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umweltbundesamt.at\Projekte\3000\3165_EMEP\Intern\11 IC\2024\July\"/>
    </mc:Choice>
  </mc:AlternateContent>
  <bookViews>
    <workbookView xWindow="0" yWindow="0" windowWidth="28800" windowHeight="11700" tabRatio="601" activeTab="13"/>
  </bookViews>
  <sheets>
    <sheet name="Data_for_IC_trend_tables" sheetId="35" r:id="rId1"/>
    <sheet name="NOx" sheetId="16" r:id="rId2"/>
    <sheet name="NOx (ameded GB P)" sheetId="38" r:id="rId3"/>
    <sheet name="NMVOC" sheetId="17" r:id="rId4"/>
    <sheet name="NH3" sheetId="18" r:id="rId5"/>
    <sheet name="SOx" sheetId="14" r:id="rId6"/>
    <sheet name="PM2.5" sheetId="37" r:id="rId7"/>
    <sheet name="Pb" sheetId="19" r:id="rId8"/>
    <sheet name="Cd" sheetId="20" r:id="rId9"/>
    <sheet name="Hg" sheetId="25" r:id="rId10"/>
    <sheet name="PCDD PCDF" sheetId="26" r:id="rId11"/>
    <sheet name="PAH" sheetId="27" r:id="rId12"/>
    <sheet name="PCB" sheetId="39" r:id="rId13"/>
    <sheet name="HCB" sheetId="28" r:id="rId14"/>
  </sheets>
  <definedNames>
    <definedName name="_xlnm._FilterDatabase" localSheetId="8" hidden="1">Cd!$A$4:$BA$60</definedName>
    <definedName name="_xlnm._FilterDatabase" localSheetId="0" hidden="1">Data_for_IC_trend_tables!$A$1:$J$31544</definedName>
    <definedName name="_xlnm._FilterDatabase" localSheetId="13" hidden="1">HCB!$A$4:$BL$55</definedName>
    <definedName name="_xlnm._FilterDatabase" localSheetId="9" hidden="1">Hg!$A$4:$BA$59</definedName>
    <definedName name="_xlnm._FilterDatabase" localSheetId="4" hidden="1">'NH3'!$A$4:$BK$60</definedName>
    <definedName name="_xlnm._FilterDatabase" localSheetId="3" hidden="1">NMVOC!$A$4:$BO$66</definedName>
    <definedName name="_xlnm._FilterDatabase" localSheetId="1" hidden="1">NOx!$A$4:$BJ$61</definedName>
    <definedName name="_xlnm._FilterDatabase" localSheetId="2" hidden="1">'NOx (ameded GB P)'!$A$4:$Q$42</definedName>
    <definedName name="_xlnm._FilterDatabase" localSheetId="11" hidden="1">PAH!$A$4:$BA$55</definedName>
    <definedName name="_xlnm._FilterDatabase" localSheetId="7" hidden="1">Pb!$A$4:$BK$59</definedName>
    <definedName name="_xlnm._FilterDatabase" localSheetId="12" hidden="1">PCB!$B$4:$BC$55</definedName>
    <definedName name="_xlnm._FilterDatabase" localSheetId="10" hidden="1">'PCDD PCDF'!$A$4:$BC$55</definedName>
    <definedName name="_xlnm._FilterDatabase" localSheetId="6" hidden="1">'PM2.5'!$A$4:$BC$35</definedName>
    <definedName name="_xlnm._FilterDatabase" localSheetId="5" hidden="1">SOx!$A$4:$BQ$62</definedName>
  </definedNames>
  <calcPr calcId="162913"/>
</workbook>
</file>

<file path=xl/calcChain.xml><?xml version="1.0" encoding="utf-8"?>
<calcChain xmlns="http://schemas.openxmlformats.org/spreadsheetml/2006/main">
  <c r="AY15" i="14" l="1"/>
  <c r="AZ15" i="14"/>
  <c r="BD63" i="14"/>
  <c r="BA63" i="14"/>
  <c r="AZ61" i="18"/>
  <c r="AW61" i="18"/>
  <c r="BA56" i="28" l="1"/>
  <c r="BA56" i="39"/>
  <c r="BA56" i="27"/>
  <c r="BA56" i="26"/>
  <c r="BA56" i="25"/>
  <c r="BA56" i="20"/>
  <c r="BA56" i="19"/>
  <c r="AF36" i="37"/>
  <c r="BK63" i="14"/>
  <c r="BL63" i="14"/>
  <c r="BM63" i="14"/>
  <c r="BJ63" i="14"/>
  <c r="BD61" i="18"/>
  <c r="BC61" i="18"/>
  <c r="BH67" i="17"/>
  <c r="BI67" i="17"/>
  <c r="BG67" i="17"/>
  <c r="AC36" i="37"/>
  <c r="BG63" i="14"/>
  <c r="BD67" i="17"/>
  <c r="BA67" i="17"/>
  <c r="M36" i="38"/>
  <c r="J36" i="38"/>
  <c r="BB62" i="16"/>
  <c r="BF62" i="16"/>
  <c r="BE62" i="16"/>
  <c r="A31512" i="35" l="1"/>
  <c r="A31513" i="35"/>
  <c r="A31514" i="35"/>
  <c r="A31515" i="35"/>
  <c r="A31516" i="35"/>
  <c r="A31517" i="35"/>
  <c r="A31518" i="35"/>
  <c r="A31519" i="35"/>
  <c r="A31520" i="35"/>
  <c r="A31521" i="35"/>
  <c r="A31522" i="35"/>
  <c r="A31523" i="35"/>
  <c r="A31524" i="35"/>
  <c r="A31525" i="35"/>
  <c r="A31526" i="35"/>
  <c r="A31527" i="35"/>
  <c r="A31528" i="35"/>
  <c r="A31529" i="35"/>
  <c r="A31530" i="35"/>
  <c r="A31531" i="35"/>
  <c r="A31532" i="35"/>
  <c r="A31533" i="35"/>
  <c r="A31534" i="35"/>
  <c r="A31535" i="35"/>
  <c r="A31536" i="35"/>
  <c r="A31537" i="35"/>
  <c r="A31538" i="35"/>
  <c r="A31539" i="35"/>
  <c r="A31540" i="35"/>
  <c r="A31541" i="35"/>
  <c r="A31542" i="35"/>
  <c r="A31543" i="35"/>
  <c r="A31544" i="35"/>
  <c r="BE4" i="14" l="1"/>
  <c r="AY31" i="39" l="1"/>
  <c r="AE34" i="37" l="1"/>
  <c r="BI53" i="14" l="1"/>
  <c r="BE43" i="17" l="1"/>
  <c r="BB27" i="18" l="1"/>
  <c r="AY6" i="39"/>
  <c r="AY8" i="39"/>
  <c r="AY9" i="39"/>
  <c r="AY11" i="39"/>
  <c r="AY21" i="39"/>
  <c r="AY23" i="39"/>
  <c r="AY28" i="39"/>
  <c r="AY29" i="39"/>
  <c r="AY34" i="39"/>
  <c r="AY36" i="39"/>
  <c r="AY40" i="39"/>
  <c r="AY41" i="39"/>
  <c r="AY43" i="39"/>
  <c r="AY51" i="39"/>
  <c r="AY52" i="39"/>
  <c r="AY54" i="39"/>
  <c r="AY6" i="28"/>
  <c r="AY8" i="28"/>
  <c r="AY9" i="28"/>
  <c r="AY11" i="28"/>
  <c r="AY21" i="28"/>
  <c r="AY23" i="28"/>
  <c r="AY28" i="28"/>
  <c r="AY29" i="28"/>
  <c r="AY34" i="28"/>
  <c r="AY36" i="28"/>
  <c r="AY40" i="28"/>
  <c r="AY41" i="28"/>
  <c r="AY43" i="28"/>
  <c r="AY51" i="28"/>
  <c r="AY52" i="28"/>
  <c r="AY54" i="28"/>
  <c r="AY6" i="27"/>
  <c r="AY8" i="27"/>
  <c r="AY9" i="27"/>
  <c r="AY11" i="27"/>
  <c r="AY21" i="27"/>
  <c r="AY23" i="27"/>
  <c r="AY28" i="27"/>
  <c r="AY29" i="27"/>
  <c r="AY34" i="27"/>
  <c r="AY36" i="27"/>
  <c r="AY40" i="27"/>
  <c r="AY41" i="27"/>
  <c r="AY43" i="27"/>
  <c r="AY51" i="27"/>
  <c r="AY52" i="27"/>
  <c r="AY54" i="27"/>
  <c r="AE8" i="37"/>
  <c r="AD8" i="37" s="1"/>
  <c r="AD34" i="37"/>
  <c r="BI6" i="14"/>
  <c r="BI8" i="14"/>
  <c r="BI9" i="14"/>
  <c r="BI10" i="14"/>
  <c r="BI12" i="14"/>
  <c r="BI14" i="14"/>
  <c r="BI15" i="14"/>
  <c r="BH15" i="14" s="1"/>
  <c r="BI23" i="14"/>
  <c r="BI27" i="14"/>
  <c r="BI28" i="14"/>
  <c r="BI30" i="14"/>
  <c r="BI31" i="14"/>
  <c r="BI32" i="14"/>
  <c r="BI34" i="14"/>
  <c r="BI38" i="14"/>
  <c r="BI39" i="14"/>
  <c r="BI40" i="14"/>
  <c r="BI43" i="14"/>
  <c r="BI46" i="14"/>
  <c r="BI47" i="14"/>
  <c r="BI50" i="14"/>
  <c r="BI55" i="14"/>
  <c r="BI56" i="14"/>
  <c r="BI57" i="14"/>
  <c r="BI59" i="14"/>
  <c r="BI60" i="14"/>
  <c r="BH60" i="14" s="1"/>
  <c r="BI62" i="14"/>
  <c r="BH6" i="14"/>
  <c r="BH8" i="14"/>
  <c r="BH9" i="14"/>
  <c r="BH10" i="14"/>
  <c r="BH12" i="14"/>
  <c r="BH14" i="14"/>
  <c r="BH23" i="14"/>
  <c r="BH27" i="14"/>
  <c r="BH28" i="14"/>
  <c r="BH30" i="14"/>
  <c r="BH31" i="14"/>
  <c r="BH32" i="14"/>
  <c r="BH34" i="14"/>
  <c r="BH38" i="14"/>
  <c r="BH39" i="14"/>
  <c r="BH40" i="14"/>
  <c r="BH43" i="14"/>
  <c r="BH46" i="14"/>
  <c r="BH47" i="14"/>
  <c r="BH50" i="14"/>
  <c r="BH53" i="14"/>
  <c r="BH55" i="14"/>
  <c r="BH56" i="14"/>
  <c r="BH57" i="14"/>
  <c r="BH59" i="14"/>
  <c r="BH62" i="14"/>
  <c r="BF15" i="14"/>
  <c r="BE15" i="14" s="1"/>
  <c r="BF50" i="14"/>
  <c r="BF60" i="14"/>
  <c r="BE60" i="14" s="1"/>
  <c r="BE6" i="14"/>
  <c r="BE8" i="14"/>
  <c r="BE9" i="14"/>
  <c r="BE10" i="14"/>
  <c r="BE12" i="14"/>
  <c r="BE14" i="14"/>
  <c r="BE20" i="14"/>
  <c r="BE23" i="14"/>
  <c r="BE27" i="14"/>
  <c r="BE28" i="14"/>
  <c r="BE30" i="14"/>
  <c r="BE31" i="14"/>
  <c r="BE32" i="14"/>
  <c r="BE34" i="14"/>
  <c r="BE37" i="14"/>
  <c r="BE38" i="14"/>
  <c r="BE39" i="14"/>
  <c r="BE40" i="14"/>
  <c r="BE43" i="14"/>
  <c r="BE46" i="14"/>
  <c r="BE47" i="14"/>
  <c r="BE50" i="14"/>
  <c r="BE53" i="14"/>
  <c r="BE56" i="14"/>
  <c r="BE57" i="14"/>
  <c r="BE59" i="14"/>
  <c r="BC15" i="14"/>
  <c r="BB15" i="14" s="1"/>
  <c r="BC50" i="14"/>
  <c r="BB50" i="14" s="1"/>
  <c r="BC60" i="14"/>
  <c r="BB6" i="14"/>
  <c r="BB8" i="14"/>
  <c r="BB9" i="14"/>
  <c r="BB11" i="14"/>
  <c r="BB12" i="14"/>
  <c r="BB20" i="14"/>
  <c r="BB23" i="14"/>
  <c r="BB27" i="14"/>
  <c r="BB29" i="14"/>
  <c r="BB31" i="14"/>
  <c r="BB32" i="14"/>
  <c r="BB33" i="14"/>
  <c r="BB37" i="14"/>
  <c r="BB38" i="14"/>
  <c r="BB40" i="14"/>
  <c r="BB43" i="14"/>
  <c r="BB44" i="14"/>
  <c r="BB45" i="14"/>
  <c r="BB46" i="14"/>
  <c r="BB47" i="14"/>
  <c r="BB51" i="14"/>
  <c r="BB54" i="14"/>
  <c r="BB56" i="14"/>
  <c r="BB57" i="14"/>
  <c r="BB59" i="14"/>
  <c r="BB60" i="14"/>
  <c r="BB61" i="14"/>
  <c r="AZ50" i="14"/>
  <c r="AZ60" i="14"/>
  <c r="AY6" i="14"/>
  <c r="AY8" i="14"/>
  <c r="AY11" i="14"/>
  <c r="AY12" i="14"/>
  <c r="AY16" i="14"/>
  <c r="AY17" i="14"/>
  <c r="AY23" i="14"/>
  <c r="AY25" i="14"/>
  <c r="AY27" i="14"/>
  <c r="AY28" i="14"/>
  <c r="AY29" i="14"/>
  <c r="AY31" i="14"/>
  <c r="AY32" i="14"/>
  <c r="AY33" i="14"/>
  <c r="AY37" i="14"/>
  <c r="AY38" i="14"/>
  <c r="AY39" i="14"/>
  <c r="AY40" i="14"/>
  <c r="AY43" i="14"/>
  <c r="AY44" i="14"/>
  <c r="AY45" i="14"/>
  <c r="AY47" i="14"/>
  <c r="AY49" i="14"/>
  <c r="AY50" i="14"/>
  <c r="AY51" i="14"/>
  <c r="AY54" i="14"/>
  <c r="AY56" i="14"/>
  <c r="AY58" i="14"/>
  <c r="AY59" i="14"/>
  <c r="AY60" i="14"/>
  <c r="AY61" i="14"/>
  <c r="AY62" i="14"/>
  <c r="BB6" i="18"/>
  <c r="BB8" i="18"/>
  <c r="BB9" i="18"/>
  <c r="BB10" i="18"/>
  <c r="BB12" i="18"/>
  <c r="BB22" i="18"/>
  <c r="BB26" i="18"/>
  <c r="BB29" i="18"/>
  <c r="BB30" i="18"/>
  <c r="BB31" i="18"/>
  <c r="BB33" i="18"/>
  <c r="BB37" i="18"/>
  <c r="BB38" i="18"/>
  <c r="BB39" i="18"/>
  <c r="BB42" i="18"/>
  <c r="BB45" i="18"/>
  <c r="BB46" i="18"/>
  <c r="BB51" i="18"/>
  <c r="BB53" i="18"/>
  <c r="BB54" i="18"/>
  <c r="BB55" i="18"/>
  <c r="BB56" i="18"/>
  <c r="BB57" i="18"/>
  <c r="BB59" i="18"/>
  <c r="BA6" i="18"/>
  <c r="BA8" i="18"/>
  <c r="BA9" i="18"/>
  <c r="BA10" i="18"/>
  <c r="BA12" i="18"/>
  <c r="BA14" i="18"/>
  <c r="BA22" i="18"/>
  <c r="BA26" i="18"/>
  <c r="BA27" i="18"/>
  <c r="BA29" i="18"/>
  <c r="BA30" i="18"/>
  <c r="BA31" i="18"/>
  <c r="BA33" i="18"/>
  <c r="BA37" i="18"/>
  <c r="BA38" i="18"/>
  <c r="BA39" i="18"/>
  <c r="BA42" i="18"/>
  <c r="BA45" i="18"/>
  <c r="BA46" i="18"/>
  <c r="BA51" i="18"/>
  <c r="BA53" i="18"/>
  <c r="BA54" i="18"/>
  <c r="BA55" i="18"/>
  <c r="BA56" i="18"/>
  <c r="BA57" i="18"/>
  <c r="BA59" i="18"/>
  <c r="AX6" i="18"/>
  <c r="AX8" i="18"/>
  <c r="AX9" i="18"/>
  <c r="AX10" i="18"/>
  <c r="AX12" i="18"/>
  <c r="AX14" i="18"/>
  <c r="AX19" i="18"/>
  <c r="AX22" i="18"/>
  <c r="AX26" i="18"/>
  <c r="AX27" i="18"/>
  <c r="AX29" i="18"/>
  <c r="AX30" i="18"/>
  <c r="AX31" i="18"/>
  <c r="AX33" i="18"/>
  <c r="AX36" i="18"/>
  <c r="AX37" i="18"/>
  <c r="AX38" i="18"/>
  <c r="AX39" i="18"/>
  <c r="AX42" i="18"/>
  <c r="AX45" i="18"/>
  <c r="AX46" i="18"/>
  <c r="AX51" i="18"/>
  <c r="AX54" i="18"/>
  <c r="AX55" i="18"/>
  <c r="AX56" i="18"/>
  <c r="AX58" i="18"/>
  <c r="AX59" i="18"/>
  <c r="BF6" i="17"/>
  <c r="BF8" i="17"/>
  <c r="BF9" i="17"/>
  <c r="BF10" i="17"/>
  <c r="BF12" i="17"/>
  <c r="BF18" i="17"/>
  <c r="BF22" i="17"/>
  <c r="BF24" i="17"/>
  <c r="BF28" i="17"/>
  <c r="BF29" i="17"/>
  <c r="BF31" i="17"/>
  <c r="BF32" i="17"/>
  <c r="BF33" i="17"/>
  <c r="BF35" i="17"/>
  <c r="BF39" i="17"/>
  <c r="BF40" i="17"/>
  <c r="BF41" i="17"/>
  <c r="BF43" i="17"/>
  <c r="BF45" i="17"/>
  <c r="BF46" i="17"/>
  <c r="BF49" i="17"/>
  <c r="BF50" i="17"/>
  <c r="BF53" i="17"/>
  <c r="BF56" i="17"/>
  <c r="BF58" i="17"/>
  <c r="BF59" i="17"/>
  <c r="BF60" i="17"/>
  <c r="BF61" i="17"/>
  <c r="BF63" i="17"/>
  <c r="BF64" i="17"/>
  <c r="BE64" i="17" s="1"/>
  <c r="BF65" i="17"/>
  <c r="BE6" i="17"/>
  <c r="BE8" i="17"/>
  <c r="BE9" i="17"/>
  <c r="BE10" i="17"/>
  <c r="BE12" i="17"/>
  <c r="BE18" i="17"/>
  <c r="BE22" i="17"/>
  <c r="BE24" i="17"/>
  <c r="BE28" i="17"/>
  <c r="BE29" i="17"/>
  <c r="BE31" i="17"/>
  <c r="BE32" i="17"/>
  <c r="BE33" i="17"/>
  <c r="BE35" i="17"/>
  <c r="BE39" i="17"/>
  <c r="BE40" i="17"/>
  <c r="BE41" i="17"/>
  <c r="BE45" i="17"/>
  <c r="BE46" i="17"/>
  <c r="BE49" i="17"/>
  <c r="BE50" i="17"/>
  <c r="BE53" i="17"/>
  <c r="BE56" i="17"/>
  <c r="BE58" i="17"/>
  <c r="BE59" i="17"/>
  <c r="BE60" i="17"/>
  <c r="BE61" i="17"/>
  <c r="BE63" i="17"/>
  <c r="BE65" i="17"/>
  <c r="BC45" i="17"/>
  <c r="BC53" i="17"/>
  <c r="BC64" i="17"/>
  <c r="BC65" i="17"/>
  <c r="BB6" i="17"/>
  <c r="BB8" i="17"/>
  <c r="BB9" i="17"/>
  <c r="BB10" i="17"/>
  <c r="BB12" i="17"/>
  <c r="BB19" i="17"/>
  <c r="BB20" i="17"/>
  <c r="BB23" i="17"/>
  <c r="BB24" i="17"/>
  <c r="BB28" i="17"/>
  <c r="BB29" i="17"/>
  <c r="BB31" i="17"/>
  <c r="BB32" i="17"/>
  <c r="BB33" i="17"/>
  <c r="BB35" i="17"/>
  <c r="BB38" i="17"/>
  <c r="BB39" i="17"/>
  <c r="BB40" i="17"/>
  <c r="BB41" i="17"/>
  <c r="BB43" i="17"/>
  <c r="BB45" i="17"/>
  <c r="BB46" i="17"/>
  <c r="BB49" i="17"/>
  <c r="BB50" i="17"/>
  <c r="BB53" i="17"/>
  <c r="BB56" i="17"/>
  <c r="BB59" i="17"/>
  <c r="BB60" i="17"/>
  <c r="BB61" i="17"/>
  <c r="BB63" i="17"/>
  <c r="BB64" i="17"/>
  <c r="BB65" i="17"/>
  <c r="AZ45" i="17"/>
  <c r="AY45" i="17" s="1"/>
  <c r="AZ64" i="17"/>
  <c r="AZ65" i="17"/>
  <c r="AY6" i="17"/>
  <c r="AY8" i="17"/>
  <c r="AY9" i="17"/>
  <c r="AY11" i="17"/>
  <c r="AY12" i="17"/>
  <c r="AY14" i="17"/>
  <c r="AY16" i="17"/>
  <c r="AY19" i="17"/>
  <c r="AY23" i="17"/>
  <c r="AY24" i="17"/>
  <c r="AY26" i="17"/>
  <c r="AY28" i="17"/>
  <c r="AY29" i="17"/>
  <c r="AY30" i="17"/>
  <c r="AY32" i="17"/>
  <c r="AY33" i="17"/>
  <c r="AY34" i="17"/>
  <c r="AY38" i="17"/>
  <c r="AY39" i="17"/>
  <c r="AY41" i="17"/>
  <c r="AY43" i="17"/>
  <c r="AY44" i="17"/>
  <c r="AY46" i="17"/>
  <c r="AY47" i="17"/>
  <c r="AY48" i="17"/>
  <c r="AY49" i="17"/>
  <c r="AY50" i="17"/>
  <c r="AY52" i="17"/>
  <c r="AY54" i="17"/>
  <c r="AY57" i="17"/>
  <c r="AY59" i="17"/>
  <c r="AY60" i="17"/>
  <c r="AY62" i="17"/>
  <c r="AY63" i="17"/>
  <c r="AY64" i="17"/>
  <c r="AY65" i="17"/>
  <c r="AY66" i="17"/>
  <c r="BD49" i="16"/>
  <c r="BD60" i="16"/>
  <c r="BC60" i="16" s="1"/>
  <c r="BC6" i="16"/>
  <c r="BC8" i="16"/>
  <c r="BC9" i="16"/>
  <c r="BC10" i="16"/>
  <c r="BC12" i="16"/>
  <c r="BC19" i="16"/>
  <c r="BC22" i="16"/>
  <c r="BC26" i="16"/>
  <c r="BC27" i="16"/>
  <c r="BC29" i="16"/>
  <c r="BC30" i="16"/>
  <c r="BC31" i="16"/>
  <c r="BC33" i="16"/>
  <c r="BC36" i="16"/>
  <c r="BC37" i="16"/>
  <c r="BC38" i="16"/>
  <c r="BC39" i="16"/>
  <c r="BC42" i="16"/>
  <c r="BC45" i="16"/>
  <c r="BC46" i="16"/>
  <c r="BC49" i="16"/>
  <c r="BC52" i="16"/>
  <c r="BC55" i="16"/>
  <c r="BC56" i="16"/>
  <c r="BC57" i="16"/>
  <c r="BC59" i="16"/>
  <c r="BA60" i="16"/>
  <c r="AZ6" i="16"/>
  <c r="AZ8" i="16"/>
  <c r="AZ11" i="16"/>
  <c r="AZ12" i="16"/>
  <c r="AZ22" i="16"/>
  <c r="AZ26" i="16"/>
  <c r="AZ28" i="16"/>
  <c r="AZ30" i="16"/>
  <c r="AZ31" i="16"/>
  <c r="AZ32" i="16"/>
  <c r="AZ36" i="16"/>
  <c r="AZ37" i="16"/>
  <c r="AZ38" i="16"/>
  <c r="AZ39" i="16"/>
  <c r="AZ43" i="16"/>
  <c r="AZ44" i="16"/>
  <c r="AZ46" i="16"/>
  <c r="AZ50" i="16"/>
  <c r="AZ53" i="16"/>
  <c r="AZ55" i="16"/>
  <c r="AZ58" i="16"/>
  <c r="AZ60" i="16"/>
  <c r="A29586" i="35" l="1"/>
  <c r="A29587" i="35"/>
  <c r="A29588" i="35"/>
  <c r="A29589" i="35"/>
  <c r="A29590" i="35"/>
  <c r="A29591" i="35"/>
  <c r="A29592" i="35"/>
  <c r="A29593" i="35"/>
  <c r="A29594" i="35"/>
  <c r="A29595" i="35"/>
  <c r="A29596" i="35"/>
  <c r="A29597" i="35"/>
  <c r="A29598" i="35"/>
  <c r="A29599" i="35"/>
  <c r="A29600" i="35"/>
  <c r="A29601" i="35"/>
  <c r="A29602" i="35"/>
  <c r="A29603" i="35"/>
  <c r="A29604" i="35"/>
  <c r="A29605" i="35"/>
  <c r="A29606" i="35"/>
  <c r="A29607" i="35"/>
  <c r="A29608" i="35"/>
  <c r="A29609" i="35"/>
  <c r="A29610" i="35"/>
  <c r="A29611" i="35"/>
  <c r="A29612" i="35"/>
  <c r="A29613" i="35"/>
  <c r="A29614" i="35"/>
  <c r="A29615" i="35"/>
  <c r="A29616" i="35"/>
  <c r="A29617" i="35"/>
  <c r="A29618" i="35"/>
  <c r="A29619" i="35"/>
  <c r="A29620" i="35"/>
  <c r="A29621" i="35"/>
  <c r="A29622" i="35"/>
  <c r="A29623" i="35"/>
  <c r="A29624" i="35"/>
  <c r="A29625" i="35"/>
  <c r="A29626" i="35"/>
  <c r="A29627" i="35"/>
  <c r="A29628" i="35"/>
  <c r="A29629" i="35"/>
  <c r="A29630" i="35"/>
  <c r="A29631" i="35"/>
  <c r="A29632" i="35"/>
  <c r="A29633" i="35"/>
  <c r="A29634" i="35"/>
  <c r="A29635" i="35"/>
  <c r="A29636" i="35"/>
  <c r="A29637" i="35"/>
  <c r="A29638" i="35"/>
  <c r="A29639" i="35"/>
  <c r="A29640" i="35"/>
  <c r="A29641" i="35"/>
  <c r="A29642" i="35"/>
  <c r="A29643" i="35"/>
  <c r="A29644" i="35"/>
  <c r="A29645" i="35"/>
  <c r="A29646" i="35"/>
  <c r="A29647" i="35"/>
  <c r="A29648" i="35"/>
  <c r="A29649" i="35"/>
  <c r="A29650" i="35"/>
  <c r="A29651" i="35"/>
  <c r="A29652" i="35"/>
  <c r="A29653" i="35"/>
  <c r="A29654" i="35"/>
  <c r="A29655" i="35"/>
  <c r="A29656" i="35"/>
  <c r="A29657" i="35"/>
  <c r="A29658" i="35"/>
  <c r="A29659" i="35"/>
  <c r="A29660" i="35"/>
  <c r="A29661" i="35"/>
  <c r="A29662" i="35"/>
  <c r="A29663" i="35"/>
  <c r="A29664" i="35"/>
  <c r="A29665" i="35"/>
  <c r="A29666" i="35"/>
  <c r="A29667" i="35"/>
  <c r="A29668" i="35"/>
  <c r="A29669" i="35"/>
  <c r="A29670" i="35"/>
  <c r="A29671" i="35"/>
  <c r="A29672" i="35"/>
  <c r="A29673" i="35"/>
  <c r="A29674" i="35"/>
  <c r="A29675" i="35"/>
  <c r="A29676" i="35"/>
  <c r="A29677" i="35"/>
  <c r="A29678" i="35"/>
  <c r="A29679" i="35"/>
  <c r="A29680" i="35"/>
  <c r="A29681" i="35"/>
  <c r="A29682" i="35"/>
  <c r="A29683" i="35"/>
  <c r="A29684" i="35"/>
  <c r="A29685" i="35"/>
  <c r="A29686" i="35"/>
  <c r="A29687" i="35"/>
  <c r="A29688" i="35"/>
  <c r="A29689" i="35"/>
  <c r="A29690" i="35"/>
  <c r="A29691" i="35"/>
  <c r="A29692" i="35"/>
  <c r="A29693" i="35"/>
  <c r="A29694" i="35"/>
  <c r="A29695" i="35"/>
  <c r="A29696" i="35"/>
  <c r="A29697" i="35"/>
  <c r="A29698" i="35"/>
  <c r="A29699" i="35"/>
  <c r="A29700" i="35"/>
  <c r="A29701" i="35"/>
  <c r="A29702" i="35"/>
  <c r="A29703" i="35"/>
  <c r="A29704" i="35"/>
  <c r="A29705" i="35"/>
  <c r="A29706" i="35"/>
  <c r="A29707" i="35"/>
  <c r="A29708" i="35"/>
  <c r="A29709" i="35"/>
  <c r="A29710" i="35"/>
  <c r="A29711" i="35"/>
  <c r="A29712" i="35"/>
  <c r="A29713" i="35"/>
  <c r="A29714" i="35"/>
  <c r="A29715" i="35"/>
  <c r="A29716" i="35"/>
  <c r="A29717" i="35"/>
  <c r="A29718" i="35"/>
  <c r="A29719" i="35"/>
  <c r="A29720" i="35"/>
  <c r="A29721" i="35"/>
  <c r="A29722" i="35"/>
  <c r="A29723" i="35"/>
  <c r="A29724" i="35"/>
  <c r="A29725" i="35"/>
  <c r="A29726" i="35"/>
  <c r="A29727" i="35"/>
  <c r="A29728" i="35"/>
  <c r="A29729" i="35"/>
  <c r="A29730" i="35"/>
  <c r="A29731" i="35"/>
  <c r="A29732" i="35"/>
  <c r="A29733" i="35"/>
  <c r="A29734" i="35"/>
  <c r="A29735" i="35"/>
  <c r="A29736" i="35"/>
  <c r="A29737" i="35"/>
  <c r="A29738" i="35"/>
  <c r="A29739" i="35"/>
  <c r="A29740" i="35"/>
  <c r="A29741" i="35"/>
  <c r="A29742" i="35"/>
  <c r="A29743" i="35"/>
  <c r="A29744" i="35"/>
  <c r="A29745" i="35"/>
  <c r="A29746" i="35"/>
  <c r="A29747" i="35"/>
  <c r="A29748" i="35"/>
  <c r="A29749" i="35"/>
  <c r="A29750" i="35"/>
  <c r="A29751" i="35"/>
  <c r="A29752" i="35"/>
  <c r="A29753" i="35"/>
  <c r="A29754" i="35"/>
  <c r="A29755" i="35"/>
  <c r="A29756" i="35"/>
  <c r="A29757" i="35"/>
  <c r="A29758" i="35"/>
  <c r="A29759" i="35"/>
  <c r="A29760" i="35"/>
  <c r="A29761" i="35"/>
  <c r="A29762" i="35"/>
  <c r="A29763" i="35"/>
  <c r="A29764" i="35"/>
  <c r="A29765" i="35"/>
  <c r="A29766" i="35"/>
  <c r="A29767" i="35"/>
  <c r="A29768" i="35"/>
  <c r="A29769" i="35"/>
  <c r="A29770" i="35"/>
  <c r="A29771" i="35"/>
  <c r="A29772" i="35"/>
  <c r="A29773" i="35"/>
  <c r="A29774" i="35"/>
  <c r="A29775" i="35"/>
  <c r="A29776" i="35"/>
  <c r="A29777" i="35"/>
  <c r="A29778" i="35"/>
  <c r="A29779" i="35"/>
  <c r="A29780" i="35"/>
  <c r="A29781" i="35"/>
  <c r="A29782" i="35"/>
  <c r="A29783" i="35"/>
  <c r="A29784" i="35"/>
  <c r="A29785" i="35"/>
  <c r="A29786" i="35"/>
  <c r="A29787" i="35"/>
  <c r="A29788" i="35"/>
  <c r="A29789" i="35"/>
  <c r="A29790" i="35"/>
  <c r="A29791" i="35"/>
  <c r="A29792" i="35"/>
  <c r="A29793" i="35"/>
  <c r="A29794" i="35"/>
  <c r="A29795" i="35"/>
  <c r="A29796" i="35"/>
  <c r="A29797" i="35"/>
  <c r="A29798" i="35"/>
  <c r="A29799" i="35"/>
  <c r="A29800" i="35"/>
  <c r="A29801" i="35"/>
  <c r="A29802" i="35"/>
  <c r="A29803" i="35"/>
  <c r="A29804" i="35"/>
  <c r="A29805" i="35"/>
  <c r="A29806" i="35"/>
  <c r="A29807" i="35"/>
  <c r="A29808" i="35"/>
  <c r="A29809" i="35"/>
  <c r="A29810" i="35"/>
  <c r="A29811" i="35"/>
  <c r="A29812" i="35"/>
  <c r="A29813" i="35"/>
  <c r="A29814" i="35"/>
  <c r="A29815" i="35"/>
  <c r="A29816" i="35"/>
  <c r="A29817" i="35"/>
  <c r="A29818" i="35"/>
  <c r="A29819" i="35"/>
  <c r="A29820" i="35"/>
  <c r="A29821" i="35"/>
  <c r="A29822" i="35"/>
  <c r="A29823" i="35"/>
  <c r="A29824" i="35"/>
  <c r="A29825" i="35"/>
  <c r="A29826" i="35"/>
  <c r="A29827" i="35"/>
  <c r="A29828" i="35"/>
  <c r="A29829" i="35"/>
  <c r="A29830" i="35"/>
  <c r="A29831" i="35"/>
  <c r="A29832" i="35"/>
  <c r="A29833" i="35"/>
  <c r="A29834" i="35"/>
  <c r="A29835" i="35"/>
  <c r="A29836" i="35"/>
  <c r="A29837" i="35"/>
  <c r="A29838" i="35"/>
  <c r="A29839" i="35"/>
  <c r="A29840" i="35"/>
  <c r="A29841" i="35"/>
  <c r="A29842" i="35"/>
  <c r="A29843" i="35"/>
  <c r="A29844" i="35"/>
  <c r="A29845" i="35"/>
  <c r="A29846" i="35"/>
  <c r="A29847" i="35"/>
  <c r="A29848" i="35"/>
  <c r="A29849" i="35"/>
  <c r="A29850" i="35"/>
  <c r="A29851" i="35"/>
  <c r="A29852" i="35"/>
  <c r="A29853" i="35"/>
  <c r="A29854" i="35"/>
  <c r="A29855" i="35"/>
  <c r="A29856" i="35"/>
  <c r="A29857" i="35"/>
  <c r="A29858" i="35"/>
  <c r="A29859" i="35"/>
  <c r="A29860" i="35"/>
  <c r="A29861" i="35"/>
  <c r="A29862" i="35"/>
  <c r="A29863" i="35"/>
  <c r="A29864" i="35"/>
  <c r="A29865" i="35"/>
  <c r="A29866" i="35"/>
  <c r="A29867" i="35"/>
  <c r="A29868" i="35"/>
  <c r="A29869" i="35"/>
  <c r="A29870" i="35"/>
  <c r="A29871" i="35"/>
  <c r="A29872" i="35"/>
  <c r="A29873" i="35"/>
  <c r="A29874" i="35"/>
  <c r="A29875" i="35"/>
  <c r="A29876" i="35"/>
  <c r="A29877" i="35"/>
  <c r="A29878" i="35"/>
  <c r="A29879" i="35"/>
  <c r="A29880" i="35"/>
  <c r="A29881" i="35"/>
  <c r="A29882" i="35"/>
  <c r="A29883" i="35"/>
  <c r="A29884" i="35"/>
  <c r="A29885" i="35"/>
  <c r="A29886" i="35"/>
  <c r="A29887" i="35"/>
  <c r="A29888" i="35"/>
  <c r="A29889" i="35"/>
  <c r="A29890" i="35"/>
  <c r="A29891" i="35"/>
  <c r="A29892" i="35"/>
  <c r="A29893" i="35"/>
  <c r="A29894" i="35"/>
  <c r="A29895" i="35"/>
  <c r="A29896" i="35"/>
  <c r="A29897" i="35"/>
  <c r="A29898" i="35"/>
  <c r="A29899" i="35"/>
  <c r="A29900" i="35"/>
  <c r="A29901" i="35"/>
  <c r="A29902" i="35"/>
  <c r="A29903" i="35"/>
  <c r="A29904" i="35"/>
  <c r="A29905" i="35"/>
  <c r="A29906" i="35"/>
  <c r="A29907" i="35"/>
  <c r="A29908" i="35"/>
  <c r="A29909" i="35"/>
  <c r="A29910" i="35"/>
  <c r="A29911" i="35"/>
  <c r="A29912" i="35"/>
  <c r="A29913" i="35"/>
  <c r="A29914" i="35"/>
  <c r="A29915" i="35"/>
  <c r="A29916" i="35"/>
  <c r="A29917" i="35"/>
  <c r="A29918" i="35"/>
  <c r="A29919" i="35"/>
  <c r="A29920" i="35"/>
  <c r="A29921" i="35"/>
  <c r="A29922" i="35"/>
  <c r="A29923" i="35"/>
  <c r="A29924" i="35"/>
  <c r="A29925" i="35"/>
  <c r="A29926" i="35"/>
  <c r="A29927" i="35"/>
  <c r="A29928" i="35"/>
  <c r="A29929" i="35"/>
  <c r="A29930" i="35"/>
  <c r="A29931" i="35"/>
  <c r="A29932" i="35"/>
  <c r="A29933" i="35"/>
  <c r="A29934" i="35"/>
  <c r="A29935" i="35"/>
  <c r="A29936" i="35"/>
  <c r="A29937" i="35"/>
  <c r="A29938" i="35"/>
  <c r="A29939" i="35"/>
  <c r="A29940" i="35"/>
  <c r="A29941" i="35"/>
  <c r="A29942" i="35"/>
  <c r="A29943" i="35"/>
  <c r="A29944" i="35"/>
  <c r="A29945" i="35"/>
  <c r="A29946" i="35"/>
  <c r="A29947" i="35"/>
  <c r="A29948" i="35"/>
  <c r="A29949" i="35"/>
  <c r="A29950" i="35"/>
  <c r="A29951" i="35"/>
  <c r="A29952" i="35"/>
  <c r="A29953" i="35"/>
  <c r="A29954" i="35"/>
  <c r="A29955" i="35"/>
  <c r="A29956" i="35"/>
  <c r="A29957" i="35"/>
  <c r="A29958" i="35"/>
  <c r="A29959" i="35"/>
  <c r="A29960" i="35"/>
  <c r="A29961" i="35"/>
  <c r="A29962" i="35"/>
  <c r="A29963" i="35"/>
  <c r="A29964" i="35"/>
  <c r="A29965" i="35"/>
  <c r="A29966" i="35"/>
  <c r="A29967" i="35"/>
  <c r="A29968" i="35"/>
  <c r="A29969" i="35"/>
  <c r="A29970" i="35"/>
  <c r="A29971" i="35"/>
  <c r="A29972" i="35"/>
  <c r="A29973" i="35"/>
  <c r="A29974" i="35"/>
  <c r="A29975" i="35"/>
  <c r="A29976" i="35"/>
  <c r="A29977" i="35"/>
  <c r="A29978" i="35"/>
  <c r="A29979" i="35"/>
  <c r="A29980" i="35"/>
  <c r="A29981" i="35"/>
  <c r="A29982" i="35"/>
  <c r="A29983" i="35"/>
  <c r="A29984" i="35"/>
  <c r="A29985" i="35"/>
  <c r="A29986" i="35"/>
  <c r="A29987" i="35"/>
  <c r="A29988" i="35"/>
  <c r="A29989" i="35"/>
  <c r="A29990" i="35"/>
  <c r="A29991" i="35"/>
  <c r="A29992" i="35"/>
  <c r="A29993" i="35"/>
  <c r="A29994" i="35"/>
  <c r="A29995" i="35"/>
  <c r="A29996" i="35"/>
  <c r="A29997" i="35"/>
  <c r="A29998" i="35"/>
  <c r="A29999" i="35"/>
  <c r="A30000" i="35"/>
  <c r="A30001" i="35"/>
  <c r="A30002" i="35"/>
  <c r="A30003" i="35"/>
  <c r="A30004" i="35"/>
  <c r="A30005" i="35"/>
  <c r="A30006" i="35"/>
  <c r="A30007" i="35"/>
  <c r="A30008" i="35"/>
  <c r="A30009" i="35"/>
  <c r="A30010" i="35"/>
  <c r="A30011" i="35"/>
  <c r="A30012" i="35"/>
  <c r="A30013" i="35"/>
  <c r="A30014" i="35"/>
  <c r="A30015" i="35"/>
  <c r="A30016" i="35"/>
  <c r="A30017" i="35"/>
  <c r="A30018" i="35"/>
  <c r="A30019" i="35"/>
  <c r="A30020" i="35"/>
  <c r="A30021" i="35"/>
  <c r="A30022" i="35"/>
  <c r="A30023" i="35"/>
  <c r="A30024" i="35"/>
  <c r="A30025" i="35"/>
  <c r="A30026" i="35"/>
  <c r="A30027" i="35"/>
  <c r="A30028" i="35"/>
  <c r="A30029" i="35"/>
  <c r="A30030" i="35"/>
  <c r="A30031" i="35"/>
  <c r="A30032" i="35"/>
  <c r="A30033" i="35"/>
  <c r="A30034" i="35"/>
  <c r="A30035" i="35"/>
  <c r="A30036" i="35"/>
  <c r="A30037" i="35"/>
  <c r="A30038" i="35"/>
  <c r="A30039" i="35"/>
  <c r="A30040" i="35"/>
  <c r="A30041" i="35"/>
  <c r="A30042" i="35"/>
  <c r="A30043" i="35"/>
  <c r="A30044" i="35"/>
  <c r="A30045" i="35"/>
  <c r="A30046" i="35"/>
  <c r="A30047" i="35"/>
  <c r="A30048" i="35"/>
  <c r="A30049" i="35"/>
  <c r="A30050" i="35"/>
  <c r="A30051" i="35"/>
  <c r="A30052" i="35"/>
  <c r="A30053" i="35"/>
  <c r="A30054" i="35"/>
  <c r="A30055" i="35"/>
  <c r="A30056" i="35"/>
  <c r="A30057" i="35"/>
  <c r="A30058" i="35"/>
  <c r="A30059" i="35"/>
  <c r="A30060" i="35"/>
  <c r="A30061" i="35"/>
  <c r="A30062" i="35"/>
  <c r="A30063" i="35"/>
  <c r="A30064" i="35"/>
  <c r="A30065" i="35"/>
  <c r="A30066" i="35"/>
  <c r="A30067" i="35"/>
  <c r="A30068" i="35"/>
  <c r="A30069" i="35"/>
  <c r="A30070" i="35"/>
  <c r="A30071" i="35"/>
  <c r="A30072" i="35"/>
  <c r="A30073" i="35"/>
  <c r="A30074" i="35"/>
  <c r="A30075" i="35"/>
  <c r="A30076" i="35"/>
  <c r="A30077" i="35"/>
  <c r="A30078" i="35"/>
  <c r="A30079" i="35"/>
  <c r="A30080" i="35"/>
  <c r="A30081" i="35"/>
  <c r="A30082" i="35"/>
  <c r="A30083" i="35"/>
  <c r="A30084" i="35"/>
  <c r="A30085" i="35"/>
  <c r="A30086" i="35"/>
  <c r="A30087" i="35"/>
  <c r="A30088" i="35"/>
  <c r="A30089" i="35"/>
  <c r="A30090" i="35"/>
  <c r="A30091" i="35"/>
  <c r="A30092" i="35"/>
  <c r="A30093" i="35"/>
  <c r="A30094" i="35"/>
  <c r="A30095" i="35"/>
  <c r="A30096" i="35"/>
  <c r="A30097" i="35"/>
  <c r="A30098" i="35"/>
  <c r="A30099" i="35"/>
  <c r="A30100" i="35"/>
  <c r="A30101" i="35"/>
  <c r="A30102" i="35"/>
  <c r="A30103" i="35"/>
  <c r="A30104" i="35"/>
  <c r="A30105" i="35"/>
  <c r="A30106" i="35"/>
  <c r="A30107" i="35"/>
  <c r="A30108" i="35"/>
  <c r="A30109" i="35"/>
  <c r="A30110" i="35"/>
  <c r="A30111" i="35"/>
  <c r="A30112" i="35"/>
  <c r="A30113" i="35"/>
  <c r="A30114" i="35"/>
  <c r="A30115" i="35"/>
  <c r="A30116" i="35"/>
  <c r="A30117" i="35"/>
  <c r="A30118" i="35"/>
  <c r="A30119" i="35"/>
  <c r="A30120" i="35"/>
  <c r="A30121" i="35"/>
  <c r="A30122" i="35"/>
  <c r="A30123" i="35"/>
  <c r="A30124" i="35"/>
  <c r="A30125" i="35"/>
  <c r="A30126" i="35"/>
  <c r="A30127" i="35"/>
  <c r="A30128" i="35"/>
  <c r="A30129" i="35"/>
  <c r="A30130" i="35"/>
  <c r="A30131" i="35"/>
  <c r="A30132" i="35"/>
  <c r="A30133" i="35"/>
  <c r="A30134" i="35"/>
  <c r="A30135" i="35"/>
  <c r="A30136" i="35"/>
  <c r="A30137" i="35"/>
  <c r="A30138" i="35"/>
  <c r="A30139" i="35"/>
  <c r="A30140" i="35"/>
  <c r="A30141" i="35"/>
  <c r="A30142" i="35"/>
  <c r="A30143" i="35"/>
  <c r="A30144" i="35"/>
  <c r="A30145" i="35"/>
  <c r="A30146" i="35"/>
  <c r="A30147" i="35"/>
  <c r="A30148" i="35"/>
  <c r="A30149" i="35"/>
  <c r="A30150" i="35"/>
  <c r="A30151" i="35"/>
  <c r="A30152" i="35"/>
  <c r="A30153" i="35"/>
  <c r="A30154" i="35"/>
  <c r="A30155" i="35"/>
  <c r="A30156" i="35"/>
  <c r="A30157" i="35"/>
  <c r="A30158" i="35"/>
  <c r="A30159" i="35"/>
  <c r="A30160" i="35"/>
  <c r="A30161" i="35"/>
  <c r="A30162" i="35"/>
  <c r="A30163" i="35"/>
  <c r="A30164" i="35"/>
  <c r="A30165" i="35"/>
  <c r="A30166" i="35"/>
  <c r="A30167" i="35"/>
  <c r="A30168" i="35"/>
  <c r="A30169" i="35"/>
  <c r="A30170" i="35"/>
  <c r="A30171" i="35"/>
  <c r="A30172" i="35"/>
  <c r="A30173" i="35"/>
  <c r="A30174" i="35"/>
  <c r="A30175" i="35"/>
  <c r="A30176" i="35"/>
  <c r="A30177" i="35"/>
  <c r="A30178" i="35"/>
  <c r="A30179" i="35"/>
  <c r="A30180" i="35"/>
  <c r="A30181" i="35"/>
  <c r="A30182" i="35"/>
  <c r="A30183" i="35"/>
  <c r="A30184" i="35"/>
  <c r="A30185" i="35"/>
  <c r="A30186" i="35"/>
  <c r="A30187" i="35"/>
  <c r="A30188" i="35"/>
  <c r="A30189" i="35"/>
  <c r="A30190" i="35"/>
  <c r="A30191" i="35"/>
  <c r="A30192" i="35"/>
  <c r="A30193" i="35"/>
  <c r="A30194" i="35"/>
  <c r="A30195" i="35"/>
  <c r="A30196" i="35"/>
  <c r="A30197" i="35"/>
  <c r="A30198" i="35"/>
  <c r="A30199" i="35"/>
  <c r="A30200" i="35"/>
  <c r="A30201" i="35"/>
  <c r="A30202" i="35"/>
  <c r="A30203" i="35"/>
  <c r="A30204" i="35"/>
  <c r="A30205" i="35"/>
  <c r="A30206" i="35"/>
  <c r="A30207" i="35"/>
  <c r="A30208" i="35"/>
  <c r="A30209" i="35"/>
  <c r="A30210" i="35"/>
  <c r="A30211" i="35"/>
  <c r="A30212" i="35"/>
  <c r="A30213" i="35"/>
  <c r="A30214" i="35"/>
  <c r="A30215" i="35"/>
  <c r="A30216" i="35"/>
  <c r="A30217" i="35"/>
  <c r="A30218" i="35"/>
  <c r="A30219" i="35"/>
  <c r="A30220" i="35"/>
  <c r="A30221" i="35"/>
  <c r="A30222" i="35"/>
  <c r="A30223" i="35"/>
  <c r="A30224" i="35"/>
  <c r="A30225" i="35"/>
  <c r="A30226" i="35"/>
  <c r="A30227" i="35"/>
  <c r="A30228" i="35"/>
  <c r="A30229" i="35"/>
  <c r="A30230" i="35"/>
  <c r="A30231" i="35"/>
  <c r="A30232" i="35"/>
  <c r="A30233" i="35"/>
  <c r="A30234" i="35"/>
  <c r="A30235" i="35"/>
  <c r="A30236" i="35"/>
  <c r="A30237" i="35"/>
  <c r="A30238" i="35"/>
  <c r="A30239" i="35"/>
  <c r="A30240" i="35"/>
  <c r="A30241" i="35"/>
  <c r="A30242" i="35"/>
  <c r="A30243" i="35"/>
  <c r="A30244" i="35"/>
  <c r="A30245" i="35"/>
  <c r="A30246" i="35"/>
  <c r="A30247" i="35"/>
  <c r="A30248" i="35"/>
  <c r="A30249" i="35"/>
  <c r="A30250" i="35"/>
  <c r="A30251" i="35"/>
  <c r="A30252" i="35"/>
  <c r="A30253" i="35"/>
  <c r="A30254" i="35"/>
  <c r="A30255" i="35"/>
  <c r="A30256" i="35"/>
  <c r="A30257" i="35"/>
  <c r="A30258" i="35"/>
  <c r="A30259" i="35"/>
  <c r="A30260" i="35"/>
  <c r="A30261" i="35"/>
  <c r="A30262" i="35"/>
  <c r="A30263" i="35"/>
  <c r="A30264" i="35"/>
  <c r="A30265" i="35"/>
  <c r="A30266" i="35"/>
  <c r="A30267" i="35"/>
  <c r="A30268" i="35"/>
  <c r="A30269" i="35"/>
  <c r="A30270" i="35"/>
  <c r="A30271" i="35"/>
  <c r="A30272" i="35"/>
  <c r="A30273" i="35"/>
  <c r="A30274" i="35"/>
  <c r="A30275" i="35"/>
  <c r="A30276" i="35"/>
  <c r="A30277" i="35"/>
  <c r="A30278" i="35"/>
  <c r="A30279" i="35"/>
  <c r="A30280" i="35"/>
  <c r="A30281" i="35"/>
  <c r="A30282" i="35"/>
  <c r="A30283" i="35"/>
  <c r="A30284" i="35"/>
  <c r="A30285" i="35"/>
  <c r="A30286" i="35"/>
  <c r="A30287" i="35"/>
  <c r="A30288" i="35"/>
  <c r="A30289" i="35"/>
  <c r="A30290" i="35"/>
  <c r="A30291" i="35"/>
  <c r="A30292" i="35"/>
  <c r="A30293" i="35"/>
  <c r="A30294" i="35"/>
  <c r="A30295" i="35"/>
  <c r="A30296" i="35"/>
  <c r="A30297" i="35"/>
  <c r="A30298" i="35"/>
  <c r="A30299" i="35"/>
  <c r="A30300" i="35"/>
  <c r="A30301" i="35"/>
  <c r="A30302" i="35"/>
  <c r="A30303" i="35"/>
  <c r="A30304" i="35"/>
  <c r="A30305" i="35"/>
  <c r="A30306" i="35"/>
  <c r="A30307" i="35"/>
  <c r="A30308" i="35"/>
  <c r="A30309" i="35"/>
  <c r="A30310" i="35"/>
  <c r="A30311" i="35"/>
  <c r="A30312" i="35"/>
  <c r="A30313" i="35"/>
  <c r="A30314" i="35"/>
  <c r="A30315" i="35"/>
  <c r="A30316" i="35"/>
  <c r="A30317" i="35"/>
  <c r="A30318" i="35"/>
  <c r="A30319" i="35"/>
  <c r="A30320" i="35"/>
  <c r="A30321" i="35"/>
  <c r="A30322" i="35"/>
  <c r="A30323" i="35"/>
  <c r="A30324" i="35"/>
  <c r="A30325" i="35"/>
  <c r="A30326" i="35"/>
  <c r="A30327" i="35"/>
  <c r="A30328" i="35"/>
  <c r="A30329" i="35"/>
  <c r="A30330" i="35"/>
  <c r="A30331" i="35"/>
  <c r="A30332" i="35"/>
  <c r="A30333" i="35"/>
  <c r="A30334" i="35"/>
  <c r="A30335" i="35"/>
  <c r="A30336" i="35"/>
  <c r="A30337" i="35"/>
  <c r="A30338" i="35"/>
  <c r="A30339" i="35"/>
  <c r="A30340" i="35"/>
  <c r="A30341" i="35"/>
  <c r="A30342" i="35"/>
  <c r="A30343" i="35"/>
  <c r="A30344" i="35"/>
  <c r="A30345" i="35"/>
  <c r="A30346" i="35"/>
  <c r="A30347" i="35"/>
  <c r="A30348" i="35"/>
  <c r="A30349" i="35"/>
  <c r="A30350" i="35"/>
  <c r="A30351" i="35"/>
  <c r="A30352" i="35"/>
  <c r="A30353" i="35"/>
  <c r="A30354" i="35"/>
  <c r="A30355" i="35"/>
  <c r="A30356" i="35"/>
  <c r="A30357" i="35"/>
  <c r="A30358" i="35"/>
  <c r="A30359" i="35"/>
  <c r="A30360" i="35"/>
  <c r="A30361" i="35"/>
  <c r="A30362" i="35"/>
  <c r="A30363" i="35"/>
  <c r="A30364" i="35"/>
  <c r="A30365" i="35"/>
  <c r="A30366" i="35"/>
  <c r="A30367" i="35"/>
  <c r="A30368" i="35"/>
  <c r="A30369" i="35"/>
  <c r="A30370" i="35"/>
  <c r="A30371" i="35"/>
  <c r="A30372" i="35"/>
  <c r="A30373" i="35"/>
  <c r="A30374" i="35"/>
  <c r="A30375" i="35"/>
  <c r="A30376" i="35"/>
  <c r="A30377" i="35"/>
  <c r="A30378" i="35"/>
  <c r="A30379" i="35"/>
  <c r="A30380" i="35"/>
  <c r="A30381" i="35"/>
  <c r="A30382" i="35"/>
  <c r="A30383" i="35"/>
  <c r="A30384" i="35"/>
  <c r="A30385" i="35"/>
  <c r="A30386" i="35"/>
  <c r="A30387" i="35"/>
  <c r="A30388" i="35"/>
  <c r="A30389" i="35"/>
  <c r="A30390" i="35"/>
  <c r="A30391" i="35"/>
  <c r="A30392" i="35"/>
  <c r="A30393" i="35"/>
  <c r="A30394" i="35"/>
  <c r="A30395" i="35"/>
  <c r="A30396" i="35"/>
  <c r="A30397" i="35"/>
  <c r="A30398" i="35"/>
  <c r="A30399" i="35"/>
  <c r="A30400" i="35"/>
  <c r="A30401" i="35"/>
  <c r="A30402" i="35"/>
  <c r="A30403" i="35"/>
  <c r="A30404" i="35"/>
  <c r="A30405" i="35"/>
  <c r="A30406" i="35"/>
  <c r="A30407" i="35"/>
  <c r="A30408" i="35"/>
  <c r="A30409" i="35"/>
  <c r="A30410" i="35"/>
  <c r="A30411" i="35"/>
  <c r="A30412" i="35"/>
  <c r="A30413" i="35"/>
  <c r="A30414" i="35"/>
  <c r="A30415" i="35"/>
  <c r="A30416" i="35"/>
  <c r="A30417" i="35"/>
  <c r="A30418" i="35"/>
  <c r="A30419" i="35"/>
  <c r="A30420" i="35"/>
  <c r="A30421" i="35"/>
  <c r="A30422" i="35"/>
  <c r="A30423" i="35"/>
  <c r="A30424" i="35"/>
  <c r="A30425" i="35"/>
  <c r="A30426" i="35"/>
  <c r="A30427" i="35"/>
  <c r="A30428" i="35"/>
  <c r="A30429" i="35"/>
  <c r="A30430" i="35"/>
  <c r="A30431" i="35"/>
  <c r="A30432" i="35"/>
  <c r="A30433" i="35"/>
  <c r="A30434" i="35"/>
  <c r="A30435" i="35"/>
  <c r="A30436" i="35"/>
  <c r="A30437" i="35"/>
  <c r="A30438" i="35"/>
  <c r="A30439" i="35"/>
  <c r="A30440" i="35"/>
  <c r="A30441" i="35"/>
  <c r="A30442" i="35"/>
  <c r="A30443" i="35"/>
  <c r="A30444" i="35"/>
  <c r="A30445" i="35"/>
  <c r="A30446" i="35"/>
  <c r="A30447" i="35"/>
  <c r="A30448" i="35"/>
  <c r="A30449" i="35"/>
  <c r="A30450" i="35"/>
  <c r="A30451" i="35"/>
  <c r="A30452" i="35"/>
  <c r="A30453" i="35"/>
  <c r="A30454" i="35"/>
  <c r="A30455" i="35"/>
  <c r="A30456" i="35"/>
  <c r="A30457" i="35"/>
  <c r="A30458" i="35"/>
  <c r="A30459" i="35"/>
  <c r="A30460" i="35"/>
  <c r="A30461" i="35"/>
  <c r="A30462" i="35"/>
  <c r="A30463" i="35"/>
  <c r="A30464" i="35"/>
  <c r="A30465" i="35"/>
  <c r="A30466" i="35"/>
  <c r="A30467" i="35"/>
  <c r="A30468" i="35"/>
  <c r="A30469" i="35"/>
  <c r="A30470" i="35"/>
  <c r="A30471" i="35"/>
  <c r="A30472" i="35"/>
  <c r="A30473" i="35"/>
  <c r="A30474" i="35"/>
  <c r="A30475" i="35"/>
  <c r="A30476" i="35"/>
  <c r="A30477" i="35"/>
  <c r="A30478" i="35"/>
  <c r="A30479" i="35"/>
  <c r="A30480" i="35"/>
  <c r="A30481" i="35"/>
  <c r="A30482" i="35"/>
  <c r="A30483" i="35"/>
  <c r="A30484" i="35"/>
  <c r="A30485" i="35"/>
  <c r="A30486" i="35"/>
  <c r="A30487" i="35"/>
  <c r="A30488" i="35"/>
  <c r="A30489" i="35"/>
  <c r="A30490" i="35"/>
  <c r="A30491" i="35"/>
  <c r="A30492" i="35"/>
  <c r="A30493" i="35"/>
  <c r="A30494" i="35"/>
  <c r="A30495" i="35"/>
  <c r="A30496" i="35"/>
  <c r="A30497" i="35"/>
  <c r="A30498" i="35"/>
  <c r="A30499" i="35"/>
  <c r="A30500" i="35"/>
  <c r="A30501" i="35"/>
  <c r="A30502" i="35"/>
  <c r="A30503" i="35"/>
  <c r="A30504" i="35"/>
  <c r="A30505" i="35"/>
  <c r="A30506" i="35"/>
  <c r="A30507" i="35"/>
  <c r="A30508" i="35"/>
  <c r="A30509" i="35"/>
  <c r="A30510" i="35"/>
  <c r="A30511" i="35"/>
  <c r="A30512" i="35"/>
  <c r="A30513" i="35"/>
  <c r="A30514" i="35"/>
  <c r="A30515" i="35"/>
  <c r="A30516" i="35"/>
  <c r="A30517" i="35"/>
  <c r="A30518" i="35"/>
  <c r="A30519" i="35"/>
  <c r="A30520" i="35"/>
  <c r="A30521" i="35"/>
  <c r="A30522" i="35"/>
  <c r="A30523" i="35"/>
  <c r="A30524" i="35"/>
  <c r="A30525" i="35"/>
  <c r="A30526" i="35"/>
  <c r="A30527" i="35"/>
  <c r="A30528" i="35"/>
  <c r="A30529" i="35"/>
  <c r="A30530" i="35"/>
  <c r="A30531" i="35"/>
  <c r="A30532" i="35"/>
  <c r="A30533" i="35"/>
  <c r="A30534" i="35"/>
  <c r="A30535" i="35"/>
  <c r="A30536" i="35"/>
  <c r="A30537" i="35"/>
  <c r="A30538" i="35"/>
  <c r="A30539" i="35"/>
  <c r="A30540" i="35"/>
  <c r="A30541" i="35"/>
  <c r="A30542" i="35"/>
  <c r="A30543" i="35"/>
  <c r="A30544" i="35"/>
  <c r="A30545" i="35"/>
  <c r="A30546" i="35"/>
  <c r="A30547" i="35"/>
  <c r="A30548" i="35"/>
  <c r="A30549" i="35"/>
  <c r="A30550" i="35"/>
  <c r="A30551" i="35"/>
  <c r="A30552" i="35"/>
  <c r="A30553" i="35"/>
  <c r="A30554" i="35"/>
  <c r="A30555" i="35"/>
  <c r="A30556" i="35"/>
  <c r="A30557" i="35"/>
  <c r="A30558" i="35"/>
  <c r="A30559" i="35"/>
  <c r="A30560" i="35"/>
  <c r="A30561" i="35"/>
  <c r="A30562" i="35"/>
  <c r="A30563" i="35"/>
  <c r="A30564" i="35"/>
  <c r="A30565" i="35"/>
  <c r="A30566" i="35"/>
  <c r="A30567" i="35"/>
  <c r="A30568" i="35"/>
  <c r="A30569" i="35"/>
  <c r="A30570" i="35"/>
  <c r="A30571" i="35"/>
  <c r="A30572" i="35"/>
  <c r="A30573" i="35"/>
  <c r="A30574" i="35"/>
  <c r="A30575" i="35"/>
  <c r="A30576" i="35"/>
  <c r="A30577" i="35"/>
  <c r="A30578" i="35"/>
  <c r="A30579" i="35"/>
  <c r="A30580" i="35"/>
  <c r="A30581" i="35"/>
  <c r="A30582" i="35"/>
  <c r="A30583" i="35"/>
  <c r="A30584" i="35"/>
  <c r="A30585" i="35"/>
  <c r="A30586" i="35"/>
  <c r="A30587" i="35"/>
  <c r="A30588" i="35"/>
  <c r="A30589" i="35"/>
  <c r="A30590" i="35"/>
  <c r="A30591" i="35"/>
  <c r="A30592" i="35"/>
  <c r="A30593" i="35"/>
  <c r="A30594" i="35"/>
  <c r="A30595" i="35"/>
  <c r="A30596" i="35"/>
  <c r="A30597" i="35"/>
  <c r="A30598" i="35"/>
  <c r="A30599" i="35"/>
  <c r="A30600" i="35"/>
  <c r="A30601" i="35"/>
  <c r="A30602" i="35"/>
  <c r="A30603" i="35"/>
  <c r="A30604" i="35"/>
  <c r="A30605" i="35"/>
  <c r="A30606" i="35"/>
  <c r="A30607" i="35"/>
  <c r="A30608" i="35"/>
  <c r="A30609" i="35"/>
  <c r="A30610" i="35"/>
  <c r="A30611" i="35"/>
  <c r="A30612" i="35"/>
  <c r="A30613" i="35"/>
  <c r="A30614" i="35"/>
  <c r="A30615" i="35"/>
  <c r="A30616" i="35"/>
  <c r="A30617" i="35"/>
  <c r="A30618" i="35"/>
  <c r="A30619" i="35"/>
  <c r="A30620" i="35"/>
  <c r="A30621" i="35"/>
  <c r="A30622" i="35"/>
  <c r="A30623" i="35"/>
  <c r="A30624" i="35"/>
  <c r="A30625" i="35"/>
  <c r="A30626" i="35"/>
  <c r="A30627" i="35"/>
  <c r="A30628" i="35"/>
  <c r="A30629" i="35"/>
  <c r="A30630" i="35"/>
  <c r="A30631" i="35"/>
  <c r="A30632" i="35"/>
  <c r="A30633" i="35"/>
  <c r="A30634" i="35"/>
  <c r="A30635" i="35"/>
  <c r="A30636" i="35"/>
  <c r="A30637" i="35"/>
  <c r="A30638" i="35"/>
  <c r="A30639" i="35"/>
  <c r="A30640" i="35"/>
  <c r="A30641" i="35"/>
  <c r="A30642" i="35"/>
  <c r="A30643" i="35"/>
  <c r="A30644" i="35"/>
  <c r="A30645" i="35"/>
  <c r="A30646" i="35"/>
  <c r="A30647" i="35"/>
  <c r="A30648" i="35"/>
  <c r="A30649" i="35"/>
  <c r="A30650" i="35"/>
  <c r="A30651" i="35"/>
  <c r="A30652" i="35"/>
  <c r="A30653" i="35"/>
  <c r="A30654" i="35"/>
  <c r="A30655" i="35"/>
  <c r="A30656" i="35"/>
  <c r="A30657" i="35"/>
  <c r="A30658" i="35"/>
  <c r="A30659" i="35"/>
  <c r="A30660" i="35"/>
  <c r="A30661" i="35"/>
  <c r="A30662" i="35"/>
  <c r="A30663" i="35"/>
  <c r="A30664" i="35"/>
  <c r="A30665" i="35"/>
  <c r="A30666" i="35"/>
  <c r="A30667" i="35"/>
  <c r="A30668" i="35"/>
  <c r="A30669" i="35"/>
  <c r="A30670" i="35"/>
  <c r="A30671" i="35"/>
  <c r="A30672" i="35"/>
  <c r="A30673" i="35"/>
  <c r="A30674" i="35"/>
  <c r="A30675" i="35"/>
  <c r="A30676" i="35"/>
  <c r="A30677" i="35"/>
  <c r="A30678" i="35"/>
  <c r="A30679" i="35"/>
  <c r="A30680" i="35"/>
  <c r="A30681" i="35"/>
  <c r="A30682" i="35"/>
  <c r="A30683" i="35"/>
  <c r="A30684" i="35"/>
  <c r="A30685" i="35"/>
  <c r="A30686" i="35"/>
  <c r="A30687" i="35"/>
  <c r="A30688" i="35"/>
  <c r="A30689" i="35"/>
  <c r="A30690" i="35"/>
  <c r="A30691" i="35"/>
  <c r="A30692" i="35"/>
  <c r="A30693" i="35"/>
  <c r="A30694" i="35"/>
  <c r="A30695" i="35"/>
  <c r="A30696" i="35"/>
  <c r="A30697" i="35"/>
  <c r="A30698" i="35"/>
  <c r="A30699" i="35"/>
  <c r="A30700" i="35"/>
  <c r="A30701" i="35"/>
  <c r="A30702" i="35"/>
  <c r="A30703" i="35"/>
  <c r="A30704" i="35"/>
  <c r="A30705" i="35"/>
  <c r="A30706" i="35"/>
  <c r="A30707" i="35"/>
  <c r="A30708" i="35"/>
  <c r="A30709" i="35"/>
  <c r="A30710" i="35"/>
  <c r="A30711" i="35"/>
  <c r="A30712" i="35"/>
  <c r="A30713" i="35"/>
  <c r="A30714" i="35"/>
  <c r="A30715" i="35"/>
  <c r="A30716" i="35"/>
  <c r="A30717" i="35"/>
  <c r="A30718" i="35"/>
  <c r="A30719" i="35"/>
  <c r="A30720" i="35"/>
  <c r="A30721" i="35"/>
  <c r="A30722" i="35"/>
  <c r="A30723" i="35"/>
  <c r="A30724" i="35"/>
  <c r="A30725" i="35"/>
  <c r="A30726" i="35"/>
  <c r="A30727" i="35"/>
  <c r="A30728" i="35"/>
  <c r="A30729" i="35"/>
  <c r="A30730" i="35"/>
  <c r="A30731" i="35"/>
  <c r="A30732" i="35"/>
  <c r="A30733" i="35"/>
  <c r="A30734" i="35"/>
  <c r="A30735" i="35"/>
  <c r="A30736" i="35"/>
  <c r="A30737" i="35"/>
  <c r="A30738" i="35"/>
  <c r="A30739" i="35"/>
  <c r="A30740" i="35"/>
  <c r="A30741" i="35"/>
  <c r="A30742" i="35"/>
  <c r="A30743" i="35"/>
  <c r="A30744" i="35"/>
  <c r="A30745" i="35"/>
  <c r="A30746" i="35"/>
  <c r="A30747" i="35"/>
  <c r="A30748" i="35"/>
  <c r="A30749" i="35"/>
  <c r="A30750" i="35"/>
  <c r="A30751" i="35"/>
  <c r="A30752" i="35"/>
  <c r="A30753" i="35"/>
  <c r="A30754" i="35"/>
  <c r="A30755" i="35"/>
  <c r="A30756" i="35"/>
  <c r="A30757" i="35"/>
  <c r="A30758" i="35"/>
  <c r="A30759" i="35"/>
  <c r="A30760" i="35"/>
  <c r="A30761" i="35"/>
  <c r="A30762" i="35"/>
  <c r="A30763" i="35"/>
  <c r="A30764" i="35"/>
  <c r="A30765" i="35"/>
  <c r="A30766" i="35"/>
  <c r="A30767" i="35"/>
  <c r="A30768" i="35"/>
  <c r="A30769" i="35"/>
  <c r="A30770" i="35"/>
  <c r="A30771" i="35"/>
  <c r="A30772" i="35"/>
  <c r="A30773" i="35"/>
  <c r="A30774" i="35"/>
  <c r="A30775" i="35"/>
  <c r="A30776" i="35"/>
  <c r="A30777" i="35"/>
  <c r="A30778" i="35"/>
  <c r="A30779" i="35"/>
  <c r="A30780" i="35"/>
  <c r="A30781" i="35"/>
  <c r="A30782" i="35"/>
  <c r="A30783" i="35"/>
  <c r="A30784" i="35"/>
  <c r="A30785" i="35"/>
  <c r="A30786" i="35"/>
  <c r="A30787" i="35"/>
  <c r="A30788" i="35"/>
  <c r="A30789" i="35"/>
  <c r="A30790" i="35"/>
  <c r="A30791" i="35"/>
  <c r="A30792" i="35"/>
  <c r="A30793" i="35"/>
  <c r="A30794" i="35"/>
  <c r="A30795" i="35"/>
  <c r="A30796" i="35"/>
  <c r="A30797" i="35"/>
  <c r="A30798" i="35"/>
  <c r="A30799" i="35"/>
  <c r="A30800" i="35"/>
  <c r="A30801" i="35"/>
  <c r="A30802" i="35"/>
  <c r="A30803" i="35"/>
  <c r="A30804" i="35"/>
  <c r="A30805" i="35"/>
  <c r="A30806" i="35"/>
  <c r="A30807" i="35"/>
  <c r="A30808" i="35"/>
  <c r="A30809" i="35"/>
  <c r="A30810" i="35"/>
  <c r="A30811" i="35"/>
  <c r="A30812" i="35"/>
  <c r="A30813" i="35"/>
  <c r="A30814" i="35"/>
  <c r="A30815" i="35"/>
  <c r="A30816" i="35"/>
  <c r="A30817" i="35"/>
  <c r="A30818" i="35"/>
  <c r="A30819" i="35"/>
  <c r="A30820" i="35"/>
  <c r="A30821" i="35"/>
  <c r="A30822" i="35"/>
  <c r="A30823" i="35"/>
  <c r="A30824" i="35"/>
  <c r="A30825" i="35"/>
  <c r="A30826" i="35"/>
  <c r="A30827" i="35"/>
  <c r="A30828" i="35"/>
  <c r="A30829" i="35"/>
  <c r="A30830" i="35"/>
  <c r="A30831" i="35"/>
  <c r="A30832" i="35"/>
  <c r="A30833" i="35"/>
  <c r="A30834" i="35"/>
  <c r="A30835" i="35"/>
  <c r="A30836" i="35"/>
  <c r="A30837" i="35"/>
  <c r="A30838" i="35"/>
  <c r="A30839" i="35"/>
  <c r="A30840" i="35"/>
  <c r="A30841" i="35"/>
  <c r="A30842" i="35"/>
  <c r="A30843" i="35"/>
  <c r="A30844" i="35"/>
  <c r="A30845" i="35"/>
  <c r="A30846" i="35"/>
  <c r="A30847" i="35"/>
  <c r="A30848" i="35"/>
  <c r="A30849" i="35"/>
  <c r="A30850" i="35"/>
  <c r="A30851" i="35"/>
  <c r="A30852" i="35"/>
  <c r="A30853" i="35"/>
  <c r="A30854" i="35"/>
  <c r="A30855" i="35"/>
  <c r="A30856" i="35"/>
  <c r="A30857" i="35"/>
  <c r="A30858" i="35"/>
  <c r="A30859" i="35"/>
  <c r="A30860" i="35"/>
  <c r="A30861" i="35"/>
  <c r="A30862" i="35"/>
  <c r="A30863" i="35"/>
  <c r="A30864" i="35"/>
  <c r="A30865" i="35"/>
  <c r="A30866" i="35"/>
  <c r="A30867" i="35"/>
  <c r="A30868" i="35"/>
  <c r="A30869" i="35"/>
  <c r="A30870" i="35"/>
  <c r="A30871" i="35"/>
  <c r="A30872" i="35"/>
  <c r="A30873" i="35"/>
  <c r="A30874" i="35"/>
  <c r="A30875" i="35"/>
  <c r="A30876" i="35"/>
  <c r="A30877" i="35"/>
  <c r="A30878" i="35"/>
  <c r="A30879" i="35"/>
  <c r="A30880" i="35"/>
  <c r="A30881" i="35"/>
  <c r="A30882" i="35"/>
  <c r="A30883" i="35"/>
  <c r="A30884" i="35"/>
  <c r="A30885" i="35"/>
  <c r="A30886" i="35"/>
  <c r="A30887" i="35"/>
  <c r="A30888" i="35"/>
  <c r="A30889" i="35"/>
  <c r="A30890" i="35"/>
  <c r="A30891" i="35"/>
  <c r="A30892" i="35"/>
  <c r="A30893" i="35"/>
  <c r="A30894" i="35"/>
  <c r="A30895" i="35"/>
  <c r="A30896" i="35"/>
  <c r="A30897" i="35"/>
  <c r="A30898" i="35"/>
  <c r="A30899" i="35"/>
  <c r="A30900" i="35"/>
  <c r="A30901" i="35"/>
  <c r="A30902" i="35"/>
  <c r="A30903" i="35"/>
  <c r="A30904" i="35"/>
  <c r="A30905" i="35"/>
  <c r="A30906" i="35"/>
  <c r="A30907" i="35"/>
  <c r="A30908" i="35"/>
  <c r="A30909" i="35"/>
  <c r="A30910" i="35"/>
  <c r="A30911" i="35"/>
  <c r="A30912" i="35"/>
  <c r="A30913" i="35"/>
  <c r="A30914" i="35"/>
  <c r="A30915" i="35"/>
  <c r="A30916" i="35"/>
  <c r="A30917" i="35"/>
  <c r="A30918" i="35"/>
  <c r="A30919" i="35"/>
  <c r="A30920" i="35"/>
  <c r="A30921" i="35"/>
  <c r="A30922" i="35"/>
  <c r="A30923" i="35"/>
  <c r="A30924" i="35"/>
  <c r="A30925" i="35"/>
  <c r="A30926" i="35"/>
  <c r="A30927" i="35"/>
  <c r="A30928" i="35"/>
  <c r="A30929" i="35"/>
  <c r="A30930" i="35"/>
  <c r="A30931" i="35"/>
  <c r="A30932" i="35"/>
  <c r="A30933" i="35"/>
  <c r="A30934" i="35"/>
  <c r="A30935" i="35"/>
  <c r="A30936" i="35"/>
  <c r="A30937" i="35"/>
  <c r="A30938" i="35"/>
  <c r="A30939" i="35"/>
  <c r="A30940" i="35"/>
  <c r="A30941" i="35"/>
  <c r="A30942" i="35"/>
  <c r="A30943" i="35"/>
  <c r="A30944" i="35"/>
  <c r="A30945" i="35"/>
  <c r="A30946" i="35"/>
  <c r="A30947" i="35"/>
  <c r="A30948" i="35"/>
  <c r="A30949" i="35"/>
  <c r="A30950" i="35"/>
  <c r="A30951" i="35"/>
  <c r="A30952" i="35"/>
  <c r="A30953" i="35"/>
  <c r="A30954" i="35"/>
  <c r="A30955" i="35"/>
  <c r="A30956" i="35"/>
  <c r="A30957" i="35"/>
  <c r="A30958" i="35"/>
  <c r="A30959" i="35"/>
  <c r="A30960" i="35"/>
  <c r="A30961" i="35"/>
  <c r="A30962" i="35"/>
  <c r="A30963" i="35"/>
  <c r="A30964" i="35"/>
  <c r="A30965" i="35"/>
  <c r="A30966" i="35"/>
  <c r="A30967" i="35"/>
  <c r="A30968" i="35"/>
  <c r="A30969" i="35"/>
  <c r="A30970" i="35"/>
  <c r="A30971" i="35"/>
  <c r="A30972" i="35"/>
  <c r="A30973" i="35"/>
  <c r="A30974" i="35"/>
  <c r="A30975" i="35"/>
  <c r="A30976" i="35"/>
  <c r="A30977" i="35"/>
  <c r="A30978" i="35"/>
  <c r="A30979" i="35"/>
  <c r="A30980" i="35"/>
  <c r="A30981" i="35"/>
  <c r="A30982" i="35"/>
  <c r="A30983" i="35"/>
  <c r="A30984" i="35"/>
  <c r="A30985" i="35"/>
  <c r="A30986" i="35"/>
  <c r="A30987" i="35"/>
  <c r="A30988" i="35"/>
  <c r="A30989" i="35"/>
  <c r="A30990" i="35"/>
  <c r="A30991" i="35"/>
  <c r="A30992" i="35"/>
  <c r="A30993" i="35"/>
  <c r="A30994" i="35"/>
  <c r="A30995" i="35"/>
  <c r="A30996" i="35"/>
  <c r="A30997" i="35"/>
  <c r="A30998" i="35"/>
  <c r="A30999" i="35"/>
  <c r="A31000" i="35"/>
  <c r="A31001" i="35"/>
  <c r="A31002" i="35"/>
  <c r="A31003" i="35"/>
  <c r="A31004" i="35"/>
  <c r="A31005" i="35"/>
  <c r="A31006" i="35"/>
  <c r="A31007" i="35"/>
  <c r="A31008" i="35"/>
  <c r="A31009" i="35"/>
  <c r="A31010" i="35"/>
  <c r="A31011" i="35"/>
  <c r="A31012" i="35"/>
  <c r="A31013" i="35"/>
  <c r="A31014" i="35"/>
  <c r="A31015" i="35"/>
  <c r="A31016" i="35"/>
  <c r="A31017" i="35"/>
  <c r="A31018" i="35"/>
  <c r="A31019" i="35"/>
  <c r="A31020" i="35"/>
  <c r="A31021" i="35"/>
  <c r="A31022" i="35"/>
  <c r="A31023" i="35"/>
  <c r="A31024" i="35"/>
  <c r="A31025" i="35"/>
  <c r="A31026" i="35"/>
  <c r="A31027" i="35"/>
  <c r="A31028" i="35"/>
  <c r="A31029" i="35"/>
  <c r="A31030" i="35"/>
  <c r="A31031" i="35"/>
  <c r="A31032" i="35"/>
  <c r="A31033" i="35"/>
  <c r="A31034" i="35"/>
  <c r="A31035" i="35"/>
  <c r="A31036" i="35"/>
  <c r="A31037" i="35"/>
  <c r="A31038" i="35"/>
  <c r="A31039" i="35"/>
  <c r="A31040" i="35"/>
  <c r="A31041" i="35"/>
  <c r="A31042" i="35"/>
  <c r="A31043" i="35"/>
  <c r="A31044" i="35"/>
  <c r="A31045" i="35"/>
  <c r="A31046" i="35"/>
  <c r="A31047" i="35"/>
  <c r="A31048" i="35"/>
  <c r="A31049" i="35"/>
  <c r="A31050" i="35"/>
  <c r="A31051" i="35"/>
  <c r="A31052" i="35"/>
  <c r="A31053" i="35"/>
  <c r="A31054" i="35"/>
  <c r="A31055" i="35"/>
  <c r="A31056" i="35"/>
  <c r="A31057" i="35"/>
  <c r="A31058" i="35"/>
  <c r="A31059" i="35"/>
  <c r="A31060" i="35"/>
  <c r="A31061" i="35"/>
  <c r="A31062" i="35"/>
  <c r="A31063" i="35"/>
  <c r="A31064" i="35"/>
  <c r="A31065" i="35"/>
  <c r="A31066" i="35"/>
  <c r="A31067" i="35"/>
  <c r="A31068" i="35"/>
  <c r="A31069" i="35"/>
  <c r="A31070" i="35"/>
  <c r="A31071" i="35"/>
  <c r="A31072" i="35"/>
  <c r="A31073" i="35"/>
  <c r="A31074" i="35"/>
  <c r="A31075" i="35"/>
  <c r="A31076" i="35"/>
  <c r="A31077" i="35"/>
  <c r="A31078" i="35"/>
  <c r="A31079" i="35"/>
  <c r="A31080" i="35"/>
  <c r="A31081" i="35"/>
  <c r="A31082" i="35"/>
  <c r="A31083" i="35"/>
  <c r="A31084" i="35"/>
  <c r="A31085" i="35"/>
  <c r="A31086" i="35"/>
  <c r="A31087" i="35"/>
  <c r="A31088" i="35"/>
  <c r="A31089" i="35"/>
  <c r="A31090" i="35"/>
  <c r="A31091" i="35"/>
  <c r="A31092" i="35"/>
  <c r="A31093" i="35"/>
  <c r="A31094" i="35"/>
  <c r="A31095" i="35"/>
  <c r="A31096" i="35"/>
  <c r="A31097" i="35"/>
  <c r="A31098" i="35"/>
  <c r="A31099" i="35"/>
  <c r="A31100" i="35"/>
  <c r="A31101" i="35"/>
  <c r="A31102" i="35"/>
  <c r="A31103" i="35"/>
  <c r="A31104" i="35"/>
  <c r="A31105" i="35"/>
  <c r="A31106" i="35"/>
  <c r="A31107" i="35"/>
  <c r="A31108" i="35"/>
  <c r="A31109" i="35"/>
  <c r="A31110" i="35"/>
  <c r="A31111" i="35"/>
  <c r="A31112" i="35"/>
  <c r="A31113" i="35"/>
  <c r="A31114" i="35"/>
  <c r="A31115" i="35"/>
  <c r="A31116" i="35"/>
  <c r="A31117" i="35"/>
  <c r="A31118" i="35"/>
  <c r="A31119" i="35"/>
  <c r="A31120" i="35"/>
  <c r="A31121" i="35"/>
  <c r="A31122" i="35"/>
  <c r="A31123" i="35"/>
  <c r="A31124" i="35"/>
  <c r="A31125" i="35"/>
  <c r="A31126" i="35"/>
  <c r="A31127" i="35"/>
  <c r="A31128" i="35"/>
  <c r="A31129" i="35"/>
  <c r="A31130" i="35"/>
  <c r="A31131" i="35"/>
  <c r="A31132" i="35"/>
  <c r="A31133" i="35"/>
  <c r="A31134" i="35"/>
  <c r="A31135" i="35"/>
  <c r="A31136" i="35"/>
  <c r="A31137" i="35"/>
  <c r="A31138" i="35"/>
  <c r="A31139" i="35"/>
  <c r="A31140" i="35"/>
  <c r="A31141" i="35"/>
  <c r="A31142" i="35"/>
  <c r="A31143" i="35"/>
  <c r="A31144" i="35"/>
  <c r="A31145" i="35"/>
  <c r="A31146" i="35"/>
  <c r="A31147" i="35"/>
  <c r="A31148" i="35"/>
  <c r="A31149" i="35"/>
  <c r="A31150" i="35"/>
  <c r="A31151" i="35"/>
  <c r="A31152" i="35"/>
  <c r="A31153" i="35"/>
  <c r="A31154" i="35"/>
  <c r="A31155" i="35"/>
  <c r="A31156" i="35"/>
  <c r="A31157" i="35"/>
  <c r="A31158" i="35"/>
  <c r="A31159" i="35"/>
  <c r="A31160" i="35"/>
  <c r="A31161" i="35"/>
  <c r="A31162" i="35"/>
  <c r="A31163" i="35"/>
  <c r="A31164" i="35"/>
  <c r="A31165" i="35"/>
  <c r="A31166" i="35"/>
  <c r="A31167" i="35"/>
  <c r="A31168" i="35"/>
  <c r="A31169" i="35"/>
  <c r="A31170" i="35"/>
  <c r="A31171" i="35"/>
  <c r="A31172" i="35"/>
  <c r="A31173" i="35"/>
  <c r="A31174" i="35"/>
  <c r="A31175" i="35"/>
  <c r="A31176" i="35"/>
  <c r="A31177" i="35"/>
  <c r="A31178" i="35"/>
  <c r="A31179" i="35"/>
  <c r="A31180" i="35"/>
  <c r="A31181" i="35"/>
  <c r="A31182" i="35"/>
  <c r="A31183" i="35"/>
  <c r="A31184" i="35"/>
  <c r="A31185" i="35"/>
  <c r="A31186" i="35"/>
  <c r="A31187" i="35"/>
  <c r="A31188" i="35"/>
  <c r="A31189" i="35"/>
  <c r="A31190" i="35"/>
  <c r="A31191" i="35"/>
  <c r="A31192" i="35"/>
  <c r="A31193" i="35"/>
  <c r="A31194" i="35"/>
  <c r="A31195" i="35"/>
  <c r="A31196" i="35"/>
  <c r="A31197" i="35"/>
  <c r="A31198" i="35"/>
  <c r="A31199" i="35"/>
  <c r="A31200" i="35"/>
  <c r="A31201" i="35"/>
  <c r="A31202" i="35"/>
  <c r="A31203" i="35"/>
  <c r="A31204" i="35"/>
  <c r="A31205" i="35"/>
  <c r="A31206" i="35"/>
  <c r="A31207" i="35"/>
  <c r="A31208" i="35"/>
  <c r="A31209" i="35"/>
  <c r="A31210" i="35"/>
  <c r="A31211" i="35"/>
  <c r="A31212" i="35"/>
  <c r="A31213" i="35"/>
  <c r="A31214" i="35"/>
  <c r="A31215" i="35"/>
  <c r="A31216" i="35"/>
  <c r="A31217" i="35"/>
  <c r="A31218" i="35"/>
  <c r="A31219" i="35"/>
  <c r="A31220" i="35"/>
  <c r="A31221" i="35"/>
  <c r="A31222" i="35"/>
  <c r="A31223" i="35"/>
  <c r="A31224" i="35"/>
  <c r="A31225" i="35"/>
  <c r="A31226" i="35"/>
  <c r="A31227" i="35"/>
  <c r="A31228" i="35"/>
  <c r="A31229" i="35"/>
  <c r="A31230" i="35"/>
  <c r="A31231" i="35"/>
  <c r="A31232" i="35"/>
  <c r="A31233" i="35"/>
  <c r="A31234" i="35"/>
  <c r="A31235" i="35"/>
  <c r="A31236" i="35"/>
  <c r="A31237" i="35"/>
  <c r="A31238" i="35"/>
  <c r="A31239" i="35"/>
  <c r="A31240" i="35"/>
  <c r="A31241" i="35"/>
  <c r="A31242" i="35"/>
  <c r="A31243" i="35"/>
  <c r="A31244" i="35"/>
  <c r="A31245" i="35"/>
  <c r="A31246" i="35"/>
  <c r="A31247" i="35"/>
  <c r="A31248" i="35"/>
  <c r="A31249" i="35"/>
  <c r="A31250" i="35"/>
  <c r="A31251" i="35"/>
  <c r="A31252" i="35"/>
  <c r="A31253" i="35"/>
  <c r="A31254" i="35"/>
  <c r="A31255" i="35"/>
  <c r="A31256" i="35"/>
  <c r="A31257" i="35"/>
  <c r="A31258" i="35"/>
  <c r="A31259" i="35"/>
  <c r="A31260" i="35"/>
  <c r="A31261" i="35"/>
  <c r="A31262" i="35"/>
  <c r="A31263" i="35"/>
  <c r="A31264" i="35"/>
  <c r="A31265" i="35"/>
  <c r="A31266" i="35"/>
  <c r="A31267" i="35"/>
  <c r="A31268" i="35"/>
  <c r="A31269" i="35"/>
  <c r="A31270" i="35"/>
  <c r="A31271" i="35"/>
  <c r="A31272" i="35"/>
  <c r="A31273" i="35"/>
  <c r="A31274" i="35"/>
  <c r="A31275" i="35"/>
  <c r="A31276" i="35"/>
  <c r="A31277" i="35"/>
  <c r="A31278" i="35"/>
  <c r="A31279" i="35"/>
  <c r="A31280" i="35"/>
  <c r="A31281" i="35"/>
  <c r="A31282" i="35"/>
  <c r="A31283" i="35"/>
  <c r="A31284" i="35"/>
  <c r="A31285" i="35"/>
  <c r="A31286" i="35"/>
  <c r="A31287" i="35"/>
  <c r="A31288" i="35"/>
  <c r="A31289" i="35"/>
  <c r="A31290" i="35"/>
  <c r="A31291" i="35"/>
  <c r="A31292" i="35"/>
  <c r="A31293" i="35"/>
  <c r="A31294" i="35"/>
  <c r="A31295" i="35"/>
  <c r="A31296" i="35"/>
  <c r="A31297" i="35"/>
  <c r="A31298" i="35"/>
  <c r="A31299" i="35"/>
  <c r="A31300" i="35"/>
  <c r="A31301" i="35"/>
  <c r="A31302" i="35"/>
  <c r="A31303" i="35"/>
  <c r="A31304" i="35"/>
  <c r="A31305" i="35"/>
  <c r="A31306" i="35"/>
  <c r="A31307" i="35"/>
  <c r="A31308" i="35"/>
  <c r="A31309" i="35"/>
  <c r="A31310" i="35"/>
  <c r="A31311" i="35"/>
  <c r="A31312" i="35"/>
  <c r="A31313" i="35"/>
  <c r="A31314" i="35"/>
  <c r="A31315" i="35"/>
  <c r="A31316" i="35"/>
  <c r="A31317" i="35"/>
  <c r="A31318" i="35"/>
  <c r="A31319" i="35"/>
  <c r="A31320" i="35"/>
  <c r="A31321" i="35"/>
  <c r="A31322" i="35"/>
  <c r="A31323" i="35"/>
  <c r="A31324" i="35"/>
  <c r="A31325" i="35"/>
  <c r="A31326" i="35"/>
  <c r="A31327" i="35"/>
  <c r="A31328" i="35"/>
  <c r="A31329" i="35"/>
  <c r="A31330" i="35"/>
  <c r="A31331" i="35"/>
  <c r="A31332" i="35"/>
  <c r="A31333" i="35"/>
  <c r="A31334" i="35"/>
  <c r="A31335" i="35"/>
  <c r="A31336" i="35"/>
  <c r="A31337" i="35"/>
  <c r="A31338" i="35"/>
  <c r="A31339" i="35"/>
  <c r="A31340" i="35"/>
  <c r="A31341" i="35"/>
  <c r="A31342" i="35"/>
  <c r="A31343" i="35"/>
  <c r="A31344" i="35"/>
  <c r="A31345" i="35"/>
  <c r="A31346" i="35"/>
  <c r="A31347" i="35"/>
  <c r="A31348" i="35"/>
  <c r="A31349" i="35"/>
  <c r="A31350" i="35"/>
  <c r="A31351" i="35"/>
  <c r="A31352" i="35"/>
  <c r="A31353" i="35"/>
  <c r="A31354" i="35"/>
  <c r="A31355" i="35"/>
  <c r="A31356" i="35"/>
  <c r="A31357" i="35"/>
  <c r="A31358" i="35"/>
  <c r="A31359" i="35"/>
  <c r="A31360" i="35"/>
  <c r="A31361" i="35"/>
  <c r="A31362" i="35"/>
  <c r="A31363" i="35"/>
  <c r="A31364" i="35"/>
  <c r="A31365" i="35"/>
  <c r="A31366" i="35"/>
  <c r="A31367" i="35"/>
  <c r="A31368" i="35"/>
  <c r="A31369" i="35"/>
  <c r="A31370" i="35"/>
  <c r="A31371" i="35"/>
  <c r="A31372" i="35"/>
  <c r="A31373" i="35"/>
  <c r="A31374" i="35"/>
  <c r="A31375" i="35"/>
  <c r="A31376" i="35"/>
  <c r="A31377" i="35"/>
  <c r="A31378" i="35"/>
  <c r="A31379" i="35"/>
  <c r="A31380" i="35"/>
  <c r="A31381" i="35"/>
  <c r="A31382" i="35"/>
  <c r="A31383" i="35"/>
  <c r="A31384" i="35"/>
  <c r="A31385" i="35"/>
  <c r="A31386" i="35"/>
  <c r="A31387" i="35"/>
  <c r="A31388" i="35"/>
  <c r="A31389" i="35"/>
  <c r="A31390" i="35"/>
  <c r="A31391" i="35"/>
  <c r="A31392" i="35"/>
  <c r="A31393" i="35"/>
  <c r="A31394" i="35"/>
  <c r="A31395" i="35"/>
  <c r="A31396" i="35"/>
  <c r="A31397" i="35"/>
  <c r="A31398" i="35"/>
  <c r="A31399" i="35"/>
  <c r="A31400" i="35"/>
  <c r="A31401" i="35"/>
  <c r="A31402" i="35"/>
  <c r="A31403" i="35"/>
  <c r="A31404" i="35"/>
  <c r="A31405" i="35"/>
  <c r="A31406" i="35"/>
  <c r="A31407" i="35"/>
  <c r="A31408" i="35"/>
  <c r="A31409" i="35"/>
  <c r="A31410" i="35"/>
  <c r="A31411" i="35"/>
  <c r="A31412" i="35"/>
  <c r="A31413" i="35"/>
  <c r="A31414" i="35"/>
  <c r="A31415" i="35"/>
  <c r="A31416" i="35"/>
  <c r="A31417" i="35"/>
  <c r="A31418" i="35"/>
  <c r="A31419" i="35"/>
  <c r="A31420" i="35"/>
  <c r="A31421" i="35"/>
  <c r="A31422" i="35"/>
  <c r="A31423" i="35"/>
  <c r="A31424" i="35"/>
  <c r="A31425" i="35"/>
  <c r="A31426" i="35"/>
  <c r="A31427" i="35"/>
  <c r="A31428" i="35"/>
  <c r="A31429" i="35"/>
  <c r="A31430" i="35"/>
  <c r="A31431" i="35"/>
  <c r="A31432" i="35"/>
  <c r="A31433" i="35"/>
  <c r="A31434" i="35"/>
  <c r="A31435" i="35"/>
  <c r="A31436" i="35"/>
  <c r="A31437" i="35"/>
  <c r="A31438" i="35"/>
  <c r="A31439" i="35"/>
  <c r="A31440" i="35"/>
  <c r="A31441" i="35"/>
  <c r="A31442" i="35"/>
  <c r="A31443" i="35"/>
  <c r="A31444" i="35"/>
  <c r="A31445" i="35"/>
  <c r="A31446" i="35"/>
  <c r="A31447" i="35"/>
  <c r="A31448" i="35"/>
  <c r="A31449" i="35"/>
  <c r="A31450" i="35"/>
  <c r="A31451" i="35"/>
  <c r="A31452" i="35"/>
  <c r="A31453" i="35"/>
  <c r="A31454" i="35"/>
  <c r="A31455" i="35"/>
  <c r="A31456" i="35"/>
  <c r="A31457" i="35"/>
  <c r="A31458" i="35"/>
  <c r="A31459" i="35"/>
  <c r="A31460" i="35"/>
  <c r="A31461" i="35"/>
  <c r="A31462" i="35"/>
  <c r="A31463" i="35"/>
  <c r="A31464" i="35"/>
  <c r="A31465" i="35"/>
  <c r="A31466" i="35"/>
  <c r="A31467" i="35"/>
  <c r="A31468" i="35"/>
  <c r="A31469" i="35"/>
  <c r="A31470" i="35"/>
  <c r="A31471" i="35"/>
  <c r="A31472" i="35"/>
  <c r="A31473" i="35"/>
  <c r="A31474" i="35"/>
  <c r="A31475" i="35"/>
  <c r="A31476" i="35"/>
  <c r="A31477" i="35"/>
  <c r="A31478" i="35"/>
  <c r="A31479" i="35"/>
  <c r="A31480" i="35"/>
  <c r="A31481" i="35"/>
  <c r="A31482" i="35"/>
  <c r="A31483" i="35"/>
  <c r="A31484" i="35"/>
  <c r="A31485" i="35"/>
  <c r="A31486" i="35"/>
  <c r="A31487" i="35"/>
  <c r="A31488" i="35"/>
  <c r="A31489" i="35"/>
  <c r="A31490" i="35"/>
  <c r="A31491" i="35"/>
  <c r="A31492" i="35"/>
  <c r="A31493" i="35"/>
  <c r="A31494" i="35"/>
  <c r="A31495" i="35"/>
  <c r="A31496" i="35"/>
  <c r="A31497" i="35"/>
  <c r="A31498" i="35"/>
  <c r="A31499" i="35"/>
  <c r="A31500" i="35"/>
  <c r="A31501" i="35"/>
  <c r="A31502" i="35"/>
  <c r="A31503" i="35"/>
  <c r="A31504" i="35"/>
  <c r="A31505" i="35"/>
  <c r="A31506" i="35"/>
  <c r="A31507" i="35"/>
  <c r="A31508" i="35"/>
  <c r="A31509" i="35"/>
  <c r="A31510" i="35"/>
  <c r="A31511" i="35"/>
  <c r="A28355" i="35" l="1"/>
  <c r="A28356" i="35"/>
  <c r="A28357" i="35"/>
  <c r="A28358" i="35"/>
  <c r="A28359" i="35"/>
  <c r="A28360" i="35"/>
  <c r="A28361" i="35"/>
  <c r="A28362" i="35"/>
  <c r="A28363" i="35"/>
  <c r="A28364" i="35"/>
  <c r="A28365" i="35"/>
  <c r="A28366" i="35"/>
  <c r="A28367" i="35"/>
  <c r="A28368" i="35"/>
  <c r="A28369" i="35"/>
  <c r="A28370" i="35"/>
  <c r="A28371" i="35"/>
  <c r="A28372" i="35"/>
  <c r="A28373" i="35"/>
  <c r="A28374" i="35"/>
  <c r="A28375" i="35"/>
  <c r="A28376" i="35"/>
  <c r="A28377" i="35"/>
  <c r="A28378" i="35"/>
  <c r="A28379" i="35"/>
  <c r="A28380" i="35"/>
  <c r="A28381" i="35"/>
  <c r="A28382" i="35"/>
  <c r="A28383" i="35"/>
  <c r="A28384" i="35"/>
  <c r="A28385" i="35"/>
  <c r="A28386" i="35"/>
  <c r="A28387" i="35"/>
  <c r="A28388" i="35"/>
  <c r="A28389" i="35"/>
  <c r="A28390" i="35"/>
  <c r="A28391" i="35"/>
  <c r="A28392" i="35"/>
  <c r="A28393" i="35"/>
  <c r="A28394" i="35"/>
  <c r="A28395" i="35"/>
  <c r="A28396" i="35"/>
  <c r="A28397" i="35"/>
  <c r="A28398" i="35"/>
  <c r="A28399" i="35"/>
  <c r="A28400" i="35"/>
  <c r="A28401" i="35"/>
  <c r="A28402" i="35"/>
  <c r="A28403" i="35"/>
  <c r="A28404" i="35"/>
  <c r="A28405" i="35"/>
  <c r="A28406" i="35"/>
  <c r="A28407" i="35"/>
  <c r="A28408" i="35"/>
  <c r="A28409" i="35"/>
  <c r="A28410" i="35"/>
  <c r="A28411" i="35"/>
  <c r="A28412" i="35"/>
  <c r="A28413" i="35"/>
  <c r="A28414" i="35"/>
  <c r="A28415" i="35"/>
  <c r="A28416" i="35"/>
  <c r="A28417" i="35"/>
  <c r="A28418" i="35"/>
  <c r="A28419" i="35"/>
  <c r="A28420" i="35"/>
  <c r="A28421" i="35"/>
  <c r="A28422" i="35"/>
  <c r="A28423" i="35"/>
  <c r="A28424" i="35"/>
  <c r="A28425" i="35"/>
  <c r="A28426" i="35"/>
  <c r="A28427" i="35"/>
  <c r="A28428" i="35"/>
  <c r="A28429" i="35"/>
  <c r="A28430" i="35"/>
  <c r="A28431" i="35"/>
  <c r="A28432" i="35"/>
  <c r="A28433" i="35"/>
  <c r="A28434" i="35"/>
  <c r="A28435" i="35"/>
  <c r="A28436" i="35"/>
  <c r="A28437" i="35"/>
  <c r="A28438" i="35"/>
  <c r="A28439" i="35"/>
  <c r="A28440" i="35"/>
  <c r="A28441" i="35"/>
  <c r="A28442" i="35"/>
  <c r="A28443" i="35"/>
  <c r="A28444" i="35"/>
  <c r="A28445" i="35"/>
  <c r="A28446" i="35"/>
  <c r="A28447" i="35"/>
  <c r="A28448" i="35"/>
  <c r="A28449" i="35"/>
  <c r="A28450" i="35"/>
  <c r="A28451" i="35"/>
  <c r="A28452" i="35"/>
  <c r="A28453" i="35"/>
  <c r="A28454" i="35"/>
  <c r="A28455" i="35"/>
  <c r="A28456" i="35"/>
  <c r="A28457" i="35"/>
  <c r="A28458" i="35"/>
  <c r="A28459" i="35"/>
  <c r="A28460" i="35"/>
  <c r="A28461" i="35"/>
  <c r="A28462" i="35"/>
  <c r="A28463" i="35"/>
  <c r="A28464" i="35"/>
  <c r="A28465" i="35"/>
  <c r="A28466" i="35"/>
  <c r="A28467" i="35"/>
  <c r="A28468" i="35"/>
  <c r="A28469" i="35"/>
  <c r="A28470" i="35"/>
  <c r="A28471" i="35"/>
  <c r="A28472" i="35"/>
  <c r="A28473" i="35"/>
  <c r="A28474" i="35"/>
  <c r="A28475" i="35"/>
  <c r="A28476" i="35"/>
  <c r="A28477" i="35"/>
  <c r="A28478" i="35"/>
  <c r="A28479" i="35"/>
  <c r="A28480" i="35"/>
  <c r="A28481" i="35"/>
  <c r="A28482" i="35"/>
  <c r="A28483" i="35"/>
  <c r="A28484" i="35"/>
  <c r="A28485" i="35"/>
  <c r="A28486" i="35"/>
  <c r="A28487" i="35"/>
  <c r="A28488" i="35"/>
  <c r="A28489" i="35"/>
  <c r="A28490" i="35"/>
  <c r="A28491" i="35"/>
  <c r="A28492" i="35"/>
  <c r="A28493" i="35"/>
  <c r="A28494" i="35"/>
  <c r="A28495" i="35"/>
  <c r="A28496" i="35"/>
  <c r="A28497" i="35"/>
  <c r="A28498" i="35"/>
  <c r="A28499" i="35"/>
  <c r="A28500" i="35"/>
  <c r="A28501" i="35"/>
  <c r="A28502" i="35"/>
  <c r="A28503" i="35"/>
  <c r="A28504" i="35"/>
  <c r="A28505" i="35"/>
  <c r="A28506" i="35"/>
  <c r="A28507" i="35"/>
  <c r="A28508" i="35"/>
  <c r="A28509" i="35"/>
  <c r="A28510" i="35"/>
  <c r="A28511" i="35"/>
  <c r="A28512" i="35"/>
  <c r="A28513" i="35"/>
  <c r="A28514" i="35"/>
  <c r="A28515" i="35"/>
  <c r="A28516" i="35"/>
  <c r="A28517" i="35"/>
  <c r="A28518" i="35"/>
  <c r="A28519" i="35"/>
  <c r="A28520" i="35"/>
  <c r="A28521" i="35"/>
  <c r="A28522" i="35"/>
  <c r="A28523" i="35"/>
  <c r="A28524" i="35"/>
  <c r="A28525" i="35"/>
  <c r="A28526" i="35"/>
  <c r="A28527" i="35"/>
  <c r="A28528" i="35"/>
  <c r="A28529" i="35"/>
  <c r="A28530" i="35"/>
  <c r="A28531" i="35"/>
  <c r="A28532" i="35"/>
  <c r="A28533" i="35"/>
  <c r="A28534" i="35"/>
  <c r="A28535" i="35"/>
  <c r="A28536" i="35"/>
  <c r="A28537" i="35"/>
  <c r="A28538" i="35"/>
  <c r="A28539" i="35"/>
  <c r="A28540" i="35"/>
  <c r="A28541" i="35"/>
  <c r="A28542" i="35"/>
  <c r="A28543" i="35"/>
  <c r="A28544" i="35"/>
  <c r="A28545" i="35"/>
  <c r="A28546" i="35"/>
  <c r="A28547" i="35"/>
  <c r="A28548" i="35"/>
  <c r="A28549" i="35"/>
  <c r="A28550" i="35"/>
  <c r="A28551" i="35"/>
  <c r="A28552" i="35"/>
  <c r="A28553" i="35"/>
  <c r="A28554" i="35"/>
  <c r="A28555" i="35"/>
  <c r="A28556" i="35"/>
  <c r="A28557" i="35"/>
  <c r="A28558" i="35"/>
  <c r="A28559" i="35"/>
  <c r="A28560" i="35"/>
  <c r="A28561" i="35"/>
  <c r="A28562" i="35"/>
  <c r="A28563" i="35"/>
  <c r="A28564" i="35"/>
  <c r="A28565" i="35"/>
  <c r="A28566" i="35"/>
  <c r="A28567" i="35"/>
  <c r="A28568" i="35"/>
  <c r="A28569" i="35"/>
  <c r="A28570" i="35"/>
  <c r="A28571" i="35"/>
  <c r="A28572" i="35"/>
  <c r="A28573" i="35"/>
  <c r="A28574" i="35"/>
  <c r="A28575" i="35"/>
  <c r="A28576" i="35"/>
  <c r="A28577" i="35"/>
  <c r="A28578" i="35"/>
  <c r="A28579" i="35"/>
  <c r="A28580" i="35"/>
  <c r="A28581" i="35"/>
  <c r="A28582" i="35"/>
  <c r="A28583" i="35"/>
  <c r="A28584" i="35"/>
  <c r="A28585" i="35"/>
  <c r="A28586" i="35"/>
  <c r="A28587" i="35"/>
  <c r="A28588" i="35"/>
  <c r="A28589" i="35"/>
  <c r="A28590" i="35"/>
  <c r="A28591" i="35"/>
  <c r="A28592" i="35"/>
  <c r="A28593" i="35"/>
  <c r="A28594" i="35"/>
  <c r="A28595" i="35"/>
  <c r="A28596" i="35"/>
  <c r="A28597" i="35"/>
  <c r="A28598" i="35"/>
  <c r="A28599" i="35"/>
  <c r="A28600" i="35"/>
  <c r="A28601" i="35"/>
  <c r="A28602" i="35"/>
  <c r="A28603" i="35"/>
  <c r="A28604" i="35"/>
  <c r="A28605" i="35"/>
  <c r="A28606" i="35"/>
  <c r="A28607" i="35"/>
  <c r="A28608" i="35"/>
  <c r="A28609" i="35"/>
  <c r="A28610" i="35"/>
  <c r="A28611" i="35"/>
  <c r="A28612" i="35"/>
  <c r="A28613" i="35"/>
  <c r="A28614" i="35"/>
  <c r="A28615" i="35"/>
  <c r="A28616" i="35"/>
  <c r="A28617" i="35"/>
  <c r="A28618" i="35"/>
  <c r="A28619" i="35"/>
  <c r="A28620" i="35"/>
  <c r="A28621" i="35"/>
  <c r="A28622" i="35"/>
  <c r="A28623" i="35"/>
  <c r="A28624" i="35"/>
  <c r="A28625" i="35"/>
  <c r="A28626" i="35"/>
  <c r="A28627" i="35"/>
  <c r="A28628" i="35"/>
  <c r="A28629" i="35"/>
  <c r="A28630" i="35"/>
  <c r="A28631" i="35"/>
  <c r="A28632" i="35"/>
  <c r="A28633" i="35"/>
  <c r="A28634" i="35"/>
  <c r="A28635" i="35"/>
  <c r="A28636" i="35"/>
  <c r="A28637" i="35"/>
  <c r="A28638" i="35"/>
  <c r="A28639" i="35"/>
  <c r="A28640" i="35"/>
  <c r="A28641" i="35"/>
  <c r="A28642" i="35"/>
  <c r="A28643" i="35"/>
  <c r="A28644" i="35"/>
  <c r="A28645" i="35"/>
  <c r="A28646" i="35"/>
  <c r="A28647" i="35"/>
  <c r="A28648" i="35"/>
  <c r="A28649" i="35"/>
  <c r="A28650" i="35"/>
  <c r="A28651" i="35"/>
  <c r="A28652" i="35"/>
  <c r="A28653" i="35"/>
  <c r="A28654" i="35"/>
  <c r="A28655" i="35"/>
  <c r="A28656" i="35"/>
  <c r="A28657" i="35"/>
  <c r="A28658" i="35"/>
  <c r="A28659" i="35"/>
  <c r="A28660" i="35"/>
  <c r="A28661" i="35"/>
  <c r="A28662" i="35"/>
  <c r="A28663" i="35"/>
  <c r="A28664" i="35"/>
  <c r="A28665" i="35"/>
  <c r="A28666" i="35"/>
  <c r="A28667" i="35"/>
  <c r="A28668" i="35"/>
  <c r="A28669" i="35"/>
  <c r="A28670" i="35"/>
  <c r="A28671" i="35"/>
  <c r="A28672" i="35"/>
  <c r="A28673" i="35"/>
  <c r="A28674" i="35"/>
  <c r="A28675" i="35"/>
  <c r="A28676" i="35"/>
  <c r="A28677" i="35"/>
  <c r="A28678" i="35"/>
  <c r="A28679" i="35"/>
  <c r="A28680" i="35"/>
  <c r="A28681" i="35"/>
  <c r="A28682" i="35"/>
  <c r="A28683" i="35"/>
  <c r="A28684" i="35"/>
  <c r="A28685" i="35"/>
  <c r="A28686" i="35"/>
  <c r="A28687" i="35"/>
  <c r="A28688" i="35"/>
  <c r="A28689" i="35"/>
  <c r="A28690" i="35"/>
  <c r="A28691" i="35"/>
  <c r="A28692" i="35"/>
  <c r="A28693" i="35"/>
  <c r="A28694" i="35"/>
  <c r="A28695" i="35"/>
  <c r="A28696" i="35"/>
  <c r="A28697" i="35"/>
  <c r="A28698" i="35"/>
  <c r="A28699" i="35"/>
  <c r="A28700" i="35"/>
  <c r="A28701" i="35"/>
  <c r="A28702" i="35"/>
  <c r="A28703" i="35"/>
  <c r="A28704" i="35"/>
  <c r="A28705" i="35"/>
  <c r="A28706" i="35"/>
  <c r="A28707" i="35"/>
  <c r="A28708" i="35"/>
  <c r="A28709" i="35"/>
  <c r="A28710" i="35"/>
  <c r="A28711" i="35"/>
  <c r="A28712" i="35"/>
  <c r="A28713" i="35"/>
  <c r="A28714" i="35"/>
  <c r="A28715" i="35"/>
  <c r="A28716" i="35"/>
  <c r="A28717" i="35"/>
  <c r="A28718" i="35"/>
  <c r="A28719" i="35"/>
  <c r="A28720" i="35"/>
  <c r="A28721" i="35"/>
  <c r="A28722" i="35"/>
  <c r="A28723" i="35"/>
  <c r="A28724" i="35"/>
  <c r="A28725" i="35"/>
  <c r="A28726" i="35"/>
  <c r="A28727" i="35"/>
  <c r="A28728" i="35"/>
  <c r="A28729" i="35"/>
  <c r="A28730" i="35"/>
  <c r="A28731" i="35"/>
  <c r="A28732" i="35"/>
  <c r="A28733" i="35"/>
  <c r="A28734" i="35"/>
  <c r="A28735" i="35"/>
  <c r="A28736" i="35"/>
  <c r="A28737" i="35"/>
  <c r="A28738" i="35"/>
  <c r="A28739" i="35"/>
  <c r="A28740" i="35"/>
  <c r="A28741" i="35"/>
  <c r="A28742" i="35"/>
  <c r="A28743" i="35"/>
  <c r="A28744" i="35"/>
  <c r="A28745" i="35"/>
  <c r="A28746" i="35"/>
  <c r="A28747" i="35"/>
  <c r="A28748" i="35"/>
  <c r="A28749" i="35"/>
  <c r="A28750" i="35"/>
  <c r="A28751" i="35"/>
  <c r="A28752" i="35"/>
  <c r="A28753" i="35"/>
  <c r="A28754" i="35"/>
  <c r="A28755" i="35"/>
  <c r="A28756" i="35"/>
  <c r="A28757" i="35"/>
  <c r="A28758" i="35"/>
  <c r="A28759" i="35"/>
  <c r="A28760" i="35"/>
  <c r="A28761" i="35"/>
  <c r="A28762" i="35"/>
  <c r="A28763" i="35"/>
  <c r="A28764" i="35"/>
  <c r="A28765" i="35"/>
  <c r="A28766" i="35"/>
  <c r="A28767" i="35"/>
  <c r="A28768" i="35"/>
  <c r="A28769" i="35"/>
  <c r="A28770" i="35"/>
  <c r="A28771" i="35"/>
  <c r="A28772" i="35"/>
  <c r="A28773" i="35"/>
  <c r="A28774" i="35"/>
  <c r="A28775" i="35"/>
  <c r="A28776" i="35"/>
  <c r="A28777" i="35"/>
  <c r="A28778" i="35"/>
  <c r="A28779" i="35"/>
  <c r="A28780" i="35"/>
  <c r="A28781" i="35"/>
  <c r="A28782" i="35"/>
  <c r="A28783" i="35"/>
  <c r="A28784" i="35"/>
  <c r="A28785" i="35"/>
  <c r="A28786" i="35"/>
  <c r="A28787" i="35"/>
  <c r="A28788" i="35"/>
  <c r="A28789" i="35"/>
  <c r="A28790" i="35"/>
  <c r="A28791" i="35"/>
  <c r="A28792" i="35"/>
  <c r="A28793" i="35"/>
  <c r="A28794" i="35"/>
  <c r="A28795" i="35"/>
  <c r="A28796" i="35"/>
  <c r="A28797" i="35"/>
  <c r="A28798" i="35"/>
  <c r="A28799" i="35"/>
  <c r="A28800" i="35"/>
  <c r="A28801" i="35"/>
  <c r="A28802" i="35"/>
  <c r="A28803" i="35"/>
  <c r="A28804" i="35"/>
  <c r="A28805" i="35"/>
  <c r="A28806" i="35"/>
  <c r="A28807" i="35"/>
  <c r="A28808" i="35"/>
  <c r="A28809" i="35"/>
  <c r="A28810" i="35"/>
  <c r="A28811" i="35"/>
  <c r="A28812" i="35"/>
  <c r="A28813" i="35"/>
  <c r="A28814" i="35"/>
  <c r="A28815" i="35"/>
  <c r="A28816" i="35"/>
  <c r="A28817" i="35"/>
  <c r="A28818" i="35"/>
  <c r="A28819" i="35"/>
  <c r="A28820" i="35"/>
  <c r="A28821" i="35"/>
  <c r="A28822" i="35"/>
  <c r="A28823" i="35"/>
  <c r="A28824" i="35"/>
  <c r="A28825" i="35"/>
  <c r="A28826" i="35"/>
  <c r="A28827" i="35"/>
  <c r="A28828" i="35"/>
  <c r="A28829" i="35"/>
  <c r="A28830" i="35"/>
  <c r="A28831" i="35"/>
  <c r="A28832" i="35"/>
  <c r="A28833" i="35"/>
  <c r="A28834" i="35"/>
  <c r="A28835" i="35"/>
  <c r="A28836" i="35"/>
  <c r="A28837" i="35"/>
  <c r="A28838" i="35"/>
  <c r="A28839" i="35"/>
  <c r="A28840" i="35"/>
  <c r="A28841" i="35"/>
  <c r="A28842" i="35"/>
  <c r="A28843" i="35"/>
  <c r="A28844" i="35"/>
  <c r="A28845" i="35"/>
  <c r="A28846" i="35"/>
  <c r="A28847" i="35"/>
  <c r="A28848" i="35"/>
  <c r="A28849" i="35"/>
  <c r="A28850" i="35"/>
  <c r="A28851" i="35"/>
  <c r="A28852" i="35"/>
  <c r="A28853" i="35"/>
  <c r="A28854" i="35"/>
  <c r="A28855" i="35"/>
  <c r="A28856" i="35"/>
  <c r="A28857" i="35"/>
  <c r="A28858" i="35"/>
  <c r="A28859" i="35"/>
  <c r="A28860" i="35"/>
  <c r="A28861" i="35"/>
  <c r="A28862" i="35"/>
  <c r="A28863" i="35"/>
  <c r="A28864" i="35"/>
  <c r="A28865" i="35"/>
  <c r="A28866" i="35"/>
  <c r="A28867" i="35"/>
  <c r="A28868" i="35"/>
  <c r="A28869" i="35"/>
  <c r="A28870" i="35"/>
  <c r="A28871" i="35"/>
  <c r="A28872" i="35"/>
  <c r="A28873" i="35"/>
  <c r="A28874" i="35"/>
  <c r="A28875" i="35"/>
  <c r="A28876" i="35"/>
  <c r="A28877" i="35"/>
  <c r="A28878" i="35"/>
  <c r="A28879" i="35"/>
  <c r="A28880" i="35"/>
  <c r="A28881" i="35"/>
  <c r="A28882" i="35"/>
  <c r="A28883" i="35"/>
  <c r="A28884" i="35"/>
  <c r="A28885" i="35"/>
  <c r="A28886" i="35"/>
  <c r="A28887" i="35"/>
  <c r="A28888" i="35"/>
  <c r="A28889" i="35"/>
  <c r="A28890" i="35"/>
  <c r="A28891" i="35"/>
  <c r="A28892" i="35"/>
  <c r="A28893" i="35"/>
  <c r="A28894" i="35"/>
  <c r="A28895" i="35"/>
  <c r="A28896" i="35"/>
  <c r="A28897" i="35"/>
  <c r="A28898" i="35"/>
  <c r="A28899" i="35"/>
  <c r="A28900" i="35"/>
  <c r="A28901" i="35"/>
  <c r="A28902" i="35"/>
  <c r="A28903" i="35"/>
  <c r="A28904" i="35"/>
  <c r="A28905" i="35"/>
  <c r="A28906" i="35"/>
  <c r="A28907" i="35"/>
  <c r="A28908" i="35"/>
  <c r="A28909" i="35"/>
  <c r="A28910" i="35"/>
  <c r="A28911" i="35"/>
  <c r="A28912" i="35"/>
  <c r="A28913" i="35"/>
  <c r="A28914" i="35"/>
  <c r="A28915" i="35"/>
  <c r="A28916" i="35"/>
  <c r="A28917" i="35"/>
  <c r="A28918" i="35"/>
  <c r="A28919" i="35"/>
  <c r="A28920" i="35"/>
  <c r="A28921" i="35"/>
  <c r="A28922" i="35"/>
  <c r="A28923" i="35"/>
  <c r="A28924" i="35"/>
  <c r="A28925" i="35"/>
  <c r="A28926" i="35"/>
  <c r="A28927" i="35"/>
  <c r="A28928" i="35"/>
  <c r="A28929" i="35"/>
  <c r="A28930" i="35"/>
  <c r="A28931" i="35"/>
  <c r="A28932" i="35"/>
  <c r="A28933" i="35"/>
  <c r="A28934" i="35"/>
  <c r="A28935" i="35"/>
  <c r="A28936" i="35"/>
  <c r="A28937" i="35"/>
  <c r="A28938" i="35"/>
  <c r="A28939" i="35"/>
  <c r="A28940" i="35"/>
  <c r="A28941" i="35"/>
  <c r="A28942" i="35"/>
  <c r="A28943" i="35"/>
  <c r="A28944" i="35"/>
  <c r="A28945" i="35"/>
  <c r="A28946" i="35"/>
  <c r="A28947" i="35"/>
  <c r="A28948" i="35"/>
  <c r="A28949" i="35"/>
  <c r="A28950" i="35"/>
  <c r="A28951" i="35"/>
  <c r="A28952" i="35"/>
  <c r="A28953" i="35"/>
  <c r="A28954" i="35"/>
  <c r="A28955" i="35"/>
  <c r="A28956" i="35"/>
  <c r="A28957" i="35"/>
  <c r="A28958" i="35"/>
  <c r="A28959" i="35"/>
  <c r="A28960" i="35"/>
  <c r="A28961" i="35"/>
  <c r="A28962" i="35"/>
  <c r="A28963" i="35"/>
  <c r="A28964" i="35"/>
  <c r="A28965" i="35"/>
  <c r="A28966" i="35"/>
  <c r="A28967" i="35"/>
  <c r="A28968" i="35"/>
  <c r="A28969" i="35"/>
  <c r="A28970" i="35"/>
  <c r="A28971" i="35"/>
  <c r="A28972" i="35"/>
  <c r="A28973" i="35"/>
  <c r="A28974" i="35"/>
  <c r="A28975" i="35"/>
  <c r="A28976" i="35"/>
  <c r="A28977" i="35"/>
  <c r="A28978" i="35"/>
  <c r="A28979" i="35"/>
  <c r="A28980" i="35"/>
  <c r="A28981" i="35"/>
  <c r="A28982" i="35"/>
  <c r="A28983" i="35"/>
  <c r="A28984" i="35"/>
  <c r="A28985" i="35"/>
  <c r="A28986" i="35"/>
  <c r="A28987" i="35"/>
  <c r="A28988" i="35"/>
  <c r="A28989" i="35"/>
  <c r="A28990" i="35"/>
  <c r="A28991" i="35"/>
  <c r="A28992" i="35"/>
  <c r="A28993" i="35"/>
  <c r="A28994" i="35"/>
  <c r="A28995" i="35"/>
  <c r="A28996" i="35"/>
  <c r="A28997" i="35"/>
  <c r="A28998" i="35"/>
  <c r="A28999" i="35"/>
  <c r="A29000" i="35"/>
  <c r="A29001" i="35"/>
  <c r="A29002" i="35"/>
  <c r="A29003" i="35"/>
  <c r="A29004" i="35"/>
  <c r="A29005" i="35"/>
  <c r="A29006" i="35"/>
  <c r="A29007" i="35"/>
  <c r="A29008" i="35"/>
  <c r="A29009" i="35"/>
  <c r="A29010" i="35"/>
  <c r="A29011" i="35"/>
  <c r="A29012" i="35"/>
  <c r="A29013" i="35"/>
  <c r="A29014" i="35"/>
  <c r="A29015" i="35"/>
  <c r="A29016" i="35"/>
  <c r="A29017" i="35"/>
  <c r="A29018" i="35"/>
  <c r="A29019" i="35"/>
  <c r="A29020" i="35"/>
  <c r="A29021" i="35"/>
  <c r="A29022" i="35"/>
  <c r="A29023" i="35"/>
  <c r="A29024" i="35"/>
  <c r="A29025" i="35"/>
  <c r="A29026" i="35"/>
  <c r="A29027" i="35"/>
  <c r="A29028" i="35"/>
  <c r="A29029" i="35"/>
  <c r="A29030" i="35"/>
  <c r="A29031" i="35"/>
  <c r="A29032" i="35"/>
  <c r="A29033" i="35"/>
  <c r="A29034" i="35"/>
  <c r="A29035" i="35"/>
  <c r="A29036" i="35"/>
  <c r="A29037" i="35"/>
  <c r="A29038" i="35"/>
  <c r="A29039" i="35"/>
  <c r="A29040" i="35"/>
  <c r="A29041" i="35"/>
  <c r="A29042" i="35"/>
  <c r="A29043" i="35"/>
  <c r="A29044" i="35"/>
  <c r="A29045" i="35"/>
  <c r="A29046" i="35"/>
  <c r="A29047" i="35"/>
  <c r="A29048" i="35"/>
  <c r="A29049" i="35"/>
  <c r="A29050" i="35"/>
  <c r="A29051" i="35"/>
  <c r="A29052" i="35"/>
  <c r="A29053" i="35"/>
  <c r="A29054" i="35"/>
  <c r="A29055" i="35"/>
  <c r="A29056" i="35"/>
  <c r="A29057" i="35"/>
  <c r="A29058" i="35"/>
  <c r="A29059" i="35"/>
  <c r="A29060" i="35"/>
  <c r="A29061" i="35"/>
  <c r="A29062" i="35"/>
  <c r="A29063" i="35"/>
  <c r="A29064" i="35"/>
  <c r="A29065" i="35"/>
  <c r="A29066" i="35"/>
  <c r="A29067" i="35"/>
  <c r="A29068" i="35"/>
  <c r="A29069" i="35"/>
  <c r="A29070" i="35"/>
  <c r="A29071" i="35"/>
  <c r="A29072" i="35"/>
  <c r="A29073" i="35"/>
  <c r="A29074" i="35"/>
  <c r="A29075" i="35"/>
  <c r="A29076" i="35"/>
  <c r="A29077" i="35"/>
  <c r="A29078" i="35"/>
  <c r="A29079" i="35"/>
  <c r="A29080" i="35"/>
  <c r="A29081" i="35"/>
  <c r="A29082" i="35"/>
  <c r="A29083" i="35"/>
  <c r="A29084" i="35"/>
  <c r="A29085" i="35"/>
  <c r="A29086" i="35"/>
  <c r="A29087" i="35"/>
  <c r="A29088" i="35"/>
  <c r="A29089" i="35"/>
  <c r="A29090" i="35"/>
  <c r="A29091" i="35"/>
  <c r="A29092" i="35"/>
  <c r="A29093" i="35"/>
  <c r="A29094" i="35"/>
  <c r="A29095" i="35"/>
  <c r="A29096" i="35"/>
  <c r="A29097" i="35"/>
  <c r="A29098" i="35"/>
  <c r="A29099" i="35"/>
  <c r="A29100" i="35"/>
  <c r="A29101" i="35"/>
  <c r="A29102" i="35"/>
  <c r="A29103" i="35"/>
  <c r="A29104" i="35"/>
  <c r="A29105" i="35"/>
  <c r="A29106" i="35"/>
  <c r="A29107" i="35"/>
  <c r="A29108" i="35"/>
  <c r="A29109" i="35"/>
  <c r="A29110" i="35"/>
  <c r="A29111" i="35"/>
  <c r="A29112" i="35"/>
  <c r="A29113" i="35"/>
  <c r="A29114" i="35"/>
  <c r="A29115" i="35"/>
  <c r="A29116" i="35"/>
  <c r="A29117" i="35"/>
  <c r="A29118" i="35"/>
  <c r="A29119" i="35"/>
  <c r="A29120" i="35"/>
  <c r="A29121" i="35"/>
  <c r="A29122" i="35"/>
  <c r="A29123" i="35"/>
  <c r="A29124" i="35"/>
  <c r="A29125" i="35"/>
  <c r="A29126" i="35"/>
  <c r="A29127" i="35"/>
  <c r="A29128" i="35"/>
  <c r="A29129" i="35"/>
  <c r="A29130" i="35"/>
  <c r="A29131" i="35"/>
  <c r="A29132" i="35"/>
  <c r="A29133" i="35"/>
  <c r="A29134" i="35"/>
  <c r="A29135" i="35"/>
  <c r="A29136" i="35"/>
  <c r="A29137" i="35"/>
  <c r="A29138" i="35"/>
  <c r="A29139" i="35"/>
  <c r="A29140" i="35"/>
  <c r="A29141" i="35"/>
  <c r="A29142" i="35"/>
  <c r="A29143" i="35"/>
  <c r="A29144" i="35"/>
  <c r="A29145" i="35"/>
  <c r="A29146" i="35"/>
  <c r="A29147" i="35"/>
  <c r="A29148" i="35"/>
  <c r="A29149" i="35"/>
  <c r="A29150" i="35"/>
  <c r="A29151" i="35"/>
  <c r="A29152" i="35"/>
  <c r="A29153" i="35"/>
  <c r="A29154" i="35"/>
  <c r="A29155" i="35"/>
  <c r="A29156" i="35"/>
  <c r="A29157" i="35"/>
  <c r="A29158" i="35"/>
  <c r="A29159" i="35"/>
  <c r="A29160" i="35"/>
  <c r="A29161" i="35"/>
  <c r="A29162" i="35"/>
  <c r="A29163" i="35"/>
  <c r="A29164" i="35"/>
  <c r="A29165" i="35"/>
  <c r="A29166" i="35"/>
  <c r="A29167" i="35"/>
  <c r="A29168" i="35"/>
  <c r="A29169" i="35"/>
  <c r="A29170" i="35"/>
  <c r="A29171" i="35"/>
  <c r="A29172" i="35"/>
  <c r="A29173" i="35"/>
  <c r="A29174" i="35"/>
  <c r="A29175" i="35"/>
  <c r="A29176" i="35"/>
  <c r="A29177" i="35"/>
  <c r="A29178" i="35"/>
  <c r="A29179" i="35"/>
  <c r="A29180" i="35"/>
  <c r="A29181" i="35"/>
  <c r="A29182" i="35"/>
  <c r="A29183" i="35"/>
  <c r="A29184" i="35"/>
  <c r="A29185" i="35"/>
  <c r="A29186" i="35"/>
  <c r="A29187" i="35"/>
  <c r="A29188" i="35"/>
  <c r="A29189" i="35"/>
  <c r="A29190" i="35"/>
  <c r="A29191" i="35"/>
  <c r="A29192" i="35"/>
  <c r="A29193" i="35"/>
  <c r="A29194" i="35"/>
  <c r="A29195" i="35"/>
  <c r="A29196" i="35"/>
  <c r="A29197" i="35"/>
  <c r="A29198" i="35"/>
  <c r="A29199" i="35"/>
  <c r="A29200" i="35"/>
  <c r="A29201" i="35"/>
  <c r="A29202" i="35"/>
  <c r="A29203" i="35"/>
  <c r="A29204" i="35"/>
  <c r="A29205" i="35"/>
  <c r="A29206" i="35"/>
  <c r="A29207" i="35"/>
  <c r="A29208" i="35"/>
  <c r="A29209" i="35"/>
  <c r="A29210" i="35"/>
  <c r="A29211" i="35"/>
  <c r="A29212" i="35"/>
  <c r="A29213" i="35"/>
  <c r="A29214" i="35"/>
  <c r="A29215" i="35"/>
  <c r="A29216" i="35"/>
  <c r="A29217" i="35"/>
  <c r="A29218" i="35"/>
  <c r="A29219" i="35"/>
  <c r="A29220" i="35"/>
  <c r="A29221" i="35"/>
  <c r="A29222" i="35"/>
  <c r="A29223" i="35"/>
  <c r="A29224" i="35"/>
  <c r="A29225" i="35"/>
  <c r="A29226" i="35"/>
  <c r="A29227" i="35"/>
  <c r="A29228" i="35"/>
  <c r="A29229" i="35"/>
  <c r="A29230" i="35"/>
  <c r="A29231" i="35"/>
  <c r="A29232" i="35"/>
  <c r="A29233" i="35"/>
  <c r="A29234" i="35"/>
  <c r="A29235" i="35"/>
  <c r="A29236" i="35"/>
  <c r="A29237" i="35"/>
  <c r="A29238" i="35"/>
  <c r="A29239" i="35"/>
  <c r="A29240" i="35"/>
  <c r="A29241" i="35"/>
  <c r="A29242" i="35"/>
  <c r="A29243" i="35"/>
  <c r="A29244" i="35"/>
  <c r="A29245" i="35"/>
  <c r="A29246" i="35"/>
  <c r="A29247" i="35"/>
  <c r="A29248" i="35"/>
  <c r="A29249" i="35"/>
  <c r="A29250" i="35"/>
  <c r="A29251" i="35"/>
  <c r="A29252" i="35"/>
  <c r="A29253" i="35"/>
  <c r="A29254" i="35"/>
  <c r="A29255" i="35"/>
  <c r="A29256" i="35"/>
  <c r="A29257" i="35"/>
  <c r="A29258" i="35"/>
  <c r="A29259" i="35"/>
  <c r="A29260" i="35"/>
  <c r="A29261" i="35"/>
  <c r="A29262" i="35"/>
  <c r="A29263" i="35"/>
  <c r="A29264" i="35"/>
  <c r="A29265" i="35"/>
  <c r="A29266" i="35"/>
  <c r="A29267" i="35"/>
  <c r="A29268" i="35"/>
  <c r="A29269" i="35"/>
  <c r="A29270" i="35"/>
  <c r="A29271" i="35"/>
  <c r="A29272" i="35"/>
  <c r="A29273" i="35"/>
  <c r="A29274" i="35"/>
  <c r="A29275" i="35"/>
  <c r="A29276" i="35"/>
  <c r="A29277" i="35"/>
  <c r="A29278" i="35"/>
  <c r="A29279" i="35"/>
  <c r="A29280" i="35"/>
  <c r="A29281" i="35"/>
  <c r="A29282" i="35"/>
  <c r="A29283" i="35"/>
  <c r="A29284" i="35"/>
  <c r="A29285" i="35"/>
  <c r="A29286" i="35"/>
  <c r="A29287" i="35"/>
  <c r="A29288" i="35"/>
  <c r="A29289" i="35"/>
  <c r="A29290" i="35"/>
  <c r="A29291" i="35"/>
  <c r="A29292" i="35"/>
  <c r="A29293" i="35"/>
  <c r="A29294" i="35"/>
  <c r="A29295" i="35"/>
  <c r="A29296" i="35"/>
  <c r="A29297" i="35"/>
  <c r="A29298" i="35"/>
  <c r="A29299" i="35"/>
  <c r="A29300" i="35"/>
  <c r="A29301" i="35"/>
  <c r="A29302" i="35"/>
  <c r="A29303" i="35"/>
  <c r="A29304" i="35"/>
  <c r="A29305" i="35"/>
  <c r="A29306" i="35"/>
  <c r="A29307" i="35"/>
  <c r="A29308" i="35"/>
  <c r="A29309" i="35"/>
  <c r="A29310" i="35"/>
  <c r="A29311" i="35"/>
  <c r="A29312" i="35"/>
  <c r="A29313" i="35"/>
  <c r="A29314" i="35"/>
  <c r="A29315" i="35"/>
  <c r="A29316" i="35"/>
  <c r="A29317" i="35"/>
  <c r="A29318" i="35"/>
  <c r="A29319" i="35"/>
  <c r="A29320" i="35"/>
  <c r="A29321" i="35"/>
  <c r="A29322" i="35"/>
  <c r="A29323" i="35"/>
  <c r="A29324" i="35"/>
  <c r="A29325" i="35"/>
  <c r="A29326" i="35"/>
  <c r="A29327" i="35"/>
  <c r="A29328" i="35"/>
  <c r="A29329" i="35"/>
  <c r="A29330" i="35"/>
  <c r="A29331" i="35"/>
  <c r="A29332" i="35"/>
  <c r="A29333" i="35"/>
  <c r="A29334" i="35"/>
  <c r="A29335" i="35"/>
  <c r="A29336" i="35"/>
  <c r="A29337" i="35"/>
  <c r="A29338" i="35"/>
  <c r="A29339" i="35"/>
  <c r="A29340" i="35"/>
  <c r="A29341" i="35"/>
  <c r="A29342" i="35"/>
  <c r="A29343" i="35"/>
  <c r="A29344" i="35"/>
  <c r="A29345" i="35"/>
  <c r="A29346" i="35"/>
  <c r="A29347" i="35"/>
  <c r="A29348" i="35"/>
  <c r="A29349" i="35"/>
  <c r="A29350" i="35"/>
  <c r="A29351" i="35"/>
  <c r="A29352" i="35"/>
  <c r="A29353" i="35"/>
  <c r="A29354" i="35"/>
  <c r="A29355" i="35"/>
  <c r="A29356" i="35"/>
  <c r="A29357" i="35"/>
  <c r="A29358" i="35"/>
  <c r="A29359" i="35"/>
  <c r="A29360" i="35"/>
  <c r="A29361" i="35"/>
  <c r="A29362" i="35"/>
  <c r="A29363" i="35"/>
  <c r="A29364" i="35"/>
  <c r="A29365" i="35"/>
  <c r="A29366" i="35"/>
  <c r="A29367" i="35"/>
  <c r="A29368" i="35"/>
  <c r="A29369" i="35"/>
  <c r="A29370" i="35"/>
  <c r="A29371" i="35"/>
  <c r="A29372" i="35"/>
  <c r="A29373" i="35"/>
  <c r="A29374" i="35"/>
  <c r="A29375" i="35"/>
  <c r="A29376" i="35"/>
  <c r="A29377" i="35"/>
  <c r="A29378" i="35"/>
  <c r="A29379" i="35"/>
  <c r="A29380" i="35"/>
  <c r="A29381" i="35"/>
  <c r="A29382" i="35"/>
  <c r="A29383" i="35"/>
  <c r="A29384" i="35"/>
  <c r="A29385" i="35"/>
  <c r="A29386" i="35"/>
  <c r="A29387" i="35"/>
  <c r="A29388" i="35"/>
  <c r="A29389" i="35"/>
  <c r="A29390" i="35"/>
  <c r="A29391" i="35"/>
  <c r="A29392" i="35"/>
  <c r="A29393" i="35"/>
  <c r="A29394" i="35"/>
  <c r="A29395" i="35"/>
  <c r="A29396" i="35"/>
  <c r="A29397" i="35"/>
  <c r="A29398" i="35"/>
  <c r="A29399" i="35"/>
  <c r="A29400" i="35"/>
  <c r="A29401" i="35"/>
  <c r="A29402" i="35"/>
  <c r="A29403" i="35"/>
  <c r="A29404" i="35"/>
  <c r="A29405" i="35"/>
  <c r="A29406" i="35"/>
  <c r="A29407" i="35"/>
  <c r="A29408" i="35"/>
  <c r="A29409" i="35"/>
  <c r="A29410" i="35"/>
  <c r="A29411" i="35"/>
  <c r="A29412" i="35"/>
  <c r="A29413" i="35"/>
  <c r="A29414" i="35"/>
  <c r="A29415" i="35"/>
  <c r="A29416" i="35"/>
  <c r="A29417" i="35"/>
  <c r="A29418" i="35"/>
  <c r="A29419" i="35"/>
  <c r="A29420" i="35"/>
  <c r="A29421" i="35"/>
  <c r="A29422" i="35"/>
  <c r="A29423" i="35"/>
  <c r="A29424" i="35"/>
  <c r="A29425" i="35"/>
  <c r="A29426" i="35"/>
  <c r="A29427" i="35"/>
  <c r="A29428" i="35"/>
  <c r="A29429" i="35"/>
  <c r="A29430" i="35"/>
  <c r="A29431" i="35"/>
  <c r="A29432" i="35"/>
  <c r="A29433" i="35"/>
  <c r="A29434" i="35"/>
  <c r="A29435" i="35"/>
  <c r="A29436" i="35"/>
  <c r="A29437" i="35"/>
  <c r="A29438" i="35"/>
  <c r="A29439" i="35"/>
  <c r="A29440" i="35"/>
  <c r="A29441" i="35"/>
  <c r="A29442" i="35"/>
  <c r="A29443" i="35"/>
  <c r="A29444" i="35"/>
  <c r="A29445" i="35"/>
  <c r="A29446" i="35"/>
  <c r="A29447" i="35"/>
  <c r="A29448" i="35"/>
  <c r="A29449" i="35"/>
  <c r="A29450" i="35"/>
  <c r="A29451" i="35"/>
  <c r="A29452" i="35"/>
  <c r="A29453" i="35"/>
  <c r="A29454" i="35"/>
  <c r="A29455" i="35"/>
  <c r="A29456" i="35"/>
  <c r="A29457" i="35"/>
  <c r="A29458" i="35"/>
  <c r="A29459" i="35"/>
  <c r="A29460" i="35"/>
  <c r="A29461" i="35"/>
  <c r="A29462" i="35"/>
  <c r="A29463" i="35"/>
  <c r="A29464" i="35"/>
  <c r="A29465" i="35"/>
  <c r="A29466" i="35"/>
  <c r="A29467" i="35"/>
  <c r="A29468" i="35"/>
  <c r="A29469" i="35"/>
  <c r="A29470" i="35"/>
  <c r="A29471" i="35"/>
  <c r="A29472" i="35"/>
  <c r="A29473" i="35"/>
  <c r="A29474" i="35"/>
  <c r="A29475" i="35"/>
  <c r="A29476" i="35"/>
  <c r="A29477" i="35"/>
  <c r="A29478" i="35"/>
  <c r="A29479" i="35"/>
  <c r="A29480" i="35"/>
  <c r="A29481" i="35"/>
  <c r="A29482" i="35"/>
  <c r="A29483" i="35"/>
  <c r="A29484" i="35"/>
  <c r="A29485" i="35"/>
  <c r="A29486" i="35"/>
  <c r="A29487" i="35"/>
  <c r="A29488" i="35"/>
  <c r="A29489" i="35"/>
  <c r="A29490" i="35"/>
  <c r="A29491" i="35"/>
  <c r="A29492" i="35"/>
  <c r="A29493" i="35"/>
  <c r="A29494" i="35"/>
  <c r="A29495" i="35"/>
  <c r="A29496" i="35"/>
  <c r="A29497" i="35"/>
  <c r="A29498" i="35"/>
  <c r="A29499" i="35"/>
  <c r="A29500" i="35"/>
  <c r="A29501" i="35"/>
  <c r="A29502" i="35"/>
  <c r="A29503" i="35"/>
  <c r="A29504" i="35"/>
  <c r="A29505" i="35"/>
  <c r="A29506" i="35"/>
  <c r="A29507" i="35"/>
  <c r="A29508" i="35"/>
  <c r="A29509" i="35"/>
  <c r="A29510" i="35"/>
  <c r="A29511" i="35"/>
  <c r="A29512" i="35"/>
  <c r="A29513" i="35"/>
  <c r="A29514" i="35"/>
  <c r="A29515" i="35"/>
  <c r="A29516" i="35"/>
  <c r="A29517" i="35"/>
  <c r="A29518" i="35"/>
  <c r="A29519" i="35"/>
  <c r="A29520" i="35"/>
  <c r="A29521" i="35"/>
  <c r="A29522" i="35"/>
  <c r="A29523" i="35"/>
  <c r="A29524" i="35"/>
  <c r="A29525" i="35"/>
  <c r="A29526" i="35"/>
  <c r="A29527" i="35"/>
  <c r="A29528" i="35"/>
  <c r="A29529" i="35"/>
  <c r="A29530" i="35"/>
  <c r="A29531" i="35"/>
  <c r="A29532" i="35"/>
  <c r="A29533" i="35"/>
  <c r="A29534" i="35"/>
  <c r="A29535" i="35"/>
  <c r="A29536" i="35"/>
  <c r="A29537" i="35"/>
  <c r="A29538" i="35"/>
  <c r="A29539" i="35"/>
  <c r="A29540" i="35"/>
  <c r="A29541" i="35"/>
  <c r="A29542" i="35"/>
  <c r="A29543" i="35"/>
  <c r="A29544" i="35"/>
  <c r="A29545" i="35"/>
  <c r="A29546" i="35"/>
  <c r="A29547" i="35"/>
  <c r="A29548" i="35"/>
  <c r="A29549" i="35"/>
  <c r="A29550" i="35"/>
  <c r="A29551" i="35"/>
  <c r="A29552" i="35"/>
  <c r="A29553" i="35"/>
  <c r="A29554" i="35"/>
  <c r="A29555" i="35"/>
  <c r="A29556" i="35"/>
  <c r="A29557" i="35"/>
  <c r="A29558" i="35"/>
  <c r="A29559" i="35"/>
  <c r="A29560" i="35"/>
  <c r="A29561" i="35"/>
  <c r="A29562" i="35"/>
  <c r="A29563" i="35"/>
  <c r="A29564" i="35"/>
  <c r="A29565" i="35"/>
  <c r="A29566" i="35"/>
  <c r="A29567" i="35"/>
  <c r="A29568" i="35"/>
  <c r="A29569" i="35"/>
  <c r="A29570" i="35"/>
  <c r="A29571" i="35"/>
  <c r="A29572" i="35"/>
  <c r="A29573" i="35"/>
  <c r="A29574" i="35"/>
  <c r="A29575" i="35"/>
  <c r="A29576" i="35"/>
  <c r="A29577" i="35"/>
  <c r="A29578" i="35"/>
  <c r="A29579" i="35"/>
  <c r="A29580" i="35"/>
  <c r="A29581" i="35"/>
  <c r="A29582" i="35"/>
  <c r="A29583" i="35"/>
  <c r="A29584" i="35"/>
  <c r="A29585" i="35"/>
  <c r="AY5" i="39" l="1"/>
  <c r="AY4" i="39"/>
  <c r="C2" i="39"/>
  <c r="A28011" i="35" l="1"/>
  <c r="A28012" i="35"/>
  <c r="A28013" i="35"/>
  <c r="A28014" i="35"/>
  <c r="A28015" i="35"/>
  <c r="A28016" i="35"/>
  <c r="A28017" i="35"/>
  <c r="A28018" i="35"/>
  <c r="A28019" i="35"/>
  <c r="A28020" i="35"/>
  <c r="A28021" i="35"/>
  <c r="A28022" i="35"/>
  <c r="A28023" i="35"/>
  <c r="A28024" i="35"/>
  <c r="A28025" i="35"/>
  <c r="A28026" i="35"/>
  <c r="A28027" i="35"/>
  <c r="A28028" i="35"/>
  <c r="A28029" i="35"/>
  <c r="A28030" i="35"/>
  <c r="A28031" i="35"/>
  <c r="A28032" i="35"/>
  <c r="A28033" i="35"/>
  <c r="A28034" i="35"/>
  <c r="A28035" i="35"/>
  <c r="A28036" i="35"/>
  <c r="A28037" i="35"/>
  <c r="A28038" i="35"/>
  <c r="A28039" i="35"/>
  <c r="A28040" i="35"/>
  <c r="A28041" i="35"/>
  <c r="A28042" i="35"/>
  <c r="A28043" i="35"/>
  <c r="A28044" i="35"/>
  <c r="A28045" i="35"/>
  <c r="A28046" i="35"/>
  <c r="A28047" i="35"/>
  <c r="A28048" i="35"/>
  <c r="A28049" i="35"/>
  <c r="A28050" i="35"/>
  <c r="A28051" i="35"/>
  <c r="A28052" i="35"/>
  <c r="A28053" i="35"/>
  <c r="A28054" i="35"/>
  <c r="A28055" i="35"/>
  <c r="A28056" i="35"/>
  <c r="A28057" i="35"/>
  <c r="A28058" i="35"/>
  <c r="A28059" i="35"/>
  <c r="A28060" i="35"/>
  <c r="A28061" i="35"/>
  <c r="A28062" i="35"/>
  <c r="A28063" i="35"/>
  <c r="A28064" i="35"/>
  <c r="A28065" i="35"/>
  <c r="A28066" i="35"/>
  <c r="A28067" i="35"/>
  <c r="A28068" i="35"/>
  <c r="A28069" i="35"/>
  <c r="A28070" i="35"/>
  <c r="A28071" i="35"/>
  <c r="A28072" i="35"/>
  <c r="A28073" i="35"/>
  <c r="A28074" i="35"/>
  <c r="A28075" i="35"/>
  <c r="A28076" i="35"/>
  <c r="A28077" i="35"/>
  <c r="A28078" i="35"/>
  <c r="A28079" i="35"/>
  <c r="A28080" i="35"/>
  <c r="A28081" i="35"/>
  <c r="A28082" i="35"/>
  <c r="A28083" i="35"/>
  <c r="A28084" i="35"/>
  <c r="A28085" i="35"/>
  <c r="A28086" i="35"/>
  <c r="A28087" i="35"/>
  <c r="A28088" i="35"/>
  <c r="A28089" i="35"/>
  <c r="A28090" i="35"/>
  <c r="A28091" i="35"/>
  <c r="A28092" i="35"/>
  <c r="A28093" i="35"/>
  <c r="A28094" i="35"/>
  <c r="A28095" i="35"/>
  <c r="A28096" i="35"/>
  <c r="A28097" i="35"/>
  <c r="A28098" i="35"/>
  <c r="A28099" i="35"/>
  <c r="A28100" i="35"/>
  <c r="A28101" i="35"/>
  <c r="A28102" i="35"/>
  <c r="A28103" i="35"/>
  <c r="A28104" i="35"/>
  <c r="A28105" i="35"/>
  <c r="A28106" i="35"/>
  <c r="A28107" i="35"/>
  <c r="A28108" i="35"/>
  <c r="A28109" i="35"/>
  <c r="A28110" i="35"/>
  <c r="A28111" i="35"/>
  <c r="A28112" i="35"/>
  <c r="A28113" i="35"/>
  <c r="A28114" i="35"/>
  <c r="A28115" i="35"/>
  <c r="A28116" i="35"/>
  <c r="A28117" i="35"/>
  <c r="A28118" i="35"/>
  <c r="A28119" i="35"/>
  <c r="A28120" i="35"/>
  <c r="A28121" i="35"/>
  <c r="A28122" i="35"/>
  <c r="A28123" i="35"/>
  <c r="A28124" i="35"/>
  <c r="A28125" i="35"/>
  <c r="A28126" i="35"/>
  <c r="A28127" i="35"/>
  <c r="A28128" i="35"/>
  <c r="A28129" i="35"/>
  <c r="A28130" i="35"/>
  <c r="A28131" i="35"/>
  <c r="A28132" i="35"/>
  <c r="A28133" i="35"/>
  <c r="A28134" i="35"/>
  <c r="A28135" i="35"/>
  <c r="A28136" i="35"/>
  <c r="A28137" i="35"/>
  <c r="A28138" i="35"/>
  <c r="A28139" i="35"/>
  <c r="A28140" i="35"/>
  <c r="A28141" i="35"/>
  <c r="A28142" i="35"/>
  <c r="A28143" i="35"/>
  <c r="A28144" i="35"/>
  <c r="A28145" i="35"/>
  <c r="A28146" i="35"/>
  <c r="A28147" i="35"/>
  <c r="A28148" i="35"/>
  <c r="A28149" i="35"/>
  <c r="A28150" i="35"/>
  <c r="A28151" i="35"/>
  <c r="A28152" i="35"/>
  <c r="A28153" i="35"/>
  <c r="A28154" i="35"/>
  <c r="A28155" i="35"/>
  <c r="A28156" i="35"/>
  <c r="A28157" i="35"/>
  <c r="A28158" i="35"/>
  <c r="A28159" i="35"/>
  <c r="A28160" i="35"/>
  <c r="A28161" i="35"/>
  <c r="A28162" i="35"/>
  <c r="A28163" i="35"/>
  <c r="A28164" i="35"/>
  <c r="A28165" i="35"/>
  <c r="A28166" i="35"/>
  <c r="A28167" i="35"/>
  <c r="A28168" i="35"/>
  <c r="A28169" i="35"/>
  <c r="A28170" i="35"/>
  <c r="A28171" i="35"/>
  <c r="A28172" i="35"/>
  <c r="A28173" i="35"/>
  <c r="A28174" i="35"/>
  <c r="A28175" i="35"/>
  <c r="A28176" i="35"/>
  <c r="A28177" i="35"/>
  <c r="A28178" i="35"/>
  <c r="A28179" i="35"/>
  <c r="A28180" i="35"/>
  <c r="A28181" i="35"/>
  <c r="A28182" i="35"/>
  <c r="A28183" i="35"/>
  <c r="A28184" i="35"/>
  <c r="A28185" i="35"/>
  <c r="A28186" i="35"/>
  <c r="A28187" i="35"/>
  <c r="A28188" i="35"/>
  <c r="A28189" i="35"/>
  <c r="A28190" i="35"/>
  <c r="A28191" i="35"/>
  <c r="A28192" i="35"/>
  <c r="A28193" i="35"/>
  <c r="A28194" i="35"/>
  <c r="A28195" i="35"/>
  <c r="A28196" i="35"/>
  <c r="A28197" i="35"/>
  <c r="A28198" i="35"/>
  <c r="A28199" i="35"/>
  <c r="A28200" i="35"/>
  <c r="A28201" i="35"/>
  <c r="A28202" i="35"/>
  <c r="A28203" i="35"/>
  <c r="A28204" i="35"/>
  <c r="A28205" i="35"/>
  <c r="A28206" i="35"/>
  <c r="A28207" i="35"/>
  <c r="A28208" i="35"/>
  <c r="A28209" i="35"/>
  <c r="A28210" i="35"/>
  <c r="A28211" i="35"/>
  <c r="A28212" i="35"/>
  <c r="A28213" i="35"/>
  <c r="A28214" i="35"/>
  <c r="A28215" i="35"/>
  <c r="A28216" i="35"/>
  <c r="A28217" i="35"/>
  <c r="A28218" i="35"/>
  <c r="A28219" i="35"/>
  <c r="A28220" i="35"/>
  <c r="A28221" i="35"/>
  <c r="A28222" i="35"/>
  <c r="A28223" i="35"/>
  <c r="A28224" i="35"/>
  <c r="A28225" i="35"/>
  <c r="A28226" i="35"/>
  <c r="A28227" i="35"/>
  <c r="A28228" i="35"/>
  <c r="A28229" i="35"/>
  <c r="A28230" i="35"/>
  <c r="A28231" i="35"/>
  <c r="A28232" i="35"/>
  <c r="A28233" i="35"/>
  <c r="A28234" i="35"/>
  <c r="A28235" i="35"/>
  <c r="A28236" i="35"/>
  <c r="A28237" i="35"/>
  <c r="A28238" i="35"/>
  <c r="A28239" i="35"/>
  <c r="A28240" i="35"/>
  <c r="A28241" i="35"/>
  <c r="A28242" i="35"/>
  <c r="A28243" i="35"/>
  <c r="A28244" i="35"/>
  <c r="A28245" i="35"/>
  <c r="A28246" i="35"/>
  <c r="A28247" i="35"/>
  <c r="A28248" i="35"/>
  <c r="A28249" i="35"/>
  <c r="A28250" i="35"/>
  <c r="A28251" i="35"/>
  <c r="A28252" i="35"/>
  <c r="A28253" i="35"/>
  <c r="A28254" i="35"/>
  <c r="A28255" i="35"/>
  <c r="A28256" i="35"/>
  <c r="A28257" i="35"/>
  <c r="A28258" i="35"/>
  <c r="A28259" i="35"/>
  <c r="A28260" i="35"/>
  <c r="A28261" i="35"/>
  <c r="A28262" i="35"/>
  <c r="A28263" i="35"/>
  <c r="A28264" i="35"/>
  <c r="A28265" i="35"/>
  <c r="A28266" i="35"/>
  <c r="A28267" i="35"/>
  <c r="A28268" i="35"/>
  <c r="A28269" i="35"/>
  <c r="A28270" i="35"/>
  <c r="A28271" i="35"/>
  <c r="A28272" i="35"/>
  <c r="A28273" i="35"/>
  <c r="A28274" i="35"/>
  <c r="A28275" i="35"/>
  <c r="A28276" i="35"/>
  <c r="A28277" i="35"/>
  <c r="A28278" i="35"/>
  <c r="A28279" i="35"/>
  <c r="A28280" i="35"/>
  <c r="A28281" i="35"/>
  <c r="A28282" i="35"/>
  <c r="A28283" i="35"/>
  <c r="A28284" i="35"/>
  <c r="A28285" i="35"/>
  <c r="A28286" i="35"/>
  <c r="A28287" i="35"/>
  <c r="A28288" i="35"/>
  <c r="A28289" i="35"/>
  <c r="A28290" i="35"/>
  <c r="A28291" i="35"/>
  <c r="A28292" i="35"/>
  <c r="A28293" i="35"/>
  <c r="A28294" i="35"/>
  <c r="A28295" i="35"/>
  <c r="A28296" i="35"/>
  <c r="A28297" i="35"/>
  <c r="A28298" i="35"/>
  <c r="A28299" i="35"/>
  <c r="A28300" i="35"/>
  <c r="A28301" i="35"/>
  <c r="A28302" i="35"/>
  <c r="A28303" i="35"/>
  <c r="A28304" i="35"/>
  <c r="A28305" i="35"/>
  <c r="A28306" i="35"/>
  <c r="A28307" i="35"/>
  <c r="A28308" i="35"/>
  <c r="A28309" i="35"/>
  <c r="A28310" i="35"/>
  <c r="A28311" i="35"/>
  <c r="A28312" i="35"/>
  <c r="A28313" i="35"/>
  <c r="A28314" i="35"/>
  <c r="A28315" i="35"/>
  <c r="A28316" i="35"/>
  <c r="A28317" i="35"/>
  <c r="A28318" i="35"/>
  <c r="A28319" i="35"/>
  <c r="A28320" i="35"/>
  <c r="A28321" i="35"/>
  <c r="A28322" i="35"/>
  <c r="A28323" i="35"/>
  <c r="A28324" i="35"/>
  <c r="A28325" i="35"/>
  <c r="A28326" i="35"/>
  <c r="A28327" i="35"/>
  <c r="A28328" i="35"/>
  <c r="A28329" i="35"/>
  <c r="A28330" i="35"/>
  <c r="A28331" i="35"/>
  <c r="A28332" i="35"/>
  <c r="A28333" i="35"/>
  <c r="A28334" i="35"/>
  <c r="A28335" i="35"/>
  <c r="A28336" i="35"/>
  <c r="A28337" i="35"/>
  <c r="A28338" i="35"/>
  <c r="A28339" i="35"/>
  <c r="A28340" i="35"/>
  <c r="A28341" i="35"/>
  <c r="A28342" i="35"/>
  <c r="A28343" i="35"/>
  <c r="A28344" i="35"/>
  <c r="A28345" i="35"/>
  <c r="A28346" i="35"/>
  <c r="A28347" i="35"/>
  <c r="A28348" i="35"/>
  <c r="A28349" i="35"/>
  <c r="A28350" i="35"/>
  <c r="A28351" i="35"/>
  <c r="A28352" i="35"/>
  <c r="A28353" i="35"/>
  <c r="A28354" i="35"/>
  <c r="AD4" i="37" l="1"/>
  <c r="BA4" i="18"/>
  <c r="BE4" i="17"/>
  <c r="K4" i="38"/>
  <c r="BH4" i="14"/>
  <c r="AY5" i="27"/>
  <c r="AY6" i="26"/>
  <c r="AY8" i="26"/>
  <c r="AY9" i="26"/>
  <c r="AY11" i="26"/>
  <c r="AY21" i="26"/>
  <c r="AY23" i="26"/>
  <c r="AY28" i="26"/>
  <c r="AY29" i="26"/>
  <c r="AY34" i="26"/>
  <c r="AY36" i="26"/>
  <c r="AY40" i="26"/>
  <c r="AY41" i="26"/>
  <c r="AY43" i="26"/>
  <c r="AY51" i="26"/>
  <c r="AY52" i="26"/>
  <c r="AY54" i="26"/>
  <c r="AY6" i="25"/>
  <c r="AY8" i="25"/>
  <c r="AY9" i="25"/>
  <c r="AY11" i="25"/>
  <c r="AY21" i="25"/>
  <c r="AY23" i="25"/>
  <c r="AY25" i="25"/>
  <c r="AY27" i="25"/>
  <c r="AY28" i="25"/>
  <c r="AY29" i="25"/>
  <c r="AY34" i="25"/>
  <c r="AY40" i="25"/>
  <c r="AY43" i="25"/>
  <c r="AY51" i="25"/>
  <c r="AY52" i="25"/>
  <c r="AY6" i="20"/>
  <c r="AY8" i="20"/>
  <c r="AY9" i="20"/>
  <c r="AY11" i="20"/>
  <c r="AY21" i="20"/>
  <c r="AY23" i="20"/>
  <c r="AY25" i="20"/>
  <c r="AY27" i="20"/>
  <c r="AY28" i="20"/>
  <c r="AY29" i="20"/>
  <c r="AY34" i="20"/>
  <c r="AY40" i="20"/>
  <c r="AY43" i="20"/>
  <c r="AY51" i="20"/>
  <c r="AY52" i="20"/>
  <c r="AY6" i="19"/>
  <c r="AY8" i="19"/>
  <c r="AY9" i="19"/>
  <c r="AY11" i="19"/>
  <c r="AY21" i="19"/>
  <c r="AY23" i="19"/>
  <c r="AY25" i="19"/>
  <c r="AY27" i="19"/>
  <c r="AY28" i="19"/>
  <c r="AY29" i="19"/>
  <c r="AY34" i="19"/>
  <c r="AY40" i="19"/>
  <c r="AY43" i="19"/>
  <c r="AY51" i="19"/>
  <c r="AY52" i="19"/>
  <c r="L34" i="38" l="1"/>
  <c r="K34" i="38" s="1"/>
  <c r="BI5" i="14"/>
  <c r="C2" i="14" l="1"/>
  <c r="A27878" i="35"/>
  <c r="A27879" i="35"/>
  <c r="A27880" i="35"/>
  <c r="A27881" i="35"/>
  <c r="A27882" i="35"/>
  <c r="A27883" i="35"/>
  <c r="A27884" i="35"/>
  <c r="A27885" i="35"/>
  <c r="A27886" i="35"/>
  <c r="A27887" i="35"/>
  <c r="A27888" i="35"/>
  <c r="A27889" i="35"/>
  <c r="A27890" i="35"/>
  <c r="A27891" i="35"/>
  <c r="A27892" i="35"/>
  <c r="A27893" i="35"/>
  <c r="A27894" i="35"/>
  <c r="A27895" i="35"/>
  <c r="A27896" i="35"/>
  <c r="A27897" i="35"/>
  <c r="A27898" i="35"/>
  <c r="A27899" i="35"/>
  <c r="A27900" i="35"/>
  <c r="A27901" i="35"/>
  <c r="A27902" i="35"/>
  <c r="A27903" i="35"/>
  <c r="A27904" i="35"/>
  <c r="A27905" i="35"/>
  <c r="A27906" i="35"/>
  <c r="A27907" i="35"/>
  <c r="A27908" i="35"/>
  <c r="A27909" i="35"/>
  <c r="A27910" i="35"/>
  <c r="A27911" i="35"/>
  <c r="A27912" i="35"/>
  <c r="A27913" i="35"/>
  <c r="A27914" i="35"/>
  <c r="A27915" i="35"/>
  <c r="A27916" i="35"/>
  <c r="A27917" i="35"/>
  <c r="A27918" i="35"/>
  <c r="A27919" i="35"/>
  <c r="A27920" i="35"/>
  <c r="A27921" i="35"/>
  <c r="A27922" i="35"/>
  <c r="A27923" i="35"/>
  <c r="A27924" i="35"/>
  <c r="A27925" i="35"/>
  <c r="A27926" i="35"/>
  <c r="A27927" i="35"/>
  <c r="A27928" i="35"/>
  <c r="A27929" i="35"/>
  <c r="A27930" i="35"/>
  <c r="A27931" i="35"/>
  <c r="A27932" i="35"/>
  <c r="A27933" i="35"/>
  <c r="A27934" i="35"/>
  <c r="A27935" i="35"/>
  <c r="A27936" i="35"/>
  <c r="A27937" i="35"/>
  <c r="A27938" i="35"/>
  <c r="A27939" i="35"/>
  <c r="A27940" i="35"/>
  <c r="A27941" i="35"/>
  <c r="A27942" i="35"/>
  <c r="A27943" i="35"/>
  <c r="A27944" i="35"/>
  <c r="A27945" i="35"/>
  <c r="A27946" i="35"/>
  <c r="A27947" i="35"/>
  <c r="A27948" i="35"/>
  <c r="A27949" i="35"/>
  <c r="A27950" i="35"/>
  <c r="A27951" i="35"/>
  <c r="A27952" i="35"/>
  <c r="A27953" i="35"/>
  <c r="A27954" i="35"/>
  <c r="A27955" i="35"/>
  <c r="A27956" i="35"/>
  <c r="A27957" i="35"/>
  <c r="A27958" i="35"/>
  <c r="A27959" i="35"/>
  <c r="A27960" i="35"/>
  <c r="A27961" i="35"/>
  <c r="A27962" i="35"/>
  <c r="A27963" i="35"/>
  <c r="A27964" i="35"/>
  <c r="A27965" i="35"/>
  <c r="A27966" i="35"/>
  <c r="A27967" i="35"/>
  <c r="A27968" i="35"/>
  <c r="A27969" i="35"/>
  <c r="A27970" i="35"/>
  <c r="A27971" i="35"/>
  <c r="A27972" i="35"/>
  <c r="A27973" i="35"/>
  <c r="A27974" i="35"/>
  <c r="A27975" i="35"/>
  <c r="A27976" i="35"/>
  <c r="A27977" i="35"/>
  <c r="A27978" i="35"/>
  <c r="A27979" i="35"/>
  <c r="A27980" i="35"/>
  <c r="A27981" i="35"/>
  <c r="A27982" i="35"/>
  <c r="A27983" i="35"/>
  <c r="A27984" i="35"/>
  <c r="A27985" i="35"/>
  <c r="A27986" i="35"/>
  <c r="A27987" i="35"/>
  <c r="A27988" i="35"/>
  <c r="A27989" i="35"/>
  <c r="A27990" i="35"/>
  <c r="A27991" i="35"/>
  <c r="A27992" i="35"/>
  <c r="A27993" i="35"/>
  <c r="A27994" i="35"/>
  <c r="A27995" i="35"/>
  <c r="A27996" i="35"/>
  <c r="A27997" i="35"/>
  <c r="A27998" i="35"/>
  <c r="A27999" i="35"/>
  <c r="A28000" i="35"/>
  <c r="A28001" i="35"/>
  <c r="A28002" i="35"/>
  <c r="A28003" i="35"/>
  <c r="A28004" i="35"/>
  <c r="A28005" i="35"/>
  <c r="A28006" i="35"/>
  <c r="A28007" i="35"/>
  <c r="A28008" i="35"/>
  <c r="A28009" i="35"/>
  <c r="A28010" i="35"/>
  <c r="A27284" i="35"/>
  <c r="A27285" i="35"/>
  <c r="A27286" i="35"/>
  <c r="A27287" i="35"/>
  <c r="A27288" i="35"/>
  <c r="A27289" i="35"/>
  <c r="A27290" i="35"/>
  <c r="A27291" i="35"/>
  <c r="A27292" i="35"/>
  <c r="A27293" i="35"/>
  <c r="A27294" i="35"/>
  <c r="A27295" i="35"/>
  <c r="A27296" i="35"/>
  <c r="A27297" i="35"/>
  <c r="A27298" i="35"/>
  <c r="A27299" i="35"/>
  <c r="A27300" i="35"/>
  <c r="A27301" i="35"/>
  <c r="A27302" i="35"/>
  <c r="A27303" i="35"/>
  <c r="A27304" i="35"/>
  <c r="A27305" i="35"/>
  <c r="A27306" i="35"/>
  <c r="A27307" i="35"/>
  <c r="A27308" i="35"/>
  <c r="A27309" i="35"/>
  <c r="A27310" i="35"/>
  <c r="A27311" i="35"/>
  <c r="A27312" i="35"/>
  <c r="A27313" i="35"/>
  <c r="A27314" i="35"/>
  <c r="A27315" i="35"/>
  <c r="A27316" i="35"/>
  <c r="A27317" i="35"/>
  <c r="A27318" i="35"/>
  <c r="A27319" i="35"/>
  <c r="A27320" i="35"/>
  <c r="A27321" i="35"/>
  <c r="A27322" i="35"/>
  <c r="A27323" i="35"/>
  <c r="A27324" i="35"/>
  <c r="A27325" i="35"/>
  <c r="A27326" i="35"/>
  <c r="A27327" i="35"/>
  <c r="A27328" i="35"/>
  <c r="A27329" i="35"/>
  <c r="A27330" i="35"/>
  <c r="A27331" i="35"/>
  <c r="A27332" i="35"/>
  <c r="A27333" i="35"/>
  <c r="A27334" i="35"/>
  <c r="A27335" i="35"/>
  <c r="A27336" i="35"/>
  <c r="A27337" i="35"/>
  <c r="A27338" i="35"/>
  <c r="A27339" i="35"/>
  <c r="A27340" i="35"/>
  <c r="A27341" i="35"/>
  <c r="A27342" i="35"/>
  <c r="A27343" i="35"/>
  <c r="A27344" i="35"/>
  <c r="A27345" i="35"/>
  <c r="A27346" i="35"/>
  <c r="A27347" i="35"/>
  <c r="A27348" i="35"/>
  <c r="A27349" i="35"/>
  <c r="A27350" i="35"/>
  <c r="A27351" i="35"/>
  <c r="A27352" i="35"/>
  <c r="A27353" i="35"/>
  <c r="A27354" i="35"/>
  <c r="A27355" i="35"/>
  <c r="A27356" i="35"/>
  <c r="A27357" i="35"/>
  <c r="A27358" i="35"/>
  <c r="A27359" i="35"/>
  <c r="A27360" i="35"/>
  <c r="A27361" i="35"/>
  <c r="A27362" i="35"/>
  <c r="A27363" i="35"/>
  <c r="A27364" i="35"/>
  <c r="A27365" i="35"/>
  <c r="A27366" i="35"/>
  <c r="A27367" i="35"/>
  <c r="A27368" i="35"/>
  <c r="A27369" i="35"/>
  <c r="A27370" i="35"/>
  <c r="A27371" i="35"/>
  <c r="A27372" i="35"/>
  <c r="A27373" i="35"/>
  <c r="A27374" i="35"/>
  <c r="A27375" i="35"/>
  <c r="A27376" i="35"/>
  <c r="A27377" i="35"/>
  <c r="A27378" i="35"/>
  <c r="A27379" i="35"/>
  <c r="A27380" i="35"/>
  <c r="A27381" i="35"/>
  <c r="A27382" i="35"/>
  <c r="A27383" i="35"/>
  <c r="A27384" i="35"/>
  <c r="A27385" i="35"/>
  <c r="A27386" i="35"/>
  <c r="A27387" i="35"/>
  <c r="A27388" i="35"/>
  <c r="A27389" i="35"/>
  <c r="A27390" i="35"/>
  <c r="A27391" i="35"/>
  <c r="A27392" i="35"/>
  <c r="A27393" i="35"/>
  <c r="A27394" i="35"/>
  <c r="A27395" i="35"/>
  <c r="A27396" i="35"/>
  <c r="A27397" i="35"/>
  <c r="A27398" i="35"/>
  <c r="A27399" i="35"/>
  <c r="A27400" i="35"/>
  <c r="A27401" i="35"/>
  <c r="A27402" i="35"/>
  <c r="A27403" i="35"/>
  <c r="A27404" i="35"/>
  <c r="A27405" i="35"/>
  <c r="A27406" i="35"/>
  <c r="A27407" i="35"/>
  <c r="A27408" i="35"/>
  <c r="A27409" i="35"/>
  <c r="A27410" i="35"/>
  <c r="A27411" i="35"/>
  <c r="A27412" i="35"/>
  <c r="A27413" i="35"/>
  <c r="A27414" i="35"/>
  <c r="A27415" i="35"/>
  <c r="A27416" i="35"/>
  <c r="A27417" i="35"/>
  <c r="A27418" i="35"/>
  <c r="A27419" i="35"/>
  <c r="A27420" i="35"/>
  <c r="A27421" i="35"/>
  <c r="A27422" i="35"/>
  <c r="A27423" i="35"/>
  <c r="A27424" i="35"/>
  <c r="A27425" i="35"/>
  <c r="A27426" i="35"/>
  <c r="A27427" i="35"/>
  <c r="A27428" i="35"/>
  <c r="A27429" i="35"/>
  <c r="A27430" i="35"/>
  <c r="A27431" i="35"/>
  <c r="A27432" i="35"/>
  <c r="A27433" i="35"/>
  <c r="A27434" i="35"/>
  <c r="A27435" i="35"/>
  <c r="A27436" i="35"/>
  <c r="A27437" i="35"/>
  <c r="A27438" i="35"/>
  <c r="A27439" i="35"/>
  <c r="A27440" i="35"/>
  <c r="A27441" i="35"/>
  <c r="A27442" i="35"/>
  <c r="A27443" i="35"/>
  <c r="A27444" i="35"/>
  <c r="A27445" i="35"/>
  <c r="A27446" i="35"/>
  <c r="A27447" i="35"/>
  <c r="A27448" i="35"/>
  <c r="A27449" i="35"/>
  <c r="A27450" i="35"/>
  <c r="A27451" i="35"/>
  <c r="A27452" i="35"/>
  <c r="A27453" i="35"/>
  <c r="A27454" i="35"/>
  <c r="A27455" i="35"/>
  <c r="A27456" i="35"/>
  <c r="A27457" i="35"/>
  <c r="A27458" i="35"/>
  <c r="A27459" i="35"/>
  <c r="A27460" i="35"/>
  <c r="A27461" i="35"/>
  <c r="A27462" i="35"/>
  <c r="AY5" i="17" l="1"/>
  <c r="BE5" i="17"/>
  <c r="AX53" i="17"/>
  <c r="AZ53" i="17" s="1"/>
  <c r="AY53" i="17" s="1"/>
  <c r="AX5" i="18" l="1"/>
  <c r="BB5" i="18" l="1"/>
  <c r="BA5" i="18"/>
  <c r="AX4" i="18"/>
  <c r="BB4" i="17"/>
  <c r="BF5" i="17"/>
  <c r="BB5" i="17"/>
  <c r="AY4" i="17" l="1"/>
  <c r="AZ4" i="16"/>
  <c r="BC5" i="16" l="1"/>
  <c r="BC4" i="16"/>
  <c r="BH5" i="14"/>
  <c r="AY5" i="28"/>
  <c r="AY5" i="26"/>
  <c r="AY5" i="25"/>
  <c r="AY4" i="28"/>
  <c r="AY4" i="27"/>
  <c r="AY4" i="26"/>
  <c r="AY4" i="25"/>
  <c r="AY5" i="20"/>
  <c r="AY4" i="20"/>
  <c r="AY5" i="19"/>
  <c r="AY4" i="19"/>
  <c r="BB4" i="14"/>
  <c r="BE5" i="14" l="1"/>
  <c r="BB5" i="14"/>
  <c r="AY4" i="14"/>
  <c r="A27464" i="35" l="1"/>
  <c r="A27465" i="35"/>
  <c r="A27466" i="35"/>
  <c r="A27467" i="35"/>
  <c r="A27468" i="35"/>
  <c r="A27469" i="35"/>
  <c r="A27470" i="35"/>
  <c r="A27471" i="35"/>
  <c r="A27472" i="35"/>
  <c r="A27473" i="35"/>
  <c r="A27474" i="35"/>
  <c r="A27475" i="35"/>
  <c r="A27476" i="35"/>
  <c r="A27477" i="35"/>
  <c r="A27478" i="35"/>
  <c r="A27479" i="35"/>
  <c r="A27480" i="35"/>
  <c r="A27481" i="35"/>
  <c r="A27482" i="35"/>
  <c r="A27483" i="35"/>
  <c r="A27484" i="35"/>
  <c r="A27485" i="35"/>
  <c r="A27486" i="35"/>
  <c r="A27487" i="35"/>
  <c r="A27488" i="35"/>
  <c r="A27489" i="35"/>
  <c r="A27490" i="35"/>
  <c r="A27491" i="35"/>
  <c r="A27492" i="35"/>
  <c r="A27493" i="35"/>
  <c r="A27494" i="35"/>
  <c r="A27495" i="35"/>
  <c r="A27496" i="35"/>
  <c r="A27497" i="35"/>
  <c r="A27498" i="35"/>
  <c r="A27499" i="35"/>
  <c r="A27500" i="35"/>
  <c r="A27501" i="35"/>
  <c r="A27502" i="35"/>
  <c r="A27503" i="35"/>
  <c r="A27504" i="35"/>
  <c r="A27505" i="35"/>
  <c r="A27506" i="35"/>
  <c r="A27507" i="35"/>
  <c r="A27508" i="35"/>
  <c r="A27509" i="35"/>
  <c r="A27510" i="35"/>
  <c r="A27511" i="35"/>
  <c r="A27512" i="35"/>
  <c r="A27513" i="35"/>
  <c r="A27514" i="35"/>
  <c r="A27515" i="35"/>
  <c r="A27516" i="35"/>
  <c r="A27517" i="35"/>
  <c r="A27518" i="35"/>
  <c r="A27519" i="35"/>
  <c r="A27520" i="35"/>
  <c r="A27521" i="35"/>
  <c r="A27522" i="35"/>
  <c r="A27523" i="35"/>
  <c r="A27524" i="35"/>
  <c r="A27525" i="35"/>
  <c r="A27526" i="35"/>
  <c r="A27527" i="35"/>
  <c r="A27528" i="35"/>
  <c r="A27529" i="35"/>
  <c r="A27530" i="35"/>
  <c r="A27531" i="35"/>
  <c r="A27532" i="35"/>
  <c r="A27533" i="35"/>
  <c r="A27534" i="35"/>
  <c r="A27535" i="35"/>
  <c r="A27536" i="35"/>
  <c r="A27537" i="35"/>
  <c r="A27538" i="35"/>
  <c r="A27539" i="35"/>
  <c r="A27540" i="35"/>
  <c r="A27541" i="35"/>
  <c r="A27542" i="35"/>
  <c r="A27543" i="35"/>
  <c r="A27544" i="35"/>
  <c r="A27545" i="35"/>
  <c r="A27546" i="35"/>
  <c r="A27547" i="35"/>
  <c r="A27548" i="35"/>
  <c r="A27549" i="35"/>
  <c r="A27550" i="35"/>
  <c r="A27551" i="35"/>
  <c r="A27552" i="35"/>
  <c r="A27553" i="35"/>
  <c r="A27554" i="35"/>
  <c r="A27555" i="35"/>
  <c r="A27556" i="35"/>
  <c r="A27557" i="35"/>
  <c r="A27558" i="35"/>
  <c r="A27559" i="35"/>
  <c r="A27560" i="35"/>
  <c r="A27561" i="35"/>
  <c r="A27562" i="35"/>
  <c r="A27563" i="35"/>
  <c r="A27564" i="35"/>
  <c r="A27565" i="35"/>
  <c r="A27566" i="35"/>
  <c r="A27567" i="35"/>
  <c r="A27568" i="35"/>
  <c r="A27569" i="35"/>
  <c r="A27570" i="35"/>
  <c r="A27571" i="35"/>
  <c r="A27572" i="35"/>
  <c r="A27573" i="35"/>
  <c r="A27574" i="35"/>
  <c r="A27575" i="35"/>
  <c r="A27576" i="35"/>
  <c r="A27577" i="35"/>
  <c r="A27578" i="35"/>
  <c r="A27579" i="35"/>
  <c r="A27580" i="35"/>
  <c r="A27581" i="35"/>
  <c r="A27582" i="35"/>
  <c r="A27583" i="35"/>
  <c r="A27584" i="35"/>
  <c r="A27585" i="35"/>
  <c r="A27586" i="35"/>
  <c r="A27587" i="35"/>
  <c r="A27588" i="35"/>
  <c r="A27589" i="35"/>
  <c r="A27590" i="35"/>
  <c r="A27591" i="35"/>
  <c r="A27592" i="35"/>
  <c r="A27593" i="35"/>
  <c r="A27594" i="35"/>
  <c r="A27595" i="35"/>
  <c r="A27596" i="35"/>
  <c r="A27597" i="35"/>
  <c r="A27598" i="35"/>
  <c r="A27599" i="35"/>
  <c r="A27600" i="35"/>
  <c r="A27601" i="35"/>
  <c r="A27602" i="35"/>
  <c r="A27603" i="35"/>
  <c r="A27604" i="35"/>
  <c r="A27605" i="35"/>
  <c r="A27606" i="35"/>
  <c r="A27607" i="35"/>
  <c r="A27608" i="35"/>
  <c r="A27609" i="35"/>
  <c r="A27610" i="35"/>
  <c r="A27611" i="35"/>
  <c r="A27612" i="35"/>
  <c r="A27613" i="35"/>
  <c r="A27614" i="35"/>
  <c r="A27615" i="35"/>
  <c r="A27616" i="35"/>
  <c r="A27617" i="35"/>
  <c r="A27618" i="35"/>
  <c r="A27619" i="35"/>
  <c r="A27620" i="35"/>
  <c r="A27621" i="35"/>
  <c r="A27622" i="35"/>
  <c r="A27623" i="35"/>
  <c r="A27624" i="35"/>
  <c r="A27625" i="35"/>
  <c r="A27626" i="35"/>
  <c r="A27627" i="35"/>
  <c r="A27628" i="35"/>
  <c r="A27629" i="35"/>
  <c r="A27630" i="35"/>
  <c r="A27631" i="35"/>
  <c r="A27632" i="35"/>
  <c r="A27633" i="35"/>
  <c r="A27634" i="35"/>
  <c r="A27635" i="35"/>
  <c r="A27636" i="35"/>
  <c r="A27637" i="35"/>
  <c r="A27638" i="35"/>
  <c r="A27639" i="35"/>
  <c r="A27640" i="35"/>
  <c r="A27641" i="35"/>
  <c r="A27642" i="35"/>
  <c r="A27643" i="35"/>
  <c r="A27644" i="35"/>
  <c r="A27645" i="35"/>
  <c r="A27646" i="35"/>
  <c r="A27647" i="35"/>
  <c r="A27648" i="35"/>
  <c r="A27649" i="35"/>
  <c r="A27650" i="35"/>
  <c r="A27651" i="35"/>
  <c r="A27652" i="35"/>
  <c r="A27653" i="35"/>
  <c r="A27654" i="35"/>
  <c r="A27655" i="35"/>
  <c r="A27656" i="35"/>
  <c r="A27657" i="35"/>
  <c r="A27658" i="35"/>
  <c r="A27659" i="35"/>
  <c r="A27660" i="35"/>
  <c r="A27661" i="35"/>
  <c r="A27662" i="35"/>
  <c r="A27663" i="35"/>
  <c r="A27664" i="35"/>
  <c r="A27665" i="35"/>
  <c r="A27666" i="35"/>
  <c r="A27667" i="35"/>
  <c r="A27668" i="35"/>
  <c r="A27669" i="35"/>
  <c r="A27670" i="35"/>
  <c r="A27671" i="35"/>
  <c r="A27672" i="35"/>
  <c r="A27673" i="35"/>
  <c r="A27674" i="35"/>
  <c r="A27675" i="35"/>
  <c r="A27676" i="35"/>
  <c r="A27677" i="35"/>
  <c r="A27678" i="35"/>
  <c r="A27679" i="35"/>
  <c r="A27680" i="35"/>
  <c r="A27681" i="35"/>
  <c r="A27682" i="35"/>
  <c r="A27683" i="35"/>
  <c r="A27684" i="35"/>
  <c r="A27685" i="35"/>
  <c r="A27686" i="35"/>
  <c r="A27687" i="35"/>
  <c r="A27688" i="35"/>
  <c r="A27689" i="35"/>
  <c r="A27690" i="35"/>
  <c r="A27691" i="35"/>
  <c r="A27692" i="35"/>
  <c r="A27693" i="35"/>
  <c r="A27694" i="35"/>
  <c r="A27695" i="35"/>
  <c r="A27696" i="35"/>
  <c r="A27697" i="35"/>
  <c r="A27698" i="35"/>
  <c r="A27699" i="35"/>
  <c r="A27700" i="35"/>
  <c r="A27701" i="35"/>
  <c r="A27702" i="35"/>
  <c r="A27703" i="35"/>
  <c r="A27704" i="35"/>
  <c r="A27705" i="35"/>
  <c r="A27706" i="35"/>
  <c r="A27707" i="35"/>
  <c r="A27708" i="35"/>
  <c r="A27709" i="35"/>
  <c r="A27710" i="35"/>
  <c r="A27711" i="35"/>
  <c r="A27712" i="35"/>
  <c r="A27713" i="35"/>
  <c r="A27714" i="35"/>
  <c r="A27715" i="35"/>
  <c r="A27716" i="35"/>
  <c r="A27717" i="35"/>
  <c r="A27718" i="35"/>
  <c r="A27719" i="35"/>
  <c r="A27720" i="35"/>
  <c r="A27721" i="35"/>
  <c r="A27722" i="35"/>
  <c r="A27723" i="35"/>
  <c r="A27724" i="35"/>
  <c r="A27725" i="35"/>
  <c r="A27726" i="35"/>
  <c r="A27727" i="35"/>
  <c r="A27728" i="35"/>
  <c r="A27729" i="35"/>
  <c r="A27730" i="35"/>
  <c r="A27731" i="35"/>
  <c r="A27732" i="35"/>
  <c r="A27733" i="35"/>
  <c r="A27734" i="35"/>
  <c r="A27735" i="35"/>
  <c r="A27736" i="35"/>
  <c r="A27737" i="35"/>
  <c r="A27738" i="35"/>
  <c r="A27739" i="35"/>
  <c r="A27740" i="35"/>
  <c r="A27741" i="35"/>
  <c r="A27742" i="35"/>
  <c r="A27743" i="35"/>
  <c r="A27744" i="35"/>
  <c r="A27745" i="35"/>
  <c r="A27746" i="35"/>
  <c r="A27747" i="35"/>
  <c r="A27748" i="35"/>
  <c r="A27749" i="35"/>
  <c r="A27750" i="35"/>
  <c r="A27751" i="35"/>
  <c r="A27752" i="35"/>
  <c r="A27753" i="35"/>
  <c r="A27754" i="35"/>
  <c r="A27755" i="35"/>
  <c r="A27756" i="35"/>
  <c r="A27757" i="35"/>
  <c r="A27758" i="35"/>
  <c r="A27759" i="35"/>
  <c r="A27760" i="35"/>
  <c r="A27761" i="35"/>
  <c r="A27762" i="35"/>
  <c r="A27763" i="35"/>
  <c r="A27764" i="35"/>
  <c r="A27765" i="35"/>
  <c r="A27766" i="35"/>
  <c r="A27767" i="35"/>
  <c r="A27768" i="35"/>
  <c r="A27769" i="35"/>
  <c r="A27770" i="35"/>
  <c r="A27771" i="35"/>
  <c r="A27772" i="35"/>
  <c r="A27773" i="35"/>
  <c r="A27774" i="35"/>
  <c r="A27775" i="35"/>
  <c r="A27776" i="35"/>
  <c r="A27777" i="35"/>
  <c r="A27778" i="35"/>
  <c r="A27779" i="35"/>
  <c r="A27780" i="35"/>
  <c r="A27781" i="35"/>
  <c r="A27782" i="35"/>
  <c r="A27783" i="35"/>
  <c r="A27784" i="35"/>
  <c r="A27785" i="35"/>
  <c r="A27786" i="35"/>
  <c r="A27787" i="35"/>
  <c r="A27788" i="35"/>
  <c r="A27789" i="35"/>
  <c r="A27790" i="35"/>
  <c r="A27791" i="35"/>
  <c r="A27792" i="35"/>
  <c r="A27793" i="35"/>
  <c r="A27794" i="35"/>
  <c r="A27795" i="35"/>
  <c r="A27796" i="35"/>
  <c r="A27797" i="35"/>
  <c r="A27798" i="35"/>
  <c r="A27799" i="35"/>
  <c r="A27800" i="35"/>
  <c r="A27801" i="35"/>
  <c r="A27802" i="35"/>
  <c r="A27803" i="35"/>
  <c r="A27804" i="35"/>
  <c r="A27805" i="35"/>
  <c r="A27806" i="35"/>
  <c r="A27807" i="35"/>
  <c r="A27808" i="35"/>
  <c r="A27809" i="35"/>
  <c r="A27810" i="35"/>
  <c r="A27811" i="35"/>
  <c r="A27812" i="35"/>
  <c r="A27813" i="35"/>
  <c r="A27814" i="35"/>
  <c r="A27815" i="35"/>
  <c r="A27816" i="35"/>
  <c r="A27817" i="35"/>
  <c r="A27818" i="35"/>
  <c r="A27819" i="35"/>
  <c r="A27820" i="35"/>
  <c r="A27821" i="35"/>
  <c r="A27822" i="35"/>
  <c r="A27823" i="35"/>
  <c r="A27824" i="35"/>
  <c r="A27825" i="35"/>
  <c r="A27826" i="35"/>
  <c r="A27827" i="35"/>
  <c r="A27828" i="35"/>
  <c r="A27829" i="35"/>
  <c r="A27830" i="35"/>
  <c r="A27831" i="35"/>
  <c r="A27832" i="35"/>
  <c r="A27833" i="35"/>
  <c r="A27834" i="35"/>
  <c r="A27835" i="35"/>
  <c r="A27836" i="35"/>
  <c r="A27837" i="35"/>
  <c r="A27838" i="35"/>
  <c r="A27839" i="35"/>
  <c r="A27840" i="35"/>
  <c r="A27841" i="35"/>
  <c r="A27842" i="35"/>
  <c r="A27843" i="35"/>
  <c r="A27844" i="35"/>
  <c r="A27845" i="35"/>
  <c r="A27846" i="35"/>
  <c r="A27847" i="35"/>
  <c r="A27848" i="35"/>
  <c r="A27849" i="35"/>
  <c r="A27850" i="35"/>
  <c r="A27851" i="35"/>
  <c r="A27852" i="35"/>
  <c r="A27853" i="35"/>
  <c r="A27854" i="35"/>
  <c r="A27855" i="35"/>
  <c r="A27856" i="35"/>
  <c r="A27857" i="35"/>
  <c r="A27858" i="35"/>
  <c r="A27859" i="35"/>
  <c r="A27860" i="35"/>
  <c r="A27861" i="35"/>
  <c r="A27862" i="35"/>
  <c r="A27863" i="35"/>
  <c r="A27864" i="35"/>
  <c r="A27865" i="35"/>
  <c r="A27866" i="35"/>
  <c r="A27867" i="35"/>
  <c r="A27868" i="35"/>
  <c r="A27869" i="35"/>
  <c r="A27870" i="35"/>
  <c r="A27871" i="35"/>
  <c r="A27872" i="35"/>
  <c r="A27873" i="35"/>
  <c r="A27874" i="35"/>
  <c r="A27875" i="35"/>
  <c r="A27876" i="35"/>
  <c r="A27877" i="35"/>
  <c r="A27463" i="35"/>
  <c r="C2" i="38" l="1"/>
  <c r="C2" i="19" l="1"/>
  <c r="A26694" i="35" l="1"/>
  <c r="A26695" i="35"/>
  <c r="A26696" i="35"/>
  <c r="A26697" i="35"/>
  <c r="A26698" i="35"/>
  <c r="A26699" i="35"/>
  <c r="A26700" i="35"/>
  <c r="A26701" i="35"/>
  <c r="A26702" i="35"/>
  <c r="A26703" i="35"/>
  <c r="A26704" i="35"/>
  <c r="A26705" i="35"/>
  <c r="A26706" i="35"/>
  <c r="A26707" i="35"/>
  <c r="A26708" i="35"/>
  <c r="A26709" i="35"/>
  <c r="A26710" i="35"/>
  <c r="A26711" i="35"/>
  <c r="A26712" i="35"/>
  <c r="A26713" i="35"/>
  <c r="A26714" i="35"/>
  <c r="A26715" i="35"/>
  <c r="A26716" i="35"/>
  <c r="A26717" i="35"/>
  <c r="A26718" i="35"/>
  <c r="A26719" i="35"/>
  <c r="A26720" i="35"/>
  <c r="A26721" i="35"/>
  <c r="A26722" i="35"/>
  <c r="A26723" i="35"/>
  <c r="A26724" i="35"/>
  <c r="A26725" i="35"/>
  <c r="A26726" i="35"/>
  <c r="A26727" i="35"/>
  <c r="A26728" i="35"/>
  <c r="A26729" i="35"/>
  <c r="A26730" i="35"/>
  <c r="A26731" i="35"/>
  <c r="A26732" i="35"/>
  <c r="A26733" i="35"/>
  <c r="A26734" i="35"/>
  <c r="A26735" i="35"/>
  <c r="A26736" i="35"/>
  <c r="A26737" i="35"/>
  <c r="A26738" i="35"/>
  <c r="A26739" i="35"/>
  <c r="A26740" i="35"/>
  <c r="A26741" i="35"/>
  <c r="A26742" i="35"/>
  <c r="A26743" i="35"/>
  <c r="A26744" i="35"/>
  <c r="A26745" i="35"/>
  <c r="A26746" i="35"/>
  <c r="A26747" i="35"/>
  <c r="A26748" i="35"/>
  <c r="A26749" i="35"/>
  <c r="A26750" i="35"/>
  <c r="A26751" i="35"/>
  <c r="A26752" i="35"/>
  <c r="A26753" i="35"/>
  <c r="A26754" i="35"/>
  <c r="A26755" i="35"/>
  <c r="A26756" i="35"/>
  <c r="A26757" i="35"/>
  <c r="A26758" i="35"/>
  <c r="A26759" i="35"/>
  <c r="A26760" i="35"/>
  <c r="A26761" i="35"/>
  <c r="A26762" i="35"/>
  <c r="A26763" i="35"/>
  <c r="A26764" i="35"/>
  <c r="A26765" i="35"/>
  <c r="A26766" i="35"/>
  <c r="A26767" i="35"/>
  <c r="A26768" i="35"/>
  <c r="A26769" i="35"/>
  <c r="A26770" i="35"/>
  <c r="A26771" i="35"/>
  <c r="A26772" i="35"/>
  <c r="A26773" i="35"/>
  <c r="A26774" i="35"/>
  <c r="A26775" i="35"/>
  <c r="A26776" i="35"/>
  <c r="A26777" i="35"/>
  <c r="A26778" i="35"/>
  <c r="A26779" i="35"/>
  <c r="A26780" i="35"/>
  <c r="A26781" i="35"/>
  <c r="A26782" i="35"/>
  <c r="A26783" i="35"/>
  <c r="A26784" i="35"/>
  <c r="A26785" i="35"/>
  <c r="A26786" i="35"/>
  <c r="A26787" i="35"/>
  <c r="A26788" i="35"/>
  <c r="A26789" i="35"/>
  <c r="A26790" i="35"/>
  <c r="A26791" i="35"/>
  <c r="A26792" i="35"/>
  <c r="A26793" i="35"/>
  <c r="A26794" i="35"/>
  <c r="A26795" i="35"/>
  <c r="A26796" i="35"/>
  <c r="A26797" i="35"/>
  <c r="A26798" i="35"/>
  <c r="A26799" i="35"/>
  <c r="A26800" i="35"/>
  <c r="A26801" i="35"/>
  <c r="A26802" i="35"/>
  <c r="A26803" i="35"/>
  <c r="A26804" i="35"/>
  <c r="A26805" i="35"/>
  <c r="A26806" i="35"/>
  <c r="A26807" i="35"/>
  <c r="A26808" i="35"/>
  <c r="A26809" i="35"/>
  <c r="A26810" i="35"/>
  <c r="A26811" i="35"/>
  <c r="A26812" i="35"/>
  <c r="A26813" i="35"/>
  <c r="A26814" i="35"/>
  <c r="A26815" i="35"/>
  <c r="A26816" i="35"/>
  <c r="A26817" i="35"/>
  <c r="A26818" i="35"/>
  <c r="A26819" i="35"/>
  <c r="A26820" i="35"/>
  <c r="A26821" i="35"/>
  <c r="A26822" i="35"/>
  <c r="A26823" i="35"/>
  <c r="A26824" i="35"/>
  <c r="A26825" i="35"/>
  <c r="A26826" i="35"/>
  <c r="A26827" i="35"/>
  <c r="A26828" i="35"/>
  <c r="A26829" i="35"/>
  <c r="A26830" i="35"/>
  <c r="A26831" i="35"/>
  <c r="A26832" i="35"/>
  <c r="A26833" i="35"/>
  <c r="A26834" i="35"/>
  <c r="A26835" i="35"/>
  <c r="A26836" i="35"/>
  <c r="A26837" i="35"/>
  <c r="A26838" i="35"/>
  <c r="A26839" i="35"/>
  <c r="A26840" i="35"/>
  <c r="A26841" i="35"/>
  <c r="A26842" i="35"/>
  <c r="A26843" i="35"/>
  <c r="A26844" i="35"/>
  <c r="A26845" i="35"/>
  <c r="A26846" i="35"/>
  <c r="A26847" i="35"/>
  <c r="A26848" i="35"/>
  <c r="A26849" i="35"/>
  <c r="A26850" i="35"/>
  <c r="A26851" i="35"/>
  <c r="A26852" i="35"/>
  <c r="A26853" i="35"/>
  <c r="A26854" i="35"/>
  <c r="A26855" i="35"/>
  <c r="A26856" i="35"/>
  <c r="A26857" i="35"/>
  <c r="A26858" i="35"/>
  <c r="A26859" i="35"/>
  <c r="A26860" i="35"/>
  <c r="A26861" i="35"/>
  <c r="A26862" i="35"/>
  <c r="A26863" i="35"/>
  <c r="A26864" i="35"/>
  <c r="A26865" i="35"/>
  <c r="A26866" i="35"/>
  <c r="A26867" i="35"/>
  <c r="A26868" i="35"/>
  <c r="A26869" i="35"/>
  <c r="A26870" i="35"/>
  <c r="A26871" i="35"/>
  <c r="A26872" i="35"/>
  <c r="A26873" i="35"/>
  <c r="A26874" i="35"/>
  <c r="A26875" i="35"/>
  <c r="A26876" i="35"/>
  <c r="A26877" i="35"/>
  <c r="A26878" i="35"/>
  <c r="A26879" i="35"/>
  <c r="A26880" i="35"/>
  <c r="A26881" i="35"/>
  <c r="A26882" i="35"/>
  <c r="A26883" i="35"/>
  <c r="A26884" i="35"/>
  <c r="A26885" i="35"/>
  <c r="A26886" i="35"/>
  <c r="A26887" i="35"/>
  <c r="A26888" i="35"/>
  <c r="A26889" i="35"/>
  <c r="A26890" i="35"/>
  <c r="A26891" i="35"/>
  <c r="A26892" i="35"/>
  <c r="A26893" i="35"/>
  <c r="A26894" i="35"/>
  <c r="A26895" i="35"/>
  <c r="A26896" i="35"/>
  <c r="A26897" i="35"/>
  <c r="A26898" i="35"/>
  <c r="A26899" i="35"/>
  <c r="A26900" i="35"/>
  <c r="A26901" i="35"/>
  <c r="A26902" i="35"/>
  <c r="A26903" i="35"/>
  <c r="A26904" i="35"/>
  <c r="A26905" i="35"/>
  <c r="A26906" i="35"/>
  <c r="A26907" i="35"/>
  <c r="A26908" i="35"/>
  <c r="A26909" i="35"/>
  <c r="A26910" i="35"/>
  <c r="A26911" i="35"/>
  <c r="A26912" i="35"/>
  <c r="A26913" i="35"/>
  <c r="A26914" i="35"/>
  <c r="A26915" i="35"/>
  <c r="A26916" i="35"/>
  <c r="A26917" i="35"/>
  <c r="A26918" i="35"/>
  <c r="A26919" i="35"/>
  <c r="A26920" i="35"/>
  <c r="A26921" i="35"/>
  <c r="A26922" i="35"/>
  <c r="A26923" i="35"/>
  <c r="A26924" i="35"/>
  <c r="A26925" i="35"/>
  <c r="A26926" i="35"/>
  <c r="A26927" i="35"/>
  <c r="A26928" i="35"/>
  <c r="A26929" i="35"/>
  <c r="A26930" i="35"/>
  <c r="A26931" i="35"/>
  <c r="A26932" i="35"/>
  <c r="A26933" i="35"/>
  <c r="A26934" i="35"/>
  <c r="A26935" i="35"/>
  <c r="A26936" i="35"/>
  <c r="A26937" i="35"/>
  <c r="A26938" i="35"/>
  <c r="A26939" i="35"/>
  <c r="A26940" i="35"/>
  <c r="A26941" i="35"/>
  <c r="A26942" i="35"/>
  <c r="A26943" i="35"/>
  <c r="A26944" i="35"/>
  <c r="A26945" i="35"/>
  <c r="A26946" i="35"/>
  <c r="A26947" i="35"/>
  <c r="A26948" i="35"/>
  <c r="A26949" i="35"/>
  <c r="A26950" i="35"/>
  <c r="A26951" i="35"/>
  <c r="A26952" i="35"/>
  <c r="A26953" i="35"/>
  <c r="A26954" i="35"/>
  <c r="A26955" i="35"/>
  <c r="A26956" i="35"/>
  <c r="A26957" i="35"/>
  <c r="A26958" i="35"/>
  <c r="A26959" i="35"/>
  <c r="A26960" i="35"/>
  <c r="A26961" i="35"/>
  <c r="A26962" i="35"/>
  <c r="A26963" i="35"/>
  <c r="A26964" i="35"/>
  <c r="A26965" i="35"/>
  <c r="A26966" i="35"/>
  <c r="A26967" i="35"/>
  <c r="A26968" i="35"/>
  <c r="A26969" i="35"/>
  <c r="A26970" i="35"/>
  <c r="A26971" i="35"/>
  <c r="A26972" i="35"/>
  <c r="A26973" i="35"/>
  <c r="A26974" i="35"/>
  <c r="A26975" i="35"/>
  <c r="A26976" i="35"/>
  <c r="A26977" i="35"/>
  <c r="A26978" i="35"/>
  <c r="A26979" i="35"/>
  <c r="A26980" i="35"/>
  <c r="A26981" i="35"/>
  <c r="A26982" i="35"/>
  <c r="A26983" i="35"/>
  <c r="A26984" i="35"/>
  <c r="A26985" i="35"/>
  <c r="A26986" i="35"/>
  <c r="A26987" i="35"/>
  <c r="A26988" i="35"/>
  <c r="A26989" i="35"/>
  <c r="A26990" i="35"/>
  <c r="A26991" i="35"/>
  <c r="A26992" i="35"/>
  <c r="A26993" i="35"/>
  <c r="A26994" i="35"/>
  <c r="A26995" i="35"/>
  <c r="A26996" i="35"/>
  <c r="A26997" i="35"/>
  <c r="A26998" i="35"/>
  <c r="A26999" i="35"/>
  <c r="A27000" i="35"/>
  <c r="A27001" i="35"/>
  <c r="A27002" i="35"/>
  <c r="A27003" i="35"/>
  <c r="A27004" i="35"/>
  <c r="A27005" i="35"/>
  <c r="A27006" i="35"/>
  <c r="A27007" i="35"/>
  <c r="A27008" i="35"/>
  <c r="A27009" i="35"/>
  <c r="A27010" i="35"/>
  <c r="A27011" i="35"/>
  <c r="A27012" i="35"/>
  <c r="A27013" i="35"/>
  <c r="A27014" i="35"/>
  <c r="A27015" i="35"/>
  <c r="A27016" i="35"/>
  <c r="A27017" i="35"/>
  <c r="A27018" i="35"/>
  <c r="A27019" i="35"/>
  <c r="A27020" i="35"/>
  <c r="A27021" i="35"/>
  <c r="A27022" i="35"/>
  <c r="A27023" i="35"/>
  <c r="A27024" i="35"/>
  <c r="A27025" i="35"/>
  <c r="A27026" i="35"/>
  <c r="A27027" i="35"/>
  <c r="A27028" i="35"/>
  <c r="A27029" i="35"/>
  <c r="A27030" i="35"/>
  <c r="A27031" i="35"/>
  <c r="A27032" i="35"/>
  <c r="A27033" i="35"/>
  <c r="A27034" i="35"/>
  <c r="A27035" i="35"/>
  <c r="A27036" i="35"/>
  <c r="A27037" i="35"/>
  <c r="A27038" i="35"/>
  <c r="A27039" i="35"/>
  <c r="A27040" i="35"/>
  <c r="A27041" i="35"/>
  <c r="A27042" i="35"/>
  <c r="A27043" i="35"/>
  <c r="A27044" i="35"/>
  <c r="A27045" i="35"/>
  <c r="A27046" i="35"/>
  <c r="A27047" i="35"/>
  <c r="A27048" i="35"/>
  <c r="A27049" i="35"/>
  <c r="A27050" i="35"/>
  <c r="A27051" i="35"/>
  <c r="A27052" i="35"/>
  <c r="A27053" i="35"/>
  <c r="A27054" i="35"/>
  <c r="A27055" i="35"/>
  <c r="A27056" i="35"/>
  <c r="A27057" i="35"/>
  <c r="A27058" i="35"/>
  <c r="A27059" i="35"/>
  <c r="A27060" i="35"/>
  <c r="A27061" i="35"/>
  <c r="A27062" i="35"/>
  <c r="A27063" i="35"/>
  <c r="A27064" i="35"/>
  <c r="A27065" i="35"/>
  <c r="A27066" i="35"/>
  <c r="A27067" i="35"/>
  <c r="A27068" i="35"/>
  <c r="A27069" i="35"/>
  <c r="A27070" i="35"/>
  <c r="A27071" i="35"/>
  <c r="A27072" i="35"/>
  <c r="A27073" i="35"/>
  <c r="A27074" i="35"/>
  <c r="A27075" i="35"/>
  <c r="A27076" i="35"/>
  <c r="A27077" i="35"/>
  <c r="A27078" i="35"/>
  <c r="A27079" i="35"/>
  <c r="A27080" i="35"/>
  <c r="A27081" i="35"/>
  <c r="A27082" i="35"/>
  <c r="A27083" i="35"/>
  <c r="A27084" i="35"/>
  <c r="A27085" i="35"/>
  <c r="A27086" i="35"/>
  <c r="A27087" i="35"/>
  <c r="A27088" i="35"/>
  <c r="A27089" i="35"/>
  <c r="A27090" i="35"/>
  <c r="A27091" i="35"/>
  <c r="A27092" i="35"/>
  <c r="A27093" i="35"/>
  <c r="A27094" i="35"/>
  <c r="A27095" i="35"/>
  <c r="A27096" i="35"/>
  <c r="A27097" i="35"/>
  <c r="A27098" i="35"/>
  <c r="A27099" i="35"/>
  <c r="A27100" i="35"/>
  <c r="A27101" i="35"/>
  <c r="A27102" i="35"/>
  <c r="A27103" i="35"/>
  <c r="A27104" i="35"/>
  <c r="A27105" i="35"/>
  <c r="A27106" i="35"/>
  <c r="A27107" i="35"/>
  <c r="A27108" i="35"/>
  <c r="A27109" i="35"/>
  <c r="A27110" i="35"/>
  <c r="A27111" i="35"/>
  <c r="A27112" i="35"/>
  <c r="A27113" i="35"/>
  <c r="A27114" i="35"/>
  <c r="A27115" i="35"/>
  <c r="A27116" i="35"/>
  <c r="A27117" i="35"/>
  <c r="A27118" i="35"/>
  <c r="A27119" i="35"/>
  <c r="A27120" i="35"/>
  <c r="A27121" i="35"/>
  <c r="A27122" i="35"/>
  <c r="A27123" i="35"/>
  <c r="A27124" i="35"/>
  <c r="A27125" i="35"/>
  <c r="A27126" i="35"/>
  <c r="A27127" i="35"/>
  <c r="A27128" i="35"/>
  <c r="A27129" i="35"/>
  <c r="A27130" i="35"/>
  <c r="A27131" i="35"/>
  <c r="A27132" i="35"/>
  <c r="A27133" i="35"/>
  <c r="A27134" i="35"/>
  <c r="A27135" i="35"/>
  <c r="A27136" i="35"/>
  <c r="A27137" i="35"/>
  <c r="A27138" i="35"/>
  <c r="A27139" i="35"/>
  <c r="A27140" i="35"/>
  <c r="A27141" i="35"/>
  <c r="A27142" i="35"/>
  <c r="A27143" i="35"/>
  <c r="A27144" i="35"/>
  <c r="A27145" i="35"/>
  <c r="A27146" i="35"/>
  <c r="A27147" i="35"/>
  <c r="A27148" i="35"/>
  <c r="A27149" i="35"/>
  <c r="A27150" i="35"/>
  <c r="A27151" i="35"/>
  <c r="A27152" i="35"/>
  <c r="A27153" i="35"/>
  <c r="A27154" i="35"/>
  <c r="A27155" i="35"/>
  <c r="A27156" i="35"/>
  <c r="A27157" i="35"/>
  <c r="A27158" i="35"/>
  <c r="A27159" i="35"/>
  <c r="A27160" i="35"/>
  <c r="A27161" i="35"/>
  <c r="A27162" i="35"/>
  <c r="A27163" i="35"/>
  <c r="A27164" i="35"/>
  <c r="A27165" i="35"/>
  <c r="A27166" i="35"/>
  <c r="A27167" i="35"/>
  <c r="A27168" i="35"/>
  <c r="A27169" i="35"/>
  <c r="A27170" i="35"/>
  <c r="A27171" i="35"/>
  <c r="A27172" i="35"/>
  <c r="A27173" i="35"/>
  <c r="A27174" i="35"/>
  <c r="A27175" i="35"/>
  <c r="A27176" i="35"/>
  <c r="A27177" i="35"/>
  <c r="A27178" i="35"/>
  <c r="A27179" i="35"/>
  <c r="A27180" i="35"/>
  <c r="A27181" i="35"/>
  <c r="A27182" i="35"/>
  <c r="A27183" i="35"/>
  <c r="A27184" i="35"/>
  <c r="A27185" i="35"/>
  <c r="A27186" i="35"/>
  <c r="A27187" i="35"/>
  <c r="A27188" i="35"/>
  <c r="A27189" i="35"/>
  <c r="A27190" i="35"/>
  <c r="A27191" i="35"/>
  <c r="A27192" i="35"/>
  <c r="A27193" i="35"/>
  <c r="A27194" i="35"/>
  <c r="A27195" i="35"/>
  <c r="A27196" i="35"/>
  <c r="A27197" i="35"/>
  <c r="A27198" i="35"/>
  <c r="A27199" i="35"/>
  <c r="A27200" i="35"/>
  <c r="A27201" i="35"/>
  <c r="A27202" i="35"/>
  <c r="A27203" i="35"/>
  <c r="A27204" i="35"/>
  <c r="A27205" i="35"/>
  <c r="A27206" i="35"/>
  <c r="A27207" i="35"/>
  <c r="A27208" i="35"/>
  <c r="A27209" i="35"/>
  <c r="A27210" i="35"/>
  <c r="A27211" i="35"/>
  <c r="A27212" i="35"/>
  <c r="A27213" i="35"/>
  <c r="A27214" i="35"/>
  <c r="A27215" i="35"/>
  <c r="A27216" i="35"/>
  <c r="A27217" i="35"/>
  <c r="A27218" i="35"/>
  <c r="A27219" i="35"/>
  <c r="A27220" i="35"/>
  <c r="A27221" i="35"/>
  <c r="A27222" i="35"/>
  <c r="A27223" i="35"/>
  <c r="A27224" i="35"/>
  <c r="A27225" i="35"/>
  <c r="A27226" i="35"/>
  <c r="A27227" i="35"/>
  <c r="A27228" i="35"/>
  <c r="A27229" i="35"/>
  <c r="A27230" i="35"/>
  <c r="A27231" i="35"/>
  <c r="A27232" i="35"/>
  <c r="A27233" i="35"/>
  <c r="A27234" i="35"/>
  <c r="A27235" i="35"/>
  <c r="A27236" i="35"/>
  <c r="A27237" i="35"/>
  <c r="A27238" i="35"/>
  <c r="A27239" i="35"/>
  <c r="A27240" i="35"/>
  <c r="A27241" i="35"/>
  <c r="A27242" i="35"/>
  <c r="A27243" i="35"/>
  <c r="A27244" i="35"/>
  <c r="A27245" i="35"/>
  <c r="A27246" i="35"/>
  <c r="A27247" i="35"/>
  <c r="A27248" i="35"/>
  <c r="A27249" i="35"/>
  <c r="A27250" i="35"/>
  <c r="A27251" i="35"/>
  <c r="A27252" i="35"/>
  <c r="A27253" i="35"/>
  <c r="A27254" i="35"/>
  <c r="A27255" i="35"/>
  <c r="A27256" i="35"/>
  <c r="A27257" i="35"/>
  <c r="A27258" i="35"/>
  <c r="A27259" i="35"/>
  <c r="A27260" i="35"/>
  <c r="A27261" i="35"/>
  <c r="A27262" i="35"/>
  <c r="A27263" i="35"/>
  <c r="A27264" i="35"/>
  <c r="A27265" i="35"/>
  <c r="A27266" i="35"/>
  <c r="A27267" i="35"/>
  <c r="A27268" i="35"/>
  <c r="A27269" i="35"/>
  <c r="A27270" i="35"/>
  <c r="A27271" i="35"/>
  <c r="A27272" i="35"/>
  <c r="A27273" i="35"/>
  <c r="A27274" i="35"/>
  <c r="A27275" i="35"/>
  <c r="A27276" i="35"/>
  <c r="A27277" i="35"/>
  <c r="A27278" i="35"/>
  <c r="A27279" i="35"/>
  <c r="A27280" i="35"/>
  <c r="A27281" i="35"/>
  <c r="A27282" i="35"/>
  <c r="A27283" i="35"/>
  <c r="AY49" i="16" l="1"/>
  <c r="BA49" i="16" l="1"/>
  <c r="AZ49" i="16" s="1"/>
  <c r="A22773" i="35"/>
  <c r="A22774" i="35"/>
  <c r="A22775" i="35"/>
  <c r="A22776" i="35"/>
  <c r="A22777" i="35"/>
  <c r="A22778" i="35"/>
  <c r="A22779" i="35"/>
  <c r="A22780" i="35"/>
  <c r="A22781" i="35"/>
  <c r="A22782" i="35"/>
  <c r="A22783" i="35"/>
  <c r="A22784" i="35"/>
  <c r="A22785" i="35"/>
  <c r="A22786" i="35"/>
  <c r="A22787" i="35"/>
  <c r="A22788" i="35"/>
  <c r="A22789" i="35"/>
  <c r="A22790" i="35"/>
  <c r="A22791" i="35"/>
  <c r="A22792" i="35"/>
  <c r="A22793" i="35"/>
  <c r="A22794" i="35"/>
  <c r="A22795" i="35"/>
  <c r="A22796" i="35"/>
  <c r="A22797" i="35"/>
  <c r="A22798" i="35"/>
  <c r="A22799" i="35"/>
  <c r="A22800" i="35"/>
  <c r="A22801" i="35"/>
  <c r="A22802" i="35"/>
  <c r="A22803" i="35"/>
  <c r="A22804" i="35"/>
  <c r="A22805" i="35"/>
  <c r="A22806" i="35"/>
  <c r="A22807" i="35"/>
  <c r="A22808" i="35"/>
  <c r="A22809" i="35"/>
  <c r="A22810" i="35"/>
  <c r="A22811" i="35"/>
  <c r="A22812" i="35"/>
  <c r="A22813" i="35"/>
  <c r="A22814" i="35"/>
  <c r="A22815" i="35"/>
  <c r="A22816" i="35"/>
  <c r="A22817" i="35"/>
  <c r="A22818" i="35"/>
  <c r="A22819" i="35"/>
  <c r="A22820" i="35"/>
  <c r="A22821" i="35"/>
  <c r="A22822" i="35"/>
  <c r="A22823" i="35"/>
  <c r="A22824" i="35"/>
  <c r="A22825" i="35"/>
  <c r="A22826" i="35"/>
  <c r="A22827" i="35"/>
  <c r="A22828" i="35"/>
  <c r="A22829" i="35"/>
  <c r="A22830" i="35"/>
  <c r="A22831" i="35"/>
  <c r="A22832" i="35"/>
  <c r="A22833" i="35"/>
  <c r="A22834" i="35"/>
  <c r="A22835" i="35"/>
  <c r="A22836" i="35"/>
  <c r="A22837" i="35"/>
  <c r="A22838" i="35"/>
  <c r="A22839" i="35"/>
  <c r="A22840" i="35"/>
  <c r="A22841" i="35"/>
  <c r="A22842" i="35"/>
  <c r="A22843" i="35"/>
  <c r="A22844" i="35"/>
  <c r="A22845" i="35"/>
  <c r="A22846" i="35"/>
  <c r="A22847" i="35"/>
  <c r="A22848" i="35"/>
  <c r="A22849" i="35"/>
  <c r="A22850" i="35"/>
  <c r="A22851" i="35"/>
  <c r="A22852" i="35"/>
  <c r="A22853" i="35"/>
  <c r="A22854" i="35"/>
  <c r="A22855" i="35"/>
  <c r="A22856" i="35"/>
  <c r="A22857" i="35"/>
  <c r="A22858" i="35"/>
  <c r="A22859" i="35"/>
  <c r="A22860" i="35"/>
  <c r="A22861" i="35"/>
  <c r="A22862" i="35"/>
  <c r="A22863" i="35"/>
  <c r="A22864" i="35"/>
  <c r="A22865" i="35"/>
  <c r="A22866" i="35"/>
  <c r="A22867" i="35"/>
  <c r="A22868" i="35"/>
  <c r="A22869" i="35"/>
  <c r="A22870" i="35"/>
  <c r="A22871" i="35"/>
  <c r="A22872" i="35"/>
  <c r="A22873" i="35"/>
  <c r="A22874" i="35"/>
  <c r="A22875" i="35"/>
  <c r="A22876" i="35"/>
  <c r="A22877" i="35"/>
  <c r="A22878" i="35"/>
  <c r="A22879" i="35"/>
  <c r="A22880" i="35"/>
  <c r="A22881" i="35"/>
  <c r="A22882" i="35"/>
  <c r="A22883" i="35"/>
  <c r="A22884" i="35"/>
  <c r="A22885" i="35"/>
  <c r="A22886" i="35"/>
  <c r="A22887" i="35"/>
  <c r="A22888" i="35"/>
  <c r="A22889" i="35"/>
  <c r="A22890" i="35"/>
  <c r="A22891" i="35"/>
  <c r="A22892" i="35"/>
  <c r="A22893" i="35"/>
  <c r="A22894" i="35"/>
  <c r="A22895" i="35"/>
  <c r="A22896" i="35"/>
  <c r="A22897" i="35"/>
  <c r="A22898" i="35"/>
  <c r="A22899" i="35"/>
  <c r="A22900" i="35"/>
  <c r="A22901" i="35"/>
  <c r="A22902" i="35"/>
  <c r="A22903" i="35"/>
  <c r="A22904" i="35"/>
  <c r="A22905" i="35"/>
  <c r="A22906" i="35"/>
  <c r="A22907" i="35"/>
  <c r="A22908" i="35"/>
  <c r="A22909" i="35"/>
  <c r="A22910" i="35"/>
  <c r="A22911" i="35"/>
  <c r="A22912" i="35"/>
  <c r="A22913" i="35"/>
  <c r="A22914" i="35"/>
  <c r="A22915" i="35"/>
  <c r="A22916" i="35"/>
  <c r="A22917" i="35"/>
  <c r="A22918" i="35"/>
  <c r="A22919" i="35"/>
  <c r="A22920" i="35"/>
  <c r="A22921" i="35"/>
  <c r="A22922" i="35"/>
  <c r="A22923" i="35"/>
  <c r="A22924" i="35"/>
  <c r="A22925" i="35"/>
  <c r="A22926" i="35"/>
  <c r="A22927" i="35"/>
  <c r="A22928" i="35"/>
  <c r="A22929" i="35"/>
  <c r="A22930" i="35"/>
  <c r="A22931" i="35"/>
  <c r="A22932" i="35"/>
  <c r="A22933" i="35"/>
  <c r="A22934" i="35"/>
  <c r="A22935" i="35"/>
  <c r="A22936" i="35"/>
  <c r="A22937" i="35"/>
  <c r="A22938" i="35"/>
  <c r="A22939" i="35"/>
  <c r="A22940" i="35"/>
  <c r="A22941" i="35"/>
  <c r="A22942" i="35"/>
  <c r="A22943" i="35"/>
  <c r="A22944" i="35"/>
  <c r="A22945" i="35"/>
  <c r="A22946" i="35"/>
  <c r="A22947" i="35"/>
  <c r="A22948" i="35"/>
  <c r="A22949" i="35"/>
  <c r="A22950" i="35"/>
  <c r="A22951" i="35"/>
  <c r="A22952" i="35"/>
  <c r="A22953" i="35"/>
  <c r="A22954" i="35"/>
  <c r="A22955" i="35"/>
  <c r="A22956" i="35"/>
  <c r="A22957" i="35"/>
  <c r="A22958" i="35"/>
  <c r="A22959" i="35"/>
  <c r="A22960" i="35"/>
  <c r="A22961" i="35"/>
  <c r="A22962" i="35"/>
  <c r="A22963" i="35"/>
  <c r="A22964" i="35"/>
  <c r="A22965" i="35"/>
  <c r="A22966" i="35"/>
  <c r="A22967" i="35"/>
  <c r="A22968" i="35"/>
  <c r="A22969" i="35"/>
  <c r="A22970" i="35"/>
  <c r="A22971" i="35"/>
  <c r="A22972" i="35"/>
  <c r="A22973" i="35"/>
  <c r="A22974" i="35"/>
  <c r="A22975" i="35"/>
  <c r="A22976" i="35"/>
  <c r="A22977" i="35"/>
  <c r="A22978" i="35"/>
  <c r="A22979" i="35"/>
  <c r="A22980" i="35"/>
  <c r="A22981" i="35"/>
  <c r="A22982" i="35"/>
  <c r="A22983" i="35"/>
  <c r="A22984" i="35"/>
  <c r="A22985" i="35"/>
  <c r="A22986" i="35"/>
  <c r="A22987" i="35"/>
  <c r="A22988" i="35"/>
  <c r="A22989" i="35"/>
  <c r="A22990" i="35"/>
  <c r="A22991" i="35"/>
  <c r="A22992" i="35"/>
  <c r="A22993" i="35"/>
  <c r="A22994" i="35"/>
  <c r="A22995" i="35"/>
  <c r="A22996" i="35"/>
  <c r="A22997" i="35"/>
  <c r="A22998" i="35"/>
  <c r="A22999" i="35"/>
  <c r="A23000" i="35"/>
  <c r="A23001" i="35"/>
  <c r="A23002" i="35"/>
  <c r="A23003" i="35"/>
  <c r="A23004" i="35"/>
  <c r="A23005" i="35"/>
  <c r="A23006" i="35"/>
  <c r="A23007" i="35"/>
  <c r="A23008" i="35"/>
  <c r="A23009" i="35"/>
  <c r="A23010" i="35"/>
  <c r="A23011" i="35"/>
  <c r="A23012" i="35"/>
  <c r="A23013" i="35"/>
  <c r="A23014" i="35"/>
  <c r="A23015" i="35"/>
  <c r="A23016" i="35"/>
  <c r="A23017" i="35"/>
  <c r="A23018" i="35"/>
  <c r="A23019" i="35"/>
  <c r="A23020" i="35"/>
  <c r="A23021" i="35"/>
  <c r="A23022" i="35"/>
  <c r="A23023" i="35"/>
  <c r="A23024" i="35"/>
  <c r="A23025" i="35"/>
  <c r="A23026" i="35"/>
  <c r="A23027" i="35"/>
  <c r="A23028" i="35"/>
  <c r="A23029" i="35"/>
  <c r="A23030" i="35"/>
  <c r="A23031" i="35"/>
  <c r="A23032" i="35"/>
  <c r="A23033" i="35"/>
  <c r="A23034" i="35"/>
  <c r="A23035" i="35"/>
  <c r="A23036" i="35"/>
  <c r="A23037" i="35"/>
  <c r="A23038" i="35"/>
  <c r="A23039" i="35"/>
  <c r="A23040" i="35"/>
  <c r="A23041" i="35"/>
  <c r="A23042" i="35"/>
  <c r="A23043" i="35"/>
  <c r="A23044" i="35"/>
  <c r="A23045" i="35"/>
  <c r="A23046" i="35"/>
  <c r="A23047" i="35"/>
  <c r="A23048" i="35"/>
  <c r="A23049" i="35"/>
  <c r="A23050" i="35"/>
  <c r="A23051" i="35"/>
  <c r="A23052" i="35"/>
  <c r="A23053" i="35"/>
  <c r="A23054" i="35"/>
  <c r="A23055" i="35"/>
  <c r="A23056" i="35"/>
  <c r="A23057" i="35"/>
  <c r="A23058" i="35"/>
  <c r="A23059" i="35"/>
  <c r="A23060" i="35"/>
  <c r="A23061" i="35"/>
  <c r="A23062" i="35"/>
  <c r="A23063" i="35"/>
  <c r="A23064" i="35"/>
  <c r="A23065" i="35"/>
  <c r="A23066" i="35"/>
  <c r="A23067" i="35"/>
  <c r="A23068" i="35"/>
  <c r="A23069" i="35"/>
  <c r="A23070" i="35"/>
  <c r="A23071" i="35"/>
  <c r="A23072" i="35"/>
  <c r="A23073" i="35"/>
  <c r="A23074" i="35"/>
  <c r="A23075" i="35"/>
  <c r="A23076" i="35"/>
  <c r="A23077" i="35"/>
  <c r="A23078" i="35"/>
  <c r="A23079" i="35"/>
  <c r="A23080" i="35"/>
  <c r="A23081" i="35"/>
  <c r="A23082" i="35"/>
  <c r="A23083" i="35"/>
  <c r="A23084" i="35"/>
  <c r="A23085" i="35"/>
  <c r="A23086" i="35"/>
  <c r="A23087" i="35"/>
  <c r="A23088" i="35"/>
  <c r="A23089" i="35"/>
  <c r="A23090" i="35"/>
  <c r="A23091" i="35"/>
  <c r="A23092" i="35"/>
  <c r="A23093" i="35"/>
  <c r="A23094" i="35"/>
  <c r="A23095" i="35"/>
  <c r="A23096" i="35"/>
  <c r="A23097" i="35"/>
  <c r="A23098" i="35"/>
  <c r="A23099" i="35"/>
  <c r="A23100" i="35"/>
  <c r="A23101" i="35"/>
  <c r="A23102" i="35"/>
  <c r="A23103" i="35"/>
  <c r="A23104" i="35"/>
  <c r="A23105" i="35"/>
  <c r="A23106" i="35"/>
  <c r="A23107" i="35"/>
  <c r="A23108" i="35"/>
  <c r="A23109" i="35"/>
  <c r="A23110" i="35"/>
  <c r="A23111" i="35"/>
  <c r="A23112" i="35"/>
  <c r="A23113" i="35"/>
  <c r="A23114" i="35"/>
  <c r="A23115" i="35"/>
  <c r="A23116" i="35"/>
  <c r="A23117" i="35"/>
  <c r="A23118" i="35"/>
  <c r="A23119" i="35"/>
  <c r="A23120" i="35"/>
  <c r="A23121" i="35"/>
  <c r="A23122" i="35"/>
  <c r="A23123" i="35"/>
  <c r="A23124" i="35"/>
  <c r="A23125" i="35"/>
  <c r="A23126" i="35"/>
  <c r="A23127" i="35"/>
  <c r="A23128" i="35"/>
  <c r="A23129" i="35"/>
  <c r="A23130" i="35"/>
  <c r="A23131" i="35"/>
  <c r="A23132" i="35"/>
  <c r="A23133" i="35"/>
  <c r="A23134" i="35"/>
  <c r="A23135" i="35"/>
  <c r="A23136" i="35"/>
  <c r="A23137" i="35"/>
  <c r="A23138" i="35"/>
  <c r="A23139" i="35"/>
  <c r="A23140" i="35"/>
  <c r="A23141" i="35"/>
  <c r="A23142" i="35"/>
  <c r="A23143" i="35"/>
  <c r="A23144" i="35"/>
  <c r="A23145" i="35"/>
  <c r="A23146" i="35"/>
  <c r="A23147" i="35"/>
  <c r="A23148" i="35"/>
  <c r="A23149" i="35"/>
  <c r="A23150" i="35"/>
  <c r="A23151" i="35"/>
  <c r="A23152" i="35"/>
  <c r="A23153" i="35"/>
  <c r="A23154" i="35"/>
  <c r="A23155" i="35"/>
  <c r="A23156" i="35"/>
  <c r="A23157" i="35"/>
  <c r="A23158" i="35"/>
  <c r="A23159" i="35"/>
  <c r="A23160" i="35"/>
  <c r="A23161" i="35"/>
  <c r="A23162" i="35"/>
  <c r="A23163" i="35"/>
  <c r="A23164" i="35"/>
  <c r="A23165" i="35"/>
  <c r="A23166" i="35"/>
  <c r="A23167" i="35"/>
  <c r="A23168" i="35"/>
  <c r="A23169" i="35"/>
  <c r="A23170" i="35"/>
  <c r="A23171" i="35"/>
  <c r="A23172" i="35"/>
  <c r="A23173" i="35"/>
  <c r="A23174" i="35"/>
  <c r="A23175" i="35"/>
  <c r="A23176" i="35"/>
  <c r="A23177" i="35"/>
  <c r="A23178" i="35"/>
  <c r="A23179" i="35"/>
  <c r="A23180" i="35"/>
  <c r="A23181" i="35"/>
  <c r="A23182" i="35"/>
  <c r="A23183" i="35"/>
  <c r="A23184" i="35"/>
  <c r="A23185" i="35"/>
  <c r="A23186" i="35"/>
  <c r="A23187" i="35"/>
  <c r="A23188" i="35"/>
  <c r="A23189" i="35"/>
  <c r="A23190" i="35"/>
  <c r="A23191" i="35"/>
  <c r="A23192" i="35"/>
  <c r="A23193" i="35"/>
  <c r="A23194" i="35"/>
  <c r="A23195" i="35"/>
  <c r="A23196" i="35"/>
  <c r="A23197" i="35"/>
  <c r="A23198" i="35"/>
  <c r="A23199" i="35"/>
  <c r="A23200" i="35"/>
  <c r="A23201" i="35"/>
  <c r="A23202" i="35"/>
  <c r="A23203" i="35"/>
  <c r="A23204" i="35"/>
  <c r="A23205" i="35"/>
  <c r="A23206" i="35"/>
  <c r="A23207" i="35"/>
  <c r="A23208" i="35"/>
  <c r="A23209" i="35"/>
  <c r="A23210" i="35"/>
  <c r="A23211" i="35"/>
  <c r="A23212" i="35"/>
  <c r="A23213" i="35"/>
  <c r="A23214" i="35"/>
  <c r="A23215" i="35"/>
  <c r="A23216" i="35"/>
  <c r="A23217" i="35"/>
  <c r="A23218" i="35"/>
  <c r="A23219" i="35"/>
  <c r="A23220" i="35"/>
  <c r="A23221" i="35"/>
  <c r="A23222" i="35"/>
  <c r="A23223" i="35"/>
  <c r="A23224" i="35"/>
  <c r="A23225" i="35"/>
  <c r="A23226" i="35"/>
  <c r="A23227" i="35"/>
  <c r="A23228" i="35"/>
  <c r="A23229" i="35"/>
  <c r="A23230" i="35"/>
  <c r="A23231" i="35"/>
  <c r="A23232" i="35"/>
  <c r="A23233" i="35"/>
  <c r="A23234" i="35"/>
  <c r="A23235" i="35"/>
  <c r="A23236" i="35"/>
  <c r="A23237" i="35"/>
  <c r="A23238" i="35"/>
  <c r="A23239" i="35"/>
  <c r="A23240" i="35"/>
  <c r="A23241" i="35"/>
  <c r="A23242" i="35"/>
  <c r="A23243" i="35"/>
  <c r="A23244" i="35"/>
  <c r="A23245" i="35"/>
  <c r="A23246" i="35"/>
  <c r="A23247" i="35"/>
  <c r="A23248" i="35"/>
  <c r="A23249" i="35"/>
  <c r="A23250" i="35"/>
  <c r="A23251" i="35"/>
  <c r="A23252" i="35"/>
  <c r="A23253" i="35"/>
  <c r="A23254" i="35"/>
  <c r="A23255" i="35"/>
  <c r="A23256" i="35"/>
  <c r="A23257" i="35"/>
  <c r="A23258" i="35"/>
  <c r="A23259" i="35"/>
  <c r="A23260" i="35"/>
  <c r="A23261" i="35"/>
  <c r="A23262" i="35"/>
  <c r="A23263" i="35"/>
  <c r="A23264" i="35"/>
  <c r="A23265" i="35"/>
  <c r="A23266" i="35"/>
  <c r="A23267" i="35"/>
  <c r="A23268" i="35"/>
  <c r="A23269" i="35"/>
  <c r="A23270" i="35"/>
  <c r="A23271" i="35"/>
  <c r="A23272" i="35"/>
  <c r="A23273" i="35"/>
  <c r="A23274" i="35"/>
  <c r="A23275" i="35"/>
  <c r="A23276" i="35"/>
  <c r="A23277" i="35"/>
  <c r="A23278" i="35"/>
  <c r="A23279" i="35"/>
  <c r="A23280" i="35"/>
  <c r="A23281" i="35"/>
  <c r="A23282" i="35"/>
  <c r="A23283" i="35"/>
  <c r="A23284" i="35"/>
  <c r="A23285" i="35"/>
  <c r="A23286" i="35"/>
  <c r="A23287" i="35"/>
  <c r="A23288" i="35"/>
  <c r="A23289" i="35"/>
  <c r="A23290" i="35"/>
  <c r="A23291" i="35"/>
  <c r="A23292" i="35"/>
  <c r="A23293" i="35"/>
  <c r="A23294" i="35"/>
  <c r="A23295" i="35"/>
  <c r="A23296" i="35"/>
  <c r="A23297" i="35"/>
  <c r="A23298" i="35"/>
  <c r="A23299" i="35"/>
  <c r="A23300" i="35"/>
  <c r="A23301" i="35"/>
  <c r="A23302" i="35"/>
  <c r="A23303" i="35"/>
  <c r="A23304" i="35"/>
  <c r="A23305" i="35"/>
  <c r="A23306" i="35"/>
  <c r="A23307" i="35"/>
  <c r="A23308" i="35"/>
  <c r="A23309" i="35"/>
  <c r="A23310" i="35"/>
  <c r="A23311" i="35"/>
  <c r="A23312" i="35"/>
  <c r="A23313" i="35"/>
  <c r="A23314" i="35"/>
  <c r="A23315" i="35"/>
  <c r="A23316" i="35"/>
  <c r="A23317" i="35"/>
  <c r="A23318" i="35"/>
  <c r="A23319" i="35"/>
  <c r="A23320" i="35"/>
  <c r="A23321" i="35"/>
  <c r="A23322" i="35"/>
  <c r="A23323" i="35"/>
  <c r="A23324" i="35"/>
  <c r="A23325" i="35"/>
  <c r="A23326" i="35"/>
  <c r="A23327" i="35"/>
  <c r="A23328" i="35"/>
  <c r="A23329" i="35"/>
  <c r="A23330" i="35"/>
  <c r="A23331" i="35"/>
  <c r="A23332" i="35"/>
  <c r="A23333" i="35"/>
  <c r="A23334" i="35"/>
  <c r="A23335" i="35"/>
  <c r="A23336" i="35"/>
  <c r="A23337" i="35"/>
  <c r="A23338" i="35"/>
  <c r="A23339" i="35"/>
  <c r="A23340" i="35"/>
  <c r="A23341" i="35"/>
  <c r="A23342" i="35"/>
  <c r="A23343" i="35"/>
  <c r="A23344" i="35"/>
  <c r="A23345" i="35"/>
  <c r="A23346" i="35"/>
  <c r="A23347" i="35"/>
  <c r="A23348" i="35"/>
  <c r="A23349" i="35"/>
  <c r="A23350" i="35"/>
  <c r="A23351" i="35"/>
  <c r="A23352" i="35"/>
  <c r="A23353" i="35"/>
  <c r="A23354" i="35"/>
  <c r="A23355" i="35"/>
  <c r="A23356" i="35"/>
  <c r="A23357" i="35"/>
  <c r="A23358" i="35"/>
  <c r="A23359" i="35"/>
  <c r="A23360" i="35"/>
  <c r="A23361" i="35"/>
  <c r="A23362" i="35"/>
  <c r="A23363" i="35"/>
  <c r="A23364" i="35"/>
  <c r="A23365" i="35"/>
  <c r="A23366" i="35"/>
  <c r="A23367" i="35"/>
  <c r="A23368" i="35"/>
  <c r="A23369" i="35"/>
  <c r="A23370" i="35"/>
  <c r="A23371" i="35"/>
  <c r="A23372" i="35"/>
  <c r="A23373" i="35"/>
  <c r="A23374" i="35"/>
  <c r="A23375" i="35"/>
  <c r="A23376" i="35"/>
  <c r="A23377" i="35"/>
  <c r="A23378" i="35"/>
  <c r="A23379" i="35"/>
  <c r="A23380" i="35"/>
  <c r="A23381" i="35"/>
  <c r="A23382" i="35"/>
  <c r="A23383" i="35"/>
  <c r="A23384" i="35"/>
  <c r="A23385" i="35"/>
  <c r="A23386" i="35"/>
  <c r="A23387" i="35"/>
  <c r="A23388" i="35"/>
  <c r="A23389" i="35"/>
  <c r="A23390" i="35"/>
  <c r="A23391" i="35"/>
  <c r="A23392" i="35"/>
  <c r="A23393" i="35"/>
  <c r="A23394" i="35"/>
  <c r="A23395" i="35"/>
  <c r="A23396" i="35"/>
  <c r="A23397" i="35"/>
  <c r="A23398" i="35"/>
  <c r="A23399" i="35"/>
  <c r="A23400" i="35"/>
  <c r="A23401" i="35"/>
  <c r="A23402" i="35"/>
  <c r="A23403" i="35"/>
  <c r="A23404" i="35"/>
  <c r="A23405" i="35"/>
  <c r="A23406" i="35"/>
  <c r="A23407" i="35"/>
  <c r="A23408" i="35"/>
  <c r="A23409" i="35"/>
  <c r="A23410" i="35"/>
  <c r="A23411" i="35"/>
  <c r="A23412" i="35"/>
  <c r="A23413" i="35"/>
  <c r="A23414" i="35"/>
  <c r="A23415" i="35"/>
  <c r="A23416" i="35"/>
  <c r="A23417" i="35"/>
  <c r="A23418" i="35"/>
  <c r="A23419" i="35"/>
  <c r="A23420" i="35"/>
  <c r="A23421" i="35"/>
  <c r="A23422" i="35"/>
  <c r="A23423" i="35"/>
  <c r="A23424" i="35"/>
  <c r="A23425" i="35"/>
  <c r="A23426" i="35"/>
  <c r="A23427" i="35"/>
  <c r="A23428" i="35"/>
  <c r="A23429" i="35"/>
  <c r="A23430" i="35"/>
  <c r="A23431" i="35"/>
  <c r="A23432" i="35"/>
  <c r="A23433" i="35"/>
  <c r="A23434" i="35"/>
  <c r="A23435" i="35"/>
  <c r="A23436" i="35"/>
  <c r="A23437" i="35"/>
  <c r="A23438" i="35"/>
  <c r="A23439" i="35"/>
  <c r="A23440" i="35"/>
  <c r="A23441" i="35"/>
  <c r="A23442" i="35"/>
  <c r="A23443" i="35"/>
  <c r="A23444" i="35"/>
  <c r="A23445" i="35"/>
  <c r="A23446" i="35"/>
  <c r="A23447" i="35"/>
  <c r="A23448" i="35"/>
  <c r="A23449" i="35"/>
  <c r="A23450" i="35"/>
  <c r="A23451" i="35"/>
  <c r="A23452" i="35"/>
  <c r="A23453" i="35"/>
  <c r="A23454" i="35"/>
  <c r="A23455" i="35"/>
  <c r="A23456" i="35"/>
  <c r="A23457" i="35"/>
  <c r="A23458" i="35"/>
  <c r="A23459" i="35"/>
  <c r="A23460" i="35"/>
  <c r="A23461" i="35"/>
  <c r="A23462" i="35"/>
  <c r="A23463" i="35"/>
  <c r="A23464" i="35"/>
  <c r="A23465" i="35"/>
  <c r="A23466" i="35"/>
  <c r="A23467" i="35"/>
  <c r="A23468" i="35"/>
  <c r="A23469" i="35"/>
  <c r="A23470" i="35"/>
  <c r="A23471" i="35"/>
  <c r="A23472" i="35"/>
  <c r="A23473" i="35"/>
  <c r="A23474" i="35"/>
  <c r="A23475" i="35"/>
  <c r="A23476" i="35"/>
  <c r="A23477" i="35"/>
  <c r="A23478" i="35"/>
  <c r="A23479" i="35"/>
  <c r="A23480" i="35"/>
  <c r="A23481" i="35"/>
  <c r="A23482" i="35"/>
  <c r="A23483" i="35"/>
  <c r="A23484" i="35"/>
  <c r="A23485" i="35"/>
  <c r="A23486" i="35"/>
  <c r="A23487" i="35"/>
  <c r="A23488" i="35"/>
  <c r="A23489" i="35"/>
  <c r="A23490" i="35"/>
  <c r="A23491" i="35"/>
  <c r="A23492" i="35"/>
  <c r="A23493" i="35"/>
  <c r="A23494" i="35"/>
  <c r="A23495" i="35"/>
  <c r="A23496" i="35"/>
  <c r="A23497" i="35"/>
  <c r="A23498" i="35"/>
  <c r="A23499" i="35"/>
  <c r="A23500" i="35"/>
  <c r="A23501" i="35"/>
  <c r="A23502" i="35"/>
  <c r="A23503" i="35"/>
  <c r="A23504" i="35"/>
  <c r="A23505" i="35"/>
  <c r="A23506" i="35"/>
  <c r="A23507" i="35"/>
  <c r="A23508" i="35"/>
  <c r="A23509" i="35"/>
  <c r="A23510" i="35"/>
  <c r="A23511" i="35"/>
  <c r="A23512" i="35"/>
  <c r="A23513" i="35"/>
  <c r="A23514" i="35"/>
  <c r="A23515" i="35"/>
  <c r="A23516" i="35"/>
  <c r="A23517" i="35"/>
  <c r="A23518" i="35"/>
  <c r="A23519" i="35"/>
  <c r="A23520" i="35"/>
  <c r="A23521" i="35"/>
  <c r="A23522" i="35"/>
  <c r="A23523" i="35"/>
  <c r="A23524" i="35"/>
  <c r="A23525" i="35"/>
  <c r="A23526" i="35"/>
  <c r="A23527" i="35"/>
  <c r="A23528" i="35"/>
  <c r="A23529" i="35"/>
  <c r="A23530" i="35"/>
  <c r="A23531" i="35"/>
  <c r="A23532" i="35"/>
  <c r="A23533" i="35"/>
  <c r="A23534" i="35"/>
  <c r="A23535" i="35"/>
  <c r="A23536" i="35"/>
  <c r="A23537" i="35"/>
  <c r="A23538" i="35"/>
  <c r="A23539" i="35"/>
  <c r="A23540" i="35"/>
  <c r="A23541" i="35"/>
  <c r="A23542" i="35"/>
  <c r="A23543" i="35"/>
  <c r="A23544" i="35"/>
  <c r="A23545" i="35"/>
  <c r="A23546" i="35"/>
  <c r="A23547" i="35"/>
  <c r="A23548" i="35"/>
  <c r="A23549" i="35"/>
  <c r="A23550" i="35"/>
  <c r="A23551" i="35"/>
  <c r="A23552" i="35"/>
  <c r="A23553" i="35"/>
  <c r="A23554" i="35"/>
  <c r="A23555" i="35"/>
  <c r="A23556" i="35"/>
  <c r="A23557" i="35"/>
  <c r="A23558" i="35"/>
  <c r="A23559" i="35"/>
  <c r="A23560" i="35"/>
  <c r="A23561" i="35"/>
  <c r="A23562" i="35"/>
  <c r="A23563" i="35"/>
  <c r="A23564" i="35"/>
  <c r="A23565" i="35"/>
  <c r="A23566" i="35"/>
  <c r="A23567" i="35"/>
  <c r="A23568" i="35"/>
  <c r="A23569" i="35"/>
  <c r="A23570" i="35"/>
  <c r="A23571" i="35"/>
  <c r="A23572" i="35"/>
  <c r="A23573" i="35"/>
  <c r="A23574" i="35"/>
  <c r="A23575" i="35"/>
  <c r="A23576" i="35"/>
  <c r="A23577" i="35"/>
  <c r="A23578" i="35"/>
  <c r="A23579" i="35"/>
  <c r="A23580" i="35"/>
  <c r="A23581" i="35"/>
  <c r="A23582" i="35"/>
  <c r="A23583" i="35"/>
  <c r="A23584" i="35"/>
  <c r="A23585" i="35"/>
  <c r="A23586" i="35"/>
  <c r="A23587" i="35"/>
  <c r="A23588" i="35"/>
  <c r="A23589" i="35"/>
  <c r="A23590" i="35"/>
  <c r="A23591" i="35"/>
  <c r="A23592" i="35"/>
  <c r="A23593" i="35"/>
  <c r="A23594" i="35"/>
  <c r="A23595" i="35"/>
  <c r="A23596" i="35"/>
  <c r="A23597" i="35"/>
  <c r="A23598" i="35"/>
  <c r="A23599" i="35"/>
  <c r="A23600" i="35"/>
  <c r="A23601" i="35"/>
  <c r="A23602" i="35"/>
  <c r="A23603" i="35"/>
  <c r="A23604" i="35"/>
  <c r="A23605" i="35"/>
  <c r="A23606" i="35"/>
  <c r="A23607" i="35"/>
  <c r="A23608" i="35"/>
  <c r="A23609" i="35"/>
  <c r="A23610" i="35"/>
  <c r="A23611" i="35"/>
  <c r="A23612" i="35"/>
  <c r="A23613" i="35"/>
  <c r="A23614" i="35"/>
  <c r="A23615" i="35"/>
  <c r="A23616" i="35"/>
  <c r="A23617" i="35"/>
  <c r="A23618" i="35"/>
  <c r="A23619" i="35"/>
  <c r="A23620" i="35"/>
  <c r="A23621" i="35"/>
  <c r="A23622" i="35"/>
  <c r="A23623" i="35"/>
  <c r="A23624" i="35"/>
  <c r="A23625" i="35"/>
  <c r="A23626" i="35"/>
  <c r="A23627" i="35"/>
  <c r="A23628" i="35"/>
  <c r="A23629" i="35"/>
  <c r="A23630" i="35"/>
  <c r="A23631" i="35"/>
  <c r="A23632" i="35"/>
  <c r="A23633" i="35"/>
  <c r="A23634" i="35"/>
  <c r="A23635" i="35"/>
  <c r="A23636" i="35"/>
  <c r="A23637" i="35"/>
  <c r="A23638" i="35"/>
  <c r="A23639" i="35"/>
  <c r="A23640" i="35"/>
  <c r="A23641" i="35"/>
  <c r="A23642" i="35"/>
  <c r="A23643" i="35"/>
  <c r="A23644" i="35"/>
  <c r="A23645" i="35"/>
  <c r="A23646" i="35"/>
  <c r="A23647" i="35"/>
  <c r="A23648" i="35"/>
  <c r="A23649" i="35"/>
  <c r="A23650" i="35"/>
  <c r="A23651" i="35"/>
  <c r="A23652" i="35"/>
  <c r="A23653" i="35"/>
  <c r="A23654" i="35"/>
  <c r="A23655" i="35"/>
  <c r="A23656" i="35"/>
  <c r="A23657" i="35"/>
  <c r="A23658" i="35"/>
  <c r="A23659" i="35"/>
  <c r="A23660" i="35"/>
  <c r="A23661" i="35"/>
  <c r="A23662" i="35"/>
  <c r="A23663" i="35"/>
  <c r="A23664" i="35"/>
  <c r="A23665" i="35"/>
  <c r="A23666" i="35"/>
  <c r="A23667" i="35"/>
  <c r="A23668" i="35"/>
  <c r="A23669" i="35"/>
  <c r="A23670" i="35"/>
  <c r="A23671" i="35"/>
  <c r="A23672" i="35"/>
  <c r="A23673" i="35"/>
  <c r="A23674" i="35"/>
  <c r="A23675" i="35"/>
  <c r="A23676" i="35"/>
  <c r="A23677" i="35"/>
  <c r="A23678" i="35"/>
  <c r="A23679" i="35"/>
  <c r="A23680" i="35"/>
  <c r="A23681" i="35"/>
  <c r="A23682" i="35"/>
  <c r="A23683" i="35"/>
  <c r="A23684" i="35"/>
  <c r="A23685" i="35"/>
  <c r="A23686" i="35"/>
  <c r="A23687" i="35"/>
  <c r="A23688" i="35"/>
  <c r="A23689" i="35"/>
  <c r="A23690" i="35"/>
  <c r="A23691" i="35"/>
  <c r="A23692" i="35"/>
  <c r="A23693" i="35"/>
  <c r="A23694" i="35"/>
  <c r="A23695" i="35"/>
  <c r="A23696" i="35"/>
  <c r="A23697" i="35"/>
  <c r="A23698" i="35"/>
  <c r="A23699" i="35"/>
  <c r="A23700" i="35"/>
  <c r="A23701" i="35"/>
  <c r="A23702" i="35"/>
  <c r="A23703" i="35"/>
  <c r="A23704" i="35"/>
  <c r="A23705" i="35"/>
  <c r="A23706" i="35"/>
  <c r="A23707" i="35"/>
  <c r="A23708" i="35"/>
  <c r="A23709" i="35"/>
  <c r="A23710" i="35"/>
  <c r="A23711" i="35"/>
  <c r="A23712" i="35"/>
  <c r="A23713" i="35"/>
  <c r="A23714" i="35"/>
  <c r="A23715" i="35"/>
  <c r="A23716" i="35"/>
  <c r="A23717" i="35"/>
  <c r="A23718" i="35"/>
  <c r="A23719" i="35"/>
  <c r="A23720" i="35"/>
  <c r="A23721" i="35"/>
  <c r="A23722" i="35"/>
  <c r="A23723" i="35"/>
  <c r="A23724" i="35"/>
  <c r="A23725" i="35"/>
  <c r="A23726" i="35"/>
  <c r="A23727" i="35"/>
  <c r="A23728" i="35"/>
  <c r="A23729" i="35"/>
  <c r="A23730" i="35"/>
  <c r="A23731" i="35"/>
  <c r="A23732" i="35"/>
  <c r="A23733" i="35"/>
  <c r="A23734" i="35"/>
  <c r="A23735" i="35"/>
  <c r="A23736" i="35"/>
  <c r="A23737" i="35"/>
  <c r="A23738" i="35"/>
  <c r="A23739" i="35"/>
  <c r="A23740" i="35"/>
  <c r="A23741" i="35"/>
  <c r="A23742" i="35"/>
  <c r="A23743" i="35"/>
  <c r="A23744" i="35"/>
  <c r="A23745" i="35"/>
  <c r="A23746" i="35"/>
  <c r="A23747" i="35"/>
  <c r="A23748" i="35"/>
  <c r="A23749" i="35"/>
  <c r="A23750" i="35"/>
  <c r="A23751" i="35"/>
  <c r="A23752" i="35"/>
  <c r="A23753" i="35"/>
  <c r="A23754" i="35"/>
  <c r="A23755" i="35"/>
  <c r="A23756" i="35"/>
  <c r="A23757" i="35"/>
  <c r="A23758" i="35"/>
  <c r="A23759" i="35"/>
  <c r="A23760" i="35"/>
  <c r="A23761" i="35"/>
  <c r="A23762" i="35"/>
  <c r="A23763" i="35"/>
  <c r="A23764" i="35"/>
  <c r="A23765" i="35"/>
  <c r="A23766" i="35"/>
  <c r="A23767" i="35"/>
  <c r="A23768" i="35"/>
  <c r="A23769" i="35"/>
  <c r="A23770" i="35"/>
  <c r="A23771" i="35"/>
  <c r="A23772" i="35"/>
  <c r="A23773" i="35"/>
  <c r="A23774" i="35"/>
  <c r="A23775" i="35"/>
  <c r="A23776" i="35"/>
  <c r="A23777" i="35"/>
  <c r="A23778" i="35"/>
  <c r="A23779" i="35"/>
  <c r="A23780" i="35"/>
  <c r="A23781" i="35"/>
  <c r="A23782" i="35"/>
  <c r="A23783" i="35"/>
  <c r="A23784" i="35"/>
  <c r="A23785" i="35"/>
  <c r="A23786" i="35"/>
  <c r="A23787" i="35"/>
  <c r="A23788" i="35"/>
  <c r="A23789" i="35"/>
  <c r="A23790" i="35"/>
  <c r="A23791" i="35"/>
  <c r="A23792" i="35"/>
  <c r="A23793" i="35"/>
  <c r="A23794" i="35"/>
  <c r="A23795" i="35"/>
  <c r="A23796" i="35"/>
  <c r="A23797" i="35"/>
  <c r="A23798" i="35"/>
  <c r="A23799" i="35"/>
  <c r="A23800" i="35"/>
  <c r="A23801" i="35"/>
  <c r="A23802" i="35"/>
  <c r="A23803" i="35"/>
  <c r="A23804" i="35"/>
  <c r="A23805" i="35"/>
  <c r="A23806" i="35"/>
  <c r="A23807" i="35"/>
  <c r="A23808" i="35"/>
  <c r="A23809" i="35"/>
  <c r="A23810" i="35"/>
  <c r="A23811" i="35"/>
  <c r="A23812" i="35"/>
  <c r="A23813" i="35"/>
  <c r="A23814" i="35"/>
  <c r="A23815" i="35"/>
  <c r="A23816" i="35"/>
  <c r="A23817" i="35"/>
  <c r="A23818" i="35"/>
  <c r="A23819" i="35"/>
  <c r="A23820" i="35"/>
  <c r="A23821" i="35"/>
  <c r="A23822" i="35"/>
  <c r="A23823" i="35"/>
  <c r="A23824" i="35"/>
  <c r="A23825" i="35"/>
  <c r="A23826" i="35"/>
  <c r="A23827" i="35"/>
  <c r="A23828" i="35"/>
  <c r="A23829" i="35"/>
  <c r="A23830" i="35"/>
  <c r="A23831" i="35"/>
  <c r="A23832" i="35"/>
  <c r="A23833" i="35"/>
  <c r="A23834" i="35"/>
  <c r="A23835" i="35"/>
  <c r="A23836" i="35"/>
  <c r="A23837" i="35"/>
  <c r="A23838" i="35"/>
  <c r="A23839" i="35"/>
  <c r="A23840" i="35"/>
  <c r="A23841" i="35"/>
  <c r="A23842" i="35"/>
  <c r="A23843" i="35"/>
  <c r="A23844" i="35"/>
  <c r="A23845" i="35"/>
  <c r="A23846" i="35"/>
  <c r="A23847" i="35"/>
  <c r="A23848" i="35"/>
  <c r="A23849" i="35"/>
  <c r="A23850" i="35"/>
  <c r="A23851" i="35"/>
  <c r="A23852" i="35"/>
  <c r="A23853" i="35"/>
  <c r="A23854" i="35"/>
  <c r="A23855" i="35"/>
  <c r="A23856" i="35"/>
  <c r="A23857" i="35"/>
  <c r="A23858" i="35"/>
  <c r="A23859" i="35"/>
  <c r="A23860" i="35"/>
  <c r="A23861" i="35"/>
  <c r="A23862" i="35"/>
  <c r="A23863" i="35"/>
  <c r="A23864" i="35"/>
  <c r="A23865" i="35"/>
  <c r="A23866" i="35"/>
  <c r="A23867" i="35"/>
  <c r="A23868" i="35"/>
  <c r="A23869" i="35"/>
  <c r="A23870" i="35"/>
  <c r="A23871" i="35"/>
  <c r="A23872" i="35"/>
  <c r="A23873" i="35"/>
  <c r="A23874" i="35"/>
  <c r="A23875" i="35"/>
  <c r="A23876" i="35"/>
  <c r="A23877" i="35"/>
  <c r="A23878" i="35"/>
  <c r="A23879" i="35"/>
  <c r="A23880" i="35"/>
  <c r="A23881" i="35"/>
  <c r="A23882" i="35"/>
  <c r="A23883" i="35"/>
  <c r="A23884" i="35"/>
  <c r="A23885" i="35"/>
  <c r="A23886" i="35"/>
  <c r="A23887" i="35"/>
  <c r="A23888" i="35"/>
  <c r="A23889" i="35"/>
  <c r="A23890" i="35"/>
  <c r="A23891" i="35"/>
  <c r="A23892" i="35"/>
  <c r="A23893" i="35"/>
  <c r="A23894" i="35"/>
  <c r="A23895" i="35"/>
  <c r="A23896" i="35"/>
  <c r="A23897" i="35"/>
  <c r="A23898" i="35"/>
  <c r="A23899" i="35"/>
  <c r="A23900" i="35"/>
  <c r="A23901" i="35"/>
  <c r="A23902" i="35"/>
  <c r="A23903" i="35"/>
  <c r="A23904" i="35"/>
  <c r="A23905" i="35"/>
  <c r="A23906" i="35"/>
  <c r="A23907" i="35"/>
  <c r="A23908" i="35"/>
  <c r="A23909" i="35"/>
  <c r="A23910" i="35"/>
  <c r="A23911" i="35"/>
  <c r="A23912" i="35"/>
  <c r="A23913" i="35"/>
  <c r="A23914" i="35"/>
  <c r="A23915" i="35"/>
  <c r="A23916" i="35"/>
  <c r="A23917" i="35"/>
  <c r="A23918" i="35"/>
  <c r="A23919" i="35"/>
  <c r="A23920" i="35"/>
  <c r="A23921" i="35"/>
  <c r="A23922" i="35"/>
  <c r="A23923" i="35"/>
  <c r="A23924" i="35"/>
  <c r="A23925" i="35"/>
  <c r="A23926" i="35"/>
  <c r="A23927" i="35"/>
  <c r="A23928" i="35"/>
  <c r="A23929" i="35"/>
  <c r="A23930" i="35"/>
  <c r="A23931" i="35"/>
  <c r="A23932" i="35"/>
  <c r="A23933" i="35"/>
  <c r="A23934" i="35"/>
  <c r="A23935" i="35"/>
  <c r="A23936" i="35"/>
  <c r="A23937" i="35"/>
  <c r="A23938" i="35"/>
  <c r="A23939" i="35"/>
  <c r="A23940" i="35"/>
  <c r="A23941" i="35"/>
  <c r="A23942" i="35"/>
  <c r="A23943" i="35"/>
  <c r="A23944" i="35"/>
  <c r="A23945" i="35"/>
  <c r="A23946" i="35"/>
  <c r="A23947" i="35"/>
  <c r="A23948" i="35"/>
  <c r="A23949" i="35"/>
  <c r="A23950" i="35"/>
  <c r="A23951" i="35"/>
  <c r="A23952" i="35"/>
  <c r="A23953" i="35"/>
  <c r="A23954" i="35"/>
  <c r="A23955" i="35"/>
  <c r="A23956" i="35"/>
  <c r="A23957" i="35"/>
  <c r="A23958" i="35"/>
  <c r="A23959" i="35"/>
  <c r="A23960" i="35"/>
  <c r="A23961" i="35"/>
  <c r="A23962" i="35"/>
  <c r="A23963" i="35"/>
  <c r="A23964" i="35"/>
  <c r="A23965" i="35"/>
  <c r="A23966" i="35"/>
  <c r="A23967" i="35"/>
  <c r="A23968" i="35"/>
  <c r="A23969" i="35"/>
  <c r="A23970" i="35"/>
  <c r="A23971" i="35"/>
  <c r="A23972" i="35"/>
  <c r="A23973" i="35"/>
  <c r="A23974" i="35"/>
  <c r="A23975" i="35"/>
  <c r="A23976" i="35"/>
  <c r="A23977" i="35"/>
  <c r="A23978" i="35"/>
  <c r="A23979" i="35"/>
  <c r="A23980" i="35"/>
  <c r="A23981" i="35"/>
  <c r="A23982" i="35"/>
  <c r="A23983" i="35"/>
  <c r="A23984" i="35"/>
  <c r="A23985" i="35"/>
  <c r="A23986" i="35"/>
  <c r="A23987" i="35"/>
  <c r="A23988" i="35"/>
  <c r="A23989" i="35"/>
  <c r="A23990" i="35"/>
  <c r="A23991" i="35"/>
  <c r="A23992" i="35"/>
  <c r="A23993" i="35"/>
  <c r="A23994" i="35"/>
  <c r="A23995" i="35"/>
  <c r="A23996" i="35"/>
  <c r="A23997" i="35"/>
  <c r="A23998" i="35"/>
  <c r="A23999" i="35"/>
  <c r="A24000" i="35"/>
  <c r="A24001" i="35"/>
  <c r="A24002" i="35"/>
  <c r="A24003" i="35"/>
  <c r="A24004" i="35"/>
  <c r="A24005" i="35"/>
  <c r="A24006" i="35"/>
  <c r="A24007" i="35"/>
  <c r="A24008" i="35"/>
  <c r="A24009" i="35"/>
  <c r="A24010" i="35"/>
  <c r="A24011" i="35"/>
  <c r="A24012" i="35"/>
  <c r="A24013" i="35"/>
  <c r="A24014" i="35"/>
  <c r="A24015" i="35"/>
  <c r="A24016" i="35"/>
  <c r="A24017" i="35"/>
  <c r="A24018" i="35"/>
  <c r="A24019" i="35"/>
  <c r="A24020" i="35"/>
  <c r="A24021" i="35"/>
  <c r="A24022" i="35"/>
  <c r="A24023" i="35"/>
  <c r="A24024" i="35"/>
  <c r="A24025" i="35"/>
  <c r="A24026" i="35"/>
  <c r="A24027" i="35"/>
  <c r="A24028" i="35"/>
  <c r="A24029" i="35"/>
  <c r="A24030" i="35"/>
  <c r="A24031" i="35"/>
  <c r="A24032" i="35"/>
  <c r="A24033" i="35"/>
  <c r="A24034" i="35"/>
  <c r="A24035" i="35"/>
  <c r="A24036" i="35"/>
  <c r="A24037" i="35"/>
  <c r="A24038" i="35"/>
  <c r="A24039" i="35"/>
  <c r="A24040" i="35"/>
  <c r="A24041" i="35"/>
  <c r="A24042" i="35"/>
  <c r="A24043" i="35"/>
  <c r="A24044" i="35"/>
  <c r="A24045" i="35"/>
  <c r="A24046" i="35"/>
  <c r="A24047" i="35"/>
  <c r="A24048" i="35"/>
  <c r="A24049" i="35"/>
  <c r="A24050" i="35"/>
  <c r="A24051" i="35"/>
  <c r="A24052" i="35"/>
  <c r="A24053" i="35"/>
  <c r="A24054" i="35"/>
  <c r="A24055" i="35"/>
  <c r="A24056" i="35"/>
  <c r="A24057" i="35"/>
  <c r="A24058" i="35"/>
  <c r="A24059" i="35"/>
  <c r="A24060" i="35"/>
  <c r="A24061" i="35"/>
  <c r="A24062" i="35"/>
  <c r="A24063" i="35"/>
  <c r="A24064" i="35"/>
  <c r="A24065" i="35"/>
  <c r="A24066" i="35"/>
  <c r="A24067" i="35"/>
  <c r="A24068" i="35"/>
  <c r="A24069" i="35"/>
  <c r="A24070" i="35"/>
  <c r="A24071" i="35"/>
  <c r="A24072" i="35"/>
  <c r="A24073" i="35"/>
  <c r="A24074" i="35"/>
  <c r="A24075" i="35"/>
  <c r="A24076" i="35"/>
  <c r="A24077" i="35"/>
  <c r="A24078" i="35"/>
  <c r="A24079" i="35"/>
  <c r="A24080" i="35"/>
  <c r="A24081" i="35"/>
  <c r="A24082" i="35"/>
  <c r="A24083" i="35"/>
  <c r="A24084" i="35"/>
  <c r="A24085" i="35"/>
  <c r="A24086" i="35"/>
  <c r="A24087" i="35"/>
  <c r="A24088" i="35"/>
  <c r="A24089" i="35"/>
  <c r="A24090" i="35"/>
  <c r="A24091" i="35"/>
  <c r="A24092" i="35"/>
  <c r="A24093" i="35"/>
  <c r="A24094" i="35"/>
  <c r="A24095" i="35"/>
  <c r="A24096" i="35"/>
  <c r="A24097" i="35"/>
  <c r="A24098" i="35"/>
  <c r="A24099" i="35"/>
  <c r="A24100" i="35"/>
  <c r="A24101" i="35"/>
  <c r="A24102" i="35"/>
  <c r="A24103" i="35"/>
  <c r="A24104" i="35"/>
  <c r="A24105" i="35"/>
  <c r="A24106" i="35"/>
  <c r="A24107" i="35"/>
  <c r="A24108" i="35"/>
  <c r="A24109" i="35"/>
  <c r="A24110" i="35"/>
  <c r="A24111" i="35"/>
  <c r="A24112" i="35"/>
  <c r="A24113" i="35"/>
  <c r="A24114" i="35"/>
  <c r="A24115" i="35"/>
  <c r="A24116" i="35"/>
  <c r="A24117" i="35"/>
  <c r="A24118" i="35"/>
  <c r="A24119" i="35"/>
  <c r="A24120" i="35"/>
  <c r="A24121" i="35"/>
  <c r="A24122" i="35"/>
  <c r="A24123" i="35"/>
  <c r="A24124" i="35"/>
  <c r="A24125" i="35"/>
  <c r="A24126" i="35"/>
  <c r="A24127" i="35"/>
  <c r="A24128" i="35"/>
  <c r="A24129" i="35"/>
  <c r="A24130" i="35"/>
  <c r="A24131" i="35"/>
  <c r="A24132" i="35"/>
  <c r="A24133" i="35"/>
  <c r="A24134" i="35"/>
  <c r="A24135" i="35"/>
  <c r="A24136" i="35"/>
  <c r="A24137" i="35"/>
  <c r="A24138" i="35"/>
  <c r="A24139" i="35"/>
  <c r="A24140" i="35"/>
  <c r="A24141" i="35"/>
  <c r="A24142" i="35"/>
  <c r="A24143" i="35"/>
  <c r="A24144" i="35"/>
  <c r="A24145" i="35"/>
  <c r="A24146" i="35"/>
  <c r="A24147" i="35"/>
  <c r="A24148" i="35"/>
  <c r="A24149" i="35"/>
  <c r="A24150" i="35"/>
  <c r="A24151" i="35"/>
  <c r="A24152" i="35"/>
  <c r="A24153" i="35"/>
  <c r="A24154" i="35"/>
  <c r="A24155" i="35"/>
  <c r="A24156" i="35"/>
  <c r="A24157" i="35"/>
  <c r="A24158" i="35"/>
  <c r="A24159" i="35"/>
  <c r="A24160" i="35"/>
  <c r="A24161" i="35"/>
  <c r="A24162" i="35"/>
  <c r="A24163" i="35"/>
  <c r="A24164" i="35"/>
  <c r="A24165" i="35"/>
  <c r="A24166" i="35"/>
  <c r="A24167" i="35"/>
  <c r="A24168" i="35"/>
  <c r="A24169" i="35"/>
  <c r="A24170" i="35"/>
  <c r="A24171" i="35"/>
  <c r="A24172" i="35"/>
  <c r="A24173" i="35"/>
  <c r="A24174" i="35"/>
  <c r="A24175" i="35"/>
  <c r="A24176" i="35"/>
  <c r="A24177" i="35"/>
  <c r="A24178" i="35"/>
  <c r="A24179" i="35"/>
  <c r="A24180" i="35"/>
  <c r="A24181" i="35"/>
  <c r="A24182" i="35"/>
  <c r="A24183" i="35"/>
  <c r="A24184" i="35"/>
  <c r="A24185" i="35"/>
  <c r="A24186" i="35"/>
  <c r="A24187" i="35"/>
  <c r="A24188" i="35"/>
  <c r="A24189" i="35"/>
  <c r="A24190" i="35"/>
  <c r="A24191" i="35"/>
  <c r="A24192" i="35"/>
  <c r="A24193" i="35"/>
  <c r="A24194" i="35"/>
  <c r="A24195" i="35"/>
  <c r="A24196" i="35"/>
  <c r="A24197" i="35"/>
  <c r="A24198" i="35"/>
  <c r="A24199" i="35"/>
  <c r="A24200" i="35"/>
  <c r="A24201" i="35"/>
  <c r="A24202" i="35"/>
  <c r="A24203" i="35"/>
  <c r="A24204" i="35"/>
  <c r="A24205" i="35"/>
  <c r="A24206" i="35"/>
  <c r="A24207" i="35"/>
  <c r="A24208" i="35"/>
  <c r="A24209" i="35"/>
  <c r="A24210" i="35"/>
  <c r="A24211" i="35"/>
  <c r="A24212" i="35"/>
  <c r="A24213" i="35"/>
  <c r="A24214" i="35"/>
  <c r="A24215" i="35"/>
  <c r="A24216" i="35"/>
  <c r="A24217" i="35"/>
  <c r="A24218" i="35"/>
  <c r="A24219" i="35"/>
  <c r="A24220" i="35"/>
  <c r="A24221" i="35"/>
  <c r="A24222" i="35"/>
  <c r="A24223" i="35"/>
  <c r="A24224" i="35"/>
  <c r="A24225" i="35"/>
  <c r="A24226" i="35"/>
  <c r="A24227" i="35"/>
  <c r="A24228" i="35"/>
  <c r="A24229" i="35"/>
  <c r="A24230" i="35"/>
  <c r="A24231" i="35"/>
  <c r="A24232" i="35"/>
  <c r="A24233" i="35"/>
  <c r="A24234" i="35"/>
  <c r="A24235" i="35"/>
  <c r="A24236" i="35"/>
  <c r="A24237" i="35"/>
  <c r="A24238" i="35"/>
  <c r="A24239" i="35"/>
  <c r="A24240" i="35"/>
  <c r="A24241" i="35"/>
  <c r="A24242" i="35"/>
  <c r="A24243" i="35"/>
  <c r="A24244" i="35"/>
  <c r="A24245" i="35"/>
  <c r="A24246" i="35"/>
  <c r="A24247" i="35"/>
  <c r="A24248" i="35"/>
  <c r="A24249" i="35"/>
  <c r="A24250" i="35"/>
  <c r="A24251" i="35"/>
  <c r="A24252" i="35"/>
  <c r="A24253" i="35"/>
  <c r="A24254" i="35"/>
  <c r="A24255" i="35"/>
  <c r="A24256" i="35"/>
  <c r="A24257" i="35"/>
  <c r="A24258" i="35"/>
  <c r="A24259" i="35"/>
  <c r="A24260" i="35"/>
  <c r="A24261" i="35"/>
  <c r="A24262" i="35"/>
  <c r="A24263" i="35"/>
  <c r="A24264" i="35"/>
  <c r="A24265" i="35"/>
  <c r="A24266" i="35"/>
  <c r="A24267" i="35"/>
  <c r="A24268" i="35"/>
  <c r="A24269" i="35"/>
  <c r="A24270" i="35"/>
  <c r="A24271" i="35"/>
  <c r="A24272" i="35"/>
  <c r="A24273" i="35"/>
  <c r="A24274" i="35"/>
  <c r="A24275" i="35"/>
  <c r="A24276" i="35"/>
  <c r="A24277" i="35"/>
  <c r="A24278" i="35"/>
  <c r="A24279" i="35"/>
  <c r="A24280" i="35"/>
  <c r="A24281" i="35"/>
  <c r="A24282" i="35"/>
  <c r="A24283" i="35"/>
  <c r="A24284" i="35"/>
  <c r="A24285" i="35"/>
  <c r="A24286" i="35"/>
  <c r="A24287" i="35"/>
  <c r="A24288" i="35"/>
  <c r="A24289" i="35"/>
  <c r="A24290" i="35"/>
  <c r="A24291" i="35"/>
  <c r="A24292" i="35"/>
  <c r="A24293" i="35"/>
  <c r="A24294" i="35"/>
  <c r="A24295" i="35"/>
  <c r="A24296" i="35"/>
  <c r="A24297" i="35"/>
  <c r="A24298" i="35"/>
  <c r="A24299" i="35"/>
  <c r="A24300" i="35"/>
  <c r="A24301" i="35"/>
  <c r="A24302" i="35"/>
  <c r="A24303" i="35"/>
  <c r="A24304" i="35"/>
  <c r="A24305" i="35"/>
  <c r="A24306" i="35"/>
  <c r="A24307" i="35"/>
  <c r="A24308" i="35"/>
  <c r="A24309" i="35"/>
  <c r="A24310" i="35"/>
  <c r="A24311" i="35"/>
  <c r="A24312" i="35"/>
  <c r="A24313" i="35"/>
  <c r="A24314" i="35"/>
  <c r="A24315" i="35"/>
  <c r="A24316" i="35"/>
  <c r="A24317" i="35"/>
  <c r="A24318" i="35"/>
  <c r="A24319" i="35"/>
  <c r="A24320" i="35"/>
  <c r="A24321" i="35"/>
  <c r="A24322" i="35"/>
  <c r="A24323" i="35"/>
  <c r="A24324" i="35"/>
  <c r="A24325" i="35"/>
  <c r="A24326" i="35"/>
  <c r="A24327" i="35"/>
  <c r="A24328" i="35"/>
  <c r="A24329" i="35"/>
  <c r="A24330" i="35"/>
  <c r="A24331" i="35"/>
  <c r="A24332" i="35"/>
  <c r="A24333" i="35"/>
  <c r="A24334" i="35"/>
  <c r="A24335" i="35"/>
  <c r="A24336" i="35"/>
  <c r="A24337" i="35"/>
  <c r="A24338" i="35"/>
  <c r="A24339" i="35"/>
  <c r="A24340" i="35"/>
  <c r="A24341" i="35"/>
  <c r="A24342" i="35"/>
  <c r="A24343" i="35"/>
  <c r="A24344" i="35"/>
  <c r="A24345" i="35"/>
  <c r="A24346" i="35"/>
  <c r="A24347" i="35"/>
  <c r="A24348" i="35"/>
  <c r="A24349" i="35"/>
  <c r="A24350" i="35"/>
  <c r="A24351" i="35"/>
  <c r="A24352" i="35"/>
  <c r="A24353" i="35"/>
  <c r="A24354" i="35"/>
  <c r="A24355" i="35"/>
  <c r="A24356" i="35"/>
  <c r="A24357" i="35"/>
  <c r="A24358" i="35"/>
  <c r="A24359" i="35"/>
  <c r="A24360" i="35"/>
  <c r="A24361" i="35"/>
  <c r="A24362" i="35"/>
  <c r="A24363" i="35"/>
  <c r="A24364" i="35"/>
  <c r="A24365" i="35"/>
  <c r="A24366" i="35"/>
  <c r="A24367" i="35"/>
  <c r="A24368" i="35"/>
  <c r="A24369" i="35"/>
  <c r="A24370" i="35"/>
  <c r="A24371" i="35"/>
  <c r="A24372" i="35"/>
  <c r="A24373" i="35"/>
  <c r="A24374" i="35"/>
  <c r="A24375" i="35"/>
  <c r="A24376" i="35"/>
  <c r="A24377" i="35"/>
  <c r="A24378" i="35"/>
  <c r="A24379" i="35"/>
  <c r="A24380" i="35"/>
  <c r="A24381" i="35"/>
  <c r="A24382" i="35"/>
  <c r="A24383" i="35"/>
  <c r="A24384" i="35"/>
  <c r="A24385" i="35"/>
  <c r="A24386" i="35"/>
  <c r="A24387" i="35"/>
  <c r="A24388" i="35"/>
  <c r="A24389" i="35"/>
  <c r="A24390" i="35"/>
  <c r="A24391" i="35"/>
  <c r="A24392" i="35"/>
  <c r="A24393" i="35"/>
  <c r="A24394" i="35"/>
  <c r="A24395" i="35"/>
  <c r="A24396" i="35"/>
  <c r="A24397" i="35"/>
  <c r="A24398" i="35"/>
  <c r="A24399" i="35"/>
  <c r="A24400" i="35"/>
  <c r="A24401" i="35"/>
  <c r="A24402" i="35"/>
  <c r="A24403" i="35"/>
  <c r="A24404" i="35"/>
  <c r="A24405" i="35"/>
  <c r="A24406" i="35"/>
  <c r="A24407" i="35"/>
  <c r="A24408" i="35"/>
  <c r="A24409" i="35"/>
  <c r="A24410" i="35"/>
  <c r="A24411" i="35"/>
  <c r="A24412" i="35"/>
  <c r="A24413" i="35"/>
  <c r="A24414" i="35"/>
  <c r="A24415" i="35"/>
  <c r="A24416" i="35"/>
  <c r="A24417" i="35"/>
  <c r="A24418" i="35"/>
  <c r="A24419" i="35"/>
  <c r="A24420" i="35"/>
  <c r="A24421" i="35"/>
  <c r="A24422" i="35"/>
  <c r="A24423" i="35"/>
  <c r="A24424" i="35"/>
  <c r="A24425" i="35"/>
  <c r="A24426" i="35"/>
  <c r="A24427" i="35"/>
  <c r="A24428" i="35"/>
  <c r="A24429" i="35"/>
  <c r="A24430" i="35"/>
  <c r="A24431" i="35"/>
  <c r="A24432" i="35"/>
  <c r="A24433" i="35"/>
  <c r="A24434" i="35"/>
  <c r="A24435" i="35"/>
  <c r="A24436" i="35"/>
  <c r="A24437" i="35"/>
  <c r="A24438" i="35"/>
  <c r="A24439" i="35"/>
  <c r="A24440" i="35"/>
  <c r="A24441" i="35"/>
  <c r="A24442" i="35"/>
  <c r="A24443" i="35"/>
  <c r="A24444" i="35"/>
  <c r="A24445" i="35"/>
  <c r="A24446" i="35"/>
  <c r="A24447" i="35"/>
  <c r="A24448" i="35"/>
  <c r="A24449" i="35"/>
  <c r="A24450" i="35"/>
  <c r="A24451" i="35"/>
  <c r="A24452" i="35"/>
  <c r="A24453" i="35"/>
  <c r="A24454" i="35"/>
  <c r="A24455" i="35"/>
  <c r="A24456" i="35"/>
  <c r="A24457" i="35"/>
  <c r="A24458" i="35"/>
  <c r="A24459" i="35"/>
  <c r="A24460" i="35"/>
  <c r="A24461" i="35"/>
  <c r="A24462" i="35"/>
  <c r="A24463" i="35"/>
  <c r="A24464" i="35"/>
  <c r="A24465" i="35"/>
  <c r="A24466" i="35"/>
  <c r="A24467" i="35"/>
  <c r="A24468" i="35"/>
  <c r="A24469" i="35"/>
  <c r="A24470" i="35"/>
  <c r="A24471" i="35"/>
  <c r="A24472" i="35"/>
  <c r="A24473" i="35"/>
  <c r="A24474" i="35"/>
  <c r="A24475" i="35"/>
  <c r="A24476" i="35"/>
  <c r="A24477" i="35"/>
  <c r="A24478" i="35"/>
  <c r="A24479" i="35"/>
  <c r="A24480" i="35"/>
  <c r="A24481" i="35"/>
  <c r="A24482" i="35"/>
  <c r="A24483" i="35"/>
  <c r="A24484" i="35"/>
  <c r="A24485" i="35"/>
  <c r="A24486" i="35"/>
  <c r="A24487" i="35"/>
  <c r="A24488" i="35"/>
  <c r="A24489" i="35"/>
  <c r="A24490" i="35"/>
  <c r="A24491" i="35"/>
  <c r="A24492" i="35"/>
  <c r="A24493" i="35"/>
  <c r="A24494" i="35"/>
  <c r="A24495" i="35"/>
  <c r="A24496" i="35"/>
  <c r="A24497" i="35"/>
  <c r="A24498" i="35"/>
  <c r="A24499" i="35"/>
  <c r="A24500" i="35"/>
  <c r="A24501" i="35"/>
  <c r="A24502" i="35"/>
  <c r="A24503" i="35"/>
  <c r="A24504" i="35"/>
  <c r="A24505" i="35"/>
  <c r="A24506" i="35"/>
  <c r="A24507" i="35"/>
  <c r="A24508" i="35"/>
  <c r="A24509" i="35"/>
  <c r="A24510" i="35"/>
  <c r="A24511" i="35"/>
  <c r="A24512" i="35"/>
  <c r="A24513" i="35"/>
  <c r="A24514" i="35"/>
  <c r="A24515" i="35"/>
  <c r="A24516" i="35"/>
  <c r="A24517" i="35"/>
  <c r="A24518" i="35"/>
  <c r="A24519" i="35"/>
  <c r="A24520" i="35"/>
  <c r="A24521" i="35"/>
  <c r="A24522" i="35"/>
  <c r="A24523" i="35"/>
  <c r="A24524" i="35"/>
  <c r="A24525" i="35"/>
  <c r="A24526" i="35"/>
  <c r="A24527" i="35"/>
  <c r="A24528" i="35"/>
  <c r="A24529" i="35"/>
  <c r="A24530" i="35"/>
  <c r="A24531" i="35"/>
  <c r="A24532" i="35"/>
  <c r="A24533" i="35"/>
  <c r="A24534" i="35"/>
  <c r="A24535" i="35"/>
  <c r="A24536" i="35"/>
  <c r="A24537" i="35"/>
  <c r="A24538" i="35"/>
  <c r="A24539" i="35"/>
  <c r="A24540" i="35"/>
  <c r="A24541" i="35"/>
  <c r="A24542" i="35"/>
  <c r="A24543" i="35"/>
  <c r="A24544" i="35"/>
  <c r="A24545" i="35"/>
  <c r="A24546" i="35"/>
  <c r="A24547" i="35"/>
  <c r="A24548" i="35"/>
  <c r="A24549" i="35"/>
  <c r="A24550" i="35"/>
  <c r="A24551" i="35"/>
  <c r="A24552" i="35"/>
  <c r="A24553" i="35"/>
  <c r="A24554" i="35"/>
  <c r="A24555" i="35"/>
  <c r="A24556" i="35"/>
  <c r="A24557" i="35"/>
  <c r="A24558" i="35"/>
  <c r="A24559" i="35"/>
  <c r="A24560" i="35"/>
  <c r="A24561" i="35"/>
  <c r="A24562" i="35"/>
  <c r="A24563" i="35"/>
  <c r="A24564" i="35"/>
  <c r="A24565" i="35"/>
  <c r="A24566" i="35"/>
  <c r="A24567" i="35"/>
  <c r="A24568" i="35"/>
  <c r="A24569" i="35"/>
  <c r="A24570" i="35"/>
  <c r="A24571" i="35"/>
  <c r="A24572" i="35"/>
  <c r="A24573" i="35"/>
  <c r="A24574" i="35"/>
  <c r="A24575" i="35"/>
  <c r="A24576" i="35"/>
  <c r="A24577" i="35"/>
  <c r="A24578" i="35"/>
  <c r="A24579" i="35"/>
  <c r="A24580" i="35"/>
  <c r="A24581" i="35"/>
  <c r="A24582" i="35"/>
  <c r="A24583" i="35"/>
  <c r="A24584" i="35"/>
  <c r="A24585" i="35"/>
  <c r="A24586" i="35"/>
  <c r="A24587" i="35"/>
  <c r="A24588" i="35"/>
  <c r="A24589" i="35"/>
  <c r="A24590" i="35"/>
  <c r="A24591" i="35"/>
  <c r="A24592" i="35"/>
  <c r="A24593" i="35"/>
  <c r="A24594" i="35"/>
  <c r="A24595" i="35"/>
  <c r="A24596" i="35"/>
  <c r="A24597" i="35"/>
  <c r="A24598" i="35"/>
  <c r="A24599" i="35"/>
  <c r="A24600" i="35"/>
  <c r="A24601" i="35"/>
  <c r="A24602" i="35"/>
  <c r="A24603" i="35"/>
  <c r="A24604" i="35"/>
  <c r="A24605" i="35"/>
  <c r="A24606" i="35"/>
  <c r="A24607" i="35"/>
  <c r="A24608" i="35"/>
  <c r="A24609" i="35"/>
  <c r="A24610" i="35"/>
  <c r="A24611" i="35"/>
  <c r="A24612" i="35"/>
  <c r="A24613" i="35"/>
  <c r="A24614" i="35"/>
  <c r="A24615" i="35"/>
  <c r="A24616" i="35"/>
  <c r="A24617" i="35"/>
  <c r="A24618" i="35"/>
  <c r="A24619" i="35"/>
  <c r="A24620" i="35"/>
  <c r="A24621" i="35"/>
  <c r="A24622" i="35"/>
  <c r="A24623" i="35"/>
  <c r="A24624" i="35"/>
  <c r="A24625" i="35"/>
  <c r="A24626" i="35"/>
  <c r="A24627" i="35"/>
  <c r="A24628" i="35"/>
  <c r="A24629" i="35"/>
  <c r="A24630" i="35"/>
  <c r="A24631" i="35"/>
  <c r="A24632" i="35"/>
  <c r="A24633" i="35"/>
  <c r="A24634" i="35"/>
  <c r="A24635" i="35"/>
  <c r="A24636" i="35"/>
  <c r="A24637" i="35"/>
  <c r="A24638" i="35"/>
  <c r="A24639" i="35"/>
  <c r="A24640" i="35"/>
  <c r="A24641" i="35"/>
  <c r="A24642" i="35"/>
  <c r="A24643" i="35"/>
  <c r="A24644" i="35"/>
  <c r="A24645" i="35"/>
  <c r="A24646" i="35"/>
  <c r="A24647" i="35"/>
  <c r="A24648" i="35"/>
  <c r="A24649" i="35"/>
  <c r="A24650" i="35"/>
  <c r="A24651" i="35"/>
  <c r="A24652" i="35"/>
  <c r="A24653" i="35"/>
  <c r="A24654" i="35"/>
  <c r="A24655" i="35"/>
  <c r="A24656" i="35"/>
  <c r="A24657" i="35"/>
  <c r="A24658" i="35"/>
  <c r="A24659" i="35"/>
  <c r="A24660" i="35"/>
  <c r="A24661" i="35"/>
  <c r="A24662" i="35"/>
  <c r="A24663" i="35"/>
  <c r="A24664" i="35"/>
  <c r="A24665" i="35"/>
  <c r="A24666" i="35"/>
  <c r="A24667" i="35"/>
  <c r="A24668" i="35"/>
  <c r="A24669" i="35"/>
  <c r="A24670" i="35"/>
  <c r="A24671" i="35"/>
  <c r="A24672" i="35"/>
  <c r="A24673" i="35"/>
  <c r="A24674" i="35"/>
  <c r="A24675" i="35"/>
  <c r="A24676" i="35"/>
  <c r="A24677" i="35"/>
  <c r="A24678" i="35"/>
  <c r="A24679" i="35"/>
  <c r="A24680" i="35"/>
  <c r="A24681" i="35"/>
  <c r="A24682" i="35"/>
  <c r="A24683" i="35"/>
  <c r="A24684" i="35"/>
  <c r="A24685" i="35"/>
  <c r="A24686" i="35"/>
  <c r="A24687" i="35"/>
  <c r="A24688" i="35"/>
  <c r="A24689" i="35"/>
  <c r="A24690" i="35"/>
  <c r="A24691" i="35"/>
  <c r="A24692" i="35"/>
  <c r="A24693" i="35"/>
  <c r="A24694" i="35"/>
  <c r="A24695" i="35"/>
  <c r="A24696" i="35"/>
  <c r="A24697" i="35"/>
  <c r="A24698" i="35"/>
  <c r="A24699" i="35"/>
  <c r="A24700" i="35"/>
  <c r="A24701" i="35"/>
  <c r="A24702" i="35"/>
  <c r="A24703" i="35"/>
  <c r="A24704" i="35"/>
  <c r="A24705" i="35"/>
  <c r="A24706" i="35"/>
  <c r="A24707" i="35"/>
  <c r="A24708" i="35"/>
  <c r="A24709" i="35"/>
  <c r="A24710" i="35"/>
  <c r="A24711" i="35"/>
  <c r="A24712" i="35"/>
  <c r="A24713" i="35"/>
  <c r="A24714" i="35"/>
  <c r="A24715" i="35"/>
  <c r="A24716" i="35"/>
  <c r="A24717" i="35"/>
  <c r="A24718" i="35"/>
  <c r="A24719" i="35"/>
  <c r="A24720" i="35"/>
  <c r="A24721" i="35"/>
  <c r="A24722" i="35"/>
  <c r="A24723" i="35"/>
  <c r="A24724" i="35"/>
  <c r="A24725" i="35"/>
  <c r="A24726" i="35"/>
  <c r="A24727" i="35"/>
  <c r="A24728" i="35"/>
  <c r="A24729" i="35"/>
  <c r="A24730" i="35"/>
  <c r="A24731" i="35"/>
  <c r="A24732" i="35"/>
  <c r="A24733" i="35"/>
  <c r="A24734" i="35"/>
  <c r="A24735" i="35"/>
  <c r="A24736" i="35"/>
  <c r="A24737" i="35"/>
  <c r="A24738" i="35"/>
  <c r="A24739" i="35"/>
  <c r="A24740" i="35"/>
  <c r="A24741" i="35"/>
  <c r="A24742" i="35"/>
  <c r="A24743" i="35"/>
  <c r="A24744" i="35"/>
  <c r="A24745" i="35"/>
  <c r="A24746" i="35"/>
  <c r="A24747" i="35"/>
  <c r="A24748" i="35"/>
  <c r="A24749" i="35"/>
  <c r="A24750" i="35"/>
  <c r="A24751" i="35"/>
  <c r="A24752" i="35"/>
  <c r="A24753" i="35"/>
  <c r="A24754" i="35"/>
  <c r="A24755" i="35"/>
  <c r="A24756" i="35"/>
  <c r="A24757" i="35"/>
  <c r="A24758" i="35"/>
  <c r="A24759" i="35"/>
  <c r="A24760" i="35"/>
  <c r="A24761" i="35"/>
  <c r="A24762" i="35"/>
  <c r="A24763" i="35"/>
  <c r="A24764" i="35"/>
  <c r="A24765" i="35"/>
  <c r="A24766" i="35"/>
  <c r="A24767" i="35"/>
  <c r="A24768" i="35"/>
  <c r="A24769" i="35"/>
  <c r="A24770" i="35"/>
  <c r="A24771" i="35"/>
  <c r="A24772" i="35"/>
  <c r="A24773" i="35"/>
  <c r="A24774" i="35"/>
  <c r="A24775" i="35"/>
  <c r="A24776" i="35"/>
  <c r="A24777" i="35"/>
  <c r="A24778" i="35"/>
  <c r="A24779" i="35"/>
  <c r="A24780" i="35"/>
  <c r="A24781" i="35"/>
  <c r="A24782" i="35"/>
  <c r="A24783" i="35"/>
  <c r="A24784" i="35"/>
  <c r="A24785" i="35"/>
  <c r="A24786" i="35"/>
  <c r="A24787" i="35"/>
  <c r="A24788" i="35"/>
  <c r="A24789" i="35"/>
  <c r="A24790" i="35"/>
  <c r="A24791" i="35"/>
  <c r="A24792" i="35"/>
  <c r="A24793" i="35"/>
  <c r="A24794" i="35"/>
  <c r="A24795" i="35"/>
  <c r="A24796" i="35"/>
  <c r="A24797" i="35"/>
  <c r="A24798" i="35"/>
  <c r="A24799" i="35"/>
  <c r="A24800" i="35"/>
  <c r="A24801" i="35"/>
  <c r="A24802" i="35"/>
  <c r="A24803" i="35"/>
  <c r="A24804" i="35"/>
  <c r="A24805" i="35"/>
  <c r="A24806" i="35"/>
  <c r="A24807" i="35"/>
  <c r="A24808" i="35"/>
  <c r="A24809" i="35"/>
  <c r="A24810" i="35"/>
  <c r="A24811" i="35"/>
  <c r="A24812" i="35"/>
  <c r="A24813" i="35"/>
  <c r="A24814" i="35"/>
  <c r="A24815" i="35"/>
  <c r="A24816" i="35"/>
  <c r="A24817" i="35"/>
  <c r="A24818" i="35"/>
  <c r="A24819" i="35"/>
  <c r="A24820" i="35"/>
  <c r="A24821" i="35"/>
  <c r="A24822" i="35"/>
  <c r="A24823" i="35"/>
  <c r="A24824" i="35"/>
  <c r="A24825" i="35"/>
  <c r="A24826" i="35"/>
  <c r="A24827" i="35"/>
  <c r="A24828" i="35"/>
  <c r="A24829" i="35"/>
  <c r="A24830" i="35"/>
  <c r="A24831" i="35"/>
  <c r="A24832" i="35"/>
  <c r="A24833" i="35"/>
  <c r="A24834" i="35"/>
  <c r="A24835" i="35"/>
  <c r="A24836" i="35"/>
  <c r="A24837" i="35"/>
  <c r="A24838" i="35"/>
  <c r="A24839" i="35"/>
  <c r="A24840" i="35"/>
  <c r="A24841" i="35"/>
  <c r="A24842" i="35"/>
  <c r="A24843" i="35"/>
  <c r="A24844" i="35"/>
  <c r="A24845" i="35"/>
  <c r="A24846" i="35"/>
  <c r="A24847" i="35"/>
  <c r="A24848" i="35"/>
  <c r="A24849" i="35"/>
  <c r="A24850" i="35"/>
  <c r="A24851" i="35"/>
  <c r="A24852" i="35"/>
  <c r="A24853" i="35"/>
  <c r="A24854" i="35"/>
  <c r="A24855" i="35"/>
  <c r="A24856" i="35"/>
  <c r="A24857" i="35"/>
  <c r="A24858" i="35"/>
  <c r="A24859" i="35"/>
  <c r="A24860" i="35"/>
  <c r="A24861" i="35"/>
  <c r="A24862" i="35"/>
  <c r="A24863" i="35"/>
  <c r="A24864" i="35"/>
  <c r="A24865" i="35"/>
  <c r="A24866" i="35"/>
  <c r="A24867" i="35"/>
  <c r="A24868" i="35"/>
  <c r="A24869" i="35"/>
  <c r="A24870" i="35"/>
  <c r="A24871" i="35"/>
  <c r="A24872" i="35"/>
  <c r="A24873" i="35"/>
  <c r="A24874" i="35"/>
  <c r="A24875" i="35"/>
  <c r="A24876" i="35"/>
  <c r="A24877" i="35"/>
  <c r="A24878" i="35"/>
  <c r="A24879" i="35"/>
  <c r="A24880" i="35"/>
  <c r="A24881" i="35"/>
  <c r="A24882" i="35"/>
  <c r="A24883" i="35"/>
  <c r="A24884" i="35"/>
  <c r="A24885" i="35"/>
  <c r="A24886" i="35"/>
  <c r="A24887" i="35"/>
  <c r="A24888" i="35"/>
  <c r="A24889" i="35"/>
  <c r="A24890" i="35"/>
  <c r="A24891" i="35"/>
  <c r="A24892" i="35"/>
  <c r="A24893" i="35"/>
  <c r="A24894" i="35"/>
  <c r="A24895" i="35"/>
  <c r="A24896" i="35"/>
  <c r="A24897" i="35"/>
  <c r="A24898" i="35"/>
  <c r="A24899" i="35"/>
  <c r="A24900" i="35"/>
  <c r="A24901" i="35"/>
  <c r="A24902" i="35"/>
  <c r="A24903" i="35"/>
  <c r="A24904" i="35"/>
  <c r="A24905" i="35"/>
  <c r="A24906" i="35"/>
  <c r="A24907" i="35"/>
  <c r="A24908" i="35"/>
  <c r="A24909" i="35"/>
  <c r="A24910" i="35"/>
  <c r="A24911" i="35"/>
  <c r="A24912" i="35"/>
  <c r="A24913" i="35"/>
  <c r="A24914" i="35"/>
  <c r="A24915" i="35"/>
  <c r="A24916" i="35"/>
  <c r="A24917" i="35"/>
  <c r="A24918" i="35"/>
  <c r="A24919" i="35"/>
  <c r="A24920" i="35"/>
  <c r="A24921" i="35"/>
  <c r="A24922" i="35"/>
  <c r="A24923" i="35"/>
  <c r="A24924" i="35"/>
  <c r="A24925" i="35"/>
  <c r="A24926" i="35"/>
  <c r="A24927" i="35"/>
  <c r="A24928" i="35"/>
  <c r="A24929" i="35"/>
  <c r="A24930" i="35"/>
  <c r="A24931" i="35"/>
  <c r="A24932" i="35"/>
  <c r="A24933" i="35"/>
  <c r="A24934" i="35"/>
  <c r="A24935" i="35"/>
  <c r="A24936" i="35"/>
  <c r="A24937" i="35"/>
  <c r="A24938" i="35"/>
  <c r="A24939" i="35"/>
  <c r="A24940" i="35"/>
  <c r="A24941" i="35"/>
  <c r="A24942" i="35"/>
  <c r="A24943" i="35"/>
  <c r="A24944" i="35"/>
  <c r="A24945" i="35"/>
  <c r="A24946" i="35"/>
  <c r="A24947" i="35"/>
  <c r="A24948" i="35"/>
  <c r="A24949" i="35"/>
  <c r="A24950" i="35"/>
  <c r="A24951" i="35"/>
  <c r="A24952" i="35"/>
  <c r="A24953" i="35"/>
  <c r="A24954" i="35"/>
  <c r="A24955" i="35"/>
  <c r="A24956" i="35"/>
  <c r="A24957" i="35"/>
  <c r="A24958" i="35"/>
  <c r="A24959" i="35"/>
  <c r="A24960" i="35"/>
  <c r="A24961" i="35"/>
  <c r="A24962" i="35"/>
  <c r="A24963" i="35"/>
  <c r="A24964" i="35"/>
  <c r="A24965" i="35"/>
  <c r="A24966" i="35"/>
  <c r="A24967" i="35"/>
  <c r="A24968" i="35"/>
  <c r="A24969" i="35"/>
  <c r="A24970" i="35"/>
  <c r="A24971" i="35"/>
  <c r="A24972" i="35"/>
  <c r="A24973" i="35"/>
  <c r="A24974" i="35"/>
  <c r="A24975" i="35"/>
  <c r="A24976" i="35"/>
  <c r="A24977" i="35"/>
  <c r="A24978" i="35"/>
  <c r="A24979" i="35"/>
  <c r="A24980" i="35"/>
  <c r="A24981" i="35"/>
  <c r="A24982" i="35"/>
  <c r="A24983" i="35"/>
  <c r="A24984" i="35"/>
  <c r="A24985" i="35"/>
  <c r="A24986" i="35"/>
  <c r="A24987" i="35"/>
  <c r="A24988" i="35"/>
  <c r="A24989" i="35"/>
  <c r="A24990" i="35"/>
  <c r="A24991" i="35"/>
  <c r="A24992" i="35"/>
  <c r="A24993" i="35"/>
  <c r="A24994" i="35"/>
  <c r="A24995" i="35"/>
  <c r="A24996" i="35"/>
  <c r="A24997" i="35"/>
  <c r="A24998" i="35"/>
  <c r="A24999" i="35"/>
  <c r="A25000" i="35"/>
  <c r="A25001" i="35"/>
  <c r="A25002" i="35"/>
  <c r="A25003" i="35"/>
  <c r="A25004" i="35"/>
  <c r="A25005" i="35"/>
  <c r="A25006" i="35"/>
  <c r="A25007" i="35"/>
  <c r="A25008" i="35"/>
  <c r="A25009" i="35"/>
  <c r="A25010" i="35"/>
  <c r="A25011" i="35"/>
  <c r="A25012" i="35"/>
  <c r="A25013" i="35"/>
  <c r="A25014" i="35"/>
  <c r="A25015" i="35"/>
  <c r="A25016" i="35"/>
  <c r="A25017" i="35"/>
  <c r="A25018" i="35"/>
  <c r="A25019" i="35"/>
  <c r="A25020" i="35"/>
  <c r="A25021" i="35"/>
  <c r="A25022" i="35"/>
  <c r="A25023" i="35"/>
  <c r="A25024" i="35"/>
  <c r="A25025" i="35"/>
  <c r="A25026" i="35"/>
  <c r="A25027" i="35"/>
  <c r="A25028" i="35"/>
  <c r="A25029" i="35"/>
  <c r="A25030" i="35"/>
  <c r="A25031" i="35"/>
  <c r="A25032" i="35"/>
  <c r="A25033" i="35"/>
  <c r="A25034" i="35"/>
  <c r="A25035" i="35"/>
  <c r="A25036" i="35"/>
  <c r="A25037" i="35"/>
  <c r="A25038" i="35"/>
  <c r="A25039" i="35"/>
  <c r="A25040" i="35"/>
  <c r="A25041" i="35"/>
  <c r="A25042" i="35"/>
  <c r="A25043" i="35"/>
  <c r="A25044" i="35"/>
  <c r="A25045" i="35"/>
  <c r="A25046" i="35"/>
  <c r="A25047" i="35"/>
  <c r="A25048" i="35"/>
  <c r="A25049" i="35"/>
  <c r="A25050" i="35"/>
  <c r="A25051" i="35"/>
  <c r="A25052" i="35"/>
  <c r="A25053" i="35"/>
  <c r="A25054" i="35"/>
  <c r="A25055" i="35"/>
  <c r="A25056" i="35"/>
  <c r="A25057" i="35"/>
  <c r="A25058" i="35"/>
  <c r="A25059" i="35"/>
  <c r="A25060" i="35"/>
  <c r="A25061" i="35"/>
  <c r="A25062" i="35"/>
  <c r="A25063" i="35"/>
  <c r="A25064" i="35"/>
  <c r="A25065" i="35"/>
  <c r="A25066" i="35"/>
  <c r="A25067" i="35"/>
  <c r="A25068" i="35"/>
  <c r="A25069" i="35"/>
  <c r="A25070" i="35"/>
  <c r="A25071" i="35"/>
  <c r="A25072" i="35"/>
  <c r="A25073" i="35"/>
  <c r="A25074" i="35"/>
  <c r="A25075" i="35"/>
  <c r="A25076" i="35"/>
  <c r="A25077" i="35"/>
  <c r="A25078" i="35"/>
  <c r="A25079" i="35"/>
  <c r="A25080" i="35"/>
  <c r="A25081" i="35"/>
  <c r="A25082" i="35"/>
  <c r="A25083" i="35"/>
  <c r="A25084" i="35"/>
  <c r="A25085" i="35"/>
  <c r="A25086" i="35"/>
  <c r="A25087" i="35"/>
  <c r="A25088" i="35"/>
  <c r="A25089" i="35"/>
  <c r="A25090" i="35"/>
  <c r="A25091" i="35"/>
  <c r="A25092" i="35"/>
  <c r="A25093" i="35"/>
  <c r="A25094" i="35"/>
  <c r="A25095" i="35"/>
  <c r="A25096" i="35"/>
  <c r="A25097" i="35"/>
  <c r="A25098" i="35"/>
  <c r="A25099" i="35"/>
  <c r="A25100" i="35"/>
  <c r="A25101" i="35"/>
  <c r="A25102" i="35"/>
  <c r="A25103" i="35"/>
  <c r="A25104" i="35"/>
  <c r="A25105" i="35"/>
  <c r="A25106" i="35"/>
  <c r="A25107" i="35"/>
  <c r="A25108" i="35"/>
  <c r="A25109" i="35"/>
  <c r="A25110" i="35"/>
  <c r="A25111" i="35"/>
  <c r="A25112" i="35"/>
  <c r="A25113" i="35"/>
  <c r="A25114" i="35"/>
  <c r="A25115" i="35"/>
  <c r="A25116" i="35"/>
  <c r="A25117" i="35"/>
  <c r="A25118" i="35"/>
  <c r="A25119" i="35"/>
  <c r="A25120" i="35"/>
  <c r="A25121" i="35"/>
  <c r="A25122" i="35"/>
  <c r="A25123" i="35"/>
  <c r="A25124" i="35"/>
  <c r="A25125" i="35"/>
  <c r="A25126" i="35"/>
  <c r="A25127" i="35"/>
  <c r="A25128" i="35"/>
  <c r="A25129" i="35"/>
  <c r="A25130" i="35"/>
  <c r="A25131" i="35"/>
  <c r="A25132" i="35"/>
  <c r="A25133" i="35"/>
  <c r="A25134" i="35"/>
  <c r="A25135" i="35"/>
  <c r="A25136" i="35"/>
  <c r="A25137" i="35"/>
  <c r="A25138" i="35"/>
  <c r="A25139" i="35"/>
  <c r="A25140" i="35"/>
  <c r="A25141" i="35"/>
  <c r="A25142" i="35"/>
  <c r="A25143" i="35"/>
  <c r="A25144" i="35"/>
  <c r="A25145" i="35"/>
  <c r="A25146" i="35"/>
  <c r="A25147" i="35"/>
  <c r="A25148" i="35"/>
  <c r="A25149" i="35"/>
  <c r="A25150" i="35"/>
  <c r="A25151" i="35"/>
  <c r="A25152" i="35"/>
  <c r="A25153" i="35"/>
  <c r="A25154" i="35"/>
  <c r="A25155" i="35"/>
  <c r="A25156" i="35"/>
  <c r="A25157" i="35"/>
  <c r="A25158" i="35"/>
  <c r="A25159" i="35"/>
  <c r="A25160" i="35"/>
  <c r="A25161" i="35"/>
  <c r="A25162" i="35"/>
  <c r="A25163" i="35"/>
  <c r="A25164" i="35"/>
  <c r="A25165" i="35"/>
  <c r="A25166" i="35"/>
  <c r="A25167" i="35"/>
  <c r="A25168" i="35"/>
  <c r="A25169" i="35"/>
  <c r="A25170" i="35"/>
  <c r="A25171" i="35"/>
  <c r="A25172" i="35"/>
  <c r="A25173" i="35"/>
  <c r="A25174" i="35"/>
  <c r="A25175" i="35"/>
  <c r="A25176" i="35"/>
  <c r="A25177" i="35"/>
  <c r="A25178" i="35"/>
  <c r="A25179" i="35"/>
  <c r="A25180" i="35"/>
  <c r="A25181" i="35"/>
  <c r="A25182" i="35"/>
  <c r="A25183" i="35"/>
  <c r="A25184" i="35"/>
  <c r="A25185" i="35"/>
  <c r="A25186" i="35"/>
  <c r="A25187" i="35"/>
  <c r="A25188" i="35"/>
  <c r="A25189" i="35"/>
  <c r="A25190" i="35"/>
  <c r="A25191" i="35"/>
  <c r="A25192" i="35"/>
  <c r="A25193" i="35"/>
  <c r="A25194" i="35"/>
  <c r="A25195" i="35"/>
  <c r="A25196" i="35"/>
  <c r="A25197" i="35"/>
  <c r="A25198" i="35"/>
  <c r="A25199" i="35"/>
  <c r="A25200" i="35"/>
  <c r="A25201" i="35"/>
  <c r="A25202" i="35"/>
  <c r="A25203" i="35"/>
  <c r="A25204" i="35"/>
  <c r="A25205" i="35"/>
  <c r="A25206" i="35"/>
  <c r="A25207" i="35"/>
  <c r="A25208" i="35"/>
  <c r="A25209" i="35"/>
  <c r="A25210" i="35"/>
  <c r="A25211" i="35"/>
  <c r="A25212" i="35"/>
  <c r="A25213" i="35"/>
  <c r="A25214" i="35"/>
  <c r="A25215" i="35"/>
  <c r="A25216" i="35"/>
  <c r="A25217" i="35"/>
  <c r="A25218" i="35"/>
  <c r="A25219" i="35"/>
  <c r="A25220" i="35"/>
  <c r="A25221" i="35"/>
  <c r="A25222" i="35"/>
  <c r="A25223" i="35"/>
  <c r="A25224" i="35"/>
  <c r="A25225" i="35"/>
  <c r="A25226" i="35"/>
  <c r="A25227" i="35"/>
  <c r="A25228" i="35"/>
  <c r="A25229" i="35"/>
  <c r="A25230" i="35"/>
  <c r="A25231" i="35"/>
  <c r="A25232" i="35"/>
  <c r="A25233" i="35"/>
  <c r="A25234" i="35"/>
  <c r="A25235" i="35"/>
  <c r="A25236" i="35"/>
  <c r="A25237" i="35"/>
  <c r="A25238" i="35"/>
  <c r="A25239" i="35"/>
  <c r="A25240" i="35"/>
  <c r="A25241" i="35"/>
  <c r="A25242" i="35"/>
  <c r="A25243" i="35"/>
  <c r="A25244" i="35"/>
  <c r="A25245" i="35"/>
  <c r="A25246" i="35"/>
  <c r="A25247" i="35"/>
  <c r="A25248" i="35"/>
  <c r="A25249" i="35"/>
  <c r="A25250" i="35"/>
  <c r="A25251" i="35"/>
  <c r="A25252" i="35"/>
  <c r="A25253" i="35"/>
  <c r="A25254" i="35"/>
  <c r="A25255" i="35"/>
  <c r="A25256" i="35"/>
  <c r="A25257" i="35"/>
  <c r="A25258" i="35"/>
  <c r="A25259" i="35"/>
  <c r="A25260" i="35"/>
  <c r="A25261" i="35"/>
  <c r="A25262" i="35"/>
  <c r="A25263" i="35"/>
  <c r="A25264" i="35"/>
  <c r="A25265" i="35"/>
  <c r="A25266" i="35"/>
  <c r="A25267" i="35"/>
  <c r="A25268" i="35"/>
  <c r="A25269" i="35"/>
  <c r="A25270" i="35"/>
  <c r="A25271" i="35"/>
  <c r="A25272" i="35"/>
  <c r="A25273" i="35"/>
  <c r="A25274" i="35"/>
  <c r="A25275" i="35"/>
  <c r="A25276" i="35"/>
  <c r="A25277" i="35"/>
  <c r="A25278" i="35"/>
  <c r="A25279" i="35"/>
  <c r="A25280" i="35"/>
  <c r="A25281" i="35"/>
  <c r="A25282" i="35"/>
  <c r="A25283" i="35"/>
  <c r="A25284" i="35"/>
  <c r="A25285" i="35"/>
  <c r="A25286" i="35"/>
  <c r="A25287" i="35"/>
  <c r="A25288" i="35"/>
  <c r="A25289" i="35"/>
  <c r="A25290" i="35"/>
  <c r="A25291" i="35"/>
  <c r="A25292" i="35"/>
  <c r="A25293" i="35"/>
  <c r="A25294" i="35"/>
  <c r="A25295" i="35"/>
  <c r="A25296" i="35"/>
  <c r="A25297" i="35"/>
  <c r="A25298" i="35"/>
  <c r="A25299" i="35"/>
  <c r="A25300" i="35"/>
  <c r="A25301" i="35"/>
  <c r="A25302" i="35"/>
  <c r="A25303" i="35"/>
  <c r="A25304" i="35"/>
  <c r="A25305" i="35"/>
  <c r="A25306" i="35"/>
  <c r="A25307" i="35"/>
  <c r="A25308" i="35"/>
  <c r="A25309" i="35"/>
  <c r="A25310" i="35"/>
  <c r="A25311" i="35"/>
  <c r="A25312" i="35"/>
  <c r="A25313" i="35"/>
  <c r="A25314" i="35"/>
  <c r="A25315" i="35"/>
  <c r="A25316" i="35"/>
  <c r="A25317" i="35"/>
  <c r="A25318" i="35"/>
  <c r="A25319" i="35"/>
  <c r="A25320" i="35"/>
  <c r="A25321" i="35"/>
  <c r="A25322" i="35"/>
  <c r="A25323" i="35"/>
  <c r="A25324" i="35"/>
  <c r="A25325" i="35"/>
  <c r="A25326" i="35"/>
  <c r="A25327" i="35"/>
  <c r="A25328" i="35"/>
  <c r="A25329" i="35"/>
  <c r="A25330" i="35"/>
  <c r="A25331" i="35"/>
  <c r="A25332" i="35"/>
  <c r="A25333" i="35"/>
  <c r="A25334" i="35"/>
  <c r="A25335" i="35"/>
  <c r="A25336" i="35"/>
  <c r="A25337" i="35"/>
  <c r="A25338" i="35"/>
  <c r="A25339" i="35"/>
  <c r="A25340" i="35"/>
  <c r="A25341" i="35"/>
  <c r="A25342" i="35"/>
  <c r="A25343" i="35"/>
  <c r="A25344" i="35"/>
  <c r="A25345" i="35"/>
  <c r="A25346" i="35"/>
  <c r="A25347" i="35"/>
  <c r="A25348" i="35"/>
  <c r="A25349" i="35"/>
  <c r="A25350" i="35"/>
  <c r="A25351" i="35"/>
  <c r="A25352" i="35"/>
  <c r="A25353" i="35"/>
  <c r="A25354" i="35"/>
  <c r="A25355" i="35"/>
  <c r="A25356" i="35"/>
  <c r="A25357" i="35"/>
  <c r="A25358" i="35"/>
  <c r="A25359" i="35"/>
  <c r="A25360" i="35"/>
  <c r="A25361" i="35"/>
  <c r="A25362" i="35"/>
  <c r="A25363" i="35"/>
  <c r="A25364" i="35"/>
  <c r="A25365" i="35"/>
  <c r="A25366" i="35"/>
  <c r="A25367" i="35"/>
  <c r="A25368" i="35"/>
  <c r="A25369" i="35"/>
  <c r="A25370" i="35"/>
  <c r="A25371" i="35"/>
  <c r="A25372" i="35"/>
  <c r="A25373" i="35"/>
  <c r="A25374" i="35"/>
  <c r="A25375" i="35"/>
  <c r="A25376" i="35"/>
  <c r="A25377" i="35"/>
  <c r="A25378" i="35"/>
  <c r="A25379" i="35"/>
  <c r="A25380" i="35"/>
  <c r="A25381" i="35"/>
  <c r="A25382" i="35"/>
  <c r="A25383" i="35"/>
  <c r="A25384" i="35"/>
  <c r="A25385" i="35"/>
  <c r="A25386" i="35"/>
  <c r="A25387" i="35"/>
  <c r="A25388" i="35"/>
  <c r="A25389" i="35"/>
  <c r="A25390" i="35"/>
  <c r="A25391" i="35"/>
  <c r="A25392" i="35"/>
  <c r="A25393" i="35"/>
  <c r="A25394" i="35"/>
  <c r="A25395" i="35"/>
  <c r="A25396" i="35"/>
  <c r="A25397" i="35"/>
  <c r="A25398" i="35"/>
  <c r="A25399" i="35"/>
  <c r="A25400" i="35"/>
  <c r="A25401" i="35"/>
  <c r="A25402" i="35"/>
  <c r="A25403" i="35"/>
  <c r="A25404" i="35"/>
  <c r="A25405" i="35"/>
  <c r="A25406" i="35"/>
  <c r="A25407" i="35"/>
  <c r="A25408" i="35"/>
  <c r="A25409" i="35"/>
  <c r="A25410" i="35"/>
  <c r="A25411" i="35"/>
  <c r="A25412" i="35"/>
  <c r="A25413" i="35"/>
  <c r="A25414" i="35"/>
  <c r="A25415" i="35"/>
  <c r="A25416" i="35"/>
  <c r="A25417" i="35"/>
  <c r="A25418" i="35"/>
  <c r="A25419" i="35"/>
  <c r="A25420" i="35"/>
  <c r="A25421" i="35"/>
  <c r="A25422" i="35"/>
  <c r="A25423" i="35"/>
  <c r="A25424" i="35"/>
  <c r="A25425" i="35"/>
  <c r="A25426" i="35"/>
  <c r="A25427" i="35"/>
  <c r="A25428" i="35"/>
  <c r="A25429" i="35"/>
  <c r="A25430" i="35"/>
  <c r="A25431" i="35"/>
  <c r="A25432" i="35"/>
  <c r="A25433" i="35"/>
  <c r="A25434" i="35"/>
  <c r="A25435" i="35"/>
  <c r="A25436" i="35"/>
  <c r="A25437" i="35"/>
  <c r="A25438" i="35"/>
  <c r="A25439" i="35"/>
  <c r="A25440" i="35"/>
  <c r="A25441" i="35"/>
  <c r="A25442" i="35"/>
  <c r="A25443" i="35"/>
  <c r="A25444" i="35"/>
  <c r="A25445" i="35"/>
  <c r="A25446" i="35"/>
  <c r="A25447" i="35"/>
  <c r="A25448" i="35"/>
  <c r="A25449" i="35"/>
  <c r="A25450" i="35"/>
  <c r="A25451" i="35"/>
  <c r="A25452" i="35"/>
  <c r="A25453" i="35"/>
  <c r="A25454" i="35"/>
  <c r="A25455" i="35"/>
  <c r="A25456" i="35"/>
  <c r="A25457" i="35"/>
  <c r="A25458" i="35"/>
  <c r="A25459" i="35"/>
  <c r="A25460" i="35"/>
  <c r="A25461" i="35"/>
  <c r="A25462" i="35"/>
  <c r="A25463" i="35"/>
  <c r="A25464" i="35"/>
  <c r="A25465" i="35"/>
  <c r="A25466" i="35"/>
  <c r="A25467" i="35"/>
  <c r="A25468" i="35"/>
  <c r="A25469" i="35"/>
  <c r="A25470" i="35"/>
  <c r="A25471" i="35"/>
  <c r="A25472" i="35"/>
  <c r="A25473" i="35"/>
  <c r="A25474" i="35"/>
  <c r="A25475" i="35"/>
  <c r="A25476" i="35"/>
  <c r="A25477" i="35"/>
  <c r="A25478" i="35"/>
  <c r="A25479" i="35"/>
  <c r="A25480" i="35"/>
  <c r="A25481" i="35"/>
  <c r="A25482" i="35"/>
  <c r="A25483" i="35"/>
  <c r="A25484" i="35"/>
  <c r="A25485" i="35"/>
  <c r="A25486" i="35"/>
  <c r="A25487" i="35"/>
  <c r="A25488" i="35"/>
  <c r="A25489" i="35"/>
  <c r="A25490" i="35"/>
  <c r="A25491" i="35"/>
  <c r="A25492" i="35"/>
  <c r="A25493" i="35"/>
  <c r="A25494" i="35"/>
  <c r="A25495" i="35"/>
  <c r="A25496" i="35"/>
  <c r="A25497" i="35"/>
  <c r="A25498" i="35"/>
  <c r="A25499" i="35"/>
  <c r="A25500" i="35"/>
  <c r="A25501" i="35"/>
  <c r="A25502" i="35"/>
  <c r="A25503" i="35"/>
  <c r="A25504" i="35"/>
  <c r="A25505" i="35"/>
  <c r="A25506" i="35"/>
  <c r="A25507" i="35"/>
  <c r="A25508" i="35"/>
  <c r="A25509" i="35"/>
  <c r="A25510" i="35"/>
  <c r="A25511" i="35"/>
  <c r="A25512" i="35"/>
  <c r="A25513" i="35"/>
  <c r="A25514" i="35"/>
  <c r="A25515" i="35"/>
  <c r="A25516" i="35"/>
  <c r="A25517" i="35"/>
  <c r="A25518" i="35"/>
  <c r="A25519" i="35"/>
  <c r="A25520" i="35"/>
  <c r="A25521" i="35"/>
  <c r="A25522" i="35"/>
  <c r="A25523" i="35"/>
  <c r="A25524" i="35"/>
  <c r="A25525" i="35"/>
  <c r="A25526" i="35"/>
  <c r="A25527" i="35"/>
  <c r="A25528" i="35"/>
  <c r="A25529" i="35"/>
  <c r="A25530" i="35"/>
  <c r="A25531" i="35"/>
  <c r="A25532" i="35"/>
  <c r="A25533" i="35"/>
  <c r="A25534" i="35"/>
  <c r="A25535" i="35"/>
  <c r="A25536" i="35"/>
  <c r="A25537" i="35"/>
  <c r="A25538" i="35"/>
  <c r="A25539" i="35"/>
  <c r="A25540" i="35"/>
  <c r="A25541" i="35"/>
  <c r="A25542" i="35"/>
  <c r="A25543" i="35"/>
  <c r="A25544" i="35"/>
  <c r="A25545" i="35"/>
  <c r="A25546" i="35"/>
  <c r="A25547" i="35"/>
  <c r="A25548" i="35"/>
  <c r="A25549" i="35"/>
  <c r="A25550" i="35"/>
  <c r="A25551" i="35"/>
  <c r="A25552" i="35"/>
  <c r="A25553" i="35"/>
  <c r="A25554" i="35"/>
  <c r="A25555" i="35"/>
  <c r="A25556" i="35"/>
  <c r="A25557" i="35"/>
  <c r="A25558" i="35"/>
  <c r="A25559" i="35"/>
  <c r="A25560" i="35"/>
  <c r="A25561" i="35"/>
  <c r="A25562" i="35"/>
  <c r="A25563" i="35"/>
  <c r="A25564" i="35"/>
  <c r="A25565" i="35"/>
  <c r="A25566" i="35"/>
  <c r="A25567" i="35"/>
  <c r="A25568" i="35"/>
  <c r="A25569" i="35"/>
  <c r="A25570" i="35"/>
  <c r="A25571" i="35"/>
  <c r="A25572" i="35"/>
  <c r="A25573" i="35"/>
  <c r="A25574" i="35"/>
  <c r="A25575" i="35"/>
  <c r="A25576" i="35"/>
  <c r="A25577" i="35"/>
  <c r="A25578" i="35"/>
  <c r="A25579" i="35"/>
  <c r="A25580" i="35"/>
  <c r="A25581" i="35"/>
  <c r="A25582" i="35"/>
  <c r="A25583" i="35"/>
  <c r="A25584" i="35"/>
  <c r="A25585" i="35"/>
  <c r="A25586" i="35"/>
  <c r="A25587" i="35"/>
  <c r="A25588" i="35"/>
  <c r="A25589" i="35"/>
  <c r="A25590" i="35"/>
  <c r="A25591" i="35"/>
  <c r="A25592" i="35"/>
  <c r="A25593" i="35"/>
  <c r="A25594" i="35"/>
  <c r="A25595" i="35"/>
  <c r="A25596" i="35"/>
  <c r="A25597" i="35"/>
  <c r="A25598" i="35"/>
  <c r="A25599" i="35"/>
  <c r="A25600" i="35"/>
  <c r="A25601" i="35"/>
  <c r="A25602" i="35"/>
  <c r="A25603" i="35"/>
  <c r="A25604" i="35"/>
  <c r="A25605" i="35"/>
  <c r="A25606" i="35"/>
  <c r="A25607" i="35"/>
  <c r="A25608" i="35"/>
  <c r="A25609" i="35"/>
  <c r="A25610" i="35"/>
  <c r="A25611" i="35"/>
  <c r="A25612" i="35"/>
  <c r="A25613" i="35"/>
  <c r="A25614" i="35"/>
  <c r="A25615" i="35"/>
  <c r="A25616" i="35"/>
  <c r="A25617" i="35"/>
  <c r="A25618" i="35"/>
  <c r="A25619" i="35"/>
  <c r="A25620" i="35"/>
  <c r="A25621" i="35"/>
  <c r="A25622" i="35"/>
  <c r="A25623" i="35"/>
  <c r="A25624" i="35"/>
  <c r="A25625" i="35"/>
  <c r="A25626" i="35"/>
  <c r="A25627" i="35"/>
  <c r="A25628" i="35"/>
  <c r="A25629" i="35"/>
  <c r="A25630" i="35"/>
  <c r="A25631" i="35"/>
  <c r="A25632" i="35"/>
  <c r="A25633" i="35"/>
  <c r="A25634" i="35"/>
  <c r="A25635" i="35"/>
  <c r="A25636" i="35"/>
  <c r="A25637" i="35"/>
  <c r="A25638" i="35"/>
  <c r="A25639" i="35"/>
  <c r="A25640" i="35"/>
  <c r="A25641" i="35"/>
  <c r="A25642" i="35"/>
  <c r="A25643" i="35"/>
  <c r="A25644" i="35"/>
  <c r="A25645" i="35"/>
  <c r="A25646" i="35"/>
  <c r="A25647" i="35"/>
  <c r="A25648" i="35"/>
  <c r="A25649" i="35"/>
  <c r="A25650" i="35"/>
  <c r="A25651" i="35"/>
  <c r="A25652" i="35"/>
  <c r="A25653" i="35"/>
  <c r="A25654" i="35"/>
  <c r="A25655" i="35"/>
  <c r="A25656" i="35"/>
  <c r="A25657" i="35"/>
  <c r="A25658" i="35"/>
  <c r="A25659" i="35"/>
  <c r="A25660" i="35"/>
  <c r="A25661" i="35"/>
  <c r="A25662" i="35"/>
  <c r="A25663" i="35"/>
  <c r="A25664" i="35"/>
  <c r="A25665" i="35"/>
  <c r="A25666" i="35"/>
  <c r="A25667" i="35"/>
  <c r="A25668" i="35"/>
  <c r="A25669" i="35"/>
  <c r="A25670" i="35"/>
  <c r="A25671" i="35"/>
  <c r="A25672" i="35"/>
  <c r="A25673" i="35"/>
  <c r="A25674" i="35"/>
  <c r="A25675" i="35"/>
  <c r="A25676" i="35"/>
  <c r="A25677" i="35"/>
  <c r="A25678" i="35"/>
  <c r="A25679" i="35"/>
  <c r="A25680" i="35"/>
  <c r="A25681" i="35"/>
  <c r="A25682" i="35"/>
  <c r="A25683" i="35"/>
  <c r="A25684" i="35"/>
  <c r="A25685" i="35"/>
  <c r="A25686" i="35"/>
  <c r="A25687" i="35"/>
  <c r="A25688" i="35"/>
  <c r="A25689" i="35"/>
  <c r="A25690" i="35"/>
  <c r="A25691" i="35"/>
  <c r="A25692" i="35"/>
  <c r="A25693" i="35"/>
  <c r="A25694" i="35"/>
  <c r="A25695" i="35"/>
  <c r="A25696" i="35"/>
  <c r="A25697" i="35"/>
  <c r="A25698" i="35"/>
  <c r="A25699" i="35"/>
  <c r="A25700" i="35"/>
  <c r="A25701" i="35"/>
  <c r="A25702" i="35"/>
  <c r="A25703" i="35"/>
  <c r="A25704" i="35"/>
  <c r="A25705" i="35"/>
  <c r="A25706" i="35"/>
  <c r="A25707" i="35"/>
  <c r="A25708" i="35"/>
  <c r="A25709" i="35"/>
  <c r="A25710" i="35"/>
  <c r="A25711" i="35"/>
  <c r="A25712" i="35"/>
  <c r="A25713" i="35"/>
  <c r="A25714" i="35"/>
  <c r="A25715" i="35"/>
  <c r="A25716" i="35"/>
  <c r="A25717" i="35"/>
  <c r="A25718" i="35"/>
  <c r="A25719" i="35"/>
  <c r="A25720" i="35"/>
  <c r="A25721" i="35"/>
  <c r="A25722" i="35"/>
  <c r="A25723" i="35"/>
  <c r="A25724" i="35"/>
  <c r="A25725" i="35"/>
  <c r="A25726" i="35"/>
  <c r="A25727" i="35"/>
  <c r="A25728" i="35"/>
  <c r="A25729" i="35"/>
  <c r="A25730" i="35"/>
  <c r="A25731" i="35"/>
  <c r="A25732" i="35"/>
  <c r="A25733" i="35"/>
  <c r="A25734" i="35"/>
  <c r="A25735" i="35"/>
  <c r="A25736" i="35"/>
  <c r="A25737" i="35"/>
  <c r="A25738" i="35"/>
  <c r="A25739" i="35"/>
  <c r="A25740" i="35"/>
  <c r="A25741" i="35"/>
  <c r="A25742" i="35"/>
  <c r="A25743" i="35"/>
  <c r="A25744" i="35"/>
  <c r="A25745" i="35"/>
  <c r="A25746" i="35"/>
  <c r="A25747" i="35"/>
  <c r="A25748" i="35"/>
  <c r="A25749" i="35"/>
  <c r="A25750" i="35"/>
  <c r="A25751" i="35"/>
  <c r="A25752" i="35"/>
  <c r="A25753" i="35"/>
  <c r="A25754" i="35"/>
  <c r="A25755" i="35"/>
  <c r="A25756" i="35"/>
  <c r="A25757" i="35"/>
  <c r="A25758" i="35"/>
  <c r="A25759" i="35"/>
  <c r="A25760" i="35"/>
  <c r="A25761" i="35"/>
  <c r="A25762" i="35"/>
  <c r="A25763" i="35"/>
  <c r="A25764" i="35"/>
  <c r="A25765" i="35"/>
  <c r="A25766" i="35"/>
  <c r="A25767" i="35"/>
  <c r="A25768" i="35"/>
  <c r="A25769" i="35"/>
  <c r="A25770" i="35"/>
  <c r="A25771" i="35"/>
  <c r="A25772" i="35"/>
  <c r="A25773" i="35"/>
  <c r="A25774" i="35"/>
  <c r="A25775" i="35"/>
  <c r="A25776" i="35"/>
  <c r="A25777" i="35"/>
  <c r="A25778" i="35"/>
  <c r="A25779" i="35"/>
  <c r="A25780" i="35"/>
  <c r="A25781" i="35"/>
  <c r="A25782" i="35"/>
  <c r="A25783" i="35"/>
  <c r="A25784" i="35"/>
  <c r="A25785" i="35"/>
  <c r="A25786" i="35"/>
  <c r="A25787" i="35"/>
  <c r="A25788" i="35"/>
  <c r="A25789" i="35"/>
  <c r="A25790" i="35"/>
  <c r="A25791" i="35"/>
  <c r="A25792" i="35"/>
  <c r="A25793" i="35"/>
  <c r="A25794" i="35"/>
  <c r="A25795" i="35"/>
  <c r="A25796" i="35"/>
  <c r="A25797" i="35"/>
  <c r="A25798" i="35"/>
  <c r="A25799" i="35"/>
  <c r="A25800" i="35"/>
  <c r="A25801" i="35"/>
  <c r="A25802" i="35"/>
  <c r="A25803" i="35"/>
  <c r="A25804" i="35"/>
  <c r="A25805" i="35"/>
  <c r="A25806" i="35"/>
  <c r="A25807" i="35"/>
  <c r="A25808" i="35"/>
  <c r="A25809" i="35"/>
  <c r="A25810" i="35"/>
  <c r="A25811" i="35"/>
  <c r="A25812" i="35"/>
  <c r="A25813" i="35"/>
  <c r="A25814" i="35"/>
  <c r="A25815" i="35"/>
  <c r="A25816" i="35"/>
  <c r="A25817" i="35"/>
  <c r="A25818" i="35"/>
  <c r="A25819" i="35"/>
  <c r="A25820" i="35"/>
  <c r="A25821" i="35"/>
  <c r="A25822" i="35"/>
  <c r="A25823" i="35"/>
  <c r="A25824" i="35"/>
  <c r="A25825" i="35"/>
  <c r="A25826" i="35"/>
  <c r="A25827" i="35"/>
  <c r="A25828" i="35"/>
  <c r="A25829" i="35"/>
  <c r="A25830" i="35"/>
  <c r="A25831" i="35"/>
  <c r="A25832" i="35"/>
  <c r="A25833" i="35"/>
  <c r="A25834" i="35"/>
  <c r="A25835" i="35"/>
  <c r="A25836" i="35"/>
  <c r="A25837" i="35"/>
  <c r="A25838" i="35"/>
  <c r="A25839" i="35"/>
  <c r="A25840" i="35"/>
  <c r="A25841" i="35"/>
  <c r="A25842" i="35"/>
  <c r="A25843" i="35"/>
  <c r="A25844" i="35"/>
  <c r="A25845" i="35"/>
  <c r="A25846" i="35"/>
  <c r="A25847" i="35"/>
  <c r="A25848" i="35"/>
  <c r="A25849" i="35"/>
  <c r="A25850" i="35"/>
  <c r="A25851" i="35"/>
  <c r="A25852" i="35"/>
  <c r="A25853" i="35"/>
  <c r="A25854" i="35"/>
  <c r="A25855" i="35"/>
  <c r="A25856" i="35"/>
  <c r="A25857" i="35"/>
  <c r="A25858" i="35"/>
  <c r="A25859" i="35"/>
  <c r="A25860" i="35"/>
  <c r="A25861" i="35"/>
  <c r="A25862" i="35"/>
  <c r="A25863" i="35"/>
  <c r="A25864" i="35"/>
  <c r="A25865" i="35"/>
  <c r="A25866" i="35"/>
  <c r="A25867" i="35"/>
  <c r="A25868" i="35"/>
  <c r="A25869" i="35"/>
  <c r="A25870" i="35"/>
  <c r="A25871" i="35"/>
  <c r="A25872" i="35"/>
  <c r="A25873" i="35"/>
  <c r="A25874" i="35"/>
  <c r="A25875" i="35"/>
  <c r="A25876" i="35"/>
  <c r="A25877" i="35"/>
  <c r="A25878" i="35"/>
  <c r="A25879" i="35"/>
  <c r="A25880" i="35"/>
  <c r="A25881" i="35"/>
  <c r="A25882" i="35"/>
  <c r="A25883" i="35"/>
  <c r="A25884" i="35"/>
  <c r="A25885" i="35"/>
  <c r="A25886" i="35"/>
  <c r="A25887" i="35"/>
  <c r="A25888" i="35"/>
  <c r="A25889" i="35"/>
  <c r="A25890" i="35"/>
  <c r="A25891" i="35"/>
  <c r="A25892" i="35"/>
  <c r="A25893" i="35"/>
  <c r="A25894" i="35"/>
  <c r="A25895" i="35"/>
  <c r="A25896" i="35"/>
  <c r="A25897" i="35"/>
  <c r="A25898" i="35"/>
  <c r="A25899" i="35"/>
  <c r="A25900" i="35"/>
  <c r="A25901" i="35"/>
  <c r="A25902" i="35"/>
  <c r="A25903" i="35"/>
  <c r="A25904" i="35"/>
  <c r="A25905" i="35"/>
  <c r="A25906" i="35"/>
  <c r="A25907" i="35"/>
  <c r="A25908" i="35"/>
  <c r="A25909" i="35"/>
  <c r="A25910" i="35"/>
  <c r="A25911" i="35"/>
  <c r="A25912" i="35"/>
  <c r="A25913" i="35"/>
  <c r="A25914" i="35"/>
  <c r="A25915" i="35"/>
  <c r="A25916" i="35"/>
  <c r="A25917" i="35"/>
  <c r="A25918" i="35"/>
  <c r="A25919" i="35"/>
  <c r="A25920" i="35"/>
  <c r="A25921" i="35"/>
  <c r="A25922" i="35"/>
  <c r="A25923" i="35"/>
  <c r="A25924" i="35"/>
  <c r="A25925" i="35"/>
  <c r="A25926" i="35"/>
  <c r="A25927" i="35"/>
  <c r="A25928" i="35"/>
  <c r="A25929" i="35"/>
  <c r="A25930" i="35"/>
  <c r="A25931" i="35"/>
  <c r="A25932" i="35"/>
  <c r="A25933" i="35"/>
  <c r="A25934" i="35"/>
  <c r="A25935" i="35"/>
  <c r="A25936" i="35"/>
  <c r="A25937" i="35"/>
  <c r="A25938" i="35"/>
  <c r="A25939" i="35"/>
  <c r="A25940" i="35"/>
  <c r="A25941" i="35"/>
  <c r="A25942" i="35"/>
  <c r="A25943" i="35"/>
  <c r="A25944" i="35"/>
  <c r="A25945" i="35"/>
  <c r="A25946" i="35"/>
  <c r="A25947" i="35"/>
  <c r="A25948" i="35"/>
  <c r="A25949" i="35"/>
  <c r="A25950" i="35"/>
  <c r="A25951" i="35"/>
  <c r="A25952" i="35"/>
  <c r="A25953" i="35"/>
  <c r="A25954" i="35"/>
  <c r="A25955" i="35"/>
  <c r="A25956" i="35"/>
  <c r="A25957" i="35"/>
  <c r="A25958" i="35"/>
  <c r="A25959" i="35"/>
  <c r="A25960" i="35"/>
  <c r="A25961" i="35"/>
  <c r="A25962" i="35"/>
  <c r="A25963" i="35"/>
  <c r="A25964" i="35"/>
  <c r="A25965" i="35"/>
  <c r="A25966" i="35"/>
  <c r="A25967" i="35"/>
  <c r="A25968" i="35"/>
  <c r="A25969" i="35"/>
  <c r="A25970" i="35"/>
  <c r="A25971" i="35"/>
  <c r="A25972" i="35"/>
  <c r="A25973" i="35"/>
  <c r="A25974" i="35"/>
  <c r="A25975" i="35"/>
  <c r="A25976" i="35"/>
  <c r="A25977" i="35"/>
  <c r="A25978" i="35"/>
  <c r="A25979" i="35"/>
  <c r="A25980" i="35"/>
  <c r="A25981" i="35"/>
  <c r="A25982" i="35"/>
  <c r="A25983" i="35"/>
  <c r="A25984" i="35"/>
  <c r="A25985" i="35"/>
  <c r="A25986" i="35"/>
  <c r="A25987" i="35"/>
  <c r="A25988" i="35"/>
  <c r="A25989" i="35"/>
  <c r="A25990" i="35"/>
  <c r="A25991" i="35"/>
  <c r="A25992" i="35"/>
  <c r="A25993" i="35"/>
  <c r="A25994" i="35"/>
  <c r="A25995" i="35"/>
  <c r="A25996" i="35"/>
  <c r="A25997" i="35"/>
  <c r="A25998" i="35"/>
  <c r="A25999" i="35"/>
  <c r="A26000" i="35"/>
  <c r="A26001" i="35"/>
  <c r="A26002" i="35"/>
  <c r="A26003" i="35"/>
  <c r="A26004" i="35"/>
  <c r="A26005" i="35"/>
  <c r="A26006" i="35"/>
  <c r="A26007" i="35"/>
  <c r="A26008" i="35"/>
  <c r="A26009" i="35"/>
  <c r="A26010" i="35"/>
  <c r="A26011" i="35"/>
  <c r="A26012" i="35"/>
  <c r="A26013" i="35"/>
  <c r="A26014" i="35"/>
  <c r="A26015" i="35"/>
  <c r="A26016" i="35"/>
  <c r="A26017" i="35"/>
  <c r="A26018" i="35"/>
  <c r="A26019" i="35"/>
  <c r="A26020" i="35"/>
  <c r="A26021" i="35"/>
  <c r="A26022" i="35"/>
  <c r="A26023" i="35"/>
  <c r="A26024" i="35"/>
  <c r="A26025" i="35"/>
  <c r="A26026" i="35"/>
  <c r="A26027" i="35"/>
  <c r="A26028" i="35"/>
  <c r="A26029" i="35"/>
  <c r="A26030" i="35"/>
  <c r="A26031" i="35"/>
  <c r="A26032" i="35"/>
  <c r="A26033" i="35"/>
  <c r="A26034" i="35"/>
  <c r="A26035" i="35"/>
  <c r="A26036" i="35"/>
  <c r="A26037" i="35"/>
  <c r="A26038" i="35"/>
  <c r="A26039" i="35"/>
  <c r="A26040" i="35"/>
  <c r="A26041" i="35"/>
  <c r="A26042" i="35"/>
  <c r="A26043" i="35"/>
  <c r="A26044" i="35"/>
  <c r="A26045" i="35"/>
  <c r="A26046" i="35"/>
  <c r="A26047" i="35"/>
  <c r="A26048" i="35"/>
  <c r="A26049" i="35"/>
  <c r="A26050" i="35"/>
  <c r="A26051" i="35"/>
  <c r="A26052" i="35"/>
  <c r="A26053" i="35"/>
  <c r="A26054" i="35"/>
  <c r="A26055" i="35"/>
  <c r="A26056" i="35"/>
  <c r="A26057" i="35"/>
  <c r="A26058" i="35"/>
  <c r="A26059" i="35"/>
  <c r="A26060" i="35"/>
  <c r="A26061" i="35"/>
  <c r="A26062" i="35"/>
  <c r="A26063" i="35"/>
  <c r="A26064" i="35"/>
  <c r="A26065" i="35"/>
  <c r="A26066" i="35"/>
  <c r="A26067" i="35"/>
  <c r="A26068" i="35"/>
  <c r="A26069" i="35"/>
  <c r="A26070" i="35"/>
  <c r="A26071" i="35"/>
  <c r="A26072" i="35"/>
  <c r="A26073" i="35"/>
  <c r="A26074" i="35"/>
  <c r="A26075" i="35"/>
  <c r="A26076" i="35"/>
  <c r="A26077" i="35"/>
  <c r="A26078" i="35"/>
  <c r="A26079" i="35"/>
  <c r="A26080" i="35"/>
  <c r="A26081" i="35"/>
  <c r="A26082" i="35"/>
  <c r="A26083" i="35"/>
  <c r="A26084" i="35"/>
  <c r="A26085" i="35"/>
  <c r="A26086" i="35"/>
  <c r="A26087" i="35"/>
  <c r="A26088" i="35"/>
  <c r="A26089" i="35"/>
  <c r="A26090" i="35"/>
  <c r="A26091" i="35"/>
  <c r="A26092" i="35"/>
  <c r="A26093" i="35"/>
  <c r="A26094" i="35"/>
  <c r="A26095" i="35"/>
  <c r="A26096" i="35"/>
  <c r="A26097" i="35"/>
  <c r="A26098" i="35"/>
  <c r="A26099" i="35"/>
  <c r="A26100" i="35"/>
  <c r="A26101" i="35"/>
  <c r="A26102" i="35"/>
  <c r="A26103" i="35"/>
  <c r="A26104" i="35"/>
  <c r="A26105" i="35"/>
  <c r="A26106" i="35"/>
  <c r="A26107" i="35"/>
  <c r="A26108" i="35"/>
  <c r="A26109" i="35"/>
  <c r="A26110" i="35"/>
  <c r="A26111" i="35"/>
  <c r="A26112" i="35"/>
  <c r="A26113" i="35"/>
  <c r="A26114" i="35"/>
  <c r="A26115" i="35"/>
  <c r="A26116" i="35"/>
  <c r="A26117" i="35"/>
  <c r="A26118" i="35"/>
  <c r="A26119" i="35"/>
  <c r="A26120" i="35"/>
  <c r="A26121" i="35"/>
  <c r="A26122" i="35"/>
  <c r="A26123" i="35"/>
  <c r="A26124" i="35"/>
  <c r="A26125" i="35"/>
  <c r="A26126" i="35"/>
  <c r="A26127" i="35"/>
  <c r="A26128" i="35"/>
  <c r="A26129" i="35"/>
  <c r="A26130" i="35"/>
  <c r="A26131" i="35"/>
  <c r="A26132" i="35"/>
  <c r="A26133" i="35"/>
  <c r="A26134" i="35"/>
  <c r="A26135" i="35"/>
  <c r="A26136" i="35"/>
  <c r="A26137" i="35"/>
  <c r="A26138" i="35"/>
  <c r="A26139" i="35"/>
  <c r="A26140" i="35"/>
  <c r="A26141" i="35"/>
  <c r="A26142" i="35"/>
  <c r="A26143" i="35"/>
  <c r="A26144" i="35"/>
  <c r="A26145" i="35"/>
  <c r="A26146" i="35"/>
  <c r="A26147" i="35"/>
  <c r="A26148" i="35"/>
  <c r="A26149" i="35"/>
  <c r="A26150" i="35"/>
  <c r="A26151" i="35"/>
  <c r="A26152" i="35"/>
  <c r="A26153" i="35"/>
  <c r="A26154" i="35"/>
  <c r="A26155" i="35"/>
  <c r="A26156" i="35"/>
  <c r="A26157" i="35"/>
  <c r="A26158" i="35"/>
  <c r="A26159" i="35"/>
  <c r="A26160" i="35"/>
  <c r="A26161" i="35"/>
  <c r="A26162" i="35"/>
  <c r="A26163" i="35"/>
  <c r="A26164" i="35"/>
  <c r="A26165" i="35"/>
  <c r="A26166" i="35"/>
  <c r="A26167" i="35"/>
  <c r="A26168" i="35"/>
  <c r="A26169" i="35"/>
  <c r="A26170" i="35"/>
  <c r="A26171" i="35"/>
  <c r="A26172" i="35"/>
  <c r="A26173" i="35"/>
  <c r="A26174" i="35"/>
  <c r="A26175" i="35"/>
  <c r="A26176" i="35"/>
  <c r="A26177" i="35"/>
  <c r="A26178" i="35"/>
  <c r="A26179" i="35"/>
  <c r="A26180" i="35"/>
  <c r="A26181" i="35"/>
  <c r="A26182" i="35"/>
  <c r="A26183" i="35"/>
  <c r="A26184" i="35"/>
  <c r="A26185" i="35"/>
  <c r="A26186" i="35"/>
  <c r="A26187" i="35"/>
  <c r="A26188" i="35"/>
  <c r="A26189" i="35"/>
  <c r="A26190" i="35"/>
  <c r="A26191" i="35"/>
  <c r="A26192" i="35"/>
  <c r="A26193" i="35"/>
  <c r="A26194" i="35"/>
  <c r="A26195" i="35"/>
  <c r="A26196" i="35"/>
  <c r="A26197" i="35"/>
  <c r="A26198" i="35"/>
  <c r="A26199" i="35"/>
  <c r="A26200" i="35"/>
  <c r="A26201" i="35"/>
  <c r="A26202" i="35"/>
  <c r="A26203" i="35"/>
  <c r="A26204" i="35"/>
  <c r="A26205" i="35"/>
  <c r="A26206" i="35"/>
  <c r="A26207" i="35"/>
  <c r="A26208" i="35"/>
  <c r="A26209" i="35"/>
  <c r="A26210" i="35"/>
  <c r="A26211" i="35"/>
  <c r="A26212" i="35"/>
  <c r="A26213" i="35"/>
  <c r="A26214" i="35"/>
  <c r="A26215" i="35"/>
  <c r="A26216" i="35"/>
  <c r="A26217" i="35"/>
  <c r="A26218" i="35"/>
  <c r="A26219" i="35"/>
  <c r="A26220" i="35"/>
  <c r="A26221" i="35"/>
  <c r="A26222" i="35"/>
  <c r="A26223" i="35"/>
  <c r="A26224" i="35"/>
  <c r="A26225" i="35"/>
  <c r="A26226" i="35"/>
  <c r="A26227" i="35"/>
  <c r="A26228" i="35"/>
  <c r="A26229" i="35"/>
  <c r="A26230" i="35"/>
  <c r="A26231" i="35"/>
  <c r="A26232" i="35"/>
  <c r="A26233" i="35"/>
  <c r="A26234" i="35"/>
  <c r="A26235" i="35"/>
  <c r="A26236" i="35"/>
  <c r="A26237" i="35"/>
  <c r="A26238" i="35"/>
  <c r="A26239" i="35"/>
  <c r="A26240" i="35"/>
  <c r="A26241" i="35"/>
  <c r="A26242" i="35"/>
  <c r="A26243" i="35"/>
  <c r="A26244" i="35"/>
  <c r="A26245" i="35"/>
  <c r="A26246" i="35"/>
  <c r="A26247" i="35"/>
  <c r="A26248" i="35"/>
  <c r="A26249" i="35"/>
  <c r="A26250" i="35"/>
  <c r="A26251" i="35"/>
  <c r="A26252" i="35"/>
  <c r="A26253" i="35"/>
  <c r="A26254" i="35"/>
  <c r="A26255" i="35"/>
  <c r="A26256" i="35"/>
  <c r="A26257" i="35"/>
  <c r="A26258" i="35"/>
  <c r="A26259" i="35"/>
  <c r="A26260" i="35"/>
  <c r="A26261" i="35"/>
  <c r="A26262" i="35"/>
  <c r="A26263" i="35"/>
  <c r="A26264" i="35"/>
  <c r="A26265" i="35"/>
  <c r="A26266" i="35"/>
  <c r="A26267" i="35"/>
  <c r="A26268" i="35"/>
  <c r="A26269" i="35"/>
  <c r="A26270" i="35"/>
  <c r="A26271" i="35"/>
  <c r="A26272" i="35"/>
  <c r="A26273" i="35"/>
  <c r="A26274" i="35"/>
  <c r="A26275" i="35"/>
  <c r="A26276" i="35"/>
  <c r="A26277" i="35"/>
  <c r="A26278" i="35"/>
  <c r="A26279" i="35"/>
  <c r="A26280" i="35"/>
  <c r="A26281" i="35"/>
  <c r="A26282" i="35"/>
  <c r="A26283" i="35"/>
  <c r="A26284" i="35"/>
  <c r="A26285" i="35"/>
  <c r="A26286" i="35"/>
  <c r="A26287" i="35"/>
  <c r="A26288" i="35"/>
  <c r="A26289" i="35"/>
  <c r="A26290" i="35"/>
  <c r="A26291" i="35"/>
  <c r="A26292" i="35"/>
  <c r="A26293" i="35"/>
  <c r="A26294" i="35"/>
  <c r="A26295" i="35"/>
  <c r="A26296" i="35"/>
  <c r="A26297" i="35"/>
  <c r="A26298" i="35"/>
  <c r="A26299" i="35"/>
  <c r="A26300" i="35"/>
  <c r="A26301" i="35"/>
  <c r="A26302" i="35"/>
  <c r="A26303" i="35"/>
  <c r="A26304" i="35"/>
  <c r="A26305" i="35"/>
  <c r="A26306" i="35"/>
  <c r="A26307" i="35"/>
  <c r="A26308" i="35"/>
  <c r="A26309" i="35"/>
  <c r="A26310" i="35"/>
  <c r="A26311" i="35"/>
  <c r="A26312" i="35"/>
  <c r="A26313" i="35"/>
  <c r="A26314" i="35"/>
  <c r="A26315" i="35"/>
  <c r="A26316" i="35"/>
  <c r="A26317" i="35"/>
  <c r="A26318" i="35"/>
  <c r="A26319" i="35"/>
  <c r="A26320" i="35"/>
  <c r="A26321" i="35"/>
  <c r="A26322" i="35"/>
  <c r="A26323" i="35"/>
  <c r="A26324" i="35"/>
  <c r="A26325" i="35"/>
  <c r="A26326" i="35"/>
  <c r="A26327" i="35"/>
  <c r="A26328" i="35"/>
  <c r="A26329" i="35"/>
  <c r="A26330" i="35"/>
  <c r="A26331" i="35"/>
  <c r="A26332" i="35"/>
  <c r="A26333" i="35"/>
  <c r="A26334" i="35"/>
  <c r="A26335" i="35"/>
  <c r="A26336" i="35"/>
  <c r="A26337" i="35"/>
  <c r="A26338" i="35"/>
  <c r="A26339" i="35"/>
  <c r="A26340" i="35"/>
  <c r="A26341" i="35"/>
  <c r="A26342" i="35"/>
  <c r="A26343" i="35"/>
  <c r="A26344" i="35"/>
  <c r="A26345" i="35"/>
  <c r="A26346" i="35"/>
  <c r="A26347" i="35"/>
  <c r="A26348" i="35"/>
  <c r="A26349" i="35"/>
  <c r="A26350" i="35"/>
  <c r="A26351" i="35"/>
  <c r="A26352" i="35"/>
  <c r="A26353" i="35"/>
  <c r="A26354" i="35"/>
  <c r="A26355" i="35"/>
  <c r="A26356" i="35"/>
  <c r="A26357" i="35"/>
  <c r="A26358" i="35"/>
  <c r="A26359" i="35"/>
  <c r="A26360" i="35"/>
  <c r="A26361" i="35"/>
  <c r="A26362" i="35"/>
  <c r="A26363" i="35"/>
  <c r="A26364" i="35"/>
  <c r="A26365" i="35"/>
  <c r="A26366" i="35"/>
  <c r="A26367" i="35"/>
  <c r="A26368" i="35"/>
  <c r="A26369" i="35"/>
  <c r="A26370" i="35"/>
  <c r="A26371" i="35"/>
  <c r="A26372" i="35"/>
  <c r="A26373" i="35"/>
  <c r="A26374" i="35"/>
  <c r="A26375" i="35"/>
  <c r="A26376" i="35"/>
  <c r="A26377" i="35"/>
  <c r="A26378" i="35"/>
  <c r="A26379" i="35"/>
  <c r="A26380" i="35"/>
  <c r="A26381" i="35"/>
  <c r="A26382" i="35"/>
  <c r="A26383" i="35"/>
  <c r="A26384" i="35"/>
  <c r="A26385" i="35"/>
  <c r="A26386" i="35"/>
  <c r="A26387" i="35"/>
  <c r="A26388" i="35"/>
  <c r="A26389" i="35"/>
  <c r="A26390" i="35"/>
  <c r="A26391" i="35"/>
  <c r="A26392" i="35"/>
  <c r="A26393" i="35"/>
  <c r="A26394" i="35"/>
  <c r="A26395" i="35"/>
  <c r="A26396" i="35"/>
  <c r="A26397" i="35"/>
  <c r="A26398" i="35"/>
  <c r="A26399" i="35"/>
  <c r="A26400" i="35"/>
  <c r="A26401" i="35"/>
  <c r="A26402" i="35"/>
  <c r="A26403" i="35"/>
  <c r="A26404" i="35"/>
  <c r="A26405" i="35"/>
  <c r="A26406" i="35"/>
  <c r="A26407" i="35"/>
  <c r="A26408" i="35"/>
  <c r="A26409" i="35"/>
  <c r="A26410" i="35"/>
  <c r="A26411" i="35"/>
  <c r="A26412" i="35"/>
  <c r="A26413" i="35"/>
  <c r="A26414" i="35"/>
  <c r="A26415" i="35"/>
  <c r="A26416" i="35"/>
  <c r="A26417" i="35"/>
  <c r="A26418" i="35"/>
  <c r="A26419" i="35"/>
  <c r="A26420" i="35"/>
  <c r="A26421" i="35"/>
  <c r="A26422" i="35"/>
  <c r="A26423" i="35"/>
  <c r="A26424" i="35"/>
  <c r="A26425" i="35"/>
  <c r="A26426" i="35"/>
  <c r="A26427" i="35"/>
  <c r="A26428" i="35"/>
  <c r="A26429" i="35"/>
  <c r="A26430" i="35"/>
  <c r="A26431" i="35"/>
  <c r="A26432" i="35"/>
  <c r="A26433" i="35"/>
  <c r="A26434" i="35"/>
  <c r="A26435" i="35"/>
  <c r="A26436" i="35"/>
  <c r="A26437" i="35"/>
  <c r="A26438" i="35"/>
  <c r="A26439" i="35"/>
  <c r="A26440" i="35"/>
  <c r="A26441" i="35"/>
  <c r="A26442" i="35"/>
  <c r="A26443" i="35"/>
  <c r="A26444" i="35"/>
  <c r="A26445" i="35"/>
  <c r="A26446" i="35"/>
  <c r="A26447" i="35"/>
  <c r="A26448" i="35"/>
  <c r="A26449" i="35"/>
  <c r="A26450" i="35"/>
  <c r="A26451" i="35"/>
  <c r="A26452" i="35"/>
  <c r="A26453" i="35"/>
  <c r="A26454" i="35"/>
  <c r="A26455" i="35"/>
  <c r="A26456" i="35"/>
  <c r="A26457" i="35"/>
  <c r="A26458" i="35"/>
  <c r="A26459" i="35"/>
  <c r="A26460" i="35"/>
  <c r="A26461" i="35"/>
  <c r="A26462" i="35"/>
  <c r="A26463" i="35"/>
  <c r="A26464" i="35"/>
  <c r="A26465" i="35"/>
  <c r="A26466" i="35"/>
  <c r="A26467" i="35"/>
  <c r="A26468" i="35"/>
  <c r="A26469" i="35"/>
  <c r="A26470" i="35"/>
  <c r="A26471" i="35"/>
  <c r="A26472" i="35"/>
  <c r="A26473" i="35"/>
  <c r="A26474" i="35"/>
  <c r="A26475" i="35"/>
  <c r="A26476" i="35"/>
  <c r="A26477" i="35"/>
  <c r="A26478" i="35"/>
  <c r="A26479" i="35"/>
  <c r="A26480" i="35"/>
  <c r="A26481" i="35"/>
  <c r="A26482" i="35"/>
  <c r="A26483" i="35"/>
  <c r="A26484" i="35"/>
  <c r="A26485" i="35"/>
  <c r="A26486" i="35"/>
  <c r="A26487" i="35"/>
  <c r="A26488" i="35"/>
  <c r="A26489" i="35"/>
  <c r="A26490" i="35"/>
  <c r="A26491" i="35"/>
  <c r="A26492" i="35"/>
  <c r="A26493" i="35"/>
  <c r="A26494" i="35"/>
  <c r="A26495" i="35"/>
  <c r="A26496" i="35"/>
  <c r="A26497" i="35"/>
  <c r="A26498" i="35"/>
  <c r="A26499" i="35"/>
  <c r="A26500" i="35"/>
  <c r="A26501" i="35"/>
  <c r="A26502" i="35"/>
  <c r="A26503" i="35"/>
  <c r="A26504" i="35"/>
  <c r="A26505" i="35"/>
  <c r="A26506" i="35"/>
  <c r="A26507" i="35"/>
  <c r="A26508" i="35"/>
  <c r="A26509" i="35"/>
  <c r="A26510" i="35"/>
  <c r="A26511" i="35"/>
  <c r="A26512" i="35"/>
  <c r="A26513" i="35"/>
  <c r="A26514" i="35"/>
  <c r="A26515" i="35"/>
  <c r="A26516" i="35"/>
  <c r="A26517" i="35"/>
  <c r="A26518" i="35"/>
  <c r="A26519" i="35"/>
  <c r="A26520" i="35"/>
  <c r="A26521" i="35"/>
  <c r="A26522" i="35"/>
  <c r="A26523" i="35"/>
  <c r="A26524" i="35"/>
  <c r="A26525" i="35"/>
  <c r="A26526" i="35"/>
  <c r="A26527" i="35"/>
  <c r="A26528" i="35"/>
  <c r="A26529" i="35"/>
  <c r="A26530" i="35"/>
  <c r="A26531" i="35"/>
  <c r="A26532" i="35"/>
  <c r="A26533" i="35"/>
  <c r="A26534" i="35"/>
  <c r="A26535" i="35"/>
  <c r="A26536" i="35"/>
  <c r="A26537" i="35"/>
  <c r="A26538" i="35"/>
  <c r="A26539" i="35"/>
  <c r="A26540" i="35"/>
  <c r="A26541" i="35"/>
  <c r="A26542" i="35"/>
  <c r="A26543" i="35"/>
  <c r="A26544" i="35"/>
  <c r="A26545" i="35"/>
  <c r="A26546" i="35"/>
  <c r="A26547" i="35"/>
  <c r="A26548" i="35"/>
  <c r="A26549" i="35"/>
  <c r="A26550" i="35"/>
  <c r="A26551" i="35"/>
  <c r="A26552" i="35"/>
  <c r="A26553" i="35"/>
  <c r="A26554" i="35"/>
  <c r="A26555" i="35"/>
  <c r="A26556" i="35"/>
  <c r="A26557" i="35"/>
  <c r="A26558" i="35"/>
  <c r="A26559" i="35"/>
  <c r="A26560" i="35"/>
  <c r="A26561" i="35"/>
  <c r="A26562" i="35"/>
  <c r="A26563" i="35"/>
  <c r="A26564" i="35"/>
  <c r="A26565" i="35"/>
  <c r="A26566" i="35"/>
  <c r="A26567" i="35"/>
  <c r="A26568" i="35"/>
  <c r="A26569" i="35"/>
  <c r="A26570" i="35"/>
  <c r="A26571" i="35"/>
  <c r="A26572" i="35"/>
  <c r="A26573" i="35"/>
  <c r="A26574" i="35"/>
  <c r="A26575" i="35"/>
  <c r="A26576" i="35"/>
  <c r="A26577" i="35"/>
  <c r="A26578" i="35"/>
  <c r="A26579" i="35"/>
  <c r="A26580" i="35"/>
  <c r="A26581" i="35"/>
  <c r="A26582" i="35"/>
  <c r="A26583" i="35"/>
  <c r="A26584" i="35"/>
  <c r="A26585" i="35"/>
  <c r="A26586" i="35"/>
  <c r="A26587" i="35"/>
  <c r="A26588" i="35"/>
  <c r="A26589" i="35"/>
  <c r="A26590" i="35"/>
  <c r="A26591" i="35"/>
  <c r="A26592" i="35"/>
  <c r="A26593" i="35"/>
  <c r="A26594" i="35"/>
  <c r="A26595" i="35"/>
  <c r="A26596" i="35"/>
  <c r="A26597" i="35"/>
  <c r="A26598" i="35"/>
  <c r="A26599" i="35"/>
  <c r="A26600" i="35"/>
  <c r="A26601" i="35"/>
  <c r="A26602" i="35"/>
  <c r="A26603" i="35"/>
  <c r="A26604" i="35"/>
  <c r="A26605" i="35"/>
  <c r="A26606" i="35"/>
  <c r="A26607" i="35"/>
  <c r="A26608" i="35"/>
  <c r="A26609" i="35"/>
  <c r="A26610" i="35"/>
  <c r="A26611" i="35"/>
  <c r="A26612" i="35"/>
  <c r="A26613" i="35"/>
  <c r="A26614" i="35"/>
  <c r="A26615" i="35"/>
  <c r="A26616" i="35"/>
  <c r="A26617" i="35"/>
  <c r="A26618" i="35"/>
  <c r="A26619" i="35"/>
  <c r="A26620" i="35"/>
  <c r="A26621" i="35"/>
  <c r="A26622" i="35"/>
  <c r="A26623" i="35"/>
  <c r="A26624" i="35"/>
  <c r="A26625" i="35"/>
  <c r="A26626" i="35"/>
  <c r="A26627" i="35"/>
  <c r="A26628" i="35"/>
  <c r="A26629" i="35"/>
  <c r="A26630" i="35"/>
  <c r="A26631" i="35"/>
  <c r="A26632" i="35"/>
  <c r="A26633" i="35"/>
  <c r="A26634" i="35"/>
  <c r="A26635" i="35"/>
  <c r="A26636" i="35"/>
  <c r="A26637" i="35"/>
  <c r="A26638" i="35"/>
  <c r="A26639" i="35"/>
  <c r="A26640" i="35"/>
  <c r="A26641" i="35"/>
  <c r="A26642" i="35"/>
  <c r="A26643" i="35"/>
  <c r="A26644" i="35"/>
  <c r="A26645" i="35"/>
  <c r="A26646" i="35"/>
  <c r="A26647" i="35"/>
  <c r="A26648" i="35"/>
  <c r="A26649" i="35"/>
  <c r="A26650" i="35"/>
  <c r="A26651" i="35"/>
  <c r="A26652" i="35"/>
  <c r="A26653" i="35"/>
  <c r="A26654" i="35"/>
  <c r="A26655" i="35"/>
  <c r="A26656" i="35"/>
  <c r="A26657" i="35"/>
  <c r="A26658" i="35"/>
  <c r="A26659" i="35"/>
  <c r="A26660" i="35"/>
  <c r="A26661" i="35"/>
  <c r="A26662" i="35"/>
  <c r="A26663" i="35"/>
  <c r="A26664" i="35"/>
  <c r="A26665" i="35"/>
  <c r="A26666" i="35"/>
  <c r="A26667" i="35"/>
  <c r="A26668" i="35"/>
  <c r="A26669" i="35"/>
  <c r="A26670" i="35"/>
  <c r="A26671" i="35"/>
  <c r="A26672" i="35"/>
  <c r="A26673" i="35"/>
  <c r="A26674" i="35"/>
  <c r="A26675" i="35"/>
  <c r="A26676" i="35"/>
  <c r="A26677" i="35"/>
  <c r="A26678" i="35"/>
  <c r="A26679" i="35"/>
  <c r="A26680" i="35"/>
  <c r="A26681" i="35"/>
  <c r="A26682" i="35"/>
  <c r="A26683" i="35"/>
  <c r="A26684" i="35"/>
  <c r="A26685" i="35"/>
  <c r="A26686" i="35"/>
  <c r="A26687" i="35"/>
  <c r="A26688" i="35"/>
  <c r="A26689" i="35"/>
  <c r="A26690" i="35"/>
  <c r="A26691" i="35"/>
  <c r="A26692" i="35"/>
  <c r="A26693" i="35"/>
  <c r="C2" i="37" l="1"/>
  <c r="C2" i="26" l="1"/>
  <c r="C2" i="28" l="1"/>
  <c r="C2" i="27"/>
  <c r="C2" i="25"/>
  <c r="C2" i="20"/>
  <c r="C2" i="18"/>
  <c r="C2" i="17" l="1"/>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A56" i="35"/>
  <c r="A57" i="35"/>
  <c r="A58" i="35"/>
  <c r="A59" i="35"/>
  <c r="A60" i="35"/>
  <c r="A61" i="35"/>
  <c r="A62" i="35"/>
  <c r="A63" i="35"/>
  <c r="A64" i="35"/>
  <c r="A65" i="35"/>
  <c r="A66" i="35"/>
  <c r="A67" i="35"/>
  <c r="A68" i="35"/>
  <c r="A69" i="35"/>
  <c r="A70" i="35"/>
  <c r="A71" i="35"/>
  <c r="A72" i="35"/>
  <c r="A73" i="35"/>
  <c r="A74" i="35"/>
  <c r="A75" i="35"/>
  <c r="A76" i="35"/>
  <c r="A77" i="35"/>
  <c r="A78" i="35"/>
  <c r="A79" i="35"/>
  <c r="A80" i="35"/>
  <c r="A81" i="35"/>
  <c r="A82" i="35"/>
  <c r="A83" i="35"/>
  <c r="A84" i="35"/>
  <c r="A85" i="35"/>
  <c r="A86" i="35"/>
  <c r="A87" i="35"/>
  <c r="A88" i="35"/>
  <c r="A89" i="35"/>
  <c r="A90" i="35"/>
  <c r="A91" i="35"/>
  <c r="A92" i="35"/>
  <c r="A93" i="35"/>
  <c r="A94" i="35"/>
  <c r="A95" i="35"/>
  <c r="A96" i="35"/>
  <c r="A97" i="35"/>
  <c r="A98" i="35"/>
  <c r="A99" i="35"/>
  <c r="A100" i="35"/>
  <c r="A101" i="35"/>
  <c r="A102" i="35"/>
  <c r="A103" i="35"/>
  <c r="A104" i="35"/>
  <c r="A105" i="35"/>
  <c r="A106" i="35"/>
  <c r="A107" i="35"/>
  <c r="A108" i="35"/>
  <c r="A109" i="35"/>
  <c r="A110" i="35"/>
  <c r="A111" i="35"/>
  <c r="A112" i="35"/>
  <c r="A113" i="35"/>
  <c r="A114" i="35"/>
  <c r="A115" i="35"/>
  <c r="A116" i="35"/>
  <c r="A117" i="35"/>
  <c r="A118" i="35"/>
  <c r="A119" i="35"/>
  <c r="A120" i="35"/>
  <c r="A121" i="35"/>
  <c r="A122" i="35"/>
  <c r="A123" i="35"/>
  <c r="A124" i="35"/>
  <c r="A125" i="35"/>
  <c r="A126" i="35"/>
  <c r="A127" i="35"/>
  <c r="A128" i="35"/>
  <c r="A129" i="35"/>
  <c r="A130" i="35"/>
  <c r="A131" i="35"/>
  <c r="A132" i="35"/>
  <c r="A133" i="35"/>
  <c r="A134" i="35"/>
  <c r="A135" i="35"/>
  <c r="A136" i="35"/>
  <c r="A137" i="35"/>
  <c r="A138" i="35"/>
  <c r="A139" i="35"/>
  <c r="A140" i="35"/>
  <c r="A141" i="35"/>
  <c r="A142" i="35"/>
  <c r="A143" i="35"/>
  <c r="A144" i="35"/>
  <c r="A145" i="35"/>
  <c r="A146" i="35"/>
  <c r="A147" i="35"/>
  <c r="A148" i="35"/>
  <c r="A149" i="35"/>
  <c r="A150" i="35"/>
  <c r="A151" i="35"/>
  <c r="A152" i="35"/>
  <c r="A153" i="35"/>
  <c r="A154" i="35"/>
  <c r="A155" i="35"/>
  <c r="A156" i="35"/>
  <c r="A157" i="35"/>
  <c r="A158" i="35"/>
  <c r="A159" i="35"/>
  <c r="A160" i="35"/>
  <c r="A161" i="35"/>
  <c r="A162" i="35"/>
  <c r="A163" i="35"/>
  <c r="A164" i="35"/>
  <c r="A165" i="35"/>
  <c r="A166" i="35"/>
  <c r="A167" i="35"/>
  <c r="A168" i="35"/>
  <c r="A169" i="35"/>
  <c r="A170" i="35"/>
  <c r="A171" i="35"/>
  <c r="A172" i="35"/>
  <c r="A173" i="35"/>
  <c r="A174" i="35"/>
  <c r="A175" i="35"/>
  <c r="A176" i="35"/>
  <c r="A177" i="35"/>
  <c r="A178" i="35"/>
  <c r="A179" i="35"/>
  <c r="A180" i="35"/>
  <c r="A181" i="35"/>
  <c r="A182" i="35"/>
  <c r="A183" i="35"/>
  <c r="A184" i="35"/>
  <c r="A185" i="35"/>
  <c r="A186" i="35"/>
  <c r="A187" i="35"/>
  <c r="A188" i="35"/>
  <c r="A189" i="35"/>
  <c r="A190" i="35"/>
  <c r="A191" i="35"/>
  <c r="A192" i="35"/>
  <c r="A193" i="35"/>
  <c r="A194" i="35"/>
  <c r="A195" i="35"/>
  <c r="A196" i="35"/>
  <c r="A197" i="35"/>
  <c r="A198" i="35"/>
  <c r="A199" i="35"/>
  <c r="A200" i="35"/>
  <c r="A201" i="35"/>
  <c r="A202" i="35"/>
  <c r="A203" i="35"/>
  <c r="A204" i="35"/>
  <c r="A205" i="35"/>
  <c r="A206" i="35"/>
  <c r="A207" i="35"/>
  <c r="A208" i="35"/>
  <c r="A209" i="35"/>
  <c r="A210" i="35"/>
  <c r="A211" i="35"/>
  <c r="A212" i="35"/>
  <c r="A213" i="35"/>
  <c r="A214" i="35"/>
  <c r="A215" i="35"/>
  <c r="A216" i="35"/>
  <c r="A217" i="35"/>
  <c r="A218" i="35"/>
  <c r="A219" i="35"/>
  <c r="A220" i="35"/>
  <c r="A221" i="35"/>
  <c r="A222" i="35"/>
  <c r="A223" i="35"/>
  <c r="A224" i="35"/>
  <c r="A225" i="35"/>
  <c r="A226" i="35"/>
  <c r="A227" i="35"/>
  <c r="A228" i="35"/>
  <c r="A229" i="35"/>
  <c r="A230" i="35"/>
  <c r="A231" i="35"/>
  <c r="A232" i="35"/>
  <c r="A233" i="35"/>
  <c r="A234" i="35"/>
  <c r="A235" i="35"/>
  <c r="A236" i="35"/>
  <c r="A237" i="35"/>
  <c r="A238" i="35"/>
  <c r="A239" i="35"/>
  <c r="A240" i="35"/>
  <c r="A241" i="35"/>
  <c r="A242" i="35"/>
  <c r="A243" i="35"/>
  <c r="A244" i="35"/>
  <c r="A245" i="35"/>
  <c r="A246" i="35"/>
  <c r="A247" i="35"/>
  <c r="A248" i="35"/>
  <c r="A249" i="35"/>
  <c r="A250" i="35"/>
  <c r="A251" i="35"/>
  <c r="A252" i="35"/>
  <c r="A253" i="35"/>
  <c r="A254" i="35"/>
  <c r="A255" i="35"/>
  <c r="A256" i="35"/>
  <c r="A257" i="35"/>
  <c r="A258" i="35"/>
  <c r="A259" i="35"/>
  <c r="A260" i="35"/>
  <c r="A261" i="35"/>
  <c r="A262" i="35"/>
  <c r="A263" i="35"/>
  <c r="A264" i="35"/>
  <c r="A265" i="35"/>
  <c r="A266" i="35"/>
  <c r="A267" i="35"/>
  <c r="A268" i="35"/>
  <c r="A269" i="35"/>
  <c r="A270" i="35"/>
  <c r="A271" i="35"/>
  <c r="A272" i="35"/>
  <c r="A273" i="35"/>
  <c r="A274" i="35"/>
  <c r="A275" i="35"/>
  <c r="A276" i="35"/>
  <c r="A277" i="35"/>
  <c r="A278" i="35"/>
  <c r="A279" i="35"/>
  <c r="A280" i="35"/>
  <c r="A281" i="35"/>
  <c r="A282" i="35"/>
  <c r="A283" i="35"/>
  <c r="A284" i="35"/>
  <c r="A285" i="35"/>
  <c r="A286" i="35"/>
  <c r="A287" i="35"/>
  <c r="A288" i="35"/>
  <c r="A289" i="35"/>
  <c r="A290" i="35"/>
  <c r="A291" i="35"/>
  <c r="A292" i="35"/>
  <c r="A293" i="35"/>
  <c r="A294" i="35"/>
  <c r="A295" i="35"/>
  <c r="A296" i="35"/>
  <c r="A297" i="35"/>
  <c r="A298" i="35"/>
  <c r="A299" i="35"/>
  <c r="A300" i="35"/>
  <c r="A301" i="35"/>
  <c r="A302" i="35"/>
  <c r="A303" i="35"/>
  <c r="A304" i="35"/>
  <c r="A305" i="35"/>
  <c r="A306" i="35"/>
  <c r="A307" i="35"/>
  <c r="A308" i="35"/>
  <c r="A309" i="35"/>
  <c r="A310" i="35"/>
  <c r="A311" i="35"/>
  <c r="A312" i="35"/>
  <c r="A313" i="35"/>
  <c r="A314" i="35"/>
  <c r="A315" i="35"/>
  <c r="A316" i="35"/>
  <c r="A317" i="35"/>
  <c r="A318" i="35"/>
  <c r="A319" i="35"/>
  <c r="A320" i="35"/>
  <c r="A321" i="35"/>
  <c r="A322" i="35"/>
  <c r="A323" i="35"/>
  <c r="A324" i="35"/>
  <c r="A325" i="35"/>
  <c r="A326" i="35"/>
  <c r="A327" i="35"/>
  <c r="A328" i="35"/>
  <c r="A329" i="35"/>
  <c r="A330" i="35"/>
  <c r="A331" i="35"/>
  <c r="A332" i="35"/>
  <c r="A333" i="35"/>
  <c r="A334" i="35"/>
  <c r="A335" i="35"/>
  <c r="A336" i="35"/>
  <c r="A337" i="35"/>
  <c r="A338" i="35"/>
  <c r="A339" i="35"/>
  <c r="A340" i="35"/>
  <c r="A341" i="35"/>
  <c r="A342" i="35"/>
  <c r="A343" i="35"/>
  <c r="A344" i="35"/>
  <c r="A345" i="35"/>
  <c r="A346" i="35"/>
  <c r="A347" i="35"/>
  <c r="A348" i="35"/>
  <c r="A349" i="35"/>
  <c r="A350" i="35"/>
  <c r="A351" i="35"/>
  <c r="A352" i="35"/>
  <c r="A353" i="35"/>
  <c r="A354" i="35"/>
  <c r="A355" i="35"/>
  <c r="A356" i="35"/>
  <c r="A357" i="35"/>
  <c r="A358" i="35"/>
  <c r="A359" i="35"/>
  <c r="A360" i="35"/>
  <c r="A361" i="35"/>
  <c r="A362" i="35"/>
  <c r="A363" i="35"/>
  <c r="A364" i="35"/>
  <c r="A365" i="35"/>
  <c r="A366" i="35"/>
  <c r="A367" i="35"/>
  <c r="A368" i="35"/>
  <c r="A369" i="35"/>
  <c r="A370" i="35"/>
  <c r="A371" i="35"/>
  <c r="A372" i="35"/>
  <c r="A373" i="35"/>
  <c r="A374" i="35"/>
  <c r="A375" i="35"/>
  <c r="A376" i="35"/>
  <c r="A377" i="35"/>
  <c r="A378" i="35"/>
  <c r="A379" i="35"/>
  <c r="A380" i="35"/>
  <c r="A381" i="35"/>
  <c r="A382" i="35"/>
  <c r="A383" i="35"/>
  <c r="A384" i="35"/>
  <c r="A385" i="35"/>
  <c r="A386" i="35"/>
  <c r="A387" i="35"/>
  <c r="A388" i="35"/>
  <c r="A389" i="35"/>
  <c r="A390" i="35"/>
  <c r="A391" i="35"/>
  <c r="A392" i="35"/>
  <c r="A393" i="35"/>
  <c r="A394" i="35"/>
  <c r="A395" i="35"/>
  <c r="A396" i="35"/>
  <c r="A397" i="35"/>
  <c r="A398" i="35"/>
  <c r="A399" i="35"/>
  <c r="A400" i="35"/>
  <c r="A401" i="35"/>
  <c r="A402" i="35"/>
  <c r="A403" i="35"/>
  <c r="A404" i="35"/>
  <c r="A405" i="35"/>
  <c r="A406" i="35"/>
  <c r="A407" i="35"/>
  <c r="A408" i="35"/>
  <c r="A409" i="35"/>
  <c r="A410" i="35"/>
  <c r="A411" i="35"/>
  <c r="A412" i="35"/>
  <c r="A413" i="35"/>
  <c r="A414" i="35"/>
  <c r="A415" i="35"/>
  <c r="A416" i="35"/>
  <c r="A417" i="35"/>
  <c r="A418" i="35"/>
  <c r="A419" i="35"/>
  <c r="A420" i="35"/>
  <c r="A421" i="35"/>
  <c r="A422" i="35"/>
  <c r="A423" i="35"/>
  <c r="A424" i="35"/>
  <c r="A425" i="35"/>
  <c r="A426" i="35"/>
  <c r="A427" i="35"/>
  <c r="A428" i="35"/>
  <c r="A429" i="35"/>
  <c r="A430" i="35"/>
  <c r="A431" i="35"/>
  <c r="A432" i="35"/>
  <c r="A433" i="35"/>
  <c r="A434" i="35"/>
  <c r="A435" i="35"/>
  <c r="A436" i="35"/>
  <c r="A437" i="35"/>
  <c r="A438" i="35"/>
  <c r="A439" i="35"/>
  <c r="A440" i="35"/>
  <c r="A441" i="35"/>
  <c r="A442" i="35"/>
  <c r="A443" i="35"/>
  <c r="A444" i="35"/>
  <c r="A445" i="35"/>
  <c r="A446" i="35"/>
  <c r="A447" i="35"/>
  <c r="A448" i="35"/>
  <c r="A449" i="35"/>
  <c r="A450" i="35"/>
  <c r="A451" i="35"/>
  <c r="A452" i="35"/>
  <c r="A453" i="35"/>
  <c r="A454" i="35"/>
  <c r="A455" i="35"/>
  <c r="A456" i="35"/>
  <c r="A457" i="35"/>
  <c r="A458" i="35"/>
  <c r="A459" i="35"/>
  <c r="A460" i="35"/>
  <c r="A461" i="35"/>
  <c r="A462" i="35"/>
  <c r="A463" i="35"/>
  <c r="A464" i="35"/>
  <c r="A465" i="35"/>
  <c r="A466" i="35"/>
  <c r="A467" i="35"/>
  <c r="A468" i="35"/>
  <c r="A469" i="35"/>
  <c r="A470" i="35"/>
  <c r="A471" i="35"/>
  <c r="A472" i="35"/>
  <c r="A473" i="35"/>
  <c r="A474" i="35"/>
  <c r="A475" i="35"/>
  <c r="A476" i="35"/>
  <c r="A477" i="35"/>
  <c r="A478" i="35"/>
  <c r="A479" i="35"/>
  <c r="A480" i="35"/>
  <c r="A481" i="35"/>
  <c r="A482" i="35"/>
  <c r="A483" i="35"/>
  <c r="A484" i="35"/>
  <c r="A485" i="35"/>
  <c r="A486" i="35"/>
  <c r="A487" i="35"/>
  <c r="A488" i="35"/>
  <c r="A489" i="35"/>
  <c r="A490" i="35"/>
  <c r="A491" i="35"/>
  <c r="A492" i="35"/>
  <c r="A493" i="35"/>
  <c r="A494" i="35"/>
  <c r="A495" i="35"/>
  <c r="A496" i="35"/>
  <c r="A497" i="35"/>
  <c r="A498" i="35"/>
  <c r="A499" i="35"/>
  <c r="A500" i="35"/>
  <c r="A501" i="35"/>
  <c r="A502" i="35"/>
  <c r="A503" i="35"/>
  <c r="A504" i="35"/>
  <c r="A505" i="35"/>
  <c r="A506" i="35"/>
  <c r="A507" i="35"/>
  <c r="A508" i="35"/>
  <c r="A509" i="35"/>
  <c r="A510" i="35"/>
  <c r="A511" i="35"/>
  <c r="A512" i="35"/>
  <c r="A513" i="35"/>
  <c r="A514" i="35"/>
  <c r="A515" i="35"/>
  <c r="A516" i="35"/>
  <c r="A517" i="35"/>
  <c r="A518" i="35"/>
  <c r="A519" i="35"/>
  <c r="A520" i="35"/>
  <c r="A521" i="35"/>
  <c r="A522" i="35"/>
  <c r="A523" i="35"/>
  <c r="A524" i="35"/>
  <c r="A525" i="35"/>
  <c r="A526" i="35"/>
  <c r="A527" i="35"/>
  <c r="A528" i="35"/>
  <c r="A529" i="35"/>
  <c r="A530" i="35"/>
  <c r="A531" i="35"/>
  <c r="A532" i="35"/>
  <c r="A533" i="35"/>
  <c r="A534" i="35"/>
  <c r="A535" i="35"/>
  <c r="A536" i="35"/>
  <c r="A537" i="35"/>
  <c r="A538" i="35"/>
  <c r="A539" i="35"/>
  <c r="A540" i="35"/>
  <c r="A541" i="35"/>
  <c r="A542" i="35"/>
  <c r="A543" i="35"/>
  <c r="A544" i="35"/>
  <c r="A545" i="35"/>
  <c r="A546" i="35"/>
  <c r="A547" i="35"/>
  <c r="A548" i="35"/>
  <c r="A549" i="35"/>
  <c r="A550" i="35"/>
  <c r="A551" i="35"/>
  <c r="A552" i="35"/>
  <c r="A553" i="35"/>
  <c r="A554" i="35"/>
  <c r="A555" i="35"/>
  <c r="A556" i="35"/>
  <c r="A557" i="35"/>
  <c r="A558" i="35"/>
  <c r="A559" i="35"/>
  <c r="A560" i="35"/>
  <c r="A561" i="35"/>
  <c r="A562" i="35"/>
  <c r="A563" i="35"/>
  <c r="A564" i="35"/>
  <c r="A565" i="35"/>
  <c r="A566" i="35"/>
  <c r="A567" i="35"/>
  <c r="A568" i="35"/>
  <c r="A569" i="35"/>
  <c r="A570" i="35"/>
  <c r="A571" i="35"/>
  <c r="A572" i="35"/>
  <c r="A573" i="35"/>
  <c r="A574" i="35"/>
  <c r="A575" i="35"/>
  <c r="A576" i="35"/>
  <c r="A577" i="35"/>
  <c r="A578" i="35"/>
  <c r="A579" i="35"/>
  <c r="A580" i="35"/>
  <c r="A581" i="35"/>
  <c r="A582" i="35"/>
  <c r="A583" i="35"/>
  <c r="A584" i="35"/>
  <c r="A585" i="35"/>
  <c r="A586" i="35"/>
  <c r="A587" i="35"/>
  <c r="A588" i="35"/>
  <c r="A589" i="35"/>
  <c r="A590" i="35"/>
  <c r="A591" i="35"/>
  <c r="A592" i="35"/>
  <c r="A593" i="35"/>
  <c r="A594" i="35"/>
  <c r="A595" i="35"/>
  <c r="A596" i="35"/>
  <c r="A597" i="35"/>
  <c r="A598" i="35"/>
  <c r="A599" i="35"/>
  <c r="A600" i="35"/>
  <c r="A601" i="35"/>
  <c r="A602" i="35"/>
  <c r="A603" i="35"/>
  <c r="A604" i="35"/>
  <c r="A605" i="35"/>
  <c r="A606" i="35"/>
  <c r="A607" i="35"/>
  <c r="A608" i="35"/>
  <c r="A609" i="35"/>
  <c r="A610" i="35"/>
  <c r="A611" i="35"/>
  <c r="A612" i="35"/>
  <c r="A613" i="35"/>
  <c r="A614" i="35"/>
  <c r="A615" i="35"/>
  <c r="A616" i="35"/>
  <c r="A617" i="35"/>
  <c r="A618" i="35"/>
  <c r="A619" i="35"/>
  <c r="A620" i="35"/>
  <c r="A621" i="35"/>
  <c r="A622" i="35"/>
  <c r="A623" i="35"/>
  <c r="A624" i="35"/>
  <c r="A625" i="35"/>
  <c r="A626" i="35"/>
  <c r="A627" i="35"/>
  <c r="A628" i="35"/>
  <c r="A629" i="35"/>
  <c r="A630" i="35"/>
  <c r="A631" i="35"/>
  <c r="A632" i="35"/>
  <c r="A633" i="35"/>
  <c r="A634" i="35"/>
  <c r="A635" i="35"/>
  <c r="A636" i="35"/>
  <c r="A637" i="35"/>
  <c r="A638" i="35"/>
  <c r="A639" i="35"/>
  <c r="A640" i="35"/>
  <c r="A641" i="35"/>
  <c r="A642" i="35"/>
  <c r="A643" i="35"/>
  <c r="A644" i="35"/>
  <c r="A645" i="35"/>
  <c r="A646" i="35"/>
  <c r="A647" i="35"/>
  <c r="A648" i="35"/>
  <c r="A649" i="35"/>
  <c r="A650" i="35"/>
  <c r="A651" i="35"/>
  <c r="A652" i="35"/>
  <c r="A653" i="35"/>
  <c r="A654" i="35"/>
  <c r="A655" i="35"/>
  <c r="A656" i="35"/>
  <c r="A657" i="35"/>
  <c r="A658" i="35"/>
  <c r="A659" i="35"/>
  <c r="A660" i="35"/>
  <c r="A661" i="35"/>
  <c r="A662" i="35"/>
  <c r="A663" i="35"/>
  <c r="A664" i="35"/>
  <c r="A665" i="35"/>
  <c r="A666" i="35"/>
  <c r="A667" i="35"/>
  <c r="A668" i="35"/>
  <c r="A669" i="35"/>
  <c r="A670" i="35"/>
  <c r="A671" i="35"/>
  <c r="A672" i="35"/>
  <c r="A673" i="35"/>
  <c r="A674" i="35"/>
  <c r="A675" i="35"/>
  <c r="A676" i="35"/>
  <c r="A677" i="35"/>
  <c r="A678" i="35"/>
  <c r="A679" i="35"/>
  <c r="A680" i="35"/>
  <c r="A681" i="35"/>
  <c r="A682" i="35"/>
  <c r="A683" i="35"/>
  <c r="A684" i="35"/>
  <c r="A685" i="35"/>
  <c r="A686" i="35"/>
  <c r="A687" i="35"/>
  <c r="A688" i="35"/>
  <c r="A689" i="35"/>
  <c r="A690" i="35"/>
  <c r="A691" i="35"/>
  <c r="A692" i="35"/>
  <c r="A693" i="35"/>
  <c r="A694" i="35"/>
  <c r="A695" i="35"/>
  <c r="A696" i="35"/>
  <c r="A697" i="35"/>
  <c r="A698" i="35"/>
  <c r="A699" i="35"/>
  <c r="A700" i="35"/>
  <c r="A701" i="35"/>
  <c r="A702" i="35"/>
  <c r="A703" i="35"/>
  <c r="A704" i="35"/>
  <c r="A705" i="35"/>
  <c r="A706" i="35"/>
  <c r="A707" i="35"/>
  <c r="A708" i="35"/>
  <c r="A709" i="35"/>
  <c r="A710" i="35"/>
  <c r="A711" i="35"/>
  <c r="A712" i="35"/>
  <c r="A713" i="35"/>
  <c r="A714" i="35"/>
  <c r="A715" i="35"/>
  <c r="A716" i="35"/>
  <c r="A717" i="35"/>
  <c r="A718" i="35"/>
  <c r="A719" i="35"/>
  <c r="A720" i="35"/>
  <c r="A721" i="35"/>
  <c r="A722" i="35"/>
  <c r="A723" i="35"/>
  <c r="A724" i="35"/>
  <c r="A725" i="35"/>
  <c r="A726" i="35"/>
  <c r="A727" i="35"/>
  <c r="A728" i="35"/>
  <c r="A729" i="35"/>
  <c r="A730" i="35"/>
  <c r="A731" i="35"/>
  <c r="A732" i="35"/>
  <c r="A733" i="35"/>
  <c r="A734" i="35"/>
  <c r="A735" i="35"/>
  <c r="A736" i="35"/>
  <c r="A737" i="35"/>
  <c r="A738" i="35"/>
  <c r="A739" i="35"/>
  <c r="A740" i="35"/>
  <c r="A741" i="35"/>
  <c r="A742" i="35"/>
  <c r="A743" i="35"/>
  <c r="A744" i="35"/>
  <c r="A745" i="35"/>
  <c r="A746" i="35"/>
  <c r="A747" i="35"/>
  <c r="A748" i="35"/>
  <c r="A749" i="35"/>
  <c r="A750" i="35"/>
  <c r="A751" i="35"/>
  <c r="A752" i="35"/>
  <c r="A753" i="35"/>
  <c r="A754" i="35"/>
  <c r="A755" i="35"/>
  <c r="A756" i="35"/>
  <c r="A757" i="35"/>
  <c r="A758" i="35"/>
  <c r="A759" i="35"/>
  <c r="A760" i="35"/>
  <c r="A761" i="35"/>
  <c r="A762" i="35"/>
  <c r="A763" i="35"/>
  <c r="A764" i="35"/>
  <c r="A765" i="35"/>
  <c r="A766" i="35"/>
  <c r="A767" i="35"/>
  <c r="A768" i="35"/>
  <c r="A769" i="35"/>
  <c r="A770" i="35"/>
  <c r="A771" i="35"/>
  <c r="A772" i="35"/>
  <c r="A773" i="35"/>
  <c r="A774" i="35"/>
  <c r="A775" i="35"/>
  <c r="A776" i="35"/>
  <c r="A777" i="35"/>
  <c r="A778" i="35"/>
  <c r="A779" i="35"/>
  <c r="A780" i="35"/>
  <c r="A781" i="35"/>
  <c r="A782" i="35"/>
  <c r="A783" i="35"/>
  <c r="A784" i="35"/>
  <c r="A785" i="35"/>
  <c r="A786" i="35"/>
  <c r="A787" i="35"/>
  <c r="A788" i="35"/>
  <c r="A789" i="35"/>
  <c r="A790" i="35"/>
  <c r="A791" i="35"/>
  <c r="A792" i="35"/>
  <c r="A793" i="35"/>
  <c r="A794" i="35"/>
  <c r="A795" i="35"/>
  <c r="A796" i="35"/>
  <c r="A797" i="35"/>
  <c r="A798" i="35"/>
  <c r="A799" i="35"/>
  <c r="A800" i="35"/>
  <c r="A801" i="35"/>
  <c r="A802" i="35"/>
  <c r="A803" i="35"/>
  <c r="A804" i="35"/>
  <c r="A805" i="35"/>
  <c r="A806" i="35"/>
  <c r="A807" i="35"/>
  <c r="A808" i="35"/>
  <c r="A809" i="35"/>
  <c r="A810" i="35"/>
  <c r="A811" i="35"/>
  <c r="A812" i="35"/>
  <c r="A813" i="35"/>
  <c r="A814" i="35"/>
  <c r="A815" i="35"/>
  <c r="A816" i="35"/>
  <c r="A817" i="35"/>
  <c r="A818" i="35"/>
  <c r="A819" i="35"/>
  <c r="A820" i="35"/>
  <c r="A821" i="35"/>
  <c r="A822" i="35"/>
  <c r="A823" i="35"/>
  <c r="A824" i="35"/>
  <c r="A825" i="35"/>
  <c r="A826" i="35"/>
  <c r="A827" i="35"/>
  <c r="A828" i="35"/>
  <c r="A829" i="35"/>
  <c r="A830" i="35"/>
  <c r="A831" i="35"/>
  <c r="A832" i="35"/>
  <c r="A833" i="35"/>
  <c r="A834" i="35"/>
  <c r="A835" i="35"/>
  <c r="A836" i="35"/>
  <c r="A837" i="35"/>
  <c r="A838" i="35"/>
  <c r="A839" i="35"/>
  <c r="A840" i="35"/>
  <c r="A841" i="35"/>
  <c r="A842" i="35"/>
  <c r="A843" i="35"/>
  <c r="A844" i="35"/>
  <c r="A845" i="35"/>
  <c r="A846" i="35"/>
  <c r="A847" i="35"/>
  <c r="A848" i="35"/>
  <c r="A849" i="35"/>
  <c r="A850" i="35"/>
  <c r="A851" i="35"/>
  <c r="A852" i="35"/>
  <c r="A853" i="35"/>
  <c r="A854" i="35"/>
  <c r="A855" i="35"/>
  <c r="A856" i="35"/>
  <c r="A857" i="35"/>
  <c r="A858" i="35"/>
  <c r="A859" i="35"/>
  <c r="A860" i="35"/>
  <c r="A861" i="35"/>
  <c r="A862" i="35"/>
  <c r="A863" i="35"/>
  <c r="A864" i="35"/>
  <c r="A865" i="35"/>
  <c r="A866" i="35"/>
  <c r="A867" i="35"/>
  <c r="A868" i="35"/>
  <c r="A869" i="35"/>
  <c r="A870" i="35"/>
  <c r="A871" i="35"/>
  <c r="A872" i="35"/>
  <c r="A873" i="35"/>
  <c r="A874" i="35"/>
  <c r="A875" i="35"/>
  <c r="A876" i="35"/>
  <c r="A877" i="35"/>
  <c r="A878" i="35"/>
  <c r="A879" i="35"/>
  <c r="A880" i="35"/>
  <c r="A881" i="35"/>
  <c r="A882" i="35"/>
  <c r="A883" i="35"/>
  <c r="A884" i="35"/>
  <c r="A885" i="35"/>
  <c r="A886" i="35"/>
  <c r="A887" i="35"/>
  <c r="A888" i="35"/>
  <c r="A889" i="35"/>
  <c r="A890" i="35"/>
  <c r="A891" i="35"/>
  <c r="A892" i="35"/>
  <c r="A893" i="35"/>
  <c r="A894" i="35"/>
  <c r="A895" i="35"/>
  <c r="A896" i="35"/>
  <c r="A897" i="35"/>
  <c r="A898" i="35"/>
  <c r="A899" i="35"/>
  <c r="A900" i="35"/>
  <c r="A901" i="35"/>
  <c r="A902" i="35"/>
  <c r="A903" i="35"/>
  <c r="A904" i="35"/>
  <c r="A905" i="35"/>
  <c r="A906" i="35"/>
  <c r="A907" i="35"/>
  <c r="A908" i="35"/>
  <c r="A909" i="35"/>
  <c r="A910" i="35"/>
  <c r="A911" i="35"/>
  <c r="A912" i="35"/>
  <c r="A913" i="35"/>
  <c r="A914" i="35"/>
  <c r="A915" i="35"/>
  <c r="A916" i="35"/>
  <c r="A917" i="35"/>
  <c r="A918" i="35"/>
  <c r="A919" i="35"/>
  <c r="A920" i="35"/>
  <c r="A921" i="35"/>
  <c r="A922" i="35"/>
  <c r="A923" i="35"/>
  <c r="A924" i="35"/>
  <c r="A925" i="35"/>
  <c r="A926" i="35"/>
  <c r="A927" i="35"/>
  <c r="A928" i="35"/>
  <c r="A929" i="35"/>
  <c r="A930" i="35"/>
  <c r="A931" i="35"/>
  <c r="A932" i="35"/>
  <c r="A933" i="35"/>
  <c r="A934" i="35"/>
  <c r="A935" i="35"/>
  <c r="A936" i="35"/>
  <c r="A937" i="35"/>
  <c r="A938" i="35"/>
  <c r="A939" i="35"/>
  <c r="A940" i="35"/>
  <c r="A941" i="35"/>
  <c r="A942" i="35"/>
  <c r="A943" i="35"/>
  <c r="A944" i="35"/>
  <c r="A945" i="35"/>
  <c r="A946" i="35"/>
  <c r="A947" i="35"/>
  <c r="A948" i="35"/>
  <c r="A949" i="35"/>
  <c r="A950" i="35"/>
  <c r="A951" i="35"/>
  <c r="A952" i="35"/>
  <c r="A953" i="35"/>
  <c r="A954" i="35"/>
  <c r="A955" i="35"/>
  <c r="A956" i="35"/>
  <c r="A957" i="35"/>
  <c r="A958" i="35"/>
  <c r="A959" i="35"/>
  <c r="A960" i="35"/>
  <c r="A961" i="35"/>
  <c r="A962" i="35"/>
  <c r="A963" i="35"/>
  <c r="A964" i="35"/>
  <c r="A965" i="35"/>
  <c r="A966" i="35"/>
  <c r="A967" i="35"/>
  <c r="A968" i="35"/>
  <c r="A969" i="35"/>
  <c r="A970" i="35"/>
  <c r="A971" i="35"/>
  <c r="A972" i="35"/>
  <c r="A973" i="35"/>
  <c r="A974" i="35"/>
  <c r="A975" i="35"/>
  <c r="A976" i="35"/>
  <c r="A977" i="35"/>
  <c r="A978" i="35"/>
  <c r="A979" i="35"/>
  <c r="A980" i="35"/>
  <c r="A981" i="35"/>
  <c r="A982" i="35"/>
  <c r="A983" i="35"/>
  <c r="A984" i="35"/>
  <c r="A985" i="35"/>
  <c r="A986" i="35"/>
  <c r="A987" i="35"/>
  <c r="A988" i="35"/>
  <c r="A989" i="35"/>
  <c r="A990" i="35"/>
  <c r="A991" i="35"/>
  <c r="A992" i="35"/>
  <c r="A993" i="35"/>
  <c r="A994" i="35"/>
  <c r="A995" i="35"/>
  <c r="A996" i="35"/>
  <c r="A997" i="35"/>
  <c r="A998" i="35"/>
  <c r="A999" i="35"/>
  <c r="A1000" i="35"/>
  <c r="A1001" i="35"/>
  <c r="A1002" i="35"/>
  <c r="A1003" i="35"/>
  <c r="A1004" i="35"/>
  <c r="A1005" i="35"/>
  <c r="A1006" i="35"/>
  <c r="A1007" i="35"/>
  <c r="A1008" i="35"/>
  <c r="A1009" i="35"/>
  <c r="A1010" i="35"/>
  <c r="A1011" i="35"/>
  <c r="A1012" i="35"/>
  <c r="A1013" i="35"/>
  <c r="A1014" i="35"/>
  <c r="A1015" i="35"/>
  <c r="A1016" i="35"/>
  <c r="A1017" i="35"/>
  <c r="A1018" i="35"/>
  <c r="A1019" i="35"/>
  <c r="A1020" i="35"/>
  <c r="A1021" i="35"/>
  <c r="A1022" i="35"/>
  <c r="A1023" i="35"/>
  <c r="A1024" i="35"/>
  <c r="A1025" i="35"/>
  <c r="A1026" i="35"/>
  <c r="A1027" i="35"/>
  <c r="A1028" i="35"/>
  <c r="A1029" i="35"/>
  <c r="A1030" i="35"/>
  <c r="A1031" i="35"/>
  <c r="A1032" i="35"/>
  <c r="A1033" i="35"/>
  <c r="A1034" i="35"/>
  <c r="A1035" i="35"/>
  <c r="A1036" i="35"/>
  <c r="A1037" i="35"/>
  <c r="A1038" i="35"/>
  <c r="A1039" i="35"/>
  <c r="A1040" i="35"/>
  <c r="A1041" i="35"/>
  <c r="A1042" i="35"/>
  <c r="A1043" i="35"/>
  <c r="A1044" i="35"/>
  <c r="A1045" i="35"/>
  <c r="A1046" i="35"/>
  <c r="A1047" i="35"/>
  <c r="A1048" i="35"/>
  <c r="A1049" i="35"/>
  <c r="A1050" i="35"/>
  <c r="A1051" i="35"/>
  <c r="A1052" i="35"/>
  <c r="A1053" i="35"/>
  <c r="A1054" i="35"/>
  <c r="A1055" i="35"/>
  <c r="A1056" i="35"/>
  <c r="A1057" i="35"/>
  <c r="A1058" i="35"/>
  <c r="A1059" i="35"/>
  <c r="A1060" i="35"/>
  <c r="A1061" i="35"/>
  <c r="A1062" i="35"/>
  <c r="A1063" i="35"/>
  <c r="A1064" i="35"/>
  <c r="A1065" i="35"/>
  <c r="A1066" i="35"/>
  <c r="A1067" i="35"/>
  <c r="A1068" i="35"/>
  <c r="A1069" i="35"/>
  <c r="A1070" i="35"/>
  <c r="A1071" i="35"/>
  <c r="A1072" i="35"/>
  <c r="A1073" i="35"/>
  <c r="A1074" i="35"/>
  <c r="A1075" i="35"/>
  <c r="A1076" i="35"/>
  <c r="A1077" i="35"/>
  <c r="A1078" i="35"/>
  <c r="A1079" i="35"/>
  <c r="A1080" i="35"/>
  <c r="A1081" i="35"/>
  <c r="A1082" i="35"/>
  <c r="A1083" i="35"/>
  <c r="A1084" i="35"/>
  <c r="A1085" i="35"/>
  <c r="A1086" i="35"/>
  <c r="A1087" i="35"/>
  <c r="A1088" i="35"/>
  <c r="A1089" i="35"/>
  <c r="A1090" i="35"/>
  <c r="A1091" i="35"/>
  <c r="A1092" i="35"/>
  <c r="A1093" i="35"/>
  <c r="A1094" i="35"/>
  <c r="A1095" i="35"/>
  <c r="A1096" i="35"/>
  <c r="A1097" i="35"/>
  <c r="A1098" i="35"/>
  <c r="A1099" i="35"/>
  <c r="A1100" i="35"/>
  <c r="A1101" i="35"/>
  <c r="A1102" i="35"/>
  <c r="A1103" i="35"/>
  <c r="A1104" i="35"/>
  <c r="A1105" i="35"/>
  <c r="A1106" i="35"/>
  <c r="A1107" i="35"/>
  <c r="A1108" i="35"/>
  <c r="A1109" i="35"/>
  <c r="A1110" i="35"/>
  <c r="A1111" i="35"/>
  <c r="A1112" i="35"/>
  <c r="A1113" i="35"/>
  <c r="A1114" i="35"/>
  <c r="A1115" i="35"/>
  <c r="A1116" i="35"/>
  <c r="A1117" i="35"/>
  <c r="A1118" i="35"/>
  <c r="A1119" i="35"/>
  <c r="A1120" i="35"/>
  <c r="A1121" i="35"/>
  <c r="A1122" i="35"/>
  <c r="A1123" i="35"/>
  <c r="A1124" i="35"/>
  <c r="A1125" i="35"/>
  <c r="A1126" i="35"/>
  <c r="A1127" i="35"/>
  <c r="A1128" i="35"/>
  <c r="A1129" i="35"/>
  <c r="A1130" i="35"/>
  <c r="A1131" i="35"/>
  <c r="A1132" i="35"/>
  <c r="A1133" i="35"/>
  <c r="A1134" i="35"/>
  <c r="A1135" i="35"/>
  <c r="A1136" i="35"/>
  <c r="A1137" i="35"/>
  <c r="A1138" i="35"/>
  <c r="A1139" i="35"/>
  <c r="A1140" i="35"/>
  <c r="A1141" i="35"/>
  <c r="A1142" i="35"/>
  <c r="A1143" i="35"/>
  <c r="A1144" i="35"/>
  <c r="A1145" i="35"/>
  <c r="A1146" i="35"/>
  <c r="A1147" i="35"/>
  <c r="A1148" i="35"/>
  <c r="A1149" i="35"/>
  <c r="A1150" i="35"/>
  <c r="A1151" i="35"/>
  <c r="A1152" i="35"/>
  <c r="A1153" i="35"/>
  <c r="A1154" i="35"/>
  <c r="A1155" i="35"/>
  <c r="A1156" i="35"/>
  <c r="A1157" i="35"/>
  <c r="A1158" i="35"/>
  <c r="A1159" i="35"/>
  <c r="A1160" i="35"/>
  <c r="A1161" i="35"/>
  <c r="A1162" i="35"/>
  <c r="A1163" i="35"/>
  <c r="A1164" i="35"/>
  <c r="A1165" i="35"/>
  <c r="A1166" i="35"/>
  <c r="A1167" i="35"/>
  <c r="A1168" i="35"/>
  <c r="A1169" i="35"/>
  <c r="A1170" i="35"/>
  <c r="A1171" i="35"/>
  <c r="A1172" i="35"/>
  <c r="A1173" i="35"/>
  <c r="A1174" i="35"/>
  <c r="A1175" i="35"/>
  <c r="A1176" i="35"/>
  <c r="A1177" i="35"/>
  <c r="A1178" i="35"/>
  <c r="A1179" i="35"/>
  <c r="A1180" i="35"/>
  <c r="A1181" i="35"/>
  <c r="A1182" i="35"/>
  <c r="A1183" i="35"/>
  <c r="A1184" i="35"/>
  <c r="A1185" i="35"/>
  <c r="A1186" i="35"/>
  <c r="A1187" i="35"/>
  <c r="A1188" i="35"/>
  <c r="A1189" i="35"/>
  <c r="A1190" i="35"/>
  <c r="A1191" i="35"/>
  <c r="A1192" i="35"/>
  <c r="A1193" i="35"/>
  <c r="A1194" i="35"/>
  <c r="A1195" i="35"/>
  <c r="A1196" i="35"/>
  <c r="A1197" i="35"/>
  <c r="A1198" i="35"/>
  <c r="A1199" i="35"/>
  <c r="A1200" i="35"/>
  <c r="A1201" i="35"/>
  <c r="A1202" i="35"/>
  <c r="A1203" i="35"/>
  <c r="A1204" i="35"/>
  <c r="A1205" i="35"/>
  <c r="A1206" i="35"/>
  <c r="A1207" i="35"/>
  <c r="A1208" i="35"/>
  <c r="A1209" i="35"/>
  <c r="A1210" i="35"/>
  <c r="A1211" i="35"/>
  <c r="A1212" i="35"/>
  <c r="A1213" i="35"/>
  <c r="A1214" i="35"/>
  <c r="A1215" i="35"/>
  <c r="A1216" i="35"/>
  <c r="A1217" i="35"/>
  <c r="A1218" i="35"/>
  <c r="A1219" i="35"/>
  <c r="A1220" i="35"/>
  <c r="A1221" i="35"/>
  <c r="A1222" i="35"/>
  <c r="A1223" i="35"/>
  <c r="A1224" i="35"/>
  <c r="A1225" i="35"/>
  <c r="A1226" i="35"/>
  <c r="A1227" i="35"/>
  <c r="A1228" i="35"/>
  <c r="A1229" i="35"/>
  <c r="A1230" i="35"/>
  <c r="A1231" i="35"/>
  <c r="A1232" i="35"/>
  <c r="A1233" i="35"/>
  <c r="A1234" i="35"/>
  <c r="A1235" i="35"/>
  <c r="A1236" i="35"/>
  <c r="A1237" i="35"/>
  <c r="A1238" i="35"/>
  <c r="A1239" i="35"/>
  <c r="A1240" i="35"/>
  <c r="A1241" i="35"/>
  <c r="A1242" i="35"/>
  <c r="A1243" i="35"/>
  <c r="A1244" i="35"/>
  <c r="A1245" i="35"/>
  <c r="A1246" i="35"/>
  <c r="A1247" i="35"/>
  <c r="A1248" i="35"/>
  <c r="A1249" i="35"/>
  <c r="A1250" i="35"/>
  <c r="A1251" i="35"/>
  <c r="A1252" i="35"/>
  <c r="A1253" i="35"/>
  <c r="A1254" i="35"/>
  <c r="A1255" i="35"/>
  <c r="A1256" i="35"/>
  <c r="A1257" i="35"/>
  <c r="A1258" i="35"/>
  <c r="A1259" i="35"/>
  <c r="A1260" i="35"/>
  <c r="A1261" i="35"/>
  <c r="A1262" i="35"/>
  <c r="A1263" i="35"/>
  <c r="A1264" i="35"/>
  <c r="A1265" i="35"/>
  <c r="A1266" i="35"/>
  <c r="A1267" i="35"/>
  <c r="A1268" i="35"/>
  <c r="A1269" i="35"/>
  <c r="A1270" i="35"/>
  <c r="A1271" i="35"/>
  <c r="A1272" i="35"/>
  <c r="A1273" i="35"/>
  <c r="A1274" i="35"/>
  <c r="A1275" i="35"/>
  <c r="A1276" i="35"/>
  <c r="A1277" i="35"/>
  <c r="A1278" i="35"/>
  <c r="A1279" i="35"/>
  <c r="A1280" i="35"/>
  <c r="A1281" i="35"/>
  <c r="A1282" i="35"/>
  <c r="A1283" i="35"/>
  <c r="A1284" i="35"/>
  <c r="A1285" i="35"/>
  <c r="A1286" i="35"/>
  <c r="A1287" i="35"/>
  <c r="A1288" i="35"/>
  <c r="A1289" i="35"/>
  <c r="A1290" i="35"/>
  <c r="A1291" i="35"/>
  <c r="A1292" i="35"/>
  <c r="A1293" i="35"/>
  <c r="A1294" i="35"/>
  <c r="A1295" i="35"/>
  <c r="A1296" i="35"/>
  <c r="A1297" i="35"/>
  <c r="A1298" i="35"/>
  <c r="A1299" i="35"/>
  <c r="A1300" i="35"/>
  <c r="A1301" i="35"/>
  <c r="A1302" i="35"/>
  <c r="A1303" i="35"/>
  <c r="A1304" i="35"/>
  <c r="A1305" i="35"/>
  <c r="A1306" i="35"/>
  <c r="A1307" i="35"/>
  <c r="A1308" i="35"/>
  <c r="A1309" i="35"/>
  <c r="A1310" i="35"/>
  <c r="A1311" i="35"/>
  <c r="A1312" i="35"/>
  <c r="A1313" i="35"/>
  <c r="A1314" i="35"/>
  <c r="A1315" i="35"/>
  <c r="A1316" i="35"/>
  <c r="A1317" i="35"/>
  <c r="A1318" i="35"/>
  <c r="A1319" i="35"/>
  <c r="A1320" i="35"/>
  <c r="A1321" i="35"/>
  <c r="A1322" i="35"/>
  <c r="A1323" i="35"/>
  <c r="A1324" i="35"/>
  <c r="A1325" i="35"/>
  <c r="A1326" i="35"/>
  <c r="A1327" i="35"/>
  <c r="A1328" i="35"/>
  <c r="A1329" i="35"/>
  <c r="A1330" i="35"/>
  <c r="A1331" i="35"/>
  <c r="A1332" i="35"/>
  <c r="A1333" i="35"/>
  <c r="A1334" i="35"/>
  <c r="A1335" i="35"/>
  <c r="A1336" i="35"/>
  <c r="A1337" i="35"/>
  <c r="A1338" i="35"/>
  <c r="A1339" i="35"/>
  <c r="A1340" i="35"/>
  <c r="A1341" i="35"/>
  <c r="A1342" i="35"/>
  <c r="A1343" i="35"/>
  <c r="A1344" i="35"/>
  <c r="A1345" i="35"/>
  <c r="A1346" i="35"/>
  <c r="A1347" i="35"/>
  <c r="A1348" i="35"/>
  <c r="A1349" i="35"/>
  <c r="A1350" i="35"/>
  <c r="A1351" i="35"/>
  <c r="A1352" i="35"/>
  <c r="A1353" i="35"/>
  <c r="A1354" i="35"/>
  <c r="A1355" i="35"/>
  <c r="A1356" i="35"/>
  <c r="A1357" i="35"/>
  <c r="A1358" i="35"/>
  <c r="A1359" i="35"/>
  <c r="A1360" i="35"/>
  <c r="A1361" i="35"/>
  <c r="A1362" i="35"/>
  <c r="A1363" i="35"/>
  <c r="A1364" i="35"/>
  <c r="A1365" i="35"/>
  <c r="A1366" i="35"/>
  <c r="A1367" i="35"/>
  <c r="A1368" i="35"/>
  <c r="A1369" i="35"/>
  <c r="A1370" i="35"/>
  <c r="A1371" i="35"/>
  <c r="A1372" i="35"/>
  <c r="A1373" i="35"/>
  <c r="A1374" i="35"/>
  <c r="A1375" i="35"/>
  <c r="A1376" i="35"/>
  <c r="A1377" i="35"/>
  <c r="A1378" i="35"/>
  <c r="A1379" i="35"/>
  <c r="A1380" i="35"/>
  <c r="A1381" i="35"/>
  <c r="A1382" i="35"/>
  <c r="A1383" i="35"/>
  <c r="A1384" i="35"/>
  <c r="A1385" i="35"/>
  <c r="A1386" i="35"/>
  <c r="A1387" i="35"/>
  <c r="A1388" i="35"/>
  <c r="A1389" i="35"/>
  <c r="A1390" i="35"/>
  <c r="A1391" i="35"/>
  <c r="A1392" i="35"/>
  <c r="A1393" i="35"/>
  <c r="A1394" i="35"/>
  <c r="A1395" i="35"/>
  <c r="A1396" i="35"/>
  <c r="A1397" i="35"/>
  <c r="A1398" i="35"/>
  <c r="A1399" i="35"/>
  <c r="A1400" i="35"/>
  <c r="A1401" i="35"/>
  <c r="A1402" i="35"/>
  <c r="A1403" i="35"/>
  <c r="A1404" i="35"/>
  <c r="A1405" i="35"/>
  <c r="A1406" i="35"/>
  <c r="A1407" i="35"/>
  <c r="A1408" i="35"/>
  <c r="A1409" i="35"/>
  <c r="A1410" i="35"/>
  <c r="A1411" i="35"/>
  <c r="A1412" i="35"/>
  <c r="A1413" i="35"/>
  <c r="A1414" i="35"/>
  <c r="A1415" i="35"/>
  <c r="A1416" i="35"/>
  <c r="A1417" i="35"/>
  <c r="A1418" i="35"/>
  <c r="A1419" i="35"/>
  <c r="A1420" i="35"/>
  <c r="A1421" i="35"/>
  <c r="A1422" i="35"/>
  <c r="A1423" i="35"/>
  <c r="A1424" i="35"/>
  <c r="A1425" i="35"/>
  <c r="A1426" i="35"/>
  <c r="A1427" i="35"/>
  <c r="A1428" i="35"/>
  <c r="A1429" i="35"/>
  <c r="A1430" i="35"/>
  <c r="A1431" i="35"/>
  <c r="A1432" i="35"/>
  <c r="A1433" i="35"/>
  <c r="A1434" i="35"/>
  <c r="A1435" i="35"/>
  <c r="A1436" i="35"/>
  <c r="A1437" i="35"/>
  <c r="A1438" i="35"/>
  <c r="A1439" i="35"/>
  <c r="A1440" i="35"/>
  <c r="A1441" i="35"/>
  <c r="A1442" i="35"/>
  <c r="A1443" i="35"/>
  <c r="A1444" i="35"/>
  <c r="A1445" i="35"/>
  <c r="A1446" i="35"/>
  <c r="A1447" i="35"/>
  <c r="A1448" i="35"/>
  <c r="A1449" i="35"/>
  <c r="A1450" i="35"/>
  <c r="A1451" i="35"/>
  <c r="A1452" i="35"/>
  <c r="A1453" i="35"/>
  <c r="A1454" i="35"/>
  <c r="A1455" i="35"/>
  <c r="A1456" i="35"/>
  <c r="A1457" i="35"/>
  <c r="A1458" i="35"/>
  <c r="A1459" i="35"/>
  <c r="A1460" i="35"/>
  <c r="A1461" i="35"/>
  <c r="A1462" i="35"/>
  <c r="A1463" i="35"/>
  <c r="A1464" i="35"/>
  <c r="A1465" i="35"/>
  <c r="A1466" i="35"/>
  <c r="A1467" i="35"/>
  <c r="A1468" i="35"/>
  <c r="A1469" i="35"/>
  <c r="A1470" i="35"/>
  <c r="A1471" i="35"/>
  <c r="A1472" i="35"/>
  <c r="A1473" i="35"/>
  <c r="A1474" i="35"/>
  <c r="A1475" i="35"/>
  <c r="A1476" i="35"/>
  <c r="A1477" i="35"/>
  <c r="A1478" i="35"/>
  <c r="A1479" i="35"/>
  <c r="A1480" i="35"/>
  <c r="A1481" i="35"/>
  <c r="A1482" i="35"/>
  <c r="A1483" i="35"/>
  <c r="A1484" i="35"/>
  <c r="A1485" i="35"/>
  <c r="A1486" i="35"/>
  <c r="A1487" i="35"/>
  <c r="A1488" i="35"/>
  <c r="A1489" i="35"/>
  <c r="A1490" i="35"/>
  <c r="A1491" i="35"/>
  <c r="A1492" i="35"/>
  <c r="A1493" i="35"/>
  <c r="A1494" i="35"/>
  <c r="A1495" i="35"/>
  <c r="A1496" i="35"/>
  <c r="A1497" i="35"/>
  <c r="A1498" i="35"/>
  <c r="A1499" i="35"/>
  <c r="A1500" i="35"/>
  <c r="A1501" i="35"/>
  <c r="A1502" i="35"/>
  <c r="A1503" i="35"/>
  <c r="A1504" i="35"/>
  <c r="A1505" i="35"/>
  <c r="A1506" i="35"/>
  <c r="A1507" i="35"/>
  <c r="A1508" i="35"/>
  <c r="A1509" i="35"/>
  <c r="A1510" i="35"/>
  <c r="A1511" i="35"/>
  <c r="A1512" i="35"/>
  <c r="A1513" i="35"/>
  <c r="A1514" i="35"/>
  <c r="A1515" i="35"/>
  <c r="A1516" i="35"/>
  <c r="A1517" i="35"/>
  <c r="A1518" i="35"/>
  <c r="A1519" i="35"/>
  <c r="A1520" i="35"/>
  <c r="A1521" i="35"/>
  <c r="A1522" i="35"/>
  <c r="A1523" i="35"/>
  <c r="A1524" i="35"/>
  <c r="A1525" i="35"/>
  <c r="A1526" i="35"/>
  <c r="A1527" i="35"/>
  <c r="A1528" i="35"/>
  <c r="A1529" i="35"/>
  <c r="A1530" i="35"/>
  <c r="A1531" i="35"/>
  <c r="A1532" i="35"/>
  <c r="A1533" i="35"/>
  <c r="A1534" i="35"/>
  <c r="A1535" i="35"/>
  <c r="A1536" i="35"/>
  <c r="A1537" i="35"/>
  <c r="A1538" i="35"/>
  <c r="A1539" i="35"/>
  <c r="A1540" i="35"/>
  <c r="A1541" i="35"/>
  <c r="A1542" i="35"/>
  <c r="A1543" i="35"/>
  <c r="A1544" i="35"/>
  <c r="A1545" i="35"/>
  <c r="A1546" i="35"/>
  <c r="A1547" i="35"/>
  <c r="A1548" i="35"/>
  <c r="A1549" i="35"/>
  <c r="A1550" i="35"/>
  <c r="A1551" i="35"/>
  <c r="A1552" i="35"/>
  <c r="A1553" i="35"/>
  <c r="A1554" i="35"/>
  <c r="A1555" i="35"/>
  <c r="A1556" i="35"/>
  <c r="A1557" i="35"/>
  <c r="A1558" i="35"/>
  <c r="A1559" i="35"/>
  <c r="A1560" i="35"/>
  <c r="A1561" i="35"/>
  <c r="A1562" i="35"/>
  <c r="A1563" i="35"/>
  <c r="A1564" i="35"/>
  <c r="A1565" i="35"/>
  <c r="A1566" i="35"/>
  <c r="A1567" i="35"/>
  <c r="A1568" i="35"/>
  <c r="A1569" i="35"/>
  <c r="A1570" i="35"/>
  <c r="A1571" i="35"/>
  <c r="A1572" i="35"/>
  <c r="A1573" i="35"/>
  <c r="A1574" i="35"/>
  <c r="A1575" i="35"/>
  <c r="A1576" i="35"/>
  <c r="A1577" i="35"/>
  <c r="A1578" i="35"/>
  <c r="A1579" i="35"/>
  <c r="A1580" i="35"/>
  <c r="A1581" i="35"/>
  <c r="A1582" i="35"/>
  <c r="A1583" i="35"/>
  <c r="A1584" i="35"/>
  <c r="A1585" i="35"/>
  <c r="A1586" i="35"/>
  <c r="A1587" i="35"/>
  <c r="A1588" i="35"/>
  <c r="A1589" i="35"/>
  <c r="A1590" i="35"/>
  <c r="A1591" i="35"/>
  <c r="A1592" i="35"/>
  <c r="A1593" i="35"/>
  <c r="A1594" i="35"/>
  <c r="A1595" i="35"/>
  <c r="A1596" i="35"/>
  <c r="A1597" i="35"/>
  <c r="A1598" i="35"/>
  <c r="A1599" i="35"/>
  <c r="A1600" i="35"/>
  <c r="A1601" i="35"/>
  <c r="A1602" i="35"/>
  <c r="A1603" i="35"/>
  <c r="A1604" i="35"/>
  <c r="A1605" i="35"/>
  <c r="A1606" i="35"/>
  <c r="A1607" i="35"/>
  <c r="A1608" i="35"/>
  <c r="A1609" i="35"/>
  <c r="A1610" i="35"/>
  <c r="A1611" i="35"/>
  <c r="A1612" i="35"/>
  <c r="A1613" i="35"/>
  <c r="A1614" i="35"/>
  <c r="A1615" i="35"/>
  <c r="A1616" i="35"/>
  <c r="A1617" i="35"/>
  <c r="A1618" i="35"/>
  <c r="A1619" i="35"/>
  <c r="A1620" i="35"/>
  <c r="A1621" i="35"/>
  <c r="A1622" i="35"/>
  <c r="A1623" i="35"/>
  <c r="A1624" i="35"/>
  <c r="A1625" i="35"/>
  <c r="A1626" i="35"/>
  <c r="A1627" i="35"/>
  <c r="A1628" i="35"/>
  <c r="A1629" i="35"/>
  <c r="A1630" i="35"/>
  <c r="A1631" i="35"/>
  <c r="A1632" i="35"/>
  <c r="A1633" i="35"/>
  <c r="A1634" i="35"/>
  <c r="A1635" i="35"/>
  <c r="A1636" i="35"/>
  <c r="A1637" i="35"/>
  <c r="A1638" i="35"/>
  <c r="A1639" i="35"/>
  <c r="A1640" i="35"/>
  <c r="A1641" i="35"/>
  <c r="A1642" i="35"/>
  <c r="A1643" i="35"/>
  <c r="A1644" i="35"/>
  <c r="A1645" i="35"/>
  <c r="A1646" i="35"/>
  <c r="A1647" i="35"/>
  <c r="A1648" i="35"/>
  <c r="A1649" i="35"/>
  <c r="A1650" i="35"/>
  <c r="A1651" i="35"/>
  <c r="A1652" i="35"/>
  <c r="A1653" i="35"/>
  <c r="A1654" i="35"/>
  <c r="A1655" i="35"/>
  <c r="A1656" i="35"/>
  <c r="A1657" i="35"/>
  <c r="A1658" i="35"/>
  <c r="A1659" i="35"/>
  <c r="A1660" i="35"/>
  <c r="A1661" i="35"/>
  <c r="A1662" i="35"/>
  <c r="A1663" i="35"/>
  <c r="A1664" i="35"/>
  <c r="A1665" i="35"/>
  <c r="A1666" i="35"/>
  <c r="A1667" i="35"/>
  <c r="A1668" i="35"/>
  <c r="A1669" i="35"/>
  <c r="A1670" i="35"/>
  <c r="A1671" i="35"/>
  <c r="A1672" i="35"/>
  <c r="A1673" i="35"/>
  <c r="A1674" i="35"/>
  <c r="A1675" i="35"/>
  <c r="A1676" i="35"/>
  <c r="A1677" i="35"/>
  <c r="A1678" i="35"/>
  <c r="A1679" i="35"/>
  <c r="A1680" i="35"/>
  <c r="A1681" i="35"/>
  <c r="A1682" i="35"/>
  <c r="A1683" i="35"/>
  <c r="A1684" i="35"/>
  <c r="A1685" i="35"/>
  <c r="A1686" i="35"/>
  <c r="A1687" i="35"/>
  <c r="A1688" i="35"/>
  <c r="A1689" i="35"/>
  <c r="A1690" i="35"/>
  <c r="A1691" i="35"/>
  <c r="A1692" i="35"/>
  <c r="A1693" i="35"/>
  <c r="A1694" i="35"/>
  <c r="A1695" i="35"/>
  <c r="A1696" i="35"/>
  <c r="A1697" i="35"/>
  <c r="A1698" i="35"/>
  <c r="A1699" i="35"/>
  <c r="A1700" i="35"/>
  <c r="A1701" i="35"/>
  <c r="A1702" i="35"/>
  <c r="A1703" i="35"/>
  <c r="A1704" i="35"/>
  <c r="A1705" i="35"/>
  <c r="A1706" i="35"/>
  <c r="A1707" i="35"/>
  <c r="A1708" i="35"/>
  <c r="A1709" i="35"/>
  <c r="A1710" i="35"/>
  <c r="A1711" i="35"/>
  <c r="A1712" i="35"/>
  <c r="A1713" i="35"/>
  <c r="A1714" i="35"/>
  <c r="A1715" i="35"/>
  <c r="A1716" i="35"/>
  <c r="A1717" i="35"/>
  <c r="A1718" i="35"/>
  <c r="A1719" i="35"/>
  <c r="A1720" i="35"/>
  <c r="A1721" i="35"/>
  <c r="A1722" i="35"/>
  <c r="A1723" i="35"/>
  <c r="A1724" i="35"/>
  <c r="A1725" i="35"/>
  <c r="A1726" i="35"/>
  <c r="A1727" i="35"/>
  <c r="A1728" i="35"/>
  <c r="A1729" i="35"/>
  <c r="A1730" i="35"/>
  <c r="A1731" i="35"/>
  <c r="A1732" i="35"/>
  <c r="A1733" i="35"/>
  <c r="A1734" i="35"/>
  <c r="A1735" i="35"/>
  <c r="A1736" i="35"/>
  <c r="A1737" i="35"/>
  <c r="A1738" i="35"/>
  <c r="A1739" i="35"/>
  <c r="A1740" i="35"/>
  <c r="A1741" i="35"/>
  <c r="A1742" i="35"/>
  <c r="A1743" i="35"/>
  <c r="A1744" i="35"/>
  <c r="A1745" i="35"/>
  <c r="A1746" i="35"/>
  <c r="A1747" i="35"/>
  <c r="A1748" i="35"/>
  <c r="A1749" i="35"/>
  <c r="A1750" i="35"/>
  <c r="A1751" i="35"/>
  <c r="A1752" i="35"/>
  <c r="A1753" i="35"/>
  <c r="A1754" i="35"/>
  <c r="A1755" i="35"/>
  <c r="A1756" i="35"/>
  <c r="A1757" i="35"/>
  <c r="A1758" i="35"/>
  <c r="A1759" i="35"/>
  <c r="A1760" i="35"/>
  <c r="A1761" i="35"/>
  <c r="A1762" i="35"/>
  <c r="A1763" i="35"/>
  <c r="A1764" i="35"/>
  <c r="A1765" i="35"/>
  <c r="A1766" i="35"/>
  <c r="A1767" i="35"/>
  <c r="A1768" i="35"/>
  <c r="A1769" i="35"/>
  <c r="A1770" i="35"/>
  <c r="A1771" i="35"/>
  <c r="A1772" i="35"/>
  <c r="A1773" i="35"/>
  <c r="A1774" i="35"/>
  <c r="A1775" i="35"/>
  <c r="A1776" i="35"/>
  <c r="A1777" i="35"/>
  <c r="A1778" i="35"/>
  <c r="A1779" i="35"/>
  <c r="A1780" i="35"/>
  <c r="A1781" i="35"/>
  <c r="A1782" i="35"/>
  <c r="A1783" i="35"/>
  <c r="A1784" i="35"/>
  <c r="A1785" i="35"/>
  <c r="A1786" i="35"/>
  <c r="A1787" i="35"/>
  <c r="A1788" i="35"/>
  <c r="A1789" i="35"/>
  <c r="A1790" i="35"/>
  <c r="A1791" i="35"/>
  <c r="A1792" i="35"/>
  <c r="A1793" i="35"/>
  <c r="A1794" i="35"/>
  <c r="A1795" i="35"/>
  <c r="A1796" i="35"/>
  <c r="A1797" i="35"/>
  <c r="A1798" i="35"/>
  <c r="A1799" i="35"/>
  <c r="A1800" i="35"/>
  <c r="A1801" i="35"/>
  <c r="A1802" i="35"/>
  <c r="A1803" i="35"/>
  <c r="A1804" i="35"/>
  <c r="A1805" i="35"/>
  <c r="A1806" i="35"/>
  <c r="A1807" i="35"/>
  <c r="A1808" i="35"/>
  <c r="A1809" i="35"/>
  <c r="A1810" i="35"/>
  <c r="A1811" i="35"/>
  <c r="A1812" i="35"/>
  <c r="A1813" i="35"/>
  <c r="A1814" i="35"/>
  <c r="A1815" i="35"/>
  <c r="A1816" i="35"/>
  <c r="A1817" i="35"/>
  <c r="A1818" i="35"/>
  <c r="A1819" i="35"/>
  <c r="A1820" i="35"/>
  <c r="A1821" i="35"/>
  <c r="A1822" i="35"/>
  <c r="A1823" i="35"/>
  <c r="A1824" i="35"/>
  <c r="A1825" i="35"/>
  <c r="A1826" i="35"/>
  <c r="A1827" i="35"/>
  <c r="A1828" i="35"/>
  <c r="A1829" i="35"/>
  <c r="A1830" i="35"/>
  <c r="A1831" i="35"/>
  <c r="A1832" i="35"/>
  <c r="A1833" i="35"/>
  <c r="A1834" i="35"/>
  <c r="A1835" i="35"/>
  <c r="A1836" i="35"/>
  <c r="A1837" i="35"/>
  <c r="A1838" i="35"/>
  <c r="A1839" i="35"/>
  <c r="A1840" i="35"/>
  <c r="A1841" i="35"/>
  <c r="A1842" i="35"/>
  <c r="A1843" i="35"/>
  <c r="A1844" i="35"/>
  <c r="A1845" i="35"/>
  <c r="A1846" i="35"/>
  <c r="A1847" i="35"/>
  <c r="A1848" i="35"/>
  <c r="A1849" i="35"/>
  <c r="A1850" i="35"/>
  <c r="A1851" i="35"/>
  <c r="A1852" i="35"/>
  <c r="A1853" i="35"/>
  <c r="A1854" i="35"/>
  <c r="A1855" i="35"/>
  <c r="A1856" i="35"/>
  <c r="A1857" i="35"/>
  <c r="A1858" i="35"/>
  <c r="A1859" i="35"/>
  <c r="A1860" i="35"/>
  <c r="A1861" i="35"/>
  <c r="A1862" i="35"/>
  <c r="A1863" i="35"/>
  <c r="A1864" i="35"/>
  <c r="A1865" i="35"/>
  <c r="A1866" i="35"/>
  <c r="A1867" i="35"/>
  <c r="A1868" i="35"/>
  <c r="A1869" i="35"/>
  <c r="A1870" i="35"/>
  <c r="A1871" i="35"/>
  <c r="A1872" i="35"/>
  <c r="A1873" i="35"/>
  <c r="A1874" i="35"/>
  <c r="A1875" i="35"/>
  <c r="A1876" i="35"/>
  <c r="A1877" i="35"/>
  <c r="A1878" i="35"/>
  <c r="A1879" i="35"/>
  <c r="A1880" i="35"/>
  <c r="A1881" i="35"/>
  <c r="A1882" i="35"/>
  <c r="A1883" i="35"/>
  <c r="A1884" i="35"/>
  <c r="A1885" i="35"/>
  <c r="A1886" i="35"/>
  <c r="A1887" i="35"/>
  <c r="A1888" i="35"/>
  <c r="A1889" i="35"/>
  <c r="A1890" i="35"/>
  <c r="A1891" i="35"/>
  <c r="A1892" i="35"/>
  <c r="A1893" i="35"/>
  <c r="A1894" i="35"/>
  <c r="A1895" i="35"/>
  <c r="A1896" i="35"/>
  <c r="A1897" i="35"/>
  <c r="A1898" i="35"/>
  <c r="A1899" i="35"/>
  <c r="A1900" i="35"/>
  <c r="A1901" i="35"/>
  <c r="A1902" i="35"/>
  <c r="A1903" i="35"/>
  <c r="A1904" i="35"/>
  <c r="A1905" i="35"/>
  <c r="A1906" i="35"/>
  <c r="A1907" i="35"/>
  <c r="A1908" i="35"/>
  <c r="A1909" i="35"/>
  <c r="A1910" i="35"/>
  <c r="A1911" i="35"/>
  <c r="A1912" i="35"/>
  <c r="A1913" i="35"/>
  <c r="A1914" i="35"/>
  <c r="A1915" i="35"/>
  <c r="A1916" i="35"/>
  <c r="A1917" i="35"/>
  <c r="A1918" i="35"/>
  <c r="A1919" i="35"/>
  <c r="A1920" i="35"/>
  <c r="A1921" i="35"/>
  <c r="A1922" i="35"/>
  <c r="A1923" i="35"/>
  <c r="A1924" i="35"/>
  <c r="A1925" i="35"/>
  <c r="A1926" i="35"/>
  <c r="A1927" i="35"/>
  <c r="A1928" i="35"/>
  <c r="A1929" i="35"/>
  <c r="A1930" i="35"/>
  <c r="A1931" i="35"/>
  <c r="A1932" i="35"/>
  <c r="A1933" i="35"/>
  <c r="A1934" i="35"/>
  <c r="A1935" i="35"/>
  <c r="A1936" i="35"/>
  <c r="A1937" i="35"/>
  <c r="A1938" i="35"/>
  <c r="A1939" i="35"/>
  <c r="A1940" i="35"/>
  <c r="A1941" i="35"/>
  <c r="A1942" i="35"/>
  <c r="A1943" i="35"/>
  <c r="A1944" i="35"/>
  <c r="A1945" i="35"/>
  <c r="A1946" i="35"/>
  <c r="A1947" i="35"/>
  <c r="A1948" i="35"/>
  <c r="A1949" i="35"/>
  <c r="A1950" i="35"/>
  <c r="A1951" i="35"/>
  <c r="A1952" i="35"/>
  <c r="A1953" i="35"/>
  <c r="A1954" i="35"/>
  <c r="A1955" i="35"/>
  <c r="A1956" i="35"/>
  <c r="A1957" i="35"/>
  <c r="A1958" i="35"/>
  <c r="A1959" i="35"/>
  <c r="A1960" i="35"/>
  <c r="A1961" i="35"/>
  <c r="A1962" i="35"/>
  <c r="A1963" i="35"/>
  <c r="A1964" i="35"/>
  <c r="A1965" i="35"/>
  <c r="A1966" i="35"/>
  <c r="A1967" i="35"/>
  <c r="A1968" i="35"/>
  <c r="A1969" i="35"/>
  <c r="A1970" i="35"/>
  <c r="A1971" i="35"/>
  <c r="A1972" i="35"/>
  <c r="A1973" i="35"/>
  <c r="A1974" i="35"/>
  <c r="A1975" i="35"/>
  <c r="A1976" i="35"/>
  <c r="A1977" i="35"/>
  <c r="A1978" i="35"/>
  <c r="A1979" i="35"/>
  <c r="A1980" i="35"/>
  <c r="A1981" i="35"/>
  <c r="A1982" i="35"/>
  <c r="A1983" i="35"/>
  <c r="A1984" i="35"/>
  <c r="A1985" i="35"/>
  <c r="A1986" i="35"/>
  <c r="A1987" i="35"/>
  <c r="A1988" i="35"/>
  <c r="A1989" i="35"/>
  <c r="A1990" i="35"/>
  <c r="A1991" i="35"/>
  <c r="A1992" i="35"/>
  <c r="A1993" i="35"/>
  <c r="A1994" i="35"/>
  <c r="A1995" i="35"/>
  <c r="A1996" i="35"/>
  <c r="A1997" i="35"/>
  <c r="A1998" i="35"/>
  <c r="A1999" i="35"/>
  <c r="A2000" i="35"/>
  <c r="A2001" i="35"/>
  <c r="A2002" i="35"/>
  <c r="A2003" i="35"/>
  <c r="A2004" i="35"/>
  <c r="A2005" i="35"/>
  <c r="A2006" i="35"/>
  <c r="A2007" i="35"/>
  <c r="A2008" i="35"/>
  <c r="A2009" i="35"/>
  <c r="A2010" i="35"/>
  <c r="A2011" i="35"/>
  <c r="A2012" i="35"/>
  <c r="A2013" i="35"/>
  <c r="A2014" i="35"/>
  <c r="A2015" i="35"/>
  <c r="A2016" i="35"/>
  <c r="A2017" i="35"/>
  <c r="A2018" i="35"/>
  <c r="A2019" i="35"/>
  <c r="A2020" i="35"/>
  <c r="A2021" i="35"/>
  <c r="A2022" i="35"/>
  <c r="A2023" i="35"/>
  <c r="A2024" i="35"/>
  <c r="A2025" i="35"/>
  <c r="A2026" i="35"/>
  <c r="A2027" i="35"/>
  <c r="A2028" i="35"/>
  <c r="A2029" i="35"/>
  <c r="A2030" i="35"/>
  <c r="A2031" i="35"/>
  <c r="A2032" i="35"/>
  <c r="A2033" i="35"/>
  <c r="A2034" i="35"/>
  <c r="A2035" i="35"/>
  <c r="A2036" i="35"/>
  <c r="A2037" i="35"/>
  <c r="A2038" i="35"/>
  <c r="A2039" i="35"/>
  <c r="A2040" i="35"/>
  <c r="A2041" i="35"/>
  <c r="A2042" i="35"/>
  <c r="A2043" i="35"/>
  <c r="A2044" i="35"/>
  <c r="A2045" i="35"/>
  <c r="A2046" i="35"/>
  <c r="A2047" i="35"/>
  <c r="A2048" i="35"/>
  <c r="A2049" i="35"/>
  <c r="A2050" i="35"/>
  <c r="A2051" i="35"/>
  <c r="A2052" i="35"/>
  <c r="A2053" i="35"/>
  <c r="A2054" i="35"/>
  <c r="A2055" i="35"/>
  <c r="A2056" i="35"/>
  <c r="A2057" i="35"/>
  <c r="A2058" i="35"/>
  <c r="A2059" i="35"/>
  <c r="A2060" i="35"/>
  <c r="A2061" i="35"/>
  <c r="A2062" i="35"/>
  <c r="A2063" i="35"/>
  <c r="A2064" i="35"/>
  <c r="A2065" i="35"/>
  <c r="A2066" i="35"/>
  <c r="A2067" i="35"/>
  <c r="A2068" i="35"/>
  <c r="A2069" i="35"/>
  <c r="A2070" i="35"/>
  <c r="A2071" i="35"/>
  <c r="A2072" i="35"/>
  <c r="A2073" i="35"/>
  <c r="A2074" i="35"/>
  <c r="A2075" i="35"/>
  <c r="A2076" i="35"/>
  <c r="A2077" i="35"/>
  <c r="A2078" i="35"/>
  <c r="A2079" i="35"/>
  <c r="A2080" i="35"/>
  <c r="A2081" i="35"/>
  <c r="A2082" i="35"/>
  <c r="A2083" i="35"/>
  <c r="A2084" i="35"/>
  <c r="A2085" i="35"/>
  <c r="A2086" i="35"/>
  <c r="A2087" i="35"/>
  <c r="A2088" i="35"/>
  <c r="A2089" i="35"/>
  <c r="A2090" i="35"/>
  <c r="A2091" i="35"/>
  <c r="A2092" i="35"/>
  <c r="A2093" i="35"/>
  <c r="A2094" i="35"/>
  <c r="A2095" i="35"/>
  <c r="A2096" i="35"/>
  <c r="A2097" i="35"/>
  <c r="A2098" i="35"/>
  <c r="A2099" i="35"/>
  <c r="A2100" i="35"/>
  <c r="A2101" i="35"/>
  <c r="A2102" i="35"/>
  <c r="A2103" i="35"/>
  <c r="A2104" i="35"/>
  <c r="A2105" i="35"/>
  <c r="A2106" i="35"/>
  <c r="A2107" i="35"/>
  <c r="A2108" i="35"/>
  <c r="A2109" i="35"/>
  <c r="A2110" i="35"/>
  <c r="A2111" i="35"/>
  <c r="A2112" i="35"/>
  <c r="A2113" i="35"/>
  <c r="A2114" i="35"/>
  <c r="A2115" i="35"/>
  <c r="A2116" i="35"/>
  <c r="A2117" i="35"/>
  <c r="A2118" i="35"/>
  <c r="A2119" i="35"/>
  <c r="A2120" i="35"/>
  <c r="A2121" i="35"/>
  <c r="A2122" i="35"/>
  <c r="A2123" i="35"/>
  <c r="A2124" i="35"/>
  <c r="A2125" i="35"/>
  <c r="A2126" i="35"/>
  <c r="A2127" i="35"/>
  <c r="A2128" i="35"/>
  <c r="A2129" i="35"/>
  <c r="A2130" i="35"/>
  <c r="A2131" i="35"/>
  <c r="A2132" i="35"/>
  <c r="A2133" i="35"/>
  <c r="A2134" i="35"/>
  <c r="A2135" i="35"/>
  <c r="A2136" i="35"/>
  <c r="A2137" i="35"/>
  <c r="A2138" i="35"/>
  <c r="A2139" i="35"/>
  <c r="A2140" i="35"/>
  <c r="A2141" i="35"/>
  <c r="A2142" i="35"/>
  <c r="A2143" i="35"/>
  <c r="A2144" i="35"/>
  <c r="A2145" i="35"/>
  <c r="A2146" i="35"/>
  <c r="A2147" i="35"/>
  <c r="A2148" i="35"/>
  <c r="A2149" i="35"/>
  <c r="A2150" i="35"/>
  <c r="A2151" i="35"/>
  <c r="A2152" i="35"/>
  <c r="A2153" i="35"/>
  <c r="A2154" i="35"/>
  <c r="A2155" i="35"/>
  <c r="A2156" i="35"/>
  <c r="A2157" i="35"/>
  <c r="A2158" i="35"/>
  <c r="A2159" i="35"/>
  <c r="A2160" i="35"/>
  <c r="A2161" i="35"/>
  <c r="A2162" i="35"/>
  <c r="A2163" i="35"/>
  <c r="A2164" i="35"/>
  <c r="A2165" i="35"/>
  <c r="A2166" i="35"/>
  <c r="A2167" i="35"/>
  <c r="A2168" i="35"/>
  <c r="A2169" i="35"/>
  <c r="A2170" i="35"/>
  <c r="A2171" i="35"/>
  <c r="A2172" i="35"/>
  <c r="A2173" i="35"/>
  <c r="A2174" i="35"/>
  <c r="A2175" i="35"/>
  <c r="A2176" i="35"/>
  <c r="A2177" i="35"/>
  <c r="A2178" i="35"/>
  <c r="A2179" i="35"/>
  <c r="A2180" i="35"/>
  <c r="A2181" i="35"/>
  <c r="A2182" i="35"/>
  <c r="A2183" i="35"/>
  <c r="A2184" i="35"/>
  <c r="A2185" i="35"/>
  <c r="A2186" i="35"/>
  <c r="A2187" i="35"/>
  <c r="A2188" i="35"/>
  <c r="A2189" i="35"/>
  <c r="A2190" i="35"/>
  <c r="A2191" i="35"/>
  <c r="A2192" i="35"/>
  <c r="A2193" i="35"/>
  <c r="A2194" i="35"/>
  <c r="A2195" i="35"/>
  <c r="A2196" i="35"/>
  <c r="A2197" i="35"/>
  <c r="A2198" i="35"/>
  <c r="A2199" i="35"/>
  <c r="A2200" i="35"/>
  <c r="A2201" i="35"/>
  <c r="A2202" i="35"/>
  <c r="A2203" i="35"/>
  <c r="A2204" i="35"/>
  <c r="A2205" i="35"/>
  <c r="A2206" i="35"/>
  <c r="A2207" i="35"/>
  <c r="A2208" i="35"/>
  <c r="A2209" i="35"/>
  <c r="A2210" i="35"/>
  <c r="A2211" i="35"/>
  <c r="A2212" i="35"/>
  <c r="A2213" i="35"/>
  <c r="A2214" i="35"/>
  <c r="A2215" i="35"/>
  <c r="A2216" i="35"/>
  <c r="A2217" i="35"/>
  <c r="A2218" i="35"/>
  <c r="A2219" i="35"/>
  <c r="A2220" i="35"/>
  <c r="A2221" i="35"/>
  <c r="A2222" i="35"/>
  <c r="A2223" i="35"/>
  <c r="A2224" i="35"/>
  <c r="A2225" i="35"/>
  <c r="A2226" i="35"/>
  <c r="A2227" i="35"/>
  <c r="A2228" i="35"/>
  <c r="A2229" i="35"/>
  <c r="A2230" i="35"/>
  <c r="A2231" i="35"/>
  <c r="A2232" i="35"/>
  <c r="A2233" i="35"/>
  <c r="A2234" i="35"/>
  <c r="A2235" i="35"/>
  <c r="A2236" i="35"/>
  <c r="A2237" i="35"/>
  <c r="A2238" i="35"/>
  <c r="A2239" i="35"/>
  <c r="A2240" i="35"/>
  <c r="A2241" i="35"/>
  <c r="A2242" i="35"/>
  <c r="A2243" i="35"/>
  <c r="A2244" i="35"/>
  <c r="A2245" i="35"/>
  <c r="A2246" i="35"/>
  <c r="A2247" i="35"/>
  <c r="A2248" i="35"/>
  <c r="A2249" i="35"/>
  <c r="A2250" i="35"/>
  <c r="A2251" i="35"/>
  <c r="A2252" i="35"/>
  <c r="A2253" i="35"/>
  <c r="A2254" i="35"/>
  <c r="A2255" i="35"/>
  <c r="A2256" i="35"/>
  <c r="A2257" i="35"/>
  <c r="A2258" i="35"/>
  <c r="A2259" i="35"/>
  <c r="A2260" i="35"/>
  <c r="A2261" i="35"/>
  <c r="A2262" i="35"/>
  <c r="A2263" i="35"/>
  <c r="A2264" i="35"/>
  <c r="A2265" i="35"/>
  <c r="A2266" i="35"/>
  <c r="A2267" i="35"/>
  <c r="A2268" i="35"/>
  <c r="A2269" i="35"/>
  <c r="A2270" i="35"/>
  <c r="A2271" i="35"/>
  <c r="A2272" i="35"/>
  <c r="A2273" i="35"/>
  <c r="A2274" i="35"/>
  <c r="A2275" i="35"/>
  <c r="A2276" i="35"/>
  <c r="A2277" i="35"/>
  <c r="A2278" i="35"/>
  <c r="A2279" i="35"/>
  <c r="A2280" i="35"/>
  <c r="A2281" i="35"/>
  <c r="A2282" i="35"/>
  <c r="A2283" i="35"/>
  <c r="A2284" i="35"/>
  <c r="A2285" i="35"/>
  <c r="A2286" i="35"/>
  <c r="A2287" i="35"/>
  <c r="A2288" i="35"/>
  <c r="A2289" i="35"/>
  <c r="A2290" i="35"/>
  <c r="A2291" i="35"/>
  <c r="A2292" i="35"/>
  <c r="A2293" i="35"/>
  <c r="A2294" i="35"/>
  <c r="A2295" i="35"/>
  <c r="A2296" i="35"/>
  <c r="A2297" i="35"/>
  <c r="A2298" i="35"/>
  <c r="A2299" i="35"/>
  <c r="A2300" i="35"/>
  <c r="A2301" i="35"/>
  <c r="A2302" i="35"/>
  <c r="A2303" i="35"/>
  <c r="A2304" i="35"/>
  <c r="A2305" i="35"/>
  <c r="A2306" i="35"/>
  <c r="A2307" i="35"/>
  <c r="A2308" i="35"/>
  <c r="A2309" i="35"/>
  <c r="A2310" i="35"/>
  <c r="A2311" i="35"/>
  <c r="A2312" i="35"/>
  <c r="A2313" i="35"/>
  <c r="A2314" i="35"/>
  <c r="A2315" i="35"/>
  <c r="A2316" i="35"/>
  <c r="A2317" i="35"/>
  <c r="A2318" i="35"/>
  <c r="A2319" i="35"/>
  <c r="A2320" i="35"/>
  <c r="A2321" i="35"/>
  <c r="A2322" i="35"/>
  <c r="A2323" i="35"/>
  <c r="A2324" i="35"/>
  <c r="A2325" i="35"/>
  <c r="A2326" i="35"/>
  <c r="A2327" i="35"/>
  <c r="A2328" i="35"/>
  <c r="A2329" i="35"/>
  <c r="A2330" i="35"/>
  <c r="A2331" i="35"/>
  <c r="A2332" i="35"/>
  <c r="A2333" i="35"/>
  <c r="A2334" i="35"/>
  <c r="A2335" i="35"/>
  <c r="A2336" i="35"/>
  <c r="A2337" i="35"/>
  <c r="A2338" i="35"/>
  <c r="A2339" i="35"/>
  <c r="A2340" i="35"/>
  <c r="A2341" i="35"/>
  <c r="A2342" i="35"/>
  <c r="A2343" i="35"/>
  <c r="A2344" i="35"/>
  <c r="A2345" i="35"/>
  <c r="A2346" i="35"/>
  <c r="A2347" i="35"/>
  <c r="A2348" i="35"/>
  <c r="A2349" i="35"/>
  <c r="A2350" i="35"/>
  <c r="A2351" i="35"/>
  <c r="A2352" i="35"/>
  <c r="A2353" i="35"/>
  <c r="A2354" i="35"/>
  <c r="A2355" i="35"/>
  <c r="A2356" i="35"/>
  <c r="A2357" i="35"/>
  <c r="A2358" i="35"/>
  <c r="A2359" i="35"/>
  <c r="A2360" i="35"/>
  <c r="A2361" i="35"/>
  <c r="A2362" i="35"/>
  <c r="A2363" i="35"/>
  <c r="A2364" i="35"/>
  <c r="A2365" i="35"/>
  <c r="A2366" i="35"/>
  <c r="A2367" i="35"/>
  <c r="A2368" i="35"/>
  <c r="A2369" i="35"/>
  <c r="A2370" i="35"/>
  <c r="A2371" i="35"/>
  <c r="A2372" i="35"/>
  <c r="A2373" i="35"/>
  <c r="A2374" i="35"/>
  <c r="A2375" i="35"/>
  <c r="A2376" i="35"/>
  <c r="A2377" i="35"/>
  <c r="A2378" i="35"/>
  <c r="A2379" i="35"/>
  <c r="A2380" i="35"/>
  <c r="A2381" i="35"/>
  <c r="A2382" i="35"/>
  <c r="A2383" i="35"/>
  <c r="A2384" i="35"/>
  <c r="A2385" i="35"/>
  <c r="A2386" i="35"/>
  <c r="A2387" i="35"/>
  <c r="A2388" i="35"/>
  <c r="A2389" i="35"/>
  <c r="A2390" i="35"/>
  <c r="A2391" i="35"/>
  <c r="A2392" i="35"/>
  <c r="A2393" i="35"/>
  <c r="A2394" i="35"/>
  <c r="A2395" i="35"/>
  <c r="A2396" i="35"/>
  <c r="A2397" i="35"/>
  <c r="A2398" i="35"/>
  <c r="A2399" i="35"/>
  <c r="A2400" i="35"/>
  <c r="A2401" i="35"/>
  <c r="A2402" i="35"/>
  <c r="A2403" i="35"/>
  <c r="A2404" i="35"/>
  <c r="A2405" i="35"/>
  <c r="A2406" i="35"/>
  <c r="A2407" i="35"/>
  <c r="A2408" i="35"/>
  <c r="A2409" i="35"/>
  <c r="A2410" i="35"/>
  <c r="A2411" i="35"/>
  <c r="A2412" i="35"/>
  <c r="A2413" i="35"/>
  <c r="A2414" i="35"/>
  <c r="A2415" i="35"/>
  <c r="A2416" i="35"/>
  <c r="A2417" i="35"/>
  <c r="A2418" i="35"/>
  <c r="A2419" i="35"/>
  <c r="A2420" i="35"/>
  <c r="A2421" i="35"/>
  <c r="A2422" i="35"/>
  <c r="A2423" i="35"/>
  <c r="A2424" i="35"/>
  <c r="A2425" i="35"/>
  <c r="A2426" i="35"/>
  <c r="A2427" i="35"/>
  <c r="A2428" i="35"/>
  <c r="A2429" i="35"/>
  <c r="A2430" i="35"/>
  <c r="A2431" i="35"/>
  <c r="A2432" i="35"/>
  <c r="A2433" i="35"/>
  <c r="A2434" i="35"/>
  <c r="A2435" i="35"/>
  <c r="A2436" i="35"/>
  <c r="A2437" i="35"/>
  <c r="A2438" i="35"/>
  <c r="A2439" i="35"/>
  <c r="A2440" i="35"/>
  <c r="A2441" i="35"/>
  <c r="A2442" i="35"/>
  <c r="A2443" i="35"/>
  <c r="A2444" i="35"/>
  <c r="A2445" i="35"/>
  <c r="A2446" i="35"/>
  <c r="A2447" i="35"/>
  <c r="A2448" i="35"/>
  <c r="A2449" i="35"/>
  <c r="A2450" i="35"/>
  <c r="A2451" i="35"/>
  <c r="A2452" i="35"/>
  <c r="A2453" i="35"/>
  <c r="A2454" i="35"/>
  <c r="A2455" i="35"/>
  <c r="A2456" i="35"/>
  <c r="A2457" i="35"/>
  <c r="A2458" i="35"/>
  <c r="A2459" i="35"/>
  <c r="A2460" i="35"/>
  <c r="A2461" i="35"/>
  <c r="A2462" i="35"/>
  <c r="A2463" i="35"/>
  <c r="A2464" i="35"/>
  <c r="A2465" i="35"/>
  <c r="A2466" i="35"/>
  <c r="A2467" i="35"/>
  <c r="A2468" i="35"/>
  <c r="A2469" i="35"/>
  <c r="A2470" i="35"/>
  <c r="A2471" i="35"/>
  <c r="A2472" i="35"/>
  <c r="A2473" i="35"/>
  <c r="A2474" i="35"/>
  <c r="A2475" i="35"/>
  <c r="A2476" i="35"/>
  <c r="A2477" i="35"/>
  <c r="A2478" i="35"/>
  <c r="A2479" i="35"/>
  <c r="A2480" i="35"/>
  <c r="A2481" i="35"/>
  <c r="A2482" i="35"/>
  <c r="A2483" i="35"/>
  <c r="A2484" i="35"/>
  <c r="A2485" i="35"/>
  <c r="A2486" i="35"/>
  <c r="A2487" i="35"/>
  <c r="A2488" i="35"/>
  <c r="A2489" i="35"/>
  <c r="A2490" i="35"/>
  <c r="A2491" i="35"/>
  <c r="A2492" i="35"/>
  <c r="A2493" i="35"/>
  <c r="A2494" i="35"/>
  <c r="A2495" i="35"/>
  <c r="A2496" i="35"/>
  <c r="A2497" i="35"/>
  <c r="A2498" i="35"/>
  <c r="A2499" i="35"/>
  <c r="A2500" i="35"/>
  <c r="A2501" i="35"/>
  <c r="A2502" i="35"/>
  <c r="A2503" i="35"/>
  <c r="A2504" i="35"/>
  <c r="A2505" i="35"/>
  <c r="A2506" i="35"/>
  <c r="A2507" i="35"/>
  <c r="A2508" i="35"/>
  <c r="A2509" i="35"/>
  <c r="A2510" i="35"/>
  <c r="A2511" i="35"/>
  <c r="A2512" i="35"/>
  <c r="A2513" i="35"/>
  <c r="A2514" i="35"/>
  <c r="A2515" i="35"/>
  <c r="A2516" i="35"/>
  <c r="A2517" i="35"/>
  <c r="A2518" i="35"/>
  <c r="A2519" i="35"/>
  <c r="A2520" i="35"/>
  <c r="A2521" i="35"/>
  <c r="A2522" i="35"/>
  <c r="A2523" i="35"/>
  <c r="A2524" i="35"/>
  <c r="A2525" i="35"/>
  <c r="A2526" i="35"/>
  <c r="A2527" i="35"/>
  <c r="A2528" i="35"/>
  <c r="A2529" i="35"/>
  <c r="A2530" i="35"/>
  <c r="A2531" i="35"/>
  <c r="A2532" i="35"/>
  <c r="A2533" i="35"/>
  <c r="A2534" i="35"/>
  <c r="A2535" i="35"/>
  <c r="A2536" i="35"/>
  <c r="A2537" i="35"/>
  <c r="A2538" i="35"/>
  <c r="A2539" i="35"/>
  <c r="A2540" i="35"/>
  <c r="A2541" i="35"/>
  <c r="A2542" i="35"/>
  <c r="A2543" i="35"/>
  <c r="A2544" i="35"/>
  <c r="A2545" i="35"/>
  <c r="A2546" i="35"/>
  <c r="A2547" i="35"/>
  <c r="A2548" i="35"/>
  <c r="A2549" i="35"/>
  <c r="A2550" i="35"/>
  <c r="A2551" i="35"/>
  <c r="A2552" i="35"/>
  <c r="A2553" i="35"/>
  <c r="A2554" i="35"/>
  <c r="A2555" i="35"/>
  <c r="A2556" i="35"/>
  <c r="A2557" i="35"/>
  <c r="A2558" i="35"/>
  <c r="A2559" i="35"/>
  <c r="A2560" i="35"/>
  <c r="A2561" i="35"/>
  <c r="A2562" i="35"/>
  <c r="A2563" i="35"/>
  <c r="A2564" i="35"/>
  <c r="A2565" i="35"/>
  <c r="A2566" i="35"/>
  <c r="A2567" i="35"/>
  <c r="A2568" i="35"/>
  <c r="A2569" i="35"/>
  <c r="A2570" i="35"/>
  <c r="A2571" i="35"/>
  <c r="A2572" i="35"/>
  <c r="A2573" i="35"/>
  <c r="A2574" i="35"/>
  <c r="A2575" i="35"/>
  <c r="A2576" i="35"/>
  <c r="A2577" i="35"/>
  <c r="A2578" i="35"/>
  <c r="A2579" i="35"/>
  <c r="A2580" i="35"/>
  <c r="A2581" i="35"/>
  <c r="A2582" i="35"/>
  <c r="A2583" i="35"/>
  <c r="A2584" i="35"/>
  <c r="A2585" i="35"/>
  <c r="A2586" i="35"/>
  <c r="A2587" i="35"/>
  <c r="A2588" i="35"/>
  <c r="A2589" i="35"/>
  <c r="A2590" i="35"/>
  <c r="A2591" i="35"/>
  <c r="A2592" i="35"/>
  <c r="A2593" i="35"/>
  <c r="A2594" i="35"/>
  <c r="A2595" i="35"/>
  <c r="A2596" i="35"/>
  <c r="A2597" i="35"/>
  <c r="A2598" i="35"/>
  <c r="A2599" i="35"/>
  <c r="A2600" i="35"/>
  <c r="A2601" i="35"/>
  <c r="A2602" i="35"/>
  <c r="A2603" i="35"/>
  <c r="A2604" i="35"/>
  <c r="A2605" i="35"/>
  <c r="A2606" i="35"/>
  <c r="A2607" i="35"/>
  <c r="A2608" i="35"/>
  <c r="A2609" i="35"/>
  <c r="A2610" i="35"/>
  <c r="A2611" i="35"/>
  <c r="A2612" i="35"/>
  <c r="A2613" i="35"/>
  <c r="A2614" i="35"/>
  <c r="A2615" i="35"/>
  <c r="A2616" i="35"/>
  <c r="A2617" i="35"/>
  <c r="A2618" i="35"/>
  <c r="A2619" i="35"/>
  <c r="A2620" i="35"/>
  <c r="A2621" i="35"/>
  <c r="A2622" i="35"/>
  <c r="A2623" i="35"/>
  <c r="A2624" i="35"/>
  <c r="A2625" i="35"/>
  <c r="A2626" i="35"/>
  <c r="A2627" i="35"/>
  <c r="A2628" i="35"/>
  <c r="A2629" i="35"/>
  <c r="A2630" i="35"/>
  <c r="A2631" i="35"/>
  <c r="A2632" i="35"/>
  <c r="A2633" i="35"/>
  <c r="A2634" i="35"/>
  <c r="A2635" i="35"/>
  <c r="A2636" i="35"/>
  <c r="A2637" i="35"/>
  <c r="A2638" i="35"/>
  <c r="A2639" i="35"/>
  <c r="A2640" i="35"/>
  <c r="A2641" i="35"/>
  <c r="A2642" i="35"/>
  <c r="A2643" i="35"/>
  <c r="A2644" i="35"/>
  <c r="A2645" i="35"/>
  <c r="A2646" i="35"/>
  <c r="A2647" i="35"/>
  <c r="A2648" i="35"/>
  <c r="A2649" i="35"/>
  <c r="A2650" i="35"/>
  <c r="A2651" i="35"/>
  <c r="A2652" i="35"/>
  <c r="A2653" i="35"/>
  <c r="A2654" i="35"/>
  <c r="A2655" i="35"/>
  <c r="A2656" i="35"/>
  <c r="A2657" i="35"/>
  <c r="A2658" i="35"/>
  <c r="A2659" i="35"/>
  <c r="A2660" i="35"/>
  <c r="A2661" i="35"/>
  <c r="A2662" i="35"/>
  <c r="A2663" i="35"/>
  <c r="A2664" i="35"/>
  <c r="A2665" i="35"/>
  <c r="A2666" i="35"/>
  <c r="A2667" i="35"/>
  <c r="A2668" i="35"/>
  <c r="A2669" i="35"/>
  <c r="A2670" i="35"/>
  <c r="A2671" i="35"/>
  <c r="A2672" i="35"/>
  <c r="A2673" i="35"/>
  <c r="A2674" i="35"/>
  <c r="A2675" i="35"/>
  <c r="A2676" i="35"/>
  <c r="A2677" i="35"/>
  <c r="A2678" i="35"/>
  <c r="A2679" i="35"/>
  <c r="A2680" i="35"/>
  <c r="A2681" i="35"/>
  <c r="A2682" i="35"/>
  <c r="A2683" i="35"/>
  <c r="A2684" i="35"/>
  <c r="A2685" i="35"/>
  <c r="A2686" i="35"/>
  <c r="A2687" i="35"/>
  <c r="A2688" i="35"/>
  <c r="A2689" i="35"/>
  <c r="A2690" i="35"/>
  <c r="A2691" i="35"/>
  <c r="A2692" i="35"/>
  <c r="A2693" i="35"/>
  <c r="A2694" i="35"/>
  <c r="A2695" i="35"/>
  <c r="A2696" i="35"/>
  <c r="A2697" i="35"/>
  <c r="A2698" i="35"/>
  <c r="A2699" i="35"/>
  <c r="A2700" i="35"/>
  <c r="A2701" i="35"/>
  <c r="A2702" i="35"/>
  <c r="A2703" i="35"/>
  <c r="A2704" i="35"/>
  <c r="A2705" i="35"/>
  <c r="A2706" i="35"/>
  <c r="A2707" i="35"/>
  <c r="A2708" i="35"/>
  <c r="A2709" i="35"/>
  <c r="A2710" i="35"/>
  <c r="A2711" i="35"/>
  <c r="A2712" i="35"/>
  <c r="A2713" i="35"/>
  <c r="A2714" i="35"/>
  <c r="A2715" i="35"/>
  <c r="A2716" i="35"/>
  <c r="A2717" i="35"/>
  <c r="A2718" i="35"/>
  <c r="A2719" i="35"/>
  <c r="A2720" i="35"/>
  <c r="A2721" i="35"/>
  <c r="A2722" i="35"/>
  <c r="A2723" i="35"/>
  <c r="A2724" i="35"/>
  <c r="A2725" i="35"/>
  <c r="A2726" i="35"/>
  <c r="A2727" i="35"/>
  <c r="A2728" i="35"/>
  <c r="A2729" i="35"/>
  <c r="A2730" i="35"/>
  <c r="A2731" i="35"/>
  <c r="A2732" i="35"/>
  <c r="A2733" i="35"/>
  <c r="A2734" i="35"/>
  <c r="A2735" i="35"/>
  <c r="A2736" i="35"/>
  <c r="A2737" i="35"/>
  <c r="A2738" i="35"/>
  <c r="A2739" i="35"/>
  <c r="A2740" i="35"/>
  <c r="A2741" i="35"/>
  <c r="A2742" i="35"/>
  <c r="A2743" i="35"/>
  <c r="A2744" i="35"/>
  <c r="A2745" i="35"/>
  <c r="A2746" i="35"/>
  <c r="A2747" i="35"/>
  <c r="A2748" i="35"/>
  <c r="A2749" i="35"/>
  <c r="A2750" i="35"/>
  <c r="A2751" i="35"/>
  <c r="A2752" i="35"/>
  <c r="A2753" i="35"/>
  <c r="A2754" i="35"/>
  <c r="A2755" i="35"/>
  <c r="A2756" i="35"/>
  <c r="A2757" i="35"/>
  <c r="A2758" i="35"/>
  <c r="A2759" i="35"/>
  <c r="A2760" i="35"/>
  <c r="A2761" i="35"/>
  <c r="A2762" i="35"/>
  <c r="A2763" i="35"/>
  <c r="A2764" i="35"/>
  <c r="A2765" i="35"/>
  <c r="A2766" i="35"/>
  <c r="A2767" i="35"/>
  <c r="A2768" i="35"/>
  <c r="A2769" i="35"/>
  <c r="A2770" i="35"/>
  <c r="A2771" i="35"/>
  <c r="A2772" i="35"/>
  <c r="A2773" i="35"/>
  <c r="A2774" i="35"/>
  <c r="A2775" i="35"/>
  <c r="A2776" i="35"/>
  <c r="A2777" i="35"/>
  <c r="A2778" i="35"/>
  <c r="A2779" i="35"/>
  <c r="A2780" i="35"/>
  <c r="A2781" i="35"/>
  <c r="A2782" i="35"/>
  <c r="A2783" i="35"/>
  <c r="A2784" i="35"/>
  <c r="A2785" i="35"/>
  <c r="A2786" i="35"/>
  <c r="A2787" i="35"/>
  <c r="A2788" i="35"/>
  <c r="A2789" i="35"/>
  <c r="A2790" i="35"/>
  <c r="A2791" i="35"/>
  <c r="A2792" i="35"/>
  <c r="A2793" i="35"/>
  <c r="A2794" i="35"/>
  <c r="A2795" i="35"/>
  <c r="A2796" i="35"/>
  <c r="A2797" i="35"/>
  <c r="A2798" i="35"/>
  <c r="A2799" i="35"/>
  <c r="A2800" i="35"/>
  <c r="A2801" i="35"/>
  <c r="A2802" i="35"/>
  <c r="A2803" i="35"/>
  <c r="A2804" i="35"/>
  <c r="A2805" i="35"/>
  <c r="A2806" i="35"/>
  <c r="A2807" i="35"/>
  <c r="A2808" i="35"/>
  <c r="A2809" i="35"/>
  <c r="A2810" i="35"/>
  <c r="A2811" i="35"/>
  <c r="A2812" i="35"/>
  <c r="A2813" i="35"/>
  <c r="A2814" i="35"/>
  <c r="A2815" i="35"/>
  <c r="A2816" i="35"/>
  <c r="A2817" i="35"/>
  <c r="A2818" i="35"/>
  <c r="A2819" i="35"/>
  <c r="A2820" i="35"/>
  <c r="A2821" i="35"/>
  <c r="A2822" i="35"/>
  <c r="A2823" i="35"/>
  <c r="A2824" i="35"/>
  <c r="A2825" i="35"/>
  <c r="A2826" i="35"/>
  <c r="A2827" i="35"/>
  <c r="A2828" i="35"/>
  <c r="A2829" i="35"/>
  <c r="A2830" i="35"/>
  <c r="A2831" i="35"/>
  <c r="A2832" i="35"/>
  <c r="A2833" i="35"/>
  <c r="A2834" i="35"/>
  <c r="A2835" i="35"/>
  <c r="A2836" i="35"/>
  <c r="A2837" i="35"/>
  <c r="A2838" i="35"/>
  <c r="A2839" i="35"/>
  <c r="A2840" i="35"/>
  <c r="A2841" i="35"/>
  <c r="A2842" i="35"/>
  <c r="A2843" i="35"/>
  <c r="A2844" i="35"/>
  <c r="A2845" i="35"/>
  <c r="A2846" i="35"/>
  <c r="A2847" i="35"/>
  <c r="A2848" i="35"/>
  <c r="A2849" i="35"/>
  <c r="A2850" i="35"/>
  <c r="A2851" i="35"/>
  <c r="A2852" i="35"/>
  <c r="A2853" i="35"/>
  <c r="A2854" i="35"/>
  <c r="A2855" i="35"/>
  <c r="A2856" i="35"/>
  <c r="A2857" i="35"/>
  <c r="A2858" i="35"/>
  <c r="A2859" i="35"/>
  <c r="A2860" i="35"/>
  <c r="A2861" i="35"/>
  <c r="A2862" i="35"/>
  <c r="A2863" i="35"/>
  <c r="A2864" i="35"/>
  <c r="A2865" i="35"/>
  <c r="A2866" i="35"/>
  <c r="A2867" i="35"/>
  <c r="A2868" i="35"/>
  <c r="A2869" i="35"/>
  <c r="A2870" i="35"/>
  <c r="A2871" i="35"/>
  <c r="A2872" i="35"/>
  <c r="A2873" i="35"/>
  <c r="A2874" i="35"/>
  <c r="A2875" i="35"/>
  <c r="A2876" i="35"/>
  <c r="A2877" i="35"/>
  <c r="A2878" i="35"/>
  <c r="A2879" i="35"/>
  <c r="A2880" i="35"/>
  <c r="A2881" i="35"/>
  <c r="A2882" i="35"/>
  <c r="A2883" i="35"/>
  <c r="A2884" i="35"/>
  <c r="A2885" i="35"/>
  <c r="A2886" i="35"/>
  <c r="A2887" i="35"/>
  <c r="A2888" i="35"/>
  <c r="A2889" i="35"/>
  <c r="A2890" i="35"/>
  <c r="A2891" i="35"/>
  <c r="A2892" i="35"/>
  <c r="A2893" i="35"/>
  <c r="A2894" i="35"/>
  <c r="A2895" i="35"/>
  <c r="A2896" i="35"/>
  <c r="A2897" i="35"/>
  <c r="A2898" i="35"/>
  <c r="A2899" i="35"/>
  <c r="A2900" i="35"/>
  <c r="A2901" i="35"/>
  <c r="A2902" i="35"/>
  <c r="A2903" i="35"/>
  <c r="A2904" i="35"/>
  <c r="A2905" i="35"/>
  <c r="A2906" i="35"/>
  <c r="A2907" i="35"/>
  <c r="A2908" i="35"/>
  <c r="A2909" i="35"/>
  <c r="A2910" i="35"/>
  <c r="A2911" i="35"/>
  <c r="A2912" i="35"/>
  <c r="A2913" i="35"/>
  <c r="A2914" i="35"/>
  <c r="A2915" i="35"/>
  <c r="A2916" i="35"/>
  <c r="A2917" i="35"/>
  <c r="A2918" i="35"/>
  <c r="A2919" i="35"/>
  <c r="A2920" i="35"/>
  <c r="A2921" i="35"/>
  <c r="A2922" i="35"/>
  <c r="A2923" i="35"/>
  <c r="A2924" i="35"/>
  <c r="A2925" i="35"/>
  <c r="A2926" i="35"/>
  <c r="A2927" i="35"/>
  <c r="A2928" i="35"/>
  <c r="A2929" i="35"/>
  <c r="A2930" i="35"/>
  <c r="A2931" i="35"/>
  <c r="A2932" i="35"/>
  <c r="A2933" i="35"/>
  <c r="A2934" i="35"/>
  <c r="A2935" i="35"/>
  <c r="A2936" i="35"/>
  <c r="A2937" i="35"/>
  <c r="A2938" i="35"/>
  <c r="A2939" i="35"/>
  <c r="A2940" i="35"/>
  <c r="A2941" i="35"/>
  <c r="A2942" i="35"/>
  <c r="A2943" i="35"/>
  <c r="A2944" i="35"/>
  <c r="A2945" i="35"/>
  <c r="A2946" i="35"/>
  <c r="A2947" i="35"/>
  <c r="A2948" i="35"/>
  <c r="A2949" i="35"/>
  <c r="A2950" i="35"/>
  <c r="A2951" i="35"/>
  <c r="A2952" i="35"/>
  <c r="A2953" i="35"/>
  <c r="A2954" i="35"/>
  <c r="A2955" i="35"/>
  <c r="A2956" i="35"/>
  <c r="A2957" i="35"/>
  <c r="A2958" i="35"/>
  <c r="A2959" i="35"/>
  <c r="A2960" i="35"/>
  <c r="A2961" i="35"/>
  <c r="A2962" i="35"/>
  <c r="A2963" i="35"/>
  <c r="A2964" i="35"/>
  <c r="A2965" i="35"/>
  <c r="A2966" i="35"/>
  <c r="A2967" i="35"/>
  <c r="A2968" i="35"/>
  <c r="A2969" i="35"/>
  <c r="A2970" i="35"/>
  <c r="A2971" i="35"/>
  <c r="A2972" i="35"/>
  <c r="A2973" i="35"/>
  <c r="A2974" i="35"/>
  <c r="A2975" i="35"/>
  <c r="A2976" i="35"/>
  <c r="A2977" i="35"/>
  <c r="A2978" i="35"/>
  <c r="A2979" i="35"/>
  <c r="A2980" i="35"/>
  <c r="A2981" i="35"/>
  <c r="A2982" i="35"/>
  <c r="A2983" i="35"/>
  <c r="A2984" i="35"/>
  <c r="A2985" i="35"/>
  <c r="A2986" i="35"/>
  <c r="A2987" i="35"/>
  <c r="A2988" i="35"/>
  <c r="A2989" i="35"/>
  <c r="A2990" i="35"/>
  <c r="A2991" i="35"/>
  <c r="A2992" i="35"/>
  <c r="A2993" i="35"/>
  <c r="A2994" i="35"/>
  <c r="A2995" i="35"/>
  <c r="A2996" i="35"/>
  <c r="A2997" i="35"/>
  <c r="A2998" i="35"/>
  <c r="A2999" i="35"/>
  <c r="A3000" i="35"/>
  <c r="A3001" i="35"/>
  <c r="A3002" i="35"/>
  <c r="A3003" i="35"/>
  <c r="A3004" i="35"/>
  <c r="A3005" i="35"/>
  <c r="A3006" i="35"/>
  <c r="A3007" i="35"/>
  <c r="A3008" i="35"/>
  <c r="A3009" i="35"/>
  <c r="A3010" i="35"/>
  <c r="A3011" i="35"/>
  <c r="A3012" i="35"/>
  <c r="A3013" i="35"/>
  <c r="A3014" i="35"/>
  <c r="A3015" i="35"/>
  <c r="A3016" i="35"/>
  <c r="A3017" i="35"/>
  <c r="A3018" i="35"/>
  <c r="A3019" i="35"/>
  <c r="A3020" i="35"/>
  <c r="A3021" i="35"/>
  <c r="A3022" i="35"/>
  <c r="A3023" i="35"/>
  <c r="A3024" i="35"/>
  <c r="A3025" i="35"/>
  <c r="A3026" i="35"/>
  <c r="A3027" i="35"/>
  <c r="A3028" i="35"/>
  <c r="A3029" i="35"/>
  <c r="A3030" i="35"/>
  <c r="A3031" i="35"/>
  <c r="A3032" i="35"/>
  <c r="A3033" i="35"/>
  <c r="A3034" i="35"/>
  <c r="A3035" i="35"/>
  <c r="A3036" i="35"/>
  <c r="A3037" i="35"/>
  <c r="A3038" i="35"/>
  <c r="A3039" i="35"/>
  <c r="A3040" i="35"/>
  <c r="A3041" i="35"/>
  <c r="A3042" i="35"/>
  <c r="A3043" i="35"/>
  <c r="A3044" i="35"/>
  <c r="A3045" i="35"/>
  <c r="A3046" i="35"/>
  <c r="A3047" i="35"/>
  <c r="A3048" i="35"/>
  <c r="A3049" i="35"/>
  <c r="A3050" i="35"/>
  <c r="A3051" i="35"/>
  <c r="A3052" i="35"/>
  <c r="A3053" i="35"/>
  <c r="A3054" i="35"/>
  <c r="A3055" i="35"/>
  <c r="A3056" i="35"/>
  <c r="A3057" i="35"/>
  <c r="A3058" i="35"/>
  <c r="A3059" i="35"/>
  <c r="A3060" i="35"/>
  <c r="A3061" i="35"/>
  <c r="A3062" i="35"/>
  <c r="A3063" i="35"/>
  <c r="A3064" i="35"/>
  <c r="A3065" i="35"/>
  <c r="A3066" i="35"/>
  <c r="A3067" i="35"/>
  <c r="A3068" i="35"/>
  <c r="A3069" i="35"/>
  <c r="A3070" i="35"/>
  <c r="A3071" i="35"/>
  <c r="A3072" i="35"/>
  <c r="A3073" i="35"/>
  <c r="A3074" i="35"/>
  <c r="A3075" i="35"/>
  <c r="A3076" i="35"/>
  <c r="A3077" i="35"/>
  <c r="A3078" i="35"/>
  <c r="A3079" i="35"/>
  <c r="A3080" i="35"/>
  <c r="A3081" i="35"/>
  <c r="A3082" i="35"/>
  <c r="A3083" i="35"/>
  <c r="A3084" i="35"/>
  <c r="A3085" i="35"/>
  <c r="A3086" i="35"/>
  <c r="A3087" i="35"/>
  <c r="A3088" i="35"/>
  <c r="A3089" i="35"/>
  <c r="A3090" i="35"/>
  <c r="A3091" i="35"/>
  <c r="A3092" i="35"/>
  <c r="A3093" i="35"/>
  <c r="A3094" i="35"/>
  <c r="A3095" i="35"/>
  <c r="A3096" i="35"/>
  <c r="A3097" i="35"/>
  <c r="A3098" i="35"/>
  <c r="A3099" i="35"/>
  <c r="A3100" i="35"/>
  <c r="A3101" i="35"/>
  <c r="A3102" i="35"/>
  <c r="A3103" i="35"/>
  <c r="A3104" i="35"/>
  <c r="A3105" i="35"/>
  <c r="A3106" i="35"/>
  <c r="A3107" i="35"/>
  <c r="A3108" i="35"/>
  <c r="A3109" i="35"/>
  <c r="A3110" i="35"/>
  <c r="A3111" i="35"/>
  <c r="A3112" i="35"/>
  <c r="A3113" i="35"/>
  <c r="A3114" i="35"/>
  <c r="A3115" i="35"/>
  <c r="A3116" i="35"/>
  <c r="A3117" i="35"/>
  <c r="A3118" i="35"/>
  <c r="A3119" i="35"/>
  <c r="A3120" i="35"/>
  <c r="A3121" i="35"/>
  <c r="A3122" i="35"/>
  <c r="A3123" i="35"/>
  <c r="A3124" i="35"/>
  <c r="A3125" i="35"/>
  <c r="A3126" i="35"/>
  <c r="A3127" i="35"/>
  <c r="A3128" i="35"/>
  <c r="A3129" i="35"/>
  <c r="A3130" i="35"/>
  <c r="A3131" i="35"/>
  <c r="A3132" i="35"/>
  <c r="A3133" i="35"/>
  <c r="A3134" i="35"/>
  <c r="A3135" i="35"/>
  <c r="A3136" i="35"/>
  <c r="A3137" i="35"/>
  <c r="A3138" i="35"/>
  <c r="A3139" i="35"/>
  <c r="A3140" i="35"/>
  <c r="A3141" i="35"/>
  <c r="A3142" i="35"/>
  <c r="A3143" i="35"/>
  <c r="A3144" i="35"/>
  <c r="A3145" i="35"/>
  <c r="A3146" i="35"/>
  <c r="A3147" i="35"/>
  <c r="A3148" i="35"/>
  <c r="A3149" i="35"/>
  <c r="A3150" i="35"/>
  <c r="A3151" i="35"/>
  <c r="A3152" i="35"/>
  <c r="A3153" i="35"/>
  <c r="A3154" i="35"/>
  <c r="A3155" i="35"/>
  <c r="A3156" i="35"/>
  <c r="A3157" i="35"/>
  <c r="A3158" i="35"/>
  <c r="A3159" i="35"/>
  <c r="A3160" i="35"/>
  <c r="A3161" i="35"/>
  <c r="A3162" i="35"/>
  <c r="A3163" i="35"/>
  <c r="A3164" i="35"/>
  <c r="A3165" i="35"/>
  <c r="A3166" i="35"/>
  <c r="A3167" i="35"/>
  <c r="A3168" i="35"/>
  <c r="A3169" i="35"/>
  <c r="A3170" i="35"/>
  <c r="A3171" i="35"/>
  <c r="A3172" i="35"/>
  <c r="A3173" i="35"/>
  <c r="A3174" i="35"/>
  <c r="A3175" i="35"/>
  <c r="A3176" i="35"/>
  <c r="A3177" i="35"/>
  <c r="A3178" i="35"/>
  <c r="A3179" i="35"/>
  <c r="A3180" i="35"/>
  <c r="A3181" i="35"/>
  <c r="A3182" i="35"/>
  <c r="A3183" i="35"/>
  <c r="A3184" i="35"/>
  <c r="A3185" i="35"/>
  <c r="A3186" i="35"/>
  <c r="A3187" i="35"/>
  <c r="A3188" i="35"/>
  <c r="A3189" i="35"/>
  <c r="A3190" i="35"/>
  <c r="A3191" i="35"/>
  <c r="A3192" i="35"/>
  <c r="A3193" i="35"/>
  <c r="A3194" i="35"/>
  <c r="A3195" i="35"/>
  <c r="A3196" i="35"/>
  <c r="A3197" i="35"/>
  <c r="A3198" i="35"/>
  <c r="A3199" i="35"/>
  <c r="A3200" i="35"/>
  <c r="A3201" i="35"/>
  <c r="A3202" i="35"/>
  <c r="A3203" i="35"/>
  <c r="A3204" i="35"/>
  <c r="A3205" i="35"/>
  <c r="A3206" i="35"/>
  <c r="A3207" i="35"/>
  <c r="A3208" i="35"/>
  <c r="A3209" i="35"/>
  <c r="A3210" i="35"/>
  <c r="A3211" i="35"/>
  <c r="A3212" i="35"/>
  <c r="A3213" i="35"/>
  <c r="A3214" i="35"/>
  <c r="A3215" i="35"/>
  <c r="A3216" i="35"/>
  <c r="A3217" i="35"/>
  <c r="A3218" i="35"/>
  <c r="A3219" i="35"/>
  <c r="A3220" i="35"/>
  <c r="A3221" i="35"/>
  <c r="A3222" i="35"/>
  <c r="A3223" i="35"/>
  <c r="A3224" i="35"/>
  <c r="A3225" i="35"/>
  <c r="A3226" i="35"/>
  <c r="A3227" i="35"/>
  <c r="A3228" i="35"/>
  <c r="A3229" i="35"/>
  <c r="A3230" i="35"/>
  <c r="A3231" i="35"/>
  <c r="A3232" i="35"/>
  <c r="A3233" i="35"/>
  <c r="A3234" i="35"/>
  <c r="A3235" i="35"/>
  <c r="A3236" i="35"/>
  <c r="A3237" i="35"/>
  <c r="A3238" i="35"/>
  <c r="A3239" i="35"/>
  <c r="A3240" i="35"/>
  <c r="A3241" i="35"/>
  <c r="A3242" i="35"/>
  <c r="A3243" i="35"/>
  <c r="A3244" i="35"/>
  <c r="A3245" i="35"/>
  <c r="A3246" i="35"/>
  <c r="A3247" i="35"/>
  <c r="A3248" i="35"/>
  <c r="A3249" i="35"/>
  <c r="A3250" i="35"/>
  <c r="A3251" i="35"/>
  <c r="A3252" i="35"/>
  <c r="A3253" i="35"/>
  <c r="A3254" i="35"/>
  <c r="A3255" i="35"/>
  <c r="A3256" i="35"/>
  <c r="A3257" i="35"/>
  <c r="A3258" i="35"/>
  <c r="A3259" i="35"/>
  <c r="A3260" i="35"/>
  <c r="A3261" i="35"/>
  <c r="A3262" i="35"/>
  <c r="A3263" i="35"/>
  <c r="A3264" i="35"/>
  <c r="A3265" i="35"/>
  <c r="A3266" i="35"/>
  <c r="A3267" i="35"/>
  <c r="A3268" i="35"/>
  <c r="A3269" i="35"/>
  <c r="A3270" i="35"/>
  <c r="A3271" i="35"/>
  <c r="A3272" i="35"/>
  <c r="A3273" i="35"/>
  <c r="A3274" i="35"/>
  <c r="A3275" i="35"/>
  <c r="A3276" i="35"/>
  <c r="A3277" i="35"/>
  <c r="A3278" i="35"/>
  <c r="A3279" i="35"/>
  <c r="A3280" i="35"/>
  <c r="A3281" i="35"/>
  <c r="A3282" i="35"/>
  <c r="A3283" i="35"/>
  <c r="A3284" i="35"/>
  <c r="A3285" i="35"/>
  <c r="A3286" i="35"/>
  <c r="A3287" i="35"/>
  <c r="A3288" i="35"/>
  <c r="A3289" i="35"/>
  <c r="A3290" i="35"/>
  <c r="A3291" i="35"/>
  <c r="A3292" i="35"/>
  <c r="A3293" i="35"/>
  <c r="A3294" i="35"/>
  <c r="A3295" i="35"/>
  <c r="A3296" i="35"/>
  <c r="A3297" i="35"/>
  <c r="A3298" i="35"/>
  <c r="A3299" i="35"/>
  <c r="A3300" i="35"/>
  <c r="A3301" i="35"/>
  <c r="A3302" i="35"/>
  <c r="A3303" i="35"/>
  <c r="A3304" i="35"/>
  <c r="A3305" i="35"/>
  <c r="A3306" i="35"/>
  <c r="A3307" i="35"/>
  <c r="A3308" i="35"/>
  <c r="A3309" i="35"/>
  <c r="A3310" i="35"/>
  <c r="A3311" i="35"/>
  <c r="A3312" i="35"/>
  <c r="A3313" i="35"/>
  <c r="A3314" i="35"/>
  <c r="A3315" i="35"/>
  <c r="A3316" i="35"/>
  <c r="A3317" i="35"/>
  <c r="A3318" i="35"/>
  <c r="A3319" i="35"/>
  <c r="A3320" i="35"/>
  <c r="A3321" i="35"/>
  <c r="A3322" i="35"/>
  <c r="A3323" i="35"/>
  <c r="A3324" i="35"/>
  <c r="A3325" i="35"/>
  <c r="A3326" i="35"/>
  <c r="A3327" i="35"/>
  <c r="A3328" i="35"/>
  <c r="A3329" i="35"/>
  <c r="A3330" i="35"/>
  <c r="A3331" i="35"/>
  <c r="A3332" i="35"/>
  <c r="A3333" i="35"/>
  <c r="A3334" i="35"/>
  <c r="A3335" i="35"/>
  <c r="A3336" i="35"/>
  <c r="A3337" i="35"/>
  <c r="A3338" i="35"/>
  <c r="A3339" i="35"/>
  <c r="A3340" i="35"/>
  <c r="A3341" i="35"/>
  <c r="A3342" i="35"/>
  <c r="A3343" i="35"/>
  <c r="A3344" i="35"/>
  <c r="A3345" i="35"/>
  <c r="A3346" i="35"/>
  <c r="A3347" i="35"/>
  <c r="A3348" i="35"/>
  <c r="A3349" i="35"/>
  <c r="A3350" i="35"/>
  <c r="A3351" i="35"/>
  <c r="A3352" i="35"/>
  <c r="A3353" i="35"/>
  <c r="A3354" i="35"/>
  <c r="A3355" i="35"/>
  <c r="A3356" i="35"/>
  <c r="A3357" i="35"/>
  <c r="A3358" i="35"/>
  <c r="A3359" i="35"/>
  <c r="A3360" i="35"/>
  <c r="A3361" i="35"/>
  <c r="A3362" i="35"/>
  <c r="A3363" i="35"/>
  <c r="A3364" i="35"/>
  <c r="A3365" i="35"/>
  <c r="A3366" i="35"/>
  <c r="A3367" i="35"/>
  <c r="A3368" i="35"/>
  <c r="A3369" i="35"/>
  <c r="A3370" i="35"/>
  <c r="A3371" i="35"/>
  <c r="A3372" i="35"/>
  <c r="A3373" i="35"/>
  <c r="A3374" i="35"/>
  <c r="A3375" i="35"/>
  <c r="A3376" i="35"/>
  <c r="A3377" i="35"/>
  <c r="A3378" i="35"/>
  <c r="A3379" i="35"/>
  <c r="A3380" i="35"/>
  <c r="A3381" i="35"/>
  <c r="A3382" i="35"/>
  <c r="A3383" i="35"/>
  <c r="A3384" i="35"/>
  <c r="A3385" i="35"/>
  <c r="A3386" i="35"/>
  <c r="A3387" i="35"/>
  <c r="A3388" i="35"/>
  <c r="A3389" i="35"/>
  <c r="A3390" i="35"/>
  <c r="A3391" i="35"/>
  <c r="A3392" i="35"/>
  <c r="A3393" i="35"/>
  <c r="A3394" i="35"/>
  <c r="A3395" i="35"/>
  <c r="A3396" i="35"/>
  <c r="A3397" i="35"/>
  <c r="A3398" i="35"/>
  <c r="A3399" i="35"/>
  <c r="A3400" i="35"/>
  <c r="A3401" i="35"/>
  <c r="A3402" i="35"/>
  <c r="A3403" i="35"/>
  <c r="A3404" i="35"/>
  <c r="A3405" i="35"/>
  <c r="A3406" i="35"/>
  <c r="A3407" i="35"/>
  <c r="A3408" i="35"/>
  <c r="A3409" i="35"/>
  <c r="A3410" i="35"/>
  <c r="A3411" i="35"/>
  <c r="A3412" i="35"/>
  <c r="A3413" i="35"/>
  <c r="A3414" i="35"/>
  <c r="A3415" i="35"/>
  <c r="A3416" i="35"/>
  <c r="A3417" i="35"/>
  <c r="A3418" i="35"/>
  <c r="A3419" i="35"/>
  <c r="A3420" i="35"/>
  <c r="A3421" i="35"/>
  <c r="A3422" i="35"/>
  <c r="A3423" i="35"/>
  <c r="A3424" i="35"/>
  <c r="A3425" i="35"/>
  <c r="A3426" i="35"/>
  <c r="A3427" i="35"/>
  <c r="A3428" i="35"/>
  <c r="A3429" i="35"/>
  <c r="A3430" i="35"/>
  <c r="A3431" i="35"/>
  <c r="A3432" i="35"/>
  <c r="A3433" i="35"/>
  <c r="A3434" i="35"/>
  <c r="A3435" i="35"/>
  <c r="A3436" i="35"/>
  <c r="A3437" i="35"/>
  <c r="A3438" i="35"/>
  <c r="A3439" i="35"/>
  <c r="A3440" i="35"/>
  <c r="A3441" i="35"/>
  <c r="A3442" i="35"/>
  <c r="A3443" i="35"/>
  <c r="A3444" i="35"/>
  <c r="A3445" i="35"/>
  <c r="A3446" i="35"/>
  <c r="A3447" i="35"/>
  <c r="A3448" i="35"/>
  <c r="A3449" i="35"/>
  <c r="A3450" i="35"/>
  <c r="A3451" i="35"/>
  <c r="A3452" i="35"/>
  <c r="A3453" i="35"/>
  <c r="A3454" i="35"/>
  <c r="A3455" i="35"/>
  <c r="A3456" i="35"/>
  <c r="A3457" i="35"/>
  <c r="A3458" i="35"/>
  <c r="A3459" i="35"/>
  <c r="A3460" i="35"/>
  <c r="A3461" i="35"/>
  <c r="A3462" i="35"/>
  <c r="A3463" i="35"/>
  <c r="A3464" i="35"/>
  <c r="A3465" i="35"/>
  <c r="A3466" i="35"/>
  <c r="A3467" i="35"/>
  <c r="A3468" i="35"/>
  <c r="A3469" i="35"/>
  <c r="A3470" i="35"/>
  <c r="A3471" i="35"/>
  <c r="A3472" i="35"/>
  <c r="A3473" i="35"/>
  <c r="A3474" i="35"/>
  <c r="A3475" i="35"/>
  <c r="A3476" i="35"/>
  <c r="A3477" i="35"/>
  <c r="A3478" i="35"/>
  <c r="A3479" i="35"/>
  <c r="A3480" i="35"/>
  <c r="A3481" i="35"/>
  <c r="A3482" i="35"/>
  <c r="A3483" i="35"/>
  <c r="A3484" i="35"/>
  <c r="A3485" i="35"/>
  <c r="A3486" i="35"/>
  <c r="A3487" i="35"/>
  <c r="A3488" i="35"/>
  <c r="A3489" i="35"/>
  <c r="A3490" i="35"/>
  <c r="A3491" i="35"/>
  <c r="A3492" i="35"/>
  <c r="A3493" i="35"/>
  <c r="A3494" i="35"/>
  <c r="A3495" i="35"/>
  <c r="A3496" i="35"/>
  <c r="A3497" i="35"/>
  <c r="A3498" i="35"/>
  <c r="A3499" i="35"/>
  <c r="A3500" i="35"/>
  <c r="A3501" i="35"/>
  <c r="A3502" i="35"/>
  <c r="A3503" i="35"/>
  <c r="A3504" i="35"/>
  <c r="A3505" i="35"/>
  <c r="A3506" i="35"/>
  <c r="A3507" i="35"/>
  <c r="A3508" i="35"/>
  <c r="A3509" i="35"/>
  <c r="A3510" i="35"/>
  <c r="A3511" i="35"/>
  <c r="A3512" i="35"/>
  <c r="A3513" i="35"/>
  <c r="A3514" i="35"/>
  <c r="A3515" i="35"/>
  <c r="A3516" i="35"/>
  <c r="A3517" i="35"/>
  <c r="A3518" i="35"/>
  <c r="A3519" i="35"/>
  <c r="A3520" i="35"/>
  <c r="A3521" i="35"/>
  <c r="A3522" i="35"/>
  <c r="A3523" i="35"/>
  <c r="A3524" i="35"/>
  <c r="A3525" i="35"/>
  <c r="A3526" i="35"/>
  <c r="A3527" i="35"/>
  <c r="A3528" i="35"/>
  <c r="A3529" i="35"/>
  <c r="A3530" i="35"/>
  <c r="A3531" i="35"/>
  <c r="A3532" i="35"/>
  <c r="A3533" i="35"/>
  <c r="A3534" i="35"/>
  <c r="A3535" i="35"/>
  <c r="A3536" i="35"/>
  <c r="A3537" i="35"/>
  <c r="A3538" i="35"/>
  <c r="A3539" i="35"/>
  <c r="A3540" i="35"/>
  <c r="A3541" i="35"/>
  <c r="A3542" i="35"/>
  <c r="A3543" i="35"/>
  <c r="A3544" i="35"/>
  <c r="A3545" i="35"/>
  <c r="A3546" i="35"/>
  <c r="A3547" i="35"/>
  <c r="A3548" i="35"/>
  <c r="A3549" i="35"/>
  <c r="A3550" i="35"/>
  <c r="A3551" i="35"/>
  <c r="A3552" i="35"/>
  <c r="A3553" i="35"/>
  <c r="A3554" i="35"/>
  <c r="A3555" i="35"/>
  <c r="A3556" i="35"/>
  <c r="A3557" i="35"/>
  <c r="A3558" i="35"/>
  <c r="A3559" i="35"/>
  <c r="A3560" i="35"/>
  <c r="A3561" i="35"/>
  <c r="A3562" i="35"/>
  <c r="A3563" i="35"/>
  <c r="A3564" i="35"/>
  <c r="A3565" i="35"/>
  <c r="A3566" i="35"/>
  <c r="A3567" i="35"/>
  <c r="A3568" i="35"/>
  <c r="A3569" i="35"/>
  <c r="A3570" i="35"/>
  <c r="A3571" i="35"/>
  <c r="A3572" i="35"/>
  <c r="A3573" i="35"/>
  <c r="A3574" i="35"/>
  <c r="A3575" i="35"/>
  <c r="A3576" i="35"/>
  <c r="A3577" i="35"/>
  <c r="A3578" i="35"/>
  <c r="A3579" i="35"/>
  <c r="A3580" i="35"/>
  <c r="A3581" i="35"/>
  <c r="A3582" i="35"/>
  <c r="A3583" i="35"/>
  <c r="A3584" i="35"/>
  <c r="A3585" i="35"/>
  <c r="A3586" i="35"/>
  <c r="A3587" i="35"/>
  <c r="A3588" i="35"/>
  <c r="A3589" i="35"/>
  <c r="A3590" i="35"/>
  <c r="A3591" i="35"/>
  <c r="A3592" i="35"/>
  <c r="A3593" i="35"/>
  <c r="A3594" i="35"/>
  <c r="A3595" i="35"/>
  <c r="A3596" i="35"/>
  <c r="A3597" i="35"/>
  <c r="A3598" i="35"/>
  <c r="A3599" i="35"/>
  <c r="A3600" i="35"/>
  <c r="A3601" i="35"/>
  <c r="A3602" i="35"/>
  <c r="A3603" i="35"/>
  <c r="A3604" i="35"/>
  <c r="A3605" i="35"/>
  <c r="A3606" i="35"/>
  <c r="A3607" i="35"/>
  <c r="A3608" i="35"/>
  <c r="A3609" i="35"/>
  <c r="A3610" i="35"/>
  <c r="A3611" i="35"/>
  <c r="A3612" i="35"/>
  <c r="A3613" i="35"/>
  <c r="A3614" i="35"/>
  <c r="A3615" i="35"/>
  <c r="A3616" i="35"/>
  <c r="A3617" i="35"/>
  <c r="A3618" i="35"/>
  <c r="A3619" i="35"/>
  <c r="A3620" i="35"/>
  <c r="A3621" i="35"/>
  <c r="A3622" i="35"/>
  <c r="A3623" i="35"/>
  <c r="A3624" i="35"/>
  <c r="A3625" i="35"/>
  <c r="A3626" i="35"/>
  <c r="A3627" i="35"/>
  <c r="A3628" i="35"/>
  <c r="A3629" i="35"/>
  <c r="A3630" i="35"/>
  <c r="A3631" i="35"/>
  <c r="A3632" i="35"/>
  <c r="A3633" i="35"/>
  <c r="A3634" i="35"/>
  <c r="A3635" i="35"/>
  <c r="A3636" i="35"/>
  <c r="A3637" i="35"/>
  <c r="A3638" i="35"/>
  <c r="A3639" i="35"/>
  <c r="A3640" i="35"/>
  <c r="A3641" i="35"/>
  <c r="A3642" i="35"/>
  <c r="A3643" i="35"/>
  <c r="A3644" i="35"/>
  <c r="A3645" i="35"/>
  <c r="A3646" i="35"/>
  <c r="A3647" i="35"/>
  <c r="A3648" i="35"/>
  <c r="A3649" i="35"/>
  <c r="A3650" i="35"/>
  <c r="A3651" i="35"/>
  <c r="A3652" i="35"/>
  <c r="A3653" i="35"/>
  <c r="A3654" i="35"/>
  <c r="A3655" i="35"/>
  <c r="A3656" i="35"/>
  <c r="A3657" i="35"/>
  <c r="A3658" i="35"/>
  <c r="A3659" i="35"/>
  <c r="A3660" i="35"/>
  <c r="A3661" i="35"/>
  <c r="A3662" i="35"/>
  <c r="A3663" i="35"/>
  <c r="A3664" i="35"/>
  <c r="A3665" i="35"/>
  <c r="A3666" i="35"/>
  <c r="A3667" i="35"/>
  <c r="A3668" i="35"/>
  <c r="A3669" i="35"/>
  <c r="A3670" i="35"/>
  <c r="A3671" i="35"/>
  <c r="A3672" i="35"/>
  <c r="A3673" i="35"/>
  <c r="A3674" i="35"/>
  <c r="A3675" i="35"/>
  <c r="A3676" i="35"/>
  <c r="A3677" i="35"/>
  <c r="A3678" i="35"/>
  <c r="A3679" i="35"/>
  <c r="A3680" i="35"/>
  <c r="A3681" i="35"/>
  <c r="A3682" i="35"/>
  <c r="A3683" i="35"/>
  <c r="A3684" i="35"/>
  <c r="A3685" i="35"/>
  <c r="A3686" i="35"/>
  <c r="A3687" i="35"/>
  <c r="A3688" i="35"/>
  <c r="A3689" i="35"/>
  <c r="A3690" i="35"/>
  <c r="A3691" i="35"/>
  <c r="A3692" i="35"/>
  <c r="A3693" i="35"/>
  <c r="A3694" i="35"/>
  <c r="A3695" i="35"/>
  <c r="A3696" i="35"/>
  <c r="A3697" i="35"/>
  <c r="A3698" i="35"/>
  <c r="A3699" i="35"/>
  <c r="A3700" i="35"/>
  <c r="A3701" i="35"/>
  <c r="A3702" i="35"/>
  <c r="A3703" i="35"/>
  <c r="A3704" i="35"/>
  <c r="A3705" i="35"/>
  <c r="A3706" i="35"/>
  <c r="A3707" i="35"/>
  <c r="A3708" i="35"/>
  <c r="A3709" i="35"/>
  <c r="A3710" i="35"/>
  <c r="A3711" i="35"/>
  <c r="A3712" i="35"/>
  <c r="A3713" i="35"/>
  <c r="A3714" i="35"/>
  <c r="A3715" i="35"/>
  <c r="A3716" i="35"/>
  <c r="A3717" i="35"/>
  <c r="A3718" i="35"/>
  <c r="A3719" i="35"/>
  <c r="A3720" i="35"/>
  <c r="A3721" i="35"/>
  <c r="A3722" i="35"/>
  <c r="A3723" i="35"/>
  <c r="A3724" i="35"/>
  <c r="A3725" i="35"/>
  <c r="A3726" i="35"/>
  <c r="A3727" i="35"/>
  <c r="A3728" i="35"/>
  <c r="A3729" i="35"/>
  <c r="A3730" i="35"/>
  <c r="A3731" i="35"/>
  <c r="A3732" i="35"/>
  <c r="A3733" i="35"/>
  <c r="A3734" i="35"/>
  <c r="A3735" i="35"/>
  <c r="A3736" i="35"/>
  <c r="A3737" i="35"/>
  <c r="A3738" i="35"/>
  <c r="A3739" i="35"/>
  <c r="A3740" i="35"/>
  <c r="A3741" i="35"/>
  <c r="A3742" i="35"/>
  <c r="A3743" i="35"/>
  <c r="A3744" i="35"/>
  <c r="A3745" i="35"/>
  <c r="A3746" i="35"/>
  <c r="A3747" i="35"/>
  <c r="A3748" i="35"/>
  <c r="A3749" i="35"/>
  <c r="A3750" i="35"/>
  <c r="A3751" i="35"/>
  <c r="A3752" i="35"/>
  <c r="A3753" i="35"/>
  <c r="A3754" i="35"/>
  <c r="A3755" i="35"/>
  <c r="A3756" i="35"/>
  <c r="A3757" i="35"/>
  <c r="A3758" i="35"/>
  <c r="A3759" i="35"/>
  <c r="A3760" i="35"/>
  <c r="A3761" i="35"/>
  <c r="A3762" i="35"/>
  <c r="A3763" i="35"/>
  <c r="A3764" i="35"/>
  <c r="A3765" i="35"/>
  <c r="A3766" i="35"/>
  <c r="A3767" i="35"/>
  <c r="A3768" i="35"/>
  <c r="A3769" i="35"/>
  <c r="A3770" i="35"/>
  <c r="A3771" i="35"/>
  <c r="A3772" i="35"/>
  <c r="A3773" i="35"/>
  <c r="A3774" i="35"/>
  <c r="A3775" i="35"/>
  <c r="A3776" i="35"/>
  <c r="A3777" i="35"/>
  <c r="A3778" i="35"/>
  <c r="A3779" i="35"/>
  <c r="A3780" i="35"/>
  <c r="A3781" i="35"/>
  <c r="A3782" i="35"/>
  <c r="A3783" i="35"/>
  <c r="A3784" i="35"/>
  <c r="A3785" i="35"/>
  <c r="A3786" i="35"/>
  <c r="A3787" i="35"/>
  <c r="A3788" i="35"/>
  <c r="A3789" i="35"/>
  <c r="A3790" i="35"/>
  <c r="A3791" i="35"/>
  <c r="A3792" i="35"/>
  <c r="A3793" i="35"/>
  <c r="A3794" i="35"/>
  <c r="A3795" i="35"/>
  <c r="A3796" i="35"/>
  <c r="A3797" i="35"/>
  <c r="A3798" i="35"/>
  <c r="A3799" i="35"/>
  <c r="A3800" i="35"/>
  <c r="A3801" i="35"/>
  <c r="A3802" i="35"/>
  <c r="A3803" i="35"/>
  <c r="A3804" i="35"/>
  <c r="A3805" i="35"/>
  <c r="A3806" i="35"/>
  <c r="A3807" i="35"/>
  <c r="A3808" i="35"/>
  <c r="A3809" i="35"/>
  <c r="A3810" i="35"/>
  <c r="A3811" i="35"/>
  <c r="A3812" i="35"/>
  <c r="A3813" i="35"/>
  <c r="A3814" i="35"/>
  <c r="A3815" i="35"/>
  <c r="A3816" i="35"/>
  <c r="A3817" i="35"/>
  <c r="A3818" i="35"/>
  <c r="A3819" i="35"/>
  <c r="A3820" i="35"/>
  <c r="A3821" i="35"/>
  <c r="A3822" i="35"/>
  <c r="A3823" i="35"/>
  <c r="A3824" i="35"/>
  <c r="A3825" i="35"/>
  <c r="A3826" i="35"/>
  <c r="A3827" i="35"/>
  <c r="A3828" i="35"/>
  <c r="A3829" i="35"/>
  <c r="A3830" i="35"/>
  <c r="A3831" i="35"/>
  <c r="A3832" i="35"/>
  <c r="A3833" i="35"/>
  <c r="A3834" i="35"/>
  <c r="A3835" i="35"/>
  <c r="A3836" i="35"/>
  <c r="A3837" i="35"/>
  <c r="A3838" i="35"/>
  <c r="A3839" i="35"/>
  <c r="A3840" i="35"/>
  <c r="A3841" i="35"/>
  <c r="A3842" i="35"/>
  <c r="A3843" i="35"/>
  <c r="A3844" i="35"/>
  <c r="A3845" i="35"/>
  <c r="A3846" i="35"/>
  <c r="A3847" i="35"/>
  <c r="A3848" i="35"/>
  <c r="A3849" i="35"/>
  <c r="A3850" i="35"/>
  <c r="A3851" i="35"/>
  <c r="A3852" i="35"/>
  <c r="A3853" i="35"/>
  <c r="A3854" i="35"/>
  <c r="A3855" i="35"/>
  <c r="A3856" i="35"/>
  <c r="A3857" i="35"/>
  <c r="A3858" i="35"/>
  <c r="A3859" i="35"/>
  <c r="A3860" i="35"/>
  <c r="A3861" i="35"/>
  <c r="A3862" i="35"/>
  <c r="A3863" i="35"/>
  <c r="A3864" i="35"/>
  <c r="A3865" i="35"/>
  <c r="A3866" i="35"/>
  <c r="A3867" i="35"/>
  <c r="A3868" i="35"/>
  <c r="A3869" i="35"/>
  <c r="A3870" i="35"/>
  <c r="A3871" i="35"/>
  <c r="A3872" i="35"/>
  <c r="A3873" i="35"/>
  <c r="A3874" i="35"/>
  <c r="A3875" i="35"/>
  <c r="A3876" i="35"/>
  <c r="A3877" i="35"/>
  <c r="A3878" i="35"/>
  <c r="A3879" i="35"/>
  <c r="A3880" i="35"/>
  <c r="A3881" i="35"/>
  <c r="A3882" i="35"/>
  <c r="A3883" i="35"/>
  <c r="A3884" i="35"/>
  <c r="A3885" i="35"/>
  <c r="A3886" i="35"/>
  <c r="A3887" i="35"/>
  <c r="A3888" i="35"/>
  <c r="A3889" i="35"/>
  <c r="A3890" i="35"/>
  <c r="A3891" i="35"/>
  <c r="A3892" i="35"/>
  <c r="A3893" i="35"/>
  <c r="A3894" i="35"/>
  <c r="A3895" i="35"/>
  <c r="A3896" i="35"/>
  <c r="A3897" i="35"/>
  <c r="A3898" i="35"/>
  <c r="A3899" i="35"/>
  <c r="A3900" i="35"/>
  <c r="A3901" i="35"/>
  <c r="A3902" i="35"/>
  <c r="A3903" i="35"/>
  <c r="A3904" i="35"/>
  <c r="A3905" i="35"/>
  <c r="A3906" i="35"/>
  <c r="A3907" i="35"/>
  <c r="A3908" i="35"/>
  <c r="A3909" i="35"/>
  <c r="A3910" i="35"/>
  <c r="A3911" i="35"/>
  <c r="A3912" i="35"/>
  <c r="A3913" i="35"/>
  <c r="A3914" i="35"/>
  <c r="A3915" i="35"/>
  <c r="A3916" i="35"/>
  <c r="A3917" i="35"/>
  <c r="A3918" i="35"/>
  <c r="A3919" i="35"/>
  <c r="A3920" i="35"/>
  <c r="A3921" i="35"/>
  <c r="A3922" i="35"/>
  <c r="A3923" i="35"/>
  <c r="A3924" i="35"/>
  <c r="A3925" i="35"/>
  <c r="A3926" i="35"/>
  <c r="A3927" i="35"/>
  <c r="A3928" i="35"/>
  <c r="A3929" i="35"/>
  <c r="A3930" i="35"/>
  <c r="A3931" i="35"/>
  <c r="A3932" i="35"/>
  <c r="A3933" i="35"/>
  <c r="A3934" i="35"/>
  <c r="A3935" i="35"/>
  <c r="A3936" i="35"/>
  <c r="A3937" i="35"/>
  <c r="A3938" i="35"/>
  <c r="A3939" i="35"/>
  <c r="A3940" i="35"/>
  <c r="A3941" i="35"/>
  <c r="A3942" i="35"/>
  <c r="A3943" i="35"/>
  <c r="A3944" i="35"/>
  <c r="A3945" i="35"/>
  <c r="A3946" i="35"/>
  <c r="A3947" i="35"/>
  <c r="A3948" i="35"/>
  <c r="A3949" i="35"/>
  <c r="A3950" i="35"/>
  <c r="A3951" i="35"/>
  <c r="A3952" i="35"/>
  <c r="A3953" i="35"/>
  <c r="A3954" i="35"/>
  <c r="A3955" i="35"/>
  <c r="A3956" i="35"/>
  <c r="A3957" i="35"/>
  <c r="A3958" i="35"/>
  <c r="A3959" i="35"/>
  <c r="A3960" i="35"/>
  <c r="A3961" i="35"/>
  <c r="A3962" i="35"/>
  <c r="A3963" i="35"/>
  <c r="A3964" i="35"/>
  <c r="A3965" i="35"/>
  <c r="A3966" i="35"/>
  <c r="A3967" i="35"/>
  <c r="A3968" i="35"/>
  <c r="A3969" i="35"/>
  <c r="A3970" i="35"/>
  <c r="A3971" i="35"/>
  <c r="A3972" i="35"/>
  <c r="A3973" i="35"/>
  <c r="A3974" i="35"/>
  <c r="A3975" i="35"/>
  <c r="A3976" i="35"/>
  <c r="A3977" i="35"/>
  <c r="A3978" i="35"/>
  <c r="A3979" i="35"/>
  <c r="A3980" i="35"/>
  <c r="A3981" i="35"/>
  <c r="A3982" i="35"/>
  <c r="A3983" i="35"/>
  <c r="A3984" i="35"/>
  <c r="A3985" i="35"/>
  <c r="A3986" i="35"/>
  <c r="A3987" i="35"/>
  <c r="A3988" i="35"/>
  <c r="A3989" i="35"/>
  <c r="A3990" i="35"/>
  <c r="A3991" i="35"/>
  <c r="A3992" i="35"/>
  <c r="A3993" i="35"/>
  <c r="A3994" i="35"/>
  <c r="A3995" i="35"/>
  <c r="A3996" i="35"/>
  <c r="A3997" i="35"/>
  <c r="A3998" i="35"/>
  <c r="A3999" i="35"/>
  <c r="A4000" i="35"/>
  <c r="A4001" i="35"/>
  <c r="A4002" i="35"/>
  <c r="A4003" i="35"/>
  <c r="A4004" i="35"/>
  <c r="A4005" i="35"/>
  <c r="A4006" i="35"/>
  <c r="A4007" i="35"/>
  <c r="A4008" i="35"/>
  <c r="A4009" i="35"/>
  <c r="A4010" i="35"/>
  <c r="A4011" i="35"/>
  <c r="A4012" i="35"/>
  <c r="A4013" i="35"/>
  <c r="A4014" i="35"/>
  <c r="A4015" i="35"/>
  <c r="A4016" i="35"/>
  <c r="A4017" i="35"/>
  <c r="A4018" i="35"/>
  <c r="A4019" i="35"/>
  <c r="A4020" i="35"/>
  <c r="A4021" i="35"/>
  <c r="A4022" i="35"/>
  <c r="A4023" i="35"/>
  <c r="A4024" i="35"/>
  <c r="A4025" i="35"/>
  <c r="A4026" i="35"/>
  <c r="A4027" i="35"/>
  <c r="A4028" i="35"/>
  <c r="A4029" i="35"/>
  <c r="A4030" i="35"/>
  <c r="A4031" i="35"/>
  <c r="A4032" i="35"/>
  <c r="A4033" i="35"/>
  <c r="A4034" i="35"/>
  <c r="A4035" i="35"/>
  <c r="A4036" i="35"/>
  <c r="A4037" i="35"/>
  <c r="A4038" i="35"/>
  <c r="A4039" i="35"/>
  <c r="A4040" i="35"/>
  <c r="A4041" i="35"/>
  <c r="A4042" i="35"/>
  <c r="A4043" i="35"/>
  <c r="A4044" i="35"/>
  <c r="A4045" i="35"/>
  <c r="A4046" i="35"/>
  <c r="A4047" i="35"/>
  <c r="A4048" i="35"/>
  <c r="A4049" i="35"/>
  <c r="A4050" i="35"/>
  <c r="A4051" i="35"/>
  <c r="A4052" i="35"/>
  <c r="A4053" i="35"/>
  <c r="A4054" i="35"/>
  <c r="A4055" i="35"/>
  <c r="A4056" i="35"/>
  <c r="A4057" i="35"/>
  <c r="A4058" i="35"/>
  <c r="A4059" i="35"/>
  <c r="A4060" i="35"/>
  <c r="A4061" i="35"/>
  <c r="A4062" i="35"/>
  <c r="A4063" i="35"/>
  <c r="A4064" i="35"/>
  <c r="A4065" i="35"/>
  <c r="A4066" i="35"/>
  <c r="A4067" i="35"/>
  <c r="A4068" i="35"/>
  <c r="A4069" i="35"/>
  <c r="A4070" i="35"/>
  <c r="A4071" i="35"/>
  <c r="A4072" i="35"/>
  <c r="A4073" i="35"/>
  <c r="A4074" i="35"/>
  <c r="A4075" i="35"/>
  <c r="A4076" i="35"/>
  <c r="A4077" i="35"/>
  <c r="A4078" i="35"/>
  <c r="A4079" i="35"/>
  <c r="A4080" i="35"/>
  <c r="A4081" i="35"/>
  <c r="A4082" i="35"/>
  <c r="A4083" i="35"/>
  <c r="A4084" i="35"/>
  <c r="A4085" i="35"/>
  <c r="A4086" i="35"/>
  <c r="A4087" i="35"/>
  <c r="A4088" i="35"/>
  <c r="A4089" i="35"/>
  <c r="A4090" i="35"/>
  <c r="A4091" i="35"/>
  <c r="A4092" i="35"/>
  <c r="A4093" i="35"/>
  <c r="A4094" i="35"/>
  <c r="A4095" i="35"/>
  <c r="A4096" i="35"/>
  <c r="A4097" i="35"/>
  <c r="A4098" i="35"/>
  <c r="A4099" i="35"/>
  <c r="A4100" i="35"/>
  <c r="A4101" i="35"/>
  <c r="A4102" i="35"/>
  <c r="A4103" i="35"/>
  <c r="A4104" i="35"/>
  <c r="A4105" i="35"/>
  <c r="A4106" i="35"/>
  <c r="A4107" i="35"/>
  <c r="A4108" i="35"/>
  <c r="A4109" i="35"/>
  <c r="A4110" i="35"/>
  <c r="A4111" i="35"/>
  <c r="A4112" i="35"/>
  <c r="A4113" i="35"/>
  <c r="A4114" i="35"/>
  <c r="A4115" i="35"/>
  <c r="A4116" i="35"/>
  <c r="A4117" i="35"/>
  <c r="A4118" i="35"/>
  <c r="A4119" i="35"/>
  <c r="A4120" i="35"/>
  <c r="A4121" i="35"/>
  <c r="A4122" i="35"/>
  <c r="A4123" i="35"/>
  <c r="A4124" i="35"/>
  <c r="A4125" i="35"/>
  <c r="A4126" i="35"/>
  <c r="A4127" i="35"/>
  <c r="A4128" i="35"/>
  <c r="A4129" i="35"/>
  <c r="A4130" i="35"/>
  <c r="A4131" i="35"/>
  <c r="A4132" i="35"/>
  <c r="A4133" i="35"/>
  <c r="A4134" i="35"/>
  <c r="A4135" i="35"/>
  <c r="A4136" i="35"/>
  <c r="A4137" i="35"/>
  <c r="A4138" i="35"/>
  <c r="A4139" i="35"/>
  <c r="A4140" i="35"/>
  <c r="A4141" i="35"/>
  <c r="A4142" i="35"/>
  <c r="A4143" i="35"/>
  <c r="A4144" i="35"/>
  <c r="A4145" i="35"/>
  <c r="A4146" i="35"/>
  <c r="A4147" i="35"/>
  <c r="A4148" i="35"/>
  <c r="A4149" i="35"/>
  <c r="A4150" i="35"/>
  <c r="A4151" i="35"/>
  <c r="A4152" i="35"/>
  <c r="A4153" i="35"/>
  <c r="A4154" i="35"/>
  <c r="A4155" i="35"/>
  <c r="A4156" i="35"/>
  <c r="A4157" i="35"/>
  <c r="A4158" i="35"/>
  <c r="A4159" i="35"/>
  <c r="A4160" i="35"/>
  <c r="A4161" i="35"/>
  <c r="A4162" i="35"/>
  <c r="A4163" i="35"/>
  <c r="A4164" i="35"/>
  <c r="A4165" i="35"/>
  <c r="A4166" i="35"/>
  <c r="A4167" i="35"/>
  <c r="A4168" i="35"/>
  <c r="A4169" i="35"/>
  <c r="A4170" i="35"/>
  <c r="A4171" i="35"/>
  <c r="A4172" i="35"/>
  <c r="A4173" i="35"/>
  <c r="A4174" i="35"/>
  <c r="A4175" i="35"/>
  <c r="A4176" i="35"/>
  <c r="A4177" i="35"/>
  <c r="A4178" i="35"/>
  <c r="A4179" i="35"/>
  <c r="A4180" i="35"/>
  <c r="A4181" i="35"/>
  <c r="A4182" i="35"/>
  <c r="A4183" i="35"/>
  <c r="A4184" i="35"/>
  <c r="A4185" i="35"/>
  <c r="A4186" i="35"/>
  <c r="A4187" i="35"/>
  <c r="A4188" i="35"/>
  <c r="A4189" i="35"/>
  <c r="A4190" i="35"/>
  <c r="A4191" i="35"/>
  <c r="A4192" i="35"/>
  <c r="A4193" i="35"/>
  <c r="A4194" i="35"/>
  <c r="A4195" i="35"/>
  <c r="A4196" i="35"/>
  <c r="A4197" i="35"/>
  <c r="A4198" i="35"/>
  <c r="A4199" i="35"/>
  <c r="A4200" i="35"/>
  <c r="A4201" i="35"/>
  <c r="A4202" i="35"/>
  <c r="A4203" i="35"/>
  <c r="A4204" i="35"/>
  <c r="A4205" i="35"/>
  <c r="A4206" i="35"/>
  <c r="A4207" i="35"/>
  <c r="A4208" i="35"/>
  <c r="A4209" i="35"/>
  <c r="A4210" i="35"/>
  <c r="A4211" i="35"/>
  <c r="A4212" i="35"/>
  <c r="A4213" i="35"/>
  <c r="A4214" i="35"/>
  <c r="A4215" i="35"/>
  <c r="A4216" i="35"/>
  <c r="A4217" i="35"/>
  <c r="A4218" i="35"/>
  <c r="A4219" i="35"/>
  <c r="A4220" i="35"/>
  <c r="A4221" i="35"/>
  <c r="A4222" i="35"/>
  <c r="A4223" i="35"/>
  <c r="A4224" i="35"/>
  <c r="A4225" i="35"/>
  <c r="A4226" i="35"/>
  <c r="A4227" i="35"/>
  <c r="A4228" i="35"/>
  <c r="A4229" i="35"/>
  <c r="A4230" i="35"/>
  <c r="A4231" i="35"/>
  <c r="A4232" i="35"/>
  <c r="A4233" i="35"/>
  <c r="A4234" i="35"/>
  <c r="A4235" i="35"/>
  <c r="A4236" i="35"/>
  <c r="A4237" i="35"/>
  <c r="A4238" i="35"/>
  <c r="A4239" i="35"/>
  <c r="A4240" i="35"/>
  <c r="A4241" i="35"/>
  <c r="A4242" i="35"/>
  <c r="A4243" i="35"/>
  <c r="A4244" i="35"/>
  <c r="A4245" i="35"/>
  <c r="A4246" i="35"/>
  <c r="A4247" i="35"/>
  <c r="A4248" i="35"/>
  <c r="A4249" i="35"/>
  <c r="A4250" i="35"/>
  <c r="A4251" i="35"/>
  <c r="A4252" i="35"/>
  <c r="A4253" i="35"/>
  <c r="A4254" i="35"/>
  <c r="A4255" i="35"/>
  <c r="A4256" i="35"/>
  <c r="A4257" i="35"/>
  <c r="A4258" i="35"/>
  <c r="A4259" i="35"/>
  <c r="A4260" i="35"/>
  <c r="A4261" i="35"/>
  <c r="A4262" i="35"/>
  <c r="A4263" i="35"/>
  <c r="A4264" i="35"/>
  <c r="A4265" i="35"/>
  <c r="A4266" i="35"/>
  <c r="A4267" i="35"/>
  <c r="A4268" i="35"/>
  <c r="A4269" i="35"/>
  <c r="A4270" i="35"/>
  <c r="A4271" i="35"/>
  <c r="A4272" i="35"/>
  <c r="A4273" i="35"/>
  <c r="A4274" i="35"/>
  <c r="A4275" i="35"/>
  <c r="A4276" i="35"/>
  <c r="A4277" i="35"/>
  <c r="A4278" i="35"/>
  <c r="A4279" i="35"/>
  <c r="A4280" i="35"/>
  <c r="A4281" i="35"/>
  <c r="A4282" i="35"/>
  <c r="A4283" i="35"/>
  <c r="A4284" i="35"/>
  <c r="A4285" i="35"/>
  <c r="A4286" i="35"/>
  <c r="A4287" i="35"/>
  <c r="A4288" i="35"/>
  <c r="A4289" i="35"/>
  <c r="A4290" i="35"/>
  <c r="A4291" i="35"/>
  <c r="A4292" i="35"/>
  <c r="A4293" i="35"/>
  <c r="A4294" i="35"/>
  <c r="A4295" i="35"/>
  <c r="A4296" i="35"/>
  <c r="A4297" i="35"/>
  <c r="A4298" i="35"/>
  <c r="A4299" i="35"/>
  <c r="A4300" i="35"/>
  <c r="A4301" i="35"/>
  <c r="A4302" i="35"/>
  <c r="A4303" i="35"/>
  <c r="A4304" i="35"/>
  <c r="A4305" i="35"/>
  <c r="A4306" i="35"/>
  <c r="A4307" i="35"/>
  <c r="A4308" i="35"/>
  <c r="A4309" i="35"/>
  <c r="A4310" i="35"/>
  <c r="A4311" i="35"/>
  <c r="A4312" i="35"/>
  <c r="A4313" i="35"/>
  <c r="A4314" i="35"/>
  <c r="A4315" i="35"/>
  <c r="A4316" i="35"/>
  <c r="A4317" i="35"/>
  <c r="A4318" i="35"/>
  <c r="A4319" i="35"/>
  <c r="A4320" i="35"/>
  <c r="A4321" i="35"/>
  <c r="A4322" i="35"/>
  <c r="A4323" i="35"/>
  <c r="A4324" i="35"/>
  <c r="A4325" i="35"/>
  <c r="A4326" i="35"/>
  <c r="A4327" i="35"/>
  <c r="A4328" i="35"/>
  <c r="A4329" i="35"/>
  <c r="A4330" i="35"/>
  <c r="A4331" i="35"/>
  <c r="A4332" i="35"/>
  <c r="A4333" i="35"/>
  <c r="A4334" i="35"/>
  <c r="A4335" i="35"/>
  <c r="A4336" i="35"/>
  <c r="A4337" i="35"/>
  <c r="A4338" i="35"/>
  <c r="A4339" i="35"/>
  <c r="A4340" i="35"/>
  <c r="A4341" i="35"/>
  <c r="A4342" i="35"/>
  <c r="A4343" i="35"/>
  <c r="A4344" i="35"/>
  <c r="A4345" i="35"/>
  <c r="A4346" i="35"/>
  <c r="A4347" i="35"/>
  <c r="A4348" i="35"/>
  <c r="A4349" i="35"/>
  <c r="A4350" i="35"/>
  <c r="A4351" i="35"/>
  <c r="A4352" i="35"/>
  <c r="A4353" i="35"/>
  <c r="A4354" i="35"/>
  <c r="A4355" i="35"/>
  <c r="A4356" i="35"/>
  <c r="A4357" i="35"/>
  <c r="A4358" i="35"/>
  <c r="A4359" i="35"/>
  <c r="A4360" i="35"/>
  <c r="A4361" i="35"/>
  <c r="A4362" i="35"/>
  <c r="A4363" i="35"/>
  <c r="A4364" i="35"/>
  <c r="A4365" i="35"/>
  <c r="A4366" i="35"/>
  <c r="A4367" i="35"/>
  <c r="A4368" i="35"/>
  <c r="A4369" i="35"/>
  <c r="A4370" i="35"/>
  <c r="A4371" i="35"/>
  <c r="A4372" i="35"/>
  <c r="A4373" i="35"/>
  <c r="A4374" i="35"/>
  <c r="A4375" i="35"/>
  <c r="A4376" i="35"/>
  <c r="A4377" i="35"/>
  <c r="A4378" i="35"/>
  <c r="A4379" i="35"/>
  <c r="A4380" i="35"/>
  <c r="A4381" i="35"/>
  <c r="A4382" i="35"/>
  <c r="A4383" i="35"/>
  <c r="A4384" i="35"/>
  <c r="A4385" i="35"/>
  <c r="A4386" i="35"/>
  <c r="A4387" i="35"/>
  <c r="A4388" i="35"/>
  <c r="A4389" i="35"/>
  <c r="A4390" i="35"/>
  <c r="A4391" i="35"/>
  <c r="A4392" i="35"/>
  <c r="A4393" i="35"/>
  <c r="A4394" i="35"/>
  <c r="A4395" i="35"/>
  <c r="A4396" i="35"/>
  <c r="A4397" i="35"/>
  <c r="A4398" i="35"/>
  <c r="A4399" i="35"/>
  <c r="A4400" i="35"/>
  <c r="A4401" i="35"/>
  <c r="A4402" i="35"/>
  <c r="A4403" i="35"/>
  <c r="A4404" i="35"/>
  <c r="A4405" i="35"/>
  <c r="A4406" i="35"/>
  <c r="A4407" i="35"/>
  <c r="A4408" i="35"/>
  <c r="A4409" i="35"/>
  <c r="A4410" i="35"/>
  <c r="A4411" i="35"/>
  <c r="A4412" i="35"/>
  <c r="A4413" i="35"/>
  <c r="A4414" i="35"/>
  <c r="A4415" i="35"/>
  <c r="A4416" i="35"/>
  <c r="A4417" i="35"/>
  <c r="A4418" i="35"/>
  <c r="A4419" i="35"/>
  <c r="A4420" i="35"/>
  <c r="A4421" i="35"/>
  <c r="A4422" i="35"/>
  <c r="A4423" i="35"/>
  <c r="A4424" i="35"/>
  <c r="A4425" i="35"/>
  <c r="A4426" i="35"/>
  <c r="A4427" i="35"/>
  <c r="A4428" i="35"/>
  <c r="A4429" i="35"/>
  <c r="A4430" i="35"/>
  <c r="A4431" i="35"/>
  <c r="A4432" i="35"/>
  <c r="A4433" i="35"/>
  <c r="A4434" i="35"/>
  <c r="A4435" i="35"/>
  <c r="A4436" i="35"/>
  <c r="A4437" i="35"/>
  <c r="A4438" i="35"/>
  <c r="A4439" i="35"/>
  <c r="A4440" i="35"/>
  <c r="A4441" i="35"/>
  <c r="A4442" i="35"/>
  <c r="A4443" i="35"/>
  <c r="A4444" i="35"/>
  <c r="A4445" i="35"/>
  <c r="A4446" i="35"/>
  <c r="A4447" i="35"/>
  <c r="A4448" i="35"/>
  <c r="A4449" i="35"/>
  <c r="A4450" i="35"/>
  <c r="A4451" i="35"/>
  <c r="A4452" i="35"/>
  <c r="A4453" i="35"/>
  <c r="A4454" i="35"/>
  <c r="A4455" i="35"/>
  <c r="A4456" i="35"/>
  <c r="A4457" i="35"/>
  <c r="A4458" i="35"/>
  <c r="A4459" i="35"/>
  <c r="A4460" i="35"/>
  <c r="A4461" i="35"/>
  <c r="A4462" i="35"/>
  <c r="A4463" i="35"/>
  <c r="A4464" i="35"/>
  <c r="A4465" i="35"/>
  <c r="A4466" i="35"/>
  <c r="A4467" i="35"/>
  <c r="A4468" i="35"/>
  <c r="A4469" i="35"/>
  <c r="A4470" i="35"/>
  <c r="A4471" i="35"/>
  <c r="A4472" i="35"/>
  <c r="A4473" i="35"/>
  <c r="A4474" i="35"/>
  <c r="A4475" i="35"/>
  <c r="A4476" i="35"/>
  <c r="A4477" i="35"/>
  <c r="A4478" i="35"/>
  <c r="A4479" i="35"/>
  <c r="A4480" i="35"/>
  <c r="A4481" i="35"/>
  <c r="A4482" i="35"/>
  <c r="A4483" i="35"/>
  <c r="A4484" i="35"/>
  <c r="A4485" i="35"/>
  <c r="A4486" i="35"/>
  <c r="A4487" i="35"/>
  <c r="A4488" i="35"/>
  <c r="A4489" i="35"/>
  <c r="A4490" i="35"/>
  <c r="A4491" i="35"/>
  <c r="A4492" i="35"/>
  <c r="A4493" i="35"/>
  <c r="A4494" i="35"/>
  <c r="A4495" i="35"/>
  <c r="A4496" i="35"/>
  <c r="A4497" i="35"/>
  <c r="A4498" i="35"/>
  <c r="A4499" i="35"/>
  <c r="A4500" i="35"/>
  <c r="A4501" i="35"/>
  <c r="A4502" i="35"/>
  <c r="A4503" i="35"/>
  <c r="A4504" i="35"/>
  <c r="A4505" i="35"/>
  <c r="A4506" i="35"/>
  <c r="A4507" i="35"/>
  <c r="A4508" i="35"/>
  <c r="A4509" i="35"/>
  <c r="A4510" i="35"/>
  <c r="A4511" i="35"/>
  <c r="A4512" i="35"/>
  <c r="A4513" i="35"/>
  <c r="A4514" i="35"/>
  <c r="A4515" i="35"/>
  <c r="A4516" i="35"/>
  <c r="A4517" i="35"/>
  <c r="A4518" i="35"/>
  <c r="A4519" i="35"/>
  <c r="A4520" i="35"/>
  <c r="A4521" i="35"/>
  <c r="A4522" i="35"/>
  <c r="A4523" i="35"/>
  <c r="A4524" i="35"/>
  <c r="A4525" i="35"/>
  <c r="A4526" i="35"/>
  <c r="A4527" i="35"/>
  <c r="A4528" i="35"/>
  <c r="A4529" i="35"/>
  <c r="A4530" i="35"/>
  <c r="A4531" i="35"/>
  <c r="A4532" i="35"/>
  <c r="A4533" i="35"/>
  <c r="A4534" i="35"/>
  <c r="A4535" i="35"/>
  <c r="A4536" i="35"/>
  <c r="A4537" i="35"/>
  <c r="A4538" i="35"/>
  <c r="A4539" i="35"/>
  <c r="A4540" i="35"/>
  <c r="A4541" i="35"/>
  <c r="A4542" i="35"/>
  <c r="A4543" i="35"/>
  <c r="A4544" i="35"/>
  <c r="A4545" i="35"/>
  <c r="A4546" i="35"/>
  <c r="A4547" i="35"/>
  <c r="A4548" i="35"/>
  <c r="A4549" i="35"/>
  <c r="A4550" i="35"/>
  <c r="A4551" i="35"/>
  <c r="A4552" i="35"/>
  <c r="A4553" i="35"/>
  <c r="A4554" i="35"/>
  <c r="A4555" i="35"/>
  <c r="A4556" i="35"/>
  <c r="A4557" i="35"/>
  <c r="A4558" i="35"/>
  <c r="A4559" i="35"/>
  <c r="A4560" i="35"/>
  <c r="A4561" i="35"/>
  <c r="A4562" i="35"/>
  <c r="A4563" i="35"/>
  <c r="A4564" i="35"/>
  <c r="A4565" i="35"/>
  <c r="A4566" i="35"/>
  <c r="A4567" i="35"/>
  <c r="A4568" i="35"/>
  <c r="A4569" i="35"/>
  <c r="A4570" i="35"/>
  <c r="A4571" i="35"/>
  <c r="A4572" i="35"/>
  <c r="A4573" i="35"/>
  <c r="A4574" i="35"/>
  <c r="A4575" i="35"/>
  <c r="A4576" i="35"/>
  <c r="A4577" i="35"/>
  <c r="A4578" i="35"/>
  <c r="A4579" i="35"/>
  <c r="A4580" i="35"/>
  <c r="A4581" i="35"/>
  <c r="A4582" i="35"/>
  <c r="A4583" i="35"/>
  <c r="A4584" i="35"/>
  <c r="A4585" i="35"/>
  <c r="A4586" i="35"/>
  <c r="A4587" i="35"/>
  <c r="A4588" i="35"/>
  <c r="A4589" i="35"/>
  <c r="A4590" i="35"/>
  <c r="A4591" i="35"/>
  <c r="A4592" i="35"/>
  <c r="A4593" i="35"/>
  <c r="A4594" i="35"/>
  <c r="A4595" i="35"/>
  <c r="A4596" i="35"/>
  <c r="A4597" i="35"/>
  <c r="A4598" i="35"/>
  <c r="A4599" i="35"/>
  <c r="A4600" i="35"/>
  <c r="A4601" i="35"/>
  <c r="A4602" i="35"/>
  <c r="A4603" i="35"/>
  <c r="A4604" i="35"/>
  <c r="A4605" i="35"/>
  <c r="A4606" i="35"/>
  <c r="A4607" i="35"/>
  <c r="A4608" i="35"/>
  <c r="A4609" i="35"/>
  <c r="A4610" i="35"/>
  <c r="A4611" i="35"/>
  <c r="A4612" i="35"/>
  <c r="A4613" i="35"/>
  <c r="A4614" i="35"/>
  <c r="A4615" i="35"/>
  <c r="A4616" i="35"/>
  <c r="A4617" i="35"/>
  <c r="A4618" i="35"/>
  <c r="A4619" i="35"/>
  <c r="A4620" i="35"/>
  <c r="A4621" i="35"/>
  <c r="A4622" i="35"/>
  <c r="A4623" i="35"/>
  <c r="A4624" i="35"/>
  <c r="A4625" i="35"/>
  <c r="A4626" i="35"/>
  <c r="A4627" i="35"/>
  <c r="A4628" i="35"/>
  <c r="A4629" i="35"/>
  <c r="A4630" i="35"/>
  <c r="A4631" i="35"/>
  <c r="A4632" i="35"/>
  <c r="A4633" i="35"/>
  <c r="A4634" i="35"/>
  <c r="A4635" i="35"/>
  <c r="A4636" i="35"/>
  <c r="A4637" i="35"/>
  <c r="A4638" i="35"/>
  <c r="A4639" i="35"/>
  <c r="A4640" i="35"/>
  <c r="A4641" i="35"/>
  <c r="A4642" i="35"/>
  <c r="A4643" i="35"/>
  <c r="A4644" i="35"/>
  <c r="A4645" i="35"/>
  <c r="A4646" i="35"/>
  <c r="A4647" i="35"/>
  <c r="A4648" i="35"/>
  <c r="A4649" i="35"/>
  <c r="A4650" i="35"/>
  <c r="A4651" i="35"/>
  <c r="A4652" i="35"/>
  <c r="A4653" i="35"/>
  <c r="A4654" i="35"/>
  <c r="A4655" i="35"/>
  <c r="A4656" i="35"/>
  <c r="A4657" i="35"/>
  <c r="A4658" i="35"/>
  <c r="A4659" i="35"/>
  <c r="A4660" i="35"/>
  <c r="A4661" i="35"/>
  <c r="A4662" i="35"/>
  <c r="A4663" i="35"/>
  <c r="A4664" i="35"/>
  <c r="A4665" i="35"/>
  <c r="A4666" i="35"/>
  <c r="A4667" i="35"/>
  <c r="A4668" i="35"/>
  <c r="A4669" i="35"/>
  <c r="A4670" i="35"/>
  <c r="A4671" i="35"/>
  <c r="A4672" i="35"/>
  <c r="A4673" i="35"/>
  <c r="A4674" i="35"/>
  <c r="A4675" i="35"/>
  <c r="A4676" i="35"/>
  <c r="A4677" i="35"/>
  <c r="A4678" i="35"/>
  <c r="A4679" i="35"/>
  <c r="A4680" i="35"/>
  <c r="A4681" i="35"/>
  <c r="A4682" i="35"/>
  <c r="A4683" i="35"/>
  <c r="A4684" i="35"/>
  <c r="A4685" i="35"/>
  <c r="A4686" i="35"/>
  <c r="A4687" i="35"/>
  <c r="A4688" i="35"/>
  <c r="A4689" i="35"/>
  <c r="A4690" i="35"/>
  <c r="A4691" i="35"/>
  <c r="A4692" i="35"/>
  <c r="A4693" i="35"/>
  <c r="A4694" i="35"/>
  <c r="A4695" i="35"/>
  <c r="A4696" i="35"/>
  <c r="A4697" i="35"/>
  <c r="A4698" i="35"/>
  <c r="A4699" i="35"/>
  <c r="A4700" i="35"/>
  <c r="A4701" i="35"/>
  <c r="A4702" i="35"/>
  <c r="A4703" i="35"/>
  <c r="A4704" i="35"/>
  <c r="A4705" i="35"/>
  <c r="A4706" i="35"/>
  <c r="A4707" i="35"/>
  <c r="A4708" i="35"/>
  <c r="A4709" i="35"/>
  <c r="A4710" i="35"/>
  <c r="A4711" i="35"/>
  <c r="A4712" i="35"/>
  <c r="A4713" i="35"/>
  <c r="A4714" i="35"/>
  <c r="A4715" i="35"/>
  <c r="A4716" i="35"/>
  <c r="A4717" i="35"/>
  <c r="A4718" i="35"/>
  <c r="A4719" i="35"/>
  <c r="A4720" i="35"/>
  <c r="A4721" i="35"/>
  <c r="A4722" i="35"/>
  <c r="A4723" i="35"/>
  <c r="A4724" i="35"/>
  <c r="A4725" i="35"/>
  <c r="A4726" i="35"/>
  <c r="A4727" i="35"/>
  <c r="A4728" i="35"/>
  <c r="A4729" i="35"/>
  <c r="A4730" i="35"/>
  <c r="A4731" i="35"/>
  <c r="A4732" i="35"/>
  <c r="A4733" i="35"/>
  <c r="A4734" i="35"/>
  <c r="A4735" i="35"/>
  <c r="A4736" i="35"/>
  <c r="A4737" i="35"/>
  <c r="A4738" i="35"/>
  <c r="A4739" i="35"/>
  <c r="A4740" i="35"/>
  <c r="A4741" i="35"/>
  <c r="A4742" i="35"/>
  <c r="A4743" i="35"/>
  <c r="A4744" i="35"/>
  <c r="A4745" i="35"/>
  <c r="A4746" i="35"/>
  <c r="A4747" i="35"/>
  <c r="A4748" i="35"/>
  <c r="A4749" i="35"/>
  <c r="A4750" i="35"/>
  <c r="A4751" i="35"/>
  <c r="A4752" i="35"/>
  <c r="A4753" i="35"/>
  <c r="A4754" i="35"/>
  <c r="A4755" i="35"/>
  <c r="A4756" i="35"/>
  <c r="A4757" i="35"/>
  <c r="A4758" i="35"/>
  <c r="A4759" i="35"/>
  <c r="A4760" i="35"/>
  <c r="A4761" i="35"/>
  <c r="A4762" i="35"/>
  <c r="A4763" i="35"/>
  <c r="A4764" i="35"/>
  <c r="A4765" i="35"/>
  <c r="A4766" i="35"/>
  <c r="A4767" i="35"/>
  <c r="A4768" i="35"/>
  <c r="A4769" i="35"/>
  <c r="A4770" i="35"/>
  <c r="A4771" i="35"/>
  <c r="A4772" i="35"/>
  <c r="A4773" i="35"/>
  <c r="A4774" i="35"/>
  <c r="A4775" i="35"/>
  <c r="A4776" i="35"/>
  <c r="A4777" i="35"/>
  <c r="A4778" i="35"/>
  <c r="A4779" i="35"/>
  <c r="A4780" i="35"/>
  <c r="A4781" i="35"/>
  <c r="A4782" i="35"/>
  <c r="A4783" i="35"/>
  <c r="A4784" i="35"/>
  <c r="A4785" i="35"/>
  <c r="A4786" i="35"/>
  <c r="A4787" i="35"/>
  <c r="A4788" i="35"/>
  <c r="A4789" i="35"/>
  <c r="A4790" i="35"/>
  <c r="A4791" i="35"/>
  <c r="A4792" i="35"/>
  <c r="A4793" i="35"/>
  <c r="A4794" i="35"/>
  <c r="A4795" i="35"/>
  <c r="A4796" i="35"/>
  <c r="A4797" i="35"/>
  <c r="A4798" i="35"/>
  <c r="A4799" i="35"/>
  <c r="A4800" i="35"/>
  <c r="A4801" i="35"/>
  <c r="A4802" i="35"/>
  <c r="A4803" i="35"/>
  <c r="A4804" i="35"/>
  <c r="A4805" i="35"/>
  <c r="A4806" i="35"/>
  <c r="A4807" i="35"/>
  <c r="A4808" i="35"/>
  <c r="A4809" i="35"/>
  <c r="A4810" i="35"/>
  <c r="A4811" i="35"/>
  <c r="A4812" i="35"/>
  <c r="A4813" i="35"/>
  <c r="A4814" i="35"/>
  <c r="A4815" i="35"/>
  <c r="A4816" i="35"/>
  <c r="A4817" i="35"/>
  <c r="A4818" i="35"/>
  <c r="A4819" i="35"/>
  <c r="A4820" i="35"/>
  <c r="A4821" i="35"/>
  <c r="A4822" i="35"/>
  <c r="A4823" i="35"/>
  <c r="A4824" i="35"/>
  <c r="A4825" i="35"/>
  <c r="A4826" i="35"/>
  <c r="A4827" i="35"/>
  <c r="A4828" i="35"/>
  <c r="A4829" i="35"/>
  <c r="A4830" i="35"/>
  <c r="A4831" i="35"/>
  <c r="A4832" i="35"/>
  <c r="A4833" i="35"/>
  <c r="A4834" i="35"/>
  <c r="A4835" i="35"/>
  <c r="A4836" i="35"/>
  <c r="A4837" i="35"/>
  <c r="A4838" i="35"/>
  <c r="A4839" i="35"/>
  <c r="A4840" i="35"/>
  <c r="A4841" i="35"/>
  <c r="A4842" i="35"/>
  <c r="A4843" i="35"/>
  <c r="A4844" i="35"/>
  <c r="A4845" i="35"/>
  <c r="A4846" i="35"/>
  <c r="A4847" i="35"/>
  <c r="A4848" i="35"/>
  <c r="A4849" i="35"/>
  <c r="A4850" i="35"/>
  <c r="A4851" i="35"/>
  <c r="A4852" i="35"/>
  <c r="A4853" i="35"/>
  <c r="A4854" i="35"/>
  <c r="A4855" i="35"/>
  <c r="A4856" i="35"/>
  <c r="A4857" i="35"/>
  <c r="A4858" i="35"/>
  <c r="A4859" i="35"/>
  <c r="A4860" i="35"/>
  <c r="A4861" i="35"/>
  <c r="A4862" i="35"/>
  <c r="A4863" i="35"/>
  <c r="A4864" i="35"/>
  <c r="A4865" i="35"/>
  <c r="A4866" i="35"/>
  <c r="A4867" i="35"/>
  <c r="A4868" i="35"/>
  <c r="A4869" i="35"/>
  <c r="A4870" i="35"/>
  <c r="A4871" i="35"/>
  <c r="A4872" i="35"/>
  <c r="A4873" i="35"/>
  <c r="A4874" i="35"/>
  <c r="A4875" i="35"/>
  <c r="A4876" i="35"/>
  <c r="A4877" i="35"/>
  <c r="A4878" i="35"/>
  <c r="A4879" i="35"/>
  <c r="A4880" i="35"/>
  <c r="A4881" i="35"/>
  <c r="A4882" i="35"/>
  <c r="A4883" i="35"/>
  <c r="A4884" i="35"/>
  <c r="A4885" i="35"/>
  <c r="A4886" i="35"/>
  <c r="A4887" i="35"/>
  <c r="A4888" i="35"/>
  <c r="A4889" i="35"/>
  <c r="A4890" i="35"/>
  <c r="A4891" i="35"/>
  <c r="A4892" i="35"/>
  <c r="A4893" i="35"/>
  <c r="A4894" i="35"/>
  <c r="A4895" i="35"/>
  <c r="A4896" i="35"/>
  <c r="A4897" i="35"/>
  <c r="A4898" i="35"/>
  <c r="A4899" i="35"/>
  <c r="A4900" i="35"/>
  <c r="A4901" i="35"/>
  <c r="A4902" i="35"/>
  <c r="A4903" i="35"/>
  <c r="A4904" i="35"/>
  <c r="A4905" i="35"/>
  <c r="A4906" i="35"/>
  <c r="A4907" i="35"/>
  <c r="A4908" i="35"/>
  <c r="A4909" i="35"/>
  <c r="A4910" i="35"/>
  <c r="A4911" i="35"/>
  <c r="A4912" i="35"/>
  <c r="A4913" i="35"/>
  <c r="A4914" i="35"/>
  <c r="A4915" i="35"/>
  <c r="A4916" i="35"/>
  <c r="A4917" i="35"/>
  <c r="A4918" i="35"/>
  <c r="A4919" i="35"/>
  <c r="A4920" i="35"/>
  <c r="A4921" i="35"/>
  <c r="A4922" i="35"/>
  <c r="A4923" i="35"/>
  <c r="A4924" i="35"/>
  <c r="A4925" i="35"/>
  <c r="A4926" i="35"/>
  <c r="A4927" i="35"/>
  <c r="A4928" i="35"/>
  <c r="A4929" i="35"/>
  <c r="A4930" i="35"/>
  <c r="A4931" i="35"/>
  <c r="A4932" i="35"/>
  <c r="A4933" i="35"/>
  <c r="A4934" i="35"/>
  <c r="A4935" i="35"/>
  <c r="A4936" i="35"/>
  <c r="A4937" i="35"/>
  <c r="A4938" i="35"/>
  <c r="A4939" i="35"/>
  <c r="A4940" i="35"/>
  <c r="A4941" i="35"/>
  <c r="A4942" i="35"/>
  <c r="A4943" i="35"/>
  <c r="A4944" i="35"/>
  <c r="A4945" i="35"/>
  <c r="A4946" i="35"/>
  <c r="A4947" i="35"/>
  <c r="A4948" i="35"/>
  <c r="A4949" i="35"/>
  <c r="A4950" i="35"/>
  <c r="A4951" i="35"/>
  <c r="A4952" i="35"/>
  <c r="A4953" i="35"/>
  <c r="A4954" i="35"/>
  <c r="A4955" i="35"/>
  <c r="A4956" i="35"/>
  <c r="A4957" i="35"/>
  <c r="A4958" i="35"/>
  <c r="A4959" i="35"/>
  <c r="A4960" i="35"/>
  <c r="A4961" i="35"/>
  <c r="A4962" i="35"/>
  <c r="A4963" i="35"/>
  <c r="A4964" i="35"/>
  <c r="A4965" i="35"/>
  <c r="A4966" i="35"/>
  <c r="A4967" i="35"/>
  <c r="A4968" i="35"/>
  <c r="A4969" i="35"/>
  <c r="A4970" i="35"/>
  <c r="A4971" i="35"/>
  <c r="A4972" i="35"/>
  <c r="A4973" i="35"/>
  <c r="A4974" i="35"/>
  <c r="A4975" i="35"/>
  <c r="A4976" i="35"/>
  <c r="A4977" i="35"/>
  <c r="A4978" i="35"/>
  <c r="A4979" i="35"/>
  <c r="A4980" i="35"/>
  <c r="A4981" i="35"/>
  <c r="A4982" i="35"/>
  <c r="A4983" i="35"/>
  <c r="A4984" i="35"/>
  <c r="A4985" i="35"/>
  <c r="A4986" i="35"/>
  <c r="A4987" i="35"/>
  <c r="A4988" i="35"/>
  <c r="A4989" i="35"/>
  <c r="A4990" i="35"/>
  <c r="A4991" i="35"/>
  <c r="A4992" i="35"/>
  <c r="A4993" i="35"/>
  <c r="A4994" i="35"/>
  <c r="A4995" i="35"/>
  <c r="A4996" i="35"/>
  <c r="A4997" i="35"/>
  <c r="A4998" i="35"/>
  <c r="A4999" i="35"/>
  <c r="A5000" i="35"/>
  <c r="A5001" i="35"/>
  <c r="A5002" i="35"/>
  <c r="A5003" i="35"/>
  <c r="A5004" i="35"/>
  <c r="A5005" i="35"/>
  <c r="A5006" i="35"/>
  <c r="A5007" i="35"/>
  <c r="A5008" i="35"/>
  <c r="A5009" i="35"/>
  <c r="A5010" i="35"/>
  <c r="A5011" i="35"/>
  <c r="A5012" i="35"/>
  <c r="A5013" i="35"/>
  <c r="A5014" i="35"/>
  <c r="A5015" i="35"/>
  <c r="A5016" i="35"/>
  <c r="A5017" i="35"/>
  <c r="A5018" i="35"/>
  <c r="A5019" i="35"/>
  <c r="A5020" i="35"/>
  <c r="A5021" i="35"/>
  <c r="A5022" i="35"/>
  <c r="A5023" i="35"/>
  <c r="A5024" i="35"/>
  <c r="A5025" i="35"/>
  <c r="A5026" i="35"/>
  <c r="A5027" i="35"/>
  <c r="A5028" i="35"/>
  <c r="A5029" i="35"/>
  <c r="A5030" i="35"/>
  <c r="A5031" i="35"/>
  <c r="A5032" i="35"/>
  <c r="A5033" i="35"/>
  <c r="A5034" i="35"/>
  <c r="A5035" i="35"/>
  <c r="A5036" i="35"/>
  <c r="A5037" i="35"/>
  <c r="A5038" i="35"/>
  <c r="A5039" i="35"/>
  <c r="A5040" i="35"/>
  <c r="A5041" i="35"/>
  <c r="A5042" i="35"/>
  <c r="A5043" i="35"/>
  <c r="A5044" i="35"/>
  <c r="A5045" i="35"/>
  <c r="A5046" i="35"/>
  <c r="A5047" i="35"/>
  <c r="A5048" i="35"/>
  <c r="A5049" i="35"/>
  <c r="A5050" i="35"/>
  <c r="A5051" i="35"/>
  <c r="A5052" i="35"/>
  <c r="A5053" i="35"/>
  <c r="A5054" i="35"/>
  <c r="A5055" i="35"/>
  <c r="A5056" i="35"/>
  <c r="A5057" i="35"/>
  <c r="A5058" i="35"/>
  <c r="A5059" i="35"/>
  <c r="A5060" i="35"/>
  <c r="A5061" i="35"/>
  <c r="A5062" i="35"/>
  <c r="A5063" i="35"/>
  <c r="A5064" i="35"/>
  <c r="A5065" i="35"/>
  <c r="A5066" i="35"/>
  <c r="A5067" i="35"/>
  <c r="A5068" i="35"/>
  <c r="A5069" i="35"/>
  <c r="A5070" i="35"/>
  <c r="A5071" i="35"/>
  <c r="A5072" i="35"/>
  <c r="A5073" i="35"/>
  <c r="A5074" i="35"/>
  <c r="A5075" i="35"/>
  <c r="A5076" i="35"/>
  <c r="A5077" i="35"/>
  <c r="A5078" i="35"/>
  <c r="A5079" i="35"/>
  <c r="A5080" i="35"/>
  <c r="A5081" i="35"/>
  <c r="A5082" i="35"/>
  <c r="A5083" i="35"/>
  <c r="A5084" i="35"/>
  <c r="A5085" i="35"/>
  <c r="A5086" i="35"/>
  <c r="A5087" i="35"/>
  <c r="A5088" i="35"/>
  <c r="A5089" i="35"/>
  <c r="A5090" i="35"/>
  <c r="A5091" i="35"/>
  <c r="A5092" i="35"/>
  <c r="A5093" i="35"/>
  <c r="A5094" i="35"/>
  <c r="A5095" i="35"/>
  <c r="A5096" i="35"/>
  <c r="A5097" i="35"/>
  <c r="A5098" i="35"/>
  <c r="A5099" i="35"/>
  <c r="A5100" i="35"/>
  <c r="A5101" i="35"/>
  <c r="A5102" i="35"/>
  <c r="A5103" i="35"/>
  <c r="A5104" i="35"/>
  <c r="A5105" i="35"/>
  <c r="A5106" i="35"/>
  <c r="A5107" i="35"/>
  <c r="A5108" i="35"/>
  <c r="A5109" i="35"/>
  <c r="A5110" i="35"/>
  <c r="A5111" i="35"/>
  <c r="A5112" i="35"/>
  <c r="A5113" i="35"/>
  <c r="A5114" i="35"/>
  <c r="A5115" i="35"/>
  <c r="A5116" i="35"/>
  <c r="A5117" i="35"/>
  <c r="A5118" i="35"/>
  <c r="A5119" i="35"/>
  <c r="A5120" i="35"/>
  <c r="A5121" i="35"/>
  <c r="A5122" i="35"/>
  <c r="A5123" i="35"/>
  <c r="A5124" i="35"/>
  <c r="A5125" i="35"/>
  <c r="A5126" i="35"/>
  <c r="A5127" i="35"/>
  <c r="A5128" i="35"/>
  <c r="A5129" i="35"/>
  <c r="A5130" i="35"/>
  <c r="A5131" i="35"/>
  <c r="A5132" i="35"/>
  <c r="A5133" i="35"/>
  <c r="A5134" i="35"/>
  <c r="A5135" i="35"/>
  <c r="A5136" i="35"/>
  <c r="A5137" i="35"/>
  <c r="A5138" i="35"/>
  <c r="A5139" i="35"/>
  <c r="A5140" i="35"/>
  <c r="A5141" i="35"/>
  <c r="A5142" i="35"/>
  <c r="A5143" i="35"/>
  <c r="A5144" i="35"/>
  <c r="A5145" i="35"/>
  <c r="A5146" i="35"/>
  <c r="A5147" i="35"/>
  <c r="A5148" i="35"/>
  <c r="A5149" i="35"/>
  <c r="A5150" i="35"/>
  <c r="A5151" i="35"/>
  <c r="A5152" i="35"/>
  <c r="A5153" i="35"/>
  <c r="A5154" i="35"/>
  <c r="A5155" i="35"/>
  <c r="A5156" i="35"/>
  <c r="A5157" i="35"/>
  <c r="A5158" i="35"/>
  <c r="A5159" i="35"/>
  <c r="A5160" i="35"/>
  <c r="A5161" i="35"/>
  <c r="A5162" i="35"/>
  <c r="A5163" i="35"/>
  <c r="A5164" i="35"/>
  <c r="A5165" i="35"/>
  <c r="A5166" i="35"/>
  <c r="A5167" i="35"/>
  <c r="A5168" i="35"/>
  <c r="A5169" i="35"/>
  <c r="A5170" i="35"/>
  <c r="A5171" i="35"/>
  <c r="A5172" i="35"/>
  <c r="A5173" i="35"/>
  <c r="A5174" i="35"/>
  <c r="A5175" i="35"/>
  <c r="A5176" i="35"/>
  <c r="A5177" i="35"/>
  <c r="A5178" i="35"/>
  <c r="A5179" i="35"/>
  <c r="A5180" i="35"/>
  <c r="A5181" i="35"/>
  <c r="A5182" i="35"/>
  <c r="A5183" i="35"/>
  <c r="A5184" i="35"/>
  <c r="A5185" i="35"/>
  <c r="A5186" i="35"/>
  <c r="A5187" i="35"/>
  <c r="A5188" i="35"/>
  <c r="A5189" i="35"/>
  <c r="A5190" i="35"/>
  <c r="A5191" i="35"/>
  <c r="A5192" i="35"/>
  <c r="A5193" i="35"/>
  <c r="A5194" i="35"/>
  <c r="A5195" i="35"/>
  <c r="A5196" i="35"/>
  <c r="A5197" i="35"/>
  <c r="A5198" i="35"/>
  <c r="A5199" i="35"/>
  <c r="A5200" i="35"/>
  <c r="A5201" i="35"/>
  <c r="A5202" i="35"/>
  <c r="A5203" i="35"/>
  <c r="A5204" i="35"/>
  <c r="A5205" i="35"/>
  <c r="A5206" i="35"/>
  <c r="A5207" i="35"/>
  <c r="A5208" i="35"/>
  <c r="A5209" i="35"/>
  <c r="A5210" i="35"/>
  <c r="A5211" i="35"/>
  <c r="A5212" i="35"/>
  <c r="A5213" i="35"/>
  <c r="A5214" i="35"/>
  <c r="A5215" i="35"/>
  <c r="A5216" i="35"/>
  <c r="A5217" i="35"/>
  <c r="A5218" i="35"/>
  <c r="A5219" i="35"/>
  <c r="A5220" i="35"/>
  <c r="A5221" i="35"/>
  <c r="A5222" i="35"/>
  <c r="A5223" i="35"/>
  <c r="A5224" i="35"/>
  <c r="A5225" i="35"/>
  <c r="A5226" i="35"/>
  <c r="A5227" i="35"/>
  <c r="A5228" i="35"/>
  <c r="A5229" i="35"/>
  <c r="A5230" i="35"/>
  <c r="A5231" i="35"/>
  <c r="A5232" i="35"/>
  <c r="A5233" i="35"/>
  <c r="A5234" i="35"/>
  <c r="A5235" i="35"/>
  <c r="A5236" i="35"/>
  <c r="A5237" i="35"/>
  <c r="A5238" i="35"/>
  <c r="A5239" i="35"/>
  <c r="A5240" i="35"/>
  <c r="A5241" i="35"/>
  <c r="A5242" i="35"/>
  <c r="A5243" i="35"/>
  <c r="A5244" i="35"/>
  <c r="A5245" i="35"/>
  <c r="A5246" i="35"/>
  <c r="A5247" i="35"/>
  <c r="A5248" i="35"/>
  <c r="A5249" i="35"/>
  <c r="A5250" i="35"/>
  <c r="A5251" i="35"/>
  <c r="A5252" i="35"/>
  <c r="A5253" i="35"/>
  <c r="A5254" i="35"/>
  <c r="A5255" i="35"/>
  <c r="A5256" i="35"/>
  <c r="A5257" i="35"/>
  <c r="A5258" i="35"/>
  <c r="A5259" i="35"/>
  <c r="A5260" i="35"/>
  <c r="A5261" i="35"/>
  <c r="A5262" i="35"/>
  <c r="A5263" i="35"/>
  <c r="A5264" i="35"/>
  <c r="A5265" i="35"/>
  <c r="A5266" i="35"/>
  <c r="A5267" i="35"/>
  <c r="A5268" i="35"/>
  <c r="A5269" i="35"/>
  <c r="A5270" i="35"/>
  <c r="A5271" i="35"/>
  <c r="A5272" i="35"/>
  <c r="A5273" i="35"/>
  <c r="A5274" i="35"/>
  <c r="A5275" i="35"/>
  <c r="A5276" i="35"/>
  <c r="A5277" i="35"/>
  <c r="A5278" i="35"/>
  <c r="A5279" i="35"/>
  <c r="A5280" i="35"/>
  <c r="A5281" i="35"/>
  <c r="A5282" i="35"/>
  <c r="A5283" i="35"/>
  <c r="A5284" i="35"/>
  <c r="A5285" i="35"/>
  <c r="A5286" i="35"/>
  <c r="A5287" i="35"/>
  <c r="A5288" i="35"/>
  <c r="A5289" i="35"/>
  <c r="A5290" i="35"/>
  <c r="A5291" i="35"/>
  <c r="A5292" i="35"/>
  <c r="A5293" i="35"/>
  <c r="A5294" i="35"/>
  <c r="A5295" i="35"/>
  <c r="A5296" i="35"/>
  <c r="A5297" i="35"/>
  <c r="A5298" i="35"/>
  <c r="A5299" i="35"/>
  <c r="A5300" i="35"/>
  <c r="A5301" i="35"/>
  <c r="A5302" i="35"/>
  <c r="A5303" i="35"/>
  <c r="A5304" i="35"/>
  <c r="A5305" i="35"/>
  <c r="A5306" i="35"/>
  <c r="A5307" i="35"/>
  <c r="A5308" i="35"/>
  <c r="A5309" i="35"/>
  <c r="A5310" i="35"/>
  <c r="A5311" i="35"/>
  <c r="A5312" i="35"/>
  <c r="A5313" i="35"/>
  <c r="A5314" i="35"/>
  <c r="A5315" i="35"/>
  <c r="A5316" i="35"/>
  <c r="A5317" i="35"/>
  <c r="A5318" i="35"/>
  <c r="A5319" i="35"/>
  <c r="A5320" i="35"/>
  <c r="A5321" i="35"/>
  <c r="A5322" i="35"/>
  <c r="A5323" i="35"/>
  <c r="A5324" i="35"/>
  <c r="A5325" i="35"/>
  <c r="A5326" i="35"/>
  <c r="A5327" i="35"/>
  <c r="A5328" i="35"/>
  <c r="A5329" i="35"/>
  <c r="A5330" i="35"/>
  <c r="A5331" i="35"/>
  <c r="A5332" i="35"/>
  <c r="A5333" i="35"/>
  <c r="A5334" i="35"/>
  <c r="A5335" i="35"/>
  <c r="A5336" i="35"/>
  <c r="A5337" i="35"/>
  <c r="A5338" i="35"/>
  <c r="A5339" i="35"/>
  <c r="A5340" i="35"/>
  <c r="A5341" i="35"/>
  <c r="A5342" i="35"/>
  <c r="A5343" i="35"/>
  <c r="A5344" i="35"/>
  <c r="A5345" i="35"/>
  <c r="A5346" i="35"/>
  <c r="A5347" i="35"/>
  <c r="A5348" i="35"/>
  <c r="A5349" i="35"/>
  <c r="A5350" i="35"/>
  <c r="A5351" i="35"/>
  <c r="A5352" i="35"/>
  <c r="A5353" i="35"/>
  <c r="A5354" i="35"/>
  <c r="A5355" i="35"/>
  <c r="A5356" i="35"/>
  <c r="A5357" i="35"/>
  <c r="A5358" i="35"/>
  <c r="A5359" i="35"/>
  <c r="A5360" i="35"/>
  <c r="A5361" i="35"/>
  <c r="A5362" i="35"/>
  <c r="A5363" i="35"/>
  <c r="A5364" i="35"/>
  <c r="A5365" i="35"/>
  <c r="A5366" i="35"/>
  <c r="A5367" i="35"/>
  <c r="A5368" i="35"/>
  <c r="A5369" i="35"/>
  <c r="A5370" i="35"/>
  <c r="A5371" i="35"/>
  <c r="A5372" i="35"/>
  <c r="A5373" i="35"/>
  <c r="A5374" i="35"/>
  <c r="A5375" i="35"/>
  <c r="A5376" i="35"/>
  <c r="A5377" i="35"/>
  <c r="A5378" i="35"/>
  <c r="A5379" i="35"/>
  <c r="A5380" i="35"/>
  <c r="A5381" i="35"/>
  <c r="A5382" i="35"/>
  <c r="A5383" i="35"/>
  <c r="A5384" i="35"/>
  <c r="A5385" i="35"/>
  <c r="A5386" i="35"/>
  <c r="A5387" i="35"/>
  <c r="A5388" i="35"/>
  <c r="A5389" i="35"/>
  <c r="A5390" i="35"/>
  <c r="A5391" i="35"/>
  <c r="A5392" i="35"/>
  <c r="A5393" i="35"/>
  <c r="A5394" i="35"/>
  <c r="A5395" i="35"/>
  <c r="A5396" i="35"/>
  <c r="A5397" i="35"/>
  <c r="A5398" i="35"/>
  <c r="A5399" i="35"/>
  <c r="A5400" i="35"/>
  <c r="A5401" i="35"/>
  <c r="A5402" i="35"/>
  <c r="A5403" i="35"/>
  <c r="A5404" i="35"/>
  <c r="A5405" i="35"/>
  <c r="A5406" i="35"/>
  <c r="A5407" i="35"/>
  <c r="A5408" i="35"/>
  <c r="A5409" i="35"/>
  <c r="A5410" i="35"/>
  <c r="A5411" i="35"/>
  <c r="A5412" i="35"/>
  <c r="A5413" i="35"/>
  <c r="A5414" i="35"/>
  <c r="A5415" i="35"/>
  <c r="A5416" i="35"/>
  <c r="A5417" i="35"/>
  <c r="A5418" i="35"/>
  <c r="A5419" i="35"/>
  <c r="A5420" i="35"/>
  <c r="A5421" i="35"/>
  <c r="A5422" i="35"/>
  <c r="A5423" i="35"/>
  <c r="A5424" i="35"/>
  <c r="A5425" i="35"/>
  <c r="A5426" i="35"/>
  <c r="A5427" i="35"/>
  <c r="A5428" i="35"/>
  <c r="A5429" i="35"/>
  <c r="A5430" i="35"/>
  <c r="A5431" i="35"/>
  <c r="A5432" i="35"/>
  <c r="A5433" i="35"/>
  <c r="A5434" i="35"/>
  <c r="A5435" i="35"/>
  <c r="A5436" i="35"/>
  <c r="A5437" i="35"/>
  <c r="A5438" i="35"/>
  <c r="A5439" i="35"/>
  <c r="A5440" i="35"/>
  <c r="A5441" i="35"/>
  <c r="A5442" i="35"/>
  <c r="A5443" i="35"/>
  <c r="A5444" i="35"/>
  <c r="A5445" i="35"/>
  <c r="A5446" i="35"/>
  <c r="A5447" i="35"/>
  <c r="A5448" i="35"/>
  <c r="A5449" i="35"/>
  <c r="A5450" i="35"/>
  <c r="A5451" i="35"/>
  <c r="A5452" i="35"/>
  <c r="A5453" i="35"/>
  <c r="A5454" i="35"/>
  <c r="A5455" i="35"/>
  <c r="A5456" i="35"/>
  <c r="A5457" i="35"/>
  <c r="A5458" i="35"/>
  <c r="A5459" i="35"/>
  <c r="A5460" i="35"/>
  <c r="A5461" i="35"/>
  <c r="A5462" i="35"/>
  <c r="A5463" i="35"/>
  <c r="A5464" i="35"/>
  <c r="A5465" i="35"/>
  <c r="A5466" i="35"/>
  <c r="A5467" i="35"/>
  <c r="A5468" i="35"/>
  <c r="A5469" i="35"/>
  <c r="A5470" i="35"/>
  <c r="A5471" i="35"/>
  <c r="A5472" i="35"/>
  <c r="A5473" i="35"/>
  <c r="A5474" i="35"/>
  <c r="A5475" i="35"/>
  <c r="A5476" i="35"/>
  <c r="A5477" i="35"/>
  <c r="A5478" i="35"/>
  <c r="A5479" i="35"/>
  <c r="A5480" i="35"/>
  <c r="A5481" i="35"/>
  <c r="A5482" i="35"/>
  <c r="A5483" i="35"/>
  <c r="A5484" i="35"/>
  <c r="A5485" i="35"/>
  <c r="A5486" i="35"/>
  <c r="A5487" i="35"/>
  <c r="A5488" i="35"/>
  <c r="A5489" i="35"/>
  <c r="A5490" i="35"/>
  <c r="A5491" i="35"/>
  <c r="A5492" i="35"/>
  <c r="A5493" i="35"/>
  <c r="A5494" i="35"/>
  <c r="A5495" i="35"/>
  <c r="A5496" i="35"/>
  <c r="A5497" i="35"/>
  <c r="A5498" i="35"/>
  <c r="A5499" i="35"/>
  <c r="A5500" i="35"/>
  <c r="A5501" i="35"/>
  <c r="A5502" i="35"/>
  <c r="A5503" i="35"/>
  <c r="A5504" i="35"/>
  <c r="A5505" i="35"/>
  <c r="A5506" i="35"/>
  <c r="A5507" i="35"/>
  <c r="A5508" i="35"/>
  <c r="A5509" i="35"/>
  <c r="A5510" i="35"/>
  <c r="A5511" i="35"/>
  <c r="A5512" i="35"/>
  <c r="A5513" i="35"/>
  <c r="A5514" i="35"/>
  <c r="A5515" i="35"/>
  <c r="A5516" i="35"/>
  <c r="A5517" i="35"/>
  <c r="A5518" i="35"/>
  <c r="A5519" i="35"/>
  <c r="A5520" i="35"/>
  <c r="A5521" i="35"/>
  <c r="A5522" i="35"/>
  <c r="A5523" i="35"/>
  <c r="A5524" i="35"/>
  <c r="A5525" i="35"/>
  <c r="A5526" i="35"/>
  <c r="A5527" i="35"/>
  <c r="A5528" i="35"/>
  <c r="A5529" i="35"/>
  <c r="A5530" i="35"/>
  <c r="A5531" i="35"/>
  <c r="A5532" i="35"/>
  <c r="A5533" i="35"/>
  <c r="A5534" i="35"/>
  <c r="A5535" i="35"/>
  <c r="A5536" i="35"/>
  <c r="A5537" i="35"/>
  <c r="A5538" i="35"/>
  <c r="A5539" i="35"/>
  <c r="A5540" i="35"/>
  <c r="A5541" i="35"/>
  <c r="A5542" i="35"/>
  <c r="A5543" i="35"/>
  <c r="A5544" i="35"/>
  <c r="A5545" i="35"/>
  <c r="A5546" i="35"/>
  <c r="A5547" i="35"/>
  <c r="A5548" i="35"/>
  <c r="A5549" i="35"/>
  <c r="A5550" i="35"/>
  <c r="A5551" i="35"/>
  <c r="A5552" i="35"/>
  <c r="A5553" i="35"/>
  <c r="A5554" i="35"/>
  <c r="A5555" i="35"/>
  <c r="A5556" i="35"/>
  <c r="A5557" i="35"/>
  <c r="A5558" i="35"/>
  <c r="A5559" i="35"/>
  <c r="A5560" i="35"/>
  <c r="A5561" i="35"/>
  <c r="A5562" i="35"/>
  <c r="A5563" i="35"/>
  <c r="A5564" i="35"/>
  <c r="A5565" i="35"/>
  <c r="A5566" i="35"/>
  <c r="A5567" i="35"/>
  <c r="A5568" i="35"/>
  <c r="A5569" i="35"/>
  <c r="A5570" i="35"/>
  <c r="A5571" i="35"/>
  <c r="A5572" i="35"/>
  <c r="A5573" i="35"/>
  <c r="A5574" i="35"/>
  <c r="A5575" i="35"/>
  <c r="A5576" i="35"/>
  <c r="A5577" i="35"/>
  <c r="A5578" i="35"/>
  <c r="A5579" i="35"/>
  <c r="A5580" i="35"/>
  <c r="A5581" i="35"/>
  <c r="A5582" i="35"/>
  <c r="A5583" i="35"/>
  <c r="A5584" i="35"/>
  <c r="A5585" i="35"/>
  <c r="A5586" i="35"/>
  <c r="A5587" i="35"/>
  <c r="A5588" i="35"/>
  <c r="A5589" i="35"/>
  <c r="A5590" i="35"/>
  <c r="A5591" i="35"/>
  <c r="A5592" i="35"/>
  <c r="A5593" i="35"/>
  <c r="A5594" i="35"/>
  <c r="A5595" i="35"/>
  <c r="A5596" i="35"/>
  <c r="A5597" i="35"/>
  <c r="A5598" i="35"/>
  <c r="A5599" i="35"/>
  <c r="A5600" i="35"/>
  <c r="A5601" i="35"/>
  <c r="A5602" i="35"/>
  <c r="A5603" i="35"/>
  <c r="A5604" i="35"/>
  <c r="A5605" i="35"/>
  <c r="A5606" i="35"/>
  <c r="A5607" i="35"/>
  <c r="A5608" i="35"/>
  <c r="A5609" i="35"/>
  <c r="A5610" i="35"/>
  <c r="A5611" i="35"/>
  <c r="A5612" i="35"/>
  <c r="A5613" i="35"/>
  <c r="A5614" i="35"/>
  <c r="A5615" i="35"/>
  <c r="A5616" i="35"/>
  <c r="A5617" i="35"/>
  <c r="A5618" i="35"/>
  <c r="A5619" i="35"/>
  <c r="A5620" i="35"/>
  <c r="A5621" i="35"/>
  <c r="A5622" i="35"/>
  <c r="A5623" i="35"/>
  <c r="A5624" i="35"/>
  <c r="A5625" i="35"/>
  <c r="A5626" i="35"/>
  <c r="A5627" i="35"/>
  <c r="A5628" i="35"/>
  <c r="A5629" i="35"/>
  <c r="A5630" i="35"/>
  <c r="A5631" i="35"/>
  <c r="A5632" i="35"/>
  <c r="A5633" i="35"/>
  <c r="A5634" i="35"/>
  <c r="A5635" i="35"/>
  <c r="A5636" i="35"/>
  <c r="A5637" i="35"/>
  <c r="A5638" i="35"/>
  <c r="A5639" i="35"/>
  <c r="A5640" i="35"/>
  <c r="A5641" i="35"/>
  <c r="A5642" i="35"/>
  <c r="A5643" i="35"/>
  <c r="A5644" i="35"/>
  <c r="A5645" i="35"/>
  <c r="A5646" i="35"/>
  <c r="A5647" i="35"/>
  <c r="A5648" i="35"/>
  <c r="A5649" i="35"/>
  <c r="A5650" i="35"/>
  <c r="A5651" i="35"/>
  <c r="A5652" i="35"/>
  <c r="A5653" i="35"/>
  <c r="A5654" i="35"/>
  <c r="A5655" i="35"/>
  <c r="A5656" i="35"/>
  <c r="A5657" i="35"/>
  <c r="A5658" i="35"/>
  <c r="A5659" i="35"/>
  <c r="A5660" i="35"/>
  <c r="A5661" i="35"/>
  <c r="A5662" i="35"/>
  <c r="A5663" i="35"/>
  <c r="A5664" i="35"/>
  <c r="A5665" i="35"/>
  <c r="A5666" i="35"/>
  <c r="A5667" i="35"/>
  <c r="A5668" i="35"/>
  <c r="A5669" i="35"/>
  <c r="A5670" i="35"/>
  <c r="A5671" i="35"/>
  <c r="A5672" i="35"/>
  <c r="A5673" i="35"/>
  <c r="A5674" i="35"/>
  <c r="A5675" i="35"/>
  <c r="A5676" i="35"/>
  <c r="A5677" i="35"/>
  <c r="A5678" i="35"/>
  <c r="A5679" i="35"/>
  <c r="A5680" i="35"/>
  <c r="A5681" i="35"/>
  <c r="A5682" i="35"/>
  <c r="A5683" i="35"/>
  <c r="A5684" i="35"/>
  <c r="A5685" i="35"/>
  <c r="A5686" i="35"/>
  <c r="A5687" i="35"/>
  <c r="A5688" i="35"/>
  <c r="A5689" i="35"/>
  <c r="A5690" i="35"/>
  <c r="A5691" i="35"/>
  <c r="A5692" i="35"/>
  <c r="A5693" i="35"/>
  <c r="A5694" i="35"/>
  <c r="A5695" i="35"/>
  <c r="A5696" i="35"/>
  <c r="A5697" i="35"/>
  <c r="A5698" i="35"/>
  <c r="A5699" i="35"/>
  <c r="A5700" i="35"/>
  <c r="A5701" i="35"/>
  <c r="A5702" i="35"/>
  <c r="A5703" i="35"/>
  <c r="A5704" i="35"/>
  <c r="A5705" i="35"/>
  <c r="A5706" i="35"/>
  <c r="A5707" i="35"/>
  <c r="A5708" i="35"/>
  <c r="A5709" i="35"/>
  <c r="A5710" i="35"/>
  <c r="A5711" i="35"/>
  <c r="A5712" i="35"/>
  <c r="A5713" i="35"/>
  <c r="A5714" i="35"/>
  <c r="A5715" i="35"/>
  <c r="A5716" i="35"/>
  <c r="A5717" i="35"/>
  <c r="A5718" i="35"/>
  <c r="A5719" i="35"/>
  <c r="A5720" i="35"/>
  <c r="A5721" i="35"/>
  <c r="A5722" i="35"/>
  <c r="A5723" i="35"/>
  <c r="A5724" i="35"/>
  <c r="A5725" i="35"/>
  <c r="A5726" i="35"/>
  <c r="A5727" i="35"/>
  <c r="A5728" i="35"/>
  <c r="A5729" i="35"/>
  <c r="A5730" i="35"/>
  <c r="A5731" i="35"/>
  <c r="A5732" i="35"/>
  <c r="A5733" i="35"/>
  <c r="A5734" i="35"/>
  <c r="A5735" i="35"/>
  <c r="A5736" i="35"/>
  <c r="A5737" i="35"/>
  <c r="A5738" i="35"/>
  <c r="A5739" i="35"/>
  <c r="A5740" i="35"/>
  <c r="A5741" i="35"/>
  <c r="A5742" i="35"/>
  <c r="A5743" i="35"/>
  <c r="A5744" i="35"/>
  <c r="A5745" i="35"/>
  <c r="A5746" i="35"/>
  <c r="A5747" i="35"/>
  <c r="A5748" i="35"/>
  <c r="A5749" i="35"/>
  <c r="A5750" i="35"/>
  <c r="A5751" i="35"/>
  <c r="A5752" i="35"/>
  <c r="A5753" i="35"/>
  <c r="A5754" i="35"/>
  <c r="A5755" i="35"/>
  <c r="A5756" i="35"/>
  <c r="A5757" i="35"/>
  <c r="A5758" i="35"/>
  <c r="A5759" i="35"/>
  <c r="A5760" i="35"/>
  <c r="A5761" i="35"/>
  <c r="A5762" i="35"/>
  <c r="A5763" i="35"/>
  <c r="A5764" i="35"/>
  <c r="A5765" i="35"/>
  <c r="A5766" i="35"/>
  <c r="A5767" i="35"/>
  <c r="A5768" i="35"/>
  <c r="A5769" i="35"/>
  <c r="A5770" i="35"/>
  <c r="A5771" i="35"/>
  <c r="A5772" i="35"/>
  <c r="A5773" i="35"/>
  <c r="A5774" i="35"/>
  <c r="A5775" i="35"/>
  <c r="A5776" i="35"/>
  <c r="A5777" i="35"/>
  <c r="A5778" i="35"/>
  <c r="A5779" i="35"/>
  <c r="A5780" i="35"/>
  <c r="A5781" i="35"/>
  <c r="A5782" i="35"/>
  <c r="A5783" i="35"/>
  <c r="A5784" i="35"/>
  <c r="A5785" i="35"/>
  <c r="A5786" i="35"/>
  <c r="A5787" i="35"/>
  <c r="A5788" i="35"/>
  <c r="A5789" i="35"/>
  <c r="A5790" i="35"/>
  <c r="A5791" i="35"/>
  <c r="A5792" i="35"/>
  <c r="A5793" i="35"/>
  <c r="A5794" i="35"/>
  <c r="A5795" i="35"/>
  <c r="A5796" i="35"/>
  <c r="A5797" i="35"/>
  <c r="A5798" i="35"/>
  <c r="A5799" i="35"/>
  <c r="A5800" i="35"/>
  <c r="A5801" i="35"/>
  <c r="A5802" i="35"/>
  <c r="A5803" i="35"/>
  <c r="A5804" i="35"/>
  <c r="A5805" i="35"/>
  <c r="A5806" i="35"/>
  <c r="A5807" i="35"/>
  <c r="A5808" i="35"/>
  <c r="A5809" i="35"/>
  <c r="A5810" i="35"/>
  <c r="A5811" i="35"/>
  <c r="A5812" i="35"/>
  <c r="A5813" i="35"/>
  <c r="A5814" i="35"/>
  <c r="A5815" i="35"/>
  <c r="A5816" i="35"/>
  <c r="A5817" i="35"/>
  <c r="A5818" i="35"/>
  <c r="A5819" i="35"/>
  <c r="A5820" i="35"/>
  <c r="A5821" i="35"/>
  <c r="A5822" i="35"/>
  <c r="A5823" i="35"/>
  <c r="A5824" i="35"/>
  <c r="A5825" i="35"/>
  <c r="A5826" i="35"/>
  <c r="A5827" i="35"/>
  <c r="A5828" i="35"/>
  <c r="A5829" i="35"/>
  <c r="A5830" i="35"/>
  <c r="A5831" i="35"/>
  <c r="A5832" i="35"/>
  <c r="A5833" i="35"/>
  <c r="A5834" i="35"/>
  <c r="A5835" i="35"/>
  <c r="A5836" i="35"/>
  <c r="A5837" i="35"/>
  <c r="A5838" i="35"/>
  <c r="A5839" i="35"/>
  <c r="A5840" i="35"/>
  <c r="A5841" i="35"/>
  <c r="A5842" i="35"/>
  <c r="A5843" i="35"/>
  <c r="A5844" i="35"/>
  <c r="A5845" i="35"/>
  <c r="A5846" i="35"/>
  <c r="A5847" i="35"/>
  <c r="A5848" i="35"/>
  <c r="A5849" i="35"/>
  <c r="A5850" i="35"/>
  <c r="A5851" i="35"/>
  <c r="A5852" i="35"/>
  <c r="A5853" i="35"/>
  <c r="A5854" i="35"/>
  <c r="A5855" i="35"/>
  <c r="A5856" i="35"/>
  <c r="A5857" i="35"/>
  <c r="A5858" i="35"/>
  <c r="A5859" i="35"/>
  <c r="A5860" i="35"/>
  <c r="A5861" i="35"/>
  <c r="A5862" i="35"/>
  <c r="A5863" i="35"/>
  <c r="A5864" i="35"/>
  <c r="A5865" i="35"/>
  <c r="A5866" i="35"/>
  <c r="A5867" i="35"/>
  <c r="A5868" i="35"/>
  <c r="A5869" i="35"/>
  <c r="A5870" i="35"/>
  <c r="A5871" i="35"/>
  <c r="A5872" i="35"/>
  <c r="A5873" i="35"/>
  <c r="A5874" i="35"/>
  <c r="A5875" i="35"/>
  <c r="A5876" i="35"/>
  <c r="A5877" i="35"/>
  <c r="A5878" i="35"/>
  <c r="A5879" i="35"/>
  <c r="A5880" i="35"/>
  <c r="A5881" i="35"/>
  <c r="A5882" i="35"/>
  <c r="A5883" i="35"/>
  <c r="A5884" i="35"/>
  <c r="A5885" i="35"/>
  <c r="A5886" i="35"/>
  <c r="A5887" i="35"/>
  <c r="A5888" i="35"/>
  <c r="A5889" i="35"/>
  <c r="A5890" i="35"/>
  <c r="A5891" i="35"/>
  <c r="A5892" i="35"/>
  <c r="A5893" i="35"/>
  <c r="A5894" i="35"/>
  <c r="A5895" i="35"/>
  <c r="A5896" i="35"/>
  <c r="A5897" i="35"/>
  <c r="A5898" i="35"/>
  <c r="A5899" i="35"/>
  <c r="A5900" i="35"/>
  <c r="A5901" i="35"/>
  <c r="A5902" i="35"/>
  <c r="A5903" i="35"/>
  <c r="A5904" i="35"/>
  <c r="A5905" i="35"/>
  <c r="A5906" i="35"/>
  <c r="A5907" i="35"/>
  <c r="A5908" i="35"/>
  <c r="A5909" i="35"/>
  <c r="A5910" i="35"/>
  <c r="A5911" i="35"/>
  <c r="A5912" i="35"/>
  <c r="A5913" i="35"/>
  <c r="A5914" i="35"/>
  <c r="A5915" i="35"/>
  <c r="A5916" i="35"/>
  <c r="A5917" i="35"/>
  <c r="A5918" i="35"/>
  <c r="A5919" i="35"/>
  <c r="A5920" i="35"/>
  <c r="A5921" i="35"/>
  <c r="A5922" i="35"/>
  <c r="A5923" i="35"/>
  <c r="A5924" i="35"/>
  <c r="A5925" i="35"/>
  <c r="A5926" i="35"/>
  <c r="A5927" i="35"/>
  <c r="A5928" i="35"/>
  <c r="A5929" i="35"/>
  <c r="A5930" i="35"/>
  <c r="A5931" i="35"/>
  <c r="A5932" i="35"/>
  <c r="A5933" i="35"/>
  <c r="A5934" i="35"/>
  <c r="A5935" i="35"/>
  <c r="A5936" i="35"/>
  <c r="A5937" i="35"/>
  <c r="A5938" i="35"/>
  <c r="A5939" i="35"/>
  <c r="A5940" i="35"/>
  <c r="A5941" i="35"/>
  <c r="A5942" i="35"/>
  <c r="A5943" i="35"/>
  <c r="A5944" i="35"/>
  <c r="A5945" i="35"/>
  <c r="A5946" i="35"/>
  <c r="A5947" i="35"/>
  <c r="A5948" i="35"/>
  <c r="A5949" i="35"/>
  <c r="A5950" i="35"/>
  <c r="A5951" i="35"/>
  <c r="A5952" i="35"/>
  <c r="A5953" i="35"/>
  <c r="A5954" i="35"/>
  <c r="A5955" i="35"/>
  <c r="A5956" i="35"/>
  <c r="A5957" i="35"/>
  <c r="A5958" i="35"/>
  <c r="A5959" i="35"/>
  <c r="A5960" i="35"/>
  <c r="A5961" i="35"/>
  <c r="A5962" i="35"/>
  <c r="A5963" i="35"/>
  <c r="A5964" i="35"/>
  <c r="A5965" i="35"/>
  <c r="A5966" i="35"/>
  <c r="A5967" i="35"/>
  <c r="A5968" i="35"/>
  <c r="A5969" i="35"/>
  <c r="A5970" i="35"/>
  <c r="A5971" i="35"/>
  <c r="A5972" i="35"/>
  <c r="A5973" i="35"/>
  <c r="A5974" i="35"/>
  <c r="A5975" i="35"/>
  <c r="A5976" i="35"/>
  <c r="A5977" i="35"/>
  <c r="A5978" i="35"/>
  <c r="A5979" i="35"/>
  <c r="A5980" i="35"/>
  <c r="A5981" i="35"/>
  <c r="A5982" i="35"/>
  <c r="A5983" i="35"/>
  <c r="A5984" i="35"/>
  <c r="A5985" i="35"/>
  <c r="A5986" i="35"/>
  <c r="A5987" i="35"/>
  <c r="A5988" i="35"/>
  <c r="A5989" i="35"/>
  <c r="A5990" i="35"/>
  <c r="A5991" i="35"/>
  <c r="A5992" i="35"/>
  <c r="A5993" i="35"/>
  <c r="A5994" i="35"/>
  <c r="A5995" i="35"/>
  <c r="A5996" i="35"/>
  <c r="A5997" i="35"/>
  <c r="A5998" i="35"/>
  <c r="A5999" i="35"/>
  <c r="A6000" i="35"/>
  <c r="A6001" i="35"/>
  <c r="A6002" i="35"/>
  <c r="A6003" i="35"/>
  <c r="A6004" i="35"/>
  <c r="A6005" i="35"/>
  <c r="A6006" i="35"/>
  <c r="A6007" i="35"/>
  <c r="A6008" i="35"/>
  <c r="A6009" i="35"/>
  <c r="A6010" i="35"/>
  <c r="A6011" i="35"/>
  <c r="A6012" i="35"/>
  <c r="A6013" i="35"/>
  <c r="A6014" i="35"/>
  <c r="A6015" i="35"/>
  <c r="A6016" i="35"/>
  <c r="A6017" i="35"/>
  <c r="A6018" i="35"/>
  <c r="A6019" i="35"/>
  <c r="A6020" i="35"/>
  <c r="A6021" i="35"/>
  <c r="A6022" i="35"/>
  <c r="A6023" i="35"/>
  <c r="A6024" i="35"/>
  <c r="A6025" i="35"/>
  <c r="A6026" i="35"/>
  <c r="A6027" i="35"/>
  <c r="A6028" i="35"/>
  <c r="A6029" i="35"/>
  <c r="A6030" i="35"/>
  <c r="A6031" i="35"/>
  <c r="A6032" i="35"/>
  <c r="A6033" i="35"/>
  <c r="A6034" i="35"/>
  <c r="A6035" i="35"/>
  <c r="A6036" i="35"/>
  <c r="A6037" i="35"/>
  <c r="A6038" i="35"/>
  <c r="A6039" i="35"/>
  <c r="A6040" i="35"/>
  <c r="A6041" i="35"/>
  <c r="A6042" i="35"/>
  <c r="A6043" i="35"/>
  <c r="A6044" i="35"/>
  <c r="A6045" i="35"/>
  <c r="A6046" i="35"/>
  <c r="A6047" i="35"/>
  <c r="A6048" i="35"/>
  <c r="A6049" i="35"/>
  <c r="A6050" i="35"/>
  <c r="A6051" i="35"/>
  <c r="A6052" i="35"/>
  <c r="A6053" i="35"/>
  <c r="A6054" i="35"/>
  <c r="A6055" i="35"/>
  <c r="A6056" i="35"/>
  <c r="A6057" i="35"/>
  <c r="A6058" i="35"/>
  <c r="A6059" i="35"/>
  <c r="A6060" i="35"/>
  <c r="A6061" i="35"/>
  <c r="A6062" i="35"/>
  <c r="A6063" i="35"/>
  <c r="A6064" i="35"/>
  <c r="A6065" i="35"/>
  <c r="A6066" i="35"/>
  <c r="A6067" i="35"/>
  <c r="A6068" i="35"/>
  <c r="A6069" i="35"/>
  <c r="A6070" i="35"/>
  <c r="A6071" i="35"/>
  <c r="A6072" i="35"/>
  <c r="A6073" i="35"/>
  <c r="A6074" i="35"/>
  <c r="A6075" i="35"/>
  <c r="A6076" i="35"/>
  <c r="A6077" i="35"/>
  <c r="A6078" i="35"/>
  <c r="A6079" i="35"/>
  <c r="A6080" i="35"/>
  <c r="A6081" i="35"/>
  <c r="A6082" i="35"/>
  <c r="A6083" i="35"/>
  <c r="A6084" i="35"/>
  <c r="A6085" i="35"/>
  <c r="A6086" i="35"/>
  <c r="A6087" i="35"/>
  <c r="A6088" i="35"/>
  <c r="A6089" i="35"/>
  <c r="A6090" i="35"/>
  <c r="A6091" i="35"/>
  <c r="A6092" i="35"/>
  <c r="A6093" i="35"/>
  <c r="A6094" i="35"/>
  <c r="A6095" i="35"/>
  <c r="A6096" i="35"/>
  <c r="A6097" i="35"/>
  <c r="A6098" i="35"/>
  <c r="A6099" i="35"/>
  <c r="A6100" i="35"/>
  <c r="A6101" i="35"/>
  <c r="A6102" i="35"/>
  <c r="A6103" i="35"/>
  <c r="A6104" i="35"/>
  <c r="A6105" i="35"/>
  <c r="A6106" i="35"/>
  <c r="A6107" i="35"/>
  <c r="A6108" i="35"/>
  <c r="A6109" i="35"/>
  <c r="A6110" i="35"/>
  <c r="A6111" i="35"/>
  <c r="A6112" i="35"/>
  <c r="A6113" i="35"/>
  <c r="A6114" i="35"/>
  <c r="A6115" i="35"/>
  <c r="A6116" i="35"/>
  <c r="A6117" i="35"/>
  <c r="A6118" i="35"/>
  <c r="A6119" i="35"/>
  <c r="A6120" i="35"/>
  <c r="A6121" i="35"/>
  <c r="A6122" i="35"/>
  <c r="A6123" i="35"/>
  <c r="A6124" i="35"/>
  <c r="A6125" i="35"/>
  <c r="A6126" i="35"/>
  <c r="A6127" i="35"/>
  <c r="A6128" i="35"/>
  <c r="A6129" i="35"/>
  <c r="A6130" i="35"/>
  <c r="A6131" i="35"/>
  <c r="A6132" i="35"/>
  <c r="A6133" i="35"/>
  <c r="A6134" i="35"/>
  <c r="A6135" i="35"/>
  <c r="A6136" i="35"/>
  <c r="A6137" i="35"/>
  <c r="A6138" i="35"/>
  <c r="A6139" i="35"/>
  <c r="A6140" i="35"/>
  <c r="A6141" i="35"/>
  <c r="A6142" i="35"/>
  <c r="A6143" i="35"/>
  <c r="A6144" i="35"/>
  <c r="A6145" i="35"/>
  <c r="A6146" i="35"/>
  <c r="A6147" i="35"/>
  <c r="A6148" i="35"/>
  <c r="A6149" i="35"/>
  <c r="A6150" i="35"/>
  <c r="A6151" i="35"/>
  <c r="A6152" i="35"/>
  <c r="A6153" i="35"/>
  <c r="A6154" i="35"/>
  <c r="A6155" i="35"/>
  <c r="A6156" i="35"/>
  <c r="A6157" i="35"/>
  <c r="A6158" i="35"/>
  <c r="A6159" i="35"/>
  <c r="A6160" i="35"/>
  <c r="A6161" i="35"/>
  <c r="A6162" i="35"/>
  <c r="A6163" i="35"/>
  <c r="A6164" i="35"/>
  <c r="A6165" i="35"/>
  <c r="A6166" i="35"/>
  <c r="A6167" i="35"/>
  <c r="A6168" i="35"/>
  <c r="A6169" i="35"/>
  <c r="A6170" i="35"/>
  <c r="A6171" i="35"/>
  <c r="A6172" i="35"/>
  <c r="A6173" i="35"/>
  <c r="A6174" i="35"/>
  <c r="A6175" i="35"/>
  <c r="A6176" i="35"/>
  <c r="A6177" i="35"/>
  <c r="A6178" i="35"/>
  <c r="A6179" i="35"/>
  <c r="A6180" i="35"/>
  <c r="A6181" i="35"/>
  <c r="A6182" i="35"/>
  <c r="A6183" i="35"/>
  <c r="A6184" i="35"/>
  <c r="A6185" i="35"/>
  <c r="A6186" i="35"/>
  <c r="A6187" i="35"/>
  <c r="A6188" i="35"/>
  <c r="A6189" i="35"/>
  <c r="A6190" i="35"/>
  <c r="A6191" i="35"/>
  <c r="A6192" i="35"/>
  <c r="A6193" i="35"/>
  <c r="A6194" i="35"/>
  <c r="A6195" i="35"/>
  <c r="A6196" i="35"/>
  <c r="A6197" i="35"/>
  <c r="A6198" i="35"/>
  <c r="A6199" i="35"/>
  <c r="A6200" i="35"/>
  <c r="A6201" i="35"/>
  <c r="A6202" i="35"/>
  <c r="A6203" i="35"/>
  <c r="A6204" i="35"/>
  <c r="A6205" i="35"/>
  <c r="A6206" i="35"/>
  <c r="A6207" i="35"/>
  <c r="A6208" i="35"/>
  <c r="A6209" i="35"/>
  <c r="A6210" i="35"/>
  <c r="A6211" i="35"/>
  <c r="A6212" i="35"/>
  <c r="A6213" i="35"/>
  <c r="A6214" i="35"/>
  <c r="A6215" i="35"/>
  <c r="A6216" i="35"/>
  <c r="A6217" i="35"/>
  <c r="A6218" i="35"/>
  <c r="A6219" i="35"/>
  <c r="A6220" i="35"/>
  <c r="A6221" i="35"/>
  <c r="A6222" i="35"/>
  <c r="A6223" i="35"/>
  <c r="A6224" i="35"/>
  <c r="A6225" i="35"/>
  <c r="A6226" i="35"/>
  <c r="A6227" i="35"/>
  <c r="A6228" i="35"/>
  <c r="A6229" i="35"/>
  <c r="A6230" i="35"/>
  <c r="A6231" i="35"/>
  <c r="A6232" i="35"/>
  <c r="A6233" i="35"/>
  <c r="A6234" i="35"/>
  <c r="A6235" i="35"/>
  <c r="A6236" i="35"/>
  <c r="A6237" i="35"/>
  <c r="A6238" i="35"/>
  <c r="A6239" i="35"/>
  <c r="A6240" i="35"/>
  <c r="A6241" i="35"/>
  <c r="A6242" i="35"/>
  <c r="A6243" i="35"/>
  <c r="A6244" i="35"/>
  <c r="A6245" i="35"/>
  <c r="A6246" i="35"/>
  <c r="A6247" i="35"/>
  <c r="A6248" i="35"/>
  <c r="A6249" i="35"/>
  <c r="A6250" i="35"/>
  <c r="A6251" i="35"/>
  <c r="A6252" i="35"/>
  <c r="A6253" i="35"/>
  <c r="A6254" i="35"/>
  <c r="A6255" i="35"/>
  <c r="A6256" i="35"/>
  <c r="A6257" i="35"/>
  <c r="A6258" i="35"/>
  <c r="A6259" i="35"/>
  <c r="A6260" i="35"/>
  <c r="A6261" i="35"/>
  <c r="A6262" i="35"/>
  <c r="A6263" i="35"/>
  <c r="A6264" i="35"/>
  <c r="A6265" i="35"/>
  <c r="A6266" i="35"/>
  <c r="A6267" i="35"/>
  <c r="A6268" i="35"/>
  <c r="A6269" i="35"/>
  <c r="A6270" i="35"/>
  <c r="A6271" i="35"/>
  <c r="A6272" i="35"/>
  <c r="A6273" i="35"/>
  <c r="A6274" i="35"/>
  <c r="A6275" i="35"/>
  <c r="A6276" i="35"/>
  <c r="A6277" i="35"/>
  <c r="A6278" i="35"/>
  <c r="A6279" i="35"/>
  <c r="A6280" i="35"/>
  <c r="A6281" i="35"/>
  <c r="A6282" i="35"/>
  <c r="A6283" i="35"/>
  <c r="A6284" i="35"/>
  <c r="A6285" i="35"/>
  <c r="A6286" i="35"/>
  <c r="A6287" i="35"/>
  <c r="A6288" i="35"/>
  <c r="A6289" i="35"/>
  <c r="A6290" i="35"/>
  <c r="A6291" i="35"/>
  <c r="A6292" i="35"/>
  <c r="A6293" i="35"/>
  <c r="A6294" i="35"/>
  <c r="A6295" i="35"/>
  <c r="A6296" i="35"/>
  <c r="A6297" i="35"/>
  <c r="A6298" i="35"/>
  <c r="A6299" i="35"/>
  <c r="A6300" i="35"/>
  <c r="A6301" i="35"/>
  <c r="A6302" i="35"/>
  <c r="A6303" i="35"/>
  <c r="A6304" i="35"/>
  <c r="A6305" i="35"/>
  <c r="A6306" i="35"/>
  <c r="A6307" i="35"/>
  <c r="A6308" i="35"/>
  <c r="A6309" i="35"/>
  <c r="A6310" i="35"/>
  <c r="A6311" i="35"/>
  <c r="A6312" i="35"/>
  <c r="A6313" i="35"/>
  <c r="A6314" i="35"/>
  <c r="A6315" i="35"/>
  <c r="A6316" i="35"/>
  <c r="A6317" i="35"/>
  <c r="A6318" i="35"/>
  <c r="A6319" i="35"/>
  <c r="A6320" i="35"/>
  <c r="A6321" i="35"/>
  <c r="A6322" i="35"/>
  <c r="A6323" i="35"/>
  <c r="A6324" i="35"/>
  <c r="A6325" i="35"/>
  <c r="A6326" i="35"/>
  <c r="A6327" i="35"/>
  <c r="A6328" i="35"/>
  <c r="A6329" i="35"/>
  <c r="A6330" i="35"/>
  <c r="A6331" i="35"/>
  <c r="A6332" i="35"/>
  <c r="A6333" i="35"/>
  <c r="A6334" i="35"/>
  <c r="A6335" i="35"/>
  <c r="A6336" i="35"/>
  <c r="A6337" i="35"/>
  <c r="A6338" i="35"/>
  <c r="A6339" i="35"/>
  <c r="A6340" i="35"/>
  <c r="A6341" i="35"/>
  <c r="A6342" i="35"/>
  <c r="A6343" i="35"/>
  <c r="A6344" i="35"/>
  <c r="A6345" i="35"/>
  <c r="A6346" i="35"/>
  <c r="A6347" i="35"/>
  <c r="A6348" i="35"/>
  <c r="A6349" i="35"/>
  <c r="A6350" i="35"/>
  <c r="A6351" i="35"/>
  <c r="A6352" i="35"/>
  <c r="A6353" i="35"/>
  <c r="A6354" i="35"/>
  <c r="A6355" i="35"/>
  <c r="A6356" i="35"/>
  <c r="A6357" i="35"/>
  <c r="A6358" i="35"/>
  <c r="A6359" i="35"/>
  <c r="A6360" i="35"/>
  <c r="A6361" i="35"/>
  <c r="A6362" i="35"/>
  <c r="A6363" i="35"/>
  <c r="A6364" i="35"/>
  <c r="A6365" i="35"/>
  <c r="A6366" i="35"/>
  <c r="A6367" i="35"/>
  <c r="A6368" i="35"/>
  <c r="A6369" i="35"/>
  <c r="A6370" i="35"/>
  <c r="A6371" i="35"/>
  <c r="A6372" i="35"/>
  <c r="A6373" i="35"/>
  <c r="A6374" i="35"/>
  <c r="A6375" i="35"/>
  <c r="A6376" i="35"/>
  <c r="A6377" i="35"/>
  <c r="A6378" i="35"/>
  <c r="A6379" i="35"/>
  <c r="A6380" i="35"/>
  <c r="A6381" i="35"/>
  <c r="A6382" i="35"/>
  <c r="A6383" i="35"/>
  <c r="A6384" i="35"/>
  <c r="A6385" i="35"/>
  <c r="A6386" i="35"/>
  <c r="A6387" i="35"/>
  <c r="A6388" i="35"/>
  <c r="A6389" i="35"/>
  <c r="A6390" i="35"/>
  <c r="A6391" i="35"/>
  <c r="A6392" i="35"/>
  <c r="A6393" i="35"/>
  <c r="A6394" i="35"/>
  <c r="A6395" i="35"/>
  <c r="A6396" i="35"/>
  <c r="A6397" i="35"/>
  <c r="A6398" i="35"/>
  <c r="A6399" i="35"/>
  <c r="A6400" i="35"/>
  <c r="A6401" i="35"/>
  <c r="A6402" i="35"/>
  <c r="A6403" i="35"/>
  <c r="A6404" i="35"/>
  <c r="A6405" i="35"/>
  <c r="A6406" i="35"/>
  <c r="A6407" i="35"/>
  <c r="A6408" i="35"/>
  <c r="A6409" i="35"/>
  <c r="A6410" i="35"/>
  <c r="A6411" i="35"/>
  <c r="A6412" i="35"/>
  <c r="A6413" i="35"/>
  <c r="A6414" i="35"/>
  <c r="A6415" i="35"/>
  <c r="A6416" i="35"/>
  <c r="A6417" i="35"/>
  <c r="A6418" i="35"/>
  <c r="A6419" i="35"/>
  <c r="A6420" i="35"/>
  <c r="A6421" i="35"/>
  <c r="A6422" i="35"/>
  <c r="A6423" i="35"/>
  <c r="A6424" i="35"/>
  <c r="A6425" i="35"/>
  <c r="A6426" i="35"/>
  <c r="A6427" i="35"/>
  <c r="A6428" i="35"/>
  <c r="A6429" i="35"/>
  <c r="A6430" i="35"/>
  <c r="A6431" i="35"/>
  <c r="A6432" i="35"/>
  <c r="A6433" i="35"/>
  <c r="A6434" i="35"/>
  <c r="A6435" i="35"/>
  <c r="A6436" i="35"/>
  <c r="A6437" i="35"/>
  <c r="A6438" i="35"/>
  <c r="A6439" i="35"/>
  <c r="A6440" i="35"/>
  <c r="A6441" i="35"/>
  <c r="A6442" i="35"/>
  <c r="A6443" i="35"/>
  <c r="A6444" i="35"/>
  <c r="A6445" i="35"/>
  <c r="A6446" i="35"/>
  <c r="A6447" i="35"/>
  <c r="A6448" i="35"/>
  <c r="A6449" i="35"/>
  <c r="A6450" i="35"/>
  <c r="A6451" i="35"/>
  <c r="A6452" i="35"/>
  <c r="A6453" i="35"/>
  <c r="A6454" i="35"/>
  <c r="A6455" i="35"/>
  <c r="A6456" i="35"/>
  <c r="A6457" i="35"/>
  <c r="A6458" i="35"/>
  <c r="A6459" i="35"/>
  <c r="A6460" i="35"/>
  <c r="A6461" i="35"/>
  <c r="A6462" i="35"/>
  <c r="A6463" i="35"/>
  <c r="A6464" i="35"/>
  <c r="A6465" i="35"/>
  <c r="A6466" i="35"/>
  <c r="A6467" i="35"/>
  <c r="A6468" i="35"/>
  <c r="A6469" i="35"/>
  <c r="A6470" i="35"/>
  <c r="A6471" i="35"/>
  <c r="A6472" i="35"/>
  <c r="A6473" i="35"/>
  <c r="A6474" i="35"/>
  <c r="A6475" i="35"/>
  <c r="A6476" i="35"/>
  <c r="A6477" i="35"/>
  <c r="A6478" i="35"/>
  <c r="A6479" i="35"/>
  <c r="A6480" i="35"/>
  <c r="A6481" i="35"/>
  <c r="A6482" i="35"/>
  <c r="A6483" i="35"/>
  <c r="A6484" i="35"/>
  <c r="A6485" i="35"/>
  <c r="A6486" i="35"/>
  <c r="A6487" i="35"/>
  <c r="A6488" i="35"/>
  <c r="A6489" i="35"/>
  <c r="A6490" i="35"/>
  <c r="A6491" i="35"/>
  <c r="A6492" i="35"/>
  <c r="A6493" i="35"/>
  <c r="A6494" i="35"/>
  <c r="A6495" i="35"/>
  <c r="A6496" i="35"/>
  <c r="A6497" i="35"/>
  <c r="A6498" i="35"/>
  <c r="A6499" i="35"/>
  <c r="A6500" i="35"/>
  <c r="A6501" i="35"/>
  <c r="A6502" i="35"/>
  <c r="A6503" i="35"/>
  <c r="A6504" i="35"/>
  <c r="A6505" i="35"/>
  <c r="A6506" i="35"/>
  <c r="A6507" i="35"/>
  <c r="A6508" i="35"/>
  <c r="A6509" i="35"/>
  <c r="A6510" i="35"/>
  <c r="A6511" i="35"/>
  <c r="A6512" i="35"/>
  <c r="A6513" i="35"/>
  <c r="A6514" i="35"/>
  <c r="A6515" i="35"/>
  <c r="A6516" i="35"/>
  <c r="A6517" i="35"/>
  <c r="A6518" i="35"/>
  <c r="A6519" i="35"/>
  <c r="A6520" i="35"/>
  <c r="A6521" i="35"/>
  <c r="A6522" i="35"/>
  <c r="A6523" i="35"/>
  <c r="A6524" i="35"/>
  <c r="A6525" i="35"/>
  <c r="A6526" i="35"/>
  <c r="A6527" i="35"/>
  <c r="A6528" i="35"/>
  <c r="A6529" i="35"/>
  <c r="A6530" i="35"/>
  <c r="A6531" i="35"/>
  <c r="A6532" i="35"/>
  <c r="A6533" i="35"/>
  <c r="A6534" i="35"/>
  <c r="A6535" i="35"/>
  <c r="A6536" i="35"/>
  <c r="A6537" i="35"/>
  <c r="A6538" i="35"/>
  <c r="A6539" i="35"/>
  <c r="A6540" i="35"/>
  <c r="A6541" i="35"/>
  <c r="A6542" i="35"/>
  <c r="A6543" i="35"/>
  <c r="A6544" i="35"/>
  <c r="A6545" i="35"/>
  <c r="A6546" i="35"/>
  <c r="A6547" i="35"/>
  <c r="A6548" i="35"/>
  <c r="A6549" i="35"/>
  <c r="A6550" i="35"/>
  <c r="A6551" i="35"/>
  <c r="A6552" i="35"/>
  <c r="A6553" i="35"/>
  <c r="A6554" i="35"/>
  <c r="A6555" i="35"/>
  <c r="A6556" i="35"/>
  <c r="A6557" i="35"/>
  <c r="A6558" i="35"/>
  <c r="A6559" i="35"/>
  <c r="A6560" i="35"/>
  <c r="A6561" i="35"/>
  <c r="A6562" i="35"/>
  <c r="A6563" i="35"/>
  <c r="A6564" i="35"/>
  <c r="A6565" i="35"/>
  <c r="A6566" i="35"/>
  <c r="A6567" i="35"/>
  <c r="A6568" i="35"/>
  <c r="A6569" i="35"/>
  <c r="A6570" i="35"/>
  <c r="A6571" i="35"/>
  <c r="A6572" i="35"/>
  <c r="A6573" i="35"/>
  <c r="A6574" i="35"/>
  <c r="A6575" i="35"/>
  <c r="A6576" i="35"/>
  <c r="A6577" i="35"/>
  <c r="A6578" i="35"/>
  <c r="A6579" i="35"/>
  <c r="A6580" i="35"/>
  <c r="A6581" i="35"/>
  <c r="A6582" i="35"/>
  <c r="A6583" i="35"/>
  <c r="A6584" i="35"/>
  <c r="A6585" i="35"/>
  <c r="A6586" i="35"/>
  <c r="A6587" i="35"/>
  <c r="A6588" i="35"/>
  <c r="A6589" i="35"/>
  <c r="A6590" i="35"/>
  <c r="A6591" i="35"/>
  <c r="A6592" i="35"/>
  <c r="A6593" i="35"/>
  <c r="A6594" i="35"/>
  <c r="A6595" i="35"/>
  <c r="A6596" i="35"/>
  <c r="A6597" i="35"/>
  <c r="A6598" i="35"/>
  <c r="A6599" i="35"/>
  <c r="A6600" i="35"/>
  <c r="A6601" i="35"/>
  <c r="A6602" i="35"/>
  <c r="A6603" i="35"/>
  <c r="A6604" i="35"/>
  <c r="A6605" i="35"/>
  <c r="A6606" i="35"/>
  <c r="A6607" i="35"/>
  <c r="A6608" i="35"/>
  <c r="A6609" i="35"/>
  <c r="A6610" i="35"/>
  <c r="A6611" i="35"/>
  <c r="A6612" i="35"/>
  <c r="A6613" i="35"/>
  <c r="A6614" i="35"/>
  <c r="A6615" i="35"/>
  <c r="A6616" i="35"/>
  <c r="A6617" i="35"/>
  <c r="A6618" i="35"/>
  <c r="A6619" i="35"/>
  <c r="A6620" i="35"/>
  <c r="A6621" i="35"/>
  <c r="A6622" i="35"/>
  <c r="A6623" i="35"/>
  <c r="A6624" i="35"/>
  <c r="A6625" i="35"/>
  <c r="A6626" i="35"/>
  <c r="A6627" i="35"/>
  <c r="A6628" i="35"/>
  <c r="A6629" i="35"/>
  <c r="A6630" i="35"/>
  <c r="A6631" i="35"/>
  <c r="A6632" i="35"/>
  <c r="A6633" i="35"/>
  <c r="A6634" i="35"/>
  <c r="A6635" i="35"/>
  <c r="A6636" i="35"/>
  <c r="A6637" i="35"/>
  <c r="A6638" i="35"/>
  <c r="A6639" i="35"/>
  <c r="A6640" i="35"/>
  <c r="A6641" i="35"/>
  <c r="A6642" i="35"/>
  <c r="A6643" i="35"/>
  <c r="A6644" i="35"/>
  <c r="A6645" i="35"/>
  <c r="A6646" i="35"/>
  <c r="A6647" i="35"/>
  <c r="A6648" i="35"/>
  <c r="A6649" i="35"/>
  <c r="A6650" i="35"/>
  <c r="A6651" i="35"/>
  <c r="A6652" i="35"/>
  <c r="A6653" i="35"/>
  <c r="A6654" i="35"/>
  <c r="A6655" i="35"/>
  <c r="A6656" i="35"/>
  <c r="A6657" i="35"/>
  <c r="A6658" i="35"/>
  <c r="A6659" i="35"/>
  <c r="A6660" i="35"/>
  <c r="A6661" i="35"/>
  <c r="A6662" i="35"/>
  <c r="A6663" i="35"/>
  <c r="A6664" i="35"/>
  <c r="A6665" i="35"/>
  <c r="A6666" i="35"/>
  <c r="A6667" i="35"/>
  <c r="A6668" i="35"/>
  <c r="A6669" i="35"/>
  <c r="A6670" i="35"/>
  <c r="A6671" i="35"/>
  <c r="A6672" i="35"/>
  <c r="A6673" i="35"/>
  <c r="A6674" i="35"/>
  <c r="A6675" i="35"/>
  <c r="A6676" i="35"/>
  <c r="A6677" i="35"/>
  <c r="A6678" i="35"/>
  <c r="A6679" i="35"/>
  <c r="A6680" i="35"/>
  <c r="A6681" i="35"/>
  <c r="A6682" i="35"/>
  <c r="A6683" i="35"/>
  <c r="A6684" i="35"/>
  <c r="A6685" i="35"/>
  <c r="A6686" i="35"/>
  <c r="A6687" i="35"/>
  <c r="A6688" i="35"/>
  <c r="A6689" i="35"/>
  <c r="A6690" i="35"/>
  <c r="A6691" i="35"/>
  <c r="A6692" i="35"/>
  <c r="A6693" i="35"/>
  <c r="A6694" i="35"/>
  <c r="A6695" i="35"/>
  <c r="A6696" i="35"/>
  <c r="A6697" i="35"/>
  <c r="A6698" i="35"/>
  <c r="A6699" i="35"/>
  <c r="A6700" i="35"/>
  <c r="A6701" i="35"/>
  <c r="A6702" i="35"/>
  <c r="A6703" i="35"/>
  <c r="A6704" i="35"/>
  <c r="A6705" i="35"/>
  <c r="A6706" i="35"/>
  <c r="A6707" i="35"/>
  <c r="A6708" i="35"/>
  <c r="A6709" i="35"/>
  <c r="A6710" i="35"/>
  <c r="A6711" i="35"/>
  <c r="A6712" i="35"/>
  <c r="A6713" i="35"/>
  <c r="A6714" i="35"/>
  <c r="A6715" i="35"/>
  <c r="A6716" i="35"/>
  <c r="A6717" i="35"/>
  <c r="A6718" i="35"/>
  <c r="A6719" i="35"/>
  <c r="A6720" i="35"/>
  <c r="A6721" i="35"/>
  <c r="A6722" i="35"/>
  <c r="A6723" i="35"/>
  <c r="A6724" i="35"/>
  <c r="A6725" i="35"/>
  <c r="A6726" i="35"/>
  <c r="A6727" i="35"/>
  <c r="A6728" i="35"/>
  <c r="A6729" i="35"/>
  <c r="A6730" i="35"/>
  <c r="A6731" i="35"/>
  <c r="A6732" i="35"/>
  <c r="A6733" i="35"/>
  <c r="A6734" i="35"/>
  <c r="A6735" i="35"/>
  <c r="A6736" i="35"/>
  <c r="A6737" i="35"/>
  <c r="A6738" i="35"/>
  <c r="A6739" i="35"/>
  <c r="A6740" i="35"/>
  <c r="A6741" i="35"/>
  <c r="A6742" i="35"/>
  <c r="A6743" i="35"/>
  <c r="A6744" i="35"/>
  <c r="A6745" i="35"/>
  <c r="A6746" i="35"/>
  <c r="A6747" i="35"/>
  <c r="A6748" i="35"/>
  <c r="A6749" i="35"/>
  <c r="A6750" i="35"/>
  <c r="A6751" i="35"/>
  <c r="A6752" i="35"/>
  <c r="A6753" i="35"/>
  <c r="A6754" i="35"/>
  <c r="A6755" i="35"/>
  <c r="A6756" i="35"/>
  <c r="A6757" i="35"/>
  <c r="A6758" i="35"/>
  <c r="A6759" i="35"/>
  <c r="A6760" i="35"/>
  <c r="A6761" i="35"/>
  <c r="A6762" i="35"/>
  <c r="A6763" i="35"/>
  <c r="A6764" i="35"/>
  <c r="A6765" i="35"/>
  <c r="A6766" i="35"/>
  <c r="A6767" i="35"/>
  <c r="A6768" i="35"/>
  <c r="A6769" i="35"/>
  <c r="A6770" i="35"/>
  <c r="A6771" i="35"/>
  <c r="A6772" i="35"/>
  <c r="A6773" i="35"/>
  <c r="A6774" i="35"/>
  <c r="A6775" i="35"/>
  <c r="A6776" i="35"/>
  <c r="A6777" i="35"/>
  <c r="A6778" i="35"/>
  <c r="A6779" i="35"/>
  <c r="A6780" i="35"/>
  <c r="A6781" i="35"/>
  <c r="A6782" i="35"/>
  <c r="A6783" i="35"/>
  <c r="A6784" i="35"/>
  <c r="A6785" i="35"/>
  <c r="A6786" i="35"/>
  <c r="A6787" i="35"/>
  <c r="A6788" i="35"/>
  <c r="A6789" i="35"/>
  <c r="A6790" i="35"/>
  <c r="A6791" i="35"/>
  <c r="A6792" i="35"/>
  <c r="A6793" i="35"/>
  <c r="A6794" i="35"/>
  <c r="A6795" i="35"/>
  <c r="A6796" i="35"/>
  <c r="A6797" i="35"/>
  <c r="A6798" i="35"/>
  <c r="A6799" i="35"/>
  <c r="A6800" i="35"/>
  <c r="A6801" i="35"/>
  <c r="A6802" i="35"/>
  <c r="A6803" i="35"/>
  <c r="A6804" i="35"/>
  <c r="A6805" i="35"/>
  <c r="A6806" i="35"/>
  <c r="A6807" i="35"/>
  <c r="A6808" i="35"/>
  <c r="A6809" i="35"/>
  <c r="A6810" i="35"/>
  <c r="A6811" i="35"/>
  <c r="A6812" i="35"/>
  <c r="A6813" i="35"/>
  <c r="A6814" i="35"/>
  <c r="A6815" i="35"/>
  <c r="A6816" i="35"/>
  <c r="A6817" i="35"/>
  <c r="A6818" i="35"/>
  <c r="A6819" i="35"/>
  <c r="A6820" i="35"/>
  <c r="A6821" i="35"/>
  <c r="A6822" i="35"/>
  <c r="A6823" i="35"/>
  <c r="A6824" i="35"/>
  <c r="A6825" i="35"/>
  <c r="A6826" i="35"/>
  <c r="A6827" i="35"/>
  <c r="A6828" i="35"/>
  <c r="A6829" i="35"/>
  <c r="A6830" i="35"/>
  <c r="A6831" i="35"/>
  <c r="A6832" i="35"/>
  <c r="A6833" i="35"/>
  <c r="A6834" i="35"/>
  <c r="A6835" i="35"/>
  <c r="A6836" i="35"/>
  <c r="A6837" i="35"/>
  <c r="A6838" i="35"/>
  <c r="A6839" i="35"/>
  <c r="A6840" i="35"/>
  <c r="A6841" i="35"/>
  <c r="A6842" i="35"/>
  <c r="A6843" i="35"/>
  <c r="A6844" i="35"/>
  <c r="A6845" i="35"/>
  <c r="A6846" i="35"/>
  <c r="A6847" i="35"/>
  <c r="A6848" i="35"/>
  <c r="A6849" i="35"/>
  <c r="A6850" i="35"/>
  <c r="A6851" i="35"/>
  <c r="A6852" i="35"/>
  <c r="A6853" i="35"/>
  <c r="A6854" i="35"/>
  <c r="A6855" i="35"/>
  <c r="A6856" i="35"/>
  <c r="A6857" i="35"/>
  <c r="A6858" i="35"/>
  <c r="A6859" i="35"/>
  <c r="A6860" i="35"/>
  <c r="A6861" i="35"/>
  <c r="A6862" i="35"/>
  <c r="A6863" i="35"/>
  <c r="A6864" i="35"/>
  <c r="A6865" i="35"/>
  <c r="A6866" i="35"/>
  <c r="A6867" i="35"/>
  <c r="A6868" i="35"/>
  <c r="A6869" i="35"/>
  <c r="A6870" i="35"/>
  <c r="A6871" i="35"/>
  <c r="A6872" i="35"/>
  <c r="A6873" i="35"/>
  <c r="A6874" i="35"/>
  <c r="A6875" i="35"/>
  <c r="A6876" i="35"/>
  <c r="A6877" i="35"/>
  <c r="A6878" i="35"/>
  <c r="A6879" i="35"/>
  <c r="A6880" i="35"/>
  <c r="A6881" i="35"/>
  <c r="A6882" i="35"/>
  <c r="A6883" i="35"/>
  <c r="A6884" i="35"/>
  <c r="A6885" i="35"/>
  <c r="A6886" i="35"/>
  <c r="A6887" i="35"/>
  <c r="A6888" i="35"/>
  <c r="A6889" i="35"/>
  <c r="A6890" i="35"/>
  <c r="A6891" i="35"/>
  <c r="A6892" i="35"/>
  <c r="A6893" i="35"/>
  <c r="A6894" i="35"/>
  <c r="A6895" i="35"/>
  <c r="A6896" i="35"/>
  <c r="A6897" i="35"/>
  <c r="A6898" i="35"/>
  <c r="A6899" i="35"/>
  <c r="A6900" i="35"/>
  <c r="A6901" i="35"/>
  <c r="A6902" i="35"/>
  <c r="A6903" i="35"/>
  <c r="A6904" i="35"/>
  <c r="A6905" i="35"/>
  <c r="A6906" i="35"/>
  <c r="A6907" i="35"/>
  <c r="A6908" i="35"/>
  <c r="A6909" i="35"/>
  <c r="A6910" i="35"/>
  <c r="A6911" i="35"/>
  <c r="A6912" i="35"/>
  <c r="A6913" i="35"/>
  <c r="A6914" i="35"/>
  <c r="A6915" i="35"/>
  <c r="A6916" i="35"/>
  <c r="A6917" i="35"/>
  <c r="A6918" i="35"/>
  <c r="A6919" i="35"/>
  <c r="A6920" i="35"/>
  <c r="A6921" i="35"/>
  <c r="A6922" i="35"/>
  <c r="A6923" i="35"/>
  <c r="A6924" i="35"/>
  <c r="A6925" i="35"/>
  <c r="A6926" i="35"/>
  <c r="A6927" i="35"/>
  <c r="A6928" i="35"/>
  <c r="A6929" i="35"/>
  <c r="A6930" i="35"/>
  <c r="A6931" i="35"/>
  <c r="A6932" i="35"/>
  <c r="A6933" i="35"/>
  <c r="A6934" i="35"/>
  <c r="A6935" i="35"/>
  <c r="A6936" i="35"/>
  <c r="A6937" i="35"/>
  <c r="A6938" i="35"/>
  <c r="A6939" i="35"/>
  <c r="A6940" i="35"/>
  <c r="A6941" i="35"/>
  <c r="A6942" i="35"/>
  <c r="A6943" i="35"/>
  <c r="A6944" i="35"/>
  <c r="A6945" i="35"/>
  <c r="A6946" i="35"/>
  <c r="A6947" i="35"/>
  <c r="A6948" i="35"/>
  <c r="A6949" i="35"/>
  <c r="A6950" i="35"/>
  <c r="A6951" i="35"/>
  <c r="A6952" i="35"/>
  <c r="A6953" i="35"/>
  <c r="A6954" i="35"/>
  <c r="A6955" i="35"/>
  <c r="A6956" i="35"/>
  <c r="A6957" i="35"/>
  <c r="A6958" i="35"/>
  <c r="A6959" i="35"/>
  <c r="A6960" i="35"/>
  <c r="A6961" i="35"/>
  <c r="A6962" i="35"/>
  <c r="A6963" i="35"/>
  <c r="A6964" i="35"/>
  <c r="A6965" i="35"/>
  <c r="A6966" i="35"/>
  <c r="A6967" i="35"/>
  <c r="A6968" i="35"/>
  <c r="A6969" i="35"/>
  <c r="A6970" i="35"/>
  <c r="A6971" i="35"/>
  <c r="A6972" i="35"/>
  <c r="A6973" i="35"/>
  <c r="A6974" i="35"/>
  <c r="A6975" i="35"/>
  <c r="A6976" i="35"/>
  <c r="A6977" i="35"/>
  <c r="A6978" i="35"/>
  <c r="A6979" i="35"/>
  <c r="A6980" i="35"/>
  <c r="A6981" i="35"/>
  <c r="A6982" i="35"/>
  <c r="A6983" i="35"/>
  <c r="A6984" i="35"/>
  <c r="A6985" i="35"/>
  <c r="A6986" i="35"/>
  <c r="A6987" i="35"/>
  <c r="A6988" i="35"/>
  <c r="A6989" i="35"/>
  <c r="A6990" i="35"/>
  <c r="A6991" i="35"/>
  <c r="A6992" i="35"/>
  <c r="A6993" i="35"/>
  <c r="A6994" i="35"/>
  <c r="A6995" i="35"/>
  <c r="A6996" i="35"/>
  <c r="A6997" i="35"/>
  <c r="A6998" i="35"/>
  <c r="A6999" i="35"/>
  <c r="A7000" i="35"/>
  <c r="A7001" i="35"/>
  <c r="A7002" i="35"/>
  <c r="A7003" i="35"/>
  <c r="A7004" i="35"/>
  <c r="A7005" i="35"/>
  <c r="A7006" i="35"/>
  <c r="A7007" i="35"/>
  <c r="A7008" i="35"/>
  <c r="A7009" i="35"/>
  <c r="A7010" i="35"/>
  <c r="A7011" i="35"/>
  <c r="A7012" i="35"/>
  <c r="A7013" i="35"/>
  <c r="A7014" i="35"/>
  <c r="A7015" i="35"/>
  <c r="A7016" i="35"/>
  <c r="A7017" i="35"/>
  <c r="A7018" i="35"/>
  <c r="A7019" i="35"/>
  <c r="A7020" i="35"/>
  <c r="A7021" i="35"/>
  <c r="A7022" i="35"/>
  <c r="A7023" i="35"/>
  <c r="A7024" i="35"/>
  <c r="A7025" i="35"/>
  <c r="A7026" i="35"/>
  <c r="A7027" i="35"/>
  <c r="A7028" i="35"/>
  <c r="A7029" i="35"/>
  <c r="A7030" i="35"/>
  <c r="A7031" i="35"/>
  <c r="A7032" i="35"/>
  <c r="A7033" i="35"/>
  <c r="A7034" i="35"/>
  <c r="A7035" i="35"/>
  <c r="A7036" i="35"/>
  <c r="A7037" i="35"/>
  <c r="A7038" i="35"/>
  <c r="A7039" i="35"/>
  <c r="A7040" i="35"/>
  <c r="A7041" i="35"/>
  <c r="A7042" i="35"/>
  <c r="A7043" i="35"/>
  <c r="A7044" i="35"/>
  <c r="A7045" i="35"/>
  <c r="A7046" i="35"/>
  <c r="A7047" i="35"/>
  <c r="A7048" i="35"/>
  <c r="A7049" i="35"/>
  <c r="A7050" i="35"/>
  <c r="A7051" i="35"/>
  <c r="A7052" i="35"/>
  <c r="A7053" i="35"/>
  <c r="A7054" i="35"/>
  <c r="A7055" i="35"/>
  <c r="A7056" i="35"/>
  <c r="A7057" i="35"/>
  <c r="A7058" i="35"/>
  <c r="A7059" i="35"/>
  <c r="A7060" i="35"/>
  <c r="A7061" i="35"/>
  <c r="A7062" i="35"/>
  <c r="A7063" i="35"/>
  <c r="A7064" i="35"/>
  <c r="A7065" i="35"/>
  <c r="A7066" i="35"/>
  <c r="A7067" i="35"/>
  <c r="A7068" i="35"/>
  <c r="A7069" i="35"/>
  <c r="A7070" i="35"/>
  <c r="A7071" i="35"/>
  <c r="A7072" i="35"/>
  <c r="A7073" i="35"/>
  <c r="A7074" i="35"/>
  <c r="A7075" i="35"/>
  <c r="A7076" i="35"/>
  <c r="A7077" i="35"/>
  <c r="A7078" i="35"/>
  <c r="A7079" i="35"/>
  <c r="A7080" i="35"/>
  <c r="A7081" i="35"/>
  <c r="A7082" i="35"/>
  <c r="A7083" i="35"/>
  <c r="A7084" i="35"/>
  <c r="A7085" i="35"/>
  <c r="A7086" i="35"/>
  <c r="A7087" i="35"/>
  <c r="A7088" i="35"/>
  <c r="A7089" i="35"/>
  <c r="A7090" i="35"/>
  <c r="A7091" i="35"/>
  <c r="A7092" i="35"/>
  <c r="A7093" i="35"/>
  <c r="A7094" i="35"/>
  <c r="A7095" i="35"/>
  <c r="A7096" i="35"/>
  <c r="A7097" i="35"/>
  <c r="A7098" i="35"/>
  <c r="A7099" i="35"/>
  <c r="A7100" i="35"/>
  <c r="A7101" i="35"/>
  <c r="A7102" i="35"/>
  <c r="A7103" i="35"/>
  <c r="A7104" i="35"/>
  <c r="A7105" i="35"/>
  <c r="A7106" i="35"/>
  <c r="A7107" i="35"/>
  <c r="A7108" i="35"/>
  <c r="A7109" i="35"/>
  <c r="A7110" i="35"/>
  <c r="A7111" i="35"/>
  <c r="A7112" i="35"/>
  <c r="A7113" i="35"/>
  <c r="A7114" i="35"/>
  <c r="A7115" i="35"/>
  <c r="A7116" i="35"/>
  <c r="A7117" i="35"/>
  <c r="A7118" i="35"/>
  <c r="A7119" i="35"/>
  <c r="A7120" i="35"/>
  <c r="A7121" i="35"/>
  <c r="A7122" i="35"/>
  <c r="A7123" i="35"/>
  <c r="A7124" i="35"/>
  <c r="A7125" i="35"/>
  <c r="A7126" i="35"/>
  <c r="A7127" i="35"/>
  <c r="A7128" i="35"/>
  <c r="A7129" i="35"/>
  <c r="A7130" i="35"/>
  <c r="A7131" i="35"/>
  <c r="A7132" i="35"/>
  <c r="A7133" i="35"/>
  <c r="A7134" i="35"/>
  <c r="A7135" i="35"/>
  <c r="A7136" i="35"/>
  <c r="A7137" i="35"/>
  <c r="A7138" i="35"/>
  <c r="A7139" i="35"/>
  <c r="A7140" i="35"/>
  <c r="A7141" i="35"/>
  <c r="A7142" i="35"/>
  <c r="A7143" i="35"/>
  <c r="A7144" i="35"/>
  <c r="A7145" i="35"/>
  <c r="A7146" i="35"/>
  <c r="A7147" i="35"/>
  <c r="A7148" i="35"/>
  <c r="A7149" i="35"/>
  <c r="A7150" i="35"/>
  <c r="A7151" i="35"/>
  <c r="A7152" i="35"/>
  <c r="A7153" i="35"/>
  <c r="A7154" i="35"/>
  <c r="A7155" i="35"/>
  <c r="A7156" i="35"/>
  <c r="A7157" i="35"/>
  <c r="A7158" i="35"/>
  <c r="A7159" i="35"/>
  <c r="A7160" i="35"/>
  <c r="A7161" i="35"/>
  <c r="A7162" i="35"/>
  <c r="A7163" i="35"/>
  <c r="A7164" i="35"/>
  <c r="A7165" i="35"/>
  <c r="A7166" i="35"/>
  <c r="A7167" i="35"/>
  <c r="A7168" i="35"/>
  <c r="A7169" i="35"/>
  <c r="A7170" i="35"/>
  <c r="A7171" i="35"/>
  <c r="A7172" i="35"/>
  <c r="A7173" i="35"/>
  <c r="A7174" i="35"/>
  <c r="A7175" i="35"/>
  <c r="A7176" i="35"/>
  <c r="A7177" i="35"/>
  <c r="A7178" i="35"/>
  <c r="A7179" i="35"/>
  <c r="A7180" i="35"/>
  <c r="A7181" i="35"/>
  <c r="A7182" i="35"/>
  <c r="A7183" i="35"/>
  <c r="A7184" i="35"/>
  <c r="A7185" i="35"/>
  <c r="A7186" i="35"/>
  <c r="A7187" i="35"/>
  <c r="A7188" i="35"/>
  <c r="A7189" i="35"/>
  <c r="A7190" i="35"/>
  <c r="A7191" i="35"/>
  <c r="A7192" i="35"/>
  <c r="A7193" i="35"/>
  <c r="A7194" i="35"/>
  <c r="A7195" i="35"/>
  <c r="A7196" i="35"/>
  <c r="A7197" i="35"/>
  <c r="A7198" i="35"/>
  <c r="A7199" i="35"/>
  <c r="A7200" i="35"/>
  <c r="A7201" i="35"/>
  <c r="A7202" i="35"/>
  <c r="A7203" i="35"/>
  <c r="A7204" i="35"/>
  <c r="A7205" i="35"/>
  <c r="A7206" i="35"/>
  <c r="A7207" i="35"/>
  <c r="A7208" i="35"/>
  <c r="A7209" i="35"/>
  <c r="A7210" i="35"/>
  <c r="A7211" i="35"/>
  <c r="A7212" i="35"/>
  <c r="A7213" i="35"/>
  <c r="A7214" i="35"/>
  <c r="A7215" i="35"/>
  <c r="A7216" i="35"/>
  <c r="A7217" i="35"/>
  <c r="A7218" i="35"/>
  <c r="A7219" i="35"/>
  <c r="A7220" i="35"/>
  <c r="A7221" i="35"/>
  <c r="A7222" i="35"/>
  <c r="A7223" i="35"/>
  <c r="A7224" i="35"/>
  <c r="A7225" i="35"/>
  <c r="A7226" i="35"/>
  <c r="A7227" i="35"/>
  <c r="A7228" i="35"/>
  <c r="A7229" i="35"/>
  <c r="A7230" i="35"/>
  <c r="A7231" i="35"/>
  <c r="A7232" i="35"/>
  <c r="A7233" i="35"/>
  <c r="A7234" i="35"/>
  <c r="A7235" i="35"/>
  <c r="A7236" i="35"/>
  <c r="A7237" i="35"/>
  <c r="A7238" i="35"/>
  <c r="A7239" i="35"/>
  <c r="A7240" i="35"/>
  <c r="A7241" i="35"/>
  <c r="A7242" i="35"/>
  <c r="A7243" i="35"/>
  <c r="A7244" i="35"/>
  <c r="A7245" i="35"/>
  <c r="A7246" i="35"/>
  <c r="A7247" i="35"/>
  <c r="A7248" i="35"/>
  <c r="A7249" i="35"/>
  <c r="A7250" i="35"/>
  <c r="A7251" i="35"/>
  <c r="A7252" i="35"/>
  <c r="A7253" i="35"/>
  <c r="A7254" i="35"/>
  <c r="A7255" i="35"/>
  <c r="A7256" i="35"/>
  <c r="A7257" i="35"/>
  <c r="A7258" i="35"/>
  <c r="A7259" i="35"/>
  <c r="A7260" i="35"/>
  <c r="A7261" i="35"/>
  <c r="A7262" i="35"/>
  <c r="A7263" i="35"/>
  <c r="A7264" i="35"/>
  <c r="A7265" i="35"/>
  <c r="A7266" i="35"/>
  <c r="A7267" i="35"/>
  <c r="A7268" i="35"/>
  <c r="A7269" i="35"/>
  <c r="A7270" i="35"/>
  <c r="A7271" i="35"/>
  <c r="A7272" i="35"/>
  <c r="A7273" i="35"/>
  <c r="A7274" i="35"/>
  <c r="A7275" i="35"/>
  <c r="A7276" i="35"/>
  <c r="A7277" i="35"/>
  <c r="A7278" i="35"/>
  <c r="A7279" i="35"/>
  <c r="A7280" i="35"/>
  <c r="A7281" i="35"/>
  <c r="A7282" i="35"/>
  <c r="A7283" i="35"/>
  <c r="A7284" i="35"/>
  <c r="A7285" i="35"/>
  <c r="A7286" i="35"/>
  <c r="A7287" i="35"/>
  <c r="A7288" i="35"/>
  <c r="A7289" i="35"/>
  <c r="A7290" i="35"/>
  <c r="A7291" i="35"/>
  <c r="A7292" i="35"/>
  <c r="A7293" i="35"/>
  <c r="A7294" i="35"/>
  <c r="A7295" i="35"/>
  <c r="A7296" i="35"/>
  <c r="A7297" i="35"/>
  <c r="A7298" i="35"/>
  <c r="A7299" i="35"/>
  <c r="A7300" i="35"/>
  <c r="A7301" i="35"/>
  <c r="A7302" i="35"/>
  <c r="A7303" i="35"/>
  <c r="A7304" i="35"/>
  <c r="A7305" i="35"/>
  <c r="A7306" i="35"/>
  <c r="A7307" i="35"/>
  <c r="A7308" i="35"/>
  <c r="A7309" i="35"/>
  <c r="A7310" i="35"/>
  <c r="A7311" i="35"/>
  <c r="A7312" i="35"/>
  <c r="A7313" i="35"/>
  <c r="A7314" i="35"/>
  <c r="A7315" i="35"/>
  <c r="A7316" i="35"/>
  <c r="A7317" i="35"/>
  <c r="A7318" i="35"/>
  <c r="A7319" i="35"/>
  <c r="A7320" i="35"/>
  <c r="A7321" i="35"/>
  <c r="A7322" i="35"/>
  <c r="A7323" i="35"/>
  <c r="A7324" i="35"/>
  <c r="A7325" i="35"/>
  <c r="A7326" i="35"/>
  <c r="A7327" i="35"/>
  <c r="A7328" i="35"/>
  <c r="A7329" i="35"/>
  <c r="A7330" i="35"/>
  <c r="A7331" i="35"/>
  <c r="A7332" i="35"/>
  <c r="A7333" i="35"/>
  <c r="A7334" i="35"/>
  <c r="A7335" i="35"/>
  <c r="A7336" i="35"/>
  <c r="A7337" i="35"/>
  <c r="A7338" i="35"/>
  <c r="A7339" i="35"/>
  <c r="A7340" i="35"/>
  <c r="A7341" i="35"/>
  <c r="A7342" i="35"/>
  <c r="A7343" i="35"/>
  <c r="A7344" i="35"/>
  <c r="A7345" i="35"/>
  <c r="A7346" i="35"/>
  <c r="A7347" i="35"/>
  <c r="A7348" i="35"/>
  <c r="A7349" i="35"/>
  <c r="A7350" i="35"/>
  <c r="A7351" i="35"/>
  <c r="A7352" i="35"/>
  <c r="A7353" i="35"/>
  <c r="A7354" i="35"/>
  <c r="A7355" i="35"/>
  <c r="A7356" i="35"/>
  <c r="A7357" i="35"/>
  <c r="A7358" i="35"/>
  <c r="A7359" i="35"/>
  <c r="A7360" i="35"/>
  <c r="A7361" i="35"/>
  <c r="A7362" i="35"/>
  <c r="A7363" i="35"/>
  <c r="A7364" i="35"/>
  <c r="A7365" i="35"/>
  <c r="A7366" i="35"/>
  <c r="A7367" i="35"/>
  <c r="A7368" i="35"/>
  <c r="A7369" i="35"/>
  <c r="A7370" i="35"/>
  <c r="A7371" i="35"/>
  <c r="A7372" i="35"/>
  <c r="A7373" i="35"/>
  <c r="A7374" i="35"/>
  <c r="A7375" i="35"/>
  <c r="A7376" i="35"/>
  <c r="A7377" i="35"/>
  <c r="A7378" i="35"/>
  <c r="A7379" i="35"/>
  <c r="A7380" i="35"/>
  <c r="A7381" i="35"/>
  <c r="A7382" i="35"/>
  <c r="A7383" i="35"/>
  <c r="A7384" i="35"/>
  <c r="A7385" i="35"/>
  <c r="A7386" i="35"/>
  <c r="A7387" i="35"/>
  <c r="A7388" i="35"/>
  <c r="A7389" i="35"/>
  <c r="A7390" i="35"/>
  <c r="A7391" i="35"/>
  <c r="A7392" i="35"/>
  <c r="A7393" i="35"/>
  <c r="A7394" i="35"/>
  <c r="A7395" i="35"/>
  <c r="A7396" i="35"/>
  <c r="A7397" i="35"/>
  <c r="A7398" i="35"/>
  <c r="A7399" i="35"/>
  <c r="A7400" i="35"/>
  <c r="A7401" i="35"/>
  <c r="A7402" i="35"/>
  <c r="A7403" i="35"/>
  <c r="A7404" i="35"/>
  <c r="A7405" i="35"/>
  <c r="A7406" i="35"/>
  <c r="A7407" i="35"/>
  <c r="A7408" i="35"/>
  <c r="A7409" i="35"/>
  <c r="A7410" i="35"/>
  <c r="A7411" i="35"/>
  <c r="A7412" i="35"/>
  <c r="A7413" i="35"/>
  <c r="A7414" i="35"/>
  <c r="A7415" i="35"/>
  <c r="A7416" i="35"/>
  <c r="A7417" i="35"/>
  <c r="A7418" i="35"/>
  <c r="A7419" i="35"/>
  <c r="A7420" i="35"/>
  <c r="A7421" i="35"/>
  <c r="A7422" i="35"/>
  <c r="A7423" i="35"/>
  <c r="A7424" i="35"/>
  <c r="A7425" i="35"/>
  <c r="A7426" i="35"/>
  <c r="A7427" i="35"/>
  <c r="A7428" i="35"/>
  <c r="A7429" i="35"/>
  <c r="A7430" i="35"/>
  <c r="A7431" i="35"/>
  <c r="A7432" i="35"/>
  <c r="A7433" i="35"/>
  <c r="A7434" i="35"/>
  <c r="A7435" i="35"/>
  <c r="A7436" i="35"/>
  <c r="A7437" i="35"/>
  <c r="A7438" i="35"/>
  <c r="A7439" i="35"/>
  <c r="A7440" i="35"/>
  <c r="A7441" i="35"/>
  <c r="A7442" i="35"/>
  <c r="A7443" i="35"/>
  <c r="A7444" i="35"/>
  <c r="A7445" i="35"/>
  <c r="A7446" i="35"/>
  <c r="A7447" i="35"/>
  <c r="A7448" i="35"/>
  <c r="A7449" i="35"/>
  <c r="A7450" i="35"/>
  <c r="A7451" i="35"/>
  <c r="A7452" i="35"/>
  <c r="A7453" i="35"/>
  <c r="A7454" i="35"/>
  <c r="A7455" i="35"/>
  <c r="A7456" i="35"/>
  <c r="A7457" i="35"/>
  <c r="A7458" i="35"/>
  <c r="A7459" i="35"/>
  <c r="A7460" i="35"/>
  <c r="A7461" i="35"/>
  <c r="A7462" i="35"/>
  <c r="A7463" i="35"/>
  <c r="A7464" i="35"/>
  <c r="A7465" i="35"/>
  <c r="A7466" i="35"/>
  <c r="A7467" i="35"/>
  <c r="A7468" i="35"/>
  <c r="A7469" i="35"/>
  <c r="A7470" i="35"/>
  <c r="A7471" i="35"/>
  <c r="A7472" i="35"/>
  <c r="A7473" i="35"/>
  <c r="A7474" i="35"/>
  <c r="A7475" i="35"/>
  <c r="A7476" i="35"/>
  <c r="A7477" i="35"/>
  <c r="A7478" i="35"/>
  <c r="A7479" i="35"/>
  <c r="A7480" i="35"/>
  <c r="A7481" i="35"/>
  <c r="A7482" i="35"/>
  <c r="A7483" i="35"/>
  <c r="A7484" i="35"/>
  <c r="A7485" i="35"/>
  <c r="A7486" i="35"/>
  <c r="A7487" i="35"/>
  <c r="A7488" i="35"/>
  <c r="A7489" i="35"/>
  <c r="A7490" i="35"/>
  <c r="A7491" i="35"/>
  <c r="A7492" i="35"/>
  <c r="A7493" i="35"/>
  <c r="A7494" i="35"/>
  <c r="A7495" i="35"/>
  <c r="A7496" i="35"/>
  <c r="A7497" i="35"/>
  <c r="A7498" i="35"/>
  <c r="A7499" i="35"/>
  <c r="A7500" i="35"/>
  <c r="A7501" i="35"/>
  <c r="A7502" i="35"/>
  <c r="A7503" i="35"/>
  <c r="A7504" i="35"/>
  <c r="A7505" i="35"/>
  <c r="A7506" i="35"/>
  <c r="A7507" i="35"/>
  <c r="A7508" i="35"/>
  <c r="A7509" i="35"/>
  <c r="A7510" i="35"/>
  <c r="A7511" i="35"/>
  <c r="A7512" i="35"/>
  <c r="A7513" i="35"/>
  <c r="A7514" i="35"/>
  <c r="A7515" i="35"/>
  <c r="A7516" i="35"/>
  <c r="A7517" i="35"/>
  <c r="A7518" i="35"/>
  <c r="A7519" i="35"/>
  <c r="A7520" i="35"/>
  <c r="A7521" i="35"/>
  <c r="A7522" i="35"/>
  <c r="A7523" i="35"/>
  <c r="A7524" i="35"/>
  <c r="A7525" i="35"/>
  <c r="A7526" i="35"/>
  <c r="A7527" i="35"/>
  <c r="A7528" i="35"/>
  <c r="A7529" i="35"/>
  <c r="A7530" i="35"/>
  <c r="A7531" i="35"/>
  <c r="A7532" i="35"/>
  <c r="A7533" i="35"/>
  <c r="A7534" i="35"/>
  <c r="A7535" i="35"/>
  <c r="A7536" i="35"/>
  <c r="A7537" i="35"/>
  <c r="A7538" i="35"/>
  <c r="A7539" i="35"/>
  <c r="A7540" i="35"/>
  <c r="A7541" i="35"/>
  <c r="A7542" i="35"/>
  <c r="A7543" i="35"/>
  <c r="A7544" i="35"/>
  <c r="A7545" i="35"/>
  <c r="A7546" i="35"/>
  <c r="A7547" i="35"/>
  <c r="A7548" i="35"/>
  <c r="A7549" i="35"/>
  <c r="A7550" i="35"/>
  <c r="A7551" i="35"/>
  <c r="A7552" i="35"/>
  <c r="A7553" i="35"/>
  <c r="A7554" i="35"/>
  <c r="A7555" i="35"/>
  <c r="A7556" i="35"/>
  <c r="A7557" i="35"/>
  <c r="A7558" i="35"/>
  <c r="A7559" i="35"/>
  <c r="A7560" i="35"/>
  <c r="A7561" i="35"/>
  <c r="A7562" i="35"/>
  <c r="A7563" i="35"/>
  <c r="A7564" i="35"/>
  <c r="A7565" i="35"/>
  <c r="A7566" i="35"/>
  <c r="A7567" i="35"/>
  <c r="A7568" i="35"/>
  <c r="A7569" i="35"/>
  <c r="A7570" i="35"/>
  <c r="A7571" i="35"/>
  <c r="A7572" i="35"/>
  <c r="A7573" i="35"/>
  <c r="A7574" i="35"/>
  <c r="A7575" i="35"/>
  <c r="A7576" i="35"/>
  <c r="A7577" i="35"/>
  <c r="A7578" i="35"/>
  <c r="A7579" i="35"/>
  <c r="A7580" i="35"/>
  <c r="A7581" i="35"/>
  <c r="A7582" i="35"/>
  <c r="A7583" i="35"/>
  <c r="A7584" i="35"/>
  <c r="A7585" i="35"/>
  <c r="A7586" i="35"/>
  <c r="A7587" i="35"/>
  <c r="A7588" i="35"/>
  <c r="A7589" i="35"/>
  <c r="A7590" i="35"/>
  <c r="A7591" i="35"/>
  <c r="A7592" i="35"/>
  <c r="A7593" i="35"/>
  <c r="A7594" i="35"/>
  <c r="A7595" i="35"/>
  <c r="A7596" i="35"/>
  <c r="A7597" i="35"/>
  <c r="A7598" i="35"/>
  <c r="A7599" i="35"/>
  <c r="A7600" i="35"/>
  <c r="A7601" i="35"/>
  <c r="A7602" i="35"/>
  <c r="A7603" i="35"/>
  <c r="A7604" i="35"/>
  <c r="A7605" i="35"/>
  <c r="A7606" i="35"/>
  <c r="A7607" i="35"/>
  <c r="A7608" i="35"/>
  <c r="A7609" i="35"/>
  <c r="A7610" i="35"/>
  <c r="A7611" i="35"/>
  <c r="A7612" i="35"/>
  <c r="A7613" i="35"/>
  <c r="A7614" i="35"/>
  <c r="A7615" i="35"/>
  <c r="A7616" i="35"/>
  <c r="A7617" i="35"/>
  <c r="A7618" i="35"/>
  <c r="A7619" i="35"/>
  <c r="A7620" i="35"/>
  <c r="A7621" i="35"/>
  <c r="A7622" i="35"/>
  <c r="A7623" i="35"/>
  <c r="A7624" i="35"/>
  <c r="A7625" i="35"/>
  <c r="A7626" i="35"/>
  <c r="A7627" i="35"/>
  <c r="A7628" i="35"/>
  <c r="A7629" i="35"/>
  <c r="A7630" i="35"/>
  <c r="A7631" i="35"/>
  <c r="A7632" i="35"/>
  <c r="A7633" i="35"/>
  <c r="A7634" i="35"/>
  <c r="A7635" i="35"/>
  <c r="A7636" i="35"/>
  <c r="A7637" i="35"/>
  <c r="A7638" i="35"/>
  <c r="A7639" i="35"/>
  <c r="A7640" i="35"/>
  <c r="A7641" i="35"/>
  <c r="A7642" i="35"/>
  <c r="A7643" i="35"/>
  <c r="A7644" i="35"/>
  <c r="A7645" i="35"/>
  <c r="A7646" i="35"/>
  <c r="A7647" i="35"/>
  <c r="A7648" i="35"/>
  <c r="A7649" i="35"/>
  <c r="A7650" i="35"/>
  <c r="A7651" i="35"/>
  <c r="A7652" i="35"/>
  <c r="A7653" i="35"/>
  <c r="A7654" i="35"/>
  <c r="A7655" i="35"/>
  <c r="A7656" i="35"/>
  <c r="A7657" i="35"/>
  <c r="A7658" i="35"/>
  <c r="A7659" i="35"/>
  <c r="A7660" i="35"/>
  <c r="A7661" i="35"/>
  <c r="A7662" i="35"/>
  <c r="A7663" i="35"/>
  <c r="A7664" i="35"/>
  <c r="A7665" i="35"/>
  <c r="A7666" i="35"/>
  <c r="A7667" i="35"/>
  <c r="A7668" i="35"/>
  <c r="A7669" i="35"/>
  <c r="A7670" i="35"/>
  <c r="A7671" i="35"/>
  <c r="A7672" i="35"/>
  <c r="A7673" i="35"/>
  <c r="A7674" i="35"/>
  <c r="A7675" i="35"/>
  <c r="A7676" i="35"/>
  <c r="A7677" i="35"/>
  <c r="A7678" i="35"/>
  <c r="A7679" i="35"/>
  <c r="A7680" i="35"/>
  <c r="A7681" i="35"/>
  <c r="A7682" i="35"/>
  <c r="A7683" i="35"/>
  <c r="A7684" i="35"/>
  <c r="A7685" i="35"/>
  <c r="A7686" i="35"/>
  <c r="A7687" i="35"/>
  <c r="A7688" i="35"/>
  <c r="A7689" i="35"/>
  <c r="A7690" i="35"/>
  <c r="A7691" i="35"/>
  <c r="A7692" i="35"/>
  <c r="A7693" i="35"/>
  <c r="A7694" i="35"/>
  <c r="A7695" i="35"/>
  <c r="A7696" i="35"/>
  <c r="A7697" i="35"/>
  <c r="A7698" i="35"/>
  <c r="A7699" i="35"/>
  <c r="A7700" i="35"/>
  <c r="A7701" i="35"/>
  <c r="A7702" i="35"/>
  <c r="A7703" i="35"/>
  <c r="A7704" i="35"/>
  <c r="A7705" i="35"/>
  <c r="A7706" i="35"/>
  <c r="A7707" i="35"/>
  <c r="A7708" i="35"/>
  <c r="A7709" i="35"/>
  <c r="A7710" i="35"/>
  <c r="A7711" i="35"/>
  <c r="A7712" i="35"/>
  <c r="A7713" i="35"/>
  <c r="A7714" i="35"/>
  <c r="A7715" i="35"/>
  <c r="A7716" i="35"/>
  <c r="A7717" i="35"/>
  <c r="A7718" i="35"/>
  <c r="A7719" i="35"/>
  <c r="A7720" i="35"/>
  <c r="A7721" i="35"/>
  <c r="A7722" i="35"/>
  <c r="A7723" i="35"/>
  <c r="A7724" i="35"/>
  <c r="A7725" i="35"/>
  <c r="A7726" i="35"/>
  <c r="A7727" i="35"/>
  <c r="A7728" i="35"/>
  <c r="A7729" i="35"/>
  <c r="A7730" i="35"/>
  <c r="A7731" i="35"/>
  <c r="A7732" i="35"/>
  <c r="A7733" i="35"/>
  <c r="A7734" i="35"/>
  <c r="A7735" i="35"/>
  <c r="A7736" i="35"/>
  <c r="A7737" i="35"/>
  <c r="A7738" i="35"/>
  <c r="A7739" i="35"/>
  <c r="A7740" i="35"/>
  <c r="A7741" i="35"/>
  <c r="A7742" i="35"/>
  <c r="A7743" i="35"/>
  <c r="A7744" i="35"/>
  <c r="A7745" i="35"/>
  <c r="A7746" i="35"/>
  <c r="A7747" i="35"/>
  <c r="A7748" i="35"/>
  <c r="A7749" i="35"/>
  <c r="A7750" i="35"/>
  <c r="A7751" i="35"/>
  <c r="A7752" i="35"/>
  <c r="A7753" i="35"/>
  <c r="A7754" i="35"/>
  <c r="A7755" i="35"/>
  <c r="A7756" i="35"/>
  <c r="A7757" i="35"/>
  <c r="A7758" i="35"/>
  <c r="A7759" i="35"/>
  <c r="A7760" i="35"/>
  <c r="A7761" i="35"/>
  <c r="A7762" i="35"/>
  <c r="A7763" i="35"/>
  <c r="A7764" i="35"/>
  <c r="A7765" i="35"/>
  <c r="A7766" i="35"/>
  <c r="A7767" i="35"/>
  <c r="A7768" i="35"/>
  <c r="A7769" i="35"/>
  <c r="A7770" i="35"/>
  <c r="A7771" i="35"/>
  <c r="A7772" i="35"/>
  <c r="A7773" i="35"/>
  <c r="A7774" i="35"/>
  <c r="A7775" i="35"/>
  <c r="A7776" i="35"/>
  <c r="A7777" i="35"/>
  <c r="A7778" i="35"/>
  <c r="A7779" i="35"/>
  <c r="A7780" i="35"/>
  <c r="A7781" i="35"/>
  <c r="A7782" i="35"/>
  <c r="A7783" i="35"/>
  <c r="A7784" i="35"/>
  <c r="A7785" i="35"/>
  <c r="A7786" i="35"/>
  <c r="A7787" i="35"/>
  <c r="A7788" i="35"/>
  <c r="A7789" i="35"/>
  <c r="A7790" i="35"/>
  <c r="A7791" i="35"/>
  <c r="A7792" i="35"/>
  <c r="A7793" i="35"/>
  <c r="A7794" i="35"/>
  <c r="A7795" i="35"/>
  <c r="A7796" i="35"/>
  <c r="A7797" i="35"/>
  <c r="A7798" i="35"/>
  <c r="A7799" i="35"/>
  <c r="A7800" i="35"/>
  <c r="A7801" i="35"/>
  <c r="A7802" i="35"/>
  <c r="A7803" i="35"/>
  <c r="A7804" i="35"/>
  <c r="A7805" i="35"/>
  <c r="A7806" i="35"/>
  <c r="A7807" i="35"/>
  <c r="A7808" i="35"/>
  <c r="A7809" i="35"/>
  <c r="A7810" i="35"/>
  <c r="A7811" i="35"/>
  <c r="A7812" i="35"/>
  <c r="A7813" i="35"/>
  <c r="A7814" i="35"/>
  <c r="A7815" i="35"/>
  <c r="A7816" i="35"/>
  <c r="A7817" i="35"/>
  <c r="A7818" i="35"/>
  <c r="A7819" i="35"/>
  <c r="A7820" i="35"/>
  <c r="A7821" i="35"/>
  <c r="A7822" i="35"/>
  <c r="A7823" i="35"/>
  <c r="A7824" i="35"/>
  <c r="A7825" i="35"/>
  <c r="A7826" i="35"/>
  <c r="A7827" i="35"/>
  <c r="A7828" i="35"/>
  <c r="A7829" i="35"/>
  <c r="A7830" i="35"/>
  <c r="A7831" i="35"/>
  <c r="A7832" i="35"/>
  <c r="A7833" i="35"/>
  <c r="A7834" i="35"/>
  <c r="A7835" i="35"/>
  <c r="A7836" i="35"/>
  <c r="A7837" i="35"/>
  <c r="A7838" i="35"/>
  <c r="A7839" i="35"/>
  <c r="A7840" i="35"/>
  <c r="A7841" i="35"/>
  <c r="A7842" i="35"/>
  <c r="A7843" i="35"/>
  <c r="A7844" i="35"/>
  <c r="A7845" i="35"/>
  <c r="A7846" i="35"/>
  <c r="A7847" i="35"/>
  <c r="A7848" i="35"/>
  <c r="A7849" i="35"/>
  <c r="A7850" i="35"/>
  <c r="A7851" i="35"/>
  <c r="A7852" i="35"/>
  <c r="A7853" i="35"/>
  <c r="A7854" i="35"/>
  <c r="A7855" i="35"/>
  <c r="A7856" i="35"/>
  <c r="A7857" i="35"/>
  <c r="A7858" i="35"/>
  <c r="A7859" i="35"/>
  <c r="A7860" i="35"/>
  <c r="A7861" i="35"/>
  <c r="A7862" i="35"/>
  <c r="A7863" i="35"/>
  <c r="A7864" i="35"/>
  <c r="A7865" i="35"/>
  <c r="A7866" i="35"/>
  <c r="A7867" i="35"/>
  <c r="A7868" i="35"/>
  <c r="A7869" i="35"/>
  <c r="A7870" i="35"/>
  <c r="A7871" i="35"/>
  <c r="A7872" i="35"/>
  <c r="A7873" i="35"/>
  <c r="A7874" i="35"/>
  <c r="A7875" i="35"/>
  <c r="A7876" i="35"/>
  <c r="A7877" i="35"/>
  <c r="A7878" i="35"/>
  <c r="A7879" i="35"/>
  <c r="A7880" i="35"/>
  <c r="A7881" i="35"/>
  <c r="A7882" i="35"/>
  <c r="A7883" i="35"/>
  <c r="A7884" i="35"/>
  <c r="A7885" i="35"/>
  <c r="A7886" i="35"/>
  <c r="A7887" i="35"/>
  <c r="A7888" i="35"/>
  <c r="A7889" i="35"/>
  <c r="A7890" i="35"/>
  <c r="A7891" i="35"/>
  <c r="A7892" i="35"/>
  <c r="A7893" i="35"/>
  <c r="A7894" i="35"/>
  <c r="A7895" i="35"/>
  <c r="A7896" i="35"/>
  <c r="A7897" i="35"/>
  <c r="A7898" i="35"/>
  <c r="A7899" i="35"/>
  <c r="A7900" i="35"/>
  <c r="A7901" i="35"/>
  <c r="A7902" i="35"/>
  <c r="A7903" i="35"/>
  <c r="A7904" i="35"/>
  <c r="A7905" i="35"/>
  <c r="A7906" i="35"/>
  <c r="A7907" i="35"/>
  <c r="A7908" i="35"/>
  <c r="A7909" i="35"/>
  <c r="A7910" i="35"/>
  <c r="A7911" i="35"/>
  <c r="A7912" i="35"/>
  <c r="A7913" i="35"/>
  <c r="A7914" i="35"/>
  <c r="A7915" i="35"/>
  <c r="A7916" i="35"/>
  <c r="A7917" i="35"/>
  <c r="A7918" i="35"/>
  <c r="A7919" i="35"/>
  <c r="A7920" i="35"/>
  <c r="A7921" i="35"/>
  <c r="A7922" i="35"/>
  <c r="A7923" i="35"/>
  <c r="A7924" i="35"/>
  <c r="A7925" i="35"/>
  <c r="A7926" i="35"/>
  <c r="A7927" i="35"/>
  <c r="A7928" i="35"/>
  <c r="A7929" i="35"/>
  <c r="A7930" i="35"/>
  <c r="A7931" i="35"/>
  <c r="A7932" i="35"/>
  <c r="A7933" i="35"/>
  <c r="A7934" i="35"/>
  <c r="A7935" i="35"/>
  <c r="A7936" i="35"/>
  <c r="A7937" i="35"/>
  <c r="A7938" i="35"/>
  <c r="A7939" i="35"/>
  <c r="A7940" i="35"/>
  <c r="A7941" i="35"/>
  <c r="A7942" i="35"/>
  <c r="A7943" i="35"/>
  <c r="A7944" i="35"/>
  <c r="A7945" i="35"/>
  <c r="A7946" i="35"/>
  <c r="A7947" i="35"/>
  <c r="A7948" i="35"/>
  <c r="A7949" i="35"/>
  <c r="A7950" i="35"/>
  <c r="A7951" i="35"/>
  <c r="A7952" i="35"/>
  <c r="A7953" i="35"/>
  <c r="A7954" i="35"/>
  <c r="A7955" i="35"/>
  <c r="A7956" i="35"/>
  <c r="A7957" i="35"/>
  <c r="A7958" i="35"/>
  <c r="A7959" i="35"/>
  <c r="A7960" i="35"/>
  <c r="A7961" i="35"/>
  <c r="A7962" i="35"/>
  <c r="A7963" i="35"/>
  <c r="A7964" i="35"/>
  <c r="A7965" i="35"/>
  <c r="A7966" i="35"/>
  <c r="A7967" i="35"/>
  <c r="A7968" i="35"/>
  <c r="A7969" i="35"/>
  <c r="A7970" i="35"/>
  <c r="A7971" i="35"/>
  <c r="A7972" i="35"/>
  <c r="A7973" i="35"/>
  <c r="A7974" i="35"/>
  <c r="A7975" i="35"/>
  <c r="A7976" i="35"/>
  <c r="A7977" i="35"/>
  <c r="A7978" i="35"/>
  <c r="A7979" i="35"/>
  <c r="A7980" i="35"/>
  <c r="A7981" i="35"/>
  <c r="A7982" i="35"/>
  <c r="A7983" i="35"/>
  <c r="A7984" i="35"/>
  <c r="A7985" i="35"/>
  <c r="A7986" i="35"/>
  <c r="A7987" i="35"/>
  <c r="A7988" i="35"/>
  <c r="A7989" i="35"/>
  <c r="A7990" i="35"/>
  <c r="A7991" i="35"/>
  <c r="A7992" i="35"/>
  <c r="A7993" i="35"/>
  <c r="A7994" i="35"/>
  <c r="A7995" i="35"/>
  <c r="A7996" i="35"/>
  <c r="A7997" i="35"/>
  <c r="A7998" i="35"/>
  <c r="A7999" i="35"/>
  <c r="A8000" i="35"/>
  <c r="A8001" i="35"/>
  <c r="A8002" i="35"/>
  <c r="A8003" i="35"/>
  <c r="A8004" i="35"/>
  <c r="A8005" i="35"/>
  <c r="A8006" i="35"/>
  <c r="A8007" i="35"/>
  <c r="A8008" i="35"/>
  <c r="A8009" i="35"/>
  <c r="A8010" i="35"/>
  <c r="A8011" i="35"/>
  <c r="A8012" i="35"/>
  <c r="A8013" i="35"/>
  <c r="A8014" i="35"/>
  <c r="A8015" i="35"/>
  <c r="A8016" i="35"/>
  <c r="A8017" i="35"/>
  <c r="A8018" i="35"/>
  <c r="A8019" i="35"/>
  <c r="A8020" i="35"/>
  <c r="A8021" i="35"/>
  <c r="A8022" i="35"/>
  <c r="A8023" i="35"/>
  <c r="A8024" i="35"/>
  <c r="A8025" i="35"/>
  <c r="A8026" i="35"/>
  <c r="A8027" i="35"/>
  <c r="A8028" i="35"/>
  <c r="A8029" i="35"/>
  <c r="A8030" i="35"/>
  <c r="A8031" i="35"/>
  <c r="A8032" i="35"/>
  <c r="A8033" i="35"/>
  <c r="A8034" i="35"/>
  <c r="A8035" i="35"/>
  <c r="A8036" i="35"/>
  <c r="A8037" i="35"/>
  <c r="A8038" i="35"/>
  <c r="A8039" i="35"/>
  <c r="A8040" i="35"/>
  <c r="A8041" i="35"/>
  <c r="A8042" i="35"/>
  <c r="A8043" i="35"/>
  <c r="A8044" i="35"/>
  <c r="A8045" i="35"/>
  <c r="A8046" i="35"/>
  <c r="A8047" i="35"/>
  <c r="A8048" i="35"/>
  <c r="A8049" i="35"/>
  <c r="A8050" i="35"/>
  <c r="A8051" i="35"/>
  <c r="A8052" i="35"/>
  <c r="A8053" i="35"/>
  <c r="A8054" i="35"/>
  <c r="A8055" i="35"/>
  <c r="A8056" i="35"/>
  <c r="A8057" i="35"/>
  <c r="A8058" i="35"/>
  <c r="A8059" i="35"/>
  <c r="A8060" i="35"/>
  <c r="A8061" i="35"/>
  <c r="A8062" i="35"/>
  <c r="A8063" i="35"/>
  <c r="A8064" i="35"/>
  <c r="A8065" i="35"/>
  <c r="A8066" i="35"/>
  <c r="A8067" i="35"/>
  <c r="A8068" i="35"/>
  <c r="A8069" i="35"/>
  <c r="A8070" i="35"/>
  <c r="A8071" i="35"/>
  <c r="A8072" i="35"/>
  <c r="A8073" i="35"/>
  <c r="A8074" i="35"/>
  <c r="A8075" i="35"/>
  <c r="A8076" i="35"/>
  <c r="A8077" i="35"/>
  <c r="A8078" i="35"/>
  <c r="A8079" i="35"/>
  <c r="A8080" i="35"/>
  <c r="A8081" i="35"/>
  <c r="A8082" i="35"/>
  <c r="A8083" i="35"/>
  <c r="A8084" i="35"/>
  <c r="A8085" i="35"/>
  <c r="A8086" i="35"/>
  <c r="A8087" i="35"/>
  <c r="A8088" i="35"/>
  <c r="A8089" i="35"/>
  <c r="A8090" i="35"/>
  <c r="A8091" i="35"/>
  <c r="A8092" i="35"/>
  <c r="A8093" i="35"/>
  <c r="A8094" i="35"/>
  <c r="A8095" i="35"/>
  <c r="A8096" i="35"/>
  <c r="A8097" i="35"/>
  <c r="A8098" i="35"/>
  <c r="A8099" i="35"/>
  <c r="A8100" i="35"/>
  <c r="A8101" i="35"/>
  <c r="A8102" i="35"/>
  <c r="A8103" i="35"/>
  <c r="A8104" i="35"/>
  <c r="A8105" i="35"/>
  <c r="A8106" i="35"/>
  <c r="A8107" i="35"/>
  <c r="A8108" i="35"/>
  <c r="A8109" i="35"/>
  <c r="A8110" i="35"/>
  <c r="A8111" i="35"/>
  <c r="A8112" i="35"/>
  <c r="A8113" i="35"/>
  <c r="A8114" i="35"/>
  <c r="A8115" i="35"/>
  <c r="A8116" i="35"/>
  <c r="A8117" i="35"/>
  <c r="A8118" i="35"/>
  <c r="A8119" i="35"/>
  <c r="A8120" i="35"/>
  <c r="A8121" i="35"/>
  <c r="A8122" i="35"/>
  <c r="A8123" i="35"/>
  <c r="A8124" i="35"/>
  <c r="A8125" i="35"/>
  <c r="A8126" i="35"/>
  <c r="A8127" i="35"/>
  <c r="A8128" i="35"/>
  <c r="A8129" i="35"/>
  <c r="A8130" i="35"/>
  <c r="A8131" i="35"/>
  <c r="A8132" i="35"/>
  <c r="A8133" i="35"/>
  <c r="A8134" i="35"/>
  <c r="A8135" i="35"/>
  <c r="A8136" i="35"/>
  <c r="A8137" i="35"/>
  <c r="A8138" i="35"/>
  <c r="A8139" i="35"/>
  <c r="A8140" i="35"/>
  <c r="A8141" i="35"/>
  <c r="A8142" i="35"/>
  <c r="A8143" i="35"/>
  <c r="A8144" i="35"/>
  <c r="A8145" i="35"/>
  <c r="A8146" i="35"/>
  <c r="A8147" i="35"/>
  <c r="A8148" i="35"/>
  <c r="A8149" i="35"/>
  <c r="A8150" i="35"/>
  <c r="A8151" i="35"/>
  <c r="A8152" i="35"/>
  <c r="A8153" i="35"/>
  <c r="A8154" i="35"/>
  <c r="A8155" i="35"/>
  <c r="A8156" i="35"/>
  <c r="A8157" i="35"/>
  <c r="A8158" i="35"/>
  <c r="A8159" i="35"/>
  <c r="A8160" i="35"/>
  <c r="A8161" i="35"/>
  <c r="A8162" i="35"/>
  <c r="A8163" i="35"/>
  <c r="A8164" i="35"/>
  <c r="A8165" i="35"/>
  <c r="A8166" i="35"/>
  <c r="A8167" i="35"/>
  <c r="A8168" i="35"/>
  <c r="A8169" i="35"/>
  <c r="A8170" i="35"/>
  <c r="A8171" i="35"/>
  <c r="A8172" i="35"/>
  <c r="A8173" i="35"/>
  <c r="A8174" i="35"/>
  <c r="A8175" i="35"/>
  <c r="A8176" i="35"/>
  <c r="A8177" i="35"/>
  <c r="A8178" i="35"/>
  <c r="A8179" i="35"/>
  <c r="A8180" i="35"/>
  <c r="A8181" i="35"/>
  <c r="A8182" i="35"/>
  <c r="A8183" i="35"/>
  <c r="A8184" i="35"/>
  <c r="A8185" i="35"/>
  <c r="A8186" i="35"/>
  <c r="A8187" i="35"/>
  <c r="A8188" i="35"/>
  <c r="A8189" i="35"/>
  <c r="A8190" i="35"/>
  <c r="A8191" i="35"/>
  <c r="A8192" i="35"/>
  <c r="A8193" i="35"/>
  <c r="A8194" i="35"/>
  <c r="A8195" i="35"/>
  <c r="A8196" i="35"/>
  <c r="A8197" i="35"/>
  <c r="A8198" i="35"/>
  <c r="A8199" i="35"/>
  <c r="A8200" i="35"/>
  <c r="A8201" i="35"/>
  <c r="A8202" i="35"/>
  <c r="A8203" i="35"/>
  <c r="A8204" i="35"/>
  <c r="A8205" i="35"/>
  <c r="A8206" i="35"/>
  <c r="A8207" i="35"/>
  <c r="A8208" i="35"/>
  <c r="A8209" i="35"/>
  <c r="A8210" i="35"/>
  <c r="A8211" i="35"/>
  <c r="A8212" i="35"/>
  <c r="A8213" i="35"/>
  <c r="A8214" i="35"/>
  <c r="A8215" i="35"/>
  <c r="A8216" i="35"/>
  <c r="A8217" i="35"/>
  <c r="A8218" i="35"/>
  <c r="A8219" i="35"/>
  <c r="A8220" i="35"/>
  <c r="A8221" i="35"/>
  <c r="A8222" i="35"/>
  <c r="A8223" i="35"/>
  <c r="A8224" i="35"/>
  <c r="A8225" i="35"/>
  <c r="A8226" i="35"/>
  <c r="A8227" i="35"/>
  <c r="A8228" i="35"/>
  <c r="A8229" i="35"/>
  <c r="A8230" i="35"/>
  <c r="A8231" i="35"/>
  <c r="A8232" i="35"/>
  <c r="A8233" i="35"/>
  <c r="A8234" i="35"/>
  <c r="A8235" i="35"/>
  <c r="A8236" i="35"/>
  <c r="A8237" i="35"/>
  <c r="A8238" i="35"/>
  <c r="A8239" i="35"/>
  <c r="A8240" i="35"/>
  <c r="A8241" i="35"/>
  <c r="A8242" i="35"/>
  <c r="A8243" i="35"/>
  <c r="A8244" i="35"/>
  <c r="A8245" i="35"/>
  <c r="A8246" i="35"/>
  <c r="A8247" i="35"/>
  <c r="A8248" i="35"/>
  <c r="A8249" i="35"/>
  <c r="A8250" i="35"/>
  <c r="A8251" i="35"/>
  <c r="A8252" i="35"/>
  <c r="A8253" i="35"/>
  <c r="A8254" i="35"/>
  <c r="A8255" i="35"/>
  <c r="A8256" i="35"/>
  <c r="A8257" i="35"/>
  <c r="A8258" i="35"/>
  <c r="A8259" i="35"/>
  <c r="A8260" i="35"/>
  <c r="A8261" i="35"/>
  <c r="A8262" i="35"/>
  <c r="A8263" i="35"/>
  <c r="A8264" i="35"/>
  <c r="A8265" i="35"/>
  <c r="A8266" i="35"/>
  <c r="A8267" i="35"/>
  <c r="A8268" i="35"/>
  <c r="A8269" i="35"/>
  <c r="A8270" i="35"/>
  <c r="A8271" i="35"/>
  <c r="A8272" i="35"/>
  <c r="A8273" i="35"/>
  <c r="A8274" i="35"/>
  <c r="A8275" i="35"/>
  <c r="A8276" i="35"/>
  <c r="A8277" i="35"/>
  <c r="A8278" i="35"/>
  <c r="A8279" i="35"/>
  <c r="A8280" i="35"/>
  <c r="A8281" i="35"/>
  <c r="A8282" i="35"/>
  <c r="A8283" i="35"/>
  <c r="A8284" i="35"/>
  <c r="A8285" i="35"/>
  <c r="A8286" i="35"/>
  <c r="A8287" i="35"/>
  <c r="A8288" i="35"/>
  <c r="A8289" i="35"/>
  <c r="A8290" i="35"/>
  <c r="A8291" i="35"/>
  <c r="A8292" i="35"/>
  <c r="A8293" i="35"/>
  <c r="A8294" i="35"/>
  <c r="A8295" i="35"/>
  <c r="A8296" i="35"/>
  <c r="A8297" i="35"/>
  <c r="A8298" i="35"/>
  <c r="A8299" i="35"/>
  <c r="A8300" i="35"/>
  <c r="A8301" i="35"/>
  <c r="A8302" i="35"/>
  <c r="A8303" i="35"/>
  <c r="A8304" i="35"/>
  <c r="A8305" i="35"/>
  <c r="A8306" i="35"/>
  <c r="A8307" i="35"/>
  <c r="A8308" i="35"/>
  <c r="A8309" i="35"/>
  <c r="A8310" i="35"/>
  <c r="A8311" i="35"/>
  <c r="A8312" i="35"/>
  <c r="A8313" i="35"/>
  <c r="A8314" i="35"/>
  <c r="A8315" i="35"/>
  <c r="A8316" i="35"/>
  <c r="A8317" i="35"/>
  <c r="A8318" i="35"/>
  <c r="A8319" i="35"/>
  <c r="A8320" i="35"/>
  <c r="A8321" i="35"/>
  <c r="A8322" i="35"/>
  <c r="A8323" i="35"/>
  <c r="A8324" i="35"/>
  <c r="A8325" i="35"/>
  <c r="A8326" i="35"/>
  <c r="A8327" i="35"/>
  <c r="A8328" i="35"/>
  <c r="A8329" i="35"/>
  <c r="A8330" i="35"/>
  <c r="A8331" i="35"/>
  <c r="A8332" i="35"/>
  <c r="A8333" i="35"/>
  <c r="A8334" i="35"/>
  <c r="A8335" i="35"/>
  <c r="A8336" i="35"/>
  <c r="A8337" i="35"/>
  <c r="A8338" i="35"/>
  <c r="A8339" i="35"/>
  <c r="A8340" i="35"/>
  <c r="A8341" i="35"/>
  <c r="A8342" i="35"/>
  <c r="A8343" i="35"/>
  <c r="A8344" i="35"/>
  <c r="A8345" i="35"/>
  <c r="A8346" i="35"/>
  <c r="A8347" i="35"/>
  <c r="A8348" i="35"/>
  <c r="A8349" i="35"/>
  <c r="A8350" i="35"/>
  <c r="A8351" i="35"/>
  <c r="A8352" i="35"/>
  <c r="A8353" i="35"/>
  <c r="A8354" i="35"/>
  <c r="A8355" i="35"/>
  <c r="A8356" i="35"/>
  <c r="A8357" i="35"/>
  <c r="A8358" i="35"/>
  <c r="A8359" i="35"/>
  <c r="A8360" i="35"/>
  <c r="A8361" i="35"/>
  <c r="A8362" i="35"/>
  <c r="A8363" i="35"/>
  <c r="A8364" i="35"/>
  <c r="A8365" i="35"/>
  <c r="A8366" i="35"/>
  <c r="A8367" i="35"/>
  <c r="A8368" i="35"/>
  <c r="A8369" i="35"/>
  <c r="A8370" i="35"/>
  <c r="A8371" i="35"/>
  <c r="A8372" i="35"/>
  <c r="A8373" i="35"/>
  <c r="A8374" i="35"/>
  <c r="A8375" i="35"/>
  <c r="A8376" i="35"/>
  <c r="A8377" i="35"/>
  <c r="A8378" i="35"/>
  <c r="A8379" i="35"/>
  <c r="A8380" i="35"/>
  <c r="A8381" i="35"/>
  <c r="A8382" i="35"/>
  <c r="A8383" i="35"/>
  <c r="A8384" i="35"/>
  <c r="A8385" i="35"/>
  <c r="A8386" i="35"/>
  <c r="A8387" i="35"/>
  <c r="A8388" i="35"/>
  <c r="A8389" i="35"/>
  <c r="A8390" i="35"/>
  <c r="A8391" i="35"/>
  <c r="A8392" i="35"/>
  <c r="A8393" i="35"/>
  <c r="A8394" i="35"/>
  <c r="A8395" i="35"/>
  <c r="A8396" i="35"/>
  <c r="A8397" i="35"/>
  <c r="A8398" i="35"/>
  <c r="A8399" i="35"/>
  <c r="A8400" i="35"/>
  <c r="A8401" i="35"/>
  <c r="A8402" i="35"/>
  <c r="A8403" i="35"/>
  <c r="A8404" i="35"/>
  <c r="A8405" i="35"/>
  <c r="A8406" i="35"/>
  <c r="A8407" i="35"/>
  <c r="A8408" i="35"/>
  <c r="A8409" i="35"/>
  <c r="A8410" i="35"/>
  <c r="A8411" i="35"/>
  <c r="A8412" i="35"/>
  <c r="A8413" i="35"/>
  <c r="A8414" i="35"/>
  <c r="A8415" i="35"/>
  <c r="A8416" i="35"/>
  <c r="A8417" i="35"/>
  <c r="A8418" i="35"/>
  <c r="A8419" i="35"/>
  <c r="A8420" i="35"/>
  <c r="A8421" i="35"/>
  <c r="A8422" i="35"/>
  <c r="A8423" i="35"/>
  <c r="A8424" i="35"/>
  <c r="A8425" i="35"/>
  <c r="A8426" i="35"/>
  <c r="A8427" i="35"/>
  <c r="A8428" i="35"/>
  <c r="A8429" i="35"/>
  <c r="A8430" i="35"/>
  <c r="A8431" i="35"/>
  <c r="A8432" i="35"/>
  <c r="A8433" i="35"/>
  <c r="A8434" i="35"/>
  <c r="A8435" i="35"/>
  <c r="A8436" i="35"/>
  <c r="A8437" i="35"/>
  <c r="A8438" i="35"/>
  <c r="A8439" i="35"/>
  <c r="A8440" i="35"/>
  <c r="A8441" i="35"/>
  <c r="A8442" i="35"/>
  <c r="A8443" i="35"/>
  <c r="A8444" i="35"/>
  <c r="A8445" i="35"/>
  <c r="A8446" i="35"/>
  <c r="A8447" i="35"/>
  <c r="A8448" i="35"/>
  <c r="A8449" i="35"/>
  <c r="A8450" i="35"/>
  <c r="A8451" i="35"/>
  <c r="A8452" i="35"/>
  <c r="A8453" i="35"/>
  <c r="A8454" i="35"/>
  <c r="A8455" i="35"/>
  <c r="A8456" i="35"/>
  <c r="A8457" i="35"/>
  <c r="A8458" i="35"/>
  <c r="A8459" i="35"/>
  <c r="A8460" i="35"/>
  <c r="A8461" i="35"/>
  <c r="A8462" i="35"/>
  <c r="A8463" i="35"/>
  <c r="A8464" i="35"/>
  <c r="A8465" i="35"/>
  <c r="A8466" i="35"/>
  <c r="A8467" i="35"/>
  <c r="A8468" i="35"/>
  <c r="A8469" i="35"/>
  <c r="A8470" i="35"/>
  <c r="A8471" i="35"/>
  <c r="A8472" i="35"/>
  <c r="A8473" i="35"/>
  <c r="A8474" i="35"/>
  <c r="A8475" i="35"/>
  <c r="A8476" i="35"/>
  <c r="A8477" i="35"/>
  <c r="A8478" i="35"/>
  <c r="A8479" i="35"/>
  <c r="A8480" i="35"/>
  <c r="A8481" i="35"/>
  <c r="A8482" i="35"/>
  <c r="A8483" i="35"/>
  <c r="A8484" i="35"/>
  <c r="A8485" i="35"/>
  <c r="A8486" i="35"/>
  <c r="A8487" i="35"/>
  <c r="A8488" i="35"/>
  <c r="A8489" i="35"/>
  <c r="A8490" i="35"/>
  <c r="A8491" i="35"/>
  <c r="A8492" i="35"/>
  <c r="A8493" i="35"/>
  <c r="A8494" i="35"/>
  <c r="A8495" i="35"/>
  <c r="A8496" i="35"/>
  <c r="A8497" i="35"/>
  <c r="A8498" i="35"/>
  <c r="A8499" i="35"/>
  <c r="A8500" i="35"/>
  <c r="A8501" i="35"/>
  <c r="A8502" i="35"/>
  <c r="A8503" i="35"/>
  <c r="A8504" i="35"/>
  <c r="A8505" i="35"/>
  <c r="A8506" i="35"/>
  <c r="A8507" i="35"/>
  <c r="A8508" i="35"/>
  <c r="A8509" i="35"/>
  <c r="A8510" i="35"/>
  <c r="A8511" i="35"/>
  <c r="A8512" i="35"/>
  <c r="A8513" i="35"/>
  <c r="A8514" i="35"/>
  <c r="A8515" i="35"/>
  <c r="A8516" i="35"/>
  <c r="A8517" i="35"/>
  <c r="A8518" i="35"/>
  <c r="A8519" i="35"/>
  <c r="A8520" i="35"/>
  <c r="A8521" i="35"/>
  <c r="A8522" i="35"/>
  <c r="A8523" i="35"/>
  <c r="A8524" i="35"/>
  <c r="A8525" i="35"/>
  <c r="A8526" i="35"/>
  <c r="A8527" i="35"/>
  <c r="A8528" i="35"/>
  <c r="A8529" i="35"/>
  <c r="A8530" i="35"/>
  <c r="A8531" i="35"/>
  <c r="A8532" i="35"/>
  <c r="A8533" i="35"/>
  <c r="A8534" i="35"/>
  <c r="A8535" i="35"/>
  <c r="A8536" i="35"/>
  <c r="A8537" i="35"/>
  <c r="A8538" i="35"/>
  <c r="A8539" i="35"/>
  <c r="A8540" i="35"/>
  <c r="A8541" i="35"/>
  <c r="A8542" i="35"/>
  <c r="A8543" i="35"/>
  <c r="A8544" i="35"/>
  <c r="A8545" i="35"/>
  <c r="A8546" i="35"/>
  <c r="A8547" i="35"/>
  <c r="A8548" i="35"/>
  <c r="A8549" i="35"/>
  <c r="A8550" i="35"/>
  <c r="A8551" i="35"/>
  <c r="A8552" i="35"/>
  <c r="A8553" i="35"/>
  <c r="A8554" i="35"/>
  <c r="A8555" i="35"/>
  <c r="A8556" i="35"/>
  <c r="A8557" i="35"/>
  <c r="A8558" i="35"/>
  <c r="A8559" i="35"/>
  <c r="A8560" i="35"/>
  <c r="A8561" i="35"/>
  <c r="A8562" i="35"/>
  <c r="A8563" i="35"/>
  <c r="A8564" i="35"/>
  <c r="A8565" i="35"/>
  <c r="A8566" i="35"/>
  <c r="A8567" i="35"/>
  <c r="A8568" i="35"/>
  <c r="A8569" i="35"/>
  <c r="A8570" i="35"/>
  <c r="A8571" i="35"/>
  <c r="A8572" i="35"/>
  <c r="A8573" i="35"/>
  <c r="A8574" i="35"/>
  <c r="A8575" i="35"/>
  <c r="A8576" i="35"/>
  <c r="A8577" i="35"/>
  <c r="A8578" i="35"/>
  <c r="A8579" i="35"/>
  <c r="A8580" i="35"/>
  <c r="A8581" i="35"/>
  <c r="A8582" i="35"/>
  <c r="A8583" i="35"/>
  <c r="A8584" i="35"/>
  <c r="A8585" i="35"/>
  <c r="A8586" i="35"/>
  <c r="A8587" i="35"/>
  <c r="A8588" i="35"/>
  <c r="A8589" i="35"/>
  <c r="A8590" i="35"/>
  <c r="A8591" i="35"/>
  <c r="A8592" i="35"/>
  <c r="A8593" i="35"/>
  <c r="A8594" i="35"/>
  <c r="A8595" i="35"/>
  <c r="A8596" i="35"/>
  <c r="A8597" i="35"/>
  <c r="A8598" i="35"/>
  <c r="A8599" i="35"/>
  <c r="A8600" i="35"/>
  <c r="A8601" i="35"/>
  <c r="A8602" i="35"/>
  <c r="A8603" i="35"/>
  <c r="A8604" i="35"/>
  <c r="A8605" i="35"/>
  <c r="A8606" i="35"/>
  <c r="A8607" i="35"/>
  <c r="A8608" i="35"/>
  <c r="A8609" i="35"/>
  <c r="A8610" i="35"/>
  <c r="A8611" i="35"/>
  <c r="A8612" i="35"/>
  <c r="A8613" i="35"/>
  <c r="A8614" i="35"/>
  <c r="A8615" i="35"/>
  <c r="A8616" i="35"/>
  <c r="A8617" i="35"/>
  <c r="A8618" i="35"/>
  <c r="A8619" i="35"/>
  <c r="A8620" i="35"/>
  <c r="A8621" i="35"/>
  <c r="A8622" i="35"/>
  <c r="A8623" i="35"/>
  <c r="A8624" i="35"/>
  <c r="A8625" i="35"/>
  <c r="A8626" i="35"/>
  <c r="A8627" i="35"/>
  <c r="A8628" i="35"/>
  <c r="A8629" i="35"/>
  <c r="A8630" i="35"/>
  <c r="A8631" i="35"/>
  <c r="A8632" i="35"/>
  <c r="A8633" i="35"/>
  <c r="A8634" i="35"/>
  <c r="A8635" i="35"/>
  <c r="A8636" i="35"/>
  <c r="A8637" i="35"/>
  <c r="A8638" i="35"/>
  <c r="A8639" i="35"/>
  <c r="A8640" i="35"/>
  <c r="A8641" i="35"/>
  <c r="A8642" i="35"/>
  <c r="A8643" i="35"/>
  <c r="A8644" i="35"/>
  <c r="A8645" i="35"/>
  <c r="A8646" i="35"/>
  <c r="A8647" i="35"/>
  <c r="A8648" i="35"/>
  <c r="A8649" i="35"/>
  <c r="A8650" i="35"/>
  <c r="A8651" i="35"/>
  <c r="A8652" i="35"/>
  <c r="A8653" i="35"/>
  <c r="A8654" i="35"/>
  <c r="A8655" i="35"/>
  <c r="A8656" i="35"/>
  <c r="A8657" i="35"/>
  <c r="A8658" i="35"/>
  <c r="A8659" i="35"/>
  <c r="A8660" i="35"/>
  <c r="A8661" i="35"/>
  <c r="A8662" i="35"/>
  <c r="A8663" i="35"/>
  <c r="A8664" i="35"/>
  <c r="A8665" i="35"/>
  <c r="A8666" i="35"/>
  <c r="A8667" i="35"/>
  <c r="A8668" i="35"/>
  <c r="A8669" i="35"/>
  <c r="A8670" i="35"/>
  <c r="A8671" i="35"/>
  <c r="A8672" i="35"/>
  <c r="A8673" i="35"/>
  <c r="A8674" i="35"/>
  <c r="A8675" i="35"/>
  <c r="A8676" i="35"/>
  <c r="A8677" i="35"/>
  <c r="A8678" i="35"/>
  <c r="A8679" i="35"/>
  <c r="A8680" i="35"/>
  <c r="A8681" i="35"/>
  <c r="A8682" i="35"/>
  <c r="A8683" i="35"/>
  <c r="A8684" i="35"/>
  <c r="A8685" i="35"/>
  <c r="A8686" i="35"/>
  <c r="A8687" i="35"/>
  <c r="A8688" i="35"/>
  <c r="A8689" i="35"/>
  <c r="A8690" i="35"/>
  <c r="A8691" i="35"/>
  <c r="A8692" i="35"/>
  <c r="A8693" i="35"/>
  <c r="A8694" i="35"/>
  <c r="A8695" i="35"/>
  <c r="A8696" i="35"/>
  <c r="A8697" i="35"/>
  <c r="A8698" i="35"/>
  <c r="A8699" i="35"/>
  <c r="A8700" i="35"/>
  <c r="A8701" i="35"/>
  <c r="A8702" i="35"/>
  <c r="A8703" i="35"/>
  <c r="A8704" i="35"/>
  <c r="A8705" i="35"/>
  <c r="A8706" i="35"/>
  <c r="A8707" i="35"/>
  <c r="A8708" i="35"/>
  <c r="A8709" i="35"/>
  <c r="A8710" i="35"/>
  <c r="A8711" i="35"/>
  <c r="A8712" i="35"/>
  <c r="A8713" i="35"/>
  <c r="A8714" i="35"/>
  <c r="A8715" i="35"/>
  <c r="A8716" i="35"/>
  <c r="A8717" i="35"/>
  <c r="A8718" i="35"/>
  <c r="A8719" i="35"/>
  <c r="A8720" i="35"/>
  <c r="A8721" i="35"/>
  <c r="A8722" i="35"/>
  <c r="A8723" i="35"/>
  <c r="A8724" i="35"/>
  <c r="A8725" i="35"/>
  <c r="A8726" i="35"/>
  <c r="A8727" i="35"/>
  <c r="A8728" i="35"/>
  <c r="A8729" i="35"/>
  <c r="A8730" i="35"/>
  <c r="A8731" i="35"/>
  <c r="A8732" i="35"/>
  <c r="A8733" i="35"/>
  <c r="A8734" i="35"/>
  <c r="A8735" i="35"/>
  <c r="A8736" i="35"/>
  <c r="A8737" i="35"/>
  <c r="A8738" i="35"/>
  <c r="A8739" i="35"/>
  <c r="A8740" i="35"/>
  <c r="A8741" i="35"/>
  <c r="A8742" i="35"/>
  <c r="A8743" i="35"/>
  <c r="A8744" i="35"/>
  <c r="A8745" i="35"/>
  <c r="A8746" i="35"/>
  <c r="A8747" i="35"/>
  <c r="A8748" i="35"/>
  <c r="A8749" i="35"/>
  <c r="A8750" i="35"/>
  <c r="A8751" i="35"/>
  <c r="A8752" i="35"/>
  <c r="A8753" i="35"/>
  <c r="A8754" i="35"/>
  <c r="A8755" i="35"/>
  <c r="A8756" i="35"/>
  <c r="A8757" i="35"/>
  <c r="A8758" i="35"/>
  <c r="A8759" i="35"/>
  <c r="A8760" i="35"/>
  <c r="A8761" i="35"/>
  <c r="A8762" i="35"/>
  <c r="A8763" i="35"/>
  <c r="A8764" i="35"/>
  <c r="A8765" i="35"/>
  <c r="A8766" i="35"/>
  <c r="A8767" i="35"/>
  <c r="A8768" i="35"/>
  <c r="A8769" i="35"/>
  <c r="A8770" i="35"/>
  <c r="A8771" i="35"/>
  <c r="A8772" i="35"/>
  <c r="A8773" i="35"/>
  <c r="A8774" i="35"/>
  <c r="A8775" i="35"/>
  <c r="A8776" i="35"/>
  <c r="A8777" i="35"/>
  <c r="A8778" i="35"/>
  <c r="A8779" i="35"/>
  <c r="A8780" i="35"/>
  <c r="A8781" i="35"/>
  <c r="A8782" i="35"/>
  <c r="A8783" i="35"/>
  <c r="A8784" i="35"/>
  <c r="A8785" i="35"/>
  <c r="A8786" i="35"/>
  <c r="A8787" i="35"/>
  <c r="A8788" i="35"/>
  <c r="A8789" i="35"/>
  <c r="A8790" i="35"/>
  <c r="A8791" i="35"/>
  <c r="A8792" i="35"/>
  <c r="A8793" i="35"/>
  <c r="A8794" i="35"/>
  <c r="A8795" i="35"/>
  <c r="A8796" i="35"/>
  <c r="A8797" i="35"/>
  <c r="A8798" i="35"/>
  <c r="A8799" i="35"/>
  <c r="A8800" i="35"/>
  <c r="A8801" i="35"/>
  <c r="A8802" i="35"/>
  <c r="A8803" i="35"/>
  <c r="A8804" i="35"/>
  <c r="A8805" i="35"/>
  <c r="A8806" i="35"/>
  <c r="A8807" i="35"/>
  <c r="A8808" i="35"/>
  <c r="A8809" i="35"/>
  <c r="A8810" i="35"/>
  <c r="A8811" i="35"/>
  <c r="A8812" i="35"/>
  <c r="A8813" i="35"/>
  <c r="A8814" i="35"/>
  <c r="A8815" i="35"/>
  <c r="A8816" i="35"/>
  <c r="A8817" i="35"/>
  <c r="A8818" i="35"/>
  <c r="A8819" i="35"/>
  <c r="A8820" i="35"/>
  <c r="A8821" i="35"/>
  <c r="A8822" i="35"/>
  <c r="A8823" i="35"/>
  <c r="A8824" i="35"/>
  <c r="A8825" i="35"/>
  <c r="A8826" i="35"/>
  <c r="A8827" i="35"/>
  <c r="A8828" i="35"/>
  <c r="A8829" i="35"/>
  <c r="A8830" i="35"/>
  <c r="A8831" i="35"/>
  <c r="A8832" i="35"/>
  <c r="A8833" i="35"/>
  <c r="A8834" i="35"/>
  <c r="A8835" i="35"/>
  <c r="A8836" i="35"/>
  <c r="A8837" i="35"/>
  <c r="A8838" i="35"/>
  <c r="A8839" i="35"/>
  <c r="A8840" i="35"/>
  <c r="A8841" i="35"/>
  <c r="A8842" i="35"/>
  <c r="A8843" i="35"/>
  <c r="A8844" i="35"/>
  <c r="A8845" i="35"/>
  <c r="A8846" i="35"/>
  <c r="A8847" i="35"/>
  <c r="A8848" i="35"/>
  <c r="A8849" i="35"/>
  <c r="A8850" i="35"/>
  <c r="A8851" i="35"/>
  <c r="A8852" i="35"/>
  <c r="A8853" i="35"/>
  <c r="A8854" i="35"/>
  <c r="A8855" i="35"/>
  <c r="A8856" i="35"/>
  <c r="A8857" i="35"/>
  <c r="A8858" i="35"/>
  <c r="A8859" i="35"/>
  <c r="A8860" i="35"/>
  <c r="A8861" i="35"/>
  <c r="A8862" i="35"/>
  <c r="A8863" i="35"/>
  <c r="A8864" i="35"/>
  <c r="A8865" i="35"/>
  <c r="A8866" i="35"/>
  <c r="A8867" i="35"/>
  <c r="A8868" i="35"/>
  <c r="A8869" i="35"/>
  <c r="A8870" i="35"/>
  <c r="A8871" i="35"/>
  <c r="A8872" i="35"/>
  <c r="A8873" i="35"/>
  <c r="A8874" i="35"/>
  <c r="A8875" i="35"/>
  <c r="A8876" i="35"/>
  <c r="A8877" i="35"/>
  <c r="A8878" i="35"/>
  <c r="A8879" i="35"/>
  <c r="A8880" i="35"/>
  <c r="A8881" i="35"/>
  <c r="A8882" i="35"/>
  <c r="A8883" i="35"/>
  <c r="A8884" i="35"/>
  <c r="A8885" i="35"/>
  <c r="A8886" i="35"/>
  <c r="A8887" i="35"/>
  <c r="A8888" i="35"/>
  <c r="A8889" i="35"/>
  <c r="A8890" i="35"/>
  <c r="A8891" i="35"/>
  <c r="A8892" i="35"/>
  <c r="A8893" i="35"/>
  <c r="A8894" i="35"/>
  <c r="A8895" i="35"/>
  <c r="A8896" i="35"/>
  <c r="A8897" i="35"/>
  <c r="A8898" i="35"/>
  <c r="A8899" i="35"/>
  <c r="A8900" i="35"/>
  <c r="A8901" i="35"/>
  <c r="A8902" i="35"/>
  <c r="A8903" i="35"/>
  <c r="A8904" i="35"/>
  <c r="A8905" i="35"/>
  <c r="A8906" i="35"/>
  <c r="A8907" i="35"/>
  <c r="A8908" i="35"/>
  <c r="A8909" i="35"/>
  <c r="A8910" i="35"/>
  <c r="A8911" i="35"/>
  <c r="A8912" i="35"/>
  <c r="A8913" i="35"/>
  <c r="A8914" i="35"/>
  <c r="A8915" i="35"/>
  <c r="A8916" i="35"/>
  <c r="A8917" i="35"/>
  <c r="A8918" i="35"/>
  <c r="A8919" i="35"/>
  <c r="A8920" i="35"/>
  <c r="A8921" i="35"/>
  <c r="A8922" i="35"/>
  <c r="A8923" i="35"/>
  <c r="A8924" i="35"/>
  <c r="A8925" i="35"/>
  <c r="A8926" i="35"/>
  <c r="A8927" i="35"/>
  <c r="A8928" i="35"/>
  <c r="A8929" i="35"/>
  <c r="A8930" i="35"/>
  <c r="A8931" i="35"/>
  <c r="A8932" i="35"/>
  <c r="A8933" i="35"/>
  <c r="A8934" i="35"/>
  <c r="A8935" i="35"/>
  <c r="A8936" i="35"/>
  <c r="A8937" i="35"/>
  <c r="A8938" i="35"/>
  <c r="A8939" i="35"/>
  <c r="A8940" i="35"/>
  <c r="A8941" i="35"/>
  <c r="A8942" i="35"/>
  <c r="A8943" i="35"/>
  <c r="A8944" i="35"/>
  <c r="A8945" i="35"/>
  <c r="A8946" i="35"/>
  <c r="A8947" i="35"/>
  <c r="A8948" i="35"/>
  <c r="A8949" i="35"/>
  <c r="A8950" i="35"/>
  <c r="A8951" i="35"/>
  <c r="A8952" i="35"/>
  <c r="A8953" i="35"/>
  <c r="A8954" i="35"/>
  <c r="A8955" i="35"/>
  <c r="A8956" i="35"/>
  <c r="A8957" i="35"/>
  <c r="A8958" i="35"/>
  <c r="A8959" i="35"/>
  <c r="A8960" i="35"/>
  <c r="A8961" i="35"/>
  <c r="A8962" i="35"/>
  <c r="A8963" i="35"/>
  <c r="A8964" i="35"/>
  <c r="A8965" i="35"/>
  <c r="A8966" i="35"/>
  <c r="A8967" i="35"/>
  <c r="A8968" i="35"/>
  <c r="A8969" i="35"/>
  <c r="A8970" i="35"/>
  <c r="A8971" i="35"/>
  <c r="A8972" i="35"/>
  <c r="A8973" i="35"/>
  <c r="A8974" i="35"/>
  <c r="A8975" i="35"/>
  <c r="A8976" i="35"/>
  <c r="A8977" i="35"/>
  <c r="A8978" i="35"/>
  <c r="A8979" i="35"/>
  <c r="A8980" i="35"/>
  <c r="A8981" i="35"/>
  <c r="A8982" i="35"/>
  <c r="A8983" i="35"/>
  <c r="A8984" i="35"/>
  <c r="A8985" i="35"/>
  <c r="A8986" i="35"/>
  <c r="A8987" i="35"/>
  <c r="A8988" i="35"/>
  <c r="A8989" i="35"/>
  <c r="A8990" i="35"/>
  <c r="A8991" i="35"/>
  <c r="A8992" i="35"/>
  <c r="A8993" i="35"/>
  <c r="A8994" i="35"/>
  <c r="A8995" i="35"/>
  <c r="A8996" i="35"/>
  <c r="A8997" i="35"/>
  <c r="A8998" i="35"/>
  <c r="A8999" i="35"/>
  <c r="A9000" i="35"/>
  <c r="A9001" i="35"/>
  <c r="A9002" i="35"/>
  <c r="A9003" i="35"/>
  <c r="A9004" i="35"/>
  <c r="A9005" i="35"/>
  <c r="A9006" i="35"/>
  <c r="A9007" i="35"/>
  <c r="A9008" i="35"/>
  <c r="A9009" i="35"/>
  <c r="A9010" i="35"/>
  <c r="A9011" i="35"/>
  <c r="A9012" i="35"/>
  <c r="A9013" i="35"/>
  <c r="A9014" i="35"/>
  <c r="A9015" i="35"/>
  <c r="A9016" i="35"/>
  <c r="A9017" i="35"/>
  <c r="A9018" i="35"/>
  <c r="A9019" i="35"/>
  <c r="A9020" i="35"/>
  <c r="A9021" i="35"/>
  <c r="A9022" i="35"/>
  <c r="A9023" i="35"/>
  <c r="A9024" i="35"/>
  <c r="A9025" i="35"/>
  <c r="A9026" i="35"/>
  <c r="A9027" i="35"/>
  <c r="A9028" i="35"/>
  <c r="A9029" i="35"/>
  <c r="A9030" i="35"/>
  <c r="A9031" i="35"/>
  <c r="A9032" i="35"/>
  <c r="A9033" i="35"/>
  <c r="A9034" i="35"/>
  <c r="A9035" i="35"/>
  <c r="A9036" i="35"/>
  <c r="A9037" i="35"/>
  <c r="A9038" i="35"/>
  <c r="A9039" i="35"/>
  <c r="A9040" i="35"/>
  <c r="A9041" i="35"/>
  <c r="A9042" i="35"/>
  <c r="A9043" i="35"/>
  <c r="A9044" i="35"/>
  <c r="A9045" i="35"/>
  <c r="A9046" i="35"/>
  <c r="A9047" i="35"/>
  <c r="A9048" i="35"/>
  <c r="A9049" i="35"/>
  <c r="A9050" i="35"/>
  <c r="A9051" i="35"/>
  <c r="A9052" i="35"/>
  <c r="A9053" i="35"/>
  <c r="A9054" i="35"/>
  <c r="A9055" i="35"/>
  <c r="A9056" i="35"/>
  <c r="A9057" i="35"/>
  <c r="A9058" i="35"/>
  <c r="A9059" i="35"/>
  <c r="A9060" i="35"/>
  <c r="A9061" i="35"/>
  <c r="A9062" i="35"/>
  <c r="A9063" i="35"/>
  <c r="A9064" i="35"/>
  <c r="A9065" i="35"/>
  <c r="A9066" i="35"/>
  <c r="A9067" i="35"/>
  <c r="A9068" i="35"/>
  <c r="A9069" i="35"/>
  <c r="A9070" i="35"/>
  <c r="A9071" i="35"/>
  <c r="A9072" i="35"/>
  <c r="A9073" i="35"/>
  <c r="A9074" i="35"/>
  <c r="A9075" i="35"/>
  <c r="A9076" i="35"/>
  <c r="A9077" i="35"/>
  <c r="A9078" i="35"/>
  <c r="A9079" i="35"/>
  <c r="A9080" i="35"/>
  <c r="A9081" i="35"/>
  <c r="A9082" i="35"/>
  <c r="A9083" i="35"/>
  <c r="A9084" i="35"/>
  <c r="A9085" i="35"/>
  <c r="A9086" i="35"/>
  <c r="A9087" i="35"/>
  <c r="A9088" i="35"/>
  <c r="A9089" i="35"/>
  <c r="A9090" i="35"/>
  <c r="A9091" i="35"/>
  <c r="A9092" i="35"/>
  <c r="A9093" i="35"/>
  <c r="A9094" i="35"/>
  <c r="A9095" i="35"/>
  <c r="A9096" i="35"/>
  <c r="A9097" i="35"/>
  <c r="A9098" i="35"/>
  <c r="A9099" i="35"/>
  <c r="A9100" i="35"/>
  <c r="A9101" i="35"/>
  <c r="A9102" i="35"/>
  <c r="A9103" i="35"/>
  <c r="A9104" i="35"/>
  <c r="A9105" i="35"/>
  <c r="A9106" i="35"/>
  <c r="A9107" i="35"/>
  <c r="A9108" i="35"/>
  <c r="A9109" i="35"/>
  <c r="A9110" i="35"/>
  <c r="A9111" i="35"/>
  <c r="A9112" i="35"/>
  <c r="A9113" i="35"/>
  <c r="A9114" i="35"/>
  <c r="A9115" i="35"/>
  <c r="A9116" i="35"/>
  <c r="A9117" i="35"/>
  <c r="A9118" i="35"/>
  <c r="A9119" i="35"/>
  <c r="A9120" i="35"/>
  <c r="A9121" i="35"/>
  <c r="A9122" i="35"/>
  <c r="A9123" i="35"/>
  <c r="A9124" i="35"/>
  <c r="A9125" i="35"/>
  <c r="A9126" i="35"/>
  <c r="A9127" i="35"/>
  <c r="A9128" i="35"/>
  <c r="A9129" i="35"/>
  <c r="A9130" i="35"/>
  <c r="A9131" i="35"/>
  <c r="A9132" i="35"/>
  <c r="A9133" i="35"/>
  <c r="A9134" i="35"/>
  <c r="A9135" i="35"/>
  <c r="A9136" i="35"/>
  <c r="A9137" i="35"/>
  <c r="A9138" i="35"/>
  <c r="A9139" i="35"/>
  <c r="A9140" i="35"/>
  <c r="A9141" i="35"/>
  <c r="A9142" i="35"/>
  <c r="A9143" i="35"/>
  <c r="A9144" i="35"/>
  <c r="A9145" i="35"/>
  <c r="A9146" i="35"/>
  <c r="A9147" i="35"/>
  <c r="A9148" i="35"/>
  <c r="A9149" i="35"/>
  <c r="A9150" i="35"/>
  <c r="A9151" i="35"/>
  <c r="A9152" i="35"/>
  <c r="A9153" i="35"/>
  <c r="A9154" i="35"/>
  <c r="A9155" i="35"/>
  <c r="A9156" i="35"/>
  <c r="A9157" i="35"/>
  <c r="A9158" i="35"/>
  <c r="A9159" i="35"/>
  <c r="A9160" i="35"/>
  <c r="A9161" i="35"/>
  <c r="A9162" i="35"/>
  <c r="A9163" i="35"/>
  <c r="A9164" i="35"/>
  <c r="A9165" i="35"/>
  <c r="A9166" i="35"/>
  <c r="A9167" i="35"/>
  <c r="A9168" i="35"/>
  <c r="A9169" i="35"/>
  <c r="A9170" i="35"/>
  <c r="A9171" i="35"/>
  <c r="A9172" i="35"/>
  <c r="A9173" i="35"/>
  <c r="A9174" i="35"/>
  <c r="A9175" i="35"/>
  <c r="A9176" i="35"/>
  <c r="A9177" i="35"/>
  <c r="A9178" i="35"/>
  <c r="A9179" i="35"/>
  <c r="A9180" i="35"/>
  <c r="A9181" i="35"/>
  <c r="A9182" i="35"/>
  <c r="A9183" i="35"/>
  <c r="A9184" i="35"/>
  <c r="A9185" i="35"/>
  <c r="A9186" i="35"/>
  <c r="A9187" i="35"/>
  <c r="A9188" i="35"/>
  <c r="A9189" i="35"/>
  <c r="A9190" i="35"/>
  <c r="A9191" i="35"/>
  <c r="A9192" i="35"/>
  <c r="A9193" i="35"/>
  <c r="A9194" i="35"/>
  <c r="A9195" i="35"/>
  <c r="A9196" i="35"/>
  <c r="A9197" i="35"/>
  <c r="A9198" i="35"/>
  <c r="A9199" i="35"/>
  <c r="A9200" i="35"/>
  <c r="A9201" i="35"/>
  <c r="A9202" i="35"/>
  <c r="A9203" i="35"/>
  <c r="A9204" i="35"/>
  <c r="A9205" i="35"/>
  <c r="A9206" i="35"/>
  <c r="A9207" i="35"/>
  <c r="A9208" i="35"/>
  <c r="A9209" i="35"/>
  <c r="A9210" i="35"/>
  <c r="A9211" i="35"/>
  <c r="A9212" i="35"/>
  <c r="A9213" i="35"/>
  <c r="A9214" i="35"/>
  <c r="A9215" i="35"/>
  <c r="A9216" i="35"/>
  <c r="A9217" i="35"/>
  <c r="A9218" i="35"/>
  <c r="A9219" i="35"/>
  <c r="A9220" i="35"/>
  <c r="A9221" i="35"/>
  <c r="A9222" i="35"/>
  <c r="A9223" i="35"/>
  <c r="A9224" i="35"/>
  <c r="A9225" i="35"/>
  <c r="A9226" i="35"/>
  <c r="A9227" i="35"/>
  <c r="A9228" i="35"/>
  <c r="A9229" i="35"/>
  <c r="A9230" i="35"/>
  <c r="A9231" i="35"/>
  <c r="A9232" i="35"/>
  <c r="A9233" i="35"/>
  <c r="A9234" i="35"/>
  <c r="A9235" i="35"/>
  <c r="A9236" i="35"/>
  <c r="A9237" i="35"/>
  <c r="A9238" i="35"/>
  <c r="A9239" i="35"/>
  <c r="A9240" i="35"/>
  <c r="A9241" i="35"/>
  <c r="A9242" i="35"/>
  <c r="A9243" i="35"/>
  <c r="A9244" i="35"/>
  <c r="A9245" i="35"/>
  <c r="A9246" i="35"/>
  <c r="A9247" i="35"/>
  <c r="A9248" i="35"/>
  <c r="A9249" i="35"/>
  <c r="A9250" i="35"/>
  <c r="A9251" i="35"/>
  <c r="A9252" i="35"/>
  <c r="A9253" i="35"/>
  <c r="A9254" i="35"/>
  <c r="A9255" i="35"/>
  <c r="A9256" i="35"/>
  <c r="A9257" i="35"/>
  <c r="A9258" i="35"/>
  <c r="A9259" i="35"/>
  <c r="A9260" i="35"/>
  <c r="A9261" i="35"/>
  <c r="A9262" i="35"/>
  <c r="A9263" i="35"/>
  <c r="A9264" i="35"/>
  <c r="A9265" i="35"/>
  <c r="A9266" i="35"/>
  <c r="A9267" i="35"/>
  <c r="A9268" i="35"/>
  <c r="A9269" i="35"/>
  <c r="A9270" i="35"/>
  <c r="A9271" i="35"/>
  <c r="A9272" i="35"/>
  <c r="A9273" i="35"/>
  <c r="A9274" i="35"/>
  <c r="A9275" i="35"/>
  <c r="A9276" i="35"/>
  <c r="A9277" i="35"/>
  <c r="A9278" i="35"/>
  <c r="A9279" i="35"/>
  <c r="A9280" i="35"/>
  <c r="A9281" i="35"/>
  <c r="A9282" i="35"/>
  <c r="A9283" i="35"/>
  <c r="A9284" i="35"/>
  <c r="A9285" i="35"/>
  <c r="A9286" i="35"/>
  <c r="A9287" i="35"/>
  <c r="A9288" i="35"/>
  <c r="A9289" i="35"/>
  <c r="A9290" i="35"/>
  <c r="A9291" i="35"/>
  <c r="A9292" i="35"/>
  <c r="A9293" i="35"/>
  <c r="A9294" i="35"/>
  <c r="A9295" i="35"/>
  <c r="A9296" i="35"/>
  <c r="A9297" i="35"/>
  <c r="A9298" i="35"/>
  <c r="A9299" i="35"/>
  <c r="A9300" i="35"/>
  <c r="A9301" i="35"/>
  <c r="A9302" i="35"/>
  <c r="A9303" i="35"/>
  <c r="A9304" i="35"/>
  <c r="A9305" i="35"/>
  <c r="A9306" i="35"/>
  <c r="A9307" i="35"/>
  <c r="A9308" i="35"/>
  <c r="A9309" i="35"/>
  <c r="A9310" i="35"/>
  <c r="A9311" i="35"/>
  <c r="A9312" i="35"/>
  <c r="A9313" i="35"/>
  <c r="A9314" i="35"/>
  <c r="A9315" i="35"/>
  <c r="A9316" i="35"/>
  <c r="A9317" i="35"/>
  <c r="A9318" i="35"/>
  <c r="A9319" i="35"/>
  <c r="A9320" i="35"/>
  <c r="A9321" i="35"/>
  <c r="A9322" i="35"/>
  <c r="A9323" i="35"/>
  <c r="A9324" i="35"/>
  <c r="A9325" i="35"/>
  <c r="A9326" i="35"/>
  <c r="A9327" i="35"/>
  <c r="A9328" i="35"/>
  <c r="A9329" i="35"/>
  <c r="A9330" i="35"/>
  <c r="A9331" i="35"/>
  <c r="A9332" i="35"/>
  <c r="A9333" i="35"/>
  <c r="A9334" i="35"/>
  <c r="A9335" i="35"/>
  <c r="A9336" i="35"/>
  <c r="A9337" i="35"/>
  <c r="A9338" i="35"/>
  <c r="A9339" i="35"/>
  <c r="A9340" i="35"/>
  <c r="A9341" i="35"/>
  <c r="A9342" i="35"/>
  <c r="A9343" i="35"/>
  <c r="A9344" i="35"/>
  <c r="A9345" i="35"/>
  <c r="A9346" i="35"/>
  <c r="A9347" i="35"/>
  <c r="A9348" i="35"/>
  <c r="A9349" i="35"/>
  <c r="A9350" i="35"/>
  <c r="A9351" i="35"/>
  <c r="A9352" i="35"/>
  <c r="A9353" i="35"/>
  <c r="A9354" i="35"/>
  <c r="A9355" i="35"/>
  <c r="A9356" i="35"/>
  <c r="A9357" i="35"/>
  <c r="A9358" i="35"/>
  <c r="A9359" i="35"/>
  <c r="A9360" i="35"/>
  <c r="A9361" i="35"/>
  <c r="A9362" i="35"/>
  <c r="A9363" i="35"/>
  <c r="A9364" i="35"/>
  <c r="A9365" i="35"/>
  <c r="A9366" i="35"/>
  <c r="A9367" i="35"/>
  <c r="A9368" i="35"/>
  <c r="A9369" i="35"/>
  <c r="A9370" i="35"/>
  <c r="A9371" i="35"/>
  <c r="A9372" i="35"/>
  <c r="A9373" i="35"/>
  <c r="A9374" i="35"/>
  <c r="A9375" i="35"/>
  <c r="A9376" i="35"/>
  <c r="A9377" i="35"/>
  <c r="A9378" i="35"/>
  <c r="A9379" i="35"/>
  <c r="A9380" i="35"/>
  <c r="A9381" i="35"/>
  <c r="A9382" i="35"/>
  <c r="A9383" i="35"/>
  <c r="A9384" i="35"/>
  <c r="A9385" i="35"/>
  <c r="A9386" i="35"/>
  <c r="A9387" i="35"/>
  <c r="A9388" i="35"/>
  <c r="A9389" i="35"/>
  <c r="A9390" i="35"/>
  <c r="A9391" i="35"/>
  <c r="A9392" i="35"/>
  <c r="A9393" i="35"/>
  <c r="A9394" i="35"/>
  <c r="A9395" i="35"/>
  <c r="A9396" i="35"/>
  <c r="A9397" i="35"/>
  <c r="A9398" i="35"/>
  <c r="A9399" i="35"/>
  <c r="A9400" i="35"/>
  <c r="A9401" i="35"/>
  <c r="A9402" i="35"/>
  <c r="A9403" i="35"/>
  <c r="A9404" i="35"/>
  <c r="A9405" i="35"/>
  <c r="A9406" i="35"/>
  <c r="A9407" i="35"/>
  <c r="A9408" i="35"/>
  <c r="A9409" i="35"/>
  <c r="A9410" i="35"/>
  <c r="A9411" i="35"/>
  <c r="A9412" i="35"/>
  <c r="A9413" i="35"/>
  <c r="A9414" i="35"/>
  <c r="A9415" i="35"/>
  <c r="A9416" i="35"/>
  <c r="A9417" i="35"/>
  <c r="A9418" i="35"/>
  <c r="A9419" i="35"/>
  <c r="A9420" i="35"/>
  <c r="A9421" i="35"/>
  <c r="A9422" i="35"/>
  <c r="A9423" i="35"/>
  <c r="A9424" i="35"/>
  <c r="A9425" i="35"/>
  <c r="A9426" i="35"/>
  <c r="A9427" i="35"/>
  <c r="A9428" i="35"/>
  <c r="A9429" i="35"/>
  <c r="A9430" i="35"/>
  <c r="A9431" i="35"/>
  <c r="A9432" i="35"/>
  <c r="A9433" i="35"/>
  <c r="A9434" i="35"/>
  <c r="A9435" i="35"/>
  <c r="A9436" i="35"/>
  <c r="A9437" i="35"/>
  <c r="A9438" i="35"/>
  <c r="A9439" i="35"/>
  <c r="A9440" i="35"/>
  <c r="A9441" i="35"/>
  <c r="A9442" i="35"/>
  <c r="A9443" i="35"/>
  <c r="A9444" i="35"/>
  <c r="A9445" i="35"/>
  <c r="A9446" i="35"/>
  <c r="A9447" i="35"/>
  <c r="A9448" i="35"/>
  <c r="A9449" i="35"/>
  <c r="A9450" i="35"/>
  <c r="A9451" i="35"/>
  <c r="A9452" i="35"/>
  <c r="A9453" i="35"/>
  <c r="A9454" i="35"/>
  <c r="A9455" i="35"/>
  <c r="A9456" i="35"/>
  <c r="A9457" i="35"/>
  <c r="A9458" i="35"/>
  <c r="A9459" i="35"/>
  <c r="A9460" i="35"/>
  <c r="A9461" i="35"/>
  <c r="A9462" i="35"/>
  <c r="A9463" i="35"/>
  <c r="A9464" i="35"/>
  <c r="A9465" i="35"/>
  <c r="A9466" i="35"/>
  <c r="A9467" i="35"/>
  <c r="A9468" i="35"/>
  <c r="A9469" i="35"/>
  <c r="A9470" i="35"/>
  <c r="A9471" i="35"/>
  <c r="A9472" i="35"/>
  <c r="A9473" i="35"/>
  <c r="A9474" i="35"/>
  <c r="A9475" i="35"/>
  <c r="A9476" i="35"/>
  <c r="A9477" i="35"/>
  <c r="A9478" i="35"/>
  <c r="A9479" i="35"/>
  <c r="A9480" i="35"/>
  <c r="A9481" i="35"/>
  <c r="A9482" i="35"/>
  <c r="A9483" i="35"/>
  <c r="A9484" i="35"/>
  <c r="A9485" i="35"/>
  <c r="A9486" i="35"/>
  <c r="A9487" i="35"/>
  <c r="A9488" i="35"/>
  <c r="A9489" i="35"/>
  <c r="A9490" i="35"/>
  <c r="A9491" i="35"/>
  <c r="A9492" i="35"/>
  <c r="A9493" i="35"/>
  <c r="A9494" i="35"/>
  <c r="A9495" i="35"/>
  <c r="A9496" i="35"/>
  <c r="A9497" i="35"/>
  <c r="A9498" i="35"/>
  <c r="A9499" i="35"/>
  <c r="A9500" i="35"/>
  <c r="A9501" i="35"/>
  <c r="A9502" i="35"/>
  <c r="A9503" i="35"/>
  <c r="A9504" i="35"/>
  <c r="A9505" i="35"/>
  <c r="A9506" i="35"/>
  <c r="A9507" i="35"/>
  <c r="A9508" i="35"/>
  <c r="A9509" i="35"/>
  <c r="A9510" i="35"/>
  <c r="A9511" i="35"/>
  <c r="A9512" i="35"/>
  <c r="A9513" i="35"/>
  <c r="A9514" i="35"/>
  <c r="A9515" i="35"/>
  <c r="A9516" i="35"/>
  <c r="A9517" i="35"/>
  <c r="A9518" i="35"/>
  <c r="A9519" i="35"/>
  <c r="A9520" i="35"/>
  <c r="A9521" i="35"/>
  <c r="A9522" i="35"/>
  <c r="A9523" i="35"/>
  <c r="A9524" i="35"/>
  <c r="A9525" i="35"/>
  <c r="A9526" i="35"/>
  <c r="A9527" i="35"/>
  <c r="A9528" i="35"/>
  <c r="A9529" i="35"/>
  <c r="A9530" i="35"/>
  <c r="A9531" i="35"/>
  <c r="A9532" i="35"/>
  <c r="A9533" i="35"/>
  <c r="A9534" i="35"/>
  <c r="A9535" i="35"/>
  <c r="A9536" i="35"/>
  <c r="A9537" i="35"/>
  <c r="A9538" i="35"/>
  <c r="A9539" i="35"/>
  <c r="A9540" i="35"/>
  <c r="A9541" i="35"/>
  <c r="A9542" i="35"/>
  <c r="A9543" i="35"/>
  <c r="A9544" i="35"/>
  <c r="A9545" i="35"/>
  <c r="A9546" i="35"/>
  <c r="A9547" i="35"/>
  <c r="A9548" i="35"/>
  <c r="A9549" i="35"/>
  <c r="A9550" i="35"/>
  <c r="A9551" i="35"/>
  <c r="A9552" i="35"/>
  <c r="A9553" i="35"/>
  <c r="A9554" i="35"/>
  <c r="A9555" i="35"/>
  <c r="A9556" i="35"/>
  <c r="A9557" i="35"/>
  <c r="A9558" i="35"/>
  <c r="A9559" i="35"/>
  <c r="A9560" i="35"/>
  <c r="A9561" i="35"/>
  <c r="A9562" i="35"/>
  <c r="A9563" i="35"/>
  <c r="A9564" i="35"/>
  <c r="A9565" i="35"/>
  <c r="A9566" i="35"/>
  <c r="A9567" i="35"/>
  <c r="A9568" i="35"/>
  <c r="A9569" i="35"/>
  <c r="A9570" i="35"/>
  <c r="A9571" i="35"/>
  <c r="A9572" i="35"/>
  <c r="A9573" i="35"/>
  <c r="A9574" i="35"/>
  <c r="A9575" i="35"/>
  <c r="A9576" i="35"/>
  <c r="A9577" i="35"/>
  <c r="A9578" i="35"/>
  <c r="A9579" i="35"/>
  <c r="A9580" i="35"/>
  <c r="A9581" i="35"/>
  <c r="A9582" i="35"/>
  <c r="A9583" i="35"/>
  <c r="A9584" i="35"/>
  <c r="A9585" i="35"/>
  <c r="A9586" i="35"/>
  <c r="A9587" i="35"/>
  <c r="A9588" i="35"/>
  <c r="A9589" i="35"/>
  <c r="A9590" i="35"/>
  <c r="A9591" i="35"/>
  <c r="A9592" i="35"/>
  <c r="A9593" i="35"/>
  <c r="A9594" i="35"/>
  <c r="A9595" i="35"/>
  <c r="A9596" i="35"/>
  <c r="A9597" i="35"/>
  <c r="A9598" i="35"/>
  <c r="A9599" i="35"/>
  <c r="A9600" i="35"/>
  <c r="A9601" i="35"/>
  <c r="A9602" i="35"/>
  <c r="A9603" i="35"/>
  <c r="A9604" i="35"/>
  <c r="A9605" i="35"/>
  <c r="A9606" i="35"/>
  <c r="A9607" i="35"/>
  <c r="A9608" i="35"/>
  <c r="A9609" i="35"/>
  <c r="A9610" i="35"/>
  <c r="A9611" i="35"/>
  <c r="A9612" i="35"/>
  <c r="A9613" i="35"/>
  <c r="A9614" i="35"/>
  <c r="A9615" i="35"/>
  <c r="A9616" i="35"/>
  <c r="A9617" i="35"/>
  <c r="A9618" i="35"/>
  <c r="A9619" i="35"/>
  <c r="A9620" i="35"/>
  <c r="A9621" i="35"/>
  <c r="A9622" i="35"/>
  <c r="A9623" i="35"/>
  <c r="A9624" i="35"/>
  <c r="A9625" i="35"/>
  <c r="A9626" i="35"/>
  <c r="A9627" i="35"/>
  <c r="A9628" i="35"/>
  <c r="A9629" i="35"/>
  <c r="A9630" i="35"/>
  <c r="A9631" i="35"/>
  <c r="A9632" i="35"/>
  <c r="A9633" i="35"/>
  <c r="A9634" i="35"/>
  <c r="A9635" i="35"/>
  <c r="A9636" i="35"/>
  <c r="A9637" i="35"/>
  <c r="A9638" i="35"/>
  <c r="A9639" i="35"/>
  <c r="A9640" i="35"/>
  <c r="A9641" i="35"/>
  <c r="A9642" i="35"/>
  <c r="A9643" i="35"/>
  <c r="A9644" i="35"/>
  <c r="A9645" i="35"/>
  <c r="A9646" i="35"/>
  <c r="A9647" i="35"/>
  <c r="A9648" i="35"/>
  <c r="A9649" i="35"/>
  <c r="A9650" i="35"/>
  <c r="A9651" i="35"/>
  <c r="A9652" i="35"/>
  <c r="A9653" i="35"/>
  <c r="A9654" i="35"/>
  <c r="A9655" i="35"/>
  <c r="A9656" i="35"/>
  <c r="A9657" i="35"/>
  <c r="A9658" i="35"/>
  <c r="A9659" i="35"/>
  <c r="A9660" i="35"/>
  <c r="A9661" i="35"/>
  <c r="A9662" i="35"/>
  <c r="A9663" i="35"/>
  <c r="A9664" i="35"/>
  <c r="A9665" i="35"/>
  <c r="A9666" i="35"/>
  <c r="A9667" i="35"/>
  <c r="A9668" i="35"/>
  <c r="A9669" i="35"/>
  <c r="A9670" i="35"/>
  <c r="A9671" i="35"/>
  <c r="A9672" i="35"/>
  <c r="A9673" i="35"/>
  <c r="A9674" i="35"/>
  <c r="A9675" i="35"/>
  <c r="A9676" i="35"/>
  <c r="A9677" i="35"/>
  <c r="A9678" i="35"/>
  <c r="A9679" i="35"/>
  <c r="A9680" i="35"/>
  <c r="A9681" i="35"/>
  <c r="A9682" i="35"/>
  <c r="A9683" i="35"/>
  <c r="A9684" i="35"/>
  <c r="A9685" i="35"/>
  <c r="A9686" i="35"/>
  <c r="A9687" i="35"/>
  <c r="A9688" i="35"/>
  <c r="A9689" i="35"/>
  <c r="A9690" i="35"/>
  <c r="A9691" i="35"/>
  <c r="A9692" i="35"/>
  <c r="A9693" i="35"/>
  <c r="A9694" i="35"/>
  <c r="A9695" i="35"/>
  <c r="A9696" i="35"/>
  <c r="A9697" i="35"/>
  <c r="A9698" i="35"/>
  <c r="A9699" i="35"/>
  <c r="A9700" i="35"/>
  <c r="A9701" i="35"/>
  <c r="A9702" i="35"/>
  <c r="A9703" i="35"/>
  <c r="A9704" i="35"/>
  <c r="A9705" i="35"/>
  <c r="A9706" i="35"/>
  <c r="A9707" i="35"/>
  <c r="A9708" i="35"/>
  <c r="A9709" i="35"/>
  <c r="A9710" i="35"/>
  <c r="A9711" i="35"/>
  <c r="A9712" i="35"/>
  <c r="A9713" i="35"/>
  <c r="A9714" i="35"/>
  <c r="A9715" i="35"/>
  <c r="A9716" i="35"/>
  <c r="A9717" i="35"/>
  <c r="A9718" i="35"/>
  <c r="A9719" i="35"/>
  <c r="A9720" i="35"/>
  <c r="A9721" i="35"/>
  <c r="A9722" i="35"/>
  <c r="A9723" i="35"/>
  <c r="A9724" i="35"/>
  <c r="A9725" i="35"/>
  <c r="A9726" i="35"/>
  <c r="A9727" i="35"/>
  <c r="A9728" i="35"/>
  <c r="A9729" i="35"/>
  <c r="A9730" i="35"/>
  <c r="A9731" i="35"/>
  <c r="A9732" i="35"/>
  <c r="A9733" i="35"/>
  <c r="A9734" i="35"/>
  <c r="A9735" i="35"/>
  <c r="A9736" i="35"/>
  <c r="A9737" i="35"/>
  <c r="A9738" i="35"/>
  <c r="A9739" i="35"/>
  <c r="A9740" i="35"/>
  <c r="A9741" i="35"/>
  <c r="A9742" i="35"/>
  <c r="A9743" i="35"/>
  <c r="A9744" i="35"/>
  <c r="A9745" i="35"/>
  <c r="A9746" i="35"/>
  <c r="A9747" i="35"/>
  <c r="A9748" i="35"/>
  <c r="A9749" i="35"/>
  <c r="A9750" i="35"/>
  <c r="A9751" i="35"/>
  <c r="A9752" i="35"/>
  <c r="A9753" i="35"/>
  <c r="A9754" i="35"/>
  <c r="A9755" i="35"/>
  <c r="A9756" i="35"/>
  <c r="A9757" i="35"/>
  <c r="A9758" i="35"/>
  <c r="A9759" i="35"/>
  <c r="A9760" i="35"/>
  <c r="A9761" i="35"/>
  <c r="A9762" i="35"/>
  <c r="A9763" i="35"/>
  <c r="A9764" i="35"/>
  <c r="A9765" i="35"/>
  <c r="A9766" i="35"/>
  <c r="A9767" i="35"/>
  <c r="A9768" i="35"/>
  <c r="A9769" i="35"/>
  <c r="A9770" i="35"/>
  <c r="A9771" i="35"/>
  <c r="A9772" i="35"/>
  <c r="A9773" i="35"/>
  <c r="A9774" i="35"/>
  <c r="A9775" i="35"/>
  <c r="A9776" i="35"/>
  <c r="A9777" i="35"/>
  <c r="A9778" i="35"/>
  <c r="A9779" i="35"/>
  <c r="A9780" i="35"/>
  <c r="A9781" i="35"/>
  <c r="A9782" i="35"/>
  <c r="A9783" i="35"/>
  <c r="A9784" i="35"/>
  <c r="A9785" i="35"/>
  <c r="A9786" i="35"/>
  <c r="A9787" i="35"/>
  <c r="A9788" i="35"/>
  <c r="A9789" i="35"/>
  <c r="A9790" i="35"/>
  <c r="A9791" i="35"/>
  <c r="A9792" i="35"/>
  <c r="A9793" i="35"/>
  <c r="A9794" i="35"/>
  <c r="A9795" i="35"/>
  <c r="A9796" i="35"/>
  <c r="A9797" i="35"/>
  <c r="A9798" i="35"/>
  <c r="A9799" i="35"/>
  <c r="A9800" i="35"/>
  <c r="A9801" i="35"/>
  <c r="A9802" i="35"/>
  <c r="A9803" i="35"/>
  <c r="A9804" i="35"/>
  <c r="A9805" i="35"/>
  <c r="A9806" i="35"/>
  <c r="A9807" i="35"/>
  <c r="A9808" i="35"/>
  <c r="A9809" i="35"/>
  <c r="A9810" i="35"/>
  <c r="A9811" i="35"/>
  <c r="A9812" i="35"/>
  <c r="A9813" i="35"/>
  <c r="A9814" i="35"/>
  <c r="A9815" i="35"/>
  <c r="A9816" i="35"/>
  <c r="A9817" i="35"/>
  <c r="A9818" i="35"/>
  <c r="A9819" i="35"/>
  <c r="A9820" i="35"/>
  <c r="A9821" i="35"/>
  <c r="A9822" i="35"/>
  <c r="A9823" i="35"/>
  <c r="A9824" i="35"/>
  <c r="A9825" i="35"/>
  <c r="A9826" i="35"/>
  <c r="A9827" i="35"/>
  <c r="A9828" i="35"/>
  <c r="A9829" i="35"/>
  <c r="A9830" i="35"/>
  <c r="A9831" i="35"/>
  <c r="A9832" i="35"/>
  <c r="A9833" i="35"/>
  <c r="A9834" i="35"/>
  <c r="A9835" i="35"/>
  <c r="A9836" i="35"/>
  <c r="A9837" i="35"/>
  <c r="A9838" i="35"/>
  <c r="A9839" i="35"/>
  <c r="A9840" i="35"/>
  <c r="A9841" i="35"/>
  <c r="A9842" i="35"/>
  <c r="A9843" i="35"/>
  <c r="A9844" i="35"/>
  <c r="A9845" i="35"/>
  <c r="A9846" i="35"/>
  <c r="A9847" i="35"/>
  <c r="A9848" i="35"/>
  <c r="A9849" i="35"/>
  <c r="A9850" i="35"/>
  <c r="A9851" i="35"/>
  <c r="A9852" i="35"/>
  <c r="A9853" i="35"/>
  <c r="A9854" i="35"/>
  <c r="A9855" i="35"/>
  <c r="A9856" i="35"/>
  <c r="A9857" i="35"/>
  <c r="A9858" i="35"/>
  <c r="A9859" i="35"/>
  <c r="A9860" i="35"/>
  <c r="A9861" i="35"/>
  <c r="A9862" i="35"/>
  <c r="A9863" i="35"/>
  <c r="A9864" i="35"/>
  <c r="A9865" i="35"/>
  <c r="A9866" i="35"/>
  <c r="A9867" i="35"/>
  <c r="A9868" i="35"/>
  <c r="A9869" i="35"/>
  <c r="A9870" i="35"/>
  <c r="A9871" i="35"/>
  <c r="A9872" i="35"/>
  <c r="A9873" i="35"/>
  <c r="A9874" i="35"/>
  <c r="A9875" i="35"/>
  <c r="A9876" i="35"/>
  <c r="A9877" i="35"/>
  <c r="A9878" i="35"/>
  <c r="A9879" i="35"/>
  <c r="A9880" i="35"/>
  <c r="A9881" i="35"/>
  <c r="A9882" i="35"/>
  <c r="A9883" i="35"/>
  <c r="A9884" i="35"/>
  <c r="A9885" i="35"/>
  <c r="A9886" i="35"/>
  <c r="A9887" i="35"/>
  <c r="A9888" i="35"/>
  <c r="A9889" i="35"/>
  <c r="A9890" i="35"/>
  <c r="A9891" i="35"/>
  <c r="A9892" i="35"/>
  <c r="A9893" i="35"/>
  <c r="A9894" i="35"/>
  <c r="A9895" i="35"/>
  <c r="A9896" i="35"/>
  <c r="A9897" i="35"/>
  <c r="A9898" i="35"/>
  <c r="A9899" i="35"/>
  <c r="A9900" i="35"/>
  <c r="A9901" i="35"/>
  <c r="A9902" i="35"/>
  <c r="A9903" i="35"/>
  <c r="A9904" i="35"/>
  <c r="A9905" i="35"/>
  <c r="A9906" i="35"/>
  <c r="A9907" i="35"/>
  <c r="A9908" i="35"/>
  <c r="A9909" i="35"/>
  <c r="A9910" i="35"/>
  <c r="A9911" i="35"/>
  <c r="A9912" i="35"/>
  <c r="A9913" i="35"/>
  <c r="A9914" i="35"/>
  <c r="A9915" i="35"/>
  <c r="A9916" i="35"/>
  <c r="A9917" i="35"/>
  <c r="A9918" i="35"/>
  <c r="A9919" i="35"/>
  <c r="A9920" i="35"/>
  <c r="A9921" i="35"/>
  <c r="A9922" i="35"/>
  <c r="A9923" i="35"/>
  <c r="A9924" i="35"/>
  <c r="A9925" i="35"/>
  <c r="A9926" i="35"/>
  <c r="A9927" i="35"/>
  <c r="A9928" i="35"/>
  <c r="A9929" i="35"/>
  <c r="A9930" i="35"/>
  <c r="A9931" i="35"/>
  <c r="A9932" i="35"/>
  <c r="A9933" i="35"/>
  <c r="A9934" i="35"/>
  <c r="A9935" i="35"/>
  <c r="A9936" i="35"/>
  <c r="A9937" i="35"/>
  <c r="A9938" i="35"/>
  <c r="A9939" i="35"/>
  <c r="A9940" i="35"/>
  <c r="A9941" i="35"/>
  <c r="A9942" i="35"/>
  <c r="A9943" i="35"/>
  <c r="A9944" i="35"/>
  <c r="A9945" i="35"/>
  <c r="A9946" i="35"/>
  <c r="A9947" i="35"/>
  <c r="A9948" i="35"/>
  <c r="A9949" i="35"/>
  <c r="A9950" i="35"/>
  <c r="A9951" i="35"/>
  <c r="A9952" i="35"/>
  <c r="A9953" i="35"/>
  <c r="A9954" i="35"/>
  <c r="A9955" i="35"/>
  <c r="A9956" i="35"/>
  <c r="A9957" i="35"/>
  <c r="A9958" i="35"/>
  <c r="A9959" i="35"/>
  <c r="A9960" i="35"/>
  <c r="A9961" i="35"/>
  <c r="A9962" i="35"/>
  <c r="A9963" i="35"/>
  <c r="A9964" i="35"/>
  <c r="A9965" i="35"/>
  <c r="A9966" i="35"/>
  <c r="A9967" i="35"/>
  <c r="A9968" i="35"/>
  <c r="A9969" i="35"/>
  <c r="A9970" i="35"/>
  <c r="A9971" i="35"/>
  <c r="A9972" i="35"/>
  <c r="A9973" i="35"/>
  <c r="A9974" i="35"/>
  <c r="A9975" i="35"/>
  <c r="A9976" i="35"/>
  <c r="A9977" i="35"/>
  <c r="A9978" i="35"/>
  <c r="A9979" i="35"/>
  <c r="A9980" i="35"/>
  <c r="A9981" i="35"/>
  <c r="A9982" i="35"/>
  <c r="A9983" i="35"/>
  <c r="A9984" i="35"/>
  <c r="A9985" i="35"/>
  <c r="A9986" i="35"/>
  <c r="A9987" i="35"/>
  <c r="A9988" i="35"/>
  <c r="A9989" i="35"/>
  <c r="A9990" i="35"/>
  <c r="A9991" i="35"/>
  <c r="A9992" i="35"/>
  <c r="A9993" i="35"/>
  <c r="A9994" i="35"/>
  <c r="A9995" i="35"/>
  <c r="A9996" i="35"/>
  <c r="A9997" i="35"/>
  <c r="A9998" i="35"/>
  <c r="A9999" i="35"/>
  <c r="A10000" i="35"/>
  <c r="A10001" i="35"/>
  <c r="A10002" i="35"/>
  <c r="A10003" i="35"/>
  <c r="A10004" i="35"/>
  <c r="A10005" i="35"/>
  <c r="A10006" i="35"/>
  <c r="A10007" i="35"/>
  <c r="A10008" i="35"/>
  <c r="A10009" i="35"/>
  <c r="A10010" i="35"/>
  <c r="A10011" i="35"/>
  <c r="A10012" i="35"/>
  <c r="A10013" i="35"/>
  <c r="A10014" i="35"/>
  <c r="A10015" i="35"/>
  <c r="A10016" i="35"/>
  <c r="A10017" i="35"/>
  <c r="A10018" i="35"/>
  <c r="A10019" i="35"/>
  <c r="A10020" i="35"/>
  <c r="A10021" i="35"/>
  <c r="A10022" i="35"/>
  <c r="A10023" i="35"/>
  <c r="A10024" i="35"/>
  <c r="A10025" i="35"/>
  <c r="A10026" i="35"/>
  <c r="A10027" i="35"/>
  <c r="A10028" i="35"/>
  <c r="A10029" i="35"/>
  <c r="A10030" i="35"/>
  <c r="A10031" i="35"/>
  <c r="A10032" i="35"/>
  <c r="A10033" i="35"/>
  <c r="A10034" i="35"/>
  <c r="A10035" i="35"/>
  <c r="A10036" i="35"/>
  <c r="A10037" i="35"/>
  <c r="A10038" i="35"/>
  <c r="A10039" i="35"/>
  <c r="A10040" i="35"/>
  <c r="A10041" i="35"/>
  <c r="A10042" i="35"/>
  <c r="A10043" i="35"/>
  <c r="A10044" i="35"/>
  <c r="A10045" i="35"/>
  <c r="A10046" i="35"/>
  <c r="A10047" i="35"/>
  <c r="A10048" i="35"/>
  <c r="A10049" i="35"/>
  <c r="A10050" i="35"/>
  <c r="A10051" i="35"/>
  <c r="A10052" i="35"/>
  <c r="A10053" i="35"/>
  <c r="A10054" i="35"/>
  <c r="A10055" i="35"/>
  <c r="A10056" i="35"/>
  <c r="A10057" i="35"/>
  <c r="A10058" i="35"/>
  <c r="A10059" i="35"/>
  <c r="A10060" i="35"/>
  <c r="A10061" i="35"/>
  <c r="A10062" i="35"/>
  <c r="A10063" i="35"/>
  <c r="A10064" i="35"/>
  <c r="A10065" i="35"/>
  <c r="A10066" i="35"/>
  <c r="A10067" i="35"/>
  <c r="A10068" i="35"/>
  <c r="A10069" i="35"/>
  <c r="A10070" i="35"/>
  <c r="A10071" i="35"/>
  <c r="A10072" i="35"/>
  <c r="A10073" i="35"/>
  <c r="A10074" i="35"/>
  <c r="A10075" i="35"/>
  <c r="A10076" i="35"/>
  <c r="A10077" i="35"/>
  <c r="A10078" i="35"/>
  <c r="A10079" i="35"/>
  <c r="A10080" i="35"/>
  <c r="A10081" i="35"/>
  <c r="A10082" i="35"/>
  <c r="A10083" i="35"/>
  <c r="A10084" i="35"/>
  <c r="A10085" i="35"/>
  <c r="A10086" i="35"/>
  <c r="A10087" i="35"/>
  <c r="A10088" i="35"/>
  <c r="A10089" i="35"/>
  <c r="A10090" i="35"/>
  <c r="A10091" i="35"/>
  <c r="A10092" i="35"/>
  <c r="A10093" i="35"/>
  <c r="A10094" i="35"/>
  <c r="A10095" i="35"/>
  <c r="A10096" i="35"/>
  <c r="A10097" i="35"/>
  <c r="A10098" i="35"/>
  <c r="A10099" i="35"/>
  <c r="A10100" i="35"/>
  <c r="A10101" i="35"/>
  <c r="A10102" i="35"/>
  <c r="A10103" i="35"/>
  <c r="A10104" i="35"/>
  <c r="A10105" i="35"/>
  <c r="A10106" i="35"/>
  <c r="A10107" i="35"/>
  <c r="A10108" i="35"/>
  <c r="A10109" i="35"/>
  <c r="A10110" i="35"/>
  <c r="A10111" i="35"/>
  <c r="A10112" i="35"/>
  <c r="A10113" i="35"/>
  <c r="A10114" i="35"/>
  <c r="A10115" i="35"/>
  <c r="A10116" i="35"/>
  <c r="A10117" i="35"/>
  <c r="A10118" i="35"/>
  <c r="A10119" i="35"/>
  <c r="A10120" i="35"/>
  <c r="A10121" i="35"/>
  <c r="A10122" i="35"/>
  <c r="A10123" i="35"/>
  <c r="A10124" i="35"/>
  <c r="A10125" i="35"/>
  <c r="A10126" i="35"/>
  <c r="A10127" i="35"/>
  <c r="A10128" i="35"/>
  <c r="A10129" i="35"/>
  <c r="A10130" i="35"/>
  <c r="A10131" i="35"/>
  <c r="A10132" i="35"/>
  <c r="A10133" i="35"/>
  <c r="A10134" i="35"/>
  <c r="A10135" i="35"/>
  <c r="A10136" i="35"/>
  <c r="A10137" i="35"/>
  <c r="A10138" i="35"/>
  <c r="A10139" i="35"/>
  <c r="A10140" i="35"/>
  <c r="A10141" i="35"/>
  <c r="A10142" i="35"/>
  <c r="A10143" i="35"/>
  <c r="A10144" i="35"/>
  <c r="A10145" i="35"/>
  <c r="A10146" i="35"/>
  <c r="A10147" i="35"/>
  <c r="A10148" i="35"/>
  <c r="A10149" i="35"/>
  <c r="A10150" i="35"/>
  <c r="A10151" i="35"/>
  <c r="A10152" i="35"/>
  <c r="A10153" i="35"/>
  <c r="A10154" i="35"/>
  <c r="A10155" i="35"/>
  <c r="A10156" i="35"/>
  <c r="A10157" i="35"/>
  <c r="A10158" i="35"/>
  <c r="A10159" i="35"/>
  <c r="A10160" i="35"/>
  <c r="A10161" i="35"/>
  <c r="A10162" i="35"/>
  <c r="A10163" i="35"/>
  <c r="A10164" i="35"/>
  <c r="A10165" i="35"/>
  <c r="A10166" i="35"/>
  <c r="A10167" i="35"/>
  <c r="A10168" i="35"/>
  <c r="A10169" i="35"/>
  <c r="A10170" i="35"/>
  <c r="A10171" i="35"/>
  <c r="A10172" i="35"/>
  <c r="A10173" i="35"/>
  <c r="A10174" i="35"/>
  <c r="A10175" i="35"/>
  <c r="A10176" i="35"/>
  <c r="A10177" i="35"/>
  <c r="A10178" i="35"/>
  <c r="A10179" i="35"/>
  <c r="A10180" i="35"/>
  <c r="A10181" i="35"/>
  <c r="A10182" i="35"/>
  <c r="A10183" i="35"/>
  <c r="A10184" i="35"/>
  <c r="A10185" i="35"/>
  <c r="A10186" i="35"/>
  <c r="A10187" i="35"/>
  <c r="A10188" i="35"/>
  <c r="A10189" i="35"/>
  <c r="A10190" i="35"/>
  <c r="A10191" i="35"/>
  <c r="A10192" i="35"/>
  <c r="A10193" i="35"/>
  <c r="A10194" i="35"/>
  <c r="A10195" i="35"/>
  <c r="A10196" i="35"/>
  <c r="A10197" i="35"/>
  <c r="A10198" i="35"/>
  <c r="A10199" i="35"/>
  <c r="A10200" i="35"/>
  <c r="A10201" i="35"/>
  <c r="A10202" i="35"/>
  <c r="A10203" i="35"/>
  <c r="A10204" i="35"/>
  <c r="A10205" i="35"/>
  <c r="A10206" i="35"/>
  <c r="A10207" i="35"/>
  <c r="A10208" i="35"/>
  <c r="A10209" i="35"/>
  <c r="A10210" i="35"/>
  <c r="A10211" i="35"/>
  <c r="A10212" i="35"/>
  <c r="A10213" i="35"/>
  <c r="A10214" i="35"/>
  <c r="A10215" i="35"/>
  <c r="A10216" i="35"/>
  <c r="A10217" i="35"/>
  <c r="A10218" i="35"/>
  <c r="A10219" i="35"/>
  <c r="A10220" i="35"/>
  <c r="A10221" i="35"/>
  <c r="A10222" i="35"/>
  <c r="A10223" i="35"/>
  <c r="A10224" i="35"/>
  <c r="A10225" i="35"/>
  <c r="A10226" i="35"/>
  <c r="A10227" i="35"/>
  <c r="A10228" i="35"/>
  <c r="A10229" i="35"/>
  <c r="A10230" i="35"/>
  <c r="A10231" i="35"/>
  <c r="A10232" i="35"/>
  <c r="A10233" i="35"/>
  <c r="A10234" i="35"/>
  <c r="A10235" i="35"/>
  <c r="A10236" i="35"/>
  <c r="A10237" i="35"/>
  <c r="A10238" i="35"/>
  <c r="A10239" i="35"/>
  <c r="A10240" i="35"/>
  <c r="A10241" i="35"/>
  <c r="A10242" i="35"/>
  <c r="A10243" i="35"/>
  <c r="A10244" i="35"/>
  <c r="A10245" i="35"/>
  <c r="A10246" i="35"/>
  <c r="A10247" i="35"/>
  <c r="A10248" i="35"/>
  <c r="A10249" i="35"/>
  <c r="A10250" i="35"/>
  <c r="A10251" i="35"/>
  <c r="A10252" i="35"/>
  <c r="A10253" i="35"/>
  <c r="A10254" i="35"/>
  <c r="A10255" i="35"/>
  <c r="A10256" i="35"/>
  <c r="A10257" i="35"/>
  <c r="A10258" i="35"/>
  <c r="A10259" i="35"/>
  <c r="A10260" i="35"/>
  <c r="A10261" i="35"/>
  <c r="A10262" i="35"/>
  <c r="A10263" i="35"/>
  <c r="A10264" i="35"/>
  <c r="A10265" i="35"/>
  <c r="A10266" i="35"/>
  <c r="A10267" i="35"/>
  <c r="A10268" i="35"/>
  <c r="A10269" i="35"/>
  <c r="A10270" i="35"/>
  <c r="A10271" i="35"/>
  <c r="A10272" i="35"/>
  <c r="A10273" i="35"/>
  <c r="A10274" i="35"/>
  <c r="A10275" i="35"/>
  <c r="A10276" i="35"/>
  <c r="A10277" i="35"/>
  <c r="A10278" i="35"/>
  <c r="A10279" i="35"/>
  <c r="A10280" i="35"/>
  <c r="A10281" i="35"/>
  <c r="A10282" i="35"/>
  <c r="A10283" i="35"/>
  <c r="A10284" i="35"/>
  <c r="A10285" i="35"/>
  <c r="A10286" i="35"/>
  <c r="A10287" i="35"/>
  <c r="A10288" i="35"/>
  <c r="A10289" i="35"/>
  <c r="A10290" i="35"/>
  <c r="A10291" i="35"/>
  <c r="A10292" i="35"/>
  <c r="A10293" i="35"/>
  <c r="A10294" i="35"/>
  <c r="A10295" i="35"/>
  <c r="A10296" i="35"/>
  <c r="A10297" i="35"/>
  <c r="A10298" i="35"/>
  <c r="A10299" i="35"/>
  <c r="A10300" i="35"/>
  <c r="A10301" i="35"/>
  <c r="A10302" i="35"/>
  <c r="A10303" i="35"/>
  <c r="A10304" i="35"/>
  <c r="A10305" i="35"/>
  <c r="A10306" i="35"/>
  <c r="A10307" i="35"/>
  <c r="A10308" i="35"/>
  <c r="A10309" i="35"/>
  <c r="A10310" i="35"/>
  <c r="A10311" i="35"/>
  <c r="A10312" i="35"/>
  <c r="A10313" i="35"/>
  <c r="A10314" i="35"/>
  <c r="A10315" i="35"/>
  <c r="A10316" i="35"/>
  <c r="A10317" i="35"/>
  <c r="A10318" i="35"/>
  <c r="A10319" i="35"/>
  <c r="A10320" i="35"/>
  <c r="A10321" i="35"/>
  <c r="A10322" i="35"/>
  <c r="A10323" i="35"/>
  <c r="A10324" i="35"/>
  <c r="A10325" i="35"/>
  <c r="A10326" i="35"/>
  <c r="A10327" i="35"/>
  <c r="A10328" i="35"/>
  <c r="A10329" i="35"/>
  <c r="A10330" i="35"/>
  <c r="A10331" i="35"/>
  <c r="A10332" i="35"/>
  <c r="A10333" i="35"/>
  <c r="A10334" i="35"/>
  <c r="A10335" i="35"/>
  <c r="A10336" i="35"/>
  <c r="A10337" i="35"/>
  <c r="A10338" i="35"/>
  <c r="A10339" i="35"/>
  <c r="A10340" i="35"/>
  <c r="A10341" i="35"/>
  <c r="A10342" i="35"/>
  <c r="A10343" i="35"/>
  <c r="A10344" i="35"/>
  <c r="A10345" i="35"/>
  <c r="A10346" i="35"/>
  <c r="A10347" i="35"/>
  <c r="A10348" i="35"/>
  <c r="A10349" i="35"/>
  <c r="A10350" i="35"/>
  <c r="A10351" i="35"/>
  <c r="A10352" i="35"/>
  <c r="A10353" i="35"/>
  <c r="A10354" i="35"/>
  <c r="A10355" i="35"/>
  <c r="A10356" i="35"/>
  <c r="A10357" i="35"/>
  <c r="A10358" i="35"/>
  <c r="A10359" i="35"/>
  <c r="A10360" i="35"/>
  <c r="A10361" i="35"/>
  <c r="A10362" i="35"/>
  <c r="A10363" i="35"/>
  <c r="A10364" i="35"/>
  <c r="A10365" i="35"/>
  <c r="A10366" i="35"/>
  <c r="A10367" i="35"/>
  <c r="A10368" i="35"/>
  <c r="A10369" i="35"/>
  <c r="A10370" i="35"/>
  <c r="A10371" i="35"/>
  <c r="A10372" i="35"/>
  <c r="A10373" i="35"/>
  <c r="A10374" i="35"/>
  <c r="A10375" i="35"/>
  <c r="A10376" i="35"/>
  <c r="A10377" i="35"/>
  <c r="A10378" i="35"/>
  <c r="A10379" i="35"/>
  <c r="A10380" i="35"/>
  <c r="A10381" i="35"/>
  <c r="A10382" i="35"/>
  <c r="A10383" i="35"/>
  <c r="A10384" i="35"/>
  <c r="A10385" i="35"/>
  <c r="A10386" i="35"/>
  <c r="A10387" i="35"/>
  <c r="A10388" i="35"/>
  <c r="A10389" i="35"/>
  <c r="A10390" i="35"/>
  <c r="A10391" i="35"/>
  <c r="A10392" i="35"/>
  <c r="A10393" i="35"/>
  <c r="A10394" i="35"/>
  <c r="A10395" i="35"/>
  <c r="A10396" i="35"/>
  <c r="A10397" i="35"/>
  <c r="A10398" i="35"/>
  <c r="A10399" i="35"/>
  <c r="A10400" i="35"/>
  <c r="A10401" i="35"/>
  <c r="A10402" i="35"/>
  <c r="A10403" i="35"/>
  <c r="A10404" i="35"/>
  <c r="A10405" i="35"/>
  <c r="A10406" i="35"/>
  <c r="A10407" i="35"/>
  <c r="A10408" i="35"/>
  <c r="A10409" i="35"/>
  <c r="A10410" i="35"/>
  <c r="A10411" i="35"/>
  <c r="A10412" i="35"/>
  <c r="A10413" i="35"/>
  <c r="A10414" i="35"/>
  <c r="A10415" i="35"/>
  <c r="A10416" i="35"/>
  <c r="A10417" i="35"/>
  <c r="A10418" i="35"/>
  <c r="A10419" i="35"/>
  <c r="A10420" i="35"/>
  <c r="A10421" i="35"/>
  <c r="A10422" i="35"/>
  <c r="A10423" i="35"/>
  <c r="A10424" i="35"/>
  <c r="A10425" i="35"/>
  <c r="A10426" i="35"/>
  <c r="A10427" i="35"/>
  <c r="A10428" i="35"/>
  <c r="A10429" i="35"/>
  <c r="A10430" i="35"/>
  <c r="A10431" i="35"/>
  <c r="A10432" i="35"/>
  <c r="A10433" i="35"/>
  <c r="A10434" i="35"/>
  <c r="A10435" i="35"/>
  <c r="A10436" i="35"/>
  <c r="A10437" i="35"/>
  <c r="A10438" i="35"/>
  <c r="A10439" i="35"/>
  <c r="A10440" i="35"/>
  <c r="A10441" i="35"/>
  <c r="A10442" i="35"/>
  <c r="A10443" i="35"/>
  <c r="A10444" i="35"/>
  <c r="A10445" i="35"/>
  <c r="A10446" i="35"/>
  <c r="A10447" i="35"/>
  <c r="A10448" i="35"/>
  <c r="A10449" i="35"/>
  <c r="A10450" i="35"/>
  <c r="A10451" i="35"/>
  <c r="A10452" i="35"/>
  <c r="A10453" i="35"/>
  <c r="A10454" i="35"/>
  <c r="A10455" i="35"/>
  <c r="A10456" i="35"/>
  <c r="A10457" i="35"/>
  <c r="A10458" i="35"/>
  <c r="A10459" i="35"/>
  <c r="A10460" i="35"/>
  <c r="A10461" i="35"/>
  <c r="A10462" i="35"/>
  <c r="A10463" i="35"/>
  <c r="A10464" i="35"/>
  <c r="A10465" i="35"/>
  <c r="A10466" i="35"/>
  <c r="A10467" i="35"/>
  <c r="A10468" i="35"/>
  <c r="A10469" i="35"/>
  <c r="A10470" i="35"/>
  <c r="A10471" i="35"/>
  <c r="A10472" i="35"/>
  <c r="A10473" i="35"/>
  <c r="A10474" i="35"/>
  <c r="A10475" i="35"/>
  <c r="A10476" i="35"/>
  <c r="A10477" i="35"/>
  <c r="A10478" i="35"/>
  <c r="A10479" i="35"/>
  <c r="A10480" i="35"/>
  <c r="A10481" i="35"/>
  <c r="A10482" i="35"/>
  <c r="A10483" i="35"/>
  <c r="A10484" i="35"/>
  <c r="A10485" i="35"/>
  <c r="A10486" i="35"/>
  <c r="A10487" i="35"/>
  <c r="A10488" i="35"/>
  <c r="A10489" i="35"/>
  <c r="A10490" i="35"/>
  <c r="A10491" i="35"/>
  <c r="A10492" i="35"/>
  <c r="A10493" i="35"/>
  <c r="A10494" i="35"/>
  <c r="A10495" i="35"/>
  <c r="A10496" i="35"/>
  <c r="A10497" i="35"/>
  <c r="A10498" i="35"/>
  <c r="A10499" i="35"/>
  <c r="A10500" i="35"/>
  <c r="A10501" i="35"/>
  <c r="A10502" i="35"/>
  <c r="A10503" i="35"/>
  <c r="A10504" i="35"/>
  <c r="A10505" i="35"/>
  <c r="A10506" i="35"/>
  <c r="A10507" i="35"/>
  <c r="A10508" i="35"/>
  <c r="A10509" i="35"/>
  <c r="A10510" i="35"/>
  <c r="A10511" i="35"/>
  <c r="A10512" i="35"/>
  <c r="A10513" i="35"/>
  <c r="A10514" i="35"/>
  <c r="A10515" i="35"/>
  <c r="A10516" i="35"/>
  <c r="A10517" i="35"/>
  <c r="A10518" i="35"/>
  <c r="A10519" i="35"/>
  <c r="A10520" i="35"/>
  <c r="A10521" i="35"/>
  <c r="A10522" i="35"/>
  <c r="A10523" i="35"/>
  <c r="A10524" i="35"/>
  <c r="A10525" i="35"/>
  <c r="A10526" i="35"/>
  <c r="A10527" i="35"/>
  <c r="A10528" i="35"/>
  <c r="A10529" i="35"/>
  <c r="A10530" i="35"/>
  <c r="A10531" i="35"/>
  <c r="A10532" i="35"/>
  <c r="A10533" i="35"/>
  <c r="A10534" i="35"/>
  <c r="A10535" i="35"/>
  <c r="A10536" i="35"/>
  <c r="A10537" i="35"/>
  <c r="A10538" i="35"/>
  <c r="A10539" i="35"/>
  <c r="A10540" i="35"/>
  <c r="A10541" i="35"/>
  <c r="A10542" i="35"/>
  <c r="A10543" i="35"/>
  <c r="A10544" i="35"/>
  <c r="A10545" i="35"/>
  <c r="A10546" i="35"/>
  <c r="A10547" i="35"/>
  <c r="A10548" i="35"/>
  <c r="A10549" i="35"/>
  <c r="A10550" i="35"/>
  <c r="A10551" i="35"/>
  <c r="A10552" i="35"/>
  <c r="A10553" i="35"/>
  <c r="A10554" i="35"/>
  <c r="A10555" i="35"/>
  <c r="A10556" i="35"/>
  <c r="A10557" i="35"/>
  <c r="A10558" i="35"/>
  <c r="A10559" i="35"/>
  <c r="A10560" i="35"/>
  <c r="A10561" i="35"/>
  <c r="A10562" i="35"/>
  <c r="A10563" i="35"/>
  <c r="A10564" i="35"/>
  <c r="A10565" i="35"/>
  <c r="A10566" i="35"/>
  <c r="A10567" i="35"/>
  <c r="A10568" i="35"/>
  <c r="A10569" i="35"/>
  <c r="A10570" i="35"/>
  <c r="A10571" i="35"/>
  <c r="A10572" i="35"/>
  <c r="A10573" i="35"/>
  <c r="A10574" i="35"/>
  <c r="A10575" i="35"/>
  <c r="A10576" i="35"/>
  <c r="A10577" i="35"/>
  <c r="A10578" i="35"/>
  <c r="A10579" i="35"/>
  <c r="A10580" i="35"/>
  <c r="A10581" i="35"/>
  <c r="A10582" i="35"/>
  <c r="A10583" i="35"/>
  <c r="A10584" i="35"/>
  <c r="A10585" i="35"/>
  <c r="A10586" i="35"/>
  <c r="A10587" i="35"/>
  <c r="A10588" i="35"/>
  <c r="A10589" i="35"/>
  <c r="A10590" i="35"/>
  <c r="A10591" i="35"/>
  <c r="A10592" i="35"/>
  <c r="A10593" i="35"/>
  <c r="A10594" i="35"/>
  <c r="A10595" i="35"/>
  <c r="A10596" i="35"/>
  <c r="A10597" i="35"/>
  <c r="A10598" i="35"/>
  <c r="A10599" i="35"/>
  <c r="A10600" i="35"/>
  <c r="A10601" i="35"/>
  <c r="A10602" i="35"/>
  <c r="A10603" i="35"/>
  <c r="A10604" i="35"/>
  <c r="A10605" i="35"/>
  <c r="A10606" i="35"/>
  <c r="A10607" i="35"/>
  <c r="A10608" i="35"/>
  <c r="A10609" i="35"/>
  <c r="A10610" i="35"/>
  <c r="A10611" i="35"/>
  <c r="A10612" i="35"/>
  <c r="A10613" i="35"/>
  <c r="A10614" i="35"/>
  <c r="A10615" i="35"/>
  <c r="A10616" i="35"/>
  <c r="A10617" i="35"/>
  <c r="A10618" i="35"/>
  <c r="A10619" i="35"/>
  <c r="A10620" i="35"/>
  <c r="A10621" i="35"/>
  <c r="A10622" i="35"/>
  <c r="A10623" i="35"/>
  <c r="A10624" i="35"/>
  <c r="A10625" i="35"/>
  <c r="A10626" i="35"/>
  <c r="A10627" i="35"/>
  <c r="A10628" i="35"/>
  <c r="A10629" i="35"/>
  <c r="A10630" i="35"/>
  <c r="A10631" i="35"/>
  <c r="A10632" i="35"/>
  <c r="A10633" i="35"/>
  <c r="A10634" i="35"/>
  <c r="A10635" i="35"/>
  <c r="A10636" i="35"/>
  <c r="A10637" i="35"/>
  <c r="A10638" i="35"/>
  <c r="A10639" i="35"/>
  <c r="A10640" i="35"/>
  <c r="A10641" i="35"/>
  <c r="A10642" i="35"/>
  <c r="A10643" i="35"/>
  <c r="A10644" i="35"/>
  <c r="A10645" i="35"/>
  <c r="A10646" i="35"/>
  <c r="A10647" i="35"/>
  <c r="A10648" i="35"/>
  <c r="A10649" i="35"/>
  <c r="A10650" i="35"/>
  <c r="A10651" i="35"/>
  <c r="A10652" i="35"/>
  <c r="A10653" i="35"/>
  <c r="A10654" i="35"/>
  <c r="A10655" i="35"/>
  <c r="A10656" i="35"/>
  <c r="A10657" i="35"/>
  <c r="A10658" i="35"/>
  <c r="A10659" i="35"/>
  <c r="A10660" i="35"/>
  <c r="A10661" i="35"/>
  <c r="A10662" i="35"/>
  <c r="A10663" i="35"/>
  <c r="A10664" i="35"/>
  <c r="A10665" i="35"/>
  <c r="A10666" i="35"/>
  <c r="A10667" i="35"/>
  <c r="A10668" i="35"/>
  <c r="A10669" i="35"/>
  <c r="A10670" i="35"/>
  <c r="A10671" i="35"/>
  <c r="A10672" i="35"/>
  <c r="A10673" i="35"/>
  <c r="A10674" i="35"/>
  <c r="A10675" i="35"/>
  <c r="A10676" i="35"/>
  <c r="A10677" i="35"/>
  <c r="A10678" i="35"/>
  <c r="A10679" i="35"/>
  <c r="A10680" i="35"/>
  <c r="A10681" i="35"/>
  <c r="A10682" i="35"/>
  <c r="A10683" i="35"/>
  <c r="A10684" i="35"/>
  <c r="A10685" i="35"/>
  <c r="A10686" i="35"/>
  <c r="A10687" i="35"/>
  <c r="A10688" i="35"/>
  <c r="A10689" i="35"/>
  <c r="A10690" i="35"/>
  <c r="A10691" i="35"/>
  <c r="A10692" i="35"/>
  <c r="A10693" i="35"/>
  <c r="A10694" i="35"/>
  <c r="A10695" i="35"/>
  <c r="A10696" i="35"/>
  <c r="A10697" i="35"/>
  <c r="A10698" i="35"/>
  <c r="A10699" i="35"/>
  <c r="A10700" i="35"/>
  <c r="A10701" i="35"/>
  <c r="A10702" i="35"/>
  <c r="A10703" i="35"/>
  <c r="A10704" i="35"/>
  <c r="A10705" i="35"/>
  <c r="A10706" i="35"/>
  <c r="A10707" i="35"/>
  <c r="A10708" i="35"/>
  <c r="A10709" i="35"/>
  <c r="A10710" i="35"/>
  <c r="A10711" i="35"/>
  <c r="A10712" i="35"/>
  <c r="A10713" i="35"/>
  <c r="A10714" i="35"/>
  <c r="A10715" i="35"/>
  <c r="A10716" i="35"/>
  <c r="A10717" i="35"/>
  <c r="A10718" i="35"/>
  <c r="A10719" i="35"/>
  <c r="A10720" i="35"/>
  <c r="A10721" i="35"/>
  <c r="A10722" i="35"/>
  <c r="A10723" i="35"/>
  <c r="A10724" i="35"/>
  <c r="A10725" i="35"/>
  <c r="A10726" i="35"/>
  <c r="A10727" i="35"/>
  <c r="A10728" i="35"/>
  <c r="A10729" i="35"/>
  <c r="A10730" i="35"/>
  <c r="A10731" i="35"/>
  <c r="A10732" i="35"/>
  <c r="A10733" i="35"/>
  <c r="A10734" i="35"/>
  <c r="A10735" i="35"/>
  <c r="A10736" i="35"/>
  <c r="A10737" i="35"/>
  <c r="A10738" i="35"/>
  <c r="A10739" i="35"/>
  <c r="A10740" i="35"/>
  <c r="A10741" i="35"/>
  <c r="A10742" i="35"/>
  <c r="A10743" i="35"/>
  <c r="A10744" i="35"/>
  <c r="A10745" i="35"/>
  <c r="A10746" i="35"/>
  <c r="A10747" i="35"/>
  <c r="A10748" i="35"/>
  <c r="A10749" i="35"/>
  <c r="A10750" i="35"/>
  <c r="A10751" i="35"/>
  <c r="A10752" i="35"/>
  <c r="A10753" i="35"/>
  <c r="A10754" i="35"/>
  <c r="A10755" i="35"/>
  <c r="A10756" i="35"/>
  <c r="A10757" i="35"/>
  <c r="A10758" i="35"/>
  <c r="A10759" i="35"/>
  <c r="A10760" i="35"/>
  <c r="A10761" i="35"/>
  <c r="A10762" i="35"/>
  <c r="A10763" i="35"/>
  <c r="A10764" i="35"/>
  <c r="A10765" i="35"/>
  <c r="A10766" i="35"/>
  <c r="A10767" i="35"/>
  <c r="A10768" i="35"/>
  <c r="A10769" i="35"/>
  <c r="A10770" i="35"/>
  <c r="A10771" i="35"/>
  <c r="A10772" i="35"/>
  <c r="A10773" i="35"/>
  <c r="A10774" i="35"/>
  <c r="A10775" i="35"/>
  <c r="A10776" i="35"/>
  <c r="A10777" i="35"/>
  <c r="A10778" i="35"/>
  <c r="A10779" i="35"/>
  <c r="A10780" i="35"/>
  <c r="A10781" i="35"/>
  <c r="A10782" i="35"/>
  <c r="A10783" i="35"/>
  <c r="A10784" i="35"/>
  <c r="A10785" i="35"/>
  <c r="A10786" i="35"/>
  <c r="A10787" i="35"/>
  <c r="A10788" i="35"/>
  <c r="A10789" i="35"/>
  <c r="A10790" i="35"/>
  <c r="A10791" i="35"/>
  <c r="A10792" i="35"/>
  <c r="A10793" i="35"/>
  <c r="A10794" i="35"/>
  <c r="A10795" i="35"/>
  <c r="A10796" i="35"/>
  <c r="A10797" i="35"/>
  <c r="A10798" i="35"/>
  <c r="A10799" i="35"/>
  <c r="A10800" i="35"/>
  <c r="A10801" i="35"/>
  <c r="A10802" i="35"/>
  <c r="A10803" i="35"/>
  <c r="A10804" i="35"/>
  <c r="A10805" i="35"/>
  <c r="A10806" i="35"/>
  <c r="A10807" i="35"/>
  <c r="A10808" i="35"/>
  <c r="A10809" i="35"/>
  <c r="A10810" i="35"/>
  <c r="A10811" i="35"/>
  <c r="A10812" i="35"/>
  <c r="A10813" i="35"/>
  <c r="A10814" i="35"/>
  <c r="A10815" i="35"/>
  <c r="A10816" i="35"/>
  <c r="A10817" i="35"/>
  <c r="A10818" i="35"/>
  <c r="A10819" i="35"/>
  <c r="A10820" i="35"/>
  <c r="A10821" i="35"/>
  <c r="A10822" i="35"/>
  <c r="A10823" i="35"/>
  <c r="A10824" i="35"/>
  <c r="A10825" i="35"/>
  <c r="A10826" i="35"/>
  <c r="A10827" i="35"/>
  <c r="A10828" i="35"/>
  <c r="A10829" i="35"/>
  <c r="A10830" i="35"/>
  <c r="A10831" i="35"/>
  <c r="A10832" i="35"/>
  <c r="A10833" i="35"/>
  <c r="A10834" i="35"/>
  <c r="A10835" i="35"/>
  <c r="A10836" i="35"/>
  <c r="A10837" i="35"/>
  <c r="A10838" i="35"/>
  <c r="A10839" i="35"/>
  <c r="A10840" i="35"/>
  <c r="A10841" i="35"/>
  <c r="A10842" i="35"/>
  <c r="A10843" i="35"/>
  <c r="A10844" i="35"/>
  <c r="A10845" i="35"/>
  <c r="A10846" i="35"/>
  <c r="A10847" i="35"/>
  <c r="A10848" i="35"/>
  <c r="A10849" i="35"/>
  <c r="A10850" i="35"/>
  <c r="A10851" i="35"/>
  <c r="A10852" i="35"/>
  <c r="A10853" i="35"/>
  <c r="A10854" i="35"/>
  <c r="A10855" i="35"/>
  <c r="A10856" i="35"/>
  <c r="A10857" i="35"/>
  <c r="A10858" i="35"/>
  <c r="A10859" i="35"/>
  <c r="A10860" i="35"/>
  <c r="A10861" i="35"/>
  <c r="A10862" i="35"/>
  <c r="A10863" i="35"/>
  <c r="A10864" i="35"/>
  <c r="A10865" i="35"/>
  <c r="A10866" i="35"/>
  <c r="A10867" i="35"/>
  <c r="A10868" i="35"/>
  <c r="A10869" i="35"/>
  <c r="A10870" i="35"/>
  <c r="A10871" i="35"/>
  <c r="A10872" i="35"/>
  <c r="A10873" i="35"/>
  <c r="A10874" i="35"/>
  <c r="A10875" i="35"/>
  <c r="A10876" i="35"/>
  <c r="A10877" i="35"/>
  <c r="A10878" i="35"/>
  <c r="A10879" i="35"/>
  <c r="A10880" i="35"/>
  <c r="A10881" i="35"/>
  <c r="A10882" i="35"/>
  <c r="A10883" i="35"/>
  <c r="A10884" i="35"/>
  <c r="A10885" i="35"/>
  <c r="A10886" i="35"/>
  <c r="A10887" i="35"/>
  <c r="A10888" i="35"/>
  <c r="A10889" i="35"/>
  <c r="A10890" i="35"/>
  <c r="A10891" i="35"/>
  <c r="A10892" i="35"/>
  <c r="A10893" i="35"/>
  <c r="A10894" i="35"/>
  <c r="A10895" i="35"/>
  <c r="A10896" i="35"/>
  <c r="A10897" i="35"/>
  <c r="A10898" i="35"/>
  <c r="A10899" i="35"/>
  <c r="A10900" i="35"/>
  <c r="A10901" i="35"/>
  <c r="A10902" i="35"/>
  <c r="A10903" i="35"/>
  <c r="A10904" i="35"/>
  <c r="A10905" i="35"/>
  <c r="A10906" i="35"/>
  <c r="A10907" i="35"/>
  <c r="A10908" i="35"/>
  <c r="A10909" i="35"/>
  <c r="A10910" i="35"/>
  <c r="A10911" i="35"/>
  <c r="A10912" i="35"/>
  <c r="A10913" i="35"/>
  <c r="A10914" i="35"/>
  <c r="A10915" i="35"/>
  <c r="A10916" i="35"/>
  <c r="A10917" i="35"/>
  <c r="A10918" i="35"/>
  <c r="A10919" i="35"/>
  <c r="A10920" i="35"/>
  <c r="A10921" i="35"/>
  <c r="A10922" i="35"/>
  <c r="A10923" i="35"/>
  <c r="A10924" i="35"/>
  <c r="A10925" i="35"/>
  <c r="A10926" i="35"/>
  <c r="A10927" i="35"/>
  <c r="A10928" i="35"/>
  <c r="A10929" i="35"/>
  <c r="A10930" i="35"/>
  <c r="A10931" i="35"/>
  <c r="A10932" i="35"/>
  <c r="A10933" i="35"/>
  <c r="A10934" i="35"/>
  <c r="A10935" i="35"/>
  <c r="A10936" i="35"/>
  <c r="A10937" i="35"/>
  <c r="A10938" i="35"/>
  <c r="A10939" i="35"/>
  <c r="A10940" i="35"/>
  <c r="A10941" i="35"/>
  <c r="A10942" i="35"/>
  <c r="A10943" i="35"/>
  <c r="A10944" i="35"/>
  <c r="A10945" i="35"/>
  <c r="A10946" i="35"/>
  <c r="A10947" i="35"/>
  <c r="A10948" i="35"/>
  <c r="A10949" i="35"/>
  <c r="A10950" i="35"/>
  <c r="A10951" i="35"/>
  <c r="A10952" i="35"/>
  <c r="A10953" i="35"/>
  <c r="A10954" i="35"/>
  <c r="A10955" i="35"/>
  <c r="A10956" i="35"/>
  <c r="A10957" i="35"/>
  <c r="A10958" i="35"/>
  <c r="A10959" i="35"/>
  <c r="A10960" i="35"/>
  <c r="A10961" i="35"/>
  <c r="A10962" i="35"/>
  <c r="A10963" i="35"/>
  <c r="A10964" i="35"/>
  <c r="A10965" i="35"/>
  <c r="A10966" i="35"/>
  <c r="A10967" i="35"/>
  <c r="A10968" i="35"/>
  <c r="A10969" i="35"/>
  <c r="A10970" i="35"/>
  <c r="A10971" i="35"/>
  <c r="A10972" i="35"/>
  <c r="A10973" i="35"/>
  <c r="A10974" i="35"/>
  <c r="A10975" i="35"/>
  <c r="A10976" i="35"/>
  <c r="A10977" i="35"/>
  <c r="A10978" i="35"/>
  <c r="A10979" i="35"/>
  <c r="A10980" i="35"/>
  <c r="A10981" i="35"/>
  <c r="A10982" i="35"/>
  <c r="A10983" i="35"/>
  <c r="A10984" i="35"/>
  <c r="A10985" i="35"/>
  <c r="A10986" i="35"/>
  <c r="A10987" i="35"/>
  <c r="A10988" i="35"/>
  <c r="A10989" i="35"/>
  <c r="A10990" i="35"/>
  <c r="A10991" i="35"/>
  <c r="A10992" i="35"/>
  <c r="A10993" i="35"/>
  <c r="A10994" i="35"/>
  <c r="A10995" i="35"/>
  <c r="A10996" i="35"/>
  <c r="A10997" i="35"/>
  <c r="A10998" i="35"/>
  <c r="A10999" i="35"/>
  <c r="A11000" i="35"/>
  <c r="A11001" i="35"/>
  <c r="A11002" i="35"/>
  <c r="A11003" i="35"/>
  <c r="A11004" i="35"/>
  <c r="A11005" i="35"/>
  <c r="A11006" i="35"/>
  <c r="A11007" i="35"/>
  <c r="A11008" i="35"/>
  <c r="A11009" i="35"/>
  <c r="A11010" i="35"/>
  <c r="A11011" i="35"/>
  <c r="A11012" i="35"/>
  <c r="A11013" i="35"/>
  <c r="A11014" i="35"/>
  <c r="A11015" i="35"/>
  <c r="A11016" i="35"/>
  <c r="A11017" i="35"/>
  <c r="A11018" i="35"/>
  <c r="A11019" i="35"/>
  <c r="A11020" i="35"/>
  <c r="A11021" i="35"/>
  <c r="A11022" i="35"/>
  <c r="A11023" i="35"/>
  <c r="A11024" i="35"/>
  <c r="A11025" i="35"/>
  <c r="A11026" i="35"/>
  <c r="A11027" i="35"/>
  <c r="A11028" i="35"/>
  <c r="A11029" i="35"/>
  <c r="A11030" i="35"/>
  <c r="A11031" i="35"/>
  <c r="A11032" i="35"/>
  <c r="A11033" i="35"/>
  <c r="A11034" i="35"/>
  <c r="A11035" i="35"/>
  <c r="A11036" i="35"/>
  <c r="A11037" i="35"/>
  <c r="A11038" i="35"/>
  <c r="A11039" i="35"/>
  <c r="A11040" i="35"/>
  <c r="A11041" i="35"/>
  <c r="A11042" i="35"/>
  <c r="A11043" i="35"/>
  <c r="A11044" i="35"/>
  <c r="A11045" i="35"/>
  <c r="A11046" i="35"/>
  <c r="A11047" i="35"/>
  <c r="A11048" i="35"/>
  <c r="A11049" i="35"/>
  <c r="A11050" i="35"/>
  <c r="A11051" i="35"/>
  <c r="A11052" i="35"/>
  <c r="A11053" i="35"/>
  <c r="A11054" i="35"/>
  <c r="A11055" i="35"/>
  <c r="A11056" i="35"/>
  <c r="A11057" i="35"/>
  <c r="A11058" i="35"/>
  <c r="A11059" i="35"/>
  <c r="A11060" i="35"/>
  <c r="A11061" i="35"/>
  <c r="A11062" i="35"/>
  <c r="A11063" i="35"/>
  <c r="A11064" i="35"/>
  <c r="A11065" i="35"/>
  <c r="A11066" i="35"/>
  <c r="A11067" i="35"/>
  <c r="A11068" i="35"/>
  <c r="A11069" i="35"/>
  <c r="A11070" i="35"/>
  <c r="A11071" i="35"/>
  <c r="A11072" i="35"/>
  <c r="A11073" i="35"/>
  <c r="A11074" i="35"/>
  <c r="A11075" i="35"/>
  <c r="A11076" i="35"/>
  <c r="A11077" i="35"/>
  <c r="A11078" i="35"/>
  <c r="A11079" i="35"/>
  <c r="A11080" i="35"/>
  <c r="A11081" i="35"/>
  <c r="A11082" i="35"/>
  <c r="A11083" i="35"/>
  <c r="A11084" i="35"/>
  <c r="A11085" i="35"/>
  <c r="A11086" i="35"/>
  <c r="A11087" i="35"/>
  <c r="A11088" i="35"/>
  <c r="A11089" i="35"/>
  <c r="A11090" i="35"/>
  <c r="A11091" i="35"/>
  <c r="A11092" i="35"/>
  <c r="A11093" i="35"/>
  <c r="A11094" i="35"/>
  <c r="A11095" i="35"/>
  <c r="A11096" i="35"/>
  <c r="A11097" i="35"/>
  <c r="A11098" i="35"/>
  <c r="A11099" i="35"/>
  <c r="A11100" i="35"/>
  <c r="A11101" i="35"/>
  <c r="A11102" i="35"/>
  <c r="A11103" i="35"/>
  <c r="A11104" i="35"/>
  <c r="A11105" i="35"/>
  <c r="A11106" i="35"/>
  <c r="A11107" i="35"/>
  <c r="A11108" i="35"/>
  <c r="A11109" i="35"/>
  <c r="A11110" i="35"/>
  <c r="A11111" i="35"/>
  <c r="A11112" i="35"/>
  <c r="A11113" i="35"/>
  <c r="A11114" i="35"/>
  <c r="A11115" i="35"/>
  <c r="A11116" i="35"/>
  <c r="A11117" i="35"/>
  <c r="A11118" i="35"/>
  <c r="A11119" i="35"/>
  <c r="A11120" i="35"/>
  <c r="A11121" i="35"/>
  <c r="A11122" i="35"/>
  <c r="A11123" i="35"/>
  <c r="A11124" i="35"/>
  <c r="A11125" i="35"/>
  <c r="A11126" i="35"/>
  <c r="A11127" i="35"/>
  <c r="A11128" i="35"/>
  <c r="A11129" i="35"/>
  <c r="A11130" i="35"/>
  <c r="A11131" i="35"/>
  <c r="A11132" i="35"/>
  <c r="A11133" i="35"/>
  <c r="A11134" i="35"/>
  <c r="A11135" i="35"/>
  <c r="A11136" i="35"/>
  <c r="A11137" i="35"/>
  <c r="A11138" i="35"/>
  <c r="A11139" i="35"/>
  <c r="A11140" i="35"/>
  <c r="A11141" i="35"/>
  <c r="A11142" i="35"/>
  <c r="A11143" i="35"/>
  <c r="A11144" i="35"/>
  <c r="A11145" i="35"/>
  <c r="A11146" i="35"/>
  <c r="A11147" i="35"/>
  <c r="A11148" i="35"/>
  <c r="A11149" i="35"/>
  <c r="A11150" i="35"/>
  <c r="A11151" i="35"/>
  <c r="A11152" i="35"/>
  <c r="A11153" i="35"/>
  <c r="A11154" i="35"/>
  <c r="A11155" i="35"/>
  <c r="A11156" i="35"/>
  <c r="A11157" i="35"/>
  <c r="A11158" i="35"/>
  <c r="A11159" i="35"/>
  <c r="A11160" i="35"/>
  <c r="A11161" i="35"/>
  <c r="A11162" i="35"/>
  <c r="A11163" i="35"/>
  <c r="A11164" i="35"/>
  <c r="A11165" i="35"/>
  <c r="A11166" i="35"/>
  <c r="A11167" i="35"/>
  <c r="A11168" i="35"/>
  <c r="A11169" i="35"/>
  <c r="A11170" i="35"/>
  <c r="A11171" i="35"/>
  <c r="A11172" i="35"/>
  <c r="A11173" i="35"/>
  <c r="A11174" i="35"/>
  <c r="A11175" i="35"/>
  <c r="A11176" i="35"/>
  <c r="A11177" i="35"/>
  <c r="A11178" i="35"/>
  <c r="A11179" i="35"/>
  <c r="A11180" i="35"/>
  <c r="A11181" i="35"/>
  <c r="A11182" i="35"/>
  <c r="A11183" i="35"/>
  <c r="A11184" i="35"/>
  <c r="A11185" i="35"/>
  <c r="A11186" i="35"/>
  <c r="A11187" i="35"/>
  <c r="A11188" i="35"/>
  <c r="A11189" i="35"/>
  <c r="A11190" i="35"/>
  <c r="A11191" i="35"/>
  <c r="A11192" i="35"/>
  <c r="A11193" i="35"/>
  <c r="A11194" i="35"/>
  <c r="A11195" i="35"/>
  <c r="A11196" i="35"/>
  <c r="A11197" i="35"/>
  <c r="A11198" i="35"/>
  <c r="A11199" i="35"/>
  <c r="A11200" i="35"/>
  <c r="A11201" i="35"/>
  <c r="A11202" i="35"/>
  <c r="A11203" i="35"/>
  <c r="A11204" i="35"/>
  <c r="A11205" i="35"/>
  <c r="A11206" i="35"/>
  <c r="A11207" i="35"/>
  <c r="A11208" i="35"/>
  <c r="A11209" i="35"/>
  <c r="A11210" i="35"/>
  <c r="A11211" i="35"/>
  <c r="A11212" i="35"/>
  <c r="A11213" i="35"/>
  <c r="A11214" i="35"/>
  <c r="A11215" i="35"/>
  <c r="A11216" i="35"/>
  <c r="A11217" i="35"/>
  <c r="A11218" i="35"/>
  <c r="A11219" i="35"/>
  <c r="A11220" i="35"/>
  <c r="A11221" i="35"/>
  <c r="A11222" i="35"/>
  <c r="A11223" i="35"/>
  <c r="A11224" i="35"/>
  <c r="A11225" i="35"/>
  <c r="A11226" i="35"/>
  <c r="A11227" i="35"/>
  <c r="A11228" i="35"/>
  <c r="A11229" i="35"/>
  <c r="A11230" i="35"/>
  <c r="A11231" i="35"/>
  <c r="A11232" i="35"/>
  <c r="A11233" i="35"/>
  <c r="A11234" i="35"/>
  <c r="A11235" i="35"/>
  <c r="A11236" i="35"/>
  <c r="A11237" i="35"/>
  <c r="A11238" i="35"/>
  <c r="A11239" i="35"/>
  <c r="A11240" i="35"/>
  <c r="A11241" i="35"/>
  <c r="A11242" i="35"/>
  <c r="A11243" i="35"/>
  <c r="A11244" i="35"/>
  <c r="A11245" i="35"/>
  <c r="A11246" i="35"/>
  <c r="A11247" i="35"/>
  <c r="A11248" i="35"/>
  <c r="A11249" i="35"/>
  <c r="A11250" i="35"/>
  <c r="A11251" i="35"/>
  <c r="A11252" i="35"/>
  <c r="A11253" i="35"/>
  <c r="A11254" i="35"/>
  <c r="A11255" i="35"/>
  <c r="A11256" i="35"/>
  <c r="A11257" i="35"/>
  <c r="A11258" i="35"/>
  <c r="A11259" i="35"/>
  <c r="A11260" i="35"/>
  <c r="A11261" i="35"/>
  <c r="A11262" i="35"/>
  <c r="A11263" i="35"/>
  <c r="A11264" i="35"/>
  <c r="A11265" i="35"/>
  <c r="A11266" i="35"/>
  <c r="A11267" i="35"/>
  <c r="A11268" i="35"/>
  <c r="A11269" i="35"/>
  <c r="A11270" i="35"/>
  <c r="A11271" i="35"/>
  <c r="A11272" i="35"/>
  <c r="A11273" i="35"/>
  <c r="A11274" i="35"/>
  <c r="A11275" i="35"/>
  <c r="A11276" i="35"/>
  <c r="A11277" i="35"/>
  <c r="A11278" i="35"/>
  <c r="A11279" i="35"/>
  <c r="A11280" i="35"/>
  <c r="A11281" i="35"/>
  <c r="A11282" i="35"/>
  <c r="A11283" i="35"/>
  <c r="A11284" i="35"/>
  <c r="A11285" i="35"/>
  <c r="A11286" i="35"/>
  <c r="A11287" i="35"/>
  <c r="A11288" i="35"/>
  <c r="A11289" i="35"/>
  <c r="A11290" i="35"/>
  <c r="A11291" i="35"/>
  <c r="A11292" i="35"/>
  <c r="A11293" i="35"/>
  <c r="A11294" i="35"/>
  <c r="A11295" i="35"/>
  <c r="A11296" i="35"/>
  <c r="A11297" i="35"/>
  <c r="A11298" i="35"/>
  <c r="A11299" i="35"/>
  <c r="A11300" i="35"/>
  <c r="A11301" i="35"/>
  <c r="A11302" i="35"/>
  <c r="A11303" i="35"/>
  <c r="A11304" i="35"/>
  <c r="A11305" i="35"/>
  <c r="A11306" i="35"/>
  <c r="A11307" i="35"/>
  <c r="A11308" i="35"/>
  <c r="A11309" i="35"/>
  <c r="A11310" i="35"/>
  <c r="A11311" i="35"/>
  <c r="A11312" i="35"/>
  <c r="A11313" i="35"/>
  <c r="A11314" i="35"/>
  <c r="A11315" i="35"/>
  <c r="A11316" i="35"/>
  <c r="A11317" i="35"/>
  <c r="A11318" i="35"/>
  <c r="A11319" i="35"/>
  <c r="A11320" i="35"/>
  <c r="A11321" i="35"/>
  <c r="A11322" i="35"/>
  <c r="A11323" i="35"/>
  <c r="A11324" i="35"/>
  <c r="A11325" i="35"/>
  <c r="A11326" i="35"/>
  <c r="A11327" i="35"/>
  <c r="A11328" i="35"/>
  <c r="A11329" i="35"/>
  <c r="A11330" i="35"/>
  <c r="A11331" i="35"/>
  <c r="A11332" i="35"/>
  <c r="A11333" i="35"/>
  <c r="A11334" i="35"/>
  <c r="A11335" i="35"/>
  <c r="A11336" i="35"/>
  <c r="A11337" i="35"/>
  <c r="A11338" i="35"/>
  <c r="A11339" i="35"/>
  <c r="A11340" i="35"/>
  <c r="A11341" i="35"/>
  <c r="A11342" i="35"/>
  <c r="A11343" i="35"/>
  <c r="A11344" i="35"/>
  <c r="A11345" i="35"/>
  <c r="A11346" i="35"/>
  <c r="A11347" i="35"/>
  <c r="A11348" i="35"/>
  <c r="A11349" i="35"/>
  <c r="A11350" i="35"/>
  <c r="A11351" i="35"/>
  <c r="A11352" i="35"/>
  <c r="A11353" i="35"/>
  <c r="A11354" i="35"/>
  <c r="A11355" i="35"/>
  <c r="A11356" i="35"/>
  <c r="A11357" i="35"/>
  <c r="A11358" i="35"/>
  <c r="A11359" i="35"/>
  <c r="A11360" i="35"/>
  <c r="A11361" i="35"/>
  <c r="A11362" i="35"/>
  <c r="A11363" i="35"/>
  <c r="A11364" i="35"/>
  <c r="A11365" i="35"/>
  <c r="A11366" i="35"/>
  <c r="A11367" i="35"/>
  <c r="A11368" i="35"/>
  <c r="A11369" i="35"/>
  <c r="A11370" i="35"/>
  <c r="A11371" i="35"/>
  <c r="A11372" i="35"/>
  <c r="A11373" i="35"/>
  <c r="A11374" i="35"/>
  <c r="A11375" i="35"/>
  <c r="A11376" i="35"/>
  <c r="A11377" i="35"/>
  <c r="A11378" i="35"/>
  <c r="A11379" i="35"/>
  <c r="A11380" i="35"/>
  <c r="A11381" i="35"/>
  <c r="A11382" i="35"/>
  <c r="A11383" i="35"/>
  <c r="A11384" i="35"/>
  <c r="A11385" i="35"/>
  <c r="A11386" i="35"/>
  <c r="A11387" i="35"/>
  <c r="A11388" i="35"/>
  <c r="A11389" i="35"/>
  <c r="A11390" i="35"/>
  <c r="A11391" i="35"/>
  <c r="A11392" i="35"/>
  <c r="A11393" i="35"/>
  <c r="A11394" i="35"/>
  <c r="A11395" i="35"/>
  <c r="A11396" i="35"/>
  <c r="A11397" i="35"/>
  <c r="A11398" i="35"/>
  <c r="A11399" i="35"/>
  <c r="A11400" i="35"/>
  <c r="A11401" i="35"/>
  <c r="A11402" i="35"/>
  <c r="A11403" i="35"/>
  <c r="A11404" i="35"/>
  <c r="A11405" i="35"/>
  <c r="A11406" i="35"/>
  <c r="A11407" i="35"/>
  <c r="A11408" i="35"/>
  <c r="A11409" i="35"/>
  <c r="A11410" i="35"/>
  <c r="A11411" i="35"/>
  <c r="A11412" i="35"/>
  <c r="A11413" i="35"/>
  <c r="A11414" i="35"/>
  <c r="A11415" i="35"/>
  <c r="A11416" i="35"/>
  <c r="A11417" i="35"/>
  <c r="A11418" i="35"/>
  <c r="A11419" i="35"/>
  <c r="A11420" i="35"/>
  <c r="A11421" i="35"/>
  <c r="A11422" i="35"/>
  <c r="A11423" i="35"/>
  <c r="A11424" i="35"/>
  <c r="A11425" i="35"/>
  <c r="A11426" i="35"/>
  <c r="A11427" i="35"/>
  <c r="A11428" i="35"/>
  <c r="A11429" i="35"/>
  <c r="A11430" i="35"/>
  <c r="A11431" i="35"/>
  <c r="A11432" i="35"/>
  <c r="A11433" i="35"/>
  <c r="A11434" i="35"/>
  <c r="A11435" i="35"/>
  <c r="A11436" i="35"/>
  <c r="A11437" i="35"/>
  <c r="A11438" i="35"/>
  <c r="A11439" i="35"/>
  <c r="A11440" i="35"/>
  <c r="A11441" i="35"/>
  <c r="A11442" i="35"/>
  <c r="A11443" i="35"/>
  <c r="A11444" i="35"/>
  <c r="A11445" i="35"/>
  <c r="A11446" i="35"/>
  <c r="A11447" i="35"/>
  <c r="A11448" i="35"/>
  <c r="A11449" i="35"/>
  <c r="A11450" i="35"/>
  <c r="A11451" i="35"/>
  <c r="A11452" i="35"/>
  <c r="A11453" i="35"/>
  <c r="A11454" i="35"/>
  <c r="A11455" i="35"/>
  <c r="A11456" i="35"/>
  <c r="A11457" i="35"/>
  <c r="A11458" i="35"/>
  <c r="A11459" i="35"/>
  <c r="A11460" i="35"/>
  <c r="A11461" i="35"/>
  <c r="A11462" i="35"/>
  <c r="A11463" i="35"/>
  <c r="A11464" i="35"/>
  <c r="A11465" i="35"/>
  <c r="A11466" i="35"/>
  <c r="A11467" i="35"/>
  <c r="A11468" i="35"/>
  <c r="A11469" i="35"/>
  <c r="A11470" i="35"/>
  <c r="A11471" i="35"/>
  <c r="A11472" i="35"/>
  <c r="A11473" i="35"/>
  <c r="A11474" i="35"/>
  <c r="A11475" i="35"/>
  <c r="A11476" i="35"/>
  <c r="A11477" i="35"/>
  <c r="A11478" i="35"/>
  <c r="A11479" i="35"/>
  <c r="A11480" i="35"/>
  <c r="A11481" i="35"/>
  <c r="A11482" i="35"/>
  <c r="A11483" i="35"/>
  <c r="A11484" i="35"/>
  <c r="A11485" i="35"/>
  <c r="A11486" i="35"/>
  <c r="A11487" i="35"/>
  <c r="A11488" i="35"/>
  <c r="A11489" i="35"/>
  <c r="A11490" i="35"/>
  <c r="A11491" i="35"/>
  <c r="A11492" i="35"/>
  <c r="A11493" i="35"/>
  <c r="A11494" i="35"/>
  <c r="A11495" i="35"/>
  <c r="A11496" i="35"/>
  <c r="A11497" i="35"/>
  <c r="A11498" i="35"/>
  <c r="A11499" i="35"/>
  <c r="A11500" i="35"/>
  <c r="A11501" i="35"/>
  <c r="A11502" i="35"/>
  <c r="A11503" i="35"/>
  <c r="A11504" i="35"/>
  <c r="A11505" i="35"/>
  <c r="A11506" i="35"/>
  <c r="A11507" i="35"/>
  <c r="A11508" i="35"/>
  <c r="A11509" i="35"/>
  <c r="A11510" i="35"/>
  <c r="A11511" i="35"/>
  <c r="A11512" i="35"/>
  <c r="A11513" i="35"/>
  <c r="A11514" i="35"/>
  <c r="A11515" i="35"/>
  <c r="A11516" i="35"/>
  <c r="A11517" i="35"/>
  <c r="A11518" i="35"/>
  <c r="A11519" i="35"/>
  <c r="A11520" i="35"/>
  <c r="A11521" i="35"/>
  <c r="A11522" i="35"/>
  <c r="A11523" i="35"/>
  <c r="A11524" i="35"/>
  <c r="A11525" i="35"/>
  <c r="A11526" i="35"/>
  <c r="A11527" i="35"/>
  <c r="A11528" i="35"/>
  <c r="A11529" i="35"/>
  <c r="A11530" i="35"/>
  <c r="A11531" i="35"/>
  <c r="A11532" i="35"/>
  <c r="A11533" i="35"/>
  <c r="A11534" i="35"/>
  <c r="A11535" i="35"/>
  <c r="A11536" i="35"/>
  <c r="A11537" i="35"/>
  <c r="A11538" i="35"/>
  <c r="A11539" i="35"/>
  <c r="A11540" i="35"/>
  <c r="A11541" i="35"/>
  <c r="A11542" i="35"/>
  <c r="A11543" i="35"/>
  <c r="A11544" i="35"/>
  <c r="A11545" i="35"/>
  <c r="A11546" i="35"/>
  <c r="A11547" i="35"/>
  <c r="A11548" i="35"/>
  <c r="A11549" i="35"/>
  <c r="A11550" i="35"/>
  <c r="A11551" i="35"/>
  <c r="A11552" i="35"/>
  <c r="A11553" i="35"/>
  <c r="A11554" i="35"/>
  <c r="A11555" i="35"/>
  <c r="A11556" i="35"/>
  <c r="A11557" i="35"/>
  <c r="A11558" i="35"/>
  <c r="A11559" i="35"/>
  <c r="A11560" i="35"/>
  <c r="A11561" i="35"/>
  <c r="A11562" i="35"/>
  <c r="A11563" i="35"/>
  <c r="A11564" i="35"/>
  <c r="A11565" i="35"/>
  <c r="A11566" i="35"/>
  <c r="A11567" i="35"/>
  <c r="A11568" i="35"/>
  <c r="A11569" i="35"/>
  <c r="A11570" i="35"/>
  <c r="A11571" i="35"/>
  <c r="A11572" i="35"/>
  <c r="A11573" i="35"/>
  <c r="A11574" i="35"/>
  <c r="A11575" i="35"/>
  <c r="A11576" i="35"/>
  <c r="A11577" i="35"/>
  <c r="A11578" i="35"/>
  <c r="A11579" i="35"/>
  <c r="A11580" i="35"/>
  <c r="A11581" i="35"/>
  <c r="A11582" i="35"/>
  <c r="A11583" i="35"/>
  <c r="A11584" i="35"/>
  <c r="A11585" i="35"/>
  <c r="A11586" i="35"/>
  <c r="A11587" i="35"/>
  <c r="A11588" i="35"/>
  <c r="A11589" i="35"/>
  <c r="A11590" i="35"/>
  <c r="A11591" i="35"/>
  <c r="A11592" i="35"/>
  <c r="A11593" i="35"/>
  <c r="A11594" i="35"/>
  <c r="A11595" i="35"/>
  <c r="A11596" i="35"/>
  <c r="A11597" i="35"/>
  <c r="A11598" i="35"/>
  <c r="A11599" i="35"/>
  <c r="A11600" i="35"/>
  <c r="A11601" i="35"/>
  <c r="A11602" i="35"/>
  <c r="A11603" i="35"/>
  <c r="A11604" i="35"/>
  <c r="A11605" i="35"/>
  <c r="A11606" i="35"/>
  <c r="A11607" i="35"/>
  <c r="A11608" i="35"/>
  <c r="A11609" i="35"/>
  <c r="A11610" i="35"/>
  <c r="A11611" i="35"/>
  <c r="A11612" i="35"/>
  <c r="A11613" i="35"/>
  <c r="A11614" i="35"/>
  <c r="A11615" i="35"/>
  <c r="A11616" i="35"/>
  <c r="A11617" i="35"/>
  <c r="A11618" i="35"/>
  <c r="A11619" i="35"/>
  <c r="A11620" i="35"/>
  <c r="A11621" i="35"/>
  <c r="A11622" i="35"/>
  <c r="A11623" i="35"/>
  <c r="A11624" i="35"/>
  <c r="A11625" i="35"/>
  <c r="A11626" i="35"/>
  <c r="A11627" i="35"/>
  <c r="A11628" i="35"/>
  <c r="A11629" i="35"/>
  <c r="A11630" i="35"/>
  <c r="A11631" i="35"/>
  <c r="A11632" i="35"/>
  <c r="A11633" i="35"/>
  <c r="A11634" i="35"/>
  <c r="A11635" i="35"/>
  <c r="A11636" i="35"/>
  <c r="A11637" i="35"/>
  <c r="A11638" i="35"/>
  <c r="A11639" i="35"/>
  <c r="A11640" i="35"/>
  <c r="A11641" i="35"/>
  <c r="A11642" i="35"/>
  <c r="A11643" i="35"/>
  <c r="A11644" i="35"/>
  <c r="A11645" i="35"/>
  <c r="A11646" i="35"/>
  <c r="A11647" i="35"/>
  <c r="A11648" i="35"/>
  <c r="A11649" i="35"/>
  <c r="A11650" i="35"/>
  <c r="A11651" i="35"/>
  <c r="A11652" i="35"/>
  <c r="A11653" i="35"/>
  <c r="A11654" i="35"/>
  <c r="A11655" i="35"/>
  <c r="A11656" i="35"/>
  <c r="A11657" i="35"/>
  <c r="A11658" i="35"/>
  <c r="A11659" i="35"/>
  <c r="A11660" i="35"/>
  <c r="A11661" i="35"/>
  <c r="A11662" i="35"/>
  <c r="A11663" i="35"/>
  <c r="A11664" i="35"/>
  <c r="A11665" i="35"/>
  <c r="A11666" i="35"/>
  <c r="A11667" i="35"/>
  <c r="A11668" i="35"/>
  <c r="A11669" i="35"/>
  <c r="A11670" i="35"/>
  <c r="A11671" i="35"/>
  <c r="A11672" i="35"/>
  <c r="A11673" i="35"/>
  <c r="A11674" i="35"/>
  <c r="A11675" i="35"/>
  <c r="A11676" i="35"/>
  <c r="A11677" i="35"/>
  <c r="A11678" i="35"/>
  <c r="A11679" i="35"/>
  <c r="A11680" i="35"/>
  <c r="A11681" i="35"/>
  <c r="A11682" i="35"/>
  <c r="A11683" i="35"/>
  <c r="A11684" i="35"/>
  <c r="A11685" i="35"/>
  <c r="A11686" i="35"/>
  <c r="A11687" i="35"/>
  <c r="A11688" i="35"/>
  <c r="A11689" i="35"/>
  <c r="A11690" i="35"/>
  <c r="A11691" i="35"/>
  <c r="A11692" i="35"/>
  <c r="A11693" i="35"/>
  <c r="A11694" i="35"/>
  <c r="A11695" i="35"/>
  <c r="A11696" i="35"/>
  <c r="A11697" i="35"/>
  <c r="A11698" i="35"/>
  <c r="A11699" i="35"/>
  <c r="A11700" i="35"/>
  <c r="A11701" i="35"/>
  <c r="A11702" i="35"/>
  <c r="A11703" i="35"/>
  <c r="A11704" i="35"/>
  <c r="A11705" i="35"/>
  <c r="A11706" i="35"/>
  <c r="A11707" i="35"/>
  <c r="A11708" i="35"/>
  <c r="A11709" i="35"/>
  <c r="A11710" i="35"/>
  <c r="A11711" i="35"/>
  <c r="A11712" i="35"/>
  <c r="A11713" i="35"/>
  <c r="A11714" i="35"/>
  <c r="A11715" i="35"/>
  <c r="A11716" i="35"/>
  <c r="A11717" i="35"/>
  <c r="A11718" i="35"/>
  <c r="A11719" i="35"/>
  <c r="A11720" i="35"/>
  <c r="A11721" i="35"/>
  <c r="A11722" i="35"/>
  <c r="A11723" i="35"/>
  <c r="A11724" i="35"/>
  <c r="A11725" i="35"/>
  <c r="A11726" i="35"/>
  <c r="A11727" i="35"/>
  <c r="A11728" i="35"/>
  <c r="A11729" i="35"/>
  <c r="A11730" i="35"/>
  <c r="A11731" i="35"/>
  <c r="A11732" i="35"/>
  <c r="A11733" i="35"/>
  <c r="A11734" i="35"/>
  <c r="A11735" i="35"/>
  <c r="A11736" i="35"/>
  <c r="A11737" i="35"/>
  <c r="A11738" i="35"/>
  <c r="A11739" i="35"/>
  <c r="A11740" i="35"/>
  <c r="A11741" i="35"/>
  <c r="A11742" i="35"/>
  <c r="A11743" i="35"/>
  <c r="A11744" i="35"/>
  <c r="A11745" i="35"/>
  <c r="A11746" i="35"/>
  <c r="A11747" i="35"/>
  <c r="A11748" i="35"/>
  <c r="A11749" i="35"/>
  <c r="A11750" i="35"/>
  <c r="A11751" i="35"/>
  <c r="A11752" i="35"/>
  <c r="A11753" i="35"/>
  <c r="A11754" i="35"/>
  <c r="A11755" i="35"/>
  <c r="A11756" i="35"/>
  <c r="A11757" i="35"/>
  <c r="A11758" i="35"/>
  <c r="A11759" i="35"/>
  <c r="A11760" i="35"/>
  <c r="A11761" i="35"/>
  <c r="A11762" i="35"/>
  <c r="A11763" i="35"/>
  <c r="A11764" i="35"/>
  <c r="A11765" i="35"/>
  <c r="A11766" i="35"/>
  <c r="A11767" i="35"/>
  <c r="A11768" i="35"/>
  <c r="A11769" i="35"/>
  <c r="A11770" i="35"/>
  <c r="A11771" i="35"/>
  <c r="A11772" i="35"/>
  <c r="A11773" i="35"/>
  <c r="A11774" i="35"/>
  <c r="A11775" i="35"/>
  <c r="A11776" i="35"/>
  <c r="A11777" i="35"/>
  <c r="A11778" i="35"/>
  <c r="A11779" i="35"/>
  <c r="A11780" i="35"/>
  <c r="A11781" i="35"/>
  <c r="A11782" i="35"/>
  <c r="A11783" i="35"/>
  <c r="A11784" i="35"/>
  <c r="A11785" i="35"/>
  <c r="A11786" i="35"/>
  <c r="A11787" i="35"/>
  <c r="A11788" i="35"/>
  <c r="A11789" i="35"/>
  <c r="A11790" i="35"/>
  <c r="A11791" i="35"/>
  <c r="A11792" i="35"/>
  <c r="A11793" i="35"/>
  <c r="A11794" i="35"/>
  <c r="A11795" i="35"/>
  <c r="A11796" i="35"/>
  <c r="A11797" i="35"/>
  <c r="A11798" i="35"/>
  <c r="A11799" i="35"/>
  <c r="A11800" i="35"/>
  <c r="A11801" i="35"/>
  <c r="A11802" i="35"/>
  <c r="A11803" i="35"/>
  <c r="A11804" i="35"/>
  <c r="A11805" i="35"/>
  <c r="A11806" i="35"/>
  <c r="A11807" i="35"/>
  <c r="A11808" i="35"/>
  <c r="A11809" i="35"/>
  <c r="A11810" i="35"/>
  <c r="A11811" i="35"/>
  <c r="A11812" i="35"/>
  <c r="A11813" i="35"/>
  <c r="A11814" i="35"/>
  <c r="A11815" i="35"/>
  <c r="A11816" i="35"/>
  <c r="A11817" i="35"/>
  <c r="A11818" i="35"/>
  <c r="A11819" i="35"/>
  <c r="A11820" i="35"/>
  <c r="A11821" i="35"/>
  <c r="A11822" i="35"/>
  <c r="A11823" i="35"/>
  <c r="A11824" i="35"/>
  <c r="A11825" i="35"/>
  <c r="A11826" i="35"/>
  <c r="A11827" i="35"/>
  <c r="A11828" i="35"/>
  <c r="A11829" i="35"/>
  <c r="A11830" i="35"/>
  <c r="A11831" i="35"/>
  <c r="A11832" i="35"/>
  <c r="A11833" i="35"/>
  <c r="A11834" i="35"/>
  <c r="A11835" i="35"/>
  <c r="A11836" i="35"/>
  <c r="A11837" i="35"/>
  <c r="A11838" i="35"/>
  <c r="A11839" i="35"/>
  <c r="A11840" i="35"/>
  <c r="A11841" i="35"/>
  <c r="A11842" i="35"/>
  <c r="A11843" i="35"/>
  <c r="A11844" i="35"/>
  <c r="A11845" i="35"/>
  <c r="A11846" i="35"/>
  <c r="A11847" i="35"/>
  <c r="A11848" i="35"/>
  <c r="A11849" i="35"/>
  <c r="A11850" i="35"/>
  <c r="A11851" i="35"/>
  <c r="A11852" i="35"/>
  <c r="A11853" i="35"/>
  <c r="A11854" i="35"/>
  <c r="A11855" i="35"/>
  <c r="A11856" i="35"/>
  <c r="A11857" i="35"/>
  <c r="A11858" i="35"/>
  <c r="A11859" i="35"/>
  <c r="A11860" i="35"/>
  <c r="A11861" i="35"/>
  <c r="A11862" i="35"/>
  <c r="A11863" i="35"/>
  <c r="A11864" i="35"/>
  <c r="A11865" i="35"/>
  <c r="A11866" i="35"/>
  <c r="A11867" i="35"/>
  <c r="A11868" i="35"/>
  <c r="A11869" i="35"/>
  <c r="A11870" i="35"/>
  <c r="A11871" i="35"/>
  <c r="A11872" i="35"/>
  <c r="A11873" i="35"/>
  <c r="A11874" i="35"/>
  <c r="A11875" i="35"/>
  <c r="A11876" i="35"/>
  <c r="A11877" i="35"/>
  <c r="A11878" i="35"/>
  <c r="A11879" i="35"/>
  <c r="A11880" i="35"/>
  <c r="A11881" i="35"/>
  <c r="A11882" i="35"/>
  <c r="A11883" i="35"/>
  <c r="A11884" i="35"/>
  <c r="A11885" i="35"/>
  <c r="A11886" i="35"/>
  <c r="A11887" i="35"/>
  <c r="A11888" i="35"/>
  <c r="A11889" i="35"/>
  <c r="A11890" i="35"/>
  <c r="A11891" i="35"/>
  <c r="A11892" i="35"/>
  <c r="A11893" i="35"/>
  <c r="A11894" i="35"/>
  <c r="A11895" i="35"/>
  <c r="A11896" i="35"/>
  <c r="A11897" i="35"/>
  <c r="A11898" i="35"/>
  <c r="A11899" i="35"/>
  <c r="A11900" i="35"/>
  <c r="A11901" i="35"/>
  <c r="A11902" i="35"/>
  <c r="A11903" i="35"/>
  <c r="A11904" i="35"/>
  <c r="A11905" i="35"/>
  <c r="A11906" i="35"/>
  <c r="A11907" i="35"/>
  <c r="A11908" i="35"/>
  <c r="A11909" i="35"/>
  <c r="A11910" i="35"/>
  <c r="A11911" i="35"/>
  <c r="A11912" i="35"/>
  <c r="A11913" i="35"/>
  <c r="A11914" i="35"/>
  <c r="A11915" i="35"/>
  <c r="A11916" i="35"/>
  <c r="A11917" i="35"/>
  <c r="A11918" i="35"/>
  <c r="A11919" i="35"/>
  <c r="A11920" i="35"/>
  <c r="A11921" i="35"/>
  <c r="A11922" i="35"/>
  <c r="A11923" i="35"/>
  <c r="A11924" i="35"/>
  <c r="A11925" i="35"/>
  <c r="A11926" i="35"/>
  <c r="A11927" i="35"/>
  <c r="A11928" i="35"/>
  <c r="A11929" i="35"/>
  <c r="A11930" i="35"/>
  <c r="A11931" i="35"/>
  <c r="A11932" i="35"/>
  <c r="A11933" i="35"/>
  <c r="A11934" i="35"/>
  <c r="A11935" i="35"/>
  <c r="A11936" i="35"/>
  <c r="A11937" i="35"/>
  <c r="A11938" i="35"/>
  <c r="A11939" i="35"/>
  <c r="A11940" i="35"/>
  <c r="A11941" i="35"/>
  <c r="A11942" i="35"/>
  <c r="A11943" i="35"/>
  <c r="A11944" i="35"/>
  <c r="A11945" i="35"/>
  <c r="A11946" i="35"/>
  <c r="A11947" i="35"/>
  <c r="A11948" i="35"/>
  <c r="A11949" i="35"/>
  <c r="A11950" i="35"/>
  <c r="A11951" i="35"/>
  <c r="A11952" i="35"/>
  <c r="A11953" i="35"/>
  <c r="A11954" i="35"/>
  <c r="A11955" i="35"/>
  <c r="A11956" i="35"/>
  <c r="A11957" i="35"/>
  <c r="A11958" i="35"/>
  <c r="A11959" i="35"/>
  <c r="A11960" i="35"/>
  <c r="A11961" i="35"/>
  <c r="A11962" i="35"/>
  <c r="A11963" i="35"/>
  <c r="A11964" i="35"/>
  <c r="A11965" i="35"/>
  <c r="A11966" i="35"/>
  <c r="A11967" i="35"/>
  <c r="A11968" i="35"/>
  <c r="A11969" i="35"/>
  <c r="A11970" i="35"/>
  <c r="A11971" i="35"/>
  <c r="A11972" i="35"/>
  <c r="A11973" i="35"/>
  <c r="A11974" i="35"/>
  <c r="A11975" i="35"/>
  <c r="A11976" i="35"/>
  <c r="A11977" i="35"/>
  <c r="A11978" i="35"/>
  <c r="A11979" i="35"/>
  <c r="A11980" i="35"/>
  <c r="A11981" i="35"/>
  <c r="A11982" i="35"/>
  <c r="A11983" i="35"/>
  <c r="A11984" i="35"/>
  <c r="A11985" i="35"/>
  <c r="A11986" i="35"/>
  <c r="A11987" i="35"/>
  <c r="A11988" i="35"/>
  <c r="A11989" i="35"/>
  <c r="A11990" i="35"/>
  <c r="A11991" i="35"/>
  <c r="A11992" i="35"/>
  <c r="A11993" i="35"/>
  <c r="A11994" i="35"/>
  <c r="A11995" i="35"/>
  <c r="A11996" i="35"/>
  <c r="A11997" i="35"/>
  <c r="A11998" i="35"/>
  <c r="A11999" i="35"/>
  <c r="A12000" i="35"/>
  <c r="A12001" i="35"/>
  <c r="A12002" i="35"/>
  <c r="A12003" i="35"/>
  <c r="A12004" i="35"/>
  <c r="A12005" i="35"/>
  <c r="A12006" i="35"/>
  <c r="A12007" i="35"/>
  <c r="A12008" i="35"/>
  <c r="A12009" i="35"/>
  <c r="A12010" i="35"/>
  <c r="A12011" i="35"/>
  <c r="A12012" i="35"/>
  <c r="A12013" i="35"/>
  <c r="A12014" i="35"/>
  <c r="A12015" i="35"/>
  <c r="A12016" i="35"/>
  <c r="A12017" i="35"/>
  <c r="A12018" i="35"/>
  <c r="A12019" i="35"/>
  <c r="A12020" i="35"/>
  <c r="A12021" i="35"/>
  <c r="A12022" i="35"/>
  <c r="A12023" i="35"/>
  <c r="A12024" i="35"/>
  <c r="A12025" i="35"/>
  <c r="A12026" i="35"/>
  <c r="A12027" i="35"/>
  <c r="A12028" i="35"/>
  <c r="A12029" i="35"/>
  <c r="A12030" i="35"/>
  <c r="A12031" i="35"/>
  <c r="A12032" i="35"/>
  <c r="A12033" i="35"/>
  <c r="A12034" i="35"/>
  <c r="A12035" i="35"/>
  <c r="A12036" i="35"/>
  <c r="A12037" i="35"/>
  <c r="A12038" i="35"/>
  <c r="A12039" i="35"/>
  <c r="A12040" i="35"/>
  <c r="A12041" i="35"/>
  <c r="A12042" i="35"/>
  <c r="A12043" i="35"/>
  <c r="A12044" i="35"/>
  <c r="A12045" i="35"/>
  <c r="A12046" i="35"/>
  <c r="A12047" i="35"/>
  <c r="A12048" i="35"/>
  <c r="A12049" i="35"/>
  <c r="A12050" i="35"/>
  <c r="A12051" i="35"/>
  <c r="A12052" i="35"/>
  <c r="A12053" i="35"/>
  <c r="A12054" i="35"/>
  <c r="A12055" i="35"/>
  <c r="A12056" i="35"/>
  <c r="A12057" i="35"/>
  <c r="A12058" i="35"/>
  <c r="A12059" i="35"/>
  <c r="A12060" i="35"/>
  <c r="A12061" i="35"/>
  <c r="A12062" i="35"/>
  <c r="A12063" i="35"/>
  <c r="A12064" i="35"/>
  <c r="A12065" i="35"/>
  <c r="A12066" i="35"/>
  <c r="A12067" i="35"/>
  <c r="A12068" i="35"/>
  <c r="A12069" i="35"/>
  <c r="A12070" i="35"/>
  <c r="A12071" i="35"/>
  <c r="A12072" i="35"/>
  <c r="A12073" i="35"/>
  <c r="A12074" i="35"/>
  <c r="A12075" i="35"/>
  <c r="A12076" i="35"/>
  <c r="A12077" i="35"/>
  <c r="A12078" i="35"/>
  <c r="A12079" i="35"/>
  <c r="A12080" i="35"/>
  <c r="A12081" i="35"/>
  <c r="A12082" i="35"/>
  <c r="A12083" i="35"/>
  <c r="A12084" i="35"/>
  <c r="A12085" i="35"/>
  <c r="A12086" i="35"/>
  <c r="A12087" i="35"/>
  <c r="A12088" i="35"/>
  <c r="A12089" i="35"/>
  <c r="A12090" i="35"/>
  <c r="A12091" i="35"/>
  <c r="A12092" i="35"/>
  <c r="A12093" i="35"/>
  <c r="A12094" i="35"/>
  <c r="A12095" i="35"/>
  <c r="A12096" i="35"/>
  <c r="A12097" i="35"/>
  <c r="A12098" i="35"/>
  <c r="A12099" i="35"/>
  <c r="A12100" i="35"/>
  <c r="A12101" i="35"/>
  <c r="A12102" i="35"/>
  <c r="A12103" i="35"/>
  <c r="A12104" i="35"/>
  <c r="A12105" i="35"/>
  <c r="A12106" i="35"/>
  <c r="A12107" i="35"/>
  <c r="A12108" i="35"/>
  <c r="A12109" i="35"/>
  <c r="A12110" i="35"/>
  <c r="A12111" i="35"/>
  <c r="A12112" i="35"/>
  <c r="A12113" i="35"/>
  <c r="A12114" i="35"/>
  <c r="A12115" i="35"/>
  <c r="A12116" i="35"/>
  <c r="A12117" i="35"/>
  <c r="A12118" i="35"/>
  <c r="A12119" i="35"/>
  <c r="A12120" i="35"/>
  <c r="A12121" i="35"/>
  <c r="A12122" i="35"/>
  <c r="A12123" i="35"/>
  <c r="A12124" i="35"/>
  <c r="A12125" i="35"/>
  <c r="A12126" i="35"/>
  <c r="A12127" i="35"/>
  <c r="A12128" i="35"/>
  <c r="A12129" i="35"/>
  <c r="A12130" i="35"/>
  <c r="A12131" i="35"/>
  <c r="A12132" i="35"/>
  <c r="A12133" i="35"/>
  <c r="A12134" i="35"/>
  <c r="A12135" i="35"/>
  <c r="A12136" i="35"/>
  <c r="A12137" i="35"/>
  <c r="A12138" i="35"/>
  <c r="A12139" i="35"/>
  <c r="A12140" i="35"/>
  <c r="A12141" i="35"/>
  <c r="A12142" i="35"/>
  <c r="A12143" i="35"/>
  <c r="A12144" i="35"/>
  <c r="A12145" i="35"/>
  <c r="A12146" i="35"/>
  <c r="A12147" i="35"/>
  <c r="A12148" i="35"/>
  <c r="A12149" i="35"/>
  <c r="A12150" i="35"/>
  <c r="A12151" i="35"/>
  <c r="A12152" i="35"/>
  <c r="A12153" i="35"/>
  <c r="A12154" i="35"/>
  <c r="A12155" i="35"/>
  <c r="A12156" i="35"/>
  <c r="A12157" i="35"/>
  <c r="A12158" i="35"/>
  <c r="A12159" i="35"/>
  <c r="A12160" i="35"/>
  <c r="A12161" i="35"/>
  <c r="A12162" i="35"/>
  <c r="A12163" i="35"/>
  <c r="A12164" i="35"/>
  <c r="A12165" i="35"/>
  <c r="A12166" i="35"/>
  <c r="A12167" i="35"/>
  <c r="A12168" i="35"/>
  <c r="A12169" i="35"/>
  <c r="A12170" i="35"/>
  <c r="A12171" i="35"/>
  <c r="A12172" i="35"/>
  <c r="A12173" i="35"/>
  <c r="A12174" i="35"/>
  <c r="A12175" i="35"/>
  <c r="A12176" i="35"/>
  <c r="A12177" i="35"/>
  <c r="A12178" i="35"/>
  <c r="A12179" i="35"/>
  <c r="A12180" i="35"/>
  <c r="A12181" i="35"/>
  <c r="A12182" i="35"/>
  <c r="A12183" i="35"/>
  <c r="A12184" i="35"/>
  <c r="A12185" i="35"/>
  <c r="A12186" i="35"/>
  <c r="A12187" i="35"/>
  <c r="A12188" i="35"/>
  <c r="A12189" i="35"/>
  <c r="A12190" i="35"/>
  <c r="A12191" i="35"/>
  <c r="A12192" i="35"/>
  <c r="A12193" i="35"/>
  <c r="A12194" i="35"/>
  <c r="A12195" i="35"/>
  <c r="A12196" i="35"/>
  <c r="A12197" i="35"/>
  <c r="A12198" i="35"/>
  <c r="A12199" i="35"/>
  <c r="A12200" i="35"/>
  <c r="A12201" i="35"/>
  <c r="A12202" i="35"/>
  <c r="A12203" i="35"/>
  <c r="A12204" i="35"/>
  <c r="A12205" i="35"/>
  <c r="A12206" i="35"/>
  <c r="A12207" i="35"/>
  <c r="A12208" i="35"/>
  <c r="A12209" i="35"/>
  <c r="A12210" i="35"/>
  <c r="A12211" i="35"/>
  <c r="A12212" i="35"/>
  <c r="A12213" i="35"/>
  <c r="A12214" i="35"/>
  <c r="A12215" i="35"/>
  <c r="A12216" i="35"/>
  <c r="A12217" i="35"/>
  <c r="A12218" i="35"/>
  <c r="A12219" i="35"/>
  <c r="A12220" i="35"/>
  <c r="A12221" i="35"/>
  <c r="A12222" i="35"/>
  <c r="A12223" i="35"/>
  <c r="A12224" i="35"/>
  <c r="A12225" i="35"/>
  <c r="A12226" i="35"/>
  <c r="A12227" i="35"/>
  <c r="A12228" i="35"/>
  <c r="A12229" i="35"/>
  <c r="A12230" i="35"/>
  <c r="A12231" i="35"/>
  <c r="A12232" i="35"/>
  <c r="A12233" i="35"/>
  <c r="A12234" i="35"/>
  <c r="A12235" i="35"/>
  <c r="A12236" i="35"/>
  <c r="A12237" i="35"/>
  <c r="A12238" i="35"/>
  <c r="A12239" i="35"/>
  <c r="A12240" i="35"/>
  <c r="A12241" i="35"/>
  <c r="A12242" i="35"/>
  <c r="A12243" i="35"/>
  <c r="A12244" i="35"/>
  <c r="A12245" i="35"/>
  <c r="A12246" i="35"/>
  <c r="A12247" i="35"/>
  <c r="A12248" i="35"/>
  <c r="A12249" i="35"/>
  <c r="A12250" i="35"/>
  <c r="A12251" i="35"/>
  <c r="A12252" i="35"/>
  <c r="A12253" i="35"/>
  <c r="A12254" i="35"/>
  <c r="A12255" i="35"/>
  <c r="A12256" i="35"/>
  <c r="A12257" i="35"/>
  <c r="A12258" i="35"/>
  <c r="A12259" i="35"/>
  <c r="A12260" i="35"/>
  <c r="A12261" i="35"/>
  <c r="A12262" i="35"/>
  <c r="A12263" i="35"/>
  <c r="A12264" i="35"/>
  <c r="A12265" i="35"/>
  <c r="A12266" i="35"/>
  <c r="A12267" i="35"/>
  <c r="A12268" i="35"/>
  <c r="A12269" i="35"/>
  <c r="A12270" i="35"/>
  <c r="A12271" i="35"/>
  <c r="A12272" i="35"/>
  <c r="A12273" i="35"/>
  <c r="A12274" i="35"/>
  <c r="A12275" i="35"/>
  <c r="A12276" i="35"/>
  <c r="A12277" i="35"/>
  <c r="A12278" i="35"/>
  <c r="A12279" i="35"/>
  <c r="A12280" i="35"/>
  <c r="A12281" i="35"/>
  <c r="A12282" i="35"/>
  <c r="A12283" i="35"/>
  <c r="A12284" i="35"/>
  <c r="A12285" i="35"/>
  <c r="A12286" i="35"/>
  <c r="A12287" i="35"/>
  <c r="A12288" i="35"/>
  <c r="A12289" i="35"/>
  <c r="A12290" i="35"/>
  <c r="A12291" i="35"/>
  <c r="A12292" i="35"/>
  <c r="A12293" i="35"/>
  <c r="A12294" i="35"/>
  <c r="A12295" i="35"/>
  <c r="A12296" i="35"/>
  <c r="A12297" i="35"/>
  <c r="A12298" i="35"/>
  <c r="A12299" i="35"/>
  <c r="A12300" i="35"/>
  <c r="A12301" i="35"/>
  <c r="A12302" i="35"/>
  <c r="A12303" i="35"/>
  <c r="A12304" i="35"/>
  <c r="A12305" i="35"/>
  <c r="A12306" i="35"/>
  <c r="A12307" i="35"/>
  <c r="A12308" i="35"/>
  <c r="A12309" i="35"/>
  <c r="A12310" i="35"/>
  <c r="A12311" i="35"/>
  <c r="A12312" i="35"/>
  <c r="A12313" i="35"/>
  <c r="A12314" i="35"/>
  <c r="A12315" i="35"/>
  <c r="A12316" i="35"/>
  <c r="A12317" i="35"/>
  <c r="A12318" i="35"/>
  <c r="A12319" i="35"/>
  <c r="A12320" i="35"/>
  <c r="A12321" i="35"/>
  <c r="A12322" i="35"/>
  <c r="A12323" i="35"/>
  <c r="A12324" i="35"/>
  <c r="A12325" i="35"/>
  <c r="A12326" i="35"/>
  <c r="A12327" i="35"/>
  <c r="A12328" i="35"/>
  <c r="A12329" i="35"/>
  <c r="A12330" i="35"/>
  <c r="A12331" i="35"/>
  <c r="A12332" i="35"/>
  <c r="A12333" i="35"/>
  <c r="A12334" i="35"/>
  <c r="A12335" i="35"/>
  <c r="A12336" i="35"/>
  <c r="A12337" i="35"/>
  <c r="A12338" i="35"/>
  <c r="A12339" i="35"/>
  <c r="A12340" i="35"/>
  <c r="A12341" i="35"/>
  <c r="A12342" i="35"/>
  <c r="A12343" i="35"/>
  <c r="A12344" i="35"/>
  <c r="A12345" i="35"/>
  <c r="A12346" i="35"/>
  <c r="A12347" i="35"/>
  <c r="A12348" i="35"/>
  <c r="A12349" i="35"/>
  <c r="A12350" i="35"/>
  <c r="A12351" i="35"/>
  <c r="A12352" i="35"/>
  <c r="A12353" i="35"/>
  <c r="A12354" i="35"/>
  <c r="A12355" i="35"/>
  <c r="A12356" i="35"/>
  <c r="A12357" i="35"/>
  <c r="A12358" i="35"/>
  <c r="A12359" i="35"/>
  <c r="A12360" i="35"/>
  <c r="A12361" i="35"/>
  <c r="A12362" i="35"/>
  <c r="A12363" i="35"/>
  <c r="A12364" i="35"/>
  <c r="A12365" i="35"/>
  <c r="A12366" i="35"/>
  <c r="A12367" i="35"/>
  <c r="A12368" i="35"/>
  <c r="A12369" i="35"/>
  <c r="A12370" i="35"/>
  <c r="A12371" i="35"/>
  <c r="A12372" i="35"/>
  <c r="A12373" i="35"/>
  <c r="A12374" i="35"/>
  <c r="A12375" i="35"/>
  <c r="A12376" i="35"/>
  <c r="A12377" i="35"/>
  <c r="A12378" i="35"/>
  <c r="A12379" i="35"/>
  <c r="A12380" i="35"/>
  <c r="A12381" i="35"/>
  <c r="A12382" i="35"/>
  <c r="A12383" i="35"/>
  <c r="A12384" i="35"/>
  <c r="A12385" i="35"/>
  <c r="A12386" i="35"/>
  <c r="A12387" i="35"/>
  <c r="A12388" i="35"/>
  <c r="A12389" i="35"/>
  <c r="A12390" i="35"/>
  <c r="A12391" i="35"/>
  <c r="A12392" i="35"/>
  <c r="A12393" i="35"/>
  <c r="A12394" i="35"/>
  <c r="A12395" i="35"/>
  <c r="A12396" i="35"/>
  <c r="A12397" i="35"/>
  <c r="A12398" i="35"/>
  <c r="A12399" i="35"/>
  <c r="A12400" i="35"/>
  <c r="A12401" i="35"/>
  <c r="A12402" i="35"/>
  <c r="A12403" i="35"/>
  <c r="A12404" i="35"/>
  <c r="A12405" i="35"/>
  <c r="A12406" i="35"/>
  <c r="A12407" i="35"/>
  <c r="A12408" i="35"/>
  <c r="A12409" i="35"/>
  <c r="A12410" i="35"/>
  <c r="A12411" i="35"/>
  <c r="A12412" i="35"/>
  <c r="A12413" i="35"/>
  <c r="A12414" i="35"/>
  <c r="A12415" i="35"/>
  <c r="A12416" i="35"/>
  <c r="A12417" i="35"/>
  <c r="A12418" i="35"/>
  <c r="A12419" i="35"/>
  <c r="A12420" i="35"/>
  <c r="A12421" i="35"/>
  <c r="A12422" i="35"/>
  <c r="A12423" i="35"/>
  <c r="A12424" i="35"/>
  <c r="A12425" i="35"/>
  <c r="A12426" i="35"/>
  <c r="A12427" i="35"/>
  <c r="A12428" i="35"/>
  <c r="A12429" i="35"/>
  <c r="A12430" i="35"/>
  <c r="A12431" i="35"/>
  <c r="A12432" i="35"/>
  <c r="A12433" i="35"/>
  <c r="A12434" i="35"/>
  <c r="A12435" i="35"/>
  <c r="A12436" i="35"/>
  <c r="A12437" i="35"/>
  <c r="A12438" i="35"/>
  <c r="A12439" i="35"/>
  <c r="A12440" i="35"/>
  <c r="A12441" i="35"/>
  <c r="A12442" i="35"/>
  <c r="A12443" i="35"/>
  <c r="A12444" i="35"/>
  <c r="A12445" i="35"/>
  <c r="A12446" i="35"/>
  <c r="A12447" i="35"/>
  <c r="A12448" i="35"/>
  <c r="A12449" i="35"/>
  <c r="A12450" i="35"/>
  <c r="A12451" i="35"/>
  <c r="A12452" i="35"/>
  <c r="A12453" i="35"/>
  <c r="A12454" i="35"/>
  <c r="A12455" i="35"/>
  <c r="A12456" i="35"/>
  <c r="A12457" i="35"/>
  <c r="A12458" i="35"/>
  <c r="A12459" i="35"/>
  <c r="A12460" i="35"/>
  <c r="A12461" i="35"/>
  <c r="A12462" i="35"/>
  <c r="A12463" i="35"/>
  <c r="A12464" i="35"/>
  <c r="A12465" i="35"/>
  <c r="A12466" i="35"/>
  <c r="A12467" i="35"/>
  <c r="A12468" i="35"/>
  <c r="A12469" i="35"/>
  <c r="A12470" i="35"/>
  <c r="A12471" i="35"/>
  <c r="A12472" i="35"/>
  <c r="A12473" i="35"/>
  <c r="A12474" i="35"/>
  <c r="A12475" i="35"/>
  <c r="A12476" i="35"/>
  <c r="A12477" i="35"/>
  <c r="A12478" i="35"/>
  <c r="A12479" i="35"/>
  <c r="A12480" i="35"/>
  <c r="A12481" i="35"/>
  <c r="A12482" i="35"/>
  <c r="A12483" i="35"/>
  <c r="A12484" i="35"/>
  <c r="A12485" i="35"/>
  <c r="A12486" i="35"/>
  <c r="A12487" i="35"/>
  <c r="A12488" i="35"/>
  <c r="A12489" i="35"/>
  <c r="A12490" i="35"/>
  <c r="A12491" i="35"/>
  <c r="A12492" i="35"/>
  <c r="A12493" i="35"/>
  <c r="A12494" i="35"/>
  <c r="A12495" i="35"/>
  <c r="A12496" i="35"/>
  <c r="A12497" i="35"/>
  <c r="A12498" i="35"/>
  <c r="A12499" i="35"/>
  <c r="A12500" i="35"/>
  <c r="A12501" i="35"/>
  <c r="A12502" i="35"/>
  <c r="A12503" i="35"/>
  <c r="A12504" i="35"/>
  <c r="A12505" i="35"/>
  <c r="A12506" i="35"/>
  <c r="A12507" i="35"/>
  <c r="A12508" i="35"/>
  <c r="A12509" i="35"/>
  <c r="A12510" i="35"/>
  <c r="A12511" i="35"/>
  <c r="A12512" i="35"/>
  <c r="A12513" i="35"/>
  <c r="A12514" i="35"/>
  <c r="A12515" i="35"/>
  <c r="A12516" i="35"/>
  <c r="A12517" i="35"/>
  <c r="A12518" i="35"/>
  <c r="A12519" i="35"/>
  <c r="A12520" i="35"/>
  <c r="A12521" i="35"/>
  <c r="A12522" i="35"/>
  <c r="A12523" i="35"/>
  <c r="A12524" i="35"/>
  <c r="A12525" i="35"/>
  <c r="A12526" i="35"/>
  <c r="A12527" i="35"/>
  <c r="A12528" i="35"/>
  <c r="A12529" i="35"/>
  <c r="A12530" i="35"/>
  <c r="A12531" i="35"/>
  <c r="A12532" i="35"/>
  <c r="A12533" i="35"/>
  <c r="A12534" i="35"/>
  <c r="A12535" i="35"/>
  <c r="A12536" i="35"/>
  <c r="A12537" i="35"/>
  <c r="A12538" i="35"/>
  <c r="A12539" i="35"/>
  <c r="A12540" i="35"/>
  <c r="A12541" i="35"/>
  <c r="A12542" i="35"/>
  <c r="A12543" i="35"/>
  <c r="A12544" i="35"/>
  <c r="A12545" i="35"/>
  <c r="A12546" i="35"/>
  <c r="A12547" i="35"/>
  <c r="A12548" i="35"/>
  <c r="A12549" i="35"/>
  <c r="A12550" i="35"/>
  <c r="A12551" i="35"/>
  <c r="A12552" i="35"/>
  <c r="A12553" i="35"/>
  <c r="A12554" i="35"/>
  <c r="A12555" i="35"/>
  <c r="A12556" i="35"/>
  <c r="A12557" i="35"/>
  <c r="A12558" i="35"/>
  <c r="A12559" i="35"/>
  <c r="A12560" i="35"/>
  <c r="A12561" i="35"/>
  <c r="A12562" i="35"/>
  <c r="A12563" i="35"/>
  <c r="A12564" i="35"/>
  <c r="A12565" i="35"/>
  <c r="A12566" i="35"/>
  <c r="A12567" i="35"/>
  <c r="A12568" i="35"/>
  <c r="A12569" i="35"/>
  <c r="A12570" i="35"/>
  <c r="A12571" i="35"/>
  <c r="A12572" i="35"/>
  <c r="A12573" i="35"/>
  <c r="A12574" i="35"/>
  <c r="A12575" i="35"/>
  <c r="A12576" i="35"/>
  <c r="A12577" i="35"/>
  <c r="A12578" i="35"/>
  <c r="A12579" i="35"/>
  <c r="A12580" i="35"/>
  <c r="A12581" i="35"/>
  <c r="A12582" i="35"/>
  <c r="A12583" i="35"/>
  <c r="A12584" i="35"/>
  <c r="A12585" i="35"/>
  <c r="A12586" i="35"/>
  <c r="A12587" i="35"/>
  <c r="A12588" i="35"/>
  <c r="A12589" i="35"/>
  <c r="A12590" i="35"/>
  <c r="A12591" i="35"/>
  <c r="A12592" i="35"/>
  <c r="A12593" i="35"/>
  <c r="A12594" i="35"/>
  <c r="A12595" i="35"/>
  <c r="A12596" i="35"/>
  <c r="A12597" i="35"/>
  <c r="A12598" i="35"/>
  <c r="A12599" i="35"/>
  <c r="A12600" i="35"/>
  <c r="A12601" i="35"/>
  <c r="A12602" i="35"/>
  <c r="A12603" i="35"/>
  <c r="A12604" i="35"/>
  <c r="A12605" i="35"/>
  <c r="A12606" i="35"/>
  <c r="A12607" i="35"/>
  <c r="A12608" i="35"/>
  <c r="A12609" i="35"/>
  <c r="A12610" i="35"/>
  <c r="A12611" i="35"/>
  <c r="A12612" i="35"/>
  <c r="A12613" i="35"/>
  <c r="A12614" i="35"/>
  <c r="A12615" i="35"/>
  <c r="A12616" i="35"/>
  <c r="A12617" i="35"/>
  <c r="A12618" i="35"/>
  <c r="A12619" i="35"/>
  <c r="A12620" i="35"/>
  <c r="A12621" i="35"/>
  <c r="A12622" i="35"/>
  <c r="A12623" i="35"/>
  <c r="A12624" i="35"/>
  <c r="A12625" i="35"/>
  <c r="A12626" i="35"/>
  <c r="A12627" i="35"/>
  <c r="A12628" i="35"/>
  <c r="A12629" i="35"/>
  <c r="A12630" i="35"/>
  <c r="A12631" i="35"/>
  <c r="A12632" i="35"/>
  <c r="A12633" i="35"/>
  <c r="A12634" i="35"/>
  <c r="A12635" i="35"/>
  <c r="A12636" i="35"/>
  <c r="A12637" i="35"/>
  <c r="A12638" i="35"/>
  <c r="A12639" i="35"/>
  <c r="A12640" i="35"/>
  <c r="A12641" i="35"/>
  <c r="A12642" i="35"/>
  <c r="A12643" i="35"/>
  <c r="A12644" i="35"/>
  <c r="A12645" i="35"/>
  <c r="A12646" i="35"/>
  <c r="A12647" i="35"/>
  <c r="A12648" i="35"/>
  <c r="A12649" i="35"/>
  <c r="A12650" i="35"/>
  <c r="A12651" i="35"/>
  <c r="A12652" i="35"/>
  <c r="A12653" i="35"/>
  <c r="A12654" i="35"/>
  <c r="A12655" i="35"/>
  <c r="A12656" i="35"/>
  <c r="A12657" i="35"/>
  <c r="A12658" i="35"/>
  <c r="A12659" i="35"/>
  <c r="A12660" i="35"/>
  <c r="A12661" i="35"/>
  <c r="A12662" i="35"/>
  <c r="A12663" i="35"/>
  <c r="A12664" i="35"/>
  <c r="A12665" i="35"/>
  <c r="A12666" i="35"/>
  <c r="A12667" i="35"/>
  <c r="A12668" i="35"/>
  <c r="A12669" i="35"/>
  <c r="A12670" i="35"/>
  <c r="A12671" i="35"/>
  <c r="A12672" i="35"/>
  <c r="A12673" i="35"/>
  <c r="A12674" i="35"/>
  <c r="A12675" i="35"/>
  <c r="A12676" i="35"/>
  <c r="A12677" i="35"/>
  <c r="A12678" i="35"/>
  <c r="A12679" i="35"/>
  <c r="A12680" i="35"/>
  <c r="A12681" i="35"/>
  <c r="A12682" i="35"/>
  <c r="A12683" i="35"/>
  <c r="A12684" i="35"/>
  <c r="A12685" i="35"/>
  <c r="A12686" i="35"/>
  <c r="A12687" i="35"/>
  <c r="A12688" i="35"/>
  <c r="A12689" i="35"/>
  <c r="A12690" i="35"/>
  <c r="A12691" i="35"/>
  <c r="A12692" i="35"/>
  <c r="A12693" i="35"/>
  <c r="A12694" i="35"/>
  <c r="A12695" i="35"/>
  <c r="A12696" i="35"/>
  <c r="A12697" i="35"/>
  <c r="A12698" i="35"/>
  <c r="A12699" i="35"/>
  <c r="A12700" i="35"/>
  <c r="A12701" i="35"/>
  <c r="A12702" i="35"/>
  <c r="A12703" i="35"/>
  <c r="A12704" i="35"/>
  <c r="A12705" i="35"/>
  <c r="A12706" i="35"/>
  <c r="A12707" i="35"/>
  <c r="A12708" i="35"/>
  <c r="A12709" i="35"/>
  <c r="A12710" i="35"/>
  <c r="A12711" i="35"/>
  <c r="A12712" i="35"/>
  <c r="A12713" i="35"/>
  <c r="A12714" i="35"/>
  <c r="A12715" i="35"/>
  <c r="A12716" i="35"/>
  <c r="A12717" i="35"/>
  <c r="A12718" i="35"/>
  <c r="A12719" i="35"/>
  <c r="A12720" i="35"/>
  <c r="A12721" i="35"/>
  <c r="A12722" i="35"/>
  <c r="A12723" i="35"/>
  <c r="A12724" i="35"/>
  <c r="A12725" i="35"/>
  <c r="A12726" i="35"/>
  <c r="A12727" i="35"/>
  <c r="A12728" i="35"/>
  <c r="A12729" i="35"/>
  <c r="A12730" i="35"/>
  <c r="A12731" i="35"/>
  <c r="A12732" i="35"/>
  <c r="A12733" i="35"/>
  <c r="A12734" i="35"/>
  <c r="A12735" i="35"/>
  <c r="A12736" i="35"/>
  <c r="A12737" i="35"/>
  <c r="A12738" i="35"/>
  <c r="A12739" i="35"/>
  <c r="A12740" i="35"/>
  <c r="A12741" i="35"/>
  <c r="A12742" i="35"/>
  <c r="A12743" i="35"/>
  <c r="A12744" i="35"/>
  <c r="A12745" i="35"/>
  <c r="A12746" i="35"/>
  <c r="A12747" i="35"/>
  <c r="A12748" i="35"/>
  <c r="A12749" i="35"/>
  <c r="A12750" i="35"/>
  <c r="A12751" i="35"/>
  <c r="A12752" i="35"/>
  <c r="A12753" i="35"/>
  <c r="A12754" i="35"/>
  <c r="A12755" i="35"/>
  <c r="A12756" i="35"/>
  <c r="A12757" i="35"/>
  <c r="A12758" i="35"/>
  <c r="A12759" i="35"/>
  <c r="A12760" i="35"/>
  <c r="A12761" i="35"/>
  <c r="A12762" i="35"/>
  <c r="A12763" i="35"/>
  <c r="A12764" i="35"/>
  <c r="A12765" i="35"/>
  <c r="A12766" i="35"/>
  <c r="A12767" i="35"/>
  <c r="A12768" i="35"/>
  <c r="A12769" i="35"/>
  <c r="A12770" i="35"/>
  <c r="A12771" i="35"/>
  <c r="A12772" i="35"/>
  <c r="A12773" i="35"/>
  <c r="A12774" i="35"/>
  <c r="A12775" i="35"/>
  <c r="A12776" i="35"/>
  <c r="A12777" i="35"/>
  <c r="A12778" i="35"/>
  <c r="A12779" i="35"/>
  <c r="A12780" i="35"/>
  <c r="A12781" i="35"/>
  <c r="A12782" i="35"/>
  <c r="A12783" i="35"/>
  <c r="A12784" i="35"/>
  <c r="A12785" i="35"/>
  <c r="A12786" i="35"/>
  <c r="A12787" i="35"/>
  <c r="A12788" i="35"/>
  <c r="A12789" i="35"/>
  <c r="A12790" i="35"/>
  <c r="A12791" i="35"/>
  <c r="A12792" i="35"/>
  <c r="A12793" i="35"/>
  <c r="A12794" i="35"/>
  <c r="A12795" i="35"/>
  <c r="A12796" i="35"/>
  <c r="A12797" i="35"/>
  <c r="A12798" i="35"/>
  <c r="A12799" i="35"/>
  <c r="A12800" i="35"/>
  <c r="A12801" i="35"/>
  <c r="A12802" i="35"/>
  <c r="A12803" i="35"/>
  <c r="A12804" i="35"/>
  <c r="A12805" i="35"/>
  <c r="A12806" i="35"/>
  <c r="A12807" i="35"/>
  <c r="A12808" i="35"/>
  <c r="A12809" i="35"/>
  <c r="A12810" i="35"/>
  <c r="A12811" i="35"/>
  <c r="A12812" i="35"/>
  <c r="A12813" i="35"/>
  <c r="A12814" i="35"/>
  <c r="A12815" i="35"/>
  <c r="A12816" i="35"/>
  <c r="A12817" i="35"/>
  <c r="A12818" i="35"/>
  <c r="A12819" i="35"/>
  <c r="A12820" i="35"/>
  <c r="A12821" i="35"/>
  <c r="A12822" i="35"/>
  <c r="A12823" i="35"/>
  <c r="A12824" i="35"/>
  <c r="A12825" i="35"/>
  <c r="A12826" i="35"/>
  <c r="A12827" i="35"/>
  <c r="A12828" i="35"/>
  <c r="A12829" i="35"/>
  <c r="A12830" i="35"/>
  <c r="A12831" i="35"/>
  <c r="A12832" i="35"/>
  <c r="A12833" i="35"/>
  <c r="A12834" i="35"/>
  <c r="A12835" i="35"/>
  <c r="A12836" i="35"/>
  <c r="A12837" i="35"/>
  <c r="A12838" i="35"/>
  <c r="A12839" i="35"/>
  <c r="A12840" i="35"/>
  <c r="A12841" i="35"/>
  <c r="A12842" i="35"/>
  <c r="A12843" i="35"/>
  <c r="A12844" i="35"/>
  <c r="A12845" i="35"/>
  <c r="A12846" i="35"/>
  <c r="A12847" i="35"/>
  <c r="A12848" i="35"/>
  <c r="A12849" i="35"/>
  <c r="A12850" i="35"/>
  <c r="A12851" i="35"/>
  <c r="A12852" i="35"/>
  <c r="A12853" i="35"/>
  <c r="A12854" i="35"/>
  <c r="A12855" i="35"/>
  <c r="A12856" i="35"/>
  <c r="A12857" i="35"/>
  <c r="A12858" i="35"/>
  <c r="A12859" i="35"/>
  <c r="A12860" i="35"/>
  <c r="A12861" i="35"/>
  <c r="A12862" i="35"/>
  <c r="A12863" i="35"/>
  <c r="A12864" i="35"/>
  <c r="A12865" i="35"/>
  <c r="A12866" i="35"/>
  <c r="A12867" i="35"/>
  <c r="A12868" i="35"/>
  <c r="A12869" i="35"/>
  <c r="A12870" i="35"/>
  <c r="A12871" i="35"/>
  <c r="A12872" i="35"/>
  <c r="A12873" i="35"/>
  <c r="A12874" i="35"/>
  <c r="A12875" i="35"/>
  <c r="A12876" i="35"/>
  <c r="A12877" i="35"/>
  <c r="A12878" i="35"/>
  <c r="A12879" i="35"/>
  <c r="A12880" i="35"/>
  <c r="A12881" i="35"/>
  <c r="A12882" i="35"/>
  <c r="A12883" i="35"/>
  <c r="A12884" i="35"/>
  <c r="A12885" i="35"/>
  <c r="A12886" i="35"/>
  <c r="A12887" i="35"/>
  <c r="A12888" i="35"/>
  <c r="A12889" i="35"/>
  <c r="A12890" i="35"/>
  <c r="A12891" i="35"/>
  <c r="A12892" i="35"/>
  <c r="A12893" i="35"/>
  <c r="A12894" i="35"/>
  <c r="A12895" i="35"/>
  <c r="A12896" i="35"/>
  <c r="A12897" i="35"/>
  <c r="A12898" i="35"/>
  <c r="A12899" i="35"/>
  <c r="A12900" i="35"/>
  <c r="A12901" i="35"/>
  <c r="A12902" i="35"/>
  <c r="A12903" i="35"/>
  <c r="A12904" i="35"/>
  <c r="A12905" i="35"/>
  <c r="A12906" i="35"/>
  <c r="A12907" i="35"/>
  <c r="A12908" i="35"/>
  <c r="A12909" i="35"/>
  <c r="A12910" i="35"/>
  <c r="A12911" i="35"/>
  <c r="A12912" i="35"/>
  <c r="A12913" i="35"/>
  <c r="A12914" i="35"/>
  <c r="A12915" i="35"/>
  <c r="A12916" i="35"/>
  <c r="A12917" i="35"/>
  <c r="A12918" i="35"/>
  <c r="A12919" i="35"/>
  <c r="A12920" i="35"/>
  <c r="A12921" i="35"/>
  <c r="A12922" i="35"/>
  <c r="A12923" i="35"/>
  <c r="A12924" i="35"/>
  <c r="A12925" i="35"/>
  <c r="A12926" i="35"/>
  <c r="A12927" i="35"/>
  <c r="A12928" i="35"/>
  <c r="A12929" i="35"/>
  <c r="A12930" i="35"/>
  <c r="A12931" i="35"/>
  <c r="A12932" i="35"/>
  <c r="A12933" i="35"/>
  <c r="A12934" i="35"/>
  <c r="A12935" i="35"/>
  <c r="A12936" i="35"/>
  <c r="A12937" i="35"/>
  <c r="A12938" i="35"/>
  <c r="A12939" i="35"/>
  <c r="A12940" i="35"/>
  <c r="A12941" i="35"/>
  <c r="A12942" i="35"/>
  <c r="A12943" i="35"/>
  <c r="A12944" i="35"/>
  <c r="A12945" i="35"/>
  <c r="A12946" i="35"/>
  <c r="A12947" i="35"/>
  <c r="A12948" i="35"/>
  <c r="A12949" i="35"/>
  <c r="A12950" i="35"/>
  <c r="A12951" i="35"/>
  <c r="A12952" i="35"/>
  <c r="A12953" i="35"/>
  <c r="A12954" i="35"/>
  <c r="A12955" i="35"/>
  <c r="A12956" i="35"/>
  <c r="A12957" i="35"/>
  <c r="A12958" i="35"/>
  <c r="A12959" i="35"/>
  <c r="A12960" i="35"/>
  <c r="A12961" i="35"/>
  <c r="A12962" i="35"/>
  <c r="A12963" i="35"/>
  <c r="A12964" i="35"/>
  <c r="A12965" i="35"/>
  <c r="A12966" i="35"/>
  <c r="A12967" i="35"/>
  <c r="A12968" i="35"/>
  <c r="A12969" i="35"/>
  <c r="A12970" i="35"/>
  <c r="A12971" i="35"/>
  <c r="A12972" i="35"/>
  <c r="A12973" i="35"/>
  <c r="A12974" i="35"/>
  <c r="A12975" i="35"/>
  <c r="A12976" i="35"/>
  <c r="A12977" i="35"/>
  <c r="A12978" i="35"/>
  <c r="A12979" i="35"/>
  <c r="A12980" i="35"/>
  <c r="A12981" i="35"/>
  <c r="A12982" i="35"/>
  <c r="A12983" i="35"/>
  <c r="A12984" i="35"/>
  <c r="A12985" i="35"/>
  <c r="A12986" i="35"/>
  <c r="A12987" i="35"/>
  <c r="A12988" i="35"/>
  <c r="A12989" i="35"/>
  <c r="A12990" i="35"/>
  <c r="A12991" i="35"/>
  <c r="A12992" i="35"/>
  <c r="A12993" i="35"/>
  <c r="A12994" i="35"/>
  <c r="A12995" i="35"/>
  <c r="A12996" i="35"/>
  <c r="A12997" i="35"/>
  <c r="A12998" i="35"/>
  <c r="A12999" i="35"/>
  <c r="A13000" i="35"/>
  <c r="A13001" i="35"/>
  <c r="A13002" i="35"/>
  <c r="A13003" i="35"/>
  <c r="A13004" i="35"/>
  <c r="A13005" i="35"/>
  <c r="A13006" i="35"/>
  <c r="A13007" i="35"/>
  <c r="A13008" i="35"/>
  <c r="A13009" i="35"/>
  <c r="A13010" i="35"/>
  <c r="A13011" i="35"/>
  <c r="A13012" i="35"/>
  <c r="A13013" i="35"/>
  <c r="A13014" i="35"/>
  <c r="A13015" i="35"/>
  <c r="A13016" i="35"/>
  <c r="A13017" i="35"/>
  <c r="A13018" i="35"/>
  <c r="A13019" i="35"/>
  <c r="A13020" i="35"/>
  <c r="A13021" i="35"/>
  <c r="A13022" i="35"/>
  <c r="A13023" i="35"/>
  <c r="A13024" i="35"/>
  <c r="A13025" i="35"/>
  <c r="A13026" i="35"/>
  <c r="A13027" i="35"/>
  <c r="A13028" i="35"/>
  <c r="A13029" i="35"/>
  <c r="A13030" i="35"/>
  <c r="A13031" i="35"/>
  <c r="A13032" i="35"/>
  <c r="A13033" i="35"/>
  <c r="A13034" i="35"/>
  <c r="A13035" i="35"/>
  <c r="A13036" i="35"/>
  <c r="A13037" i="35"/>
  <c r="A13038" i="35"/>
  <c r="A13039" i="35"/>
  <c r="A13040" i="35"/>
  <c r="A13041" i="35"/>
  <c r="A13042" i="35"/>
  <c r="A13043" i="35"/>
  <c r="A13044" i="35"/>
  <c r="A13045" i="35"/>
  <c r="A13046" i="35"/>
  <c r="A13047" i="35"/>
  <c r="A13048" i="35"/>
  <c r="A13049" i="35"/>
  <c r="A13050" i="35"/>
  <c r="A13051" i="35"/>
  <c r="A13052" i="35"/>
  <c r="A13053" i="35"/>
  <c r="A13054" i="35"/>
  <c r="A13055" i="35"/>
  <c r="A13056" i="35"/>
  <c r="A13057" i="35"/>
  <c r="A13058" i="35"/>
  <c r="A13059" i="35"/>
  <c r="A13060" i="35"/>
  <c r="A13061" i="35"/>
  <c r="A13062" i="35"/>
  <c r="A13063" i="35"/>
  <c r="A13064" i="35"/>
  <c r="A13065" i="35"/>
  <c r="A13066" i="35"/>
  <c r="A13067" i="35"/>
  <c r="A13068" i="35"/>
  <c r="A13069" i="35"/>
  <c r="A13070" i="35"/>
  <c r="A13071" i="35"/>
  <c r="A13072" i="35"/>
  <c r="A13073" i="35"/>
  <c r="A13074" i="35"/>
  <c r="A13075" i="35"/>
  <c r="A13076" i="35"/>
  <c r="A13077" i="35"/>
  <c r="A13078" i="35"/>
  <c r="A13079" i="35"/>
  <c r="A13080" i="35"/>
  <c r="A13081" i="35"/>
  <c r="A13082" i="35"/>
  <c r="A13083" i="35"/>
  <c r="A13084" i="35"/>
  <c r="A13085" i="35"/>
  <c r="A13086" i="35"/>
  <c r="A13087" i="35"/>
  <c r="A13088" i="35"/>
  <c r="A13089" i="35"/>
  <c r="A13090" i="35"/>
  <c r="A13091" i="35"/>
  <c r="A13092" i="35"/>
  <c r="A13093" i="35"/>
  <c r="A13094" i="35"/>
  <c r="A13095" i="35"/>
  <c r="A13096" i="35"/>
  <c r="A13097" i="35"/>
  <c r="A13098" i="35"/>
  <c r="A13099" i="35"/>
  <c r="A13100" i="35"/>
  <c r="A13101" i="35"/>
  <c r="A13102" i="35"/>
  <c r="A13103" i="35"/>
  <c r="A13104" i="35"/>
  <c r="A13105" i="35"/>
  <c r="A13106" i="35"/>
  <c r="A13107" i="35"/>
  <c r="A13108" i="35"/>
  <c r="A13109" i="35"/>
  <c r="A13110" i="35"/>
  <c r="A13111" i="35"/>
  <c r="A13112" i="35"/>
  <c r="A13113" i="35"/>
  <c r="A13114" i="35"/>
  <c r="A13115" i="35"/>
  <c r="A13116" i="35"/>
  <c r="A13117" i="35"/>
  <c r="A13118" i="35"/>
  <c r="A13119" i="35"/>
  <c r="A13120" i="35"/>
  <c r="A13121" i="35"/>
  <c r="A13122" i="35"/>
  <c r="A13123" i="35"/>
  <c r="A13124" i="35"/>
  <c r="A13125" i="35"/>
  <c r="A13126" i="35"/>
  <c r="A13127" i="35"/>
  <c r="A13128" i="35"/>
  <c r="A13129" i="35"/>
  <c r="A13130" i="35"/>
  <c r="A13131" i="35"/>
  <c r="A13132" i="35"/>
  <c r="A13133" i="35"/>
  <c r="A13134" i="35"/>
  <c r="A13135" i="35"/>
  <c r="A13136" i="35"/>
  <c r="A13137" i="35"/>
  <c r="A13138" i="35"/>
  <c r="A13139" i="35"/>
  <c r="A13140" i="35"/>
  <c r="A13141" i="35"/>
  <c r="A13142" i="35"/>
  <c r="A13143" i="35"/>
  <c r="A13144" i="35"/>
  <c r="A13145" i="35"/>
  <c r="A13146" i="35"/>
  <c r="A13147" i="35"/>
  <c r="A13148" i="35"/>
  <c r="A13149" i="35"/>
  <c r="A13150" i="35"/>
  <c r="A13151" i="35"/>
  <c r="A13152" i="35"/>
  <c r="A13153" i="35"/>
  <c r="A13154" i="35"/>
  <c r="A13155" i="35"/>
  <c r="A13156" i="35"/>
  <c r="A13157" i="35"/>
  <c r="A13158" i="35"/>
  <c r="A13159" i="35"/>
  <c r="A13160" i="35"/>
  <c r="A13161" i="35"/>
  <c r="A13162" i="35"/>
  <c r="A13163" i="35"/>
  <c r="A13164" i="35"/>
  <c r="A13165" i="35"/>
  <c r="A13166" i="35"/>
  <c r="A13167" i="35"/>
  <c r="A13168" i="35"/>
  <c r="A13169" i="35"/>
  <c r="A13170" i="35"/>
  <c r="A13171" i="35"/>
  <c r="A13172" i="35"/>
  <c r="A13173" i="35"/>
  <c r="A13174" i="35"/>
  <c r="A13175" i="35"/>
  <c r="A13176" i="35"/>
  <c r="A13177" i="35"/>
  <c r="A13178" i="35"/>
  <c r="A13179" i="35"/>
  <c r="A13180" i="35"/>
  <c r="A13181" i="35"/>
  <c r="A13182" i="35"/>
  <c r="A13183" i="35"/>
  <c r="A13184" i="35"/>
  <c r="A13185" i="35"/>
  <c r="A13186" i="35"/>
  <c r="A13187" i="35"/>
  <c r="A13188" i="35"/>
  <c r="A13189" i="35"/>
  <c r="A13190" i="35"/>
  <c r="A13191" i="35"/>
  <c r="A13192" i="35"/>
  <c r="A13193" i="35"/>
  <c r="A13194" i="35"/>
  <c r="A13195" i="35"/>
  <c r="A13196" i="35"/>
  <c r="A13197" i="35"/>
  <c r="A13198" i="35"/>
  <c r="A13199" i="35"/>
  <c r="A13200" i="35"/>
  <c r="A13201" i="35"/>
  <c r="A13202" i="35"/>
  <c r="A13203" i="35"/>
  <c r="A13204" i="35"/>
  <c r="A13205" i="35"/>
  <c r="A13206" i="35"/>
  <c r="A13207" i="35"/>
  <c r="A13208" i="35"/>
  <c r="A13209" i="35"/>
  <c r="A13210" i="35"/>
  <c r="A13211" i="35"/>
  <c r="A13212" i="35"/>
  <c r="A13213" i="35"/>
  <c r="A13214" i="35"/>
  <c r="A13215" i="35"/>
  <c r="A13216" i="35"/>
  <c r="A13217" i="35"/>
  <c r="A13218" i="35"/>
  <c r="A13219" i="35"/>
  <c r="A13220" i="35"/>
  <c r="A13221" i="35"/>
  <c r="A13222" i="35"/>
  <c r="A13223" i="35"/>
  <c r="A13224" i="35"/>
  <c r="A13225" i="35"/>
  <c r="A13226" i="35"/>
  <c r="A13227" i="35"/>
  <c r="A13228" i="35"/>
  <c r="A13229" i="35"/>
  <c r="A13230" i="35"/>
  <c r="A13231" i="35"/>
  <c r="A13232" i="35"/>
  <c r="A13233" i="35"/>
  <c r="A13234" i="35"/>
  <c r="A13235" i="35"/>
  <c r="A13236" i="35"/>
  <c r="A13237" i="35"/>
  <c r="A13238" i="35"/>
  <c r="A13239" i="35"/>
  <c r="A13240" i="35"/>
  <c r="A13241" i="35"/>
  <c r="A13242" i="35"/>
  <c r="A13243" i="35"/>
  <c r="A13244" i="35"/>
  <c r="A13245" i="35"/>
  <c r="A13246" i="35"/>
  <c r="A13247" i="35"/>
  <c r="A13248" i="35"/>
  <c r="A13249" i="35"/>
  <c r="A13250" i="35"/>
  <c r="A13251" i="35"/>
  <c r="A13252" i="35"/>
  <c r="A13253" i="35"/>
  <c r="A13254" i="35"/>
  <c r="A13255" i="35"/>
  <c r="A13256" i="35"/>
  <c r="A13257" i="35"/>
  <c r="A13258" i="35"/>
  <c r="A13259" i="35"/>
  <c r="A13260" i="35"/>
  <c r="A13261" i="35"/>
  <c r="A13262" i="35"/>
  <c r="A13263" i="35"/>
  <c r="A13264" i="35"/>
  <c r="A13265" i="35"/>
  <c r="A13266" i="35"/>
  <c r="A13267" i="35"/>
  <c r="A13268" i="35"/>
  <c r="A13269" i="35"/>
  <c r="A13270" i="35"/>
  <c r="A13271" i="35"/>
  <c r="A13272" i="35"/>
  <c r="A13273" i="35"/>
  <c r="A13274" i="35"/>
  <c r="A13275" i="35"/>
  <c r="A13276" i="35"/>
  <c r="A13277" i="35"/>
  <c r="A13278" i="35"/>
  <c r="A13279" i="35"/>
  <c r="A13280" i="35"/>
  <c r="A13281" i="35"/>
  <c r="A13282" i="35"/>
  <c r="A13283" i="35"/>
  <c r="A13284" i="35"/>
  <c r="A13285" i="35"/>
  <c r="A13286" i="35"/>
  <c r="A13287" i="35"/>
  <c r="A13288" i="35"/>
  <c r="A13289" i="35"/>
  <c r="A13290" i="35"/>
  <c r="A13291" i="35"/>
  <c r="A13292" i="35"/>
  <c r="A13293" i="35"/>
  <c r="A13294" i="35"/>
  <c r="A13295" i="35"/>
  <c r="A13296" i="35"/>
  <c r="A13297" i="35"/>
  <c r="A13298" i="35"/>
  <c r="A13299" i="35"/>
  <c r="A13300" i="35"/>
  <c r="A13301" i="35"/>
  <c r="A13302" i="35"/>
  <c r="A13303" i="35"/>
  <c r="A13304" i="35"/>
  <c r="A13305" i="35"/>
  <c r="A13306" i="35"/>
  <c r="A13307" i="35"/>
  <c r="A13308" i="35"/>
  <c r="A13309" i="35"/>
  <c r="A13310" i="35"/>
  <c r="A13311" i="35"/>
  <c r="A13312" i="35"/>
  <c r="A13313" i="35"/>
  <c r="A13314" i="35"/>
  <c r="A13315" i="35"/>
  <c r="A13316" i="35"/>
  <c r="A13317" i="35"/>
  <c r="A13318" i="35"/>
  <c r="A13319" i="35"/>
  <c r="A13320" i="35"/>
  <c r="A13321" i="35"/>
  <c r="A13322" i="35"/>
  <c r="A13323" i="35"/>
  <c r="A13324" i="35"/>
  <c r="A13325" i="35"/>
  <c r="A13326" i="35"/>
  <c r="A13327" i="35"/>
  <c r="A13328" i="35"/>
  <c r="A13329" i="35"/>
  <c r="A13330" i="35"/>
  <c r="A13331" i="35"/>
  <c r="A13332" i="35"/>
  <c r="A13333" i="35"/>
  <c r="A13334" i="35"/>
  <c r="A13335" i="35"/>
  <c r="A13336" i="35"/>
  <c r="A13337" i="35"/>
  <c r="A13338" i="35"/>
  <c r="A13339" i="35"/>
  <c r="A13340" i="35"/>
  <c r="A13341" i="35"/>
  <c r="A13342" i="35"/>
  <c r="A13343" i="35"/>
  <c r="A13344" i="35"/>
  <c r="A13345" i="35"/>
  <c r="A13346" i="35"/>
  <c r="A13347" i="35"/>
  <c r="A13348" i="35"/>
  <c r="A13349" i="35"/>
  <c r="A13350" i="35"/>
  <c r="A13351" i="35"/>
  <c r="A13352" i="35"/>
  <c r="A13353" i="35"/>
  <c r="A13354" i="35"/>
  <c r="A13355" i="35"/>
  <c r="A13356" i="35"/>
  <c r="A13357" i="35"/>
  <c r="A13358" i="35"/>
  <c r="A13359" i="35"/>
  <c r="A13360" i="35"/>
  <c r="A13361" i="35"/>
  <c r="A13362" i="35"/>
  <c r="A13363" i="35"/>
  <c r="A13364" i="35"/>
  <c r="A13365" i="35"/>
  <c r="A13366" i="35"/>
  <c r="A13367" i="35"/>
  <c r="A13368" i="35"/>
  <c r="A13369" i="35"/>
  <c r="A13370" i="35"/>
  <c r="A13371" i="35"/>
  <c r="A13372" i="35"/>
  <c r="A13373" i="35"/>
  <c r="A13374" i="35"/>
  <c r="A13375" i="35"/>
  <c r="A13376" i="35"/>
  <c r="A13377" i="35"/>
  <c r="A13378" i="35"/>
  <c r="A13379" i="35"/>
  <c r="A13380" i="35"/>
  <c r="A13381" i="35"/>
  <c r="A13382" i="35"/>
  <c r="A13383" i="35"/>
  <c r="A13384" i="35"/>
  <c r="A13385" i="35"/>
  <c r="A13386" i="35"/>
  <c r="A13387" i="35"/>
  <c r="A13388" i="35"/>
  <c r="A13389" i="35"/>
  <c r="A13390" i="35"/>
  <c r="A13391" i="35"/>
  <c r="A13392" i="35"/>
  <c r="A13393" i="35"/>
  <c r="A13394" i="35"/>
  <c r="A13395" i="35"/>
  <c r="A13396" i="35"/>
  <c r="A13397" i="35"/>
  <c r="A13398" i="35"/>
  <c r="A13399" i="35"/>
  <c r="A13400" i="35"/>
  <c r="A13401" i="35"/>
  <c r="A13402" i="35"/>
  <c r="A13403" i="35"/>
  <c r="A13404" i="35"/>
  <c r="A13405" i="35"/>
  <c r="A13406" i="35"/>
  <c r="A13407" i="35"/>
  <c r="A13408" i="35"/>
  <c r="A13409" i="35"/>
  <c r="A13410" i="35"/>
  <c r="A13411" i="35"/>
  <c r="A13412" i="35"/>
  <c r="A13413" i="35"/>
  <c r="A13414" i="35"/>
  <c r="A13415" i="35"/>
  <c r="A13416" i="35"/>
  <c r="A13417" i="35"/>
  <c r="A13418" i="35"/>
  <c r="A13419" i="35"/>
  <c r="A13420" i="35"/>
  <c r="A13421" i="35"/>
  <c r="A13422" i="35"/>
  <c r="A13423" i="35"/>
  <c r="A13424" i="35"/>
  <c r="A13425" i="35"/>
  <c r="A13426" i="35"/>
  <c r="A13427" i="35"/>
  <c r="A13428" i="35"/>
  <c r="A13429" i="35"/>
  <c r="A13430" i="35"/>
  <c r="A13431" i="35"/>
  <c r="A13432" i="35"/>
  <c r="A13433" i="35"/>
  <c r="A13434" i="35"/>
  <c r="A13435" i="35"/>
  <c r="A13436" i="35"/>
  <c r="A13437" i="35"/>
  <c r="A13438" i="35"/>
  <c r="A13439" i="35"/>
  <c r="A13440" i="35"/>
  <c r="A13441" i="35"/>
  <c r="A13442" i="35"/>
  <c r="A13443" i="35"/>
  <c r="A13444" i="35"/>
  <c r="A13445" i="35"/>
  <c r="A13446" i="35"/>
  <c r="A13447" i="35"/>
  <c r="A13448" i="35"/>
  <c r="A13449" i="35"/>
  <c r="A13450" i="35"/>
  <c r="A13451" i="35"/>
  <c r="A13452" i="35"/>
  <c r="A13453" i="35"/>
  <c r="A13454" i="35"/>
  <c r="A13455" i="35"/>
  <c r="A13456" i="35"/>
  <c r="A13457" i="35"/>
  <c r="A13458" i="35"/>
  <c r="A13459" i="35"/>
  <c r="A13460" i="35"/>
  <c r="A13461" i="35"/>
  <c r="A13462" i="35"/>
  <c r="A13463" i="35"/>
  <c r="A13464" i="35"/>
  <c r="A13465" i="35"/>
  <c r="A13466" i="35"/>
  <c r="A13467" i="35"/>
  <c r="A13468" i="35"/>
  <c r="A13469" i="35"/>
  <c r="A13470" i="35"/>
  <c r="A13471" i="35"/>
  <c r="A13472" i="35"/>
  <c r="A13473" i="35"/>
  <c r="A13474" i="35"/>
  <c r="A13475" i="35"/>
  <c r="A13476" i="35"/>
  <c r="A13477" i="35"/>
  <c r="A13478" i="35"/>
  <c r="A13479" i="35"/>
  <c r="A13480" i="35"/>
  <c r="A13481" i="35"/>
  <c r="A13482" i="35"/>
  <c r="A13483" i="35"/>
  <c r="A13484" i="35"/>
  <c r="A13485" i="35"/>
  <c r="A13486" i="35"/>
  <c r="A13487" i="35"/>
  <c r="A13488" i="35"/>
  <c r="A13489" i="35"/>
  <c r="A13490" i="35"/>
  <c r="A13491" i="35"/>
  <c r="A13492" i="35"/>
  <c r="A13493" i="35"/>
  <c r="A13494" i="35"/>
  <c r="A13495" i="35"/>
  <c r="A13496" i="35"/>
  <c r="A13497" i="35"/>
  <c r="A13498" i="35"/>
  <c r="A13499" i="35"/>
  <c r="A13500" i="35"/>
  <c r="A13501" i="35"/>
  <c r="A13502" i="35"/>
  <c r="A13503" i="35"/>
  <c r="A13504" i="35"/>
  <c r="A13505" i="35"/>
  <c r="A13506" i="35"/>
  <c r="A13507" i="35"/>
  <c r="A13508" i="35"/>
  <c r="A13509" i="35"/>
  <c r="A13510" i="35"/>
  <c r="A13511" i="35"/>
  <c r="A13512" i="35"/>
  <c r="A13513" i="35"/>
  <c r="A13514" i="35"/>
  <c r="A13515" i="35"/>
  <c r="A13516" i="35"/>
  <c r="A13517" i="35"/>
  <c r="A13518" i="35"/>
  <c r="A13519" i="35"/>
  <c r="A13520" i="35"/>
  <c r="A13521" i="35"/>
  <c r="A13522" i="35"/>
  <c r="A13523" i="35"/>
  <c r="A13524" i="35"/>
  <c r="A13525" i="35"/>
  <c r="A13526" i="35"/>
  <c r="A13527" i="35"/>
  <c r="A13528" i="35"/>
  <c r="A13529" i="35"/>
  <c r="A13530" i="35"/>
  <c r="A13531" i="35"/>
  <c r="A13532" i="35"/>
  <c r="A13533" i="35"/>
  <c r="A13534" i="35"/>
  <c r="A13535" i="35"/>
  <c r="A13536" i="35"/>
  <c r="A13537" i="35"/>
  <c r="A13538" i="35"/>
  <c r="A13539" i="35"/>
  <c r="A13540" i="35"/>
  <c r="A13541" i="35"/>
  <c r="A13542" i="35"/>
  <c r="A13543" i="35"/>
  <c r="A13544" i="35"/>
  <c r="A13545" i="35"/>
  <c r="A13546" i="35"/>
  <c r="A13547" i="35"/>
  <c r="A13548" i="35"/>
  <c r="A13549" i="35"/>
  <c r="A13550" i="35"/>
  <c r="A13551" i="35"/>
  <c r="A13552" i="35"/>
  <c r="A13553" i="35"/>
  <c r="A13554" i="35"/>
  <c r="A13555" i="35"/>
  <c r="A13556" i="35"/>
  <c r="A13557" i="35"/>
  <c r="A13558" i="35"/>
  <c r="A13559" i="35"/>
  <c r="A13560" i="35"/>
  <c r="A13561" i="35"/>
  <c r="A13562" i="35"/>
  <c r="A13563" i="35"/>
  <c r="A13564" i="35"/>
  <c r="A13565" i="35"/>
  <c r="A13566" i="35"/>
  <c r="A13567" i="35"/>
  <c r="A13568" i="35"/>
  <c r="A13569" i="35"/>
  <c r="A13570" i="35"/>
  <c r="A13571" i="35"/>
  <c r="A13572" i="35"/>
  <c r="A13573" i="35"/>
  <c r="A13574" i="35"/>
  <c r="A13575" i="35"/>
  <c r="A13576" i="35"/>
  <c r="A13577" i="35"/>
  <c r="A13578" i="35"/>
  <c r="A13579" i="35"/>
  <c r="A13580" i="35"/>
  <c r="A13581" i="35"/>
  <c r="A13582" i="35"/>
  <c r="A13583" i="35"/>
  <c r="A13584" i="35"/>
  <c r="A13585" i="35"/>
  <c r="A13586" i="35"/>
  <c r="A13587" i="35"/>
  <c r="A13588" i="35"/>
  <c r="A13589" i="35"/>
  <c r="A13590" i="35"/>
  <c r="A13591" i="35"/>
  <c r="A13592" i="35"/>
  <c r="A13593" i="35"/>
  <c r="A13594" i="35"/>
  <c r="A13595" i="35"/>
  <c r="A13596" i="35"/>
  <c r="A13597" i="35"/>
  <c r="A13598" i="35"/>
  <c r="A13599" i="35"/>
  <c r="A13600" i="35"/>
  <c r="A13601" i="35"/>
  <c r="A13602" i="35"/>
  <c r="A13603" i="35"/>
  <c r="A13604" i="35"/>
  <c r="A13605" i="35"/>
  <c r="A13606" i="35"/>
  <c r="A13607" i="35"/>
  <c r="A13608" i="35"/>
  <c r="A13609" i="35"/>
  <c r="A13610" i="35"/>
  <c r="A13611" i="35"/>
  <c r="A13612" i="35"/>
  <c r="A13613" i="35"/>
  <c r="A13614" i="35"/>
  <c r="A13615" i="35"/>
  <c r="A13616" i="35"/>
  <c r="A13617" i="35"/>
  <c r="A13618" i="35"/>
  <c r="A13619" i="35"/>
  <c r="A13620" i="35"/>
  <c r="A13621" i="35"/>
  <c r="A13622" i="35"/>
  <c r="A13623" i="35"/>
  <c r="A13624" i="35"/>
  <c r="A13625" i="35"/>
  <c r="A13626" i="35"/>
  <c r="A13627" i="35"/>
  <c r="A13628" i="35"/>
  <c r="A13629" i="35"/>
  <c r="A13630" i="35"/>
  <c r="A13631" i="35"/>
  <c r="A13632" i="35"/>
  <c r="A13633" i="35"/>
  <c r="A13634" i="35"/>
  <c r="A13635" i="35"/>
  <c r="A13636" i="35"/>
  <c r="A13637" i="35"/>
  <c r="A13638" i="35"/>
  <c r="A13639" i="35"/>
  <c r="A13640" i="35"/>
  <c r="A13641" i="35"/>
  <c r="A13642" i="35"/>
  <c r="A13643" i="35"/>
  <c r="A13644" i="35"/>
  <c r="A13645" i="35"/>
  <c r="A13646" i="35"/>
  <c r="A13647" i="35"/>
  <c r="A13648" i="35"/>
  <c r="A13649" i="35"/>
  <c r="A13650" i="35"/>
  <c r="A13651" i="35"/>
  <c r="A13652" i="35"/>
  <c r="A13653" i="35"/>
  <c r="A13654" i="35"/>
  <c r="A13655" i="35"/>
  <c r="A13656" i="35"/>
  <c r="A13657" i="35"/>
  <c r="A13658" i="35"/>
  <c r="A13659" i="35"/>
  <c r="A13660" i="35"/>
  <c r="A13661" i="35"/>
  <c r="A13662" i="35"/>
  <c r="A13663" i="35"/>
  <c r="A13664" i="35"/>
  <c r="A13665" i="35"/>
  <c r="A13666" i="35"/>
  <c r="A13667" i="35"/>
  <c r="A13668" i="35"/>
  <c r="A13669" i="35"/>
  <c r="A13670" i="35"/>
  <c r="A13671" i="35"/>
  <c r="A13672" i="35"/>
  <c r="A13673" i="35"/>
  <c r="A13674" i="35"/>
  <c r="A13675" i="35"/>
  <c r="A13676" i="35"/>
  <c r="A13677" i="35"/>
  <c r="A13678" i="35"/>
  <c r="A13679" i="35"/>
  <c r="A13680" i="35"/>
  <c r="A13681" i="35"/>
  <c r="A13682" i="35"/>
  <c r="A13683" i="35"/>
  <c r="A13684" i="35"/>
  <c r="A13685" i="35"/>
  <c r="A13686" i="35"/>
  <c r="A13687" i="35"/>
  <c r="A13688" i="35"/>
  <c r="A13689" i="35"/>
  <c r="A13690" i="35"/>
  <c r="A13691" i="35"/>
  <c r="A13692" i="35"/>
  <c r="A13693" i="35"/>
  <c r="A13694" i="35"/>
  <c r="A13695" i="35"/>
  <c r="A13696" i="35"/>
  <c r="A13697" i="35"/>
  <c r="A13698" i="35"/>
  <c r="A13699" i="35"/>
  <c r="A13700" i="35"/>
  <c r="A13701" i="35"/>
  <c r="A13702" i="35"/>
  <c r="A13703" i="35"/>
  <c r="A13704" i="35"/>
  <c r="A13705" i="35"/>
  <c r="A13706" i="35"/>
  <c r="A13707" i="35"/>
  <c r="A13708" i="35"/>
  <c r="A13709" i="35"/>
  <c r="A13710" i="35"/>
  <c r="A13711" i="35"/>
  <c r="A13712" i="35"/>
  <c r="A13713" i="35"/>
  <c r="A13714" i="35"/>
  <c r="A13715" i="35"/>
  <c r="A13716" i="35"/>
  <c r="A13717" i="35"/>
  <c r="A13718" i="35"/>
  <c r="A13719" i="35"/>
  <c r="A13720" i="35"/>
  <c r="A13721" i="35"/>
  <c r="A13722" i="35"/>
  <c r="A13723" i="35"/>
  <c r="A13724" i="35"/>
  <c r="A13725" i="35"/>
  <c r="A13726" i="35"/>
  <c r="A13727" i="35"/>
  <c r="A13728" i="35"/>
  <c r="A13729" i="35"/>
  <c r="A13730" i="35"/>
  <c r="A13731" i="35"/>
  <c r="A13732" i="35"/>
  <c r="A13733" i="35"/>
  <c r="A13734" i="35"/>
  <c r="A13735" i="35"/>
  <c r="A13736" i="35"/>
  <c r="A13737" i="35"/>
  <c r="A13738" i="35"/>
  <c r="A13739" i="35"/>
  <c r="A13740" i="35"/>
  <c r="A13741" i="35"/>
  <c r="A13742" i="35"/>
  <c r="A13743" i="35"/>
  <c r="A13744" i="35"/>
  <c r="A13745" i="35"/>
  <c r="A13746" i="35"/>
  <c r="A13747" i="35"/>
  <c r="A13748" i="35"/>
  <c r="A13749" i="35"/>
  <c r="A13750" i="35"/>
  <c r="A13751" i="35"/>
  <c r="A13752" i="35"/>
  <c r="A13753" i="35"/>
  <c r="A13754" i="35"/>
  <c r="A13755" i="35"/>
  <c r="A13756" i="35"/>
  <c r="A13757" i="35"/>
  <c r="A13758" i="35"/>
  <c r="A13759" i="35"/>
  <c r="A13760" i="35"/>
  <c r="A13761" i="35"/>
  <c r="A13762" i="35"/>
  <c r="A13763" i="35"/>
  <c r="A13764" i="35"/>
  <c r="A13765" i="35"/>
  <c r="A13766" i="35"/>
  <c r="A13767" i="35"/>
  <c r="A13768" i="35"/>
  <c r="A13769" i="35"/>
  <c r="A13770" i="35"/>
  <c r="A13771" i="35"/>
  <c r="A13772" i="35"/>
  <c r="A13773" i="35"/>
  <c r="A13774" i="35"/>
  <c r="A13775" i="35"/>
  <c r="A13776" i="35"/>
  <c r="A13777" i="35"/>
  <c r="A13778" i="35"/>
  <c r="A13779" i="35"/>
  <c r="A13780" i="35"/>
  <c r="A13781" i="35"/>
  <c r="A13782" i="35"/>
  <c r="A13783" i="35"/>
  <c r="A13784" i="35"/>
  <c r="A13785" i="35"/>
  <c r="A13786" i="35"/>
  <c r="A13787" i="35"/>
  <c r="A13788" i="35"/>
  <c r="A13789" i="35"/>
  <c r="A13790" i="35"/>
  <c r="A13791" i="35"/>
  <c r="A13792" i="35"/>
  <c r="A13793" i="35"/>
  <c r="A13794" i="35"/>
  <c r="A13795" i="35"/>
  <c r="A13796" i="35"/>
  <c r="A13797" i="35"/>
  <c r="A13798" i="35"/>
  <c r="A13799" i="35"/>
  <c r="A13800" i="35"/>
  <c r="A13801" i="35"/>
  <c r="A13802" i="35"/>
  <c r="A13803" i="35"/>
  <c r="A13804" i="35"/>
  <c r="A13805" i="35"/>
  <c r="A13806" i="35"/>
  <c r="A13807" i="35"/>
  <c r="A13808" i="35"/>
  <c r="A13809" i="35"/>
  <c r="A13810" i="35"/>
  <c r="A13811" i="35"/>
  <c r="A13812" i="35"/>
  <c r="A13813" i="35"/>
  <c r="A13814" i="35"/>
  <c r="A13815" i="35"/>
  <c r="A13816" i="35"/>
  <c r="A13817" i="35"/>
  <c r="A13818" i="35"/>
  <c r="A13819" i="35"/>
  <c r="A13820" i="35"/>
  <c r="A13821" i="35"/>
  <c r="A13822" i="35"/>
  <c r="A13823" i="35"/>
  <c r="A13824" i="35"/>
  <c r="A13825" i="35"/>
  <c r="A13826" i="35"/>
  <c r="A13827" i="35"/>
  <c r="A13828" i="35"/>
  <c r="A13829" i="35"/>
  <c r="A13830" i="35"/>
  <c r="A13831" i="35"/>
  <c r="A13832" i="35"/>
  <c r="A13833" i="35"/>
  <c r="A13834" i="35"/>
  <c r="A13835" i="35"/>
  <c r="A13836" i="35"/>
  <c r="A13837" i="35"/>
  <c r="A13838" i="35"/>
  <c r="A13839" i="35"/>
  <c r="A13840" i="35"/>
  <c r="A13841" i="35"/>
  <c r="A13842" i="35"/>
  <c r="A13843" i="35"/>
  <c r="A13844" i="35"/>
  <c r="A13845" i="35"/>
  <c r="A13846" i="35"/>
  <c r="A13847" i="35"/>
  <c r="A13848" i="35"/>
  <c r="A13849" i="35"/>
  <c r="A13850" i="35"/>
  <c r="A13851" i="35"/>
  <c r="A13852" i="35"/>
  <c r="A13853" i="35"/>
  <c r="A13854" i="35"/>
  <c r="A13855" i="35"/>
  <c r="A13856" i="35"/>
  <c r="A13857" i="35"/>
  <c r="A13858" i="35"/>
  <c r="A13859" i="35"/>
  <c r="A13860" i="35"/>
  <c r="A13861" i="35"/>
  <c r="A13862" i="35"/>
  <c r="A13863" i="35"/>
  <c r="A13864" i="35"/>
  <c r="A13865" i="35"/>
  <c r="A13866" i="35"/>
  <c r="A13867" i="35"/>
  <c r="A13868" i="35"/>
  <c r="A13869" i="35"/>
  <c r="A13870" i="35"/>
  <c r="A13871" i="35"/>
  <c r="A13872" i="35"/>
  <c r="A13873" i="35"/>
  <c r="A13874" i="35"/>
  <c r="A13875" i="35"/>
  <c r="A13876" i="35"/>
  <c r="A13877" i="35"/>
  <c r="A13878" i="35"/>
  <c r="A13879" i="35"/>
  <c r="A13880" i="35"/>
  <c r="A13881" i="35"/>
  <c r="A13882" i="35"/>
  <c r="A13883" i="35"/>
  <c r="A13884" i="35"/>
  <c r="A13885" i="35"/>
  <c r="A13886" i="35"/>
  <c r="A13887" i="35"/>
  <c r="A13888" i="35"/>
  <c r="A13889" i="35"/>
  <c r="A13890" i="35"/>
  <c r="A13891" i="35"/>
  <c r="A13892" i="35"/>
  <c r="A13893" i="35"/>
  <c r="A13894" i="35"/>
  <c r="A13895" i="35"/>
  <c r="A13896" i="35"/>
  <c r="A13897" i="35"/>
  <c r="A13898" i="35"/>
  <c r="A13899" i="35"/>
  <c r="A13900" i="35"/>
  <c r="A13901" i="35"/>
  <c r="A13902" i="35"/>
  <c r="A13903" i="35"/>
  <c r="A13904" i="35"/>
  <c r="A13905" i="35"/>
  <c r="A13906" i="35"/>
  <c r="A13907" i="35"/>
  <c r="A13908" i="35"/>
  <c r="A13909" i="35"/>
  <c r="A13910" i="35"/>
  <c r="A13911" i="35"/>
  <c r="A13912" i="35"/>
  <c r="A13913" i="35"/>
  <c r="A13914" i="35"/>
  <c r="A13915" i="35"/>
  <c r="A13916" i="35"/>
  <c r="A13917" i="35"/>
  <c r="A13918" i="35"/>
  <c r="A13919" i="35"/>
  <c r="A13920" i="35"/>
  <c r="A13921" i="35"/>
  <c r="A13922" i="35"/>
  <c r="A13923" i="35"/>
  <c r="A13924" i="35"/>
  <c r="A13925" i="35"/>
  <c r="A13926" i="35"/>
  <c r="A13927" i="35"/>
  <c r="A13928" i="35"/>
  <c r="A13929" i="35"/>
  <c r="A13930" i="35"/>
  <c r="A13931" i="35"/>
  <c r="A13932" i="35"/>
  <c r="A13933" i="35"/>
  <c r="A13934" i="35"/>
  <c r="A13935" i="35"/>
  <c r="A13936" i="35"/>
  <c r="A13937" i="35"/>
  <c r="A13938" i="35"/>
  <c r="A13939" i="35"/>
  <c r="A13940" i="35"/>
  <c r="A13941" i="35"/>
  <c r="A13942" i="35"/>
  <c r="A13943" i="35"/>
  <c r="A13944" i="35"/>
  <c r="A13945" i="35"/>
  <c r="A13946" i="35"/>
  <c r="A13947" i="35"/>
  <c r="A13948" i="35"/>
  <c r="A13949" i="35"/>
  <c r="A13950" i="35"/>
  <c r="A13951" i="35"/>
  <c r="A13952" i="35"/>
  <c r="A13953" i="35"/>
  <c r="A13954" i="35"/>
  <c r="A13955" i="35"/>
  <c r="A13956" i="35"/>
  <c r="A13957" i="35"/>
  <c r="A13958" i="35"/>
  <c r="A13959" i="35"/>
  <c r="A13960" i="35"/>
  <c r="A13961" i="35"/>
  <c r="A13962" i="35"/>
  <c r="A13963" i="35"/>
  <c r="A13964" i="35"/>
  <c r="A13965" i="35"/>
  <c r="A13966" i="35"/>
  <c r="A13967" i="35"/>
  <c r="A13968" i="35"/>
  <c r="A13969" i="35"/>
  <c r="A13970" i="35"/>
  <c r="A13971" i="35"/>
  <c r="A13972" i="35"/>
  <c r="A13973" i="35"/>
  <c r="A13974" i="35"/>
  <c r="A13975" i="35"/>
  <c r="A13976" i="35"/>
  <c r="A13977" i="35"/>
  <c r="A13978" i="35"/>
  <c r="A13979" i="35"/>
  <c r="A13980" i="35"/>
  <c r="A13981" i="35"/>
  <c r="A13982" i="35"/>
  <c r="A13983" i="35"/>
  <c r="A13984" i="35"/>
  <c r="A13985" i="35"/>
  <c r="A13986" i="35"/>
  <c r="A13987" i="35"/>
  <c r="A13988" i="35"/>
  <c r="A13989" i="35"/>
  <c r="A13990" i="35"/>
  <c r="A13991" i="35"/>
  <c r="A13992" i="35"/>
  <c r="A13993" i="35"/>
  <c r="A13994" i="35"/>
  <c r="A13995" i="35"/>
  <c r="A13996" i="35"/>
  <c r="A13997" i="35"/>
  <c r="A13998" i="35"/>
  <c r="A13999" i="35"/>
  <c r="A14000" i="35"/>
  <c r="A14001" i="35"/>
  <c r="A14002" i="35"/>
  <c r="A14003" i="35"/>
  <c r="A14004" i="35"/>
  <c r="A14005" i="35"/>
  <c r="A14006" i="35"/>
  <c r="A14007" i="35"/>
  <c r="A14008" i="35"/>
  <c r="A14009" i="35"/>
  <c r="A14010" i="35"/>
  <c r="A14011" i="35"/>
  <c r="A14012" i="35"/>
  <c r="A14013" i="35"/>
  <c r="A14014" i="35"/>
  <c r="A14015" i="35"/>
  <c r="A14016" i="35"/>
  <c r="A14017" i="35"/>
  <c r="A14018" i="35"/>
  <c r="A14019" i="35"/>
  <c r="A14020" i="35"/>
  <c r="A14021" i="35"/>
  <c r="A14022" i="35"/>
  <c r="A14023" i="35"/>
  <c r="A14024" i="35"/>
  <c r="A14025" i="35"/>
  <c r="A14026" i="35"/>
  <c r="A14027" i="35"/>
  <c r="A14028" i="35"/>
  <c r="A14029" i="35"/>
  <c r="A14030" i="35"/>
  <c r="A14031" i="35"/>
  <c r="A14032" i="35"/>
  <c r="A14033" i="35"/>
  <c r="A14034" i="35"/>
  <c r="A14035" i="35"/>
  <c r="A14036" i="35"/>
  <c r="A14037" i="35"/>
  <c r="A14038" i="35"/>
  <c r="A14039" i="35"/>
  <c r="A14040" i="35"/>
  <c r="A14041" i="35"/>
  <c r="A14042" i="35"/>
  <c r="A14043" i="35"/>
  <c r="A14044" i="35"/>
  <c r="A14045" i="35"/>
  <c r="A14046" i="35"/>
  <c r="A14047" i="35"/>
  <c r="A14048" i="35"/>
  <c r="A14049" i="35"/>
  <c r="A14050" i="35"/>
  <c r="A14051" i="35"/>
  <c r="A14052" i="35"/>
  <c r="A14053" i="35"/>
  <c r="A14054" i="35"/>
  <c r="A14055" i="35"/>
  <c r="A14056" i="35"/>
  <c r="A14057" i="35"/>
  <c r="A14058" i="35"/>
  <c r="A14059" i="35"/>
  <c r="A14060" i="35"/>
  <c r="A14061" i="35"/>
  <c r="A14062" i="35"/>
  <c r="A14063" i="35"/>
  <c r="A14064" i="35"/>
  <c r="A14065" i="35"/>
  <c r="A14066" i="35"/>
  <c r="A14067" i="35"/>
  <c r="A14068" i="35"/>
  <c r="A14069" i="35"/>
  <c r="A14070" i="35"/>
  <c r="A14071" i="35"/>
  <c r="A14072" i="35"/>
  <c r="A14073" i="35"/>
  <c r="A14074" i="35"/>
  <c r="A14075" i="35"/>
  <c r="A14076" i="35"/>
  <c r="A14077" i="35"/>
  <c r="A14078" i="35"/>
  <c r="A14079" i="35"/>
  <c r="A14080" i="35"/>
  <c r="A14081" i="35"/>
  <c r="A14082" i="35"/>
  <c r="A14083" i="35"/>
  <c r="A14084" i="35"/>
  <c r="A14085" i="35"/>
  <c r="A14086" i="35"/>
  <c r="A14087" i="35"/>
  <c r="A14088" i="35"/>
  <c r="A14089" i="35"/>
  <c r="A14090" i="35"/>
  <c r="A14091" i="35"/>
  <c r="A14092" i="35"/>
  <c r="A14093" i="35"/>
  <c r="A14094" i="35"/>
  <c r="A14095" i="35"/>
  <c r="A14096" i="35"/>
  <c r="A14097" i="35"/>
  <c r="A14098" i="35"/>
  <c r="A14099" i="35"/>
  <c r="A14100" i="35"/>
  <c r="A14101" i="35"/>
  <c r="A14102" i="35"/>
  <c r="A14103" i="35"/>
  <c r="A14104" i="35"/>
  <c r="A14105" i="35"/>
  <c r="A14106" i="35"/>
  <c r="A14107" i="35"/>
  <c r="A14108" i="35"/>
  <c r="A14109" i="35"/>
  <c r="A14110" i="35"/>
  <c r="A14111" i="35"/>
  <c r="A14112" i="35"/>
  <c r="A14113" i="35"/>
  <c r="A14114" i="35"/>
  <c r="A14115" i="35"/>
  <c r="A14116" i="35"/>
  <c r="A14117" i="35"/>
  <c r="A14118" i="35"/>
  <c r="A14119" i="35"/>
  <c r="A14120" i="35"/>
  <c r="A14121" i="35"/>
  <c r="A14122" i="35"/>
  <c r="A14123" i="35"/>
  <c r="A14124" i="35"/>
  <c r="A14125" i="35"/>
  <c r="A14126" i="35"/>
  <c r="A14127" i="35"/>
  <c r="A14128" i="35"/>
  <c r="A14129" i="35"/>
  <c r="A14130" i="35"/>
  <c r="A14131" i="35"/>
  <c r="A14132" i="35"/>
  <c r="A14133" i="35"/>
  <c r="A14134" i="35"/>
  <c r="A14135" i="35"/>
  <c r="A14136" i="35"/>
  <c r="A14137" i="35"/>
  <c r="A14138" i="35"/>
  <c r="A14139" i="35"/>
  <c r="A14140" i="35"/>
  <c r="A14141" i="35"/>
  <c r="A14142" i="35"/>
  <c r="A14143" i="35"/>
  <c r="A14144" i="35"/>
  <c r="A14145" i="35"/>
  <c r="A14146" i="35"/>
  <c r="A14147" i="35"/>
  <c r="A14148" i="35"/>
  <c r="A14149" i="35"/>
  <c r="A14150" i="35"/>
  <c r="A14151" i="35"/>
  <c r="A14152" i="35"/>
  <c r="A14153" i="35"/>
  <c r="A14154" i="35"/>
  <c r="A14155" i="35"/>
  <c r="A14156" i="35"/>
  <c r="A14157" i="35"/>
  <c r="A14158" i="35"/>
  <c r="A14159" i="35"/>
  <c r="A14160" i="35"/>
  <c r="A14161" i="35"/>
  <c r="A14162" i="35"/>
  <c r="A14163" i="35"/>
  <c r="A14164" i="35"/>
  <c r="A14165" i="35"/>
  <c r="A14166" i="35"/>
  <c r="A14167" i="35"/>
  <c r="A14168" i="35"/>
  <c r="A14169" i="35"/>
  <c r="A14170" i="35"/>
  <c r="A14171" i="35"/>
  <c r="A14172" i="35"/>
  <c r="A14173" i="35"/>
  <c r="A14174" i="35"/>
  <c r="A14175" i="35"/>
  <c r="A14176" i="35"/>
  <c r="A14177" i="35"/>
  <c r="A14178" i="35"/>
  <c r="A14179" i="35"/>
  <c r="A14180" i="35"/>
  <c r="A14181" i="35"/>
  <c r="A14182" i="35"/>
  <c r="A14183" i="35"/>
  <c r="A14184" i="35"/>
  <c r="A14185" i="35"/>
  <c r="A14186" i="35"/>
  <c r="A14187" i="35"/>
  <c r="A14188" i="35"/>
  <c r="A14189" i="35"/>
  <c r="A14190" i="35"/>
  <c r="A14191" i="35"/>
  <c r="A14192" i="35"/>
  <c r="A14193" i="35"/>
  <c r="A14194" i="35"/>
  <c r="A14195" i="35"/>
  <c r="A14196" i="35"/>
  <c r="A14197" i="35"/>
  <c r="A14198" i="35"/>
  <c r="A14199" i="35"/>
  <c r="A14200" i="35"/>
  <c r="A14201" i="35"/>
  <c r="A14202" i="35"/>
  <c r="A14203" i="35"/>
  <c r="A14204" i="35"/>
  <c r="A14205" i="35"/>
  <c r="A14206" i="35"/>
  <c r="A14207" i="35"/>
  <c r="A14208" i="35"/>
  <c r="A14209" i="35"/>
  <c r="A14210" i="35"/>
  <c r="A14211" i="35"/>
  <c r="A14212" i="35"/>
  <c r="A14213" i="35"/>
  <c r="A14214" i="35"/>
  <c r="A14215" i="35"/>
  <c r="A14216" i="35"/>
  <c r="A14217" i="35"/>
  <c r="A14218" i="35"/>
  <c r="A14219" i="35"/>
  <c r="A14220" i="35"/>
  <c r="A14221" i="35"/>
  <c r="A14222" i="35"/>
  <c r="A14223" i="35"/>
  <c r="A14224" i="35"/>
  <c r="A14225" i="35"/>
  <c r="A14226" i="35"/>
  <c r="A14227" i="35"/>
  <c r="A14228" i="35"/>
  <c r="A14229" i="35"/>
  <c r="A14230" i="35"/>
  <c r="A14231" i="35"/>
  <c r="A14232" i="35"/>
  <c r="A14233" i="35"/>
  <c r="A14234" i="35"/>
  <c r="A14235" i="35"/>
  <c r="A14236" i="35"/>
  <c r="A14237" i="35"/>
  <c r="A14238" i="35"/>
  <c r="A14239" i="35"/>
  <c r="A14240" i="35"/>
  <c r="A14241" i="35"/>
  <c r="A14242" i="35"/>
  <c r="A14243" i="35"/>
  <c r="A14244" i="35"/>
  <c r="A14245" i="35"/>
  <c r="A14246" i="35"/>
  <c r="A14247" i="35"/>
  <c r="A14248" i="35"/>
  <c r="A14249" i="35"/>
  <c r="A14250" i="35"/>
  <c r="A14251" i="35"/>
  <c r="A14252" i="35"/>
  <c r="A14253" i="35"/>
  <c r="A14254" i="35"/>
  <c r="A14255" i="35"/>
  <c r="A14256" i="35"/>
  <c r="A14257" i="35"/>
  <c r="A14258" i="35"/>
  <c r="A14259" i="35"/>
  <c r="A14260" i="35"/>
  <c r="A14261" i="35"/>
  <c r="A14262" i="35"/>
  <c r="A14263" i="35"/>
  <c r="A14264" i="35"/>
  <c r="A14265" i="35"/>
  <c r="A14266" i="35"/>
  <c r="A14267" i="35"/>
  <c r="A14268" i="35"/>
  <c r="A14269" i="35"/>
  <c r="A14270" i="35"/>
  <c r="A14271" i="35"/>
  <c r="A14272" i="35"/>
  <c r="A14273" i="35"/>
  <c r="A14274" i="35"/>
  <c r="A14275" i="35"/>
  <c r="A14276" i="35"/>
  <c r="A14277" i="35"/>
  <c r="A14278" i="35"/>
  <c r="A14279" i="35"/>
  <c r="A14280" i="35"/>
  <c r="A14281" i="35"/>
  <c r="A14282" i="35"/>
  <c r="A14283" i="35"/>
  <c r="A14284" i="35"/>
  <c r="A14285" i="35"/>
  <c r="A14286" i="35"/>
  <c r="A14287" i="35"/>
  <c r="A14288" i="35"/>
  <c r="A14289" i="35"/>
  <c r="A14290" i="35"/>
  <c r="A14291" i="35"/>
  <c r="A14292" i="35"/>
  <c r="A14293" i="35"/>
  <c r="A14294" i="35"/>
  <c r="A14295" i="35"/>
  <c r="A14296" i="35"/>
  <c r="A14297" i="35"/>
  <c r="A14298" i="35"/>
  <c r="A14299" i="35"/>
  <c r="A14300" i="35"/>
  <c r="A14301" i="35"/>
  <c r="A14302" i="35"/>
  <c r="A14303" i="35"/>
  <c r="A14304" i="35"/>
  <c r="A14305" i="35"/>
  <c r="A14306" i="35"/>
  <c r="A14307" i="35"/>
  <c r="A14308" i="35"/>
  <c r="A14309" i="35"/>
  <c r="A14310" i="35"/>
  <c r="A14311" i="35"/>
  <c r="A14312" i="35"/>
  <c r="A14313" i="35"/>
  <c r="A14314" i="35"/>
  <c r="A14315" i="35"/>
  <c r="A14316" i="35"/>
  <c r="A14317" i="35"/>
  <c r="A14318" i="35"/>
  <c r="A14319" i="35"/>
  <c r="A14320" i="35"/>
  <c r="A14321" i="35"/>
  <c r="A14322" i="35"/>
  <c r="A14323" i="35"/>
  <c r="A14324" i="35"/>
  <c r="A14325" i="35"/>
  <c r="A14326" i="35"/>
  <c r="A14327" i="35"/>
  <c r="A14328" i="35"/>
  <c r="A14329" i="35"/>
  <c r="A14330" i="35"/>
  <c r="A14331" i="35"/>
  <c r="A14332" i="35"/>
  <c r="A14333" i="35"/>
  <c r="A14334" i="35"/>
  <c r="A14335" i="35"/>
  <c r="A14336" i="35"/>
  <c r="A14337" i="35"/>
  <c r="A14338" i="35"/>
  <c r="A14339" i="35"/>
  <c r="A14340" i="35"/>
  <c r="A14341" i="35"/>
  <c r="A14342" i="35"/>
  <c r="A14343" i="35"/>
  <c r="A14344" i="35"/>
  <c r="A14345" i="35"/>
  <c r="A14346" i="35"/>
  <c r="A14347" i="35"/>
  <c r="A14348" i="35"/>
  <c r="A14349" i="35"/>
  <c r="A14350" i="35"/>
  <c r="A14351" i="35"/>
  <c r="A14352" i="35"/>
  <c r="A14353" i="35"/>
  <c r="A14354" i="35"/>
  <c r="A14355" i="35"/>
  <c r="A14356" i="35"/>
  <c r="A14357" i="35"/>
  <c r="A14358" i="35"/>
  <c r="A14359" i="35"/>
  <c r="A14360" i="35"/>
  <c r="A14361" i="35"/>
  <c r="A14362" i="35"/>
  <c r="A14363" i="35"/>
  <c r="A14364" i="35"/>
  <c r="A14365" i="35"/>
  <c r="A14366" i="35"/>
  <c r="A14367" i="35"/>
  <c r="A14368" i="35"/>
  <c r="A14369" i="35"/>
  <c r="A14370" i="35"/>
  <c r="A14371" i="35"/>
  <c r="A14372" i="35"/>
  <c r="A14373" i="35"/>
  <c r="A14374" i="35"/>
  <c r="A14375" i="35"/>
  <c r="A14376" i="35"/>
  <c r="A14377" i="35"/>
  <c r="A14378" i="35"/>
  <c r="A14379" i="35"/>
  <c r="A14380" i="35"/>
  <c r="A14381" i="35"/>
  <c r="A14382" i="35"/>
  <c r="A14383" i="35"/>
  <c r="A14384" i="35"/>
  <c r="A14385" i="35"/>
  <c r="A14386" i="35"/>
  <c r="A14387" i="35"/>
  <c r="A14388" i="35"/>
  <c r="A14389" i="35"/>
  <c r="A14390" i="35"/>
  <c r="A14391" i="35"/>
  <c r="A14392" i="35"/>
  <c r="A14393" i="35"/>
  <c r="A14394" i="35"/>
  <c r="A14395" i="35"/>
  <c r="A14396" i="35"/>
  <c r="A14397" i="35"/>
  <c r="A14398" i="35"/>
  <c r="A14399" i="35"/>
  <c r="A14400" i="35"/>
  <c r="A14401" i="35"/>
  <c r="A14402" i="35"/>
  <c r="A14403" i="35"/>
  <c r="A14404" i="35"/>
  <c r="A14405" i="35"/>
  <c r="A14406" i="35"/>
  <c r="A14407" i="35"/>
  <c r="A14408" i="35"/>
  <c r="A14409" i="35"/>
  <c r="A14410" i="35"/>
  <c r="A14411" i="35"/>
  <c r="A14412" i="35"/>
  <c r="A14413" i="35"/>
  <c r="A14414" i="35"/>
  <c r="A14415" i="35"/>
  <c r="A14416" i="35"/>
  <c r="A14417" i="35"/>
  <c r="A14418" i="35"/>
  <c r="A14419" i="35"/>
  <c r="A14420" i="35"/>
  <c r="A14421" i="35"/>
  <c r="A14422" i="35"/>
  <c r="A14423" i="35"/>
  <c r="A14424" i="35"/>
  <c r="A14425" i="35"/>
  <c r="A14426" i="35"/>
  <c r="A14427" i="35"/>
  <c r="A14428" i="35"/>
  <c r="A14429" i="35"/>
  <c r="A14430" i="35"/>
  <c r="A14431" i="35"/>
  <c r="A14432" i="35"/>
  <c r="A14433" i="35"/>
  <c r="A14434" i="35"/>
  <c r="A14435" i="35"/>
  <c r="A14436" i="35"/>
  <c r="A14437" i="35"/>
  <c r="A14438" i="35"/>
  <c r="A14439" i="35"/>
  <c r="A14440" i="35"/>
  <c r="A14441" i="35"/>
  <c r="A14442" i="35"/>
  <c r="A14443" i="35"/>
  <c r="A14444" i="35"/>
  <c r="A14445" i="35"/>
  <c r="A14446" i="35"/>
  <c r="A14447" i="35"/>
  <c r="A14448" i="35"/>
  <c r="A14449" i="35"/>
  <c r="A14450" i="35"/>
  <c r="A14451" i="35"/>
  <c r="A14452" i="35"/>
  <c r="A14453" i="35"/>
  <c r="A14454" i="35"/>
  <c r="A14455" i="35"/>
  <c r="A14456" i="35"/>
  <c r="A14457" i="35"/>
  <c r="A14458" i="35"/>
  <c r="A14459" i="35"/>
  <c r="A14460" i="35"/>
  <c r="A14461" i="35"/>
  <c r="A14462" i="35"/>
  <c r="A14463" i="35"/>
  <c r="A14464" i="35"/>
  <c r="A14465" i="35"/>
  <c r="A14466" i="35"/>
  <c r="A14467" i="35"/>
  <c r="A14468" i="35"/>
  <c r="A14469" i="35"/>
  <c r="A14470" i="35"/>
  <c r="A14471" i="35"/>
  <c r="A14472" i="35"/>
  <c r="A14473" i="35"/>
  <c r="A14474" i="35"/>
  <c r="A14475" i="35"/>
  <c r="A14476" i="35"/>
  <c r="A14477" i="35"/>
  <c r="A14478" i="35"/>
  <c r="A14479" i="35"/>
  <c r="A14480" i="35"/>
  <c r="A14481" i="35"/>
  <c r="A14482" i="35"/>
  <c r="A14483" i="35"/>
  <c r="A14484" i="35"/>
  <c r="A14485" i="35"/>
  <c r="A14486" i="35"/>
  <c r="A14487" i="35"/>
  <c r="A14488" i="35"/>
  <c r="A14489" i="35"/>
  <c r="A14490" i="35"/>
  <c r="A14491" i="35"/>
  <c r="A14492" i="35"/>
  <c r="A14493" i="35"/>
  <c r="A14494" i="35"/>
  <c r="A14495" i="35"/>
  <c r="A14496" i="35"/>
  <c r="A14497" i="35"/>
  <c r="A14498" i="35"/>
  <c r="A14499" i="35"/>
  <c r="A14500" i="35"/>
  <c r="A14501" i="35"/>
  <c r="A14502" i="35"/>
  <c r="A14503" i="35"/>
  <c r="A14504" i="35"/>
  <c r="A14505" i="35"/>
  <c r="A14506" i="35"/>
  <c r="A14507" i="35"/>
  <c r="A14508" i="35"/>
  <c r="A14509" i="35"/>
  <c r="A14510" i="35"/>
  <c r="A14511" i="35"/>
  <c r="A14512" i="35"/>
  <c r="A14513" i="35"/>
  <c r="A14514" i="35"/>
  <c r="A14515" i="35"/>
  <c r="A14516" i="35"/>
  <c r="A14517" i="35"/>
  <c r="A14518" i="35"/>
  <c r="A14519" i="35"/>
  <c r="A14520" i="35"/>
  <c r="A14521" i="35"/>
  <c r="A14522" i="35"/>
  <c r="A14523" i="35"/>
  <c r="A14524" i="35"/>
  <c r="A14525" i="35"/>
  <c r="A14526" i="35"/>
  <c r="A14527" i="35"/>
  <c r="A14528" i="35"/>
  <c r="A14529" i="35"/>
  <c r="A14530" i="35"/>
  <c r="A14531" i="35"/>
  <c r="A14532" i="35"/>
  <c r="A14533" i="35"/>
  <c r="A14534" i="35"/>
  <c r="A14535" i="35"/>
  <c r="A14536" i="35"/>
  <c r="A14537" i="35"/>
  <c r="A14538" i="35"/>
  <c r="A14539" i="35"/>
  <c r="A14540" i="35"/>
  <c r="A14541" i="35"/>
  <c r="A14542" i="35"/>
  <c r="A14543" i="35"/>
  <c r="A14544" i="35"/>
  <c r="A14545" i="35"/>
  <c r="A14546" i="35"/>
  <c r="A14547" i="35"/>
  <c r="A14548" i="35"/>
  <c r="A14549" i="35"/>
  <c r="A14550" i="35"/>
  <c r="A14551" i="35"/>
  <c r="A14552" i="35"/>
  <c r="A14553" i="35"/>
  <c r="A14554" i="35"/>
  <c r="A14555" i="35"/>
  <c r="A14556" i="35"/>
  <c r="A14557" i="35"/>
  <c r="A14558" i="35"/>
  <c r="A14559" i="35"/>
  <c r="A14560" i="35"/>
  <c r="A14561" i="35"/>
  <c r="A14562" i="35"/>
  <c r="A14563" i="35"/>
  <c r="A14564" i="35"/>
  <c r="A14565" i="35"/>
  <c r="A14566" i="35"/>
  <c r="A14567" i="35"/>
  <c r="A14568" i="35"/>
  <c r="A14569" i="35"/>
  <c r="A14570" i="35"/>
  <c r="A14571" i="35"/>
  <c r="A14572" i="35"/>
  <c r="A14573" i="35"/>
  <c r="A14574" i="35"/>
  <c r="A14575" i="35"/>
  <c r="A14576" i="35"/>
  <c r="A14577" i="35"/>
  <c r="A14578" i="35"/>
  <c r="A14579" i="35"/>
  <c r="A14580" i="35"/>
  <c r="A14581" i="35"/>
  <c r="A14582" i="35"/>
  <c r="A14583" i="35"/>
  <c r="A14584" i="35"/>
  <c r="A14585" i="35"/>
  <c r="A14586" i="35"/>
  <c r="A14587" i="35"/>
  <c r="A14588" i="35"/>
  <c r="A14589" i="35"/>
  <c r="A14590" i="35"/>
  <c r="A14591" i="35"/>
  <c r="A14592" i="35"/>
  <c r="A14593" i="35"/>
  <c r="A14594" i="35"/>
  <c r="A14595" i="35"/>
  <c r="A14596" i="35"/>
  <c r="A14597" i="35"/>
  <c r="A14598" i="35"/>
  <c r="A14599" i="35"/>
  <c r="A14600" i="35"/>
  <c r="A14601" i="35"/>
  <c r="A14602" i="35"/>
  <c r="A14603" i="35"/>
  <c r="A14604" i="35"/>
  <c r="A14605" i="35"/>
  <c r="A14606" i="35"/>
  <c r="A14607" i="35"/>
  <c r="A14608" i="35"/>
  <c r="A14609" i="35"/>
  <c r="A14610" i="35"/>
  <c r="A14611" i="35"/>
  <c r="A14612" i="35"/>
  <c r="A14613" i="35"/>
  <c r="A14614" i="35"/>
  <c r="A14615" i="35"/>
  <c r="A14616" i="35"/>
  <c r="A14617" i="35"/>
  <c r="A14618" i="35"/>
  <c r="A14619" i="35"/>
  <c r="A14620" i="35"/>
  <c r="A14621" i="35"/>
  <c r="A14622" i="35"/>
  <c r="A14623" i="35"/>
  <c r="A14624" i="35"/>
  <c r="A14625" i="35"/>
  <c r="A14626" i="35"/>
  <c r="A14627" i="35"/>
  <c r="A14628" i="35"/>
  <c r="A14629" i="35"/>
  <c r="A14630" i="35"/>
  <c r="A14631" i="35"/>
  <c r="A14632" i="35"/>
  <c r="A14633" i="35"/>
  <c r="A14634" i="35"/>
  <c r="A14635" i="35"/>
  <c r="A14636" i="35"/>
  <c r="A14637" i="35"/>
  <c r="A14638" i="35"/>
  <c r="A14639" i="35"/>
  <c r="A14640" i="35"/>
  <c r="A14641" i="35"/>
  <c r="A14642" i="35"/>
  <c r="A14643" i="35"/>
  <c r="A14644" i="35"/>
  <c r="A14645" i="35"/>
  <c r="A14646" i="35"/>
  <c r="A14647" i="35"/>
  <c r="A14648" i="35"/>
  <c r="A14649" i="35"/>
  <c r="A14650" i="35"/>
  <c r="A14651" i="35"/>
  <c r="A14652" i="35"/>
  <c r="A14653" i="35"/>
  <c r="A14654" i="35"/>
  <c r="A14655" i="35"/>
  <c r="A14656" i="35"/>
  <c r="A14657" i="35"/>
  <c r="A14658" i="35"/>
  <c r="A14659" i="35"/>
  <c r="A14660" i="35"/>
  <c r="A14661" i="35"/>
  <c r="A14662" i="35"/>
  <c r="A14663" i="35"/>
  <c r="A14664" i="35"/>
  <c r="A14665" i="35"/>
  <c r="A14666" i="35"/>
  <c r="A14667" i="35"/>
  <c r="A14668" i="35"/>
  <c r="A14669" i="35"/>
  <c r="A14670" i="35"/>
  <c r="A14671" i="35"/>
  <c r="A14672" i="35"/>
  <c r="A14673" i="35"/>
  <c r="A14674" i="35"/>
  <c r="A14675" i="35"/>
  <c r="A14676" i="35"/>
  <c r="A14677" i="35"/>
  <c r="A14678" i="35"/>
  <c r="A14679" i="35"/>
  <c r="A14680" i="35"/>
  <c r="A14681" i="35"/>
  <c r="A14682" i="35"/>
  <c r="A14683" i="35"/>
  <c r="A14684" i="35"/>
  <c r="A14685" i="35"/>
  <c r="A14686" i="35"/>
  <c r="A14687" i="35"/>
  <c r="A14688" i="35"/>
  <c r="A14689" i="35"/>
  <c r="A14690" i="35"/>
  <c r="A14691" i="35"/>
  <c r="A14692" i="35"/>
  <c r="A14693" i="35"/>
  <c r="A14694" i="35"/>
  <c r="A14695" i="35"/>
  <c r="A14696" i="35"/>
  <c r="A14697" i="35"/>
  <c r="A14698" i="35"/>
  <c r="A14699" i="35"/>
  <c r="A14700" i="35"/>
  <c r="A14701" i="35"/>
  <c r="A14702" i="35"/>
  <c r="A14703" i="35"/>
  <c r="A14704" i="35"/>
  <c r="A14705" i="35"/>
  <c r="A14706" i="35"/>
  <c r="A14707" i="35"/>
  <c r="A14708" i="35"/>
  <c r="A14709" i="35"/>
  <c r="A14710" i="35"/>
  <c r="A14711" i="35"/>
  <c r="A14712" i="35"/>
  <c r="A14713" i="35"/>
  <c r="A14714" i="35"/>
  <c r="A14715" i="35"/>
  <c r="A14716" i="35"/>
  <c r="A14717" i="35"/>
  <c r="A14718" i="35"/>
  <c r="A14719" i="35"/>
  <c r="A14720" i="35"/>
  <c r="A14721" i="35"/>
  <c r="A14722" i="35"/>
  <c r="A14723" i="35"/>
  <c r="A14724" i="35"/>
  <c r="A14725" i="35"/>
  <c r="A14726" i="35"/>
  <c r="A14727" i="35"/>
  <c r="A14728" i="35"/>
  <c r="A14729" i="35"/>
  <c r="A14730" i="35"/>
  <c r="A14731" i="35"/>
  <c r="A14732" i="35"/>
  <c r="A14733" i="35"/>
  <c r="A14734" i="35"/>
  <c r="A14735" i="35"/>
  <c r="A14736" i="35"/>
  <c r="A14737" i="35"/>
  <c r="A14738" i="35"/>
  <c r="A14739" i="35"/>
  <c r="A14740" i="35"/>
  <c r="A14741" i="35"/>
  <c r="A14742" i="35"/>
  <c r="A14743" i="35"/>
  <c r="A14744" i="35"/>
  <c r="A14745" i="35"/>
  <c r="A14746" i="35"/>
  <c r="A14747" i="35"/>
  <c r="A14748" i="35"/>
  <c r="A14749" i="35"/>
  <c r="A14750" i="35"/>
  <c r="A14751" i="35"/>
  <c r="A14752" i="35"/>
  <c r="A14753" i="35"/>
  <c r="A14754" i="35"/>
  <c r="A14755" i="35"/>
  <c r="A14756" i="35"/>
  <c r="A14757" i="35"/>
  <c r="A14758" i="35"/>
  <c r="A14759" i="35"/>
  <c r="A14760" i="35"/>
  <c r="A14761" i="35"/>
  <c r="A14762" i="35"/>
  <c r="A14763" i="35"/>
  <c r="A14764" i="35"/>
  <c r="A14765" i="35"/>
  <c r="A14766" i="35"/>
  <c r="A14767" i="35"/>
  <c r="A14768" i="35"/>
  <c r="A14769" i="35"/>
  <c r="A14770" i="35"/>
  <c r="A14771" i="35"/>
  <c r="A14772" i="35"/>
  <c r="A14773" i="35"/>
  <c r="A14774" i="35"/>
  <c r="A14775" i="35"/>
  <c r="A14776" i="35"/>
  <c r="A14777" i="35"/>
  <c r="A14778" i="35"/>
  <c r="A14779" i="35"/>
  <c r="A14780" i="35"/>
  <c r="A14781" i="35"/>
  <c r="A14782" i="35"/>
  <c r="A14783" i="35"/>
  <c r="A14784" i="35"/>
  <c r="A14785" i="35"/>
  <c r="A14786" i="35"/>
  <c r="A14787" i="35"/>
  <c r="A14788" i="35"/>
  <c r="A14789" i="35"/>
  <c r="A14790" i="35"/>
  <c r="A14791" i="35"/>
  <c r="A14792" i="35"/>
  <c r="A14793" i="35"/>
  <c r="A14794" i="35"/>
  <c r="A14795" i="35"/>
  <c r="A14796" i="35"/>
  <c r="A14797" i="35"/>
  <c r="A14798" i="35"/>
  <c r="A14799" i="35"/>
  <c r="A14800" i="35"/>
  <c r="A14801" i="35"/>
  <c r="A14802" i="35"/>
  <c r="A14803" i="35"/>
  <c r="A14804" i="35"/>
  <c r="A14805" i="35"/>
  <c r="A14806" i="35"/>
  <c r="A14807" i="35"/>
  <c r="A14808" i="35"/>
  <c r="A14809" i="35"/>
  <c r="A14810" i="35"/>
  <c r="A14811" i="35"/>
  <c r="A14812" i="35"/>
  <c r="A14813" i="35"/>
  <c r="A14814" i="35"/>
  <c r="A14815" i="35"/>
  <c r="A14816" i="35"/>
  <c r="A14817" i="35"/>
  <c r="A14818" i="35"/>
  <c r="A14819" i="35"/>
  <c r="A14820" i="35"/>
  <c r="A14821" i="35"/>
  <c r="A14822" i="35"/>
  <c r="A14823" i="35"/>
  <c r="A14824" i="35"/>
  <c r="A14825" i="35"/>
  <c r="A14826" i="35"/>
  <c r="A14827" i="35"/>
  <c r="A14828" i="35"/>
  <c r="A14829" i="35"/>
  <c r="A14830" i="35"/>
  <c r="A14831" i="35"/>
  <c r="A14832" i="35"/>
  <c r="A14833" i="35"/>
  <c r="A14834" i="35"/>
  <c r="A14835" i="35"/>
  <c r="A14836" i="35"/>
  <c r="A14837" i="35"/>
  <c r="A14838" i="35"/>
  <c r="A14839" i="35"/>
  <c r="A14840" i="35"/>
  <c r="A14841" i="35"/>
  <c r="A14842" i="35"/>
  <c r="A14843" i="35"/>
  <c r="A14844" i="35"/>
  <c r="A14845" i="35"/>
  <c r="A14846" i="35"/>
  <c r="A14847" i="35"/>
  <c r="A14848" i="35"/>
  <c r="A14849" i="35"/>
  <c r="A14850" i="35"/>
  <c r="A14851" i="35"/>
  <c r="A14852" i="35"/>
  <c r="A14853" i="35"/>
  <c r="A14854" i="35"/>
  <c r="A14855" i="35"/>
  <c r="A14856" i="35"/>
  <c r="A14857" i="35"/>
  <c r="A14858" i="35"/>
  <c r="A14859" i="35"/>
  <c r="A14860" i="35"/>
  <c r="A14861" i="35"/>
  <c r="A14862" i="35"/>
  <c r="A14863" i="35"/>
  <c r="A14864" i="35"/>
  <c r="A14865" i="35"/>
  <c r="A14866" i="35"/>
  <c r="A14867" i="35"/>
  <c r="A14868" i="35"/>
  <c r="A14869" i="35"/>
  <c r="A14870" i="35"/>
  <c r="A14871" i="35"/>
  <c r="A14872" i="35"/>
  <c r="A14873" i="35"/>
  <c r="A14874" i="35"/>
  <c r="A14875" i="35"/>
  <c r="A14876" i="35"/>
  <c r="A14877" i="35"/>
  <c r="A14878" i="35"/>
  <c r="A14879" i="35"/>
  <c r="A14880" i="35"/>
  <c r="A14881" i="35"/>
  <c r="A14882" i="35"/>
  <c r="A14883" i="35"/>
  <c r="A14884" i="35"/>
  <c r="A14885" i="35"/>
  <c r="A14886" i="35"/>
  <c r="A14887" i="35"/>
  <c r="A14888" i="35"/>
  <c r="A14889" i="35"/>
  <c r="A14890" i="35"/>
  <c r="A14891" i="35"/>
  <c r="A14892" i="35"/>
  <c r="A14893" i="35"/>
  <c r="A14894" i="35"/>
  <c r="A14895" i="35"/>
  <c r="A14896" i="35"/>
  <c r="A14897" i="35"/>
  <c r="A14898" i="35"/>
  <c r="A14899" i="35"/>
  <c r="A14900" i="35"/>
  <c r="A14901" i="35"/>
  <c r="A14902" i="35"/>
  <c r="A14903" i="35"/>
  <c r="A14904" i="35"/>
  <c r="A14905" i="35"/>
  <c r="A14906" i="35"/>
  <c r="A14907" i="35"/>
  <c r="A14908" i="35"/>
  <c r="A14909" i="35"/>
  <c r="A14910" i="35"/>
  <c r="A14911" i="35"/>
  <c r="A14912" i="35"/>
  <c r="A14913" i="35"/>
  <c r="A14914" i="35"/>
  <c r="A14915" i="35"/>
  <c r="A14916" i="35"/>
  <c r="A14917" i="35"/>
  <c r="A14918" i="35"/>
  <c r="A14919" i="35"/>
  <c r="A14920" i="35"/>
  <c r="A14921" i="35"/>
  <c r="A14922" i="35"/>
  <c r="A14923" i="35"/>
  <c r="A14924" i="35"/>
  <c r="A14925" i="35"/>
  <c r="A14926" i="35"/>
  <c r="A14927" i="35"/>
  <c r="A14928" i="35"/>
  <c r="A14929" i="35"/>
  <c r="A14930" i="35"/>
  <c r="A14931" i="35"/>
  <c r="A14932" i="35"/>
  <c r="A14933" i="35"/>
  <c r="A14934" i="35"/>
  <c r="A14935" i="35"/>
  <c r="A14936" i="35"/>
  <c r="A14937" i="35"/>
  <c r="A14938" i="35"/>
  <c r="A14939" i="35"/>
  <c r="A14940" i="35"/>
  <c r="A14941" i="35"/>
  <c r="A14942" i="35"/>
  <c r="A14943" i="35"/>
  <c r="A14944" i="35"/>
  <c r="A14945" i="35"/>
  <c r="A14946" i="35"/>
  <c r="A14947" i="35"/>
  <c r="A14948" i="35"/>
  <c r="A14949" i="35"/>
  <c r="A14950" i="35"/>
  <c r="A14951" i="35"/>
  <c r="A14952" i="35"/>
  <c r="A14953" i="35"/>
  <c r="A14954" i="35"/>
  <c r="A14955" i="35"/>
  <c r="A14956" i="35"/>
  <c r="A14957" i="35"/>
  <c r="A14958" i="35"/>
  <c r="A14959" i="35"/>
  <c r="A14960" i="35"/>
  <c r="A14961" i="35"/>
  <c r="A14962" i="35"/>
  <c r="A14963" i="35"/>
  <c r="A14964" i="35"/>
  <c r="A14965" i="35"/>
  <c r="A14966" i="35"/>
  <c r="A14967" i="35"/>
  <c r="A14968" i="35"/>
  <c r="A14969" i="35"/>
  <c r="A14970" i="35"/>
  <c r="A14971" i="35"/>
  <c r="A14972" i="35"/>
  <c r="A14973" i="35"/>
  <c r="A14974" i="35"/>
  <c r="A14975" i="35"/>
  <c r="A14976" i="35"/>
  <c r="A14977" i="35"/>
  <c r="A14978" i="35"/>
  <c r="A14979" i="35"/>
  <c r="A14980" i="35"/>
  <c r="A14981" i="35"/>
  <c r="A14982" i="35"/>
  <c r="A14983" i="35"/>
  <c r="A14984" i="35"/>
  <c r="A14985" i="35"/>
  <c r="A14986" i="35"/>
  <c r="A14987" i="35"/>
  <c r="A14988" i="35"/>
  <c r="A14989" i="35"/>
  <c r="A14990" i="35"/>
  <c r="A14991" i="35"/>
  <c r="A14992" i="35"/>
  <c r="A14993" i="35"/>
  <c r="A14994" i="35"/>
  <c r="A14995" i="35"/>
  <c r="A14996" i="35"/>
  <c r="A14997" i="35"/>
  <c r="A14998" i="35"/>
  <c r="A14999" i="35"/>
  <c r="A15000" i="35"/>
  <c r="A15001" i="35"/>
  <c r="A15002" i="35"/>
  <c r="A15003" i="35"/>
  <c r="A15004" i="35"/>
  <c r="A15005" i="35"/>
  <c r="A15006" i="35"/>
  <c r="A15007" i="35"/>
  <c r="A15008" i="35"/>
  <c r="A15009" i="35"/>
  <c r="A15010" i="35"/>
  <c r="A15011" i="35"/>
  <c r="A15012" i="35"/>
  <c r="A15013" i="35"/>
  <c r="A15014" i="35"/>
  <c r="A15015" i="35"/>
  <c r="A15016" i="35"/>
  <c r="A15017" i="35"/>
  <c r="A15018" i="35"/>
  <c r="A15019" i="35"/>
  <c r="A15020" i="35"/>
  <c r="A15021" i="35"/>
  <c r="A15022" i="35"/>
  <c r="A15023" i="35"/>
  <c r="A15024" i="35"/>
  <c r="A15025" i="35"/>
  <c r="A15026" i="35"/>
  <c r="A15027" i="35"/>
  <c r="A15028" i="35"/>
  <c r="A15029" i="35"/>
  <c r="A15030" i="35"/>
  <c r="A15031" i="35"/>
  <c r="A15032" i="35"/>
  <c r="A15033" i="35"/>
  <c r="A15034" i="35"/>
  <c r="A15035" i="35"/>
  <c r="A15036" i="35"/>
  <c r="A15037" i="35"/>
  <c r="A15038" i="35"/>
  <c r="A15039" i="35"/>
  <c r="A15040" i="35"/>
  <c r="A15041" i="35"/>
  <c r="A15042" i="35"/>
  <c r="A15043" i="35"/>
  <c r="A15044" i="35"/>
  <c r="A15045" i="35"/>
  <c r="A15046" i="35"/>
  <c r="A15047" i="35"/>
  <c r="A15048" i="35"/>
  <c r="A15049" i="35"/>
  <c r="A15050" i="35"/>
  <c r="A15051" i="35"/>
  <c r="A15052" i="35"/>
  <c r="A15053" i="35"/>
  <c r="A15054" i="35"/>
  <c r="A15055" i="35"/>
  <c r="A15056" i="35"/>
  <c r="A15057" i="35"/>
  <c r="A15058" i="35"/>
  <c r="A15059" i="35"/>
  <c r="A15060" i="35"/>
  <c r="A15061" i="35"/>
  <c r="A15062" i="35"/>
  <c r="A15063" i="35"/>
  <c r="A15064" i="35"/>
  <c r="A15065" i="35"/>
  <c r="A15066" i="35"/>
  <c r="A15067" i="35"/>
  <c r="A15068" i="35"/>
  <c r="A15069" i="35"/>
  <c r="A15070" i="35"/>
  <c r="A15071" i="35"/>
  <c r="A15072" i="35"/>
  <c r="A15073" i="35"/>
  <c r="A15074" i="35"/>
  <c r="A15075" i="35"/>
  <c r="A15076" i="35"/>
  <c r="A15077" i="35"/>
  <c r="A15078" i="35"/>
  <c r="A15079" i="35"/>
  <c r="A15080" i="35"/>
  <c r="A15081" i="35"/>
  <c r="A15082" i="35"/>
  <c r="A15083" i="35"/>
  <c r="A15084" i="35"/>
  <c r="A15085" i="35"/>
  <c r="A15086" i="35"/>
  <c r="A15087" i="35"/>
  <c r="A15088" i="35"/>
  <c r="A15089" i="35"/>
  <c r="A15090" i="35"/>
  <c r="A15091" i="35"/>
  <c r="A15092" i="35"/>
  <c r="A15093" i="35"/>
  <c r="A15094" i="35"/>
  <c r="A15095" i="35"/>
  <c r="A15096" i="35"/>
  <c r="A15097" i="35"/>
  <c r="A15098" i="35"/>
  <c r="A15099" i="35"/>
  <c r="A15100" i="35"/>
  <c r="A15101" i="35"/>
  <c r="A15102" i="35"/>
  <c r="A15103" i="35"/>
  <c r="A15104" i="35"/>
  <c r="A15105" i="35"/>
  <c r="A15106" i="35"/>
  <c r="A15107" i="35"/>
  <c r="A15108" i="35"/>
  <c r="A15109" i="35"/>
  <c r="A15110" i="35"/>
  <c r="A15111" i="35"/>
  <c r="A15112" i="35"/>
  <c r="A15113" i="35"/>
  <c r="A15114" i="35"/>
  <c r="A15115" i="35"/>
  <c r="A15116" i="35"/>
  <c r="A15117" i="35"/>
  <c r="A15118" i="35"/>
  <c r="A15119" i="35"/>
  <c r="A15120" i="35"/>
  <c r="A15121" i="35"/>
  <c r="A15122" i="35"/>
  <c r="A15123" i="35"/>
  <c r="A15124" i="35"/>
  <c r="A15125" i="35"/>
  <c r="A15126" i="35"/>
  <c r="A15127" i="35"/>
  <c r="A15128" i="35"/>
  <c r="A15129" i="35"/>
  <c r="A15130" i="35"/>
  <c r="A15131" i="35"/>
  <c r="A15132" i="35"/>
  <c r="A15133" i="35"/>
  <c r="A15134" i="35"/>
  <c r="A15135" i="35"/>
  <c r="A15136" i="35"/>
  <c r="A15137" i="35"/>
  <c r="A15138" i="35"/>
  <c r="A15139" i="35"/>
  <c r="A15140" i="35"/>
  <c r="A15141" i="35"/>
  <c r="A15142" i="35"/>
  <c r="A15143" i="35"/>
  <c r="A15144" i="35"/>
  <c r="A15145" i="35"/>
  <c r="A15146" i="35"/>
  <c r="A15147" i="35"/>
  <c r="A15148" i="35"/>
  <c r="A15149" i="35"/>
  <c r="A15150" i="35"/>
  <c r="A15151" i="35"/>
  <c r="A15152" i="35"/>
  <c r="A15153" i="35"/>
  <c r="A15154" i="35"/>
  <c r="A15155" i="35"/>
  <c r="A15156" i="35"/>
  <c r="A15157" i="35"/>
  <c r="A15158" i="35"/>
  <c r="A15159" i="35"/>
  <c r="A15160" i="35"/>
  <c r="A15161" i="35"/>
  <c r="A15162" i="35"/>
  <c r="A15163" i="35"/>
  <c r="A15164" i="35"/>
  <c r="A15165" i="35"/>
  <c r="A15166" i="35"/>
  <c r="A15167" i="35"/>
  <c r="A15168" i="35"/>
  <c r="A15169" i="35"/>
  <c r="A15170" i="35"/>
  <c r="A15171" i="35"/>
  <c r="A15172" i="35"/>
  <c r="A15173" i="35"/>
  <c r="A15174" i="35"/>
  <c r="A15175" i="35"/>
  <c r="A15176" i="35"/>
  <c r="A15177" i="35"/>
  <c r="A15178" i="35"/>
  <c r="A15179" i="35"/>
  <c r="A15180" i="35"/>
  <c r="A15181" i="35"/>
  <c r="A15182" i="35"/>
  <c r="A15183" i="35"/>
  <c r="A15184" i="35"/>
  <c r="A15185" i="35"/>
  <c r="A15186" i="35"/>
  <c r="A15187" i="35"/>
  <c r="A15188" i="35"/>
  <c r="A15189" i="35"/>
  <c r="A15190" i="35"/>
  <c r="A15191" i="35"/>
  <c r="A15192" i="35"/>
  <c r="A15193" i="35"/>
  <c r="A15194" i="35"/>
  <c r="A15195" i="35"/>
  <c r="A15196" i="35"/>
  <c r="A15197" i="35"/>
  <c r="A15198" i="35"/>
  <c r="A15199" i="35"/>
  <c r="A15200" i="35"/>
  <c r="A15201" i="35"/>
  <c r="A15202" i="35"/>
  <c r="A15203" i="35"/>
  <c r="A15204" i="35"/>
  <c r="A15205" i="35"/>
  <c r="A15206" i="35"/>
  <c r="A15207" i="35"/>
  <c r="A15208" i="35"/>
  <c r="A15209" i="35"/>
  <c r="A15210" i="35"/>
  <c r="A15211" i="35"/>
  <c r="A15212" i="35"/>
  <c r="A15213" i="35"/>
  <c r="A15214" i="35"/>
  <c r="A15215" i="35"/>
  <c r="A15216" i="35"/>
  <c r="A15217" i="35"/>
  <c r="A15218" i="35"/>
  <c r="A15219" i="35"/>
  <c r="A15220" i="35"/>
  <c r="A15221" i="35"/>
  <c r="A15222" i="35"/>
  <c r="A15223" i="35"/>
  <c r="A15224" i="35"/>
  <c r="A15225" i="35"/>
  <c r="A15226" i="35"/>
  <c r="A15227" i="35"/>
  <c r="A15228" i="35"/>
  <c r="A15229" i="35"/>
  <c r="A15230" i="35"/>
  <c r="A15231" i="35"/>
  <c r="A15232" i="35"/>
  <c r="A15233" i="35"/>
  <c r="A15234" i="35"/>
  <c r="A15235" i="35"/>
  <c r="A15236" i="35"/>
  <c r="A15237" i="35"/>
  <c r="A15238" i="35"/>
  <c r="A15239" i="35"/>
  <c r="A15240" i="35"/>
  <c r="A15241" i="35"/>
  <c r="A15242" i="35"/>
  <c r="A15243" i="35"/>
  <c r="A15244" i="35"/>
  <c r="A15245" i="35"/>
  <c r="A15246" i="35"/>
  <c r="A15247" i="35"/>
  <c r="A15248" i="35"/>
  <c r="A15249" i="35"/>
  <c r="A15250" i="35"/>
  <c r="A15251" i="35"/>
  <c r="A15252" i="35"/>
  <c r="A15253" i="35"/>
  <c r="A15254" i="35"/>
  <c r="A15255" i="35"/>
  <c r="A15256" i="35"/>
  <c r="A15257" i="35"/>
  <c r="A15258" i="35"/>
  <c r="A15259" i="35"/>
  <c r="A15260" i="35"/>
  <c r="A15261" i="35"/>
  <c r="A15262" i="35"/>
  <c r="A15263" i="35"/>
  <c r="A15264" i="35"/>
  <c r="A15265" i="35"/>
  <c r="A15266" i="35"/>
  <c r="A15267" i="35"/>
  <c r="A15268" i="35"/>
  <c r="A15269" i="35"/>
  <c r="A15270" i="35"/>
  <c r="A15271" i="35"/>
  <c r="A15272" i="35"/>
  <c r="A15273" i="35"/>
  <c r="A15274" i="35"/>
  <c r="A15275" i="35"/>
  <c r="A15276" i="35"/>
  <c r="A15277" i="35"/>
  <c r="A15278" i="35"/>
  <c r="A15279" i="35"/>
  <c r="A15280" i="35"/>
  <c r="A15281" i="35"/>
  <c r="A15282" i="35"/>
  <c r="A15283" i="35"/>
  <c r="A15284" i="35"/>
  <c r="A15285" i="35"/>
  <c r="A15286" i="35"/>
  <c r="A15287" i="35"/>
  <c r="A15288" i="35"/>
  <c r="A15289" i="35"/>
  <c r="A15290" i="35"/>
  <c r="A15291" i="35"/>
  <c r="A15292" i="35"/>
  <c r="A15293" i="35"/>
  <c r="A15294" i="35"/>
  <c r="A15295" i="35"/>
  <c r="A15296" i="35"/>
  <c r="A15297" i="35"/>
  <c r="A15298" i="35"/>
  <c r="A15299" i="35"/>
  <c r="A15300" i="35"/>
  <c r="A15301" i="35"/>
  <c r="A15302" i="35"/>
  <c r="A15303" i="35"/>
  <c r="A15304" i="35"/>
  <c r="A15305" i="35"/>
  <c r="A15306" i="35"/>
  <c r="A15307" i="35"/>
  <c r="A15308" i="35"/>
  <c r="A15309" i="35"/>
  <c r="A15310" i="35"/>
  <c r="A15311" i="35"/>
  <c r="A15312" i="35"/>
  <c r="A15313" i="35"/>
  <c r="A15314" i="35"/>
  <c r="A15315" i="35"/>
  <c r="A15316" i="35"/>
  <c r="A15317" i="35"/>
  <c r="A15318" i="35"/>
  <c r="A15319" i="35"/>
  <c r="A15320" i="35"/>
  <c r="A15321" i="35"/>
  <c r="A15322" i="35"/>
  <c r="A15323" i="35"/>
  <c r="A15324" i="35"/>
  <c r="A15325" i="35"/>
  <c r="A15326" i="35"/>
  <c r="A15327" i="35"/>
  <c r="A15328" i="35"/>
  <c r="A15329" i="35"/>
  <c r="A15330" i="35"/>
  <c r="A15331" i="35"/>
  <c r="A15332" i="35"/>
  <c r="A15333" i="35"/>
  <c r="A15334" i="35"/>
  <c r="A15335" i="35"/>
  <c r="A15336" i="35"/>
  <c r="A15337" i="35"/>
  <c r="A15338" i="35"/>
  <c r="A15339" i="35"/>
  <c r="A15340" i="35"/>
  <c r="A15341" i="35"/>
  <c r="A15342" i="35"/>
  <c r="A15343" i="35"/>
  <c r="A15344" i="35"/>
  <c r="A15345" i="35"/>
  <c r="A15346" i="35"/>
  <c r="A15347" i="35"/>
  <c r="A15348" i="35"/>
  <c r="A15349" i="35"/>
  <c r="A15350" i="35"/>
  <c r="A15351" i="35"/>
  <c r="A15352" i="35"/>
  <c r="A15353" i="35"/>
  <c r="A15354" i="35"/>
  <c r="A15355" i="35"/>
  <c r="A15356" i="35"/>
  <c r="A15357" i="35"/>
  <c r="A15358" i="35"/>
  <c r="A15359" i="35"/>
  <c r="A15360" i="35"/>
  <c r="A15361" i="35"/>
  <c r="A15362" i="35"/>
  <c r="A15363" i="35"/>
  <c r="A15364" i="35"/>
  <c r="A15365" i="35"/>
  <c r="A15366" i="35"/>
  <c r="A15367" i="35"/>
  <c r="A15368" i="35"/>
  <c r="A15369" i="35"/>
  <c r="A15370" i="35"/>
  <c r="A15371" i="35"/>
  <c r="A15372" i="35"/>
  <c r="A15373" i="35"/>
  <c r="A15374" i="35"/>
  <c r="A15375" i="35"/>
  <c r="A15376" i="35"/>
  <c r="A15377" i="35"/>
  <c r="A15378" i="35"/>
  <c r="A15379" i="35"/>
  <c r="A15380" i="35"/>
  <c r="A15381" i="35"/>
  <c r="A15382" i="35"/>
  <c r="A15383" i="35"/>
  <c r="A15384" i="35"/>
  <c r="A15385" i="35"/>
  <c r="A15386" i="35"/>
  <c r="A15387" i="35"/>
  <c r="A15388" i="35"/>
  <c r="A15389" i="35"/>
  <c r="A15390" i="35"/>
  <c r="A15391" i="35"/>
  <c r="A15392" i="35"/>
  <c r="A15393" i="35"/>
  <c r="A15394" i="35"/>
  <c r="A15395" i="35"/>
  <c r="A15396" i="35"/>
  <c r="A15397" i="35"/>
  <c r="A15398" i="35"/>
  <c r="A15399" i="35"/>
  <c r="A15400" i="35"/>
  <c r="A15401" i="35"/>
  <c r="A15402" i="35"/>
  <c r="A15403" i="35"/>
  <c r="A15404" i="35"/>
  <c r="A15405" i="35"/>
  <c r="A15406" i="35"/>
  <c r="A15407" i="35"/>
  <c r="A15408" i="35"/>
  <c r="A15409" i="35"/>
  <c r="A15410" i="35"/>
  <c r="A15411" i="35"/>
  <c r="A15412" i="35"/>
  <c r="A15413" i="35"/>
  <c r="A15414" i="35"/>
  <c r="A15415" i="35"/>
  <c r="A15416" i="35"/>
  <c r="A15417" i="35"/>
  <c r="A15418" i="35"/>
  <c r="A15419" i="35"/>
  <c r="A15420" i="35"/>
  <c r="A15421" i="35"/>
  <c r="A15422" i="35"/>
  <c r="A15423" i="35"/>
  <c r="A15424" i="35"/>
  <c r="A15425" i="35"/>
  <c r="A15426" i="35"/>
  <c r="A15427" i="35"/>
  <c r="A15428" i="35"/>
  <c r="A15429" i="35"/>
  <c r="A15430" i="35"/>
  <c r="A15431" i="35"/>
  <c r="A15432" i="35"/>
  <c r="A15433" i="35"/>
  <c r="A15434" i="35"/>
  <c r="A15435" i="35"/>
  <c r="A15436" i="35"/>
  <c r="A15437" i="35"/>
  <c r="A15438" i="35"/>
  <c r="A15439" i="35"/>
  <c r="A15440" i="35"/>
  <c r="A15441" i="35"/>
  <c r="A15442" i="35"/>
  <c r="A15443" i="35"/>
  <c r="A15444" i="35"/>
  <c r="A15445" i="35"/>
  <c r="A15446" i="35"/>
  <c r="A15447" i="35"/>
  <c r="A15448" i="35"/>
  <c r="A15449" i="35"/>
  <c r="A15450" i="35"/>
  <c r="A15451" i="35"/>
  <c r="A15452" i="35"/>
  <c r="A15453" i="35"/>
  <c r="A15454" i="35"/>
  <c r="A15455" i="35"/>
  <c r="A15456" i="35"/>
  <c r="A15457" i="35"/>
  <c r="A15458" i="35"/>
  <c r="A15459" i="35"/>
  <c r="A15460" i="35"/>
  <c r="A15461" i="35"/>
  <c r="A15462" i="35"/>
  <c r="A15463" i="35"/>
  <c r="A15464" i="35"/>
  <c r="A15465" i="35"/>
  <c r="A15466" i="35"/>
  <c r="A15467" i="35"/>
  <c r="A15468" i="35"/>
  <c r="A15469" i="35"/>
  <c r="A15470" i="35"/>
  <c r="A15471" i="35"/>
  <c r="A15472" i="35"/>
  <c r="A15473" i="35"/>
  <c r="A15474" i="35"/>
  <c r="A15475" i="35"/>
  <c r="A15476" i="35"/>
  <c r="A15477" i="35"/>
  <c r="A15478" i="35"/>
  <c r="A15479" i="35"/>
  <c r="A15480" i="35"/>
  <c r="A15481" i="35"/>
  <c r="A15482" i="35"/>
  <c r="A15483" i="35"/>
  <c r="A15484" i="35"/>
  <c r="A15485" i="35"/>
  <c r="A15486" i="35"/>
  <c r="A15487" i="35"/>
  <c r="A15488" i="35"/>
  <c r="A15489" i="35"/>
  <c r="A15490" i="35"/>
  <c r="A15491" i="35"/>
  <c r="A15492" i="35"/>
  <c r="A15493" i="35"/>
  <c r="A15494" i="35"/>
  <c r="A15495" i="35"/>
  <c r="A15496" i="35"/>
  <c r="A15497" i="35"/>
  <c r="A15498" i="35"/>
  <c r="A15499" i="35"/>
  <c r="A15500" i="35"/>
  <c r="A15501" i="35"/>
  <c r="A15502" i="35"/>
  <c r="A15503" i="35"/>
  <c r="A15504" i="35"/>
  <c r="A15505" i="35"/>
  <c r="A15506" i="35"/>
  <c r="A15507" i="35"/>
  <c r="A15508" i="35"/>
  <c r="A15509" i="35"/>
  <c r="A15510" i="35"/>
  <c r="A15511" i="35"/>
  <c r="A15512" i="35"/>
  <c r="A15513" i="35"/>
  <c r="A15514" i="35"/>
  <c r="A15515" i="35"/>
  <c r="A15516" i="35"/>
  <c r="A15517" i="35"/>
  <c r="A15518" i="35"/>
  <c r="A15519" i="35"/>
  <c r="A15520" i="35"/>
  <c r="A15521" i="35"/>
  <c r="A15522" i="35"/>
  <c r="A15523" i="35"/>
  <c r="A15524" i="35"/>
  <c r="A15525" i="35"/>
  <c r="A15526" i="35"/>
  <c r="A15527" i="35"/>
  <c r="A15528" i="35"/>
  <c r="A15529" i="35"/>
  <c r="A15530" i="35"/>
  <c r="A15531" i="35"/>
  <c r="A15532" i="35"/>
  <c r="A15533" i="35"/>
  <c r="A15534" i="35"/>
  <c r="A15535" i="35"/>
  <c r="A15536" i="35"/>
  <c r="A15537" i="35"/>
  <c r="A15538" i="35"/>
  <c r="A15539" i="35"/>
  <c r="A15540" i="35"/>
  <c r="A15541" i="35"/>
  <c r="A15542" i="35"/>
  <c r="A15543" i="35"/>
  <c r="A15544" i="35"/>
  <c r="A15545" i="35"/>
  <c r="A15546" i="35"/>
  <c r="A15547" i="35"/>
  <c r="A15548" i="35"/>
  <c r="A15549" i="35"/>
  <c r="A15550" i="35"/>
  <c r="A15551" i="35"/>
  <c r="A15552" i="35"/>
  <c r="A15553" i="35"/>
  <c r="A15554" i="35"/>
  <c r="A15555" i="35"/>
  <c r="A15556" i="35"/>
  <c r="A15557" i="35"/>
  <c r="A15558" i="35"/>
  <c r="A15559" i="35"/>
  <c r="A15560" i="35"/>
  <c r="A15561" i="35"/>
  <c r="A15562" i="35"/>
  <c r="A15563" i="35"/>
  <c r="A15564" i="35"/>
  <c r="A15565" i="35"/>
  <c r="A15566" i="35"/>
  <c r="A15567" i="35"/>
  <c r="A15568" i="35"/>
  <c r="A15569" i="35"/>
  <c r="A15570" i="35"/>
  <c r="A15571" i="35"/>
  <c r="A15572" i="35"/>
  <c r="A15573" i="35"/>
  <c r="A15574" i="35"/>
  <c r="A15575" i="35"/>
  <c r="A15576" i="35"/>
  <c r="A15577" i="35"/>
  <c r="A15578" i="35"/>
  <c r="A15579" i="35"/>
  <c r="A15580" i="35"/>
  <c r="A15581" i="35"/>
  <c r="A15582" i="35"/>
  <c r="A15583" i="35"/>
  <c r="A15584" i="35"/>
  <c r="A15585" i="35"/>
  <c r="A15586" i="35"/>
  <c r="A15587" i="35"/>
  <c r="A15588" i="35"/>
  <c r="A15589" i="35"/>
  <c r="A15590" i="35"/>
  <c r="A15591" i="35"/>
  <c r="A15592" i="35"/>
  <c r="A15593" i="35"/>
  <c r="A15594" i="35"/>
  <c r="A15595" i="35"/>
  <c r="A15596" i="35"/>
  <c r="A15597" i="35"/>
  <c r="A15598" i="35"/>
  <c r="A15599" i="35"/>
  <c r="A15600" i="35"/>
  <c r="A15601" i="35"/>
  <c r="A15602" i="35"/>
  <c r="A15603" i="35"/>
  <c r="A15604" i="35"/>
  <c r="A15605" i="35"/>
  <c r="A15606" i="35"/>
  <c r="A15607" i="35"/>
  <c r="A15608" i="35"/>
  <c r="A15609" i="35"/>
  <c r="A15610" i="35"/>
  <c r="A15611" i="35"/>
  <c r="A15612" i="35"/>
  <c r="A15613" i="35"/>
  <c r="A15614" i="35"/>
  <c r="A15615" i="35"/>
  <c r="A15616" i="35"/>
  <c r="A15617" i="35"/>
  <c r="A15618" i="35"/>
  <c r="A15619" i="35"/>
  <c r="A15620" i="35"/>
  <c r="A15621" i="35"/>
  <c r="A15622" i="35"/>
  <c r="A15623" i="35"/>
  <c r="A15624" i="35"/>
  <c r="A15625" i="35"/>
  <c r="A15626" i="35"/>
  <c r="A15627" i="35"/>
  <c r="A15628" i="35"/>
  <c r="A15629" i="35"/>
  <c r="A15630" i="35"/>
  <c r="A15631" i="35"/>
  <c r="A15632" i="35"/>
  <c r="A15633" i="35"/>
  <c r="A15634" i="35"/>
  <c r="A15635" i="35"/>
  <c r="A15636" i="35"/>
  <c r="A15637" i="35"/>
  <c r="A15638" i="35"/>
  <c r="A15639" i="35"/>
  <c r="A15640" i="35"/>
  <c r="A15641" i="35"/>
  <c r="A15642" i="35"/>
  <c r="A15643" i="35"/>
  <c r="A15644" i="35"/>
  <c r="A15645" i="35"/>
  <c r="A15646" i="35"/>
  <c r="A15647" i="35"/>
  <c r="A15648" i="35"/>
  <c r="A15649" i="35"/>
  <c r="A15650" i="35"/>
  <c r="A15651" i="35"/>
  <c r="A15652" i="35"/>
  <c r="A15653" i="35"/>
  <c r="A15654" i="35"/>
  <c r="A15655" i="35"/>
  <c r="A15656" i="35"/>
  <c r="A15657" i="35"/>
  <c r="A15658" i="35"/>
  <c r="A15659" i="35"/>
  <c r="A15660" i="35"/>
  <c r="A15661" i="35"/>
  <c r="A15662" i="35"/>
  <c r="A15663" i="35"/>
  <c r="A15664" i="35"/>
  <c r="A15665" i="35"/>
  <c r="A15666" i="35"/>
  <c r="A15667" i="35"/>
  <c r="A15668" i="35"/>
  <c r="A15669" i="35"/>
  <c r="A15670" i="35"/>
  <c r="A15671" i="35"/>
  <c r="A15672" i="35"/>
  <c r="A15673" i="35"/>
  <c r="A15674" i="35"/>
  <c r="A15675" i="35"/>
  <c r="A15676" i="35"/>
  <c r="A15677" i="35"/>
  <c r="A15678" i="35"/>
  <c r="A15679" i="35"/>
  <c r="A15680" i="35"/>
  <c r="A15681" i="35"/>
  <c r="A15682" i="35"/>
  <c r="A15683" i="35"/>
  <c r="A15684" i="35"/>
  <c r="A15685" i="35"/>
  <c r="A15686" i="35"/>
  <c r="A15687" i="35"/>
  <c r="A15688" i="35"/>
  <c r="A15689" i="35"/>
  <c r="A15690" i="35"/>
  <c r="A15691" i="35"/>
  <c r="A15692" i="35"/>
  <c r="A15693" i="35"/>
  <c r="A15694" i="35"/>
  <c r="A15695" i="35"/>
  <c r="A15696" i="35"/>
  <c r="A15697" i="35"/>
  <c r="A15698" i="35"/>
  <c r="A15699" i="35"/>
  <c r="A15700" i="35"/>
  <c r="A15701" i="35"/>
  <c r="A15702" i="35"/>
  <c r="A15703" i="35"/>
  <c r="A15704" i="35"/>
  <c r="A15705" i="35"/>
  <c r="A15706" i="35"/>
  <c r="A15707" i="35"/>
  <c r="A15708" i="35"/>
  <c r="A15709" i="35"/>
  <c r="A15710" i="35"/>
  <c r="A15711" i="35"/>
  <c r="A15712" i="35"/>
  <c r="A15713" i="35"/>
  <c r="A15714" i="35"/>
  <c r="A15715" i="35"/>
  <c r="A15716" i="35"/>
  <c r="A15717" i="35"/>
  <c r="A15718" i="35"/>
  <c r="A15719" i="35"/>
  <c r="A15720" i="35"/>
  <c r="A15721" i="35"/>
  <c r="A15722" i="35"/>
  <c r="A15723" i="35"/>
  <c r="A15724" i="35"/>
  <c r="A15725" i="35"/>
  <c r="A15726" i="35"/>
  <c r="A15727" i="35"/>
  <c r="A15728" i="35"/>
  <c r="A15729" i="35"/>
  <c r="A15730" i="35"/>
  <c r="A15731" i="35"/>
  <c r="A15732" i="35"/>
  <c r="A15733" i="35"/>
  <c r="A15734" i="35"/>
  <c r="A15735" i="35"/>
  <c r="A15736" i="35"/>
  <c r="A15737" i="35"/>
  <c r="A15738" i="35"/>
  <c r="A15739" i="35"/>
  <c r="A15740" i="35"/>
  <c r="A15741" i="35"/>
  <c r="A15742" i="35"/>
  <c r="A15743" i="35"/>
  <c r="A15744" i="35"/>
  <c r="A15745" i="35"/>
  <c r="A15746" i="35"/>
  <c r="A15747" i="35"/>
  <c r="A15748" i="35"/>
  <c r="A15749" i="35"/>
  <c r="A15750" i="35"/>
  <c r="A15751" i="35"/>
  <c r="A15752" i="35"/>
  <c r="A15753" i="35"/>
  <c r="A15754" i="35"/>
  <c r="A15755" i="35"/>
  <c r="A15756" i="35"/>
  <c r="A15757" i="35"/>
  <c r="A15758" i="35"/>
  <c r="A15759" i="35"/>
  <c r="A15760" i="35"/>
  <c r="A15761" i="35"/>
  <c r="A15762" i="35"/>
  <c r="A15763" i="35"/>
  <c r="A15764" i="35"/>
  <c r="A15765" i="35"/>
  <c r="A15766" i="35"/>
  <c r="A15767" i="35"/>
  <c r="A15768" i="35"/>
  <c r="A15769" i="35"/>
  <c r="A15770" i="35"/>
  <c r="A15771" i="35"/>
  <c r="A15772" i="35"/>
  <c r="A15773" i="35"/>
  <c r="A15774" i="35"/>
  <c r="A15775" i="35"/>
  <c r="A15776" i="35"/>
  <c r="A15777" i="35"/>
  <c r="A15778" i="35"/>
  <c r="A15779" i="35"/>
  <c r="A15780" i="35"/>
  <c r="A15781" i="35"/>
  <c r="A15782" i="35"/>
  <c r="A15783" i="35"/>
  <c r="A15784" i="35"/>
  <c r="A15785" i="35"/>
  <c r="A15786" i="35"/>
  <c r="A15787" i="35"/>
  <c r="A15788" i="35"/>
  <c r="A15789" i="35"/>
  <c r="A15790" i="35"/>
  <c r="A15791" i="35"/>
  <c r="A15792" i="35"/>
  <c r="A15793" i="35"/>
  <c r="A15794" i="35"/>
  <c r="A15795" i="35"/>
  <c r="A15796" i="35"/>
  <c r="A15797" i="35"/>
  <c r="A15798" i="35"/>
  <c r="A15799" i="35"/>
  <c r="A15800" i="35"/>
  <c r="A15801" i="35"/>
  <c r="A15802" i="35"/>
  <c r="A15803" i="35"/>
  <c r="A15804" i="35"/>
  <c r="A15805" i="35"/>
  <c r="A15806" i="35"/>
  <c r="A15807" i="35"/>
  <c r="A15808" i="35"/>
  <c r="A15809" i="35"/>
  <c r="A15810" i="35"/>
  <c r="A15811" i="35"/>
  <c r="A15812" i="35"/>
  <c r="A15813" i="35"/>
  <c r="A15814" i="35"/>
  <c r="A15815" i="35"/>
  <c r="A15816" i="35"/>
  <c r="A15817" i="35"/>
  <c r="A15818" i="35"/>
  <c r="A15819" i="35"/>
  <c r="A15820" i="35"/>
  <c r="A15821" i="35"/>
  <c r="A15822" i="35"/>
  <c r="A15823" i="35"/>
  <c r="A15824" i="35"/>
  <c r="A15825" i="35"/>
  <c r="A15826" i="35"/>
  <c r="A15827" i="35"/>
  <c r="A15828" i="35"/>
  <c r="A15829" i="35"/>
  <c r="A15830" i="35"/>
  <c r="A15831" i="35"/>
  <c r="A15832" i="35"/>
  <c r="A15833" i="35"/>
  <c r="A15834" i="35"/>
  <c r="A15835" i="35"/>
  <c r="A15836" i="35"/>
  <c r="A15837" i="35"/>
  <c r="A15838" i="35"/>
  <c r="A15839" i="35"/>
  <c r="A15840" i="35"/>
  <c r="A15841" i="35"/>
  <c r="A15842" i="35"/>
  <c r="A15843" i="35"/>
  <c r="A15844" i="35"/>
  <c r="A15845" i="35"/>
  <c r="A15846" i="35"/>
  <c r="A15847" i="35"/>
  <c r="A15848" i="35"/>
  <c r="A15849" i="35"/>
  <c r="A15850" i="35"/>
  <c r="A15851" i="35"/>
  <c r="A15852" i="35"/>
  <c r="A15853" i="35"/>
  <c r="A15854" i="35"/>
  <c r="A15855" i="35"/>
  <c r="A15856" i="35"/>
  <c r="A15857" i="35"/>
  <c r="A15858" i="35"/>
  <c r="A15859" i="35"/>
  <c r="A15860" i="35"/>
  <c r="A15861" i="35"/>
  <c r="A15862" i="35"/>
  <c r="A15863" i="35"/>
  <c r="A15864" i="35"/>
  <c r="A15865" i="35"/>
  <c r="A15866" i="35"/>
  <c r="A15867" i="35"/>
  <c r="A15868" i="35"/>
  <c r="A15869" i="35"/>
  <c r="A15870" i="35"/>
  <c r="A15871" i="35"/>
  <c r="A15872" i="35"/>
  <c r="A15873" i="35"/>
  <c r="A15874" i="35"/>
  <c r="A15875" i="35"/>
  <c r="A15876" i="35"/>
  <c r="A15877" i="35"/>
  <c r="A15878" i="35"/>
  <c r="A15879" i="35"/>
  <c r="A15880" i="35"/>
  <c r="A15881" i="35"/>
  <c r="A15882" i="35"/>
  <c r="A15883" i="35"/>
  <c r="A15884" i="35"/>
  <c r="A15885" i="35"/>
  <c r="A15886" i="35"/>
  <c r="A15887" i="35"/>
  <c r="A15888" i="35"/>
  <c r="A15889" i="35"/>
  <c r="A15890" i="35"/>
  <c r="A15891" i="35"/>
  <c r="A15892" i="35"/>
  <c r="A15893" i="35"/>
  <c r="A15894" i="35"/>
  <c r="A15895" i="35"/>
  <c r="A15896" i="35"/>
  <c r="A15897" i="35"/>
  <c r="A15898" i="35"/>
  <c r="A15899" i="35"/>
  <c r="A15900" i="35"/>
  <c r="A15901" i="35"/>
  <c r="A15902" i="35"/>
  <c r="A15903" i="35"/>
  <c r="A15904" i="35"/>
  <c r="A15905" i="35"/>
  <c r="A15906" i="35"/>
  <c r="A15907" i="35"/>
  <c r="A15908" i="35"/>
  <c r="A15909" i="35"/>
  <c r="A15910" i="35"/>
  <c r="A15911" i="35"/>
  <c r="A15912" i="35"/>
  <c r="A15913" i="35"/>
  <c r="A15914" i="35"/>
  <c r="A15915" i="35"/>
  <c r="A15916" i="35"/>
  <c r="A15917" i="35"/>
  <c r="A15918" i="35"/>
  <c r="A15919" i="35"/>
  <c r="A15920" i="35"/>
  <c r="A15921" i="35"/>
  <c r="A15922" i="35"/>
  <c r="A15923" i="35"/>
  <c r="A15924" i="35"/>
  <c r="A15925" i="35"/>
  <c r="A15926" i="35"/>
  <c r="A15927" i="35"/>
  <c r="A15928" i="35"/>
  <c r="A15929" i="35"/>
  <c r="A15930" i="35"/>
  <c r="A15931" i="35"/>
  <c r="A15932" i="35"/>
  <c r="A15933" i="35"/>
  <c r="A15934" i="35"/>
  <c r="A15935" i="35"/>
  <c r="A15936" i="35"/>
  <c r="A15937" i="35"/>
  <c r="A15938" i="35"/>
  <c r="A15939" i="35"/>
  <c r="A15940" i="35"/>
  <c r="A15941" i="35"/>
  <c r="A15942" i="35"/>
  <c r="A15943" i="35"/>
  <c r="A15944" i="35"/>
  <c r="A15945" i="35"/>
  <c r="A15946" i="35"/>
  <c r="A15947" i="35"/>
  <c r="A15948" i="35"/>
  <c r="A15949" i="35"/>
  <c r="A15950" i="35"/>
  <c r="A15951" i="35"/>
  <c r="A15952" i="35"/>
  <c r="A15953" i="35"/>
  <c r="A15954" i="35"/>
  <c r="A15955" i="35"/>
  <c r="A15956" i="35"/>
  <c r="A15957" i="35"/>
  <c r="A15958" i="35"/>
  <c r="A15959" i="35"/>
  <c r="A15960" i="35"/>
  <c r="A15961" i="35"/>
  <c r="A15962" i="35"/>
  <c r="A15963" i="35"/>
  <c r="A15964" i="35"/>
  <c r="A15965" i="35"/>
  <c r="A15966" i="35"/>
  <c r="A15967" i="35"/>
  <c r="A15968" i="35"/>
  <c r="A15969" i="35"/>
  <c r="A15970" i="35"/>
  <c r="A15971" i="35"/>
  <c r="A15972" i="35"/>
  <c r="A15973" i="35"/>
  <c r="A15974" i="35"/>
  <c r="A15975" i="35"/>
  <c r="A15976" i="35"/>
  <c r="A15977" i="35"/>
  <c r="A15978" i="35"/>
  <c r="A15979" i="35"/>
  <c r="A15980" i="35"/>
  <c r="A15981" i="35"/>
  <c r="A15982" i="35"/>
  <c r="A15983" i="35"/>
  <c r="A15984" i="35"/>
  <c r="A15985" i="35"/>
  <c r="A15986" i="35"/>
  <c r="A15987" i="35"/>
  <c r="A15988" i="35"/>
  <c r="A15989" i="35"/>
  <c r="A15990" i="35"/>
  <c r="A15991" i="35"/>
  <c r="A15992" i="35"/>
  <c r="A15993" i="35"/>
  <c r="A15994" i="35"/>
  <c r="A15995" i="35"/>
  <c r="A15996" i="35"/>
  <c r="A15997" i="35"/>
  <c r="A15998" i="35"/>
  <c r="A15999" i="35"/>
  <c r="A16000" i="35"/>
  <c r="A16001" i="35"/>
  <c r="A16002" i="35"/>
  <c r="A16003" i="35"/>
  <c r="A16004" i="35"/>
  <c r="A16005" i="35"/>
  <c r="A16006" i="35"/>
  <c r="A16007" i="35"/>
  <c r="A16008" i="35"/>
  <c r="A16009" i="35"/>
  <c r="A16010" i="35"/>
  <c r="A16011" i="35"/>
  <c r="A16012" i="35"/>
  <c r="A16013" i="35"/>
  <c r="A16014" i="35"/>
  <c r="A16015" i="35"/>
  <c r="A16016" i="35"/>
  <c r="A16017" i="35"/>
  <c r="A16018" i="35"/>
  <c r="A16019" i="35"/>
  <c r="A16020" i="35"/>
  <c r="A16021" i="35"/>
  <c r="A16022" i="35"/>
  <c r="A16023" i="35"/>
  <c r="A16024" i="35"/>
  <c r="A16025" i="35"/>
  <c r="A16026" i="35"/>
  <c r="A16027" i="35"/>
  <c r="A16028" i="35"/>
  <c r="A16029" i="35"/>
  <c r="A16030" i="35"/>
  <c r="A16031" i="35"/>
  <c r="A16032" i="35"/>
  <c r="A16033" i="35"/>
  <c r="A16034" i="35"/>
  <c r="A16035" i="35"/>
  <c r="A16036" i="35"/>
  <c r="A16037" i="35"/>
  <c r="A16038" i="35"/>
  <c r="A16039" i="35"/>
  <c r="A16040" i="35"/>
  <c r="A16041" i="35"/>
  <c r="A16042" i="35"/>
  <c r="A16043" i="35"/>
  <c r="A16044" i="35"/>
  <c r="A16045" i="35"/>
  <c r="A16046" i="35"/>
  <c r="A16047" i="35"/>
  <c r="A16048" i="35"/>
  <c r="A16049" i="35"/>
  <c r="A16050" i="35"/>
  <c r="A16051" i="35"/>
  <c r="A16052" i="35"/>
  <c r="A16053" i="35"/>
  <c r="A16054" i="35"/>
  <c r="A16055" i="35"/>
  <c r="A16056" i="35"/>
  <c r="A16057" i="35"/>
  <c r="A16058" i="35"/>
  <c r="A16059" i="35"/>
  <c r="A16060" i="35"/>
  <c r="A16061" i="35"/>
  <c r="A16062" i="35"/>
  <c r="A16063" i="35"/>
  <c r="A16064" i="35"/>
  <c r="A16065" i="35"/>
  <c r="A16066" i="35"/>
  <c r="A16067" i="35"/>
  <c r="A16068" i="35"/>
  <c r="A16069" i="35"/>
  <c r="A16070" i="35"/>
  <c r="A16071" i="35"/>
  <c r="A16072" i="35"/>
  <c r="A16073" i="35"/>
  <c r="A16074" i="35"/>
  <c r="A16075" i="35"/>
  <c r="A16076" i="35"/>
  <c r="A16077" i="35"/>
  <c r="A16078" i="35"/>
  <c r="A16079" i="35"/>
  <c r="A16080" i="35"/>
  <c r="A16081" i="35"/>
  <c r="A16082" i="35"/>
  <c r="A16083" i="35"/>
  <c r="A16084" i="35"/>
  <c r="A16085" i="35"/>
  <c r="A16086" i="35"/>
  <c r="A16087" i="35"/>
  <c r="A16088" i="35"/>
  <c r="A16089" i="35"/>
  <c r="A16090" i="35"/>
  <c r="A16091" i="35"/>
  <c r="A16092" i="35"/>
  <c r="A16093" i="35"/>
  <c r="A16094" i="35"/>
  <c r="A16095" i="35"/>
  <c r="A16096" i="35"/>
  <c r="A16097" i="35"/>
  <c r="A16098" i="35"/>
  <c r="A16099" i="35"/>
  <c r="A16100" i="35"/>
  <c r="A16101" i="35"/>
  <c r="A16102" i="35"/>
  <c r="A16103" i="35"/>
  <c r="A16104" i="35"/>
  <c r="A16105" i="35"/>
  <c r="A16106" i="35"/>
  <c r="A16107" i="35"/>
  <c r="A16108" i="35"/>
  <c r="A16109" i="35"/>
  <c r="A16110" i="35"/>
  <c r="A16111" i="35"/>
  <c r="A16112" i="35"/>
  <c r="A16113" i="35"/>
  <c r="A16114" i="35"/>
  <c r="A16115" i="35"/>
  <c r="A16116" i="35"/>
  <c r="A16117" i="35"/>
  <c r="A16118" i="35"/>
  <c r="A16119" i="35"/>
  <c r="A16120" i="35"/>
  <c r="A16121" i="35"/>
  <c r="A16122" i="35"/>
  <c r="A16123" i="35"/>
  <c r="A16124" i="35"/>
  <c r="A16125" i="35"/>
  <c r="A16126" i="35"/>
  <c r="A16127" i="35"/>
  <c r="A16128" i="35"/>
  <c r="A16129" i="35"/>
  <c r="A16130" i="35"/>
  <c r="A16131" i="35"/>
  <c r="A16132" i="35"/>
  <c r="A16133" i="35"/>
  <c r="A16134" i="35"/>
  <c r="A16135" i="35"/>
  <c r="A16136" i="35"/>
  <c r="A16137" i="35"/>
  <c r="A16138" i="35"/>
  <c r="A16139" i="35"/>
  <c r="A16140" i="35"/>
  <c r="A16141" i="35"/>
  <c r="A16142" i="35"/>
  <c r="A16143" i="35"/>
  <c r="A16144" i="35"/>
  <c r="A16145" i="35"/>
  <c r="A16146" i="35"/>
  <c r="A16147" i="35"/>
  <c r="A16148" i="35"/>
  <c r="A16149" i="35"/>
  <c r="A16150" i="35"/>
  <c r="A16151" i="35"/>
  <c r="A16152" i="35"/>
  <c r="A16153" i="35"/>
  <c r="A16154" i="35"/>
  <c r="A16155" i="35"/>
  <c r="A16156" i="35"/>
  <c r="A16157" i="35"/>
  <c r="A16158" i="35"/>
  <c r="A16159" i="35"/>
  <c r="A16160" i="35"/>
  <c r="A16161" i="35"/>
  <c r="A16162" i="35"/>
  <c r="A16163" i="35"/>
  <c r="A16164" i="35"/>
  <c r="A16165" i="35"/>
  <c r="A16166" i="35"/>
  <c r="A16167" i="35"/>
  <c r="A16168" i="35"/>
  <c r="A16169" i="35"/>
  <c r="A16170" i="35"/>
  <c r="A16171" i="35"/>
  <c r="A16172" i="35"/>
  <c r="A16173" i="35"/>
  <c r="A16174" i="35"/>
  <c r="A16175" i="35"/>
  <c r="A16176" i="35"/>
  <c r="A16177" i="35"/>
  <c r="A16178" i="35"/>
  <c r="A16179" i="35"/>
  <c r="A16180" i="35"/>
  <c r="A16181" i="35"/>
  <c r="A16182" i="35"/>
  <c r="A16183" i="35"/>
  <c r="A16184" i="35"/>
  <c r="A16185" i="35"/>
  <c r="A16186" i="35"/>
  <c r="A16187" i="35"/>
  <c r="A16188" i="35"/>
  <c r="A16189" i="35"/>
  <c r="A16190" i="35"/>
  <c r="A16191" i="35"/>
  <c r="A16192" i="35"/>
  <c r="A16193" i="35"/>
  <c r="A16194" i="35"/>
  <c r="A16195" i="35"/>
  <c r="A16196" i="35"/>
  <c r="A16197" i="35"/>
  <c r="A16198" i="35"/>
  <c r="A16199" i="35"/>
  <c r="A16200" i="35"/>
  <c r="A16201" i="35"/>
  <c r="A16202" i="35"/>
  <c r="A16203" i="35"/>
  <c r="A16204" i="35"/>
  <c r="A16205" i="35"/>
  <c r="A16206" i="35"/>
  <c r="A16207" i="35"/>
  <c r="A16208" i="35"/>
  <c r="A16209" i="35"/>
  <c r="A16210" i="35"/>
  <c r="A16211" i="35"/>
  <c r="A16212" i="35"/>
  <c r="A16213" i="35"/>
  <c r="A16214" i="35"/>
  <c r="A16215" i="35"/>
  <c r="A16216" i="35"/>
  <c r="A16217" i="35"/>
  <c r="A16218" i="35"/>
  <c r="A16219" i="35"/>
  <c r="A16220" i="35"/>
  <c r="A16221" i="35"/>
  <c r="A16222" i="35"/>
  <c r="A16223" i="35"/>
  <c r="A16224" i="35"/>
  <c r="A16225" i="35"/>
  <c r="A16226" i="35"/>
  <c r="A16227" i="35"/>
  <c r="A16228" i="35"/>
  <c r="A16229" i="35"/>
  <c r="A16230" i="35"/>
  <c r="A16231" i="35"/>
  <c r="A16232" i="35"/>
  <c r="A16233" i="35"/>
  <c r="A16234" i="35"/>
  <c r="A16235" i="35"/>
  <c r="A16236" i="35"/>
  <c r="A16237" i="35"/>
  <c r="A16238" i="35"/>
  <c r="A16239" i="35"/>
  <c r="A16240" i="35"/>
  <c r="A16241" i="35"/>
  <c r="A16242" i="35"/>
  <c r="A16243" i="35"/>
  <c r="A16244" i="35"/>
  <c r="A16245" i="35"/>
  <c r="A16246" i="35"/>
  <c r="A16247" i="35"/>
  <c r="A16248" i="35"/>
  <c r="A16249" i="35"/>
  <c r="A16250" i="35"/>
  <c r="A16251" i="35"/>
  <c r="A16252" i="35"/>
  <c r="A16253" i="35"/>
  <c r="A16254" i="35"/>
  <c r="A16255" i="35"/>
  <c r="A16256" i="35"/>
  <c r="A16257" i="35"/>
  <c r="A16258" i="35"/>
  <c r="A16259" i="35"/>
  <c r="A16260" i="35"/>
  <c r="A16261" i="35"/>
  <c r="A16262" i="35"/>
  <c r="A16263" i="35"/>
  <c r="A16264" i="35"/>
  <c r="A16265" i="35"/>
  <c r="A16266" i="35"/>
  <c r="A16267" i="35"/>
  <c r="A16268" i="35"/>
  <c r="A16269" i="35"/>
  <c r="A16270" i="35"/>
  <c r="A16271" i="35"/>
  <c r="A16272" i="35"/>
  <c r="A16273" i="35"/>
  <c r="A16274" i="35"/>
  <c r="A16275" i="35"/>
  <c r="A16276" i="35"/>
  <c r="A16277" i="35"/>
  <c r="A16278" i="35"/>
  <c r="A16279" i="35"/>
  <c r="A16280" i="35"/>
  <c r="A16281" i="35"/>
  <c r="A16282" i="35"/>
  <c r="A16283" i="35"/>
  <c r="A16284" i="35"/>
  <c r="A16285" i="35"/>
  <c r="A16286" i="35"/>
  <c r="A16287" i="35"/>
  <c r="A16288" i="35"/>
  <c r="A16289" i="35"/>
  <c r="A16290" i="35"/>
  <c r="A16291" i="35"/>
  <c r="A16292" i="35"/>
  <c r="A16293" i="35"/>
  <c r="A16294" i="35"/>
  <c r="A16295" i="35"/>
  <c r="A16296" i="35"/>
  <c r="A16297" i="35"/>
  <c r="A16298" i="35"/>
  <c r="A16299" i="35"/>
  <c r="A16300" i="35"/>
  <c r="A16301" i="35"/>
  <c r="A16302" i="35"/>
  <c r="A16303" i="35"/>
  <c r="A16304" i="35"/>
  <c r="A16305" i="35"/>
  <c r="A16306" i="35"/>
  <c r="A16307" i="35"/>
  <c r="A16308" i="35"/>
  <c r="A16309" i="35"/>
  <c r="A16310" i="35"/>
  <c r="A16311" i="35"/>
  <c r="A16312" i="35"/>
  <c r="A16313" i="35"/>
  <c r="A16314" i="35"/>
  <c r="A16315" i="35"/>
  <c r="A16316" i="35"/>
  <c r="A16317" i="35"/>
  <c r="A16318" i="35"/>
  <c r="A16319" i="35"/>
  <c r="A16320" i="35"/>
  <c r="A16321" i="35"/>
  <c r="A16322" i="35"/>
  <c r="A16323" i="35"/>
  <c r="A16324" i="35"/>
  <c r="A16325" i="35"/>
  <c r="A16326" i="35"/>
  <c r="A16327" i="35"/>
  <c r="A16328" i="35"/>
  <c r="A16329" i="35"/>
  <c r="A16330" i="35"/>
  <c r="A16331" i="35"/>
  <c r="A16332" i="35"/>
  <c r="A16333" i="35"/>
  <c r="A16334" i="35"/>
  <c r="A16335" i="35"/>
  <c r="A16336" i="35"/>
  <c r="A16337" i="35"/>
  <c r="A16338" i="35"/>
  <c r="A16339" i="35"/>
  <c r="A16340" i="35"/>
  <c r="A16341" i="35"/>
  <c r="A16342" i="35"/>
  <c r="A16343" i="35"/>
  <c r="A16344" i="35"/>
  <c r="A16345" i="35"/>
  <c r="A16346" i="35"/>
  <c r="A16347" i="35"/>
  <c r="A16348" i="35"/>
  <c r="A16349" i="35"/>
  <c r="A16350" i="35"/>
  <c r="A16351" i="35"/>
  <c r="A16352" i="35"/>
  <c r="A16353" i="35"/>
  <c r="A16354" i="35"/>
  <c r="A16355" i="35"/>
  <c r="A16356" i="35"/>
  <c r="A16357" i="35"/>
  <c r="A16358" i="35"/>
  <c r="A16359" i="35"/>
  <c r="A16360" i="35"/>
  <c r="A16361" i="35"/>
  <c r="A16362" i="35"/>
  <c r="A16363" i="35"/>
  <c r="A16364" i="35"/>
  <c r="A16365" i="35"/>
  <c r="A16366" i="35"/>
  <c r="A16367" i="35"/>
  <c r="A16368" i="35"/>
  <c r="A16369" i="35"/>
  <c r="A16370" i="35"/>
  <c r="A16371" i="35"/>
  <c r="A16372" i="35"/>
  <c r="A16373" i="35"/>
  <c r="A16374" i="35"/>
  <c r="A16375" i="35"/>
  <c r="A16376" i="35"/>
  <c r="A16377" i="35"/>
  <c r="A16378" i="35"/>
  <c r="A16379" i="35"/>
  <c r="A16380" i="35"/>
  <c r="A16381" i="35"/>
  <c r="A16382" i="35"/>
  <c r="A16383" i="35"/>
  <c r="A16384" i="35"/>
  <c r="A16385" i="35"/>
  <c r="A16386" i="35"/>
  <c r="A16387" i="35"/>
  <c r="A16388" i="35"/>
  <c r="A16389" i="35"/>
  <c r="A16390" i="35"/>
  <c r="A16391" i="35"/>
  <c r="A16392" i="35"/>
  <c r="A16393" i="35"/>
  <c r="A16394" i="35"/>
  <c r="A16395" i="35"/>
  <c r="A16396" i="35"/>
  <c r="A16397" i="35"/>
  <c r="A16398" i="35"/>
  <c r="A16399" i="35"/>
  <c r="A16400" i="35"/>
  <c r="A16401" i="35"/>
  <c r="A16402" i="35"/>
  <c r="A16403" i="35"/>
  <c r="A16404" i="35"/>
  <c r="A16405" i="35"/>
  <c r="A16406" i="35"/>
  <c r="A16407" i="35"/>
  <c r="A16408" i="35"/>
  <c r="A16409" i="35"/>
  <c r="A16410" i="35"/>
  <c r="A16411" i="35"/>
  <c r="A16412" i="35"/>
  <c r="A16413" i="35"/>
  <c r="A16414" i="35"/>
  <c r="A16415" i="35"/>
  <c r="A16416" i="35"/>
  <c r="A16417" i="35"/>
  <c r="A16418" i="35"/>
  <c r="A16419" i="35"/>
  <c r="A16420" i="35"/>
  <c r="A16421" i="35"/>
  <c r="A16422" i="35"/>
  <c r="A16423" i="35"/>
  <c r="A16424" i="35"/>
  <c r="A16425" i="35"/>
  <c r="A16426" i="35"/>
  <c r="A16427" i="35"/>
  <c r="A16428" i="35"/>
  <c r="A16429" i="35"/>
  <c r="A16430" i="35"/>
  <c r="A16431" i="35"/>
  <c r="A16432" i="35"/>
  <c r="A16433" i="35"/>
  <c r="A16434" i="35"/>
  <c r="A16435" i="35"/>
  <c r="A16436" i="35"/>
  <c r="A16437" i="35"/>
  <c r="A16438" i="35"/>
  <c r="A16439" i="35"/>
  <c r="A16440" i="35"/>
  <c r="A16441" i="35"/>
  <c r="A16442" i="35"/>
  <c r="A16443" i="35"/>
  <c r="A16444" i="35"/>
  <c r="A16445" i="35"/>
  <c r="A16446" i="35"/>
  <c r="A16447" i="35"/>
  <c r="A16448" i="35"/>
  <c r="A16449" i="35"/>
  <c r="A16450" i="35"/>
  <c r="A16451" i="35"/>
  <c r="A16452" i="35"/>
  <c r="A16453" i="35"/>
  <c r="A16454" i="35"/>
  <c r="A16455" i="35"/>
  <c r="A16456" i="35"/>
  <c r="A16457" i="35"/>
  <c r="A16458" i="35"/>
  <c r="A16459" i="35"/>
  <c r="A16460" i="35"/>
  <c r="A16461" i="35"/>
  <c r="A16462" i="35"/>
  <c r="A16463" i="35"/>
  <c r="A16464" i="35"/>
  <c r="A16465" i="35"/>
  <c r="A16466" i="35"/>
  <c r="A16467" i="35"/>
  <c r="A16468" i="35"/>
  <c r="A16469" i="35"/>
  <c r="A16470" i="35"/>
  <c r="A16471" i="35"/>
  <c r="A16472" i="35"/>
  <c r="A16473" i="35"/>
  <c r="A16474" i="35"/>
  <c r="A16475" i="35"/>
  <c r="A16476" i="35"/>
  <c r="A16477" i="35"/>
  <c r="A16478" i="35"/>
  <c r="A16479" i="35"/>
  <c r="A16480" i="35"/>
  <c r="A16481" i="35"/>
  <c r="A16482" i="35"/>
  <c r="A16483" i="35"/>
  <c r="A16484" i="35"/>
  <c r="A16485" i="35"/>
  <c r="A16486" i="35"/>
  <c r="A16487" i="35"/>
  <c r="A16488" i="35"/>
  <c r="A16489" i="35"/>
  <c r="A16490" i="35"/>
  <c r="A16491" i="35"/>
  <c r="A16492" i="35"/>
  <c r="A16493" i="35"/>
  <c r="A16494" i="35"/>
  <c r="A16495" i="35"/>
  <c r="A16496" i="35"/>
  <c r="A16497" i="35"/>
  <c r="A16498" i="35"/>
  <c r="A16499" i="35"/>
  <c r="A16500" i="35"/>
  <c r="A16501" i="35"/>
  <c r="A16502" i="35"/>
  <c r="A16503" i="35"/>
  <c r="A16504" i="35"/>
  <c r="A16505" i="35"/>
  <c r="A16506" i="35"/>
  <c r="A16507" i="35"/>
  <c r="A16508" i="35"/>
  <c r="A16509" i="35"/>
  <c r="A16510" i="35"/>
  <c r="A16511" i="35"/>
  <c r="A16512" i="35"/>
  <c r="A16513" i="35"/>
  <c r="A16514" i="35"/>
  <c r="A16515" i="35"/>
  <c r="A16516" i="35"/>
  <c r="A16517" i="35"/>
  <c r="A16518" i="35"/>
  <c r="A16519" i="35"/>
  <c r="A16520" i="35"/>
  <c r="A16521" i="35"/>
  <c r="A16522" i="35"/>
  <c r="A16523" i="35"/>
  <c r="A16524" i="35"/>
  <c r="A16525" i="35"/>
  <c r="A16526" i="35"/>
  <c r="A16527" i="35"/>
  <c r="A16528" i="35"/>
  <c r="A16529" i="35"/>
  <c r="A16530" i="35"/>
  <c r="A16531" i="35"/>
  <c r="A16532" i="35"/>
  <c r="A16533" i="35"/>
  <c r="A16534" i="35"/>
  <c r="A16535" i="35"/>
  <c r="A16536" i="35"/>
  <c r="A16537" i="35"/>
  <c r="A16538" i="35"/>
  <c r="A16539" i="35"/>
  <c r="A16540" i="35"/>
  <c r="A16541" i="35"/>
  <c r="A16542" i="35"/>
  <c r="A16543" i="35"/>
  <c r="A16544" i="35"/>
  <c r="A16545" i="35"/>
  <c r="A16546" i="35"/>
  <c r="A16547" i="35"/>
  <c r="A16548" i="35"/>
  <c r="A16549" i="35"/>
  <c r="A16550" i="35"/>
  <c r="A16551" i="35"/>
  <c r="A16552" i="35"/>
  <c r="A16553" i="35"/>
  <c r="A16554" i="35"/>
  <c r="A16555" i="35"/>
  <c r="A16556" i="35"/>
  <c r="A16557" i="35"/>
  <c r="A16558" i="35"/>
  <c r="A16559" i="35"/>
  <c r="A16560" i="35"/>
  <c r="A16561" i="35"/>
  <c r="A16562" i="35"/>
  <c r="A16563" i="35"/>
  <c r="A16564" i="35"/>
  <c r="A16565" i="35"/>
  <c r="A16566" i="35"/>
  <c r="A16567" i="35"/>
  <c r="A16568" i="35"/>
  <c r="A16569" i="35"/>
  <c r="A16570" i="35"/>
  <c r="A16571" i="35"/>
  <c r="A16572" i="35"/>
  <c r="A16573" i="35"/>
  <c r="A16574" i="35"/>
  <c r="A16575" i="35"/>
  <c r="A16576" i="35"/>
  <c r="A16577" i="35"/>
  <c r="A16578" i="35"/>
  <c r="A16579" i="35"/>
  <c r="A16580" i="35"/>
  <c r="A16581" i="35"/>
  <c r="A16582" i="35"/>
  <c r="A16583" i="35"/>
  <c r="A16584" i="35"/>
  <c r="A16585" i="35"/>
  <c r="A16586" i="35"/>
  <c r="A16587" i="35"/>
  <c r="A16588" i="35"/>
  <c r="A16589" i="35"/>
  <c r="A16590" i="35"/>
  <c r="A16591" i="35"/>
  <c r="A16592" i="35"/>
  <c r="A16593" i="35"/>
  <c r="A16594" i="35"/>
  <c r="A16595" i="35"/>
  <c r="A16596" i="35"/>
  <c r="A16597" i="35"/>
  <c r="A16598" i="35"/>
  <c r="A16599" i="35"/>
  <c r="A16600" i="35"/>
  <c r="A16601" i="35"/>
  <c r="A16602" i="35"/>
  <c r="A16603" i="35"/>
  <c r="A16604" i="35"/>
  <c r="A16605" i="35"/>
  <c r="A16606" i="35"/>
  <c r="A16607" i="35"/>
  <c r="A16608" i="35"/>
  <c r="A16609" i="35"/>
  <c r="A16610" i="35"/>
  <c r="A16611" i="35"/>
  <c r="A16612" i="35"/>
  <c r="A16613" i="35"/>
  <c r="A16614" i="35"/>
  <c r="A16615" i="35"/>
  <c r="A16616" i="35"/>
  <c r="A16617" i="35"/>
  <c r="A16618" i="35"/>
  <c r="A16619" i="35"/>
  <c r="A16620" i="35"/>
  <c r="A16621" i="35"/>
  <c r="A16622" i="35"/>
  <c r="A16623" i="35"/>
  <c r="A16624" i="35"/>
  <c r="A16625" i="35"/>
  <c r="A16626" i="35"/>
  <c r="A16627" i="35"/>
  <c r="A16628" i="35"/>
  <c r="A16629" i="35"/>
  <c r="A16630" i="35"/>
  <c r="A16631" i="35"/>
  <c r="A16632" i="35"/>
  <c r="A16633" i="35"/>
  <c r="A16634" i="35"/>
  <c r="A16635" i="35"/>
  <c r="A16636" i="35"/>
  <c r="A16637" i="35"/>
  <c r="A16638" i="35"/>
  <c r="A16639" i="35"/>
  <c r="A16640" i="35"/>
  <c r="A16641" i="35"/>
  <c r="A16642" i="35"/>
  <c r="A16643" i="35"/>
  <c r="A16644" i="35"/>
  <c r="A16645" i="35"/>
  <c r="A16646" i="35"/>
  <c r="A16647" i="35"/>
  <c r="A16648" i="35"/>
  <c r="A16649" i="35"/>
  <c r="A16650" i="35"/>
  <c r="A16651" i="35"/>
  <c r="A16652" i="35"/>
  <c r="A16653" i="35"/>
  <c r="A16654" i="35"/>
  <c r="A16655" i="35"/>
  <c r="A16656" i="35"/>
  <c r="A16657" i="35"/>
  <c r="A16658" i="35"/>
  <c r="A16659" i="35"/>
  <c r="A16660" i="35"/>
  <c r="A16661" i="35"/>
  <c r="A16662" i="35"/>
  <c r="A16663" i="35"/>
  <c r="A16664" i="35"/>
  <c r="A16665" i="35"/>
  <c r="A16666" i="35"/>
  <c r="A16667" i="35"/>
  <c r="A16668" i="35"/>
  <c r="A16669" i="35"/>
  <c r="A16670" i="35"/>
  <c r="A16671" i="35"/>
  <c r="A16672" i="35"/>
  <c r="A16673" i="35"/>
  <c r="A16674" i="35"/>
  <c r="A16675" i="35"/>
  <c r="A16676" i="35"/>
  <c r="A16677" i="35"/>
  <c r="A16678" i="35"/>
  <c r="A16679" i="35"/>
  <c r="A16680" i="35"/>
  <c r="A16681" i="35"/>
  <c r="A16682" i="35"/>
  <c r="A16683" i="35"/>
  <c r="A16684" i="35"/>
  <c r="A16685" i="35"/>
  <c r="A16686" i="35"/>
  <c r="A16687" i="35"/>
  <c r="A16688" i="35"/>
  <c r="A16689" i="35"/>
  <c r="A16690" i="35"/>
  <c r="A16691" i="35"/>
  <c r="A16692" i="35"/>
  <c r="A16693" i="35"/>
  <c r="A16694" i="35"/>
  <c r="A16695" i="35"/>
  <c r="A16696" i="35"/>
  <c r="A16697" i="35"/>
  <c r="A16698" i="35"/>
  <c r="A16699" i="35"/>
  <c r="A16700" i="35"/>
  <c r="A16701" i="35"/>
  <c r="A16702" i="35"/>
  <c r="A16703" i="35"/>
  <c r="A16704" i="35"/>
  <c r="A16705" i="35"/>
  <c r="A16706" i="35"/>
  <c r="A16707" i="35"/>
  <c r="A16708" i="35"/>
  <c r="A16709" i="35"/>
  <c r="A16710" i="35"/>
  <c r="A16711" i="35"/>
  <c r="A16712" i="35"/>
  <c r="A16713" i="35"/>
  <c r="A16714" i="35"/>
  <c r="A16715" i="35"/>
  <c r="A16716" i="35"/>
  <c r="A16717" i="35"/>
  <c r="A16718" i="35"/>
  <c r="A16719" i="35"/>
  <c r="A16720" i="35"/>
  <c r="A16721" i="35"/>
  <c r="A16722" i="35"/>
  <c r="A16723" i="35"/>
  <c r="A16724" i="35"/>
  <c r="A16725" i="35"/>
  <c r="A16726" i="35"/>
  <c r="A16727" i="35"/>
  <c r="A16728" i="35"/>
  <c r="A16729" i="35"/>
  <c r="A16730" i="35"/>
  <c r="A16731" i="35"/>
  <c r="A16732" i="35"/>
  <c r="A16733" i="35"/>
  <c r="A16734" i="35"/>
  <c r="A16735" i="35"/>
  <c r="A16736" i="35"/>
  <c r="A16737" i="35"/>
  <c r="A16738" i="35"/>
  <c r="A16739" i="35"/>
  <c r="A16740" i="35"/>
  <c r="A16741" i="35"/>
  <c r="A16742" i="35"/>
  <c r="A16743" i="35"/>
  <c r="A16744" i="35"/>
  <c r="A16745" i="35"/>
  <c r="A16746" i="35"/>
  <c r="A16747" i="35"/>
  <c r="A16748" i="35"/>
  <c r="A16749" i="35"/>
  <c r="A16750" i="35"/>
  <c r="A16751" i="35"/>
  <c r="A16752" i="35"/>
  <c r="A16753" i="35"/>
  <c r="A16754" i="35"/>
  <c r="A16755" i="35"/>
  <c r="A16756" i="35"/>
  <c r="A16757" i="35"/>
  <c r="A16758" i="35"/>
  <c r="A16759" i="35"/>
  <c r="A16760" i="35"/>
  <c r="A16761" i="35"/>
  <c r="A16762" i="35"/>
  <c r="A16763" i="35"/>
  <c r="A16764" i="35"/>
  <c r="A16765" i="35"/>
  <c r="A16766" i="35"/>
  <c r="A16767" i="35"/>
  <c r="A16768" i="35"/>
  <c r="A16769" i="35"/>
  <c r="A16770" i="35"/>
  <c r="A16771" i="35"/>
  <c r="A16772" i="35"/>
  <c r="A16773" i="35"/>
  <c r="A16774" i="35"/>
  <c r="A16775" i="35"/>
  <c r="A16776" i="35"/>
  <c r="A16777" i="35"/>
  <c r="A16778" i="35"/>
  <c r="A16779" i="35"/>
  <c r="A16780" i="35"/>
  <c r="A16781" i="35"/>
  <c r="A16782" i="35"/>
  <c r="A16783" i="35"/>
  <c r="A16784" i="35"/>
  <c r="A16785" i="35"/>
  <c r="A16786" i="35"/>
  <c r="A16787" i="35"/>
  <c r="A16788" i="35"/>
  <c r="A16789" i="35"/>
  <c r="A16790" i="35"/>
  <c r="A16791" i="35"/>
  <c r="A16792" i="35"/>
  <c r="A16793" i="35"/>
  <c r="A16794" i="35"/>
  <c r="A16795" i="35"/>
  <c r="A16796" i="35"/>
  <c r="A16797" i="35"/>
  <c r="A16798" i="35"/>
  <c r="A16799" i="35"/>
  <c r="A16800" i="35"/>
  <c r="A16801" i="35"/>
  <c r="A16802" i="35"/>
  <c r="A16803" i="35"/>
  <c r="A16804" i="35"/>
  <c r="A16805" i="35"/>
  <c r="A16806" i="35"/>
  <c r="A16807" i="35"/>
  <c r="A16808" i="35"/>
  <c r="A16809" i="35"/>
  <c r="A16810" i="35"/>
  <c r="A16811" i="35"/>
  <c r="A16812" i="35"/>
  <c r="A16813" i="35"/>
  <c r="A16814" i="35"/>
  <c r="A16815" i="35"/>
  <c r="A16816" i="35"/>
  <c r="A16817" i="35"/>
  <c r="A16818" i="35"/>
  <c r="A16819" i="35"/>
  <c r="A16820" i="35"/>
  <c r="A16821" i="35"/>
  <c r="A16822" i="35"/>
  <c r="A16823" i="35"/>
  <c r="A16824" i="35"/>
  <c r="A16825" i="35"/>
  <c r="A16826" i="35"/>
  <c r="A16827" i="35"/>
  <c r="A16828" i="35"/>
  <c r="A16829" i="35"/>
  <c r="A16830" i="35"/>
  <c r="A16831" i="35"/>
  <c r="A16832" i="35"/>
  <c r="A16833" i="35"/>
  <c r="A16834" i="35"/>
  <c r="A16835" i="35"/>
  <c r="A16836" i="35"/>
  <c r="A16837" i="35"/>
  <c r="A16838" i="35"/>
  <c r="A16839" i="35"/>
  <c r="A16840" i="35"/>
  <c r="A16841" i="35"/>
  <c r="A16842" i="35"/>
  <c r="A16843" i="35"/>
  <c r="A16844" i="35"/>
  <c r="A16845" i="35"/>
  <c r="A16846" i="35"/>
  <c r="A16847" i="35"/>
  <c r="A16848" i="35"/>
  <c r="A16849" i="35"/>
  <c r="A16850" i="35"/>
  <c r="A16851" i="35"/>
  <c r="A16852" i="35"/>
  <c r="A16853" i="35"/>
  <c r="A16854" i="35"/>
  <c r="A16855" i="35"/>
  <c r="A16856" i="35"/>
  <c r="A16857" i="35"/>
  <c r="A16858" i="35"/>
  <c r="A16859" i="35"/>
  <c r="A16860" i="35"/>
  <c r="A16861" i="35"/>
  <c r="A16862" i="35"/>
  <c r="A16863" i="35"/>
  <c r="A16864" i="35"/>
  <c r="A16865" i="35"/>
  <c r="A16866" i="35"/>
  <c r="A16867" i="35"/>
  <c r="A16868" i="35"/>
  <c r="A16869" i="35"/>
  <c r="A16870" i="35"/>
  <c r="A16871" i="35"/>
  <c r="A16872" i="35"/>
  <c r="A16873" i="35"/>
  <c r="A16874" i="35"/>
  <c r="A16875" i="35"/>
  <c r="A16876" i="35"/>
  <c r="A16877" i="35"/>
  <c r="A16878" i="35"/>
  <c r="A16879" i="35"/>
  <c r="A16880" i="35"/>
  <c r="A16881" i="35"/>
  <c r="A16882" i="35"/>
  <c r="A16883" i="35"/>
  <c r="A16884" i="35"/>
  <c r="A16885" i="35"/>
  <c r="A16886" i="35"/>
  <c r="A16887" i="35"/>
  <c r="A16888" i="35"/>
  <c r="A16889" i="35"/>
  <c r="A16890" i="35"/>
  <c r="A16891" i="35"/>
  <c r="A16892" i="35"/>
  <c r="A16893" i="35"/>
  <c r="A16894" i="35"/>
  <c r="A16895" i="35"/>
  <c r="A16896" i="35"/>
  <c r="A16897" i="35"/>
  <c r="A16898" i="35"/>
  <c r="A16899" i="35"/>
  <c r="A16900" i="35"/>
  <c r="A16901" i="35"/>
  <c r="A16902" i="35"/>
  <c r="A16903" i="35"/>
  <c r="A16904" i="35"/>
  <c r="A16905" i="35"/>
  <c r="A16906" i="35"/>
  <c r="A16907" i="35"/>
  <c r="A16908" i="35"/>
  <c r="A16909" i="35"/>
  <c r="A16910" i="35"/>
  <c r="A16911" i="35"/>
  <c r="A16912" i="35"/>
  <c r="A16913" i="35"/>
  <c r="A16914" i="35"/>
  <c r="A16915" i="35"/>
  <c r="A16916" i="35"/>
  <c r="A16917" i="35"/>
  <c r="A16918" i="35"/>
  <c r="A16919" i="35"/>
  <c r="A16920" i="35"/>
  <c r="A16921" i="35"/>
  <c r="A16922" i="35"/>
  <c r="A16923" i="35"/>
  <c r="A16924" i="35"/>
  <c r="A16925" i="35"/>
  <c r="A16926" i="35"/>
  <c r="A16927" i="35"/>
  <c r="A16928" i="35"/>
  <c r="A16929" i="35"/>
  <c r="A16930" i="35"/>
  <c r="A16931" i="35"/>
  <c r="A16932" i="35"/>
  <c r="A16933" i="35"/>
  <c r="A16934" i="35"/>
  <c r="A16935" i="35"/>
  <c r="A16936" i="35"/>
  <c r="A16937" i="35"/>
  <c r="A16938" i="35"/>
  <c r="A16939" i="35"/>
  <c r="A16940" i="35"/>
  <c r="A16941" i="35"/>
  <c r="A16942" i="35"/>
  <c r="A16943" i="35"/>
  <c r="A16944" i="35"/>
  <c r="A16945" i="35"/>
  <c r="A16946" i="35"/>
  <c r="A16947" i="35"/>
  <c r="A16948" i="35"/>
  <c r="A16949" i="35"/>
  <c r="A16950" i="35"/>
  <c r="A16951" i="35"/>
  <c r="A16952" i="35"/>
  <c r="A16953" i="35"/>
  <c r="A16954" i="35"/>
  <c r="A16955" i="35"/>
  <c r="A16956" i="35"/>
  <c r="A16957" i="35"/>
  <c r="A16958" i="35"/>
  <c r="A16959" i="35"/>
  <c r="A16960" i="35"/>
  <c r="A16961" i="35"/>
  <c r="A16962" i="35"/>
  <c r="A16963" i="35"/>
  <c r="A16964" i="35"/>
  <c r="A16965" i="35"/>
  <c r="A16966" i="35"/>
  <c r="A16967" i="35"/>
  <c r="A16968" i="35"/>
  <c r="A16969" i="35"/>
  <c r="A16970" i="35"/>
  <c r="A16971" i="35"/>
  <c r="A16972" i="35"/>
  <c r="A16973" i="35"/>
  <c r="A16974" i="35"/>
  <c r="A16975" i="35"/>
  <c r="A16976" i="35"/>
  <c r="A16977" i="35"/>
  <c r="A16978" i="35"/>
  <c r="A16979" i="35"/>
  <c r="A16980" i="35"/>
  <c r="A16981" i="35"/>
  <c r="A16982" i="35"/>
  <c r="A16983" i="35"/>
  <c r="A16984" i="35"/>
  <c r="A16985" i="35"/>
  <c r="A16986" i="35"/>
  <c r="A16987" i="35"/>
  <c r="A16988" i="35"/>
  <c r="A16989" i="35"/>
  <c r="A16990" i="35"/>
  <c r="A16991" i="35"/>
  <c r="A16992" i="35"/>
  <c r="A16993" i="35"/>
  <c r="A16994" i="35"/>
  <c r="A16995" i="35"/>
  <c r="A16996" i="35"/>
  <c r="A16997" i="35"/>
  <c r="A16998" i="35"/>
  <c r="A16999" i="35"/>
  <c r="A17000" i="35"/>
  <c r="A17001" i="35"/>
  <c r="A17002" i="35"/>
  <c r="A17003" i="35"/>
  <c r="A17004" i="35"/>
  <c r="A17005" i="35"/>
  <c r="A17006" i="35"/>
  <c r="A17007" i="35"/>
  <c r="A17008" i="35"/>
  <c r="A17009" i="35"/>
  <c r="A17010" i="35"/>
  <c r="A17011" i="35"/>
  <c r="A17012" i="35"/>
  <c r="A17013" i="35"/>
  <c r="A17014" i="35"/>
  <c r="A17015" i="35"/>
  <c r="A17016" i="35"/>
  <c r="A17017" i="35"/>
  <c r="A17018" i="35"/>
  <c r="A17019" i="35"/>
  <c r="A17020" i="35"/>
  <c r="A17021" i="35"/>
  <c r="A17022" i="35"/>
  <c r="A17023" i="35"/>
  <c r="A17024" i="35"/>
  <c r="A17025" i="35"/>
  <c r="A17026" i="35"/>
  <c r="A17027" i="35"/>
  <c r="A17028" i="35"/>
  <c r="A17029" i="35"/>
  <c r="A17030" i="35"/>
  <c r="A17031" i="35"/>
  <c r="A17032" i="35"/>
  <c r="A17033" i="35"/>
  <c r="A17034" i="35"/>
  <c r="A17035" i="35"/>
  <c r="A17036" i="35"/>
  <c r="A17037" i="35"/>
  <c r="A17038" i="35"/>
  <c r="A17039" i="35"/>
  <c r="A17040" i="35"/>
  <c r="A17041" i="35"/>
  <c r="A17042" i="35"/>
  <c r="A17043" i="35"/>
  <c r="A17044" i="35"/>
  <c r="A17045" i="35"/>
  <c r="A17046" i="35"/>
  <c r="A17047" i="35"/>
  <c r="A17048" i="35"/>
  <c r="A17049" i="35"/>
  <c r="A17050" i="35"/>
  <c r="A17051" i="35"/>
  <c r="A17052" i="35"/>
  <c r="A17053" i="35"/>
  <c r="A17054" i="35"/>
  <c r="A17055" i="35"/>
  <c r="A17056" i="35"/>
  <c r="A17057" i="35"/>
  <c r="A17058" i="35"/>
  <c r="A17059" i="35"/>
  <c r="A17060" i="35"/>
  <c r="A17061" i="35"/>
  <c r="A17062" i="35"/>
  <c r="A17063" i="35"/>
  <c r="A17064" i="35"/>
  <c r="A17065" i="35"/>
  <c r="A17066" i="35"/>
  <c r="A17067" i="35"/>
  <c r="A17068" i="35"/>
  <c r="A17069" i="35"/>
  <c r="A17070" i="35"/>
  <c r="A17071" i="35"/>
  <c r="A17072" i="35"/>
  <c r="A17073" i="35"/>
  <c r="A17074" i="35"/>
  <c r="A17075" i="35"/>
  <c r="A17076" i="35"/>
  <c r="A17077" i="35"/>
  <c r="A17078" i="35"/>
  <c r="A17079" i="35"/>
  <c r="A17080" i="35"/>
  <c r="A17081" i="35"/>
  <c r="A17082" i="35"/>
  <c r="A17083" i="35"/>
  <c r="A17084" i="35"/>
  <c r="A17085" i="35"/>
  <c r="A17086" i="35"/>
  <c r="A17087" i="35"/>
  <c r="A17088" i="35"/>
  <c r="A17089" i="35"/>
  <c r="A17090" i="35"/>
  <c r="A17091" i="35"/>
  <c r="A17092" i="35"/>
  <c r="A17093" i="35"/>
  <c r="A17094" i="35"/>
  <c r="A17095" i="35"/>
  <c r="A17096" i="35"/>
  <c r="A17097" i="35"/>
  <c r="A17098" i="35"/>
  <c r="A17099" i="35"/>
  <c r="A17100" i="35"/>
  <c r="A17101" i="35"/>
  <c r="A17102" i="35"/>
  <c r="A17103" i="35"/>
  <c r="A17104" i="35"/>
  <c r="A17105" i="35"/>
  <c r="A17106" i="35"/>
  <c r="A17107" i="35"/>
  <c r="A17108" i="35"/>
  <c r="A17109" i="35"/>
  <c r="A17110" i="35"/>
  <c r="A17111" i="35"/>
  <c r="A17112" i="35"/>
  <c r="A17113" i="35"/>
  <c r="A17114" i="35"/>
  <c r="A17115" i="35"/>
  <c r="A17116" i="35"/>
  <c r="A17117" i="35"/>
  <c r="A17118" i="35"/>
  <c r="A17119" i="35"/>
  <c r="A17120" i="35"/>
  <c r="A17121" i="35"/>
  <c r="A17122" i="35"/>
  <c r="A17123" i="35"/>
  <c r="A17124" i="35"/>
  <c r="A17125" i="35"/>
  <c r="A17126" i="35"/>
  <c r="A17127" i="35"/>
  <c r="A17128" i="35"/>
  <c r="A17129" i="35"/>
  <c r="A17130" i="35"/>
  <c r="A17131" i="35"/>
  <c r="A17132" i="35"/>
  <c r="A17133" i="35"/>
  <c r="A17134" i="35"/>
  <c r="A17135" i="35"/>
  <c r="A17136" i="35"/>
  <c r="A17137" i="35"/>
  <c r="A17138" i="35"/>
  <c r="A17139" i="35"/>
  <c r="A17140" i="35"/>
  <c r="A17141" i="35"/>
  <c r="A17142" i="35"/>
  <c r="A17143" i="35"/>
  <c r="A17144" i="35"/>
  <c r="A17145" i="35"/>
  <c r="A17146" i="35"/>
  <c r="A17147" i="35"/>
  <c r="A17148" i="35"/>
  <c r="A17149" i="35"/>
  <c r="A17150" i="35"/>
  <c r="A17151" i="35"/>
  <c r="A17152" i="35"/>
  <c r="A17153" i="35"/>
  <c r="A17154" i="35"/>
  <c r="A17155" i="35"/>
  <c r="A17156" i="35"/>
  <c r="A17157" i="35"/>
  <c r="A17158" i="35"/>
  <c r="A17159" i="35"/>
  <c r="A17160" i="35"/>
  <c r="A17161" i="35"/>
  <c r="A17162" i="35"/>
  <c r="A17163" i="35"/>
  <c r="A17164" i="35"/>
  <c r="A17165" i="35"/>
  <c r="A17166" i="35"/>
  <c r="A17167" i="35"/>
  <c r="A17168" i="35"/>
  <c r="A17169" i="35"/>
  <c r="A17170" i="35"/>
  <c r="A17171" i="35"/>
  <c r="A17172" i="35"/>
  <c r="A17173" i="35"/>
  <c r="A17174" i="35"/>
  <c r="A17175" i="35"/>
  <c r="A17176" i="35"/>
  <c r="A17177" i="35"/>
  <c r="A17178" i="35"/>
  <c r="A17179" i="35"/>
  <c r="A17180" i="35"/>
  <c r="A17181" i="35"/>
  <c r="A17182" i="35"/>
  <c r="A17183" i="35"/>
  <c r="A17184" i="35"/>
  <c r="A17185" i="35"/>
  <c r="A17186" i="35"/>
  <c r="A17187" i="35"/>
  <c r="A17188" i="35"/>
  <c r="A17189" i="35"/>
  <c r="A17190" i="35"/>
  <c r="A17191" i="35"/>
  <c r="A17192" i="35"/>
  <c r="A17193" i="35"/>
  <c r="A17194" i="35"/>
  <c r="A17195" i="35"/>
  <c r="A17196" i="35"/>
  <c r="A17197" i="35"/>
  <c r="A17198" i="35"/>
  <c r="A17199" i="35"/>
  <c r="A17200" i="35"/>
  <c r="A17201" i="35"/>
  <c r="A17202" i="35"/>
  <c r="A17203" i="35"/>
  <c r="A17204" i="35"/>
  <c r="A17205" i="35"/>
  <c r="A17206" i="35"/>
  <c r="A17207" i="35"/>
  <c r="A17208" i="35"/>
  <c r="A17209" i="35"/>
  <c r="A17210" i="35"/>
  <c r="A17211" i="35"/>
  <c r="A17212" i="35"/>
  <c r="A17213" i="35"/>
  <c r="A17214" i="35"/>
  <c r="A17215" i="35"/>
  <c r="A17216" i="35"/>
  <c r="A17217" i="35"/>
  <c r="A17218" i="35"/>
  <c r="A17219" i="35"/>
  <c r="A17220" i="35"/>
  <c r="A17221" i="35"/>
  <c r="A17222" i="35"/>
  <c r="A17223" i="35"/>
  <c r="A17224" i="35"/>
  <c r="A17225" i="35"/>
  <c r="A17226" i="35"/>
  <c r="A17227" i="35"/>
  <c r="A17228" i="35"/>
  <c r="A17229" i="35"/>
  <c r="A17230" i="35"/>
  <c r="A17231" i="35"/>
  <c r="A17232" i="35"/>
  <c r="A17233" i="35"/>
  <c r="A17234" i="35"/>
  <c r="A17235" i="35"/>
  <c r="A17236" i="35"/>
  <c r="A17237" i="35"/>
  <c r="A17238" i="35"/>
  <c r="A17239" i="35"/>
  <c r="A17240" i="35"/>
  <c r="A17241" i="35"/>
  <c r="A17242" i="35"/>
  <c r="A17243" i="35"/>
  <c r="A17244" i="35"/>
  <c r="A17245" i="35"/>
  <c r="A17246" i="35"/>
  <c r="A17247" i="35"/>
  <c r="A17248" i="35"/>
  <c r="A17249" i="35"/>
  <c r="A17250" i="35"/>
  <c r="A17251" i="35"/>
  <c r="A17252" i="35"/>
  <c r="A17253" i="35"/>
  <c r="A17254" i="35"/>
  <c r="A17255" i="35"/>
  <c r="A17256" i="35"/>
  <c r="A17257" i="35"/>
  <c r="A17258" i="35"/>
  <c r="A17259" i="35"/>
  <c r="A17260" i="35"/>
  <c r="A17261" i="35"/>
  <c r="A17262" i="35"/>
  <c r="A17263" i="35"/>
  <c r="A17264" i="35"/>
  <c r="A17265" i="35"/>
  <c r="A17266" i="35"/>
  <c r="A17267" i="35"/>
  <c r="A17268" i="35"/>
  <c r="A17269" i="35"/>
  <c r="A17270" i="35"/>
  <c r="A17271" i="35"/>
  <c r="A17272" i="35"/>
  <c r="A17273" i="35"/>
  <c r="A17274" i="35"/>
  <c r="A17275" i="35"/>
  <c r="A17276" i="35"/>
  <c r="A17277" i="35"/>
  <c r="A17278" i="35"/>
  <c r="A17279" i="35"/>
  <c r="A17280" i="35"/>
  <c r="A17281" i="35"/>
  <c r="A17282" i="35"/>
  <c r="A17283" i="35"/>
  <c r="A17284" i="35"/>
  <c r="A17285" i="35"/>
  <c r="A17286" i="35"/>
  <c r="A17287" i="35"/>
  <c r="A17288" i="35"/>
  <c r="A17289" i="35"/>
  <c r="A17290" i="35"/>
  <c r="A17291" i="35"/>
  <c r="A17292" i="35"/>
  <c r="A17293" i="35"/>
  <c r="A17294" i="35"/>
  <c r="A17295" i="35"/>
  <c r="A17296" i="35"/>
  <c r="A17297" i="35"/>
  <c r="A17298" i="35"/>
  <c r="A17299" i="35"/>
  <c r="A17300" i="35"/>
  <c r="A17301" i="35"/>
  <c r="A17302" i="35"/>
  <c r="A17303" i="35"/>
  <c r="A17304" i="35"/>
  <c r="A17305" i="35"/>
  <c r="A17306" i="35"/>
  <c r="A17307" i="35"/>
  <c r="A17308" i="35"/>
  <c r="A17309" i="35"/>
  <c r="A17310" i="35"/>
  <c r="A17311" i="35"/>
  <c r="A17312" i="35"/>
  <c r="A17313" i="35"/>
  <c r="A17314" i="35"/>
  <c r="A17315" i="35"/>
  <c r="A17316" i="35"/>
  <c r="A17317" i="35"/>
  <c r="A17318" i="35"/>
  <c r="A17319" i="35"/>
  <c r="A17320" i="35"/>
  <c r="A17321" i="35"/>
  <c r="A17322" i="35"/>
  <c r="A17323" i="35"/>
  <c r="A17324" i="35"/>
  <c r="A17325" i="35"/>
  <c r="A17326" i="35"/>
  <c r="A17327" i="35"/>
  <c r="A17328" i="35"/>
  <c r="A17329" i="35"/>
  <c r="A17330" i="35"/>
  <c r="A17331" i="35"/>
  <c r="A17332" i="35"/>
  <c r="A17333" i="35"/>
  <c r="A17334" i="35"/>
  <c r="A17335" i="35"/>
  <c r="A17336" i="35"/>
  <c r="A17337" i="35"/>
  <c r="A17338" i="35"/>
  <c r="A17339" i="35"/>
  <c r="A17340" i="35"/>
  <c r="A17341" i="35"/>
  <c r="A17342" i="35"/>
  <c r="A17343" i="35"/>
  <c r="A17344" i="35"/>
  <c r="A17345" i="35"/>
  <c r="A17346" i="35"/>
  <c r="A17347" i="35"/>
  <c r="A17348" i="35"/>
  <c r="A17349" i="35"/>
  <c r="A17350" i="35"/>
  <c r="A17351" i="35"/>
  <c r="A17352" i="35"/>
  <c r="A17353" i="35"/>
  <c r="A17354" i="35"/>
  <c r="A17355" i="35"/>
  <c r="A17356" i="35"/>
  <c r="A17357" i="35"/>
  <c r="A17358" i="35"/>
  <c r="A17359" i="35"/>
  <c r="A17360" i="35"/>
  <c r="A17361" i="35"/>
  <c r="A17362" i="35"/>
  <c r="A17363" i="35"/>
  <c r="A17364" i="35"/>
  <c r="A17365" i="35"/>
  <c r="A17366" i="35"/>
  <c r="A17367" i="35"/>
  <c r="A17368" i="35"/>
  <c r="A17369" i="35"/>
  <c r="A17370" i="35"/>
  <c r="A17371" i="35"/>
  <c r="A17372" i="35"/>
  <c r="A17373" i="35"/>
  <c r="A17374" i="35"/>
  <c r="A17375" i="35"/>
  <c r="A17376" i="35"/>
  <c r="A17377" i="35"/>
  <c r="A17378" i="35"/>
  <c r="A17379" i="35"/>
  <c r="A17380" i="35"/>
  <c r="A17381" i="35"/>
  <c r="A17382" i="35"/>
  <c r="A17383" i="35"/>
  <c r="A17384" i="35"/>
  <c r="A17385" i="35"/>
  <c r="A17386" i="35"/>
  <c r="A17387" i="35"/>
  <c r="A17388" i="35"/>
  <c r="A17389" i="35"/>
  <c r="A17390" i="35"/>
  <c r="A17391" i="35"/>
  <c r="A17392" i="35"/>
  <c r="A17393" i="35"/>
  <c r="A17394" i="35"/>
  <c r="A17395" i="35"/>
  <c r="A17396" i="35"/>
  <c r="A17397" i="35"/>
  <c r="A17398" i="35"/>
  <c r="A17399" i="35"/>
  <c r="A17400" i="35"/>
  <c r="A17401" i="35"/>
  <c r="A17402" i="35"/>
  <c r="A17403" i="35"/>
  <c r="A17404" i="35"/>
  <c r="A17405" i="35"/>
  <c r="A17406" i="35"/>
  <c r="A17407" i="35"/>
  <c r="A17408" i="35"/>
  <c r="A17409" i="35"/>
  <c r="A17410" i="35"/>
  <c r="A17411" i="35"/>
  <c r="A17412" i="35"/>
  <c r="A17413" i="35"/>
  <c r="A17414" i="35"/>
  <c r="A17415" i="35"/>
  <c r="A17416" i="35"/>
  <c r="A17417" i="35"/>
  <c r="A17418" i="35"/>
  <c r="A17419" i="35"/>
  <c r="A17420" i="35"/>
  <c r="A17421" i="35"/>
  <c r="A17422" i="35"/>
  <c r="A17423" i="35"/>
  <c r="A17424" i="35"/>
  <c r="A17425" i="35"/>
  <c r="A17426" i="35"/>
  <c r="A17427" i="35"/>
  <c r="A17428" i="35"/>
  <c r="A17429" i="35"/>
  <c r="A17430" i="35"/>
  <c r="A17431" i="35"/>
  <c r="A17432" i="35"/>
  <c r="A17433" i="35"/>
  <c r="A17434" i="35"/>
  <c r="A17435" i="35"/>
  <c r="A17436" i="35"/>
  <c r="A17437" i="35"/>
  <c r="A17438" i="35"/>
  <c r="A17439" i="35"/>
  <c r="A17440" i="35"/>
  <c r="A17441" i="35"/>
  <c r="A17442" i="35"/>
  <c r="A17443" i="35"/>
  <c r="A17444" i="35"/>
  <c r="A17445" i="35"/>
  <c r="A17446" i="35"/>
  <c r="A17447" i="35"/>
  <c r="A17448" i="35"/>
  <c r="A17449" i="35"/>
  <c r="A17450" i="35"/>
  <c r="A17451" i="35"/>
  <c r="A17452" i="35"/>
  <c r="A17453" i="35"/>
  <c r="A17454" i="35"/>
  <c r="A17455" i="35"/>
  <c r="A17456" i="35"/>
  <c r="A17457" i="35"/>
  <c r="A17458" i="35"/>
  <c r="A17459" i="35"/>
  <c r="A17460" i="35"/>
  <c r="A17461" i="35"/>
  <c r="A17462" i="35"/>
  <c r="A17463" i="35"/>
  <c r="A17464" i="35"/>
  <c r="A17465" i="35"/>
  <c r="A17466" i="35"/>
  <c r="A17467" i="35"/>
  <c r="A17468" i="35"/>
  <c r="A17469" i="35"/>
  <c r="A17470" i="35"/>
  <c r="A17471" i="35"/>
  <c r="A17472" i="35"/>
  <c r="A17473" i="35"/>
  <c r="A17474" i="35"/>
  <c r="A17475" i="35"/>
  <c r="A17476" i="35"/>
  <c r="A17477" i="35"/>
  <c r="A17478" i="35"/>
  <c r="A17479" i="35"/>
  <c r="A17480" i="35"/>
  <c r="A17481" i="35"/>
  <c r="A17482" i="35"/>
  <c r="A17483" i="35"/>
  <c r="A17484" i="35"/>
  <c r="A17485" i="35"/>
  <c r="A17486" i="35"/>
  <c r="A17487" i="35"/>
  <c r="A17488" i="35"/>
  <c r="A17489" i="35"/>
  <c r="A17490" i="35"/>
  <c r="A17491" i="35"/>
  <c r="A17492" i="35"/>
  <c r="A17493" i="35"/>
  <c r="A17494" i="35"/>
  <c r="A17495" i="35"/>
  <c r="A17496" i="35"/>
  <c r="A17497" i="35"/>
  <c r="A17498" i="35"/>
  <c r="A17499" i="35"/>
  <c r="A17500" i="35"/>
  <c r="A17501" i="35"/>
  <c r="A17502" i="35"/>
  <c r="A17503" i="35"/>
  <c r="A17504" i="35"/>
  <c r="A17505" i="35"/>
  <c r="A17506" i="35"/>
  <c r="A17507" i="35"/>
  <c r="A17508" i="35"/>
  <c r="A17509" i="35"/>
  <c r="A17510" i="35"/>
  <c r="A17511" i="35"/>
  <c r="A17512" i="35"/>
  <c r="A17513" i="35"/>
  <c r="A17514" i="35"/>
  <c r="A17515" i="35"/>
  <c r="A17516" i="35"/>
  <c r="A17517" i="35"/>
  <c r="A17518" i="35"/>
  <c r="A17519" i="35"/>
  <c r="A17520" i="35"/>
  <c r="A17521" i="35"/>
  <c r="A17522" i="35"/>
  <c r="A17523" i="35"/>
  <c r="A17524" i="35"/>
  <c r="A17525" i="35"/>
  <c r="A17526" i="35"/>
  <c r="A17527" i="35"/>
  <c r="A17528" i="35"/>
  <c r="A17529" i="35"/>
  <c r="A17530" i="35"/>
  <c r="A17531" i="35"/>
  <c r="A17532" i="35"/>
  <c r="A17533" i="35"/>
  <c r="A17534" i="35"/>
  <c r="A17535" i="35"/>
  <c r="A17536" i="35"/>
  <c r="A17537" i="35"/>
  <c r="A17538" i="35"/>
  <c r="A17539" i="35"/>
  <c r="A17540" i="35"/>
  <c r="A17541" i="35"/>
  <c r="A17542" i="35"/>
  <c r="A17543" i="35"/>
  <c r="A17544" i="35"/>
  <c r="A17545" i="35"/>
  <c r="A17546" i="35"/>
  <c r="A17547" i="35"/>
  <c r="A17548" i="35"/>
  <c r="A17549" i="35"/>
  <c r="A17550" i="35"/>
  <c r="A17551" i="35"/>
  <c r="A17552" i="35"/>
  <c r="A17553" i="35"/>
  <c r="A17554" i="35"/>
  <c r="A17555" i="35"/>
  <c r="A17556" i="35"/>
  <c r="A17557" i="35"/>
  <c r="A17558" i="35"/>
  <c r="A17559" i="35"/>
  <c r="A17560" i="35"/>
  <c r="A17561" i="35"/>
  <c r="A17562" i="35"/>
  <c r="A17563" i="35"/>
  <c r="A17564" i="35"/>
  <c r="A17565" i="35"/>
  <c r="A17566" i="35"/>
  <c r="A17567" i="35"/>
  <c r="A17568" i="35"/>
  <c r="A17569" i="35"/>
  <c r="A17570" i="35"/>
  <c r="A17571" i="35"/>
  <c r="A17572" i="35"/>
  <c r="A17573" i="35"/>
  <c r="A17574" i="35"/>
  <c r="A17575" i="35"/>
  <c r="A17576" i="35"/>
  <c r="A17577" i="35"/>
  <c r="A17578" i="35"/>
  <c r="A17579" i="35"/>
  <c r="A17580" i="35"/>
  <c r="A17581" i="35"/>
  <c r="A17582" i="35"/>
  <c r="A17583" i="35"/>
  <c r="A17584" i="35"/>
  <c r="A17585" i="35"/>
  <c r="A17586" i="35"/>
  <c r="A17587" i="35"/>
  <c r="A17588" i="35"/>
  <c r="A17589" i="35"/>
  <c r="A17590" i="35"/>
  <c r="A17591" i="35"/>
  <c r="A17592" i="35"/>
  <c r="A17593" i="35"/>
  <c r="A17594" i="35"/>
  <c r="A17595" i="35"/>
  <c r="A17596" i="35"/>
  <c r="A17597" i="35"/>
  <c r="A17598" i="35"/>
  <c r="A17599" i="35"/>
  <c r="A17600" i="35"/>
  <c r="A17601" i="35"/>
  <c r="A17602" i="35"/>
  <c r="A17603" i="35"/>
  <c r="A17604" i="35"/>
  <c r="A17605" i="35"/>
  <c r="A17606" i="35"/>
  <c r="A17607" i="35"/>
  <c r="A17608" i="35"/>
  <c r="A17609" i="35"/>
  <c r="A17610" i="35"/>
  <c r="A17611" i="35"/>
  <c r="A17612" i="35"/>
  <c r="A17613" i="35"/>
  <c r="A17614" i="35"/>
  <c r="A17615" i="35"/>
  <c r="A17616" i="35"/>
  <c r="A17617" i="35"/>
  <c r="A17618" i="35"/>
  <c r="A17619" i="35"/>
  <c r="A17620" i="35"/>
  <c r="A17621" i="35"/>
  <c r="A17622" i="35"/>
  <c r="A17623" i="35"/>
  <c r="A17624" i="35"/>
  <c r="A17625" i="35"/>
  <c r="A17626" i="35"/>
  <c r="A17627" i="35"/>
  <c r="A17628" i="35"/>
  <c r="A17629" i="35"/>
  <c r="A17630" i="35"/>
  <c r="A17631" i="35"/>
  <c r="A17632" i="35"/>
  <c r="A17633" i="35"/>
  <c r="A17634" i="35"/>
  <c r="A17635" i="35"/>
  <c r="A17636" i="35"/>
  <c r="A17637" i="35"/>
  <c r="A17638" i="35"/>
  <c r="A17639" i="35"/>
  <c r="A17640" i="35"/>
  <c r="A17641" i="35"/>
  <c r="A17642" i="35"/>
  <c r="A17643" i="35"/>
  <c r="A17644" i="35"/>
  <c r="A17645" i="35"/>
  <c r="A17646" i="35"/>
  <c r="A17647" i="35"/>
  <c r="A17648" i="35"/>
  <c r="A17649" i="35"/>
  <c r="A17650" i="35"/>
  <c r="A17651" i="35"/>
  <c r="A17652" i="35"/>
  <c r="A17653" i="35"/>
  <c r="A17654" i="35"/>
  <c r="A17655" i="35"/>
  <c r="A17656" i="35"/>
  <c r="A17657" i="35"/>
  <c r="A17658" i="35"/>
  <c r="A17659" i="35"/>
  <c r="A17660" i="35"/>
  <c r="A17661" i="35"/>
  <c r="A17662" i="35"/>
  <c r="A17663" i="35"/>
  <c r="A17664" i="35"/>
  <c r="A17665" i="35"/>
  <c r="A17666" i="35"/>
  <c r="A17667" i="35"/>
  <c r="A17668" i="35"/>
  <c r="A17669" i="35"/>
  <c r="A17670" i="35"/>
  <c r="A17671" i="35"/>
  <c r="A17672" i="35"/>
  <c r="A17673" i="35"/>
  <c r="A17674" i="35"/>
  <c r="A17675" i="35"/>
  <c r="A17676" i="35"/>
  <c r="A17677" i="35"/>
  <c r="A17678" i="35"/>
  <c r="A17679" i="35"/>
  <c r="A17680" i="35"/>
  <c r="A17681" i="35"/>
  <c r="A17682" i="35"/>
  <c r="A17683" i="35"/>
  <c r="A17684" i="35"/>
  <c r="A17685" i="35"/>
  <c r="A17686" i="35"/>
  <c r="A17687" i="35"/>
  <c r="A17688" i="35"/>
  <c r="A17689" i="35"/>
  <c r="A17690" i="35"/>
  <c r="A17691" i="35"/>
  <c r="A17692" i="35"/>
  <c r="A17693" i="35"/>
  <c r="A17694" i="35"/>
  <c r="A17695" i="35"/>
  <c r="A17696" i="35"/>
  <c r="A17697" i="35"/>
  <c r="A17698" i="35"/>
  <c r="A17699" i="35"/>
  <c r="A17700" i="35"/>
  <c r="A17701" i="35"/>
  <c r="A17702" i="35"/>
  <c r="A17703" i="35"/>
  <c r="A17704" i="35"/>
  <c r="A17705" i="35"/>
  <c r="A17706" i="35"/>
  <c r="A17707" i="35"/>
  <c r="A17708" i="35"/>
  <c r="A17709" i="35"/>
  <c r="A17710" i="35"/>
  <c r="A17711" i="35"/>
  <c r="A17712" i="35"/>
  <c r="A17713" i="35"/>
  <c r="A17714" i="35"/>
  <c r="A17715" i="35"/>
  <c r="A17716" i="35"/>
  <c r="A17717" i="35"/>
  <c r="A17718" i="35"/>
  <c r="A17719" i="35"/>
  <c r="A17720" i="35"/>
  <c r="A17721" i="35"/>
  <c r="A17722" i="35"/>
  <c r="A17723" i="35"/>
  <c r="A17724" i="35"/>
  <c r="A17725" i="35"/>
  <c r="A17726" i="35"/>
  <c r="A17727" i="35"/>
  <c r="A17728" i="35"/>
  <c r="A17729" i="35"/>
  <c r="A17730" i="35"/>
  <c r="A17731" i="35"/>
  <c r="A17732" i="35"/>
  <c r="A17733" i="35"/>
  <c r="A17734" i="35"/>
  <c r="A17735" i="35"/>
  <c r="A17736" i="35"/>
  <c r="A17737" i="35"/>
  <c r="A17738" i="35"/>
  <c r="A17739" i="35"/>
  <c r="A17740" i="35"/>
  <c r="A17741" i="35"/>
  <c r="A17742" i="35"/>
  <c r="A17743" i="35"/>
  <c r="A17744" i="35"/>
  <c r="A17745" i="35"/>
  <c r="A17746" i="35"/>
  <c r="A17747" i="35"/>
  <c r="A17748" i="35"/>
  <c r="A17749" i="35"/>
  <c r="A17750" i="35"/>
  <c r="A17751" i="35"/>
  <c r="A17752" i="35"/>
  <c r="A17753" i="35"/>
  <c r="A17754" i="35"/>
  <c r="A17755" i="35"/>
  <c r="A17756" i="35"/>
  <c r="A17757" i="35"/>
  <c r="A17758" i="35"/>
  <c r="A17759" i="35"/>
  <c r="A17760" i="35"/>
  <c r="A17761" i="35"/>
  <c r="A17762" i="35"/>
  <c r="A17763" i="35"/>
  <c r="A17764" i="35"/>
  <c r="A17765" i="35"/>
  <c r="A17766" i="35"/>
  <c r="A17767" i="35"/>
  <c r="A17768" i="35"/>
  <c r="A17769" i="35"/>
  <c r="A17770" i="35"/>
  <c r="A17771" i="35"/>
  <c r="A17772" i="35"/>
  <c r="A17773" i="35"/>
  <c r="A17774" i="35"/>
  <c r="A17775" i="35"/>
  <c r="A17776" i="35"/>
  <c r="A17777" i="35"/>
  <c r="A17778" i="35"/>
  <c r="A17779" i="35"/>
  <c r="A17780" i="35"/>
  <c r="A17781" i="35"/>
  <c r="A17782" i="35"/>
  <c r="A17783" i="35"/>
  <c r="A17784" i="35"/>
  <c r="A17785" i="35"/>
  <c r="A17786" i="35"/>
  <c r="A17787" i="35"/>
  <c r="A17788" i="35"/>
  <c r="A17789" i="35"/>
  <c r="A17790" i="35"/>
  <c r="A17791" i="35"/>
  <c r="A17792" i="35"/>
  <c r="A17793" i="35"/>
  <c r="A17794" i="35"/>
  <c r="A17795" i="35"/>
  <c r="A17796" i="35"/>
  <c r="A17797" i="35"/>
  <c r="A17798" i="35"/>
  <c r="A17799" i="35"/>
  <c r="A17800" i="35"/>
  <c r="A17801" i="35"/>
  <c r="A17802" i="35"/>
  <c r="A17803" i="35"/>
  <c r="A17804" i="35"/>
  <c r="A17805" i="35"/>
  <c r="A17806" i="35"/>
  <c r="A17807" i="35"/>
  <c r="A17808" i="35"/>
  <c r="A17809" i="35"/>
  <c r="A17810" i="35"/>
  <c r="A17811" i="35"/>
  <c r="A17812" i="35"/>
  <c r="A17813" i="35"/>
  <c r="A17814" i="35"/>
  <c r="A17815" i="35"/>
  <c r="A17816" i="35"/>
  <c r="A17817" i="35"/>
  <c r="A17818" i="35"/>
  <c r="A17819" i="35"/>
  <c r="A17820" i="35"/>
  <c r="A17821" i="35"/>
  <c r="A17822" i="35"/>
  <c r="A17823" i="35"/>
  <c r="A17824" i="35"/>
  <c r="A17825" i="35"/>
  <c r="A17826" i="35"/>
  <c r="A17827" i="35"/>
  <c r="A17828" i="35"/>
  <c r="A17829" i="35"/>
  <c r="A17830" i="35"/>
  <c r="A17831" i="35"/>
  <c r="A17832" i="35"/>
  <c r="A17833" i="35"/>
  <c r="A17834" i="35"/>
  <c r="A17835" i="35"/>
  <c r="A17836" i="35"/>
  <c r="A17837" i="35"/>
  <c r="A17838" i="35"/>
  <c r="A17839" i="35"/>
  <c r="A17840" i="35"/>
  <c r="A17841" i="35"/>
  <c r="A17842" i="35"/>
  <c r="A17843" i="35"/>
  <c r="A17844" i="35"/>
  <c r="A17845" i="35"/>
  <c r="A17846" i="35"/>
  <c r="A17847" i="35"/>
  <c r="A17848" i="35"/>
  <c r="A17849" i="35"/>
  <c r="A17850" i="35"/>
  <c r="A17851" i="35"/>
  <c r="A17852" i="35"/>
  <c r="A17853" i="35"/>
  <c r="A17854" i="35"/>
  <c r="A17855" i="35"/>
  <c r="A17856" i="35"/>
  <c r="A17857" i="35"/>
  <c r="A17858" i="35"/>
  <c r="A17859" i="35"/>
  <c r="A17860" i="35"/>
  <c r="A17861" i="35"/>
  <c r="A17862" i="35"/>
  <c r="A17863" i="35"/>
  <c r="A17864" i="35"/>
  <c r="A17865" i="35"/>
  <c r="A17866" i="35"/>
  <c r="A17867" i="35"/>
  <c r="A17868" i="35"/>
  <c r="A17869" i="35"/>
  <c r="A17870" i="35"/>
  <c r="A17871" i="35"/>
  <c r="A17872" i="35"/>
  <c r="A17873" i="35"/>
  <c r="A17874" i="35"/>
  <c r="A17875" i="35"/>
  <c r="A17876" i="35"/>
  <c r="A17877" i="35"/>
  <c r="A17878" i="35"/>
  <c r="A17879" i="35"/>
  <c r="A17880" i="35"/>
  <c r="A17881" i="35"/>
  <c r="A17882" i="35"/>
  <c r="A17883" i="35"/>
  <c r="A17884" i="35"/>
  <c r="A17885" i="35"/>
  <c r="A17886" i="35"/>
  <c r="A17887" i="35"/>
  <c r="A17888" i="35"/>
  <c r="A17889" i="35"/>
  <c r="A17890" i="35"/>
  <c r="A17891" i="35"/>
  <c r="A17892" i="35"/>
  <c r="A17893" i="35"/>
  <c r="A17894" i="35"/>
  <c r="A17895" i="35"/>
  <c r="A17896" i="35"/>
  <c r="A17897" i="35"/>
  <c r="A17898" i="35"/>
  <c r="A17899" i="35"/>
  <c r="A17900" i="35"/>
  <c r="A17901" i="35"/>
  <c r="A17902" i="35"/>
  <c r="A17903" i="35"/>
  <c r="A17904" i="35"/>
  <c r="A17905" i="35"/>
  <c r="A17906" i="35"/>
  <c r="A17907" i="35"/>
  <c r="A17908" i="35"/>
  <c r="A17909" i="35"/>
  <c r="A17910" i="35"/>
  <c r="A17911" i="35"/>
  <c r="A17912" i="35"/>
  <c r="A17913" i="35"/>
  <c r="A17914" i="35"/>
  <c r="A17915" i="35"/>
  <c r="A17916" i="35"/>
  <c r="A17917" i="35"/>
  <c r="A17918" i="35"/>
  <c r="A17919" i="35"/>
  <c r="A17920" i="35"/>
  <c r="A17921" i="35"/>
  <c r="A17922" i="35"/>
  <c r="A17923" i="35"/>
  <c r="A17924" i="35"/>
  <c r="A17925" i="35"/>
  <c r="A17926" i="35"/>
  <c r="A17927" i="35"/>
  <c r="A17928" i="35"/>
  <c r="A17929" i="35"/>
  <c r="A17930" i="35"/>
  <c r="A17931" i="35"/>
  <c r="A17932" i="35"/>
  <c r="A17933" i="35"/>
  <c r="A17934" i="35"/>
  <c r="A17935" i="35"/>
  <c r="A17936" i="35"/>
  <c r="A17937" i="35"/>
  <c r="A17938" i="35"/>
  <c r="A17939" i="35"/>
  <c r="A17940" i="35"/>
  <c r="A17941" i="35"/>
  <c r="A17942" i="35"/>
  <c r="A17943" i="35"/>
  <c r="A17944" i="35"/>
  <c r="A17945" i="35"/>
  <c r="A17946" i="35"/>
  <c r="A17947" i="35"/>
  <c r="A17948" i="35"/>
  <c r="A17949" i="35"/>
  <c r="A17950" i="35"/>
  <c r="A17951" i="35"/>
  <c r="A17952" i="35"/>
  <c r="A17953" i="35"/>
  <c r="A17954" i="35"/>
  <c r="A17955" i="35"/>
  <c r="A17956" i="35"/>
  <c r="A17957" i="35"/>
  <c r="A17958" i="35"/>
  <c r="A17959" i="35"/>
  <c r="A17960" i="35"/>
  <c r="A17961" i="35"/>
  <c r="A17962" i="35"/>
  <c r="A17963" i="35"/>
  <c r="A17964" i="35"/>
  <c r="A17965" i="35"/>
  <c r="A17966" i="35"/>
  <c r="A17967" i="35"/>
  <c r="A17968" i="35"/>
  <c r="A17969" i="35"/>
  <c r="A17970" i="35"/>
  <c r="A17971" i="35"/>
  <c r="A17972" i="35"/>
  <c r="A17973" i="35"/>
  <c r="A17974" i="35"/>
  <c r="A17975" i="35"/>
  <c r="A17976" i="35"/>
  <c r="A17977" i="35"/>
  <c r="A17978" i="35"/>
  <c r="A17979" i="35"/>
  <c r="A17980" i="35"/>
  <c r="A17981" i="35"/>
  <c r="A17982" i="35"/>
  <c r="A17983" i="35"/>
  <c r="A17984" i="35"/>
  <c r="A17985" i="35"/>
  <c r="A17986" i="35"/>
  <c r="A17987" i="35"/>
  <c r="A17988" i="35"/>
  <c r="A17989" i="35"/>
  <c r="A17990" i="35"/>
  <c r="A17991" i="35"/>
  <c r="A17992" i="35"/>
  <c r="A17993" i="35"/>
  <c r="A17994" i="35"/>
  <c r="A17995" i="35"/>
  <c r="A17996" i="35"/>
  <c r="A17997" i="35"/>
  <c r="A17998" i="35"/>
  <c r="A17999" i="35"/>
  <c r="A18000" i="35"/>
  <c r="A18001" i="35"/>
  <c r="A18002" i="35"/>
  <c r="A18003" i="35"/>
  <c r="A18004" i="35"/>
  <c r="A18005" i="35"/>
  <c r="A18006" i="35"/>
  <c r="A18007" i="35"/>
  <c r="A18008" i="35"/>
  <c r="A18009" i="35"/>
  <c r="A18010" i="35"/>
  <c r="A18011" i="35"/>
  <c r="A18012" i="35"/>
  <c r="A18013" i="35"/>
  <c r="A18014" i="35"/>
  <c r="A18015" i="35"/>
  <c r="A18016" i="35"/>
  <c r="A18017" i="35"/>
  <c r="A18018" i="35"/>
  <c r="A18019" i="35"/>
  <c r="A18020" i="35"/>
  <c r="A18021" i="35"/>
  <c r="A18022" i="35"/>
  <c r="A18023" i="35"/>
  <c r="A18024" i="35"/>
  <c r="A18025" i="35"/>
  <c r="A18026" i="35"/>
  <c r="A18027" i="35"/>
  <c r="A18028" i="35"/>
  <c r="A18029" i="35"/>
  <c r="A18030" i="35"/>
  <c r="A18031" i="35"/>
  <c r="A18032" i="35"/>
  <c r="A18033" i="35"/>
  <c r="A18034" i="35"/>
  <c r="A18035" i="35"/>
  <c r="A18036" i="35"/>
  <c r="A18037" i="35"/>
  <c r="A18038" i="35"/>
  <c r="A18039" i="35"/>
  <c r="A18040" i="35"/>
  <c r="A18041" i="35"/>
  <c r="A18042" i="35"/>
  <c r="A18043" i="35"/>
  <c r="A18044" i="35"/>
  <c r="A18045" i="35"/>
  <c r="A18046" i="35"/>
  <c r="A18047" i="35"/>
  <c r="A18048" i="35"/>
  <c r="A18049" i="35"/>
  <c r="A18050" i="35"/>
  <c r="A18051" i="35"/>
  <c r="A18052" i="35"/>
  <c r="A18053" i="35"/>
  <c r="A18054" i="35"/>
  <c r="A18055" i="35"/>
  <c r="A18056" i="35"/>
  <c r="A18057" i="35"/>
  <c r="A18058" i="35"/>
  <c r="A18059" i="35"/>
  <c r="A18060" i="35"/>
  <c r="A18061" i="35"/>
  <c r="A18062" i="35"/>
  <c r="A18063" i="35"/>
  <c r="A18064" i="35"/>
  <c r="A18065" i="35"/>
  <c r="A18066" i="35"/>
  <c r="A18067" i="35"/>
  <c r="A18068" i="35"/>
  <c r="A18069" i="35"/>
  <c r="A18070" i="35"/>
  <c r="A18071" i="35"/>
  <c r="A18072" i="35"/>
  <c r="A18073" i="35"/>
  <c r="A18074" i="35"/>
  <c r="A18075" i="35"/>
  <c r="A18076" i="35"/>
  <c r="A18077" i="35"/>
  <c r="A18078" i="35"/>
  <c r="A18079" i="35"/>
  <c r="A18080" i="35"/>
  <c r="A18081" i="35"/>
  <c r="A18082" i="35"/>
  <c r="A18083" i="35"/>
  <c r="A18084" i="35"/>
  <c r="A18085" i="35"/>
  <c r="A18086" i="35"/>
  <c r="A18087" i="35"/>
  <c r="A18088" i="35"/>
  <c r="A18089" i="35"/>
  <c r="A18090" i="35"/>
  <c r="A18091" i="35"/>
  <c r="A18092" i="35"/>
  <c r="A18093" i="35"/>
  <c r="A18094" i="35"/>
  <c r="A18095" i="35"/>
  <c r="A18096" i="35"/>
  <c r="A18097" i="35"/>
  <c r="A18098" i="35"/>
  <c r="A18099" i="35"/>
  <c r="A18100" i="35"/>
  <c r="A18101" i="35"/>
  <c r="A18102" i="35"/>
  <c r="A18103" i="35"/>
  <c r="A18104" i="35"/>
  <c r="A18105" i="35"/>
  <c r="A18106" i="35"/>
  <c r="A18107" i="35"/>
  <c r="A18108" i="35"/>
  <c r="A18109" i="35"/>
  <c r="A18110" i="35"/>
  <c r="A18111" i="35"/>
  <c r="A18112" i="35"/>
  <c r="A18113" i="35"/>
  <c r="A18114" i="35"/>
  <c r="A18115" i="35"/>
  <c r="A18116" i="35"/>
  <c r="A18117" i="35"/>
  <c r="A18118" i="35"/>
  <c r="A18119" i="35"/>
  <c r="A18120" i="35"/>
  <c r="A18121" i="35"/>
  <c r="A18122" i="35"/>
  <c r="A18123" i="35"/>
  <c r="A18124" i="35"/>
  <c r="A18125" i="35"/>
  <c r="A18126" i="35"/>
  <c r="A18127" i="35"/>
  <c r="A18128" i="35"/>
  <c r="A18129" i="35"/>
  <c r="A18130" i="35"/>
  <c r="A18131" i="35"/>
  <c r="A18132" i="35"/>
  <c r="A18133" i="35"/>
  <c r="A18134" i="35"/>
  <c r="A18135" i="35"/>
  <c r="A18136" i="35"/>
  <c r="A18137" i="35"/>
  <c r="A18138" i="35"/>
  <c r="A18139" i="35"/>
  <c r="A18140" i="35"/>
  <c r="A18141" i="35"/>
  <c r="A18142" i="35"/>
  <c r="A18143" i="35"/>
  <c r="A18144" i="35"/>
  <c r="A18145" i="35"/>
  <c r="A18146" i="35"/>
  <c r="A18147" i="35"/>
  <c r="A18148" i="35"/>
  <c r="A18149" i="35"/>
  <c r="A18150" i="35"/>
  <c r="A18151" i="35"/>
  <c r="A18152" i="35"/>
  <c r="A18153" i="35"/>
  <c r="A18154" i="35"/>
  <c r="A18155" i="35"/>
  <c r="A18156" i="35"/>
  <c r="A18157" i="35"/>
  <c r="A18158" i="35"/>
  <c r="A18159" i="35"/>
  <c r="A18160" i="35"/>
  <c r="A18161" i="35"/>
  <c r="A18162" i="35"/>
  <c r="A18163" i="35"/>
  <c r="A18164" i="35"/>
  <c r="A18165" i="35"/>
  <c r="A18166" i="35"/>
  <c r="A18167" i="35"/>
  <c r="A18168" i="35"/>
  <c r="A18169" i="35"/>
  <c r="A18170" i="35"/>
  <c r="A18171" i="35"/>
  <c r="A18172" i="35"/>
  <c r="A18173" i="35"/>
  <c r="A18174" i="35"/>
  <c r="A18175" i="35"/>
  <c r="A18176" i="35"/>
  <c r="A18177" i="35"/>
  <c r="A18178" i="35"/>
  <c r="A18179" i="35"/>
  <c r="A18180" i="35"/>
  <c r="A18181" i="35"/>
  <c r="A18182" i="35"/>
  <c r="A18183" i="35"/>
  <c r="A18184" i="35"/>
  <c r="A18185" i="35"/>
  <c r="A18186" i="35"/>
  <c r="A18187" i="35"/>
  <c r="A18188" i="35"/>
  <c r="A18189" i="35"/>
  <c r="A18190" i="35"/>
  <c r="A18191" i="35"/>
  <c r="A18192" i="35"/>
  <c r="A18193" i="35"/>
  <c r="A18194" i="35"/>
  <c r="A18195" i="35"/>
  <c r="A18196" i="35"/>
  <c r="A18197" i="35"/>
  <c r="A18198" i="35"/>
  <c r="A18199" i="35"/>
  <c r="A18200" i="35"/>
  <c r="A18201" i="35"/>
  <c r="A18202" i="35"/>
  <c r="A18203" i="35"/>
  <c r="A18204" i="35"/>
  <c r="A18205" i="35"/>
  <c r="A18206" i="35"/>
  <c r="A18207" i="35"/>
  <c r="A18208" i="35"/>
  <c r="A18209" i="35"/>
  <c r="A18210" i="35"/>
  <c r="A18211" i="35"/>
  <c r="A18212" i="35"/>
  <c r="A18213" i="35"/>
  <c r="A18214" i="35"/>
  <c r="A18215" i="35"/>
  <c r="A18216" i="35"/>
  <c r="A18217" i="35"/>
  <c r="A18218" i="35"/>
  <c r="A18219" i="35"/>
  <c r="A18220" i="35"/>
  <c r="A18221" i="35"/>
  <c r="A18222" i="35"/>
  <c r="A18223" i="35"/>
  <c r="A18224" i="35"/>
  <c r="A18225" i="35"/>
  <c r="A18226" i="35"/>
  <c r="A18227" i="35"/>
  <c r="A18228" i="35"/>
  <c r="A18229" i="35"/>
  <c r="A18230" i="35"/>
  <c r="A18231" i="35"/>
  <c r="A18232" i="35"/>
  <c r="A18233" i="35"/>
  <c r="A18234" i="35"/>
  <c r="A18235" i="35"/>
  <c r="A18236" i="35"/>
  <c r="A18237" i="35"/>
  <c r="A18238" i="35"/>
  <c r="A18239" i="35"/>
  <c r="A18240" i="35"/>
  <c r="A18241" i="35"/>
  <c r="A18242" i="35"/>
  <c r="A18243" i="35"/>
  <c r="A18244" i="35"/>
  <c r="A18245" i="35"/>
  <c r="A18246" i="35"/>
  <c r="A18247" i="35"/>
  <c r="A18248" i="35"/>
  <c r="A18249" i="35"/>
  <c r="A18250" i="35"/>
  <c r="A18251" i="35"/>
  <c r="A18252" i="35"/>
  <c r="A18253" i="35"/>
  <c r="A18254" i="35"/>
  <c r="A18255" i="35"/>
  <c r="A18256" i="35"/>
  <c r="A18257" i="35"/>
  <c r="A18258" i="35"/>
  <c r="A18259" i="35"/>
  <c r="A18260" i="35"/>
  <c r="A18261" i="35"/>
  <c r="A18262" i="35"/>
  <c r="A18263" i="35"/>
  <c r="A18264" i="35"/>
  <c r="A18265" i="35"/>
  <c r="A18266" i="35"/>
  <c r="A18267" i="35"/>
  <c r="A18268" i="35"/>
  <c r="A18269" i="35"/>
  <c r="A18270" i="35"/>
  <c r="A18271" i="35"/>
  <c r="A18272" i="35"/>
  <c r="A18273" i="35"/>
  <c r="A18274" i="35"/>
  <c r="A18275" i="35"/>
  <c r="A18276" i="35"/>
  <c r="A18277" i="35"/>
  <c r="A18278" i="35"/>
  <c r="A18279" i="35"/>
  <c r="A18280" i="35"/>
  <c r="A18281" i="35"/>
  <c r="A18282" i="35"/>
  <c r="A18283" i="35"/>
  <c r="A18284" i="35"/>
  <c r="A18285" i="35"/>
  <c r="A18286" i="35"/>
  <c r="A18287" i="35"/>
  <c r="A18288" i="35"/>
  <c r="A18289" i="35"/>
  <c r="A18290" i="35"/>
  <c r="A18291" i="35"/>
  <c r="A18292" i="35"/>
  <c r="A18293" i="35"/>
  <c r="A18294" i="35"/>
  <c r="A18295" i="35"/>
  <c r="A18296" i="35"/>
  <c r="A18297" i="35"/>
  <c r="A18298" i="35"/>
  <c r="A18299" i="35"/>
  <c r="A18300" i="35"/>
  <c r="A18301" i="35"/>
  <c r="A18302" i="35"/>
  <c r="A18303" i="35"/>
  <c r="A18304" i="35"/>
  <c r="A18305" i="35"/>
  <c r="A18306" i="35"/>
  <c r="A18307" i="35"/>
  <c r="A18308" i="35"/>
  <c r="A18309" i="35"/>
  <c r="A18310" i="35"/>
  <c r="A18311" i="35"/>
  <c r="A18312" i="35"/>
  <c r="A18313" i="35"/>
  <c r="A18314" i="35"/>
  <c r="A18315" i="35"/>
  <c r="A18316" i="35"/>
  <c r="A18317" i="35"/>
  <c r="A18318" i="35"/>
  <c r="A18319" i="35"/>
  <c r="A18320" i="35"/>
  <c r="A18321" i="35"/>
  <c r="A18322" i="35"/>
  <c r="A18323" i="35"/>
  <c r="A18324" i="35"/>
  <c r="A18325" i="35"/>
  <c r="A18326" i="35"/>
  <c r="A18327" i="35"/>
  <c r="A18328" i="35"/>
  <c r="A18329" i="35"/>
  <c r="A18330" i="35"/>
  <c r="A18331" i="35"/>
  <c r="A18332" i="35"/>
  <c r="A18333" i="35"/>
  <c r="A18334" i="35"/>
  <c r="A18335" i="35"/>
  <c r="A18336" i="35"/>
  <c r="A18337" i="35"/>
  <c r="A18338" i="35"/>
  <c r="A18339" i="35"/>
  <c r="A18340" i="35"/>
  <c r="A18341" i="35"/>
  <c r="A18342" i="35"/>
  <c r="A18343" i="35"/>
  <c r="A18344" i="35"/>
  <c r="A18345" i="35"/>
  <c r="A18346" i="35"/>
  <c r="A18347" i="35"/>
  <c r="A18348" i="35"/>
  <c r="A18349" i="35"/>
  <c r="A18350" i="35"/>
  <c r="A18351" i="35"/>
  <c r="A18352" i="35"/>
  <c r="A18353" i="35"/>
  <c r="A18354" i="35"/>
  <c r="A18355" i="35"/>
  <c r="A18356" i="35"/>
  <c r="A18357" i="35"/>
  <c r="A18358" i="35"/>
  <c r="A18359" i="35"/>
  <c r="A18360" i="35"/>
  <c r="A18361" i="35"/>
  <c r="A18362" i="35"/>
  <c r="A18363" i="35"/>
  <c r="A18364" i="35"/>
  <c r="A18365" i="35"/>
  <c r="A18366" i="35"/>
  <c r="A18367" i="35"/>
  <c r="A18368" i="35"/>
  <c r="A18369" i="35"/>
  <c r="A18370" i="35"/>
  <c r="A18371" i="35"/>
  <c r="A18372" i="35"/>
  <c r="A18373" i="35"/>
  <c r="A18374" i="35"/>
  <c r="A18375" i="35"/>
  <c r="A18376" i="35"/>
  <c r="A18377" i="35"/>
  <c r="A18378" i="35"/>
  <c r="A18379" i="35"/>
  <c r="A18380" i="35"/>
  <c r="A18381" i="35"/>
  <c r="A18382" i="35"/>
  <c r="A18383" i="35"/>
  <c r="A18384" i="35"/>
  <c r="A18385" i="35"/>
  <c r="A18386" i="35"/>
  <c r="A18387" i="35"/>
  <c r="A18388" i="35"/>
  <c r="A18389" i="35"/>
  <c r="A18390" i="35"/>
  <c r="A18391" i="35"/>
  <c r="A18392" i="35"/>
  <c r="A18393" i="35"/>
  <c r="A18394" i="35"/>
  <c r="A18395" i="35"/>
  <c r="A18396" i="35"/>
  <c r="A18397" i="35"/>
  <c r="A18398" i="35"/>
  <c r="A18399" i="35"/>
  <c r="A18400" i="35"/>
  <c r="A18401" i="35"/>
  <c r="A18402" i="35"/>
  <c r="A18403" i="35"/>
  <c r="A18404" i="35"/>
  <c r="A18405" i="35"/>
  <c r="A18406" i="35"/>
  <c r="A18407" i="35"/>
  <c r="A18408" i="35"/>
  <c r="A18409" i="35"/>
  <c r="A18410" i="35"/>
  <c r="A18411" i="35"/>
  <c r="A18412" i="35"/>
  <c r="A18413" i="35"/>
  <c r="A18414" i="35"/>
  <c r="A18415" i="35"/>
  <c r="A18416" i="35"/>
  <c r="A18417" i="35"/>
  <c r="A18418" i="35"/>
  <c r="A18419" i="35"/>
  <c r="A18420" i="35"/>
  <c r="A18421" i="35"/>
  <c r="A18422" i="35"/>
  <c r="A18423" i="35"/>
  <c r="A18424" i="35"/>
  <c r="A18425" i="35"/>
  <c r="A18426" i="35"/>
  <c r="A18427" i="35"/>
  <c r="A18428" i="35"/>
  <c r="A18429" i="35"/>
  <c r="A18430" i="35"/>
  <c r="A18431" i="35"/>
  <c r="A18432" i="35"/>
  <c r="A18433" i="35"/>
  <c r="A18434" i="35"/>
  <c r="A18435" i="35"/>
  <c r="A18436" i="35"/>
  <c r="A18437" i="35"/>
  <c r="A18438" i="35"/>
  <c r="A18439" i="35"/>
  <c r="A18440" i="35"/>
  <c r="A18441" i="35"/>
  <c r="A18442" i="35"/>
  <c r="A18443" i="35"/>
  <c r="A18444" i="35"/>
  <c r="A18445" i="35"/>
  <c r="A18446" i="35"/>
  <c r="A18447" i="35"/>
  <c r="A18448" i="35"/>
  <c r="A18449" i="35"/>
  <c r="A18450" i="35"/>
  <c r="A18451" i="35"/>
  <c r="A18452" i="35"/>
  <c r="A18453" i="35"/>
  <c r="A18454" i="35"/>
  <c r="A18455" i="35"/>
  <c r="A18456" i="35"/>
  <c r="A18457" i="35"/>
  <c r="A18458" i="35"/>
  <c r="A18459" i="35"/>
  <c r="A18460" i="35"/>
  <c r="A18461" i="35"/>
  <c r="A18462" i="35"/>
  <c r="A18463" i="35"/>
  <c r="A18464" i="35"/>
  <c r="A18465" i="35"/>
  <c r="A18466" i="35"/>
  <c r="A18467" i="35"/>
  <c r="A18468" i="35"/>
  <c r="A18469" i="35"/>
  <c r="A18470" i="35"/>
  <c r="A18471" i="35"/>
  <c r="A18472" i="35"/>
  <c r="A18473" i="35"/>
  <c r="A18474" i="35"/>
  <c r="A18475" i="35"/>
  <c r="A18476" i="35"/>
  <c r="A18477" i="35"/>
  <c r="A18478" i="35"/>
  <c r="A18479" i="35"/>
  <c r="A18480" i="35"/>
  <c r="A18481" i="35"/>
  <c r="A18482" i="35"/>
  <c r="A18483" i="35"/>
  <c r="A18484" i="35"/>
  <c r="A18485" i="35"/>
  <c r="A18486" i="35"/>
  <c r="A18487" i="35"/>
  <c r="A18488" i="35"/>
  <c r="A18489" i="35"/>
  <c r="A18490" i="35"/>
  <c r="A18491" i="35"/>
  <c r="A18492" i="35"/>
  <c r="A18493" i="35"/>
  <c r="A18494" i="35"/>
  <c r="A18495" i="35"/>
  <c r="A18496" i="35"/>
  <c r="A18497" i="35"/>
  <c r="A18498" i="35"/>
  <c r="A18499" i="35"/>
  <c r="A18500" i="35"/>
  <c r="A18501" i="35"/>
  <c r="A18502" i="35"/>
  <c r="A18503" i="35"/>
  <c r="A18504" i="35"/>
  <c r="A18505" i="35"/>
  <c r="A18506" i="35"/>
  <c r="A18507" i="35"/>
  <c r="A18508" i="35"/>
  <c r="A18509" i="35"/>
  <c r="A18510" i="35"/>
  <c r="A18511" i="35"/>
  <c r="A18512" i="35"/>
  <c r="A18513" i="35"/>
  <c r="A18514" i="35"/>
  <c r="A18515" i="35"/>
  <c r="A18516" i="35"/>
  <c r="A18517" i="35"/>
  <c r="A18518" i="35"/>
  <c r="A18519" i="35"/>
  <c r="A18520" i="35"/>
  <c r="A18521" i="35"/>
  <c r="A18522" i="35"/>
  <c r="A18523" i="35"/>
  <c r="A18524" i="35"/>
  <c r="A18525" i="35"/>
  <c r="A18526" i="35"/>
  <c r="A18527" i="35"/>
  <c r="A18528" i="35"/>
  <c r="A18529" i="35"/>
  <c r="A18530" i="35"/>
  <c r="A18531" i="35"/>
  <c r="A18532" i="35"/>
  <c r="A18533" i="35"/>
  <c r="A18534" i="35"/>
  <c r="A18535" i="35"/>
  <c r="A18536" i="35"/>
  <c r="A18537" i="35"/>
  <c r="A18538" i="35"/>
  <c r="A18539" i="35"/>
  <c r="A18540" i="35"/>
  <c r="A18541" i="35"/>
  <c r="A18542" i="35"/>
  <c r="A18543" i="35"/>
  <c r="A18544" i="35"/>
  <c r="A18545" i="35"/>
  <c r="A18546" i="35"/>
  <c r="A18547" i="35"/>
  <c r="A18548" i="35"/>
  <c r="A18549" i="35"/>
  <c r="A18550" i="35"/>
  <c r="A18551" i="35"/>
  <c r="A18552" i="35"/>
  <c r="A18553" i="35"/>
  <c r="A18554" i="35"/>
  <c r="A18555" i="35"/>
  <c r="A18556" i="35"/>
  <c r="A18557" i="35"/>
  <c r="A18558" i="35"/>
  <c r="A18559" i="35"/>
  <c r="A18560" i="35"/>
  <c r="A18561" i="35"/>
  <c r="A18562" i="35"/>
  <c r="A18563" i="35"/>
  <c r="A18564" i="35"/>
  <c r="A18565" i="35"/>
  <c r="A18566" i="35"/>
  <c r="A18567" i="35"/>
  <c r="A18568" i="35"/>
  <c r="A18569" i="35"/>
  <c r="A18570" i="35"/>
  <c r="A18571" i="35"/>
  <c r="A18572" i="35"/>
  <c r="A18573" i="35"/>
  <c r="A18574" i="35"/>
  <c r="A18575" i="35"/>
  <c r="A18576" i="35"/>
  <c r="A18577" i="35"/>
  <c r="A18578" i="35"/>
  <c r="A18579" i="35"/>
  <c r="A18580" i="35"/>
  <c r="A18581" i="35"/>
  <c r="A18582" i="35"/>
  <c r="A18583" i="35"/>
  <c r="A18584" i="35"/>
  <c r="A18585" i="35"/>
  <c r="A18586" i="35"/>
  <c r="A18587" i="35"/>
  <c r="A18588" i="35"/>
  <c r="A18589" i="35"/>
  <c r="A18590" i="35"/>
  <c r="A18591" i="35"/>
  <c r="A18592" i="35"/>
  <c r="A18593" i="35"/>
  <c r="A18594" i="35"/>
  <c r="A18595" i="35"/>
  <c r="A18596" i="35"/>
  <c r="A18597" i="35"/>
  <c r="A18598" i="35"/>
  <c r="A18599" i="35"/>
  <c r="A18600" i="35"/>
  <c r="A18601" i="35"/>
  <c r="A18602" i="35"/>
  <c r="A18603" i="35"/>
  <c r="A18604" i="35"/>
  <c r="A18605" i="35"/>
  <c r="A18606" i="35"/>
  <c r="A18607" i="35"/>
  <c r="A18608" i="35"/>
  <c r="A18609" i="35"/>
  <c r="A18610" i="35"/>
  <c r="A18611" i="35"/>
  <c r="A18612" i="35"/>
  <c r="A18613" i="35"/>
  <c r="A18614" i="35"/>
  <c r="A18615" i="35"/>
  <c r="A18616" i="35"/>
  <c r="A18617" i="35"/>
  <c r="A18618" i="35"/>
  <c r="A18619" i="35"/>
  <c r="A18620" i="35"/>
  <c r="A18621" i="35"/>
  <c r="A18622" i="35"/>
  <c r="A18623" i="35"/>
  <c r="A18624" i="35"/>
  <c r="A18625" i="35"/>
  <c r="A18626" i="35"/>
  <c r="A18627" i="35"/>
  <c r="A18628" i="35"/>
  <c r="A18629" i="35"/>
  <c r="A18630" i="35"/>
  <c r="A18631" i="35"/>
  <c r="A18632" i="35"/>
  <c r="A18633" i="35"/>
  <c r="A18634" i="35"/>
  <c r="A18635" i="35"/>
  <c r="A18636" i="35"/>
  <c r="A18637" i="35"/>
  <c r="A18638" i="35"/>
  <c r="A18639" i="35"/>
  <c r="A18640" i="35"/>
  <c r="A18641" i="35"/>
  <c r="A18642" i="35"/>
  <c r="A18643" i="35"/>
  <c r="A18644" i="35"/>
  <c r="A18645" i="35"/>
  <c r="A18646" i="35"/>
  <c r="A18647" i="35"/>
  <c r="A18648" i="35"/>
  <c r="A18649" i="35"/>
  <c r="A18650" i="35"/>
  <c r="A18651" i="35"/>
  <c r="A18652" i="35"/>
  <c r="A18653" i="35"/>
  <c r="A18654" i="35"/>
  <c r="A18655" i="35"/>
  <c r="A18656" i="35"/>
  <c r="A18657" i="35"/>
  <c r="A18658" i="35"/>
  <c r="A18659" i="35"/>
  <c r="A18660" i="35"/>
  <c r="A18661" i="35"/>
  <c r="A18662" i="35"/>
  <c r="A18663" i="35"/>
  <c r="A18664" i="35"/>
  <c r="A18665" i="35"/>
  <c r="A18666" i="35"/>
  <c r="A18667" i="35"/>
  <c r="A18668" i="35"/>
  <c r="A18669" i="35"/>
  <c r="A18670" i="35"/>
  <c r="A18671" i="35"/>
  <c r="A18672" i="35"/>
  <c r="A18673" i="35"/>
  <c r="A18674" i="35"/>
  <c r="A18675" i="35"/>
  <c r="A18676" i="35"/>
  <c r="A18677" i="35"/>
  <c r="A18678" i="35"/>
  <c r="A18679" i="35"/>
  <c r="A18680" i="35"/>
  <c r="A18681" i="35"/>
  <c r="A18682" i="35"/>
  <c r="A18683" i="35"/>
  <c r="A18684" i="35"/>
  <c r="A18685" i="35"/>
  <c r="A18686" i="35"/>
  <c r="A18687" i="35"/>
  <c r="A18688" i="35"/>
  <c r="A18689" i="35"/>
  <c r="A18690" i="35"/>
  <c r="A18691" i="35"/>
  <c r="A18692" i="35"/>
  <c r="A18693" i="35"/>
  <c r="A18694" i="35"/>
  <c r="A18695" i="35"/>
  <c r="A18696" i="35"/>
  <c r="A18697" i="35"/>
  <c r="A18698" i="35"/>
  <c r="A18699" i="35"/>
  <c r="A18700" i="35"/>
  <c r="A18701" i="35"/>
  <c r="A18702" i="35"/>
  <c r="A18703" i="35"/>
  <c r="A18704" i="35"/>
  <c r="A18705" i="35"/>
  <c r="A18706" i="35"/>
  <c r="A18707" i="35"/>
  <c r="A18708" i="35"/>
  <c r="A18709" i="35"/>
  <c r="A18710" i="35"/>
  <c r="A18711" i="35"/>
  <c r="A18712" i="35"/>
  <c r="A18713" i="35"/>
  <c r="A18714" i="35"/>
  <c r="A18715" i="35"/>
  <c r="A18716" i="35"/>
  <c r="A18717" i="35"/>
  <c r="A18718" i="35"/>
  <c r="A18719" i="35"/>
  <c r="A18720" i="35"/>
  <c r="A18721" i="35"/>
  <c r="A18722" i="35"/>
  <c r="A18723" i="35"/>
  <c r="A18724" i="35"/>
  <c r="A18725" i="35"/>
  <c r="A18726" i="35"/>
  <c r="A18727" i="35"/>
  <c r="A18728" i="35"/>
  <c r="A18729" i="35"/>
  <c r="A18730" i="35"/>
  <c r="A18731" i="35"/>
  <c r="A18732" i="35"/>
  <c r="A18733" i="35"/>
  <c r="A18734" i="35"/>
  <c r="A18735" i="35"/>
  <c r="A18736" i="35"/>
  <c r="A18737" i="35"/>
  <c r="A18738" i="35"/>
  <c r="A18739" i="35"/>
  <c r="A18740" i="35"/>
  <c r="A18741" i="35"/>
  <c r="A18742" i="35"/>
  <c r="A18743" i="35"/>
  <c r="A18744" i="35"/>
  <c r="A18745" i="35"/>
  <c r="A18746" i="35"/>
  <c r="A18747" i="35"/>
  <c r="A18748" i="35"/>
  <c r="A18749" i="35"/>
  <c r="A18750" i="35"/>
  <c r="A18751" i="35"/>
  <c r="A18752" i="35"/>
  <c r="A18753" i="35"/>
  <c r="A18754" i="35"/>
  <c r="A18755" i="35"/>
  <c r="A18756" i="35"/>
  <c r="A18757" i="35"/>
  <c r="A18758" i="35"/>
  <c r="A18759" i="35"/>
  <c r="A18760" i="35"/>
  <c r="A18761" i="35"/>
  <c r="A18762" i="35"/>
  <c r="A18763" i="35"/>
  <c r="A18764" i="35"/>
  <c r="A18765" i="35"/>
  <c r="A18766" i="35"/>
  <c r="A18767" i="35"/>
  <c r="A18768" i="35"/>
  <c r="A18769" i="35"/>
  <c r="A18770" i="35"/>
  <c r="A18771" i="35"/>
  <c r="A18772" i="35"/>
  <c r="A18773" i="35"/>
  <c r="A18774" i="35"/>
  <c r="A18775" i="35"/>
  <c r="A18776" i="35"/>
  <c r="A18777" i="35"/>
  <c r="A18778" i="35"/>
  <c r="A18779" i="35"/>
  <c r="A18780" i="35"/>
  <c r="A18781" i="35"/>
  <c r="A18782" i="35"/>
  <c r="A18783" i="35"/>
  <c r="A18784" i="35"/>
  <c r="A18785" i="35"/>
  <c r="A18786" i="35"/>
  <c r="A18787" i="35"/>
  <c r="A18788" i="35"/>
  <c r="A18789" i="35"/>
  <c r="A18790" i="35"/>
  <c r="A18791" i="35"/>
  <c r="A18792" i="35"/>
  <c r="A18793" i="35"/>
  <c r="A18794" i="35"/>
  <c r="A18795" i="35"/>
  <c r="A18796" i="35"/>
  <c r="A18797" i="35"/>
  <c r="A18798" i="35"/>
  <c r="A18799" i="35"/>
  <c r="A18800" i="35"/>
  <c r="A18801" i="35"/>
  <c r="A18802" i="35"/>
  <c r="A18803" i="35"/>
  <c r="A18804" i="35"/>
  <c r="A18805" i="35"/>
  <c r="A18806" i="35"/>
  <c r="A18807" i="35"/>
  <c r="A18808" i="35"/>
  <c r="A18809" i="35"/>
  <c r="A18810" i="35"/>
  <c r="A18811" i="35"/>
  <c r="A18812" i="35"/>
  <c r="A18813" i="35"/>
  <c r="A18814" i="35"/>
  <c r="A18815" i="35"/>
  <c r="A18816" i="35"/>
  <c r="A18817" i="35"/>
  <c r="A18818" i="35"/>
  <c r="A18819" i="35"/>
  <c r="A18820" i="35"/>
  <c r="A18821" i="35"/>
  <c r="A18822" i="35"/>
  <c r="A18823" i="35"/>
  <c r="A18824" i="35"/>
  <c r="A18825" i="35"/>
  <c r="A18826" i="35"/>
  <c r="A18827" i="35"/>
  <c r="A18828" i="35"/>
  <c r="A18829" i="35"/>
  <c r="A18830" i="35"/>
  <c r="A18831" i="35"/>
  <c r="A18832" i="35"/>
  <c r="A18833" i="35"/>
  <c r="A18834" i="35"/>
  <c r="A18835" i="35"/>
  <c r="A18836" i="35"/>
  <c r="A18837" i="35"/>
  <c r="A18838" i="35"/>
  <c r="A18839" i="35"/>
  <c r="A18840" i="35"/>
  <c r="A18841" i="35"/>
  <c r="A18842" i="35"/>
  <c r="A18843" i="35"/>
  <c r="A18844" i="35"/>
  <c r="A18845" i="35"/>
  <c r="A18846" i="35"/>
  <c r="A18847" i="35"/>
  <c r="A18848" i="35"/>
  <c r="A18849" i="35"/>
  <c r="A18850" i="35"/>
  <c r="A18851" i="35"/>
  <c r="A18852" i="35"/>
  <c r="A18853" i="35"/>
  <c r="A18854" i="35"/>
  <c r="A18855" i="35"/>
  <c r="A18856" i="35"/>
  <c r="A18857" i="35"/>
  <c r="A18858" i="35"/>
  <c r="A18859" i="35"/>
  <c r="A18860" i="35"/>
  <c r="A18861" i="35"/>
  <c r="A18862" i="35"/>
  <c r="A18863" i="35"/>
  <c r="A18864" i="35"/>
  <c r="A18865" i="35"/>
  <c r="A18866" i="35"/>
  <c r="A18867" i="35"/>
  <c r="A18868" i="35"/>
  <c r="A18869" i="35"/>
  <c r="A18870" i="35"/>
  <c r="A18871" i="35"/>
  <c r="A18872" i="35"/>
  <c r="A18873" i="35"/>
  <c r="A18874" i="35"/>
  <c r="A18875" i="35"/>
  <c r="A18876" i="35"/>
  <c r="A18877" i="35"/>
  <c r="A18878" i="35"/>
  <c r="A18879" i="35"/>
  <c r="A18880" i="35"/>
  <c r="A18881" i="35"/>
  <c r="A18882" i="35"/>
  <c r="A18883" i="35"/>
  <c r="A18884" i="35"/>
  <c r="A18885" i="35"/>
  <c r="A18886" i="35"/>
  <c r="A18887" i="35"/>
  <c r="A18888" i="35"/>
  <c r="A18889" i="35"/>
  <c r="A18890" i="35"/>
  <c r="A18891" i="35"/>
  <c r="A18892" i="35"/>
  <c r="A18893" i="35"/>
  <c r="A18894" i="35"/>
  <c r="A18895" i="35"/>
  <c r="A18896" i="35"/>
  <c r="A18897" i="35"/>
  <c r="A18898" i="35"/>
  <c r="A18899" i="35"/>
  <c r="A18900" i="35"/>
  <c r="A18901" i="35"/>
  <c r="A18902" i="35"/>
  <c r="A18903" i="35"/>
  <c r="A18904" i="35"/>
  <c r="A18905" i="35"/>
  <c r="A18906" i="35"/>
  <c r="A18907" i="35"/>
  <c r="A18908" i="35"/>
  <c r="A18909" i="35"/>
  <c r="A18910" i="35"/>
  <c r="A18911" i="35"/>
  <c r="A18912" i="35"/>
  <c r="A18913" i="35"/>
  <c r="A18914" i="35"/>
  <c r="A18915" i="35"/>
  <c r="A18916" i="35"/>
  <c r="A18917" i="35"/>
  <c r="A18918" i="35"/>
  <c r="A18919" i="35"/>
  <c r="A18920" i="35"/>
  <c r="A18921" i="35"/>
  <c r="A18922" i="35"/>
  <c r="A18923" i="35"/>
  <c r="A18924" i="35"/>
  <c r="A18925" i="35"/>
  <c r="A18926" i="35"/>
  <c r="A18927" i="35"/>
  <c r="A18928" i="35"/>
  <c r="A18929" i="35"/>
  <c r="A18930" i="35"/>
  <c r="A18931" i="35"/>
  <c r="A18932" i="35"/>
  <c r="A18933" i="35"/>
  <c r="A18934" i="35"/>
  <c r="A18935" i="35"/>
  <c r="A18936" i="35"/>
  <c r="A18937" i="35"/>
  <c r="A18938" i="35"/>
  <c r="A18939" i="35"/>
  <c r="A18940" i="35"/>
  <c r="A18941" i="35"/>
  <c r="A18942" i="35"/>
  <c r="A18943" i="35"/>
  <c r="A18944" i="35"/>
  <c r="A18945" i="35"/>
  <c r="A18946" i="35"/>
  <c r="A18947" i="35"/>
  <c r="A18948" i="35"/>
  <c r="A18949" i="35"/>
  <c r="A18950" i="35"/>
  <c r="A18951" i="35"/>
  <c r="A18952" i="35"/>
  <c r="A18953" i="35"/>
  <c r="A18954" i="35"/>
  <c r="A18955" i="35"/>
  <c r="A18956" i="35"/>
  <c r="A18957" i="35"/>
  <c r="A18958" i="35"/>
  <c r="A18959" i="35"/>
  <c r="A18960" i="35"/>
  <c r="A18961" i="35"/>
  <c r="A18962" i="35"/>
  <c r="A18963" i="35"/>
  <c r="A18964" i="35"/>
  <c r="A18965" i="35"/>
  <c r="A18966" i="35"/>
  <c r="A18967" i="35"/>
  <c r="A18968" i="35"/>
  <c r="A18969" i="35"/>
  <c r="A18970" i="35"/>
  <c r="A18971" i="35"/>
  <c r="A18972" i="35"/>
  <c r="A18973" i="35"/>
  <c r="A18974" i="35"/>
  <c r="A18975" i="35"/>
  <c r="A18976" i="35"/>
  <c r="A18977" i="35"/>
  <c r="A18978" i="35"/>
  <c r="A18979" i="35"/>
  <c r="A18980" i="35"/>
  <c r="A18981" i="35"/>
  <c r="A18982" i="35"/>
  <c r="A18983" i="35"/>
  <c r="A18984" i="35"/>
  <c r="A18985" i="35"/>
  <c r="A18986" i="35"/>
  <c r="A18987" i="35"/>
  <c r="A18988" i="35"/>
  <c r="A18989" i="35"/>
  <c r="A18990" i="35"/>
  <c r="A18991" i="35"/>
  <c r="A18992" i="35"/>
  <c r="A18993" i="35"/>
  <c r="A18994" i="35"/>
  <c r="A18995" i="35"/>
  <c r="A18996" i="35"/>
  <c r="A18997" i="35"/>
  <c r="A18998" i="35"/>
  <c r="A18999" i="35"/>
  <c r="A19000" i="35"/>
  <c r="A19001" i="35"/>
  <c r="A19002" i="35"/>
  <c r="A19003" i="35"/>
  <c r="A19004" i="35"/>
  <c r="A19005" i="35"/>
  <c r="A19006" i="35"/>
  <c r="A19007" i="35"/>
  <c r="A19008" i="35"/>
  <c r="A19009" i="35"/>
  <c r="A19010" i="35"/>
  <c r="A19011" i="35"/>
  <c r="A19012" i="35"/>
  <c r="A19013" i="35"/>
  <c r="A19014" i="35"/>
  <c r="A19015" i="35"/>
  <c r="A19016" i="35"/>
  <c r="A19017" i="35"/>
  <c r="A19018" i="35"/>
  <c r="A19019" i="35"/>
  <c r="A19020" i="35"/>
  <c r="A19021" i="35"/>
  <c r="A19022" i="35"/>
  <c r="A19023" i="35"/>
  <c r="A19024" i="35"/>
  <c r="A19025" i="35"/>
  <c r="A19026" i="35"/>
  <c r="A19027" i="35"/>
  <c r="A19028" i="35"/>
  <c r="A19029" i="35"/>
  <c r="A19030" i="35"/>
  <c r="A19031" i="35"/>
  <c r="A19032" i="35"/>
  <c r="A19033" i="35"/>
  <c r="A19034" i="35"/>
  <c r="A19035" i="35"/>
  <c r="A19036" i="35"/>
  <c r="A19037" i="35"/>
  <c r="A19038" i="35"/>
  <c r="A19039" i="35"/>
  <c r="A19040" i="35"/>
  <c r="A19041" i="35"/>
  <c r="A19042" i="35"/>
  <c r="A19043" i="35"/>
  <c r="A19044" i="35"/>
  <c r="A19045" i="35"/>
  <c r="A19046" i="35"/>
  <c r="A19047" i="35"/>
  <c r="A19048" i="35"/>
  <c r="A19049" i="35"/>
  <c r="A19050" i="35"/>
  <c r="A19051" i="35"/>
  <c r="A19052" i="35"/>
  <c r="A19053" i="35"/>
  <c r="A19054" i="35"/>
  <c r="A19055" i="35"/>
  <c r="A19056" i="35"/>
  <c r="A19057" i="35"/>
  <c r="A19058" i="35"/>
  <c r="A19059" i="35"/>
  <c r="A19060" i="35"/>
  <c r="A19061" i="35"/>
  <c r="A19062" i="35"/>
  <c r="A19063" i="35"/>
  <c r="A19064" i="35"/>
  <c r="A19065" i="35"/>
  <c r="A19066" i="35"/>
  <c r="A19067" i="35"/>
  <c r="A19068" i="35"/>
  <c r="A19069" i="35"/>
  <c r="A19070" i="35"/>
  <c r="A19071" i="35"/>
  <c r="A19072" i="35"/>
  <c r="A19073" i="35"/>
  <c r="A19074" i="35"/>
  <c r="A19075" i="35"/>
  <c r="A19076" i="35"/>
  <c r="A19077" i="35"/>
  <c r="A19078" i="35"/>
  <c r="A19079" i="35"/>
  <c r="A19080" i="35"/>
  <c r="A19081" i="35"/>
  <c r="A19082" i="35"/>
  <c r="A19083" i="35"/>
  <c r="A19084" i="35"/>
  <c r="A19085" i="35"/>
  <c r="A19086" i="35"/>
  <c r="A19087" i="35"/>
  <c r="A19088" i="35"/>
  <c r="A19089" i="35"/>
  <c r="A19090" i="35"/>
  <c r="A19091" i="35"/>
  <c r="A19092" i="35"/>
  <c r="A19093" i="35"/>
  <c r="A19094" i="35"/>
  <c r="A19095" i="35"/>
  <c r="A19096" i="35"/>
  <c r="A19097" i="35"/>
  <c r="A19098" i="35"/>
  <c r="A19099" i="35"/>
  <c r="A19100" i="35"/>
  <c r="A19101" i="35"/>
  <c r="A19102" i="35"/>
  <c r="A19103" i="35"/>
  <c r="A19104" i="35"/>
  <c r="A19105" i="35"/>
  <c r="A19106" i="35"/>
  <c r="A19107" i="35"/>
  <c r="A19108" i="35"/>
  <c r="A19109" i="35"/>
  <c r="A19110" i="35"/>
  <c r="A19111" i="35"/>
  <c r="A19112" i="35"/>
  <c r="A19113" i="35"/>
  <c r="A19114" i="35"/>
  <c r="A19115" i="35"/>
  <c r="A19116" i="35"/>
  <c r="A19117" i="35"/>
  <c r="A19118" i="35"/>
  <c r="A19119" i="35"/>
  <c r="A19120" i="35"/>
  <c r="A19121" i="35"/>
  <c r="A19122" i="35"/>
  <c r="A19123" i="35"/>
  <c r="A19124" i="35"/>
  <c r="A19125" i="35"/>
  <c r="A19126" i="35"/>
  <c r="A19127" i="35"/>
  <c r="A19128" i="35"/>
  <c r="A19129" i="35"/>
  <c r="A19130" i="35"/>
  <c r="A19131" i="35"/>
  <c r="A19132" i="35"/>
  <c r="A19133" i="35"/>
  <c r="A19134" i="35"/>
  <c r="A19135" i="35"/>
  <c r="A19136" i="35"/>
  <c r="A19137" i="35"/>
  <c r="A19138" i="35"/>
  <c r="A19139" i="35"/>
  <c r="A19140" i="35"/>
  <c r="A19141" i="35"/>
  <c r="A19142" i="35"/>
  <c r="A19143" i="35"/>
  <c r="A19144" i="35"/>
  <c r="A19145" i="35"/>
  <c r="A19146" i="35"/>
  <c r="A19147" i="35"/>
  <c r="A19148" i="35"/>
  <c r="A19149" i="35"/>
  <c r="A19150" i="35"/>
  <c r="A19151" i="35"/>
  <c r="A19152" i="35"/>
  <c r="A19153" i="35"/>
  <c r="A19154" i="35"/>
  <c r="A19155" i="35"/>
  <c r="A19156" i="35"/>
  <c r="A19157" i="35"/>
  <c r="A19158" i="35"/>
  <c r="A19159" i="35"/>
  <c r="A19160" i="35"/>
  <c r="A19161" i="35"/>
  <c r="A19162" i="35"/>
  <c r="A19163" i="35"/>
  <c r="A19164" i="35"/>
  <c r="A19165" i="35"/>
  <c r="A19166" i="35"/>
  <c r="A19167" i="35"/>
  <c r="A19168" i="35"/>
  <c r="A19169" i="35"/>
  <c r="A19170" i="35"/>
  <c r="A19171" i="35"/>
  <c r="A19172" i="35"/>
  <c r="A19173" i="35"/>
  <c r="A19174" i="35"/>
  <c r="A19175" i="35"/>
  <c r="A19176" i="35"/>
  <c r="A19177" i="35"/>
  <c r="A19178" i="35"/>
  <c r="A19179" i="35"/>
  <c r="A19180" i="35"/>
  <c r="A19181" i="35"/>
  <c r="A19182" i="35"/>
  <c r="A19183" i="35"/>
  <c r="A19184" i="35"/>
  <c r="A19185" i="35"/>
  <c r="A19186" i="35"/>
  <c r="A19187" i="35"/>
  <c r="A19188" i="35"/>
  <c r="A19189" i="35"/>
  <c r="A19190" i="35"/>
  <c r="A19191" i="35"/>
  <c r="A19192" i="35"/>
  <c r="A19193" i="35"/>
  <c r="A19194" i="35"/>
  <c r="A19195" i="35"/>
  <c r="A19196" i="35"/>
  <c r="A19197" i="35"/>
  <c r="A19198" i="35"/>
  <c r="A19199" i="35"/>
  <c r="A19200" i="35"/>
  <c r="A19201" i="35"/>
  <c r="A19202" i="35"/>
  <c r="A19203" i="35"/>
  <c r="A19204" i="35"/>
  <c r="A19205" i="35"/>
  <c r="A19206" i="35"/>
  <c r="A19207" i="35"/>
  <c r="A19208" i="35"/>
  <c r="A19209" i="35"/>
  <c r="A19210" i="35"/>
  <c r="A19211" i="35"/>
  <c r="A19212" i="35"/>
  <c r="A19213" i="35"/>
  <c r="A19214" i="35"/>
  <c r="A19215" i="35"/>
  <c r="A19216" i="35"/>
  <c r="A19217" i="35"/>
  <c r="A19218" i="35"/>
  <c r="A19219" i="35"/>
  <c r="A19220" i="35"/>
  <c r="A19221" i="35"/>
  <c r="A19222" i="35"/>
  <c r="A19223" i="35"/>
  <c r="A19224" i="35"/>
  <c r="A19225" i="35"/>
  <c r="A19226" i="35"/>
  <c r="A19227" i="35"/>
  <c r="A19228" i="35"/>
  <c r="A19229" i="35"/>
  <c r="A19230" i="35"/>
  <c r="A19231" i="35"/>
  <c r="A19232" i="35"/>
  <c r="A19233" i="35"/>
  <c r="A19234" i="35"/>
  <c r="A19235" i="35"/>
  <c r="A19236" i="35"/>
  <c r="A19237" i="35"/>
  <c r="A19238" i="35"/>
  <c r="A19239" i="35"/>
  <c r="A19240" i="35"/>
  <c r="A19241" i="35"/>
  <c r="A19242" i="35"/>
  <c r="A19243" i="35"/>
  <c r="A19244" i="35"/>
  <c r="A19245" i="35"/>
  <c r="A19246" i="35"/>
  <c r="A19247" i="35"/>
  <c r="A19248" i="35"/>
  <c r="A19249" i="35"/>
  <c r="A19250" i="35"/>
  <c r="A19251" i="35"/>
  <c r="A19252" i="35"/>
  <c r="A19253" i="35"/>
  <c r="A19254" i="35"/>
  <c r="A19255" i="35"/>
  <c r="A19256" i="35"/>
  <c r="A19257" i="35"/>
  <c r="A19258" i="35"/>
  <c r="A19259" i="35"/>
  <c r="A19260" i="35"/>
  <c r="A19261" i="35"/>
  <c r="A19262" i="35"/>
  <c r="A19263" i="35"/>
  <c r="A19264" i="35"/>
  <c r="A19265" i="35"/>
  <c r="A19266" i="35"/>
  <c r="A19267" i="35"/>
  <c r="A19268" i="35"/>
  <c r="A19269" i="35"/>
  <c r="A19270" i="35"/>
  <c r="A19271" i="35"/>
  <c r="A19272" i="35"/>
  <c r="A19273" i="35"/>
  <c r="A19274" i="35"/>
  <c r="A19275" i="35"/>
  <c r="A19276" i="35"/>
  <c r="A19277" i="35"/>
  <c r="A19278" i="35"/>
  <c r="A19279" i="35"/>
  <c r="A19280" i="35"/>
  <c r="A19281" i="35"/>
  <c r="A19282" i="35"/>
  <c r="A19283" i="35"/>
  <c r="A19284" i="35"/>
  <c r="A19285" i="35"/>
  <c r="A19286" i="35"/>
  <c r="A19287" i="35"/>
  <c r="A19288" i="35"/>
  <c r="A19289" i="35"/>
  <c r="A19290" i="35"/>
  <c r="A19291" i="35"/>
  <c r="A19292" i="35"/>
  <c r="A19293" i="35"/>
  <c r="A19294" i="35"/>
  <c r="A19295" i="35"/>
  <c r="A19296" i="35"/>
  <c r="A19297" i="35"/>
  <c r="A19298" i="35"/>
  <c r="A19299" i="35"/>
  <c r="A19300" i="35"/>
  <c r="A19301" i="35"/>
  <c r="A19302" i="35"/>
  <c r="A19303" i="35"/>
  <c r="A19304" i="35"/>
  <c r="A19305" i="35"/>
  <c r="A19306" i="35"/>
  <c r="A19307" i="35"/>
  <c r="A19308" i="35"/>
  <c r="A19309" i="35"/>
  <c r="A19310" i="35"/>
  <c r="A19311" i="35"/>
  <c r="A19312" i="35"/>
  <c r="A19313" i="35"/>
  <c r="A19314" i="35"/>
  <c r="A19315" i="35"/>
  <c r="A19316" i="35"/>
  <c r="A19317" i="35"/>
  <c r="A19318" i="35"/>
  <c r="A19319" i="35"/>
  <c r="A19320" i="35"/>
  <c r="A19321" i="35"/>
  <c r="A19322" i="35"/>
  <c r="A19323" i="35"/>
  <c r="A19324" i="35"/>
  <c r="A19325" i="35"/>
  <c r="A19326" i="35"/>
  <c r="A19327" i="35"/>
  <c r="A19328" i="35"/>
  <c r="A19329" i="35"/>
  <c r="A19330" i="35"/>
  <c r="A19331" i="35"/>
  <c r="A19332" i="35"/>
  <c r="A19333" i="35"/>
  <c r="A19334" i="35"/>
  <c r="A19335" i="35"/>
  <c r="A19336" i="35"/>
  <c r="A19337" i="35"/>
  <c r="A19338" i="35"/>
  <c r="A19339" i="35"/>
  <c r="A19340" i="35"/>
  <c r="A19341" i="35"/>
  <c r="A19342" i="35"/>
  <c r="A19343" i="35"/>
  <c r="A19344" i="35"/>
  <c r="A19345" i="35"/>
  <c r="A19346" i="35"/>
  <c r="A19347" i="35"/>
  <c r="A19348" i="35"/>
  <c r="A19349" i="35"/>
  <c r="A19350" i="35"/>
  <c r="A19351" i="35"/>
  <c r="A19352" i="35"/>
  <c r="A19353" i="35"/>
  <c r="A19354" i="35"/>
  <c r="A19355" i="35"/>
  <c r="A19356" i="35"/>
  <c r="A19357" i="35"/>
  <c r="A19358" i="35"/>
  <c r="A19359" i="35"/>
  <c r="A19360" i="35"/>
  <c r="A19361" i="35"/>
  <c r="A19362" i="35"/>
  <c r="A19363" i="35"/>
  <c r="A19364" i="35"/>
  <c r="A19365" i="35"/>
  <c r="A19366" i="35"/>
  <c r="A19367" i="35"/>
  <c r="A19368" i="35"/>
  <c r="A19369" i="35"/>
  <c r="A19370" i="35"/>
  <c r="A19371" i="35"/>
  <c r="A19372" i="35"/>
  <c r="A19373" i="35"/>
  <c r="A19374" i="35"/>
  <c r="A19375" i="35"/>
  <c r="A19376" i="35"/>
  <c r="A19377" i="35"/>
  <c r="A19378" i="35"/>
  <c r="A19379" i="35"/>
  <c r="A19380" i="35"/>
  <c r="A19381" i="35"/>
  <c r="A19382" i="35"/>
  <c r="A19383" i="35"/>
  <c r="A19384" i="35"/>
  <c r="A19385" i="35"/>
  <c r="A19386" i="35"/>
  <c r="A19387" i="35"/>
  <c r="A19388" i="35"/>
  <c r="A19389" i="35"/>
  <c r="A19390" i="35"/>
  <c r="A19391" i="35"/>
  <c r="A19392" i="35"/>
  <c r="A19393" i="35"/>
  <c r="A19394" i="35"/>
  <c r="A19395" i="35"/>
  <c r="A19396" i="35"/>
  <c r="A19397" i="35"/>
  <c r="A19398" i="35"/>
  <c r="A19399" i="35"/>
  <c r="A19400" i="35"/>
  <c r="A19401" i="35"/>
  <c r="A19402" i="35"/>
  <c r="A19403" i="35"/>
  <c r="A19404" i="35"/>
  <c r="A19405" i="35"/>
  <c r="A19406" i="35"/>
  <c r="A19407" i="35"/>
  <c r="A19408" i="35"/>
  <c r="A19409" i="35"/>
  <c r="A19410" i="35"/>
  <c r="A19411" i="35"/>
  <c r="A19412" i="35"/>
  <c r="A19413" i="35"/>
  <c r="A19414" i="35"/>
  <c r="A19415" i="35"/>
  <c r="A19416" i="35"/>
  <c r="A19417" i="35"/>
  <c r="A19418" i="35"/>
  <c r="A19419" i="35"/>
  <c r="A19420" i="35"/>
  <c r="A19421" i="35"/>
  <c r="A19422" i="35"/>
  <c r="A19423" i="35"/>
  <c r="A19424" i="35"/>
  <c r="A19425" i="35"/>
  <c r="A19426" i="35"/>
  <c r="A19427" i="35"/>
  <c r="A19428" i="35"/>
  <c r="A19429" i="35"/>
  <c r="A19430" i="35"/>
  <c r="A19431" i="35"/>
  <c r="A19432" i="35"/>
  <c r="A19433" i="35"/>
  <c r="A19434" i="35"/>
  <c r="A19435" i="35"/>
  <c r="A19436" i="35"/>
  <c r="A19437" i="35"/>
  <c r="A19438" i="35"/>
  <c r="A19439" i="35"/>
  <c r="A19440" i="35"/>
  <c r="A19441" i="35"/>
  <c r="A19442" i="35"/>
  <c r="A19443" i="35"/>
  <c r="A19444" i="35"/>
  <c r="A19445" i="35"/>
  <c r="A19446" i="35"/>
  <c r="A19447" i="35"/>
  <c r="A19448" i="35"/>
  <c r="A19449" i="35"/>
  <c r="A19450" i="35"/>
  <c r="A19451" i="35"/>
  <c r="A19452" i="35"/>
  <c r="A19453" i="35"/>
  <c r="A19454" i="35"/>
  <c r="A19455" i="35"/>
  <c r="A19456" i="35"/>
  <c r="A19457" i="35"/>
  <c r="A19458" i="35"/>
  <c r="A19459" i="35"/>
  <c r="A19460" i="35"/>
  <c r="A19461" i="35"/>
  <c r="A19462" i="35"/>
  <c r="A19463" i="35"/>
  <c r="A19464" i="35"/>
  <c r="A19465" i="35"/>
  <c r="A19466" i="35"/>
  <c r="A19467" i="35"/>
  <c r="A19468" i="35"/>
  <c r="A19469" i="35"/>
  <c r="A19470" i="35"/>
  <c r="A19471" i="35"/>
  <c r="A19472" i="35"/>
  <c r="A19473" i="35"/>
  <c r="A19474" i="35"/>
  <c r="A19475" i="35"/>
  <c r="A19476" i="35"/>
  <c r="A19477" i="35"/>
  <c r="A19478" i="35"/>
  <c r="A19479" i="35"/>
  <c r="A19480" i="35"/>
  <c r="A19481" i="35"/>
  <c r="A19482" i="35"/>
  <c r="A19483" i="35"/>
  <c r="A19484" i="35"/>
  <c r="A19485" i="35"/>
  <c r="A19486" i="35"/>
  <c r="A19487" i="35"/>
  <c r="A19488" i="35"/>
  <c r="A19489" i="35"/>
  <c r="A19490" i="35"/>
  <c r="A19491" i="35"/>
  <c r="A19492" i="35"/>
  <c r="A19493" i="35"/>
  <c r="A19494" i="35"/>
  <c r="A19495" i="35"/>
  <c r="A19496" i="35"/>
  <c r="A19497" i="35"/>
  <c r="A19498" i="35"/>
  <c r="A19499" i="35"/>
  <c r="A19500" i="35"/>
  <c r="A19501" i="35"/>
  <c r="A19502" i="35"/>
  <c r="A19503" i="35"/>
  <c r="A19504" i="35"/>
  <c r="A19505" i="35"/>
  <c r="A19506" i="35"/>
  <c r="A19507" i="35"/>
  <c r="A19508" i="35"/>
  <c r="A19509" i="35"/>
  <c r="A19510" i="35"/>
  <c r="A19511" i="35"/>
  <c r="A19512" i="35"/>
  <c r="A19513" i="35"/>
  <c r="A19514" i="35"/>
  <c r="A19515" i="35"/>
  <c r="A19516" i="35"/>
  <c r="A19517" i="35"/>
  <c r="A19518" i="35"/>
  <c r="A19519" i="35"/>
  <c r="A19520" i="35"/>
  <c r="A19521" i="35"/>
  <c r="A19522" i="35"/>
  <c r="A19523" i="35"/>
  <c r="A19524" i="35"/>
  <c r="A19525" i="35"/>
  <c r="A19526" i="35"/>
  <c r="A19527" i="35"/>
  <c r="A19528" i="35"/>
  <c r="A19529" i="35"/>
  <c r="A19530" i="35"/>
  <c r="A19531" i="35"/>
  <c r="A19532" i="35"/>
  <c r="A19533" i="35"/>
  <c r="A19534" i="35"/>
  <c r="A19535" i="35"/>
  <c r="A19536" i="35"/>
  <c r="A19537" i="35"/>
  <c r="A19538" i="35"/>
  <c r="A19539" i="35"/>
  <c r="A19540" i="35"/>
  <c r="A19541" i="35"/>
  <c r="A19542" i="35"/>
  <c r="A19543" i="35"/>
  <c r="A19544" i="35"/>
  <c r="A19545" i="35"/>
  <c r="A19546" i="35"/>
  <c r="A19547" i="35"/>
  <c r="A19548" i="35"/>
  <c r="A19549" i="35"/>
  <c r="A19550" i="35"/>
  <c r="A19551" i="35"/>
  <c r="A19552" i="35"/>
  <c r="A19553" i="35"/>
  <c r="A19554" i="35"/>
  <c r="A19555" i="35"/>
  <c r="A19556" i="35"/>
  <c r="A19557" i="35"/>
  <c r="A19558" i="35"/>
  <c r="A19559" i="35"/>
  <c r="A19560" i="35"/>
  <c r="A19561" i="35"/>
  <c r="A19562" i="35"/>
  <c r="A19563" i="35"/>
  <c r="A19564" i="35"/>
  <c r="A19565" i="35"/>
  <c r="A19566" i="35"/>
  <c r="A19567" i="35"/>
  <c r="A19568" i="35"/>
  <c r="A19569" i="35"/>
  <c r="A19570" i="35"/>
  <c r="A19571" i="35"/>
  <c r="A19572" i="35"/>
  <c r="A19573" i="35"/>
  <c r="A19574" i="35"/>
  <c r="A19575" i="35"/>
  <c r="A19576" i="35"/>
  <c r="A19577" i="35"/>
  <c r="A19578" i="35"/>
  <c r="A19579" i="35"/>
  <c r="A19580" i="35"/>
  <c r="A19581" i="35"/>
  <c r="A19582" i="35"/>
  <c r="A19583" i="35"/>
  <c r="A19584" i="35"/>
  <c r="A19585" i="35"/>
  <c r="A19586" i="35"/>
  <c r="A19587" i="35"/>
  <c r="A19588" i="35"/>
  <c r="A19589" i="35"/>
  <c r="A19590" i="35"/>
  <c r="A19591" i="35"/>
  <c r="A19592" i="35"/>
  <c r="A19593" i="35"/>
  <c r="A19594" i="35"/>
  <c r="A19595" i="35"/>
  <c r="A19596" i="35"/>
  <c r="A19597" i="35"/>
  <c r="A19598" i="35"/>
  <c r="A19599" i="35"/>
  <c r="A19600" i="35"/>
  <c r="A19601" i="35"/>
  <c r="A19602" i="35"/>
  <c r="A19603" i="35"/>
  <c r="A19604" i="35"/>
  <c r="A19605" i="35"/>
  <c r="A19606" i="35"/>
  <c r="A19607" i="35"/>
  <c r="A19608" i="35"/>
  <c r="A19609" i="35"/>
  <c r="A19610" i="35"/>
  <c r="A19611" i="35"/>
  <c r="A19612" i="35"/>
  <c r="A19613" i="35"/>
  <c r="A19614" i="35"/>
  <c r="A19615" i="35"/>
  <c r="A19616" i="35"/>
  <c r="A19617" i="35"/>
  <c r="A19618" i="35"/>
  <c r="A19619" i="35"/>
  <c r="A19620" i="35"/>
  <c r="A19621" i="35"/>
  <c r="A19622" i="35"/>
  <c r="A19623" i="35"/>
  <c r="A19624" i="35"/>
  <c r="A19625" i="35"/>
  <c r="A19626" i="35"/>
  <c r="A19627" i="35"/>
  <c r="A19628" i="35"/>
  <c r="A19629" i="35"/>
  <c r="A19630" i="35"/>
  <c r="A19631" i="35"/>
  <c r="A19632" i="35"/>
  <c r="A19633" i="35"/>
  <c r="A19634" i="35"/>
  <c r="A19635" i="35"/>
  <c r="A19636" i="35"/>
  <c r="A19637" i="35"/>
  <c r="A19638" i="35"/>
  <c r="A19639" i="35"/>
  <c r="A19640" i="35"/>
  <c r="A19641" i="35"/>
  <c r="A19642" i="35"/>
  <c r="A19643" i="35"/>
  <c r="A19644" i="35"/>
  <c r="A19645" i="35"/>
  <c r="A19646" i="35"/>
  <c r="A19647" i="35"/>
  <c r="A19648" i="35"/>
  <c r="A19649" i="35"/>
  <c r="A19650" i="35"/>
  <c r="A19651" i="35"/>
  <c r="A19652" i="35"/>
  <c r="A19653" i="35"/>
  <c r="A19654" i="35"/>
  <c r="A19655" i="35"/>
  <c r="A19656" i="35"/>
  <c r="A19657" i="35"/>
  <c r="A19658" i="35"/>
  <c r="A19659" i="35"/>
  <c r="A19660" i="35"/>
  <c r="A19661" i="35"/>
  <c r="A19662" i="35"/>
  <c r="A19663" i="35"/>
  <c r="A19664" i="35"/>
  <c r="A19665" i="35"/>
  <c r="A19666" i="35"/>
  <c r="A19667" i="35"/>
  <c r="A19668" i="35"/>
  <c r="A19669" i="35"/>
  <c r="A19670" i="35"/>
  <c r="A19671" i="35"/>
  <c r="A19672" i="35"/>
  <c r="A19673" i="35"/>
  <c r="A19674" i="35"/>
  <c r="A19675" i="35"/>
  <c r="A19676" i="35"/>
  <c r="A19677" i="35"/>
  <c r="A19678" i="35"/>
  <c r="A19679" i="35"/>
  <c r="A19680" i="35"/>
  <c r="A19681" i="35"/>
  <c r="A19682" i="35"/>
  <c r="A19683" i="35"/>
  <c r="A19684" i="35"/>
  <c r="A19685" i="35"/>
  <c r="A19686" i="35"/>
  <c r="A19687" i="35"/>
  <c r="A19688" i="35"/>
  <c r="A19689" i="35"/>
  <c r="A19690" i="35"/>
  <c r="A19691" i="35"/>
  <c r="A19692" i="35"/>
  <c r="A19693" i="35"/>
  <c r="A19694" i="35"/>
  <c r="A19695" i="35"/>
  <c r="A19696" i="35"/>
  <c r="A19697" i="35"/>
  <c r="A19698" i="35"/>
  <c r="A19699" i="35"/>
  <c r="A19700" i="35"/>
  <c r="A19701" i="35"/>
  <c r="A19702" i="35"/>
  <c r="A19703" i="35"/>
  <c r="A19704" i="35"/>
  <c r="A19705" i="35"/>
  <c r="A19706" i="35"/>
  <c r="A19707" i="35"/>
  <c r="A19708" i="35"/>
  <c r="A19709" i="35"/>
  <c r="A19710" i="35"/>
  <c r="A19711" i="35"/>
  <c r="A19712" i="35"/>
  <c r="A19713" i="35"/>
  <c r="A19714" i="35"/>
  <c r="A19715" i="35"/>
  <c r="A19716" i="35"/>
  <c r="A19717" i="35"/>
  <c r="A19718" i="35"/>
  <c r="A19719" i="35"/>
  <c r="A19720" i="35"/>
  <c r="A19721" i="35"/>
  <c r="A19722" i="35"/>
  <c r="A19723" i="35"/>
  <c r="A19724" i="35"/>
  <c r="A19725" i="35"/>
  <c r="A19726" i="35"/>
  <c r="A19727" i="35"/>
  <c r="A19728" i="35"/>
  <c r="A19729" i="35"/>
  <c r="A19730" i="35"/>
  <c r="A19731" i="35"/>
  <c r="A19732" i="35"/>
  <c r="A19733" i="35"/>
  <c r="A19734" i="35"/>
  <c r="A19735" i="35"/>
  <c r="A19736" i="35"/>
  <c r="A19737" i="35"/>
  <c r="A19738" i="35"/>
  <c r="A19739" i="35"/>
  <c r="A19740" i="35"/>
  <c r="A19741" i="35"/>
  <c r="A19742" i="35"/>
  <c r="A19743" i="35"/>
  <c r="A19744" i="35"/>
  <c r="A19745" i="35"/>
  <c r="A19746" i="35"/>
  <c r="A19747" i="35"/>
  <c r="A19748" i="35"/>
  <c r="A19749" i="35"/>
  <c r="A19750" i="35"/>
  <c r="A19751" i="35"/>
  <c r="A19752" i="35"/>
  <c r="A19753" i="35"/>
  <c r="A19754" i="35"/>
  <c r="A19755" i="35"/>
  <c r="A19756" i="35"/>
  <c r="A19757" i="35"/>
  <c r="A19758" i="35"/>
  <c r="A19759" i="35"/>
  <c r="A19760" i="35"/>
  <c r="A19761" i="35"/>
  <c r="A19762" i="35"/>
  <c r="A19763" i="35"/>
  <c r="A19764" i="35"/>
  <c r="A19765" i="35"/>
  <c r="A19766" i="35"/>
  <c r="A19767" i="35"/>
  <c r="A19768" i="35"/>
  <c r="A19769" i="35"/>
  <c r="A19770" i="35"/>
  <c r="A19771" i="35"/>
  <c r="A19772" i="35"/>
  <c r="A19773" i="35"/>
  <c r="A19774" i="35"/>
  <c r="A19775" i="35"/>
  <c r="A19776" i="35"/>
  <c r="A19777" i="35"/>
  <c r="A19778" i="35"/>
  <c r="A19779" i="35"/>
  <c r="A19780" i="35"/>
  <c r="A19781" i="35"/>
  <c r="A19782" i="35"/>
  <c r="A19783" i="35"/>
  <c r="A19784" i="35"/>
  <c r="A19785" i="35"/>
  <c r="A19786" i="35"/>
  <c r="A19787" i="35"/>
  <c r="A19788" i="35"/>
  <c r="A19789" i="35"/>
  <c r="A19790" i="35"/>
  <c r="A19791" i="35"/>
  <c r="A19792" i="35"/>
  <c r="A19793" i="35"/>
  <c r="A19794" i="35"/>
  <c r="A19795" i="35"/>
  <c r="A19796" i="35"/>
  <c r="A19797" i="35"/>
  <c r="A19798" i="35"/>
  <c r="A19799" i="35"/>
  <c r="A19800" i="35"/>
  <c r="A19801" i="35"/>
  <c r="A19802" i="35"/>
  <c r="A19803" i="35"/>
  <c r="A19804" i="35"/>
  <c r="A19805" i="35"/>
  <c r="A19806" i="35"/>
  <c r="A19807" i="35"/>
  <c r="A19808" i="35"/>
  <c r="A19809" i="35"/>
  <c r="A19810" i="35"/>
  <c r="A19811" i="35"/>
  <c r="A19812" i="35"/>
  <c r="A19813" i="35"/>
  <c r="A19814" i="35"/>
  <c r="A19815" i="35"/>
  <c r="A19816" i="35"/>
  <c r="A19817" i="35"/>
  <c r="A19818" i="35"/>
  <c r="A19819" i="35"/>
  <c r="A19820" i="35"/>
  <c r="A19821" i="35"/>
  <c r="A19822" i="35"/>
  <c r="A19823" i="35"/>
  <c r="A19824" i="35"/>
  <c r="A19825" i="35"/>
  <c r="A19826" i="35"/>
  <c r="A19827" i="35"/>
  <c r="A19828" i="35"/>
  <c r="A19829" i="35"/>
  <c r="A19830" i="35"/>
  <c r="A19831" i="35"/>
  <c r="A19832" i="35"/>
  <c r="A19833" i="35"/>
  <c r="A19834" i="35"/>
  <c r="A19835" i="35"/>
  <c r="A19836" i="35"/>
  <c r="A19837" i="35"/>
  <c r="A19838" i="35"/>
  <c r="A19839" i="35"/>
  <c r="A19840" i="35"/>
  <c r="A19841" i="35"/>
  <c r="A19842" i="35"/>
  <c r="A19843" i="35"/>
  <c r="A19844" i="35"/>
  <c r="A19845" i="35"/>
  <c r="A19846" i="35"/>
  <c r="A19847" i="35"/>
  <c r="A19848" i="35"/>
  <c r="A19849" i="35"/>
  <c r="A19850" i="35"/>
  <c r="A19851" i="35"/>
  <c r="A19852" i="35"/>
  <c r="A19853" i="35"/>
  <c r="A19854" i="35"/>
  <c r="A19855" i="35"/>
  <c r="A19856" i="35"/>
  <c r="A19857" i="35"/>
  <c r="A19858" i="35"/>
  <c r="A19859" i="35"/>
  <c r="A19860" i="35"/>
  <c r="A19861" i="35"/>
  <c r="A19862" i="35"/>
  <c r="A19863" i="35"/>
  <c r="A19864" i="35"/>
  <c r="A19865" i="35"/>
  <c r="A19866" i="35"/>
  <c r="A19867" i="35"/>
  <c r="A19868" i="35"/>
  <c r="A19869" i="35"/>
  <c r="A19870" i="35"/>
  <c r="A19871" i="35"/>
  <c r="A19872" i="35"/>
  <c r="A19873" i="35"/>
  <c r="A19874" i="35"/>
  <c r="A19875" i="35"/>
  <c r="A19876" i="35"/>
  <c r="A19877" i="35"/>
  <c r="A19878" i="35"/>
  <c r="A19879" i="35"/>
  <c r="A19880" i="35"/>
  <c r="A19881" i="35"/>
  <c r="A19882" i="35"/>
  <c r="A19883" i="35"/>
  <c r="A19884" i="35"/>
  <c r="A19885" i="35"/>
  <c r="A19886" i="35"/>
  <c r="A19887" i="35"/>
  <c r="A19888" i="35"/>
  <c r="A19889" i="35"/>
  <c r="A19890" i="35"/>
  <c r="A19891" i="35"/>
  <c r="A19892" i="35"/>
  <c r="A19893" i="35"/>
  <c r="A19894" i="35"/>
  <c r="A19895" i="35"/>
  <c r="A19896" i="35"/>
  <c r="A19897" i="35"/>
  <c r="A19898" i="35"/>
  <c r="A19899" i="35"/>
  <c r="A19900" i="35"/>
  <c r="A19901" i="35"/>
  <c r="A19902" i="35"/>
  <c r="A19903" i="35"/>
  <c r="A19904" i="35"/>
  <c r="A19905" i="35"/>
  <c r="A19906" i="35"/>
  <c r="A19907" i="35"/>
  <c r="A19908" i="35"/>
  <c r="A19909" i="35"/>
  <c r="A19910" i="35"/>
  <c r="A19911" i="35"/>
  <c r="A19912" i="35"/>
  <c r="A19913" i="35"/>
  <c r="A19914" i="35"/>
  <c r="A19915" i="35"/>
  <c r="A19916" i="35"/>
  <c r="A19917" i="35"/>
  <c r="A19918" i="35"/>
  <c r="A19919" i="35"/>
  <c r="A19920" i="35"/>
  <c r="A19921" i="35"/>
  <c r="A19922" i="35"/>
  <c r="A19923" i="35"/>
  <c r="A19924" i="35"/>
  <c r="A19925" i="35"/>
  <c r="A19926" i="35"/>
  <c r="A19927" i="35"/>
  <c r="A19928" i="35"/>
  <c r="A19929" i="35"/>
  <c r="A19930" i="35"/>
  <c r="A19931" i="35"/>
  <c r="A19932" i="35"/>
  <c r="A19933" i="35"/>
  <c r="A19934" i="35"/>
  <c r="A19935" i="35"/>
  <c r="A19936" i="35"/>
  <c r="A19937" i="35"/>
  <c r="A19938" i="35"/>
  <c r="A19939" i="35"/>
  <c r="A19940" i="35"/>
  <c r="A19941" i="35"/>
  <c r="A19942" i="35"/>
  <c r="A19943" i="35"/>
  <c r="A19944" i="35"/>
  <c r="A19945" i="35"/>
  <c r="A19946" i="35"/>
  <c r="A19947" i="35"/>
  <c r="A19948" i="35"/>
  <c r="A19949" i="35"/>
  <c r="A19950" i="35"/>
  <c r="A19951" i="35"/>
  <c r="A19952" i="35"/>
  <c r="A19953" i="35"/>
  <c r="A19954" i="35"/>
  <c r="A19955" i="35"/>
  <c r="A19956" i="35"/>
  <c r="A19957" i="35"/>
  <c r="A19958" i="35"/>
  <c r="A19959" i="35"/>
  <c r="A19960" i="35"/>
  <c r="A19961" i="35"/>
  <c r="A19962" i="35"/>
  <c r="A19963" i="35"/>
  <c r="A19964" i="35"/>
  <c r="A19965" i="35"/>
  <c r="A19966" i="35"/>
  <c r="A19967" i="35"/>
  <c r="A19968" i="35"/>
  <c r="A19969" i="35"/>
  <c r="A19970" i="35"/>
  <c r="A19971" i="35"/>
  <c r="A19972" i="35"/>
  <c r="A19973" i="35"/>
  <c r="A19974" i="35"/>
  <c r="A19975" i="35"/>
  <c r="A19976" i="35"/>
  <c r="A19977" i="35"/>
  <c r="A19978" i="35"/>
  <c r="A19979" i="35"/>
  <c r="A19980" i="35"/>
  <c r="A19981" i="35"/>
  <c r="A19982" i="35"/>
  <c r="A19983" i="35"/>
  <c r="A19984" i="35"/>
  <c r="A19985" i="35"/>
  <c r="A19986" i="35"/>
  <c r="A19987" i="35"/>
  <c r="A19988" i="35"/>
  <c r="A19989" i="35"/>
  <c r="A19990" i="35"/>
  <c r="A19991" i="35"/>
  <c r="A19992" i="35"/>
  <c r="A19993" i="35"/>
  <c r="A19994" i="35"/>
  <c r="A19995" i="35"/>
  <c r="A19996" i="35"/>
  <c r="A19997" i="35"/>
  <c r="A19998" i="35"/>
  <c r="A19999" i="35"/>
  <c r="A20000" i="35"/>
  <c r="A20001" i="35"/>
  <c r="A20002" i="35"/>
  <c r="A20003" i="35"/>
  <c r="A20004" i="35"/>
  <c r="A20005" i="35"/>
  <c r="A20006" i="35"/>
  <c r="A20007" i="35"/>
  <c r="A20008" i="35"/>
  <c r="A20009" i="35"/>
  <c r="A20010" i="35"/>
  <c r="A20011" i="35"/>
  <c r="A20012" i="35"/>
  <c r="A20013" i="35"/>
  <c r="A20014" i="35"/>
  <c r="A20015" i="35"/>
  <c r="A20016" i="35"/>
  <c r="A20017" i="35"/>
  <c r="A20018" i="35"/>
  <c r="A20019" i="35"/>
  <c r="A20020" i="35"/>
  <c r="A20021" i="35"/>
  <c r="A20022" i="35"/>
  <c r="A20023" i="35"/>
  <c r="A20024" i="35"/>
  <c r="A20025" i="35"/>
  <c r="A20026" i="35"/>
  <c r="A20027" i="35"/>
  <c r="A20028" i="35"/>
  <c r="A20029" i="35"/>
  <c r="A20030" i="35"/>
  <c r="A20031" i="35"/>
  <c r="A20032" i="35"/>
  <c r="A20033" i="35"/>
  <c r="A20034" i="35"/>
  <c r="A20035" i="35"/>
  <c r="A20036" i="35"/>
  <c r="A20037" i="35"/>
  <c r="A20038" i="35"/>
  <c r="A20039" i="35"/>
  <c r="A20040" i="35"/>
  <c r="A20041" i="35"/>
  <c r="A20042" i="35"/>
  <c r="A20043" i="35"/>
  <c r="A20044" i="35"/>
  <c r="A20045" i="35"/>
  <c r="A20046" i="35"/>
  <c r="A20047" i="35"/>
  <c r="A20048" i="35"/>
  <c r="A20049" i="35"/>
  <c r="A20050" i="35"/>
  <c r="A20051" i="35"/>
  <c r="A20052" i="35"/>
  <c r="A20053" i="35"/>
  <c r="A20054" i="35"/>
  <c r="A20055" i="35"/>
  <c r="A20056" i="35"/>
  <c r="A20057" i="35"/>
  <c r="A20058" i="35"/>
  <c r="A20059" i="35"/>
  <c r="A20060" i="35"/>
  <c r="A20061" i="35"/>
  <c r="A20062" i="35"/>
  <c r="A20063" i="35"/>
  <c r="A20064" i="35"/>
  <c r="A20065" i="35"/>
  <c r="A20066" i="35"/>
  <c r="A20067" i="35"/>
  <c r="A20068" i="35"/>
  <c r="A20069" i="35"/>
  <c r="A20070" i="35"/>
  <c r="A20071" i="35"/>
  <c r="A20072" i="35"/>
  <c r="A20073" i="35"/>
  <c r="A20074" i="35"/>
  <c r="A20075" i="35"/>
  <c r="A20076" i="35"/>
  <c r="A20077" i="35"/>
  <c r="A20078" i="35"/>
  <c r="A20079" i="35"/>
  <c r="A20080" i="35"/>
  <c r="A20081" i="35"/>
  <c r="A20082" i="35"/>
  <c r="A20083" i="35"/>
  <c r="A20084" i="35"/>
  <c r="A20085" i="35"/>
  <c r="A20086" i="35"/>
  <c r="A20087" i="35"/>
  <c r="A20088" i="35"/>
  <c r="A20089" i="35"/>
  <c r="A20090" i="35"/>
  <c r="A20091" i="35"/>
  <c r="A20092" i="35"/>
  <c r="A20093" i="35"/>
  <c r="A20094" i="35"/>
  <c r="A20095" i="35"/>
  <c r="A20096" i="35"/>
  <c r="A20097" i="35"/>
  <c r="A20098" i="35"/>
  <c r="A20099" i="35"/>
  <c r="A20100" i="35"/>
  <c r="A20101" i="35"/>
  <c r="A20102" i="35"/>
  <c r="A20103" i="35"/>
  <c r="A20104" i="35"/>
  <c r="A20105" i="35"/>
  <c r="A20106" i="35"/>
  <c r="A20107" i="35"/>
  <c r="A20108" i="35"/>
  <c r="A20109" i="35"/>
  <c r="A20110" i="35"/>
  <c r="A20111" i="35"/>
  <c r="A20112" i="35"/>
  <c r="A20113" i="35"/>
  <c r="A20114" i="35"/>
  <c r="A20115" i="35"/>
  <c r="A20116" i="35"/>
  <c r="A20117" i="35"/>
  <c r="A20118" i="35"/>
  <c r="A20119" i="35"/>
  <c r="A20120" i="35"/>
  <c r="A20121" i="35"/>
  <c r="A20122" i="35"/>
  <c r="A20123" i="35"/>
  <c r="A20124" i="35"/>
  <c r="A20125" i="35"/>
  <c r="A20126" i="35"/>
  <c r="A20127" i="35"/>
  <c r="A20128" i="35"/>
  <c r="A20129" i="35"/>
  <c r="A20130" i="35"/>
  <c r="A20131" i="35"/>
  <c r="A20132" i="35"/>
  <c r="A20133" i="35"/>
  <c r="A20134" i="35"/>
  <c r="A20135" i="35"/>
  <c r="A20136" i="35"/>
  <c r="A20137" i="35"/>
  <c r="A20138" i="35"/>
  <c r="A20139" i="35"/>
  <c r="A20140" i="35"/>
  <c r="A20141" i="35"/>
  <c r="A20142" i="35"/>
  <c r="A20143" i="35"/>
  <c r="A20144" i="35"/>
  <c r="A20145" i="35"/>
  <c r="A20146" i="35"/>
  <c r="A20147" i="35"/>
  <c r="A20148" i="35"/>
  <c r="A20149" i="35"/>
  <c r="A20150" i="35"/>
  <c r="A20151" i="35"/>
  <c r="A20152" i="35"/>
  <c r="A20153" i="35"/>
  <c r="A20154" i="35"/>
  <c r="A20155" i="35"/>
  <c r="A20156" i="35"/>
  <c r="A20157" i="35"/>
  <c r="A20158" i="35"/>
  <c r="A20159" i="35"/>
  <c r="A20160" i="35"/>
  <c r="A20161" i="35"/>
  <c r="A20162" i="35"/>
  <c r="A20163" i="35"/>
  <c r="A20164" i="35"/>
  <c r="A20165" i="35"/>
  <c r="A20166" i="35"/>
  <c r="A20167" i="35"/>
  <c r="A20168" i="35"/>
  <c r="A20169" i="35"/>
  <c r="A20170" i="35"/>
  <c r="A20171" i="35"/>
  <c r="A20172" i="35"/>
  <c r="A20173" i="35"/>
  <c r="A20174" i="35"/>
  <c r="A20175" i="35"/>
  <c r="A20176" i="35"/>
  <c r="A20177" i="35"/>
  <c r="A20178" i="35"/>
  <c r="A20179" i="35"/>
  <c r="A20180" i="35"/>
  <c r="A20181" i="35"/>
  <c r="A20182" i="35"/>
  <c r="A20183" i="35"/>
  <c r="A20184" i="35"/>
  <c r="A20185" i="35"/>
  <c r="A20186" i="35"/>
  <c r="A20187" i="35"/>
  <c r="A20188" i="35"/>
  <c r="A20189" i="35"/>
  <c r="A20190" i="35"/>
  <c r="A20191" i="35"/>
  <c r="A20192" i="35"/>
  <c r="A20193" i="35"/>
  <c r="A20194" i="35"/>
  <c r="A20195" i="35"/>
  <c r="A20196" i="35"/>
  <c r="A20197" i="35"/>
  <c r="A20198" i="35"/>
  <c r="A20199" i="35"/>
  <c r="A20200" i="35"/>
  <c r="A20201" i="35"/>
  <c r="A20202" i="35"/>
  <c r="A20203" i="35"/>
  <c r="A20204" i="35"/>
  <c r="A20205" i="35"/>
  <c r="A20206" i="35"/>
  <c r="A20207" i="35"/>
  <c r="A20208" i="35"/>
  <c r="A20209" i="35"/>
  <c r="A20210" i="35"/>
  <c r="A20211" i="35"/>
  <c r="A20212" i="35"/>
  <c r="A20213" i="35"/>
  <c r="A20214" i="35"/>
  <c r="A20215" i="35"/>
  <c r="A20216" i="35"/>
  <c r="A20217" i="35"/>
  <c r="A20218" i="35"/>
  <c r="A20219" i="35"/>
  <c r="A20220" i="35"/>
  <c r="A20221" i="35"/>
  <c r="A20222" i="35"/>
  <c r="A20223" i="35"/>
  <c r="A20224" i="35"/>
  <c r="A20225" i="35"/>
  <c r="A20226" i="35"/>
  <c r="A20227" i="35"/>
  <c r="A20228" i="35"/>
  <c r="A20229" i="35"/>
  <c r="A20230" i="35"/>
  <c r="A20231" i="35"/>
  <c r="A20232" i="35"/>
  <c r="A20233" i="35"/>
  <c r="A20234" i="35"/>
  <c r="A20235" i="35"/>
  <c r="A20236" i="35"/>
  <c r="A20237" i="35"/>
  <c r="A20238" i="35"/>
  <c r="A20239" i="35"/>
  <c r="A20240" i="35"/>
  <c r="A20241" i="35"/>
  <c r="A20242" i="35"/>
  <c r="A20243" i="35"/>
  <c r="A20244" i="35"/>
  <c r="A20245" i="35"/>
  <c r="A20246" i="35"/>
  <c r="A20247" i="35"/>
  <c r="A20248" i="35"/>
  <c r="A20249" i="35"/>
  <c r="A20250" i="35"/>
  <c r="A20251" i="35"/>
  <c r="A20252" i="35"/>
  <c r="A20253" i="35"/>
  <c r="A20254" i="35"/>
  <c r="A20255" i="35"/>
  <c r="A20256" i="35"/>
  <c r="A20257" i="35"/>
  <c r="A20258" i="35"/>
  <c r="A20259" i="35"/>
  <c r="A20260" i="35"/>
  <c r="A20261" i="35"/>
  <c r="A20262" i="35"/>
  <c r="A20263" i="35"/>
  <c r="A20264" i="35"/>
  <c r="A20265" i="35"/>
  <c r="A20266" i="35"/>
  <c r="A20267" i="35"/>
  <c r="A20268" i="35"/>
  <c r="A20269" i="35"/>
  <c r="A20270" i="35"/>
  <c r="A20271" i="35"/>
  <c r="A20272" i="35"/>
  <c r="A20273" i="35"/>
  <c r="A20274" i="35"/>
  <c r="A20275" i="35"/>
  <c r="A20276" i="35"/>
  <c r="A20277" i="35"/>
  <c r="A20278" i="35"/>
  <c r="A20279" i="35"/>
  <c r="A20280" i="35"/>
  <c r="A20281" i="35"/>
  <c r="A20282" i="35"/>
  <c r="A20283" i="35"/>
  <c r="A20284" i="35"/>
  <c r="A20285" i="35"/>
  <c r="A20286" i="35"/>
  <c r="A20287" i="35"/>
  <c r="A20288" i="35"/>
  <c r="A20289" i="35"/>
  <c r="A20290" i="35"/>
  <c r="A20291" i="35"/>
  <c r="A20292" i="35"/>
  <c r="A20293" i="35"/>
  <c r="A20294" i="35"/>
  <c r="A20295" i="35"/>
  <c r="A20296" i="35"/>
  <c r="A20297" i="35"/>
  <c r="A20298" i="35"/>
  <c r="A20299" i="35"/>
  <c r="A20300" i="35"/>
  <c r="A20301" i="35"/>
  <c r="A20302" i="35"/>
  <c r="A20303" i="35"/>
  <c r="A20304" i="35"/>
  <c r="A20305" i="35"/>
  <c r="A20306" i="35"/>
  <c r="A20307" i="35"/>
  <c r="A20308" i="35"/>
  <c r="A20309" i="35"/>
  <c r="A20310" i="35"/>
  <c r="A20311" i="35"/>
  <c r="A20312" i="35"/>
  <c r="A20313" i="35"/>
  <c r="A20314" i="35"/>
  <c r="A20315" i="35"/>
  <c r="A20316" i="35"/>
  <c r="A20317" i="35"/>
  <c r="A20318" i="35"/>
  <c r="A20319" i="35"/>
  <c r="A20320" i="35"/>
  <c r="A20321" i="35"/>
  <c r="A20322" i="35"/>
  <c r="A20323" i="35"/>
  <c r="A20324" i="35"/>
  <c r="A20325" i="35"/>
  <c r="A20326" i="35"/>
  <c r="A20327" i="35"/>
  <c r="A20328" i="35"/>
  <c r="A20329" i="35"/>
  <c r="A20330" i="35"/>
  <c r="A20331" i="35"/>
  <c r="A20332" i="35"/>
  <c r="A20333" i="35"/>
  <c r="A20334" i="35"/>
  <c r="A20335" i="35"/>
  <c r="A20336" i="35"/>
  <c r="A20337" i="35"/>
  <c r="A20338" i="35"/>
  <c r="A20339" i="35"/>
  <c r="A20340" i="35"/>
  <c r="A20341" i="35"/>
  <c r="A20342" i="35"/>
  <c r="A20343" i="35"/>
  <c r="A20344" i="35"/>
  <c r="A20345" i="35"/>
  <c r="A20346" i="35"/>
  <c r="A20347" i="35"/>
  <c r="A20348" i="35"/>
  <c r="A20349" i="35"/>
  <c r="A20350" i="35"/>
  <c r="A20351" i="35"/>
  <c r="A20352" i="35"/>
  <c r="A20353" i="35"/>
  <c r="A20354" i="35"/>
  <c r="A20355" i="35"/>
  <c r="A20356" i="35"/>
  <c r="A20357" i="35"/>
  <c r="A20358" i="35"/>
  <c r="A20359" i="35"/>
  <c r="A20360" i="35"/>
  <c r="A20361" i="35"/>
  <c r="A20362" i="35"/>
  <c r="A20363" i="35"/>
  <c r="A20364" i="35"/>
  <c r="A20365" i="35"/>
  <c r="A20366" i="35"/>
  <c r="A20367" i="35"/>
  <c r="A20368" i="35"/>
  <c r="A20369" i="35"/>
  <c r="A20370" i="35"/>
  <c r="A20371" i="35"/>
  <c r="A20372" i="35"/>
  <c r="A20373" i="35"/>
  <c r="A20374" i="35"/>
  <c r="A20375" i="35"/>
  <c r="A20376" i="35"/>
  <c r="A20377" i="35"/>
  <c r="A20378" i="35"/>
  <c r="A20379" i="35"/>
  <c r="A20380" i="35"/>
  <c r="A20381" i="35"/>
  <c r="A20382" i="35"/>
  <c r="A20383" i="35"/>
  <c r="A20384" i="35"/>
  <c r="A20385" i="35"/>
  <c r="A20386" i="35"/>
  <c r="A20387" i="35"/>
  <c r="A20388" i="35"/>
  <c r="A20389" i="35"/>
  <c r="A20390" i="35"/>
  <c r="A20391" i="35"/>
  <c r="A20392" i="35"/>
  <c r="A20393" i="35"/>
  <c r="A20394" i="35"/>
  <c r="A20395" i="35"/>
  <c r="A20396" i="35"/>
  <c r="A20397" i="35"/>
  <c r="A20398" i="35"/>
  <c r="A20399" i="35"/>
  <c r="A20400" i="35"/>
  <c r="A20401" i="35"/>
  <c r="A20402" i="35"/>
  <c r="A20403" i="35"/>
  <c r="A20404" i="35"/>
  <c r="A20405" i="35"/>
  <c r="A20406" i="35"/>
  <c r="A20407" i="35"/>
  <c r="A20408" i="35"/>
  <c r="A20409" i="35"/>
  <c r="A20410" i="35"/>
  <c r="A20411" i="35"/>
  <c r="A20412" i="35"/>
  <c r="A20413" i="35"/>
  <c r="A20414" i="35"/>
  <c r="A20415" i="35"/>
  <c r="A20416" i="35"/>
  <c r="A20417" i="35"/>
  <c r="A20418" i="35"/>
  <c r="A20419" i="35"/>
  <c r="A20420" i="35"/>
  <c r="A20421" i="35"/>
  <c r="A20422" i="35"/>
  <c r="A20423" i="35"/>
  <c r="A20424" i="35"/>
  <c r="A20425" i="35"/>
  <c r="A20426" i="35"/>
  <c r="A20427" i="35"/>
  <c r="A20428" i="35"/>
  <c r="A20429" i="35"/>
  <c r="A20430" i="35"/>
  <c r="A20431" i="35"/>
  <c r="A20432" i="35"/>
  <c r="A20433" i="35"/>
  <c r="A20434" i="35"/>
  <c r="A20435" i="35"/>
  <c r="A20436" i="35"/>
  <c r="A20437" i="35"/>
  <c r="A20438" i="35"/>
  <c r="A20439" i="35"/>
  <c r="A20440" i="35"/>
  <c r="A20441" i="35"/>
  <c r="A20442" i="35"/>
  <c r="A20443" i="35"/>
  <c r="A20444" i="35"/>
  <c r="A20445" i="35"/>
  <c r="A20446" i="35"/>
  <c r="A20447" i="35"/>
  <c r="A20448" i="35"/>
  <c r="A20449" i="35"/>
  <c r="A20450" i="35"/>
  <c r="A20451" i="35"/>
  <c r="A20452" i="35"/>
  <c r="A20453" i="35"/>
  <c r="A20454" i="35"/>
  <c r="A20455" i="35"/>
  <c r="A20456" i="35"/>
  <c r="A20457" i="35"/>
  <c r="A20458" i="35"/>
  <c r="A20459" i="35"/>
  <c r="A20460" i="35"/>
  <c r="A20461" i="35"/>
  <c r="A20462" i="35"/>
  <c r="A20463" i="35"/>
  <c r="A20464" i="35"/>
  <c r="A20465" i="35"/>
  <c r="A20466" i="35"/>
  <c r="A20467" i="35"/>
  <c r="A20468" i="35"/>
  <c r="A20469" i="35"/>
  <c r="A20470" i="35"/>
  <c r="A20471" i="35"/>
  <c r="A20472" i="35"/>
  <c r="A20473" i="35"/>
  <c r="A20474" i="35"/>
  <c r="A20475" i="35"/>
  <c r="A20476" i="35"/>
  <c r="A20477" i="35"/>
  <c r="A20478" i="35"/>
  <c r="A20479" i="35"/>
  <c r="A20480" i="35"/>
  <c r="A20481" i="35"/>
  <c r="A20482" i="35"/>
  <c r="A20483" i="35"/>
  <c r="A20484" i="35"/>
  <c r="A20485" i="35"/>
  <c r="A20486" i="35"/>
  <c r="A20487" i="35"/>
  <c r="A20488" i="35"/>
  <c r="A20489" i="35"/>
  <c r="A20490" i="35"/>
  <c r="A20491" i="35"/>
  <c r="A20492" i="35"/>
  <c r="A20493" i="35"/>
  <c r="A20494" i="35"/>
  <c r="A20495" i="35"/>
  <c r="A20496" i="35"/>
  <c r="A20497" i="35"/>
  <c r="A20498" i="35"/>
  <c r="A20499" i="35"/>
  <c r="A20500" i="35"/>
  <c r="A20501" i="35"/>
  <c r="A20502" i="35"/>
  <c r="A20503" i="35"/>
  <c r="A20504" i="35"/>
  <c r="A20505" i="35"/>
  <c r="A20506" i="35"/>
  <c r="A20507" i="35"/>
  <c r="A20508" i="35"/>
  <c r="A20509" i="35"/>
  <c r="A20510" i="35"/>
  <c r="A20511" i="35"/>
  <c r="A20512" i="35"/>
  <c r="A20513" i="35"/>
  <c r="A20514" i="35"/>
  <c r="A20515" i="35"/>
  <c r="A20516" i="35"/>
  <c r="A20517" i="35"/>
  <c r="A20518" i="35"/>
  <c r="A20519" i="35"/>
  <c r="A20520" i="35"/>
  <c r="A20521" i="35"/>
  <c r="A20522" i="35"/>
  <c r="A20523" i="35"/>
  <c r="A20524" i="35"/>
  <c r="A20525" i="35"/>
  <c r="A20526" i="35"/>
  <c r="A20527" i="35"/>
  <c r="A20528" i="35"/>
  <c r="A20529" i="35"/>
  <c r="A20530" i="35"/>
  <c r="A20531" i="35"/>
  <c r="A20532" i="35"/>
  <c r="A20533" i="35"/>
  <c r="A20534" i="35"/>
  <c r="A20535" i="35"/>
  <c r="A20536" i="35"/>
  <c r="A20537" i="35"/>
  <c r="A20538" i="35"/>
  <c r="A20539" i="35"/>
  <c r="A20540" i="35"/>
  <c r="A20541" i="35"/>
  <c r="A20542" i="35"/>
  <c r="A20543" i="35"/>
  <c r="A20544" i="35"/>
  <c r="A20545" i="35"/>
  <c r="A20546" i="35"/>
  <c r="A20547" i="35"/>
  <c r="A20548" i="35"/>
  <c r="A20549" i="35"/>
  <c r="A20550" i="35"/>
  <c r="A20551" i="35"/>
  <c r="A20552" i="35"/>
  <c r="A20553" i="35"/>
  <c r="A20554" i="35"/>
  <c r="A20555" i="35"/>
  <c r="A20556" i="35"/>
  <c r="A20557" i="35"/>
  <c r="A20558" i="35"/>
  <c r="A20559" i="35"/>
  <c r="A20560" i="35"/>
  <c r="A20561" i="35"/>
  <c r="A20562" i="35"/>
  <c r="A20563" i="35"/>
  <c r="A20564" i="35"/>
  <c r="A20565" i="35"/>
  <c r="A20566" i="35"/>
  <c r="A20567" i="35"/>
  <c r="A20568" i="35"/>
  <c r="A20569" i="35"/>
  <c r="A20570" i="35"/>
  <c r="A20571" i="35"/>
  <c r="A20572" i="35"/>
  <c r="A20573" i="35"/>
  <c r="A20574" i="35"/>
  <c r="A20575" i="35"/>
  <c r="A20576" i="35"/>
  <c r="A20577" i="35"/>
  <c r="A20578" i="35"/>
  <c r="A20579" i="35"/>
  <c r="A20580" i="35"/>
  <c r="A20581" i="35"/>
  <c r="A20582" i="35"/>
  <c r="A20583" i="35"/>
  <c r="A20584" i="35"/>
  <c r="A20585" i="35"/>
  <c r="A20586" i="35"/>
  <c r="A20587" i="35"/>
  <c r="A20588" i="35"/>
  <c r="A20589" i="35"/>
  <c r="A20590" i="35"/>
  <c r="A20591" i="35"/>
  <c r="A20592" i="35"/>
  <c r="A20593" i="35"/>
  <c r="A20594" i="35"/>
  <c r="A20595" i="35"/>
  <c r="A20596" i="35"/>
  <c r="A20597" i="35"/>
  <c r="A20598" i="35"/>
  <c r="A20599" i="35"/>
  <c r="A20600" i="35"/>
  <c r="A20601" i="35"/>
  <c r="A20602" i="35"/>
  <c r="A20603" i="35"/>
  <c r="A20604" i="35"/>
  <c r="A20605" i="35"/>
  <c r="A20606" i="35"/>
  <c r="A20607" i="35"/>
  <c r="A20608" i="35"/>
  <c r="A20609" i="35"/>
  <c r="A20610" i="35"/>
  <c r="A20611" i="35"/>
  <c r="A20612" i="35"/>
  <c r="A20613" i="35"/>
  <c r="A20614" i="35"/>
  <c r="A20615" i="35"/>
  <c r="A20616" i="35"/>
  <c r="A20617" i="35"/>
  <c r="A20618" i="35"/>
  <c r="A20619" i="35"/>
  <c r="A20620" i="35"/>
  <c r="A20621" i="35"/>
  <c r="A20622" i="35"/>
  <c r="A20623" i="35"/>
  <c r="A20624" i="35"/>
  <c r="A20625" i="35"/>
  <c r="A20626" i="35"/>
  <c r="A20627" i="35"/>
  <c r="A20628" i="35"/>
  <c r="A20629" i="35"/>
  <c r="A20630" i="35"/>
  <c r="A20631" i="35"/>
  <c r="A20632" i="35"/>
  <c r="A20633" i="35"/>
  <c r="A20634" i="35"/>
  <c r="A20635" i="35"/>
  <c r="A20636" i="35"/>
  <c r="A20637" i="35"/>
  <c r="A20638" i="35"/>
  <c r="A20639" i="35"/>
  <c r="A20640" i="35"/>
  <c r="A20641" i="35"/>
  <c r="A20642" i="35"/>
  <c r="A20643" i="35"/>
  <c r="A20644" i="35"/>
  <c r="A20645" i="35"/>
  <c r="A20646" i="35"/>
  <c r="A20647" i="35"/>
  <c r="A20648" i="35"/>
  <c r="A20649" i="35"/>
  <c r="A20650" i="35"/>
  <c r="A20651" i="35"/>
  <c r="A20652" i="35"/>
  <c r="A20653" i="35"/>
  <c r="A20654" i="35"/>
  <c r="A20655" i="35"/>
  <c r="A20656" i="35"/>
  <c r="A20657" i="35"/>
  <c r="A20658" i="35"/>
  <c r="A20659" i="35"/>
  <c r="A20660" i="35"/>
  <c r="A20661" i="35"/>
  <c r="A20662" i="35"/>
  <c r="A20663" i="35"/>
  <c r="A20664" i="35"/>
  <c r="A20665" i="35"/>
  <c r="A20666" i="35"/>
  <c r="A20667" i="35"/>
  <c r="A20668" i="35"/>
  <c r="A20669" i="35"/>
  <c r="A20670" i="35"/>
  <c r="A20671" i="35"/>
  <c r="A20672" i="35"/>
  <c r="A20673" i="35"/>
  <c r="A20674" i="35"/>
  <c r="A20675" i="35"/>
  <c r="A20676" i="35"/>
  <c r="A20677" i="35"/>
  <c r="A20678" i="35"/>
  <c r="A20679" i="35"/>
  <c r="A20680" i="35"/>
  <c r="A20681" i="35"/>
  <c r="A20682" i="35"/>
  <c r="A20683" i="35"/>
  <c r="A20684" i="35"/>
  <c r="A20685" i="35"/>
  <c r="A20686" i="35"/>
  <c r="A20687" i="35"/>
  <c r="A20688" i="35"/>
  <c r="A20689" i="35"/>
  <c r="A20690" i="35"/>
  <c r="A20691" i="35"/>
  <c r="A20692" i="35"/>
  <c r="A20693" i="35"/>
  <c r="A20694" i="35"/>
  <c r="A20695" i="35"/>
  <c r="A20696" i="35"/>
  <c r="A20697" i="35"/>
  <c r="A20698" i="35"/>
  <c r="A20699" i="35"/>
  <c r="A20700" i="35"/>
  <c r="A20701" i="35"/>
  <c r="A20702" i="35"/>
  <c r="A20703" i="35"/>
  <c r="A20704" i="35"/>
  <c r="A20705" i="35"/>
  <c r="A20706" i="35"/>
  <c r="A20707" i="35"/>
  <c r="A20708" i="35"/>
  <c r="A20709" i="35"/>
  <c r="A20710" i="35"/>
  <c r="A20711" i="35"/>
  <c r="A20712" i="35"/>
  <c r="A20713" i="35"/>
  <c r="A20714" i="35"/>
  <c r="A20715" i="35"/>
  <c r="A20716" i="35"/>
  <c r="A20717" i="35"/>
  <c r="A20718" i="35"/>
  <c r="A20719" i="35"/>
  <c r="A20720" i="35"/>
  <c r="A20721" i="35"/>
  <c r="A20722" i="35"/>
  <c r="A20723" i="35"/>
  <c r="A20724" i="35"/>
  <c r="A20725" i="35"/>
  <c r="A20726" i="35"/>
  <c r="A20727" i="35"/>
  <c r="A20728" i="35"/>
  <c r="A20729" i="35"/>
  <c r="A20730" i="35"/>
  <c r="A20731" i="35"/>
  <c r="A20732" i="35"/>
  <c r="A20733" i="35"/>
  <c r="A20734" i="35"/>
  <c r="A20735" i="35"/>
  <c r="A20736" i="35"/>
  <c r="A20737" i="35"/>
  <c r="A20738" i="35"/>
  <c r="A20739" i="35"/>
  <c r="A20740" i="35"/>
  <c r="A20741" i="35"/>
  <c r="A20742" i="35"/>
  <c r="A20743" i="35"/>
  <c r="A20744" i="35"/>
  <c r="A20745" i="35"/>
  <c r="A20746" i="35"/>
  <c r="A20747" i="35"/>
  <c r="A20748" i="35"/>
  <c r="A20749" i="35"/>
  <c r="A20750" i="35"/>
  <c r="A20751" i="35"/>
  <c r="A20752" i="35"/>
  <c r="A20753" i="35"/>
  <c r="A20754" i="35"/>
  <c r="A20755" i="35"/>
  <c r="A20756" i="35"/>
  <c r="A20757" i="35"/>
  <c r="A20758" i="35"/>
  <c r="A20759" i="35"/>
  <c r="A20760" i="35"/>
  <c r="A20761" i="35"/>
  <c r="A20762" i="35"/>
  <c r="A20763" i="35"/>
  <c r="A20764" i="35"/>
  <c r="A20765" i="35"/>
  <c r="A20766" i="35"/>
  <c r="A20767" i="35"/>
  <c r="A20768" i="35"/>
  <c r="A20769" i="35"/>
  <c r="A20770" i="35"/>
  <c r="A20771" i="35"/>
  <c r="A20772" i="35"/>
  <c r="A20773" i="35"/>
  <c r="A20774" i="35"/>
  <c r="A20775" i="35"/>
  <c r="A20776" i="35"/>
  <c r="A20777" i="35"/>
  <c r="A20778" i="35"/>
  <c r="A20779" i="35"/>
  <c r="A20780" i="35"/>
  <c r="A20781" i="35"/>
  <c r="A20782" i="35"/>
  <c r="A20783" i="35"/>
  <c r="A20784" i="35"/>
  <c r="A20785" i="35"/>
  <c r="A20786" i="35"/>
  <c r="A20787" i="35"/>
  <c r="A20788" i="35"/>
  <c r="A20789" i="35"/>
  <c r="A20790" i="35"/>
  <c r="A20791" i="35"/>
  <c r="A20792" i="35"/>
  <c r="A20793" i="35"/>
  <c r="A20794" i="35"/>
  <c r="A20795" i="35"/>
  <c r="A20796" i="35"/>
  <c r="A20797" i="35"/>
  <c r="A20798" i="35"/>
  <c r="A20799" i="35"/>
  <c r="A20800" i="35"/>
  <c r="A20801" i="35"/>
  <c r="A20802" i="35"/>
  <c r="A20803" i="35"/>
  <c r="A20804" i="35"/>
  <c r="A20805" i="35"/>
  <c r="A20806" i="35"/>
  <c r="A20807" i="35"/>
  <c r="A20808" i="35"/>
  <c r="A20809" i="35"/>
  <c r="A20810" i="35"/>
  <c r="A20811" i="35"/>
  <c r="A20812" i="35"/>
  <c r="A20813" i="35"/>
  <c r="A20814" i="35"/>
  <c r="A20815" i="35"/>
  <c r="A20816" i="35"/>
  <c r="A20817" i="35"/>
  <c r="A20818" i="35"/>
  <c r="A20819" i="35"/>
  <c r="A20820" i="35"/>
  <c r="A20821" i="35"/>
  <c r="A20822" i="35"/>
  <c r="A20823" i="35"/>
  <c r="A20824" i="35"/>
  <c r="A20825" i="35"/>
  <c r="A20826" i="35"/>
  <c r="A20827" i="35"/>
  <c r="A20828" i="35"/>
  <c r="A20829" i="35"/>
  <c r="A20830" i="35"/>
  <c r="A20831" i="35"/>
  <c r="A20832" i="35"/>
  <c r="A20833" i="35"/>
  <c r="A20834" i="35"/>
  <c r="A20835" i="35"/>
  <c r="A20836" i="35"/>
  <c r="A20837" i="35"/>
  <c r="A20838" i="35"/>
  <c r="A20839" i="35"/>
  <c r="A20840" i="35"/>
  <c r="A20841" i="35"/>
  <c r="A20842" i="35"/>
  <c r="A20843" i="35"/>
  <c r="A20844" i="35"/>
  <c r="A20845" i="35"/>
  <c r="A20846" i="35"/>
  <c r="A20847" i="35"/>
  <c r="A20848" i="35"/>
  <c r="A20849" i="35"/>
  <c r="A20850" i="35"/>
  <c r="A20851" i="35"/>
  <c r="A20852" i="35"/>
  <c r="A20853" i="35"/>
  <c r="A20854" i="35"/>
  <c r="A20855" i="35"/>
  <c r="A20856" i="35"/>
  <c r="A20857" i="35"/>
  <c r="A20858" i="35"/>
  <c r="A20859" i="35"/>
  <c r="A20860" i="35"/>
  <c r="A20861" i="35"/>
  <c r="A20862" i="35"/>
  <c r="A20863" i="35"/>
  <c r="A20864" i="35"/>
  <c r="A20865" i="35"/>
  <c r="A20866" i="35"/>
  <c r="A20867" i="35"/>
  <c r="A20868" i="35"/>
  <c r="A20869" i="35"/>
  <c r="A20870" i="35"/>
  <c r="A20871" i="35"/>
  <c r="A20872" i="35"/>
  <c r="A20873" i="35"/>
  <c r="A20874" i="35"/>
  <c r="A20875" i="35"/>
  <c r="A20876" i="35"/>
  <c r="A20877" i="35"/>
  <c r="A20878" i="35"/>
  <c r="A20879" i="35"/>
  <c r="A20880" i="35"/>
  <c r="A20881" i="35"/>
  <c r="A20882" i="35"/>
  <c r="A20883" i="35"/>
  <c r="A20884" i="35"/>
  <c r="A20885" i="35"/>
  <c r="A20886" i="35"/>
  <c r="A20887" i="35"/>
  <c r="A20888" i="35"/>
  <c r="A20889" i="35"/>
  <c r="A20890" i="35"/>
  <c r="A20891" i="35"/>
  <c r="A20892" i="35"/>
  <c r="A20893" i="35"/>
  <c r="A20894" i="35"/>
  <c r="A20895" i="35"/>
  <c r="A20896" i="35"/>
  <c r="A20897" i="35"/>
  <c r="A20898" i="35"/>
  <c r="A20899" i="35"/>
  <c r="A20900" i="35"/>
  <c r="A20901" i="35"/>
  <c r="A20902" i="35"/>
  <c r="A20903" i="35"/>
  <c r="A20904" i="35"/>
  <c r="A20905" i="35"/>
  <c r="A20906" i="35"/>
  <c r="A20907" i="35"/>
  <c r="A20908" i="35"/>
  <c r="A20909" i="35"/>
  <c r="A20910" i="35"/>
  <c r="A20911" i="35"/>
  <c r="A20912" i="35"/>
  <c r="A20913" i="35"/>
  <c r="A20914" i="35"/>
  <c r="A20915" i="35"/>
  <c r="A20916" i="35"/>
  <c r="A20917" i="35"/>
  <c r="A20918" i="35"/>
  <c r="A20919" i="35"/>
  <c r="A20920" i="35"/>
  <c r="A20921" i="35"/>
  <c r="A20922" i="35"/>
  <c r="A20923" i="35"/>
  <c r="A20924" i="35"/>
  <c r="A20925" i="35"/>
  <c r="A20926" i="35"/>
  <c r="A20927" i="35"/>
  <c r="A20928" i="35"/>
  <c r="A20929" i="35"/>
  <c r="A20930" i="35"/>
  <c r="A20931" i="35"/>
  <c r="A20932" i="35"/>
  <c r="A20933" i="35"/>
  <c r="A20934" i="35"/>
  <c r="A20935" i="35"/>
  <c r="A20936" i="35"/>
  <c r="A20937" i="35"/>
  <c r="A20938" i="35"/>
  <c r="A20939" i="35"/>
  <c r="A20940" i="35"/>
  <c r="A20941" i="35"/>
  <c r="A20942" i="35"/>
  <c r="A20943" i="35"/>
  <c r="A20944" i="35"/>
  <c r="A20945" i="35"/>
  <c r="A20946" i="35"/>
  <c r="A20947" i="35"/>
  <c r="A20948" i="35"/>
  <c r="A20949" i="35"/>
  <c r="A20950" i="35"/>
  <c r="A20951" i="35"/>
  <c r="A20952" i="35"/>
  <c r="A20953" i="35"/>
  <c r="A20954" i="35"/>
  <c r="A20955" i="35"/>
  <c r="A20956" i="35"/>
  <c r="A20957" i="35"/>
  <c r="A20958" i="35"/>
  <c r="A20959" i="35"/>
  <c r="A20960" i="35"/>
  <c r="A20961" i="35"/>
  <c r="A20962" i="35"/>
  <c r="A20963" i="35"/>
  <c r="A20964" i="35"/>
  <c r="A20965" i="35"/>
  <c r="A20966" i="35"/>
  <c r="A20967" i="35"/>
  <c r="A20968" i="35"/>
  <c r="A20969" i="35"/>
  <c r="A20970" i="35"/>
  <c r="A20971" i="35"/>
  <c r="A20972" i="35"/>
  <c r="A20973" i="35"/>
  <c r="A20974" i="35"/>
  <c r="A20975" i="35"/>
  <c r="A20976" i="35"/>
  <c r="A20977" i="35"/>
  <c r="A20978" i="35"/>
  <c r="A20979" i="35"/>
  <c r="A20980" i="35"/>
  <c r="A20981" i="35"/>
  <c r="A20982" i="35"/>
  <c r="A20983" i="35"/>
  <c r="A20984" i="35"/>
  <c r="A20985" i="35"/>
  <c r="A20986" i="35"/>
  <c r="A20987" i="35"/>
  <c r="A20988" i="35"/>
  <c r="A20989" i="35"/>
  <c r="A20990" i="35"/>
  <c r="A20991" i="35"/>
  <c r="A20992" i="35"/>
  <c r="A20993" i="35"/>
  <c r="A20994" i="35"/>
  <c r="A20995" i="35"/>
  <c r="A20996" i="35"/>
  <c r="A20997" i="35"/>
  <c r="A20998" i="35"/>
  <c r="A20999" i="35"/>
  <c r="A21000" i="35"/>
  <c r="A21001" i="35"/>
  <c r="A21002" i="35"/>
  <c r="A21003" i="35"/>
  <c r="A21004" i="35"/>
  <c r="A21005" i="35"/>
  <c r="A21006" i="35"/>
  <c r="A21007" i="35"/>
  <c r="A21008" i="35"/>
  <c r="A21009" i="35"/>
  <c r="A21010" i="35"/>
  <c r="A21011" i="35"/>
  <c r="A21012" i="35"/>
  <c r="A21013" i="35"/>
  <c r="A21014" i="35"/>
  <c r="A21015" i="35"/>
  <c r="A21016" i="35"/>
  <c r="A21017" i="35"/>
  <c r="A21018" i="35"/>
  <c r="A21019" i="35"/>
  <c r="A21020" i="35"/>
  <c r="A21021" i="35"/>
  <c r="A21022" i="35"/>
  <c r="A21023" i="35"/>
  <c r="A21024" i="35"/>
  <c r="A21025" i="35"/>
  <c r="A21026" i="35"/>
  <c r="A21027" i="35"/>
  <c r="A21028" i="35"/>
  <c r="A21029" i="35"/>
  <c r="A21030" i="35"/>
  <c r="A21031" i="35"/>
  <c r="A21032" i="35"/>
  <c r="A21033" i="35"/>
  <c r="A21034" i="35"/>
  <c r="A21035" i="35"/>
  <c r="A21036" i="35"/>
  <c r="A21037" i="35"/>
  <c r="A21038" i="35"/>
  <c r="A21039" i="35"/>
  <c r="A21040" i="35"/>
  <c r="A21041" i="35"/>
  <c r="A21042" i="35"/>
  <c r="A21043" i="35"/>
  <c r="A21044" i="35"/>
  <c r="A21045" i="35"/>
  <c r="A21046" i="35"/>
  <c r="A21047" i="35"/>
  <c r="A21048" i="35"/>
  <c r="A21049" i="35"/>
  <c r="A21050" i="35"/>
  <c r="A21051" i="35"/>
  <c r="A21052" i="35"/>
  <c r="A21053" i="35"/>
  <c r="A21054" i="35"/>
  <c r="A21055" i="35"/>
  <c r="A21056" i="35"/>
  <c r="A21057" i="35"/>
  <c r="A21058" i="35"/>
  <c r="A21059" i="35"/>
  <c r="A21060" i="35"/>
  <c r="A21061" i="35"/>
  <c r="A21062" i="35"/>
  <c r="A21063" i="35"/>
  <c r="A21064" i="35"/>
  <c r="A21065" i="35"/>
  <c r="A21066" i="35"/>
  <c r="A21067" i="35"/>
  <c r="A21068" i="35"/>
  <c r="A21069" i="35"/>
  <c r="A21070" i="35"/>
  <c r="A21071" i="35"/>
  <c r="A21072" i="35"/>
  <c r="A21073" i="35"/>
  <c r="A21074" i="35"/>
  <c r="A21075" i="35"/>
  <c r="A21076" i="35"/>
  <c r="A21077" i="35"/>
  <c r="A21078" i="35"/>
  <c r="A21079" i="35"/>
  <c r="A21080" i="35"/>
  <c r="A21081" i="35"/>
  <c r="A21082" i="35"/>
  <c r="A21083" i="35"/>
  <c r="A21084" i="35"/>
  <c r="A21085" i="35"/>
  <c r="A21086" i="35"/>
  <c r="A21087" i="35"/>
  <c r="A21088" i="35"/>
  <c r="A21089" i="35"/>
  <c r="A21090" i="35"/>
  <c r="A21091" i="35"/>
  <c r="A21092" i="35"/>
  <c r="A21093" i="35"/>
  <c r="A21094" i="35"/>
  <c r="A21095" i="35"/>
  <c r="A21096" i="35"/>
  <c r="A21097" i="35"/>
  <c r="A21098" i="35"/>
  <c r="A21099" i="35"/>
  <c r="A21100" i="35"/>
  <c r="A21101" i="35"/>
  <c r="A21102" i="35"/>
  <c r="A21103" i="35"/>
  <c r="A21104" i="35"/>
  <c r="A21105" i="35"/>
  <c r="A21106" i="35"/>
  <c r="A21107" i="35"/>
  <c r="A21108" i="35"/>
  <c r="A21109" i="35"/>
  <c r="A21110" i="35"/>
  <c r="A21111" i="35"/>
  <c r="A21112" i="35"/>
  <c r="A21113" i="35"/>
  <c r="A21114" i="35"/>
  <c r="A21115" i="35"/>
  <c r="A21116" i="35"/>
  <c r="A21117" i="35"/>
  <c r="A21118" i="35"/>
  <c r="A21119" i="35"/>
  <c r="A21120" i="35"/>
  <c r="A21121" i="35"/>
  <c r="A21122" i="35"/>
  <c r="A21123" i="35"/>
  <c r="A21124" i="35"/>
  <c r="A21125" i="35"/>
  <c r="A21126" i="35"/>
  <c r="A21127" i="35"/>
  <c r="A21128" i="35"/>
  <c r="A21129" i="35"/>
  <c r="A21130" i="35"/>
  <c r="A21131" i="35"/>
  <c r="A21132" i="35"/>
  <c r="A21133" i="35"/>
  <c r="A21134" i="35"/>
  <c r="A21135" i="35"/>
  <c r="A21136" i="35"/>
  <c r="A21137" i="35"/>
  <c r="A21138" i="35"/>
  <c r="A21139" i="35"/>
  <c r="A21140" i="35"/>
  <c r="A21141" i="35"/>
  <c r="A21142" i="35"/>
  <c r="A21143" i="35"/>
  <c r="A21144" i="35"/>
  <c r="A21145" i="35"/>
  <c r="A21146" i="35"/>
  <c r="A21147" i="35"/>
  <c r="A21148" i="35"/>
  <c r="A21149" i="35"/>
  <c r="A21150" i="35"/>
  <c r="A21151" i="35"/>
  <c r="A21152" i="35"/>
  <c r="A21153" i="35"/>
  <c r="A21154" i="35"/>
  <c r="A21155" i="35"/>
  <c r="A21156" i="35"/>
  <c r="A21157" i="35"/>
  <c r="A21158" i="35"/>
  <c r="A21159" i="35"/>
  <c r="A21160" i="35"/>
  <c r="A21161" i="35"/>
  <c r="A21162" i="35"/>
  <c r="A21163" i="35"/>
  <c r="A21164" i="35"/>
  <c r="A21165" i="35"/>
  <c r="A21166" i="35"/>
  <c r="A21167" i="35"/>
  <c r="A21168" i="35"/>
  <c r="A21169" i="35"/>
  <c r="A21170" i="35"/>
  <c r="A21171" i="35"/>
  <c r="A21172" i="35"/>
  <c r="A21173" i="35"/>
  <c r="A21174" i="35"/>
  <c r="A21175" i="35"/>
  <c r="A21176" i="35"/>
  <c r="A21177" i="35"/>
  <c r="A21178" i="35"/>
  <c r="A21179" i="35"/>
  <c r="A21180" i="35"/>
  <c r="A21181" i="35"/>
  <c r="A21182" i="35"/>
  <c r="A21183" i="35"/>
  <c r="A21184" i="35"/>
  <c r="A21185" i="35"/>
  <c r="A21186" i="35"/>
  <c r="A21187" i="35"/>
  <c r="A21188" i="35"/>
  <c r="A21189" i="35"/>
  <c r="A21190" i="35"/>
  <c r="A21191" i="35"/>
  <c r="A21192" i="35"/>
  <c r="A21193" i="35"/>
  <c r="A21194" i="35"/>
  <c r="A21195" i="35"/>
  <c r="A21196" i="35"/>
  <c r="A21197" i="35"/>
  <c r="A21198" i="35"/>
  <c r="A21199" i="35"/>
  <c r="A21200" i="35"/>
  <c r="A21201" i="35"/>
  <c r="A21202" i="35"/>
  <c r="A21203" i="35"/>
  <c r="A21204" i="35"/>
  <c r="A21205" i="35"/>
  <c r="A21206" i="35"/>
  <c r="A21207" i="35"/>
  <c r="A21208" i="35"/>
  <c r="A21209" i="35"/>
  <c r="A21210" i="35"/>
  <c r="A21211" i="35"/>
  <c r="A21212" i="35"/>
  <c r="A21213" i="35"/>
  <c r="A21214" i="35"/>
  <c r="A21215" i="35"/>
  <c r="A21216" i="35"/>
  <c r="A21217" i="35"/>
  <c r="A21218" i="35"/>
  <c r="A21219" i="35"/>
  <c r="A21220" i="35"/>
  <c r="A21221" i="35"/>
  <c r="A21222" i="35"/>
  <c r="A21223" i="35"/>
  <c r="A21224" i="35"/>
  <c r="A21225" i="35"/>
  <c r="A21226" i="35"/>
  <c r="A21227" i="35"/>
  <c r="A21228" i="35"/>
  <c r="A21229" i="35"/>
  <c r="A21230" i="35"/>
  <c r="A21231" i="35"/>
  <c r="A21232" i="35"/>
  <c r="A21233" i="35"/>
  <c r="A21234" i="35"/>
  <c r="A21235" i="35"/>
  <c r="A21236" i="35"/>
  <c r="A21237" i="35"/>
  <c r="A21238" i="35"/>
  <c r="A21239" i="35"/>
  <c r="A21240" i="35"/>
  <c r="A21241" i="35"/>
  <c r="A21242" i="35"/>
  <c r="A21243" i="35"/>
  <c r="A21244" i="35"/>
  <c r="A21245" i="35"/>
  <c r="A21246" i="35"/>
  <c r="A21247" i="35"/>
  <c r="A21248" i="35"/>
  <c r="A21249" i="35"/>
  <c r="A21250" i="35"/>
  <c r="A21251" i="35"/>
  <c r="A21252" i="35"/>
  <c r="A21253" i="35"/>
  <c r="A21254" i="35"/>
  <c r="A21255" i="35"/>
  <c r="A21256" i="35"/>
  <c r="A21257" i="35"/>
  <c r="A21258" i="35"/>
  <c r="A21259" i="35"/>
  <c r="A21260" i="35"/>
  <c r="A21261" i="35"/>
  <c r="A21262" i="35"/>
  <c r="A21263" i="35"/>
  <c r="A21264" i="35"/>
  <c r="A21265" i="35"/>
  <c r="A21266" i="35"/>
  <c r="A21267" i="35"/>
  <c r="A21268" i="35"/>
  <c r="A21269" i="35"/>
  <c r="A21270" i="35"/>
  <c r="A21271" i="35"/>
  <c r="A21272" i="35"/>
  <c r="A21273" i="35"/>
  <c r="A21274" i="35"/>
  <c r="A21275" i="35"/>
  <c r="A21276" i="35"/>
  <c r="A21277" i="35"/>
  <c r="A21278" i="35"/>
  <c r="A21279" i="35"/>
  <c r="A21280" i="35"/>
  <c r="A21281" i="35"/>
  <c r="A21282" i="35"/>
  <c r="A21283" i="35"/>
  <c r="A21284" i="35"/>
  <c r="A21285" i="35"/>
  <c r="A21286" i="35"/>
  <c r="A21287" i="35"/>
  <c r="A21288" i="35"/>
  <c r="A21289" i="35"/>
  <c r="A21290" i="35"/>
  <c r="A21291" i="35"/>
  <c r="A21292" i="35"/>
  <c r="A21293" i="35"/>
  <c r="A21294" i="35"/>
  <c r="A21295" i="35"/>
  <c r="A21296" i="35"/>
  <c r="A21297" i="35"/>
  <c r="A21298" i="35"/>
  <c r="A21299" i="35"/>
  <c r="A21300" i="35"/>
  <c r="A21301" i="35"/>
  <c r="A21302" i="35"/>
  <c r="A21303" i="35"/>
  <c r="A21304" i="35"/>
  <c r="A21305" i="35"/>
  <c r="A21306" i="35"/>
  <c r="A21307" i="35"/>
  <c r="A21308" i="35"/>
  <c r="A21309" i="35"/>
  <c r="A21310" i="35"/>
  <c r="A21311" i="35"/>
  <c r="A21312" i="35"/>
  <c r="A21313" i="35"/>
  <c r="A21314" i="35"/>
  <c r="A21315" i="35"/>
  <c r="A21316" i="35"/>
  <c r="A21317" i="35"/>
  <c r="A21318" i="35"/>
  <c r="A21319" i="35"/>
  <c r="A21320" i="35"/>
  <c r="A21321" i="35"/>
  <c r="A21322" i="35"/>
  <c r="A21323" i="35"/>
  <c r="A21324" i="35"/>
  <c r="A21325" i="35"/>
  <c r="A21326" i="35"/>
  <c r="A21327" i="35"/>
  <c r="A21328" i="35"/>
  <c r="A21329" i="35"/>
  <c r="A21330" i="35"/>
  <c r="A21331" i="35"/>
  <c r="A21332" i="35"/>
  <c r="A21333" i="35"/>
  <c r="A21334" i="35"/>
  <c r="A21335" i="35"/>
  <c r="A21336" i="35"/>
  <c r="A21337" i="35"/>
  <c r="A21338" i="35"/>
  <c r="A21339" i="35"/>
  <c r="A21340" i="35"/>
  <c r="A21341" i="35"/>
  <c r="A21342" i="35"/>
  <c r="A21343" i="35"/>
  <c r="A21344" i="35"/>
  <c r="A21345" i="35"/>
  <c r="A21346" i="35"/>
  <c r="A21347" i="35"/>
  <c r="A21348" i="35"/>
  <c r="A21349" i="35"/>
  <c r="A21350" i="35"/>
  <c r="A21351" i="35"/>
  <c r="A21352" i="35"/>
  <c r="A21353" i="35"/>
  <c r="A21354" i="35"/>
  <c r="A21355" i="35"/>
  <c r="A21356" i="35"/>
  <c r="A21357" i="35"/>
  <c r="A21358" i="35"/>
  <c r="A21359" i="35"/>
  <c r="A21360" i="35"/>
  <c r="A21361" i="35"/>
  <c r="A21362" i="35"/>
  <c r="A21363" i="35"/>
  <c r="A21364" i="35"/>
  <c r="A21365" i="35"/>
  <c r="A21366" i="35"/>
  <c r="A21367" i="35"/>
  <c r="A21368" i="35"/>
  <c r="A21369" i="35"/>
  <c r="A21370" i="35"/>
  <c r="A21371" i="35"/>
  <c r="A21372" i="35"/>
  <c r="A21373" i="35"/>
  <c r="A21374" i="35"/>
  <c r="A21375" i="35"/>
  <c r="A21376" i="35"/>
  <c r="A21377" i="35"/>
  <c r="A21378" i="35"/>
  <c r="A21379" i="35"/>
  <c r="A21380" i="35"/>
  <c r="A21381" i="35"/>
  <c r="A21382" i="35"/>
  <c r="A21383" i="35"/>
  <c r="A21384" i="35"/>
  <c r="A21385" i="35"/>
  <c r="A21386" i="35"/>
  <c r="A21387" i="35"/>
  <c r="A21388" i="35"/>
  <c r="A21389" i="35"/>
  <c r="A21390" i="35"/>
  <c r="A21391" i="35"/>
  <c r="A21392" i="35"/>
  <c r="A21393" i="35"/>
  <c r="A21394" i="35"/>
  <c r="A21395" i="35"/>
  <c r="A21396" i="35"/>
  <c r="A21397" i="35"/>
  <c r="A21398" i="35"/>
  <c r="A21399" i="35"/>
  <c r="A21400" i="35"/>
  <c r="A21401" i="35"/>
  <c r="A21402" i="35"/>
  <c r="A21403" i="35"/>
  <c r="A21404" i="35"/>
  <c r="A21405" i="35"/>
  <c r="A21406" i="35"/>
  <c r="A21407" i="35"/>
  <c r="A21408" i="35"/>
  <c r="A21409" i="35"/>
  <c r="A21410" i="35"/>
  <c r="A21411" i="35"/>
  <c r="A21412" i="35"/>
  <c r="A21413" i="35"/>
  <c r="A21414" i="35"/>
  <c r="A21415" i="35"/>
  <c r="A21416" i="35"/>
  <c r="A21417" i="35"/>
  <c r="A21418" i="35"/>
  <c r="A21419" i="35"/>
  <c r="A21420" i="35"/>
  <c r="A21421" i="35"/>
  <c r="A21422" i="35"/>
  <c r="A21423" i="35"/>
  <c r="A21424" i="35"/>
  <c r="A21425" i="35"/>
  <c r="A21426" i="35"/>
  <c r="A21427" i="35"/>
  <c r="A21428" i="35"/>
  <c r="A21429" i="35"/>
  <c r="A21430" i="35"/>
  <c r="A21431" i="35"/>
  <c r="A21432" i="35"/>
  <c r="A21433" i="35"/>
  <c r="A21434" i="35"/>
  <c r="A21435" i="35"/>
  <c r="A21436" i="35"/>
  <c r="A21437" i="35"/>
  <c r="A21438" i="35"/>
  <c r="A21439" i="35"/>
  <c r="A21440" i="35"/>
  <c r="A21441" i="35"/>
  <c r="A21442" i="35"/>
  <c r="A21443" i="35"/>
  <c r="A21444" i="35"/>
  <c r="A21445" i="35"/>
  <c r="A21446" i="35"/>
  <c r="A21447" i="35"/>
  <c r="A21448" i="35"/>
  <c r="A21449" i="35"/>
  <c r="A21450" i="35"/>
  <c r="A21451" i="35"/>
  <c r="A21452" i="35"/>
  <c r="A21453" i="35"/>
  <c r="A21454" i="35"/>
  <c r="A21455" i="35"/>
  <c r="A21456" i="35"/>
  <c r="A21457" i="35"/>
  <c r="A21458" i="35"/>
  <c r="A21459" i="35"/>
  <c r="A21460" i="35"/>
  <c r="A21461" i="35"/>
  <c r="A21462" i="35"/>
  <c r="A21463" i="35"/>
  <c r="A21464" i="35"/>
  <c r="A21465" i="35"/>
  <c r="A21466" i="35"/>
  <c r="A21467" i="35"/>
  <c r="A21468" i="35"/>
  <c r="A21469" i="35"/>
  <c r="A21470" i="35"/>
  <c r="A21471" i="35"/>
  <c r="A21472" i="35"/>
  <c r="A21473" i="35"/>
  <c r="A21474" i="35"/>
  <c r="A21475" i="35"/>
  <c r="A21476" i="35"/>
  <c r="A21477" i="35"/>
  <c r="A21478" i="35"/>
  <c r="A21479" i="35"/>
  <c r="A21480" i="35"/>
  <c r="A21481" i="35"/>
  <c r="A21482" i="35"/>
  <c r="A21483" i="35"/>
  <c r="A21484" i="35"/>
  <c r="A21485" i="35"/>
  <c r="A21486" i="35"/>
  <c r="A21487" i="35"/>
  <c r="A21488" i="35"/>
  <c r="A21489" i="35"/>
  <c r="A21490" i="35"/>
  <c r="A21491" i="35"/>
  <c r="A21492" i="35"/>
  <c r="A21493" i="35"/>
  <c r="A21494" i="35"/>
  <c r="A21495" i="35"/>
  <c r="A21496" i="35"/>
  <c r="A21497" i="35"/>
  <c r="A21498" i="35"/>
  <c r="A21499" i="35"/>
  <c r="A21500" i="35"/>
  <c r="A21501" i="35"/>
  <c r="A21502" i="35"/>
  <c r="A21503" i="35"/>
  <c r="A21504" i="35"/>
  <c r="A21505" i="35"/>
  <c r="A21506" i="35"/>
  <c r="A21507" i="35"/>
  <c r="A21508" i="35"/>
  <c r="A21509" i="35"/>
  <c r="A21510" i="35"/>
  <c r="A21511" i="35"/>
  <c r="A21512" i="35"/>
  <c r="A21513" i="35"/>
  <c r="A21514" i="35"/>
  <c r="A21515" i="35"/>
  <c r="A21516" i="35"/>
  <c r="A21517" i="35"/>
  <c r="A21518" i="35"/>
  <c r="A21519" i="35"/>
  <c r="A21520" i="35"/>
  <c r="A21521" i="35"/>
  <c r="A21522" i="35"/>
  <c r="A21523" i="35"/>
  <c r="A21524" i="35"/>
  <c r="A21525" i="35"/>
  <c r="A21526" i="35"/>
  <c r="A21527" i="35"/>
  <c r="A21528" i="35"/>
  <c r="A21529" i="35"/>
  <c r="A21530" i="35"/>
  <c r="A21531" i="35"/>
  <c r="A21532" i="35"/>
  <c r="A21533" i="35"/>
  <c r="A21534" i="35"/>
  <c r="A21535" i="35"/>
  <c r="A21536" i="35"/>
  <c r="A21537" i="35"/>
  <c r="A21538" i="35"/>
  <c r="A21539" i="35"/>
  <c r="A21540" i="35"/>
  <c r="A21541" i="35"/>
  <c r="A21542" i="35"/>
  <c r="A21543" i="35"/>
  <c r="A21544" i="35"/>
  <c r="A21545" i="35"/>
  <c r="A21546" i="35"/>
  <c r="A21547" i="35"/>
  <c r="A21548" i="35"/>
  <c r="A21549" i="35"/>
  <c r="A21550" i="35"/>
  <c r="A21551" i="35"/>
  <c r="A21552" i="35"/>
  <c r="A21553" i="35"/>
  <c r="A21554" i="35"/>
  <c r="A21555" i="35"/>
  <c r="A21556" i="35"/>
  <c r="A21557" i="35"/>
  <c r="A21558" i="35"/>
  <c r="A21559" i="35"/>
  <c r="A21560" i="35"/>
  <c r="A21561" i="35"/>
  <c r="A21562" i="35"/>
  <c r="A21563" i="35"/>
  <c r="A21564" i="35"/>
  <c r="A21565" i="35"/>
  <c r="A21566" i="35"/>
  <c r="A21567" i="35"/>
  <c r="A21568" i="35"/>
  <c r="A21569" i="35"/>
  <c r="A21570" i="35"/>
  <c r="A21571" i="35"/>
  <c r="A21572" i="35"/>
  <c r="A21573" i="35"/>
  <c r="A21574" i="35"/>
  <c r="A21575" i="35"/>
  <c r="A21576" i="35"/>
  <c r="A21577" i="35"/>
  <c r="A21578" i="35"/>
  <c r="A21579" i="35"/>
  <c r="A21580" i="35"/>
  <c r="A21581" i="35"/>
  <c r="A21582" i="35"/>
  <c r="A21583" i="35"/>
  <c r="A21584" i="35"/>
  <c r="A21585" i="35"/>
  <c r="A21586" i="35"/>
  <c r="A21587" i="35"/>
  <c r="A21588" i="35"/>
  <c r="A21589" i="35"/>
  <c r="A21590" i="35"/>
  <c r="A21591" i="35"/>
  <c r="A21592" i="35"/>
  <c r="A21593" i="35"/>
  <c r="A21594" i="35"/>
  <c r="A21595" i="35"/>
  <c r="A21596" i="35"/>
  <c r="A21597" i="35"/>
  <c r="A21598" i="35"/>
  <c r="A21599" i="35"/>
  <c r="A21600" i="35"/>
  <c r="A21601" i="35"/>
  <c r="A21602" i="35"/>
  <c r="A21603" i="35"/>
  <c r="A21604" i="35"/>
  <c r="A21605" i="35"/>
  <c r="A21606" i="35"/>
  <c r="A21607" i="35"/>
  <c r="A21608" i="35"/>
  <c r="A21609" i="35"/>
  <c r="A21610" i="35"/>
  <c r="A21611" i="35"/>
  <c r="A21612" i="35"/>
  <c r="A21613" i="35"/>
  <c r="A21614" i="35"/>
  <c r="A21615" i="35"/>
  <c r="A21616" i="35"/>
  <c r="A21617" i="35"/>
  <c r="A21618" i="35"/>
  <c r="A21619" i="35"/>
  <c r="A21620" i="35"/>
  <c r="A21621" i="35"/>
  <c r="A21622" i="35"/>
  <c r="A21623" i="35"/>
  <c r="A21624" i="35"/>
  <c r="A21625" i="35"/>
  <c r="A21626" i="35"/>
  <c r="A21627" i="35"/>
  <c r="A21628" i="35"/>
  <c r="A21629" i="35"/>
  <c r="A21630" i="35"/>
  <c r="A21631" i="35"/>
  <c r="A21632" i="35"/>
  <c r="A21633" i="35"/>
  <c r="A21634" i="35"/>
  <c r="A21635" i="35"/>
  <c r="A21636" i="35"/>
  <c r="A21637" i="35"/>
  <c r="A21638" i="35"/>
  <c r="A21639" i="35"/>
  <c r="A21640" i="35"/>
  <c r="A21641" i="35"/>
  <c r="A21642" i="35"/>
  <c r="A21643" i="35"/>
  <c r="A21644" i="35"/>
  <c r="A21645" i="35"/>
  <c r="A21646" i="35"/>
  <c r="A21647" i="35"/>
  <c r="A21648" i="35"/>
  <c r="A21649" i="35"/>
  <c r="A21650" i="35"/>
  <c r="A21651" i="35"/>
  <c r="A21652" i="35"/>
  <c r="A21653" i="35"/>
  <c r="A21654" i="35"/>
  <c r="A21655" i="35"/>
  <c r="A21656" i="35"/>
  <c r="A21657" i="35"/>
  <c r="A21658" i="35"/>
  <c r="A21659" i="35"/>
  <c r="A21660" i="35"/>
  <c r="A21661" i="35"/>
  <c r="A21662" i="35"/>
  <c r="A21663" i="35"/>
  <c r="A21664" i="35"/>
  <c r="A21665" i="35"/>
  <c r="A21666" i="35"/>
  <c r="A21667" i="35"/>
  <c r="A21668" i="35"/>
  <c r="A21669" i="35"/>
  <c r="A21670" i="35"/>
  <c r="A21671" i="35"/>
  <c r="A21672" i="35"/>
  <c r="A21673" i="35"/>
  <c r="A21674" i="35"/>
  <c r="A21675" i="35"/>
  <c r="A21676" i="35"/>
  <c r="A21677" i="35"/>
  <c r="A21678" i="35"/>
  <c r="A21679" i="35"/>
  <c r="A21680" i="35"/>
  <c r="A21681" i="35"/>
  <c r="A21682" i="35"/>
  <c r="A21683" i="35"/>
  <c r="A21684" i="35"/>
  <c r="A21685" i="35"/>
  <c r="A21686" i="35"/>
  <c r="A21687" i="35"/>
  <c r="A21688" i="35"/>
  <c r="A21689" i="35"/>
  <c r="A21690" i="35"/>
  <c r="A21691" i="35"/>
  <c r="A21692" i="35"/>
  <c r="A21693" i="35"/>
  <c r="A21694" i="35"/>
  <c r="A21695" i="35"/>
  <c r="A21696" i="35"/>
  <c r="A21697" i="35"/>
  <c r="A21698" i="35"/>
  <c r="A21699" i="35"/>
  <c r="A21700" i="35"/>
  <c r="A21701" i="35"/>
  <c r="A21702" i="35"/>
  <c r="A21703" i="35"/>
  <c r="A21704" i="35"/>
  <c r="A21705" i="35"/>
  <c r="A21706" i="35"/>
  <c r="A21707" i="35"/>
  <c r="A21708" i="35"/>
  <c r="A21709" i="35"/>
  <c r="A21710" i="35"/>
  <c r="A21711" i="35"/>
  <c r="A21712" i="35"/>
  <c r="A21713" i="35"/>
  <c r="A21714" i="35"/>
  <c r="A21715" i="35"/>
  <c r="A21716" i="35"/>
  <c r="A21717" i="35"/>
  <c r="A21718" i="35"/>
  <c r="A21719" i="35"/>
  <c r="A21720" i="35"/>
  <c r="A21721" i="35"/>
  <c r="A21722" i="35"/>
  <c r="A21723" i="35"/>
  <c r="A21724" i="35"/>
  <c r="A21725" i="35"/>
  <c r="A21726" i="35"/>
  <c r="A21727" i="35"/>
  <c r="A21728" i="35"/>
  <c r="A21729" i="35"/>
  <c r="A21730" i="35"/>
  <c r="A21731" i="35"/>
  <c r="A21732" i="35"/>
  <c r="A21733" i="35"/>
  <c r="A21734" i="35"/>
  <c r="A21735" i="35"/>
  <c r="A21736" i="35"/>
  <c r="A21737" i="35"/>
  <c r="A21738" i="35"/>
  <c r="A21739" i="35"/>
  <c r="A21740" i="35"/>
  <c r="A21741" i="35"/>
  <c r="A21742" i="35"/>
  <c r="A21743" i="35"/>
  <c r="A21744" i="35"/>
  <c r="A21745" i="35"/>
  <c r="A21746" i="35"/>
  <c r="A21747" i="35"/>
  <c r="A21748" i="35"/>
  <c r="A21749" i="35"/>
  <c r="A21750" i="35"/>
  <c r="A21751" i="35"/>
  <c r="A21752" i="35"/>
  <c r="A21753" i="35"/>
  <c r="A21754" i="35"/>
  <c r="A21755" i="35"/>
  <c r="A21756" i="35"/>
  <c r="A21757" i="35"/>
  <c r="A21758" i="35"/>
  <c r="A21759" i="35"/>
  <c r="A21760" i="35"/>
  <c r="A21761" i="35"/>
  <c r="A21762" i="35"/>
  <c r="A21763" i="35"/>
  <c r="A21764" i="35"/>
  <c r="A21765" i="35"/>
  <c r="A21766" i="35"/>
  <c r="A21767" i="35"/>
  <c r="A21768" i="35"/>
  <c r="A21769" i="35"/>
  <c r="A21770" i="35"/>
  <c r="A21771" i="35"/>
  <c r="A21772" i="35"/>
  <c r="A21773" i="35"/>
  <c r="A21774" i="35"/>
  <c r="A21775" i="35"/>
  <c r="A21776" i="35"/>
  <c r="A21777" i="35"/>
  <c r="A21778" i="35"/>
  <c r="A21779" i="35"/>
  <c r="A21780" i="35"/>
  <c r="A21781" i="35"/>
  <c r="A21782" i="35"/>
  <c r="A21783" i="35"/>
  <c r="A21784" i="35"/>
  <c r="A21785" i="35"/>
  <c r="A21786" i="35"/>
  <c r="A21787" i="35"/>
  <c r="A21788" i="35"/>
  <c r="A21789" i="35"/>
  <c r="A21790" i="35"/>
  <c r="A21791" i="35"/>
  <c r="A21792" i="35"/>
  <c r="A21793" i="35"/>
  <c r="A21794" i="35"/>
  <c r="A21795" i="35"/>
  <c r="A21796" i="35"/>
  <c r="A21797" i="35"/>
  <c r="A21798" i="35"/>
  <c r="A21799" i="35"/>
  <c r="A21800" i="35"/>
  <c r="A21801" i="35"/>
  <c r="A21802" i="35"/>
  <c r="A21803" i="35"/>
  <c r="A21804" i="35"/>
  <c r="A21805" i="35"/>
  <c r="A21806" i="35"/>
  <c r="A21807" i="35"/>
  <c r="A21808" i="35"/>
  <c r="A21809" i="35"/>
  <c r="A21810" i="35"/>
  <c r="A21811" i="35"/>
  <c r="A21812" i="35"/>
  <c r="A21813" i="35"/>
  <c r="A21814" i="35"/>
  <c r="A21815" i="35"/>
  <c r="A21816" i="35"/>
  <c r="A21817" i="35"/>
  <c r="A21818" i="35"/>
  <c r="A21819" i="35"/>
  <c r="A21820" i="35"/>
  <c r="A21821" i="35"/>
  <c r="A21822" i="35"/>
  <c r="A21823" i="35"/>
  <c r="A21824" i="35"/>
  <c r="A21825" i="35"/>
  <c r="A21826" i="35"/>
  <c r="A21827" i="35"/>
  <c r="A21828" i="35"/>
  <c r="A21829" i="35"/>
  <c r="A21830" i="35"/>
  <c r="A21831" i="35"/>
  <c r="A21832" i="35"/>
  <c r="A21833" i="35"/>
  <c r="A21834" i="35"/>
  <c r="A21835" i="35"/>
  <c r="A21836" i="35"/>
  <c r="A21837" i="35"/>
  <c r="A21838" i="35"/>
  <c r="A21839" i="35"/>
  <c r="A21840" i="35"/>
  <c r="A21841" i="35"/>
  <c r="A21842" i="35"/>
  <c r="A21843" i="35"/>
  <c r="A21844" i="35"/>
  <c r="A21845" i="35"/>
  <c r="A21846" i="35"/>
  <c r="A21847" i="35"/>
  <c r="A21848" i="35"/>
  <c r="A21849" i="35"/>
  <c r="A21850" i="35"/>
  <c r="A21851" i="35"/>
  <c r="A21852" i="35"/>
  <c r="A21853" i="35"/>
  <c r="A21854" i="35"/>
  <c r="A21855" i="35"/>
  <c r="A21856" i="35"/>
  <c r="A21857" i="35"/>
  <c r="A21858" i="35"/>
  <c r="A21859" i="35"/>
  <c r="A21860" i="35"/>
  <c r="A21861" i="35"/>
  <c r="A21862" i="35"/>
  <c r="A21863" i="35"/>
  <c r="A21864" i="35"/>
  <c r="A21865" i="35"/>
  <c r="A21866" i="35"/>
  <c r="A21867" i="35"/>
  <c r="A21868" i="35"/>
  <c r="A21869" i="35"/>
  <c r="A21870" i="35"/>
  <c r="A21871" i="35"/>
  <c r="A21872" i="35"/>
  <c r="A21873" i="35"/>
  <c r="A21874" i="35"/>
  <c r="A21875" i="35"/>
  <c r="A21876" i="35"/>
  <c r="A21877" i="35"/>
  <c r="A21878" i="35"/>
  <c r="A21879" i="35"/>
  <c r="A21880" i="35"/>
  <c r="A21881" i="35"/>
  <c r="A21882" i="35"/>
  <c r="A21883" i="35"/>
  <c r="A21884" i="35"/>
  <c r="A21885" i="35"/>
  <c r="A21886" i="35"/>
  <c r="A21887" i="35"/>
  <c r="A21888" i="35"/>
  <c r="A21889" i="35"/>
  <c r="A21890" i="35"/>
  <c r="A21891" i="35"/>
  <c r="A21892" i="35"/>
  <c r="A21893" i="35"/>
  <c r="A21894" i="35"/>
  <c r="A21895" i="35"/>
  <c r="A21896" i="35"/>
  <c r="A21897" i="35"/>
  <c r="A21898" i="35"/>
  <c r="A21899" i="35"/>
  <c r="A21900" i="35"/>
  <c r="A21901" i="35"/>
  <c r="A21902" i="35"/>
  <c r="A21903" i="35"/>
  <c r="A21904" i="35"/>
  <c r="A21905" i="35"/>
  <c r="A21906" i="35"/>
  <c r="A21907" i="35"/>
  <c r="A21908" i="35"/>
  <c r="A21909" i="35"/>
  <c r="A21910" i="35"/>
  <c r="A21911" i="35"/>
  <c r="A21912" i="35"/>
  <c r="A21913" i="35"/>
  <c r="A21914" i="35"/>
  <c r="A21915" i="35"/>
  <c r="A21916" i="35"/>
  <c r="A21917" i="35"/>
  <c r="A21918" i="35"/>
  <c r="A21919" i="35"/>
  <c r="A21920" i="35"/>
  <c r="A21921" i="35"/>
  <c r="A21922" i="35"/>
  <c r="A21923" i="35"/>
  <c r="A21924" i="35"/>
  <c r="A21925" i="35"/>
  <c r="A21926" i="35"/>
  <c r="A21927" i="35"/>
  <c r="A21928" i="35"/>
  <c r="A21929" i="35"/>
  <c r="A21930" i="35"/>
  <c r="A21931" i="35"/>
  <c r="A21932" i="35"/>
  <c r="A21933" i="35"/>
  <c r="A21934" i="35"/>
  <c r="A21935" i="35"/>
  <c r="A21936" i="35"/>
  <c r="A21937" i="35"/>
  <c r="A21938" i="35"/>
  <c r="A21939" i="35"/>
  <c r="A21940" i="35"/>
  <c r="A21941" i="35"/>
  <c r="A21942" i="35"/>
  <c r="A21943" i="35"/>
  <c r="A21944" i="35"/>
  <c r="A21945" i="35"/>
  <c r="A21946" i="35"/>
  <c r="A21947" i="35"/>
  <c r="A21948" i="35"/>
  <c r="A21949" i="35"/>
  <c r="A21950" i="35"/>
  <c r="A21951" i="35"/>
  <c r="A21952" i="35"/>
  <c r="A21953" i="35"/>
  <c r="A21954" i="35"/>
  <c r="A21955" i="35"/>
  <c r="A21956" i="35"/>
  <c r="A21957" i="35"/>
  <c r="A21958" i="35"/>
  <c r="A21959" i="35"/>
  <c r="A21960" i="35"/>
  <c r="A21961" i="35"/>
  <c r="A21962" i="35"/>
  <c r="A21963" i="35"/>
  <c r="A21964" i="35"/>
  <c r="A21965" i="35"/>
  <c r="A21966" i="35"/>
  <c r="A21967" i="35"/>
  <c r="A21968" i="35"/>
  <c r="A21969" i="35"/>
  <c r="A21970" i="35"/>
  <c r="A21971" i="35"/>
  <c r="A21972" i="35"/>
  <c r="A21973" i="35"/>
  <c r="A21974" i="35"/>
  <c r="A21975" i="35"/>
  <c r="A21976" i="35"/>
  <c r="A21977" i="35"/>
  <c r="A21978" i="35"/>
  <c r="A21979" i="35"/>
  <c r="A21980" i="35"/>
  <c r="A21981" i="35"/>
  <c r="A21982" i="35"/>
  <c r="A21983" i="35"/>
  <c r="A21984" i="35"/>
  <c r="A21985" i="35"/>
  <c r="A21986" i="35"/>
  <c r="A21987" i="35"/>
  <c r="A21988" i="35"/>
  <c r="A21989" i="35"/>
  <c r="A21990" i="35"/>
  <c r="A21991" i="35"/>
  <c r="A21992" i="35"/>
  <c r="A21993" i="35"/>
  <c r="A21994" i="35"/>
  <c r="A21995" i="35"/>
  <c r="A21996" i="35"/>
  <c r="A21997" i="35"/>
  <c r="A21998" i="35"/>
  <c r="A21999" i="35"/>
  <c r="A22000" i="35"/>
  <c r="A22001" i="35"/>
  <c r="A22002" i="35"/>
  <c r="A22003" i="35"/>
  <c r="A22004" i="35"/>
  <c r="A22005" i="35"/>
  <c r="A22006" i="35"/>
  <c r="A22007" i="35"/>
  <c r="A22008" i="35"/>
  <c r="A22009" i="35"/>
  <c r="A22010" i="35"/>
  <c r="A22011" i="35"/>
  <c r="A22012" i="35"/>
  <c r="A22013" i="35"/>
  <c r="A22014" i="35"/>
  <c r="A22015" i="35"/>
  <c r="A22016" i="35"/>
  <c r="A22017" i="35"/>
  <c r="A22018" i="35"/>
  <c r="A22019" i="35"/>
  <c r="A22020" i="35"/>
  <c r="A22021" i="35"/>
  <c r="A22022" i="35"/>
  <c r="A22023" i="35"/>
  <c r="A22024" i="35"/>
  <c r="A22025" i="35"/>
  <c r="A22026" i="35"/>
  <c r="A22027" i="35"/>
  <c r="A22028" i="35"/>
  <c r="A22029" i="35"/>
  <c r="A22030" i="35"/>
  <c r="A22031" i="35"/>
  <c r="A22032" i="35"/>
  <c r="A22033" i="35"/>
  <c r="A22034" i="35"/>
  <c r="A22035" i="35"/>
  <c r="A22036" i="35"/>
  <c r="A22037" i="35"/>
  <c r="A22038" i="35"/>
  <c r="A22039" i="35"/>
  <c r="A22040" i="35"/>
  <c r="A22041" i="35"/>
  <c r="A22042" i="35"/>
  <c r="A22043" i="35"/>
  <c r="A22044" i="35"/>
  <c r="A22045" i="35"/>
  <c r="A22046" i="35"/>
  <c r="A22047" i="35"/>
  <c r="A22048" i="35"/>
  <c r="A22049" i="35"/>
  <c r="A22050" i="35"/>
  <c r="A22051" i="35"/>
  <c r="A22052" i="35"/>
  <c r="A22053" i="35"/>
  <c r="A22054" i="35"/>
  <c r="A22055" i="35"/>
  <c r="A22056" i="35"/>
  <c r="A22057" i="35"/>
  <c r="A22058" i="35"/>
  <c r="A22059" i="35"/>
  <c r="A22060" i="35"/>
  <c r="A22061" i="35"/>
  <c r="A22062" i="35"/>
  <c r="A22063" i="35"/>
  <c r="A22064" i="35"/>
  <c r="A22065" i="35"/>
  <c r="A22066" i="35"/>
  <c r="A22067" i="35"/>
  <c r="A22068" i="35"/>
  <c r="A22069" i="35"/>
  <c r="A22070" i="35"/>
  <c r="A22071" i="35"/>
  <c r="A22072" i="35"/>
  <c r="A22073" i="35"/>
  <c r="A22074" i="35"/>
  <c r="A22075" i="35"/>
  <c r="A22076" i="35"/>
  <c r="A22077" i="35"/>
  <c r="A22078" i="35"/>
  <c r="A22079" i="35"/>
  <c r="A22080" i="35"/>
  <c r="A22081" i="35"/>
  <c r="A22082" i="35"/>
  <c r="A22083" i="35"/>
  <c r="A22084" i="35"/>
  <c r="A22085" i="35"/>
  <c r="A22086" i="35"/>
  <c r="A22087" i="35"/>
  <c r="A22088" i="35"/>
  <c r="A22089" i="35"/>
  <c r="A22090" i="35"/>
  <c r="A22091" i="35"/>
  <c r="A22092" i="35"/>
  <c r="A22093" i="35"/>
  <c r="A22094" i="35"/>
  <c r="A22095" i="35"/>
  <c r="A22096" i="35"/>
  <c r="A22097" i="35"/>
  <c r="A22098" i="35"/>
  <c r="A22099" i="35"/>
  <c r="A22100" i="35"/>
  <c r="A22101" i="35"/>
  <c r="A22102" i="35"/>
  <c r="A22103" i="35"/>
  <c r="A22104" i="35"/>
  <c r="A22105" i="35"/>
  <c r="A22106" i="35"/>
  <c r="A22107" i="35"/>
  <c r="A22108" i="35"/>
  <c r="A22109" i="35"/>
  <c r="A22110" i="35"/>
  <c r="A22111" i="35"/>
  <c r="A22112" i="35"/>
  <c r="A22113" i="35"/>
  <c r="A22114" i="35"/>
  <c r="A22115" i="35"/>
  <c r="A22116" i="35"/>
  <c r="A22117" i="35"/>
  <c r="A22118" i="35"/>
  <c r="A22119" i="35"/>
  <c r="A22120" i="35"/>
  <c r="A22121" i="35"/>
  <c r="A22122" i="35"/>
  <c r="A22123" i="35"/>
  <c r="A22124" i="35"/>
  <c r="A22125" i="35"/>
  <c r="A22126" i="35"/>
  <c r="A22127" i="35"/>
  <c r="A22128" i="35"/>
  <c r="A22129" i="35"/>
  <c r="A22130" i="35"/>
  <c r="A22131" i="35"/>
  <c r="A22132" i="35"/>
  <c r="A22133" i="35"/>
  <c r="A22134" i="35"/>
  <c r="A22135" i="35"/>
  <c r="A22136" i="35"/>
  <c r="A22137" i="35"/>
  <c r="A22138" i="35"/>
  <c r="A22139" i="35"/>
  <c r="A22140" i="35"/>
  <c r="A22141" i="35"/>
  <c r="A22142" i="35"/>
  <c r="A22143" i="35"/>
  <c r="A22144" i="35"/>
  <c r="A22145" i="35"/>
  <c r="A22146" i="35"/>
  <c r="A22147" i="35"/>
  <c r="A22148" i="35"/>
  <c r="A22149" i="35"/>
  <c r="A22150" i="35"/>
  <c r="A22151" i="35"/>
  <c r="A22152" i="35"/>
  <c r="A22153" i="35"/>
  <c r="A22154" i="35"/>
  <c r="A22155" i="35"/>
  <c r="A22156" i="35"/>
  <c r="A22157" i="35"/>
  <c r="A22158" i="35"/>
  <c r="A22159" i="35"/>
  <c r="A22160" i="35"/>
  <c r="A22161" i="35"/>
  <c r="A22162" i="35"/>
  <c r="A22163" i="35"/>
  <c r="A22164" i="35"/>
  <c r="A22165" i="35"/>
  <c r="A22166" i="35"/>
  <c r="A22167" i="35"/>
  <c r="A22168" i="35"/>
  <c r="A22169" i="35"/>
  <c r="A22170" i="35"/>
  <c r="A22171" i="35"/>
  <c r="A22172" i="35"/>
  <c r="A22173" i="35"/>
  <c r="A22174" i="35"/>
  <c r="A22175" i="35"/>
  <c r="A22176" i="35"/>
  <c r="A22177" i="35"/>
  <c r="A22178" i="35"/>
  <c r="A22179" i="35"/>
  <c r="A22180" i="35"/>
  <c r="A22181" i="35"/>
  <c r="A22182" i="35"/>
  <c r="A22183" i="35"/>
  <c r="A22184" i="35"/>
  <c r="A22185" i="35"/>
  <c r="A22186" i="35"/>
  <c r="A22187" i="35"/>
  <c r="A22188" i="35"/>
  <c r="A22189" i="35"/>
  <c r="A22190" i="35"/>
  <c r="A22191" i="35"/>
  <c r="A22192" i="35"/>
  <c r="A22193" i="35"/>
  <c r="A22194" i="35"/>
  <c r="A22195" i="35"/>
  <c r="A22196" i="35"/>
  <c r="A22197" i="35"/>
  <c r="A22198" i="35"/>
  <c r="A22199" i="35"/>
  <c r="A22200" i="35"/>
  <c r="A22201" i="35"/>
  <c r="A22202" i="35"/>
  <c r="A22203" i="35"/>
  <c r="A22204" i="35"/>
  <c r="A22205" i="35"/>
  <c r="A22206" i="35"/>
  <c r="A22207" i="35"/>
  <c r="A22208" i="35"/>
  <c r="A22209" i="35"/>
  <c r="A22210" i="35"/>
  <c r="A22211" i="35"/>
  <c r="A22212" i="35"/>
  <c r="A22213" i="35"/>
  <c r="A22214" i="35"/>
  <c r="A22215" i="35"/>
  <c r="A22216" i="35"/>
  <c r="A22217" i="35"/>
  <c r="A22218" i="35"/>
  <c r="A22219" i="35"/>
  <c r="A22220" i="35"/>
  <c r="A22221" i="35"/>
  <c r="A22222" i="35"/>
  <c r="A22223" i="35"/>
  <c r="A22224" i="35"/>
  <c r="A22225" i="35"/>
  <c r="A22226" i="35"/>
  <c r="A22227" i="35"/>
  <c r="A22228" i="35"/>
  <c r="A22229" i="35"/>
  <c r="A22230" i="35"/>
  <c r="A22231" i="35"/>
  <c r="A22232" i="35"/>
  <c r="A22233" i="35"/>
  <c r="A22234" i="35"/>
  <c r="A22235" i="35"/>
  <c r="A22236" i="35"/>
  <c r="A22237" i="35"/>
  <c r="A22238" i="35"/>
  <c r="A22239" i="35"/>
  <c r="A22240" i="35"/>
  <c r="A22241" i="35"/>
  <c r="A22242" i="35"/>
  <c r="A22243" i="35"/>
  <c r="A22244" i="35"/>
  <c r="A22245" i="35"/>
  <c r="A22246" i="35"/>
  <c r="A22247" i="35"/>
  <c r="A22248" i="35"/>
  <c r="A22249" i="35"/>
  <c r="A22250" i="35"/>
  <c r="A22251" i="35"/>
  <c r="A22252" i="35"/>
  <c r="A22253" i="35"/>
  <c r="A22254" i="35"/>
  <c r="A22255" i="35"/>
  <c r="A22256" i="35"/>
  <c r="A22257" i="35"/>
  <c r="A22258" i="35"/>
  <c r="A22259" i="35"/>
  <c r="A22260" i="35"/>
  <c r="A22261" i="35"/>
  <c r="A22262" i="35"/>
  <c r="A22263" i="35"/>
  <c r="A22264" i="35"/>
  <c r="A22265" i="35"/>
  <c r="A22266" i="35"/>
  <c r="A22267" i="35"/>
  <c r="A22268" i="35"/>
  <c r="A22269" i="35"/>
  <c r="A22270" i="35"/>
  <c r="A22271" i="35"/>
  <c r="A22272" i="35"/>
  <c r="A22273" i="35"/>
  <c r="A22274" i="35"/>
  <c r="A22275" i="35"/>
  <c r="A22276" i="35"/>
  <c r="A22277" i="35"/>
  <c r="A22278" i="35"/>
  <c r="A22279" i="35"/>
  <c r="A22280" i="35"/>
  <c r="A22281" i="35"/>
  <c r="A22282" i="35"/>
  <c r="A22283" i="35"/>
  <c r="A22284" i="35"/>
  <c r="A22285" i="35"/>
  <c r="A22286" i="35"/>
  <c r="A22287" i="35"/>
  <c r="A22288" i="35"/>
  <c r="A22289" i="35"/>
  <c r="A22290" i="35"/>
  <c r="A22291" i="35"/>
  <c r="A22292" i="35"/>
  <c r="A22293" i="35"/>
  <c r="A22294" i="35"/>
  <c r="A22295" i="35"/>
  <c r="A22296" i="35"/>
  <c r="A22297" i="35"/>
  <c r="A22298" i="35"/>
  <c r="A22299" i="35"/>
  <c r="A22300" i="35"/>
  <c r="A22301" i="35"/>
  <c r="A22302" i="35"/>
  <c r="A22303" i="35"/>
  <c r="A22304" i="35"/>
  <c r="A22305" i="35"/>
  <c r="A22306" i="35"/>
  <c r="A22307" i="35"/>
  <c r="A22308" i="35"/>
  <c r="A22309" i="35"/>
  <c r="A22310" i="35"/>
  <c r="A22311" i="35"/>
  <c r="A22312" i="35"/>
  <c r="A22313" i="35"/>
  <c r="A22314" i="35"/>
  <c r="A22315" i="35"/>
  <c r="A22316" i="35"/>
  <c r="A22317" i="35"/>
  <c r="A22318" i="35"/>
  <c r="A22319" i="35"/>
  <c r="A22320" i="35"/>
  <c r="A22321" i="35"/>
  <c r="A22322" i="35"/>
  <c r="A22323" i="35"/>
  <c r="A22324" i="35"/>
  <c r="A22325" i="35"/>
  <c r="A22326" i="35"/>
  <c r="A22327" i="35"/>
  <c r="A22328" i="35"/>
  <c r="A22329" i="35"/>
  <c r="A22330" i="35"/>
  <c r="A22331" i="35"/>
  <c r="A22332" i="35"/>
  <c r="A22333" i="35"/>
  <c r="A22334" i="35"/>
  <c r="A22335" i="35"/>
  <c r="A22336" i="35"/>
  <c r="A22337" i="35"/>
  <c r="A22338" i="35"/>
  <c r="A22339" i="35"/>
  <c r="A22340" i="35"/>
  <c r="A22341" i="35"/>
  <c r="A22342" i="35"/>
  <c r="A22343" i="35"/>
  <c r="A22344" i="35"/>
  <c r="A22345" i="35"/>
  <c r="A22346" i="35"/>
  <c r="A22347" i="35"/>
  <c r="A22348" i="35"/>
  <c r="A22349" i="35"/>
  <c r="A22350" i="35"/>
  <c r="A22351" i="35"/>
  <c r="A22352" i="35"/>
  <c r="A22353" i="35"/>
  <c r="A22354" i="35"/>
  <c r="A22355" i="35"/>
  <c r="A22356" i="35"/>
  <c r="A22357" i="35"/>
  <c r="A22358" i="35"/>
  <c r="A22359" i="35"/>
  <c r="A22360" i="35"/>
  <c r="A22361" i="35"/>
  <c r="A22362" i="35"/>
  <c r="A22363" i="35"/>
  <c r="A22364" i="35"/>
  <c r="A22365" i="35"/>
  <c r="A22366" i="35"/>
  <c r="A22367" i="35"/>
  <c r="A22368" i="35"/>
  <c r="A22369" i="35"/>
  <c r="A22370" i="35"/>
  <c r="A22371" i="35"/>
  <c r="A22372" i="35"/>
  <c r="A22373" i="35"/>
  <c r="A22374" i="35"/>
  <c r="A22375" i="35"/>
  <c r="A22376" i="35"/>
  <c r="A22377" i="35"/>
  <c r="A22378" i="35"/>
  <c r="A22379" i="35"/>
  <c r="A22380" i="35"/>
  <c r="A22381" i="35"/>
  <c r="A22382" i="35"/>
  <c r="A22383" i="35"/>
  <c r="A22384" i="35"/>
  <c r="A22385" i="35"/>
  <c r="A22386" i="35"/>
  <c r="A22387" i="35"/>
  <c r="A22388" i="35"/>
  <c r="A22389" i="35"/>
  <c r="A22390" i="35"/>
  <c r="A22391" i="35"/>
  <c r="A22392" i="35"/>
  <c r="A22393" i="35"/>
  <c r="A22394" i="35"/>
  <c r="A22395" i="35"/>
  <c r="A22396" i="35"/>
  <c r="A22397" i="35"/>
  <c r="A22398" i="35"/>
  <c r="A22399" i="35"/>
  <c r="A22400" i="35"/>
  <c r="A22401" i="35"/>
  <c r="A22402" i="35"/>
  <c r="A22403" i="35"/>
  <c r="A22404" i="35"/>
  <c r="A22405" i="35"/>
  <c r="A22406" i="35"/>
  <c r="A22407" i="35"/>
  <c r="A22408" i="35"/>
  <c r="A22409" i="35"/>
  <c r="A22410" i="35"/>
  <c r="A22411" i="35"/>
  <c r="A22412" i="35"/>
  <c r="A22413" i="35"/>
  <c r="A22414" i="35"/>
  <c r="A22415" i="35"/>
  <c r="A22416" i="35"/>
  <c r="A22417" i="35"/>
  <c r="A22418" i="35"/>
  <c r="A22419" i="35"/>
  <c r="A22420" i="35"/>
  <c r="A22421" i="35"/>
  <c r="A22422" i="35"/>
  <c r="A22423" i="35"/>
  <c r="A22424" i="35"/>
  <c r="A22425" i="35"/>
  <c r="A22426" i="35"/>
  <c r="A22427" i="35"/>
  <c r="A22428" i="35"/>
  <c r="A22429" i="35"/>
  <c r="A22430" i="35"/>
  <c r="A22431" i="35"/>
  <c r="A22432" i="35"/>
  <c r="A22433" i="35"/>
  <c r="A22434" i="35"/>
  <c r="A22435" i="35"/>
  <c r="A22436" i="35"/>
  <c r="A22437" i="35"/>
  <c r="A22438" i="35"/>
  <c r="A22439" i="35"/>
  <c r="A22440" i="35"/>
  <c r="A22441" i="35"/>
  <c r="A22442" i="35"/>
  <c r="A22443" i="35"/>
  <c r="A22444" i="35"/>
  <c r="A22445" i="35"/>
  <c r="A22446" i="35"/>
  <c r="A22447" i="35"/>
  <c r="A22448" i="35"/>
  <c r="A22449" i="35"/>
  <c r="A22450" i="35"/>
  <c r="A22451" i="35"/>
  <c r="A22452" i="35"/>
  <c r="A22453" i="35"/>
  <c r="A22454" i="35"/>
  <c r="A22455" i="35"/>
  <c r="A22456" i="35"/>
  <c r="A22457" i="35"/>
  <c r="A22458" i="35"/>
  <c r="A22459" i="35"/>
  <c r="A22460" i="35"/>
  <c r="A22461" i="35"/>
  <c r="A22462" i="35"/>
  <c r="A22463" i="35"/>
  <c r="A22464" i="35"/>
  <c r="A22465" i="35"/>
  <c r="A22466" i="35"/>
  <c r="A22467" i="35"/>
  <c r="A22468" i="35"/>
  <c r="A22469" i="35"/>
  <c r="A22470" i="35"/>
  <c r="A22471" i="35"/>
  <c r="A22472" i="35"/>
  <c r="A22473" i="35"/>
  <c r="A22474" i="35"/>
  <c r="A22475" i="35"/>
  <c r="A22476" i="35"/>
  <c r="A22477" i="35"/>
  <c r="A22478" i="35"/>
  <c r="A22479" i="35"/>
  <c r="A22480" i="35"/>
  <c r="A22481" i="35"/>
  <c r="A22482" i="35"/>
  <c r="A22483" i="35"/>
  <c r="A22484" i="35"/>
  <c r="A22485" i="35"/>
  <c r="A22486" i="35"/>
  <c r="A22487" i="35"/>
  <c r="A22488" i="35"/>
  <c r="A22489" i="35"/>
  <c r="A22490" i="35"/>
  <c r="A22491" i="35"/>
  <c r="A22492" i="35"/>
  <c r="A22493" i="35"/>
  <c r="A22494" i="35"/>
  <c r="A22495" i="35"/>
  <c r="A22496" i="35"/>
  <c r="A22497" i="35"/>
  <c r="A22498" i="35"/>
  <c r="A22499" i="35"/>
  <c r="A22500" i="35"/>
  <c r="A22501" i="35"/>
  <c r="A22502" i="35"/>
  <c r="A22503" i="35"/>
  <c r="A22504" i="35"/>
  <c r="A22505" i="35"/>
  <c r="A22506" i="35"/>
  <c r="A22507" i="35"/>
  <c r="A22508" i="35"/>
  <c r="A22509" i="35"/>
  <c r="A22510" i="35"/>
  <c r="A22511" i="35"/>
  <c r="A22512" i="35"/>
  <c r="A22513" i="35"/>
  <c r="A22514" i="35"/>
  <c r="A22515" i="35"/>
  <c r="A22516" i="35"/>
  <c r="A22517" i="35"/>
  <c r="A22518" i="35"/>
  <c r="A22519" i="35"/>
  <c r="A22520" i="35"/>
  <c r="A22521" i="35"/>
  <c r="A22522" i="35"/>
  <c r="A22523" i="35"/>
  <c r="A22524" i="35"/>
  <c r="A22525" i="35"/>
  <c r="A22526" i="35"/>
  <c r="A22527" i="35"/>
  <c r="A22528" i="35"/>
  <c r="A22529" i="35"/>
  <c r="A22530" i="35"/>
  <c r="A22531" i="35"/>
  <c r="A22532" i="35"/>
  <c r="A22533" i="35"/>
  <c r="A22534" i="35"/>
  <c r="A22535" i="35"/>
  <c r="A22536" i="35"/>
  <c r="A22537" i="35"/>
  <c r="A22538" i="35"/>
  <c r="A22539" i="35"/>
  <c r="A22540" i="35"/>
  <c r="A22541" i="35"/>
  <c r="A22542" i="35"/>
  <c r="A22543" i="35"/>
  <c r="A22544" i="35"/>
  <c r="A22545" i="35"/>
  <c r="A22546" i="35"/>
  <c r="A22547" i="35"/>
  <c r="A22548" i="35"/>
  <c r="A22549" i="35"/>
  <c r="A22550" i="35"/>
  <c r="A22551" i="35"/>
  <c r="A22552" i="35"/>
  <c r="A22553" i="35"/>
  <c r="A22554" i="35"/>
  <c r="A22555" i="35"/>
  <c r="A22556" i="35"/>
  <c r="A22557" i="35"/>
  <c r="A22558" i="35"/>
  <c r="A22559" i="35"/>
  <c r="A22560" i="35"/>
  <c r="A22561" i="35"/>
  <c r="A22562" i="35"/>
  <c r="A22563" i="35"/>
  <c r="A22564" i="35"/>
  <c r="A22565" i="35"/>
  <c r="A22566" i="35"/>
  <c r="A22567" i="35"/>
  <c r="A22568" i="35"/>
  <c r="A22569" i="35"/>
  <c r="A22570" i="35"/>
  <c r="A22571" i="35"/>
  <c r="A22572" i="35"/>
  <c r="A22573" i="35"/>
  <c r="A22574" i="35"/>
  <c r="A22575" i="35"/>
  <c r="A22576" i="35"/>
  <c r="A22577" i="35"/>
  <c r="A22578" i="35"/>
  <c r="A22579" i="35"/>
  <c r="A22580" i="35"/>
  <c r="A22581" i="35"/>
  <c r="A22582" i="35"/>
  <c r="A22583" i="35"/>
  <c r="A22584" i="35"/>
  <c r="A22585" i="35"/>
  <c r="A22586" i="35"/>
  <c r="A22587" i="35"/>
  <c r="A22588" i="35"/>
  <c r="A22589" i="35"/>
  <c r="A22590" i="35"/>
  <c r="A22591" i="35"/>
  <c r="A22592" i="35"/>
  <c r="A22593" i="35"/>
  <c r="A22594" i="35"/>
  <c r="A22595" i="35"/>
  <c r="A22596" i="35"/>
  <c r="A22597" i="35"/>
  <c r="A22598" i="35"/>
  <c r="A22599" i="35"/>
  <c r="A22600" i="35"/>
  <c r="A22601" i="35"/>
  <c r="A22602" i="35"/>
  <c r="A22603" i="35"/>
  <c r="A22604" i="35"/>
  <c r="A22605" i="35"/>
  <c r="A22606" i="35"/>
  <c r="A22607" i="35"/>
  <c r="A22608" i="35"/>
  <c r="A22609" i="35"/>
  <c r="A22610" i="35"/>
  <c r="A22611" i="35"/>
  <c r="A22612" i="35"/>
  <c r="A22613" i="35"/>
  <c r="A22614" i="35"/>
  <c r="A22615" i="35"/>
  <c r="A22616" i="35"/>
  <c r="A22617" i="35"/>
  <c r="A22618" i="35"/>
  <c r="A22619" i="35"/>
  <c r="A22620" i="35"/>
  <c r="A22621" i="35"/>
  <c r="A22622" i="35"/>
  <c r="A22623" i="35"/>
  <c r="A22624" i="35"/>
  <c r="A22625" i="35"/>
  <c r="A22626" i="35"/>
  <c r="A22627" i="35"/>
  <c r="A22628" i="35"/>
  <c r="A22629" i="35"/>
  <c r="A22630" i="35"/>
  <c r="A22631" i="35"/>
  <c r="A22632" i="35"/>
  <c r="A22633" i="35"/>
  <c r="A22634" i="35"/>
  <c r="A22635" i="35"/>
  <c r="A22636" i="35"/>
  <c r="A22637" i="35"/>
  <c r="A22638" i="35"/>
  <c r="A22639" i="35"/>
  <c r="A22640" i="35"/>
  <c r="A22641" i="35"/>
  <c r="A22642" i="35"/>
  <c r="A22643" i="35"/>
  <c r="A22644" i="35"/>
  <c r="A22645" i="35"/>
  <c r="A22646" i="35"/>
  <c r="A22647" i="35"/>
  <c r="A22648" i="35"/>
  <c r="A22649" i="35"/>
  <c r="A22650" i="35"/>
  <c r="A22651" i="35"/>
  <c r="A22652" i="35"/>
  <c r="A22653" i="35"/>
  <c r="A22654" i="35"/>
  <c r="A22655" i="35"/>
  <c r="A22656" i="35"/>
  <c r="A22657" i="35"/>
  <c r="A22658" i="35"/>
  <c r="A22659" i="35"/>
  <c r="A22660" i="35"/>
  <c r="A22661" i="35"/>
  <c r="A22662" i="35"/>
  <c r="A22663" i="35"/>
  <c r="A22664" i="35"/>
  <c r="A22665" i="35"/>
  <c r="A22666" i="35"/>
  <c r="A22667" i="35"/>
  <c r="A22668" i="35"/>
  <c r="A22669" i="35"/>
  <c r="A22670" i="35"/>
  <c r="A22671" i="35"/>
  <c r="A22672" i="35"/>
  <c r="A22673" i="35"/>
  <c r="A22674" i="35"/>
  <c r="A22675" i="35"/>
  <c r="A22676" i="35"/>
  <c r="A22677" i="35"/>
  <c r="A22678" i="35"/>
  <c r="A22679" i="35"/>
  <c r="A22680" i="35"/>
  <c r="A22681" i="35"/>
  <c r="A22682" i="35"/>
  <c r="A22683" i="35"/>
  <c r="A22684" i="35"/>
  <c r="A22685" i="35"/>
  <c r="A22686" i="35"/>
  <c r="A22687" i="35"/>
  <c r="A22688" i="35"/>
  <c r="A22689" i="35"/>
  <c r="A22690" i="35"/>
  <c r="A22691" i="35"/>
  <c r="A22692" i="35"/>
  <c r="A22693" i="35"/>
  <c r="A22694" i="35"/>
  <c r="A22695" i="35"/>
  <c r="A22696" i="35"/>
  <c r="A22697" i="35"/>
  <c r="A22698" i="35"/>
  <c r="A22699" i="35"/>
  <c r="A22700" i="35"/>
  <c r="A22701" i="35"/>
  <c r="A22702" i="35"/>
  <c r="A22703" i="35"/>
  <c r="A22704" i="35"/>
  <c r="A22705" i="35"/>
  <c r="A22706" i="35"/>
  <c r="A22707" i="35"/>
  <c r="A22708" i="35"/>
  <c r="A22709" i="35"/>
  <c r="A22710" i="35"/>
  <c r="A22711" i="35"/>
  <c r="A22712" i="35"/>
  <c r="A22713" i="35"/>
  <c r="A22714" i="35"/>
  <c r="A22715" i="35"/>
  <c r="A22716" i="35"/>
  <c r="A22717" i="35"/>
  <c r="A22718" i="35"/>
  <c r="A22719" i="35"/>
  <c r="A22720" i="35"/>
  <c r="A22721" i="35"/>
  <c r="A22722" i="35"/>
  <c r="A22723" i="35"/>
  <c r="A22724" i="35"/>
  <c r="A22725" i="35"/>
  <c r="A22726" i="35"/>
  <c r="A22727" i="35"/>
  <c r="A22728" i="35"/>
  <c r="A22729" i="35"/>
  <c r="A22730" i="35"/>
  <c r="A22731" i="35"/>
  <c r="A22732" i="35"/>
  <c r="A22733" i="35"/>
  <c r="A22734" i="35"/>
  <c r="A22735" i="35"/>
  <c r="A22736" i="35"/>
  <c r="A22737" i="35"/>
  <c r="A22738" i="35"/>
  <c r="A22739" i="35"/>
  <c r="A22740" i="35"/>
  <c r="A22741" i="35"/>
  <c r="A22742" i="35"/>
  <c r="A22743" i="35"/>
  <c r="A22744" i="35"/>
  <c r="A22745" i="35"/>
  <c r="A22746" i="35"/>
  <c r="A22747" i="35"/>
  <c r="A22748" i="35"/>
  <c r="A22749" i="35"/>
  <c r="A22750" i="35"/>
  <c r="A22751" i="35"/>
  <c r="A22752" i="35"/>
  <c r="A22753" i="35"/>
  <c r="A22754" i="35"/>
  <c r="A22755" i="35"/>
  <c r="A22756" i="35"/>
  <c r="A22757" i="35"/>
  <c r="A22758" i="35"/>
  <c r="A22759" i="35"/>
  <c r="A22760" i="35"/>
  <c r="A22761" i="35"/>
  <c r="A22762" i="35"/>
  <c r="A22763" i="35"/>
  <c r="A22764" i="35"/>
  <c r="A22765" i="35"/>
  <c r="A22766" i="35"/>
  <c r="A22767" i="35"/>
  <c r="A22768" i="35"/>
  <c r="A22769" i="35"/>
  <c r="A22770" i="35"/>
  <c r="A22771" i="35"/>
  <c r="A22772" i="35"/>
  <c r="J19" i="37" l="1"/>
  <c r="S7" i="37"/>
  <c r="D6" i="37"/>
  <c r="AB19" i="37"/>
  <c r="E6" i="37"/>
  <c r="E6" i="38"/>
  <c r="D19" i="37"/>
  <c r="L19" i="37"/>
  <c r="U7" i="37"/>
  <c r="E19" i="37"/>
  <c r="M19" i="37"/>
  <c r="U19" i="37"/>
  <c r="F6" i="37"/>
  <c r="N6" i="37"/>
  <c r="V6" i="37"/>
  <c r="F7" i="37"/>
  <c r="N7" i="37"/>
  <c r="V7" i="37"/>
  <c r="D19" i="38"/>
  <c r="F6" i="38"/>
  <c r="P19" i="37"/>
  <c r="Y6" i="37"/>
  <c r="Q7" i="37"/>
  <c r="R19" i="37"/>
  <c r="S6" i="37"/>
  <c r="AB7" i="37"/>
  <c r="S19" i="37"/>
  <c r="L7" i="37"/>
  <c r="M6" i="37"/>
  <c r="F19" i="37"/>
  <c r="N19" i="37"/>
  <c r="V19" i="37"/>
  <c r="G6" i="37"/>
  <c r="O6" i="37"/>
  <c r="W6" i="37"/>
  <c r="G7" i="37"/>
  <c r="O7" i="37"/>
  <c r="W7" i="37"/>
  <c r="E19" i="38"/>
  <c r="G6" i="38"/>
  <c r="X19" i="37"/>
  <c r="Q6" i="37"/>
  <c r="Y7" i="37"/>
  <c r="E7" i="38"/>
  <c r="K6" i="37"/>
  <c r="AB6" i="37"/>
  <c r="I7" i="38"/>
  <c r="L6" i="37"/>
  <c r="T7" i="37"/>
  <c r="U6" i="37"/>
  <c r="I19" i="38"/>
  <c r="L19" i="38" s="1"/>
  <c r="K19" i="38" s="1"/>
  <c r="G19" i="37"/>
  <c r="O19" i="37"/>
  <c r="W19" i="37"/>
  <c r="H6" i="37"/>
  <c r="P6" i="37"/>
  <c r="X6" i="37"/>
  <c r="H7" i="37"/>
  <c r="P7" i="37"/>
  <c r="X7" i="37"/>
  <c r="F19" i="38"/>
  <c r="D7" i="38"/>
  <c r="H19" i="37"/>
  <c r="I6" i="37"/>
  <c r="I7" i="37"/>
  <c r="G19" i="38"/>
  <c r="Z19" i="37"/>
  <c r="K7" i="37"/>
  <c r="K19" i="37"/>
  <c r="T6" i="37"/>
  <c r="D6" i="38"/>
  <c r="E7" i="37"/>
  <c r="I19" i="37"/>
  <c r="Q19" i="37"/>
  <c r="Y19" i="37"/>
  <c r="J6" i="37"/>
  <c r="R6" i="37"/>
  <c r="Z6" i="37"/>
  <c r="J7" i="37"/>
  <c r="R7" i="37"/>
  <c r="Z7" i="37"/>
  <c r="I6" i="38"/>
  <c r="F7" i="38"/>
  <c r="G7" i="38"/>
  <c r="D7" i="37"/>
  <c r="T19" i="37"/>
  <c r="M7" i="37"/>
  <c r="AW31" i="39"/>
  <c r="AZ31" i="39" s="1"/>
  <c r="AV13" i="18"/>
  <c r="AY13" i="18" s="1"/>
  <c r="AX13" i="18" s="1"/>
  <c r="D27" i="38"/>
  <c r="G27" i="38"/>
  <c r="I21" i="38"/>
  <c r="D21" i="38"/>
  <c r="AV28" i="16"/>
  <c r="AU13" i="39"/>
  <c r="AU61" i="16"/>
  <c r="AT43" i="17"/>
  <c r="AU43" i="17"/>
  <c r="D35" i="38"/>
  <c r="Z5" i="37"/>
  <c r="Z9" i="37"/>
  <c r="Z17" i="37"/>
  <c r="Z26" i="37"/>
  <c r="Z10" i="37"/>
  <c r="Z18" i="37"/>
  <c r="Z27" i="37"/>
  <c r="Z21" i="37"/>
  <c r="Z33" i="37"/>
  <c r="Z11" i="37"/>
  <c r="Z20" i="37"/>
  <c r="Z28" i="37"/>
  <c r="Z29" i="37"/>
  <c r="Z25" i="37"/>
  <c r="Z12" i="37"/>
  <c r="Z13" i="37"/>
  <c r="Z22" i="37"/>
  <c r="Z30" i="37"/>
  <c r="Z24" i="37"/>
  <c r="Z32" i="37"/>
  <c r="Z35" i="37"/>
  <c r="Z14" i="37"/>
  <c r="Z23" i="37"/>
  <c r="Z31" i="37"/>
  <c r="Z15" i="37"/>
  <c r="Z16" i="37"/>
  <c r="G35" i="38"/>
  <c r="H29" i="14"/>
  <c r="P29" i="14"/>
  <c r="X29" i="14"/>
  <c r="AF29" i="14"/>
  <c r="AN29" i="14"/>
  <c r="E29" i="14"/>
  <c r="AG29" i="14"/>
  <c r="AO29" i="14"/>
  <c r="L29" i="14"/>
  <c r="AB29" i="14"/>
  <c r="AJ29" i="14"/>
  <c r="AR29" i="14"/>
  <c r="I29" i="14"/>
  <c r="Q29" i="14"/>
  <c r="Y29" i="14"/>
  <c r="J29" i="14"/>
  <c r="R29" i="14"/>
  <c r="Z29" i="14"/>
  <c r="AH29" i="14"/>
  <c r="AP29" i="14"/>
  <c r="K29" i="14"/>
  <c r="S29" i="14"/>
  <c r="AA29" i="14"/>
  <c r="AI29" i="14"/>
  <c r="AQ29" i="14"/>
  <c r="T29" i="14"/>
  <c r="AW29" i="14"/>
  <c r="M29" i="14"/>
  <c r="U29" i="14"/>
  <c r="AC29" i="14"/>
  <c r="AK29" i="14"/>
  <c r="AS29" i="14"/>
  <c r="F29" i="14"/>
  <c r="N29" i="14"/>
  <c r="V29" i="14"/>
  <c r="AD29" i="14"/>
  <c r="AL29" i="14"/>
  <c r="AT29" i="14"/>
  <c r="G29" i="14"/>
  <c r="O29" i="14"/>
  <c r="W29" i="14"/>
  <c r="AE29" i="14"/>
  <c r="AM29" i="14"/>
  <c r="AU29" i="14"/>
  <c r="AW30" i="17"/>
  <c r="M30" i="17"/>
  <c r="U30" i="17"/>
  <c r="AC30" i="17"/>
  <c r="AK30" i="17"/>
  <c r="AS30" i="17"/>
  <c r="G28" i="16"/>
  <c r="O28" i="16"/>
  <c r="W28" i="16"/>
  <c r="AE28" i="16"/>
  <c r="AM28" i="16"/>
  <c r="F30" i="17"/>
  <c r="N30" i="17"/>
  <c r="V30" i="17"/>
  <c r="AD30" i="17"/>
  <c r="AL30" i="17"/>
  <c r="AT30" i="17"/>
  <c r="H28" i="16"/>
  <c r="P28" i="16"/>
  <c r="X28" i="16"/>
  <c r="AF28" i="16"/>
  <c r="AN28" i="16"/>
  <c r="F28" i="16"/>
  <c r="G30" i="17"/>
  <c r="O30" i="17"/>
  <c r="W30" i="17"/>
  <c r="AE30" i="17"/>
  <c r="AM30" i="17"/>
  <c r="AU30" i="17"/>
  <c r="I28" i="16"/>
  <c r="Q28" i="16"/>
  <c r="Y28" i="16"/>
  <c r="AG28" i="16"/>
  <c r="AO28" i="16"/>
  <c r="AA30" i="17"/>
  <c r="AQ30" i="17"/>
  <c r="M28" i="16"/>
  <c r="AC28" i="16"/>
  <c r="AT28" i="16"/>
  <c r="T30" i="17"/>
  <c r="AR30" i="17"/>
  <c r="N28" i="16"/>
  <c r="AD28" i="16"/>
  <c r="AU28" i="16"/>
  <c r="H30" i="17"/>
  <c r="P30" i="17"/>
  <c r="X30" i="17"/>
  <c r="AF30" i="17"/>
  <c r="AN30" i="17"/>
  <c r="E30" i="17"/>
  <c r="J28" i="16"/>
  <c r="R28" i="16"/>
  <c r="Z28" i="16"/>
  <c r="AH28" i="16"/>
  <c r="AQ28" i="16"/>
  <c r="I30" i="17"/>
  <c r="Q30" i="17"/>
  <c r="Y30" i="17"/>
  <c r="AG30" i="17"/>
  <c r="AO30" i="17"/>
  <c r="K28" i="16"/>
  <c r="S28" i="16"/>
  <c r="AA28" i="16"/>
  <c r="AI28" i="16"/>
  <c r="AR28" i="16"/>
  <c r="J30" i="17"/>
  <c r="R30" i="17"/>
  <c r="Z30" i="17"/>
  <c r="AH30" i="17"/>
  <c r="AP30" i="17"/>
  <c r="L28" i="16"/>
  <c r="T28" i="16"/>
  <c r="AB28" i="16"/>
  <c r="AJ28" i="16"/>
  <c r="AS28" i="16"/>
  <c r="K30" i="17"/>
  <c r="S30" i="17"/>
  <c r="AI30" i="17"/>
  <c r="AP28" i="16"/>
  <c r="U28" i="16"/>
  <c r="AK28" i="16"/>
  <c r="L30" i="17"/>
  <c r="AB30" i="17"/>
  <c r="AJ30" i="17"/>
  <c r="AX28" i="16"/>
  <c r="V28" i="16"/>
  <c r="AL28" i="16"/>
  <c r="H18" i="37"/>
  <c r="P18" i="37"/>
  <c r="X18" i="37"/>
  <c r="G18" i="38"/>
  <c r="E18" i="37"/>
  <c r="S18" i="37"/>
  <c r="L18" i="37"/>
  <c r="AB18" i="37"/>
  <c r="M18" i="37"/>
  <c r="D18" i="38"/>
  <c r="N18" i="37"/>
  <c r="G18" i="37"/>
  <c r="O18" i="37"/>
  <c r="F18" i="38"/>
  <c r="I18" i="37"/>
  <c r="Q18" i="37"/>
  <c r="Y18" i="37"/>
  <c r="J18" i="37"/>
  <c r="R18" i="37"/>
  <c r="K18" i="37"/>
  <c r="D18" i="37"/>
  <c r="T18" i="37"/>
  <c r="I18" i="38"/>
  <c r="U18" i="37"/>
  <c r="F18" i="37"/>
  <c r="V18" i="37"/>
  <c r="E18" i="38"/>
  <c r="W18" i="37"/>
  <c r="AS55" i="39"/>
  <c r="AK55" i="39"/>
  <c r="AC55" i="39"/>
  <c r="U55" i="39"/>
  <c r="M55" i="39"/>
  <c r="E55" i="39"/>
  <c r="AO54" i="39"/>
  <c r="AG54" i="39"/>
  <c r="Y54" i="39"/>
  <c r="Q54" i="39"/>
  <c r="I54" i="39"/>
  <c r="AS53" i="39"/>
  <c r="AK53" i="39"/>
  <c r="AC53" i="39"/>
  <c r="U53" i="39"/>
  <c r="M53" i="39"/>
  <c r="E53" i="39"/>
  <c r="AO52" i="39"/>
  <c r="AG52" i="39"/>
  <c r="Y52" i="39"/>
  <c r="Q52" i="39"/>
  <c r="I52" i="39"/>
  <c r="AS51" i="39"/>
  <c r="AK51" i="39"/>
  <c r="AC51" i="39"/>
  <c r="U51" i="39"/>
  <c r="M51" i="39"/>
  <c r="E51" i="39"/>
  <c r="AO50" i="39"/>
  <c r="AG50" i="39"/>
  <c r="Y50" i="39"/>
  <c r="Q50" i="39"/>
  <c r="I50" i="39"/>
  <c r="AS49" i="39"/>
  <c r="AK49" i="39"/>
  <c r="AC49" i="39"/>
  <c r="U49" i="39"/>
  <c r="M49" i="39"/>
  <c r="E49" i="39"/>
  <c r="AO48" i="39"/>
  <c r="AG48" i="39"/>
  <c r="Y48" i="39"/>
  <c r="Q48" i="39"/>
  <c r="I48" i="39"/>
  <c r="AS47" i="39"/>
  <c r="AK47" i="39"/>
  <c r="AC47" i="39"/>
  <c r="U47" i="39"/>
  <c r="M47" i="39"/>
  <c r="E47" i="39"/>
  <c r="AO46" i="39"/>
  <c r="AG46" i="39"/>
  <c r="Y46" i="39"/>
  <c r="Q46" i="39"/>
  <c r="I46" i="39"/>
  <c r="AS45" i="39"/>
  <c r="AK45" i="39"/>
  <c r="AC45" i="39"/>
  <c r="U45" i="39"/>
  <c r="M45" i="39"/>
  <c r="E45" i="39"/>
  <c r="AO44" i="39"/>
  <c r="AG44" i="39"/>
  <c r="Y44" i="39"/>
  <c r="Q44" i="39"/>
  <c r="I44" i="39"/>
  <c r="AS43" i="39"/>
  <c r="AK43" i="39"/>
  <c r="AC43" i="39"/>
  <c r="U43" i="39"/>
  <c r="M43" i="39"/>
  <c r="E43" i="39"/>
  <c r="AO42" i="39"/>
  <c r="AG42" i="39"/>
  <c r="Y42" i="39"/>
  <c r="Q42" i="39"/>
  <c r="I42" i="39"/>
  <c r="AS41" i="39"/>
  <c r="AK41" i="39"/>
  <c r="AR55" i="39"/>
  <c r="AJ55" i="39"/>
  <c r="AB55" i="39"/>
  <c r="T55" i="39"/>
  <c r="L55" i="39"/>
  <c r="AW54" i="39"/>
  <c r="AZ54" i="39" s="1"/>
  <c r="AN54" i="39"/>
  <c r="AF54" i="39"/>
  <c r="X54" i="39"/>
  <c r="P54" i="39"/>
  <c r="H54" i="39"/>
  <c r="AR53" i="39"/>
  <c r="AJ53" i="39"/>
  <c r="AB53" i="39"/>
  <c r="T53" i="39"/>
  <c r="L53" i="39"/>
  <c r="AW52" i="39"/>
  <c r="AZ52" i="39" s="1"/>
  <c r="AN52" i="39"/>
  <c r="AF52" i="39"/>
  <c r="X52" i="39"/>
  <c r="P52" i="39"/>
  <c r="H52" i="39"/>
  <c r="AR51" i="39"/>
  <c r="AJ51" i="39"/>
  <c r="AB51" i="39"/>
  <c r="T51" i="39"/>
  <c r="L51" i="39"/>
  <c r="AW50" i="39"/>
  <c r="AZ50" i="39" s="1"/>
  <c r="AN50" i="39"/>
  <c r="AF50" i="39"/>
  <c r="X50" i="39"/>
  <c r="P50" i="39"/>
  <c r="H50" i="39"/>
  <c r="AR49" i="39"/>
  <c r="AJ49" i="39"/>
  <c r="AB49" i="39"/>
  <c r="AP55" i="39"/>
  <c r="AH55" i="39"/>
  <c r="Z55" i="39"/>
  <c r="R55" i="39"/>
  <c r="J55" i="39"/>
  <c r="AT54" i="39"/>
  <c r="AL54" i="39"/>
  <c r="AD54" i="39"/>
  <c r="V54" i="39"/>
  <c r="N54" i="39"/>
  <c r="F54" i="39"/>
  <c r="AP53" i="39"/>
  <c r="AH53" i="39"/>
  <c r="Z53" i="39"/>
  <c r="R53" i="39"/>
  <c r="J53" i="39"/>
  <c r="AT52" i="39"/>
  <c r="AL52" i="39"/>
  <c r="AD52" i="39"/>
  <c r="V52" i="39"/>
  <c r="N52" i="39"/>
  <c r="AT55" i="39"/>
  <c r="AF55" i="39"/>
  <c r="S55" i="39"/>
  <c r="G55" i="39"/>
  <c r="AK54" i="39"/>
  <c r="Z54" i="39"/>
  <c r="L54" i="39"/>
  <c r="AQ53" i="39"/>
  <c r="AE53" i="39"/>
  <c r="Q53" i="39"/>
  <c r="F53" i="39"/>
  <c r="AJ52" i="39"/>
  <c r="W52" i="39"/>
  <c r="K52" i="39"/>
  <c r="AQ51" i="39"/>
  <c r="AG51" i="39"/>
  <c r="W51" i="39"/>
  <c r="K51" i="39"/>
  <c r="AS50" i="39"/>
  <c r="AI50" i="39"/>
  <c r="W50" i="39"/>
  <c r="M50" i="39"/>
  <c r="AU49" i="39"/>
  <c r="AI49" i="39"/>
  <c r="Y49" i="39"/>
  <c r="P49" i="39"/>
  <c r="G49" i="39"/>
  <c r="AP48" i="39"/>
  <c r="AF48" i="39"/>
  <c r="W48" i="39"/>
  <c r="N48" i="39"/>
  <c r="E48" i="39"/>
  <c r="AN47" i="39"/>
  <c r="AE47" i="39"/>
  <c r="V47" i="39"/>
  <c r="L47" i="39"/>
  <c r="AU46" i="39"/>
  <c r="AL46" i="39"/>
  <c r="AC46" i="39"/>
  <c r="T46" i="39"/>
  <c r="K46" i="39"/>
  <c r="AT45" i="39"/>
  <c r="AJ45" i="39"/>
  <c r="AA45" i="39"/>
  <c r="R45" i="39"/>
  <c r="I45" i="39"/>
  <c r="AR44" i="39"/>
  <c r="AI44" i="39"/>
  <c r="Z44" i="39"/>
  <c r="P44" i="39"/>
  <c r="G44" i="39"/>
  <c r="AP43" i="39"/>
  <c r="AG43" i="39"/>
  <c r="X43" i="39"/>
  <c r="O43" i="39"/>
  <c r="F43" i="39"/>
  <c r="AN42" i="39"/>
  <c r="AE42" i="39"/>
  <c r="V42" i="39"/>
  <c r="M42" i="39"/>
  <c r="AW41" i="39"/>
  <c r="AZ41" i="39" s="1"/>
  <c r="AM41" i="39"/>
  <c r="AD41" i="39"/>
  <c r="V41" i="39"/>
  <c r="N41" i="39"/>
  <c r="F41" i="39"/>
  <c r="AP40" i="39"/>
  <c r="AH40" i="39"/>
  <c r="Z40" i="39"/>
  <c r="R40" i="39"/>
  <c r="J40" i="39"/>
  <c r="AT39" i="39"/>
  <c r="AL39" i="39"/>
  <c r="AD39" i="39"/>
  <c r="AX39" i="39" s="1"/>
  <c r="V39" i="39"/>
  <c r="N39" i="39"/>
  <c r="F39" i="39"/>
  <c r="AP38" i="39"/>
  <c r="AH38" i="39"/>
  <c r="Z38" i="39"/>
  <c r="R38" i="39"/>
  <c r="J38" i="39"/>
  <c r="AT37" i="39"/>
  <c r="AL37" i="39"/>
  <c r="AQ55" i="39"/>
  <c r="AE55" i="39"/>
  <c r="Q55" i="39"/>
  <c r="F55" i="39"/>
  <c r="AJ54" i="39"/>
  <c r="W54" i="39"/>
  <c r="K54" i="39"/>
  <c r="AO53" i="39"/>
  <c r="AD53" i="39"/>
  <c r="AX53" i="39" s="1"/>
  <c r="P53" i="39"/>
  <c r="AU52" i="39"/>
  <c r="AI52" i="39"/>
  <c r="U52" i="39"/>
  <c r="J52" i="39"/>
  <c r="AP51" i="39"/>
  <c r="AF51" i="39"/>
  <c r="V51" i="39"/>
  <c r="J51" i="39"/>
  <c r="AR50" i="39"/>
  <c r="AH50" i="39"/>
  <c r="V50" i="39"/>
  <c r="L50" i="39"/>
  <c r="AT49" i="39"/>
  <c r="AH49" i="39"/>
  <c r="X49" i="39"/>
  <c r="O49" i="39"/>
  <c r="F49" i="39"/>
  <c r="AN48" i="39"/>
  <c r="AE48" i="39"/>
  <c r="V48" i="39"/>
  <c r="M48" i="39"/>
  <c r="AW47" i="39"/>
  <c r="AM47" i="39"/>
  <c r="AD47" i="39"/>
  <c r="AX47" i="39" s="1"/>
  <c r="T47" i="39"/>
  <c r="K47" i="39"/>
  <c r="AT46" i="39"/>
  <c r="AK46" i="39"/>
  <c r="AB46" i="39"/>
  <c r="S46" i="39"/>
  <c r="J46" i="39"/>
  <c r="AR45" i="39"/>
  <c r="AI45" i="39"/>
  <c r="Z45" i="39"/>
  <c r="Q45" i="39"/>
  <c r="H45" i="39"/>
  <c r="AQ44" i="39"/>
  <c r="AH44" i="39"/>
  <c r="X44" i="39"/>
  <c r="O44" i="39"/>
  <c r="F44" i="39"/>
  <c r="AO43" i="39"/>
  <c r="AF43" i="39"/>
  <c r="W43" i="39"/>
  <c r="N43" i="39"/>
  <c r="AW42" i="39"/>
  <c r="AM42" i="39"/>
  <c r="AD42" i="39"/>
  <c r="U42" i="39"/>
  <c r="AX42" i="39" s="1"/>
  <c r="L42" i="39"/>
  <c r="AU41" i="39"/>
  <c r="AL41" i="39"/>
  <c r="AC41" i="39"/>
  <c r="U41" i="39"/>
  <c r="M41" i="39"/>
  <c r="E41" i="39"/>
  <c r="AO40" i="39"/>
  <c r="AG40" i="39"/>
  <c r="Y40" i="39"/>
  <c r="Q40" i="39"/>
  <c r="I40" i="39"/>
  <c r="AS39" i="39"/>
  <c r="AK39" i="39"/>
  <c r="AC39" i="39"/>
  <c r="U39" i="39"/>
  <c r="M39" i="39"/>
  <c r="E39" i="39"/>
  <c r="AO38" i="39"/>
  <c r="AG38" i="39"/>
  <c r="Y38" i="39"/>
  <c r="Q38" i="39"/>
  <c r="I38" i="39"/>
  <c r="AS37" i="39"/>
  <c r="AI55" i="39"/>
  <c r="P55" i="39"/>
  <c r="AR54" i="39"/>
  <c r="AB54" i="39"/>
  <c r="J54" i="39"/>
  <c r="AL53" i="39"/>
  <c r="V53" i="39"/>
  <c r="AS52" i="39"/>
  <c r="AC52" i="39"/>
  <c r="M52" i="39"/>
  <c r="AO51" i="39"/>
  <c r="AA51" i="39"/>
  <c r="O51" i="39"/>
  <c r="AQ50" i="39"/>
  <c r="AC50" i="39"/>
  <c r="O50" i="39"/>
  <c r="AQ49" i="39"/>
  <c r="AE49" i="39"/>
  <c r="R49" i="39"/>
  <c r="AW48" i="39"/>
  <c r="AK48" i="39"/>
  <c r="Z48" i="39"/>
  <c r="L48" i="39"/>
  <c r="AR47" i="39"/>
  <c r="AG47" i="39"/>
  <c r="S47" i="39"/>
  <c r="H47" i="39"/>
  <c r="AN46" i="39"/>
  <c r="AA46" i="39"/>
  <c r="O46" i="39"/>
  <c r="AW45" i="39"/>
  <c r="AH45" i="39"/>
  <c r="W45" i="39"/>
  <c r="K45" i="39"/>
  <c r="AP44" i="39"/>
  <c r="AD44" i="39"/>
  <c r="S44" i="39"/>
  <c r="E44" i="39"/>
  <c r="AL43" i="39"/>
  <c r="Z43" i="39"/>
  <c r="L43" i="39"/>
  <c r="AS42" i="39"/>
  <c r="AH42" i="39"/>
  <c r="T42" i="39"/>
  <c r="H42" i="39"/>
  <c r="AO41" i="39"/>
  <c r="AB41" i="39"/>
  <c r="R41" i="39"/>
  <c r="H41" i="39"/>
  <c r="AN40" i="39"/>
  <c r="AD40" i="39"/>
  <c r="T40" i="39"/>
  <c r="H40" i="39"/>
  <c r="AP39" i="39"/>
  <c r="AF39" i="39"/>
  <c r="T39" i="39"/>
  <c r="J39" i="39"/>
  <c r="AR38" i="39"/>
  <c r="AF38" i="39"/>
  <c r="V38" i="39"/>
  <c r="L38" i="39"/>
  <c r="AR37" i="39"/>
  <c r="AI37" i="39"/>
  <c r="AA37" i="39"/>
  <c r="S37" i="39"/>
  <c r="K37" i="39"/>
  <c r="AU36" i="39"/>
  <c r="AM36" i="39"/>
  <c r="AE36" i="39"/>
  <c r="W36" i="39"/>
  <c r="O36" i="39"/>
  <c r="G36" i="39"/>
  <c r="AQ35" i="39"/>
  <c r="AI35" i="39"/>
  <c r="AA35" i="39"/>
  <c r="S35" i="39"/>
  <c r="K35" i="39"/>
  <c r="AU34" i="39"/>
  <c r="AM34" i="39"/>
  <c r="AE34" i="39"/>
  <c r="W34" i="39"/>
  <c r="O34" i="39"/>
  <c r="G34" i="39"/>
  <c r="AQ33" i="39"/>
  <c r="AI33" i="39"/>
  <c r="AA33" i="39"/>
  <c r="S33" i="39"/>
  <c r="K33" i="39"/>
  <c r="AW32" i="39"/>
  <c r="AN32" i="39"/>
  <c r="AF32" i="39"/>
  <c r="X32" i="39"/>
  <c r="P32" i="39"/>
  <c r="H32" i="39"/>
  <c r="AR31" i="39"/>
  <c r="AJ31" i="39"/>
  <c r="AB31" i="39"/>
  <c r="T31" i="39"/>
  <c r="L31" i="39"/>
  <c r="AW30" i="39"/>
  <c r="AN30" i="39"/>
  <c r="AF30" i="39"/>
  <c r="X30" i="39"/>
  <c r="P30" i="39"/>
  <c r="H30" i="39"/>
  <c r="AR29" i="39"/>
  <c r="AJ29" i="39"/>
  <c r="AB29" i="39"/>
  <c r="T29" i="39"/>
  <c r="L29" i="39"/>
  <c r="AW28" i="39"/>
  <c r="AZ28" i="39" s="1"/>
  <c r="AN28" i="39"/>
  <c r="AF28" i="39"/>
  <c r="X28" i="39"/>
  <c r="P28" i="39"/>
  <c r="H28" i="39"/>
  <c r="AR27" i="39"/>
  <c r="AJ27" i="39"/>
  <c r="AB27" i="39"/>
  <c r="T27" i="39"/>
  <c r="L27" i="39"/>
  <c r="AW26" i="39"/>
  <c r="AN26" i="39"/>
  <c r="AF26" i="39"/>
  <c r="X26" i="39"/>
  <c r="P26" i="39"/>
  <c r="H26" i="39"/>
  <c r="AR25" i="39"/>
  <c r="AJ25" i="39"/>
  <c r="AB25" i="39"/>
  <c r="T25" i="39"/>
  <c r="L25" i="39"/>
  <c r="AW24" i="39"/>
  <c r="AN24" i="39"/>
  <c r="AF24" i="39"/>
  <c r="X24" i="39"/>
  <c r="P24" i="39"/>
  <c r="H24" i="39"/>
  <c r="AR23" i="39"/>
  <c r="AJ23" i="39"/>
  <c r="AB23" i="39"/>
  <c r="T23" i="39"/>
  <c r="L23" i="39"/>
  <c r="AW22" i="39"/>
  <c r="AN22" i="39"/>
  <c r="AF22" i="39"/>
  <c r="X22" i="39"/>
  <c r="P22" i="39"/>
  <c r="H22" i="39"/>
  <c r="AS21" i="39"/>
  <c r="AK21" i="39"/>
  <c r="AC21" i="39"/>
  <c r="U21" i="39"/>
  <c r="M21" i="39"/>
  <c r="E21" i="39"/>
  <c r="AO20" i="39"/>
  <c r="AG20" i="39"/>
  <c r="Y20" i="39"/>
  <c r="Q20" i="39"/>
  <c r="I20" i="39"/>
  <c r="AS19" i="39"/>
  <c r="AK19" i="39"/>
  <c r="AC19" i="39"/>
  <c r="U19" i="39"/>
  <c r="M19" i="39"/>
  <c r="E19" i="39"/>
  <c r="AO18" i="39"/>
  <c r="AG55" i="39"/>
  <c r="O55" i="39"/>
  <c r="AQ54" i="39"/>
  <c r="AA54" i="39"/>
  <c r="G54" i="39"/>
  <c r="AI53" i="39"/>
  <c r="S53" i="39"/>
  <c r="AR52" i="39"/>
  <c r="AB52" i="39"/>
  <c r="L52" i="39"/>
  <c r="AN51" i="39"/>
  <c r="Z51" i="39"/>
  <c r="N51" i="39"/>
  <c r="AP50" i="39"/>
  <c r="AB50" i="39"/>
  <c r="N50" i="39"/>
  <c r="AP49" i="39"/>
  <c r="AD49" i="39"/>
  <c r="AX49" i="39" s="1"/>
  <c r="Q49" i="39"/>
  <c r="AU48" i="39"/>
  <c r="AJ48" i="39"/>
  <c r="X48" i="39"/>
  <c r="K48" i="39"/>
  <c r="AQ47" i="39"/>
  <c r="AF47" i="39"/>
  <c r="R47" i="39"/>
  <c r="G47" i="39"/>
  <c r="AM46" i="39"/>
  <c r="Z46" i="39"/>
  <c r="N46" i="39"/>
  <c r="AU45" i="39"/>
  <c r="AG45" i="39"/>
  <c r="V45" i="39"/>
  <c r="J45" i="39"/>
  <c r="AN44" i="39"/>
  <c r="AC44" i="39"/>
  <c r="R44" i="39"/>
  <c r="AW43" i="39"/>
  <c r="AZ43" i="39" s="1"/>
  <c r="AJ43" i="39"/>
  <c r="Y43" i="39"/>
  <c r="K43" i="39"/>
  <c r="AR42" i="39"/>
  <c r="AF42" i="39"/>
  <c r="S42" i="39"/>
  <c r="G42" i="39"/>
  <c r="AN41" i="39"/>
  <c r="AA41" i="39"/>
  <c r="Q41" i="39"/>
  <c r="G41" i="39"/>
  <c r="AM40" i="39"/>
  <c r="AC40" i="39"/>
  <c r="S40" i="39"/>
  <c r="G40" i="39"/>
  <c r="AO39" i="39"/>
  <c r="AE39" i="39"/>
  <c r="S39" i="39"/>
  <c r="I39" i="39"/>
  <c r="AQ38" i="39"/>
  <c r="AE38" i="39"/>
  <c r="U38" i="39"/>
  <c r="K38" i="39"/>
  <c r="AQ37" i="39"/>
  <c r="AH37" i="39"/>
  <c r="Z37" i="39"/>
  <c r="R37" i="39"/>
  <c r="J37" i="39"/>
  <c r="AT36" i="39"/>
  <c r="AL36" i="39"/>
  <c r="AD36" i="39"/>
  <c r="V36" i="39"/>
  <c r="N36" i="39"/>
  <c r="F36" i="39"/>
  <c r="AP35" i="39"/>
  <c r="AH35" i="39"/>
  <c r="Z35" i="39"/>
  <c r="R35" i="39"/>
  <c r="J35" i="39"/>
  <c r="AT34" i="39"/>
  <c r="AL34" i="39"/>
  <c r="AD34" i="39"/>
  <c r="V34" i="39"/>
  <c r="N34" i="39"/>
  <c r="F34" i="39"/>
  <c r="AP33" i="39"/>
  <c r="AH33" i="39"/>
  <c r="Z33" i="39"/>
  <c r="R33" i="39"/>
  <c r="J33" i="39"/>
  <c r="AU32" i="39"/>
  <c r="AM32" i="39"/>
  <c r="AE32" i="39"/>
  <c r="W32" i="39"/>
  <c r="O32" i="39"/>
  <c r="G32" i="39"/>
  <c r="AQ31" i="39"/>
  <c r="AI31" i="39"/>
  <c r="AA31" i="39"/>
  <c r="S31" i="39"/>
  <c r="K31" i="39"/>
  <c r="AU30" i="39"/>
  <c r="AM30" i="39"/>
  <c r="AE30" i="39"/>
  <c r="W30" i="39"/>
  <c r="O30" i="39"/>
  <c r="G30" i="39"/>
  <c r="AQ29" i="39"/>
  <c r="AI29" i="39"/>
  <c r="AA29" i="39"/>
  <c r="S29" i="39"/>
  <c r="K29" i="39"/>
  <c r="AU28" i="39"/>
  <c r="AM28" i="39"/>
  <c r="AE28" i="39"/>
  <c r="W28" i="39"/>
  <c r="O28" i="39"/>
  <c r="G28" i="39"/>
  <c r="AQ27" i="39"/>
  <c r="AI27" i="39"/>
  <c r="AA27" i="39"/>
  <c r="S27" i="39"/>
  <c r="K27" i="39"/>
  <c r="AU26" i="39"/>
  <c r="AM26" i="39"/>
  <c r="AE26" i="39"/>
  <c r="W26" i="39"/>
  <c r="O26" i="39"/>
  <c r="G26" i="39"/>
  <c r="AQ25" i="39"/>
  <c r="AI25" i="39"/>
  <c r="AA25" i="39"/>
  <c r="S25" i="39"/>
  <c r="K25" i="39"/>
  <c r="AU24" i="39"/>
  <c r="AM24" i="39"/>
  <c r="AE24" i="39"/>
  <c r="W24" i="39"/>
  <c r="O24" i="39"/>
  <c r="G24" i="39"/>
  <c r="AQ23" i="39"/>
  <c r="AI23" i="39"/>
  <c r="AA23" i="39"/>
  <c r="S23" i="39"/>
  <c r="K23" i="39"/>
  <c r="AU22" i="39"/>
  <c r="AM22" i="39"/>
  <c r="AE22" i="39"/>
  <c r="W22" i="39"/>
  <c r="O22" i="39"/>
  <c r="G22" i="39"/>
  <c r="AR21" i="39"/>
  <c r="AJ21" i="39"/>
  <c r="AB21" i="39"/>
  <c r="T21" i="39"/>
  <c r="L21" i="39"/>
  <c r="AW20" i="39"/>
  <c r="AN20" i="39"/>
  <c r="AF20" i="39"/>
  <c r="X20" i="39"/>
  <c r="P20" i="39"/>
  <c r="H20" i="39"/>
  <c r="AR19" i="39"/>
  <c r="AJ19" i="39"/>
  <c r="AB19" i="39"/>
  <c r="T19" i="39"/>
  <c r="L19" i="39"/>
  <c r="AW18" i="39"/>
  <c r="AN18" i="39"/>
  <c r="AF18" i="39"/>
  <c r="AU55" i="39"/>
  <c r="AA55" i="39"/>
  <c r="K55" i="39"/>
  <c r="AM54" i="39"/>
  <c r="T54" i="39"/>
  <c r="AW53" i="39"/>
  <c r="AZ53" i="39" s="1"/>
  <c r="AY53" i="39" s="1"/>
  <c r="AF53" i="39"/>
  <c r="N53" i="39"/>
  <c r="AP52" i="39"/>
  <c r="Z52" i="39"/>
  <c r="F52" i="39"/>
  <c r="AL51" i="39"/>
  <c r="X51" i="39"/>
  <c r="H51" i="39"/>
  <c r="AL50" i="39"/>
  <c r="Z50" i="39"/>
  <c r="J50" i="39"/>
  <c r="AN49" i="39"/>
  <c r="Z49" i="39"/>
  <c r="L49" i="39"/>
  <c r="AS48" i="39"/>
  <c r="AH48" i="39"/>
  <c r="T48" i="39"/>
  <c r="H48" i="39"/>
  <c r="AO47" i="39"/>
  <c r="AA47" i="39"/>
  <c r="P47" i="39"/>
  <c r="AW46" i="39"/>
  <c r="AI46" i="39"/>
  <c r="W46" i="39"/>
  <c r="L46" i="39"/>
  <c r="AP45" i="39"/>
  <c r="AE45" i="39"/>
  <c r="S45" i="39"/>
  <c r="F45" i="39"/>
  <c r="AL44" i="39"/>
  <c r="AA44" i="39"/>
  <c r="M44" i="39"/>
  <c r="AT43" i="39"/>
  <c r="AH43" i="39"/>
  <c r="T43" i="39"/>
  <c r="I43" i="39"/>
  <c r="AP42" i="39"/>
  <c r="AB42" i="39"/>
  <c r="P42" i="39"/>
  <c r="E42" i="39"/>
  <c r="AI41" i="39"/>
  <c r="Y41" i="39"/>
  <c r="O41" i="39"/>
  <c r="AU40" i="39"/>
  <c r="AK40" i="39"/>
  <c r="AA40" i="39"/>
  <c r="O40" i="39"/>
  <c r="E40" i="39"/>
  <c r="AM39" i="39"/>
  <c r="AA39" i="39"/>
  <c r="Q39" i="39"/>
  <c r="G39" i="39"/>
  <c r="AM38" i="39"/>
  <c r="AC38" i="39"/>
  <c r="S38" i="39"/>
  <c r="G38" i="39"/>
  <c r="AO37" i="39"/>
  <c r="AF37" i="39"/>
  <c r="X37" i="39"/>
  <c r="P37" i="39"/>
  <c r="H37" i="39"/>
  <c r="AR36" i="39"/>
  <c r="AJ36" i="39"/>
  <c r="AB36" i="39"/>
  <c r="T36" i="39"/>
  <c r="L36" i="39"/>
  <c r="AO55" i="39"/>
  <c r="Y55" i="39"/>
  <c r="I55" i="39"/>
  <c r="AI54" i="39"/>
  <c r="S54" i="39"/>
  <c r="AU53" i="39"/>
  <c r="AA53" i="39"/>
  <c r="K53" i="39"/>
  <c r="AM52" i="39"/>
  <c r="T52" i="39"/>
  <c r="E52" i="39"/>
  <c r="AI51" i="39"/>
  <c r="S51" i="39"/>
  <c r="G51" i="39"/>
  <c r="AK50" i="39"/>
  <c r="U50" i="39"/>
  <c r="G50" i="39"/>
  <c r="AM49" i="39"/>
  <c r="W49" i="39"/>
  <c r="K49" i="39"/>
  <c r="V55" i="39"/>
  <c r="AC54" i="39"/>
  <c r="AM53" i="39"/>
  <c r="G53" i="39"/>
  <c r="O52" i="39"/>
  <c r="AD51" i="39"/>
  <c r="AT50" i="39"/>
  <c r="R50" i="39"/>
  <c r="AF49" i="39"/>
  <c r="H49" i="39"/>
  <c r="AC48" i="39"/>
  <c r="J48" i="39"/>
  <c r="AI47" i="39"/>
  <c r="O47" i="39"/>
  <c r="AP46" i="39"/>
  <c r="U46" i="39"/>
  <c r="AQ45" i="39"/>
  <c r="Y45" i="39"/>
  <c r="AW44" i="39"/>
  <c r="AZ44" i="39" s="1"/>
  <c r="AE44" i="39"/>
  <c r="K44" i="39"/>
  <c r="AI43" i="39"/>
  <c r="Q43" i="39"/>
  <c r="AL42" i="39"/>
  <c r="W42" i="39"/>
  <c r="AR41" i="39"/>
  <c r="Z41" i="39"/>
  <c r="J41" i="39"/>
  <c r="AJ40" i="39"/>
  <c r="U40" i="39"/>
  <c r="AU39" i="39"/>
  <c r="AB39" i="39"/>
  <c r="L39" i="39"/>
  <c r="AL38" i="39"/>
  <c r="W38" i="39"/>
  <c r="E38" i="39"/>
  <c r="AG37" i="39"/>
  <c r="U37" i="39"/>
  <c r="G37" i="39"/>
  <c r="AN36" i="39"/>
  <c r="Z36" i="39"/>
  <c r="M36" i="39"/>
  <c r="AT35" i="39"/>
  <c r="AJ35" i="39"/>
  <c r="X35" i="39"/>
  <c r="N35" i="39"/>
  <c r="AW34" i="39"/>
  <c r="AZ34" i="39" s="1"/>
  <c r="AJ34" i="39"/>
  <c r="Z34" i="39"/>
  <c r="P34" i="39"/>
  <c r="AW33" i="39"/>
  <c r="AL33" i="39"/>
  <c r="AB33" i="39"/>
  <c r="P33" i="39"/>
  <c r="F33" i="39"/>
  <c r="AO32" i="39"/>
  <c r="AC32" i="39"/>
  <c r="S32" i="39"/>
  <c r="I32" i="39"/>
  <c r="AO31" i="39"/>
  <c r="AE31" i="39"/>
  <c r="U31" i="39"/>
  <c r="I31" i="39"/>
  <c r="AQ30" i="39"/>
  <c r="AG30" i="39"/>
  <c r="U30" i="39"/>
  <c r="K30" i="39"/>
  <c r="AS29" i="39"/>
  <c r="AG29" i="39"/>
  <c r="W29" i="39"/>
  <c r="M29" i="39"/>
  <c r="AS28" i="39"/>
  <c r="AI28" i="39"/>
  <c r="Y28" i="39"/>
  <c r="M28" i="39"/>
  <c r="AU27" i="39"/>
  <c r="AW55" i="39"/>
  <c r="N55" i="39"/>
  <c r="U54" i="39"/>
  <c r="AG53" i="39"/>
  <c r="AQ52" i="39"/>
  <c r="G52" i="39"/>
  <c r="Y51" i="39"/>
  <c r="AM50" i="39"/>
  <c r="K50" i="39"/>
  <c r="AA49" i="39"/>
  <c r="AT48" i="39"/>
  <c r="AB48" i="39"/>
  <c r="G48" i="39"/>
  <c r="AH47" i="39"/>
  <c r="N47" i="39"/>
  <c r="AJ46" i="39"/>
  <c r="R46" i="39"/>
  <c r="AO45" i="39"/>
  <c r="X45" i="39"/>
  <c r="AU44" i="39"/>
  <c r="AB44" i="39"/>
  <c r="J44" i="39"/>
  <c r="AE43" i="39"/>
  <c r="P43" i="39"/>
  <c r="AK42" i="39"/>
  <c r="R42" i="39"/>
  <c r="AQ41" i="39"/>
  <c r="X41" i="39"/>
  <c r="I41" i="39"/>
  <c r="AI40" i="39"/>
  <c r="P40" i="39"/>
  <c r="AR39" i="39"/>
  <c r="Z39" i="39"/>
  <c r="K39" i="39"/>
  <c r="AK38" i="39"/>
  <c r="T38" i="39"/>
  <c r="AW37" i="39"/>
  <c r="AE37" i="39"/>
  <c r="T37" i="39"/>
  <c r="F37" i="39"/>
  <c r="AK36" i="39"/>
  <c r="Y36" i="39"/>
  <c r="K36" i="39"/>
  <c r="AS35" i="39"/>
  <c r="AG35" i="39"/>
  <c r="W35" i="39"/>
  <c r="M35" i="39"/>
  <c r="AS34" i="39"/>
  <c r="AI34" i="39"/>
  <c r="Y34" i="39"/>
  <c r="M34" i="39"/>
  <c r="AU33" i="39"/>
  <c r="AK33" i="39"/>
  <c r="Y33" i="39"/>
  <c r="O33" i="39"/>
  <c r="E33" i="39"/>
  <c r="AL32" i="39"/>
  <c r="AB32" i="39"/>
  <c r="R32" i="39"/>
  <c r="F32" i="39"/>
  <c r="AN31" i="39"/>
  <c r="AD31" i="39"/>
  <c r="R31" i="39"/>
  <c r="H31" i="39"/>
  <c r="AP30" i="39"/>
  <c r="AD30" i="39"/>
  <c r="AX30" i="39" s="1"/>
  <c r="T30" i="39"/>
  <c r="J30" i="39"/>
  <c r="AP29" i="39"/>
  <c r="AF29" i="39"/>
  <c r="V29" i="39"/>
  <c r="J29" i="39"/>
  <c r="AR28" i="39"/>
  <c r="AH28" i="39"/>
  <c r="V28" i="39"/>
  <c r="L28" i="39"/>
  <c r="AT27" i="39"/>
  <c r="AH27" i="39"/>
  <c r="X27" i="39"/>
  <c r="N27" i="39"/>
  <c r="AT26" i="39"/>
  <c r="AJ26" i="39"/>
  <c r="Z26" i="39"/>
  <c r="N26" i="39"/>
  <c r="AM55" i="39"/>
  <c r="AU54" i="39"/>
  <c r="O54" i="39"/>
  <c r="X53" i="39"/>
  <c r="AH52" i="39"/>
  <c r="AU51" i="39"/>
  <c r="Q51" i="39"/>
  <c r="AE50" i="39"/>
  <c r="E50" i="39"/>
  <c r="T49" i="39"/>
  <c r="AQ48" i="39"/>
  <c r="U48" i="39"/>
  <c r="AU47" i="39"/>
  <c r="Z47" i="39"/>
  <c r="I47" i="39"/>
  <c r="AF46" i="39"/>
  <c r="M46" i="39"/>
  <c r="AM45" i="39"/>
  <c r="P45" i="39"/>
  <c r="AS44" i="39"/>
  <c r="V44" i="39"/>
  <c r="AU43" i="39"/>
  <c r="AB43" i="39"/>
  <c r="H43" i="39"/>
  <c r="AI42" i="39"/>
  <c r="N42" i="39"/>
  <c r="AJ41" i="39"/>
  <c r="T41" i="39"/>
  <c r="AT40" i="39"/>
  <c r="AE40" i="39"/>
  <c r="M40" i="39"/>
  <c r="AN39" i="39"/>
  <c r="X39" i="39"/>
  <c r="AW38" i="39"/>
  <c r="AI38" i="39"/>
  <c r="O38" i="39"/>
  <c r="AP37" i="39"/>
  <c r="AC37" i="39"/>
  <c r="O37" i="39"/>
  <c r="AW36" i="39"/>
  <c r="AZ36" i="39" s="1"/>
  <c r="AH36" i="39"/>
  <c r="U36" i="39"/>
  <c r="I36" i="39"/>
  <c r="AO35" i="39"/>
  <c r="AE35" i="39"/>
  <c r="U35" i="39"/>
  <c r="I35" i="39"/>
  <c r="AQ34" i="39"/>
  <c r="AG34" i="39"/>
  <c r="U34" i="39"/>
  <c r="K34" i="39"/>
  <c r="AS33" i="39"/>
  <c r="AG33" i="39"/>
  <c r="W33" i="39"/>
  <c r="M33" i="39"/>
  <c r="AT32" i="39"/>
  <c r="AJ32" i="39"/>
  <c r="Z32" i="39"/>
  <c r="N32" i="39"/>
  <c r="AL31" i="39"/>
  <c r="Z31" i="39"/>
  <c r="P31" i="39"/>
  <c r="F31" i="39"/>
  <c r="AL30" i="39"/>
  <c r="AB30" i="39"/>
  <c r="R30" i="39"/>
  <c r="F30" i="39"/>
  <c r="AN29" i="39"/>
  <c r="AD29" i="39"/>
  <c r="R29" i="39"/>
  <c r="H29" i="39"/>
  <c r="AP28" i="39"/>
  <c r="AD28" i="39"/>
  <c r="T28" i="39"/>
  <c r="J28" i="39"/>
  <c r="AP27" i="39"/>
  <c r="AF27" i="39"/>
  <c r="AL55" i="39"/>
  <c r="AS54" i="39"/>
  <c r="M54" i="39"/>
  <c r="W53" i="39"/>
  <c r="AE52" i="39"/>
  <c r="AT51" i="39"/>
  <c r="P51" i="39"/>
  <c r="AD50" i="39"/>
  <c r="AY50" i="39" s="1"/>
  <c r="AW49" i="39"/>
  <c r="AZ49" i="39" s="1"/>
  <c r="AY49" i="39" s="1"/>
  <c r="S49" i="39"/>
  <c r="AM48" i="39"/>
  <c r="S48" i="39"/>
  <c r="AT47" i="39"/>
  <c r="Y47" i="39"/>
  <c r="F47" i="39"/>
  <c r="AE46" i="39"/>
  <c r="H46" i="39"/>
  <c r="AL45" i="39"/>
  <c r="O45" i="39"/>
  <c r="AM44" i="39"/>
  <c r="U44" i="39"/>
  <c r="AR43" i="39"/>
  <c r="AA43" i="39"/>
  <c r="G43" i="39"/>
  <c r="AC42" i="39"/>
  <c r="K42" i="39"/>
  <c r="AH41" i="39"/>
  <c r="S41" i="39"/>
  <c r="AS40" i="39"/>
  <c r="AB40" i="39"/>
  <c r="L40" i="39"/>
  <c r="AJ39" i="39"/>
  <c r="W39" i="39"/>
  <c r="AU38" i="39"/>
  <c r="AD38" i="39"/>
  <c r="AX38" i="39" s="1"/>
  <c r="N38" i="39"/>
  <c r="AN37" i="39"/>
  <c r="AB37" i="39"/>
  <c r="N37" i="39"/>
  <c r="AS36" i="39"/>
  <c r="AG36" i="39"/>
  <c r="S36" i="39"/>
  <c r="H36" i="39"/>
  <c r="AN35" i="39"/>
  <c r="AD35" i="39"/>
  <c r="T35" i="39"/>
  <c r="H35" i="39"/>
  <c r="AP34" i="39"/>
  <c r="AF34" i="39"/>
  <c r="T34" i="39"/>
  <c r="J34" i="39"/>
  <c r="AR33" i="39"/>
  <c r="AF33" i="39"/>
  <c r="V33" i="39"/>
  <c r="L33" i="39"/>
  <c r="AS32" i="39"/>
  <c r="AI32" i="39"/>
  <c r="Y32" i="39"/>
  <c r="M32" i="39"/>
  <c r="AU31" i="39"/>
  <c r="AK31" i="39"/>
  <c r="Y31" i="39"/>
  <c r="O31" i="39"/>
  <c r="E31" i="39"/>
  <c r="AK30" i="39"/>
  <c r="AA30" i="39"/>
  <c r="Q30" i="39"/>
  <c r="E30" i="39"/>
  <c r="AM29" i="39"/>
  <c r="AC29" i="39"/>
  <c r="Q29" i="39"/>
  <c r="G29" i="39"/>
  <c r="AO28" i="39"/>
  <c r="AC28" i="39"/>
  <c r="S28" i="39"/>
  <c r="I28" i="39"/>
  <c r="AO27" i="39"/>
  <c r="AE27" i="39"/>
  <c r="U27" i="39"/>
  <c r="I27" i="39"/>
  <c r="AQ26" i="39"/>
  <c r="AG26" i="39"/>
  <c r="U26" i="39"/>
  <c r="K26" i="39"/>
  <c r="X55" i="39"/>
  <c r="AT53" i="39"/>
  <c r="S52" i="39"/>
  <c r="F51" i="39"/>
  <c r="AL49" i="39"/>
  <c r="AI48" i="39"/>
  <c r="AL47" i="39"/>
  <c r="AR46" i="39"/>
  <c r="F46" i="39"/>
  <c r="L45" i="39"/>
  <c r="N44" i="39"/>
  <c r="S43" i="39"/>
  <c r="Z42" i="39"/>
  <c r="AF41" i="39"/>
  <c r="AQ40" i="39"/>
  <c r="F40" i="39"/>
  <c r="P39" i="39"/>
  <c r="AA38" i="39"/>
  <c r="AK37" i="39"/>
  <c r="L37" i="39"/>
  <c r="AC36" i="39"/>
  <c r="AW35" i="39"/>
  <c r="AZ35" i="39" s="1"/>
  <c r="AB35" i="39"/>
  <c r="F35" i="39"/>
  <c r="AB34" i="39"/>
  <c r="H34" i="39"/>
  <c r="AD33" i="39"/>
  <c r="AX33" i="39" s="1"/>
  <c r="H33" i="39"/>
  <c r="AG32" i="39"/>
  <c r="K32" i="39"/>
  <c r="AG31" i="39"/>
  <c r="M31" i="39"/>
  <c r="AI30" i="39"/>
  <c r="M30" i="39"/>
  <c r="AK29" i="39"/>
  <c r="O29" i="39"/>
  <c r="AK28" i="39"/>
  <c r="Q28" i="39"/>
  <c r="AM27" i="39"/>
  <c r="W27" i="39"/>
  <c r="H27" i="39"/>
  <c r="AL26" i="39"/>
  <c r="Y26" i="39"/>
  <c r="J26" i="39"/>
  <c r="AP25" i="39"/>
  <c r="AF25" i="39"/>
  <c r="V25" i="39"/>
  <c r="J25" i="39"/>
  <c r="AR24" i="39"/>
  <c r="AH24" i="39"/>
  <c r="V24" i="39"/>
  <c r="L24" i="39"/>
  <c r="AT23" i="39"/>
  <c r="AH23" i="39"/>
  <c r="X23" i="39"/>
  <c r="N23" i="39"/>
  <c r="AT22" i="39"/>
  <c r="AJ22" i="39"/>
  <c r="Z22" i="39"/>
  <c r="N22" i="39"/>
  <c r="AM21" i="39"/>
  <c r="AA21" i="39"/>
  <c r="Q21" i="39"/>
  <c r="G21" i="39"/>
  <c r="AM20" i="39"/>
  <c r="AC20" i="39"/>
  <c r="S20" i="39"/>
  <c r="G20" i="39"/>
  <c r="AO19" i="39"/>
  <c r="AE19" i="39"/>
  <c r="S19" i="39"/>
  <c r="I19" i="39"/>
  <c r="AQ18" i="39"/>
  <c r="AG18" i="39"/>
  <c r="X18" i="39"/>
  <c r="P18" i="39"/>
  <c r="H18" i="39"/>
  <c r="AR17" i="39"/>
  <c r="AJ17" i="39"/>
  <c r="AB17" i="39"/>
  <c r="T17" i="39"/>
  <c r="L17" i="39"/>
  <c r="AW16" i="39"/>
  <c r="AN16" i="39"/>
  <c r="AF16" i="39"/>
  <c r="X16" i="39"/>
  <c r="P16" i="39"/>
  <c r="H16" i="39"/>
  <c r="AR15" i="39"/>
  <c r="AJ15" i="39"/>
  <c r="AB15" i="39"/>
  <c r="T15" i="39"/>
  <c r="L15" i="39"/>
  <c r="W55" i="39"/>
  <c r="AN53" i="39"/>
  <c r="R52" i="39"/>
  <c r="AU50" i="39"/>
  <c r="AG49" i="39"/>
  <c r="AD48" i="39"/>
  <c r="AX48" i="39" s="1"/>
  <c r="AJ47" i="39"/>
  <c r="AQ46" i="39"/>
  <c r="E46" i="39"/>
  <c r="G45" i="39"/>
  <c r="L44" i="39"/>
  <c r="R43" i="39"/>
  <c r="X42" i="39"/>
  <c r="AE41" i="39"/>
  <c r="AL40" i="39"/>
  <c r="AW39" i="39"/>
  <c r="AZ39" i="39" s="1"/>
  <c r="AY39" i="39" s="1"/>
  <c r="O39" i="39"/>
  <c r="X38" i="39"/>
  <c r="AJ37" i="39"/>
  <c r="I37" i="39"/>
  <c r="AA36" i="39"/>
  <c r="AU35" i="39"/>
  <c r="Y35" i="39"/>
  <c r="E35" i="39"/>
  <c r="AA34" i="39"/>
  <c r="E34" i="39"/>
  <c r="AC33" i="39"/>
  <c r="G33" i="39"/>
  <c r="AD32" i="39"/>
  <c r="AX32" i="39" s="1"/>
  <c r="J32" i="39"/>
  <c r="AF31" i="39"/>
  <c r="J31" i="39"/>
  <c r="AH30" i="39"/>
  <c r="L30" i="39"/>
  <c r="AH29" i="39"/>
  <c r="N29" i="39"/>
  <c r="AJ28" i="39"/>
  <c r="N28" i="39"/>
  <c r="AL27" i="39"/>
  <c r="V27" i="39"/>
  <c r="G27" i="39"/>
  <c r="AK26" i="39"/>
  <c r="V26" i="39"/>
  <c r="I26" i="39"/>
  <c r="AO25" i="39"/>
  <c r="AE25" i="39"/>
  <c r="U25" i="39"/>
  <c r="I25" i="39"/>
  <c r="AQ24" i="39"/>
  <c r="AG24" i="39"/>
  <c r="U24" i="39"/>
  <c r="K24" i="39"/>
  <c r="AS23" i="39"/>
  <c r="AG23" i="39"/>
  <c r="W23" i="39"/>
  <c r="M23" i="39"/>
  <c r="AS22" i="39"/>
  <c r="AI22" i="39"/>
  <c r="Y22" i="39"/>
  <c r="M22" i="39"/>
  <c r="AW21" i="39"/>
  <c r="AZ21" i="39" s="1"/>
  <c r="AL21" i="39"/>
  <c r="Z21" i="39"/>
  <c r="P21" i="39"/>
  <c r="F21" i="39"/>
  <c r="AL20" i="39"/>
  <c r="AB20" i="39"/>
  <c r="R20" i="39"/>
  <c r="F20" i="39"/>
  <c r="AN19" i="39"/>
  <c r="AD19" i="39"/>
  <c r="AX19" i="39" s="1"/>
  <c r="R19" i="39"/>
  <c r="H19" i="39"/>
  <c r="AP18" i="39"/>
  <c r="AE18" i="39"/>
  <c r="W18" i="39"/>
  <c r="O18" i="39"/>
  <c r="G18" i="39"/>
  <c r="AQ17" i="39"/>
  <c r="AI17" i="39"/>
  <c r="AA17" i="39"/>
  <c r="S17" i="39"/>
  <c r="K17" i="39"/>
  <c r="AU16" i="39"/>
  <c r="AM16" i="39"/>
  <c r="AE16" i="39"/>
  <c r="W16" i="39"/>
  <c r="O16" i="39"/>
  <c r="G16" i="39"/>
  <c r="AQ15" i="39"/>
  <c r="AI15" i="39"/>
  <c r="AA15" i="39"/>
  <c r="S15" i="39"/>
  <c r="K15" i="39"/>
  <c r="AU14" i="39"/>
  <c r="AP54" i="39"/>
  <c r="O53" i="39"/>
  <c r="AM51" i="39"/>
  <c r="AA50" i="39"/>
  <c r="N49" i="39"/>
  <c r="R48" i="39"/>
  <c r="X47" i="39"/>
  <c r="AD46" i="39"/>
  <c r="AX46" i="39" s="1"/>
  <c r="AF45" i="39"/>
  <c r="AK44" i="39"/>
  <c r="AQ43" i="39"/>
  <c r="AU42" i="39"/>
  <c r="J42" i="39"/>
  <c r="P41" i="39"/>
  <c r="X40" i="39"/>
  <c r="AI39" i="39"/>
  <c r="AT38" i="39"/>
  <c r="M38" i="39"/>
  <c r="Y37" i="39"/>
  <c r="AQ36" i="39"/>
  <c r="R36" i="39"/>
  <c r="AM35" i="39"/>
  <c r="Q35" i="39"/>
  <c r="AO34" i="39"/>
  <c r="S34" i="39"/>
  <c r="AO33" i="39"/>
  <c r="U33" i="39"/>
  <c r="AR32" i="39"/>
  <c r="V32" i="39"/>
  <c r="AT31" i="39"/>
  <c r="X31" i="39"/>
  <c r="AT30" i="39"/>
  <c r="Z30" i="39"/>
  <c r="AW29" i="39"/>
  <c r="AZ29" i="39" s="1"/>
  <c r="Z29" i="39"/>
  <c r="F29" i="39"/>
  <c r="AB28" i="39"/>
  <c r="F28" i="39"/>
  <c r="AG27" i="39"/>
  <c r="Q27" i="39"/>
  <c r="E27" i="39"/>
  <c r="AH26" i="39"/>
  <c r="S26" i="39"/>
  <c r="E26" i="39"/>
  <c r="AM25" i="39"/>
  <c r="AC25" i="39"/>
  <c r="Q25" i="39"/>
  <c r="G25" i="39"/>
  <c r="AO24" i="39"/>
  <c r="AC24" i="39"/>
  <c r="S24" i="39"/>
  <c r="I24" i="39"/>
  <c r="AO23" i="39"/>
  <c r="AE23" i="39"/>
  <c r="U23" i="39"/>
  <c r="I23" i="39"/>
  <c r="AQ22" i="39"/>
  <c r="AG22" i="39"/>
  <c r="U22" i="39"/>
  <c r="K22" i="39"/>
  <c r="AT21" i="39"/>
  <c r="AH21" i="39"/>
  <c r="X21" i="39"/>
  <c r="N21" i="39"/>
  <c r="AT20" i="39"/>
  <c r="AJ20" i="39"/>
  <c r="Z20" i="39"/>
  <c r="N20" i="39"/>
  <c r="AW19" i="39"/>
  <c r="AL19" i="39"/>
  <c r="Z19" i="39"/>
  <c r="P19" i="39"/>
  <c r="F19" i="39"/>
  <c r="AL18" i="39"/>
  <c r="AC18" i="39"/>
  <c r="U18" i="39"/>
  <c r="M18" i="39"/>
  <c r="E18" i="39"/>
  <c r="AO17" i="39"/>
  <c r="AG17" i="39"/>
  <c r="Y17" i="39"/>
  <c r="Q17" i="39"/>
  <c r="I17" i="39"/>
  <c r="AS16" i="39"/>
  <c r="AH54" i="39"/>
  <c r="I53" i="39"/>
  <c r="AH51" i="39"/>
  <c r="T50" i="39"/>
  <c r="J49" i="39"/>
  <c r="P48" i="39"/>
  <c r="W47" i="39"/>
  <c r="X46" i="39"/>
  <c r="AD45" i="39"/>
  <c r="AX45" i="39" s="1"/>
  <c r="AJ44" i="39"/>
  <c r="AN43" i="39"/>
  <c r="AT42" i="39"/>
  <c r="F42" i="39"/>
  <c r="L41" i="39"/>
  <c r="W40" i="39"/>
  <c r="AH39" i="39"/>
  <c r="AS38" i="39"/>
  <c r="H38" i="39"/>
  <c r="W37" i="39"/>
  <c r="AP36" i="39"/>
  <c r="Q36" i="39"/>
  <c r="AL35" i="39"/>
  <c r="P35" i="39"/>
  <c r="AN34" i="39"/>
  <c r="R34" i="39"/>
  <c r="AN33" i="39"/>
  <c r="T33" i="39"/>
  <c r="AQ32" i="39"/>
  <c r="U32" i="39"/>
  <c r="AS31" i="39"/>
  <c r="W31" i="39"/>
  <c r="AS30" i="39"/>
  <c r="Y30" i="39"/>
  <c r="AU29" i="39"/>
  <c r="Y29" i="39"/>
  <c r="E29" i="39"/>
  <c r="AA28" i="39"/>
  <c r="E28" i="39"/>
  <c r="AD27" i="39"/>
  <c r="P27" i="39"/>
  <c r="AS26" i="39"/>
  <c r="AD26" i="39"/>
  <c r="AX26" i="39" s="1"/>
  <c r="R26" i="39"/>
  <c r="AW25" i="39"/>
  <c r="AL25" i="39"/>
  <c r="Z25" i="39"/>
  <c r="P25" i="39"/>
  <c r="F25" i="39"/>
  <c r="AL24" i="39"/>
  <c r="AB24" i="39"/>
  <c r="R24" i="39"/>
  <c r="F24" i="39"/>
  <c r="AN23" i="39"/>
  <c r="AD23" i="39"/>
  <c r="R23" i="39"/>
  <c r="H23" i="39"/>
  <c r="AP22" i="39"/>
  <c r="AD22" i="39"/>
  <c r="AX22" i="39" s="1"/>
  <c r="T22" i="39"/>
  <c r="J22" i="39"/>
  <c r="AQ21" i="39"/>
  <c r="AG21" i="39"/>
  <c r="W21" i="39"/>
  <c r="K21" i="39"/>
  <c r="AS20" i="39"/>
  <c r="AI20" i="39"/>
  <c r="W20" i="39"/>
  <c r="M20" i="39"/>
  <c r="AU19" i="39"/>
  <c r="AI19" i="39"/>
  <c r="Y19" i="39"/>
  <c r="O19" i="39"/>
  <c r="AU18" i="39"/>
  <c r="AK18" i="39"/>
  <c r="AB18" i="39"/>
  <c r="T18" i="39"/>
  <c r="L18" i="39"/>
  <c r="AW17" i="39"/>
  <c r="AN17" i="39"/>
  <c r="AF17" i="39"/>
  <c r="X17" i="39"/>
  <c r="P17" i="39"/>
  <c r="H17" i="39"/>
  <c r="AD55" i="39"/>
  <c r="AX55" i="39" s="1"/>
  <c r="E54" i="39"/>
  <c r="AA52" i="39"/>
  <c r="I51" i="39"/>
  <c r="AO49" i="39"/>
  <c r="AL48" i="39"/>
  <c r="AP47" i="39"/>
  <c r="AS46" i="39"/>
  <c r="G46" i="39"/>
  <c r="N45" i="39"/>
  <c r="T44" i="39"/>
  <c r="V43" i="39"/>
  <c r="AA42" i="39"/>
  <c r="AG41" i="39"/>
  <c r="AR40" i="39"/>
  <c r="K40" i="39"/>
  <c r="R39" i="39"/>
  <c r="AB38" i="39"/>
  <c r="AM37" i="39"/>
  <c r="M37" i="39"/>
  <c r="AF36" i="39"/>
  <c r="E36" i="39"/>
  <c r="AC35" i="39"/>
  <c r="G35" i="39"/>
  <c r="AC34" i="39"/>
  <c r="I34" i="39"/>
  <c r="AE33" i="39"/>
  <c r="I33" i="39"/>
  <c r="AH32" i="39"/>
  <c r="L32" i="39"/>
  <c r="AH31" i="39"/>
  <c r="N31" i="39"/>
  <c r="AJ30" i="39"/>
  <c r="N30" i="39"/>
  <c r="AL29" i="39"/>
  <c r="P29" i="39"/>
  <c r="AL28" i="39"/>
  <c r="R28" i="39"/>
  <c r="AN27" i="39"/>
  <c r="Y27" i="39"/>
  <c r="J27" i="39"/>
  <c r="AO26" i="39"/>
  <c r="AA26" i="39"/>
  <c r="L26" i="39"/>
  <c r="AS25" i="39"/>
  <c r="AG25" i="39"/>
  <c r="W25" i="39"/>
  <c r="M25" i="39"/>
  <c r="AS24" i="39"/>
  <c r="AI24" i="39"/>
  <c r="Y24" i="39"/>
  <c r="M24" i="39"/>
  <c r="AU23" i="39"/>
  <c r="AK23" i="39"/>
  <c r="Y23" i="39"/>
  <c r="O23" i="39"/>
  <c r="E23" i="39"/>
  <c r="AK22" i="39"/>
  <c r="AA22" i="39"/>
  <c r="Q22" i="39"/>
  <c r="E22" i="39"/>
  <c r="AN21" i="39"/>
  <c r="AD21" i="39"/>
  <c r="R21" i="39"/>
  <c r="H21" i="39"/>
  <c r="AP20" i="39"/>
  <c r="AD20" i="39"/>
  <c r="AX20" i="39" s="1"/>
  <c r="T20" i="39"/>
  <c r="J20" i="39"/>
  <c r="AP19" i="39"/>
  <c r="AF19" i="39"/>
  <c r="V19" i="39"/>
  <c r="J19" i="39"/>
  <c r="AR18" i="39"/>
  <c r="AH18" i="39"/>
  <c r="Y18" i="39"/>
  <c r="Q18" i="39"/>
  <c r="I18" i="39"/>
  <c r="AS17" i="39"/>
  <c r="Y53" i="39"/>
  <c r="F50" i="39"/>
  <c r="Q47" i="39"/>
  <c r="AT44" i="39"/>
  <c r="AJ42" i="39"/>
  <c r="V40" i="39"/>
  <c r="P38" i="39"/>
  <c r="AI36" i="39"/>
  <c r="O35" i="39"/>
  <c r="AT33" i="39"/>
  <c r="AK32" i="39"/>
  <c r="V31" i="39"/>
  <c r="I30" i="39"/>
  <c r="AQ28" i="39"/>
  <c r="AC27" i="39"/>
  <c r="AI26" i="39"/>
  <c r="AT25" i="39"/>
  <c r="O25" i="39"/>
  <c r="AD24" i="39"/>
  <c r="AX24" i="39" s="1"/>
  <c r="AW23" i="39"/>
  <c r="AZ23" i="39" s="1"/>
  <c r="Q23" i="39"/>
  <c r="AH22" i="39"/>
  <c r="F22" i="39"/>
  <c r="V21" i="39"/>
  <c r="AK20" i="39"/>
  <c r="K20" i="39"/>
  <c r="X19" i="39"/>
  <c r="AM18" i="39"/>
  <c r="R18" i="39"/>
  <c r="AM17" i="39"/>
  <c r="W17" i="39"/>
  <c r="G17" i="39"/>
  <c r="AL16" i="39"/>
  <c r="AB16" i="39"/>
  <c r="R16" i="39"/>
  <c r="F16" i="39"/>
  <c r="AN15" i="39"/>
  <c r="AD15" i="39"/>
  <c r="AX15" i="39" s="1"/>
  <c r="R15" i="39"/>
  <c r="H15" i="39"/>
  <c r="AQ14" i="39"/>
  <c r="AI14" i="39"/>
  <c r="AA14" i="39"/>
  <c r="S14" i="39"/>
  <c r="K14" i="39"/>
  <c r="AM13" i="39"/>
  <c r="AE13" i="39"/>
  <c r="W13" i="39"/>
  <c r="O13" i="39"/>
  <c r="G13" i="39"/>
  <c r="AQ12" i="39"/>
  <c r="AI12" i="39"/>
  <c r="AA12" i="39"/>
  <c r="S12" i="39"/>
  <c r="K12" i="39"/>
  <c r="AU11" i="39"/>
  <c r="AM11" i="39"/>
  <c r="AE11" i="39"/>
  <c r="W11" i="39"/>
  <c r="O11" i="39"/>
  <c r="G11" i="39"/>
  <c r="AQ10" i="39"/>
  <c r="AI10" i="39"/>
  <c r="AA10" i="39"/>
  <c r="S10" i="39"/>
  <c r="K10" i="39"/>
  <c r="AU9" i="39"/>
  <c r="AM9" i="39"/>
  <c r="AE9" i="39"/>
  <c r="W9" i="39"/>
  <c r="O9" i="39"/>
  <c r="G9" i="39"/>
  <c r="AQ8" i="39"/>
  <c r="AI8" i="39"/>
  <c r="AA8" i="39"/>
  <c r="S8" i="39"/>
  <c r="K8" i="39"/>
  <c r="AU7" i="39"/>
  <c r="AM7" i="39"/>
  <c r="AE7" i="39"/>
  <c r="W7" i="39"/>
  <c r="O7" i="39"/>
  <c r="G7" i="39"/>
  <c r="AR6" i="39"/>
  <c r="AW51" i="39"/>
  <c r="AZ51" i="39" s="1"/>
  <c r="AR48" i="39"/>
  <c r="V46" i="39"/>
  <c r="H44" i="39"/>
  <c r="AP41" i="39"/>
  <c r="AG39" i="39"/>
  <c r="AD37" i="39"/>
  <c r="J36" i="39"/>
  <c r="AK34" i="39"/>
  <c r="X33" i="39"/>
  <c r="Q32" i="39"/>
  <c r="AR30" i="39"/>
  <c r="AE29" i="39"/>
  <c r="U28" i="39"/>
  <c r="O27" i="39"/>
  <c r="T26" i="39"/>
  <c r="AH25" i="39"/>
  <c r="E25" i="39"/>
  <c r="T24" i="39"/>
  <c r="AL23" i="39"/>
  <c r="G23" i="39"/>
  <c r="V22" i="39"/>
  <c r="AO21" i="39"/>
  <c r="J21" i="39"/>
  <c r="AA20" i="39"/>
  <c r="AQ19" i="39"/>
  <c r="N19" i="39"/>
  <c r="AD18" i="39"/>
  <c r="AX18" i="39" s="1"/>
  <c r="J18" i="39"/>
  <c r="AH17" i="39"/>
  <c r="R17" i="39"/>
  <c r="AT16" i="39"/>
  <c r="AI16" i="39"/>
  <c r="Y16" i="39"/>
  <c r="M16" i="39"/>
  <c r="AU15" i="39"/>
  <c r="AK15" i="39"/>
  <c r="Y15" i="39"/>
  <c r="O15" i="39"/>
  <c r="E15" i="39"/>
  <c r="AN14" i="39"/>
  <c r="AF14" i="39"/>
  <c r="X14" i="39"/>
  <c r="P14" i="39"/>
  <c r="H14" i="39"/>
  <c r="AR13" i="39"/>
  <c r="AJ13" i="39"/>
  <c r="AB13" i="39"/>
  <c r="T13" i="39"/>
  <c r="L13" i="39"/>
  <c r="AW12" i="39"/>
  <c r="AZ12" i="39" s="1"/>
  <c r="AN12" i="39"/>
  <c r="AF12" i="39"/>
  <c r="X12" i="39"/>
  <c r="P12" i="39"/>
  <c r="H12" i="39"/>
  <c r="AR11" i="39"/>
  <c r="AJ11" i="39"/>
  <c r="AB11" i="39"/>
  <c r="T11" i="39"/>
  <c r="L11" i="39"/>
  <c r="AW10" i="39"/>
  <c r="AZ10" i="39" s="1"/>
  <c r="AN10" i="39"/>
  <c r="AF10" i="39"/>
  <c r="X10" i="39"/>
  <c r="P10" i="39"/>
  <c r="H10" i="39"/>
  <c r="AR9" i="39"/>
  <c r="AJ9" i="39"/>
  <c r="AB9" i="39"/>
  <c r="T9" i="39"/>
  <c r="L9" i="39"/>
  <c r="AW8" i="39"/>
  <c r="AZ8" i="39" s="1"/>
  <c r="AN8" i="39"/>
  <c r="AF8" i="39"/>
  <c r="X8" i="39"/>
  <c r="P8" i="39"/>
  <c r="H8" i="39"/>
  <c r="AN55" i="39"/>
  <c r="AE51" i="39"/>
  <c r="AA48" i="39"/>
  <c r="P46" i="39"/>
  <c r="AM43" i="39"/>
  <c r="W41" i="39"/>
  <c r="Y39" i="39"/>
  <c r="V37" i="39"/>
  <c r="AR35" i="39"/>
  <c r="AH34" i="39"/>
  <c r="Q33" i="39"/>
  <c r="E32" i="39"/>
  <c r="AO30" i="39"/>
  <c r="X29" i="39"/>
  <c r="K28" i="39"/>
  <c r="M27" i="39"/>
  <c r="Q26" i="39"/>
  <c r="AD25" i="39"/>
  <c r="AT24" i="39"/>
  <c r="Q24" i="39"/>
  <c r="AF23" i="39"/>
  <c r="F23" i="39"/>
  <c r="S22" i="39"/>
  <c r="AI21" i="39"/>
  <c r="I21" i="39"/>
  <c r="V20" i="39"/>
  <c r="AM19" i="39"/>
  <c r="K19" i="39"/>
  <c r="AA18" i="39"/>
  <c r="F18" i="39"/>
  <c r="AE17" i="39"/>
  <c r="O17" i="39"/>
  <c r="AR16" i="39"/>
  <c r="AH16" i="39"/>
  <c r="V16" i="39"/>
  <c r="L16" i="39"/>
  <c r="AT15" i="39"/>
  <c r="AH15" i="39"/>
  <c r="X15" i="39"/>
  <c r="N15" i="39"/>
  <c r="AW14" i="39"/>
  <c r="AM14" i="39"/>
  <c r="AE14" i="39"/>
  <c r="W14" i="39"/>
  <c r="O14" i="39"/>
  <c r="G14" i="39"/>
  <c r="AQ13" i="39"/>
  <c r="AI13" i="39"/>
  <c r="AA13" i="39"/>
  <c r="S13" i="39"/>
  <c r="K13" i="39"/>
  <c r="AU12" i="39"/>
  <c r="AM12" i="39"/>
  <c r="AE12" i="39"/>
  <c r="W12" i="39"/>
  <c r="O12" i="39"/>
  <c r="G12" i="39"/>
  <c r="AQ11" i="39"/>
  <c r="AI11" i="39"/>
  <c r="AA11" i="39"/>
  <c r="S11" i="39"/>
  <c r="K11" i="39"/>
  <c r="AU10" i="39"/>
  <c r="AM10" i="39"/>
  <c r="AE10" i="39"/>
  <c r="W10" i="39"/>
  <c r="O10" i="39"/>
  <c r="G10" i="39"/>
  <c r="AQ9" i="39"/>
  <c r="AI9" i="39"/>
  <c r="AA9" i="39"/>
  <c r="S9" i="39"/>
  <c r="K9" i="39"/>
  <c r="AU8" i="39"/>
  <c r="AM8" i="39"/>
  <c r="AE8" i="39"/>
  <c r="W8" i="39"/>
  <c r="O8" i="39"/>
  <c r="G8" i="39"/>
  <c r="R54" i="39"/>
  <c r="S50" i="39"/>
  <c r="AB47" i="39"/>
  <c r="T45" i="39"/>
  <c r="AQ42" i="39"/>
  <c r="AF40" i="39"/>
  <c r="AJ38" i="39"/>
  <c r="AO36" i="39"/>
  <c r="V35" i="39"/>
  <c r="L34" i="39"/>
  <c r="AP32" i="39"/>
  <c r="AC31" i="39"/>
  <c r="S30" i="39"/>
  <c r="AT28" i="39"/>
  <c r="AK27" i="39"/>
  <c r="AP26" i="39"/>
  <c r="AU25" i="39"/>
  <c r="R25" i="39"/>
  <c r="AJ24" i="39"/>
  <c r="E24" i="39"/>
  <c r="V23" i="39"/>
  <c r="AL22" i="39"/>
  <c r="I22" i="39"/>
  <c r="Y21" i="39"/>
  <c r="AQ20" i="39"/>
  <c r="L20" i="39"/>
  <c r="AA19" i="39"/>
  <c r="AS18" i="39"/>
  <c r="S18" i="39"/>
  <c r="AP17" i="39"/>
  <c r="Z17" i="39"/>
  <c r="J17" i="39"/>
  <c r="AO16" i="39"/>
  <c r="AC16" i="39"/>
  <c r="S16" i="39"/>
  <c r="I16" i="39"/>
  <c r="AO15" i="39"/>
  <c r="AE15" i="39"/>
  <c r="U15" i="39"/>
  <c r="I15" i="39"/>
  <c r="AR14" i="39"/>
  <c r="AJ14" i="39"/>
  <c r="AB14" i="39"/>
  <c r="T14" i="39"/>
  <c r="L14" i="39"/>
  <c r="AW13" i="39"/>
  <c r="AN13" i="39"/>
  <c r="AF13" i="39"/>
  <c r="X13" i="39"/>
  <c r="P13" i="39"/>
  <c r="H13" i="39"/>
  <c r="AR12" i="39"/>
  <c r="AJ12" i="39"/>
  <c r="AB12" i="39"/>
  <c r="T12" i="39"/>
  <c r="L12" i="39"/>
  <c r="AW11" i="39"/>
  <c r="AZ11" i="39" s="1"/>
  <c r="AN11" i="39"/>
  <c r="AF11" i="39"/>
  <c r="X11" i="39"/>
  <c r="P11" i="39"/>
  <c r="H11" i="39"/>
  <c r="AR10" i="39"/>
  <c r="AJ10" i="39"/>
  <c r="AB10" i="39"/>
  <c r="T10" i="39"/>
  <c r="L10" i="39"/>
  <c r="AW9" i="39"/>
  <c r="AZ9" i="39" s="1"/>
  <c r="AN9" i="39"/>
  <c r="AF9" i="39"/>
  <c r="X9" i="39"/>
  <c r="P9" i="39"/>
  <c r="H9" i="39"/>
  <c r="AR8" i="39"/>
  <c r="AJ8" i="39"/>
  <c r="AB8" i="39"/>
  <c r="T8" i="39"/>
  <c r="L8" i="39"/>
  <c r="AW7" i="39"/>
  <c r="AN7" i="39"/>
  <c r="AF7" i="39"/>
  <c r="X7" i="39"/>
  <c r="P7" i="39"/>
  <c r="H7" i="39"/>
  <c r="AS6" i="39"/>
  <c r="AJ50" i="39"/>
  <c r="AB45" i="39"/>
  <c r="AW40" i="39"/>
  <c r="AZ40" i="39" s="1"/>
  <c r="E37" i="39"/>
  <c r="Q34" i="39"/>
  <c r="AM31" i="39"/>
  <c r="I29" i="39"/>
  <c r="AR26" i="39"/>
  <c r="X25" i="39"/>
  <c r="J24" i="39"/>
  <c r="AO22" i="39"/>
  <c r="AE21" i="39"/>
  <c r="O20" i="39"/>
  <c r="AT18" i="39"/>
  <c r="AT17" i="39"/>
  <c r="M17" i="39"/>
  <c r="AD16" i="39"/>
  <c r="AX16" i="39" s="1"/>
  <c r="J16" i="39"/>
  <c r="AF15" i="39"/>
  <c r="J15" i="39"/>
  <c r="AK14" i="39"/>
  <c r="U14" i="39"/>
  <c r="E14" i="39"/>
  <c r="AG13" i="39"/>
  <c r="Q13" i="39"/>
  <c r="AS12" i="39"/>
  <c r="AC12" i="39"/>
  <c r="M12" i="39"/>
  <c r="AO11" i="39"/>
  <c r="Y11" i="39"/>
  <c r="I11" i="39"/>
  <c r="AK10" i="39"/>
  <c r="U10" i="39"/>
  <c r="E10" i="39"/>
  <c r="AG9" i="39"/>
  <c r="Q9" i="39"/>
  <c r="AS8" i="39"/>
  <c r="AC8" i="39"/>
  <c r="M8" i="39"/>
  <c r="AQ7" i="39"/>
  <c r="AG7" i="39"/>
  <c r="U7" i="39"/>
  <c r="K7" i="39"/>
  <c r="AT6" i="39"/>
  <c r="AJ6" i="39"/>
  <c r="AB6" i="39"/>
  <c r="T6" i="39"/>
  <c r="L6" i="39"/>
  <c r="AW5" i="39"/>
  <c r="AZ5" i="39" s="1"/>
  <c r="AN5" i="39"/>
  <c r="AF5" i="39"/>
  <c r="X5" i="39"/>
  <c r="P5" i="39"/>
  <c r="H5" i="39"/>
  <c r="V49" i="39"/>
  <c r="X36" i="39"/>
  <c r="Q31" i="39"/>
  <c r="AC26" i="39"/>
  <c r="AP23" i="39"/>
  <c r="E20" i="39"/>
  <c r="AL17" i="39"/>
  <c r="AA16" i="39"/>
  <c r="AC15" i="39"/>
  <c r="AH14" i="39"/>
  <c r="AT13" i="39"/>
  <c r="N13" i="39"/>
  <c r="Z12" i="39"/>
  <c r="AL11" i="39"/>
  <c r="F11" i="39"/>
  <c r="R10" i="39"/>
  <c r="AD9" i="39"/>
  <c r="AP8" i="39"/>
  <c r="J8" i="39"/>
  <c r="AD7" i="39"/>
  <c r="AX7" i="39" s="1"/>
  <c r="J7" i="39"/>
  <c r="AI6" i="39"/>
  <c r="S6" i="39"/>
  <c r="AU5" i="39"/>
  <c r="AE5" i="39"/>
  <c r="O5" i="39"/>
  <c r="I49" i="39"/>
  <c r="AQ39" i="39"/>
  <c r="AJ33" i="39"/>
  <c r="Z28" i="39"/>
  <c r="H25" i="39"/>
  <c r="AB22" i="39"/>
  <c r="AT19" i="39"/>
  <c r="AK17" i="39"/>
  <c r="Z16" i="39"/>
  <c r="Z15" i="39"/>
  <c r="AG14" i="39"/>
  <c r="AS13" i="39"/>
  <c r="M13" i="39"/>
  <c r="Y12" i="39"/>
  <c r="AK11" i="39"/>
  <c r="E11" i="39"/>
  <c r="Q10" i="39"/>
  <c r="AC9" i="39"/>
  <c r="AO8" i="39"/>
  <c r="I8" i="39"/>
  <c r="AC7" i="39"/>
  <c r="I7" i="39"/>
  <c r="AH6" i="39"/>
  <c r="R6" i="39"/>
  <c r="AT5" i="39"/>
  <c r="AD5" i="39"/>
  <c r="N5" i="39"/>
  <c r="F5" i="39"/>
  <c r="R5" i="39"/>
  <c r="H55" i="39"/>
  <c r="O48" i="39"/>
  <c r="AD43" i="39"/>
  <c r="H39" i="39"/>
  <c r="AK35" i="39"/>
  <c r="N33" i="39"/>
  <c r="AC30" i="39"/>
  <c r="AW27" i="39"/>
  <c r="AZ27" i="39" s="1"/>
  <c r="AY27" i="39" s="1"/>
  <c r="M26" i="39"/>
  <c r="AP24" i="39"/>
  <c r="AC23" i="39"/>
  <c r="R22" i="39"/>
  <c r="AU20" i="39"/>
  <c r="AH19" i="39"/>
  <c r="Z18" i="39"/>
  <c r="AD17" i="39"/>
  <c r="AX17" i="39" s="1"/>
  <c r="AQ16" i="39"/>
  <c r="U16" i="39"/>
  <c r="AS15" i="39"/>
  <c r="W15" i="39"/>
  <c r="AT14" i="39"/>
  <c r="AD14" i="39"/>
  <c r="AX14" i="39" s="1"/>
  <c r="N14" i="39"/>
  <c r="AP13" i="39"/>
  <c r="Z13" i="39"/>
  <c r="J13" i="39"/>
  <c r="AL12" i="39"/>
  <c r="V12" i="39"/>
  <c r="F12" i="39"/>
  <c r="AH11" i="39"/>
  <c r="R11" i="39"/>
  <c r="AT10" i="39"/>
  <c r="AD10" i="39"/>
  <c r="AY10" i="39" s="1"/>
  <c r="N10" i="39"/>
  <c r="AP9" i="39"/>
  <c r="Z9" i="39"/>
  <c r="J9" i="39"/>
  <c r="AL8" i="39"/>
  <c r="V8" i="39"/>
  <c r="F8" i="39"/>
  <c r="AL7" i="39"/>
  <c r="AB7" i="39"/>
  <c r="R7" i="39"/>
  <c r="F7" i="39"/>
  <c r="AO6" i="39"/>
  <c r="AG6" i="39"/>
  <c r="Y6" i="39"/>
  <c r="Q6" i="39"/>
  <c r="I6" i="39"/>
  <c r="AS5" i="39"/>
  <c r="AK5" i="39"/>
  <c r="AC5" i="39"/>
  <c r="U5" i="39"/>
  <c r="M5" i="39"/>
  <c r="E5" i="39"/>
  <c r="H53" i="39"/>
  <c r="J47" i="39"/>
  <c r="F38" i="39"/>
  <c r="AA32" i="39"/>
  <c r="Z27" i="39"/>
  <c r="AN25" i="39"/>
  <c r="P23" i="39"/>
  <c r="W19" i="39"/>
  <c r="V17" i="39"/>
  <c r="Q16" i="39"/>
  <c r="Q15" i="39"/>
  <c r="Z14" i="39"/>
  <c r="AL13" i="39"/>
  <c r="F13" i="39"/>
  <c r="R12" i="39"/>
  <c r="AD11" i="39"/>
  <c r="AP10" i="39"/>
  <c r="J10" i="39"/>
  <c r="V9" i="39"/>
  <c r="AH8" i="39"/>
  <c r="AT7" i="39"/>
  <c r="AJ7" i="39"/>
  <c r="N7" i="39"/>
  <c r="AE6" i="39"/>
  <c r="O6" i="39"/>
  <c r="AQ5" i="39"/>
  <c r="AA5" i="39"/>
  <c r="K5" i="39"/>
  <c r="AH46" i="39"/>
  <c r="AU37" i="39"/>
  <c r="T32" i="39"/>
  <c r="R27" i="39"/>
  <c r="Z24" i="39"/>
  <c r="AP21" i="39"/>
  <c r="Q19" i="39"/>
  <c r="U17" i="39"/>
  <c r="N16" i="39"/>
  <c r="P15" i="39"/>
  <c r="Y14" i="39"/>
  <c r="AK13" i="39"/>
  <c r="E13" i="39"/>
  <c r="Q12" i="39"/>
  <c r="AC11" i="39"/>
  <c r="AO10" i="39"/>
  <c r="I10" i="39"/>
  <c r="U9" i="39"/>
  <c r="AG8" i="39"/>
  <c r="AS7" i="39"/>
  <c r="Y7" i="39"/>
  <c r="AW6" i="39"/>
  <c r="AZ6" i="39" s="1"/>
  <c r="AD6" i="39"/>
  <c r="AE54" i="39"/>
  <c r="F48" i="39"/>
  <c r="J43" i="39"/>
  <c r="AN38" i="39"/>
  <c r="AF35" i="39"/>
  <c r="V30" i="39"/>
  <c r="AS27" i="39"/>
  <c r="F26" i="39"/>
  <c r="AK24" i="39"/>
  <c r="Z23" i="39"/>
  <c r="L22" i="39"/>
  <c r="AR20" i="39"/>
  <c r="AG19" i="39"/>
  <c r="V18" i="39"/>
  <c r="AC17" i="39"/>
  <c r="AP16" i="39"/>
  <c r="T16" i="39"/>
  <c r="AP15" i="39"/>
  <c r="V15" i="39"/>
  <c r="AS14" i="39"/>
  <c r="AC14" i="39"/>
  <c r="M14" i="39"/>
  <c r="AO13" i="39"/>
  <c r="Y13" i="39"/>
  <c r="I13" i="39"/>
  <c r="AK12" i="39"/>
  <c r="U12" i="39"/>
  <c r="E12" i="39"/>
  <c r="AG11" i="39"/>
  <c r="Q11" i="39"/>
  <c r="AS10" i="39"/>
  <c r="AC10" i="39"/>
  <c r="M10" i="39"/>
  <c r="AO9" i="39"/>
  <c r="Y9" i="39"/>
  <c r="I9" i="39"/>
  <c r="AK8" i="39"/>
  <c r="U8" i="39"/>
  <c r="E8" i="39"/>
  <c r="AK7" i="39"/>
  <c r="AA7" i="39"/>
  <c r="Q7" i="39"/>
  <c r="E7" i="39"/>
  <c r="AN6" i="39"/>
  <c r="AF6" i="39"/>
  <c r="X6" i="39"/>
  <c r="P6" i="39"/>
  <c r="H6" i="39"/>
  <c r="AR5" i="39"/>
  <c r="AJ5" i="39"/>
  <c r="AB5" i="39"/>
  <c r="T5" i="39"/>
  <c r="L5" i="39"/>
  <c r="O42" i="39"/>
  <c r="L35" i="39"/>
  <c r="AT29" i="39"/>
  <c r="AA24" i="39"/>
  <c r="AU21" i="39"/>
  <c r="AH20" i="39"/>
  <c r="N18" i="39"/>
  <c r="AK16" i="39"/>
  <c r="AM15" i="39"/>
  <c r="AP14" i="39"/>
  <c r="J14" i="39"/>
  <c r="V13" i="39"/>
  <c r="AH12" i="39"/>
  <c r="AT11" i="39"/>
  <c r="N11" i="39"/>
  <c r="Z10" i="39"/>
  <c r="AL9" i="39"/>
  <c r="F9" i="39"/>
  <c r="R8" i="39"/>
  <c r="Z7" i="39"/>
  <c r="AM6" i="39"/>
  <c r="W6" i="39"/>
  <c r="G6" i="39"/>
  <c r="AI5" i="39"/>
  <c r="S5" i="39"/>
  <c r="AK52" i="39"/>
  <c r="AT41" i="39"/>
  <c r="AR34" i="39"/>
  <c r="AO29" i="39"/>
  <c r="AK25" i="39"/>
  <c r="J23" i="39"/>
  <c r="AE20" i="39"/>
  <c r="K18" i="39"/>
  <c r="AJ16" i="39"/>
  <c r="AL15" i="39"/>
  <c r="AO14" i="39"/>
  <c r="I14" i="39"/>
  <c r="U13" i="39"/>
  <c r="AG12" i="39"/>
  <c r="AS11" i="39"/>
  <c r="M11" i="39"/>
  <c r="Y10" i="39"/>
  <c r="AK9" i="39"/>
  <c r="E9" i="39"/>
  <c r="Q8" i="39"/>
  <c r="AI7" i="39"/>
  <c r="M7" i="39"/>
  <c r="AL6" i="39"/>
  <c r="V6" i="39"/>
  <c r="N6" i="39"/>
  <c r="F6" i="39"/>
  <c r="AP5" i="39"/>
  <c r="Z5" i="39"/>
  <c r="R51" i="39"/>
  <c r="AN45" i="39"/>
  <c r="K41" i="39"/>
  <c r="Q37" i="39"/>
  <c r="X34" i="39"/>
  <c r="AP31" i="39"/>
  <c r="U29" i="39"/>
  <c r="F27" i="39"/>
  <c r="Y25" i="39"/>
  <c r="N24" i="39"/>
  <c r="AR22" i="39"/>
  <c r="AF21" i="39"/>
  <c r="U20" i="39"/>
  <c r="G19" i="39"/>
  <c r="AU17" i="39"/>
  <c r="N17" i="39"/>
  <c r="AG16" i="39"/>
  <c r="K16" i="39"/>
  <c r="AG15" i="39"/>
  <c r="M15" i="39"/>
  <c r="AL14" i="39"/>
  <c r="V14" i="39"/>
  <c r="F14" i="39"/>
  <c r="AH13" i="39"/>
  <c r="R13" i="39"/>
  <c r="AT12" i="39"/>
  <c r="AD12" i="39"/>
  <c r="AY12" i="39" s="1"/>
  <c r="N12" i="39"/>
  <c r="AP11" i="39"/>
  <c r="Z11" i="39"/>
  <c r="J11" i="39"/>
  <c r="AL10" i="39"/>
  <c r="V10" i="39"/>
  <c r="F10" i="39"/>
  <c r="AH9" i="39"/>
  <c r="R9" i="39"/>
  <c r="AT8" i="39"/>
  <c r="AD8" i="39"/>
  <c r="N8" i="39"/>
  <c r="AR7" i="39"/>
  <c r="AH7" i="39"/>
  <c r="V7" i="39"/>
  <c r="L7" i="39"/>
  <c r="AU6" i="39"/>
  <c r="AK6" i="39"/>
  <c r="AC6" i="39"/>
  <c r="U6" i="39"/>
  <c r="M6" i="39"/>
  <c r="E6" i="39"/>
  <c r="AO5" i="39"/>
  <c r="AG5" i="39"/>
  <c r="Y5" i="39"/>
  <c r="Q5" i="39"/>
  <c r="I5" i="39"/>
  <c r="AF44" i="39"/>
  <c r="N40" i="39"/>
  <c r="AM33" i="39"/>
  <c r="AG28" i="39"/>
  <c r="N25" i="39"/>
  <c r="AC22" i="39"/>
  <c r="S21" i="39"/>
  <c r="AJ18" i="39"/>
  <c r="F17" i="39"/>
  <c r="E16" i="39"/>
  <c r="G15" i="39"/>
  <c r="R14" i="39"/>
  <c r="AD13" i="39"/>
  <c r="AP12" i="39"/>
  <c r="J12" i="39"/>
  <c r="V11" i="39"/>
  <c r="AH10" i="39"/>
  <c r="AT9" i="39"/>
  <c r="N9" i="39"/>
  <c r="Z8" i="39"/>
  <c r="AP7" i="39"/>
  <c r="T7" i="39"/>
  <c r="AQ6" i="39"/>
  <c r="AA6" i="39"/>
  <c r="K6" i="39"/>
  <c r="AM5" i="39"/>
  <c r="W5" i="39"/>
  <c r="G5" i="39"/>
  <c r="W44" i="39"/>
  <c r="P36" i="39"/>
  <c r="G31" i="39"/>
  <c r="AB26" i="39"/>
  <c r="AM23" i="39"/>
  <c r="O21" i="39"/>
  <c r="AI18" i="39"/>
  <c r="E17" i="39"/>
  <c r="AW15" i="39"/>
  <c r="AZ15" i="39" s="1"/>
  <c r="AY15" i="39" s="1"/>
  <c r="F15" i="39"/>
  <c r="Q14" i="39"/>
  <c r="AC13" i="39"/>
  <c r="AO12" i="39"/>
  <c r="I12" i="39"/>
  <c r="U11" i="39"/>
  <c r="AG10" i="39"/>
  <c r="AS9" i="39"/>
  <c r="M9" i="39"/>
  <c r="Y8" i="39"/>
  <c r="AO7" i="39"/>
  <c r="S7" i="39"/>
  <c r="AP6" i="39"/>
  <c r="Z6" i="39"/>
  <c r="J6" i="39"/>
  <c r="AL5" i="39"/>
  <c r="V5" i="39"/>
  <c r="AH5" i="39"/>
  <c r="J5" i="39"/>
  <c r="AU27" i="28"/>
  <c r="AU49" i="28"/>
  <c r="AU41" i="28"/>
  <c r="AU33" i="28"/>
  <c r="AU24" i="28"/>
  <c r="AU16" i="28"/>
  <c r="AU8" i="28"/>
  <c r="AU51" i="27"/>
  <c r="AU43" i="27"/>
  <c r="AU35" i="27"/>
  <c r="AU27" i="27"/>
  <c r="AU19" i="27"/>
  <c r="AU11" i="27"/>
  <c r="AU54" i="26"/>
  <c r="AU46" i="26"/>
  <c r="AU38" i="26"/>
  <c r="AU30" i="26"/>
  <c r="AU22" i="26"/>
  <c r="AU14" i="26"/>
  <c r="AU6" i="26"/>
  <c r="AU50" i="25"/>
  <c r="AU42" i="25"/>
  <c r="AU34" i="25"/>
  <c r="AU26" i="25"/>
  <c r="AU18" i="25"/>
  <c r="AU10" i="25"/>
  <c r="AU53" i="20"/>
  <c r="AU45" i="20"/>
  <c r="AU37" i="20"/>
  <c r="AU29" i="20"/>
  <c r="AU21" i="20"/>
  <c r="AU13" i="20"/>
  <c r="AT7" i="19"/>
  <c r="AU48" i="19"/>
  <c r="AU40" i="19"/>
  <c r="AU32" i="19"/>
  <c r="AU24" i="19"/>
  <c r="AU16" i="19"/>
  <c r="AU8" i="19"/>
  <c r="AT56" i="18"/>
  <c r="AT48" i="18"/>
  <c r="AT40" i="18"/>
  <c r="AT32" i="18"/>
  <c r="AT24" i="18"/>
  <c r="AT16" i="18"/>
  <c r="AT8" i="18"/>
  <c r="AU57" i="14"/>
  <c r="AU48" i="14"/>
  <c r="AU40" i="14"/>
  <c r="AU32" i="14"/>
  <c r="AU23" i="14"/>
  <c r="AU14" i="14"/>
  <c r="AU6" i="14"/>
  <c r="AU59" i="17"/>
  <c r="AU50" i="17"/>
  <c r="AU41" i="17"/>
  <c r="AU33" i="17"/>
  <c r="AU24" i="17"/>
  <c r="AU16" i="17"/>
  <c r="AU8" i="17"/>
  <c r="AU48" i="26"/>
  <c r="AU20" i="25"/>
  <c r="AU7" i="20"/>
  <c r="AT18" i="18"/>
  <c r="AU17" i="14"/>
  <c r="AU18" i="17"/>
  <c r="AU9" i="28"/>
  <c r="AU47" i="26"/>
  <c r="AU27" i="25"/>
  <c r="AU22" i="20"/>
  <c r="AU9" i="19"/>
  <c r="AT9" i="18"/>
  <c r="AU7" i="14"/>
  <c r="AU5" i="28"/>
  <c r="AU48" i="28"/>
  <c r="AU40" i="28"/>
  <c r="AU32" i="28"/>
  <c r="AU23" i="28"/>
  <c r="AU15" i="28"/>
  <c r="AU7" i="28"/>
  <c r="AU50" i="27"/>
  <c r="AU42" i="27"/>
  <c r="AU34" i="27"/>
  <c r="AU26" i="27"/>
  <c r="AU18" i="27"/>
  <c r="AU10" i="27"/>
  <c r="AU53" i="26"/>
  <c r="AU45" i="26"/>
  <c r="AU37" i="26"/>
  <c r="AU29" i="26"/>
  <c r="AU21" i="26"/>
  <c r="AU13" i="26"/>
  <c r="AW5" i="26"/>
  <c r="AU49" i="25"/>
  <c r="AU41" i="25"/>
  <c r="AU33" i="25"/>
  <c r="AU25" i="25"/>
  <c r="AU17" i="25"/>
  <c r="AU9" i="25"/>
  <c r="AU52" i="20"/>
  <c r="AU44" i="20"/>
  <c r="AU36" i="20"/>
  <c r="AU28" i="20"/>
  <c r="AU20" i="20"/>
  <c r="AU12" i="20"/>
  <c r="AU55" i="19"/>
  <c r="AU47" i="19"/>
  <c r="AU39" i="19"/>
  <c r="AU31" i="19"/>
  <c r="AU23" i="19"/>
  <c r="AU15" i="19"/>
  <c r="AU7" i="19"/>
  <c r="AT55" i="18"/>
  <c r="AT47" i="18"/>
  <c r="AT39" i="18"/>
  <c r="AT31" i="18"/>
  <c r="AT23" i="18"/>
  <c r="AT15" i="18"/>
  <c r="AT7" i="18"/>
  <c r="AU56" i="14"/>
  <c r="AU47" i="14"/>
  <c r="AU39" i="14"/>
  <c r="AU31" i="14"/>
  <c r="AU22" i="14"/>
  <c r="AU13" i="14"/>
  <c r="AU5" i="14"/>
  <c r="AU58" i="17"/>
  <c r="AU49" i="17"/>
  <c r="AU40" i="17"/>
  <c r="AU32" i="17"/>
  <c r="AU23" i="17"/>
  <c r="AU15" i="17"/>
  <c r="AU6" i="17"/>
  <c r="F5" i="38"/>
  <c r="AU5" i="26"/>
  <c r="AU52" i="25"/>
  <c r="AU31" i="20"/>
  <c r="AU26" i="19"/>
  <c r="AT42" i="18"/>
  <c r="AU51" i="14"/>
  <c r="AU34" i="28"/>
  <c r="AU36" i="27"/>
  <c r="AU39" i="26"/>
  <c r="AU19" i="25"/>
  <c r="AU30" i="20"/>
  <c r="AU33" i="19"/>
  <c r="AT33" i="18"/>
  <c r="AU41" i="14"/>
  <c r="AU42" i="17"/>
  <c r="AU55" i="28"/>
  <c r="AU47" i="28"/>
  <c r="AU39" i="28"/>
  <c r="AU31" i="28"/>
  <c r="AU22" i="28"/>
  <c r="AU14" i="28"/>
  <c r="AU6" i="28"/>
  <c r="AU49" i="27"/>
  <c r="AU41" i="27"/>
  <c r="AU33" i="27"/>
  <c r="AU25" i="27"/>
  <c r="AU17" i="27"/>
  <c r="AU9" i="27"/>
  <c r="AU52" i="26"/>
  <c r="AU44" i="26"/>
  <c r="AU36" i="26"/>
  <c r="AU28" i="26"/>
  <c r="AU20" i="26"/>
  <c r="AU12" i="26"/>
  <c r="AU5" i="25"/>
  <c r="AU48" i="25"/>
  <c r="AU40" i="25"/>
  <c r="AU32" i="25"/>
  <c r="AU24" i="25"/>
  <c r="AU16" i="25"/>
  <c r="AU8" i="25"/>
  <c r="AU51" i="20"/>
  <c r="AU43" i="20"/>
  <c r="AU35" i="20"/>
  <c r="AU27" i="20"/>
  <c r="AU19" i="20"/>
  <c r="AU11" i="20"/>
  <c r="AU54" i="19"/>
  <c r="AU46" i="19"/>
  <c r="AU38" i="19"/>
  <c r="AU30" i="19"/>
  <c r="AU22" i="19"/>
  <c r="AU14" i="19"/>
  <c r="AU6" i="19"/>
  <c r="AT54" i="18"/>
  <c r="AT46" i="18"/>
  <c r="AT38" i="18"/>
  <c r="AT30" i="18"/>
  <c r="AT22" i="18"/>
  <c r="AT14" i="18"/>
  <c r="AT6" i="18"/>
  <c r="AU55" i="14"/>
  <c r="AU46" i="14"/>
  <c r="AU38" i="14"/>
  <c r="AU30" i="14"/>
  <c r="AU21" i="14"/>
  <c r="AU12" i="14"/>
  <c r="AU7" i="17"/>
  <c r="AU57" i="17"/>
  <c r="AU48" i="17"/>
  <c r="AU39" i="17"/>
  <c r="AU31" i="17"/>
  <c r="AU22" i="17"/>
  <c r="AU14" i="17"/>
  <c r="AU5" i="17"/>
  <c r="AU45" i="27"/>
  <c r="AU24" i="26"/>
  <c r="AU28" i="25"/>
  <c r="AU23" i="20"/>
  <c r="AU18" i="19"/>
  <c r="AT26" i="18"/>
  <c r="AU42" i="14"/>
  <c r="AU52" i="17"/>
  <c r="AU50" i="28"/>
  <c r="AU44" i="27"/>
  <c r="AU55" i="26"/>
  <c r="AU51" i="25"/>
  <c r="AU54" i="20"/>
  <c r="AU49" i="19"/>
  <c r="AT49" i="18"/>
  <c r="AU58" i="14"/>
  <c r="AU60" i="17"/>
  <c r="AU9" i="17"/>
  <c r="AU54" i="28"/>
  <c r="AU46" i="28"/>
  <c r="AU38" i="28"/>
  <c r="AU30" i="28"/>
  <c r="AU21" i="28"/>
  <c r="AU13" i="28"/>
  <c r="AU5" i="27"/>
  <c r="AU48" i="27"/>
  <c r="AU40" i="27"/>
  <c r="AU32" i="27"/>
  <c r="AU24" i="27"/>
  <c r="AU16" i="27"/>
  <c r="AU8" i="27"/>
  <c r="AU51" i="26"/>
  <c r="AU43" i="26"/>
  <c r="AU35" i="26"/>
  <c r="AU27" i="26"/>
  <c r="AU19" i="26"/>
  <c r="AU11" i="26"/>
  <c r="AU55" i="25"/>
  <c r="AU47" i="25"/>
  <c r="AU39" i="25"/>
  <c r="AU31" i="25"/>
  <c r="AU23" i="25"/>
  <c r="AU15" i="25"/>
  <c r="AU7" i="25"/>
  <c r="AU50" i="20"/>
  <c r="AU42" i="20"/>
  <c r="AU34" i="20"/>
  <c r="AU26" i="20"/>
  <c r="AU18" i="20"/>
  <c r="AU10" i="20"/>
  <c r="AU53" i="19"/>
  <c r="AU45" i="19"/>
  <c r="AU37" i="19"/>
  <c r="AU29" i="19"/>
  <c r="AU21" i="19"/>
  <c r="AU13" i="19"/>
  <c r="AU5" i="19"/>
  <c r="AT53" i="18"/>
  <c r="AT45" i="18"/>
  <c r="AT37" i="18"/>
  <c r="AT29" i="18"/>
  <c r="AT21" i="18"/>
  <c r="AT13" i="18"/>
  <c r="AT5" i="18"/>
  <c r="AU54" i="14"/>
  <c r="AU45" i="14"/>
  <c r="AU37" i="14"/>
  <c r="AU28" i="14"/>
  <c r="AU20" i="14"/>
  <c r="AU11" i="14"/>
  <c r="AU66" i="17"/>
  <c r="AU56" i="17"/>
  <c r="AU47" i="17"/>
  <c r="AU38" i="17"/>
  <c r="AU29" i="17"/>
  <c r="AU21" i="17"/>
  <c r="AU13" i="17"/>
  <c r="G9" i="38"/>
  <c r="AU13" i="27"/>
  <c r="AU36" i="25"/>
  <c r="AU39" i="20"/>
  <c r="AU42" i="19"/>
  <c r="AU10" i="19"/>
  <c r="AT10" i="18"/>
  <c r="AU61" i="17"/>
  <c r="AU42" i="28"/>
  <c r="AU28" i="27"/>
  <c r="AU23" i="26"/>
  <c r="AU43" i="25"/>
  <c r="AU38" i="20"/>
  <c r="AU25" i="19"/>
  <c r="AT25" i="18"/>
  <c r="AU24" i="14"/>
  <c r="AU34" i="17"/>
  <c r="AU53" i="28"/>
  <c r="AU45" i="28"/>
  <c r="AU37" i="28"/>
  <c r="AU29" i="28"/>
  <c r="AU20" i="28"/>
  <c r="AU12" i="28"/>
  <c r="AU55" i="27"/>
  <c r="AU47" i="27"/>
  <c r="AU39" i="27"/>
  <c r="AU31" i="27"/>
  <c r="AU23" i="27"/>
  <c r="AU15" i="27"/>
  <c r="AU7" i="27"/>
  <c r="AU50" i="26"/>
  <c r="AU42" i="26"/>
  <c r="AU34" i="26"/>
  <c r="AU26" i="26"/>
  <c r="AU18" i="26"/>
  <c r="AU10" i="26"/>
  <c r="AU54" i="25"/>
  <c r="AU46" i="25"/>
  <c r="AU38" i="25"/>
  <c r="AU30" i="25"/>
  <c r="AU22" i="25"/>
  <c r="AU14" i="25"/>
  <c r="AU6" i="25"/>
  <c r="AU49" i="20"/>
  <c r="AU41" i="20"/>
  <c r="AU33" i="20"/>
  <c r="AU25" i="20"/>
  <c r="AU17" i="20"/>
  <c r="AU9" i="20"/>
  <c r="AU52" i="19"/>
  <c r="AU44" i="19"/>
  <c r="AU36" i="19"/>
  <c r="AU28" i="19"/>
  <c r="AU20" i="19"/>
  <c r="AU12" i="19"/>
  <c r="AT60" i="18"/>
  <c r="AT52" i="18"/>
  <c r="AT44" i="18"/>
  <c r="AT36" i="18"/>
  <c r="AT28" i="18"/>
  <c r="AT20" i="18"/>
  <c r="AT12" i="18"/>
  <c r="AU62" i="14"/>
  <c r="AU53" i="14"/>
  <c r="AU44" i="14"/>
  <c r="AU36" i="14"/>
  <c r="AU27" i="14"/>
  <c r="AU19" i="14"/>
  <c r="AU10" i="14"/>
  <c r="AU63" i="17"/>
  <c r="AU55" i="17"/>
  <c r="AU46" i="17"/>
  <c r="AU37" i="17"/>
  <c r="AU28" i="17"/>
  <c r="AU20" i="17"/>
  <c r="AU12" i="17"/>
  <c r="AU29" i="27"/>
  <c r="AU16" i="26"/>
  <c r="AU12" i="25"/>
  <c r="AU15" i="20"/>
  <c r="AT58" i="18"/>
  <c r="AU25" i="14"/>
  <c r="AU26" i="17"/>
  <c r="AU52" i="27"/>
  <c r="AU15" i="26"/>
  <c r="AU11" i="25"/>
  <c r="AU6" i="20"/>
  <c r="AT57" i="18"/>
  <c r="AU33" i="14"/>
  <c r="AU25" i="17"/>
  <c r="AU52" i="28"/>
  <c r="AU44" i="28"/>
  <c r="AU36" i="28"/>
  <c r="AU28" i="28"/>
  <c r="AU19" i="28"/>
  <c r="AU11" i="28"/>
  <c r="AU54" i="27"/>
  <c r="AU46" i="27"/>
  <c r="AU38" i="27"/>
  <c r="AU30" i="27"/>
  <c r="AU22" i="27"/>
  <c r="AU14" i="27"/>
  <c r="AU6" i="27"/>
  <c r="AU49" i="26"/>
  <c r="AU41" i="26"/>
  <c r="AU33" i="26"/>
  <c r="AU25" i="26"/>
  <c r="AU17" i="26"/>
  <c r="AU9" i="26"/>
  <c r="AU53" i="25"/>
  <c r="AU45" i="25"/>
  <c r="AU37" i="25"/>
  <c r="AU29" i="25"/>
  <c r="AU21" i="25"/>
  <c r="AU13" i="25"/>
  <c r="AU5" i="20"/>
  <c r="AU48" i="20"/>
  <c r="AU40" i="20"/>
  <c r="AU32" i="20"/>
  <c r="AU24" i="20"/>
  <c r="AU16" i="20"/>
  <c r="AU8" i="20"/>
  <c r="AU51" i="19"/>
  <c r="AU43" i="19"/>
  <c r="AU35" i="19"/>
  <c r="AU27" i="19"/>
  <c r="AU19" i="19"/>
  <c r="AU11" i="19"/>
  <c r="AT59" i="18"/>
  <c r="AT51" i="18"/>
  <c r="AT43" i="18"/>
  <c r="AT35" i="18"/>
  <c r="AT27" i="18"/>
  <c r="AT19" i="18"/>
  <c r="AT11" i="18"/>
  <c r="AU61" i="14"/>
  <c r="AU52" i="14"/>
  <c r="AU43" i="14"/>
  <c r="AU35" i="14"/>
  <c r="AU26" i="14"/>
  <c r="AU18" i="14"/>
  <c r="AU9" i="14"/>
  <c r="AU62" i="17"/>
  <c r="AU54" i="17"/>
  <c r="AU44" i="17"/>
  <c r="AU36" i="17"/>
  <c r="AU27" i="17"/>
  <c r="AU19" i="17"/>
  <c r="AU11" i="17"/>
  <c r="AU10" i="28"/>
  <c r="AU21" i="27"/>
  <c r="AU32" i="26"/>
  <c r="AU44" i="25"/>
  <c r="AU47" i="20"/>
  <c r="AU50" i="19"/>
  <c r="AT50" i="18"/>
  <c r="AU59" i="14"/>
  <c r="AU8" i="14"/>
  <c r="AU10" i="17"/>
  <c r="AU17" i="28"/>
  <c r="AU20" i="27"/>
  <c r="AU31" i="26"/>
  <c r="AU7" i="26"/>
  <c r="AU46" i="20"/>
  <c r="AU41" i="19"/>
  <c r="AT41" i="18"/>
  <c r="AU49" i="14"/>
  <c r="AU51" i="17"/>
  <c r="AU51" i="28"/>
  <c r="AU43" i="28"/>
  <c r="AU35" i="28"/>
  <c r="AU26" i="28"/>
  <c r="AU18" i="28"/>
  <c r="AU53" i="27"/>
  <c r="AU37" i="27"/>
  <c r="AU40" i="26"/>
  <c r="AU8" i="26"/>
  <c r="AU55" i="20"/>
  <c r="AU34" i="19"/>
  <c r="AT34" i="18"/>
  <c r="AU34" i="14"/>
  <c r="AU35" i="17"/>
  <c r="AU25" i="28"/>
  <c r="AU12" i="27"/>
  <c r="AU35" i="25"/>
  <c r="AU14" i="20"/>
  <c r="AU17" i="19"/>
  <c r="AT17" i="18"/>
  <c r="AU16" i="14"/>
  <c r="AU17" i="17"/>
  <c r="G5" i="38"/>
  <c r="G8" i="38"/>
  <c r="G10" i="38"/>
  <c r="G11" i="38"/>
  <c r="G12" i="38"/>
  <c r="G13" i="38"/>
  <c r="G14" i="38"/>
  <c r="G15" i="38"/>
  <c r="G16" i="38"/>
  <c r="G17" i="38"/>
  <c r="G20" i="38"/>
  <c r="G21" i="38"/>
  <c r="G22" i="38"/>
  <c r="G23" i="38"/>
  <c r="G24" i="38"/>
  <c r="G25" i="38"/>
  <c r="G26" i="38"/>
  <c r="G28" i="38"/>
  <c r="G29" i="38"/>
  <c r="G30" i="38"/>
  <c r="G31" i="38"/>
  <c r="G32" i="38"/>
  <c r="G33" i="38"/>
  <c r="AX5" i="16"/>
  <c r="AV55" i="16"/>
  <c r="AV46" i="16"/>
  <c r="AV38" i="16"/>
  <c r="AV30" i="16"/>
  <c r="AV21" i="16"/>
  <c r="AV13" i="16"/>
  <c r="M47" i="17"/>
  <c r="AV5" i="16"/>
  <c r="AV54" i="16"/>
  <c r="AV45" i="16"/>
  <c r="AV37" i="16"/>
  <c r="AV29" i="16"/>
  <c r="AV20" i="16"/>
  <c r="AV12" i="16"/>
  <c r="AV41" i="16"/>
  <c r="AV16" i="16"/>
  <c r="AV32" i="16"/>
  <c r="AU5" i="16"/>
  <c r="AV53" i="16"/>
  <c r="AV44" i="16"/>
  <c r="AV36" i="16"/>
  <c r="AV27" i="16"/>
  <c r="AV19" i="16"/>
  <c r="AV11" i="16"/>
  <c r="AV33" i="16"/>
  <c r="AV8" i="16"/>
  <c r="AV15" i="16"/>
  <c r="AV61" i="16"/>
  <c r="AV52" i="16"/>
  <c r="AV43" i="16"/>
  <c r="AV35" i="16"/>
  <c r="AV26" i="16"/>
  <c r="AV18" i="16"/>
  <c r="AV10" i="16"/>
  <c r="AV50" i="16"/>
  <c r="AV57" i="16"/>
  <c r="AV23" i="16"/>
  <c r="AV59" i="16"/>
  <c r="AV51" i="16"/>
  <c r="AV42" i="16"/>
  <c r="AV34" i="16"/>
  <c r="AV25" i="16"/>
  <c r="AV17" i="16"/>
  <c r="AV9" i="16"/>
  <c r="AV58" i="16"/>
  <c r="AV48" i="16"/>
  <c r="AV7" i="16"/>
  <c r="AV56" i="16"/>
  <c r="AV47" i="16"/>
  <c r="AV39" i="16"/>
  <c r="AV31" i="16"/>
  <c r="AV22" i="16"/>
  <c r="AV14" i="16"/>
  <c r="AV6" i="16"/>
  <c r="AV24" i="16"/>
  <c r="AV40" i="16"/>
  <c r="AU7" i="16"/>
  <c r="AS11" i="16"/>
  <c r="I32" i="38"/>
  <c r="E32" i="38"/>
  <c r="F32" i="38"/>
  <c r="D32" i="38"/>
  <c r="AD43" i="17"/>
  <c r="D25" i="38"/>
  <c r="E17" i="37"/>
  <c r="F17" i="37"/>
  <c r="G17" i="37"/>
  <c r="H17" i="37"/>
  <c r="D17" i="37"/>
  <c r="AW43" i="17"/>
  <c r="AW44" i="17"/>
  <c r="AF43" i="17"/>
  <c r="AN43" i="17"/>
  <c r="F43" i="17"/>
  <c r="N43" i="17"/>
  <c r="V43" i="17"/>
  <c r="E43" i="17"/>
  <c r="AO43" i="17"/>
  <c r="O43" i="17"/>
  <c r="W43" i="17"/>
  <c r="Z43" i="17"/>
  <c r="U43" i="17"/>
  <c r="AG43" i="17"/>
  <c r="G43" i="17"/>
  <c r="AR43" i="17"/>
  <c r="M43" i="17"/>
  <c r="AH43" i="17"/>
  <c r="AP43" i="17"/>
  <c r="H43" i="17"/>
  <c r="P43" i="17"/>
  <c r="X43" i="17"/>
  <c r="AQ43" i="17"/>
  <c r="I43" i="17"/>
  <c r="Q43" i="17"/>
  <c r="Y43" i="17"/>
  <c r="J43" i="17"/>
  <c r="AA43" i="17"/>
  <c r="AI43" i="17"/>
  <c r="R43" i="17"/>
  <c r="AC43" i="17"/>
  <c r="AJ43" i="17"/>
  <c r="AK43" i="17"/>
  <c r="AS43" i="17"/>
  <c r="K43" i="17"/>
  <c r="S43" i="17"/>
  <c r="AL43" i="17"/>
  <c r="L43" i="17"/>
  <c r="T43" i="17"/>
  <c r="AB43" i="17"/>
  <c r="AM43" i="17"/>
  <c r="AE43" i="17"/>
  <c r="F35" i="38"/>
  <c r="I35" i="38"/>
  <c r="AW13" i="14"/>
  <c r="L17" i="37"/>
  <c r="T17" i="37"/>
  <c r="D17" i="38"/>
  <c r="AB17" i="37"/>
  <c r="AW50" i="17"/>
  <c r="S17" i="37"/>
  <c r="AW51" i="17"/>
  <c r="AW56" i="17"/>
  <c r="AW60" i="17"/>
  <c r="M17" i="37"/>
  <c r="U17" i="37"/>
  <c r="E17" i="38"/>
  <c r="I17" i="37"/>
  <c r="R17" i="37"/>
  <c r="AW59" i="17"/>
  <c r="AW66" i="17"/>
  <c r="N17" i="37"/>
  <c r="V17" i="37"/>
  <c r="F17" i="38"/>
  <c r="Q17" i="37"/>
  <c r="AW62" i="17"/>
  <c r="AW52" i="17"/>
  <c r="AW61" i="17"/>
  <c r="O17" i="37"/>
  <c r="W17" i="37"/>
  <c r="Y17" i="37"/>
  <c r="AW54" i="17"/>
  <c r="AW55" i="17"/>
  <c r="K17" i="37"/>
  <c r="AW57" i="17"/>
  <c r="P17" i="37"/>
  <c r="X17" i="37"/>
  <c r="AW58" i="17"/>
  <c r="J17" i="37"/>
  <c r="AW63" i="17"/>
  <c r="I17" i="38"/>
  <c r="K58" i="18"/>
  <c r="S58" i="18"/>
  <c r="AA58" i="18"/>
  <c r="AI58" i="18"/>
  <c r="AQ58" i="18"/>
  <c r="G23" i="17"/>
  <c r="O23" i="17"/>
  <c r="W23" i="17"/>
  <c r="AE23" i="17"/>
  <c r="AM23" i="17"/>
  <c r="AR19" i="17"/>
  <c r="AV58" i="18"/>
  <c r="L58" i="18"/>
  <c r="T58" i="18"/>
  <c r="AB58" i="18"/>
  <c r="AJ58" i="18"/>
  <c r="AR58" i="18"/>
  <c r="H23" i="17"/>
  <c r="P23" i="17"/>
  <c r="X23" i="17"/>
  <c r="AF23" i="17"/>
  <c r="AN23" i="17"/>
  <c r="E23" i="17"/>
  <c r="M19" i="17"/>
  <c r="U19" i="17"/>
  <c r="AC19" i="17"/>
  <c r="AK19" i="17"/>
  <c r="AS19" i="17"/>
  <c r="AO23" i="17"/>
  <c r="F19" i="17"/>
  <c r="N19" i="17"/>
  <c r="V19" i="17"/>
  <c r="AD19" i="17"/>
  <c r="AL19" i="17"/>
  <c r="AT19" i="17"/>
  <c r="AD58" i="18"/>
  <c r="R23" i="17"/>
  <c r="AP23" i="17"/>
  <c r="G19" i="17"/>
  <c r="AE19" i="17"/>
  <c r="R58" i="18"/>
  <c r="V23" i="17"/>
  <c r="AL23" i="17"/>
  <c r="AI19" i="17"/>
  <c r="T19" i="17"/>
  <c r="E58" i="18"/>
  <c r="M58" i="18"/>
  <c r="U58" i="18"/>
  <c r="AC58" i="18"/>
  <c r="AK58" i="18"/>
  <c r="AS58" i="18"/>
  <c r="I23" i="17"/>
  <c r="Q23" i="17"/>
  <c r="Y23" i="17"/>
  <c r="AG23" i="17"/>
  <c r="AL58" i="18"/>
  <c r="Z23" i="17"/>
  <c r="O19" i="17"/>
  <c r="AM19" i="17"/>
  <c r="AH58" i="18"/>
  <c r="S19" i="17"/>
  <c r="AW23" i="17"/>
  <c r="F58" i="18"/>
  <c r="N58" i="18"/>
  <c r="V58" i="18"/>
  <c r="D58" i="18"/>
  <c r="J23" i="17"/>
  <c r="AH23" i="17"/>
  <c r="W19" i="17"/>
  <c r="AW19" i="17"/>
  <c r="AP58" i="18"/>
  <c r="F23" i="17"/>
  <c r="AT23" i="17"/>
  <c r="AQ19" i="17"/>
  <c r="AJ19" i="17"/>
  <c r="G58" i="18"/>
  <c r="O58" i="18"/>
  <c r="W58" i="18"/>
  <c r="AE58" i="18"/>
  <c r="AM58" i="18"/>
  <c r="K23" i="17"/>
  <c r="S23" i="17"/>
  <c r="AA23" i="17"/>
  <c r="AI23" i="17"/>
  <c r="AQ23" i="17"/>
  <c r="H19" i="17"/>
  <c r="P19" i="17"/>
  <c r="X19" i="17"/>
  <c r="AF19" i="17"/>
  <c r="AN19" i="17"/>
  <c r="E19" i="17"/>
  <c r="AO19" i="17"/>
  <c r="Q58" i="18"/>
  <c r="AG58" i="18"/>
  <c r="AO58" i="18"/>
  <c r="U23" i="17"/>
  <c r="AK23" i="17"/>
  <c r="J19" i="17"/>
  <c r="Z19" i="17"/>
  <c r="AP19" i="17"/>
  <c r="J58" i="18"/>
  <c r="AD23" i="17"/>
  <c r="AA19" i="17"/>
  <c r="AB19" i="17"/>
  <c r="H58" i="18"/>
  <c r="P58" i="18"/>
  <c r="X58" i="18"/>
  <c r="AF58" i="18"/>
  <c r="AN58" i="18"/>
  <c r="L23" i="17"/>
  <c r="T23" i="17"/>
  <c r="AB23" i="17"/>
  <c r="AJ23" i="17"/>
  <c r="AR23" i="17"/>
  <c r="I19" i="17"/>
  <c r="Q19" i="17"/>
  <c r="Y19" i="17"/>
  <c r="AG19" i="17"/>
  <c r="I58" i="18"/>
  <c r="Y58" i="18"/>
  <c r="M23" i="17"/>
  <c r="AC23" i="17"/>
  <c r="AS23" i="17"/>
  <c r="R19" i="17"/>
  <c r="AH19" i="17"/>
  <c r="Z58" i="18"/>
  <c r="N23" i="17"/>
  <c r="K19" i="17"/>
  <c r="L19" i="17"/>
  <c r="AW56" i="14"/>
  <c r="AW47" i="14"/>
  <c r="AW39" i="14"/>
  <c r="AW31" i="14"/>
  <c r="AW22" i="14"/>
  <c r="AW5" i="14"/>
  <c r="AT54" i="14"/>
  <c r="AT45" i="14"/>
  <c r="AT37" i="14"/>
  <c r="AT28" i="14"/>
  <c r="AT20" i="14"/>
  <c r="AT11" i="14"/>
  <c r="AW55" i="14"/>
  <c r="AW46" i="14"/>
  <c r="AW38" i="14"/>
  <c r="AW30" i="14"/>
  <c r="AW21" i="14"/>
  <c r="AW12" i="14"/>
  <c r="AT62" i="14"/>
  <c r="AT53" i="14"/>
  <c r="AT44" i="14"/>
  <c r="AT36" i="14"/>
  <c r="AT27" i="14"/>
  <c r="AT19" i="14"/>
  <c r="AT10" i="14"/>
  <c r="AW54" i="14"/>
  <c r="AW45" i="14"/>
  <c r="AW37" i="14"/>
  <c r="AW28" i="14"/>
  <c r="AW20" i="14"/>
  <c r="AW11" i="14"/>
  <c r="AT61" i="14"/>
  <c r="AT52" i="14"/>
  <c r="AT43" i="14"/>
  <c r="AT35" i="14"/>
  <c r="AT26" i="14"/>
  <c r="AT18" i="14"/>
  <c r="AT9" i="14"/>
  <c r="AT49" i="14"/>
  <c r="AT24" i="14"/>
  <c r="AW40" i="14"/>
  <c r="AT55" i="14"/>
  <c r="AT12" i="14"/>
  <c r="AW62" i="14"/>
  <c r="AW53" i="14"/>
  <c r="AW44" i="14"/>
  <c r="AW36" i="14"/>
  <c r="AW27" i="14"/>
  <c r="AW19" i="14"/>
  <c r="AW10" i="14"/>
  <c r="AT59" i="14"/>
  <c r="AT51" i="14"/>
  <c r="AT42" i="14"/>
  <c r="AT34" i="14"/>
  <c r="AT25" i="14"/>
  <c r="AT17" i="14"/>
  <c r="AT8" i="14"/>
  <c r="AT41" i="14"/>
  <c r="AT7" i="14"/>
  <c r="AW14" i="14"/>
  <c r="AT30" i="14"/>
  <c r="AW61" i="14"/>
  <c r="AW52" i="14"/>
  <c r="AW43" i="14"/>
  <c r="AW35" i="14"/>
  <c r="AW26" i="14"/>
  <c r="AW18" i="14"/>
  <c r="AW9" i="14"/>
  <c r="AT58" i="14"/>
  <c r="AT33" i="14"/>
  <c r="AT16" i="14"/>
  <c r="AW32" i="14"/>
  <c r="AT46" i="14"/>
  <c r="AW59" i="14"/>
  <c r="AW51" i="14"/>
  <c r="AW42" i="14"/>
  <c r="AW34" i="14"/>
  <c r="AW25" i="14"/>
  <c r="AW17" i="14"/>
  <c r="AW8" i="14"/>
  <c r="AT57" i="14"/>
  <c r="AT48" i="14"/>
  <c r="AT40" i="14"/>
  <c r="AT32" i="14"/>
  <c r="AT23" i="14"/>
  <c r="AT14" i="14"/>
  <c r="AT6" i="14"/>
  <c r="AW57" i="14"/>
  <c r="AW6" i="14"/>
  <c r="AT21" i="14"/>
  <c r="AW58" i="14"/>
  <c r="AW49" i="14"/>
  <c r="AW41" i="14"/>
  <c r="AW33" i="14"/>
  <c r="AW24" i="14"/>
  <c r="AW16" i="14"/>
  <c r="AW7" i="14"/>
  <c r="AT56" i="14"/>
  <c r="AT47" i="14"/>
  <c r="AT39" i="14"/>
  <c r="AT31" i="14"/>
  <c r="AT22" i="14"/>
  <c r="AT13" i="14"/>
  <c r="AT5" i="14"/>
  <c r="AW48" i="14"/>
  <c r="AW23" i="14"/>
  <c r="AT38" i="14"/>
  <c r="AW55" i="28"/>
  <c r="AW47" i="28"/>
  <c r="AW39" i="28"/>
  <c r="AW31" i="28"/>
  <c r="AW23" i="28"/>
  <c r="AZ23" i="28" s="1"/>
  <c r="AW15" i="28"/>
  <c r="AW7" i="28"/>
  <c r="AT50" i="28"/>
  <c r="AT42" i="28"/>
  <c r="AT34" i="28"/>
  <c r="AT26" i="28"/>
  <c r="AT18" i="28"/>
  <c r="AT10" i="28"/>
  <c r="AW53" i="27"/>
  <c r="AW45" i="27"/>
  <c r="AW37" i="27"/>
  <c r="AW29" i="27"/>
  <c r="AZ29" i="27" s="1"/>
  <c r="AW21" i="27"/>
  <c r="AZ21" i="27" s="1"/>
  <c r="AW13" i="27"/>
  <c r="AW5" i="27"/>
  <c r="AT48" i="27"/>
  <c r="AT40" i="27"/>
  <c r="AT32" i="27"/>
  <c r="AT24" i="27"/>
  <c r="AT16" i="27"/>
  <c r="AT8" i="27"/>
  <c r="AW51" i="26"/>
  <c r="AZ51" i="26" s="1"/>
  <c r="AW43" i="26"/>
  <c r="AZ43" i="26" s="1"/>
  <c r="AW35" i="26"/>
  <c r="AW27" i="26"/>
  <c r="AW19" i="26"/>
  <c r="AW11" i="26"/>
  <c r="AZ11" i="26" s="1"/>
  <c r="AT54" i="26"/>
  <c r="AT46" i="26"/>
  <c r="AT38" i="26"/>
  <c r="AT30" i="26"/>
  <c r="AT22" i="26"/>
  <c r="AT14" i="26"/>
  <c r="AT6" i="26"/>
  <c r="AW49" i="25"/>
  <c r="AW41" i="25"/>
  <c r="AW33" i="25"/>
  <c r="AW25" i="25"/>
  <c r="AZ25" i="25" s="1"/>
  <c r="AW17" i="25"/>
  <c r="AW9" i="25"/>
  <c r="AZ9" i="25" s="1"/>
  <c r="AT52" i="25"/>
  <c r="AT44" i="25"/>
  <c r="AT36" i="25"/>
  <c r="AT28" i="25"/>
  <c r="AT20" i="25"/>
  <c r="AT12" i="25"/>
  <c r="AW55" i="20"/>
  <c r="AW47" i="20"/>
  <c r="AW39" i="20"/>
  <c r="AW31" i="20"/>
  <c r="AW23" i="20"/>
  <c r="AZ23" i="20" s="1"/>
  <c r="AW15" i="20"/>
  <c r="AW7" i="20"/>
  <c r="AT50" i="20"/>
  <c r="AT42" i="20"/>
  <c r="AT34" i="20"/>
  <c r="AT26" i="20"/>
  <c r="AT18" i="20"/>
  <c r="AT10" i="20"/>
  <c r="AW53" i="19"/>
  <c r="AW45" i="19"/>
  <c r="AW37" i="19"/>
  <c r="AW29" i="19"/>
  <c r="AZ29" i="19" s="1"/>
  <c r="AW21" i="19"/>
  <c r="AZ21" i="19" s="1"/>
  <c r="AW54" i="28"/>
  <c r="AZ54" i="28" s="1"/>
  <c r="AW46" i="28"/>
  <c r="AW38" i="28"/>
  <c r="AW30" i="28"/>
  <c r="AW22" i="28"/>
  <c r="AW14" i="28"/>
  <c r="AW6" i="28"/>
  <c r="AZ6" i="28" s="1"/>
  <c r="AT49" i="28"/>
  <c r="AT41" i="28"/>
  <c r="AT33" i="28"/>
  <c r="AT25" i="28"/>
  <c r="AT17" i="28"/>
  <c r="AT9" i="28"/>
  <c r="AW52" i="27"/>
  <c r="AZ52" i="27" s="1"/>
  <c r="AW44" i="27"/>
  <c r="AW36" i="27"/>
  <c r="AZ36" i="27" s="1"/>
  <c r="AW28" i="27"/>
  <c r="AZ28" i="27" s="1"/>
  <c r="AW20" i="27"/>
  <c r="AW12" i="27"/>
  <c r="AT55" i="27"/>
  <c r="AT47" i="27"/>
  <c r="AT39" i="27"/>
  <c r="AT31" i="27"/>
  <c r="AT23" i="27"/>
  <c r="AT15" i="27"/>
  <c r="AT7" i="27"/>
  <c r="AW50" i="26"/>
  <c r="AW42" i="26"/>
  <c r="AW34" i="26"/>
  <c r="AZ34" i="26" s="1"/>
  <c r="AW26" i="26"/>
  <c r="AW18" i="26"/>
  <c r="AW10" i="26"/>
  <c r="AT53" i="26"/>
  <c r="AT45" i="26"/>
  <c r="AT37" i="26"/>
  <c r="AT29" i="26"/>
  <c r="AT21" i="26"/>
  <c r="AT13" i="26"/>
  <c r="AT5" i="26"/>
  <c r="AW48" i="25"/>
  <c r="AW40" i="25"/>
  <c r="AZ40" i="25" s="1"/>
  <c r="AW32" i="25"/>
  <c r="AW24" i="25"/>
  <c r="AW16" i="25"/>
  <c r="AW8" i="25"/>
  <c r="AZ8" i="25" s="1"/>
  <c r="AT51" i="25"/>
  <c r="AT43" i="25"/>
  <c r="AT35" i="25"/>
  <c r="AT27" i="25"/>
  <c r="AT19" i="25"/>
  <c r="AT11" i="25"/>
  <c r="AW54" i="20"/>
  <c r="AW46" i="20"/>
  <c r="AW38" i="20"/>
  <c r="AW30" i="20"/>
  <c r="AW22" i="20"/>
  <c r="AW14" i="20"/>
  <c r="AW6" i="20"/>
  <c r="AZ6" i="20" s="1"/>
  <c r="AT49" i="20"/>
  <c r="AT41" i="20"/>
  <c r="AT33" i="20"/>
  <c r="AT25" i="20"/>
  <c r="AT17" i="20"/>
  <c r="AT9" i="20"/>
  <c r="AW52" i="19"/>
  <c r="AZ52" i="19" s="1"/>
  <c r="AW44" i="19"/>
  <c r="AW36" i="19"/>
  <c r="AW28" i="19"/>
  <c r="AZ28" i="19" s="1"/>
  <c r="AW20" i="19"/>
  <c r="AW53" i="28"/>
  <c r="AW45" i="28"/>
  <c r="AW37" i="28"/>
  <c r="AW29" i="28"/>
  <c r="AZ29" i="28" s="1"/>
  <c r="AW21" i="28"/>
  <c r="AZ21" i="28" s="1"/>
  <c r="AW13" i="28"/>
  <c r="AW5" i="28"/>
  <c r="AT48" i="28"/>
  <c r="AT40" i="28"/>
  <c r="AT32" i="28"/>
  <c r="AT24" i="28"/>
  <c r="AT16" i="28"/>
  <c r="AT8" i="28"/>
  <c r="AW51" i="27"/>
  <c r="AZ51" i="27" s="1"/>
  <c r="AW43" i="27"/>
  <c r="AZ43" i="27" s="1"/>
  <c r="AW35" i="27"/>
  <c r="AW27" i="27"/>
  <c r="AW19" i="27"/>
  <c r="AW11" i="27"/>
  <c r="AZ11" i="27" s="1"/>
  <c r="AT54" i="27"/>
  <c r="AT46" i="27"/>
  <c r="AT38" i="27"/>
  <c r="AT30" i="27"/>
  <c r="AT22" i="27"/>
  <c r="AT14" i="27"/>
  <c r="AT6" i="27"/>
  <c r="AW49" i="26"/>
  <c r="AW41" i="26"/>
  <c r="AZ41" i="26" s="1"/>
  <c r="AW33" i="26"/>
  <c r="AW25" i="26"/>
  <c r="AW17" i="26"/>
  <c r="AW9" i="26"/>
  <c r="AZ9" i="26" s="1"/>
  <c r="AT52" i="26"/>
  <c r="AT44" i="26"/>
  <c r="AT36" i="26"/>
  <c r="AT28" i="26"/>
  <c r="AT20" i="26"/>
  <c r="AT12" i="26"/>
  <c r="AW55" i="25"/>
  <c r="AW47" i="25"/>
  <c r="AW39" i="25"/>
  <c r="AW31" i="25"/>
  <c r="AW23" i="25"/>
  <c r="AZ23" i="25" s="1"/>
  <c r="AW15" i="25"/>
  <c r="AW7" i="25"/>
  <c r="AT50" i="25"/>
  <c r="AT42" i="25"/>
  <c r="AT34" i="25"/>
  <c r="AT26" i="25"/>
  <c r="AT18" i="25"/>
  <c r="AT10" i="25"/>
  <c r="AW53" i="20"/>
  <c r="AW45" i="20"/>
  <c r="AW37" i="20"/>
  <c r="AW29" i="20"/>
  <c r="AZ29" i="20" s="1"/>
  <c r="AW21" i="20"/>
  <c r="AZ21" i="20" s="1"/>
  <c r="AW13" i="20"/>
  <c r="AW5" i="20"/>
  <c r="AT48" i="20"/>
  <c r="AT40" i="20"/>
  <c r="AT32" i="20"/>
  <c r="AT24" i="20"/>
  <c r="AT16" i="20"/>
  <c r="AT8" i="20"/>
  <c r="AW51" i="19"/>
  <c r="AZ51" i="19" s="1"/>
  <c r="AW43" i="19"/>
  <c r="AZ43" i="19" s="1"/>
  <c r="AW35" i="19"/>
  <c r="AW27" i="19"/>
  <c r="AZ27" i="19" s="1"/>
  <c r="AW52" i="28"/>
  <c r="AZ52" i="28" s="1"/>
  <c r="AW44" i="28"/>
  <c r="AW36" i="28"/>
  <c r="AZ36" i="28" s="1"/>
  <c r="AW28" i="28"/>
  <c r="AZ28" i="28" s="1"/>
  <c r="AW20" i="28"/>
  <c r="AW12" i="28"/>
  <c r="AT55" i="28"/>
  <c r="AT47" i="28"/>
  <c r="AT39" i="28"/>
  <c r="AT31" i="28"/>
  <c r="AT23" i="28"/>
  <c r="AT15" i="28"/>
  <c r="AT7" i="28"/>
  <c r="AW50" i="27"/>
  <c r="AW42" i="27"/>
  <c r="AW34" i="27"/>
  <c r="AZ34" i="27" s="1"/>
  <c r="AW26" i="27"/>
  <c r="AW18" i="27"/>
  <c r="AW10" i="27"/>
  <c r="AT53" i="27"/>
  <c r="AT45" i="27"/>
  <c r="AT37" i="27"/>
  <c r="AT29" i="27"/>
  <c r="AT21" i="27"/>
  <c r="AT13" i="27"/>
  <c r="AT5" i="27"/>
  <c r="AW48" i="26"/>
  <c r="AW40" i="26"/>
  <c r="AZ40" i="26" s="1"/>
  <c r="AW32" i="26"/>
  <c r="AW24" i="26"/>
  <c r="AW16" i="26"/>
  <c r="AW8" i="26"/>
  <c r="AZ8" i="26" s="1"/>
  <c r="AT51" i="26"/>
  <c r="AT43" i="26"/>
  <c r="AT35" i="26"/>
  <c r="AT27" i="26"/>
  <c r="AT19" i="26"/>
  <c r="AT11" i="26"/>
  <c r="AW54" i="25"/>
  <c r="AW46" i="25"/>
  <c r="AW38" i="25"/>
  <c r="AW30" i="25"/>
  <c r="AW22" i="25"/>
  <c r="AW14" i="25"/>
  <c r="AW6" i="25"/>
  <c r="AZ6" i="25" s="1"/>
  <c r="AT49" i="25"/>
  <c r="AT41" i="25"/>
  <c r="AT33" i="25"/>
  <c r="AT25" i="25"/>
  <c r="AT17" i="25"/>
  <c r="AT9" i="25"/>
  <c r="AW52" i="20"/>
  <c r="AZ52" i="20" s="1"/>
  <c r="AW44" i="20"/>
  <c r="AW36" i="20"/>
  <c r="AW28" i="20"/>
  <c r="AZ28" i="20" s="1"/>
  <c r="AW20" i="20"/>
  <c r="AW12" i="20"/>
  <c r="AT55" i="20"/>
  <c r="AT47" i="20"/>
  <c r="AT39" i="20"/>
  <c r="AT31" i="20"/>
  <c r="AT23" i="20"/>
  <c r="AT15" i="20"/>
  <c r="AT7" i="20"/>
  <c r="AW50" i="19"/>
  <c r="AW42" i="19"/>
  <c r="AW34" i="19"/>
  <c r="AZ34" i="19" s="1"/>
  <c r="AW26" i="19"/>
  <c r="AW18" i="19"/>
  <c r="AW10" i="19"/>
  <c r="AT53" i="19"/>
  <c r="AT45" i="19"/>
  <c r="AT37" i="19"/>
  <c r="AT29" i="19"/>
  <c r="AT21" i="19"/>
  <c r="AT13" i="19"/>
  <c r="AT5" i="19"/>
  <c r="AB27" i="37"/>
  <c r="AB16" i="37"/>
  <c r="Y28" i="37"/>
  <c r="Y20" i="37"/>
  <c r="Y9" i="37"/>
  <c r="AV54" i="18"/>
  <c r="AY54" i="18" s="1"/>
  <c r="AV46" i="18"/>
  <c r="AY46" i="18" s="1"/>
  <c r="AW50" i="28"/>
  <c r="AW42" i="28"/>
  <c r="AW34" i="28"/>
  <c r="AZ34" i="28" s="1"/>
  <c r="AW26" i="28"/>
  <c r="AW18" i="28"/>
  <c r="AW10" i="28"/>
  <c r="AT53" i="28"/>
  <c r="AT45" i="28"/>
  <c r="AT37" i="28"/>
  <c r="AT29" i="28"/>
  <c r="AT21" i="28"/>
  <c r="AT13" i="28"/>
  <c r="AT5" i="28"/>
  <c r="AW48" i="27"/>
  <c r="AW40" i="27"/>
  <c r="AZ40" i="27" s="1"/>
  <c r="AW32" i="27"/>
  <c r="AW24" i="27"/>
  <c r="AW16" i="27"/>
  <c r="AW8" i="27"/>
  <c r="AZ8" i="27" s="1"/>
  <c r="AT51" i="27"/>
  <c r="AT43" i="27"/>
  <c r="AT35" i="27"/>
  <c r="AT27" i="27"/>
  <c r="AT19" i="27"/>
  <c r="AT11" i="27"/>
  <c r="AW54" i="26"/>
  <c r="AZ54" i="26" s="1"/>
  <c r="AW46" i="26"/>
  <c r="AW38" i="26"/>
  <c r="AW30" i="26"/>
  <c r="AW22" i="26"/>
  <c r="AW14" i="26"/>
  <c r="AW6" i="26"/>
  <c r="AZ6" i="26" s="1"/>
  <c r="AT49" i="26"/>
  <c r="AT41" i="26"/>
  <c r="AT33" i="26"/>
  <c r="AT25" i="26"/>
  <c r="AT17" i="26"/>
  <c r="AT9" i="26"/>
  <c r="AW52" i="25"/>
  <c r="AZ52" i="25" s="1"/>
  <c r="AW44" i="25"/>
  <c r="AW36" i="25"/>
  <c r="AW28" i="25"/>
  <c r="AZ28" i="25" s="1"/>
  <c r="AW20" i="25"/>
  <c r="AW12" i="25"/>
  <c r="AT55" i="25"/>
  <c r="AT47" i="25"/>
  <c r="AT39" i="25"/>
  <c r="AT31" i="25"/>
  <c r="AT23" i="25"/>
  <c r="AT15" i="25"/>
  <c r="AT7" i="25"/>
  <c r="AW50" i="20"/>
  <c r="AW42" i="20"/>
  <c r="AW34" i="20"/>
  <c r="AZ34" i="20" s="1"/>
  <c r="AW26" i="20"/>
  <c r="AW18" i="20"/>
  <c r="AW10" i="20"/>
  <c r="AT53" i="20"/>
  <c r="AT45" i="20"/>
  <c r="AT37" i="20"/>
  <c r="AT29" i="20"/>
  <c r="AT21" i="20"/>
  <c r="AT13" i="20"/>
  <c r="AT5" i="20"/>
  <c r="AW48" i="19"/>
  <c r="AW40" i="19"/>
  <c r="AZ40" i="19" s="1"/>
  <c r="AW32" i="19"/>
  <c r="AW24" i="19"/>
  <c r="AW16" i="19"/>
  <c r="AW8" i="19"/>
  <c r="AZ8" i="19" s="1"/>
  <c r="AT51" i="19"/>
  <c r="AT43" i="19"/>
  <c r="AT35" i="19"/>
  <c r="AT27" i="19"/>
  <c r="AT19" i="19"/>
  <c r="AT11" i="19"/>
  <c r="AB33" i="37"/>
  <c r="AB25" i="37"/>
  <c r="AB14" i="37"/>
  <c r="Y35" i="37"/>
  <c r="Y26" i="37"/>
  <c r="Y15" i="37"/>
  <c r="Y5" i="37"/>
  <c r="AV52" i="18"/>
  <c r="AV44" i="18"/>
  <c r="AW49" i="28"/>
  <c r="AW41" i="28"/>
  <c r="AZ41" i="28" s="1"/>
  <c r="AW33" i="28"/>
  <c r="AW25" i="28"/>
  <c r="AW17" i="28"/>
  <c r="AW9" i="28"/>
  <c r="AZ9" i="28" s="1"/>
  <c r="AT52" i="28"/>
  <c r="AT44" i="28"/>
  <c r="AT36" i="28"/>
  <c r="AT28" i="28"/>
  <c r="AT20" i="28"/>
  <c r="AT12" i="28"/>
  <c r="AW55" i="27"/>
  <c r="AW47" i="27"/>
  <c r="AW39" i="27"/>
  <c r="AW31" i="27"/>
  <c r="AW23" i="27"/>
  <c r="AZ23" i="27" s="1"/>
  <c r="AW15" i="27"/>
  <c r="AW7" i="27"/>
  <c r="AT50" i="27"/>
  <c r="AT42" i="27"/>
  <c r="AT34" i="27"/>
  <c r="AT26" i="27"/>
  <c r="AT18" i="27"/>
  <c r="AT10" i="27"/>
  <c r="AW53" i="26"/>
  <c r="AW45" i="26"/>
  <c r="AW37" i="26"/>
  <c r="AW29" i="26"/>
  <c r="AZ29" i="26" s="1"/>
  <c r="AW21" i="26"/>
  <c r="AZ21" i="26" s="1"/>
  <c r="AW13" i="26"/>
  <c r="AT48" i="26"/>
  <c r="AT40" i="26"/>
  <c r="AT32" i="26"/>
  <c r="AT24" i="26"/>
  <c r="AT16" i="26"/>
  <c r="AT8" i="26"/>
  <c r="AW51" i="25"/>
  <c r="AZ51" i="25" s="1"/>
  <c r="AW43" i="25"/>
  <c r="AZ43" i="25" s="1"/>
  <c r="AW35" i="25"/>
  <c r="AW27" i="25"/>
  <c r="AZ27" i="25" s="1"/>
  <c r="AW19" i="25"/>
  <c r="AW11" i="25"/>
  <c r="AZ11" i="25" s="1"/>
  <c r="AT54" i="25"/>
  <c r="AT46" i="25"/>
  <c r="AT38" i="25"/>
  <c r="AW51" i="28"/>
  <c r="AZ51" i="28" s="1"/>
  <c r="AW19" i="28"/>
  <c r="AT38" i="28"/>
  <c r="AT6" i="28"/>
  <c r="AW25" i="27"/>
  <c r="AT44" i="27"/>
  <c r="AT12" i="27"/>
  <c r="AW31" i="26"/>
  <c r="AT50" i="26"/>
  <c r="AT18" i="26"/>
  <c r="AW37" i="25"/>
  <c r="AW5" i="25"/>
  <c r="AT29" i="25"/>
  <c r="AT6" i="25"/>
  <c r="AW35" i="20"/>
  <c r="AW16" i="20"/>
  <c r="AT44" i="20"/>
  <c r="AT22" i="20"/>
  <c r="AW54" i="19"/>
  <c r="AW31" i="19"/>
  <c r="AW14" i="19"/>
  <c r="AT55" i="19"/>
  <c r="AT44" i="19"/>
  <c r="AT33" i="19"/>
  <c r="AT23" i="19"/>
  <c r="AT12" i="19"/>
  <c r="AB31" i="37"/>
  <c r="AB21" i="37"/>
  <c r="AB5" i="37"/>
  <c r="Y24" i="37"/>
  <c r="Y11" i="37"/>
  <c r="AV53" i="18"/>
  <c r="AV42" i="18"/>
  <c r="AY42" i="18" s="1"/>
  <c r="AV26" i="18"/>
  <c r="AY26" i="18" s="1"/>
  <c r="AV11" i="18"/>
  <c r="AS50" i="18"/>
  <c r="AS34" i="18"/>
  <c r="AS19" i="18"/>
  <c r="AW46" i="17"/>
  <c r="AW28" i="17"/>
  <c r="AW48" i="28"/>
  <c r="AW16" i="28"/>
  <c r="AT35" i="28"/>
  <c r="AW54" i="27"/>
  <c r="AZ54" i="27" s="1"/>
  <c r="AW22" i="27"/>
  <c r="AT41" i="27"/>
  <c r="AT9" i="27"/>
  <c r="AW28" i="26"/>
  <c r="AZ28" i="26" s="1"/>
  <c r="AT47" i="26"/>
  <c r="AT15" i="26"/>
  <c r="AW34" i="25"/>
  <c r="AZ34" i="25" s="1"/>
  <c r="AT53" i="25"/>
  <c r="AT24" i="25"/>
  <c r="AT5" i="25"/>
  <c r="AW33" i="20"/>
  <c r="AW11" i="20"/>
  <c r="AZ11" i="20" s="1"/>
  <c r="AT43" i="20"/>
  <c r="AT20" i="20"/>
  <c r="AW49" i="19"/>
  <c r="AW30" i="19"/>
  <c r="AW13" i="19"/>
  <c r="AT54" i="19"/>
  <c r="AT42" i="19"/>
  <c r="AT32" i="19"/>
  <c r="AT22" i="19"/>
  <c r="AT10" i="19"/>
  <c r="AB30" i="37"/>
  <c r="AB20" i="37"/>
  <c r="Y33" i="37"/>
  <c r="Y23" i="37"/>
  <c r="Y10" i="37"/>
  <c r="AV51" i="18"/>
  <c r="AY51" i="18" s="1"/>
  <c r="AV41" i="18"/>
  <c r="AV33" i="18"/>
  <c r="AY33" i="18" s="1"/>
  <c r="AV25" i="18"/>
  <c r="AV18" i="18"/>
  <c r="AV10" i="18"/>
  <c r="AY10" i="18" s="1"/>
  <c r="AS57" i="18"/>
  <c r="AS49" i="18"/>
  <c r="AS41" i="18"/>
  <c r="AS33" i="18"/>
  <c r="AS25" i="18"/>
  <c r="AS18" i="18"/>
  <c r="AS10" i="18"/>
  <c r="AW36" i="17"/>
  <c r="AW27" i="17"/>
  <c r="AW17" i="17"/>
  <c r="AW9" i="17"/>
  <c r="AT61" i="17"/>
  <c r="AT52" i="17"/>
  <c r="AT35" i="17"/>
  <c r="AT26" i="17"/>
  <c r="AT16" i="17"/>
  <c r="AT8" i="17"/>
  <c r="AX56" i="16"/>
  <c r="AX47" i="16"/>
  <c r="AX39" i="16"/>
  <c r="AX31" i="16"/>
  <c r="AX22" i="16"/>
  <c r="AX14" i="16"/>
  <c r="AX6" i="16"/>
  <c r="AU54" i="16"/>
  <c r="AU45" i="16"/>
  <c r="AU37" i="16"/>
  <c r="AU29" i="16"/>
  <c r="AU20" i="16"/>
  <c r="AU12" i="16"/>
  <c r="AW43" i="28"/>
  <c r="AZ43" i="28" s="1"/>
  <c r="AW11" i="28"/>
  <c r="AZ11" i="28" s="1"/>
  <c r="AT30" i="28"/>
  <c r="AW49" i="27"/>
  <c r="AW17" i="27"/>
  <c r="AT36" i="27"/>
  <c r="AW55" i="26"/>
  <c r="AW23" i="26"/>
  <c r="AZ23" i="26" s="1"/>
  <c r="AT42" i="26"/>
  <c r="AT10" i="26"/>
  <c r="AW29" i="25"/>
  <c r="AZ29" i="25" s="1"/>
  <c r="AT48" i="25"/>
  <c r="AT22" i="25"/>
  <c r="AW51" i="20"/>
  <c r="AZ51" i="20" s="1"/>
  <c r="AW32" i="20"/>
  <c r="AW9" i="20"/>
  <c r="AZ9" i="20" s="1"/>
  <c r="AT38" i="20"/>
  <c r="AT19" i="20"/>
  <c r="AW47" i="19"/>
  <c r="AW25" i="19"/>
  <c r="AZ25" i="19" s="1"/>
  <c r="AW12" i="19"/>
  <c r="AT52" i="19"/>
  <c r="AT41" i="19"/>
  <c r="AT31" i="19"/>
  <c r="AT20" i="19"/>
  <c r="AT9" i="19"/>
  <c r="AB29" i="37"/>
  <c r="AB15" i="37"/>
  <c r="Y32" i="37"/>
  <c r="Y22" i="37"/>
  <c r="AV50" i="18"/>
  <c r="AV40" i="18"/>
  <c r="AV32" i="18"/>
  <c r="AV24" i="18"/>
  <c r="AV17" i="18"/>
  <c r="AV9" i="18"/>
  <c r="AY9" i="18" s="1"/>
  <c r="AS56" i="18"/>
  <c r="AS48" i="18"/>
  <c r="AS40" i="18"/>
  <c r="AS32" i="18"/>
  <c r="AS24" i="18"/>
  <c r="AS17" i="18"/>
  <c r="AS9" i="18"/>
  <c r="AW35" i="17"/>
  <c r="AW26" i="17"/>
  <c r="AW16" i="17"/>
  <c r="AW8" i="17"/>
  <c r="AT60" i="17"/>
  <c r="AT51" i="17"/>
  <c r="AT42" i="17"/>
  <c r="AT34" i="17"/>
  <c r="AT25" i="17"/>
  <c r="AT15" i="17"/>
  <c r="AT7" i="17"/>
  <c r="AX55" i="16"/>
  <c r="AX46" i="16"/>
  <c r="AX38" i="16"/>
  <c r="AX30" i="16"/>
  <c r="AX21" i="16"/>
  <c r="AX13" i="16"/>
  <c r="AU53" i="16"/>
  <c r="AU44" i="16"/>
  <c r="AU36" i="16"/>
  <c r="AU27" i="16"/>
  <c r="AU19" i="16"/>
  <c r="AU11" i="16"/>
  <c r="I33" i="38"/>
  <c r="I25" i="38"/>
  <c r="I14" i="38"/>
  <c r="F26" i="38"/>
  <c r="F15" i="38"/>
  <c r="AT19" i="28"/>
  <c r="AW12" i="26"/>
  <c r="AW18" i="25"/>
  <c r="AW43" i="20"/>
  <c r="AZ43" i="20" s="1"/>
  <c r="AT52" i="20"/>
  <c r="AW39" i="19"/>
  <c r="AW40" i="28"/>
  <c r="AZ40" i="28" s="1"/>
  <c r="AW8" i="28"/>
  <c r="AZ8" i="28" s="1"/>
  <c r="AT27" i="28"/>
  <c r="AW46" i="27"/>
  <c r="AW14" i="27"/>
  <c r="AT33" i="27"/>
  <c r="AW52" i="26"/>
  <c r="AZ52" i="26" s="1"/>
  <c r="AW20" i="26"/>
  <c r="AT39" i="26"/>
  <c r="AT7" i="26"/>
  <c r="AW26" i="25"/>
  <c r="AT45" i="25"/>
  <c r="AT21" i="25"/>
  <c r="AW49" i="20"/>
  <c r="AW27" i="20"/>
  <c r="AZ27" i="20" s="1"/>
  <c r="AW8" i="20"/>
  <c r="AZ8" i="20" s="1"/>
  <c r="AT36" i="20"/>
  <c r="AT14" i="20"/>
  <c r="AW46" i="19"/>
  <c r="AW23" i="19"/>
  <c r="AZ23" i="19" s="1"/>
  <c r="AW11" i="19"/>
  <c r="AZ11" i="19" s="1"/>
  <c r="AT50" i="19"/>
  <c r="AT40" i="19"/>
  <c r="AT30" i="19"/>
  <c r="AT18" i="19"/>
  <c r="AT8" i="19"/>
  <c r="AB28" i="37"/>
  <c r="AB13" i="37"/>
  <c r="Y31" i="37"/>
  <c r="Y21" i="37"/>
  <c r="AV60" i="18"/>
  <c r="AV49" i="18"/>
  <c r="AV39" i="18"/>
  <c r="AY39" i="18" s="1"/>
  <c r="AV31" i="18"/>
  <c r="AY31" i="18" s="1"/>
  <c r="AV23" i="18"/>
  <c r="AV16" i="18"/>
  <c r="AV8" i="18"/>
  <c r="AY8" i="18" s="1"/>
  <c r="AS55" i="18"/>
  <c r="AS47" i="18"/>
  <c r="AS39" i="18"/>
  <c r="AS31" i="18"/>
  <c r="AS23" i="18"/>
  <c r="AS16" i="18"/>
  <c r="AS8" i="18"/>
  <c r="AW42" i="17"/>
  <c r="AW34" i="17"/>
  <c r="AW25" i="17"/>
  <c r="AW15" i="17"/>
  <c r="AW7" i="17"/>
  <c r="AT59" i="17"/>
  <c r="AT50" i="17"/>
  <c r="AT41" i="17"/>
  <c r="AT33" i="17"/>
  <c r="AT24" i="17"/>
  <c r="AT14" i="17"/>
  <c r="AT6" i="17"/>
  <c r="AX54" i="16"/>
  <c r="AX45" i="16"/>
  <c r="AX37" i="16"/>
  <c r="AX29" i="16"/>
  <c r="AX20" i="16"/>
  <c r="AX12" i="16"/>
  <c r="AU52" i="16"/>
  <c r="AU43" i="16"/>
  <c r="AU35" i="16"/>
  <c r="AU26" i="16"/>
  <c r="AU18" i="16"/>
  <c r="AU10" i="16"/>
  <c r="I24" i="38"/>
  <c r="I13" i="38"/>
  <c r="F33" i="38"/>
  <c r="F25" i="38"/>
  <c r="F14" i="38"/>
  <c r="AT51" i="28"/>
  <c r="AW6" i="27"/>
  <c r="AZ6" i="27" s="1"/>
  <c r="AW44" i="26"/>
  <c r="AW50" i="25"/>
  <c r="AT14" i="25"/>
  <c r="AT30" i="20"/>
  <c r="AW19" i="19"/>
  <c r="AW35" i="28"/>
  <c r="AT54" i="28"/>
  <c r="AT22" i="28"/>
  <c r="AW41" i="27"/>
  <c r="AZ41" i="27" s="1"/>
  <c r="AW9" i="27"/>
  <c r="AZ9" i="27" s="1"/>
  <c r="AT28" i="27"/>
  <c r="AW47" i="26"/>
  <c r="AW15" i="26"/>
  <c r="AT34" i="26"/>
  <c r="AW53" i="25"/>
  <c r="AW21" i="25"/>
  <c r="AZ21" i="25" s="1"/>
  <c r="AT40" i="25"/>
  <c r="AT16" i="25"/>
  <c r="AW48" i="20"/>
  <c r="AW25" i="20"/>
  <c r="AZ25" i="20" s="1"/>
  <c r="AT54" i="20"/>
  <c r="AT35" i="20"/>
  <c r="AT12" i="20"/>
  <c r="AW41" i="19"/>
  <c r="AW22" i="19"/>
  <c r="AW9" i="19"/>
  <c r="AZ9" i="19" s="1"/>
  <c r="AT49" i="19"/>
  <c r="AT39" i="19"/>
  <c r="AT28" i="19"/>
  <c r="AT17" i="19"/>
  <c r="AB26" i="37"/>
  <c r="AB12" i="37"/>
  <c r="Y30" i="37"/>
  <c r="Y16" i="37"/>
  <c r="AV59" i="18"/>
  <c r="AY59" i="18" s="1"/>
  <c r="AV48" i="18"/>
  <c r="AV38" i="18"/>
  <c r="AY38" i="18" s="1"/>
  <c r="AV30" i="18"/>
  <c r="AY30" i="18" s="1"/>
  <c r="AV22" i="18"/>
  <c r="AY22" i="18" s="1"/>
  <c r="AV15" i="18"/>
  <c r="AV7" i="18"/>
  <c r="AS54" i="18"/>
  <c r="AS46" i="18"/>
  <c r="AS38" i="18"/>
  <c r="AS30" i="18"/>
  <c r="AS22" i="18"/>
  <c r="AS15" i="18"/>
  <c r="AS7" i="18"/>
  <c r="AW41" i="17"/>
  <c r="AW33" i="17"/>
  <c r="AW24" i="17"/>
  <c r="AW14" i="17"/>
  <c r="AW6" i="17"/>
  <c r="AT58" i="17"/>
  <c r="AT49" i="17"/>
  <c r="AT40" i="17"/>
  <c r="AT32" i="17"/>
  <c r="AT22" i="17"/>
  <c r="AT13" i="17"/>
  <c r="AT5" i="17"/>
  <c r="AX53" i="16"/>
  <c r="AX44" i="16"/>
  <c r="AX36" i="16"/>
  <c r="AX27" i="16"/>
  <c r="AX19" i="16"/>
  <c r="AX11" i="16"/>
  <c r="AU59" i="16"/>
  <c r="AU51" i="16"/>
  <c r="AU42" i="16"/>
  <c r="AU34" i="16"/>
  <c r="AU25" i="16"/>
  <c r="AU17" i="16"/>
  <c r="AU9" i="16"/>
  <c r="I31" i="38"/>
  <c r="I23" i="38"/>
  <c r="I12" i="38"/>
  <c r="F24" i="38"/>
  <c r="F13" i="38"/>
  <c r="AW32" i="28"/>
  <c r="AW38" i="27"/>
  <c r="AT25" i="27"/>
  <c r="AT31" i="26"/>
  <c r="AT37" i="25"/>
  <c r="AW24" i="20"/>
  <c r="AT11" i="20"/>
  <c r="AW7" i="19"/>
  <c r="AW24" i="28"/>
  <c r="AT43" i="28"/>
  <c r="AT11" i="28"/>
  <c r="AW30" i="27"/>
  <c r="AT49" i="27"/>
  <c r="AT17" i="27"/>
  <c r="AW36" i="26"/>
  <c r="AZ36" i="26" s="1"/>
  <c r="AT55" i="26"/>
  <c r="AT23" i="26"/>
  <c r="AW42" i="25"/>
  <c r="AW10" i="25"/>
  <c r="AT30" i="25"/>
  <c r="AT8" i="25"/>
  <c r="AW40" i="20"/>
  <c r="AZ40" i="20" s="1"/>
  <c r="AW17" i="20"/>
  <c r="AT46" i="20"/>
  <c r="AT27" i="20"/>
  <c r="AW55" i="19"/>
  <c r="AW33" i="19"/>
  <c r="AW15" i="19"/>
  <c r="AW5" i="19"/>
  <c r="AT46" i="19"/>
  <c r="AT34" i="19"/>
  <c r="AT24" i="19"/>
  <c r="AT14" i="19"/>
  <c r="AB32" i="37"/>
  <c r="AB22" i="37"/>
  <c r="AB9" i="37"/>
  <c r="Y25" i="37"/>
  <c r="Y12" i="37"/>
  <c r="AV55" i="18"/>
  <c r="AY55" i="18" s="1"/>
  <c r="AV43" i="18"/>
  <c r="AV35" i="18"/>
  <c r="AV27" i="18"/>
  <c r="AY27" i="18" s="1"/>
  <c r="AV20" i="18"/>
  <c r="AV12" i="18"/>
  <c r="AY12" i="18" s="1"/>
  <c r="AS60" i="18"/>
  <c r="AS51" i="18"/>
  <c r="AS43" i="18"/>
  <c r="AS35" i="18"/>
  <c r="AS27" i="18"/>
  <c r="AS20" i="18"/>
  <c r="AS12" i="18"/>
  <c r="AW47" i="17"/>
  <c r="AW38" i="17"/>
  <c r="AW29" i="17"/>
  <c r="AW20" i="17"/>
  <c r="AW11" i="17"/>
  <c r="AT63" i="17"/>
  <c r="AT55" i="17"/>
  <c r="AT46" i="17"/>
  <c r="AT37" i="17"/>
  <c r="AT28" i="17"/>
  <c r="AT18" i="17"/>
  <c r="AT10" i="17"/>
  <c r="AX58" i="16"/>
  <c r="AX50" i="16"/>
  <c r="AX41" i="16"/>
  <c r="AX33" i="16"/>
  <c r="AX24" i="16"/>
  <c r="AX16" i="16"/>
  <c r="AX8" i="16"/>
  <c r="AU56" i="16"/>
  <c r="AU47" i="16"/>
  <c r="AU39" i="16"/>
  <c r="AU31" i="16"/>
  <c r="AU22" i="16"/>
  <c r="AU14" i="16"/>
  <c r="AU6" i="16"/>
  <c r="I28" i="38"/>
  <c r="I20" i="38"/>
  <c r="I9" i="38"/>
  <c r="F29" i="38"/>
  <c r="F21" i="38"/>
  <c r="F10" i="38"/>
  <c r="AV34" i="18"/>
  <c r="AV19" i="18"/>
  <c r="AS59" i="18"/>
  <c r="AS42" i="18"/>
  <c r="AS26" i="18"/>
  <c r="AS11" i="18"/>
  <c r="AW37" i="17"/>
  <c r="AT28" i="20"/>
  <c r="AS44" i="18"/>
  <c r="AW39" i="17"/>
  <c r="AT21" i="17"/>
  <c r="AX34" i="16"/>
  <c r="AU23" i="16"/>
  <c r="I11" i="38"/>
  <c r="AW5" i="17"/>
  <c r="AX52" i="16"/>
  <c r="F22" i="38"/>
  <c r="AT46" i="28"/>
  <c r="AW45" i="25"/>
  <c r="AT6" i="20"/>
  <c r="AT26" i="19"/>
  <c r="AB11" i="37"/>
  <c r="AV47" i="18"/>
  <c r="AV14" i="18"/>
  <c r="AS37" i="18"/>
  <c r="AS6" i="18"/>
  <c r="AT44" i="17"/>
  <c r="AX32" i="16"/>
  <c r="AT14" i="28"/>
  <c r="AW13" i="25"/>
  <c r="AW38" i="19"/>
  <c r="AT25" i="19"/>
  <c r="AB10" i="37"/>
  <c r="AV45" i="18"/>
  <c r="AY45" i="18" s="1"/>
  <c r="AS36" i="18"/>
  <c r="AS5" i="18"/>
  <c r="AW31" i="17"/>
  <c r="AT66" i="17"/>
  <c r="AT39" i="17"/>
  <c r="AT17" i="17"/>
  <c r="AX51" i="16"/>
  <c r="AX26" i="16"/>
  <c r="AX7" i="16"/>
  <c r="AU40" i="16"/>
  <c r="AU16" i="16"/>
  <c r="I27" i="38"/>
  <c r="I8" i="38"/>
  <c r="F20" i="38"/>
  <c r="AW41" i="20"/>
  <c r="Y14" i="37"/>
  <c r="AW49" i="17"/>
  <c r="AT31" i="17"/>
  <c r="AX18" i="16"/>
  <c r="AU8" i="16"/>
  <c r="F11" i="38"/>
  <c r="AT47" i="19"/>
  <c r="AV28" i="18"/>
  <c r="AW48" i="17"/>
  <c r="AT54" i="17"/>
  <c r="AX61" i="16"/>
  <c r="AU50" i="16"/>
  <c r="I16" i="38"/>
  <c r="AX9" i="16"/>
  <c r="I10" i="38"/>
  <c r="AW33" i="27"/>
  <c r="AT32" i="25"/>
  <c r="AW17" i="19"/>
  <c r="AT16" i="19"/>
  <c r="Y29" i="37"/>
  <c r="AV37" i="18"/>
  <c r="AY37" i="18" s="1"/>
  <c r="AV6" i="18"/>
  <c r="AY6" i="18" s="1"/>
  <c r="AS29" i="18"/>
  <c r="AW22" i="17"/>
  <c r="AT62" i="17"/>
  <c r="AT38" i="17"/>
  <c r="AT12" i="17"/>
  <c r="AX48" i="16"/>
  <c r="AX25" i="16"/>
  <c r="AU58" i="16"/>
  <c r="AU38" i="16"/>
  <c r="AU15" i="16"/>
  <c r="I26" i="38"/>
  <c r="I5" i="38"/>
  <c r="F16" i="38"/>
  <c r="AT20" i="27"/>
  <c r="AT6" i="19"/>
  <c r="AS53" i="18"/>
  <c r="AW18" i="17"/>
  <c r="AT9" i="17"/>
  <c r="AU32" i="16"/>
  <c r="F30" i="38"/>
  <c r="AW19" i="20"/>
  <c r="Y13" i="37"/>
  <c r="AS52" i="18"/>
  <c r="AW13" i="17"/>
  <c r="AX40" i="16"/>
  <c r="AU30" i="16"/>
  <c r="F28" i="38"/>
  <c r="AU41" i="16"/>
  <c r="AT52" i="27"/>
  <c r="AT13" i="25"/>
  <c r="AW6" i="19"/>
  <c r="AZ6" i="19" s="1"/>
  <c r="AT15" i="19"/>
  <c r="Y27" i="37"/>
  <c r="AV36" i="18"/>
  <c r="AV5" i="18"/>
  <c r="AY5" i="18" s="1"/>
  <c r="AS28" i="18"/>
  <c r="AW21" i="17"/>
  <c r="AT57" i="17"/>
  <c r="AT36" i="17"/>
  <c r="AT11" i="17"/>
  <c r="AX43" i="16"/>
  <c r="AX23" i="16"/>
  <c r="AU57" i="16"/>
  <c r="AU33" i="16"/>
  <c r="AU13" i="16"/>
  <c r="I22" i="38"/>
  <c r="F31" i="38"/>
  <c r="F12" i="38"/>
  <c r="AT48" i="19"/>
  <c r="AV29" i="18"/>
  <c r="AY29" i="18" s="1"/>
  <c r="AS21" i="18"/>
  <c r="AT56" i="17"/>
  <c r="AX42" i="16"/>
  <c r="AU55" i="16"/>
  <c r="AW39" i="26"/>
  <c r="AB35" i="37"/>
  <c r="AT29" i="17"/>
  <c r="AX17" i="16"/>
  <c r="F9" i="38"/>
  <c r="I29" i="38"/>
  <c r="AW7" i="26"/>
  <c r="AT51" i="20"/>
  <c r="AT38" i="19"/>
  <c r="AB24" i="37"/>
  <c r="AV57" i="18"/>
  <c r="AV21" i="18"/>
  <c r="AS45" i="18"/>
  <c r="AS14" i="18"/>
  <c r="AW40" i="17"/>
  <c r="AW12" i="17"/>
  <c r="AT48" i="17"/>
  <c r="AT27" i="17"/>
  <c r="AX59" i="16"/>
  <c r="AX35" i="16"/>
  <c r="AX15" i="16"/>
  <c r="AU48" i="16"/>
  <c r="AU24" i="16"/>
  <c r="I15" i="38"/>
  <c r="F27" i="38"/>
  <c r="F8" i="38"/>
  <c r="AW27" i="28"/>
  <c r="AT26" i="26"/>
  <c r="AT36" i="19"/>
  <c r="AB23" i="37"/>
  <c r="AV56" i="18"/>
  <c r="AY56" i="18" s="1"/>
  <c r="AS13" i="18"/>
  <c r="AW10" i="17"/>
  <c r="AT47" i="17"/>
  <c r="AX57" i="16"/>
  <c r="AX10" i="16"/>
  <c r="AU46" i="16"/>
  <c r="I30" i="38"/>
  <c r="F23" i="38"/>
  <c r="AW32" i="17"/>
  <c r="AT20" i="17"/>
  <c r="AU21" i="16"/>
  <c r="E26" i="38"/>
  <c r="E5" i="38"/>
  <c r="E35" i="38"/>
  <c r="D33" i="38"/>
  <c r="E15" i="37"/>
  <c r="M15" i="37"/>
  <c r="U15" i="37"/>
  <c r="V15" i="37"/>
  <c r="Q15" i="37"/>
  <c r="F15" i="37"/>
  <c r="G15" i="37"/>
  <c r="O15" i="37"/>
  <c r="W15" i="37"/>
  <c r="P15" i="37"/>
  <c r="D15" i="37"/>
  <c r="H15" i="37"/>
  <c r="I15" i="37"/>
  <c r="J15" i="37"/>
  <c r="R15" i="37"/>
  <c r="D15" i="38"/>
  <c r="K15" i="37"/>
  <c r="S15" i="37"/>
  <c r="E15" i="38"/>
  <c r="L15" i="37"/>
  <c r="T15" i="37"/>
  <c r="N15" i="37"/>
  <c r="X15" i="37"/>
  <c r="AR59" i="18"/>
  <c r="AT59" i="16"/>
  <c r="AS63" i="17"/>
  <c r="O62" i="14"/>
  <c r="AS59" i="14"/>
  <c r="Q62" i="14"/>
  <c r="P61" i="14"/>
  <c r="P62" i="14"/>
  <c r="O61" i="14"/>
  <c r="AO28" i="25"/>
  <c r="K55" i="28"/>
  <c r="S55" i="28"/>
  <c r="AA55" i="28"/>
  <c r="AI55" i="28"/>
  <c r="AQ55" i="28"/>
  <c r="J55" i="27"/>
  <c r="R55" i="27"/>
  <c r="Z55" i="27"/>
  <c r="AH55" i="27"/>
  <c r="AP55" i="27"/>
  <c r="I55" i="26"/>
  <c r="Q55" i="26"/>
  <c r="Y55" i="26"/>
  <c r="AG55" i="26"/>
  <c r="AO55" i="26"/>
  <c r="H55" i="25"/>
  <c r="P55" i="25"/>
  <c r="X55" i="25"/>
  <c r="AF55" i="25"/>
  <c r="AN55" i="25"/>
  <c r="G55" i="20"/>
  <c r="O55" i="20"/>
  <c r="W55" i="20"/>
  <c r="AE55" i="20"/>
  <c r="AM55" i="20"/>
  <c r="F55" i="19"/>
  <c r="N55" i="19"/>
  <c r="V55" i="19"/>
  <c r="AD55" i="19"/>
  <c r="AL55" i="19"/>
  <c r="E55" i="19"/>
  <c r="L35" i="37"/>
  <c r="T35" i="37"/>
  <c r="J60" i="18"/>
  <c r="R60" i="18"/>
  <c r="Z60" i="18"/>
  <c r="AH60" i="18"/>
  <c r="AP60" i="18"/>
  <c r="I66" i="17"/>
  <c r="Q66" i="17"/>
  <c r="Y66" i="17"/>
  <c r="AG66" i="17"/>
  <c r="AO66" i="17"/>
  <c r="G61" i="16"/>
  <c r="O61" i="16"/>
  <c r="W61" i="16"/>
  <c r="AE61" i="16"/>
  <c r="AM61" i="16"/>
  <c r="K61" i="14"/>
  <c r="S61" i="14"/>
  <c r="AA61" i="14"/>
  <c r="AI61" i="14"/>
  <c r="AQ61" i="14"/>
  <c r="K62" i="14"/>
  <c r="S62" i="14"/>
  <c r="AA62" i="14"/>
  <c r="AI62" i="14"/>
  <c r="AQ62" i="14"/>
  <c r="G12" i="37"/>
  <c r="L55" i="28"/>
  <c r="T55" i="28"/>
  <c r="AB55" i="28"/>
  <c r="AJ55" i="28"/>
  <c r="AR55" i="28"/>
  <c r="K55" i="27"/>
  <c r="S55" i="27"/>
  <c r="AA55" i="27"/>
  <c r="AI55" i="27"/>
  <c r="AQ55" i="27"/>
  <c r="J55" i="26"/>
  <c r="R55" i="26"/>
  <c r="Z55" i="26"/>
  <c r="AH55" i="26"/>
  <c r="AP55" i="26"/>
  <c r="I55" i="25"/>
  <c r="Q55" i="25"/>
  <c r="Y55" i="25"/>
  <c r="AG55" i="25"/>
  <c r="AO55" i="25"/>
  <c r="H55" i="20"/>
  <c r="P55" i="20"/>
  <c r="X55" i="20"/>
  <c r="AF55" i="20"/>
  <c r="AN55" i="20"/>
  <c r="G55" i="19"/>
  <c r="O55" i="19"/>
  <c r="W55" i="19"/>
  <c r="AE55" i="19"/>
  <c r="AM55" i="19"/>
  <c r="E35" i="37"/>
  <c r="M35" i="37"/>
  <c r="U35" i="37"/>
  <c r="K60" i="18"/>
  <c r="S60" i="18"/>
  <c r="AA60" i="18"/>
  <c r="AI60" i="18"/>
  <c r="AQ60" i="18"/>
  <c r="J66" i="17"/>
  <c r="R66" i="17"/>
  <c r="Z66" i="17"/>
  <c r="AH66" i="17"/>
  <c r="AP66" i="17"/>
  <c r="H61" i="16"/>
  <c r="P61" i="16"/>
  <c r="X61" i="16"/>
  <c r="AF61" i="16"/>
  <c r="AN61" i="16"/>
  <c r="L61" i="14"/>
  <c r="T61" i="14"/>
  <c r="AB61" i="14"/>
  <c r="AJ61" i="14"/>
  <c r="AR61" i="14"/>
  <c r="L62" i="14"/>
  <c r="T62" i="14"/>
  <c r="AB62" i="14"/>
  <c r="AJ62" i="14"/>
  <c r="AR62" i="14"/>
  <c r="H12" i="37"/>
  <c r="P12" i="37"/>
  <c r="F55" i="28"/>
  <c r="N55" i="28"/>
  <c r="V55" i="28"/>
  <c r="AD55" i="28"/>
  <c r="AL55" i="28"/>
  <c r="E55" i="28"/>
  <c r="M55" i="27"/>
  <c r="U55" i="27"/>
  <c r="AC55" i="27"/>
  <c r="AK55" i="27"/>
  <c r="AS55" i="27"/>
  <c r="L55" i="26"/>
  <c r="T55" i="26"/>
  <c r="AB55" i="26"/>
  <c r="AJ55" i="26"/>
  <c r="AR55" i="26"/>
  <c r="K55" i="25"/>
  <c r="S55" i="25"/>
  <c r="AA55" i="25"/>
  <c r="AI55" i="25"/>
  <c r="AQ55" i="25"/>
  <c r="J55" i="20"/>
  <c r="R55" i="20"/>
  <c r="Z55" i="20"/>
  <c r="AH55" i="20"/>
  <c r="AP55" i="20"/>
  <c r="I55" i="19"/>
  <c r="Q55" i="19"/>
  <c r="Y55" i="19"/>
  <c r="AG55" i="19"/>
  <c r="AO55" i="19"/>
  <c r="G35" i="37"/>
  <c r="O35" i="37"/>
  <c r="W35" i="37"/>
  <c r="E60" i="18"/>
  <c r="M60" i="18"/>
  <c r="U60" i="18"/>
  <c r="AC60" i="18"/>
  <c r="AK60" i="18"/>
  <c r="L66" i="17"/>
  <c r="T66" i="17"/>
  <c r="AB66" i="17"/>
  <c r="AJ66" i="17"/>
  <c r="AR66" i="17"/>
  <c r="J61" i="16"/>
  <c r="R61" i="16"/>
  <c r="Z61" i="16"/>
  <c r="AH61" i="16"/>
  <c r="AP61" i="16"/>
  <c r="F61" i="14"/>
  <c r="N61" i="14"/>
  <c r="V61" i="14"/>
  <c r="AD61" i="14"/>
  <c r="AL61" i="14"/>
  <c r="F62" i="14"/>
  <c r="N62" i="14"/>
  <c r="V62" i="14"/>
  <c r="AD62" i="14"/>
  <c r="AL62" i="14"/>
  <c r="J12" i="37"/>
  <c r="G55" i="28"/>
  <c r="O55" i="28"/>
  <c r="W55" i="28"/>
  <c r="AE55" i="28"/>
  <c r="AM55" i="28"/>
  <c r="F55" i="27"/>
  <c r="N55" i="27"/>
  <c r="V55" i="27"/>
  <c r="AD55" i="27"/>
  <c r="AL55" i="27"/>
  <c r="E55" i="27"/>
  <c r="M55" i="26"/>
  <c r="U55" i="26"/>
  <c r="AC55" i="26"/>
  <c r="AK55" i="26"/>
  <c r="AS55" i="26"/>
  <c r="L55" i="25"/>
  <c r="T55" i="25"/>
  <c r="AB55" i="25"/>
  <c r="AJ55" i="25"/>
  <c r="AR55" i="25"/>
  <c r="K55" i="20"/>
  <c r="S55" i="20"/>
  <c r="AA55" i="20"/>
  <c r="AI55" i="20"/>
  <c r="AQ55" i="20"/>
  <c r="J55" i="19"/>
  <c r="R55" i="19"/>
  <c r="Z55" i="19"/>
  <c r="AH55" i="19"/>
  <c r="AP55" i="19"/>
  <c r="H35" i="37"/>
  <c r="P35" i="37"/>
  <c r="X35" i="37"/>
  <c r="F60" i="18"/>
  <c r="N60" i="18"/>
  <c r="V60" i="18"/>
  <c r="AD60" i="18"/>
  <c r="AL60" i="18"/>
  <c r="D60" i="18"/>
  <c r="M66" i="17"/>
  <c r="U66" i="17"/>
  <c r="AC66" i="17"/>
  <c r="AK66" i="17"/>
  <c r="AS66" i="17"/>
  <c r="K61" i="16"/>
  <c r="S61" i="16"/>
  <c r="AA61" i="16"/>
  <c r="AI61" i="16"/>
  <c r="AQ61" i="16"/>
  <c r="G61" i="14"/>
  <c r="W61" i="14"/>
  <c r="AE61" i="14"/>
  <c r="AM61" i="14"/>
  <c r="G62" i="14"/>
  <c r="W62" i="14"/>
  <c r="AE62" i="14"/>
  <c r="AM62" i="14"/>
  <c r="E62" i="14"/>
  <c r="K12" i="37"/>
  <c r="H55" i="28"/>
  <c r="P55" i="28"/>
  <c r="X55" i="28"/>
  <c r="I55" i="28"/>
  <c r="Q55" i="28"/>
  <c r="Y55" i="28"/>
  <c r="AG55" i="28"/>
  <c r="AO55" i="28"/>
  <c r="H55" i="27"/>
  <c r="P55" i="27"/>
  <c r="X55" i="27"/>
  <c r="AF55" i="27"/>
  <c r="AN55" i="27"/>
  <c r="G55" i="26"/>
  <c r="O55" i="26"/>
  <c r="AX55" i="26" s="1"/>
  <c r="W55" i="26"/>
  <c r="AE55" i="26"/>
  <c r="AM55" i="26"/>
  <c r="F55" i="25"/>
  <c r="N55" i="25"/>
  <c r="V55" i="25"/>
  <c r="AD55" i="25"/>
  <c r="AL55" i="25"/>
  <c r="E55" i="25"/>
  <c r="M55" i="20"/>
  <c r="U55" i="20"/>
  <c r="AC55" i="20"/>
  <c r="AK55" i="20"/>
  <c r="AS55" i="20"/>
  <c r="L55" i="19"/>
  <c r="T55" i="19"/>
  <c r="AB55" i="19"/>
  <c r="AJ55" i="19"/>
  <c r="AR55" i="19"/>
  <c r="J35" i="37"/>
  <c r="R35" i="37"/>
  <c r="H60" i="18"/>
  <c r="P60" i="18"/>
  <c r="X60" i="18"/>
  <c r="AF60" i="18"/>
  <c r="AN60" i="18"/>
  <c r="G66" i="17"/>
  <c r="O66" i="17"/>
  <c r="W66" i="17"/>
  <c r="AE66" i="17"/>
  <c r="AM66" i="17"/>
  <c r="E66" i="17"/>
  <c r="AY61" i="16"/>
  <c r="U61" i="16"/>
  <c r="AC61" i="16"/>
  <c r="AK61" i="16"/>
  <c r="AS61" i="16"/>
  <c r="I61" i="14"/>
  <c r="Q61" i="14"/>
  <c r="Y61" i="14"/>
  <c r="AG61" i="14"/>
  <c r="AO61" i="14"/>
  <c r="I62" i="14"/>
  <c r="Y62" i="14"/>
  <c r="AG62" i="14"/>
  <c r="AO62" i="14"/>
  <c r="E12" i="37"/>
  <c r="M12" i="37"/>
  <c r="U12" i="37"/>
  <c r="J55" i="28"/>
  <c r="R55" i="28"/>
  <c r="Z55" i="28"/>
  <c r="AH55" i="28"/>
  <c r="AP55" i="28"/>
  <c r="I55" i="27"/>
  <c r="Q55" i="27"/>
  <c r="Y55" i="27"/>
  <c r="AG55" i="27"/>
  <c r="AO55" i="27"/>
  <c r="H55" i="26"/>
  <c r="P55" i="26"/>
  <c r="X55" i="26"/>
  <c r="AF55" i="26"/>
  <c r="AN55" i="26"/>
  <c r="G55" i="25"/>
  <c r="O55" i="25"/>
  <c r="AX55" i="25" s="1"/>
  <c r="W55" i="25"/>
  <c r="AE55" i="25"/>
  <c r="AM55" i="25"/>
  <c r="F55" i="20"/>
  <c r="N55" i="20"/>
  <c r="V55" i="20"/>
  <c r="AD55" i="20"/>
  <c r="AL55" i="20"/>
  <c r="E55" i="20"/>
  <c r="M55" i="19"/>
  <c r="U55" i="19"/>
  <c r="AC55" i="19"/>
  <c r="AK55" i="19"/>
  <c r="AS55" i="19"/>
  <c r="K35" i="37"/>
  <c r="S35" i="37"/>
  <c r="I60" i="18"/>
  <c r="Q60" i="18"/>
  <c r="Y60" i="18"/>
  <c r="AG60" i="18"/>
  <c r="AO60" i="18"/>
  <c r="H66" i="17"/>
  <c r="P66" i="17"/>
  <c r="X66" i="17"/>
  <c r="AF66" i="17"/>
  <c r="AN66" i="17"/>
  <c r="F61" i="16"/>
  <c r="N61" i="16"/>
  <c r="V61" i="16"/>
  <c r="AD61" i="16"/>
  <c r="AL61" i="16"/>
  <c r="AT61" i="16"/>
  <c r="J61" i="14"/>
  <c r="R61" i="14"/>
  <c r="Z61" i="14"/>
  <c r="AH61" i="14"/>
  <c r="AP61" i="14"/>
  <c r="J62" i="14"/>
  <c r="R62" i="14"/>
  <c r="Z62" i="14"/>
  <c r="AH62" i="14"/>
  <c r="AP62" i="14"/>
  <c r="F12" i="37"/>
  <c r="M55" i="28"/>
  <c r="L55" i="27"/>
  <c r="AR55" i="27"/>
  <c r="AI55" i="26"/>
  <c r="Z55" i="25"/>
  <c r="Q55" i="20"/>
  <c r="H55" i="19"/>
  <c r="AN55" i="19"/>
  <c r="T60" i="18"/>
  <c r="AI66" i="17"/>
  <c r="Q61" i="16"/>
  <c r="AC61" i="14"/>
  <c r="M62" i="14"/>
  <c r="AS62" i="14"/>
  <c r="S12" i="37"/>
  <c r="G24" i="37"/>
  <c r="O24" i="37"/>
  <c r="W24" i="37"/>
  <c r="J33" i="37"/>
  <c r="R33" i="37"/>
  <c r="AS55" i="28"/>
  <c r="V35" i="37"/>
  <c r="I61" i="16"/>
  <c r="AK62" i="14"/>
  <c r="P33" i="37"/>
  <c r="L55" i="20"/>
  <c r="F24" i="37"/>
  <c r="U55" i="28"/>
  <c r="O55" i="27"/>
  <c r="F55" i="26"/>
  <c r="AL55" i="26"/>
  <c r="AC55" i="25"/>
  <c r="T55" i="20"/>
  <c r="K55" i="19"/>
  <c r="AQ55" i="19"/>
  <c r="W60" i="18"/>
  <c r="F66" i="17"/>
  <c r="AL66" i="17"/>
  <c r="T61" i="16"/>
  <c r="AF61" i="14"/>
  <c r="E61" i="14"/>
  <c r="T12" i="37"/>
  <c r="H24" i="37"/>
  <c r="P24" i="37"/>
  <c r="X24" i="37"/>
  <c r="K33" i="37"/>
  <c r="S33" i="37"/>
  <c r="R55" i="25"/>
  <c r="L60" i="18"/>
  <c r="E24" i="37"/>
  <c r="G55" i="27"/>
  <c r="AR55" i="20"/>
  <c r="AD66" i="17"/>
  <c r="I33" i="37"/>
  <c r="AC55" i="28"/>
  <c r="T55" i="27"/>
  <c r="K55" i="26"/>
  <c r="AQ55" i="26"/>
  <c r="AH55" i="25"/>
  <c r="Y55" i="20"/>
  <c r="P55" i="19"/>
  <c r="F35" i="37"/>
  <c r="AB60" i="18"/>
  <c r="K66" i="17"/>
  <c r="AQ66" i="17"/>
  <c r="Y61" i="16"/>
  <c r="E61" i="16"/>
  <c r="AK61" i="14"/>
  <c r="U62" i="14"/>
  <c r="I12" i="37"/>
  <c r="V12" i="37"/>
  <c r="I24" i="37"/>
  <c r="Q24" i="37"/>
  <c r="D24" i="37"/>
  <c r="L33" i="37"/>
  <c r="T33" i="37"/>
  <c r="AO55" i="20"/>
  <c r="AA66" i="17"/>
  <c r="M24" i="37"/>
  <c r="AD55" i="26"/>
  <c r="O60" i="18"/>
  <c r="AR61" i="16"/>
  <c r="AN62" i="14"/>
  <c r="D33" i="37"/>
  <c r="AF55" i="28"/>
  <c r="W55" i="27"/>
  <c r="N55" i="26"/>
  <c r="E55" i="26"/>
  <c r="AK55" i="25"/>
  <c r="AB55" i="20"/>
  <c r="S55" i="19"/>
  <c r="I35" i="37"/>
  <c r="AE60" i="18"/>
  <c r="N66" i="17"/>
  <c r="AB61" i="16"/>
  <c r="H61" i="14"/>
  <c r="AN61" i="14"/>
  <c r="X62" i="14"/>
  <c r="L12" i="37"/>
  <c r="W12" i="37"/>
  <c r="J24" i="37"/>
  <c r="R24" i="37"/>
  <c r="E33" i="37"/>
  <c r="M33" i="37"/>
  <c r="U33" i="37"/>
  <c r="AA55" i="26"/>
  <c r="AF55" i="19"/>
  <c r="H33" i="37"/>
  <c r="U55" i="25"/>
  <c r="X61" i="14"/>
  <c r="N24" i="37"/>
  <c r="AK55" i="28"/>
  <c r="AB55" i="27"/>
  <c r="S55" i="26"/>
  <c r="J55" i="25"/>
  <c r="AP55" i="25"/>
  <c r="AG55" i="20"/>
  <c r="X55" i="19"/>
  <c r="N35" i="37"/>
  <c r="D35" i="37"/>
  <c r="AJ60" i="18"/>
  <c r="S66" i="17"/>
  <c r="AG61" i="16"/>
  <c r="M61" i="14"/>
  <c r="AS61" i="14"/>
  <c r="AC62" i="14"/>
  <c r="N12" i="37"/>
  <c r="X12" i="37"/>
  <c r="K24" i="37"/>
  <c r="S24" i="37"/>
  <c r="F33" i="37"/>
  <c r="N33" i="37"/>
  <c r="V33" i="37"/>
  <c r="I55" i="20"/>
  <c r="U61" i="14"/>
  <c r="U24" i="37"/>
  <c r="AM55" i="27"/>
  <c r="R12" i="37"/>
  <c r="Q33" i="37"/>
  <c r="AN55" i="28"/>
  <c r="AE55" i="27"/>
  <c r="V55" i="26"/>
  <c r="M55" i="25"/>
  <c r="AS55" i="25"/>
  <c r="AJ55" i="20"/>
  <c r="AA55" i="19"/>
  <c r="Q35" i="37"/>
  <c r="G60" i="18"/>
  <c r="AM60" i="18"/>
  <c r="V66" i="17"/>
  <c r="AJ61" i="16"/>
  <c r="AF62" i="14"/>
  <c r="O12" i="37"/>
  <c r="D12" i="37"/>
  <c r="L24" i="37"/>
  <c r="T24" i="37"/>
  <c r="G33" i="37"/>
  <c r="O33" i="37"/>
  <c r="W33" i="37"/>
  <c r="AJ55" i="27"/>
  <c r="AR60" i="18"/>
  <c r="AO61" i="16"/>
  <c r="Q12" i="37"/>
  <c r="X33" i="37"/>
  <c r="AI55" i="19"/>
  <c r="L61" i="16"/>
  <c r="H62" i="14"/>
  <c r="V24" i="37"/>
  <c r="L40" i="18"/>
  <c r="T40" i="18"/>
  <c r="AB40" i="18"/>
  <c r="AJ40" i="18"/>
  <c r="AR40" i="18"/>
  <c r="G11" i="18"/>
  <c r="O11" i="18"/>
  <c r="W11" i="18"/>
  <c r="AE11" i="18"/>
  <c r="AM11" i="18"/>
  <c r="AG11" i="18"/>
  <c r="AQ11" i="18"/>
  <c r="AO40" i="18"/>
  <c r="AR11" i="18"/>
  <c r="AP40" i="18"/>
  <c r="AK11" i="18"/>
  <c r="AQ40" i="18"/>
  <c r="AD11" i="18"/>
  <c r="E40" i="18"/>
  <c r="M40" i="18"/>
  <c r="U40" i="18"/>
  <c r="AC40" i="18"/>
  <c r="AK40" i="18"/>
  <c r="D40" i="18"/>
  <c r="H11" i="18"/>
  <c r="P11" i="18"/>
  <c r="X11" i="18"/>
  <c r="AF11" i="18"/>
  <c r="AN11" i="18"/>
  <c r="AH11" i="18"/>
  <c r="Y40" i="18"/>
  <c r="T11" i="18"/>
  <c r="R40" i="18"/>
  <c r="E11" i="18"/>
  <c r="D11" i="18"/>
  <c r="N11" i="18"/>
  <c r="F40" i="18"/>
  <c r="N40" i="18"/>
  <c r="V40" i="18"/>
  <c r="AD40" i="18"/>
  <c r="AL40" i="18"/>
  <c r="I11" i="18"/>
  <c r="Q11" i="18"/>
  <c r="Y11" i="18"/>
  <c r="AO11" i="18"/>
  <c r="I40" i="18"/>
  <c r="L11" i="18"/>
  <c r="J40" i="18"/>
  <c r="M11" i="18"/>
  <c r="K40" i="18"/>
  <c r="F11" i="18"/>
  <c r="G40" i="18"/>
  <c r="O40" i="18"/>
  <c r="W40" i="18"/>
  <c r="AE40" i="18"/>
  <c r="AM40" i="18"/>
  <c r="J11" i="18"/>
  <c r="R11" i="18"/>
  <c r="Z11" i="18"/>
  <c r="AP11" i="18"/>
  <c r="AG40" i="18"/>
  <c r="AB11" i="18"/>
  <c r="Z40" i="18"/>
  <c r="U11" i="18"/>
  <c r="AA40" i="18"/>
  <c r="V11" i="18"/>
  <c r="H40" i="18"/>
  <c r="P40" i="18"/>
  <c r="X40" i="18"/>
  <c r="AF40" i="18"/>
  <c r="AN40" i="18"/>
  <c r="K11" i="18"/>
  <c r="S11" i="18"/>
  <c r="AA11" i="18"/>
  <c r="AI11" i="18"/>
  <c r="Q40" i="18"/>
  <c r="AJ11" i="18"/>
  <c r="AH40" i="18"/>
  <c r="AC11" i="18"/>
  <c r="AI40" i="18"/>
  <c r="AL11" i="18"/>
  <c r="S40" i="18"/>
  <c r="L11" i="17"/>
  <c r="T11" i="17"/>
  <c r="AB11" i="17"/>
  <c r="AJ11" i="17"/>
  <c r="AR11" i="17"/>
  <c r="L11" i="16"/>
  <c r="T11" i="16"/>
  <c r="AB11" i="16"/>
  <c r="AJ11" i="16"/>
  <c r="AR11" i="16"/>
  <c r="Z11" i="17"/>
  <c r="Z11" i="16"/>
  <c r="AI11" i="17"/>
  <c r="AI11" i="16"/>
  <c r="M11" i="17"/>
  <c r="U11" i="17"/>
  <c r="AC11" i="17"/>
  <c r="AK11" i="17"/>
  <c r="AS11" i="17"/>
  <c r="M11" i="16"/>
  <c r="U11" i="16"/>
  <c r="AC11" i="16"/>
  <c r="AK11" i="16"/>
  <c r="AT11" i="16"/>
  <c r="AH11" i="17"/>
  <c r="AP11" i="16"/>
  <c r="AQ11" i="17"/>
  <c r="AQ11" i="16"/>
  <c r="F11" i="17"/>
  <c r="N11" i="17"/>
  <c r="V11" i="17"/>
  <c r="AD11" i="17"/>
  <c r="AL11" i="17"/>
  <c r="E11" i="17"/>
  <c r="N11" i="16"/>
  <c r="V11" i="16"/>
  <c r="AD11" i="16"/>
  <c r="AL11" i="16"/>
  <c r="R11" i="17"/>
  <c r="AH11" i="16"/>
  <c r="AA11" i="17"/>
  <c r="G11" i="17"/>
  <c r="O11" i="17"/>
  <c r="W11" i="17"/>
  <c r="AE11" i="17"/>
  <c r="AM11" i="17"/>
  <c r="G11" i="16"/>
  <c r="O11" i="16"/>
  <c r="W11" i="16"/>
  <c r="AE11" i="16"/>
  <c r="AM11" i="16"/>
  <c r="F11" i="16"/>
  <c r="J11" i="17"/>
  <c r="R11" i="16"/>
  <c r="K11" i="17"/>
  <c r="K11" i="16"/>
  <c r="H11" i="17"/>
  <c r="P11" i="17"/>
  <c r="X11" i="17"/>
  <c r="AF11" i="17"/>
  <c r="AN11" i="17"/>
  <c r="H11" i="16"/>
  <c r="P11" i="16"/>
  <c r="X11" i="16"/>
  <c r="AF11" i="16"/>
  <c r="AN11" i="16"/>
  <c r="E24" i="38"/>
  <c r="J11" i="16"/>
  <c r="S11" i="17"/>
  <c r="S11" i="16"/>
  <c r="I11" i="17"/>
  <c r="Q11" i="17"/>
  <c r="Y11" i="17"/>
  <c r="AG11" i="17"/>
  <c r="AO11" i="17"/>
  <c r="I11" i="16"/>
  <c r="Q11" i="16"/>
  <c r="Y11" i="16"/>
  <c r="AG11" i="16"/>
  <c r="AO11" i="16"/>
  <c r="D24" i="38"/>
  <c r="AP11" i="17"/>
  <c r="AA11" i="16"/>
  <c r="L33" i="16"/>
  <c r="T14" i="17"/>
  <c r="F11" i="14"/>
  <c r="N11" i="14"/>
  <c r="V11" i="14"/>
  <c r="AD11" i="14"/>
  <c r="AL11" i="14"/>
  <c r="E11" i="14"/>
  <c r="AG11" i="14"/>
  <c r="R11" i="14"/>
  <c r="AP11" i="14"/>
  <c r="AK11" i="14"/>
  <c r="G11" i="14"/>
  <c r="O11" i="14"/>
  <c r="W11" i="14"/>
  <c r="AE11" i="14"/>
  <c r="AM11" i="14"/>
  <c r="Q11" i="14"/>
  <c r="AO11" i="14"/>
  <c r="Z11" i="14"/>
  <c r="M11" i="14"/>
  <c r="AS11" i="14"/>
  <c r="H11" i="14"/>
  <c r="P11" i="14"/>
  <c r="X11" i="14"/>
  <c r="AF11" i="14"/>
  <c r="AN11" i="14"/>
  <c r="I11" i="14"/>
  <c r="Y11" i="14"/>
  <c r="J11" i="14"/>
  <c r="AH11" i="14"/>
  <c r="AC11" i="14"/>
  <c r="K11" i="14"/>
  <c r="S11" i="14"/>
  <c r="AA11" i="14"/>
  <c r="AI11" i="14"/>
  <c r="AQ11" i="14"/>
  <c r="L11" i="14"/>
  <c r="T11" i="14"/>
  <c r="AB11" i="14"/>
  <c r="AJ11" i="14"/>
  <c r="AR11" i="14"/>
  <c r="U11" i="14"/>
  <c r="O15" i="16"/>
  <c r="G57" i="16"/>
  <c r="AQ5" i="16"/>
  <c r="AO22" i="16"/>
  <c r="AD20" i="16"/>
  <c r="AJ48" i="16"/>
  <c r="H5" i="17"/>
  <c r="AM26" i="16"/>
  <c r="I35" i="16"/>
  <c r="O9" i="17"/>
  <c r="AO45" i="16"/>
  <c r="AK22" i="14"/>
  <c r="AR56" i="16"/>
  <c r="W32" i="16"/>
  <c r="V12" i="16"/>
  <c r="V9" i="17"/>
  <c r="AA38" i="16"/>
  <c r="F18" i="16"/>
  <c r="V22" i="17"/>
  <c r="L45" i="16"/>
  <c r="O24" i="16"/>
  <c r="Y52" i="17"/>
  <c r="AR53" i="16"/>
  <c r="AF30" i="16"/>
  <c r="AJ24" i="17"/>
  <c r="G46" i="17"/>
  <c r="E54" i="16"/>
  <c r="L30" i="16"/>
  <c r="AF8" i="16"/>
  <c r="AM5" i="17"/>
  <c r="M36" i="16"/>
  <c r="Z15" i="16"/>
  <c r="H16" i="17"/>
  <c r="V42" i="16"/>
  <c r="U21" i="16"/>
  <c r="AO33" i="17"/>
  <c r="F51" i="16"/>
  <c r="AR25" i="16"/>
  <c r="AM27" i="17"/>
  <c r="I34" i="17"/>
  <c r="AL50" i="16"/>
  <c r="W27" i="16"/>
  <c r="AF6" i="16"/>
  <c r="AR57" i="16"/>
  <c r="AB33" i="16"/>
  <c r="AG12" i="16"/>
  <c r="AE10" i="17"/>
  <c r="AP39" i="16"/>
  <c r="AQ18" i="16"/>
  <c r="AB25" i="17"/>
  <c r="AB46" i="16"/>
  <c r="Z20" i="16"/>
  <c r="F47" i="16"/>
  <c r="AR24" i="16"/>
  <c r="O32" i="14"/>
  <c r="G55" i="16"/>
  <c r="AJ30" i="16"/>
  <c r="J9" i="16"/>
  <c r="AK6" i="17"/>
  <c r="Q37" i="16"/>
  <c r="R16" i="16"/>
  <c r="AJ43" i="16"/>
  <c r="I17" i="16"/>
  <c r="E25" i="17"/>
  <c r="K18" i="17"/>
  <c r="Z43" i="16"/>
  <c r="AK22" i="16"/>
  <c r="AB40" i="17"/>
  <c r="AA51" i="16"/>
  <c r="G7" i="16"/>
  <c r="AR58" i="16"/>
  <c r="AG34" i="16"/>
  <c r="E14" i="16"/>
  <c r="AG13" i="17"/>
  <c r="AQ40" i="16"/>
  <c r="W13" i="16"/>
  <c r="U38" i="16"/>
  <c r="K9" i="16"/>
  <c r="Y24" i="16"/>
  <c r="AK24" i="17"/>
  <c r="S29" i="16"/>
  <c r="S6" i="17"/>
  <c r="P20" i="17"/>
  <c r="AF12" i="17"/>
  <c r="R20" i="16"/>
  <c r="X27" i="17"/>
  <c r="S47" i="16"/>
  <c r="AH25" i="16"/>
  <c r="L5" i="16"/>
  <c r="I56" i="16"/>
  <c r="G32" i="16"/>
  <c r="Z10" i="16"/>
  <c r="Q9" i="17"/>
  <c r="H38" i="16"/>
  <c r="N8" i="17"/>
  <c r="AG37" i="16"/>
  <c r="AN17" i="16"/>
  <c r="AG20" i="17"/>
  <c r="AO43" i="16"/>
  <c r="Q23" i="16"/>
  <c r="AD55" i="17"/>
  <c r="AR52" i="16"/>
  <c r="AC29" i="16"/>
  <c r="AK7" i="16"/>
  <c r="R5" i="17"/>
  <c r="AC35" i="16"/>
  <c r="AR30" i="16"/>
  <c r="AI35" i="16"/>
  <c r="AG40" i="17"/>
  <c r="P35" i="16"/>
  <c r="AJ7" i="16"/>
  <c r="J41" i="16"/>
  <c r="AO10" i="16"/>
  <c r="AL21" i="17"/>
  <c r="AF8" i="17"/>
  <c r="X5" i="17"/>
  <c r="I48" i="17"/>
  <c r="AG17" i="16"/>
  <c r="W47" i="16"/>
  <c r="AD24" i="16"/>
  <c r="AQ39" i="14"/>
  <c r="AL6" i="16"/>
  <c r="AQ54" i="16"/>
  <c r="AA37" i="16"/>
  <c r="M50" i="16"/>
  <c r="AA23" i="16"/>
  <c r="AC54" i="16"/>
  <c r="AB16" i="16"/>
  <c r="AM14" i="17"/>
  <c r="O8" i="17"/>
  <c r="AB42" i="17"/>
  <c r="AE26" i="14"/>
  <c r="W47" i="17"/>
  <c r="R35" i="17"/>
  <c r="AM25" i="17"/>
  <c r="AL18" i="17"/>
  <c r="T13" i="17"/>
  <c r="N57" i="16"/>
  <c r="U54" i="16"/>
  <c r="L51" i="16"/>
  <c r="V47" i="16"/>
  <c r="AP43" i="16"/>
  <c r="F41" i="16"/>
  <c r="M38" i="16"/>
  <c r="U35" i="16"/>
  <c r="AJ32" i="16"/>
  <c r="X30" i="16"/>
  <c r="AJ27" i="16"/>
  <c r="J25" i="16"/>
  <c r="F23" i="16"/>
  <c r="AE20" i="16"/>
  <c r="H18" i="16"/>
  <c r="AA15" i="16"/>
  <c r="AI12" i="16"/>
  <c r="L9" i="16"/>
  <c r="AQ6" i="16"/>
  <c r="K42" i="17"/>
  <c r="R28" i="17"/>
  <c r="L21" i="17"/>
  <c r="AC15" i="17"/>
  <c r="AO9" i="17"/>
  <c r="G6" i="17"/>
  <c r="O58" i="16"/>
  <c r="W55" i="16"/>
  <c r="AQ51" i="16"/>
  <c r="AI47" i="16"/>
  <c r="K44" i="16"/>
  <c r="T41" i="16"/>
  <c r="AQ38" i="16"/>
  <c r="Z36" i="16"/>
  <c r="AO33" i="16"/>
  <c r="Q31" i="16"/>
  <c r="O26" i="16"/>
  <c r="AD23" i="16"/>
  <c r="AP20" i="16"/>
  <c r="S18" i="16"/>
  <c r="AM15" i="16"/>
  <c r="M13" i="16"/>
  <c r="AY13" i="16" s="1"/>
  <c r="W9" i="16"/>
  <c r="R7" i="16"/>
  <c r="V5" i="16"/>
  <c r="Z58" i="17"/>
  <c r="AA31" i="17"/>
  <c r="L24" i="17"/>
  <c r="AM16" i="17"/>
  <c r="H12" i="17"/>
  <c r="J7" i="17"/>
  <c r="R59" i="16"/>
  <c r="Y56" i="16"/>
  <c r="O53" i="16"/>
  <c r="S50" i="16"/>
  <c r="AB45" i="16"/>
  <c r="AL42" i="16"/>
  <c r="M40" i="16"/>
  <c r="AY40" i="16" s="1"/>
  <c r="AD37" i="16"/>
  <c r="E35" i="16"/>
  <c r="T32" i="16"/>
  <c r="AP29" i="16"/>
  <c r="G27" i="16"/>
  <c r="AB24" i="16"/>
  <c r="AH21" i="16"/>
  <c r="K19" i="16"/>
  <c r="AD16" i="16"/>
  <c r="R14" i="16"/>
  <c r="AM10" i="16"/>
  <c r="P8" i="16"/>
  <c r="H6" i="16"/>
  <c r="L55" i="17"/>
  <c r="M36" i="17"/>
  <c r="AX36" i="17" s="1"/>
  <c r="AJ26" i="17"/>
  <c r="K14" i="17"/>
  <c r="AI9" i="17"/>
  <c r="AH5" i="17"/>
  <c r="W57" i="16"/>
  <c r="O54" i="16"/>
  <c r="V51" i="16"/>
  <c r="AR46" i="16"/>
  <c r="F44" i="16"/>
  <c r="V38" i="16"/>
  <c r="AP35" i="16"/>
  <c r="Y33" i="16"/>
  <c r="N31" i="16"/>
  <c r="K26" i="16"/>
  <c r="AM23" i="16"/>
  <c r="AM20" i="16"/>
  <c r="V17" i="16"/>
  <c r="AJ13" i="16"/>
  <c r="AA8" i="16"/>
  <c r="AQ54" i="17"/>
  <c r="AD26" i="17"/>
  <c r="AH9" i="17"/>
  <c r="F57" i="16"/>
  <c r="Z46" i="16"/>
  <c r="AK38" i="16"/>
  <c r="AC32" i="16"/>
  <c r="P25" i="16"/>
  <c r="N18" i="16"/>
  <c r="Y8" i="16"/>
  <c r="G8" i="16"/>
  <c r="Y15" i="16"/>
  <c r="AQ21" i="16"/>
  <c r="AC34" i="16"/>
  <c r="AA46" i="16"/>
  <c r="AN53" i="16"/>
  <c r="N5" i="17"/>
  <c r="AH13" i="17"/>
  <c r="R22" i="17"/>
  <c r="J38" i="17"/>
  <c r="F37" i="17"/>
  <c r="N9" i="16"/>
  <c r="H23" i="16"/>
  <c r="AL35" i="16"/>
  <c r="AH47" i="16"/>
  <c r="V6" i="17"/>
  <c r="U25" i="17"/>
  <c r="M14" i="17"/>
  <c r="AJ59" i="16"/>
  <c r="X25" i="19"/>
  <c r="F15" i="20"/>
  <c r="AO5" i="19"/>
  <c r="AD54" i="18"/>
  <c r="AF21" i="18"/>
  <c r="Q5" i="18"/>
  <c r="R41" i="18"/>
  <c r="AO30" i="18"/>
  <c r="M23" i="18"/>
  <c r="AN19" i="18"/>
  <c r="T16" i="18"/>
  <c r="AM13" i="18"/>
  <c r="Z10" i="18"/>
  <c r="AD7" i="18"/>
  <c r="H5" i="18"/>
  <c r="U58" i="14"/>
  <c r="AL55" i="14"/>
  <c r="R53" i="14"/>
  <c r="AE49" i="14"/>
  <c r="J47" i="14"/>
  <c r="Z44" i="14"/>
  <c r="AA9" i="19"/>
  <c r="AF48" i="18"/>
  <c r="V42" i="18"/>
  <c r="AI38" i="18"/>
  <c r="AO34" i="18"/>
  <c r="R16" i="19"/>
  <c r="I51" i="18"/>
  <c r="AH44" i="18"/>
  <c r="N36" i="18"/>
  <c r="E32" i="18"/>
  <c r="G28" i="18"/>
  <c r="AP23" i="18"/>
  <c r="F19" i="18"/>
  <c r="AH16" i="18"/>
  <c r="AK13" i="18"/>
  <c r="P10" i="18"/>
  <c r="AB7" i="18"/>
  <c r="F5" i="18"/>
  <c r="K9" i="19"/>
  <c r="Z50" i="18"/>
  <c r="AE44" i="18"/>
  <c r="E38" i="18"/>
  <c r="Y34" i="18"/>
  <c r="T31" i="18"/>
  <c r="AE28" i="18"/>
  <c r="K26" i="18"/>
  <c r="AD23" i="18"/>
  <c r="AA21" i="18"/>
  <c r="AB20" i="18"/>
  <c r="E19" i="18"/>
  <c r="X17" i="18"/>
  <c r="AP15" i="18"/>
  <c r="K14" i="18"/>
  <c r="U12" i="18"/>
  <c r="AN9" i="18"/>
  <c r="Q8" i="18"/>
  <c r="T6" i="18"/>
  <c r="AN59" i="14"/>
  <c r="AF57" i="14"/>
  <c r="E56" i="14"/>
  <c r="P45" i="19"/>
  <c r="AJ8" i="19"/>
  <c r="T50" i="18"/>
  <c r="AO45" i="18"/>
  <c r="N42" i="18"/>
  <c r="AD37" i="18"/>
  <c r="O35" i="18"/>
  <c r="AA32" i="18"/>
  <c r="AL29" i="18"/>
  <c r="G27" i="18"/>
  <c r="AA24" i="18"/>
  <c r="O22" i="18"/>
  <c r="AA19" i="18"/>
  <c r="AL17" i="18"/>
  <c r="O16" i="18"/>
  <c r="AG14" i="18"/>
  <c r="J13" i="18"/>
  <c r="AJ16" i="20"/>
  <c r="AH39" i="19"/>
  <c r="K59" i="18"/>
  <c r="AJ47" i="18"/>
  <c r="Y19" i="18"/>
  <c r="AI7" i="20"/>
  <c r="T39" i="18"/>
  <c r="AF29" i="18"/>
  <c r="V22" i="18"/>
  <c r="AF19" i="18"/>
  <c r="L16" i="18"/>
  <c r="AE13" i="18"/>
  <c r="J10" i="18"/>
  <c r="N7" i="18"/>
  <c r="AI59" i="14"/>
  <c r="M58" i="14"/>
  <c r="AD55" i="14"/>
  <c r="AN52" i="14"/>
  <c r="O49" i="14"/>
  <c r="AF46" i="14"/>
  <c r="R44" i="14"/>
  <c r="P5" i="19"/>
  <c r="AE47" i="18"/>
  <c r="AE41" i="18"/>
  <c r="U38" i="18"/>
  <c r="X27" i="19"/>
  <c r="AO31" i="19"/>
  <c r="N55" i="18"/>
  <c r="G44" i="18"/>
  <c r="L17" i="18"/>
  <c r="AI9" i="19"/>
  <c r="K38" i="18"/>
  <c r="W28" i="18"/>
  <c r="AE21" i="18"/>
  <c r="P19" i="18"/>
  <c r="AK15" i="18"/>
  <c r="O13" i="18"/>
  <c r="AA9" i="18"/>
  <c r="F7" i="18"/>
  <c r="AA59" i="14"/>
  <c r="AQ57" i="14"/>
  <c r="N55" i="14"/>
  <c r="X52" i="14"/>
  <c r="G49" i="14"/>
  <c r="X46" i="14"/>
  <c r="AM43" i="14"/>
  <c r="N42" i="20"/>
  <c r="AX42" i="20" s="1"/>
  <c r="AC55" i="18"/>
  <c r="I47" i="18"/>
  <c r="O41" i="18"/>
  <c r="AK37" i="18"/>
  <c r="AD33" i="18"/>
  <c r="AL7" i="19"/>
  <c r="AA49" i="18"/>
  <c r="K43" i="18"/>
  <c r="R39" i="18"/>
  <c r="G35" i="18"/>
  <c r="AL30" i="18"/>
  <c r="J27" i="18"/>
  <c r="J23" i="18"/>
  <c r="X18" i="18"/>
  <c r="AI15" i="18"/>
  <c r="M13" i="18"/>
  <c r="AG9" i="18"/>
  <c r="D7" i="18"/>
  <c r="AB38" i="19"/>
  <c r="O6" i="19"/>
  <c r="AA48" i="18"/>
  <c r="X43" i="18"/>
  <c r="H37" i="18"/>
  <c r="AA33" i="18"/>
  <c r="AK30" i="18"/>
  <c r="F28" i="18"/>
  <c r="AA25" i="18"/>
  <c r="I23" i="18"/>
  <c r="G21" i="18"/>
  <c r="L20" i="18"/>
  <c r="AE18" i="18"/>
  <c r="H17" i="18"/>
  <c r="Z15" i="18"/>
  <c r="AB13" i="18"/>
  <c r="E12" i="18"/>
  <c r="X9" i="18"/>
  <c r="AI7" i="18"/>
  <c r="D6" i="18"/>
  <c r="X59" i="14"/>
  <c r="AP58" i="14"/>
  <c r="P57" i="14"/>
  <c r="AI55" i="14"/>
  <c r="AI31" i="19"/>
  <c r="AI57" i="18"/>
  <c r="S49" i="18"/>
  <c r="AA44" i="18"/>
  <c r="W41" i="18"/>
  <c r="AL39" i="18"/>
  <c r="E37" i="18"/>
  <c r="U34" i="18"/>
  <c r="AC31" i="18"/>
  <c r="M29" i="18"/>
  <c r="U26" i="18"/>
  <c r="AL23" i="18"/>
  <c r="AI21" i="18"/>
  <c r="AP20" i="18"/>
  <c r="K19" i="18"/>
  <c r="V17" i="18"/>
  <c r="AN15" i="18"/>
  <c r="Q14" i="18"/>
  <c r="AA12" i="18"/>
  <c r="AJ10" i="19"/>
  <c r="P25" i="19"/>
  <c r="P53" i="18"/>
  <c r="L38" i="18"/>
  <c r="AD15" i="18"/>
  <c r="AK55" i="18"/>
  <c r="AD36" i="18"/>
  <c r="AN27" i="18"/>
  <c r="AH18" i="18"/>
  <c r="U15" i="18"/>
  <c r="G13" i="18"/>
  <c r="S9" i="18"/>
  <c r="AE6" i="18"/>
  <c r="K59" i="14"/>
  <c r="AA57" i="14"/>
  <c r="F55" i="14"/>
  <c r="P52" i="14"/>
  <c r="AC48" i="14"/>
  <c r="H46" i="14"/>
  <c r="W43" i="14"/>
  <c r="AN14" i="20"/>
  <c r="N54" i="18"/>
  <c r="J46" i="18"/>
  <c r="L37" i="18"/>
  <c r="R33" i="18"/>
  <c r="AN7" i="19"/>
  <c r="AC15" i="19"/>
  <c r="AH51" i="18"/>
  <c r="AF34" i="18"/>
  <c r="AO12" i="18"/>
  <c r="N51" i="18"/>
  <c r="W35" i="18"/>
  <c r="AP26" i="18"/>
  <c r="R18" i="18"/>
  <c r="M15" i="18"/>
  <c r="AF12" i="18"/>
  <c r="AJ8" i="18"/>
  <c r="O6" i="18"/>
  <c r="S57" i="14"/>
  <c r="AB54" i="14"/>
  <c r="AK51" i="14"/>
  <c r="M48" i="14"/>
  <c r="AK45" i="14"/>
  <c r="O43" i="14"/>
  <c r="AK34" i="19"/>
  <c r="AL51" i="18"/>
  <c r="J45" i="18"/>
  <c r="AO36" i="18"/>
  <c r="L6" i="20"/>
  <c r="R59" i="18"/>
  <c r="AB47" i="18"/>
  <c r="E42" i="18"/>
  <c r="T38" i="18"/>
  <c r="M34" i="18"/>
  <c r="AP29" i="18"/>
  <c r="AP25" i="18"/>
  <c r="S22" i="18"/>
  <c r="U20" i="18"/>
  <c r="AO17" i="18"/>
  <c r="K15" i="18"/>
  <c r="V12" i="18"/>
  <c r="I9" i="18"/>
  <c r="U6" i="18"/>
  <c r="AK28" i="19"/>
  <c r="M55" i="18"/>
  <c r="D47" i="18"/>
  <c r="AJ42" i="18"/>
  <c r="AP39" i="18"/>
  <c r="M36" i="18"/>
  <c r="AC32" i="18"/>
  <c r="L30" i="18"/>
  <c r="W27" i="18"/>
  <c r="AC24" i="18"/>
  <c r="AC22" i="18"/>
  <c r="AK19" i="18"/>
  <c r="O18" i="18"/>
  <c r="AG16" i="18"/>
  <c r="J15" i="18"/>
  <c r="L13" i="18"/>
  <c r="AE10" i="18"/>
  <c r="H9" i="18"/>
  <c r="S7" i="18"/>
  <c r="AC5" i="18"/>
  <c r="H59" i="14"/>
  <c r="Z58" i="14"/>
  <c r="AK56" i="14"/>
  <c r="S55" i="14"/>
  <c r="M15" i="19"/>
  <c r="W53" i="18"/>
  <c r="AO47" i="18"/>
  <c r="AJ43" i="18"/>
  <c r="L39" i="18"/>
  <c r="V36" i="18"/>
  <c r="AJ33" i="18"/>
  <c r="D31" i="18"/>
  <c r="AA28" i="18"/>
  <c r="AJ25" i="18"/>
  <c r="Q23" i="18"/>
  <c r="N21" i="18"/>
  <c r="Z20" i="18"/>
  <c r="AC18" i="18"/>
  <c r="F17" i="18"/>
  <c r="X15" i="18"/>
  <c r="AP13" i="18"/>
  <c r="K12" i="18"/>
  <c r="AC12" i="19"/>
  <c r="Q6" i="19"/>
  <c r="AH12" i="19"/>
  <c r="AE48" i="18"/>
  <c r="K32" i="18"/>
  <c r="AB9" i="18"/>
  <c r="N48" i="18"/>
  <c r="AC34" i="18"/>
  <c r="AG25" i="18"/>
  <c r="J18" i="18"/>
  <c r="AL14" i="18"/>
  <c r="P12" i="18"/>
  <c r="AB8" i="18"/>
  <c r="G6" i="18"/>
  <c r="AN56" i="14"/>
  <c r="L54" i="14"/>
  <c r="AC51" i="14"/>
  <c r="E48" i="14"/>
  <c r="AX48" i="14" s="1"/>
  <c r="U45" i="14"/>
  <c r="AK42" i="14"/>
  <c r="AH16" i="19"/>
  <c r="K51" i="18"/>
  <c r="AI44" i="18"/>
  <c r="O36" i="18"/>
  <c r="Z39" i="19"/>
  <c r="AJ56" i="18"/>
  <c r="G47" i="18"/>
  <c r="N41" i="18"/>
  <c r="AJ37" i="18"/>
  <c r="AB33" i="18"/>
  <c r="AD29" i="18"/>
  <c r="AB25" i="18"/>
  <c r="AM21" i="18"/>
  <c r="E20" i="18"/>
  <c r="Y17" i="18"/>
  <c r="AJ14" i="18"/>
  <c r="N12" i="18"/>
  <c r="AH8" i="18"/>
  <c r="E6" i="18"/>
  <c r="J25" i="19"/>
  <c r="AM53" i="18"/>
  <c r="Z46" i="18"/>
  <c r="T42" i="18"/>
  <c r="AB39" i="18"/>
  <c r="AE35" i="18"/>
  <c r="R32" i="18"/>
  <c r="AN29" i="18"/>
  <c r="I27" i="18"/>
  <c r="R24" i="18"/>
  <c r="R22" i="18"/>
  <c r="AC19" i="18"/>
  <c r="G18" i="18"/>
  <c r="Y16" i="18"/>
  <c r="AI14" i="18"/>
  <c r="D13" i="18"/>
  <c r="W10" i="18"/>
  <c r="AO8" i="18"/>
  <c r="K7" i="18"/>
  <c r="U5" i="18"/>
  <c r="R58" i="14"/>
  <c r="AC56" i="14"/>
  <c r="K55" i="14"/>
  <c r="R13" i="19"/>
  <c r="M52" i="18"/>
  <c r="T47" i="18"/>
  <c r="T43" i="18"/>
  <c r="AP38" i="18"/>
  <c r="I36" i="18"/>
  <c r="Y33" i="18"/>
  <c r="AG30" i="18"/>
  <c r="O28" i="18"/>
  <c r="Y25" i="18"/>
  <c r="F23" i="18"/>
  <c r="E21" i="18"/>
  <c r="R20" i="18"/>
  <c r="U18" i="18"/>
  <c r="AM16" i="18"/>
  <c r="P15" i="18"/>
  <c r="AH13" i="18"/>
  <c r="U25" i="18"/>
  <c r="AI51" i="18"/>
  <c r="AM7" i="19"/>
  <c r="AP17" i="20"/>
  <c r="K24" i="18"/>
  <c r="AN6" i="18"/>
  <c r="AC43" i="18"/>
  <c r="AK31" i="18"/>
  <c r="J24" i="18"/>
  <c r="O20" i="18"/>
  <c r="AJ16" i="18"/>
  <c r="N14" i="18"/>
  <c r="AH10" i="18"/>
  <c r="AL7" i="18"/>
  <c r="X5" i="18"/>
  <c r="AK58" i="14"/>
  <c r="P56" i="14"/>
  <c r="Z53" i="14"/>
  <c r="AM49" i="14"/>
  <c r="Z47" i="14"/>
  <c r="AP44" i="14"/>
  <c r="M42" i="14"/>
  <c r="AP10" i="19"/>
  <c r="H49" i="18"/>
  <c r="L43" i="18"/>
  <c r="S39" i="18"/>
  <c r="V35" i="18"/>
  <c r="X21" i="19"/>
  <c r="AG51" i="18"/>
  <c r="AA45" i="18"/>
  <c r="AM36" i="18"/>
  <c r="S32" i="18"/>
  <c r="S28" i="18"/>
  <c r="S24" i="18"/>
  <c r="H21" i="18"/>
  <c r="V19" i="18"/>
  <c r="AP16" i="18"/>
  <c r="D14" i="18"/>
  <c r="AF10" i="18"/>
  <c r="J8" i="18"/>
  <c r="V5" i="18"/>
  <c r="E12" i="19"/>
  <c r="F51" i="18"/>
  <c r="Y45" i="18"/>
  <c r="M41" i="18"/>
  <c r="S38" i="18"/>
  <c r="F35" i="18"/>
  <c r="AF31" i="18"/>
  <c r="O29" i="18"/>
  <c r="Y26" i="18"/>
  <c r="AO23" i="18"/>
  <c r="AL21" i="18"/>
  <c r="AJ20" i="18"/>
  <c r="M19" i="18"/>
  <c r="AF17" i="18"/>
  <c r="I16" i="18"/>
  <c r="S14" i="18"/>
  <c r="AC12" i="18"/>
  <c r="G10" i="18"/>
  <c r="Y8" i="18"/>
  <c r="AB6" i="18"/>
  <c r="E5" i="18"/>
  <c r="AN57" i="14"/>
  <c r="M56" i="14"/>
  <c r="P54" i="19"/>
  <c r="J10" i="19"/>
  <c r="AP50" i="18"/>
  <c r="U46" i="18"/>
  <c r="AD42" i="18"/>
  <c r="O38" i="18"/>
  <c r="AA35" i="18"/>
  <c r="AM32" i="18"/>
  <c r="G30" i="18"/>
  <c r="R27" i="18"/>
  <c r="AM24" i="18"/>
  <c r="Z22" i="18"/>
  <c r="AI19" i="18"/>
  <c r="E18" i="18"/>
  <c r="W16" i="18"/>
  <c r="AO14" i="18"/>
  <c r="R13" i="18"/>
  <c r="AG46" i="18"/>
  <c r="AD14" i="18"/>
  <c r="AH47" i="14"/>
  <c r="AA34" i="18"/>
  <c r="AA43" i="18"/>
  <c r="Q33" i="18"/>
  <c r="AD22" i="18"/>
  <c r="R16" i="18"/>
  <c r="R8" i="18"/>
  <c r="J59" i="18"/>
  <c r="D32" i="18"/>
  <c r="N25" i="18"/>
  <c r="T20" i="18"/>
  <c r="Q16" i="18"/>
  <c r="AM10" i="18"/>
  <c r="L6" i="18"/>
  <c r="J58" i="14"/>
  <c r="L19" i="19"/>
  <c r="S45" i="18"/>
  <c r="AB38" i="18"/>
  <c r="P31" i="18"/>
  <c r="M24" i="18"/>
  <c r="J20" i="18"/>
  <c r="AF15" i="18"/>
  <c r="AC10" i="18"/>
  <c r="F9" i="18"/>
  <c r="Y7" i="18"/>
  <c r="AI5" i="18"/>
  <c r="F59" i="14"/>
  <c r="X58" i="14"/>
  <c r="AQ56" i="14"/>
  <c r="Q55" i="14"/>
  <c r="AC53" i="14"/>
  <c r="K52" i="14"/>
  <c r="Z49" i="14"/>
  <c r="AK47" i="14"/>
  <c r="S46" i="14"/>
  <c r="AC44" i="14"/>
  <c r="J43" i="14"/>
  <c r="AG40" i="14"/>
  <c r="F39" i="14"/>
  <c r="X37" i="14"/>
  <c r="AE35" i="14"/>
  <c r="E34" i="14"/>
  <c r="AX34" i="14" s="1"/>
  <c r="W32" i="14"/>
  <c r="I13" i="19"/>
  <c r="O53" i="18"/>
  <c r="S48" i="18"/>
  <c r="Z44" i="18"/>
  <c r="F41" i="18"/>
  <c r="K39" i="18"/>
  <c r="U36" i="18"/>
  <c r="AI33" i="18"/>
  <c r="N31" i="18"/>
  <c r="Y28" i="18"/>
  <c r="H26" i="18"/>
  <c r="Z23" i="18"/>
  <c r="L27" i="18"/>
  <c r="AG20" i="18"/>
  <c r="AA16" i="18"/>
  <c r="D12" i="18"/>
  <c r="R59" i="14"/>
  <c r="AM57" i="14"/>
  <c r="P55" i="14"/>
  <c r="I53" i="14"/>
  <c r="X49" i="14"/>
  <c r="S47" i="14"/>
  <c r="AL44" i="14"/>
  <c r="AQ42" i="14"/>
  <c r="AQ41" i="14"/>
  <c r="O40" i="14"/>
  <c r="AF38" i="14"/>
  <c r="E37" i="14"/>
  <c r="X35" i="14"/>
  <c r="AO33" i="14"/>
  <c r="N32" i="14"/>
  <c r="AG30" i="14"/>
  <c r="X27" i="14"/>
  <c r="AQ25" i="14"/>
  <c r="Q24" i="14"/>
  <c r="AB22" i="14"/>
  <c r="AB27" i="18"/>
  <c r="H12" i="18"/>
  <c r="E45" i="14"/>
  <c r="E34" i="19"/>
  <c r="U42" i="18"/>
  <c r="U31" i="18"/>
  <c r="Q21" i="18"/>
  <c r="AA15" i="18"/>
  <c r="T7" i="18"/>
  <c r="AD51" i="18"/>
  <c r="F31" i="18"/>
  <c r="D24" i="18"/>
  <c r="D20" i="18"/>
  <c r="AH15" i="18"/>
  <c r="O10" i="18"/>
  <c r="AK5" i="18"/>
  <c r="X57" i="14"/>
  <c r="AK11" i="19"/>
  <c r="K44" i="18"/>
  <c r="S37" i="18"/>
  <c r="U30" i="18"/>
  <c r="AB23" i="18"/>
  <c r="S19" i="18"/>
  <c r="H15" i="18"/>
  <c r="U10" i="18"/>
  <c r="AM8" i="18"/>
  <c r="Q7" i="18"/>
  <c r="AA5" i="18"/>
  <c r="P58" i="14"/>
  <c r="AI56" i="14"/>
  <c r="I55" i="14"/>
  <c r="U53" i="14"/>
  <c r="AN51" i="14"/>
  <c r="R49" i="14"/>
  <c r="AC47" i="14"/>
  <c r="K46" i="14"/>
  <c r="U44" i="14"/>
  <c r="AN42" i="14"/>
  <c r="Y40" i="14"/>
  <c r="AQ38" i="14"/>
  <c r="P37" i="14"/>
  <c r="W35" i="14"/>
  <c r="AP33" i="14"/>
  <c r="V19" i="20"/>
  <c r="AB11" i="19"/>
  <c r="H52" i="18"/>
  <c r="AM47" i="18"/>
  <c r="J44" i="18"/>
  <c r="AM38" i="18"/>
  <c r="G36" i="18"/>
  <c r="V33" i="18"/>
  <c r="AE30" i="18"/>
  <c r="N28" i="18"/>
  <c r="AI25" i="18"/>
  <c r="O23" i="18"/>
  <c r="AD35" i="18"/>
  <c r="J26" i="18"/>
  <c r="K20" i="18"/>
  <c r="F16" i="18"/>
  <c r="V10" i="18"/>
  <c r="U8" i="18"/>
  <c r="L8" i="18"/>
  <c r="AC42" i="14"/>
  <c r="AH10" i="19"/>
  <c r="Y30" i="18"/>
  <c r="T14" i="18"/>
  <c r="AC6" i="18"/>
  <c r="D50" i="18"/>
  <c r="AE38" i="18"/>
  <c r="W30" i="18"/>
  <c r="T23" i="18"/>
  <c r="U19" i="18"/>
  <c r="R15" i="18"/>
  <c r="AF9" i="18"/>
  <c r="M5" i="18"/>
  <c r="H57" i="14"/>
  <c r="N7" i="19"/>
  <c r="D43" i="18"/>
  <c r="AJ36" i="18"/>
  <c r="X29" i="18"/>
  <c r="AK22" i="18"/>
  <c r="AK18" i="18"/>
  <c r="Y14" i="18"/>
  <c r="M10" i="18"/>
  <c r="AE8" i="18"/>
  <c r="I7" i="18"/>
  <c r="S5" i="18"/>
  <c r="H58" i="14"/>
  <c r="AA56" i="14"/>
  <c r="AM54" i="14"/>
  <c r="M53" i="14"/>
  <c r="AF51" i="14"/>
  <c r="J49" i="14"/>
  <c r="U47" i="14"/>
  <c r="AN45" i="14"/>
  <c r="M44" i="14"/>
  <c r="AF42" i="14"/>
  <c r="Q40" i="14"/>
  <c r="AI38" i="14"/>
  <c r="H37" i="14"/>
  <c r="O35" i="14"/>
  <c r="AH33" i="14"/>
  <c r="H9" i="20"/>
  <c r="AB8" i="19"/>
  <c r="S51" i="18"/>
  <c r="Q47" i="18"/>
  <c r="AI43" i="18"/>
  <c r="AA38" i="18"/>
  <c r="AM35" i="18"/>
  <c r="J33" i="18"/>
  <c r="T30" i="18"/>
  <c r="AP27" i="18"/>
  <c r="V25" i="18"/>
  <c r="E23" i="18"/>
  <c r="X34" i="18"/>
  <c r="AG23" i="18"/>
  <c r="AH19" i="18"/>
  <c r="Y15" i="18"/>
  <c r="W9" i="18"/>
  <c r="M57" i="14"/>
  <c r="AA54" i="14"/>
  <c r="W52" i="14"/>
  <c r="AL48" i="14"/>
  <c r="AG46" i="14"/>
  <c r="P44" i="14"/>
  <c r="V42" i="14"/>
  <c r="Y41" i="14"/>
  <c r="AP39" i="14"/>
  <c r="N38" i="14"/>
  <c r="AG36" i="14"/>
  <c r="E35" i="14"/>
  <c r="AX35" i="14" s="1"/>
  <c r="W33" i="14"/>
  <c r="AQ31" i="14"/>
  <c r="Q30" i="14"/>
  <c r="AI28" i="14"/>
  <c r="H27" i="14"/>
  <c r="AA25" i="14"/>
  <c r="AL23" i="14"/>
  <c r="L22" i="14"/>
  <c r="K45" i="18"/>
  <c r="AF5" i="18"/>
  <c r="L14" i="19"/>
  <c r="W6" i="19"/>
  <c r="E29" i="18"/>
  <c r="AC20" i="18"/>
  <c r="U13" i="18"/>
  <c r="AL5" i="18"/>
  <c r="F48" i="18"/>
  <c r="AI37" i="18"/>
  <c r="AC29" i="18"/>
  <c r="AM22" i="18"/>
  <c r="AM18" i="18"/>
  <c r="AA14" i="18"/>
  <c r="P9" i="18"/>
  <c r="AF59" i="14"/>
  <c r="U56" i="14"/>
  <c r="L56" i="18"/>
  <c r="AM41" i="18"/>
  <c r="AN35" i="18"/>
  <c r="AN28" i="18"/>
  <c r="E22" i="18"/>
  <c r="M18" i="18"/>
  <c r="I14" i="18"/>
  <c r="E10" i="18"/>
  <c r="W8" i="18"/>
  <c r="AP6" i="18"/>
  <c r="K5" i="18"/>
  <c r="AL57" i="14"/>
  <c r="S56" i="14"/>
  <c r="AE54" i="14"/>
  <c r="E53" i="14"/>
  <c r="AX53" i="14" s="1"/>
  <c r="X51" i="14"/>
  <c r="AN48" i="14"/>
  <c r="M47" i="14"/>
  <c r="AF45" i="14"/>
  <c r="E44" i="14"/>
  <c r="X42" i="14"/>
  <c r="AJ41" i="14"/>
  <c r="I40" i="14"/>
  <c r="AA38" i="14"/>
  <c r="AJ36" i="14"/>
  <c r="G35" i="14"/>
  <c r="Z33" i="14"/>
  <c r="P36" i="19"/>
  <c r="F7" i="19"/>
  <c r="AM50" i="18"/>
  <c r="AN46" i="18"/>
  <c r="S43" i="18"/>
  <c r="M38" i="18"/>
  <c r="Y35" i="18"/>
  <c r="AK32" i="18"/>
  <c r="F30" i="18"/>
  <c r="AE27" i="18"/>
  <c r="J25" i="18"/>
  <c r="T24" i="19"/>
  <c r="AH32" i="18"/>
  <c r="AL22" i="18"/>
  <c r="L19" i="18"/>
  <c r="D15" i="18"/>
  <c r="V8" i="18"/>
  <c r="AH56" i="14"/>
  <c r="Q54" i="14"/>
  <c r="M52" i="14"/>
  <c r="AA48" i="14"/>
  <c r="V46" i="14"/>
  <c r="F44" i="14"/>
  <c r="K42" i="14"/>
  <c r="P41" i="14"/>
  <c r="AG39" i="14"/>
  <c r="E38" i="14"/>
  <c r="X36" i="14"/>
  <c r="AP34" i="14"/>
  <c r="N33" i="14"/>
  <c r="AI31" i="14"/>
  <c r="I30" i="14"/>
  <c r="AA28" i="14"/>
  <c r="AL26" i="14"/>
  <c r="S25" i="14"/>
  <c r="AD23" i="14"/>
  <c r="AP21" i="14"/>
  <c r="F33" i="18"/>
  <c r="J50" i="18"/>
  <c r="F54" i="18"/>
  <c r="AH38" i="18"/>
  <c r="X27" i="18"/>
  <c r="AL19" i="18"/>
  <c r="AL12" i="18"/>
  <c r="N23" i="20"/>
  <c r="E46" i="18"/>
  <c r="AL36" i="18"/>
  <c r="Q28" i="18"/>
  <c r="G22" i="18"/>
  <c r="W18" i="18"/>
  <c r="AJ13" i="18"/>
  <c r="AG8" i="18"/>
  <c r="P59" i="14"/>
  <c r="AQ55" i="14"/>
  <c r="V51" i="18"/>
  <c r="G41" i="18"/>
  <c r="AH34" i="18"/>
  <c r="AF27" i="18"/>
  <c r="X21" i="18"/>
  <c r="AD17" i="18"/>
  <c r="Z13" i="18"/>
  <c r="AL9" i="18"/>
  <c r="O8" i="18"/>
  <c r="AH6" i="18"/>
  <c r="AL59" i="14"/>
  <c r="AD57" i="14"/>
  <c r="K56" i="14"/>
  <c r="W54" i="14"/>
  <c r="AQ52" i="14"/>
  <c r="P51" i="14"/>
  <c r="AF48" i="14"/>
  <c r="E47" i="14"/>
  <c r="X45" i="14"/>
  <c r="AP43" i="14"/>
  <c r="P42" i="14"/>
  <c r="AB41" i="14"/>
  <c r="AL39" i="14"/>
  <c r="S38" i="14"/>
  <c r="AB36" i="14"/>
  <c r="AK34" i="14"/>
  <c r="R33" i="14"/>
  <c r="P27" i="19"/>
  <c r="AN5" i="19"/>
  <c r="R50" i="18"/>
  <c r="R46" i="18"/>
  <c r="AC42" i="18"/>
  <c r="AC37" i="18"/>
  <c r="N35" i="18"/>
  <c r="Z32" i="18"/>
  <c r="AK29" i="18"/>
  <c r="Q27" i="18"/>
  <c r="AK24" i="18"/>
  <c r="P52" i="18"/>
  <c r="AD31" i="18"/>
  <c r="J22" i="18"/>
  <c r="AD18" i="18"/>
  <c r="Z14" i="18"/>
  <c r="X7" i="18"/>
  <c r="V56" i="14"/>
  <c r="F54" i="14"/>
  <c r="AJ51" i="14"/>
  <c r="Q48" i="14"/>
  <c r="L46" i="14"/>
  <c r="AN43" i="14"/>
  <c r="G41" i="14"/>
  <c r="AF8" i="19"/>
  <c r="F25" i="18"/>
  <c r="AF56" i="14"/>
  <c r="AB43" i="18"/>
  <c r="G50" i="18"/>
  <c r="V37" i="18"/>
  <c r="Z26" i="18"/>
  <c r="AN18" i="18"/>
  <c r="AN10" i="18"/>
  <c r="O33" i="19"/>
  <c r="AX33" i="19" s="1"/>
  <c r="O44" i="18"/>
  <c r="Q35" i="18"/>
  <c r="AH27" i="18"/>
  <c r="P21" i="18"/>
  <c r="AN17" i="18"/>
  <c r="T13" i="18"/>
  <c r="I8" i="18"/>
  <c r="AA55" i="14"/>
  <c r="AN49" i="18"/>
  <c r="I34" i="18"/>
  <c r="AH26" i="18"/>
  <c r="N17" i="18"/>
  <c r="AI12" i="18"/>
  <c r="AD9" i="18"/>
  <c r="G8" i="18"/>
  <c r="Z6" i="18"/>
  <c r="AD59" i="14"/>
  <c r="V57" i="14"/>
  <c r="AO55" i="14"/>
  <c r="O54" i="14"/>
  <c r="AI52" i="14"/>
  <c r="H51" i="14"/>
  <c r="X48" i="14"/>
  <c r="AQ46" i="14"/>
  <c r="P45" i="14"/>
  <c r="AH43" i="14"/>
  <c r="H42" i="14"/>
  <c r="T41" i="14"/>
  <c r="AD39" i="14"/>
  <c r="K38" i="14"/>
  <c r="T36" i="14"/>
  <c r="AC34" i="14"/>
  <c r="J33" i="14"/>
  <c r="AI23" i="19"/>
  <c r="AA57" i="18"/>
  <c r="AK49" i="18"/>
  <c r="AL45" i="18"/>
  <c r="M42" i="18"/>
  <c r="P37" i="18"/>
  <c r="AG34" i="18"/>
  <c r="L32" i="18"/>
  <c r="W29" i="18"/>
  <c r="D27" i="18"/>
  <c r="Z24" i="18"/>
  <c r="X48" i="18"/>
  <c r="AB30" i="18"/>
  <c r="W21" i="18"/>
  <c r="I18" i="18"/>
  <c r="E14" i="18"/>
  <c r="V6" i="18"/>
  <c r="AE58" i="14"/>
  <c r="I56" i="14"/>
  <c r="AO53" i="14"/>
  <c r="Z51" i="14"/>
  <c r="F48" i="14"/>
  <c r="AI45" i="14"/>
  <c r="AC43" i="14"/>
  <c r="AQ40" i="14"/>
  <c r="O39" i="14"/>
  <c r="AG37" i="14"/>
  <c r="F36" i="14"/>
  <c r="X34" i="14"/>
  <c r="AO32" i="14"/>
  <c r="S31" i="14"/>
  <c r="K28" i="14"/>
  <c r="V26" i="14"/>
  <c r="AO24" i="14"/>
  <c r="N23" i="14"/>
  <c r="AA17" i="18"/>
  <c r="AN34" i="18"/>
  <c r="AD7" i="19"/>
  <c r="AH58" i="14"/>
  <c r="M32" i="18"/>
  <c r="AK10" i="18"/>
  <c r="N59" i="14"/>
  <c r="AK53" i="14"/>
  <c r="AA46" i="14"/>
  <c r="AO40" i="14"/>
  <c r="M34" i="14"/>
  <c r="AN48" i="18"/>
  <c r="AG36" i="18"/>
  <c r="S26" i="18"/>
  <c r="S58" i="14"/>
  <c r="AH52" i="14"/>
  <c r="N45" i="14"/>
  <c r="AH40" i="14"/>
  <c r="W37" i="14"/>
  <c r="O34" i="14"/>
  <c r="K31" i="14"/>
  <c r="AN27" i="14"/>
  <c r="AG24" i="14"/>
  <c r="Z21" i="14"/>
  <c r="AL19" i="14"/>
  <c r="L18" i="14"/>
  <c r="V16" i="14"/>
  <c r="AN13" i="14"/>
  <c r="M12" i="14"/>
  <c r="AE9" i="14"/>
  <c r="AN7" i="14"/>
  <c r="M6" i="14"/>
  <c r="L44" i="18"/>
  <c r="V30" i="18"/>
  <c r="S21" i="18"/>
  <c r="F18" i="18"/>
  <c r="AO10" i="18"/>
  <c r="AO6" i="18"/>
  <c r="W36" i="18"/>
  <c r="AE22" i="18"/>
  <c r="Y18" i="18"/>
  <c r="AO13" i="18"/>
  <c r="AL8" i="18"/>
  <c r="AO59" i="14"/>
  <c r="O58" i="14"/>
  <c r="Z55" i="14"/>
  <c r="G53" i="14"/>
  <c r="AQ49" i="14"/>
  <c r="AA47" i="14"/>
  <c r="AG45" i="14"/>
  <c r="P43" i="14"/>
  <c r="V40" i="14"/>
  <c r="U38" i="14"/>
  <c r="V36" i="14"/>
  <c r="V34" i="14"/>
  <c r="T32" i="14"/>
  <c r="AE30" i="14"/>
  <c r="AO28" i="14"/>
  <c r="N27" i="14"/>
  <c r="Y25" i="14"/>
  <c r="AJ23" i="14"/>
  <c r="J22" i="14"/>
  <c r="V20" i="14"/>
  <c r="AH18" i="14"/>
  <c r="G17" i="14"/>
  <c r="P14" i="14"/>
  <c r="AI12" i="14"/>
  <c r="G10" i="14"/>
  <c r="Z8" i="14"/>
  <c r="AQ6" i="14"/>
  <c r="Q5" i="14"/>
  <c r="AL33" i="18"/>
  <c r="AA22" i="18"/>
  <c r="V18" i="18"/>
  <c r="R14" i="18"/>
  <c r="O9" i="18"/>
  <c r="O5" i="18"/>
  <c r="AA58" i="14"/>
  <c r="AK55" i="14"/>
  <c r="AP53" i="14"/>
  <c r="AE24" i="18"/>
  <c r="H43" i="18"/>
  <c r="P17" i="18"/>
  <c r="F21" i="20"/>
  <c r="I26" i="18"/>
  <c r="V9" i="18"/>
  <c r="AN58" i="14"/>
  <c r="AA52" i="14"/>
  <c r="H45" i="14"/>
  <c r="V39" i="14"/>
  <c r="AM32" i="14"/>
  <c r="Q45" i="18"/>
  <c r="S34" i="18"/>
  <c r="L24" i="18"/>
  <c r="AC17" i="18"/>
  <c r="F58" i="14"/>
  <c r="O51" i="14"/>
  <c r="AA44" i="14"/>
  <c r="X40" i="14"/>
  <c r="N37" i="14"/>
  <c r="F34" i="14"/>
  <c r="AO30" i="14"/>
  <c r="AF27" i="14"/>
  <c r="Y24" i="14"/>
  <c r="R21" i="14"/>
  <c r="AD19" i="14"/>
  <c r="AO17" i="14"/>
  <c r="N16" i="14"/>
  <c r="AF13" i="14"/>
  <c r="E12" i="14"/>
  <c r="W9" i="14"/>
  <c r="AF7" i="14"/>
  <c r="E6" i="14"/>
  <c r="Z41" i="18"/>
  <c r="N29" i="18"/>
  <c r="Z17" i="18"/>
  <c r="T10" i="18"/>
  <c r="S6" i="18"/>
  <c r="T32" i="18"/>
  <c r="O21" i="18"/>
  <c r="D18" i="18"/>
  <c r="S13" i="18"/>
  <c r="P8" i="18"/>
  <c r="AB59" i="14"/>
  <c r="AJ57" i="14"/>
  <c r="M55" i="14"/>
  <c r="AP52" i="14"/>
  <c r="AF49" i="14"/>
  <c r="P47" i="14"/>
  <c r="V45" i="14"/>
  <c r="E43" i="14"/>
  <c r="AO41" i="14"/>
  <c r="M40" i="14"/>
  <c r="L38" i="14"/>
  <c r="M36" i="14"/>
  <c r="L34" i="14"/>
  <c r="L32" i="14"/>
  <c r="W30" i="14"/>
  <c r="AG28" i="14"/>
  <c r="F27" i="14"/>
  <c r="Q25" i="14"/>
  <c r="AB23" i="14"/>
  <c r="AN21" i="14"/>
  <c r="N20" i="14"/>
  <c r="Z18" i="14"/>
  <c r="AJ16" i="14"/>
  <c r="H14" i="14"/>
  <c r="AA12" i="14"/>
  <c r="AK9" i="14"/>
  <c r="R8" i="14"/>
  <c r="AI6" i="14"/>
  <c r="I5" i="14"/>
  <c r="O32" i="18"/>
  <c r="AN21" i="18"/>
  <c r="AP17" i="18"/>
  <c r="AL13" i="18"/>
  <c r="AI8" i="18"/>
  <c r="AM59" i="14"/>
  <c r="N58" i="14"/>
  <c r="X55" i="14"/>
  <c r="M51" i="14"/>
  <c r="U23" i="18"/>
  <c r="AC41" i="18"/>
  <c r="AO16" i="18"/>
  <c r="F37" i="19"/>
  <c r="K25" i="18"/>
  <c r="N9" i="18"/>
  <c r="AF58" i="14"/>
  <c r="S52" i="14"/>
  <c r="AK44" i="14"/>
  <c r="N39" i="14"/>
  <c r="AE32" i="14"/>
  <c r="AP44" i="18"/>
  <c r="H34" i="18"/>
  <c r="AK23" i="18"/>
  <c r="G17" i="18"/>
  <c r="Z57" i="14"/>
  <c r="AI49" i="14"/>
  <c r="S43" i="14"/>
  <c r="F40" i="14"/>
  <c r="AP36" i="14"/>
  <c r="AF33" i="14"/>
  <c r="Y30" i="14"/>
  <c r="P27" i="14"/>
  <c r="I24" i="14"/>
  <c r="J21" i="14"/>
  <c r="V19" i="14"/>
  <c r="AG17" i="14"/>
  <c r="F16" i="14"/>
  <c r="X13" i="14"/>
  <c r="AO10" i="14"/>
  <c r="O9" i="14"/>
  <c r="X7" i="14"/>
  <c r="AQ5" i="14"/>
  <c r="AC38" i="18"/>
  <c r="H28" i="18"/>
  <c r="E17" i="18"/>
  <c r="AP9" i="18"/>
  <c r="AP5" i="18"/>
  <c r="S31" i="18"/>
  <c r="W17" i="18"/>
  <c r="AP12" i="18"/>
  <c r="AN7" i="18"/>
  <c r="O59" i="14"/>
  <c r="W57" i="14"/>
  <c r="AI54" i="14"/>
  <c r="AE52" i="14"/>
  <c r="U49" i="14"/>
  <c r="F47" i="14"/>
  <c r="K45" i="14"/>
  <c r="AO42" i="14"/>
  <c r="AF41" i="14"/>
  <c r="AN39" i="14"/>
  <c r="AM37" i="14"/>
  <c r="AN35" i="14"/>
  <c r="AM33" i="14"/>
  <c r="AO31" i="14"/>
  <c r="O30" i="14"/>
  <c r="Y28" i="14"/>
  <c r="AJ26" i="14"/>
  <c r="I25" i="14"/>
  <c r="T23" i="14"/>
  <c r="AF21" i="14"/>
  <c r="F20" i="14"/>
  <c r="R18" i="14"/>
  <c r="AB16" i="14"/>
  <c r="AL13" i="14"/>
  <c r="S12" i="14"/>
  <c r="AC9" i="14"/>
  <c r="J8" i="14"/>
  <c r="AA6" i="14"/>
  <c r="T56" i="18"/>
  <c r="K31" i="18"/>
  <c r="M21" i="18"/>
  <c r="U17" i="18"/>
  <c r="Q13" i="18"/>
  <c r="N8" i="18"/>
  <c r="AG39" i="18"/>
  <c r="P18" i="18"/>
  <c r="K34" i="18"/>
  <c r="AK12" i="18"/>
  <c r="V48" i="18"/>
  <c r="AO7" i="18"/>
  <c r="N57" i="14"/>
  <c r="AP49" i="14"/>
  <c r="Z43" i="14"/>
  <c r="AN37" i="14"/>
  <c r="V18" i="19"/>
  <c r="AL41" i="18"/>
  <c r="AN31" i="18"/>
  <c r="AB44" i="18"/>
  <c r="Y13" i="18"/>
  <c r="AP55" i="14"/>
  <c r="M49" i="14"/>
  <c r="H43" i="14"/>
  <c r="X39" i="14"/>
  <c r="O36" i="14"/>
  <c r="E33" i="14"/>
  <c r="AD26" i="14"/>
  <c r="V23" i="14"/>
  <c r="AN20" i="14"/>
  <c r="N19" i="14"/>
  <c r="Y17" i="14"/>
  <c r="AP14" i="14"/>
  <c r="P13" i="14"/>
  <c r="AG10" i="14"/>
  <c r="G9" i="14"/>
  <c r="P7" i="14"/>
  <c r="AI5" i="14"/>
  <c r="AK36" i="18"/>
  <c r="H27" i="18"/>
  <c r="AD20" i="18"/>
  <c r="X16" i="18"/>
  <c r="U9" i="18"/>
  <c r="V7" i="19"/>
  <c r="N30" i="18"/>
  <c r="V16" i="18"/>
  <c r="T12" i="18"/>
  <c r="R7" i="18"/>
  <c r="J57" i="14"/>
  <c r="Y54" i="14"/>
  <c r="U52" i="14"/>
  <c r="K49" i="14"/>
  <c r="AO46" i="14"/>
  <c r="AI44" i="14"/>
  <c r="AD42" i="14"/>
  <c r="W41" i="14"/>
  <c r="AE39" i="14"/>
  <c r="AD37" i="14"/>
  <c r="AD35" i="14"/>
  <c r="AD33" i="14"/>
  <c r="AG31" i="14"/>
  <c r="G30" i="14"/>
  <c r="Q28" i="14"/>
  <c r="AB26" i="14"/>
  <c r="AM24" i="14"/>
  <c r="L23" i="14"/>
  <c r="X21" i="14"/>
  <c r="AJ19" i="14"/>
  <c r="J18" i="14"/>
  <c r="T16" i="14"/>
  <c r="AD13" i="14"/>
  <c r="K12" i="14"/>
  <c r="U9" i="14"/>
  <c r="AL7" i="14"/>
  <c r="S6" i="14"/>
  <c r="W50" i="18"/>
  <c r="I30" i="18"/>
  <c r="AN16" i="18"/>
  <c r="AM12" i="18"/>
  <c r="AK7" i="18"/>
  <c r="M59" i="14"/>
  <c r="U57" i="14"/>
  <c r="AH54" i="14"/>
  <c r="AD52" i="14"/>
  <c r="AD49" i="14"/>
  <c r="O47" i="14"/>
  <c r="D36" i="18"/>
  <c r="Q17" i="18"/>
  <c r="N33" i="18"/>
  <c r="M12" i="18"/>
  <c r="AP46" i="18"/>
  <c r="AH20" i="18"/>
  <c r="AG7" i="18"/>
  <c r="F57" i="14"/>
  <c r="AH49" i="14"/>
  <c r="R43" i="14"/>
  <c r="AF37" i="14"/>
  <c r="AP14" i="19"/>
  <c r="V41" i="18"/>
  <c r="AB31" i="18"/>
  <c r="AP41" i="18"/>
  <c r="Z12" i="18"/>
  <c r="AC55" i="14"/>
  <c r="AN47" i="14"/>
  <c r="AG42" i="14"/>
  <c r="E39" i="14"/>
  <c r="AP35" i="14"/>
  <c r="AF32" i="14"/>
  <c r="N26" i="14"/>
  <c r="F23" i="14"/>
  <c r="AF20" i="14"/>
  <c r="F19" i="14"/>
  <c r="Q17" i="14"/>
  <c r="AH14" i="14"/>
  <c r="H13" i="14"/>
  <c r="Y10" i="14"/>
  <c r="AJ8" i="14"/>
  <c r="H7" i="14"/>
  <c r="AA5" i="14"/>
  <c r="P35" i="18"/>
  <c r="AP24" i="18"/>
  <c r="I20" i="18"/>
  <c r="W15" i="18"/>
  <c r="AN8" i="18"/>
  <c r="W47" i="18"/>
  <c r="F29" i="18"/>
  <c r="AA20" i="18"/>
  <c r="AO15" i="18"/>
  <c r="AL10" i="18"/>
  <c r="AL6" i="18"/>
  <c r="AE56" i="14"/>
  <c r="N54" i="14"/>
  <c r="J52" i="14"/>
  <c r="AI48" i="14"/>
  <c r="AD46" i="14"/>
  <c r="X44" i="14"/>
  <c r="S42" i="14"/>
  <c r="N41" i="14"/>
  <c r="U39" i="14"/>
  <c r="U37" i="14"/>
  <c r="U35" i="14"/>
  <c r="U33" i="14"/>
  <c r="Y31" i="14"/>
  <c r="I28" i="14"/>
  <c r="T26" i="14"/>
  <c r="AE24" i="14"/>
  <c r="AP22" i="14"/>
  <c r="P21" i="14"/>
  <c r="AB19" i="14"/>
  <c r="AM17" i="14"/>
  <c r="L16" i="14"/>
  <c r="V13" i="14"/>
  <c r="AM10" i="14"/>
  <c r="M9" i="14"/>
  <c r="AD7" i="14"/>
  <c r="K6" i="14"/>
  <c r="U43" i="18"/>
  <c r="AO26" i="18"/>
  <c r="S16" i="18"/>
  <c r="R12" i="18"/>
  <c r="P7" i="18"/>
  <c r="I57" i="14"/>
  <c r="X54" i="14"/>
  <c r="T52" i="14"/>
  <c r="AM20" i="18"/>
  <c r="AF35" i="18"/>
  <c r="AJ13" i="19"/>
  <c r="K33" i="18"/>
  <c r="S12" i="18"/>
  <c r="V59" i="14"/>
  <c r="G54" i="14"/>
  <c r="AI46" i="14"/>
  <c r="L41" i="14"/>
  <c r="U34" i="14"/>
  <c r="P49" i="18"/>
  <c r="D37" i="18"/>
  <c r="AG26" i="18"/>
  <c r="E59" i="14"/>
  <c r="T53" i="14"/>
  <c r="Y45" i="14"/>
  <c r="AH41" i="14"/>
  <c r="AP37" i="14"/>
  <c r="AG34" i="14"/>
  <c r="AA31" i="14"/>
  <c r="S28" i="14"/>
  <c r="K25" i="14"/>
  <c r="AH21" i="14"/>
  <c r="H20" i="14"/>
  <c r="T18" i="14"/>
  <c r="AD16" i="14"/>
  <c r="J14" i="14"/>
  <c r="U12" i="14"/>
  <c r="AM9" i="14"/>
  <c r="L8" i="14"/>
  <c r="U6" i="14"/>
  <c r="Y51" i="18"/>
  <c r="V31" i="18"/>
  <c r="F22" i="18"/>
  <c r="AB18" i="18"/>
  <c r="W12" i="18"/>
  <c r="U7" i="18"/>
  <c r="R38" i="18"/>
  <c r="V23" i="18"/>
  <c r="G19" i="18"/>
  <c r="U14" i="18"/>
  <c r="R9" i="18"/>
  <c r="R5" i="18"/>
  <c r="AB58" i="14"/>
  <c r="AM55" i="14"/>
  <c r="Q53" i="14"/>
  <c r="L51" i="14"/>
  <c r="AL47" i="14"/>
  <c r="AQ45" i="14"/>
  <c r="AA43" i="14"/>
  <c r="AE40" i="14"/>
  <c r="AD38" i="14"/>
  <c r="AE36" i="14"/>
  <c r="AE34" i="14"/>
  <c r="AC32" i="14"/>
  <c r="AM30" i="14"/>
  <c r="V27" i="14"/>
  <c r="AG25" i="14"/>
  <c r="G24" i="14"/>
  <c r="R22" i="14"/>
  <c r="AD20" i="14"/>
  <c r="AP18" i="14"/>
  <c r="O17" i="14"/>
  <c r="X14" i="14"/>
  <c r="AQ12" i="14"/>
  <c r="O10" i="14"/>
  <c r="AH8" i="14"/>
  <c r="F7" i="14"/>
  <c r="Y5" i="14"/>
  <c r="L36" i="18"/>
  <c r="R23" i="18"/>
  <c r="D19" i="18"/>
  <c r="AN14" i="18"/>
  <c r="AK9" i="18"/>
  <c r="AJ5" i="18"/>
  <c r="AM58" i="14"/>
  <c r="Q56" i="14"/>
  <c r="AA53" i="14"/>
  <c r="AG51" i="14"/>
  <c r="H46" i="18"/>
  <c r="Z39" i="18"/>
  <c r="H48" i="14"/>
  <c r="Y39" i="18"/>
  <c r="AE53" i="14"/>
  <c r="N35" i="14"/>
  <c r="T22" i="14"/>
  <c r="R14" i="14"/>
  <c r="AC6" i="14"/>
  <c r="J19" i="18"/>
  <c r="AH24" i="18"/>
  <c r="AM5" i="18"/>
  <c r="W51" i="14"/>
  <c r="AN34" i="14"/>
  <c r="AD27" i="14"/>
  <c r="AL20" i="14"/>
  <c r="F13" i="14"/>
  <c r="AG5" i="14"/>
  <c r="Q15" i="18"/>
  <c r="AH57" i="14"/>
  <c r="AO52" i="14"/>
  <c r="AH48" i="14"/>
  <c r="G46" i="14"/>
  <c r="AJ43" i="14"/>
  <c r="AD40" i="14"/>
  <c r="AC38" i="14"/>
  <c r="AD36" i="14"/>
  <c r="AD34" i="14"/>
  <c r="AB32" i="14"/>
  <c r="AL30" i="14"/>
  <c r="AC27" i="14"/>
  <c r="K26" i="14"/>
  <c r="V24" i="14"/>
  <c r="AO22" i="14"/>
  <c r="O21" i="14"/>
  <c r="AI19" i="14"/>
  <c r="I18" i="14"/>
  <c r="AA16" i="14"/>
  <c r="AK13" i="14"/>
  <c r="R12" i="14"/>
  <c r="AB9" i="14"/>
  <c r="AK7" i="14"/>
  <c r="R6" i="14"/>
  <c r="AC63" i="17"/>
  <c r="G6" i="19"/>
  <c r="AM27" i="18"/>
  <c r="P16" i="18"/>
  <c r="O12" i="18"/>
  <c r="M7" i="18"/>
  <c r="G57" i="14"/>
  <c r="AG54" i="14"/>
  <c r="R52" i="14"/>
  <c r="S49" i="14"/>
  <c r="N47" i="14"/>
  <c r="I45" i="14"/>
  <c r="AL42" i="14"/>
  <c r="AM41" i="14"/>
  <c r="AK39" i="14"/>
  <c r="AK37" i="14"/>
  <c r="AO39" i="18"/>
  <c r="O24" i="18"/>
  <c r="AP19" i="18"/>
  <c r="AG15" i="18"/>
  <c r="AD10" i="18"/>
  <c r="AD6" i="18"/>
  <c r="AO9" i="18"/>
  <c r="AE16" i="18"/>
  <c r="J29" i="18"/>
  <c r="AD47" i="14"/>
  <c r="V32" i="14"/>
  <c r="X20" i="14"/>
  <c r="AK12" i="14"/>
  <c r="S5" i="14"/>
  <c r="X14" i="18"/>
  <c r="F20" i="18"/>
  <c r="Y48" i="14"/>
  <c r="E41" i="14"/>
  <c r="AX41" i="14" s="1"/>
  <c r="L33" i="14"/>
  <c r="L26" i="14"/>
  <c r="T19" i="14"/>
  <c r="AE10" i="14"/>
  <c r="AJ10" i="18"/>
  <c r="AP56" i="14"/>
  <c r="I52" i="14"/>
  <c r="W48" i="14"/>
  <c r="AP45" i="14"/>
  <c r="Y43" i="14"/>
  <c r="U40" i="14"/>
  <c r="T38" i="14"/>
  <c r="U36" i="14"/>
  <c r="T34" i="14"/>
  <c r="S32" i="14"/>
  <c r="AD30" i="14"/>
  <c r="U27" i="14"/>
  <c r="AN25" i="14"/>
  <c r="N24" i="14"/>
  <c r="AG22" i="14"/>
  <c r="G21" i="14"/>
  <c r="AA19" i="14"/>
  <c r="AL17" i="14"/>
  <c r="S16" i="14"/>
  <c r="AC13" i="14"/>
  <c r="J12" i="14"/>
  <c r="T9" i="14"/>
  <c r="AC7" i="14"/>
  <c r="J6" i="14"/>
  <c r="U63" i="17"/>
  <c r="X46" i="18"/>
  <c r="AI26" i="18"/>
  <c r="V20" i="18"/>
  <c r="AJ15" i="18"/>
  <c r="AG10" i="18"/>
  <c r="AG6" i="18"/>
  <c r="AO56" i="14"/>
  <c r="V54" i="14"/>
  <c r="G52" i="14"/>
  <c r="H49" i="14"/>
  <c r="AL46" i="14"/>
  <c r="AQ44" i="14"/>
  <c r="AA42" i="14"/>
  <c r="AD41" i="14"/>
  <c r="AB39" i="14"/>
  <c r="AB37" i="14"/>
  <c r="AF37" i="18"/>
  <c r="G23" i="18"/>
  <c r="T19" i="18"/>
  <c r="L15" i="18"/>
  <c r="I10" i="18"/>
  <c r="I6" i="18"/>
  <c r="Z56" i="14"/>
  <c r="J54" i="14"/>
  <c r="AO51" i="14"/>
  <c r="AP48" i="14"/>
  <c r="Z46" i="14"/>
  <c r="AE44" i="14"/>
  <c r="O42" i="14"/>
  <c r="J41" i="14"/>
  <c r="I39" i="14"/>
  <c r="I37" i="14"/>
  <c r="Q9" i="18"/>
  <c r="G16" i="18"/>
  <c r="AM28" i="18"/>
  <c r="H47" i="14"/>
  <c r="F32" i="14"/>
  <c r="P20" i="14"/>
  <c r="AC12" i="14"/>
  <c r="Y32" i="19"/>
  <c r="V13" i="18"/>
  <c r="AB19" i="18"/>
  <c r="AO58" i="14"/>
  <c r="N48" i="14"/>
  <c r="AN40" i="14"/>
  <c r="AL32" i="14"/>
  <c r="AO25" i="14"/>
  <c r="L19" i="14"/>
  <c r="W10" i="14"/>
  <c r="D38" i="18"/>
  <c r="N10" i="18"/>
  <c r="AD56" i="14"/>
  <c r="AQ51" i="14"/>
  <c r="L48" i="14"/>
  <c r="AE45" i="14"/>
  <c r="N43" i="14"/>
  <c r="L40" i="14"/>
  <c r="J38" i="14"/>
  <c r="K36" i="14"/>
  <c r="K34" i="14"/>
  <c r="K32" i="14"/>
  <c r="V30" i="14"/>
  <c r="AN28" i="14"/>
  <c r="M27" i="14"/>
  <c r="AF25" i="14"/>
  <c r="F24" i="14"/>
  <c r="Y22" i="14"/>
  <c r="AK20" i="14"/>
  <c r="S19" i="14"/>
  <c r="AD17" i="14"/>
  <c r="K16" i="14"/>
  <c r="U13" i="14"/>
  <c r="AL10" i="14"/>
  <c r="L9" i="14"/>
  <c r="U7" i="14"/>
  <c r="AN5" i="14"/>
  <c r="M63" i="17"/>
  <c r="E43" i="18"/>
  <c r="Z25" i="18"/>
  <c r="W19" i="18"/>
  <c r="O15" i="18"/>
  <c r="L10" i="18"/>
  <c r="K6" i="18"/>
  <c r="AB56" i="14"/>
  <c r="K54" i="14"/>
  <c r="AP51" i="14"/>
  <c r="AQ48" i="14"/>
  <c r="AB46" i="14"/>
  <c r="AF44" i="14"/>
  <c r="Q42" i="14"/>
  <c r="U41" i="14"/>
  <c r="S39" i="14"/>
  <c r="S37" i="14"/>
  <c r="L33" i="18"/>
  <c r="U22" i="18"/>
  <c r="AL18" i="18"/>
  <c r="AH14" i="18"/>
  <c r="AE9" i="18"/>
  <c r="AE5" i="18"/>
  <c r="AJ58" i="14"/>
  <c r="N56" i="14"/>
  <c r="AI53" i="14"/>
  <c r="AD51" i="14"/>
  <c r="AE48" i="14"/>
  <c r="O46" i="14"/>
  <c r="T44" i="14"/>
  <c r="AK40" i="14"/>
  <c r="AJ38" i="14"/>
  <c r="AK26" i="18"/>
  <c r="R6" i="18"/>
  <c r="L36" i="14"/>
  <c r="R29" i="18"/>
  <c r="AJ18" i="14"/>
  <c r="Q10" i="14"/>
  <c r="J34" i="18"/>
  <c r="S8" i="18"/>
  <c r="T15" i="18"/>
  <c r="R56" i="14"/>
  <c r="T46" i="14"/>
  <c r="L39" i="14"/>
  <c r="Q31" i="14"/>
  <c r="W24" i="14"/>
  <c r="AE17" i="14"/>
  <c r="E9" i="14"/>
  <c r="AX9" i="14" s="1"/>
  <c r="AD25" i="18"/>
  <c r="AI6" i="18"/>
  <c r="L55" i="14"/>
  <c r="V51" i="14"/>
  <c r="AJ47" i="14"/>
  <c r="T45" i="14"/>
  <c r="AM42" i="14"/>
  <c r="AN41" i="14"/>
  <c r="AM39" i="14"/>
  <c r="AL37" i="14"/>
  <c r="AL35" i="14"/>
  <c r="AL33" i="14"/>
  <c r="AN31" i="14"/>
  <c r="N30" i="14"/>
  <c r="AF28" i="14"/>
  <c r="E27" i="14"/>
  <c r="X25" i="14"/>
  <c r="AQ23" i="14"/>
  <c r="Q22" i="14"/>
  <c r="AC20" i="14"/>
  <c r="K19" i="14"/>
  <c r="V17" i="14"/>
  <c r="AM14" i="14"/>
  <c r="M13" i="14"/>
  <c r="AD10" i="14"/>
  <c r="AO8" i="14"/>
  <c r="M7" i="14"/>
  <c r="AF5" i="14"/>
  <c r="E63" i="17"/>
  <c r="T24" i="18"/>
  <c r="AO18" i="18"/>
  <c r="AK14" i="18"/>
  <c r="AH9" i="18"/>
  <c r="AH5" i="18"/>
  <c r="AL58" i="14"/>
  <c r="O56" i="14"/>
  <c r="AJ53" i="14"/>
  <c r="AE51" i="14"/>
  <c r="AG48" i="14"/>
  <c r="Q46" i="14"/>
  <c r="V44" i="14"/>
  <c r="F42" i="14"/>
  <c r="K41" i="14"/>
  <c r="J39" i="14"/>
  <c r="J37" i="14"/>
  <c r="AM29" i="18"/>
  <c r="AG21" i="18"/>
  <c r="Q18" i="18"/>
  <c r="M14" i="18"/>
  <c r="J9" i="18"/>
  <c r="J5" i="18"/>
  <c r="W58" i="14"/>
  <c r="AH55" i="14"/>
  <c r="X53" i="14"/>
  <c r="S51" i="14"/>
  <c r="T48" i="14"/>
  <c r="E46" i="14"/>
  <c r="AX46" i="14" s="1"/>
  <c r="I44" i="14"/>
  <c r="AB40" i="14"/>
  <c r="Z38" i="14"/>
  <c r="AO25" i="18"/>
  <c r="J6" i="18"/>
  <c r="AM35" i="14"/>
  <c r="P28" i="18"/>
  <c r="AQ28" i="14"/>
  <c r="AB18" i="14"/>
  <c r="I10" i="14"/>
  <c r="AB32" i="18"/>
  <c r="AP7" i="18"/>
  <c r="AP14" i="18"/>
  <c r="F56" i="14"/>
  <c r="I46" i="14"/>
  <c r="AM38" i="14"/>
  <c r="I31" i="14"/>
  <c r="O24" i="14"/>
  <c r="W17" i="14"/>
  <c r="AP8" i="14"/>
  <c r="AB24" i="18"/>
  <c r="N6" i="18"/>
  <c r="M54" i="14"/>
  <c r="K51" i="14"/>
  <c r="Y47" i="14"/>
  <c r="J45" i="14"/>
  <c r="AB42" i="14"/>
  <c r="AE41" i="14"/>
  <c r="AC39" i="14"/>
  <c r="AC37" i="14"/>
  <c r="AC35" i="14"/>
  <c r="AC33" i="14"/>
  <c r="AF31" i="14"/>
  <c r="F30" i="14"/>
  <c r="X28" i="14"/>
  <c r="AQ26" i="14"/>
  <c r="P25" i="14"/>
  <c r="AI23" i="14"/>
  <c r="I22" i="14"/>
  <c r="U20" i="14"/>
  <c r="AO18" i="14"/>
  <c r="N17" i="14"/>
  <c r="AE14" i="14"/>
  <c r="E13" i="14"/>
  <c r="AX13" i="14" s="1"/>
  <c r="V10" i="14"/>
  <c r="AG8" i="14"/>
  <c r="E7" i="14"/>
  <c r="AX7" i="14" s="1"/>
  <c r="X5" i="14"/>
  <c r="W10" i="20"/>
  <c r="Z33" i="18"/>
  <c r="L23" i="18"/>
  <c r="T18" i="18"/>
  <c r="P14" i="18"/>
  <c r="M9" i="18"/>
  <c r="L5" i="18"/>
  <c r="Y58" i="14"/>
  <c r="AJ55" i="14"/>
  <c r="Y53" i="14"/>
  <c r="T51" i="14"/>
  <c r="V48" i="14"/>
  <c r="F46" i="14"/>
  <c r="K44" i="14"/>
  <c r="AL40" i="14"/>
  <c r="AK38" i="14"/>
  <c r="AA13" i="19"/>
  <c r="AG28" i="18"/>
  <c r="F21" i="18"/>
  <c r="AK17" i="18"/>
  <c r="AG13" i="18"/>
  <c r="AD8" i="18"/>
  <c r="AJ59" i="14"/>
  <c r="K58" i="14"/>
  <c r="U55" i="14"/>
  <c r="N53" i="14"/>
  <c r="I51" i="14"/>
  <c r="J48" i="14"/>
  <c r="AM45" i="14"/>
  <c r="AG43" i="14"/>
  <c r="S40" i="14"/>
  <c r="Q38" i="14"/>
  <c r="R36" i="14"/>
  <c r="R34" i="14"/>
  <c r="Q32" i="14"/>
  <c r="AB30" i="14"/>
  <c r="AL28" i="14"/>
  <c r="AD56" i="18"/>
  <c r="AA7" i="18"/>
  <c r="AG55" i="14"/>
  <c r="D56" i="18"/>
  <c r="W5" i="18"/>
  <c r="AO38" i="14"/>
  <c r="F26" i="14"/>
  <c r="I17" i="14"/>
  <c r="AB8" i="14"/>
  <c r="AD48" i="18"/>
  <c r="P48" i="14"/>
  <c r="AJ39" i="18"/>
  <c r="AL54" i="14"/>
  <c r="AG35" i="14"/>
  <c r="AJ22" i="14"/>
  <c r="Z14" i="14"/>
  <c r="AK6" i="14"/>
  <c r="AE19" i="18"/>
  <c r="AL25" i="18"/>
  <c r="Q6" i="18"/>
  <c r="AH51" i="14"/>
  <c r="I42" i="14"/>
  <c r="L35" i="14"/>
  <c r="AL27" i="14"/>
  <c r="H21" i="14"/>
  <c r="N13" i="14"/>
  <c r="AO5" i="14"/>
  <c r="AM15" i="18"/>
  <c r="F53" i="14"/>
  <c r="I49" i="14"/>
  <c r="R46" i="14"/>
  <c r="L44" i="14"/>
  <c r="AM40" i="14"/>
  <c r="AL38" i="14"/>
  <c r="AM36" i="14"/>
  <c r="AM34" i="14"/>
  <c r="AK32" i="14"/>
  <c r="H31" i="14"/>
  <c r="AK27" i="14"/>
  <c r="S26" i="14"/>
  <c r="AD24" i="14"/>
  <c r="K23" i="14"/>
  <c r="W21" i="14"/>
  <c r="AQ19" i="14"/>
  <c r="Q18" i="14"/>
  <c r="AI16" i="14"/>
  <c r="G14" i="14"/>
  <c r="Z12" i="14"/>
  <c r="AJ9" i="14"/>
  <c r="I8" i="14"/>
  <c r="Z6" i="14"/>
  <c r="AK63" i="17"/>
  <c r="AB15" i="19"/>
  <c r="AO28" i="18"/>
  <c r="I21" i="18"/>
  <c r="AL16" i="18"/>
  <c r="AJ12" i="18"/>
  <c r="AH7" i="18"/>
  <c r="L59" i="14"/>
  <c r="T57" i="14"/>
  <c r="AQ54" i="14"/>
  <c r="AC52" i="14"/>
  <c r="AC49" i="14"/>
  <c r="X47" i="14"/>
  <c r="S45" i="14"/>
  <c r="M43" i="14"/>
  <c r="K40" i="14"/>
  <c r="I38" i="14"/>
  <c r="R25" i="18"/>
  <c r="S20" i="18"/>
  <c r="N16" i="18"/>
  <c r="L12" i="18"/>
  <c r="J7" i="18"/>
  <c r="E57" i="14"/>
  <c r="AX57" i="14" s="1"/>
  <c r="AF54" i="14"/>
  <c r="Q52" i="14"/>
  <c r="Q49" i="14"/>
  <c r="L47" i="14"/>
  <c r="G45" i="14"/>
  <c r="AJ42" i="14"/>
  <c r="AC41" i="14"/>
  <c r="AA39" i="14"/>
  <c r="AA37" i="14"/>
  <c r="AA35" i="14"/>
  <c r="AA33" i="14"/>
  <c r="AD31" i="14"/>
  <c r="AL54" i="18"/>
  <c r="AK43" i="18"/>
  <c r="L37" i="14"/>
  <c r="V7" i="14"/>
  <c r="AO49" i="14"/>
  <c r="V41" i="14"/>
  <c r="T33" i="14"/>
  <c r="AI26" i="14"/>
  <c r="M20" i="14"/>
  <c r="AP12" i="14"/>
  <c r="P5" i="14"/>
  <c r="AM17" i="18"/>
  <c r="L58" i="14"/>
  <c r="K48" i="14"/>
  <c r="AC40" i="14"/>
  <c r="W59" i="14"/>
  <c r="U54" i="14"/>
  <c r="W47" i="14"/>
  <c r="R37" i="14"/>
  <c r="AA34" i="14"/>
  <c r="AL31" i="14"/>
  <c r="AI27" i="14"/>
  <c r="I26" i="14"/>
  <c r="T24" i="14"/>
  <c r="AE22" i="14"/>
  <c r="E21" i="14"/>
  <c r="AX21" i="14" s="1"/>
  <c r="Y19" i="14"/>
  <c r="AJ17" i="14"/>
  <c r="I16" i="14"/>
  <c r="AA13" i="14"/>
  <c r="AJ10" i="14"/>
  <c r="J9" i="14"/>
  <c r="X26" i="18"/>
  <c r="Q20" i="18"/>
  <c r="K16" i="18"/>
  <c r="J12" i="18"/>
  <c r="H7" i="18"/>
  <c r="Q57" i="14"/>
  <c r="AD54" i="14"/>
  <c r="O52" i="14"/>
  <c r="P49" i="14"/>
  <c r="V47" i="14"/>
  <c r="F45" i="14"/>
  <c r="K43" i="14"/>
  <c r="AK41" i="14"/>
  <c r="AI39" i="14"/>
  <c r="AI37" i="14"/>
  <c r="AI35" i="14"/>
  <c r="AI33" i="14"/>
  <c r="H32" i="14"/>
  <c r="AA30" i="14"/>
  <c r="AK28" i="14"/>
  <c r="R27" i="14"/>
  <c r="AC25" i="14"/>
  <c r="K24" i="14"/>
  <c r="V22" i="14"/>
  <c r="AH20" i="14"/>
  <c r="H19" i="14"/>
  <c r="AA17" i="14"/>
  <c r="AJ14" i="14"/>
  <c r="J13" i="14"/>
  <c r="AA10" i="14"/>
  <c r="AL8" i="14"/>
  <c r="AE59" i="14"/>
  <c r="J41" i="18"/>
  <c r="AN36" i="14"/>
  <c r="N7" i="14"/>
  <c r="T49" i="14"/>
  <c r="M41" i="14"/>
  <c r="K33" i="14"/>
  <c r="AA26" i="14"/>
  <c r="E20" i="14"/>
  <c r="AX20" i="14" s="1"/>
  <c r="AH12" i="14"/>
  <c r="H5" i="14"/>
  <c r="R17" i="18"/>
  <c r="AG57" i="14"/>
  <c r="AI47" i="14"/>
  <c r="T40" i="14"/>
  <c r="AO20" i="18"/>
  <c r="J59" i="14"/>
  <c r="AL52" i="14"/>
  <c r="AK46" i="14"/>
  <c r="AL41" i="14"/>
  <c r="AK36" i="14"/>
  <c r="I34" i="14"/>
  <c r="V31" i="14"/>
  <c r="AA27" i="14"/>
  <c r="AL25" i="14"/>
  <c r="L24" i="14"/>
  <c r="W22" i="14"/>
  <c r="AQ20" i="14"/>
  <c r="Q19" i="14"/>
  <c r="AB17" i="14"/>
  <c r="AK14" i="14"/>
  <c r="S13" i="14"/>
  <c r="AB10" i="14"/>
  <c r="AM8" i="14"/>
  <c r="AA39" i="18"/>
  <c r="L25" i="18"/>
  <c r="AM19" i="18"/>
  <c r="AE15" i="18"/>
  <c r="AB10" i="18"/>
  <c r="AA6" i="18"/>
  <c r="AL56" i="14"/>
  <c r="S54" i="14"/>
  <c r="E52" i="14"/>
  <c r="AX52" i="14" s="1"/>
  <c r="E49" i="14"/>
  <c r="K47" i="14"/>
  <c r="AN44" i="14"/>
  <c r="AI42" i="14"/>
  <c r="AA41" i="14"/>
  <c r="Z39" i="14"/>
  <c r="Z37" i="14"/>
  <c r="Z35" i="14"/>
  <c r="Y33" i="14"/>
  <c r="AK31" i="14"/>
  <c r="S30" i="14"/>
  <c r="AC28" i="14"/>
  <c r="J27" i="14"/>
  <c r="U25" i="14"/>
  <c r="AN23" i="14"/>
  <c r="N22" i="14"/>
  <c r="Z20" i="14"/>
  <c r="AL18" i="14"/>
  <c r="S17" i="14"/>
  <c r="AB14" i="14"/>
  <c r="AM12" i="14"/>
  <c r="S10" i="14"/>
  <c r="AD8" i="14"/>
  <c r="J7" i="14"/>
  <c r="U5" i="14"/>
  <c r="AL62" i="17"/>
  <c r="W38" i="14"/>
  <c r="Q10" i="18"/>
  <c r="Y20" i="18"/>
  <c r="AM46" i="14"/>
  <c r="T39" i="14"/>
  <c r="X31" i="14"/>
  <c r="H25" i="14"/>
  <c r="AG18" i="14"/>
  <c r="N10" i="14"/>
  <c r="AL46" i="19"/>
  <c r="AI13" i="18"/>
  <c r="W55" i="14"/>
  <c r="AO45" i="14"/>
  <c r="AB38" i="14"/>
  <c r="O17" i="18"/>
  <c r="AB52" i="14"/>
  <c r="AB45" i="14"/>
  <c r="S41" i="14"/>
  <c r="AA36" i="14"/>
  <c r="AJ33" i="14"/>
  <c r="N31" i="14"/>
  <c r="S27" i="14"/>
  <c r="AD25" i="14"/>
  <c r="AO23" i="14"/>
  <c r="O22" i="14"/>
  <c r="AI20" i="14"/>
  <c r="I19" i="14"/>
  <c r="T17" i="14"/>
  <c r="AC14" i="14"/>
  <c r="K13" i="14"/>
  <c r="T10" i="14"/>
  <c r="AE8" i="14"/>
  <c r="T37" i="18"/>
  <c r="G24" i="18"/>
  <c r="R19" i="18"/>
  <c r="I15" i="18"/>
  <c r="F10" i="18"/>
  <c r="F6" i="18"/>
  <c r="Y56" i="14"/>
  <c r="I54" i="14"/>
  <c r="AM51" i="14"/>
  <c r="AO48" i="14"/>
  <c r="AJ46" i="14"/>
  <c r="AD44" i="14"/>
  <c r="Y42" i="14"/>
  <c r="R41" i="14"/>
  <c r="Q39" i="14"/>
  <c r="Q37" i="14"/>
  <c r="Q35" i="14"/>
  <c r="P33" i="14"/>
  <c r="AC31" i="14"/>
  <c r="K30" i="14"/>
  <c r="U28" i="14"/>
  <c r="AN26" i="14"/>
  <c r="M25" i="14"/>
  <c r="AF23" i="14"/>
  <c r="F22" i="14"/>
  <c r="R20" i="14"/>
  <c r="AD18" i="14"/>
  <c r="K17" i="14"/>
  <c r="T14" i="14"/>
  <c r="AE12" i="14"/>
  <c r="K10" i="14"/>
  <c r="V8" i="14"/>
  <c r="AM6" i="14"/>
  <c r="M5" i="14"/>
  <c r="AD62" i="17"/>
  <c r="J61" i="17"/>
  <c r="X59" i="17"/>
  <c r="AF57" i="17"/>
  <c r="AN55" i="17"/>
  <c r="L54" i="17"/>
  <c r="V51" i="17"/>
  <c r="AJ49" i="17"/>
  <c r="G48" i="17"/>
  <c r="U46" i="17"/>
  <c r="AB41" i="17"/>
  <c r="AQ39" i="17"/>
  <c r="AI25" i="14"/>
  <c r="AM9" i="18"/>
  <c r="Z19" i="18"/>
  <c r="AC46" i="14"/>
  <c r="K39" i="14"/>
  <c r="P31" i="14"/>
  <c r="AL24" i="14"/>
  <c r="Y18" i="14"/>
  <c r="F10" i="14"/>
  <c r="E28" i="19"/>
  <c r="N13" i="18"/>
  <c r="J55" i="14"/>
  <c r="AD45" i="14"/>
  <c r="R38" i="14"/>
  <c r="AI16" i="18"/>
  <c r="AE57" i="14"/>
  <c r="F52" i="14"/>
  <c r="R45" i="14"/>
  <c r="J40" i="14"/>
  <c r="I36" i="14"/>
  <c r="Q33" i="14"/>
  <c r="F31" i="14"/>
  <c r="AD28" i="14"/>
  <c r="K27" i="14"/>
  <c r="V25" i="14"/>
  <c r="AG23" i="14"/>
  <c r="G22" i="14"/>
  <c r="AA20" i="14"/>
  <c r="AM18" i="14"/>
  <c r="L17" i="14"/>
  <c r="U14" i="14"/>
  <c r="AN12" i="14"/>
  <c r="L10" i="14"/>
  <c r="W8" i="14"/>
  <c r="D33" i="18"/>
  <c r="P22" i="18"/>
  <c r="AJ18" i="18"/>
  <c r="AF14" i="18"/>
  <c r="AC9" i="18"/>
  <c r="AB5" i="18"/>
  <c r="AI58" i="14"/>
  <c r="L56" i="14"/>
  <c r="AG53" i="14"/>
  <c r="AB51" i="14"/>
  <c r="AD48" i="14"/>
  <c r="Y46" i="14"/>
  <c r="S44" i="14"/>
  <c r="N42" i="14"/>
  <c r="I41" i="14"/>
  <c r="H39" i="14"/>
  <c r="G37" i="14"/>
  <c r="H35" i="14"/>
  <c r="G33" i="14"/>
  <c r="U31" i="14"/>
  <c r="M28" i="14"/>
  <c r="AF26" i="14"/>
  <c r="E25" i="14"/>
  <c r="X23" i="14"/>
  <c r="AJ21" i="14"/>
  <c r="J20" i="14"/>
  <c r="V18" i="14"/>
  <c r="AN16" i="14"/>
  <c r="L14" i="14"/>
  <c r="W12" i="14"/>
  <c r="AO9" i="14"/>
  <c r="N8" i="14"/>
  <c r="AE6" i="14"/>
  <c r="E5" i="14"/>
  <c r="AX5" i="14" s="1"/>
  <c r="V62" i="17"/>
  <c r="AK60" i="17"/>
  <c r="P59" i="17"/>
  <c r="X57" i="17"/>
  <c r="AF55" i="17"/>
  <c r="AP52" i="17"/>
  <c r="N51" i="17"/>
  <c r="AB49" i="17"/>
  <c r="AP47" i="17"/>
  <c r="M46" i="17"/>
  <c r="T41" i="17"/>
  <c r="AI39" i="17"/>
  <c r="X8" i="18"/>
  <c r="AL16" i="14"/>
  <c r="AM53" i="14"/>
  <c r="AH22" i="14"/>
  <c r="Z59" i="14"/>
  <c r="AG44" i="14"/>
  <c r="T37" i="14"/>
  <c r="AA23" i="14"/>
  <c r="F17" i="14"/>
  <c r="Y8" i="14"/>
  <c r="G32" i="18"/>
  <c r="AF8" i="18"/>
  <c r="O53" i="14"/>
  <c r="AI43" i="14"/>
  <c r="E55" i="18"/>
  <c r="K13" i="18"/>
  <c r="R57" i="14"/>
  <c r="AL49" i="14"/>
  <c r="AO44" i="14"/>
  <c r="AJ39" i="14"/>
  <c r="AJ35" i="14"/>
  <c r="H33" i="14"/>
  <c r="AJ30" i="14"/>
  <c r="V28" i="14"/>
  <c r="AO26" i="14"/>
  <c r="N25" i="14"/>
  <c r="Y23" i="14"/>
  <c r="AK21" i="14"/>
  <c r="S20" i="14"/>
  <c r="AE18" i="14"/>
  <c r="AO16" i="14"/>
  <c r="M14" i="14"/>
  <c r="AF12" i="14"/>
  <c r="AP9" i="14"/>
  <c r="O8" i="14"/>
  <c r="AM30" i="18"/>
  <c r="AD21" i="18"/>
  <c r="N18" i="18"/>
  <c r="J14" i="18"/>
  <c r="G9" i="18"/>
  <c r="G5" i="18"/>
  <c r="V58" i="14"/>
  <c r="AF55" i="14"/>
  <c r="W53" i="14"/>
  <c r="R51" i="14"/>
  <c r="S48" i="14"/>
  <c r="N46" i="14"/>
  <c r="H44" i="14"/>
  <c r="AJ40" i="14"/>
  <c r="AH38" i="14"/>
  <c r="AI36" i="14"/>
  <c r="AI34" i="14"/>
  <c r="AQ32" i="14"/>
  <c r="M31" i="14"/>
  <c r="E28" i="14"/>
  <c r="X26" i="14"/>
  <c r="AQ24" i="14"/>
  <c r="P23" i="14"/>
  <c r="AB21" i="14"/>
  <c r="AN19" i="14"/>
  <c r="N18" i="14"/>
  <c r="AF16" i="14"/>
  <c r="AP13" i="14"/>
  <c r="O12" i="14"/>
  <c r="AG9" i="14"/>
  <c r="F8" i="14"/>
  <c r="AQ10" i="19"/>
  <c r="T8" i="14"/>
  <c r="AB53" i="14"/>
  <c r="Z22" i="14"/>
  <c r="W44" i="14"/>
  <c r="K37" i="14"/>
  <c r="S23" i="14"/>
  <c r="AQ16" i="14"/>
  <c r="Q8" i="14"/>
  <c r="E31" i="18"/>
  <c r="K8" i="18"/>
  <c r="AM52" i="14"/>
  <c r="X43" i="14"/>
  <c r="U49" i="18"/>
  <c r="AH12" i="18"/>
  <c r="AM56" i="14"/>
  <c r="AB49" i="14"/>
  <c r="V43" i="14"/>
  <c r="R39" i="14"/>
  <c r="R35" i="14"/>
  <c r="AI32" i="14"/>
  <c r="T30" i="14"/>
  <c r="N28" i="14"/>
  <c r="AG26" i="14"/>
  <c r="F25" i="14"/>
  <c r="Q23" i="14"/>
  <c r="AC21" i="14"/>
  <c r="K20" i="14"/>
  <c r="W18" i="14"/>
  <c r="AG16" i="14"/>
  <c r="E14" i="14"/>
  <c r="AX14" i="14" s="1"/>
  <c r="X12" i="14"/>
  <c r="AH9" i="14"/>
  <c r="G8" i="14"/>
  <c r="AE29" i="18"/>
  <c r="D21" i="18"/>
  <c r="AH17" i="18"/>
  <c r="AD13" i="18"/>
  <c r="AA8" i="18"/>
  <c r="AH59" i="14"/>
  <c r="I58" i="14"/>
  <c r="T55" i="14"/>
  <c r="L53" i="14"/>
  <c r="G51" i="14"/>
  <c r="I48" i="14"/>
  <c r="AL45" i="14"/>
  <c r="AQ43" i="14"/>
  <c r="AA40" i="14"/>
  <c r="Y38" i="14"/>
  <c r="Z36" i="14"/>
  <c r="Z34" i="14"/>
  <c r="AH32" i="14"/>
  <c r="E31" i="14"/>
  <c r="AP27" i="14"/>
  <c r="P26" i="14"/>
  <c r="AI24" i="14"/>
  <c r="H23" i="14"/>
  <c r="T21" i="14"/>
  <c r="AF19" i="14"/>
  <c r="F18" i="14"/>
  <c r="X16" i="14"/>
  <c r="AH13" i="14"/>
  <c r="G12" i="14"/>
  <c r="Y9" i="14"/>
  <c r="AP7" i="14"/>
  <c r="O6" i="14"/>
  <c r="AH63" i="17"/>
  <c r="F62" i="17"/>
  <c r="U60" i="17"/>
  <c r="AJ58" i="17"/>
  <c r="H57" i="17"/>
  <c r="P55" i="17"/>
  <c r="Z52" i="17"/>
  <c r="AO50" i="17"/>
  <c r="L49" i="17"/>
  <c r="Z47" i="17"/>
  <c r="AL44" i="17"/>
  <c r="AG42" i="17"/>
  <c r="AN40" i="17"/>
  <c r="S39" i="17"/>
  <c r="Y55" i="14"/>
  <c r="AI22" i="18"/>
  <c r="AK43" i="14"/>
  <c r="AF14" i="14"/>
  <c r="P53" i="14"/>
  <c r="G42" i="14"/>
  <c r="K35" i="14"/>
  <c r="H28" i="14"/>
  <c r="AE21" i="14"/>
  <c r="O14" i="14"/>
  <c r="AH6" i="14"/>
  <c r="AJ21" i="18"/>
  <c r="Y59" i="14"/>
  <c r="AN49" i="14"/>
  <c r="AA26" i="18"/>
  <c r="AF7" i="18"/>
  <c r="AP54" i="14"/>
  <c r="AG47" i="14"/>
  <c r="Z42" i="14"/>
  <c r="AJ37" i="14"/>
  <c r="AJ34" i="14"/>
  <c r="I32" i="14"/>
  <c r="AQ27" i="14"/>
  <c r="AN14" i="14"/>
  <c r="X22" i="18"/>
  <c r="L43" i="14"/>
  <c r="AJ24" i="14"/>
  <c r="O18" i="14"/>
  <c r="Z9" i="14"/>
  <c r="M17" i="18"/>
  <c r="AP57" i="14"/>
  <c r="AQ47" i="14"/>
  <c r="R40" i="14"/>
  <c r="Y32" i="14"/>
  <c r="H26" i="14"/>
  <c r="X19" i="14"/>
  <c r="AQ10" i="14"/>
  <c r="G6" i="14"/>
  <c r="AP61" i="17"/>
  <c r="AF59" i="17"/>
  <c r="AB56" i="17"/>
  <c r="AH52" i="17"/>
  <c r="Q50" i="17"/>
  <c r="R47" i="17"/>
  <c r="F44" i="17"/>
  <c r="Q42" i="17"/>
  <c r="AA39" i="17"/>
  <c r="AD58" i="14"/>
  <c r="AJ48" i="14"/>
  <c r="P40" i="14"/>
  <c r="X33" i="14"/>
  <c r="AF24" i="14"/>
  <c r="I20" i="14"/>
  <c r="E16" i="14"/>
  <c r="AA9" i="14"/>
  <c r="X6" i="14"/>
  <c r="AM62" i="17"/>
  <c r="AQ60" i="17"/>
  <c r="M59" i="17"/>
  <c r="J57" i="17"/>
  <c r="O55" i="17"/>
  <c r="AG52" i="17"/>
  <c r="AL50" i="17"/>
  <c r="AQ48" i="17"/>
  <c r="T58" i="14"/>
  <c r="Y49" i="14"/>
  <c r="W34" i="14"/>
  <c r="Z25" i="14"/>
  <c r="AB20" i="14"/>
  <c r="W16" i="14"/>
  <c r="X9" i="14"/>
  <c r="F6" i="14"/>
  <c r="AB62" i="17"/>
  <c r="AG60" i="17"/>
  <c r="AL58" i="17"/>
  <c r="AQ56" i="17"/>
  <c r="N55" i="17"/>
  <c r="W52" i="17"/>
  <c r="AB50" i="17"/>
  <c r="AG48" i="17"/>
  <c r="AJ46" i="17"/>
  <c r="AQ42" i="17"/>
  <c r="N41" i="17"/>
  <c r="AE17" i="18"/>
  <c r="R55" i="14"/>
  <c r="M46" i="14"/>
  <c r="Y39" i="14"/>
  <c r="S34" i="14"/>
  <c r="Z24" i="14"/>
  <c r="Y20" i="14"/>
  <c r="U16" i="14"/>
  <c r="AQ9" i="14"/>
  <c r="T6" i="14"/>
  <c r="AA62" i="17"/>
  <c r="AF60" i="17"/>
  <c r="AA58" i="17"/>
  <c r="AG56" i="17"/>
  <c r="AM54" i="17"/>
  <c r="AM51" i="17"/>
  <c r="AQ49" i="17"/>
  <c r="M48" i="17"/>
  <c r="H46" i="17"/>
  <c r="W42" i="17"/>
  <c r="AC40" i="17"/>
  <c r="AL53" i="14"/>
  <c r="AK59" i="14"/>
  <c r="H38" i="14"/>
  <c r="AB24" i="14"/>
  <c r="G18" i="14"/>
  <c r="R9" i="14"/>
  <c r="AF16" i="18"/>
  <c r="AC57" i="14"/>
  <c r="AF47" i="14"/>
  <c r="H40" i="14"/>
  <c r="P32" i="14"/>
  <c r="AK25" i="14"/>
  <c r="P19" i="14"/>
  <c r="AI10" i="14"/>
  <c r="AK5" i="14"/>
  <c r="AH61" i="17"/>
  <c r="H59" i="17"/>
  <c r="T56" i="17"/>
  <c r="R52" i="17"/>
  <c r="I50" i="17"/>
  <c r="J47" i="17"/>
  <c r="I42" i="17"/>
  <c r="K39" i="17"/>
  <c r="AK57" i="14"/>
  <c r="I47" i="14"/>
  <c r="AH39" i="14"/>
  <c r="AD32" i="14"/>
  <c r="AH28" i="14"/>
  <c r="J24" i="14"/>
  <c r="AH19" i="14"/>
  <c r="Y14" i="14"/>
  <c r="F9" i="14"/>
  <c r="H6" i="14"/>
  <c r="AC62" i="17"/>
  <c r="AH60" i="17"/>
  <c r="AM58" i="17"/>
  <c r="AI56" i="17"/>
  <c r="F55" i="17"/>
  <c r="X52" i="17"/>
  <c r="AC50" i="17"/>
  <c r="N39" i="18"/>
  <c r="AB57" i="14"/>
  <c r="AB48" i="14"/>
  <c r="AG41" i="14"/>
  <c r="V33" i="14"/>
  <c r="AC24" i="14"/>
  <c r="G20" i="14"/>
  <c r="AQ14" i="14"/>
  <c r="AF8" i="14"/>
  <c r="AL5" i="14"/>
  <c r="S62" i="17"/>
  <c r="X60" i="17"/>
  <c r="R42" i="14"/>
  <c r="J51" i="14"/>
  <c r="I35" i="14"/>
  <c r="I23" i="14"/>
  <c r="Y16" i="14"/>
  <c r="V45" i="18"/>
  <c r="I13" i="18"/>
  <c r="G55" i="14"/>
  <c r="AA45" i="14"/>
  <c r="P38" i="14"/>
  <c r="AQ30" i="14"/>
  <c r="AA24" i="14"/>
  <c r="AQ17" i="14"/>
  <c r="Q9" i="14"/>
  <c r="AC5" i="14"/>
  <c r="Z61" i="17"/>
  <c r="AB58" i="17"/>
  <c r="L56" i="17"/>
  <c r="J52" i="17"/>
  <c r="T49" i="17"/>
  <c r="AK46" i="17"/>
  <c r="AJ41" i="17"/>
  <c r="AI34" i="18"/>
  <c r="AJ56" i="14"/>
  <c r="W46" i="14"/>
  <c r="V38" i="14"/>
  <c r="G32" i="14"/>
  <c r="L28" i="14"/>
  <c r="AP23" i="14"/>
  <c r="M19" i="14"/>
  <c r="AB13" i="14"/>
  <c r="AI8" i="14"/>
  <c r="AM5" i="14"/>
  <c r="T62" i="17"/>
  <c r="Y60" i="17"/>
  <c r="AD58" i="17"/>
  <c r="Z56" i="17"/>
  <c r="AO54" i="17"/>
  <c r="O52" i="17"/>
  <c r="T50" i="17"/>
  <c r="AI20" i="18"/>
  <c r="AG56" i="14"/>
  <c r="G47" i="14"/>
  <c r="N40" i="14"/>
  <c r="AA32" i="14"/>
  <c r="AE28" i="14"/>
  <c r="H24" i="14"/>
  <c r="AE19" i="14"/>
  <c r="V14" i="14"/>
  <c r="K8" i="14"/>
  <c r="V5" i="14"/>
  <c r="J62" i="17"/>
  <c r="O60" i="17"/>
  <c r="S58" i="17"/>
  <c r="Y56" i="17"/>
  <c r="AN54" i="17"/>
  <c r="E52" i="17"/>
  <c r="J50" i="17"/>
  <c r="N48" i="17"/>
  <c r="R46" i="17"/>
  <c r="X42" i="17"/>
  <c r="AM40" i="17"/>
  <c r="Y10" i="18"/>
  <c r="V53" i="14"/>
  <c r="AJ44" i="14"/>
  <c r="AH37" i="14"/>
  <c r="S33" i="14"/>
  <c r="G28" i="14"/>
  <c r="AK23" i="14"/>
  <c r="G19" i="14"/>
  <c r="S14" i="14"/>
  <c r="AC8" i="14"/>
  <c r="T5" i="14"/>
  <c r="I62" i="17"/>
  <c r="N60" i="17"/>
  <c r="I58" i="17"/>
  <c r="O56" i="17"/>
  <c r="U54" i="17"/>
  <c r="T51" i="17"/>
  <c r="Y49" i="17"/>
  <c r="AC47" i="17"/>
  <c r="AC44" i="17"/>
  <c r="E42" i="17"/>
  <c r="K40" i="17"/>
  <c r="S38" i="17"/>
  <c r="T35" i="14"/>
  <c r="Z32" i="14"/>
  <c r="AM22" i="14"/>
  <c r="Q16" i="14"/>
  <c r="AG42" i="18"/>
  <c r="AE12" i="18"/>
  <c r="AO54" i="14"/>
  <c r="Q45" i="14"/>
  <c r="G38" i="14"/>
  <c r="AI30" i="14"/>
  <c r="S24" i="14"/>
  <c r="AI17" i="14"/>
  <c r="I9" i="14"/>
  <c r="AP63" i="17"/>
  <c r="R61" i="17"/>
  <c r="T58" i="17"/>
  <c r="X55" i="17"/>
  <c r="AL51" i="17"/>
  <c r="AM48" i="17"/>
  <c r="AC46" i="17"/>
  <c r="L41" i="17"/>
  <c r="Z29" i="18"/>
  <c r="AE55" i="14"/>
  <c r="AH45" i="14"/>
  <c r="AQ37" i="14"/>
  <c r="AJ31" i="14"/>
  <c r="AO27" i="14"/>
  <c r="U23" i="14"/>
  <c r="AK18" i="14"/>
  <c r="G13" i="14"/>
  <c r="M8" i="14"/>
  <c r="W5" i="14"/>
  <c r="K62" i="17"/>
  <c r="P60" i="17"/>
  <c r="U58" i="17"/>
  <c r="Q56" i="17"/>
  <c r="AF54" i="17"/>
  <c r="F52" i="17"/>
  <c r="K50" i="17"/>
  <c r="L18" i="18"/>
  <c r="AB55" i="14"/>
  <c r="U46" i="14"/>
  <c r="AF39" i="14"/>
  <c r="E32" i="14"/>
  <c r="J28" i="14"/>
  <c r="AM23" i="14"/>
  <c r="J19" i="14"/>
  <c r="Y13" i="14"/>
  <c r="AO7" i="14"/>
  <c r="G5" i="14"/>
  <c r="AJ61" i="17"/>
  <c r="F60" i="17"/>
  <c r="P28" i="14"/>
  <c r="AG27" i="18"/>
  <c r="L30" i="14"/>
  <c r="U21" i="14"/>
  <c r="AQ13" i="14"/>
  <c r="AD28" i="18"/>
  <c r="F8" i="18"/>
  <c r="AK52" i="14"/>
  <c r="AF43" i="14"/>
  <c r="Q36" i="14"/>
  <c r="AL22" i="14"/>
  <c r="P16" i="14"/>
  <c r="AH7" i="14"/>
  <c r="Z63" i="17"/>
  <c r="AC60" i="17"/>
  <c r="L58" i="17"/>
  <c r="H55" i="17"/>
  <c r="AD51" i="17"/>
  <c r="AE48" i="17"/>
  <c r="E46" i="17"/>
  <c r="AF40" i="17"/>
  <c r="AC54" i="14"/>
  <c r="T43" i="14"/>
  <c r="F37" i="14"/>
  <c r="O31" i="14"/>
  <c r="T27" i="14"/>
  <c r="X22" i="14"/>
  <c r="P18" i="14"/>
  <c r="AG12" i="14"/>
  <c r="AQ7" i="14"/>
  <c r="J5" i="14"/>
  <c r="AK61" i="17"/>
  <c r="G60" i="17"/>
  <c r="K58" i="17"/>
  <c r="H56" i="17"/>
  <c r="W54" i="17"/>
  <c r="AO51" i="17"/>
  <c r="AK49" i="17"/>
  <c r="AC14" i="18"/>
  <c r="Z54" i="14"/>
  <c r="Z45" i="14"/>
  <c r="O38" i="14"/>
  <c r="AH31" i="14"/>
  <c r="AM27" i="14"/>
  <c r="R23" i="14"/>
  <c r="AI18" i="14"/>
  <c r="AD12" i="14"/>
  <c r="Y7" i="14"/>
  <c r="AI63" i="17"/>
  <c r="AA61" i="17"/>
  <c r="AM59" i="17"/>
  <c r="AJ57" i="17"/>
  <c r="G56" i="17"/>
  <c r="V54" i="17"/>
  <c r="AE51" i="17"/>
  <c r="Z49" i="17"/>
  <c r="AM47" i="17"/>
  <c r="AN44" i="17"/>
  <c r="F42" i="17"/>
  <c r="AP32" i="18"/>
  <c r="AI51" i="14"/>
  <c r="L42" i="14"/>
  <c r="S36" i="14"/>
  <c r="AE31" i="14"/>
  <c r="O27" i="14"/>
  <c r="AN22" i="14"/>
  <c r="K18" i="14"/>
  <c r="AB12" i="14"/>
  <c r="AM7" i="14"/>
  <c r="AG63" i="17"/>
  <c r="Y61" i="17"/>
  <c r="AC59" i="17"/>
  <c r="Z57" i="17"/>
  <c r="AO55" i="17"/>
  <c r="AN52" i="17"/>
  <c r="AJ50" i="17"/>
  <c r="G49" i="17"/>
  <c r="K47" i="17"/>
  <c r="K44" i="17"/>
  <c r="AJ6" i="18"/>
  <c r="AM21" i="14"/>
  <c r="H8" i="18"/>
  <c r="F28" i="14"/>
  <c r="M21" i="14"/>
  <c r="AI13" i="14"/>
  <c r="Y27" i="18"/>
  <c r="AC7" i="18"/>
  <c r="Z52" i="14"/>
  <c r="U43" i="14"/>
  <c r="H36" i="14"/>
  <c r="AD22" i="14"/>
  <c r="H16" i="14"/>
  <c r="Z7" i="14"/>
  <c r="R63" i="17"/>
  <c r="M60" i="17"/>
  <c r="AN57" i="17"/>
  <c r="AJ54" i="17"/>
  <c r="F51" i="17"/>
  <c r="W48" i="17"/>
  <c r="AD44" i="17"/>
  <c r="X40" i="17"/>
  <c r="AG18" i="18"/>
  <c r="AF53" i="14"/>
  <c r="W42" i="14"/>
  <c r="Y36" i="14"/>
  <c r="AP30" i="14"/>
  <c r="W26" i="14"/>
  <c r="AA21" i="14"/>
  <c r="AP17" i="14"/>
  <c r="L12" i="14"/>
  <c r="AA7" i="14"/>
  <c r="AJ63" i="17"/>
  <c r="AB61" i="17"/>
  <c r="AO59" i="17"/>
  <c r="AK57" i="17"/>
  <c r="AQ55" i="17"/>
  <c r="N54" i="17"/>
  <c r="AF51" i="17"/>
  <c r="AA49" i="17"/>
  <c r="Y6" i="18"/>
  <c r="AD53" i="14"/>
  <c r="AM44" i="14"/>
  <c r="AO37" i="14"/>
  <c r="L31" i="14"/>
  <c r="Q27" i="14"/>
  <c r="AQ22" i="14"/>
  <c r="M18" i="14"/>
  <c r="I12" i="14"/>
  <c r="I7" i="14"/>
  <c r="X63" i="17"/>
  <c r="Q61" i="17"/>
  <c r="AD59" i="17"/>
  <c r="AA57" i="17"/>
  <c r="AP55" i="17"/>
  <c r="M54" i="17"/>
  <c r="U51" i="17"/>
  <c r="Q49" i="17"/>
  <c r="AD47" i="17"/>
  <c r="AE44" i="17"/>
  <c r="AO41" i="17"/>
  <c r="V28" i="18"/>
  <c r="Q58" i="14"/>
  <c r="V49" i="14"/>
  <c r="AQ35" i="14"/>
  <c r="J31" i="14"/>
  <c r="AM26" i="14"/>
  <c r="S22" i="14"/>
  <c r="AK17" i="14"/>
  <c r="F12" i="14"/>
  <c r="W7" i="14"/>
  <c r="W63" i="17"/>
  <c r="P61" i="17"/>
  <c r="T59" i="17"/>
  <c r="Q57" i="17"/>
  <c r="AE55" i="17"/>
  <c r="AE52" i="17"/>
  <c r="AA50" i="17"/>
  <c r="AO48" i="17"/>
  <c r="AI46" i="17"/>
  <c r="N44" i="14"/>
  <c r="AP6" i="14"/>
  <c r="F49" i="14"/>
  <c r="Q26" i="14"/>
  <c r="AG19" i="14"/>
  <c r="H12" i="14"/>
  <c r="AL20" i="18"/>
  <c r="I59" i="14"/>
  <c r="AA49" i="14"/>
  <c r="H34" i="14"/>
  <c r="Z27" i="14"/>
  <c r="AP20" i="14"/>
  <c r="R13" i="14"/>
  <c r="W6" i="14"/>
  <c r="N62" i="17"/>
  <c r="AN59" i="17"/>
  <c r="AJ56" i="17"/>
  <c r="T54" i="17"/>
  <c r="Y50" i="17"/>
  <c r="AH47" i="17"/>
  <c r="N44" i="17"/>
  <c r="Y42" i="17"/>
  <c r="H40" i="17"/>
  <c r="AG49" i="14"/>
  <c r="AI41" i="14"/>
  <c r="Y34" i="14"/>
  <c r="G25" i="14"/>
  <c r="AE20" i="14"/>
  <c r="Z16" i="14"/>
  <c r="R10" i="14"/>
  <c r="AN6" i="14"/>
  <c r="O63" i="17"/>
  <c r="I61" i="17"/>
  <c r="V59" i="17"/>
  <c r="S57" i="17"/>
  <c r="Y55" i="17"/>
  <c r="AQ52" i="17"/>
  <c r="M51" i="17"/>
  <c r="I49" i="17"/>
  <c r="AL51" i="14"/>
  <c r="T42" i="14"/>
  <c r="V35" i="14"/>
  <c r="R30" i="14"/>
  <c r="U26" i="14"/>
  <c r="Y21" i="14"/>
  <c r="R17" i="14"/>
  <c r="P10" i="14"/>
  <c r="V6" i="14"/>
  <c r="AK62" i="17"/>
  <c r="AP60" i="17"/>
  <c r="L59" i="17"/>
  <c r="I57" i="17"/>
  <c r="W55" i="17"/>
  <c r="AF52" i="17"/>
  <c r="AK50" i="17"/>
  <c r="AP48" i="17"/>
  <c r="L47" i="17"/>
  <c r="L44" i="17"/>
  <c r="W41" i="17"/>
  <c r="N20" i="18"/>
  <c r="W56" i="14"/>
  <c r="AO47" i="14"/>
  <c r="G40" i="14"/>
  <c r="AQ34" i="14"/>
  <c r="P30" i="14"/>
  <c r="W25" i="14"/>
  <c r="V21" i="14"/>
  <c r="AP16" i="14"/>
  <c r="M10" i="14"/>
  <c r="AJ6" i="14"/>
  <c r="AJ62" i="17"/>
  <c r="AO60" i="17"/>
  <c r="AK58" i="17"/>
  <c r="AP56" i="17"/>
  <c r="M55" i="17"/>
  <c r="AX55" i="17" s="1"/>
  <c r="M52" i="17"/>
  <c r="H50" i="17"/>
  <c r="V48" i="17"/>
  <c r="Q46" i="17"/>
  <c r="AF42" i="17"/>
  <c r="AL40" i="17"/>
  <c r="Y26" i="14"/>
  <c r="AH27" i="14"/>
  <c r="AG50" i="17"/>
  <c r="Y35" i="14"/>
  <c r="S61" i="17"/>
  <c r="AG52" i="14"/>
  <c r="AL6" i="14"/>
  <c r="P56" i="17"/>
  <c r="S50" i="17"/>
  <c r="U44" i="17"/>
  <c r="AD40" i="17"/>
  <c r="W45" i="14"/>
  <c r="AK30" i="14"/>
  <c r="AF18" i="14"/>
  <c r="AJ5" i="14"/>
  <c r="K59" i="17"/>
  <c r="K54" i="17"/>
  <c r="AL47" i="17"/>
  <c r="AP42" i="17"/>
  <c r="Z39" i="17"/>
  <c r="AE37" i="17"/>
  <c r="AJ31" i="18"/>
  <c r="J56" i="14"/>
  <c r="L45" i="14"/>
  <c r="Y37" i="14"/>
  <c r="M33" i="14"/>
  <c r="W28" i="14"/>
  <c r="U24" i="14"/>
  <c r="T20" i="14"/>
  <c r="AI14" i="14"/>
  <c r="P9" i="14"/>
  <c r="AO63" i="17"/>
  <c r="G62" i="17"/>
  <c r="T60" i="17"/>
  <c r="Y58" i="17"/>
  <c r="AN56" i="17"/>
  <c r="AK54" i="17"/>
  <c r="AJ51" i="17"/>
  <c r="F50" i="17"/>
  <c r="T48" i="17"/>
  <c r="X46" i="17"/>
  <c r="AM42" i="17"/>
  <c r="AJ40" i="17"/>
  <c r="F39" i="17"/>
  <c r="U37" i="17"/>
  <c r="AE35" i="17"/>
  <c r="J34" i="17"/>
  <c r="X32" i="17"/>
  <c r="J29" i="17"/>
  <c r="U27" i="17"/>
  <c r="AN25" i="17"/>
  <c r="S24" i="17"/>
  <c r="AJ30" i="18"/>
  <c r="AP59" i="14"/>
  <c r="O44" i="14"/>
  <c r="AE38" i="14"/>
  <c r="AE33" i="14"/>
  <c r="L25" i="14"/>
  <c r="K21" i="14"/>
  <c r="E17" i="14"/>
  <c r="Q12" i="14"/>
  <c r="AB6" i="14"/>
  <c r="AO62" i="17"/>
  <c r="G15" i="18"/>
  <c r="F38" i="14"/>
  <c r="W27" i="14"/>
  <c r="G16" i="14"/>
  <c r="AO6" i="14"/>
  <c r="R60" i="17"/>
  <c r="O41" i="14"/>
  <c r="N21" i="14"/>
  <c r="L7" i="14"/>
  <c r="AB60" i="17"/>
  <c r="M57" i="17"/>
  <c r="P52" i="17"/>
  <c r="AD48" i="17"/>
  <c r="H44" i="17"/>
  <c r="V42" i="17"/>
  <c r="AF39" i="17"/>
  <c r="X37" i="17"/>
  <c r="Q35" i="17"/>
  <c r="AD33" i="17"/>
  <c r="AH31" i="17"/>
  <c r="AL29" i="17"/>
  <c r="AO27" i="17"/>
  <c r="AI25" i="17"/>
  <c r="E24" i="17"/>
  <c r="Y21" i="17"/>
  <c r="AO19" i="14"/>
  <c r="L21" i="14"/>
  <c r="O48" i="17"/>
  <c r="U30" i="14"/>
  <c r="AE59" i="17"/>
  <c r="Q43" i="14"/>
  <c r="N63" i="17"/>
  <c r="AG55" i="17"/>
  <c r="AI49" i="17"/>
  <c r="AM23" i="18"/>
  <c r="I43" i="14"/>
  <c r="AB28" i="14"/>
  <c r="P17" i="14"/>
  <c r="F5" i="14"/>
  <c r="R58" i="17"/>
  <c r="V52" i="17"/>
  <c r="T47" i="17"/>
  <c r="N42" i="17"/>
  <c r="Q39" i="17"/>
  <c r="W37" i="17"/>
  <c r="G58" i="14"/>
  <c r="T27" i="18"/>
  <c r="H54" i="14"/>
  <c r="Y44" i="14"/>
  <c r="AL36" i="14"/>
  <c r="AP32" i="14"/>
  <c r="AE27" i="14"/>
  <c r="AE23" i="14"/>
  <c r="W19" i="14"/>
  <c r="N14" i="14"/>
  <c r="X8" i="14"/>
  <c r="AE63" i="17"/>
  <c r="AO61" i="17"/>
  <c r="K60" i="17"/>
  <c r="P58" i="17"/>
  <c r="AE56" i="17"/>
  <c r="AA54" i="17"/>
  <c r="AA51" i="17"/>
  <c r="AO49" i="17"/>
  <c r="K48" i="17"/>
  <c r="O46" i="17"/>
  <c r="AD42" i="17"/>
  <c r="AA40" i="17"/>
  <c r="AO38" i="17"/>
  <c r="M37" i="17"/>
  <c r="W35" i="17"/>
  <c r="AK33" i="17"/>
  <c r="P32" i="17"/>
  <c r="AK28" i="17"/>
  <c r="M27" i="17"/>
  <c r="AX27" i="17" s="1"/>
  <c r="AF25" i="17"/>
  <c r="K24" i="17"/>
  <c r="P26" i="18"/>
  <c r="AD43" i="14"/>
  <c r="O37" i="14"/>
  <c r="F33" i="14"/>
  <c r="AK24" i="14"/>
  <c r="AJ20" i="14"/>
  <c r="AE16" i="14"/>
  <c r="X10" i="14"/>
  <c r="L6" i="14"/>
  <c r="AF62" i="17"/>
  <c r="S53" i="14"/>
  <c r="P36" i="14"/>
  <c r="J26" i="14"/>
  <c r="AL14" i="14"/>
  <c r="K5" i="14"/>
  <c r="AQ59" i="17"/>
  <c r="G12" i="18"/>
  <c r="E40" i="14"/>
  <c r="Q20" i="14"/>
  <c r="Y6" i="14"/>
  <c r="J60" i="17"/>
  <c r="AM56" i="17"/>
  <c r="AP51" i="17"/>
  <c r="Q48" i="17"/>
  <c r="H42" i="17"/>
  <c r="U39" i="17"/>
  <c r="L37" i="17"/>
  <c r="P12" i="14"/>
  <c r="Z13" i="14"/>
  <c r="V44" i="17"/>
  <c r="AB25" i="14"/>
  <c r="AB57" i="17"/>
  <c r="W36" i="14"/>
  <c r="H61" i="17"/>
  <c r="E55" i="17"/>
  <c r="H49" i="17"/>
  <c r="H14" i="18"/>
  <c r="Z41" i="14"/>
  <c r="AJ27" i="14"/>
  <c r="AO14" i="14"/>
  <c r="L63" i="17"/>
  <c r="AI57" i="17"/>
  <c r="AC51" i="17"/>
  <c r="Z46" i="17"/>
  <c r="AN41" i="17"/>
  <c r="H39" i="17"/>
  <c r="O37" i="17"/>
  <c r="AX37" i="17" s="1"/>
  <c r="O57" i="14"/>
  <c r="AP22" i="18"/>
  <c r="K53" i="14"/>
  <c r="AO43" i="14"/>
  <c r="N36" i="14"/>
  <c r="R32" i="14"/>
  <c r="I27" i="14"/>
  <c r="J23" i="14"/>
  <c r="AA18" i="14"/>
  <c r="AM13" i="14"/>
  <c r="AI7" i="14"/>
  <c r="T63" i="17"/>
  <c r="AF61" i="17"/>
  <c r="AJ59" i="17"/>
  <c r="G58" i="17"/>
  <c r="V56" i="17"/>
  <c r="R54" i="17"/>
  <c r="R51" i="17"/>
  <c r="AF49" i="17"/>
  <c r="AJ47" i="17"/>
  <c r="F46" i="17"/>
  <c r="U42" i="17"/>
  <c r="R40" i="17"/>
  <c r="AG38" i="17"/>
  <c r="E37" i="17"/>
  <c r="O35" i="17"/>
  <c r="AC33" i="17"/>
  <c r="H32" i="17"/>
  <c r="AC28" i="17"/>
  <c r="E27" i="17"/>
  <c r="X25" i="17"/>
  <c r="AM22" i="17"/>
  <c r="Y21" i="18"/>
  <c r="AQ58" i="14"/>
  <c r="AH42" i="14"/>
  <c r="AF36" i="14"/>
  <c r="AJ32" i="14"/>
  <c r="AM28" i="14"/>
  <c r="P24" i="14"/>
  <c r="O20" i="14"/>
  <c r="J16" i="14"/>
  <c r="AF9" i="14"/>
  <c r="AB5" i="14"/>
  <c r="W62" i="17"/>
  <c r="Q51" i="14"/>
  <c r="J35" i="14"/>
  <c r="O25" i="14"/>
  <c r="AE13" i="14"/>
  <c r="AA63" i="17"/>
  <c r="Y59" i="17"/>
  <c r="AG58" i="14"/>
  <c r="AO34" i="14"/>
  <c r="E19" i="14"/>
  <c r="AX19" i="14" s="1"/>
  <c r="AH5" i="14"/>
  <c r="AI59" i="17"/>
  <c r="U56" i="17"/>
  <c r="X51" i="17"/>
  <c r="AE47" i="17"/>
  <c r="AM41" i="17"/>
  <c r="I39" i="17"/>
  <c r="AL36" i="17"/>
  <c r="AO34" i="17"/>
  <c r="K33" i="17"/>
  <c r="P31" i="17"/>
  <c r="T29" i="17"/>
  <c r="W27" i="17"/>
  <c r="Q25" i="17"/>
  <c r="AD22" i="17"/>
  <c r="I21" i="17"/>
  <c r="AO17" i="17"/>
  <c r="L16" i="17"/>
  <c r="AA14" i="17"/>
  <c r="J42" i="14"/>
  <c r="L20" i="14"/>
  <c r="AN63" i="17"/>
  <c r="O59" i="17"/>
  <c r="AA55" i="17"/>
  <c r="AD50" i="17"/>
  <c r="N47" i="17"/>
  <c r="R7" i="14"/>
  <c r="AO42" i="17"/>
  <c r="F21" i="14"/>
  <c r="AH55" i="17"/>
  <c r="AN30" i="14"/>
  <c r="U59" i="17"/>
  <c r="AE54" i="17"/>
  <c r="X48" i="17"/>
  <c r="Q59" i="14"/>
  <c r="M38" i="14"/>
  <c r="R26" i="14"/>
  <c r="W13" i="14"/>
  <c r="R62" i="17"/>
  <c r="G57" i="17"/>
  <c r="K51" i="17"/>
  <c r="AM44" i="17"/>
  <c r="AE41" i="17"/>
  <c r="AQ38" i="17"/>
  <c r="G37" i="17"/>
  <c r="T56" i="14"/>
  <c r="AJ19" i="18"/>
  <c r="N52" i="14"/>
  <c r="AK35" i="14"/>
  <c r="Z31" i="14"/>
  <c r="AH26" i="14"/>
  <c r="AI22" i="14"/>
  <c r="E18" i="14"/>
  <c r="AX18" i="14" s="1"/>
  <c r="Q13" i="14"/>
  <c r="S7" i="14"/>
  <c r="I63" i="17"/>
  <c r="W61" i="17"/>
  <c r="AA59" i="17"/>
  <c r="AP57" i="17"/>
  <c r="M56" i="17"/>
  <c r="I54" i="17"/>
  <c r="I51" i="17"/>
  <c r="W49" i="17"/>
  <c r="AA47" i="17"/>
  <c r="AJ44" i="17"/>
  <c r="L42" i="17"/>
  <c r="I40" i="17"/>
  <c r="Y38" i="17"/>
  <c r="AJ36" i="17"/>
  <c r="G35" i="17"/>
  <c r="U33" i="17"/>
  <c r="AJ31" i="17"/>
  <c r="U28" i="17"/>
  <c r="AN26" i="17"/>
  <c r="P25" i="17"/>
  <c r="AE22" i="17"/>
  <c r="AB15" i="18"/>
  <c r="AN54" i="14"/>
  <c r="G36" i="14"/>
  <c r="M32" i="14"/>
  <c r="R28" i="14"/>
  <c r="Z23" i="14"/>
  <c r="AM19" i="14"/>
  <c r="AD14" i="14"/>
  <c r="K9" i="14"/>
  <c r="L5" i="14"/>
  <c r="M62" i="17"/>
  <c r="AE46" i="14"/>
  <c r="J32" i="14"/>
  <c r="AI21" i="14"/>
  <c r="AJ12" i="14"/>
  <c r="AP62" i="17"/>
  <c r="F59" i="17"/>
  <c r="AN55" i="14"/>
  <c r="AN33" i="14"/>
  <c r="AM16" i="14"/>
  <c r="AQ63" i="17"/>
  <c r="Q59" i="17"/>
  <c r="AB55" i="17"/>
  <c r="E51" i="17"/>
  <c r="O47" i="17"/>
  <c r="Y41" i="17"/>
  <c r="AN38" i="17"/>
  <c r="AC36" i="17"/>
  <c r="AF34" i="17"/>
  <c r="AJ32" i="17"/>
  <c r="G31" i="17"/>
  <c r="K29" i="17"/>
  <c r="N27" i="17"/>
  <c r="G25" i="17"/>
  <c r="U22" i="17"/>
  <c r="AK20" i="17"/>
  <c r="AG17" i="17"/>
  <c r="AN15" i="17"/>
  <c r="S14" i="17"/>
  <c r="F41" i="14"/>
  <c r="AP28" i="14"/>
  <c r="AH17" i="14"/>
  <c r="K63" i="17"/>
  <c r="AO58" i="17"/>
  <c r="I55" i="17"/>
  <c r="L50" i="17"/>
  <c r="AE46" i="17"/>
  <c r="H41" i="17"/>
  <c r="U59" i="14"/>
  <c r="J63" i="17"/>
  <c r="P40" i="17"/>
  <c r="U17" i="14"/>
  <c r="E54" i="17"/>
  <c r="AP26" i="14"/>
  <c r="AC58" i="17"/>
  <c r="AO52" i="17"/>
  <c r="E48" i="17"/>
  <c r="AH42" i="17"/>
  <c r="Y57" i="14"/>
  <c r="AQ36" i="14"/>
  <c r="E24" i="14"/>
  <c r="AX24" i="14" s="1"/>
  <c r="AH10" i="14"/>
  <c r="AI61" i="17"/>
  <c r="X56" i="17"/>
  <c r="R50" i="17"/>
  <c r="T44" i="17"/>
  <c r="V41" i="17"/>
  <c r="AI38" i="17"/>
  <c r="J17" i="18"/>
  <c r="O55" i="14"/>
  <c r="AD16" i="18"/>
  <c r="Y51" i="14"/>
  <c r="Q41" i="14"/>
  <c r="M35" i="14"/>
  <c r="AF30" i="14"/>
  <c r="M26" i="14"/>
  <c r="M22" i="14"/>
  <c r="AF17" i="14"/>
  <c r="V12" i="14"/>
  <c r="AF6" i="14"/>
  <c r="AQ62" i="17"/>
  <c r="N61" i="17"/>
  <c r="R59" i="17"/>
  <c r="AG57" i="17"/>
  <c r="AL55" i="17"/>
  <c r="AL52" i="17"/>
  <c r="AQ50" i="17"/>
  <c r="N49" i="17"/>
  <c r="Q47" i="17"/>
  <c r="AA44" i="17"/>
  <c r="AL41" i="17"/>
  <c r="AP39" i="17"/>
  <c r="Q38" i="17"/>
  <c r="AB36" i="17"/>
  <c r="AP34" i="17"/>
  <c r="M33" i="17"/>
  <c r="AB31" i="17"/>
  <c r="AP29" i="17"/>
  <c r="M28" i="17"/>
  <c r="AF26" i="17"/>
  <c r="H25" i="17"/>
  <c r="W22" i="17"/>
  <c r="AB12" i="18"/>
  <c r="AQ53" i="14"/>
  <c r="H41" i="14"/>
  <c r="AF35" i="14"/>
  <c r="AP31" i="14"/>
  <c r="Y27" i="14"/>
  <c r="E23" i="14"/>
  <c r="R19" i="14"/>
  <c r="I14" i="14"/>
  <c r="AN8" i="14"/>
  <c r="AM63" i="17"/>
  <c r="AM61" i="17"/>
  <c r="AB43" i="14"/>
  <c r="R31" i="14"/>
  <c r="AM20" i="14"/>
  <c r="J10" i="14"/>
  <c r="Q62" i="17"/>
  <c r="AF58" i="17"/>
  <c r="V52" i="14"/>
  <c r="Q14" i="14"/>
  <c r="P63" i="17"/>
  <c r="AP58" i="17"/>
  <c r="J55" i="17"/>
  <c r="AE50" i="17"/>
  <c r="AF46" i="17"/>
  <c r="I41" i="17"/>
  <c r="AD38" i="17"/>
  <c r="S36" i="17"/>
  <c r="W34" i="17"/>
  <c r="AA32" i="17"/>
  <c r="AI28" i="17"/>
  <c r="AL26" i="17"/>
  <c r="AO24" i="17"/>
  <c r="M22" i="17"/>
  <c r="AX22" i="17" s="1"/>
  <c r="AC20" i="17"/>
  <c r="Y17" i="17"/>
  <c r="AC23" i="18"/>
  <c r="AK49" i="14"/>
  <c r="E60" i="17"/>
  <c r="AC59" i="14"/>
  <c r="AN10" i="14"/>
  <c r="W51" i="17"/>
  <c r="U22" i="14"/>
  <c r="J58" i="17"/>
  <c r="N52" i="17"/>
  <c r="U47" i="17"/>
  <c r="O42" i="17"/>
  <c r="R54" i="14"/>
  <c r="S35" i="14"/>
  <c r="O23" i="14"/>
  <c r="V9" i="14"/>
  <c r="G61" i="17"/>
  <c r="F56" i="17"/>
  <c r="AH49" i="17"/>
  <c r="M41" i="17"/>
  <c r="AA38" i="17"/>
  <c r="AA13" i="18"/>
  <c r="P54" i="14"/>
  <c r="F13" i="18"/>
  <c r="L49" i="14"/>
  <c r="AI40" i="14"/>
  <c r="AL34" i="14"/>
  <c r="J30" i="14"/>
  <c r="AM25" i="14"/>
  <c r="AL21" i="14"/>
  <c r="J17" i="14"/>
  <c r="AC10" i="14"/>
  <c r="P6" i="14"/>
  <c r="AH62" i="17"/>
  <c r="E61" i="17"/>
  <c r="I59" i="17"/>
  <c r="W57" i="17"/>
  <c r="AC55" i="17"/>
  <c r="AC52" i="17"/>
  <c r="AH50" i="17"/>
  <c r="E49" i="17"/>
  <c r="H47" i="17"/>
  <c r="R44" i="17"/>
  <c r="AC41" i="17"/>
  <c r="AG39" i="17"/>
  <c r="I38" i="17"/>
  <c r="T36" i="17"/>
  <c r="AH34" i="17"/>
  <c r="E33" i="17"/>
  <c r="T31" i="17"/>
  <c r="AH29" i="17"/>
  <c r="E28" i="17"/>
  <c r="X26" i="17"/>
  <c r="AQ24" i="17"/>
  <c r="R10" i="19"/>
  <c r="E9" i="18"/>
  <c r="N51" i="14"/>
  <c r="Z40" i="14"/>
  <c r="F35" i="14"/>
  <c r="T31" i="14"/>
  <c r="AC26" i="14"/>
  <c r="AC22" i="14"/>
  <c r="AQ18" i="14"/>
  <c r="AG13" i="14"/>
  <c r="S8" i="14"/>
  <c r="AB63" i="17"/>
  <c r="AD61" i="17"/>
  <c r="H30" i="14"/>
  <c r="Z19" i="14"/>
  <c r="S9" i="14"/>
  <c r="AL61" i="17"/>
  <c r="N58" i="17"/>
  <c r="AB47" i="14"/>
  <c r="AN24" i="14"/>
  <c r="I13" i="14"/>
  <c r="AG62" i="17"/>
  <c r="X58" i="17"/>
  <c r="AI54" i="17"/>
  <c r="M50" i="17"/>
  <c r="S46" i="17"/>
  <c r="AP40" i="17"/>
  <c r="T38" i="17"/>
  <c r="J36" i="17"/>
  <c r="N34" i="17"/>
  <c r="R32" i="17"/>
  <c r="Z28" i="17"/>
  <c r="AC26" i="17"/>
  <c r="AF24" i="17"/>
  <c r="E22" i="17"/>
  <c r="U20" i="17"/>
  <c r="AK18" i="17"/>
  <c r="Q17" i="17"/>
  <c r="X15" i="17"/>
  <c r="T5" i="18"/>
  <c r="AO35" i="14"/>
  <c r="AP25" i="14"/>
  <c r="K14" i="14"/>
  <c r="E62" i="17"/>
  <c r="E58" i="17"/>
  <c r="P54" i="17"/>
  <c r="U49" i="17"/>
  <c r="AI44" i="17"/>
  <c r="H55" i="14"/>
  <c r="Q34" i="14"/>
  <c r="AB54" i="17"/>
  <c r="Y63" i="17"/>
  <c r="T59" i="14"/>
  <c r="AK10" i="14"/>
  <c r="AH56" i="17"/>
  <c r="L51" i="17"/>
  <c r="I46" i="17"/>
  <c r="E41" i="17"/>
  <c r="Z48" i="14"/>
  <c r="X32" i="14"/>
  <c r="AC19" i="14"/>
  <c r="G7" i="14"/>
  <c r="AL59" i="17"/>
  <c r="AD54" i="17"/>
  <c r="AF48" i="17"/>
  <c r="AJ39" i="17"/>
  <c r="AM37" i="17"/>
  <c r="G59" i="14"/>
  <c r="F37" i="18"/>
  <c r="L57" i="14"/>
  <c r="AE47" i="14"/>
  <c r="AN38" i="14"/>
  <c r="AK33" i="14"/>
  <c r="AP24" i="14"/>
  <c r="AO20" i="14"/>
  <c r="O16" i="14"/>
  <c r="AL9" i="14"/>
  <c r="O5" i="14"/>
  <c r="P62" i="17"/>
  <c r="AD60" i="17"/>
  <c r="AH58" i="17"/>
  <c r="E57" i="17"/>
  <c r="K55" i="17"/>
  <c r="K52" i="17"/>
  <c r="O50" i="17"/>
  <c r="AC48" i="17"/>
  <c r="AG46" i="17"/>
  <c r="AJ52" i="14"/>
  <c r="Y52" i="14"/>
  <c r="T40" i="17"/>
  <c r="AQ58" i="17"/>
  <c r="L36" i="17"/>
  <c r="Z29" i="17"/>
  <c r="Q42" i="18"/>
  <c r="AF34" i="14"/>
  <c r="U18" i="14"/>
  <c r="U61" i="17"/>
  <c r="AK8" i="14"/>
  <c r="AH23" i="14"/>
  <c r="Q54" i="17"/>
  <c r="Z40" i="17"/>
  <c r="AM33" i="17"/>
  <c r="Q28" i="17"/>
  <c r="AN22" i="17"/>
  <c r="U18" i="17"/>
  <c r="P15" i="17"/>
  <c r="AJ45" i="14"/>
  <c r="AC23" i="14"/>
  <c r="AE62" i="17"/>
  <c r="AL56" i="17"/>
  <c r="AB48" i="17"/>
  <c r="Y40" i="17"/>
  <c r="G38" i="17"/>
  <c r="I36" i="17"/>
  <c r="V34" i="17"/>
  <c r="Q32" i="17"/>
  <c r="AH28" i="17"/>
  <c r="AK26" i="17"/>
  <c r="F25" i="17"/>
  <c r="L22" i="17"/>
  <c r="T20" i="17"/>
  <c r="AB18" i="17"/>
  <c r="AQ16" i="17"/>
  <c r="O15" i="17"/>
  <c r="AD13" i="17"/>
  <c r="I12" i="17"/>
  <c r="X9" i="17"/>
  <c r="AQ7" i="17"/>
  <c r="G48" i="14"/>
  <c r="O33" i="14"/>
  <c r="AE25" i="14"/>
  <c r="AO13" i="14"/>
  <c r="X62" i="17"/>
  <c r="Q58" i="17"/>
  <c r="AC54" i="17"/>
  <c r="E50" i="17"/>
  <c r="I47" i="17"/>
  <c r="V40" i="17"/>
  <c r="E38" i="17"/>
  <c r="P36" i="17"/>
  <c r="T34" i="17"/>
  <c r="W32" i="17"/>
  <c r="AF28" i="17"/>
  <c r="V37" i="14"/>
  <c r="AF10" i="14"/>
  <c r="AC57" i="17"/>
  <c r="Z51" i="17"/>
  <c r="J44" i="17"/>
  <c r="M39" i="17"/>
  <c r="AL35" i="17"/>
  <c r="I33" i="17"/>
  <c r="P27" i="17"/>
  <c r="T24" i="17"/>
  <c r="R21" i="17"/>
  <c r="L17" i="17"/>
  <c r="Y14" i="17"/>
  <c r="AC12" i="17"/>
  <c r="AM9" i="17"/>
  <c r="AH7" i="17"/>
  <c r="I6" i="17"/>
  <c r="T59" i="16"/>
  <c r="AI57" i="16"/>
  <c r="H56" i="16"/>
  <c r="Y54" i="16"/>
  <c r="AQ52" i="16"/>
  <c r="P51" i="16"/>
  <c r="AF48" i="16"/>
  <c r="E47" i="16"/>
  <c r="V45" i="16"/>
  <c r="AL43" i="16"/>
  <c r="S42" i="16"/>
  <c r="J40" i="16"/>
  <c r="Z38" i="16"/>
  <c r="M24" i="14"/>
  <c r="AI60" i="17"/>
  <c r="G54" i="17"/>
  <c r="AO47" i="17"/>
  <c r="U41" i="17"/>
  <c r="AM36" i="17"/>
  <c r="G34" i="17"/>
  <c r="W31" i="17"/>
  <c r="AP28" i="17"/>
  <c r="I26" i="17"/>
  <c r="Z22" i="17"/>
  <c r="Q20" i="17"/>
  <c r="S18" i="17"/>
  <c r="M16" i="17"/>
  <c r="AN13" i="17"/>
  <c r="AO10" i="17"/>
  <c r="AJ8" i="17"/>
  <c r="F7" i="17"/>
  <c r="AA5" i="17"/>
  <c r="AK58" i="16"/>
  <c r="R57" i="16"/>
  <c r="AI55" i="16"/>
  <c r="H54" i="16"/>
  <c r="Z52" i="16"/>
  <c r="AM50" i="16"/>
  <c r="O48" i="16"/>
  <c r="AF46" i="16"/>
  <c r="E45" i="16"/>
  <c r="U43" i="16"/>
  <c r="AM41" i="16"/>
  <c r="AC39" i="16"/>
  <c r="I38" i="16"/>
  <c r="Y36" i="16"/>
  <c r="AP34" i="16"/>
  <c r="O33" i="16"/>
  <c r="AE31" i="16"/>
  <c r="K30" i="16"/>
  <c r="AL26" i="16"/>
  <c r="S25" i="16"/>
  <c r="AH23" i="16"/>
  <c r="F22" i="16"/>
  <c r="U20" i="16"/>
  <c r="AM18" i="16"/>
  <c r="T17" i="16"/>
  <c r="AD15" i="16"/>
  <c r="K14" i="16"/>
  <c r="AB12" i="16"/>
  <c r="AN9" i="16"/>
  <c r="T8" i="16"/>
  <c r="AH6" i="16"/>
  <c r="G5" i="16"/>
  <c r="W31" i="14"/>
  <c r="Z62" i="17"/>
  <c r="E56" i="17"/>
  <c r="AC49" i="17"/>
  <c r="S40" i="17"/>
  <c r="V36" i="17"/>
  <c r="AH33" i="17"/>
  <c r="H31" i="17"/>
  <c r="AA28" i="17"/>
  <c r="AJ25" i="17"/>
  <c r="Y22" i="17"/>
  <c r="F20" i="17"/>
  <c r="H18" i="17"/>
  <c r="J16" i="17"/>
  <c r="G56" i="14"/>
  <c r="K7" i="14"/>
  <c r="AQ33" i="14"/>
  <c r="K38" i="17"/>
  <c r="R25" i="14"/>
  <c r="N57" i="17"/>
  <c r="AM35" i="17"/>
  <c r="R29" i="17"/>
  <c r="AO35" i="18"/>
  <c r="G34" i="14"/>
  <c r="Z17" i="14"/>
  <c r="L61" i="17"/>
  <c r="AB7" i="14"/>
  <c r="AA22" i="14"/>
  <c r="AI52" i="17"/>
  <c r="N40" i="17"/>
  <c r="T33" i="17"/>
  <c r="H28" i="17"/>
  <c r="AO21" i="17"/>
  <c r="M18" i="17"/>
  <c r="H15" i="17"/>
  <c r="AE37" i="14"/>
  <c r="P22" i="14"/>
  <c r="X61" i="17"/>
  <c r="S56" i="17"/>
  <c r="P48" i="17"/>
  <c r="M40" i="17"/>
  <c r="AQ37" i="17"/>
  <c r="AQ35" i="17"/>
  <c r="M34" i="17"/>
  <c r="G32" i="17"/>
  <c r="Y28" i="17"/>
  <c r="AB26" i="17"/>
  <c r="AN24" i="17"/>
  <c r="AN21" i="17"/>
  <c r="L20" i="17"/>
  <c r="T18" i="17"/>
  <c r="AI16" i="17"/>
  <c r="G15" i="17"/>
  <c r="V13" i="17"/>
  <c r="AK10" i="17"/>
  <c r="P9" i="17"/>
  <c r="AI7" i="17"/>
  <c r="U32" i="14"/>
  <c r="R24" i="14"/>
  <c r="Z10" i="14"/>
  <c r="AQ61" i="17"/>
  <c r="AQ57" i="17"/>
  <c r="J54" i="17"/>
  <c r="AG49" i="17"/>
  <c r="AO46" i="17"/>
  <c r="J40" i="17"/>
  <c r="AO37" i="17"/>
  <c r="G36" i="17"/>
  <c r="K34" i="17"/>
  <c r="N32" i="17"/>
  <c r="W28" i="17"/>
  <c r="O26" i="14"/>
  <c r="H9" i="14"/>
  <c r="AO56" i="17"/>
  <c r="P50" i="17"/>
  <c r="AL38" i="17"/>
  <c r="X35" i="17"/>
  <c r="AM32" i="17"/>
  <c r="AI26" i="17"/>
  <c r="H24" i="17"/>
  <c r="F21" i="17"/>
  <c r="AH16" i="17"/>
  <c r="O14" i="17"/>
  <c r="T12" i="17"/>
  <c r="AD9" i="17"/>
  <c r="Y7" i="17"/>
  <c r="AJ5" i="17"/>
  <c r="L59" i="16"/>
  <c r="AA57" i="16"/>
  <c r="AR55" i="16"/>
  <c r="Q54" i="16"/>
  <c r="AI52" i="16"/>
  <c r="H51" i="16"/>
  <c r="X48" i="16"/>
  <c r="AO46" i="16"/>
  <c r="N45" i="16"/>
  <c r="AD43" i="16"/>
  <c r="K42" i="16"/>
  <c r="AL39" i="16"/>
  <c r="R38" i="16"/>
  <c r="K22" i="14"/>
  <c r="G59" i="17"/>
  <c r="AK52" i="17"/>
  <c r="S47" i="17"/>
  <c r="U40" i="17"/>
  <c r="W36" i="17"/>
  <c r="AJ33" i="17"/>
  <c r="I31" i="17"/>
  <c r="AB28" i="17"/>
  <c r="AK25" i="17"/>
  <c r="O22" i="17"/>
  <c r="G20" i="17"/>
  <c r="I18" i="17"/>
  <c r="AI15" i="17"/>
  <c r="AE13" i="17"/>
  <c r="AF10" i="17"/>
  <c r="Z8" i="17"/>
  <c r="AO6" i="17"/>
  <c r="S5" i="17"/>
  <c r="AC58" i="16"/>
  <c r="J57" i="16"/>
  <c r="AA55" i="16"/>
  <c r="AK53" i="16"/>
  <c r="R52" i="16"/>
  <c r="AE50" i="16"/>
  <c r="G48" i="16"/>
  <c r="X46" i="16"/>
  <c r="AO44" i="16"/>
  <c r="M43" i="16"/>
  <c r="AE41" i="16"/>
  <c r="U39" i="16"/>
  <c r="AK37" i="16"/>
  <c r="Q36" i="16"/>
  <c r="AH34" i="16"/>
  <c r="G33" i="16"/>
  <c r="W31" i="16"/>
  <c r="AN29" i="16"/>
  <c r="AD26" i="16"/>
  <c r="K25" i="16"/>
  <c r="Z23" i="16"/>
  <c r="AN21" i="16"/>
  <c r="M20" i="16"/>
  <c r="AY20" i="16" s="1"/>
  <c r="AE18" i="16"/>
  <c r="L17" i="16"/>
  <c r="V15" i="16"/>
  <c r="AN13" i="16"/>
  <c r="T12" i="16"/>
  <c r="AF9" i="16"/>
  <c r="L8" i="16"/>
  <c r="Z6" i="16"/>
  <c r="V61" i="17"/>
  <c r="R55" i="17"/>
  <c r="AK48" i="17"/>
  <c r="AB39" i="17"/>
  <c r="F36" i="17"/>
  <c r="V33" i="17"/>
  <c r="K28" i="17"/>
  <c r="V25" i="17"/>
  <c r="R49" i="17"/>
  <c r="AQ21" i="14"/>
  <c r="D10" i="18"/>
  <c r="Q21" i="14"/>
  <c r="T55" i="17"/>
  <c r="S41" i="17"/>
  <c r="Z34" i="17"/>
  <c r="AK27" i="17"/>
  <c r="Z7" i="18"/>
  <c r="Z30" i="14"/>
  <c r="L13" i="14"/>
  <c r="AP40" i="14"/>
  <c r="M61" i="17"/>
  <c r="AX61" i="17" s="1"/>
  <c r="N12" i="14"/>
  <c r="AN49" i="17"/>
  <c r="H38" i="17"/>
  <c r="I32" i="17"/>
  <c r="AF27" i="17"/>
  <c r="AG21" i="17"/>
  <c r="E18" i="17"/>
  <c r="AQ14" i="17"/>
  <c r="AH34" i="14"/>
  <c r="I21" i="14"/>
  <c r="AA60" i="17"/>
  <c r="AH54" i="17"/>
  <c r="AQ47" i="17"/>
  <c r="AJ42" i="17"/>
  <c r="AE39" i="17"/>
  <c r="AG37" i="17"/>
  <c r="AH35" i="17"/>
  <c r="AL33" i="17"/>
  <c r="AP31" i="17"/>
  <c r="P28" i="17"/>
  <c r="S26" i="17"/>
  <c r="AE24" i="17"/>
  <c r="AF21" i="17"/>
  <c r="L18" i="17"/>
  <c r="AA16" i="17"/>
  <c r="AP14" i="17"/>
  <c r="N13" i="17"/>
  <c r="AC10" i="17"/>
  <c r="H9" i="17"/>
  <c r="AA7" i="17"/>
  <c r="AO39" i="14"/>
  <c r="AB31" i="14"/>
  <c r="M23" i="14"/>
  <c r="AI9" i="14"/>
  <c r="T61" i="17"/>
  <c r="Y57" i="17"/>
  <c r="AA52" i="17"/>
  <c r="O49" i="17"/>
  <c r="AB46" i="17"/>
  <c r="AE42" i="17"/>
  <c r="AN39" i="17"/>
  <c r="AD37" i="17"/>
  <c r="AO35" i="17"/>
  <c r="AI33" i="17"/>
  <c r="E32" i="17"/>
  <c r="N28" i="17"/>
  <c r="X24" i="14"/>
  <c r="Q7" i="14"/>
  <c r="J56" i="17"/>
  <c r="AE49" i="17"/>
  <c r="V38" i="17"/>
  <c r="J35" i="17"/>
  <c r="Y32" i="17"/>
  <c r="AQ29" i="17"/>
  <c r="W26" i="17"/>
  <c r="AO22" i="17"/>
  <c r="AN20" i="17"/>
  <c r="AP18" i="17"/>
  <c r="X16" i="17"/>
  <c r="F14" i="17"/>
  <c r="K12" i="17"/>
  <c r="U9" i="17"/>
  <c r="P7" i="17"/>
  <c r="AB5" i="17"/>
  <c r="AL58" i="16"/>
  <c r="S57" i="16"/>
  <c r="AJ55" i="16"/>
  <c r="I54" i="16"/>
  <c r="AA52" i="16"/>
  <c r="AN50" i="16"/>
  <c r="P48" i="16"/>
  <c r="AG46" i="16"/>
  <c r="F45" i="16"/>
  <c r="V43" i="16"/>
  <c r="AN41" i="16"/>
  <c r="AD39" i="16"/>
  <c r="Z9" i="18"/>
  <c r="W20" i="14"/>
  <c r="O58" i="17"/>
  <c r="G52" i="17"/>
  <c r="W46" i="17"/>
  <c r="AD39" i="17"/>
  <c r="H36" i="17"/>
  <c r="W33" i="17"/>
  <c r="L28" i="17"/>
  <c r="W25" i="17"/>
  <c r="AK21" i="17"/>
  <c r="AQ17" i="17"/>
  <c r="Y15" i="17"/>
  <c r="U13" i="17"/>
  <c r="W10" i="17"/>
  <c r="Q8" i="17"/>
  <c r="AF6" i="17"/>
  <c r="K5" i="17"/>
  <c r="U58" i="16"/>
  <c r="AM56" i="16"/>
  <c r="S55" i="16"/>
  <c r="AC53" i="16"/>
  <c r="J52" i="16"/>
  <c r="W50" i="16"/>
  <c r="AR47" i="16"/>
  <c r="P46" i="16"/>
  <c r="AG44" i="16"/>
  <c r="E43" i="16"/>
  <c r="W41" i="16"/>
  <c r="AO40" i="16"/>
  <c r="M39" i="16"/>
  <c r="AC37" i="16"/>
  <c r="I36" i="16"/>
  <c r="Z34" i="16"/>
  <c r="AQ32" i="16"/>
  <c r="O31" i="16"/>
  <c r="AF29" i="16"/>
  <c r="V26" i="16"/>
  <c r="AN24" i="16"/>
  <c r="R23" i="16"/>
  <c r="AF21" i="16"/>
  <c r="E20" i="16"/>
  <c r="W18" i="16"/>
  <c r="AO16" i="16"/>
  <c r="N15" i="16"/>
  <c r="AF13" i="16"/>
  <c r="L12" i="16"/>
  <c r="X9" i="16"/>
  <c r="AL7" i="16"/>
  <c r="R6" i="16"/>
  <c r="N22" i="18"/>
  <c r="AO21" i="14"/>
  <c r="AE60" i="17"/>
  <c r="AG54" i="17"/>
  <c r="R48" i="17"/>
  <c r="J39" i="17"/>
  <c r="AJ35" i="17"/>
  <c r="F33" i="17"/>
  <c r="AP27" i="17"/>
  <c r="K25" i="17"/>
  <c r="AJ21" i="17"/>
  <c r="AD17" i="17"/>
  <c r="V15" i="17"/>
  <c r="AJ49" i="14"/>
  <c r="AK19" i="14"/>
  <c r="Z60" i="17"/>
  <c r="O51" i="17"/>
  <c r="AX51" i="17" s="1"/>
  <c r="T46" i="17"/>
  <c r="AP41" i="17"/>
  <c r="AA37" i="17"/>
  <c r="AN17" i="14"/>
  <c r="H8" i="14"/>
  <c r="AL37" i="19"/>
  <c r="AK16" i="14"/>
  <c r="T52" i="17"/>
  <c r="J41" i="17"/>
  <c r="R34" i="17"/>
  <c r="AC27" i="17"/>
  <c r="D5" i="18"/>
  <c r="E30" i="14"/>
  <c r="AX30" i="14" s="1"/>
  <c r="AL12" i="14"/>
  <c r="M39" i="14"/>
  <c r="AJ60" i="17"/>
  <c r="P8" i="14"/>
  <c r="V49" i="17"/>
  <c r="AH37" i="17"/>
  <c r="AQ31" i="17"/>
  <c r="T26" i="17"/>
  <c r="Q21" i="17"/>
  <c r="I17" i="17"/>
  <c r="AI14" i="17"/>
  <c r="AG33" i="14"/>
  <c r="AH16" i="14"/>
  <c r="I60" i="17"/>
  <c r="AD52" i="17"/>
  <c r="AB47" i="17"/>
  <c r="T42" i="17"/>
  <c r="T39" i="17"/>
  <c r="V37" i="17"/>
  <c r="Y35" i="17"/>
  <c r="AB33" i="17"/>
  <c r="AG31" i="17"/>
  <c r="AK29" i="17"/>
  <c r="G28" i="17"/>
  <c r="J26" i="17"/>
  <c r="V24" i="17"/>
  <c r="X21" i="17"/>
  <c r="AN17" i="17"/>
  <c r="S16" i="17"/>
  <c r="AH14" i="17"/>
  <c r="F13" i="17"/>
  <c r="U10" i="17"/>
  <c r="AQ8" i="17"/>
  <c r="S7" i="17"/>
  <c r="AG38" i="14"/>
  <c r="X30" i="14"/>
  <c r="E22" i="14"/>
  <c r="AX22" i="14" s="1"/>
  <c r="AJ7" i="14"/>
  <c r="AN60" i="17"/>
  <c r="F57" i="17"/>
  <c r="H52" i="17"/>
  <c r="AN48" i="17"/>
  <c r="L46" i="17"/>
  <c r="R42" i="17"/>
  <c r="AC39" i="17"/>
  <c r="S37" i="17"/>
  <c r="AF35" i="17"/>
  <c r="Z33" i="17"/>
  <c r="AN31" i="17"/>
  <c r="AI29" i="17"/>
  <c r="AL27" i="17"/>
  <c r="AF22" i="14"/>
  <c r="AN62" i="17"/>
  <c r="Z55" i="17"/>
  <c r="F49" i="17"/>
  <c r="Z42" i="17"/>
  <c r="AI37" i="17"/>
  <c r="AK34" i="17"/>
  <c r="K32" i="17"/>
  <c r="AD29" i="17"/>
  <c r="L26" i="17"/>
  <c r="AA22" i="17"/>
  <c r="AD20" i="17"/>
  <c r="AF18" i="17"/>
  <c r="N16" i="17"/>
  <c r="AO13" i="17"/>
  <c r="AP10" i="17"/>
  <c r="L9" i="17"/>
  <c r="G7" i="17"/>
  <c r="T5" i="17"/>
  <c r="AD58" i="16"/>
  <c r="K57" i="16"/>
  <c r="AB55" i="16"/>
  <c r="AL53" i="16"/>
  <c r="S52" i="16"/>
  <c r="AF50" i="16"/>
  <c r="H48" i="16"/>
  <c r="Y46" i="16"/>
  <c r="AP44" i="16"/>
  <c r="N43" i="16"/>
  <c r="AF41" i="16"/>
  <c r="V39" i="16"/>
  <c r="AM47" i="14"/>
  <c r="AA14" i="14"/>
  <c r="V57" i="17"/>
  <c r="Y51" i="17"/>
  <c r="AB44" i="17"/>
  <c r="L39" i="17"/>
  <c r="AK35" i="17"/>
  <c r="G33" i="17"/>
  <c r="AQ27" i="17"/>
  <c r="L25" i="17"/>
  <c r="AA21" i="17"/>
  <c r="AE17" i="17"/>
  <c r="M15" i="17"/>
  <c r="AX15" i="17" s="1"/>
  <c r="L13" i="17"/>
  <c r="N10" i="17"/>
  <c r="H8" i="17"/>
  <c r="X6" i="17"/>
  <c r="AQ59" i="16"/>
  <c r="M58" i="16"/>
  <c r="AE56" i="16"/>
  <c r="K55" i="16"/>
  <c r="U53" i="16"/>
  <c r="AM51" i="16"/>
  <c r="O50" i="16"/>
  <c r="AJ47" i="16"/>
  <c r="H46" i="16"/>
  <c r="Y44" i="16"/>
  <c r="AP42" i="16"/>
  <c r="O41" i="16"/>
  <c r="AG40" i="16"/>
  <c r="E39" i="16"/>
  <c r="U37" i="16"/>
  <c r="AN35" i="16"/>
  <c r="R34" i="16"/>
  <c r="AI32" i="16"/>
  <c r="G31" i="16"/>
  <c r="X29" i="16"/>
  <c r="AP27" i="16"/>
  <c r="N26" i="16"/>
  <c r="AF24" i="16"/>
  <c r="J23" i="16"/>
  <c r="X21" i="16"/>
  <c r="AP19" i="16"/>
  <c r="O18" i="16"/>
  <c r="AG16" i="16"/>
  <c r="F15" i="16"/>
  <c r="X13" i="16"/>
  <c r="AQ10" i="16"/>
  <c r="P9" i="16"/>
  <c r="AD7" i="16"/>
  <c r="J6" i="16"/>
  <c r="AG59" i="14"/>
  <c r="F14" i="14"/>
  <c r="AP59" i="17"/>
  <c r="F54" i="17"/>
  <c r="AK47" i="17"/>
  <c r="AN42" i="17"/>
  <c r="AH38" i="17"/>
  <c r="T35" i="17"/>
  <c r="AK32" i="17"/>
  <c r="Z27" i="17"/>
  <c r="AP24" i="17"/>
  <c r="Z21" i="17"/>
  <c r="T17" i="17"/>
  <c r="L15" i="17"/>
  <c r="AB44" i="14"/>
  <c r="AC17" i="14"/>
  <c r="AK59" i="17"/>
  <c r="AI50" i="17"/>
  <c r="Y44" i="17"/>
  <c r="P41" i="17"/>
  <c r="J37" i="17"/>
  <c r="R57" i="17"/>
  <c r="W60" i="17"/>
  <c r="Z5" i="18"/>
  <c r="H10" i="14"/>
  <c r="X50" i="17"/>
  <c r="X39" i="17"/>
  <c r="AN32" i="17"/>
  <c r="P26" i="17"/>
  <c r="T47" i="14"/>
  <c r="G26" i="14"/>
  <c r="AE7" i="14"/>
  <c r="AM57" i="17"/>
  <c r="H62" i="17"/>
  <c r="AK44" i="17"/>
  <c r="AI35" i="17"/>
  <c r="Y31" i="17"/>
  <c r="K26" i="17"/>
  <c r="M20" i="17"/>
  <c r="AX20" i="17" s="1"/>
  <c r="AJ16" i="17"/>
  <c r="AE53" i="18"/>
  <c r="AN32" i="14"/>
  <c r="AP10" i="14"/>
  <c r="AH59" i="17"/>
  <c r="L52" i="17"/>
  <c r="P46" i="17"/>
  <c r="G42" i="17"/>
  <c r="G39" i="17"/>
  <c r="K37" i="17"/>
  <c r="P35" i="17"/>
  <c r="S33" i="17"/>
  <c r="X31" i="17"/>
  <c r="AB29" i="17"/>
  <c r="AN27" i="17"/>
  <c r="AQ25" i="17"/>
  <c r="M24" i="17"/>
  <c r="P21" i="17"/>
  <c r="AF17" i="17"/>
  <c r="K16" i="17"/>
  <c r="Z14" i="17"/>
  <c r="AO12" i="17"/>
  <c r="M10" i="17"/>
  <c r="AX10" i="17" s="1"/>
  <c r="AI8" i="17"/>
  <c r="K7" i="17"/>
  <c r="M37" i="14"/>
  <c r="AP19" i="14"/>
  <c r="I6" i="14"/>
  <c r="V60" i="17"/>
  <c r="AF56" i="17"/>
  <c r="AH51" i="17"/>
  <c r="Z48" i="17"/>
  <c r="AG44" i="17"/>
  <c r="AH41" i="17"/>
  <c r="P39" i="17"/>
  <c r="I37" i="17"/>
  <c r="V35" i="17"/>
  <c r="Q33" i="17"/>
  <c r="AE31" i="17"/>
  <c r="Y29" i="17"/>
  <c r="AB27" i="17"/>
  <c r="AG20" i="14"/>
  <c r="AG61" i="17"/>
  <c r="AP54" i="17"/>
  <c r="U48" i="17"/>
  <c r="Z41" i="17"/>
  <c r="Q37" i="17"/>
  <c r="X34" i="17"/>
  <c r="AM31" i="17"/>
  <c r="N29" i="17"/>
  <c r="AL25" i="17"/>
  <c r="P22" i="17"/>
  <c r="R20" i="17"/>
  <c r="V18" i="17"/>
  <c r="AJ15" i="17"/>
  <c r="AF13" i="17"/>
  <c r="AG10" i="17"/>
  <c r="AK8" i="17"/>
  <c r="AP6" i="17"/>
  <c r="L5" i="17"/>
  <c r="V58" i="16"/>
  <c r="AN56" i="16"/>
  <c r="T55" i="16"/>
  <c r="AD53" i="16"/>
  <c r="K52" i="16"/>
  <c r="X50" i="16"/>
  <c r="AK47" i="16"/>
  <c r="Q46" i="16"/>
  <c r="AH44" i="16"/>
  <c r="F43" i="16"/>
  <c r="X41" i="16"/>
  <c r="AP40" i="16"/>
  <c r="N39" i="16"/>
  <c r="F43" i="14"/>
  <c r="AO12" i="14"/>
  <c r="AK56" i="17"/>
  <c r="AN50" i="17"/>
  <c r="E44" i="17"/>
  <c r="AJ38" i="17"/>
  <c r="U35" i="17"/>
  <c r="AL32" i="17"/>
  <c r="AA27" i="17"/>
  <c r="AD24" i="17"/>
  <c r="O21" i="17"/>
  <c r="U17" i="17"/>
  <c r="AJ14" i="17"/>
  <c r="AK12" i="17"/>
  <c r="AL9" i="17"/>
  <c r="AP7" i="17"/>
  <c r="P6" i="17"/>
  <c r="AI59" i="16"/>
  <c r="E58" i="16"/>
  <c r="W56" i="16"/>
  <c r="AN54" i="16"/>
  <c r="M53" i="16"/>
  <c r="AE51" i="16"/>
  <c r="G50" i="16"/>
  <c r="AB47" i="16"/>
  <c r="AK45" i="16"/>
  <c r="Q44" i="16"/>
  <c r="AH42" i="16"/>
  <c r="G41" i="16"/>
  <c r="Y40" i="16"/>
  <c r="AO38" i="16"/>
  <c r="M37" i="16"/>
  <c r="AF35" i="16"/>
  <c r="J34" i="16"/>
  <c r="AA32" i="16"/>
  <c r="AQ30" i="16"/>
  <c r="P29" i="16"/>
  <c r="AH27" i="16"/>
  <c r="F26" i="16"/>
  <c r="X24" i="16"/>
  <c r="AL22" i="16"/>
  <c r="P21" i="16"/>
  <c r="AH19" i="16"/>
  <c r="G18" i="16"/>
  <c r="Y16" i="16"/>
  <c r="AQ14" i="16"/>
  <c r="P13" i="16"/>
  <c r="AI10" i="16"/>
  <c r="H9" i="16"/>
  <c r="V7" i="16"/>
  <c r="AM5" i="16"/>
  <c r="AA51" i="14"/>
  <c r="Y12" i="14"/>
  <c r="E59" i="17"/>
  <c r="AJ52" i="17"/>
  <c r="P47" i="17"/>
  <c r="P42" i="17"/>
  <c r="P38" i="17"/>
  <c r="E35" i="17"/>
  <c r="U32" i="17"/>
  <c r="AN29" i="17"/>
  <c r="K27" i="17"/>
  <c r="AC24" i="17"/>
  <c r="N21" i="17"/>
  <c r="J17" i="17"/>
  <c r="AG14" i="17"/>
  <c r="W14" i="14"/>
  <c r="AN51" i="17"/>
  <c r="V55" i="17"/>
  <c r="O48" i="14"/>
  <c r="AE5" i="14"/>
  <c r="AL48" i="17"/>
  <c r="O39" i="17"/>
  <c r="AF32" i="17"/>
  <c r="H26" i="17"/>
  <c r="AH46" i="14"/>
  <c r="AH25" i="14"/>
  <c r="O7" i="14"/>
  <c r="O28" i="14"/>
  <c r="U57" i="17"/>
  <c r="AC61" i="17"/>
  <c r="X44" i="17"/>
  <c r="Z35" i="17"/>
  <c r="Z25" i="17"/>
  <c r="E20" i="17"/>
  <c r="AB16" i="17"/>
  <c r="L52" i="14"/>
  <c r="AH30" i="14"/>
  <c r="E8" i="14"/>
  <c r="W58" i="17"/>
  <c r="AK51" i="17"/>
  <c r="W44" i="17"/>
  <c r="AK41" i="17"/>
  <c r="AM38" i="17"/>
  <c r="AK36" i="17"/>
  <c r="F35" i="17"/>
  <c r="J33" i="17"/>
  <c r="O31" i="17"/>
  <c r="AX31" i="17" s="1"/>
  <c r="S29" i="17"/>
  <c r="AE27" i="17"/>
  <c r="AH25" i="17"/>
  <c r="AL22" i="17"/>
  <c r="H21" i="17"/>
  <c r="X17" i="17"/>
  <c r="AM15" i="17"/>
  <c r="R14" i="17"/>
  <c r="AG12" i="17"/>
  <c r="E10" i="17"/>
  <c r="AA8" i="17"/>
  <c r="AL6" i="17"/>
  <c r="AH36" i="14"/>
  <c r="Z28" i="14"/>
  <c r="AC18" i="14"/>
  <c r="R5" i="14"/>
  <c r="AB59" i="17"/>
  <c r="N56" i="17"/>
  <c r="P51" i="17"/>
  <c r="J48" i="17"/>
  <c r="Q44" i="17"/>
  <c r="R41" i="17"/>
  <c r="AK38" i="17"/>
  <c r="AQ36" i="17"/>
  <c r="M35" i="17"/>
  <c r="H33" i="17"/>
  <c r="V31" i="17"/>
  <c r="P29" i="17"/>
  <c r="S27" i="17"/>
  <c r="H18" i="14"/>
  <c r="AL60" i="17"/>
  <c r="H54" i="17"/>
  <c r="V47" i="17"/>
  <c r="W40" i="17"/>
  <c r="AN36" i="17"/>
  <c r="H34" i="17"/>
  <c r="Z31" i="17"/>
  <c r="AD28" i="17"/>
  <c r="AA25" i="17"/>
  <c r="F22" i="17"/>
  <c r="H20" i="17"/>
  <c r="J18" i="17"/>
  <c r="AX18" i="17" s="1"/>
  <c r="Z15" i="17"/>
  <c r="W13" i="17"/>
  <c r="X10" i="17"/>
  <c r="AB8" i="17"/>
  <c r="AG6" i="17"/>
  <c r="AR59" i="16"/>
  <c r="N58" i="16"/>
  <c r="AF56" i="16"/>
  <c r="L55" i="16"/>
  <c r="V53" i="16"/>
  <c r="AN51" i="16"/>
  <c r="P50" i="16"/>
  <c r="AC47" i="16"/>
  <c r="I46" i="16"/>
  <c r="Z44" i="16"/>
  <c r="AQ42" i="16"/>
  <c r="P41" i="16"/>
  <c r="AH40" i="16"/>
  <c r="F39" i="16"/>
  <c r="AM31" i="14"/>
  <c r="U10" i="14"/>
  <c r="I56" i="17"/>
  <c r="AX56" i="17" s="1"/>
  <c r="N50" i="17"/>
  <c r="U38" i="17"/>
  <c r="I35" i="17"/>
  <c r="AX35" i="17" s="1"/>
  <c r="V32" i="17"/>
  <c r="AO29" i="17"/>
  <c r="O27" i="17"/>
  <c r="R24" i="17"/>
  <c r="E21" i="17"/>
  <c r="K17" i="17"/>
  <c r="X14" i="17"/>
  <c r="AB12" i="17"/>
  <c r="AC9" i="17"/>
  <c r="AG7" i="17"/>
  <c r="H6" i="17"/>
  <c r="AA59" i="16"/>
  <c r="AP57" i="16"/>
  <c r="O56" i="16"/>
  <c r="AF54" i="16"/>
  <c r="E53" i="16"/>
  <c r="W51" i="16"/>
  <c r="AM48" i="16"/>
  <c r="T47" i="16"/>
  <c r="AC45" i="16"/>
  <c r="I44" i="16"/>
  <c r="Z42" i="16"/>
  <c r="Q40" i="16"/>
  <c r="AG38" i="16"/>
  <c r="E37" i="16"/>
  <c r="X35" i="16"/>
  <c r="AM33" i="16"/>
  <c r="S32" i="16"/>
  <c r="AI30" i="16"/>
  <c r="H29" i="16"/>
  <c r="Z27" i="16"/>
  <c r="AQ25" i="16"/>
  <c r="P24" i="16"/>
  <c r="AD22" i="16"/>
  <c r="H21" i="16"/>
  <c r="Z19" i="16"/>
  <c r="AR17" i="16"/>
  <c r="Q16" i="16"/>
  <c r="AI14" i="16"/>
  <c r="H13" i="16"/>
  <c r="AA10" i="16"/>
  <c r="AR8" i="16"/>
  <c r="N7" i="16"/>
  <c r="AE5" i="16"/>
  <c r="AP42" i="14"/>
  <c r="E10" i="14"/>
  <c r="AX10" i="14" s="1"/>
  <c r="M58" i="17"/>
  <c r="AX58" i="17" s="1"/>
  <c r="Q51" i="17"/>
  <c r="AQ46" i="17"/>
  <c r="AQ41" i="17"/>
  <c r="AB37" i="17"/>
  <c r="AI34" i="17"/>
  <c r="F32" i="17"/>
  <c r="X29" i="17"/>
  <c r="AG26" i="17"/>
  <c r="Q24" i="17"/>
  <c r="AL20" i="17"/>
  <c r="AN18" i="17"/>
  <c r="AP16" i="17"/>
  <c r="W14" i="17"/>
  <c r="AP38" i="14"/>
  <c r="T12" i="14"/>
  <c r="O57" i="17"/>
  <c r="AJ48" i="17"/>
  <c r="Q40" i="17"/>
  <c r="P57" i="17"/>
  <c r="AF41" i="17"/>
  <c r="N34" i="14"/>
  <c r="AM60" i="17"/>
  <c r="I44" i="17"/>
  <c r="AC37" i="17"/>
  <c r="AA24" i="17"/>
  <c r="G39" i="14"/>
  <c r="AG21" i="14"/>
  <c r="G63" i="17"/>
  <c r="H17" i="14"/>
  <c r="AE42" i="14"/>
  <c r="AE57" i="17"/>
  <c r="AK42" i="17"/>
  <c r="E34" i="17"/>
  <c r="AC29" i="17"/>
  <c r="N24" i="17"/>
  <c r="AC18" i="17"/>
  <c r="AF15" i="17"/>
  <c r="Q47" i="14"/>
  <c r="AH24" i="14"/>
  <c r="AD5" i="14"/>
  <c r="L57" i="17"/>
  <c r="AM49" i="17"/>
  <c r="AO40" i="17"/>
  <c r="R38" i="17"/>
  <c r="R36" i="17"/>
  <c r="AE34" i="17"/>
  <c r="Z32" i="17"/>
  <c r="AQ28" i="17"/>
  <c r="L27" i="17"/>
  <c r="O25" i="17"/>
  <c r="T22" i="17"/>
  <c r="AB20" i="17"/>
  <c r="AJ18" i="17"/>
  <c r="H17" i="17"/>
  <c r="W15" i="17"/>
  <c r="AL13" i="17"/>
  <c r="Q12" i="17"/>
  <c r="AF9" i="17"/>
  <c r="K8" i="17"/>
  <c r="E54" i="14"/>
  <c r="P34" i="14"/>
  <c r="Z26" i="14"/>
  <c r="R16" i="14"/>
  <c r="F63" i="17"/>
  <c r="AI58" i="17"/>
  <c r="U55" i="17"/>
  <c r="W50" i="17"/>
  <c r="X47" i="17"/>
  <c r="AI40" i="17"/>
  <c r="O38" i="17"/>
  <c r="Y36" i="17"/>
  <c r="AC34" i="17"/>
  <c r="AG32" i="17"/>
  <c r="AO28" i="17"/>
  <c r="AL43" i="14"/>
  <c r="AG14" i="14"/>
  <c r="V58" i="17"/>
  <c r="I52" i="17"/>
  <c r="AF44" i="17"/>
  <c r="AH39" i="17"/>
  <c r="K36" i="17"/>
  <c r="X33" i="17"/>
  <c r="AD27" i="17"/>
  <c r="AG24" i="17"/>
  <c r="AB21" i="17"/>
  <c r="V17" i="17"/>
  <c r="AK14" i="17"/>
  <c r="AL12" i="17"/>
  <c r="F10" i="17"/>
  <c r="I8" i="17"/>
  <c r="Q6" i="17"/>
  <c r="AB59" i="16"/>
  <c r="AQ57" i="16"/>
  <c r="P56" i="16"/>
  <c r="AG54" i="16"/>
  <c r="F53" i="16"/>
  <c r="X51" i="16"/>
  <c r="AN48" i="16"/>
  <c r="M47" i="16"/>
  <c r="AY47" i="16" s="1"/>
  <c r="AD45" i="16"/>
  <c r="J44" i="16"/>
  <c r="AA42" i="16"/>
  <c r="R40" i="16"/>
  <c r="AH38" i="16"/>
  <c r="E26" i="14"/>
  <c r="AX26" i="14" s="1"/>
  <c r="AE61" i="17"/>
  <c r="AL54" i="17"/>
  <c r="S48" i="17"/>
  <c r="S42" i="17"/>
  <c r="P37" i="17"/>
  <c r="U34" i="17"/>
  <c r="AL31" i="17"/>
  <c r="M29" i="17"/>
  <c r="V26" i="17"/>
  <c r="AK22" i="17"/>
  <c r="AA20" i="17"/>
  <c r="AE18" i="17"/>
  <c r="W16" i="17"/>
  <c r="E14" i="17"/>
  <c r="J12" i="17"/>
  <c r="K9" i="17"/>
  <c r="O7" i="17"/>
  <c r="AI5" i="17"/>
  <c r="K59" i="16"/>
  <c r="Z57" i="16"/>
  <c r="AQ55" i="16"/>
  <c r="P54" i="16"/>
  <c r="AH52" i="16"/>
  <c r="G51" i="16"/>
  <c r="W48" i="16"/>
  <c r="P39" i="14"/>
  <c r="Q63" i="17"/>
  <c r="X41" i="17"/>
  <c r="Y25" i="17"/>
  <c r="AN9" i="17"/>
  <c r="AM55" i="17"/>
  <c r="AP32" i="17"/>
  <c r="E40" i="17"/>
  <c r="AH17" i="17"/>
  <c r="X56" i="16"/>
  <c r="AI42" i="16"/>
  <c r="AO18" i="17"/>
  <c r="AH57" i="16"/>
  <c r="U45" i="16"/>
  <c r="I40" i="16"/>
  <c r="AE33" i="16"/>
  <c r="R27" i="16"/>
  <c r="AK20" i="16"/>
  <c r="AA14" i="16"/>
  <c r="F7" i="16"/>
  <c r="T57" i="17"/>
  <c r="N37" i="17"/>
  <c r="U26" i="17"/>
  <c r="AD18" i="17"/>
  <c r="F51" i="14"/>
  <c r="AD63" i="17"/>
  <c r="X49" i="17"/>
  <c r="AL42" i="17"/>
  <c r="U36" i="17"/>
  <c r="AH32" i="17"/>
  <c r="AM29" i="17"/>
  <c r="J27" i="17"/>
  <c r="AM24" i="17"/>
  <c r="M21" i="17"/>
  <c r="AX21" i="17" s="1"/>
  <c r="AM18" i="17"/>
  <c r="AO16" i="17"/>
  <c r="AF14" i="17"/>
  <c r="Z12" i="17"/>
  <c r="AA9" i="17"/>
  <c r="AN7" i="17"/>
  <c r="F6" i="17"/>
  <c r="Y59" i="16"/>
  <c r="AN57" i="16"/>
  <c r="M56" i="16"/>
  <c r="AY56" i="16" s="1"/>
  <c r="AD54" i="16"/>
  <c r="K53" i="16"/>
  <c r="U51" i="16"/>
  <c r="AK48" i="16"/>
  <c r="R47" i="16"/>
  <c r="AI45" i="16"/>
  <c r="G44" i="16"/>
  <c r="X42" i="16"/>
  <c r="O40" i="16"/>
  <c r="AE38" i="16"/>
  <c r="K37" i="16"/>
  <c r="V35" i="16"/>
  <c r="AK33" i="16"/>
  <c r="Q32" i="16"/>
  <c r="AG30" i="16"/>
  <c r="F29" i="16"/>
  <c r="X27" i="16"/>
  <c r="AO25" i="16"/>
  <c r="N24" i="16"/>
  <c r="AJ22" i="16"/>
  <c r="F21" i="16"/>
  <c r="X19" i="16"/>
  <c r="AP17" i="16"/>
  <c r="O16" i="16"/>
  <c r="AG14" i="16"/>
  <c r="F13" i="16"/>
  <c r="Y10" i="16"/>
  <c r="AP8" i="16"/>
  <c r="AN53" i="14"/>
  <c r="W23" i="14"/>
  <c r="F61" i="17"/>
  <c r="X54" i="17"/>
  <c r="AF47" i="17"/>
  <c r="AM39" i="17"/>
  <c r="O36" i="17"/>
  <c r="AD32" i="17"/>
  <c r="AH35" i="14"/>
  <c r="AD9" i="14"/>
  <c r="AL57" i="17"/>
  <c r="AP49" i="17"/>
  <c r="AO44" i="17"/>
  <c r="G41" i="17"/>
  <c r="T37" i="17"/>
  <c r="AA34" i="17"/>
  <c r="AC31" i="17"/>
  <c r="AH27" i="17"/>
  <c r="R25" i="17"/>
  <c r="AP21" i="17"/>
  <c r="N17" i="17"/>
  <c r="F15" i="17"/>
  <c r="P13" i="17"/>
  <c r="Q10" i="17"/>
  <c r="AD8" i="17"/>
  <c r="AA6" i="17"/>
  <c r="AL59" i="16"/>
  <c r="P58" i="16"/>
  <c r="AH56" i="16"/>
  <c r="F55" i="16"/>
  <c r="X53" i="16"/>
  <c r="AP51" i="16"/>
  <c r="R50" i="16"/>
  <c r="AE47" i="16"/>
  <c r="K46" i="16"/>
  <c r="AB44" i="16"/>
  <c r="AK42" i="16"/>
  <c r="R41" i="16"/>
  <c r="AJ40" i="16"/>
  <c r="H39" i="16"/>
  <c r="X37" i="16"/>
  <c r="AQ35" i="16"/>
  <c r="M34" i="16"/>
  <c r="AY34" i="16" s="1"/>
  <c r="AD32" i="16"/>
  <c r="J31" i="16"/>
  <c r="AA29" i="16"/>
  <c r="AK27" i="16"/>
  <c r="Q26" i="16"/>
  <c r="AI24" i="16"/>
  <c r="E23" i="16"/>
  <c r="AA21" i="16"/>
  <c r="AK19" i="16"/>
  <c r="R18" i="16"/>
  <c r="AJ16" i="16"/>
  <c r="I15" i="16"/>
  <c r="AA13" i="16"/>
  <c r="AL10" i="16"/>
  <c r="S9" i="16"/>
  <c r="AG7" i="16"/>
  <c r="E6" i="16"/>
  <c r="P35" i="14"/>
  <c r="AA6" i="16"/>
  <c r="E9" i="16"/>
  <c r="AC12" i="16"/>
  <c r="H15" i="16"/>
  <c r="Y62" i="17"/>
  <c r="S18" i="14"/>
  <c r="T16" i="17"/>
  <c r="AC38" i="17"/>
  <c r="AC22" i="17"/>
  <c r="S8" i="17"/>
  <c r="AP50" i="17"/>
  <c r="M31" i="17"/>
  <c r="X36" i="17"/>
  <c r="N15" i="17"/>
  <c r="AO54" i="16"/>
  <c r="H41" i="16"/>
  <c r="AF37" i="17"/>
  <c r="AG16" i="17"/>
  <c r="G56" i="16"/>
  <c r="M45" i="16"/>
  <c r="AY45" i="16" s="1"/>
  <c r="AK39" i="16"/>
  <c r="W33" i="16"/>
  <c r="J27" i="16"/>
  <c r="AC20" i="16"/>
  <c r="S14" i="16"/>
  <c r="AP6" i="16"/>
  <c r="AD56" i="17"/>
  <c r="AI36" i="17"/>
  <c r="G26" i="17"/>
  <c r="R18" i="17"/>
  <c r="W40" i="14"/>
  <c r="U62" i="17"/>
  <c r="L48" i="17"/>
  <c r="M42" i="17"/>
  <c r="AX42" i="17" s="1"/>
  <c r="E36" i="17"/>
  <c r="T32" i="17"/>
  <c r="W29" i="17"/>
  <c r="AQ26" i="17"/>
  <c r="AB24" i="17"/>
  <c r="AI20" i="17"/>
  <c r="AA18" i="17"/>
  <c r="AE16" i="17"/>
  <c r="V14" i="17"/>
  <c r="P12" i="17"/>
  <c r="R9" i="17"/>
  <c r="AE7" i="17"/>
  <c r="AO5" i="17"/>
  <c r="Q59" i="16"/>
  <c r="AF57" i="16"/>
  <c r="E56" i="16"/>
  <c r="V54" i="16"/>
  <c r="AN52" i="16"/>
  <c r="M51" i="16"/>
  <c r="AY51" i="16" s="1"/>
  <c r="AC48" i="16"/>
  <c r="J47" i="16"/>
  <c r="AA45" i="16"/>
  <c r="AQ43" i="16"/>
  <c r="P42" i="16"/>
  <c r="G40" i="16"/>
  <c r="W38" i="16"/>
  <c r="AM36" i="16"/>
  <c r="N35" i="16"/>
  <c r="AC33" i="16"/>
  <c r="I32" i="16"/>
  <c r="Y30" i="16"/>
  <c r="P27" i="16"/>
  <c r="AG25" i="16"/>
  <c r="F24" i="16"/>
  <c r="AB22" i="16"/>
  <c r="AQ20" i="16"/>
  <c r="P19" i="16"/>
  <c r="AH17" i="16"/>
  <c r="G16" i="16"/>
  <c r="Y14" i="16"/>
  <c r="AP12" i="16"/>
  <c r="Q10" i="16"/>
  <c r="AH8" i="16"/>
  <c r="R48" i="14"/>
  <c r="O19" i="14"/>
  <c r="Q60" i="17"/>
  <c r="U52" i="17"/>
  <c r="F47" i="17"/>
  <c r="V39" i="17"/>
  <c r="AC35" i="17"/>
  <c r="O32" i="17"/>
  <c r="AB33" i="14"/>
  <c r="AA8" i="14"/>
  <c r="R56" i="17"/>
  <c r="K49" i="17"/>
  <c r="O44" i="17"/>
  <c r="AE40" i="17"/>
  <c r="AP36" i="17"/>
  <c r="L34" i="17"/>
  <c r="AP46" i="17"/>
  <c r="G44" i="14"/>
  <c r="AM48" i="14"/>
  <c r="AA36" i="17"/>
  <c r="AJ20" i="17"/>
  <c r="AO57" i="14"/>
  <c r="AN47" i="17"/>
  <c r="G29" i="17"/>
  <c r="AN33" i="17"/>
  <c r="M13" i="17"/>
  <c r="AX13" i="17" s="1"/>
  <c r="N53" i="16"/>
  <c r="Z40" i="16"/>
  <c r="AJ34" i="17"/>
  <c r="N14" i="17"/>
  <c r="X54" i="16"/>
  <c r="AK43" i="16"/>
  <c r="Y38" i="16"/>
  <c r="K32" i="16"/>
  <c r="AI25" i="16"/>
  <c r="R19" i="16"/>
  <c r="AR12" i="16"/>
  <c r="W5" i="16"/>
  <c r="AM50" i="17"/>
  <c r="S34" i="17"/>
  <c r="F24" i="17"/>
  <c r="AP17" i="17"/>
  <c r="J34" i="14"/>
  <c r="O61" i="17"/>
  <c r="AI47" i="17"/>
  <c r="AK40" i="17"/>
  <c r="AG35" i="17"/>
  <c r="AI31" i="17"/>
  <c r="H29" i="17"/>
  <c r="AE26" i="17"/>
  <c r="P24" i="17"/>
  <c r="Y20" i="17"/>
  <c r="Q18" i="17"/>
  <c r="U16" i="17"/>
  <c r="L14" i="17"/>
  <c r="G12" i="17"/>
  <c r="I9" i="17"/>
  <c r="V7" i="17"/>
  <c r="AG5" i="17"/>
  <c r="I59" i="16"/>
  <c r="X57" i="16"/>
  <c r="AO55" i="16"/>
  <c r="N54" i="16"/>
  <c r="AF52" i="16"/>
  <c r="E51" i="16"/>
  <c r="U48" i="16"/>
  <c r="AL46" i="16"/>
  <c r="S45" i="16"/>
  <c r="AI43" i="16"/>
  <c r="H42" i="16"/>
  <c r="AQ39" i="16"/>
  <c r="O38" i="16"/>
  <c r="AE36" i="16"/>
  <c r="F35" i="16"/>
  <c r="U33" i="16"/>
  <c r="AK31" i="16"/>
  <c r="Q30" i="16"/>
  <c r="H27" i="16"/>
  <c r="Y25" i="16"/>
  <c r="AN23" i="16"/>
  <c r="T22" i="16"/>
  <c r="AI20" i="16"/>
  <c r="H19" i="16"/>
  <c r="Z17" i="16"/>
  <c r="AR15" i="16"/>
  <c r="Q14" i="16"/>
  <c r="AH12" i="16"/>
  <c r="I10" i="16"/>
  <c r="Z8" i="16"/>
  <c r="J46" i="14"/>
  <c r="O13" i="14"/>
  <c r="Z59" i="17"/>
  <c r="AI51" i="17"/>
  <c r="AL46" i="17"/>
  <c r="AC42" i="17"/>
  <c r="AB38" i="17"/>
  <c r="N35" i="17"/>
  <c r="AD31" i="17"/>
  <c r="M30" i="14"/>
  <c r="AG7" i="14"/>
  <c r="AI55" i="17"/>
  <c r="AA48" i="17"/>
  <c r="G40" i="17"/>
  <c r="AD36" i="17"/>
  <c r="AP33" i="17"/>
  <c r="G27" i="17"/>
  <c r="X24" i="17"/>
  <c r="T21" i="17"/>
  <c r="Z16" i="17"/>
  <c r="AC14" i="17"/>
  <c r="AN12" i="17"/>
  <c r="AP9" i="17"/>
  <c r="L8" i="17"/>
  <c r="K6" i="17"/>
  <c r="V59" i="16"/>
  <c r="AK57" i="16"/>
  <c r="R56" i="16"/>
  <c r="AI54" i="16"/>
  <c r="H53" i="16"/>
  <c r="Z51" i="16"/>
  <c r="AP48" i="16"/>
  <c r="O47" i="16"/>
  <c r="AF45" i="16"/>
  <c r="L44" i="16"/>
  <c r="U42" i="16"/>
  <c r="T40" i="16"/>
  <c r="AJ38" i="16"/>
  <c r="H37" i="16"/>
  <c r="AA35" i="16"/>
  <c r="AP33" i="16"/>
  <c r="N32" i="16"/>
  <c r="AD30" i="16"/>
  <c r="K29" i="16"/>
  <c r="U27" i="16"/>
  <c r="AL25" i="16"/>
  <c r="S24" i="16"/>
  <c r="AG22" i="16"/>
  <c r="K21" i="16"/>
  <c r="U19" i="16"/>
  <c r="AM17" i="16"/>
  <c r="T16" i="16"/>
  <c r="AD14" i="16"/>
  <c r="K13" i="16"/>
  <c r="V10" i="16"/>
  <c r="AM8" i="16"/>
  <c r="Q7" i="16"/>
  <c r="AH5" i="16"/>
  <c r="H5" i="16"/>
  <c r="M7" i="16"/>
  <c r="AY7" i="16" s="1"/>
  <c r="AE9" i="16"/>
  <c r="I13" i="16"/>
  <c r="AH15" i="16"/>
  <c r="AA18" i="16"/>
  <c r="E21" i="16"/>
  <c r="L23" i="16"/>
  <c r="AP25" i="16"/>
  <c r="L31" i="16"/>
  <c r="AJ33" i="16"/>
  <c r="U36" i="16"/>
  <c r="G39" i="16"/>
  <c r="U44" i="16"/>
  <c r="N47" i="16"/>
  <c r="G52" i="16"/>
  <c r="P55" i="16"/>
  <c r="Y58" i="16"/>
  <c r="E7" i="17"/>
  <c r="I10" i="17"/>
  <c r="AL14" i="17"/>
  <c r="AL28" i="17"/>
  <c r="AP38" i="17"/>
  <c r="H60" i="17"/>
  <c r="AB6" i="16"/>
  <c r="G9" i="16"/>
  <c r="AD12" i="16"/>
  <c r="AK37" i="17"/>
  <c r="F58" i="17"/>
  <c r="AK26" i="14"/>
  <c r="AN34" i="17"/>
  <c r="AB35" i="14"/>
  <c r="O45" i="14"/>
  <c r="J31" i="17"/>
  <c r="O10" i="17"/>
  <c r="AF51" i="16"/>
  <c r="AP38" i="16"/>
  <c r="J32" i="17"/>
  <c r="S12" i="17"/>
  <c r="AP52" i="16"/>
  <c r="AC43" i="16"/>
  <c r="Q38" i="16"/>
  <c r="AM31" i="16"/>
  <c r="AA25" i="16"/>
  <c r="J19" i="16"/>
  <c r="AJ12" i="16"/>
  <c r="O5" i="16"/>
  <c r="G50" i="17"/>
  <c r="F34" i="17"/>
  <c r="AJ22" i="17"/>
  <c r="AF16" i="17"/>
  <c r="AG32" i="14"/>
  <c r="H58" i="17"/>
  <c r="Y39" i="17"/>
  <c r="S35" i="17"/>
  <c r="S31" i="17"/>
  <c r="AM28" i="17"/>
  <c r="R26" i="17"/>
  <c r="AI22" i="17"/>
  <c r="O20" i="17"/>
  <c r="G18" i="17"/>
  <c r="I16" i="17"/>
  <c r="AK13" i="17"/>
  <c r="AM10" i="17"/>
  <c r="AP8" i="17"/>
  <c r="M7" i="17"/>
  <c r="AX7" i="17" s="1"/>
  <c r="Y5" i="17"/>
  <c r="AQ58" i="16"/>
  <c r="P57" i="16"/>
  <c r="AG55" i="16"/>
  <c r="F54" i="16"/>
  <c r="X52" i="16"/>
  <c r="AK50" i="16"/>
  <c r="M48" i="16"/>
  <c r="AY48" i="16" s="1"/>
  <c r="AD46" i="16"/>
  <c r="K45" i="16"/>
  <c r="AA43" i="16"/>
  <c r="AK41" i="16"/>
  <c r="AI39" i="16"/>
  <c r="G38" i="16"/>
  <c r="W36" i="16"/>
  <c r="AN34" i="16"/>
  <c r="M33" i="16"/>
  <c r="AY33" i="16" s="1"/>
  <c r="AC31" i="16"/>
  <c r="I30" i="16"/>
  <c r="AR26" i="16"/>
  <c r="Q25" i="16"/>
  <c r="AF23" i="16"/>
  <c r="L22" i="16"/>
  <c r="AA20" i="16"/>
  <c r="AK18" i="16"/>
  <c r="R17" i="16"/>
  <c r="AJ15" i="16"/>
  <c r="I14" i="16"/>
  <c r="Z12" i="16"/>
  <c r="AL9" i="16"/>
  <c r="R8" i="16"/>
  <c r="AP41" i="14"/>
  <c r="AN9" i="14"/>
  <c r="AG58" i="17"/>
  <c r="H51" i="17"/>
  <c r="K46" i="17"/>
  <c r="J42" i="17"/>
  <c r="L38" i="17"/>
  <c r="AB34" i="17"/>
  <c r="Q31" i="17"/>
  <c r="AJ28" i="14"/>
  <c r="N6" i="14"/>
  <c r="S54" i="17"/>
  <c r="F48" i="17"/>
  <c r="AL39" i="17"/>
  <c r="N36" i="17"/>
  <c r="AA33" i="17"/>
  <c r="AM26" i="17"/>
  <c r="J24" i="17"/>
  <c r="J21" i="17"/>
  <c r="AH18" i="17"/>
  <c r="P16" i="17"/>
  <c r="Q14" i="17"/>
  <c r="AE12" i="17"/>
  <c r="AG9" i="17"/>
  <c r="AK7" i="17"/>
  <c r="AL5" i="17"/>
  <c r="N59" i="16"/>
  <c r="AC57" i="16"/>
  <c r="J56" i="16"/>
  <c r="AA54" i="16"/>
  <c r="AK52" i="16"/>
  <c r="R51" i="16"/>
  <c r="AH48" i="16"/>
  <c r="G47" i="16"/>
  <c r="X45" i="16"/>
  <c r="AN43" i="16"/>
  <c r="M42" i="16"/>
  <c r="AY42" i="16" s="1"/>
  <c r="L40" i="16"/>
  <c r="AB38" i="16"/>
  <c r="AR36" i="16"/>
  <c r="S35" i="16"/>
  <c r="AH33" i="16"/>
  <c r="F32" i="16"/>
  <c r="V30" i="16"/>
  <c r="M27" i="16"/>
  <c r="AY27" i="16" s="1"/>
  <c r="AD25" i="16"/>
  <c r="K24" i="16"/>
  <c r="Y22" i="16"/>
  <c r="AN20" i="16"/>
  <c r="M19" i="16"/>
  <c r="AY19" i="16" s="1"/>
  <c r="AE17" i="16"/>
  <c r="L16" i="16"/>
  <c r="V14" i="16"/>
  <c r="AM12" i="16"/>
  <c r="N10" i="16"/>
  <c r="AE8" i="16"/>
  <c r="I7" i="16"/>
  <c r="Z5" i="16"/>
  <c r="S5" i="16"/>
  <c r="X7" i="16"/>
  <c r="AR9" i="16"/>
  <c r="U13" i="16"/>
  <c r="N16" i="16"/>
  <c r="AN18" i="16"/>
  <c r="R21" i="16"/>
  <c r="Y23" i="16"/>
  <c r="J26" i="16"/>
  <c r="Y31" i="16"/>
  <c r="Q34" i="16"/>
  <c r="AH36" i="16"/>
  <c r="W39" i="16"/>
  <c r="N41" i="16"/>
  <c r="AK44" i="16"/>
  <c r="AD47" i="16"/>
  <c r="W52" i="16"/>
  <c r="AF55" i="16"/>
  <c r="AO58" i="16"/>
  <c r="W7" i="17"/>
  <c r="AA10" i="17"/>
  <c r="S15" i="17"/>
  <c r="W20" i="17"/>
  <c r="L31" i="17"/>
  <c r="Q6" i="14"/>
  <c r="AI32" i="17"/>
  <c r="P17" i="17"/>
  <c r="AG27" i="14"/>
  <c r="F41" i="17"/>
  <c r="M16" i="14"/>
  <c r="O28" i="17"/>
  <c r="R8" i="17"/>
  <c r="H50" i="16"/>
  <c r="AA29" i="17"/>
  <c r="T9" i="17"/>
  <c r="O51" i="16"/>
  <c r="R42" i="16"/>
  <c r="AO36" i="16"/>
  <c r="AA30" i="16"/>
  <c r="H24" i="16"/>
  <c r="AJ17" i="16"/>
  <c r="S10" i="16"/>
  <c r="AF40" i="14"/>
  <c r="V46" i="17"/>
  <c r="AK31" i="17"/>
  <c r="N22" i="17"/>
  <c r="V16" i="17"/>
  <c r="G31" i="14"/>
  <c r="AC56" i="17"/>
  <c r="AN46" i="17"/>
  <c r="E39" i="17"/>
  <c r="AG34" i="17"/>
  <c r="E31" i="17"/>
  <c r="X28" i="17"/>
  <c r="F26" i="17"/>
  <c r="X22" i="17"/>
  <c r="AM17" i="17"/>
  <c r="AQ15" i="17"/>
  <c r="AB13" i="17"/>
  <c r="AD10" i="17"/>
  <c r="AG8" i="17"/>
  <c r="AM6" i="17"/>
  <c r="Q5" i="17"/>
  <c r="AI58" i="16"/>
  <c r="H57" i="16"/>
  <c r="Y55" i="16"/>
  <c r="AQ53" i="16"/>
  <c r="P52" i="16"/>
  <c r="AC50" i="16"/>
  <c r="E48" i="16"/>
  <c r="V46" i="16"/>
  <c r="AM44" i="16"/>
  <c r="S43" i="16"/>
  <c r="AC41" i="16"/>
  <c r="AA39" i="16"/>
  <c r="AQ37" i="16"/>
  <c r="O36" i="16"/>
  <c r="AF34" i="16"/>
  <c r="E33" i="16"/>
  <c r="U31" i="16"/>
  <c r="AL29" i="16"/>
  <c r="AJ26" i="16"/>
  <c r="I25" i="16"/>
  <c r="X23" i="16"/>
  <c r="AL21" i="16"/>
  <c r="S20" i="16"/>
  <c r="AC18" i="16"/>
  <c r="J17" i="16"/>
  <c r="AB15" i="16"/>
  <c r="AL13" i="16"/>
  <c r="R12" i="16"/>
  <c r="AD9" i="16"/>
  <c r="J8" i="16"/>
  <c r="AC36" i="14"/>
  <c r="AQ8" i="14"/>
  <c r="AO57" i="17"/>
  <c r="Z50" i="17"/>
  <c r="AP44" i="17"/>
  <c r="AG41" i="17"/>
  <c r="AN37" i="17"/>
  <c r="O34" i="17"/>
  <c r="H53" i="14"/>
  <c r="G27" i="14"/>
  <c r="H63" i="17"/>
  <c r="S52" i="17"/>
  <c r="Y47" i="17"/>
  <c r="R39" i="17"/>
  <c r="AP35" i="17"/>
  <c r="N33" i="17"/>
  <c r="AF29" i="17"/>
  <c r="Z26" i="17"/>
  <c r="AQ22" i="17"/>
  <c r="AP20" i="17"/>
  <c r="X18" i="17"/>
  <c r="F16" i="17"/>
  <c r="H14" i="17"/>
  <c r="V12" i="17"/>
  <c r="W9" i="17"/>
  <c r="AB7" i="17"/>
  <c r="AD5" i="17"/>
  <c r="F59" i="16"/>
  <c r="U57" i="16"/>
  <c r="AL55" i="16"/>
  <c r="S54" i="16"/>
  <c r="AC52" i="16"/>
  <c r="J51" i="16"/>
  <c r="Z48" i="16"/>
  <c r="AQ46" i="16"/>
  <c r="P45" i="16"/>
  <c r="AF43" i="16"/>
  <c r="E42" i="16"/>
  <c r="AN39" i="16"/>
  <c r="T38" i="16"/>
  <c r="AJ36" i="16"/>
  <c r="K35" i="16"/>
  <c r="Z33" i="16"/>
  <c r="AP31" i="16"/>
  <c r="N30" i="16"/>
  <c r="E27" i="16"/>
  <c r="V25" i="16"/>
  <c r="AK23" i="16"/>
  <c r="Q22" i="16"/>
  <c r="AF20" i="16"/>
  <c r="E19" i="16"/>
  <c r="W17" i="16"/>
  <c r="AO15" i="16"/>
  <c r="N14" i="16"/>
  <c r="AE12" i="16"/>
  <c r="F10" i="16"/>
  <c r="W8" i="16"/>
  <c r="AK6" i="16"/>
  <c r="R5" i="16"/>
  <c r="AC5" i="16"/>
  <c r="AI7" i="16"/>
  <c r="J10" i="16"/>
  <c r="AH13" i="16"/>
  <c r="AA16" i="16"/>
  <c r="G19" i="16"/>
  <c r="AE21" i="16"/>
  <c r="AL23" i="16"/>
  <c r="W26" i="16"/>
  <c r="M29" i="16"/>
  <c r="AY29" i="16" s="1"/>
  <c r="AL31" i="16"/>
  <c r="AD34" i="16"/>
  <c r="N37" i="16"/>
  <c r="AM39" i="16"/>
  <c r="AD41" i="16"/>
  <c r="I45" i="16"/>
  <c r="Q48" i="16"/>
  <c r="AM52" i="16"/>
  <c r="T56" i="16"/>
  <c r="O59" i="16"/>
  <c r="AO7" i="17"/>
  <c r="E12" i="17"/>
  <c r="E16" i="17"/>
  <c r="AE21" i="17"/>
  <c r="I5" i="16"/>
  <c r="O7" i="16"/>
  <c r="AG9" i="16"/>
  <c r="J13" i="16"/>
  <c r="AI15" i="16"/>
  <c r="AB18" i="16"/>
  <c r="G21" i="16"/>
  <c r="AI24" i="17"/>
  <c r="H35" i="17"/>
  <c r="AD57" i="17"/>
  <c r="F31" i="17"/>
  <c r="AE15" i="17"/>
  <c r="X17" i="14"/>
  <c r="Z38" i="17"/>
  <c r="N59" i="17"/>
  <c r="M25" i="17"/>
  <c r="AX25" i="17" s="1"/>
  <c r="Y6" i="17"/>
  <c r="U47" i="16"/>
  <c r="AI62" i="17"/>
  <c r="AH26" i="17"/>
  <c r="X7" i="17"/>
  <c r="AE48" i="16"/>
  <c r="J42" i="16"/>
  <c r="AG36" i="16"/>
  <c r="S30" i="16"/>
  <c r="AP23" i="16"/>
  <c r="AB17" i="16"/>
  <c r="K10" i="16"/>
  <c r="AB34" i="14"/>
  <c r="Z44" i="17"/>
  <c r="U31" i="17"/>
  <c r="Z20" i="17"/>
  <c r="AH15" i="17"/>
  <c r="AD21" i="14"/>
  <c r="Q55" i="17"/>
  <c r="AF38" i="17"/>
  <c r="Q34" i="17"/>
  <c r="J28" i="17"/>
  <c r="AG25" i="17"/>
  <c r="K22" i="17"/>
  <c r="AC17" i="17"/>
  <c r="AG15" i="17"/>
  <c r="S13" i="17"/>
  <c r="T10" i="17"/>
  <c r="X8" i="17"/>
  <c r="AD6" i="17"/>
  <c r="I5" i="17"/>
  <c r="AA58" i="16"/>
  <c r="AK56" i="16"/>
  <c r="Q55" i="16"/>
  <c r="AI53" i="16"/>
  <c r="H52" i="16"/>
  <c r="U50" i="16"/>
  <c r="AP47" i="16"/>
  <c r="N46" i="16"/>
  <c r="AE44" i="16"/>
  <c r="K43" i="16"/>
  <c r="U41" i="16"/>
  <c r="AM40" i="16"/>
  <c r="S39" i="16"/>
  <c r="AI37" i="16"/>
  <c r="G36" i="16"/>
  <c r="X34" i="16"/>
  <c r="AO32" i="16"/>
  <c r="M31" i="16"/>
  <c r="AD29" i="16"/>
  <c r="AB26" i="16"/>
  <c r="AL24" i="16"/>
  <c r="P23" i="16"/>
  <c r="AD21" i="16"/>
  <c r="K20" i="16"/>
  <c r="U18" i="16"/>
  <c r="AM16" i="16"/>
  <c r="T15" i="16"/>
  <c r="AD13" i="16"/>
  <c r="J12" i="16"/>
  <c r="V9" i="16"/>
  <c r="O19" i="18"/>
  <c r="AC30" i="14"/>
  <c r="AD6" i="14"/>
  <c r="W56" i="17"/>
  <c r="M49" i="17"/>
  <c r="P44" i="17"/>
  <c r="K41" i="17"/>
  <c r="Y37" i="17"/>
  <c r="AQ33" i="17"/>
  <c r="X41" i="14"/>
  <c r="J25" i="14"/>
  <c r="L60" i="17"/>
  <c r="AG51" i="17"/>
  <c r="E47" i="17"/>
  <c r="X38" i="17"/>
  <c r="AB35" i="17"/>
  <c r="AQ32" i="17"/>
  <c r="Q29" i="17"/>
  <c r="N26" i="17"/>
  <c r="AF22" i="17"/>
  <c r="AF20" i="17"/>
  <c r="N18" i="17"/>
  <c r="AL15" i="17"/>
  <c r="AQ13" i="17"/>
  <c r="M12" i="17"/>
  <c r="N9" i="17"/>
  <c r="R7" i="17"/>
  <c r="V5" i="17"/>
  <c r="AN58" i="16"/>
  <c r="M57" i="16"/>
  <c r="AY57" i="16" s="1"/>
  <c r="AD55" i="16"/>
  <c r="K54" i="16"/>
  <c r="U52" i="16"/>
  <c r="AP50" i="16"/>
  <c r="R48" i="16"/>
  <c r="AI46" i="16"/>
  <c r="H45" i="16"/>
  <c r="X43" i="16"/>
  <c r="AP41" i="16"/>
  <c r="AF39" i="16"/>
  <c r="L38" i="16"/>
  <c r="AB36" i="16"/>
  <c r="AK34" i="16"/>
  <c r="R33" i="16"/>
  <c r="AH31" i="16"/>
  <c r="F30" i="16"/>
  <c r="AO26" i="16"/>
  <c r="N25" i="16"/>
  <c r="AC23" i="16"/>
  <c r="I22" i="16"/>
  <c r="X20" i="16"/>
  <c r="AP18" i="16"/>
  <c r="O17" i="16"/>
  <c r="AG15" i="16"/>
  <c r="F14" i="16"/>
  <c r="W12" i="16"/>
  <c r="AQ9" i="16"/>
  <c r="O8" i="16"/>
  <c r="AC6" i="16"/>
  <c r="J5" i="16"/>
  <c r="AN5" i="16"/>
  <c r="M8" i="16"/>
  <c r="W10" i="16"/>
  <c r="O14" i="16"/>
  <c r="AN16" i="16"/>
  <c r="T19" i="16"/>
  <c r="AR21" i="16"/>
  <c r="L24" i="16"/>
  <c r="AI26" i="16"/>
  <c r="Z29" i="16"/>
  <c r="P32" i="16"/>
  <c r="AQ34" i="16"/>
  <c r="Z37" i="16"/>
  <c r="H40" i="16"/>
  <c r="Q42" i="16"/>
  <c r="Y45" i="16"/>
  <c r="AG48" i="16"/>
  <c r="J53" i="16"/>
  <c r="AJ56" i="16"/>
  <c r="AE59" i="16"/>
  <c r="E8" i="17"/>
  <c r="W12" i="17"/>
  <c r="AD16" i="17"/>
  <c r="Q22" i="17"/>
  <c r="K31" i="17"/>
  <c r="AH44" i="17"/>
  <c r="T5" i="16"/>
  <c r="Z7" i="16"/>
  <c r="L10" i="16"/>
  <c r="P49" i="17"/>
  <c r="H22" i="14"/>
  <c r="W24" i="17"/>
  <c r="G44" i="17"/>
  <c r="V27" i="17"/>
  <c r="Y12" i="17"/>
  <c r="J59" i="17"/>
  <c r="AL34" i="17"/>
  <c r="Y46" i="17"/>
  <c r="F58" i="16"/>
  <c r="R44" i="16"/>
  <c r="AD49" i="17"/>
  <c r="AM20" i="17"/>
  <c r="S59" i="16"/>
  <c r="AN46" i="16"/>
  <c r="H35" i="16"/>
  <c r="N22" i="16"/>
  <c r="AL15" i="16"/>
  <c r="AB8" i="16"/>
  <c r="AL63" i="17"/>
  <c r="AQ40" i="17"/>
  <c r="AN28" i="17"/>
  <c r="AM13" i="17"/>
  <c r="Z5" i="14"/>
  <c r="AB52" i="17"/>
  <c r="AG36" i="17"/>
  <c r="R33" i="17"/>
  <c r="Y27" i="17"/>
  <c r="J25" i="17"/>
  <c r="W21" i="17"/>
  <c r="G17" i="17"/>
  <c r="K15" i="17"/>
  <c r="AI12" i="17"/>
  <c r="AJ9" i="17"/>
  <c r="F8" i="17"/>
  <c r="N6" i="17"/>
  <c r="AG59" i="16"/>
  <c r="K58" i="16"/>
  <c r="U56" i="16"/>
  <c r="AL54" i="16"/>
  <c r="S53" i="16"/>
  <c r="AC51" i="16"/>
  <c r="E50" i="16"/>
  <c r="Z47" i="16"/>
  <c r="AQ45" i="16"/>
  <c r="O44" i="16"/>
  <c r="AF42" i="16"/>
  <c r="E41" i="16"/>
  <c r="W40" i="16"/>
  <c r="AM38" i="16"/>
  <c r="S37" i="16"/>
  <c r="AD35" i="16"/>
  <c r="H34" i="16"/>
  <c r="Y32" i="16"/>
  <c r="AO30" i="16"/>
  <c r="N29" i="16"/>
  <c r="AF27" i="16"/>
  <c r="L26" i="16"/>
  <c r="V24" i="16"/>
  <c r="AR22" i="16"/>
  <c r="N21" i="16"/>
  <c r="AF19" i="16"/>
  <c r="E18" i="16"/>
  <c r="W16" i="16"/>
  <c r="AO14" i="16"/>
  <c r="N13" i="16"/>
  <c r="AG10" i="16"/>
  <c r="F9" i="16"/>
  <c r="E7" i="18"/>
  <c r="T25" i="14"/>
  <c r="L62" i="17"/>
  <c r="G55" i="17"/>
  <c r="H48" i="17"/>
  <c r="L40" i="17"/>
  <c r="AE36" i="17"/>
  <c r="O33" i="17"/>
  <c r="J36" i="14"/>
  <c r="AN18" i="14"/>
  <c r="AE58" i="17"/>
  <c r="V50" i="17"/>
  <c r="J46" i="17"/>
  <c r="AD41" i="17"/>
  <c r="AL37" i="17"/>
  <c r="AQ34" i="17"/>
  <c r="M32" i="17"/>
  <c r="S28" i="17"/>
  <c r="AC25" i="17"/>
  <c r="H22" i="17"/>
  <c r="J20" i="17"/>
  <c r="Z17" i="17"/>
  <c r="R15" i="17"/>
  <c r="Y13" i="17"/>
  <c r="Z10" i="17"/>
  <c r="AM8" i="17"/>
  <c r="AI6" i="17"/>
  <c r="F5" i="17"/>
  <c r="X58" i="16"/>
  <c r="AP56" i="16"/>
  <c r="N55" i="16"/>
  <c r="AF53" i="16"/>
  <c r="E52" i="16"/>
  <c r="Z50" i="16"/>
  <c r="AM47" i="16"/>
  <c r="S46" i="16"/>
  <c r="AJ44" i="16"/>
  <c r="H43" i="16"/>
  <c r="Z41" i="16"/>
  <c r="AR40" i="16"/>
  <c r="P39" i="16"/>
  <c r="AF37" i="16"/>
  <c r="L36" i="16"/>
  <c r="U34" i="16"/>
  <c r="AL32" i="16"/>
  <c r="R31" i="16"/>
  <c r="AI29" i="16"/>
  <c r="Y26" i="16"/>
  <c r="AQ24" i="16"/>
  <c r="M23" i="16"/>
  <c r="AY23" i="16" s="1"/>
  <c r="AI21" i="16"/>
  <c r="H20" i="16"/>
  <c r="Z18" i="16"/>
  <c r="AR16" i="16"/>
  <c r="Q15" i="16"/>
  <c r="AI13" i="16"/>
  <c r="G12" i="16"/>
  <c r="AA9" i="16"/>
  <c r="AO7" i="16"/>
  <c r="M6" i="16"/>
  <c r="E36" i="14"/>
  <c r="AX36" i="14" s="1"/>
  <c r="P6" i="16"/>
  <c r="AL8" i="16"/>
  <c r="P12" i="16"/>
  <c r="AN14" i="16"/>
  <c r="U17" i="16"/>
  <c r="L20" i="16"/>
  <c r="R22" i="16"/>
  <c r="AK24" i="16"/>
  <c r="AD27" i="16"/>
  <c r="R30" i="16"/>
  <c r="AP32" i="16"/>
  <c r="AB35" i="16"/>
  <c r="F38" i="16"/>
  <c r="AN40" i="16"/>
  <c r="R43" i="16"/>
  <c r="J46" i="16"/>
  <c r="AD50" i="16"/>
  <c r="AP53" i="16"/>
  <c r="V57" i="16"/>
  <c r="AF5" i="17"/>
  <c r="AO8" i="17"/>
  <c r="K13" i="17"/>
  <c r="AL17" i="17"/>
  <c r="T25" i="17"/>
  <c r="AF33" i="17"/>
  <c r="Q52" i="17"/>
  <c r="AO5" i="16"/>
  <c r="N8" i="16"/>
  <c r="AK10" i="16"/>
  <c r="P14" i="16"/>
  <c r="AP16" i="16"/>
  <c r="V19" i="16"/>
  <c r="M17" i="14"/>
  <c r="AO31" i="17"/>
  <c r="U24" i="17"/>
  <c r="AA17" i="17"/>
  <c r="N12" i="17"/>
  <c r="AF7" i="17"/>
  <c r="AM59" i="16"/>
  <c r="AB56" i="16"/>
  <c r="AH53" i="16"/>
  <c r="V50" i="16"/>
  <c r="AH46" i="16"/>
  <c r="J43" i="16"/>
  <c r="T37" i="16"/>
  <c r="AJ34" i="16"/>
  <c r="J32" i="16"/>
  <c r="AG29" i="16"/>
  <c r="K27" i="16"/>
  <c r="AE24" i="16"/>
  <c r="X22" i="16"/>
  <c r="F20" i="16"/>
  <c r="AA17" i="16"/>
  <c r="AH14" i="16"/>
  <c r="I12" i="16"/>
  <c r="S8" i="16"/>
  <c r="V6" i="16"/>
  <c r="S21" i="14"/>
  <c r="N39" i="17"/>
  <c r="AP26" i="17"/>
  <c r="AJ13" i="17"/>
  <c r="AE8" i="17"/>
  <c r="W5" i="17"/>
  <c r="AB57" i="16"/>
  <c r="AJ54" i="16"/>
  <c r="K51" i="16"/>
  <c r="AE46" i="16"/>
  <c r="Y43" i="16"/>
  <c r="K38" i="16"/>
  <c r="AG35" i="16"/>
  <c r="P33" i="16"/>
  <c r="W30" i="16"/>
  <c r="U25" i="16"/>
  <c r="AI22" i="16"/>
  <c r="Q20" i="16"/>
  <c r="AL17" i="16"/>
  <c r="M15" i="16"/>
  <c r="AY15" i="16" s="1"/>
  <c r="U12" i="16"/>
  <c r="AQ8" i="16"/>
  <c r="AO6" i="16"/>
  <c r="AF50" i="17"/>
  <c r="AJ29" i="17"/>
  <c r="AM21" i="17"/>
  <c r="AA15" i="17"/>
  <c r="L10" i="17"/>
  <c r="U6" i="17"/>
  <c r="AB58" i="16"/>
  <c r="AK55" i="16"/>
  <c r="AB52" i="16"/>
  <c r="T48" i="16"/>
  <c r="AN44" i="16"/>
  <c r="F42" i="16"/>
  <c r="Z39" i="16"/>
  <c r="AK36" i="16"/>
  <c r="T34" i="16"/>
  <c r="AO31" i="16"/>
  <c r="Q29" i="16"/>
  <c r="Z26" i="16"/>
  <c r="AO23" i="16"/>
  <c r="I21" i="16"/>
  <c r="AD18" i="16"/>
  <c r="E16" i="16"/>
  <c r="AK13" i="16"/>
  <c r="M10" i="16"/>
  <c r="AY10" i="16" s="1"/>
  <c r="AA7" i="16"/>
  <c r="AF5" i="16"/>
  <c r="U50" i="17"/>
  <c r="AE32" i="17"/>
  <c r="AL24" i="17"/>
  <c r="Z18" i="17"/>
  <c r="O13" i="17"/>
  <c r="Y8" i="17"/>
  <c r="AF59" i="16"/>
  <c r="AL56" i="16"/>
  <c r="AB53" i="16"/>
  <c r="AG50" i="16"/>
  <c r="L46" i="16"/>
  <c r="T43" i="16"/>
  <c r="AA40" i="16"/>
  <c r="AO37" i="16"/>
  <c r="Q35" i="16"/>
  <c r="AR32" i="16"/>
  <c r="T30" i="16"/>
  <c r="AR27" i="16"/>
  <c r="AE25" i="16"/>
  <c r="N23" i="16"/>
  <c r="N20" i="16"/>
  <c r="AC16" i="16"/>
  <c r="AQ12" i="16"/>
  <c r="AM6" i="16"/>
  <c r="AI41" i="17"/>
  <c r="W8" i="17"/>
  <c r="M54" i="16"/>
  <c r="AY54" i="16" s="1"/>
  <c r="E44" i="16"/>
  <c r="AM37" i="16"/>
  <c r="AE30" i="16"/>
  <c r="AQ22" i="16"/>
  <c r="H17" i="16"/>
  <c r="F6" i="16"/>
  <c r="AI9" i="16"/>
  <c r="G17" i="16"/>
  <c r="U23" i="16"/>
  <c r="AQ29" i="16"/>
  <c r="T36" i="16"/>
  <c r="AH41" i="16"/>
  <c r="J48" i="16"/>
  <c r="V55" i="16"/>
  <c r="I7" i="17"/>
  <c r="AB15" i="17"/>
  <c r="AO25" i="17"/>
  <c r="AH46" i="17"/>
  <c r="V13" i="16"/>
  <c r="T26" i="16"/>
  <c r="K39" i="16"/>
  <c r="AK51" i="16"/>
  <c r="K10" i="17"/>
  <c r="L29" i="17"/>
  <c r="AM52" i="17"/>
  <c r="AA46" i="17"/>
  <c r="AG22" i="17"/>
  <c r="AJ10" i="17"/>
  <c r="W59" i="16"/>
  <c r="L56" i="16"/>
  <c r="R53" i="16"/>
  <c r="F50" i="16"/>
  <c r="R46" i="16"/>
  <c r="AO42" i="16"/>
  <c r="AF40" i="16"/>
  <c r="G37" i="16"/>
  <c r="W34" i="16"/>
  <c r="AR31" i="16"/>
  <c r="T29" i="16"/>
  <c r="AP26" i="16"/>
  <c r="R24" i="16"/>
  <c r="K22" i="16"/>
  <c r="AM19" i="16"/>
  <c r="N17" i="16"/>
  <c r="U14" i="16"/>
  <c r="AP10" i="16"/>
  <c r="F8" i="16"/>
  <c r="K6" i="16"/>
  <c r="T7" i="14"/>
  <c r="Z36" i="17"/>
  <c r="M26" i="17"/>
  <c r="AI18" i="17"/>
  <c r="R13" i="17"/>
  <c r="M8" i="17"/>
  <c r="G5" i="17"/>
  <c r="L57" i="16"/>
  <c r="T54" i="16"/>
  <c r="AJ50" i="16"/>
  <c r="O46" i="16"/>
  <c r="I43" i="16"/>
  <c r="AD40" i="16"/>
  <c r="AR37" i="16"/>
  <c r="T35" i="16"/>
  <c r="AH32" i="16"/>
  <c r="J30" i="16"/>
  <c r="AI27" i="16"/>
  <c r="H25" i="16"/>
  <c r="W22" i="16"/>
  <c r="AL19" i="16"/>
  <c r="Y17" i="16"/>
  <c r="AF14" i="16"/>
  <c r="H12" i="16"/>
  <c r="AD8" i="16"/>
  <c r="AE6" i="16"/>
  <c r="N49" i="14"/>
  <c r="AI48" i="17"/>
  <c r="I28" i="17"/>
  <c r="K21" i="17"/>
  <c r="AO14" i="17"/>
  <c r="AK9" i="17"/>
  <c r="E6" i="17"/>
  <c r="L58" i="16"/>
  <c r="U55" i="16"/>
  <c r="L52" i="16"/>
  <c r="AG47" i="16"/>
  <c r="X44" i="16"/>
  <c r="AI41" i="16"/>
  <c r="J39" i="16"/>
  <c r="X36" i="16"/>
  <c r="G34" i="16"/>
  <c r="AB31" i="16"/>
  <c r="M26" i="16"/>
  <c r="AB23" i="16"/>
  <c r="AO20" i="16"/>
  <c r="Q18" i="16"/>
  <c r="AK15" i="16"/>
  <c r="Y13" i="16"/>
  <c r="AH9" i="16"/>
  <c r="P7" i="16"/>
  <c r="U5" i="16"/>
  <c r="Y48" i="17"/>
  <c r="R31" i="17"/>
  <c r="I24" i="17"/>
  <c r="O17" i="17"/>
  <c r="AX17" i="17" s="1"/>
  <c r="AQ12" i="17"/>
  <c r="G8" i="17"/>
  <c r="P59" i="16"/>
  <c r="V56" i="16"/>
  <c r="L53" i="16"/>
  <c r="Q50" i="16"/>
  <c r="AP45" i="16"/>
  <c r="AJ42" i="16"/>
  <c r="K40" i="16"/>
  <c r="AB37" i="16"/>
  <c r="AR34" i="16"/>
  <c r="AE32" i="16"/>
  <c r="G30" i="16"/>
  <c r="AE27" i="16"/>
  <c r="R25" i="16"/>
  <c r="AF22" i="16"/>
  <c r="AI19" i="16"/>
  <c r="P16" i="16"/>
  <c r="Q12" i="16"/>
  <c r="Q6" i="16"/>
  <c r="AJ37" i="17"/>
  <c r="Y18" i="17"/>
  <c r="AH6" i="17"/>
  <c r="Z53" i="16"/>
  <c r="AH43" i="16"/>
  <c r="H36" i="16"/>
  <c r="AM29" i="16"/>
  <c r="AE22" i="16"/>
  <c r="U15" i="16"/>
  <c r="I33" i="14"/>
  <c r="AD10" i="16"/>
  <c r="J18" i="16"/>
  <c r="AA24" i="16"/>
  <c r="AL30" i="16"/>
  <c r="P37" i="16"/>
  <c r="AC42" i="16"/>
  <c r="J50" i="16"/>
  <c r="Z56" i="16"/>
  <c r="U8" i="17"/>
  <c r="AL16" i="17"/>
  <c r="R27" i="17"/>
  <c r="G51" i="17"/>
  <c r="AH48" i="17"/>
  <c r="L15" i="16"/>
  <c r="AN27" i="16"/>
  <c r="AE40" i="16"/>
  <c r="AA53" i="16"/>
  <c r="J13" i="17"/>
  <c r="AG33" i="17"/>
  <c r="Q41" i="17"/>
  <c r="L47" i="16"/>
  <c r="AH36" i="17"/>
  <c r="N5" i="14"/>
  <c r="N7" i="17"/>
  <c r="AH40" i="17"/>
  <c r="F29" i="17"/>
  <c r="S21" i="17"/>
  <c r="AD15" i="17"/>
  <c r="R10" i="17"/>
  <c r="AQ6" i="17"/>
  <c r="G59" i="16"/>
  <c r="AN55" i="16"/>
  <c r="AE52" i="16"/>
  <c r="AO48" i="16"/>
  <c r="AG45" i="16"/>
  <c r="Y42" i="16"/>
  <c r="P40" i="16"/>
  <c r="AN36" i="16"/>
  <c r="K34" i="16"/>
  <c r="AF31" i="16"/>
  <c r="G29" i="16"/>
  <c r="AC26" i="16"/>
  <c r="E24" i="16"/>
  <c r="AK21" i="16"/>
  <c r="AA19" i="16"/>
  <c r="AH16" i="16"/>
  <c r="H14" i="16"/>
  <c r="AC10" i="16"/>
  <c r="AN7" i="16"/>
  <c r="AI5" i="16"/>
  <c r="AN58" i="17"/>
  <c r="K35" i="17"/>
  <c r="AE25" i="17"/>
  <c r="F18" i="17"/>
  <c r="AD12" i="17"/>
  <c r="AD7" i="17"/>
  <c r="AK59" i="16"/>
  <c r="AQ56" i="16"/>
  <c r="AG53" i="16"/>
  <c r="T50" i="16"/>
  <c r="AE45" i="16"/>
  <c r="AM42" i="16"/>
  <c r="N40" i="16"/>
  <c r="AE37" i="16"/>
  <c r="G35" i="16"/>
  <c r="U32" i="16"/>
  <c r="AR29" i="16"/>
  <c r="V27" i="16"/>
  <c r="AP24" i="16"/>
  <c r="J22" i="16"/>
  <c r="Y19" i="16"/>
  <c r="M17" i="16"/>
  <c r="AY17" i="16" s="1"/>
  <c r="T14" i="16"/>
  <c r="AN10" i="16"/>
  <c r="Q8" i="16"/>
  <c r="T6" i="16"/>
  <c r="X38" i="14"/>
  <c r="T27" i="17"/>
  <c r="AE20" i="17"/>
  <c r="P14" i="17"/>
  <c r="S9" i="17"/>
  <c r="AK5" i="17"/>
  <c r="AO57" i="16"/>
  <c r="E55" i="16"/>
  <c r="AO51" i="16"/>
  <c r="Q47" i="16"/>
  <c r="H44" i="16"/>
  <c r="S41" i="16"/>
  <c r="AN38" i="16"/>
  <c r="K36" i="16"/>
  <c r="AN33" i="16"/>
  <c r="P31" i="16"/>
  <c r="AF25" i="16"/>
  <c r="O23" i="16"/>
  <c r="AB20" i="16"/>
  <c r="AK17" i="16"/>
  <c r="X15" i="16"/>
  <c r="L13" i="16"/>
  <c r="U9" i="16"/>
  <c r="E7" i="16"/>
  <c r="K5" i="16"/>
  <c r="AQ44" i="17"/>
  <c r="S22" i="17"/>
  <c r="AK16" i="17"/>
  <c r="X12" i="17"/>
  <c r="Z7" i="17"/>
  <c r="AP58" i="16"/>
  <c r="F56" i="16"/>
  <c r="AO52" i="16"/>
  <c r="AI48" i="16"/>
  <c r="Z45" i="16"/>
  <c r="T42" i="16"/>
  <c r="AO39" i="16"/>
  <c r="O37" i="16"/>
  <c r="AE34" i="16"/>
  <c r="R32" i="16"/>
  <c r="AO29" i="16"/>
  <c r="S27" i="16"/>
  <c r="E25" i="16"/>
  <c r="S22" i="16"/>
  <c r="I19" i="16"/>
  <c r="W15" i="16"/>
  <c r="E12" i="16"/>
  <c r="G6" i="16"/>
  <c r="AM34" i="17"/>
  <c r="M17" i="17"/>
  <c r="R6" i="17"/>
  <c r="AJ51" i="16"/>
  <c r="AG42" i="16"/>
  <c r="AO35" i="16"/>
  <c r="E22" i="16"/>
  <c r="AB14" i="16"/>
  <c r="D25" i="18"/>
  <c r="O12" i="16"/>
  <c r="AH18" i="16"/>
  <c r="F25" i="16"/>
  <c r="Z31" i="16"/>
  <c r="AN37" i="16"/>
  <c r="P43" i="16"/>
  <c r="AH50" i="16"/>
  <c r="E57" i="16"/>
  <c r="E9" i="17"/>
  <c r="AJ17" i="17"/>
  <c r="AG28" i="17"/>
  <c r="W59" i="17"/>
  <c r="AJ55" i="17"/>
  <c r="AE16" i="16"/>
  <c r="V29" i="16"/>
  <c r="M41" i="16"/>
  <c r="AY41" i="16" s="1"/>
  <c r="I55" i="16"/>
  <c r="U15" i="17"/>
  <c r="N38" i="17"/>
  <c r="AP5" i="14"/>
  <c r="AQ5" i="17"/>
  <c r="AF63" i="17"/>
  <c r="AA42" i="17"/>
  <c r="Q16" i="17"/>
  <c r="K61" i="17"/>
  <c r="S59" i="17"/>
  <c r="W39" i="17"/>
  <c r="T28" i="17"/>
  <c r="AH20" i="17"/>
  <c r="E15" i="17"/>
  <c r="AQ9" i="17"/>
  <c r="Z6" i="17"/>
  <c r="AG58" i="16"/>
  <c r="X55" i="16"/>
  <c r="O52" i="16"/>
  <c r="Y48" i="16"/>
  <c r="Q45" i="16"/>
  <c r="I42" i="16"/>
  <c r="AE39" i="16"/>
  <c r="AA36" i="16"/>
  <c r="AQ33" i="16"/>
  <c r="S31" i="16"/>
  <c r="P26" i="16"/>
  <c r="AR23" i="16"/>
  <c r="Y21" i="16"/>
  <c r="N19" i="16"/>
  <c r="U16" i="16"/>
  <c r="AO13" i="16"/>
  <c r="P10" i="16"/>
  <c r="AC7" i="16"/>
  <c r="X5" i="16"/>
  <c r="AK55" i="17"/>
  <c r="AF31" i="17"/>
  <c r="O24" i="17"/>
  <c r="W17" i="17"/>
  <c r="L12" i="17"/>
  <c r="L7" i="17"/>
  <c r="U59" i="16"/>
  <c r="AA56" i="16"/>
  <c r="Q53" i="16"/>
  <c r="AL48" i="16"/>
  <c r="O45" i="16"/>
  <c r="W42" i="16"/>
  <c r="AR39" i="16"/>
  <c r="R37" i="16"/>
  <c r="AI34" i="16"/>
  <c r="H32" i="16"/>
  <c r="AE29" i="16"/>
  <c r="I27" i="16"/>
  <c r="AC24" i="16"/>
  <c r="AJ21" i="16"/>
  <c r="L19" i="16"/>
  <c r="AF16" i="16"/>
  <c r="G14" i="16"/>
  <c r="AB10" i="16"/>
  <c r="E8" i="16"/>
  <c r="I6" i="16"/>
  <c r="AC16" i="14"/>
  <c r="O40" i="17"/>
  <c r="AX40" i="17" s="1"/>
  <c r="AO26" i="17"/>
  <c r="AI13" i="17"/>
  <c r="AC8" i="17"/>
  <c r="U5" i="17"/>
  <c r="Y57" i="16"/>
  <c r="AH54" i="16"/>
  <c r="Y51" i="16"/>
  <c r="AC46" i="16"/>
  <c r="AM43" i="16"/>
  <c r="X38" i="16"/>
  <c r="AR35" i="16"/>
  <c r="AA33" i="16"/>
  <c r="AH30" i="16"/>
  <c r="T25" i="16"/>
  <c r="AH22" i="16"/>
  <c r="O20" i="16"/>
  <c r="X17" i="16"/>
  <c r="K15" i="16"/>
  <c r="AF12" i="16"/>
  <c r="I9" i="16"/>
  <c r="AN6" i="16"/>
  <c r="T28" i="14"/>
  <c r="AG29" i="17"/>
  <c r="AH21" i="17"/>
  <c r="G16" i="17"/>
  <c r="F12" i="17"/>
  <c r="H7" i="17"/>
  <c r="Z58" i="16"/>
  <c r="AH55" i="16"/>
  <c r="Y52" i="16"/>
  <c r="S48" i="16"/>
  <c r="J45" i="16"/>
  <c r="AG41" i="16"/>
  <c r="Y39" i="16"/>
  <c r="AI36" i="16"/>
  <c r="S34" i="16"/>
  <c r="E32" i="16"/>
  <c r="AB29" i="16"/>
  <c r="F27" i="16"/>
  <c r="AM24" i="16"/>
  <c r="G22" i="16"/>
  <c r="AO18" i="16"/>
  <c r="J15" i="16"/>
  <c r="X10" i="16"/>
  <c r="AD5" i="16"/>
  <c r="AB32" i="17"/>
  <c r="I14" i="17"/>
  <c r="P5" i="17"/>
  <c r="T51" i="16"/>
  <c r="O35" i="16"/>
  <c r="AQ27" i="16"/>
  <c r="AL20" i="16"/>
  <c r="AO12" i="16"/>
  <c r="AP5" i="16"/>
  <c r="S13" i="16"/>
  <c r="AC19" i="16"/>
  <c r="I26" i="16"/>
  <c r="V32" i="16"/>
  <c r="AR38" i="16"/>
  <c r="T44" i="16"/>
  <c r="AH51" i="16"/>
  <c r="H58" i="16"/>
  <c r="H10" i="17"/>
  <c r="N31" i="17"/>
  <c r="G23" i="14"/>
  <c r="S63" i="17"/>
  <c r="M18" i="16"/>
  <c r="AY18" i="16" s="1"/>
  <c r="E31" i="16"/>
  <c r="AN42" i="16"/>
  <c r="AC56" i="16"/>
  <c r="S17" i="17"/>
  <c r="AJ8" i="16"/>
  <c r="G24" i="17"/>
  <c r="J14" i="17"/>
  <c r="F38" i="17"/>
  <c r="I20" i="17"/>
  <c r="Y9" i="17"/>
  <c r="J6" i="17"/>
  <c r="H55" i="16"/>
  <c r="AR51" i="16"/>
  <c r="I48" i="16"/>
  <c r="AC44" i="16"/>
  <c r="AL41" i="16"/>
  <c r="O39" i="16"/>
  <c r="N36" i="16"/>
  <c r="AD33" i="16"/>
  <c r="F31" i="16"/>
  <c r="AJ25" i="16"/>
  <c r="AE23" i="16"/>
  <c r="L21" i="16"/>
  <c r="AG18" i="16"/>
  <c r="H16" i="16"/>
  <c r="AB13" i="16"/>
  <c r="AK9" i="16"/>
  <c r="S7" i="16"/>
  <c r="M5" i="16"/>
  <c r="AY5" i="16" s="1"/>
  <c r="G47" i="17"/>
  <c r="AB22" i="17"/>
  <c r="AN16" i="17"/>
  <c r="AH10" i="17"/>
  <c r="AN6" i="17"/>
  <c r="E59" i="16"/>
  <c r="AY59" i="16" s="1"/>
  <c r="K56" i="16"/>
  <c r="AD52" i="16"/>
  <c r="V48" i="16"/>
  <c r="AQ44" i="16"/>
  <c r="G42" i="16"/>
  <c r="AB39" i="16"/>
  <c r="F37" i="16"/>
  <c r="V34" i="16"/>
  <c r="AQ31" i="16"/>
  <c r="R29" i="16"/>
  <c r="AN26" i="16"/>
  <c r="Q24" i="16"/>
  <c r="W21" i="16"/>
  <c r="AR18" i="16"/>
  <c r="S16" i="16"/>
  <c r="AM13" i="16"/>
  <c r="O10" i="16"/>
  <c r="AM7" i="16"/>
  <c r="AR5" i="16"/>
  <c r="T13" i="14"/>
  <c r="Q36" i="17"/>
  <c r="E26" i="17"/>
  <c r="AG18" i="17"/>
  <c r="Q13" i="17"/>
  <c r="J8" i="17"/>
  <c r="E5" i="17"/>
  <c r="I57" i="16"/>
  <c r="R54" i="16"/>
  <c r="I51" i="16"/>
  <c r="M46" i="16"/>
  <c r="W43" i="16"/>
  <c r="J38" i="16"/>
  <c r="AE35" i="16"/>
  <c r="N33" i="16"/>
  <c r="U30" i="16"/>
  <c r="AG27" i="16"/>
  <c r="G25" i="16"/>
  <c r="U22" i="16"/>
  <c r="AJ19" i="16"/>
  <c r="K17" i="16"/>
  <c r="AR14" i="16"/>
  <c r="S12" i="16"/>
  <c r="AO8" i="16"/>
  <c r="AD6" i="16"/>
  <c r="AJ25" i="14"/>
  <c r="F40" i="17"/>
  <c r="F28" i="17"/>
  <c r="G21" i="17"/>
  <c r="T15" i="17"/>
  <c r="AB10" i="17"/>
  <c r="AJ6" i="17"/>
  <c r="J58" i="16"/>
  <c r="R55" i="16"/>
  <c r="I52" i="16"/>
  <c r="AF47" i="16"/>
  <c r="AL44" i="16"/>
  <c r="Q41" i="16"/>
  <c r="I39" i="16"/>
  <c r="V36" i="16"/>
  <c r="F34" i="16"/>
  <c r="AN31" i="16"/>
  <c r="O29" i="16"/>
  <c r="AK26" i="16"/>
  <c r="Z24" i="16"/>
  <c r="AG21" i="16"/>
  <c r="P18" i="16"/>
  <c r="AP14" i="16"/>
  <c r="T9" i="16"/>
  <c r="V63" i="17"/>
  <c r="AE29" i="17"/>
  <c r="AC13" i="17"/>
  <c r="I58" i="16"/>
  <c r="N50" i="16"/>
  <c r="X33" i="16"/>
  <c r="Q27" i="16"/>
  <c r="Y20" i="16"/>
  <c r="AJ10" i="16"/>
  <c r="U6" i="16"/>
  <c r="AQ13" i="16"/>
  <c r="P20" i="16"/>
  <c r="AG26" i="16"/>
  <c r="J33" i="16"/>
  <c r="X39" i="16"/>
  <c r="AR44" i="16"/>
  <c r="M52" i="16"/>
  <c r="AY52" i="16" s="1"/>
  <c r="AF58" i="16"/>
  <c r="AI10" i="17"/>
  <c r="V20" i="17"/>
  <c r="AC32" i="17"/>
  <c r="W39" i="14"/>
  <c r="L27" i="14"/>
  <c r="AN19" i="16"/>
  <c r="AG32" i="16"/>
  <c r="W44" i="16"/>
  <c r="S58" i="16"/>
  <c r="Z54" i="17"/>
  <c r="I16" i="16"/>
  <c r="S55" i="17"/>
  <c r="I29" i="17"/>
  <c r="K56" i="17"/>
  <c r="AG27" i="17"/>
  <c r="U14" i="17"/>
  <c r="Q58" i="16"/>
  <c r="AP46" i="14"/>
  <c r="J49" i="17"/>
  <c r="AF36" i="17"/>
  <c r="O26" i="17"/>
  <c r="AP13" i="17"/>
  <c r="F9" i="17"/>
  <c r="AN5" i="17"/>
  <c r="AD57" i="16"/>
  <c r="AK54" i="16"/>
  <c r="AB51" i="16"/>
  <c r="AL47" i="16"/>
  <c r="M44" i="16"/>
  <c r="V41" i="16"/>
  <c r="AC38" i="16"/>
  <c r="AH35" i="16"/>
  <c r="Q33" i="16"/>
  <c r="AK30" i="16"/>
  <c r="W25" i="16"/>
  <c r="S23" i="16"/>
  <c r="AR20" i="16"/>
  <c r="T18" i="16"/>
  <c r="AN15" i="16"/>
  <c r="O13" i="16"/>
  <c r="Y9" i="16"/>
  <c r="H7" i="16"/>
  <c r="AK54" i="14"/>
  <c r="E29" i="17"/>
  <c r="AQ21" i="17"/>
  <c r="O16" i="17"/>
  <c r="P10" i="17"/>
  <c r="W6" i="17"/>
  <c r="AE58" i="16"/>
  <c r="AM55" i="16"/>
  <c r="N52" i="16"/>
  <c r="F48" i="16"/>
  <c r="AA44" i="16"/>
  <c r="AJ41" i="16"/>
  <c r="L39" i="16"/>
  <c r="AL36" i="16"/>
  <c r="I34" i="16"/>
  <c r="AD31" i="16"/>
  <c r="E29" i="16"/>
  <c r="AA26" i="16"/>
  <c r="AQ23" i="16"/>
  <c r="J21" i="16"/>
  <c r="AF18" i="16"/>
  <c r="F16" i="16"/>
  <c r="Z13" i="16"/>
  <c r="AJ9" i="16"/>
  <c r="AB7" i="16"/>
  <c r="AG5" i="16"/>
  <c r="N9" i="14"/>
  <c r="AO32" i="17"/>
  <c r="AD25" i="17"/>
  <c r="R17" i="17"/>
  <c r="AA12" i="17"/>
  <c r="AC7" i="17"/>
  <c r="AH59" i="16"/>
  <c r="AO56" i="16"/>
  <c r="AE53" i="16"/>
  <c r="AI50" i="16"/>
  <c r="AR45" i="16"/>
  <c r="G43" i="16"/>
  <c r="AC40" i="16"/>
  <c r="AP37" i="16"/>
  <c r="R35" i="16"/>
  <c r="AF32" i="16"/>
  <c r="H30" i="16"/>
  <c r="T27" i="16"/>
  <c r="AO24" i="16"/>
  <c r="H22" i="16"/>
  <c r="W19" i="16"/>
  <c r="AQ16" i="16"/>
  <c r="AE14" i="16"/>
  <c r="F12" i="16"/>
  <c r="AC8" i="16"/>
  <c r="S6" i="16"/>
  <c r="S60" i="17"/>
  <c r="AP37" i="17"/>
  <c r="Q27" i="17"/>
  <c r="X20" i="17"/>
  <c r="AN14" i="17"/>
  <c r="J10" i="17"/>
  <c r="T6" i="17"/>
  <c r="AM57" i="16"/>
  <c r="AE54" i="16"/>
  <c r="AL51" i="16"/>
  <c r="P47" i="16"/>
  <c r="V44" i="16"/>
  <c r="AL38" i="16"/>
  <c r="J36" i="16"/>
  <c r="AL33" i="16"/>
  <c r="AA31" i="16"/>
  <c r="X26" i="16"/>
  <c r="M24" i="16"/>
  <c r="AY24" i="16" s="1"/>
  <c r="T21" i="16"/>
  <c r="AI17" i="16"/>
  <c r="AC14" i="16"/>
  <c r="AN8" i="16"/>
  <c r="AH57" i="17"/>
  <c r="I27" i="17"/>
  <c r="AP12" i="17"/>
  <c r="AL57" i="16"/>
  <c r="AP46" i="16"/>
  <c r="X40" i="16"/>
  <c r="K33" i="16"/>
  <c r="AC25" i="16"/>
  <c r="AG19" i="16"/>
  <c r="R9" i="16"/>
  <c r="Y7" i="16"/>
  <c r="AL14" i="16"/>
  <c r="S21" i="16"/>
  <c r="AC27" i="16"/>
  <c r="E34" i="16"/>
  <c r="AB40" i="16"/>
  <c r="AN45" i="16"/>
  <c r="P53" i="16"/>
  <c r="AD59" i="16"/>
  <c r="G13" i="17"/>
  <c r="AD21" i="17"/>
  <c r="L35" i="17"/>
  <c r="AE33" i="17"/>
  <c r="H16" i="18"/>
  <c r="V21" i="16"/>
  <c r="P34" i="16"/>
  <c r="F46" i="16"/>
  <c r="AO59" i="16"/>
  <c r="AI21" i="17"/>
  <c r="AJ13" i="14"/>
  <c r="V22" i="16"/>
  <c r="AL45" i="16"/>
  <c r="S51" i="17"/>
  <c r="AG8" i="19"/>
  <c r="AJ18" i="19"/>
  <c r="U9" i="19"/>
  <c r="W55" i="18"/>
  <c r="AN37" i="19"/>
  <c r="AF14" i="19"/>
  <c r="W7" i="19"/>
  <c r="AM54" i="18"/>
  <c r="O48" i="18"/>
  <c r="E52" i="18"/>
  <c r="AB37" i="18"/>
  <c r="AF26" i="18"/>
  <c r="I19" i="18"/>
  <c r="Y12" i="18"/>
  <c r="X6" i="18"/>
  <c r="AM6" i="19"/>
  <c r="L47" i="18"/>
  <c r="E36" i="18"/>
  <c r="AI32" i="18"/>
  <c r="U29" i="18"/>
  <c r="AC26" i="18"/>
  <c r="AH23" i="18"/>
  <c r="T21" i="18"/>
  <c r="AE20" i="18"/>
  <c r="H19" i="18"/>
  <c r="S17" i="18"/>
  <c r="AC15" i="18"/>
  <c r="F14" i="18"/>
  <c r="X12" i="18"/>
  <c r="AI9" i="18"/>
  <c r="D8" i="18"/>
  <c r="W6" i="18"/>
  <c r="AQ59" i="14"/>
  <c r="AI57" i="14"/>
  <c r="H56" i="14"/>
  <c r="T54" i="14"/>
  <c r="AF52" i="14"/>
  <c r="E51" i="14"/>
  <c r="U48" i="14"/>
  <c r="AN46" i="14"/>
  <c r="M45" i="14"/>
  <c r="AE43" i="14"/>
  <c r="E42" i="14"/>
  <c r="AX42" i="14" s="1"/>
  <c r="V29" i="19"/>
  <c r="Z59" i="18"/>
  <c r="AC49" i="18"/>
  <c r="AD45" i="18"/>
  <c r="F42" i="18"/>
  <c r="X37" i="18"/>
  <c r="H35" i="18"/>
  <c r="AN49" i="19"/>
  <c r="S9" i="19"/>
  <c r="X52" i="18"/>
  <c r="H48" i="18"/>
  <c r="R44" i="18"/>
  <c r="D39" i="18"/>
  <c r="AB36" i="18"/>
  <c r="AP33" i="18"/>
  <c r="H31" i="18"/>
  <c r="AF28" i="18"/>
  <c r="M26" i="18"/>
  <c r="AE23" i="18"/>
  <c r="AB21" i="18"/>
  <c r="AK20" i="18"/>
  <c r="N19" i="18"/>
  <c r="AG17" i="18"/>
  <c r="J16" i="18"/>
  <c r="L14" i="18"/>
  <c r="AD12" i="18"/>
  <c r="H10" i="18"/>
  <c r="Z8" i="18"/>
  <c r="AK6" i="18"/>
  <c r="N5" i="18"/>
  <c r="AH20" i="19"/>
  <c r="AB56" i="18"/>
  <c r="X49" i="18"/>
  <c r="F45" i="18"/>
  <c r="D42" i="18"/>
  <c r="U37" i="18"/>
  <c r="AK34" i="18"/>
  <c r="AF18" i="20"/>
  <c r="AK10" i="19"/>
  <c r="E9" i="19"/>
  <c r="R52" i="18"/>
  <c r="U33" i="19"/>
  <c r="J13" i="19"/>
  <c r="P6" i="19"/>
  <c r="AF53" i="18"/>
  <c r="H47" i="18"/>
  <c r="AL48" i="18"/>
  <c r="X35" i="18"/>
  <c r="AJ24" i="18"/>
  <c r="AB17" i="18"/>
  <c r="K10" i="18"/>
  <c r="H6" i="18"/>
  <c r="AH59" i="18"/>
  <c r="M46" i="18"/>
  <c r="AI35" i="18"/>
  <c r="J32" i="18"/>
  <c r="G29" i="18"/>
  <c r="Q26" i="18"/>
  <c r="W23" i="18"/>
  <c r="K21" i="18"/>
  <c r="W20" i="18"/>
  <c r="AP18" i="18"/>
  <c r="K17" i="18"/>
  <c r="X30" i="18"/>
  <c r="M5" i="20"/>
  <c r="X7" i="19"/>
  <c r="H18" i="20"/>
  <c r="V27" i="19"/>
  <c r="T11" i="19"/>
  <c r="AA59" i="18"/>
  <c r="I52" i="18"/>
  <c r="Z45" i="18"/>
  <c r="AM44" i="18"/>
  <c r="AJ32" i="18"/>
  <c r="W22" i="18"/>
  <c r="E16" i="18"/>
  <c r="L9" i="18"/>
  <c r="AJ26" i="20"/>
  <c r="AN52" i="18"/>
  <c r="T44" i="18"/>
  <c r="AJ38" i="18"/>
  <c r="AP34" i="18"/>
  <c r="X31" i="18"/>
  <c r="I28" i="18"/>
  <c r="S25" i="18"/>
  <c r="AF22" i="18"/>
  <c r="G20" i="18"/>
  <c r="Z18" i="18"/>
  <c r="AB16" i="18"/>
  <c r="E15" i="18"/>
  <c r="W13" i="18"/>
  <c r="AP10" i="18"/>
  <c r="K9" i="18"/>
  <c r="V7" i="18"/>
  <c r="AN5" i="18"/>
  <c r="S59" i="14"/>
  <c r="AC58" i="14"/>
  <c r="K57" i="14"/>
  <c r="V55" i="14"/>
  <c r="AH53" i="14"/>
  <c r="H52" i="14"/>
  <c r="W49" i="14"/>
  <c r="AP47" i="14"/>
  <c r="P46" i="14"/>
  <c r="AH44" i="14"/>
  <c r="G43" i="14"/>
  <c r="W12" i="19"/>
  <c r="AF52" i="18"/>
  <c r="K48" i="18"/>
  <c r="S44" i="18"/>
  <c r="F39" i="18"/>
  <c r="AC36" i="18"/>
  <c r="P34" i="18"/>
  <c r="AP25" i="19"/>
  <c r="H5" i="19"/>
  <c r="AB50" i="18"/>
  <c r="AC46" i="18"/>
  <c r="AK42" i="18"/>
  <c r="G38" i="18"/>
  <c r="S35" i="18"/>
  <c r="AE32" i="18"/>
  <c r="M30" i="18"/>
  <c r="AJ27" i="18"/>
  <c r="Q25" i="18"/>
  <c r="AN22" i="18"/>
  <c r="M20" i="18"/>
  <c r="AF18" i="18"/>
  <c r="I17" i="18"/>
  <c r="S15" i="18"/>
  <c r="AC13" i="18"/>
  <c r="BB13" i="18" s="1"/>
  <c r="BA13" i="18" s="1"/>
  <c r="F12" i="18"/>
  <c r="Y9" i="18"/>
  <c r="AJ7" i="18"/>
  <c r="M6" i="18"/>
  <c r="R48" i="19"/>
  <c r="Z10" i="19"/>
  <c r="U52" i="18"/>
  <c r="Y47" i="18"/>
  <c r="AN43" i="18"/>
  <c r="Q39" i="18"/>
  <c r="Y36" i="18"/>
  <c r="AO33" i="18"/>
  <c r="AA15" i="19"/>
  <c r="AN23" i="18"/>
  <c r="AF21" i="19"/>
  <c r="AP5" i="19"/>
  <c r="E5" i="20"/>
  <c r="AN20" i="19"/>
  <c r="AB9" i="19"/>
  <c r="AK56" i="18"/>
  <c r="S50" i="18"/>
  <c r="AE14" i="19"/>
  <c r="U41" i="18"/>
  <c r="E30" i="18"/>
  <c r="W14" i="18"/>
  <c r="E8" i="18"/>
  <c r="N17" i="19"/>
  <c r="L50" i="18"/>
  <c r="AO42" i="18"/>
  <c r="AA37" i="18"/>
  <c r="Q34" i="18"/>
  <c r="AC30" i="18"/>
  <c r="Z27" i="18"/>
  <c r="AI24" i="18"/>
  <c r="K22" i="18"/>
  <c r="G34" i="18"/>
  <c r="AP13" i="20"/>
  <c r="T13" i="19"/>
  <c r="AB59" i="18"/>
  <c r="AB51" i="19"/>
  <c r="R19" i="19"/>
  <c r="L9" i="19"/>
  <c r="U56" i="18"/>
  <c r="AJ49" i="18"/>
  <c r="S11" i="19"/>
  <c r="V29" i="18"/>
  <c r="AF20" i="18"/>
  <c r="G14" i="18"/>
  <c r="AE7" i="18"/>
  <c r="AF12" i="19"/>
  <c r="K49" i="18"/>
  <c r="I42" i="18"/>
  <c r="M37" i="18"/>
  <c r="S33" i="18"/>
  <c r="O30" i="18"/>
  <c r="O27" i="18"/>
  <c r="U24" i="18"/>
  <c r="AO21" i="18"/>
  <c r="X19" i="18"/>
  <c r="AI17" i="18"/>
  <c r="D16" i="18"/>
  <c r="V14" i="18"/>
  <c r="AN12" i="18"/>
  <c r="R10" i="18"/>
  <c r="T8" i="18"/>
  <c r="AM6" i="18"/>
  <c r="P5" i="18"/>
  <c r="E58" i="14"/>
  <c r="X56" i="14"/>
  <c r="AJ54" i="14"/>
  <c r="J53" i="14"/>
  <c r="U51" i="14"/>
  <c r="AK48" i="14"/>
  <c r="R47" i="14"/>
  <c r="AC45" i="14"/>
  <c r="J44" i="14"/>
  <c r="U42" i="14"/>
  <c r="T51" i="19"/>
  <c r="AE6" i="19"/>
  <c r="AE50" i="18"/>
  <c r="AF46" i="18"/>
  <c r="AL42" i="18"/>
  <c r="J38" i="18"/>
  <c r="AG35" i="18"/>
  <c r="R13" i="20"/>
  <c r="N12" i="19"/>
  <c r="U55" i="18"/>
  <c r="E49" i="18"/>
  <c r="I45" i="18"/>
  <c r="AD41" i="18"/>
  <c r="AD39" i="18"/>
  <c r="K37" i="18"/>
  <c r="Z34" i="18"/>
  <c r="AI31" i="18"/>
  <c r="P29" i="18"/>
  <c r="AN26" i="18"/>
  <c r="E24" i="18"/>
  <c r="H22" i="18"/>
  <c r="AD19" i="18"/>
  <c r="H18" i="18"/>
  <c r="Z16" i="18"/>
  <c r="AB14" i="18"/>
  <c r="E13" i="18"/>
  <c r="X10" i="18"/>
  <c r="AP8" i="18"/>
  <c r="L7" i="18"/>
  <c r="AD5" i="18"/>
  <c r="G55" i="18"/>
  <c r="F14" i="19"/>
  <c r="M50" i="18"/>
  <c r="R53" i="19"/>
  <c r="AD43" i="18"/>
  <c r="Y41" i="18"/>
  <c r="AN36" i="18"/>
  <c r="E57" i="18"/>
  <c r="L59" i="18"/>
  <c r="U11" i="19"/>
  <c r="U59" i="18"/>
  <c r="Y53" i="18"/>
  <c r="AO53" i="18"/>
  <c r="L45" i="18"/>
  <c r="V38" i="18"/>
  <c r="K43" i="19"/>
  <c r="E42" i="19"/>
  <c r="AJ51" i="18"/>
  <c r="G43" i="18"/>
  <c r="AM56" i="18"/>
  <c r="J48" i="18"/>
  <c r="AE49" i="18"/>
  <c r="N9" i="19"/>
  <c r="F32" i="18"/>
  <c r="K39" i="19"/>
  <c r="AH54" i="18"/>
  <c r="AJ52" i="20"/>
  <c r="P56" i="18"/>
  <c r="L28" i="18"/>
  <c r="P44" i="18"/>
  <c r="AO11" i="19"/>
  <c r="AF50" i="18"/>
  <c r="D26" i="38"/>
  <c r="E29" i="38"/>
  <c r="E23" i="38"/>
  <c r="D22" i="38"/>
  <c r="E33" i="38"/>
  <c r="D29" i="38"/>
  <c r="D23" i="38"/>
  <c r="D5" i="38"/>
  <c r="E22" i="38"/>
  <c r="D28" i="38"/>
  <c r="E20" i="38"/>
  <c r="D20" i="38"/>
  <c r="E28" i="38"/>
  <c r="E31" i="38"/>
  <c r="E27" i="38"/>
  <c r="E21" i="38"/>
  <c r="D31" i="38"/>
  <c r="E30" i="38"/>
  <c r="D30" i="38"/>
  <c r="E11" i="38"/>
  <c r="D14" i="38"/>
  <c r="D10" i="38"/>
  <c r="E14" i="38"/>
  <c r="E10" i="38"/>
  <c r="D13" i="38"/>
  <c r="D9" i="38"/>
  <c r="E13" i="38"/>
  <c r="E9" i="38"/>
  <c r="D16" i="38"/>
  <c r="D12" i="38"/>
  <c r="E16" i="38"/>
  <c r="E12" i="38"/>
  <c r="D11" i="38"/>
  <c r="AN22" i="19"/>
  <c r="AG10" i="20"/>
  <c r="AO23" i="20"/>
  <c r="Y14" i="20"/>
  <c r="AC47" i="19"/>
  <c r="AC38" i="19"/>
  <c r="AP31" i="19"/>
  <c r="Q25" i="19"/>
  <c r="K19" i="19"/>
  <c r="S15" i="19"/>
  <c r="F26" i="20"/>
  <c r="V38" i="19"/>
  <c r="AM22" i="19"/>
  <c r="AE12" i="19"/>
  <c r="AK7" i="19"/>
  <c r="I59" i="18"/>
  <c r="N53" i="18"/>
  <c r="AK48" i="18"/>
  <c r="H45" i="18"/>
  <c r="AP37" i="18"/>
  <c r="AN33" i="18"/>
  <c r="D29" i="18"/>
  <c r="AG24" i="18"/>
  <c r="M22" i="20"/>
  <c r="AF40" i="19"/>
  <c r="AN27" i="19"/>
  <c r="AN15" i="19"/>
  <c r="AI11" i="19"/>
  <c r="AG9" i="19"/>
  <c r="J8" i="19"/>
  <c r="M6" i="19"/>
  <c r="AF59" i="18"/>
  <c r="I57" i="18"/>
  <c r="S55" i="18"/>
  <c r="AC53" i="18"/>
  <c r="F52" i="18"/>
  <c r="X50" i="18"/>
  <c r="AJ48" i="18"/>
  <c r="M47" i="18"/>
  <c r="AE45" i="18"/>
  <c r="H44" i="18"/>
  <c r="Z42" i="18"/>
  <c r="W39" i="18"/>
  <c r="AO37" i="18"/>
  <c r="R36" i="18"/>
  <c r="AD34" i="18"/>
  <c r="G33" i="18"/>
  <c r="Y31" i="18"/>
  <c r="AI29" i="18"/>
  <c r="D28" i="18"/>
  <c r="V26" i="18"/>
  <c r="AN24" i="18"/>
  <c r="AA25" i="20"/>
  <c r="AG8" i="20"/>
  <c r="N46" i="19"/>
  <c r="L35" i="19"/>
  <c r="W28" i="19"/>
  <c r="AE22" i="19"/>
  <c r="K16" i="19"/>
  <c r="AP13" i="19"/>
  <c r="K12" i="19"/>
  <c r="W10" i="19"/>
  <c r="AO8" i="19"/>
  <c r="S7" i="19"/>
  <c r="U5" i="19"/>
  <c r="AN57" i="18"/>
  <c r="Q56" i="18"/>
  <c r="AA54" i="18"/>
  <c r="AK52" i="18"/>
  <c r="AD15" i="20"/>
  <c r="K52" i="19"/>
  <c r="P40" i="19"/>
  <c r="AO32" i="19"/>
  <c r="O26" i="19"/>
  <c r="AX26" i="19" s="1"/>
  <c r="AB19" i="19"/>
  <c r="T15" i="19"/>
  <c r="V13" i="19"/>
  <c r="W11" i="19"/>
  <c r="AM9" i="19"/>
  <c r="P8" i="19"/>
  <c r="AI6" i="19"/>
  <c r="AL59" i="18"/>
  <c r="Q21" i="20"/>
  <c r="AA8" i="20"/>
  <c r="AN20" i="20"/>
  <c r="AC12" i="20"/>
  <c r="AJ43" i="19"/>
  <c r="AO36" i="19"/>
  <c r="L30" i="19"/>
  <c r="AB23" i="19"/>
  <c r="U18" i="19"/>
  <c r="AM13" i="19"/>
  <c r="AF14" i="20"/>
  <c r="J36" i="19"/>
  <c r="AF17" i="19"/>
  <c r="H11" i="19"/>
  <c r="M7" i="19"/>
  <c r="AA56" i="18"/>
  <c r="G52" i="18"/>
  <c r="M48" i="18"/>
  <c r="AH43" i="18"/>
  <c r="R37" i="18"/>
  <c r="Y32" i="18"/>
  <c r="AL27" i="18"/>
  <c r="I24" i="18"/>
  <c r="F19" i="20"/>
  <c r="T38" i="19"/>
  <c r="W26" i="19"/>
  <c r="J15" i="19"/>
  <c r="P11" i="19"/>
  <c r="Q9" i="19"/>
  <c r="AB7" i="19"/>
  <c r="AL5" i="19"/>
  <c r="P59" i="18"/>
  <c r="AH56" i="18"/>
  <c r="AJ54" i="18"/>
  <c r="M53" i="18"/>
  <c r="AE51" i="18"/>
  <c r="H50" i="18"/>
  <c r="T48" i="18"/>
  <c r="AL46" i="18"/>
  <c r="O45" i="18"/>
  <c r="AG43" i="18"/>
  <c r="J42" i="18"/>
  <c r="G39" i="18"/>
  <c r="Y37" i="18"/>
  <c r="AJ35" i="18"/>
  <c r="N34" i="18"/>
  <c r="AF32" i="18"/>
  <c r="I31" i="18"/>
  <c r="S29" i="18"/>
  <c r="AC27" i="18"/>
  <c r="F26" i="18"/>
  <c r="X24" i="18"/>
  <c r="AN18" i="20"/>
  <c r="AK5" i="20"/>
  <c r="S43" i="19"/>
  <c r="AK33" i="19"/>
  <c r="F27" i="19"/>
  <c r="X20" i="19"/>
  <c r="U15" i="19"/>
  <c r="X13" i="19"/>
  <c r="AG11" i="19"/>
  <c r="G10" i="19"/>
  <c r="Y8" i="19"/>
  <c r="AJ6" i="19"/>
  <c r="E5" i="19"/>
  <c r="X57" i="18"/>
  <c r="AP55" i="18"/>
  <c r="K54" i="18"/>
  <c r="N35" i="20"/>
  <c r="AB12" i="20"/>
  <c r="H49" i="19"/>
  <c r="V37" i="19"/>
  <c r="S31" i="19"/>
  <c r="AJ24" i="19"/>
  <c r="F18" i="19"/>
  <c r="AJ14" i="19"/>
  <c r="AK12" i="19"/>
  <c r="E11" i="19"/>
  <c r="W9" i="19"/>
  <c r="AP7" i="19"/>
  <c r="AL16" i="20"/>
  <c r="AE5" i="20"/>
  <c r="O19" i="20"/>
  <c r="AX19" i="20" s="1"/>
  <c r="AO9" i="20"/>
  <c r="N42" i="19"/>
  <c r="AX42" i="19" s="1"/>
  <c r="AI35" i="19"/>
  <c r="AL28" i="19"/>
  <c r="N22" i="19"/>
  <c r="W17" i="19"/>
  <c r="AE13" i="19"/>
  <c r="AK11" i="20"/>
  <c r="AG31" i="19"/>
  <c r="I17" i="19"/>
  <c r="AG10" i="19"/>
  <c r="N6" i="19"/>
  <c r="S56" i="18"/>
  <c r="AF51" i="18"/>
  <c r="N47" i="18"/>
  <c r="Z43" i="18"/>
  <c r="K36" i="18"/>
  <c r="Q32" i="18"/>
  <c r="V27" i="18"/>
  <c r="AJ22" i="18"/>
  <c r="AO8" i="20"/>
  <c r="AC34" i="19"/>
  <c r="E22" i="19"/>
  <c r="AQ13" i="19"/>
  <c r="G11" i="19"/>
  <c r="I9" i="19"/>
  <c r="T7" i="19"/>
  <c r="AD5" i="19"/>
  <c r="H59" i="18"/>
  <c r="Z56" i="18"/>
  <c r="AB54" i="18"/>
  <c r="E53" i="18"/>
  <c r="W51" i="18"/>
  <c r="AO49" i="18"/>
  <c r="L48" i="18"/>
  <c r="AD46" i="18"/>
  <c r="G45" i="18"/>
  <c r="Y43" i="18"/>
  <c r="AI41" i="18"/>
  <c r="AN38" i="18"/>
  <c r="Q37" i="18"/>
  <c r="AB35" i="18"/>
  <c r="F34" i="18"/>
  <c r="X32" i="18"/>
  <c r="AP30" i="18"/>
  <c r="K29" i="18"/>
  <c r="U27" i="18"/>
  <c r="AM25" i="18"/>
  <c r="P24" i="18"/>
  <c r="R17" i="20"/>
  <c r="AH53" i="19"/>
  <c r="AM41" i="19"/>
  <c r="E33" i="19"/>
  <c r="Q26" i="19"/>
  <c r="AH19" i="19"/>
  <c r="H15" i="19"/>
  <c r="N13" i="19"/>
  <c r="X11" i="19"/>
  <c r="AN9" i="19"/>
  <c r="Q8" i="19"/>
  <c r="AB6" i="19"/>
  <c r="V16" i="20"/>
  <c r="O5" i="20"/>
  <c r="AG18" i="20"/>
  <c r="Y9" i="20"/>
  <c r="AN41" i="19"/>
  <c r="S35" i="19"/>
  <c r="V28" i="19"/>
  <c r="AM21" i="19"/>
  <c r="G17" i="19"/>
  <c r="AG12" i="19"/>
  <c r="O10" i="20"/>
  <c r="AX10" i="20" s="1"/>
  <c r="K30" i="19"/>
  <c r="L15" i="19"/>
  <c r="Y10" i="19"/>
  <c r="AM5" i="19"/>
  <c r="L55" i="18"/>
  <c r="X51" i="18"/>
  <c r="AM46" i="18"/>
  <c r="S42" i="18"/>
  <c r="AC35" i="18"/>
  <c r="R31" i="18"/>
  <c r="N27" i="18"/>
  <c r="AB22" i="18"/>
  <c r="S7" i="20"/>
  <c r="AM33" i="19"/>
  <c r="P21" i="19"/>
  <c r="AH13" i="19"/>
  <c r="AF10" i="19"/>
  <c r="AP8" i="19"/>
  <c r="L7" i="19"/>
  <c r="V5" i="19"/>
  <c r="AO57" i="18"/>
  <c r="R56" i="18"/>
  <c r="T54" i="18"/>
  <c r="AL52" i="18"/>
  <c r="O51" i="18"/>
  <c r="AG49" i="18"/>
  <c r="D48" i="18"/>
  <c r="V46" i="18"/>
  <c r="AN44" i="18"/>
  <c r="Q43" i="18"/>
  <c r="AA41" i="18"/>
  <c r="AF38" i="18"/>
  <c r="I37" i="18"/>
  <c r="T35" i="18"/>
  <c r="AM33" i="18"/>
  <c r="P32" i="18"/>
  <c r="AH30" i="18"/>
  <c r="AJ28" i="18"/>
  <c r="M27" i="18"/>
  <c r="AE25" i="18"/>
  <c r="H24" i="18"/>
  <c r="AL15" i="20"/>
  <c r="S52" i="19"/>
  <c r="X40" i="19"/>
  <c r="O32" i="19"/>
  <c r="AX32" i="19" s="1"/>
  <c r="AF25" i="19"/>
  <c r="L18" i="19"/>
  <c r="AL14" i="19"/>
  <c r="E13" i="19"/>
  <c r="O11" i="19"/>
  <c r="AF9" i="19"/>
  <c r="I8" i="19"/>
  <c r="T6" i="19"/>
  <c r="AE59" i="18"/>
  <c r="H57" i="18"/>
  <c r="Z55" i="18"/>
  <c r="AB53" i="18"/>
  <c r="AP21" i="20"/>
  <c r="AN9" i="20"/>
  <c r="F46" i="19"/>
  <c r="AP35" i="19"/>
  <c r="AL29" i="19"/>
  <c r="AC22" i="19"/>
  <c r="AQ16" i="19"/>
  <c r="Q14" i="19"/>
  <c r="S12" i="19"/>
  <c r="AD10" i="19"/>
  <c r="G9" i="19"/>
  <c r="Z7" i="19"/>
  <c r="AJ5" i="19"/>
  <c r="P5" i="20"/>
  <c r="AH14" i="20"/>
  <c r="S6" i="25"/>
  <c r="S17" i="20"/>
  <c r="AB7" i="20"/>
  <c r="AG40" i="19"/>
  <c r="AL33" i="19"/>
  <c r="O27" i="19"/>
  <c r="AG20" i="19"/>
  <c r="AO16" i="19"/>
  <c r="Q12" i="19"/>
  <c r="AF49" i="19"/>
  <c r="T29" i="19"/>
  <c r="AD14" i="19"/>
  <c r="Z9" i="19"/>
  <c r="AE5" i="19"/>
  <c r="AK54" i="18"/>
  <c r="Y50" i="18"/>
  <c r="AE46" i="18"/>
  <c r="AJ41" i="18"/>
  <c r="X39" i="18"/>
  <c r="U35" i="18"/>
  <c r="AI30" i="18"/>
  <c r="O26" i="18"/>
  <c r="T22" i="18"/>
  <c r="AP53" i="19"/>
  <c r="G33" i="19"/>
  <c r="Z20" i="19"/>
  <c r="Y13" i="19"/>
  <c r="P10" i="19"/>
  <c r="AH8" i="19"/>
  <c r="AK6" i="19"/>
  <c r="N5" i="19"/>
  <c r="AG57" i="18"/>
  <c r="J56" i="18"/>
  <c r="L54" i="18"/>
  <c r="AD52" i="18"/>
  <c r="G51" i="18"/>
  <c r="Y49" i="18"/>
  <c r="AK47" i="18"/>
  <c r="N46" i="18"/>
  <c r="AF44" i="18"/>
  <c r="I43" i="18"/>
  <c r="S41" i="18"/>
  <c r="X38" i="18"/>
  <c r="AP36" i="18"/>
  <c r="L35" i="18"/>
  <c r="AE33" i="18"/>
  <c r="H32" i="18"/>
  <c r="Z30" i="18"/>
  <c r="AB28" i="18"/>
  <c r="E27" i="18"/>
  <c r="W25" i="18"/>
  <c r="AO21" i="25"/>
  <c r="P14" i="20"/>
  <c r="AL50" i="19"/>
  <c r="N38" i="19"/>
  <c r="Y31" i="19"/>
  <c r="AP24" i="19"/>
  <c r="Y17" i="19"/>
  <c r="AA14" i="19"/>
  <c r="AL12" i="19"/>
  <c r="F11" i="19"/>
  <c r="X9" i="19"/>
  <c r="AQ7" i="19"/>
  <c r="L6" i="19"/>
  <c r="W59" i="18"/>
  <c r="AO56" i="18"/>
  <c r="R55" i="18"/>
  <c r="T53" i="18"/>
  <c r="L20" i="20"/>
  <c r="Y8" i="20"/>
  <c r="Z44" i="19"/>
  <c r="J35" i="19"/>
  <c r="F29" i="19"/>
  <c r="AN21" i="19"/>
  <c r="Z16" i="19"/>
  <c r="H14" i="19"/>
  <c r="J12" i="19"/>
  <c r="V10" i="19"/>
  <c r="AN8" i="19"/>
  <c r="R7" i="19"/>
  <c r="S36" i="19"/>
  <c r="R14" i="20"/>
  <c r="AI35" i="20"/>
  <c r="AC16" i="20"/>
  <c r="L7" i="20"/>
  <c r="Q40" i="19"/>
  <c r="V33" i="19"/>
  <c r="AN26" i="19"/>
  <c r="Q20" i="19"/>
  <c r="AQ15" i="19"/>
  <c r="I12" i="19"/>
  <c r="AD46" i="19"/>
  <c r="H25" i="19"/>
  <c r="T14" i="19"/>
  <c r="J9" i="19"/>
  <c r="AG59" i="18"/>
  <c r="AC54" i="18"/>
  <c r="I50" i="18"/>
  <c r="AF45" i="18"/>
  <c r="AB41" i="18"/>
  <c r="H39" i="18"/>
  <c r="W34" i="18"/>
  <c r="AA30" i="18"/>
  <c r="AN25" i="18"/>
  <c r="L22" i="18"/>
  <c r="AA52" i="19"/>
  <c r="Q32" i="19"/>
  <c r="AJ19" i="19"/>
  <c r="P13" i="19"/>
  <c r="H10" i="19"/>
  <c r="Z8" i="19"/>
  <c r="AC6" i="19"/>
  <c r="F5" i="19"/>
  <c r="Y57" i="18"/>
  <c r="AI55" i="18"/>
  <c r="D54" i="18"/>
  <c r="V52" i="18"/>
  <c r="AN50" i="18"/>
  <c r="Q49" i="18"/>
  <c r="AC47" i="18"/>
  <c r="F46" i="18"/>
  <c r="X44" i="18"/>
  <c r="AP42" i="18"/>
  <c r="K41" i="18"/>
  <c r="AM39" i="18"/>
  <c r="P38" i="18"/>
  <c r="AH36" i="18"/>
  <c r="D35" i="18"/>
  <c r="W33" i="18"/>
  <c r="AO31" i="18"/>
  <c r="R9" i="20"/>
  <c r="O37" i="19"/>
  <c r="AX37" i="19" s="1"/>
  <c r="M14" i="19"/>
  <c r="V12" i="19"/>
  <c r="U48" i="18"/>
  <c r="AO32" i="18"/>
  <c r="J39" i="19"/>
  <c r="Y9" i="19"/>
  <c r="AP56" i="18"/>
  <c r="P50" i="18"/>
  <c r="AO43" i="18"/>
  <c r="O39" i="18"/>
  <c r="AN32" i="18"/>
  <c r="AK27" i="18"/>
  <c r="AD37" i="20"/>
  <c r="X37" i="19"/>
  <c r="N21" i="19"/>
  <c r="T12" i="19"/>
  <c r="AI7" i="19"/>
  <c r="G59" i="18"/>
  <c r="AI54" i="18"/>
  <c r="J17" i="20"/>
  <c r="AE41" i="19"/>
  <c r="AF27" i="19"/>
  <c r="AJ15" i="19"/>
  <c r="AF11" i="19"/>
  <c r="X8" i="19"/>
  <c r="AB5" i="19"/>
  <c r="AE57" i="18"/>
  <c r="H56" i="18"/>
  <c r="Z54" i="18"/>
  <c r="AB52" i="18"/>
  <c r="E51" i="18"/>
  <c r="W49" i="18"/>
  <c r="AI47" i="18"/>
  <c r="D46" i="18"/>
  <c r="V44" i="18"/>
  <c r="AN42" i="18"/>
  <c r="Q41" i="18"/>
  <c r="AK39" i="18"/>
  <c r="N38" i="18"/>
  <c r="AF36" i="18"/>
  <c r="J35" i="18"/>
  <c r="U33" i="18"/>
  <c r="AM31" i="18"/>
  <c r="P30" i="18"/>
  <c r="AH28" i="18"/>
  <c r="AJ26" i="18"/>
  <c r="M25" i="18"/>
  <c r="AF23" i="18"/>
  <c r="I22" i="18"/>
  <c r="T12" i="20"/>
  <c r="V50" i="19"/>
  <c r="F38" i="19"/>
  <c r="Q31" i="19"/>
  <c r="AH24" i="19"/>
  <c r="V17" i="19"/>
  <c r="Y14" i="19"/>
  <c r="AA12" i="19"/>
  <c r="AC10" i="19"/>
  <c r="F9" i="19"/>
  <c r="Y7" i="19"/>
  <c r="AQ5" i="19"/>
  <c r="M59" i="18"/>
  <c r="AE56" i="18"/>
  <c r="H55" i="18"/>
  <c r="Z53" i="18"/>
  <c r="AB51" i="18"/>
  <c r="E50" i="18"/>
  <c r="Y48" i="18"/>
  <c r="AI46" i="18"/>
  <c r="D45" i="18"/>
  <c r="V43" i="18"/>
  <c r="AN41" i="18"/>
  <c r="T9" i="25"/>
  <c r="N15" i="20"/>
  <c r="AF54" i="19"/>
  <c r="AK42" i="19"/>
  <c r="W33" i="19"/>
  <c r="AM26" i="19"/>
  <c r="AP20" i="19"/>
  <c r="F16" i="19"/>
  <c r="AC13" i="19"/>
  <c r="Y21" i="20"/>
  <c r="AB30" i="19"/>
  <c r="AH22" i="20"/>
  <c r="U7" i="19"/>
  <c r="I44" i="18"/>
  <c r="AK28" i="18"/>
  <c r="H27" i="19"/>
  <c r="AJ7" i="19"/>
  <c r="K55" i="18"/>
  <c r="AB48" i="18"/>
  <c r="R42" i="18"/>
  <c r="AG37" i="18"/>
  <c r="Q31" i="18"/>
  <c r="AD26" i="18"/>
  <c r="AJ12" i="20"/>
  <c r="AA34" i="19"/>
  <c r="AA16" i="19"/>
  <c r="AM10" i="19"/>
  <c r="K7" i="19"/>
  <c r="P57" i="18"/>
  <c r="AJ53" i="18"/>
  <c r="M11" i="20"/>
  <c r="AF36" i="19"/>
  <c r="S23" i="19"/>
  <c r="Z14" i="19"/>
  <c r="AL10" i="19"/>
  <c r="AH7" i="19"/>
  <c r="L5" i="19"/>
  <c r="O57" i="18"/>
  <c r="AG55" i="18"/>
  <c r="J54" i="18"/>
  <c r="L52" i="18"/>
  <c r="AD50" i="18"/>
  <c r="G49" i="18"/>
  <c r="S47" i="18"/>
  <c r="AC45" i="18"/>
  <c r="F44" i="18"/>
  <c r="X42" i="18"/>
  <c r="U39" i="18"/>
  <c r="AM37" i="18"/>
  <c r="P36" i="18"/>
  <c r="AB34" i="18"/>
  <c r="E33" i="18"/>
  <c r="W31" i="18"/>
  <c r="AO29" i="18"/>
  <c r="R28" i="18"/>
  <c r="T26" i="18"/>
  <c r="AL24" i="18"/>
  <c r="P23" i="18"/>
  <c r="AH21" i="18"/>
  <c r="AM48" i="20"/>
  <c r="AF9" i="20"/>
  <c r="T47" i="19"/>
  <c r="Z36" i="19"/>
  <c r="AJ29" i="19"/>
  <c r="W22" i="19"/>
  <c r="X16" i="19"/>
  <c r="G14" i="19"/>
  <c r="H12" i="19"/>
  <c r="M10" i="19"/>
  <c r="AE8" i="19"/>
  <c r="I7" i="19"/>
  <c r="AA5" i="19"/>
  <c r="AL57" i="18"/>
  <c r="O56" i="18"/>
  <c r="AG54" i="18"/>
  <c r="J53" i="18"/>
  <c r="L51" i="18"/>
  <c r="AD49" i="18"/>
  <c r="I48" i="18"/>
  <c r="S46" i="18"/>
  <c r="AC44" i="18"/>
  <c r="F43" i="18"/>
  <c r="X41" i="18"/>
  <c r="X33" i="20"/>
  <c r="L12" i="20"/>
  <c r="AJ51" i="19"/>
  <c r="AP39" i="19"/>
  <c r="AQ31" i="19"/>
  <c r="R25" i="19"/>
  <c r="AO14" i="20"/>
  <c r="AG25" i="19"/>
  <c r="H45" i="19"/>
  <c r="Q59" i="18"/>
  <c r="AF25" i="18"/>
  <c r="N16" i="19"/>
  <c r="U6" i="19"/>
  <c r="AK53" i="18"/>
  <c r="U47" i="18"/>
  <c r="Z36" i="18"/>
  <c r="R30" i="18"/>
  <c r="N26" i="18"/>
  <c r="U11" i="20"/>
  <c r="AI30" i="19"/>
  <c r="AK15" i="19"/>
  <c r="AE10" i="19"/>
  <c r="AK5" i="19"/>
  <c r="AG56" i="18"/>
  <c r="L53" i="18"/>
  <c r="AC5" i="20"/>
  <c r="U34" i="19"/>
  <c r="H21" i="19"/>
  <c r="AO13" i="19"/>
  <c r="N10" i="19"/>
  <c r="J7" i="19"/>
  <c r="AX7" i="19" s="1"/>
  <c r="AD59" i="18"/>
  <c r="G57" i="18"/>
  <c r="Y55" i="18"/>
  <c r="AI53" i="18"/>
  <c r="D52" i="18"/>
  <c r="V50" i="18"/>
  <c r="AP48" i="18"/>
  <c r="K47" i="18"/>
  <c r="U45" i="18"/>
  <c r="AM43" i="18"/>
  <c r="P42" i="18"/>
  <c r="M39" i="18"/>
  <c r="AE37" i="18"/>
  <c r="H36" i="18"/>
  <c r="T34" i="18"/>
  <c r="AL32" i="18"/>
  <c r="O31" i="18"/>
  <c r="AG29" i="18"/>
  <c r="J28" i="18"/>
  <c r="L26" i="18"/>
  <c r="AD24" i="18"/>
  <c r="H23" i="18"/>
  <c r="Z21" i="18"/>
  <c r="Q24" i="20"/>
  <c r="Q8" i="20"/>
  <c r="AN45" i="19"/>
  <c r="AJ35" i="19"/>
  <c r="O28" i="19"/>
  <c r="AL21" i="19"/>
  <c r="H16" i="19"/>
  <c r="AN13" i="19"/>
  <c r="AN11" i="19"/>
  <c r="E10" i="19"/>
  <c r="W8" i="19"/>
  <c r="AP6" i="19"/>
  <c r="S5" i="19"/>
  <c r="AD57" i="18"/>
  <c r="G56" i="18"/>
  <c r="Y54" i="18"/>
  <c r="AI52" i="18"/>
  <c r="D51" i="18"/>
  <c r="V49" i="18"/>
  <c r="AP47" i="18"/>
  <c r="K46" i="18"/>
  <c r="U44" i="18"/>
  <c r="AM42" i="18"/>
  <c r="P41" i="18"/>
  <c r="U27" i="20"/>
  <c r="AM10" i="20"/>
  <c r="N50" i="19"/>
  <c r="AJ38" i="19"/>
  <c r="K31" i="19"/>
  <c r="AB24" i="19"/>
  <c r="AD18" i="19"/>
  <c r="AG14" i="19"/>
  <c r="AI12" i="19"/>
  <c r="S13" i="20"/>
  <c r="K24" i="19"/>
  <c r="AP36" i="19"/>
  <c r="J57" i="18"/>
  <c r="Q24" i="18"/>
  <c r="X15" i="19"/>
  <c r="E6" i="19"/>
  <c r="U53" i="18"/>
  <c r="E47" i="18"/>
  <c r="J36" i="18"/>
  <c r="J30" i="18"/>
  <c r="O25" i="18"/>
  <c r="K7" i="20"/>
  <c r="L29" i="19"/>
  <c r="R14" i="19"/>
  <c r="O10" i="19"/>
  <c r="AX10" i="19" s="1"/>
  <c r="AC5" i="19"/>
  <c r="Y56" i="18"/>
  <c r="D53" i="18"/>
  <c r="Z53" i="19"/>
  <c r="AE33" i="19"/>
  <c r="R20" i="19"/>
  <c r="AF13" i="19"/>
  <c r="F10" i="19"/>
  <c r="AQ6" i="19"/>
  <c r="V59" i="18"/>
  <c r="AN56" i="18"/>
  <c r="Q55" i="18"/>
  <c r="AA53" i="18"/>
  <c r="AK51" i="18"/>
  <c r="N50" i="18"/>
  <c r="AH48" i="18"/>
  <c r="AJ46" i="18"/>
  <c r="M45" i="18"/>
  <c r="AE43" i="18"/>
  <c r="H42" i="18"/>
  <c r="E39" i="18"/>
  <c r="W37" i="18"/>
  <c r="AP35" i="18"/>
  <c r="L34" i="18"/>
  <c r="AD32" i="18"/>
  <c r="G31" i="18"/>
  <c r="Y29" i="18"/>
  <c r="AI27" i="18"/>
  <c r="D26" i="18"/>
  <c r="V24" i="18"/>
  <c r="AO22" i="18"/>
  <c r="R21" i="18"/>
  <c r="AG21" i="20"/>
  <c r="AJ6" i="20"/>
  <c r="R44" i="19"/>
  <c r="S34" i="19"/>
  <c r="AD27" i="19"/>
  <c r="F21" i="19"/>
  <c r="AH15" i="19"/>
  <c r="AD13" i="19"/>
  <c r="AE11" i="19"/>
  <c r="AL9" i="19"/>
  <c r="O8" i="19"/>
  <c r="AH6" i="19"/>
  <c r="K5" i="19"/>
  <c r="V57" i="18"/>
  <c r="AN55" i="18"/>
  <c r="Q54" i="18"/>
  <c r="AA52" i="18"/>
  <c r="AK50" i="18"/>
  <c r="N49" i="18"/>
  <c r="AH47" i="18"/>
  <c r="AJ45" i="18"/>
  <c r="M44" i="18"/>
  <c r="AE42" i="18"/>
  <c r="H41" i="18"/>
  <c r="X21" i="20"/>
  <c r="X9" i="20"/>
  <c r="AH48" i="19"/>
  <c r="N37" i="19"/>
  <c r="U30" i="19"/>
  <c r="AQ23" i="19"/>
  <c r="AN17" i="19"/>
  <c r="X14" i="19"/>
  <c r="Z12" i="19"/>
  <c r="U24" i="19"/>
  <c r="AM50" i="19"/>
  <c r="I20" i="19"/>
  <c r="AC23" i="19"/>
  <c r="AD53" i="18"/>
  <c r="AO38" i="18"/>
  <c r="AO39" i="20"/>
  <c r="L12" i="19"/>
  <c r="AN59" i="18"/>
  <c r="N52" i="18"/>
  <c r="AM45" i="18"/>
  <c r="AL34" i="18"/>
  <c r="AA29" i="18"/>
  <c r="G25" i="18"/>
  <c r="P49" i="19"/>
  <c r="AL27" i="19"/>
  <c r="I14" i="19"/>
  <c r="P9" i="19"/>
  <c r="M5" i="19"/>
  <c r="I56" i="18"/>
  <c r="AC52" i="18"/>
  <c r="AD50" i="19"/>
  <c r="I32" i="19"/>
  <c r="AL18" i="19"/>
  <c r="M13" i="19"/>
  <c r="AE9" i="19"/>
  <c r="AA6" i="19"/>
  <c r="N59" i="18"/>
  <c r="AF56" i="18"/>
  <c r="I55" i="18"/>
  <c r="S53" i="18"/>
  <c r="AC51" i="18"/>
  <c r="F50" i="18"/>
  <c r="Z48" i="18"/>
  <c r="AB46" i="18"/>
  <c r="E45" i="18"/>
  <c r="W43" i="18"/>
  <c r="AO41" i="18"/>
  <c r="AL38" i="18"/>
  <c r="O37" i="18"/>
  <c r="AH35" i="18"/>
  <c r="D34" i="18"/>
  <c r="V32" i="18"/>
  <c r="AN30" i="18"/>
  <c r="Q29" i="18"/>
  <c r="AA27" i="18"/>
  <c r="AK25" i="18"/>
  <c r="N24" i="18"/>
  <c r="AG22" i="18"/>
  <c r="J21" i="18"/>
  <c r="X18" i="20"/>
  <c r="U5" i="20"/>
  <c r="W41" i="19"/>
  <c r="AC33" i="19"/>
  <c r="AO26" i="19"/>
  <c r="P20" i="19"/>
  <c r="R15" i="19"/>
  <c r="U13" i="19"/>
  <c r="V11" i="19"/>
  <c r="AD9" i="19"/>
  <c r="G8" i="19"/>
  <c r="Z6" i="19"/>
  <c r="AK59" i="18"/>
  <c r="N57" i="18"/>
  <c r="AF55" i="18"/>
  <c r="I54" i="18"/>
  <c r="S52" i="18"/>
  <c r="AC50" i="18"/>
  <c r="F49" i="18"/>
  <c r="Z47" i="18"/>
  <c r="AB45" i="18"/>
  <c r="E44" i="18"/>
  <c r="W42" i="18"/>
  <c r="AL19" i="20"/>
  <c r="I8" i="20"/>
  <c r="L47" i="19"/>
  <c r="X36" i="19"/>
  <c r="AD29" i="19"/>
  <c r="K23" i="19"/>
  <c r="Q17" i="19"/>
  <c r="O14" i="19"/>
  <c r="AX14" i="19" s="1"/>
  <c r="AD25" i="20"/>
  <c r="AA44" i="19"/>
  <c r="AC18" i="19"/>
  <c r="J19" i="19"/>
  <c r="F53" i="18"/>
  <c r="Z37" i="18"/>
  <c r="AC20" i="20"/>
  <c r="Y11" i="19"/>
  <c r="X59" i="18"/>
  <c r="AM51" i="18"/>
  <c r="W45" i="18"/>
  <c r="V34" i="18"/>
  <c r="T28" i="18"/>
  <c r="AF24" i="18"/>
  <c r="AJ47" i="19"/>
  <c r="J24" i="19"/>
  <c r="AG13" i="19"/>
  <c r="H9" i="19"/>
  <c r="AM59" i="18"/>
  <c r="AH55" i="18"/>
  <c r="O28" i="20"/>
  <c r="AB47" i="19"/>
  <c r="AC30" i="19"/>
  <c r="X17" i="19"/>
  <c r="AB12" i="19"/>
  <c r="O9" i="19"/>
  <c r="S6" i="19"/>
  <c r="F59" i="18"/>
  <c r="X56" i="18"/>
  <c r="AP54" i="18"/>
  <c r="K53" i="18"/>
  <c r="U51" i="18"/>
  <c r="AM49" i="18"/>
  <c r="R48" i="18"/>
  <c r="T46" i="18"/>
  <c r="AL44" i="18"/>
  <c r="O43" i="18"/>
  <c r="AG41" i="18"/>
  <c r="AD38" i="18"/>
  <c r="G37" i="18"/>
  <c r="Z35" i="18"/>
  <c r="AK33" i="18"/>
  <c r="N32" i="18"/>
  <c r="AF30" i="18"/>
  <c r="I29" i="18"/>
  <c r="S27" i="18"/>
  <c r="AC25" i="18"/>
  <c r="F24" i="18"/>
  <c r="Y22" i="18"/>
  <c r="V15" i="20"/>
  <c r="AN54" i="19"/>
  <c r="H40" i="19"/>
  <c r="AM32" i="19"/>
  <c r="I26" i="19"/>
  <c r="Z19" i="19"/>
  <c r="E15" i="19"/>
  <c r="L13" i="19"/>
  <c r="M11" i="19"/>
  <c r="V9" i="19"/>
  <c r="AO7" i="19"/>
  <c r="R6" i="19"/>
  <c r="AC59" i="18"/>
  <c r="F57" i="18"/>
  <c r="X55" i="18"/>
  <c r="AP53" i="18"/>
  <c r="K52" i="18"/>
  <c r="U50" i="18"/>
  <c r="AO48" i="18"/>
  <c r="R47" i="18"/>
  <c r="T45" i="18"/>
  <c r="AL43" i="18"/>
  <c r="O42" i="18"/>
  <c r="P18" i="20"/>
  <c r="AB6" i="20"/>
  <c r="AF45" i="19"/>
  <c r="AH35" i="19"/>
  <c r="M28" i="19"/>
  <c r="U22" i="19"/>
  <c r="AN16" i="19"/>
  <c r="P32" i="19"/>
  <c r="T29" i="18"/>
  <c r="I49" i="18"/>
  <c r="AL26" i="18"/>
  <c r="AQ11" i="19"/>
  <c r="H14" i="20"/>
  <c r="N11" i="19"/>
  <c r="AO55" i="18"/>
  <c r="O49" i="18"/>
  <c r="AF42" i="18"/>
  <c r="F38" i="18"/>
  <c r="AE31" i="18"/>
  <c r="E25" i="18"/>
  <c r="E11" i="20"/>
  <c r="M23" i="19"/>
  <c r="U10" i="19"/>
  <c r="E59" i="18"/>
  <c r="T51" i="18"/>
  <c r="AK44" i="18"/>
  <c r="AH13" i="20"/>
  <c r="G26" i="19"/>
  <c r="AL13" i="19"/>
  <c r="L11" i="19"/>
  <c r="M9" i="19"/>
  <c r="AF7" i="19"/>
  <c r="I6" i="19"/>
  <c r="T59" i="18"/>
  <c r="AL56" i="18"/>
  <c r="O55" i="18"/>
  <c r="AG53" i="18"/>
  <c r="J52" i="18"/>
  <c r="AB16" i="20"/>
  <c r="X54" i="19"/>
  <c r="AD38" i="19"/>
  <c r="AE32" i="19"/>
  <c r="AG26" i="19"/>
  <c r="H20" i="19"/>
  <c r="O15" i="19"/>
  <c r="AX15" i="19" s="1"/>
  <c r="AQ12" i="19"/>
  <c r="K11" i="19"/>
  <c r="T9" i="19"/>
  <c r="AE7" i="19"/>
  <c r="H6" i="19"/>
  <c r="S59" i="18"/>
  <c r="AC56" i="18"/>
  <c r="F55" i="18"/>
  <c r="X53" i="18"/>
  <c r="AP51" i="18"/>
  <c r="K50" i="18"/>
  <c r="W48" i="18"/>
  <c r="AO46" i="18"/>
  <c r="R45" i="18"/>
  <c r="AP12" i="19"/>
  <c r="G53" i="18"/>
  <c r="P48" i="18"/>
  <c r="W44" i="18"/>
  <c r="E41" i="18"/>
  <c r="AN37" i="18"/>
  <c r="K35" i="18"/>
  <c r="W32" i="18"/>
  <c r="AH29" i="18"/>
  <c r="P27" i="18"/>
  <c r="W24" i="18"/>
  <c r="M22" i="18"/>
  <c r="AN20" i="18"/>
  <c r="Q19" i="18"/>
  <c r="T17" i="18"/>
  <c r="AL15" i="18"/>
  <c r="O14" i="18"/>
  <c r="AG12" i="18"/>
  <c r="AJ9" i="18"/>
  <c r="M8" i="18"/>
  <c r="AF6" i="18"/>
  <c r="I5" i="18"/>
  <c r="V14" i="19"/>
  <c r="K57" i="18"/>
  <c r="AF49" i="18"/>
  <c r="AG45" i="18"/>
  <c r="Y42" i="18"/>
  <c r="W38" i="18"/>
  <c r="J11" i="19"/>
  <c r="AC28" i="19"/>
  <c r="AH42" i="18"/>
  <c r="T20" i="20"/>
  <c r="AA7" i="19"/>
  <c r="L38" i="19"/>
  <c r="H8" i="19"/>
  <c r="R54" i="18"/>
  <c r="AA47" i="18"/>
  <c r="I41" i="18"/>
  <c r="X36" i="18"/>
  <c r="H30" i="18"/>
  <c r="X23" i="18"/>
  <c r="AP48" i="19"/>
  <c r="AP16" i="19"/>
  <c r="AM8" i="19"/>
  <c r="W56" i="18"/>
  <c r="AL49" i="18"/>
  <c r="N43" i="18"/>
  <c r="J53" i="19"/>
  <c r="J20" i="19"/>
  <c r="K13" i="19"/>
  <c r="AB10" i="19"/>
  <c r="AL8" i="19"/>
  <c r="P7" i="19"/>
  <c r="AH5" i="19"/>
  <c r="D59" i="18"/>
  <c r="V56" i="18"/>
  <c r="AN54" i="18"/>
  <c r="Q53" i="18"/>
  <c r="AA51" i="18"/>
  <c r="Z13" i="20"/>
  <c r="F50" i="19"/>
  <c r="H37" i="19"/>
  <c r="I31" i="19"/>
  <c r="Z24" i="19"/>
  <c r="AB18" i="19"/>
  <c r="W14" i="19"/>
  <c r="X12" i="19"/>
  <c r="AI10" i="19"/>
  <c r="AK8" i="19"/>
  <c r="O7" i="19"/>
  <c r="AG5" i="19"/>
  <c r="AJ57" i="18"/>
  <c r="M56" i="18"/>
  <c r="AE54" i="18"/>
  <c r="H53" i="18"/>
  <c r="Z51" i="18"/>
  <c r="AB49" i="18"/>
  <c r="G48" i="18"/>
  <c r="Y46" i="18"/>
  <c r="AQ52" i="19"/>
  <c r="AQ9" i="19"/>
  <c r="Q51" i="18"/>
  <c r="O47" i="18"/>
  <c r="AF43" i="18"/>
  <c r="AI39" i="18"/>
  <c r="N37" i="18"/>
  <c r="R34" i="18"/>
  <c r="AL31" i="18"/>
  <c r="H29" i="18"/>
  <c r="R26" i="18"/>
  <c r="AJ23" i="18"/>
  <c r="V21" i="18"/>
  <c r="X20" i="18"/>
  <c r="AI18" i="18"/>
  <c r="D17" i="18"/>
  <c r="V15" i="18"/>
  <c r="AN13" i="18"/>
  <c r="Q12" i="18"/>
  <c r="T9" i="18"/>
  <c r="AM7" i="18"/>
  <c r="P6" i="18"/>
  <c r="T16" i="20"/>
  <c r="I11" i="19"/>
  <c r="V54" i="18"/>
  <c r="AI48" i="18"/>
  <c r="AJ44" i="18"/>
  <c r="AH41" i="18"/>
  <c r="AL37" i="18"/>
  <c r="I35" i="18"/>
  <c r="U32" i="18"/>
  <c r="D30" i="18"/>
  <c r="H13" i="19"/>
  <c r="AO9" i="19"/>
  <c r="AE39" i="18"/>
  <c r="AH44" i="19"/>
  <c r="O59" i="18"/>
  <c r="U28" i="19"/>
  <c r="K6" i="19"/>
  <c r="AJ52" i="18"/>
  <c r="L46" i="18"/>
  <c r="R35" i="18"/>
  <c r="AP28" i="18"/>
  <c r="Q22" i="18"/>
  <c r="AL38" i="19"/>
  <c r="AH14" i="19"/>
  <c r="AG7" i="19"/>
  <c r="P55" i="18"/>
  <c r="AG48" i="18"/>
  <c r="G42" i="18"/>
  <c r="J44" i="19"/>
  <c r="T19" i="19"/>
  <c r="P12" i="19"/>
  <c r="T10" i="19"/>
  <c r="AD8" i="19"/>
  <c r="H7" i="19"/>
  <c r="Z5" i="19"/>
  <c r="AK57" i="18"/>
  <c r="N56" i="18"/>
  <c r="AF54" i="18"/>
  <c r="I53" i="18"/>
  <c r="K31" i="20"/>
  <c r="AE10" i="20"/>
  <c r="Z48" i="19"/>
  <c r="R36" i="19"/>
  <c r="S30" i="19"/>
  <c r="AK23" i="19"/>
  <c r="AL17" i="19"/>
  <c r="N14" i="19"/>
  <c r="O12" i="19"/>
  <c r="AX12" i="19" s="1"/>
  <c r="AA10" i="19"/>
  <c r="AC8" i="19"/>
  <c r="G7" i="19"/>
  <c r="Y5" i="19"/>
  <c r="AB57" i="18"/>
  <c r="E56" i="18"/>
  <c r="W54" i="18"/>
  <c r="AO52" i="18"/>
  <c r="R51" i="18"/>
  <c r="T49" i="18"/>
  <c r="AN47" i="18"/>
  <c r="Q46" i="18"/>
  <c r="AQ43" i="19"/>
  <c r="T8" i="19"/>
  <c r="AJ50" i="18"/>
  <c r="AK46" i="18"/>
  <c r="P43" i="18"/>
  <c r="V39" i="18"/>
  <c r="AE36" i="18"/>
  <c r="E34" i="18"/>
  <c r="AA31" i="18"/>
  <c r="AL28" i="18"/>
  <c r="E26" i="18"/>
  <c r="Y23" i="18"/>
  <c r="L21" i="18"/>
  <c r="P20" i="18"/>
  <c r="AA18" i="18"/>
  <c r="AK16" i="18"/>
  <c r="N15" i="18"/>
  <c r="AF13" i="18"/>
  <c r="I12" i="18"/>
  <c r="AQ8" i="19"/>
  <c r="R8" i="19"/>
  <c r="H38" i="18"/>
  <c r="AH36" i="19"/>
  <c r="AF57" i="18"/>
  <c r="Z25" i="19"/>
  <c r="T5" i="19"/>
  <c r="T52" i="18"/>
  <c r="AK45" i="18"/>
  <c r="AJ34" i="18"/>
  <c r="Z28" i="18"/>
  <c r="AP21" i="18"/>
  <c r="P37" i="19"/>
  <c r="P14" i="19"/>
  <c r="Q7" i="19"/>
  <c r="AO54" i="18"/>
  <c r="Q48" i="18"/>
  <c r="AF41" i="18"/>
  <c r="O41" i="19"/>
  <c r="AX41" i="19" s="1"/>
  <c r="V16" i="19"/>
  <c r="G12" i="19"/>
  <c r="L10" i="19"/>
  <c r="V8" i="19"/>
  <c r="AO6" i="19"/>
  <c r="R5" i="19"/>
  <c r="AC57" i="18"/>
  <c r="F56" i="18"/>
  <c r="X54" i="18"/>
  <c r="AP52" i="18"/>
  <c r="AN23" i="20"/>
  <c r="P9" i="20"/>
  <c r="X45" i="19"/>
  <c r="AB35" i="19"/>
  <c r="AB29" i="19"/>
  <c r="E23" i="19"/>
  <c r="P17" i="19"/>
  <c r="AK13" i="19"/>
  <c r="F12" i="19"/>
  <c r="S10" i="19"/>
  <c r="U8" i="19"/>
  <c r="AN6" i="19"/>
  <c r="Q5" i="19"/>
  <c r="T57" i="18"/>
  <c r="AL55" i="18"/>
  <c r="O54" i="18"/>
  <c r="AG52" i="18"/>
  <c r="J51" i="18"/>
  <c r="L49" i="18"/>
  <c r="AF47" i="18"/>
  <c r="I46" i="18"/>
  <c r="Z35" i="19"/>
  <c r="AF5" i="19"/>
  <c r="O50" i="18"/>
  <c r="P46" i="18"/>
  <c r="AB42" i="18"/>
  <c r="J39" i="18"/>
  <c r="T36" i="18"/>
  <c r="AH33" i="18"/>
  <c r="M31" i="18"/>
  <c r="X28" i="18"/>
  <c r="AH25" i="18"/>
  <c r="N23" i="18"/>
  <c r="H20" i="18"/>
  <c r="S18" i="18"/>
  <c r="AC16" i="18"/>
  <c r="F15" i="18"/>
  <c r="X13" i="18"/>
  <c r="AI10" i="18"/>
  <c r="D9" i="18"/>
  <c r="W7" i="18"/>
  <c r="AO5" i="18"/>
  <c r="U42" i="19"/>
  <c r="L8" i="19"/>
  <c r="AO51" i="18"/>
  <c r="AG47" i="18"/>
  <c r="D44" i="18"/>
  <c r="AH39" i="18"/>
  <c r="V12" i="20"/>
  <c r="AP49" i="18"/>
  <c r="Q57" i="18"/>
  <c r="O33" i="18"/>
  <c r="U23" i="19"/>
  <c r="J55" i="18"/>
  <c r="J16" i="19"/>
  <c r="AM57" i="18"/>
  <c r="M51" i="18"/>
  <c r="AD44" i="18"/>
  <c r="AC33" i="18"/>
  <c r="K27" i="18"/>
  <c r="G32" i="19"/>
  <c r="AJ12" i="19"/>
  <c r="J6" i="19"/>
  <c r="AH53" i="18"/>
  <c r="J47" i="18"/>
  <c r="M34" i="19"/>
  <c r="AF15" i="19"/>
  <c r="AM11" i="19"/>
  <c r="AK9" i="19"/>
  <c r="N8" i="19"/>
  <c r="AG6" i="19"/>
  <c r="J5" i="19"/>
  <c r="U57" i="18"/>
  <c r="AM55" i="18"/>
  <c r="P54" i="18"/>
  <c r="AH52" i="18"/>
  <c r="O21" i="20"/>
  <c r="AQ7" i="20"/>
  <c r="AC42" i="19"/>
  <c r="AQ34" i="19"/>
  <c r="AM28" i="19"/>
  <c r="O22" i="19"/>
  <c r="AX22" i="19" s="1"/>
  <c r="AI16" i="19"/>
  <c r="AB13" i="19"/>
  <c r="AL11" i="19"/>
  <c r="K10" i="19"/>
  <c r="M8" i="19"/>
  <c r="AF6" i="19"/>
  <c r="I5" i="19"/>
  <c r="L57" i="18"/>
  <c r="AD55" i="18"/>
  <c r="G54" i="18"/>
  <c r="Y52" i="18"/>
  <c r="AI50" i="18"/>
  <c r="D49" i="18"/>
  <c r="X47" i="18"/>
  <c r="AP45" i="18"/>
  <c r="M30" i="19"/>
  <c r="AP59" i="18"/>
  <c r="AI49" i="18"/>
  <c r="AI45" i="18"/>
  <c r="L42" i="18"/>
  <c r="AK38" i="18"/>
  <c r="F36" i="18"/>
  <c r="T33" i="18"/>
  <c r="AD30" i="18"/>
  <c r="K28" i="18"/>
  <c r="T25" i="18"/>
  <c r="D23" i="18"/>
  <c r="AO19" i="18"/>
  <c r="K18" i="18"/>
  <c r="U16" i="18"/>
  <c r="AM14" i="18"/>
  <c r="P13" i="18"/>
  <c r="AA10" i="18"/>
  <c r="AK8" i="18"/>
  <c r="O7" i="18"/>
  <c r="AG5" i="18"/>
  <c r="AE26" i="19"/>
  <c r="AC25" i="20"/>
  <c r="P45" i="18"/>
  <c r="AA55" i="18"/>
  <c r="AG31" i="18"/>
  <c r="F17" i="19"/>
  <c r="S54" i="18"/>
  <c r="G15" i="19"/>
  <c r="W57" i="18"/>
  <c r="AL50" i="18"/>
  <c r="N44" i="18"/>
  <c r="AC39" i="18"/>
  <c r="M33" i="18"/>
  <c r="AB26" i="18"/>
  <c r="AA30" i="19"/>
  <c r="R12" i="19"/>
  <c r="AI5" i="19"/>
  <c r="R53" i="18"/>
  <c r="AA46" i="18"/>
  <c r="AO44" i="20"/>
  <c r="AG32" i="19"/>
  <c r="P15" i="19"/>
  <c r="AD11" i="19"/>
  <c r="AC9" i="19"/>
  <c r="F8" i="19"/>
  <c r="Y6" i="19"/>
  <c r="AJ59" i="18"/>
  <c r="M57" i="18"/>
  <c r="AE55" i="18"/>
  <c r="H54" i="18"/>
  <c r="Z52" i="18"/>
  <c r="AD19" i="20"/>
  <c r="T6" i="20"/>
  <c r="G41" i="19"/>
  <c r="K34" i="19"/>
  <c r="G28" i="19"/>
  <c r="AD21" i="19"/>
  <c r="S16" i="19"/>
  <c r="S13" i="19"/>
  <c r="AC11" i="19"/>
  <c r="AJ9" i="19"/>
  <c r="E8" i="19"/>
  <c r="X6" i="19"/>
  <c r="AI59" i="18"/>
  <c r="D57" i="18"/>
  <c r="V55" i="18"/>
  <c r="AN53" i="18"/>
  <c r="Q52" i="18"/>
  <c r="AA50" i="18"/>
  <c r="AM48" i="18"/>
  <c r="P47" i="18"/>
  <c r="AH45" i="18"/>
  <c r="AG17" i="19"/>
  <c r="S57" i="18"/>
  <c r="M49" i="18"/>
  <c r="N45" i="18"/>
  <c r="AK41" i="18"/>
  <c r="Z38" i="18"/>
  <c r="AL35" i="18"/>
  <c r="I33" i="18"/>
  <c r="Q30" i="18"/>
  <c r="AO27" i="18"/>
  <c r="I25" i="18"/>
  <c r="AH22" i="18"/>
  <c r="AG19" i="18"/>
  <c r="AJ17" i="18"/>
  <c r="M16" i="18"/>
  <c r="AE14" i="18"/>
  <c r="H13" i="18"/>
  <c r="S10" i="18"/>
  <c r="AC8" i="18"/>
  <c r="G7" i="18"/>
  <c r="Y5" i="18"/>
  <c r="M22" i="19"/>
  <c r="X5" i="19"/>
  <c r="AH50" i="18"/>
  <c r="AH46" i="18"/>
  <c r="M43" i="18"/>
  <c r="I39" i="18"/>
  <c r="Q36" i="18"/>
  <c r="AG33" i="18"/>
  <c r="L31" i="18"/>
  <c r="AI28" i="18"/>
  <c r="P19" i="20"/>
  <c r="L43" i="19"/>
  <c r="AO20" i="20"/>
  <c r="I45" i="19"/>
  <c r="Y24" i="20"/>
  <c r="AM46" i="19"/>
  <c r="AI48" i="19"/>
  <c r="K44" i="19"/>
  <c r="U47" i="19"/>
  <c r="AA20" i="19"/>
  <c r="AA53" i="19"/>
  <c r="AO21" i="19"/>
  <c r="AD23" i="19"/>
  <c r="AQ48" i="19"/>
  <c r="T52" i="19"/>
  <c r="I54" i="19"/>
  <c r="AP26" i="19"/>
  <c r="L52" i="19"/>
  <c r="P28" i="19"/>
  <c r="E12" i="20"/>
  <c r="K17" i="20"/>
  <c r="AJ31" i="19"/>
  <c r="G19" i="20"/>
  <c r="M20" i="20"/>
  <c r="T31" i="19"/>
  <c r="L31" i="19"/>
  <c r="G26" i="20"/>
  <c r="AD30" i="19"/>
  <c r="X33" i="19"/>
  <c r="AK35" i="19"/>
  <c r="AB44" i="19"/>
  <c r="AC6" i="25"/>
  <c r="O20" i="20"/>
  <c r="AX20" i="20" s="1"/>
  <c r="AM34" i="19"/>
  <c r="AN33" i="19"/>
  <c r="P22" i="19"/>
  <c r="AF19" i="20"/>
  <c r="AN15" i="20"/>
  <c r="AJ13" i="20"/>
  <c r="Y10" i="20"/>
  <c r="AK7" i="20"/>
  <c r="R45" i="19"/>
  <c r="Z33" i="20"/>
  <c r="S23" i="20"/>
  <c r="AE20" i="20"/>
  <c r="Y18" i="20"/>
  <c r="U16" i="20"/>
  <c r="Q14" i="20"/>
  <c r="U12" i="20"/>
  <c r="Q9" i="20"/>
  <c r="AL5" i="20"/>
  <c r="E47" i="19"/>
  <c r="AB43" i="19"/>
  <c r="AF41" i="19"/>
  <c r="I40" i="19"/>
  <c r="U38" i="19"/>
  <c r="AG36" i="19"/>
  <c r="K35" i="19"/>
  <c r="N33" i="19"/>
  <c r="AH31" i="19"/>
  <c r="AK29" i="19"/>
  <c r="N28" i="19"/>
  <c r="AF26" i="19"/>
  <c r="I25" i="19"/>
  <c r="T23" i="19"/>
  <c r="AE21" i="19"/>
  <c r="R32" i="19"/>
  <c r="Q21" i="19"/>
  <c r="AH18" i="20"/>
  <c r="AF15" i="20"/>
  <c r="AB13" i="20"/>
  <c r="Q10" i="20"/>
  <c r="AC7" i="20"/>
  <c r="AO41" i="19"/>
  <c r="P31" i="20"/>
  <c r="AJ22" i="20"/>
  <c r="U20" i="20"/>
  <c r="Q18" i="20"/>
  <c r="AM15" i="20"/>
  <c r="I14" i="20"/>
  <c r="AN10" i="20"/>
  <c r="AP8" i="20"/>
  <c r="AD5" i="20"/>
  <c r="G46" i="19"/>
  <c r="T43" i="19"/>
  <c r="X41" i="19"/>
  <c r="AQ39" i="19"/>
  <c r="M38" i="19"/>
  <c r="Y36" i="19"/>
  <c r="AJ34" i="19"/>
  <c r="F33" i="19"/>
  <c r="Z31" i="19"/>
  <c r="AC29" i="19"/>
  <c r="F28" i="19"/>
  <c r="X26" i="19"/>
  <c r="AQ24" i="19"/>
  <c r="L23" i="19"/>
  <c r="W21" i="19"/>
  <c r="AQ19" i="19"/>
  <c r="M18" i="19"/>
  <c r="AG16" i="19"/>
  <c r="K15" i="19"/>
  <c r="W13" i="19"/>
  <c r="AP11" i="19"/>
  <c r="AM20" i="20"/>
  <c r="AA7" i="20"/>
  <c r="AI43" i="19"/>
  <c r="T35" i="19"/>
  <c r="AE28" i="19"/>
  <c r="G22" i="19"/>
  <c r="AF16" i="19"/>
  <c r="K14" i="19"/>
  <c r="M12" i="19"/>
  <c r="Q10" i="19"/>
  <c r="AI8" i="19"/>
  <c r="E7" i="19"/>
  <c r="W5" i="19"/>
  <c r="AP57" i="18"/>
  <c r="K56" i="18"/>
  <c r="U54" i="18"/>
  <c r="AM52" i="18"/>
  <c r="P51" i="18"/>
  <c r="AH49" i="18"/>
  <c r="E48" i="18"/>
  <c r="W46" i="18"/>
  <c r="AO44" i="18"/>
  <c r="R43" i="18"/>
  <c r="T41" i="18"/>
  <c r="AG38" i="18"/>
  <c r="J37" i="18"/>
  <c r="M35" i="18"/>
  <c r="AF33" i="18"/>
  <c r="I32" i="18"/>
  <c r="S30" i="18"/>
  <c r="AC28" i="18"/>
  <c r="F27" i="18"/>
  <c r="X25" i="18"/>
  <c r="AI23" i="18"/>
  <c r="D22" i="18"/>
  <c r="Z17" i="20"/>
  <c r="X49" i="19"/>
  <c r="AD37" i="19"/>
  <c r="AA31" i="19"/>
  <c r="AH25" i="19"/>
  <c r="N18" i="19"/>
  <c r="AM14" i="19"/>
  <c r="F13" i="19"/>
  <c r="AF28" i="19"/>
  <c r="AI20" i="19"/>
  <c r="AJ17" i="20"/>
  <c r="X15" i="20"/>
  <c r="T13" i="20"/>
  <c r="AP9" i="20"/>
  <c r="U7" i="20"/>
  <c r="J40" i="19"/>
  <c r="S28" i="20"/>
  <c r="N22" i="20"/>
  <c r="AM19" i="20"/>
  <c r="AQ17" i="20"/>
  <c r="AE15" i="20"/>
  <c r="AQ13" i="20"/>
  <c r="AF10" i="20"/>
  <c r="AH8" i="20"/>
  <c r="V5" i="20"/>
  <c r="Y45" i="19"/>
  <c r="AL42" i="19"/>
  <c r="P41" i="19"/>
  <c r="AI39" i="19"/>
  <c r="AM37" i="19"/>
  <c r="Q36" i="19"/>
  <c r="AX36" i="19" s="1"/>
  <c r="AB34" i="19"/>
  <c r="AN32" i="19"/>
  <c r="R31" i="19"/>
  <c r="U29" i="19"/>
  <c r="AM27" i="19"/>
  <c r="P26" i="19"/>
  <c r="AI24" i="19"/>
  <c r="AL22" i="19"/>
  <c r="O21" i="19"/>
  <c r="AI19" i="19"/>
  <c r="E18" i="19"/>
  <c r="Y16" i="19"/>
  <c r="AK14" i="19"/>
  <c r="O13" i="19"/>
  <c r="AX13" i="19" s="1"/>
  <c r="AH11" i="19"/>
  <c r="N19" i="20"/>
  <c r="H54" i="19"/>
  <c r="M42" i="19"/>
  <c r="AI34" i="19"/>
  <c r="N27" i="19"/>
  <c r="V21" i="19"/>
  <c r="P16" i="19"/>
  <c r="AI13" i="19"/>
  <c r="AJ11" i="19"/>
  <c r="I10" i="19"/>
  <c r="AA8" i="19"/>
  <c r="AL6" i="19"/>
  <c r="O5" i="19"/>
  <c r="AH57" i="18"/>
  <c r="AJ55" i="18"/>
  <c r="M54" i="18"/>
  <c r="AE52" i="18"/>
  <c r="H51" i="18"/>
  <c r="Z49" i="18"/>
  <c r="AL47" i="18"/>
  <c r="O46" i="18"/>
  <c r="AG44" i="18"/>
  <c r="J43" i="18"/>
  <c r="L41" i="18"/>
  <c r="Y38" i="18"/>
  <c r="AI36" i="18"/>
  <c r="E35" i="18"/>
  <c r="X33" i="18"/>
  <c r="AP31" i="18"/>
  <c r="K30" i="18"/>
  <c r="U28" i="18"/>
  <c r="AM26" i="18"/>
  <c r="P25" i="18"/>
  <c r="AA23" i="18"/>
  <c r="AK21" i="18"/>
  <c r="X14" i="20"/>
  <c r="V46" i="19"/>
  <c r="AN36" i="19"/>
  <c r="AK30" i="19"/>
  <c r="L24" i="19"/>
  <c r="AD17" i="19"/>
  <c r="AB14" i="19"/>
  <c r="AM12" i="19"/>
  <c r="AN10" i="19"/>
  <c r="AG27" i="19"/>
  <c r="AC19" i="19"/>
  <c r="AB17" i="20"/>
  <c r="P15" i="20"/>
  <c r="AL12" i="20"/>
  <c r="AH9" i="20"/>
  <c r="M7" i="20"/>
  <c r="T39" i="19"/>
  <c r="V27" i="20"/>
  <c r="AQ21" i="20"/>
  <c r="AE19" i="20"/>
  <c r="AI17" i="20"/>
  <c r="W15" i="20"/>
  <c r="AI13" i="20"/>
  <c r="X10" i="20"/>
  <c r="Z8" i="20"/>
  <c r="Q54" i="19"/>
  <c r="Q45" i="19"/>
  <c r="AD42" i="19"/>
  <c r="H41" i="19"/>
  <c r="AA39" i="19"/>
  <c r="AE37" i="19"/>
  <c r="I36" i="19"/>
  <c r="T34" i="19"/>
  <c r="AF32" i="19"/>
  <c r="J31" i="19"/>
  <c r="M29" i="19"/>
  <c r="AE27" i="19"/>
  <c r="H26" i="19"/>
  <c r="AA24" i="19"/>
  <c r="AD22" i="19"/>
  <c r="G21" i="19"/>
  <c r="AA19" i="19"/>
  <c r="AM17" i="19"/>
  <c r="Q16" i="19"/>
  <c r="AC14" i="19"/>
  <c r="G13" i="19"/>
  <c r="Z11" i="19"/>
  <c r="AH17" i="20"/>
  <c r="AI52" i="19"/>
  <c r="AN40" i="19"/>
  <c r="M33" i="19"/>
  <c r="Y26" i="19"/>
  <c r="AF20" i="19"/>
  <c r="AP15" i="19"/>
  <c r="Z13" i="19"/>
  <c r="AA11" i="19"/>
  <c r="AP9" i="19"/>
  <c r="S8" i="19"/>
  <c r="AD6" i="19"/>
  <c r="G5" i="19"/>
  <c r="Z57" i="18"/>
  <c r="AB55" i="18"/>
  <c r="E54" i="18"/>
  <c r="W52" i="18"/>
  <c r="AO50" i="18"/>
  <c r="R49" i="18"/>
  <c r="AD47" i="18"/>
  <c r="G46" i="18"/>
  <c r="Y44" i="18"/>
  <c r="AI42" i="18"/>
  <c r="D41" i="18"/>
  <c r="AN39" i="18"/>
  <c r="Q38" i="18"/>
  <c r="AA36" i="18"/>
  <c r="AM34" i="18"/>
  <c r="P33" i="18"/>
  <c r="AH31" i="18"/>
  <c r="AJ29" i="18"/>
  <c r="M28" i="18"/>
  <c r="AE26" i="18"/>
  <c r="H25" i="18"/>
  <c r="S23" i="18"/>
  <c r="AC21" i="18"/>
  <c r="AC11" i="20"/>
  <c r="AP44" i="19"/>
  <c r="H36" i="19"/>
  <c r="E30" i="19"/>
  <c r="AA23" i="19"/>
  <c r="H17" i="19"/>
  <c r="S14" i="19"/>
  <c r="AD12" i="19"/>
  <c r="AK31" i="20"/>
  <c r="AA25" i="19"/>
  <c r="AD27" i="20"/>
  <c r="T17" i="20"/>
  <c r="AP14" i="20"/>
  <c r="AD12" i="20"/>
  <c r="Z9" i="20"/>
  <c r="AM5" i="20"/>
  <c r="L39" i="19"/>
  <c r="AL26" i="20"/>
  <c r="AH21" i="20"/>
  <c r="W19" i="20"/>
  <c r="AA17" i="20"/>
  <c r="O15" i="20"/>
  <c r="AX15" i="20" s="1"/>
  <c r="AA13" i="20"/>
  <c r="P10" i="20"/>
  <c r="AJ7" i="20"/>
  <c r="AB52" i="19"/>
  <c r="AQ44" i="19"/>
  <c r="V42" i="19"/>
  <c r="AO40" i="19"/>
  <c r="S39" i="19"/>
  <c r="W37" i="19"/>
  <c r="AQ35" i="19"/>
  <c r="L34" i="19"/>
  <c r="X32" i="19"/>
  <c r="AJ30" i="19"/>
  <c r="E29" i="19"/>
  <c r="W27" i="19"/>
  <c r="AO25" i="19"/>
  <c r="S24" i="19"/>
  <c r="V22" i="19"/>
  <c r="AO20" i="19"/>
  <c r="S19" i="19"/>
  <c r="AE17" i="19"/>
  <c r="I16" i="19"/>
  <c r="U14" i="19"/>
  <c r="AO12" i="19"/>
  <c r="R11" i="19"/>
  <c r="L16" i="20"/>
  <c r="L51" i="19"/>
  <c r="R39" i="19"/>
  <c r="W32" i="19"/>
  <c r="AN25" i="19"/>
  <c r="AP19" i="19"/>
  <c r="Z15" i="19"/>
  <c r="Q13" i="19"/>
  <c r="Q11" i="19"/>
  <c r="AH9" i="19"/>
  <c r="K8" i="19"/>
  <c r="V6" i="19"/>
  <c r="AO59" i="18"/>
  <c r="R57" i="18"/>
  <c r="T55" i="18"/>
  <c r="AL53" i="18"/>
  <c r="O52" i="18"/>
  <c r="AG50" i="18"/>
  <c r="J49" i="18"/>
  <c r="V47" i="18"/>
  <c r="AN45" i="18"/>
  <c r="Q44" i="18"/>
  <c r="AA42" i="18"/>
  <c r="AF39" i="18"/>
  <c r="I38" i="18"/>
  <c r="S36" i="18"/>
  <c r="AE34" i="18"/>
  <c r="H33" i="18"/>
  <c r="Z31" i="18"/>
  <c r="AB29" i="18"/>
  <c r="E28" i="18"/>
  <c r="W26" i="18"/>
  <c r="AO24" i="18"/>
  <c r="K23" i="18"/>
  <c r="U21" i="18"/>
  <c r="G10" i="20"/>
  <c r="AA43" i="19"/>
  <c r="R35" i="19"/>
  <c r="N29" i="19"/>
  <c r="AK22" i="19"/>
  <c r="AD16" i="19"/>
  <c r="J14" i="19"/>
  <c r="U12" i="19"/>
  <c r="X10" i="19"/>
  <c r="W38" i="19"/>
  <c r="AL23" i="19"/>
  <c r="R22" i="20"/>
  <c r="AD16" i="20"/>
  <c r="Z14" i="20"/>
  <c r="AO10" i="20"/>
  <c r="AI8" i="20"/>
  <c r="W5" i="20"/>
  <c r="AQ44" i="20"/>
  <c r="W24" i="20"/>
  <c r="P21" i="20"/>
  <c r="AO18" i="20"/>
  <c r="AK16" i="20"/>
  <c r="AG14" i="20"/>
  <c r="AK12" i="20"/>
  <c r="AG9" i="20"/>
  <c r="T7" i="20"/>
  <c r="Q49" i="19"/>
  <c r="S44" i="19"/>
  <c r="F42" i="19"/>
  <c r="Y40" i="19"/>
  <c r="AK38" i="19"/>
  <c r="G37" i="19"/>
  <c r="AA35" i="19"/>
  <c r="AD33" i="19"/>
  <c r="H32" i="19"/>
  <c r="T30" i="19"/>
  <c r="AD28" i="19"/>
  <c r="G27" i="19"/>
  <c r="Y25" i="19"/>
  <c r="AJ23" i="19"/>
  <c r="F22" i="19"/>
  <c r="Y20" i="19"/>
  <c r="AK18" i="19"/>
  <c r="O17" i="19"/>
  <c r="AX17" i="19" s="1"/>
  <c r="AI15" i="19"/>
  <c r="E14" i="19"/>
  <c r="Y12" i="19"/>
  <c r="AQ29" i="20"/>
  <c r="J13" i="20"/>
  <c r="J48" i="19"/>
  <c r="AF37" i="19"/>
  <c r="AQ30" i="19"/>
  <c r="R24" i="19"/>
  <c r="T18" i="19"/>
  <c r="AO14" i="19"/>
  <c r="AN12" i="19"/>
  <c r="AO10" i="19"/>
  <c r="R9" i="19"/>
  <c r="AC7" i="19"/>
  <c r="F6" i="19"/>
  <c r="Y59" i="18"/>
  <c r="AI56" i="18"/>
  <c r="D55" i="18"/>
  <c r="V53" i="18"/>
  <c r="AN51" i="18"/>
  <c r="Q50" i="18"/>
  <c r="AC48" i="18"/>
  <c r="F47" i="18"/>
  <c r="X45" i="18"/>
  <c r="AP43" i="18"/>
  <c r="K42" i="18"/>
  <c r="P39" i="18"/>
  <c r="AH37" i="18"/>
  <c r="AK35" i="18"/>
  <c r="O34" i="18"/>
  <c r="AG32" i="18"/>
  <c r="J31" i="18"/>
  <c r="L29" i="18"/>
  <c r="AD27" i="18"/>
  <c r="G26" i="18"/>
  <c r="Y24" i="18"/>
  <c r="E25" i="38"/>
  <c r="D8" i="38"/>
  <c r="E8" i="38"/>
  <c r="AO45" i="19"/>
  <c r="I49" i="19"/>
  <c r="AE50" i="19"/>
  <c r="I9" i="20"/>
  <c r="M12" i="20"/>
  <c r="AH42" i="20"/>
  <c r="AJ39" i="19"/>
  <c r="AG41" i="19"/>
  <c r="AJ44" i="19"/>
  <c r="E43" i="19"/>
  <c r="J45" i="19"/>
  <c r="X46" i="19"/>
  <c r="AP49" i="19"/>
  <c r="H50" i="19"/>
  <c r="L53" i="19"/>
  <c r="T53" i="19"/>
  <c r="AP54" i="19"/>
  <c r="K8" i="20"/>
  <c r="O11" i="20"/>
  <c r="N16" i="20"/>
  <c r="H34" i="20"/>
  <c r="O29" i="19"/>
  <c r="AQ40" i="19"/>
  <c r="E38" i="19"/>
  <c r="AI44" i="19"/>
  <c r="O46" i="19"/>
  <c r="AX46" i="19" s="1"/>
  <c r="AK47" i="19"/>
  <c r="Y49" i="19"/>
  <c r="E51" i="19"/>
  <c r="AJ52" i="19"/>
  <c r="Y54" i="19"/>
  <c r="E6" i="20"/>
  <c r="F11" i="20"/>
  <c r="AQ48" i="20"/>
  <c r="R40" i="19"/>
  <c r="O42" i="19"/>
  <c r="AN46" i="19"/>
  <c r="N30" i="19"/>
  <c r="W46" i="19"/>
  <c r="K48" i="19"/>
  <c r="AG49" i="19"/>
  <c r="M51" i="19"/>
  <c r="K53" i="19"/>
  <c r="AG54" i="19"/>
  <c r="M6" i="20"/>
  <c r="J8" i="20"/>
  <c r="N11" i="20"/>
  <c r="E16" i="20"/>
  <c r="L29" i="20"/>
  <c r="Z40" i="19"/>
  <c r="W42" i="19"/>
  <c r="AB48" i="19"/>
  <c r="AL6" i="20"/>
  <c r="AE11" i="20"/>
  <c r="AE46" i="19"/>
  <c r="S48" i="19"/>
  <c r="AO49" i="19"/>
  <c r="U51" i="19"/>
  <c r="S53" i="19"/>
  <c r="AO54" i="19"/>
  <c r="U6" i="20"/>
  <c r="R8" i="20"/>
  <c r="V11" i="20"/>
  <c r="K13" i="20"/>
  <c r="M16" i="20"/>
  <c r="G21" i="20"/>
  <c r="K29" i="25"/>
  <c r="AH40" i="19"/>
  <c r="AE42" i="19"/>
  <c r="P50" i="19"/>
  <c r="AA48" i="19"/>
  <c r="G50" i="19"/>
  <c r="AC51" i="19"/>
  <c r="F5" i="20"/>
  <c r="AC6" i="20"/>
  <c r="H10" i="20"/>
  <c r="AD11" i="20"/>
  <c r="I18" i="20"/>
  <c r="AP40" i="19"/>
  <c r="AM42" i="19"/>
  <c r="AL51" i="19"/>
  <c r="O50" i="19"/>
  <c r="AX50" i="19" s="1"/>
  <c r="AK51" i="19"/>
  <c r="AI53" i="19"/>
  <c r="N5" i="20"/>
  <c r="AK6" i="20"/>
  <c r="AL11" i="20"/>
  <c r="G15" i="20"/>
  <c r="Q41" i="19"/>
  <c r="U43" i="19"/>
  <c r="AB53" i="19"/>
  <c r="I10" i="20"/>
  <c r="H15" i="20"/>
  <c r="AG45" i="19"/>
  <c r="M47" i="19"/>
  <c r="W50" i="19"/>
  <c r="AQ53" i="19"/>
  <c r="E20" i="20"/>
  <c r="W40" i="20"/>
  <c r="AB39" i="19"/>
  <c r="Y41" i="19"/>
  <c r="M43" i="19"/>
  <c r="AF46" i="19"/>
  <c r="T48" i="19"/>
  <c r="AD51" i="19"/>
  <c r="G5" i="20"/>
  <c r="AD6" i="20"/>
  <c r="S8" i="20"/>
  <c r="W11" i="20"/>
  <c r="L13" i="20"/>
  <c r="X40" i="20"/>
  <c r="M30" i="20"/>
  <c r="AK53" i="20"/>
  <c r="AO49" i="20"/>
  <c r="K25" i="19"/>
  <c r="F30" i="19"/>
  <c r="AA40" i="19"/>
  <c r="AC48" i="19"/>
  <c r="G42" i="19"/>
  <c r="AC43" i="19"/>
  <c r="Z45" i="19"/>
  <c r="F47" i="19"/>
  <c r="AJ48" i="19"/>
  <c r="X50" i="19"/>
  <c r="E52" i="19"/>
  <c r="AJ53" i="19"/>
  <c r="E7" i="20"/>
  <c r="AM11" i="20"/>
  <c r="N20" i="20"/>
  <c r="G18" i="19"/>
  <c r="AK43" i="19"/>
  <c r="AH45" i="19"/>
  <c r="N47" i="19"/>
  <c r="J49" i="19"/>
  <c r="AF50" i="19"/>
  <c r="M52" i="19"/>
  <c r="J54" i="19"/>
  <c r="AQ8" i="20"/>
  <c r="F12" i="20"/>
  <c r="L17" i="20"/>
  <c r="E19" i="19"/>
  <c r="L44" i="19"/>
  <c r="AP45" i="19"/>
  <c r="V47" i="19"/>
  <c r="R49" i="19"/>
  <c r="AN50" i="19"/>
  <c r="U52" i="19"/>
  <c r="R54" i="19"/>
  <c r="J9" i="20"/>
  <c r="N12" i="20"/>
  <c r="J14" i="20"/>
  <c r="J26" i="19"/>
  <c r="G38" i="20"/>
  <c r="I41" i="19"/>
  <c r="T44" i="19"/>
  <c r="H46" i="19"/>
  <c r="AD47" i="19"/>
  <c r="Z49" i="19"/>
  <c r="F51" i="19"/>
  <c r="AC52" i="19"/>
  <c r="Z54" i="19"/>
  <c r="F6" i="20"/>
  <c r="I27" i="19"/>
  <c r="P46" i="19"/>
  <c r="AL47" i="19"/>
  <c r="AH49" i="19"/>
  <c r="N51" i="19"/>
  <c r="AK52" i="19"/>
  <c r="AH54" i="19"/>
  <c r="N6" i="20"/>
  <c r="G11" i="20"/>
  <c r="F16" i="20"/>
  <c r="L48" i="19"/>
  <c r="V51" i="19"/>
  <c r="V6" i="20"/>
  <c r="J18" i="20"/>
  <c r="X19" i="20"/>
  <c r="H21" i="20"/>
  <c r="H25" i="20"/>
  <c r="AI31" i="20"/>
  <c r="AM18" i="19"/>
  <c r="H22" i="19"/>
  <c r="S25" i="19"/>
  <c r="X28" i="19"/>
  <c r="AF33" i="19"/>
  <c r="AO37" i="19"/>
  <c r="AI40" i="19"/>
  <c r="AJ25" i="20"/>
  <c r="K36" i="19"/>
  <c r="K40" i="19"/>
  <c r="J41" i="19"/>
  <c r="AQ9" i="20"/>
  <c r="AB8" i="20"/>
  <c r="Y19" i="20"/>
  <c r="AI18" i="20"/>
  <c r="AB16" i="19"/>
  <c r="U44" i="19"/>
  <c r="AN14" i="19"/>
  <c r="O47" i="19"/>
  <c r="AX47" i="19" s="1"/>
  <c r="R36" i="20"/>
  <c r="AE47" i="19"/>
  <c r="AD15" i="19"/>
  <c r="G47" i="19"/>
  <c r="T20" i="19"/>
  <c r="X11" i="20"/>
  <c r="AG28" i="19"/>
  <c r="Y33" i="19"/>
  <c r="AF6" i="20"/>
  <c r="R18" i="20"/>
  <c r="AN19" i="20"/>
  <c r="Z21" i="20"/>
  <c r="N26" i="20"/>
  <c r="AO35" i="20"/>
  <c r="AG11" i="25"/>
  <c r="M19" i="19"/>
  <c r="AQ20" i="19"/>
  <c r="X22" i="19"/>
  <c r="E24" i="19"/>
  <c r="AI25" i="19"/>
  <c r="Q27" i="19"/>
  <c r="AN28" i="19"/>
  <c r="V30" i="19"/>
  <c r="Z32" i="19"/>
  <c r="V34" i="19"/>
  <c r="AA36" i="19"/>
  <c r="AM38" i="19"/>
  <c r="R41" i="19"/>
  <c r="AM6" i="20"/>
  <c r="AJ16" i="19"/>
  <c r="Z18" i="20"/>
  <c r="F20" i="20"/>
  <c r="AI21" i="20"/>
  <c r="AM26" i="20"/>
  <c r="I38" i="20"/>
  <c r="AO17" i="19"/>
  <c r="U19" i="19"/>
  <c r="I21" i="19"/>
  <c r="AF22" i="19"/>
  <c r="M24" i="19"/>
  <c r="AQ25" i="19"/>
  <c r="Y27" i="19"/>
  <c r="G29" i="19"/>
  <c r="AH32" i="19"/>
  <c r="AD34" i="19"/>
  <c r="AI36" i="19"/>
  <c r="E39" i="19"/>
  <c r="AH41" i="19"/>
  <c r="R10" i="20"/>
  <c r="P18" i="19"/>
  <c r="AL30" i="19"/>
  <c r="AP32" i="19"/>
  <c r="AL34" i="19"/>
  <c r="AQ36" i="19"/>
  <c r="M39" i="19"/>
  <c r="P42" i="19"/>
  <c r="Y15" i="20"/>
  <c r="AH21" i="19"/>
  <c r="AP18" i="20"/>
  <c r="W20" i="20"/>
  <c r="AK22" i="20"/>
  <c r="T28" i="20"/>
  <c r="AN42" i="20"/>
  <c r="O18" i="19"/>
  <c r="AX18" i="19" s="1"/>
  <c r="AK19" i="19"/>
  <c r="Y21" i="19"/>
  <c r="F23" i="19"/>
  <c r="AC24" i="19"/>
  <c r="R26" i="19"/>
  <c r="AO27" i="19"/>
  <c r="W29" i="19"/>
  <c r="H33" i="19"/>
  <c r="E35" i="19"/>
  <c r="Q37" i="19"/>
  <c r="U39" i="19"/>
  <c r="X42" i="19"/>
  <c r="W16" i="20"/>
  <c r="Y22" i="19"/>
  <c r="H19" i="20"/>
  <c r="AF20" i="20"/>
  <c r="V23" i="20"/>
  <c r="Q29" i="20"/>
  <c r="AK45" i="20"/>
  <c r="W18" i="19"/>
  <c r="K20" i="19"/>
  <c r="AG21" i="19"/>
  <c r="N23" i="19"/>
  <c r="AK24" i="19"/>
  <c r="Z26" i="19"/>
  <c r="H28" i="19"/>
  <c r="AE29" i="19"/>
  <c r="P33" i="19"/>
  <c r="U35" i="19"/>
  <c r="Y37" i="19"/>
  <c r="AC39" i="19"/>
  <c r="AF42" i="19"/>
  <c r="AG19" i="20"/>
  <c r="AJ25" i="19"/>
  <c r="E30" i="16"/>
  <c r="AE18" i="19"/>
  <c r="S20" i="19"/>
  <c r="V23" i="19"/>
  <c r="AH26" i="19"/>
  <c r="AM29" i="19"/>
  <c r="AB31" i="19"/>
  <c r="AC35" i="19"/>
  <c r="AG37" i="19"/>
  <c r="AA45" i="19"/>
  <c r="O30" i="19"/>
  <c r="AX30" i="19" s="1"/>
  <c r="G38" i="19"/>
  <c r="S45" i="19"/>
  <c r="U48" i="19"/>
  <c r="Q50" i="19"/>
  <c r="U53" i="19"/>
  <c r="V52" i="19"/>
  <c r="G30" i="19"/>
  <c r="J32" i="19"/>
  <c r="M35" i="19"/>
  <c r="AN42" i="19"/>
  <c r="AI45" i="19"/>
  <c r="AK48" i="19"/>
  <c r="I37" i="19"/>
  <c r="N43" i="19"/>
  <c r="I46" i="19"/>
  <c r="I50" i="19"/>
  <c r="F34" i="19"/>
  <c r="AD43" i="19"/>
  <c r="AO46" i="19"/>
  <c r="Y50" i="19"/>
  <c r="N34" i="19"/>
  <c r="AL43" i="19"/>
  <c r="AO50" i="19"/>
  <c r="H42" i="19"/>
  <c r="E44" i="19"/>
  <c r="AM51" i="19"/>
  <c r="AQ54" i="19"/>
  <c r="AQ14" i="20"/>
  <c r="Z24" i="20"/>
  <c r="AJ20" i="19"/>
  <c r="T25" i="19"/>
  <c r="AO33" i="19"/>
  <c r="AF16" i="20"/>
  <c r="AE6" i="20"/>
  <c r="J10" i="20"/>
  <c r="R26" i="20"/>
  <c r="AC53" i="19"/>
  <c r="T36" i="20"/>
  <c r="E13" i="20"/>
  <c r="K25" i="20"/>
  <c r="T18" i="20"/>
  <c r="V13" i="20"/>
  <c r="N15" i="19"/>
  <c r="X31" i="19"/>
  <c r="I22" i="19"/>
  <c r="N53" i="19"/>
  <c r="AE51" i="19"/>
  <c r="AF5" i="20"/>
  <c r="AH10" i="20"/>
  <c r="O16" i="20"/>
  <c r="AX16" i="20" s="1"/>
  <c r="AO19" i="20"/>
  <c r="AI27" i="20"/>
  <c r="Z17" i="19"/>
  <c r="AP21" i="19"/>
  <c r="AI26" i="19"/>
  <c r="AE30" i="19"/>
  <c r="V35" i="19"/>
  <c r="AQ26" i="19"/>
  <c r="AC31" i="19"/>
  <c r="AB36" i="19"/>
  <c r="F52" i="19"/>
  <c r="N7" i="20"/>
  <c r="O12" i="20"/>
  <c r="AX12" i="20" s="1"/>
  <c r="AE16" i="20"/>
  <c r="I21" i="20"/>
  <c r="X18" i="19"/>
  <c r="O23" i="19"/>
  <c r="Z27" i="19"/>
  <c r="AK31" i="19"/>
  <c r="AN38" i="19"/>
  <c r="S49" i="19"/>
  <c r="L8" i="20"/>
  <c r="U13" i="20"/>
  <c r="AK17" i="20"/>
  <c r="R21" i="20"/>
  <c r="R43" i="20"/>
  <c r="AF18" i="19"/>
  <c r="W23" i="19"/>
  <c r="Q28" i="19"/>
  <c r="S32" i="19"/>
  <c r="AL44" i="19"/>
  <c r="M53" i="19"/>
  <c r="T8" i="20"/>
  <c r="AK13" i="20"/>
  <c r="S18" i="20"/>
  <c r="AA21" i="20"/>
  <c r="AL19" i="19"/>
  <c r="AE23" i="19"/>
  <c r="Y28" i="19"/>
  <c r="Q33" i="19"/>
  <c r="Q5" i="20"/>
  <c r="AS7" i="28"/>
  <c r="AS15" i="28"/>
  <c r="AS23" i="28"/>
  <c r="AS31" i="28"/>
  <c r="AS39" i="28"/>
  <c r="AS47" i="28"/>
  <c r="AS5" i="27"/>
  <c r="AS13" i="27"/>
  <c r="AS21" i="27"/>
  <c r="AS29" i="27"/>
  <c r="AS37" i="27"/>
  <c r="AS45" i="27"/>
  <c r="AS53" i="27"/>
  <c r="AS11" i="26"/>
  <c r="AS19" i="26"/>
  <c r="AS27" i="26"/>
  <c r="AS35" i="26"/>
  <c r="AS43" i="26"/>
  <c r="AS51" i="26"/>
  <c r="AS8" i="28"/>
  <c r="AS16" i="28"/>
  <c r="AS24" i="28"/>
  <c r="AS32" i="28"/>
  <c r="AS40" i="28"/>
  <c r="AS48" i="28"/>
  <c r="AS6" i="27"/>
  <c r="AS14" i="27"/>
  <c r="AS22" i="27"/>
  <c r="AS30" i="27"/>
  <c r="AS38" i="27"/>
  <c r="AS46" i="27"/>
  <c r="AS54" i="27"/>
  <c r="AS12" i="26"/>
  <c r="AS20" i="26"/>
  <c r="AS28" i="26"/>
  <c r="AS36" i="26"/>
  <c r="AS44" i="26"/>
  <c r="AS9" i="28"/>
  <c r="AS17" i="28"/>
  <c r="AS25" i="28"/>
  <c r="AS33" i="28"/>
  <c r="AS41" i="28"/>
  <c r="AS49" i="28"/>
  <c r="AS7" i="27"/>
  <c r="AS15" i="27"/>
  <c r="AS23" i="27"/>
  <c r="AS31" i="27"/>
  <c r="AS39" i="27"/>
  <c r="AS47" i="27"/>
  <c r="AS5" i="26"/>
  <c r="AS13" i="26"/>
  <c r="AS21" i="26"/>
  <c r="AS29" i="26"/>
  <c r="AS37" i="26"/>
  <c r="AS45" i="26"/>
  <c r="AS53" i="26"/>
  <c r="AS11" i="25"/>
  <c r="AS19" i="25"/>
  <c r="AS27" i="25"/>
  <c r="AS35" i="25"/>
  <c r="AS43" i="25"/>
  <c r="AS51" i="25"/>
  <c r="AS9" i="20"/>
  <c r="AS17" i="20"/>
  <c r="AS10" i="28"/>
  <c r="AS11" i="28"/>
  <c r="AS19" i="28"/>
  <c r="AS27" i="28"/>
  <c r="AS35" i="28"/>
  <c r="AS43" i="28"/>
  <c r="AS51" i="28"/>
  <c r="AS9" i="27"/>
  <c r="AS17" i="27"/>
  <c r="AS25" i="27"/>
  <c r="AS33" i="27"/>
  <c r="AS41" i="27"/>
  <c r="AS49" i="27"/>
  <c r="AS7" i="26"/>
  <c r="AS15" i="26"/>
  <c r="AS23" i="26"/>
  <c r="AS31" i="26"/>
  <c r="AS39" i="26"/>
  <c r="AS47" i="26"/>
  <c r="AS5" i="25"/>
  <c r="AS12" i="28"/>
  <c r="AS5" i="28"/>
  <c r="AS13" i="28"/>
  <c r="AS21" i="28"/>
  <c r="AS29" i="28"/>
  <c r="AS37" i="28"/>
  <c r="AS45" i="28"/>
  <c r="AS53" i="28"/>
  <c r="AS11" i="27"/>
  <c r="AS19" i="27"/>
  <c r="AS27" i="27"/>
  <c r="AS35" i="27"/>
  <c r="AS43" i="27"/>
  <c r="AS51" i="27"/>
  <c r="AS9" i="26"/>
  <c r="AS17" i="26"/>
  <c r="AS25" i="26"/>
  <c r="AS33" i="26"/>
  <c r="AS41" i="26"/>
  <c r="AS49" i="26"/>
  <c r="AS7" i="25"/>
  <c r="AS15" i="25"/>
  <c r="AS23" i="25"/>
  <c r="AS31" i="25"/>
  <c r="AS39" i="25"/>
  <c r="AS47" i="25"/>
  <c r="AS5" i="20"/>
  <c r="AS13" i="20"/>
  <c r="AS21" i="20"/>
  <c r="AS29" i="20"/>
  <c r="AS37" i="20"/>
  <c r="AS45" i="20"/>
  <c r="AS53" i="20"/>
  <c r="AS6" i="28"/>
  <c r="AS14" i="28"/>
  <c r="AS22" i="28"/>
  <c r="AS30" i="28"/>
  <c r="AS38" i="28"/>
  <c r="AS46" i="28"/>
  <c r="AS54" i="28"/>
  <c r="AS12" i="27"/>
  <c r="AS20" i="27"/>
  <c r="AS28" i="27"/>
  <c r="AS36" i="27"/>
  <c r="AS44" i="27"/>
  <c r="AS52" i="27"/>
  <c r="AS10" i="26"/>
  <c r="AS18" i="26"/>
  <c r="AS26" i="26"/>
  <c r="AS34" i="26"/>
  <c r="AS42" i="26"/>
  <c r="AS50" i="26"/>
  <c r="AS8" i="25"/>
  <c r="AS18" i="28"/>
  <c r="AS50" i="28"/>
  <c r="AS32" i="27"/>
  <c r="AS14" i="26"/>
  <c r="AS46" i="26"/>
  <c r="AS13" i="25"/>
  <c r="AS24" i="25"/>
  <c r="AS34" i="25"/>
  <c r="AS45" i="25"/>
  <c r="AS6" i="20"/>
  <c r="AS16" i="20"/>
  <c r="AS26" i="20"/>
  <c r="AS35" i="20"/>
  <c r="AS44" i="20"/>
  <c r="AS54" i="20"/>
  <c r="AS7" i="19"/>
  <c r="AS15" i="19"/>
  <c r="AS23" i="19"/>
  <c r="AS31" i="19"/>
  <c r="AS39" i="19"/>
  <c r="AS47" i="19"/>
  <c r="U32" i="37"/>
  <c r="M32" i="37"/>
  <c r="E32" i="37"/>
  <c r="X31" i="37"/>
  <c r="P31" i="37"/>
  <c r="H31" i="37"/>
  <c r="U30" i="37"/>
  <c r="M30" i="37"/>
  <c r="E30" i="37"/>
  <c r="S29" i="37"/>
  <c r="K29" i="37"/>
  <c r="X28" i="37"/>
  <c r="P28" i="37"/>
  <c r="H28" i="37"/>
  <c r="Q27" i="37"/>
  <c r="I27" i="37"/>
  <c r="W26" i="37"/>
  <c r="O26" i="37"/>
  <c r="G26" i="37"/>
  <c r="AS20" i="28"/>
  <c r="AS52" i="28"/>
  <c r="AS34" i="27"/>
  <c r="AS16" i="26"/>
  <c r="AS48" i="26"/>
  <c r="AS14" i="25"/>
  <c r="AS25" i="25"/>
  <c r="AS36" i="25"/>
  <c r="AS46" i="25"/>
  <c r="AS7" i="20"/>
  <c r="AS18" i="20"/>
  <c r="AS27" i="20"/>
  <c r="AS36" i="20"/>
  <c r="AS46" i="20"/>
  <c r="AS8" i="19"/>
  <c r="AS16" i="19"/>
  <c r="AS24" i="19"/>
  <c r="AS32" i="19"/>
  <c r="AS40" i="19"/>
  <c r="AS48" i="19"/>
  <c r="AS26" i="28"/>
  <c r="AS8" i="27"/>
  <c r="AS40" i="27"/>
  <c r="AS22" i="26"/>
  <c r="AS52" i="26"/>
  <c r="AS16" i="25"/>
  <c r="AS26" i="25"/>
  <c r="AS37" i="25"/>
  <c r="AS48" i="25"/>
  <c r="AS8" i="20"/>
  <c r="AS19" i="20"/>
  <c r="AS28" i="20"/>
  <c r="AS38" i="20"/>
  <c r="AS47" i="20"/>
  <c r="AS9" i="19"/>
  <c r="AS17" i="19"/>
  <c r="AS25" i="19"/>
  <c r="AS33" i="19"/>
  <c r="AS41" i="19"/>
  <c r="AS49" i="19"/>
  <c r="S32" i="37"/>
  <c r="K32" i="37"/>
  <c r="AS28" i="28"/>
  <c r="AS10" i="27"/>
  <c r="AS42" i="27"/>
  <c r="AS24" i="26"/>
  <c r="AS54" i="26"/>
  <c r="AS17" i="25"/>
  <c r="AS28" i="25"/>
  <c r="AS38" i="25"/>
  <c r="AS49" i="25"/>
  <c r="AS10" i="20"/>
  <c r="AS20" i="20"/>
  <c r="AS30" i="20"/>
  <c r="AS39" i="20"/>
  <c r="AS48" i="20"/>
  <c r="AS10" i="19"/>
  <c r="AS18" i="19"/>
  <c r="AS26" i="19"/>
  <c r="AS34" i="19"/>
  <c r="AS42" i="19"/>
  <c r="AS50" i="19"/>
  <c r="AS34" i="28"/>
  <c r="AS16" i="27"/>
  <c r="AS48" i="27"/>
  <c r="AS30" i="26"/>
  <c r="AS6" i="25"/>
  <c r="AS18" i="25"/>
  <c r="AS29" i="25"/>
  <c r="AS40" i="25"/>
  <c r="AS50" i="25"/>
  <c r="AS11" i="20"/>
  <c r="AS22" i="20"/>
  <c r="AS31" i="20"/>
  <c r="AS40" i="20"/>
  <c r="AS49" i="20"/>
  <c r="AS11" i="19"/>
  <c r="AS19" i="19"/>
  <c r="AS27" i="19"/>
  <c r="AS35" i="19"/>
  <c r="AS43" i="19"/>
  <c r="AS51" i="19"/>
  <c r="Q32" i="37"/>
  <c r="I32" i="37"/>
  <c r="T31" i="37"/>
  <c r="L31" i="37"/>
  <c r="D31" i="37"/>
  <c r="Q30" i="37"/>
  <c r="I30" i="37"/>
  <c r="W29" i="37"/>
  <c r="O29" i="37"/>
  <c r="G29" i="37"/>
  <c r="T28" i="37"/>
  <c r="L28" i="37"/>
  <c r="D28" i="37"/>
  <c r="U27" i="37"/>
  <c r="M27" i="37"/>
  <c r="E27" i="37"/>
  <c r="S26" i="37"/>
  <c r="K26" i="37"/>
  <c r="AS36" i="28"/>
  <c r="AS18" i="27"/>
  <c r="AS50" i="27"/>
  <c r="AS32" i="26"/>
  <c r="AS9" i="25"/>
  <c r="AS20" i="25"/>
  <c r="AS30" i="25"/>
  <c r="AS41" i="25"/>
  <c r="AS52" i="25"/>
  <c r="AS12" i="20"/>
  <c r="AS23" i="20"/>
  <c r="AS32" i="20"/>
  <c r="AS41" i="20"/>
  <c r="AS50" i="20"/>
  <c r="AS12" i="19"/>
  <c r="AS20" i="19"/>
  <c r="AS28" i="19"/>
  <c r="AS36" i="19"/>
  <c r="AS44" i="19"/>
  <c r="AS52" i="19"/>
  <c r="X32" i="37"/>
  <c r="P32" i="37"/>
  <c r="H32" i="37"/>
  <c r="S31" i="37"/>
  <c r="K31" i="37"/>
  <c r="X30" i="37"/>
  <c r="P30" i="37"/>
  <c r="H30" i="37"/>
  <c r="V29" i="37"/>
  <c r="N29" i="37"/>
  <c r="F29" i="37"/>
  <c r="S28" i="37"/>
  <c r="K28" i="37"/>
  <c r="AS42" i="28"/>
  <c r="AS24" i="27"/>
  <c r="AS6" i="26"/>
  <c r="AS38" i="26"/>
  <c r="AS10" i="25"/>
  <c r="AS21" i="25"/>
  <c r="AS32" i="25"/>
  <c r="AS42" i="25"/>
  <c r="AS53" i="25"/>
  <c r="AS14" i="20"/>
  <c r="AS24" i="20"/>
  <c r="AS33" i="20"/>
  <c r="AS42" i="20"/>
  <c r="AS51" i="20"/>
  <c r="AS5" i="19"/>
  <c r="AS13" i="19"/>
  <c r="AS21" i="19"/>
  <c r="AS29" i="19"/>
  <c r="AS37" i="19"/>
  <c r="AS45" i="19"/>
  <c r="AS53" i="19"/>
  <c r="W32" i="37"/>
  <c r="O32" i="37"/>
  <c r="G32" i="37"/>
  <c r="R31" i="37"/>
  <c r="J31" i="37"/>
  <c r="W30" i="37"/>
  <c r="O30" i="37"/>
  <c r="G30" i="37"/>
  <c r="U29" i="37"/>
  <c r="M29" i="37"/>
  <c r="E29" i="37"/>
  <c r="R28" i="37"/>
  <c r="J28" i="37"/>
  <c r="S27" i="37"/>
  <c r="K27" i="37"/>
  <c r="Q26" i="37"/>
  <c r="I26" i="37"/>
  <c r="T25" i="37"/>
  <c r="L25" i="37"/>
  <c r="D25" i="37"/>
  <c r="AS44" i="28"/>
  <c r="AS26" i="27"/>
  <c r="AS8" i="26"/>
  <c r="AS40" i="26"/>
  <c r="AS12" i="25"/>
  <c r="AS22" i="25"/>
  <c r="AS33" i="25"/>
  <c r="AS44" i="25"/>
  <c r="AS54" i="25"/>
  <c r="AS15" i="20"/>
  <c r="AS25" i="20"/>
  <c r="AS34" i="20"/>
  <c r="AS43" i="20"/>
  <c r="AS52" i="20"/>
  <c r="AS6" i="19"/>
  <c r="AS14" i="19"/>
  <c r="AS22" i="19"/>
  <c r="AS30" i="19"/>
  <c r="AS38" i="19"/>
  <c r="AS46" i="19"/>
  <c r="AS54" i="19"/>
  <c r="N32" i="37"/>
  <c r="W31" i="37"/>
  <c r="G31" i="37"/>
  <c r="L30" i="37"/>
  <c r="R29" i="37"/>
  <c r="W28" i="37"/>
  <c r="G28" i="37"/>
  <c r="V27" i="37"/>
  <c r="H27" i="37"/>
  <c r="R26" i="37"/>
  <c r="E26" i="37"/>
  <c r="Q25" i="37"/>
  <c r="H25" i="37"/>
  <c r="V23" i="37"/>
  <c r="N23" i="37"/>
  <c r="F23" i="37"/>
  <c r="S22" i="37"/>
  <c r="K22" i="37"/>
  <c r="W21" i="37"/>
  <c r="O21" i="37"/>
  <c r="G21" i="37"/>
  <c r="S20" i="37"/>
  <c r="K20" i="37"/>
  <c r="L32" i="37"/>
  <c r="V31" i="37"/>
  <c r="F31" i="37"/>
  <c r="K30" i="37"/>
  <c r="Q29" i="37"/>
  <c r="V28" i="37"/>
  <c r="F28" i="37"/>
  <c r="T27" i="37"/>
  <c r="G27" i="37"/>
  <c r="P26" i="37"/>
  <c r="D26" i="37"/>
  <c r="P25" i="37"/>
  <c r="G25" i="37"/>
  <c r="U23" i="37"/>
  <c r="M23" i="37"/>
  <c r="E23" i="37"/>
  <c r="R22" i="37"/>
  <c r="J22" i="37"/>
  <c r="V21" i="37"/>
  <c r="N21" i="37"/>
  <c r="F21" i="37"/>
  <c r="R20" i="37"/>
  <c r="J20" i="37"/>
  <c r="J32" i="37"/>
  <c r="U31" i="37"/>
  <c r="E31" i="37"/>
  <c r="J30" i="37"/>
  <c r="P29" i="37"/>
  <c r="U28" i="37"/>
  <c r="E28" i="37"/>
  <c r="R27" i="37"/>
  <c r="F27" i="37"/>
  <c r="N26" i="37"/>
  <c r="X25" i="37"/>
  <c r="O25" i="37"/>
  <c r="F25" i="37"/>
  <c r="T23" i="37"/>
  <c r="L23" i="37"/>
  <c r="D23" i="37"/>
  <c r="Q22" i="37"/>
  <c r="I22" i="37"/>
  <c r="U21" i="37"/>
  <c r="M21" i="37"/>
  <c r="E21" i="37"/>
  <c r="Q20" i="37"/>
  <c r="I20" i="37"/>
  <c r="Q16" i="37"/>
  <c r="I16" i="37"/>
  <c r="F32" i="37"/>
  <c r="Q31" i="37"/>
  <c r="V30" i="37"/>
  <c r="F30" i="37"/>
  <c r="L29" i="37"/>
  <c r="Q28" i="37"/>
  <c r="P27" i="37"/>
  <c r="D27" i="37"/>
  <c r="M26" i="37"/>
  <c r="W25" i="37"/>
  <c r="N25" i="37"/>
  <c r="E25" i="37"/>
  <c r="S23" i="37"/>
  <c r="K23" i="37"/>
  <c r="X22" i="37"/>
  <c r="P22" i="37"/>
  <c r="H22" i="37"/>
  <c r="T21" i="37"/>
  <c r="L21" i="37"/>
  <c r="D21" i="37"/>
  <c r="X20" i="37"/>
  <c r="P20" i="37"/>
  <c r="H20" i="37"/>
  <c r="D32" i="37"/>
  <c r="O31" i="37"/>
  <c r="T30" i="37"/>
  <c r="D30" i="37"/>
  <c r="J29" i="37"/>
  <c r="O28" i="37"/>
  <c r="V32" i="37"/>
  <c r="N31" i="37"/>
  <c r="S30" i="37"/>
  <c r="I29" i="37"/>
  <c r="N28" i="37"/>
  <c r="N27" i="37"/>
  <c r="V26" i="37"/>
  <c r="J26" i="37"/>
  <c r="U25" i="37"/>
  <c r="K25" i="37"/>
  <c r="Q23" i="37"/>
  <c r="I23" i="37"/>
  <c r="V22" i="37"/>
  <c r="N22" i="37"/>
  <c r="F22" i="37"/>
  <c r="R21" i="37"/>
  <c r="J21" i="37"/>
  <c r="V20" i="37"/>
  <c r="N20" i="37"/>
  <c r="F20" i="37"/>
  <c r="T32" i="37"/>
  <c r="M31" i="37"/>
  <c r="R30" i="37"/>
  <c r="X29" i="37"/>
  <c r="H29" i="37"/>
  <c r="M28" i="37"/>
  <c r="X27" i="37"/>
  <c r="L27" i="37"/>
  <c r="U26" i="37"/>
  <c r="H26" i="37"/>
  <c r="S25" i="37"/>
  <c r="J25" i="37"/>
  <c r="X23" i="37"/>
  <c r="P23" i="37"/>
  <c r="H23" i="37"/>
  <c r="U22" i="37"/>
  <c r="M22" i="37"/>
  <c r="E22" i="37"/>
  <c r="Q21" i="37"/>
  <c r="I21" i="37"/>
  <c r="U20" i="37"/>
  <c r="M20" i="37"/>
  <c r="E20" i="37"/>
  <c r="N30" i="37"/>
  <c r="X26" i="37"/>
  <c r="O23" i="37"/>
  <c r="P21" i="37"/>
  <c r="U16" i="37"/>
  <c r="L16" i="37"/>
  <c r="R14" i="37"/>
  <c r="J14" i="37"/>
  <c r="W13" i="37"/>
  <c r="O13" i="37"/>
  <c r="G13" i="37"/>
  <c r="X11" i="37"/>
  <c r="P11" i="37"/>
  <c r="T29" i="37"/>
  <c r="T26" i="37"/>
  <c r="V25" i="37"/>
  <c r="J23" i="37"/>
  <c r="K21" i="37"/>
  <c r="W20" i="37"/>
  <c r="D29" i="37"/>
  <c r="L26" i="37"/>
  <c r="R25" i="37"/>
  <c r="G23" i="37"/>
  <c r="W22" i="37"/>
  <c r="H21" i="37"/>
  <c r="T20" i="37"/>
  <c r="S16" i="37"/>
  <c r="J16" i="37"/>
  <c r="X14" i="37"/>
  <c r="P14" i="37"/>
  <c r="H14" i="37"/>
  <c r="U13" i="37"/>
  <c r="M13" i="37"/>
  <c r="E13" i="37"/>
  <c r="V11" i="37"/>
  <c r="N11" i="37"/>
  <c r="F11" i="37"/>
  <c r="S10" i="37"/>
  <c r="R32" i="37"/>
  <c r="I28" i="37"/>
  <c r="F26" i="37"/>
  <c r="M25" i="37"/>
  <c r="T22" i="37"/>
  <c r="O20" i="37"/>
  <c r="R16" i="37"/>
  <c r="H16" i="37"/>
  <c r="W14" i="37"/>
  <c r="O14" i="37"/>
  <c r="G14" i="37"/>
  <c r="T13" i="37"/>
  <c r="L13" i="37"/>
  <c r="D13" i="37"/>
  <c r="U11" i="37"/>
  <c r="M11" i="37"/>
  <c r="E11" i="37"/>
  <c r="R10" i="37"/>
  <c r="J10" i="37"/>
  <c r="X9" i="37"/>
  <c r="P9" i="37"/>
  <c r="H9" i="37"/>
  <c r="I25" i="37"/>
  <c r="O22" i="37"/>
  <c r="L20" i="37"/>
  <c r="P16" i="37"/>
  <c r="G16" i="37"/>
  <c r="V14" i="37"/>
  <c r="N14" i="37"/>
  <c r="F14" i="37"/>
  <c r="S13" i="37"/>
  <c r="K13" i="37"/>
  <c r="T11" i="37"/>
  <c r="L11" i="37"/>
  <c r="D11" i="37"/>
  <c r="Q10" i="37"/>
  <c r="I10" i="37"/>
  <c r="W9" i="37"/>
  <c r="O9" i="37"/>
  <c r="G9" i="37"/>
  <c r="R5" i="37"/>
  <c r="J5" i="37"/>
  <c r="W27" i="37"/>
  <c r="L22" i="37"/>
  <c r="G20" i="37"/>
  <c r="X16" i="37"/>
  <c r="O16" i="37"/>
  <c r="F16" i="37"/>
  <c r="U14" i="37"/>
  <c r="M14" i="37"/>
  <c r="E14" i="37"/>
  <c r="R13" i="37"/>
  <c r="J13" i="37"/>
  <c r="S11" i="37"/>
  <c r="K11" i="37"/>
  <c r="X10" i="37"/>
  <c r="P10" i="37"/>
  <c r="H10" i="37"/>
  <c r="V9" i="37"/>
  <c r="N9" i="37"/>
  <c r="F9" i="37"/>
  <c r="Q5" i="37"/>
  <c r="I5" i="37"/>
  <c r="O27" i="37"/>
  <c r="W23" i="37"/>
  <c r="G22" i="37"/>
  <c r="X21" i="37"/>
  <c r="D20" i="37"/>
  <c r="W16" i="37"/>
  <c r="N16" i="37"/>
  <c r="E16" i="37"/>
  <c r="T14" i="37"/>
  <c r="L14" i="37"/>
  <c r="D14" i="37"/>
  <c r="Q13" i="37"/>
  <c r="I13" i="37"/>
  <c r="R11" i="37"/>
  <c r="J11" i="37"/>
  <c r="W10" i="37"/>
  <c r="O10" i="37"/>
  <c r="G10" i="37"/>
  <c r="U9" i="37"/>
  <c r="M9" i="37"/>
  <c r="E9" i="37"/>
  <c r="X5" i="37"/>
  <c r="P5" i="37"/>
  <c r="I31" i="37"/>
  <c r="J27" i="37"/>
  <c r="R23" i="37"/>
  <c r="D22" i="37"/>
  <c r="S21" i="37"/>
  <c r="V16" i="37"/>
  <c r="M16" i="37"/>
  <c r="D16" i="37"/>
  <c r="S14" i="37"/>
  <c r="K14" i="37"/>
  <c r="X13" i="37"/>
  <c r="P13" i="37"/>
  <c r="H13" i="37"/>
  <c r="Q11" i="37"/>
  <c r="I11" i="37"/>
  <c r="V10" i="37"/>
  <c r="N10" i="37"/>
  <c r="F10" i="37"/>
  <c r="T9" i="37"/>
  <c r="L9" i="37"/>
  <c r="D9" i="37"/>
  <c r="W5" i="37"/>
  <c r="O5" i="37"/>
  <c r="G5" i="37"/>
  <c r="H11" i="37"/>
  <c r="D10" i="37"/>
  <c r="K5" i="37"/>
  <c r="G11" i="37"/>
  <c r="V5" i="37"/>
  <c r="H5" i="37"/>
  <c r="U10" i="37"/>
  <c r="S9" i="37"/>
  <c r="U5" i="37"/>
  <c r="F5" i="37"/>
  <c r="Q14" i="37"/>
  <c r="T10" i="37"/>
  <c r="R9" i="37"/>
  <c r="T5" i="37"/>
  <c r="E5" i="37"/>
  <c r="AR15" i="18"/>
  <c r="I14" i="37"/>
  <c r="M10" i="37"/>
  <c r="Q9" i="37"/>
  <c r="S5" i="37"/>
  <c r="D5" i="37"/>
  <c r="T16" i="37"/>
  <c r="V13" i="37"/>
  <c r="L10" i="37"/>
  <c r="K9" i="37"/>
  <c r="N5" i="37"/>
  <c r="K16" i="37"/>
  <c r="N13" i="37"/>
  <c r="W11" i="37"/>
  <c r="K10" i="37"/>
  <c r="J9" i="37"/>
  <c r="M5" i="37"/>
  <c r="AR5" i="18"/>
  <c r="F13" i="37"/>
  <c r="O11" i="37"/>
  <c r="E10" i="37"/>
  <c r="I9" i="37"/>
  <c r="L5" i="37"/>
  <c r="AR50" i="18"/>
  <c r="AR42" i="18"/>
  <c r="AR36" i="18"/>
  <c r="AR30" i="18"/>
  <c r="AR23" i="18"/>
  <c r="AR17" i="18"/>
  <c r="AR8" i="18"/>
  <c r="AS57" i="14"/>
  <c r="AS48" i="14"/>
  <c r="AS41" i="14"/>
  <c r="AS35" i="14"/>
  <c r="AS27" i="14"/>
  <c r="AS19" i="14"/>
  <c r="AS10" i="14"/>
  <c r="AS59" i="17"/>
  <c r="AS50" i="17"/>
  <c r="AS42" i="17"/>
  <c r="AS29" i="17"/>
  <c r="AS21" i="17"/>
  <c r="AS14" i="17"/>
  <c r="AS6" i="17"/>
  <c r="AS56" i="14"/>
  <c r="AS47" i="14"/>
  <c r="AS40" i="14"/>
  <c r="AS34" i="14"/>
  <c r="AS18" i="14"/>
  <c r="AS9" i="14"/>
  <c r="AS58" i="17"/>
  <c r="AS41" i="17"/>
  <c r="AS20" i="17"/>
  <c r="AR57" i="18"/>
  <c r="AR49" i="18"/>
  <c r="AR41" i="18"/>
  <c r="AR29" i="18"/>
  <c r="AR22" i="18"/>
  <c r="AR16" i="18"/>
  <c r="AS26" i="14"/>
  <c r="AS49" i="17"/>
  <c r="AS36" i="17"/>
  <c r="AR56" i="18"/>
  <c r="AR48" i="18"/>
  <c r="AR35" i="18"/>
  <c r="AR28" i="18"/>
  <c r="AR21" i="18"/>
  <c r="AR14" i="18"/>
  <c r="AR7" i="18"/>
  <c r="AS55" i="14"/>
  <c r="AS46" i="14"/>
  <c r="AS39" i="14"/>
  <c r="AS33" i="14"/>
  <c r="AS25" i="14"/>
  <c r="AS17" i="14"/>
  <c r="AS8" i="14"/>
  <c r="AS57" i="17"/>
  <c r="AS48" i="17"/>
  <c r="AS40" i="17"/>
  <c r="AS35" i="17"/>
  <c r="AS27" i="17"/>
  <c r="AT5" i="16"/>
  <c r="AS28" i="14"/>
  <c r="AS13" i="17"/>
  <c r="AS51" i="17"/>
  <c r="AS22" i="17"/>
  <c r="AS12" i="17"/>
  <c r="AR55" i="18"/>
  <c r="AR47" i="18"/>
  <c r="AR27" i="18"/>
  <c r="AR13" i="18"/>
  <c r="AR6" i="18"/>
  <c r="AS54" i="14"/>
  <c r="AS45" i="14"/>
  <c r="AS38" i="14"/>
  <c r="AS32" i="14"/>
  <c r="AS24" i="14"/>
  <c r="AS16" i="14"/>
  <c r="AS56" i="17"/>
  <c r="AS47" i="17"/>
  <c r="AS39" i="17"/>
  <c r="AS34" i="17"/>
  <c r="AS26" i="17"/>
  <c r="AS18" i="17"/>
  <c r="AS10" i="17"/>
  <c r="AT13" i="16"/>
  <c r="AR54" i="18"/>
  <c r="AR46" i="18"/>
  <c r="AR34" i="18"/>
  <c r="AR26" i="18"/>
  <c r="AR20" i="18"/>
  <c r="AR12" i="18"/>
  <c r="AS53" i="14"/>
  <c r="AS44" i="14"/>
  <c r="AS37" i="14"/>
  <c r="AS31" i="14"/>
  <c r="AS23" i="14"/>
  <c r="AS14" i="14"/>
  <c r="AS7" i="14"/>
  <c r="AS55" i="17"/>
  <c r="AS46" i="17"/>
  <c r="AS38" i="17"/>
  <c r="AS33" i="17"/>
  <c r="AS9" i="17"/>
  <c r="AS25" i="17"/>
  <c r="AS58" i="14"/>
  <c r="AS20" i="14"/>
  <c r="AS7" i="17"/>
  <c r="AS28" i="17"/>
  <c r="AR53" i="18"/>
  <c r="AR45" i="18"/>
  <c r="AR39" i="18"/>
  <c r="AR33" i="18"/>
  <c r="AR25" i="18"/>
  <c r="AR19" i="18"/>
  <c r="AS52" i="14"/>
  <c r="AS43" i="14"/>
  <c r="AS30" i="14"/>
  <c r="AS22" i="14"/>
  <c r="AS13" i="14"/>
  <c r="AS6" i="14"/>
  <c r="AS62" i="17"/>
  <c r="AS54" i="17"/>
  <c r="AS44" i="17"/>
  <c r="AS32" i="17"/>
  <c r="AS17" i="17"/>
  <c r="AS8" i="17"/>
  <c r="AS49" i="14"/>
  <c r="AS37" i="17"/>
  <c r="AR52" i="18"/>
  <c r="AR44" i="18"/>
  <c r="AR38" i="18"/>
  <c r="AR32" i="18"/>
  <c r="AR24" i="18"/>
  <c r="AR10" i="18"/>
  <c r="AS51" i="14"/>
  <c r="AS42" i="14"/>
  <c r="AS36" i="14"/>
  <c r="AS21" i="14"/>
  <c r="AS12" i="14"/>
  <c r="AS5" i="14"/>
  <c r="AS61" i="17"/>
  <c r="AS52" i="17"/>
  <c r="AS31" i="17"/>
  <c r="AS24" i="17"/>
  <c r="AS16" i="17"/>
  <c r="AS60" i="17"/>
  <c r="AS15" i="17"/>
  <c r="AS5" i="17"/>
  <c r="AR51" i="18"/>
  <c r="AR43" i="18"/>
  <c r="AR37" i="18"/>
  <c r="AR31" i="18"/>
  <c r="AR18" i="18"/>
  <c r="AR9" i="18"/>
  <c r="AT6" i="16"/>
  <c r="AT12" i="16"/>
  <c r="AT21" i="16"/>
  <c r="AT27" i="16"/>
  <c r="AT40" i="16"/>
  <c r="AT47" i="16"/>
  <c r="AT55" i="16"/>
  <c r="AT56" i="16"/>
  <c r="AT46" i="16"/>
  <c r="AT7" i="16"/>
  <c r="AT14" i="16"/>
  <c r="AT35" i="16"/>
  <c r="AT48" i="16"/>
  <c r="AT57" i="16"/>
  <c r="AT15" i="16"/>
  <c r="AT22" i="16"/>
  <c r="AT29" i="16"/>
  <c r="AT41" i="16"/>
  <c r="AT50" i="16"/>
  <c r="AT54" i="16"/>
  <c r="AT8" i="16"/>
  <c r="AT16" i="16"/>
  <c r="AT23" i="16"/>
  <c r="AT30" i="16"/>
  <c r="AT42" i="16"/>
  <c r="AT58" i="16"/>
  <c r="AT9" i="16"/>
  <c r="AT17" i="16"/>
  <c r="AT31" i="16"/>
  <c r="AT36" i="16"/>
  <c r="AT43" i="16"/>
  <c r="AT51" i="16"/>
  <c r="AT38" i="16"/>
  <c r="AT10" i="16"/>
  <c r="AT18" i="16"/>
  <c r="AT24" i="16"/>
  <c r="AT32" i="16"/>
  <c r="AT37" i="16"/>
  <c r="AT44" i="16"/>
  <c r="AT52" i="16"/>
  <c r="AT53" i="16"/>
  <c r="AT19" i="16"/>
  <c r="AT25" i="16"/>
  <c r="AT33" i="16"/>
  <c r="AT45" i="16"/>
  <c r="AT20" i="16"/>
  <c r="AT26" i="16"/>
  <c r="AT34" i="16"/>
  <c r="AT39" i="16"/>
  <c r="AI14" i="20"/>
  <c r="T22" i="20"/>
  <c r="AL24" i="19"/>
  <c r="K54" i="19"/>
  <c r="E17" i="20"/>
  <c r="F19" i="19"/>
  <c r="H29" i="19"/>
  <c r="P38" i="19"/>
  <c r="W43" i="19"/>
  <c r="I5" i="20"/>
  <c r="K10" i="20"/>
  <c r="AG11" i="20"/>
  <c r="I18" i="19"/>
  <c r="N27" i="20"/>
  <c r="K21" i="19"/>
  <c r="H5" i="20"/>
  <c r="AF11" i="20"/>
  <c r="K18" i="20"/>
  <c r="J34" i="20"/>
  <c r="L20" i="19"/>
  <c r="AL39" i="19"/>
  <c r="L45" i="19"/>
  <c r="AN11" i="20"/>
  <c r="I15" i="20"/>
  <c r="J17" i="19"/>
  <c r="J27" i="19"/>
  <c r="F35" i="19"/>
  <c r="L40" i="19"/>
  <c r="AH46" i="19"/>
  <c r="AN6" i="20"/>
  <c r="K9" i="20"/>
  <c r="F24" i="19"/>
  <c r="AB40" i="19"/>
  <c r="AP46" i="19"/>
  <c r="W6" i="20"/>
  <c r="AI41" i="19"/>
  <c r="N48" i="19"/>
  <c r="S46" i="19"/>
  <c r="M13" i="20"/>
  <c r="F15" i="19"/>
  <c r="L25" i="19"/>
  <c r="AJ36" i="19"/>
  <c r="AQ41" i="19"/>
  <c r="R50" i="19"/>
  <c r="R37" i="19"/>
  <c r="Q42" i="19"/>
  <c r="AE39" i="19"/>
  <c r="AI15" i="20"/>
  <c r="X38" i="19"/>
  <c r="V48" i="19"/>
  <c r="O43" i="19"/>
  <c r="AC26" i="20"/>
  <c r="P20" i="20"/>
  <c r="F36" i="19"/>
  <c r="AF51" i="19"/>
  <c r="M8" i="20"/>
  <c r="J15" i="20"/>
  <c r="AL21" i="20"/>
  <c r="U16" i="19"/>
  <c r="R33" i="19"/>
  <c r="E9" i="20"/>
  <c r="E26" i="19"/>
  <c r="I15" i="19"/>
  <c r="AG51" i="20"/>
  <c r="AN51" i="19"/>
  <c r="U8" i="20"/>
  <c r="R15" i="20"/>
  <c r="E22" i="20"/>
  <c r="AC16" i="19"/>
  <c r="AF34" i="19"/>
  <c r="AB10" i="20"/>
  <c r="AB27" i="19"/>
  <c r="AA18" i="19"/>
  <c r="F29" i="20"/>
  <c r="V53" i="19"/>
  <c r="S10" i="20"/>
  <c r="AN16" i="20"/>
  <c r="E27" i="20"/>
  <c r="Q18" i="19"/>
  <c r="L41" i="19"/>
  <c r="G17" i="20"/>
  <c r="P39" i="19"/>
  <c r="AG35" i="19"/>
  <c r="AA23" i="20"/>
  <c r="E23" i="20"/>
  <c r="N49" i="19"/>
  <c r="G49" i="19"/>
  <c r="T30" i="20"/>
  <c r="AO11" i="20"/>
  <c r="AB18" i="20"/>
  <c r="AI38" i="20"/>
  <c r="AA21" i="19"/>
  <c r="AG47" i="19"/>
  <c r="H27" i="20"/>
  <c r="Y52" i="19"/>
  <c r="AP52" i="19"/>
  <c r="R45" i="20"/>
  <c r="J50" i="19"/>
  <c r="N13" i="20"/>
  <c r="H20" i="20"/>
  <c r="T14" i="25"/>
  <c r="AB26" i="19"/>
  <c r="AF52" i="19"/>
  <c r="X19" i="19"/>
  <c r="J12" i="20"/>
  <c r="W18" i="20"/>
  <c r="S25" i="25"/>
  <c r="J28" i="19"/>
  <c r="E54" i="19"/>
  <c r="AL20" i="19"/>
  <c r="L15" i="20"/>
  <c r="AQ32" i="20"/>
  <c r="AD30" i="20"/>
  <c r="Y40" i="20"/>
  <c r="AO25" i="20"/>
  <c r="AQ47" i="25"/>
  <c r="S46" i="20"/>
  <c r="AB5" i="25"/>
  <c r="F30" i="25"/>
  <c r="I29" i="20"/>
  <c r="I49" i="20"/>
  <c r="I26" i="20"/>
  <c r="AA41" i="20"/>
  <c r="R28" i="20"/>
  <c r="AB21" i="20"/>
  <c r="AC22" i="20"/>
  <c r="AQ16" i="20"/>
  <c r="AJ11" i="20"/>
  <c r="AA6" i="20"/>
  <c r="AQ51" i="19"/>
  <c r="AI47" i="19"/>
  <c r="R43" i="19"/>
  <c r="AQ38" i="19"/>
  <c r="AH34" i="19"/>
  <c r="J30" i="19"/>
  <c r="AE25" i="19"/>
  <c r="M21" i="19"/>
  <c r="U17" i="19"/>
  <c r="AE41" i="20"/>
  <c r="V21" i="20"/>
  <c r="AF17" i="20"/>
  <c r="N14" i="20"/>
  <c r="K11" i="20"/>
  <c r="AO7" i="20"/>
  <c r="AL54" i="19"/>
  <c r="AH51" i="19"/>
  <c r="P48" i="19"/>
  <c r="AN44" i="19"/>
  <c r="AC41" i="19"/>
  <c r="Z38" i="19"/>
  <c r="H35" i="19"/>
  <c r="AM31" i="19"/>
  <c r="J29" i="19"/>
  <c r="T27" i="19"/>
  <c r="AD25" i="19"/>
  <c r="H24" i="19"/>
  <c r="AA22" i="19"/>
  <c r="AD20" i="19"/>
  <c r="H19" i="19"/>
  <c r="T17" i="19"/>
  <c r="AB41" i="20"/>
  <c r="Y26" i="20"/>
  <c r="F22" i="20"/>
  <c r="I20" i="20"/>
  <c r="U18" i="20"/>
  <c r="AO16" i="20"/>
  <c r="S15" i="20"/>
  <c r="AE13" i="20"/>
  <c r="I12" i="20"/>
  <c r="T10" i="20"/>
  <c r="AD8" i="20"/>
  <c r="H7" i="20"/>
  <c r="Z5" i="20"/>
  <c r="AM53" i="19"/>
  <c r="P52" i="19"/>
  <c r="AI50" i="19"/>
  <c r="E49" i="19"/>
  <c r="Y47" i="19"/>
  <c r="AK45" i="19"/>
  <c r="O44" i="19"/>
  <c r="AX44" i="19" s="1"/>
  <c r="AH42" i="19"/>
  <c r="AK40" i="19"/>
  <c r="O39" i="19"/>
  <c r="AX39" i="19" s="1"/>
  <c r="AI37" i="19"/>
  <c r="E36" i="19"/>
  <c r="X34" i="19"/>
  <c r="AJ32" i="19"/>
  <c r="F31" i="19"/>
  <c r="Y29" i="19"/>
  <c r="AQ27" i="19"/>
  <c r="L26" i="19"/>
  <c r="W24" i="19"/>
  <c r="AP22" i="19"/>
  <c r="S21" i="19"/>
  <c r="AE19" i="19"/>
  <c r="R38" i="25"/>
  <c r="AA26" i="20"/>
  <c r="P25" i="25"/>
  <c r="AA38" i="20"/>
  <c r="S24" i="20"/>
  <c r="AA54" i="20"/>
  <c r="M40" i="20"/>
  <c r="Q47" i="20"/>
  <c r="M54" i="20"/>
  <c r="M27" i="20"/>
  <c r="H45" i="20"/>
  <c r="AB24" i="20"/>
  <c r="K39" i="20"/>
  <c r="F27" i="20"/>
  <c r="AL20" i="20"/>
  <c r="AF21" i="20"/>
  <c r="S16" i="20"/>
  <c r="AL10" i="20"/>
  <c r="AJ5" i="20"/>
  <c r="S51" i="19"/>
  <c r="K47" i="19"/>
  <c r="AJ42" i="19"/>
  <c r="S38" i="19"/>
  <c r="J34" i="19"/>
  <c r="AI29" i="19"/>
  <c r="G25" i="19"/>
  <c r="AE20" i="19"/>
  <c r="E17" i="19"/>
  <c r="AO32" i="20"/>
  <c r="AJ20" i="20"/>
  <c r="P17" i="20"/>
  <c r="AN13" i="20"/>
  <c r="AC10" i="20"/>
  <c r="Y7" i="20"/>
  <c r="V54" i="19"/>
  <c r="R51" i="19"/>
  <c r="AP47" i="19"/>
  <c r="X44" i="19"/>
  <c r="M41" i="19"/>
  <c r="J38" i="19"/>
  <c r="AG34" i="19"/>
  <c r="W31" i="19"/>
  <c r="AQ28" i="19"/>
  <c r="L27" i="19"/>
  <c r="V25" i="19"/>
  <c r="AO23" i="19"/>
  <c r="S22" i="19"/>
  <c r="V20" i="19"/>
  <c r="AP18" i="19"/>
  <c r="L17" i="19"/>
  <c r="M39" i="20"/>
  <c r="AM25" i="20"/>
  <c r="AM21" i="20"/>
  <c r="AQ19" i="20"/>
  <c r="M18" i="20"/>
  <c r="AG16" i="20"/>
  <c r="K15" i="20"/>
  <c r="W13" i="20"/>
  <c r="AP11" i="20"/>
  <c r="L10" i="20"/>
  <c r="V8" i="20"/>
  <c r="AO6" i="20"/>
  <c r="R5" i="20"/>
  <c r="AE53" i="19"/>
  <c r="H52" i="19"/>
  <c r="AA50" i="19"/>
  <c r="AM48" i="19"/>
  <c r="Q47" i="19"/>
  <c r="AC45" i="19"/>
  <c r="G44" i="19"/>
  <c r="Z42" i="19"/>
  <c r="AC40" i="19"/>
  <c r="G39" i="19"/>
  <c r="AA37" i="19"/>
  <c r="AM35" i="19"/>
  <c r="P34" i="19"/>
  <c r="AB32" i="19"/>
  <c r="AN30" i="19"/>
  <c r="Q29" i="19"/>
  <c r="AI27" i="19"/>
  <c r="AK25" i="19"/>
  <c r="O24" i="19"/>
  <c r="AX24" i="19" s="1"/>
  <c r="AH22" i="19"/>
  <c r="AN28" i="25"/>
  <c r="AG27" i="25"/>
  <c r="N17" i="25"/>
  <c r="H38" i="20"/>
  <c r="AJ23" i="20"/>
  <c r="X52" i="20"/>
  <c r="X38" i="20"/>
  <c r="Q45" i="20"/>
  <c r="L52" i="20"/>
  <c r="AE26" i="20"/>
  <c r="P42" i="20"/>
  <c r="I24" i="20"/>
  <c r="AB38" i="20"/>
  <c r="Z26" i="20"/>
  <c r="AD20" i="20"/>
  <c r="N21" i="20"/>
  <c r="AK15" i="20"/>
  <c r="AD10" i="20"/>
  <c r="T5" i="20"/>
  <c r="K51" i="19"/>
  <c r="AC46" i="19"/>
  <c r="AB42" i="19"/>
  <c r="K38" i="19"/>
  <c r="AB33" i="19"/>
  <c r="AA29" i="19"/>
  <c r="AO24" i="19"/>
  <c r="W20" i="19"/>
  <c r="AM16" i="19"/>
  <c r="AN30" i="20"/>
  <c r="AA20" i="20"/>
  <c r="H17" i="20"/>
  <c r="AF13" i="20"/>
  <c r="U10" i="20"/>
  <c r="Q7" i="20"/>
  <c r="N54" i="19"/>
  <c r="J51" i="19"/>
  <c r="AH47" i="19"/>
  <c r="P44" i="19"/>
  <c r="E41" i="19"/>
  <c r="AJ37" i="19"/>
  <c r="Y34" i="19"/>
  <c r="O31" i="19"/>
  <c r="AX31" i="19" s="1"/>
  <c r="AI28" i="19"/>
  <c r="AK26" i="19"/>
  <c r="N25" i="19"/>
  <c r="AG23" i="19"/>
  <c r="K22" i="19"/>
  <c r="N20" i="19"/>
  <c r="AH18" i="19"/>
  <c r="AL16" i="19"/>
  <c r="AJ34" i="20"/>
  <c r="R25" i="20"/>
  <c r="AD21" i="20"/>
  <c r="AI19" i="20"/>
  <c r="E18" i="20"/>
  <c r="Y16" i="20"/>
  <c r="AK14" i="20"/>
  <c r="O13" i="20"/>
  <c r="AX13" i="20" s="1"/>
  <c r="AH11" i="20"/>
  <c r="AK9" i="20"/>
  <c r="N8" i="20"/>
  <c r="AG6" i="20"/>
  <c r="J5" i="20"/>
  <c r="W53" i="19"/>
  <c r="AO51" i="19"/>
  <c r="S50" i="19"/>
  <c r="AE48" i="19"/>
  <c r="I47" i="19"/>
  <c r="U45" i="19"/>
  <c r="AN43" i="19"/>
  <c r="R42" i="19"/>
  <c r="U40" i="19"/>
  <c r="AO38" i="19"/>
  <c r="S37" i="19"/>
  <c r="AE35" i="19"/>
  <c r="H34" i="19"/>
  <c r="T32" i="19"/>
  <c r="AF30" i="19"/>
  <c r="I29" i="19"/>
  <c r="AA27" i="19"/>
  <c r="AC25" i="19"/>
  <c r="G24" i="19"/>
  <c r="Z22" i="19"/>
  <c r="AK20" i="19"/>
  <c r="O19" i="19"/>
  <c r="AX19" i="19" s="1"/>
  <c r="T15" i="25"/>
  <c r="AP22" i="25"/>
  <c r="AQ13" i="25"/>
  <c r="AK36" i="20"/>
  <c r="AL41" i="25"/>
  <c r="AA46" i="20"/>
  <c r="Z35" i="20"/>
  <c r="R41" i="20"/>
  <c r="K50" i="20"/>
  <c r="AF25" i="20"/>
  <c r="J41" i="20"/>
  <c r="AG23" i="20"/>
  <c r="V37" i="20"/>
  <c r="O26" i="20"/>
  <c r="AX26" i="20" s="1"/>
  <c r="Q18" i="25"/>
  <c r="AK20" i="20"/>
  <c r="AC15" i="20"/>
  <c r="N10" i="20"/>
  <c r="L5" i="20"/>
  <c r="AK50" i="19"/>
  <c r="U46" i="19"/>
  <c r="L42" i="19"/>
  <c r="AK37" i="19"/>
  <c r="T33" i="19"/>
  <c r="K29" i="19"/>
  <c r="AG24" i="19"/>
  <c r="O20" i="19"/>
  <c r="AX20" i="19" s="1"/>
  <c r="AE16" i="19"/>
  <c r="AD29" i="20"/>
  <c r="R20" i="20"/>
  <c r="AP16" i="20"/>
  <c r="X13" i="20"/>
  <c r="M10" i="20"/>
  <c r="I7" i="20"/>
  <c r="F54" i="19"/>
  <c r="AJ50" i="19"/>
  <c r="Z47" i="19"/>
  <c r="H44" i="19"/>
  <c r="AL40" i="19"/>
  <c r="AB37" i="19"/>
  <c r="Q34" i="19"/>
  <c r="G31" i="19"/>
  <c r="AA28" i="19"/>
  <c r="AC26" i="19"/>
  <c r="F25" i="19"/>
  <c r="Y23" i="19"/>
  <c r="AJ21" i="19"/>
  <c r="F20" i="19"/>
  <c r="Z18" i="19"/>
  <c r="Y37" i="25"/>
  <c r="T32" i="20"/>
  <c r="AH24" i="20"/>
  <c r="U21" i="20"/>
  <c r="AA19" i="20"/>
  <c r="AM17" i="20"/>
  <c r="Q16" i="20"/>
  <c r="AC14" i="20"/>
  <c r="G13" i="20"/>
  <c r="Z11" i="20"/>
  <c r="AC9" i="20"/>
  <c r="F8" i="20"/>
  <c r="Y6" i="20"/>
  <c r="AK54" i="19"/>
  <c r="O53" i="19"/>
  <c r="AX53" i="19" s="1"/>
  <c r="AG51" i="19"/>
  <c r="K50" i="19"/>
  <c r="W48" i="19"/>
  <c r="AQ46" i="19"/>
  <c r="M45" i="19"/>
  <c r="AF43" i="19"/>
  <c r="J42" i="19"/>
  <c r="M40" i="19"/>
  <c r="AG38" i="19"/>
  <c r="K37" i="19"/>
  <c r="W35" i="19"/>
  <c r="AP33" i="19"/>
  <c r="L32" i="19"/>
  <c r="X30" i="19"/>
  <c r="AP28" i="19"/>
  <c r="S27" i="19"/>
  <c r="U25" i="19"/>
  <c r="AN23" i="19"/>
  <c r="R22" i="19"/>
  <c r="AC20" i="19"/>
  <c r="G19" i="19"/>
  <c r="Y16" i="25"/>
  <c r="AO18" i="25"/>
  <c r="AN10" i="25"/>
  <c r="AN32" i="20"/>
  <c r="N23" i="25"/>
  <c r="K36" i="20"/>
  <c r="M28" i="20"/>
  <c r="S30" i="20"/>
  <c r="E40" i="20"/>
  <c r="Y23" i="20"/>
  <c r="AK34" i="20"/>
  <c r="Z7" i="25"/>
  <c r="W33" i="20"/>
  <c r="AG24" i="20"/>
  <c r="X37" i="20"/>
  <c r="U19" i="20"/>
  <c r="O14" i="20"/>
  <c r="AX14" i="20" s="1"/>
  <c r="G9" i="20"/>
  <c r="G54" i="19"/>
  <c r="AE49" i="19"/>
  <c r="W45" i="19"/>
  <c r="F41" i="19"/>
  <c r="AE36" i="19"/>
  <c r="N32" i="19"/>
  <c r="AK27" i="19"/>
  <c r="Z23" i="19"/>
  <c r="Y19" i="19"/>
  <c r="AG15" i="19"/>
  <c r="T25" i="20"/>
  <c r="T19" i="20"/>
  <c r="J16" i="20"/>
  <c r="AH12" i="20"/>
  <c r="V9" i="20"/>
  <c r="R6" i="20"/>
  <c r="P53" i="19"/>
  <c r="AL49" i="19"/>
  <c r="AB46" i="19"/>
  <c r="Q43" i="19"/>
  <c r="F40" i="19"/>
  <c r="AD36" i="19"/>
  <c r="AA33" i="19"/>
  <c r="Q30" i="19"/>
  <c r="S28" i="19"/>
  <c r="U26" i="19"/>
  <c r="AN24" i="19"/>
  <c r="Q23" i="19"/>
  <c r="AB21" i="19"/>
  <c r="AN19" i="19"/>
  <c r="R18" i="19"/>
  <c r="AJ14" i="25"/>
  <c r="AA30" i="20"/>
  <c r="H24" i="20"/>
  <c r="K21" i="20"/>
  <c r="S19" i="20"/>
  <c r="AE17" i="20"/>
  <c r="I16" i="20"/>
  <c r="U14" i="20"/>
  <c r="AO12" i="20"/>
  <c r="R11" i="20"/>
  <c r="U9" i="20"/>
  <c r="AN7" i="20"/>
  <c r="Q6" i="20"/>
  <c r="AC54" i="19"/>
  <c r="G53" i="19"/>
  <c r="Y51" i="19"/>
  <c r="AK49" i="19"/>
  <c r="O48" i="19"/>
  <c r="AX48" i="19" s="1"/>
  <c r="AI46" i="19"/>
  <c r="E45" i="19"/>
  <c r="X43" i="19"/>
  <c r="AJ41" i="19"/>
  <c r="E40" i="19"/>
  <c r="Y38" i="19"/>
  <c r="AK36" i="19"/>
  <c r="O35" i="19"/>
  <c r="AX35" i="19" s="1"/>
  <c r="AY35" i="19" s="1"/>
  <c r="AH33" i="19"/>
  <c r="AL31" i="19"/>
  <c r="P30" i="19"/>
  <c r="AH28" i="19"/>
  <c r="K27" i="19"/>
  <c r="M25" i="19"/>
  <c r="AF23" i="19"/>
  <c r="J22" i="19"/>
  <c r="AB40" i="20"/>
  <c r="AP45" i="20"/>
  <c r="AP49" i="20"/>
  <c r="AJ30" i="20"/>
  <c r="M19" i="25"/>
  <c r="AB31" i="20"/>
  <c r="Z25" i="20"/>
  <c r="AN27" i="20"/>
  <c r="AG37" i="20"/>
  <c r="O22" i="20"/>
  <c r="AX22" i="20" s="1"/>
  <c r="Q31" i="20"/>
  <c r="AF52" i="20"/>
  <c r="AH31" i="20"/>
  <c r="F24" i="20"/>
  <c r="AP29" i="20"/>
  <c r="AM18" i="20"/>
  <c r="AG13" i="20"/>
  <c r="X8" i="20"/>
  <c r="Y53" i="19"/>
  <c r="O49" i="19"/>
  <c r="AX49" i="19" s="1"/>
  <c r="AO44" i="19"/>
  <c r="W40" i="19"/>
  <c r="O36" i="19"/>
  <c r="AF31" i="19"/>
  <c r="M27" i="19"/>
  <c r="J23" i="19"/>
  <c r="AQ18" i="19"/>
  <c r="Q15" i="19"/>
  <c r="N24" i="20"/>
  <c r="AL18" i="20"/>
  <c r="AB15" i="20"/>
  <c r="R12" i="20"/>
  <c r="F9" i="20"/>
  <c r="AQ5" i="20"/>
  <c r="AO52" i="19"/>
  <c r="V49" i="19"/>
  <c r="L46" i="19"/>
  <c r="AQ42" i="19"/>
  <c r="AF39" i="19"/>
  <c r="N36" i="19"/>
  <c r="K33" i="19"/>
  <c r="AP29" i="19"/>
  <c r="K28" i="19"/>
  <c r="M26" i="19"/>
  <c r="AF24" i="19"/>
  <c r="I23" i="19"/>
  <c r="T21" i="19"/>
  <c r="AF19" i="19"/>
  <c r="J18" i="19"/>
  <c r="AP7" i="25"/>
  <c r="AB29" i="20"/>
  <c r="AE23" i="20"/>
  <c r="AI20" i="20"/>
  <c r="K19" i="20"/>
  <c r="W17" i="20"/>
  <c r="AQ15" i="20"/>
  <c r="M14" i="20"/>
  <c r="AG12" i="20"/>
  <c r="J11" i="20"/>
  <c r="M9" i="20"/>
  <c r="AF7" i="20"/>
  <c r="I6" i="20"/>
  <c r="U54" i="19"/>
  <c r="AN52" i="19"/>
  <c r="Q51" i="19"/>
  <c r="AC49" i="19"/>
  <c r="G48" i="19"/>
  <c r="AA46" i="19"/>
  <c r="AM44" i="19"/>
  <c r="P43" i="19"/>
  <c r="AB41" i="19"/>
  <c r="AM39" i="19"/>
  <c r="Q38" i="19"/>
  <c r="AC36" i="19"/>
  <c r="G35" i="19"/>
  <c r="Z33" i="19"/>
  <c r="AD31" i="19"/>
  <c r="H30" i="19"/>
  <c r="Z28" i="19"/>
  <c r="AJ26" i="19"/>
  <c r="E25" i="19"/>
  <c r="X23" i="19"/>
  <c r="AQ21" i="19"/>
  <c r="M20" i="19"/>
  <c r="AG18" i="19"/>
  <c r="E29" i="20"/>
  <c r="X25" i="20"/>
  <c r="AE48" i="20"/>
  <c r="O18" i="20"/>
  <c r="AX18" i="20" s="1"/>
  <c r="AG48" i="19"/>
  <c r="P31" i="19"/>
  <c r="AQ14" i="19"/>
  <c r="AQ11" i="20"/>
  <c r="F49" i="19"/>
  <c r="AN35" i="19"/>
  <c r="AL25" i="19"/>
  <c r="P19" i="19"/>
  <c r="Z22" i="20"/>
  <c r="AA15" i="20"/>
  <c r="AL8" i="20"/>
  <c r="X52" i="19"/>
  <c r="K46" i="19"/>
  <c r="W39" i="19"/>
  <c r="J33" i="19"/>
  <c r="T26" i="19"/>
  <c r="U20" i="19"/>
  <c r="AQ17" i="19"/>
  <c r="M16" i="19"/>
  <c r="AJ7" i="25"/>
  <c r="AD34" i="20"/>
  <c r="AL25" i="20"/>
  <c r="AC21" i="20"/>
  <c r="AP19" i="20"/>
  <c r="L18" i="20"/>
  <c r="X16" i="20"/>
  <c r="AJ14" i="20"/>
  <c r="F13" i="20"/>
  <c r="Y11" i="20"/>
  <c r="AJ9" i="20"/>
  <c r="E8" i="20"/>
  <c r="X6" i="20"/>
  <c r="AJ54" i="19"/>
  <c r="F53" i="19"/>
  <c r="X51" i="19"/>
  <c r="AJ49" i="19"/>
  <c r="F48" i="19"/>
  <c r="Z46" i="19"/>
  <c r="AD44" i="19"/>
  <c r="G43" i="19"/>
  <c r="AA41" i="19"/>
  <c r="AD39" i="19"/>
  <c r="H38" i="19"/>
  <c r="T36" i="19"/>
  <c r="AE34" i="19"/>
  <c r="I33" i="19"/>
  <c r="U31" i="19"/>
  <c r="AN29" i="19"/>
  <c r="AF36" i="20"/>
  <c r="L18" i="25"/>
  <c r="AM34" i="20"/>
  <c r="AK30" i="20"/>
  <c r="Y13" i="20"/>
  <c r="AG44" i="19"/>
  <c r="AL26" i="19"/>
  <c r="AF23" i="20"/>
  <c r="AM8" i="20"/>
  <c r="AL45" i="19"/>
  <c r="AK32" i="19"/>
  <c r="X24" i="19"/>
  <c r="AJ17" i="19"/>
  <c r="Z20" i="20"/>
  <c r="E14" i="20"/>
  <c r="X7" i="20"/>
  <c r="I51" i="19"/>
  <c r="AE44" i="19"/>
  <c r="I38" i="19"/>
  <c r="V31" i="19"/>
  <c r="AM24" i="19"/>
  <c r="E20" i="19"/>
  <c r="AI17" i="19"/>
  <c r="E16" i="19"/>
  <c r="AK54" i="20"/>
  <c r="S32" i="20"/>
  <c r="L25" i="20"/>
  <c r="S21" i="20"/>
  <c r="AH19" i="20"/>
  <c r="AL17" i="20"/>
  <c r="P16" i="20"/>
  <c r="AB14" i="20"/>
  <c r="AN12" i="20"/>
  <c r="Q11" i="20"/>
  <c r="AB9" i="20"/>
  <c r="AM7" i="20"/>
  <c r="P6" i="20"/>
  <c r="AB54" i="19"/>
  <c r="AM52" i="19"/>
  <c r="P51" i="19"/>
  <c r="AB49" i="19"/>
  <c r="AN47" i="19"/>
  <c r="R46" i="19"/>
  <c r="V44" i="19"/>
  <c r="AO42" i="19"/>
  <c r="S41" i="19"/>
  <c r="V39" i="19"/>
  <c r="AP37" i="19"/>
  <c r="L36" i="19"/>
  <c r="W34" i="19"/>
  <c r="AQ32" i="19"/>
  <c r="M31" i="19"/>
  <c r="AF29" i="19"/>
  <c r="I28" i="19"/>
  <c r="AA26" i="19"/>
  <c r="AD24" i="19"/>
  <c r="G23" i="19"/>
  <c r="Z21" i="19"/>
  <c r="AD19" i="19"/>
  <c r="H18" i="19"/>
  <c r="T16" i="19"/>
  <c r="AM24" i="25"/>
  <c r="P30" i="20"/>
  <c r="E24" i="20"/>
  <c r="AP20" i="20"/>
  <c r="Q19" i="20"/>
  <c r="AC17" i="20"/>
  <c r="G16" i="20"/>
  <c r="AA14" i="20"/>
  <c r="AM12" i="20"/>
  <c r="P11" i="20"/>
  <c r="AI9" i="20"/>
  <c r="AL7" i="20"/>
  <c r="O6" i="20"/>
  <c r="AI54" i="19"/>
  <c r="E53" i="19"/>
  <c r="W51" i="19"/>
  <c r="AQ49" i="19"/>
  <c r="M48" i="19"/>
  <c r="AG46" i="19"/>
  <c r="K45" i="19"/>
  <c r="V43" i="19"/>
  <c r="AP41" i="19"/>
  <c r="S40" i="19"/>
  <c r="AE38" i="19"/>
  <c r="AF34" i="20"/>
  <c r="V15" i="25"/>
  <c r="AG33" i="20"/>
  <c r="K30" i="20"/>
  <c r="I13" i="20"/>
  <c r="Y44" i="19"/>
  <c r="AD26" i="19"/>
  <c r="AB22" i="20"/>
  <c r="AE8" i="20"/>
  <c r="AD45" i="19"/>
  <c r="AC32" i="19"/>
  <c r="P24" i="19"/>
  <c r="AB17" i="19"/>
  <c r="Q20" i="20"/>
  <c r="AM13" i="20"/>
  <c r="P7" i="20"/>
  <c r="AQ50" i="19"/>
  <c r="W44" i="19"/>
  <c r="AQ37" i="19"/>
  <c r="N31" i="19"/>
  <c r="AE24" i="19"/>
  <c r="AM19" i="19"/>
  <c r="AA17" i="19"/>
  <c r="AM15" i="19"/>
  <c r="AO50" i="20"/>
  <c r="Z30" i="20"/>
  <c r="AF24" i="20"/>
  <c r="J21" i="20"/>
  <c r="Z19" i="20"/>
  <c r="AD17" i="20"/>
  <c r="H16" i="20"/>
  <c r="T14" i="20"/>
  <c r="AF12" i="20"/>
  <c r="I11" i="20"/>
  <c r="T9" i="20"/>
  <c r="AE7" i="20"/>
  <c r="H6" i="20"/>
  <c r="T54" i="19"/>
  <c r="AE52" i="19"/>
  <c r="H51" i="19"/>
  <c r="T49" i="19"/>
  <c r="AF47" i="19"/>
  <c r="J46" i="19"/>
  <c r="N44" i="19"/>
  <c r="AG42" i="19"/>
  <c r="K41" i="19"/>
  <c r="N39" i="19"/>
  <c r="AH37" i="19"/>
  <c r="AL35" i="19"/>
  <c r="O34" i="19"/>
  <c r="AI32" i="19"/>
  <c r="E31" i="19"/>
  <c r="X29" i="19"/>
  <c r="AP27" i="19"/>
  <c r="S26" i="19"/>
  <c r="V24" i="19"/>
  <c r="AO22" i="19"/>
  <c r="R21" i="19"/>
  <c r="V19" i="19"/>
  <c r="AP17" i="19"/>
  <c r="L16" i="19"/>
  <c r="AQ49" i="20"/>
  <c r="R29" i="20"/>
  <c r="W23" i="20"/>
  <c r="AG20" i="20"/>
  <c r="I19" i="20"/>
  <c r="U17" i="20"/>
  <c r="AO15" i="20"/>
  <c r="S14" i="20"/>
  <c r="AE12" i="20"/>
  <c r="H11" i="20"/>
  <c r="AA9" i="20"/>
  <c r="AD7" i="20"/>
  <c r="G6" i="20"/>
  <c r="AA54" i="19"/>
  <c r="AL52" i="19"/>
  <c r="O51" i="19"/>
  <c r="AI49" i="19"/>
  <c r="E48" i="19"/>
  <c r="Y46" i="19"/>
  <c r="AK44" i="19"/>
  <c r="V34" i="20"/>
  <c r="AI30" i="20"/>
  <c r="AL39" i="25"/>
  <c r="AD23" i="20"/>
  <c r="H8" i="20"/>
  <c r="G40" i="19"/>
  <c r="AJ22" i="19"/>
  <c r="AD18" i="20"/>
  <c r="AI5" i="20"/>
  <c r="AI42" i="19"/>
  <c r="AH29" i="19"/>
  <c r="AQ22" i="19"/>
  <c r="AQ50" i="20"/>
  <c r="AK18" i="20"/>
  <c r="Y12" i="20"/>
  <c r="AP5" i="20"/>
  <c r="U49" i="19"/>
  <c r="H43" i="19"/>
  <c r="U36" i="19"/>
  <c r="AO29" i="19"/>
  <c r="P23" i="19"/>
  <c r="W19" i="19"/>
  <c r="S17" i="19"/>
  <c r="AE15" i="19"/>
  <c r="AM46" i="20"/>
  <c r="Z29" i="20"/>
  <c r="G24" i="20"/>
  <c r="AQ20" i="20"/>
  <c r="R19" i="20"/>
  <c r="V17" i="20"/>
  <c r="AP15" i="20"/>
  <c r="L14" i="20"/>
  <c r="X12" i="20"/>
  <c r="AQ10" i="20"/>
  <c r="L9" i="20"/>
  <c r="W7" i="20"/>
  <c r="AO5" i="20"/>
  <c r="L54" i="19"/>
  <c r="W52" i="19"/>
  <c r="AP50" i="19"/>
  <c r="L49" i="19"/>
  <c r="X47" i="19"/>
  <c r="AJ45" i="19"/>
  <c r="F44" i="19"/>
  <c r="Y42" i="19"/>
  <c r="AJ40" i="19"/>
  <c r="F39" i="19"/>
  <c r="Z37" i="19"/>
  <c r="AD35" i="19"/>
  <c r="G34" i="19"/>
  <c r="AA32" i="19"/>
  <c r="AM30" i="19"/>
  <c r="P29" i="19"/>
  <c r="AH27" i="19"/>
  <c r="K26" i="19"/>
  <c r="N24" i="19"/>
  <c r="AG22" i="19"/>
  <c r="J21" i="19"/>
  <c r="N19" i="19"/>
  <c r="AH17" i="19"/>
  <c r="AL15" i="19"/>
  <c r="AO45" i="20"/>
  <c r="AB28" i="20"/>
  <c r="AQ22" i="20"/>
  <c r="X20" i="20"/>
  <c r="AQ18" i="20"/>
  <c r="M17" i="20"/>
  <c r="AG15" i="20"/>
  <c r="K14" i="20"/>
  <c r="W12" i="20"/>
  <c r="AP10" i="20"/>
  <c r="S9" i="20"/>
  <c r="V7" i="20"/>
  <c r="AN5" i="20"/>
  <c r="S54" i="19"/>
  <c r="AD52" i="19"/>
  <c r="G51" i="19"/>
  <c r="AA49" i="19"/>
  <c r="AM47" i="19"/>
  <c r="Q46" i="19"/>
  <c r="AC44" i="19"/>
  <c r="F43" i="19"/>
  <c r="Z41" i="19"/>
  <c r="AK39" i="19"/>
  <c r="O38" i="19"/>
  <c r="AX38" i="19" s="1"/>
  <c r="X32" i="20"/>
  <c r="AN23" i="25"/>
  <c r="AM18" i="25"/>
  <c r="U23" i="20"/>
  <c r="AH7" i="20"/>
  <c r="AO39" i="19"/>
  <c r="T22" i="19"/>
  <c r="V18" i="20"/>
  <c r="AA5" i="20"/>
  <c r="AA42" i="19"/>
  <c r="Z29" i="19"/>
  <c r="AI22" i="19"/>
  <c r="AO46" i="20"/>
  <c r="AC18" i="20"/>
  <c r="Q12" i="20"/>
  <c r="AH5" i="20"/>
  <c r="M49" i="19"/>
  <c r="AP42" i="19"/>
  <c r="M36" i="19"/>
  <c r="AG29" i="19"/>
  <c r="H23" i="19"/>
  <c r="AO18" i="19"/>
  <c r="K17" i="19"/>
  <c r="W15" i="19"/>
  <c r="T43" i="20"/>
  <c r="AE28" i="20"/>
  <c r="AC23" i="20"/>
  <c r="AH20" i="20"/>
  <c r="J19" i="20"/>
  <c r="N17" i="20"/>
  <c r="AH15" i="20"/>
  <c r="AL13" i="20"/>
  <c r="P12" i="20"/>
  <c r="AI10" i="20"/>
  <c r="AK8" i="20"/>
  <c r="O7" i="20"/>
  <c r="AG5" i="20"/>
  <c r="AL53" i="19"/>
  <c r="O52" i="19"/>
  <c r="AH50" i="19"/>
  <c r="AL48" i="19"/>
  <c r="P47" i="19"/>
  <c r="AB45" i="19"/>
  <c r="AM43" i="19"/>
  <c r="AN45" i="20"/>
  <c r="G25" i="20"/>
  <c r="AC30" i="20"/>
  <c r="G28" i="20"/>
  <c r="I53" i="19"/>
  <c r="G36" i="19"/>
  <c r="AI18" i="19"/>
  <c r="T15" i="20"/>
  <c r="AG52" i="19"/>
  <c r="X39" i="19"/>
  <c r="AJ27" i="19"/>
  <c r="L21" i="19"/>
  <c r="AH28" i="20"/>
  <c r="O17" i="20"/>
  <c r="AX17" i="20" s="1"/>
  <c r="AJ10" i="20"/>
  <c r="M54" i="19"/>
  <c r="AO47" i="19"/>
  <c r="T41" i="19"/>
  <c r="AN34" i="19"/>
  <c r="R28" i="19"/>
  <c r="AI21" i="19"/>
  <c r="Y18" i="19"/>
  <c r="AK16" i="19"/>
  <c r="AA35" i="25"/>
  <c r="I41" i="20"/>
  <c r="AJ27" i="20"/>
  <c r="U22" i="20"/>
  <c r="Y20" i="20"/>
  <c r="AJ18" i="20"/>
  <c r="F17" i="20"/>
  <c r="Z15" i="20"/>
  <c r="AD13" i="20"/>
  <c r="H12" i="20"/>
  <c r="AA10" i="20"/>
  <c r="AC8" i="20"/>
  <c r="G7" i="20"/>
  <c r="Y5" i="20"/>
  <c r="AD53" i="19"/>
  <c r="G52" i="19"/>
  <c r="Z50" i="19"/>
  <c r="AD48" i="19"/>
  <c r="H47" i="19"/>
  <c r="T45" i="19"/>
  <c r="AE43" i="19"/>
  <c r="I42" i="19"/>
  <c r="T40" i="19"/>
  <c r="AF38" i="19"/>
  <c r="J37" i="19"/>
  <c r="N35" i="19"/>
  <c r="AG33" i="19"/>
  <c r="K32" i="19"/>
  <c r="W30" i="19"/>
  <c r="AO28" i="19"/>
  <c r="R27" i="19"/>
  <c r="AB25" i="19"/>
  <c r="AM23" i="19"/>
  <c r="Q22" i="19"/>
  <c r="AB20" i="19"/>
  <c r="AN18" i="19"/>
  <c r="R17" i="19"/>
  <c r="V15" i="19"/>
  <c r="AG38" i="20"/>
  <c r="Q26" i="20"/>
  <c r="AK21" i="20"/>
  <c r="G20" i="20"/>
  <c r="AA18" i="20"/>
  <c r="AM16" i="20"/>
  <c r="Q15" i="20"/>
  <c r="AC13" i="20"/>
  <c r="G12" i="20"/>
  <c r="Z10" i="20"/>
  <c r="AJ8" i="20"/>
  <c r="F7" i="20"/>
  <c r="X5" i="20"/>
  <c r="AK53" i="19"/>
  <c r="N52" i="19"/>
  <c r="AG50" i="19"/>
  <c r="K49" i="19"/>
  <c r="W47" i="19"/>
  <c r="AQ45" i="19"/>
  <c r="M44" i="19"/>
  <c r="L48" i="20"/>
  <c r="K38" i="20"/>
  <c r="AH50" i="20"/>
  <c r="E44" i="20"/>
  <c r="X43" i="20"/>
  <c r="M31" i="20"/>
  <c r="AM14" i="25"/>
  <c r="AM43" i="20"/>
  <c r="G29" i="20"/>
  <c r="W7" i="25"/>
  <c r="AB43" i="20"/>
  <c r="S36" i="20"/>
  <c r="AD28" i="20"/>
  <c r="AO36" i="25"/>
  <c r="AF14" i="25"/>
  <c r="AE44" i="20"/>
  <c r="P16" i="25"/>
  <c r="AO33" i="20"/>
  <c r="I23" i="20"/>
  <c r="H40" i="20"/>
  <c r="F25" i="20"/>
  <c r="I46" i="20"/>
  <c r="AB32" i="20"/>
  <c r="N25" i="20"/>
  <c r="J8" i="25"/>
  <c r="T39" i="20"/>
  <c r="U28" i="20"/>
  <c r="AM22" i="20"/>
  <c r="AE46" i="20"/>
  <c r="AM36" i="20"/>
  <c r="AO29" i="20"/>
  <c r="AK25" i="20"/>
  <c r="AI22" i="20"/>
  <c r="AO47" i="20"/>
  <c r="U25" i="20"/>
  <c r="AB20" i="20"/>
  <c r="AO17" i="20"/>
  <c r="M15" i="20"/>
  <c r="AI12" i="20"/>
  <c r="F10" i="20"/>
  <c r="Z7" i="20"/>
  <c r="AH52" i="19"/>
  <c r="AC50" i="19"/>
  <c r="Q48" i="19"/>
  <c r="M46" i="19"/>
  <c r="Q44" i="19"/>
  <c r="AD41" i="19"/>
  <c r="AG39" i="19"/>
  <c r="AC37" i="19"/>
  <c r="Q35" i="19"/>
  <c r="L33" i="19"/>
  <c r="H31" i="19"/>
  <c r="AB28" i="19"/>
  <c r="V26" i="19"/>
  <c r="Y24" i="19"/>
  <c r="AK21" i="19"/>
  <c r="G20" i="19"/>
  <c r="S18" i="19"/>
  <c r="W16" i="19"/>
  <c r="AI14" i="19"/>
  <c r="E28" i="20"/>
  <c r="J22" i="20"/>
  <c r="J20" i="20"/>
  <c r="N18" i="20"/>
  <c r="AH16" i="20"/>
  <c r="AL14" i="20"/>
  <c r="P13" i="20"/>
  <c r="AI11" i="20"/>
  <c r="E10" i="20"/>
  <c r="W8" i="20"/>
  <c r="AP6" i="20"/>
  <c r="S5" i="20"/>
  <c r="AN53" i="19"/>
  <c r="Q52" i="19"/>
  <c r="AB50" i="19"/>
  <c r="AN48" i="19"/>
  <c r="R47" i="19"/>
  <c r="V45" i="19"/>
  <c r="AO43" i="19"/>
  <c r="S42" i="19"/>
  <c r="AD40" i="19"/>
  <c r="H39" i="19"/>
  <c r="T37" i="19"/>
  <c r="AF35" i="19"/>
  <c r="I34" i="19"/>
  <c r="U32" i="19"/>
  <c r="AO30" i="19"/>
  <c r="R29" i="19"/>
  <c r="AG28" i="25"/>
  <c r="AF29" i="20"/>
  <c r="AJ11" i="25"/>
  <c r="AO41" i="20"/>
  <c r="Y27" i="20"/>
  <c r="AJ54" i="20"/>
  <c r="O42" i="20"/>
  <c r="AL34" i="20"/>
  <c r="W27" i="20"/>
  <c r="I28" i="25"/>
  <c r="T12" i="25"/>
  <c r="AO40" i="20"/>
  <c r="Y54" i="20"/>
  <c r="AH30" i="20"/>
  <c r="L43" i="25"/>
  <c r="H36" i="20"/>
  <c r="Z23" i="20"/>
  <c r="O44" i="20"/>
  <c r="AX44" i="20" s="1"/>
  <c r="R30" i="20"/>
  <c r="AL24" i="20"/>
  <c r="N5" i="25"/>
  <c r="F37" i="20"/>
  <c r="AK27" i="20"/>
  <c r="V22" i="20"/>
  <c r="AH44" i="20"/>
  <c r="AG35" i="20"/>
  <c r="N29" i="20"/>
  <c r="S25" i="20"/>
  <c r="AA22" i="20"/>
  <c r="F44" i="20"/>
  <c r="P24" i="20"/>
  <c r="K20" i="20"/>
  <c r="Y17" i="20"/>
  <c r="E15" i="20"/>
  <c r="AA12" i="20"/>
  <c r="AE9" i="20"/>
  <c r="J7" i="20"/>
  <c r="AX7" i="20" s="1"/>
  <c r="AE54" i="19"/>
  <c r="Z52" i="19"/>
  <c r="M50" i="19"/>
  <c r="I48" i="19"/>
  <c r="E46" i="19"/>
  <c r="AP43" i="19"/>
  <c r="V41" i="19"/>
  <c r="Y39" i="19"/>
  <c r="M37" i="19"/>
  <c r="I35" i="19"/>
  <c r="AL32" i="19"/>
  <c r="AH30" i="19"/>
  <c r="T28" i="19"/>
  <c r="N26" i="19"/>
  <c r="I24" i="19"/>
  <c r="AC21" i="19"/>
  <c r="AO19" i="19"/>
  <c r="K18" i="19"/>
  <c r="O16" i="19"/>
  <c r="AX16" i="19" s="1"/>
  <c r="AO51" i="20"/>
  <c r="K27" i="20"/>
  <c r="AN21" i="20"/>
  <c r="AJ19" i="20"/>
  <c r="F18" i="20"/>
  <c r="Z16" i="20"/>
  <c r="AD14" i="20"/>
  <c r="H13" i="20"/>
  <c r="AA11" i="20"/>
  <c r="AL9" i="20"/>
  <c r="O8" i="20"/>
  <c r="AH6" i="20"/>
  <c r="K5" i="20"/>
  <c r="AF53" i="19"/>
  <c r="I52" i="19"/>
  <c r="T50" i="19"/>
  <c r="AF48" i="19"/>
  <c r="J47" i="19"/>
  <c r="N45" i="19"/>
  <c r="AG43" i="19"/>
  <c r="K42" i="19"/>
  <c r="V40" i="19"/>
  <c r="AP38" i="19"/>
  <c r="L37" i="19"/>
  <c r="X35" i="19"/>
  <c r="AQ33" i="19"/>
  <c r="M32" i="19"/>
  <c r="AG30" i="19"/>
  <c r="Z17" i="26"/>
  <c r="AB42" i="20"/>
  <c r="I28" i="20"/>
  <c r="Q8" i="25"/>
  <c r="AP39" i="20"/>
  <c r="Q35" i="25"/>
  <c r="M52" i="20"/>
  <c r="AM41" i="20"/>
  <c r="T34" i="20"/>
  <c r="G27" i="20"/>
  <c r="AB26" i="25"/>
  <c r="M11" i="25"/>
  <c r="AE39" i="20"/>
  <c r="V52" i="20"/>
  <c r="I30" i="20"/>
  <c r="S23" i="25"/>
  <c r="S34" i="20"/>
  <c r="H23" i="20"/>
  <c r="V42" i="20"/>
  <c r="AH29" i="20"/>
  <c r="AQ23" i="20"/>
  <c r="E54" i="20"/>
  <c r="AP35" i="20"/>
  <c r="AD26" i="20"/>
  <c r="R24" i="25"/>
  <c r="P43" i="20"/>
  <c r="AB34" i="20"/>
  <c r="AQ28" i="20"/>
  <c r="J25" i="20"/>
  <c r="K22" i="20"/>
  <c r="AL39" i="20"/>
  <c r="M23" i="20"/>
  <c r="AK19" i="20"/>
  <c r="Q17" i="20"/>
  <c r="AE14" i="20"/>
  <c r="K12" i="20"/>
  <c r="O9" i="20"/>
  <c r="AQ6" i="20"/>
  <c r="W54" i="19"/>
  <c r="R52" i="19"/>
  <c r="AM49" i="19"/>
  <c r="AQ47" i="19"/>
  <c r="AM45" i="19"/>
  <c r="Z43" i="19"/>
  <c r="N41" i="19"/>
  <c r="Q39" i="19"/>
  <c r="AM36" i="19"/>
  <c r="AP34" i="19"/>
  <c r="AD32" i="19"/>
  <c r="R30" i="19"/>
  <c r="L28" i="19"/>
  <c r="F26" i="19"/>
  <c r="AH23" i="19"/>
  <c r="U21" i="19"/>
  <c r="AG19" i="19"/>
  <c r="AK17" i="19"/>
  <c r="AO15" i="19"/>
  <c r="AM47" i="20"/>
  <c r="AB26" i="20"/>
  <c r="AE21" i="20"/>
  <c r="AB19" i="20"/>
  <c r="AN17" i="20"/>
  <c r="R16" i="20"/>
  <c r="V14" i="20"/>
  <c r="AP12" i="20"/>
  <c r="S11" i="20"/>
  <c r="AD9" i="20"/>
  <c r="G8" i="20"/>
  <c r="Z6" i="20"/>
  <c r="X53" i="19"/>
  <c r="AP51" i="19"/>
  <c r="L50" i="19"/>
  <c r="X48" i="19"/>
  <c r="AJ46" i="19"/>
  <c r="F45" i="19"/>
  <c r="Y43" i="19"/>
  <c r="AK41" i="19"/>
  <c r="N40" i="19"/>
  <c r="AH38" i="19"/>
  <c r="AL36" i="19"/>
  <c r="P35" i="19"/>
  <c r="AI33" i="19"/>
  <c r="E32" i="19"/>
  <c r="Y30" i="19"/>
  <c r="X19" i="25"/>
  <c r="AD38" i="20"/>
  <c r="AH37" i="25"/>
  <c r="F53" i="20"/>
  <c r="U36" i="20"/>
  <c r="Q21" i="25"/>
  <c r="AN47" i="20"/>
  <c r="G40" i="20"/>
  <c r="V32" i="20"/>
  <c r="Y25" i="20"/>
  <c r="M22" i="25"/>
  <c r="AN20" i="25"/>
  <c r="E35" i="20"/>
  <c r="Y44" i="20"/>
  <c r="AC27" i="20"/>
  <c r="O53" i="20"/>
  <c r="AX53" i="20" s="1"/>
  <c r="AI29" i="20"/>
  <c r="AN22" i="25"/>
  <c r="AQ38" i="20"/>
  <c r="AL27" i="20"/>
  <c r="G23" i="20"/>
  <c r="G47" i="20"/>
  <c r="W32" i="20"/>
  <c r="AE25" i="20"/>
  <c r="AI54" i="20"/>
  <c r="Q40" i="20"/>
  <c r="N32" i="20"/>
  <c r="T27" i="20"/>
  <c r="X24" i="20"/>
  <c r="T21" i="20"/>
  <c r="E33" i="20"/>
  <c r="AO21" i="20"/>
  <c r="E19" i="20"/>
  <c r="AI16" i="20"/>
  <c r="G14" i="20"/>
  <c r="T11" i="20"/>
  <c r="AF8" i="20"/>
  <c r="K6" i="20"/>
  <c r="AO53" i="19"/>
  <c r="AA51" i="19"/>
  <c r="W49" i="19"/>
  <c r="AA47" i="19"/>
  <c r="G45" i="19"/>
  <c r="J43" i="19"/>
  <c r="AM40" i="19"/>
  <c r="AA38" i="19"/>
  <c r="W36" i="19"/>
  <c r="Z34" i="19"/>
  <c r="AN31" i="19"/>
  <c r="AQ29" i="19"/>
  <c r="AC27" i="19"/>
  <c r="O25" i="19"/>
  <c r="R23" i="19"/>
  <c r="E21" i="19"/>
  <c r="I19" i="19"/>
  <c r="M17" i="19"/>
  <c r="Y15" i="19"/>
  <c r="S39" i="20"/>
  <c r="AJ24" i="20"/>
  <c r="M21" i="20"/>
  <c r="L19" i="20"/>
  <c r="X17" i="20"/>
  <c r="AJ15" i="20"/>
  <c r="F14" i="20"/>
  <c r="Z12" i="20"/>
  <c r="AK10" i="20"/>
  <c r="N9" i="20"/>
  <c r="AG7" i="20"/>
  <c r="J6" i="20"/>
  <c r="AD54" i="19"/>
  <c r="H53" i="19"/>
  <c r="Z51" i="19"/>
  <c r="AD49" i="19"/>
  <c r="H48" i="19"/>
  <c r="T46" i="19"/>
  <c r="AF44" i="19"/>
  <c r="I43" i="19"/>
  <c r="U41" i="19"/>
  <c r="AN39" i="19"/>
  <c r="R38" i="19"/>
  <c r="V36" i="19"/>
  <c r="AO34" i="19"/>
  <c r="S33" i="19"/>
  <c r="AE31" i="19"/>
  <c r="I30" i="19"/>
  <c r="K23" i="25"/>
  <c r="E6" i="25"/>
  <c r="G30" i="25"/>
  <c r="K35" i="20"/>
  <c r="AB51" i="20"/>
  <c r="H49" i="20"/>
  <c r="W49" i="20"/>
  <c r="V40" i="20"/>
  <c r="L45" i="20"/>
  <c r="L33" i="25"/>
  <c r="AF18" i="26"/>
  <c r="AF53" i="20"/>
  <c r="M17" i="25"/>
  <c r="AO11" i="25"/>
  <c r="O39" i="28"/>
  <c r="AX39" i="28" s="1"/>
  <c r="AD33" i="28"/>
  <c r="P20" i="28"/>
  <c r="AO24" i="28"/>
  <c r="U17" i="28"/>
  <c r="V28" i="28"/>
  <c r="AH18" i="28"/>
  <c r="P15" i="28"/>
  <c r="P29" i="28"/>
  <c r="E25" i="28"/>
  <c r="AQ21" i="28"/>
  <c r="M31" i="28"/>
  <c r="AJ25" i="28"/>
  <c r="Y22" i="28"/>
  <c r="Q33" i="28"/>
  <c r="AG26" i="28"/>
  <c r="V23" i="28"/>
  <c r="S20" i="28"/>
  <c r="I17" i="28"/>
  <c r="G26" i="28"/>
  <c r="Z16" i="28"/>
  <c r="AQ12" i="28"/>
  <c r="W9" i="28"/>
  <c r="S6" i="28"/>
  <c r="U23" i="28"/>
  <c r="P18" i="28"/>
  <c r="V15" i="28"/>
  <c r="V13" i="28"/>
  <c r="AO11" i="28"/>
  <c r="S10" i="28"/>
  <c r="U8" i="28"/>
  <c r="AN6" i="28"/>
  <c r="Q5" i="28"/>
  <c r="P26" i="28"/>
  <c r="I20" i="28"/>
  <c r="AG16" i="28"/>
  <c r="R14" i="28"/>
  <c r="V12" i="28"/>
  <c r="AO10" i="28"/>
  <c r="R9" i="28"/>
  <c r="AC7" i="28"/>
  <c r="F6" i="28"/>
  <c r="AH54" i="27"/>
  <c r="AK52" i="27"/>
  <c r="N51" i="27"/>
  <c r="AH49" i="27"/>
  <c r="E41" i="28"/>
  <c r="AC20" i="28"/>
  <c r="AF14" i="28"/>
  <c r="M12" i="28"/>
  <c r="AL9" i="28"/>
  <c r="F7" i="28"/>
  <c r="H53" i="27"/>
  <c r="H51" i="27"/>
  <c r="AD22" i="28"/>
  <c r="AO16" i="28"/>
  <c r="AH13" i="28"/>
  <c r="P11" i="28"/>
  <c r="E39" i="28"/>
  <c r="W21" i="28"/>
  <c r="L16" i="28"/>
  <c r="G13" i="28"/>
  <c r="R10" i="28"/>
  <c r="AO7" i="28"/>
  <c r="N5" i="28"/>
  <c r="AG53" i="27"/>
  <c r="AP51" i="27"/>
  <c r="K50" i="27"/>
  <c r="AB23" i="28"/>
  <c r="R17" i="28"/>
  <c r="AQ13" i="28"/>
  <c r="AP32" i="28"/>
  <c r="V26" i="28"/>
  <c r="U31" i="28"/>
  <c r="AK21" i="28"/>
  <c r="Q15" i="28"/>
  <c r="Y23" i="28"/>
  <c r="AJ17" i="28"/>
  <c r="O38" i="28"/>
  <c r="AX38" i="28" s="1"/>
  <c r="Z27" i="28"/>
  <c r="O24" i="28"/>
  <c r="AX24" i="28" s="1"/>
  <c r="K21" i="28"/>
  <c r="N29" i="28"/>
  <c r="AL24" i="28"/>
  <c r="AH21" i="28"/>
  <c r="K31" i="28"/>
  <c r="AQ25" i="28"/>
  <c r="AF22" i="28"/>
  <c r="U19" i="28"/>
  <c r="S16" i="28"/>
  <c r="N22" i="28"/>
  <c r="N15" i="28"/>
  <c r="K12" i="28"/>
  <c r="AF8" i="28"/>
  <c r="AK34" i="28"/>
  <c r="L20" i="28"/>
  <c r="J17" i="28"/>
  <c r="AB14" i="28"/>
  <c r="AN12" i="28"/>
  <c r="Q11" i="28"/>
  <c r="AB9" i="28"/>
  <c r="AM7" i="28"/>
  <c r="P6" i="28"/>
  <c r="AO33" i="28"/>
  <c r="M23" i="28"/>
  <c r="AC18" i="28"/>
  <c r="S15" i="28"/>
  <c r="AB13" i="28"/>
  <c r="AM11" i="28"/>
  <c r="Q10" i="28"/>
  <c r="AI8" i="28"/>
  <c r="E7" i="28"/>
  <c r="W5" i="28"/>
  <c r="J54" i="27"/>
  <c r="M52" i="27"/>
  <c r="AF50" i="27"/>
  <c r="J49" i="27"/>
  <c r="AF27" i="28"/>
  <c r="I18" i="28"/>
  <c r="AI13" i="28"/>
  <c r="R11" i="28"/>
  <c r="AO8" i="28"/>
  <c r="I6" i="28"/>
  <c r="U54" i="27"/>
  <c r="V52" i="27"/>
  <c r="I33" i="28"/>
  <c r="AQ19" i="28"/>
  <c r="O15" i="28"/>
  <c r="AX15" i="28" s="1"/>
  <c r="AK12" i="28"/>
  <c r="G10" i="28"/>
  <c r="O27" i="28"/>
  <c r="AX27" i="28" s="1"/>
  <c r="N19" i="28"/>
  <c r="AO14" i="28"/>
  <c r="J12" i="28"/>
  <c r="V9" i="28"/>
  <c r="AE6" i="28"/>
  <c r="O35" i="20"/>
  <c r="AX35" i="20" s="1"/>
  <c r="AY35" i="20" s="1"/>
  <c r="AR46" i="27"/>
  <c r="T31" i="28"/>
  <c r="P25" i="28"/>
  <c r="U30" i="28"/>
  <c r="W20" i="28"/>
  <c r="AB35" i="28"/>
  <c r="Q23" i="28"/>
  <c r="AL16" i="28"/>
  <c r="Y33" i="28"/>
  <c r="AI26" i="28"/>
  <c r="X23" i="28"/>
  <c r="G38" i="28"/>
  <c r="Y27" i="28"/>
  <c r="F24" i="28"/>
  <c r="AJ20" i="28"/>
  <c r="M29" i="28"/>
  <c r="K25" i="28"/>
  <c r="AO21" i="28"/>
  <c r="AE18" i="28"/>
  <c r="U15" i="28"/>
  <c r="AB19" i="28"/>
  <c r="W14" i="28"/>
  <c r="L11" i="28"/>
  <c r="AP7" i="28"/>
  <c r="H32" i="28"/>
  <c r="AL19" i="28"/>
  <c r="AJ16" i="28"/>
  <c r="T14" i="28"/>
  <c r="AF12" i="28"/>
  <c r="I11" i="28"/>
  <c r="T9" i="28"/>
  <c r="AE7" i="28"/>
  <c r="H6" i="28"/>
  <c r="AA31" i="28"/>
  <c r="W22" i="28"/>
  <c r="M18" i="28"/>
  <c r="H15" i="28"/>
  <c r="T13" i="28"/>
  <c r="AE11" i="28"/>
  <c r="I10" i="28"/>
  <c r="AA8" i="28"/>
  <c r="AL6" i="28"/>
  <c r="O5" i="28"/>
  <c r="AJ53" i="27"/>
  <c r="E52" i="27"/>
  <c r="X50" i="27"/>
  <c r="AJ48" i="27"/>
  <c r="W26" i="28"/>
  <c r="AA17" i="28"/>
  <c r="W13" i="28"/>
  <c r="E11" i="28"/>
  <c r="AB8" i="28"/>
  <c r="AL5" i="28"/>
  <c r="L54" i="27"/>
  <c r="L52" i="27"/>
  <c r="V27" i="28"/>
  <c r="O19" i="28"/>
  <c r="AQ14" i="28"/>
  <c r="Y12" i="28"/>
  <c r="AK9" i="28"/>
  <c r="H26" i="28"/>
  <c r="AD18" i="28"/>
  <c r="AC14" i="28"/>
  <c r="AN11" i="28"/>
  <c r="I9" i="28"/>
  <c r="R6" i="28"/>
  <c r="AB28" i="28"/>
  <c r="AL38" i="28"/>
  <c r="AQ23" i="28"/>
  <c r="T27" i="28"/>
  <c r="O20" i="28"/>
  <c r="AX20" i="28" s="1"/>
  <c r="U34" i="28"/>
  <c r="AQ22" i="28"/>
  <c r="AD16" i="28"/>
  <c r="AN32" i="28"/>
  <c r="AA26" i="28"/>
  <c r="P23" i="28"/>
  <c r="AH36" i="28"/>
  <c r="Q27" i="28"/>
  <c r="AM23" i="28"/>
  <c r="AQ51" i="28"/>
  <c r="AG28" i="28"/>
  <c r="AK24" i="28"/>
  <c r="AG21" i="28"/>
  <c r="W18" i="28"/>
  <c r="M15" i="28"/>
  <c r="L19" i="28"/>
  <c r="O14" i="28"/>
  <c r="AX14" i="28" s="1"/>
  <c r="AL10" i="28"/>
  <c r="AH7" i="28"/>
  <c r="N27" i="28"/>
  <c r="V19" i="28"/>
  <c r="T16" i="28"/>
  <c r="L14" i="28"/>
  <c r="X12" i="28"/>
  <c r="AQ10" i="28"/>
  <c r="L9" i="28"/>
  <c r="W7" i="28"/>
  <c r="AO5" i="28"/>
  <c r="AD29" i="28"/>
  <c r="AM21" i="28"/>
  <c r="AM17" i="28"/>
  <c r="AP14" i="28"/>
  <c r="L13" i="28"/>
  <c r="W11" i="28"/>
  <c r="AP9" i="28"/>
  <c r="S8" i="28"/>
  <c r="AD6" i="28"/>
  <c r="G5" i="28"/>
  <c r="AB53" i="27"/>
  <c r="AL51" i="27"/>
  <c r="P50" i="27"/>
  <c r="AB48" i="27"/>
  <c r="J25" i="28"/>
  <c r="R16" i="28"/>
  <c r="J13" i="28"/>
  <c r="AH10" i="28"/>
  <c r="O8" i="28"/>
  <c r="AB5" i="28"/>
  <c r="AI53" i="27"/>
  <c r="AI51" i="27"/>
  <c r="O26" i="28"/>
  <c r="AX26" i="28" s="1"/>
  <c r="AG18" i="28"/>
  <c r="AD14" i="28"/>
  <c r="L12" i="28"/>
  <c r="X9" i="28"/>
  <c r="AQ24" i="28"/>
  <c r="E18" i="28"/>
  <c r="P14" i="28"/>
  <c r="AA11" i="28"/>
  <c r="AL8" i="28"/>
  <c r="E6" i="28"/>
  <c r="S54" i="27"/>
  <c r="AB52" i="27"/>
  <c r="AI35" i="28"/>
  <c r="W25" i="28"/>
  <c r="AO28" i="28"/>
  <c r="F16" i="28"/>
  <c r="AK25" i="28"/>
  <c r="W33" i="28"/>
  <c r="O23" i="28"/>
  <c r="X27" i="28"/>
  <c r="I21" i="28"/>
  <c r="AC30" i="28"/>
  <c r="AG13" i="28"/>
  <c r="J7" i="28"/>
  <c r="AF18" i="28"/>
  <c r="AD13" i="28"/>
  <c r="AA10" i="28"/>
  <c r="G7" i="28"/>
  <c r="F27" i="28"/>
  <c r="G17" i="28"/>
  <c r="AD12" i="28"/>
  <c r="Z9" i="28"/>
  <c r="N6" i="28"/>
  <c r="L53" i="27"/>
  <c r="AP49" i="27"/>
  <c r="AF21" i="28"/>
  <c r="Z12" i="28"/>
  <c r="S7" i="28"/>
  <c r="Q53" i="27"/>
  <c r="AK23" i="28"/>
  <c r="E14" i="28"/>
  <c r="AM8" i="28"/>
  <c r="AK16" i="28"/>
  <c r="AE10" i="28"/>
  <c r="Z5" i="28"/>
  <c r="O53" i="27"/>
  <c r="AX53" i="27" s="1"/>
  <c r="E51" i="27"/>
  <c r="G27" i="28"/>
  <c r="Y18" i="28"/>
  <c r="N14" i="28"/>
  <c r="Z11" i="28"/>
  <c r="AJ8" i="28"/>
  <c r="Q6" i="28"/>
  <c r="H54" i="27"/>
  <c r="R52" i="27"/>
  <c r="S50" i="27"/>
  <c r="AD48" i="27"/>
  <c r="AM46" i="27"/>
  <c r="Q45" i="27"/>
  <c r="AB43" i="27"/>
  <c r="AO25" i="28"/>
  <c r="X18" i="28"/>
  <c r="Y14" i="28"/>
  <c r="AK11" i="28"/>
  <c r="F9" i="28"/>
  <c r="AB6" i="28"/>
  <c r="P54" i="27"/>
  <c r="Q52" i="27"/>
  <c r="R50" i="27"/>
  <c r="AC48" i="27"/>
  <c r="J31" i="28"/>
  <c r="M20" i="28"/>
  <c r="AK14" i="28"/>
  <c r="E12" i="28"/>
  <c r="AD9" i="28"/>
  <c r="K7" i="28"/>
  <c r="U53" i="27"/>
  <c r="AC51" i="27"/>
  <c r="L10" i="28"/>
  <c r="AL53" i="27"/>
  <c r="AI49" i="27"/>
  <c r="N47" i="27"/>
  <c r="O45" i="27"/>
  <c r="AX45" i="27" s="1"/>
  <c r="Q43" i="27"/>
  <c r="W19" i="28"/>
  <c r="AN5" i="28"/>
  <c r="AA51" i="27"/>
  <c r="Y48" i="27"/>
  <c r="R46" i="27"/>
  <c r="AC44" i="27"/>
  <c r="AN42" i="27"/>
  <c r="E41" i="27"/>
  <c r="X39" i="27"/>
  <c r="Y16" i="28"/>
  <c r="AK5" i="28"/>
  <c r="Y30" i="28"/>
  <c r="S23" i="28"/>
  <c r="AO19" i="28"/>
  <c r="AN19" i="28"/>
  <c r="AK31" i="28"/>
  <c r="AP22" i="28"/>
  <c r="AP26" i="28"/>
  <c r="R41" i="28"/>
  <c r="U24" i="28"/>
  <c r="G18" i="28"/>
  <c r="V18" i="28"/>
  <c r="V10" i="28"/>
  <c r="X26" i="28"/>
  <c r="E16" i="28"/>
  <c r="P12" i="28"/>
  <c r="AK8" i="28"/>
  <c r="AG5" i="28"/>
  <c r="G21" i="28"/>
  <c r="AH14" i="28"/>
  <c r="O11" i="28"/>
  <c r="K8" i="28"/>
  <c r="AD51" i="27"/>
  <c r="T48" i="27"/>
  <c r="AL15" i="28"/>
  <c r="U10" i="28"/>
  <c r="R5" i="28"/>
  <c r="Z51" i="27"/>
  <c r="H18" i="28"/>
  <c r="AP11" i="28"/>
  <c r="AC23" i="28"/>
  <c r="AF13" i="28"/>
  <c r="Y8" i="28"/>
  <c r="AK54" i="27"/>
  <c r="S52" i="27"/>
  <c r="T50" i="27"/>
  <c r="O22" i="28"/>
  <c r="AX22" i="28" s="1"/>
  <c r="I16" i="28"/>
  <c r="E13" i="28"/>
  <c r="AC10" i="28"/>
  <c r="AN7" i="28"/>
  <c r="M5" i="28"/>
  <c r="W53" i="27"/>
  <c r="AF51" i="27"/>
  <c r="AG49" i="27"/>
  <c r="AK47" i="27"/>
  <c r="O46" i="27"/>
  <c r="AX46" i="27" s="1"/>
  <c r="AI44" i="27"/>
  <c r="AL42" i="27"/>
  <c r="G22" i="28"/>
  <c r="AC16" i="28"/>
  <c r="AC13" i="28"/>
  <c r="AN10" i="28"/>
  <c r="I8" i="28"/>
  <c r="V5" i="28"/>
  <c r="AE53" i="27"/>
  <c r="AE51" i="27"/>
  <c r="AF49" i="27"/>
  <c r="AJ47" i="27"/>
  <c r="AG25" i="28"/>
  <c r="AI17" i="28"/>
  <c r="AN13" i="28"/>
  <c r="J11" i="28"/>
  <c r="AG8" i="28"/>
  <c r="M6" i="28"/>
  <c r="X54" i="27"/>
  <c r="AH52" i="27"/>
  <c r="H17" i="28"/>
  <c r="T7" i="28"/>
  <c r="K52" i="27"/>
  <c r="AN48" i="27"/>
  <c r="S46" i="27"/>
  <c r="AD44" i="27"/>
  <c r="AF42" i="27"/>
  <c r="S11" i="28"/>
  <c r="T54" i="27"/>
  <c r="O50" i="27"/>
  <c r="AX50" i="27" s="1"/>
  <c r="AG47" i="27"/>
  <c r="AF45" i="27"/>
  <c r="AQ43" i="27"/>
  <c r="L42" i="27"/>
  <c r="V40" i="27"/>
  <c r="AP38" i="27"/>
  <c r="Q12" i="28"/>
  <c r="N54" i="27"/>
  <c r="AD31" i="28"/>
  <c r="V21" i="28"/>
  <c r="S18" i="28"/>
  <c r="AF19" i="28"/>
  <c r="R31" i="28"/>
  <c r="AH22" i="28"/>
  <c r="AH26" i="28"/>
  <c r="U39" i="28"/>
  <c r="M24" i="28"/>
  <c r="AO17" i="28"/>
  <c r="F18" i="28"/>
  <c r="N10" i="28"/>
  <c r="L24" i="28"/>
  <c r="AI15" i="28"/>
  <c r="H12" i="28"/>
  <c r="AC8" i="28"/>
  <c r="Y5" i="28"/>
  <c r="Y20" i="28"/>
  <c r="Z14" i="28"/>
  <c r="G11" i="28"/>
  <c r="AK7" i="28"/>
  <c r="AP54" i="27"/>
  <c r="V51" i="27"/>
  <c r="L48" i="27"/>
  <c r="R15" i="28"/>
  <c r="H10" i="28"/>
  <c r="F5" i="28"/>
  <c r="Q51" i="27"/>
  <c r="X17" i="28"/>
  <c r="AC11" i="28"/>
  <c r="V22" i="28"/>
  <c r="S13" i="28"/>
  <c r="L8" i="28"/>
  <c r="AB54" i="27"/>
  <c r="J52" i="27"/>
  <c r="AO48" i="28"/>
  <c r="P21" i="28"/>
  <c r="AD15" i="28"/>
  <c r="AH12" i="28"/>
  <c r="P10" i="28"/>
  <c r="AA7" i="28"/>
  <c r="N53" i="27"/>
  <c r="W51" i="27"/>
  <c r="X49" i="27"/>
  <c r="AC47" i="27"/>
  <c r="G46" i="27"/>
  <c r="AA44" i="27"/>
  <c r="AD42" i="27"/>
  <c r="H21" i="28"/>
  <c r="H16" i="28"/>
  <c r="P13" i="28"/>
  <c r="AB10" i="28"/>
  <c r="AL7" i="28"/>
  <c r="L5" i="28"/>
  <c r="V53" i="27"/>
  <c r="U51" i="27"/>
  <c r="W49" i="27"/>
  <c r="AB47" i="27"/>
  <c r="T24" i="28"/>
  <c r="K17" i="28"/>
  <c r="AA13" i="28"/>
  <c r="AM10" i="28"/>
  <c r="T8" i="28"/>
  <c r="AQ5" i="28"/>
  <c r="O54" i="27"/>
  <c r="Y52" i="27"/>
  <c r="F15" i="28"/>
  <c r="AG6" i="28"/>
  <c r="AB51" i="27"/>
  <c r="Z48" i="27"/>
  <c r="J46" i="27"/>
  <c r="U44" i="27"/>
  <c r="W42" i="27"/>
  <c r="J10" i="28"/>
  <c r="AK53" i="27"/>
  <c r="AE49" i="27"/>
  <c r="W47" i="27"/>
  <c r="W45" i="27"/>
  <c r="AH43" i="27"/>
  <c r="AK41" i="27"/>
  <c r="N40" i="27"/>
  <c r="AH38" i="27"/>
  <c r="H11" i="28"/>
  <c r="AH53" i="27"/>
  <c r="AP37" i="28"/>
  <c r="AJ18" i="28"/>
  <c r="AM16" i="28"/>
  <c r="Z18" i="28"/>
  <c r="AM28" i="28"/>
  <c r="AI21" i="28"/>
  <c r="AB25" i="28"/>
  <c r="AG32" i="28"/>
  <c r="N23" i="28"/>
  <c r="AQ16" i="28"/>
  <c r="J16" i="28"/>
  <c r="O9" i="28"/>
  <c r="AE22" i="28"/>
  <c r="J15" i="28"/>
  <c r="AG11" i="28"/>
  <c r="M8" i="28"/>
  <c r="I5" i="28"/>
  <c r="AI19" i="28"/>
  <c r="J14" i="28"/>
  <c r="AG10" i="28"/>
  <c r="U7" i="28"/>
  <c r="Z54" i="27"/>
  <c r="F51" i="27"/>
  <c r="O33" i="28"/>
  <c r="AX33" i="28" s="1"/>
  <c r="S14" i="28"/>
  <c r="Y9" i="28"/>
  <c r="AM54" i="27"/>
  <c r="AO50" i="27"/>
  <c r="M16" i="28"/>
  <c r="AF10" i="28"/>
  <c r="U20" i="28"/>
  <c r="AJ12" i="28"/>
  <c r="AB7" i="28"/>
  <c r="I54" i="27"/>
  <c r="AG51" i="27"/>
  <c r="Y37" i="28"/>
  <c r="T20" i="28"/>
  <c r="K15" i="28"/>
  <c r="U12" i="28"/>
  <c r="AG9" i="28"/>
  <c r="N7" i="28"/>
  <c r="AJ54" i="27"/>
  <c r="E53" i="27"/>
  <c r="M51" i="27"/>
  <c r="O49" i="27"/>
  <c r="AX49" i="27" s="1"/>
  <c r="U47" i="27"/>
  <c r="AO45" i="27"/>
  <c r="S44" i="27"/>
  <c r="V42" i="27"/>
  <c r="Q20" i="28"/>
  <c r="AB15" i="28"/>
  <c r="AG12" i="28"/>
  <c r="O10" i="28"/>
  <c r="AX10" i="28" s="1"/>
  <c r="Y7" i="28"/>
  <c r="M53" i="27"/>
  <c r="L51" i="27"/>
  <c r="N49" i="27"/>
  <c r="T47" i="27"/>
  <c r="L23" i="28"/>
  <c r="AB16" i="28"/>
  <c r="O13" i="28"/>
  <c r="AX13" i="28" s="1"/>
  <c r="Z10" i="28"/>
  <c r="G8" i="28"/>
  <c r="AF5" i="28"/>
  <c r="F54" i="27"/>
  <c r="P52" i="27"/>
  <c r="AM13" i="28"/>
  <c r="AP5" i="28"/>
  <c r="J51" i="27"/>
  <c r="O48" i="27"/>
  <c r="AX48" i="27" s="1"/>
  <c r="AQ45" i="27"/>
  <c r="L44" i="27"/>
  <c r="E34" i="28"/>
  <c r="F8" i="28"/>
  <c r="J53" i="27"/>
  <c r="T49" i="27"/>
  <c r="L47" i="27"/>
  <c r="N45" i="27"/>
  <c r="Y43" i="27"/>
  <c r="AC41" i="27"/>
  <c r="F40" i="27"/>
  <c r="E31" i="28"/>
  <c r="AP8" i="28"/>
  <c r="I53" i="27"/>
  <c r="G49" i="27"/>
  <c r="AI46" i="27"/>
  <c r="AK44" i="27"/>
  <c r="AE25" i="28"/>
  <c r="N16" i="28"/>
  <c r="M34" i="28"/>
  <c r="AH27" i="28"/>
  <c r="AF32" i="28"/>
  <c r="R7" i="28"/>
  <c r="AL13" i="28"/>
  <c r="O7" i="28"/>
  <c r="W17" i="28"/>
  <c r="AH9" i="28"/>
  <c r="T53" i="27"/>
  <c r="AL22" i="28"/>
  <c r="AF7" i="28"/>
  <c r="I25" i="28"/>
  <c r="K9" i="28"/>
  <c r="N11" i="28"/>
  <c r="X53" i="27"/>
  <c r="H29" i="28"/>
  <c r="AA14" i="28"/>
  <c r="H9" i="28"/>
  <c r="Q54" i="27"/>
  <c r="AB50" i="27"/>
  <c r="E47" i="27"/>
  <c r="AJ43" i="27"/>
  <c r="G19" i="28"/>
  <c r="G12" i="28"/>
  <c r="AO6" i="28"/>
  <c r="Z52" i="27"/>
  <c r="AL48" i="27"/>
  <c r="AP20" i="28"/>
  <c r="R12" i="28"/>
  <c r="X7" i="28"/>
  <c r="AD53" i="27"/>
  <c r="U11" i="28"/>
  <c r="Q50" i="27"/>
  <c r="X45" i="27"/>
  <c r="AM22" i="28"/>
  <c r="F52" i="27"/>
  <c r="AA46" i="27"/>
  <c r="G43" i="27"/>
  <c r="AF39" i="27"/>
  <c r="W6" i="28"/>
  <c r="AD49" i="27"/>
  <c r="K47" i="27"/>
  <c r="AB44" i="27"/>
  <c r="AM42" i="27"/>
  <c r="AK40" i="27"/>
  <c r="O39" i="27"/>
  <c r="AX39" i="27" s="1"/>
  <c r="AI37" i="27"/>
  <c r="AN18" i="28"/>
  <c r="AQ7" i="28"/>
  <c r="G53" i="27"/>
  <c r="AH48" i="27"/>
  <c r="AH46" i="27"/>
  <c r="AJ44" i="27"/>
  <c r="E43" i="27"/>
  <c r="S41" i="27"/>
  <c r="V39" i="27"/>
  <c r="AP37" i="27"/>
  <c r="S36" i="27"/>
  <c r="AN9" i="28"/>
  <c r="W52" i="27"/>
  <c r="P49" i="27"/>
  <c r="AP46" i="27"/>
  <c r="K45" i="27"/>
  <c r="M43" i="27"/>
  <c r="R41" i="27"/>
  <c r="AC39" i="27"/>
  <c r="G38" i="27"/>
  <c r="Z36" i="27"/>
  <c r="AE54" i="27"/>
  <c r="U46" i="27"/>
  <c r="AE41" i="27"/>
  <c r="R38" i="27"/>
  <c r="AO35" i="27"/>
  <c r="R34" i="27"/>
  <c r="V32" i="27"/>
  <c r="AP30" i="27"/>
  <c r="S29" i="27"/>
  <c r="V27" i="27"/>
  <c r="AO25" i="27"/>
  <c r="S24" i="27"/>
  <c r="V22" i="27"/>
  <c r="AO20" i="27"/>
  <c r="S19" i="27"/>
  <c r="AX19" i="27" s="1"/>
  <c r="Z23" i="28"/>
  <c r="Y44" i="28"/>
  <c r="AJ30" i="28"/>
  <c r="Y26" i="28"/>
  <c r="Q25" i="28"/>
  <c r="K6" i="28"/>
  <c r="N13" i="28"/>
  <c r="AF6" i="28"/>
  <c r="Q16" i="28"/>
  <c r="AA36" i="28"/>
  <c r="Y15" i="28"/>
  <c r="AN27" i="28"/>
  <c r="L25" i="28"/>
  <c r="AN22" i="28"/>
  <c r="AA15" i="28"/>
  <c r="AB20" i="28"/>
  <c r="Y11" i="28"/>
  <c r="AG37" i="28"/>
  <c r="AJ13" i="28"/>
  <c r="M7" i="28"/>
  <c r="AN50" i="27"/>
  <c r="F14" i="28"/>
  <c r="AD54" i="27"/>
  <c r="AJ15" i="28"/>
  <c r="AM19" i="28"/>
  <c r="P7" i="28"/>
  <c r="X51" i="27"/>
  <c r="AJ19" i="28"/>
  <c r="I12" i="28"/>
  <c r="AP6" i="28"/>
  <c r="AJ52" i="27"/>
  <c r="F49" i="27"/>
  <c r="AG45" i="27"/>
  <c r="N42" i="27"/>
  <c r="AX42" i="27" s="1"/>
  <c r="I15" i="28"/>
  <c r="AF9" i="28"/>
  <c r="AI54" i="27"/>
  <c r="AJ50" i="27"/>
  <c r="S43" i="28"/>
  <c r="Z15" i="28"/>
  <c r="M10" i="28"/>
  <c r="U5" i="28"/>
  <c r="G52" i="27"/>
  <c r="P5" i="28"/>
  <c r="AH47" i="27"/>
  <c r="AI43" i="27"/>
  <c r="Q7" i="28"/>
  <c r="H49" i="27"/>
  <c r="E45" i="27"/>
  <c r="U41" i="27"/>
  <c r="AE26" i="28"/>
  <c r="AD52" i="27"/>
  <c r="X48" i="27"/>
  <c r="H46" i="27"/>
  <c r="AP43" i="27"/>
  <c r="K42" i="27"/>
  <c r="M40" i="27"/>
  <c r="AG38" i="27"/>
  <c r="K37" i="27"/>
  <c r="X13" i="28"/>
  <c r="AD5" i="28"/>
  <c r="Z50" i="27"/>
  <c r="AO47" i="27"/>
  <c r="F46" i="27"/>
  <c r="H44" i="27"/>
  <c r="S42" i="27"/>
  <c r="AB40" i="27"/>
  <c r="AN38" i="27"/>
  <c r="R37" i="27"/>
  <c r="Q18" i="28"/>
  <c r="L6" i="28"/>
  <c r="AQ50" i="27"/>
  <c r="H48" i="27"/>
  <c r="N46" i="27"/>
  <c r="P44" i="27"/>
  <c r="R42" i="27"/>
  <c r="AI40" i="27"/>
  <c r="E39" i="27"/>
  <c r="Y37" i="27"/>
  <c r="AG20" i="28"/>
  <c r="AL49" i="27"/>
  <c r="AF44" i="27"/>
  <c r="Y40" i="27"/>
  <c r="G37" i="27"/>
  <c r="Q35" i="27"/>
  <c r="AB33" i="27"/>
  <c r="AN31" i="27"/>
  <c r="R30" i="27"/>
  <c r="AB28" i="27"/>
  <c r="AM26" i="27"/>
  <c r="Q25" i="27"/>
  <c r="AB23" i="27"/>
  <c r="AM21" i="27"/>
  <c r="Q20" i="27"/>
  <c r="AC18" i="27"/>
  <c r="AG40" i="28"/>
  <c r="T26" i="28"/>
  <c r="AM24" i="28"/>
  <c r="Q22" i="28"/>
  <c r="K20" i="28"/>
  <c r="AI12" i="28"/>
  <c r="AP17" i="28"/>
  <c r="K10" i="28"/>
  <c r="Z25" i="28"/>
  <c r="N12" i="28"/>
  <c r="AM5" i="28"/>
  <c r="Z49" i="27"/>
  <c r="AQ11" i="28"/>
  <c r="AN52" i="27"/>
  <c r="U13" i="28"/>
  <c r="AH15" i="28"/>
  <c r="AL50" i="27"/>
  <c r="AQ17" i="28"/>
  <c r="M11" i="28"/>
  <c r="AI5" i="28"/>
  <c r="I52" i="27"/>
  <c r="U48" i="27"/>
  <c r="I45" i="27"/>
  <c r="AB24" i="28"/>
  <c r="M14" i="28"/>
  <c r="AH8" i="28"/>
  <c r="G54" i="27"/>
  <c r="I50" i="27"/>
  <c r="AE28" i="28"/>
  <c r="X14" i="28"/>
  <c r="Q9" i="28"/>
  <c r="AQ54" i="27"/>
  <c r="E23" i="28"/>
  <c r="P53" i="27"/>
  <c r="AK46" i="27"/>
  <c r="H43" i="27"/>
  <c r="J5" i="28"/>
  <c r="N48" i="27"/>
  <c r="T44" i="27"/>
  <c r="AL40" i="27"/>
  <c r="AI14" i="28"/>
  <c r="G51" i="27"/>
  <c r="AP47" i="27"/>
  <c r="AE45" i="27"/>
  <c r="X43" i="27"/>
  <c r="AB41" i="27"/>
  <c r="AM39" i="27"/>
  <c r="Q38" i="27"/>
  <c r="AB30" i="28"/>
  <c r="F11" i="28"/>
  <c r="AL54" i="27"/>
  <c r="AN49" i="27"/>
  <c r="S47" i="27"/>
  <c r="AD45" i="27"/>
  <c r="AF43" i="27"/>
  <c r="AQ41" i="27"/>
  <c r="L40" i="27"/>
  <c r="X38" i="27"/>
  <c r="AQ36" i="27"/>
  <c r="V14" i="28"/>
  <c r="AF54" i="27"/>
  <c r="L50" i="27"/>
  <c r="AD47" i="27"/>
  <c r="AL45" i="27"/>
  <c r="AN43" i="27"/>
  <c r="AP41" i="27"/>
  <c r="S40" i="27"/>
  <c r="AE38" i="27"/>
  <c r="I37" i="27"/>
  <c r="AH11" i="28"/>
  <c r="Q48" i="27"/>
  <c r="AC43" i="27"/>
  <c r="AI39" i="27"/>
  <c r="Y36" i="27"/>
  <c r="AP34" i="27"/>
  <c r="L33" i="27"/>
  <c r="X31" i="27"/>
  <c r="AQ29" i="27"/>
  <c r="L28" i="27"/>
  <c r="W26" i="27"/>
  <c r="AQ24" i="27"/>
  <c r="L23" i="27"/>
  <c r="W21" i="27"/>
  <c r="AQ19" i="27"/>
  <c r="M18" i="27"/>
  <c r="AG16" i="27"/>
  <c r="K15" i="27"/>
  <c r="W13" i="27"/>
  <c r="AN24" i="28"/>
  <c r="AP21" i="28"/>
  <c r="S12" i="28"/>
  <c r="AJ9" i="28"/>
  <c r="F12" i="28"/>
  <c r="U52" i="27"/>
  <c r="M9" i="28"/>
  <c r="Q14" i="28"/>
  <c r="E10" i="28"/>
  <c r="AC50" i="27"/>
  <c r="R13" i="28"/>
  <c r="AA54" i="27"/>
  <c r="AM48" i="27"/>
  <c r="T43" i="27"/>
  <c r="AP13" i="28"/>
  <c r="AH5" i="28"/>
  <c r="E49" i="27"/>
  <c r="G15" i="28"/>
  <c r="AM6" i="28"/>
  <c r="AA19" i="28"/>
  <c r="I49" i="27"/>
  <c r="AF26" i="28"/>
  <c r="AK48" i="27"/>
  <c r="AE42" i="27"/>
  <c r="Z13" i="28"/>
  <c r="AI48" i="27"/>
  <c r="M45" i="27"/>
  <c r="AJ41" i="27"/>
  <c r="G39" i="27"/>
  <c r="Y25" i="28"/>
  <c r="T6" i="28"/>
  <c r="Q49" i="27"/>
  <c r="AM45" i="27"/>
  <c r="AK42" i="27"/>
  <c r="AL39" i="27"/>
  <c r="Z37" i="27"/>
  <c r="AK10" i="28"/>
  <c r="Y50" i="27"/>
  <c r="AG46" i="27"/>
  <c r="AE43" i="27"/>
  <c r="AQ40" i="27"/>
  <c r="O38" i="27"/>
  <c r="AX38" i="27" s="1"/>
  <c r="T15" i="28"/>
  <c r="AK45" i="27"/>
  <c r="S39" i="27"/>
  <c r="Y35" i="27"/>
  <c r="AD32" i="27"/>
  <c r="J30" i="27"/>
  <c r="N27" i="27"/>
  <c r="AI24" i="27"/>
  <c r="F22" i="27"/>
  <c r="AA19" i="27"/>
  <c r="O17" i="27"/>
  <c r="AX17" i="27" s="1"/>
  <c r="AA15" i="27"/>
  <c r="AE13" i="27"/>
  <c r="AP11" i="27"/>
  <c r="AF11" i="28"/>
  <c r="Z47" i="27"/>
  <c r="AQ42" i="27"/>
  <c r="R39" i="27"/>
  <c r="N36" i="27"/>
  <c r="AG34" i="27"/>
  <c r="K33" i="27"/>
  <c r="W31" i="27"/>
  <c r="I30" i="27"/>
  <c r="AA28" i="27"/>
  <c r="AL26" i="27"/>
  <c r="P25" i="27"/>
  <c r="AI23" i="27"/>
  <c r="E22" i="27"/>
  <c r="E20" i="28"/>
  <c r="W50" i="27"/>
  <c r="H45" i="27"/>
  <c r="AM40" i="27"/>
  <c r="AD37" i="27"/>
  <c r="J18" i="28"/>
  <c r="AH31" i="28"/>
  <c r="AN8" i="28"/>
  <c r="E8" i="28"/>
  <c r="Y10" i="28"/>
  <c r="H50" i="27"/>
  <c r="AH6" i="28"/>
  <c r="H13" i="28"/>
  <c r="AI9" i="28"/>
  <c r="I32" i="28"/>
  <c r="AL11" i="28"/>
  <c r="AO53" i="27"/>
  <c r="K48" i="27"/>
  <c r="L43" i="27"/>
  <c r="T12" i="28"/>
  <c r="Y54" i="27"/>
  <c r="S48" i="27"/>
  <c r="K14" i="28"/>
  <c r="Z6" i="28"/>
  <c r="AC12" i="28"/>
  <c r="X47" i="27"/>
  <c r="AK13" i="28"/>
  <c r="AQ47" i="27"/>
  <c r="U42" i="27"/>
  <c r="I7" i="28"/>
  <c r="M48" i="27"/>
  <c r="R44" i="27"/>
  <c r="T41" i="27"/>
  <c r="AO38" i="27"/>
  <c r="AN21" i="28"/>
  <c r="E5" i="28"/>
  <c r="W48" i="27"/>
  <c r="U45" i="27"/>
  <c r="AB42" i="27"/>
  <c r="AD39" i="27"/>
  <c r="J37" i="27"/>
  <c r="AD8" i="28"/>
  <c r="AM49" i="27"/>
  <c r="X46" i="27"/>
  <c r="V43" i="27"/>
  <c r="AA40" i="27"/>
  <c r="AO37" i="27"/>
  <c r="P9" i="28"/>
  <c r="P45" i="27"/>
  <c r="AC38" i="27"/>
  <c r="I35" i="27"/>
  <c r="N32" i="27"/>
  <c r="AI29" i="27"/>
  <c r="F27" i="27"/>
  <c r="AA24" i="27"/>
  <c r="AE21" i="27"/>
  <c r="K19" i="27"/>
  <c r="G17" i="27"/>
  <c r="S15" i="27"/>
  <c r="O13" i="27"/>
  <c r="AX13" i="27" s="1"/>
  <c r="AH11" i="27"/>
  <c r="AK6" i="28"/>
  <c r="AO46" i="27"/>
  <c r="Q42" i="27"/>
  <c r="AB38" i="27"/>
  <c r="F36" i="27"/>
  <c r="Y34" i="27"/>
  <c r="AK32" i="27"/>
  <c r="O31" i="27"/>
  <c r="AX31" i="27" s="1"/>
  <c r="AP29" i="27"/>
  <c r="S28" i="27"/>
  <c r="AD26" i="27"/>
  <c r="H25" i="27"/>
  <c r="AA23" i="27"/>
  <c r="AL21" i="27"/>
  <c r="I14" i="28"/>
  <c r="AJ49" i="27"/>
  <c r="X44" i="27"/>
  <c r="W40" i="27"/>
  <c r="P37" i="27"/>
  <c r="R8" i="28"/>
  <c r="F48" i="27"/>
  <c r="AI42" i="27"/>
  <c r="L39" i="27"/>
  <c r="V36" i="27"/>
  <c r="AE34" i="27"/>
  <c r="I33" i="27"/>
  <c r="U31" i="27"/>
  <c r="AH17" i="28"/>
  <c r="U50" i="27"/>
  <c r="AO36" i="28"/>
  <c r="K26" i="28"/>
  <c r="Q21" i="28"/>
  <c r="F19" i="28"/>
  <c r="G28" i="28"/>
  <c r="AQ8" i="28"/>
  <c r="G30" i="28"/>
  <c r="Z53" i="27"/>
  <c r="AA32" i="28"/>
  <c r="AI24" i="28"/>
  <c r="U9" i="28"/>
  <c r="AA52" i="27"/>
  <c r="AE46" i="27"/>
  <c r="T23" i="28"/>
  <c r="K11" i="28"/>
  <c r="AI52" i="27"/>
  <c r="J36" i="28"/>
  <c r="AI11" i="28"/>
  <c r="AG54" i="27"/>
  <c r="N8" i="28"/>
  <c r="AH45" i="27"/>
  <c r="Y6" i="28"/>
  <c r="I46" i="27"/>
  <c r="AD40" i="27"/>
  <c r="AN54" i="27"/>
  <c r="V47" i="27"/>
  <c r="AG43" i="27"/>
  <c r="AC40" i="27"/>
  <c r="I38" i="27"/>
  <c r="AG14" i="28"/>
  <c r="AC53" i="27"/>
  <c r="AE47" i="27"/>
  <c r="Z44" i="27"/>
  <c r="AI41" i="27"/>
  <c r="F39" i="27"/>
  <c r="AA36" i="27"/>
  <c r="AC5" i="28"/>
  <c r="AG48" i="27"/>
  <c r="AC45" i="27"/>
  <c r="AA42" i="27"/>
  <c r="AK39" i="27"/>
  <c r="Q37" i="27"/>
  <c r="R53" i="27"/>
  <c r="X42" i="27"/>
  <c r="U37" i="27"/>
  <c r="Z34" i="27"/>
  <c r="AF31" i="27"/>
  <c r="K29" i="27"/>
  <c r="O26" i="27"/>
  <c r="AX26" i="27" s="1"/>
  <c r="AJ23" i="27"/>
  <c r="G21" i="27"/>
  <c r="U18" i="27"/>
  <c r="Y16" i="27"/>
  <c r="AC14" i="27"/>
  <c r="AO12" i="27"/>
  <c r="R11" i="27"/>
  <c r="AK51" i="27"/>
  <c r="AJ45" i="27"/>
  <c r="N41" i="27"/>
  <c r="AE37" i="27"/>
  <c r="AF35" i="27"/>
  <c r="I34" i="27"/>
  <c r="U32" i="27"/>
  <c r="G31" i="27"/>
  <c r="Z29" i="27"/>
  <c r="AK27" i="27"/>
  <c r="N26" i="27"/>
  <c r="AH24" i="27"/>
  <c r="K23" i="27"/>
  <c r="V21" i="27"/>
  <c r="Z8" i="28"/>
  <c r="G48" i="27"/>
  <c r="AP42" i="27"/>
  <c r="AG39" i="27"/>
  <c r="AG36" i="27"/>
  <c r="E54" i="27"/>
  <c r="AL46" i="27"/>
  <c r="AE38" i="28"/>
  <c r="S21" i="28"/>
  <c r="AA16" i="28"/>
  <c r="AJ14" i="28"/>
  <c r="S19" i="28"/>
  <c r="AX19" i="28" s="1"/>
  <c r="AE5" i="28"/>
  <c r="AK18" i="28"/>
  <c r="AE50" i="27"/>
  <c r="S17" i="28"/>
  <c r="F53" i="27"/>
  <c r="AH16" i="28"/>
  <c r="J8" i="28"/>
  <c r="AK50" i="27"/>
  <c r="Y45" i="27"/>
  <c r="AN17" i="28"/>
  <c r="V8" i="28"/>
  <c r="AN51" i="27"/>
  <c r="F22" i="28"/>
  <c r="AQ9" i="28"/>
  <c r="K53" i="27"/>
  <c r="AG52" i="27"/>
  <c r="AM44" i="27"/>
  <c r="AF52" i="27"/>
  <c r="AL44" i="27"/>
  <c r="P39" i="27"/>
  <c r="AD50" i="27"/>
  <c r="Q46" i="27"/>
  <c r="F43" i="27"/>
  <c r="E40" i="27"/>
  <c r="AA37" i="27"/>
  <c r="AO9" i="28"/>
  <c r="T51" i="27"/>
  <c r="AQ46" i="27"/>
  <c r="AO43" i="27"/>
  <c r="K41" i="27"/>
  <c r="P38" i="27"/>
  <c r="AO20" i="28"/>
  <c r="AA53" i="27"/>
  <c r="AN47" i="27"/>
  <c r="AH44" i="27"/>
  <c r="AH41" i="27"/>
  <c r="M39" i="27"/>
  <c r="AH36" i="27"/>
  <c r="K49" i="27"/>
  <c r="O41" i="27"/>
  <c r="O36" i="27"/>
  <c r="AJ33" i="27"/>
  <c r="H31" i="27"/>
  <c r="T28" i="27"/>
  <c r="AG25" i="27"/>
  <c r="AL22" i="27"/>
  <c r="Y20" i="27"/>
  <c r="AM17" i="27"/>
  <c r="I16" i="27"/>
  <c r="M14" i="27"/>
  <c r="Y12" i="27"/>
  <c r="AJ10" i="27"/>
  <c r="AK49" i="27"/>
  <c r="AE44" i="27"/>
  <c r="X40" i="27"/>
  <c r="F37" i="27"/>
  <c r="P35" i="27"/>
  <c r="AI33" i="27"/>
  <c r="E32" i="27"/>
  <c r="AG30" i="27"/>
  <c r="J29" i="27"/>
  <c r="U27" i="27"/>
  <c r="AN25" i="27"/>
  <c r="R24" i="27"/>
  <c r="AC22" i="27"/>
  <c r="F21" i="27"/>
  <c r="W54" i="27"/>
  <c r="AN46" i="27"/>
  <c r="AO41" i="27"/>
  <c r="AQ38" i="27"/>
  <c r="AG27" i="28"/>
  <c r="AH51" i="27"/>
  <c r="AB45" i="27"/>
  <c r="H41" i="27"/>
  <c r="R23" i="28"/>
  <c r="AK29" i="28"/>
  <c r="AJ23" i="28"/>
  <c r="F13" i="28"/>
  <c r="AE15" i="28"/>
  <c r="R54" i="27"/>
  <c r="AM12" i="28"/>
  <c r="AE21" i="28"/>
  <c r="L15" i="28"/>
  <c r="AL52" i="27"/>
  <c r="AN14" i="28"/>
  <c r="AC6" i="28"/>
  <c r="J50" i="27"/>
  <c r="I26" i="28"/>
  <c r="AL12" i="28"/>
  <c r="AE52" i="27"/>
  <c r="AP25" i="28"/>
  <c r="AQ49" i="27"/>
  <c r="AL14" i="28"/>
  <c r="AO49" i="27"/>
  <c r="AJ7" i="28"/>
  <c r="U49" i="27"/>
  <c r="AG50" i="27"/>
  <c r="AO18" i="28"/>
  <c r="V45" i="27"/>
  <c r="W39" i="27"/>
  <c r="H7" i="28"/>
  <c r="P46" i="27"/>
  <c r="T40" i="27"/>
  <c r="M13" i="28"/>
  <c r="I47" i="27"/>
  <c r="J41" i="27"/>
  <c r="S24" i="28"/>
  <c r="I40" i="27"/>
  <c r="AL32" i="27"/>
  <c r="AD27" i="27"/>
  <c r="N22" i="27"/>
  <c r="W17" i="27"/>
  <c r="AM13" i="27"/>
  <c r="U14" i="28"/>
  <c r="AA43" i="27"/>
  <c r="X36" i="27"/>
  <c r="S33" i="27"/>
  <c r="Q30" i="27"/>
  <c r="E27" i="27"/>
  <c r="AQ23" i="27"/>
  <c r="I28" i="28"/>
  <c r="AI45" i="27"/>
  <c r="M38" i="27"/>
  <c r="V50" i="27"/>
  <c r="O42" i="27"/>
  <c r="L38" i="27"/>
  <c r="V35" i="27"/>
  <c r="AG33" i="27"/>
  <c r="AK31" i="27"/>
  <c r="G30" i="27"/>
  <c r="Y49" i="27"/>
  <c r="V44" i="27"/>
  <c r="AG40" i="27"/>
  <c r="AM37" i="27"/>
  <c r="U35" i="27"/>
  <c r="AN33" i="27"/>
  <c r="R32" i="27"/>
  <c r="V30" i="27"/>
  <c r="AN28" i="27"/>
  <c r="R27" i="27"/>
  <c r="AC25" i="27"/>
  <c r="G24" i="27"/>
  <c r="Z22" i="27"/>
  <c r="AK20" i="27"/>
  <c r="O19" i="27"/>
  <c r="AI17" i="27"/>
  <c r="E16" i="27"/>
  <c r="N52" i="27"/>
  <c r="H36" i="27"/>
  <c r="E33" i="27"/>
  <c r="AD29" i="27"/>
  <c r="L27" i="27"/>
  <c r="V24" i="27"/>
  <c r="AG21" i="27"/>
  <c r="N19" i="27"/>
  <c r="W16" i="27"/>
  <c r="H14" i="27"/>
  <c r="J12" i="27"/>
  <c r="U10" i="27"/>
  <c r="AL41" i="27"/>
  <c r="AE35" i="27"/>
  <c r="L32" i="27"/>
  <c r="P29" i="27"/>
  <c r="Z26" i="27"/>
  <c r="AL23" i="27"/>
  <c r="E21" i="27"/>
  <c r="W18" i="27"/>
  <c r="K16" i="27"/>
  <c r="P14" i="27"/>
  <c r="R12" i="27"/>
  <c r="T10" i="27"/>
  <c r="AD8" i="27"/>
  <c r="AC19" i="28"/>
  <c r="J9" i="28"/>
  <c r="Z20" i="28"/>
  <c r="K19" i="28"/>
  <c r="M47" i="27"/>
  <c r="X11" i="28"/>
  <c r="J48" i="27"/>
  <c r="K5" i="28"/>
  <c r="AB46" i="27"/>
  <c r="AJ46" i="27"/>
  <c r="H5" i="28"/>
  <c r="I44" i="27"/>
  <c r="Y38" i="27"/>
  <c r="M54" i="27"/>
  <c r="L45" i="27"/>
  <c r="N39" i="27"/>
  <c r="AI7" i="28"/>
  <c r="E46" i="27"/>
  <c r="K40" i="27"/>
  <c r="S5" i="28"/>
  <c r="AF37" i="27"/>
  <c r="F32" i="27"/>
  <c r="AE26" i="27"/>
  <c r="O21" i="27"/>
  <c r="AO16" i="27"/>
  <c r="G13" i="27"/>
  <c r="AC54" i="27"/>
  <c r="AD41" i="27"/>
  <c r="AN35" i="27"/>
  <c r="AC32" i="27"/>
  <c r="AH29" i="27"/>
  <c r="V26" i="27"/>
  <c r="S23" i="27"/>
  <c r="AJ10" i="28"/>
  <c r="U43" i="27"/>
  <c r="E37" i="27"/>
  <c r="AA49" i="27"/>
  <c r="AN41" i="27"/>
  <c r="AN37" i="27"/>
  <c r="N35" i="27"/>
  <c r="Y33" i="27"/>
  <c r="AC31" i="27"/>
  <c r="K13" i="28"/>
  <c r="AF48" i="27"/>
  <c r="AM43" i="27"/>
  <c r="Q40" i="27"/>
  <c r="AB37" i="27"/>
  <c r="M35" i="27"/>
  <c r="AF33" i="27"/>
  <c r="J32" i="27"/>
  <c r="N30" i="27"/>
  <c r="AF28" i="27"/>
  <c r="J27" i="27"/>
  <c r="U25" i="27"/>
  <c r="AN23" i="27"/>
  <c r="R22" i="27"/>
  <c r="AC20" i="27"/>
  <c r="G19" i="27"/>
  <c r="AA17" i="27"/>
  <c r="AM15" i="27"/>
  <c r="V49" i="27"/>
  <c r="AH35" i="27"/>
  <c r="AE32" i="27"/>
  <c r="Q29" i="27"/>
  <c r="AO26" i="27"/>
  <c r="I24" i="27"/>
  <c r="T21" i="27"/>
  <c r="AI18" i="27"/>
  <c r="L16" i="27"/>
  <c r="AO13" i="27"/>
  <c r="AO11" i="27"/>
  <c r="M10" i="27"/>
  <c r="AP40" i="27"/>
  <c r="O35" i="27"/>
  <c r="AX35" i="27" s="1"/>
  <c r="AY35" i="27" s="1"/>
  <c r="AL31" i="27"/>
  <c r="AG28" i="27"/>
  <c r="M26" i="27"/>
  <c r="Y23" i="27"/>
  <c r="AI20" i="27"/>
  <c r="L18" i="27"/>
  <c r="AP15" i="27"/>
  <c r="AM33" i="28"/>
  <c r="M39" i="28"/>
  <c r="AC52" i="27"/>
  <c r="AC29" i="28"/>
  <c r="AP10" i="28"/>
  <c r="AQ44" i="27"/>
  <c r="L7" i="28"/>
  <c r="AX7" i="28" s="1"/>
  <c r="AD19" i="28"/>
  <c r="AQ52" i="27"/>
  <c r="Z43" i="27"/>
  <c r="J44" i="27"/>
  <c r="N50" i="27"/>
  <c r="AC42" i="27"/>
  <c r="S37" i="27"/>
  <c r="M50" i="27"/>
  <c r="W43" i="27"/>
  <c r="H38" i="27"/>
  <c r="AQ51" i="27"/>
  <c r="Y44" i="27"/>
  <c r="AM38" i="27"/>
  <c r="AA47" i="27"/>
  <c r="G36" i="27"/>
  <c r="AH30" i="27"/>
  <c r="Y25" i="27"/>
  <c r="I20" i="27"/>
  <c r="AQ15" i="27"/>
  <c r="Q12" i="27"/>
  <c r="AQ48" i="27"/>
  <c r="H40" i="27"/>
  <c r="H35" i="27"/>
  <c r="AM31" i="27"/>
  <c r="AQ28" i="27"/>
  <c r="AF25" i="27"/>
  <c r="U22" i="27"/>
  <c r="AP52" i="27"/>
  <c r="Y41" i="27"/>
  <c r="N18" i="28"/>
  <c r="Q47" i="27"/>
  <c r="AH40" i="27"/>
  <c r="O37" i="27"/>
  <c r="AX37" i="27" s="1"/>
  <c r="AM34" i="27"/>
  <c r="AQ32" i="27"/>
  <c r="E31" i="27"/>
  <c r="Q8" i="28"/>
  <c r="P47" i="27"/>
  <c r="AH42" i="27"/>
  <c r="AA39" i="27"/>
  <c r="AE36" i="27"/>
  <c r="AL34" i="27"/>
  <c r="P33" i="27"/>
  <c r="AB31" i="27"/>
  <c r="AM29" i="27"/>
  <c r="P28" i="27"/>
  <c r="AI26" i="27"/>
  <c r="E25" i="27"/>
  <c r="X23" i="27"/>
  <c r="AQ21" i="27"/>
  <c r="M20" i="27"/>
  <c r="AG18" i="27"/>
  <c r="K17" i="27"/>
  <c r="W15" i="27"/>
  <c r="J43" i="27"/>
  <c r="AQ34" i="27"/>
  <c r="AO31" i="27"/>
  <c r="AH28" i="27"/>
  <c r="P26" i="27"/>
  <c r="Z23" i="27"/>
  <c r="AJ20" i="27"/>
  <c r="N18" i="27"/>
  <c r="V15" i="27"/>
  <c r="V13" i="27"/>
  <c r="W11" i="27"/>
  <c r="AD7" i="28"/>
  <c r="AJ38" i="27"/>
  <c r="X34" i="27"/>
  <c r="F31" i="27"/>
  <c r="G28" i="27"/>
  <c r="AD25" i="27"/>
  <c r="AO22" i="27"/>
  <c r="N20" i="27"/>
  <c r="V17" i="27"/>
  <c r="U15" i="27"/>
  <c r="AD13" i="27"/>
  <c r="AE11" i="27"/>
  <c r="AC9" i="27"/>
  <c r="F8" i="27"/>
  <c r="Y6" i="27"/>
  <c r="W53" i="26"/>
  <c r="AO51" i="26"/>
  <c r="S50" i="26"/>
  <c r="T30" i="28"/>
  <c r="Z17" i="28"/>
  <c r="R49" i="27"/>
  <c r="W12" i="28"/>
  <c r="W8" i="28"/>
  <c r="K44" i="27"/>
  <c r="O6" i="28"/>
  <c r="U18" i="28"/>
  <c r="AM51" i="27"/>
  <c r="AO42" i="27"/>
  <c r="P43" i="27"/>
  <c r="S49" i="27"/>
  <c r="T42" i="27"/>
  <c r="AJ36" i="27"/>
  <c r="AC49" i="27"/>
  <c r="N43" i="27"/>
  <c r="AH37" i="27"/>
  <c r="S51" i="27"/>
  <c r="G44" i="27"/>
  <c r="W38" i="27"/>
  <c r="F47" i="27"/>
  <c r="AG35" i="27"/>
  <c r="Z30" i="27"/>
  <c r="I25" i="27"/>
  <c r="AI19" i="27"/>
  <c r="AI15" i="27"/>
  <c r="I12" i="27"/>
  <c r="P48" i="27"/>
  <c r="AH39" i="27"/>
  <c r="AO34" i="27"/>
  <c r="AE31" i="27"/>
  <c r="AI28" i="27"/>
  <c r="X25" i="27"/>
  <c r="M22" i="27"/>
  <c r="AJ51" i="27"/>
  <c r="I41" i="27"/>
  <c r="H14" i="28"/>
  <c r="L46" i="27"/>
  <c r="R40" i="27"/>
  <c r="AF36" i="27"/>
  <c r="W34" i="27"/>
  <c r="AI32" i="27"/>
  <c r="AM30" i="27"/>
  <c r="G6" i="28"/>
  <c r="AF46" i="27"/>
  <c r="M42" i="27"/>
  <c r="K39" i="27"/>
  <c r="U36" i="27"/>
  <c r="AD34" i="27"/>
  <c r="H33" i="27"/>
  <c r="T31" i="27"/>
  <c r="AE29" i="27"/>
  <c r="H28" i="27"/>
  <c r="AA26" i="27"/>
  <c r="AM24" i="27"/>
  <c r="P23" i="27"/>
  <c r="AI21" i="27"/>
  <c r="E20" i="27"/>
  <c r="Y18" i="27"/>
  <c r="AK16" i="27"/>
  <c r="O15" i="27"/>
  <c r="AX15" i="27" s="1"/>
  <c r="AP39" i="27"/>
  <c r="AA34" i="27"/>
  <c r="Y31" i="27"/>
  <c r="V28" i="27"/>
  <c r="AE25" i="27"/>
  <c r="N23" i="27"/>
  <c r="Z20" i="27"/>
  <c r="AH17" i="27"/>
  <c r="L15" i="27"/>
  <c r="M13" i="27"/>
  <c r="N11" i="27"/>
  <c r="M49" i="27"/>
  <c r="E38" i="27"/>
  <c r="H34" i="27"/>
  <c r="AF30" i="27"/>
  <c r="AJ27" i="27"/>
  <c r="R25" i="27"/>
  <c r="AB22" i="27"/>
  <c r="AH19" i="27"/>
  <c r="L17" i="27"/>
  <c r="J15" i="27"/>
  <c r="U13" i="27"/>
  <c r="V11" i="27"/>
  <c r="U9" i="27"/>
  <c r="AL39" i="28"/>
  <c r="AI10" i="28"/>
  <c r="T19" i="28"/>
  <c r="AJ5" i="28"/>
  <c r="X5" i="28"/>
  <c r="AC31" i="28"/>
  <c r="AN53" i="27"/>
  <c r="AE12" i="28"/>
  <c r="N9" i="28"/>
  <c r="AB12" i="28"/>
  <c r="M41" i="27"/>
  <c r="AF47" i="27"/>
  <c r="L41" i="27"/>
  <c r="U16" i="28"/>
  <c r="I48" i="27"/>
  <c r="J42" i="27"/>
  <c r="AI36" i="27"/>
  <c r="AB49" i="27"/>
  <c r="AJ42" i="27"/>
  <c r="AG37" i="27"/>
  <c r="F44" i="27"/>
  <c r="AH34" i="27"/>
  <c r="AA29" i="27"/>
  <c r="K24" i="27"/>
  <c r="AK18" i="27"/>
  <c r="AK14" i="27"/>
  <c r="Z11" i="27"/>
  <c r="T46" i="27"/>
  <c r="N38" i="27"/>
  <c r="Q34" i="27"/>
  <c r="K28" i="27"/>
  <c r="AP24" i="27"/>
  <c r="AD21" i="27"/>
  <c r="AP48" i="27"/>
  <c r="G40" i="27"/>
  <c r="X10" i="28"/>
  <c r="G45" i="27"/>
  <c r="AB39" i="27"/>
  <c r="L36" i="27"/>
  <c r="O34" i="27"/>
  <c r="AA32" i="27"/>
  <c r="AE30" i="27"/>
  <c r="K46" i="27"/>
  <c r="AM41" i="27"/>
  <c r="AK38" i="27"/>
  <c r="K36" i="27"/>
  <c r="V34" i="27"/>
  <c r="AP32" i="27"/>
  <c r="L31" i="27"/>
  <c r="W29" i="27"/>
  <c r="AP27" i="27"/>
  <c r="S26" i="27"/>
  <c r="AE24" i="27"/>
  <c r="H23" i="27"/>
  <c r="AA21" i="27"/>
  <c r="AM19" i="27"/>
  <c r="Q18" i="27"/>
  <c r="AC16" i="27"/>
  <c r="W15" i="28"/>
  <c r="F38" i="27"/>
  <c r="K34" i="27"/>
  <c r="I31" i="27"/>
  <c r="I28" i="27"/>
  <c r="S25" i="27"/>
  <c r="AQ22" i="27"/>
  <c r="O20" i="27"/>
  <c r="AX20" i="27" s="1"/>
  <c r="X17" i="27"/>
  <c r="AI14" i="27"/>
  <c r="AK12" i="27"/>
  <c r="E11" i="27"/>
  <c r="O47" i="27"/>
  <c r="AX47" i="27" s="1"/>
  <c r="L37" i="27"/>
  <c r="AH33" i="27"/>
  <c r="P30" i="27"/>
  <c r="X27" i="27"/>
  <c r="AG24" i="27"/>
  <c r="P22" i="27"/>
  <c r="X19" i="27"/>
  <c r="AQ16" i="27"/>
  <c r="AQ14" i="27"/>
  <c r="L13" i="27"/>
  <c r="M11" i="27"/>
  <c r="M9" i="27"/>
  <c r="AF7" i="27"/>
  <c r="I6" i="27"/>
  <c r="AC54" i="26"/>
  <c r="G53" i="26"/>
  <c r="Y51" i="26"/>
  <c r="AK49" i="26"/>
  <c r="M44" i="27"/>
  <c r="T36" i="27"/>
  <c r="AO32" i="27"/>
  <c r="AB29" i="27"/>
  <c r="V6" i="28"/>
  <c r="AO51" i="27"/>
  <c r="V11" i="28"/>
  <c r="AP45" i="27"/>
  <c r="AE39" i="27"/>
  <c r="AA41" i="27"/>
  <c r="T45" i="27"/>
  <c r="AO40" i="27"/>
  <c r="T23" i="27"/>
  <c r="AG12" i="27"/>
  <c r="AK36" i="27"/>
  <c r="AC27" i="27"/>
  <c r="AJ6" i="28"/>
  <c r="AO52" i="27"/>
  <c r="AL35" i="27"/>
  <c r="M31" i="27"/>
  <c r="AP44" i="27"/>
  <c r="AK35" i="27"/>
  <c r="AJ31" i="27"/>
  <c r="Z27" i="27"/>
  <c r="AP22" i="27"/>
  <c r="AO18" i="27"/>
  <c r="AI30" i="27"/>
  <c r="AM23" i="27"/>
  <c r="AH16" i="27"/>
  <c r="AL10" i="27"/>
  <c r="AN34" i="27"/>
  <c r="AN26" i="27"/>
  <c r="M19" i="27"/>
  <c r="G14" i="27"/>
  <c r="L10" i="27"/>
  <c r="P7" i="27"/>
  <c r="R5" i="27"/>
  <c r="O53" i="26"/>
  <c r="AX53" i="26" s="1"/>
  <c r="I51" i="26"/>
  <c r="P51" i="27"/>
  <c r="AI38" i="27"/>
  <c r="AE33" i="27"/>
  <c r="AN29" i="27"/>
  <c r="AK26" i="27"/>
  <c r="F24" i="27"/>
  <c r="AC21" i="27"/>
  <c r="AQ18" i="27"/>
  <c r="AP16" i="27"/>
  <c r="AP14" i="27"/>
  <c r="K13" i="27"/>
  <c r="L11" i="27"/>
  <c r="L9" i="27"/>
  <c r="W7" i="27"/>
  <c r="AO5" i="27"/>
  <c r="T54" i="26"/>
  <c r="AE52" i="26"/>
  <c r="H51" i="26"/>
  <c r="AE48" i="27"/>
  <c r="AK37" i="27"/>
  <c r="N33" i="27"/>
  <c r="AL29" i="27"/>
  <c r="T27" i="27"/>
  <c r="AD24" i="27"/>
  <c r="L22" i="27"/>
  <c r="AF19" i="27"/>
  <c r="AD17" i="27"/>
  <c r="AC15" i="27"/>
  <c r="AB13" i="27"/>
  <c r="AL11" i="27"/>
  <c r="J10" i="27"/>
  <c r="T8" i="27"/>
  <c r="AE6" i="27"/>
  <c r="H5" i="27"/>
  <c r="AC53" i="26"/>
  <c r="F52" i="26"/>
  <c r="Y50" i="26"/>
  <c r="AK48" i="26"/>
  <c r="AL43" i="27"/>
  <c r="P36" i="27"/>
  <c r="AM32" i="27"/>
  <c r="AK29" i="27"/>
  <c r="G27" i="27"/>
  <c r="AC24" i="27"/>
  <c r="AN21" i="27"/>
  <c r="AD19" i="27"/>
  <c r="AC17" i="27"/>
  <c r="AB15" i="27"/>
  <c r="AO44" i="27"/>
  <c r="AN36" i="27"/>
  <c r="Z33" i="27"/>
  <c r="H30" i="27"/>
  <c r="AE27" i="27"/>
  <c r="AN24" i="27"/>
  <c r="I22" i="27"/>
  <c r="AN19" i="27"/>
  <c r="AL17" i="27"/>
  <c r="AK15" i="27"/>
  <c r="AI13" i="27"/>
  <c r="AJ11" i="27"/>
  <c r="H10" i="27"/>
  <c r="Z8" i="27"/>
  <c r="AC6" i="27"/>
  <c r="F5" i="27"/>
  <c r="AI53" i="26"/>
  <c r="AK51" i="26"/>
  <c r="O50" i="26"/>
  <c r="AX50" i="26" s="1"/>
  <c r="AC34" i="27"/>
  <c r="M24" i="27"/>
  <c r="AJ15" i="27"/>
  <c r="O10" i="27"/>
  <c r="AX10" i="27" s="1"/>
  <c r="AL6" i="27"/>
  <c r="F54" i="26"/>
  <c r="AC50" i="26"/>
  <c r="Q48" i="26"/>
  <c r="AC46" i="26"/>
  <c r="G45" i="26"/>
  <c r="AA9" i="28"/>
  <c r="AC26" i="27"/>
  <c r="AI16" i="27"/>
  <c r="P11" i="27"/>
  <c r="AQ7" i="27"/>
  <c r="AH54" i="26"/>
  <c r="R51" i="26"/>
  <c r="AH48" i="26"/>
  <c r="J47" i="26"/>
  <c r="N45" i="26"/>
  <c r="AG43" i="26"/>
  <c r="K42" i="26"/>
  <c r="M40" i="26"/>
  <c r="AG38" i="26"/>
  <c r="K37" i="26"/>
  <c r="N35" i="26"/>
  <c r="AG33" i="26"/>
  <c r="K32" i="26"/>
  <c r="W30" i="26"/>
  <c r="AO28" i="26"/>
  <c r="J38" i="27"/>
  <c r="J25" i="27"/>
  <c r="AJ14" i="27"/>
  <c r="I10" i="27"/>
  <c r="J7" i="27"/>
  <c r="AP53" i="26"/>
  <c r="AN50" i="26"/>
  <c r="AG48" i="26"/>
  <c r="I47" i="26"/>
  <c r="U45" i="26"/>
  <c r="AN43" i="26"/>
  <c r="R42" i="26"/>
  <c r="AB40" i="26"/>
  <c r="AN38" i="26"/>
  <c r="R37" i="26"/>
  <c r="AC35" i="26"/>
  <c r="F34" i="26"/>
  <c r="Z32" i="26"/>
  <c r="AD30" i="26"/>
  <c r="G29" i="26"/>
  <c r="F41" i="27"/>
  <c r="AA27" i="27"/>
  <c r="Z18" i="27"/>
  <c r="T12" i="27"/>
  <c r="O8" i="27"/>
  <c r="AD11" i="28"/>
  <c r="W46" i="27"/>
  <c r="E9" i="28"/>
  <c r="AN39" i="27"/>
  <c r="AQ37" i="27"/>
  <c r="AJ40" i="27"/>
  <c r="I42" i="27"/>
  <c r="AL36" i="27"/>
  <c r="AD22" i="27"/>
  <c r="J11" i="27"/>
  <c r="X35" i="27"/>
  <c r="M27" i="27"/>
  <c r="Y47" i="27"/>
  <c r="AO48" i="27"/>
  <c r="AD35" i="27"/>
  <c r="W30" i="27"/>
  <c r="R43" i="27"/>
  <c r="AC35" i="27"/>
  <c r="AL30" i="27"/>
  <c r="AQ26" i="27"/>
  <c r="AH22" i="27"/>
  <c r="I18" i="27"/>
  <c r="AI47" i="27"/>
  <c r="S30" i="27"/>
  <c r="AE22" i="27"/>
  <c r="AG15" i="27"/>
  <c r="AC10" i="27"/>
  <c r="R33" i="27"/>
  <c r="AQ25" i="27"/>
  <c r="AH18" i="27"/>
  <c r="AN13" i="27"/>
  <c r="AK9" i="27"/>
  <c r="H7" i="27"/>
  <c r="J5" i="27"/>
  <c r="AN52" i="26"/>
  <c r="AQ50" i="26"/>
  <c r="L49" i="27"/>
  <c r="AL37" i="27"/>
  <c r="O33" i="27"/>
  <c r="AX33" i="27" s="1"/>
  <c r="N29" i="27"/>
  <c r="Y26" i="27"/>
  <c r="AK23" i="27"/>
  <c r="Q21" i="27"/>
  <c r="AF18" i="27"/>
  <c r="AE16" i="27"/>
  <c r="AG14" i="27"/>
  <c r="AI12" i="27"/>
  <c r="AI10" i="27"/>
  <c r="AK8" i="27"/>
  <c r="O7" i="27"/>
  <c r="AG5" i="27"/>
  <c r="L54" i="26"/>
  <c r="W52" i="26"/>
  <c r="AP50" i="26"/>
  <c r="G47" i="27"/>
  <c r="Q36" i="27"/>
  <c r="AN32" i="27"/>
  <c r="Y29" i="27"/>
  <c r="H27" i="27"/>
  <c r="Q24" i="27"/>
  <c r="AO21" i="27"/>
  <c r="U19" i="27"/>
  <c r="T17" i="27"/>
  <c r="R15" i="27"/>
  <c r="S13" i="27"/>
  <c r="AC11" i="27"/>
  <c r="AQ9" i="27"/>
  <c r="L8" i="27"/>
  <c r="W6" i="27"/>
  <c r="U53" i="26"/>
  <c r="AM51" i="26"/>
  <c r="Q50" i="26"/>
  <c r="AC48" i="26"/>
  <c r="Y42" i="27"/>
  <c r="AP35" i="27"/>
  <c r="W32" i="27"/>
  <c r="X29" i="27"/>
  <c r="AH26" i="27"/>
  <c r="P24" i="27"/>
  <c r="Z21" i="27"/>
  <c r="T19" i="27"/>
  <c r="R17" i="27"/>
  <c r="Q15" i="27"/>
  <c r="AK43" i="27"/>
  <c r="M36" i="27"/>
  <c r="J33" i="27"/>
  <c r="AJ29" i="27"/>
  <c r="Q27" i="27"/>
  <c r="AB24" i="27"/>
  <c r="AK21" i="27"/>
  <c r="AC19" i="27"/>
  <c r="AB17" i="27"/>
  <c r="Z15" i="27"/>
  <c r="Z13" i="27"/>
  <c r="AA11" i="27"/>
  <c r="AO9" i="27"/>
  <c r="R8" i="27"/>
  <c r="U6" i="27"/>
  <c r="AA53" i="26"/>
  <c r="AC51" i="26"/>
  <c r="G50" i="26"/>
  <c r="G33" i="27"/>
  <c r="O23" i="27"/>
  <c r="AN14" i="27"/>
  <c r="AN9" i="27"/>
  <c r="V6" i="27"/>
  <c r="AF53" i="26"/>
  <c r="M50" i="26"/>
  <c r="I48" i="26"/>
  <c r="U46" i="26"/>
  <c r="AO44" i="26"/>
  <c r="T52" i="27"/>
  <c r="T25" i="27"/>
  <c r="AH15" i="27"/>
  <c r="AG10" i="27"/>
  <c r="AA7" i="27"/>
  <c r="R54" i="26"/>
  <c r="AB50" i="26"/>
  <c r="Y48" i="26"/>
  <c r="AJ46" i="26"/>
  <c r="F45" i="26"/>
  <c r="Y43" i="26"/>
  <c r="AJ41" i="26"/>
  <c r="E40" i="26"/>
  <c r="Y38" i="26"/>
  <c r="AJ36" i="26"/>
  <c r="F35" i="26"/>
  <c r="Y33" i="26"/>
  <c r="AK31" i="26"/>
  <c r="O30" i="26"/>
  <c r="AX30" i="26" s="1"/>
  <c r="AG28" i="26"/>
  <c r="AJ35" i="27"/>
  <c r="AJ21" i="27"/>
  <c r="J14" i="27"/>
  <c r="AL9" i="27"/>
  <c r="AI6" i="27"/>
  <c r="Z53" i="26"/>
  <c r="X50" i="26"/>
  <c r="X48" i="26"/>
  <c r="AQ46" i="26"/>
  <c r="M45" i="26"/>
  <c r="AF43" i="26"/>
  <c r="J42" i="26"/>
  <c r="T40" i="26"/>
  <c r="AF38" i="26"/>
  <c r="J37" i="26"/>
  <c r="U35" i="26"/>
  <c r="AN33" i="26"/>
  <c r="R32" i="26"/>
  <c r="V30" i="26"/>
  <c r="AN28" i="26"/>
  <c r="W37" i="27"/>
  <c r="Q26" i="27"/>
  <c r="Y17" i="27"/>
  <c r="AI11" i="27"/>
  <c r="AO7" i="27"/>
  <c r="AE54" i="26"/>
  <c r="L51" i="26"/>
  <c r="AO48" i="26"/>
  <c r="P47" i="26"/>
  <c r="AB45" i="26"/>
  <c r="AM43" i="26"/>
  <c r="Q42" i="26"/>
  <c r="AI40" i="26"/>
  <c r="E39" i="26"/>
  <c r="Y37" i="26"/>
  <c r="AJ35" i="26"/>
  <c r="E34" i="26"/>
  <c r="W24" i="28"/>
  <c r="T10" i="28"/>
  <c r="O17" i="28"/>
  <c r="AX17" i="28" s="1"/>
  <c r="V54" i="27"/>
  <c r="Y51" i="27"/>
  <c r="AE8" i="28"/>
  <c r="R25" i="28"/>
  <c r="U39" i="27"/>
  <c r="T33" i="27"/>
  <c r="E18" i="27"/>
  <c r="AI50" i="27"/>
  <c r="AA33" i="27"/>
  <c r="Z24" i="27"/>
  <c r="P42" i="27"/>
  <c r="S43" i="27"/>
  <c r="G34" i="27"/>
  <c r="W10" i="28"/>
  <c r="G41" i="27"/>
  <c r="N34" i="27"/>
  <c r="F30" i="27"/>
  <c r="AK25" i="27"/>
  <c r="S21" i="27"/>
  <c r="S17" i="27"/>
  <c r="AC36" i="27"/>
  <c r="AM27" i="27"/>
  <c r="H21" i="27"/>
  <c r="Q14" i="27"/>
  <c r="N44" i="27"/>
  <c r="V31" i="27"/>
  <c r="H24" i="27"/>
  <c r="AF16" i="27"/>
  <c r="AA12" i="27"/>
  <c r="AL8" i="27"/>
  <c r="AG6" i="27"/>
  <c r="U54" i="26"/>
  <c r="X52" i="26"/>
  <c r="AA50" i="26"/>
  <c r="Z45" i="27"/>
  <c r="AB35" i="27"/>
  <c r="I32" i="27"/>
  <c r="R28" i="27"/>
  <c r="AP25" i="27"/>
  <c r="J23" i="27"/>
  <c r="W20" i="27"/>
  <c r="K18" i="27"/>
  <c r="J16" i="27"/>
  <c r="O14" i="27"/>
  <c r="AX14" i="27" s="1"/>
  <c r="P12" i="27"/>
  <c r="S10" i="27"/>
  <c r="U8" i="27"/>
  <c r="AN6" i="27"/>
  <c r="Q5" i="27"/>
  <c r="AD53" i="26"/>
  <c r="G52" i="26"/>
  <c r="Z50" i="26"/>
  <c r="Z42" i="27"/>
  <c r="AA35" i="27"/>
  <c r="H32" i="27"/>
  <c r="AP28" i="27"/>
  <c r="X26" i="27"/>
  <c r="AH23" i="27"/>
  <c r="P21" i="27"/>
  <c r="AP18" i="27"/>
  <c r="AN16" i="27"/>
  <c r="AO14" i="27"/>
  <c r="AQ12" i="27"/>
  <c r="K11" i="27"/>
  <c r="AA9" i="27"/>
  <c r="AD7" i="27"/>
  <c r="G6" i="27"/>
  <c r="AI54" i="26"/>
  <c r="E53" i="26"/>
  <c r="W51" i="26"/>
  <c r="AQ49" i="26"/>
  <c r="S53" i="27"/>
  <c r="Z40" i="27"/>
  <c r="J35" i="27"/>
  <c r="AG31" i="27"/>
  <c r="AO28" i="27"/>
  <c r="I26" i="27"/>
  <c r="U23" i="27"/>
  <c r="AQ20" i="27"/>
  <c r="AN18" i="27"/>
  <c r="AM16" i="27"/>
  <c r="AC9" i="28"/>
  <c r="Q41" i="27"/>
  <c r="W35" i="27"/>
  <c r="T32" i="27"/>
  <c r="I29" i="27"/>
  <c r="T26" i="27"/>
  <c r="AE23" i="27"/>
  <c r="L21" i="27"/>
  <c r="H19" i="27"/>
  <c r="F17" i="27"/>
  <c r="F15" i="27"/>
  <c r="H13" i="27"/>
  <c r="H11" i="27"/>
  <c r="Y9" i="27"/>
  <c r="AJ7" i="27"/>
  <c r="E6" i="27"/>
  <c r="AG54" i="26"/>
  <c r="K53" i="26"/>
  <c r="M51" i="26"/>
  <c r="AG49" i="26"/>
  <c r="E30" i="27"/>
  <c r="AM20" i="27"/>
  <c r="AH13" i="27"/>
  <c r="H9" i="27"/>
  <c r="AE5" i="27"/>
  <c r="AP52" i="26"/>
  <c r="AD49" i="26"/>
  <c r="AI47" i="26"/>
  <c r="E46" i="26"/>
  <c r="Y44" i="26"/>
  <c r="I36" i="27"/>
  <c r="E23" i="27"/>
  <c r="L14" i="27"/>
  <c r="AM9" i="27"/>
  <c r="AJ6" i="27"/>
  <c r="L53" i="26"/>
  <c r="AN49" i="26"/>
  <c r="H48" i="26"/>
  <c r="T46" i="26"/>
  <c r="AF44" i="26"/>
  <c r="I43" i="26"/>
  <c r="T41" i="26"/>
  <c r="AE39" i="26"/>
  <c r="I38" i="26"/>
  <c r="T36" i="26"/>
  <c r="AE34" i="26"/>
  <c r="I33" i="26"/>
  <c r="U31" i="26"/>
  <c r="AN29" i="26"/>
  <c r="Q28" i="26"/>
  <c r="AG32" i="27"/>
  <c r="AB19" i="27"/>
  <c r="E13" i="27"/>
  <c r="F9" i="27"/>
  <c r="AB5" i="27"/>
  <c r="AK52" i="26"/>
  <c r="AM49" i="26"/>
  <c r="G48" i="26"/>
  <c r="AA46" i="26"/>
  <c r="AM44" i="26"/>
  <c r="P43" i="26"/>
  <c r="AI41" i="26"/>
  <c r="AL39" i="26"/>
  <c r="P38" i="26"/>
  <c r="AI36" i="26"/>
  <c r="E35" i="26"/>
  <c r="X33" i="26"/>
  <c r="AJ31" i="26"/>
  <c r="F30" i="26"/>
  <c r="X28" i="26"/>
  <c r="L34" i="27"/>
  <c r="AP23" i="27"/>
  <c r="X15" i="27"/>
  <c r="AD10" i="27"/>
  <c r="I7" i="27"/>
  <c r="AO53" i="26"/>
  <c r="V50" i="26"/>
  <c r="W48" i="26"/>
  <c r="AP46" i="26"/>
  <c r="L45" i="26"/>
  <c r="W43" i="26"/>
  <c r="AP41" i="26"/>
  <c r="S40" i="26"/>
  <c r="AE38" i="26"/>
  <c r="I37" i="26"/>
  <c r="T35" i="26"/>
  <c r="W23" i="28"/>
  <c r="AP53" i="27"/>
  <c r="S9" i="28"/>
  <c r="AH50" i="27"/>
  <c r="Z46" i="27"/>
  <c r="X52" i="27"/>
  <c r="AQ15" i="28"/>
  <c r="AP36" i="27"/>
  <c r="P31" i="27"/>
  <c r="AE17" i="27"/>
  <c r="J45" i="27"/>
  <c r="M32" i="27"/>
  <c r="J24" i="27"/>
  <c r="Q39" i="27"/>
  <c r="X41" i="27"/>
  <c r="AO33" i="27"/>
  <c r="AM52" i="27"/>
  <c r="AQ39" i="27"/>
  <c r="F34" i="27"/>
  <c r="O29" i="27"/>
  <c r="M25" i="27"/>
  <c r="K21" i="27"/>
  <c r="U16" i="27"/>
  <c r="R35" i="27"/>
  <c r="Y27" i="27"/>
  <c r="AJ19" i="27"/>
  <c r="AF13" i="27"/>
  <c r="I43" i="27"/>
  <c r="AO29" i="27"/>
  <c r="M23" i="27"/>
  <c r="V16" i="27"/>
  <c r="H12" i="27"/>
  <c r="V8" i="27"/>
  <c r="Q6" i="27"/>
  <c r="M54" i="26"/>
  <c r="P52" i="26"/>
  <c r="K50" i="26"/>
  <c r="AG42" i="27"/>
  <c r="L35" i="27"/>
  <c r="AI31" i="27"/>
  <c r="F28" i="27"/>
  <c r="AB25" i="27"/>
  <c r="AN22" i="27"/>
  <c r="L20" i="27"/>
  <c r="AP17" i="27"/>
  <c r="AO15" i="27"/>
  <c r="F14" i="27"/>
  <c r="G12" i="27"/>
  <c r="K10" i="27"/>
  <c r="M8" i="27"/>
  <c r="AF6" i="27"/>
  <c r="I5" i="27"/>
  <c r="V53" i="26"/>
  <c r="AN51" i="26"/>
  <c r="R50" i="26"/>
  <c r="AF41" i="27"/>
  <c r="K35" i="27"/>
  <c r="AH31" i="27"/>
  <c r="AD28" i="27"/>
  <c r="J26" i="27"/>
  <c r="V23" i="27"/>
  <c r="AF20" i="27"/>
  <c r="AE18" i="27"/>
  <c r="AD16" i="27"/>
  <c r="AF14" i="27"/>
  <c r="AH12" i="27"/>
  <c r="AQ10" i="27"/>
  <c r="S9" i="27"/>
  <c r="V7" i="27"/>
  <c r="AN5" i="27"/>
  <c r="AA54" i="26"/>
  <c r="AL52" i="26"/>
  <c r="O51" i="26"/>
  <c r="AI49" i="26"/>
  <c r="AP50" i="27"/>
  <c r="Y39" i="27"/>
  <c r="AI34" i="27"/>
  <c r="Q31" i="27"/>
  <c r="AC28" i="27"/>
  <c r="AL25" i="27"/>
  <c r="G23" i="27"/>
  <c r="AE20" i="27"/>
  <c r="AD18" i="27"/>
  <c r="AB16" i="27"/>
  <c r="AA5" i="28"/>
  <c r="P40" i="27"/>
  <c r="G35" i="27"/>
  <c r="AD31" i="27"/>
  <c r="AM28" i="27"/>
  <c r="H26" i="27"/>
  <c r="R23" i="27"/>
  <c r="AP20" i="27"/>
  <c r="AM18" i="27"/>
  <c r="AL16" i="27"/>
  <c r="AM14" i="27"/>
  <c r="AN12" i="27"/>
  <c r="AO10" i="27"/>
  <c r="Q9" i="27"/>
  <c r="AB7" i="27"/>
  <c r="AL5" i="27"/>
  <c r="Y54" i="26"/>
  <c r="AJ52" i="26"/>
  <c r="E51" i="26"/>
  <c r="V46" i="27"/>
  <c r="F29" i="27"/>
  <c r="AL19" i="27"/>
  <c r="I13" i="27"/>
  <c r="AI8" i="27"/>
  <c r="O5" i="27"/>
  <c r="Z52" i="26"/>
  <c r="U49" i="26"/>
  <c r="AA47" i="26"/>
  <c r="AM45" i="26"/>
  <c r="Q44" i="26"/>
  <c r="AB34" i="27"/>
  <c r="AL20" i="27"/>
  <c r="AG13" i="27"/>
  <c r="W9" i="27"/>
  <c r="T6" i="27"/>
  <c r="AO52" i="26"/>
  <c r="AC49" i="26"/>
  <c r="AP47" i="26"/>
  <c r="L46" i="26"/>
  <c r="X44" i="26"/>
  <c r="AQ42" i="26"/>
  <c r="L41" i="26"/>
  <c r="W39" i="26"/>
  <c r="AQ37" i="26"/>
  <c r="L36" i="26"/>
  <c r="W34" i="26"/>
  <c r="AQ32" i="26"/>
  <c r="M31" i="26"/>
  <c r="AF29" i="26"/>
  <c r="I28" i="26"/>
  <c r="K31" i="27"/>
  <c r="AA18" i="27"/>
  <c r="U12" i="27"/>
  <c r="AF8" i="27"/>
  <c r="L5" i="27"/>
  <c r="U52" i="26"/>
  <c r="AB49" i="26"/>
  <c r="AO47" i="26"/>
  <c r="S46" i="26"/>
  <c r="AE44" i="26"/>
  <c r="H43" i="26"/>
  <c r="AA41" i="26"/>
  <c r="AD39" i="26"/>
  <c r="H38" i="26"/>
  <c r="AA36" i="26"/>
  <c r="AL34" i="26"/>
  <c r="P33" i="26"/>
  <c r="AB31" i="26"/>
  <c r="AM29" i="26"/>
  <c r="P28" i="26"/>
  <c r="AF32" i="27"/>
  <c r="AG22" i="27"/>
  <c r="AE14" i="27"/>
  <c r="G10" i="27"/>
  <c r="AO13" i="28"/>
  <c r="O51" i="27"/>
  <c r="H52" i="27"/>
  <c r="F45" i="27"/>
  <c r="AN45" i="27"/>
  <c r="J47" i="27"/>
  <c r="K54" i="27"/>
  <c r="R36" i="27"/>
  <c r="AJ28" i="27"/>
  <c r="Q16" i="27"/>
  <c r="E44" i="27"/>
  <c r="AO30" i="27"/>
  <c r="AK22" i="27"/>
  <c r="AA38" i="27"/>
  <c r="AL38" i="27"/>
  <c r="Q33" i="27"/>
  <c r="R51" i="27"/>
  <c r="V38" i="27"/>
  <c r="X33" i="27"/>
  <c r="G29" i="27"/>
  <c r="W24" i="27"/>
  <c r="U20" i="27"/>
  <c r="M16" i="27"/>
  <c r="AK33" i="27"/>
  <c r="AB26" i="27"/>
  <c r="Y19" i="27"/>
  <c r="AB12" i="27"/>
  <c r="AO39" i="27"/>
  <c r="AC29" i="27"/>
  <c r="AF21" i="27"/>
  <c r="AF15" i="27"/>
  <c r="AN11" i="27"/>
  <c r="N8" i="27"/>
  <c r="AP5" i="27"/>
  <c r="E54" i="26"/>
  <c r="H52" i="26"/>
  <c r="AO12" i="28"/>
  <c r="AG41" i="27"/>
  <c r="AK34" i="27"/>
  <c r="S31" i="27"/>
  <c r="AI27" i="27"/>
  <c r="O25" i="27"/>
  <c r="AX25" i="27" s="1"/>
  <c r="AA22" i="27"/>
  <c r="AG19" i="27"/>
  <c r="AF17" i="27"/>
  <c r="AD15" i="27"/>
  <c r="AL13" i="27"/>
  <c r="AM11" i="27"/>
  <c r="AJ9" i="27"/>
  <c r="E8" i="27"/>
  <c r="X6" i="27"/>
  <c r="N53" i="26"/>
  <c r="AF51" i="26"/>
  <c r="K24" i="28"/>
  <c r="AE40" i="27"/>
  <c r="AJ34" i="27"/>
  <c r="R31" i="27"/>
  <c r="Q28" i="27"/>
  <c r="AM25" i="27"/>
  <c r="I23" i="27"/>
  <c r="V20" i="27"/>
  <c r="T18" i="27"/>
  <c r="AX18" i="27" s="1"/>
  <c r="S16" i="27"/>
  <c r="W14" i="27"/>
  <c r="X12" i="27"/>
  <c r="AH10" i="27"/>
  <c r="K9" i="27"/>
  <c r="N7" i="27"/>
  <c r="AF5" i="27"/>
  <c r="S54" i="26"/>
  <c r="AD52" i="26"/>
  <c r="G51" i="26"/>
  <c r="AA49" i="26"/>
  <c r="AA48" i="27"/>
  <c r="U38" i="27"/>
  <c r="S34" i="27"/>
  <c r="AQ30" i="27"/>
  <c r="O28" i="27"/>
  <c r="Z25" i="27"/>
  <c r="AJ22" i="27"/>
  <c r="T20" i="27"/>
  <c r="S18" i="27"/>
  <c r="R16" i="27"/>
  <c r="G50" i="27"/>
  <c r="T39" i="27"/>
  <c r="AF34" i="27"/>
  <c r="N31" i="27"/>
  <c r="Z28" i="27"/>
  <c r="AJ25" i="27"/>
  <c r="F23" i="27"/>
  <c r="AD20" i="27"/>
  <c r="AB18" i="27"/>
  <c r="AA16" i="27"/>
  <c r="AD14" i="27"/>
  <c r="AE12" i="27"/>
  <c r="AF10" i="27"/>
  <c r="I9" i="27"/>
  <c r="T7" i="27"/>
  <c r="AD5" i="27"/>
  <c r="Q54" i="26"/>
  <c r="AB52" i="26"/>
  <c r="AM50" i="26"/>
  <c r="F42" i="27"/>
  <c r="AO27" i="27"/>
  <c r="AL18" i="27"/>
  <c r="AC12" i="27"/>
  <c r="S8" i="27"/>
  <c r="J52" i="26"/>
  <c r="L49" i="26"/>
  <c r="S47" i="26"/>
  <c r="AE45" i="26"/>
  <c r="I44" i="26"/>
  <c r="F33" i="27"/>
  <c r="AK19" i="27"/>
  <c r="F13" i="27"/>
  <c r="G9" i="27"/>
  <c r="AC5" i="27"/>
  <c r="Y52" i="26"/>
  <c r="T49" i="26"/>
  <c r="AH47" i="26"/>
  <c r="AL45" i="26"/>
  <c r="P44" i="26"/>
  <c r="AI42" i="26"/>
  <c r="AK40" i="26"/>
  <c r="O39" i="26"/>
  <c r="AX39" i="26" s="1"/>
  <c r="AI37" i="26"/>
  <c r="AL35" i="26"/>
  <c r="O34" i="26"/>
  <c r="AI32" i="26"/>
  <c r="E31" i="26"/>
  <c r="X29" i="26"/>
  <c r="O52" i="27"/>
  <c r="AL28" i="27"/>
  <c r="Z17" i="27"/>
  <c r="AK11" i="27"/>
  <c r="P8" i="27"/>
  <c r="E52" i="26"/>
  <c r="R49" i="26"/>
  <c r="AG47" i="26"/>
  <c r="K46" i="26"/>
  <c r="W44" i="26"/>
  <c r="AP42" i="26"/>
  <c r="S41" i="26"/>
  <c r="V39" i="26"/>
  <c r="AP37" i="26"/>
  <c r="S36" i="26"/>
  <c r="AD34" i="26"/>
  <c r="H33" i="26"/>
  <c r="T31" i="26"/>
  <c r="AE29" i="26"/>
  <c r="H28" i="26"/>
  <c r="J31" i="27"/>
  <c r="AH21" i="27"/>
  <c r="I14" i="27"/>
  <c r="AH9" i="27"/>
  <c r="R6" i="27"/>
  <c r="I53" i="26"/>
  <c r="AL49" i="26"/>
  <c r="F48" i="26"/>
  <c r="Z46" i="26"/>
  <c r="AD44" i="26"/>
  <c r="G43" i="26"/>
  <c r="Z41" i="26"/>
  <c r="AK39" i="26"/>
  <c r="O38" i="26"/>
  <c r="AX38" i="26" s="1"/>
  <c r="AH36" i="26"/>
  <c r="AK34" i="26"/>
  <c r="AE19" i="28"/>
  <c r="U40" i="27"/>
  <c r="AM50" i="27"/>
  <c r="J20" i="28"/>
  <c r="AN20" i="27"/>
  <c r="S32" i="27"/>
  <c r="E35" i="27"/>
  <c r="AF23" i="27"/>
  <c r="U33" i="27"/>
  <c r="Z14" i="27"/>
  <c r="K27" i="27"/>
  <c r="AK10" i="27"/>
  <c r="AK54" i="26"/>
  <c r="AQ53" i="27"/>
  <c r="AC30" i="27"/>
  <c r="W23" i="27"/>
  <c r="J17" i="27"/>
  <c r="AD11" i="27"/>
  <c r="G7" i="27"/>
  <c r="AM52" i="26"/>
  <c r="Z39" i="27"/>
  <c r="M29" i="27"/>
  <c r="Y22" i="27"/>
  <c r="H16" i="27"/>
  <c r="T11" i="27"/>
  <c r="AM6" i="27"/>
  <c r="V52" i="26"/>
  <c r="U48" i="26"/>
  <c r="M33" i="27"/>
  <c r="L25" i="27"/>
  <c r="I19" i="27"/>
  <c r="AC46" i="27"/>
  <c r="AN30" i="27"/>
  <c r="N24" i="27"/>
  <c r="G18" i="27"/>
  <c r="V12" i="27"/>
  <c r="J8" i="27"/>
  <c r="AQ53" i="26"/>
  <c r="I39" i="27"/>
  <c r="R14" i="27"/>
  <c r="V54" i="26"/>
  <c r="K47" i="26"/>
  <c r="S38" i="27"/>
  <c r="AQ11" i="27"/>
  <c r="I52" i="26"/>
  <c r="AB46" i="26"/>
  <c r="S42" i="26"/>
  <c r="AA37" i="26"/>
  <c r="Q33" i="26"/>
  <c r="H29" i="26"/>
  <c r="Z16" i="27"/>
  <c r="S6" i="27"/>
  <c r="AP48" i="26"/>
  <c r="O44" i="26"/>
  <c r="AX44" i="26" s="1"/>
  <c r="L40" i="26"/>
  <c r="AK35" i="26"/>
  <c r="L31" i="26"/>
  <c r="AI35" i="27"/>
  <c r="AP12" i="27"/>
  <c r="Z49" i="26"/>
  <c r="H47" i="26"/>
  <c r="N44" i="26"/>
  <c r="AH41" i="26"/>
  <c r="M39" i="26"/>
  <c r="Z36" i="26"/>
  <c r="AM33" i="26"/>
  <c r="Q32" i="26"/>
  <c r="Y28" i="27"/>
  <c r="Q19" i="27"/>
  <c r="N12" i="27"/>
  <c r="AA8" i="27"/>
  <c r="W5" i="27"/>
  <c r="R52" i="26"/>
  <c r="Y49" i="26"/>
  <c r="AM47" i="26"/>
  <c r="Q46" i="26"/>
  <c r="AC44" i="26"/>
  <c r="F43" i="26"/>
  <c r="Y41" i="26"/>
  <c r="AJ39" i="26"/>
  <c r="F38" i="26"/>
  <c r="Y36" i="26"/>
  <c r="AJ34" i="26"/>
  <c r="F33" i="26"/>
  <c r="Z31" i="26"/>
  <c r="AC29" i="26"/>
  <c r="F28" i="26"/>
  <c r="R13" i="27"/>
  <c r="AM54" i="26"/>
  <c r="AC47" i="26"/>
  <c r="K43" i="26"/>
  <c r="I40" i="26"/>
  <c r="AK36" i="26"/>
  <c r="AI33" i="26"/>
  <c r="T22" i="27"/>
  <c r="Z6" i="27"/>
  <c r="M49" i="26"/>
  <c r="Z43" i="26"/>
  <c r="H40" i="26"/>
  <c r="AF36" i="26"/>
  <c r="AH33" i="26"/>
  <c r="AF30" i="26"/>
  <c r="K28" i="26"/>
  <c r="Y26" i="26"/>
  <c r="AK24" i="26"/>
  <c r="U30" i="27"/>
  <c r="AB11" i="27"/>
  <c r="T53" i="26"/>
  <c r="W46" i="26"/>
  <c r="AE42" i="26"/>
  <c r="Q39" i="26"/>
  <c r="O36" i="26"/>
  <c r="AM32" i="26"/>
  <c r="Q30" i="26"/>
  <c r="AE27" i="26"/>
  <c r="H26" i="26"/>
  <c r="T24" i="26"/>
  <c r="AE22" i="26"/>
  <c r="H21" i="26"/>
  <c r="T19" i="26"/>
  <c r="H22" i="27"/>
  <c r="Q7" i="27"/>
  <c r="T50" i="26"/>
  <c r="R45" i="26"/>
  <c r="X41" i="26"/>
  <c r="Z38" i="26"/>
  <c r="H35" i="26"/>
  <c r="AL31" i="26"/>
  <c r="R29" i="26"/>
  <c r="F27" i="26"/>
  <c r="Y25" i="26"/>
  <c r="AJ23" i="26"/>
  <c r="F22" i="26"/>
  <c r="Y20" i="26"/>
  <c r="AK18" i="26"/>
  <c r="O17" i="26"/>
  <c r="AX17" i="26" s="1"/>
  <c r="AI15" i="26"/>
  <c r="E14" i="26"/>
  <c r="Y12" i="26"/>
  <c r="AJ10" i="26"/>
  <c r="AA50" i="27"/>
  <c r="O12" i="28"/>
  <c r="AX12" i="28" s="1"/>
  <c r="E42" i="27"/>
  <c r="AN40" i="27"/>
  <c r="M46" i="27"/>
  <c r="K32" i="27"/>
  <c r="AH32" i="27"/>
  <c r="J22" i="27"/>
  <c r="O32" i="27"/>
  <c r="AX32" i="27" s="1"/>
  <c r="S12" i="27"/>
  <c r="U24" i="27"/>
  <c r="AB10" i="27"/>
  <c r="AM53" i="26"/>
  <c r="H47" i="27"/>
  <c r="M30" i="27"/>
  <c r="O22" i="27"/>
  <c r="AX22" i="27" s="1"/>
  <c r="T16" i="27"/>
  <c r="U11" i="27"/>
  <c r="P6" i="27"/>
  <c r="O52" i="26"/>
  <c r="AD38" i="27"/>
  <c r="E28" i="27"/>
  <c r="AB21" i="27"/>
  <c r="AN15" i="27"/>
  <c r="Z10" i="27"/>
  <c r="O6" i="27"/>
  <c r="N52" i="26"/>
  <c r="AD46" i="27"/>
  <c r="G32" i="27"/>
  <c r="AO24" i="27"/>
  <c r="H18" i="27"/>
  <c r="H42" i="27"/>
  <c r="X30" i="27"/>
  <c r="AI22" i="27"/>
  <c r="Q17" i="27"/>
  <c r="M12" i="27"/>
  <c r="L7" i="27"/>
  <c r="AX7" i="27" s="1"/>
  <c r="S53" i="26"/>
  <c r="J36" i="27"/>
  <c r="S11" i="27"/>
  <c r="P53" i="26"/>
  <c r="AK46" i="26"/>
  <c r="Z31" i="27"/>
  <c r="N10" i="27"/>
  <c r="AH51" i="26"/>
  <c r="AD45" i="26"/>
  <c r="AB41" i="26"/>
  <c r="S37" i="26"/>
  <c r="AA32" i="26"/>
  <c r="Y28" i="26"/>
  <c r="Y15" i="27"/>
  <c r="AF54" i="26"/>
  <c r="O48" i="26"/>
  <c r="AX48" i="26" s="1"/>
  <c r="G44" i="26"/>
  <c r="N39" i="26"/>
  <c r="M35" i="26"/>
  <c r="AL30" i="26"/>
  <c r="AG29" i="27"/>
  <c r="I11" i="27"/>
  <c r="O54" i="26"/>
  <c r="Q49" i="26"/>
  <c r="AH46" i="26"/>
  <c r="F44" i="26"/>
  <c r="R41" i="26"/>
  <c r="AM38" i="26"/>
  <c r="R36" i="26"/>
  <c r="AE33" i="26"/>
  <c r="F50" i="27"/>
  <c r="P27" i="27"/>
  <c r="P18" i="27"/>
  <c r="AG11" i="27"/>
  <c r="K8" i="27"/>
  <c r="G5" i="27"/>
  <c r="AQ51" i="26"/>
  <c r="P49" i="26"/>
  <c r="AE47" i="26"/>
  <c r="I46" i="26"/>
  <c r="U44" i="26"/>
  <c r="AN42" i="26"/>
  <c r="Q41" i="26"/>
  <c r="AB39" i="26"/>
  <c r="AN37" i="26"/>
  <c r="Q36" i="26"/>
  <c r="AB34" i="26"/>
  <c r="AN32" i="26"/>
  <c r="R31" i="26"/>
  <c r="U29" i="26"/>
  <c r="AN27" i="26"/>
  <c r="E12" i="27"/>
  <c r="AH53" i="26"/>
  <c r="F47" i="26"/>
  <c r="AK42" i="26"/>
  <c r="AI39" i="26"/>
  <c r="U36" i="26"/>
  <c r="S33" i="26"/>
  <c r="G20" i="27"/>
  <c r="U5" i="27"/>
  <c r="AB48" i="26"/>
  <c r="J43" i="26"/>
  <c r="AH39" i="26"/>
  <c r="P36" i="26"/>
  <c r="R33" i="26"/>
  <c r="R30" i="26"/>
  <c r="AO27" i="26"/>
  <c r="Q26" i="26"/>
  <c r="AC24" i="26"/>
  <c r="M28" i="27"/>
  <c r="Q10" i="27"/>
  <c r="AA52" i="26"/>
  <c r="AP45" i="26"/>
  <c r="O42" i="26"/>
  <c r="AQ38" i="26"/>
  <c r="AO35" i="26"/>
  <c r="W32" i="26"/>
  <c r="AG29" i="26"/>
  <c r="W27" i="26"/>
  <c r="AP25" i="26"/>
  <c r="L24" i="26"/>
  <c r="W22" i="26"/>
  <c r="AP20" i="26"/>
  <c r="L19" i="26"/>
  <c r="P19" i="27"/>
  <c r="K6" i="27"/>
  <c r="AE49" i="26"/>
  <c r="AP44" i="26"/>
  <c r="H41" i="26"/>
  <c r="J38" i="26"/>
  <c r="AH34" i="26"/>
  <c r="X31" i="26"/>
  <c r="AH28" i="26"/>
  <c r="AM26" i="26"/>
  <c r="Q25" i="26"/>
  <c r="AB23" i="26"/>
  <c r="AM21" i="26"/>
  <c r="Q20" i="26"/>
  <c r="AC18" i="26"/>
  <c r="G17" i="26"/>
  <c r="AA15" i="26"/>
  <c r="AM13" i="26"/>
  <c r="Q12" i="26"/>
  <c r="AB10" i="26"/>
  <c r="AL8" i="26"/>
  <c r="P7" i="26"/>
  <c r="AH5" i="26"/>
  <c r="N54" i="25"/>
  <c r="AG52" i="25"/>
  <c r="J51" i="25"/>
  <c r="AN26" i="28"/>
  <c r="Y46" i="27"/>
  <c r="J34" i="27"/>
  <c r="T37" i="27"/>
  <c r="W36" i="27"/>
  <c r="O30" i="27"/>
  <c r="AX30" i="27" s="1"/>
  <c r="Z32" i="27"/>
  <c r="AE19" i="27"/>
  <c r="E29" i="27"/>
  <c r="AF11" i="27"/>
  <c r="R21" i="27"/>
  <c r="E9" i="27"/>
  <c r="AE53" i="26"/>
  <c r="AF40" i="27"/>
  <c r="AE28" i="27"/>
  <c r="AP21" i="27"/>
  <c r="T15" i="27"/>
  <c r="AA10" i="27"/>
  <c r="H6" i="27"/>
  <c r="X51" i="26"/>
  <c r="AQ35" i="27"/>
  <c r="AG27" i="27"/>
  <c r="K20" i="27"/>
  <c r="H15" i="27"/>
  <c r="R10" i="27"/>
  <c r="X5" i="27"/>
  <c r="AE51" i="26"/>
  <c r="R45" i="27"/>
  <c r="AA30" i="27"/>
  <c r="AG23" i="27"/>
  <c r="AN17" i="27"/>
  <c r="T38" i="27"/>
  <c r="V29" i="27"/>
  <c r="W22" i="27"/>
  <c r="P16" i="27"/>
  <c r="Q11" i="27"/>
  <c r="AK6" i="27"/>
  <c r="T52" i="26"/>
  <c r="AA31" i="27"/>
  <c r="AM10" i="27"/>
  <c r="AI51" i="26"/>
  <c r="M46" i="26"/>
  <c r="AN27" i="27"/>
  <c r="AG8" i="27"/>
  <c r="L50" i="26"/>
  <c r="V45" i="26"/>
  <c r="AC40" i="26"/>
  <c r="AB36" i="26"/>
  <c r="S32" i="26"/>
  <c r="AN44" i="27"/>
  <c r="AA13" i="27"/>
  <c r="P54" i="26"/>
  <c r="Y47" i="26"/>
  <c r="X43" i="26"/>
  <c r="F39" i="26"/>
  <c r="V34" i="26"/>
  <c r="N30" i="26"/>
  <c r="AK28" i="27"/>
  <c r="R9" i="27"/>
  <c r="Y53" i="26"/>
  <c r="H49" i="26"/>
  <c r="R46" i="26"/>
  <c r="AE43" i="26"/>
  <c r="J41" i="26"/>
  <c r="W38" i="26"/>
  <c r="J36" i="26"/>
  <c r="W33" i="26"/>
  <c r="V37" i="27"/>
  <c r="E26" i="27"/>
  <c r="P17" i="27"/>
  <c r="G11" i="27"/>
  <c r="AK7" i="27"/>
  <c r="AD54" i="26"/>
  <c r="AA51" i="26"/>
  <c r="G49" i="26"/>
  <c r="W47" i="26"/>
  <c r="AQ45" i="26"/>
  <c r="M44" i="26"/>
  <c r="AF42" i="26"/>
  <c r="I41" i="26"/>
  <c r="T39" i="26"/>
  <c r="AF37" i="26"/>
  <c r="I36" i="26"/>
  <c r="T34" i="26"/>
  <c r="AF32" i="26"/>
  <c r="X6" i="28"/>
  <c r="AM53" i="27"/>
  <c r="Q44" i="27"/>
  <c r="AL27" i="27"/>
  <c r="AQ33" i="27"/>
  <c r="J6" i="28"/>
  <c r="E48" i="27"/>
  <c r="AD30" i="27"/>
  <c r="W19" i="27"/>
  <c r="F25" i="27"/>
  <c r="AP12" i="28"/>
  <c r="X20" i="27"/>
  <c r="AN7" i="27"/>
  <c r="AF52" i="26"/>
  <c r="AJ39" i="27"/>
  <c r="W27" i="27"/>
  <c r="AH20" i="27"/>
  <c r="I15" i="27"/>
  <c r="AB9" i="27"/>
  <c r="Y5" i="27"/>
  <c r="P51" i="26"/>
  <c r="T34" i="27"/>
  <c r="AJ26" i="27"/>
  <c r="AP19" i="27"/>
  <c r="N14" i="27"/>
  <c r="AI9" i="27"/>
  <c r="P5" i="27"/>
  <c r="AO50" i="26"/>
  <c r="V41" i="27"/>
  <c r="K30" i="27"/>
  <c r="X22" i="27"/>
  <c r="H17" i="27"/>
  <c r="X37" i="27"/>
  <c r="N28" i="27"/>
  <c r="Y21" i="27"/>
  <c r="F16" i="27"/>
  <c r="X10" i="27"/>
  <c r="M6" i="27"/>
  <c r="L52" i="26"/>
  <c r="AF26" i="27"/>
  <c r="X9" i="27"/>
  <c r="S51" i="26"/>
  <c r="W45" i="26"/>
  <c r="L24" i="27"/>
  <c r="Q8" i="27"/>
  <c r="J49" i="26"/>
  <c r="AN44" i="26"/>
  <c r="U40" i="26"/>
  <c r="AD35" i="26"/>
  <c r="AC31" i="26"/>
  <c r="P41" i="27"/>
  <c r="O11" i="27"/>
  <c r="J53" i="26"/>
  <c r="Q47" i="26"/>
  <c r="AH42" i="26"/>
  <c r="X38" i="26"/>
  <c r="N34" i="26"/>
  <c r="W29" i="26"/>
  <c r="G25" i="27"/>
  <c r="AE8" i="27"/>
  <c r="AI52" i="26"/>
  <c r="AF48" i="26"/>
  <c r="J46" i="26"/>
  <c r="O43" i="26"/>
  <c r="AQ40" i="26"/>
  <c r="G38" i="26"/>
  <c r="AB35" i="26"/>
  <c r="O33" i="26"/>
  <c r="AX33" i="26" s="1"/>
  <c r="T35" i="27"/>
  <c r="AL24" i="27"/>
  <c r="O16" i="27"/>
  <c r="AX16" i="27" s="1"/>
  <c r="Y10" i="27"/>
  <c r="U7" i="27"/>
  <c r="N54" i="26"/>
  <c r="K51" i="26"/>
  <c r="AN48" i="26"/>
  <c r="O47" i="26"/>
  <c r="AX47" i="26" s="1"/>
  <c r="AI45" i="26"/>
  <c r="E44" i="26"/>
  <c r="X42" i="26"/>
  <c r="AP40" i="26"/>
  <c r="L39" i="26"/>
  <c r="X37" i="26"/>
  <c r="AQ35" i="26"/>
  <c r="L34" i="26"/>
  <c r="X32" i="26"/>
  <c r="AJ30" i="26"/>
  <c r="E29" i="26"/>
  <c r="AP31" i="27"/>
  <c r="Z9" i="27"/>
  <c r="AL51" i="26"/>
  <c r="G46" i="26"/>
  <c r="E42" i="26"/>
  <c r="AC38" i="26"/>
  <c r="AE35" i="26"/>
  <c r="M32" i="26"/>
  <c r="P13" i="27"/>
  <c r="AG53" i="26"/>
  <c r="E47" i="26"/>
  <c r="T42" i="26"/>
  <c r="AB38" i="26"/>
  <c r="Z35" i="26"/>
  <c r="L32" i="26"/>
  <c r="AH29" i="26"/>
  <c r="X27" i="26"/>
  <c r="AQ25" i="26"/>
  <c r="M24" i="26"/>
  <c r="S22" i="27"/>
  <c r="W8" i="27"/>
  <c r="AD50" i="26"/>
  <c r="AQ44" i="26"/>
  <c r="M41" i="26"/>
  <c r="K38" i="26"/>
  <c r="I35" i="26"/>
  <c r="AM31" i="26"/>
  <c r="F29" i="26"/>
  <c r="G27" i="26"/>
  <c r="Z25" i="26"/>
  <c r="AC23" i="26"/>
  <c r="G22" i="26"/>
  <c r="Z20" i="26"/>
  <c r="J40" i="27"/>
  <c r="AL12" i="27"/>
  <c r="T48" i="26"/>
  <c r="AK43" i="26"/>
  <c r="V40" i="26"/>
  <c r="T37" i="26"/>
  <c r="AB33" i="26"/>
  <c r="AO30" i="26"/>
  <c r="G28" i="26"/>
  <c r="W26" i="26"/>
  <c r="AQ24" i="26"/>
  <c r="L23" i="26"/>
  <c r="W21" i="26"/>
  <c r="AQ19" i="26"/>
  <c r="M18" i="26"/>
  <c r="AG16" i="26"/>
  <c r="K15" i="26"/>
  <c r="W13" i="26"/>
  <c r="AP11" i="26"/>
  <c r="L10" i="26"/>
  <c r="AJ24" i="28"/>
  <c r="AO54" i="27"/>
  <c r="AF38" i="27"/>
  <c r="G26" i="27"/>
  <c r="Y30" i="27"/>
  <c r="W44" i="27"/>
  <c r="AA45" i="27"/>
  <c r="X28" i="27"/>
  <c r="AQ17" i="27"/>
  <c r="AJ24" i="27"/>
  <c r="AB36" i="27"/>
  <c r="AG17" i="27"/>
  <c r="X7" i="27"/>
  <c r="AG51" i="26"/>
  <c r="H37" i="27"/>
  <c r="I27" i="27"/>
  <c r="V19" i="27"/>
  <c r="X14" i="27"/>
  <c r="T9" i="27"/>
  <c r="AJ54" i="26"/>
  <c r="AH50" i="26"/>
  <c r="AD33" i="27"/>
  <c r="AA25" i="27"/>
  <c r="J19" i="27"/>
  <c r="AK13" i="27"/>
  <c r="AJ8" i="27"/>
  <c r="AQ54" i="26"/>
  <c r="AG50" i="26"/>
  <c r="AJ37" i="27"/>
  <c r="L29" i="27"/>
  <c r="K22" i="27"/>
  <c r="G16" i="27"/>
  <c r="AM35" i="27"/>
  <c r="AQ27" i="27"/>
  <c r="S20" i="27"/>
  <c r="P15" i="27"/>
  <c r="P10" i="27"/>
  <c r="V5" i="27"/>
  <c r="U51" i="26"/>
  <c r="V25" i="27"/>
  <c r="AC7" i="27"/>
  <c r="AP49" i="26"/>
  <c r="O45" i="26"/>
  <c r="AX45" i="26" s="1"/>
  <c r="AJ18" i="27"/>
  <c r="K7" i="27"/>
  <c r="AQ48" i="26"/>
  <c r="H44" i="26"/>
  <c r="AM39" i="26"/>
  <c r="V35" i="26"/>
  <c r="AM30" i="26"/>
  <c r="M34" i="27"/>
  <c r="AE10" i="27"/>
  <c r="AD51" i="26"/>
  <c r="AI46" i="26"/>
  <c r="Z42" i="26"/>
  <c r="AH37" i="26"/>
  <c r="AF33" i="26"/>
  <c r="O29" i="26"/>
  <c r="AA20" i="27"/>
  <c r="Y7" i="27"/>
  <c r="S52" i="26"/>
  <c r="N48" i="26"/>
  <c r="AJ45" i="26"/>
  <c r="AO42" i="26"/>
  <c r="AA40" i="26"/>
  <c r="AO37" i="26"/>
  <c r="L35" i="26"/>
  <c r="G33" i="26"/>
  <c r="AM33" i="27"/>
  <c r="AO23" i="27"/>
  <c r="N15" i="27"/>
  <c r="F10" i="27"/>
  <c r="E7" i="27"/>
  <c r="AN53" i="26"/>
  <c r="AK50" i="26"/>
  <c r="AE48" i="26"/>
  <c r="G47" i="26"/>
  <c r="AA45" i="26"/>
  <c r="AL43" i="26"/>
  <c r="P42" i="26"/>
  <c r="AH40" i="26"/>
  <c r="AL38" i="26"/>
  <c r="P37" i="26"/>
  <c r="AI35" i="26"/>
  <c r="AL33" i="26"/>
  <c r="P32" i="26"/>
  <c r="AB30" i="26"/>
  <c r="AL28" i="26"/>
  <c r="AI25" i="27"/>
  <c r="Y8" i="27"/>
  <c r="AJ50" i="26"/>
  <c r="Z45" i="26"/>
  <c r="AE41" i="26"/>
  <c r="M38" i="26"/>
  <c r="O35" i="26"/>
  <c r="AX35" i="26" s="1"/>
  <c r="AY35" i="26" s="1"/>
  <c r="E50" i="27"/>
  <c r="V10" i="27"/>
  <c r="AC52" i="26"/>
  <c r="X46" i="26"/>
  <c r="AD41" i="26"/>
  <c r="L38" i="26"/>
  <c r="J35" i="26"/>
  <c r="AN31" i="26"/>
  <c r="T29" i="26"/>
  <c r="P27" i="26"/>
  <c r="AI25" i="26"/>
  <c r="E24" i="26"/>
  <c r="F20" i="27"/>
  <c r="R7" i="27"/>
  <c r="AF49" i="26"/>
  <c r="T44" i="26"/>
  <c r="AM40" i="26"/>
  <c r="AK37" i="26"/>
  <c r="AI34" i="26"/>
  <c r="Y31" i="26"/>
  <c r="AI28" i="26"/>
  <c r="AN26" i="26"/>
  <c r="R25" i="26"/>
  <c r="U23" i="26"/>
  <c r="AN21" i="26"/>
  <c r="R20" i="26"/>
  <c r="AL33" i="27"/>
  <c r="Y11" i="27"/>
  <c r="W54" i="26"/>
  <c r="U47" i="26"/>
  <c r="T43" i="26"/>
  <c r="F40" i="26"/>
  <c r="AD36" i="26"/>
  <c r="L33" i="26"/>
  <c r="AA30" i="26"/>
  <c r="AL27" i="26"/>
  <c r="O26" i="26"/>
  <c r="AX26" i="26" s="1"/>
  <c r="AI24" i="26"/>
  <c r="AL22" i="26"/>
  <c r="O21" i="26"/>
  <c r="AI19" i="26"/>
  <c r="E18" i="26"/>
  <c r="Y16" i="26"/>
  <c r="AK14" i="26"/>
  <c r="O13" i="26"/>
  <c r="AX13" i="26" s="1"/>
  <c r="AH11" i="26"/>
  <c r="U6" i="28"/>
  <c r="I51" i="27"/>
  <c r="V48" i="27"/>
  <c r="AG20" i="27"/>
  <c r="R29" i="27"/>
  <c r="Z38" i="27"/>
  <c r="W41" i="27"/>
  <c r="AH27" i="27"/>
  <c r="AE15" i="27"/>
  <c r="Q22" i="27"/>
  <c r="E36" i="27"/>
  <c r="AH14" i="27"/>
  <c r="AO6" i="27"/>
  <c r="Q51" i="26"/>
  <c r="U34" i="27"/>
  <c r="L26" i="27"/>
  <c r="L19" i="27"/>
  <c r="AC13" i="27"/>
  <c r="AC8" i="27"/>
  <c r="AB54" i="26"/>
  <c r="Y53" i="27"/>
  <c r="X32" i="27"/>
  <c r="N25" i="27"/>
  <c r="J18" i="27"/>
  <c r="J13" i="27"/>
  <c r="AB8" i="27"/>
  <c r="K54" i="26"/>
  <c r="I50" i="26"/>
  <c r="AO36" i="27"/>
  <c r="AF27" i="27"/>
  <c r="M21" i="27"/>
  <c r="AL15" i="27"/>
  <c r="P34" i="27"/>
  <c r="Z41" i="27"/>
  <c r="N37" i="27"/>
  <c r="U28" i="27"/>
  <c r="Y32" i="27"/>
  <c r="AE7" i="27"/>
  <c r="AM22" i="27"/>
  <c r="M53" i="26"/>
  <c r="AO19" i="27"/>
  <c r="H20" i="27"/>
  <c r="AH8" i="27"/>
  <c r="AK17" i="27"/>
  <c r="AG44" i="26"/>
  <c r="AB53" i="26"/>
  <c r="AO38" i="26"/>
  <c r="AB27" i="27"/>
  <c r="I49" i="26"/>
  <c r="AQ36" i="26"/>
  <c r="Z19" i="27"/>
  <c r="H50" i="26"/>
  <c r="Y42" i="26"/>
  <c r="AC34" i="26"/>
  <c r="AF29" i="27"/>
  <c r="P9" i="27"/>
  <c r="U50" i="26"/>
  <c r="Y46" i="26"/>
  <c r="AO41" i="26"/>
  <c r="H37" i="26"/>
  <c r="N33" i="26"/>
  <c r="M29" i="26"/>
  <c r="W10" i="27"/>
  <c r="AD46" i="26"/>
  <c r="S39" i="26"/>
  <c r="AC32" i="26"/>
  <c r="Z54" i="26"/>
  <c r="AJ42" i="26"/>
  <c r="AP35" i="26"/>
  <c r="E30" i="26"/>
  <c r="I26" i="26"/>
  <c r="AK24" i="27"/>
  <c r="Z51" i="26"/>
  <c r="AC41" i="26"/>
  <c r="Y35" i="26"/>
  <c r="S29" i="26"/>
  <c r="AH25" i="26"/>
  <c r="O22" i="26"/>
  <c r="AX22" i="26" s="1"/>
  <c r="AL47" i="27"/>
  <c r="S5" i="27"/>
  <c r="S44" i="26"/>
  <c r="AJ37" i="26"/>
  <c r="K31" i="26"/>
  <c r="AE26" i="26"/>
  <c r="T23" i="26"/>
  <c r="I20" i="26"/>
  <c r="AO16" i="26"/>
  <c r="AE13" i="26"/>
  <c r="T10" i="26"/>
  <c r="N8" i="26"/>
  <c r="Y6" i="26"/>
  <c r="AL54" i="25"/>
  <c r="H53" i="25"/>
  <c r="R51" i="25"/>
  <c r="N49" i="25"/>
  <c r="AH47" i="25"/>
  <c r="AL45" i="25"/>
  <c r="P44" i="25"/>
  <c r="AI42" i="25"/>
  <c r="T5" i="28"/>
  <c r="AF12" i="27"/>
  <c r="M52" i="26"/>
  <c r="U14" i="27"/>
  <c r="K26" i="27"/>
  <c r="Y14" i="27"/>
  <c r="AF24" i="27"/>
  <c r="AL53" i="26"/>
  <c r="AO17" i="27"/>
  <c r="S49" i="26"/>
  <c r="G15" i="27"/>
  <c r="R19" i="27"/>
  <c r="N5" i="27"/>
  <c r="AJ16" i="27"/>
  <c r="AP43" i="26"/>
  <c r="P48" i="26"/>
  <c r="Q38" i="26"/>
  <c r="R26" i="27"/>
  <c r="AK45" i="26"/>
  <c r="K36" i="26"/>
  <c r="X16" i="27"/>
  <c r="AN47" i="26"/>
  <c r="I42" i="26"/>
  <c r="U34" i="26"/>
  <c r="AF22" i="27"/>
  <c r="AQ8" i="27"/>
  <c r="F50" i="26"/>
  <c r="S45" i="26"/>
  <c r="AG41" i="26"/>
  <c r="AO36" i="26"/>
  <c r="H32" i="26"/>
  <c r="AD28" i="26"/>
  <c r="AG7" i="27"/>
  <c r="H45" i="26"/>
  <c r="AM37" i="26"/>
  <c r="AJ30" i="27"/>
  <c r="AJ51" i="26"/>
  <c r="N41" i="26"/>
  <c r="AN34" i="26"/>
  <c r="I29" i="26"/>
  <c r="AA25" i="26"/>
  <c r="E17" i="27"/>
  <c r="F49" i="26"/>
  <c r="W40" i="26"/>
  <c r="S34" i="26"/>
  <c r="U28" i="26"/>
  <c r="J25" i="26"/>
  <c r="AF21" i="26"/>
  <c r="T30" i="27"/>
  <c r="R53" i="26"/>
  <c r="AD42" i="26"/>
  <c r="N36" i="26"/>
  <c r="P30" i="26"/>
  <c r="G26" i="26"/>
  <c r="AD22" i="26"/>
  <c r="AA19" i="26"/>
  <c r="Q16" i="26"/>
  <c r="G13" i="26"/>
  <c r="AK9" i="26"/>
  <c r="F8" i="26"/>
  <c r="Q6" i="26"/>
  <c r="AD54" i="25"/>
  <c r="AO52" i="25"/>
  <c r="AJ50" i="25"/>
  <c r="F49" i="25"/>
  <c r="Z47" i="25"/>
  <c r="AD45" i="25"/>
  <c r="H44" i="25"/>
  <c r="AA42" i="25"/>
  <c r="J39" i="27"/>
  <c r="X11" i="27"/>
  <c r="T51" i="26"/>
  <c r="AN45" i="26"/>
  <c r="AM41" i="26"/>
  <c r="AK38" i="26"/>
  <c r="W35" i="26"/>
  <c r="U32" i="26"/>
  <c r="AP29" i="26"/>
  <c r="U27" i="26"/>
  <c r="AN25" i="26"/>
  <c r="R24" i="26"/>
  <c r="AC22" i="26"/>
  <c r="F21" i="26"/>
  <c r="Z19" i="26"/>
  <c r="AD17" i="26"/>
  <c r="H16" i="26"/>
  <c r="T14" i="26"/>
  <c r="AF12" i="26"/>
  <c r="I11" i="26"/>
  <c r="T9" i="26"/>
  <c r="AE7" i="26"/>
  <c r="H6" i="26"/>
  <c r="AC54" i="25"/>
  <c r="G53" i="25"/>
  <c r="Y51" i="25"/>
  <c r="AK49" i="25"/>
  <c r="E14" i="27"/>
  <c r="O24" i="27"/>
  <c r="AX24" i="27" s="1"/>
  <c r="AJ12" i="27"/>
  <c r="T24" i="27"/>
  <c r="F53" i="26"/>
  <c r="I17" i="27"/>
  <c r="K49" i="26"/>
  <c r="R48" i="27"/>
  <c r="R18" i="27"/>
  <c r="AO54" i="26"/>
  <c r="M7" i="27"/>
  <c r="AH43" i="26"/>
  <c r="Z47" i="26"/>
  <c r="AM34" i="26"/>
  <c r="AB20" i="27"/>
  <c r="AC45" i="26"/>
  <c r="AP32" i="26"/>
  <c r="Y13" i="27"/>
  <c r="AF47" i="26"/>
  <c r="K40" i="26"/>
  <c r="M34" i="26"/>
  <c r="X21" i="27"/>
  <c r="AD6" i="27"/>
  <c r="AJ49" i="26"/>
  <c r="K45" i="26"/>
  <c r="Z40" i="26"/>
  <c r="AG36" i="26"/>
  <c r="AP31" i="26"/>
  <c r="V28" i="26"/>
  <c r="AA6" i="27"/>
  <c r="AA44" i="26"/>
  <c r="W37" i="26"/>
  <c r="W28" i="27"/>
  <c r="AF50" i="26"/>
  <c r="AN40" i="26"/>
  <c r="X34" i="26"/>
  <c r="AJ28" i="26"/>
  <c r="S25" i="26"/>
  <c r="AA14" i="27"/>
  <c r="AA48" i="26"/>
  <c r="G40" i="26"/>
  <c r="AC33" i="26"/>
  <c r="J28" i="26"/>
  <c r="AJ24" i="26"/>
  <c r="X21" i="26"/>
  <c r="J28" i="27"/>
  <c r="Q52" i="26"/>
  <c r="N42" i="26"/>
  <c r="AX42" i="26" s="1"/>
  <c r="AN35" i="26"/>
  <c r="AQ29" i="26"/>
  <c r="AO25" i="26"/>
  <c r="V22" i="26"/>
  <c r="S19" i="26"/>
  <c r="AX19" i="26" s="1"/>
  <c r="I16" i="26"/>
  <c r="AO12" i="26"/>
  <c r="AC9" i="26"/>
  <c r="AN7" i="26"/>
  <c r="I6" i="26"/>
  <c r="V54" i="25"/>
  <c r="Y52" i="25"/>
  <c r="AB50" i="25"/>
  <c r="AN48" i="25"/>
  <c r="R47" i="25"/>
  <c r="V45" i="25"/>
  <c r="AO43" i="25"/>
  <c r="S42" i="25"/>
  <c r="W33" i="27"/>
  <c r="H8" i="27"/>
  <c r="P50" i="26"/>
  <c r="Q45" i="26"/>
  <c r="W41" i="26"/>
  <c r="U38" i="26"/>
  <c r="G35" i="26"/>
  <c r="F32" i="26"/>
  <c r="AB29" i="26"/>
  <c r="M27" i="26"/>
  <c r="AF25" i="26"/>
  <c r="J24" i="26"/>
  <c r="U22" i="26"/>
  <c r="AN20" i="26"/>
  <c r="R19" i="26"/>
  <c r="V17" i="26"/>
  <c r="AP15" i="26"/>
  <c r="L14" i="26"/>
  <c r="X12" i="26"/>
  <c r="AQ10" i="26"/>
  <c r="L9" i="26"/>
  <c r="W7" i="26"/>
  <c r="AO5" i="26"/>
  <c r="U54" i="25"/>
  <c r="AE13" i="28"/>
  <c r="F26" i="27"/>
  <c r="AG7" i="28"/>
  <c r="AH5" i="27"/>
  <c r="V18" i="27"/>
  <c r="K51" i="27"/>
  <c r="O12" i="27"/>
  <c r="AX12" i="27" s="1"/>
  <c r="Z35" i="27"/>
  <c r="AP33" i="27"/>
  <c r="T14" i="27"/>
  <c r="I54" i="26"/>
  <c r="F6" i="27"/>
  <c r="AJ17" i="27"/>
  <c r="R47" i="26"/>
  <c r="G34" i="26"/>
  <c r="V9" i="27"/>
  <c r="E45" i="26"/>
  <c r="AH32" i="26"/>
  <c r="AH6" i="27"/>
  <c r="X47" i="26"/>
  <c r="AC39" i="26"/>
  <c r="AO32" i="26"/>
  <c r="R20" i="27"/>
  <c r="N6" i="27"/>
  <c r="V48" i="26"/>
  <c r="AK44" i="26"/>
  <c r="R40" i="26"/>
  <c r="AA35" i="26"/>
  <c r="AH31" i="26"/>
  <c r="N28" i="26"/>
  <c r="AI5" i="27"/>
  <c r="AA43" i="26"/>
  <c r="G37" i="26"/>
  <c r="AH25" i="27"/>
  <c r="AH49" i="26"/>
  <c r="X40" i="26"/>
  <c r="H34" i="26"/>
  <c r="W28" i="26"/>
  <c r="K25" i="26"/>
  <c r="N13" i="27"/>
  <c r="V47" i="26"/>
  <c r="AG39" i="26"/>
  <c r="M33" i="26"/>
  <c r="AM27" i="26"/>
  <c r="AB24" i="26"/>
  <c r="P21" i="26"/>
  <c r="Y24" i="27"/>
  <c r="V51" i="26"/>
  <c r="AN41" i="26"/>
  <c r="X35" i="26"/>
  <c r="AD29" i="26"/>
  <c r="AG25" i="26"/>
  <c r="N22" i="26"/>
  <c r="K19" i="26"/>
  <c r="AQ15" i="26"/>
  <c r="AG12" i="26"/>
  <c r="U9" i="26"/>
  <c r="AF7" i="26"/>
  <c r="AP5" i="26"/>
  <c r="F54" i="25"/>
  <c r="Q52" i="25"/>
  <c r="T50" i="25"/>
  <c r="AF48" i="25"/>
  <c r="J47" i="25"/>
  <c r="N45" i="25"/>
  <c r="AG43" i="25"/>
  <c r="K42" i="25"/>
  <c r="O27" i="27"/>
  <c r="AX27" i="27" s="1"/>
  <c r="J6" i="27"/>
  <c r="X49" i="26"/>
  <c r="AJ44" i="26"/>
  <c r="H39" i="27"/>
  <c r="AC37" i="27"/>
  <c r="X18" i="27"/>
  <c r="AI50" i="26"/>
  <c r="T13" i="27"/>
  <c r="AB30" i="27"/>
  <c r="AL7" i="27"/>
  <c r="S27" i="27"/>
  <c r="AG26" i="27"/>
  <c r="Q13" i="27"/>
  <c r="W50" i="26"/>
  <c r="AI48" i="26"/>
  <c r="W12" i="27"/>
  <c r="Q43" i="26"/>
  <c r="AE30" i="26"/>
  <c r="Z7" i="27"/>
  <c r="K41" i="26"/>
  <c r="AF28" i="26"/>
  <c r="K5" i="27"/>
  <c r="AL44" i="26"/>
  <c r="AG37" i="26"/>
  <c r="Y32" i="26"/>
  <c r="X13" i="27"/>
  <c r="X53" i="26"/>
  <c r="E48" i="26"/>
  <c r="V43" i="26"/>
  <c r="AD38" i="26"/>
  <c r="K35" i="26"/>
  <c r="T30" i="26"/>
  <c r="Q23" i="27"/>
  <c r="N49" i="26"/>
  <c r="O41" i="26"/>
  <c r="AO34" i="26"/>
  <c r="O9" i="27"/>
  <c r="F46" i="26"/>
  <c r="AL37" i="26"/>
  <c r="AA31" i="26"/>
  <c r="H27" i="26"/>
  <c r="AL23" i="26"/>
  <c r="L6" i="27"/>
  <c r="AQ43" i="26"/>
  <c r="U37" i="26"/>
  <c r="N31" i="26"/>
  <c r="AF26" i="26"/>
  <c r="M23" i="26"/>
  <c r="J20" i="26"/>
  <c r="E10" i="27"/>
  <c r="AN46" i="26"/>
  <c r="AF39" i="26"/>
  <c r="AL32" i="26"/>
  <c r="AD27" i="26"/>
  <c r="AA24" i="26"/>
  <c r="G21" i="26"/>
  <c r="AM17" i="26"/>
  <c r="AC14" i="26"/>
  <c r="Z11" i="26"/>
  <c r="E9" i="26"/>
  <c r="H7" i="26"/>
  <c r="R5" i="26"/>
  <c r="AF53" i="25"/>
  <c r="AP51" i="25"/>
  <c r="AL49" i="25"/>
  <c r="P48" i="25"/>
  <c r="AB46" i="25"/>
  <c r="AN44" i="25"/>
  <c r="Q43" i="25"/>
  <c r="AC41" i="25"/>
  <c r="F19" i="27"/>
  <c r="AL47" i="26"/>
  <c r="AJ43" i="26"/>
  <c r="Q40" i="26"/>
  <c r="O37" i="26"/>
  <c r="AX37" i="26" s="1"/>
  <c r="AQ33" i="26"/>
  <c r="I31" i="26"/>
  <c r="S28" i="26"/>
  <c r="AD26" i="26"/>
  <c r="H25" i="26"/>
  <c r="AA23" i="26"/>
  <c r="AL21" i="26"/>
  <c r="P20" i="26"/>
  <c r="AB18" i="26"/>
  <c r="AN16" i="26"/>
  <c r="R15" i="26"/>
  <c r="V13" i="26"/>
  <c r="O43" i="27"/>
  <c r="F35" i="27"/>
  <c r="M17" i="27"/>
  <c r="V7" i="28"/>
  <c r="Z12" i="27"/>
  <c r="L30" i="27"/>
  <c r="F7" i="27"/>
  <c r="U26" i="27"/>
  <c r="W25" i="27"/>
  <c r="AG9" i="27"/>
  <c r="AO49" i="26"/>
  <c r="Z48" i="26"/>
  <c r="M5" i="27"/>
  <c r="AA42" i="26"/>
  <c r="G30" i="26"/>
  <c r="N51" i="26"/>
  <c r="AJ40" i="26"/>
  <c r="AP27" i="26"/>
  <c r="AB51" i="26"/>
  <c r="V44" i="26"/>
  <c r="Q37" i="26"/>
  <c r="Q32" i="27"/>
  <c r="AM12" i="27"/>
  <c r="H53" i="26"/>
  <c r="AO46" i="26"/>
  <c r="N43" i="26"/>
  <c r="V38" i="26"/>
  <c r="AD33" i="26"/>
  <c r="L30" i="26"/>
  <c r="P20" i="27"/>
  <c r="AD48" i="26"/>
  <c r="AO40" i="26"/>
  <c r="Y34" i="26"/>
  <c r="X8" i="27"/>
  <c r="Y45" i="26"/>
  <c r="V37" i="26"/>
  <c r="O31" i="26"/>
  <c r="AX31" i="26" s="1"/>
  <c r="AO26" i="26"/>
  <c r="AM47" i="27"/>
  <c r="T5" i="27"/>
  <c r="U43" i="26"/>
  <c r="E37" i="26"/>
  <c r="AP30" i="26"/>
  <c r="X26" i="26"/>
  <c r="E23" i="26"/>
  <c r="AJ19" i="26"/>
  <c r="J9" i="27"/>
  <c r="V46" i="26"/>
  <c r="P39" i="26"/>
  <c r="V32" i="26"/>
  <c r="V27" i="26"/>
  <c r="S24" i="26"/>
  <c r="AO20" i="26"/>
  <c r="AE17" i="26"/>
  <c r="U14" i="26"/>
  <c r="R11" i="26"/>
  <c r="AD8" i="26"/>
  <c r="AO6" i="26"/>
  <c r="J5" i="26"/>
  <c r="X53" i="25"/>
  <c r="AH51" i="25"/>
  <c r="AD49" i="25"/>
  <c r="H48" i="25"/>
  <c r="T46" i="25"/>
  <c r="AF44" i="25"/>
  <c r="I43" i="25"/>
  <c r="U41" i="25"/>
  <c r="N16" i="27"/>
  <c r="J54" i="26"/>
  <c r="T47" i="26"/>
  <c r="S43" i="26"/>
  <c r="AQ39" i="26"/>
  <c r="AC36" i="26"/>
  <c r="AA33" i="26"/>
  <c r="AN30" i="26"/>
  <c r="E28" i="26"/>
  <c r="V26" i="26"/>
  <c r="AP24" i="26"/>
  <c r="S23" i="26"/>
  <c r="AD21" i="26"/>
  <c r="H20" i="26"/>
  <c r="T18" i="26"/>
  <c r="AF16" i="26"/>
  <c r="J15" i="26"/>
  <c r="N13" i="26"/>
  <c r="AB32" i="27"/>
  <c r="AK53" i="26"/>
  <c r="G22" i="27"/>
  <c r="P29" i="26"/>
  <c r="AL50" i="26"/>
  <c r="AF9" i="27"/>
  <c r="N38" i="26"/>
  <c r="J48" i="26"/>
  <c r="Z44" i="26"/>
  <c r="O40" i="27"/>
  <c r="AC30" i="26"/>
  <c r="I8" i="27"/>
  <c r="N27" i="26"/>
  <c r="M14" i="26"/>
  <c r="AP47" i="25"/>
  <c r="M41" i="25"/>
  <c r="R44" i="26"/>
  <c r="AE37" i="26"/>
  <c r="W31" i="26"/>
  <c r="AL26" i="26"/>
  <c r="AI23" i="26"/>
  <c r="X20" i="26"/>
  <c r="F17" i="26"/>
  <c r="AD13" i="26"/>
  <c r="Q11" i="26"/>
  <c r="AC8" i="26"/>
  <c r="AF6" i="26"/>
  <c r="AK54" i="25"/>
  <c r="AF52" i="25"/>
  <c r="AQ50" i="25"/>
  <c r="E49" i="25"/>
  <c r="Y47" i="25"/>
  <c r="AK45" i="25"/>
  <c r="O44" i="25"/>
  <c r="AX44" i="25" s="1"/>
  <c r="AH42" i="25"/>
  <c r="AK40" i="25"/>
  <c r="O39" i="25"/>
  <c r="AX39" i="25" s="1"/>
  <c r="AI37" i="25"/>
  <c r="E36" i="25"/>
  <c r="U29" i="27"/>
  <c r="G8" i="27"/>
  <c r="R48" i="26"/>
  <c r="L44" i="26"/>
  <c r="AF40" i="26"/>
  <c r="N37" i="26"/>
  <c r="AP33" i="26"/>
  <c r="H31" i="26"/>
  <c r="AC28" i="26"/>
  <c r="U26" i="26"/>
  <c r="AO24" i="26"/>
  <c r="R23" i="26"/>
  <c r="U21" i="26"/>
  <c r="AO19" i="26"/>
  <c r="S18" i="26"/>
  <c r="AE16" i="26"/>
  <c r="I15" i="26"/>
  <c r="U13" i="26"/>
  <c r="AN11" i="26"/>
  <c r="R10" i="26"/>
  <c r="AE46" i="26"/>
  <c r="Z34" i="26"/>
  <c r="R26" i="26"/>
  <c r="AF22" i="26"/>
  <c r="M19" i="26"/>
  <c r="U16" i="26"/>
  <c r="AG13" i="26"/>
  <c r="M11" i="26"/>
  <c r="AP13" i="27"/>
  <c r="AL42" i="26"/>
  <c r="AI30" i="26"/>
  <c r="AJ25" i="26"/>
  <c r="K22" i="26"/>
  <c r="AM18" i="26"/>
  <c r="F16" i="26"/>
  <c r="AF13" i="26"/>
  <c r="AN10" i="26"/>
  <c r="J44" i="26"/>
  <c r="AD32" i="26"/>
  <c r="K26" i="26"/>
  <c r="Z22" i="26"/>
  <c r="G19" i="26"/>
  <c r="S16" i="26"/>
  <c r="AP13" i="26"/>
  <c r="K11" i="26"/>
  <c r="AJ47" i="26"/>
  <c r="O32" i="26"/>
  <c r="AX32" i="26" s="1"/>
  <c r="AB26" i="26"/>
  <c r="AO22" i="26"/>
  <c r="V19" i="26"/>
  <c r="AQ16" i="26"/>
  <c r="J14" i="26"/>
  <c r="U11" i="26"/>
  <c r="I21" i="27"/>
  <c r="G42" i="26"/>
  <c r="M28" i="26"/>
  <c r="AD23" i="26"/>
  <c r="AA20" i="26"/>
  <c r="AJ17" i="26"/>
  <c r="F15" i="26"/>
  <c r="AC12" i="26"/>
  <c r="F18" i="27"/>
  <c r="AD40" i="26"/>
  <c r="S30" i="26"/>
  <c r="V24" i="26"/>
  <c r="K21" i="26"/>
  <c r="Q18" i="26"/>
  <c r="AN15" i="26"/>
  <c r="J13" i="26"/>
  <c r="U10" i="26"/>
  <c r="O8" i="26"/>
  <c r="AK28" i="26"/>
  <c r="AM15" i="26"/>
  <c r="AJ8" i="26"/>
  <c r="W6" i="26"/>
  <c r="T54" i="25"/>
  <c r="S52" i="25"/>
  <c r="P50" i="25"/>
  <c r="AJ47" i="25"/>
  <c r="L45" i="25"/>
  <c r="AO42" i="25"/>
  <c r="AO40" i="25"/>
  <c r="AQ38" i="25"/>
  <c r="L37" i="25"/>
  <c r="N35" i="25"/>
  <c r="AG33" i="25"/>
  <c r="K32" i="25"/>
  <c r="S22" i="26"/>
  <c r="AG10" i="26"/>
  <c r="AO7" i="26"/>
  <c r="U5" i="26"/>
  <c r="AC53" i="25"/>
  <c r="AA51" i="25"/>
  <c r="Y49" i="25"/>
  <c r="AG46" i="25"/>
  <c r="AG44" i="25"/>
  <c r="AD42" i="25"/>
  <c r="AE40" i="25"/>
  <c r="AF38" i="25"/>
  <c r="AQ36" i="25"/>
  <c r="M35" i="25"/>
  <c r="AF33" i="25"/>
  <c r="J32" i="25"/>
  <c r="AH7" i="27"/>
  <c r="Q22" i="26"/>
  <c r="AE10" i="26"/>
  <c r="AA7" i="26"/>
  <c r="H5" i="26"/>
  <c r="R53" i="25"/>
  <c r="N51" i="25"/>
  <c r="V48" i="25"/>
  <c r="J46" i="25"/>
  <c r="Z5" i="27"/>
  <c r="AC33" i="27"/>
  <c r="AL54" i="26"/>
  <c r="AP7" i="27"/>
  <c r="T45" i="26"/>
  <c r="AM5" i="27"/>
  <c r="S35" i="26"/>
  <c r="U42" i="26"/>
  <c r="R39" i="26"/>
  <c r="N9" i="27"/>
  <c r="O27" i="26"/>
  <c r="AX27" i="26" s="1"/>
  <c r="E49" i="26"/>
  <c r="I25" i="26"/>
  <c r="I12" i="26"/>
  <c r="AN53" i="25"/>
  <c r="AJ46" i="25"/>
  <c r="X24" i="27"/>
  <c r="AC42" i="26"/>
  <c r="M36" i="26"/>
  <c r="Z30" i="26"/>
  <c r="N26" i="26"/>
  <c r="K23" i="26"/>
  <c r="AP19" i="26"/>
  <c r="X16" i="26"/>
  <c r="F13" i="26"/>
  <c r="AI10" i="26"/>
  <c r="U8" i="26"/>
  <c r="X6" i="26"/>
  <c r="M54" i="25"/>
  <c r="X52" i="25"/>
  <c r="AI50" i="25"/>
  <c r="AM48" i="25"/>
  <c r="Q47" i="25"/>
  <c r="AC45" i="25"/>
  <c r="G44" i="25"/>
  <c r="Z42" i="25"/>
  <c r="AC40" i="25"/>
  <c r="G39" i="25"/>
  <c r="AA37" i="25"/>
  <c r="AM35" i="25"/>
  <c r="U21" i="27"/>
  <c r="AQ6" i="27"/>
  <c r="AK47" i="26"/>
  <c r="AI43" i="26"/>
  <c r="P40" i="26"/>
  <c r="AN36" i="26"/>
  <c r="Z33" i="26"/>
  <c r="AK30" i="26"/>
  <c r="R28" i="26"/>
  <c r="M26" i="26"/>
  <c r="AG24" i="26"/>
  <c r="J23" i="26"/>
  <c r="M21" i="26"/>
  <c r="AG19" i="26"/>
  <c r="K18" i="26"/>
  <c r="W16" i="26"/>
  <c r="AQ14" i="26"/>
  <c r="M13" i="26"/>
  <c r="AF11" i="26"/>
  <c r="J10" i="26"/>
  <c r="AB44" i="26"/>
  <c r="AF31" i="26"/>
  <c r="AK25" i="26"/>
  <c r="P22" i="26"/>
  <c r="AN18" i="26"/>
  <c r="J16" i="26"/>
  <c r="S13" i="26"/>
  <c r="AO10" i="26"/>
  <c r="AE9" i="27"/>
  <c r="U41" i="26"/>
  <c r="H30" i="26"/>
  <c r="M25" i="26"/>
  <c r="AJ21" i="26"/>
  <c r="Y18" i="26"/>
  <c r="AK15" i="26"/>
  <c r="R13" i="26"/>
  <c r="H29" i="27"/>
  <c r="W42" i="26"/>
  <c r="AD31" i="26"/>
  <c r="AD25" i="26"/>
  <c r="J22" i="26"/>
  <c r="AL18" i="26"/>
  <c r="E16" i="26"/>
  <c r="AB13" i="26"/>
  <c r="AM10" i="26"/>
  <c r="AG45" i="26"/>
  <c r="S31" i="26"/>
  <c r="J26" i="26"/>
  <c r="Y22" i="26"/>
  <c r="F19" i="26"/>
  <c r="AC16" i="26"/>
  <c r="AO13" i="26"/>
  <c r="G11" i="26"/>
  <c r="K12" i="27"/>
  <c r="X39" i="26"/>
  <c r="AA27" i="26"/>
  <c r="N23" i="26"/>
  <c r="K20" i="26"/>
  <c r="Y17" i="26"/>
  <c r="AH14" i="26"/>
  <c r="R12" i="26"/>
  <c r="AP10" i="27"/>
  <c r="H39" i="26"/>
  <c r="Z29" i="26"/>
  <c r="AO23" i="26"/>
  <c r="AK20" i="26"/>
  <c r="F18" i="26"/>
  <c r="AC15" i="26"/>
  <c r="AL12" i="26"/>
  <c r="G10" i="26"/>
  <c r="AI7" i="26"/>
  <c r="S26" i="26"/>
  <c r="AE14" i="26"/>
  <c r="X8" i="26"/>
  <c r="M6" i="26"/>
  <c r="J54" i="25"/>
  <c r="G52" i="25"/>
  <c r="F50" i="25"/>
  <c r="X47" i="25"/>
  <c r="AH44" i="25"/>
  <c r="AE42" i="25"/>
  <c r="AF40" i="25"/>
  <c r="AH38" i="25"/>
  <c r="AI36" i="25"/>
  <c r="F35" i="25"/>
  <c r="Y33" i="25"/>
  <c r="AK31" i="25"/>
  <c r="AL20" i="26"/>
  <c r="H10" i="26"/>
  <c r="AB7" i="26"/>
  <c r="K5" i="26"/>
  <c r="S53" i="25"/>
  <c r="O51" i="25"/>
  <c r="O49" i="25"/>
  <c r="AX49" i="25" s="1"/>
  <c r="W46" i="25"/>
  <c r="U44" i="25"/>
  <c r="T42" i="25"/>
  <c r="V40" i="25"/>
  <c r="W38" i="25"/>
  <c r="AH36" i="25"/>
  <c r="E35" i="25"/>
  <c r="X33" i="25"/>
  <c r="AJ31" i="25"/>
  <c r="V49" i="26"/>
  <c r="AJ20" i="26"/>
  <c r="F10" i="26"/>
  <c r="N7" i="26"/>
  <c r="F53" i="25"/>
  <c r="E34" i="27"/>
  <c r="J20" i="27"/>
  <c r="AQ47" i="26"/>
  <c r="J50" i="26"/>
  <c r="AG42" i="26"/>
  <c r="AH52" i="26"/>
  <c r="V33" i="26"/>
  <c r="Y40" i="26"/>
  <c r="F37" i="26"/>
  <c r="X54" i="26"/>
  <c r="P26" i="26"/>
  <c r="AO45" i="26"/>
  <c r="K24" i="26"/>
  <c r="J11" i="26"/>
  <c r="P53" i="25"/>
  <c r="L46" i="25"/>
  <c r="S14" i="27"/>
  <c r="M42" i="26"/>
  <c r="AM35" i="26"/>
  <c r="M30" i="26"/>
  <c r="F26" i="26"/>
  <c r="AK22" i="26"/>
  <c r="AH19" i="26"/>
  <c r="P16" i="26"/>
  <c r="AN12" i="26"/>
  <c r="AA10" i="26"/>
  <c r="M8" i="26"/>
  <c r="P6" i="26"/>
  <c r="E54" i="25"/>
  <c r="P52" i="25"/>
  <c r="AA50" i="25"/>
  <c r="AE48" i="25"/>
  <c r="I47" i="25"/>
  <c r="U45" i="25"/>
  <c r="AN43" i="25"/>
  <c r="R42" i="25"/>
  <c r="U40" i="25"/>
  <c r="AO38" i="25"/>
  <c r="S37" i="25"/>
  <c r="AE35" i="25"/>
  <c r="E19" i="27"/>
  <c r="H54" i="26"/>
  <c r="N47" i="26"/>
  <c r="R43" i="26"/>
  <c r="AP39" i="26"/>
  <c r="X36" i="26"/>
  <c r="J33" i="26"/>
  <c r="Y30" i="26"/>
  <c r="AJ27" i="26"/>
  <c r="E26" i="26"/>
  <c r="Y24" i="26"/>
  <c r="AJ22" i="26"/>
  <c r="E21" i="26"/>
  <c r="Y19" i="26"/>
  <c r="AK17" i="26"/>
  <c r="O16" i="26"/>
  <c r="AX16" i="26" s="1"/>
  <c r="AI14" i="26"/>
  <c r="E13" i="26"/>
  <c r="X11" i="26"/>
  <c r="AQ9" i="26"/>
  <c r="AM42" i="26"/>
  <c r="I30" i="26"/>
  <c r="N25" i="26"/>
  <c r="AO21" i="26"/>
  <c r="Z18" i="26"/>
  <c r="AL15" i="26"/>
  <c r="H13" i="26"/>
  <c r="AD10" i="26"/>
  <c r="AP6" i="27"/>
  <c r="AO39" i="26"/>
  <c r="L29" i="26"/>
  <c r="AF24" i="26"/>
  <c r="T21" i="26"/>
  <c r="N18" i="26"/>
  <c r="W15" i="26"/>
  <c r="AI12" i="26"/>
  <c r="AJ13" i="27"/>
  <c r="P41" i="26"/>
  <c r="AH30" i="26"/>
  <c r="L25" i="26"/>
  <c r="AI21" i="26"/>
  <c r="X18" i="26"/>
  <c r="AJ15" i="26"/>
  <c r="Q13" i="26"/>
  <c r="Y10" i="26"/>
  <c r="V42" i="26"/>
  <c r="AG30" i="26"/>
  <c r="AC25" i="26"/>
  <c r="I22" i="26"/>
  <c r="AH18" i="26"/>
  <c r="R16" i="26"/>
  <c r="AA13" i="26"/>
  <c r="AL10" i="26"/>
  <c r="AN8" i="27"/>
  <c r="W36" i="26"/>
  <c r="I27" i="26"/>
  <c r="AN22" i="26"/>
  <c r="AK19" i="26"/>
  <c r="K17" i="26"/>
  <c r="W14" i="26"/>
  <c r="AE11" i="26"/>
  <c r="AI7" i="27"/>
  <c r="AB37" i="26"/>
  <c r="AM28" i="26"/>
  <c r="X23" i="26"/>
  <c r="U20" i="26"/>
  <c r="AH17" i="26"/>
  <c r="O15" i="26"/>
  <c r="AX15" i="26" s="1"/>
  <c r="AA12" i="26"/>
  <c r="AL9" i="26"/>
  <c r="Y7" i="26"/>
  <c r="P24" i="26"/>
  <c r="T13" i="26"/>
  <c r="K8" i="26"/>
  <c r="AF5" i="26"/>
  <c r="AP53" i="25"/>
  <c r="AL51" i="25"/>
  <c r="AJ49" i="25"/>
  <c r="N47" i="25"/>
  <c r="V44" i="25"/>
  <c r="U42" i="25"/>
  <c r="W40" i="25"/>
  <c r="X38" i="25"/>
  <c r="Z36" i="25"/>
  <c r="AM34" i="25"/>
  <c r="Q33" i="25"/>
  <c r="AM8" i="27"/>
  <c r="P19" i="26"/>
  <c r="AF9" i="26"/>
  <c r="Q7" i="26"/>
  <c r="I53" i="25"/>
  <c r="E51" i="25"/>
  <c r="AI48" i="25"/>
  <c r="M46" i="25"/>
  <c r="K44" i="25"/>
  <c r="H42" i="25"/>
  <c r="L40" i="25"/>
  <c r="N38" i="25"/>
  <c r="Y36" i="25"/>
  <c r="AL34" i="25"/>
  <c r="P33" i="25"/>
  <c r="AB31" i="25"/>
  <c r="L43" i="26"/>
  <c r="N19" i="26"/>
  <c r="AD9" i="26"/>
  <c r="AE6" i="26"/>
  <c r="AN54" i="25"/>
  <c r="AK52" i="25"/>
  <c r="X50" i="25"/>
  <c r="AF47" i="25"/>
  <c r="AF53" i="27"/>
  <c r="U17" i="27"/>
  <c r="AJ32" i="27"/>
  <c r="AL14" i="27"/>
  <c r="AQ41" i="26"/>
  <c r="U39" i="26"/>
  <c r="M48" i="26"/>
  <c r="J31" i="26"/>
  <c r="E36" i="26"/>
  <c r="AB32" i="26"/>
  <c r="X45" i="26"/>
  <c r="AK23" i="26"/>
  <c r="AL40" i="26"/>
  <c r="AE21" i="26"/>
  <c r="M9" i="26"/>
  <c r="I52" i="25"/>
  <c r="F45" i="25"/>
  <c r="E5" i="27"/>
  <c r="G41" i="26"/>
  <c r="AG34" i="26"/>
  <c r="Q29" i="26"/>
  <c r="X25" i="26"/>
  <c r="M22" i="26"/>
  <c r="J19" i="26"/>
  <c r="AH15" i="26"/>
  <c r="P12" i="26"/>
  <c r="S10" i="26"/>
  <c r="E8" i="26"/>
  <c r="AG5" i="26"/>
  <c r="AM53" i="25"/>
  <c r="H52" i="25"/>
  <c r="S50" i="25"/>
  <c r="W48" i="25"/>
  <c r="AQ46" i="25"/>
  <c r="M45" i="25"/>
  <c r="AF43" i="25"/>
  <c r="J42" i="25"/>
  <c r="M40" i="25"/>
  <c r="AG38" i="25"/>
  <c r="K37" i="25"/>
  <c r="W35" i="25"/>
  <c r="AQ13" i="27"/>
  <c r="K52" i="26"/>
  <c r="AL46" i="26"/>
  <c r="AB42" i="26"/>
  <c r="Z39" i="26"/>
  <c r="H36" i="26"/>
  <c r="AJ32" i="26"/>
  <c r="K30" i="26"/>
  <c r="AB27" i="26"/>
  <c r="AM25" i="26"/>
  <c r="Q24" i="26"/>
  <c r="AB22" i="26"/>
  <c r="AM20" i="26"/>
  <c r="Q19" i="26"/>
  <c r="AC17" i="26"/>
  <c r="G16" i="26"/>
  <c r="AA14" i="26"/>
  <c r="AM12" i="26"/>
  <c r="P11" i="26"/>
  <c r="G42" i="27"/>
  <c r="AF41" i="26"/>
  <c r="V29" i="26"/>
  <c r="AL24" i="26"/>
  <c r="Y21" i="26"/>
  <c r="O18" i="26"/>
  <c r="AX18" i="26" s="1"/>
  <c r="X15" i="26"/>
  <c r="AJ12" i="26"/>
  <c r="P10" i="26"/>
  <c r="AP54" i="26"/>
  <c r="S38" i="26"/>
  <c r="AA28" i="26"/>
  <c r="N24" i="26"/>
  <c r="AD20" i="26"/>
  <c r="AP17" i="26"/>
  <c r="L15" i="26"/>
  <c r="U12" i="26"/>
  <c r="AD9" i="27"/>
  <c r="AN39" i="26"/>
  <c r="K29" i="26"/>
  <c r="AE24" i="26"/>
  <c r="S21" i="26"/>
  <c r="J18" i="26"/>
  <c r="V15" i="26"/>
  <c r="AH12" i="26"/>
  <c r="AM36" i="27"/>
  <c r="E41" i="26"/>
  <c r="AL29" i="26"/>
  <c r="F25" i="26"/>
  <c r="AH21" i="26"/>
  <c r="W18" i="26"/>
  <c r="AF15" i="26"/>
  <c r="P13" i="26"/>
  <c r="X10" i="26"/>
  <c r="AK5" i="27"/>
  <c r="AJ33" i="26"/>
  <c r="AA26" i="26"/>
  <c r="X22" i="26"/>
  <c r="U19" i="26"/>
  <c r="AP16" i="26"/>
  <c r="I14" i="26"/>
  <c r="T11" i="26"/>
  <c r="AQ52" i="26"/>
  <c r="G36" i="26"/>
  <c r="Y27" i="26"/>
  <c r="H23" i="26"/>
  <c r="E20" i="26"/>
  <c r="T17" i="26"/>
  <c r="AF14" i="26"/>
  <c r="M12" i="26"/>
  <c r="Z9" i="26"/>
  <c r="M7" i="26"/>
  <c r="AG22" i="26"/>
  <c r="L12" i="26"/>
  <c r="AP7" i="26"/>
  <c r="V5" i="26"/>
  <c r="AD53" i="25"/>
  <c r="AB51" i="25"/>
  <c r="Z49" i="25"/>
  <c r="AH46" i="25"/>
  <c r="L44" i="25"/>
  <c r="I42" i="25"/>
  <c r="N40" i="25"/>
  <c r="O38" i="25"/>
  <c r="AX38" i="25" s="1"/>
  <c r="Q36" i="25"/>
  <c r="AX36" i="25" s="1"/>
  <c r="AE34" i="25"/>
  <c r="I33" i="25"/>
  <c r="AB43" i="26"/>
  <c r="G18" i="26"/>
  <c r="R9" i="26"/>
  <c r="AI6" i="26"/>
  <c r="AO54" i="25"/>
  <c r="AL52" i="25"/>
  <c r="AK50" i="25"/>
  <c r="Y48" i="25"/>
  <c r="AQ45" i="25"/>
  <c r="AP43" i="25"/>
  <c r="AN41" i="25"/>
  <c r="AJ39" i="25"/>
  <c r="E38" i="25"/>
  <c r="P36" i="25"/>
  <c r="AD34" i="25"/>
  <c r="H33" i="25"/>
  <c r="T31" i="25"/>
  <c r="AI38" i="26"/>
  <c r="AJ16" i="26"/>
  <c r="Q9" i="26"/>
  <c r="U6" i="26"/>
  <c r="AB54" i="25"/>
  <c r="AA52" i="25"/>
  <c r="N50" i="25"/>
  <c r="V47" i="25"/>
  <c r="T45" i="25"/>
  <c r="S43" i="25"/>
  <c r="Q41" i="25"/>
  <c r="Q39" i="25"/>
  <c r="R37" i="25"/>
  <c r="AC35" i="25"/>
  <c r="AM33" i="25"/>
  <c r="Q32" i="25"/>
  <c r="AC30" i="25"/>
  <c r="O18" i="27"/>
  <c r="V20" i="26"/>
  <c r="AA9" i="26"/>
  <c r="AI29" i="26"/>
  <c r="V16" i="26"/>
  <c r="N9" i="26"/>
  <c r="AP6" i="26"/>
  <c r="W52" i="25"/>
  <c r="R47" i="27"/>
  <c r="AM7" i="27"/>
  <c r="K25" i="27"/>
  <c r="Z37" i="26"/>
  <c r="AP36" i="26"/>
  <c r="AG46" i="26"/>
  <c r="AK29" i="26"/>
  <c r="I34" i="26"/>
  <c r="AQ30" i="26"/>
  <c r="E43" i="26"/>
  <c r="AM22" i="26"/>
  <c r="AP38" i="26"/>
  <c r="AG20" i="26"/>
  <c r="V8" i="26"/>
  <c r="Z51" i="25"/>
  <c r="X44" i="25"/>
  <c r="Q53" i="26"/>
  <c r="AG40" i="26"/>
  <c r="Q34" i="26"/>
  <c r="AE28" i="26"/>
  <c r="P25" i="26"/>
  <c r="E22" i="26"/>
  <c r="AJ18" i="26"/>
  <c r="Z15" i="26"/>
  <c r="H12" i="26"/>
  <c r="K10" i="26"/>
  <c r="AM7" i="26"/>
  <c r="Y5" i="26"/>
  <c r="AE53" i="25"/>
  <c r="AO51" i="25"/>
  <c r="K50" i="25"/>
  <c r="O48" i="25"/>
  <c r="AX48" i="25" s="1"/>
  <c r="AI46" i="25"/>
  <c r="E45" i="25"/>
  <c r="X43" i="25"/>
  <c r="AJ41" i="25"/>
  <c r="E40" i="25"/>
  <c r="Y38" i="25"/>
  <c r="AK36" i="25"/>
  <c r="AE17" i="28"/>
  <c r="AD12" i="27"/>
  <c r="J51" i="26"/>
  <c r="O46" i="26"/>
  <c r="AX46" i="26" s="1"/>
  <c r="L42" i="26"/>
  <c r="J39" i="26"/>
  <c r="AH35" i="26"/>
  <c r="T32" i="26"/>
  <c r="AO29" i="26"/>
  <c r="T27" i="26"/>
  <c r="AE25" i="26"/>
  <c r="I24" i="26"/>
  <c r="T22" i="26"/>
  <c r="AE20" i="26"/>
  <c r="I19" i="26"/>
  <c r="U17" i="26"/>
  <c r="AO15" i="26"/>
  <c r="S14" i="26"/>
  <c r="AE12" i="26"/>
  <c r="H11" i="26"/>
  <c r="AD23" i="27"/>
  <c r="N40" i="26"/>
  <c r="AB28" i="26"/>
  <c r="O24" i="26"/>
  <c r="AX24" i="26" s="1"/>
  <c r="I21" i="26"/>
  <c r="AQ17" i="26"/>
  <c r="M15" i="26"/>
  <c r="V12" i="26"/>
  <c r="E10" i="26"/>
  <c r="F51" i="26"/>
  <c r="AF35" i="26"/>
  <c r="AI27" i="26"/>
  <c r="AG23" i="26"/>
  <c r="N20" i="26"/>
  <c r="AB17" i="26"/>
  <c r="AN14" i="26"/>
  <c r="J12" i="26"/>
  <c r="AB6" i="27"/>
  <c r="R38" i="26"/>
  <c r="Z28" i="26"/>
  <c r="H24" i="26"/>
  <c r="AC20" i="26"/>
  <c r="AO17" i="26"/>
  <c r="H15" i="26"/>
  <c r="T12" i="26"/>
  <c r="J21" i="27"/>
  <c r="Y39" i="26"/>
  <c r="J29" i="26"/>
  <c r="AD24" i="26"/>
  <c r="R21" i="26"/>
  <c r="I18" i="26"/>
  <c r="U15" i="26"/>
  <c r="AD12" i="26"/>
  <c r="M10" i="26"/>
  <c r="AJ53" i="26"/>
  <c r="N32" i="26"/>
  <c r="AB25" i="26"/>
  <c r="H22" i="26"/>
  <c r="E19" i="26"/>
  <c r="AB16" i="26"/>
  <c r="AN13" i="26"/>
  <c r="F11" i="26"/>
  <c r="O49" i="26"/>
  <c r="AX49" i="26" s="1"/>
  <c r="AP34" i="26"/>
  <c r="AQ26" i="26"/>
  <c r="AH22" i="26"/>
  <c r="AE19" i="26"/>
  <c r="I17" i="26"/>
  <c r="R14" i="26"/>
  <c r="AQ11" i="26"/>
  <c r="P9" i="26"/>
  <c r="AH6" i="26"/>
  <c r="J21" i="26"/>
  <c r="I10" i="26"/>
  <c r="AC7" i="26"/>
  <c r="L5" i="26"/>
  <c r="T53" i="25"/>
  <c r="P51" i="25"/>
  <c r="P49" i="25"/>
  <c r="X46" i="25"/>
  <c r="AQ43" i="25"/>
  <c r="AO41" i="25"/>
  <c r="AK39" i="25"/>
  <c r="F38" i="25"/>
  <c r="H36" i="25"/>
  <c r="W34" i="25"/>
  <c r="AQ32" i="25"/>
  <c r="I39" i="26"/>
  <c r="AL16" i="26"/>
  <c r="G9" i="26"/>
  <c r="V6" i="26"/>
  <c r="AE54" i="25"/>
  <c r="AB52" i="25"/>
  <c r="Y50" i="25"/>
  <c r="M48" i="25"/>
  <c r="AG45" i="25"/>
  <c r="AD43" i="25"/>
  <c r="AD41" i="25"/>
  <c r="AA39" i="25"/>
  <c r="AL37" i="25"/>
  <c r="G36" i="25"/>
  <c r="V34" i="25"/>
  <c r="AP32" i="25"/>
  <c r="L31" i="25"/>
  <c r="AA34" i="26"/>
  <c r="AB15" i="26"/>
  <c r="AG8" i="26"/>
  <c r="K6" i="26"/>
  <c r="R54" i="25"/>
  <c r="O52" i="25"/>
  <c r="AH49" i="25"/>
  <c r="L47" i="25"/>
  <c r="N21" i="27"/>
  <c r="S45" i="27"/>
  <c r="K14" i="27"/>
  <c r="AO43" i="26"/>
  <c r="J32" i="26"/>
  <c r="AG32" i="26"/>
  <c r="AD43" i="26"/>
  <c r="S35" i="27"/>
  <c r="N17" i="27"/>
  <c r="AF27" i="26"/>
  <c r="AA38" i="26"/>
  <c r="AH20" i="26"/>
  <c r="R34" i="26"/>
  <c r="U18" i="26"/>
  <c r="X7" i="26"/>
  <c r="L50" i="25"/>
  <c r="Y43" i="25"/>
  <c r="S48" i="26"/>
  <c r="AA39" i="26"/>
  <c r="K33" i="26"/>
  <c r="AK27" i="26"/>
  <c r="AH24" i="26"/>
  <c r="V21" i="26"/>
  <c r="L18" i="26"/>
  <c r="AJ14" i="26"/>
  <c r="AO11" i="26"/>
  <c r="AJ9" i="26"/>
  <c r="O7" i="26"/>
  <c r="Q5" i="26"/>
  <c r="W53" i="25"/>
  <c r="AG51" i="25"/>
  <c r="AC49" i="25"/>
  <c r="G48" i="25"/>
  <c r="AA46" i="25"/>
  <c r="AM44" i="25"/>
  <c r="P43" i="25"/>
  <c r="AB41" i="25"/>
  <c r="AM39" i="25"/>
  <c r="Q38" i="25"/>
  <c r="AC36" i="25"/>
  <c r="F11" i="27"/>
  <c r="N50" i="26"/>
  <c r="AH45" i="26"/>
  <c r="AL41" i="26"/>
  <c r="AJ38" i="26"/>
  <c r="R35" i="26"/>
  <c r="E32" i="26"/>
  <c r="AA29" i="26"/>
  <c r="L27" i="26"/>
  <c r="W25" i="26"/>
  <c r="AP23" i="26"/>
  <c r="L22" i="26"/>
  <c r="W20" i="26"/>
  <c r="AQ18" i="26"/>
  <c r="M17" i="26"/>
  <c r="AG15" i="26"/>
  <c r="K14" i="26"/>
  <c r="W12" i="26"/>
  <c r="AP10" i="26"/>
  <c r="M15" i="27"/>
  <c r="AH38" i="26"/>
  <c r="AQ27" i="26"/>
  <c r="AM23" i="26"/>
  <c r="AI20" i="26"/>
  <c r="AF17" i="26"/>
  <c r="AO14" i="26"/>
  <c r="K12" i="26"/>
  <c r="AH9" i="26"/>
  <c r="L48" i="26"/>
  <c r="K34" i="26"/>
  <c r="Q27" i="26"/>
  <c r="Q23" i="26"/>
  <c r="AN19" i="26"/>
  <c r="Q17" i="26"/>
  <c r="Z14" i="26"/>
  <c r="AK11" i="26"/>
  <c r="AN54" i="26"/>
  <c r="AM36" i="26"/>
  <c r="AH27" i="26"/>
  <c r="AF23" i="26"/>
  <c r="M20" i="26"/>
  <c r="AA17" i="26"/>
  <c r="AM14" i="26"/>
  <c r="F12" i="26"/>
  <c r="L12" i="27"/>
  <c r="AL36" i="26"/>
  <c r="O28" i="26"/>
  <c r="G24" i="26"/>
  <c r="AB20" i="26"/>
  <c r="AN17" i="26"/>
  <c r="G15" i="26"/>
  <c r="S12" i="26"/>
  <c r="AO9" i="26"/>
  <c r="AD47" i="26"/>
  <c r="Q31" i="26"/>
  <c r="E25" i="26"/>
  <c r="AG21" i="26"/>
  <c r="AG18" i="26"/>
  <c r="N16" i="26"/>
  <c r="Z13" i="26"/>
  <c r="AK10" i="26"/>
  <c r="L47" i="26"/>
  <c r="T33" i="26"/>
  <c r="T26" i="26"/>
  <c r="R22" i="26"/>
  <c r="O19" i="26"/>
  <c r="AK16" i="26"/>
  <c r="G14" i="26"/>
  <c r="AC11" i="26"/>
  <c r="F9" i="26"/>
  <c r="AP26" i="27"/>
  <c r="AD19" i="26"/>
  <c r="AG9" i="26"/>
  <c r="R7" i="26"/>
  <c r="J53" i="25"/>
  <c r="F51" i="25"/>
  <c r="AJ48" i="25"/>
  <c r="N46" i="25"/>
  <c r="AE43" i="25"/>
  <c r="AE41" i="25"/>
  <c r="AB39" i="25"/>
  <c r="AM37" i="25"/>
  <c r="AO35" i="25"/>
  <c r="O34" i="25"/>
  <c r="AI32" i="25"/>
  <c r="AQ34" i="26"/>
  <c r="AD15" i="26"/>
  <c r="AH8" i="26"/>
  <c r="L6" i="26"/>
  <c r="S54" i="25"/>
  <c r="R52" i="25"/>
  <c r="O50" i="25"/>
  <c r="AX50" i="25" s="1"/>
  <c r="AI47" i="25"/>
  <c r="W45" i="25"/>
  <c r="T43" i="25"/>
  <c r="R41" i="25"/>
  <c r="R39" i="25"/>
  <c r="AC37" i="25"/>
  <c r="AN35" i="25"/>
  <c r="N34" i="25"/>
  <c r="AH32" i="25"/>
  <c r="AL30" i="25"/>
  <c r="J30" i="26"/>
  <c r="Q14" i="26"/>
  <c r="T8" i="26"/>
  <c r="AN5" i="26"/>
  <c r="H54" i="25"/>
  <c r="E52" i="25"/>
  <c r="X49" i="25"/>
  <c r="AP46" i="25"/>
  <c r="AE50" i="26"/>
  <c r="J40" i="26"/>
  <c r="I32" i="26"/>
  <c r="Z5" i="26"/>
  <c r="E38" i="26"/>
  <c r="AF20" i="26"/>
  <c r="AK8" i="26"/>
  <c r="I51" i="25"/>
  <c r="W44" i="25"/>
  <c r="AQ37" i="25"/>
  <c r="AM48" i="26"/>
  <c r="P34" i="26"/>
  <c r="G25" i="26"/>
  <c r="AA18" i="26"/>
  <c r="G12" i="26"/>
  <c r="AJ26" i="26"/>
  <c r="P14" i="26"/>
  <c r="AE31" i="26"/>
  <c r="T16" i="26"/>
  <c r="J34" i="26"/>
  <c r="AD16" i="26"/>
  <c r="AK33" i="26"/>
  <c r="L17" i="26"/>
  <c r="AC43" i="26"/>
  <c r="H18" i="26"/>
  <c r="M43" i="26"/>
  <c r="AE18" i="26"/>
  <c r="Y8" i="26"/>
  <c r="AJ6" i="26"/>
  <c r="N48" i="25"/>
  <c r="J39" i="25"/>
  <c r="S32" i="25"/>
  <c r="AE5" i="26"/>
  <c r="M47" i="25"/>
  <c r="AP38" i="25"/>
  <c r="R32" i="25"/>
  <c r="AL7" i="26"/>
  <c r="L49" i="25"/>
  <c r="AP44" i="25"/>
  <c r="AC42" i="25"/>
  <c r="T40" i="25"/>
  <c r="M38" i="25"/>
  <c r="F36" i="25"/>
  <c r="E34" i="25"/>
  <c r="I32" i="25"/>
  <c r="M30" i="25"/>
  <c r="AC37" i="26"/>
  <c r="H14" i="26"/>
  <c r="M47" i="26"/>
  <c r="AO18" i="26"/>
  <c r="Y9" i="26"/>
  <c r="AC6" i="26"/>
  <c r="Z54" i="25"/>
  <c r="AJ5" i="27"/>
  <c r="X17" i="26"/>
  <c r="X9" i="26"/>
  <c r="AM6" i="26"/>
  <c r="V52" i="25"/>
  <c r="U50" i="25"/>
  <c r="S48" i="25"/>
  <c r="Q46" i="25"/>
  <c r="Q44" i="25"/>
  <c r="AH41" i="25"/>
  <c r="AF39" i="25"/>
  <c r="AG37" i="25"/>
  <c r="AO31" i="26"/>
  <c r="AP14" i="26"/>
  <c r="AN8" i="26"/>
  <c r="O6" i="26"/>
  <c r="L54" i="25"/>
  <c r="AN51" i="25"/>
  <c r="AN49" i="25"/>
  <c r="AL47" i="25"/>
  <c r="AJ45" i="25"/>
  <c r="M43" i="25"/>
  <c r="AQ40" i="25"/>
  <c r="L39" i="25"/>
  <c r="N37" i="25"/>
  <c r="Y35" i="25"/>
  <c r="AQ33" i="25"/>
  <c r="M32" i="25"/>
  <c r="AG30" i="25"/>
  <c r="J29" i="25"/>
  <c r="T27" i="25"/>
  <c r="AD25" i="25"/>
  <c r="AM5" i="26"/>
  <c r="AA48" i="25"/>
  <c r="F43" i="25"/>
  <c r="L38" i="25"/>
  <c r="X34" i="25"/>
  <c r="J31" i="25"/>
  <c r="Z28" i="25"/>
  <c r="AJ26" i="25"/>
  <c r="G25" i="25"/>
  <c r="Z23" i="25"/>
  <c r="AC21" i="25"/>
  <c r="G20" i="25"/>
  <c r="AA18" i="25"/>
  <c r="AM16" i="25"/>
  <c r="Q15" i="25"/>
  <c r="AC13" i="25"/>
  <c r="G12" i="25"/>
  <c r="Z10" i="25"/>
  <c r="AJ8" i="25"/>
  <c r="F7" i="25"/>
  <c r="X5" i="25"/>
  <c r="AG53" i="25"/>
  <c r="AK47" i="25"/>
  <c r="P42" i="25"/>
  <c r="Z37" i="25"/>
  <c r="AN32" i="25"/>
  <c r="N30" i="25"/>
  <c r="AN27" i="25"/>
  <c r="AN25" i="25"/>
  <c r="P24" i="25"/>
  <c r="AI22" i="25"/>
  <c r="AL20" i="25"/>
  <c r="P19" i="25"/>
  <c r="AB17" i="25"/>
  <c r="AN15" i="25"/>
  <c r="R14" i="25"/>
  <c r="V12" i="25"/>
  <c r="AO10" i="25"/>
  <c r="R9" i="25"/>
  <c r="AC7" i="25"/>
  <c r="F6" i="25"/>
  <c r="AA54" i="25"/>
  <c r="T48" i="25"/>
  <c r="Z41" i="25"/>
  <c r="W54" i="25"/>
  <c r="AD47" i="25"/>
  <c r="L42" i="25"/>
  <c r="AN36" i="25"/>
  <c r="AL32" i="25"/>
  <c r="K30" i="25"/>
  <c r="N28" i="25"/>
  <c r="X26" i="25"/>
  <c r="AD24" i="25"/>
  <c r="G23" i="25"/>
  <c r="Z21" i="25"/>
  <c r="AD19" i="25"/>
  <c r="H18" i="25"/>
  <c r="T16" i="25"/>
  <c r="Q54" i="25"/>
  <c r="K48" i="25"/>
  <c r="AK42" i="25"/>
  <c r="Q37" i="25"/>
  <c r="AP33" i="25"/>
  <c r="AH30" i="25"/>
  <c r="AE28" i="25"/>
  <c r="AF26" i="25"/>
  <c r="J6" i="26"/>
  <c r="J50" i="25"/>
  <c r="AI44" i="25"/>
  <c r="AC39" i="25"/>
  <c r="S35" i="25"/>
  <c r="AP31" i="25"/>
  <c r="Q29" i="25"/>
  <c r="Q27" i="25"/>
  <c r="R25" i="25"/>
  <c r="U23" i="25"/>
  <c r="AN21" i="25"/>
  <c r="R20" i="25"/>
  <c r="V18" i="25"/>
  <c r="AP16" i="25"/>
  <c r="L15" i="25"/>
  <c r="X13" i="25"/>
  <c r="AQ11" i="25"/>
  <c r="M10" i="25"/>
  <c r="G39" i="26"/>
  <c r="E15" i="27"/>
  <c r="AB19" i="26"/>
  <c r="V49" i="25"/>
  <c r="AK32" i="26"/>
  <c r="AL17" i="26"/>
  <c r="G7" i="26"/>
  <c r="U49" i="25"/>
  <c r="H43" i="25"/>
  <c r="U36" i="25"/>
  <c r="P45" i="26"/>
  <c r="AG31" i="26"/>
  <c r="AH23" i="26"/>
  <c r="E17" i="26"/>
  <c r="AH10" i="26"/>
  <c r="V23" i="26"/>
  <c r="AL11" i="26"/>
  <c r="AI26" i="26"/>
  <c r="O14" i="26"/>
  <c r="AX14" i="26" s="1"/>
  <c r="K27" i="26"/>
  <c r="Y14" i="26"/>
  <c r="AG27" i="26"/>
  <c r="AL14" i="26"/>
  <c r="X30" i="26"/>
  <c r="AE15" i="26"/>
  <c r="AQ31" i="26"/>
  <c r="Z16" i="26"/>
  <c r="O40" i="26"/>
  <c r="AP54" i="25"/>
  <c r="AH45" i="25"/>
  <c r="AD37" i="25"/>
  <c r="U30" i="26"/>
  <c r="I54" i="25"/>
  <c r="K45" i="25"/>
  <c r="T37" i="25"/>
  <c r="AD30" i="25"/>
  <c r="AD5" i="26"/>
  <c r="AH48" i="25"/>
  <c r="AD44" i="25"/>
  <c r="Q42" i="25"/>
  <c r="K40" i="25"/>
  <c r="AK37" i="25"/>
  <c r="AL35" i="25"/>
  <c r="AE33" i="25"/>
  <c r="AQ31" i="25"/>
  <c r="E30" i="25"/>
  <c r="U33" i="26"/>
  <c r="AP12" i="26"/>
  <c r="M37" i="26"/>
  <c r="AG17" i="26"/>
  <c r="AP8" i="26"/>
  <c r="S6" i="26"/>
  <c r="P54" i="25"/>
  <c r="AF46" i="26"/>
  <c r="M16" i="26"/>
  <c r="K9" i="26"/>
  <c r="AB6" i="26"/>
  <c r="AI54" i="25"/>
  <c r="L52" i="25"/>
  <c r="I50" i="25"/>
  <c r="I48" i="25"/>
  <c r="G46" i="25"/>
  <c r="E44" i="25"/>
  <c r="X41" i="25"/>
  <c r="V39" i="25"/>
  <c r="X37" i="25"/>
  <c r="AP26" i="26"/>
  <c r="AH13" i="26"/>
  <c r="AA8" i="26"/>
  <c r="E6" i="26"/>
  <c r="AH53" i="25"/>
  <c r="AD51" i="25"/>
  <c r="AB49" i="25"/>
  <c r="AB47" i="25"/>
  <c r="Z45" i="25"/>
  <c r="AG42" i="25"/>
  <c r="AH40" i="25"/>
  <c r="AJ38" i="25"/>
  <c r="E37" i="25"/>
  <c r="P35" i="25"/>
  <c r="AI33" i="25"/>
  <c r="E32" i="25"/>
  <c r="Y30" i="25"/>
  <c r="AQ28" i="25"/>
  <c r="L27" i="25"/>
  <c r="AH44" i="26"/>
  <c r="AM54" i="25"/>
  <c r="AN47" i="25"/>
  <c r="V42" i="25"/>
  <c r="AE37" i="25"/>
  <c r="H34" i="25"/>
  <c r="AN30" i="25"/>
  <c r="Q28" i="25"/>
  <c r="AA26" i="25"/>
  <c r="AO24" i="25"/>
  <c r="R23" i="25"/>
  <c r="U21" i="25"/>
  <c r="AO19" i="25"/>
  <c r="S18" i="25"/>
  <c r="AE16" i="25"/>
  <c r="I15" i="25"/>
  <c r="U13" i="25"/>
  <c r="AN11" i="25"/>
  <c r="R10" i="25"/>
  <c r="AB8" i="25"/>
  <c r="AM6" i="25"/>
  <c r="P5" i="25"/>
  <c r="AJ52" i="25"/>
  <c r="H47" i="25"/>
  <c r="AF41" i="25"/>
  <c r="W36" i="25"/>
  <c r="X32" i="25"/>
  <c r="AO33" i="26"/>
  <c r="AG52" i="26"/>
  <c r="V14" i="27"/>
  <c r="X48" i="25"/>
  <c r="AI31" i="26"/>
  <c r="N17" i="26"/>
  <c r="AN6" i="26"/>
  <c r="M49" i="25"/>
  <c r="AP42" i="25"/>
  <c r="M36" i="25"/>
  <c r="AI44" i="26"/>
  <c r="V31" i="26"/>
  <c r="Z23" i="26"/>
  <c r="AM16" i="26"/>
  <c r="Z10" i="26"/>
  <c r="F23" i="26"/>
  <c r="AA11" i="26"/>
  <c r="L26" i="26"/>
  <c r="AQ13" i="26"/>
  <c r="AH26" i="26"/>
  <c r="N14" i="26"/>
  <c r="J27" i="26"/>
  <c r="X14" i="26"/>
  <c r="AJ29" i="26"/>
  <c r="T15" i="26"/>
  <c r="G31" i="26"/>
  <c r="L16" i="26"/>
  <c r="F31" i="26"/>
  <c r="AF54" i="25"/>
  <c r="X45" i="25"/>
  <c r="U37" i="25"/>
  <c r="L28" i="26"/>
  <c r="AO53" i="25"/>
  <c r="AQ44" i="25"/>
  <c r="J37" i="25"/>
  <c r="V30" i="25"/>
  <c r="T5" i="26"/>
  <c r="L48" i="25"/>
  <c r="T44" i="25"/>
  <c r="G42" i="25"/>
  <c r="AI39" i="25"/>
  <c r="AB37" i="25"/>
  <c r="T35" i="25"/>
  <c r="W33" i="25"/>
  <c r="AI31" i="25"/>
  <c r="AL29" i="25"/>
  <c r="Z27" i="26"/>
  <c r="AD11" i="26"/>
  <c r="E33" i="26"/>
  <c r="N15" i="26"/>
  <c r="AE8" i="26"/>
  <c r="G6" i="26"/>
  <c r="AJ53" i="25"/>
  <c r="AK41" i="26"/>
  <c r="E15" i="26"/>
  <c r="AO8" i="26"/>
  <c r="R6" i="26"/>
  <c r="Y54" i="25"/>
  <c r="AQ51" i="25"/>
  <c r="AO49" i="25"/>
  <c r="AM47" i="25"/>
  <c r="AM45" i="25"/>
  <c r="AJ43" i="25"/>
  <c r="N41" i="25"/>
  <c r="M39" i="25"/>
  <c r="O37" i="25"/>
  <c r="AX37" i="25" s="1"/>
  <c r="AM24" i="26"/>
  <c r="Z12" i="26"/>
  <c r="P8" i="26"/>
  <c r="AJ5" i="26"/>
  <c r="V53" i="25"/>
  <c r="T51" i="25"/>
  <c r="R49" i="25"/>
  <c r="P47" i="25"/>
  <c r="P45" i="25"/>
  <c r="W42" i="25"/>
  <c r="Y40" i="25"/>
  <c r="AA38" i="25"/>
  <c r="AL36" i="25"/>
  <c r="H35" i="25"/>
  <c r="AA33" i="25"/>
  <c r="AM31" i="25"/>
  <c r="Q30" i="25"/>
  <c r="AI28" i="25"/>
  <c r="AK26" i="25"/>
  <c r="P31" i="26"/>
  <c r="AK53" i="25"/>
  <c r="K47" i="25"/>
  <c r="AI41" i="25"/>
  <c r="G37" i="25"/>
  <c r="AH33" i="25"/>
  <c r="AA30" i="25"/>
  <c r="H28" i="25"/>
  <c r="R26" i="25"/>
  <c r="AG24" i="25"/>
  <c r="J23" i="25"/>
  <c r="M21" i="25"/>
  <c r="AG19" i="25"/>
  <c r="K18" i="25"/>
  <c r="W16" i="25"/>
  <c r="AQ14" i="25"/>
  <c r="M13" i="25"/>
  <c r="AF11" i="25"/>
  <c r="J10" i="25"/>
  <c r="T8" i="25"/>
  <c r="AE6" i="25"/>
  <c r="H5" i="25"/>
  <c r="AM51" i="25"/>
  <c r="U46" i="25"/>
  <c r="E41" i="25"/>
  <c r="AB35" i="25"/>
  <c r="H32" i="25"/>
  <c r="W29" i="25"/>
  <c r="V27" i="25"/>
  <c r="V25" i="25"/>
  <c r="AO23" i="25"/>
  <c r="S22" i="25"/>
  <c r="V20" i="25"/>
  <c r="AP18" i="25"/>
  <c r="L17" i="25"/>
  <c r="X15" i="25"/>
  <c r="AJ13" i="25"/>
  <c r="F12" i="25"/>
  <c r="Y10" i="25"/>
  <c r="AQ8" i="25"/>
  <c r="M7" i="25"/>
  <c r="AE5" i="25"/>
  <c r="AD52" i="25"/>
  <c r="E47" i="25"/>
  <c r="AF19" i="26"/>
  <c r="Z52" i="25"/>
  <c r="O46" i="25"/>
  <c r="AX46" i="25" s="1"/>
  <c r="AP40" i="25"/>
  <c r="Z35" i="25"/>
  <c r="F32" i="25"/>
  <c r="AE29" i="25"/>
  <c r="AL27" i="25"/>
  <c r="F26" i="25"/>
  <c r="N24" i="25"/>
  <c r="AG22" i="25"/>
  <c r="J21" i="25"/>
  <c r="N19" i="25"/>
  <c r="AH17" i="25"/>
  <c r="R18" i="26"/>
  <c r="T52" i="25"/>
  <c r="AN46" i="25"/>
  <c r="V41" i="25"/>
  <c r="R36" i="25"/>
  <c r="J33" i="25"/>
  <c r="J30" i="25"/>
  <c r="M28" i="25"/>
  <c r="N26" i="25"/>
  <c r="AK48" i="25"/>
  <c r="R43" i="25"/>
  <c r="U38" i="25"/>
  <c r="L34" i="25"/>
  <c r="P31" i="25"/>
  <c r="AM28" i="25"/>
  <c r="AN26" i="25"/>
  <c r="AJ24" i="25"/>
  <c r="E23" i="25"/>
  <c r="X21" i="25"/>
  <c r="AJ19" i="25"/>
  <c r="F18" i="25"/>
  <c r="Z16" i="25"/>
  <c r="K38" i="27"/>
  <c r="AG44" i="27"/>
  <c r="S7" i="27"/>
  <c r="G32" i="26"/>
  <c r="AQ42" i="25"/>
  <c r="AC27" i="26"/>
  <c r="AB14" i="26"/>
  <c r="I5" i="26"/>
  <c r="AO47" i="25"/>
  <c r="M37" i="27"/>
  <c r="AA5" i="27"/>
  <c r="AB47" i="26"/>
  <c r="T28" i="26"/>
  <c r="AK41" i="25"/>
  <c r="E27" i="26"/>
  <c r="AL13" i="26"/>
  <c r="AG47" i="25"/>
  <c r="L41" i="25"/>
  <c r="V33" i="27"/>
  <c r="F41" i="26"/>
  <c r="AQ28" i="26"/>
  <c r="AC21" i="26"/>
  <c r="Q15" i="26"/>
  <c r="AJ48" i="26"/>
  <c r="AC19" i="26"/>
  <c r="AC23" i="27"/>
  <c r="AA22" i="26"/>
  <c r="L11" i="26"/>
  <c r="AP22" i="26"/>
  <c r="V11" i="26"/>
  <c r="O23" i="26"/>
  <c r="AI11" i="26"/>
  <c r="F24" i="26"/>
  <c r="AQ12" i="26"/>
  <c r="AN24" i="26"/>
  <c r="X13" i="26"/>
  <c r="H17" i="26"/>
  <c r="AC52" i="25"/>
  <c r="K43" i="25"/>
  <c r="V35" i="25"/>
  <c r="K13" i="26"/>
  <c r="AK51" i="25"/>
  <c r="AN42" i="25"/>
  <c r="U35" i="25"/>
  <c r="AN23" i="26"/>
  <c r="AB53" i="25"/>
  <c r="V46" i="25"/>
  <c r="AM43" i="25"/>
  <c r="AA41" i="25"/>
  <c r="H39" i="25"/>
  <c r="AP36" i="25"/>
  <c r="AK34" i="25"/>
  <c r="G33" i="25"/>
  <c r="S31" i="25"/>
  <c r="V29" i="25"/>
  <c r="Y23" i="26"/>
  <c r="O9" i="26"/>
  <c r="T25" i="26"/>
  <c r="AK12" i="26"/>
  <c r="G8" i="26"/>
  <c r="AB5" i="26"/>
  <c r="N53" i="25"/>
  <c r="I23" i="26"/>
  <c r="AB12" i="26"/>
  <c r="Q8" i="26"/>
  <c r="AK5" i="26"/>
  <c r="AI53" i="25"/>
  <c r="U51" i="25"/>
  <c r="S49" i="25"/>
  <c r="S47" i="25"/>
  <c r="Q45" i="25"/>
  <c r="N43" i="25"/>
  <c r="Z40" i="25"/>
  <c r="AB38" i="25"/>
  <c r="AM36" i="25"/>
  <c r="Z21" i="26"/>
  <c r="O10" i="26"/>
  <c r="AX10" i="26" s="1"/>
  <c r="T7" i="26"/>
  <c r="N5" i="26"/>
  <c r="AQ52" i="25"/>
  <c r="AN50" i="25"/>
  <c r="AL48" i="25"/>
  <c r="AL46" i="25"/>
  <c r="Z44" i="25"/>
  <c r="AQ41" i="25"/>
  <c r="G40" i="25"/>
  <c r="H38" i="25"/>
  <c r="S36" i="25"/>
  <c r="AG34" i="25"/>
  <c r="K33" i="25"/>
  <c r="W31" i="25"/>
  <c r="AP29" i="25"/>
  <c r="S28" i="25"/>
  <c r="U26" i="25"/>
  <c r="Y13" i="26"/>
  <c r="M51" i="25"/>
  <c r="AN45" i="25"/>
  <c r="AA40" i="25"/>
  <c r="I36" i="25"/>
  <c r="AB32" i="25"/>
  <c r="AI29" i="25"/>
  <c r="AF27" i="25"/>
  <c r="AO25" i="25"/>
  <c r="Q24" i="25"/>
  <c r="AB22" i="25"/>
  <c r="AM20" i="25"/>
  <c r="Q19" i="25"/>
  <c r="AC17" i="25"/>
  <c r="G16" i="25"/>
  <c r="AA14" i="25"/>
  <c r="AM12" i="25"/>
  <c r="P11" i="25"/>
  <c r="AI9" i="25"/>
  <c r="AL7" i="25"/>
  <c r="O6" i="25"/>
  <c r="AD7" i="26"/>
  <c r="W50" i="25"/>
  <c r="H45" i="25"/>
  <c r="AP39" i="25"/>
  <c r="AJ34" i="25"/>
  <c r="V31" i="25"/>
  <c r="AH28" i="25"/>
  <c r="AI26" i="25"/>
  <c r="F25" i="25"/>
  <c r="Y23" i="25"/>
  <c r="AJ21" i="25"/>
  <c r="F20" i="25"/>
  <c r="Z18" i="25"/>
  <c r="AD16" i="25"/>
  <c r="H15" i="25"/>
  <c r="T13" i="25"/>
  <c r="AE11" i="25"/>
  <c r="I10" i="25"/>
  <c r="AA8" i="25"/>
  <c r="AL6" i="25"/>
  <c r="AM8" i="26"/>
  <c r="G51" i="25"/>
  <c r="AE45" i="25"/>
  <c r="Z8" i="26"/>
  <c r="Q50" i="25"/>
  <c r="AO44" i="25"/>
  <c r="AH39" i="25"/>
  <c r="AH34" i="25"/>
  <c r="R31" i="25"/>
  <c r="I29" i="25"/>
  <c r="S27" i="25"/>
  <c r="AB25" i="25"/>
  <c r="AM23" i="25"/>
  <c r="Q22" i="25"/>
  <c r="AB20" i="25"/>
  <c r="AN18" i="25"/>
  <c r="R17" i="25"/>
  <c r="S8" i="26"/>
  <c r="AP50" i="25"/>
  <c r="Y45" i="25"/>
  <c r="O40" i="25"/>
  <c r="X35" i="25"/>
  <c r="T32" i="25"/>
  <c r="AC29" i="25"/>
  <c r="AA27" i="25"/>
  <c r="Z26" i="26"/>
  <c r="K53" i="25"/>
  <c r="U47" i="25"/>
  <c r="E42" i="25"/>
  <c r="P37" i="25"/>
  <c r="V33" i="25"/>
  <c r="S30" i="25"/>
  <c r="U28" i="25"/>
  <c r="V26" i="25"/>
  <c r="T24" i="25"/>
  <c r="AE22" i="25"/>
  <c r="H21" i="25"/>
  <c r="T19" i="25"/>
  <c r="AF17" i="25"/>
  <c r="J16" i="25"/>
  <c r="N14" i="25"/>
  <c r="AH12" i="25"/>
  <c r="K11" i="25"/>
  <c r="E24" i="27"/>
  <c r="AK30" i="27"/>
  <c r="AG26" i="26"/>
  <c r="W17" i="26"/>
  <c r="AM46" i="26"/>
  <c r="Z24" i="26"/>
  <c r="AG11" i="26"/>
  <c r="O53" i="25"/>
  <c r="AX53" i="25" s="1"/>
  <c r="S46" i="25"/>
  <c r="AE39" i="25"/>
  <c r="AP9" i="27"/>
  <c r="T38" i="26"/>
  <c r="AK26" i="26"/>
  <c r="O20" i="26"/>
  <c r="AX20" i="26" s="1"/>
  <c r="AK13" i="26"/>
  <c r="L37" i="26"/>
  <c r="R17" i="26"/>
  <c r="N46" i="26"/>
  <c r="X19" i="26"/>
  <c r="K48" i="26"/>
  <c r="AM19" i="26"/>
  <c r="G54" i="26"/>
  <c r="L20" i="26"/>
  <c r="AE9" i="26"/>
  <c r="Q21" i="26"/>
  <c r="W10" i="26"/>
  <c r="AQ21" i="26"/>
  <c r="O11" i="26"/>
  <c r="S9" i="26"/>
  <c r="AL50" i="25"/>
  <c r="S41" i="25"/>
  <c r="G34" i="25"/>
  <c r="W8" i="26"/>
  <c r="E50" i="25"/>
  <c r="H41" i="25"/>
  <c r="F34" i="25"/>
  <c r="I13" i="26"/>
  <c r="AJ51" i="25"/>
  <c r="AP45" i="25"/>
  <c r="AC43" i="25"/>
  <c r="G41" i="25"/>
  <c r="AN38" i="25"/>
  <c r="AG36" i="25"/>
  <c r="AC34" i="25"/>
  <c r="AO32" i="25"/>
  <c r="K31" i="25"/>
  <c r="N29" i="25"/>
  <c r="AI17" i="26"/>
  <c r="AQ8" i="26"/>
  <c r="W23" i="26"/>
  <c r="AB11" i="26"/>
  <c r="AJ7" i="26"/>
  <c r="P5" i="26"/>
  <c r="AI52" i="25"/>
  <c r="AB21" i="26"/>
  <c r="S11" i="26"/>
  <c r="AH7" i="26"/>
  <c r="AA5" i="26"/>
  <c r="Y53" i="25"/>
  <c r="K51" i="25"/>
  <c r="I49" i="25"/>
  <c r="G47" i="25"/>
  <c r="G45" i="25"/>
  <c r="AJ42" i="25"/>
  <c r="Q40" i="25"/>
  <c r="S38" i="25"/>
  <c r="AN10" i="27"/>
  <c r="AD18" i="26"/>
  <c r="AM9" i="26"/>
  <c r="I7" i="26"/>
  <c r="AE52" i="25"/>
  <c r="AD50" i="25"/>
  <c r="AB48" i="25"/>
  <c r="Z46" i="25"/>
  <c r="N44" i="25"/>
  <c r="AG41" i="25"/>
  <c r="AN39" i="25"/>
  <c r="AO37" i="25"/>
  <c r="J36" i="25"/>
  <c r="Y34" i="25"/>
  <c r="AK32" i="25"/>
  <c r="O31" i="25"/>
  <c r="AX31" i="25" s="1"/>
  <c r="AH29" i="25"/>
  <c r="K28" i="25"/>
  <c r="M26" i="25"/>
  <c r="I9" i="26"/>
  <c r="AC50" i="25"/>
  <c r="I45" i="25"/>
  <c r="AQ39" i="25"/>
  <c r="AG35" i="25"/>
  <c r="L32" i="25"/>
  <c r="X29" i="25"/>
  <c r="W27" i="25"/>
  <c r="AF25" i="25"/>
  <c r="I24" i="25"/>
  <c r="T22" i="25"/>
  <c r="AE20" i="25"/>
  <c r="I19" i="25"/>
  <c r="U17" i="25"/>
  <c r="AO15" i="25"/>
  <c r="S14" i="25"/>
  <c r="AE12" i="25"/>
  <c r="H11" i="25"/>
  <c r="AA9" i="25"/>
  <c r="AD7" i="25"/>
  <c r="G6" i="25"/>
  <c r="AD6" i="26"/>
  <c r="AM49" i="25"/>
  <c r="S44" i="25"/>
  <c r="P39" i="25"/>
  <c r="T34" i="25"/>
  <c r="I31" i="25"/>
  <c r="Y28" i="25"/>
  <c r="Z26" i="25"/>
  <c r="AN24" i="25"/>
  <c r="Q23" i="25"/>
  <c r="AB21" i="25"/>
  <c r="AN19" i="25"/>
  <c r="R18" i="25"/>
  <c r="V16" i="25"/>
  <c r="AP14" i="25"/>
  <c r="L13" i="25"/>
  <c r="W11" i="25"/>
  <c r="AP9" i="25"/>
  <c r="S8" i="25"/>
  <c r="AD6" i="25"/>
  <c r="Z7" i="26"/>
  <c r="V50" i="25"/>
  <c r="R44" i="25"/>
  <c r="S7" i="26"/>
  <c r="AF49" i="25"/>
  <c r="M44" i="25"/>
  <c r="K39" i="25"/>
  <c r="R34" i="25"/>
  <c r="F31" i="25"/>
  <c r="J27" i="25"/>
  <c r="T25" i="25"/>
  <c r="AE23" i="25"/>
  <c r="I22" i="25"/>
  <c r="T20" i="25"/>
  <c r="AF18" i="25"/>
  <c r="J17" i="25"/>
  <c r="L7" i="26"/>
  <c r="AX7" i="26" s="1"/>
  <c r="M50" i="25"/>
  <c r="AL44" i="25"/>
  <c r="AG39" i="25"/>
  <c r="G35" i="25"/>
  <c r="AD31" i="25"/>
  <c r="S29" i="25"/>
  <c r="R27" i="25"/>
  <c r="J17" i="26"/>
  <c r="N52" i="25"/>
  <c r="AK46" i="25"/>
  <c r="P41" i="25"/>
  <c r="AF36" i="25"/>
  <c r="F33" i="25"/>
  <c r="H30" i="25"/>
  <c r="L28" i="25"/>
  <c r="L26" i="25"/>
  <c r="L24" i="25"/>
  <c r="W22" i="25"/>
  <c r="AP20" i="25"/>
  <c r="L19" i="25"/>
  <c r="X17" i="25"/>
  <c r="AJ15" i="25"/>
  <c r="F14" i="25"/>
  <c r="Z12" i="25"/>
  <c r="AK10" i="25"/>
  <c r="N9" i="25"/>
  <c r="AG7" i="25"/>
  <c r="J6" i="25"/>
  <c r="AM54" i="20"/>
  <c r="Q53" i="20"/>
  <c r="AI51" i="20"/>
  <c r="E50" i="20"/>
  <c r="Y48" i="20"/>
  <c r="AK46" i="20"/>
  <c r="K43" i="27"/>
  <c r="E53" i="25"/>
  <c r="T47" i="25"/>
  <c r="O41" i="25"/>
  <c r="AX41" i="25" s="1"/>
  <c r="F12" i="27"/>
  <c r="AB14" i="27"/>
  <c r="U24" i="26"/>
  <c r="S15" i="26"/>
  <c r="P46" i="26"/>
  <c r="AQ23" i="26"/>
  <c r="Y11" i="26"/>
  <c r="AN52" i="25"/>
  <c r="K46" i="25"/>
  <c r="W39" i="25"/>
  <c r="AO8" i="27"/>
  <c r="AD37" i="26"/>
  <c r="AC26" i="26"/>
  <c r="G20" i="26"/>
  <c r="AC13" i="26"/>
  <c r="AG35" i="26"/>
  <c r="AI16" i="26"/>
  <c r="K44" i="26"/>
  <c r="H19" i="26"/>
  <c r="H46" i="26"/>
  <c r="W19" i="26"/>
  <c r="E50" i="26"/>
  <c r="AL19" i="26"/>
  <c r="AD36" i="27"/>
  <c r="AQ20" i="26"/>
  <c r="P32" i="27"/>
  <c r="AA21" i="26"/>
  <c r="AF10" i="26"/>
  <c r="H9" i="26"/>
  <c r="Z50" i="25"/>
  <c r="I41" i="25"/>
  <c r="AO33" i="25"/>
  <c r="J8" i="26"/>
  <c r="AI49" i="25"/>
  <c r="AN40" i="25"/>
  <c r="AN33" i="25"/>
  <c r="AM11" i="26"/>
  <c r="X51" i="25"/>
  <c r="AF45" i="25"/>
  <c r="G43" i="25"/>
  <c r="AM40" i="25"/>
  <c r="AE38" i="25"/>
  <c r="X36" i="25"/>
  <c r="U34" i="25"/>
  <c r="AG32" i="25"/>
  <c r="AK30" i="25"/>
  <c r="AL48" i="26"/>
  <c r="AA16" i="26"/>
  <c r="AF8" i="26"/>
  <c r="AP21" i="26"/>
  <c r="V10" i="26"/>
  <c r="V7" i="26"/>
  <c r="F5" i="26"/>
  <c r="M52" i="25"/>
  <c r="F20" i="26"/>
  <c r="Q10" i="26"/>
  <c r="U7" i="26"/>
  <c r="O5" i="26"/>
  <c r="M53" i="25"/>
  <c r="AO50" i="25"/>
  <c r="AO48" i="25"/>
  <c r="N21" i="26"/>
  <c r="V41" i="26"/>
  <c r="AP51" i="26"/>
  <c r="W11" i="26"/>
  <c r="E12" i="26"/>
  <c r="AI13" i="26"/>
  <c r="AF35" i="25"/>
  <c r="AD35" i="25"/>
  <c r="J44" i="25"/>
  <c r="L35" i="25"/>
  <c r="V25" i="26"/>
  <c r="R8" i="26"/>
  <c r="AJ13" i="26"/>
  <c r="AE51" i="25"/>
  <c r="AK44" i="25"/>
  <c r="AK38" i="25"/>
  <c r="K16" i="26"/>
  <c r="AH54" i="25"/>
  <c r="H49" i="25"/>
  <c r="W43" i="25"/>
  <c r="AF37" i="25"/>
  <c r="S33" i="25"/>
  <c r="R29" i="25"/>
  <c r="AK7" i="26"/>
  <c r="F41" i="25"/>
  <c r="X31" i="25"/>
  <c r="W25" i="25"/>
  <c r="E21" i="25"/>
  <c r="E17" i="25"/>
  <c r="W12" i="25"/>
  <c r="L8" i="25"/>
  <c r="AG54" i="25"/>
  <c r="AI38" i="25"/>
  <c r="AG29" i="25"/>
  <c r="AE25" i="25"/>
  <c r="AA22" i="25"/>
  <c r="H19" i="25"/>
  <c r="AF15" i="25"/>
  <c r="N12" i="25"/>
  <c r="J9" i="25"/>
  <c r="AM5" i="25"/>
  <c r="AE47" i="25"/>
  <c r="U53" i="25"/>
  <c r="Y41" i="25"/>
  <c r="V32" i="25"/>
  <c r="E28" i="25"/>
  <c r="V24" i="25"/>
  <c r="R21" i="25"/>
  <c r="AP17" i="25"/>
  <c r="Q53" i="25"/>
  <c r="F42" i="25"/>
  <c r="Z33" i="25"/>
  <c r="V28" i="25"/>
  <c r="M5" i="26"/>
  <c r="F44" i="25"/>
  <c r="AB34" i="25"/>
  <c r="G29" i="25"/>
  <c r="J25" i="25"/>
  <c r="AF21" i="25"/>
  <c r="N18" i="25"/>
  <c r="AL14" i="25"/>
  <c r="R12" i="25"/>
  <c r="AL9" i="25"/>
  <c r="G8" i="25"/>
  <c r="R6" i="25"/>
  <c r="AE54" i="20"/>
  <c r="AP52" i="20"/>
  <c r="K51" i="20"/>
  <c r="O49" i="20"/>
  <c r="AX49" i="20" s="1"/>
  <c r="AA47" i="20"/>
  <c r="AE45" i="20"/>
  <c r="G54" i="25"/>
  <c r="AE46" i="25"/>
  <c r="I40" i="25"/>
  <c r="R35" i="25"/>
  <c r="O32" i="25"/>
  <c r="AX32" i="25" s="1"/>
  <c r="AK29" i="25"/>
  <c r="AQ27" i="25"/>
  <c r="K26" i="25"/>
  <c r="AA24" i="25"/>
  <c r="AD22" i="25"/>
  <c r="G21" i="25"/>
  <c r="AA19" i="25"/>
  <c r="AM17" i="25"/>
  <c r="Q16" i="25"/>
  <c r="AC14" i="25"/>
  <c r="G13" i="25"/>
  <c r="Z11" i="25"/>
  <c r="AC9" i="25"/>
  <c r="F8" i="25"/>
  <c r="Y6" i="25"/>
  <c r="X53" i="20"/>
  <c r="AP51" i="20"/>
  <c r="L50" i="20"/>
  <c r="X48" i="20"/>
  <c r="AJ46" i="20"/>
  <c r="F45" i="20"/>
  <c r="Y43" i="20"/>
  <c r="AK41" i="20"/>
  <c r="N40" i="20"/>
  <c r="AH38" i="20"/>
  <c r="AL36" i="20"/>
  <c r="P35" i="20"/>
  <c r="AI33" i="20"/>
  <c r="E32" i="20"/>
  <c r="AM38" i="25"/>
  <c r="O27" i="25"/>
  <c r="AF22" i="25"/>
  <c r="AE18" i="25"/>
  <c r="E15" i="25"/>
  <c r="AB11" i="25"/>
  <c r="Y8" i="25"/>
  <c r="I5" i="25"/>
  <c r="AQ52" i="20"/>
  <c r="AN50" i="20"/>
  <c r="AL48" i="20"/>
  <c r="AL46" i="20"/>
  <c r="AM44" i="20"/>
  <c r="AD38" i="25"/>
  <c r="K27" i="25"/>
  <c r="AC22" i="25"/>
  <c r="AB18" i="25"/>
  <c r="AB14" i="25"/>
  <c r="Y11" i="25"/>
  <c r="H8" i="25"/>
  <c r="G5" i="25"/>
  <c r="U53" i="20"/>
  <c r="Q51" i="20"/>
  <c r="Q49" i="20"/>
  <c r="O47" i="20"/>
  <c r="AX47" i="20" s="1"/>
  <c r="E45" i="20"/>
  <c r="O43" i="20"/>
  <c r="Q41" i="20"/>
  <c r="R39" i="20"/>
  <c r="AC37" i="20"/>
  <c r="AM35" i="20"/>
  <c r="AN33" i="20"/>
  <c r="AP31" i="20"/>
  <c r="P38" i="25"/>
  <c r="AP27" i="25"/>
  <c r="F23" i="25"/>
  <c r="E19" i="25"/>
  <c r="Y14" i="25"/>
  <c r="F11" i="25"/>
  <c r="E8" i="25"/>
  <c r="F5" i="25"/>
  <c r="T53" i="20"/>
  <c r="P51" i="20"/>
  <c r="P49" i="20"/>
  <c r="X46" i="20"/>
  <c r="J44" i="20"/>
  <c r="T42" i="20"/>
  <c r="AC40" i="20"/>
  <c r="AE38" i="20"/>
  <c r="AG36" i="20"/>
  <c r="AQ34" i="20"/>
  <c r="L33" i="20"/>
  <c r="N31" i="20"/>
  <c r="U29" i="25"/>
  <c r="Y21" i="25"/>
  <c r="AD15" i="25"/>
  <c r="L12" i="25"/>
  <c r="H9" i="25"/>
  <c r="AD5" i="25"/>
  <c r="AM53" i="20"/>
  <c r="AK51" i="20"/>
  <c r="Y49" i="20"/>
  <c r="AQ46" i="20"/>
  <c r="AJ44" i="20"/>
  <c r="AB9" i="26"/>
  <c r="AF34" i="26"/>
  <c r="R27" i="26"/>
  <c r="Q35" i="26"/>
  <c r="AF45" i="26"/>
  <c r="AI8" i="26"/>
  <c r="AA32" i="25"/>
  <c r="Z32" i="25"/>
  <c r="AM42" i="25"/>
  <c r="M34" i="25"/>
  <c r="P15" i="26"/>
  <c r="K7" i="26"/>
  <c r="AN9" i="26"/>
  <c r="AE50" i="25"/>
  <c r="AA44" i="25"/>
  <c r="J38" i="25"/>
  <c r="N11" i="26"/>
  <c r="X54" i="25"/>
  <c r="R48" i="25"/>
  <c r="M42" i="25"/>
  <c r="W37" i="25"/>
  <c r="AC32" i="25"/>
  <c r="AA28" i="25"/>
  <c r="AK6" i="26"/>
  <c r="T39" i="25"/>
  <c r="O30" i="25"/>
  <c r="AX30" i="25" s="1"/>
  <c r="O25" i="25"/>
  <c r="W20" i="25"/>
  <c r="O16" i="25"/>
  <c r="AX16" i="25" s="1"/>
  <c r="O12" i="25"/>
  <c r="AX12" i="25" s="1"/>
  <c r="V7" i="25"/>
  <c r="L51" i="25"/>
  <c r="K38" i="25"/>
  <c r="L29" i="25"/>
  <c r="N25" i="25"/>
  <c r="K22" i="25"/>
  <c r="AH18" i="25"/>
  <c r="P15" i="25"/>
  <c r="AM11" i="25"/>
  <c r="AI8" i="25"/>
  <c r="L21" i="26"/>
  <c r="R46" i="25"/>
  <c r="AF51" i="25"/>
  <c r="R40" i="25"/>
  <c r="AF31" i="25"/>
  <c r="AC27" i="25"/>
  <c r="F24" i="25"/>
  <c r="AJ20" i="25"/>
  <c r="Z17" i="25"/>
  <c r="AC51" i="25"/>
  <c r="AL40" i="25"/>
  <c r="AJ32" i="25"/>
  <c r="AK27" i="25"/>
  <c r="K54" i="25"/>
  <c r="AF42" i="25"/>
  <c r="AL33" i="25"/>
  <c r="AD28" i="25"/>
  <c r="AB24" i="25"/>
  <c r="P21" i="25"/>
  <c r="AN17" i="25"/>
  <c r="AD14" i="25"/>
  <c r="J12" i="25"/>
  <c r="AD9" i="25"/>
  <c r="AO7" i="25"/>
  <c r="AQ5" i="25"/>
  <c r="W54" i="20"/>
  <c r="AH52" i="20"/>
  <c r="AK50" i="20"/>
  <c r="G49" i="20"/>
  <c r="S47" i="20"/>
  <c r="W45" i="20"/>
  <c r="J52" i="25"/>
  <c r="E46" i="25"/>
  <c r="Y39" i="25"/>
  <c r="AQ34" i="25"/>
  <c r="AO31" i="25"/>
  <c r="AA29" i="25"/>
  <c r="AH27" i="25"/>
  <c r="AQ25" i="25"/>
  <c r="S24" i="25"/>
  <c r="V22" i="25"/>
  <c r="AO20" i="25"/>
  <c r="S19" i="25"/>
  <c r="AE17" i="25"/>
  <c r="I16" i="25"/>
  <c r="U14" i="25"/>
  <c r="AO12" i="25"/>
  <c r="R11" i="25"/>
  <c r="U9" i="25"/>
  <c r="AN7" i="25"/>
  <c r="Q6" i="25"/>
  <c r="AL54" i="20"/>
  <c r="P53" i="20"/>
  <c r="AH51" i="20"/>
  <c r="AL49" i="20"/>
  <c r="P48" i="20"/>
  <c r="AB46" i="20"/>
  <c r="AN44" i="20"/>
  <c r="Q43" i="20"/>
  <c r="AC41" i="20"/>
  <c r="F40" i="20"/>
  <c r="Z38" i="20"/>
  <c r="AD36" i="20"/>
  <c r="H35" i="20"/>
  <c r="AA33" i="20"/>
  <c r="AM31" i="20"/>
  <c r="AD36" i="25"/>
  <c r="Y26" i="25"/>
  <c r="J22" i="25"/>
  <c r="I18" i="25"/>
  <c r="AE14" i="25"/>
  <c r="L11" i="25"/>
  <c r="I8" i="25"/>
  <c r="AE52" i="20"/>
  <c r="AD50" i="20"/>
  <c r="AB48" i="20"/>
  <c r="Z46" i="20"/>
  <c r="AD44" i="20"/>
  <c r="V36" i="25"/>
  <c r="S26" i="25"/>
  <c r="H22" i="25"/>
  <c r="G18" i="25"/>
  <c r="L14" i="25"/>
  <c r="I11" i="25"/>
  <c r="AH7" i="25"/>
  <c r="K53" i="20"/>
  <c r="G51" i="20"/>
  <c r="E49" i="20"/>
  <c r="E47" i="20"/>
  <c r="AL44" i="20"/>
  <c r="F43" i="20"/>
  <c r="H41" i="20"/>
  <c r="I39" i="20"/>
  <c r="S37" i="20"/>
  <c r="AD35" i="20"/>
  <c r="AE33" i="20"/>
  <c r="AG31" i="20"/>
  <c r="K36" i="25"/>
  <c r="F27" i="25"/>
  <c r="Z22" i="25"/>
  <c r="Y18" i="25"/>
  <c r="I14" i="25"/>
  <c r="AF10" i="25"/>
  <c r="AE7" i="25"/>
  <c r="J53" i="20"/>
  <c r="F51" i="20"/>
  <c r="AJ48" i="20"/>
  <c r="N46" i="20"/>
  <c r="AP43" i="20"/>
  <c r="J42" i="20"/>
  <c r="T40" i="20"/>
  <c r="V38" i="20"/>
  <c r="X36" i="20"/>
  <c r="AH34" i="20"/>
  <c r="AI32" i="20"/>
  <c r="AQ54" i="25"/>
  <c r="AB28" i="25"/>
  <c r="X20" i="25"/>
  <c r="N15" i="25"/>
  <c r="AK11" i="25"/>
  <c r="AH8" i="25"/>
  <c r="Q5" i="25"/>
  <c r="AC53" i="20"/>
  <c r="Y51" i="20"/>
  <c r="M49" i="20"/>
  <c r="AG46" i="20"/>
  <c r="Q51" i="25"/>
  <c r="N29" i="26"/>
  <c r="S20" i="26"/>
  <c r="P23" i="26"/>
  <c r="X24" i="26"/>
  <c r="P18" i="26"/>
  <c r="V14" i="26"/>
  <c r="AL25" i="26"/>
  <c r="AM41" i="25"/>
  <c r="O33" i="25"/>
  <c r="AX33" i="25" s="1"/>
  <c r="AC10" i="26"/>
  <c r="AL5" i="26"/>
  <c r="AB8" i="26"/>
  <c r="AE49" i="25"/>
  <c r="Z43" i="25"/>
  <c r="AP37" i="25"/>
  <c r="W9" i="26"/>
  <c r="L53" i="25"/>
  <c r="F48" i="25"/>
  <c r="W41" i="25"/>
  <c r="AB36" i="25"/>
  <c r="U32" i="25"/>
  <c r="AJ27" i="25"/>
  <c r="AP52" i="25"/>
  <c r="AL38" i="25"/>
  <c r="M29" i="25"/>
  <c r="Y24" i="25"/>
  <c r="O20" i="25"/>
  <c r="AX20" i="25" s="1"/>
  <c r="AG15" i="25"/>
  <c r="X11" i="25"/>
  <c r="N7" i="25"/>
  <c r="J49" i="25"/>
  <c r="K35" i="25"/>
  <c r="P28" i="25"/>
  <c r="AF24" i="25"/>
  <c r="T21" i="25"/>
  <c r="J18" i="25"/>
  <c r="AH14" i="25"/>
  <c r="O11" i="25"/>
  <c r="K8" i="25"/>
  <c r="Z6" i="26"/>
  <c r="AB43" i="25"/>
  <c r="AQ48" i="25"/>
  <c r="AC38" i="25"/>
  <c r="AI30" i="25"/>
  <c r="AP26" i="25"/>
  <c r="W23" i="25"/>
  <c r="L20" i="25"/>
  <c r="AJ16" i="25"/>
  <c r="AA49" i="25"/>
  <c r="F39" i="25"/>
  <c r="Q31" i="25"/>
  <c r="I27" i="25"/>
  <c r="W51" i="25"/>
  <c r="AJ40" i="25"/>
  <c r="AF32" i="25"/>
  <c r="AI27" i="25"/>
  <c r="AK23" i="25"/>
  <c r="AH20" i="25"/>
  <c r="P17" i="25"/>
  <c r="V14" i="25"/>
  <c r="AI11" i="25"/>
  <c r="V9" i="25"/>
  <c r="Y7" i="25"/>
  <c r="AI5" i="25"/>
  <c r="O54" i="20"/>
  <c r="AX54" i="20" s="1"/>
  <c r="AY54" i="20" s="1"/>
  <c r="Z52" i="20"/>
  <c r="AC50" i="20"/>
  <c r="AO48" i="20"/>
  <c r="K47" i="20"/>
  <c r="F36" i="26"/>
  <c r="V51" i="25"/>
  <c r="R45" i="25"/>
  <c r="T38" i="25"/>
  <c r="AA34" i="25"/>
  <c r="Z31" i="25"/>
  <c r="P29" i="25"/>
  <c r="Y27" i="25"/>
  <c r="AH25" i="25"/>
  <c r="K24" i="25"/>
  <c r="N22" i="25"/>
  <c r="AG20" i="25"/>
  <c r="K19" i="25"/>
  <c r="W17" i="25"/>
  <c r="AQ15" i="25"/>
  <c r="M14" i="25"/>
  <c r="AG12" i="25"/>
  <c r="J11" i="25"/>
  <c r="M9" i="25"/>
  <c r="AF7" i="25"/>
  <c r="I6" i="25"/>
  <c r="AD54" i="20"/>
  <c r="H53" i="20"/>
  <c r="Z51" i="20"/>
  <c r="AD49" i="20"/>
  <c r="H48" i="20"/>
  <c r="T46" i="20"/>
  <c r="AF44" i="20"/>
  <c r="I43" i="20"/>
  <c r="U41" i="20"/>
  <c r="AN39" i="20"/>
  <c r="R38" i="20"/>
  <c r="V36" i="20"/>
  <c r="AO34" i="20"/>
  <c r="S33" i="20"/>
  <c r="AE31" i="20"/>
  <c r="AC33" i="25"/>
  <c r="AG25" i="25"/>
  <c r="AG21" i="25"/>
  <c r="AD17" i="25"/>
  <c r="O14" i="25"/>
  <c r="AX14" i="25" s="1"/>
  <c r="AL10" i="25"/>
  <c r="AI7" i="25"/>
  <c r="AH54" i="20"/>
  <c r="U52" i="20"/>
  <c r="R50" i="20"/>
  <c r="R48" i="20"/>
  <c r="P46" i="20"/>
  <c r="U44" i="20"/>
  <c r="AP34" i="25"/>
  <c r="AC25" i="25"/>
  <c r="AD21" i="25"/>
  <c r="AA17" i="25"/>
  <c r="AL13" i="25"/>
  <c r="AI10" i="25"/>
  <c r="R7" i="25"/>
  <c r="AQ54" i="20"/>
  <c r="AN52" i="20"/>
  <c r="AM50" i="20"/>
  <c r="AK48" i="20"/>
  <c r="AI46" i="20"/>
  <c r="AC44" i="20"/>
  <c r="AM42" i="20"/>
  <c r="AN40" i="20"/>
  <c r="AO38" i="20"/>
  <c r="J37" i="20"/>
  <c r="U35" i="20"/>
  <c r="V33" i="20"/>
  <c r="X31" i="20"/>
  <c r="AI34" i="25"/>
  <c r="P26" i="25"/>
  <c r="E22" i="25"/>
  <c r="Y17" i="25"/>
  <c r="AI13" i="25"/>
  <c r="P10" i="25"/>
  <c r="O7" i="25"/>
  <c r="AP54" i="20"/>
  <c r="AM52" i="20"/>
  <c r="AL50" i="20"/>
  <c r="Z48" i="20"/>
  <c r="AH45" i="20"/>
  <c r="AF43" i="20"/>
  <c r="AQ41" i="20"/>
  <c r="K40" i="20"/>
  <c r="M38" i="20"/>
  <c r="O36" i="20"/>
  <c r="X34" i="20"/>
  <c r="Z32" i="20"/>
  <c r="Q49" i="25"/>
  <c r="AM27" i="25"/>
  <c r="W19" i="25"/>
  <c r="AN14" i="25"/>
  <c r="U11" i="25"/>
  <c r="R8" i="25"/>
  <c r="E5" i="25"/>
  <c r="S53" i="20"/>
  <c r="O51" i="20"/>
  <c r="AI48" i="20"/>
  <c r="W46" i="20"/>
  <c r="AP8" i="27"/>
  <c r="AE44" i="25"/>
  <c r="O25" i="26"/>
  <c r="AX25" i="26" s="1"/>
  <c r="AD14" i="26"/>
  <c r="P17" i="26"/>
  <c r="V18" i="26"/>
  <c r="E7" i="26"/>
  <c r="AQ5" i="26"/>
  <c r="I8" i="26"/>
  <c r="AD40" i="25"/>
  <c r="Y32" i="25"/>
  <c r="AQ31" i="27"/>
  <c r="AJ54" i="25"/>
  <c r="J7" i="26"/>
  <c r="AC48" i="25"/>
  <c r="X42" i="25"/>
  <c r="F37" i="25"/>
  <c r="J9" i="26"/>
  <c r="U52" i="25"/>
  <c r="F47" i="25"/>
  <c r="K41" i="25"/>
  <c r="AQ35" i="25"/>
  <c r="AE31" i="25"/>
  <c r="AB27" i="25"/>
  <c r="AP49" i="25"/>
  <c r="AA36" i="25"/>
  <c r="AJ28" i="25"/>
  <c r="AP23" i="25"/>
  <c r="Y19" i="25"/>
  <c r="Y15" i="25"/>
  <c r="AP10" i="25"/>
  <c r="W6" i="25"/>
  <c r="U48" i="25"/>
  <c r="AD33" i="25"/>
  <c r="G28" i="25"/>
  <c r="X24" i="25"/>
  <c r="L21" i="25"/>
  <c r="AJ17" i="25"/>
  <c r="Z14" i="25"/>
  <c r="G11" i="25"/>
  <c r="AK7" i="25"/>
  <c r="AC5" i="26"/>
  <c r="O42" i="25"/>
  <c r="Q48" i="25"/>
  <c r="V37" i="25"/>
  <c r="W30" i="25"/>
  <c r="AG26" i="25"/>
  <c r="O23" i="25"/>
  <c r="AL19" i="25"/>
  <c r="AB16" i="25"/>
  <c r="AP48" i="25"/>
  <c r="Z38" i="25"/>
  <c r="E31" i="25"/>
  <c r="AO26" i="25"/>
  <c r="AM50" i="25"/>
  <c r="J40" i="25"/>
  <c r="P32" i="25"/>
  <c r="Z27" i="25"/>
  <c r="AC23" i="25"/>
  <c r="Z20" i="25"/>
  <c r="H17" i="25"/>
  <c r="AN13" i="25"/>
  <c r="AA11" i="25"/>
  <c r="F9" i="25"/>
  <c r="Q7" i="25"/>
  <c r="AA5" i="25"/>
  <c r="G54" i="20"/>
  <c r="R52" i="20"/>
  <c r="U50" i="20"/>
  <c r="AG48" i="20"/>
  <c r="AC46" i="20"/>
  <c r="W24" i="26"/>
  <c r="AG50" i="25"/>
  <c r="AC44" i="25"/>
  <c r="AJ37" i="25"/>
  <c r="K34" i="25"/>
  <c r="N31" i="25"/>
  <c r="F29" i="25"/>
  <c r="P27" i="25"/>
  <c r="Y25" i="25"/>
  <c r="AJ23" i="25"/>
  <c r="F22" i="25"/>
  <c r="Y20" i="25"/>
  <c r="AK18" i="25"/>
  <c r="O17" i="25"/>
  <c r="AX17" i="25" s="1"/>
  <c r="AI15" i="25"/>
  <c r="E14" i="25"/>
  <c r="Y12" i="25"/>
  <c r="AJ10" i="25"/>
  <c r="E9" i="25"/>
  <c r="X7" i="25"/>
  <c r="AP5" i="25"/>
  <c r="V54" i="20"/>
  <c r="AO52" i="20"/>
  <c r="R51" i="20"/>
  <c r="V49" i="20"/>
  <c r="AP47" i="20"/>
  <c r="L46" i="20"/>
  <c r="X44" i="20"/>
  <c r="AQ42" i="20"/>
  <c r="M41" i="20"/>
  <c r="AF39" i="20"/>
  <c r="J38" i="20"/>
  <c r="N36" i="20"/>
  <c r="AG34" i="20"/>
  <c r="K33" i="20"/>
  <c r="W31" i="20"/>
  <c r="G32" i="25"/>
  <c r="K25" i="25"/>
  <c r="K21" i="25"/>
  <c r="I17" i="25"/>
  <c r="AO13" i="25"/>
  <c r="V10" i="25"/>
  <c r="S7" i="25"/>
  <c r="X54" i="20"/>
  <c r="K52" i="20"/>
  <c r="H50" i="20"/>
  <c r="F48" i="20"/>
  <c r="F46" i="20"/>
  <c r="L44" i="20"/>
  <c r="T33" i="25"/>
  <c r="H25" i="25"/>
  <c r="I21" i="25"/>
  <c r="F17" i="25"/>
  <c r="V13" i="25"/>
  <c r="S10" i="25"/>
  <c r="AQ6" i="25"/>
  <c r="AG54" i="20"/>
  <c r="AD52" i="20"/>
  <c r="AA50" i="20"/>
  <c r="AA48" i="20"/>
  <c r="Y46" i="20"/>
  <c r="T44" i="20"/>
  <c r="AD42" i="20"/>
  <c r="AE40" i="20"/>
  <c r="AF38" i="20"/>
  <c r="AQ36" i="20"/>
  <c r="L35" i="20"/>
  <c r="M33" i="20"/>
  <c r="O31" i="20"/>
  <c r="AX31" i="20" s="1"/>
  <c r="M33" i="25"/>
  <c r="AA25" i="25"/>
  <c r="AA21" i="25"/>
  <c r="X16" i="25"/>
  <c r="S13" i="25"/>
  <c r="AO9" i="25"/>
  <c r="AN6" i="25"/>
  <c r="AF54" i="20"/>
  <c r="AC52" i="20"/>
  <c r="Z50" i="20"/>
  <c r="N48" i="20"/>
  <c r="X45" i="20"/>
  <c r="W43" i="20"/>
  <c r="AH41" i="20"/>
  <c r="AI39" i="20"/>
  <c r="AK37" i="20"/>
  <c r="E36" i="20"/>
  <c r="O34" i="20"/>
  <c r="Q32" i="20"/>
  <c r="S40" i="25"/>
  <c r="J26" i="25"/>
  <c r="W18" i="25"/>
  <c r="X14" i="25"/>
  <c r="E11" i="25"/>
  <c r="AB7" i="25"/>
  <c r="G53" i="20"/>
  <c r="E51" i="20"/>
  <c r="W48" i="20"/>
  <c r="K46" i="20"/>
  <c r="I44" i="20"/>
  <c r="I42" i="20"/>
  <c r="S40" i="20"/>
  <c r="H42" i="26"/>
  <c r="T41" i="25"/>
  <c r="AK21" i="26"/>
  <c r="T29" i="27"/>
  <c r="AJ11" i="26"/>
  <c r="L13" i="26"/>
  <c r="AM52" i="25"/>
  <c r="F52" i="25"/>
  <c r="AL53" i="25"/>
  <c r="Z39" i="25"/>
  <c r="AA31" i="25"/>
  <c r="S27" i="26"/>
  <c r="Z53" i="25"/>
  <c r="F6" i="26"/>
  <c r="AC47" i="25"/>
  <c r="N42" i="25"/>
  <c r="AX42" i="25" s="1"/>
  <c r="J45" i="26"/>
  <c r="AG7" i="26"/>
  <c r="K52" i="25"/>
  <c r="P46" i="25"/>
  <c r="P40" i="25"/>
  <c r="AH35" i="25"/>
  <c r="G31" i="25"/>
  <c r="AC26" i="25"/>
  <c r="K49" i="25"/>
  <c r="O35" i="25"/>
  <c r="AX35" i="25" s="1"/>
  <c r="AY35" i="25" s="1"/>
  <c r="AO27" i="25"/>
  <c r="AH23" i="25"/>
  <c r="AQ18" i="25"/>
  <c r="AI14" i="25"/>
  <c r="AH10" i="25"/>
  <c r="AN5" i="25"/>
  <c r="AI45" i="25"/>
  <c r="N33" i="25"/>
  <c r="AE27" i="25"/>
  <c r="H24" i="25"/>
  <c r="AD20" i="25"/>
  <c r="T17" i="25"/>
  <c r="J14" i="25"/>
  <c r="AG10" i="25"/>
  <c r="U7" i="25"/>
  <c r="AA53" i="25"/>
  <c r="AP28" i="26"/>
  <c r="AO46" i="25"/>
  <c r="T36" i="25"/>
  <c r="AO29" i="25"/>
  <c r="O26" i="25"/>
  <c r="AX26" i="25" s="1"/>
  <c r="AO22" i="25"/>
  <c r="V19" i="25"/>
  <c r="AE40" i="26"/>
  <c r="AA47" i="25"/>
  <c r="AJ36" i="25"/>
  <c r="T30" i="25"/>
  <c r="W26" i="25"/>
  <c r="W49" i="25"/>
  <c r="E39" i="25"/>
  <c r="AC31" i="25"/>
  <c r="H27" i="25"/>
  <c r="M23" i="25"/>
  <c r="J20" i="25"/>
  <c r="AH16" i="25"/>
  <c r="AF13" i="25"/>
  <c r="S11" i="25"/>
  <c r="AM8" i="25"/>
  <c r="I7" i="25"/>
  <c r="S5" i="25"/>
  <c r="AO53" i="20"/>
  <c r="J52" i="20"/>
  <c r="M50" i="20"/>
  <c r="Q48" i="20"/>
  <c r="U46" i="20"/>
  <c r="AI9" i="26"/>
  <c r="G50" i="25"/>
  <c r="O43" i="25"/>
  <c r="M37" i="25"/>
  <c r="AK33" i="25"/>
  <c r="AQ30" i="25"/>
  <c r="AL28" i="25"/>
  <c r="G27" i="25"/>
  <c r="Q25" i="25"/>
  <c r="AB23" i="25"/>
  <c r="AM21" i="25"/>
  <c r="Q20" i="25"/>
  <c r="AC18" i="25"/>
  <c r="G17" i="25"/>
  <c r="AA15" i="25"/>
  <c r="AM13" i="25"/>
  <c r="Q12" i="25"/>
  <c r="AB10" i="25"/>
  <c r="AL8" i="25"/>
  <c r="P7" i="25"/>
  <c r="AH5" i="25"/>
  <c r="N54" i="20"/>
  <c r="AG52" i="20"/>
  <c r="J51" i="20"/>
  <c r="N49" i="20"/>
  <c r="AH47" i="20"/>
  <c r="AL45" i="20"/>
  <c r="P44" i="20"/>
  <c r="AI42" i="20"/>
  <c r="E41" i="20"/>
  <c r="X39" i="20"/>
  <c r="AJ37" i="20"/>
  <c r="F36" i="20"/>
  <c r="Y34" i="20"/>
  <c r="AK32" i="20"/>
  <c r="AQ6" i="26"/>
  <c r="AJ30" i="25"/>
  <c r="AE24" i="25"/>
  <c r="AF20" i="25"/>
  <c r="AC16" i="25"/>
  <c r="Y13" i="25"/>
  <c r="F10" i="25"/>
  <c r="AB6" i="25"/>
  <c r="L54" i="20"/>
  <c r="AN51" i="20"/>
  <c r="AN49" i="20"/>
  <c r="AL47" i="20"/>
  <c r="AJ45" i="20"/>
  <c r="AI43" i="20"/>
  <c r="AN31" i="25"/>
  <c r="AC24" i="25"/>
  <c r="AC20" i="25"/>
  <c r="AA16" i="25"/>
  <c r="F13" i="25"/>
  <c r="AB9" i="25"/>
  <c r="AA6" i="25"/>
  <c r="U54" i="20"/>
  <c r="T52" i="20"/>
  <c r="Q50" i="20"/>
  <c r="O48" i="20"/>
  <c r="AX48" i="20" s="1"/>
  <c r="O46" i="20"/>
  <c r="AX46" i="20" s="1"/>
  <c r="K44" i="20"/>
  <c r="U42" i="20"/>
  <c r="U40" i="20"/>
  <c r="W38" i="20"/>
  <c r="AH36" i="20"/>
  <c r="AI34" i="20"/>
  <c r="AJ32" i="20"/>
  <c r="G31" i="20"/>
  <c r="AG31" i="25"/>
  <c r="E25" i="25"/>
  <c r="F21" i="25"/>
  <c r="E16" i="25"/>
  <c r="AC12" i="25"/>
  <c r="Y9" i="25"/>
  <c r="X6" i="25"/>
  <c r="T54" i="20"/>
  <c r="S52" i="20"/>
  <c r="P50" i="20"/>
  <c r="AJ47" i="20"/>
  <c r="M45" i="20"/>
  <c r="N43" i="20"/>
  <c r="Y41" i="20"/>
  <c r="Z39" i="20"/>
  <c r="AA37" i="20"/>
  <c r="AL35" i="20"/>
  <c r="F34" i="20"/>
  <c r="H32" i="20"/>
  <c r="G38" i="25"/>
  <c r="X25" i="25"/>
  <c r="AQ17" i="25"/>
  <c r="H14" i="25"/>
  <c r="AE10" i="25"/>
  <c r="L7" i="25"/>
  <c r="AO54" i="20"/>
  <c r="AL52" i="20"/>
  <c r="AI50" i="20"/>
  <c r="M48" i="20"/>
  <c r="AQ45" i="20"/>
  <c r="AE36" i="26"/>
  <c r="I38" i="25"/>
  <c r="AI18" i="26"/>
  <c r="AE32" i="26"/>
  <c r="P35" i="26"/>
  <c r="I45" i="26"/>
  <c r="Z48" i="25"/>
  <c r="W47" i="25"/>
  <c r="AH50" i="25"/>
  <c r="V38" i="25"/>
  <c r="U30" i="25"/>
  <c r="T20" i="26"/>
  <c r="AP15" i="28"/>
  <c r="E5" i="26"/>
  <c r="AM46" i="25"/>
  <c r="AI40" i="25"/>
  <c r="V36" i="26"/>
  <c r="AL6" i="26"/>
  <c r="H51" i="25"/>
  <c r="F46" i="25"/>
  <c r="AD39" i="25"/>
  <c r="AO34" i="25"/>
  <c r="AO30" i="25"/>
  <c r="E26" i="25"/>
  <c r="Y46" i="25"/>
  <c r="AN34" i="25"/>
  <c r="N27" i="25"/>
  <c r="AJ22" i="25"/>
  <c r="AI18" i="25"/>
  <c r="K14" i="25"/>
  <c r="AQ9" i="25"/>
  <c r="AF5" i="25"/>
  <c r="AH43" i="25"/>
  <c r="AH31" i="25"/>
  <c r="M27" i="25"/>
  <c r="AG23" i="25"/>
  <c r="N20" i="25"/>
  <c r="AL16" i="25"/>
  <c r="AB13" i="25"/>
  <c r="Q10" i="25"/>
  <c r="E7" i="25"/>
  <c r="AI51" i="25"/>
  <c r="E11" i="26"/>
  <c r="AB45" i="25"/>
  <c r="I35" i="25"/>
  <c r="T29" i="25"/>
  <c r="AK25" i="25"/>
  <c r="Y22" i="25"/>
  <c r="F19" i="25"/>
  <c r="N10" i="26"/>
  <c r="I46" i="25"/>
  <c r="AP35" i="25"/>
  <c r="AN29" i="25"/>
  <c r="AJ25" i="25"/>
  <c r="J48" i="25"/>
  <c r="AN37" i="25"/>
  <c r="AF30" i="25"/>
  <c r="AE26" i="25"/>
  <c r="AM22" i="25"/>
  <c r="AB19" i="25"/>
  <c r="R16" i="25"/>
  <c r="P13" i="25"/>
  <c r="AC10" i="25"/>
  <c r="AE8" i="25"/>
  <c r="AP6" i="25"/>
  <c r="K5" i="25"/>
  <c r="AG53" i="20"/>
  <c r="AQ51" i="20"/>
  <c r="AM49" i="20"/>
  <c r="I48" i="20"/>
  <c r="M46" i="20"/>
  <c r="H8" i="26"/>
  <c r="T49" i="25"/>
  <c r="AB42" i="25"/>
  <c r="AE36" i="25"/>
  <c r="U33" i="25"/>
  <c r="AE30" i="25"/>
  <c r="AC28" i="25"/>
  <c r="AM26" i="25"/>
  <c r="I25" i="25"/>
  <c r="T23" i="25"/>
  <c r="AE21" i="25"/>
  <c r="I20" i="25"/>
  <c r="U18" i="25"/>
  <c r="AO16" i="25"/>
  <c r="S15" i="25"/>
  <c r="AE13" i="25"/>
  <c r="I12" i="25"/>
  <c r="T10" i="25"/>
  <c r="AD8" i="25"/>
  <c r="H7" i="25"/>
  <c r="Z5" i="25"/>
  <c r="F54" i="20"/>
  <c r="Y52" i="20"/>
  <c r="AJ50" i="20"/>
  <c r="F49" i="20"/>
  <c r="Z47" i="20"/>
  <c r="AD45" i="20"/>
  <c r="H44" i="20"/>
  <c r="AA42" i="20"/>
  <c r="AL40" i="20"/>
  <c r="P39" i="20"/>
  <c r="AB37" i="20"/>
  <c r="AN35" i="20"/>
  <c r="Q34" i="20"/>
  <c r="AC32" i="20"/>
  <c r="S51" i="25"/>
  <c r="AJ29" i="25"/>
  <c r="J24" i="25"/>
  <c r="K20" i="25"/>
  <c r="K16" i="25"/>
  <c r="I13" i="25"/>
  <c r="AE9" i="25"/>
  <c r="L6" i="25"/>
  <c r="AH53" i="20"/>
  <c r="AD51" i="20"/>
  <c r="AB49" i="20"/>
  <c r="AB47" i="20"/>
  <c r="Z45" i="20"/>
  <c r="AG14" i="26"/>
  <c r="AB30" i="25"/>
  <c r="G24" i="25"/>
  <c r="H20" i="25"/>
  <c r="H16" i="25"/>
  <c r="AF12" i="25"/>
  <c r="L9" i="25"/>
  <c r="K6" i="25"/>
  <c r="K54" i="20"/>
  <c r="H52" i="20"/>
  <c r="G50" i="20"/>
  <c r="E48" i="20"/>
  <c r="AI45" i="20"/>
  <c r="AQ43" i="20"/>
  <c r="L42" i="20"/>
  <c r="L40" i="20"/>
  <c r="N38" i="20"/>
  <c r="Y36" i="20"/>
  <c r="Z34" i="20"/>
  <c r="AA32" i="20"/>
  <c r="AQ49" i="25"/>
  <c r="X30" i="25"/>
  <c r="Z24" i="25"/>
  <c r="AA20" i="25"/>
  <c r="AE15" i="25"/>
  <c r="M12" i="25"/>
  <c r="I9" i="25"/>
  <c r="H6" i="25"/>
  <c r="J54" i="20"/>
  <c r="G52" i="20"/>
  <c r="F50" i="20"/>
  <c r="X47" i="20"/>
  <c r="AK44" i="20"/>
  <c r="E43" i="20"/>
  <c r="P41" i="20"/>
  <c r="Q39" i="20"/>
  <c r="R37" i="20"/>
  <c r="AC35" i="20"/>
  <c r="AM33" i="20"/>
  <c r="AO31" i="20"/>
  <c r="Z34" i="25"/>
  <c r="W24" i="25"/>
  <c r="V17" i="25"/>
  <c r="AH13" i="25"/>
  <c r="O10" i="25"/>
  <c r="AX10" i="25" s="1"/>
  <c r="AK6" i="25"/>
  <c r="AC54" i="20"/>
  <c r="AB52" i="20"/>
  <c r="Y50" i="20"/>
  <c r="AG47" i="20"/>
  <c r="AG6" i="26"/>
  <c r="AD43" i="27"/>
  <c r="Y15" i="26"/>
  <c r="AQ22" i="26"/>
  <c r="AE23" i="26"/>
  <c r="U25" i="26"/>
  <c r="U43" i="25"/>
  <c r="J43" i="25"/>
  <c r="AF46" i="25"/>
  <c r="I37" i="25"/>
  <c r="AD29" i="25"/>
  <c r="F14" i="26"/>
  <c r="Y29" i="26"/>
  <c r="O54" i="25"/>
  <c r="AX54" i="25" s="1"/>
  <c r="AY54" i="25" s="1"/>
  <c r="AC46" i="25"/>
  <c r="H40" i="25"/>
  <c r="G23" i="26"/>
  <c r="AA6" i="26"/>
  <c r="R50" i="25"/>
  <c r="AJ44" i="25"/>
  <c r="U39" i="25"/>
  <c r="Q34" i="25"/>
  <c r="I30" i="25"/>
  <c r="AL25" i="25"/>
  <c r="Y44" i="25"/>
  <c r="R33" i="25"/>
  <c r="E27" i="25"/>
  <c r="L22" i="25"/>
  <c r="AK17" i="25"/>
  <c r="AK13" i="25"/>
  <c r="S9" i="25"/>
  <c r="N12" i="26"/>
  <c r="E43" i="25"/>
  <c r="AM30" i="25"/>
  <c r="Q26" i="25"/>
  <c r="I23" i="25"/>
  <c r="AF19" i="25"/>
  <c r="N16" i="25"/>
  <c r="AL12" i="25"/>
  <c r="AH9" i="25"/>
  <c r="V6" i="25"/>
  <c r="AG49" i="25"/>
  <c r="T6" i="26"/>
  <c r="AA43" i="25"/>
  <c r="AB33" i="25"/>
  <c r="AF28" i="25"/>
  <c r="L25" i="25"/>
  <c r="AP21" i="25"/>
  <c r="X18" i="25"/>
  <c r="N6" i="26"/>
  <c r="I44" i="25"/>
  <c r="AF34" i="25"/>
  <c r="H29" i="25"/>
  <c r="L8" i="26"/>
  <c r="H46" i="25"/>
  <c r="N36" i="25"/>
  <c r="AM29" i="25"/>
  <c r="AI25" i="25"/>
  <c r="O22" i="25"/>
  <c r="AX22" i="25" s="1"/>
  <c r="AL18" i="25"/>
  <c r="AB15" i="25"/>
  <c r="H13" i="25"/>
  <c r="U10" i="25"/>
  <c r="W8" i="25"/>
  <c r="AH6" i="25"/>
  <c r="Y53" i="20"/>
  <c r="AA51" i="20"/>
  <c r="AE49" i="20"/>
  <c r="AQ47" i="20"/>
  <c r="E46" i="20"/>
  <c r="G5" i="26"/>
  <c r="AG48" i="25"/>
  <c r="AP41" i="25"/>
  <c r="L36" i="25"/>
  <c r="E33" i="25"/>
  <c r="R30" i="25"/>
  <c r="T28" i="25"/>
  <c r="AD26" i="25"/>
  <c r="AQ24" i="25"/>
  <c r="L23" i="25"/>
  <c r="W21" i="25"/>
  <c r="AQ19" i="25"/>
  <c r="M18" i="25"/>
  <c r="AG16" i="25"/>
  <c r="K15" i="25"/>
  <c r="W13" i="25"/>
  <c r="AP11" i="25"/>
  <c r="L10" i="25"/>
  <c r="V8" i="25"/>
  <c r="AO6" i="25"/>
  <c r="R5" i="25"/>
  <c r="AN53" i="20"/>
  <c r="Q52" i="20"/>
  <c r="AB50" i="20"/>
  <c r="AN48" i="20"/>
  <c r="R47" i="20"/>
  <c r="V45" i="20"/>
  <c r="AO43" i="20"/>
  <c r="S42" i="20"/>
  <c r="AD40" i="20"/>
  <c r="H39" i="20"/>
  <c r="T37" i="20"/>
  <c r="AF35" i="20"/>
  <c r="I34" i="20"/>
  <c r="U32" i="20"/>
  <c r="AO45" i="25"/>
  <c r="AP28" i="25"/>
  <c r="AF23" i="25"/>
  <c r="AE19" i="25"/>
  <c r="AK15" i="25"/>
  <c r="AI12" i="25"/>
  <c r="O9" i="25"/>
  <c r="AK5" i="25"/>
  <c r="V53" i="20"/>
  <c r="T51" i="20"/>
  <c r="R49" i="20"/>
  <c r="P47" i="20"/>
  <c r="P45" i="20"/>
  <c r="AF50" i="25"/>
  <c r="AF29" i="25"/>
  <c r="AD23" i="25"/>
  <c r="AC19" i="25"/>
  <c r="AH15" i="25"/>
  <c r="P12" i="25"/>
  <c r="AN8" i="25"/>
  <c r="AJ5" i="25"/>
  <c r="AQ53" i="20"/>
  <c r="AM51" i="20"/>
  <c r="AK49" i="20"/>
  <c r="AK47" i="20"/>
  <c r="Y45" i="20"/>
  <c r="AH43" i="20"/>
  <c r="AI41" i="20"/>
  <c r="AJ39" i="20"/>
  <c r="E38" i="20"/>
  <c r="P36" i="20"/>
  <c r="P34" i="20"/>
  <c r="R32" i="20"/>
  <c r="AB44" i="25"/>
  <c r="Y29" i="25"/>
  <c r="E24" i="25"/>
  <c r="E20" i="25"/>
  <c r="O15" i="25"/>
  <c r="AX15" i="25" s="1"/>
  <c r="AL11" i="25"/>
  <c r="AK8" i="25"/>
  <c r="AG5" i="25"/>
  <c r="AP53" i="20"/>
  <c r="AL51" i="20"/>
  <c r="AJ49" i="20"/>
  <c r="N47" i="20"/>
  <c r="AB44" i="20"/>
  <c r="AL42" i="20"/>
  <c r="G41" i="20"/>
  <c r="G39" i="20"/>
  <c r="I37" i="20"/>
  <c r="T35" i="20"/>
  <c r="AD33" i="20"/>
  <c r="AF31" i="20"/>
  <c r="Y31" i="25"/>
  <c r="X23" i="25"/>
  <c r="AQ16" i="25"/>
  <c r="R13" i="25"/>
  <c r="AN9" i="25"/>
  <c r="U6" i="25"/>
  <c r="S54" i="20"/>
  <c r="P52" i="20"/>
  <c r="O50" i="20"/>
  <c r="AX50" i="20" s="1"/>
  <c r="AP18" i="26"/>
  <c r="AH52" i="25"/>
  <c r="I34" i="25"/>
  <c r="E13" i="25"/>
  <c r="F16" i="25"/>
  <c r="W28" i="25"/>
  <c r="F7" i="26"/>
  <c r="AP12" i="25"/>
  <c r="AI47" i="20"/>
  <c r="J28" i="25"/>
  <c r="AK14" i="25"/>
  <c r="I52" i="20"/>
  <c r="AP38" i="20"/>
  <c r="J19" i="25"/>
  <c r="F47" i="20"/>
  <c r="X8" i="25"/>
  <c r="Z41" i="20"/>
  <c r="AA23" i="25"/>
  <c r="Z49" i="20"/>
  <c r="U33" i="20"/>
  <c r="I54" i="20"/>
  <c r="AA44" i="20"/>
  <c r="R42" i="20"/>
  <c r="J40" i="20"/>
  <c r="U38" i="20"/>
  <c r="W36" i="20"/>
  <c r="W34" i="20"/>
  <c r="AH32" i="20"/>
  <c r="E31" i="20"/>
  <c r="X29" i="20"/>
  <c r="AP27" i="20"/>
  <c r="S26" i="20"/>
  <c r="AI35" i="25"/>
  <c r="AQ26" i="25"/>
  <c r="U22" i="25"/>
  <c r="T18" i="25"/>
  <c r="W14" i="25"/>
  <c r="T11" i="25"/>
  <c r="AQ7" i="25"/>
  <c r="AN54" i="20"/>
  <c r="AK52" i="20"/>
  <c r="X50" i="20"/>
  <c r="AF47" i="20"/>
  <c r="AF45" i="20"/>
  <c r="AD43" i="20"/>
  <c r="AF41" i="20"/>
  <c r="AG39" i="20"/>
  <c r="AQ37" i="20"/>
  <c r="L36" i="20"/>
  <c r="M34" i="20"/>
  <c r="O32" i="20"/>
  <c r="AX32" i="20" s="1"/>
  <c r="V30" i="20"/>
  <c r="AN28" i="20"/>
  <c r="Q27" i="20"/>
  <c r="W32" i="25"/>
  <c r="AK24" i="25"/>
  <c r="AK20" i="25"/>
  <c r="AI16" i="25"/>
  <c r="AA13" i="25"/>
  <c r="X10" i="25"/>
  <c r="G7" i="25"/>
  <c r="Z54" i="20"/>
  <c r="AF51" i="20"/>
  <c r="AF49" i="20"/>
  <c r="AD47" i="20"/>
  <c r="AB45" i="20"/>
  <c r="AK43" i="20"/>
  <c r="F42" i="20"/>
  <c r="P40" i="20"/>
  <c r="Q38" i="20"/>
  <c r="AB36" i="20"/>
  <c r="AC34" i="20"/>
  <c r="AE32" i="20"/>
  <c r="AB30" i="20"/>
  <c r="AL28" i="20"/>
  <c r="O27" i="20"/>
  <c r="AG25" i="20"/>
  <c r="K24" i="20"/>
  <c r="N39" i="25"/>
  <c r="U27" i="25"/>
  <c r="AH22" i="25"/>
  <c r="AG18" i="25"/>
  <c r="F15" i="25"/>
  <c r="AC11" i="25"/>
  <c r="J34" i="25"/>
  <c r="AA53" i="20"/>
  <c r="AA45" i="20"/>
  <c r="O40" i="20"/>
  <c r="AE35" i="20"/>
  <c r="H31" i="20"/>
  <c r="S20" i="25"/>
  <c r="W53" i="20"/>
  <c r="S45" i="20"/>
  <c r="AC39" i="20"/>
  <c r="U34" i="20"/>
  <c r="U30" i="20"/>
  <c r="AQ27" i="20"/>
  <c r="P25" i="20"/>
  <c r="R23" i="20"/>
  <c r="M31" i="25"/>
  <c r="Q54" i="20"/>
  <c r="Q46" i="20"/>
  <c r="AG40" i="20"/>
  <c r="W35" i="20"/>
  <c r="H30" i="20"/>
  <c r="AB27" i="20"/>
  <c r="O25" i="20"/>
  <c r="Q23" i="20"/>
  <c r="AL26" i="25"/>
  <c r="M53" i="20"/>
  <c r="J45" i="20"/>
  <c r="V39" i="20"/>
  <c r="R34" i="20"/>
  <c r="E30" i="20"/>
  <c r="AA27" i="20"/>
  <c r="W25" i="20"/>
  <c r="AH23" i="20"/>
  <c r="G22" i="20"/>
  <c r="AI6" i="25"/>
  <c r="G48" i="20"/>
  <c r="AJ41" i="20"/>
  <c r="Z36" i="20"/>
  <c r="AQ31" i="20"/>
  <c r="AI28" i="20"/>
  <c r="T26" i="20"/>
  <c r="R24" i="20"/>
  <c r="AD22" i="20"/>
  <c r="M6" i="25"/>
  <c r="AE47" i="20"/>
  <c r="AP40" i="20"/>
  <c r="Q36" i="20"/>
  <c r="AX36" i="20" s="1"/>
  <c r="I31" i="20"/>
  <c r="AC28" i="20"/>
  <c r="E26" i="20"/>
  <c r="O24" i="20"/>
  <c r="AX24" i="20" s="1"/>
  <c r="S22" i="20"/>
  <c r="V20" i="20"/>
  <c r="M35" i="20"/>
  <c r="AO24" i="20"/>
  <c r="W21" i="20"/>
  <c r="AC19" i="20"/>
  <c r="G18" i="20"/>
  <c r="AA16" i="20"/>
  <c r="AM14" i="20"/>
  <c r="Q13" i="20"/>
  <c r="AB11" i="20"/>
  <c r="AM9" i="20"/>
  <c r="P8" i="20"/>
  <c r="AI6" i="20"/>
  <c r="AG53" i="19"/>
  <c r="J52" i="19"/>
  <c r="U50" i="19"/>
  <c r="AO48" i="19"/>
  <c r="S47" i="19"/>
  <c r="AE45" i="19"/>
  <c r="I44" i="19"/>
  <c r="T42" i="19"/>
  <c r="AE40" i="19"/>
  <c r="I39" i="19"/>
  <c r="U37" i="19"/>
  <c r="AO35" i="19"/>
  <c r="R34" i="19"/>
  <c r="V32" i="19"/>
  <c r="AP30" i="19"/>
  <c r="S29" i="19"/>
  <c r="U27" i="19"/>
  <c r="AM25" i="19"/>
  <c r="Q24" i="19"/>
  <c r="AB22" i="19"/>
  <c r="AM20" i="19"/>
  <c r="Q19" i="19"/>
  <c r="AC17" i="19"/>
  <c r="G16" i="19"/>
  <c r="AL17" i="25"/>
  <c r="AP28" i="20"/>
  <c r="J23" i="20"/>
  <c r="S39" i="25"/>
  <c r="AA45" i="25"/>
  <c r="Z29" i="25"/>
  <c r="K9" i="25"/>
  <c r="AD12" i="25"/>
  <c r="AL24" i="25"/>
  <c r="S45" i="25"/>
  <c r="E10" i="25"/>
  <c r="AM45" i="20"/>
  <c r="T26" i="25"/>
  <c r="O13" i="25"/>
  <c r="AX13" i="25" s="1"/>
  <c r="T50" i="20"/>
  <c r="L37" i="20"/>
  <c r="U15" i="25"/>
  <c r="G45" i="20"/>
  <c r="U5" i="25"/>
  <c r="AA39" i="20"/>
  <c r="Z19" i="25"/>
  <c r="AH46" i="20"/>
  <c r="V31" i="20"/>
  <c r="F52" i="20"/>
  <c r="R44" i="20"/>
  <c r="AP41" i="20"/>
  <c r="AQ39" i="20"/>
  <c r="L38" i="20"/>
  <c r="M36" i="20"/>
  <c r="N34" i="20"/>
  <c r="Y32" i="20"/>
  <c r="AM30" i="20"/>
  <c r="P29" i="20"/>
  <c r="AH27" i="20"/>
  <c r="K26" i="20"/>
  <c r="S34" i="25"/>
  <c r="G26" i="25"/>
  <c r="AQ21" i="25"/>
  <c r="AO17" i="25"/>
  <c r="G14" i="25"/>
  <c r="AD10" i="25"/>
  <c r="AA7" i="25"/>
  <c r="AB54" i="20"/>
  <c r="AA52" i="20"/>
  <c r="N50" i="20"/>
  <c r="V47" i="20"/>
  <c r="T45" i="20"/>
  <c r="U43" i="20"/>
  <c r="W41" i="20"/>
  <c r="W39" i="20"/>
  <c r="AH37" i="20"/>
  <c r="AJ35" i="20"/>
  <c r="AK33" i="20"/>
  <c r="F32" i="20"/>
  <c r="N30" i="20"/>
  <c r="AF28" i="20"/>
  <c r="I27" i="20"/>
  <c r="H31" i="25"/>
  <c r="O24" i="25"/>
  <c r="AX24" i="25" s="1"/>
  <c r="P20" i="25"/>
  <c r="M16" i="25"/>
  <c r="K13" i="25"/>
  <c r="H10" i="25"/>
  <c r="AF6" i="25"/>
  <c r="P54" i="20"/>
  <c r="V51" i="20"/>
  <c r="T49" i="20"/>
  <c r="T47" i="20"/>
  <c r="I39" i="25"/>
  <c r="AO39" i="25"/>
  <c r="AI22" i="26"/>
  <c r="AI5" i="26"/>
  <c r="Z9" i="25"/>
  <c r="AH21" i="25"/>
  <c r="AK35" i="25"/>
  <c r="O8" i="25"/>
  <c r="AI24" i="25"/>
  <c r="AH11" i="25"/>
  <c r="AF48" i="20"/>
  <c r="X35" i="20"/>
  <c r="S12" i="25"/>
  <c r="O45" i="25"/>
  <c r="AX45" i="25" s="1"/>
  <c r="AE53" i="20"/>
  <c r="AL37" i="20"/>
  <c r="AO14" i="25"/>
  <c r="S44" i="20"/>
  <c r="P30" i="25"/>
  <c r="AI49" i="20"/>
  <c r="AN43" i="20"/>
  <c r="AG41" i="20"/>
  <c r="AH39" i="20"/>
  <c r="AI37" i="20"/>
  <c r="AK35" i="20"/>
  <c r="E34" i="20"/>
  <c r="P32" i="20"/>
  <c r="AE30" i="20"/>
  <c r="H29" i="20"/>
  <c r="Z27" i="20"/>
  <c r="V9" i="26"/>
  <c r="AM32" i="25"/>
  <c r="U25" i="25"/>
  <c r="V21" i="25"/>
  <c r="S17" i="25"/>
  <c r="AG13" i="25"/>
  <c r="N10" i="25"/>
  <c r="K7" i="25"/>
  <c r="R54" i="20"/>
  <c r="O52" i="20"/>
  <c r="AH49" i="20"/>
  <c r="L47" i="20"/>
  <c r="K45" i="20"/>
  <c r="L43" i="20"/>
  <c r="N41" i="20"/>
  <c r="N39" i="20"/>
  <c r="Y37" i="20"/>
  <c r="AA35" i="20"/>
  <c r="AB33" i="20"/>
  <c r="AL31" i="20"/>
  <c r="F30" i="20"/>
  <c r="X28" i="20"/>
  <c r="AQ7" i="26"/>
  <c r="E29" i="25"/>
  <c r="AL23" i="25"/>
  <c r="AK19" i="25"/>
  <c r="AM15" i="25"/>
  <c r="AK12" i="25"/>
  <c r="AG9" i="25"/>
  <c r="P6" i="25"/>
  <c r="AJ53" i="20"/>
  <c r="L51" i="20"/>
  <c r="J49" i="20"/>
  <c r="H47" i="20"/>
  <c r="I45" i="20"/>
  <c r="S43" i="20"/>
  <c r="AD41" i="20"/>
  <c r="AM39" i="20"/>
  <c r="AO37" i="20"/>
  <c r="J36" i="20"/>
  <c r="K34" i="20"/>
  <c r="L32" i="20"/>
  <c r="L30" i="20"/>
  <c r="V28" i="20"/>
  <c r="AN26" i="20"/>
  <c r="Q25" i="20"/>
  <c r="AB23" i="20"/>
  <c r="J35" i="25"/>
  <c r="AM25" i="25"/>
  <c r="AI21" i="25"/>
  <c r="AG17" i="25"/>
  <c r="P14" i="25"/>
  <c r="AM10" i="25"/>
  <c r="AK16" i="25"/>
  <c r="AE51" i="20"/>
  <c r="AL43" i="20"/>
  <c r="J39" i="20"/>
  <c r="AA34" i="20"/>
  <c r="X30" i="20"/>
  <c r="N13" i="25"/>
  <c r="W51" i="20"/>
  <c r="AJ43" i="20"/>
  <c r="AN37" i="20"/>
  <c r="O33" i="20"/>
  <c r="AX33" i="20" s="1"/>
  <c r="AJ29" i="20"/>
  <c r="P27" i="20"/>
  <c r="AN24" i="20"/>
  <c r="AP22" i="20"/>
  <c r="AM19" i="25"/>
  <c r="N52" i="20"/>
  <c r="V44" i="20"/>
  <c r="AB39" i="20"/>
  <c r="AJ33" i="20"/>
  <c r="V29" i="20"/>
  <c r="AG26" i="20"/>
  <c r="AM24" i="20"/>
  <c r="AO22" i="20"/>
  <c r="R19" i="25"/>
  <c r="M51" i="20"/>
  <c r="AA43" i="20"/>
  <c r="P38" i="20"/>
  <c r="H33" i="20"/>
  <c r="T29" i="20"/>
  <c r="AP26" i="20"/>
  <c r="E25" i="20"/>
  <c r="P23" i="20"/>
  <c r="R22" i="25"/>
  <c r="G46" i="20"/>
  <c r="Z40" i="20"/>
  <c r="Q35" i="20"/>
  <c r="AP30" i="20"/>
  <c r="J28" i="20"/>
  <c r="AN25" i="20"/>
  <c r="AP23" i="20"/>
  <c r="R28" i="25"/>
  <c r="AI53" i="20"/>
  <c r="AC45" i="20"/>
  <c r="AK39" i="20"/>
  <c r="G35" i="20"/>
  <c r="Y30" i="20"/>
  <c r="AF27" i="20"/>
  <c r="AB25" i="20"/>
  <c r="AM23" i="20"/>
  <c r="AJ21" i="20"/>
  <c r="L5" i="25"/>
  <c r="AO30" i="20"/>
  <c r="AL23" i="20"/>
  <c r="E21" i="20"/>
  <c r="M19" i="20"/>
  <c r="AG17" i="20"/>
  <c r="K16" i="20"/>
  <c r="W14" i="20"/>
  <c r="AQ12" i="20"/>
  <c r="L11" i="20"/>
  <c r="W9" i="20"/>
  <c r="AP7" i="20"/>
  <c r="S6" i="20"/>
  <c r="AM54" i="19"/>
  <c r="Q53" i="19"/>
  <c r="AI51" i="19"/>
  <c r="E50" i="19"/>
  <c r="Y48" i="19"/>
  <c r="AK46" i="19"/>
  <c r="O45" i="19"/>
  <c r="AX45" i="19" s="1"/>
  <c r="AH43" i="19"/>
  <c r="AL41" i="19"/>
  <c r="O40" i="19"/>
  <c r="AI38" i="19"/>
  <c r="E37" i="19"/>
  <c r="Y35" i="19"/>
  <c r="AJ33" i="19"/>
  <c r="F32" i="19"/>
  <c r="Z30" i="19"/>
  <c r="AJ28" i="19"/>
  <c r="E27" i="19"/>
  <c r="W25" i="19"/>
  <c r="AP23" i="19"/>
  <c r="L22" i="19"/>
  <c r="K39" i="26"/>
  <c r="J45" i="25"/>
  <c r="S17" i="26"/>
  <c r="AK43" i="25"/>
  <c r="X40" i="25"/>
  <c r="N6" i="25"/>
  <c r="P18" i="25"/>
  <c r="AB29" i="25"/>
  <c r="Z6" i="25"/>
  <c r="E48" i="25"/>
  <c r="AL22" i="25"/>
  <c r="AK9" i="25"/>
  <c r="J47" i="20"/>
  <c r="AQ33" i="20"/>
  <c r="AO8" i="25"/>
  <c r="AK28" i="25"/>
  <c r="AC51" i="20"/>
  <c r="G36" i="20"/>
  <c r="V11" i="25"/>
  <c r="AC42" i="20"/>
  <c r="X22" i="25"/>
  <c r="W47" i="20"/>
  <c r="AE43" i="20"/>
  <c r="X41" i="20"/>
  <c r="Y39" i="20"/>
  <c r="Z37" i="20"/>
  <c r="AB35" i="20"/>
  <c r="AL33" i="20"/>
  <c r="G32" i="20"/>
  <c r="W30" i="20"/>
  <c r="AO28" i="20"/>
  <c r="R27" i="20"/>
  <c r="AQ53" i="25"/>
  <c r="U31" i="25"/>
  <c r="AP24" i="25"/>
  <c r="AQ20" i="25"/>
  <c r="AN16" i="25"/>
  <c r="Q13" i="25"/>
  <c r="AM9" i="25"/>
  <c r="AJ6" i="25"/>
  <c r="H54" i="20"/>
  <c r="E52" i="20"/>
  <c r="X49" i="20"/>
  <c r="AP46" i="20"/>
  <c r="AI44" i="20"/>
  <c r="AJ42" i="20"/>
  <c r="AJ40" i="20"/>
  <c r="E39" i="20"/>
  <c r="P37" i="20"/>
  <c r="R35" i="20"/>
  <c r="R33" i="20"/>
  <c r="AC31" i="20"/>
  <c r="AM29" i="20"/>
  <c r="P28" i="20"/>
  <c r="O47" i="25"/>
  <c r="AX47" i="25" s="1"/>
  <c r="O28" i="25"/>
  <c r="P23" i="25"/>
  <c r="O19" i="25"/>
  <c r="AX19" i="25" s="1"/>
  <c r="W15" i="25"/>
  <c r="U12" i="25"/>
  <c r="Q9" i="25"/>
  <c r="AO5" i="25"/>
  <c r="Z53" i="20"/>
  <c r="AP50" i="20"/>
  <c r="AP48" i="20"/>
  <c r="AN46" i="20"/>
  <c r="AP44" i="20"/>
  <c r="J43" i="20"/>
  <c r="T41" i="20"/>
  <c r="AD39" i="20"/>
  <c r="AF37" i="20"/>
  <c r="AQ35" i="20"/>
  <c r="AH33" i="20"/>
  <c r="AJ31" i="20"/>
  <c r="AK29" i="20"/>
  <c r="N28" i="20"/>
  <c r="AF26" i="20"/>
  <c r="I25" i="20"/>
  <c r="T23" i="20"/>
  <c r="AJ33" i="25"/>
  <c r="M25" i="25"/>
  <c r="N21" i="25"/>
  <c r="K17" i="25"/>
  <c r="AP13" i="25"/>
  <c r="W10" i="25"/>
  <c r="AD13" i="25"/>
  <c r="AE50" i="20"/>
  <c r="K43" i="20"/>
  <c r="Y38" i="20"/>
  <c r="AP33" i="20"/>
  <c r="J30" i="20"/>
  <c r="AA10" i="25"/>
  <c r="W50" i="20"/>
  <c r="H43" i="20"/>
  <c r="O37" i="20"/>
  <c r="AX37" i="20" s="1"/>
  <c r="AF32" i="20"/>
  <c r="Y29" i="20"/>
  <c r="AH26" i="20"/>
  <c r="AE24" i="20"/>
  <c r="AG22" i="20"/>
  <c r="AP15" i="25"/>
  <c r="U51" i="20"/>
  <c r="AC43" i="20"/>
  <c r="S38" i="20"/>
  <c r="N33" i="20"/>
  <c r="J29" i="20"/>
  <c r="V26" i="20"/>
  <c r="AD24" i="20"/>
  <c r="AF22" i="20"/>
  <c r="Z15" i="25"/>
  <c r="W49" i="26"/>
  <c r="O36" i="25"/>
  <c r="X5" i="26"/>
  <c r="AL31" i="25"/>
  <c r="Z30" i="25"/>
  <c r="G49" i="25"/>
  <c r="S5" i="26"/>
  <c r="Z25" i="25"/>
  <c r="AG40" i="25"/>
  <c r="O21" i="25"/>
  <c r="N8" i="25"/>
  <c r="N45" i="20"/>
  <c r="M32" i="20"/>
  <c r="V5" i="25"/>
  <c r="H23" i="25"/>
  <c r="AA49" i="20"/>
  <c r="G34" i="20"/>
  <c r="U8" i="25"/>
  <c r="AM40" i="20"/>
  <c r="U16" i="25"/>
  <c r="M47" i="20"/>
  <c r="V43" i="20"/>
  <c r="O41" i="20"/>
  <c r="AX41" i="20" s="1"/>
  <c r="O39" i="20"/>
  <c r="AX39" i="20" s="1"/>
  <c r="Q37" i="20"/>
  <c r="S35" i="20"/>
  <c r="AC33" i="20"/>
  <c r="AN31" i="20"/>
  <c r="O30" i="20"/>
  <c r="AX30" i="20" s="1"/>
  <c r="AG28" i="20"/>
  <c r="J27" i="20"/>
  <c r="AD48" i="25"/>
  <c r="L30" i="25"/>
  <c r="U24" i="25"/>
  <c r="U20" i="25"/>
  <c r="S16" i="25"/>
  <c r="AQ12" i="25"/>
  <c r="W9" i="25"/>
  <c r="T6" i="25"/>
  <c r="AL53" i="20"/>
  <c r="AJ51" i="20"/>
  <c r="L49" i="20"/>
  <c r="AF46" i="20"/>
  <c r="Z44" i="20"/>
  <c r="Z42" i="20"/>
  <c r="AA40" i="20"/>
  <c r="AL38" i="20"/>
  <c r="G37" i="20"/>
  <c r="I35" i="20"/>
  <c r="I33" i="20"/>
  <c r="T31" i="20"/>
  <c r="AE29" i="20"/>
  <c r="H28" i="20"/>
  <c r="Y42" i="25"/>
  <c r="X27" i="25"/>
  <c r="AK22" i="25"/>
  <c r="AJ18" i="25"/>
  <c r="G15" i="25"/>
  <c r="E12" i="25"/>
  <c r="AC8" i="25"/>
  <c r="Y5" i="25"/>
  <c r="N53" i="20"/>
  <c r="AF50" i="20"/>
  <c r="AD48" i="20"/>
  <c r="AD46" i="20"/>
  <c r="AG44" i="20"/>
  <c r="AP42" i="20"/>
  <c r="K41" i="20"/>
  <c r="U39" i="20"/>
  <c r="W37" i="20"/>
  <c r="AH35" i="20"/>
  <c r="Y33" i="20"/>
  <c r="AA31" i="20"/>
  <c r="AC29" i="20"/>
  <c r="F28" i="20"/>
  <c r="X26" i="20"/>
  <c r="AQ24" i="20"/>
  <c r="L23" i="20"/>
  <c r="N32" i="25"/>
  <c r="AH24" i="25"/>
  <c r="AI20" i="25"/>
  <c r="AF16" i="25"/>
  <c r="Z13" i="25"/>
  <c r="G10" i="25"/>
  <c r="AQ10" i="25"/>
  <c r="AC49" i="20"/>
  <c r="AE42" i="20"/>
  <c r="AP37" i="20"/>
  <c r="Q33" i="20"/>
  <c r="AL29" i="20"/>
  <c r="AF8" i="25"/>
  <c r="U49" i="20"/>
  <c r="Y42" i="20"/>
  <c r="J32" i="20"/>
  <c r="K29" i="20"/>
  <c r="W26" i="20"/>
  <c r="V24" i="20"/>
  <c r="Y22" i="20"/>
  <c r="AN12" i="25"/>
  <c r="S50" i="20"/>
  <c r="G43" i="20"/>
  <c r="AM37" i="20"/>
  <c r="AD32" i="20"/>
  <c r="AK28" i="20"/>
  <c r="L26" i="20"/>
  <c r="U24" i="20"/>
  <c r="X22" i="20"/>
  <c r="X12" i="25"/>
  <c r="K49" i="20"/>
  <c r="AL41" i="20"/>
  <c r="K37" i="20"/>
  <c r="S31" i="20"/>
  <c r="AJ28" i="20"/>
  <c r="U26" i="20"/>
  <c r="AC24" i="20"/>
  <c r="AN22" i="20"/>
  <c r="J15" i="25"/>
  <c r="E53" i="20"/>
  <c r="M44" i="20"/>
  <c r="AK38" i="20"/>
  <c r="L34" i="20"/>
  <c r="Q30" i="20"/>
  <c r="X27" i="20"/>
  <c r="V25" i="20"/>
  <c r="X23" i="20"/>
  <c r="S21" i="25"/>
  <c r="O12" i="26"/>
  <c r="AX12" i="26" s="1"/>
  <c r="F42" i="26"/>
  <c r="H50" i="25"/>
  <c r="I26" i="25"/>
  <c r="H26" i="25"/>
  <c r="W5" i="26"/>
  <c r="V43" i="25"/>
  <c r="G22" i="25"/>
  <c r="I53" i="20"/>
  <c r="AJ35" i="25"/>
  <c r="AI19" i="25"/>
  <c r="AG6" i="25"/>
  <c r="AG43" i="20"/>
  <c r="J41" i="25"/>
  <c r="L53" i="20"/>
  <c r="G19" i="25"/>
  <c r="Y47" i="20"/>
  <c r="I32" i="20"/>
  <c r="T5" i="25"/>
  <c r="AN38" i="20"/>
  <c r="AB12" i="25"/>
  <c r="AG45" i="20"/>
  <c r="M43" i="20"/>
  <c r="F41" i="20"/>
  <c r="F39" i="20"/>
  <c r="H37" i="20"/>
  <c r="J35" i="20"/>
  <c r="T33" i="20"/>
  <c r="AD31" i="20"/>
  <c r="G30" i="20"/>
  <c r="Y28" i="20"/>
  <c r="AQ26" i="20"/>
  <c r="AL43" i="25"/>
  <c r="O29" i="25"/>
  <c r="AQ23" i="25"/>
  <c r="AP19" i="25"/>
  <c r="AC15" i="25"/>
  <c r="AA12" i="25"/>
  <c r="G9" i="25"/>
  <c r="AC5" i="25"/>
  <c r="AB53" i="20"/>
  <c r="X51" i="20"/>
  <c r="AH48" i="20"/>
  <c r="V46" i="20"/>
  <c r="Q44" i="20"/>
  <c r="Q42" i="20"/>
  <c r="R40" i="20"/>
  <c r="AC38" i="20"/>
  <c r="AN36" i="20"/>
  <c r="AN34" i="20"/>
  <c r="AP32" i="20"/>
  <c r="L31" i="20"/>
  <c r="W29" i="20"/>
  <c r="AO27" i="20"/>
  <c r="X39" i="25"/>
  <c r="AH26" i="25"/>
  <c r="P22" i="25"/>
  <c r="O18" i="25"/>
  <c r="AX18" i="25" s="1"/>
  <c r="AG14" i="25"/>
  <c r="AD11" i="25"/>
  <c r="M8" i="25"/>
  <c r="M5" i="25"/>
  <c r="AI52" i="20"/>
  <c r="V50" i="20"/>
  <c r="T48" i="20"/>
  <c r="R46" i="20"/>
  <c r="W44" i="20"/>
  <c r="AG42" i="20"/>
  <c r="AQ40" i="20"/>
  <c r="L39" i="20"/>
  <c r="N37" i="20"/>
  <c r="Y35" i="20"/>
  <c r="P33" i="20"/>
  <c r="R31" i="20"/>
  <c r="U29" i="20"/>
  <c r="AM27" i="20"/>
  <c r="P26" i="20"/>
  <c r="AI24" i="20"/>
  <c r="AL22" i="20"/>
  <c r="AP30" i="25"/>
  <c r="M24" i="25"/>
  <c r="M20" i="25"/>
  <c r="L16" i="25"/>
  <c r="J13" i="25"/>
  <c r="AF9" i="25"/>
  <c r="AP8" i="25"/>
  <c r="AC48" i="20"/>
  <c r="E42" i="20"/>
  <c r="U37" i="20"/>
  <c r="AL32" i="20"/>
  <c r="AD32" i="25"/>
  <c r="J7" i="25"/>
  <c r="AX7" i="25" s="1"/>
  <c r="U48" i="20"/>
  <c r="S41" i="20"/>
  <c r="AI36" i="20"/>
  <c r="Z31" i="20"/>
  <c r="AM28" i="20"/>
  <c r="M26" i="20"/>
  <c r="M24" i="20"/>
  <c r="Q22" i="20"/>
  <c r="K10" i="25"/>
  <c r="S49" i="20"/>
  <c r="W42" i="20"/>
  <c r="M37" i="20"/>
  <c r="Y31" i="20"/>
  <c r="Z28" i="20"/>
  <c r="AQ25" i="20"/>
  <c r="L24" i="20"/>
  <c r="P22" i="20"/>
  <c r="P8" i="25"/>
  <c r="K48" i="20"/>
  <c r="L41" i="20"/>
  <c r="AA36" i="20"/>
  <c r="AQ30" i="20"/>
  <c r="W28" i="20"/>
  <c r="J26" i="20"/>
  <c r="T24" i="20"/>
  <c r="AE22" i="20"/>
  <c r="H12" i="25"/>
  <c r="I51" i="20"/>
  <c r="Z43" i="20"/>
  <c r="O38" i="20"/>
  <c r="AX38" i="20" s="1"/>
  <c r="AF33" i="20"/>
  <c r="AG29" i="20"/>
  <c r="L27" i="20"/>
  <c r="M25" i="20"/>
  <c r="O23" i="20"/>
  <c r="Q17" i="25"/>
  <c r="AG50" i="20"/>
  <c r="AF42" i="20"/>
  <c r="F38" i="20"/>
  <c r="AM32" i="20"/>
  <c r="AA29" i="20"/>
  <c r="AK26" i="20"/>
  <c r="AP24" i="20"/>
  <c r="K23" i="20"/>
  <c r="L21" i="20"/>
  <c r="M42" i="20"/>
  <c r="S27" i="20"/>
  <c r="L22" i="20"/>
  <c r="S20" i="20"/>
  <c r="AE18" i="20"/>
  <c r="I17" i="20"/>
  <c r="U15" i="20"/>
  <c r="AO13" i="20"/>
  <c r="S12" i="20"/>
  <c r="V10" i="20"/>
  <c r="AN8" i="20"/>
  <c r="R7" i="20"/>
  <c r="AB5" i="20"/>
  <c r="O54" i="19"/>
  <c r="AX54" i="19" s="1"/>
  <c r="AY54" i="19" s="1"/>
  <c r="AH16" i="26"/>
  <c r="AP9" i="26"/>
  <c r="AI43" i="25"/>
  <c r="AK21" i="25"/>
  <c r="AQ22" i="25"/>
  <c r="AL42" i="25"/>
  <c r="P34" i="25"/>
  <c r="AD18" i="25"/>
  <c r="S51" i="20"/>
  <c r="AE32" i="25"/>
  <c r="E18" i="25"/>
  <c r="J5" i="25"/>
  <c r="K42" i="20"/>
  <c r="F28" i="25"/>
  <c r="H51" i="20"/>
  <c r="R15" i="25"/>
  <c r="O45" i="20"/>
  <c r="AX45" i="20" s="1"/>
  <c r="AB40" i="25"/>
  <c r="AD53" i="20"/>
  <c r="AP36" i="20"/>
  <c r="X9" i="25"/>
  <c r="U45" i="20"/>
  <c r="AK42" i="20"/>
  <c r="AK40" i="20"/>
  <c r="AM38" i="20"/>
  <c r="AO36" i="20"/>
  <c r="AP34" i="20"/>
  <c r="J33" i="20"/>
  <c r="U31" i="20"/>
  <c r="AN29" i="20"/>
  <c r="Q28" i="20"/>
  <c r="AI26" i="20"/>
  <c r="F40" i="25"/>
  <c r="X28" i="25"/>
  <c r="V23" i="25"/>
  <c r="U19" i="25"/>
  <c r="M15" i="25"/>
  <c r="K12" i="25"/>
  <c r="AG8" i="25"/>
  <c r="O5" i="25"/>
  <c r="R53" i="20"/>
  <c r="N51" i="20"/>
  <c r="V48" i="20"/>
  <c r="J46" i="20"/>
  <c r="G44" i="20"/>
  <c r="H42" i="20"/>
  <c r="I40" i="20"/>
  <c r="T38" i="20"/>
  <c r="AE36" i="20"/>
  <c r="AE34" i="20"/>
  <c r="AG32" i="20"/>
  <c r="AL30" i="20"/>
  <c r="O29" i="20"/>
  <c r="AG27" i="20"/>
  <c r="H37" i="25"/>
  <c r="AP25" i="25"/>
  <c r="AL21" i="25"/>
  <c r="AI17" i="25"/>
  <c r="Q14" i="25"/>
  <c r="N11" i="25"/>
  <c r="AM7" i="25"/>
  <c r="W52" i="20"/>
  <c r="J50" i="20"/>
  <c r="J48" i="20"/>
  <c r="H46" i="20"/>
  <c r="N44" i="20"/>
  <c r="X42" i="20"/>
  <c r="AH40" i="20"/>
  <c r="AJ38" i="20"/>
  <c r="E37" i="20"/>
  <c r="F35" i="20"/>
  <c r="G33" i="20"/>
  <c r="J31" i="20"/>
  <c r="M29" i="20"/>
  <c r="AE27" i="20"/>
  <c r="H26" i="20"/>
  <c r="AA24" i="20"/>
  <c r="AD46" i="25"/>
  <c r="AQ29" i="25"/>
  <c r="AI23" i="25"/>
  <c r="AH19" i="25"/>
  <c r="AL15" i="25"/>
  <c r="AJ12" i="25"/>
  <c r="P9" i="25"/>
  <c r="T7" i="25"/>
  <c r="AC47" i="20"/>
  <c r="V41" i="20"/>
  <c r="AJ36" i="20"/>
  <c r="K32" i="20"/>
  <c r="AD27" i="25"/>
  <c r="AL5" i="25"/>
  <c r="U47" i="20"/>
  <c r="AI40" i="20"/>
  <c r="I36" i="20"/>
  <c r="F31" i="20"/>
  <c r="AA28" i="20"/>
  <c r="AI25" i="20"/>
  <c r="AK23" i="20"/>
  <c r="I22" i="20"/>
  <c r="Z8" i="25"/>
  <c r="S48" i="20"/>
  <c r="AN41" i="20"/>
  <c r="AC36" i="20"/>
  <c r="AG30" i="20"/>
  <c r="L28" i="20"/>
  <c r="AH25" i="20"/>
  <c r="AI23" i="20"/>
  <c r="H22" i="20"/>
  <c r="W5" i="25"/>
  <c r="I47" i="20"/>
  <c r="AF40" i="20"/>
  <c r="V35" i="20"/>
  <c r="AF30" i="20"/>
  <c r="K28" i="20"/>
  <c r="AP25" i="20"/>
  <c r="J24" i="20"/>
  <c r="W22" i="20"/>
  <c r="AJ9" i="25"/>
  <c r="I50" i="20"/>
  <c r="AO42" i="20"/>
  <c r="AE37" i="20"/>
  <c r="F33" i="20"/>
  <c r="S29" i="20"/>
  <c r="AO26" i="20"/>
  <c r="AK24" i="20"/>
  <c r="F23" i="20"/>
  <c r="Q11" i="25"/>
  <c r="AG49" i="20"/>
  <c r="G42" i="20"/>
  <c r="AB18" i="28"/>
  <c r="K22" i="28"/>
  <c r="X20" i="28"/>
  <c r="E17" i="28"/>
  <c r="AG30" i="28"/>
  <c r="AN29" i="28"/>
  <c r="AC41" i="28"/>
  <c r="L22" i="28"/>
  <c r="AI23" i="28"/>
  <c r="X25" i="28"/>
  <c r="E29" i="28"/>
  <c r="Y28" i="28"/>
  <c r="W54" i="28"/>
  <c r="Z30" i="28"/>
  <c r="G43" i="28"/>
  <c r="AD30" i="28"/>
  <c r="AP50" i="28"/>
  <c r="F31" i="28"/>
  <c r="I19" i="28"/>
  <c r="I37" i="28"/>
  <c r="K23" i="28"/>
  <c r="H34" i="28"/>
  <c r="AC47" i="28"/>
  <c r="K28" i="28"/>
  <c r="AQ33" i="28"/>
  <c r="AC53" i="28"/>
  <c r="AK41" i="28"/>
  <c r="G54" i="28"/>
  <c r="AJ47" i="28"/>
  <c r="AI48" i="28"/>
  <c r="P46" i="28"/>
  <c r="AF47" i="28"/>
  <c r="T41" i="28"/>
  <c r="F25" i="28"/>
  <c r="G25" i="28"/>
  <c r="N20" i="28"/>
  <c r="L26" i="28"/>
  <c r="M42" i="28"/>
  <c r="L21" i="28"/>
  <c r="N17" i="28"/>
  <c r="N38" i="28"/>
  <c r="AP43" i="28"/>
  <c r="E28" i="28"/>
  <c r="L27" i="28"/>
  <c r="L18" i="28"/>
  <c r="AA47" i="28"/>
  <c r="AF49" i="28"/>
  <c r="R44" i="28"/>
  <c r="AK51" i="28"/>
  <c r="O32" i="28"/>
  <c r="AX32" i="28" s="1"/>
  <c r="AL50" i="28"/>
  <c r="AK43" i="28"/>
  <c r="E49" i="28"/>
  <c r="R15" i="16"/>
  <c r="AM7" i="17"/>
  <c r="AE39" i="28"/>
  <c r="Z46" i="28"/>
  <c r="Q41" i="28"/>
  <c r="AG54" i="28"/>
  <c r="M47" i="28"/>
  <c r="AF40" i="28"/>
  <c r="X49" i="28"/>
  <c r="AQ40" i="28"/>
  <c r="AK33" i="28"/>
  <c r="AH52" i="28"/>
  <c r="AM36" i="28"/>
  <c r="R30" i="28"/>
  <c r="AA40" i="28"/>
  <c r="I34" i="28"/>
  <c r="AQ28" i="28"/>
  <c r="Y40" i="28"/>
  <c r="X34" i="28"/>
  <c r="AF30" i="28"/>
  <c r="AQ43" i="28"/>
  <c r="AI37" i="28"/>
  <c r="AM34" i="28"/>
  <c r="AF41" i="28"/>
  <c r="AN38" i="28"/>
  <c r="K36" i="28"/>
  <c r="P33" i="28"/>
  <c r="AL30" i="28"/>
  <c r="H28" i="28"/>
  <c r="R43" i="28"/>
  <c r="AD38" i="28"/>
  <c r="AQ35" i="28"/>
  <c r="V33" i="28"/>
  <c r="X29" i="28"/>
  <c r="N26" i="28"/>
  <c r="AA23" i="28"/>
  <c r="AF20" i="28"/>
  <c r="T18" i="28"/>
  <c r="AX18" i="28" s="1"/>
  <c r="T40" i="28"/>
  <c r="V29" i="28"/>
  <c r="O25" i="28"/>
  <c r="AX25" i="28" s="1"/>
  <c r="T22" i="28"/>
  <c r="G20" i="28"/>
  <c r="M17" i="28"/>
  <c r="I53" i="28"/>
  <c r="U29" i="28"/>
  <c r="N25" i="28"/>
  <c r="I23" i="28"/>
  <c r="F20" i="28"/>
  <c r="R18" i="28"/>
  <c r="V16" i="28"/>
  <c r="AQ41" i="28"/>
  <c r="Q32" i="28"/>
  <c r="Q28" i="28"/>
  <c r="S26" i="28"/>
  <c r="AE24" i="28"/>
  <c r="H23" i="28"/>
  <c r="AA21" i="28"/>
  <c r="L35" i="28"/>
  <c r="M30" i="28"/>
  <c r="I27" i="28"/>
  <c r="T25" i="28"/>
  <c r="AE23" i="28"/>
  <c r="I22" i="28"/>
  <c r="AM43" i="28"/>
  <c r="K32" i="28"/>
  <c r="N28" i="28"/>
  <c r="Q26" i="28"/>
  <c r="AC24" i="28"/>
  <c r="F23" i="28"/>
  <c r="Y21" i="28"/>
  <c r="AK19" i="28"/>
  <c r="O18" i="28"/>
  <c r="AI16" i="28"/>
  <c r="R36" i="28"/>
  <c r="AA24" i="28"/>
  <c r="AL18" i="28"/>
  <c r="AM15" i="28"/>
  <c r="G14" i="28"/>
  <c r="AA12" i="28"/>
  <c r="AD10" i="28"/>
  <c r="G9" i="28"/>
  <c r="Z7" i="28"/>
  <c r="U50" i="28"/>
  <c r="AH25" i="28"/>
  <c r="H27" i="17"/>
  <c r="AM48" i="28"/>
  <c r="AD52" i="28"/>
  <c r="AK52" i="28"/>
  <c r="AC51" i="28"/>
  <c r="Y45" i="28"/>
  <c r="P54" i="28"/>
  <c r="AB47" i="28"/>
  <c r="U38" i="28"/>
  <c r="Y31" i="28"/>
  <c r="I42" i="28"/>
  <c r="Z34" i="28"/>
  <c r="AD27" i="28"/>
  <c r="AC37" i="28"/>
  <c r="AI33" i="28"/>
  <c r="Z38" i="28"/>
  <c r="AP33" i="28"/>
  <c r="AJ6" i="16"/>
  <c r="AD54" i="28"/>
  <c r="W44" i="28"/>
  <c r="Y50" i="28"/>
  <c r="AF50" i="28"/>
  <c r="AE50" i="28"/>
  <c r="S44" i="28"/>
  <c r="J53" i="28"/>
  <c r="N46" i="28"/>
  <c r="O37" i="28"/>
  <c r="AX37" i="28" s="1"/>
  <c r="AQ30" i="28"/>
  <c r="M41" i="28"/>
  <c r="AJ33" i="28"/>
  <c r="Z52" i="28"/>
  <c r="M37" i="28"/>
  <c r="E32" i="28"/>
  <c r="AG53" i="28"/>
  <c r="AB37" i="28"/>
  <c r="AH33" i="28"/>
  <c r="AP28" i="28"/>
  <c r="W40" i="28"/>
  <c r="AJ36" i="28"/>
  <c r="F46" i="28"/>
  <c r="AI40" i="28"/>
  <c r="AH37" i="28"/>
  <c r="AL34" i="28"/>
  <c r="AH32" i="28"/>
  <c r="AE29" i="28"/>
  <c r="AI51" i="28"/>
  <c r="AE40" i="28"/>
  <c r="X37" i="28"/>
  <c r="S35" i="28"/>
  <c r="AM38" i="28"/>
  <c r="F28" i="28"/>
  <c r="H25" i="28"/>
  <c r="M22" i="28"/>
  <c r="H20" i="28"/>
  <c r="F17" i="28"/>
  <c r="AJ35" i="28"/>
  <c r="AK26" i="28"/>
  <c r="I24" i="28"/>
  <c r="AC21" i="28"/>
  <c r="AQ18" i="28"/>
  <c r="AE16" i="28"/>
  <c r="AE33" i="28"/>
  <c r="K27" i="28"/>
  <c r="AF24" i="28"/>
  <c r="AJ21" i="28"/>
  <c r="X19" i="28"/>
  <c r="AB17" i="28"/>
  <c r="AN15" i="28"/>
  <c r="AP36" i="28"/>
  <c r="AK30" i="28"/>
  <c r="R27" i="28"/>
  <c r="AC25" i="28"/>
  <c r="G24" i="28"/>
  <c r="Z22" i="28"/>
  <c r="AK20" i="28"/>
  <c r="AI32" i="28"/>
  <c r="AL28" i="28"/>
  <c r="Z26" i="28"/>
  <c r="AD24" i="28"/>
  <c r="G23" i="28"/>
  <c r="Z21" i="28"/>
  <c r="AO37" i="28"/>
  <c r="AE30" i="28"/>
  <c r="P27" i="28"/>
  <c r="AI25" i="28"/>
  <c r="E24" i="28"/>
  <c r="X22" i="28"/>
  <c r="AQ20" i="28"/>
  <c r="M19" i="28"/>
  <c r="AG17" i="28"/>
  <c r="K16" i="28"/>
  <c r="F29" i="28"/>
  <c r="X21" i="28"/>
  <c r="AF17" i="28"/>
  <c r="E15" i="28"/>
  <c r="Y13" i="28"/>
  <c r="AJ11" i="28"/>
  <c r="F10" i="28"/>
  <c r="X8" i="28"/>
  <c r="AQ6" i="28"/>
  <c r="S19" i="16"/>
  <c r="H53" i="28"/>
  <c r="H43" i="28"/>
  <c r="K49" i="28"/>
  <c r="AP49" i="28"/>
  <c r="O50" i="28"/>
  <c r="AX50" i="28" s="1"/>
  <c r="K44" i="28"/>
  <c r="AQ52" i="28"/>
  <c r="O54" i="28"/>
  <c r="G37" i="28"/>
  <c r="AI30" i="28"/>
  <c r="AO40" i="28"/>
  <c r="AB33" i="28"/>
  <c r="K51" i="28"/>
  <c r="E37" i="28"/>
  <c r="O31" i="28"/>
  <c r="AX31" i="28" s="1"/>
  <c r="R52" i="28"/>
  <c r="L37" i="28"/>
  <c r="L32" i="28"/>
  <c r="AH28" i="28"/>
  <c r="K40" i="28"/>
  <c r="AB36" i="28"/>
  <c r="P45" i="28"/>
  <c r="AD39" i="28"/>
  <c r="Z37" i="28"/>
  <c r="AD34" i="28"/>
  <c r="Z32" i="28"/>
  <c r="W29" i="28"/>
  <c r="AN45" i="28"/>
  <c r="S40" i="28"/>
  <c r="P37" i="28"/>
  <c r="K35" i="28"/>
  <c r="Q37" i="28"/>
  <c r="E27" i="28"/>
  <c r="AP24" i="28"/>
  <c r="E22" i="28"/>
  <c r="AP19" i="28"/>
  <c r="AN16" i="28"/>
  <c r="X32" i="28"/>
  <c r="AC26" i="28"/>
  <c r="AP23" i="28"/>
  <c r="U21" i="28"/>
  <c r="AI18" i="28"/>
  <c r="AO15" i="28"/>
  <c r="AO32" i="28"/>
  <c r="AJ26" i="28"/>
  <c r="X24" i="28"/>
  <c r="AB21" i="28"/>
  <c r="H19" i="28"/>
  <c r="T17" i="28"/>
  <c r="AF15" i="28"/>
  <c r="T35" i="28"/>
  <c r="O30" i="28"/>
  <c r="AX30" i="28" s="1"/>
  <c r="J27" i="28"/>
  <c r="U25" i="28"/>
  <c r="AN23" i="28"/>
  <c r="R22" i="28"/>
  <c r="AD41" i="28"/>
  <c r="P32" i="28"/>
  <c r="O28" i="28"/>
  <c r="R26" i="28"/>
  <c r="V24" i="28"/>
  <c r="AO22" i="28"/>
  <c r="R21" i="28"/>
  <c r="Z36" i="28"/>
  <c r="L30" i="28"/>
  <c r="H27" i="28"/>
  <c r="AA25" i="28"/>
  <c r="AL23" i="28"/>
  <c r="P22" i="28"/>
  <c r="AI20" i="28"/>
  <c r="E19" i="28"/>
  <c r="Y17" i="28"/>
  <c r="AK15" i="28"/>
  <c r="W27" i="28"/>
  <c r="AH20" i="28"/>
  <c r="P17" i="28"/>
  <c r="AM14" i="28"/>
  <c r="Q13" i="28"/>
  <c r="AB11" i="28"/>
  <c r="AM9" i="28"/>
  <c r="P8" i="28"/>
  <c r="AI6" i="28"/>
  <c r="E30" i="28"/>
  <c r="O21" i="28"/>
  <c r="Z35" i="16"/>
  <c r="T46" i="28"/>
  <c r="H51" i="28"/>
  <c r="AK44" i="28"/>
  <c r="X46" i="28"/>
  <c r="AQ48" i="28"/>
  <c r="N42" i="28"/>
  <c r="AX42" i="28" s="1"/>
  <c r="L51" i="28"/>
  <c r="AH43" i="28"/>
  <c r="Z35" i="28"/>
  <c r="AK28" i="28"/>
  <c r="AB38" i="28"/>
  <c r="AN31" i="28"/>
  <c r="K43" i="28"/>
  <c r="AL36" i="28"/>
  <c r="AO30" i="28"/>
  <c r="AJ42" i="28"/>
  <c r="AK36" i="28"/>
  <c r="AL31" i="28"/>
  <c r="Z28" i="28"/>
  <c r="AO39" i="28"/>
  <c r="V35" i="28"/>
  <c r="Z44" i="28"/>
  <c r="V39" i="28"/>
  <c r="R37" i="28"/>
  <c r="V34" i="28"/>
  <c r="AB31" i="28"/>
  <c r="O29" i="28"/>
  <c r="H45" i="28"/>
  <c r="F40" i="28"/>
  <c r="H37" i="28"/>
  <c r="L34" i="28"/>
  <c r="AC34" i="28"/>
  <c r="AL26" i="28"/>
  <c r="AH24" i="28"/>
  <c r="AL21" i="28"/>
  <c r="J19" i="28"/>
  <c r="AF16" i="28"/>
  <c r="AQ31" i="28"/>
  <c r="U26" i="28"/>
  <c r="AH23" i="28"/>
  <c r="AE20" i="28"/>
  <c r="AA18" i="28"/>
  <c r="AG15" i="28"/>
  <c r="S32" i="28"/>
  <c r="AB26" i="28"/>
  <c r="AG23" i="28"/>
  <c r="T21" i="28"/>
  <c r="AP18" i="28"/>
  <c r="L17" i="28"/>
  <c r="X15" i="28"/>
  <c r="O34" i="28"/>
  <c r="AL29" i="28"/>
  <c r="AQ26" i="28"/>
  <c r="M25" i="28"/>
  <c r="AF23" i="28"/>
  <c r="J22" i="28"/>
  <c r="AC39" i="28"/>
  <c r="AI31" i="28"/>
  <c r="AI27" i="28"/>
  <c r="J26" i="28"/>
  <c r="N24" i="28"/>
  <c r="AG22" i="28"/>
  <c r="J21" i="28"/>
  <c r="G34" i="28"/>
  <c r="AF29" i="28"/>
  <c r="AO26" i="28"/>
  <c r="S25" i="28"/>
  <c r="AD23" i="28"/>
  <c r="H22" i="28"/>
  <c r="AA20" i="28"/>
  <c r="AM18" i="28"/>
  <c r="Q17" i="28"/>
  <c r="AC15" i="28"/>
  <c r="AM26" i="28"/>
  <c r="R20" i="28"/>
  <c r="AP16" i="28"/>
  <c r="AE14" i="28"/>
  <c r="I13" i="28"/>
  <c r="T11" i="28"/>
  <c r="AE9" i="28"/>
  <c r="H8" i="28"/>
  <c r="AA6" i="28"/>
  <c r="AD28" i="28"/>
  <c r="N33" i="28"/>
  <c r="V38" i="28"/>
  <c r="AP27" i="28"/>
  <c r="H33" i="28"/>
  <c r="H38" i="28"/>
  <c r="AE34" i="28"/>
  <c r="W43" i="28"/>
  <c r="G35" i="28"/>
  <c r="H31" i="28"/>
  <c r="K34" i="28"/>
  <c r="X54" i="28"/>
  <c r="P28" i="28"/>
  <c r="F34" i="28"/>
  <c r="F39" i="28"/>
  <c r="F35" i="28"/>
  <c r="W45" i="28"/>
  <c r="AC36" i="28"/>
  <c r="Y34" i="28"/>
  <c r="Q35" i="28"/>
  <c r="R35" i="28"/>
  <c r="AN40" i="28"/>
  <c r="L53" i="28"/>
  <c r="L46" i="28"/>
  <c r="X16" i="28"/>
  <c r="AD21" i="28"/>
  <c r="AD26" i="28"/>
  <c r="AL33" i="28"/>
  <c r="L39" i="28"/>
  <c r="G29" i="28"/>
  <c r="N34" i="28"/>
  <c r="N39" i="28"/>
  <c r="N35" i="28"/>
  <c r="O49" i="28"/>
  <c r="AX49" i="28" s="1"/>
  <c r="L40" i="28"/>
  <c r="P35" i="28"/>
  <c r="F37" i="28"/>
  <c r="AC38" i="28"/>
  <c r="F42" i="28"/>
  <c r="H42" i="28"/>
  <c r="AA26" i="17"/>
  <c r="AA35" i="28"/>
  <c r="P41" i="28"/>
  <c r="AM29" i="28"/>
  <c r="AC35" i="28"/>
  <c r="F41" i="28"/>
  <c r="K37" i="28"/>
  <c r="I29" i="28"/>
  <c r="AL40" i="28"/>
  <c r="AA38" i="28"/>
  <c r="AD37" i="28"/>
  <c r="N41" i="28"/>
  <c r="AG45" i="28"/>
  <c r="U44" i="28"/>
  <c r="AI51" i="16"/>
  <c r="AK35" i="28"/>
  <c r="S41" i="28"/>
  <c r="S37" i="28"/>
  <c r="Y29" i="28"/>
  <c r="V41" i="28"/>
  <c r="AM40" i="28"/>
  <c r="AE43" i="28"/>
  <c r="O43" i="28"/>
  <c r="S51" i="16"/>
  <c r="W30" i="28"/>
  <c r="AG36" i="28"/>
  <c r="AI43" i="28"/>
  <c r="L31" i="28"/>
  <c r="S36" i="28"/>
  <c r="O42" i="28"/>
  <c r="AO38" i="28"/>
  <c r="AQ34" i="18"/>
  <c r="AC5" i="17"/>
  <c r="E38" i="16"/>
  <c r="AO52" i="28"/>
  <c r="AP42" i="28"/>
  <c r="J46" i="28"/>
  <c r="AK48" i="28"/>
  <c r="I41" i="28"/>
  <c r="AH49" i="28"/>
  <c r="Y54" i="28"/>
  <c r="E47" i="28"/>
  <c r="AJ43" i="28"/>
  <c r="X40" i="28"/>
  <c r="AI52" i="28"/>
  <c r="P49" i="28"/>
  <c r="AP52" i="28"/>
  <c r="AD40" i="28"/>
  <c r="AN36" i="28"/>
  <c r="AC33" i="28"/>
  <c r="AJ29" i="28"/>
  <c r="AK46" i="28"/>
  <c r="Z39" i="28"/>
  <c r="G36" i="28"/>
  <c r="AD32" i="28"/>
  <c r="AA29" i="28"/>
  <c r="AE45" i="28"/>
  <c r="Q39" i="28"/>
  <c r="F36" i="28"/>
  <c r="AK32" i="28"/>
  <c r="AH29" i="28"/>
  <c r="X45" i="28"/>
  <c r="P39" i="28"/>
  <c r="AM35" i="28"/>
  <c r="Z33" i="28"/>
  <c r="X30" i="28"/>
  <c r="AJ27" i="28"/>
  <c r="AG42" i="28"/>
  <c r="AG38" i="28"/>
  <c r="T36" i="28"/>
  <c r="Q53" i="28"/>
  <c r="U43" i="28"/>
  <c r="V40" i="28"/>
  <c r="AF38" i="28"/>
  <c r="J37" i="28"/>
  <c r="U35" i="28"/>
  <c r="AN33" i="28"/>
  <c r="R32" i="28"/>
  <c r="V30" i="28"/>
  <c r="AN28" i="28"/>
  <c r="M50" i="28"/>
  <c r="AB42" i="28"/>
  <c r="AK39" i="28"/>
  <c r="F38" i="28"/>
  <c r="Y36" i="28"/>
  <c r="AJ34" i="28"/>
  <c r="F33" i="28"/>
  <c r="G33" i="28"/>
  <c r="AC27" i="28"/>
  <c r="F26" i="28"/>
  <c r="Z24" i="28"/>
  <c r="AK22" i="28"/>
  <c r="N21" i="28"/>
  <c r="AH19" i="28"/>
  <c r="AL17" i="28"/>
  <c r="P16" i="28"/>
  <c r="W34" i="28"/>
  <c r="W28" i="28"/>
  <c r="M26" i="28"/>
  <c r="AG24" i="28"/>
  <c r="J23" i="28"/>
  <c r="M21" i="28"/>
  <c r="AG19" i="28"/>
  <c r="K18" i="28"/>
  <c r="W16" i="28"/>
  <c r="O45" i="28"/>
  <c r="AX45" i="28" s="1"/>
  <c r="AP31" i="28"/>
  <c r="AO27" i="28"/>
  <c r="AL25" i="28"/>
  <c r="P24" i="28"/>
  <c r="AI22" i="28"/>
  <c r="AL20" i="28"/>
  <c r="P19" i="28"/>
  <c r="AS7" i="16"/>
  <c r="W38" i="17"/>
  <c r="S38" i="16"/>
  <c r="Y10" i="17"/>
  <c r="Z51" i="28"/>
  <c r="AE53" i="28"/>
  <c r="T54" i="28"/>
  <c r="AJ45" i="28"/>
  <c r="AM47" i="28"/>
  <c r="Z40" i="28"/>
  <c r="J49" i="28"/>
  <c r="AQ53" i="28"/>
  <c r="G50" i="28"/>
  <c r="AM46" i="28"/>
  <c r="AL42" i="28"/>
  <c r="AJ51" i="28"/>
  <c r="Z48" i="28"/>
  <c r="AM45" i="28"/>
  <c r="S39" i="28"/>
  <c r="H36" i="28"/>
  <c r="AM32" i="28"/>
  <c r="T29" i="28"/>
  <c r="AP44" i="28"/>
  <c r="J39" i="28"/>
  <c r="AG35" i="28"/>
  <c r="N32" i="28"/>
  <c r="K29" i="28"/>
  <c r="I44" i="28"/>
  <c r="AQ38" i="28"/>
  <c r="AF35" i="28"/>
  <c r="U32" i="28"/>
  <c r="R29" i="28"/>
  <c r="Z43" i="28"/>
  <c r="AP38" i="28"/>
  <c r="W35" i="28"/>
  <c r="AJ32" i="28"/>
  <c r="P30" i="28"/>
  <c r="J52" i="28"/>
  <c r="U41" i="28"/>
  <c r="Y38" i="28"/>
  <c r="AL35" i="28"/>
  <c r="AC50" i="28"/>
  <c r="E43" i="28"/>
  <c r="I40" i="28"/>
  <c r="X38" i="28"/>
  <c r="AQ36" i="28"/>
  <c r="M35" i="28"/>
  <c r="AF33" i="28"/>
  <c r="J32" i="28"/>
  <c r="N30" i="28"/>
  <c r="AF28" i="28"/>
  <c r="AG48" i="28"/>
  <c r="L42" i="28"/>
  <c r="AB39" i="28"/>
  <c r="AN37" i="28"/>
  <c r="Q36" i="28"/>
  <c r="AB34" i="28"/>
  <c r="S47" i="28"/>
  <c r="Y32" i="28"/>
  <c r="U27" i="28"/>
  <c r="AN25" i="28"/>
  <c r="R24" i="28"/>
  <c r="AC22" i="28"/>
  <c r="F21" i="28"/>
  <c r="Z19" i="28"/>
  <c r="AD17" i="28"/>
  <c r="AE54" i="28"/>
  <c r="AG33" i="28"/>
  <c r="AQ27" i="28"/>
  <c r="E26" i="28"/>
  <c r="Y24" i="28"/>
  <c r="AJ22" i="28"/>
  <c r="E21" i="28"/>
  <c r="Y19" i="28"/>
  <c r="AK17" i="28"/>
  <c r="O16" i="28"/>
  <c r="AX16" i="28" s="1"/>
  <c r="G40" i="28"/>
  <c r="S31" i="28"/>
  <c r="AA27" i="28"/>
  <c r="AD25" i="28"/>
  <c r="H24" i="28"/>
  <c r="AA22" i="28"/>
  <c r="AD20" i="28"/>
  <c r="AL27" i="16"/>
  <c r="O6" i="16"/>
  <c r="AQ47" i="16"/>
  <c r="H48" i="28"/>
  <c r="AI50" i="28"/>
  <c r="W52" i="28"/>
  <c r="S54" i="28"/>
  <c r="I46" i="28"/>
  <c r="J54" i="28"/>
  <c r="N47" i="28"/>
  <c r="T52" i="28"/>
  <c r="Q49" i="28"/>
  <c r="AO45" i="28"/>
  <c r="V42" i="28"/>
  <c r="AF54" i="28"/>
  <c r="T51" i="28"/>
  <c r="J48" i="28"/>
  <c r="Q44" i="28"/>
  <c r="AK38" i="28"/>
  <c r="AH35" i="28"/>
  <c r="W32" i="28"/>
  <c r="L29" i="28"/>
  <c r="J44" i="28"/>
  <c r="AJ38" i="28"/>
  <c r="Y35" i="28"/>
  <c r="F32" i="28"/>
  <c r="AJ28" i="28"/>
  <c r="AA43" i="28"/>
  <c r="AI38" i="28"/>
  <c r="X35" i="28"/>
  <c r="M32" i="28"/>
  <c r="J29" i="28"/>
  <c r="J43" i="28"/>
  <c r="AH38" i="28"/>
  <c r="O35" i="28"/>
  <c r="AX35" i="28" s="1"/>
  <c r="AY35" i="28" s="1"/>
  <c r="T32" i="28"/>
  <c r="H30" i="28"/>
  <c r="AK50" i="28"/>
  <c r="AJ40" i="28"/>
  <c r="Q38" i="28"/>
  <c r="AD35" i="28"/>
  <c r="G49" i="28"/>
  <c r="AE42" i="28"/>
  <c r="AN39" i="28"/>
  <c r="P38" i="28"/>
  <c r="AI36" i="28"/>
  <c r="E35" i="28"/>
  <c r="X33" i="28"/>
  <c r="AJ31" i="28"/>
  <c r="F30" i="28"/>
  <c r="X28" i="28"/>
  <c r="K47" i="28"/>
  <c r="AP41" i="28"/>
  <c r="T39" i="28"/>
  <c r="AF37" i="28"/>
  <c r="I36" i="28"/>
  <c r="T34" i="28"/>
  <c r="AC42" i="28"/>
  <c r="Z31" i="28"/>
  <c r="M27" i="28"/>
  <c r="AF25" i="28"/>
  <c r="J24" i="28"/>
  <c r="U22" i="28"/>
  <c r="AN20" i="28"/>
  <c r="R19" i="28"/>
  <c r="V17" i="28"/>
  <c r="E46" i="28"/>
  <c r="AQ32" i="28"/>
  <c r="AB27" i="28"/>
  <c r="AM25" i="28"/>
  <c r="Q24" i="28"/>
  <c r="AB22" i="28"/>
  <c r="AM20" i="28"/>
  <c r="Q19" i="28"/>
  <c r="AC17" i="28"/>
  <c r="G16" i="28"/>
  <c r="W38" i="28"/>
  <c r="AM30" i="28"/>
  <c r="S27" i="28"/>
  <c r="V25" i="28"/>
  <c r="AO23" i="28"/>
  <c r="S22" i="28"/>
  <c r="V20" i="28"/>
  <c r="AN30" i="16"/>
  <c r="W23" i="16"/>
  <c r="L54" i="16"/>
  <c r="AN35" i="17"/>
  <c r="AF44" i="28"/>
  <c r="AG47" i="28"/>
  <c r="AJ49" i="28"/>
  <c r="N52" i="28"/>
  <c r="M44" i="28"/>
  <c r="M52" i="28"/>
  <c r="AH45" i="28"/>
  <c r="U51" i="28"/>
  <c r="AA48" i="28"/>
  <c r="AI44" i="28"/>
  <c r="O41" i="28"/>
  <c r="Z53" i="28"/>
  <c r="F50" i="28"/>
  <c r="AD46" i="28"/>
  <c r="AN41" i="28"/>
  <c r="AE37" i="28"/>
  <c r="AA34" i="28"/>
  <c r="I31" i="28"/>
  <c r="AE27" i="28"/>
  <c r="Z41" i="28"/>
  <c r="N37" i="28"/>
  <c r="J34" i="28"/>
  <c r="AH30" i="28"/>
  <c r="AO53" i="28"/>
  <c r="K41" i="28"/>
  <c r="AP54" i="16"/>
  <c r="AC59" i="16"/>
  <c r="AR26" i="20"/>
  <c r="AS12" i="16"/>
  <c r="J5" i="17"/>
  <c r="AP9" i="16"/>
  <c r="AO27" i="16"/>
  <c r="L41" i="16"/>
  <c r="AR45" i="27"/>
  <c r="AS53" i="16"/>
  <c r="AH8" i="17"/>
  <c r="AJ37" i="16"/>
  <c r="AJ12" i="17"/>
  <c r="U10" i="16"/>
  <c r="AB41" i="16"/>
  <c r="AB54" i="16"/>
  <c r="AQ10" i="17"/>
  <c r="R51" i="28"/>
  <c r="X44" i="28"/>
  <c r="W53" i="28"/>
  <c r="Y47" i="28"/>
  <c r="L54" i="28"/>
  <c r="T49" i="28"/>
  <c r="AD44" i="28"/>
  <c r="F52" i="28"/>
  <c r="W47" i="28"/>
  <c r="N43" i="28"/>
  <c r="J40" i="28"/>
  <c r="AL51" i="28"/>
  <c r="AB48" i="28"/>
  <c r="R45" i="28"/>
  <c r="AA53" i="28"/>
  <c r="M51" i="28"/>
  <c r="AO49" i="28"/>
  <c r="S48" i="28"/>
  <c r="AE46" i="28"/>
  <c r="Q45" i="28"/>
  <c r="AB43" i="28"/>
  <c r="AM41" i="28"/>
  <c r="P40" i="28"/>
  <c r="H54" i="28"/>
  <c r="AA52" i="28"/>
  <c r="AD50" i="28"/>
  <c r="H49" i="28"/>
  <c r="T47" i="28"/>
  <c r="AA51" i="28"/>
  <c r="AO42" i="28"/>
  <c r="Q40" i="28"/>
  <c r="M38" i="28"/>
  <c r="AF36" i="28"/>
  <c r="J35" i="28"/>
  <c r="U33" i="28"/>
  <c r="G32" i="28"/>
  <c r="AA30" i="28"/>
  <c r="AC28" i="28"/>
  <c r="S51" i="28"/>
  <c r="M43" i="28"/>
  <c r="AB40" i="28"/>
  <c r="T38" i="28"/>
  <c r="AE36" i="28"/>
  <c r="I35" i="28"/>
  <c r="T33" i="28"/>
  <c r="AF31" i="28"/>
  <c r="J30" i="28"/>
  <c r="T28" i="28"/>
  <c r="AE49" i="28"/>
  <c r="AK42" i="28"/>
  <c r="N40" i="28"/>
  <c r="S38" i="28"/>
  <c r="AD36" i="28"/>
  <c r="H35" i="28"/>
  <c r="AA33" i="28"/>
  <c r="AM31" i="28"/>
  <c r="Q30" i="28"/>
  <c r="AI28" i="28"/>
  <c r="W49" i="28"/>
  <c r="T42" i="28"/>
  <c r="AQ39" i="28"/>
  <c r="R38" i="28"/>
  <c r="U36" i="28"/>
  <c r="AR40" i="19"/>
  <c r="AC13" i="16"/>
  <c r="AK39" i="17"/>
  <c r="AK46" i="16"/>
  <c r="I22" i="17"/>
  <c r="M14" i="16"/>
  <c r="AY14" i="16" s="1"/>
  <c r="I33" i="16"/>
  <c r="G45" i="16"/>
  <c r="AJ57" i="16"/>
  <c r="G14" i="17"/>
  <c r="AQ51" i="17"/>
  <c r="AD49" i="28"/>
  <c r="I43" i="28"/>
  <c r="P52" i="28"/>
  <c r="K46" i="28"/>
  <c r="F53" i="28"/>
  <c r="L49" i="28"/>
  <c r="N44" i="28"/>
  <c r="G51" i="28"/>
  <c r="O47" i="28"/>
  <c r="AX47" i="28" s="1"/>
  <c r="AN42" i="28"/>
  <c r="AP54" i="28"/>
  <c r="V51" i="28"/>
  <c r="L48" i="28"/>
  <c r="AJ44" i="28"/>
  <c r="K53" i="28"/>
  <c r="E51" i="28"/>
  <c r="AG49" i="28"/>
  <c r="K48" i="28"/>
  <c r="W46" i="28"/>
  <c r="I45" i="28"/>
  <c r="T43" i="28"/>
  <c r="AE41" i="28"/>
  <c r="H40" i="28"/>
  <c r="AP53" i="28"/>
  <c r="S52" i="28"/>
  <c r="V50" i="28"/>
  <c r="AP48" i="28"/>
  <c r="L47" i="28"/>
  <c r="E50" i="28"/>
  <c r="Y42" i="28"/>
  <c r="AJ39" i="28"/>
  <c r="E38" i="28"/>
  <c r="X36" i="28"/>
  <c r="AQ34" i="28"/>
  <c r="M33" i="28"/>
  <c r="AO31" i="28"/>
  <c r="S30" i="28"/>
  <c r="U28" i="28"/>
  <c r="AM49" i="28"/>
  <c r="AM42" i="28"/>
  <c r="O40" i="28"/>
  <c r="L38" i="28"/>
  <c r="W36" i="28"/>
  <c r="AP34" i="28"/>
  <c r="L33" i="28"/>
  <c r="X31" i="28"/>
  <c r="AQ29" i="28"/>
  <c r="L28" i="28"/>
  <c r="I48" i="28"/>
  <c r="U42" i="28"/>
  <c r="AH39" i="28"/>
  <c r="K38" i="28"/>
  <c r="V36" i="28"/>
  <c r="AO34" i="28"/>
  <c r="S33" i="28"/>
  <c r="AE31" i="28"/>
  <c r="I30" i="28"/>
  <c r="AA28" i="28"/>
  <c r="AQ47" i="28"/>
  <c r="E42" i="28"/>
  <c r="AG39" i="28"/>
  <c r="J38" i="28"/>
  <c r="M36" i="28"/>
  <c r="AN34" i="28"/>
  <c r="R33" i="28"/>
  <c r="V31" i="28"/>
  <c r="AO29" i="28"/>
  <c r="R28" i="28"/>
  <c r="AI47" i="28"/>
  <c r="Q42" i="28"/>
  <c r="AF39" i="28"/>
  <c r="I38" i="28"/>
  <c r="AR11" i="19"/>
  <c r="AI16" i="16"/>
  <c r="P5" i="16"/>
  <c r="I47" i="16"/>
  <c r="Z24" i="17"/>
  <c r="AM14" i="16"/>
  <c r="V33" i="16"/>
  <c r="W45" i="16"/>
  <c r="G58" i="16"/>
  <c r="AE14" i="17"/>
  <c r="Y54" i="17"/>
  <c r="V49" i="28"/>
  <c r="AQ42" i="28"/>
  <c r="H52" i="28"/>
  <c r="AK45" i="28"/>
  <c r="AE52" i="28"/>
  <c r="F48" i="28"/>
  <c r="F44" i="28"/>
  <c r="AG50" i="28"/>
  <c r="Y46" i="28"/>
  <c r="AF42" i="28"/>
  <c r="AH54" i="28"/>
  <c r="N51" i="28"/>
  <c r="AL47" i="28"/>
  <c r="AB44" i="28"/>
  <c r="AJ52" i="28"/>
  <c r="AM50" i="28"/>
  <c r="Y49" i="28"/>
  <c r="AK47" i="28"/>
  <c r="O46" i="28"/>
  <c r="AX46" i="28" s="1"/>
  <c r="AQ44" i="28"/>
  <c r="L43" i="28"/>
  <c r="W41" i="28"/>
  <c r="AP39" i="28"/>
  <c r="AH53" i="28"/>
  <c r="K52" i="28"/>
  <c r="N50" i="28"/>
  <c r="AH48" i="28"/>
  <c r="AL46" i="28"/>
  <c r="Y48" i="28"/>
  <c r="J42" i="28"/>
  <c r="AA39" i="28"/>
  <c r="AM37" i="28"/>
  <c r="P36" i="28"/>
  <c r="AI34" i="28"/>
  <c r="E33" i="28"/>
  <c r="AG31" i="28"/>
  <c r="K30" i="28"/>
  <c r="M28" i="28"/>
  <c r="Q48" i="28"/>
  <c r="W42" i="28"/>
  <c r="AI39" i="28"/>
  <c r="AL37" i="28"/>
  <c r="O36" i="28"/>
  <c r="AH34" i="28"/>
  <c r="AL32" i="28"/>
  <c r="P31" i="28"/>
  <c r="AI29" i="28"/>
  <c r="AL27" i="28"/>
  <c r="AC46" i="28"/>
  <c r="G42" i="28"/>
  <c r="Y39" i="28"/>
  <c r="AK37" i="28"/>
  <c r="N36" i="28"/>
  <c r="AG34" i="28"/>
  <c r="K33" i="28"/>
  <c r="W31" i="28"/>
  <c r="AP29" i="28"/>
  <c r="S28" i="28"/>
  <c r="U46" i="28"/>
  <c r="AI41" i="28"/>
  <c r="X39" i="28"/>
  <c r="AJ37" i="28"/>
  <c r="E36" i="28"/>
  <c r="AF34" i="28"/>
  <c r="J33" i="28"/>
  <c r="N31" i="28"/>
  <c r="AG29" i="28"/>
  <c r="J28" i="28"/>
  <c r="M46" i="28"/>
  <c r="AH41" i="28"/>
  <c r="W39" i="28"/>
  <c r="AQ37" i="28"/>
  <c r="L36" i="28"/>
  <c r="AM54" i="28"/>
  <c r="AG31" i="16"/>
  <c r="K18" i="16"/>
  <c r="AC55" i="16"/>
  <c r="O41" i="17"/>
  <c r="AR19" i="16"/>
  <c r="AM35" i="16"/>
  <c r="N48" i="16"/>
  <c r="S20" i="17"/>
  <c r="V54" i="28"/>
  <c r="AP47" i="28"/>
  <c r="L41" i="28"/>
  <c r="AA50" i="28"/>
  <c r="O44" i="28"/>
  <c r="AX44" i="28" s="1"/>
  <c r="X51" i="28"/>
  <c r="X47" i="28"/>
  <c r="AK53" i="28"/>
  <c r="AA49" i="28"/>
  <c r="AQ45" i="28"/>
  <c r="AG41" i="28"/>
  <c r="AB53" i="28"/>
  <c r="P50" i="28"/>
  <c r="AN46" i="28"/>
  <c r="L52" i="28"/>
  <c r="W50" i="28"/>
  <c r="I49" i="28"/>
  <c r="U47" i="28"/>
  <c r="G46" i="28"/>
  <c r="AA44" i="28"/>
  <c r="AD42" i="28"/>
  <c r="G41" i="28"/>
  <c r="AN54" i="28"/>
  <c r="R53" i="28"/>
  <c r="AB51" i="28"/>
  <c r="AN49" i="28"/>
  <c r="R48" i="28"/>
  <c r="V46" i="28"/>
  <c r="G45" i="28"/>
  <c r="AA41" i="28"/>
  <c r="K39" i="28"/>
  <c r="W37" i="28"/>
  <c r="AP35" i="28"/>
  <c r="S34" i="28"/>
  <c r="AE32" i="28"/>
  <c r="Q31" i="28"/>
  <c r="AB29" i="28"/>
  <c r="AM27" i="28"/>
  <c r="AF45" i="28"/>
  <c r="AL41" i="28"/>
  <c r="R39" i="28"/>
  <c r="V37" i="28"/>
  <c r="AO35" i="28"/>
  <c r="R34" i="28"/>
  <c r="V32" i="28"/>
  <c r="AP30" i="28"/>
  <c r="S29" i="28"/>
  <c r="AO44" i="28"/>
  <c r="X41" i="28"/>
  <c r="I39" i="28"/>
  <c r="U37" i="28"/>
  <c r="AN35" i="28"/>
  <c r="Q34" i="28"/>
  <c r="AC32" i="28"/>
  <c r="G31" i="28"/>
  <c r="Z29" i="28"/>
  <c r="AK27" i="28"/>
  <c r="AH44" i="28"/>
  <c r="J41" i="28"/>
  <c r="H39" i="28"/>
  <c r="T37" i="28"/>
  <c r="AE35" i="28"/>
  <c r="P34" i="28"/>
  <c r="AB32" i="28"/>
  <c r="AN30" i="28"/>
  <c r="Q29" i="28"/>
  <c r="Y53" i="28"/>
  <c r="AG44" i="28"/>
  <c r="H41" i="28"/>
  <c r="G39" i="28"/>
  <c r="AA37" i="28"/>
  <c r="AH45" i="16"/>
  <c r="Y41" i="16"/>
  <c r="AR54" i="27"/>
  <c r="AR27" i="28"/>
  <c r="AR49" i="25"/>
  <c r="AR14" i="26"/>
  <c r="AR38" i="28"/>
  <c r="AR7" i="28"/>
  <c r="AR21" i="25"/>
  <c r="AR48" i="28"/>
  <c r="AR26" i="26"/>
  <c r="AR24" i="27"/>
  <c r="AR37" i="19"/>
  <c r="AR39" i="20"/>
  <c r="AR19" i="19"/>
  <c r="AR47" i="19"/>
  <c r="AR53" i="26"/>
  <c r="AR52" i="19"/>
  <c r="AR25" i="14"/>
  <c r="AQ50" i="18"/>
  <c r="AQ37" i="18"/>
  <c r="AQ38" i="18"/>
  <c r="AQ53" i="18"/>
  <c r="AQ47" i="18"/>
  <c r="AR14" i="17"/>
  <c r="AR38" i="17"/>
  <c r="AQ28" i="18"/>
  <c r="AR47" i="17"/>
  <c r="AR12" i="17"/>
  <c r="AS13" i="16"/>
  <c r="AS25" i="16"/>
  <c r="AS48" i="16"/>
  <c r="AS15" i="16"/>
  <c r="AS46" i="16"/>
  <c r="Q44" i="14"/>
  <c r="J7" i="16"/>
  <c r="H8" i="16"/>
  <c r="AE10" i="16"/>
  <c r="K12" i="16"/>
  <c r="AJ14" i="16"/>
  <c r="AC17" i="16"/>
  <c r="G20" i="16"/>
  <c r="E26" i="16"/>
  <c r="H31" i="16"/>
  <c r="AF33" i="16"/>
  <c r="N38" i="16"/>
  <c r="AB43" i="16"/>
  <c r="H47" i="16"/>
  <c r="AO50" i="16"/>
  <c r="T53" i="16"/>
  <c r="N56" i="16"/>
  <c r="L6" i="17"/>
  <c r="G9" i="17"/>
  <c r="E13" i="17"/>
  <c r="AQ18" i="17"/>
  <c r="I25" i="17"/>
  <c r="L33" i="17"/>
  <c r="AI42" i="17"/>
  <c r="AN61" i="17"/>
  <c r="X6" i="16"/>
  <c r="G10" i="16"/>
  <c r="L14" i="16"/>
  <c r="X16" i="16"/>
  <c r="AJ18" i="16"/>
  <c r="AB21" i="16"/>
  <c r="I23" i="16"/>
  <c r="AR19" i="26"/>
  <c r="AR35" i="28"/>
  <c r="AR14" i="20"/>
  <c r="AR22" i="26"/>
  <c r="AR10" i="27"/>
  <c r="AR31" i="28"/>
  <c r="AR20" i="27"/>
  <c r="AR34" i="26"/>
  <c r="AR5" i="26"/>
  <c r="AR45" i="19"/>
  <c r="AR50" i="20"/>
  <c r="AR28" i="28"/>
  <c r="AR10" i="19"/>
  <c r="AR52" i="20"/>
  <c r="AR34" i="25"/>
  <c r="AR33" i="26"/>
  <c r="AR8" i="27"/>
  <c r="AR33" i="14"/>
  <c r="AQ59" i="18"/>
  <c r="AQ43" i="18"/>
  <c r="AR5" i="14"/>
  <c r="AQ55" i="18"/>
  <c r="AR22" i="17"/>
  <c r="AR37" i="17"/>
  <c r="AR38" i="14"/>
  <c r="AR63" i="17"/>
  <c r="AR54" i="17"/>
  <c r="AR56" i="17"/>
  <c r="AR35" i="17"/>
  <c r="AS21" i="16"/>
  <c r="AS34" i="16"/>
  <c r="AS56" i="16"/>
  <c r="AS22" i="16"/>
  <c r="AS38" i="16"/>
  <c r="AS42" i="16"/>
  <c r="AS10" i="16"/>
  <c r="N5" i="16"/>
  <c r="T7" i="16"/>
  <c r="U8" i="16"/>
  <c r="AR10" i="16"/>
  <c r="X12" i="16"/>
  <c r="P15" i="16"/>
  <c r="AO17" i="16"/>
  <c r="T20" i="16"/>
  <c r="M22" i="16"/>
  <c r="R26" i="16"/>
  <c r="T31" i="16"/>
  <c r="AR33" i="16"/>
  <c r="J35" i="16"/>
  <c r="AD38" i="16"/>
  <c r="I41" i="16"/>
  <c r="AR43" i="16"/>
  <c r="X47" i="16"/>
  <c r="AJ53" i="16"/>
  <c r="AD56" i="16"/>
  <c r="H59" i="16"/>
  <c r="AB6" i="17"/>
  <c r="Z9" i="17"/>
  <c r="X13" i="17"/>
  <c r="AP25" i="17"/>
  <c r="P34" i="17"/>
  <c r="AI6" i="16"/>
  <c r="T10" i="16"/>
  <c r="M12" i="16"/>
  <c r="X14" i="16"/>
  <c r="AK16" i="16"/>
  <c r="Q19" i="16"/>
  <c r="AO21" i="16"/>
  <c r="V23" i="16"/>
  <c r="M25" i="16"/>
  <c r="AY25" i="16" s="1"/>
  <c r="AM27" i="16"/>
  <c r="AR43" i="26"/>
  <c r="AR23" i="27"/>
  <c r="AR22" i="20"/>
  <c r="AR54" i="26"/>
  <c r="AR34" i="27"/>
  <c r="AR35" i="27"/>
  <c r="AR45" i="25"/>
  <c r="AR9" i="28"/>
  <c r="AR53" i="19"/>
  <c r="AR22" i="19"/>
  <c r="AR45" i="26"/>
  <c r="AR10" i="25"/>
  <c r="AR16" i="19"/>
  <c r="AR53" i="20"/>
  <c r="AR44" i="25"/>
  <c r="AR43" i="19"/>
  <c r="AR39" i="14"/>
  <c r="AR19" i="14"/>
  <c r="AR28" i="14"/>
  <c r="AR12" i="14"/>
  <c r="AR23" i="14"/>
  <c r="AR29" i="17"/>
  <c r="AR31" i="17"/>
  <c r="AR41" i="17"/>
  <c r="AQ26" i="18"/>
  <c r="AQ56" i="18"/>
  <c r="AQ35" i="18"/>
  <c r="AR40" i="17"/>
  <c r="AS27" i="16"/>
  <c r="AS24" i="16"/>
  <c r="AS29" i="16"/>
  <c r="AS20" i="16"/>
  <c r="AR29" i="28"/>
  <c r="AR19" i="25"/>
  <c r="AR50" i="27"/>
  <c r="AR43" i="27"/>
  <c r="AR18" i="20"/>
  <c r="AR33" i="28"/>
  <c r="AR42" i="26"/>
  <c r="AR17" i="20"/>
  <c r="AR35" i="19"/>
  <c r="AR38" i="19"/>
  <c r="AR52" i="25"/>
  <c r="AR36" i="28"/>
  <c r="AR32" i="19"/>
  <c r="AR9" i="19"/>
  <c r="AR15" i="20"/>
  <c r="AQ7" i="18"/>
  <c r="AR34" i="14"/>
  <c r="AR35" i="14"/>
  <c r="AR42" i="14"/>
  <c r="AR37" i="14"/>
  <c r="AR59" i="17"/>
  <c r="AR51" i="17"/>
  <c r="AQ21" i="18"/>
  <c r="AR22" i="14"/>
  <c r="AR7" i="17"/>
  <c r="AR48" i="17"/>
  <c r="AS14" i="16"/>
  <c r="AS59" i="16"/>
  <c r="AS54" i="16"/>
  <c r="AS58" i="16"/>
  <c r="AS19" i="16"/>
  <c r="AJ5" i="16"/>
  <c r="AP7" i="16"/>
  <c r="M9" i="16"/>
  <c r="AY9" i="16" s="1"/>
  <c r="Q13" i="16"/>
  <c r="AP15" i="16"/>
  <c r="V18" i="16"/>
  <c r="M21" i="16"/>
  <c r="AY21" i="16" s="1"/>
  <c r="AM22" i="16"/>
  <c r="T24" i="16"/>
  <c r="AQ26" i="16"/>
  <c r="U29" i="16"/>
  <c r="L32" i="16"/>
  <c r="Y34" i="16"/>
  <c r="AJ35" i="16"/>
  <c r="AC36" i="16"/>
  <c r="AG39" i="16"/>
  <c r="AO41" i="16"/>
  <c r="AD44" i="16"/>
  <c r="K48" i="16"/>
  <c r="W54" i="16"/>
  <c r="AE57" i="16"/>
  <c r="AN59" i="16"/>
  <c r="AJ7" i="17"/>
  <c r="AL10" i="17"/>
  <c r="I15" i="17"/>
  <c r="AO20" i="17"/>
  <c r="Q26" i="17"/>
  <c r="AO36" i="17"/>
  <c r="AG47" i="17"/>
  <c r="E5" i="16"/>
  <c r="U7" i="16"/>
  <c r="V8" i="16"/>
  <c r="AL12" i="16"/>
  <c r="E15" i="16"/>
  <c r="Q17" i="16"/>
  <c r="AQ19" i="16"/>
  <c r="AM25" i="16"/>
  <c r="AR40" i="25"/>
  <c r="AR17" i="27"/>
  <c r="AR31" i="26"/>
  <c r="AR42" i="20"/>
  <c r="AR31" i="25"/>
  <c r="AR9" i="26"/>
  <c r="AR7" i="19"/>
  <c r="AR42" i="19"/>
  <c r="AR28" i="19"/>
  <c r="AQ23" i="18"/>
  <c r="AR48" i="14"/>
  <c r="AQ14" i="18"/>
  <c r="AR52" i="17"/>
  <c r="AR24" i="14"/>
  <c r="AS47" i="16"/>
  <c r="AS6" i="16"/>
  <c r="AS16" i="16"/>
  <c r="AS17" i="16"/>
  <c r="AR41" i="16"/>
  <c r="R10" i="16"/>
  <c r="AP13" i="16"/>
  <c r="I18" i="16"/>
  <c r="AG24" i="16"/>
  <c r="AK32" i="16"/>
  <c r="W35" i="16"/>
  <c r="V37" i="16"/>
  <c r="L42" i="16"/>
  <c r="AJ46" i="16"/>
  <c r="AD51" i="16"/>
  <c r="O57" i="16"/>
  <c r="Z5" i="17"/>
  <c r="O18" i="17"/>
  <c r="V28" i="17"/>
  <c r="N46" i="17"/>
  <c r="AK5" i="16"/>
  <c r="AI8" i="16"/>
  <c r="AE15" i="16"/>
  <c r="AD19" i="16"/>
  <c r="AA22" i="16"/>
  <c r="Z25" i="16"/>
  <c r="V31" i="16"/>
  <c r="N34" i="16"/>
  <c r="AK35" i="16"/>
  <c r="E36" i="16"/>
  <c r="AF38" i="16"/>
  <c r="P44" i="16"/>
  <c r="Y47" i="16"/>
  <c r="AM53" i="16"/>
  <c r="Q57" i="16"/>
  <c r="Z59" i="16"/>
  <c r="T7" i="17"/>
  <c r="V10" i="17"/>
  <c r="AD14" i="17"/>
  <c r="N20" i="17"/>
  <c r="Y26" i="17"/>
  <c r="Y34" i="17"/>
  <c r="AL49" i="17"/>
  <c r="Q5" i="16"/>
  <c r="AH7" i="16"/>
  <c r="AK8" i="16"/>
  <c r="G13" i="16"/>
  <c r="AF15" i="16"/>
  <c r="Y18" i="16"/>
  <c r="AJ20" i="16"/>
  <c r="AC22" i="16"/>
  <c r="J24" i="16"/>
  <c r="AH26" i="16"/>
  <c r="Y29" i="16"/>
  <c r="O32" i="16"/>
  <c r="AO34" i="16"/>
  <c r="AF36" i="16"/>
  <c r="AJ39" i="16"/>
  <c r="AR29" i="20"/>
  <c r="AR25" i="27"/>
  <c r="AR12" i="25"/>
  <c r="AR16" i="28"/>
  <c r="AR39" i="25"/>
  <c r="AR22" i="25"/>
  <c r="AR15" i="19"/>
  <c r="AR48" i="27"/>
  <c r="AR36" i="19"/>
  <c r="AQ30" i="18"/>
  <c r="AR6" i="14"/>
  <c r="AR61" i="17"/>
  <c r="AR33" i="17"/>
  <c r="AR54" i="14"/>
  <c r="AS18" i="16"/>
  <c r="AS39" i="16"/>
  <c r="AS23" i="16"/>
  <c r="AS31" i="16"/>
  <c r="J14" i="16"/>
  <c r="AI18" i="16"/>
  <c r="L25" i="16"/>
  <c r="I29" i="16"/>
  <c r="F33" i="16"/>
  <c r="AH37" i="16"/>
  <c r="AB42" i="16"/>
  <c r="AN47" i="16"/>
  <c r="Q52" i="16"/>
  <c r="R58" i="16"/>
  <c r="AP5" i="17"/>
  <c r="K20" i="17"/>
  <c r="O29" i="17"/>
  <c r="S49" i="17"/>
  <c r="N6" i="16"/>
  <c r="O9" i="16"/>
  <c r="Y12" i="16"/>
  <c r="AQ15" i="16"/>
  <c r="I20" i="16"/>
  <c r="AN22" i="16"/>
  <c r="G26" i="16"/>
  <c r="J29" i="16"/>
  <c r="AI31" i="16"/>
  <c r="AA34" i="16"/>
  <c r="R36" i="16"/>
  <c r="R39" i="16"/>
  <c r="K41" i="16"/>
  <c r="AF44" i="16"/>
  <c r="AO47" i="16"/>
  <c r="J54" i="16"/>
  <c r="AG57" i="16"/>
  <c r="AP59" i="16"/>
  <c r="AL7" i="17"/>
  <c r="AN10" i="17"/>
  <c r="J15" i="17"/>
  <c r="AQ20" i="17"/>
  <c r="F27" i="17"/>
  <c r="AD35" i="17"/>
  <c r="AB51" i="17"/>
  <c r="AB5" i="16"/>
  <c r="AR7" i="16"/>
  <c r="Q9" i="16"/>
  <c r="T13" i="16"/>
  <c r="M16" i="16"/>
  <c r="AY16" i="16" s="1"/>
  <c r="AL18" i="16"/>
  <c r="Q21" i="16"/>
  <c r="AP22" i="16"/>
  <c r="W24" i="16"/>
  <c r="O27" i="16"/>
  <c r="AK29" i="16"/>
  <c r="AB32" i="16"/>
  <c r="L37" i="16"/>
  <c r="F40" i="16"/>
  <c r="AR11" i="28"/>
  <c r="AR49" i="27"/>
  <c r="AR20" i="25"/>
  <c r="AR24" i="28"/>
  <c r="AR47" i="25"/>
  <c r="AR19" i="20"/>
  <c r="AR23" i="19"/>
  <c r="AR27" i="19"/>
  <c r="AR44" i="19"/>
  <c r="AQ42" i="18"/>
  <c r="AQ32" i="18"/>
  <c r="AR18" i="17"/>
  <c r="AR21" i="17"/>
  <c r="AR6" i="17"/>
  <c r="AS44" i="16"/>
  <c r="AS8" i="16"/>
  <c r="AS30" i="16"/>
  <c r="AS36" i="16"/>
  <c r="Y5" i="16"/>
  <c r="W14" i="16"/>
  <c r="O19" i="16"/>
  <c r="Z22" i="16"/>
  <c r="X25" i="16"/>
  <c r="AH29" i="16"/>
  <c r="S33" i="16"/>
  <c r="Q39" i="16"/>
  <c r="AR42" i="16"/>
  <c r="AA48" i="16"/>
  <c r="AG52" i="16"/>
  <c r="AH58" i="16"/>
  <c r="Q7" i="17"/>
  <c r="O12" i="17"/>
  <c r="U21" i="17"/>
  <c r="J51" i="17"/>
  <c r="K7" i="16"/>
  <c r="AB9" i="16"/>
  <c r="E13" i="16"/>
  <c r="K16" i="16"/>
  <c r="V20" i="16"/>
  <c r="AI23" i="16"/>
  <c r="S26" i="16"/>
  <c r="W29" i="16"/>
  <c r="M32" i="16"/>
  <c r="AM34" i="16"/>
  <c r="AD36" i="16"/>
  <c r="AH39" i="16"/>
  <c r="AA41" i="16"/>
  <c r="T45" i="16"/>
  <c r="L48" i="16"/>
  <c r="Q51" i="16"/>
  <c r="Z54" i="16"/>
  <c r="T58" i="16"/>
  <c r="AO15" i="17"/>
  <c r="V21" i="17"/>
  <c r="AJ27" i="17"/>
  <c r="R37" i="17"/>
  <c r="O54" i="17"/>
  <c r="AL5" i="16"/>
  <c r="AC9" i="16"/>
  <c r="AG13" i="16"/>
  <c r="Z16" i="16"/>
  <c r="F19" i="16"/>
  <c r="AC21" i="16"/>
  <c r="K23" i="16"/>
  <c r="AJ24" i="16"/>
  <c r="AB27" i="16"/>
  <c r="P30" i="16"/>
  <c r="AN32" i="16"/>
  <c r="Y37" i="16"/>
  <c r="V40" i="16"/>
  <c r="AR42" i="28"/>
  <c r="AR12" i="26"/>
  <c r="AR43" i="25"/>
  <c r="AR8" i="26"/>
  <c r="AR49" i="28"/>
  <c r="AR49" i="20"/>
  <c r="AR46" i="19"/>
  <c r="AR36" i="27"/>
  <c r="AR33" i="19"/>
  <c r="AQ22" i="18"/>
  <c r="AR47" i="14"/>
  <c r="AR44" i="14"/>
  <c r="AR60" i="17"/>
  <c r="AR10" i="17"/>
  <c r="AR52" i="14"/>
  <c r="AR57" i="17"/>
  <c r="AS41" i="16"/>
  <c r="AS43" i="16"/>
  <c r="L6" i="16"/>
  <c r="AC15" i="16"/>
  <c r="AB19" i="16"/>
  <c r="G23" i="16"/>
  <c r="AK25" i="16"/>
  <c r="M30" i="16"/>
  <c r="L34" i="16"/>
  <c r="S40" i="16"/>
  <c r="L43" i="16"/>
  <c r="AQ48" i="16"/>
  <c r="G54" i="16"/>
  <c r="AH12" i="17"/>
  <c r="G22" i="17"/>
  <c r="AA35" i="17"/>
  <c r="AA56" i="17"/>
  <c r="AF7" i="16"/>
  <c r="AO9" i="16"/>
  <c r="R13" i="16"/>
  <c r="E17" i="16"/>
  <c r="AH20" i="16"/>
  <c r="AF26" i="16"/>
  <c r="AJ29" i="16"/>
  <c r="Z32" i="16"/>
  <c r="AQ36" i="16"/>
  <c r="E40" i="16"/>
  <c r="AQ41" i="16"/>
  <c r="AR50" i="28"/>
  <c r="AR36" i="26"/>
  <c r="AR8" i="20"/>
  <c r="AR24" i="26"/>
  <c r="AR5" i="27"/>
  <c r="AR5" i="19"/>
  <c r="AR54" i="19"/>
  <c r="AR17" i="26"/>
  <c r="AR49" i="19"/>
  <c r="AQ29" i="18"/>
  <c r="AR56" i="14"/>
  <c r="AQ25" i="18"/>
  <c r="AR53" i="14"/>
  <c r="AQ20" i="18"/>
  <c r="AR17" i="17"/>
  <c r="AQ5" i="18"/>
  <c r="AS50" i="16"/>
  <c r="AS32" i="16"/>
  <c r="AS51" i="16"/>
  <c r="W6" i="16"/>
  <c r="AG8" i="16"/>
  <c r="J16" i="16"/>
  <c r="AO19" i="16"/>
  <c r="T23" i="16"/>
  <c r="AE26" i="16"/>
  <c r="Z30" i="16"/>
  <c r="AL34" i="16"/>
  <c r="AI40" i="16"/>
  <c r="N44" i="16"/>
  <c r="I50" i="16"/>
  <c r="AM54" i="16"/>
  <c r="AB14" i="17"/>
  <c r="AH22" i="17"/>
  <c r="H37" i="17"/>
  <c r="AG59" i="17"/>
  <c r="AQ7" i="16"/>
  <c r="AF10" i="16"/>
  <c r="AE13" i="16"/>
  <c r="AD17" i="16"/>
  <c r="O21" i="16"/>
  <c r="N27" i="16"/>
  <c r="O30" i="16"/>
  <c r="AM32" i="16"/>
  <c r="J37" i="16"/>
  <c r="U40" i="16"/>
  <c r="N42" i="16"/>
  <c r="E46" i="16"/>
  <c r="AR48" i="16"/>
  <c r="T52" i="16"/>
  <c r="M55" i="16"/>
  <c r="M5" i="17"/>
  <c r="T8" i="17"/>
  <c r="R12" i="17"/>
  <c r="E17" i="17"/>
  <c r="AP22" i="17"/>
  <c r="U29" i="17"/>
  <c r="AO39" i="17"/>
  <c r="U8" i="14"/>
  <c r="Y6" i="16"/>
  <c r="H10" i="16"/>
  <c r="Z14" i="16"/>
  <c r="F17" i="16"/>
  <c r="AE19" i="16"/>
  <c r="AJ23" i="16"/>
  <c r="AB25" i="16"/>
  <c r="AP30" i="16"/>
  <c r="AR22" i="27"/>
  <c r="AR17" i="25"/>
  <c r="AR32" i="20"/>
  <c r="AR32" i="26"/>
  <c r="AR37" i="27"/>
  <c r="AR29" i="26"/>
  <c r="AR25" i="20"/>
  <c r="AR52" i="28"/>
  <c r="AQ33" i="18"/>
  <c r="AR32" i="14"/>
  <c r="AQ46" i="18"/>
  <c r="AR34" i="17"/>
  <c r="AR13" i="17"/>
  <c r="AS35" i="16"/>
  <c r="AS57" i="16"/>
  <c r="AS5" i="16"/>
  <c r="AS52" i="16"/>
  <c r="AG6" i="16"/>
  <c r="Z9" i="16"/>
  <c r="V16" i="16"/>
  <c r="AG20" i="16"/>
  <c r="AG23" i="16"/>
  <c r="L27" i="16"/>
  <c r="AM30" i="16"/>
  <c r="P36" i="16"/>
  <c r="R45" i="16"/>
  <c r="Y50" i="16"/>
  <c r="J55" i="16"/>
  <c r="X59" i="16"/>
  <c r="P8" i="17"/>
  <c r="AK15" i="17"/>
  <c r="Y24" i="17"/>
  <c r="AB27" i="14"/>
  <c r="AR13" i="16"/>
  <c r="AQ17" i="16"/>
  <c r="I24" i="16"/>
  <c r="AA27" i="16"/>
  <c r="AB30" i="16"/>
  <c r="H33" i="16"/>
  <c r="W37" i="16"/>
  <c r="AK40" i="16"/>
  <c r="AD42" i="16"/>
  <c r="U46" i="16"/>
  <c r="K50" i="16"/>
  <c r="AJ52" i="16"/>
  <c r="AR32" i="25"/>
  <c r="AR23" i="25"/>
  <c r="AR35" i="20"/>
  <c r="AQ15" i="18"/>
  <c r="AS40" i="16"/>
  <c r="AS26" i="16"/>
  <c r="P17" i="16"/>
  <c r="X32" i="16"/>
  <c r="T46" i="16"/>
  <c r="S10" i="17"/>
  <c r="AA5" i="16"/>
  <c r="X18" i="16"/>
  <c r="I31" i="16"/>
  <c r="P38" i="16"/>
  <c r="AB48" i="16"/>
  <c r="Q56" i="16"/>
  <c r="M6" i="17"/>
  <c r="H13" i="17"/>
  <c r="N25" i="17"/>
  <c r="M44" i="17"/>
  <c r="L7" i="16"/>
  <c r="AH10" i="16"/>
  <c r="G15" i="16"/>
  <c r="J20" i="16"/>
  <c r="AI33" i="16"/>
  <c r="AI38" i="16"/>
  <c r="O42" i="16"/>
  <c r="AM45" i="16"/>
  <c r="AD48" i="16"/>
  <c r="F52" i="16"/>
  <c r="AR54" i="16"/>
  <c r="W58" i="16"/>
  <c r="Q15" i="17"/>
  <c r="AC21" i="17"/>
  <c r="AJ28" i="17"/>
  <c r="Z37" i="17"/>
  <c r="K57" i="17"/>
  <c r="N54" i="28"/>
  <c r="AG52" i="28"/>
  <c r="J51" i="28"/>
  <c r="N49" i="28"/>
  <c r="AH47" i="28"/>
  <c r="AL45" i="28"/>
  <c r="P44" i="28"/>
  <c r="AI42" i="28"/>
  <c r="AK40" i="28"/>
  <c r="AK54" i="28"/>
  <c r="O53" i="28"/>
  <c r="AX53" i="28" s="1"/>
  <c r="AO51" i="28"/>
  <c r="S50" i="28"/>
  <c r="AE48" i="28"/>
  <c r="Q47" i="28"/>
  <c r="AC45" i="28"/>
  <c r="AH42" i="28"/>
  <c r="AL53" i="28"/>
  <c r="O52" i="28"/>
  <c r="AH50" i="28"/>
  <c r="AL48" i="28"/>
  <c r="P47" i="28"/>
  <c r="AB45" i="28"/>
  <c r="U53" i="28"/>
  <c r="AM51" i="28"/>
  <c r="Q50" i="28"/>
  <c r="AC48" i="28"/>
  <c r="AI45" i="28"/>
  <c r="E44" i="28"/>
  <c r="X42" i="28"/>
  <c r="AP40" i="28"/>
  <c r="Z54" i="28"/>
  <c r="AC52" i="28"/>
  <c r="F51" i="28"/>
  <c r="Z49" i="28"/>
  <c r="AD47" i="28"/>
  <c r="H46" i="28"/>
  <c r="T44" i="28"/>
  <c r="Q54" i="28"/>
  <c r="AB52" i="28"/>
  <c r="AR25" i="25"/>
  <c r="AR29" i="19"/>
  <c r="AR8" i="14"/>
  <c r="AR6" i="16"/>
  <c r="Z21" i="16"/>
  <c r="R16" i="17"/>
  <c r="T33" i="16"/>
  <c r="AA50" i="16"/>
  <c r="AG56" i="16"/>
  <c r="AC6" i="17"/>
  <c r="Z13" i="17"/>
  <c r="AD46" i="17"/>
  <c r="W7" i="16"/>
  <c r="S15" i="16"/>
  <c r="W20" i="16"/>
  <c r="L29" i="16"/>
  <c r="O34" i="16"/>
  <c r="T39" i="16"/>
  <c r="AE42" i="16"/>
  <c r="G46" i="16"/>
  <c r="L50" i="16"/>
  <c r="V52" i="16"/>
  <c r="O55" i="16"/>
  <c r="AM58" i="16"/>
  <c r="O5" i="17"/>
  <c r="V8" i="17"/>
  <c r="AP15" i="17"/>
  <c r="J22" i="17"/>
  <c r="V29" i="17"/>
  <c r="AE38" i="17"/>
  <c r="AG6" i="14"/>
  <c r="F54" i="28"/>
  <c r="Y52" i="28"/>
  <c r="AJ50" i="28"/>
  <c r="F49" i="28"/>
  <c r="Z47" i="28"/>
  <c r="AD45" i="28"/>
  <c r="H44" i="28"/>
  <c r="AA42" i="28"/>
  <c r="AC40" i="28"/>
  <c r="AC54" i="28"/>
  <c r="AG51" i="28"/>
  <c r="K50" i="28"/>
  <c r="W48" i="28"/>
  <c r="I47" i="28"/>
  <c r="U45" i="28"/>
  <c r="G44" i="28"/>
  <c r="Z42" i="28"/>
  <c r="AD53" i="28"/>
  <c r="G52" i="28"/>
  <c r="Z50" i="28"/>
  <c r="AD48" i="28"/>
  <c r="H47" i="28"/>
  <c r="T45" i="28"/>
  <c r="AQ54" i="28"/>
  <c r="M53" i="28"/>
  <c r="AE51" i="28"/>
  <c r="I50" i="28"/>
  <c r="U48" i="28"/>
  <c r="G47" i="28"/>
  <c r="AA45" i="28"/>
  <c r="AL43" i="28"/>
  <c r="P42" i="28"/>
  <c r="AH40" i="28"/>
  <c r="R54" i="28"/>
  <c r="U52" i="28"/>
  <c r="AN50" i="28"/>
  <c r="R49" i="28"/>
  <c r="V47" i="28"/>
  <c r="AP45" i="28"/>
  <c r="L44" i="28"/>
  <c r="I54" i="28"/>
  <c r="AR53" i="28"/>
  <c r="AR28" i="27"/>
  <c r="AQ17" i="18"/>
  <c r="AS33" i="16"/>
  <c r="AE7" i="16"/>
  <c r="AM21" i="16"/>
  <c r="N51" i="16"/>
  <c r="AB17" i="17"/>
  <c r="I8" i="16"/>
  <c r="O22" i="16"/>
  <c r="AG33" i="16"/>
  <c r="AQ50" i="16"/>
  <c r="AJ58" i="16"/>
  <c r="Y16" i="17"/>
  <c r="AE28" i="17"/>
  <c r="O62" i="17"/>
  <c r="AL16" i="16"/>
  <c r="AP21" i="16"/>
  <c r="O25" i="16"/>
  <c r="AC30" i="16"/>
  <c r="AB34" i="16"/>
  <c r="AL40" i="16"/>
  <c r="Q43" i="16"/>
  <c r="W46" i="16"/>
  <c r="AB50" i="16"/>
  <c r="AL52" i="16"/>
  <c r="AE55" i="16"/>
  <c r="AE5" i="17"/>
  <c r="AN8" i="17"/>
  <c r="U12" i="17"/>
  <c r="AC16" i="17"/>
  <c r="AH24" i="17"/>
  <c r="AA41" i="17"/>
  <c r="U19" i="14"/>
  <c r="AN53" i="28"/>
  <c r="Q52" i="28"/>
  <c r="AB50" i="28"/>
  <c r="AN48" i="28"/>
  <c r="R47" i="28"/>
  <c r="V45" i="28"/>
  <c r="AO43" i="28"/>
  <c r="S42" i="28"/>
  <c r="U40" i="28"/>
  <c r="U54" i="28"/>
  <c r="G53" i="28"/>
  <c r="Y51" i="28"/>
  <c r="AK49" i="28"/>
  <c r="O48" i="28"/>
  <c r="AX48" i="28" s="1"/>
  <c r="AQ46" i="28"/>
  <c r="M45" i="28"/>
  <c r="AN43" i="28"/>
  <c r="R42" i="28"/>
  <c r="V53" i="28"/>
  <c r="AN51" i="28"/>
  <c r="R50" i="28"/>
  <c r="V48" i="28"/>
  <c r="AP46" i="28"/>
  <c r="L45" i="28"/>
  <c r="AI54" i="28"/>
  <c r="E53" i="28"/>
  <c r="W51" i="28"/>
  <c r="AQ49" i="28"/>
  <c r="M48" i="28"/>
  <c r="AO46" i="28"/>
  <c r="S45" i="28"/>
  <c r="AD43" i="28"/>
  <c r="AR6" i="28"/>
  <c r="AR33" i="20"/>
  <c r="AQ31" i="18"/>
  <c r="AR32" i="17"/>
  <c r="AS37" i="16"/>
  <c r="AM9" i="16"/>
  <c r="AP36" i="16"/>
  <c r="Z55" i="16"/>
  <c r="U24" i="16"/>
  <c r="L35" i="16"/>
  <c r="O43" i="16"/>
  <c r="AG51" i="16"/>
  <c r="AL8" i="17"/>
  <c r="AI17" i="17"/>
  <c r="X18" i="14"/>
  <c r="N12" i="16"/>
  <c r="S17" i="16"/>
  <c r="AN25" i="16"/>
  <c r="K31" i="16"/>
  <c r="F36" i="16"/>
  <c r="AG43" i="16"/>
  <c r="AM46" i="16"/>
  <c r="AR50" i="16"/>
  <c r="I53" i="16"/>
  <c r="S56" i="16"/>
  <c r="O6" i="17"/>
  <c r="M9" i="17"/>
  <c r="AM12" i="17"/>
  <c r="F17" i="17"/>
  <c r="S25" i="17"/>
  <c r="S32" i="17"/>
  <c r="AF53" i="28"/>
  <c r="I52" i="28"/>
  <c r="T50" i="28"/>
  <c r="AF48" i="28"/>
  <c r="J47" i="28"/>
  <c r="N45" i="28"/>
  <c r="AG43" i="28"/>
  <c r="K42" i="28"/>
  <c r="M40" i="28"/>
  <c r="M54" i="28"/>
  <c r="AN52" i="28"/>
  <c r="Q51" i="28"/>
  <c r="AC49" i="28"/>
  <c r="AI46" i="28"/>
  <c r="E45" i="28"/>
  <c r="AF43" i="28"/>
  <c r="N53" i="28"/>
  <c r="AF51" i="28"/>
  <c r="J50" i="28"/>
  <c r="N48" i="28"/>
  <c r="AH46" i="28"/>
  <c r="AL44" i="28"/>
  <c r="AA54" i="28"/>
  <c r="AL52" i="28"/>
  <c r="O51" i="28"/>
  <c r="AI49" i="28"/>
  <c r="E48" i="28"/>
  <c r="AG46" i="28"/>
  <c r="K45" i="28"/>
  <c r="V43" i="28"/>
  <c r="AO41" i="28"/>
  <c r="R40" i="28"/>
  <c r="AJ53" i="28"/>
  <c r="E52" i="28"/>
  <c r="X50" i="28"/>
  <c r="AJ48" i="28"/>
  <c r="F47" i="28"/>
  <c r="Z45" i="28"/>
  <c r="AC43" i="28"/>
  <c r="AI53" i="28"/>
  <c r="AR7" i="26"/>
  <c r="AR51" i="20"/>
  <c r="AR41" i="14"/>
  <c r="AR16" i="14"/>
  <c r="AS9" i="16"/>
  <c r="E10" i="16"/>
  <c r="G24" i="16"/>
  <c r="I37" i="16"/>
  <c r="AP55" i="16"/>
  <c r="AI27" i="17"/>
  <c r="AH24" i="16"/>
  <c r="Y35" i="16"/>
  <c r="AE43" i="16"/>
  <c r="G53" i="16"/>
  <c r="J9" i="17"/>
  <c r="P18" i="17"/>
  <c r="L32" i="17"/>
  <c r="AO36" i="14"/>
  <c r="K8" i="16"/>
  <c r="AA12" i="16"/>
  <c r="AF17" i="16"/>
  <c r="H26" i="16"/>
  <c r="X31" i="16"/>
  <c r="M35" i="16"/>
  <c r="AY35" i="16" s="1"/>
  <c r="S36" i="16"/>
  <c r="S44" i="16"/>
  <c r="K47" i="16"/>
  <c r="Y53" i="16"/>
  <c r="AI56" i="16"/>
  <c r="AE6" i="17"/>
  <c r="AE9" i="17"/>
  <c r="I13" i="17"/>
  <c r="AK17" i="17"/>
  <c r="Y33" i="17"/>
  <c r="S44" i="17"/>
  <c r="X53" i="28"/>
  <c r="AP51" i="28"/>
  <c r="L50" i="28"/>
  <c r="X48" i="28"/>
  <c r="AJ46" i="28"/>
  <c r="F45" i="28"/>
  <c r="Y43" i="28"/>
  <c r="AJ41" i="28"/>
  <c r="E40" i="28"/>
  <c r="E54" i="28"/>
  <c r="AF52" i="28"/>
  <c r="I51" i="28"/>
  <c r="U49" i="28"/>
  <c r="G48" i="28"/>
  <c r="AA46" i="28"/>
  <c r="AM44" i="28"/>
  <c r="X43" i="28"/>
  <c r="AJ54" i="28"/>
  <c r="AR5" i="25"/>
  <c r="AR43" i="20"/>
  <c r="AQ45" i="18"/>
  <c r="AR39" i="17"/>
  <c r="AS45" i="16"/>
  <c r="AK12" i="16"/>
  <c r="Y27" i="16"/>
  <c r="M38" i="17"/>
  <c r="AK14" i="16"/>
  <c r="AJ45" i="16"/>
  <c r="W53" i="16"/>
  <c r="J59" i="16"/>
  <c r="AB9" i="17"/>
  <c r="P33" i="17"/>
  <c r="F5" i="16"/>
  <c r="X8" i="16"/>
  <c r="AN12" i="16"/>
  <c r="L18" i="16"/>
  <c r="P22" i="16"/>
  <c r="U26" i="16"/>
  <c r="AJ31" i="16"/>
  <c r="AL37" i="16"/>
  <c r="AI44" i="16"/>
  <c r="AA47" i="16"/>
  <c r="AO53" i="16"/>
  <c r="T57" i="16"/>
  <c r="M59" i="16"/>
  <c r="U7" i="17"/>
  <c r="G10" i="17"/>
  <c r="AA13" i="17"/>
  <c r="W18" i="17"/>
  <c r="AD34" i="17"/>
  <c r="AM46" i="17"/>
  <c r="AL54" i="28"/>
  <c r="P53" i="28"/>
  <c r="AH51" i="28"/>
  <c r="AL49" i="28"/>
  <c r="P48" i="28"/>
  <c r="AB46" i="28"/>
  <c r="AN44" i="28"/>
  <c r="Q43" i="28"/>
  <c r="AB41" i="28"/>
  <c r="AM39" i="28"/>
  <c r="AM53" i="28"/>
  <c r="X52" i="28"/>
  <c r="AQ50" i="28"/>
  <c r="M49" i="28"/>
  <c r="AO47" i="28"/>
  <c r="S46" i="28"/>
  <c r="AE44" i="28"/>
  <c r="P43" i="28"/>
  <c r="AB54" i="28"/>
  <c r="AM52" i="28"/>
  <c r="P51" i="28"/>
  <c r="AB49" i="28"/>
  <c r="AN47" i="28"/>
  <c r="R46" i="28"/>
  <c r="V44" i="28"/>
  <c r="K54" i="28"/>
  <c r="V52" i="28"/>
  <c r="AO50" i="28"/>
  <c r="S49" i="28"/>
  <c r="AE47" i="28"/>
  <c r="Q46" i="28"/>
  <c r="AC44" i="28"/>
  <c r="F43" i="28"/>
  <c r="Y41" i="28"/>
  <c r="T53" i="28"/>
  <c r="AD51" i="28"/>
  <c r="H50" i="28"/>
  <c r="T48" i="28"/>
  <c r="AF46" i="28"/>
  <c r="J45" i="28"/>
  <c r="AO54" i="28"/>
  <c r="S53" i="28"/>
  <c r="AR10" i="28"/>
  <c r="AR6" i="27"/>
  <c r="AR51" i="26"/>
  <c r="AR43" i="28"/>
  <c r="AR31" i="27"/>
  <c r="AR30" i="20"/>
  <c r="AR33" i="27"/>
  <c r="AR30" i="26"/>
  <c r="AR27" i="25"/>
  <c r="AR14" i="28"/>
  <c r="AR18" i="27"/>
  <c r="AR15" i="26"/>
  <c r="AR28" i="25"/>
  <c r="AR39" i="28"/>
  <c r="AR40" i="26"/>
  <c r="AR29" i="25"/>
  <c r="AR32" i="28"/>
  <c r="AR53" i="27"/>
  <c r="AR50" i="26"/>
  <c r="AR12" i="20"/>
  <c r="AR37" i="26"/>
  <c r="AR13" i="19"/>
  <c r="AR44" i="27"/>
  <c r="AR6" i="19"/>
  <c r="AR25" i="26"/>
  <c r="AR23" i="20"/>
  <c r="AR47" i="20"/>
  <c r="AR49" i="26"/>
  <c r="AR48" i="19"/>
  <c r="AR17" i="19"/>
  <c r="AR38" i="25"/>
  <c r="AR16" i="27"/>
  <c r="AR48" i="20"/>
  <c r="AQ6" i="18"/>
  <c r="AQ41" i="18"/>
  <c r="AR46" i="14"/>
  <c r="AR9" i="14"/>
  <c r="AQ51" i="18"/>
  <c r="AR57" i="14"/>
  <c r="AR49" i="14"/>
  <c r="AR21" i="14"/>
  <c r="AQ12" i="18"/>
  <c r="AR8" i="17"/>
  <c r="AR26" i="17"/>
  <c r="AR9" i="17"/>
  <c r="AQ54" i="18"/>
  <c r="AQ48" i="18"/>
  <c r="AR44" i="17"/>
  <c r="AR46" i="17"/>
  <c r="AR5" i="17"/>
  <c r="AR30" i="14"/>
  <c r="AR20" i="17"/>
  <c r="AR59" i="14"/>
  <c r="E55" i="14"/>
  <c r="AX55" i="14" s="1"/>
  <c r="AR18" i="28"/>
  <c r="AR11" i="26"/>
  <c r="AR48" i="25"/>
  <c r="AR37" i="20"/>
  <c r="AR39" i="27"/>
  <c r="AR44" i="26"/>
  <c r="AR33" i="25"/>
  <c r="AR12" i="28"/>
  <c r="AR37" i="28"/>
  <c r="AR41" i="27"/>
  <c r="AR38" i="26"/>
  <c r="AR16" i="20"/>
  <c r="AR22" i="28"/>
  <c r="AR26" i="27"/>
  <c r="AR23" i="26"/>
  <c r="AR47" i="28"/>
  <c r="AR51" i="27"/>
  <c r="AR34" i="20"/>
  <c r="AR40" i="28"/>
  <c r="AR17" i="28"/>
  <c r="AR13" i="27"/>
  <c r="AR10" i="26"/>
  <c r="AR7" i="25"/>
  <c r="AR20" i="20"/>
  <c r="AR18" i="25"/>
  <c r="AR21" i="19"/>
  <c r="AR50" i="19"/>
  <c r="AR41" i="26"/>
  <c r="AR46" i="20"/>
  <c r="AR32" i="27"/>
  <c r="AR31" i="19"/>
  <c r="AR51" i="19"/>
  <c r="AR30" i="25"/>
  <c r="AR8" i="19"/>
  <c r="AQ10" i="18"/>
  <c r="AR44" i="28"/>
  <c r="AR7" i="20"/>
  <c r="AR25" i="19"/>
  <c r="AR31" i="20"/>
  <c r="AR52" i="27"/>
  <c r="AR12" i="19"/>
  <c r="AR26" i="19"/>
  <c r="AQ49" i="18"/>
  <c r="AR55" i="14"/>
  <c r="AQ36" i="18"/>
  <c r="AR18" i="14"/>
  <c r="AQ18" i="18"/>
  <c r="AQ8" i="18"/>
  <c r="AQ44" i="18"/>
  <c r="AR58" i="14"/>
  <c r="AQ39" i="18"/>
  <c r="AQ27" i="18"/>
  <c r="AR7" i="14"/>
  <c r="AR42" i="17"/>
  <c r="AR15" i="17"/>
  <c r="AR55" i="17"/>
  <c r="AR16" i="17"/>
  <c r="AR13" i="14"/>
  <c r="AR26" i="28"/>
  <c r="AR14" i="27"/>
  <c r="AR8" i="25"/>
  <c r="AR5" i="20"/>
  <c r="AR45" i="20"/>
  <c r="AR51" i="28"/>
  <c r="AR47" i="27"/>
  <c r="AR52" i="26"/>
  <c r="AR41" i="25"/>
  <c r="AR5" i="28"/>
  <c r="AR45" i="28"/>
  <c r="AR46" i="26"/>
  <c r="AR35" i="25"/>
  <c r="AR24" i="20"/>
  <c r="AR30" i="28"/>
  <c r="AR36" i="25"/>
  <c r="AR11" i="27"/>
  <c r="AR48" i="26"/>
  <c r="AR37" i="25"/>
  <c r="AR25" i="28"/>
  <c r="AR21" i="27"/>
  <c r="AR18" i="26"/>
  <c r="AR15" i="25"/>
  <c r="AR28" i="20"/>
  <c r="AR46" i="25"/>
  <c r="AR42" i="25"/>
  <c r="AR14" i="19"/>
  <c r="AR18" i="19"/>
  <c r="AR13" i="26"/>
  <c r="AR41" i="20"/>
  <c r="AR39" i="19"/>
  <c r="AR54" i="25"/>
  <c r="AR6" i="25"/>
  <c r="AR40" i="27"/>
  <c r="AR27" i="20"/>
  <c r="AR34" i="19"/>
  <c r="AR20" i="19"/>
  <c r="AQ16" i="18"/>
  <c r="AQ57" i="18"/>
  <c r="AQ13" i="18"/>
  <c r="AR26" i="14"/>
  <c r="AR10" i="14"/>
  <c r="AQ52" i="18"/>
  <c r="AQ9" i="18"/>
  <c r="AR36" i="14"/>
  <c r="AR14" i="14"/>
  <c r="AR50" i="17"/>
  <c r="AR24" i="17"/>
  <c r="AR49" i="17"/>
  <c r="AR25" i="17"/>
  <c r="AR45" i="14"/>
  <c r="AR43" i="14"/>
  <c r="AR62" i="17"/>
  <c r="AR58" i="17"/>
  <c r="AR27" i="17"/>
  <c r="AR28" i="17"/>
  <c r="AR36" i="17"/>
  <c r="AS55" i="16"/>
  <c r="AR34" i="28"/>
  <c r="AR30" i="27"/>
  <c r="AR27" i="26"/>
  <c r="AR16" i="25"/>
  <c r="AR13" i="20"/>
  <c r="AR7" i="27"/>
  <c r="AR20" i="26"/>
  <c r="AR9" i="25"/>
  <c r="AR6" i="20"/>
  <c r="AR13" i="28"/>
  <c r="AR9" i="27"/>
  <c r="AR6" i="26"/>
  <c r="AR40" i="20"/>
  <c r="AR46" i="28"/>
  <c r="AR39" i="26"/>
  <c r="AR15" i="28"/>
  <c r="AR19" i="27"/>
  <c r="AR53" i="25"/>
  <c r="AR8" i="28"/>
  <c r="AQ5" i="27"/>
  <c r="AR41" i="28"/>
  <c r="AR29" i="27"/>
  <c r="AR36" i="20"/>
  <c r="AR38" i="20"/>
  <c r="AR20" i="28"/>
  <c r="AR50" i="25"/>
  <c r="AR30" i="19"/>
  <c r="AR26" i="25"/>
  <c r="AR9" i="20"/>
  <c r="AR24" i="19"/>
  <c r="AR54" i="20"/>
  <c r="AR21" i="26"/>
  <c r="AR44" i="20"/>
  <c r="AR41" i="19"/>
  <c r="AR11" i="20"/>
  <c r="AR14" i="25"/>
  <c r="AR17" i="14"/>
  <c r="AR40" i="14"/>
  <c r="AR27" i="14"/>
  <c r="AQ24" i="18"/>
  <c r="AR20" i="14"/>
  <c r="AQ19" i="18"/>
  <c r="AR51" i="14"/>
  <c r="AR31" i="14"/>
  <c r="O44" i="27"/>
  <c r="AX44" i="27" s="1"/>
  <c r="AR38" i="27"/>
  <c r="AR35" i="26"/>
  <c r="AR24" i="25"/>
  <c r="AR21" i="20"/>
  <c r="AR19" i="28"/>
  <c r="AR15" i="27"/>
  <c r="AR28" i="26"/>
  <c r="AR21" i="28"/>
  <c r="AR11" i="25"/>
  <c r="AR51" i="25"/>
  <c r="AR54" i="28"/>
  <c r="AR42" i="27"/>
  <c r="AR47" i="26"/>
  <c r="AR23" i="28"/>
  <c r="AR27" i="27"/>
  <c r="AR16" i="26"/>
  <c r="AR13" i="25"/>
  <c r="AR10" i="20"/>
  <c r="AR12" i="27"/>
  <c r="AX55" i="27"/>
  <c r="AX55" i="20"/>
  <c r="AX55" i="28"/>
  <c r="AX55" i="19"/>
  <c r="AX56" i="20" l="1"/>
  <c r="AZ26" i="26"/>
  <c r="AY26" i="26" s="1"/>
  <c r="AX56" i="19"/>
  <c r="AX56" i="25"/>
  <c r="AZ26" i="27"/>
  <c r="AY26" i="27" s="1"/>
  <c r="AX56" i="26"/>
  <c r="AX56" i="27"/>
  <c r="AZ26" i="28"/>
  <c r="AY26" i="28" s="1"/>
  <c r="AX67" i="17"/>
  <c r="AY62" i="16"/>
  <c r="BF61" i="14"/>
  <c r="BE61" i="14" s="1"/>
  <c r="AX63" i="14"/>
  <c r="AX56" i="28"/>
  <c r="L7" i="38"/>
  <c r="K7" i="38" s="1"/>
  <c r="AZ19" i="39"/>
  <c r="AY19" i="39" s="1"/>
  <c r="AZ48" i="20"/>
  <c r="AY48" i="20" s="1"/>
  <c r="AZ49" i="20"/>
  <c r="AY49" i="20" s="1"/>
  <c r="AZ47" i="19"/>
  <c r="AY47" i="19" s="1"/>
  <c r="AZ37" i="26"/>
  <c r="AY37" i="26" s="1"/>
  <c r="AZ25" i="28"/>
  <c r="AY25" i="28" s="1"/>
  <c r="AZ48" i="19"/>
  <c r="AY48" i="19" s="1"/>
  <c r="AZ10" i="20"/>
  <c r="AY10" i="20" s="1"/>
  <c r="AZ36" i="25"/>
  <c r="AY36" i="25" s="1"/>
  <c r="AZ24" i="27"/>
  <c r="AY24" i="27" s="1"/>
  <c r="AZ50" i="28"/>
  <c r="AY50" i="28" s="1"/>
  <c r="AZ18" i="19"/>
  <c r="AY18" i="19" s="1"/>
  <c r="AZ44" i="20"/>
  <c r="AY44" i="20" s="1"/>
  <c r="AZ32" i="26"/>
  <c r="AY32" i="26" s="1"/>
  <c r="AZ20" i="28"/>
  <c r="AY20" i="28" s="1"/>
  <c r="AZ13" i="20"/>
  <c r="AY13" i="20" s="1"/>
  <c r="AZ39" i="25"/>
  <c r="AY39" i="25" s="1"/>
  <c r="AZ27" i="27"/>
  <c r="AY27" i="27" s="1"/>
  <c r="AZ53" i="28"/>
  <c r="AY53" i="28" s="1"/>
  <c r="AZ14" i="28"/>
  <c r="AY14" i="28" s="1"/>
  <c r="AZ37" i="19"/>
  <c r="AY37" i="19" s="1"/>
  <c r="AZ13" i="27"/>
  <c r="AY13" i="27" s="1"/>
  <c r="AZ39" i="28"/>
  <c r="AY39" i="28" s="1"/>
  <c r="AZ33" i="27"/>
  <c r="AY33" i="27" s="1"/>
  <c r="AZ41" i="20"/>
  <c r="AY41" i="20" s="1"/>
  <c r="AZ15" i="19"/>
  <c r="AY15" i="19" s="1"/>
  <c r="AZ30" i="27"/>
  <c r="AY30" i="27" s="1"/>
  <c r="AZ50" i="25"/>
  <c r="AY50" i="25" s="1"/>
  <c r="AZ14" i="27"/>
  <c r="AY14" i="27" s="1"/>
  <c r="AZ18" i="25"/>
  <c r="AY18" i="25" s="1"/>
  <c r="AZ13" i="19"/>
  <c r="AY13" i="19" s="1"/>
  <c r="AZ22" i="27"/>
  <c r="AY22" i="27" s="1"/>
  <c r="AZ14" i="19"/>
  <c r="AY14" i="19" s="1"/>
  <c r="AZ25" i="27"/>
  <c r="AY25" i="27" s="1"/>
  <c r="AZ45" i="26"/>
  <c r="AY45" i="26" s="1"/>
  <c r="AZ7" i="27"/>
  <c r="AY7" i="27" s="1"/>
  <c r="AZ33" i="28"/>
  <c r="AY33" i="28" s="1"/>
  <c r="AZ18" i="20"/>
  <c r="AY18" i="20" s="1"/>
  <c r="AZ44" i="25"/>
  <c r="AY44" i="25" s="1"/>
  <c r="AZ32" i="27"/>
  <c r="AY32" i="27" s="1"/>
  <c r="AZ26" i="19"/>
  <c r="AY26" i="19" s="1"/>
  <c r="AZ14" i="25"/>
  <c r="AY14" i="25" s="1"/>
  <c r="AZ47" i="25"/>
  <c r="AY47" i="25" s="1"/>
  <c r="AZ35" i="27"/>
  <c r="AZ20" i="19"/>
  <c r="AY20" i="19" s="1"/>
  <c r="AZ46" i="20"/>
  <c r="AY46" i="20" s="1"/>
  <c r="AZ22" i="28"/>
  <c r="AY22" i="28" s="1"/>
  <c r="AZ45" i="19"/>
  <c r="AY45" i="19" s="1"/>
  <c r="AZ33" i="25"/>
  <c r="AY33" i="25" s="1"/>
  <c r="AZ47" i="28"/>
  <c r="AY47" i="28" s="1"/>
  <c r="AZ27" i="28"/>
  <c r="AY27" i="28" s="1"/>
  <c r="AZ33" i="19"/>
  <c r="AY33" i="19" s="1"/>
  <c r="AZ10" i="25"/>
  <c r="AY10" i="25" s="1"/>
  <c r="AZ22" i="19"/>
  <c r="AY22" i="19" s="1"/>
  <c r="AZ44" i="26"/>
  <c r="AY44" i="26" s="1"/>
  <c r="AZ46" i="27"/>
  <c r="AY46" i="27" s="1"/>
  <c r="AZ30" i="19"/>
  <c r="AY30" i="19" s="1"/>
  <c r="AZ31" i="19"/>
  <c r="AY31" i="19" s="1"/>
  <c r="AZ19" i="25"/>
  <c r="AY19" i="25" s="1"/>
  <c r="AZ53" i="26"/>
  <c r="AY53" i="26" s="1"/>
  <c r="AZ15" i="27"/>
  <c r="AY15" i="27" s="1"/>
  <c r="AZ26" i="20"/>
  <c r="AY26" i="20" s="1"/>
  <c r="AZ14" i="26"/>
  <c r="AY14" i="26" s="1"/>
  <c r="AZ22" i="25"/>
  <c r="AY22" i="25" s="1"/>
  <c r="AZ48" i="26"/>
  <c r="AY48" i="26" s="1"/>
  <c r="AZ10" i="27"/>
  <c r="AY10" i="27" s="1"/>
  <c r="AZ55" i="25"/>
  <c r="AY55" i="25" s="1"/>
  <c r="AZ17" i="26"/>
  <c r="AY17" i="26" s="1"/>
  <c r="AZ54" i="20"/>
  <c r="AZ16" i="25"/>
  <c r="AY16" i="25" s="1"/>
  <c r="AZ42" i="26"/>
  <c r="AY42" i="26" s="1"/>
  <c r="AZ30" i="28"/>
  <c r="AY30" i="28" s="1"/>
  <c r="AZ53" i="19"/>
  <c r="AY53" i="19" s="1"/>
  <c r="AZ15" i="20"/>
  <c r="AY15" i="20" s="1"/>
  <c r="AZ41" i="25"/>
  <c r="AY41" i="25" s="1"/>
  <c r="AZ55" i="28"/>
  <c r="AY55" i="28" s="1"/>
  <c r="AE6" i="37"/>
  <c r="AD6" i="37" s="1"/>
  <c r="AZ38" i="19"/>
  <c r="AY38" i="19" s="1"/>
  <c r="AZ55" i="19"/>
  <c r="AY55" i="19" s="1"/>
  <c r="AZ42" i="25"/>
  <c r="AY42" i="25" s="1"/>
  <c r="AZ38" i="27"/>
  <c r="AY38" i="27" s="1"/>
  <c r="AZ41" i="19"/>
  <c r="AY41" i="19" s="1"/>
  <c r="AZ46" i="19"/>
  <c r="AY46" i="19" s="1"/>
  <c r="AZ26" i="25"/>
  <c r="AY26" i="25" s="1"/>
  <c r="AZ49" i="19"/>
  <c r="BB11" i="18"/>
  <c r="BA11" i="18" s="1"/>
  <c r="AZ54" i="19"/>
  <c r="AZ37" i="25"/>
  <c r="AY37" i="25" s="1"/>
  <c r="AZ49" i="28"/>
  <c r="AY49" i="28" s="1"/>
  <c r="AZ22" i="26"/>
  <c r="AY22" i="26" s="1"/>
  <c r="AZ48" i="27"/>
  <c r="AY48" i="27" s="1"/>
  <c r="AZ10" i="28"/>
  <c r="AY10" i="28" s="1"/>
  <c r="AZ42" i="19"/>
  <c r="AY42" i="19" s="1"/>
  <c r="AZ30" i="25"/>
  <c r="AY30" i="25" s="1"/>
  <c r="AZ18" i="27"/>
  <c r="AY18" i="27" s="1"/>
  <c r="AZ44" i="28"/>
  <c r="AY44" i="28" s="1"/>
  <c r="AZ37" i="20"/>
  <c r="AY37" i="20" s="1"/>
  <c r="AZ13" i="28"/>
  <c r="AY13" i="28" s="1"/>
  <c r="AZ36" i="19"/>
  <c r="AY36" i="19" s="1"/>
  <c r="AZ24" i="25"/>
  <c r="AY24" i="25" s="1"/>
  <c r="AZ50" i="26"/>
  <c r="AY50" i="26" s="1"/>
  <c r="AZ12" i="27"/>
  <c r="AY12" i="27" s="1"/>
  <c r="AZ38" i="28"/>
  <c r="AY38" i="28" s="1"/>
  <c r="AZ49" i="25"/>
  <c r="AY49" i="25" s="1"/>
  <c r="AZ37" i="27"/>
  <c r="AY37" i="27" s="1"/>
  <c r="AZ39" i="26"/>
  <c r="AY39" i="26" s="1"/>
  <c r="AZ13" i="25"/>
  <c r="AZ24" i="28"/>
  <c r="AY24" i="28" s="1"/>
  <c r="AZ32" i="28"/>
  <c r="AY32" i="28" s="1"/>
  <c r="AZ53" i="25"/>
  <c r="AY53" i="25" s="1"/>
  <c r="AZ32" i="20"/>
  <c r="AY32" i="20" s="1"/>
  <c r="AZ55" i="26"/>
  <c r="AY55" i="26" s="1"/>
  <c r="AZ16" i="28"/>
  <c r="AY16" i="28" s="1"/>
  <c r="AZ19" i="28"/>
  <c r="AY19" i="28" s="1"/>
  <c r="AZ35" i="25"/>
  <c r="AZ31" i="27"/>
  <c r="AY31" i="27" s="1"/>
  <c r="AZ16" i="19"/>
  <c r="AY16" i="19" s="1"/>
  <c r="AZ42" i="20"/>
  <c r="AY42" i="20" s="1"/>
  <c r="AZ30" i="26"/>
  <c r="AY30" i="26" s="1"/>
  <c r="AZ18" i="28"/>
  <c r="AY18" i="28" s="1"/>
  <c r="AZ50" i="19"/>
  <c r="AY50" i="19" s="1"/>
  <c r="AZ12" i="20"/>
  <c r="AY12" i="20" s="1"/>
  <c r="AZ38" i="25"/>
  <c r="AY38" i="25" s="1"/>
  <c r="AZ33" i="26"/>
  <c r="AY33" i="26" s="1"/>
  <c r="AZ44" i="19"/>
  <c r="AY44" i="19" s="1"/>
  <c r="AZ32" i="25"/>
  <c r="AY32" i="25" s="1"/>
  <c r="AZ20" i="27"/>
  <c r="AY20" i="27" s="1"/>
  <c r="AZ46" i="28"/>
  <c r="AY46" i="28" s="1"/>
  <c r="AZ31" i="20"/>
  <c r="AY31" i="20" s="1"/>
  <c r="AZ19" i="26"/>
  <c r="AY19" i="26" s="1"/>
  <c r="AZ45" i="27"/>
  <c r="AY45" i="27" s="1"/>
  <c r="AZ7" i="28"/>
  <c r="AY7" i="28" s="1"/>
  <c r="AE19" i="37"/>
  <c r="AD19" i="37" s="1"/>
  <c r="BF11" i="17"/>
  <c r="BE11" i="17" s="1"/>
  <c r="AZ35" i="28"/>
  <c r="BF7" i="17"/>
  <c r="BE7" i="17" s="1"/>
  <c r="AZ48" i="28"/>
  <c r="AY48" i="28" s="1"/>
  <c r="AZ13" i="26"/>
  <c r="AY13" i="26" s="1"/>
  <c r="AZ39" i="27"/>
  <c r="AY39" i="27" s="1"/>
  <c r="AZ24" i="19"/>
  <c r="AY24" i="19" s="1"/>
  <c r="AZ50" i="20"/>
  <c r="AY50" i="20" s="1"/>
  <c r="AZ12" i="25"/>
  <c r="AY12" i="25" s="1"/>
  <c r="AZ38" i="26"/>
  <c r="AY38" i="26" s="1"/>
  <c r="AZ20" i="20"/>
  <c r="AY20" i="20" s="1"/>
  <c r="AZ46" i="25"/>
  <c r="AY46" i="25" s="1"/>
  <c r="AZ53" i="20"/>
  <c r="AY53" i="20" s="1"/>
  <c r="AZ15" i="25"/>
  <c r="AY15" i="25" s="1"/>
  <c r="AZ14" i="20"/>
  <c r="AY14" i="20" s="1"/>
  <c r="AZ27" i="26"/>
  <c r="AY27" i="26" s="1"/>
  <c r="AZ53" i="27"/>
  <c r="AY53" i="27" s="1"/>
  <c r="AZ15" i="28"/>
  <c r="AY15" i="28" s="1"/>
  <c r="BI7" i="14"/>
  <c r="BH7" i="14" s="1"/>
  <c r="AZ19" i="20"/>
  <c r="AY19" i="20" s="1"/>
  <c r="AZ17" i="20"/>
  <c r="AY17" i="20" s="1"/>
  <c r="AZ15" i="26"/>
  <c r="AZ19" i="19"/>
  <c r="AY19" i="19" s="1"/>
  <c r="AZ20" i="26"/>
  <c r="AZ39" i="19"/>
  <c r="AY39" i="19" s="1"/>
  <c r="AZ12" i="19"/>
  <c r="AY12" i="19" s="1"/>
  <c r="AZ17" i="27"/>
  <c r="AY17" i="27" s="1"/>
  <c r="AZ16" i="20"/>
  <c r="AY16" i="20" s="1"/>
  <c r="AZ31" i="26"/>
  <c r="AY31" i="26" s="1"/>
  <c r="AZ47" i="27"/>
  <c r="AY47" i="27" s="1"/>
  <c r="AZ32" i="19"/>
  <c r="AY32" i="19" s="1"/>
  <c r="AZ20" i="25"/>
  <c r="AY20" i="25" s="1"/>
  <c r="AZ46" i="26"/>
  <c r="AZ54" i="25"/>
  <c r="AZ16" i="26"/>
  <c r="AZ42" i="27"/>
  <c r="AY42" i="27" s="1"/>
  <c r="AZ35" i="19"/>
  <c r="AZ49" i="26"/>
  <c r="AY49" i="26" s="1"/>
  <c r="AZ37" i="28"/>
  <c r="AY37" i="28" s="1"/>
  <c r="AZ22" i="20"/>
  <c r="AY22" i="20" s="1"/>
  <c r="AZ48" i="25"/>
  <c r="AY48" i="25" s="1"/>
  <c r="AZ10" i="26"/>
  <c r="AY10" i="26" s="1"/>
  <c r="AZ47" i="20"/>
  <c r="AY47" i="20" s="1"/>
  <c r="AZ35" i="26"/>
  <c r="AE7" i="37"/>
  <c r="AD7" i="37" s="1"/>
  <c r="AZ17" i="19"/>
  <c r="AY17" i="19" s="1"/>
  <c r="AZ45" i="25"/>
  <c r="AY45" i="25" s="1"/>
  <c r="AZ24" i="20"/>
  <c r="AY24" i="20" s="1"/>
  <c r="AZ47" i="26"/>
  <c r="AY47" i="26" s="1"/>
  <c r="AZ49" i="27"/>
  <c r="AY49" i="27" s="1"/>
  <c r="AZ33" i="20"/>
  <c r="AY33" i="20" s="1"/>
  <c r="AZ35" i="20"/>
  <c r="AZ55" i="27"/>
  <c r="AY55" i="27" s="1"/>
  <c r="AZ17" i="28"/>
  <c r="AY17" i="28" s="1"/>
  <c r="AZ16" i="27"/>
  <c r="AY16" i="27" s="1"/>
  <c r="AZ42" i="28"/>
  <c r="AY42" i="28" s="1"/>
  <c r="AZ10" i="19"/>
  <c r="AY10" i="19" s="1"/>
  <c r="AZ36" i="20"/>
  <c r="AY36" i="20" s="1"/>
  <c r="AZ24" i="26"/>
  <c r="AY24" i="26" s="1"/>
  <c r="AZ50" i="27"/>
  <c r="AY50" i="27" s="1"/>
  <c r="AZ12" i="28"/>
  <c r="AY12" i="28" s="1"/>
  <c r="AZ31" i="25"/>
  <c r="AY31" i="25" s="1"/>
  <c r="AZ19" i="27"/>
  <c r="AY19" i="27" s="1"/>
  <c r="AZ45" i="28"/>
  <c r="AY45" i="28" s="1"/>
  <c r="AZ18" i="26"/>
  <c r="AY18" i="26" s="1"/>
  <c r="AZ44" i="27"/>
  <c r="AY44" i="27" s="1"/>
  <c r="AZ17" i="25"/>
  <c r="AY17" i="25" s="1"/>
  <c r="AZ31" i="28"/>
  <c r="AY31" i="28" s="1"/>
  <c r="BI29" i="14"/>
  <c r="BH29" i="14" s="1"/>
  <c r="AY28" i="18"/>
  <c r="AX28" i="18" s="1"/>
  <c r="BB28" i="18"/>
  <c r="BA28" i="18" s="1"/>
  <c r="AY7" i="18"/>
  <c r="AX7" i="18" s="1"/>
  <c r="BB7" i="18"/>
  <c r="BA7" i="18" s="1"/>
  <c r="BI11" i="14"/>
  <c r="BH11" i="14" s="1"/>
  <c r="BF30" i="17"/>
  <c r="BE30" i="17" s="1"/>
  <c r="L6" i="38"/>
  <c r="K6" i="38" s="1"/>
  <c r="AE22" i="37"/>
  <c r="AD22" i="37" s="1"/>
  <c r="AE13" i="37"/>
  <c r="AD13" i="37" s="1"/>
  <c r="AE20" i="37"/>
  <c r="AD20" i="37" s="1"/>
  <c r="AE21" i="37"/>
  <c r="AD21" i="37" s="1"/>
  <c r="AE14" i="37"/>
  <c r="AD14" i="37" s="1"/>
  <c r="AE24" i="37"/>
  <c r="AD24" i="37" s="1"/>
  <c r="AE35" i="37"/>
  <c r="AD35" i="37" s="1"/>
  <c r="AE32" i="37"/>
  <c r="AD32" i="37" s="1"/>
  <c r="AE12" i="37"/>
  <c r="AD12" i="37" s="1"/>
  <c r="AE28" i="37"/>
  <c r="AD28" i="37" s="1"/>
  <c r="AE30" i="37"/>
  <c r="AD30" i="37" s="1"/>
  <c r="AE31" i="37"/>
  <c r="AD31" i="37" s="1"/>
  <c r="AE25" i="37"/>
  <c r="AD25" i="37" s="1"/>
  <c r="AE11" i="37"/>
  <c r="AD11" i="37" s="1"/>
  <c r="AE26" i="37"/>
  <c r="AD26" i="37" s="1"/>
  <c r="AE33" i="37"/>
  <c r="AD33" i="37" s="1"/>
  <c r="AE16" i="37"/>
  <c r="AD16" i="37" s="1"/>
  <c r="AE23" i="37"/>
  <c r="AD23" i="37" s="1"/>
  <c r="AE15" i="37"/>
  <c r="AD15" i="37" s="1"/>
  <c r="AE27" i="37"/>
  <c r="AD27" i="37" s="1"/>
  <c r="AE17" i="37"/>
  <c r="AD17" i="37" s="1"/>
  <c r="AE18" i="37"/>
  <c r="AD18" i="37" s="1"/>
  <c r="AE29" i="37"/>
  <c r="AD29" i="37" s="1"/>
  <c r="AE10" i="37"/>
  <c r="AD10" i="37" s="1"/>
  <c r="AE9" i="37"/>
  <c r="AD9" i="37" s="1"/>
  <c r="AZ45" i="20"/>
  <c r="AY45" i="20" s="1"/>
  <c r="AZ39" i="20"/>
  <c r="AY39" i="20" s="1"/>
  <c r="AZ30" i="20"/>
  <c r="AY30" i="20" s="1"/>
  <c r="AZ55" i="20"/>
  <c r="AY55" i="20" s="1"/>
  <c r="AZ38" i="20"/>
  <c r="AY38" i="20" s="1"/>
  <c r="AY49" i="19"/>
  <c r="AZ17" i="39"/>
  <c r="AY17" i="39" s="1"/>
  <c r="AZ20" i="39"/>
  <c r="AY20" i="39" s="1"/>
  <c r="AZ26" i="39"/>
  <c r="AY26" i="39" s="1"/>
  <c r="AZ14" i="39"/>
  <c r="AY14" i="39" s="1"/>
  <c r="AZ32" i="39"/>
  <c r="AY32" i="39" s="1"/>
  <c r="AZ25" i="39"/>
  <c r="AY25" i="39" s="1"/>
  <c r="AZ55" i="39"/>
  <c r="AY55" i="39" s="1"/>
  <c r="AZ22" i="39"/>
  <c r="AY22" i="39" s="1"/>
  <c r="AZ16" i="39"/>
  <c r="AY16" i="39" s="1"/>
  <c r="AZ45" i="39"/>
  <c r="AY45" i="39" s="1"/>
  <c r="AZ7" i="39"/>
  <c r="AY7" i="39" s="1"/>
  <c r="AZ33" i="39"/>
  <c r="AY33" i="39" s="1"/>
  <c r="AY35" i="39"/>
  <c r="AZ38" i="39"/>
  <c r="AY38" i="39" s="1"/>
  <c r="AZ18" i="39"/>
  <c r="AY18" i="39" s="1"/>
  <c r="AZ24" i="39"/>
  <c r="AY24" i="39" s="1"/>
  <c r="AZ42" i="39"/>
  <c r="AY42" i="39" s="1"/>
  <c r="AZ47" i="39"/>
  <c r="AY47" i="39" s="1"/>
  <c r="AZ37" i="39"/>
  <c r="AY37" i="39" s="1"/>
  <c r="AZ30" i="39"/>
  <c r="AY30" i="39" s="1"/>
  <c r="AY44" i="39"/>
  <c r="AZ48" i="39"/>
  <c r="AY48" i="39" s="1"/>
  <c r="AZ46" i="39"/>
  <c r="AY46" i="39" s="1"/>
  <c r="BF23" i="14"/>
  <c r="BC23" i="14"/>
  <c r="AZ23" i="14"/>
  <c r="AZ48" i="14"/>
  <c r="AY48" i="14" s="1"/>
  <c r="BF48" i="14"/>
  <c r="BE48" i="14" s="1"/>
  <c r="BI48" i="14"/>
  <c r="BH48" i="14" s="1"/>
  <c r="BC48" i="14"/>
  <c r="BB48" i="14" s="1"/>
  <c r="BF7" i="14"/>
  <c r="BE7" i="14" s="1"/>
  <c r="BC7" i="14"/>
  <c r="BB7" i="14" s="1"/>
  <c r="AZ7" i="14"/>
  <c r="AY7" i="14" s="1"/>
  <c r="AZ16" i="14"/>
  <c r="BF16" i="14"/>
  <c r="BE16" i="14" s="1"/>
  <c r="BI16" i="14"/>
  <c r="BH16" i="14" s="1"/>
  <c r="BC16" i="14"/>
  <c r="BB16" i="14" s="1"/>
  <c r="AZ24" i="14"/>
  <c r="AY24" i="14" s="1"/>
  <c r="BF24" i="14"/>
  <c r="BE24" i="14" s="1"/>
  <c r="BI24" i="14"/>
  <c r="BH24" i="14" s="1"/>
  <c r="BC24" i="14"/>
  <c r="BB24" i="14" s="1"/>
  <c r="AZ33" i="14"/>
  <c r="BF33" i="14"/>
  <c r="BE33" i="14" s="1"/>
  <c r="BI33" i="14"/>
  <c r="BH33" i="14" s="1"/>
  <c r="BC33" i="14"/>
  <c r="AZ41" i="14"/>
  <c r="AY41" i="14" s="1"/>
  <c r="BF41" i="14"/>
  <c r="BE41" i="14" s="1"/>
  <c r="BI41" i="14"/>
  <c r="BH41" i="14" s="1"/>
  <c r="BC41" i="14"/>
  <c r="BB41" i="14" s="1"/>
  <c r="AZ49" i="14"/>
  <c r="BF49" i="14"/>
  <c r="BE49" i="14" s="1"/>
  <c r="BI49" i="14"/>
  <c r="BH49" i="14" s="1"/>
  <c r="BC49" i="14"/>
  <c r="BB49" i="14" s="1"/>
  <c r="AZ58" i="14"/>
  <c r="BF58" i="14"/>
  <c r="BE58" i="14" s="1"/>
  <c r="BI58" i="14"/>
  <c r="BH58" i="14" s="1"/>
  <c r="BC58" i="14"/>
  <c r="BB58" i="14" s="1"/>
  <c r="BC6" i="14"/>
  <c r="AZ6" i="14"/>
  <c r="BF6" i="14"/>
  <c r="AZ57" i="14"/>
  <c r="AY57" i="14" s="1"/>
  <c r="BF57" i="14"/>
  <c r="BC57" i="14"/>
  <c r="AZ8" i="14"/>
  <c r="BF8" i="14"/>
  <c r="BC8" i="14"/>
  <c r="AZ17" i="14"/>
  <c r="BF17" i="14"/>
  <c r="BE17" i="14" s="1"/>
  <c r="BI17" i="14"/>
  <c r="BH17" i="14" s="1"/>
  <c r="BC17" i="14"/>
  <c r="BB17" i="14" s="1"/>
  <c r="AZ25" i="14"/>
  <c r="BF25" i="14"/>
  <c r="BE25" i="14" s="1"/>
  <c r="BI25" i="14"/>
  <c r="BH25" i="14" s="1"/>
  <c r="BC25" i="14"/>
  <c r="BB25" i="14" s="1"/>
  <c r="AZ34" i="14"/>
  <c r="AY34" i="14" s="1"/>
  <c r="BF34" i="14"/>
  <c r="BC34" i="14"/>
  <c r="BB34" i="14" s="1"/>
  <c r="AZ42" i="14"/>
  <c r="AY42" i="14" s="1"/>
  <c r="BF42" i="14"/>
  <c r="BE42" i="14" s="1"/>
  <c r="BI42" i="14"/>
  <c r="BH42" i="14" s="1"/>
  <c r="BC42" i="14"/>
  <c r="BB42" i="14" s="1"/>
  <c r="AZ51" i="14"/>
  <c r="BF51" i="14"/>
  <c r="BE51" i="14" s="1"/>
  <c r="BI51" i="14"/>
  <c r="BH51" i="14" s="1"/>
  <c r="BC51" i="14"/>
  <c r="AZ59" i="14"/>
  <c r="BF59" i="14"/>
  <c r="BC59" i="14"/>
  <c r="AZ32" i="14"/>
  <c r="BF32" i="14"/>
  <c r="BC32" i="14"/>
  <c r="AZ9" i="14"/>
  <c r="AY9" i="14" s="1"/>
  <c r="BF9" i="14"/>
  <c r="BC9" i="14"/>
  <c r="AZ18" i="14"/>
  <c r="AY18" i="14" s="1"/>
  <c r="BF18" i="14"/>
  <c r="BE18" i="14" s="1"/>
  <c r="BI18" i="14"/>
  <c r="BH18" i="14" s="1"/>
  <c r="BC18" i="14"/>
  <c r="BB18" i="14" s="1"/>
  <c r="AZ26" i="14"/>
  <c r="AY26" i="14" s="1"/>
  <c r="BF26" i="14"/>
  <c r="BE26" i="14" s="1"/>
  <c r="BI26" i="14"/>
  <c r="BH26" i="14" s="1"/>
  <c r="BC26" i="14"/>
  <c r="BB26" i="14" s="1"/>
  <c r="AZ35" i="14"/>
  <c r="AY35" i="14" s="1"/>
  <c r="BF35" i="14"/>
  <c r="BE35" i="14" s="1"/>
  <c r="BI35" i="14"/>
  <c r="BH35" i="14" s="1"/>
  <c r="BC35" i="14"/>
  <c r="BB35" i="14" s="1"/>
  <c r="AZ43" i="14"/>
  <c r="BF43" i="14"/>
  <c r="BC43" i="14"/>
  <c r="BI52" i="14"/>
  <c r="BH52" i="14" s="1"/>
  <c r="BC52" i="14"/>
  <c r="BB52" i="14" s="1"/>
  <c r="AZ52" i="14"/>
  <c r="AY52" i="14" s="1"/>
  <c r="BF52" i="14"/>
  <c r="BE52" i="14" s="1"/>
  <c r="BI61" i="14"/>
  <c r="BH61" i="14" s="1"/>
  <c r="BC61" i="14"/>
  <c r="AZ61" i="14"/>
  <c r="BC14" i="14"/>
  <c r="BB14" i="14" s="1"/>
  <c r="AZ14" i="14"/>
  <c r="AY14" i="14" s="1"/>
  <c r="BF14" i="14"/>
  <c r="AZ10" i="14"/>
  <c r="AY10" i="14" s="1"/>
  <c r="BF10" i="14"/>
  <c r="BC10" i="14"/>
  <c r="BB10" i="14" s="1"/>
  <c r="AZ19" i="14"/>
  <c r="AY19" i="14" s="1"/>
  <c r="BF19" i="14"/>
  <c r="BE19" i="14" s="1"/>
  <c r="BI19" i="14"/>
  <c r="BH19" i="14" s="1"/>
  <c r="BC19" i="14"/>
  <c r="BB19" i="14" s="1"/>
  <c r="AZ27" i="14"/>
  <c r="BF27" i="14"/>
  <c r="BC27" i="14"/>
  <c r="BI36" i="14"/>
  <c r="BH36" i="14" s="1"/>
  <c r="BC36" i="14"/>
  <c r="BB36" i="14" s="1"/>
  <c r="AZ36" i="14"/>
  <c r="AY36" i="14" s="1"/>
  <c r="BF36" i="14"/>
  <c r="BE36" i="14" s="1"/>
  <c r="BI44" i="14"/>
  <c r="BH44" i="14" s="1"/>
  <c r="BC44" i="14"/>
  <c r="AZ44" i="14"/>
  <c r="BF44" i="14"/>
  <c r="BE44" i="14" s="1"/>
  <c r="BC53" i="14"/>
  <c r="BB53" i="14" s="1"/>
  <c r="AZ53" i="14"/>
  <c r="AY53" i="14" s="1"/>
  <c r="BF53" i="14"/>
  <c r="BC62" i="14"/>
  <c r="BB62" i="14" s="1"/>
  <c r="AZ62" i="14"/>
  <c r="BF62" i="14"/>
  <c r="BE62" i="14" s="1"/>
  <c r="AZ40" i="14"/>
  <c r="BF40" i="14"/>
  <c r="BC40" i="14"/>
  <c r="AZ11" i="14"/>
  <c r="BF11" i="14"/>
  <c r="BE11" i="14" s="1"/>
  <c r="BC11" i="14"/>
  <c r="BI20" i="14"/>
  <c r="BH20" i="14" s="1"/>
  <c r="BC20" i="14"/>
  <c r="AZ20" i="14"/>
  <c r="AY20" i="14" s="1"/>
  <c r="BF20" i="14"/>
  <c r="BC28" i="14"/>
  <c r="BB28" i="14" s="1"/>
  <c r="AZ28" i="14"/>
  <c r="BF28" i="14"/>
  <c r="BI37" i="14"/>
  <c r="BH37" i="14" s="1"/>
  <c r="BC37" i="14"/>
  <c r="AZ37" i="14"/>
  <c r="BF37" i="14"/>
  <c r="BI45" i="14"/>
  <c r="BH45" i="14" s="1"/>
  <c r="BC45" i="14"/>
  <c r="AZ45" i="14"/>
  <c r="BF45" i="14"/>
  <c r="BE45" i="14" s="1"/>
  <c r="BI54" i="14"/>
  <c r="BH54" i="14" s="1"/>
  <c r="BC54" i="14"/>
  <c r="AZ54" i="14"/>
  <c r="BF54" i="14"/>
  <c r="BE54" i="14" s="1"/>
  <c r="BC12" i="14"/>
  <c r="AZ12" i="14"/>
  <c r="BF12" i="14"/>
  <c r="BI21" i="14"/>
  <c r="BH21" i="14" s="1"/>
  <c r="BC21" i="14"/>
  <c r="BB21" i="14" s="1"/>
  <c r="AZ21" i="14"/>
  <c r="AY21" i="14" s="1"/>
  <c r="BF21" i="14"/>
  <c r="BE21" i="14" s="1"/>
  <c r="BC30" i="14"/>
  <c r="BB30" i="14" s="1"/>
  <c r="AZ30" i="14"/>
  <c r="AY30" i="14" s="1"/>
  <c r="BF30" i="14"/>
  <c r="BC38" i="14"/>
  <c r="AZ38" i="14"/>
  <c r="BF38" i="14"/>
  <c r="BC46" i="14"/>
  <c r="AZ46" i="14"/>
  <c r="AY46" i="14" s="1"/>
  <c r="BF46" i="14"/>
  <c r="BF55" i="14"/>
  <c r="BE55" i="14" s="1"/>
  <c r="BC55" i="14"/>
  <c r="BB55" i="14" s="1"/>
  <c r="AZ55" i="14"/>
  <c r="AY55" i="14" s="1"/>
  <c r="BI22" i="14"/>
  <c r="BH22" i="14" s="1"/>
  <c r="BC22" i="14"/>
  <c r="BB22" i="14" s="1"/>
  <c r="AZ22" i="14"/>
  <c r="AY22" i="14" s="1"/>
  <c r="BF22" i="14"/>
  <c r="BE22" i="14" s="1"/>
  <c r="BF31" i="14"/>
  <c r="BC31" i="14"/>
  <c r="AZ31" i="14"/>
  <c r="BF39" i="14"/>
  <c r="BC39" i="14"/>
  <c r="BB39" i="14" s="1"/>
  <c r="AZ39" i="14"/>
  <c r="BF47" i="14"/>
  <c r="BC47" i="14"/>
  <c r="AZ47" i="14"/>
  <c r="AZ56" i="14"/>
  <c r="BF56" i="14"/>
  <c r="BC56" i="14"/>
  <c r="BI13" i="14"/>
  <c r="BH13" i="14" s="1"/>
  <c r="BC13" i="14"/>
  <c r="BB13" i="14" s="1"/>
  <c r="AZ13" i="14"/>
  <c r="AY13" i="14" s="1"/>
  <c r="BF13" i="14"/>
  <c r="BE13" i="14" s="1"/>
  <c r="BC29" i="14"/>
  <c r="AZ29" i="14"/>
  <c r="BF29" i="14"/>
  <c r="BE29" i="14" s="1"/>
  <c r="AY21" i="18"/>
  <c r="AX21" i="18" s="1"/>
  <c r="BB21" i="18"/>
  <c r="BA21" i="18" s="1"/>
  <c r="AY57" i="18"/>
  <c r="AX57" i="18" s="1"/>
  <c r="AY36" i="18"/>
  <c r="BB36" i="18"/>
  <c r="BA36" i="18" s="1"/>
  <c r="BB14" i="18"/>
  <c r="AY14" i="18"/>
  <c r="BB47" i="18"/>
  <c r="BA47" i="18" s="1"/>
  <c r="AY47" i="18"/>
  <c r="AX47" i="18" s="1"/>
  <c r="BB19" i="18"/>
  <c r="BA19" i="18" s="1"/>
  <c r="AY19" i="18"/>
  <c r="BB34" i="18"/>
  <c r="BA34" i="18" s="1"/>
  <c r="AY34" i="18"/>
  <c r="AX34" i="18" s="1"/>
  <c r="AY20" i="18"/>
  <c r="AX20" i="18" s="1"/>
  <c r="BB20" i="18"/>
  <c r="BA20" i="18" s="1"/>
  <c r="AY35" i="18"/>
  <c r="AX35" i="18" s="1"/>
  <c r="BB35" i="18"/>
  <c r="BA35" i="18" s="1"/>
  <c r="BB43" i="18"/>
  <c r="BA43" i="18" s="1"/>
  <c r="AY43" i="18"/>
  <c r="AX43" i="18" s="1"/>
  <c r="BB15" i="18"/>
  <c r="BA15" i="18" s="1"/>
  <c r="AY15" i="18"/>
  <c r="AX15" i="18" s="1"/>
  <c r="BB48" i="18"/>
  <c r="BA48" i="18" s="1"/>
  <c r="AY48" i="18"/>
  <c r="AX48" i="18" s="1"/>
  <c r="BB16" i="18"/>
  <c r="BA16" i="18" s="1"/>
  <c r="AY16" i="18"/>
  <c r="AX16" i="18" s="1"/>
  <c r="BB23" i="18"/>
  <c r="BA23" i="18" s="1"/>
  <c r="AY23" i="18"/>
  <c r="AX23" i="18" s="1"/>
  <c r="BB49" i="18"/>
  <c r="BA49" i="18" s="1"/>
  <c r="AY49" i="18"/>
  <c r="AX49" i="18" s="1"/>
  <c r="AY60" i="18"/>
  <c r="AX60" i="18" s="1"/>
  <c r="BB60" i="18"/>
  <c r="BA60" i="18" s="1"/>
  <c r="BB17" i="18"/>
  <c r="BA17" i="18" s="1"/>
  <c r="AY17" i="18"/>
  <c r="AX17" i="18" s="1"/>
  <c r="BB24" i="18"/>
  <c r="BA24" i="18" s="1"/>
  <c r="AY24" i="18"/>
  <c r="AX24" i="18" s="1"/>
  <c r="BB32" i="18"/>
  <c r="BA32" i="18" s="1"/>
  <c r="AY32" i="18"/>
  <c r="AX32" i="18" s="1"/>
  <c r="BB40" i="18"/>
  <c r="BA40" i="18" s="1"/>
  <c r="AY40" i="18"/>
  <c r="AX40" i="18" s="1"/>
  <c r="BB50" i="18"/>
  <c r="BA50" i="18" s="1"/>
  <c r="AY50" i="18"/>
  <c r="AX50" i="18" s="1"/>
  <c r="BB18" i="18"/>
  <c r="BA18" i="18" s="1"/>
  <c r="AY18" i="18"/>
  <c r="AX18" i="18" s="1"/>
  <c r="BB25" i="18"/>
  <c r="BA25" i="18" s="1"/>
  <c r="AY25" i="18"/>
  <c r="AX25" i="18" s="1"/>
  <c r="BB41" i="18"/>
  <c r="BA41" i="18" s="1"/>
  <c r="AY41" i="18"/>
  <c r="AX41" i="18" s="1"/>
  <c r="AY11" i="18"/>
  <c r="AX11" i="18" s="1"/>
  <c r="AY53" i="18"/>
  <c r="AX53" i="18" s="1"/>
  <c r="AY44" i="18"/>
  <c r="AX44" i="18" s="1"/>
  <c r="BB44" i="18"/>
  <c r="BA44" i="18" s="1"/>
  <c r="AY52" i="18"/>
  <c r="AX52" i="18" s="1"/>
  <c r="BB52" i="18"/>
  <c r="BA52" i="18" s="1"/>
  <c r="BB58" i="18"/>
  <c r="BA58" i="18" s="1"/>
  <c r="AY58" i="18"/>
  <c r="BF13" i="17"/>
  <c r="BE13" i="17" s="1"/>
  <c r="AZ13" i="17"/>
  <c r="AY13" i="17" s="1"/>
  <c r="BC13" i="17"/>
  <c r="BB13" i="17" s="1"/>
  <c r="BF37" i="17"/>
  <c r="BE37" i="17" s="1"/>
  <c r="AZ37" i="17"/>
  <c r="AY37" i="17" s="1"/>
  <c r="BC37" i="17"/>
  <c r="BB37" i="17" s="1"/>
  <c r="AZ66" i="17"/>
  <c r="BC66" i="17"/>
  <c r="BB66" i="17" s="1"/>
  <c r="BF66" i="17"/>
  <c r="BE66" i="17" s="1"/>
  <c r="BC56" i="17"/>
  <c r="AZ56" i="17"/>
  <c r="AY56" i="17" s="1"/>
  <c r="AZ10" i="17"/>
  <c r="AY10" i="17" s="1"/>
  <c r="BC10" i="17"/>
  <c r="BC8" i="17"/>
  <c r="AZ8" i="17"/>
  <c r="AZ61" i="17"/>
  <c r="AY61" i="17" s="1"/>
  <c r="BC61" i="17"/>
  <c r="AZ59" i="17"/>
  <c r="BC59" i="17"/>
  <c r="BC51" i="17"/>
  <c r="BB51" i="17" s="1"/>
  <c r="AZ51" i="17"/>
  <c r="AY51" i="17" s="1"/>
  <c r="BF51" i="17"/>
  <c r="BE51" i="17" s="1"/>
  <c r="BC32" i="17"/>
  <c r="AZ32" i="17"/>
  <c r="AZ12" i="17"/>
  <c r="BC12" i="17"/>
  <c r="BC31" i="17"/>
  <c r="AZ31" i="17"/>
  <c r="AY31" i="17" s="1"/>
  <c r="BC11" i="17"/>
  <c r="BB11" i="17" s="1"/>
  <c r="AZ11" i="17"/>
  <c r="BC7" i="17"/>
  <c r="BB7" i="17" s="1"/>
  <c r="AZ7" i="17"/>
  <c r="AY7" i="17" s="1"/>
  <c r="BF16" i="17"/>
  <c r="BE16" i="17" s="1"/>
  <c r="BC16" i="17"/>
  <c r="BB16" i="17" s="1"/>
  <c r="AZ16" i="17"/>
  <c r="AZ57" i="17"/>
  <c r="BC57" i="17"/>
  <c r="BB57" i="17" s="1"/>
  <c r="BF57" i="17"/>
  <c r="BE57" i="17" s="1"/>
  <c r="BF52" i="17"/>
  <c r="BE52" i="17" s="1"/>
  <c r="AZ52" i="17"/>
  <c r="BC52" i="17"/>
  <c r="BB52" i="17" s="1"/>
  <c r="BC40" i="17"/>
  <c r="AZ40" i="17"/>
  <c r="AY40" i="17" s="1"/>
  <c r="BF21" i="17"/>
  <c r="BE21" i="17" s="1"/>
  <c r="AZ21" i="17"/>
  <c r="AY21" i="17" s="1"/>
  <c r="BC21" i="17"/>
  <c r="BB21" i="17" s="1"/>
  <c r="BF20" i="17"/>
  <c r="BE20" i="17" s="1"/>
  <c r="AZ20" i="17"/>
  <c r="AY20" i="17" s="1"/>
  <c r="BC20" i="17"/>
  <c r="AZ6" i="17"/>
  <c r="BC6" i="17"/>
  <c r="BC15" i="17"/>
  <c r="BB15" i="17" s="1"/>
  <c r="BF15" i="17"/>
  <c r="BE15" i="17" s="1"/>
  <c r="AZ15" i="17"/>
  <c r="AY15" i="17" s="1"/>
  <c r="AZ26" i="17"/>
  <c r="BC26" i="17"/>
  <c r="BB26" i="17" s="1"/>
  <c r="BF26" i="17"/>
  <c r="BE26" i="17" s="1"/>
  <c r="AZ9" i="17"/>
  <c r="BC9" i="17"/>
  <c r="AZ28" i="17"/>
  <c r="BC28" i="17"/>
  <c r="BF62" i="17"/>
  <c r="BE62" i="17" s="1"/>
  <c r="AZ62" i="17"/>
  <c r="BC62" i="17"/>
  <c r="BB62" i="17" s="1"/>
  <c r="AZ50" i="17"/>
  <c r="BC50" i="17"/>
  <c r="BF44" i="17"/>
  <c r="BE44" i="17" s="1"/>
  <c r="AZ44" i="17"/>
  <c r="BC44" i="17"/>
  <c r="BB44" i="17" s="1"/>
  <c r="AZ30" i="17"/>
  <c r="BC30" i="17"/>
  <c r="BB30" i="17" s="1"/>
  <c r="BC49" i="17"/>
  <c r="AZ49" i="17"/>
  <c r="AZ29" i="17"/>
  <c r="BC29" i="17"/>
  <c r="AZ14" i="17"/>
  <c r="BF14" i="17"/>
  <c r="BE14" i="17" s="1"/>
  <c r="BC14" i="17"/>
  <c r="BB14" i="17" s="1"/>
  <c r="BC25" i="17"/>
  <c r="BB25" i="17" s="1"/>
  <c r="AZ25" i="17"/>
  <c r="AY25" i="17" s="1"/>
  <c r="BF25" i="17"/>
  <c r="BE25" i="17" s="1"/>
  <c r="BC35" i="17"/>
  <c r="AZ35" i="17"/>
  <c r="AY35" i="17" s="1"/>
  <c r="BC17" i="17"/>
  <c r="BB17" i="17" s="1"/>
  <c r="BF17" i="17"/>
  <c r="BE17" i="17" s="1"/>
  <c r="AZ17" i="17"/>
  <c r="AY17" i="17" s="1"/>
  <c r="AZ46" i="17"/>
  <c r="BC46" i="17"/>
  <c r="BC55" i="17"/>
  <c r="BB55" i="17" s="1"/>
  <c r="BF55" i="17"/>
  <c r="BE55" i="17" s="1"/>
  <c r="AZ55" i="17"/>
  <c r="AY55" i="17" s="1"/>
  <c r="AZ43" i="17"/>
  <c r="BC43" i="17"/>
  <c r="BF48" i="17"/>
  <c r="BE48" i="17" s="1"/>
  <c r="BC48" i="17"/>
  <c r="BB48" i="17" s="1"/>
  <c r="AZ48" i="17"/>
  <c r="BC39" i="17"/>
  <c r="AZ39" i="17"/>
  <c r="AZ38" i="17"/>
  <c r="BF38" i="17"/>
  <c r="BE38" i="17" s="1"/>
  <c r="BC38" i="17"/>
  <c r="BC24" i="17"/>
  <c r="AZ24" i="17"/>
  <c r="AZ34" i="17"/>
  <c r="BC34" i="17"/>
  <c r="BB34" i="17" s="1"/>
  <c r="BF34" i="17"/>
  <c r="BE34" i="17" s="1"/>
  <c r="BC27" i="17"/>
  <c r="BB27" i="17" s="1"/>
  <c r="AZ27" i="17"/>
  <c r="AY27" i="17" s="1"/>
  <c r="BF27" i="17"/>
  <c r="BE27" i="17" s="1"/>
  <c r="BC63" i="17"/>
  <c r="AZ63" i="17"/>
  <c r="AZ54" i="17"/>
  <c r="BF54" i="17"/>
  <c r="BE54" i="17" s="1"/>
  <c r="BC54" i="17"/>
  <c r="BB54" i="17" s="1"/>
  <c r="AZ22" i="17"/>
  <c r="AY22" i="17" s="1"/>
  <c r="BC22" i="17"/>
  <c r="BB22" i="17" s="1"/>
  <c r="BC47" i="17"/>
  <c r="BB47" i="17" s="1"/>
  <c r="BF47" i="17"/>
  <c r="BE47" i="17" s="1"/>
  <c r="AZ47" i="17"/>
  <c r="BC33" i="17"/>
  <c r="AZ33" i="17"/>
  <c r="BF42" i="17"/>
  <c r="BE42" i="17" s="1"/>
  <c r="AZ42" i="17"/>
  <c r="AY42" i="17" s="1"/>
  <c r="BC42" i="17"/>
  <c r="BB42" i="17" s="1"/>
  <c r="BF36" i="17"/>
  <c r="BE36" i="17" s="1"/>
  <c r="AZ36" i="17"/>
  <c r="AY36" i="17" s="1"/>
  <c r="BC36" i="17"/>
  <c r="BB36" i="17" s="1"/>
  <c r="BC19" i="17"/>
  <c r="AZ19" i="17"/>
  <c r="BF19" i="17"/>
  <c r="BE19" i="17" s="1"/>
  <c r="BC23" i="17"/>
  <c r="BF23" i="17"/>
  <c r="BE23" i="17" s="1"/>
  <c r="AZ23" i="17"/>
  <c r="AZ18" i="17"/>
  <c r="AY18" i="17" s="1"/>
  <c r="BC18" i="17"/>
  <c r="BB18" i="17" s="1"/>
  <c r="BC41" i="17"/>
  <c r="AZ41" i="17"/>
  <c r="AZ58" i="17"/>
  <c r="AY58" i="17" s="1"/>
  <c r="BC58" i="17"/>
  <c r="BB58" i="17" s="1"/>
  <c r="AZ60" i="17"/>
  <c r="BC60" i="17"/>
  <c r="BD9" i="16"/>
  <c r="BA9" i="16"/>
  <c r="AZ9" i="16" s="1"/>
  <c r="BD41" i="16"/>
  <c r="BC41" i="16" s="1"/>
  <c r="BA41" i="16"/>
  <c r="AZ41" i="16" s="1"/>
  <c r="BD27" i="16"/>
  <c r="BA27" i="16"/>
  <c r="AZ27" i="16" s="1"/>
  <c r="BD37" i="16"/>
  <c r="BA37" i="16"/>
  <c r="BD46" i="16"/>
  <c r="BA46" i="16"/>
  <c r="BD22" i="16"/>
  <c r="BA22" i="16"/>
  <c r="BD25" i="16"/>
  <c r="BC25" i="16" s="1"/>
  <c r="BA25" i="16"/>
  <c r="AZ25" i="16" s="1"/>
  <c r="BA50" i="16"/>
  <c r="BD50" i="16"/>
  <c r="BC50" i="16" s="1"/>
  <c r="BD36" i="16"/>
  <c r="BA36" i="16"/>
  <c r="BD45" i="16"/>
  <c r="BA45" i="16"/>
  <c r="AZ45" i="16" s="1"/>
  <c r="BD55" i="16"/>
  <c r="BA55" i="16"/>
  <c r="BD31" i="16"/>
  <c r="BA31" i="16"/>
  <c r="BD48" i="16"/>
  <c r="BC48" i="16" s="1"/>
  <c r="BA48" i="16"/>
  <c r="AZ48" i="16" s="1"/>
  <c r="BD18" i="16"/>
  <c r="BC18" i="16" s="1"/>
  <c r="BA18" i="16"/>
  <c r="AZ18" i="16" s="1"/>
  <c r="BD58" i="16"/>
  <c r="BC58" i="16" s="1"/>
  <c r="BA58" i="16"/>
  <c r="BD44" i="16"/>
  <c r="BC44" i="16" s="1"/>
  <c r="BA44" i="16"/>
  <c r="BD54" i="16"/>
  <c r="BC54" i="16" s="1"/>
  <c r="BA54" i="16"/>
  <c r="AZ54" i="16" s="1"/>
  <c r="BD39" i="16"/>
  <c r="BA39" i="16"/>
  <c r="BA42" i="16"/>
  <c r="AZ42" i="16" s="1"/>
  <c r="BD42" i="16"/>
  <c r="BD61" i="16"/>
  <c r="BC61" i="16" s="1"/>
  <c r="BA61" i="16"/>
  <c r="AZ61" i="16" s="1"/>
  <c r="BD32" i="16"/>
  <c r="BC32" i="16" s="1"/>
  <c r="BA32" i="16"/>
  <c r="BD34" i="16"/>
  <c r="BC34" i="16" s="1"/>
  <c r="BA34" i="16"/>
  <c r="AZ34" i="16" s="1"/>
  <c r="BD53" i="16"/>
  <c r="BC53" i="16" s="1"/>
  <c r="BA53" i="16"/>
  <c r="BD47" i="16"/>
  <c r="BC47" i="16" s="1"/>
  <c r="BA47" i="16"/>
  <c r="AZ47" i="16" s="1"/>
  <c r="BD7" i="16"/>
  <c r="BC7" i="16" s="1"/>
  <c r="BA7" i="16"/>
  <c r="AZ7" i="16" s="1"/>
  <c r="BD8" i="16"/>
  <c r="BA8" i="16"/>
  <c r="BD13" i="16"/>
  <c r="BC13" i="16" s="1"/>
  <c r="BA13" i="16"/>
  <c r="AZ13" i="16" s="1"/>
  <c r="BD56" i="16"/>
  <c r="BA56" i="16"/>
  <c r="AZ56" i="16" s="1"/>
  <c r="BD15" i="16"/>
  <c r="BC15" i="16" s="1"/>
  <c r="BA15" i="16"/>
  <c r="AZ15" i="16" s="1"/>
  <c r="BA26" i="16"/>
  <c r="BD26" i="16"/>
  <c r="BD16" i="16"/>
  <c r="BC16" i="16" s="1"/>
  <c r="BA16" i="16"/>
  <c r="AZ16" i="16" s="1"/>
  <c r="BD12" i="16"/>
  <c r="BA12" i="16"/>
  <c r="BD21" i="16"/>
  <c r="BC21" i="16" s="1"/>
  <c r="BA21" i="16"/>
  <c r="AZ21" i="16" s="1"/>
  <c r="BD10" i="16"/>
  <c r="BA10" i="16"/>
  <c r="AZ10" i="16" s="1"/>
  <c r="BD35" i="16"/>
  <c r="BC35" i="16" s="1"/>
  <c r="BA35" i="16"/>
  <c r="AZ35" i="16" s="1"/>
  <c r="BD17" i="16"/>
  <c r="BC17" i="16" s="1"/>
  <c r="BA17" i="16"/>
  <c r="AZ17" i="16" s="1"/>
  <c r="BD23" i="16"/>
  <c r="BC23" i="16" s="1"/>
  <c r="BA23" i="16"/>
  <c r="AZ23" i="16" s="1"/>
  <c r="BD51" i="16"/>
  <c r="BC51" i="16" s="1"/>
  <c r="BA51" i="16"/>
  <c r="AZ51" i="16" s="1"/>
  <c r="BD24" i="16"/>
  <c r="BC24" i="16" s="1"/>
  <c r="BA24" i="16"/>
  <c r="AZ24" i="16" s="1"/>
  <c r="BD11" i="16"/>
  <c r="BC11" i="16" s="1"/>
  <c r="BA11" i="16"/>
  <c r="BD20" i="16"/>
  <c r="BC20" i="16" s="1"/>
  <c r="BA20" i="16"/>
  <c r="AZ20" i="16" s="1"/>
  <c r="BD30" i="16"/>
  <c r="BA30" i="16"/>
  <c r="BD6" i="16"/>
  <c r="BA6" i="16"/>
  <c r="BD57" i="16"/>
  <c r="BA57" i="16"/>
  <c r="AZ57" i="16" s="1"/>
  <c r="BD59" i="16"/>
  <c r="BA59" i="16"/>
  <c r="AZ59" i="16" s="1"/>
  <c r="BD43" i="16"/>
  <c r="BC43" i="16" s="1"/>
  <c r="BA43" i="16"/>
  <c r="BD40" i="16"/>
  <c r="BC40" i="16" s="1"/>
  <c r="BA40" i="16"/>
  <c r="AZ40" i="16" s="1"/>
  <c r="BD52" i="16"/>
  <c r="BA52" i="16"/>
  <c r="AZ52" i="16" s="1"/>
  <c r="BD33" i="16"/>
  <c r="BA33" i="16"/>
  <c r="AZ33" i="16" s="1"/>
  <c r="BD19" i="16"/>
  <c r="BA19" i="16"/>
  <c r="AZ19" i="16" s="1"/>
  <c r="BD29" i="16"/>
  <c r="BA29" i="16"/>
  <c r="AZ29" i="16" s="1"/>
  <c r="BD38" i="16"/>
  <c r="BA38" i="16"/>
  <c r="BD14" i="16"/>
  <c r="BC14" i="16" s="1"/>
  <c r="BA14" i="16"/>
  <c r="AZ14" i="16" s="1"/>
  <c r="BD28" i="16"/>
  <c r="BC28" i="16" s="1"/>
  <c r="BA28" i="16"/>
  <c r="AY13" i="25"/>
  <c r="AY15" i="26"/>
  <c r="AY20" i="26"/>
  <c r="AY46" i="26"/>
  <c r="AZ12" i="26"/>
  <c r="AY12" i="26" s="1"/>
  <c r="AZ25" i="26"/>
  <c r="AY25" i="26" s="1"/>
  <c r="AY16" i="26"/>
  <c r="AX13" i="39"/>
  <c r="AY13" i="39" s="1"/>
  <c r="L35" i="38"/>
  <c r="K35" i="38" s="1"/>
  <c r="L18" i="38"/>
  <c r="K18" i="38" s="1"/>
  <c r="AZ7" i="20"/>
  <c r="AY7" i="20" s="1"/>
  <c r="AZ7" i="26"/>
  <c r="AY7" i="26" s="1"/>
  <c r="BC5" i="17"/>
  <c r="AZ5" i="17"/>
  <c r="AZ7" i="25"/>
  <c r="AY7" i="25" s="1"/>
  <c r="BD5" i="16"/>
  <c r="BA5" i="16"/>
  <c r="AZ7" i="19"/>
  <c r="AY7" i="19" s="1"/>
  <c r="AZ5" i="14"/>
  <c r="AY5" i="14" s="1"/>
  <c r="BC5" i="14"/>
  <c r="L29" i="38"/>
  <c r="K29" i="38" s="1"/>
  <c r="L21" i="38"/>
  <c r="K21" i="38" s="1"/>
  <c r="L16" i="38"/>
  <c r="K16" i="38" s="1"/>
  <c r="L27" i="38"/>
  <c r="K27" i="38" s="1"/>
  <c r="L24" i="38"/>
  <c r="K24" i="38" s="1"/>
  <c r="L14" i="38"/>
  <c r="K14" i="38" s="1"/>
  <c r="L17" i="38"/>
  <c r="K17" i="38" s="1"/>
  <c r="L22" i="38"/>
  <c r="K22" i="38" s="1"/>
  <c r="L11" i="38"/>
  <c r="K11" i="38" s="1"/>
  <c r="L32" i="38"/>
  <c r="K32" i="38" s="1"/>
  <c r="L25" i="38"/>
  <c r="K25" i="38" s="1"/>
  <c r="L9" i="38"/>
  <c r="K9" i="38" s="1"/>
  <c r="L33" i="38"/>
  <c r="K33" i="38" s="1"/>
  <c r="L20" i="38"/>
  <c r="K20" i="38" s="1"/>
  <c r="L26" i="38"/>
  <c r="K26" i="38" s="1"/>
  <c r="L28" i="38"/>
  <c r="K28" i="38" s="1"/>
  <c r="L15" i="38"/>
  <c r="K15" i="38" s="1"/>
  <c r="L12" i="38"/>
  <c r="K12" i="38" s="1"/>
  <c r="L30" i="38"/>
  <c r="K30" i="38" s="1"/>
  <c r="L10" i="38"/>
  <c r="K10" i="38" s="1"/>
  <c r="L23" i="38"/>
  <c r="K23" i="38" s="1"/>
  <c r="L8" i="38"/>
  <c r="K8" i="38" s="1"/>
  <c r="L31" i="38"/>
  <c r="K31" i="38" s="1"/>
  <c r="L13" i="38"/>
  <c r="K13" i="38" s="1"/>
  <c r="L5" i="38"/>
  <c r="K5" i="38" s="1"/>
  <c r="AZ5" i="19"/>
  <c r="AE5" i="37"/>
  <c r="AZ5" i="25"/>
  <c r="AZ5" i="26"/>
  <c r="AZ5" i="20"/>
  <c r="AZ5" i="28"/>
  <c r="AZ5" i="27"/>
  <c r="BF5" i="14"/>
  <c r="AX56" i="39" l="1"/>
  <c r="AZ13" i="39"/>
  <c r="AZ5" i="16"/>
  <c r="AD5" i="37"/>
</calcChain>
</file>

<file path=xl/sharedStrings.xml><?xml version="1.0" encoding="utf-8"?>
<sst xmlns="http://schemas.openxmlformats.org/spreadsheetml/2006/main" count="128417" uniqueCount="280">
  <si>
    <t>Albania</t>
  </si>
  <si>
    <t>Armenia</t>
  </si>
  <si>
    <t>Austria</t>
  </si>
  <si>
    <t>Belarus</t>
  </si>
  <si>
    <t>Belgium</t>
  </si>
  <si>
    <t>Bulgaria</t>
  </si>
  <si>
    <t>Croatia</t>
  </si>
  <si>
    <t>Cyprus</t>
  </si>
  <si>
    <t>Denmark</t>
  </si>
  <si>
    <t>Estonia</t>
  </si>
  <si>
    <t>Finland</t>
  </si>
  <si>
    <t>France</t>
  </si>
  <si>
    <t>Georgia</t>
  </si>
  <si>
    <t>Germany</t>
  </si>
  <si>
    <t>Greece</t>
  </si>
  <si>
    <t>Hungary</t>
  </si>
  <si>
    <t>Iceland</t>
  </si>
  <si>
    <t>Ireland</t>
  </si>
  <si>
    <t>Italy</t>
  </si>
  <si>
    <t>Kazakhstan</t>
  </si>
  <si>
    <t>Kyrgyzstan</t>
  </si>
  <si>
    <t>Latvia</t>
  </si>
  <si>
    <t>Liechtenstein</t>
  </si>
  <si>
    <t>Lithuania</t>
  </si>
  <si>
    <t>Luxembourg</t>
  </si>
  <si>
    <t>Malta</t>
  </si>
  <si>
    <t>Monaco</t>
  </si>
  <si>
    <t>Montenegro</t>
  </si>
  <si>
    <t>Norway</t>
  </si>
  <si>
    <t>Poland</t>
  </si>
  <si>
    <t>Portugal</t>
  </si>
  <si>
    <t>Romania</t>
  </si>
  <si>
    <t>Serbia</t>
  </si>
  <si>
    <t>Slovakia</t>
  </si>
  <si>
    <t>Slovenia</t>
  </si>
  <si>
    <t>Spain</t>
  </si>
  <si>
    <t>Sweden</t>
  </si>
  <si>
    <t>Switzerland</t>
  </si>
  <si>
    <t>Turkey</t>
  </si>
  <si>
    <t>Ukraine</t>
  </si>
  <si>
    <t>Country / NMVOC [Gg]</t>
  </si>
  <si>
    <t>Country / NH3 [Gg]</t>
  </si>
  <si>
    <t>Country / Pb [Mg]</t>
  </si>
  <si>
    <t>Country / Cd [Mg]</t>
  </si>
  <si>
    <t>Country / Hg [Mg]</t>
  </si>
  <si>
    <t>Country / DIOX [g]</t>
  </si>
  <si>
    <t>Country / PAH [Mg]</t>
  </si>
  <si>
    <t>Country / HCB [kg]</t>
  </si>
  <si>
    <t>Bosnia &amp; Herzegovina</t>
  </si>
  <si>
    <t>Moldova, Republic of</t>
  </si>
  <si>
    <t>National Totals for NMVOC</t>
  </si>
  <si>
    <t>National Totals for Pb</t>
  </si>
  <si>
    <t>National Totals for Cd</t>
  </si>
  <si>
    <t>National Totals for Hg</t>
  </si>
  <si>
    <t>National Totals for PCDD/PCDF</t>
  </si>
  <si>
    <t>National Totals for PAH</t>
  </si>
  <si>
    <t>Norway (TOMA)</t>
  </si>
  <si>
    <t>Canada (SOMA-SP2 = PEMA-GP)</t>
  </si>
  <si>
    <t>Russia (European part)</t>
  </si>
  <si>
    <t>Spain (national territory = SP2)</t>
  </si>
  <si>
    <t>Spain (EMEP territory = GP)</t>
  </si>
  <si>
    <t>United States (PEMA-GP)</t>
  </si>
  <si>
    <t>US PEMA-GP</t>
  </si>
  <si>
    <t>Canada SOMA or PEMA</t>
  </si>
  <si>
    <t>Spain EMEP territory</t>
  </si>
  <si>
    <t>South-east Canada SOMA / PEMA (see Annex III to SP2)</t>
  </si>
  <si>
    <t>Excluding Canary Islands and cities Ceuta and Melilla in Africa</t>
  </si>
  <si>
    <t>Spain (entire territory = NOXP)</t>
  </si>
  <si>
    <t>United States (PEMA)</t>
  </si>
  <si>
    <t>Spain (entire territory = VOCP)</t>
  </si>
  <si>
    <t>Norway TOMA</t>
  </si>
  <si>
    <t>Total Norwegian mainland as well as the exclusive economic zone south of 62°N latitude in the region of the ECE covering an area of 466,000 km²</t>
  </si>
  <si>
    <t>base year</t>
  </si>
  <si>
    <t>United States (national)</t>
  </si>
  <si>
    <t>SP1 base year</t>
  </si>
  <si>
    <t>SP2 ceiling by 2010</t>
  </si>
  <si>
    <t>x</t>
  </si>
  <si>
    <t>Parties with targets</t>
  </si>
  <si>
    <t>Parties which have chosen another base year than 1988 at the time of accession.</t>
  </si>
  <si>
    <t>Parties which have chosen another base year than 1987 at the time of accession.</t>
  </si>
  <si>
    <t>SP1</t>
  </si>
  <si>
    <t>1st Sulphur Protocol (1985)</t>
  </si>
  <si>
    <t>SP2</t>
  </si>
  <si>
    <t>2nd Sulphur Protocol (1994)</t>
  </si>
  <si>
    <t>GP</t>
  </si>
  <si>
    <t>Gothenburg Protocol (1999)</t>
  </si>
  <si>
    <t>*</t>
  </si>
  <si>
    <t>Canada (national)</t>
  </si>
  <si>
    <t>Azerbaijan</t>
  </si>
  <si>
    <t>Austria (fuel sold)</t>
  </si>
  <si>
    <t>Ireland (fuel sold)</t>
  </si>
  <si>
    <t>Lithuania (fuel sold)</t>
  </si>
  <si>
    <t>Netherlands (fuel sold)</t>
  </si>
  <si>
    <t>Switzerland (fuel sold)</t>
  </si>
  <si>
    <t>United Kingdom (fuel sold)</t>
  </si>
  <si>
    <t>Belgium (fuel sold)</t>
  </si>
  <si>
    <t>Luxembourg (fuel sold)</t>
  </si>
  <si>
    <t>VOC P base year</t>
  </si>
  <si>
    <t>United Kingdom (fuel used)*</t>
  </si>
  <si>
    <t>Parties which have chosen another base year than 1990 at the time of accession to the POP Protocol.</t>
  </si>
  <si>
    <t>Netherlands</t>
  </si>
  <si>
    <t>VOC P</t>
  </si>
  <si>
    <t>VOC Protocol (1991)</t>
  </si>
  <si>
    <r>
      <t xml:space="preserve">Excee-dance or reduc-tion </t>
    </r>
    <r>
      <rPr>
        <sz val="8"/>
        <rFont val="Arial"/>
        <family val="2"/>
      </rPr>
      <t>(%)</t>
    </r>
  </si>
  <si>
    <t>HM P</t>
  </si>
  <si>
    <t>Heavy Metals Protocol (1998)</t>
  </si>
  <si>
    <t>Parties which have chosen another base year than 1990 at the time of accession to the Protocol on Heavy Metals</t>
  </si>
  <si>
    <t>POPs Protocol (1998)</t>
  </si>
  <si>
    <t>POPs P</t>
  </si>
  <si>
    <t>Switzerland (fuel used)*</t>
  </si>
  <si>
    <t>Ireland (fuel used)*</t>
  </si>
  <si>
    <t>NOXP</t>
  </si>
  <si>
    <t>Parties which have chosen another base year than 1980 at the time of accession.</t>
  </si>
  <si>
    <t>United Kingdom</t>
  </si>
  <si>
    <t>North Macedonia</t>
  </si>
  <si>
    <t>#ISO2</t>
  </si>
  <si>
    <t>year</t>
  </si>
  <si>
    <t>sector</t>
  </si>
  <si>
    <t>pollutant</t>
  </si>
  <si>
    <t>unit</t>
  </si>
  <si>
    <t>emission</t>
  </si>
  <si>
    <t>AL</t>
  </si>
  <si>
    <t>NATIONAL TOTAL</t>
  </si>
  <si>
    <t>NMVOC</t>
  </si>
  <si>
    <t>NH3</t>
  </si>
  <si>
    <t>Pb</t>
  </si>
  <si>
    <t>Cd</t>
  </si>
  <si>
    <t>Hg</t>
  </si>
  <si>
    <t>DIOX</t>
  </si>
  <si>
    <t>PAH</t>
  </si>
  <si>
    <t>HCB</t>
  </si>
  <si>
    <t>AM</t>
  </si>
  <si>
    <t>1A3(FS)</t>
  </si>
  <si>
    <t>AT</t>
  </si>
  <si>
    <t>1A3(FU)</t>
  </si>
  <si>
    <t>AZ</t>
  </si>
  <si>
    <t>BY</t>
  </si>
  <si>
    <t>BE</t>
  </si>
  <si>
    <t>ADJUSTMENTS</t>
  </si>
  <si>
    <t>BA</t>
  </si>
  <si>
    <t>BG</t>
  </si>
  <si>
    <t>CA</t>
  </si>
  <si>
    <t>HR</t>
  </si>
  <si>
    <t>CY</t>
  </si>
  <si>
    <t>CZ</t>
  </si>
  <si>
    <t>DK</t>
  </si>
  <si>
    <t>EE</t>
  </si>
  <si>
    <t>FI</t>
  </si>
  <si>
    <t>FR</t>
  </si>
  <si>
    <t>GE</t>
  </si>
  <si>
    <t>DE</t>
  </si>
  <si>
    <t>GR</t>
  </si>
  <si>
    <t>HU</t>
  </si>
  <si>
    <t>IS</t>
  </si>
  <si>
    <t>IE</t>
  </si>
  <si>
    <t>IT</t>
  </si>
  <si>
    <t>KZ</t>
  </si>
  <si>
    <t>KG</t>
  </si>
  <si>
    <t>LV</t>
  </si>
  <si>
    <t>LI</t>
  </si>
  <si>
    <t>LT</t>
  </si>
  <si>
    <t>LU</t>
  </si>
  <si>
    <t>MT</t>
  </si>
  <si>
    <t>MD</t>
  </si>
  <si>
    <t>MC</t>
  </si>
  <si>
    <t>ME</t>
  </si>
  <si>
    <t>NL</t>
  </si>
  <si>
    <t>NO</t>
  </si>
  <si>
    <t>PL</t>
  </si>
  <si>
    <t>PT</t>
  </si>
  <si>
    <t>RO</t>
  </si>
  <si>
    <t>RU</t>
  </si>
  <si>
    <t>RS</t>
  </si>
  <si>
    <t>SK</t>
  </si>
  <si>
    <t>SI</t>
  </si>
  <si>
    <t>ES</t>
  </si>
  <si>
    <t>SE</t>
  </si>
  <si>
    <t>CH</t>
  </si>
  <si>
    <t>MK</t>
  </si>
  <si>
    <t>TR</t>
  </si>
  <si>
    <t>UA</t>
  </si>
  <si>
    <t>GB</t>
  </si>
  <si>
    <t>US</t>
  </si>
  <si>
    <t>Identification</t>
  </si>
  <si>
    <t>Nox</t>
  </si>
  <si>
    <t>Sox</t>
  </si>
  <si>
    <t>ISO-2-Code</t>
  </si>
  <si>
    <t>Czechia</t>
  </si>
  <si>
    <r>
      <t xml:space="preserve">Emission reduction target </t>
    </r>
    <r>
      <rPr>
        <sz val="8"/>
        <rFont val="Arial"/>
        <family val="2"/>
      </rPr>
      <t>NO</t>
    </r>
    <r>
      <rPr>
        <vertAlign val="subscript"/>
        <sz val="8"/>
        <rFont val="Arial"/>
        <family val="2"/>
      </rPr>
      <t>x</t>
    </r>
    <r>
      <rPr>
        <sz val="8"/>
        <rFont val="Arial"/>
        <family val="2"/>
      </rPr>
      <t xml:space="preserve"> P by 1994 (emission level base year)</t>
    </r>
  </si>
  <si>
    <r>
      <t xml:space="preserve">Emission reduction target </t>
    </r>
    <r>
      <rPr>
        <sz val="8"/>
        <rFont val="Arial"/>
        <family val="2"/>
      </rPr>
      <t>Cd (emission level base year)</t>
    </r>
  </si>
  <si>
    <r>
      <t xml:space="preserve">Emission reduc-tion target </t>
    </r>
    <r>
      <rPr>
        <sz val="8"/>
        <rFont val="Arial"/>
        <family val="2"/>
      </rPr>
      <t>PCDD/F (emission level base year)</t>
    </r>
  </si>
  <si>
    <r>
      <t xml:space="preserve">Emission reduction target </t>
    </r>
    <r>
      <rPr>
        <sz val="8"/>
        <rFont val="Arial"/>
        <family val="2"/>
      </rPr>
      <t>HCB (emission level base year)</t>
    </r>
  </si>
  <si>
    <r>
      <t xml:space="preserve">Emission reduction target </t>
    </r>
    <r>
      <rPr>
        <sz val="8"/>
        <rFont val="Arial"/>
        <family val="2"/>
      </rPr>
      <t>PAH (emission level base year)</t>
    </r>
  </si>
  <si>
    <r>
      <t xml:space="preserve">Emission reduction target </t>
    </r>
    <r>
      <rPr>
        <sz val="8"/>
        <rFont val="Arial"/>
        <family val="2"/>
      </rPr>
      <t>Hg (emission level base year)</t>
    </r>
  </si>
  <si>
    <t>including approved adjustments as reported in Annex I</t>
  </si>
  <si>
    <t>Always the latest available submission is used for the tables.</t>
  </si>
  <si>
    <t>Spain enitire territory</t>
  </si>
  <si>
    <t>Excluding Canary Islands</t>
  </si>
  <si>
    <t>Spain national territory</t>
  </si>
  <si>
    <t>NOx</t>
  </si>
  <si>
    <t>kt</t>
  </si>
  <si>
    <t>SOx</t>
  </si>
  <si>
    <t>blue filling in column A marks that the entry was manual</t>
  </si>
  <si>
    <t>PM2.5</t>
  </si>
  <si>
    <t>Distance to ERC in percentage points</t>
  </si>
  <si>
    <t>Country / PM2.5 [Gg]</t>
  </si>
  <si>
    <t>3D</t>
  </si>
  <si>
    <t>Gothenburg Protocol</t>
  </si>
  <si>
    <t>includes all of U.S. except Hawaii</t>
  </si>
  <si>
    <t>Belgium (fuel used)*</t>
  </si>
  <si>
    <t>Luxembourg and the Netherlands report data in lines 143 to 149 (fuel used) but are not using them for the calculation of the Compliance Total CLRTAP; The United Kingdom is not using fuel used for Sox</t>
  </si>
  <si>
    <t>Netherlands (fuel sold)*</t>
  </si>
  <si>
    <t>Fuel used emissions for compliance checking allowed for (Austria), Belgium, (Ireland), Lithuania, Luxembourg, Netherlands, Switzerland, United Kingdom. Calculated: NT - 1A3 (fuel sold) + 1A3 (fuel used)</t>
  </si>
  <si>
    <t>Excee-dance or reduc-tion (%)</t>
  </si>
  <si>
    <r>
      <t xml:space="preserve">Exceedance or reduction </t>
    </r>
    <r>
      <rPr>
        <sz val="8"/>
        <rFont val="Arial"/>
        <family val="2"/>
      </rPr>
      <t>(%)</t>
    </r>
  </si>
  <si>
    <r>
      <t xml:space="preserve">Exceedance or reduc-tion </t>
    </r>
    <r>
      <rPr>
        <sz val="8"/>
        <rFont val="Arial"/>
        <family val="2"/>
      </rPr>
      <t>(%)</t>
    </r>
  </si>
  <si>
    <t>Parties with VOC reduction targets</t>
  </si>
  <si>
    <t>Belgium (fuel used)</t>
  </si>
  <si>
    <t>United Kingdom (fuel used)</t>
  </si>
  <si>
    <r>
      <t xml:space="preserve">Emission reduction target </t>
    </r>
    <r>
      <rPr>
        <sz val="8"/>
        <rFont val="Arial"/>
        <family val="2"/>
      </rPr>
      <t>Pb (emission level base year)</t>
    </r>
  </si>
  <si>
    <t>EU27</t>
  </si>
  <si>
    <t>EU11</t>
  </si>
  <si>
    <t>EU11 (SP2)</t>
  </si>
  <si>
    <t>Belgium, Denmark, France, Germany, Greece, Ireland, Italy, Luxembourg, Netherlands, Portugal, Spain</t>
  </si>
  <si>
    <t>For the EU 11 the 2000 ceilings for the European Community minus the United Kingdom were used as given in ADJUSTMENT TO ANNEX II TO THE 1994 OSLO PROTOCOL ON FURTHER REDUCTION OF SULPHUR EMISSIONS
Annex II
SULPHUR EMISSION CEILINGS AND PERCENTAGE EMISSION REDUCTIONS
(AMENDED DECEMBER 2004)</t>
  </si>
  <si>
    <t>In line with Decision 2021/3 the emission reduction commitments for the EU 27 have been used as given in the Technical correction of tables 2 to 6 in annex II to the amended Gothenburg Protocol, Ref.Ares (2022)120385-07/01/2022</t>
  </si>
  <si>
    <t>Emission reduction target SP1 by 1993
(70% of emission level base year)</t>
  </si>
  <si>
    <r>
      <t>Country / SO</t>
    </r>
    <r>
      <rPr>
        <vertAlign val="subscript"/>
        <sz val="10"/>
        <rFont val="Arial"/>
        <family val="2"/>
      </rPr>
      <t>x</t>
    </r>
    <r>
      <rPr>
        <sz val="10"/>
        <rFont val="Arial"/>
        <family val="2"/>
      </rPr>
      <t xml:space="preserve"> [Gg]</t>
    </r>
  </si>
  <si>
    <r>
      <t>Country / NO</t>
    </r>
    <r>
      <rPr>
        <vertAlign val="subscript"/>
        <sz val="10"/>
        <rFont val="Arial"/>
        <family val="2"/>
      </rPr>
      <t>x</t>
    </r>
    <r>
      <rPr>
        <sz val="10"/>
        <rFont val="Arial"/>
        <family val="2"/>
      </rPr>
      <t xml:space="preserve"> [Gg]</t>
    </r>
  </si>
  <si>
    <r>
      <t>NO</t>
    </r>
    <r>
      <rPr>
        <vertAlign val="subscript"/>
        <sz val="10"/>
        <rFont val="Arial"/>
        <family val="2"/>
      </rPr>
      <t>X</t>
    </r>
    <r>
      <rPr>
        <sz val="10"/>
        <rFont val="Arial"/>
        <family val="2"/>
      </rPr>
      <t xml:space="preserve"> P base year</t>
    </r>
  </si>
  <si>
    <r>
      <t>Parties with NO</t>
    </r>
    <r>
      <rPr>
        <vertAlign val="subscript"/>
        <sz val="10"/>
        <rFont val="Arial"/>
        <family val="2"/>
      </rPr>
      <t>x</t>
    </r>
    <r>
      <rPr>
        <sz val="10"/>
        <rFont val="Arial"/>
        <family val="2"/>
      </rPr>
      <t xml:space="preserve"> reduction targets</t>
    </r>
  </si>
  <si>
    <t>Luxembourg and the Netherlands report data in lines 143 to 149 (fuel used) but are not using them for the calculation of the Compliance Total CLRTAP; The United Kingdom is not using fuel used for SOx</t>
  </si>
  <si>
    <r>
      <t xml:space="preserve">Emission reduc-tion target </t>
    </r>
    <r>
      <rPr>
        <sz val="8"/>
        <rFont val="Arial"/>
        <family val="2"/>
      </rPr>
      <t>VOC P by 1999
(70% of emission level base year)</t>
    </r>
  </si>
  <si>
    <t>Luxembourg and the Netherlands report data in lines 143 to 149 (fuel used) but are not using them for the calculation of the Compliance Total CLRTAP;</t>
  </si>
  <si>
    <t xml:space="preserve">Luxembourg and the Netherlands report data in lines 143 to 149 (fuel used) but are not using them for the calculation of the Compliance Total CLRTAP; </t>
  </si>
  <si>
    <r>
      <t>NO</t>
    </r>
    <r>
      <rPr>
        <vertAlign val="subscript"/>
        <sz val="10"/>
        <rFont val="Calibri"/>
        <family val="2"/>
        <scheme val="minor"/>
      </rPr>
      <t>x</t>
    </r>
    <r>
      <rPr>
        <sz val="10"/>
        <rFont val="Calibri"/>
        <family val="2"/>
        <scheme val="minor"/>
      </rPr>
      <t xml:space="preserve"> Protocol (1988)</t>
    </r>
  </si>
  <si>
    <r>
      <t>National Totals for SO</t>
    </r>
    <r>
      <rPr>
        <vertAlign val="subscript"/>
        <sz val="12"/>
        <rFont val="Arial"/>
        <family val="2"/>
      </rPr>
      <t>x</t>
    </r>
  </si>
  <si>
    <r>
      <t>National Totals for NO</t>
    </r>
    <r>
      <rPr>
        <vertAlign val="subscript"/>
        <sz val="12"/>
        <rFont val="Arial"/>
        <family val="2"/>
      </rPr>
      <t>x</t>
    </r>
  </si>
  <si>
    <r>
      <t>National Totals for NH</t>
    </r>
    <r>
      <rPr>
        <vertAlign val="subscript"/>
        <sz val="12"/>
        <rFont val="Arial"/>
        <family val="2"/>
      </rPr>
      <t>3</t>
    </r>
  </si>
  <si>
    <r>
      <t>National Totals for PM</t>
    </r>
    <r>
      <rPr>
        <vertAlign val="subscript"/>
        <sz val="12"/>
        <rFont val="Arial"/>
        <family val="2"/>
      </rPr>
      <t>2.5</t>
    </r>
  </si>
  <si>
    <t>National Totals for HCB</t>
  </si>
  <si>
    <t>Parties with SP2 targets</t>
  </si>
  <si>
    <t>Parties with SP1 targets</t>
  </si>
  <si>
    <r>
      <t xml:space="preserve">Excee-dance or reduction </t>
    </r>
    <r>
      <rPr>
        <sz val="8"/>
        <rFont val="Arial"/>
        <family val="2"/>
      </rPr>
      <t>(%)</t>
    </r>
  </si>
  <si>
    <t>Exceedance or reduction (%)</t>
  </si>
  <si>
    <t>Denmark(adjusted)</t>
  </si>
  <si>
    <t>France(adjusted)</t>
  </si>
  <si>
    <t>United Kingdom (adjusted, fuel used)*</t>
  </si>
  <si>
    <t>Canada (national total for compliance)</t>
  </si>
  <si>
    <t>Canada</t>
  </si>
  <si>
    <t>Netherlands (adjusted)*</t>
  </si>
  <si>
    <t>amended GP ERC 2020 and beyond (accepted)</t>
  </si>
  <si>
    <t>Please, note that a point concerning the NL adjustment application needs to be clarified with the country. Please, consider the data for the adjustment NL application in this table as preliminary.</t>
  </si>
  <si>
    <t>Parties with amended GP ERCs</t>
  </si>
  <si>
    <t>includes 18 states and the District of Columbia: Connecticut, Delaware, the District of Columbia, Illinois, Indiana, Kentucky, Maine, Maryland, Massachusetts, Michigan, New Hampshire, New Jersey, New York, Ohio, Pennsylvania, Rhode Island, Vermont, West Virginia, and Wisconsin</t>
  </si>
  <si>
    <t>United States (PEMA, 1999 GP)</t>
  </si>
  <si>
    <t xml:space="preserve">includes 18 states and the District of Columbia: Connecticut, Delaware, the District of Columbia, Illinois, Indiana, Kentucky, Maine, Maryland, Massachusetts, Michigan, New Hampshire, New Jersey, New York, Ohio, Pennsylvania, Rhode Island, Vermont, West Virginia, and Wisconsin
</t>
  </si>
  <si>
    <t xml:space="preserve">SO2: includes all of U.S. except Hawaii and Alaska. </t>
  </si>
  <si>
    <t>National Totals for PCB</t>
  </si>
  <si>
    <t>PCB</t>
  </si>
  <si>
    <t>"no data for 2022" is displayed when there is an emission reduction target or ceiling and no data is reported for the year 2022</t>
  </si>
  <si>
    <t>Country / PCB [kg]</t>
  </si>
  <si>
    <t>X</t>
  </si>
  <si>
    <t>Ireland (fuel used)</t>
  </si>
  <si>
    <t xml:space="preserve">includes all of U.S. except Hawaii
</t>
  </si>
  <si>
    <t>US PEMA 1999 GP</t>
  </si>
  <si>
    <t xml:space="preserve">In Annex II to the amended GP a emission reduction commitment in short tones and kt is given and from this a emission reduction of 27% is deducted. However, using the numbers of short tonesresults in an emission reduction of 28.86%. This number is used in this table.includes 30 states and the District of Columbia: 
Alaska, Connecticut, Delaware, District Of Columbia, Idaho, Illinois, Indiana, Iowa, Kentucky, Maine, Maryland, Massachusetts, Michigan, Minnesota, Montana, Nebraska, New Hampshire, New Jersey, New York, North Dakota, Ohio, Oregon, Pennsylvania, Rhode Island, South Dakota, Vermont, Virginia, Washington, West Virginia, Wisconsin, Wyoming 
</t>
  </si>
  <si>
    <t>Data as reported in Spanish IIR Annex 4 in 2024</t>
  </si>
  <si>
    <t>IIR 2024, page 90: "Emissions of PM2.5 decreased from most sources with the notable exceptions of dust sources (not from combustion)
such as construction operations and roads; Canada’s emission reduction commitment for PM2.52 excludes these
two sources along with crop production." The data displayed in the table above is taken from the NFR table, line 152 "Compliance Total CLRTAP"</t>
  </si>
  <si>
    <r>
      <t xml:space="preserve">Emission reduction target </t>
    </r>
    <r>
      <rPr>
        <sz val="8"/>
        <rFont val="Arial"/>
        <family val="2"/>
      </rPr>
      <t>PCB (emission level base year)</t>
    </r>
  </si>
  <si>
    <t>Malta and Estonia do not have an emission ceilings for the 1999 GBP</t>
  </si>
  <si>
    <r>
      <t xml:space="preserve">original GP
ceiling by
2010 </t>
    </r>
    <r>
      <rPr>
        <sz val="8"/>
        <rFont val="Arial"/>
        <family val="2"/>
      </rPr>
      <t>(ratified)</t>
    </r>
  </si>
  <si>
    <t>GP
ceiling by
2010</t>
  </si>
  <si>
    <t>Parties with GP ceilings</t>
  </si>
  <si>
    <t>GP
ceiling by
2010 ratified</t>
  </si>
  <si>
    <t>Parties with ceilings</t>
  </si>
  <si>
    <t>GP
ceiling by
2010
ratified</t>
  </si>
  <si>
    <t>Parties with original GP ceilings</t>
  </si>
  <si>
    <t>Reported until 30.7.2024</t>
  </si>
  <si>
    <t>Malta and Estonia do not have an emission ceilings for the 1999 GBP; No emission reduction commitment or ceiling was found for Canada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</si>
</sst>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0.0"/>
    <numFmt numFmtId="165" formatCode="0.0000"/>
    <numFmt numFmtId="166" formatCode="0.000"/>
    <numFmt numFmtId="167" formatCode="_ * #,##0.00_)\ _$_ ;_ * \(#,##0.00\)\ _$_ ;_ * &quot;-&quot;??_)\ _$_ ;_ @_ "/>
    <numFmt numFmtId="168" formatCode="&quot;$&quot;#,##0_);\(&quot;$&quot;#,##0\)"/>
    <numFmt numFmtId="169" formatCode="_-* #,##0.0_-;\-* #,##0.0_-;_-* &quot;-&quot;??_-;_-@_-"/>
    <numFmt numFmtId="170" formatCode="0.0%"/>
    <numFmt numFmtId="171" formatCode="0.00000"/>
    <numFmt numFmtId="172" formatCode="_-* #,##0.00000_-;\-* #,##0.00000_-;_-* &quot;-&quot;??_-;_-@_-"/>
    <numFmt numFmtId="173" formatCode="_-* #,##0.000000_-;\-* #,##0.000000_-;_-* &quot;-&quot;??_-;_-@_-"/>
  </numFmts>
  <fonts count="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2"/>
      <name val="Arial"/>
      <family val="2"/>
    </font>
    <font>
      <b/>
      <sz val="10"/>
      <name val="Arial"/>
      <family val="2"/>
    </font>
    <font>
      <b/>
      <sz val="12"/>
      <color theme="0"/>
      <name val="Arial"/>
      <family val="2"/>
    </font>
    <font>
      <sz val="10"/>
      <color rgb="FFFF0000"/>
      <name val="Arial"/>
      <family val="2"/>
    </font>
    <font>
      <sz val="12"/>
      <color theme="1"/>
      <name val="Arial"/>
      <family val="2"/>
    </font>
    <font>
      <sz val="10"/>
      <name val="MS Sans Serif"/>
      <family val="2"/>
    </font>
    <font>
      <sz val="10"/>
      <color theme="1"/>
      <name val="Arial"/>
      <family val="2"/>
    </font>
    <font>
      <u/>
      <sz val="11"/>
      <color theme="10"/>
      <name val="Calibri"/>
      <family val="2"/>
    </font>
    <font>
      <sz val="12"/>
      <name val="Times New Roman"/>
      <family val="1"/>
    </font>
    <font>
      <b/>
      <sz val="18"/>
      <name val="Arial"/>
      <family val="2"/>
    </font>
    <font>
      <sz val="10"/>
      <name val="Arial"/>
      <family val="2"/>
    </font>
    <font>
      <sz val="9"/>
      <name val="Times New Roman"/>
      <family val="1"/>
    </font>
    <font>
      <b/>
      <sz val="9"/>
      <name val="Times New Roman"/>
      <family val="1"/>
    </font>
    <font>
      <sz val="9"/>
      <color indexed="8"/>
      <name val="Times New Roman"/>
      <family val="1"/>
    </font>
    <font>
      <b/>
      <sz val="12"/>
      <name val="Times New Roman"/>
      <family val="1"/>
    </font>
    <font>
      <sz val="12"/>
      <color indexed="8"/>
      <name val="Times New Roman"/>
      <family val="1"/>
    </font>
    <font>
      <b/>
      <sz val="12"/>
      <color indexed="8"/>
      <name val="Times New Roman"/>
      <family val="1"/>
    </font>
    <font>
      <u/>
      <sz val="10"/>
      <color indexed="12"/>
      <name val="Times New Roman"/>
      <family val="1"/>
    </font>
    <font>
      <vertAlign val="subscript"/>
      <sz val="10"/>
      <name val="Arial"/>
      <family val="2"/>
    </font>
    <font>
      <sz val="10"/>
      <color theme="0" tint="-0.34998626667073579"/>
      <name val="Arial"/>
      <family val="2"/>
    </font>
    <font>
      <sz val="8"/>
      <name val="Arial"/>
      <family val="2"/>
    </font>
    <font>
      <vertAlign val="subscript"/>
      <sz val="8"/>
      <name val="Arial"/>
      <family val="2"/>
    </font>
    <font>
      <sz val="7"/>
      <name val="Verdana"/>
      <family val="2"/>
    </font>
    <font>
      <sz val="10"/>
      <color theme="0" tint="-0.14999847407452621"/>
      <name val="Arial"/>
      <family val="2"/>
    </font>
    <font>
      <sz val="10"/>
      <color theme="0" tint="-0.249977111117893"/>
      <name val="Arial"/>
      <family val="2"/>
    </font>
    <font>
      <sz val="10"/>
      <color indexed="8"/>
      <name val="Arial"/>
      <family val="2"/>
    </font>
    <font>
      <sz val="9"/>
      <color rgb="FF000000"/>
      <name val="Times New Roman"/>
      <family val="1"/>
    </font>
    <font>
      <sz val="10"/>
      <name val="Arial"/>
      <family val="2"/>
      <charset val="238"/>
    </font>
    <font>
      <sz val="11"/>
      <color theme="1"/>
      <name val="Calibri"/>
      <family val="2"/>
    </font>
    <font>
      <sz val="9"/>
      <name val="Arial"/>
      <family val="2"/>
    </font>
    <font>
      <sz val="10"/>
      <name val="Calibri"/>
      <family val="2"/>
      <scheme val="minor"/>
    </font>
    <font>
      <sz val="10"/>
      <color rgb="FF000000"/>
      <name val="Calibri"/>
      <family val="2"/>
      <scheme val="minor"/>
    </font>
    <font>
      <sz val="8"/>
      <name val="Calibri"/>
      <family val="2"/>
      <scheme val="minor"/>
    </font>
    <font>
      <vertAlign val="subscript"/>
      <sz val="10"/>
      <name val="Calibri"/>
      <family val="2"/>
      <scheme val="minor"/>
    </font>
    <font>
      <sz val="9"/>
      <name val="Calibri"/>
      <family val="2"/>
      <scheme val="minor"/>
    </font>
    <font>
      <sz val="12"/>
      <name val="Arial"/>
      <family val="2"/>
    </font>
    <font>
      <vertAlign val="subscript"/>
      <sz val="12"/>
      <name val="Arial"/>
      <family val="2"/>
    </font>
    <font>
      <sz val="10"/>
      <name val="Arial"/>
      <family val="2"/>
    </font>
    <font>
      <sz val="11"/>
      <color rgb="FF000000"/>
      <name val="Calibri"/>
      <family val="2"/>
    </font>
    <font>
      <sz val="10"/>
      <color theme="6"/>
      <name val="Arial"/>
      <family val="2"/>
    </font>
  </fonts>
  <fills count="28">
    <fill>
      <patternFill patternType="none"/>
    </fill>
    <fill>
      <patternFill patternType="gray125"/>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rgb="FFF2DCDB"/>
        <bgColor indexed="64"/>
      </patternFill>
    </fill>
    <fill>
      <patternFill patternType="solid">
        <fgColor theme="0"/>
        <bgColor indexed="64"/>
      </patternFill>
    </fill>
    <fill>
      <patternFill patternType="solid">
        <fgColor theme="6" tint="0.59999389629810485"/>
        <bgColor indexed="64"/>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bgColor indexed="64"/>
      </patternFill>
    </fill>
    <fill>
      <patternFill patternType="solid">
        <fgColor theme="9" tint="0.79998168889431442"/>
        <bgColor indexed="64"/>
      </patternFill>
    </fill>
    <fill>
      <patternFill patternType="solid">
        <fgColor theme="8"/>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6"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double">
        <color indexed="0"/>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s>
  <cellStyleXfs count="5125">
    <xf numFmtId="0" fontId="0" fillId="0" borderId="0"/>
    <xf numFmtId="0" fontId="13" fillId="0" borderId="0"/>
    <xf numFmtId="0" fontId="14" fillId="0" borderId="0"/>
    <xf numFmtId="0" fontId="13" fillId="0" borderId="0"/>
    <xf numFmtId="0" fontId="19" fillId="0" borderId="0"/>
    <xf numFmtId="43" fontId="19" fillId="0" borderId="0" applyFont="0" applyFill="0" applyBorder="0" applyAlignment="0" applyProtection="0"/>
    <xf numFmtId="0" fontId="20" fillId="0" borderId="0"/>
    <xf numFmtId="0" fontId="13" fillId="0" borderId="0"/>
    <xf numFmtId="43" fontId="13" fillId="0" borderId="0" applyFont="0" applyFill="0" applyBorder="0" applyAlignment="0" applyProtection="0"/>
    <xf numFmtId="167" fontId="20" fillId="0" borderId="0" applyFont="0" applyFill="0" applyBorder="0" applyAlignment="0" applyProtection="0"/>
    <xf numFmtId="0" fontId="20" fillId="0" borderId="0"/>
    <xf numFmtId="9" fontId="13" fillId="0" borderId="0" applyFont="0" applyFill="0" applyBorder="0" applyAlignment="0" applyProtection="0"/>
    <xf numFmtId="0" fontId="19" fillId="0" borderId="0"/>
    <xf numFmtId="0" fontId="12" fillId="0" borderId="0"/>
    <xf numFmtId="0" fontId="19" fillId="0" borderId="0"/>
    <xf numFmtId="0" fontId="19" fillId="0" borderId="0"/>
    <xf numFmtId="0" fontId="12" fillId="0" borderId="0"/>
    <xf numFmtId="0" fontId="12" fillId="0" borderId="0"/>
    <xf numFmtId="0" fontId="19" fillId="0" borderId="0"/>
    <xf numFmtId="0" fontId="21" fillId="0" borderId="0"/>
    <xf numFmtId="0" fontId="20" fillId="0" borderId="0"/>
    <xf numFmtId="0" fontId="19" fillId="0" borderId="0"/>
    <xf numFmtId="3" fontId="13" fillId="0" borderId="0" applyFill="0" applyBorder="0" applyAlignment="0" applyProtection="0"/>
    <xf numFmtId="0" fontId="22" fillId="0" borderId="0" applyNumberFormat="0" applyFill="0" applyBorder="0" applyAlignment="0" applyProtection="0">
      <alignment vertical="top"/>
      <protection locked="0"/>
    </xf>
    <xf numFmtId="0" fontId="13" fillId="0" borderId="0"/>
    <xf numFmtId="0" fontId="19" fillId="0" borderId="0"/>
    <xf numFmtId="0" fontId="19" fillId="0" borderId="0"/>
    <xf numFmtId="0" fontId="19" fillId="0" borderId="0"/>
    <xf numFmtId="0" fontId="21" fillId="0" borderId="0"/>
    <xf numFmtId="0" fontId="19" fillId="0" borderId="0"/>
    <xf numFmtId="0" fontId="19" fillId="0" borderId="0"/>
    <xf numFmtId="0" fontId="12" fillId="0" borderId="0"/>
    <xf numFmtId="0" fontId="12" fillId="0" borderId="0"/>
    <xf numFmtId="0" fontId="19" fillId="0" borderId="0"/>
    <xf numFmtId="0" fontId="19" fillId="0" borderId="0"/>
    <xf numFmtId="0" fontId="12" fillId="0" borderId="0"/>
    <xf numFmtId="0" fontId="12" fillId="0" borderId="0"/>
    <xf numFmtId="0" fontId="19" fillId="0" borderId="0"/>
    <xf numFmtId="0" fontId="12" fillId="0" borderId="0"/>
    <xf numFmtId="0" fontId="12" fillId="0" borderId="0"/>
    <xf numFmtId="0" fontId="19" fillId="0" borderId="0"/>
    <xf numFmtId="0" fontId="19" fillId="0" borderId="0"/>
    <xf numFmtId="0" fontId="19" fillId="0" borderId="0"/>
    <xf numFmtId="0" fontId="12" fillId="0" borderId="0"/>
    <xf numFmtId="0" fontId="19" fillId="0" borderId="0"/>
    <xf numFmtId="0" fontId="19" fillId="0" borderId="0"/>
    <xf numFmtId="0" fontId="12" fillId="0" borderId="0"/>
    <xf numFmtId="0" fontId="19" fillId="0" borderId="0"/>
    <xf numFmtId="9" fontId="12"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3" fontId="13" fillId="0" borderId="0" applyFont="0" applyFill="0" applyBorder="0" applyAlignment="0" applyProtection="0"/>
    <xf numFmtId="168" fontId="13" fillId="0" borderId="0" applyFont="0" applyFill="0" applyBorder="0" applyAlignment="0" applyProtection="0"/>
    <xf numFmtId="14" fontId="13" fillId="0" borderId="0" applyFont="0" applyFill="0" applyBorder="0" applyAlignment="0" applyProtection="0"/>
    <xf numFmtId="2" fontId="13" fillId="0" borderId="0" applyFont="0" applyFill="0" applyBorder="0" applyAlignment="0" applyProtection="0"/>
    <xf numFmtId="0" fontId="24" fillId="0" borderId="0" applyNumberFormat="0" applyFont="0" applyFill="0" applyAlignment="0" applyProtection="0"/>
    <xf numFmtId="0" fontId="15" fillId="0" borderId="0" applyNumberFormat="0" applyFont="0" applyFill="0" applyAlignment="0" applyProtection="0"/>
    <xf numFmtId="0" fontId="13" fillId="0" borderId="8" applyNumberFormat="0" applyFont="0" applyBorder="0" applyAlignment="0" applyProtection="0"/>
    <xf numFmtId="0" fontId="23" fillId="0" borderId="0"/>
    <xf numFmtId="0" fontId="19" fillId="0" borderId="0"/>
    <xf numFmtId="0" fontId="19" fillId="0" borderId="0"/>
    <xf numFmtId="0" fontId="19" fillId="0" borderId="0"/>
    <xf numFmtId="0" fontId="1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19" fillId="0" borderId="0"/>
    <xf numFmtId="0" fontId="13"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13" fillId="0" borderId="0"/>
    <xf numFmtId="0" fontId="13" fillId="0" borderId="0"/>
    <xf numFmtId="43" fontId="13" fillId="0" borderId="0" applyFont="0" applyFill="0" applyBorder="0" applyAlignment="0" applyProtection="0"/>
    <xf numFmtId="0" fontId="20" fillId="0" borderId="0"/>
    <xf numFmtId="0" fontId="20" fillId="0" borderId="0"/>
    <xf numFmtId="9" fontId="1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3" fillId="0" borderId="0"/>
    <xf numFmtId="0" fontId="13" fillId="0" borderId="0"/>
    <xf numFmtId="0" fontId="19" fillId="0" borderId="0"/>
    <xf numFmtId="0" fontId="19" fillId="0" borderId="0"/>
    <xf numFmtId="3" fontId="13" fillId="0" borderId="0" applyFont="0" applyFill="0" applyBorder="0" applyAlignment="0" applyProtection="0"/>
    <xf numFmtId="168" fontId="13" fillId="0" borderId="0" applyFont="0" applyFill="0" applyBorder="0" applyAlignment="0" applyProtection="0"/>
    <xf numFmtId="14" fontId="13" fillId="0" borderId="0" applyFont="0" applyFill="0" applyBorder="0" applyAlignment="0" applyProtection="0"/>
    <xf numFmtId="2" fontId="13" fillId="0" borderId="0" applyFont="0" applyFill="0" applyBorder="0" applyAlignment="0" applyProtection="0"/>
    <xf numFmtId="0" fontId="24" fillId="0" borderId="0" applyNumberFormat="0" applyFont="0" applyFill="0" applyAlignment="0" applyProtection="0"/>
    <xf numFmtId="0" fontId="15" fillId="0" borderId="0" applyNumberFormat="0" applyFont="0" applyFill="0" applyAlignment="0" applyProtection="0"/>
    <xf numFmtId="0" fontId="13" fillId="0" borderId="8" applyNumberFormat="0" applyFon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3" fillId="0" borderId="0" applyFont="0" applyFill="0" applyBorder="0" applyAlignment="0" applyProtection="0"/>
    <xf numFmtId="9" fontId="13" fillId="0" borderId="0" applyFont="0" applyFill="0" applyBorder="0" applyAlignment="0" applyProtection="0"/>
    <xf numFmtId="0" fontId="13" fillId="0" borderId="0"/>
    <xf numFmtId="0" fontId="19" fillId="0" borderId="0"/>
    <xf numFmtId="0" fontId="19" fillId="0" borderId="0"/>
    <xf numFmtId="0" fontId="19" fillId="0" borderId="0"/>
    <xf numFmtId="0" fontId="19" fillId="0" borderId="0"/>
    <xf numFmtId="0" fontId="19" fillId="0" borderId="0"/>
    <xf numFmtId="43" fontId="25" fillId="0" borderId="0" applyFont="0" applyFill="0" applyBorder="0" applyAlignment="0" applyProtection="0"/>
    <xf numFmtId="0" fontId="13" fillId="0" borderId="0"/>
    <xf numFmtId="0" fontId="11" fillId="0" borderId="0"/>
    <xf numFmtId="0" fontId="13" fillId="0" borderId="0"/>
    <xf numFmtId="0" fontId="13" fillId="0" borderId="0" applyNumberFormat="0" applyFont="0" applyFill="0" applyBorder="0" applyProtection="0">
      <alignment horizontal="left" vertical="center" indent="2"/>
    </xf>
    <xf numFmtId="0" fontId="13" fillId="0" borderId="0" applyNumberFormat="0" applyFont="0" applyFill="0" applyBorder="0" applyProtection="0">
      <alignment horizontal="left" vertical="center" indent="5"/>
    </xf>
    <xf numFmtId="0" fontId="13" fillId="0" borderId="0" applyNumberFormat="0" applyFont="0" applyFill="0" applyBorder="0" applyProtection="0">
      <alignment horizontal="left" vertical="center" indent="5"/>
    </xf>
    <xf numFmtId="0" fontId="27" fillId="11" borderId="0" applyBorder="0" applyAlignment="0"/>
    <xf numFmtId="0" fontId="26" fillId="11" borderId="0" applyBorder="0">
      <alignment horizontal="right" vertical="center"/>
    </xf>
    <xf numFmtId="0" fontId="26" fillId="12" borderId="0" applyBorder="0">
      <alignment horizontal="right" vertical="center"/>
    </xf>
    <xf numFmtId="0" fontId="26" fillId="12" borderId="0" applyBorder="0">
      <alignment horizontal="right" vertical="center"/>
    </xf>
    <xf numFmtId="0" fontId="28" fillId="12" borderId="1">
      <alignment horizontal="right" vertical="center"/>
    </xf>
    <xf numFmtId="0" fontId="30" fillId="12" borderId="1">
      <alignment horizontal="right" vertical="center"/>
    </xf>
    <xf numFmtId="0" fontId="28" fillId="13" borderId="1">
      <alignment horizontal="right" vertical="center"/>
    </xf>
    <xf numFmtId="0" fontId="28" fillId="13" borderId="1">
      <alignment horizontal="right" vertical="center"/>
    </xf>
    <xf numFmtId="0" fontId="28" fillId="13" borderId="5">
      <alignment horizontal="right" vertical="center"/>
    </xf>
    <xf numFmtId="0" fontId="28" fillId="13" borderId="4">
      <alignment horizontal="right" vertical="center"/>
    </xf>
    <xf numFmtId="0" fontId="28" fillId="13" borderId="2">
      <alignment horizontal="right" vertical="center"/>
    </xf>
    <xf numFmtId="0" fontId="28" fillId="0" borderId="0" applyNumberFormat="0">
      <alignment horizontal="right"/>
    </xf>
    <xf numFmtId="0" fontId="26" fillId="13" borderId="7">
      <alignment horizontal="left" vertical="center" wrapText="1" indent="2"/>
    </xf>
    <xf numFmtId="0" fontId="26" fillId="0" borderId="7">
      <alignment horizontal="left" vertical="center" wrapText="1" indent="2"/>
    </xf>
    <xf numFmtId="0" fontId="26" fillId="12" borderId="4">
      <alignment horizontal="left" vertical="center"/>
    </xf>
    <xf numFmtId="0" fontId="28" fillId="0" borderId="6">
      <alignment horizontal="left" vertical="top" wrapText="1"/>
    </xf>
    <xf numFmtId="0" fontId="13" fillId="0" borderId="10"/>
    <xf numFmtId="0" fontId="29" fillId="0" borderId="0" applyNumberFormat="0" applyFill="0" applyBorder="0" applyAlignment="0" applyProtection="0"/>
    <xf numFmtId="0" fontId="26" fillId="0" borderId="0" applyBorder="0">
      <alignment horizontal="right" vertical="center"/>
    </xf>
    <xf numFmtId="0" fontId="26" fillId="0" borderId="1">
      <alignment horizontal="right" vertical="center"/>
    </xf>
    <xf numFmtId="1" fontId="31" fillId="12" borderId="0" applyBorder="0">
      <alignment horizontal="right" vertical="center"/>
    </xf>
    <xf numFmtId="0" fontId="13" fillId="14" borderId="1"/>
    <xf numFmtId="0" fontId="13" fillId="0" borderId="0"/>
    <xf numFmtId="4" fontId="26" fillId="0" borderId="0" applyFill="0" applyBorder="0" applyProtection="0">
      <alignment horizontal="right" vertical="center"/>
    </xf>
    <xf numFmtId="0" fontId="27" fillId="0" borderId="0" applyNumberFormat="0" applyFill="0" applyBorder="0" applyProtection="0">
      <alignment horizontal="left" vertical="center"/>
    </xf>
    <xf numFmtId="0" fontId="26" fillId="0" borderId="1" applyNumberFormat="0" applyFill="0" applyAlignment="0" applyProtection="0"/>
    <xf numFmtId="0" fontId="13" fillId="15" borderId="0" applyNumberFormat="0" applyFont="0" applyBorder="0" applyAlignment="0" applyProtection="0"/>
    <xf numFmtId="0" fontId="13" fillId="15" borderId="0" applyNumberFormat="0" applyFont="0" applyBorder="0" applyAlignment="0" applyProtection="0"/>
    <xf numFmtId="4" fontId="13" fillId="0" borderId="0"/>
    <xf numFmtId="0" fontId="26" fillId="15" borderId="1"/>
    <xf numFmtId="0" fontId="13" fillId="0" borderId="0"/>
    <xf numFmtId="0" fontId="11" fillId="0" borderId="0"/>
    <xf numFmtId="0" fontId="32" fillId="0" borderId="0" applyNumberFormat="0" applyFill="0" applyBorder="0" applyAlignment="0" applyProtection="0"/>
    <xf numFmtId="0" fontId="26" fillId="0" borderId="0"/>
    <xf numFmtId="0" fontId="10" fillId="0" borderId="0"/>
    <xf numFmtId="4" fontId="27" fillId="0" borderId="3" applyFill="0" applyBorder="0" applyProtection="0">
      <alignment horizontal="right" vertical="center"/>
    </xf>
    <xf numFmtId="43" fontId="13" fillId="0" borderId="0" applyFont="0" applyFill="0" applyBorder="0" applyAlignment="0" applyProtection="0"/>
    <xf numFmtId="49" fontId="37" fillId="0" borderId="1" applyNumberFormat="0" applyFill="0" applyBorder="0" applyProtection="0">
      <alignment horizontal="left" vertical="center" wrapText="1"/>
    </xf>
    <xf numFmtId="0" fontId="37" fillId="0" borderId="0">
      <alignment horizontal="center" vertical="center"/>
    </xf>
    <xf numFmtId="9" fontId="13" fillId="0" borderId="0" applyFont="0" applyFill="0" applyBorder="0" applyAlignment="0" applyProtection="0"/>
    <xf numFmtId="0" fontId="9" fillId="0" borderId="0"/>
    <xf numFmtId="43"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40" fillId="0" borderId="0"/>
    <xf numFmtId="0" fontId="42"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43" fillId="0" borderId="0"/>
    <xf numFmtId="0" fontId="4" fillId="0" borderId="0"/>
    <xf numFmtId="9" fontId="52" fillId="0" borderId="0" applyFont="0" applyFill="0" applyBorder="0" applyAlignment="0" applyProtection="0"/>
    <xf numFmtId="0" fontId="3" fillId="0" borderId="0"/>
    <xf numFmtId="0" fontId="2" fillId="0" borderId="0"/>
    <xf numFmtId="0" fontId="1" fillId="0" borderId="0"/>
  </cellStyleXfs>
  <cellXfs count="469">
    <xf numFmtId="0" fontId="0" fillId="0" borderId="0" xfId="0"/>
    <xf numFmtId="0" fontId="15" fillId="0" borderId="0" xfId="2" applyFont="1" applyAlignment="1">
      <alignment vertical="center"/>
    </xf>
    <xf numFmtId="0" fontId="0" fillId="0" borderId="0" xfId="0" applyAlignment="1">
      <alignment horizontal="right"/>
    </xf>
    <xf numFmtId="0" fontId="0" fillId="0" borderId="0" xfId="0" applyBorder="1"/>
    <xf numFmtId="0" fontId="13" fillId="0" borderId="0" xfId="2" applyFont="1"/>
    <xf numFmtId="0" fontId="0" fillId="0" borderId="0" xfId="0" applyAlignment="1">
      <alignment horizontal="center" vertical="center"/>
    </xf>
    <xf numFmtId="0" fontId="0" fillId="0" borderId="0" xfId="0" applyAlignment="1">
      <alignment horizontal="center"/>
    </xf>
    <xf numFmtId="164" fontId="0" fillId="0" borderId="0" xfId="0" applyNumberFormat="1"/>
    <xf numFmtId="0" fontId="17" fillId="0" borderId="0" xfId="2" applyFont="1" applyFill="1" applyAlignment="1">
      <alignment vertical="center"/>
    </xf>
    <xf numFmtId="0" fontId="15" fillId="0" borderId="0" xfId="2" applyFont="1" applyFill="1" applyAlignment="1">
      <alignment vertical="center"/>
    </xf>
    <xf numFmtId="0" fontId="0" fillId="0" borderId="0" xfId="0" applyFill="1" applyAlignment="1">
      <alignment horizontal="right"/>
    </xf>
    <xf numFmtId="0" fontId="13" fillId="0" borderId="0" xfId="2" applyFont="1" applyFill="1"/>
    <xf numFmtId="0" fontId="14" fillId="0" borderId="0" xfId="2" applyFont="1" applyFill="1"/>
    <xf numFmtId="0" fontId="0" fillId="0" borderId="0" xfId="0" applyFill="1"/>
    <xf numFmtId="0" fontId="18" fillId="0" borderId="0" xfId="0" applyFont="1" applyFill="1"/>
    <xf numFmtId="0" fontId="16" fillId="0" borderId="0" xfId="0" applyFont="1" applyAlignment="1">
      <alignment horizontal="center"/>
    </xf>
    <xf numFmtId="0" fontId="13" fillId="0" borderId="0" xfId="0" applyFont="1"/>
    <xf numFmtId="0" fontId="16" fillId="0" borderId="0" xfId="0" applyFont="1" applyBorder="1"/>
    <xf numFmtId="0" fontId="0" fillId="0" borderId="0" xfId="0" applyAlignment="1">
      <alignment horizontal="center" wrapText="1"/>
    </xf>
    <xf numFmtId="0" fontId="13" fillId="0" borderId="0" xfId="0" applyFont="1" applyBorder="1"/>
    <xf numFmtId="0" fontId="16" fillId="0" borderId="0" xfId="0" applyFont="1" applyBorder="1" applyAlignment="1">
      <alignment vertical="center"/>
    </xf>
    <xf numFmtId="0" fontId="0" fillId="0" borderId="0" xfId="0" applyFill="1" applyBorder="1"/>
    <xf numFmtId="0" fontId="13" fillId="0" borderId="0" xfId="0" applyFont="1" applyFill="1" applyBorder="1"/>
    <xf numFmtId="0" fontId="13" fillId="0" borderId="0" xfId="1" applyAlignment="1">
      <alignment horizontal="left"/>
    </xf>
    <xf numFmtId="0" fontId="13" fillId="0" borderId="0" xfId="1" applyFont="1" applyAlignment="1">
      <alignment horizontal="left"/>
    </xf>
    <xf numFmtId="0" fontId="13" fillId="0" borderId="0" xfId="1" applyFill="1" applyAlignment="1">
      <alignment horizontal="left"/>
    </xf>
    <xf numFmtId="0" fontId="13" fillId="0" borderId="0" xfId="1" applyFont="1" applyAlignment="1">
      <alignment horizontal="left" vertical="center"/>
    </xf>
    <xf numFmtId="0" fontId="0" fillId="0" borderId="0" xfId="0" applyBorder="1" applyAlignment="1">
      <alignment horizontal="center"/>
    </xf>
    <xf numFmtId="0" fontId="13" fillId="0" borderId="0" xfId="1" applyAlignment="1">
      <alignment horizontal="left" vertical="center"/>
    </xf>
    <xf numFmtId="0" fontId="0" fillId="0" borderId="0" xfId="0" applyAlignment="1">
      <alignment horizontal="center"/>
    </xf>
    <xf numFmtId="169" fontId="13" fillId="0" borderId="1" xfId="5021" applyNumberFormat="1" applyFont="1" applyFill="1" applyBorder="1" applyAlignment="1">
      <alignment horizontal="right" vertical="center"/>
    </xf>
    <xf numFmtId="0" fontId="13" fillId="0" borderId="1" xfId="1" applyFont="1" applyFill="1" applyBorder="1" applyAlignment="1">
      <alignment horizontal="center"/>
    </xf>
    <xf numFmtId="0" fontId="13" fillId="10" borderId="1" xfId="1" applyFont="1" applyFill="1" applyBorder="1" applyAlignment="1">
      <alignment horizontal="center"/>
    </xf>
    <xf numFmtId="0" fontId="13" fillId="10" borderId="1" xfId="1" applyFont="1" applyFill="1" applyBorder="1" applyAlignment="1">
      <alignment horizontal="center" vertical="center"/>
    </xf>
    <xf numFmtId="169" fontId="13" fillId="3" borderId="1" xfId="5021" applyNumberFormat="1" applyFont="1" applyFill="1" applyBorder="1" applyAlignment="1">
      <alignment horizontal="right" vertical="center"/>
    </xf>
    <xf numFmtId="0" fontId="0" fillId="0" borderId="0" xfId="0" applyAlignment="1">
      <alignment horizontal="center"/>
    </xf>
    <xf numFmtId="0" fontId="13" fillId="0" borderId="0" xfId="0" quotePrefix="1" applyFont="1" applyFill="1"/>
    <xf numFmtId="0" fontId="13" fillId="0" borderId="0" xfId="0" applyFont="1" applyFill="1"/>
    <xf numFmtId="3" fontId="13" fillId="0" borderId="1" xfId="0" applyNumberFormat="1" applyFont="1" applyFill="1" applyBorder="1" applyAlignment="1">
      <alignment horizontal="center"/>
    </xf>
    <xf numFmtId="0" fontId="0" fillId="0" borderId="0" xfId="0" applyBorder="1" applyAlignment="1">
      <alignment horizontal="center"/>
    </xf>
    <xf numFmtId="0" fontId="0" fillId="0" borderId="0" xfId="0"/>
    <xf numFmtId="0" fontId="13" fillId="0" borderId="0" xfId="0" applyFont="1" applyAlignment="1">
      <alignment horizontal="center" wrapText="1"/>
    </xf>
    <xf numFmtId="0" fontId="13" fillId="0" borderId="0" xfId="0" applyFont="1" applyAlignment="1">
      <alignment horizontal="center" vertical="center"/>
    </xf>
    <xf numFmtId="0" fontId="13" fillId="0" borderId="0" xfId="1" applyFill="1" applyAlignment="1">
      <alignment horizontal="left"/>
    </xf>
    <xf numFmtId="0" fontId="13" fillId="0" borderId="0" xfId="1" applyFont="1" applyFill="1" applyAlignment="1">
      <alignment horizontal="left" vertical="center"/>
    </xf>
    <xf numFmtId="0" fontId="0" fillId="0" borderId="0" xfId="0" applyBorder="1" applyAlignment="1">
      <alignment horizontal="center"/>
    </xf>
    <xf numFmtId="0" fontId="13" fillId="0" borderId="0" xfId="1" applyFont="1" applyAlignment="1">
      <alignment horizontal="left" vertical="center"/>
    </xf>
    <xf numFmtId="1" fontId="0" fillId="0" borderId="0" xfId="0" applyNumberFormat="1" applyBorder="1" applyAlignment="1">
      <alignment horizontal="left"/>
    </xf>
    <xf numFmtId="0" fontId="0" fillId="0" borderId="0" xfId="0" applyFill="1" applyAlignment="1">
      <alignment horizontal="center" wrapText="1"/>
    </xf>
    <xf numFmtId="0" fontId="0" fillId="0" borderId="0" xfId="0" applyFill="1" applyAlignment="1">
      <alignment horizontal="center"/>
    </xf>
    <xf numFmtId="169" fontId="13" fillId="0" borderId="1" xfId="5069" applyNumberFormat="1" applyFont="1" applyFill="1" applyBorder="1" applyAlignment="1">
      <alignment horizontal="right" vertical="center"/>
    </xf>
    <xf numFmtId="0" fontId="7" fillId="0" borderId="0" xfId="5094"/>
    <xf numFmtId="0" fontId="0" fillId="0" borderId="1" xfId="0" applyBorder="1"/>
    <xf numFmtId="0" fontId="13" fillId="0" borderId="1" xfId="0" applyFont="1" applyBorder="1"/>
    <xf numFmtId="0" fontId="0" fillId="0" borderId="0" xfId="0" applyBorder="1" applyAlignment="1">
      <alignment horizontal="center"/>
    </xf>
    <xf numFmtId="0" fontId="13" fillId="0" borderId="1" xfId="0" applyFont="1" applyBorder="1" applyAlignment="1">
      <alignment horizontal="left" vertical="center" wrapText="1"/>
    </xf>
    <xf numFmtId="0" fontId="13" fillId="0" borderId="1" xfId="1" applyFont="1" applyFill="1" applyBorder="1" applyAlignment="1">
      <alignment horizontal="center" vertical="center" wrapText="1"/>
    </xf>
    <xf numFmtId="1" fontId="18" fillId="5" borderId="1" xfId="0" applyNumberFormat="1" applyFont="1" applyFill="1" applyBorder="1" applyAlignment="1">
      <alignment horizontal="center"/>
    </xf>
    <xf numFmtId="9" fontId="13" fillId="0" borderId="1" xfId="1" applyNumberFormat="1" applyFont="1" applyFill="1" applyBorder="1" applyAlignment="1">
      <alignment horizontal="center" wrapText="1"/>
    </xf>
    <xf numFmtId="1" fontId="13" fillId="5" borderId="1" xfId="0" applyNumberFormat="1" applyFont="1" applyFill="1" applyBorder="1" applyAlignment="1">
      <alignment horizontal="center"/>
    </xf>
    <xf numFmtId="0" fontId="13" fillId="0" borderId="1" xfId="0" applyFont="1" applyBorder="1" applyAlignment="1">
      <alignment horizontal="center"/>
    </xf>
    <xf numFmtId="0" fontId="13" fillId="0" borderId="1" xfId="1" applyFont="1" applyFill="1" applyBorder="1" applyAlignment="1">
      <alignment horizontal="left" vertical="center" wrapText="1"/>
    </xf>
    <xf numFmtId="1" fontId="34" fillId="5" borderId="1" xfId="0" applyNumberFormat="1" applyFont="1" applyFill="1" applyBorder="1" applyAlignment="1">
      <alignment horizontal="center"/>
    </xf>
    <xf numFmtId="0" fontId="13" fillId="10" borderId="1" xfId="0" applyFont="1" applyFill="1" applyBorder="1" applyAlignment="1">
      <alignment horizontal="center"/>
    </xf>
    <xf numFmtId="0" fontId="13" fillId="0" borderId="1" xfId="0" applyFont="1" applyFill="1" applyBorder="1" applyAlignment="1">
      <alignment horizontal="center"/>
    </xf>
    <xf numFmtId="0" fontId="13" fillId="3" borderId="1" xfId="1" applyFont="1" applyFill="1" applyBorder="1" applyAlignment="1">
      <alignment horizontal="left" vertical="center" wrapText="1"/>
    </xf>
    <xf numFmtId="0" fontId="13" fillId="3" borderId="1" xfId="1" applyFont="1" applyFill="1" applyBorder="1" applyAlignment="1">
      <alignment horizontal="center" vertical="center" wrapText="1"/>
    </xf>
    <xf numFmtId="1" fontId="13" fillId="5" borderId="1" xfId="1" applyNumberFormat="1" applyFont="1" applyFill="1" applyBorder="1" applyAlignment="1">
      <alignment horizontal="center" wrapText="1"/>
    </xf>
    <xf numFmtId="1" fontId="34" fillId="5" borderId="1" xfId="1" applyNumberFormat="1" applyFont="1" applyFill="1" applyBorder="1" applyAlignment="1">
      <alignment horizontal="center" wrapText="1"/>
    </xf>
    <xf numFmtId="0" fontId="13" fillId="4" borderId="1" xfId="1" applyFont="1" applyFill="1" applyBorder="1" applyAlignment="1">
      <alignment horizontal="center" vertical="center" wrapText="1"/>
    </xf>
    <xf numFmtId="164" fontId="13" fillId="5" borderId="1" xfId="0" applyNumberFormat="1" applyFont="1" applyFill="1" applyBorder="1" applyAlignment="1">
      <alignment horizontal="center"/>
    </xf>
    <xf numFmtId="0" fontId="13" fillId="0" borderId="1" xfId="0" applyFont="1" applyFill="1" applyBorder="1" applyAlignment="1">
      <alignment horizontal="left" vertical="center" wrapText="1"/>
    </xf>
    <xf numFmtId="0" fontId="13" fillId="16" borderId="1" xfId="0" applyFont="1" applyFill="1" applyBorder="1" applyAlignment="1">
      <alignment horizontal="left" vertical="center" wrapText="1"/>
    </xf>
    <xf numFmtId="2" fontId="13" fillId="5" borderId="1" xfId="0" applyNumberFormat="1" applyFont="1" applyFill="1" applyBorder="1" applyAlignment="1">
      <alignment horizontal="center"/>
    </xf>
    <xf numFmtId="0" fontId="13" fillId="10" borderId="1" xfId="0" applyFont="1" applyFill="1" applyBorder="1" applyAlignment="1">
      <alignment horizontal="center" vertical="center"/>
    </xf>
    <xf numFmtId="0" fontId="13" fillId="16" borderId="1" xfId="1" applyFont="1" applyFill="1" applyBorder="1" applyAlignment="1">
      <alignment horizontal="left" vertical="center" wrapText="1"/>
    </xf>
    <xf numFmtId="0" fontId="16" fillId="0" borderId="0" xfId="0" applyFont="1" applyBorder="1" applyAlignment="1"/>
    <xf numFmtId="1" fontId="13" fillId="5" borderId="1" xfId="1" applyNumberFormat="1" applyFont="1" applyFill="1" applyBorder="1" applyAlignment="1">
      <alignment horizontal="center" vertical="center" wrapText="1"/>
    </xf>
    <xf numFmtId="1" fontId="18" fillId="5" borderId="1" xfId="1" applyNumberFormat="1" applyFont="1" applyFill="1" applyBorder="1" applyAlignment="1">
      <alignment horizontal="center"/>
    </xf>
    <xf numFmtId="1" fontId="13" fillId="5" borderId="1" xfId="1" applyNumberFormat="1" applyFont="1" applyFill="1" applyBorder="1" applyAlignment="1">
      <alignment horizontal="center"/>
    </xf>
    <xf numFmtId="1" fontId="34" fillId="5" borderId="1" xfId="1" applyNumberFormat="1" applyFont="1" applyFill="1" applyBorder="1" applyAlignment="1">
      <alignment horizontal="center"/>
    </xf>
    <xf numFmtId="164" fontId="13" fillId="5" borderId="1" xfId="1" applyNumberFormat="1" applyFont="1" applyFill="1" applyBorder="1" applyAlignment="1">
      <alignment horizontal="center" vertical="center" wrapText="1"/>
    </xf>
    <xf numFmtId="164" fontId="13" fillId="5" borderId="1" xfId="1" applyNumberFormat="1" applyFont="1" applyFill="1" applyBorder="1" applyAlignment="1">
      <alignment horizontal="center"/>
    </xf>
    <xf numFmtId="2" fontId="13" fillId="5" borderId="1" xfId="1" applyNumberFormat="1" applyFont="1" applyFill="1" applyBorder="1" applyAlignment="1">
      <alignment horizontal="center"/>
    </xf>
    <xf numFmtId="1" fontId="13" fillId="8" borderId="1" xfId="1" applyNumberFormat="1" applyFont="1" applyFill="1" applyBorder="1" applyAlignment="1">
      <alignment horizontal="center"/>
    </xf>
    <xf numFmtId="1" fontId="18" fillId="8" borderId="1" xfId="1" applyNumberFormat="1" applyFont="1" applyFill="1" applyBorder="1" applyAlignment="1">
      <alignment horizontal="center"/>
    </xf>
    <xf numFmtId="0" fontId="13" fillId="0" borderId="1" xfId="1" applyFont="1" applyBorder="1" applyAlignment="1">
      <alignment horizontal="center"/>
    </xf>
    <xf numFmtId="164" fontId="13" fillId="5" borderId="1" xfId="1" applyNumberFormat="1" applyFont="1" applyFill="1" applyBorder="1" applyAlignment="1">
      <alignment horizontal="center" wrapText="1"/>
    </xf>
    <xf numFmtId="166" fontId="13" fillId="5" borderId="1" xfId="1" applyNumberFormat="1" applyFont="1" applyFill="1" applyBorder="1" applyAlignment="1">
      <alignment horizontal="center" wrapText="1"/>
    </xf>
    <xf numFmtId="1" fontId="13" fillId="5" borderId="1" xfId="1" applyNumberFormat="1" applyFont="1" applyFill="1" applyBorder="1" applyAlignment="1">
      <alignment horizontal="center" vertical="center"/>
    </xf>
    <xf numFmtId="164" fontId="13" fillId="5" borderId="1" xfId="1" applyNumberFormat="1" applyFont="1" applyFill="1" applyBorder="1" applyAlignment="1">
      <alignment horizontal="center" vertical="center"/>
    </xf>
    <xf numFmtId="2" fontId="13" fillId="5" borderId="1" xfId="1" applyNumberFormat="1" applyFont="1" applyFill="1" applyBorder="1" applyAlignment="1">
      <alignment horizontal="center" vertical="center"/>
    </xf>
    <xf numFmtId="166" fontId="13" fillId="5" borderId="1" xfId="1" applyNumberFormat="1" applyFont="1" applyFill="1" applyBorder="1" applyAlignment="1">
      <alignment horizontal="center" vertical="center"/>
    </xf>
    <xf numFmtId="165" fontId="13" fillId="5" borderId="1" xfId="1" applyNumberFormat="1" applyFont="1" applyFill="1" applyBorder="1" applyAlignment="1">
      <alignment horizontal="center" vertical="center"/>
    </xf>
    <xf numFmtId="171" fontId="13" fillId="5" borderId="1" xfId="1" applyNumberFormat="1" applyFont="1" applyFill="1" applyBorder="1" applyAlignment="1">
      <alignment horizontal="center" vertical="center"/>
    </xf>
    <xf numFmtId="1" fontId="13" fillId="10" borderId="1" xfId="1" applyNumberFormat="1" applyFont="1" applyFill="1" applyBorder="1" applyAlignment="1">
      <alignment horizontal="center"/>
    </xf>
    <xf numFmtId="170" fontId="13" fillId="0" borderId="1" xfId="1" applyNumberFormat="1" applyFont="1" applyFill="1" applyBorder="1" applyAlignment="1">
      <alignment horizontal="center" wrapText="1"/>
    </xf>
    <xf numFmtId="166" fontId="13" fillId="5" borderId="1" xfId="1" applyNumberFormat="1" applyFont="1" applyFill="1" applyBorder="1" applyAlignment="1">
      <alignment horizontal="center"/>
    </xf>
    <xf numFmtId="1" fontId="13" fillId="0" borderId="1" xfId="1" applyNumberFormat="1" applyFont="1" applyFill="1" applyBorder="1" applyAlignment="1">
      <alignment horizontal="center"/>
    </xf>
    <xf numFmtId="165" fontId="13" fillId="5" borderId="1" xfId="1" applyNumberFormat="1" applyFont="1" applyFill="1" applyBorder="1" applyAlignment="1">
      <alignment horizontal="center"/>
    </xf>
    <xf numFmtId="0" fontId="13" fillId="0" borderId="1" xfId="0" applyFont="1" applyFill="1" applyBorder="1"/>
    <xf numFmtId="169" fontId="16" fillId="0" borderId="0" xfId="0" applyNumberFormat="1" applyFont="1" applyBorder="1"/>
    <xf numFmtId="1" fontId="39" fillId="5" borderId="1" xfId="0" applyNumberFormat="1" applyFont="1" applyFill="1" applyBorder="1" applyAlignment="1">
      <alignment horizontal="center"/>
    </xf>
    <xf numFmtId="0" fontId="0" fillId="0" borderId="1" xfId="0" applyFill="1" applyBorder="1"/>
    <xf numFmtId="1" fontId="39" fillId="5" borderId="1" xfId="1" applyNumberFormat="1" applyFont="1" applyFill="1" applyBorder="1" applyAlignment="1">
      <alignment horizontal="center" wrapText="1"/>
    </xf>
    <xf numFmtId="0" fontId="16" fillId="0" borderId="0" xfId="0" applyFont="1" applyFill="1" applyBorder="1"/>
    <xf numFmtId="0" fontId="7" fillId="18" borderId="0" xfId="5094" applyFill="1"/>
    <xf numFmtId="164" fontId="7" fillId="18" borderId="0" xfId="5094" applyNumberFormat="1" applyFill="1"/>
    <xf numFmtId="0" fontId="7" fillId="10" borderId="0" xfId="5094" applyFill="1"/>
    <xf numFmtId="1" fontId="21" fillId="5" borderId="1" xfId="1" applyNumberFormat="1" applyFont="1" applyFill="1" applyBorder="1" applyAlignment="1">
      <alignment horizontal="center" wrapText="1"/>
    </xf>
    <xf numFmtId="0" fontId="41" fillId="0" borderId="0" xfId="0" applyFont="1" applyAlignment="1">
      <alignment vertical="center" wrapText="1"/>
    </xf>
    <xf numFmtId="0" fontId="13" fillId="0" borderId="0" xfId="1" applyFill="1" applyAlignment="1">
      <alignment horizontal="left"/>
    </xf>
    <xf numFmtId="0" fontId="13" fillId="0" borderId="0" xfId="1" applyFont="1" applyFill="1" applyBorder="1" applyAlignment="1">
      <alignment horizontal="center" vertical="center" wrapText="1"/>
    </xf>
    <xf numFmtId="0" fontId="0" fillId="0" borderId="0" xfId="0"/>
    <xf numFmtId="0" fontId="13" fillId="0" borderId="0" xfId="1" applyAlignment="1">
      <alignment horizontal="left"/>
    </xf>
    <xf numFmtId="169" fontId="13" fillId="19" borderId="1" xfId="5069" applyNumberFormat="1" applyFont="1" applyFill="1" applyBorder="1" applyAlignment="1">
      <alignment horizontal="right" vertical="center"/>
    </xf>
    <xf numFmtId="0" fontId="13" fillId="19" borderId="1" xfId="1" applyFont="1" applyFill="1" applyBorder="1" applyAlignment="1">
      <alignment horizontal="left" vertical="center" wrapText="1"/>
    </xf>
    <xf numFmtId="0" fontId="13" fillId="0" borderId="0" xfId="1" applyFill="1" applyAlignment="1">
      <alignment horizontal="left"/>
    </xf>
    <xf numFmtId="0" fontId="0" fillId="20" borderId="0" xfId="0" applyFill="1"/>
    <xf numFmtId="0" fontId="0" fillId="20" borderId="0" xfId="0" applyFill="1" applyBorder="1"/>
    <xf numFmtId="0" fontId="13" fillId="0" borderId="0" xfId="1" applyAlignment="1">
      <alignment horizontal="left"/>
    </xf>
    <xf numFmtId="0" fontId="13" fillId="0" borderId="0" xfId="1" applyFill="1" applyAlignment="1">
      <alignment horizontal="left"/>
    </xf>
    <xf numFmtId="0" fontId="0" fillId="0" borderId="0" xfId="0" applyBorder="1" applyAlignment="1">
      <alignment horizontal="center"/>
    </xf>
    <xf numFmtId="169" fontId="13" fillId="21" borderId="1" xfId="5021" applyNumberFormat="1" applyFont="1" applyFill="1" applyBorder="1" applyAlignment="1">
      <alignment horizontal="right" vertical="center"/>
    </xf>
    <xf numFmtId="0" fontId="0" fillId="19" borderId="1" xfId="0" applyFill="1" applyBorder="1"/>
    <xf numFmtId="0" fontId="13" fillId="0" borderId="0" xfId="1" applyFill="1" applyAlignment="1">
      <alignment horizontal="left"/>
    </xf>
    <xf numFmtId="169" fontId="13" fillId="0" borderId="0" xfId="1" applyNumberFormat="1" applyFill="1" applyAlignment="1">
      <alignment horizontal="left"/>
    </xf>
    <xf numFmtId="43" fontId="13" fillId="0" borderId="0" xfId="1" applyNumberFormat="1" applyFill="1" applyAlignment="1">
      <alignment horizontal="left"/>
    </xf>
    <xf numFmtId="0" fontId="38" fillId="0" borderId="1" xfId="1" applyFont="1" applyFill="1" applyBorder="1" applyAlignment="1">
      <alignment horizontal="center"/>
    </xf>
    <xf numFmtId="0" fontId="13" fillId="17" borderId="15" xfId="2" applyFont="1" applyFill="1" applyBorder="1"/>
    <xf numFmtId="1" fontId="38" fillId="8" borderId="1" xfId="1" applyNumberFormat="1" applyFont="1" applyFill="1" applyBorder="1" applyAlignment="1">
      <alignment horizontal="center"/>
    </xf>
    <xf numFmtId="0" fontId="21" fillId="0" borderId="1" xfId="1" applyFont="1" applyFill="1" applyBorder="1" applyAlignment="1">
      <alignment horizontal="left" vertical="center" wrapText="1"/>
    </xf>
    <xf numFmtId="1" fontId="21" fillId="5" borderId="1" xfId="1" applyNumberFormat="1" applyFont="1" applyFill="1" applyBorder="1" applyAlignment="1">
      <alignment horizontal="center"/>
    </xf>
    <xf numFmtId="0" fontId="21" fillId="0" borderId="1" xfId="1" applyFont="1" applyFill="1" applyBorder="1" applyAlignment="1">
      <alignment horizontal="center" vertical="center" wrapText="1"/>
    </xf>
    <xf numFmtId="0" fontId="21" fillId="0" borderId="1" xfId="0" applyFont="1" applyFill="1" applyBorder="1"/>
    <xf numFmtId="0" fontId="13" fillId="0" borderId="0" xfId="1" applyAlignment="1">
      <alignment horizontal="left"/>
    </xf>
    <xf numFmtId="0" fontId="16" fillId="0" borderId="0" xfId="0" applyFont="1" applyBorder="1" applyAlignment="1">
      <alignment horizontal="right"/>
    </xf>
    <xf numFmtId="0" fontId="13" fillId="0" borderId="0" xfId="1" applyFill="1" applyAlignment="1">
      <alignment horizontal="left"/>
    </xf>
    <xf numFmtId="0" fontId="0" fillId="0" borderId="0" xfId="0" applyBorder="1" applyAlignment="1">
      <alignment horizontal="center"/>
    </xf>
    <xf numFmtId="0" fontId="0" fillId="0" borderId="1" xfId="0" applyBorder="1" applyAlignment="1">
      <alignment horizontal="center"/>
    </xf>
    <xf numFmtId="0" fontId="0" fillId="10" borderId="1" xfId="0" applyFill="1" applyBorder="1" applyAlignment="1">
      <alignment horizontal="center"/>
    </xf>
    <xf numFmtId="0" fontId="16" fillId="0" borderId="1" xfId="0" applyFont="1" applyBorder="1" applyAlignment="1">
      <alignment horizontal="center"/>
    </xf>
    <xf numFmtId="0" fontId="13" fillId="20" borderId="0" xfId="0" applyFont="1" applyFill="1"/>
    <xf numFmtId="0" fontId="16" fillId="0" borderId="0" xfId="0" applyFont="1" applyBorder="1" applyAlignment="1">
      <alignment horizontal="right"/>
    </xf>
    <xf numFmtId="0" fontId="13" fillId="0" borderId="0" xfId="1" applyFont="1" applyAlignment="1">
      <alignment horizontal="left" vertical="center"/>
    </xf>
    <xf numFmtId="43" fontId="13" fillId="0" borderId="1" xfId="5021" applyFont="1" applyFill="1" applyBorder="1" applyAlignment="1">
      <alignment horizontal="right" vertical="center"/>
    </xf>
    <xf numFmtId="43" fontId="13" fillId="0" borderId="1" xfId="5021" applyNumberFormat="1" applyFont="1" applyFill="1" applyBorder="1" applyAlignment="1">
      <alignment horizontal="right" vertical="center"/>
    </xf>
    <xf numFmtId="0" fontId="13" fillId="21" borderId="1" xfId="1" applyFont="1" applyFill="1" applyBorder="1" applyAlignment="1">
      <alignment horizontal="left" vertical="center" wrapText="1"/>
    </xf>
    <xf numFmtId="3" fontId="13" fillId="22" borderId="1" xfId="0" applyNumberFormat="1" applyFont="1" applyFill="1" applyBorder="1"/>
    <xf numFmtId="0" fontId="13" fillId="0" borderId="0" xfId="1" applyFont="1" applyAlignment="1">
      <alignment horizontal="left" vertical="center" wrapText="1"/>
    </xf>
    <xf numFmtId="11" fontId="0" fillId="0" borderId="0" xfId="0" applyNumberFormat="1"/>
    <xf numFmtId="0" fontId="0" fillId="0" borderId="0" xfId="0" applyAlignment="1">
      <alignment horizontal="left" wrapText="1"/>
    </xf>
    <xf numFmtId="169" fontId="13" fillId="22" borderId="1" xfId="5021" applyNumberFormat="1" applyFont="1" applyFill="1" applyBorder="1" applyAlignment="1">
      <alignment horizontal="right" vertical="center"/>
    </xf>
    <xf numFmtId="169" fontId="13" fillId="22" borderId="1" xfId="5069" applyNumberFormat="1" applyFont="1" applyFill="1" applyBorder="1" applyAlignment="1">
      <alignment horizontal="right" vertical="center"/>
    </xf>
    <xf numFmtId="0" fontId="0" fillId="0" borderId="0" xfId="0" applyBorder="1" applyAlignment="1">
      <alignment horizontal="center"/>
    </xf>
    <xf numFmtId="0" fontId="16" fillId="0" borderId="0" xfId="0" applyFont="1" applyBorder="1" applyAlignment="1">
      <alignment horizontal="right"/>
    </xf>
    <xf numFmtId="0" fontId="13" fillId="0" borderId="0" xfId="1" applyFont="1" applyAlignment="1">
      <alignment horizontal="left"/>
    </xf>
    <xf numFmtId="0" fontId="13" fillId="0" borderId="0" xfId="1" applyFont="1" applyAlignment="1">
      <alignment horizontal="left" vertical="top"/>
    </xf>
    <xf numFmtId="0" fontId="16" fillId="0" borderId="0" xfId="0" applyFont="1" applyBorder="1" applyAlignment="1">
      <alignment horizontal="right"/>
    </xf>
    <xf numFmtId="0" fontId="0" fillId="0" borderId="0" xfId="0" applyBorder="1" applyAlignment="1">
      <alignment horizontal="left"/>
    </xf>
    <xf numFmtId="0" fontId="35" fillId="0" borderId="0" xfId="0" applyFont="1"/>
    <xf numFmtId="0" fontId="35" fillId="0" borderId="0" xfId="0" applyFont="1" applyAlignment="1"/>
    <xf numFmtId="0" fontId="13" fillId="0" borderId="0" xfId="1" applyFill="1" applyAlignment="1">
      <alignment horizontal="left"/>
    </xf>
    <xf numFmtId="0" fontId="35" fillId="0" borderId="0" xfId="1" applyFont="1" applyFill="1" applyAlignment="1">
      <alignment horizontal="left"/>
    </xf>
    <xf numFmtId="0" fontId="13" fillId="0" borderId="0" xfId="1" applyFont="1" applyAlignment="1">
      <alignment horizontal="left"/>
    </xf>
    <xf numFmtId="0" fontId="13" fillId="0" borderId="0" xfId="1" applyAlignment="1">
      <alignment horizontal="left"/>
    </xf>
    <xf numFmtId="0" fontId="13" fillId="0" borderId="0" xfId="1" applyFont="1" applyAlignment="1">
      <alignment horizontal="left" vertical="center"/>
    </xf>
    <xf numFmtId="0" fontId="0" fillId="0" borderId="0" xfId="0" applyAlignment="1">
      <alignment horizontal="left"/>
    </xf>
    <xf numFmtId="0" fontId="13" fillId="0" borderId="0" xfId="1" applyFont="1" applyAlignment="1">
      <alignment horizontal="left" vertical="center" wrapText="1"/>
    </xf>
    <xf numFmtId="0" fontId="13" fillId="0" borderId="0" xfId="3" applyFill="1" applyAlignment="1">
      <alignment horizontal="left"/>
    </xf>
    <xf numFmtId="1" fontId="35" fillId="0" borderId="0" xfId="1" applyNumberFormat="1" applyFont="1" applyFill="1" applyAlignment="1">
      <alignment horizontal="left"/>
    </xf>
    <xf numFmtId="0" fontId="35" fillId="0" borderId="0" xfId="1" applyFont="1" applyAlignment="1">
      <alignment horizontal="left"/>
    </xf>
    <xf numFmtId="0" fontId="35" fillId="0" borderId="0" xfId="1" applyFont="1" applyAlignment="1">
      <alignment horizontal="left" vertical="center"/>
    </xf>
    <xf numFmtId="0" fontId="35" fillId="0" borderId="0" xfId="1" applyFont="1" applyAlignment="1">
      <alignment vertical="center"/>
    </xf>
    <xf numFmtId="0" fontId="35" fillId="0" borderId="0" xfId="0" applyFont="1" applyAlignment="1">
      <alignment horizontal="center"/>
    </xf>
    <xf numFmtId="0" fontId="35" fillId="0" borderId="0" xfId="0" applyFont="1" applyFill="1"/>
    <xf numFmtId="0" fontId="35" fillId="0" borderId="0" xfId="0" applyFont="1" applyAlignment="1">
      <alignment horizontal="right"/>
    </xf>
    <xf numFmtId="0" fontId="35" fillId="0" borderId="0" xfId="0" applyFont="1" applyAlignment="1">
      <alignment horizontal="left"/>
    </xf>
    <xf numFmtId="1" fontId="13" fillId="6" borderId="1" xfId="3" applyNumberFormat="1" applyFont="1" applyFill="1" applyBorder="1" applyAlignment="1">
      <alignment horizontal="center" vertical="center" wrapText="1"/>
    </xf>
    <xf numFmtId="0" fontId="13" fillId="2" borderId="1" xfId="0" applyFont="1" applyFill="1" applyBorder="1" applyAlignment="1">
      <alignment horizontal="center" vertical="center"/>
    </xf>
    <xf numFmtId="0" fontId="13" fillId="7" borderId="1" xfId="1" applyFont="1" applyFill="1" applyBorder="1" applyAlignment="1">
      <alignment horizontal="center" vertical="center" wrapText="1"/>
    </xf>
    <xf numFmtId="1" fontId="13" fillId="9" borderId="1" xfId="3" applyNumberFormat="1" applyFont="1" applyFill="1" applyBorder="1" applyAlignment="1">
      <alignment horizontal="center" vertical="center" wrapText="1"/>
    </xf>
    <xf numFmtId="1" fontId="13" fillId="0" borderId="1" xfId="3" applyNumberFormat="1" applyFont="1" applyFill="1" applyBorder="1" applyAlignment="1">
      <alignment horizontal="center" vertical="center" wrapText="1"/>
    </xf>
    <xf numFmtId="0" fontId="13" fillId="6" borderId="1" xfId="1" applyFont="1" applyFill="1" applyBorder="1" applyAlignment="1">
      <alignment horizontal="center" vertical="center" wrapText="1"/>
    </xf>
    <xf numFmtId="2" fontId="44" fillId="22" borderId="1" xfId="1" applyNumberFormat="1" applyFont="1" applyFill="1" applyBorder="1" applyAlignment="1" applyProtection="1">
      <alignment horizontal="center" vertical="center" wrapText="1"/>
      <protection locked="0"/>
    </xf>
    <xf numFmtId="0" fontId="0" fillId="0" borderId="0" xfId="0" applyAlignment="1"/>
    <xf numFmtId="0" fontId="0" fillId="0" borderId="0" xfId="0" applyFill="1" applyAlignment="1"/>
    <xf numFmtId="0" fontId="13" fillId="0" borderId="0" xfId="0" applyFont="1" applyFill="1" applyBorder="1" applyAlignment="1"/>
    <xf numFmtId="0" fontId="13" fillId="0" borderId="0" xfId="0" applyFont="1" applyFill="1" applyAlignment="1"/>
    <xf numFmtId="0" fontId="13" fillId="0" borderId="0" xfId="1" applyFill="1" applyBorder="1" applyAlignment="1">
      <alignment horizontal="left"/>
    </xf>
    <xf numFmtId="0" fontId="13" fillId="0" borderId="0" xfId="1" applyFont="1" applyAlignment="1"/>
    <xf numFmtId="0" fontId="13" fillId="0" borderId="0" xfId="1" applyAlignment="1"/>
    <xf numFmtId="0" fontId="13" fillId="0" borderId="0" xfId="1" applyFill="1" applyAlignment="1"/>
    <xf numFmtId="0" fontId="0" fillId="10" borderId="1" xfId="0" applyFont="1" applyFill="1" applyBorder="1" applyAlignment="1">
      <alignment horizontal="center"/>
    </xf>
    <xf numFmtId="0" fontId="0" fillId="0" borderId="1" xfId="0" applyFont="1" applyFill="1" applyBorder="1" applyAlignment="1">
      <alignment horizontal="center"/>
    </xf>
    <xf numFmtId="0" fontId="13" fillId="0" borderId="0" xfId="1" applyAlignment="1">
      <alignment horizontal="left" wrapText="1"/>
    </xf>
    <xf numFmtId="0" fontId="45" fillId="0" borderId="11" xfId="1" applyFont="1" applyFill="1" applyBorder="1"/>
    <xf numFmtId="0" fontId="45" fillId="0" borderId="17" xfId="1" applyFont="1" applyFill="1" applyBorder="1"/>
    <xf numFmtId="0" fontId="45" fillId="3" borderId="17" xfId="1" applyFont="1" applyFill="1" applyBorder="1" applyAlignment="1">
      <alignment vertical="center" wrapText="1"/>
    </xf>
    <xf numFmtId="0" fontId="45" fillId="21" borderId="17" xfId="1" applyFont="1" applyFill="1" applyBorder="1" applyAlignment="1">
      <alignment horizontal="left" vertical="center" wrapText="1"/>
    </xf>
    <xf numFmtId="0" fontId="45" fillId="0" borderId="17" xfId="0" applyFont="1" applyBorder="1"/>
    <xf numFmtId="0" fontId="45" fillId="0" borderId="17" xfId="0" applyFont="1" applyFill="1" applyBorder="1" applyAlignment="1">
      <alignment horizontal="left" wrapText="1"/>
    </xf>
    <xf numFmtId="0" fontId="45" fillId="20" borderId="17" xfId="1" applyFont="1" applyFill="1" applyBorder="1" applyAlignment="1">
      <alignment horizontal="center" vertical="center" wrapText="1"/>
    </xf>
    <xf numFmtId="0" fontId="35" fillId="0" borderId="0" xfId="0" applyFont="1" applyBorder="1" applyAlignment="1"/>
    <xf numFmtId="0" fontId="13" fillId="0" borderId="0" xfId="1" applyFont="1" applyBorder="1" applyAlignment="1"/>
    <xf numFmtId="0" fontId="13" fillId="0" borderId="0" xfId="1" applyBorder="1" applyAlignment="1"/>
    <xf numFmtId="0" fontId="0" fillId="0" borderId="0" xfId="0" applyBorder="1" applyAlignment="1"/>
    <xf numFmtId="0" fontId="13" fillId="0" borderId="0" xfId="1" applyFill="1" applyBorder="1" applyAlignment="1"/>
    <xf numFmtId="0" fontId="0" fillId="0" borderId="0" xfId="0" applyBorder="1" applyAlignment="1">
      <alignment horizontal="right"/>
    </xf>
    <xf numFmtId="0" fontId="0" fillId="0" borderId="0" xfId="0" applyBorder="1" applyAlignment="1">
      <alignment wrapText="1"/>
    </xf>
    <xf numFmtId="0" fontId="47" fillId="0" borderId="11" xfId="1" applyFont="1" applyFill="1" applyBorder="1"/>
    <xf numFmtId="0" fontId="47" fillId="0" borderId="17" xfId="1" applyFont="1" applyFill="1" applyBorder="1"/>
    <xf numFmtId="0" fontId="47" fillId="0" borderId="17" xfId="0" applyFont="1" applyBorder="1"/>
    <xf numFmtId="0" fontId="47" fillId="19" borderId="17" xfId="1" applyFont="1" applyFill="1" applyBorder="1"/>
    <xf numFmtId="0" fontId="47" fillId="3" borderId="17" xfId="1" applyFont="1" applyFill="1" applyBorder="1" applyAlignment="1">
      <alignment vertical="center" wrapText="1"/>
    </xf>
    <xf numFmtId="0" fontId="47" fillId="4" borderId="17" xfId="1" applyFont="1" applyFill="1" applyBorder="1" applyAlignment="1">
      <alignment horizontal="center" vertical="center" wrapText="1"/>
    </xf>
    <xf numFmtId="0" fontId="47" fillId="20" borderId="17" xfId="1" applyFont="1" applyFill="1" applyBorder="1" applyAlignment="1">
      <alignment horizontal="center" vertical="center" wrapText="1"/>
    </xf>
    <xf numFmtId="0" fontId="47" fillId="0" borderId="17" xfId="0" applyFont="1" applyFill="1" applyBorder="1" applyAlignment="1">
      <alignment horizontal="left" wrapText="1"/>
    </xf>
    <xf numFmtId="0" fontId="47" fillId="0" borderId="17" xfId="1" applyFont="1" applyFill="1" applyBorder="1" applyAlignment="1">
      <alignment horizontal="center" vertical="center" wrapText="1"/>
    </xf>
    <xf numFmtId="0" fontId="47" fillId="0" borderId="0" xfId="0" applyFont="1" applyBorder="1"/>
    <xf numFmtId="0" fontId="47" fillId="0" borderId="0" xfId="0" applyFont="1" applyBorder="1" applyAlignment="1">
      <alignment horizontal="right"/>
    </xf>
    <xf numFmtId="0" fontId="47" fillId="0" borderId="18" xfId="0" applyFont="1" applyBorder="1" applyAlignment="1">
      <alignment horizontal="right"/>
    </xf>
    <xf numFmtId="0" fontId="45" fillId="16" borderId="11" xfId="1" applyFont="1" applyFill="1" applyBorder="1" applyAlignment="1">
      <alignment vertical="center"/>
    </xf>
    <xf numFmtId="0" fontId="45" fillId="0" borderId="17" xfId="1" applyFont="1" applyFill="1" applyBorder="1" applyAlignment="1"/>
    <xf numFmtId="0" fontId="45" fillId="0" borderId="17" xfId="0" applyFont="1" applyBorder="1" applyAlignment="1"/>
    <xf numFmtId="0" fontId="45" fillId="0" borderId="17" xfId="0" applyFont="1" applyBorder="1" applyAlignment="1">
      <alignment horizontal="left" vertical="center"/>
    </xf>
    <xf numFmtId="0" fontId="45" fillId="0" borderId="11" xfId="1" applyFont="1" applyFill="1" applyBorder="1" applyAlignment="1">
      <alignment horizontal="left" vertical="center" wrapText="1"/>
    </xf>
    <xf numFmtId="0" fontId="45" fillId="19" borderId="17" xfId="1" applyFont="1" applyFill="1" applyBorder="1"/>
    <xf numFmtId="0" fontId="45" fillId="4" borderId="17" xfId="1" applyFont="1" applyFill="1" applyBorder="1" applyAlignment="1">
      <alignment horizontal="center" vertical="center" wrapText="1"/>
    </xf>
    <xf numFmtId="0" fontId="49" fillId="0" borderId="11" xfId="0" applyFont="1" applyBorder="1"/>
    <xf numFmtId="0" fontId="49" fillId="0" borderId="17" xfId="1" applyFont="1" applyFill="1" applyBorder="1" applyAlignment="1">
      <alignment vertical="top"/>
    </xf>
    <xf numFmtId="0" fontId="49" fillId="0" borderId="17" xfId="1" applyFont="1" applyFill="1" applyBorder="1"/>
    <xf numFmtId="0" fontId="49" fillId="0" borderId="17" xfId="0" applyFont="1" applyBorder="1"/>
    <xf numFmtId="0" fontId="49" fillId="0" borderId="0" xfId="1" applyFont="1" applyFill="1" applyBorder="1" applyAlignment="1"/>
    <xf numFmtId="0" fontId="49" fillId="0" borderId="18" xfId="1" applyFont="1" applyFill="1" applyBorder="1" applyAlignment="1"/>
    <xf numFmtId="0" fontId="49" fillId="3" borderId="17" xfId="1" applyFont="1" applyFill="1" applyBorder="1" applyAlignment="1">
      <alignment vertical="center" wrapText="1"/>
    </xf>
    <xf numFmtId="0" fontId="49" fillId="4" borderId="17" xfId="1" applyFont="1" applyFill="1" applyBorder="1" applyAlignment="1">
      <alignment horizontal="center" vertical="center" wrapText="1"/>
    </xf>
    <xf numFmtId="0" fontId="49" fillId="20" borderId="13" xfId="1" applyFont="1" applyFill="1" applyBorder="1" applyAlignment="1">
      <alignment horizontal="center" vertical="center" wrapText="1"/>
    </xf>
    <xf numFmtId="0" fontId="45" fillId="0" borderId="0" xfId="0" applyFont="1" applyAlignment="1">
      <alignment horizontal="right"/>
    </xf>
    <xf numFmtId="0" fontId="13" fillId="0" borderId="0" xfId="3" applyFill="1" applyAlignment="1">
      <alignment horizontal="left" wrapText="1"/>
    </xf>
    <xf numFmtId="0" fontId="13" fillId="0" borderId="0" xfId="1" applyFill="1" applyAlignment="1">
      <alignment horizontal="left" wrapText="1"/>
    </xf>
    <xf numFmtId="9" fontId="13" fillId="5" borderId="1" xfId="1" applyNumberFormat="1" applyFont="1" applyFill="1" applyBorder="1" applyAlignment="1">
      <alignment horizontal="center" wrapText="1"/>
    </xf>
    <xf numFmtId="0" fontId="13" fillId="2" borderId="14" xfId="0" applyFont="1" applyFill="1" applyBorder="1" applyAlignment="1">
      <alignment horizontal="center" vertical="center"/>
    </xf>
    <xf numFmtId="0" fontId="13" fillId="7" borderId="14" xfId="1" applyFont="1" applyFill="1" applyBorder="1" applyAlignment="1">
      <alignment horizontal="center" vertical="center" wrapText="1"/>
    </xf>
    <xf numFmtId="0" fontId="13" fillId="2" borderId="14" xfId="0" applyNumberFormat="1" applyFont="1" applyFill="1" applyBorder="1" applyAlignment="1">
      <alignment horizontal="center" vertical="center"/>
    </xf>
    <xf numFmtId="1" fontId="13" fillId="6" borderId="14" xfId="3" applyNumberFormat="1" applyFont="1" applyFill="1" applyBorder="1" applyAlignment="1">
      <alignment horizontal="center" vertical="center" wrapText="1"/>
    </xf>
    <xf numFmtId="1" fontId="13" fillId="9" borderId="14" xfId="3" applyNumberFormat="1" applyFont="1" applyFill="1" applyBorder="1" applyAlignment="1">
      <alignment horizontal="center" vertical="center" wrapText="1"/>
    </xf>
    <xf numFmtId="1" fontId="13" fillId="0" borderId="14" xfId="3" applyNumberFormat="1" applyFont="1" applyFill="1" applyBorder="1" applyAlignment="1">
      <alignment horizontal="center" vertical="center" wrapText="1"/>
    </xf>
    <xf numFmtId="0" fontId="13" fillId="6" borderId="14" xfId="1" applyFont="1" applyFill="1" applyBorder="1" applyAlignment="1">
      <alignment horizontal="center" vertical="center" wrapText="1"/>
    </xf>
    <xf numFmtId="0" fontId="49" fillId="0" borderId="11" xfId="1" applyFont="1" applyFill="1" applyBorder="1"/>
    <xf numFmtId="0" fontId="49" fillId="20" borderId="17" xfId="1" applyFont="1" applyFill="1" applyBorder="1" applyAlignment="1">
      <alignment horizontal="center" vertical="center" wrapText="1"/>
    </xf>
    <xf numFmtId="0" fontId="49" fillId="0" borderId="17" xfId="1" applyFont="1" applyFill="1" applyBorder="1" applyAlignment="1">
      <alignment horizontal="center" vertical="center" wrapText="1"/>
    </xf>
    <xf numFmtId="0" fontId="49" fillId="0" borderId="18" xfId="0" applyFont="1" applyBorder="1" applyAlignment="1">
      <alignment horizontal="right"/>
    </xf>
    <xf numFmtId="0" fontId="45" fillId="0" borderId="11" xfId="3" applyFont="1" applyFill="1" applyBorder="1"/>
    <xf numFmtId="0" fontId="45" fillId="0" borderId="13" xfId="0" applyFont="1" applyFill="1" applyBorder="1" applyAlignment="1">
      <alignment horizontal="left" wrapText="1"/>
    </xf>
    <xf numFmtId="0" fontId="45" fillId="0" borderId="13" xfId="1" applyFont="1" applyFill="1" applyBorder="1" applyAlignment="1">
      <alignment horizontal="center" vertical="center" wrapText="1"/>
    </xf>
    <xf numFmtId="0" fontId="45" fillId="0" borderId="10" xfId="0" applyFont="1" applyBorder="1" applyAlignment="1">
      <alignment horizontal="left"/>
    </xf>
    <xf numFmtId="0" fontId="45" fillId="0" borderId="10" xfId="0" applyFont="1" applyBorder="1"/>
    <xf numFmtId="0" fontId="45" fillId="0" borderId="10" xfId="0" applyFont="1" applyBorder="1" applyAlignment="1">
      <alignment horizontal="right"/>
    </xf>
    <xf numFmtId="0" fontId="45" fillId="0" borderId="9" xfId="0" applyFont="1" applyBorder="1" applyAlignment="1">
      <alignment horizontal="right"/>
    </xf>
    <xf numFmtId="0" fontId="50" fillId="2" borderId="1" xfId="2" applyFont="1" applyFill="1" applyBorder="1" applyAlignment="1">
      <alignment vertical="center"/>
    </xf>
    <xf numFmtId="0" fontId="13" fillId="17" borderId="1" xfId="2" applyFont="1" applyFill="1" applyBorder="1"/>
    <xf numFmtId="9" fontId="0" fillId="0" borderId="0" xfId="0" applyNumberFormat="1"/>
    <xf numFmtId="9" fontId="0" fillId="0" borderId="0" xfId="5121" applyFont="1"/>
    <xf numFmtId="0" fontId="0" fillId="0" borderId="0" xfId="0" applyFont="1"/>
    <xf numFmtId="0" fontId="0" fillId="0" borderId="0" xfId="0" applyBorder="1" applyAlignment="1">
      <alignment horizontal="center"/>
    </xf>
    <xf numFmtId="0" fontId="13" fillId="0" borderId="0" xfId="1" applyFill="1" applyAlignment="1">
      <alignment horizontal="left"/>
    </xf>
    <xf numFmtId="0" fontId="0" fillId="9" borderId="0" xfId="0" applyFill="1"/>
    <xf numFmtId="0" fontId="13" fillId="9" borderId="1" xfId="0" applyFont="1" applyFill="1" applyBorder="1" applyAlignment="1">
      <alignment horizontal="center" vertical="center"/>
    </xf>
    <xf numFmtId="169" fontId="13" fillId="9" borderId="1" xfId="5021" applyNumberFormat="1" applyFont="1" applyFill="1" applyBorder="1" applyAlignment="1">
      <alignment horizontal="right" vertical="center"/>
    </xf>
    <xf numFmtId="0" fontId="13" fillId="9" borderId="0" xfId="3" applyFill="1" applyAlignment="1">
      <alignment horizontal="left"/>
    </xf>
    <xf numFmtId="0" fontId="13" fillId="9" borderId="0" xfId="1" applyFill="1" applyAlignment="1">
      <alignment horizontal="left"/>
    </xf>
    <xf numFmtId="0" fontId="13" fillId="0" borderId="1" xfId="0" applyFont="1" applyFill="1" applyBorder="1" applyAlignment="1">
      <alignment horizontal="center" vertical="center"/>
    </xf>
    <xf numFmtId="0" fontId="0" fillId="0" borderId="0" xfId="0" applyFill="1" applyAlignment="1">
      <alignment horizontal="center" vertical="center"/>
    </xf>
    <xf numFmtId="3" fontId="13" fillId="0" borderId="1" xfId="0" applyNumberFormat="1" applyFont="1" applyFill="1" applyBorder="1"/>
    <xf numFmtId="0" fontId="13" fillId="0" borderId="0" xfId="1" applyFont="1" applyFill="1" applyAlignment="1">
      <alignment horizontal="left" vertical="center" wrapText="1"/>
    </xf>
    <xf numFmtId="0" fontId="13" fillId="0" borderId="0" xfId="1" applyFont="1" applyFill="1" applyAlignment="1">
      <alignment horizontal="left"/>
    </xf>
    <xf numFmtId="164" fontId="0" fillId="0" borderId="0" xfId="0" applyNumberFormat="1" applyFill="1"/>
    <xf numFmtId="0" fontId="13" fillId="0" borderId="14" xfId="0" applyNumberFormat="1" applyFont="1" applyFill="1" applyBorder="1" applyAlignment="1">
      <alignment horizontal="center" vertical="center"/>
    </xf>
    <xf numFmtId="0" fontId="0" fillId="0" borderId="0" xfId="0" applyFill="1" applyBorder="1" applyAlignment="1">
      <alignment horizontal="center"/>
    </xf>
    <xf numFmtId="0" fontId="13" fillId="0" borderId="0" xfId="1" applyFont="1" applyFill="1" applyAlignment="1"/>
    <xf numFmtId="1" fontId="0" fillId="0" borderId="0" xfId="0" applyNumberFormat="1" applyFill="1" applyBorder="1" applyAlignment="1">
      <alignment horizontal="left"/>
    </xf>
    <xf numFmtId="43" fontId="0" fillId="0" borderId="0" xfId="0" applyNumberFormat="1" applyAlignment="1">
      <alignment horizontal="right"/>
    </xf>
    <xf numFmtId="169" fontId="13" fillId="0" borderId="0" xfId="1" applyNumberFormat="1" applyFont="1" applyAlignment="1">
      <alignment horizontal="left" vertical="center"/>
    </xf>
    <xf numFmtId="1" fontId="13" fillId="0" borderId="0" xfId="1" applyNumberFormat="1" applyFill="1" applyAlignment="1">
      <alignment horizontal="left"/>
    </xf>
    <xf numFmtId="2" fontId="13" fillId="0" borderId="0" xfId="1" applyNumberFormat="1" applyFill="1" applyAlignment="1">
      <alignment horizontal="left"/>
    </xf>
    <xf numFmtId="2" fontId="13" fillId="0" borderId="0" xfId="1" applyNumberFormat="1" applyFill="1" applyAlignment="1">
      <alignment horizontal="left" wrapText="1"/>
    </xf>
    <xf numFmtId="164" fontId="13" fillId="0" borderId="0" xfId="1" applyNumberFormat="1" applyFill="1" applyAlignment="1">
      <alignment horizontal="left"/>
    </xf>
    <xf numFmtId="164" fontId="13" fillId="0" borderId="0" xfId="3" applyNumberFormat="1" applyFill="1" applyAlignment="1">
      <alignment horizontal="left"/>
    </xf>
    <xf numFmtId="0" fontId="13" fillId="19" borderId="1" xfId="0" applyFont="1" applyFill="1" applyBorder="1"/>
    <xf numFmtId="0" fontId="47" fillId="0" borderId="17" xfId="0" applyFont="1" applyFill="1" applyBorder="1"/>
    <xf numFmtId="0" fontId="21" fillId="10" borderId="1" xfId="1" applyFont="1" applyFill="1" applyBorder="1" applyAlignment="1">
      <alignment horizontal="center"/>
    </xf>
    <xf numFmtId="0" fontId="45" fillId="0" borderId="0" xfId="0" applyFont="1" applyAlignment="1">
      <alignment horizontal="left"/>
    </xf>
    <xf numFmtId="3" fontId="13" fillId="22" borderId="1" xfId="0" applyNumberFormat="1" applyFont="1" applyFill="1" applyBorder="1" applyAlignment="1">
      <alignment horizontal="center" vertical="center"/>
    </xf>
    <xf numFmtId="169" fontId="13" fillId="0" borderId="1" xfId="5021" applyNumberFormat="1" applyFont="1" applyFill="1" applyBorder="1" applyAlignment="1">
      <alignment horizontal="center" vertical="center"/>
    </xf>
    <xf numFmtId="3" fontId="13" fillId="22" borderId="1" xfId="0" applyNumberFormat="1" applyFont="1" applyFill="1" applyBorder="1" applyAlignment="1">
      <alignment horizontal="center"/>
    </xf>
    <xf numFmtId="9" fontId="35" fillId="0" borderId="0" xfId="1" applyNumberFormat="1" applyFont="1" applyFill="1" applyAlignment="1">
      <alignment horizontal="left"/>
    </xf>
    <xf numFmtId="169" fontId="13" fillId="20" borderId="1" xfId="5021" applyNumberFormat="1" applyFont="1" applyFill="1" applyBorder="1" applyAlignment="1">
      <alignment horizontal="right" vertical="center"/>
    </xf>
    <xf numFmtId="0" fontId="13" fillId="24" borderId="1" xfId="1" applyFont="1" applyFill="1" applyBorder="1" applyAlignment="1">
      <alignment horizontal="left" vertical="center" wrapText="1"/>
    </xf>
    <xf numFmtId="0" fontId="13" fillId="25" borderId="1" xfId="1" applyFont="1" applyFill="1" applyBorder="1" applyAlignment="1">
      <alignment horizontal="left" vertical="center" wrapText="1"/>
    </xf>
    <xf numFmtId="43" fontId="0" fillId="0" borderId="0" xfId="5021" applyFont="1"/>
    <xf numFmtId="43" fontId="0" fillId="0" borderId="0" xfId="0" applyNumberFormat="1"/>
    <xf numFmtId="43" fontId="13" fillId="0" borderId="0" xfId="1" applyNumberFormat="1" applyAlignment="1">
      <alignment horizontal="left" wrapText="1"/>
    </xf>
    <xf numFmtId="0" fontId="49" fillId="2" borderId="17" xfId="1" applyFont="1" applyFill="1" applyBorder="1" applyAlignment="1">
      <alignment vertical="center" wrapText="1"/>
    </xf>
    <xf numFmtId="0" fontId="13" fillId="24" borderId="1" xfId="1" applyFont="1" applyFill="1" applyBorder="1" applyAlignment="1">
      <alignment horizontal="center" vertical="center" wrapText="1"/>
    </xf>
    <xf numFmtId="169" fontId="13" fillId="24" borderId="1" xfId="5021" applyNumberFormat="1" applyFont="1" applyFill="1" applyBorder="1" applyAlignment="1">
      <alignment horizontal="right" vertical="center"/>
    </xf>
    <xf numFmtId="0" fontId="13" fillId="25" borderId="1" xfId="1" applyFont="1" applyFill="1" applyBorder="1" applyAlignment="1">
      <alignment horizontal="center" vertical="center" wrapText="1"/>
    </xf>
    <xf numFmtId="169" fontId="13" fillId="25" borderId="1" xfId="5021" applyNumberFormat="1" applyFont="1" applyFill="1" applyBorder="1" applyAlignment="1">
      <alignment horizontal="right" vertical="center"/>
    </xf>
    <xf numFmtId="0" fontId="49" fillId="24" borderId="17" xfId="0" applyFont="1" applyFill="1" applyBorder="1"/>
    <xf numFmtId="0" fontId="13" fillId="6" borderId="1" xfId="0" applyFont="1" applyFill="1" applyBorder="1" applyAlignment="1">
      <alignment horizontal="left" vertical="center" wrapText="1"/>
    </xf>
    <xf numFmtId="0" fontId="13" fillId="23" borderId="0" xfId="0" applyFont="1" applyFill="1"/>
    <xf numFmtId="0" fontId="13" fillId="0" borderId="0" xfId="1" applyFill="1" applyAlignment="1">
      <alignment horizontal="left"/>
    </xf>
    <xf numFmtId="0" fontId="0" fillId="0" borderId="0" xfId="0" applyAlignment="1">
      <alignment horizontal="left"/>
    </xf>
    <xf numFmtId="0" fontId="13" fillId="20" borderId="1" xfId="0" applyFont="1" applyFill="1" applyBorder="1"/>
    <xf numFmtId="0" fontId="13" fillId="20" borderId="1" xfId="1" applyFont="1" applyFill="1" applyBorder="1" applyAlignment="1">
      <alignment horizontal="left" vertical="center" wrapText="1"/>
    </xf>
    <xf numFmtId="0" fontId="13" fillId="0" borderId="0" xfId="1" applyFill="1" applyAlignment="1">
      <alignment horizontal="left"/>
    </xf>
    <xf numFmtId="0" fontId="0" fillId="0" borderId="0" xfId="0" applyAlignment="1"/>
    <xf numFmtId="0" fontId="0" fillId="0" borderId="0" xfId="0" applyBorder="1" applyAlignment="1">
      <alignment horizontal="center"/>
    </xf>
    <xf numFmtId="43" fontId="13" fillId="3" borderId="1" xfId="5021" applyNumberFormat="1" applyFont="1" applyFill="1" applyBorder="1" applyAlignment="1">
      <alignment horizontal="right" vertical="center"/>
    </xf>
    <xf numFmtId="0" fontId="13" fillId="0" borderId="0" xfId="1" applyFill="1" applyAlignment="1">
      <alignment horizontal="left"/>
    </xf>
    <xf numFmtId="0" fontId="0" fillId="0" borderId="0" xfId="0" applyAlignment="1">
      <alignment horizontal="left"/>
    </xf>
    <xf numFmtId="0" fontId="54" fillId="0" borderId="0" xfId="0" applyFont="1"/>
    <xf numFmtId="169" fontId="13" fillId="0" borderId="19" xfId="5021" applyNumberFormat="1" applyFont="1" applyFill="1" applyBorder="1" applyAlignment="1">
      <alignment horizontal="right" vertical="center"/>
    </xf>
    <xf numFmtId="169" fontId="13" fillId="0" borderId="14" xfId="5021" applyNumberFormat="1" applyFont="1" applyFill="1" applyBorder="1" applyAlignment="1">
      <alignment horizontal="right" vertical="center"/>
    </xf>
    <xf numFmtId="169" fontId="13" fillId="0" borderId="3" xfId="5021" applyNumberFormat="1" applyFont="1" applyFill="1" applyBorder="1" applyAlignment="1">
      <alignment horizontal="right" vertical="center"/>
    </xf>
    <xf numFmtId="3" fontId="40" fillId="21" borderId="1" xfId="5095" applyNumberFormat="1" applyFont="1" applyFill="1" applyBorder="1" applyAlignment="1">
      <alignment horizontal="right"/>
    </xf>
    <xf numFmtId="3" fontId="21" fillId="21" borderId="1" xfId="0" applyNumberFormat="1" applyFont="1" applyFill="1" applyBorder="1" applyAlignment="1">
      <alignment horizontal="right"/>
    </xf>
    <xf numFmtId="3" fontId="21" fillId="21" borderId="1" xfId="5019" applyNumberFormat="1" applyFont="1" applyFill="1" applyBorder="1" applyAlignment="1">
      <alignment horizontal="right"/>
    </xf>
    <xf numFmtId="43" fontId="13" fillId="21" borderId="1" xfId="5021" applyNumberFormat="1" applyFont="1" applyFill="1" applyBorder="1" applyAlignment="1">
      <alignment horizontal="right" vertical="center"/>
    </xf>
    <xf numFmtId="0" fontId="45" fillId="0" borderId="17" xfId="0" applyFont="1" applyFill="1" applyBorder="1"/>
    <xf numFmtId="0" fontId="13" fillId="0" borderId="1" xfId="1" applyFont="1" applyFill="1" applyBorder="1" applyAlignment="1">
      <alignment horizontal="center" vertical="center"/>
    </xf>
    <xf numFmtId="164" fontId="13" fillId="0" borderId="1" xfId="1" applyNumberFormat="1" applyFont="1" applyFill="1" applyBorder="1" applyAlignment="1">
      <alignment horizontal="center"/>
    </xf>
    <xf numFmtId="0" fontId="16" fillId="0" borderId="0" xfId="0" applyFont="1" applyFill="1" applyAlignment="1">
      <alignment horizontal="center"/>
    </xf>
    <xf numFmtId="0" fontId="21" fillId="21" borderId="1" xfId="0" applyFont="1" applyFill="1" applyBorder="1" applyAlignment="1">
      <alignment horizontal="right" vertical="center"/>
    </xf>
    <xf numFmtId="0" fontId="13" fillId="10" borderId="1" xfId="0" applyFont="1" applyFill="1" applyBorder="1"/>
    <xf numFmtId="172" fontId="13" fillId="0" borderId="1" xfId="5021" applyNumberFormat="1" applyFont="1" applyFill="1" applyBorder="1" applyAlignment="1">
      <alignment horizontal="right" vertical="center"/>
    </xf>
    <xf numFmtId="173" fontId="13" fillId="0" borderId="1" xfId="5021" applyNumberFormat="1" applyFont="1" applyFill="1" applyBorder="1" applyAlignment="1">
      <alignment horizontal="right" vertical="center"/>
    </xf>
    <xf numFmtId="0" fontId="49" fillId="21" borderId="17" xfId="1" applyFont="1" applyFill="1" applyBorder="1"/>
    <xf numFmtId="0" fontId="13" fillId="21" borderId="1" xfId="1" applyFont="1" applyFill="1" applyBorder="1" applyAlignment="1">
      <alignment horizontal="center" vertical="center" wrapText="1"/>
    </xf>
    <xf numFmtId="169" fontId="13" fillId="21" borderId="1" xfId="5069" applyNumberFormat="1" applyFont="1" applyFill="1" applyBorder="1" applyAlignment="1">
      <alignment horizontal="right" vertical="center"/>
    </xf>
    <xf numFmtId="0" fontId="16" fillId="0" borderId="0" xfId="0" applyFont="1" applyBorder="1" applyAlignment="1">
      <alignment horizontal="right"/>
    </xf>
    <xf numFmtId="0" fontId="13" fillId="0" borderId="0" xfId="1" applyFill="1" applyAlignment="1">
      <alignment horizontal="left"/>
    </xf>
    <xf numFmtId="0" fontId="0" fillId="0" borderId="0" xfId="0" applyBorder="1" applyAlignment="1">
      <alignment horizontal="center"/>
    </xf>
    <xf numFmtId="0" fontId="49" fillId="0" borderId="0" xfId="1" applyFont="1" applyFill="1" applyBorder="1" applyAlignment="1">
      <alignment horizontal="left"/>
    </xf>
    <xf numFmtId="0" fontId="13" fillId="0" borderId="0" xfId="1" applyFill="1" applyAlignment="1">
      <alignment horizontal="left"/>
    </xf>
    <xf numFmtId="0" fontId="45" fillId="0" borderId="18" xfId="0" applyFont="1" applyBorder="1" applyAlignment="1">
      <alignment horizontal="left"/>
    </xf>
    <xf numFmtId="0" fontId="45" fillId="0" borderId="0" xfId="1" applyFont="1" applyFill="1" applyBorder="1" applyAlignment="1">
      <alignment horizontal="left"/>
    </xf>
    <xf numFmtId="0" fontId="45" fillId="0" borderId="0" xfId="0" applyFont="1" applyAlignment="1">
      <alignment horizontal="left"/>
    </xf>
    <xf numFmtId="0" fontId="0" fillId="0" borderId="1" xfId="0" applyFill="1" applyBorder="1" applyAlignment="1">
      <alignment horizontal="center"/>
    </xf>
    <xf numFmtId="0" fontId="13" fillId="0" borderId="0" xfId="1" applyFont="1" applyFill="1" applyBorder="1" applyAlignment="1">
      <alignment horizontal="left" vertical="center" wrapText="1"/>
    </xf>
    <xf numFmtId="169" fontId="13" fillId="0" borderId="0" xfId="5021" applyNumberFormat="1" applyFont="1" applyFill="1" applyBorder="1" applyAlignment="1">
      <alignment horizontal="right" vertical="center"/>
    </xf>
    <xf numFmtId="169" fontId="13" fillId="0" borderId="0" xfId="5021" applyNumberFormat="1" applyFont="1" applyFill="1" applyBorder="1" applyAlignment="1">
      <alignment horizontal="center" vertical="center"/>
    </xf>
    <xf numFmtId="3" fontId="13" fillId="0" borderId="0" xfId="0" applyNumberFormat="1" applyFont="1" applyFill="1" applyBorder="1" applyAlignment="1">
      <alignment horizontal="center"/>
    </xf>
    <xf numFmtId="170" fontId="13" fillId="0" borderId="0" xfId="1" applyNumberFormat="1" applyFont="1" applyFill="1" applyBorder="1" applyAlignment="1">
      <alignment horizontal="center" wrapText="1"/>
    </xf>
    <xf numFmtId="0" fontId="45" fillId="0" borderId="0" xfId="0" applyFont="1" applyFill="1" applyAlignment="1">
      <alignment horizontal="left"/>
    </xf>
    <xf numFmtId="0" fontId="45" fillId="0" borderId="18" xfId="0" applyFont="1" applyFill="1" applyBorder="1" applyAlignment="1">
      <alignment horizontal="left"/>
    </xf>
    <xf numFmtId="1" fontId="13" fillId="26" borderId="1" xfId="1" applyNumberFormat="1" applyFont="1" applyFill="1" applyBorder="1" applyAlignment="1">
      <alignment horizontal="center"/>
    </xf>
    <xf numFmtId="1" fontId="13" fillId="26" borderId="1" xfId="0" applyNumberFormat="1" applyFont="1" applyFill="1" applyBorder="1" applyAlignment="1">
      <alignment horizontal="center"/>
    </xf>
    <xf numFmtId="1" fontId="13" fillId="8" borderId="1" xfId="1" quotePrefix="1" applyNumberFormat="1" applyFont="1" applyFill="1" applyBorder="1" applyAlignment="1">
      <alignment horizontal="center"/>
    </xf>
    <xf numFmtId="0" fontId="16" fillId="0" borderId="0" xfId="0" applyFont="1" applyBorder="1" applyAlignment="1">
      <alignment horizontal="right"/>
    </xf>
    <xf numFmtId="0" fontId="16" fillId="0" borderId="0" xfId="0" applyFont="1" applyBorder="1" applyAlignment="1">
      <alignment horizontal="right"/>
    </xf>
    <xf numFmtId="0" fontId="0" fillId="0" borderId="0" xfId="0" applyBorder="1" applyAlignment="1">
      <alignment horizontal="center"/>
    </xf>
    <xf numFmtId="0" fontId="16" fillId="27" borderId="0" xfId="0" applyFont="1" applyFill="1" applyBorder="1" applyAlignment="1">
      <alignment horizontal="right"/>
    </xf>
    <xf numFmtId="0" fontId="16" fillId="27" borderId="0" xfId="0" applyFont="1" applyFill="1" applyAlignment="1">
      <alignment horizontal="center"/>
    </xf>
    <xf numFmtId="0" fontId="13" fillId="0" borderId="0" xfId="0" applyFont="1" applyAlignment="1">
      <alignment wrapText="1"/>
    </xf>
    <xf numFmtId="0" fontId="0" fillId="0" borderId="0" xfId="0" applyAlignment="1">
      <alignment wrapText="1"/>
    </xf>
    <xf numFmtId="0" fontId="0" fillId="0" borderId="0" xfId="0" applyBorder="1" applyAlignment="1">
      <alignment horizontal="left"/>
    </xf>
    <xf numFmtId="0" fontId="13" fillId="0" borderId="0" xfId="1" applyFill="1" applyAlignment="1">
      <alignment horizontal="left"/>
    </xf>
    <xf numFmtId="0" fontId="45" fillId="0" borderId="16" xfId="0" applyFont="1" applyBorder="1" applyAlignment="1">
      <alignment horizontal="left" wrapText="1"/>
    </xf>
    <xf numFmtId="0" fontId="45" fillId="0" borderId="12" xfId="0" applyFont="1" applyBorder="1" applyAlignment="1">
      <alignment horizontal="left" wrapText="1"/>
    </xf>
    <xf numFmtId="0" fontId="45" fillId="0" borderId="0" xfId="1" applyFont="1" applyBorder="1" applyAlignment="1">
      <alignment horizontal="left"/>
    </xf>
    <xf numFmtId="0" fontId="45" fillId="0" borderId="0" xfId="0" applyFont="1" applyBorder="1" applyAlignment="1">
      <alignment horizontal="left"/>
    </xf>
    <xf numFmtId="0" fontId="45" fillId="0" borderId="18" xfId="0" applyFont="1" applyBorder="1" applyAlignment="1">
      <alignment horizontal="left"/>
    </xf>
    <xf numFmtId="0" fontId="45" fillId="6" borderId="0" xfId="1" applyFont="1" applyFill="1" applyBorder="1" applyAlignment="1">
      <alignment horizontal="left"/>
    </xf>
    <xf numFmtId="0" fontId="45" fillId="6" borderId="0" xfId="0" applyFont="1" applyFill="1" applyBorder="1" applyAlignment="1">
      <alignment horizontal="left"/>
    </xf>
    <xf numFmtId="0" fontId="45" fillId="6" borderId="18" xfId="0" applyFont="1" applyFill="1" applyBorder="1" applyAlignment="1">
      <alignment horizontal="left"/>
    </xf>
    <xf numFmtId="0" fontId="45" fillId="0" borderId="0" xfId="1" applyFont="1" applyBorder="1" applyAlignment="1">
      <alignment horizontal="left" wrapText="1"/>
    </xf>
    <xf numFmtId="0" fontId="45" fillId="0" borderId="0" xfId="0" applyFont="1" applyBorder="1" applyAlignment="1">
      <alignment horizontal="left" wrapText="1"/>
    </xf>
    <xf numFmtId="0" fontId="45" fillId="0" borderId="18" xfId="0" applyFont="1" applyBorder="1" applyAlignment="1">
      <alignment horizontal="left" wrapText="1"/>
    </xf>
    <xf numFmtId="0" fontId="45" fillId="0" borderId="0" xfId="1" applyFont="1" applyFill="1" applyBorder="1" applyAlignment="1">
      <alignment horizontal="left"/>
    </xf>
    <xf numFmtId="0" fontId="45" fillId="0" borderId="13" xfId="0" applyFont="1" applyFill="1" applyBorder="1" applyAlignment="1">
      <alignment wrapText="1"/>
    </xf>
    <xf numFmtId="0" fontId="45" fillId="0" borderId="10" xfId="0" applyFont="1" applyBorder="1" applyAlignment="1">
      <alignment wrapText="1"/>
    </xf>
    <xf numFmtId="0" fontId="45" fillId="0" borderId="9" xfId="0" applyFont="1" applyBorder="1" applyAlignment="1">
      <alignment wrapText="1"/>
    </xf>
    <xf numFmtId="0" fontId="45" fillId="0" borderId="0" xfId="0" applyFont="1" applyAlignment="1">
      <alignment horizontal="left"/>
    </xf>
    <xf numFmtId="0" fontId="53" fillId="0" borderId="0" xfId="0" applyFont="1" applyAlignment="1">
      <alignment wrapText="1"/>
    </xf>
    <xf numFmtId="0" fontId="0" fillId="0" borderId="0" xfId="0" applyAlignment="1"/>
    <xf numFmtId="0" fontId="0" fillId="0" borderId="18" xfId="0" applyBorder="1" applyAlignment="1"/>
    <xf numFmtId="0" fontId="45" fillId="0" borderId="10" xfId="0" applyFont="1" applyFill="1" applyBorder="1" applyAlignment="1">
      <alignment wrapText="1"/>
    </xf>
    <xf numFmtId="0" fontId="45" fillId="0" borderId="9" xfId="0" applyFont="1" applyFill="1" applyBorder="1" applyAlignment="1">
      <alignment wrapText="1"/>
    </xf>
    <xf numFmtId="0" fontId="45" fillId="0" borderId="16" xfId="1" applyFont="1" applyBorder="1" applyAlignment="1">
      <alignment horizontal="left" vertical="center" wrapText="1"/>
    </xf>
    <xf numFmtId="0" fontId="45" fillId="0" borderId="16" xfId="0" applyFont="1" applyBorder="1" applyAlignment="1">
      <alignment horizontal="left" vertical="center" wrapText="1"/>
    </xf>
    <xf numFmtId="0" fontId="45" fillId="0" borderId="12" xfId="0" applyFont="1" applyBorder="1" applyAlignment="1">
      <alignment horizontal="left" vertical="center" wrapText="1"/>
    </xf>
    <xf numFmtId="0" fontId="45" fillId="0" borderId="0" xfId="1" applyFont="1" applyBorder="1" applyAlignment="1">
      <alignment horizontal="left" vertical="center" wrapText="1"/>
    </xf>
    <xf numFmtId="0" fontId="45" fillId="0" borderId="0" xfId="0" applyFont="1" applyBorder="1" applyAlignment="1">
      <alignment horizontal="left" vertical="center" wrapText="1"/>
    </xf>
    <xf numFmtId="0" fontId="45" fillId="0" borderId="18" xfId="0" applyFont="1" applyBorder="1" applyAlignment="1">
      <alignment horizontal="left" vertical="center" wrapText="1"/>
    </xf>
    <xf numFmtId="0" fontId="45" fillId="0" borderId="0" xfId="1" applyFont="1" applyFill="1" applyBorder="1" applyAlignment="1">
      <alignment horizontal="left" vertical="center" wrapText="1"/>
    </xf>
    <xf numFmtId="0" fontId="13" fillId="23" borderId="0" xfId="0" applyFont="1" applyFill="1" applyAlignment="1">
      <alignment wrapText="1"/>
    </xf>
    <xf numFmtId="0" fontId="0" fillId="23" borderId="0" xfId="0" applyFill="1" applyAlignment="1">
      <alignment wrapText="1"/>
    </xf>
    <xf numFmtId="0" fontId="49" fillId="0" borderId="10" xfId="0" applyFont="1" applyBorder="1" applyAlignment="1">
      <alignment horizontal="left"/>
    </xf>
    <xf numFmtId="0" fontId="49" fillId="0" borderId="9" xfId="0" applyFont="1" applyBorder="1" applyAlignment="1">
      <alignment horizontal="left"/>
    </xf>
    <xf numFmtId="0" fontId="45" fillId="0" borderId="17" xfId="0" applyFont="1" applyFill="1" applyBorder="1" applyAlignment="1">
      <alignment wrapText="1"/>
    </xf>
    <xf numFmtId="0" fontId="45" fillId="0" borderId="0" xfId="0" applyFont="1" applyFill="1" applyBorder="1" applyAlignment="1">
      <alignment wrapText="1"/>
    </xf>
    <xf numFmtId="0" fontId="45" fillId="0" borderId="18" xfId="0" applyFont="1" applyFill="1" applyBorder="1" applyAlignment="1">
      <alignment wrapText="1"/>
    </xf>
    <xf numFmtId="0" fontId="49" fillId="0" borderId="0" xfId="1" applyFont="1" applyBorder="1" applyAlignment="1">
      <alignment wrapText="1"/>
    </xf>
    <xf numFmtId="0" fontId="49" fillId="0" borderId="0" xfId="0" applyFont="1" applyBorder="1" applyAlignment="1">
      <alignment wrapText="1"/>
    </xf>
    <xf numFmtId="0" fontId="49" fillId="0" borderId="18" xfId="0" applyFont="1" applyBorder="1" applyAlignment="1">
      <alignment wrapText="1"/>
    </xf>
    <xf numFmtId="0" fontId="49" fillId="21" borderId="0" xfId="1" applyFont="1" applyFill="1" applyBorder="1" applyAlignment="1">
      <alignment wrapText="1"/>
    </xf>
    <xf numFmtId="0" fontId="49" fillId="21" borderId="0" xfId="0" applyFont="1" applyFill="1" applyBorder="1" applyAlignment="1">
      <alignment wrapText="1"/>
    </xf>
    <xf numFmtId="0" fontId="49" fillId="21" borderId="18" xfId="0" applyFont="1" applyFill="1" applyBorder="1" applyAlignment="1">
      <alignment wrapText="1"/>
    </xf>
    <xf numFmtId="0" fontId="49" fillId="0" borderId="0" xfId="1" applyFont="1" applyFill="1" applyBorder="1" applyAlignment="1">
      <alignment horizontal="left"/>
    </xf>
    <xf numFmtId="0" fontId="0" fillId="0" borderId="0" xfId="0" applyFill="1" applyBorder="1" applyAlignment="1">
      <alignment horizontal="left"/>
    </xf>
    <xf numFmtId="0" fontId="0" fillId="0" borderId="18" xfId="0" applyFill="1" applyBorder="1" applyAlignment="1">
      <alignment horizontal="left"/>
    </xf>
    <xf numFmtId="0" fontId="0" fillId="0" borderId="18" xfId="0" applyBorder="1" applyAlignment="1">
      <alignment wrapText="1"/>
    </xf>
    <xf numFmtId="0" fontId="0" fillId="0" borderId="0" xfId="0" applyBorder="1" applyAlignment="1">
      <alignment horizontal="center"/>
    </xf>
    <xf numFmtId="0" fontId="49" fillId="0" borderId="16" xfId="0" applyFont="1" applyBorder="1" applyAlignment="1">
      <alignment wrapText="1"/>
    </xf>
    <xf numFmtId="0" fontId="49" fillId="0" borderId="12" xfId="0" applyFont="1" applyBorder="1" applyAlignment="1">
      <alignment wrapText="1"/>
    </xf>
    <xf numFmtId="0" fontId="49" fillId="0" borderId="0" xfId="1" applyFont="1" applyFill="1" applyBorder="1" applyAlignment="1">
      <alignment wrapText="1"/>
    </xf>
    <xf numFmtId="0" fontId="49" fillId="0" borderId="0" xfId="0" applyFont="1" applyFill="1" applyBorder="1" applyAlignment="1">
      <alignment wrapText="1"/>
    </xf>
    <xf numFmtId="0" fontId="49" fillId="0" borderId="18" xfId="0" applyFont="1" applyFill="1" applyBorder="1" applyAlignment="1">
      <alignment wrapText="1"/>
    </xf>
    <xf numFmtId="0" fontId="49" fillId="0" borderId="13" xfId="0" applyFont="1" applyFill="1" applyBorder="1" applyAlignment="1">
      <alignment wrapText="1"/>
    </xf>
    <xf numFmtId="0" fontId="49" fillId="0" borderId="10" xfId="0" applyFont="1" applyFill="1" applyBorder="1" applyAlignment="1">
      <alignment wrapText="1"/>
    </xf>
    <xf numFmtId="0" fontId="45" fillId="0" borderId="9" xfId="0" applyFont="1" applyFill="1" applyBorder="1" applyAlignment="1"/>
    <xf numFmtId="0" fontId="13" fillId="0" borderId="0" xfId="1" applyFont="1" applyAlignment="1">
      <alignment horizontal="left" wrapText="1"/>
    </xf>
    <xf numFmtId="0" fontId="49" fillId="0" borderId="16" xfId="1" applyFont="1" applyBorder="1" applyAlignment="1">
      <alignment horizontal="left"/>
    </xf>
    <xf numFmtId="0" fontId="49" fillId="0" borderId="16" xfId="0" applyFont="1" applyBorder="1" applyAlignment="1">
      <alignment horizontal="left"/>
    </xf>
    <xf numFmtId="0" fontId="49" fillId="0" borderId="12" xfId="0" applyFont="1" applyBorder="1" applyAlignment="1">
      <alignment horizontal="left"/>
    </xf>
    <xf numFmtId="0" fontId="49" fillId="0" borderId="0" xfId="1" applyFont="1" applyBorder="1" applyAlignment="1">
      <alignment horizontal="left"/>
    </xf>
    <xf numFmtId="0" fontId="49" fillId="0" borderId="0" xfId="0" applyFont="1" applyBorder="1" applyAlignment="1">
      <alignment horizontal="left"/>
    </xf>
    <xf numFmtId="0" fontId="49" fillId="0" borderId="18" xfId="0" applyFont="1" applyBorder="1" applyAlignment="1">
      <alignment horizontal="left"/>
    </xf>
    <xf numFmtId="0" fontId="49" fillId="0" borderId="0" xfId="1" applyFont="1" applyBorder="1" applyAlignment="1">
      <alignment horizontal="left" wrapText="1"/>
    </xf>
    <xf numFmtId="0" fontId="49" fillId="0" borderId="0" xfId="0" applyFont="1" applyBorder="1" applyAlignment="1">
      <alignment horizontal="left" wrapText="1"/>
    </xf>
    <xf numFmtId="0" fontId="49" fillId="0" borderId="18" xfId="0" applyFont="1" applyBorder="1" applyAlignment="1">
      <alignment horizontal="left" wrapText="1"/>
    </xf>
    <xf numFmtId="0" fontId="49" fillId="0" borderId="0" xfId="1" applyFont="1" applyFill="1" applyBorder="1" applyAlignment="1">
      <alignment horizontal="left" wrapText="1"/>
    </xf>
    <xf numFmtId="0" fontId="45" fillId="0" borderId="0" xfId="0" applyFont="1" applyFill="1" applyAlignment="1">
      <alignment horizontal="left"/>
    </xf>
    <xf numFmtId="0" fontId="45" fillId="0" borderId="18" xfId="0" applyFont="1" applyFill="1" applyBorder="1" applyAlignment="1">
      <alignment horizontal="left"/>
    </xf>
    <xf numFmtId="0" fontId="47" fillId="0" borderId="16" xfId="1" applyFont="1" applyFill="1" applyBorder="1" applyAlignment="1">
      <alignment horizontal="left"/>
    </xf>
    <xf numFmtId="0" fontId="45" fillId="0" borderId="16" xfId="0" applyFont="1" applyBorder="1" applyAlignment="1">
      <alignment horizontal="left"/>
    </xf>
    <xf numFmtId="0" fontId="45" fillId="0" borderId="12" xfId="0" applyFont="1" applyBorder="1" applyAlignment="1">
      <alignment horizontal="left"/>
    </xf>
    <xf numFmtId="0" fontId="47" fillId="0" borderId="0" xfId="1" applyFont="1" applyFill="1" applyBorder="1" applyAlignment="1">
      <alignment horizontal="left" wrapText="1"/>
    </xf>
    <xf numFmtId="0" fontId="45" fillId="0" borderId="0" xfId="0" applyFont="1" applyFill="1" applyBorder="1" applyAlignment="1">
      <alignment horizontal="left" wrapText="1"/>
    </xf>
    <xf numFmtId="0" fontId="45" fillId="0" borderId="18" xfId="0" applyFont="1" applyFill="1" applyBorder="1" applyAlignment="1">
      <alignment horizontal="left" wrapText="1"/>
    </xf>
    <xf numFmtId="0" fontId="47" fillId="0" borderId="0" xfId="0" applyFont="1" applyFill="1" applyBorder="1" applyAlignment="1">
      <alignment horizontal="left" wrapText="1"/>
    </xf>
    <xf numFmtId="0" fontId="47" fillId="0" borderId="13" xfId="0" applyFont="1" applyFill="1" applyBorder="1" applyAlignment="1">
      <alignment wrapText="1"/>
    </xf>
    <xf numFmtId="0" fontId="47" fillId="0" borderId="0" xfId="1" applyFont="1" applyFill="1" applyBorder="1" applyAlignment="1">
      <alignment horizontal="left"/>
    </xf>
    <xf numFmtId="0" fontId="47" fillId="0" borderId="0" xfId="0" applyFont="1" applyBorder="1" applyAlignment="1">
      <alignment horizontal="left"/>
    </xf>
    <xf numFmtId="0" fontId="47" fillId="0" borderId="0" xfId="1" applyFont="1" applyBorder="1" applyAlignment="1">
      <alignment horizontal="left" wrapText="1"/>
    </xf>
    <xf numFmtId="0" fontId="0" fillId="0" borderId="0" xfId="0" applyAlignment="1">
      <alignment horizontal="left" wrapText="1"/>
    </xf>
    <xf numFmtId="0" fontId="0" fillId="0" borderId="18" xfId="0" applyBorder="1" applyAlignment="1">
      <alignment horizontal="left" wrapText="1"/>
    </xf>
    <xf numFmtId="0" fontId="47" fillId="0" borderId="0" xfId="1" applyFont="1" applyBorder="1" applyAlignment="1">
      <alignment horizontal="left"/>
    </xf>
    <xf numFmtId="0" fontId="47" fillId="19" borderId="0" xfId="1" applyFont="1" applyFill="1" applyBorder="1" applyAlignment="1">
      <alignment horizontal="left"/>
    </xf>
    <xf numFmtId="0" fontId="45" fillId="0" borderId="16" xfId="1" applyFont="1" applyBorder="1" applyAlignment="1">
      <alignment horizontal="left" wrapText="1"/>
    </xf>
    <xf numFmtId="0" fontId="46" fillId="0" borderId="0" xfId="0" applyFont="1" applyBorder="1" applyAlignment="1">
      <alignment horizontal="left" wrapText="1"/>
    </xf>
    <xf numFmtId="0" fontId="0" fillId="0" borderId="0" xfId="0" applyFill="1" applyAlignment="1">
      <alignment horizontal="left" wrapText="1"/>
    </xf>
    <xf numFmtId="0" fontId="0" fillId="0" borderId="18" xfId="0" applyFill="1" applyBorder="1" applyAlignment="1">
      <alignment horizontal="left" wrapText="1"/>
    </xf>
    <xf numFmtId="0" fontId="45" fillId="0" borderId="10" xfId="0" applyFont="1" applyBorder="1" applyAlignment="1">
      <alignment horizontal="left"/>
    </xf>
    <xf numFmtId="0" fontId="45" fillId="0" borderId="9" xfId="0" applyFont="1" applyBorder="1" applyAlignment="1">
      <alignment horizontal="left"/>
    </xf>
    <xf numFmtId="0" fontId="45" fillId="0" borderId="16" xfId="3" applyFont="1" applyFill="1" applyBorder="1" applyAlignment="1">
      <alignment horizontal="left"/>
    </xf>
    <xf numFmtId="0" fontId="45" fillId="0" borderId="0" xfId="1" applyFont="1" applyFill="1" applyBorder="1" applyAlignment="1">
      <alignment horizontal="left" wrapText="1"/>
    </xf>
    <xf numFmtId="0" fontId="45" fillId="0" borderId="16" xfId="3" applyFont="1" applyFill="1" applyBorder="1" applyAlignment="1">
      <alignment horizontal="left" wrapText="1"/>
    </xf>
    <xf numFmtId="0" fontId="45" fillId="0" borderId="10" xfId="1" applyFont="1" applyFill="1" applyBorder="1" applyAlignment="1">
      <alignment horizontal="left" wrapText="1"/>
    </xf>
    <xf numFmtId="0" fontId="45" fillId="0" borderId="10" xfId="0" applyFont="1" applyBorder="1" applyAlignment="1">
      <alignment horizontal="left" wrapText="1"/>
    </xf>
    <xf numFmtId="0" fontId="45" fillId="0" borderId="9" xfId="0" applyFont="1" applyBorder="1" applyAlignment="1">
      <alignment horizontal="left" wrapText="1"/>
    </xf>
    <xf numFmtId="0" fontId="50" fillId="2" borderId="1" xfId="2" applyFont="1" applyFill="1" applyBorder="1" applyAlignment="1">
      <alignment horizontal="left" vertical="center"/>
    </xf>
    <xf numFmtId="0" fontId="13" fillId="3" borderId="1" xfId="2" applyFont="1" applyFill="1" applyBorder="1" applyAlignment="1">
      <alignment horizontal="left"/>
    </xf>
    <xf numFmtId="0" fontId="0" fillId="0" borderId="0" xfId="0" applyAlignment="1">
      <alignment horizontal="left"/>
    </xf>
    <xf numFmtId="0" fontId="45" fillId="0" borderId="10" xfId="1" applyFont="1" applyFill="1" applyBorder="1" applyAlignment="1">
      <alignment horizontal="left"/>
    </xf>
    <xf numFmtId="0" fontId="45" fillId="0" borderId="0" xfId="1" applyFont="1" applyFill="1" applyBorder="1" applyAlignment="1">
      <alignment horizontal="left" wrapText="1" shrinkToFit="1"/>
    </xf>
    <xf numFmtId="0" fontId="45" fillId="0" borderId="0" xfId="0" applyFont="1" applyBorder="1" applyAlignment="1">
      <alignment horizontal="left" wrapText="1" shrinkToFit="1"/>
    </xf>
    <xf numFmtId="0" fontId="45" fillId="0" borderId="18" xfId="0" applyFont="1" applyBorder="1" applyAlignment="1">
      <alignment horizontal="left" wrapText="1" shrinkToFit="1"/>
    </xf>
  </cellXfs>
  <cellStyles count="5125">
    <cellStyle name="2x indented GHG Textfiels" xfId="5025"/>
    <cellStyle name="5x indented GHG Textfiels" xfId="5026"/>
    <cellStyle name="5x indented GHG Textfiels 2" xfId="5027"/>
    <cellStyle name="AggblueBoldCels" xfId="5028"/>
    <cellStyle name="AggblueCels" xfId="5029"/>
    <cellStyle name="AggBoldCells" xfId="5030"/>
    <cellStyle name="AggCels" xfId="5031"/>
    <cellStyle name="AggGreen" xfId="5032"/>
    <cellStyle name="AggGreen12" xfId="5033"/>
    <cellStyle name="AggOrange" xfId="5034"/>
    <cellStyle name="AggOrange9" xfId="5035"/>
    <cellStyle name="AggOrangeLB_2x" xfId="5036"/>
    <cellStyle name="AggOrangeLBorder" xfId="5037"/>
    <cellStyle name="AggOrangeRBorder" xfId="5038"/>
    <cellStyle name="Bold GHG Numbers (0.00)" xfId="5063"/>
    <cellStyle name="Comma 2" xfId="9"/>
    <cellStyle name="Comma 3" xfId="1289"/>
    <cellStyle name="Comma 4" xfId="5013"/>
    <cellStyle name="Comma 5" xfId="8"/>
    <cellStyle name="Comma0" xfId="22"/>
    <cellStyle name="Comma0 2" xfId="66"/>
    <cellStyle name="Comma0 3" xfId="2532"/>
    <cellStyle name="Constants" xfId="5039"/>
    <cellStyle name="Currency0" xfId="67"/>
    <cellStyle name="Currency0 2" xfId="2533"/>
    <cellStyle name="CustomCellsOrange" xfId="5040"/>
    <cellStyle name="CustomizationCells" xfId="5041"/>
    <cellStyle name="CustomizationGreenCells" xfId="5042"/>
    <cellStyle name="Date" xfId="68"/>
    <cellStyle name="Date 2" xfId="2534"/>
    <cellStyle name="Dezimal 2" xfId="5064"/>
    <cellStyle name="DocBox_EmptyRow" xfId="5043"/>
    <cellStyle name="Empty_B_border" xfId="5044"/>
    <cellStyle name="Fixed" xfId="69"/>
    <cellStyle name="Fixed 2" xfId="2535"/>
    <cellStyle name="Heading 1 2" xfId="70"/>
    <cellStyle name="Heading 1 3" xfId="2536"/>
    <cellStyle name="Heading 2 2" xfId="71"/>
    <cellStyle name="Heading 2 3" xfId="2537"/>
    <cellStyle name="Headline" xfId="5045"/>
    <cellStyle name="Hyperlink 2" xfId="23"/>
    <cellStyle name="InputCells" xfId="5046"/>
    <cellStyle name="InputCells12" xfId="5047"/>
    <cellStyle name="IntCells" xfId="5048"/>
    <cellStyle name="Komma" xfId="5021" builtinId="3"/>
    <cellStyle name="Komma 2" xfId="5"/>
    <cellStyle name="Komma 3" xfId="5069"/>
    <cellStyle name="KP_thin_border_dark_grey" xfId="5049"/>
    <cellStyle name="Navadno 2" xfId="5096"/>
    <cellStyle name="Normal 10" xfId="18"/>
    <cellStyle name="Normal 10 2" xfId="266"/>
    <cellStyle name="Normal 10 2 2" xfId="1099"/>
    <cellStyle name="Normal 10 2 2 2" xfId="2341"/>
    <cellStyle name="Normal 10 2 2 2 2" xfId="4825"/>
    <cellStyle name="Normal 10 2 2 3" xfId="3588"/>
    <cellStyle name="Normal 10 2 3" xfId="681"/>
    <cellStyle name="Normal 10 2 3 2" xfId="1923"/>
    <cellStyle name="Normal 10 2 3 2 2" xfId="4407"/>
    <cellStyle name="Normal 10 2 3 3" xfId="3170"/>
    <cellStyle name="Normal 10 2 4" xfId="1515"/>
    <cellStyle name="Normal 10 2 4 2" xfId="3999"/>
    <cellStyle name="Normal 10 2 5" xfId="2762"/>
    <cellStyle name="Normal 10 3" xfId="46"/>
    <cellStyle name="Normal 10 3 2" xfId="5070"/>
    <cellStyle name="Normal 10 3 3" xfId="5108"/>
    <cellStyle name="Normal 10 4" xfId="878"/>
    <cellStyle name="Normal 10 4 2" xfId="2120"/>
    <cellStyle name="Normal 10 4 2 2" xfId="4604"/>
    <cellStyle name="Normal 10 4 3" xfId="3367"/>
    <cellStyle name="Normal 10 5" xfId="1294"/>
    <cellStyle name="Normal 10 5 2" xfId="3778"/>
    <cellStyle name="Normal 10 6" xfId="2541"/>
    <cellStyle name="Normal 11" xfId="31"/>
    <cellStyle name="Normal 11 10" xfId="5071"/>
    <cellStyle name="Normal 11 11" xfId="5101"/>
    <cellStyle name="Normal 11 2" xfId="57"/>
    <cellStyle name="Normal 11 2 2" xfId="100"/>
    <cellStyle name="Normal 11 2 2 2" xfId="202"/>
    <cellStyle name="Normal 11 2 2 2 2" xfId="413"/>
    <cellStyle name="Normal 11 2 2 2 2 2" xfId="1239"/>
    <cellStyle name="Normal 11 2 2 2 2 2 2" xfId="2481"/>
    <cellStyle name="Normal 11 2 2 2 2 2 2 2" xfId="4965"/>
    <cellStyle name="Normal 11 2 2 2 2 2 3" xfId="3728"/>
    <cellStyle name="Normal 11 2 2 2 2 3" xfId="829"/>
    <cellStyle name="Normal 11 2 2 2 2 3 2" xfId="2071"/>
    <cellStyle name="Normal 11 2 2 2 2 3 2 2" xfId="4555"/>
    <cellStyle name="Normal 11 2 2 2 2 3 3" xfId="3318"/>
    <cellStyle name="Normal 11 2 2 2 2 4" xfId="1655"/>
    <cellStyle name="Normal 11 2 2 2 2 4 2" xfId="4139"/>
    <cellStyle name="Normal 11 2 2 2 2 5" xfId="2902"/>
    <cellStyle name="Normal 11 2 2 2 3" xfId="1036"/>
    <cellStyle name="Normal 11 2 2 2 3 2" xfId="2278"/>
    <cellStyle name="Normal 11 2 2 2 3 2 2" xfId="4762"/>
    <cellStyle name="Normal 11 2 2 2 3 3" xfId="3525"/>
    <cellStyle name="Normal 11 2 2 2 4" xfId="617"/>
    <cellStyle name="Normal 11 2 2 2 4 2" xfId="1859"/>
    <cellStyle name="Normal 11 2 2 2 4 2 2" xfId="4343"/>
    <cellStyle name="Normal 11 2 2 2 4 3" xfId="3106"/>
    <cellStyle name="Normal 11 2 2 2 5" xfId="1452"/>
    <cellStyle name="Normal 11 2 2 2 5 2" xfId="3936"/>
    <cellStyle name="Normal 11 2 2 2 6" xfId="2699"/>
    <cellStyle name="Normal 11 2 2 3" xfId="312"/>
    <cellStyle name="Normal 11 2 2 3 2" xfId="1138"/>
    <cellStyle name="Normal 11 2 2 3 2 2" xfId="2380"/>
    <cellStyle name="Normal 11 2 2 3 2 2 2" xfId="4864"/>
    <cellStyle name="Normal 11 2 2 3 2 3" xfId="3627"/>
    <cellStyle name="Normal 11 2 2 3 3" xfId="727"/>
    <cellStyle name="Normal 11 2 2 3 3 2" xfId="1969"/>
    <cellStyle name="Normal 11 2 2 3 3 2 2" xfId="4453"/>
    <cellStyle name="Normal 11 2 2 3 3 3" xfId="3216"/>
    <cellStyle name="Normal 11 2 2 3 4" xfId="1554"/>
    <cellStyle name="Normal 11 2 2 3 4 2" xfId="4038"/>
    <cellStyle name="Normal 11 2 2 3 5" xfId="2801"/>
    <cellStyle name="Normal 11 2 2 4" xfId="934"/>
    <cellStyle name="Normal 11 2 2 4 2" xfId="2176"/>
    <cellStyle name="Normal 11 2 2 4 2 2" xfId="4660"/>
    <cellStyle name="Normal 11 2 2 4 3" xfId="3423"/>
    <cellStyle name="Normal 11 2 2 5" xfId="515"/>
    <cellStyle name="Normal 11 2 2 5 2" xfId="1757"/>
    <cellStyle name="Normal 11 2 2 5 2 2" xfId="4241"/>
    <cellStyle name="Normal 11 2 2 5 3" xfId="3004"/>
    <cellStyle name="Normal 11 2 2 6" xfId="1350"/>
    <cellStyle name="Normal 11 2 2 6 2" xfId="3834"/>
    <cellStyle name="Normal 11 2 2 7" xfId="2597"/>
    <cellStyle name="Normal 11 2 3" xfId="131"/>
    <cellStyle name="Normal 11 2 3 2" xfId="233"/>
    <cellStyle name="Normal 11 2 3 2 2" xfId="444"/>
    <cellStyle name="Normal 11 2 3 2 2 2" xfId="1270"/>
    <cellStyle name="Normal 11 2 3 2 2 2 2" xfId="2512"/>
    <cellStyle name="Normal 11 2 3 2 2 2 2 2" xfId="4996"/>
    <cellStyle name="Normal 11 2 3 2 2 2 3" xfId="3759"/>
    <cellStyle name="Normal 11 2 3 2 2 3" xfId="860"/>
    <cellStyle name="Normal 11 2 3 2 2 3 2" xfId="2102"/>
    <cellStyle name="Normal 11 2 3 2 2 3 2 2" xfId="4586"/>
    <cellStyle name="Normal 11 2 3 2 2 3 3" xfId="3349"/>
    <cellStyle name="Normal 11 2 3 2 2 4" xfId="1686"/>
    <cellStyle name="Normal 11 2 3 2 2 4 2" xfId="4170"/>
    <cellStyle name="Normal 11 2 3 2 2 5" xfId="2933"/>
    <cellStyle name="Normal 11 2 3 2 3" xfId="1067"/>
    <cellStyle name="Normal 11 2 3 2 3 2" xfId="2309"/>
    <cellStyle name="Normal 11 2 3 2 3 2 2" xfId="4793"/>
    <cellStyle name="Normal 11 2 3 2 3 3" xfId="3556"/>
    <cellStyle name="Normal 11 2 3 2 4" xfId="648"/>
    <cellStyle name="Normal 11 2 3 2 4 2" xfId="1890"/>
    <cellStyle name="Normal 11 2 3 2 4 2 2" xfId="4374"/>
    <cellStyle name="Normal 11 2 3 2 4 3" xfId="3137"/>
    <cellStyle name="Normal 11 2 3 2 5" xfId="1483"/>
    <cellStyle name="Normal 11 2 3 2 5 2" xfId="3967"/>
    <cellStyle name="Normal 11 2 3 2 6" xfId="2730"/>
    <cellStyle name="Normal 11 2 3 3" xfId="343"/>
    <cellStyle name="Normal 11 2 3 3 2" xfId="1169"/>
    <cellStyle name="Normal 11 2 3 3 2 2" xfId="2411"/>
    <cellStyle name="Normal 11 2 3 3 2 2 2" xfId="4895"/>
    <cellStyle name="Normal 11 2 3 3 2 3" xfId="3658"/>
    <cellStyle name="Normal 11 2 3 3 3" xfId="758"/>
    <cellStyle name="Normal 11 2 3 3 3 2" xfId="2000"/>
    <cellStyle name="Normal 11 2 3 3 3 2 2" xfId="4484"/>
    <cellStyle name="Normal 11 2 3 3 3 3" xfId="3247"/>
    <cellStyle name="Normal 11 2 3 3 4" xfId="1585"/>
    <cellStyle name="Normal 11 2 3 3 4 2" xfId="4069"/>
    <cellStyle name="Normal 11 2 3 3 5" xfId="2832"/>
    <cellStyle name="Normal 11 2 3 4" xfId="965"/>
    <cellStyle name="Normal 11 2 3 4 2" xfId="2207"/>
    <cellStyle name="Normal 11 2 3 4 2 2" xfId="4691"/>
    <cellStyle name="Normal 11 2 3 4 3" xfId="3454"/>
    <cellStyle name="Normal 11 2 3 5" xfId="546"/>
    <cellStyle name="Normal 11 2 3 5 2" xfId="1788"/>
    <cellStyle name="Normal 11 2 3 5 2 2" xfId="4272"/>
    <cellStyle name="Normal 11 2 3 5 3" xfId="3035"/>
    <cellStyle name="Normal 11 2 3 6" xfId="1381"/>
    <cellStyle name="Normal 11 2 3 6 2" xfId="3865"/>
    <cellStyle name="Normal 11 2 3 7" xfId="2628"/>
    <cellStyle name="Normal 11 2 4" xfId="170"/>
    <cellStyle name="Normal 11 2 4 2" xfId="381"/>
    <cellStyle name="Normal 11 2 4 2 2" xfId="1207"/>
    <cellStyle name="Normal 11 2 4 2 2 2" xfId="2449"/>
    <cellStyle name="Normal 11 2 4 2 2 2 2" xfId="4933"/>
    <cellStyle name="Normal 11 2 4 2 2 3" xfId="3696"/>
    <cellStyle name="Normal 11 2 4 2 3" xfId="797"/>
    <cellStyle name="Normal 11 2 4 2 3 2" xfId="2039"/>
    <cellStyle name="Normal 11 2 4 2 3 2 2" xfId="4523"/>
    <cellStyle name="Normal 11 2 4 2 3 3" xfId="3286"/>
    <cellStyle name="Normal 11 2 4 2 4" xfId="1623"/>
    <cellStyle name="Normal 11 2 4 2 4 2" xfId="4107"/>
    <cellStyle name="Normal 11 2 4 2 5" xfId="2870"/>
    <cellStyle name="Normal 11 2 4 3" xfId="1004"/>
    <cellStyle name="Normal 11 2 4 3 2" xfId="2246"/>
    <cellStyle name="Normal 11 2 4 3 2 2" xfId="4730"/>
    <cellStyle name="Normal 11 2 4 3 3" xfId="3493"/>
    <cellStyle name="Normal 11 2 4 4" xfId="585"/>
    <cellStyle name="Normal 11 2 4 4 2" xfId="1827"/>
    <cellStyle name="Normal 11 2 4 4 2 2" xfId="4311"/>
    <cellStyle name="Normal 11 2 4 4 3" xfId="3074"/>
    <cellStyle name="Normal 11 2 4 5" xfId="1420"/>
    <cellStyle name="Normal 11 2 4 5 2" xfId="3904"/>
    <cellStyle name="Normal 11 2 4 6" xfId="2667"/>
    <cellStyle name="Normal 11 2 5" xfId="281"/>
    <cellStyle name="Normal 11 2 5 2" xfId="1107"/>
    <cellStyle name="Normal 11 2 5 2 2" xfId="2349"/>
    <cellStyle name="Normal 11 2 5 2 2 2" xfId="4833"/>
    <cellStyle name="Normal 11 2 5 2 3" xfId="3596"/>
    <cellStyle name="Normal 11 2 5 3" xfId="695"/>
    <cellStyle name="Normal 11 2 5 3 2" xfId="1937"/>
    <cellStyle name="Normal 11 2 5 3 2 2" xfId="4421"/>
    <cellStyle name="Normal 11 2 5 3 3" xfId="3184"/>
    <cellStyle name="Normal 11 2 5 4" xfId="1523"/>
    <cellStyle name="Normal 11 2 5 4 2" xfId="4007"/>
    <cellStyle name="Normal 11 2 5 5" xfId="2770"/>
    <cellStyle name="Normal 11 2 6" xfId="902"/>
    <cellStyle name="Normal 11 2 6 2" xfId="2144"/>
    <cellStyle name="Normal 11 2 6 2 2" xfId="4628"/>
    <cellStyle name="Normal 11 2 6 3" xfId="3391"/>
    <cellStyle name="Normal 11 2 7" xfId="483"/>
    <cellStyle name="Normal 11 2 7 2" xfId="1725"/>
    <cellStyle name="Normal 11 2 7 2 2" xfId="4209"/>
    <cellStyle name="Normal 11 2 7 3" xfId="2972"/>
    <cellStyle name="Normal 11 2 8" xfId="1318"/>
    <cellStyle name="Normal 11 2 8 2" xfId="3802"/>
    <cellStyle name="Normal 11 2 9" xfId="2565"/>
    <cellStyle name="Normal 11 3" xfId="78"/>
    <cellStyle name="Normal 11 3 2" xfId="181"/>
    <cellStyle name="Normal 11 3 2 2" xfId="392"/>
    <cellStyle name="Normal 11 3 2 2 2" xfId="1218"/>
    <cellStyle name="Normal 11 3 2 2 2 2" xfId="2460"/>
    <cellStyle name="Normal 11 3 2 2 2 2 2" xfId="4944"/>
    <cellStyle name="Normal 11 3 2 2 2 3" xfId="3707"/>
    <cellStyle name="Normal 11 3 2 2 3" xfId="808"/>
    <cellStyle name="Normal 11 3 2 2 3 2" xfId="2050"/>
    <cellStyle name="Normal 11 3 2 2 3 2 2" xfId="4534"/>
    <cellStyle name="Normal 11 3 2 2 3 3" xfId="3297"/>
    <cellStyle name="Normal 11 3 2 2 4" xfId="1634"/>
    <cellStyle name="Normal 11 3 2 2 4 2" xfId="4118"/>
    <cellStyle name="Normal 11 3 2 2 5" xfId="2881"/>
    <cellStyle name="Normal 11 3 2 3" xfId="1015"/>
    <cellStyle name="Normal 11 3 2 3 2" xfId="2257"/>
    <cellStyle name="Normal 11 3 2 3 2 2" xfId="4741"/>
    <cellStyle name="Normal 11 3 2 3 3" xfId="3504"/>
    <cellStyle name="Normal 11 3 2 4" xfId="596"/>
    <cellStyle name="Normal 11 3 2 4 2" xfId="1838"/>
    <cellStyle name="Normal 11 3 2 4 2 2" xfId="4322"/>
    <cellStyle name="Normal 11 3 2 4 3" xfId="3085"/>
    <cellStyle name="Normal 11 3 2 5" xfId="1431"/>
    <cellStyle name="Normal 11 3 2 5 2" xfId="3915"/>
    <cellStyle name="Normal 11 3 2 6" xfId="2678"/>
    <cellStyle name="Normal 11 3 3" xfId="291"/>
    <cellStyle name="Normal 11 3 3 2" xfId="1117"/>
    <cellStyle name="Normal 11 3 3 2 2" xfId="2359"/>
    <cellStyle name="Normal 11 3 3 2 2 2" xfId="4843"/>
    <cellStyle name="Normal 11 3 3 2 3" xfId="3606"/>
    <cellStyle name="Normal 11 3 3 3" xfId="706"/>
    <cellStyle name="Normal 11 3 3 3 2" xfId="1948"/>
    <cellStyle name="Normal 11 3 3 3 2 2" xfId="4432"/>
    <cellStyle name="Normal 11 3 3 3 3" xfId="3195"/>
    <cellStyle name="Normal 11 3 3 4" xfId="1533"/>
    <cellStyle name="Normal 11 3 3 4 2" xfId="4017"/>
    <cellStyle name="Normal 11 3 3 5" xfId="2780"/>
    <cellStyle name="Normal 11 3 4" xfId="913"/>
    <cellStyle name="Normal 11 3 4 2" xfId="2155"/>
    <cellStyle name="Normal 11 3 4 2 2" xfId="4639"/>
    <cellStyle name="Normal 11 3 4 3" xfId="3402"/>
    <cellStyle name="Normal 11 3 5" xfId="494"/>
    <cellStyle name="Normal 11 3 5 2" xfId="1736"/>
    <cellStyle name="Normal 11 3 5 2 2" xfId="4220"/>
    <cellStyle name="Normal 11 3 5 3" xfId="2983"/>
    <cellStyle name="Normal 11 3 6" xfId="1329"/>
    <cellStyle name="Normal 11 3 6 2" xfId="3813"/>
    <cellStyle name="Normal 11 3 7" xfId="2576"/>
    <cellStyle name="Normal 11 4" xfId="115"/>
    <cellStyle name="Normal 11 4 2" xfId="217"/>
    <cellStyle name="Normal 11 4 2 2" xfId="428"/>
    <cellStyle name="Normal 11 4 2 2 2" xfId="1254"/>
    <cellStyle name="Normal 11 4 2 2 2 2" xfId="2496"/>
    <cellStyle name="Normal 11 4 2 2 2 2 2" xfId="4980"/>
    <cellStyle name="Normal 11 4 2 2 2 3" xfId="3743"/>
    <cellStyle name="Normal 11 4 2 2 3" xfId="844"/>
    <cellStyle name="Normal 11 4 2 2 3 2" xfId="2086"/>
    <cellStyle name="Normal 11 4 2 2 3 2 2" xfId="4570"/>
    <cellStyle name="Normal 11 4 2 2 3 3" xfId="3333"/>
    <cellStyle name="Normal 11 4 2 2 4" xfId="1670"/>
    <cellStyle name="Normal 11 4 2 2 4 2" xfId="4154"/>
    <cellStyle name="Normal 11 4 2 2 5" xfId="2917"/>
    <cellStyle name="Normal 11 4 2 3" xfId="1051"/>
    <cellStyle name="Normal 11 4 2 3 2" xfId="2293"/>
    <cellStyle name="Normal 11 4 2 3 2 2" xfId="4777"/>
    <cellStyle name="Normal 11 4 2 3 3" xfId="3540"/>
    <cellStyle name="Normal 11 4 2 4" xfId="632"/>
    <cellStyle name="Normal 11 4 2 4 2" xfId="1874"/>
    <cellStyle name="Normal 11 4 2 4 2 2" xfId="4358"/>
    <cellStyle name="Normal 11 4 2 4 3" xfId="3121"/>
    <cellStyle name="Normal 11 4 2 5" xfId="1467"/>
    <cellStyle name="Normal 11 4 2 5 2" xfId="3951"/>
    <cellStyle name="Normal 11 4 2 6" xfId="2714"/>
    <cellStyle name="Normal 11 4 3" xfId="327"/>
    <cellStyle name="Normal 11 4 3 2" xfId="1153"/>
    <cellStyle name="Normal 11 4 3 2 2" xfId="2395"/>
    <cellStyle name="Normal 11 4 3 2 2 2" xfId="4879"/>
    <cellStyle name="Normal 11 4 3 2 3" xfId="3642"/>
    <cellStyle name="Normal 11 4 3 3" xfId="742"/>
    <cellStyle name="Normal 11 4 3 3 2" xfId="1984"/>
    <cellStyle name="Normal 11 4 3 3 2 2" xfId="4468"/>
    <cellStyle name="Normal 11 4 3 3 3" xfId="3231"/>
    <cellStyle name="Normal 11 4 3 4" xfId="1569"/>
    <cellStyle name="Normal 11 4 3 4 2" xfId="4053"/>
    <cellStyle name="Normal 11 4 3 5" xfId="2816"/>
    <cellStyle name="Normal 11 4 4" xfId="949"/>
    <cellStyle name="Normal 11 4 4 2" xfId="2191"/>
    <cellStyle name="Normal 11 4 4 2 2" xfId="4675"/>
    <cellStyle name="Normal 11 4 4 3" xfId="3438"/>
    <cellStyle name="Normal 11 4 5" xfId="530"/>
    <cellStyle name="Normal 11 4 5 2" xfId="1772"/>
    <cellStyle name="Normal 11 4 5 2 2" xfId="4256"/>
    <cellStyle name="Normal 11 4 5 3" xfId="3019"/>
    <cellStyle name="Normal 11 4 6" xfId="1365"/>
    <cellStyle name="Normal 11 4 6 2" xfId="3849"/>
    <cellStyle name="Normal 11 4 7" xfId="2612"/>
    <cellStyle name="Normal 11 5" xfId="154"/>
    <cellStyle name="Normal 11 5 2" xfId="365"/>
    <cellStyle name="Normal 11 5 2 2" xfId="1191"/>
    <cellStyle name="Normal 11 5 2 2 2" xfId="2433"/>
    <cellStyle name="Normal 11 5 2 2 2 2" xfId="4917"/>
    <cellStyle name="Normal 11 5 2 2 3" xfId="3680"/>
    <cellStyle name="Normal 11 5 2 3" xfId="781"/>
    <cellStyle name="Normal 11 5 2 3 2" xfId="2023"/>
    <cellStyle name="Normal 11 5 2 3 2 2" xfId="4507"/>
    <cellStyle name="Normal 11 5 2 3 3" xfId="3270"/>
    <cellStyle name="Normal 11 5 2 4" xfId="1607"/>
    <cellStyle name="Normal 11 5 2 4 2" xfId="4091"/>
    <cellStyle name="Normal 11 5 2 5" xfId="2854"/>
    <cellStyle name="Normal 11 5 3" xfId="988"/>
    <cellStyle name="Normal 11 5 3 2" xfId="2230"/>
    <cellStyle name="Normal 11 5 3 2 2" xfId="4714"/>
    <cellStyle name="Normal 11 5 3 3" xfId="3477"/>
    <cellStyle name="Normal 11 5 4" xfId="569"/>
    <cellStyle name="Normal 11 5 4 2" xfId="1811"/>
    <cellStyle name="Normal 11 5 4 2 2" xfId="4295"/>
    <cellStyle name="Normal 11 5 4 3" xfId="3058"/>
    <cellStyle name="Normal 11 5 5" xfId="1404"/>
    <cellStyle name="Normal 11 5 5 2" xfId="3888"/>
    <cellStyle name="Normal 11 5 6" xfId="2651"/>
    <cellStyle name="Normal 11 6" xfId="257"/>
    <cellStyle name="Normal 11 6 2" xfId="1091"/>
    <cellStyle name="Normal 11 6 2 2" xfId="2333"/>
    <cellStyle name="Normal 11 6 2 2 2" xfId="4817"/>
    <cellStyle name="Normal 11 6 2 3" xfId="3580"/>
    <cellStyle name="Normal 11 6 3" xfId="673"/>
    <cellStyle name="Normal 11 6 3 2" xfId="1915"/>
    <cellStyle name="Normal 11 6 3 2 2" xfId="4399"/>
    <cellStyle name="Normal 11 6 3 3" xfId="3162"/>
    <cellStyle name="Normal 11 6 4" xfId="1507"/>
    <cellStyle name="Normal 11 6 4 2" xfId="3991"/>
    <cellStyle name="Normal 11 6 5" xfId="2754"/>
    <cellStyle name="Normal 11 7" xfId="269"/>
    <cellStyle name="Normal 11 7 2" xfId="5072"/>
    <cellStyle name="Normal 11 7 3" xfId="5112"/>
    <cellStyle name="Normal 11 8" xfId="47"/>
    <cellStyle name="Normal 11 8 2" xfId="893"/>
    <cellStyle name="Normal 11 8 2 2" xfId="2135"/>
    <cellStyle name="Normal 11 8 2 2 2" xfId="4619"/>
    <cellStyle name="Normal 11 8 2 3" xfId="3382"/>
    <cellStyle name="Normal 11 8 3" xfId="686"/>
    <cellStyle name="Normal 11 8 3 2" xfId="1928"/>
    <cellStyle name="Normal 11 8 3 2 2" xfId="4412"/>
    <cellStyle name="Normal 11 8 3 3" xfId="3175"/>
    <cellStyle name="Normal 11 8 4" xfId="1309"/>
    <cellStyle name="Normal 11 8 4 2" xfId="3793"/>
    <cellStyle name="Normal 11 8 5" xfId="2556"/>
    <cellStyle name="Normal 11 9" xfId="467"/>
    <cellStyle name="Normal 11 9 2" xfId="1709"/>
    <cellStyle name="Normal 11 9 2 2" xfId="4193"/>
    <cellStyle name="Normal 11 9 3" xfId="2956"/>
    <cellStyle name="Normal 12" xfId="32"/>
    <cellStyle name="Normal 12 2" xfId="5073"/>
    <cellStyle name="Normal 12 3" xfId="5102"/>
    <cellStyle name="Normal 13" xfId="38"/>
    <cellStyle name="Normal 13 10" xfId="49"/>
    <cellStyle name="Normal 13 10 2" xfId="894"/>
    <cellStyle name="Normal 13 10 2 2" xfId="2136"/>
    <cellStyle name="Normal 13 10 2 2 2" xfId="4620"/>
    <cellStyle name="Normal 13 10 2 3" xfId="3383"/>
    <cellStyle name="Normal 13 10 3" xfId="687"/>
    <cellStyle name="Normal 13 10 3 2" xfId="1929"/>
    <cellStyle name="Normal 13 10 3 2 2" xfId="4413"/>
    <cellStyle name="Normal 13 10 3 3" xfId="3176"/>
    <cellStyle name="Normal 13 10 4" xfId="1310"/>
    <cellStyle name="Normal 13 10 4 2" xfId="3794"/>
    <cellStyle name="Normal 13 10 5" xfId="2557"/>
    <cellStyle name="Normal 13 11" xfId="475"/>
    <cellStyle name="Normal 13 11 2" xfId="1717"/>
    <cellStyle name="Normal 13 11 2 2" xfId="4201"/>
    <cellStyle name="Normal 13 11 3" xfId="2964"/>
    <cellStyle name="Normal 13 12" xfId="5074"/>
    <cellStyle name="Normal 13 13" xfId="5105"/>
    <cellStyle name="Normal 13 2" xfId="73"/>
    <cellStyle name="Normal 13 3" xfId="65"/>
    <cellStyle name="Normal 13 4" xfId="92"/>
    <cellStyle name="Normal 13 4 2" xfId="194"/>
    <cellStyle name="Normal 13 4 2 2" xfId="405"/>
    <cellStyle name="Normal 13 4 2 2 2" xfId="1231"/>
    <cellStyle name="Normal 13 4 2 2 2 2" xfId="2473"/>
    <cellStyle name="Normal 13 4 2 2 2 2 2" xfId="4957"/>
    <cellStyle name="Normal 13 4 2 2 2 3" xfId="3720"/>
    <cellStyle name="Normal 13 4 2 2 3" xfId="821"/>
    <cellStyle name="Normal 13 4 2 2 3 2" xfId="2063"/>
    <cellStyle name="Normal 13 4 2 2 3 2 2" xfId="4547"/>
    <cellStyle name="Normal 13 4 2 2 3 3" xfId="3310"/>
    <cellStyle name="Normal 13 4 2 2 4" xfId="1647"/>
    <cellStyle name="Normal 13 4 2 2 4 2" xfId="4131"/>
    <cellStyle name="Normal 13 4 2 2 5" xfId="2894"/>
    <cellStyle name="Normal 13 4 2 3" xfId="1028"/>
    <cellStyle name="Normal 13 4 2 3 2" xfId="2270"/>
    <cellStyle name="Normal 13 4 2 3 2 2" xfId="4754"/>
    <cellStyle name="Normal 13 4 2 3 3" xfId="3517"/>
    <cellStyle name="Normal 13 4 2 4" xfId="609"/>
    <cellStyle name="Normal 13 4 2 4 2" xfId="1851"/>
    <cellStyle name="Normal 13 4 2 4 2 2" xfId="4335"/>
    <cellStyle name="Normal 13 4 2 4 3" xfId="3098"/>
    <cellStyle name="Normal 13 4 2 5" xfId="1444"/>
    <cellStyle name="Normal 13 4 2 5 2" xfId="3928"/>
    <cellStyle name="Normal 13 4 2 6" xfId="2691"/>
    <cellStyle name="Normal 13 4 3" xfId="304"/>
    <cellStyle name="Normal 13 4 3 2" xfId="1130"/>
    <cellStyle name="Normal 13 4 3 2 2" xfId="2372"/>
    <cellStyle name="Normal 13 4 3 2 2 2" xfId="4856"/>
    <cellStyle name="Normal 13 4 3 2 3" xfId="3619"/>
    <cellStyle name="Normal 13 4 3 3" xfId="719"/>
    <cellStyle name="Normal 13 4 3 3 2" xfId="1961"/>
    <cellStyle name="Normal 13 4 3 3 2 2" xfId="4445"/>
    <cellStyle name="Normal 13 4 3 3 3" xfId="3208"/>
    <cellStyle name="Normal 13 4 3 4" xfId="1546"/>
    <cellStyle name="Normal 13 4 3 4 2" xfId="4030"/>
    <cellStyle name="Normal 13 4 3 5" xfId="2793"/>
    <cellStyle name="Normal 13 4 4" xfId="926"/>
    <cellStyle name="Normal 13 4 4 2" xfId="2168"/>
    <cellStyle name="Normal 13 4 4 2 2" xfId="4652"/>
    <cellStyle name="Normal 13 4 4 3" xfId="3415"/>
    <cellStyle name="Normal 13 4 5" xfId="507"/>
    <cellStyle name="Normal 13 4 5 2" xfId="1749"/>
    <cellStyle name="Normal 13 4 5 2 2" xfId="4233"/>
    <cellStyle name="Normal 13 4 5 3" xfId="2996"/>
    <cellStyle name="Normal 13 4 6" xfId="1342"/>
    <cellStyle name="Normal 13 4 6 2" xfId="3826"/>
    <cellStyle name="Normal 13 4 7" xfId="2589"/>
    <cellStyle name="Normal 13 5" xfId="123"/>
    <cellStyle name="Normal 13 5 2" xfId="225"/>
    <cellStyle name="Normal 13 5 2 2" xfId="436"/>
    <cellStyle name="Normal 13 5 2 2 2" xfId="1262"/>
    <cellStyle name="Normal 13 5 2 2 2 2" xfId="2504"/>
    <cellStyle name="Normal 13 5 2 2 2 2 2" xfId="4988"/>
    <cellStyle name="Normal 13 5 2 2 2 3" xfId="3751"/>
    <cellStyle name="Normal 13 5 2 2 3" xfId="852"/>
    <cellStyle name="Normal 13 5 2 2 3 2" xfId="2094"/>
    <cellStyle name="Normal 13 5 2 2 3 2 2" xfId="4578"/>
    <cellStyle name="Normal 13 5 2 2 3 3" xfId="3341"/>
    <cellStyle name="Normal 13 5 2 2 4" xfId="1678"/>
    <cellStyle name="Normal 13 5 2 2 4 2" xfId="4162"/>
    <cellStyle name="Normal 13 5 2 2 5" xfId="2925"/>
    <cellStyle name="Normal 13 5 2 3" xfId="1059"/>
    <cellStyle name="Normal 13 5 2 3 2" xfId="2301"/>
    <cellStyle name="Normal 13 5 2 3 2 2" xfId="4785"/>
    <cellStyle name="Normal 13 5 2 3 3" xfId="3548"/>
    <cellStyle name="Normal 13 5 2 4" xfId="640"/>
    <cellStyle name="Normal 13 5 2 4 2" xfId="1882"/>
    <cellStyle name="Normal 13 5 2 4 2 2" xfId="4366"/>
    <cellStyle name="Normal 13 5 2 4 3" xfId="3129"/>
    <cellStyle name="Normal 13 5 2 5" xfId="1475"/>
    <cellStyle name="Normal 13 5 2 5 2" xfId="3959"/>
    <cellStyle name="Normal 13 5 2 6" xfId="2722"/>
    <cellStyle name="Normal 13 5 3" xfId="335"/>
    <cellStyle name="Normal 13 5 3 2" xfId="1161"/>
    <cellStyle name="Normal 13 5 3 2 2" xfId="2403"/>
    <cellStyle name="Normal 13 5 3 2 2 2" xfId="4887"/>
    <cellStyle name="Normal 13 5 3 2 3" xfId="3650"/>
    <cellStyle name="Normal 13 5 3 3" xfId="750"/>
    <cellStyle name="Normal 13 5 3 3 2" xfId="1992"/>
    <cellStyle name="Normal 13 5 3 3 2 2" xfId="4476"/>
    <cellStyle name="Normal 13 5 3 3 3" xfId="3239"/>
    <cellStyle name="Normal 13 5 3 4" xfId="1577"/>
    <cellStyle name="Normal 13 5 3 4 2" xfId="4061"/>
    <cellStyle name="Normal 13 5 3 5" xfId="2824"/>
    <cellStyle name="Normal 13 5 4" xfId="957"/>
    <cellStyle name="Normal 13 5 4 2" xfId="2199"/>
    <cellStyle name="Normal 13 5 4 2 2" xfId="4683"/>
    <cellStyle name="Normal 13 5 4 3" xfId="3446"/>
    <cellStyle name="Normal 13 5 5" xfId="538"/>
    <cellStyle name="Normal 13 5 5 2" xfId="1780"/>
    <cellStyle name="Normal 13 5 5 2 2" xfId="4264"/>
    <cellStyle name="Normal 13 5 5 3" xfId="3027"/>
    <cellStyle name="Normal 13 5 6" xfId="1373"/>
    <cellStyle name="Normal 13 5 6 2" xfId="3857"/>
    <cellStyle name="Normal 13 5 7" xfId="2620"/>
    <cellStyle name="Normal 13 6" xfId="162"/>
    <cellStyle name="Normal 13 6 2" xfId="373"/>
    <cellStyle name="Normal 13 6 2 2" xfId="1199"/>
    <cellStyle name="Normal 13 6 2 2 2" xfId="2441"/>
    <cellStyle name="Normal 13 6 2 2 2 2" xfId="4925"/>
    <cellStyle name="Normal 13 6 2 2 3" xfId="3688"/>
    <cellStyle name="Normal 13 6 2 3" xfId="789"/>
    <cellStyle name="Normal 13 6 2 3 2" xfId="2031"/>
    <cellStyle name="Normal 13 6 2 3 2 2" xfId="4515"/>
    <cellStyle name="Normal 13 6 2 3 3" xfId="3278"/>
    <cellStyle name="Normal 13 6 2 4" xfId="1615"/>
    <cellStyle name="Normal 13 6 2 4 2" xfId="4099"/>
    <cellStyle name="Normal 13 6 2 5" xfId="2862"/>
    <cellStyle name="Normal 13 6 3" xfId="996"/>
    <cellStyle name="Normal 13 6 3 2" xfId="2238"/>
    <cellStyle name="Normal 13 6 3 2 2" xfId="4722"/>
    <cellStyle name="Normal 13 6 3 3" xfId="3485"/>
    <cellStyle name="Normal 13 6 4" xfId="577"/>
    <cellStyle name="Normal 13 6 4 2" xfId="1819"/>
    <cellStyle name="Normal 13 6 4 2 2" xfId="4303"/>
    <cellStyle name="Normal 13 6 4 3" xfId="3066"/>
    <cellStyle name="Normal 13 6 5" xfId="1412"/>
    <cellStyle name="Normal 13 6 5 2" xfId="3896"/>
    <cellStyle name="Normal 13 6 6" xfId="2659"/>
    <cellStyle name="Normal 13 7" xfId="248"/>
    <cellStyle name="Normal 13 7 2" xfId="459"/>
    <cellStyle name="Normal 13 7 2 2" xfId="1285"/>
    <cellStyle name="Normal 13 7 2 2 2" xfId="2527"/>
    <cellStyle name="Normal 13 7 2 2 2 2" xfId="5011"/>
    <cellStyle name="Normal 13 7 2 2 3" xfId="3774"/>
    <cellStyle name="Normal 13 7 2 3" xfId="875"/>
    <cellStyle name="Normal 13 7 2 3 2" xfId="2117"/>
    <cellStyle name="Normal 13 7 2 3 2 2" xfId="4601"/>
    <cellStyle name="Normal 13 7 2 3 3" xfId="3364"/>
    <cellStyle name="Normal 13 7 2 4" xfId="1701"/>
    <cellStyle name="Normal 13 7 2 4 2" xfId="4185"/>
    <cellStyle name="Normal 13 7 2 5" xfId="2948"/>
    <cellStyle name="Normal 13 7 3" xfId="1082"/>
    <cellStyle name="Normal 13 7 3 2" xfId="2324"/>
    <cellStyle name="Normal 13 7 3 2 2" xfId="4808"/>
    <cellStyle name="Normal 13 7 3 3" xfId="3571"/>
    <cellStyle name="Normal 13 7 4" xfId="663"/>
    <cellStyle name="Normal 13 7 4 2" xfId="1905"/>
    <cellStyle name="Normal 13 7 4 2 2" xfId="4389"/>
    <cellStyle name="Normal 13 7 4 3" xfId="3152"/>
    <cellStyle name="Normal 13 7 5" xfId="1498"/>
    <cellStyle name="Normal 13 7 5 2" xfId="3982"/>
    <cellStyle name="Normal 13 7 6" xfId="2745"/>
    <cellStyle name="Normal 13 8" xfId="265"/>
    <cellStyle name="Normal 13 8 2" xfId="1286"/>
    <cellStyle name="Normal 13 9" xfId="272"/>
    <cellStyle name="Normal 13 9 2" xfId="5075"/>
    <cellStyle name="Normal 13 9 3" xfId="5115"/>
    <cellStyle name="Normal 14" xfId="39"/>
    <cellStyle name="Normal 14 2" xfId="241"/>
    <cellStyle name="Normal 14 2 2" xfId="452"/>
    <cellStyle name="Normal 14 2 2 2" xfId="1278"/>
    <cellStyle name="Normal 14 2 2 2 2" xfId="2520"/>
    <cellStyle name="Normal 14 2 2 2 2 2" xfId="5004"/>
    <cellStyle name="Normal 14 2 2 2 3" xfId="3767"/>
    <cellStyle name="Normal 14 2 2 3" xfId="868"/>
    <cellStyle name="Normal 14 2 2 3 2" xfId="2110"/>
    <cellStyle name="Normal 14 2 2 3 2 2" xfId="4594"/>
    <cellStyle name="Normal 14 2 2 3 3" xfId="3357"/>
    <cellStyle name="Normal 14 2 2 4" xfId="1694"/>
    <cellStyle name="Normal 14 2 2 4 2" xfId="4178"/>
    <cellStyle name="Normal 14 2 2 5" xfId="2941"/>
    <cellStyle name="Normal 14 2 3" xfId="1075"/>
    <cellStyle name="Normal 14 2 3 2" xfId="2317"/>
    <cellStyle name="Normal 14 2 3 2 2" xfId="4801"/>
    <cellStyle name="Normal 14 2 3 3" xfId="3564"/>
    <cellStyle name="Normal 14 2 4" xfId="656"/>
    <cellStyle name="Normal 14 2 4 2" xfId="1898"/>
    <cellStyle name="Normal 14 2 4 2 2" xfId="4382"/>
    <cellStyle name="Normal 14 2 4 3" xfId="3145"/>
    <cellStyle name="Normal 14 2 5" xfId="1491"/>
    <cellStyle name="Normal 14 2 5 2" xfId="3975"/>
    <cellStyle name="Normal 14 2 6" xfId="2738"/>
    <cellStyle name="Normal 14 3" xfId="273"/>
    <cellStyle name="Normal 14 3 2" xfId="5077"/>
    <cellStyle name="Normal 14 3 3" xfId="5116"/>
    <cellStyle name="Normal 14 4" xfId="139"/>
    <cellStyle name="Normal 14 4 2" xfId="973"/>
    <cellStyle name="Normal 14 4 2 2" xfId="2215"/>
    <cellStyle name="Normal 14 4 2 2 2" xfId="4699"/>
    <cellStyle name="Normal 14 4 2 3" xfId="3462"/>
    <cellStyle name="Normal 14 4 3" xfId="766"/>
    <cellStyle name="Normal 14 4 3 2" xfId="2008"/>
    <cellStyle name="Normal 14 4 3 2 2" xfId="4492"/>
    <cellStyle name="Normal 14 4 3 3" xfId="3255"/>
    <cellStyle name="Normal 14 4 4" xfId="1389"/>
    <cellStyle name="Normal 14 4 4 2" xfId="3873"/>
    <cellStyle name="Normal 14 4 5" xfId="2636"/>
    <cellStyle name="Normal 14 5" xfId="554"/>
    <cellStyle name="Normal 14 5 2" xfId="1796"/>
    <cellStyle name="Normal 14 5 2 2" xfId="4280"/>
    <cellStyle name="Normal 14 5 3" xfId="3043"/>
    <cellStyle name="Normal 14 6" xfId="5076"/>
    <cellStyle name="Normal 14 7" xfId="5106"/>
    <cellStyle name="Normal 15" xfId="43"/>
    <cellStyle name="Normal 15 2" xfId="5078"/>
    <cellStyle name="Normal 15 3" xfId="5107"/>
    <cellStyle name="Normal 16" xfId="146"/>
    <cellStyle name="Normal 16 2" xfId="357"/>
    <cellStyle name="Normal 16 2 2" xfId="1183"/>
    <cellStyle name="Normal 16 2 2 2" xfId="2425"/>
    <cellStyle name="Normal 16 2 2 2 2" xfId="4909"/>
    <cellStyle name="Normal 16 2 2 3" xfId="3672"/>
    <cellStyle name="Normal 16 2 3" xfId="773"/>
    <cellStyle name="Normal 16 2 3 2" xfId="2015"/>
    <cellStyle name="Normal 16 2 3 2 2" xfId="4499"/>
    <cellStyle name="Normal 16 2 3 3" xfId="3262"/>
    <cellStyle name="Normal 16 2 4" xfId="1599"/>
    <cellStyle name="Normal 16 2 4 2" xfId="4083"/>
    <cellStyle name="Normal 16 2 5" xfId="2846"/>
    <cellStyle name="Normal 16 3" xfId="980"/>
    <cellStyle name="Normal 16 3 2" xfId="2222"/>
    <cellStyle name="Normal 16 3 2 2" xfId="4706"/>
    <cellStyle name="Normal 16 3 3" xfId="3469"/>
    <cellStyle name="Normal 16 4" xfId="561"/>
    <cellStyle name="Normal 16 4 2" xfId="1803"/>
    <cellStyle name="Normal 16 4 2 2" xfId="4287"/>
    <cellStyle name="Normal 16 4 3" xfId="3050"/>
    <cellStyle name="Normal 16 5" xfId="1396"/>
    <cellStyle name="Normal 16 5 2" xfId="3880"/>
    <cellStyle name="Normal 16 6" xfId="2643"/>
    <cellStyle name="Normal 17" xfId="249"/>
    <cellStyle name="Normal 17 2" xfId="1083"/>
    <cellStyle name="Normal 17 2 2" xfId="2325"/>
    <cellStyle name="Normal 17 2 2 2" xfId="4809"/>
    <cellStyle name="Normal 17 2 3" xfId="3572"/>
    <cellStyle name="Normal 17 3" xfId="664"/>
    <cellStyle name="Normal 17 3 2" xfId="1906"/>
    <cellStyle name="Normal 17 3 2 2" xfId="4390"/>
    <cellStyle name="Normal 17 3 3" xfId="3153"/>
    <cellStyle name="Normal 17 4" xfId="1499"/>
    <cellStyle name="Normal 17 4 2" xfId="3983"/>
    <cellStyle name="Normal 17 5" xfId="2746"/>
    <cellStyle name="Normal 18" xfId="274"/>
    <cellStyle name="Normal 18 2" xfId="5079"/>
    <cellStyle name="Normal 18 3" xfId="5117"/>
    <cellStyle name="Normal 19" xfId="13"/>
    <cellStyle name="Normal 19 2" xfId="5080"/>
    <cellStyle name="Normal 19 3" xfId="5098"/>
    <cellStyle name="Normal 2" xfId="10"/>
    <cellStyle name="Normal 2 10" xfId="37"/>
    <cellStyle name="Normal 2 10 2" xfId="887"/>
    <cellStyle name="Normal 2 10 2 2" xfId="2129"/>
    <cellStyle name="Normal 2 10 2 2 2" xfId="4613"/>
    <cellStyle name="Normal 2 10 2 3" xfId="3376"/>
    <cellStyle name="Normal 2 10 3" xfId="682"/>
    <cellStyle name="Normal 2 10 3 2" xfId="1924"/>
    <cellStyle name="Normal 2 10 3 2 2" xfId="4408"/>
    <cellStyle name="Normal 2 10 3 3" xfId="3171"/>
    <cellStyle name="Normal 2 10 4" xfId="1303"/>
    <cellStyle name="Normal 2 10 4 2" xfId="3787"/>
    <cellStyle name="Normal 2 10 5" xfId="2550"/>
    <cellStyle name="Normal 2 11" xfId="460"/>
    <cellStyle name="Normal 2 11 2" xfId="1702"/>
    <cellStyle name="Normal 2 11 2 2" xfId="4186"/>
    <cellStyle name="Normal 2 11 3" xfId="2949"/>
    <cellStyle name="Normal 2 12" xfId="16"/>
    <cellStyle name="Normal 2 12 2" xfId="5081"/>
    <cellStyle name="Normal 2 12 3" xfId="5099"/>
    <cellStyle name="Normal 2 13" xfId="1290"/>
    <cellStyle name="Normal 2 14" xfId="5050"/>
    <cellStyle name="Normal 2 2" xfId="19"/>
    <cellStyle name="Normal 2 3" xfId="35"/>
    <cellStyle name="Normal 2 3 10" xfId="5082"/>
    <cellStyle name="Normal 2 3 11" xfId="5103"/>
    <cellStyle name="Normal 2 3 2" xfId="64"/>
    <cellStyle name="Normal 2 3 2 2" xfId="107"/>
    <cellStyle name="Normal 2 3 2 2 2" xfId="209"/>
    <cellStyle name="Normal 2 3 2 2 2 2" xfId="420"/>
    <cellStyle name="Normal 2 3 2 2 2 2 2" xfId="1246"/>
    <cellStyle name="Normal 2 3 2 2 2 2 2 2" xfId="2488"/>
    <cellStyle name="Normal 2 3 2 2 2 2 2 2 2" xfId="4972"/>
    <cellStyle name="Normal 2 3 2 2 2 2 2 3" xfId="3735"/>
    <cellStyle name="Normal 2 3 2 2 2 2 3" xfId="836"/>
    <cellStyle name="Normal 2 3 2 2 2 2 3 2" xfId="2078"/>
    <cellStyle name="Normal 2 3 2 2 2 2 3 2 2" xfId="4562"/>
    <cellStyle name="Normal 2 3 2 2 2 2 3 3" xfId="3325"/>
    <cellStyle name="Normal 2 3 2 2 2 2 4" xfId="1662"/>
    <cellStyle name="Normal 2 3 2 2 2 2 4 2" xfId="4146"/>
    <cellStyle name="Normal 2 3 2 2 2 2 5" xfId="2909"/>
    <cellStyle name="Normal 2 3 2 2 2 3" xfId="1043"/>
    <cellStyle name="Normal 2 3 2 2 2 3 2" xfId="2285"/>
    <cellStyle name="Normal 2 3 2 2 2 3 2 2" xfId="4769"/>
    <cellStyle name="Normal 2 3 2 2 2 3 3" xfId="3532"/>
    <cellStyle name="Normal 2 3 2 2 2 4" xfId="624"/>
    <cellStyle name="Normal 2 3 2 2 2 4 2" xfId="1866"/>
    <cellStyle name="Normal 2 3 2 2 2 4 2 2" xfId="4350"/>
    <cellStyle name="Normal 2 3 2 2 2 4 3" xfId="3113"/>
    <cellStyle name="Normal 2 3 2 2 2 5" xfId="1459"/>
    <cellStyle name="Normal 2 3 2 2 2 5 2" xfId="3943"/>
    <cellStyle name="Normal 2 3 2 2 2 6" xfId="2706"/>
    <cellStyle name="Normal 2 3 2 2 3" xfId="319"/>
    <cellStyle name="Normal 2 3 2 2 3 2" xfId="1145"/>
    <cellStyle name="Normal 2 3 2 2 3 2 2" xfId="2387"/>
    <cellStyle name="Normal 2 3 2 2 3 2 2 2" xfId="4871"/>
    <cellStyle name="Normal 2 3 2 2 3 2 3" xfId="3634"/>
    <cellStyle name="Normal 2 3 2 2 3 3" xfId="734"/>
    <cellStyle name="Normal 2 3 2 2 3 3 2" xfId="1976"/>
    <cellStyle name="Normal 2 3 2 2 3 3 2 2" xfId="4460"/>
    <cellStyle name="Normal 2 3 2 2 3 3 3" xfId="3223"/>
    <cellStyle name="Normal 2 3 2 2 3 4" xfId="1561"/>
    <cellStyle name="Normal 2 3 2 2 3 4 2" xfId="4045"/>
    <cellStyle name="Normal 2 3 2 2 3 5" xfId="2808"/>
    <cellStyle name="Normal 2 3 2 2 4" xfId="941"/>
    <cellStyle name="Normal 2 3 2 2 4 2" xfId="2183"/>
    <cellStyle name="Normal 2 3 2 2 4 2 2" xfId="4667"/>
    <cellStyle name="Normal 2 3 2 2 4 3" xfId="3430"/>
    <cellStyle name="Normal 2 3 2 2 5" xfId="522"/>
    <cellStyle name="Normal 2 3 2 2 5 2" xfId="1764"/>
    <cellStyle name="Normal 2 3 2 2 5 2 2" xfId="4248"/>
    <cellStyle name="Normal 2 3 2 2 5 3" xfId="3011"/>
    <cellStyle name="Normal 2 3 2 2 6" xfId="1357"/>
    <cellStyle name="Normal 2 3 2 2 6 2" xfId="3841"/>
    <cellStyle name="Normal 2 3 2 2 7" xfId="2604"/>
    <cellStyle name="Normal 2 3 2 3" xfId="138"/>
    <cellStyle name="Normal 2 3 2 3 2" xfId="240"/>
    <cellStyle name="Normal 2 3 2 3 2 2" xfId="451"/>
    <cellStyle name="Normal 2 3 2 3 2 2 2" xfId="1277"/>
    <cellStyle name="Normal 2 3 2 3 2 2 2 2" xfId="2519"/>
    <cellStyle name="Normal 2 3 2 3 2 2 2 2 2" xfId="5003"/>
    <cellStyle name="Normal 2 3 2 3 2 2 2 3" xfId="3766"/>
    <cellStyle name="Normal 2 3 2 3 2 2 3" xfId="867"/>
    <cellStyle name="Normal 2 3 2 3 2 2 3 2" xfId="2109"/>
    <cellStyle name="Normal 2 3 2 3 2 2 3 2 2" xfId="4593"/>
    <cellStyle name="Normal 2 3 2 3 2 2 3 3" xfId="3356"/>
    <cellStyle name="Normal 2 3 2 3 2 2 4" xfId="1693"/>
    <cellStyle name="Normal 2 3 2 3 2 2 4 2" xfId="4177"/>
    <cellStyle name="Normal 2 3 2 3 2 2 5" xfId="2940"/>
    <cellStyle name="Normal 2 3 2 3 2 3" xfId="1074"/>
    <cellStyle name="Normal 2 3 2 3 2 3 2" xfId="2316"/>
    <cellStyle name="Normal 2 3 2 3 2 3 2 2" xfId="4800"/>
    <cellStyle name="Normal 2 3 2 3 2 3 3" xfId="3563"/>
    <cellStyle name="Normal 2 3 2 3 2 4" xfId="655"/>
    <cellStyle name="Normal 2 3 2 3 2 4 2" xfId="1897"/>
    <cellStyle name="Normal 2 3 2 3 2 4 2 2" xfId="4381"/>
    <cellStyle name="Normal 2 3 2 3 2 4 3" xfId="3144"/>
    <cellStyle name="Normal 2 3 2 3 2 5" xfId="1490"/>
    <cellStyle name="Normal 2 3 2 3 2 5 2" xfId="3974"/>
    <cellStyle name="Normal 2 3 2 3 2 6" xfId="2737"/>
    <cellStyle name="Normal 2 3 2 3 3" xfId="350"/>
    <cellStyle name="Normal 2 3 2 3 3 2" xfId="1176"/>
    <cellStyle name="Normal 2 3 2 3 3 2 2" xfId="2418"/>
    <cellStyle name="Normal 2 3 2 3 3 2 2 2" xfId="4902"/>
    <cellStyle name="Normal 2 3 2 3 3 2 3" xfId="3665"/>
    <cellStyle name="Normal 2 3 2 3 3 3" xfId="765"/>
    <cellStyle name="Normal 2 3 2 3 3 3 2" xfId="2007"/>
    <cellStyle name="Normal 2 3 2 3 3 3 2 2" xfId="4491"/>
    <cellStyle name="Normal 2 3 2 3 3 3 3" xfId="3254"/>
    <cellStyle name="Normal 2 3 2 3 3 4" xfId="1592"/>
    <cellStyle name="Normal 2 3 2 3 3 4 2" xfId="4076"/>
    <cellStyle name="Normal 2 3 2 3 3 5" xfId="2839"/>
    <cellStyle name="Normal 2 3 2 3 4" xfId="972"/>
    <cellStyle name="Normal 2 3 2 3 4 2" xfId="2214"/>
    <cellStyle name="Normal 2 3 2 3 4 2 2" xfId="4698"/>
    <cellStyle name="Normal 2 3 2 3 4 3" xfId="3461"/>
    <cellStyle name="Normal 2 3 2 3 5" xfId="553"/>
    <cellStyle name="Normal 2 3 2 3 5 2" xfId="1795"/>
    <cellStyle name="Normal 2 3 2 3 5 2 2" xfId="4279"/>
    <cellStyle name="Normal 2 3 2 3 5 3" xfId="3042"/>
    <cellStyle name="Normal 2 3 2 3 6" xfId="1388"/>
    <cellStyle name="Normal 2 3 2 3 6 2" xfId="3872"/>
    <cellStyle name="Normal 2 3 2 3 7" xfId="2635"/>
    <cellStyle name="Normal 2 3 2 4" xfId="177"/>
    <cellStyle name="Normal 2 3 2 4 2" xfId="388"/>
    <cellStyle name="Normal 2 3 2 4 2 2" xfId="1214"/>
    <cellStyle name="Normal 2 3 2 4 2 2 2" xfId="2456"/>
    <cellStyle name="Normal 2 3 2 4 2 2 2 2" xfId="4940"/>
    <cellStyle name="Normal 2 3 2 4 2 2 3" xfId="3703"/>
    <cellStyle name="Normal 2 3 2 4 2 3" xfId="804"/>
    <cellStyle name="Normal 2 3 2 4 2 3 2" xfId="2046"/>
    <cellStyle name="Normal 2 3 2 4 2 3 2 2" xfId="4530"/>
    <cellStyle name="Normal 2 3 2 4 2 3 3" xfId="3293"/>
    <cellStyle name="Normal 2 3 2 4 2 4" xfId="1630"/>
    <cellStyle name="Normal 2 3 2 4 2 4 2" xfId="4114"/>
    <cellStyle name="Normal 2 3 2 4 2 5" xfId="2877"/>
    <cellStyle name="Normal 2 3 2 4 3" xfId="1011"/>
    <cellStyle name="Normal 2 3 2 4 3 2" xfId="2253"/>
    <cellStyle name="Normal 2 3 2 4 3 2 2" xfId="4737"/>
    <cellStyle name="Normal 2 3 2 4 3 3" xfId="3500"/>
    <cellStyle name="Normal 2 3 2 4 4" xfId="592"/>
    <cellStyle name="Normal 2 3 2 4 4 2" xfId="1834"/>
    <cellStyle name="Normal 2 3 2 4 4 2 2" xfId="4318"/>
    <cellStyle name="Normal 2 3 2 4 4 3" xfId="3081"/>
    <cellStyle name="Normal 2 3 2 4 5" xfId="1427"/>
    <cellStyle name="Normal 2 3 2 4 5 2" xfId="3911"/>
    <cellStyle name="Normal 2 3 2 4 6" xfId="2674"/>
    <cellStyle name="Normal 2 3 2 5" xfId="288"/>
    <cellStyle name="Normal 2 3 2 5 2" xfId="1114"/>
    <cellStyle name="Normal 2 3 2 5 2 2" xfId="2356"/>
    <cellStyle name="Normal 2 3 2 5 2 2 2" xfId="4840"/>
    <cellStyle name="Normal 2 3 2 5 2 3" xfId="3603"/>
    <cellStyle name="Normal 2 3 2 5 3" xfId="702"/>
    <cellStyle name="Normal 2 3 2 5 3 2" xfId="1944"/>
    <cellStyle name="Normal 2 3 2 5 3 2 2" xfId="4428"/>
    <cellStyle name="Normal 2 3 2 5 3 3" xfId="3191"/>
    <cellStyle name="Normal 2 3 2 5 4" xfId="1530"/>
    <cellStyle name="Normal 2 3 2 5 4 2" xfId="4014"/>
    <cellStyle name="Normal 2 3 2 5 5" xfId="2777"/>
    <cellStyle name="Normal 2 3 2 6" xfId="909"/>
    <cellStyle name="Normal 2 3 2 6 2" xfId="2151"/>
    <cellStyle name="Normal 2 3 2 6 2 2" xfId="4635"/>
    <cellStyle name="Normal 2 3 2 6 3" xfId="3398"/>
    <cellStyle name="Normal 2 3 2 7" xfId="490"/>
    <cellStyle name="Normal 2 3 2 7 2" xfId="1732"/>
    <cellStyle name="Normal 2 3 2 7 2 2" xfId="4216"/>
    <cellStyle name="Normal 2 3 2 7 3" xfId="2979"/>
    <cellStyle name="Normal 2 3 2 8" xfId="1325"/>
    <cellStyle name="Normal 2 3 2 8 2" xfId="3809"/>
    <cellStyle name="Normal 2 3 2 9" xfId="2572"/>
    <cellStyle name="Normal 2 3 3" xfId="91"/>
    <cellStyle name="Normal 2 3 3 2" xfId="193"/>
    <cellStyle name="Normal 2 3 3 2 2" xfId="404"/>
    <cellStyle name="Normal 2 3 3 2 2 2" xfId="1230"/>
    <cellStyle name="Normal 2 3 3 2 2 2 2" xfId="2472"/>
    <cellStyle name="Normal 2 3 3 2 2 2 2 2" xfId="4956"/>
    <cellStyle name="Normal 2 3 3 2 2 2 3" xfId="3719"/>
    <cellStyle name="Normal 2 3 3 2 2 3" xfId="820"/>
    <cellStyle name="Normal 2 3 3 2 2 3 2" xfId="2062"/>
    <cellStyle name="Normal 2 3 3 2 2 3 2 2" xfId="4546"/>
    <cellStyle name="Normal 2 3 3 2 2 3 3" xfId="3309"/>
    <cellStyle name="Normal 2 3 3 2 2 4" xfId="1646"/>
    <cellStyle name="Normal 2 3 3 2 2 4 2" xfId="4130"/>
    <cellStyle name="Normal 2 3 3 2 2 5" xfId="2893"/>
    <cellStyle name="Normal 2 3 3 2 3" xfId="1027"/>
    <cellStyle name="Normal 2 3 3 2 3 2" xfId="2269"/>
    <cellStyle name="Normal 2 3 3 2 3 2 2" xfId="4753"/>
    <cellStyle name="Normal 2 3 3 2 3 3" xfId="3516"/>
    <cellStyle name="Normal 2 3 3 2 4" xfId="608"/>
    <cellStyle name="Normal 2 3 3 2 4 2" xfId="1850"/>
    <cellStyle name="Normal 2 3 3 2 4 2 2" xfId="4334"/>
    <cellStyle name="Normal 2 3 3 2 4 3" xfId="3097"/>
    <cellStyle name="Normal 2 3 3 2 5" xfId="1443"/>
    <cellStyle name="Normal 2 3 3 2 5 2" xfId="3927"/>
    <cellStyle name="Normal 2 3 3 2 6" xfId="2690"/>
    <cellStyle name="Normal 2 3 3 3" xfId="303"/>
    <cellStyle name="Normal 2 3 3 3 2" xfId="1129"/>
    <cellStyle name="Normal 2 3 3 3 2 2" xfId="2371"/>
    <cellStyle name="Normal 2 3 3 3 2 2 2" xfId="4855"/>
    <cellStyle name="Normal 2 3 3 3 2 3" xfId="3618"/>
    <cellStyle name="Normal 2 3 3 3 3" xfId="718"/>
    <cellStyle name="Normal 2 3 3 3 3 2" xfId="1960"/>
    <cellStyle name="Normal 2 3 3 3 3 2 2" xfId="4444"/>
    <cellStyle name="Normal 2 3 3 3 3 3" xfId="3207"/>
    <cellStyle name="Normal 2 3 3 3 4" xfId="1545"/>
    <cellStyle name="Normal 2 3 3 3 4 2" xfId="4029"/>
    <cellStyle name="Normal 2 3 3 3 5" xfId="2792"/>
    <cellStyle name="Normal 2 3 3 4" xfId="925"/>
    <cellStyle name="Normal 2 3 3 4 2" xfId="2167"/>
    <cellStyle name="Normal 2 3 3 4 2 2" xfId="4651"/>
    <cellStyle name="Normal 2 3 3 4 3" xfId="3414"/>
    <cellStyle name="Normal 2 3 3 5" xfId="506"/>
    <cellStyle name="Normal 2 3 3 5 2" xfId="1748"/>
    <cellStyle name="Normal 2 3 3 5 2 2" xfId="4232"/>
    <cellStyle name="Normal 2 3 3 5 3" xfId="2995"/>
    <cellStyle name="Normal 2 3 3 6" xfId="1341"/>
    <cellStyle name="Normal 2 3 3 6 2" xfId="3825"/>
    <cellStyle name="Normal 2 3 3 7" xfId="2588"/>
    <cellStyle name="Normal 2 3 4" xfId="122"/>
    <cellStyle name="Normal 2 3 4 2" xfId="224"/>
    <cellStyle name="Normal 2 3 4 2 2" xfId="435"/>
    <cellStyle name="Normal 2 3 4 2 2 2" xfId="1261"/>
    <cellStyle name="Normal 2 3 4 2 2 2 2" xfId="2503"/>
    <cellStyle name="Normal 2 3 4 2 2 2 2 2" xfId="4987"/>
    <cellStyle name="Normal 2 3 4 2 2 2 3" xfId="3750"/>
    <cellStyle name="Normal 2 3 4 2 2 3" xfId="851"/>
    <cellStyle name="Normal 2 3 4 2 2 3 2" xfId="2093"/>
    <cellStyle name="Normal 2 3 4 2 2 3 2 2" xfId="4577"/>
    <cellStyle name="Normal 2 3 4 2 2 3 3" xfId="3340"/>
    <cellStyle name="Normal 2 3 4 2 2 4" xfId="1677"/>
    <cellStyle name="Normal 2 3 4 2 2 4 2" xfId="4161"/>
    <cellStyle name="Normal 2 3 4 2 2 5" xfId="2924"/>
    <cellStyle name="Normal 2 3 4 2 3" xfId="1058"/>
    <cellStyle name="Normal 2 3 4 2 3 2" xfId="2300"/>
    <cellStyle name="Normal 2 3 4 2 3 2 2" xfId="4784"/>
    <cellStyle name="Normal 2 3 4 2 3 3" xfId="3547"/>
    <cellStyle name="Normal 2 3 4 2 4" xfId="639"/>
    <cellStyle name="Normal 2 3 4 2 4 2" xfId="1881"/>
    <cellStyle name="Normal 2 3 4 2 4 2 2" xfId="4365"/>
    <cellStyle name="Normal 2 3 4 2 4 3" xfId="3128"/>
    <cellStyle name="Normal 2 3 4 2 5" xfId="1474"/>
    <cellStyle name="Normal 2 3 4 2 5 2" xfId="3958"/>
    <cellStyle name="Normal 2 3 4 2 6" xfId="2721"/>
    <cellStyle name="Normal 2 3 4 3" xfId="334"/>
    <cellStyle name="Normal 2 3 4 3 2" xfId="1160"/>
    <cellStyle name="Normal 2 3 4 3 2 2" xfId="2402"/>
    <cellStyle name="Normal 2 3 4 3 2 2 2" xfId="4886"/>
    <cellStyle name="Normal 2 3 4 3 2 3" xfId="3649"/>
    <cellStyle name="Normal 2 3 4 3 3" xfId="749"/>
    <cellStyle name="Normal 2 3 4 3 3 2" xfId="1991"/>
    <cellStyle name="Normal 2 3 4 3 3 2 2" xfId="4475"/>
    <cellStyle name="Normal 2 3 4 3 3 3" xfId="3238"/>
    <cellStyle name="Normal 2 3 4 3 4" xfId="1576"/>
    <cellStyle name="Normal 2 3 4 3 4 2" xfId="4060"/>
    <cellStyle name="Normal 2 3 4 3 5" xfId="2823"/>
    <cellStyle name="Normal 2 3 4 4" xfId="956"/>
    <cellStyle name="Normal 2 3 4 4 2" xfId="2198"/>
    <cellStyle name="Normal 2 3 4 4 2 2" xfId="4682"/>
    <cellStyle name="Normal 2 3 4 4 3" xfId="3445"/>
    <cellStyle name="Normal 2 3 4 5" xfId="537"/>
    <cellStyle name="Normal 2 3 4 5 2" xfId="1779"/>
    <cellStyle name="Normal 2 3 4 5 2 2" xfId="4263"/>
    <cellStyle name="Normal 2 3 4 5 3" xfId="3026"/>
    <cellStyle name="Normal 2 3 4 6" xfId="1372"/>
    <cellStyle name="Normal 2 3 4 6 2" xfId="3856"/>
    <cellStyle name="Normal 2 3 4 7" xfId="2619"/>
    <cellStyle name="Normal 2 3 5" xfId="161"/>
    <cellStyle name="Normal 2 3 5 2" xfId="372"/>
    <cellStyle name="Normal 2 3 5 2 2" xfId="1198"/>
    <cellStyle name="Normal 2 3 5 2 2 2" xfId="2440"/>
    <cellStyle name="Normal 2 3 5 2 2 2 2" xfId="4924"/>
    <cellStyle name="Normal 2 3 5 2 2 3" xfId="3687"/>
    <cellStyle name="Normal 2 3 5 2 3" xfId="788"/>
    <cellStyle name="Normal 2 3 5 2 3 2" xfId="2030"/>
    <cellStyle name="Normal 2 3 5 2 3 2 2" xfId="4514"/>
    <cellStyle name="Normal 2 3 5 2 3 3" xfId="3277"/>
    <cellStyle name="Normal 2 3 5 2 4" xfId="1614"/>
    <cellStyle name="Normal 2 3 5 2 4 2" xfId="4098"/>
    <cellStyle name="Normal 2 3 5 2 5" xfId="2861"/>
    <cellStyle name="Normal 2 3 5 3" xfId="995"/>
    <cellStyle name="Normal 2 3 5 3 2" xfId="2237"/>
    <cellStyle name="Normal 2 3 5 3 2 2" xfId="4721"/>
    <cellStyle name="Normal 2 3 5 3 3" xfId="3484"/>
    <cellStyle name="Normal 2 3 5 4" xfId="576"/>
    <cellStyle name="Normal 2 3 5 4 2" xfId="1818"/>
    <cellStyle name="Normal 2 3 5 4 2 2" xfId="4302"/>
    <cellStyle name="Normal 2 3 5 4 3" xfId="3065"/>
    <cellStyle name="Normal 2 3 5 5" xfId="1411"/>
    <cellStyle name="Normal 2 3 5 5 2" xfId="3895"/>
    <cellStyle name="Normal 2 3 5 6" xfId="2658"/>
    <cellStyle name="Normal 2 3 6" xfId="264"/>
    <cellStyle name="Normal 2 3 6 2" xfId="1098"/>
    <cellStyle name="Normal 2 3 6 2 2" xfId="2340"/>
    <cellStyle name="Normal 2 3 6 2 2 2" xfId="4824"/>
    <cellStyle name="Normal 2 3 6 2 3" xfId="3587"/>
    <cellStyle name="Normal 2 3 6 3" xfId="680"/>
    <cellStyle name="Normal 2 3 6 3 2" xfId="1922"/>
    <cellStyle name="Normal 2 3 6 3 2 2" xfId="4406"/>
    <cellStyle name="Normal 2 3 6 3 3" xfId="3169"/>
    <cellStyle name="Normal 2 3 6 4" xfId="1514"/>
    <cellStyle name="Normal 2 3 6 4 2" xfId="3998"/>
    <cellStyle name="Normal 2 3 6 5" xfId="2761"/>
    <cellStyle name="Normal 2 3 7" xfId="271"/>
    <cellStyle name="Normal 2 3 7 2" xfId="5083"/>
    <cellStyle name="Normal 2 3 7 3" xfId="5114"/>
    <cellStyle name="Normal 2 3 8" xfId="41"/>
    <cellStyle name="Normal 2 3 8 2" xfId="889"/>
    <cellStyle name="Normal 2 3 8 2 2" xfId="2131"/>
    <cellStyle name="Normal 2 3 8 2 2 2" xfId="4615"/>
    <cellStyle name="Normal 2 3 8 2 3" xfId="3378"/>
    <cellStyle name="Normal 2 3 8 3" xfId="685"/>
    <cellStyle name="Normal 2 3 8 3 2" xfId="1927"/>
    <cellStyle name="Normal 2 3 8 3 2 2" xfId="4411"/>
    <cellStyle name="Normal 2 3 8 3 3" xfId="3174"/>
    <cellStyle name="Normal 2 3 8 4" xfId="1305"/>
    <cellStyle name="Normal 2 3 8 4 2" xfId="3789"/>
    <cellStyle name="Normal 2 3 8 5" xfId="2552"/>
    <cellStyle name="Normal 2 3 9" xfId="474"/>
    <cellStyle name="Normal 2 3 9 2" xfId="1716"/>
    <cellStyle name="Normal 2 3 9 2 2" xfId="4200"/>
    <cellStyle name="Normal 2 3 9 3" xfId="2963"/>
    <cellStyle name="Normal 2 4" xfId="51"/>
    <cellStyle name="Normal 2 4 2" xfId="94"/>
    <cellStyle name="Normal 2 4 2 2" xfId="196"/>
    <cellStyle name="Normal 2 4 2 2 2" xfId="407"/>
    <cellStyle name="Normal 2 4 2 2 2 2" xfId="1233"/>
    <cellStyle name="Normal 2 4 2 2 2 2 2" xfId="2475"/>
    <cellStyle name="Normal 2 4 2 2 2 2 2 2" xfId="4959"/>
    <cellStyle name="Normal 2 4 2 2 2 2 3" xfId="3722"/>
    <cellStyle name="Normal 2 4 2 2 2 3" xfId="823"/>
    <cellStyle name="Normal 2 4 2 2 2 3 2" xfId="2065"/>
    <cellStyle name="Normal 2 4 2 2 2 3 2 2" xfId="4549"/>
    <cellStyle name="Normal 2 4 2 2 2 3 3" xfId="3312"/>
    <cellStyle name="Normal 2 4 2 2 2 4" xfId="1649"/>
    <cellStyle name="Normal 2 4 2 2 2 4 2" xfId="4133"/>
    <cellStyle name="Normal 2 4 2 2 2 5" xfId="2896"/>
    <cellStyle name="Normal 2 4 2 2 3" xfId="1030"/>
    <cellStyle name="Normal 2 4 2 2 3 2" xfId="2272"/>
    <cellStyle name="Normal 2 4 2 2 3 2 2" xfId="4756"/>
    <cellStyle name="Normal 2 4 2 2 3 3" xfId="3519"/>
    <cellStyle name="Normal 2 4 2 2 4" xfId="611"/>
    <cellStyle name="Normal 2 4 2 2 4 2" xfId="1853"/>
    <cellStyle name="Normal 2 4 2 2 4 2 2" xfId="4337"/>
    <cellStyle name="Normal 2 4 2 2 4 3" xfId="3100"/>
    <cellStyle name="Normal 2 4 2 2 5" xfId="1446"/>
    <cellStyle name="Normal 2 4 2 2 5 2" xfId="3930"/>
    <cellStyle name="Normal 2 4 2 2 6" xfId="2693"/>
    <cellStyle name="Normal 2 4 2 3" xfId="306"/>
    <cellStyle name="Normal 2 4 2 3 2" xfId="1132"/>
    <cellStyle name="Normal 2 4 2 3 2 2" xfId="2374"/>
    <cellStyle name="Normal 2 4 2 3 2 2 2" xfId="4858"/>
    <cellStyle name="Normal 2 4 2 3 2 3" xfId="3621"/>
    <cellStyle name="Normal 2 4 2 3 3" xfId="721"/>
    <cellStyle name="Normal 2 4 2 3 3 2" xfId="1963"/>
    <cellStyle name="Normal 2 4 2 3 3 2 2" xfId="4447"/>
    <cellStyle name="Normal 2 4 2 3 3 3" xfId="3210"/>
    <cellStyle name="Normal 2 4 2 3 4" xfId="1548"/>
    <cellStyle name="Normal 2 4 2 3 4 2" xfId="4032"/>
    <cellStyle name="Normal 2 4 2 3 5" xfId="2795"/>
    <cellStyle name="Normal 2 4 2 4" xfId="928"/>
    <cellStyle name="Normal 2 4 2 4 2" xfId="2170"/>
    <cellStyle name="Normal 2 4 2 4 2 2" xfId="4654"/>
    <cellStyle name="Normal 2 4 2 4 3" xfId="3417"/>
    <cellStyle name="Normal 2 4 2 5" xfId="509"/>
    <cellStyle name="Normal 2 4 2 5 2" xfId="1751"/>
    <cellStyle name="Normal 2 4 2 5 2 2" xfId="4235"/>
    <cellStyle name="Normal 2 4 2 5 3" xfId="2998"/>
    <cellStyle name="Normal 2 4 2 6" xfId="1344"/>
    <cellStyle name="Normal 2 4 2 6 2" xfId="3828"/>
    <cellStyle name="Normal 2 4 2 7" xfId="2591"/>
    <cellStyle name="Normal 2 4 3" xfId="125"/>
    <cellStyle name="Normal 2 4 3 2" xfId="227"/>
    <cellStyle name="Normal 2 4 3 2 2" xfId="438"/>
    <cellStyle name="Normal 2 4 3 2 2 2" xfId="1264"/>
    <cellStyle name="Normal 2 4 3 2 2 2 2" xfId="2506"/>
    <cellStyle name="Normal 2 4 3 2 2 2 2 2" xfId="4990"/>
    <cellStyle name="Normal 2 4 3 2 2 2 3" xfId="3753"/>
    <cellStyle name="Normal 2 4 3 2 2 3" xfId="854"/>
    <cellStyle name="Normal 2 4 3 2 2 3 2" xfId="2096"/>
    <cellStyle name="Normal 2 4 3 2 2 3 2 2" xfId="4580"/>
    <cellStyle name="Normal 2 4 3 2 2 3 3" xfId="3343"/>
    <cellStyle name="Normal 2 4 3 2 2 4" xfId="1680"/>
    <cellStyle name="Normal 2 4 3 2 2 4 2" xfId="4164"/>
    <cellStyle name="Normal 2 4 3 2 2 5" xfId="2927"/>
    <cellStyle name="Normal 2 4 3 2 3" xfId="1061"/>
    <cellStyle name="Normal 2 4 3 2 3 2" xfId="2303"/>
    <cellStyle name="Normal 2 4 3 2 3 2 2" xfId="4787"/>
    <cellStyle name="Normal 2 4 3 2 3 3" xfId="3550"/>
    <cellStyle name="Normal 2 4 3 2 4" xfId="642"/>
    <cellStyle name="Normal 2 4 3 2 4 2" xfId="1884"/>
    <cellStyle name="Normal 2 4 3 2 4 2 2" xfId="4368"/>
    <cellStyle name="Normal 2 4 3 2 4 3" xfId="3131"/>
    <cellStyle name="Normal 2 4 3 2 5" xfId="1477"/>
    <cellStyle name="Normal 2 4 3 2 5 2" xfId="3961"/>
    <cellStyle name="Normal 2 4 3 2 6" xfId="2724"/>
    <cellStyle name="Normal 2 4 3 3" xfId="337"/>
    <cellStyle name="Normal 2 4 3 3 2" xfId="1163"/>
    <cellStyle name="Normal 2 4 3 3 2 2" xfId="2405"/>
    <cellStyle name="Normal 2 4 3 3 2 2 2" xfId="4889"/>
    <cellStyle name="Normal 2 4 3 3 2 3" xfId="3652"/>
    <cellStyle name="Normal 2 4 3 3 3" xfId="752"/>
    <cellStyle name="Normal 2 4 3 3 3 2" xfId="1994"/>
    <cellStyle name="Normal 2 4 3 3 3 2 2" xfId="4478"/>
    <cellStyle name="Normal 2 4 3 3 3 3" xfId="3241"/>
    <cellStyle name="Normal 2 4 3 3 4" xfId="1579"/>
    <cellStyle name="Normal 2 4 3 3 4 2" xfId="4063"/>
    <cellStyle name="Normal 2 4 3 3 5" xfId="2826"/>
    <cellStyle name="Normal 2 4 3 4" xfId="959"/>
    <cellStyle name="Normal 2 4 3 4 2" xfId="2201"/>
    <cellStyle name="Normal 2 4 3 4 2 2" xfId="4685"/>
    <cellStyle name="Normal 2 4 3 4 3" xfId="3448"/>
    <cellStyle name="Normal 2 4 3 5" xfId="540"/>
    <cellStyle name="Normal 2 4 3 5 2" xfId="1782"/>
    <cellStyle name="Normal 2 4 3 5 2 2" xfId="4266"/>
    <cellStyle name="Normal 2 4 3 5 3" xfId="3029"/>
    <cellStyle name="Normal 2 4 3 6" xfId="1375"/>
    <cellStyle name="Normal 2 4 3 6 2" xfId="3859"/>
    <cellStyle name="Normal 2 4 3 7" xfId="2622"/>
    <cellStyle name="Normal 2 4 4" xfId="164"/>
    <cellStyle name="Normal 2 4 4 2" xfId="375"/>
    <cellStyle name="Normal 2 4 4 2 2" xfId="1201"/>
    <cellStyle name="Normal 2 4 4 2 2 2" xfId="2443"/>
    <cellStyle name="Normal 2 4 4 2 2 2 2" xfId="4927"/>
    <cellStyle name="Normal 2 4 4 2 2 3" xfId="3690"/>
    <cellStyle name="Normal 2 4 4 2 3" xfId="791"/>
    <cellStyle name="Normal 2 4 4 2 3 2" xfId="2033"/>
    <cellStyle name="Normal 2 4 4 2 3 2 2" xfId="4517"/>
    <cellStyle name="Normal 2 4 4 2 3 3" xfId="3280"/>
    <cellStyle name="Normal 2 4 4 2 4" xfId="1617"/>
    <cellStyle name="Normal 2 4 4 2 4 2" xfId="4101"/>
    <cellStyle name="Normal 2 4 4 2 5" xfId="2864"/>
    <cellStyle name="Normal 2 4 4 3" xfId="998"/>
    <cellStyle name="Normal 2 4 4 3 2" xfId="2240"/>
    <cellStyle name="Normal 2 4 4 3 2 2" xfId="4724"/>
    <cellStyle name="Normal 2 4 4 3 3" xfId="3487"/>
    <cellStyle name="Normal 2 4 4 4" xfId="579"/>
    <cellStyle name="Normal 2 4 4 4 2" xfId="1821"/>
    <cellStyle name="Normal 2 4 4 4 2 2" xfId="4305"/>
    <cellStyle name="Normal 2 4 4 4 3" xfId="3068"/>
    <cellStyle name="Normal 2 4 4 5" xfId="1414"/>
    <cellStyle name="Normal 2 4 4 5 2" xfId="3898"/>
    <cellStyle name="Normal 2 4 4 6" xfId="2661"/>
    <cellStyle name="Normal 2 4 5" xfId="276"/>
    <cellStyle name="Normal 2 4 5 2" xfId="1102"/>
    <cellStyle name="Normal 2 4 5 2 2" xfId="2344"/>
    <cellStyle name="Normal 2 4 5 2 2 2" xfId="4828"/>
    <cellStyle name="Normal 2 4 5 2 3" xfId="3591"/>
    <cellStyle name="Normal 2 4 5 3" xfId="689"/>
    <cellStyle name="Normal 2 4 5 3 2" xfId="1931"/>
    <cellStyle name="Normal 2 4 5 3 2 2" xfId="4415"/>
    <cellStyle name="Normal 2 4 5 3 3" xfId="3178"/>
    <cellStyle name="Normal 2 4 5 4" xfId="1518"/>
    <cellStyle name="Normal 2 4 5 4 2" xfId="4002"/>
    <cellStyle name="Normal 2 4 5 5" xfId="2765"/>
    <cellStyle name="Normal 2 4 6" xfId="896"/>
    <cellStyle name="Normal 2 4 6 2" xfId="2138"/>
    <cellStyle name="Normal 2 4 6 2 2" xfId="4622"/>
    <cellStyle name="Normal 2 4 6 3" xfId="3385"/>
    <cellStyle name="Normal 2 4 7" xfId="477"/>
    <cellStyle name="Normal 2 4 7 2" xfId="1719"/>
    <cellStyle name="Normal 2 4 7 2 2" xfId="4203"/>
    <cellStyle name="Normal 2 4 7 3" xfId="2966"/>
    <cellStyle name="Normal 2 4 8" xfId="1312"/>
    <cellStyle name="Normal 2 4 8 2" xfId="3796"/>
    <cellStyle name="Normal 2 4 9" xfId="2559"/>
    <cellStyle name="Normal 2 5" xfId="77"/>
    <cellStyle name="Normal 2 5 2" xfId="5084"/>
    <cellStyle name="Normal 2 5 3" xfId="5110"/>
    <cellStyle name="Normal 2 6" xfId="82"/>
    <cellStyle name="Normal 2 6 2" xfId="185"/>
    <cellStyle name="Normal 2 6 2 2" xfId="396"/>
    <cellStyle name="Normal 2 6 2 2 2" xfId="1222"/>
    <cellStyle name="Normal 2 6 2 2 2 2" xfId="2464"/>
    <cellStyle name="Normal 2 6 2 2 2 2 2" xfId="4948"/>
    <cellStyle name="Normal 2 6 2 2 2 3" xfId="3711"/>
    <cellStyle name="Normal 2 6 2 2 3" xfId="812"/>
    <cellStyle name="Normal 2 6 2 2 3 2" xfId="2054"/>
    <cellStyle name="Normal 2 6 2 2 3 2 2" xfId="4538"/>
    <cellStyle name="Normal 2 6 2 2 3 3" xfId="3301"/>
    <cellStyle name="Normal 2 6 2 2 4" xfId="1638"/>
    <cellStyle name="Normal 2 6 2 2 4 2" xfId="4122"/>
    <cellStyle name="Normal 2 6 2 2 5" xfId="2885"/>
    <cellStyle name="Normal 2 6 2 3" xfId="1019"/>
    <cellStyle name="Normal 2 6 2 3 2" xfId="2261"/>
    <cellStyle name="Normal 2 6 2 3 2 2" xfId="4745"/>
    <cellStyle name="Normal 2 6 2 3 3" xfId="3508"/>
    <cellStyle name="Normal 2 6 2 4" xfId="600"/>
    <cellStyle name="Normal 2 6 2 4 2" xfId="1842"/>
    <cellStyle name="Normal 2 6 2 4 2 2" xfId="4326"/>
    <cellStyle name="Normal 2 6 2 4 3" xfId="3089"/>
    <cellStyle name="Normal 2 6 2 5" xfId="1435"/>
    <cellStyle name="Normal 2 6 2 5 2" xfId="3919"/>
    <cellStyle name="Normal 2 6 2 6" xfId="2682"/>
    <cellStyle name="Normal 2 6 3" xfId="295"/>
    <cellStyle name="Normal 2 6 3 2" xfId="1121"/>
    <cellStyle name="Normal 2 6 3 2 2" xfId="2363"/>
    <cellStyle name="Normal 2 6 3 2 2 2" xfId="4847"/>
    <cellStyle name="Normal 2 6 3 2 3" xfId="3610"/>
    <cellStyle name="Normal 2 6 3 3" xfId="710"/>
    <cellStyle name="Normal 2 6 3 3 2" xfId="1952"/>
    <cellStyle name="Normal 2 6 3 3 2 2" xfId="4436"/>
    <cellStyle name="Normal 2 6 3 3 3" xfId="3199"/>
    <cellStyle name="Normal 2 6 3 4" xfId="1537"/>
    <cellStyle name="Normal 2 6 3 4 2" xfId="4021"/>
    <cellStyle name="Normal 2 6 3 5" xfId="2784"/>
    <cellStyle name="Normal 2 6 4" xfId="917"/>
    <cellStyle name="Normal 2 6 4 2" xfId="2159"/>
    <cellStyle name="Normal 2 6 4 2 2" xfId="4643"/>
    <cellStyle name="Normal 2 6 4 3" xfId="3406"/>
    <cellStyle name="Normal 2 6 5" xfId="498"/>
    <cellStyle name="Normal 2 6 5 2" xfId="1740"/>
    <cellStyle name="Normal 2 6 5 2 2" xfId="4224"/>
    <cellStyle name="Normal 2 6 5 3" xfId="2987"/>
    <cellStyle name="Normal 2 6 6" xfId="1333"/>
    <cellStyle name="Normal 2 6 6 2" xfId="3817"/>
    <cellStyle name="Normal 2 6 7" xfId="2580"/>
    <cellStyle name="Normal 2 7" xfId="108"/>
    <cellStyle name="Normal 2 7 2" xfId="210"/>
    <cellStyle name="Normal 2 7 2 2" xfId="421"/>
    <cellStyle name="Normal 2 7 2 2 2" xfId="1247"/>
    <cellStyle name="Normal 2 7 2 2 2 2" xfId="2489"/>
    <cellStyle name="Normal 2 7 2 2 2 2 2" xfId="4973"/>
    <cellStyle name="Normal 2 7 2 2 2 3" xfId="3736"/>
    <cellStyle name="Normal 2 7 2 2 3" xfId="837"/>
    <cellStyle name="Normal 2 7 2 2 3 2" xfId="2079"/>
    <cellStyle name="Normal 2 7 2 2 3 2 2" xfId="4563"/>
    <cellStyle name="Normal 2 7 2 2 3 3" xfId="3326"/>
    <cellStyle name="Normal 2 7 2 2 4" xfId="1663"/>
    <cellStyle name="Normal 2 7 2 2 4 2" xfId="4147"/>
    <cellStyle name="Normal 2 7 2 2 5" xfId="2910"/>
    <cellStyle name="Normal 2 7 2 3" xfId="1044"/>
    <cellStyle name="Normal 2 7 2 3 2" xfId="2286"/>
    <cellStyle name="Normal 2 7 2 3 2 2" xfId="4770"/>
    <cellStyle name="Normal 2 7 2 3 3" xfId="3533"/>
    <cellStyle name="Normal 2 7 2 4" xfId="625"/>
    <cellStyle name="Normal 2 7 2 4 2" xfId="1867"/>
    <cellStyle name="Normal 2 7 2 4 2 2" xfId="4351"/>
    <cellStyle name="Normal 2 7 2 4 3" xfId="3114"/>
    <cellStyle name="Normal 2 7 2 5" xfId="1460"/>
    <cellStyle name="Normal 2 7 2 5 2" xfId="3944"/>
    <cellStyle name="Normal 2 7 2 6" xfId="2707"/>
    <cellStyle name="Normal 2 7 3" xfId="320"/>
    <cellStyle name="Normal 2 7 3 2" xfId="1146"/>
    <cellStyle name="Normal 2 7 3 2 2" xfId="2388"/>
    <cellStyle name="Normal 2 7 3 2 2 2" xfId="4872"/>
    <cellStyle name="Normal 2 7 3 2 3" xfId="3635"/>
    <cellStyle name="Normal 2 7 3 3" xfId="735"/>
    <cellStyle name="Normal 2 7 3 3 2" xfId="1977"/>
    <cellStyle name="Normal 2 7 3 3 2 2" xfId="4461"/>
    <cellStyle name="Normal 2 7 3 3 3" xfId="3224"/>
    <cellStyle name="Normal 2 7 3 4" xfId="1562"/>
    <cellStyle name="Normal 2 7 3 4 2" xfId="4046"/>
    <cellStyle name="Normal 2 7 3 5" xfId="2809"/>
    <cellStyle name="Normal 2 7 4" xfId="942"/>
    <cellStyle name="Normal 2 7 4 2" xfId="2184"/>
    <cellStyle name="Normal 2 7 4 2 2" xfId="4668"/>
    <cellStyle name="Normal 2 7 4 3" xfId="3431"/>
    <cellStyle name="Normal 2 7 5" xfId="523"/>
    <cellStyle name="Normal 2 7 5 2" xfId="1765"/>
    <cellStyle name="Normal 2 7 5 2 2" xfId="4249"/>
    <cellStyle name="Normal 2 7 5 3" xfId="3012"/>
    <cellStyle name="Normal 2 7 6" xfId="1358"/>
    <cellStyle name="Normal 2 7 6 2" xfId="3842"/>
    <cellStyle name="Normal 2 7 7" xfId="2605"/>
    <cellStyle name="Normal 2 8" xfId="148"/>
    <cellStyle name="Normal 2 8 2" xfId="359"/>
    <cellStyle name="Normal 2 8 2 2" xfId="1185"/>
    <cellStyle name="Normal 2 8 2 2 2" xfId="2427"/>
    <cellStyle name="Normal 2 8 2 2 2 2" xfId="4911"/>
    <cellStyle name="Normal 2 8 2 2 3" xfId="3674"/>
    <cellStyle name="Normal 2 8 2 3" xfId="775"/>
    <cellStyle name="Normal 2 8 2 3 2" xfId="2017"/>
    <cellStyle name="Normal 2 8 2 3 2 2" xfId="4501"/>
    <cellStyle name="Normal 2 8 2 3 3" xfId="3264"/>
    <cellStyle name="Normal 2 8 2 4" xfId="1601"/>
    <cellStyle name="Normal 2 8 2 4 2" xfId="4085"/>
    <cellStyle name="Normal 2 8 2 5" xfId="2848"/>
    <cellStyle name="Normal 2 8 3" xfId="982"/>
    <cellStyle name="Normal 2 8 3 2" xfId="2224"/>
    <cellStyle name="Normal 2 8 3 2 2" xfId="4708"/>
    <cellStyle name="Normal 2 8 3 3" xfId="3471"/>
    <cellStyle name="Normal 2 8 4" xfId="563"/>
    <cellStyle name="Normal 2 8 4 2" xfId="1805"/>
    <cellStyle name="Normal 2 8 4 2 2" xfId="4289"/>
    <cellStyle name="Normal 2 8 4 3" xfId="3052"/>
    <cellStyle name="Normal 2 8 5" xfId="1398"/>
    <cellStyle name="Normal 2 8 5 2" xfId="3882"/>
    <cellStyle name="Normal 2 8 6" xfId="2645"/>
    <cellStyle name="Normal 2 9" xfId="251"/>
    <cellStyle name="Normal 2 9 2" xfId="1085"/>
    <cellStyle name="Normal 2 9 2 2" xfId="2327"/>
    <cellStyle name="Normal 2 9 2 2 2" xfId="4811"/>
    <cellStyle name="Normal 2 9 2 3" xfId="3574"/>
    <cellStyle name="Normal 2 9 3" xfId="666"/>
    <cellStyle name="Normal 2 9 3 2" xfId="1908"/>
    <cellStyle name="Normal 2 9 3 2 2" xfId="4392"/>
    <cellStyle name="Normal 2 9 3 3" xfId="3155"/>
    <cellStyle name="Normal 2 9 4" xfId="1501"/>
    <cellStyle name="Normal 2 9 4 2" xfId="3985"/>
    <cellStyle name="Normal 2 9 5" xfId="2748"/>
    <cellStyle name="Normal 20" xfId="1288"/>
    <cellStyle name="Normal 20 2" xfId="2528"/>
    <cellStyle name="Normal 20 3" xfId="1287"/>
    <cellStyle name="Normal 20 3 2" xfId="2529"/>
    <cellStyle name="Normal 21" xfId="5015"/>
    <cellStyle name="Normal 22" xfId="5019"/>
    <cellStyle name="Normal 23" xfId="7"/>
    <cellStyle name="Normal 23 2" xfId="5118"/>
    <cellStyle name="Normal 24" xfId="5119"/>
    <cellStyle name="Normal 3" xfId="6"/>
    <cellStyle name="Normal 3 2" xfId="24"/>
    <cellStyle name="Normal 3 2 2" xfId="179"/>
    <cellStyle name="Normal 3 2 2 2" xfId="390"/>
    <cellStyle name="Normal 3 2 2 2 2" xfId="1216"/>
    <cellStyle name="Normal 3 2 2 2 2 2" xfId="2458"/>
    <cellStyle name="Normal 3 2 2 2 2 2 2" xfId="4942"/>
    <cellStyle name="Normal 3 2 2 2 2 3" xfId="3705"/>
    <cellStyle name="Normal 3 2 2 2 3" xfId="806"/>
    <cellStyle name="Normal 3 2 2 2 3 2" xfId="2048"/>
    <cellStyle name="Normal 3 2 2 2 3 2 2" xfId="4532"/>
    <cellStyle name="Normal 3 2 2 2 3 3" xfId="3295"/>
    <cellStyle name="Normal 3 2 2 2 4" xfId="1632"/>
    <cellStyle name="Normal 3 2 2 2 4 2" xfId="4116"/>
    <cellStyle name="Normal 3 2 2 2 5" xfId="2879"/>
    <cellStyle name="Normal 3 2 2 3" xfId="1013"/>
    <cellStyle name="Normal 3 2 2 3 2" xfId="2255"/>
    <cellStyle name="Normal 3 2 2 3 2 2" xfId="4739"/>
    <cellStyle name="Normal 3 2 2 3 3" xfId="3502"/>
    <cellStyle name="Normal 3 2 2 4" xfId="594"/>
    <cellStyle name="Normal 3 2 2 4 2" xfId="1836"/>
    <cellStyle name="Normal 3 2 2 4 2 2" xfId="4320"/>
    <cellStyle name="Normal 3 2 2 4 3" xfId="3083"/>
    <cellStyle name="Normal 3 2 2 5" xfId="1429"/>
    <cellStyle name="Normal 3 2 2 5 2" xfId="3913"/>
    <cellStyle name="Normal 3 2 2 6" xfId="2676"/>
    <cellStyle name="Normal 3 2 3" xfId="267"/>
    <cellStyle name="Normal 3 2 4" xfId="75"/>
    <cellStyle name="Normal 3 2 4 2" xfId="911"/>
    <cellStyle name="Normal 3 2 4 2 2" xfId="2153"/>
    <cellStyle name="Normal 3 2 4 2 2 2" xfId="4637"/>
    <cellStyle name="Normal 3 2 4 2 3" xfId="3400"/>
    <cellStyle name="Normal 3 2 4 3" xfId="704"/>
    <cellStyle name="Normal 3 2 4 3 2" xfId="1946"/>
    <cellStyle name="Normal 3 2 4 3 2 2" xfId="4430"/>
    <cellStyle name="Normal 3 2 4 3 3" xfId="3193"/>
    <cellStyle name="Normal 3 2 4 4" xfId="1327"/>
    <cellStyle name="Normal 3 2 4 4 2" xfId="3811"/>
    <cellStyle name="Normal 3 2 4 5" xfId="2574"/>
    <cellStyle name="Normal 3 2 5" xfId="492"/>
    <cellStyle name="Normal 3 2 5 2" xfId="1734"/>
    <cellStyle name="Normal 3 2 5 2 2" xfId="4218"/>
    <cellStyle name="Normal 3 2 5 3" xfId="2981"/>
    <cellStyle name="Normal 3 3" xfId="33"/>
    <cellStyle name="Normal 3 3 2" xfId="885"/>
    <cellStyle name="Normal 3 3 2 2" xfId="2127"/>
    <cellStyle name="Normal 3 3 2 2 2" xfId="4611"/>
    <cellStyle name="Normal 3 3 2 3" xfId="3374"/>
    <cellStyle name="Normal 3 3 3" xfId="683"/>
    <cellStyle name="Normal 3 3 3 2" xfId="1925"/>
    <cellStyle name="Normal 3 3 3 2 2" xfId="4409"/>
    <cellStyle name="Normal 3 3 3 3" xfId="3172"/>
    <cellStyle name="Normal 3 3 4" xfId="1301"/>
    <cellStyle name="Normal 3 3 4 2" xfId="3785"/>
    <cellStyle name="Normal 3 3 5" xfId="2548"/>
    <cellStyle name="Normal 3 4" xfId="34"/>
    <cellStyle name="Normal 3 4 2" xfId="886"/>
    <cellStyle name="Normal 3 4 2 2" xfId="2128"/>
    <cellStyle name="Normal 3 4 2 2 2" xfId="4612"/>
    <cellStyle name="Normal 3 4 2 3" xfId="3375"/>
    <cellStyle name="Normal 3 4 3" xfId="672"/>
    <cellStyle name="Normal 3 4 3 2" xfId="1914"/>
    <cellStyle name="Normal 3 4 3 2 2" xfId="4398"/>
    <cellStyle name="Normal 3 4 3 3" xfId="3161"/>
    <cellStyle name="Normal 3 4 4" xfId="1302"/>
    <cellStyle name="Normal 3 4 4 2" xfId="3786"/>
    <cellStyle name="Normal 3 4 5" xfId="2549"/>
    <cellStyle name="Normal 3 5" xfId="268"/>
    <cellStyle name="Normal 3 5 2" xfId="1100"/>
    <cellStyle name="Normal 3 5 2 2" xfId="2342"/>
    <cellStyle name="Normal 3 5 2 2 2" xfId="4826"/>
    <cellStyle name="Normal 3 5 2 3" xfId="3589"/>
    <cellStyle name="Normal 3 5 3" xfId="684"/>
    <cellStyle name="Normal 3 5 3 2" xfId="1926"/>
    <cellStyle name="Normal 3 5 3 2 2" xfId="4410"/>
    <cellStyle name="Normal 3 5 3 3" xfId="3173"/>
    <cellStyle name="Normal 3 5 4" xfId="1516"/>
    <cellStyle name="Normal 3 5 4 2" xfId="4000"/>
    <cellStyle name="Normal 3 5 5" xfId="2763"/>
    <cellStyle name="Normal 3 6" xfId="876"/>
    <cellStyle name="Normal 3 6 2" xfId="2118"/>
    <cellStyle name="Normal 3 6 2 2" xfId="4602"/>
    <cellStyle name="Normal 3 6 3" xfId="3365"/>
    <cellStyle name="Normal 3 7" xfId="14"/>
    <cellStyle name="Normal 3 7 2" xfId="3776"/>
    <cellStyle name="Normal 3 8" xfId="1291"/>
    <cellStyle name="Normal 3 9" xfId="2539"/>
    <cellStyle name="Normal 4" xfId="12"/>
    <cellStyle name="Normal 4 10" xfId="877"/>
    <cellStyle name="Normal 4 10 2" xfId="2119"/>
    <cellStyle name="Normal 4 10 2 2" xfId="4603"/>
    <cellStyle name="Normal 4 10 3" xfId="3366"/>
    <cellStyle name="Normal 4 11" xfId="461"/>
    <cellStyle name="Normal 4 11 2" xfId="1703"/>
    <cellStyle name="Normal 4 11 2 2" xfId="4187"/>
    <cellStyle name="Normal 4 11 3" xfId="2950"/>
    <cellStyle name="Normal 4 12" xfId="15"/>
    <cellStyle name="Normal 4 12 2" xfId="3777"/>
    <cellStyle name="Normal 4 13" xfId="1293"/>
    <cellStyle name="Normal 4 13 2" xfId="3775"/>
    <cellStyle name="Normal 4 14" xfId="2530"/>
    <cellStyle name="Normal 4 14 2" xfId="5012"/>
    <cellStyle name="Normal 4 15" xfId="2531"/>
    <cellStyle name="Normal 4 15 2" xfId="5016"/>
    <cellStyle name="Normal 4 16" xfId="2540"/>
    <cellStyle name="Normal 4 17" xfId="5017"/>
    <cellStyle name="Normal 4 18" xfId="5018"/>
    <cellStyle name="Normal 4 19" xfId="5020"/>
    <cellStyle name="Normal 4 2" xfId="25"/>
    <cellStyle name="Normal 4 2 10" xfId="462"/>
    <cellStyle name="Normal 4 2 10 2" xfId="1704"/>
    <cellStyle name="Normal 4 2 10 2 2" xfId="4188"/>
    <cellStyle name="Normal 4 2 10 3" xfId="2951"/>
    <cellStyle name="Normal 4 2 11" xfId="1296"/>
    <cellStyle name="Normal 4 2 11 2" xfId="3780"/>
    <cellStyle name="Normal 4 2 12" xfId="2543"/>
    <cellStyle name="Normal 4 2 2" xfId="44"/>
    <cellStyle name="Normal 4 2 2 10" xfId="2554"/>
    <cellStyle name="Normal 4 2 2 2" xfId="59"/>
    <cellStyle name="Normal 4 2 2 2 2" xfId="102"/>
    <cellStyle name="Normal 4 2 2 2 2 2" xfId="204"/>
    <cellStyle name="Normal 4 2 2 2 2 2 2" xfId="415"/>
    <cellStyle name="Normal 4 2 2 2 2 2 2 2" xfId="1241"/>
    <cellStyle name="Normal 4 2 2 2 2 2 2 2 2" xfId="2483"/>
    <cellStyle name="Normal 4 2 2 2 2 2 2 2 2 2" xfId="4967"/>
    <cellStyle name="Normal 4 2 2 2 2 2 2 2 3" xfId="3730"/>
    <cellStyle name="Normal 4 2 2 2 2 2 2 3" xfId="831"/>
    <cellStyle name="Normal 4 2 2 2 2 2 2 3 2" xfId="2073"/>
    <cellStyle name="Normal 4 2 2 2 2 2 2 3 2 2" xfId="4557"/>
    <cellStyle name="Normal 4 2 2 2 2 2 2 3 3" xfId="3320"/>
    <cellStyle name="Normal 4 2 2 2 2 2 2 4" xfId="1657"/>
    <cellStyle name="Normal 4 2 2 2 2 2 2 4 2" xfId="4141"/>
    <cellStyle name="Normal 4 2 2 2 2 2 2 5" xfId="2904"/>
    <cellStyle name="Normal 4 2 2 2 2 2 3" xfId="1038"/>
    <cellStyle name="Normal 4 2 2 2 2 2 3 2" xfId="2280"/>
    <cellStyle name="Normal 4 2 2 2 2 2 3 2 2" xfId="4764"/>
    <cellStyle name="Normal 4 2 2 2 2 2 3 3" xfId="3527"/>
    <cellStyle name="Normal 4 2 2 2 2 2 4" xfId="619"/>
    <cellStyle name="Normal 4 2 2 2 2 2 4 2" xfId="1861"/>
    <cellStyle name="Normal 4 2 2 2 2 2 4 2 2" xfId="4345"/>
    <cellStyle name="Normal 4 2 2 2 2 2 4 3" xfId="3108"/>
    <cellStyle name="Normal 4 2 2 2 2 2 5" xfId="1454"/>
    <cellStyle name="Normal 4 2 2 2 2 2 5 2" xfId="3938"/>
    <cellStyle name="Normal 4 2 2 2 2 2 6" xfId="2701"/>
    <cellStyle name="Normal 4 2 2 2 2 3" xfId="314"/>
    <cellStyle name="Normal 4 2 2 2 2 3 2" xfId="1140"/>
    <cellStyle name="Normal 4 2 2 2 2 3 2 2" xfId="2382"/>
    <cellStyle name="Normal 4 2 2 2 2 3 2 2 2" xfId="4866"/>
    <cellStyle name="Normal 4 2 2 2 2 3 2 3" xfId="3629"/>
    <cellStyle name="Normal 4 2 2 2 2 3 3" xfId="729"/>
    <cellStyle name="Normal 4 2 2 2 2 3 3 2" xfId="1971"/>
    <cellStyle name="Normal 4 2 2 2 2 3 3 2 2" xfId="4455"/>
    <cellStyle name="Normal 4 2 2 2 2 3 3 3" xfId="3218"/>
    <cellStyle name="Normal 4 2 2 2 2 3 4" xfId="1556"/>
    <cellStyle name="Normal 4 2 2 2 2 3 4 2" xfId="4040"/>
    <cellStyle name="Normal 4 2 2 2 2 3 5" xfId="2803"/>
    <cellStyle name="Normal 4 2 2 2 2 4" xfId="936"/>
    <cellStyle name="Normal 4 2 2 2 2 4 2" xfId="2178"/>
    <cellStyle name="Normal 4 2 2 2 2 4 2 2" xfId="4662"/>
    <cellStyle name="Normal 4 2 2 2 2 4 3" xfId="3425"/>
    <cellStyle name="Normal 4 2 2 2 2 5" xfId="517"/>
    <cellStyle name="Normal 4 2 2 2 2 5 2" xfId="1759"/>
    <cellStyle name="Normal 4 2 2 2 2 5 2 2" xfId="4243"/>
    <cellStyle name="Normal 4 2 2 2 2 5 3" xfId="3006"/>
    <cellStyle name="Normal 4 2 2 2 2 6" xfId="1352"/>
    <cellStyle name="Normal 4 2 2 2 2 6 2" xfId="3836"/>
    <cellStyle name="Normal 4 2 2 2 2 7" xfId="2599"/>
    <cellStyle name="Normal 4 2 2 2 3" xfId="133"/>
    <cellStyle name="Normal 4 2 2 2 3 2" xfId="235"/>
    <cellStyle name="Normal 4 2 2 2 3 2 2" xfId="446"/>
    <cellStyle name="Normal 4 2 2 2 3 2 2 2" xfId="1272"/>
    <cellStyle name="Normal 4 2 2 2 3 2 2 2 2" xfId="2514"/>
    <cellStyle name="Normal 4 2 2 2 3 2 2 2 2 2" xfId="4998"/>
    <cellStyle name="Normal 4 2 2 2 3 2 2 2 3" xfId="3761"/>
    <cellStyle name="Normal 4 2 2 2 3 2 2 3" xfId="862"/>
    <cellStyle name="Normal 4 2 2 2 3 2 2 3 2" xfId="2104"/>
    <cellStyle name="Normal 4 2 2 2 3 2 2 3 2 2" xfId="4588"/>
    <cellStyle name="Normal 4 2 2 2 3 2 2 3 3" xfId="3351"/>
    <cellStyle name="Normal 4 2 2 2 3 2 2 4" xfId="1688"/>
    <cellStyle name="Normal 4 2 2 2 3 2 2 4 2" xfId="4172"/>
    <cellStyle name="Normal 4 2 2 2 3 2 2 5" xfId="2935"/>
    <cellStyle name="Normal 4 2 2 2 3 2 3" xfId="1069"/>
    <cellStyle name="Normal 4 2 2 2 3 2 3 2" xfId="2311"/>
    <cellStyle name="Normal 4 2 2 2 3 2 3 2 2" xfId="4795"/>
    <cellStyle name="Normal 4 2 2 2 3 2 3 3" xfId="3558"/>
    <cellStyle name="Normal 4 2 2 2 3 2 4" xfId="650"/>
    <cellStyle name="Normal 4 2 2 2 3 2 4 2" xfId="1892"/>
    <cellStyle name="Normal 4 2 2 2 3 2 4 2 2" xfId="4376"/>
    <cellStyle name="Normal 4 2 2 2 3 2 4 3" xfId="3139"/>
    <cellStyle name="Normal 4 2 2 2 3 2 5" xfId="1485"/>
    <cellStyle name="Normal 4 2 2 2 3 2 5 2" xfId="3969"/>
    <cellStyle name="Normal 4 2 2 2 3 2 6" xfId="2732"/>
    <cellStyle name="Normal 4 2 2 2 3 3" xfId="345"/>
    <cellStyle name="Normal 4 2 2 2 3 3 2" xfId="1171"/>
    <cellStyle name="Normal 4 2 2 2 3 3 2 2" xfId="2413"/>
    <cellStyle name="Normal 4 2 2 2 3 3 2 2 2" xfId="4897"/>
    <cellStyle name="Normal 4 2 2 2 3 3 2 3" xfId="3660"/>
    <cellStyle name="Normal 4 2 2 2 3 3 3" xfId="760"/>
    <cellStyle name="Normal 4 2 2 2 3 3 3 2" xfId="2002"/>
    <cellStyle name="Normal 4 2 2 2 3 3 3 2 2" xfId="4486"/>
    <cellStyle name="Normal 4 2 2 2 3 3 3 3" xfId="3249"/>
    <cellStyle name="Normal 4 2 2 2 3 3 4" xfId="1587"/>
    <cellStyle name="Normal 4 2 2 2 3 3 4 2" xfId="4071"/>
    <cellStyle name="Normal 4 2 2 2 3 3 5" xfId="2834"/>
    <cellStyle name="Normal 4 2 2 2 3 4" xfId="967"/>
    <cellStyle name="Normal 4 2 2 2 3 4 2" xfId="2209"/>
    <cellStyle name="Normal 4 2 2 2 3 4 2 2" xfId="4693"/>
    <cellStyle name="Normal 4 2 2 2 3 4 3" xfId="3456"/>
    <cellStyle name="Normal 4 2 2 2 3 5" xfId="548"/>
    <cellStyle name="Normal 4 2 2 2 3 5 2" xfId="1790"/>
    <cellStyle name="Normal 4 2 2 2 3 5 2 2" xfId="4274"/>
    <cellStyle name="Normal 4 2 2 2 3 5 3" xfId="3037"/>
    <cellStyle name="Normal 4 2 2 2 3 6" xfId="1383"/>
    <cellStyle name="Normal 4 2 2 2 3 6 2" xfId="3867"/>
    <cellStyle name="Normal 4 2 2 2 3 7" xfId="2630"/>
    <cellStyle name="Normal 4 2 2 2 4" xfId="172"/>
    <cellStyle name="Normal 4 2 2 2 4 2" xfId="383"/>
    <cellStyle name="Normal 4 2 2 2 4 2 2" xfId="1209"/>
    <cellStyle name="Normal 4 2 2 2 4 2 2 2" xfId="2451"/>
    <cellStyle name="Normal 4 2 2 2 4 2 2 2 2" xfId="4935"/>
    <cellStyle name="Normal 4 2 2 2 4 2 2 3" xfId="3698"/>
    <cellStyle name="Normal 4 2 2 2 4 2 3" xfId="799"/>
    <cellStyle name="Normal 4 2 2 2 4 2 3 2" xfId="2041"/>
    <cellStyle name="Normal 4 2 2 2 4 2 3 2 2" xfId="4525"/>
    <cellStyle name="Normal 4 2 2 2 4 2 3 3" xfId="3288"/>
    <cellStyle name="Normal 4 2 2 2 4 2 4" xfId="1625"/>
    <cellStyle name="Normal 4 2 2 2 4 2 4 2" xfId="4109"/>
    <cellStyle name="Normal 4 2 2 2 4 2 5" xfId="2872"/>
    <cellStyle name="Normal 4 2 2 2 4 3" xfId="1006"/>
    <cellStyle name="Normal 4 2 2 2 4 3 2" xfId="2248"/>
    <cellStyle name="Normal 4 2 2 2 4 3 2 2" xfId="4732"/>
    <cellStyle name="Normal 4 2 2 2 4 3 3" xfId="3495"/>
    <cellStyle name="Normal 4 2 2 2 4 4" xfId="587"/>
    <cellStyle name="Normal 4 2 2 2 4 4 2" xfId="1829"/>
    <cellStyle name="Normal 4 2 2 2 4 4 2 2" xfId="4313"/>
    <cellStyle name="Normal 4 2 2 2 4 4 3" xfId="3076"/>
    <cellStyle name="Normal 4 2 2 2 4 5" xfId="1422"/>
    <cellStyle name="Normal 4 2 2 2 4 5 2" xfId="3906"/>
    <cellStyle name="Normal 4 2 2 2 4 6" xfId="2669"/>
    <cellStyle name="Normal 4 2 2 2 5" xfId="283"/>
    <cellStyle name="Normal 4 2 2 2 5 2" xfId="1109"/>
    <cellStyle name="Normal 4 2 2 2 5 2 2" xfId="2351"/>
    <cellStyle name="Normal 4 2 2 2 5 2 2 2" xfId="4835"/>
    <cellStyle name="Normal 4 2 2 2 5 2 3" xfId="3598"/>
    <cellStyle name="Normal 4 2 2 2 5 3" xfId="697"/>
    <cellStyle name="Normal 4 2 2 2 5 3 2" xfId="1939"/>
    <cellStyle name="Normal 4 2 2 2 5 3 2 2" xfId="4423"/>
    <cellStyle name="Normal 4 2 2 2 5 3 3" xfId="3186"/>
    <cellStyle name="Normal 4 2 2 2 5 4" xfId="1525"/>
    <cellStyle name="Normal 4 2 2 2 5 4 2" xfId="4009"/>
    <cellStyle name="Normal 4 2 2 2 5 5" xfId="2772"/>
    <cellStyle name="Normal 4 2 2 2 6" xfId="904"/>
    <cellStyle name="Normal 4 2 2 2 6 2" xfId="2146"/>
    <cellStyle name="Normal 4 2 2 2 6 2 2" xfId="4630"/>
    <cellStyle name="Normal 4 2 2 2 6 3" xfId="3393"/>
    <cellStyle name="Normal 4 2 2 2 7" xfId="485"/>
    <cellStyle name="Normal 4 2 2 2 7 2" xfId="1727"/>
    <cellStyle name="Normal 4 2 2 2 7 2 2" xfId="4211"/>
    <cellStyle name="Normal 4 2 2 2 7 3" xfId="2974"/>
    <cellStyle name="Normal 4 2 2 2 8" xfId="1320"/>
    <cellStyle name="Normal 4 2 2 2 8 2" xfId="3804"/>
    <cellStyle name="Normal 4 2 2 2 9" xfId="2567"/>
    <cellStyle name="Normal 4 2 2 3" xfId="86"/>
    <cellStyle name="Normal 4 2 2 3 2" xfId="188"/>
    <cellStyle name="Normal 4 2 2 3 2 2" xfId="399"/>
    <cellStyle name="Normal 4 2 2 3 2 2 2" xfId="1225"/>
    <cellStyle name="Normal 4 2 2 3 2 2 2 2" xfId="2467"/>
    <cellStyle name="Normal 4 2 2 3 2 2 2 2 2" xfId="4951"/>
    <cellStyle name="Normal 4 2 2 3 2 2 2 3" xfId="3714"/>
    <cellStyle name="Normal 4 2 2 3 2 2 3" xfId="815"/>
    <cellStyle name="Normal 4 2 2 3 2 2 3 2" xfId="2057"/>
    <cellStyle name="Normal 4 2 2 3 2 2 3 2 2" xfId="4541"/>
    <cellStyle name="Normal 4 2 2 3 2 2 3 3" xfId="3304"/>
    <cellStyle name="Normal 4 2 2 3 2 2 4" xfId="1641"/>
    <cellStyle name="Normal 4 2 2 3 2 2 4 2" xfId="4125"/>
    <cellStyle name="Normal 4 2 2 3 2 2 5" xfId="2888"/>
    <cellStyle name="Normal 4 2 2 3 2 3" xfId="1022"/>
    <cellStyle name="Normal 4 2 2 3 2 3 2" xfId="2264"/>
    <cellStyle name="Normal 4 2 2 3 2 3 2 2" xfId="4748"/>
    <cellStyle name="Normal 4 2 2 3 2 3 3" xfId="3511"/>
    <cellStyle name="Normal 4 2 2 3 2 4" xfId="603"/>
    <cellStyle name="Normal 4 2 2 3 2 4 2" xfId="1845"/>
    <cellStyle name="Normal 4 2 2 3 2 4 2 2" xfId="4329"/>
    <cellStyle name="Normal 4 2 2 3 2 4 3" xfId="3092"/>
    <cellStyle name="Normal 4 2 2 3 2 5" xfId="1438"/>
    <cellStyle name="Normal 4 2 2 3 2 5 2" xfId="3922"/>
    <cellStyle name="Normal 4 2 2 3 2 6" xfId="2685"/>
    <cellStyle name="Normal 4 2 2 3 3" xfId="298"/>
    <cellStyle name="Normal 4 2 2 3 3 2" xfId="1124"/>
    <cellStyle name="Normal 4 2 2 3 3 2 2" xfId="2366"/>
    <cellStyle name="Normal 4 2 2 3 3 2 2 2" xfId="4850"/>
    <cellStyle name="Normal 4 2 2 3 3 2 3" xfId="3613"/>
    <cellStyle name="Normal 4 2 2 3 3 3" xfId="713"/>
    <cellStyle name="Normal 4 2 2 3 3 3 2" xfId="1955"/>
    <cellStyle name="Normal 4 2 2 3 3 3 2 2" xfId="4439"/>
    <cellStyle name="Normal 4 2 2 3 3 3 3" xfId="3202"/>
    <cellStyle name="Normal 4 2 2 3 3 4" xfId="1540"/>
    <cellStyle name="Normal 4 2 2 3 3 4 2" xfId="4024"/>
    <cellStyle name="Normal 4 2 2 3 3 5" xfId="2787"/>
    <cellStyle name="Normal 4 2 2 3 4" xfId="920"/>
    <cellStyle name="Normal 4 2 2 3 4 2" xfId="2162"/>
    <cellStyle name="Normal 4 2 2 3 4 2 2" xfId="4646"/>
    <cellStyle name="Normal 4 2 2 3 4 3" xfId="3409"/>
    <cellStyle name="Normal 4 2 2 3 5" xfId="501"/>
    <cellStyle name="Normal 4 2 2 3 5 2" xfId="1743"/>
    <cellStyle name="Normal 4 2 2 3 5 2 2" xfId="4227"/>
    <cellStyle name="Normal 4 2 2 3 5 3" xfId="2990"/>
    <cellStyle name="Normal 4 2 2 3 6" xfId="1336"/>
    <cellStyle name="Normal 4 2 2 3 6 2" xfId="3820"/>
    <cellStyle name="Normal 4 2 2 3 7" xfId="2583"/>
    <cellStyle name="Normal 4 2 2 4" xfId="117"/>
    <cellStyle name="Normal 4 2 2 4 2" xfId="219"/>
    <cellStyle name="Normal 4 2 2 4 2 2" xfId="430"/>
    <cellStyle name="Normal 4 2 2 4 2 2 2" xfId="1256"/>
    <cellStyle name="Normal 4 2 2 4 2 2 2 2" xfId="2498"/>
    <cellStyle name="Normal 4 2 2 4 2 2 2 2 2" xfId="4982"/>
    <cellStyle name="Normal 4 2 2 4 2 2 2 3" xfId="3745"/>
    <cellStyle name="Normal 4 2 2 4 2 2 3" xfId="846"/>
    <cellStyle name="Normal 4 2 2 4 2 2 3 2" xfId="2088"/>
    <cellStyle name="Normal 4 2 2 4 2 2 3 2 2" xfId="4572"/>
    <cellStyle name="Normal 4 2 2 4 2 2 3 3" xfId="3335"/>
    <cellStyle name="Normal 4 2 2 4 2 2 4" xfId="1672"/>
    <cellStyle name="Normal 4 2 2 4 2 2 4 2" xfId="4156"/>
    <cellStyle name="Normal 4 2 2 4 2 2 5" xfId="2919"/>
    <cellStyle name="Normal 4 2 2 4 2 3" xfId="1053"/>
    <cellStyle name="Normal 4 2 2 4 2 3 2" xfId="2295"/>
    <cellStyle name="Normal 4 2 2 4 2 3 2 2" xfId="4779"/>
    <cellStyle name="Normal 4 2 2 4 2 3 3" xfId="3542"/>
    <cellStyle name="Normal 4 2 2 4 2 4" xfId="634"/>
    <cellStyle name="Normal 4 2 2 4 2 4 2" xfId="1876"/>
    <cellStyle name="Normal 4 2 2 4 2 4 2 2" xfId="4360"/>
    <cellStyle name="Normal 4 2 2 4 2 4 3" xfId="3123"/>
    <cellStyle name="Normal 4 2 2 4 2 5" xfId="1469"/>
    <cellStyle name="Normal 4 2 2 4 2 5 2" xfId="3953"/>
    <cellStyle name="Normal 4 2 2 4 2 6" xfId="2716"/>
    <cellStyle name="Normal 4 2 2 4 3" xfId="329"/>
    <cellStyle name="Normal 4 2 2 4 3 2" xfId="1155"/>
    <cellStyle name="Normal 4 2 2 4 3 2 2" xfId="2397"/>
    <cellStyle name="Normal 4 2 2 4 3 2 2 2" xfId="4881"/>
    <cellStyle name="Normal 4 2 2 4 3 2 3" xfId="3644"/>
    <cellStyle name="Normal 4 2 2 4 3 3" xfId="744"/>
    <cellStyle name="Normal 4 2 2 4 3 3 2" xfId="1986"/>
    <cellStyle name="Normal 4 2 2 4 3 3 2 2" xfId="4470"/>
    <cellStyle name="Normal 4 2 2 4 3 3 3" xfId="3233"/>
    <cellStyle name="Normal 4 2 2 4 3 4" xfId="1571"/>
    <cellStyle name="Normal 4 2 2 4 3 4 2" xfId="4055"/>
    <cellStyle name="Normal 4 2 2 4 3 5" xfId="2818"/>
    <cellStyle name="Normal 4 2 2 4 4" xfId="951"/>
    <cellStyle name="Normal 4 2 2 4 4 2" xfId="2193"/>
    <cellStyle name="Normal 4 2 2 4 4 2 2" xfId="4677"/>
    <cellStyle name="Normal 4 2 2 4 4 3" xfId="3440"/>
    <cellStyle name="Normal 4 2 2 4 5" xfId="532"/>
    <cellStyle name="Normal 4 2 2 4 5 2" xfId="1774"/>
    <cellStyle name="Normal 4 2 2 4 5 2 2" xfId="4258"/>
    <cellStyle name="Normal 4 2 2 4 5 3" xfId="3021"/>
    <cellStyle name="Normal 4 2 2 4 6" xfId="1367"/>
    <cellStyle name="Normal 4 2 2 4 6 2" xfId="3851"/>
    <cellStyle name="Normal 4 2 2 4 7" xfId="2614"/>
    <cellStyle name="Normal 4 2 2 5" xfId="156"/>
    <cellStyle name="Normal 4 2 2 5 2" xfId="367"/>
    <cellStyle name="Normal 4 2 2 5 2 2" xfId="1193"/>
    <cellStyle name="Normal 4 2 2 5 2 2 2" xfId="2435"/>
    <cellStyle name="Normal 4 2 2 5 2 2 2 2" xfId="4919"/>
    <cellStyle name="Normal 4 2 2 5 2 2 3" xfId="3682"/>
    <cellStyle name="Normal 4 2 2 5 2 3" xfId="783"/>
    <cellStyle name="Normal 4 2 2 5 2 3 2" xfId="2025"/>
    <cellStyle name="Normal 4 2 2 5 2 3 2 2" xfId="4509"/>
    <cellStyle name="Normal 4 2 2 5 2 3 3" xfId="3272"/>
    <cellStyle name="Normal 4 2 2 5 2 4" xfId="1609"/>
    <cellStyle name="Normal 4 2 2 5 2 4 2" xfId="4093"/>
    <cellStyle name="Normal 4 2 2 5 2 5" xfId="2856"/>
    <cellStyle name="Normal 4 2 2 5 3" xfId="990"/>
    <cellStyle name="Normal 4 2 2 5 3 2" xfId="2232"/>
    <cellStyle name="Normal 4 2 2 5 3 2 2" xfId="4716"/>
    <cellStyle name="Normal 4 2 2 5 3 3" xfId="3479"/>
    <cellStyle name="Normal 4 2 2 5 4" xfId="571"/>
    <cellStyle name="Normal 4 2 2 5 4 2" xfId="1813"/>
    <cellStyle name="Normal 4 2 2 5 4 2 2" xfId="4297"/>
    <cellStyle name="Normal 4 2 2 5 4 3" xfId="3060"/>
    <cellStyle name="Normal 4 2 2 5 5" xfId="1406"/>
    <cellStyle name="Normal 4 2 2 5 5 2" xfId="3890"/>
    <cellStyle name="Normal 4 2 2 5 6" xfId="2653"/>
    <cellStyle name="Normal 4 2 2 6" xfId="259"/>
    <cellStyle name="Normal 4 2 2 6 2" xfId="1093"/>
    <cellStyle name="Normal 4 2 2 6 2 2" xfId="2335"/>
    <cellStyle name="Normal 4 2 2 6 2 2 2" xfId="4819"/>
    <cellStyle name="Normal 4 2 2 6 2 3" xfId="3582"/>
    <cellStyle name="Normal 4 2 2 6 3" xfId="675"/>
    <cellStyle name="Normal 4 2 2 6 3 2" xfId="1917"/>
    <cellStyle name="Normal 4 2 2 6 3 2 2" xfId="4401"/>
    <cellStyle name="Normal 4 2 2 6 3 3" xfId="3164"/>
    <cellStyle name="Normal 4 2 2 6 4" xfId="1509"/>
    <cellStyle name="Normal 4 2 2 6 4 2" xfId="3993"/>
    <cellStyle name="Normal 4 2 2 6 5" xfId="2756"/>
    <cellStyle name="Normal 4 2 2 7" xfId="891"/>
    <cellStyle name="Normal 4 2 2 7 2" xfId="2133"/>
    <cellStyle name="Normal 4 2 2 7 2 2" xfId="4617"/>
    <cellStyle name="Normal 4 2 2 7 3" xfId="3380"/>
    <cellStyle name="Normal 4 2 2 8" xfId="469"/>
    <cellStyle name="Normal 4 2 2 8 2" xfId="1711"/>
    <cellStyle name="Normal 4 2 2 8 2 2" xfId="4195"/>
    <cellStyle name="Normal 4 2 2 8 3" xfId="2958"/>
    <cellStyle name="Normal 4 2 2 9" xfId="1307"/>
    <cellStyle name="Normal 4 2 2 9 2" xfId="3791"/>
    <cellStyle name="Normal 4 2 3" xfId="52"/>
    <cellStyle name="Normal 4 2 3 2" xfId="95"/>
    <cellStyle name="Normal 4 2 3 2 2" xfId="197"/>
    <cellStyle name="Normal 4 2 3 2 2 2" xfId="408"/>
    <cellStyle name="Normal 4 2 3 2 2 2 2" xfId="1234"/>
    <cellStyle name="Normal 4 2 3 2 2 2 2 2" xfId="2476"/>
    <cellStyle name="Normal 4 2 3 2 2 2 2 2 2" xfId="4960"/>
    <cellStyle name="Normal 4 2 3 2 2 2 2 3" xfId="3723"/>
    <cellStyle name="Normal 4 2 3 2 2 2 3" xfId="824"/>
    <cellStyle name="Normal 4 2 3 2 2 2 3 2" xfId="2066"/>
    <cellStyle name="Normal 4 2 3 2 2 2 3 2 2" xfId="4550"/>
    <cellStyle name="Normal 4 2 3 2 2 2 3 3" xfId="3313"/>
    <cellStyle name="Normal 4 2 3 2 2 2 4" xfId="1650"/>
    <cellStyle name="Normal 4 2 3 2 2 2 4 2" xfId="4134"/>
    <cellStyle name="Normal 4 2 3 2 2 2 5" xfId="2897"/>
    <cellStyle name="Normal 4 2 3 2 2 3" xfId="1031"/>
    <cellStyle name="Normal 4 2 3 2 2 3 2" xfId="2273"/>
    <cellStyle name="Normal 4 2 3 2 2 3 2 2" xfId="4757"/>
    <cellStyle name="Normal 4 2 3 2 2 3 3" xfId="3520"/>
    <cellStyle name="Normal 4 2 3 2 2 4" xfId="612"/>
    <cellStyle name="Normal 4 2 3 2 2 4 2" xfId="1854"/>
    <cellStyle name="Normal 4 2 3 2 2 4 2 2" xfId="4338"/>
    <cellStyle name="Normal 4 2 3 2 2 4 3" xfId="3101"/>
    <cellStyle name="Normal 4 2 3 2 2 5" xfId="1447"/>
    <cellStyle name="Normal 4 2 3 2 2 5 2" xfId="3931"/>
    <cellStyle name="Normal 4 2 3 2 2 6" xfId="2694"/>
    <cellStyle name="Normal 4 2 3 2 3" xfId="307"/>
    <cellStyle name="Normal 4 2 3 2 3 2" xfId="1133"/>
    <cellStyle name="Normal 4 2 3 2 3 2 2" xfId="2375"/>
    <cellStyle name="Normal 4 2 3 2 3 2 2 2" xfId="4859"/>
    <cellStyle name="Normal 4 2 3 2 3 2 3" xfId="3622"/>
    <cellStyle name="Normal 4 2 3 2 3 3" xfId="722"/>
    <cellStyle name="Normal 4 2 3 2 3 3 2" xfId="1964"/>
    <cellStyle name="Normal 4 2 3 2 3 3 2 2" xfId="4448"/>
    <cellStyle name="Normal 4 2 3 2 3 3 3" xfId="3211"/>
    <cellStyle name="Normal 4 2 3 2 3 4" xfId="1549"/>
    <cellStyle name="Normal 4 2 3 2 3 4 2" xfId="4033"/>
    <cellStyle name="Normal 4 2 3 2 3 5" xfId="2796"/>
    <cellStyle name="Normal 4 2 3 2 4" xfId="929"/>
    <cellStyle name="Normal 4 2 3 2 4 2" xfId="2171"/>
    <cellStyle name="Normal 4 2 3 2 4 2 2" xfId="4655"/>
    <cellStyle name="Normal 4 2 3 2 4 3" xfId="3418"/>
    <cellStyle name="Normal 4 2 3 2 5" xfId="510"/>
    <cellStyle name="Normal 4 2 3 2 5 2" xfId="1752"/>
    <cellStyle name="Normal 4 2 3 2 5 2 2" xfId="4236"/>
    <cellStyle name="Normal 4 2 3 2 5 3" xfId="2999"/>
    <cellStyle name="Normal 4 2 3 2 6" xfId="1345"/>
    <cellStyle name="Normal 4 2 3 2 6 2" xfId="3829"/>
    <cellStyle name="Normal 4 2 3 2 7" xfId="2592"/>
    <cellStyle name="Normal 4 2 3 3" xfId="126"/>
    <cellStyle name="Normal 4 2 3 3 2" xfId="228"/>
    <cellStyle name="Normal 4 2 3 3 2 2" xfId="439"/>
    <cellStyle name="Normal 4 2 3 3 2 2 2" xfId="1265"/>
    <cellStyle name="Normal 4 2 3 3 2 2 2 2" xfId="2507"/>
    <cellStyle name="Normal 4 2 3 3 2 2 2 2 2" xfId="4991"/>
    <cellStyle name="Normal 4 2 3 3 2 2 2 3" xfId="3754"/>
    <cellStyle name="Normal 4 2 3 3 2 2 3" xfId="855"/>
    <cellStyle name="Normal 4 2 3 3 2 2 3 2" xfId="2097"/>
    <cellStyle name="Normal 4 2 3 3 2 2 3 2 2" xfId="4581"/>
    <cellStyle name="Normal 4 2 3 3 2 2 3 3" xfId="3344"/>
    <cellStyle name="Normal 4 2 3 3 2 2 4" xfId="1681"/>
    <cellStyle name="Normal 4 2 3 3 2 2 4 2" xfId="4165"/>
    <cellStyle name="Normal 4 2 3 3 2 2 5" xfId="2928"/>
    <cellStyle name="Normal 4 2 3 3 2 3" xfId="1062"/>
    <cellStyle name="Normal 4 2 3 3 2 3 2" xfId="2304"/>
    <cellStyle name="Normal 4 2 3 3 2 3 2 2" xfId="4788"/>
    <cellStyle name="Normal 4 2 3 3 2 3 3" xfId="3551"/>
    <cellStyle name="Normal 4 2 3 3 2 4" xfId="643"/>
    <cellStyle name="Normal 4 2 3 3 2 4 2" xfId="1885"/>
    <cellStyle name="Normal 4 2 3 3 2 4 2 2" xfId="4369"/>
    <cellStyle name="Normal 4 2 3 3 2 4 3" xfId="3132"/>
    <cellStyle name="Normal 4 2 3 3 2 5" xfId="1478"/>
    <cellStyle name="Normal 4 2 3 3 2 5 2" xfId="3962"/>
    <cellStyle name="Normal 4 2 3 3 2 6" xfId="2725"/>
    <cellStyle name="Normal 4 2 3 3 3" xfId="338"/>
    <cellStyle name="Normal 4 2 3 3 3 2" xfId="1164"/>
    <cellStyle name="Normal 4 2 3 3 3 2 2" xfId="2406"/>
    <cellStyle name="Normal 4 2 3 3 3 2 2 2" xfId="4890"/>
    <cellStyle name="Normal 4 2 3 3 3 2 3" xfId="3653"/>
    <cellStyle name="Normal 4 2 3 3 3 3" xfId="753"/>
    <cellStyle name="Normal 4 2 3 3 3 3 2" xfId="1995"/>
    <cellStyle name="Normal 4 2 3 3 3 3 2 2" xfId="4479"/>
    <cellStyle name="Normal 4 2 3 3 3 3 3" xfId="3242"/>
    <cellStyle name="Normal 4 2 3 3 3 4" xfId="1580"/>
    <cellStyle name="Normal 4 2 3 3 3 4 2" xfId="4064"/>
    <cellStyle name="Normal 4 2 3 3 3 5" xfId="2827"/>
    <cellStyle name="Normal 4 2 3 3 4" xfId="960"/>
    <cellStyle name="Normal 4 2 3 3 4 2" xfId="2202"/>
    <cellStyle name="Normal 4 2 3 3 4 2 2" xfId="4686"/>
    <cellStyle name="Normal 4 2 3 3 4 3" xfId="3449"/>
    <cellStyle name="Normal 4 2 3 3 5" xfId="541"/>
    <cellStyle name="Normal 4 2 3 3 5 2" xfId="1783"/>
    <cellStyle name="Normal 4 2 3 3 5 2 2" xfId="4267"/>
    <cellStyle name="Normal 4 2 3 3 5 3" xfId="3030"/>
    <cellStyle name="Normal 4 2 3 3 6" xfId="1376"/>
    <cellStyle name="Normal 4 2 3 3 6 2" xfId="3860"/>
    <cellStyle name="Normal 4 2 3 3 7" xfId="2623"/>
    <cellStyle name="Normal 4 2 3 4" xfId="165"/>
    <cellStyle name="Normal 4 2 3 4 2" xfId="376"/>
    <cellStyle name="Normal 4 2 3 4 2 2" xfId="1202"/>
    <cellStyle name="Normal 4 2 3 4 2 2 2" xfId="2444"/>
    <cellStyle name="Normal 4 2 3 4 2 2 2 2" xfId="4928"/>
    <cellStyle name="Normal 4 2 3 4 2 2 3" xfId="3691"/>
    <cellStyle name="Normal 4 2 3 4 2 3" xfId="792"/>
    <cellStyle name="Normal 4 2 3 4 2 3 2" xfId="2034"/>
    <cellStyle name="Normal 4 2 3 4 2 3 2 2" xfId="4518"/>
    <cellStyle name="Normal 4 2 3 4 2 3 3" xfId="3281"/>
    <cellStyle name="Normal 4 2 3 4 2 4" xfId="1618"/>
    <cellStyle name="Normal 4 2 3 4 2 4 2" xfId="4102"/>
    <cellStyle name="Normal 4 2 3 4 2 5" xfId="2865"/>
    <cellStyle name="Normal 4 2 3 4 3" xfId="999"/>
    <cellStyle name="Normal 4 2 3 4 3 2" xfId="2241"/>
    <cellStyle name="Normal 4 2 3 4 3 2 2" xfId="4725"/>
    <cellStyle name="Normal 4 2 3 4 3 3" xfId="3488"/>
    <cellStyle name="Normal 4 2 3 4 4" xfId="580"/>
    <cellStyle name="Normal 4 2 3 4 4 2" xfId="1822"/>
    <cellStyle name="Normal 4 2 3 4 4 2 2" xfId="4306"/>
    <cellStyle name="Normal 4 2 3 4 4 3" xfId="3069"/>
    <cellStyle name="Normal 4 2 3 4 5" xfId="1415"/>
    <cellStyle name="Normal 4 2 3 4 5 2" xfId="3899"/>
    <cellStyle name="Normal 4 2 3 4 6" xfId="2662"/>
    <cellStyle name="Normal 4 2 3 5" xfId="277"/>
    <cellStyle name="Normal 4 2 3 5 2" xfId="1103"/>
    <cellStyle name="Normal 4 2 3 5 2 2" xfId="2345"/>
    <cellStyle name="Normal 4 2 3 5 2 2 2" xfId="4829"/>
    <cellStyle name="Normal 4 2 3 5 2 3" xfId="3592"/>
    <cellStyle name="Normal 4 2 3 5 3" xfId="690"/>
    <cellStyle name="Normal 4 2 3 5 3 2" xfId="1932"/>
    <cellStyle name="Normal 4 2 3 5 3 2 2" xfId="4416"/>
    <cellStyle name="Normal 4 2 3 5 3 3" xfId="3179"/>
    <cellStyle name="Normal 4 2 3 5 4" xfId="1519"/>
    <cellStyle name="Normal 4 2 3 5 4 2" xfId="4003"/>
    <cellStyle name="Normal 4 2 3 5 5" xfId="2766"/>
    <cellStyle name="Normal 4 2 3 6" xfId="897"/>
    <cellStyle name="Normal 4 2 3 6 2" xfId="2139"/>
    <cellStyle name="Normal 4 2 3 6 2 2" xfId="4623"/>
    <cellStyle name="Normal 4 2 3 6 3" xfId="3386"/>
    <cellStyle name="Normal 4 2 3 7" xfId="478"/>
    <cellStyle name="Normal 4 2 3 7 2" xfId="1720"/>
    <cellStyle name="Normal 4 2 3 7 2 2" xfId="4204"/>
    <cellStyle name="Normal 4 2 3 7 3" xfId="2967"/>
    <cellStyle name="Normal 4 2 3 8" xfId="1313"/>
    <cellStyle name="Normal 4 2 3 8 2" xfId="3797"/>
    <cellStyle name="Normal 4 2 3 9" xfId="2560"/>
    <cellStyle name="Normal 4 2 4" xfId="81"/>
    <cellStyle name="Normal 4 2 4 2" xfId="184"/>
    <cellStyle name="Normal 4 2 4 2 2" xfId="395"/>
    <cellStyle name="Normal 4 2 4 2 2 2" xfId="1221"/>
    <cellStyle name="Normal 4 2 4 2 2 2 2" xfId="2463"/>
    <cellStyle name="Normal 4 2 4 2 2 2 2 2" xfId="4947"/>
    <cellStyle name="Normal 4 2 4 2 2 2 3" xfId="3710"/>
    <cellStyle name="Normal 4 2 4 2 2 3" xfId="811"/>
    <cellStyle name="Normal 4 2 4 2 2 3 2" xfId="2053"/>
    <cellStyle name="Normal 4 2 4 2 2 3 2 2" xfId="4537"/>
    <cellStyle name="Normal 4 2 4 2 2 3 3" xfId="3300"/>
    <cellStyle name="Normal 4 2 4 2 2 4" xfId="1637"/>
    <cellStyle name="Normal 4 2 4 2 2 4 2" xfId="4121"/>
    <cellStyle name="Normal 4 2 4 2 2 5" xfId="2884"/>
    <cellStyle name="Normal 4 2 4 2 3" xfId="1018"/>
    <cellStyle name="Normal 4 2 4 2 3 2" xfId="2260"/>
    <cellStyle name="Normal 4 2 4 2 3 2 2" xfId="4744"/>
    <cellStyle name="Normal 4 2 4 2 3 3" xfId="3507"/>
    <cellStyle name="Normal 4 2 4 2 4" xfId="599"/>
    <cellStyle name="Normal 4 2 4 2 4 2" xfId="1841"/>
    <cellStyle name="Normal 4 2 4 2 4 2 2" xfId="4325"/>
    <cellStyle name="Normal 4 2 4 2 4 3" xfId="3088"/>
    <cellStyle name="Normal 4 2 4 2 5" xfId="1434"/>
    <cellStyle name="Normal 4 2 4 2 5 2" xfId="3918"/>
    <cellStyle name="Normal 4 2 4 2 6" xfId="2681"/>
    <cellStyle name="Normal 4 2 4 3" xfId="294"/>
    <cellStyle name="Normal 4 2 4 3 2" xfId="1120"/>
    <cellStyle name="Normal 4 2 4 3 2 2" xfId="2362"/>
    <cellStyle name="Normal 4 2 4 3 2 2 2" xfId="4846"/>
    <cellStyle name="Normal 4 2 4 3 2 3" xfId="3609"/>
    <cellStyle name="Normal 4 2 4 3 3" xfId="709"/>
    <cellStyle name="Normal 4 2 4 3 3 2" xfId="1951"/>
    <cellStyle name="Normal 4 2 4 3 3 2 2" xfId="4435"/>
    <cellStyle name="Normal 4 2 4 3 3 3" xfId="3198"/>
    <cellStyle name="Normal 4 2 4 3 4" xfId="1536"/>
    <cellStyle name="Normal 4 2 4 3 4 2" xfId="4020"/>
    <cellStyle name="Normal 4 2 4 3 5" xfId="2783"/>
    <cellStyle name="Normal 4 2 4 4" xfId="916"/>
    <cellStyle name="Normal 4 2 4 4 2" xfId="2158"/>
    <cellStyle name="Normal 4 2 4 4 2 2" xfId="4642"/>
    <cellStyle name="Normal 4 2 4 4 3" xfId="3405"/>
    <cellStyle name="Normal 4 2 4 5" xfId="497"/>
    <cellStyle name="Normal 4 2 4 5 2" xfId="1739"/>
    <cellStyle name="Normal 4 2 4 5 2 2" xfId="4223"/>
    <cellStyle name="Normal 4 2 4 5 3" xfId="2986"/>
    <cellStyle name="Normal 4 2 4 6" xfId="1332"/>
    <cellStyle name="Normal 4 2 4 6 2" xfId="3816"/>
    <cellStyle name="Normal 4 2 4 7" xfId="2579"/>
    <cellStyle name="Normal 4 2 5" xfId="110"/>
    <cellStyle name="Normal 4 2 5 2" xfId="212"/>
    <cellStyle name="Normal 4 2 5 2 2" xfId="423"/>
    <cellStyle name="Normal 4 2 5 2 2 2" xfId="1249"/>
    <cellStyle name="Normal 4 2 5 2 2 2 2" xfId="2491"/>
    <cellStyle name="Normal 4 2 5 2 2 2 2 2" xfId="4975"/>
    <cellStyle name="Normal 4 2 5 2 2 2 3" xfId="3738"/>
    <cellStyle name="Normal 4 2 5 2 2 3" xfId="839"/>
    <cellStyle name="Normal 4 2 5 2 2 3 2" xfId="2081"/>
    <cellStyle name="Normal 4 2 5 2 2 3 2 2" xfId="4565"/>
    <cellStyle name="Normal 4 2 5 2 2 3 3" xfId="3328"/>
    <cellStyle name="Normal 4 2 5 2 2 4" xfId="1665"/>
    <cellStyle name="Normal 4 2 5 2 2 4 2" xfId="4149"/>
    <cellStyle name="Normal 4 2 5 2 2 5" xfId="2912"/>
    <cellStyle name="Normal 4 2 5 2 3" xfId="1046"/>
    <cellStyle name="Normal 4 2 5 2 3 2" xfId="2288"/>
    <cellStyle name="Normal 4 2 5 2 3 2 2" xfId="4772"/>
    <cellStyle name="Normal 4 2 5 2 3 3" xfId="3535"/>
    <cellStyle name="Normal 4 2 5 2 4" xfId="627"/>
    <cellStyle name="Normal 4 2 5 2 4 2" xfId="1869"/>
    <cellStyle name="Normal 4 2 5 2 4 2 2" xfId="4353"/>
    <cellStyle name="Normal 4 2 5 2 4 3" xfId="3116"/>
    <cellStyle name="Normal 4 2 5 2 5" xfId="1462"/>
    <cellStyle name="Normal 4 2 5 2 5 2" xfId="3946"/>
    <cellStyle name="Normal 4 2 5 2 6" xfId="2709"/>
    <cellStyle name="Normal 4 2 5 3" xfId="322"/>
    <cellStyle name="Normal 4 2 5 3 2" xfId="1148"/>
    <cellStyle name="Normal 4 2 5 3 2 2" xfId="2390"/>
    <cellStyle name="Normal 4 2 5 3 2 2 2" xfId="4874"/>
    <cellStyle name="Normal 4 2 5 3 2 3" xfId="3637"/>
    <cellStyle name="Normal 4 2 5 3 3" xfId="737"/>
    <cellStyle name="Normal 4 2 5 3 3 2" xfId="1979"/>
    <cellStyle name="Normal 4 2 5 3 3 2 2" xfId="4463"/>
    <cellStyle name="Normal 4 2 5 3 3 3" xfId="3226"/>
    <cellStyle name="Normal 4 2 5 3 4" xfId="1564"/>
    <cellStyle name="Normal 4 2 5 3 4 2" xfId="4048"/>
    <cellStyle name="Normal 4 2 5 3 5" xfId="2811"/>
    <cellStyle name="Normal 4 2 5 4" xfId="944"/>
    <cellStyle name="Normal 4 2 5 4 2" xfId="2186"/>
    <cellStyle name="Normal 4 2 5 4 2 2" xfId="4670"/>
    <cellStyle name="Normal 4 2 5 4 3" xfId="3433"/>
    <cellStyle name="Normal 4 2 5 5" xfId="525"/>
    <cellStyle name="Normal 4 2 5 5 2" xfId="1767"/>
    <cellStyle name="Normal 4 2 5 5 2 2" xfId="4251"/>
    <cellStyle name="Normal 4 2 5 5 3" xfId="3014"/>
    <cellStyle name="Normal 4 2 5 6" xfId="1360"/>
    <cellStyle name="Normal 4 2 5 6 2" xfId="3844"/>
    <cellStyle name="Normal 4 2 5 7" xfId="2607"/>
    <cellStyle name="Normal 4 2 6" xfId="141"/>
    <cellStyle name="Normal 4 2 6 2" xfId="243"/>
    <cellStyle name="Normal 4 2 6 2 2" xfId="454"/>
    <cellStyle name="Normal 4 2 6 2 2 2" xfId="1280"/>
    <cellStyle name="Normal 4 2 6 2 2 2 2" xfId="2522"/>
    <cellStyle name="Normal 4 2 6 2 2 2 2 2" xfId="5006"/>
    <cellStyle name="Normal 4 2 6 2 2 2 3" xfId="3769"/>
    <cellStyle name="Normal 4 2 6 2 2 3" xfId="870"/>
    <cellStyle name="Normal 4 2 6 2 2 3 2" xfId="2112"/>
    <cellStyle name="Normal 4 2 6 2 2 3 2 2" xfId="4596"/>
    <cellStyle name="Normal 4 2 6 2 2 3 3" xfId="3359"/>
    <cellStyle name="Normal 4 2 6 2 2 4" xfId="1696"/>
    <cellStyle name="Normal 4 2 6 2 2 4 2" xfId="4180"/>
    <cellStyle name="Normal 4 2 6 2 2 5" xfId="2943"/>
    <cellStyle name="Normal 4 2 6 2 3" xfId="1077"/>
    <cellStyle name="Normal 4 2 6 2 3 2" xfId="2319"/>
    <cellStyle name="Normal 4 2 6 2 3 2 2" xfId="4803"/>
    <cellStyle name="Normal 4 2 6 2 3 3" xfId="3566"/>
    <cellStyle name="Normal 4 2 6 2 4" xfId="658"/>
    <cellStyle name="Normal 4 2 6 2 4 2" xfId="1900"/>
    <cellStyle name="Normal 4 2 6 2 4 2 2" xfId="4384"/>
    <cellStyle name="Normal 4 2 6 2 4 3" xfId="3147"/>
    <cellStyle name="Normal 4 2 6 2 5" xfId="1493"/>
    <cellStyle name="Normal 4 2 6 2 5 2" xfId="3977"/>
    <cellStyle name="Normal 4 2 6 2 6" xfId="2740"/>
    <cellStyle name="Normal 4 2 6 3" xfId="352"/>
    <cellStyle name="Normal 4 2 6 3 2" xfId="1178"/>
    <cellStyle name="Normal 4 2 6 3 2 2" xfId="2420"/>
    <cellStyle name="Normal 4 2 6 3 2 2 2" xfId="4904"/>
    <cellStyle name="Normal 4 2 6 3 2 3" xfId="3667"/>
    <cellStyle name="Normal 4 2 6 3 3" xfId="768"/>
    <cellStyle name="Normal 4 2 6 3 3 2" xfId="2010"/>
    <cellStyle name="Normal 4 2 6 3 3 2 2" xfId="4494"/>
    <cellStyle name="Normal 4 2 6 3 3 3" xfId="3257"/>
    <cellStyle name="Normal 4 2 6 3 4" xfId="1594"/>
    <cellStyle name="Normal 4 2 6 3 4 2" xfId="4078"/>
    <cellStyle name="Normal 4 2 6 3 5" xfId="2841"/>
    <cellStyle name="Normal 4 2 6 4" xfId="975"/>
    <cellStyle name="Normal 4 2 6 4 2" xfId="2217"/>
    <cellStyle name="Normal 4 2 6 4 2 2" xfId="4701"/>
    <cellStyle name="Normal 4 2 6 4 3" xfId="3464"/>
    <cellStyle name="Normal 4 2 6 5" xfId="556"/>
    <cellStyle name="Normal 4 2 6 5 2" xfId="1798"/>
    <cellStyle name="Normal 4 2 6 5 2 2" xfId="4282"/>
    <cellStyle name="Normal 4 2 6 5 3" xfId="3045"/>
    <cellStyle name="Normal 4 2 6 6" xfId="1391"/>
    <cellStyle name="Normal 4 2 6 6 2" xfId="3875"/>
    <cellStyle name="Normal 4 2 6 7" xfId="2638"/>
    <cellStyle name="Normal 4 2 7" xfId="149"/>
    <cellStyle name="Normal 4 2 7 2" xfId="360"/>
    <cellStyle name="Normal 4 2 7 2 2" xfId="1186"/>
    <cellStyle name="Normal 4 2 7 2 2 2" xfId="2428"/>
    <cellStyle name="Normal 4 2 7 2 2 2 2" xfId="4912"/>
    <cellStyle name="Normal 4 2 7 2 2 3" xfId="3675"/>
    <cellStyle name="Normal 4 2 7 2 3" xfId="776"/>
    <cellStyle name="Normal 4 2 7 2 3 2" xfId="2018"/>
    <cellStyle name="Normal 4 2 7 2 3 2 2" xfId="4502"/>
    <cellStyle name="Normal 4 2 7 2 3 3" xfId="3265"/>
    <cellStyle name="Normal 4 2 7 2 4" xfId="1602"/>
    <cellStyle name="Normal 4 2 7 2 4 2" xfId="4086"/>
    <cellStyle name="Normal 4 2 7 2 5" xfId="2849"/>
    <cellStyle name="Normal 4 2 7 3" xfId="983"/>
    <cellStyle name="Normal 4 2 7 3 2" xfId="2225"/>
    <cellStyle name="Normal 4 2 7 3 2 2" xfId="4709"/>
    <cellStyle name="Normal 4 2 7 3 3" xfId="3472"/>
    <cellStyle name="Normal 4 2 7 4" xfId="564"/>
    <cellStyle name="Normal 4 2 7 4 2" xfId="1806"/>
    <cellStyle name="Normal 4 2 7 4 2 2" xfId="4290"/>
    <cellStyle name="Normal 4 2 7 4 3" xfId="3053"/>
    <cellStyle name="Normal 4 2 7 5" xfId="1399"/>
    <cellStyle name="Normal 4 2 7 5 2" xfId="3883"/>
    <cellStyle name="Normal 4 2 7 6" xfId="2646"/>
    <cellStyle name="Normal 4 2 8" xfId="252"/>
    <cellStyle name="Normal 4 2 8 2" xfId="1086"/>
    <cellStyle name="Normal 4 2 8 2 2" xfId="2328"/>
    <cellStyle name="Normal 4 2 8 2 2 2" xfId="4812"/>
    <cellStyle name="Normal 4 2 8 2 3" xfId="3575"/>
    <cellStyle name="Normal 4 2 8 3" xfId="667"/>
    <cellStyle name="Normal 4 2 8 3 2" xfId="1909"/>
    <cellStyle name="Normal 4 2 8 3 2 2" xfId="4393"/>
    <cellStyle name="Normal 4 2 8 3 3" xfId="3156"/>
    <cellStyle name="Normal 4 2 8 4" xfId="1502"/>
    <cellStyle name="Normal 4 2 8 4 2" xfId="3986"/>
    <cellStyle name="Normal 4 2 8 5" xfId="2749"/>
    <cellStyle name="Normal 4 2 9" xfId="880"/>
    <cellStyle name="Normal 4 2 9 2" xfId="2122"/>
    <cellStyle name="Normal 4 2 9 2 2" xfId="4606"/>
    <cellStyle name="Normal 4 2 9 3" xfId="3369"/>
    <cellStyle name="Normal 4 3" xfId="21"/>
    <cellStyle name="Normal 4 3 10" xfId="2542"/>
    <cellStyle name="Normal 4 3 2" xfId="58"/>
    <cellStyle name="Normal 4 3 2 2" xfId="101"/>
    <cellStyle name="Normal 4 3 2 2 2" xfId="203"/>
    <cellStyle name="Normal 4 3 2 2 2 2" xfId="414"/>
    <cellStyle name="Normal 4 3 2 2 2 2 2" xfId="1240"/>
    <cellStyle name="Normal 4 3 2 2 2 2 2 2" xfId="2482"/>
    <cellStyle name="Normal 4 3 2 2 2 2 2 2 2" xfId="4966"/>
    <cellStyle name="Normal 4 3 2 2 2 2 2 3" xfId="3729"/>
    <cellStyle name="Normal 4 3 2 2 2 2 3" xfId="830"/>
    <cellStyle name="Normal 4 3 2 2 2 2 3 2" xfId="2072"/>
    <cellStyle name="Normal 4 3 2 2 2 2 3 2 2" xfId="4556"/>
    <cellStyle name="Normal 4 3 2 2 2 2 3 3" xfId="3319"/>
    <cellStyle name="Normal 4 3 2 2 2 2 4" xfId="1656"/>
    <cellStyle name="Normal 4 3 2 2 2 2 4 2" xfId="4140"/>
    <cellStyle name="Normal 4 3 2 2 2 2 5" xfId="2903"/>
    <cellStyle name="Normal 4 3 2 2 2 3" xfId="1037"/>
    <cellStyle name="Normal 4 3 2 2 2 3 2" xfId="2279"/>
    <cellStyle name="Normal 4 3 2 2 2 3 2 2" xfId="4763"/>
    <cellStyle name="Normal 4 3 2 2 2 3 3" xfId="3526"/>
    <cellStyle name="Normal 4 3 2 2 2 4" xfId="618"/>
    <cellStyle name="Normal 4 3 2 2 2 4 2" xfId="1860"/>
    <cellStyle name="Normal 4 3 2 2 2 4 2 2" xfId="4344"/>
    <cellStyle name="Normal 4 3 2 2 2 4 3" xfId="3107"/>
    <cellStyle name="Normal 4 3 2 2 2 5" xfId="1453"/>
    <cellStyle name="Normal 4 3 2 2 2 5 2" xfId="3937"/>
    <cellStyle name="Normal 4 3 2 2 2 6" xfId="2700"/>
    <cellStyle name="Normal 4 3 2 2 3" xfId="313"/>
    <cellStyle name="Normal 4 3 2 2 3 2" xfId="1139"/>
    <cellStyle name="Normal 4 3 2 2 3 2 2" xfId="2381"/>
    <cellStyle name="Normal 4 3 2 2 3 2 2 2" xfId="4865"/>
    <cellStyle name="Normal 4 3 2 2 3 2 3" xfId="3628"/>
    <cellStyle name="Normal 4 3 2 2 3 3" xfId="728"/>
    <cellStyle name="Normal 4 3 2 2 3 3 2" xfId="1970"/>
    <cellStyle name="Normal 4 3 2 2 3 3 2 2" xfId="4454"/>
    <cellStyle name="Normal 4 3 2 2 3 3 3" xfId="3217"/>
    <cellStyle name="Normal 4 3 2 2 3 4" xfId="1555"/>
    <cellStyle name="Normal 4 3 2 2 3 4 2" xfId="4039"/>
    <cellStyle name="Normal 4 3 2 2 3 5" xfId="2802"/>
    <cellStyle name="Normal 4 3 2 2 4" xfId="935"/>
    <cellStyle name="Normal 4 3 2 2 4 2" xfId="2177"/>
    <cellStyle name="Normal 4 3 2 2 4 2 2" xfId="4661"/>
    <cellStyle name="Normal 4 3 2 2 4 3" xfId="3424"/>
    <cellStyle name="Normal 4 3 2 2 5" xfId="516"/>
    <cellStyle name="Normal 4 3 2 2 5 2" xfId="1758"/>
    <cellStyle name="Normal 4 3 2 2 5 2 2" xfId="4242"/>
    <cellStyle name="Normal 4 3 2 2 5 3" xfId="3005"/>
    <cellStyle name="Normal 4 3 2 2 6" xfId="1351"/>
    <cellStyle name="Normal 4 3 2 2 6 2" xfId="3835"/>
    <cellStyle name="Normal 4 3 2 2 7" xfId="2598"/>
    <cellStyle name="Normal 4 3 2 3" xfId="132"/>
    <cellStyle name="Normal 4 3 2 3 2" xfId="234"/>
    <cellStyle name="Normal 4 3 2 3 2 2" xfId="445"/>
    <cellStyle name="Normal 4 3 2 3 2 2 2" xfId="1271"/>
    <cellStyle name="Normal 4 3 2 3 2 2 2 2" xfId="2513"/>
    <cellStyle name="Normal 4 3 2 3 2 2 2 2 2" xfId="4997"/>
    <cellStyle name="Normal 4 3 2 3 2 2 2 3" xfId="3760"/>
    <cellStyle name="Normal 4 3 2 3 2 2 3" xfId="861"/>
    <cellStyle name="Normal 4 3 2 3 2 2 3 2" xfId="2103"/>
    <cellStyle name="Normal 4 3 2 3 2 2 3 2 2" xfId="4587"/>
    <cellStyle name="Normal 4 3 2 3 2 2 3 3" xfId="3350"/>
    <cellStyle name="Normal 4 3 2 3 2 2 4" xfId="1687"/>
    <cellStyle name="Normal 4 3 2 3 2 2 4 2" xfId="4171"/>
    <cellStyle name="Normal 4 3 2 3 2 2 5" xfId="2934"/>
    <cellStyle name="Normal 4 3 2 3 2 3" xfId="1068"/>
    <cellStyle name="Normal 4 3 2 3 2 3 2" xfId="2310"/>
    <cellStyle name="Normal 4 3 2 3 2 3 2 2" xfId="4794"/>
    <cellStyle name="Normal 4 3 2 3 2 3 3" xfId="3557"/>
    <cellStyle name="Normal 4 3 2 3 2 4" xfId="649"/>
    <cellStyle name="Normal 4 3 2 3 2 4 2" xfId="1891"/>
    <cellStyle name="Normal 4 3 2 3 2 4 2 2" xfId="4375"/>
    <cellStyle name="Normal 4 3 2 3 2 4 3" xfId="3138"/>
    <cellStyle name="Normal 4 3 2 3 2 5" xfId="1484"/>
    <cellStyle name="Normal 4 3 2 3 2 5 2" xfId="3968"/>
    <cellStyle name="Normal 4 3 2 3 2 6" xfId="2731"/>
    <cellStyle name="Normal 4 3 2 3 3" xfId="344"/>
    <cellStyle name="Normal 4 3 2 3 3 2" xfId="1170"/>
    <cellStyle name="Normal 4 3 2 3 3 2 2" xfId="2412"/>
    <cellStyle name="Normal 4 3 2 3 3 2 2 2" xfId="4896"/>
    <cellStyle name="Normal 4 3 2 3 3 2 3" xfId="3659"/>
    <cellStyle name="Normal 4 3 2 3 3 3" xfId="759"/>
    <cellStyle name="Normal 4 3 2 3 3 3 2" xfId="2001"/>
    <cellStyle name="Normal 4 3 2 3 3 3 2 2" xfId="4485"/>
    <cellStyle name="Normal 4 3 2 3 3 3 3" xfId="3248"/>
    <cellStyle name="Normal 4 3 2 3 3 4" xfId="1586"/>
    <cellStyle name="Normal 4 3 2 3 3 4 2" xfId="4070"/>
    <cellStyle name="Normal 4 3 2 3 3 5" xfId="2833"/>
    <cellStyle name="Normal 4 3 2 3 4" xfId="966"/>
    <cellStyle name="Normal 4 3 2 3 4 2" xfId="2208"/>
    <cellStyle name="Normal 4 3 2 3 4 2 2" xfId="4692"/>
    <cellStyle name="Normal 4 3 2 3 4 3" xfId="3455"/>
    <cellStyle name="Normal 4 3 2 3 5" xfId="547"/>
    <cellStyle name="Normal 4 3 2 3 5 2" xfId="1789"/>
    <cellStyle name="Normal 4 3 2 3 5 2 2" xfId="4273"/>
    <cellStyle name="Normal 4 3 2 3 5 3" xfId="3036"/>
    <cellStyle name="Normal 4 3 2 3 6" xfId="1382"/>
    <cellStyle name="Normal 4 3 2 3 6 2" xfId="3866"/>
    <cellStyle name="Normal 4 3 2 3 7" xfId="2629"/>
    <cellStyle name="Normal 4 3 2 4" xfId="171"/>
    <cellStyle name="Normal 4 3 2 4 2" xfId="382"/>
    <cellStyle name="Normal 4 3 2 4 2 2" xfId="1208"/>
    <cellStyle name="Normal 4 3 2 4 2 2 2" xfId="2450"/>
    <cellStyle name="Normal 4 3 2 4 2 2 2 2" xfId="4934"/>
    <cellStyle name="Normal 4 3 2 4 2 2 3" xfId="3697"/>
    <cellStyle name="Normal 4 3 2 4 2 3" xfId="798"/>
    <cellStyle name="Normal 4 3 2 4 2 3 2" xfId="2040"/>
    <cellStyle name="Normal 4 3 2 4 2 3 2 2" xfId="4524"/>
    <cellStyle name="Normal 4 3 2 4 2 3 3" xfId="3287"/>
    <cellStyle name="Normal 4 3 2 4 2 4" xfId="1624"/>
    <cellStyle name="Normal 4 3 2 4 2 4 2" xfId="4108"/>
    <cellStyle name="Normal 4 3 2 4 2 5" xfId="2871"/>
    <cellStyle name="Normal 4 3 2 4 3" xfId="1005"/>
    <cellStyle name="Normal 4 3 2 4 3 2" xfId="2247"/>
    <cellStyle name="Normal 4 3 2 4 3 2 2" xfId="4731"/>
    <cellStyle name="Normal 4 3 2 4 3 3" xfId="3494"/>
    <cellStyle name="Normal 4 3 2 4 4" xfId="586"/>
    <cellStyle name="Normal 4 3 2 4 4 2" xfId="1828"/>
    <cellStyle name="Normal 4 3 2 4 4 2 2" xfId="4312"/>
    <cellStyle name="Normal 4 3 2 4 4 3" xfId="3075"/>
    <cellStyle name="Normal 4 3 2 4 5" xfId="1421"/>
    <cellStyle name="Normal 4 3 2 4 5 2" xfId="3905"/>
    <cellStyle name="Normal 4 3 2 4 6" xfId="2668"/>
    <cellStyle name="Normal 4 3 2 5" xfId="282"/>
    <cellStyle name="Normal 4 3 2 5 2" xfId="1108"/>
    <cellStyle name="Normal 4 3 2 5 2 2" xfId="2350"/>
    <cellStyle name="Normal 4 3 2 5 2 2 2" xfId="4834"/>
    <cellStyle name="Normal 4 3 2 5 2 3" xfId="3597"/>
    <cellStyle name="Normal 4 3 2 5 3" xfId="696"/>
    <cellStyle name="Normal 4 3 2 5 3 2" xfId="1938"/>
    <cellStyle name="Normal 4 3 2 5 3 2 2" xfId="4422"/>
    <cellStyle name="Normal 4 3 2 5 3 3" xfId="3185"/>
    <cellStyle name="Normal 4 3 2 5 4" xfId="1524"/>
    <cellStyle name="Normal 4 3 2 5 4 2" xfId="4008"/>
    <cellStyle name="Normal 4 3 2 5 5" xfId="2771"/>
    <cellStyle name="Normal 4 3 2 6" xfId="903"/>
    <cellStyle name="Normal 4 3 2 6 2" xfId="2145"/>
    <cellStyle name="Normal 4 3 2 6 2 2" xfId="4629"/>
    <cellStyle name="Normal 4 3 2 6 3" xfId="3392"/>
    <cellStyle name="Normal 4 3 2 7" xfId="484"/>
    <cellStyle name="Normal 4 3 2 7 2" xfId="1726"/>
    <cellStyle name="Normal 4 3 2 7 2 2" xfId="4210"/>
    <cellStyle name="Normal 4 3 2 7 3" xfId="2973"/>
    <cellStyle name="Normal 4 3 2 8" xfId="1319"/>
    <cellStyle name="Normal 4 3 2 8 2" xfId="3803"/>
    <cellStyle name="Normal 4 3 2 9" xfId="2566"/>
    <cellStyle name="Normal 4 3 3" xfId="85"/>
    <cellStyle name="Normal 4 3 3 2" xfId="187"/>
    <cellStyle name="Normal 4 3 3 2 2" xfId="398"/>
    <cellStyle name="Normal 4 3 3 2 2 2" xfId="1224"/>
    <cellStyle name="Normal 4 3 3 2 2 2 2" xfId="2466"/>
    <cellStyle name="Normal 4 3 3 2 2 2 2 2" xfId="4950"/>
    <cellStyle name="Normal 4 3 3 2 2 2 3" xfId="3713"/>
    <cellStyle name="Normal 4 3 3 2 2 3" xfId="814"/>
    <cellStyle name="Normal 4 3 3 2 2 3 2" xfId="2056"/>
    <cellStyle name="Normal 4 3 3 2 2 3 2 2" xfId="4540"/>
    <cellStyle name="Normal 4 3 3 2 2 3 3" xfId="3303"/>
    <cellStyle name="Normal 4 3 3 2 2 4" xfId="1640"/>
    <cellStyle name="Normal 4 3 3 2 2 4 2" xfId="4124"/>
    <cellStyle name="Normal 4 3 3 2 2 5" xfId="2887"/>
    <cellStyle name="Normal 4 3 3 2 3" xfId="1021"/>
    <cellStyle name="Normal 4 3 3 2 3 2" xfId="2263"/>
    <cellStyle name="Normal 4 3 3 2 3 2 2" xfId="4747"/>
    <cellStyle name="Normal 4 3 3 2 3 3" xfId="3510"/>
    <cellStyle name="Normal 4 3 3 2 4" xfId="602"/>
    <cellStyle name="Normal 4 3 3 2 4 2" xfId="1844"/>
    <cellStyle name="Normal 4 3 3 2 4 2 2" xfId="4328"/>
    <cellStyle name="Normal 4 3 3 2 4 3" xfId="3091"/>
    <cellStyle name="Normal 4 3 3 2 5" xfId="1437"/>
    <cellStyle name="Normal 4 3 3 2 5 2" xfId="3921"/>
    <cellStyle name="Normal 4 3 3 2 6" xfId="2684"/>
    <cellStyle name="Normal 4 3 3 3" xfId="297"/>
    <cellStyle name="Normal 4 3 3 3 2" xfId="1123"/>
    <cellStyle name="Normal 4 3 3 3 2 2" xfId="2365"/>
    <cellStyle name="Normal 4 3 3 3 2 2 2" xfId="4849"/>
    <cellStyle name="Normal 4 3 3 3 2 3" xfId="3612"/>
    <cellStyle name="Normal 4 3 3 3 3" xfId="712"/>
    <cellStyle name="Normal 4 3 3 3 3 2" xfId="1954"/>
    <cellStyle name="Normal 4 3 3 3 3 2 2" xfId="4438"/>
    <cellStyle name="Normal 4 3 3 3 3 3" xfId="3201"/>
    <cellStyle name="Normal 4 3 3 3 4" xfId="1539"/>
    <cellStyle name="Normal 4 3 3 3 4 2" xfId="4023"/>
    <cellStyle name="Normal 4 3 3 3 5" xfId="2786"/>
    <cellStyle name="Normal 4 3 3 4" xfId="919"/>
    <cellStyle name="Normal 4 3 3 4 2" xfId="2161"/>
    <cellStyle name="Normal 4 3 3 4 2 2" xfId="4645"/>
    <cellStyle name="Normal 4 3 3 4 3" xfId="3408"/>
    <cellStyle name="Normal 4 3 3 5" xfId="500"/>
    <cellStyle name="Normal 4 3 3 5 2" xfId="1742"/>
    <cellStyle name="Normal 4 3 3 5 2 2" xfId="4226"/>
    <cellStyle name="Normal 4 3 3 5 3" xfId="2989"/>
    <cellStyle name="Normal 4 3 3 6" xfId="1335"/>
    <cellStyle name="Normal 4 3 3 6 2" xfId="3819"/>
    <cellStyle name="Normal 4 3 3 7" xfId="2582"/>
    <cellStyle name="Normal 4 3 4" xfId="116"/>
    <cellStyle name="Normal 4 3 4 2" xfId="218"/>
    <cellStyle name="Normal 4 3 4 2 2" xfId="429"/>
    <cellStyle name="Normal 4 3 4 2 2 2" xfId="1255"/>
    <cellStyle name="Normal 4 3 4 2 2 2 2" xfId="2497"/>
    <cellStyle name="Normal 4 3 4 2 2 2 2 2" xfId="4981"/>
    <cellStyle name="Normal 4 3 4 2 2 2 3" xfId="3744"/>
    <cellStyle name="Normal 4 3 4 2 2 3" xfId="845"/>
    <cellStyle name="Normal 4 3 4 2 2 3 2" xfId="2087"/>
    <cellStyle name="Normal 4 3 4 2 2 3 2 2" xfId="4571"/>
    <cellStyle name="Normal 4 3 4 2 2 3 3" xfId="3334"/>
    <cellStyle name="Normal 4 3 4 2 2 4" xfId="1671"/>
    <cellStyle name="Normal 4 3 4 2 2 4 2" xfId="4155"/>
    <cellStyle name="Normal 4 3 4 2 2 5" xfId="2918"/>
    <cellStyle name="Normal 4 3 4 2 3" xfId="1052"/>
    <cellStyle name="Normal 4 3 4 2 3 2" xfId="2294"/>
    <cellStyle name="Normal 4 3 4 2 3 2 2" xfId="4778"/>
    <cellStyle name="Normal 4 3 4 2 3 3" xfId="3541"/>
    <cellStyle name="Normal 4 3 4 2 4" xfId="633"/>
    <cellStyle name="Normal 4 3 4 2 4 2" xfId="1875"/>
    <cellStyle name="Normal 4 3 4 2 4 2 2" xfId="4359"/>
    <cellStyle name="Normal 4 3 4 2 4 3" xfId="3122"/>
    <cellStyle name="Normal 4 3 4 2 5" xfId="1468"/>
    <cellStyle name="Normal 4 3 4 2 5 2" xfId="3952"/>
    <cellStyle name="Normal 4 3 4 2 6" xfId="2715"/>
    <cellStyle name="Normal 4 3 4 3" xfId="328"/>
    <cellStyle name="Normal 4 3 4 3 2" xfId="1154"/>
    <cellStyle name="Normal 4 3 4 3 2 2" xfId="2396"/>
    <cellStyle name="Normal 4 3 4 3 2 2 2" xfId="4880"/>
    <cellStyle name="Normal 4 3 4 3 2 3" xfId="3643"/>
    <cellStyle name="Normal 4 3 4 3 3" xfId="743"/>
    <cellStyle name="Normal 4 3 4 3 3 2" xfId="1985"/>
    <cellStyle name="Normal 4 3 4 3 3 2 2" xfId="4469"/>
    <cellStyle name="Normal 4 3 4 3 3 3" xfId="3232"/>
    <cellStyle name="Normal 4 3 4 3 4" xfId="1570"/>
    <cellStyle name="Normal 4 3 4 3 4 2" xfId="4054"/>
    <cellStyle name="Normal 4 3 4 3 5" xfId="2817"/>
    <cellStyle name="Normal 4 3 4 4" xfId="950"/>
    <cellStyle name="Normal 4 3 4 4 2" xfId="2192"/>
    <cellStyle name="Normal 4 3 4 4 2 2" xfId="4676"/>
    <cellStyle name="Normal 4 3 4 4 3" xfId="3439"/>
    <cellStyle name="Normal 4 3 4 5" xfId="531"/>
    <cellStyle name="Normal 4 3 4 5 2" xfId="1773"/>
    <cellStyle name="Normal 4 3 4 5 2 2" xfId="4257"/>
    <cellStyle name="Normal 4 3 4 5 3" xfId="3020"/>
    <cellStyle name="Normal 4 3 4 6" xfId="1366"/>
    <cellStyle name="Normal 4 3 4 6 2" xfId="3850"/>
    <cellStyle name="Normal 4 3 4 7" xfId="2613"/>
    <cellStyle name="Normal 4 3 5" xfId="155"/>
    <cellStyle name="Normal 4 3 5 2" xfId="366"/>
    <cellStyle name="Normal 4 3 5 2 2" xfId="1192"/>
    <cellStyle name="Normal 4 3 5 2 2 2" xfId="2434"/>
    <cellStyle name="Normal 4 3 5 2 2 2 2" xfId="4918"/>
    <cellStyle name="Normal 4 3 5 2 2 3" xfId="3681"/>
    <cellStyle name="Normal 4 3 5 2 3" xfId="782"/>
    <cellStyle name="Normal 4 3 5 2 3 2" xfId="2024"/>
    <cellStyle name="Normal 4 3 5 2 3 2 2" xfId="4508"/>
    <cellStyle name="Normal 4 3 5 2 3 3" xfId="3271"/>
    <cellStyle name="Normal 4 3 5 2 4" xfId="1608"/>
    <cellStyle name="Normal 4 3 5 2 4 2" xfId="4092"/>
    <cellStyle name="Normal 4 3 5 2 5" xfId="2855"/>
    <cellStyle name="Normal 4 3 5 3" xfId="989"/>
    <cellStyle name="Normal 4 3 5 3 2" xfId="2231"/>
    <cellStyle name="Normal 4 3 5 3 2 2" xfId="4715"/>
    <cellStyle name="Normal 4 3 5 3 3" xfId="3478"/>
    <cellStyle name="Normal 4 3 5 4" xfId="570"/>
    <cellStyle name="Normal 4 3 5 4 2" xfId="1812"/>
    <cellStyle name="Normal 4 3 5 4 2 2" xfId="4296"/>
    <cellStyle name="Normal 4 3 5 4 3" xfId="3059"/>
    <cellStyle name="Normal 4 3 5 5" xfId="1405"/>
    <cellStyle name="Normal 4 3 5 5 2" xfId="3889"/>
    <cellStyle name="Normal 4 3 5 6" xfId="2652"/>
    <cellStyle name="Normal 4 3 6" xfId="258"/>
    <cellStyle name="Normal 4 3 6 2" xfId="1092"/>
    <cellStyle name="Normal 4 3 6 2 2" xfId="2334"/>
    <cellStyle name="Normal 4 3 6 2 2 2" xfId="4818"/>
    <cellStyle name="Normal 4 3 6 2 3" xfId="3581"/>
    <cellStyle name="Normal 4 3 6 3" xfId="674"/>
    <cellStyle name="Normal 4 3 6 3 2" xfId="1916"/>
    <cellStyle name="Normal 4 3 6 3 2 2" xfId="4400"/>
    <cellStyle name="Normal 4 3 6 3 3" xfId="3163"/>
    <cellStyle name="Normal 4 3 6 4" xfId="1508"/>
    <cellStyle name="Normal 4 3 6 4 2" xfId="3992"/>
    <cellStyle name="Normal 4 3 6 5" xfId="2755"/>
    <cellStyle name="Normal 4 3 7" xfId="879"/>
    <cellStyle name="Normal 4 3 7 2" xfId="2121"/>
    <cellStyle name="Normal 4 3 7 2 2" xfId="4605"/>
    <cellStyle name="Normal 4 3 7 3" xfId="3368"/>
    <cellStyle name="Normal 4 3 8" xfId="468"/>
    <cellStyle name="Normal 4 3 8 2" xfId="1710"/>
    <cellStyle name="Normal 4 3 8 2 2" xfId="4194"/>
    <cellStyle name="Normal 4 3 8 3" xfId="2957"/>
    <cellStyle name="Normal 4 3 9" xfId="1295"/>
    <cellStyle name="Normal 4 3 9 2" xfId="3779"/>
    <cellStyle name="Normal 4 4" xfId="50"/>
    <cellStyle name="Normal 4 4 2" xfId="93"/>
    <cellStyle name="Normal 4 4 2 2" xfId="195"/>
    <cellStyle name="Normal 4 4 2 2 2" xfId="406"/>
    <cellStyle name="Normal 4 4 2 2 2 2" xfId="1232"/>
    <cellStyle name="Normal 4 4 2 2 2 2 2" xfId="2474"/>
    <cellStyle name="Normal 4 4 2 2 2 2 2 2" xfId="4958"/>
    <cellStyle name="Normal 4 4 2 2 2 2 3" xfId="3721"/>
    <cellStyle name="Normal 4 4 2 2 2 3" xfId="822"/>
    <cellStyle name="Normal 4 4 2 2 2 3 2" xfId="2064"/>
    <cellStyle name="Normal 4 4 2 2 2 3 2 2" xfId="4548"/>
    <cellStyle name="Normal 4 4 2 2 2 3 3" xfId="3311"/>
    <cellStyle name="Normal 4 4 2 2 2 4" xfId="1648"/>
    <cellStyle name="Normal 4 4 2 2 2 4 2" xfId="4132"/>
    <cellStyle name="Normal 4 4 2 2 2 5" xfId="2895"/>
    <cellStyle name="Normal 4 4 2 2 3" xfId="1029"/>
    <cellStyle name="Normal 4 4 2 2 3 2" xfId="2271"/>
    <cellStyle name="Normal 4 4 2 2 3 2 2" xfId="4755"/>
    <cellStyle name="Normal 4 4 2 2 3 3" xfId="3518"/>
    <cellStyle name="Normal 4 4 2 2 4" xfId="610"/>
    <cellStyle name="Normal 4 4 2 2 4 2" xfId="1852"/>
    <cellStyle name="Normal 4 4 2 2 4 2 2" xfId="4336"/>
    <cellStyle name="Normal 4 4 2 2 4 3" xfId="3099"/>
    <cellStyle name="Normal 4 4 2 2 5" xfId="1445"/>
    <cellStyle name="Normal 4 4 2 2 5 2" xfId="3929"/>
    <cellStyle name="Normal 4 4 2 2 6" xfId="2692"/>
    <cellStyle name="Normal 4 4 2 3" xfId="305"/>
    <cellStyle name="Normal 4 4 2 3 2" xfId="1131"/>
    <cellStyle name="Normal 4 4 2 3 2 2" xfId="2373"/>
    <cellStyle name="Normal 4 4 2 3 2 2 2" xfId="4857"/>
    <cellStyle name="Normal 4 4 2 3 2 3" xfId="3620"/>
    <cellStyle name="Normal 4 4 2 3 3" xfId="720"/>
    <cellStyle name="Normal 4 4 2 3 3 2" xfId="1962"/>
    <cellStyle name="Normal 4 4 2 3 3 2 2" xfId="4446"/>
    <cellStyle name="Normal 4 4 2 3 3 3" xfId="3209"/>
    <cellStyle name="Normal 4 4 2 3 4" xfId="1547"/>
    <cellStyle name="Normal 4 4 2 3 4 2" xfId="4031"/>
    <cellStyle name="Normal 4 4 2 3 5" xfId="2794"/>
    <cellStyle name="Normal 4 4 2 4" xfId="927"/>
    <cellStyle name="Normal 4 4 2 4 2" xfId="2169"/>
    <cellStyle name="Normal 4 4 2 4 2 2" xfId="4653"/>
    <cellStyle name="Normal 4 4 2 4 3" xfId="3416"/>
    <cellStyle name="Normal 4 4 2 5" xfId="508"/>
    <cellStyle name="Normal 4 4 2 5 2" xfId="1750"/>
    <cellStyle name="Normal 4 4 2 5 2 2" xfId="4234"/>
    <cellStyle name="Normal 4 4 2 5 3" xfId="2997"/>
    <cellStyle name="Normal 4 4 2 6" xfId="1343"/>
    <cellStyle name="Normal 4 4 2 6 2" xfId="3827"/>
    <cellStyle name="Normal 4 4 2 7" xfId="2590"/>
    <cellStyle name="Normal 4 4 3" xfId="124"/>
    <cellStyle name="Normal 4 4 3 2" xfId="226"/>
    <cellStyle name="Normal 4 4 3 2 2" xfId="437"/>
    <cellStyle name="Normal 4 4 3 2 2 2" xfId="1263"/>
    <cellStyle name="Normal 4 4 3 2 2 2 2" xfId="2505"/>
    <cellStyle name="Normal 4 4 3 2 2 2 2 2" xfId="4989"/>
    <cellStyle name="Normal 4 4 3 2 2 2 3" xfId="3752"/>
    <cellStyle name="Normal 4 4 3 2 2 3" xfId="853"/>
    <cellStyle name="Normal 4 4 3 2 2 3 2" xfId="2095"/>
    <cellStyle name="Normal 4 4 3 2 2 3 2 2" xfId="4579"/>
    <cellStyle name="Normal 4 4 3 2 2 3 3" xfId="3342"/>
    <cellStyle name="Normal 4 4 3 2 2 4" xfId="1679"/>
    <cellStyle name="Normal 4 4 3 2 2 4 2" xfId="4163"/>
    <cellStyle name="Normal 4 4 3 2 2 5" xfId="2926"/>
    <cellStyle name="Normal 4 4 3 2 3" xfId="1060"/>
    <cellStyle name="Normal 4 4 3 2 3 2" xfId="2302"/>
    <cellStyle name="Normal 4 4 3 2 3 2 2" xfId="4786"/>
    <cellStyle name="Normal 4 4 3 2 3 3" xfId="3549"/>
    <cellStyle name="Normal 4 4 3 2 4" xfId="641"/>
    <cellStyle name="Normal 4 4 3 2 4 2" xfId="1883"/>
    <cellStyle name="Normal 4 4 3 2 4 2 2" xfId="4367"/>
    <cellStyle name="Normal 4 4 3 2 4 3" xfId="3130"/>
    <cellStyle name="Normal 4 4 3 2 5" xfId="1476"/>
    <cellStyle name="Normal 4 4 3 2 5 2" xfId="3960"/>
    <cellStyle name="Normal 4 4 3 2 6" xfId="2723"/>
    <cellStyle name="Normal 4 4 3 3" xfId="336"/>
    <cellStyle name="Normal 4 4 3 3 2" xfId="1162"/>
    <cellStyle name="Normal 4 4 3 3 2 2" xfId="2404"/>
    <cellStyle name="Normal 4 4 3 3 2 2 2" xfId="4888"/>
    <cellStyle name="Normal 4 4 3 3 2 3" xfId="3651"/>
    <cellStyle name="Normal 4 4 3 3 3" xfId="751"/>
    <cellStyle name="Normal 4 4 3 3 3 2" xfId="1993"/>
    <cellStyle name="Normal 4 4 3 3 3 2 2" xfId="4477"/>
    <cellStyle name="Normal 4 4 3 3 3 3" xfId="3240"/>
    <cellStyle name="Normal 4 4 3 3 4" xfId="1578"/>
    <cellStyle name="Normal 4 4 3 3 4 2" xfId="4062"/>
    <cellStyle name="Normal 4 4 3 3 5" xfId="2825"/>
    <cellStyle name="Normal 4 4 3 4" xfId="958"/>
    <cellStyle name="Normal 4 4 3 4 2" xfId="2200"/>
    <cellStyle name="Normal 4 4 3 4 2 2" xfId="4684"/>
    <cellStyle name="Normal 4 4 3 4 3" xfId="3447"/>
    <cellStyle name="Normal 4 4 3 5" xfId="539"/>
    <cellStyle name="Normal 4 4 3 5 2" xfId="1781"/>
    <cellStyle name="Normal 4 4 3 5 2 2" xfId="4265"/>
    <cellStyle name="Normal 4 4 3 5 3" xfId="3028"/>
    <cellStyle name="Normal 4 4 3 6" xfId="1374"/>
    <cellStyle name="Normal 4 4 3 6 2" xfId="3858"/>
    <cellStyle name="Normal 4 4 3 7" xfId="2621"/>
    <cellStyle name="Normal 4 4 4" xfId="163"/>
    <cellStyle name="Normal 4 4 4 2" xfId="374"/>
    <cellStyle name="Normal 4 4 4 2 2" xfId="1200"/>
    <cellStyle name="Normal 4 4 4 2 2 2" xfId="2442"/>
    <cellStyle name="Normal 4 4 4 2 2 2 2" xfId="4926"/>
    <cellStyle name="Normal 4 4 4 2 2 3" xfId="3689"/>
    <cellStyle name="Normal 4 4 4 2 3" xfId="790"/>
    <cellStyle name="Normal 4 4 4 2 3 2" xfId="2032"/>
    <cellStyle name="Normal 4 4 4 2 3 2 2" xfId="4516"/>
    <cellStyle name="Normal 4 4 4 2 3 3" xfId="3279"/>
    <cellStyle name="Normal 4 4 4 2 4" xfId="1616"/>
    <cellStyle name="Normal 4 4 4 2 4 2" xfId="4100"/>
    <cellStyle name="Normal 4 4 4 2 5" xfId="2863"/>
    <cellStyle name="Normal 4 4 4 3" xfId="997"/>
    <cellStyle name="Normal 4 4 4 3 2" xfId="2239"/>
    <cellStyle name="Normal 4 4 4 3 2 2" xfId="4723"/>
    <cellStyle name="Normal 4 4 4 3 3" xfId="3486"/>
    <cellStyle name="Normal 4 4 4 4" xfId="578"/>
    <cellStyle name="Normal 4 4 4 4 2" xfId="1820"/>
    <cellStyle name="Normal 4 4 4 4 2 2" xfId="4304"/>
    <cellStyle name="Normal 4 4 4 4 3" xfId="3067"/>
    <cellStyle name="Normal 4 4 4 5" xfId="1413"/>
    <cellStyle name="Normal 4 4 4 5 2" xfId="3897"/>
    <cellStyle name="Normal 4 4 4 6" xfId="2660"/>
    <cellStyle name="Normal 4 4 5" xfId="275"/>
    <cellStyle name="Normal 4 4 5 2" xfId="1101"/>
    <cellStyle name="Normal 4 4 5 2 2" xfId="2343"/>
    <cellStyle name="Normal 4 4 5 2 2 2" xfId="4827"/>
    <cellStyle name="Normal 4 4 5 2 3" xfId="3590"/>
    <cellStyle name="Normal 4 4 5 3" xfId="688"/>
    <cellStyle name="Normal 4 4 5 3 2" xfId="1930"/>
    <cellStyle name="Normal 4 4 5 3 2 2" xfId="4414"/>
    <cellStyle name="Normal 4 4 5 3 3" xfId="3177"/>
    <cellStyle name="Normal 4 4 5 4" xfId="1517"/>
    <cellStyle name="Normal 4 4 5 4 2" xfId="4001"/>
    <cellStyle name="Normal 4 4 5 5" xfId="2764"/>
    <cellStyle name="Normal 4 4 6" xfId="895"/>
    <cellStyle name="Normal 4 4 6 2" xfId="2137"/>
    <cellStyle name="Normal 4 4 6 2 2" xfId="4621"/>
    <cellStyle name="Normal 4 4 6 3" xfId="3384"/>
    <cellStyle name="Normal 4 4 7" xfId="476"/>
    <cellStyle name="Normal 4 4 7 2" xfId="1718"/>
    <cellStyle name="Normal 4 4 7 2 2" xfId="4202"/>
    <cellStyle name="Normal 4 4 7 3" xfId="2965"/>
    <cellStyle name="Normal 4 4 8" xfId="1311"/>
    <cellStyle name="Normal 4 4 8 2" xfId="3795"/>
    <cellStyle name="Normal 4 4 9" xfId="2558"/>
    <cellStyle name="Normal 4 5" xfId="76"/>
    <cellStyle name="Normal 4 5 2" xfId="180"/>
    <cellStyle name="Normal 4 5 2 2" xfId="391"/>
    <cellStyle name="Normal 4 5 2 2 2" xfId="1217"/>
    <cellStyle name="Normal 4 5 2 2 2 2" xfId="2459"/>
    <cellStyle name="Normal 4 5 2 2 2 2 2" xfId="4943"/>
    <cellStyle name="Normal 4 5 2 2 2 3" xfId="3706"/>
    <cellStyle name="Normal 4 5 2 2 3" xfId="807"/>
    <cellStyle name="Normal 4 5 2 2 3 2" xfId="2049"/>
    <cellStyle name="Normal 4 5 2 2 3 2 2" xfId="4533"/>
    <cellStyle name="Normal 4 5 2 2 3 3" xfId="3296"/>
    <cellStyle name="Normal 4 5 2 2 4" xfId="1633"/>
    <cellStyle name="Normal 4 5 2 2 4 2" xfId="4117"/>
    <cellStyle name="Normal 4 5 2 2 5" xfId="2880"/>
    <cellStyle name="Normal 4 5 2 3" xfId="1014"/>
    <cellStyle name="Normal 4 5 2 3 2" xfId="2256"/>
    <cellStyle name="Normal 4 5 2 3 2 2" xfId="4740"/>
    <cellStyle name="Normal 4 5 2 3 3" xfId="3503"/>
    <cellStyle name="Normal 4 5 2 4" xfId="595"/>
    <cellStyle name="Normal 4 5 2 4 2" xfId="1837"/>
    <cellStyle name="Normal 4 5 2 4 2 2" xfId="4321"/>
    <cellStyle name="Normal 4 5 2 4 3" xfId="3084"/>
    <cellStyle name="Normal 4 5 2 5" xfId="1430"/>
    <cellStyle name="Normal 4 5 2 5 2" xfId="3914"/>
    <cellStyle name="Normal 4 5 2 6" xfId="2677"/>
    <cellStyle name="Normal 4 5 3" xfId="290"/>
    <cellStyle name="Normal 4 5 3 2" xfId="1116"/>
    <cellStyle name="Normal 4 5 3 2 2" xfId="2358"/>
    <cellStyle name="Normal 4 5 3 2 2 2" xfId="4842"/>
    <cellStyle name="Normal 4 5 3 2 3" xfId="3605"/>
    <cellStyle name="Normal 4 5 3 3" xfId="705"/>
    <cellStyle name="Normal 4 5 3 3 2" xfId="1947"/>
    <cellStyle name="Normal 4 5 3 3 2 2" xfId="4431"/>
    <cellStyle name="Normal 4 5 3 3 3" xfId="3194"/>
    <cellStyle name="Normal 4 5 3 4" xfId="1532"/>
    <cellStyle name="Normal 4 5 3 4 2" xfId="4016"/>
    <cellStyle name="Normal 4 5 3 5" xfId="2779"/>
    <cellStyle name="Normal 4 5 4" xfId="912"/>
    <cellStyle name="Normal 4 5 4 2" xfId="2154"/>
    <cellStyle name="Normal 4 5 4 2 2" xfId="4638"/>
    <cellStyle name="Normal 4 5 4 3" xfId="3401"/>
    <cellStyle name="Normal 4 5 5" xfId="493"/>
    <cellStyle name="Normal 4 5 5 2" xfId="1735"/>
    <cellStyle name="Normal 4 5 5 2 2" xfId="4219"/>
    <cellStyle name="Normal 4 5 5 3" xfId="2982"/>
    <cellStyle name="Normal 4 5 6" xfId="1328"/>
    <cellStyle name="Normal 4 5 6 2" xfId="3812"/>
    <cellStyle name="Normal 4 5 7" xfId="2575"/>
    <cellStyle name="Normal 4 6" xfId="109"/>
    <cellStyle name="Normal 4 6 2" xfId="211"/>
    <cellStyle name="Normal 4 6 2 2" xfId="422"/>
    <cellStyle name="Normal 4 6 2 2 2" xfId="1248"/>
    <cellStyle name="Normal 4 6 2 2 2 2" xfId="2490"/>
    <cellStyle name="Normal 4 6 2 2 2 2 2" xfId="4974"/>
    <cellStyle name="Normal 4 6 2 2 2 3" xfId="3737"/>
    <cellStyle name="Normal 4 6 2 2 3" xfId="838"/>
    <cellStyle name="Normal 4 6 2 2 3 2" xfId="2080"/>
    <cellStyle name="Normal 4 6 2 2 3 2 2" xfId="4564"/>
    <cellStyle name="Normal 4 6 2 2 3 3" xfId="3327"/>
    <cellStyle name="Normal 4 6 2 2 4" xfId="1664"/>
    <cellStyle name="Normal 4 6 2 2 4 2" xfId="4148"/>
    <cellStyle name="Normal 4 6 2 2 5" xfId="2911"/>
    <cellStyle name="Normal 4 6 2 3" xfId="1045"/>
    <cellStyle name="Normal 4 6 2 3 2" xfId="2287"/>
    <cellStyle name="Normal 4 6 2 3 2 2" xfId="4771"/>
    <cellStyle name="Normal 4 6 2 3 3" xfId="3534"/>
    <cellStyle name="Normal 4 6 2 4" xfId="626"/>
    <cellStyle name="Normal 4 6 2 4 2" xfId="1868"/>
    <cellStyle name="Normal 4 6 2 4 2 2" xfId="4352"/>
    <cellStyle name="Normal 4 6 2 4 3" xfId="3115"/>
    <cellStyle name="Normal 4 6 2 5" xfId="1461"/>
    <cellStyle name="Normal 4 6 2 5 2" xfId="3945"/>
    <cellStyle name="Normal 4 6 2 6" xfId="2708"/>
    <cellStyle name="Normal 4 6 3" xfId="321"/>
    <cellStyle name="Normal 4 6 3 2" xfId="1147"/>
    <cellStyle name="Normal 4 6 3 2 2" xfId="2389"/>
    <cellStyle name="Normal 4 6 3 2 2 2" xfId="4873"/>
    <cellStyle name="Normal 4 6 3 2 3" xfId="3636"/>
    <cellStyle name="Normal 4 6 3 3" xfId="736"/>
    <cellStyle name="Normal 4 6 3 3 2" xfId="1978"/>
    <cellStyle name="Normal 4 6 3 3 2 2" xfId="4462"/>
    <cellStyle name="Normal 4 6 3 3 3" xfId="3225"/>
    <cellStyle name="Normal 4 6 3 4" xfId="1563"/>
    <cellStyle name="Normal 4 6 3 4 2" xfId="4047"/>
    <cellStyle name="Normal 4 6 3 5" xfId="2810"/>
    <cellStyle name="Normal 4 6 4" xfId="943"/>
    <cellStyle name="Normal 4 6 4 2" xfId="2185"/>
    <cellStyle name="Normal 4 6 4 2 2" xfId="4669"/>
    <cellStyle name="Normal 4 6 4 3" xfId="3432"/>
    <cellStyle name="Normal 4 6 5" xfId="524"/>
    <cellStyle name="Normal 4 6 5 2" xfId="1766"/>
    <cellStyle name="Normal 4 6 5 2 2" xfId="4250"/>
    <cellStyle name="Normal 4 6 5 3" xfId="3013"/>
    <cellStyle name="Normal 4 6 6" xfId="1359"/>
    <cellStyle name="Normal 4 6 6 2" xfId="3843"/>
    <cellStyle name="Normal 4 6 7" xfId="2606"/>
    <cellStyle name="Normal 4 7" xfId="140"/>
    <cellStyle name="Normal 4 7 2" xfId="242"/>
    <cellStyle name="Normal 4 7 2 2" xfId="453"/>
    <cellStyle name="Normal 4 7 2 2 2" xfId="1279"/>
    <cellStyle name="Normal 4 7 2 2 2 2" xfId="2521"/>
    <cellStyle name="Normal 4 7 2 2 2 2 2" xfId="5005"/>
    <cellStyle name="Normal 4 7 2 2 2 3" xfId="3768"/>
    <cellStyle name="Normal 4 7 2 2 3" xfId="869"/>
    <cellStyle name="Normal 4 7 2 2 3 2" xfId="2111"/>
    <cellStyle name="Normal 4 7 2 2 3 2 2" xfId="4595"/>
    <cellStyle name="Normal 4 7 2 2 3 3" xfId="3358"/>
    <cellStyle name="Normal 4 7 2 2 4" xfId="1695"/>
    <cellStyle name="Normal 4 7 2 2 4 2" xfId="4179"/>
    <cellStyle name="Normal 4 7 2 2 5" xfId="2942"/>
    <cellStyle name="Normal 4 7 2 3" xfId="1076"/>
    <cellStyle name="Normal 4 7 2 3 2" xfId="2318"/>
    <cellStyle name="Normal 4 7 2 3 2 2" xfId="4802"/>
    <cellStyle name="Normal 4 7 2 3 3" xfId="3565"/>
    <cellStyle name="Normal 4 7 2 4" xfId="657"/>
    <cellStyle name="Normal 4 7 2 4 2" xfId="1899"/>
    <cellStyle name="Normal 4 7 2 4 2 2" xfId="4383"/>
    <cellStyle name="Normal 4 7 2 4 3" xfId="3146"/>
    <cellStyle name="Normal 4 7 2 5" xfId="1492"/>
    <cellStyle name="Normal 4 7 2 5 2" xfId="3976"/>
    <cellStyle name="Normal 4 7 2 6" xfId="2739"/>
    <cellStyle name="Normal 4 7 3" xfId="351"/>
    <cellStyle name="Normal 4 7 3 2" xfId="1177"/>
    <cellStyle name="Normal 4 7 3 2 2" xfId="2419"/>
    <cellStyle name="Normal 4 7 3 2 2 2" xfId="4903"/>
    <cellStyle name="Normal 4 7 3 2 3" xfId="3666"/>
    <cellStyle name="Normal 4 7 3 3" xfId="767"/>
    <cellStyle name="Normal 4 7 3 3 2" xfId="2009"/>
    <cellStyle name="Normal 4 7 3 3 2 2" xfId="4493"/>
    <cellStyle name="Normal 4 7 3 3 3" xfId="3256"/>
    <cellStyle name="Normal 4 7 3 4" xfId="1593"/>
    <cellStyle name="Normal 4 7 3 4 2" xfId="4077"/>
    <cellStyle name="Normal 4 7 3 5" xfId="2840"/>
    <cellStyle name="Normal 4 7 4" xfId="974"/>
    <cellStyle name="Normal 4 7 4 2" xfId="2216"/>
    <cellStyle name="Normal 4 7 4 2 2" xfId="4700"/>
    <cellStyle name="Normal 4 7 4 3" xfId="3463"/>
    <cellStyle name="Normal 4 7 5" xfId="555"/>
    <cellStyle name="Normal 4 7 5 2" xfId="1797"/>
    <cellStyle name="Normal 4 7 5 2 2" xfId="4281"/>
    <cellStyle name="Normal 4 7 5 3" xfId="3044"/>
    <cellStyle name="Normal 4 7 6" xfId="1390"/>
    <cellStyle name="Normal 4 7 6 2" xfId="3874"/>
    <cellStyle name="Normal 4 7 7" xfId="2637"/>
    <cellStyle name="Normal 4 8" xfId="147"/>
    <cellStyle name="Normal 4 8 2" xfId="358"/>
    <cellStyle name="Normal 4 8 2 2" xfId="1184"/>
    <cellStyle name="Normal 4 8 2 2 2" xfId="2426"/>
    <cellStyle name="Normal 4 8 2 2 2 2" xfId="4910"/>
    <cellStyle name="Normal 4 8 2 2 3" xfId="3673"/>
    <cellStyle name="Normal 4 8 2 3" xfId="774"/>
    <cellStyle name="Normal 4 8 2 3 2" xfId="2016"/>
    <cellStyle name="Normal 4 8 2 3 2 2" xfId="4500"/>
    <cellStyle name="Normal 4 8 2 3 3" xfId="3263"/>
    <cellStyle name="Normal 4 8 2 4" xfId="1600"/>
    <cellStyle name="Normal 4 8 2 4 2" xfId="4084"/>
    <cellStyle name="Normal 4 8 2 5" xfId="2847"/>
    <cellStyle name="Normal 4 8 3" xfId="981"/>
    <cellStyle name="Normal 4 8 3 2" xfId="2223"/>
    <cellStyle name="Normal 4 8 3 2 2" xfId="4707"/>
    <cellStyle name="Normal 4 8 3 3" xfId="3470"/>
    <cellStyle name="Normal 4 8 4" xfId="562"/>
    <cellStyle name="Normal 4 8 4 2" xfId="1804"/>
    <cellStyle name="Normal 4 8 4 2 2" xfId="4288"/>
    <cellStyle name="Normal 4 8 4 3" xfId="3051"/>
    <cellStyle name="Normal 4 8 5" xfId="1397"/>
    <cellStyle name="Normal 4 8 5 2" xfId="3881"/>
    <cellStyle name="Normal 4 8 6" xfId="2644"/>
    <cellStyle name="Normal 4 9" xfId="250"/>
    <cellStyle name="Normal 4 9 2" xfId="1084"/>
    <cellStyle name="Normal 4 9 2 2" xfId="2326"/>
    <cellStyle name="Normal 4 9 2 2 2" xfId="4810"/>
    <cellStyle name="Normal 4 9 2 3" xfId="3573"/>
    <cellStyle name="Normal 4 9 3" xfId="665"/>
    <cellStyle name="Normal 4 9 3 2" xfId="1907"/>
    <cellStyle name="Normal 4 9 3 2 2" xfId="4391"/>
    <cellStyle name="Normal 4 9 3 3" xfId="3154"/>
    <cellStyle name="Normal 4 9 4" xfId="1500"/>
    <cellStyle name="Normal 4 9 4 2" xfId="3984"/>
    <cellStyle name="Normal 4 9 5" xfId="2747"/>
    <cellStyle name="Normal 5" xfId="17"/>
    <cellStyle name="Normal 5 10" xfId="253"/>
    <cellStyle name="Normal 5 10 2" xfId="1087"/>
    <cellStyle name="Normal 5 10 2 2" xfId="2329"/>
    <cellStyle name="Normal 5 10 2 2 2" xfId="4813"/>
    <cellStyle name="Normal 5 10 2 3" xfId="3576"/>
    <cellStyle name="Normal 5 10 3" xfId="668"/>
    <cellStyle name="Normal 5 10 3 2" xfId="1910"/>
    <cellStyle name="Normal 5 10 3 2 2" xfId="4394"/>
    <cellStyle name="Normal 5 10 3 3" xfId="3157"/>
    <cellStyle name="Normal 5 10 4" xfId="1503"/>
    <cellStyle name="Normal 5 10 4 2" xfId="3987"/>
    <cellStyle name="Normal 5 10 5" xfId="2750"/>
    <cellStyle name="Normal 5 11" xfId="463"/>
    <cellStyle name="Normal 5 11 2" xfId="1705"/>
    <cellStyle name="Normal 5 11 2 2" xfId="4189"/>
    <cellStyle name="Normal 5 11 3" xfId="2952"/>
    <cellStyle name="Normal 5 12" xfId="5085"/>
    <cellStyle name="Normal 5 13" xfId="5100"/>
    <cellStyle name="Normal 5 2" xfId="27"/>
    <cellStyle name="Normal 5 2 10" xfId="464"/>
    <cellStyle name="Normal 5 2 10 2" xfId="1706"/>
    <cellStyle name="Normal 5 2 10 2 2" xfId="4190"/>
    <cellStyle name="Normal 5 2 10 3" xfId="2953"/>
    <cellStyle name="Normal 5 2 11" xfId="1298"/>
    <cellStyle name="Normal 5 2 11 2" xfId="3782"/>
    <cellStyle name="Normal 5 2 12" xfId="2545"/>
    <cellStyle name="Normal 5 2 2" xfId="42"/>
    <cellStyle name="Normal 5 2 2 10" xfId="2553"/>
    <cellStyle name="Normal 5 2 2 2" xfId="61"/>
    <cellStyle name="Normal 5 2 2 2 2" xfId="104"/>
    <cellStyle name="Normal 5 2 2 2 2 2" xfId="206"/>
    <cellStyle name="Normal 5 2 2 2 2 2 2" xfId="417"/>
    <cellStyle name="Normal 5 2 2 2 2 2 2 2" xfId="1243"/>
    <cellStyle name="Normal 5 2 2 2 2 2 2 2 2" xfId="2485"/>
    <cellStyle name="Normal 5 2 2 2 2 2 2 2 2 2" xfId="4969"/>
    <cellStyle name="Normal 5 2 2 2 2 2 2 2 3" xfId="3732"/>
    <cellStyle name="Normal 5 2 2 2 2 2 2 3" xfId="833"/>
    <cellStyle name="Normal 5 2 2 2 2 2 2 3 2" xfId="2075"/>
    <cellStyle name="Normal 5 2 2 2 2 2 2 3 2 2" xfId="4559"/>
    <cellStyle name="Normal 5 2 2 2 2 2 2 3 3" xfId="3322"/>
    <cellStyle name="Normal 5 2 2 2 2 2 2 4" xfId="1659"/>
    <cellStyle name="Normal 5 2 2 2 2 2 2 4 2" xfId="4143"/>
    <cellStyle name="Normal 5 2 2 2 2 2 2 5" xfId="2906"/>
    <cellStyle name="Normal 5 2 2 2 2 2 3" xfId="1040"/>
    <cellStyle name="Normal 5 2 2 2 2 2 3 2" xfId="2282"/>
    <cellStyle name="Normal 5 2 2 2 2 2 3 2 2" xfId="4766"/>
    <cellStyle name="Normal 5 2 2 2 2 2 3 3" xfId="3529"/>
    <cellStyle name="Normal 5 2 2 2 2 2 4" xfId="621"/>
    <cellStyle name="Normal 5 2 2 2 2 2 4 2" xfId="1863"/>
    <cellStyle name="Normal 5 2 2 2 2 2 4 2 2" xfId="4347"/>
    <cellStyle name="Normal 5 2 2 2 2 2 4 3" xfId="3110"/>
    <cellStyle name="Normal 5 2 2 2 2 2 5" xfId="1456"/>
    <cellStyle name="Normal 5 2 2 2 2 2 5 2" xfId="3940"/>
    <cellStyle name="Normal 5 2 2 2 2 2 6" xfId="2703"/>
    <cellStyle name="Normal 5 2 2 2 2 3" xfId="316"/>
    <cellStyle name="Normal 5 2 2 2 2 3 2" xfId="1142"/>
    <cellStyle name="Normal 5 2 2 2 2 3 2 2" xfId="2384"/>
    <cellStyle name="Normal 5 2 2 2 2 3 2 2 2" xfId="4868"/>
    <cellStyle name="Normal 5 2 2 2 2 3 2 3" xfId="3631"/>
    <cellStyle name="Normal 5 2 2 2 2 3 3" xfId="731"/>
    <cellStyle name="Normal 5 2 2 2 2 3 3 2" xfId="1973"/>
    <cellStyle name="Normal 5 2 2 2 2 3 3 2 2" xfId="4457"/>
    <cellStyle name="Normal 5 2 2 2 2 3 3 3" xfId="3220"/>
    <cellStyle name="Normal 5 2 2 2 2 3 4" xfId="1558"/>
    <cellStyle name="Normal 5 2 2 2 2 3 4 2" xfId="4042"/>
    <cellStyle name="Normal 5 2 2 2 2 3 5" xfId="2805"/>
    <cellStyle name="Normal 5 2 2 2 2 4" xfId="938"/>
    <cellStyle name="Normal 5 2 2 2 2 4 2" xfId="2180"/>
    <cellStyle name="Normal 5 2 2 2 2 4 2 2" xfId="4664"/>
    <cellStyle name="Normal 5 2 2 2 2 4 3" xfId="3427"/>
    <cellStyle name="Normal 5 2 2 2 2 5" xfId="519"/>
    <cellStyle name="Normal 5 2 2 2 2 5 2" xfId="1761"/>
    <cellStyle name="Normal 5 2 2 2 2 5 2 2" xfId="4245"/>
    <cellStyle name="Normal 5 2 2 2 2 5 3" xfId="3008"/>
    <cellStyle name="Normal 5 2 2 2 2 6" xfId="1354"/>
    <cellStyle name="Normal 5 2 2 2 2 6 2" xfId="3838"/>
    <cellStyle name="Normal 5 2 2 2 2 7" xfId="2601"/>
    <cellStyle name="Normal 5 2 2 2 3" xfId="135"/>
    <cellStyle name="Normal 5 2 2 2 3 2" xfId="237"/>
    <cellStyle name="Normal 5 2 2 2 3 2 2" xfId="448"/>
    <cellStyle name="Normal 5 2 2 2 3 2 2 2" xfId="1274"/>
    <cellStyle name="Normal 5 2 2 2 3 2 2 2 2" xfId="2516"/>
    <cellStyle name="Normal 5 2 2 2 3 2 2 2 2 2" xfId="5000"/>
    <cellStyle name="Normal 5 2 2 2 3 2 2 2 3" xfId="3763"/>
    <cellStyle name="Normal 5 2 2 2 3 2 2 3" xfId="864"/>
    <cellStyle name="Normal 5 2 2 2 3 2 2 3 2" xfId="2106"/>
    <cellStyle name="Normal 5 2 2 2 3 2 2 3 2 2" xfId="4590"/>
    <cellStyle name="Normal 5 2 2 2 3 2 2 3 3" xfId="3353"/>
    <cellStyle name="Normal 5 2 2 2 3 2 2 4" xfId="1690"/>
    <cellStyle name="Normal 5 2 2 2 3 2 2 4 2" xfId="4174"/>
    <cellStyle name="Normal 5 2 2 2 3 2 2 5" xfId="2937"/>
    <cellStyle name="Normal 5 2 2 2 3 2 3" xfId="1071"/>
    <cellStyle name="Normal 5 2 2 2 3 2 3 2" xfId="2313"/>
    <cellStyle name="Normal 5 2 2 2 3 2 3 2 2" xfId="4797"/>
    <cellStyle name="Normal 5 2 2 2 3 2 3 3" xfId="3560"/>
    <cellStyle name="Normal 5 2 2 2 3 2 4" xfId="652"/>
    <cellStyle name="Normal 5 2 2 2 3 2 4 2" xfId="1894"/>
    <cellStyle name="Normal 5 2 2 2 3 2 4 2 2" xfId="4378"/>
    <cellStyle name="Normal 5 2 2 2 3 2 4 3" xfId="3141"/>
    <cellStyle name="Normal 5 2 2 2 3 2 5" xfId="1487"/>
    <cellStyle name="Normal 5 2 2 2 3 2 5 2" xfId="3971"/>
    <cellStyle name="Normal 5 2 2 2 3 2 6" xfId="2734"/>
    <cellStyle name="Normal 5 2 2 2 3 3" xfId="347"/>
    <cellStyle name="Normal 5 2 2 2 3 3 2" xfId="1173"/>
    <cellStyle name="Normal 5 2 2 2 3 3 2 2" xfId="2415"/>
    <cellStyle name="Normal 5 2 2 2 3 3 2 2 2" xfId="4899"/>
    <cellStyle name="Normal 5 2 2 2 3 3 2 3" xfId="3662"/>
    <cellStyle name="Normal 5 2 2 2 3 3 3" xfId="762"/>
    <cellStyle name="Normal 5 2 2 2 3 3 3 2" xfId="2004"/>
    <cellStyle name="Normal 5 2 2 2 3 3 3 2 2" xfId="4488"/>
    <cellStyle name="Normal 5 2 2 2 3 3 3 3" xfId="3251"/>
    <cellStyle name="Normal 5 2 2 2 3 3 4" xfId="1589"/>
    <cellStyle name="Normal 5 2 2 2 3 3 4 2" xfId="4073"/>
    <cellStyle name="Normal 5 2 2 2 3 3 5" xfId="2836"/>
    <cellStyle name="Normal 5 2 2 2 3 4" xfId="969"/>
    <cellStyle name="Normal 5 2 2 2 3 4 2" xfId="2211"/>
    <cellStyle name="Normal 5 2 2 2 3 4 2 2" xfId="4695"/>
    <cellStyle name="Normal 5 2 2 2 3 4 3" xfId="3458"/>
    <cellStyle name="Normal 5 2 2 2 3 5" xfId="550"/>
    <cellStyle name="Normal 5 2 2 2 3 5 2" xfId="1792"/>
    <cellStyle name="Normal 5 2 2 2 3 5 2 2" xfId="4276"/>
    <cellStyle name="Normal 5 2 2 2 3 5 3" xfId="3039"/>
    <cellStyle name="Normal 5 2 2 2 3 6" xfId="1385"/>
    <cellStyle name="Normal 5 2 2 2 3 6 2" xfId="3869"/>
    <cellStyle name="Normal 5 2 2 2 3 7" xfId="2632"/>
    <cellStyle name="Normal 5 2 2 2 4" xfId="174"/>
    <cellStyle name="Normal 5 2 2 2 4 2" xfId="385"/>
    <cellStyle name="Normal 5 2 2 2 4 2 2" xfId="1211"/>
    <cellStyle name="Normal 5 2 2 2 4 2 2 2" xfId="2453"/>
    <cellStyle name="Normal 5 2 2 2 4 2 2 2 2" xfId="4937"/>
    <cellStyle name="Normal 5 2 2 2 4 2 2 3" xfId="3700"/>
    <cellStyle name="Normal 5 2 2 2 4 2 3" xfId="801"/>
    <cellStyle name="Normal 5 2 2 2 4 2 3 2" xfId="2043"/>
    <cellStyle name="Normal 5 2 2 2 4 2 3 2 2" xfId="4527"/>
    <cellStyle name="Normal 5 2 2 2 4 2 3 3" xfId="3290"/>
    <cellStyle name="Normal 5 2 2 2 4 2 4" xfId="1627"/>
    <cellStyle name="Normal 5 2 2 2 4 2 4 2" xfId="4111"/>
    <cellStyle name="Normal 5 2 2 2 4 2 5" xfId="2874"/>
    <cellStyle name="Normal 5 2 2 2 4 3" xfId="1008"/>
    <cellStyle name="Normal 5 2 2 2 4 3 2" xfId="2250"/>
    <cellStyle name="Normal 5 2 2 2 4 3 2 2" xfId="4734"/>
    <cellStyle name="Normal 5 2 2 2 4 3 3" xfId="3497"/>
    <cellStyle name="Normal 5 2 2 2 4 4" xfId="589"/>
    <cellStyle name="Normal 5 2 2 2 4 4 2" xfId="1831"/>
    <cellStyle name="Normal 5 2 2 2 4 4 2 2" xfId="4315"/>
    <cellStyle name="Normal 5 2 2 2 4 4 3" xfId="3078"/>
    <cellStyle name="Normal 5 2 2 2 4 5" xfId="1424"/>
    <cellStyle name="Normal 5 2 2 2 4 5 2" xfId="3908"/>
    <cellStyle name="Normal 5 2 2 2 4 6" xfId="2671"/>
    <cellStyle name="Normal 5 2 2 2 5" xfId="285"/>
    <cellStyle name="Normal 5 2 2 2 5 2" xfId="1111"/>
    <cellStyle name="Normal 5 2 2 2 5 2 2" xfId="2353"/>
    <cellStyle name="Normal 5 2 2 2 5 2 2 2" xfId="4837"/>
    <cellStyle name="Normal 5 2 2 2 5 2 3" xfId="3600"/>
    <cellStyle name="Normal 5 2 2 2 5 3" xfId="699"/>
    <cellStyle name="Normal 5 2 2 2 5 3 2" xfId="1941"/>
    <cellStyle name="Normal 5 2 2 2 5 3 2 2" xfId="4425"/>
    <cellStyle name="Normal 5 2 2 2 5 3 3" xfId="3188"/>
    <cellStyle name="Normal 5 2 2 2 5 4" xfId="1527"/>
    <cellStyle name="Normal 5 2 2 2 5 4 2" xfId="4011"/>
    <cellStyle name="Normal 5 2 2 2 5 5" xfId="2774"/>
    <cellStyle name="Normal 5 2 2 2 6" xfId="906"/>
    <cellStyle name="Normal 5 2 2 2 6 2" xfId="2148"/>
    <cellStyle name="Normal 5 2 2 2 6 2 2" xfId="4632"/>
    <cellStyle name="Normal 5 2 2 2 6 3" xfId="3395"/>
    <cellStyle name="Normal 5 2 2 2 7" xfId="487"/>
    <cellStyle name="Normal 5 2 2 2 7 2" xfId="1729"/>
    <cellStyle name="Normal 5 2 2 2 7 2 2" xfId="4213"/>
    <cellStyle name="Normal 5 2 2 2 7 3" xfId="2976"/>
    <cellStyle name="Normal 5 2 2 2 8" xfId="1322"/>
    <cellStyle name="Normal 5 2 2 2 8 2" xfId="3806"/>
    <cellStyle name="Normal 5 2 2 2 9" xfId="2569"/>
    <cellStyle name="Normal 5 2 2 3" xfId="88"/>
    <cellStyle name="Normal 5 2 2 3 2" xfId="190"/>
    <cellStyle name="Normal 5 2 2 3 2 2" xfId="401"/>
    <cellStyle name="Normal 5 2 2 3 2 2 2" xfId="1227"/>
    <cellStyle name="Normal 5 2 2 3 2 2 2 2" xfId="2469"/>
    <cellStyle name="Normal 5 2 2 3 2 2 2 2 2" xfId="4953"/>
    <cellStyle name="Normal 5 2 2 3 2 2 2 3" xfId="3716"/>
    <cellStyle name="Normal 5 2 2 3 2 2 3" xfId="817"/>
    <cellStyle name="Normal 5 2 2 3 2 2 3 2" xfId="2059"/>
    <cellStyle name="Normal 5 2 2 3 2 2 3 2 2" xfId="4543"/>
    <cellStyle name="Normal 5 2 2 3 2 2 3 3" xfId="3306"/>
    <cellStyle name="Normal 5 2 2 3 2 2 4" xfId="1643"/>
    <cellStyle name="Normal 5 2 2 3 2 2 4 2" xfId="4127"/>
    <cellStyle name="Normal 5 2 2 3 2 2 5" xfId="2890"/>
    <cellStyle name="Normal 5 2 2 3 2 3" xfId="1024"/>
    <cellStyle name="Normal 5 2 2 3 2 3 2" xfId="2266"/>
    <cellStyle name="Normal 5 2 2 3 2 3 2 2" xfId="4750"/>
    <cellStyle name="Normal 5 2 2 3 2 3 3" xfId="3513"/>
    <cellStyle name="Normal 5 2 2 3 2 4" xfId="605"/>
    <cellStyle name="Normal 5 2 2 3 2 4 2" xfId="1847"/>
    <cellStyle name="Normal 5 2 2 3 2 4 2 2" xfId="4331"/>
    <cellStyle name="Normal 5 2 2 3 2 4 3" xfId="3094"/>
    <cellStyle name="Normal 5 2 2 3 2 5" xfId="1440"/>
    <cellStyle name="Normal 5 2 2 3 2 5 2" xfId="3924"/>
    <cellStyle name="Normal 5 2 2 3 2 6" xfId="2687"/>
    <cellStyle name="Normal 5 2 2 3 3" xfId="300"/>
    <cellStyle name="Normal 5 2 2 3 3 2" xfId="1126"/>
    <cellStyle name="Normal 5 2 2 3 3 2 2" xfId="2368"/>
    <cellStyle name="Normal 5 2 2 3 3 2 2 2" xfId="4852"/>
    <cellStyle name="Normal 5 2 2 3 3 2 3" xfId="3615"/>
    <cellStyle name="Normal 5 2 2 3 3 3" xfId="715"/>
    <cellStyle name="Normal 5 2 2 3 3 3 2" xfId="1957"/>
    <cellStyle name="Normal 5 2 2 3 3 3 2 2" xfId="4441"/>
    <cellStyle name="Normal 5 2 2 3 3 3 3" xfId="3204"/>
    <cellStyle name="Normal 5 2 2 3 3 4" xfId="1542"/>
    <cellStyle name="Normal 5 2 2 3 3 4 2" xfId="4026"/>
    <cellStyle name="Normal 5 2 2 3 3 5" xfId="2789"/>
    <cellStyle name="Normal 5 2 2 3 4" xfId="922"/>
    <cellStyle name="Normal 5 2 2 3 4 2" xfId="2164"/>
    <cellStyle name="Normal 5 2 2 3 4 2 2" xfId="4648"/>
    <cellStyle name="Normal 5 2 2 3 4 3" xfId="3411"/>
    <cellStyle name="Normal 5 2 2 3 5" xfId="503"/>
    <cellStyle name="Normal 5 2 2 3 5 2" xfId="1745"/>
    <cellStyle name="Normal 5 2 2 3 5 2 2" xfId="4229"/>
    <cellStyle name="Normal 5 2 2 3 5 3" xfId="2992"/>
    <cellStyle name="Normal 5 2 2 3 6" xfId="1338"/>
    <cellStyle name="Normal 5 2 2 3 6 2" xfId="3822"/>
    <cellStyle name="Normal 5 2 2 3 7" xfId="2585"/>
    <cellStyle name="Normal 5 2 2 4" xfId="119"/>
    <cellStyle name="Normal 5 2 2 4 2" xfId="221"/>
    <cellStyle name="Normal 5 2 2 4 2 2" xfId="432"/>
    <cellStyle name="Normal 5 2 2 4 2 2 2" xfId="1258"/>
    <cellStyle name="Normal 5 2 2 4 2 2 2 2" xfId="2500"/>
    <cellStyle name="Normal 5 2 2 4 2 2 2 2 2" xfId="4984"/>
    <cellStyle name="Normal 5 2 2 4 2 2 2 3" xfId="3747"/>
    <cellStyle name="Normal 5 2 2 4 2 2 3" xfId="848"/>
    <cellStyle name="Normal 5 2 2 4 2 2 3 2" xfId="2090"/>
    <cellStyle name="Normal 5 2 2 4 2 2 3 2 2" xfId="4574"/>
    <cellStyle name="Normal 5 2 2 4 2 2 3 3" xfId="3337"/>
    <cellStyle name="Normal 5 2 2 4 2 2 4" xfId="1674"/>
    <cellStyle name="Normal 5 2 2 4 2 2 4 2" xfId="4158"/>
    <cellStyle name="Normal 5 2 2 4 2 2 5" xfId="2921"/>
    <cellStyle name="Normal 5 2 2 4 2 3" xfId="1055"/>
    <cellStyle name="Normal 5 2 2 4 2 3 2" xfId="2297"/>
    <cellStyle name="Normal 5 2 2 4 2 3 2 2" xfId="4781"/>
    <cellStyle name="Normal 5 2 2 4 2 3 3" xfId="3544"/>
    <cellStyle name="Normal 5 2 2 4 2 4" xfId="636"/>
    <cellStyle name="Normal 5 2 2 4 2 4 2" xfId="1878"/>
    <cellStyle name="Normal 5 2 2 4 2 4 2 2" xfId="4362"/>
    <cellStyle name="Normal 5 2 2 4 2 4 3" xfId="3125"/>
    <cellStyle name="Normal 5 2 2 4 2 5" xfId="1471"/>
    <cellStyle name="Normal 5 2 2 4 2 5 2" xfId="3955"/>
    <cellStyle name="Normal 5 2 2 4 2 6" xfId="2718"/>
    <cellStyle name="Normal 5 2 2 4 3" xfId="331"/>
    <cellStyle name="Normal 5 2 2 4 3 2" xfId="1157"/>
    <cellStyle name="Normal 5 2 2 4 3 2 2" xfId="2399"/>
    <cellStyle name="Normal 5 2 2 4 3 2 2 2" xfId="4883"/>
    <cellStyle name="Normal 5 2 2 4 3 2 3" xfId="3646"/>
    <cellStyle name="Normal 5 2 2 4 3 3" xfId="746"/>
    <cellStyle name="Normal 5 2 2 4 3 3 2" xfId="1988"/>
    <cellStyle name="Normal 5 2 2 4 3 3 2 2" xfId="4472"/>
    <cellStyle name="Normal 5 2 2 4 3 3 3" xfId="3235"/>
    <cellStyle name="Normal 5 2 2 4 3 4" xfId="1573"/>
    <cellStyle name="Normal 5 2 2 4 3 4 2" xfId="4057"/>
    <cellStyle name="Normal 5 2 2 4 3 5" xfId="2820"/>
    <cellStyle name="Normal 5 2 2 4 4" xfId="953"/>
    <cellStyle name="Normal 5 2 2 4 4 2" xfId="2195"/>
    <cellStyle name="Normal 5 2 2 4 4 2 2" xfId="4679"/>
    <cellStyle name="Normal 5 2 2 4 4 3" xfId="3442"/>
    <cellStyle name="Normal 5 2 2 4 5" xfId="534"/>
    <cellStyle name="Normal 5 2 2 4 5 2" xfId="1776"/>
    <cellStyle name="Normal 5 2 2 4 5 2 2" xfId="4260"/>
    <cellStyle name="Normal 5 2 2 4 5 3" xfId="3023"/>
    <cellStyle name="Normal 5 2 2 4 6" xfId="1369"/>
    <cellStyle name="Normal 5 2 2 4 6 2" xfId="3853"/>
    <cellStyle name="Normal 5 2 2 4 7" xfId="2616"/>
    <cellStyle name="Normal 5 2 2 5" xfId="158"/>
    <cellStyle name="Normal 5 2 2 5 2" xfId="369"/>
    <cellStyle name="Normal 5 2 2 5 2 2" xfId="1195"/>
    <cellStyle name="Normal 5 2 2 5 2 2 2" xfId="2437"/>
    <cellStyle name="Normal 5 2 2 5 2 2 2 2" xfId="4921"/>
    <cellStyle name="Normal 5 2 2 5 2 2 3" xfId="3684"/>
    <cellStyle name="Normal 5 2 2 5 2 3" xfId="785"/>
    <cellStyle name="Normal 5 2 2 5 2 3 2" xfId="2027"/>
    <cellStyle name="Normal 5 2 2 5 2 3 2 2" xfId="4511"/>
    <cellStyle name="Normal 5 2 2 5 2 3 3" xfId="3274"/>
    <cellStyle name="Normal 5 2 2 5 2 4" xfId="1611"/>
    <cellStyle name="Normal 5 2 2 5 2 4 2" xfId="4095"/>
    <cellStyle name="Normal 5 2 2 5 2 5" xfId="2858"/>
    <cellStyle name="Normal 5 2 2 5 3" xfId="992"/>
    <cellStyle name="Normal 5 2 2 5 3 2" xfId="2234"/>
    <cellStyle name="Normal 5 2 2 5 3 2 2" xfId="4718"/>
    <cellStyle name="Normal 5 2 2 5 3 3" xfId="3481"/>
    <cellStyle name="Normal 5 2 2 5 4" xfId="573"/>
    <cellStyle name="Normal 5 2 2 5 4 2" xfId="1815"/>
    <cellStyle name="Normal 5 2 2 5 4 2 2" xfId="4299"/>
    <cellStyle name="Normal 5 2 2 5 4 3" xfId="3062"/>
    <cellStyle name="Normal 5 2 2 5 5" xfId="1408"/>
    <cellStyle name="Normal 5 2 2 5 5 2" xfId="3892"/>
    <cellStyle name="Normal 5 2 2 5 6" xfId="2655"/>
    <cellStyle name="Normal 5 2 2 6" xfId="261"/>
    <cellStyle name="Normal 5 2 2 6 2" xfId="1095"/>
    <cellStyle name="Normal 5 2 2 6 2 2" xfId="2337"/>
    <cellStyle name="Normal 5 2 2 6 2 2 2" xfId="4821"/>
    <cellStyle name="Normal 5 2 2 6 2 3" xfId="3584"/>
    <cellStyle name="Normal 5 2 2 6 3" xfId="677"/>
    <cellStyle name="Normal 5 2 2 6 3 2" xfId="1919"/>
    <cellStyle name="Normal 5 2 2 6 3 2 2" xfId="4403"/>
    <cellStyle name="Normal 5 2 2 6 3 3" xfId="3166"/>
    <cellStyle name="Normal 5 2 2 6 4" xfId="1511"/>
    <cellStyle name="Normal 5 2 2 6 4 2" xfId="3995"/>
    <cellStyle name="Normal 5 2 2 6 5" xfId="2758"/>
    <cellStyle name="Normal 5 2 2 7" xfId="890"/>
    <cellStyle name="Normal 5 2 2 7 2" xfId="2132"/>
    <cellStyle name="Normal 5 2 2 7 2 2" xfId="4616"/>
    <cellStyle name="Normal 5 2 2 7 3" xfId="3379"/>
    <cellStyle name="Normal 5 2 2 8" xfId="471"/>
    <cellStyle name="Normal 5 2 2 8 2" xfId="1713"/>
    <cellStyle name="Normal 5 2 2 8 2 2" xfId="4197"/>
    <cellStyle name="Normal 5 2 2 8 3" xfId="2960"/>
    <cellStyle name="Normal 5 2 2 9" xfId="1306"/>
    <cellStyle name="Normal 5 2 2 9 2" xfId="3790"/>
    <cellStyle name="Normal 5 2 3" xfId="54"/>
    <cellStyle name="Normal 5 2 3 2" xfId="97"/>
    <cellStyle name="Normal 5 2 3 2 2" xfId="199"/>
    <cellStyle name="Normal 5 2 3 2 2 2" xfId="410"/>
    <cellStyle name="Normal 5 2 3 2 2 2 2" xfId="1236"/>
    <cellStyle name="Normal 5 2 3 2 2 2 2 2" xfId="2478"/>
    <cellStyle name="Normal 5 2 3 2 2 2 2 2 2" xfId="4962"/>
    <cellStyle name="Normal 5 2 3 2 2 2 2 3" xfId="3725"/>
    <cellStyle name="Normal 5 2 3 2 2 2 3" xfId="826"/>
    <cellStyle name="Normal 5 2 3 2 2 2 3 2" xfId="2068"/>
    <cellStyle name="Normal 5 2 3 2 2 2 3 2 2" xfId="4552"/>
    <cellStyle name="Normal 5 2 3 2 2 2 3 3" xfId="3315"/>
    <cellStyle name="Normal 5 2 3 2 2 2 4" xfId="1652"/>
    <cellStyle name="Normal 5 2 3 2 2 2 4 2" xfId="4136"/>
    <cellStyle name="Normal 5 2 3 2 2 2 5" xfId="2899"/>
    <cellStyle name="Normal 5 2 3 2 2 3" xfId="1033"/>
    <cellStyle name="Normal 5 2 3 2 2 3 2" xfId="2275"/>
    <cellStyle name="Normal 5 2 3 2 2 3 2 2" xfId="4759"/>
    <cellStyle name="Normal 5 2 3 2 2 3 3" xfId="3522"/>
    <cellStyle name="Normal 5 2 3 2 2 4" xfId="614"/>
    <cellStyle name="Normal 5 2 3 2 2 4 2" xfId="1856"/>
    <cellStyle name="Normal 5 2 3 2 2 4 2 2" xfId="4340"/>
    <cellStyle name="Normal 5 2 3 2 2 4 3" xfId="3103"/>
    <cellStyle name="Normal 5 2 3 2 2 5" xfId="1449"/>
    <cellStyle name="Normal 5 2 3 2 2 5 2" xfId="3933"/>
    <cellStyle name="Normal 5 2 3 2 2 6" xfId="2696"/>
    <cellStyle name="Normal 5 2 3 2 3" xfId="309"/>
    <cellStyle name="Normal 5 2 3 2 3 2" xfId="1135"/>
    <cellStyle name="Normal 5 2 3 2 3 2 2" xfId="2377"/>
    <cellStyle name="Normal 5 2 3 2 3 2 2 2" xfId="4861"/>
    <cellStyle name="Normal 5 2 3 2 3 2 3" xfId="3624"/>
    <cellStyle name="Normal 5 2 3 2 3 3" xfId="724"/>
    <cellStyle name="Normal 5 2 3 2 3 3 2" xfId="1966"/>
    <cellStyle name="Normal 5 2 3 2 3 3 2 2" xfId="4450"/>
    <cellStyle name="Normal 5 2 3 2 3 3 3" xfId="3213"/>
    <cellStyle name="Normal 5 2 3 2 3 4" xfId="1551"/>
    <cellStyle name="Normal 5 2 3 2 3 4 2" xfId="4035"/>
    <cellStyle name="Normal 5 2 3 2 3 5" xfId="2798"/>
    <cellStyle name="Normal 5 2 3 2 4" xfId="931"/>
    <cellStyle name="Normal 5 2 3 2 4 2" xfId="2173"/>
    <cellStyle name="Normal 5 2 3 2 4 2 2" xfId="4657"/>
    <cellStyle name="Normal 5 2 3 2 4 3" xfId="3420"/>
    <cellStyle name="Normal 5 2 3 2 5" xfId="512"/>
    <cellStyle name="Normal 5 2 3 2 5 2" xfId="1754"/>
    <cellStyle name="Normal 5 2 3 2 5 2 2" xfId="4238"/>
    <cellStyle name="Normal 5 2 3 2 5 3" xfId="3001"/>
    <cellStyle name="Normal 5 2 3 2 6" xfId="1347"/>
    <cellStyle name="Normal 5 2 3 2 6 2" xfId="3831"/>
    <cellStyle name="Normal 5 2 3 2 7" xfId="2594"/>
    <cellStyle name="Normal 5 2 3 3" xfId="128"/>
    <cellStyle name="Normal 5 2 3 3 2" xfId="230"/>
    <cellStyle name="Normal 5 2 3 3 2 2" xfId="441"/>
    <cellStyle name="Normal 5 2 3 3 2 2 2" xfId="1267"/>
    <cellStyle name="Normal 5 2 3 3 2 2 2 2" xfId="2509"/>
    <cellStyle name="Normal 5 2 3 3 2 2 2 2 2" xfId="4993"/>
    <cellStyle name="Normal 5 2 3 3 2 2 2 3" xfId="3756"/>
    <cellStyle name="Normal 5 2 3 3 2 2 3" xfId="857"/>
    <cellStyle name="Normal 5 2 3 3 2 2 3 2" xfId="2099"/>
    <cellStyle name="Normal 5 2 3 3 2 2 3 2 2" xfId="4583"/>
    <cellStyle name="Normal 5 2 3 3 2 2 3 3" xfId="3346"/>
    <cellStyle name="Normal 5 2 3 3 2 2 4" xfId="1683"/>
    <cellStyle name="Normal 5 2 3 3 2 2 4 2" xfId="4167"/>
    <cellStyle name="Normal 5 2 3 3 2 2 5" xfId="2930"/>
    <cellStyle name="Normal 5 2 3 3 2 3" xfId="1064"/>
    <cellStyle name="Normal 5 2 3 3 2 3 2" xfId="2306"/>
    <cellStyle name="Normal 5 2 3 3 2 3 2 2" xfId="4790"/>
    <cellStyle name="Normal 5 2 3 3 2 3 3" xfId="3553"/>
    <cellStyle name="Normal 5 2 3 3 2 4" xfId="645"/>
    <cellStyle name="Normal 5 2 3 3 2 4 2" xfId="1887"/>
    <cellStyle name="Normal 5 2 3 3 2 4 2 2" xfId="4371"/>
    <cellStyle name="Normal 5 2 3 3 2 4 3" xfId="3134"/>
    <cellStyle name="Normal 5 2 3 3 2 5" xfId="1480"/>
    <cellStyle name="Normal 5 2 3 3 2 5 2" xfId="3964"/>
    <cellStyle name="Normal 5 2 3 3 2 6" xfId="2727"/>
    <cellStyle name="Normal 5 2 3 3 3" xfId="340"/>
    <cellStyle name="Normal 5 2 3 3 3 2" xfId="1166"/>
    <cellStyle name="Normal 5 2 3 3 3 2 2" xfId="2408"/>
    <cellStyle name="Normal 5 2 3 3 3 2 2 2" xfId="4892"/>
    <cellStyle name="Normal 5 2 3 3 3 2 3" xfId="3655"/>
    <cellStyle name="Normal 5 2 3 3 3 3" xfId="755"/>
    <cellStyle name="Normal 5 2 3 3 3 3 2" xfId="1997"/>
    <cellStyle name="Normal 5 2 3 3 3 3 2 2" xfId="4481"/>
    <cellStyle name="Normal 5 2 3 3 3 3 3" xfId="3244"/>
    <cellStyle name="Normal 5 2 3 3 3 4" xfId="1582"/>
    <cellStyle name="Normal 5 2 3 3 3 4 2" xfId="4066"/>
    <cellStyle name="Normal 5 2 3 3 3 5" xfId="2829"/>
    <cellStyle name="Normal 5 2 3 3 4" xfId="962"/>
    <cellStyle name="Normal 5 2 3 3 4 2" xfId="2204"/>
    <cellStyle name="Normal 5 2 3 3 4 2 2" xfId="4688"/>
    <cellStyle name="Normal 5 2 3 3 4 3" xfId="3451"/>
    <cellStyle name="Normal 5 2 3 3 5" xfId="543"/>
    <cellStyle name="Normal 5 2 3 3 5 2" xfId="1785"/>
    <cellStyle name="Normal 5 2 3 3 5 2 2" xfId="4269"/>
    <cellStyle name="Normal 5 2 3 3 5 3" xfId="3032"/>
    <cellStyle name="Normal 5 2 3 3 6" xfId="1378"/>
    <cellStyle name="Normal 5 2 3 3 6 2" xfId="3862"/>
    <cellStyle name="Normal 5 2 3 3 7" xfId="2625"/>
    <cellStyle name="Normal 5 2 3 4" xfId="167"/>
    <cellStyle name="Normal 5 2 3 4 2" xfId="378"/>
    <cellStyle name="Normal 5 2 3 4 2 2" xfId="1204"/>
    <cellStyle name="Normal 5 2 3 4 2 2 2" xfId="2446"/>
    <cellStyle name="Normal 5 2 3 4 2 2 2 2" xfId="4930"/>
    <cellStyle name="Normal 5 2 3 4 2 2 3" xfId="3693"/>
    <cellStyle name="Normal 5 2 3 4 2 3" xfId="794"/>
    <cellStyle name="Normal 5 2 3 4 2 3 2" xfId="2036"/>
    <cellStyle name="Normal 5 2 3 4 2 3 2 2" xfId="4520"/>
    <cellStyle name="Normal 5 2 3 4 2 3 3" xfId="3283"/>
    <cellStyle name="Normal 5 2 3 4 2 4" xfId="1620"/>
    <cellStyle name="Normal 5 2 3 4 2 4 2" xfId="4104"/>
    <cellStyle name="Normal 5 2 3 4 2 5" xfId="2867"/>
    <cellStyle name="Normal 5 2 3 4 3" xfId="1001"/>
    <cellStyle name="Normal 5 2 3 4 3 2" xfId="2243"/>
    <cellStyle name="Normal 5 2 3 4 3 2 2" xfId="4727"/>
    <cellStyle name="Normal 5 2 3 4 3 3" xfId="3490"/>
    <cellStyle name="Normal 5 2 3 4 4" xfId="582"/>
    <cellStyle name="Normal 5 2 3 4 4 2" xfId="1824"/>
    <cellStyle name="Normal 5 2 3 4 4 2 2" xfId="4308"/>
    <cellStyle name="Normal 5 2 3 4 4 3" xfId="3071"/>
    <cellStyle name="Normal 5 2 3 4 5" xfId="1417"/>
    <cellStyle name="Normal 5 2 3 4 5 2" xfId="3901"/>
    <cellStyle name="Normal 5 2 3 4 6" xfId="2664"/>
    <cellStyle name="Normal 5 2 3 5" xfId="278"/>
    <cellStyle name="Normal 5 2 3 5 2" xfId="1104"/>
    <cellStyle name="Normal 5 2 3 5 2 2" xfId="2346"/>
    <cellStyle name="Normal 5 2 3 5 2 2 2" xfId="4830"/>
    <cellStyle name="Normal 5 2 3 5 2 3" xfId="3593"/>
    <cellStyle name="Normal 5 2 3 5 3" xfId="692"/>
    <cellStyle name="Normal 5 2 3 5 3 2" xfId="1934"/>
    <cellStyle name="Normal 5 2 3 5 3 2 2" xfId="4418"/>
    <cellStyle name="Normal 5 2 3 5 3 3" xfId="3181"/>
    <cellStyle name="Normal 5 2 3 5 4" xfId="1520"/>
    <cellStyle name="Normal 5 2 3 5 4 2" xfId="4004"/>
    <cellStyle name="Normal 5 2 3 5 5" xfId="2767"/>
    <cellStyle name="Normal 5 2 3 6" xfId="899"/>
    <cellStyle name="Normal 5 2 3 6 2" xfId="2141"/>
    <cellStyle name="Normal 5 2 3 6 2 2" xfId="4625"/>
    <cellStyle name="Normal 5 2 3 6 3" xfId="3388"/>
    <cellStyle name="Normal 5 2 3 7" xfId="480"/>
    <cellStyle name="Normal 5 2 3 7 2" xfId="1722"/>
    <cellStyle name="Normal 5 2 3 7 2 2" xfId="4206"/>
    <cellStyle name="Normal 5 2 3 7 3" xfId="2969"/>
    <cellStyle name="Normal 5 2 3 8" xfId="1315"/>
    <cellStyle name="Normal 5 2 3 8 2" xfId="3799"/>
    <cellStyle name="Normal 5 2 3 9" xfId="2562"/>
    <cellStyle name="Normal 5 2 4" xfId="74"/>
    <cellStyle name="Normal 5 2 4 2" xfId="178"/>
    <cellStyle name="Normal 5 2 4 2 2" xfId="389"/>
    <cellStyle name="Normal 5 2 4 2 2 2" xfId="1215"/>
    <cellStyle name="Normal 5 2 4 2 2 2 2" xfId="2457"/>
    <cellStyle name="Normal 5 2 4 2 2 2 2 2" xfId="4941"/>
    <cellStyle name="Normal 5 2 4 2 2 2 3" xfId="3704"/>
    <cellStyle name="Normal 5 2 4 2 2 3" xfId="805"/>
    <cellStyle name="Normal 5 2 4 2 2 3 2" xfId="2047"/>
    <cellStyle name="Normal 5 2 4 2 2 3 2 2" xfId="4531"/>
    <cellStyle name="Normal 5 2 4 2 2 3 3" xfId="3294"/>
    <cellStyle name="Normal 5 2 4 2 2 4" xfId="1631"/>
    <cellStyle name="Normal 5 2 4 2 2 4 2" xfId="4115"/>
    <cellStyle name="Normal 5 2 4 2 2 5" xfId="2878"/>
    <cellStyle name="Normal 5 2 4 2 3" xfId="1012"/>
    <cellStyle name="Normal 5 2 4 2 3 2" xfId="2254"/>
    <cellStyle name="Normal 5 2 4 2 3 2 2" xfId="4738"/>
    <cellStyle name="Normal 5 2 4 2 3 3" xfId="3501"/>
    <cellStyle name="Normal 5 2 4 2 4" xfId="593"/>
    <cellStyle name="Normal 5 2 4 2 4 2" xfId="1835"/>
    <cellStyle name="Normal 5 2 4 2 4 2 2" xfId="4319"/>
    <cellStyle name="Normal 5 2 4 2 4 3" xfId="3082"/>
    <cellStyle name="Normal 5 2 4 2 5" xfId="1428"/>
    <cellStyle name="Normal 5 2 4 2 5 2" xfId="3912"/>
    <cellStyle name="Normal 5 2 4 2 6" xfId="2675"/>
    <cellStyle name="Normal 5 2 4 3" xfId="289"/>
    <cellStyle name="Normal 5 2 4 3 2" xfId="1115"/>
    <cellStyle name="Normal 5 2 4 3 2 2" xfId="2357"/>
    <cellStyle name="Normal 5 2 4 3 2 2 2" xfId="4841"/>
    <cellStyle name="Normal 5 2 4 3 2 3" xfId="3604"/>
    <cellStyle name="Normal 5 2 4 3 3" xfId="703"/>
    <cellStyle name="Normal 5 2 4 3 3 2" xfId="1945"/>
    <cellStyle name="Normal 5 2 4 3 3 2 2" xfId="4429"/>
    <cellStyle name="Normal 5 2 4 3 3 3" xfId="3192"/>
    <cellStyle name="Normal 5 2 4 3 4" xfId="1531"/>
    <cellStyle name="Normal 5 2 4 3 4 2" xfId="4015"/>
    <cellStyle name="Normal 5 2 4 3 5" xfId="2778"/>
    <cellStyle name="Normal 5 2 4 4" xfId="910"/>
    <cellStyle name="Normal 5 2 4 4 2" xfId="2152"/>
    <cellStyle name="Normal 5 2 4 4 2 2" xfId="4636"/>
    <cellStyle name="Normal 5 2 4 4 3" xfId="3399"/>
    <cellStyle name="Normal 5 2 4 5" xfId="491"/>
    <cellStyle name="Normal 5 2 4 5 2" xfId="1733"/>
    <cellStyle name="Normal 5 2 4 5 2 2" xfId="4217"/>
    <cellStyle name="Normal 5 2 4 5 3" xfId="2980"/>
    <cellStyle name="Normal 5 2 4 6" xfId="1326"/>
    <cellStyle name="Normal 5 2 4 6 2" xfId="3810"/>
    <cellStyle name="Normal 5 2 4 7" xfId="2573"/>
    <cellStyle name="Normal 5 2 5" xfId="112"/>
    <cellStyle name="Normal 5 2 5 2" xfId="214"/>
    <cellStyle name="Normal 5 2 5 2 2" xfId="425"/>
    <cellStyle name="Normal 5 2 5 2 2 2" xfId="1251"/>
    <cellStyle name="Normal 5 2 5 2 2 2 2" xfId="2493"/>
    <cellStyle name="Normal 5 2 5 2 2 2 2 2" xfId="4977"/>
    <cellStyle name="Normal 5 2 5 2 2 2 3" xfId="3740"/>
    <cellStyle name="Normal 5 2 5 2 2 3" xfId="841"/>
    <cellStyle name="Normal 5 2 5 2 2 3 2" xfId="2083"/>
    <cellStyle name="Normal 5 2 5 2 2 3 2 2" xfId="4567"/>
    <cellStyle name="Normal 5 2 5 2 2 3 3" xfId="3330"/>
    <cellStyle name="Normal 5 2 5 2 2 4" xfId="1667"/>
    <cellStyle name="Normal 5 2 5 2 2 4 2" xfId="4151"/>
    <cellStyle name="Normal 5 2 5 2 2 5" xfId="2914"/>
    <cellStyle name="Normal 5 2 5 2 3" xfId="1048"/>
    <cellStyle name="Normal 5 2 5 2 3 2" xfId="2290"/>
    <cellStyle name="Normal 5 2 5 2 3 2 2" xfId="4774"/>
    <cellStyle name="Normal 5 2 5 2 3 3" xfId="3537"/>
    <cellStyle name="Normal 5 2 5 2 4" xfId="629"/>
    <cellStyle name="Normal 5 2 5 2 4 2" xfId="1871"/>
    <cellStyle name="Normal 5 2 5 2 4 2 2" xfId="4355"/>
    <cellStyle name="Normal 5 2 5 2 4 3" xfId="3118"/>
    <cellStyle name="Normal 5 2 5 2 5" xfId="1464"/>
    <cellStyle name="Normal 5 2 5 2 5 2" xfId="3948"/>
    <cellStyle name="Normal 5 2 5 2 6" xfId="2711"/>
    <cellStyle name="Normal 5 2 5 3" xfId="324"/>
    <cellStyle name="Normal 5 2 5 3 2" xfId="1150"/>
    <cellStyle name="Normal 5 2 5 3 2 2" xfId="2392"/>
    <cellStyle name="Normal 5 2 5 3 2 2 2" xfId="4876"/>
    <cellStyle name="Normal 5 2 5 3 2 3" xfId="3639"/>
    <cellStyle name="Normal 5 2 5 3 3" xfId="739"/>
    <cellStyle name="Normal 5 2 5 3 3 2" xfId="1981"/>
    <cellStyle name="Normal 5 2 5 3 3 2 2" xfId="4465"/>
    <cellStyle name="Normal 5 2 5 3 3 3" xfId="3228"/>
    <cellStyle name="Normal 5 2 5 3 4" xfId="1566"/>
    <cellStyle name="Normal 5 2 5 3 4 2" xfId="4050"/>
    <cellStyle name="Normal 5 2 5 3 5" xfId="2813"/>
    <cellStyle name="Normal 5 2 5 4" xfId="946"/>
    <cellStyle name="Normal 5 2 5 4 2" xfId="2188"/>
    <cellStyle name="Normal 5 2 5 4 2 2" xfId="4672"/>
    <cellStyle name="Normal 5 2 5 4 3" xfId="3435"/>
    <cellStyle name="Normal 5 2 5 5" xfId="527"/>
    <cellStyle name="Normal 5 2 5 5 2" xfId="1769"/>
    <cellStyle name="Normal 5 2 5 5 2 2" xfId="4253"/>
    <cellStyle name="Normal 5 2 5 5 3" xfId="3016"/>
    <cellStyle name="Normal 5 2 5 6" xfId="1362"/>
    <cellStyle name="Normal 5 2 5 6 2" xfId="3846"/>
    <cellStyle name="Normal 5 2 5 7" xfId="2609"/>
    <cellStyle name="Normal 5 2 6" xfId="143"/>
    <cellStyle name="Normal 5 2 6 2" xfId="245"/>
    <cellStyle name="Normal 5 2 6 2 2" xfId="456"/>
    <cellStyle name="Normal 5 2 6 2 2 2" xfId="1282"/>
    <cellStyle name="Normal 5 2 6 2 2 2 2" xfId="2524"/>
    <cellStyle name="Normal 5 2 6 2 2 2 2 2" xfId="5008"/>
    <cellStyle name="Normal 5 2 6 2 2 2 3" xfId="3771"/>
    <cellStyle name="Normal 5 2 6 2 2 3" xfId="872"/>
    <cellStyle name="Normal 5 2 6 2 2 3 2" xfId="2114"/>
    <cellStyle name="Normal 5 2 6 2 2 3 2 2" xfId="4598"/>
    <cellStyle name="Normal 5 2 6 2 2 3 3" xfId="3361"/>
    <cellStyle name="Normal 5 2 6 2 2 4" xfId="1698"/>
    <cellStyle name="Normal 5 2 6 2 2 4 2" xfId="4182"/>
    <cellStyle name="Normal 5 2 6 2 2 5" xfId="2945"/>
    <cellStyle name="Normal 5 2 6 2 3" xfId="1079"/>
    <cellStyle name="Normal 5 2 6 2 3 2" xfId="2321"/>
    <cellStyle name="Normal 5 2 6 2 3 2 2" xfId="4805"/>
    <cellStyle name="Normal 5 2 6 2 3 3" xfId="3568"/>
    <cellStyle name="Normal 5 2 6 2 4" xfId="660"/>
    <cellStyle name="Normal 5 2 6 2 4 2" xfId="1902"/>
    <cellStyle name="Normal 5 2 6 2 4 2 2" xfId="4386"/>
    <cellStyle name="Normal 5 2 6 2 4 3" xfId="3149"/>
    <cellStyle name="Normal 5 2 6 2 5" xfId="1495"/>
    <cellStyle name="Normal 5 2 6 2 5 2" xfId="3979"/>
    <cellStyle name="Normal 5 2 6 2 6" xfId="2742"/>
    <cellStyle name="Normal 5 2 6 3" xfId="354"/>
    <cellStyle name="Normal 5 2 6 3 2" xfId="1180"/>
    <cellStyle name="Normal 5 2 6 3 2 2" xfId="2422"/>
    <cellStyle name="Normal 5 2 6 3 2 2 2" xfId="4906"/>
    <cellStyle name="Normal 5 2 6 3 2 3" xfId="3669"/>
    <cellStyle name="Normal 5 2 6 3 3" xfId="770"/>
    <cellStyle name="Normal 5 2 6 3 3 2" xfId="2012"/>
    <cellStyle name="Normal 5 2 6 3 3 2 2" xfId="4496"/>
    <cellStyle name="Normal 5 2 6 3 3 3" xfId="3259"/>
    <cellStyle name="Normal 5 2 6 3 4" xfId="1596"/>
    <cellStyle name="Normal 5 2 6 3 4 2" xfId="4080"/>
    <cellStyle name="Normal 5 2 6 3 5" xfId="2843"/>
    <cellStyle name="Normal 5 2 6 4" xfId="977"/>
    <cellStyle name="Normal 5 2 6 4 2" xfId="2219"/>
    <cellStyle name="Normal 5 2 6 4 2 2" xfId="4703"/>
    <cellStyle name="Normal 5 2 6 4 3" xfId="3466"/>
    <cellStyle name="Normal 5 2 6 5" xfId="558"/>
    <cellStyle name="Normal 5 2 6 5 2" xfId="1800"/>
    <cellStyle name="Normal 5 2 6 5 2 2" xfId="4284"/>
    <cellStyle name="Normal 5 2 6 5 3" xfId="3047"/>
    <cellStyle name="Normal 5 2 6 6" xfId="1393"/>
    <cellStyle name="Normal 5 2 6 6 2" xfId="3877"/>
    <cellStyle name="Normal 5 2 6 7" xfId="2640"/>
    <cellStyle name="Normal 5 2 7" xfId="151"/>
    <cellStyle name="Normal 5 2 7 2" xfId="362"/>
    <cellStyle name="Normal 5 2 7 2 2" xfId="1188"/>
    <cellStyle name="Normal 5 2 7 2 2 2" xfId="2430"/>
    <cellStyle name="Normal 5 2 7 2 2 2 2" xfId="4914"/>
    <cellStyle name="Normal 5 2 7 2 2 3" xfId="3677"/>
    <cellStyle name="Normal 5 2 7 2 3" xfId="778"/>
    <cellStyle name="Normal 5 2 7 2 3 2" xfId="2020"/>
    <cellStyle name="Normal 5 2 7 2 3 2 2" xfId="4504"/>
    <cellStyle name="Normal 5 2 7 2 3 3" xfId="3267"/>
    <cellStyle name="Normal 5 2 7 2 4" xfId="1604"/>
    <cellStyle name="Normal 5 2 7 2 4 2" xfId="4088"/>
    <cellStyle name="Normal 5 2 7 2 5" xfId="2851"/>
    <cellStyle name="Normal 5 2 7 3" xfId="985"/>
    <cellStyle name="Normal 5 2 7 3 2" xfId="2227"/>
    <cellStyle name="Normal 5 2 7 3 2 2" xfId="4711"/>
    <cellStyle name="Normal 5 2 7 3 3" xfId="3474"/>
    <cellStyle name="Normal 5 2 7 4" xfId="566"/>
    <cellStyle name="Normal 5 2 7 4 2" xfId="1808"/>
    <cellStyle name="Normal 5 2 7 4 2 2" xfId="4292"/>
    <cellStyle name="Normal 5 2 7 4 3" xfId="3055"/>
    <cellStyle name="Normal 5 2 7 5" xfId="1401"/>
    <cellStyle name="Normal 5 2 7 5 2" xfId="3885"/>
    <cellStyle name="Normal 5 2 7 6" xfId="2648"/>
    <cellStyle name="Normal 5 2 8" xfId="254"/>
    <cellStyle name="Normal 5 2 8 2" xfId="1088"/>
    <cellStyle name="Normal 5 2 8 2 2" xfId="2330"/>
    <cellStyle name="Normal 5 2 8 2 2 2" xfId="4814"/>
    <cellStyle name="Normal 5 2 8 2 3" xfId="3577"/>
    <cellStyle name="Normal 5 2 8 3" xfId="669"/>
    <cellStyle name="Normal 5 2 8 3 2" xfId="1911"/>
    <cellStyle name="Normal 5 2 8 3 2 2" xfId="4395"/>
    <cellStyle name="Normal 5 2 8 3 3" xfId="3158"/>
    <cellStyle name="Normal 5 2 8 4" xfId="1504"/>
    <cellStyle name="Normal 5 2 8 4 2" xfId="3988"/>
    <cellStyle name="Normal 5 2 8 5" xfId="2751"/>
    <cellStyle name="Normal 5 2 9" xfId="882"/>
    <cellStyle name="Normal 5 2 9 2" xfId="2124"/>
    <cellStyle name="Normal 5 2 9 2 2" xfId="4608"/>
    <cellStyle name="Normal 5 2 9 3" xfId="3371"/>
    <cellStyle name="Normal 5 3" xfId="26"/>
    <cellStyle name="Normal 5 3 10" xfId="2544"/>
    <cellStyle name="Normal 5 3 2" xfId="60"/>
    <cellStyle name="Normal 5 3 2 2" xfId="103"/>
    <cellStyle name="Normal 5 3 2 2 2" xfId="205"/>
    <cellStyle name="Normal 5 3 2 2 2 2" xfId="416"/>
    <cellStyle name="Normal 5 3 2 2 2 2 2" xfId="1242"/>
    <cellStyle name="Normal 5 3 2 2 2 2 2 2" xfId="2484"/>
    <cellStyle name="Normal 5 3 2 2 2 2 2 2 2" xfId="4968"/>
    <cellStyle name="Normal 5 3 2 2 2 2 2 3" xfId="3731"/>
    <cellStyle name="Normal 5 3 2 2 2 2 3" xfId="832"/>
    <cellStyle name="Normal 5 3 2 2 2 2 3 2" xfId="2074"/>
    <cellStyle name="Normal 5 3 2 2 2 2 3 2 2" xfId="4558"/>
    <cellStyle name="Normal 5 3 2 2 2 2 3 3" xfId="3321"/>
    <cellStyle name="Normal 5 3 2 2 2 2 4" xfId="1658"/>
    <cellStyle name="Normal 5 3 2 2 2 2 4 2" xfId="4142"/>
    <cellStyle name="Normal 5 3 2 2 2 2 5" xfId="2905"/>
    <cellStyle name="Normal 5 3 2 2 2 3" xfId="1039"/>
    <cellStyle name="Normal 5 3 2 2 2 3 2" xfId="2281"/>
    <cellStyle name="Normal 5 3 2 2 2 3 2 2" xfId="4765"/>
    <cellStyle name="Normal 5 3 2 2 2 3 3" xfId="3528"/>
    <cellStyle name="Normal 5 3 2 2 2 4" xfId="620"/>
    <cellStyle name="Normal 5 3 2 2 2 4 2" xfId="1862"/>
    <cellStyle name="Normal 5 3 2 2 2 4 2 2" xfId="4346"/>
    <cellStyle name="Normal 5 3 2 2 2 4 3" xfId="3109"/>
    <cellStyle name="Normal 5 3 2 2 2 5" xfId="1455"/>
    <cellStyle name="Normal 5 3 2 2 2 5 2" xfId="3939"/>
    <cellStyle name="Normal 5 3 2 2 2 6" xfId="2702"/>
    <cellStyle name="Normal 5 3 2 2 3" xfId="315"/>
    <cellStyle name="Normal 5 3 2 2 3 2" xfId="1141"/>
    <cellStyle name="Normal 5 3 2 2 3 2 2" xfId="2383"/>
    <cellStyle name="Normal 5 3 2 2 3 2 2 2" xfId="4867"/>
    <cellStyle name="Normal 5 3 2 2 3 2 3" xfId="3630"/>
    <cellStyle name="Normal 5 3 2 2 3 3" xfId="730"/>
    <cellStyle name="Normal 5 3 2 2 3 3 2" xfId="1972"/>
    <cellStyle name="Normal 5 3 2 2 3 3 2 2" xfId="4456"/>
    <cellStyle name="Normal 5 3 2 2 3 3 3" xfId="3219"/>
    <cellStyle name="Normal 5 3 2 2 3 4" xfId="1557"/>
    <cellStyle name="Normal 5 3 2 2 3 4 2" xfId="4041"/>
    <cellStyle name="Normal 5 3 2 2 3 5" xfId="2804"/>
    <cellStyle name="Normal 5 3 2 2 4" xfId="937"/>
    <cellStyle name="Normal 5 3 2 2 4 2" xfId="2179"/>
    <cellStyle name="Normal 5 3 2 2 4 2 2" xfId="4663"/>
    <cellStyle name="Normal 5 3 2 2 4 3" xfId="3426"/>
    <cellStyle name="Normal 5 3 2 2 5" xfId="518"/>
    <cellStyle name="Normal 5 3 2 2 5 2" xfId="1760"/>
    <cellStyle name="Normal 5 3 2 2 5 2 2" xfId="4244"/>
    <cellStyle name="Normal 5 3 2 2 5 3" xfId="3007"/>
    <cellStyle name="Normal 5 3 2 2 6" xfId="1353"/>
    <cellStyle name="Normal 5 3 2 2 6 2" xfId="3837"/>
    <cellStyle name="Normal 5 3 2 2 7" xfId="2600"/>
    <cellStyle name="Normal 5 3 2 3" xfId="134"/>
    <cellStyle name="Normal 5 3 2 3 2" xfId="236"/>
    <cellStyle name="Normal 5 3 2 3 2 2" xfId="447"/>
    <cellStyle name="Normal 5 3 2 3 2 2 2" xfId="1273"/>
    <cellStyle name="Normal 5 3 2 3 2 2 2 2" xfId="2515"/>
    <cellStyle name="Normal 5 3 2 3 2 2 2 2 2" xfId="4999"/>
    <cellStyle name="Normal 5 3 2 3 2 2 2 3" xfId="3762"/>
    <cellStyle name="Normal 5 3 2 3 2 2 3" xfId="863"/>
    <cellStyle name="Normal 5 3 2 3 2 2 3 2" xfId="2105"/>
    <cellStyle name="Normal 5 3 2 3 2 2 3 2 2" xfId="4589"/>
    <cellStyle name="Normal 5 3 2 3 2 2 3 3" xfId="3352"/>
    <cellStyle name="Normal 5 3 2 3 2 2 4" xfId="1689"/>
    <cellStyle name="Normal 5 3 2 3 2 2 4 2" xfId="4173"/>
    <cellStyle name="Normal 5 3 2 3 2 2 5" xfId="2936"/>
    <cellStyle name="Normal 5 3 2 3 2 3" xfId="1070"/>
    <cellStyle name="Normal 5 3 2 3 2 3 2" xfId="2312"/>
    <cellStyle name="Normal 5 3 2 3 2 3 2 2" xfId="4796"/>
    <cellStyle name="Normal 5 3 2 3 2 3 3" xfId="3559"/>
    <cellStyle name="Normal 5 3 2 3 2 4" xfId="651"/>
    <cellStyle name="Normal 5 3 2 3 2 4 2" xfId="1893"/>
    <cellStyle name="Normal 5 3 2 3 2 4 2 2" xfId="4377"/>
    <cellStyle name="Normal 5 3 2 3 2 4 3" xfId="3140"/>
    <cellStyle name="Normal 5 3 2 3 2 5" xfId="1486"/>
    <cellStyle name="Normal 5 3 2 3 2 5 2" xfId="3970"/>
    <cellStyle name="Normal 5 3 2 3 2 6" xfId="2733"/>
    <cellStyle name="Normal 5 3 2 3 3" xfId="346"/>
    <cellStyle name="Normal 5 3 2 3 3 2" xfId="1172"/>
    <cellStyle name="Normal 5 3 2 3 3 2 2" xfId="2414"/>
    <cellStyle name="Normal 5 3 2 3 3 2 2 2" xfId="4898"/>
    <cellStyle name="Normal 5 3 2 3 3 2 3" xfId="3661"/>
    <cellStyle name="Normal 5 3 2 3 3 3" xfId="761"/>
    <cellStyle name="Normal 5 3 2 3 3 3 2" xfId="2003"/>
    <cellStyle name="Normal 5 3 2 3 3 3 2 2" xfId="4487"/>
    <cellStyle name="Normal 5 3 2 3 3 3 3" xfId="3250"/>
    <cellStyle name="Normal 5 3 2 3 3 4" xfId="1588"/>
    <cellStyle name="Normal 5 3 2 3 3 4 2" xfId="4072"/>
    <cellStyle name="Normal 5 3 2 3 3 5" xfId="2835"/>
    <cellStyle name="Normal 5 3 2 3 4" xfId="968"/>
    <cellStyle name="Normal 5 3 2 3 4 2" xfId="2210"/>
    <cellStyle name="Normal 5 3 2 3 4 2 2" xfId="4694"/>
    <cellStyle name="Normal 5 3 2 3 4 3" xfId="3457"/>
    <cellStyle name="Normal 5 3 2 3 5" xfId="549"/>
    <cellStyle name="Normal 5 3 2 3 5 2" xfId="1791"/>
    <cellStyle name="Normal 5 3 2 3 5 2 2" xfId="4275"/>
    <cellStyle name="Normal 5 3 2 3 5 3" xfId="3038"/>
    <cellStyle name="Normal 5 3 2 3 6" xfId="1384"/>
    <cellStyle name="Normal 5 3 2 3 6 2" xfId="3868"/>
    <cellStyle name="Normal 5 3 2 3 7" xfId="2631"/>
    <cellStyle name="Normal 5 3 2 4" xfId="173"/>
    <cellStyle name="Normal 5 3 2 4 2" xfId="384"/>
    <cellStyle name="Normal 5 3 2 4 2 2" xfId="1210"/>
    <cellStyle name="Normal 5 3 2 4 2 2 2" xfId="2452"/>
    <cellStyle name="Normal 5 3 2 4 2 2 2 2" xfId="4936"/>
    <cellStyle name="Normal 5 3 2 4 2 2 3" xfId="3699"/>
    <cellStyle name="Normal 5 3 2 4 2 3" xfId="800"/>
    <cellStyle name="Normal 5 3 2 4 2 3 2" xfId="2042"/>
    <cellStyle name="Normal 5 3 2 4 2 3 2 2" xfId="4526"/>
    <cellStyle name="Normal 5 3 2 4 2 3 3" xfId="3289"/>
    <cellStyle name="Normal 5 3 2 4 2 4" xfId="1626"/>
    <cellStyle name="Normal 5 3 2 4 2 4 2" xfId="4110"/>
    <cellStyle name="Normal 5 3 2 4 2 5" xfId="2873"/>
    <cellStyle name="Normal 5 3 2 4 3" xfId="1007"/>
    <cellStyle name="Normal 5 3 2 4 3 2" xfId="2249"/>
    <cellStyle name="Normal 5 3 2 4 3 2 2" xfId="4733"/>
    <cellStyle name="Normal 5 3 2 4 3 3" xfId="3496"/>
    <cellStyle name="Normal 5 3 2 4 4" xfId="588"/>
    <cellStyle name="Normal 5 3 2 4 4 2" xfId="1830"/>
    <cellStyle name="Normal 5 3 2 4 4 2 2" xfId="4314"/>
    <cellStyle name="Normal 5 3 2 4 4 3" xfId="3077"/>
    <cellStyle name="Normal 5 3 2 4 5" xfId="1423"/>
    <cellStyle name="Normal 5 3 2 4 5 2" xfId="3907"/>
    <cellStyle name="Normal 5 3 2 4 6" xfId="2670"/>
    <cellStyle name="Normal 5 3 2 5" xfId="284"/>
    <cellStyle name="Normal 5 3 2 5 2" xfId="1110"/>
    <cellStyle name="Normal 5 3 2 5 2 2" xfId="2352"/>
    <cellStyle name="Normal 5 3 2 5 2 2 2" xfId="4836"/>
    <cellStyle name="Normal 5 3 2 5 2 3" xfId="3599"/>
    <cellStyle name="Normal 5 3 2 5 3" xfId="698"/>
    <cellStyle name="Normal 5 3 2 5 3 2" xfId="1940"/>
    <cellStyle name="Normal 5 3 2 5 3 2 2" xfId="4424"/>
    <cellStyle name="Normal 5 3 2 5 3 3" xfId="3187"/>
    <cellStyle name="Normal 5 3 2 5 4" xfId="1526"/>
    <cellStyle name="Normal 5 3 2 5 4 2" xfId="4010"/>
    <cellStyle name="Normal 5 3 2 5 5" xfId="2773"/>
    <cellStyle name="Normal 5 3 2 6" xfId="905"/>
    <cellStyle name="Normal 5 3 2 6 2" xfId="2147"/>
    <cellStyle name="Normal 5 3 2 6 2 2" xfId="4631"/>
    <cellStyle name="Normal 5 3 2 6 3" xfId="3394"/>
    <cellStyle name="Normal 5 3 2 7" xfId="486"/>
    <cellStyle name="Normal 5 3 2 7 2" xfId="1728"/>
    <cellStyle name="Normal 5 3 2 7 2 2" xfId="4212"/>
    <cellStyle name="Normal 5 3 2 7 3" xfId="2975"/>
    <cellStyle name="Normal 5 3 2 8" xfId="1321"/>
    <cellStyle name="Normal 5 3 2 8 2" xfId="3805"/>
    <cellStyle name="Normal 5 3 2 9" xfId="2568"/>
    <cellStyle name="Normal 5 3 3" xfId="87"/>
    <cellStyle name="Normal 5 3 3 2" xfId="189"/>
    <cellStyle name="Normal 5 3 3 2 2" xfId="400"/>
    <cellStyle name="Normal 5 3 3 2 2 2" xfId="1226"/>
    <cellStyle name="Normal 5 3 3 2 2 2 2" xfId="2468"/>
    <cellStyle name="Normal 5 3 3 2 2 2 2 2" xfId="4952"/>
    <cellStyle name="Normal 5 3 3 2 2 2 3" xfId="3715"/>
    <cellStyle name="Normal 5 3 3 2 2 3" xfId="816"/>
    <cellStyle name="Normal 5 3 3 2 2 3 2" xfId="2058"/>
    <cellStyle name="Normal 5 3 3 2 2 3 2 2" xfId="4542"/>
    <cellStyle name="Normal 5 3 3 2 2 3 3" xfId="3305"/>
    <cellStyle name="Normal 5 3 3 2 2 4" xfId="1642"/>
    <cellStyle name="Normal 5 3 3 2 2 4 2" xfId="4126"/>
    <cellStyle name="Normal 5 3 3 2 2 5" xfId="2889"/>
    <cellStyle name="Normal 5 3 3 2 3" xfId="1023"/>
    <cellStyle name="Normal 5 3 3 2 3 2" xfId="2265"/>
    <cellStyle name="Normal 5 3 3 2 3 2 2" xfId="4749"/>
    <cellStyle name="Normal 5 3 3 2 3 3" xfId="3512"/>
    <cellStyle name="Normal 5 3 3 2 4" xfId="604"/>
    <cellStyle name="Normal 5 3 3 2 4 2" xfId="1846"/>
    <cellStyle name="Normal 5 3 3 2 4 2 2" xfId="4330"/>
    <cellStyle name="Normal 5 3 3 2 4 3" xfId="3093"/>
    <cellStyle name="Normal 5 3 3 2 5" xfId="1439"/>
    <cellStyle name="Normal 5 3 3 2 5 2" xfId="3923"/>
    <cellStyle name="Normal 5 3 3 2 6" xfId="2686"/>
    <cellStyle name="Normal 5 3 3 3" xfId="299"/>
    <cellStyle name="Normal 5 3 3 3 2" xfId="1125"/>
    <cellStyle name="Normal 5 3 3 3 2 2" xfId="2367"/>
    <cellStyle name="Normal 5 3 3 3 2 2 2" xfId="4851"/>
    <cellStyle name="Normal 5 3 3 3 2 3" xfId="3614"/>
    <cellStyle name="Normal 5 3 3 3 3" xfId="714"/>
    <cellStyle name="Normal 5 3 3 3 3 2" xfId="1956"/>
    <cellStyle name="Normal 5 3 3 3 3 2 2" xfId="4440"/>
    <cellStyle name="Normal 5 3 3 3 3 3" xfId="3203"/>
    <cellStyle name="Normal 5 3 3 3 4" xfId="1541"/>
    <cellStyle name="Normal 5 3 3 3 4 2" xfId="4025"/>
    <cellStyle name="Normal 5 3 3 3 5" xfId="2788"/>
    <cellStyle name="Normal 5 3 3 4" xfId="921"/>
    <cellStyle name="Normal 5 3 3 4 2" xfId="2163"/>
    <cellStyle name="Normal 5 3 3 4 2 2" xfId="4647"/>
    <cellStyle name="Normal 5 3 3 4 3" xfId="3410"/>
    <cellStyle name="Normal 5 3 3 5" xfId="502"/>
    <cellStyle name="Normal 5 3 3 5 2" xfId="1744"/>
    <cellStyle name="Normal 5 3 3 5 2 2" xfId="4228"/>
    <cellStyle name="Normal 5 3 3 5 3" xfId="2991"/>
    <cellStyle name="Normal 5 3 3 6" xfId="1337"/>
    <cellStyle name="Normal 5 3 3 6 2" xfId="3821"/>
    <cellStyle name="Normal 5 3 3 7" xfId="2584"/>
    <cellStyle name="Normal 5 3 4" xfId="118"/>
    <cellStyle name="Normal 5 3 4 2" xfId="220"/>
    <cellStyle name="Normal 5 3 4 2 2" xfId="431"/>
    <cellStyle name="Normal 5 3 4 2 2 2" xfId="1257"/>
    <cellStyle name="Normal 5 3 4 2 2 2 2" xfId="2499"/>
    <cellStyle name="Normal 5 3 4 2 2 2 2 2" xfId="4983"/>
    <cellStyle name="Normal 5 3 4 2 2 2 3" xfId="3746"/>
    <cellStyle name="Normal 5 3 4 2 2 3" xfId="847"/>
    <cellStyle name="Normal 5 3 4 2 2 3 2" xfId="2089"/>
    <cellStyle name="Normal 5 3 4 2 2 3 2 2" xfId="4573"/>
    <cellStyle name="Normal 5 3 4 2 2 3 3" xfId="3336"/>
    <cellStyle name="Normal 5 3 4 2 2 4" xfId="1673"/>
    <cellStyle name="Normal 5 3 4 2 2 4 2" xfId="4157"/>
    <cellStyle name="Normal 5 3 4 2 2 5" xfId="2920"/>
    <cellStyle name="Normal 5 3 4 2 3" xfId="1054"/>
    <cellStyle name="Normal 5 3 4 2 3 2" xfId="2296"/>
    <cellStyle name="Normal 5 3 4 2 3 2 2" xfId="4780"/>
    <cellStyle name="Normal 5 3 4 2 3 3" xfId="3543"/>
    <cellStyle name="Normal 5 3 4 2 4" xfId="635"/>
    <cellStyle name="Normal 5 3 4 2 4 2" xfId="1877"/>
    <cellStyle name="Normal 5 3 4 2 4 2 2" xfId="4361"/>
    <cellStyle name="Normal 5 3 4 2 4 3" xfId="3124"/>
    <cellStyle name="Normal 5 3 4 2 5" xfId="1470"/>
    <cellStyle name="Normal 5 3 4 2 5 2" xfId="3954"/>
    <cellStyle name="Normal 5 3 4 2 6" xfId="2717"/>
    <cellStyle name="Normal 5 3 4 3" xfId="330"/>
    <cellStyle name="Normal 5 3 4 3 2" xfId="1156"/>
    <cellStyle name="Normal 5 3 4 3 2 2" xfId="2398"/>
    <cellStyle name="Normal 5 3 4 3 2 2 2" xfId="4882"/>
    <cellStyle name="Normal 5 3 4 3 2 3" xfId="3645"/>
    <cellStyle name="Normal 5 3 4 3 3" xfId="745"/>
    <cellStyle name="Normal 5 3 4 3 3 2" xfId="1987"/>
    <cellStyle name="Normal 5 3 4 3 3 2 2" xfId="4471"/>
    <cellStyle name="Normal 5 3 4 3 3 3" xfId="3234"/>
    <cellStyle name="Normal 5 3 4 3 4" xfId="1572"/>
    <cellStyle name="Normal 5 3 4 3 4 2" xfId="4056"/>
    <cellStyle name="Normal 5 3 4 3 5" xfId="2819"/>
    <cellStyle name="Normal 5 3 4 4" xfId="952"/>
    <cellStyle name="Normal 5 3 4 4 2" xfId="2194"/>
    <cellStyle name="Normal 5 3 4 4 2 2" xfId="4678"/>
    <cellStyle name="Normal 5 3 4 4 3" xfId="3441"/>
    <cellStyle name="Normal 5 3 4 5" xfId="533"/>
    <cellStyle name="Normal 5 3 4 5 2" xfId="1775"/>
    <cellStyle name="Normal 5 3 4 5 2 2" xfId="4259"/>
    <cellStyle name="Normal 5 3 4 5 3" xfId="3022"/>
    <cellStyle name="Normal 5 3 4 6" xfId="1368"/>
    <cellStyle name="Normal 5 3 4 6 2" xfId="3852"/>
    <cellStyle name="Normal 5 3 4 7" xfId="2615"/>
    <cellStyle name="Normal 5 3 5" xfId="157"/>
    <cellStyle name="Normal 5 3 5 2" xfId="368"/>
    <cellStyle name="Normal 5 3 5 2 2" xfId="1194"/>
    <cellStyle name="Normal 5 3 5 2 2 2" xfId="2436"/>
    <cellStyle name="Normal 5 3 5 2 2 2 2" xfId="4920"/>
    <cellStyle name="Normal 5 3 5 2 2 3" xfId="3683"/>
    <cellStyle name="Normal 5 3 5 2 3" xfId="784"/>
    <cellStyle name="Normal 5 3 5 2 3 2" xfId="2026"/>
    <cellStyle name="Normal 5 3 5 2 3 2 2" xfId="4510"/>
    <cellStyle name="Normal 5 3 5 2 3 3" xfId="3273"/>
    <cellStyle name="Normal 5 3 5 2 4" xfId="1610"/>
    <cellStyle name="Normal 5 3 5 2 4 2" xfId="4094"/>
    <cellStyle name="Normal 5 3 5 2 5" xfId="2857"/>
    <cellStyle name="Normal 5 3 5 3" xfId="991"/>
    <cellStyle name="Normal 5 3 5 3 2" xfId="2233"/>
    <cellStyle name="Normal 5 3 5 3 2 2" xfId="4717"/>
    <cellStyle name="Normal 5 3 5 3 3" xfId="3480"/>
    <cellStyle name="Normal 5 3 5 4" xfId="572"/>
    <cellStyle name="Normal 5 3 5 4 2" xfId="1814"/>
    <cellStyle name="Normal 5 3 5 4 2 2" xfId="4298"/>
    <cellStyle name="Normal 5 3 5 4 3" xfId="3061"/>
    <cellStyle name="Normal 5 3 5 5" xfId="1407"/>
    <cellStyle name="Normal 5 3 5 5 2" xfId="3891"/>
    <cellStyle name="Normal 5 3 5 6" xfId="2654"/>
    <cellStyle name="Normal 5 3 6" xfId="260"/>
    <cellStyle name="Normal 5 3 6 2" xfId="1094"/>
    <cellStyle name="Normal 5 3 6 2 2" xfId="2336"/>
    <cellStyle name="Normal 5 3 6 2 2 2" xfId="4820"/>
    <cellStyle name="Normal 5 3 6 2 3" xfId="3583"/>
    <cellStyle name="Normal 5 3 6 3" xfId="676"/>
    <cellStyle name="Normal 5 3 6 3 2" xfId="1918"/>
    <cellStyle name="Normal 5 3 6 3 2 2" xfId="4402"/>
    <cellStyle name="Normal 5 3 6 3 3" xfId="3165"/>
    <cellStyle name="Normal 5 3 6 4" xfId="1510"/>
    <cellStyle name="Normal 5 3 6 4 2" xfId="3994"/>
    <cellStyle name="Normal 5 3 6 5" xfId="2757"/>
    <cellStyle name="Normal 5 3 7" xfId="881"/>
    <cellStyle name="Normal 5 3 7 2" xfId="2123"/>
    <cellStyle name="Normal 5 3 7 2 2" xfId="4607"/>
    <cellStyle name="Normal 5 3 7 3" xfId="3370"/>
    <cellStyle name="Normal 5 3 8" xfId="470"/>
    <cellStyle name="Normal 5 3 8 2" xfId="1712"/>
    <cellStyle name="Normal 5 3 8 2 2" xfId="4196"/>
    <cellStyle name="Normal 5 3 8 3" xfId="2959"/>
    <cellStyle name="Normal 5 3 9" xfId="1297"/>
    <cellStyle name="Normal 5 3 9 2" xfId="3781"/>
    <cellStyle name="Normal 5 4" xfId="36"/>
    <cellStyle name="Normal 5 4 2" xfId="96"/>
    <cellStyle name="Normal 5 4 2 2" xfId="198"/>
    <cellStyle name="Normal 5 4 2 2 2" xfId="409"/>
    <cellStyle name="Normal 5 4 2 2 2 2" xfId="1235"/>
    <cellStyle name="Normal 5 4 2 2 2 2 2" xfId="2477"/>
    <cellStyle name="Normal 5 4 2 2 2 2 2 2" xfId="4961"/>
    <cellStyle name="Normal 5 4 2 2 2 2 3" xfId="3724"/>
    <cellStyle name="Normal 5 4 2 2 2 3" xfId="825"/>
    <cellStyle name="Normal 5 4 2 2 2 3 2" xfId="2067"/>
    <cellStyle name="Normal 5 4 2 2 2 3 2 2" xfId="4551"/>
    <cellStyle name="Normal 5 4 2 2 2 3 3" xfId="3314"/>
    <cellStyle name="Normal 5 4 2 2 2 4" xfId="1651"/>
    <cellStyle name="Normal 5 4 2 2 2 4 2" xfId="4135"/>
    <cellStyle name="Normal 5 4 2 2 2 5" xfId="2898"/>
    <cellStyle name="Normal 5 4 2 2 3" xfId="1032"/>
    <cellStyle name="Normal 5 4 2 2 3 2" xfId="2274"/>
    <cellStyle name="Normal 5 4 2 2 3 2 2" xfId="4758"/>
    <cellStyle name="Normal 5 4 2 2 3 3" xfId="3521"/>
    <cellStyle name="Normal 5 4 2 2 4" xfId="613"/>
    <cellStyle name="Normal 5 4 2 2 4 2" xfId="1855"/>
    <cellStyle name="Normal 5 4 2 2 4 2 2" xfId="4339"/>
    <cellStyle name="Normal 5 4 2 2 4 3" xfId="3102"/>
    <cellStyle name="Normal 5 4 2 2 5" xfId="1448"/>
    <cellStyle name="Normal 5 4 2 2 5 2" xfId="3932"/>
    <cellStyle name="Normal 5 4 2 2 6" xfId="2695"/>
    <cellStyle name="Normal 5 4 2 3" xfId="308"/>
    <cellStyle name="Normal 5 4 2 3 2" xfId="1134"/>
    <cellStyle name="Normal 5 4 2 3 2 2" xfId="2376"/>
    <cellStyle name="Normal 5 4 2 3 2 2 2" xfId="4860"/>
    <cellStyle name="Normal 5 4 2 3 2 3" xfId="3623"/>
    <cellStyle name="Normal 5 4 2 3 3" xfId="723"/>
    <cellStyle name="Normal 5 4 2 3 3 2" xfId="1965"/>
    <cellStyle name="Normal 5 4 2 3 3 2 2" xfId="4449"/>
    <cellStyle name="Normal 5 4 2 3 3 3" xfId="3212"/>
    <cellStyle name="Normal 5 4 2 3 4" xfId="1550"/>
    <cellStyle name="Normal 5 4 2 3 4 2" xfId="4034"/>
    <cellStyle name="Normal 5 4 2 3 5" xfId="2797"/>
    <cellStyle name="Normal 5 4 2 4" xfId="930"/>
    <cellStyle name="Normal 5 4 2 4 2" xfId="2172"/>
    <cellStyle name="Normal 5 4 2 4 2 2" xfId="4656"/>
    <cellStyle name="Normal 5 4 2 4 3" xfId="3419"/>
    <cellStyle name="Normal 5 4 2 5" xfId="511"/>
    <cellStyle name="Normal 5 4 2 5 2" xfId="1753"/>
    <cellStyle name="Normal 5 4 2 5 2 2" xfId="4237"/>
    <cellStyle name="Normal 5 4 2 5 3" xfId="3000"/>
    <cellStyle name="Normal 5 4 2 6" xfId="1346"/>
    <cellStyle name="Normal 5 4 2 6 2" xfId="3830"/>
    <cellStyle name="Normal 5 4 2 7" xfId="2593"/>
    <cellStyle name="Normal 5 4 3" xfId="127"/>
    <cellStyle name="Normal 5 4 3 2" xfId="229"/>
    <cellStyle name="Normal 5 4 3 2 2" xfId="440"/>
    <cellStyle name="Normal 5 4 3 2 2 2" xfId="1266"/>
    <cellStyle name="Normal 5 4 3 2 2 2 2" xfId="2508"/>
    <cellStyle name="Normal 5 4 3 2 2 2 2 2" xfId="4992"/>
    <cellStyle name="Normal 5 4 3 2 2 2 3" xfId="3755"/>
    <cellStyle name="Normal 5 4 3 2 2 3" xfId="856"/>
    <cellStyle name="Normal 5 4 3 2 2 3 2" xfId="2098"/>
    <cellStyle name="Normal 5 4 3 2 2 3 2 2" xfId="4582"/>
    <cellStyle name="Normal 5 4 3 2 2 3 3" xfId="3345"/>
    <cellStyle name="Normal 5 4 3 2 2 4" xfId="1682"/>
    <cellStyle name="Normal 5 4 3 2 2 4 2" xfId="4166"/>
    <cellStyle name="Normal 5 4 3 2 2 5" xfId="2929"/>
    <cellStyle name="Normal 5 4 3 2 3" xfId="1063"/>
    <cellStyle name="Normal 5 4 3 2 3 2" xfId="2305"/>
    <cellStyle name="Normal 5 4 3 2 3 2 2" xfId="4789"/>
    <cellStyle name="Normal 5 4 3 2 3 3" xfId="3552"/>
    <cellStyle name="Normal 5 4 3 2 4" xfId="644"/>
    <cellStyle name="Normal 5 4 3 2 4 2" xfId="1886"/>
    <cellStyle name="Normal 5 4 3 2 4 2 2" xfId="4370"/>
    <cellStyle name="Normal 5 4 3 2 4 3" xfId="3133"/>
    <cellStyle name="Normal 5 4 3 2 5" xfId="1479"/>
    <cellStyle name="Normal 5 4 3 2 5 2" xfId="3963"/>
    <cellStyle name="Normal 5 4 3 2 6" xfId="2726"/>
    <cellStyle name="Normal 5 4 3 3" xfId="339"/>
    <cellStyle name="Normal 5 4 3 3 2" xfId="1165"/>
    <cellStyle name="Normal 5 4 3 3 2 2" xfId="2407"/>
    <cellStyle name="Normal 5 4 3 3 2 2 2" xfId="4891"/>
    <cellStyle name="Normal 5 4 3 3 2 3" xfId="3654"/>
    <cellStyle name="Normal 5 4 3 3 3" xfId="754"/>
    <cellStyle name="Normal 5 4 3 3 3 2" xfId="1996"/>
    <cellStyle name="Normal 5 4 3 3 3 2 2" xfId="4480"/>
    <cellStyle name="Normal 5 4 3 3 3 3" xfId="3243"/>
    <cellStyle name="Normal 5 4 3 3 4" xfId="1581"/>
    <cellStyle name="Normal 5 4 3 3 4 2" xfId="4065"/>
    <cellStyle name="Normal 5 4 3 3 5" xfId="2828"/>
    <cellStyle name="Normal 5 4 3 4" xfId="961"/>
    <cellStyle name="Normal 5 4 3 4 2" xfId="2203"/>
    <cellStyle name="Normal 5 4 3 4 2 2" xfId="4687"/>
    <cellStyle name="Normal 5 4 3 4 3" xfId="3450"/>
    <cellStyle name="Normal 5 4 3 5" xfId="542"/>
    <cellStyle name="Normal 5 4 3 5 2" xfId="1784"/>
    <cellStyle name="Normal 5 4 3 5 2 2" xfId="4268"/>
    <cellStyle name="Normal 5 4 3 5 3" xfId="3031"/>
    <cellStyle name="Normal 5 4 3 6" xfId="1377"/>
    <cellStyle name="Normal 5 4 3 6 2" xfId="3861"/>
    <cellStyle name="Normal 5 4 3 7" xfId="2624"/>
    <cellStyle name="Normal 5 4 4" xfId="166"/>
    <cellStyle name="Normal 5 4 4 2" xfId="377"/>
    <cellStyle name="Normal 5 4 4 2 2" xfId="1203"/>
    <cellStyle name="Normal 5 4 4 2 2 2" xfId="2445"/>
    <cellStyle name="Normal 5 4 4 2 2 2 2" xfId="4929"/>
    <cellStyle name="Normal 5 4 4 2 2 3" xfId="3692"/>
    <cellStyle name="Normal 5 4 4 2 3" xfId="793"/>
    <cellStyle name="Normal 5 4 4 2 3 2" xfId="2035"/>
    <cellStyle name="Normal 5 4 4 2 3 2 2" xfId="4519"/>
    <cellStyle name="Normal 5 4 4 2 3 3" xfId="3282"/>
    <cellStyle name="Normal 5 4 4 2 4" xfId="1619"/>
    <cellStyle name="Normal 5 4 4 2 4 2" xfId="4103"/>
    <cellStyle name="Normal 5 4 4 2 5" xfId="2866"/>
    <cellStyle name="Normal 5 4 4 3" xfId="1000"/>
    <cellStyle name="Normal 5 4 4 3 2" xfId="2242"/>
    <cellStyle name="Normal 5 4 4 3 2 2" xfId="4726"/>
    <cellStyle name="Normal 5 4 4 3 3" xfId="3489"/>
    <cellStyle name="Normal 5 4 4 4" xfId="581"/>
    <cellStyle name="Normal 5 4 4 4 2" xfId="1823"/>
    <cellStyle name="Normal 5 4 4 4 2 2" xfId="4307"/>
    <cellStyle name="Normal 5 4 4 4 3" xfId="3070"/>
    <cellStyle name="Normal 5 4 4 5" xfId="1416"/>
    <cellStyle name="Normal 5 4 4 5 2" xfId="3900"/>
    <cellStyle name="Normal 5 4 4 6" xfId="2663"/>
    <cellStyle name="Normal 5 4 5" xfId="270"/>
    <cellStyle name="Normal 5 4 5 2" xfId="5087"/>
    <cellStyle name="Normal 5 4 5 3" xfId="5113"/>
    <cellStyle name="Normal 5 4 6" xfId="53"/>
    <cellStyle name="Normal 5 4 6 2" xfId="898"/>
    <cellStyle name="Normal 5 4 6 2 2" xfId="2140"/>
    <cellStyle name="Normal 5 4 6 2 2 2" xfId="4624"/>
    <cellStyle name="Normal 5 4 6 2 3" xfId="3387"/>
    <cellStyle name="Normal 5 4 6 3" xfId="691"/>
    <cellStyle name="Normal 5 4 6 3 2" xfId="1933"/>
    <cellStyle name="Normal 5 4 6 3 2 2" xfId="4417"/>
    <cellStyle name="Normal 5 4 6 3 3" xfId="3180"/>
    <cellStyle name="Normal 5 4 6 4" xfId="1314"/>
    <cellStyle name="Normal 5 4 6 4 2" xfId="3798"/>
    <cellStyle name="Normal 5 4 6 5" xfId="2561"/>
    <cellStyle name="Normal 5 4 7" xfId="479"/>
    <cellStyle name="Normal 5 4 7 2" xfId="1721"/>
    <cellStyle name="Normal 5 4 7 2 2" xfId="4205"/>
    <cellStyle name="Normal 5 4 7 3" xfId="2968"/>
    <cellStyle name="Normal 5 4 8" xfId="5086"/>
    <cellStyle name="Normal 5 4 9" xfId="5104"/>
    <cellStyle name="Normal 5 5" xfId="84"/>
    <cellStyle name="Normal 5 5 2" xfId="5088"/>
    <cellStyle name="Normal 5 5 3" xfId="5111"/>
    <cellStyle name="Normal 5 6" xfId="80"/>
    <cellStyle name="Normal 5 6 2" xfId="183"/>
    <cellStyle name="Normal 5 6 2 2" xfId="394"/>
    <cellStyle name="Normal 5 6 2 2 2" xfId="1220"/>
    <cellStyle name="Normal 5 6 2 2 2 2" xfId="2462"/>
    <cellStyle name="Normal 5 6 2 2 2 2 2" xfId="4946"/>
    <cellStyle name="Normal 5 6 2 2 2 3" xfId="3709"/>
    <cellStyle name="Normal 5 6 2 2 3" xfId="810"/>
    <cellStyle name="Normal 5 6 2 2 3 2" xfId="2052"/>
    <cellStyle name="Normal 5 6 2 2 3 2 2" xfId="4536"/>
    <cellStyle name="Normal 5 6 2 2 3 3" xfId="3299"/>
    <cellStyle name="Normal 5 6 2 2 4" xfId="1636"/>
    <cellStyle name="Normal 5 6 2 2 4 2" xfId="4120"/>
    <cellStyle name="Normal 5 6 2 2 5" xfId="2883"/>
    <cellStyle name="Normal 5 6 2 3" xfId="1017"/>
    <cellStyle name="Normal 5 6 2 3 2" xfId="2259"/>
    <cellStyle name="Normal 5 6 2 3 2 2" xfId="4743"/>
    <cellStyle name="Normal 5 6 2 3 3" xfId="3506"/>
    <cellStyle name="Normal 5 6 2 4" xfId="598"/>
    <cellStyle name="Normal 5 6 2 4 2" xfId="1840"/>
    <cellStyle name="Normal 5 6 2 4 2 2" xfId="4324"/>
    <cellStyle name="Normal 5 6 2 4 3" xfId="3087"/>
    <cellStyle name="Normal 5 6 2 5" xfId="1433"/>
    <cellStyle name="Normal 5 6 2 5 2" xfId="3917"/>
    <cellStyle name="Normal 5 6 2 6" xfId="2680"/>
    <cellStyle name="Normal 5 6 3" xfId="293"/>
    <cellStyle name="Normal 5 6 3 2" xfId="1119"/>
    <cellStyle name="Normal 5 6 3 2 2" xfId="2361"/>
    <cellStyle name="Normal 5 6 3 2 2 2" xfId="4845"/>
    <cellStyle name="Normal 5 6 3 2 3" xfId="3608"/>
    <cellStyle name="Normal 5 6 3 3" xfId="708"/>
    <cellStyle name="Normal 5 6 3 3 2" xfId="1950"/>
    <cellStyle name="Normal 5 6 3 3 2 2" xfId="4434"/>
    <cellStyle name="Normal 5 6 3 3 3" xfId="3197"/>
    <cellStyle name="Normal 5 6 3 4" xfId="1535"/>
    <cellStyle name="Normal 5 6 3 4 2" xfId="4019"/>
    <cellStyle name="Normal 5 6 3 5" xfId="2782"/>
    <cellStyle name="Normal 5 6 4" xfId="915"/>
    <cellStyle name="Normal 5 6 4 2" xfId="2157"/>
    <cellStyle name="Normal 5 6 4 2 2" xfId="4641"/>
    <cellStyle name="Normal 5 6 4 3" xfId="3404"/>
    <cellStyle name="Normal 5 6 5" xfId="496"/>
    <cellStyle name="Normal 5 6 5 2" xfId="1738"/>
    <cellStyle name="Normal 5 6 5 2 2" xfId="4222"/>
    <cellStyle name="Normal 5 6 5 3" xfId="2985"/>
    <cellStyle name="Normal 5 6 6" xfId="1331"/>
    <cellStyle name="Normal 5 6 6 2" xfId="3815"/>
    <cellStyle name="Normal 5 6 7" xfId="2578"/>
    <cellStyle name="Normal 5 7" xfId="111"/>
    <cellStyle name="Normal 5 7 2" xfId="213"/>
    <cellStyle name="Normal 5 7 2 2" xfId="424"/>
    <cellStyle name="Normal 5 7 2 2 2" xfId="1250"/>
    <cellStyle name="Normal 5 7 2 2 2 2" xfId="2492"/>
    <cellStyle name="Normal 5 7 2 2 2 2 2" xfId="4976"/>
    <cellStyle name="Normal 5 7 2 2 2 3" xfId="3739"/>
    <cellStyle name="Normal 5 7 2 2 3" xfId="840"/>
    <cellStyle name="Normal 5 7 2 2 3 2" xfId="2082"/>
    <cellStyle name="Normal 5 7 2 2 3 2 2" xfId="4566"/>
    <cellStyle name="Normal 5 7 2 2 3 3" xfId="3329"/>
    <cellStyle name="Normal 5 7 2 2 4" xfId="1666"/>
    <cellStyle name="Normal 5 7 2 2 4 2" xfId="4150"/>
    <cellStyle name="Normal 5 7 2 2 5" xfId="2913"/>
    <cellStyle name="Normal 5 7 2 3" xfId="1047"/>
    <cellStyle name="Normal 5 7 2 3 2" xfId="2289"/>
    <cellStyle name="Normal 5 7 2 3 2 2" xfId="4773"/>
    <cellStyle name="Normal 5 7 2 3 3" xfId="3536"/>
    <cellStyle name="Normal 5 7 2 4" xfId="628"/>
    <cellStyle name="Normal 5 7 2 4 2" xfId="1870"/>
    <cellStyle name="Normal 5 7 2 4 2 2" xfId="4354"/>
    <cellStyle name="Normal 5 7 2 4 3" xfId="3117"/>
    <cellStyle name="Normal 5 7 2 5" xfId="1463"/>
    <cellStyle name="Normal 5 7 2 5 2" xfId="3947"/>
    <cellStyle name="Normal 5 7 2 6" xfId="2710"/>
    <cellStyle name="Normal 5 7 3" xfId="323"/>
    <cellStyle name="Normal 5 7 3 2" xfId="1149"/>
    <cellStyle name="Normal 5 7 3 2 2" xfId="2391"/>
    <cellStyle name="Normal 5 7 3 2 2 2" xfId="4875"/>
    <cellStyle name="Normal 5 7 3 2 3" xfId="3638"/>
    <cellStyle name="Normal 5 7 3 3" xfId="738"/>
    <cellStyle name="Normal 5 7 3 3 2" xfId="1980"/>
    <cellStyle name="Normal 5 7 3 3 2 2" xfId="4464"/>
    <cellStyle name="Normal 5 7 3 3 3" xfId="3227"/>
    <cellStyle name="Normal 5 7 3 4" xfId="1565"/>
    <cellStyle name="Normal 5 7 3 4 2" xfId="4049"/>
    <cellStyle name="Normal 5 7 3 5" xfId="2812"/>
    <cellStyle name="Normal 5 7 4" xfId="945"/>
    <cellStyle name="Normal 5 7 4 2" xfId="2187"/>
    <cellStyle name="Normal 5 7 4 2 2" xfId="4671"/>
    <cellStyle name="Normal 5 7 4 3" xfId="3434"/>
    <cellStyle name="Normal 5 7 5" xfId="526"/>
    <cellStyle name="Normal 5 7 5 2" xfId="1768"/>
    <cellStyle name="Normal 5 7 5 2 2" xfId="4252"/>
    <cellStyle name="Normal 5 7 5 3" xfId="3015"/>
    <cellStyle name="Normal 5 7 6" xfId="1361"/>
    <cellStyle name="Normal 5 7 6 2" xfId="3845"/>
    <cellStyle name="Normal 5 7 7" xfId="2608"/>
    <cellStyle name="Normal 5 8" xfId="142"/>
    <cellStyle name="Normal 5 8 2" xfId="244"/>
    <cellStyle name="Normal 5 8 2 2" xfId="455"/>
    <cellStyle name="Normal 5 8 2 2 2" xfId="1281"/>
    <cellStyle name="Normal 5 8 2 2 2 2" xfId="2523"/>
    <cellStyle name="Normal 5 8 2 2 2 2 2" xfId="5007"/>
    <cellStyle name="Normal 5 8 2 2 2 3" xfId="3770"/>
    <cellStyle name="Normal 5 8 2 2 3" xfId="871"/>
    <cellStyle name="Normal 5 8 2 2 3 2" xfId="2113"/>
    <cellStyle name="Normal 5 8 2 2 3 2 2" xfId="4597"/>
    <cellStyle name="Normal 5 8 2 2 3 3" xfId="3360"/>
    <cellStyle name="Normal 5 8 2 2 4" xfId="1697"/>
    <cellStyle name="Normal 5 8 2 2 4 2" xfId="4181"/>
    <cellStyle name="Normal 5 8 2 2 5" xfId="2944"/>
    <cellStyle name="Normal 5 8 2 3" xfId="1078"/>
    <cellStyle name="Normal 5 8 2 3 2" xfId="2320"/>
    <cellStyle name="Normal 5 8 2 3 2 2" xfId="4804"/>
    <cellStyle name="Normal 5 8 2 3 3" xfId="3567"/>
    <cellStyle name="Normal 5 8 2 4" xfId="659"/>
    <cellStyle name="Normal 5 8 2 4 2" xfId="1901"/>
    <cellStyle name="Normal 5 8 2 4 2 2" xfId="4385"/>
    <cellStyle name="Normal 5 8 2 4 3" xfId="3148"/>
    <cellStyle name="Normal 5 8 2 5" xfId="1494"/>
    <cellStyle name="Normal 5 8 2 5 2" xfId="3978"/>
    <cellStyle name="Normal 5 8 2 6" xfId="2741"/>
    <cellStyle name="Normal 5 8 3" xfId="353"/>
    <cellStyle name="Normal 5 8 3 2" xfId="1179"/>
    <cellStyle name="Normal 5 8 3 2 2" xfId="2421"/>
    <cellStyle name="Normal 5 8 3 2 2 2" xfId="4905"/>
    <cellStyle name="Normal 5 8 3 2 3" xfId="3668"/>
    <cellStyle name="Normal 5 8 3 3" xfId="769"/>
    <cellStyle name="Normal 5 8 3 3 2" xfId="2011"/>
    <cellStyle name="Normal 5 8 3 3 2 2" xfId="4495"/>
    <cellStyle name="Normal 5 8 3 3 3" xfId="3258"/>
    <cellStyle name="Normal 5 8 3 4" xfId="1595"/>
    <cellStyle name="Normal 5 8 3 4 2" xfId="4079"/>
    <cellStyle name="Normal 5 8 3 5" xfId="2842"/>
    <cellStyle name="Normal 5 8 4" xfId="976"/>
    <cellStyle name="Normal 5 8 4 2" xfId="2218"/>
    <cellStyle name="Normal 5 8 4 2 2" xfId="4702"/>
    <cellStyle name="Normal 5 8 4 3" xfId="3465"/>
    <cellStyle name="Normal 5 8 5" xfId="557"/>
    <cellStyle name="Normal 5 8 5 2" xfId="1799"/>
    <cellStyle name="Normal 5 8 5 2 2" xfId="4283"/>
    <cellStyle name="Normal 5 8 5 3" xfId="3046"/>
    <cellStyle name="Normal 5 8 6" xfId="1392"/>
    <cellStyle name="Normal 5 8 6 2" xfId="3876"/>
    <cellStyle name="Normal 5 8 7" xfId="2639"/>
    <cellStyle name="Normal 5 9" xfId="150"/>
    <cellStyle name="Normal 5 9 2" xfId="361"/>
    <cellStyle name="Normal 5 9 2 2" xfId="1187"/>
    <cellStyle name="Normal 5 9 2 2 2" xfId="2429"/>
    <cellStyle name="Normal 5 9 2 2 2 2" xfId="4913"/>
    <cellStyle name="Normal 5 9 2 2 3" xfId="3676"/>
    <cellStyle name="Normal 5 9 2 3" xfId="777"/>
    <cellStyle name="Normal 5 9 2 3 2" xfId="2019"/>
    <cellStyle name="Normal 5 9 2 3 2 2" xfId="4503"/>
    <cellStyle name="Normal 5 9 2 3 3" xfId="3266"/>
    <cellStyle name="Normal 5 9 2 4" xfId="1603"/>
    <cellStyle name="Normal 5 9 2 4 2" xfId="4087"/>
    <cellStyle name="Normal 5 9 2 5" xfId="2850"/>
    <cellStyle name="Normal 5 9 3" xfId="984"/>
    <cellStyle name="Normal 5 9 3 2" xfId="2226"/>
    <cellStyle name="Normal 5 9 3 2 2" xfId="4710"/>
    <cellStyle name="Normal 5 9 3 3" xfId="3473"/>
    <cellStyle name="Normal 5 9 4" xfId="565"/>
    <cellStyle name="Normal 5 9 4 2" xfId="1807"/>
    <cellStyle name="Normal 5 9 4 2 2" xfId="4291"/>
    <cellStyle name="Normal 5 9 4 3" xfId="3054"/>
    <cellStyle name="Normal 5 9 5" xfId="1400"/>
    <cellStyle name="Normal 5 9 5 2" xfId="3884"/>
    <cellStyle name="Normal 5 9 6" xfId="2647"/>
    <cellStyle name="Normal 6" xfId="28"/>
    <cellStyle name="Normal 7" xfId="29"/>
    <cellStyle name="Normal 7 10" xfId="465"/>
    <cellStyle name="Normal 7 10 2" xfId="1707"/>
    <cellStyle name="Normal 7 10 2 2" xfId="4191"/>
    <cellStyle name="Normal 7 10 3" xfId="2954"/>
    <cellStyle name="Normal 7 11" xfId="1299"/>
    <cellStyle name="Normal 7 11 2" xfId="3783"/>
    <cellStyle name="Normal 7 12" xfId="2546"/>
    <cellStyle name="Normal 7 2" xfId="40"/>
    <cellStyle name="Normal 7 2 10" xfId="2551"/>
    <cellStyle name="Normal 7 2 2" xfId="62"/>
    <cellStyle name="Normal 7 2 2 2" xfId="105"/>
    <cellStyle name="Normal 7 2 2 2 2" xfId="207"/>
    <cellStyle name="Normal 7 2 2 2 2 2" xfId="418"/>
    <cellStyle name="Normal 7 2 2 2 2 2 2" xfId="1244"/>
    <cellStyle name="Normal 7 2 2 2 2 2 2 2" xfId="2486"/>
    <cellStyle name="Normal 7 2 2 2 2 2 2 2 2" xfId="4970"/>
    <cellStyle name="Normal 7 2 2 2 2 2 2 3" xfId="3733"/>
    <cellStyle name="Normal 7 2 2 2 2 2 3" xfId="834"/>
    <cellStyle name="Normal 7 2 2 2 2 2 3 2" xfId="2076"/>
    <cellStyle name="Normal 7 2 2 2 2 2 3 2 2" xfId="4560"/>
    <cellStyle name="Normal 7 2 2 2 2 2 3 3" xfId="3323"/>
    <cellStyle name="Normal 7 2 2 2 2 2 4" xfId="1660"/>
    <cellStyle name="Normal 7 2 2 2 2 2 4 2" xfId="4144"/>
    <cellStyle name="Normal 7 2 2 2 2 2 5" xfId="2907"/>
    <cellStyle name="Normal 7 2 2 2 2 3" xfId="1041"/>
    <cellStyle name="Normal 7 2 2 2 2 3 2" xfId="2283"/>
    <cellStyle name="Normal 7 2 2 2 2 3 2 2" xfId="4767"/>
    <cellStyle name="Normal 7 2 2 2 2 3 3" xfId="3530"/>
    <cellStyle name="Normal 7 2 2 2 2 4" xfId="622"/>
    <cellStyle name="Normal 7 2 2 2 2 4 2" xfId="1864"/>
    <cellStyle name="Normal 7 2 2 2 2 4 2 2" xfId="4348"/>
    <cellStyle name="Normal 7 2 2 2 2 4 3" xfId="3111"/>
    <cellStyle name="Normal 7 2 2 2 2 5" xfId="1457"/>
    <cellStyle name="Normal 7 2 2 2 2 5 2" xfId="3941"/>
    <cellStyle name="Normal 7 2 2 2 2 6" xfId="2704"/>
    <cellStyle name="Normal 7 2 2 2 3" xfId="317"/>
    <cellStyle name="Normal 7 2 2 2 3 2" xfId="1143"/>
    <cellStyle name="Normal 7 2 2 2 3 2 2" xfId="2385"/>
    <cellStyle name="Normal 7 2 2 2 3 2 2 2" xfId="4869"/>
    <cellStyle name="Normal 7 2 2 2 3 2 3" xfId="3632"/>
    <cellStyle name="Normal 7 2 2 2 3 3" xfId="732"/>
    <cellStyle name="Normal 7 2 2 2 3 3 2" xfId="1974"/>
    <cellStyle name="Normal 7 2 2 2 3 3 2 2" xfId="4458"/>
    <cellStyle name="Normal 7 2 2 2 3 3 3" xfId="3221"/>
    <cellStyle name="Normal 7 2 2 2 3 4" xfId="1559"/>
    <cellStyle name="Normal 7 2 2 2 3 4 2" xfId="4043"/>
    <cellStyle name="Normal 7 2 2 2 3 5" xfId="2806"/>
    <cellStyle name="Normal 7 2 2 2 4" xfId="939"/>
    <cellStyle name="Normal 7 2 2 2 4 2" xfId="2181"/>
    <cellStyle name="Normal 7 2 2 2 4 2 2" xfId="4665"/>
    <cellStyle name="Normal 7 2 2 2 4 3" xfId="3428"/>
    <cellStyle name="Normal 7 2 2 2 5" xfId="520"/>
    <cellStyle name="Normal 7 2 2 2 5 2" xfId="1762"/>
    <cellStyle name="Normal 7 2 2 2 5 2 2" xfId="4246"/>
    <cellStyle name="Normal 7 2 2 2 5 3" xfId="3009"/>
    <cellStyle name="Normal 7 2 2 2 6" xfId="1355"/>
    <cellStyle name="Normal 7 2 2 2 6 2" xfId="3839"/>
    <cellStyle name="Normal 7 2 2 2 7" xfId="2602"/>
    <cellStyle name="Normal 7 2 2 3" xfId="136"/>
    <cellStyle name="Normal 7 2 2 3 2" xfId="238"/>
    <cellStyle name="Normal 7 2 2 3 2 2" xfId="449"/>
    <cellStyle name="Normal 7 2 2 3 2 2 2" xfId="1275"/>
    <cellStyle name="Normal 7 2 2 3 2 2 2 2" xfId="2517"/>
    <cellStyle name="Normal 7 2 2 3 2 2 2 2 2" xfId="5001"/>
    <cellStyle name="Normal 7 2 2 3 2 2 2 3" xfId="3764"/>
    <cellStyle name="Normal 7 2 2 3 2 2 3" xfId="865"/>
    <cellStyle name="Normal 7 2 2 3 2 2 3 2" xfId="2107"/>
    <cellStyle name="Normal 7 2 2 3 2 2 3 2 2" xfId="4591"/>
    <cellStyle name="Normal 7 2 2 3 2 2 3 3" xfId="3354"/>
    <cellStyle name="Normal 7 2 2 3 2 2 4" xfId="1691"/>
    <cellStyle name="Normal 7 2 2 3 2 2 4 2" xfId="4175"/>
    <cellStyle name="Normal 7 2 2 3 2 2 5" xfId="2938"/>
    <cellStyle name="Normal 7 2 2 3 2 3" xfId="1072"/>
    <cellStyle name="Normal 7 2 2 3 2 3 2" xfId="2314"/>
    <cellStyle name="Normal 7 2 2 3 2 3 2 2" xfId="4798"/>
    <cellStyle name="Normal 7 2 2 3 2 3 3" xfId="3561"/>
    <cellStyle name="Normal 7 2 2 3 2 4" xfId="653"/>
    <cellStyle name="Normal 7 2 2 3 2 4 2" xfId="1895"/>
    <cellStyle name="Normal 7 2 2 3 2 4 2 2" xfId="4379"/>
    <cellStyle name="Normal 7 2 2 3 2 4 3" xfId="3142"/>
    <cellStyle name="Normal 7 2 2 3 2 5" xfId="1488"/>
    <cellStyle name="Normal 7 2 2 3 2 5 2" xfId="3972"/>
    <cellStyle name="Normal 7 2 2 3 2 6" xfId="2735"/>
    <cellStyle name="Normal 7 2 2 3 3" xfId="348"/>
    <cellStyle name="Normal 7 2 2 3 3 2" xfId="1174"/>
    <cellStyle name="Normal 7 2 2 3 3 2 2" xfId="2416"/>
    <cellStyle name="Normal 7 2 2 3 3 2 2 2" xfId="4900"/>
    <cellStyle name="Normal 7 2 2 3 3 2 3" xfId="3663"/>
    <cellStyle name="Normal 7 2 2 3 3 3" xfId="763"/>
    <cellStyle name="Normal 7 2 2 3 3 3 2" xfId="2005"/>
    <cellStyle name="Normal 7 2 2 3 3 3 2 2" xfId="4489"/>
    <cellStyle name="Normal 7 2 2 3 3 3 3" xfId="3252"/>
    <cellStyle name="Normal 7 2 2 3 3 4" xfId="1590"/>
    <cellStyle name="Normal 7 2 2 3 3 4 2" xfId="4074"/>
    <cellStyle name="Normal 7 2 2 3 3 5" xfId="2837"/>
    <cellStyle name="Normal 7 2 2 3 4" xfId="970"/>
    <cellStyle name="Normal 7 2 2 3 4 2" xfId="2212"/>
    <cellStyle name="Normal 7 2 2 3 4 2 2" xfId="4696"/>
    <cellStyle name="Normal 7 2 2 3 4 3" xfId="3459"/>
    <cellStyle name="Normal 7 2 2 3 5" xfId="551"/>
    <cellStyle name="Normal 7 2 2 3 5 2" xfId="1793"/>
    <cellStyle name="Normal 7 2 2 3 5 2 2" xfId="4277"/>
    <cellStyle name="Normal 7 2 2 3 5 3" xfId="3040"/>
    <cellStyle name="Normal 7 2 2 3 6" xfId="1386"/>
    <cellStyle name="Normal 7 2 2 3 6 2" xfId="3870"/>
    <cellStyle name="Normal 7 2 2 3 7" xfId="2633"/>
    <cellStyle name="Normal 7 2 2 4" xfId="175"/>
    <cellStyle name="Normal 7 2 2 4 2" xfId="386"/>
    <cellStyle name="Normal 7 2 2 4 2 2" xfId="1212"/>
    <cellStyle name="Normal 7 2 2 4 2 2 2" xfId="2454"/>
    <cellStyle name="Normal 7 2 2 4 2 2 2 2" xfId="4938"/>
    <cellStyle name="Normal 7 2 2 4 2 2 3" xfId="3701"/>
    <cellStyle name="Normal 7 2 2 4 2 3" xfId="802"/>
    <cellStyle name="Normal 7 2 2 4 2 3 2" xfId="2044"/>
    <cellStyle name="Normal 7 2 2 4 2 3 2 2" xfId="4528"/>
    <cellStyle name="Normal 7 2 2 4 2 3 3" xfId="3291"/>
    <cellStyle name="Normal 7 2 2 4 2 4" xfId="1628"/>
    <cellStyle name="Normal 7 2 2 4 2 4 2" xfId="4112"/>
    <cellStyle name="Normal 7 2 2 4 2 5" xfId="2875"/>
    <cellStyle name="Normal 7 2 2 4 3" xfId="1009"/>
    <cellStyle name="Normal 7 2 2 4 3 2" xfId="2251"/>
    <cellStyle name="Normal 7 2 2 4 3 2 2" xfId="4735"/>
    <cellStyle name="Normal 7 2 2 4 3 3" xfId="3498"/>
    <cellStyle name="Normal 7 2 2 4 4" xfId="590"/>
    <cellStyle name="Normal 7 2 2 4 4 2" xfId="1832"/>
    <cellStyle name="Normal 7 2 2 4 4 2 2" xfId="4316"/>
    <cellStyle name="Normal 7 2 2 4 4 3" xfId="3079"/>
    <cellStyle name="Normal 7 2 2 4 5" xfId="1425"/>
    <cellStyle name="Normal 7 2 2 4 5 2" xfId="3909"/>
    <cellStyle name="Normal 7 2 2 4 6" xfId="2672"/>
    <cellStyle name="Normal 7 2 2 5" xfId="286"/>
    <cellStyle name="Normal 7 2 2 5 2" xfId="1112"/>
    <cellStyle name="Normal 7 2 2 5 2 2" xfId="2354"/>
    <cellStyle name="Normal 7 2 2 5 2 2 2" xfId="4838"/>
    <cellStyle name="Normal 7 2 2 5 2 3" xfId="3601"/>
    <cellStyle name="Normal 7 2 2 5 3" xfId="700"/>
    <cellStyle name="Normal 7 2 2 5 3 2" xfId="1942"/>
    <cellStyle name="Normal 7 2 2 5 3 2 2" xfId="4426"/>
    <cellStyle name="Normal 7 2 2 5 3 3" xfId="3189"/>
    <cellStyle name="Normal 7 2 2 5 4" xfId="1528"/>
    <cellStyle name="Normal 7 2 2 5 4 2" xfId="4012"/>
    <cellStyle name="Normal 7 2 2 5 5" xfId="2775"/>
    <cellStyle name="Normal 7 2 2 6" xfId="907"/>
    <cellStyle name="Normal 7 2 2 6 2" xfId="2149"/>
    <cellStyle name="Normal 7 2 2 6 2 2" xfId="4633"/>
    <cellStyle name="Normal 7 2 2 6 3" xfId="3396"/>
    <cellStyle name="Normal 7 2 2 7" xfId="488"/>
    <cellStyle name="Normal 7 2 2 7 2" xfId="1730"/>
    <cellStyle name="Normal 7 2 2 7 2 2" xfId="4214"/>
    <cellStyle name="Normal 7 2 2 7 3" xfId="2977"/>
    <cellStyle name="Normal 7 2 2 8" xfId="1323"/>
    <cellStyle name="Normal 7 2 2 8 2" xfId="3807"/>
    <cellStyle name="Normal 7 2 2 9" xfId="2570"/>
    <cellStyle name="Normal 7 2 3" xfId="89"/>
    <cellStyle name="Normal 7 2 3 2" xfId="191"/>
    <cellStyle name="Normal 7 2 3 2 2" xfId="402"/>
    <cellStyle name="Normal 7 2 3 2 2 2" xfId="1228"/>
    <cellStyle name="Normal 7 2 3 2 2 2 2" xfId="2470"/>
    <cellStyle name="Normal 7 2 3 2 2 2 2 2" xfId="4954"/>
    <cellStyle name="Normal 7 2 3 2 2 2 3" xfId="3717"/>
    <cellStyle name="Normal 7 2 3 2 2 3" xfId="818"/>
    <cellStyle name="Normal 7 2 3 2 2 3 2" xfId="2060"/>
    <cellStyle name="Normal 7 2 3 2 2 3 2 2" xfId="4544"/>
    <cellStyle name="Normal 7 2 3 2 2 3 3" xfId="3307"/>
    <cellStyle name="Normal 7 2 3 2 2 4" xfId="1644"/>
    <cellStyle name="Normal 7 2 3 2 2 4 2" xfId="4128"/>
    <cellStyle name="Normal 7 2 3 2 2 5" xfId="2891"/>
    <cellStyle name="Normal 7 2 3 2 3" xfId="1025"/>
    <cellStyle name="Normal 7 2 3 2 3 2" xfId="2267"/>
    <cellStyle name="Normal 7 2 3 2 3 2 2" xfId="4751"/>
    <cellStyle name="Normal 7 2 3 2 3 3" xfId="3514"/>
    <cellStyle name="Normal 7 2 3 2 4" xfId="606"/>
    <cellStyle name="Normal 7 2 3 2 4 2" xfId="1848"/>
    <cellStyle name="Normal 7 2 3 2 4 2 2" xfId="4332"/>
    <cellStyle name="Normal 7 2 3 2 4 3" xfId="3095"/>
    <cellStyle name="Normal 7 2 3 2 5" xfId="1441"/>
    <cellStyle name="Normal 7 2 3 2 5 2" xfId="3925"/>
    <cellStyle name="Normal 7 2 3 2 6" xfId="2688"/>
    <cellStyle name="Normal 7 2 3 3" xfId="301"/>
    <cellStyle name="Normal 7 2 3 3 2" xfId="1127"/>
    <cellStyle name="Normal 7 2 3 3 2 2" xfId="2369"/>
    <cellStyle name="Normal 7 2 3 3 2 2 2" xfId="4853"/>
    <cellStyle name="Normal 7 2 3 3 2 3" xfId="3616"/>
    <cellStyle name="Normal 7 2 3 3 3" xfId="716"/>
    <cellStyle name="Normal 7 2 3 3 3 2" xfId="1958"/>
    <cellStyle name="Normal 7 2 3 3 3 2 2" xfId="4442"/>
    <cellStyle name="Normal 7 2 3 3 3 3" xfId="3205"/>
    <cellStyle name="Normal 7 2 3 3 4" xfId="1543"/>
    <cellStyle name="Normal 7 2 3 3 4 2" xfId="4027"/>
    <cellStyle name="Normal 7 2 3 3 5" xfId="2790"/>
    <cellStyle name="Normal 7 2 3 4" xfId="923"/>
    <cellStyle name="Normal 7 2 3 4 2" xfId="2165"/>
    <cellStyle name="Normal 7 2 3 4 2 2" xfId="4649"/>
    <cellStyle name="Normal 7 2 3 4 3" xfId="3412"/>
    <cellStyle name="Normal 7 2 3 5" xfId="504"/>
    <cellStyle name="Normal 7 2 3 5 2" xfId="1746"/>
    <cellStyle name="Normal 7 2 3 5 2 2" xfId="4230"/>
    <cellStyle name="Normal 7 2 3 5 3" xfId="2993"/>
    <cellStyle name="Normal 7 2 3 6" xfId="1339"/>
    <cellStyle name="Normal 7 2 3 6 2" xfId="3823"/>
    <cellStyle name="Normal 7 2 3 7" xfId="2586"/>
    <cellStyle name="Normal 7 2 4" xfId="120"/>
    <cellStyle name="Normal 7 2 4 2" xfId="222"/>
    <cellStyle name="Normal 7 2 4 2 2" xfId="433"/>
    <cellStyle name="Normal 7 2 4 2 2 2" xfId="1259"/>
    <cellStyle name="Normal 7 2 4 2 2 2 2" xfId="2501"/>
    <cellStyle name="Normal 7 2 4 2 2 2 2 2" xfId="4985"/>
    <cellStyle name="Normal 7 2 4 2 2 2 3" xfId="3748"/>
    <cellStyle name="Normal 7 2 4 2 2 3" xfId="849"/>
    <cellStyle name="Normal 7 2 4 2 2 3 2" xfId="2091"/>
    <cellStyle name="Normal 7 2 4 2 2 3 2 2" xfId="4575"/>
    <cellStyle name="Normal 7 2 4 2 2 3 3" xfId="3338"/>
    <cellStyle name="Normal 7 2 4 2 2 4" xfId="1675"/>
    <cellStyle name="Normal 7 2 4 2 2 4 2" xfId="4159"/>
    <cellStyle name="Normal 7 2 4 2 2 5" xfId="2922"/>
    <cellStyle name="Normal 7 2 4 2 3" xfId="1056"/>
    <cellStyle name="Normal 7 2 4 2 3 2" xfId="2298"/>
    <cellStyle name="Normal 7 2 4 2 3 2 2" xfId="4782"/>
    <cellStyle name="Normal 7 2 4 2 3 3" xfId="3545"/>
    <cellStyle name="Normal 7 2 4 2 4" xfId="637"/>
    <cellStyle name="Normal 7 2 4 2 4 2" xfId="1879"/>
    <cellStyle name="Normal 7 2 4 2 4 2 2" xfId="4363"/>
    <cellStyle name="Normal 7 2 4 2 4 3" xfId="3126"/>
    <cellStyle name="Normal 7 2 4 2 5" xfId="1472"/>
    <cellStyle name="Normal 7 2 4 2 5 2" xfId="3956"/>
    <cellStyle name="Normal 7 2 4 2 6" xfId="2719"/>
    <cellStyle name="Normal 7 2 4 3" xfId="332"/>
    <cellStyle name="Normal 7 2 4 3 2" xfId="1158"/>
    <cellStyle name="Normal 7 2 4 3 2 2" xfId="2400"/>
    <cellStyle name="Normal 7 2 4 3 2 2 2" xfId="4884"/>
    <cellStyle name="Normal 7 2 4 3 2 3" xfId="3647"/>
    <cellStyle name="Normal 7 2 4 3 3" xfId="747"/>
    <cellStyle name="Normal 7 2 4 3 3 2" xfId="1989"/>
    <cellStyle name="Normal 7 2 4 3 3 2 2" xfId="4473"/>
    <cellStyle name="Normal 7 2 4 3 3 3" xfId="3236"/>
    <cellStyle name="Normal 7 2 4 3 4" xfId="1574"/>
    <cellStyle name="Normal 7 2 4 3 4 2" xfId="4058"/>
    <cellStyle name="Normal 7 2 4 3 5" xfId="2821"/>
    <cellStyle name="Normal 7 2 4 4" xfId="954"/>
    <cellStyle name="Normal 7 2 4 4 2" xfId="2196"/>
    <cellStyle name="Normal 7 2 4 4 2 2" xfId="4680"/>
    <cellStyle name="Normal 7 2 4 4 3" xfId="3443"/>
    <cellStyle name="Normal 7 2 4 5" xfId="535"/>
    <cellStyle name="Normal 7 2 4 5 2" xfId="1777"/>
    <cellStyle name="Normal 7 2 4 5 2 2" xfId="4261"/>
    <cellStyle name="Normal 7 2 4 5 3" xfId="3024"/>
    <cellStyle name="Normal 7 2 4 6" xfId="1370"/>
    <cellStyle name="Normal 7 2 4 6 2" xfId="3854"/>
    <cellStyle name="Normal 7 2 4 7" xfId="2617"/>
    <cellStyle name="Normal 7 2 5" xfId="159"/>
    <cellStyle name="Normal 7 2 5 2" xfId="370"/>
    <cellStyle name="Normal 7 2 5 2 2" xfId="1196"/>
    <cellStyle name="Normal 7 2 5 2 2 2" xfId="2438"/>
    <cellStyle name="Normal 7 2 5 2 2 2 2" xfId="4922"/>
    <cellStyle name="Normal 7 2 5 2 2 3" xfId="3685"/>
    <cellStyle name="Normal 7 2 5 2 3" xfId="786"/>
    <cellStyle name="Normal 7 2 5 2 3 2" xfId="2028"/>
    <cellStyle name="Normal 7 2 5 2 3 2 2" xfId="4512"/>
    <cellStyle name="Normal 7 2 5 2 3 3" xfId="3275"/>
    <cellStyle name="Normal 7 2 5 2 4" xfId="1612"/>
    <cellStyle name="Normal 7 2 5 2 4 2" xfId="4096"/>
    <cellStyle name="Normal 7 2 5 2 5" xfId="2859"/>
    <cellStyle name="Normal 7 2 5 3" xfId="993"/>
    <cellStyle name="Normal 7 2 5 3 2" xfId="2235"/>
    <cellStyle name="Normal 7 2 5 3 2 2" xfId="4719"/>
    <cellStyle name="Normal 7 2 5 3 3" xfId="3482"/>
    <cellStyle name="Normal 7 2 5 4" xfId="574"/>
    <cellStyle name="Normal 7 2 5 4 2" xfId="1816"/>
    <cellStyle name="Normal 7 2 5 4 2 2" xfId="4300"/>
    <cellStyle name="Normal 7 2 5 4 3" xfId="3063"/>
    <cellStyle name="Normal 7 2 5 5" xfId="1409"/>
    <cellStyle name="Normal 7 2 5 5 2" xfId="3893"/>
    <cellStyle name="Normal 7 2 5 6" xfId="2656"/>
    <cellStyle name="Normal 7 2 6" xfId="262"/>
    <cellStyle name="Normal 7 2 6 2" xfId="1096"/>
    <cellStyle name="Normal 7 2 6 2 2" xfId="2338"/>
    <cellStyle name="Normal 7 2 6 2 2 2" xfId="4822"/>
    <cellStyle name="Normal 7 2 6 2 3" xfId="3585"/>
    <cellStyle name="Normal 7 2 6 3" xfId="678"/>
    <cellStyle name="Normal 7 2 6 3 2" xfId="1920"/>
    <cellStyle name="Normal 7 2 6 3 2 2" xfId="4404"/>
    <cellStyle name="Normal 7 2 6 3 3" xfId="3167"/>
    <cellStyle name="Normal 7 2 6 4" xfId="1512"/>
    <cellStyle name="Normal 7 2 6 4 2" xfId="3996"/>
    <cellStyle name="Normal 7 2 6 5" xfId="2759"/>
    <cellStyle name="Normal 7 2 7" xfId="888"/>
    <cellStyle name="Normal 7 2 7 2" xfId="2130"/>
    <cellStyle name="Normal 7 2 7 2 2" xfId="4614"/>
    <cellStyle name="Normal 7 2 7 3" xfId="3377"/>
    <cellStyle name="Normal 7 2 8" xfId="472"/>
    <cellStyle name="Normal 7 2 8 2" xfId="1714"/>
    <cellStyle name="Normal 7 2 8 2 2" xfId="4198"/>
    <cellStyle name="Normal 7 2 8 3" xfId="2961"/>
    <cellStyle name="Normal 7 2 9" xfId="1304"/>
    <cellStyle name="Normal 7 2 9 2" xfId="3788"/>
    <cellStyle name="Normal 7 3" xfId="55"/>
    <cellStyle name="Normal 7 3 2" xfId="98"/>
    <cellStyle name="Normal 7 3 2 2" xfId="200"/>
    <cellStyle name="Normal 7 3 2 2 2" xfId="411"/>
    <cellStyle name="Normal 7 3 2 2 2 2" xfId="1237"/>
    <cellStyle name="Normal 7 3 2 2 2 2 2" xfId="2479"/>
    <cellStyle name="Normal 7 3 2 2 2 2 2 2" xfId="4963"/>
    <cellStyle name="Normal 7 3 2 2 2 2 3" xfId="3726"/>
    <cellStyle name="Normal 7 3 2 2 2 3" xfId="827"/>
    <cellStyle name="Normal 7 3 2 2 2 3 2" xfId="2069"/>
    <cellStyle name="Normal 7 3 2 2 2 3 2 2" xfId="4553"/>
    <cellStyle name="Normal 7 3 2 2 2 3 3" xfId="3316"/>
    <cellStyle name="Normal 7 3 2 2 2 4" xfId="1653"/>
    <cellStyle name="Normal 7 3 2 2 2 4 2" xfId="4137"/>
    <cellStyle name="Normal 7 3 2 2 2 5" xfId="2900"/>
    <cellStyle name="Normal 7 3 2 2 3" xfId="1034"/>
    <cellStyle name="Normal 7 3 2 2 3 2" xfId="2276"/>
    <cellStyle name="Normal 7 3 2 2 3 2 2" xfId="4760"/>
    <cellStyle name="Normal 7 3 2 2 3 3" xfId="3523"/>
    <cellStyle name="Normal 7 3 2 2 4" xfId="615"/>
    <cellStyle name="Normal 7 3 2 2 4 2" xfId="1857"/>
    <cellStyle name="Normal 7 3 2 2 4 2 2" xfId="4341"/>
    <cellStyle name="Normal 7 3 2 2 4 3" xfId="3104"/>
    <cellStyle name="Normal 7 3 2 2 5" xfId="1450"/>
    <cellStyle name="Normal 7 3 2 2 5 2" xfId="3934"/>
    <cellStyle name="Normal 7 3 2 2 6" xfId="2697"/>
    <cellStyle name="Normal 7 3 2 3" xfId="310"/>
    <cellStyle name="Normal 7 3 2 3 2" xfId="1136"/>
    <cellStyle name="Normal 7 3 2 3 2 2" xfId="2378"/>
    <cellStyle name="Normal 7 3 2 3 2 2 2" xfId="4862"/>
    <cellStyle name="Normal 7 3 2 3 2 3" xfId="3625"/>
    <cellStyle name="Normal 7 3 2 3 3" xfId="725"/>
    <cellStyle name="Normal 7 3 2 3 3 2" xfId="1967"/>
    <cellStyle name="Normal 7 3 2 3 3 2 2" xfId="4451"/>
    <cellStyle name="Normal 7 3 2 3 3 3" xfId="3214"/>
    <cellStyle name="Normal 7 3 2 3 4" xfId="1552"/>
    <cellStyle name="Normal 7 3 2 3 4 2" xfId="4036"/>
    <cellStyle name="Normal 7 3 2 3 5" xfId="2799"/>
    <cellStyle name="Normal 7 3 2 4" xfId="932"/>
    <cellStyle name="Normal 7 3 2 4 2" xfId="2174"/>
    <cellStyle name="Normal 7 3 2 4 2 2" xfId="4658"/>
    <cellStyle name="Normal 7 3 2 4 3" xfId="3421"/>
    <cellStyle name="Normal 7 3 2 5" xfId="513"/>
    <cellStyle name="Normal 7 3 2 5 2" xfId="1755"/>
    <cellStyle name="Normal 7 3 2 5 2 2" xfId="4239"/>
    <cellStyle name="Normal 7 3 2 5 3" xfId="3002"/>
    <cellStyle name="Normal 7 3 2 6" xfId="1348"/>
    <cellStyle name="Normal 7 3 2 6 2" xfId="3832"/>
    <cellStyle name="Normal 7 3 2 7" xfId="2595"/>
    <cellStyle name="Normal 7 3 3" xfId="129"/>
    <cellStyle name="Normal 7 3 3 2" xfId="231"/>
    <cellStyle name="Normal 7 3 3 2 2" xfId="442"/>
    <cellStyle name="Normal 7 3 3 2 2 2" xfId="1268"/>
    <cellStyle name="Normal 7 3 3 2 2 2 2" xfId="2510"/>
    <cellStyle name="Normal 7 3 3 2 2 2 2 2" xfId="4994"/>
    <cellStyle name="Normal 7 3 3 2 2 2 3" xfId="3757"/>
    <cellStyle name="Normal 7 3 3 2 2 3" xfId="858"/>
    <cellStyle name="Normal 7 3 3 2 2 3 2" xfId="2100"/>
    <cellStyle name="Normal 7 3 3 2 2 3 2 2" xfId="4584"/>
    <cellStyle name="Normal 7 3 3 2 2 3 3" xfId="3347"/>
    <cellStyle name="Normal 7 3 3 2 2 4" xfId="1684"/>
    <cellStyle name="Normal 7 3 3 2 2 4 2" xfId="4168"/>
    <cellStyle name="Normal 7 3 3 2 2 5" xfId="2931"/>
    <cellStyle name="Normal 7 3 3 2 3" xfId="1065"/>
    <cellStyle name="Normal 7 3 3 2 3 2" xfId="2307"/>
    <cellStyle name="Normal 7 3 3 2 3 2 2" xfId="4791"/>
    <cellStyle name="Normal 7 3 3 2 3 3" xfId="3554"/>
    <cellStyle name="Normal 7 3 3 2 4" xfId="646"/>
    <cellStyle name="Normal 7 3 3 2 4 2" xfId="1888"/>
    <cellStyle name="Normal 7 3 3 2 4 2 2" xfId="4372"/>
    <cellStyle name="Normal 7 3 3 2 4 3" xfId="3135"/>
    <cellStyle name="Normal 7 3 3 2 5" xfId="1481"/>
    <cellStyle name="Normal 7 3 3 2 5 2" xfId="3965"/>
    <cellStyle name="Normal 7 3 3 2 6" xfId="2728"/>
    <cellStyle name="Normal 7 3 3 3" xfId="341"/>
    <cellStyle name="Normal 7 3 3 3 2" xfId="1167"/>
    <cellStyle name="Normal 7 3 3 3 2 2" xfId="2409"/>
    <cellStyle name="Normal 7 3 3 3 2 2 2" xfId="4893"/>
    <cellStyle name="Normal 7 3 3 3 2 3" xfId="3656"/>
    <cellStyle name="Normal 7 3 3 3 3" xfId="756"/>
    <cellStyle name="Normal 7 3 3 3 3 2" xfId="1998"/>
    <cellStyle name="Normal 7 3 3 3 3 2 2" xfId="4482"/>
    <cellStyle name="Normal 7 3 3 3 3 3" xfId="3245"/>
    <cellStyle name="Normal 7 3 3 3 4" xfId="1583"/>
    <cellStyle name="Normal 7 3 3 3 4 2" xfId="4067"/>
    <cellStyle name="Normal 7 3 3 3 5" xfId="2830"/>
    <cellStyle name="Normal 7 3 3 4" xfId="963"/>
    <cellStyle name="Normal 7 3 3 4 2" xfId="2205"/>
    <cellStyle name="Normal 7 3 3 4 2 2" xfId="4689"/>
    <cellStyle name="Normal 7 3 3 4 3" xfId="3452"/>
    <cellStyle name="Normal 7 3 3 5" xfId="544"/>
    <cellStyle name="Normal 7 3 3 5 2" xfId="1786"/>
    <cellStyle name="Normal 7 3 3 5 2 2" xfId="4270"/>
    <cellStyle name="Normal 7 3 3 5 3" xfId="3033"/>
    <cellStyle name="Normal 7 3 3 6" xfId="1379"/>
    <cellStyle name="Normal 7 3 3 6 2" xfId="3863"/>
    <cellStyle name="Normal 7 3 3 7" xfId="2626"/>
    <cellStyle name="Normal 7 3 4" xfId="168"/>
    <cellStyle name="Normal 7 3 4 2" xfId="379"/>
    <cellStyle name="Normal 7 3 4 2 2" xfId="1205"/>
    <cellStyle name="Normal 7 3 4 2 2 2" xfId="2447"/>
    <cellStyle name="Normal 7 3 4 2 2 2 2" xfId="4931"/>
    <cellStyle name="Normal 7 3 4 2 2 3" xfId="3694"/>
    <cellStyle name="Normal 7 3 4 2 3" xfId="795"/>
    <cellStyle name="Normal 7 3 4 2 3 2" xfId="2037"/>
    <cellStyle name="Normal 7 3 4 2 3 2 2" xfId="4521"/>
    <cellStyle name="Normal 7 3 4 2 3 3" xfId="3284"/>
    <cellStyle name="Normal 7 3 4 2 4" xfId="1621"/>
    <cellStyle name="Normal 7 3 4 2 4 2" xfId="4105"/>
    <cellStyle name="Normal 7 3 4 2 5" xfId="2868"/>
    <cellStyle name="Normal 7 3 4 3" xfId="1002"/>
    <cellStyle name="Normal 7 3 4 3 2" xfId="2244"/>
    <cellStyle name="Normal 7 3 4 3 2 2" xfId="4728"/>
    <cellStyle name="Normal 7 3 4 3 3" xfId="3491"/>
    <cellStyle name="Normal 7 3 4 4" xfId="583"/>
    <cellStyle name="Normal 7 3 4 4 2" xfId="1825"/>
    <cellStyle name="Normal 7 3 4 4 2 2" xfId="4309"/>
    <cellStyle name="Normal 7 3 4 4 3" xfId="3072"/>
    <cellStyle name="Normal 7 3 4 5" xfId="1418"/>
    <cellStyle name="Normal 7 3 4 5 2" xfId="3902"/>
    <cellStyle name="Normal 7 3 4 6" xfId="2665"/>
    <cellStyle name="Normal 7 3 5" xfId="279"/>
    <cellStyle name="Normal 7 3 5 2" xfId="1105"/>
    <cellStyle name="Normal 7 3 5 2 2" xfId="2347"/>
    <cellStyle name="Normal 7 3 5 2 2 2" xfId="4831"/>
    <cellStyle name="Normal 7 3 5 2 3" xfId="3594"/>
    <cellStyle name="Normal 7 3 5 3" xfId="693"/>
    <cellStyle name="Normal 7 3 5 3 2" xfId="1935"/>
    <cellStyle name="Normal 7 3 5 3 2 2" xfId="4419"/>
    <cellStyle name="Normal 7 3 5 3 3" xfId="3182"/>
    <cellStyle name="Normal 7 3 5 4" xfId="1521"/>
    <cellStyle name="Normal 7 3 5 4 2" xfId="4005"/>
    <cellStyle name="Normal 7 3 5 5" xfId="2768"/>
    <cellStyle name="Normal 7 3 6" xfId="900"/>
    <cellStyle name="Normal 7 3 6 2" xfId="2142"/>
    <cellStyle name="Normal 7 3 6 2 2" xfId="4626"/>
    <cellStyle name="Normal 7 3 6 3" xfId="3389"/>
    <cellStyle name="Normal 7 3 7" xfId="481"/>
    <cellStyle name="Normal 7 3 7 2" xfId="1723"/>
    <cellStyle name="Normal 7 3 7 2 2" xfId="4207"/>
    <cellStyle name="Normal 7 3 7 3" xfId="2970"/>
    <cellStyle name="Normal 7 3 8" xfId="1316"/>
    <cellStyle name="Normal 7 3 8 2" xfId="3800"/>
    <cellStyle name="Normal 7 3 9" xfId="2563"/>
    <cellStyle name="Normal 7 4" xfId="83"/>
    <cellStyle name="Normal 7 4 2" xfId="186"/>
    <cellStyle name="Normal 7 4 2 2" xfId="397"/>
    <cellStyle name="Normal 7 4 2 2 2" xfId="1223"/>
    <cellStyle name="Normal 7 4 2 2 2 2" xfId="2465"/>
    <cellStyle name="Normal 7 4 2 2 2 2 2" xfId="4949"/>
    <cellStyle name="Normal 7 4 2 2 2 3" xfId="3712"/>
    <cellStyle name="Normal 7 4 2 2 3" xfId="813"/>
    <cellStyle name="Normal 7 4 2 2 3 2" xfId="2055"/>
    <cellStyle name="Normal 7 4 2 2 3 2 2" xfId="4539"/>
    <cellStyle name="Normal 7 4 2 2 3 3" xfId="3302"/>
    <cellStyle name="Normal 7 4 2 2 4" xfId="1639"/>
    <cellStyle name="Normal 7 4 2 2 4 2" xfId="4123"/>
    <cellStyle name="Normal 7 4 2 2 5" xfId="2886"/>
    <cellStyle name="Normal 7 4 2 3" xfId="1020"/>
    <cellStyle name="Normal 7 4 2 3 2" xfId="2262"/>
    <cellStyle name="Normal 7 4 2 3 2 2" xfId="4746"/>
    <cellStyle name="Normal 7 4 2 3 3" xfId="3509"/>
    <cellStyle name="Normal 7 4 2 4" xfId="601"/>
    <cellStyle name="Normal 7 4 2 4 2" xfId="1843"/>
    <cellStyle name="Normal 7 4 2 4 2 2" xfId="4327"/>
    <cellStyle name="Normal 7 4 2 4 3" xfId="3090"/>
    <cellStyle name="Normal 7 4 2 5" xfId="1436"/>
    <cellStyle name="Normal 7 4 2 5 2" xfId="3920"/>
    <cellStyle name="Normal 7 4 2 6" xfId="2683"/>
    <cellStyle name="Normal 7 4 3" xfId="296"/>
    <cellStyle name="Normal 7 4 3 2" xfId="1122"/>
    <cellStyle name="Normal 7 4 3 2 2" xfId="2364"/>
    <cellStyle name="Normal 7 4 3 2 2 2" xfId="4848"/>
    <cellStyle name="Normal 7 4 3 2 3" xfId="3611"/>
    <cellStyle name="Normal 7 4 3 3" xfId="711"/>
    <cellStyle name="Normal 7 4 3 3 2" xfId="1953"/>
    <cellStyle name="Normal 7 4 3 3 2 2" xfId="4437"/>
    <cellStyle name="Normal 7 4 3 3 3" xfId="3200"/>
    <cellStyle name="Normal 7 4 3 4" xfId="1538"/>
    <cellStyle name="Normal 7 4 3 4 2" xfId="4022"/>
    <cellStyle name="Normal 7 4 3 5" xfId="2785"/>
    <cellStyle name="Normal 7 4 4" xfId="918"/>
    <cellStyle name="Normal 7 4 4 2" xfId="2160"/>
    <cellStyle name="Normal 7 4 4 2 2" xfId="4644"/>
    <cellStyle name="Normal 7 4 4 3" xfId="3407"/>
    <cellStyle name="Normal 7 4 5" xfId="499"/>
    <cellStyle name="Normal 7 4 5 2" xfId="1741"/>
    <cellStyle name="Normal 7 4 5 2 2" xfId="4225"/>
    <cellStyle name="Normal 7 4 5 3" xfId="2988"/>
    <cellStyle name="Normal 7 4 6" xfId="1334"/>
    <cellStyle name="Normal 7 4 6 2" xfId="3818"/>
    <cellStyle name="Normal 7 4 7" xfId="2581"/>
    <cellStyle name="Normal 7 5" xfId="113"/>
    <cellStyle name="Normal 7 5 2" xfId="215"/>
    <cellStyle name="Normal 7 5 2 2" xfId="426"/>
    <cellStyle name="Normal 7 5 2 2 2" xfId="1252"/>
    <cellStyle name="Normal 7 5 2 2 2 2" xfId="2494"/>
    <cellStyle name="Normal 7 5 2 2 2 2 2" xfId="4978"/>
    <cellStyle name="Normal 7 5 2 2 2 3" xfId="3741"/>
    <cellStyle name="Normal 7 5 2 2 3" xfId="842"/>
    <cellStyle name="Normal 7 5 2 2 3 2" xfId="2084"/>
    <cellStyle name="Normal 7 5 2 2 3 2 2" xfId="4568"/>
    <cellStyle name="Normal 7 5 2 2 3 3" xfId="3331"/>
    <cellStyle name="Normal 7 5 2 2 4" xfId="1668"/>
    <cellStyle name="Normal 7 5 2 2 4 2" xfId="4152"/>
    <cellStyle name="Normal 7 5 2 2 5" xfId="2915"/>
    <cellStyle name="Normal 7 5 2 3" xfId="1049"/>
    <cellStyle name="Normal 7 5 2 3 2" xfId="2291"/>
    <cellStyle name="Normal 7 5 2 3 2 2" xfId="4775"/>
    <cellStyle name="Normal 7 5 2 3 3" xfId="3538"/>
    <cellStyle name="Normal 7 5 2 4" xfId="630"/>
    <cellStyle name="Normal 7 5 2 4 2" xfId="1872"/>
    <cellStyle name="Normal 7 5 2 4 2 2" xfId="4356"/>
    <cellStyle name="Normal 7 5 2 4 3" xfId="3119"/>
    <cellStyle name="Normal 7 5 2 5" xfId="1465"/>
    <cellStyle name="Normal 7 5 2 5 2" xfId="3949"/>
    <cellStyle name="Normal 7 5 2 6" xfId="2712"/>
    <cellStyle name="Normal 7 5 3" xfId="325"/>
    <cellStyle name="Normal 7 5 3 2" xfId="1151"/>
    <cellStyle name="Normal 7 5 3 2 2" xfId="2393"/>
    <cellStyle name="Normal 7 5 3 2 2 2" xfId="4877"/>
    <cellStyle name="Normal 7 5 3 2 3" xfId="3640"/>
    <cellStyle name="Normal 7 5 3 3" xfId="740"/>
    <cellStyle name="Normal 7 5 3 3 2" xfId="1982"/>
    <cellStyle name="Normal 7 5 3 3 2 2" xfId="4466"/>
    <cellStyle name="Normal 7 5 3 3 3" xfId="3229"/>
    <cellStyle name="Normal 7 5 3 4" xfId="1567"/>
    <cellStyle name="Normal 7 5 3 4 2" xfId="4051"/>
    <cellStyle name="Normal 7 5 3 5" xfId="2814"/>
    <cellStyle name="Normal 7 5 4" xfId="947"/>
    <cellStyle name="Normal 7 5 4 2" xfId="2189"/>
    <cellStyle name="Normal 7 5 4 2 2" xfId="4673"/>
    <cellStyle name="Normal 7 5 4 3" xfId="3436"/>
    <cellStyle name="Normal 7 5 5" xfId="528"/>
    <cellStyle name="Normal 7 5 5 2" xfId="1770"/>
    <cellStyle name="Normal 7 5 5 2 2" xfId="4254"/>
    <cellStyle name="Normal 7 5 5 3" xfId="3017"/>
    <cellStyle name="Normal 7 5 6" xfId="1363"/>
    <cellStyle name="Normal 7 5 6 2" xfId="3847"/>
    <cellStyle name="Normal 7 5 7" xfId="2610"/>
    <cellStyle name="Normal 7 6" xfId="144"/>
    <cellStyle name="Normal 7 6 2" xfId="246"/>
    <cellStyle name="Normal 7 6 2 2" xfId="457"/>
    <cellStyle name="Normal 7 6 2 2 2" xfId="1283"/>
    <cellStyle name="Normal 7 6 2 2 2 2" xfId="2525"/>
    <cellStyle name="Normal 7 6 2 2 2 2 2" xfId="5009"/>
    <cellStyle name="Normal 7 6 2 2 2 3" xfId="3772"/>
    <cellStyle name="Normal 7 6 2 2 3" xfId="873"/>
    <cellStyle name="Normal 7 6 2 2 3 2" xfId="2115"/>
    <cellStyle name="Normal 7 6 2 2 3 2 2" xfId="4599"/>
    <cellStyle name="Normal 7 6 2 2 3 3" xfId="3362"/>
    <cellStyle name="Normal 7 6 2 2 4" xfId="1699"/>
    <cellStyle name="Normal 7 6 2 2 4 2" xfId="4183"/>
    <cellStyle name="Normal 7 6 2 2 5" xfId="2946"/>
    <cellStyle name="Normal 7 6 2 3" xfId="1080"/>
    <cellStyle name="Normal 7 6 2 3 2" xfId="2322"/>
    <cellStyle name="Normal 7 6 2 3 2 2" xfId="4806"/>
    <cellStyle name="Normal 7 6 2 3 3" xfId="3569"/>
    <cellStyle name="Normal 7 6 2 4" xfId="661"/>
    <cellStyle name="Normal 7 6 2 4 2" xfId="1903"/>
    <cellStyle name="Normal 7 6 2 4 2 2" xfId="4387"/>
    <cellStyle name="Normal 7 6 2 4 3" xfId="3150"/>
    <cellStyle name="Normal 7 6 2 5" xfId="1496"/>
    <cellStyle name="Normal 7 6 2 5 2" xfId="3980"/>
    <cellStyle name="Normal 7 6 2 6" xfId="2743"/>
    <cellStyle name="Normal 7 6 3" xfId="355"/>
    <cellStyle name="Normal 7 6 3 2" xfId="1181"/>
    <cellStyle name="Normal 7 6 3 2 2" xfId="2423"/>
    <cellStyle name="Normal 7 6 3 2 2 2" xfId="4907"/>
    <cellStyle name="Normal 7 6 3 2 3" xfId="3670"/>
    <cellStyle name="Normal 7 6 3 3" xfId="771"/>
    <cellStyle name="Normal 7 6 3 3 2" xfId="2013"/>
    <cellStyle name="Normal 7 6 3 3 2 2" xfId="4497"/>
    <cellStyle name="Normal 7 6 3 3 3" xfId="3260"/>
    <cellStyle name="Normal 7 6 3 4" xfId="1597"/>
    <cellStyle name="Normal 7 6 3 4 2" xfId="4081"/>
    <cellStyle name="Normal 7 6 3 5" xfId="2844"/>
    <cellStyle name="Normal 7 6 4" xfId="978"/>
    <cellStyle name="Normal 7 6 4 2" xfId="2220"/>
    <cellStyle name="Normal 7 6 4 2 2" xfId="4704"/>
    <cellStyle name="Normal 7 6 4 3" xfId="3467"/>
    <cellStyle name="Normal 7 6 5" xfId="559"/>
    <cellStyle name="Normal 7 6 5 2" xfId="1801"/>
    <cellStyle name="Normal 7 6 5 2 2" xfId="4285"/>
    <cellStyle name="Normal 7 6 5 3" xfId="3048"/>
    <cellStyle name="Normal 7 6 6" xfId="1394"/>
    <cellStyle name="Normal 7 6 6 2" xfId="3878"/>
    <cellStyle name="Normal 7 6 7" xfId="2641"/>
    <cellStyle name="Normal 7 7" xfId="152"/>
    <cellStyle name="Normal 7 7 2" xfId="363"/>
    <cellStyle name="Normal 7 7 2 2" xfId="1189"/>
    <cellStyle name="Normal 7 7 2 2 2" xfId="2431"/>
    <cellStyle name="Normal 7 7 2 2 2 2" xfId="4915"/>
    <cellStyle name="Normal 7 7 2 2 3" xfId="3678"/>
    <cellStyle name="Normal 7 7 2 3" xfId="779"/>
    <cellStyle name="Normal 7 7 2 3 2" xfId="2021"/>
    <cellStyle name="Normal 7 7 2 3 2 2" xfId="4505"/>
    <cellStyle name="Normal 7 7 2 3 3" xfId="3268"/>
    <cellStyle name="Normal 7 7 2 4" xfId="1605"/>
    <cellStyle name="Normal 7 7 2 4 2" xfId="4089"/>
    <cellStyle name="Normal 7 7 2 5" xfId="2852"/>
    <cellStyle name="Normal 7 7 3" xfId="986"/>
    <cellStyle name="Normal 7 7 3 2" xfId="2228"/>
    <cellStyle name="Normal 7 7 3 2 2" xfId="4712"/>
    <cellStyle name="Normal 7 7 3 3" xfId="3475"/>
    <cellStyle name="Normal 7 7 4" xfId="567"/>
    <cellStyle name="Normal 7 7 4 2" xfId="1809"/>
    <cellStyle name="Normal 7 7 4 2 2" xfId="4293"/>
    <cellStyle name="Normal 7 7 4 3" xfId="3056"/>
    <cellStyle name="Normal 7 7 5" xfId="1402"/>
    <cellStyle name="Normal 7 7 5 2" xfId="3886"/>
    <cellStyle name="Normal 7 7 6" xfId="2649"/>
    <cellStyle name="Normal 7 8" xfId="255"/>
    <cellStyle name="Normal 7 8 2" xfId="1089"/>
    <cellStyle name="Normal 7 8 2 2" xfId="2331"/>
    <cellStyle name="Normal 7 8 2 2 2" xfId="4815"/>
    <cellStyle name="Normal 7 8 2 3" xfId="3578"/>
    <cellStyle name="Normal 7 8 3" xfId="670"/>
    <cellStyle name="Normal 7 8 3 2" xfId="1912"/>
    <cellStyle name="Normal 7 8 3 2 2" xfId="4396"/>
    <cellStyle name="Normal 7 8 3 3" xfId="3159"/>
    <cellStyle name="Normal 7 8 4" xfId="1505"/>
    <cellStyle name="Normal 7 8 4 2" xfId="3989"/>
    <cellStyle name="Normal 7 8 5" xfId="2752"/>
    <cellStyle name="Normal 7 9" xfId="883"/>
    <cellStyle name="Normal 7 9 2" xfId="2125"/>
    <cellStyle name="Normal 7 9 2 2" xfId="4609"/>
    <cellStyle name="Normal 7 9 3" xfId="3372"/>
    <cellStyle name="Normal 8" xfId="30"/>
    <cellStyle name="Normal 8 10" xfId="466"/>
    <cellStyle name="Normal 8 10 2" xfId="1708"/>
    <cellStyle name="Normal 8 10 2 2" xfId="4192"/>
    <cellStyle name="Normal 8 10 3" xfId="2955"/>
    <cellStyle name="Normal 8 11" xfId="1300"/>
    <cellStyle name="Normal 8 11 2" xfId="3784"/>
    <cellStyle name="Normal 8 12" xfId="2547"/>
    <cellStyle name="Normal 8 2" xfId="45"/>
    <cellStyle name="Normal 8 2 10" xfId="2555"/>
    <cellStyle name="Normal 8 2 2" xfId="63"/>
    <cellStyle name="Normal 8 2 2 2" xfId="106"/>
    <cellStyle name="Normal 8 2 2 2 2" xfId="208"/>
    <cellStyle name="Normal 8 2 2 2 2 2" xfId="419"/>
    <cellStyle name="Normal 8 2 2 2 2 2 2" xfId="1245"/>
    <cellStyle name="Normal 8 2 2 2 2 2 2 2" xfId="2487"/>
    <cellStyle name="Normal 8 2 2 2 2 2 2 2 2" xfId="4971"/>
    <cellStyle name="Normal 8 2 2 2 2 2 2 3" xfId="3734"/>
    <cellStyle name="Normal 8 2 2 2 2 2 3" xfId="835"/>
    <cellStyle name="Normal 8 2 2 2 2 2 3 2" xfId="2077"/>
    <cellStyle name="Normal 8 2 2 2 2 2 3 2 2" xfId="4561"/>
    <cellStyle name="Normal 8 2 2 2 2 2 3 3" xfId="3324"/>
    <cellStyle name="Normal 8 2 2 2 2 2 4" xfId="1661"/>
    <cellStyle name="Normal 8 2 2 2 2 2 4 2" xfId="4145"/>
    <cellStyle name="Normal 8 2 2 2 2 2 5" xfId="2908"/>
    <cellStyle name="Normal 8 2 2 2 2 3" xfId="1042"/>
    <cellStyle name="Normal 8 2 2 2 2 3 2" xfId="2284"/>
    <cellStyle name="Normal 8 2 2 2 2 3 2 2" xfId="4768"/>
    <cellStyle name="Normal 8 2 2 2 2 3 3" xfId="3531"/>
    <cellStyle name="Normal 8 2 2 2 2 4" xfId="623"/>
    <cellStyle name="Normal 8 2 2 2 2 4 2" xfId="1865"/>
    <cellStyle name="Normal 8 2 2 2 2 4 2 2" xfId="4349"/>
    <cellStyle name="Normal 8 2 2 2 2 4 3" xfId="3112"/>
    <cellStyle name="Normal 8 2 2 2 2 5" xfId="1458"/>
    <cellStyle name="Normal 8 2 2 2 2 5 2" xfId="3942"/>
    <cellStyle name="Normal 8 2 2 2 2 6" xfId="2705"/>
    <cellStyle name="Normal 8 2 2 2 3" xfId="318"/>
    <cellStyle name="Normal 8 2 2 2 3 2" xfId="1144"/>
    <cellStyle name="Normal 8 2 2 2 3 2 2" xfId="2386"/>
    <cellStyle name="Normal 8 2 2 2 3 2 2 2" xfId="4870"/>
    <cellStyle name="Normal 8 2 2 2 3 2 3" xfId="3633"/>
    <cellStyle name="Normal 8 2 2 2 3 3" xfId="733"/>
    <cellStyle name="Normal 8 2 2 2 3 3 2" xfId="1975"/>
    <cellStyle name="Normal 8 2 2 2 3 3 2 2" xfId="4459"/>
    <cellStyle name="Normal 8 2 2 2 3 3 3" xfId="3222"/>
    <cellStyle name="Normal 8 2 2 2 3 4" xfId="1560"/>
    <cellStyle name="Normal 8 2 2 2 3 4 2" xfId="4044"/>
    <cellStyle name="Normal 8 2 2 2 3 5" xfId="2807"/>
    <cellStyle name="Normal 8 2 2 2 4" xfId="940"/>
    <cellStyle name="Normal 8 2 2 2 4 2" xfId="2182"/>
    <cellStyle name="Normal 8 2 2 2 4 2 2" xfId="4666"/>
    <cellStyle name="Normal 8 2 2 2 4 3" xfId="3429"/>
    <cellStyle name="Normal 8 2 2 2 5" xfId="521"/>
    <cellStyle name="Normal 8 2 2 2 5 2" xfId="1763"/>
    <cellStyle name="Normal 8 2 2 2 5 2 2" xfId="4247"/>
    <cellStyle name="Normal 8 2 2 2 5 3" xfId="3010"/>
    <cellStyle name="Normal 8 2 2 2 6" xfId="1356"/>
    <cellStyle name="Normal 8 2 2 2 6 2" xfId="3840"/>
    <cellStyle name="Normal 8 2 2 2 7" xfId="2603"/>
    <cellStyle name="Normal 8 2 2 3" xfId="137"/>
    <cellStyle name="Normal 8 2 2 3 2" xfId="239"/>
    <cellStyle name="Normal 8 2 2 3 2 2" xfId="450"/>
    <cellStyle name="Normal 8 2 2 3 2 2 2" xfId="1276"/>
    <cellStyle name="Normal 8 2 2 3 2 2 2 2" xfId="2518"/>
    <cellStyle name="Normal 8 2 2 3 2 2 2 2 2" xfId="5002"/>
    <cellStyle name="Normal 8 2 2 3 2 2 2 3" xfId="3765"/>
    <cellStyle name="Normal 8 2 2 3 2 2 3" xfId="866"/>
    <cellStyle name="Normal 8 2 2 3 2 2 3 2" xfId="2108"/>
    <cellStyle name="Normal 8 2 2 3 2 2 3 2 2" xfId="4592"/>
    <cellStyle name="Normal 8 2 2 3 2 2 3 3" xfId="3355"/>
    <cellStyle name="Normal 8 2 2 3 2 2 4" xfId="1692"/>
    <cellStyle name="Normal 8 2 2 3 2 2 4 2" xfId="4176"/>
    <cellStyle name="Normal 8 2 2 3 2 2 5" xfId="2939"/>
    <cellStyle name="Normal 8 2 2 3 2 3" xfId="1073"/>
    <cellStyle name="Normal 8 2 2 3 2 3 2" xfId="2315"/>
    <cellStyle name="Normal 8 2 2 3 2 3 2 2" xfId="4799"/>
    <cellStyle name="Normal 8 2 2 3 2 3 3" xfId="3562"/>
    <cellStyle name="Normal 8 2 2 3 2 4" xfId="654"/>
    <cellStyle name="Normal 8 2 2 3 2 4 2" xfId="1896"/>
    <cellStyle name="Normal 8 2 2 3 2 4 2 2" xfId="4380"/>
    <cellStyle name="Normal 8 2 2 3 2 4 3" xfId="3143"/>
    <cellStyle name="Normal 8 2 2 3 2 5" xfId="1489"/>
    <cellStyle name="Normal 8 2 2 3 2 5 2" xfId="3973"/>
    <cellStyle name="Normal 8 2 2 3 2 6" xfId="2736"/>
    <cellStyle name="Normal 8 2 2 3 3" xfId="349"/>
    <cellStyle name="Normal 8 2 2 3 3 2" xfId="1175"/>
    <cellStyle name="Normal 8 2 2 3 3 2 2" xfId="2417"/>
    <cellStyle name="Normal 8 2 2 3 3 2 2 2" xfId="4901"/>
    <cellStyle name="Normal 8 2 2 3 3 2 3" xfId="3664"/>
    <cellStyle name="Normal 8 2 2 3 3 3" xfId="764"/>
    <cellStyle name="Normal 8 2 2 3 3 3 2" xfId="2006"/>
    <cellStyle name="Normal 8 2 2 3 3 3 2 2" xfId="4490"/>
    <cellStyle name="Normal 8 2 2 3 3 3 3" xfId="3253"/>
    <cellStyle name="Normal 8 2 2 3 3 4" xfId="1591"/>
    <cellStyle name="Normal 8 2 2 3 3 4 2" xfId="4075"/>
    <cellStyle name="Normal 8 2 2 3 3 5" xfId="2838"/>
    <cellStyle name="Normal 8 2 2 3 4" xfId="971"/>
    <cellStyle name="Normal 8 2 2 3 4 2" xfId="2213"/>
    <cellStyle name="Normal 8 2 2 3 4 2 2" xfId="4697"/>
    <cellStyle name="Normal 8 2 2 3 4 3" xfId="3460"/>
    <cellStyle name="Normal 8 2 2 3 5" xfId="552"/>
    <cellStyle name="Normal 8 2 2 3 5 2" xfId="1794"/>
    <cellStyle name="Normal 8 2 2 3 5 2 2" xfId="4278"/>
    <cellStyle name="Normal 8 2 2 3 5 3" xfId="3041"/>
    <cellStyle name="Normal 8 2 2 3 6" xfId="1387"/>
    <cellStyle name="Normal 8 2 2 3 6 2" xfId="3871"/>
    <cellStyle name="Normal 8 2 2 3 7" xfId="2634"/>
    <cellStyle name="Normal 8 2 2 4" xfId="176"/>
    <cellStyle name="Normal 8 2 2 4 2" xfId="387"/>
    <cellStyle name="Normal 8 2 2 4 2 2" xfId="1213"/>
    <cellStyle name="Normal 8 2 2 4 2 2 2" xfId="2455"/>
    <cellStyle name="Normal 8 2 2 4 2 2 2 2" xfId="4939"/>
    <cellStyle name="Normal 8 2 2 4 2 2 3" xfId="3702"/>
    <cellStyle name="Normal 8 2 2 4 2 3" xfId="803"/>
    <cellStyle name="Normal 8 2 2 4 2 3 2" xfId="2045"/>
    <cellStyle name="Normal 8 2 2 4 2 3 2 2" xfId="4529"/>
    <cellStyle name="Normal 8 2 2 4 2 3 3" xfId="3292"/>
    <cellStyle name="Normal 8 2 2 4 2 4" xfId="1629"/>
    <cellStyle name="Normal 8 2 2 4 2 4 2" xfId="4113"/>
    <cellStyle name="Normal 8 2 2 4 2 5" xfId="2876"/>
    <cellStyle name="Normal 8 2 2 4 3" xfId="1010"/>
    <cellStyle name="Normal 8 2 2 4 3 2" xfId="2252"/>
    <cellStyle name="Normal 8 2 2 4 3 2 2" xfId="4736"/>
    <cellStyle name="Normal 8 2 2 4 3 3" xfId="3499"/>
    <cellStyle name="Normal 8 2 2 4 4" xfId="591"/>
    <cellStyle name="Normal 8 2 2 4 4 2" xfId="1833"/>
    <cellStyle name="Normal 8 2 2 4 4 2 2" xfId="4317"/>
    <cellStyle name="Normal 8 2 2 4 4 3" xfId="3080"/>
    <cellStyle name="Normal 8 2 2 4 5" xfId="1426"/>
    <cellStyle name="Normal 8 2 2 4 5 2" xfId="3910"/>
    <cellStyle name="Normal 8 2 2 4 6" xfId="2673"/>
    <cellStyle name="Normal 8 2 2 5" xfId="287"/>
    <cellStyle name="Normal 8 2 2 5 2" xfId="1113"/>
    <cellStyle name="Normal 8 2 2 5 2 2" xfId="2355"/>
    <cellStyle name="Normal 8 2 2 5 2 2 2" xfId="4839"/>
    <cellStyle name="Normal 8 2 2 5 2 3" xfId="3602"/>
    <cellStyle name="Normal 8 2 2 5 3" xfId="701"/>
    <cellStyle name="Normal 8 2 2 5 3 2" xfId="1943"/>
    <cellStyle name="Normal 8 2 2 5 3 2 2" xfId="4427"/>
    <cellStyle name="Normal 8 2 2 5 3 3" xfId="3190"/>
    <cellStyle name="Normal 8 2 2 5 4" xfId="1529"/>
    <cellStyle name="Normal 8 2 2 5 4 2" xfId="4013"/>
    <cellStyle name="Normal 8 2 2 5 5" xfId="2776"/>
    <cellStyle name="Normal 8 2 2 6" xfId="908"/>
    <cellStyle name="Normal 8 2 2 6 2" xfId="2150"/>
    <cellStyle name="Normal 8 2 2 6 2 2" xfId="4634"/>
    <cellStyle name="Normal 8 2 2 6 3" xfId="3397"/>
    <cellStyle name="Normal 8 2 2 7" xfId="489"/>
    <cellStyle name="Normal 8 2 2 7 2" xfId="1731"/>
    <cellStyle name="Normal 8 2 2 7 2 2" xfId="4215"/>
    <cellStyle name="Normal 8 2 2 7 3" xfId="2978"/>
    <cellStyle name="Normal 8 2 2 8" xfId="1324"/>
    <cellStyle name="Normal 8 2 2 8 2" xfId="3808"/>
    <cellStyle name="Normal 8 2 2 9" xfId="2571"/>
    <cellStyle name="Normal 8 2 3" xfId="90"/>
    <cellStyle name="Normal 8 2 3 2" xfId="192"/>
    <cellStyle name="Normal 8 2 3 2 2" xfId="403"/>
    <cellStyle name="Normal 8 2 3 2 2 2" xfId="1229"/>
    <cellStyle name="Normal 8 2 3 2 2 2 2" xfId="2471"/>
    <cellStyle name="Normal 8 2 3 2 2 2 2 2" xfId="4955"/>
    <cellStyle name="Normal 8 2 3 2 2 2 3" xfId="3718"/>
    <cellStyle name="Normal 8 2 3 2 2 3" xfId="819"/>
    <cellStyle name="Normal 8 2 3 2 2 3 2" xfId="2061"/>
    <cellStyle name="Normal 8 2 3 2 2 3 2 2" xfId="4545"/>
    <cellStyle name="Normal 8 2 3 2 2 3 3" xfId="3308"/>
    <cellStyle name="Normal 8 2 3 2 2 4" xfId="1645"/>
    <cellStyle name="Normal 8 2 3 2 2 4 2" xfId="4129"/>
    <cellStyle name="Normal 8 2 3 2 2 5" xfId="2892"/>
    <cellStyle name="Normal 8 2 3 2 3" xfId="1026"/>
    <cellStyle name="Normal 8 2 3 2 3 2" xfId="2268"/>
    <cellStyle name="Normal 8 2 3 2 3 2 2" xfId="4752"/>
    <cellStyle name="Normal 8 2 3 2 3 3" xfId="3515"/>
    <cellStyle name="Normal 8 2 3 2 4" xfId="607"/>
    <cellStyle name="Normal 8 2 3 2 4 2" xfId="1849"/>
    <cellStyle name="Normal 8 2 3 2 4 2 2" xfId="4333"/>
    <cellStyle name="Normal 8 2 3 2 4 3" xfId="3096"/>
    <cellStyle name="Normal 8 2 3 2 5" xfId="1442"/>
    <cellStyle name="Normal 8 2 3 2 5 2" xfId="3926"/>
    <cellStyle name="Normal 8 2 3 2 6" xfId="2689"/>
    <cellStyle name="Normal 8 2 3 3" xfId="302"/>
    <cellStyle name="Normal 8 2 3 3 2" xfId="1128"/>
    <cellStyle name="Normal 8 2 3 3 2 2" xfId="2370"/>
    <cellStyle name="Normal 8 2 3 3 2 2 2" xfId="4854"/>
    <cellStyle name="Normal 8 2 3 3 2 3" xfId="3617"/>
    <cellStyle name="Normal 8 2 3 3 3" xfId="717"/>
    <cellStyle name="Normal 8 2 3 3 3 2" xfId="1959"/>
    <cellStyle name="Normal 8 2 3 3 3 2 2" xfId="4443"/>
    <cellStyle name="Normal 8 2 3 3 3 3" xfId="3206"/>
    <cellStyle name="Normal 8 2 3 3 4" xfId="1544"/>
    <cellStyle name="Normal 8 2 3 3 4 2" xfId="4028"/>
    <cellStyle name="Normal 8 2 3 3 5" xfId="2791"/>
    <cellStyle name="Normal 8 2 3 4" xfId="924"/>
    <cellStyle name="Normal 8 2 3 4 2" xfId="2166"/>
    <cellStyle name="Normal 8 2 3 4 2 2" xfId="4650"/>
    <cellStyle name="Normal 8 2 3 4 3" xfId="3413"/>
    <cellStyle name="Normal 8 2 3 5" xfId="505"/>
    <cellStyle name="Normal 8 2 3 5 2" xfId="1747"/>
    <cellStyle name="Normal 8 2 3 5 2 2" xfId="4231"/>
    <cellStyle name="Normal 8 2 3 5 3" xfId="2994"/>
    <cellStyle name="Normal 8 2 3 6" xfId="1340"/>
    <cellStyle name="Normal 8 2 3 6 2" xfId="3824"/>
    <cellStyle name="Normal 8 2 3 7" xfId="2587"/>
    <cellStyle name="Normal 8 2 4" xfId="121"/>
    <cellStyle name="Normal 8 2 4 2" xfId="223"/>
    <cellStyle name="Normal 8 2 4 2 2" xfId="434"/>
    <cellStyle name="Normal 8 2 4 2 2 2" xfId="1260"/>
    <cellStyle name="Normal 8 2 4 2 2 2 2" xfId="2502"/>
    <cellStyle name="Normal 8 2 4 2 2 2 2 2" xfId="4986"/>
    <cellStyle name="Normal 8 2 4 2 2 2 3" xfId="3749"/>
    <cellStyle name="Normal 8 2 4 2 2 3" xfId="850"/>
    <cellStyle name="Normal 8 2 4 2 2 3 2" xfId="2092"/>
    <cellStyle name="Normal 8 2 4 2 2 3 2 2" xfId="4576"/>
    <cellStyle name="Normal 8 2 4 2 2 3 3" xfId="3339"/>
    <cellStyle name="Normal 8 2 4 2 2 4" xfId="1676"/>
    <cellStyle name="Normal 8 2 4 2 2 4 2" xfId="4160"/>
    <cellStyle name="Normal 8 2 4 2 2 5" xfId="2923"/>
    <cellStyle name="Normal 8 2 4 2 3" xfId="1057"/>
    <cellStyle name="Normal 8 2 4 2 3 2" xfId="2299"/>
    <cellStyle name="Normal 8 2 4 2 3 2 2" xfId="4783"/>
    <cellStyle name="Normal 8 2 4 2 3 3" xfId="3546"/>
    <cellStyle name="Normal 8 2 4 2 4" xfId="638"/>
    <cellStyle name="Normal 8 2 4 2 4 2" xfId="1880"/>
    <cellStyle name="Normal 8 2 4 2 4 2 2" xfId="4364"/>
    <cellStyle name="Normal 8 2 4 2 4 3" xfId="3127"/>
    <cellStyle name="Normal 8 2 4 2 5" xfId="1473"/>
    <cellStyle name="Normal 8 2 4 2 5 2" xfId="3957"/>
    <cellStyle name="Normal 8 2 4 2 6" xfId="2720"/>
    <cellStyle name="Normal 8 2 4 3" xfId="333"/>
    <cellStyle name="Normal 8 2 4 3 2" xfId="1159"/>
    <cellStyle name="Normal 8 2 4 3 2 2" xfId="2401"/>
    <cellStyle name="Normal 8 2 4 3 2 2 2" xfId="4885"/>
    <cellStyle name="Normal 8 2 4 3 2 3" xfId="3648"/>
    <cellStyle name="Normal 8 2 4 3 3" xfId="748"/>
    <cellStyle name="Normal 8 2 4 3 3 2" xfId="1990"/>
    <cellStyle name="Normal 8 2 4 3 3 2 2" xfId="4474"/>
    <cellStyle name="Normal 8 2 4 3 3 3" xfId="3237"/>
    <cellStyle name="Normal 8 2 4 3 4" xfId="1575"/>
    <cellStyle name="Normal 8 2 4 3 4 2" xfId="4059"/>
    <cellStyle name="Normal 8 2 4 3 5" xfId="2822"/>
    <cellStyle name="Normal 8 2 4 4" xfId="955"/>
    <cellStyle name="Normal 8 2 4 4 2" xfId="2197"/>
    <cellStyle name="Normal 8 2 4 4 2 2" xfId="4681"/>
    <cellStyle name="Normal 8 2 4 4 3" xfId="3444"/>
    <cellStyle name="Normal 8 2 4 5" xfId="536"/>
    <cellStyle name="Normal 8 2 4 5 2" xfId="1778"/>
    <cellStyle name="Normal 8 2 4 5 2 2" xfId="4262"/>
    <cellStyle name="Normal 8 2 4 5 3" xfId="3025"/>
    <cellStyle name="Normal 8 2 4 6" xfId="1371"/>
    <cellStyle name="Normal 8 2 4 6 2" xfId="3855"/>
    <cellStyle name="Normal 8 2 4 7" xfId="2618"/>
    <cellStyle name="Normal 8 2 5" xfId="160"/>
    <cellStyle name="Normal 8 2 5 2" xfId="371"/>
    <cellStyle name="Normal 8 2 5 2 2" xfId="1197"/>
    <cellStyle name="Normal 8 2 5 2 2 2" xfId="2439"/>
    <cellStyle name="Normal 8 2 5 2 2 2 2" xfId="4923"/>
    <cellStyle name="Normal 8 2 5 2 2 3" xfId="3686"/>
    <cellStyle name="Normal 8 2 5 2 3" xfId="787"/>
    <cellStyle name="Normal 8 2 5 2 3 2" xfId="2029"/>
    <cellStyle name="Normal 8 2 5 2 3 2 2" xfId="4513"/>
    <cellStyle name="Normal 8 2 5 2 3 3" xfId="3276"/>
    <cellStyle name="Normal 8 2 5 2 4" xfId="1613"/>
    <cellStyle name="Normal 8 2 5 2 4 2" xfId="4097"/>
    <cellStyle name="Normal 8 2 5 2 5" xfId="2860"/>
    <cellStyle name="Normal 8 2 5 3" xfId="994"/>
    <cellStyle name="Normal 8 2 5 3 2" xfId="2236"/>
    <cellStyle name="Normal 8 2 5 3 2 2" xfId="4720"/>
    <cellStyle name="Normal 8 2 5 3 3" xfId="3483"/>
    <cellStyle name="Normal 8 2 5 4" xfId="575"/>
    <cellStyle name="Normal 8 2 5 4 2" xfId="1817"/>
    <cellStyle name="Normal 8 2 5 4 2 2" xfId="4301"/>
    <cellStyle name="Normal 8 2 5 4 3" xfId="3064"/>
    <cellStyle name="Normal 8 2 5 5" xfId="1410"/>
    <cellStyle name="Normal 8 2 5 5 2" xfId="3894"/>
    <cellStyle name="Normal 8 2 5 6" xfId="2657"/>
    <cellStyle name="Normal 8 2 6" xfId="263"/>
    <cellStyle name="Normal 8 2 6 2" xfId="1097"/>
    <cellStyle name="Normal 8 2 6 2 2" xfId="2339"/>
    <cellStyle name="Normal 8 2 6 2 2 2" xfId="4823"/>
    <cellStyle name="Normal 8 2 6 2 3" xfId="3586"/>
    <cellStyle name="Normal 8 2 6 3" xfId="679"/>
    <cellStyle name="Normal 8 2 6 3 2" xfId="1921"/>
    <cellStyle name="Normal 8 2 6 3 2 2" xfId="4405"/>
    <cellStyle name="Normal 8 2 6 3 3" xfId="3168"/>
    <cellStyle name="Normal 8 2 6 4" xfId="1513"/>
    <cellStyle name="Normal 8 2 6 4 2" xfId="3997"/>
    <cellStyle name="Normal 8 2 6 5" xfId="2760"/>
    <cellStyle name="Normal 8 2 7" xfId="892"/>
    <cellStyle name="Normal 8 2 7 2" xfId="2134"/>
    <cellStyle name="Normal 8 2 7 2 2" xfId="4618"/>
    <cellStyle name="Normal 8 2 7 3" xfId="3381"/>
    <cellStyle name="Normal 8 2 8" xfId="473"/>
    <cellStyle name="Normal 8 2 8 2" xfId="1715"/>
    <cellStyle name="Normal 8 2 8 2 2" xfId="4199"/>
    <cellStyle name="Normal 8 2 8 3" xfId="2962"/>
    <cellStyle name="Normal 8 2 9" xfId="1308"/>
    <cellStyle name="Normal 8 2 9 2" xfId="3792"/>
    <cellStyle name="Normal 8 3" xfId="56"/>
    <cellStyle name="Normal 8 3 2" xfId="99"/>
    <cellStyle name="Normal 8 3 2 2" xfId="201"/>
    <cellStyle name="Normal 8 3 2 2 2" xfId="412"/>
    <cellStyle name="Normal 8 3 2 2 2 2" xfId="1238"/>
    <cellStyle name="Normal 8 3 2 2 2 2 2" xfId="2480"/>
    <cellStyle name="Normal 8 3 2 2 2 2 2 2" xfId="4964"/>
    <cellStyle name="Normal 8 3 2 2 2 2 3" xfId="3727"/>
    <cellStyle name="Normal 8 3 2 2 2 3" xfId="828"/>
    <cellStyle name="Normal 8 3 2 2 2 3 2" xfId="2070"/>
    <cellStyle name="Normal 8 3 2 2 2 3 2 2" xfId="4554"/>
    <cellStyle name="Normal 8 3 2 2 2 3 3" xfId="3317"/>
    <cellStyle name="Normal 8 3 2 2 2 4" xfId="1654"/>
    <cellStyle name="Normal 8 3 2 2 2 4 2" xfId="4138"/>
    <cellStyle name="Normal 8 3 2 2 2 5" xfId="2901"/>
    <cellStyle name="Normal 8 3 2 2 3" xfId="1035"/>
    <cellStyle name="Normal 8 3 2 2 3 2" xfId="2277"/>
    <cellStyle name="Normal 8 3 2 2 3 2 2" xfId="4761"/>
    <cellStyle name="Normal 8 3 2 2 3 3" xfId="3524"/>
    <cellStyle name="Normal 8 3 2 2 4" xfId="616"/>
    <cellStyle name="Normal 8 3 2 2 4 2" xfId="1858"/>
    <cellStyle name="Normal 8 3 2 2 4 2 2" xfId="4342"/>
    <cellStyle name="Normal 8 3 2 2 4 3" xfId="3105"/>
    <cellStyle name="Normal 8 3 2 2 5" xfId="1451"/>
    <cellStyle name="Normal 8 3 2 2 5 2" xfId="3935"/>
    <cellStyle name="Normal 8 3 2 2 6" xfId="2698"/>
    <cellStyle name="Normal 8 3 2 3" xfId="311"/>
    <cellStyle name="Normal 8 3 2 3 2" xfId="1137"/>
    <cellStyle name="Normal 8 3 2 3 2 2" xfId="2379"/>
    <cellStyle name="Normal 8 3 2 3 2 2 2" xfId="4863"/>
    <cellStyle name="Normal 8 3 2 3 2 3" xfId="3626"/>
    <cellStyle name="Normal 8 3 2 3 3" xfId="726"/>
    <cellStyle name="Normal 8 3 2 3 3 2" xfId="1968"/>
    <cellStyle name="Normal 8 3 2 3 3 2 2" xfId="4452"/>
    <cellStyle name="Normal 8 3 2 3 3 3" xfId="3215"/>
    <cellStyle name="Normal 8 3 2 3 4" xfId="1553"/>
    <cellStyle name="Normal 8 3 2 3 4 2" xfId="4037"/>
    <cellStyle name="Normal 8 3 2 3 5" xfId="2800"/>
    <cellStyle name="Normal 8 3 2 4" xfId="933"/>
    <cellStyle name="Normal 8 3 2 4 2" xfId="2175"/>
    <cellStyle name="Normal 8 3 2 4 2 2" xfId="4659"/>
    <cellStyle name="Normal 8 3 2 4 3" xfId="3422"/>
    <cellStyle name="Normal 8 3 2 5" xfId="514"/>
    <cellStyle name="Normal 8 3 2 5 2" xfId="1756"/>
    <cellStyle name="Normal 8 3 2 5 2 2" xfId="4240"/>
    <cellStyle name="Normal 8 3 2 5 3" xfId="3003"/>
    <cellStyle name="Normal 8 3 2 6" xfId="1349"/>
    <cellStyle name="Normal 8 3 2 6 2" xfId="3833"/>
    <cellStyle name="Normal 8 3 2 7" xfId="2596"/>
    <cellStyle name="Normal 8 3 3" xfId="130"/>
    <cellStyle name="Normal 8 3 3 2" xfId="232"/>
    <cellStyle name="Normal 8 3 3 2 2" xfId="443"/>
    <cellStyle name="Normal 8 3 3 2 2 2" xfId="1269"/>
    <cellStyle name="Normal 8 3 3 2 2 2 2" xfId="2511"/>
    <cellStyle name="Normal 8 3 3 2 2 2 2 2" xfId="4995"/>
    <cellStyle name="Normal 8 3 3 2 2 2 3" xfId="3758"/>
    <cellStyle name="Normal 8 3 3 2 2 3" xfId="859"/>
    <cellStyle name="Normal 8 3 3 2 2 3 2" xfId="2101"/>
    <cellStyle name="Normal 8 3 3 2 2 3 2 2" xfId="4585"/>
    <cellStyle name="Normal 8 3 3 2 2 3 3" xfId="3348"/>
    <cellStyle name="Normal 8 3 3 2 2 4" xfId="1685"/>
    <cellStyle name="Normal 8 3 3 2 2 4 2" xfId="4169"/>
    <cellStyle name="Normal 8 3 3 2 2 5" xfId="2932"/>
    <cellStyle name="Normal 8 3 3 2 3" xfId="1066"/>
    <cellStyle name="Normal 8 3 3 2 3 2" xfId="2308"/>
    <cellStyle name="Normal 8 3 3 2 3 2 2" xfId="4792"/>
    <cellStyle name="Normal 8 3 3 2 3 3" xfId="3555"/>
    <cellStyle name="Normal 8 3 3 2 4" xfId="647"/>
    <cellStyle name="Normal 8 3 3 2 4 2" xfId="1889"/>
    <cellStyle name="Normal 8 3 3 2 4 2 2" xfId="4373"/>
    <cellStyle name="Normal 8 3 3 2 4 3" xfId="3136"/>
    <cellStyle name="Normal 8 3 3 2 5" xfId="1482"/>
    <cellStyle name="Normal 8 3 3 2 5 2" xfId="3966"/>
    <cellStyle name="Normal 8 3 3 2 6" xfId="2729"/>
    <cellStyle name="Normal 8 3 3 3" xfId="342"/>
    <cellStyle name="Normal 8 3 3 3 2" xfId="1168"/>
    <cellStyle name="Normal 8 3 3 3 2 2" xfId="2410"/>
    <cellStyle name="Normal 8 3 3 3 2 2 2" xfId="4894"/>
    <cellStyle name="Normal 8 3 3 3 2 3" xfId="3657"/>
    <cellStyle name="Normal 8 3 3 3 3" xfId="757"/>
    <cellStyle name="Normal 8 3 3 3 3 2" xfId="1999"/>
    <cellStyle name="Normal 8 3 3 3 3 2 2" xfId="4483"/>
    <cellStyle name="Normal 8 3 3 3 3 3" xfId="3246"/>
    <cellStyle name="Normal 8 3 3 3 4" xfId="1584"/>
    <cellStyle name="Normal 8 3 3 3 4 2" xfId="4068"/>
    <cellStyle name="Normal 8 3 3 3 5" xfId="2831"/>
    <cellStyle name="Normal 8 3 3 4" xfId="964"/>
    <cellStyle name="Normal 8 3 3 4 2" xfId="2206"/>
    <cellStyle name="Normal 8 3 3 4 2 2" xfId="4690"/>
    <cellStyle name="Normal 8 3 3 4 3" xfId="3453"/>
    <cellStyle name="Normal 8 3 3 5" xfId="545"/>
    <cellStyle name="Normal 8 3 3 5 2" xfId="1787"/>
    <cellStyle name="Normal 8 3 3 5 2 2" xfId="4271"/>
    <cellStyle name="Normal 8 3 3 5 3" xfId="3034"/>
    <cellStyle name="Normal 8 3 3 6" xfId="1380"/>
    <cellStyle name="Normal 8 3 3 6 2" xfId="3864"/>
    <cellStyle name="Normal 8 3 3 7" xfId="2627"/>
    <cellStyle name="Normal 8 3 4" xfId="169"/>
    <cellStyle name="Normal 8 3 4 2" xfId="380"/>
    <cellStyle name="Normal 8 3 4 2 2" xfId="1206"/>
    <cellStyle name="Normal 8 3 4 2 2 2" xfId="2448"/>
    <cellStyle name="Normal 8 3 4 2 2 2 2" xfId="4932"/>
    <cellStyle name="Normal 8 3 4 2 2 3" xfId="3695"/>
    <cellStyle name="Normal 8 3 4 2 3" xfId="796"/>
    <cellStyle name="Normal 8 3 4 2 3 2" xfId="2038"/>
    <cellStyle name="Normal 8 3 4 2 3 2 2" xfId="4522"/>
    <cellStyle name="Normal 8 3 4 2 3 3" xfId="3285"/>
    <cellStyle name="Normal 8 3 4 2 4" xfId="1622"/>
    <cellStyle name="Normal 8 3 4 2 4 2" xfId="4106"/>
    <cellStyle name="Normal 8 3 4 2 5" xfId="2869"/>
    <cellStyle name="Normal 8 3 4 3" xfId="1003"/>
    <cellStyle name="Normal 8 3 4 3 2" xfId="2245"/>
    <cellStyle name="Normal 8 3 4 3 2 2" xfId="4729"/>
    <cellStyle name="Normal 8 3 4 3 3" xfId="3492"/>
    <cellStyle name="Normal 8 3 4 4" xfId="584"/>
    <cellStyle name="Normal 8 3 4 4 2" xfId="1826"/>
    <cellStyle name="Normal 8 3 4 4 2 2" xfId="4310"/>
    <cellStyle name="Normal 8 3 4 4 3" xfId="3073"/>
    <cellStyle name="Normal 8 3 4 5" xfId="1419"/>
    <cellStyle name="Normal 8 3 4 5 2" xfId="3903"/>
    <cellStyle name="Normal 8 3 4 6" xfId="2666"/>
    <cellStyle name="Normal 8 3 5" xfId="280"/>
    <cellStyle name="Normal 8 3 5 2" xfId="1106"/>
    <cellStyle name="Normal 8 3 5 2 2" xfId="2348"/>
    <cellStyle name="Normal 8 3 5 2 2 2" xfId="4832"/>
    <cellStyle name="Normal 8 3 5 2 3" xfId="3595"/>
    <cellStyle name="Normal 8 3 5 3" xfId="694"/>
    <cellStyle name="Normal 8 3 5 3 2" xfId="1936"/>
    <cellStyle name="Normal 8 3 5 3 2 2" xfId="4420"/>
    <cellStyle name="Normal 8 3 5 3 3" xfId="3183"/>
    <cellStyle name="Normal 8 3 5 4" xfId="1522"/>
    <cellStyle name="Normal 8 3 5 4 2" xfId="4006"/>
    <cellStyle name="Normal 8 3 5 5" xfId="2769"/>
    <cellStyle name="Normal 8 3 6" xfId="901"/>
    <cellStyle name="Normal 8 3 6 2" xfId="2143"/>
    <cellStyle name="Normal 8 3 6 2 2" xfId="4627"/>
    <cellStyle name="Normal 8 3 6 3" xfId="3390"/>
    <cellStyle name="Normal 8 3 7" xfId="482"/>
    <cellStyle name="Normal 8 3 7 2" xfId="1724"/>
    <cellStyle name="Normal 8 3 7 2 2" xfId="4208"/>
    <cellStyle name="Normal 8 3 7 3" xfId="2971"/>
    <cellStyle name="Normal 8 3 8" xfId="1317"/>
    <cellStyle name="Normal 8 3 8 2" xfId="3801"/>
    <cellStyle name="Normal 8 3 9" xfId="2564"/>
    <cellStyle name="Normal 8 4" xfId="79"/>
    <cellStyle name="Normal 8 4 2" xfId="182"/>
    <cellStyle name="Normal 8 4 2 2" xfId="393"/>
    <cellStyle name="Normal 8 4 2 2 2" xfId="1219"/>
    <cellStyle name="Normal 8 4 2 2 2 2" xfId="2461"/>
    <cellStyle name="Normal 8 4 2 2 2 2 2" xfId="4945"/>
    <cellStyle name="Normal 8 4 2 2 2 3" xfId="3708"/>
    <cellStyle name="Normal 8 4 2 2 3" xfId="809"/>
    <cellStyle name="Normal 8 4 2 2 3 2" xfId="2051"/>
    <cellStyle name="Normal 8 4 2 2 3 2 2" xfId="4535"/>
    <cellStyle name="Normal 8 4 2 2 3 3" xfId="3298"/>
    <cellStyle name="Normal 8 4 2 2 4" xfId="1635"/>
    <cellStyle name="Normal 8 4 2 2 4 2" xfId="4119"/>
    <cellStyle name="Normal 8 4 2 2 5" xfId="2882"/>
    <cellStyle name="Normal 8 4 2 3" xfId="1016"/>
    <cellStyle name="Normal 8 4 2 3 2" xfId="2258"/>
    <cellStyle name="Normal 8 4 2 3 2 2" xfId="4742"/>
    <cellStyle name="Normal 8 4 2 3 3" xfId="3505"/>
    <cellStyle name="Normal 8 4 2 4" xfId="597"/>
    <cellStyle name="Normal 8 4 2 4 2" xfId="1839"/>
    <cellStyle name="Normal 8 4 2 4 2 2" xfId="4323"/>
    <cellStyle name="Normal 8 4 2 4 3" xfId="3086"/>
    <cellStyle name="Normal 8 4 2 5" xfId="1432"/>
    <cellStyle name="Normal 8 4 2 5 2" xfId="3916"/>
    <cellStyle name="Normal 8 4 2 6" xfId="2679"/>
    <cellStyle name="Normal 8 4 3" xfId="292"/>
    <cellStyle name="Normal 8 4 3 2" xfId="1118"/>
    <cellStyle name="Normal 8 4 3 2 2" xfId="2360"/>
    <cellStyle name="Normal 8 4 3 2 2 2" xfId="4844"/>
    <cellStyle name="Normal 8 4 3 2 3" xfId="3607"/>
    <cellStyle name="Normal 8 4 3 3" xfId="707"/>
    <cellStyle name="Normal 8 4 3 3 2" xfId="1949"/>
    <cellStyle name="Normal 8 4 3 3 2 2" xfId="4433"/>
    <cellStyle name="Normal 8 4 3 3 3" xfId="3196"/>
    <cellStyle name="Normal 8 4 3 4" xfId="1534"/>
    <cellStyle name="Normal 8 4 3 4 2" xfId="4018"/>
    <cellStyle name="Normal 8 4 3 5" xfId="2781"/>
    <cellStyle name="Normal 8 4 4" xfId="914"/>
    <cellStyle name="Normal 8 4 4 2" xfId="2156"/>
    <cellStyle name="Normal 8 4 4 2 2" xfId="4640"/>
    <cellStyle name="Normal 8 4 4 3" xfId="3403"/>
    <cellStyle name="Normal 8 4 5" xfId="495"/>
    <cellStyle name="Normal 8 4 5 2" xfId="1737"/>
    <cellStyle name="Normal 8 4 5 2 2" xfId="4221"/>
    <cellStyle name="Normal 8 4 5 3" xfId="2984"/>
    <cellStyle name="Normal 8 4 6" xfId="1330"/>
    <cellStyle name="Normal 8 4 6 2" xfId="3814"/>
    <cellStyle name="Normal 8 4 7" xfId="2577"/>
    <cellStyle name="Normal 8 5" xfId="114"/>
    <cellStyle name="Normal 8 5 2" xfId="216"/>
    <cellStyle name="Normal 8 5 2 2" xfId="427"/>
    <cellStyle name="Normal 8 5 2 2 2" xfId="1253"/>
    <cellStyle name="Normal 8 5 2 2 2 2" xfId="2495"/>
    <cellStyle name="Normal 8 5 2 2 2 2 2" xfId="4979"/>
    <cellStyle name="Normal 8 5 2 2 2 3" xfId="3742"/>
    <cellStyle name="Normal 8 5 2 2 3" xfId="843"/>
    <cellStyle name="Normal 8 5 2 2 3 2" xfId="2085"/>
    <cellStyle name="Normal 8 5 2 2 3 2 2" xfId="4569"/>
    <cellStyle name="Normal 8 5 2 2 3 3" xfId="3332"/>
    <cellStyle name="Normal 8 5 2 2 4" xfId="1669"/>
    <cellStyle name="Normal 8 5 2 2 4 2" xfId="4153"/>
    <cellStyle name="Normal 8 5 2 2 5" xfId="2916"/>
    <cellStyle name="Normal 8 5 2 3" xfId="1050"/>
    <cellStyle name="Normal 8 5 2 3 2" xfId="2292"/>
    <cellStyle name="Normal 8 5 2 3 2 2" xfId="4776"/>
    <cellStyle name="Normal 8 5 2 3 3" xfId="3539"/>
    <cellStyle name="Normal 8 5 2 4" xfId="631"/>
    <cellStyle name="Normal 8 5 2 4 2" xfId="1873"/>
    <cellStyle name="Normal 8 5 2 4 2 2" xfId="4357"/>
    <cellStyle name="Normal 8 5 2 4 3" xfId="3120"/>
    <cellStyle name="Normal 8 5 2 5" xfId="1466"/>
    <cellStyle name="Normal 8 5 2 5 2" xfId="3950"/>
    <cellStyle name="Normal 8 5 2 6" xfId="2713"/>
    <cellStyle name="Normal 8 5 3" xfId="326"/>
    <cellStyle name="Normal 8 5 3 2" xfId="1152"/>
    <cellStyle name="Normal 8 5 3 2 2" xfId="2394"/>
    <cellStyle name="Normal 8 5 3 2 2 2" xfId="4878"/>
    <cellStyle name="Normal 8 5 3 2 3" xfId="3641"/>
    <cellStyle name="Normal 8 5 3 3" xfId="741"/>
    <cellStyle name="Normal 8 5 3 3 2" xfId="1983"/>
    <cellStyle name="Normal 8 5 3 3 2 2" xfId="4467"/>
    <cellStyle name="Normal 8 5 3 3 3" xfId="3230"/>
    <cellStyle name="Normal 8 5 3 4" xfId="1568"/>
    <cellStyle name="Normal 8 5 3 4 2" xfId="4052"/>
    <cellStyle name="Normal 8 5 3 5" xfId="2815"/>
    <cellStyle name="Normal 8 5 4" xfId="948"/>
    <cellStyle name="Normal 8 5 4 2" xfId="2190"/>
    <cellStyle name="Normal 8 5 4 2 2" xfId="4674"/>
    <cellStyle name="Normal 8 5 4 3" xfId="3437"/>
    <cellStyle name="Normal 8 5 5" xfId="529"/>
    <cellStyle name="Normal 8 5 5 2" xfId="1771"/>
    <cellStyle name="Normal 8 5 5 2 2" xfId="4255"/>
    <cellStyle name="Normal 8 5 5 3" xfId="3018"/>
    <cellStyle name="Normal 8 5 6" xfId="1364"/>
    <cellStyle name="Normal 8 5 6 2" xfId="3848"/>
    <cellStyle name="Normal 8 5 7" xfId="2611"/>
    <cellStyle name="Normal 8 6" xfId="145"/>
    <cellStyle name="Normal 8 6 2" xfId="247"/>
    <cellStyle name="Normal 8 6 2 2" xfId="458"/>
    <cellStyle name="Normal 8 6 2 2 2" xfId="1284"/>
    <cellStyle name="Normal 8 6 2 2 2 2" xfId="2526"/>
    <cellStyle name="Normal 8 6 2 2 2 2 2" xfId="5010"/>
    <cellStyle name="Normal 8 6 2 2 2 3" xfId="3773"/>
    <cellStyle name="Normal 8 6 2 2 3" xfId="874"/>
    <cellStyle name="Normal 8 6 2 2 3 2" xfId="2116"/>
    <cellStyle name="Normal 8 6 2 2 3 2 2" xfId="4600"/>
    <cellStyle name="Normal 8 6 2 2 3 3" xfId="3363"/>
    <cellStyle name="Normal 8 6 2 2 4" xfId="1700"/>
    <cellStyle name="Normal 8 6 2 2 4 2" xfId="4184"/>
    <cellStyle name="Normal 8 6 2 2 5" xfId="2947"/>
    <cellStyle name="Normal 8 6 2 3" xfId="1081"/>
    <cellStyle name="Normal 8 6 2 3 2" xfId="2323"/>
    <cellStyle name="Normal 8 6 2 3 2 2" xfId="4807"/>
    <cellStyle name="Normal 8 6 2 3 3" xfId="3570"/>
    <cellStyle name="Normal 8 6 2 4" xfId="662"/>
    <cellStyle name="Normal 8 6 2 4 2" xfId="1904"/>
    <cellStyle name="Normal 8 6 2 4 2 2" xfId="4388"/>
    <cellStyle name="Normal 8 6 2 4 3" xfId="3151"/>
    <cellStyle name="Normal 8 6 2 5" xfId="1497"/>
    <cellStyle name="Normal 8 6 2 5 2" xfId="3981"/>
    <cellStyle name="Normal 8 6 2 6" xfId="2744"/>
    <cellStyle name="Normal 8 6 3" xfId="356"/>
    <cellStyle name="Normal 8 6 3 2" xfId="1182"/>
    <cellStyle name="Normal 8 6 3 2 2" xfId="2424"/>
    <cellStyle name="Normal 8 6 3 2 2 2" xfId="4908"/>
    <cellStyle name="Normal 8 6 3 2 3" xfId="3671"/>
    <cellStyle name="Normal 8 6 3 3" xfId="772"/>
    <cellStyle name="Normal 8 6 3 3 2" xfId="2014"/>
    <cellStyle name="Normal 8 6 3 3 2 2" xfId="4498"/>
    <cellStyle name="Normal 8 6 3 3 3" xfId="3261"/>
    <cellStyle name="Normal 8 6 3 4" xfId="1598"/>
    <cellStyle name="Normal 8 6 3 4 2" xfId="4082"/>
    <cellStyle name="Normal 8 6 3 5" xfId="2845"/>
    <cellStyle name="Normal 8 6 4" xfId="979"/>
    <cellStyle name="Normal 8 6 4 2" xfId="2221"/>
    <cellStyle name="Normal 8 6 4 2 2" xfId="4705"/>
    <cellStyle name="Normal 8 6 4 3" xfId="3468"/>
    <cellStyle name="Normal 8 6 5" xfId="560"/>
    <cellStyle name="Normal 8 6 5 2" xfId="1802"/>
    <cellStyle name="Normal 8 6 5 2 2" xfId="4286"/>
    <cellStyle name="Normal 8 6 5 3" xfId="3049"/>
    <cellStyle name="Normal 8 6 6" xfId="1395"/>
    <cellStyle name="Normal 8 6 6 2" xfId="3879"/>
    <cellStyle name="Normal 8 6 7" xfId="2642"/>
    <cellStyle name="Normal 8 7" xfId="153"/>
    <cellStyle name="Normal 8 7 2" xfId="364"/>
    <cellStyle name="Normal 8 7 2 2" xfId="1190"/>
    <cellStyle name="Normal 8 7 2 2 2" xfId="2432"/>
    <cellStyle name="Normal 8 7 2 2 2 2" xfId="4916"/>
    <cellStyle name="Normal 8 7 2 2 3" xfId="3679"/>
    <cellStyle name="Normal 8 7 2 3" xfId="780"/>
    <cellStyle name="Normal 8 7 2 3 2" xfId="2022"/>
    <cellStyle name="Normal 8 7 2 3 2 2" xfId="4506"/>
    <cellStyle name="Normal 8 7 2 3 3" xfId="3269"/>
    <cellStyle name="Normal 8 7 2 4" xfId="1606"/>
    <cellStyle name="Normal 8 7 2 4 2" xfId="4090"/>
    <cellStyle name="Normal 8 7 2 5" xfId="2853"/>
    <cellStyle name="Normal 8 7 3" xfId="987"/>
    <cellStyle name="Normal 8 7 3 2" xfId="2229"/>
    <cellStyle name="Normal 8 7 3 2 2" xfId="4713"/>
    <cellStyle name="Normal 8 7 3 3" xfId="3476"/>
    <cellStyle name="Normal 8 7 4" xfId="568"/>
    <cellStyle name="Normal 8 7 4 2" xfId="1810"/>
    <cellStyle name="Normal 8 7 4 2 2" xfId="4294"/>
    <cellStyle name="Normal 8 7 4 3" xfId="3057"/>
    <cellStyle name="Normal 8 7 5" xfId="1403"/>
    <cellStyle name="Normal 8 7 5 2" xfId="3887"/>
    <cellStyle name="Normal 8 7 6" xfId="2650"/>
    <cellStyle name="Normal 8 8" xfId="256"/>
    <cellStyle name="Normal 8 8 2" xfId="1090"/>
    <cellStyle name="Normal 8 8 2 2" xfId="2332"/>
    <cellStyle name="Normal 8 8 2 2 2" xfId="4816"/>
    <cellStyle name="Normal 8 8 2 3" xfId="3579"/>
    <cellStyle name="Normal 8 8 3" xfId="671"/>
    <cellStyle name="Normal 8 8 3 2" xfId="1913"/>
    <cellStyle name="Normal 8 8 3 2 2" xfId="4397"/>
    <cellStyle name="Normal 8 8 3 3" xfId="3160"/>
    <cellStyle name="Normal 8 8 4" xfId="1506"/>
    <cellStyle name="Normal 8 8 4 2" xfId="3990"/>
    <cellStyle name="Normal 8 8 5" xfId="2753"/>
    <cellStyle name="Normal 8 9" xfId="884"/>
    <cellStyle name="Normal 8 9 2" xfId="2126"/>
    <cellStyle name="Normal 8 9 2 2" xfId="4610"/>
    <cellStyle name="Normal 8 9 3" xfId="3373"/>
    <cellStyle name="Normal 9" xfId="20"/>
    <cellStyle name="Normal GHG Numbers (0.00)" xfId="5051"/>
    <cellStyle name="Normal GHG Textfiels" xfId="5065"/>
    <cellStyle name="Normal GHG Textfiels Bold" xfId="5052"/>
    <cellStyle name="Normal GHG Textfiels centered" xfId="5066"/>
    <cellStyle name="Normal GHG whole table" xfId="5053"/>
    <cellStyle name="Normal GHG-Shade" xfId="5054"/>
    <cellStyle name="Normal GHG-Shade 2" xfId="5055"/>
    <cellStyle name="Normál_Munka1" xfId="5056"/>
    <cellStyle name="Normal_Sheet1" xfId="5095"/>
    <cellStyle name="Percent 2" xfId="48"/>
    <cellStyle name="Percent 2 2" xfId="5089"/>
    <cellStyle name="Percent 2 3" xfId="5109"/>
    <cellStyle name="Percent 3" xfId="1292"/>
    <cellStyle name="Percent 4" xfId="5014"/>
    <cellStyle name="Percent 5" xfId="11"/>
    <cellStyle name="Prozent" xfId="5121" builtinId="5"/>
    <cellStyle name="Prozent 2" xfId="5067"/>
    <cellStyle name="Shade" xfId="5057"/>
    <cellStyle name="Standard" xfId="0" builtinId="0"/>
    <cellStyle name="Standard 10" xfId="5122"/>
    <cellStyle name="Standard 11" xfId="5123"/>
    <cellStyle name="Standard 12" xfId="5124"/>
    <cellStyle name="Standard 2" xfId="1"/>
    <cellStyle name="Standard 2 2" xfId="2"/>
    <cellStyle name="Standard 2 2 2" xfId="3"/>
    <cellStyle name="Standard 3" xfId="4"/>
    <cellStyle name="Standard 3 2" xfId="5058"/>
    <cellStyle name="Standard 3 3" xfId="5024"/>
    <cellStyle name="Standard 4" xfId="5022"/>
    <cellStyle name="Standard 5" xfId="5023"/>
    <cellStyle name="Standard 5 2" xfId="5090"/>
    <cellStyle name="Standard 6" xfId="5059"/>
    <cellStyle name="Standard 6 2" xfId="5091"/>
    <cellStyle name="Standard 6 3" xfId="5097"/>
    <cellStyle name="Standard 6 4" xfId="5120"/>
    <cellStyle name="Standard 7" xfId="5062"/>
    <cellStyle name="Standard 7 2" xfId="5092"/>
    <cellStyle name="Standard 8" xfId="5068"/>
    <cellStyle name="Standard 8 2" xfId="5093"/>
    <cellStyle name="Standard 9" xfId="5094"/>
    <cellStyle name="Total 2" xfId="72"/>
    <cellStyle name="Total 3" xfId="2538"/>
    <cellStyle name="Гиперссылка" xfId="5060"/>
    <cellStyle name="Обычный_2++" xfId="5061"/>
  </cellStyles>
  <dxfs count="13">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s>
  <tableStyles count="0" defaultTableStyle="TableStyleMedium9" defaultPivotStyle="PivotStyleLight16"/>
  <colors>
    <mruColors>
      <color rgb="FF3BFF94"/>
      <color rgb="FFCCFFCC"/>
      <color rgb="FF66CCFF"/>
      <color rgb="FF009999"/>
      <color rgb="FFFFFFCC"/>
      <color rgb="FFFF9F9F"/>
      <color rgb="FFFF9966"/>
      <color rgb="FF0058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7</xdr:col>
      <xdr:colOff>271416</xdr:colOff>
      <xdr:row>2</xdr:row>
      <xdr:rowOff>25702</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7353" y="0"/>
          <a:ext cx="2871183" cy="417908"/>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7</xdr:col>
      <xdr:colOff>271416</xdr:colOff>
      <xdr:row>2</xdr:row>
      <xdr:rowOff>25702</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0" y="0"/>
          <a:ext cx="2871741" cy="435277"/>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10584</xdr:colOff>
      <xdr:row>0</xdr:row>
      <xdr:rowOff>0</xdr:rowOff>
    </xdr:from>
    <xdr:to>
      <xdr:col>7</xdr:col>
      <xdr:colOff>93604</xdr:colOff>
      <xdr:row>2</xdr:row>
      <xdr:rowOff>35227</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0667" y="0"/>
          <a:ext cx="2882312" cy="427869"/>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8</xdr:col>
      <xdr:colOff>13683</xdr:colOff>
      <xdr:row>2</xdr:row>
      <xdr:rowOff>35421</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6206" y="0"/>
          <a:ext cx="2871183" cy="417908"/>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6</xdr:col>
      <xdr:colOff>721988</xdr:colOff>
      <xdr:row>2</xdr:row>
      <xdr:rowOff>25702</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324" y="0"/>
          <a:ext cx="2871183" cy="417908"/>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8</xdr:col>
      <xdr:colOff>13683</xdr:colOff>
      <xdr:row>2</xdr:row>
      <xdr:rowOff>35421</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8925" y="0"/>
          <a:ext cx="2871183" cy="42575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7</xdr:col>
      <xdr:colOff>378995</xdr:colOff>
      <xdr:row>2</xdr:row>
      <xdr:rowOff>35227</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0529" y="0"/>
          <a:ext cx="2871183" cy="417908"/>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8</xdr:col>
      <xdr:colOff>24890</xdr:colOff>
      <xdr:row>2</xdr:row>
      <xdr:rowOff>36404</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2941" y="0"/>
          <a:ext cx="2871183" cy="417908"/>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9</xdr:col>
      <xdr:colOff>352101</xdr:colOff>
      <xdr:row>2</xdr:row>
      <xdr:rowOff>34207</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6206" y="0"/>
          <a:ext cx="2871183" cy="417908"/>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9</xdr:col>
      <xdr:colOff>317361</xdr:colOff>
      <xdr:row>2</xdr:row>
      <xdr:rowOff>35227</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2882" y="0"/>
          <a:ext cx="2871183" cy="417908"/>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9</xdr:col>
      <xdr:colOff>262453</xdr:colOff>
      <xdr:row>2</xdr:row>
      <xdr:rowOff>35227</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6206" y="0"/>
          <a:ext cx="2871183" cy="417908"/>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8</xdr:col>
      <xdr:colOff>88389</xdr:colOff>
      <xdr:row>2</xdr:row>
      <xdr:rowOff>25702</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4100" y="0"/>
          <a:ext cx="2996689" cy="41940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8</xdr:col>
      <xdr:colOff>88389</xdr:colOff>
      <xdr:row>2</xdr:row>
      <xdr:rowOff>25702</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6206" y="0"/>
          <a:ext cx="2871183" cy="417908"/>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544"/>
  <sheetViews>
    <sheetView zoomScaleNormal="100" workbookViewId="0">
      <selection sqref="A1:XFD1"/>
    </sheetView>
  </sheetViews>
  <sheetFormatPr baseColWidth="10" defaultColWidth="11.5703125" defaultRowHeight="15" x14ac:dyDescent="0.25"/>
  <cols>
    <col min="1" max="1" width="35.28515625" style="51" bestFit="1" customWidth="1"/>
    <col min="4" max="4" width="15.42578125" bestFit="1" customWidth="1"/>
    <col min="7" max="7" width="13.42578125" bestFit="1" customWidth="1"/>
    <col min="11" max="16384" width="11.5703125" style="51"/>
  </cols>
  <sheetData>
    <row r="1" spans="1:7" x14ac:dyDescent="0.25">
      <c r="A1" s="106" t="s">
        <v>183</v>
      </c>
      <c r="B1" s="106" t="s">
        <v>115</v>
      </c>
      <c r="C1" s="106" t="s">
        <v>116</v>
      </c>
      <c r="D1" s="106" t="s">
        <v>117</v>
      </c>
      <c r="E1" s="106" t="s">
        <v>118</v>
      </c>
      <c r="F1" s="106" t="s">
        <v>119</v>
      </c>
      <c r="G1" s="107" t="s">
        <v>120</v>
      </c>
    </row>
    <row r="2" spans="1:7" customFormat="1" x14ac:dyDescent="0.25">
      <c r="A2" s="108" t="str">
        <f t="shared" ref="A2:A65" si="0">CONCATENATE(B2,"_",C2,"_",D2,"_",E2)</f>
        <v>AL_1980_NATIONAL TOTAL_NOx</v>
      </c>
      <c r="B2" s="113" t="s">
        <v>121</v>
      </c>
      <c r="C2" s="113">
        <v>1980</v>
      </c>
      <c r="D2" s="113" t="s">
        <v>122</v>
      </c>
      <c r="E2" s="113" t="s">
        <v>199</v>
      </c>
      <c r="F2" s="113" t="s">
        <v>200</v>
      </c>
      <c r="G2" s="113">
        <v>18.559552100000001</v>
      </c>
    </row>
    <row r="3" spans="1:7" customFormat="1" x14ac:dyDescent="0.25">
      <c r="A3" s="108" t="str">
        <f t="shared" si="0"/>
        <v>AL_1980_NATIONAL TOTAL_SOx</v>
      </c>
      <c r="B3" s="113" t="s">
        <v>121</v>
      </c>
      <c r="C3" s="113">
        <v>1980</v>
      </c>
      <c r="D3" s="113" t="s">
        <v>122</v>
      </c>
      <c r="E3" s="113" t="s">
        <v>201</v>
      </c>
      <c r="F3" s="113" t="s">
        <v>200</v>
      </c>
      <c r="G3" s="113">
        <v>73.469639999999998</v>
      </c>
    </row>
    <row r="4" spans="1:7" customFormat="1" x14ac:dyDescent="0.25">
      <c r="A4" s="108" t="str">
        <f t="shared" si="0"/>
        <v>AL_1987_NATIONAL TOTAL_NOx</v>
      </c>
      <c r="B4" s="113" t="s">
        <v>121</v>
      </c>
      <c r="C4" s="113">
        <v>1987</v>
      </c>
      <c r="D4" s="113" t="s">
        <v>122</v>
      </c>
      <c r="E4" s="113" t="s">
        <v>199</v>
      </c>
      <c r="F4" s="113" t="s">
        <v>200</v>
      </c>
      <c r="G4" s="113">
        <v>22.359479624999999</v>
      </c>
    </row>
    <row r="5" spans="1:7" customFormat="1" x14ac:dyDescent="0.25">
      <c r="A5" s="108" t="str">
        <f t="shared" si="0"/>
        <v>AL_1987_NATIONAL TOTAL_SOx</v>
      </c>
      <c r="B5" s="113" t="s">
        <v>121</v>
      </c>
      <c r="C5" s="113">
        <v>1987</v>
      </c>
      <c r="D5" s="113" t="s">
        <v>122</v>
      </c>
      <c r="E5" s="113" t="s">
        <v>201</v>
      </c>
      <c r="F5" s="113" t="s">
        <v>200</v>
      </c>
      <c r="G5" s="113">
        <v>100.59744000000001</v>
      </c>
    </row>
    <row r="6" spans="1:7" customFormat="1" x14ac:dyDescent="0.25">
      <c r="A6" s="108" t="str">
        <f t="shared" si="0"/>
        <v>AL_1990_NATIONAL TOTAL_NOx</v>
      </c>
      <c r="B6" s="113" t="s">
        <v>121</v>
      </c>
      <c r="C6" s="113">
        <v>1990</v>
      </c>
      <c r="D6" s="113" t="s">
        <v>122</v>
      </c>
      <c r="E6" s="113" t="s">
        <v>199</v>
      </c>
      <c r="F6" s="113" t="s">
        <v>200</v>
      </c>
      <c r="G6" s="113">
        <v>12.005148727910401</v>
      </c>
    </row>
    <row r="7" spans="1:7" customFormat="1" x14ac:dyDescent="0.25">
      <c r="A7" s="108" t="str">
        <f t="shared" si="0"/>
        <v>AL_1990_NATIONAL TOTAL_NMVOC</v>
      </c>
      <c r="B7" s="113" t="s">
        <v>121</v>
      </c>
      <c r="C7" s="113">
        <v>1990</v>
      </c>
      <c r="D7" s="113" t="s">
        <v>122</v>
      </c>
      <c r="E7" s="113" t="s">
        <v>123</v>
      </c>
      <c r="F7" s="113" t="s">
        <v>200</v>
      </c>
      <c r="G7" s="113">
        <v>18.1601869275061</v>
      </c>
    </row>
    <row r="8" spans="1:7" customFormat="1" x14ac:dyDescent="0.25">
      <c r="A8" s="108" t="str">
        <f t="shared" si="0"/>
        <v>AL_1990_NATIONAL TOTAL_SOx</v>
      </c>
      <c r="B8" s="113" t="s">
        <v>121</v>
      </c>
      <c r="C8" s="113">
        <v>1990</v>
      </c>
      <c r="D8" s="113" t="s">
        <v>122</v>
      </c>
      <c r="E8" s="113" t="s">
        <v>201</v>
      </c>
      <c r="F8" s="113" t="s">
        <v>200</v>
      </c>
      <c r="G8" s="113">
        <v>4.73762728555565</v>
      </c>
    </row>
    <row r="9" spans="1:7" customFormat="1" x14ac:dyDescent="0.25">
      <c r="A9" s="108" t="str">
        <f t="shared" si="0"/>
        <v>AL_1990_NATIONAL TOTAL_NH3</v>
      </c>
      <c r="B9" s="113" t="s">
        <v>121</v>
      </c>
      <c r="C9" s="113">
        <v>1990</v>
      </c>
      <c r="D9" s="113" t="s">
        <v>122</v>
      </c>
      <c r="E9" s="113" t="s">
        <v>124</v>
      </c>
      <c r="F9" s="113" t="s">
        <v>200</v>
      </c>
      <c r="G9" s="113">
        <v>29.448662262203001</v>
      </c>
    </row>
    <row r="10" spans="1:7" customFormat="1" x14ac:dyDescent="0.25">
      <c r="A10" s="108" t="str">
        <f t="shared" si="0"/>
        <v>AL_1990_NATIONAL TOTAL_PM2.5</v>
      </c>
      <c r="B10" s="113" t="s">
        <v>121</v>
      </c>
      <c r="C10" s="113">
        <v>1990</v>
      </c>
      <c r="D10" s="113" t="s">
        <v>122</v>
      </c>
      <c r="E10" s="113" t="s">
        <v>203</v>
      </c>
      <c r="F10" s="113" t="s">
        <v>200</v>
      </c>
      <c r="G10" s="113">
        <v>4.4779622196867699</v>
      </c>
    </row>
    <row r="11" spans="1:7" customFormat="1" x14ac:dyDescent="0.25">
      <c r="A11" s="108" t="str">
        <f t="shared" si="0"/>
        <v>AL_1990_NATIONAL TOTAL_Pb</v>
      </c>
      <c r="B11" s="113" t="s">
        <v>121</v>
      </c>
      <c r="C11" s="113">
        <v>1990</v>
      </c>
      <c r="D11" s="113" t="s">
        <v>122</v>
      </c>
      <c r="E11" s="113" t="s">
        <v>125</v>
      </c>
      <c r="F11" s="113" t="s">
        <v>200</v>
      </c>
      <c r="G11" s="113">
        <v>6.41257710188886E-4</v>
      </c>
    </row>
    <row r="12" spans="1:7" customFormat="1" x14ac:dyDescent="0.25">
      <c r="A12" s="108" t="str">
        <f t="shared" si="0"/>
        <v>AL_1990_NATIONAL TOTAL_Cd</v>
      </c>
      <c r="B12" s="113" t="s">
        <v>121</v>
      </c>
      <c r="C12" s="113">
        <v>1990</v>
      </c>
      <c r="D12" s="113" t="s">
        <v>122</v>
      </c>
      <c r="E12" s="113" t="s">
        <v>126</v>
      </c>
      <c r="F12" s="113" t="s">
        <v>200</v>
      </c>
      <c r="G12" s="113">
        <v>1.2462234453657E-2</v>
      </c>
    </row>
    <row r="13" spans="1:7" customFormat="1" x14ac:dyDescent="0.25">
      <c r="A13" s="108" t="str">
        <f t="shared" si="0"/>
        <v>AL_1990_NATIONAL TOTAL_Hg</v>
      </c>
      <c r="B13" s="113" t="s">
        <v>121</v>
      </c>
      <c r="C13" s="113">
        <v>1990</v>
      </c>
      <c r="D13" s="113" t="s">
        <v>122</v>
      </c>
      <c r="E13" s="113" t="s">
        <v>127</v>
      </c>
      <c r="F13" s="113" t="s">
        <v>200</v>
      </c>
      <c r="G13" s="113">
        <v>2.7589194199169999E-3</v>
      </c>
    </row>
    <row r="14" spans="1:7" customFormat="1" x14ac:dyDescent="0.25">
      <c r="A14" s="108" t="str">
        <f t="shared" si="0"/>
        <v>AL_1990_NATIONAL TOTAL_DIOX</v>
      </c>
      <c r="B14" s="113" t="s">
        <v>121</v>
      </c>
      <c r="C14" s="113">
        <v>1990</v>
      </c>
      <c r="D14" s="113" t="s">
        <v>122</v>
      </c>
      <c r="E14" s="113" t="s">
        <v>128</v>
      </c>
      <c r="F14" s="113" t="s">
        <v>200</v>
      </c>
      <c r="G14" s="150">
        <v>1.67238594968696E-10</v>
      </c>
    </row>
    <row r="15" spans="1:7" customFormat="1" x14ac:dyDescent="0.25">
      <c r="A15" s="108" t="str">
        <f t="shared" si="0"/>
        <v>AL_1990_NATIONAL TOTAL_PAH</v>
      </c>
      <c r="B15" s="113" t="s">
        <v>121</v>
      </c>
      <c r="C15" s="113">
        <v>1990</v>
      </c>
      <c r="D15" s="113" t="s">
        <v>122</v>
      </c>
      <c r="E15" s="113" t="s">
        <v>129</v>
      </c>
      <c r="F15" s="113" t="s">
        <v>200</v>
      </c>
      <c r="G15" s="113">
        <v>1.9941202750115802E-3</v>
      </c>
    </row>
    <row r="16" spans="1:7" customFormat="1" x14ac:dyDescent="0.25">
      <c r="A16" s="108" t="str">
        <f t="shared" si="0"/>
        <v>AL_1990_NATIONAL TOTAL_HCB</v>
      </c>
      <c r="B16" s="113" t="s">
        <v>121</v>
      </c>
      <c r="C16" s="113">
        <v>1990</v>
      </c>
      <c r="D16" s="113" t="s">
        <v>122</v>
      </c>
      <c r="E16" s="113" t="s">
        <v>130</v>
      </c>
      <c r="F16" s="113" t="s">
        <v>200</v>
      </c>
      <c r="G16" s="150">
        <v>8.3761357973759999E-6</v>
      </c>
    </row>
    <row r="17" spans="1:7" customFormat="1" x14ac:dyDescent="0.25">
      <c r="A17" s="108" t="str">
        <f t="shared" si="0"/>
        <v>AL_1990_NATIONAL TOTAL_PCB</v>
      </c>
      <c r="B17" s="113" t="s">
        <v>121</v>
      </c>
      <c r="C17" s="113">
        <v>1990</v>
      </c>
      <c r="D17" s="113" t="s">
        <v>122</v>
      </c>
      <c r="E17" s="113" t="s">
        <v>259</v>
      </c>
      <c r="F17" s="113" t="s">
        <v>200</v>
      </c>
      <c r="G17" s="150">
        <v>1.6610058213759999E-6</v>
      </c>
    </row>
    <row r="18" spans="1:7" customFormat="1" x14ac:dyDescent="0.25">
      <c r="A18" s="108" t="str">
        <f t="shared" si="0"/>
        <v>AL_1990_3D_NOx</v>
      </c>
      <c r="B18" s="113" t="s">
        <v>121</v>
      </c>
      <c r="C18" s="113">
        <v>1990</v>
      </c>
      <c r="D18" s="113" t="s">
        <v>206</v>
      </c>
      <c r="E18" s="113" t="s">
        <v>199</v>
      </c>
      <c r="F18" s="113" t="s">
        <v>200</v>
      </c>
      <c r="G18" s="113">
        <v>1.3720000000000001</v>
      </c>
    </row>
    <row r="19" spans="1:7" customFormat="1" x14ac:dyDescent="0.25">
      <c r="A19" s="108" t="str">
        <f t="shared" si="0"/>
        <v>AL_1991_NATIONAL TOTAL_NOx</v>
      </c>
      <c r="B19" s="113" t="s">
        <v>121</v>
      </c>
      <c r="C19" s="113">
        <v>1991</v>
      </c>
      <c r="D19" s="113" t="s">
        <v>122</v>
      </c>
      <c r="E19" s="113" t="s">
        <v>199</v>
      </c>
      <c r="F19" s="113" t="s">
        <v>200</v>
      </c>
      <c r="G19" s="113">
        <v>8.3742328081066493</v>
      </c>
    </row>
    <row r="20" spans="1:7" customFormat="1" x14ac:dyDescent="0.25">
      <c r="A20" s="108" t="str">
        <f t="shared" si="0"/>
        <v>AL_1991_NATIONAL TOTAL_NMVOC</v>
      </c>
      <c r="B20" s="113" t="s">
        <v>121</v>
      </c>
      <c r="C20" s="113">
        <v>1991</v>
      </c>
      <c r="D20" s="113" t="s">
        <v>122</v>
      </c>
      <c r="E20" s="113" t="s">
        <v>123</v>
      </c>
      <c r="F20" s="113" t="s">
        <v>200</v>
      </c>
      <c r="G20" s="113">
        <v>16.751313187906302</v>
      </c>
    </row>
    <row r="21" spans="1:7" customFormat="1" x14ac:dyDescent="0.25">
      <c r="A21" s="108" t="str">
        <f t="shared" si="0"/>
        <v>AL_1991_NATIONAL TOTAL_SOx</v>
      </c>
      <c r="B21" s="113" t="s">
        <v>121</v>
      </c>
      <c r="C21" s="113">
        <v>1991</v>
      </c>
      <c r="D21" s="113" t="s">
        <v>122</v>
      </c>
      <c r="E21" s="113" t="s">
        <v>201</v>
      </c>
      <c r="F21" s="113" t="s">
        <v>200</v>
      </c>
      <c r="G21" s="113">
        <v>3.3418129195337798</v>
      </c>
    </row>
    <row r="22" spans="1:7" customFormat="1" x14ac:dyDescent="0.25">
      <c r="A22" s="108" t="str">
        <f t="shared" si="0"/>
        <v>AL_1991_NATIONAL TOTAL_NH3</v>
      </c>
      <c r="B22" s="113" t="s">
        <v>121</v>
      </c>
      <c r="C22" s="113">
        <v>1991</v>
      </c>
      <c r="D22" s="113" t="s">
        <v>122</v>
      </c>
      <c r="E22" s="113" t="s">
        <v>124</v>
      </c>
      <c r="F22" s="113" t="s">
        <v>200</v>
      </c>
      <c r="G22" s="113">
        <v>24.832690549099102</v>
      </c>
    </row>
    <row r="23" spans="1:7" customFormat="1" x14ac:dyDescent="0.25">
      <c r="A23" s="108" t="str">
        <f t="shared" si="0"/>
        <v>AL_1991_NATIONAL TOTAL_PM2.5</v>
      </c>
      <c r="B23" s="113" t="s">
        <v>121</v>
      </c>
      <c r="C23" s="113">
        <v>1991</v>
      </c>
      <c r="D23" s="113" t="s">
        <v>122</v>
      </c>
      <c r="E23" s="113" t="s">
        <v>203</v>
      </c>
      <c r="F23" s="113" t="s">
        <v>200</v>
      </c>
      <c r="G23" s="113">
        <v>4.1689333452771402</v>
      </c>
    </row>
    <row r="24" spans="1:7" customFormat="1" x14ac:dyDescent="0.25">
      <c r="A24" s="108" t="str">
        <f t="shared" si="0"/>
        <v>AL_1991_NATIONAL TOTAL_Pb</v>
      </c>
      <c r="B24" s="113" t="s">
        <v>121</v>
      </c>
      <c r="C24" s="113">
        <v>1991</v>
      </c>
      <c r="D24" s="113" t="s">
        <v>122</v>
      </c>
      <c r="E24" s="113" t="s">
        <v>125</v>
      </c>
      <c r="F24" s="113" t="s">
        <v>200</v>
      </c>
      <c r="G24" s="113">
        <v>6.3177417211441396E-4</v>
      </c>
    </row>
    <row r="25" spans="1:7" customFormat="1" x14ac:dyDescent="0.25">
      <c r="A25" s="108" t="str">
        <f t="shared" si="0"/>
        <v>AL_1991_NATIONAL TOTAL_Cd</v>
      </c>
      <c r="B25" s="113" t="s">
        <v>121</v>
      </c>
      <c r="C25" s="113">
        <v>1991</v>
      </c>
      <c r="D25" s="113" t="s">
        <v>122</v>
      </c>
      <c r="E25" s="113" t="s">
        <v>126</v>
      </c>
      <c r="F25" s="113" t="s">
        <v>200</v>
      </c>
      <c r="G25" s="113">
        <v>9.5613757406343494E-3</v>
      </c>
    </row>
    <row r="26" spans="1:7" customFormat="1" x14ac:dyDescent="0.25">
      <c r="A26" s="108" t="str">
        <f t="shared" si="0"/>
        <v>AL_1991_NATIONAL TOTAL_Hg</v>
      </c>
      <c r="B26" s="113" t="s">
        <v>121</v>
      </c>
      <c r="C26" s="113">
        <v>1991</v>
      </c>
      <c r="D26" s="113" t="s">
        <v>122</v>
      </c>
      <c r="E26" s="113" t="s">
        <v>127</v>
      </c>
      <c r="F26" s="113" t="s">
        <v>200</v>
      </c>
      <c r="G26" s="113">
        <v>2.7557660559909998E-3</v>
      </c>
    </row>
    <row r="27" spans="1:7" customFormat="1" x14ac:dyDescent="0.25">
      <c r="A27" s="108" t="str">
        <f t="shared" si="0"/>
        <v>AL_1991_NATIONAL TOTAL_DIOX</v>
      </c>
      <c r="B27" s="113" t="s">
        <v>121</v>
      </c>
      <c r="C27" s="113">
        <v>1991</v>
      </c>
      <c r="D27" s="113" t="s">
        <v>122</v>
      </c>
      <c r="E27" s="113" t="s">
        <v>128</v>
      </c>
      <c r="F27" s="113" t="s">
        <v>200</v>
      </c>
      <c r="G27" s="150">
        <v>1.54456186639435E-10</v>
      </c>
    </row>
    <row r="28" spans="1:7" customFormat="1" x14ac:dyDescent="0.25">
      <c r="A28" s="108" t="str">
        <f t="shared" si="0"/>
        <v>AL_1991_NATIONAL TOTAL_PAH</v>
      </c>
      <c r="B28" s="113" t="s">
        <v>121</v>
      </c>
      <c r="C28" s="113">
        <v>1991</v>
      </c>
      <c r="D28" s="113" t="s">
        <v>122</v>
      </c>
      <c r="E28" s="113" t="s">
        <v>129</v>
      </c>
      <c r="F28" s="113" t="s">
        <v>200</v>
      </c>
      <c r="G28" s="113">
        <v>1.90134995110951E-3</v>
      </c>
    </row>
    <row r="29" spans="1:7" customFormat="1" x14ac:dyDescent="0.25">
      <c r="A29" s="108" t="str">
        <f t="shared" si="0"/>
        <v>AL_1991_NATIONAL TOTAL_HCB</v>
      </c>
      <c r="B29" s="113" t="s">
        <v>121</v>
      </c>
      <c r="C29" s="113">
        <v>1991</v>
      </c>
      <c r="D29" s="113" t="s">
        <v>122</v>
      </c>
      <c r="E29" s="113" t="s">
        <v>130</v>
      </c>
      <c r="F29" s="113" t="s">
        <v>200</v>
      </c>
      <c r="G29" s="150">
        <v>8.3761184836559995E-6</v>
      </c>
    </row>
    <row r="30" spans="1:7" customFormat="1" x14ac:dyDescent="0.25">
      <c r="A30" s="108" t="str">
        <f t="shared" si="0"/>
        <v>AL_1991_NATIONAL TOTAL_PCB</v>
      </c>
      <c r="B30" s="113" t="s">
        <v>121</v>
      </c>
      <c r="C30" s="113">
        <v>1991</v>
      </c>
      <c r="D30" s="113" t="s">
        <v>122</v>
      </c>
      <c r="E30" s="113" t="s">
        <v>259</v>
      </c>
      <c r="F30" s="113" t="s">
        <v>200</v>
      </c>
      <c r="G30" s="150">
        <v>1.661001127996E-6</v>
      </c>
    </row>
    <row r="31" spans="1:7" customFormat="1" x14ac:dyDescent="0.25">
      <c r="A31" s="108" t="str">
        <f t="shared" si="0"/>
        <v>AL_1991_3D_NOx</v>
      </c>
      <c r="B31" s="113" t="s">
        <v>121</v>
      </c>
      <c r="C31" s="113">
        <v>1991</v>
      </c>
      <c r="D31" s="113" t="s">
        <v>206</v>
      </c>
      <c r="E31" s="113" t="s">
        <v>199</v>
      </c>
      <c r="F31" s="113" t="s">
        <v>200</v>
      </c>
      <c r="G31" s="113">
        <v>0.41626666666666701</v>
      </c>
    </row>
    <row r="32" spans="1:7" customFormat="1" x14ac:dyDescent="0.25">
      <c r="A32" s="108" t="str">
        <f t="shared" si="0"/>
        <v>AL_1992_NATIONAL TOTAL_NOx</v>
      </c>
      <c r="B32" s="113" t="s">
        <v>121</v>
      </c>
      <c r="C32" s="113">
        <v>1992</v>
      </c>
      <c r="D32" s="113" t="s">
        <v>122</v>
      </c>
      <c r="E32" s="113" t="s">
        <v>199</v>
      </c>
      <c r="F32" s="113" t="s">
        <v>200</v>
      </c>
      <c r="G32" s="113">
        <v>6.26235902744253</v>
      </c>
    </row>
    <row r="33" spans="1:7" customFormat="1" x14ac:dyDescent="0.25">
      <c r="A33" s="108" t="str">
        <f t="shared" si="0"/>
        <v>AL_1992_NATIONAL TOTAL_NMVOC</v>
      </c>
      <c r="B33" s="113" t="s">
        <v>121</v>
      </c>
      <c r="C33" s="113">
        <v>1992</v>
      </c>
      <c r="D33" s="113" t="s">
        <v>122</v>
      </c>
      <c r="E33" s="113" t="s">
        <v>123</v>
      </c>
      <c r="F33" s="113" t="s">
        <v>200</v>
      </c>
      <c r="G33" s="113">
        <v>15.4173955533754</v>
      </c>
    </row>
    <row r="34" spans="1:7" customFormat="1" x14ac:dyDescent="0.25">
      <c r="A34" s="108" t="str">
        <f t="shared" si="0"/>
        <v>AL_1992_NATIONAL TOTAL_SOx</v>
      </c>
      <c r="B34" s="113" t="s">
        <v>121</v>
      </c>
      <c r="C34" s="113">
        <v>1992</v>
      </c>
      <c r="D34" s="113" t="s">
        <v>122</v>
      </c>
      <c r="E34" s="113" t="s">
        <v>201</v>
      </c>
      <c r="F34" s="113" t="s">
        <v>200</v>
      </c>
      <c r="G34" s="113">
        <v>2.01902825097162</v>
      </c>
    </row>
    <row r="35" spans="1:7" customFormat="1" x14ac:dyDescent="0.25">
      <c r="A35" s="108" t="str">
        <f t="shared" si="0"/>
        <v>AL_1992_NATIONAL TOTAL_NH3</v>
      </c>
      <c r="B35" s="113" t="s">
        <v>121</v>
      </c>
      <c r="C35" s="113">
        <v>1992</v>
      </c>
      <c r="D35" s="113" t="s">
        <v>122</v>
      </c>
      <c r="E35" s="113" t="s">
        <v>124</v>
      </c>
      <c r="F35" s="113" t="s">
        <v>200</v>
      </c>
      <c r="G35" s="113">
        <v>22.703744158389298</v>
      </c>
    </row>
    <row r="36" spans="1:7" customFormat="1" x14ac:dyDescent="0.25">
      <c r="A36" s="108" t="str">
        <f t="shared" si="0"/>
        <v>AL_1992_NATIONAL TOTAL_PM2.5</v>
      </c>
      <c r="B36" s="113" t="s">
        <v>121</v>
      </c>
      <c r="C36" s="113">
        <v>1992</v>
      </c>
      <c r="D36" s="113" t="s">
        <v>122</v>
      </c>
      <c r="E36" s="113" t="s">
        <v>203</v>
      </c>
      <c r="F36" s="113" t="s">
        <v>200</v>
      </c>
      <c r="G36" s="113">
        <v>3.9097845078236202</v>
      </c>
    </row>
    <row r="37" spans="1:7" customFormat="1" x14ac:dyDescent="0.25">
      <c r="A37" s="108" t="str">
        <f t="shared" si="0"/>
        <v>AL_1992_NATIONAL TOTAL_Pb</v>
      </c>
      <c r="B37" s="113" t="s">
        <v>121</v>
      </c>
      <c r="C37" s="113">
        <v>1992</v>
      </c>
      <c r="D37" s="113" t="s">
        <v>122</v>
      </c>
      <c r="E37" s="113" t="s">
        <v>125</v>
      </c>
      <c r="F37" s="113" t="s">
        <v>200</v>
      </c>
      <c r="G37" s="113">
        <v>5.8738550546763796E-4</v>
      </c>
    </row>
    <row r="38" spans="1:7" customFormat="1" x14ac:dyDescent="0.25">
      <c r="A38" s="108" t="str">
        <f t="shared" si="0"/>
        <v>AL_1992_NATIONAL TOTAL_Cd</v>
      </c>
      <c r="B38" s="113" t="s">
        <v>121</v>
      </c>
      <c r="C38" s="113">
        <v>1992</v>
      </c>
      <c r="D38" s="113" t="s">
        <v>122</v>
      </c>
      <c r="E38" s="113" t="s">
        <v>126</v>
      </c>
      <c r="F38" s="113" t="s">
        <v>200</v>
      </c>
      <c r="G38" s="113">
        <v>7.1131362613996501E-3</v>
      </c>
    </row>
    <row r="39" spans="1:7" customFormat="1" x14ac:dyDescent="0.25">
      <c r="A39" s="108" t="str">
        <f t="shared" si="0"/>
        <v>AL_1992_NATIONAL TOTAL_Hg</v>
      </c>
      <c r="B39" s="113" t="s">
        <v>121</v>
      </c>
      <c r="C39" s="113">
        <v>1992</v>
      </c>
      <c r="D39" s="113" t="s">
        <v>122</v>
      </c>
      <c r="E39" s="113" t="s">
        <v>127</v>
      </c>
      <c r="F39" s="113" t="s">
        <v>200</v>
      </c>
      <c r="G39" s="113">
        <v>2.7522782875800001E-3</v>
      </c>
    </row>
    <row r="40" spans="1:7" customFormat="1" x14ac:dyDescent="0.25">
      <c r="A40" s="108" t="str">
        <f t="shared" si="0"/>
        <v>AL_1992_NATIONAL TOTAL_DIOX</v>
      </c>
      <c r="B40" s="113" t="s">
        <v>121</v>
      </c>
      <c r="C40" s="113">
        <v>1992</v>
      </c>
      <c r="D40" s="113" t="s">
        <v>122</v>
      </c>
      <c r="E40" s="113" t="s">
        <v>128</v>
      </c>
      <c r="F40" s="113" t="s">
        <v>200</v>
      </c>
      <c r="G40" s="150">
        <v>1.01693490251965E-10</v>
      </c>
    </row>
    <row r="41" spans="1:7" customFormat="1" x14ac:dyDescent="0.25">
      <c r="A41" s="108" t="str">
        <f t="shared" si="0"/>
        <v>AL_1992_NATIONAL TOTAL_PAH</v>
      </c>
      <c r="B41" s="113" t="s">
        <v>121</v>
      </c>
      <c r="C41" s="113">
        <v>1992</v>
      </c>
      <c r="D41" s="113" t="s">
        <v>122</v>
      </c>
      <c r="E41" s="113" t="s">
        <v>129</v>
      </c>
      <c r="F41" s="113" t="s">
        <v>200</v>
      </c>
      <c r="G41" s="113">
        <v>1.85211136979997E-3</v>
      </c>
    </row>
    <row r="42" spans="1:7" customFormat="1" x14ac:dyDescent="0.25">
      <c r="A42" s="108" t="str">
        <f t="shared" si="0"/>
        <v>AL_1992_NATIONAL TOTAL_HCB</v>
      </c>
      <c r="B42" s="113" t="s">
        <v>121</v>
      </c>
      <c r="C42" s="113">
        <v>1992</v>
      </c>
      <c r="D42" s="113" t="s">
        <v>122</v>
      </c>
      <c r="E42" s="113" t="s">
        <v>130</v>
      </c>
      <c r="F42" s="113" t="s">
        <v>200</v>
      </c>
      <c r="G42" s="150">
        <v>8.3760228435559999E-6</v>
      </c>
    </row>
    <row r="43" spans="1:7" customFormat="1" x14ac:dyDescent="0.25">
      <c r="A43" s="108" t="str">
        <f t="shared" si="0"/>
        <v>AL_1992_NATIONAL TOTAL_PCB</v>
      </c>
      <c r="B43" s="113" t="s">
        <v>121</v>
      </c>
      <c r="C43" s="113">
        <v>1992</v>
      </c>
      <c r="D43" s="113" t="s">
        <v>122</v>
      </c>
      <c r="E43" s="113" t="s">
        <v>259</v>
      </c>
      <c r="F43" s="113" t="s">
        <v>200</v>
      </c>
      <c r="G43" s="150">
        <v>1.660967424656E-6</v>
      </c>
    </row>
    <row r="44" spans="1:7" customFormat="1" x14ac:dyDescent="0.25">
      <c r="A44" s="108" t="str">
        <f t="shared" si="0"/>
        <v>AL_1992_3D_NOx</v>
      </c>
      <c r="B44" s="113" t="s">
        <v>121</v>
      </c>
      <c r="C44" s="113">
        <v>1992</v>
      </c>
      <c r="D44" s="113" t="s">
        <v>206</v>
      </c>
      <c r="E44" s="113" t="s">
        <v>199</v>
      </c>
      <c r="F44" s="113" t="s">
        <v>200</v>
      </c>
      <c r="G44" s="113">
        <v>0.27626666666666699</v>
      </c>
    </row>
    <row r="45" spans="1:7" customFormat="1" x14ac:dyDescent="0.25">
      <c r="A45" s="108" t="str">
        <f t="shared" si="0"/>
        <v>AL_1993_NATIONAL TOTAL_NOx</v>
      </c>
      <c r="B45" s="113" t="s">
        <v>121</v>
      </c>
      <c r="C45" s="113">
        <v>1993</v>
      </c>
      <c r="D45" s="113" t="s">
        <v>122</v>
      </c>
      <c r="E45" s="113" t="s">
        <v>199</v>
      </c>
      <c r="F45" s="113" t="s">
        <v>200</v>
      </c>
      <c r="G45" s="113">
        <v>5.5714869175594099</v>
      </c>
    </row>
    <row r="46" spans="1:7" customFormat="1" x14ac:dyDescent="0.25">
      <c r="A46" s="108" t="str">
        <f t="shared" si="0"/>
        <v>AL_1993_NATIONAL TOTAL_NMVOC</v>
      </c>
      <c r="B46" s="113" t="s">
        <v>121</v>
      </c>
      <c r="C46" s="113">
        <v>1993</v>
      </c>
      <c r="D46" s="113" t="s">
        <v>122</v>
      </c>
      <c r="E46" s="113" t="s">
        <v>123</v>
      </c>
      <c r="F46" s="113" t="s">
        <v>200</v>
      </c>
      <c r="G46" s="113">
        <v>15.462144941310401</v>
      </c>
    </row>
    <row r="47" spans="1:7" customFormat="1" x14ac:dyDescent="0.25">
      <c r="A47" s="108" t="str">
        <f t="shared" si="0"/>
        <v>AL_1993_NATIONAL TOTAL_SOx</v>
      </c>
      <c r="B47" s="113" t="s">
        <v>121</v>
      </c>
      <c r="C47" s="113">
        <v>1993</v>
      </c>
      <c r="D47" s="113" t="s">
        <v>122</v>
      </c>
      <c r="E47" s="113" t="s">
        <v>201</v>
      </c>
      <c r="F47" s="113" t="s">
        <v>200</v>
      </c>
      <c r="G47" s="113">
        <v>2.6804349778691599</v>
      </c>
    </row>
    <row r="48" spans="1:7" customFormat="1" x14ac:dyDescent="0.25">
      <c r="A48" s="108" t="str">
        <f t="shared" si="0"/>
        <v>AL_1993_NATIONAL TOTAL_NH3</v>
      </c>
      <c r="B48" s="113" t="s">
        <v>121</v>
      </c>
      <c r="C48" s="113">
        <v>1993</v>
      </c>
      <c r="D48" s="113" t="s">
        <v>122</v>
      </c>
      <c r="E48" s="113" t="s">
        <v>124</v>
      </c>
      <c r="F48" s="113" t="s">
        <v>200</v>
      </c>
      <c r="G48" s="113">
        <v>24.194860911845801</v>
      </c>
    </row>
    <row r="49" spans="1:7" customFormat="1" x14ac:dyDescent="0.25">
      <c r="A49" s="108" t="str">
        <f t="shared" si="0"/>
        <v>AL_1993_NATIONAL TOTAL_PM2.5</v>
      </c>
      <c r="B49" s="113" t="s">
        <v>121</v>
      </c>
      <c r="C49" s="113">
        <v>1993</v>
      </c>
      <c r="D49" s="113" t="s">
        <v>122</v>
      </c>
      <c r="E49" s="113" t="s">
        <v>203</v>
      </c>
      <c r="F49" s="113" t="s">
        <v>200</v>
      </c>
      <c r="G49" s="113">
        <v>3.8062555469750201</v>
      </c>
    </row>
    <row r="50" spans="1:7" customFormat="1" x14ac:dyDescent="0.25">
      <c r="A50" s="108" t="str">
        <f t="shared" si="0"/>
        <v>AL_1993_NATIONAL TOTAL_Pb</v>
      </c>
      <c r="B50" s="113" t="s">
        <v>121</v>
      </c>
      <c r="C50" s="113">
        <v>1993</v>
      </c>
      <c r="D50" s="113" t="s">
        <v>122</v>
      </c>
      <c r="E50" s="113" t="s">
        <v>125</v>
      </c>
      <c r="F50" s="113" t="s">
        <v>200</v>
      </c>
      <c r="G50" s="113">
        <v>5.6382315778944099E-4</v>
      </c>
    </row>
    <row r="51" spans="1:7" customFormat="1" x14ac:dyDescent="0.25">
      <c r="A51" s="108" t="str">
        <f t="shared" si="0"/>
        <v>AL_1993_NATIONAL TOTAL_Cd</v>
      </c>
      <c r="B51" s="113" t="s">
        <v>121</v>
      </c>
      <c r="C51" s="113">
        <v>1993</v>
      </c>
      <c r="D51" s="113" t="s">
        <v>122</v>
      </c>
      <c r="E51" s="113" t="s">
        <v>126</v>
      </c>
      <c r="F51" s="113" t="s">
        <v>200</v>
      </c>
      <c r="G51" s="113">
        <v>8.9406708457428694E-3</v>
      </c>
    </row>
    <row r="52" spans="1:7" customFormat="1" x14ac:dyDescent="0.25">
      <c r="A52" s="108" t="str">
        <f t="shared" si="0"/>
        <v>AL_1993_NATIONAL TOTAL_Hg</v>
      </c>
      <c r="B52" s="113" t="s">
        <v>121</v>
      </c>
      <c r="C52" s="113">
        <v>1993</v>
      </c>
      <c r="D52" s="113" t="s">
        <v>122</v>
      </c>
      <c r="E52" s="113" t="s">
        <v>127</v>
      </c>
      <c r="F52" s="113" t="s">
        <v>200</v>
      </c>
      <c r="G52" s="113">
        <v>2.7518894768190001E-3</v>
      </c>
    </row>
    <row r="53" spans="1:7" customFormat="1" x14ac:dyDescent="0.25">
      <c r="A53" s="108" t="str">
        <f t="shared" si="0"/>
        <v>AL_1993_NATIONAL TOTAL_DIOX</v>
      </c>
      <c r="B53" s="113" t="s">
        <v>121</v>
      </c>
      <c r="C53" s="113">
        <v>1993</v>
      </c>
      <c r="D53" s="113" t="s">
        <v>122</v>
      </c>
      <c r="E53" s="113" t="s">
        <v>128</v>
      </c>
      <c r="F53" s="113" t="s">
        <v>200</v>
      </c>
      <c r="G53" s="150">
        <v>9.4460110106286997E-11</v>
      </c>
    </row>
    <row r="54" spans="1:7" customFormat="1" x14ac:dyDescent="0.25">
      <c r="A54" s="108" t="str">
        <f t="shared" si="0"/>
        <v>AL_1993_NATIONAL TOTAL_PAH</v>
      </c>
      <c r="B54" s="113" t="s">
        <v>121</v>
      </c>
      <c r="C54" s="113">
        <v>1993</v>
      </c>
      <c r="D54" s="113" t="s">
        <v>122</v>
      </c>
      <c r="E54" s="113" t="s">
        <v>129</v>
      </c>
      <c r="F54" s="113" t="s">
        <v>200</v>
      </c>
      <c r="G54" s="113">
        <v>1.80496669808494E-3</v>
      </c>
    </row>
    <row r="55" spans="1:7" customFormat="1" x14ac:dyDescent="0.25">
      <c r="A55" s="108" t="str">
        <f t="shared" si="0"/>
        <v>AL_1993_NATIONAL TOTAL_HCB</v>
      </c>
      <c r="B55" s="113" t="s">
        <v>121</v>
      </c>
      <c r="C55" s="113">
        <v>1993</v>
      </c>
      <c r="D55" s="113" t="s">
        <v>122</v>
      </c>
      <c r="E55" s="113" t="s">
        <v>130</v>
      </c>
      <c r="F55" s="113" t="s">
        <v>200</v>
      </c>
      <c r="G55" s="150">
        <v>8.3725522288174995E-6</v>
      </c>
    </row>
    <row r="56" spans="1:7" customFormat="1" x14ac:dyDescent="0.25">
      <c r="A56" s="108" t="str">
        <f t="shared" si="0"/>
        <v>AL_1993_NATIONAL TOTAL_PCB</v>
      </c>
      <c r="B56" s="113" t="s">
        <v>121</v>
      </c>
      <c r="C56" s="113">
        <v>1993</v>
      </c>
      <c r="D56" s="113" t="s">
        <v>122</v>
      </c>
      <c r="E56" s="113" t="s">
        <v>259</v>
      </c>
      <c r="F56" s="113" t="s">
        <v>200</v>
      </c>
      <c r="G56" s="150">
        <v>1.6609257034159999E-6</v>
      </c>
    </row>
    <row r="57" spans="1:7" customFormat="1" x14ac:dyDescent="0.25">
      <c r="A57" s="108" t="str">
        <f t="shared" si="0"/>
        <v>AL_1993_3D_NOx</v>
      </c>
      <c r="B57" s="113" t="s">
        <v>121</v>
      </c>
      <c r="C57" s="113">
        <v>1993</v>
      </c>
      <c r="D57" s="113" t="s">
        <v>206</v>
      </c>
      <c r="E57" s="113" t="s">
        <v>199</v>
      </c>
      <c r="F57" s="113" t="s">
        <v>200</v>
      </c>
      <c r="G57" s="113">
        <v>0.28410666666666701</v>
      </c>
    </row>
    <row r="58" spans="1:7" customFormat="1" x14ac:dyDescent="0.25">
      <c r="A58" s="108" t="str">
        <f t="shared" si="0"/>
        <v>AL_1994_NATIONAL TOTAL_NOx</v>
      </c>
      <c r="B58" s="113" t="s">
        <v>121</v>
      </c>
      <c r="C58" s="113">
        <v>1994</v>
      </c>
      <c r="D58" s="113" t="s">
        <v>122</v>
      </c>
      <c r="E58" s="113" t="s">
        <v>199</v>
      </c>
      <c r="F58" s="113" t="s">
        <v>200</v>
      </c>
      <c r="G58" s="113">
        <v>5.4062729867641997</v>
      </c>
    </row>
    <row r="59" spans="1:7" customFormat="1" x14ac:dyDescent="0.25">
      <c r="A59" s="108" t="str">
        <f t="shared" si="0"/>
        <v>AL_1994_NATIONAL TOTAL_NMVOC</v>
      </c>
      <c r="B59" s="113" t="s">
        <v>121</v>
      </c>
      <c r="C59" s="113">
        <v>1994</v>
      </c>
      <c r="D59" s="113" t="s">
        <v>122</v>
      </c>
      <c r="E59" s="113" t="s">
        <v>123</v>
      </c>
      <c r="F59" s="113" t="s">
        <v>200</v>
      </c>
      <c r="G59" s="113">
        <v>17.273610996724798</v>
      </c>
    </row>
    <row r="60" spans="1:7" customFormat="1" x14ac:dyDescent="0.25">
      <c r="A60" s="108" t="str">
        <f t="shared" si="0"/>
        <v>AL_1994_NATIONAL TOTAL_SOx</v>
      </c>
      <c r="B60" s="113" t="s">
        <v>121</v>
      </c>
      <c r="C60" s="113">
        <v>1994</v>
      </c>
      <c r="D60" s="113" t="s">
        <v>122</v>
      </c>
      <c r="E60" s="113" t="s">
        <v>201</v>
      </c>
      <c r="F60" s="113" t="s">
        <v>200</v>
      </c>
      <c r="G60" s="113">
        <v>3.0984140712263999</v>
      </c>
    </row>
    <row r="61" spans="1:7" customFormat="1" x14ac:dyDescent="0.25">
      <c r="A61" s="108" t="str">
        <f t="shared" si="0"/>
        <v>AL_1994_NATIONAL TOTAL_NH3</v>
      </c>
      <c r="B61" s="113" t="s">
        <v>121</v>
      </c>
      <c r="C61" s="113">
        <v>1994</v>
      </c>
      <c r="D61" s="113" t="s">
        <v>122</v>
      </c>
      <c r="E61" s="113" t="s">
        <v>124</v>
      </c>
      <c r="F61" s="113" t="s">
        <v>200</v>
      </c>
      <c r="G61" s="113">
        <v>30.173063893132401</v>
      </c>
    </row>
    <row r="62" spans="1:7" customFormat="1" x14ac:dyDescent="0.25">
      <c r="A62" s="108" t="str">
        <f t="shared" si="0"/>
        <v>AL_1994_NATIONAL TOTAL_PM2.5</v>
      </c>
      <c r="B62" s="113" t="s">
        <v>121</v>
      </c>
      <c r="C62" s="113">
        <v>1994</v>
      </c>
      <c r="D62" s="113" t="s">
        <v>122</v>
      </c>
      <c r="E62" s="113" t="s">
        <v>203</v>
      </c>
      <c r="F62" s="113" t="s">
        <v>200</v>
      </c>
      <c r="G62" s="113">
        <v>3.9582518191411999</v>
      </c>
    </row>
    <row r="63" spans="1:7" customFormat="1" x14ac:dyDescent="0.25">
      <c r="A63" s="108" t="str">
        <f t="shared" si="0"/>
        <v>AL_1994_NATIONAL TOTAL_Pb</v>
      </c>
      <c r="B63" s="113" t="s">
        <v>121</v>
      </c>
      <c r="C63" s="113">
        <v>1994</v>
      </c>
      <c r="D63" s="113" t="s">
        <v>122</v>
      </c>
      <c r="E63" s="113" t="s">
        <v>125</v>
      </c>
      <c r="F63" s="113" t="s">
        <v>200</v>
      </c>
      <c r="G63" s="113">
        <v>5.4947557619905701E-4</v>
      </c>
    </row>
    <row r="64" spans="1:7" customFormat="1" x14ac:dyDescent="0.25">
      <c r="A64" s="108" t="str">
        <f t="shared" si="0"/>
        <v>AL_1994_NATIONAL TOTAL_Cd</v>
      </c>
      <c r="B64" s="113" t="s">
        <v>121</v>
      </c>
      <c r="C64" s="113">
        <v>1994</v>
      </c>
      <c r="D64" s="113" t="s">
        <v>122</v>
      </c>
      <c r="E64" s="113" t="s">
        <v>126</v>
      </c>
      <c r="F64" s="113" t="s">
        <v>200</v>
      </c>
      <c r="G64" s="113">
        <v>1.0031331930223999E-2</v>
      </c>
    </row>
    <row r="65" spans="1:7" customFormat="1" x14ac:dyDescent="0.25">
      <c r="A65" s="108" t="str">
        <f t="shared" si="0"/>
        <v>AL_1994_NATIONAL TOTAL_Hg</v>
      </c>
      <c r="B65" s="113" t="s">
        <v>121</v>
      </c>
      <c r="C65" s="113">
        <v>1994</v>
      </c>
      <c r="D65" s="113" t="s">
        <v>122</v>
      </c>
      <c r="E65" s="113" t="s">
        <v>127</v>
      </c>
      <c r="F65" s="113" t="s">
        <v>200</v>
      </c>
      <c r="G65" s="113">
        <v>2.751559330558E-3</v>
      </c>
    </row>
    <row r="66" spans="1:7" customFormat="1" x14ac:dyDescent="0.25">
      <c r="A66" s="108" t="str">
        <f t="shared" ref="A66:A129" si="1">CONCATENATE(B66,"_",C66,"_",D66,"_",E66)</f>
        <v>AL_1994_NATIONAL TOTAL_DIOX</v>
      </c>
      <c r="B66" s="113" t="s">
        <v>121</v>
      </c>
      <c r="C66" s="113">
        <v>1994</v>
      </c>
      <c r="D66" s="113" t="s">
        <v>122</v>
      </c>
      <c r="E66" s="113" t="s">
        <v>128</v>
      </c>
      <c r="F66" s="113" t="s">
        <v>200</v>
      </c>
      <c r="G66" s="150">
        <v>9.65038468024E-11</v>
      </c>
    </row>
    <row r="67" spans="1:7" customFormat="1" x14ac:dyDescent="0.25">
      <c r="A67" s="108" t="str">
        <f t="shared" si="1"/>
        <v>AL_1994_NATIONAL TOTAL_PAH</v>
      </c>
      <c r="B67" s="113" t="s">
        <v>121</v>
      </c>
      <c r="C67" s="113">
        <v>1994</v>
      </c>
      <c r="D67" s="113" t="s">
        <v>122</v>
      </c>
      <c r="E67" s="113" t="s">
        <v>129</v>
      </c>
      <c r="F67" s="113" t="s">
        <v>200</v>
      </c>
      <c r="G67" s="113">
        <v>1.76349592654284E-3</v>
      </c>
    </row>
    <row r="68" spans="1:7" customFormat="1" x14ac:dyDescent="0.25">
      <c r="A68" s="108" t="str">
        <f t="shared" si="1"/>
        <v>AL_1994_NATIONAL TOTAL_HCB</v>
      </c>
      <c r="B68" s="113" t="s">
        <v>121</v>
      </c>
      <c r="C68" s="113">
        <v>1994</v>
      </c>
      <c r="D68" s="113" t="s">
        <v>122</v>
      </c>
      <c r="E68" s="113" t="s">
        <v>130</v>
      </c>
      <c r="F68" s="113" t="s">
        <v>200</v>
      </c>
      <c r="G68" s="150">
        <v>8.3692524966067993E-6</v>
      </c>
    </row>
    <row r="69" spans="1:7" customFormat="1" x14ac:dyDescent="0.25">
      <c r="A69" s="108" t="str">
        <f t="shared" si="1"/>
        <v>AL_1994_NATIONAL TOTAL_PCB</v>
      </c>
      <c r="B69" s="113" t="s">
        <v>121</v>
      </c>
      <c r="C69" s="113">
        <v>1994</v>
      </c>
      <c r="D69" s="113" t="s">
        <v>122</v>
      </c>
      <c r="E69" s="113" t="s">
        <v>259</v>
      </c>
      <c r="F69" s="113" t="s">
        <v>200</v>
      </c>
      <c r="G69" s="150">
        <v>1.660886097826E-6</v>
      </c>
    </row>
    <row r="70" spans="1:7" customFormat="1" x14ac:dyDescent="0.25">
      <c r="A70" s="108" t="str">
        <f t="shared" si="1"/>
        <v>AL_1994_3D_NOx</v>
      </c>
      <c r="B70" s="113" t="s">
        <v>121</v>
      </c>
      <c r="C70" s="113">
        <v>1994</v>
      </c>
      <c r="D70" s="113" t="s">
        <v>206</v>
      </c>
      <c r="E70" s="113" t="s">
        <v>199</v>
      </c>
      <c r="F70" s="113" t="s">
        <v>200</v>
      </c>
      <c r="G70" s="113">
        <v>0.23669333333333301</v>
      </c>
    </row>
    <row r="71" spans="1:7" customFormat="1" x14ac:dyDescent="0.25">
      <c r="A71" s="108" t="str">
        <f t="shared" si="1"/>
        <v>AL_1995_NATIONAL TOTAL_NOx</v>
      </c>
      <c r="B71" s="113" t="s">
        <v>121</v>
      </c>
      <c r="C71" s="113">
        <v>1995</v>
      </c>
      <c r="D71" s="113" t="s">
        <v>122</v>
      </c>
      <c r="E71" s="113" t="s">
        <v>199</v>
      </c>
      <c r="F71" s="113" t="s">
        <v>200</v>
      </c>
      <c r="G71" s="113">
        <v>5.9067326682853896</v>
      </c>
    </row>
    <row r="72" spans="1:7" customFormat="1" x14ac:dyDescent="0.25">
      <c r="A72" s="108" t="str">
        <f t="shared" si="1"/>
        <v>AL_1995_NATIONAL TOTAL_NMVOC</v>
      </c>
      <c r="B72" s="113" t="s">
        <v>121</v>
      </c>
      <c r="C72" s="113">
        <v>1995</v>
      </c>
      <c r="D72" s="113" t="s">
        <v>122</v>
      </c>
      <c r="E72" s="113" t="s">
        <v>123</v>
      </c>
      <c r="F72" s="113" t="s">
        <v>200</v>
      </c>
      <c r="G72" s="113">
        <v>17.285762601174</v>
      </c>
    </row>
    <row r="73" spans="1:7" customFormat="1" x14ac:dyDescent="0.25">
      <c r="A73" s="108" t="str">
        <f t="shared" si="1"/>
        <v>AL_1995_NATIONAL TOTAL_SOx</v>
      </c>
      <c r="B73" s="113" t="s">
        <v>121</v>
      </c>
      <c r="C73" s="113">
        <v>1995</v>
      </c>
      <c r="D73" s="113" t="s">
        <v>122</v>
      </c>
      <c r="E73" s="113" t="s">
        <v>201</v>
      </c>
      <c r="F73" s="113" t="s">
        <v>200</v>
      </c>
      <c r="G73" s="113">
        <v>2.4393560940433501</v>
      </c>
    </row>
    <row r="74" spans="1:7" customFormat="1" x14ac:dyDescent="0.25">
      <c r="A74" s="108" t="str">
        <f t="shared" si="1"/>
        <v>AL_1995_NATIONAL TOTAL_NH3</v>
      </c>
      <c r="B74" s="113" t="s">
        <v>121</v>
      </c>
      <c r="C74" s="113">
        <v>1995</v>
      </c>
      <c r="D74" s="113" t="s">
        <v>122</v>
      </c>
      <c r="E74" s="113" t="s">
        <v>124</v>
      </c>
      <c r="F74" s="113" t="s">
        <v>200</v>
      </c>
      <c r="G74" s="113">
        <v>30.707484424897899</v>
      </c>
    </row>
    <row r="75" spans="1:7" customFormat="1" x14ac:dyDescent="0.25">
      <c r="A75" s="108" t="str">
        <f t="shared" si="1"/>
        <v>AL_1995_NATIONAL TOTAL_PM2.5</v>
      </c>
      <c r="B75" s="113" t="s">
        <v>121</v>
      </c>
      <c r="C75" s="113">
        <v>1995</v>
      </c>
      <c r="D75" s="113" t="s">
        <v>122</v>
      </c>
      <c r="E75" s="113" t="s">
        <v>203</v>
      </c>
      <c r="F75" s="113" t="s">
        <v>200</v>
      </c>
      <c r="G75" s="113">
        <v>3.8743999107711802</v>
      </c>
    </row>
    <row r="76" spans="1:7" customFormat="1" x14ac:dyDescent="0.25">
      <c r="A76" s="108" t="str">
        <f t="shared" si="1"/>
        <v>AL_1995_NATIONAL TOTAL_Pb</v>
      </c>
      <c r="B76" s="113" t="s">
        <v>121</v>
      </c>
      <c r="C76" s="113">
        <v>1995</v>
      </c>
      <c r="D76" s="113" t="s">
        <v>122</v>
      </c>
      <c r="E76" s="113" t="s">
        <v>125</v>
      </c>
      <c r="F76" s="113" t="s">
        <v>200</v>
      </c>
      <c r="G76" s="113">
        <v>5.3495469663629404E-4</v>
      </c>
    </row>
    <row r="77" spans="1:7" customFormat="1" x14ac:dyDescent="0.25">
      <c r="A77" s="108" t="str">
        <f t="shared" si="1"/>
        <v>AL_1995_NATIONAL TOTAL_Cd</v>
      </c>
      <c r="B77" s="113" t="s">
        <v>121</v>
      </c>
      <c r="C77" s="113">
        <v>1995</v>
      </c>
      <c r="D77" s="113" t="s">
        <v>122</v>
      </c>
      <c r="E77" s="113" t="s">
        <v>126</v>
      </c>
      <c r="F77" s="113" t="s">
        <v>200</v>
      </c>
      <c r="G77" s="113">
        <v>8.2445873744730492E-3</v>
      </c>
    </row>
    <row r="78" spans="1:7" customFormat="1" x14ac:dyDescent="0.25">
      <c r="A78" s="108" t="str">
        <f t="shared" si="1"/>
        <v>AL_1995_NATIONAL TOTAL_Hg</v>
      </c>
      <c r="B78" s="113" t="s">
        <v>121</v>
      </c>
      <c r="C78" s="113">
        <v>1995</v>
      </c>
      <c r="D78" s="113" t="s">
        <v>122</v>
      </c>
      <c r="E78" s="113" t="s">
        <v>127</v>
      </c>
      <c r="F78" s="113" t="s">
        <v>200</v>
      </c>
      <c r="G78" s="113">
        <v>2.7502670136649999E-3</v>
      </c>
    </row>
    <row r="79" spans="1:7" customFormat="1" x14ac:dyDescent="0.25">
      <c r="A79" s="108" t="str">
        <f t="shared" si="1"/>
        <v>AL_1995_NATIONAL TOTAL_DIOX</v>
      </c>
      <c r="B79" s="113" t="s">
        <v>121</v>
      </c>
      <c r="C79" s="113">
        <v>1995</v>
      </c>
      <c r="D79" s="113" t="s">
        <v>122</v>
      </c>
      <c r="E79" s="113" t="s">
        <v>128</v>
      </c>
      <c r="F79" s="113" t="s">
        <v>200</v>
      </c>
      <c r="G79" s="150">
        <v>1.0156523854030401E-10</v>
      </c>
    </row>
    <row r="80" spans="1:7" customFormat="1" x14ac:dyDescent="0.25">
      <c r="A80" s="108" t="str">
        <f t="shared" si="1"/>
        <v>AL_1995_NATIONAL TOTAL_PAH</v>
      </c>
      <c r="B80" s="113" t="s">
        <v>121</v>
      </c>
      <c r="C80" s="113">
        <v>1995</v>
      </c>
      <c r="D80" s="113" t="s">
        <v>122</v>
      </c>
      <c r="E80" s="113" t="s">
        <v>129</v>
      </c>
      <c r="F80" s="113" t="s">
        <v>200</v>
      </c>
      <c r="G80" s="113">
        <v>1.7526726357810201E-3</v>
      </c>
    </row>
    <row r="81" spans="1:7" customFormat="1" x14ac:dyDescent="0.25">
      <c r="A81" s="108" t="str">
        <f t="shared" si="1"/>
        <v>AL_1995_NATIONAL TOTAL_HCB</v>
      </c>
      <c r="B81" s="113" t="s">
        <v>121</v>
      </c>
      <c r="C81" s="113">
        <v>1995</v>
      </c>
      <c r="D81" s="113" t="s">
        <v>122</v>
      </c>
      <c r="E81" s="113" t="s">
        <v>130</v>
      </c>
      <c r="F81" s="113" t="s">
        <v>200</v>
      </c>
      <c r="G81" s="150">
        <v>8.3661109246461003E-6</v>
      </c>
    </row>
    <row r="82" spans="1:7" customFormat="1" x14ac:dyDescent="0.25">
      <c r="A82" s="108" t="str">
        <f t="shared" si="1"/>
        <v>AL_1995_NATIONAL TOTAL_PCB</v>
      </c>
      <c r="B82" s="113" t="s">
        <v>121</v>
      </c>
      <c r="C82" s="113">
        <v>1995</v>
      </c>
      <c r="D82" s="113" t="s">
        <v>122</v>
      </c>
      <c r="E82" s="113" t="s">
        <v>259</v>
      </c>
      <c r="F82" s="113" t="s">
        <v>200</v>
      </c>
      <c r="G82" s="150">
        <v>1.660848465526E-6</v>
      </c>
    </row>
    <row r="83" spans="1:7" customFormat="1" x14ac:dyDescent="0.25">
      <c r="A83" s="108" t="str">
        <f t="shared" si="1"/>
        <v>AL_1995_3D_NOx</v>
      </c>
      <c r="B83" s="113" t="s">
        <v>121</v>
      </c>
      <c r="C83" s="113">
        <v>1995</v>
      </c>
      <c r="D83" s="113" t="s">
        <v>206</v>
      </c>
      <c r="E83" s="113" t="s">
        <v>199</v>
      </c>
      <c r="F83" s="113" t="s">
        <v>200</v>
      </c>
      <c r="G83" s="113">
        <v>0.18666666666666701</v>
      </c>
    </row>
    <row r="84" spans="1:7" customFormat="1" x14ac:dyDescent="0.25">
      <c r="A84" s="108" t="str">
        <f t="shared" si="1"/>
        <v>AL_1996_NATIONAL TOTAL_NOx</v>
      </c>
      <c r="B84" s="113" t="s">
        <v>121</v>
      </c>
      <c r="C84" s="113">
        <v>1996</v>
      </c>
      <c r="D84" s="113" t="s">
        <v>122</v>
      </c>
      <c r="E84" s="113" t="s">
        <v>199</v>
      </c>
      <c r="F84" s="113" t="s">
        <v>200</v>
      </c>
      <c r="G84" s="113">
        <v>5.9135566890077396</v>
      </c>
    </row>
    <row r="85" spans="1:7" customFormat="1" x14ac:dyDescent="0.25">
      <c r="A85" s="108" t="str">
        <f t="shared" si="1"/>
        <v>AL_1996_NATIONAL TOTAL_NMVOC</v>
      </c>
      <c r="B85" s="113" t="s">
        <v>121</v>
      </c>
      <c r="C85" s="113">
        <v>1996</v>
      </c>
      <c r="D85" s="113" t="s">
        <v>122</v>
      </c>
      <c r="E85" s="113" t="s">
        <v>123</v>
      </c>
      <c r="F85" s="113" t="s">
        <v>200</v>
      </c>
      <c r="G85" s="113">
        <v>16.750698203687399</v>
      </c>
    </row>
    <row r="86" spans="1:7" customFormat="1" x14ac:dyDescent="0.25">
      <c r="A86" s="108" t="str">
        <f t="shared" si="1"/>
        <v>AL_1996_NATIONAL TOTAL_SOx</v>
      </c>
      <c r="B86" s="113" t="s">
        <v>121</v>
      </c>
      <c r="C86" s="113">
        <v>1996</v>
      </c>
      <c r="D86" s="113" t="s">
        <v>122</v>
      </c>
      <c r="E86" s="113" t="s">
        <v>201</v>
      </c>
      <c r="F86" s="113" t="s">
        <v>200</v>
      </c>
      <c r="G86" s="113">
        <v>2.2464640386000001</v>
      </c>
    </row>
    <row r="87" spans="1:7" customFormat="1" x14ac:dyDescent="0.25">
      <c r="A87" s="108" t="str">
        <f t="shared" si="1"/>
        <v>AL_1996_NATIONAL TOTAL_NH3</v>
      </c>
      <c r="B87" s="113" t="s">
        <v>121</v>
      </c>
      <c r="C87" s="113">
        <v>1996</v>
      </c>
      <c r="D87" s="113" t="s">
        <v>122</v>
      </c>
      <c r="E87" s="113" t="s">
        <v>124</v>
      </c>
      <c r="F87" s="113" t="s">
        <v>200</v>
      </c>
      <c r="G87" s="113">
        <v>28.5519904443081</v>
      </c>
    </row>
    <row r="88" spans="1:7" customFormat="1" x14ac:dyDescent="0.25">
      <c r="A88" s="108" t="str">
        <f t="shared" si="1"/>
        <v>AL_1996_NATIONAL TOTAL_PM2.5</v>
      </c>
      <c r="B88" s="113" t="s">
        <v>121</v>
      </c>
      <c r="C88" s="113">
        <v>1996</v>
      </c>
      <c r="D88" s="113" t="s">
        <v>122</v>
      </c>
      <c r="E88" s="113" t="s">
        <v>203</v>
      </c>
      <c r="F88" s="113" t="s">
        <v>200</v>
      </c>
      <c r="G88" s="113">
        <v>3.7204873590273699</v>
      </c>
    </row>
    <row r="89" spans="1:7" customFormat="1" x14ac:dyDescent="0.25">
      <c r="A89" s="108" t="str">
        <f t="shared" si="1"/>
        <v>AL_1996_NATIONAL TOTAL_Pb</v>
      </c>
      <c r="B89" s="113" t="s">
        <v>121</v>
      </c>
      <c r="C89" s="113">
        <v>1996</v>
      </c>
      <c r="D89" s="113" t="s">
        <v>122</v>
      </c>
      <c r="E89" s="113" t="s">
        <v>125</v>
      </c>
      <c r="F89" s="113" t="s">
        <v>200</v>
      </c>
      <c r="G89" s="113">
        <v>5.2706404980115001E-4</v>
      </c>
    </row>
    <row r="90" spans="1:7" customFormat="1" x14ac:dyDescent="0.25">
      <c r="A90" s="108" t="str">
        <f t="shared" si="1"/>
        <v>AL_1996_NATIONAL TOTAL_Cd</v>
      </c>
      <c r="B90" s="113" t="s">
        <v>121</v>
      </c>
      <c r="C90" s="113">
        <v>1996</v>
      </c>
      <c r="D90" s="113" t="s">
        <v>122</v>
      </c>
      <c r="E90" s="113" t="s">
        <v>126</v>
      </c>
      <c r="F90" s="113" t="s">
        <v>200</v>
      </c>
      <c r="G90" s="113">
        <v>7.0266914864999998E-3</v>
      </c>
    </row>
    <row r="91" spans="1:7" customFormat="1" x14ac:dyDescent="0.25">
      <c r="A91" s="108" t="str">
        <f t="shared" si="1"/>
        <v>AL_1996_NATIONAL TOTAL_Hg</v>
      </c>
      <c r="B91" s="113" t="s">
        <v>121</v>
      </c>
      <c r="C91" s="113">
        <v>1996</v>
      </c>
      <c r="D91" s="113" t="s">
        <v>122</v>
      </c>
      <c r="E91" s="113" t="s">
        <v>127</v>
      </c>
      <c r="F91" s="113" t="s">
        <v>200</v>
      </c>
      <c r="G91" s="113">
        <v>2.7497457135900001E-3</v>
      </c>
    </row>
    <row r="92" spans="1:7" customFormat="1" x14ac:dyDescent="0.25">
      <c r="A92" s="108" t="str">
        <f t="shared" si="1"/>
        <v>AL_1996_NATIONAL TOTAL_DIOX</v>
      </c>
      <c r="B92" s="113" t="s">
        <v>121</v>
      </c>
      <c r="C92" s="113">
        <v>1996</v>
      </c>
      <c r="D92" s="113" t="s">
        <v>122</v>
      </c>
      <c r="E92" s="113" t="s">
        <v>128</v>
      </c>
      <c r="F92" s="113" t="s">
        <v>200</v>
      </c>
      <c r="G92" s="150">
        <v>1.1096518972E-10</v>
      </c>
    </row>
    <row r="93" spans="1:7" customFormat="1" x14ac:dyDescent="0.25">
      <c r="A93" s="108" t="str">
        <f t="shared" si="1"/>
        <v>AL_1996_NATIONAL TOTAL_PAH</v>
      </c>
      <c r="B93" s="113" t="s">
        <v>121</v>
      </c>
      <c r="C93" s="113">
        <v>1996</v>
      </c>
      <c r="D93" s="113" t="s">
        <v>122</v>
      </c>
      <c r="E93" s="113" t="s">
        <v>129</v>
      </c>
      <c r="F93" s="113" t="s">
        <v>200</v>
      </c>
      <c r="G93" s="113">
        <v>1.71806551115936E-3</v>
      </c>
    </row>
    <row r="94" spans="1:7" customFormat="1" x14ac:dyDescent="0.25">
      <c r="A94" s="108" t="str">
        <f t="shared" si="1"/>
        <v>AL_1996_NATIONAL TOTAL_HCB</v>
      </c>
      <c r="B94" s="113" t="s">
        <v>121</v>
      </c>
      <c r="C94" s="113">
        <v>1996</v>
      </c>
      <c r="D94" s="113" t="s">
        <v>122</v>
      </c>
      <c r="E94" s="113" t="s">
        <v>130</v>
      </c>
      <c r="F94" s="113" t="s">
        <v>200</v>
      </c>
      <c r="G94" s="150">
        <v>8.3631085992997997E-6</v>
      </c>
    </row>
    <row r="95" spans="1:7" customFormat="1" x14ac:dyDescent="0.25">
      <c r="A95" s="108" t="str">
        <f t="shared" si="1"/>
        <v>AL_1996_NATIONAL TOTAL_PCB</v>
      </c>
      <c r="B95" s="113" t="s">
        <v>121</v>
      </c>
      <c r="C95" s="113">
        <v>1996</v>
      </c>
      <c r="D95" s="113" t="s">
        <v>122</v>
      </c>
      <c r="E95" s="113" t="s">
        <v>259</v>
      </c>
      <c r="F95" s="113" t="s">
        <v>200</v>
      </c>
      <c r="G95" s="150">
        <v>1.6608150188160001E-6</v>
      </c>
    </row>
    <row r="96" spans="1:7" customFormat="1" x14ac:dyDescent="0.25">
      <c r="A96" s="108" t="str">
        <f t="shared" si="1"/>
        <v>AL_1996_3D_NOx</v>
      </c>
      <c r="B96" s="113" t="s">
        <v>121</v>
      </c>
      <c r="C96" s="113">
        <v>1996</v>
      </c>
      <c r="D96" s="113" t="s">
        <v>206</v>
      </c>
      <c r="E96" s="113" t="s">
        <v>199</v>
      </c>
      <c r="F96" s="113" t="s">
        <v>200</v>
      </c>
      <c r="G96" s="113">
        <v>0.102666666666667</v>
      </c>
    </row>
    <row r="97" spans="1:7" customFormat="1" x14ac:dyDescent="0.25">
      <c r="A97" s="108" t="str">
        <f t="shared" si="1"/>
        <v>AL_1997_NATIONAL TOTAL_NOx</v>
      </c>
      <c r="B97" s="113" t="s">
        <v>121</v>
      </c>
      <c r="C97" s="113">
        <v>1997</v>
      </c>
      <c r="D97" s="113" t="s">
        <v>122</v>
      </c>
      <c r="E97" s="113" t="s">
        <v>199</v>
      </c>
      <c r="F97" s="113" t="s">
        <v>200</v>
      </c>
      <c r="G97" s="113">
        <v>4.6830059567526199</v>
      </c>
    </row>
    <row r="98" spans="1:7" customFormat="1" x14ac:dyDescent="0.25">
      <c r="A98" s="108" t="str">
        <f t="shared" si="1"/>
        <v>AL_1997_NATIONAL TOTAL_NMVOC</v>
      </c>
      <c r="B98" s="113" t="s">
        <v>121</v>
      </c>
      <c r="C98" s="113">
        <v>1997</v>
      </c>
      <c r="D98" s="113" t="s">
        <v>122</v>
      </c>
      <c r="E98" s="113" t="s">
        <v>123</v>
      </c>
      <c r="F98" s="113" t="s">
        <v>200</v>
      </c>
      <c r="G98" s="113">
        <v>16.2018753474356</v>
      </c>
    </row>
    <row r="99" spans="1:7" customFormat="1" x14ac:dyDescent="0.25">
      <c r="A99" s="108" t="str">
        <f t="shared" si="1"/>
        <v>AL_1997_NATIONAL TOTAL_SOx</v>
      </c>
      <c r="B99" s="113" t="s">
        <v>121</v>
      </c>
      <c r="C99" s="113">
        <v>1997</v>
      </c>
      <c r="D99" s="113" t="s">
        <v>122</v>
      </c>
      <c r="E99" s="113" t="s">
        <v>201</v>
      </c>
      <c r="F99" s="113" t="s">
        <v>200</v>
      </c>
      <c r="G99" s="113">
        <v>2.0385333650164701</v>
      </c>
    </row>
    <row r="100" spans="1:7" customFormat="1" x14ac:dyDescent="0.25">
      <c r="A100" s="108" t="str">
        <f t="shared" si="1"/>
        <v>AL_1997_NATIONAL TOTAL_NH3</v>
      </c>
      <c r="B100" s="113" t="s">
        <v>121</v>
      </c>
      <c r="C100" s="113">
        <v>1997</v>
      </c>
      <c r="D100" s="113" t="s">
        <v>122</v>
      </c>
      <c r="E100" s="113" t="s">
        <v>124</v>
      </c>
      <c r="F100" s="113" t="s">
        <v>200</v>
      </c>
      <c r="G100" s="113">
        <v>27.443990417950701</v>
      </c>
    </row>
    <row r="101" spans="1:7" customFormat="1" x14ac:dyDescent="0.25">
      <c r="A101" s="108" t="str">
        <f t="shared" si="1"/>
        <v>AL_1997_NATIONAL TOTAL_PM2.5</v>
      </c>
      <c r="B101" s="113" t="s">
        <v>121</v>
      </c>
      <c r="C101" s="113">
        <v>1997</v>
      </c>
      <c r="D101" s="113" t="s">
        <v>122</v>
      </c>
      <c r="E101" s="113" t="s">
        <v>203</v>
      </c>
      <c r="F101" s="113" t="s">
        <v>200</v>
      </c>
      <c r="G101" s="113">
        <v>3.5142400194161598</v>
      </c>
    </row>
    <row r="102" spans="1:7" customFormat="1" x14ac:dyDescent="0.25">
      <c r="A102" s="108" t="str">
        <f t="shared" si="1"/>
        <v>AL_1997_NATIONAL TOTAL_Pb</v>
      </c>
      <c r="B102" s="113" t="s">
        <v>121</v>
      </c>
      <c r="C102" s="113">
        <v>1997</v>
      </c>
      <c r="D102" s="113" t="s">
        <v>122</v>
      </c>
      <c r="E102" s="113" t="s">
        <v>125</v>
      </c>
      <c r="F102" s="113" t="s">
        <v>200</v>
      </c>
      <c r="G102" s="113">
        <v>5.01987500604911E-4</v>
      </c>
    </row>
    <row r="103" spans="1:7" customFormat="1" x14ac:dyDescent="0.25">
      <c r="A103" s="108" t="str">
        <f t="shared" si="1"/>
        <v>AL_1997_NATIONAL TOTAL_Cd</v>
      </c>
      <c r="B103" s="113" t="s">
        <v>121</v>
      </c>
      <c r="C103" s="113">
        <v>1997</v>
      </c>
      <c r="D103" s="113" t="s">
        <v>122</v>
      </c>
      <c r="E103" s="113" t="s">
        <v>126</v>
      </c>
      <c r="F103" s="113" t="s">
        <v>200</v>
      </c>
      <c r="G103" s="113">
        <v>6.0791216473367899E-3</v>
      </c>
    </row>
    <row r="104" spans="1:7" customFormat="1" x14ac:dyDescent="0.25">
      <c r="A104" s="108" t="str">
        <f t="shared" si="1"/>
        <v>AL_1997_NATIONAL TOTAL_Hg</v>
      </c>
      <c r="B104" s="113" t="s">
        <v>121</v>
      </c>
      <c r="C104" s="113">
        <v>1997</v>
      </c>
      <c r="D104" s="113" t="s">
        <v>122</v>
      </c>
      <c r="E104" s="113" t="s">
        <v>127</v>
      </c>
      <c r="F104" s="113" t="s">
        <v>200</v>
      </c>
      <c r="G104" s="113">
        <v>2.7488483474450002E-3</v>
      </c>
    </row>
    <row r="105" spans="1:7" customFormat="1" x14ac:dyDescent="0.25">
      <c r="A105" s="108" t="str">
        <f t="shared" si="1"/>
        <v>AL_1997_NATIONAL TOTAL_DIOX</v>
      </c>
      <c r="B105" s="113" t="s">
        <v>121</v>
      </c>
      <c r="C105" s="113">
        <v>1997</v>
      </c>
      <c r="D105" s="113" t="s">
        <v>122</v>
      </c>
      <c r="E105" s="113" t="s">
        <v>128</v>
      </c>
      <c r="F105" s="113" t="s">
        <v>200</v>
      </c>
      <c r="G105" s="150">
        <v>1.05817450759679E-10</v>
      </c>
    </row>
    <row r="106" spans="1:7" customFormat="1" x14ac:dyDescent="0.25">
      <c r="A106" s="108" t="str">
        <f t="shared" si="1"/>
        <v>AL_1997_NATIONAL TOTAL_PAH</v>
      </c>
      <c r="B106" s="113" t="s">
        <v>121</v>
      </c>
      <c r="C106" s="113">
        <v>1997</v>
      </c>
      <c r="D106" s="113" t="s">
        <v>122</v>
      </c>
      <c r="E106" s="113" t="s">
        <v>129</v>
      </c>
      <c r="F106" s="113" t="s">
        <v>200</v>
      </c>
      <c r="G106" s="113">
        <v>1.5750820927556001E-3</v>
      </c>
    </row>
    <row r="107" spans="1:7" customFormat="1" x14ac:dyDescent="0.25">
      <c r="A107" s="108" t="str">
        <f t="shared" si="1"/>
        <v>AL_1997_NATIONAL TOTAL_HCB</v>
      </c>
      <c r="B107" s="113" t="s">
        <v>121</v>
      </c>
      <c r="C107" s="113">
        <v>1997</v>
      </c>
      <c r="D107" s="113" t="s">
        <v>122</v>
      </c>
      <c r="E107" s="113" t="s">
        <v>130</v>
      </c>
      <c r="F107" s="113" t="s">
        <v>200</v>
      </c>
      <c r="G107" s="150">
        <v>8.3602367069937001E-6</v>
      </c>
    </row>
    <row r="108" spans="1:7" customFormat="1" x14ac:dyDescent="0.25">
      <c r="A108" s="108" t="str">
        <f t="shared" si="1"/>
        <v>AL_1997_NATIONAL TOTAL_PCB</v>
      </c>
      <c r="B108" s="113" t="s">
        <v>121</v>
      </c>
      <c r="C108" s="113">
        <v>1997</v>
      </c>
      <c r="D108" s="113" t="s">
        <v>122</v>
      </c>
      <c r="E108" s="113" t="s">
        <v>259</v>
      </c>
      <c r="F108" s="113" t="s">
        <v>200</v>
      </c>
      <c r="G108" s="150">
        <v>1.6607780788159999E-6</v>
      </c>
    </row>
    <row r="109" spans="1:7" customFormat="1" x14ac:dyDescent="0.25">
      <c r="A109" s="108" t="str">
        <f t="shared" si="1"/>
        <v>AL_1997_3D_NOx</v>
      </c>
      <c r="B109" s="113" t="s">
        <v>121</v>
      </c>
      <c r="C109" s="113">
        <v>1997</v>
      </c>
      <c r="D109" s="113" t="s">
        <v>206</v>
      </c>
      <c r="E109" s="113" t="s">
        <v>199</v>
      </c>
      <c r="F109" s="113" t="s">
        <v>200</v>
      </c>
      <c r="G109" s="113">
        <v>7.8399999999999997E-2</v>
      </c>
    </row>
    <row r="110" spans="1:7" customFormat="1" x14ac:dyDescent="0.25">
      <c r="A110" s="108" t="str">
        <f t="shared" si="1"/>
        <v>AL_1998_NATIONAL TOTAL_NOx</v>
      </c>
      <c r="B110" s="113" t="s">
        <v>121</v>
      </c>
      <c r="C110" s="113">
        <v>1998</v>
      </c>
      <c r="D110" s="113" t="s">
        <v>122</v>
      </c>
      <c r="E110" s="113" t="s">
        <v>199</v>
      </c>
      <c r="F110" s="113" t="s">
        <v>200</v>
      </c>
      <c r="G110" s="113">
        <v>5.5046687851385103</v>
      </c>
    </row>
    <row r="111" spans="1:7" customFormat="1" x14ac:dyDescent="0.25">
      <c r="A111" s="108" t="str">
        <f t="shared" si="1"/>
        <v>AL_1998_NATIONAL TOTAL_NMVOC</v>
      </c>
      <c r="B111" s="113" t="s">
        <v>121</v>
      </c>
      <c r="C111" s="113">
        <v>1998</v>
      </c>
      <c r="D111" s="113" t="s">
        <v>122</v>
      </c>
      <c r="E111" s="113" t="s">
        <v>123</v>
      </c>
      <c r="F111" s="113" t="s">
        <v>200</v>
      </c>
      <c r="G111" s="113">
        <v>15.662286095077899</v>
      </c>
    </row>
    <row r="112" spans="1:7" customFormat="1" x14ac:dyDescent="0.25">
      <c r="A112" s="108" t="str">
        <f t="shared" si="1"/>
        <v>AL_1998_NATIONAL TOTAL_SOx</v>
      </c>
      <c r="B112" s="113" t="s">
        <v>121</v>
      </c>
      <c r="C112" s="113">
        <v>1998</v>
      </c>
      <c r="D112" s="113" t="s">
        <v>122</v>
      </c>
      <c r="E112" s="113" t="s">
        <v>201</v>
      </c>
      <c r="F112" s="113" t="s">
        <v>200</v>
      </c>
      <c r="G112" s="113">
        <v>2.08066432270566</v>
      </c>
    </row>
    <row r="113" spans="1:7" customFormat="1" x14ac:dyDescent="0.25">
      <c r="A113" s="108" t="str">
        <f t="shared" si="1"/>
        <v>AL_1998_NATIONAL TOTAL_NH3</v>
      </c>
      <c r="B113" s="113" t="s">
        <v>121</v>
      </c>
      <c r="C113" s="113">
        <v>1998</v>
      </c>
      <c r="D113" s="113" t="s">
        <v>122</v>
      </c>
      <c r="E113" s="113" t="s">
        <v>124</v>
      </c>
      <c r="F113" s="113" t="s">
        <v>200</v>
      </c>
      <c r="G113" s="113">
        <v>26.637929368972099</v>
      </c>
    </row>
    <row r="114" spans="1:7" customFormat="1" x14ac:dyDescent="0.25">
      <c r="A114" s="108" t="str">
        <f t="shared" si="1"/>
        <v>AL_1998_NATIONAL TOTAL_PM2.5</v>
      </c>
      <c r="B114" s="113" t="s">
        <v>121</v>
      </c>
      <c r="C114" s="113">
        <v>1998</v>
      </c>
      <c r="D114" s="113" t="s">
        <v>122</v>
      </c>
      <c r="E114" s="113" t="s">
        <v>203</v>
      </c>
      <c r="F114" s="113" t="s">
        <v>200</v>
      </c>
      <c r="G114" s="113">
        <v>3.3822295236666098</v>
      </c>
    </row>
    <row r="115" spans="1:7" customFormat="1" x14ac:dyDescent="0.25">
      <c r="A115" s="108" t="str">
        <f t="shared" si="1"/>
        <v>AL_1998_NATIONAL TOTAL_Pb</v>
      </c>
      <c r="B115" s="113" t="s">
        <v>121</v>
      </c>
      <c r="C115" s="113">
        <v>1998</v>
      </c>
      <c r="D115" s="113" t="s">
        <v>122</v>
      </c>
      <c r="E115" s="113" t="s">
        <v>125</v>
      </c>
      <c r="F115" s="113" t="s">
        <v>200</v>
      </c>
      <c r="G115" s="113">
        <v>4.7357733285244698E-4</v>
      </c>
    </row>
    <row r="116" spans="1:7" customFormat="1" x14ac:dyDescent="0.25">
      <c r="A116" s="108" t="str">
        <f t="shared" si="1"/>
        <v>AL_1998_NATIONAL TOTAL_Cd</v>
      </c>
      <c r="B116" s="113" t="s">
        <v>121</v>
      </c>
      <c r="C116" s="113">
        <v>1998</v>
      </c>
      <c r="D116" s="113" t="s">
        <v>122</v>
      </c>
      <c r="E116" s="113" t="s">
        <v>126</v>
      </c>
      <c r="F116" s="113" t="s">
        <v>200</v>
      </c>
      <c r="G116" s="113">
        <v>6.0821782426860498E-3</v>
      </c>
    </row>
    <row r="117" spans="1:7" customFormat="1" x14ac:dyDescent="0.25">
      <c r="A117" s="108" t="str">
        <f t="shared" si="1"/>
        <v>AL_1998_NATIONAL TOTAL_Hg</v>
      </c>
      <c r="B117" s="113" t="s">
        <v>121</v>
      </c>
      <c r="C117" s="113">
        <v>1998</v>
      </c>
      <c r="D117" s="113" t="s">
        <v>122</v>
      </c>
      <c r="E117" s="113" t="s">
        <v>127</v>
      </c>
      <c r="F117" s="113" t="s">
        <v>200</v>
      </c>
      <c r="G117" s="113">
        <v>2.748695603777E-3</v>
      </c>
    </row>
    <row r="118" spans="1:7" customFormat="1" x14ac:dyDescent="0.25">
      <c r="A118" s="108" t="str">
        <f t="shared" si="1"/>
        <v>AL_1998_NATIONAL TOTAL_DIOX</v>
      </c>
      <c r="B118" s="113" t="s">
        <v>121</v>
      </c>
      <c r="C118" s="113">
        <v>1998</v>
      </c>
      <c r="D118" s="113" t="s">
        <v>122</v>
      </c>
      <c r="E118" s="113" t="s">
        <v>128</v>
      </c>
      <c r="F118" s="113" t="s">
        <v>200</v>
      </c>
      <c r="G118" s="150">
        <v>9.9953025149605006E-11</v>
      </c>
    </row>
    <row r="119" spans="1:7" customFormat="1" x14ac:dyDescent="0.25">
      <c r="A119" s="108" t="str">
        <f t="shared" si="1"/>
        <v>AL_1998_NATIONAL TOTAL_PAH</v>
      </c>
      <c r="B119" s="113" t="s">
        <v>121</v>
      </c>
      <c r="C119" s="113">
        <v>1998</v>
      </c>
      <c r="D119" s="113" t="s">
        <v>122</v>
      </c>
      <c r="E119" s="113" t="s">
        <v>129</v>
      </c>
      <c r="F119" s="113" t="s">
        <v>200</v>
      </c>
      <c r="G119" s="113">
        <v>1.5173592944513301E-3</v>
      </c>
    </row>
    <row r="120" spans="1:7" customFormat="1" x14ac:dyDescent="0.25">
      <c r="A120" s="108" t="str">
        <f t="shared" si="1"/>
        <v>AL_1998_NATIONAL TOTAL_HCB</v>
      </c>
      <c r="B120" s="113" t="s">
        <v>121</v>
      </c>
      <c r="C120" s="113">
        <v>1998</v>
      </c>
      <c r="D120" s="113" t="s">
        <v>122</v>
      </c>
      <c r="E120" s="113" t="s">
        <v>130</v>
      </c>
      <c r="F120" s="113" t="s">
        <v>200</v>
      </c>
      <c r="G120" s="150">
        <v>8.3574906761691005E-6</v>
      </c>
    </row>
    <row r="121" spans="1:7" customFormat="1" x14ac:dyDescent="0.25">
      <c r="A121" s="108" t="str">
        <f t="shared" si="1"/>
        <v>AL_1998_NATIONAL TOTAL_PCB</v>
      </c>
      <c r="B121" s="113" t="s">
        <v>121</v>
      </c>
      <c r="C121" s="113">
        <v>1998</v>
      </c>
      <c r="D121" s="113" t="s">
        <v>122</v>
      </c>
      <c r="E121" s="113" t="s">
        <v>259</v>
      </c>
      <c r="F121" s="113" t="s">
        <v>200</v>
      </c>
      <c r="G121" s="150">
        <v>1.6607450311159999E-6</v>
      </c>
    </row>
    <row r="122" spans="1:7" customFormat="1" x14ac:dyDescent="0.25">
      <c r="A122" s="108" t="str">
        <f t="shared" si="1"/>
        <v>AL_1998_3D_NOx</v>
      </c>
      <c r="B122" s="113" t="s">
        <v>121</v>
      </c>
      <c r="C122" s="113">
        <v>1998</v>
      </c>
      <c r="D122" s="113" t="s">
        <v>206</v>
      </c>
      <c r="E122" s="113" t="s">
        <v>199</v>
      </c>
      <c r="F122" s="113" t="s">
        <v>200</v>
      </c>
      <c r="G122" s="113">
        <v>0.33600000000000002</v>
      </c>
    </row>
    <row r="123" spans="1:7" customFormat="1" x14ac:dyDescent="0.25">
      <c r="A123" s="108" t="str">
        <f t="shared" si="1"/>
        <v>AL_1999_NATIONAL TOTAL_NOx</v>
      </c>
      <c r="B123" s="113" t="s">
        <v>121</v>
      </c>
      <c r="C123" s="113">
        <v>1999</v>
      </c>
      <c r="D123" s="113" t="s">
        <v>122</v>
      </c>
      <c r="E123" s="113" t="s">
        <v>199</v>
      </c>
      <c r="F123" s="113" t="s">
        <v>200</v>
      </c>
      <c r="G123" s="113">
        <v>12.187083965460699</v>
      </c>
    </row>
    <row r="124" spans="1:7" customFormat="1" x14ac:dyDescent="0.25">
      <c r="A124" s="108" t="str">
        <f t="shared" si="1"/>
        <v>AL_1999_NATIONAL TOTAL_NMVOC</v>
      </c>
      <c r="B124" s="113" t="s">
        <v>121</v>
      </c>
      <c r="C124" s="113">
        <v>1999</v>
      </c>
      <c r="D124" s="113" t="s">
        <v>122</v>
      </c>
      <c r="E124" s="113" t="s">
        <v>123</v>
      </c>
      <c r="F124" s="113" t="s">
        <v>200</v>
      </c>
      <c r="G124" s="113">
        <v>16.2908840665289</v>
      </c>
    </row>
    <row r="125" spans="1:7" customFormat="1" x14ac:dyDescent="0.25">
      <c r="A125" s="108" t="str">
        <f t="shared" si="1"/>
        <v>AL_1999_NATIONAL TOTAL_SOx</v>
      </c>
      <c r="B125" s="113" t="s">
        <v>121</v>
      </c>
      <c r="C125" s="113">
        <v>1999</v>
      </c>
      <c r="D125" s="113" t="s">
        <v>122</v>
      </c>
      <c r="E125" s="113" t="s">
        <v>201</v>
      </c>
      <c r="F125" s="113" t="s">
        <v>200</v>
      </c>
      <c r="G125" s="113">
        <v>2.2893205005755699</v>
      </c>
    </row>
    <row r="126" spans="1:7" customFormat="1" x14ac:dyDescent="0.25">
      <c r="A126" s="108" t="str">
        <f t="shared" si="1"/>
        <v>AL_1999_NATIONAL TOTAL_NH3</v>
      </c>
      <c r="B126" s="113" t="s">
        <v>121</v>
      </c>
      <c r="C126" s="113">
        <v>1999</v>
      </c>
      <c r="D126" s="113" t="s">
        <v>122</v>
      </c>
      <c r="E126" s="113" t="s">
        <v>124</v>
      </c>
      <c r="F126" s="113" t="s">
        <v>200</v>
      </c>
      <c r="G126" s="113">
        <v>26.458920232678</v>
      </c>
    </row>
    <row r="127" spans="1:7" customFormat="1" x14ac:dyDescent="0.25">
      <c r="A127" s="108" t="str">
        <f t="shared" si="1"/>
        <v>AL_1999_NATIONAL TOTAL_PM2.5</v>
      </c>
      <c r="B127" s="113" t="s">
        <v>121</v>
      </c>
      <c r="C127" s="113">
        <v>1999</v>
      </c>
      <c r="D127" s="113" t="s">
        <v>122</v>
      </c>
      <c r="E127" s="113" t="s">
        <v>203</v>
      </c>
      <c r="F127" s="113" t="s">
        <v>200</v>
      </c>
      <c r="G127" s="113">
        <v>3.4977826242100898</v>
      </c>
    </row>
    <row r="128" spans="1:7" customFormat="1" x14ac:dyDescent="0.25">
      <c r="A128" s="108" t="str">
        <f t="shared" si="1"/>
        <v>AL_1999_NATIONAL TOTAL_Pb</v>
      </c>
      <c r="B128" s="113" t="s">
        <v>121</v>
      </c>
      <c r="C128" s="113">
        <v>1999</v>
      </c>
      <c r="D128" s="113" t="s">
        <v>122</v>
      </c>
      <c r="E128" s="113" t="s">
        <v>125</v>
      </c>
      <c r="F128" s="113" t="s">
        <v>200</v>
      </c>
      <c r="G128" s="113">
        <v>4.1202527769499E-4</v>
      </c>
    </row>
    <row r="129" spans="1:7" customFormat="1" x14ac:dyDescent="0.25">
      <c r="A129" s="108" t="str">
        <f t="shared" si="1"/>
        <v>AL_1999_NATIONAL TOTAL_Cd</v>
      </c>
      <c r="B129" s="113" t="s">
        <v>121</v>
      </c>
      <c r="C129" s="113">
        <v>1999</v>
      </c>
      <c r="D129" s="113" t="s">
        <v>122</v>
      </c>
      <c r="E129" s="113" t="s">
        <v>126</v>
      </c>
      <c r="F129" s="113" t="s">
        <v>200</v>
      </c>
      <c r="G129" s="113">
        <v>4.31137770971988E-3</v>
      </c>
    </row>
    <row r="130" spans="1:7" customFormat="1" x14ac:dyDescent="0.25">
      <c r="A130" s="108" t="str">
        <f t="shared" ref="A130:A193" si="2">CONCATENATE(B130,"_",C130,"_",D130,"_",E130)</f>
        <v>AL_1999_NATIONAL TOTAL_Hg</v>
      </c>
      <c r="B130" s="113" t="s">
        <v>121</v>
      </c>
      <c r="C130" s="113">
        <v>1999</v>
      </c>
      <c r="D130" s="113" t="s">
        <v>122</v>
      </c>
      <c r="E130" s="113" t="s">
        <v>127</v>
      </c>
      <c r="F130" s="113" t="s">
        <v>200</v>
      </c>
      <c r="G130" s="113">
        <v>2.7488978114347802E-3</v>
      </c>
    </row>
    <row r="131" spans="1:7" customFormat="1" x14ac:dyDescent="0.25">
      <c r="A131" s="108" t="str">
        <f t="shared" si="2"/>
        <v>AL_1999_NATIONAL TOTAL_DIOX</v>
      </c>
      <c r="B131" s="113" t="s">
        <v>121</v>
      </c>
      <c r="C131" s="113">
        <v>1999</v>
      </c>
      <c r="D131" s="113" t="s">
        <v>122</v>
      </c>
      <c r="E131" s="113" t="s">
        <v>128</v>
      </c>
      <c r="F131" s="113" t="s">
        <v>200</v>
      </c>
      <c r="G131" s="150">
        <v>6.9786230389778704E-11</v>
      </c>
    </row>
    <row r="132" spans="1:7" customFormat="1" x14ac:dyDescent="0.25">
      <c r="A132" s="108" t="str">
        <f t="shared" si="2"/>
        <v>AL_1999_NATIONAL TOTAL_PAH</v>
      </c>
      <c r="B132" s="113" t="s">
        <v>121</v>
      </c>
      <c r="C132" s="113">
        <v>1999</v>
      </c>
      <c r="D132" s="113" t="s">
        <v>122</v>
      </c>
      <c r="E132" s="113" t="s">
        <v>129</v>
      </c>
      <c r="F132" s="113" t="s">
        <v>200</v>
      </c>
      <c r="G132" s="113">
        <v>1.38758426748086E-3</v>
      </c>
    </row>
    <row r="133" spans="1:7" customFormat="1" x14ac:dyDescent="0.25">
      <c r="A133" s="108" t="str">
        <f t="shared" si="2"/>
        <v>AL_1999_NATIONAL TOTAL_HCB</v>
      </c>
      <c r="B133" s="113" t="s">
        <v>121</v>
      </c>
      <c r="C133" s="113">
        <v>1999</v>
      </c>
      <c r="D133" s="113" t="s">
        <v>122</v>
      </c>
      <c r="E133" s="113" t="s">
        <v>130</v>
      </c>
      <c r="F133" s="113" t="s">
        <v>200</v>
      </c>
      <c r="G133" s="150">
        <v>8.3549690419817996E-6</v>
      </c>
    </row>
    <row r="134" spans="1:7" customFormat="1" x14ac:dyDescent="0.25">
      <c r="A134" s="108" t="str">
        <f t="shared" si="2"/>
        <v>AL_1999_NATIONAL TOTAL_PCB</v>
      </c>
      <c r="B134" s="113" t="s">
        <v>121</v>
      </c>
      <c r="C134" s="113">
        <v>1999</v>
      </c>
      <c r="D134" s="113" t="s">
        <v>122</v>
      </c>
      <c r="E134" s="113" t="s">
        <v>259</v>
      </c>
      <c r="F134" s="113" t="s">
        <v>200</v>
      </c>
      <c r="G134" s="150">
        <v>1.6606732753475101E-6</v>
      </c>
    </row>
    <row r="135" spans="1:7" customFormat="1" x14ac:dyDescent="0.25">
      <c r="A135" s="108" t="str">
        <f t="shared" si="2"/>
        <v>AL_1999_3D_NOx</v>
      </c>
      <c r="B135" s="113" t="s">
        <v>121</v>
      </c>
      <c r="C135" s="113">
        <v>1999</v>
      </c>
      <c r="D135" s="113" t="s">
        <v>206</v>
      </c>
      <c r="E135" s="113" t="s">
        <v>199</v>
      </c>
      <c r="F135" s="113" t="s">
        <v>200</v>
      </c>
      <c r="G135" s="113">
        <v>0.108266666666667</v>
      </c>
    </row>
    <row r="136" spans="1:7" customFormat="1" x14ac:dyDescent="0.25">
      <c r="A136" s="108" t="str">
        <f t="shared" si="2"/>
        <v>AL_2000_NATIONAL TOTAL_NOx</v>
      </c>
      <c r="B136" s="113" t="s">
        <v>121</v>
      </c>
      <c r="C136" s="113">
        <v>2000</v>
      </c>
      <c r="D136" s="113" t="s">
        <v>122</v>
      </c>
      <c r="E136" s="113" t="s">
        <v>199</v>
      </c>
      <c r="F136" s="113" t="s">
        <v>200</v>
      </c>
      <c r="G136" s="113">
        <v>12.226142120829699</v>
      </c>
    </row>
    <row r="137" spans="1:7" customFormat="1" x14ac:dyDescent="0.25">
      <c r="A137" s="108" t="str">
        <f t="shared" si="2"/>
        <v>AL_2000_NATIONAL TOTAL_NMVOC</v>
      </c>
      <c r="B137" s="113" t="s">
        <v>121</v>
      </c>
      <c r="C137" s="113">
        <v>2000</v>
      </c>
      <c r="D137" s="113" t="s">
        <v>122</v>
      </c>
      <c r="E137" s="113" t="s">
        <v>123</v>
      </c>
      <c r="F137" s="113" t="s">
        <v>200</v>
      </c>
      <c r="G137" s="113">
        <v>15.969513303596001</v>
      </c>
    </row>
    <row r="138" spans="1:7" customFormat="1" x14ac:dyDescent="0.25">
      <c r="A138" s="108" t="str">
        <f t="shared" si="2"/>
        <v>AL_2000_NATIONAL TOTAL_SOx</v>
      </c>
      <c r="B138" s="113" t="s">
        <v>121</v>
      </c>
      <c r="C138" s="113">
        <v>2000</v>
      </c>
      <c r="D138" s="113" t="s">
        <v>122</v>
      </c>
      <c r="E138" s="113" t="s">
        <v>201</v>
      </c>
      <c r="F138" s="113" t="s">
        <v>200</v>
      </c>
      <c r="G138" s="113">
        <v>2.5331744467382</v>
      </c>
    </row>
    <row r="139" spans="1:7" customFormat="1" x14ac:dyDescent="0.25">
      <c r="A139" s="108" t="str">
        <f t="shared" si="2"/>
        <v>AL_2000_NATIONAL TOTAL_NH3</v>
      </c>
      <c r="B139" s="113" t="s">
        <v>121</v>
      </c>
      <c r="C139" s="113">
        <v>2000</v>
      </c>
      <c r="D139" s="113" t="s">
        <v>122</v>
      </c>
      <c r="E139" s="113" t="s">
        <v>124</v>
      </c>
      <c r="F139" s="113" t="s">
        <v>200</v>
      </c>
      <c r="G139" s="113">
        <v>27.519598408640199</v>
      </c>
    </row>
    <row r="140" spans="1:7" customFormat="1" x14ac:dyDescent="0.25">
      <c r="A140" s="108" t="str">
        <f t="shared" si="2"/>
        <v>AL_2000_NATIONAL TOTAL_PM2.5</v>
      </c>
      <c r="B140" s="113" t="s">
        <v>121</v>
      </c>
      <c r="C140" s="113">
        <v>2000</v>
      </c>
      <c r="D140" s="113" t="s">
        <v>122</v>
      </c>
      <c r="E140" s="113" t="s">
        <v>203</v>
      </c>
      <c r="F140" s="113" t="s">
        <v>200</v>
      </c>
      <c r="G140" s="113">
        <v>3.47806850631236</v>
      </c>
    </row>
    <row r="141" spans="1:7" customFormat="1" x14ac:dyDescent="0.25">
      <c r="A141" s="108" t="str">
        <f t="shared" si="2"/>
        <v>AL_2000_NATIONAL TOTAL_Pb</v>
      </c>
      <c r="B141" s="113" t="s">
        <v>121</v>
      </c>
      <c r="C141" s="113">
        <v>2000</v>
      </c>
      <c r="D141" s="113" t="s">
        <v>122</v>
      </c>
      <c r="E141" s="113" t="s">
        <v>125</v>
      </c>
      <c r="F141" s="113" t="s">
        <v>200</v>
      </c>
      <c r="G141" s="113">
        <v>3.7787556811176597E-4</v>
      </c>
    </row>
    <row r="142" spans="1:7" customFormat="1" x14ac:dyDescent="0.25">
      <c r="A142" s="108" t="str">
        <f t="shared" si="2"/>
        <v>AL_2000_NATIONAL TOTAL_Cd</v>
      </c>
      <c r="B142" s="113" t="s">
        <v>121</v>
      </c>
      <c r="C142" s="113">
        <v>2000</v>
      </c>
      <c r="D142" s="113" t="s">
        <v>122</v>
      </c>
      <c r="E142" s="113" t="s">
        <v>126</v>
      </c>
      <c r="F142" s="113" t="s">
        <v>200</v>
      </c>
      <c r="G142" s="113">
        <v>5.9086690413041199E-3</v>
      </c>
    </row>
    <row r="143" spans="1:7" customFormat="1" x14ac:dyDescent="0.25">
      <c r="A143" s="108" t="str">
        <f t="shared" si="2"/>
        <v>AL_2000_NATIONAL TOTAL_Hg</v>
      </c>
      <c r="B143" s="113" t="s">
        <v>121</v>
      </c>
      <c r="C143" s="113">
        <v>2000</v>
      </c>
      <c r="D143" s="113" t="s">
        <v>122</v>
      </c>
      <c r="E143" s="113" t="s">
        <v>127</v>
      </c>
      <c r="F143" s="113" t="s">
        <v>200</v>
      </c>
      <c r="G143" s="113">
        <v>2.74893427129178E-3</v>
      </c>
    </row>
    <row r="144" spans="1:7" customFormat="1" x14ac:dyDescent="0.25">
      <c r="A144" s="108" t="str">
        <f t="shared" si="2"/>
        <v>AL_2000_NATIONAL TOTAL_DIOX</v>
      </c>
      <c r="B144" s="113" t="s">
        <v>121</v>
      </c>
      <c r="C144" s="113">
        <v>2000</v>
      </c>
      <c r="D144" s="113" t="s">
        <v>122</v>
      </c>
      <c r="E144" s="113" t="s">
        <v>128</v>
      </c>
      <c r="F144" s="113" t="s">
        <v>200</v>
      </c>
      <c r="G144" s="150">
        <v>3.7675794880200002E-11</v>
      </c>
    </row>
    <row r="145" spans="1:7" customFormat="1" x14ac:dyDescent="0.25">
      <c r="A145" s="108" t="str">
        <f t="shared" si="2"/>
        <v>AL_2000_NATIONAL TOTAL_PAH</v>
      </c>
      <c r="B145" s="113" t="s">
        <v>121</v>
      </c>
      <c r="C145" s="113">
        <v>2000</v>
      </c>
      <c r="D145" s="113" t="s">
        <v>122</v>
      </c>
      <c r="E145" s="113" t="s">
        <v>129</v>
      </c>
      <c r="F145" s="113" t="s">
        <v>200</v>
      </c>
      <c r="G145" s="113">
        <v>1.3045010341255199E-3</v>
      </c>
    </row>
    <row r="146" spans="1:7" customFormat="1" x14ac:dyDescent="0.25">
      <c r="A146" s="108" t="str">
        <f t="shared" si="2"/>
        <v>AL_2000_NATIONAL TOTAL_HCB</v>
      </c>
      <c r="B146" s="113" t="s">
        <v>121</v>
      </c>
      <c r="C146" s="113">
        <v>2000</v>
      </c>
      <c r="D146" s="113" t="s">
        <v>122</v>
      </c>
      <c r="E146" s="113" t="s">
        <v>130</v>
      </c>
      <c r="F146" s="113" t="s">
        <v>200</v>
      </c>
      <c r="G146" s="150">
        <v>8.3535602824462801E-6</v>
      </c>
    </row>
    <row r="147" spans="1:7" customFormat="1" x14ac:dyDescent="0.25">
      <c r="A147" s="108" t="str">
        <f t="shared" si="2"/>
        <v>AL_2000_NATIONAL TOTAL_PCB</v>
      </c>
      <c r="B147" s="113" t="s">
        <v>121</v>
      </c>
      <c r="C147" s="113">
        <v>2000</v>
      </c>
      <c r="D147" s="113" t="s">
        <v>122</v>
      </c>
      <c r="E147" s="113" t="s">
        <v>259</v>
      </c>
      <c r="F147" s="113" t="s">
        <v>200</v>
      </c>
      <c r="G147" s="150">
        <v>1.6606358404560199E-6</v>
      </c>
    </row>
    <row r="148" spans="1:7" customFormat="1" x14ac:dyDescent="0.25">
      <c r="A148" s="108" t="str">
        <f t="shared" si="2"/>
        <v>AL_2000_3D_NOx</v>
      </c>
      <c r="B148" s="113" t="s">
        <v>121</v>
      </c>
      <c r="C148" s="113">
        <v>2000</v>
      </c>
      <c r="D148" s="113" t="s">
        <v>206</v>
      </c>
      <c r="E148" s="113" t="s">
        <v>199</v>
      </c>
      <c r="F148" s="113" t="s">
        <v>200</v>
      </c>
      <c r="G148" s="113">
        <v>0.22586666666666699</v>
      </c>
    </row>
    <row r="149" spans="1:7" customFormat="1" x14ac:dyDescent="0.25">
      <c r="A149" s="108" t="str">
        <f t="shared" si="2"/>
        <v>AL_2001_NATIONAL TOTAL_NOx</v>
      </c>
      <c r="B149" s="113" t="s">
        <v>121</v>
      </c>
      <c r="C149" s="113">
        <v>2001</v>
      </c>
      <c r="D149" s="113" t="s">
        <v>122</v>
      </c>
      <c r="E149" s="113" t="s">
        <v>199</v>
      </c>
      <c r="F149" s="113" t="s">
        <v>200</v>
      </c>
      <c r="G149" s="113">
        <v>12.608093734060001</v>
      </c>
    </row>
    <row r="150" spans="1:7" customFormat="1" x14ac:dyDescent="0.25">
      <c r="A150" s="108" t="str">
        <f t="shared" si="2"/>
        <v>AL_2001_NATIONAL TOTAL_NMVOC</v>
      </c>
      <c r="B150" s="113" t="s">
        <v>121</v>
      </c>
      <c r="C150" s="113">
        <v>2001</v>
      </c>
      <c r="D150" s="113" t="s">
        <v>122</v>
      </c>
      <c r="E150" s="113" t="s">
        <v>123</v>
      </c>
      <c r="F150" s="113" t="s">
        <v>200</v>
      </c>
      <c r="G150" s="113">
        <v>15.849864395003101</v>
      </c>
    </row>
    <row r="151" spans="1:7" customFormat="1" x14ac:dyDescent="0.25">
      <c r="A151" s="108" t="str">
        <f t="shared" si="2"/>
        <v>AL_2001_NATIONAL TOTAL_SOx</v>
      </c>
      <c r="B151" s="113" t="s">
        <v>121</v>
      </c>
      <c r="C151" s="113">
        <v>2001</v>
      </c>
      <c r="D151" s="113" t="s">
        <v>122</v>
      </c>
      <c r="E151" s="113" t="s">
        <v>201</v>
      </c>
      <c r="F151" s="113" t="s">
        <v>200</v>
      </c>
      <c r="G151" s="113">
        <v>2.4582036521767101</v>
      </c>
    </row>
    <row r="152" spans="1:7" customFormat="1" x14ac:dyDescent="0.25">
      <c r="A152" s="108" t="str">
        <f t="shared" si="2"/>
        <v>AL_2001_NATIONAL TOTAL_NH3</v>
      </c>
      <c r="B152" s="113" t="s">
        <v>121</v>
      </c>
      <c r="C152" s="113">
        <v>2001</v>
      </c>
      <c r="D152" s="113" t="s">
        <v>122</v>
      </c>
      <c r="E152" s="113" t="s">
        <v>124</v>
      </c>
      <c r="F152" s="113" t="s">
        <v>200</v>
      </c>
      <c r="G152" s="113">
        <v>26.985304147969199</v>
      </c>
    </row>
    <row r="153" spans="1:7" customFormat="1" x14ac:dyDescent="0.25">
      <c r="A153" s="108" t="str">
        <f t="shared" si="2"/>
        <v>AL_2001_NATIONAL TOTAL_PM2.5</v>
      </c>
      <c r="B153" s="113" t="s">
        <v>121</v>
      </c>
      <c r="C153" s="113">
        <v>2001</v>
      </c>
      <c r="D153" s="113" t="s">
        <v>122</v>
      </c>
      <c r="E153" s="113" t="s">
        <v>203</v>
      </c>
      <c r="F153" s="113" t="s">
        <v>200</v>
      </c>
      <c r="G153" s="113">
        <v>3.4414670424140201</v>
      </c>
    </row>
    <row r="154" spans="1:7" customFormat="1" x14ac:dyDescent="0.25">
      <c r="A154" s="108" t="str">
        <f t="shared" si="2"/>
        <v>AL_2001_NATIONAL TOTAL_Pb</v>
      </c>
      <c r="B154" s="113" t="s">
        <v>121</v>
      </c>
      <c r="C154" s="113">
        <v>2001</v>
      </c>
      <c r="D154" s="113" t="s">
        <v>122</v>
      </c>
      <c r="E154" s="113" t="s">
        <v>125</v>
      </c>
      <c r="F154" s="113" t="s">
        <v>200</v>
      </c>
      <c r="G154" s="113">
        <v>5.6841156288101296E-4</v>
      </c>
    </row>
    <row r="155" spans="1:7" customFormat="1" x14ac:dyDescent="0.25">
      <c r="A155" s="108" t="str">
        <f t="shared" si="2"/>
        <v>AL_2001_NATIONAL TOTAL_Cd</v>
      </c>
      <c r="B155" s="113" t="s">
        <v>121</v>
      </c>
      <c r="C155" s="113">
        <v>2001</v>
      </c>
      <c r="D155" s="113" t="s">
        <v>122</v>
      </c>
      <c r="E155" s="113" t="s">
        <v>126</v>
      </c>
      <c r="F155" s="113" t="s">
        <v>200</v>
      </c>
      <c r="G155" s="113">
        <v>5.4794310171429102E-3</v>
      </c>
    </row>
    <row r="156" spans="1:7" customFormat="1" x14ac:dyDescent="0.25">
      <c r="A156" s="108" t="str">
        <f t="shared" si="2"/>
        <v>AL_2001_NATIONAL TOTAL_Hg</v>
      </c>
      <c r="B156" s="113" t="s">
        <v>121</v>
      </c>
      <c r="C156" s="113">
        <v>2001</v>
      </c>
      <c r="D156" s="113" t="s">
        <v>122</v>
      </c>
      <c r="E156" s="113" t="s">
        <v>127</v>
      </c>
      <c r="F156" s="113" t="s">
        <v>200</v>
      </c>
      <c r="G156" s="113">
        <v>2.7524865497757299E-3</v>
      </c>
    </row>
    <row r="157" spans="1:7" customFormat="1" x14ac:dyDescent="0.25">
      <c r="A157" s="108" t="str">
        <f t="shared" si="2"/>
        <v>AL_2001_NATIONAL TOTAL_DIOX</v>
      </c>
      <c r="B157" s="113" t="s">
        <v>121</v>
      </c>
      <c r="C157" s="113">
        <v>2001</v>
      </c>
      <c r="D157" s="113" t="s">
        <v>122</v>
      </c>
      <c r="E157" s="113" t="s">
        <v>128</v>
      </c>
      <c r="F157" s="113" t="s">
        <v>200</v>
      </c>
      <c r="G157" s="150">
        <v>2.6303502139188301E-10</v>
      </c>
    </row>
    <row r="158" spans="1:7" customFormat="1" x14ac:dyDescent="0.25">
      <c r="A158" s="108" t="str">
        <f t="shared" si="2"/>
        <v>AL_2001_NATIONAL TOTAL_PAH</v>
      </c>
      <c r="B158" s="113" t="s">
        <v>121</v>
      </c>
      <c r="C158" s="113">
        <v>2001</v>
      </c>
      <c r="D158" s="113" t="s">
        <v>122</v>
      </c>
      <c r="E158" s="113" t="s">
        <v>129</v>
      </c>
      <c r="F158" s="113" t="s">
        <v>200</v>
      </c>
      <c r="G158" s="113">
        <v>1.2912925698914E-3</v>
      </c>
    </row>
    <row r="159" spans="1:7" customFormat="1" x14ac:dyDescent="0.25">
      <c r="A159" s="108" t="str">
        <f t="shared" si="2"/>
        <v>AL_2001_NATIONAL TOTAL_HCB</v>
      </c>
      <c r="B159" s="113" t="s">
        <v>121</v>
      </c>
      <c r="C159" s="113">
        <v>2001</v>
      </c>
      <c r="D159" s="113" t="s">
        <v>122</v>
      </c>
      <c r="E159" s="113" t="s">
        <v>130</v>
      </c>
      <c r="F159" s="113" t="s">
        <v>200</v>
      </c>
      <c r="G159" s="150">
        <v>8.3531653205060602E-6</v>
      </c>
    </row>
    <row r="160" spans="1:7" customFormat="1" x14ac:dyDescent="0.25">
      <c r="A160" s="108" t="str">
        <f t="shared" si="2"/>
        <v>AL_2001_NATIONAL TOTAL_PCB</v>
      </c>
      <c r="B160" s="113" t="s">
        <v>121</v>
      </c>
      <c r="C160" s="113">
        <v>2001</v>
      </c>
      <c r="D160" s="113" t="s">
        <v>122</v>
      </c>
      <c r="E160" s="113" t="s">
        <v>259</v>
      </c>
      <c r="F160" s="113" t="s">
        <v>200</v>
      </c>
      <c r="G160" s="150">
        <v>1.66081862294589E-6</v>
      </c>
    </row>
    <row r="161" spans="1:7" customFormat="1" x14ac:dyDescent="0.25">
      <c r="A161" s="108" t="str">
        <f t="shared" si="2"/>
        <v>AL_2001_3D_NOx</v>
      </c>
      <c r="B161" s="113" t="s">
        <v>121</v>
      </c>
      <c r="C161" s="113">
        <v>2001</v>
      </c>
      <c r="D161" s="113" t="s">
        <v>206</v>
      </c>
      <c r="E161" s="113" t="s">
        <v>199</v>
      </c>
      <c r="F161" s="113" t="s">
        <v>200</v>
      </c>
      <c r="G161" s="113">
        <v>0.19973333333333301</v>
      </c>
    </row>
    <row r="162" spans="1:7" customFormat="1" x14ac:dyDescent="0.25">
      <c r="A162" s="108" t="str">
        <f t="shared" si="2"/>
        <v>AL_2002_NATIONAL TOTAL_NOx</v>
      </c>
      <c r="B162" s="113" t="s">
        <v>121</v>
      </c>
      <c r="C162" s="113">
        <v>2002</v>
      </c>
      <c r="D162" s="113" t="s">
        <v>122</v>
      </c>
      <c r="E162" s="113" t="s">
        <v>199</v>
      </c>
      <c r="F162" s="113" t="s">
        <v>200</v>
      </c>
      <c r="G162" s="113">
        <v>15.222238375848301</v>
      </c>
    </row>
    <row r="163" spans="1:7" customFormat="1" x14ac:dyDescent="0.25">
      <c r="A163" s="108" t="str">
        <f t="shared" si="2"/>
        <v>AL_2002_NATIONAL TOTAL_NMVOC</v>
      </c>
      <c r="B163" s="113" t="s">
        <v>121</v>
      </c>
      <c r="C163" s="113">
        <v>2002</v>
      </c>
      <c r="D163" s="113" t="s">
        <v>122</v>
      </c>
      <c r="E163" s="113" t="s">
        <v>123</v>
      </c>
      <c r="F163" s="113" t="s">
        <v>200</v>
      </c>
      <c r="G163" s="113">
        <v>16.068853861668298</v>
      </c>
    </row>
    <row r="164" spans="1:7" customFormat="1" x14ac:dyDescent="0.25">
      <c r="A164" s="108" t="str">
        <f t="shared" si="2"/>
        <v>AL_2002_NATIONAL TOTAL_SOx</v>
      </c>
      <c r="B164" s="113" t="s">
        <v>121</v>
      </c>
      <c r="C164" s="113">
        <v>2002</v>
      </c>
      <c r="D164" s="113" t="s">
        <v>122</v>
      </c>
      <c r="E164" s="113" t="s">
        <v>201</v>
      </c>
      <c r="F164" s="113" t="s">
        <v>200</v>
      </c>
      <c r="G164" s="113">
        <v>3.1033746125033299</v>
      </c>
    </row>
    <row r="165" spans="1:7" customFormat="1" x14ac:dyDescent="0.25">
      <c r="A165" s="108" t="str">
        <f t="shared" si="2"/>
        <v>AL_2002_NATIONAL TOTAL_NH3</v>
      </c>
      <c r="B165" s="113" t="s">
        <v>121</v>
      </c>
      <c r="C165" s="113">
        <v>2002</v>
      </c>
      <c r="D165" s="113" t="s">
        <v>122</v>
      </c>
      <c r="E165" s="113" t="s">
        <v>124</v>
      </c>
      <c r="F165" s="113" t="s">
        <v>200</v>
      </c>
      <c r="G165" s="113">
        <v>28.630454911422699</v>
      </c>
    </row>
    <row r="166" spans="1:7" customFormat="1" x14ac:dyDescent="0.25">
      <c r="A166" s="108" t="str">
        <f t="shared" si="2"/>
        <v>AL_2002_NATIONAL TOTAL_PM2.5</v>
      </c>
      <c r="B166" s="113" t="s">
        <v>121</v>
      </c>
      <c r="C166" s="113">
        <v>2002</v>
      </c>
      <c r="D166" s="113" t="s">
        <v>122</v>
      </c>
      <c r="E166" s="113" t="s">
        <v>203</v>
      </c>
      <c r="F166" s="113" t="s">
        <v>200</v>
      </c>
      <c r="G166" s="113">
        <v>3.6415271662676001</v>
      </c>
    </row>
    <row r="167" spans="1:7" customFormat="1" x14ac:dyDescent="0.25">
      <c r="A167" s="108" t="str">
        <f t="shared" si="2"/>
        <v>AL_2002_NATIONAL TOTAL_Pb</v>
      </c>
      <c r="B167" s="113" t="s">
        <v>121</v>
      </c>
      <c r="C167" s="113">
        <v>2002</v>
      </c>
      <c r="D167" s="113" t="s">
        <v>122</v>
      </c>
      <c r="E167" s="113" t="s">
        <v>125</v>
      </c>
      <c r="F167" s="113" t="s">
        <v>200</v>
      </c>
      <c r="G167" s="113">
        <v>7.7244434784901202E-4</v>
      </c>
    </row>
    <row r="168" spans="1:7" customFormat="1" x14ac:dyDescent="0.25">
      <c r="A168" s="108" t="str">
        <f t="shared" si="2"/>
        <v>AL_2002_NATIONAL TOTAL_Cd</v>
      </c>
      <c r="B168" s="113" t="s">
        <v>121</v>
      </c>
      <c r="C168" s="113">
        <v>2002</v>
      </c>
      <c r="D168" s="113" t="s">
        <v>122</v>
      </c>
      <c r="E168" s="113" t="s">
        <v>126</v>
      </c>
      <c r="F168" s="113" t="s">
        <v>200</v>
      </c>
      <c r="G168" s="113">
        <v>6.2697261393755603E-3</v>
      </c>
    </row>
    <row r="169" spans="1:7" customFormat="1" x14ac:dyDescent="0.25">
      <c r="A169" s="108" t="str">
        <f t="shared" si="2"/>
        <v>AL_2002_NATIONAL TOTAL_Hg</v>
      </c>
      <c r="B169" s="113" t="s">
        <v>121</v>
      </c>
      <c r="C169" s="113">
        <v>2002</v>
      </c>
      <c r="D169" s="113" t="s">
        <v>122</v>
      </c>
      <c r="E169" s="113" t="s">
        <v>127</v>
      </c>
      <c r="F169" s="113" t="s">
        <v>200</v>
      </c>
      <c r="G169" s="113">
        <v>2.7554325783137302E-3</v>
      </c>
    </row>
    <row r="170" spans="1:7" customFormat="1" x14ac:dyDescent="0.25">
      <c r="A170" s="108" t="str">
        <f t="shared" si="2"/>
        <v>AL_2002_NATIONAL TOTAL_DIOX</v>
      </c>
      <c r="B170" s="113" t="s">
        <v>121</v>
      </c>
      <c r="C170" s="113">
        <v>2002</v>
      </c>
      <c r="D170" s="113" t="s">
        <v>122</v>
      </c>
      <c r="E170" s="113" t="s">
        <v>128</v>
      </c>
      <c r="F170" s="113" t="s">
        <v>200</v>
      </c>
      <c r="G170" s="150">
        <v>4.6064522331775698E-10</v>
      </c>
    </row>
    <row r="171" spans="1:7" customFormat="1" x14ac:dyDescent="0.25">
      <c r="A171" s="108" t="str">
        <f t="shared" si="2"/>
        <v>AL_2002_NATIONAL TOTAL_PAH</v>
      </c>
      <c r="B171" s="113" t="s">
        <v>121</v>
      </c>
      <c r="C171" s="113">
        <v>2002</v>
      </c>
      <c r="D171" s="113" t="s">
        <v>122</v>
      </c>
      <c r="E171" s="113" t="s">
        <v>129</v>
      </c>
      <c r="F171" s="113" t="s">
        <v>200</v>
      </c>
      <c r="G171" s="113">
        <v>1.2682471724484599E-3</v>
      </c>
    </row>
    <row r="172" spans="1:7" customFormat="1" x14ac:dyDescent="0.25">
      <c r="A172" s="108" t="str">
        <f t="shared" si="2"/>
        <v>AL_2002_NATIONAL TOTAL_HCB</v>
      </c>
      <c r="B172" s="113" t="s">
        <v>121</v>
      </c>
      <c r="C172" s="113">
        <v>2002</v>
      </c>
      <c r="D172" s="113" t="s">
        <v>122</v>
      </c>
      <c r="E172" s="113" t="s">
        <v>130</v>
      </c>
      <c r="F172" s="113" t="s">
        <v>200</v>
      </c>
      <c r="G172" s="150">
        <v>8.3521049941472204E-6</v>
      </c>
    </row>
    <row r="173" spans="1:7" customFormat="1" x14ac:dyDescent="0.25">
      <c r="A173" s="108" t="str">
        <f t="shared" si="2"/>
        <v>AL_2002_NATIONAL TOTAL_PCB</v>
      </c>
      <c r="B173" s="113" t="s">
        <v>121</v>
      </c>
      <c r="C173" s="113">
        <v>2002</v>
      </c>
      <c r="D173" s="113" t="s">
        <v>122</v>
      </c>
      <c r="E173" s="113" t="s">
        <v>259</v>
      </c>
      <c r="F173" s="113" t="s">
        <v>200</v>
      </c>
      <c r="G173" s="150">
        <v>1.6609814336016301E-6</v>
      </c>
    </row>
    <row r="174" spans="1:7" customFormat="1" x14ac:dyDescent="0.25">
      <c r="A174" s="108" t="str">
        <f t="shared" si="2"/>
        <v>AL_2002_3D_NOx</v>
      </c>
      <c r="B174" s="113" t="s">
        <v>121</v>
      </c>
      <c r="C174" s="113">
        <v>2002</v>
      </c>
      <c r="D174" s="113" t="s">
        <v>206</v>
      </c>
      <c r="E174" s="113" t="s">
        <v>199</v>
      </c>
      <c r="F174" s="113" t="s">
        <v>200</v>
      </c>
      <c r="G174" s="113">
        <v>0.71338362666666699</v>
      </c>
    </row>
    <row r="175" spans="1:7" customFormat="1" x14ac:dyDescent="0.25">
      <c r="A175" s="108" t="str">
        <f t="shared" si="2"/>
        <v>AL_2003_NATIONAL TOTAL_NOx</v>
      </c>
      <c r="B175" s="113" t="s">
        <v>121</v>
      </c>
      <c r="C175" s="113">
        <v>2003</v>
      </c>
      <c r="D175" s="113" t="s">
        <v>122</v>
      </c>
      <c r="E175" s="113" t="s">
        <v>199</v>
      </c>
      <c r="F175" s="113" t="s">
        <v>200</v>
      </c>
      <c r="G175" s="113">
        <v>14.083058900895701</v>
      </c>
    </row>
    <row r="176" spans="1:7" customFormat="1" x14ac:dyDescent="0.25">
      <c r="A176" s="108" t="str">
        <f t="shared" si="2"/>
        <v>AL_2003_NATIONAL TOTAL_NMVOC</v>
      </c>
      <c r="B176" s="113" t="s">
        <v>121</v>
      </c>
      <c r="C176" s="113">
        <v>2003</v>
      </c>
      <c r="D176" s="113" t="s">
        <v>122</v>
      </c>
      <c r="E176" s="113" t="s">
        <v>123</v>
      </c>
      <c r="F176" s="113" t="s">
        <v>200</v>
      </c>
      <c r="G176" s="113">
        <v>15.328102812819001</v>
      </c>
    </row>
    <row r="177" spans="1:7" customFormat="1" x14ac:dyDescent="0.25">
      <c r="A177" s="108" t="str">
        <f t="shared" si="2"/>
        <v>AL_2003_NATIONAL TOTAL_SOx</v>
      </c>
      <c r="B177" s="113" t="s">
        <v>121</v>
      </c>
      <c r="C177" s="113">
        <v>2003</v>
      </c>
      <c r="D177" s="113" t="s">
        <v>122</v>
      </c>
      <c r="E177" s="113" t="s">
        <v>201</v>
      </c>
      <c r="F177" s="113" t="s">
        <v>200</v>
      </c>
      <c r="G177" s="113">
        <v>2.3526229851920499</v>
      </c>
    </row>
    <row r="178" spans="1:7" customFormat="1" x14ac:dyDescent="0.25">
      <c r="A178" s="108" t="str">
        <f t="shared" si="2"/>
        <v>AL_2003_NATIONAL TOTAL_NH3</v>
      </c>
      <c r="B178" s="113" t="s">
        <v>121</v>
      </c>
      <c r="C178" s="113">
        <v>2003</v>
      </c>
      <c r="D178" s="113" t="s">
        <v>122</v>
      </c>
      <c r="E178" s="113" t="s">
        <v>124</v>
      </c>
      <c r="F178" s="113" t="s">
        <v>200</v>
      </c>
      <c r="G178" s="113">
        <v>28.867273815755599</v>
      </c>
    </row>
    <row r="179" spans="1:7" customFormat="1" x14ac:dyDescent="0.25">
      <c r="A179" s="108" t="str">
        <f t="shared" si="2"/>
        <v>AL_2003_NATIONAL TOTAL_PM2.5</v>
      </c>
      <c r="B179" s="113" t="s">
        <v>121</v>
      </c>
      <c r="C179" s="113">
        <v>2003</v>
      </c>
      <c r="D179" s="113" t="s">
        <v>122</v>
      </c>
      <c r="E179" s="113" t="s">
        <v>203</v>
      </c>
      <c r="F179" s="113" t="s">
        <v>200</v>
      </c>
      <c r="G179" s="113">
        <v>3.1844670531562298</v>
      </c>
    </row>
    <row r="180" spans="1:7" customFormat="1" x14ac:dyDescent="0.25">
      <c r="A180" s="108" t="str">
        <f t="shared" si="2"/>
        <v>AL_2003_NATIONAL TOTAL_Pb</v>
      </c>
      <c r="B180" s="113" t="s">
        <v>121</v>
      </c>
      <c r="C180" s="113">
        <v>2003</v>
      </c>
      <c r="D180" s="113" t="s">
        <v>122</v>
      </c>
      <c r="E180" s="113" t="s">
        <v>125</v>
      </c>
      <c r="F180" s="113" t="s">
        <v>200</v>
      </c>
      <c r="G180" s="113">
        <v>6.7019428886535399E-4</v>
      </c>
    </row>
    <row r="181" spans="1:7" customFormat="1" x14ac:dyDescent="0.25">
      <c r="A181" s="108" t="str">
        <f t="shared" si="2"/>
        <v>AL_2003_NATIONAL TOTAL_Cd</v>
      </c>
      <c r="B181" s="113" t="s">
        <v>121</v>
      </c>
      <c r="C181" s="113">
        <v>2003</v>
      </c>
      <c r="D181" s="113" t="s">
        <v>122</v>
      </c>
      <c r="E181" s="113" t="s">
        <v>126</v>
      </c>
      <c r="F181" s="113" t="s">
        <v>200</v>
      </c>
      <c r="G181" s="113">
        <v>4.13845877934457E-3</v>
      </c>
    </row>
    <row r="182" spans="1:7" customFormat="1" x14ac:dyDescent="0.25">
      <c r="A182" s="108" t="str">
        <f t="shared" si="2"/>
        <v>AL_2003_NATIONAL TOTAL_Hg</v>
      </c>
      <c r="B182" s="113" t="s">
        <v>121</v>
      </c>
      <c r="C182" s="113">
        <v>2003</v>
      </c>
      <c r="D182" s="113" t="s">
        <v>122</v>
      </c>
      <c r="E182" s="113" t="s">
        <v>127</v>
      </c>
      <c r="F182" s="113" t="s">
        <v>200</v>
      </c>
      <c r="G182" s="113">
        <v>2.7536601859918602E-3</v>
      </c>
    </row>
    <row r="183" spans="1:7" customFormat="1" x14ac:dyDescent="0.25">
      <c r="A183" s="108" t="str">
        <f t="shared" si="2"/>
        <v>AL_2003_NATIONAL TOTAL_DIOX</v>
      </c>
      <c r="B183" s="113" t="s">
        <v>121</v>
      </c>
      <c r="C183" s="113">
        <v>2003</v>
      </c>
      <c r="D183" s="113" t="s">
        <v>122</v>
      </c>
      <c r="E183" s="113" t="s">
        <v>128</v>
      </c>
      <c r="F183" s="113" t="s">
        <v>200</v>
      </c>
      <c r="G183" s="150">
        <v>4.5878137575782298E-10</v>
      </c>
    </row>
    <row r="184" spans="1:7" customFormat="1" x14ac:dyDescent="0.25">
      <c r="A184" s="108" t="str">
        <f t="shared" si="2"/>
        <v>AL_2003_NATIONAL TOTAL_PAH</v>
      </c>
      <c r="B184" s="113" t="s">
        <v>121</v>
      </c>
      <c r="C184" s="113">
        <v>2003</v>
      </c>
      <c r="D184" s="113" t="s">
        <v>122</v>
      </c>
      <c r="E184" s="113" t="s">
        <v>129</v>
      </c>
      <c r="F184" s="113" t="s">
        <v>200</v>
      </c>
      <c r="G184" s="113">
        <v>1.1519250927606601E-3</v>
      </c>
    </row>
    <row r="185" spans="1:7" customFormat="1" x14ac:dyDescent="0.25">
      <c r="A185" s="108" t="str">
        <f t="shared" si="2"/>
        <v>AL_2003_NATIONAL TOTAL_HCB</v>
      </c>
      <c r="B185" s="113" t="s">
        <v>121</v>
      </c>
      <c r="C185" s="113">
        <v>2003</v>
      </c>
      <c r="D185" s="113" t="s">
        <v>122</v>
      </c>
      <c r="E185" s="113" t="s">
        <v>130</v>
      </c>
      <c r="F185" s="113" t="s">
        <v>200</v>
      </c>
      <c r="G185" s="150">
        <v>8.3389059280523799E-6</v>
      </c>
    </row>
    <row r="186" spans="1:7" customFormat="1" x14ac:dyDescent="0.25">
      <c r="A186" s="108" t="str">
        <f t="shared" si="2"/>
        <v>AL_2003_NATIONAL TOTAL_PCB</v>
      </c>
      <c r="B186" s="113" t="s">
        <v>121</v>
      </c>
      <c r="C186" s="113">
        <v>2003</v>
      </c>
      <c r="D186" s="113" t="s">
        <v>122</v>
      </c>
      <c r="E186" s="113" t="s">
        <v>259</v>
      </c>
      <c r="F186" s="113" t="s">
        <v>200</v>
      </c>
      <c r="G186" s="150">
        <v>1.66081595093467E-6</v>
      </c>
    </row>
    <row r="187" spans="1:7" customFormat="1" x14ac:dyDescent="0.25">
      <c r="A187" s="108" t="str">
        <f t="shared" si="2"/>
        <v>AL_2003_3D_NOx</v>
      </c>
      <c r="B187" s="113" t="s">
        <v>121</v>
      </c>
      <c r="C187" s="113">
        <v>2003</v>
      </c>
      <c r="D187" s="113" t="s">
        <v>206</v>
      </c>
      <c r="E187" s="113" t="s">
        <v>199</v>
      </c>
      <c r="F187" s="113" t="s">
        <v>200</v>
      </c>
      <c r="G187" s="113">
        <v>0.697728453333333</v>
      </c>
    </row>
    <row r="188" spans="1:7" customFormat="1" x14ac:dyDescent="0.25">
      <c r="A188" s="108" t="str">
        <f t="shared" si="2"/>
        <v>AL_2004_NATIONAL TOTAL_NOx</v>
      </c>
      <c r="B188" s="113" t="s">
        <v>121</v>
      </c>
      <c r="C188" s="113">
        <v>2004</v>
      </c>
      <c r="D188" s="113" t="s">
        <v>122</v>
      </c>
      <c r="E188" s="113" t="s">
        <v>199</v>
      </c>
      <c r="F188" s="113" t="s">
        <v>200</v>
      </c>
      <c r="G188" s="113">
        <v>20.540885493566499</v>
      </c>
    </row>
    <row r="189" spans="1:7" customFormat="1" x14ac:dyDescent="0.25">
      <c r="A189" s="108" t="str">
        <f t="shared" si="2"/>
        <v>AL_2004_NATIONAL TOTAL_NMVOC</v>
      </c>
      <c r="B189" s="113" t="s">
        <v>121</v>
      </c>
      <c r="C189" s="113">
        <v>2004</v>
      </c>
      <c r="D189" s="113" t="s">
        <v>122</v>
      </c>
      <c r="E189" s="113" t="s">
        <v>123</v>
      </c>
      <c r="F189" s="113" t="s">
        <v>200</v>
      </c>
      <c r="G189" s="113">
        <v>16.664254961127799</v>
      </c>
    </row>
    <row r="190" spans="1:7" customFormat="1" x14ac:dyDescent="0.25">
      <c r="A190" s="108" t="str">
        <f t="shared" si="2"/>
        <v>AL_2004_NATIONAL TOTAL_SOx</v>
      </c>
      <c r="B190" s="113" t="s">
        <v>121</v>
      </c>
      <c r="C190" s="113">
        <v>2004</v>
      </c>
      <c r="D190" s="113" t="s">
        <v>122</v>
      </c>
      <c r="E190" s="113" t="s">
        <v>201</v>
      </c>
      <c r="F190" s="113" t="s">
        <v>200</v>
      </c>
      <c r="G190" s="113">
        <v>2.4488415808568802</v>
      </c>
    </row>
    <row r="191" spans="1:7" customFormat="1" x14ac:dyDescent="0.25">
      <c r="A191" s="108" t="str">
        <f t="shared" si="2"/>
        <v>AL_2004_NATIONAL TOTAL_NH3</v>
      </c>
      <c r="B191" s="113" t="s">
        <v>121</v>
      </c>
      <c r="C191" s="113">
        <v>2004</v>
      </c>
      <c r="D191" s="113" t="s">
        <v>122</v>
      </c>
      <c r="E191" s="113" t="s">
        <v>124</v>
      </c>
      <c r="F191" s="113" t="s">
        <v>200</v>
      </c>
      <c r="G191" s="113">
        <v>28.458496423585402</v>
      </c>
    </row>
    <row r="192" spans="1:7" customFormat="1" x14ac:dyDescent="0.25">
      <c r="A192" s="108" t="str">
        <f t="shared" si="2"/>
        <v>AL_2004_NATIONAL TOTAL_PM2.5</v>
      </c>
      <c r="B192" s="113" t="s">
        <v>121</v>
      </c>
      <c r="C192" s="113">
        <v>2004</v>
      </c>
      <c r="D192" s="113" t="s">
        <v>122</v>
      </c>
      <c r="E192" s="113" t="s">
        <v>203</v>
      </c>
      <c r="F192" s="113" t="s">
        <v>200</v>
      </c>
      <c r="G192" s="113">
        <v>3.9342280710401201</v>
      </c>
    </row>
    <row r="193" spans="1:7" customFormat="1" x14ac:dyDescent="0.25">
      <c r="A193" s="108" t="str">
        <f t="shared" si="2"/>
        <v>AL_2004_NATIONAL TOTAL_Pb</v>
      </c>
      <c r="B193" s="113" t="s">
        <v>121</v>
      </c>
      <c r="C193" s="113">
        <v>2004</v>
      </c>
      <c r="D193" s="113" t="s">
        <v>122</v>
      </c>
      <c r="E193" s="113" t="s">
        <v>125</v>
      </c>
      <c r="F193" s="113" t="s">
        <v>200</v>
      </c>
      <c r="G193" s="113">
        <v>7.4248551367822396E-4</v>
      </c>
    </row>
    <row r="194" spans="1:7" customFormat="1" x14ac:dyDescent="0.25">
      <c r="A194" s="108" t="str">
        <f t="shared" ref="A194:A257" si="3">CONCATENATE(B194,"_",C194,"_",D194,"_",E194)</f>
        <v>AL_2004_NATIONAL TOTAL_Cd</v>
      </c>
      <c r="B194" s="113" t="s">
        <v>121</v>
      </c>
      <c r="C194" s="113">
        <v>2004</v>
      </c>
      <c r="D194" s="113" t="s">
        <v>122</v>
      </c>
      <c r="E194" s="113" t="s">
        <v>126</v>
      </c>
      <c r="F194" s="113" t="s">
        <v>200</v>
      </c>
      <c r="G194" s="113">
        <v>4.1649669496645596E-3</v>
      </c>
    </row>
    <row r="195" spans="1:7" customFormat="1" x14ac:dyDescent="0.25">
      <c r="A195" s="108" t="str">
        <f t="shared" si="3"/>
        <v>AL_2004_NATIONAL TOTAL_Hg</v>
      </c>
      <c r="B195" s="113" t="s">
        <v>121</v>
      </c>
      <c r="C195" s="113">
        <v>2004</v>
      </c>
      <c r="D195" s="113" t="s">
        <v>122</v>
      </c>
      <c r="E195" s="113" t="s">
        <v>127</v>
      </c>
      <c r="F195" s="113" t="s">
        <v>200</v>
      </c>
      <c r="G195" s="113">
        <v>2.7563669507191498E-3</v>
      </c>
    </row>
    <row r="196" spans="1:7" customFormat="1" x14ac:dyDescent="0.25">
      <c r="A196" s="108" t="str">
        <f t="shared" si="3"/>
        <v>AL_2004_NATIONAL TOTAL_DIOX</v>
      </c>
      <c r="B196" s="113" t="s">
        <v>121</v>
      </c>
      <c r="C196" s="113">
        <v>2004</v>
      </c>
      <c r="D196" s="113" t="s">
        <v>122</v>
      </c>
      <c r="E196" s="113" t="s">
        <v>128</v>
      </c>
      <c r="F196" s="113" t="s">
        <v>200</v>
      </c>
      <c r="G196" s="150">
        <v>4.9399612591208001E-10</v>
      </c>
    </row>
    <row r="197" spans="1:7" customFormat="1" x14ac:dyDescent="0.25">
      <c r="A197" s="108" t="str">
        <f t="shared" si="3"/>
        <v>AL_2004_NATIONAL TOTAL_PAH</v>
      </c>
      <c r="B197" s="113" t="s">
        <v>121</v>
      </c>
      <c r="C197" s="113">
        <v>2004</v>
      </c>
      <c r="D197" s="113" t="s">
        <v>122</v>
      </c>
      <c r="E197" s="113" t="s">
        <v>129</v>
      </c>
      <c r="F197" s="113" t="s">
        <v>200</v>
      </c>
      <c r="G197" s="113">
        <v>1.20581749519129E-3</v>
      </c>
    </row>
    <row r="198" spans="1:7" customFormat="1" x14ac:dyDescent="0.25">
      <c r="A198" s="108" t="str">
        <f t="shared" si="3"/>
        <v>AL_2004_NATIONAL TOTAL_HCB</v>
      </c>
      <c r="B198" s="113" t="s">
        <v>121</v>
      </c>
      <c r="C198" s="113">
        <v>2004</v>
      </c>
      <c r="D198" s="113" t="s">
        <v>122</v>
      </c>
      <c r="E198" s="113" t="s">
        <v>130</v>
      </c>
      <c r="F198" s="113" t="s">
        <v>200</v>
      </c>
      <c r="G198" s="150">
        <v>8.3502305584185395E-6</v>
      </c>
    </row>
    <row r="199" spans="1:7" customFormat="1" x14ac:dyDescent="0.25">
      <c r="A199" s="108" t="str">
        <f t="shared" si="3"/>
        <v>AL_2004_NATIONAL TOTAL_PCB</v>
      </c>
      <c r="B199" s="113" t="s">
        <v>121</v>
      </c>
      <c r="C199" s="113">
        <v>2004</v>
      </c>
      <c r="D199" s="113" t="s">
        <v>122</v>
      </c>
      <c r="E199" s="113" t="s">
        <v>259</v>
      </c>
      <c r="F199" s="113" t="s">
        <v>200</v>
      </c>
      <c r="G199" s="150">
        <v>1.66097309724161E-6</v>
      </c>
    </row>
    <row r="200" spans="1:7" customFormat="1" x14ac:dyDescent="0.25">
      <c r="A200" s="108" t="str">
        <f t="shared" si="3"/>
        <v>AL_2004_3D_NOx</v>
      </c>
      <c r="B200" s="113" t="s">
        <v>121</v>
      </c>
      <c r="C200" s="113">
        <v>2004</v>
      </c>
      <c r="D200" s="113" t="s">
        <v>206</v>
      </c>
      <c r="E200" s="113" t="s">
        <v>199</v>
      </c>
      <c r="F200" s="113" t="s">
        <v>200</v>
      </c>
      <c r="G200" s="113">
        <v>0.67423477333333304</v>
      </c>
    </row>
    <row r="201" spans="1:7" customFormat="1" x14ac:dyDescent="0.25">
      <c r="A201" s="108" t="str">
        <f t="shared" si="3"/>
        <v>AL_2005_NATIONAL TOTAL_NOx</v>
      </c>
      <c r="B201" s="113" t="s">
        <v>121</v>
      </c>
      <c r="C201" s="113">
        <v>2005</v>
      </c>
      <c r="D201" s="113" t="s">
        <v>122</v>
      </c>
      <c r="E201" s="113" t="s">
        <v>199</v>
      </c>
      <c r="F201" s="113" t="s">
        <v>200</v>
      </c>
      <c r="G201" s="113">
        <v>10.409269497011399</v>
      </c>
    </row>
    <row r="202" spans="1:7" customFormat="1" x14ac:dyDescent="0.25">
      <c r="A202" s="108" t="str">
        <f t="shared" si="3"/>
        <v>AL_2005_NATIONAL TOTAL_NMVOC</v>
      </c>
      <c r="B202" s="113" t="s">
        <v>121</v>
      </c>
      <c r="C202" s="113">
        <v>2005</v>
      </c>
      <c r="D202" s="113" t="s">
        <v>122</v>
      </c>
      <c r="E202" s="113" t="s">
        <v>123</v>
      </c>
      <c r="F202" s="113" t="s">
        <v>200</v>
      </c>
      <c r="G202" s="113">
        <v>15.654132947173499</v>
      </c>
    </row>
    <row r="203" spans="1:7" customFormat="1" x14ac:dyDescent="0.25">
      <c r="A203" s="108" t="str">
        <f t="shared" si="3"/>
        <v>AL_2005_NATIONAL TOTAL_SOx</v>
      </c>
      <c r="B203" s="113" t="s">
        <v>121</v>
      </c>
      <c r="C203" s="113">
        <v>2005</v>
      </c>
      <c r="D203" s="113" t="s">
        <v>122</v>
      </c>
      <c r="E203" s="113" t="s">
        <v>201</v>
      </c>
      <c r="F203" s="113" t="s">
        <v>200</v>
      </c>
      <c r="G203" s="113">
        <v>2.1487489574378098</v>
      </c>
    </row>
    <row r="204" spans="1:7" customFormat="1" x14ac:dyDescent="0.25">
      <c r="A204" s="108" t="str">
        <f t="shared" si="3"/>
        <v>AL_2005_NATIONAL TOTAL_NH3</v>
      </c>
      <c r="B204" s="113" t="s">
        <v>121</v>
      </c>
      <c r="C204" s="113">
        <v>2005</v>
      </c>
      <c r="D204" s="113" t="s">
        <v>122</v>
      </c>
      <c r="E204" s="113" t="s">
        <v>124</v>
      </c>
      <c r="F204" s="113" t="s">
        <v>200</v>
      </c>
      <c r="G204" s="113">
        <v>28.4951578543929</v>
      </c>
    </row>
    <row r="205" spans="1:7" customFormat="1" x14ac:dyDescent="0.25">
      <c r="A205" s="108" t="str">
        <f t="shared" si="3"/>
        <v>AL_2005_NATIONAL TOTAL_PM2.5</v>
      </c>
      <c r="B205" s="113" t="s">
        <v>121</v>
      </c>
      <c r="C205" s="113">
        <v>2005</v>
      </c>
      <c r="D205" s="113" t="s">
        <v>122</v>
      </c>
      <c r="E205" s="113" t="s">
        <v>203</v>
      </c>
      <c r="F205" s="113" t="s">
        <v>200</v>
      </c>
      <c r="G205" s="113">
        <v>3.35484854367723</v>
      </c>
    </row>
    <row r="206" spans="1:7" customFormat="1" x14ac:dyDescent="0.25">
      <c r="A206" s="108" t="str">
        <f t="shared" si="3"/>
        <v>AL_2005_NATIONAL TOTAL_Pb</v>
      </c>
      <c r="B206" s="113" t="s">
        <v>121</v>
      </c>
      <c r="C206" s="113">
        <v>2005</v>
      </c>
      <c r="D206" s="113" t="s">
        <v>122</v>
      </c>
      <c r="E206" s="113" t="s">
        <v>125</v>
      </c>
      <c r="F206" s="113" t="s">
        <v>200</v>
      </c>
      <c r="G206" s="113">
        <v>8.2117756605222503E-4</v>
      </c>
    </row>
    <row r="207" spans="1:7" customFormat="1" x14ac:dyDescent="0.25">
      <c r="A207" s="108" t="str">
        <f t="shared" si="3"/>
        <v>AL_2005_NATIONAL TOTAL_Cd</v>
      </c>
      <c r="B207" s="113" t="s">
        <v>121</v>
      </c>
      <c r="C207" s="113">
        <v>2005</v>
      </c>
      <c r="D207" s="113" t="s">
        <v>122</v>
      </c>
      <c r="E207" s="113" t="s">
        <v>126</v>
      </c>
      <c r="F207" s="113" t="s">
        <v>200</v>
      </c>
      <c r="G207" s="113">
        <v>3.6743597683818502E-3</v>
      </c>
    </row>
    <row r="208" spans="1:7" customFormat="1" x14ac:dyDescent="0.25">
      <c r="A208" s="108" t="str">
        <f t="shared" si="3"/>
        <v>AL_2005_NATIONAL TOTAL_Hg</v>
      </c>
      <c r="B208" s="113" t="s">
        <v>121</v>
      </c>
      <c r="C208" s="113">
        <v>2005</v>
      </c>
      <c r="D208" s="113" t="s">
        <v>122</v>
      </c>
      <c r="E208" s="113" t="s">
        <v>127</v>
      </c>
      <c r="F208" s="113" t="s">
        <v>200</v>
      </c>
      <c r="G208" s="113">
        <v>2.7570372008063298E-3</v>
      </c>
    </row>
    <row r="209" spans="1:7" customFormat="1" x14ac:dyDescent="0.25">
      <c r="A209" s="108" t="str">
        <f t="shared" si="3"/>
        <v>AL_2005_NATIONAL TOTAL_DIOX</v>
      </c>
      <c r="B209" s="113" t="s">
        <v>121</v>
      </c>
      <c r="C209" s="113">
        <v>2005</v>
      </c>
      <c r="D209" s="113" t="s">
        <v>122</v>
      </c>
      <c r="E209" s="113" t="s">
        <v>128</v>
      </c>
      <c r="F209" s="113" t="s">
        <v>200</v>
      </c>
      <c r="G209" s="150">
        <v>5.8449507018052902E-10</v>
      </c>
    </row>
    <row r="210" spans="1:7" customFormat="1" x14ac:dyDescent="0.25">
      <c r="A210" s="108" t="str">
        <f t="shared" si="3"/>
        <v>AL_2005_NATIONAL TOTAL_PAH</v>
      </c>
      <c r="B210" s="113" t="s">
        <v>121</v>
      </c>
      <c r="C210" s="113">
        <v>2005</v>
      </c>
      <c r="D210" s="113" t="s">
        <v>122</v>
      </c>
      <c r="E210" s="113" t="s">
        <v>129</v>
      </c>
      <c r="F210" s="113" t="s">
        <v>200</v>
      </c>
      <c r="G210" s="113">
        <v>1.1683470285174301E-3</v>
      </c>
    </row>
    <row r="211" spans="1:7" customFormat="1" x14ac:dyDescent="0.25">
      <c r="A211" s="108" t="str">
        <f t="shared" si="3"/>
        <v>AL_2005_NATIONAL TOTAL_HCB</v>
      </c>
      <c r="B211" s="113" t="s">
        <v>121</v>
      </c>
      <c r="C211" s="113">
        <v>2005</v>
      </c>
      <c r="D211" s="113" t="s">
        <v>122</v>
      </c>
      <c r="E211" s="113" t="s">
        <v>130</v>
      </c>
      <c r="F211" s="113" t="s">
        <v>200</v>
      </c>
      <c r="G211" s="150">
        <v>8.3500096296185405E-6</v>
      </c>
    </row>
    <row r="212" spans="1:7" customFormat="1" x14ac:dyDescent="0.25">
      <c r="A212" s="108" t="str">
        <f t="shared" si="3"/>
        <v>AL_2005_NATIONAL TOTAL_PCB</v>
      </c>
      <c r="B212" s="113" t="s">
        <v>121</v>
      </c>
      <c r="C212" s="113">
        <v>2005</v>
      </c>
      <c r="D212" s="113" t="s">
        <v>122</v>
      </c>
      <c r="E212" s="113" t="s">
        <v>259</v>
      </c>
      <c r="F212" s="113" t="s">
        <v>200</v>
      </c>
      <c r="G212" s="150">
        <v>1.6610492714297099E-6</v>
      </c>
    </row>
    <row r="213" spans="1:7" customFormat="1" x14ac:dyDescent="0.25">
      <c r="A213" s="108" t="str">
        <f t="shared" si="3"/>
        <v>AL_2005_3D_NOx</v>
      </c>
      <c r="B213" s="113" t="s">
        <v>121</v>
      </c>
      <c r="C213" s="113">
        <v>2005</v>
      </c>
      <c r="D213" s="113" t="s">
        <v>206</v>
      </c>
      <c r="E213" s="113" t="s">
        <v>199</v>
      </c>
      <c r="F213" s="113" t="s">
        <v>200</v>
      </c>
      <c r="G213" s="113">
        <v>0.69459861333333295</v>
      </c>
    </row>
    <row r="214" spans="1:7" customFormat="1" x14ac:dyDescent="0.25">
      <c r="A214" s="108" t="str">
        <f t="shared" si="3"/>
        <v>AL_2006_NATIONAL TOTAL_NOx</v>
      </c>
      <c r="B214" s="113" t="s">
        <v>121</v>
      </c>
      <c r="C214" s="113">
        <v>2006</v>
      </c>
      <c r="D214" s="113" t="s">
        <v>122</v>
      </c>
      <c r="E214" s="113" t="s">
        <v>199</v>
      </c>
      <c r="F214" s="113" t="s">
        <v>200</v>
      </c>
      <c r="G214" s="113">
        <v>13.6379927170711</v>
      </c>
    </row>
    <row r="215" spans="1:7" customFormat="1" x14ac:dyDescent="0.25">
      <c r="A215" s="108" t="str">
        <f t="shared" si="3"/>
        <v>AL_2006_NATIONAL TOTAL_NMVOC</v>
      </c>
      <c r="B215" s="113" t="s">
        <v>121</v>
      </c>
      <c r="C215" s="113">
        <v>2006</v>
      </c>
      <c r="D215" s="113" t="s">
        <v>122</v>
      </c>
      <c r="E215" s="113" t="s">
        <v>123</v>
      </c>
      <c r="F215" s="113" t="s">
        <v>200</v>
      </c>
      <c r="G215" s="113">
        <v>15.707841232901</v>
      </c>
    </row>
    <row r="216" spans="1:7" customFormat="1" x14ac:dyDescent="0.25">
      <c r="A216" s="108" t="str">
        <f t="shared" si="3"/>
        <v>AL_2006_NATIONAL TOTAL_SOx</v>
      </c>
      <c r="B216" s="113" t="s">
        <v>121</v>
      </c>
      <c r="C216" s="113">
        <v>2006</v>
      </c>
      <c r="D216" s="113" t="s">
        <v>122</v>
      </c>
      <c r="E216" s="113" t="s">
        <v>201</v>
      </c>
      <c r="F216" s="113" t="s">
        <v>200</v>
      </c>
      <c r="G216" s="113">
        <v>2.23792336988285</v>
      </c>
    </row>
    <row r="217" spans="1:7" customFormat="1" x14ac:dyDescent="0.25">
      <c r="A217" s="108" t="str">
        <f t="shared" si="3"/>
        <v>AL_2006_NATIONAL TOTAL_NH3</v>
      </c>
      <c r="B217" s="113" t="s">
        <v>121</v>
      </c>
      <c r="C217" s="113">
        <v>2006</v>
      </c>
      <c r="D217" s="113" t="s">
        <v>122</v>
      </c>
      <c r="E217" s="113" t="s">
        <v>124</v>
      </c>
      <c r="F217" s="113" t="s">
        <v>200</v>
      </c>
      <c r="G217" s="113">
        <v>27.6283794724994</v>
      </c>
    </row>
    <row r="218" spans="1:7" customFormat="1" x14ac:dyDescent="0.25">
      <c r="A218" s="108" t="str">
        <f t="shared" si="3"/>
        <v>AL_2006_NATIONAL TOTAL_PM2.5</v>
      </c>
      <c r="B218" s="113" t="s">
        <v>121</v>
      </c>
      <c r="C218" s="113">
        <v>2006</v>
      </c>
      <c r="D218" s="113" t="s">
        <v>122</v>
      </c>
      <c r="E218" s="113" t="s">
        <v>203</v>
      </c>
      <c r="F218" s="113" t="s">
        <v>200</v>
      </c>
      <c r="G218" s="113">
        <v>3.4700281421043502</v>
      </c>
    </row>
    <row r="219" spans="1:7" customFormat="1" x14ac:dyDescent="0.25">
      <c r="A219" s="108" t="str">
        <f t="shared" si="3"/>
        <v>AL_2006_NATIONAL TOTAL_Pb</v>
      </c>
      <c r="B219" s="113" t="s">
        <v>121</v>
      </c>
      <c r="C219" s="113">
        <v>2006</v>
      </c>
      <c r="D219" s="113" t="s">
        <v>122</v>
      </c>
      <c r="E219" s="113" t="s">
        <v>125</v>
      </c>
      <c r="F219" s="113" t="s">
        <v>200</v>
      </c>
      <c r="G219" s="113">
        <v>6.7323782717993797E-4</v>
      </c>
    </row>
    <row r="220" spans="1:7" customFormat="1" x14ac:dyDescent="0.25">
      <c r="A220" s="108" t="str">
        <f t="shared" si="3"/>
        <v>AL_2006_NATIONAL TOTAL_Cd</v>
      </c>
      <c r="B220" s="113" t="s">
        <v>121</v>
      </c>
      <c r="C220" s="113">
        <v>2006</v>
      </c>
      <c r="D220" s="113" t="s">
        <v>122</v>
      </c>
      <c r="E220" s="113" t="s">
        <v>126</v>
      </c>
      <c r="F220" s="113" t="s">
        <v>200</v>
      </c>
      <c r="G220" s="113">
        <v>3.8279857303274499E-3</v>
      </c>
    </row>
    <row r="221" spans="1:7" customFormat="1" x14ac:dyDescent="0.25">
      <c r="A221" s="108" t="str">
        <f t="shared" si="3"/>
        <v>AL_2006_NATIONAL TOTAL_Hg</v>
      </c>
      <c r="B221" s="113" t="s">
        <v>121</v>
      </c>
      <c r="C221" s="113">
        <v>2006</v>
      </c>
      <c r="D221" s="113" t="s">
        <v>122</v>
      </c>
      <c r="E221" s="113" t="s">
        <v>127</v>
      </c>
      <c r="F221" s="113" t="s">
        <v>200</v>
      </c>
      <c r="G221" s="113">
        <v>2.75445304964139E-3</v>
      </c>
    </row>
    <row r="222" spans="1:7" customFormat="1" x14ac:dyDescent="0.25">
      <c r="A222" s="108" t="str">
        <f t="shared" si="3"/>
        <v>AL_2006_NATIONAL TOTAL_DIOX</v>
      </c>
      <c r="B222" s="113" t="s">
        <v>121</v>
      </c>
      <c r="C222" s="113">
        <v>2006</v>
      </c>
      <c r="D222" s="113" t="s">
        <v>122</v>
      </c>
      <c r="E222" s="113" t="s">
        <v>128</v>
      </c>
      <c r="F222" s="113" t="s">
        <v>200</v>
      </c>
      <c r="G222" s="150">
        <v>4.1061796816316902E-10</v>
      </c>
    </row>
    <row r="223" spans="1:7" customFormat="1" x14ac:dyDescent="0.25">
      <c r="A223" s="108" t="str">
        <f t="shared" si="3"/>
        <v>AL_2006_NATIONAL TOTAL_PAH</v>
      </c>
      <c r="B223" s="113" t="s">
        <v>121</v>
      </c>
      <c r="C223" s="113">
        <v>2006</v>
      </c>
      <c r="D223" s="113" t="s">
        <v>122</v>
      </c>
      <c r="E223" s="113" t="s">
        <v>129</v>
      </c>
      <c r="F223" s="113" t="s">
        <v>200</v>
      </c>
      <c r="G223" s="113">
        <v>1.2046977906111499E-3</v>
      </c>
    </row>
    <row r="224" spans="1:7" customFormat="1" x14ac:dyDescent="0.25">
      <c r="A224" s="108" t="str">
        <f t="shared" si="3"/>
        <v>AL_2006_NATIONAL TOTAL_HCB</v>
      </c>
      <c r="B224" s="113" t="s">
        <v>121</v>
      </c>
      <c r="C224" s="113">
        <v>2006</v>
      </c>
      <c r="D224" s="113" t="s">
        <v>122</v>
      </c>
      <c r="E224" s="113" t="s">
        <v>130</v>
      </c>
      <c r="F224" s="113" t="s">
        <v>200</v>
      </c>
      <c r="G224" s="150">
        <v>8.3500095449625407E-6</v>
      </c>
    </row>
    <row r="225" spans="1:7" customFormat="1" x14ac:dyDescent="0.25">
      <c r="A225" s="108" t="str">
        <f t="shared" si="3"/>
        <v>AL_2006_NATIONAL TOTAL_PCB</v>
      </c>
      <c r="B225" s="113" t="s">
        <v>121</v>
      </c>
      <c r="C225" s="113">
        <v>2006</v>
      </c>
      <c r="D225" s="113" t="s">
        <v>122</v>
      </c>
      <c r="E225" s="113" t="s">
        <v>259</v>
      </c>
      <c r="F225" s="113" t="s">
        <v>200</v>
      </c>
      <c r="G225" s="150">
        <v>1.6609067214057099E-6</v>
      </c>
    </row>
    <row r="226" spans="1:7" customFormat="1" x14ac:dyDescent="0.25">
      <c r="A226" s="108" t="str">
        <f t="shared" si="3"/>
        <v>AL_2006_3D_NOx</v>
      </c>
      <c r="B226" s="113" t="s">
        <v>121</v>
      </c>
      <c r="C226" s="113">
        <v>2006</v>
      </c>
      <c r="D226" s="113" t="s">
        <v>206</v>
      </c>
      <c r="E226" s="113" t="s">
        <v>199</v>
      </c>
      <c r="F226" s="113" t="s">
        <v>200</v>
      </c>
      <c r="G226" s="113">
        <v>0.56623242666666695</v>
      </c>
    </row>
    <row r="227" spans="1:7" customFormat="1" x14ac:dyDescent="0.25">
      <c r="A227" s="108" t="str">
        <f t="shared" si="3"/>
        <v>AL_2007_NATIONAL TOTAL_NOx</v>
      </c>
      <c r="B227" s="113" t="s">
        <v>121</v>
      </c>
      <c r="C227" s="113">
        <v>2007</v>
      </c>
      <c r="D227" s="113" t="s">
        <v>122</v>
      </c>
      <c r="E227" s="113" t="s">
        <v>199</v>
      </c>
      <c r="F227" s="113" t="s">
        <v>200</v>
      </c>
      <c r="G227" s="113">
        <v>12.871093874556299</v>
      </c>
    </row>
    <row r="228" spans="1:7" customFormat="1" x14ac:dyDescent="0.25">
      <c r="A228" s="108" t="str">
        <f t="shared" si="3"/>
        <v>AL_2007_NATIONAL TOTAL_NMVOC</v>
      </c>
      <c r="B228" s="113" t="s">
        <v>121</v>
      </c>
      <c r="C228" s="113">
        <v>2007</v>
      </c>
      <c r="D228" s="113" t="s">
        <v>122</v>
      </c>
      <c r="E228" s="113" t="s">
        <v>123</v>
      </c>
      <c r="F228" s="113" t="s">
        <v>200</v>
      </c>
      <c r="G228" s="113">
        <v>15.4850587291441</v>
      </c>
    </row>
    <row r="229" spans="1:7" customFormat="1" x14ac:dyDescent="0.25">
      <c r="A229" s="108" t="str">
        <f t="shared" si="3"/>
        <v>AL_2007_NATIONAL TOTAL_SOx</v>
      </c>
      <c r="B229" s="113" t="s">
        <v>121</v>
      </c>
      <c r="C229" s="113">
        <v>2007</v>
      </c>
      <c r="D229" s="113" t="s">
        <v>122</v>
      </c>
      <c r="E229" s="113" t="s">
        <v>201</v>
      </c>
      <c r="F229" s="113" t="s">
        <v>200</v>
      </c>
      <c r="G229" s="113">
        <v>1.8470499337740001</v>
      </c>
    </row>
    <row r="230" spans="1:7" customFormat="1" x14ac:dyDescent="0.25">
      <c r="A230" s="108" t="str">
        <f t="shared" si="3"/>
        <v>AL_2007_NATIONAL TOTAL_NH3</v>
      </c>
      <c r="B230" s="113" t="s">
        <v>121</v>
      </c>
      <c r="C230" s="113">
        <v>2007</v>
      </c>
      <c r="D230" s="113" t="s">
        <v>122</v>
      </c>
      <c r="E230" s="113" t="s">
        <v>124</v>
      </c>
      <c r="F230" s="113" t="s">
        <v>200</v>
      </c>
      <c r="G230" s="113">
        <v>26.934263131547802</v>
      </c>
    </row>
    <row r="231" spans="1:7" customFormat="1" x14ac:dyDescent="0.25">
      <c r="A231" s="108" t="str">
        <f t="shared" si="3"/>
        <v>AL_2007_NATIONAL TOTAL_PM2.5</v>
      </c>
      <c r="B231" s="113" t="s">
        <v>121</v>
      </c>
      <c r="C231" s="113">
        <v>2007</v>
      </c>
      <c r="D231" s="113" t="s">
        <v>122</v>
      </c>
      <c r="E231" s="113" t="s">
        <v>203</v>
      </c>
      <c r="F231" s="113" t="s">
        <v>200</v>
      </c>
      <c r="G231" s="113">
        <v>3.4371279120627101</v>
      </c>
    </row>
    <row r="232" spans="1:7" customFormat="1" x14ac:dyDescent="0.25">
      <c r="A232" s="108" t="str">
        <f t="shared" si="3"/>
        <v>AL_2007_NATIONAL TOTAL_Pb</v>
      </c>
      <c r="B232" s="113" t="s">
        <v>121</v>
      </c>
      <c r="C232" s="113">
        <v>2007</v>
      </c>
      <c r="D232" s="113" t="s">
        <v>122</v>
      </c>
      <c r="E232" s="113" t="s">
        <v>125</v>
      </c>
      <c r="F232" s="113" t="s">
        <v>200</v>
      </c>
      <c r="G232" s="113">
        <v>6.8648161378045199E-4</v>
      </c>
    </row>
    <row r="233" spans="1:7" customFormat="1" x14ac:dyDescent="0.25">
      <c r="A233" s="108" t="str">
        <f t="shared" si="3"/>
        <v>AL_2007_NATIONAL TOTAL_Cd</v>
      </c>
      <c r="B233" s="113" t="s">
        <v>121</v>
      </c>
      <c r="C233" s="113">
        <v>2007</v>
      </c>
      <c r="D233" s="113" t="s">
        <v>122</v>
      </c>
      <c r="E233" s="113" t="s">
        <v>126</v>
      </c>
      <c r="F233" s="113" t="s">
        <v>200</v>
      </c>
      <c r="G233" s="113">
        <v>2.6018120628436099E-3</v>
      </c>
    </row>
    <row r="234" spans="1:7" customFormat="1" x14ac:dyDescent="0.25">
      <c r="A234" s="108" t="str">
        <f t="shared" si="3"/>
        <v>AL_2007_NATIONAL TOTAL_Hg</v>
      </c>
      <c r="B234" s="113" t="s">
        <v>121</v>
      </c>
      <c r="C234" s="113">
        <v>2007</v>
      </c>
      <c r="D234" s="113" t="s">
        <v>122</v>
      </c>
      <c r="E234" s="113" t="s">
        <v>127</v>
      </c>
      <c r="F234" s="113" t="s">
        <v>200</v>
      </c>
      <c r="G234" s="113">
        <v>2.7551748659230099E-3</v>
      </c>
    </row>
    <row r="235" spans="1:7" customFormat="1" x14ac:dyDescent="0.25">
      <c r="A235" s="108" t="str">
        <f t="shared" si="3"/>
        <v>AL_2007_NATIONAL TOTAL_DIOX</v>
      </c>
      <c r="B235" s="113" t="s">
        <v>121</v>
      </c>
      <c r="C235" s="113">
        <v>2007</v>
      </c>
      <c r="D235" s="113" t="s">
        <v>122</v>
      </c>
      <c r="E235" s="113" t="s">
        <v>128</v>
      </c>
      <c r="F235" s="113" t="s">
        <v>200</v>
      </c>
      <c r="G235" s="150">
        <v>4.5874062615999999E-10</v>
      </c>
    </row>
    <row r="236" spans="1:7" customFormat="1" x14ac:dyDescent="0.25">
      <c r="A236" s="108" t="str">
        <f t="shared" si="3"/>
        <v>AL_2007_NATIONAL TOTAL_PAH</v>
      </c>
      <c r="B236" s="113" t="s">
        <v>121</v>
      </c>
      <c r="C236" s="113">
        <v>2007</v>
      </c>
      <c r="D236" s="113" t="s">
        <v>122</v>
      </c>
      <c r="E236" s="113" t="s">
        <v>129</v>
      </c>
      <c r="F236" s="113" t="s">
        <v>200</v>
      </c>
      <c r="G236" s="113">
        <v>1.1405528526980901E-3</v>
      </c>
    </row>
    <row r="237" spans="1:7" customFormat="1" x14ac:dyDescent="0.25">
      <c r="A237" s="108" t="str">
        <f t="shared" si="3"/>
        <v>AL_2007_NATIONAL TOTAL_HCB</v>
      </c>
      <c r="B237" s="113" t="s">
        <v>121</v>
      </c>
      <c r="C237" s="113">
        <v>2007</v>
      </c>
      <c r="D237" s="113" t="s">
        <v>122</v>
      </c>
      <c r="E237" s="113" t="s">
        <v>130</v>
      </c>
      <c r="F237" s="113" t="s">
        <v>200</v>
      </c>
      <c r="G237" s="150">
        <v>8.3474294705158196E-6</v>
      </c>
    </row>
    <row r="238" spans="1:7" customFormat="1" x14ac:dyDescent="0.25">
      <c r="A238" s="108" t="str">
        <f t="shared" si="3"/>
        <v>AL_2007_NATIONAL TOTAL_PCB</v>
      </c>
      <c r="B238" s="113" t="s">
        <v>121</v>
      </c>
      <c r="C238" s="113">
        <v>2007</v>
      </c>
      <c r="D238" s="113" t="s">
        <v>122</v>
      </c>
      <c r="E238" s="113" t="s">
        <v>259</v>
      </c>
      <c r="F238" s="113" t="s">
        <v>200</v>
      </c>
      <c r="G238" s="150">
        <v>1.66091317114603E-6</v>
      </c>
    </row>
    <row r="239" spans="1:7" customFormat="1" x14ac:dyDescent="0.25">
      <c r="A239" s="108" t="str">
        <f t="shared" si="3"/>
        <v>AL_2007_3D_NOx</v>
      </c>
      <c r="B239" s="113" t="s">
        <v>121</v>
      </c>
      <c r="C239" s="113">
        <v>2007</v>
      </c>
      <c r="D239" s="113" t="s">
        <v>206</v>
      </c>
      <c r="E239" s="113" t="s">
        <v>199</v>
      </c>
      <c r="F239" s="113" t="s">
        <v>200</v>
      </c>
      <c r="G239" s="113">
        <v>0.58769797333333296</v>
      </c>
    </row>
    <row r="240" spans="1:7" customFormat="1" x14ac:dyDescent="0.25">
      <c r="A240" s="108" t="str">
        <f t="shared" si="3"/>
        <v>AL_2008_NATIONAL TOTAL_NOx</v>
      </c>
      <c r="B240" s="113" t="s">
        <v>121</v>
      </c>
      <c r="C240" s="113">
        <v>2008</v>
      </c>
      <c r="D240" s="113" t="s">
        <v>122</v>
      </c>
      <c r="E240" s="113" t="s">
        <v>199</v>
      </c>
      <c r="F240" s="113" t="s">
        <v>200</v>
      </c>
      <c r="G240" s="113">
        <v>26.6781386351044</v>
      </c>
    </row>
    <row r="241" spans="1:7" customFormat="1" x14ac:dyDescent="0.25">
      <c r="A241" s="108" t="str">
        <f t="shared" si="3"/>
        <v>AL_2008_NATIONAL TOTAL_NMVOC</v>
      </c>
      <c r="B241" s="113" t="s">
        <v>121</v>
      </c>
      <c r="C241" s="113">
        <v>2008</v>
      </c>
      <c r="D241" s="113" t="s">
        <v>122</v>
      </c>
      <c r="E241" s="113" t="s">
        <v>123</v>
      </c>
      <c r="F241" s="113" t="s">
        <v>200</v>
      </c>
      <c r="G241" s="113">
        <v>16.773644329108201</v>
      </c>
    </row>
    <row r="242" spans="1:7" customFormat="1" x14ac:dyDescent="0.25">
      <c r="A242" s="108" t="str">
        <f t="shared" si="3"/>
        <v>AL_2008_NATIONAL TOTAL_SOx</v>
      </c>
      <c r="B242" s="113" t="s">
        <v>121</v>
      </c>
      <c r="C242" s="113">
        <v>2008</v>
      </c>
      <c r="D242" s="113" t="s">
        <v>122</v>
      </c>
      <c r="E242" s="113" t="s">
        <v>201</v>
      </c>
      <c r="F242" s="113" t="s">
        <v>200</v>
      </c>
      <c r="G242" s="113">
        <v>1.42265634393413</v>
      </c>
    </row>
    <row r="243" spans="1:7" customFormat="1" x14ac:dyDescent="0.25">
      <c r="A243" s="108" t="str">
        <f t="shared" si="3"/>
        <v>AL_2008_NATIONAL TOTAL_NH3</v>
      </c>
      <c r="B243" s="113" t="s">
        <v>121</v>
      </c>
      <c r="C243" s="113">
        <v>2008</v>
      </c>
      <c r="D243" s="113" t="s">
        <v>122</v>
      </c>
      <c r="E243" s="113" t="s">
        <v>124</v>
      </c>
      <c r="F243" s="113" t="s">
        <v>200</v>
      </c>
      <c r="G243" s="113">
        <v>26.026631954939202</v>
      </c>
    </row>
    <row r="244" spans="1:7" customFormat="1" x14ac:dyDescent="0.25">
      <c r="A244" s="108" t="str">
        <f t="shared" si="3"/>
        <v>AL_2008_NATIONAL TOTAL_PM2.5</v>
      </c>
      <c r="B244" s="113" t="s">
        <v>121</v>
      </c>
      <c r="C244" s="113">
        <v>2008</v>
      </c>
      <c r="D244" s="113" t="s">
        <v>122</v>
      </c>
      <c r="E244" s="113" t="s">
        <v>203</v>
      </c>
      <c r="F244" s="113" t="s">
        <v>200</v>
      </c>
      <c r="G244" s="113">
        <v>4.3481981288686304</v>
      </c>
    </row>
    <row r="245" spans="1:7" customFormat="1" x14ac:dyDescent="0.25">
      <c r="A245" s="108" t="str">
        <f t="shared" si="3"/>
        <v>AL_2008_NATIONAL TOTAL_Pb</v>
      </c>
      <c r="B245" s="113" t="s">
        <v>121</v>
      </c>
      <c r="C245" s="113">
        <v>2008</v>
      </c>
      <c r="D245" s="113" t="s">
        <v>122</v>
      </c>
      <c r="E245" s="113" t="s">
        <v>125</v>
      </c>
      <c r="F245" s="113" t="s">
        <v>200</v>
      </c>
      <c r="G245" s="113">
        <v>1.00256702206869E-3</v>
      </c>
    </row>
    <row r="246" spans="1:7" customFormat="1" x14ac:dyDescent="0.25">
      <c r="A246" s="108" t="str">
        <f t="shared" si="3"/>
        <v>AL_2008_NATIONAL TOTAL_Cd</v>
      </c>
      <c r="B246" s="113" t="s">
        <v>121</v>
      </c>
      <c r="C246" s="113">
        <v>2008</v>
      </c>
      <c r="D246" s="113" t="s">
        <v>122</v>
      </c>
      <c r="E246" s="113" t="s">
        <v>126</v>
      </c>
      <c r="F246" s="113" t="s">
        <v>200</v>
      </c>
      <c r="G246" s="113">
        <v>9.94539351854338E-4</v>
      </c>
    </row>
    <row r="247" spans="1:7" customFormat="1" x14ac:dyDescent="0.25">
      <c r="A247" s="108" t="str">
        <f t="shared" si="3"/>
        <v>AL_2008_NATIONAL TOTAL_Hg</v>
      </c>
      <c r="B247" s="113" t="s">
        <v>121</v>
      </c>
      <c r="C247" s="113">
        <v>2008</v>
      </c>
      <c r="D247" s="113" t="s">
        <v>122</v>
      </c>
      <c r="E247" s="113" t="s">
        <v>127</v>
      </c>
      <c r="F247" s="113" t="s">
        <v>200</v>
      </c>
      <c r="G247" s="113">
        <v>2.7615325838506498E-3</v>
      </c>
    </row>
    <row r="248" spans="1:7" customFormat="1" x14ac:dyDescent="0.25">
      <c r="A248" s="108" t="str">
        <f t="shared" si="3"/>
        <v>AL_2008_NATIONAL TOTAL_DIOX</v>
      </c>
      <c r="B248" s="113" t="s">
        <v>121</v>
      </c>
      <c r="C248" s="113">
        <v>2008</v>
      </c>
      <c r="D248" s="113" t="s">
        <v>122</v>
      </c>
      <c r="E248" s="113" t="s">
        <v>128</v>
      </c>
      <c r="F248" s="113" t="s">
        <v>200</v>
      </c>
      <c r="G248" s="150">
        <v>8.2736495984346702E-10</v>
      </c>
    </row>
    <row r="249" spans="1:7" customFormat="1" x14ac:dyDescent="0.25">
      <c r="A249" s="108" t="str">
        <f t="shared" si="3"/>
        <v>AL_2008_NATIONAL TOTAL_PAH</v>
      </c>
      <c r="B249" s="113" t="s">
        <v>121</v>
      </c>
      <c r="C249" s="113">
        <v>2008</v>
      </c>
      <c r="D249" s="113" t="s">
        <v>122</v>
      </c>
      <c r="E249" s="113" t="s">
        <v>129</v>
      </c>
      <c r="F249" s="113" t="s">
        <v>200</v>
      </c>
      <c r="G249" s="113">
        <v>1.22034011686535E-3</v>
      </c>
    </row>
    <row r="250" spans="1:7" customFormat="1" x14ac:dyDescent="0.25">
      <c r="A250" s="108" t="str">
        <f t="shared" si="3"/>
        <v>AL_2008_NATIONAL TOTAL_HCB</v>
      </c>
      <c r="B250" s="113" t="s">
        <v>121</v>
      </c>
      <c r="C250" s="113">
        <v>2008</v>
      </c>
      <c r="D250" s="113" t="s">
        <v>122</v>
      </c>
      <c r="E250" s="113" t="s">
        <v>130</v>
      </c>
      <c r="F250" s="113" t="s">
        <v>200</v>
      </c>
      <c r="G250" s="150">
        <v>8.3476668720667198E-6</v>
      </c>
    </row>
    <row r="251" spans="1:7" customFormat="1" x14ac:dyDescent="0.25">
      <c r="A251" s="108" t="str">
        <f t="shared" si="3"/>
        <v>AL_2008_NATIONAL TOTAL_PCB</v>
      </c>
      <c r="B251" s="113" t="s">
        <v>121</v>
      </c>
      <c r="C251" s="113">
        <v>2008</v>
      </c>
      <c r="D251" s="113" t="s">
        <v>122</v>
      </c>
      <c r="E251" s="113" t="s">
        <v>259</v>
      </c>
      <c r="F251" s="113" t="s">
        <v>200</v>
      </c>
      <c r="G251" s="150">
        <v>1.66122194269718E-6</v>
      </c>
    </row>
    <row r="252" spans="1:7" customFormat="1" x14ac:dyDescent="0.25">
      <c r="A252" s="108" t="str">
        <f t="shared" si="3"/>
        <v>AL_2008_3D_NOx</v>
      </c>
      <c r="B252" s="113" t="s">
        <v>121</v>
      </c>
      <c r="C252" s="113">
        <v>2008</v>
      </c>
      <c r="D252" s="113" t="s">
        <v>206</v>
      </c>
      <c r="E252" s="113" t="s">
        <v>199</v>
      </c>
      <c r="F252" s="113" t="s">
        <v>200</v>
      </c>
      <c r="G252" s="113">
        <v>0.53656959999999998</v>
      </c>
    </row>
    <row r="253" spans="1:7" customFormat="1" x14ac:dyDescent="0.25">
      <c r="A253" s="108" t="str">
        <f t="shared" si="3"/>
        <v>AL_2009_NATIONAL TOTAL_NOx</v>
      </c>
      <c r="B253" s="113" t="s">
        <v>121</v>
      </c>
      <c r="C253" s="113">
        <v>2009</v>
      </c>
      <c r="D253" s="113" t="s">
        <v>122</v>
      </c>
      <c r="E253" s="113" t="s">
        <v>199</v>
      </c>
      <c r="F253" s="113" t="s">
        <v>200</v>
      </c>
      <c r="G253" s="113">
        <v>7.4673611949247896</v>
      </c>
    </row>
    <row r="254" spans="1:7" customFormat="1" x14ac:dyDescent="0.25">
      <c r="A254" s="108" t="str">
        <f t="shared" si="3"/>
        <v>AL_2009_NATIONAL TOTAL_NMVOC</v>
      </c>
      <c r="B254" s="113" t="s">
        <v>121</v>
      </c>
      <c r="C254" s="113">
        <v>2009</v>
      </c>
      <c r="D254" s="113" t="s">
        <v>122</v>
      </c>
      <c r="E254" s="113" t="s">
        <v>123</v>
      </c>
      <c r="F254" s="113" t="s">
        <v>200</v>
      </c>
      <c r="G254" s="113">
        <v>14.658425045357101</v>
      </c>
    </row>
    <row r="255" spans="1:7" customFormat="1" x14ac:dyDescent="0.25">
      <c r="A255" s="108" t="str">
        <f t="shared" si="3"/>
        <v>AL_2009_NATIONAL TOTAL_SOx</v>
      </c>
      <c r="B255" s="113" t="s">
        <v>121</v>
      </c>
      <c r="C255" s="113">
        <v>2009</v>
      </c>
      <c r="D255" s="113" t="s">
        <v>122</v>
      </c>
      <c r="E255" s="113" t="s">
        <v>201</v>
      </c>
      <c r="F255" s="113" t="s">
        <v>200</v>
      </c>
      <c r="G255" s="113">
        <v>4.2796247702408001</v>
      </c>
    </row>
    <row r="256" spans="1:7" customFormat="1" x14ac:dyDescent="0.25">
      <c r="A256" s="108" t="str">
        <f t="shared" si="3"/>
        <v>AL_2009_NATIONAL TOTAL_NH3</v>
      </c>
      <c r="B256" s="113" t="s">
        <v>121</v>
      </c>
      <c r="C256" s="113">
        <v>2009</v>
      </c>
      <c r="D256" s="113" t="s">
        <v>122</v>
      </c>
      <c r="E256" s="113" t="s">
        <v>124</v>
      </c>
      <c r="F256" s="113" t="s">
        <v>200</v>
      </c>
      <c r="G256" s="113">
        <v>25.663203467131499</v>
      </c>
    </row>
    <row r="257" spans="1:7" customFormat="1" x14ac:dyDescent="0.25">
      <c r="A257" s="108" t="str">
        <f t="shared" si="3"/>
        <v>AL_2009_NATIONAL TOTAL_PM2.5</v>
      </c>
      <c r="B257" s="113" t="s">
        <v>121</v>
      </c>
      <c r="C257" s="113">
        <v>2009</v>
      </c>
      <c r="D257" s="113" t="s">
        <v>122</v>
      </c>
      <c r="E257" s="113" t="s">
        <v>203</v>
      </c>
      <c r="F257" s="113" t="s">
        <v>200</v>
      </c>
      <c r="G257" s="113">
        <v>3.21263167936808</v>
      </c>
    </row>
    <row r="258" spans="1:7" customFormat="1" x14ac:dyDescent="0.25">
      <c r="A258" s="108" t="str">
        <f t="shared" ref="A258:A321" si="4">CONCATENATE(B258,"_",C258,"_",D258,"_",E258)</f>
        <v>AL_2009_NATIONAL TOTAL_Pb</v>
      </c>
      <c r="B258" s="113" t="s">
        <v>121</v>
      </c>
      <c r="C258" s="113">
        <v>2009</v>
      </c>
      <c r="D258" s="113" t="s">
        <v>122</v>
      </c>
      <c r="E258" s="113" t="s">
        <v>125</v>
      </c>
      <c r="F258" s="113" t="s">
        <v>200</v>
      </c>
      <c r="G258" s="113">
        <v>1.44485568323687E-3</v>
      </c>
    </row>
    <row r="259" spans="1:7" customFormat="1" x14ac:dyDescent="0.25">
      <c r="A259" s="108" t="str">
        <f t="shared" si="4"/>
        <v>AL_2009_NATIONAL TOTAL_Cd</v>
      </c>
      <c r="B259" s="113" t="s">
        <v>121</v>
      </c>
      <c r="C259" s="113">
        <v>2009</v>
      </c>
      <c r="D259" s="113" t="s">
        <v>122</v>
      </c>
      <c r="E259" s="113" t="s">
        <v>126</v>
      </c>
      <c r="F259" s="113" t="s">
        <v>200</v>
      </c>
      <c r="G259" s="113">
        <v>1.39595099242552E-3</v>
      </c>
    </row>
    <row r="260" spans="1:7" customFormat="1" x14ac:dyDescent="0.25">
      <c r="A260" s="108" t="str">
        <f t="shared" si="4"/>
        <v>AL_2009_NATIONAL TOTAL_Hg</v>
      </c>
      <c r="B260" s="113" t="s">
        <v>121</v>
      </c>
      <c r="C260" s="113">
        <v>2009</v>
      </c>
      <c r="D260" s="113" t="s">
        <v>122</v>
      </c>
      <c r="E260" s="113" t="s">
        <v>127</v>
      </c>
      <c r="F260" s="113" t="s">
        <v>200</v>
      </c>
      <c r="G260" s="113">
        <v>2.7895264672896901E-3</v>
      </c>
    </row>
    <row r="261" spans="1:7" customFormat="1" x14ac:dyDescent="0.25">
      <c r="A261" s="108" t="str">
        <f t="shared" si="4"/>
        <v>AL_2009_NATIONAL TOTAL_DIOX</v>
      </c>
      <c r="B261" s="113" t="s">
        <v>121</v>
      </c>
      <c r="C261" s="113">
        <v>2009</v>
      </c>
      <c r="D261" s="113" t="s">
        <v>122</v>
      </c>
      <c r="E261" s="113" t="s">
        <v>128</v>
      </c>
      <c r="F261" s="113" t="s">
        <v>200</v>
      </c>
      <c r="G261" s="150">
        <v>1.5204645968268001E-9</v>
      </c>
    </row>
    <row r="262" spans="1:7" customFormat="1" x14ac:dyDescent="0.25">
      <c r="A262" s="108" t="str">
        <f t="shared" si="4"/>
        <v>AL_2009_NATIONAL TOTAL_PAH</v>
      </c>
      <c r="B262" s="113" t="s">
        <v>121</v>
      </c>
      <c r="C262" s="113">
        <v>2009</v>
      </c>
      <c r="D262" s="113" t="s">
        <v>122</v>
      </c>
      <c r="E262" s="113" t="s">
        <v>129</v>
      </c>
      <c r="F262" s="113" t="s">
        <v>200</v>
      </c>
      <c r="G262" s="113">
        <v>1.28490903953438E-3</v>
      </c>
    </row>
    <row r="263" spans="1:7" customFormat="1" x14ac:dyDescent="0.25">
      <c r="A263" s="108" t="str">
        <f t="shared" si="4"/>
        <v>AL_2009_NATIONAL TOTAL_HCB</v>
      </c>
      <c r="B263" s="113" t="s">
        <v>121</v>
      </c>
      <c r="C263" s="113">
        <v>2009</v>
      </c>
      <c r="D263" s="113" t="s">
        <v>122</v>
      </c>
      <c r="E263" s="113" t="s">
        <v>130</v>
      </c>
      <c r="F263" s="113" t="s">
        <v>200</v>
      </c>
      <c r="G263" s="150">
        <v>8.3465691618651799E-6</v>
      </c>
    </row>
    <row r="264" spans="1:7" customFormat="1" x14ac:dyDescent="0.25">
      <c r="A264" s="108" t="str">
        <f t="shared" si="4"/>
        <v>AL_2009_NATIONAL TOTAL_PCB</v>
      </c>
      <c r="B264" s="113" t="s">
        <v>121</v>
      </c>
      <c r="C264" s="113">
        <v>2009</v>
      </c>
      <c r="D264" s="113" t="s">
        <v>122</v>
      </c>
      <c r="E264" s="113" t="s">
        <v>259</v>
      </c>
      <c r="F264" s="113" t="s">
        <v>200</v>
      </c>
      <c r="G264" s="150">
        <v>1.66179553211597E-6</v>
      </c>
    </row>
    <row r="265" spans="1:7" customFormat="1" x14ac:dyDescent="0.25">
      <c r="A265" s="108" t="str">
        <f t="shared" si="4"/>
        <v>AL_2009_3D_NOx</v>
      </c>
      <c r="B265" s="113" t="s">
        <v>121</v>
      </c>
      <c r="C265" s="113">
        <v>2009</v>
      </c>
      <c r="D265" s="113" t="s">
        <v>206</v>
      </c>
      <c r="E265" s="113" t="s">
        <v>199</v>
      </c>
      <c r="F265" s="113" t="s">
        <v>200</v>
      </c>
      <c r="G265" s="113">
        <v>0.63355002666666704</v>
      </c>
    </row>
    <row r="266" spans="1:7" customFormat="1" x14ac:dyDescent="0.25">
      <c r="A266" s="108" t="str">
        <f t="shared" si="4"/>
        <v>AL_2010_NATIONAL TOTAL_NOx</v>
      </c>
      <c r="B266" s="113" t="s">
        <v>121</v>
      </c>
      <c r="C266" s="113">
        <v>2010</v>
      </c>
      <c r="D266" s="113" t="s">
        <v>122</v>
      </c>
      <c r="E266" s="113" t="s">
        <v>199</v>
      </c>
      <c r="F266" s="113" t="s">
        <v>200</v>
      </c>
      <c r="G266" s="113">
        <v>9.0018800779741106</v>
      </c>
    </row>
    <row r="267" spans="1:7" customFormat="1" x14ac:dyDescent="0.25">
      <c r="A267" s="108" t="str">
        <f t="shared" si="4"/>
        <v>AL_2010_NATIONAL TOTAL_NMVOC</v>
      </c>
      <c r="B267" s="113" t="s">
        <v>121</v>
      </c>
      <c r="C267" s="113">
        <v>2010</v>
      </c>
      <c r="D267" s="113" t="s">
        <v>122</v>
      </c>
      <c r="E267" s="113" t="s">
        <v>123</v>
      </c>
      <c r="F267" s="113" t="s">
        <v>200</v>
      </c>
      <c r="G267" s="113">
        <v>14.839442309883101</v>
      </c>
    </row>
    <row r="268" spans="1:7" customFormat="1" x14ac:dyDescent="0.25">
      <c r="A268" s="108" t="str">
        <f t="shared" si="4"/>
        <v>AL_2010_NATIONAL TOTAL_SOx</v>
      </c>
      <c r="B268" s="113" t="s">
        <v>121</v>
      </c>
      <c r="C268" s="113">
        <v>2010</v>
      </c>
      <c r="D268" s="113" t="s">
        <v>122</v>
      </c>
      <c r="E268" s="113" t="s">
        <v>201</v>
      </c>
      <c r="F268" s="113" t="s">
        <v>200</v>
      </c>
      <c r="G268" s="113">
        <v>4.7678785075160004</v>
      </c>
    </row>
    <row r="269" spans="1:7" customFormat="1" x14ac:dyDescent="0.25">
      <c r="A269" s="108" t="str">
        <f t="shared" si="4"/>
        <v>AL_2010_NATIONAL TOTAL_NH3</v>
      </c>
      <c r="B269" s="113" t="s">
        <v>121</v>
      </c>
      <c r="C269" s="113">
        <v>2010</v>
      </c>
      <c r="D269" s="113" t="s">
        <v>122</v>
      </c>
      <c r="E269" s="113" t="s">
        <v>124</v>
      </c>
      <c r="F269" s="113" t="s">
        <v>200</v>
      </c>
      <c r="G269" s="113">
        <v>25.653428382053701</v>
      </c>
    </row>
    <row r="270" spans="1:7" customFormat="1" x14ac:dyDescent="0.25">
      <c r="A270" s="108" t="str">
        <f t="shared" si="4"/>
        <v>AL_2010_NATIONAL TOTAL_PM2.5</v>
      </c>
      <c r="B270" s="113" t="s">
        <v>121</v>
      </c>
      <c r="C270" s="113">
        <v>2010</v>
      </c>
      <c r="D270" s="113" t="s">
        <v>122</v>
      </c>
      <c r="E270" s="113" t="s">
        <v>203</v>
      </c>
      <c r="F270" s="113" t="s">
        <v>200</v>
      </c>
      <c r="G270" s="113">
        <v>3.3179453620186101</v>
      </c>
    </row>
    <row r="271" spans="1:7" customFormat="1" x14ac:dyDescent="0.25">
      <c r="A271" s="108" t="str">
        <f t="shared" si="4"/>
        <v>AL_2010_NATIONAL TOTAL_Pb</v>
      </c>
      <c r="B271" s="113" t="s">
        <v>121</v>
      </c>
      <c r="C271" s="113">
        <v>2010</v>
      </c>
      <c r="D271" s="113" t="s">
        <v>122</v>
      </c>
      <c r="E271" s="113" t="s">
        <v>125</v>
      </c>
      <c r="F271" s="113" t="s">
        <v>200</v>
      </c>
      <c r="G271" s="113">
        <v>1.9341994232674601E-3</v>
      </c>
    </row>
    <row r="272" spans="1:7" customFormat="1" x14ac:dyDescent="0.25">
      <c r="A272" s="108" t="str">
        <f t="shared" si="4"/>
        <v>AL_2010_NATIONAL TOTAL_Cd</v>
      </c>
      <c r="B272" s="113" t="s">
        <v>121</v>
      </c>
      <c r="C272" s="113">
        <v>2010</v>
      </c>
      <c r="D272" s="113" t="s">
        <v>122</v>
      </c>
      <c r="E272" s="113" t="s">
        <v>126</v>
      </c>
      <c r="F272" s="113" t="s">
        <v>200</v>
      </c>
      <c r="G272" s="113">
        <v>7.8101189751804097E-4</v>
      </c>
    </row>
    <row r="273" spans="1:7" customFormat="1" x14ac:dyDescent="0.25">
      <c r="A273" s="108" t="str">
        <f t="shared" si="4"/>
        <v>AL_2010_NATIONAL TOTAL_Hg</v>
      </c>
      <c r="B273" s="113" t="s">
        <v>121</v>
      </c>
      <c r="C273" s="113">
        <v>2010</v>
      </c>
      <c r="D273" s="113" t="s">
        <v>122</v>
      </c>
      <c r="E273" s="113" t="s">
        <v>127</v>
      </c>
      <c r="F273" s="113" t="s">
        <v>200</v>
      </c>
      <c r="G273" s="113">
        <v>2.8014612922227901E-3</v>
      </c>
    </row>
    <row r="274" spans="1:7" customFormat="1" x14ac:dyDescent="0.25">
      <c r="A274" s="108" t="str">
        <f t="shared" si="4"/>
        <v>AL_2010_NATIONAL TOTAL_DIOX</v>
      </c>
      <c r="B274" s="113" t="s">
        <v>121</v>
      </c>
      <c r="C274" s="113">
        <v>2010</v>
      </c>
      <c r="D274" s="113" t="s">
        <v>122</v>
      </c>
      <c r="E274" s="113" t="s">
        <v>128</v>
      </c>
      <c r="F274" s="113" t="s">
        <v>200</v>
      </c>
      <c r="G274" s="150">
        <v>2.1165277707099999E-9</v>
      </c>
    </row>
    <row r="275" spans="1:7" customFormat="1" x14ac:dyDescent="0.25">
      <c r="A275" s="108" t="str">
        <f t="shared" si="4"/>
        <v>AL_2010_NATIONAL TOTAL_PAH</v>
      </c>
      <c r="B275" s="113" t="s">
        <v>121</v>
      </c>
      <c r="C275" s="113">
        <v>2010</v>
      </c>
      <c r="D275" s="113" t="s">
        <v>122</v>
      </c>
      <c r="E275" s="113" t="s">
        <v>129</v>
      </c>
      <c r="F275" s="113" t="s">
        <v>200</v>
      </c>
      <c r="G275" s="113">
        <v>1.41147691938254E-3</v>
      </c>
    </row>
    <row r="276" spans="1:7" customFormat="1" x14ac:dyDescent="0.25">
      <c r="A276" s="108" t="str">
        <f t="shared" si="4"/>
        <v>AL_2010_NATIONAL TOTAL_HCB</v>
      </c>
      <c r="B276" s="113" t="s">
        <v>121</v>
      </c>
      <c r="C276" s="113">
        <v>2010</v>
      </c>
      <c r="D276" s="113" t="s">
        <v>122</v>
      </c>
      <c r="E276" s="113" t="s">
        <v>130</v>
      </c>
      <c r="F276" s="113" t="s">
        <v>200</v>
      </c>
      <c r="G276" s="150">
        <v>8.3457939473411399E-6</v>
      </c>
    </row>
    <row r="277" spans="1:7" customFormat="1" x14ac:dyDescent="0.25">
      <c r="A277" s="108" t="str">
        <f t="shared" si="4"/>
        <v>AL_2010_NATIONAL TOTAL_PCB</v>
      </c>
      <c r="B277" s="113" t="s">
        <v>121</v>
      </c>
      <c r="C277" s="113">
        <v>2010</v>
      </c>
      <c r="D277" s="113" t="s">
        <v>122</v>
      </c>
      <c r="E277" s="113" t="s">
        <v>259</v>
      </c>
      <c r="F277" s="113" t="s">
        <v>200</v>
      </c>
      <c r="G277" s="150">
        <v>1.6622794093663101E-6</v>
      </c>
    </row>
    <row r="278" spans="1:7" customFormat="1" x14ac:dyDescent="0.25">
      <c r="A278" s="108" t="str">
        <f t="shared" si="4"/>
        <v>AL_2010_3D_NOx</v>
      </c>
      <c r="B278" s="113" t="s">
        <v>121</v>
      </c>
      <c r="C278" s="113">
        <v>2010</v>
      </c>
      <c r="D278" s="113" t="s">
        <v>206</v>
      </c>
      <c r="E278" s="113" t="s">
        <v>199</v>
      </c>
      <c r="F278" s="113" t="s">
        <v>200</v>
      </c>
      <c r="G278" s="113">
        <v>0.58412554666666705</v>
      </c>
    </row>
    <row r="279" spans="1:7" customFormat="1" x14ac:dyDescent="0.25">
      <c r="A279" s="108" t="str">
        <f t="shared" si="4"/>
        <v>AL_2011_NATIONAL TOTAL_NOx</v>
      </c>
      <c r="B279" s="113" t="s">
        <v>121</v>
      </c>
      <c r="C279" s="113">
        <v>2011</v>
      </c>
      <c r="D279" s="113" t="s">
        <v>122</v>
      </c>
      <c r="E279" s="113" t="s">
        <v>199</v>
      </c>
      <c r="F279" s="113" t="s">
        <v>200</v>
      </c>
      <c r="G279" s="113">
        <v>9.9213325370297092</v>
      </c>
    </row>
    <row r="280" spans="1:7" customFormat="1" x14ac:dyDescent="0.25">
      <c r="A280" s="108" t="str">
        <f t="shared" si="4"/>
        <v>AL_2011_NATIONAL TOTAL_NMVOC</v>
      </c>
      <c r="B280" s="113" t="s">
        <v>121</v>
      </c>
      <c r="C280" s="113">
        <v>2011</v>
      </c>
      <c r="D280" s="113" t="s">
        <v>122</v>
      </c>
      <c r="E280" s="113" t="s">
        <v>123</v>
      </c>
      <c r="F280" s="113" t="s">
        <v>200</v>
      </c>
      <c r="G280" s="113">
        <v>15.289191150217899</v>
      </c>
    </row>
    <row r="281" spans="1:7" customFormat="1" x14ac:dyDescent="0.25">
      <c r="A281" s="108" t="str">
        <f t="shared" si="4"/>
        <v>AL_2011_NATIONAL TOTAL_SOx</v>
      </c>
      <c r="B281" s="113" t="s">
        <v>121</v>
      </c>
      <c r="C281" s="113">
        <v>2011</v>
      </c>
      <c r="D281" s="113" t="s">
        <v>122</v>
      </c>
      <c r="E281" s="113" t="s">
        <v>201</v>
      </c>
      <c r="F281" s="113" t="s">
        <v>200</v>
      </c>
      <c r="G281" s="113">
        <v>5.9007817775579996</v>
      </c>
    </row>
    <row r="282" spans="1:7" customFormat="1" x14ac:dyDescent="0.25">
      <c r="A282" s="108" t="str">
        <f t="shared" si="4"/>
        <v>AL_2011_NATIONAL TOTAL_NH3</v>
      </c>
      <c r="B282" s="113" t="s">
        <v>121</v>
      </c>
      <c r="C282" s="113">
        <v>2011</v>
      </c>
      <c r="D282" s="113" t="s">
        <v>122</v>
      </c>
      <c r="E282" s="113" t="s">
        <v>124</v>
      </c>
      <c r="F282" s="113" t="s">
        <v>200</v>
      </c>
      <c r="G282" s="113">
        <v>26.3502458327361</v>
      </c>
    </row>
    <row r="283" spans="1:7" customFormat="1" x14ac:dyDescent="0.25">
      <c r="A283" s="108" t="str">
        <f t="shared" si="4"/>
        <v>AL_2011_NATIONAL TOTAL_PM2.5</v>
      </c>
      <c r="B283" s="113" t="s">
        <v>121</v>
      </c>
      <c r="C283" s="113">
        <v>2011</v>
      </c>
      <c r="D283" s="113" t="s">
        <v>122</v>
      </c>
      <c r="E283" s="113" t="s">
        <v>203</v>
      </c>
      <c r="F283" s="113" t="s">
        <v>200</v>
      </c>
      <c r="G283" s="113">
        <v>3.5242908722944599</v>
      </c>
    </row>
    <row r="284" spans="1:7" customFormat="1" x14ac:dyDescent="0.25">
      <c r="A284" s="108" t="str">
        <f t="shared" si="4"/>
        <v>AL_2011_NATIONAL TOTAL_Pb</v>
      </c>
      <c r="B284" s="113" t="s">
        <v>121</v>
      </c>
      <c r="C284" s="113">
        <v>2011</v>
      </c>
      <c r="D284" s="113" t="s">
        <v>122</v>
      </c>
      <c r="E284" s="113" t="s">
        <v>125</v>
      </c>
      <c r="F284" s="113" t="s">
        <v>200</v>
      </c>
      <c r="G284" s="113">
        <v>2.28914914101138E-3</v>
      </c>
    </row>
    <row r="285" spans="1:7" customFormat="1" x14ac:dyDescent="0.25">
      <c r="A285" s="108" t="str">
        <f t="shared" si="4"/>
        <v>AL_2011_NATIONAL TOTAL_Cd</v>
      </c>
      <c r="B285" s="113" t="s">
        <v>121</v>
      </c>
      <c r="C285" s="113">
        <v>2011</v>
      </c>
      <c r="D285" s="113" t="s">
        <v>122</v>
      </c>
      <c r="E285" s="113" t="s">
        <v>126</v>
      </c>
      <c r="F285" s="113" t="s">
        <v>200</v>
      </c>
      <c r="G285" s="113">
        <v>1.4968469625193999E-3</v>
      </c>
    </row>
    <row r="286" spans="1:7" customFormat="1" x14ac:dyDescent="0.25">
      <c r="A286" s="108" t="str">
        <f t="shared" si="4"/>
        <v>AL_2011_NATIONAL TOTAL_Hg</v>
      </c>
      <c r="B286" s="113" t="s">
        <v>121</v>
      </c>
      <c r="C286" s="113">
        <v>2011</v>
      </c>
      <c r="D286" s="113" t="s">
        <v>122</v>
      </c>
      <c r="E286" s="113" t="s">
        <v>127</v>
      </c>
      <c r="F286" s="113" t="s">
        <v>200</v>
      </c>
      <c r="G286" s="113">
        <v>2.8145940710951902E-3</v>
      </c>
    </row>
    <row r="287" spans="1:7" customFormat="1" x14ac:dyDescent="0.25">
      <c r="A287" s="108" t="str">
        <f t="shared" si="4"/>
        <v>AL_2011_NATIONAL TOTAL_DIOX</v>
      </c>
      <c r="B287" s="113" t="s">
        <v>121</v>
      </c>
      <c r="C287" s="113">
        <v>2011</v>
      </c>
      <c r="D287" s="113" t="s">
        <v>122</v>
      </c>
      <c r="E287" s="113" t="s">
        <v>128</v>
      </c>
      <c r="F287" s="113" t="s">
        <v>200</v>
      </c>
      <c r="G287" s="150">
        <v>2.5776471963280001E-9</v>
      </c>
    </row>
    <row r="288" spans="1:7" customFormat="1" x14ac:dyDescent="0.25">
      <c r="A288" s="108" t="str">
        <f t="shared" si="4"/>
        <v>AL_2011_NATIONAL TOTAL_PAH</v>
      </c>
      <c r="B288" s="113" t="s">
        <v>121</v>
      </c>
      <c r="C288" s="113">
        <v>2011</v>
      </c>
      <c r="D288" s="113" t="s">
        <v>122</v>
      </c>
      <c r="E288" s="113" t="s">
        <v>129</v>
      </c>
      <c r="F288" s="113" t="s">
        <v>200</v>
      </c>
      <c r="G288" s="113">
        <v>1.41918841004909E-3</v>
      </c>
    </row>
    <row r="289" spans="1:7" customFormat="1" x14ac:dyDescent="0.25">
      <c r="A289" s="108" t="str">
        <f t="shared" si="4"/>
        <v>AL_2011_NATIONAL TOTAL_HCB</v>
      </c>
      <c r="B289" s="113" t="s">
        <v>121</v>
      </c>
      <c r="C289" s="113">
        <v>2011</v>
      </c>
      <c r="D289" s="113" t="s">
        <v>122</v>
      </c>
      <c r="E289" s="113" t="s">
        <v>130</v>
      </c>
      <c r="F289" s="113" t="s">
        <v>200</v>
      </c>
      <c r="G289" s="150">
        <v>8.3471526741960004E-6</v>
      </c>
    </row>
    <row r="290" spans="1:7" customFormat="1" x14ac:dyDescent="0.25">
      <c r="A290" s="108" t="str">
        <f t="shared" si="4"/>
        <v>AL_2011_NATIONAL TOTAL_PCB</v>
      </c>
      <c r="B290" s="113" t="s">
        <v>121</v>
      </c>
      <c r="C290" s="113">
        <v>2011</v>
      </c>
      <c r="D290" s="113" t="s">
        <v>122</v>
      </c>
      <c r="E290" s="113" t="s">
        <v>259</v>
      </c>
      <c r="F290" s="113" t="s">
        <v>200</v>
      </c>
      <c r="G290" s="150">
        <v>1.6626717719260001E-6</v>
      </c>
    </row>
    <row r="291" spans="1:7" customFormat="1" x14ac:dyDescent="0.25">
      <c r="A291" s="108" t="str">
        <f t="shared" si="4"/>
        <v>AL_2011_3D_NOx</v>
      </c>
      <c r="B291" s="113" t="s">
        <v>121</v>
      </c>
      <c r="C291" s="113">
        <v>2011</v>
      </c>
      <c r="D291" s="113" t="s">
        <v>206</v>
      </c>
      <c r="E291" s="113" t="s">
        <v>199</v>
      </c>
      <c r="F291" s="113" t="s">
        <v>200</v>
      </c>
      <c r="G291" s="113">
        <v>0.68866373333333297</v>
      </c>
    </row>
    <row r="292" spans="1:7" customFormat="1" x14ac:dyDescent="0.25">
      <c r="A292" s="108" t="str">
        <f t="shared" si="4"/>
        <v>AL_2012_NATIONAL TOTAL_NOx</v>
      </c>
      <c r="B292" s="113" t="s">
        <v>121</v>
      </c>
      <c r="C292" s="113">
        <v>2012</v>
      </c>
      <c r="D292" s="113" t="s">
        <v>122</v>
      </c>
      <c r="E292" s="113" t="s">
        <v>199</v>
      </c>
      <c r="F292" s="113" t="s">
        <v>200</v>
      </c>
      <c r="G292" s="113">
        <v>7.8440154603098398</v>
      </c>
    </row>
    <row r="293" spans="1:7" customFormat="1" x14ac:dyDescent="0.25">
      <c r="A293" s="108" t="str">
        <f t="shared" si="4"/>
        <v>AL_2012_NATIONAL TOTAL_NMVOC</v>
      </c>
      <c r="B293" s="113" t="s">
        <v>121</v>
      </c>
      <c r="C293" s="113">
        <v>2012</v>
      </c>
      <c r="D293" s="113" t="s">
        <v>122</v>
      </c>
      <c r="E293" s="113" t="s">
        <v>123</v>
      </c>
      <c r="F293" s="113" t="s">
        <v>200</v>
      </c>
      <c r="G293" s="113">
        <v>14.1500633117459</v>
      </c>
    </row>
    <row r="294" spans="1:7" customFormat="1" x14ac:dyDescent="0.25">
      <c r="A294" s="108" t="str">
        <f t="shared" si="4"/>
        <v>AL_2012_NATIONAL TOTAL_SOx</v>
      </c>
      <c r="B294" s="113" t="s">
        <v>121</v>
      </c>
      <c r="C294" s="113">
        <v>2012</v>
      </c>
      <c r="D294" s="113" t="s">
        <v>122</v>
      </c>
      <c r="E294" s="113" t="s">
        <v>201</v>
      </c>
      <c r="F294" s="113" t="s">
        <v>200</v>
      </c>
      <c r="G294" s="113">
        <v>3.2478066153863998</v>
      </c>
    </row>
    <row r="295" spans="1:7" customFormat="1" x14ac:dyDescent="0.25">
      <c r="A295" s="108" t="str">
        <f t="shared" si="4"/>
        <v>AL_2012_NATIONAL TOTAL_NH3</v>
      </c>
      <c r="B295" s="113" t="s">
        <v>121</v>
      </c>
      <c r="C295" s="113">
        <v>2012</v>
      </c>
      <c r="D295" s="113" t="s">
        <v>122</v>
      </c>
      <c r="E295" s="113" t="s">
        <v>124</v>
      </c>
      <c r="F295" s="113" t="s">
        <v>200</v>
      </c>
      <c r="G295" s="113">
        <v>25.1942637666717</v>
      </c>
    </row>
    <row r="296" spans="1:7" customFormat="1" x14ac:dyDescent="0.25">
      <c r="A296" s="108" t="str">
        <f t="shared" si="4"/>
        <v>AL_2012_NATIONAL TOTAL_PM2.5</v>
      </c>
      <c r="B296" s="113" t="s">
        <v>121</v>
      </c>
      <c r="C296" s="113">
        <v>2012</v>
      </c>
      <c r="D296" s="113" t="s">
        <v>122</v>
      </c>
      <c r="E296" s="113" t="s">
        <v>203</v>
      </c>
      <c r="F296" s="113" t="s">
        <v>200</v>
      </c>
      <c r="G296" s="113">
        <v>3.2208173257174599</v>
      </c>
    </row>
    <row r="297" spans="1:7" customFormat="1" x14ac:dyDescent="0.25">
      <c r="A297" s="108" t="str">
        <f t="shared" si="4"/>
        <v>AL_2012_NATIONAL TOTAL_Pb</v>
      </c>
      <c r="B297" s="113" t="s">
        <v>121</v>
      </c>
      <c r="C297" s="113">
        <v>2012</v>
      </c>
      <c r="D297" s="113" t="s">
        <v>122</v>
      </c>
      <c r="E297" s="113" t="s">
        <v>125</v>
      </c>
      <c r="F297" s="113" t="s">
        <v>200</v>
      </c>
      <c r="G297" s="113">
        <v>2.0285920677419302E-3</v>
      </c>
    </row>
    <row r="298" spans="1:7" customFormat="1" x14ac:dyDescent="0.25">
      <c r="A298" s="108" t="str">
        <f t="shared" si="4"/>
        <v>AL_2012_NATIONAL TOTAL_Cd</v>
      </c>
      <c r="B298" s="113" t="s">
        <v>121</v>
      </c>
      <c r="C298" s="113">
        <v>2012</v>
      </c>
      <c r="D298" s="113" t="s">
        <v>122</v>
      </c>
      <c r="E298" s="113" t="s">
        <v>126</v>
      </c>
      <c r="F298" s="113" t="s">
        <v>200</v>
      </c>
      <c r="G298" s="113">
        <v>6.2497931971878097E-4</v>
      </c>
    </row>
    <row r="299" spans="1:7" customFormat="1" x14ac:dyDescent="0.25">
      <c r="A299" s="108" t="str">
        <f t="shared" si="4"/>
        <v>AL_2012_NATIONAL TOTAL_Hg</v>
      </c>
      <c r="B299" s="113" t="s">
        <v>121</v>
      </c>
      <c r="C299" s="113">
        <v>2012</v>
      </c>
      <c r="D299" s="113" t="s">
        <v>122</v>
      </c>
      <c r="E299" s="113" t="s">
        <v>127</v>
      </c>
      <c r="F299" s="113" t="s">
        <v>200</v>
      </c>
      <c r="G299" s="113">
        <v>2.7955294359763298E-3</v>
      </c>
    </row>
    <row r="300" spans="1:7" customFormat="1" x14ac:dyDescent="0.25">
      <c r="A300" s="108" t="str">
        <f t="shared" si="4"/>
        <v>AL_2012_NATIONAL TOTAL_DIOX</v>
      </c>
      <c r="B300" s="113" t="s">
        <v>121</v>
      </c>
      <c r="C300" s="113">
        <v>2012</v>
      </c>
      <c r="D300" s="113" t="s">
        <v>122</v>
      </c>
      <c r="E300" s="113" t="s">
        <v>128</v>
      </c>
      <c r="F300" s="113" t="s">
        <v>200</v>
      </c>
      <c r="G300" s="150">
        <v>2.1614633756224E-9</v>
      </c>
    </row>
    <row r="301" spans="1:7" customFormat="1" x14ac:dyDescent="0.25">
      <c r="A301" s="108" t="str">
        <f t="shared" si="4"/>
        <v>AL_2012_NATIONAL TOTAL_PAH</v>
      </c>
      <c r="B301" s="113" t="s">
        <v>121</v>
      </c>
      <c r="C301" s="113">
        <v>2012</v>
      </c>
      <c r="D301" s="113" t="s">
        <v>122</v>
      </c>
      <c r="E301" s="113" t="s">
        <v>129</v>
      </c>
      <c r="F301" s="113" t="s">
        <v>200</v>
      </c>
      <c r="G301" s="113">
        <v>1.3159843107788101E-3</v>
      </c>
    </row>
    <row r="302" spans="1:7" customFormat="1" x14ac:dyDescent="0.25">
      <c r="A302" s="108" t="str">
        <f t="shared" si="4"/>
        <v>AL_2012_NATIONAL TOTAL_HCB</v>
      </c>
      <c r="B302" s="113" t="s">
        <v>121</v>
      </c>
      <c r="C302" s="113">
        <v>2012</v>
      </c>
      <c r="D302" s="113" t="s">
        <v>122</v>
      </c>
      <c r="E302" s="113" t="s">
        <v>130</v>
      </c>
      <c r="F302" s="113" t="s">
        <v>200</v>
      </c>
      <c r="G302" s="150">
        <v>8.3452408234160004E-6</v>
      </c>
    </row>
    <row r="303" spans="1:7" customFormat="1" x14ac:dyDescent="0.25">
      <c r="A303" s="108" t="str">
        <f t="shared" si="4"/>
        <v>AL_2012_NATIONAL TOTAL_PCB</v>
      </c>
      <c r="B303" s="113" t="s">
        <v>121</v>
      </c>
      <c r="C303" s="113">
        <v>2012</v>
      </c>
      <c r="D303" s="113" t="s">
        <v>122</v>
      </c>
      <c r="E303" s="113" t="s">
        <v>259</v>
      </c>
      <c r="F303" s="113" t="s">
        <v>200</v>
      </c>
      <c r="G303" s="150">
        <v>1.6623201302760001E-6</v>
      </c>
    </row>
    <row r="304" spans="1:7" customFormat="1" x14ac:dyDescent="0.25">
      <c r="A304" s="108" t="str">
        <f t="shared" si="4"/>
        <v>AL_2012_3D_NOx</v>
      </c>
      <c r="B304" s="113" t="s">
        <v>121</v>
      </c>
      <c r="C304" s="113">
        <v>2012</v>
      </c>
      <c r="D304" s="113" t="s">
        <v>206</v>
      </c>
      <c r="E304" s="113" t="s">
        <v>199</v>
      </c>
      <c r="F304" s="113" t="s">
        <v>200</v>
      </c>
      <c r="G304" s="113">
        <v>0.65229042666666703</v>
      </c>
    </row>
    <row r="305" spans="1:7" customFormat="1" x14ac:dyDescent="0.25">
      <c r="A305" s="108" t="str">
        <f t="shared" si="4"/>
        <v>AL_2013_NATIONAL TOTAL_NOx</v>
      </c>
      <c r="B305" s="113" t="s">
        <v>121</v>
      </c>
      <c r="C305" s="113">
        <v>2013</v>
      </c>
      <c r="D305" s="113" t="s">
        <v>122</v>
      </c>
      <c r="E305" s="113" t="s">
        <v>199</v>
      </c>
      <c r="F305" s="113" t="s">
        <v>200</v>
      </c>
      <c r="G305" s="113">
        <v>9.1501310701709802</v>
      </c>
    </row>
    <row r="306" spans="1:7" customFormat="1" x14ac:dyDescent="0.25">
      <c r="A306" s="108" t="str">
        <f t="shared" si="4"/>
        <v>AL_2013_NATIONAL TOTAL_NMVOC</v>
      </c>
      <c r="B306" s="113" t="s">
        <v>121</v>
      </c>
      <c r="C306" s="113">
        <v>2013</v>
      </c>
      <c r="D306" s="113" t="s">
        <v>122</v>
      </c>
      <c r="E306" s="113" t="s">
        <v>123</v>
      </c>
      <c r="F306" s="113" t="s">
        <v>200</v>
      </c>
      <c r="G306" s="113">
        <v>14.419625769822</v>
      </c>
    </row>
    <row r="307" spans="1:7" customFormat="1" x14ac:dyDescent="0.25">
      <c r="A307" s="108" t="str">
        <f t="shared" si="4"/>
        <v>AL_2013_NATIONAL TOTAL_SOx</v>
      </c>
      <c r="B307" s="113" t="s">
        <v>121</v>
      </c>
      <c r="C307" s="113">
        <v>2013</v>
      </c>
      <c r="D307" s="113" t="s">
        <v>122</v>
      </c>
      <c r="E307" s="113" t="s">
        <v>201</v>
      </c>
      <c r="F307" s="113" t="s">
        <v>200</v>
      </c>
      <c r="G307" s="113">
        <v>2.7675369852710898</v>
      </c>
    </row>
    <row r="308" spans="1:7" customFormat="1" x14ac:dyDescent="0.25">
      <c r="A308" s="108" t="str">
        <f t="shared" si="4"/>
        <v>AL_2013_NATIONAL TOTAL_NH3</v>
      </c>
      <c r="B308" s="113" t="s">
        <v>121</v>
      </c>
      <c r="C308" s="113">
        <v>2013</v>
      </c>
      <c r="D308" s="113" t="s">
        <v>122</v>
      </c>
      <c r="E308" s="113" t="s">
        <v>124</v>
      </c>
      <c r="F308" s="113" t="s">
        <v>200</v>
      </c>
      <c r="G308" s="113">
        <v>24.826599047185201</v>
      </c>
    </row>
    <row r="309" spans="1:7" customFormat="1" x14ac:dyDescent="0.25">
      <c r="A309" s="108" t="str">
        <f t="shared" si="4"/>
        <v>AL_2013_NATIONAL TOTAL_PM2.5</v>
      </c>
      <c r="B309" s="113" t="s">
        <v>121</v>
      </c>
      <c r="C309" s="113">
        <v>2013</v>
      </c>
      <c r="D309" s="113" t="s">
        <v>122</v>
      </c>
      <c r="E309" s="113" t="s">
        <v>203</v>
      </c>
      <c r="F309" s="113" t="s">
        <v>200</v>
      </c>
      <c r="G309" s="113">
        <v>3.1871061680900499</v>
      </c>
    </row>
    <row r="310" spans="1:7" customFormat="1" x14ac:dyDescent="0.25">
      <c r="A310" s="108" t="str">
        <f t="shared" si="4"/>
        <v>AL_2013_NATIONAL TOTAL_Pb</v>
      </c>
      <c r="B310" s="113" t="s">
        <v>121</v>
      </c>
      <c r="C310" s="113">
        <v>2013</v>
      </c>
      <c r="D310" s="113" t="s">
        <v>122</v>
      </c>
      <c r="E310" s="113" t="s">
        <v>125</v>
      </c>
      <c r="F310" s="113" t="s">
        <v>200</v>
      </c>
      <c r="G310" s="113">
        <v>2.0704744508958902E-3</v>
      </c>
    </row>
    <row r="311" spans="1:7" customFormat="1" x14ac:dyDescent="0.25">
      <c r="A311" s="108" t="str">
        <f t="shared" si="4"/>
        <v>AL_2013_NATIONAL TOTAL_Cd</v>
      </c>
      <c r="B311" s="113" t="s">
        <v>121</v>
      </c>
      <c r="C311" s="113">
        <v>2013</v>
      </c>
      <c r="D311" s="113" t="s">
        <v>122</v>
      </c>
      <c r="E311" s="113" t="s">
        <v>126</v>
      </c>
      <c r="F311" s="113" t="s">
        <v>200</v>
      </c>
      <c r="G311" s="113">
        <v>3.0443316886228402E-4</v>
      </c>
    </row>
    <row r="312" spans="1:7" customFormat="1" x14ac:dyDescent="0.25">
      <c r="A312" s="108" t="str">
        <f t="shared" si="4"/>
        <v>AL_2013_NATIONAL TOTAL_Hg</v>
      </c>
      <c r="B312" s="113" t="s">
        <v>121</v>
      </c>
      <c r="C312" s="113">
        <v>2013</v>
      </c>
      <c r="D312" s="113" t="s">
        <v>122</v>
      </c>
      <c r="E312" s="113" t="s">
        <v>127</v>
      </c>
      <c r="F312" s="113" t="s">
        <v>200</v>
      </c>
      <c r="G312" s="113">
        <v>2.7941601442126301E-3</v>
      </c>
    </row>
    <row r="313" spans="1:7" customFormat="1" x14ac:dyDescent="0.25">
      <c r="A313" s="108" t="str">
        <f t="shared" si="4"/>
        <v>AL_2013_NATIONAL TOTAL_DIOX</v>
      </c>
      <c r="B313" s="113" t="s">
        <v>121</v>
      </c>
      <c r="C313" s="113">
        <v>2013</v>
      </c>
      <c r="D313" s="113" t="s">
        <v>122</v>
      </c>
      <c r="E313" s="113" t="s">
        <v>128</v>
      </c>
      <c r="F313" s="113" t="s">
        <v>200</v>
      </c>
      <c r="G313" s="150">
        <v>2.19647907435182E-9</v>
      </c>
    </row>
    <row r="314" spans="1:7" customFormat="1" x14ac:dyDescent="0.25">
      <c r="A314" s="108" t="str">
        <f t="shared" si="4"/>
        <v>AL_2013_NATIONAL TOTAL_PAH</v>
      </c>
      <c r="B314" s="113" t="s">
        <v>121</v>
      </c>
      <c r="C314" s="113">
        <v>2013</v>
      </c>
      <c r="D314" s="113" t="s">
        <v>122</v>
      </c>
      <c r="E314" s="113" t="s">
        <v>129</v>
      </c>
      <c r="F314" s="113" t="s">
        <v>200</v>
      </c>
      <c r="G314" s="113">
        <v>1.11574986397051E-3</v>
      </c>
    </row>
    <row r="315" spans="1:7" customFormat="1" x14ac:dyDescent="0.25">
      <c r="A315" s="108" t="str">
        <f t="shared" si="4"/>
        <v>AL_2013_NATIONAL TOTAL_HCB</v>
      </c>
      <c r="B315" s="113" t="s">
        <v>121</v>
      </c>
      <c r="C315" s="113">
        <v>2013</v>
      </c>
      <c r="D315" s="113" t="s">
        <v>122</v>
      </c>
      <c r="E315" s="113" t="s">
        <v>130</v>
      </c>
      <c r="F315" s="113" t="s">
        <v>200</v>
      </c>
      <c r="G315" s="150">
        <v>8.3438411945022395E-6</v>
      </c>
    </row>
    <row r="316" spans="1:7" customFormat="1" x14ac:dyDescent="0.25">
      <c r="A316" s="108" t="str">
        <f t="shared" si="4"/>
        <v>AL_2013_NATIONAL TOTAL_PCB</v>
      </c>
      <c r="B316" s="113" t="s">
        <v>121</v>
      </c>
      <c r="C316" s="113">
        <v>2013</v>
      </c>
      <c r="D316" s="113" t="s">
        <v>122</v>
      </c>
      <c r="E316" s="113" t="s">
        <v>259</v>
      </c>
      <c r="F316" s="113" t="s">
        <v>200</v>
      </c>
      <c r="G316" s="150">
        <v>1.66233667378696E-6</v>
      </c>
    </row>
    <row r="317" spans="1:7" customFormat="1" x14ac:dyDescent="0.25">
      <c r="A317" s="108" t="str">
        <f t="shared" si="4"/>
        <v>AL_2013_3D_NOx</v>
      </c>
      <c r="B317" s="113" t="s">
        <v>121</v>
      </c>
      <c r="C317" s="113">
        <v>2013</v>
      </c>
      <c r="D317" s="113" t="s">
        <v>206</v>
      </c>
      <c r="E317" s="113" t="s">
        <v>199</v>
      </c>
      <c r="F317" s="113" t="s">
        <v>200</v>
      </c>
      <c r="G317" s="113">
        <v>0.57328898666666706</v>
      </c>
    </row>
    <row r="318" spans="1:7" customFormat="1" x14ac:dyDescent="0.25">
      <c r="A318" s="108" t="str">
        <f t="shared" si="4"/>
        <v>AL_2014_NATIONAL TOTAL_NOx</v>
      </c>
      <c r="B318" s="113" t="s">
        <v>121</v>
      </c>
      <c r="C318" s="113">
        <v>2014</v>
      </c>
      <c r="D318" s="113" t="s">
        <v>122</v>
      </c>
      <c r="E318" s="113" t="s">
        <v>199</v>
      </c>
      <c r="F318" s="113" t="s">
        <v>200</v>
      </c>
      <c r="G318" s="113">
        <v>11.125391303523401</v>
      </c>
    </row>
    <row r="319" spans="1:7" customFormat="1" x14ac:dyDescent="0.25">
      <c r="A319" s="108" t="str">
        <f t="shared" si="4"/>
        <v>AL_2014_NATIONAL TOTAL_NMVOC</v>
      </c>
      <c r="B319" s="113" t="s">
        <v>121</v>
      </c>
      <c r="C319" s="113">
        <v>2014</v>
      </c>
      <c r="D319" s="113" t="s">
        <v>122</v>
      </c>
      <c r="E319" s="113" t="s">
        <v>123</v>
      </c>
      <c r="F319" s="113" t="s">
        <v>200</v>
      </c>
      <c r="G319" s="113">
        <v>14.6640253190861</v>
      </c>
    </row>
    <row r="320" spans="1:7" customFormat="1" x14ac:dyDescent="0.25">
      <c r="A320" s="108" t="str">
        <f t="shared" si="4"/>
        <v>AL_2014_NATIONAL TOTAL_SOx</v>
      </c>
      <c r="B320" s="113" t="s">
        <v>121</v>
      </c>
      <c r="C320" s="113">
        <v>2014</v>
      </c>
      <c r="D320" s="113" t="s">
        <v>122</v>
      </c>
      <c r="E320" s="113" t="s">
        <v>201</v>
      </c>
      <c r="F320" s="113" t="s">
        <v>200</v>
      </c>
      <c r="G320" s="113">
        <v>3.5439052855650899</v>
      </c>
    </row>
    <row r="321" spans="1:8" customFormat="1" x14ac:dyDescent="0.25">
      <c r="A321" s="108" t="str">
        <f t="shared" si="4"/>
        <v>AL_2014_NATIONAL TOTAL_NH3</v>
      </c>
      <c r="B321" s="113" t="s">
        <v>121</v>
      </c>
      <c r="C321" s="113">
        <v>2014</v>
      </c>
      <c r="D321" s="113" t="s">
        <v>122</v>
      </c>
      <c r="E321" s="113" t="s">
        <v>124</v>
      </c>
      <c r="F321" s="113" t="s">
        <v>200</v>
      </c>
      <c r="G321" s="113">
        <v>25.416457615622001</v>
      </c>
    </row>
    <row r="322" spans="1:8" customFormat="1" x14ac:dyDescent="0.25">
      <c r="A322" s="108" t="str">
        <f t="shared" ref="A322:A385" si="5">CONCATENATE(B322,"_",C322,"_",D322,"_",E322)</f>
        <v>AL_2014_NATIONAL TOTAL_PM2.5</v>
      </c>
      <c r="B322" s="113" t="s">
        <v>121</v>
      </c>
      <c r="C322" s="113">
        <v>2014</v>
      </c>
      <c r="D322" s="113" t="s">
        <v>122</v>
      </c>
      <c r="E322" s="113" t="s">
        <v>203</v>
      </c>
      <c r="F322" s="113" t="s">
        <v>200</v>
      </c>
      <c r="G322" s="113">
        <v>3.03720008504891</v>
      </c>
    </row>
    <row r="323" spans="1:8" customFormat="1" x14ac:dyDescent="0.25">
      <c r="A323" s="108" t="str">
        <f t="shared" si="5"/>
        <v>AL_2014_NATIONAL TOTAL_Pb</v>
      </c>
      <c r="B323" s="113" t="s">
        <v>121</v>
      </c>
      <c r="C323" s="113">
        <v>2014</v>
      </c>
      <c r="D323" s="113" t="s">
        <v>122</v>
      </c>
      <c r="E323" s="113" t="s">
        <v>125</v>
      </c>
      <c r="F323" s="113" t="s">
        <v>200</v>
      </c>
      <c r="G323" s="113">
        <v>2.1603380749304802E-3</v>
      </c>
    </row>
    <row r="324" spans="1:8" customFormat="1" x14ac:dyDescent="0.25">
      <c r="A324" s="108" t="str">
        <f t="shared" si="5"/>
        <v>AL_2014_NATIONAL TOTAL_Cd</v>
      </c>
      <c r="B324" s="113" t="s">
        <v>121</v>
      </c>
      <c r="C324" s="113">
        <v>2014</v>
      </c>
      <c r="D324" s="113" t="s">
        <v>122</v>
      </c>
      <c r="E324" s="113" t="s">
        <v>126</v>
      </c>
      <c r="F324" s="113" t="s">
        <v>200</v>
      </c>
      <c r="G324" s="113">
        <v>1.13860536049283E-3</v>
      </c>
    </row>
    <row r="325" spans="1:8" customFormat="1" x14ac:dyDescent="0.25">
      <c r="A325" s="108" t="str">
        <f t="shared" si="5"/>
        <v>AL_2014_NATIONAL TOTAL_Hg</v>
      </c>
      <c r="B325" s="113" t="s">
        <v>121</v>
      </c>
      <c r="C325" s="113">
        <v>2014</v>
      </c>
      <c r="D325" s="113" t="s">
        <v>122</v>
      </c>
      <c r="E325" s="113" t="s">
        <v>127</v>
      </c>
      <c r="F325" s="113" t="s">
        <v>200</v>
      </c>
      <c r="G325" s="113">
        <v>1.3157238712373199E-3</v>
      </c>
    </row>
    <row r="326" spans="1:8" customFormat="1" x14ac:dyDescent="0.25">
      <c r="A326" s="108" t="str">
        <f t="shared" si="5"/>
        <v>AL_2014_NATIONAL TOTAL_DIOX</v>
      </c>
      <c r="B326" s="113" t="s">
        <v>121</v>
      </c>
      <c r="C326" s="113">
        <v>2014</v>
      </c>
      <c r="D326" s="113" t="s">
        <v>122</v>
      </c>
      <c r="E326" s="113" t="s">
        <v>128</v>
      </c>
      <c r="F326" s="113" t="s">
        <v>200</v>
      </c>
      <c r="G326" s="150">
        <v>2.3729164373518201E-9</v>
      </c>
    </row>
    <row r="327" spans="1:8" customFormat="1" x14ac:dyDescent="0.25">
      <c r="A327" s="108" t="str">
        <f t="shared" si="5"/>
        <v>AL_2014_NATIONAL TOTAL_PAH</v>
      </c>
      <c r="B327" s="113" t="s">
        <v>121</v>
      </c>
      <c r="C327" s="113">
        <v>2014</v>
      </c>
      <c r="D327" s="113" t="s">
        <v>122</v>
      </c>
      <c r="E327" s="113" t="s">
        <v>129</v>
      </c>
      <c r="F327" s="113" t="s">
        <v>200</v>
      </c>
      <c r="G327" s="113">
        <v>7.5308515150934003E-4</v>
      </c>
    </row>
    <row r="328" spans="1:8" customFormat="1" x14ac:dyDescent="0.25">
      <c r="A328" s="108" t="str">
        <f t="shared" si="5"/>
        <v>AL_2014_NATIONAL TOTAL_HCB</v>
      </c>
      <c r="B328" s="113" t="s">
        <v>121</v>
      </c>
      <c r="C328" s="113">
        <v>2014</v>
      </c>
      <c r="D328" s="113" t="s">
        <v>122</v>
      </c>
      <c r="E328" s="113" t="s">
        <v>130</v>
      </c>
      <c r="F328" s="113" t="s">
        <v>200</v>
      </c>
      <c r="G328" s="150">
        <v>3.84255421890224E-6</v>
      </c>
    </row>
    <row r="329" spans="1:8" customFormat="1" x14ac:dyDescent="0.25">
      <c r="A329" s="108" t="str">
        <f t="shared" si="5"/>
        <v>AL_2014_NATIONAL TOTAL_PCB</v>
      </c>
      <c r="B329" s="113" t="s">
        <v>121</v>
      </c>
      <c r="C329" s="113">
        <v>2014</v>
      </c>
      <c r="D329" s="113" t="s">
        <v>122</v>
      </c>
      <c r="E329" s="113" t="s">
        <v>259</v>
      </c>
      <c r="F329" s="113" t="s">
        <v>200</v>
      </c>
      <c r="G329" s="150">
        <v>7.6246369918696001E-7</v>
      </c>
    </row>
    <row r="330" spans="1:8" customFormat="1" x14ac:dyDescent="0.25">
      <c r="A330" s="108" t="str">
        <f t="shared" si="5"/>
        <v>AL_2014_3D_NOx</v>
      </c>
      <c r="B330" s="113" t="s">
        <v>121</v>
      </c>
      <c r="C330" s="113">
        <v>2014</v>
      </c>
      <c r="D330" s="113" t="s">
        <v>206</v>
      </c>
      <c r="E330" s="113" t="s">
        <v>199</v>
      </c>
      <c r="F330" s="113" t="s">
        <v>200</v>
      </c>
      <c r="G330" s="113">
        <v>0.57328618666666697</v>
      </c>
    </row>
    <row r="331" spans="1:8" customFormat="1" x14ac:dyDescent="0.25">
      <c r="A331" s="108" t="str">
        <f t="shared" si="5"/>
        <v>AL_2015_NATIONAL TOTAL_NOx</v>
      </c>
      <c r="B331" s="113" t="s">
        <v>121</v>
      </c>
      <c r="C331" s="113">
        <v>2015</v>
      </c>
      <c r="D331" s="113" t="s">
        <v>122</v>
      </c>
      <c r="E331" s="113" t="s">
        <v>199</v>
      </c>
      <c r="F331" s="113" t="s">
        <v>200</v>
      </c>
      <c r="G331" s="113">
        <v>9.3700720617997799</v>
      </c>
    </row>
    <row r="332" spans="1:8" customFormat="1" x14ac:dyDescent="0.25">
      <c r="A332" s="108" t="str">
        <f t="shared" si="5"/>
        <v>AL_2015_NATIONAL TOTAL_NMVOC</v>
      </c>
      <c r="B332" s="113" t="s">
        <v>121</v>
      </c>
      <c r="C332" s="113">
        <v>2015</v>
      </c>
      <c r="D332" s="113" t="s">
        <v>122</v>
      </c>
      <c r="E332" s="113" t="s">
        <v>123</v>
      </c>
      <c r="F332" s="113" t="s">
        <v>200</v>
      </c>
      <c r="G332" s="113">
        <v>14.590148536531901</v>
      </c>
    </row>
    <row r="333" spans="1:8" customFormat="1" x14ac:dyDescent="0.25">
      <c r="A333" s="108" t="str">
        <f t="shared" si="5"/>
        <v>AL_2015_NATIONAL TOTAL_SOx</v>
      </c>
      <c r="B333" s="113" t="s">
        <v>121</v>
      </c>
      <c r="C333" s="113">
        <v>2015</v>
      </c>
      <c r="D333" s="113" t="s">
        <v>122</v>
      </c>
      <c r="E333" s="113" t="s">
        <v>201</v>
      </c>
      <c r="F333" s="113" t="s">
        <v>200</v>
      </c>
      <c r="G333" s="113">
        <v>3.7629352911177998</v>
      </c>
    </row>
    <row r="334" spans="1:8" customFormat="1" x14ac:dyDescent="0.25">
      <c r="A334" s="108" t="str">
        <f t="shared" si="5"/>
        <v>AL_2015_NATIONAL TOTAL_NH3</v>
      </c>
      <c r="B334" s="113" t="s">
        <v>121</v>
      </c>
      <c r="C334" s="113">
        <v>2015</v>
      </c>
      <c r="D334" s="113" t="s">
        <v>122</v>
      </c>
      <c r="E334" s="113" t="s">
        <v>124</v>
      </c>
      <c r="F334" s="113" t="s">
        <v>200</v>
      </c>
      <c r="G334" s="113">
        <v>25.585846170985501</v>
      </c>
    </row>
    <row r="335" spans="1:8" customFormat="1" x14ac:dyDescent="0.25">
      <c r="A335" s="108" t="str">
        <f t="shared" si="5"/>
        <v>AL_2015_NATIONAL TOTAL_PM2.5</v>
      </c>
      <c r="B335" s="113" t="s">
        <v>121</v>
      </c>
      <c r="C335" s="113">
        <v>2015</v>
      </c>
      <c r="D335" s="113" t="s">
        <v>122</v>
      </c>
      <c r="E335" s="113" t="s">
        <v>203</v>
      </c>
      <c r="F335" s="113" t="s">
        <v>200</v>
      </c>
      <c r="G335" s="113">
        <v>2.9556329083903901</v>
      </c>
    </row>
    <row r="336" spans="1:8" customFormat="1" x14ac:dyDescent="0.25">
      <c r="A336" s="108" t="str">
        <f t="shared" si="5"/>
        <v>AL_2015_NATIONAL TOTAL_Pb</v>
      </c>
      <c r="B336" s="113" t="s">
        <v>121</v>
      </c>
      <c r="C336" s="113">
        <v>2015</v>
      </c>
      <c r="D336" s="113" t="s">
        <v>122</v>
      </c>
      <c r="E336" s="113" t="s">
        <v>125</v>
      </c>
      <c r="F336" s="113" t="s">
        <v>200</v>
      </c>
      <c r="G336" s="113">
        <v>1.15881579479223E-3</v>
      </c>
      <c r="H336" s="264"/>
    </row>
    <row r="337" spans="1:7" customFormat="1" x14ac:dyDescent="0.25">
      <c r="A337" s="108" t="str">
        <f t="shared" si="5"/>
        <v>AL_2015_NATIONAL TOTAL_Cd</v>
      </c>
      <c r="B337" s="113" t="s">
        <v>121</v>
      </c>
      <c r="C337" s="113">
        <v>2015</v>
      </c>
      <c r="D337" s="113" t="s">
        <v>122</v>
      </c>
      <c r="E337" s="113" t="s">
        <v>126</v>
      </c>
      <c r="F337" s="113" t="s">
        <v>200</v>
      </c>
      <c r="G337" s="113">
        <v>2.24092265786907E-4</v>
      </c>
    </row>
    <row r="338" spans="1:7" customFormat="1" x14ac:dyDescent="0.25">
      <c r="A338" s="108" t="str">
        <f t="shared" si="5"/>
        <v>AL_2015_NATIONAL TOTAL_Hg</v>
      </c>
      <c r="B338" s="113" t="s">
        <v>121</v>
      </c>
      <c r="C338" s="113">
        <v>2015</v>
      </c>
      <c r="D338" s="113" t="s">
        <v>122</v>
      </c>
      <c r="E338" s="113" t="s">
        <v>127</v>
      </c>
      <c r="F338" s="113" t="s">
        <v>200</v>
      </c>
      <c r="G338" s="113">
        <v>1.23249878370912E-3</v>
      </c>
    </row>
    <row r="339" spans="1:7" customFormat="1" x14ac:dyDescent="0.25">
      <c r="A339" s="108" t="str">
        <f t="shared" si="5"/>
        <v>AL_2015_NATIONAL TOTAL_DIOX</v>
      </c>
      <c r="B339" s="113" t="s">
        <v>121</v>
      </c>
      <c r="C339" s="113">
        <v>2015</v>
      </c>
      <c r="D339" s="113" t="s">
        <v>122</v>
      </c>
      <c r="E339" s="113" t="s">
        <v>128</v>
      </c>
      <c r="F339" s="113" t="s">
        <v>200</v>
      </c>
      <c r="G339" s="150">
        <v>1.2267861673518199E-9</v>
      </c>
    </row>
    <row r="340" spans="1:7" customFormat="1" x14ac:dyDescent="0.25">
      <c r="A340" s="108" t="str">
        <f t="shared" si="5"/>
        <v>AL_2015_NATIONAL TOTAL_PAH</v>
      </c>
      <c r="B340" s="113" t="s">
        <v>121</v>
      </c>
      <c r="C340" s="113">
        <v>2015</v>
      </c>
      <c r="D340" s="113" t="s">
        <v>122</v>
      </c>
      <c r="E340" s="113" t="s">
        <v>129</v>
      </c>
      <c r="F340" s="113" t="s">
        <v>200</v>
      </c>
      <c r="G340" s="113">
        <v>6.91672705823803E-4</v>
      </c>
    </row>
    <row r="341" spans="1:7" customFormat="1" x14ac:dyDescent="0.25">
      <c r="A341" s="108" t="str">
        <f t="shared" si="5"/>
        <v>AL_2015_NATIONAL TOTAL_HCB</v>
      </c>
      <c r="B341" s="113" t="s">
        <v>121</v>
      </c>
      <c r="C341" s="113">
        <v>2015</v>
      </c>
      <c r="D341" s="113" t="s">
        <v>122</v>
      </c>
      <c r="E341" s="113" t="s">
        <v>130</v>
      </c>
      <c r="F341" s="113" t="s">
        <v>200</v>
      </c>
      <c r="G341" s="150">
        <v>3.6451407761422399E-6</v>
      </c>
    </row>
    <row r="342" spans="1:7" customFormat="1" x14ac:dyDescent="0.25">
      <c r="A342" s="108" t="str">
        <f t="shared" si="5"/>
        <v>AL_2015_NATIONAL TOTAL_PCB</v>
      </c>
      <c r="B342" s="113" t="s">
        <v>121</v>
      </c>
      <c r="C342" s="113">
        <v>2015</v>
      </c>
      <c r="D342" s="113" t="s">
        <v>122</v>
      </c>
      <c r="E342" s="113" t="s">
        <v>259</v>
      </c>
      <c r="F342" s="113" t="s">
        <v>200</v>
      </c>
      <c r="G342" s="150">
        <v>7.2153700552696003E-7</v>
      </c>
    </row>
    <row r="343" spans="1:7" customFormat="1" x14ac:dyDescent="0.25">
      <c r="A343" s="108" t="str">
        <f t="shared" si="5"/>
        <v>AL_2015_3D_NOx</v>
      </c>
      <c r="B343" s="113" t="s">
        <v>121</v>
      </c>
      <c r="C343" s="113">
        <v>2015</v>
      </c>
      <c r="D343" s="113" t="s">
        <v>206</v>
      </c>
      <c r="E343" s="113" t="s">
        <v>199</v>
      </c>
      <c r="F343" s="113" t="s">
        <v>200</v>
      </c>
      <c r="G343" s="113">
        <v>0.68700650666666696</v>
      </c>
    </row>
    <row r="344" spans="1:7" customFormat="1" x14ac:dyDescent="0.25">
      <c r="A344" s="108" t="str">
        <f t="shared" si="5"/>
        <v>AL_2016_NATIONAL TOTAL_NOx</v>
      </c>
      <c r="B344" s="113" t="s">
        <v>121</v>
      </c>
      <c r="C344" s="113">
        <v>2016</v>
      </c>
      <c r="D344" s="113" t="s">
        <v>122</v>
      </c>
      <c r="E344" s="113" t="s">
        <v>199</v>
      </c>
      <c r="F344" s="113" t="s">
        <v>200</v>
      </c>
      <c r="G344" s="113">
        <v>10.739655804832701</v>
      </c>
    </row>
    <row r="345" spans="1:7" customFormat="1" x14ac:dyDescent="0.25">
      <c r="A345" s="108" t="str">
        <f t="shared" si="5"/>
        <v>AL_2016_NATIONAL TOTAL_NMVOC</v>
      </c>
      <c r="B345" s="113" t="s">
        <v>121</v>
      </c>
      <c r="C345" s="113">
        <v>2016</v>
      </c>
      <c r="D345" s="113" t="s">
        <v>122</v>
      </c>
      <c r="E345" s="113" t="s">
        <v>123</v>
      </c>
      <c r="F345" s="113" t="s">
        <v>200</v>
      </c>
      <c r="G345" s="113">
        <v>13.7194670910899</v>
      </c>
    </row>
    <row r="346" spans="1:7" customFormat="1" x14ac:dyDescent="0.25">
      <c r="A346" s="108" t="str">
        <f t="shared" si="5"/>
        <v>AL_2016_NATIONAL TOTAL_SOx</v>
      </c>
      <c r="B346" s="113" t="s">
        <v>121</v>
      </c>
      <c r="C346" s="113">
        <v>2016</v>
      </c>
      <c r="D346" s="113" t="s">
        <v>122</v>
      </c>
      <c r="E346" s="113" t="s">
        <v>201</v>
      </c>
      <c r="F346" s="113" t="s">
        <v>200</v>
      </c>
      <c r="G346" s="113">
        <v>2.1191589024334601</v>
      </c>
    </row>
    <row r="347" spans="1:7" customFormat="1" x14ac:dyDescent="0.25">
      <c r="A347" s="108" t="str">
        <f t="shared" si="5"/>
        <v>AL_2016_NATIONAL TOTAL_NH3</v>
      </c>
      <c r="B347" s="113" t="s">
        <v>121</v>
      </c>
      <c r="C347" s="113">
        <v>2016</v>
      </c>
      <c r="D347" s="113" t="s">
        <v>122</v>
      </c>
      <c r="E347" s="113" t="s">
        <v>124</v>
      </c>
      <c r="F347" s="113" t="s">
        <v>200</v>
      </c>
      <c r="G347" s="113">
        <v>25.676925508044899</v>
      </c>
    </row>
    <row r="348" spans="1:7" customFormat="1" x14ac:dyDescent="0.25">
      <c r="A348" s="108" t="str">
        <f t="shared" si="5"/>
        <v>AL_2016_NATIONAL TOTAL_PM2.5</v>
      </c>
      <c r="B348" s="113" t="s">
        <v>121</v>
      </c>
      <c r="C348" s="113">
        <v>2016</v>
      </c>
      <c r="D348" s="113" t="s">
        <v>122</v>
      </c>
      <c r="E348" s="113" t="s">
        <v>203</v>
      </c>
      <c r="F348" s="113" t="s">
        <v>200</v>
      </c>
      <c r="G348" s="113">
        <v>2.7632746042291201</v>
      </c>
    </row>
    <row r="349" spans="1:7" customFormat="1" x14ac:dyDescent="0.25">
      <c r="A349" s="108" t="str">
        <f t="shared" si="5"/>
        <v>AL_2016_NATIONAL TOTAL_Pb</v>
      </c>
      <c r="B349" s="113" t="s">
        <v>121</v>
      </c>
      <c r="C349" s="113">
        <v>2016</v>
      </c>
      <c r="D349" s="113" t="s">
        <v>122</v>
      </c>
      <c r="E349" s="113" t="s">
        <v>125</v>
      </c>
      <c r="F349" s="113" t="s">
        <v>200</v>
      </c>
      <c r="G349" s="113">
        <v>7.5573212491167395E-4</v>
      </c>
    </row>
    <row r="350" spans="1:7" customFormat="1" x14ac:dyDescent="0.25">
      <c r="A350" s="108" t="str">
        <f t="shared" si="5"/>
        <v>AL_2016_NATIONAL TOTAL_Cd</v>
      </c>
      <c r="B350" s="113" t="s">
        <v>121</v>
      </c>
      <c r="C350" s="113">
        <v>2016</v>
      </c>
      <c r="D350" s="113" t="s">
        <v>122</v>
      </c>
      <c r="E350" s="113" t="s">
        <v>126</v>
      </c>
      <c r="F350" s="113" t="s">
        <v>200</v>
      </c>
      <c r="G350" s="113">
        <v>3.3908186951670601E-4</v>
      </c>
    </row>
    <row r="351" spans="1:7" customFormat="1" x14ac:dyDescent="0.25">
      <c r="A351" s="108" t="str">
        <f t="shared" si="5"/>
        <v>AL_2016_NATIONAL TOTAL_Hg</v>
      </c>
      <c r="B351" s="113" t="s">
        <v>121</v>
      </c>
      <c r="C351" s="113">
        <v>2016</v>
      </c>
      <c r="D351" s="113" t="s">
        <v>122</v>
      </c>
      <c r="E351" s="113" t="s">
        <v>127</v>
      </c>
      <c r="F351" s="113" t="s">
        <v>200</v>
      </c>
      <c r="G351" s="113">
        <v>1.38017293359351E-3</v>
      </c>
    </row>
    <row r="352" spans="1:7" customFormat="1" x14ac:dyDescent="0.25">
      <c r="A352" s="108" t="str">
        <f t="shared" si="5"/>
        <v>AL_2016_NATIONAL TOTAL_DIOX</v>
      </c>
      <c r="B352" s="113" t="s">
        <v>121</v>
      </c>
      <c r="C352" s="113">
        <v>2016</v>
      </c>
      <c r="D352" s="113" t="s">
        <v>122</v>
      </c>
      <c r="E352" s="113" t="s">
        <v>128</v>
      </c>
      <c r="F352" s="113" t="s">
        <v>200</v>
      </c>
      <c r="G352" s="150">
        <v>6.9672340416808597E-10</v>
      </c>
    </row>
    <row r="353" spans="1:7" customFormat="1" x14ac:dyDescent="0.25">
      <c r="A353" s="108" t="str">
        <f t="shared" si="5"/>
        <v>AL_2016_NATIONAL TOTAL_PAH</v>
      </c>
      <c r="B353" s="113" t="s">
        <v>121</v>
      </c>
      <c r="C353" s="113">
        <v>2016</v>
      </c>
      <c r="D353" s="113" t="s">
        <v>122</v>
      </c>
      <c r="E353" s="113" t="s">
        <v>129</v>
      </c>
      <c r="F353" s="113" t="s">
        <v>200</v>
      </c>
      <c r="G353" s="113">
        <v>7.1400937711411797E-4</v>
      </c>
    </row>
    <row r="354" spans="1:7" customFormat="1" x14ac:dyDescent="0.25">
      <c r="A354" s="108" t="str">
        <f t="shared" si="5"/>
        <v>AL_2016_NATIONAL TOTAL_HCB</v>
      </c>
      <c r="B354" s="113" t="s">
        <v>121</v>
      </c>
      <c r="C354" s="113">
        <v>2016</v>
      </c>
      <c r="D354" s="113" t="s">
        <v>122</v>
      </c>
      <c r="E354" s="113" t="s">
        <v>130</v>
      </c>
      <c r="F354" s="113" t="s">
        <v>200</v>
      </c>
      <c r="G354" s="150">
        <v>4.1389554305822403E-6</v>
      </c>
    </row>
    <row r="355" spans="1:7" customFormat="1" x14ac:dyDescent="0.25">
      <c r="A355" s="108" t="str">
        <f t="shared" si="5"/>
        <v>AL_2016_NATIONAL TOTAL_PCB</v>
      </c>
      <c r="B355" s="113" t="s">
        <v>121</v>
      </c>
      <c r="C355" s="113">
        <v>2016</v>
      </c>
      <c r="D355" s="113" t="s">
        <v>122</v>
      </c>
      <c r="E355" s="113" t="s">
        <v>259</v>
      </c>
      <c r="F355" s="113" t="s">
        <v>200</v>
      </c>
      <c r="G355" s="150">
        <v>8.2103328406695995E-7</v>
      </c>
    </row>
    <row r="356" spans="1:7" customFormat="1" x14ac:dyDescent="0.25">
      <c r="A356" s="108" t="str">
        <f t="shared" si="5"/>
        <v>AL_2016_3D_NOx</v>
      </c>
      <c r="B356" s="113" t="s">
        <v>121</v>
      </c>
      <c r="C356" s="113">
        <v>2016</v>
      </c>
      <c r="D356" s="113" t="s">
        <v>206</v>
      </c>
      <c r="E356" s="113" t="s">
        <v>199</v>
      </c>
      <c r="F356" s="113" t="s">
        <v>200</v>
      </c>
      <c r="G356" s="113">
        <v>0.80072682666666695</v>
      </c>
    </row>
    <row r="357" spans="1:7" customFormat="1" x14ac:dyDescent="0.25">
      <c r="A357" s="108" t="str">
        <f t="shared" si="5"/>
        <v>AL_2017_NATIONAL TOTAL_NOx</v>
      </c>
      <c r="B357" s="113" t="s">
        <v>121</v>
      </c>
      <c r="C357" s="113">
        <v>2017</v>
      </c>
      <c r="D357" s="113" t="s">
        <v>122</v>
      </c>
      <c r="E357" s="113" t="s">
        <v>199</v>
      </c>
      <c r="F357" s="113" t="s">
        <v>200</v>
      </c>
      <c r="G357" s="113">
        <v>13.007821759645401</v>
      </c>
    </row>
    <row r="358" spans="1:7" customFormat="1" x14ac:dyDescent="0.25">
      <c r="A358" s="108" t="str">
        <f t="shared" si="5"/>
        <v>AL_2017_NATIONAL TOTAL_NMVOC</v>
      </c>
      <c r="B358" s="113" t="s">
        <v>121</v>
      </c>
      <c r="C358" s="113">
        <v>2017</v>
      </c>
      <c r="D358" s="113" t="s">
        <v>122</v>
      </c>
      <c r="E358" s="113" t="s">
        <v>123</v>
      </c>
      <c r="F358" s="113" t="s">
        <v>200</v>
      </c>
      <c r="G358" s="113">
        <v>13.981801429179299</v>
      </c>
    </row>
    <row r="359" spans="1:7" customFormat="1" x14ac:dyDescent="0.25">
      <c r="A359" s="108" t="str">
        <f t="shared" si="5"/>
        <v>AL_2017_NATIONAL TOTAL_SOx</v>
      </c>
      <c r="B359" s="113" t="s">
        <v>121</v>
      </c>
      <c r="C359" s="113">
        <v>2017</v>
      </c>
      <c r="D359" s="113" t="s">
        <v>122</v>
      </c>
      <c r="E359" s="113" t="s">
        <v>201</v>
      </c>
      <c r="F359" s="113" t="s">
        <v>200</v>
      </c>
      <c r="G359" s="113">
        <v>5.0000904026103203</v>
      </c>
    </row>
    <row r="360" spans="1:7" customFormat="1" x14ac:dyDescent="0.25">
      <c r="A360" s="108" t="str">
        <f t="shared" si="5"/>
        <v>AL_2017_NATIONAL TOTAL_NH3</v>
      </c>
      <c r="B360" s="113" t="s">
        <v>121</v>
      </c>
      <c r="C360" s="113">
        <v>2017</v>
      </c>
      <c r="D360" s="113" t="s">
        <v>122</v>
      </c>
      <c r="E360" s="113" t="s">
        <v>124</v>
      </c>
      <c r="F360" s="113" t="s">
        <v>200</v>
      </c>
      <c r="G360" s="113">
        <v>25.066039287240301</v>
      </c>
    </row>
    <row r="361" spans="1:7" customFormat="1" x14ac:dyDescent="0.25">
      <c r="A361" s="108" t="str">
        <f t="shared" si="5"/>
        <v>AL_2017_NATIONAL TOTAL_PM2.5</v>
      </c>
      <c r="B361" s="113" t="s">
        <v>121</v>
      </c>
      <c r="C361" s="113">
        <v>2017</v>
      </c>
      <c r="D361" s="113" t="s">
        <v>122</v>
      </c>
      <c r="E361" s="113" t="s">
        <v>203</v>
      </c>
      <c r="F361" s="113" t="s">
        <v>200</v>
      </c>
      <c r="G361" s="113">
        <v>2.6755721153785901</v>
      </c>
    </row>
    <row r="362" spans="1:7" customFormat="1" x14ac:dyDescent="0.25">
      <c r="A362" s="108" t="str">
        <f t="shared" si="5"/>
        <v>AL_2017_NATIONAL TOTAL_Pb</v>
      </c>
      <c r="B362" s="113" t="s">
        <v>121</v>
      </c>
      <c r="C362" s="113">
        <v>2017</v>
      </c>
      <c r="D362" s="113" t="s">
        <v>122</v>
      </c>
      <c r="E362" s="113" t="s">
        <v>125</v>
      </c>
      <c r="F362" s="113" t="s">
        <v>200</v>
      </c>
      <c r="G362" s="113">
        <v>1.75952043748239E-3</v>
      </c>
    </row>
    <row r="363" spans="1:7" customFormat="1" x14ac:dyDescent="0.25">
      <c r="A363" s="108" t="str">
        <f t="shared" si="5"/>
        <v>AL_2017_NATIONAL TOTAL_Cd</v>
      </c>
      <c r="B363" s="113" t="s">
        <v>121</v>
      </c>
      <c r="C363" s="113">
        <v>2017</v>
      </c>
      <c r="D363" s="113" t="s">
        <v>122</v>
      </c>
      <c r="E363" s="113" t="s">
        <v>126</v>
      </c>
      <c r="F363" s="113" t="s">
        <v>200</v>
      </c>
      <c r="G363" s="113">
        <v>1.57615403879354E-3</v>
      </c>
    </row>
    <row r="364" spans="1:7" customFormat="1" x14ac:dyDescent="0.25">
      <c r="A364" s="108" t="str">
        <f t="shared" si="5"/>
        <v>AL_2017_NATIONAL TOTAL_Hg</v>
      </c>
      <c r="B364" s="113" t="s">
        <v>121</v>
      </c>
      <c r="C364" s="113">
        <v>2017</v>
      </c>
      <c r="D364" s="113" t="s">
        <v>122</v>
      </c>
      <c r="E364" s="113" t="s">
        <v>127</v>
      </c>
      <c r="F364" s="113" t="s">
        <v>200</v>
      </c>
      <c r="G364" s="113">
        <v>7.2363735229839397E-4</v>
      </c>
    </row>
    <row r="365" spans="1:7" customFormat="1" x14ac:dyDescent="0.25">
      <c r="A365" s="108" t="str">
        <f t="shared" si="5"/>
        <v>AL_2017_NATIONAL TOTAL_DIOX</v>
      </c>
      <c r="B365" s="113" t="s">
        <v>121</v>
      </c>
      <c r="C365" s="113">
        <v>2017</v>
      </c>
      <c r="D365" s="113" t="s">
        <v>122</v>
      </c>
      <c r="E365" s="113" t="s">
        <v>128</v>
      </c>
      <c r="F365" s="113" t="s">
        <v>200</v>
      </c>
      <c r="G365" s="150">
        <v>2.0363236330132702E-9</v>
      </c>
    </row>
    <row r="366" spans="1:7" customFormat="1" x14ac:dyDescent="0.25">
      <c r="A366" s="108" t="str">
        <f t="shared" si="5"/>
        <v>AL_2017_NATIONAL TOTAL_PAH</v>
      </c>
      <c r="B366" s="113" t="s">
        <v>121</v>
      </c>
      <c r="C366" s="113">
        <v>2017</v>
      </c>
      <c r="D366" s="113" t="s">
        <v>122</v>
      </c>
      <c r="E366" s="113" t="s">
        <v>129</v>
      </c>
      <c r="F366" s="113" t="s">
        <v>200</v>
      </c>
      <c r="G366" s="113">
        <v>5.4204665029527999E-4</v>
      </c>
    </row>
    <row r="367" spans="1:7" customFormat="1" x14ac:dyDescent="0.25">
      <c r="A367" s="108" t="str">
        <f t="shared" si="5"/>
        <v>AL_2017_NATIONAL TOTAL_HCB</v>
      </c>
      <c r="B367" s="113" t="s">
        <v>121</v>
      </c>
      <c r="C367" s="113">
        <v>2017</v>
      </c>
      <c r="D367" s="113" t="s">
        <v>122</v>
      </c>
      <c r="E367" s="113" t="s">
        <v>130</v>
      </c>
      <c r="F367" s="113" t="s">
        <v>200</v>
      </c>
      <c r="G367" s="150">
        <v>2.0372224769144601E-6</v>
      </c>
    </row>
    <row r="368" spans="1:7" customFormat="1" x14ac:dyDescent="0.25">
      <c r="A368" s="108" t="str">
        <f t="shared" si="5"/>
        <v>AL_2017_NATIONAL TOTAL_PCB</v>
      </c>
      <c r="B368" s="113" t="s">
        <v>121</v>
      </c>
      <c r="C368" s="113">
        <v>2017</v>
      </c>
      <c r="D368" s="113" t="s">
        <v>122</v>
      </c>
      <c r="E368" s="113" t="s">
        <v>259</v>
      </c>
      <c r="F368" s="113" t="s">
        <v>200</v>
      </c>
      <c r="G368" s="150">
        <v>4.0210886224508998E-7</v>
      </c>
    </row>
    <row r="369" spans="1:7" customFormat="1" x14ac:dyDescent="0.25">
      <c r="A369" s="108" t="str">
        <f t="shared" si="5"/>
        <v>AL_2017_3D_NOx</v>
      </c>
      <c r="B369" s="113" t="s">
        <v>121</v>
      </c>
      <c r="C369" s="113">
        <v>2017</v>
      </c>
      <c r="D369" s="113" t="s">
        <v>206</v>
      </c>
      <c r="E369" s="113" t="s">
        <v>199</v>
      </c>
      <c r="F369" s="113" t="s">
        <v>200</v>
      </c>
      <c r="G369" s="113">
        <v>0.73145183999999996</v>
      </c>
    </row>
    <row r="370" spans="1:7" customFormat="1" x14ac:dyDescent="0.25">
      <c r="A370" s="108" t="str">
        <f t="shared" si="5"/>
        <v>AL_2018_NATIONAL TOTAL_NOx</v>
      </c>
      <c r="B370" s="113" t="s">
        <v>121</v>
      </c>
      <c r="C370" s="113">
        <v>2018</v>
      </c>
      <c r="D370" s="113" t="s">
        <v>122</v>
      </c>
      <c r="E370" s="113" t="s">
        <v>199</v>
      </c>
      <c r="F370" s="113" t="s">
        <v>200</v>
      </c>
      <c r="G370" s="113">
        <v>11.5568175653286</v>
      </c>
    </row>
    <row r="371" spans="1:7" customFormat="1" x14ac:dyDescent="0.25">
      <c r="A371" s="108" t="str">
        <f t="shared" si="5"/>
        <v>AL_2018_NATIONAL TOTAL_NMVOC</v>
      </c>
      <c r="B371" s="113" t="s">
        <v>121</v>
      </c>
      <c r="C371" s="113">
        <v>2018</v>
      </c>
      <c r="D371" s="113" t="s">
        <v>122</v>
      </c>
      <c r="E371" s="113" t="s">
        <v>123</v>
      </c>
      <c r="F371" s="113" t="s">
        <v>200</v>
      </c>
      <c r="G371" s="113">
        <v>14.201613030531201</v>
      </c>
    </row>
    <row r="372" spans="1:7" customFormat="1" x14ac:dyDescent="0.25">
      <c r="A372" s="108" t="str">
        <f t="shared" si="5"/>
        <v>AL_2018_NATIONAL TOTAL_SOx</v>
      </c>
      <c r="B372" s="113" t="s">
        <v>121</v>
      </c>
      <c r="C372" s="113">
        <v>2018</v>
      </c>
      <c r="D372" s="113" t="s">
        <v>122</v>
      </c>
      <c r="E372" s="113" t="s">
        <v>201</v>
      </c>
      <c r="F372" s="113" t="s">
        <v>200</v>
      </c>
      <c r="G372" s="113">
        <v>8.9001756407112609</v>
      </c>
    </row>
    <row r="373" spans="1:7" customFormat="1" x14ac:dyDescent="0.25">
      <c r="A373" s="108" t="str">
        <f t="shared" si="5"/>
        <v>AL_2018_NATIONAL TOTAL_NH3</v>
      </c>
      <c r="B373" s="113" t="s">
        <v>121</v>
      </c>
      <c r="C373" s="113">
        <v>2018</v>
      </c>
      <c r="D373" s="113" t="s">
        <v>122</v>
      </c>
      <c r="E373" s="113" t="s">
        <v>124</v>
      </c>
      <c r="F373" s="113" t="s">
        <v>200</v>
      </c>
      <c r="G373" s="113">
        <v>23.7221820688032</v>
      </c>
    </row>
    <row r="374" spans="1:7" customFormat="1" x14ac:dyDescent="0.25">
      <c r="A374" s="108" t="str">
        <f t="shared" si="5"/>
        <v>AL_2018_NATIONAL TOTAL_PM2.5</v>
      </c>
      <c r="B374" s="113" t="s">
        <v>121</v>
      </c>
      <c r="C374" s="113">
        <v>2018</v>
      </c>
      <c r="D374" s="113" t="s">
        <v>122</v>
      </c>
      <c r="E374" s="113" t="s">
        <v>203</v>
      </c>
      <c r="F374" s="113" t="s">
        <v>200</v>
      </c>
      <c r="G374" s="113">
        <v>2.5896063625514301</v>
      </c>
    </row>
    <row r="375" spans="1:7" customFormat="1" x14ac:dyDescent="0.25">
      <c r="A375" s="108" t="str">
        <f t="shared" si="5"/>
        <v>AL_2018_NATIONAL TOTAL_Pb</v>
      </c>
      <c r="B375" s="113" t="s">
        <v>121</v>
      </c>
      <c r="C375" s="113">
        <v>2018</v>
      </c>
      <c r="D375" s="113" t="s">
        <v>122</v>
      </c>
      <c r="E375" s="113" t="s">
        <v>125</v>
      </c>
      <c r="F375" s="113" t="s">
        <v>200</v>
      </c>
      <c r="G375" s="113">
        <v>2.5049401854503198E-3</v>
      </c>
    </row>
    <row r="376" spans="1:7" customFormat="1" x14ac:dyDescent="0.25">
      <c r="A376" s="108" t="str">
        <f t="shared" si="5"/>
        <v>AL_2018_NATIONAL TOTAL_Cd</v>
      </c>
      <c r="B376" s="113" t="s">
        <v>121</v>
      </c>
      <c r="C376" s="113">
        <v>2018</v>
      </c>
      <c r="D376" s="113" t="s">
        <v>122</v>
      </c>
      <c r="E376" s="113" t="s">
        <v>126</v>
      </c>
      <c r="F376" s="113" t="s">
        <v>200</v>
      </c>
      <c r="G376" s="113">
        <v>8.3193644271440899E-4</v>
      </c>
    </row>
    <row r="377" spans="1:7" customFormat="1" x14ac:dyDescent="0.25">
      <c r="A377" s="108" t="str">
        <f t="shared" si="5"/>
        <v>AL_2018_NATIONAL TOTAL_Hg</v>
      </c>
      <c r="B377" s="113" t="s">
        <v>121</v>
      </c>
      <c r="C377" s="113">
        <v>2018</v>
      </c>
      <c r="D377" s="113" t="s">
        <v>122</v>
      </c>
      <c r="E377" s="113" t="s">
        <v>127</v>
      </c>
      <c r="F377" s="113" t="s">
        <v>200</v>
      </c>
      <c r="G377" s="113">
        <v>9.5919694425153205E-4</v>
      </c>
    </row>
    <row r="378" spans="1:7" customFormat="1" x14ac:dyDescent="0.25">
      <c r="A378" s="108" t="str">
        <f t="shared" si="5"/>
        <v>AL_2018_NATIONAL TOTAL_DIOX</v>
      </c>
      <c r="B378" s="113" t="s">
        <v>121</v>
      </c>
      <c r="C378" s="113">
        <v>2018</v>
      </c>
      <c r="D378" s="113" t="s">
        <v>122</v>
      </c>
      <c r="E378" s="113" t="s">
        <v>128</v>
      </c>
      <c r="F378" s="113" t="s">
        <v>200</v>
      </c>
      <c r="G378" s="150">
        <v>3.1199678673003101E-9</v>
      </c>
    </row>
    <row r="379" spans="1:7" customFormat="1" x14ac:dyDescent="0.25">
      <c r="A379" s="108" t="str">
        <f t="shared" si="5"/>
        <v>AL_2018_NATIONAL TOTAL_PAH</v>
      </c>
      <c r="B379" s="113" t="s">
        <v>121</v>
      </c>
      <c r="C379" s="113">
        <v>2018</v>
      </c>
      <c r="D379" s="113" t="s">
        <v>122</v>
      </c>
      <c r="E379" s="113" t="s">
        <v>129</v>
      </c>
      <c r="F379" s="113" t="s">
        <v>200</v>
      </c>
      <c r="G379" s="113">
        <v>5.3499139900406998E-4</v>
      </c>
    </row>
    <row r="380" spans="1:7" customFormat="1" x14ac:dyDescent="0.25">
      <c r="A380" s="108" t="str">
        <f t="shared" si="5"/>
        <v>AL_2018_NATIONAL TOTAL_HCB</v>
      </c>
      <c r="B380" s="113" t="s">
        <v>121</v>
      </c>
      <c r="C380" s="113">
        <v>2018</v>
      </c>
      <c r="D380" s="113" t="s">
        <v>122</v>
      </c>
      <c r="E380" s="113" t="s">
        <v>130</v>
      </c>
      <c r="F380" s="113" t="s">
        <v>200</v>
      </c>
      <c r="G380" s="150">
        <v>2.63893667093526E-6</v>
      </c>
    </row>
    <row r="381" spans="1:7" customFormat="1" x14ac:dyDescent="0.25">
      <c r="A381" s="108" t="str">
        <f t="shared" si="5"/>
        <v>AL_2018_NATIONAL TOTAL_PCB</v>
      </c>
      <c r="B381" s="113" t="s">
        <v>121</v>
      </c>
      <c r="C381" s="113">
        <v>2018</v>
      </c>
      <c r="D381" s="113" t="s">
        <v>122</v>
      </c>
      <c r="E381" s="113" t="s">
        <v>259</v>
      </c>
      <c r="F381" s="113" t="s">
        <v>200</v>
      </c>
      <c r="G381" s="150">
        <v>5.2300263946828995E-7</v>
      </c>
    </row>
    <row r="382" spans="1:7" customFormat="1" x14ac:dyDescent="0.25">
      <c r="A382" s="108" t="str">
        <f t="shared" si="5"/>
        <v>AL_2018_3D_NOx</v>
      </c>
      <c r="B382" s="113" t="s">
        <v>121</v>
      </c>
      <c r="C382" s="113">
        <v>2018</v>
      </c>
      <c r="D382" s="113" t="s">
        <v>206</v>
      </c>
      <c r="E382" s="113" t="s">
        <v>199</v>
      </c>
      <c r="F382" s="113" t="s">
        <v>200</v>
      </c>
      <c r="G382" s="113">
        <v>0.462355973333333</v>
      </c>
    </row>
    <row r="383" spans="1:7" customFormat="1" x14ac:dyDescent="0.25">
      <c r="A383" s="108" t="str">
        <f t="shared" si="5"/>
        <v>AL_2019_NATIONAL TOTAL_NOx</v>
      </c>
      <c r="B383" s="113" t="s">
        <v>121</v>
      </c>
      <c r="C383" s="113">
        <v>2019</v>
      </c>
      <c r="D383" s="113" t="s">
        <v>122</v>
      </c>
      <c r="E383" s="113" t="s">
        <v>199</v>
      </c>
      <c r="F383" s="113" t="s">
        <v>200</v>
      </c>
      <c r="G383" s="113">
        <v>11.5589046563247</v>
      </c>
    </row>
    <row r="384" spans="1:7" customFormat="1" x14ac:dyDescent="0.25">
      <c r="A384" s="108" t="str">
        <f t="shared" si="5"/>
        <v>AL_2019_NATIONAL TOTAL_NMVOC</v>
      </c>
      <c r="B384" s="113" t="s">
        <v>121</v>
      </c>
      <c r="C384" s="113">
        <v>2019</v>
      </c>
      <c r="D384" s="113" t="s">
        <v>122</v>
      </c>
      <c r="E384" s="113" t="s">
        <v>123</v>
      </c>
      <c r="F384" s="113" t="s">
        <v>200</v>
      </c>
      <c r="G384" s="113">
        <v>13.245024829259901</v>
      </c>
    </row>
    <row r="385" spans="1:7" customFormat="1" x14ac:dyDescent="0.25">
      <c r="A385" s="108" t="str">
        <f t="shared" si="5"/>
        <v>AL_2019_NATIONAL TOTAL_SOx</v>
      </c>
      <c r="B385" s="113" t="s">
        <v>121</v>
      </c>
      <c r="C385" s="113">
        <v>2019</v>
      </c>
      <c r="D385" s="113" t="s">
        <v>122</v>
      </c>
      <c r="E385" s="113" t="s">
        <v>201</v>
      </c>
      <c r="F385" s="113" t="s">
        <v>200</v>
      </c>
      <c r="G385" s="113">
        <v>4.5510175699462598</v>
      </c>
    </row>
    <row r="386" spans="1:7" customFormat="1" x14ac:dyDescent="0.25">
      <c r="A386" s="108" t="str">
        <f t="shared" ref="A386:A449" si="6">CONCATENATE(B386,"_",C386,"_",D386,"_",E386)</f>
        <v>AL_2019_NATIONAL TOTAL_NH3</v>
      </c>
      <c r="B386" s="113" t="s">
        <v>121</v>
      </c>
      <c r="C386" s="113">
        <v>2019</v>
      </c>
      <c r="D386" s="113" t="s">
        <v>122</v>
      </c>
      <c r="E386" s="113" t="s">
        <v>124</v>
      </c>
      <c r="F386" s="113" t="s">
        <v>200</v>
      </c>
      <c r="G386" s="113">
        <v>23.264012005330098</v>
      </c>
    </row>
    <row r="387" spans="1:7" customFormat="1" x14ac:dyDescent="0.25">
      <c r="A387" s="108" t="str">
        <f t="shared" si="6"/>
        <v>AL_2019_NATIONAL TOTAL_PM2.5</v>
      </c>
      <c r="B387" s="113" t="s">
        <v>121</v>
      </c>
      <c r="C387" s="113">
        <v>2019</v>
      </c>
      <c r="D387" s="113" t="s">
        <v>122</v>
      </c>
      <c r="E387" s="113" t="s">
        <v>203</v>
      </c>
      <c r="F387" s="113" t="s">
        <v>200</v>
      </c>
      <c r="G387" s="113">
        <v>2.4671305271900601</v>
      </c>
    </row>
    <row r="388" spans="1:7" customFormat="1" x14ac:dyDescent="0.25">
      <c r="A388" s="108" t="str">
        <f t="shared" si="6"/>
        <v>AL_2019_NATIONAL TOTAL_Pb</v>
      </c>
      <c r="B388" s="113" t="s">
        <v>121</v>
      </c>
      <c r="C388" s="113">
        <v>2019</v>
      </c>
      <c r="D388" s="113" t="s">
        <v>122</v>
      </c>
      <c r="E388" s="113" t="s">
        <v>125</v>
      </c>
      <c r="F388" s="113" t="s">
        <v>200</v>
      </c>
      <c r="G388" s="113">
        <v>1.8606833145359001E-3</v>
      </c>
    </row>
    <row r="389" spans="1:7" customFormat="1" x14ac:dyDescent="0.25">
      <c r="A389" s="108" t="str">
        <f t="shared" si="6"/>
        <v>AL_2019_NATIONAL TOTAL_Cd</v>
      </c>
      <c r="B389" s="113" t="s">
        <v>121</v>
      </c>
      <c r="C389" s="113">
        <v>2019</v>
      </c>
      <c r="D389" s="113" t="s">
        <v>122</v>
      </c>
      <c r="E389" s="113" t="s">
        <v>126</v>
      </c>
      <c r="F389" s="113" t="s">
        <v>200</v>
      </c>
      <c r="G389" s="113">
        <v>7.3859513978014599E-4</v>
      </c>
    </row>
    <row r="390" spans="1:7" customFormat="1" x14ac:dyDescent="0.25">
      <c r="A390" s="108" t="str">
        <f t="shared" si="6"/>
        <v>AL_2019_NATIONAL TOTAL_Hg</v>
      </c>
      <c r="B390" s="113" t="s">
        <v>121</v>
      </c>
      <c r="C390" s="113">
        <v>2019</v>
      </c>
      <c r="D390" s="113" t="s">
        <v>122</v>
      </c>
      <c r="E390" s="113" t="s">
        <v>127</v>
      </c>
      <c r="F390" s="113" t="s">
        <v>200</v>
      </c>
      <c r="G390" s="113">
        <v>1.2929532749093999E-4</v>
      </c>
    </row>
    <row r="391" spans="1:7" customFormat="1" x14ac:dyDescent="0.25">
      <c r="A391" s="108" t="str">
        <f t="shared" si="6"/>
        <v>AL_2019_NATIONAL TOTAL_DIOX</v>
      </c>
      <c r="B391" s="113" t="s">
        <v>121</v>
      </c>
      <c r="C391" s="113">
        <v>2019</v>
      </c>
      <c r="D391" s="113" t="s">
        <v>122</v>
      </c>
      <c r="E391" s="113" t="s">
        <v>128</v>
      </c>
      <c r="F391" s="113" t="s">
        <v>200</v>
      </c>
      <c r="G391" s="150">
        <v>2.1596940959003102E-9</v>
      </c>
    </row>
    <row r="392" spans="1:7" customFormat="1" x14ac:dyDescent="0.25">
      <c r="A392" s="108" t="str">
        <f t="shared" si="6"/>
        <v>AL_2019_NATIONAL TOTAL_PAH</v>
      </c>
      <c r="B392" s="113" t="s">
        <v>121</v>
      </c>
      <c r="C392" s="113">
        <v>2019</v>
      </c>
      <c r="D392" s="113" t="s">
        <v>122</v>
      </c>
      <c r="E392" s="113" t="s">
        <v>129</v>
      </c>
      <c r="F392" s="113" t="s">
        <v>200</v>
      </c>
      <c r="G392" s="113">
        <v>3.2868568811595398E-4</v>
      </c>
    </row>
    <row r="393" spans="1:7" customFormat="1" x14ac:dyDescent="0.25">
      <c r="A393" s="108" t="str">
        <f t="shared" si="6"/>
        <v>AL_2019_NATIONAL TOTAL_HCB</v>
      </c>
      <c r="B393" s="113" t="s">
        <v>121</v>
      </c>
      <c r="C393" s="113">
        <v>2019</v>
      </c>
      <c r="D393" s="113" t="s">
        <v>122</v>
      </c>
      <c r="E393" s="113" t="s">
        <v>130</v>
      </c>
      <c r="F393" s="113" t="s">
        <v>200</v>
      </c>
      <c r="G393" s="150">
        <v>2.3551407849526E-7</v>
      </c>
    </row>
    <row r="394" spans="1:7" customFormat="1" x14ac:dyDescent="0.25">
      <c r="A394" s="108" t="str">
        <f t="shared" si="6"/>
        <v>AL_2019_NATIONAL TOTAL_PCB</v>
      </c>
      <c r="B394" s="113" t="s">
        <v>121</v>
      </c>
      <c r="C394" s="113">
        <v>2019</v>
      </c>
      <c r="D394" s="113" t="s">
        <v>122</v>
      </c>
      <c r="E394" s="113" t="s">
        <v>259</v>
      </c>
      <c r="F394" s="113" t="s">
        <v>200</v>
      </c>
      <c r="G394" s="150">
        <v>4.2193288668290002E-8</v>
      </c>
    </row>
    <row r="395" spans="1:7" customFormat="1" x14ac:dyDescent="0.25">
      <c r="A395" s="108" t="str">
        <f t="shared" si="6"/>
        <v>AL_2019_3D_NOx</v>
      </c>
      <c r="B395" s="113" t="s">
        <v>121</v>
      </c>
      <c r="C395" s="113">
        <v>2019</v>
      </c>
      <c r="D395" s="113" t="s">
        <v>206</v>
      </c>
      <c r="E395" s="113" t="s">
        <v>199</v>
      </c>
      <c r="F395" s="113" t="s">
        <v>200</v>
      </c>
      <c r="G395" s="113">
        <v>0.71548511999999997</v>
      </c>
    </row>
    <row r="396" spans="1:7" customFormat="1" x14ac:dyDescent="0.25">
      <c r="A396" s="108" t="str">
        <f t="shared" si="6"/>
        <v>AL_2020_NATIONAL TOTAL_NOx</v>
      </c>
      <c r="B396" s="113" t="s">
        <v>121</v>
      </c>
      <c r="C396" s="113">
        <v>2020</v>
      </c>
      <c r="D396" s="113" t="s">
        <v>122</v>
      </c>
      <c r="E396" s="113" t="s">
        <v>199</v>
      </c>
      <c r="F396" s="113" t="s">
        <v>200</v>
      </c>
      <c r="G396" s="113">
        <v>11.1488291724904</v>
      </c>
    </row>
    <row r="397" spans="1:7" customFormat="1" x14ac:dyDescent="0.25">
      <c r="A397" s="108" t="str">
        <f t="shared" si="6"/>
        <v>AL_2020_NATIONAL TOTAL_NMVOC</v>
      </c>
      <c r="B397" s="113" t="s">
        <v>121</v>
      </c>
      <c r="C397" s="113">
        <v>2020</v>
      </c>
      <c r="D397" s="113" t="s">
        <v>122</v>
      </c>
      <c r="E397" s="113" t="s">
        <v>123</v>
      </c>
      <c r="F397" s="113" t="s">
        <v>200</v>
      </c>
      <c r="G397" s="113">
        <v>12.759990905867101</v>
      </c>
    </row>
    <row r="398" spans="1:7" customFormat="1" x14ac:dyDescent="0.25">
      <c r="A398" s="108" t="str">
        <f t="shared" si="6"/>
        <v>AL_2020_NATIONAL TOTAL_SOx</v>
      </c>
      <c r="B398" s="113" t="s">
        <v>121</v>
      </c>
      <c r="C398" s="113">
        <v>2020</v>
      </c>
      <c r="D398" s="113" t="s">
        <v>122</v>
      </c>
      <c r="E398" s="113" t="s">
        <v>201</v>
      </c>
      <c r="F398" s="113" t="s">
        <v>200</v>
      </c>
      <c r="G398" s="113">
        <v>5.6724386032630303</v>
      </c>
    </row>
    <row r="399" spans="1:7" customFormat="1" x14ac:dyDescent="0.25">
      <c r="A399" s="108" t="str">
        <f t="shared" si="6"/>
        <v>AL_2020_NATIONAL TOTAL_NH3</v>
      </c>
      <c r="B399" s="113" t="s">
        <v>121</v>
      </c>
      <c r="C399" s="113">
        <v>2020</v>
      </c>
      <c r="D399" s="113" t="s">
        <v>122</v>
      </c>
      <c r="E399" s="113" t="s">
        <v>124</v>
      </c>
      <c r="F399" s="113" t="s">
        <v>200</v>
      </c>
      <c r="G399" s="113">
        <v>20.937545217475702</v>
      </c>
    </row>
    <row r="400" spans="1:7" customFormat="1" x14ac:dyDescent="0.25">
      <c r="A400" s="108" t="str">
        <f t="shared" si="6"/>
        <v>AL_2020_NATIONAL TOTAL_PM2.5</v>
      </c>
      <c r="B400" s="113" t="s">
        <v>121</v>
      </c>
      <c r="C400" s="113">
        <v>2020</v>
      </c>
      <c r="D400" s="113" t="s">
        <v>122</v>
      </c>
      <c r="E400" s="113" t="s">
        <v>203</v>
      </c>
      <c r="F400" s="113" t="s">
        <v>200</v>
      </c>
      <c r="G400" s="113">
        <v>2.39560124791497</v>
      </c>
    </row>
    <row r="401" spans="1:7" customFormat="1" x14ac:dyDescent="0.25">
      <c r="A401" s="108" t="str">
        <f t="shared" si="6"/>
        <v>AL_2020_NATIONAL TOTAL_Pb</v>
      </c>
      <c r="B401" s="113" t="s">
        <v>121</v>
      </c>
      <c r="C401" s="113">
        <v>2020</v>
      </c>
      <c r="D401" s="113" t="s">
        <v>122</v>
      </c>
      <c r="E401" s="113" t="s">
        <v>125</v>
      </c>
      <c r="F401" s="113" t="s">
        <v>200</v>
      </c>
      <c r="G401" s="113">
        <v>2.5078112747920298E-3</v>
      </c>
    </row>
    <row r="402" spans="1:7" customFormat="1" x14ac:dyDescent="0.25">
      <c r="A402" s="108" t="str">
        <f t="shared" si="6"/>
        <v>AL_2020_NATIONAL TOTAL_Cd</v>
      </c>
      <c r="B402" s="113" t="s">
        <v>121</v>
      </c>
      <c r="C402" s="113">
        <v>2020</v>
      </c>
      <c r="D402" s="113" t="s">
        <v>122</v>
      </c>
      <c r="E402" s="113" t="s">
        <v>126</v>
      </c>
      <c r="F402" s="113" t="s">
        <v>200</v>
      </c>
      <c r="G402" s="113">
        <v>4.8078294248695802E-4</v>
      </c>
    </row>
    <row r="403" spans="1:7" customFormat="1" x14ac:dyDescent="0.25">
      <c r="A403" s="108" t="str">
        <f t="shared" si="6"/>
        <v>AL_2020_NATIONAL TOTAL_Hg</v>
      </c>
      <c r="B403" s="113" t="s">
        <v>121</v>
      </c>
      <c r="C403" s="113">
        <v>2020</v>
      </c>
      <c r="D403" s="113" t="s">
        <v>122</v>
      </c>
      <c r="E403" s="113" t="s">
        <v>127</v>
      </c>
      <c r="F403" s="113" t="s">
        <v>200</v>
      </c>
      <c r="G403" s="113">
        <v>1.1528106875164301E-4</v>
      </c>
    </row>
    <row r="404" spans="1:7" customFormat="1" x14ac:dyDescent="0.25">
      <c r="A404" s="108" t="str">
        <f t="shared" si="6"/>
        <v>AL_2020_NATIONAL TOTAL_DIOX</v>
      </c>
      <c r="B404" s="113" t="s">
        <v>121</v>
      </c>
      <c r="C404" s="113">
        <v>2020</v>
      </c>
      <c r="D404" s="113" t="s">
        <v>122</v>
      </c>
      <c r="E404" s="113" t="s">
        <v>128</v>
      </c>
      <c r="F404" s="113" t="s">
        <v>200</v>
      </c>
      <c r="G404" s="150">
        <v>2.9671160841003102E-9</v>
      </c>
    </row>
    <row r="405" spans="1:7" customFormat="1" x14ac:dyDescent="0.25">
      <c r="A405" s="108" t="str">
        <f t="shared" si="6"/>
        <v>AL_2020_NATIONAL TOTAL_PAH</v>
      </c>
      <c r="B405" s="113" t="s">
        <v>121</v>
      </c>
      <c r="C405" s="113">
        <v>2020</v>
      </c>
      <c r="D405" s="113" t="s">
        <v>122</v>
      </c>
      <c r="E405" s="113" t="s">
        <v>129</v>
      </c>
      <c r="F405" s="113" t="s">
        <v>200</v>
      </c>
      <c r="G405" s="113">
        <v>3.1317875154588098E-4</v>
      </c>
    </row>
    <row r="406" spans="1:7" customFormat="1" x14ac:dyDescent="0.25">
      <c r="A406" s="108" t="str">
        <f t="shared" si="6"/>
        <v>AL_2020_NATIONAL TOTAL_HCB</v>
      </c>
      <c r="B406" s="113" t="s">
        <v>121</v>
      </c>
      <c r="C406" s="113">
        <v>2020</v>
      </c>
      <c r="D406" s="113" t="s">
        <v>122</v>
      </c>
      <c r="E406" s="113" t="s">
        <v>130</v>
      </c>
      <c r="F406" s="113" t="s">
        <v>200</v>
      </c>
      <c r="G406" s="150">
        <v>1.3645697527526001E-7</v>
      </c>
    </row>
    <row r="407" spans="1:7" customFormat="1" x14ac:dyDescent="0.25">
      <c r="A407" s="108" t="str">
        <f t="shared" si="6"/>
        <v>AL_2020_NATIONAL TOTAL_PCB</v>
      </c>
      <c r="B407" s="113" t="s">
        <v>121</v>
      </c>
      <c r="C407" s="113">
        <v>2020</v>
      </c>
      <c r="D407" s="113" t="s">
        <v>122</v>
      </c>
      <c r="E407" s="113" t="s">
        <v>259</v>
      </c>
      <c r="F407" s="113" t="s">
        <v>200</v>
      </c>
      <c r="G407" s="150">
        <v>2.2869504898290001E-8</v>
      </c>
    </row>
    <row r="408" spans="1:7" customFormat="1" x14ac:dyDescent="0.25">
      <c r="A408" s="108" t="str">
        <f t="shared" si="6"/>
        <v>AL_2020_3D_NOx</v>
      </c>
      <c r="B408" s="113" t="s">
        <v>121</v>
      </c>
      <c r="C408" s="113">
        <v>2020</v>
      </c>
      <c r="D408" s="113" t="s">
        <v>206</v>
      </c>
      <c r="E408" s="113" t="s">
        <v>199</v>
      </c>
      <c r="F408" s="113" t="s">
        <v>200</v>
      </c>
      <c r="G408" s="113">
        <v>0.60813573333333304</v>
      </c>
    </row>
    <row r="409" spans="1:7" customFormat="1" x14ac:dyDescent="0.25">
      <c r="A409" s="108" t="str">
        <f t="shared" si="6"/>
        <v>AL_2021_NATIONAL TOTAL_NOx</v>
      </c>
      <c r="B409" s="113" t="s">
        <v>121</v>
      </c>
      <c r="C409" s="113">
        <v>2021</v>
      </c>
      <c r="D409" s="113" t="s">
        <v>122</v>
      </c>
      <c r="E409" s="113" t="s">
        <v>199</v>
      </c>
      <c r="F409" s="113" t="s">
        <v>200</v>
      </c>
      <c r="G409" s="113">
        <v>11.1817617854581</v>
      </c>
    </row>
    <row r="410" spans="1:7" customFormat="1" x14ac:dyDescent="0.25">
      <c r="A410" s="108" t="str">
        <f t="shared" si="6"/>
        <v>AL_2021_NATIONAL TOTAL_NMVOC</v>
      </c>
      <c r="B410" s="113" t="s">
        <v>121</v>
      </c>
      <c r="C410" s="113">
        <v>2021</v>
      </c>
      <c r="D410" s="113" t="s">
        <v>122</v>
      </c>
      <c r="E410" s="113" t="s">
        <v>123</v>
      </c>
      <c r="F410" s="113" t="s">
        <v>200</v>
      </c>
      <c r="G410" s="113">
        <v>12.758310154926299</v>
      </c>
    </row>
    <row r="411" spans="1:7" customFormat="1" x14ac:dyDescent="0.25">
      <c r="A411" s="108" t="str">
        <f t="shared" si="6"/>
        <v>AL_2021_NATIONAL TOTAL_SOx</v>
      </c>
      <c r="B411" s="113" t="s">
        <v>121</v>
      </c>
      <c r="C411" s="113">
        <v>2021</v>
      </c>
      <c r="D411" s="113" t="s">
        <v>122</v>
      </c>
      <c r="E411" s="113" t="s">
        <v>201</v>
      </c>
      <c r="F411" s="113" t="s">
        <v>200</v>
      </c>
      <c r="G411" s="113">
        <v>8.5180012843346304</v>
      </c>
    </row>
    <row r="412" spans="1:7" customFormat="1" x14ac:dyDescent="0.25">
      <c r="A412" s="108" t="str">
        <f t="shared" si="6"/>
        <v>AL_2021_NATIONAL TOTAL_NH3</v>
      </c>
      <c r="B412" s="113" t="s">
        <v>121</v>
      </c>
      <c r="C412" s="113">
        <v>2021</v>
      </c>
      <c r="D412" s="113" t="s">
        <v>122</v>
      </c>
      <c r="E412" s="113" t="s">
        <v>124</v>
      </c>
      <c r="F412" s="113" t="s">
        <v>200</v>
      </c>
      <c r="G412" s="113">
        <v>20.086361085078</v>
      </c>
    </row>
    <row r="413" spans="1:7" customFormat="1" x14ac:dyDescent="0.25">
      <c r="A413" s="108" t="str">
        <f t="shared" si="6"/>
        <v>AL_2021_NATIONAL TOTAL_PM2.5</v>
      </c>
      <c r="B413" s="113" t="s">
        <v>121</v>
      </c>
      <c r="C413" s="113">
        <v>2021</v>
      </c>
      <c r="D413" s="113" t="s">
        <v>122</v>
      </c>
      <c r="E413" s="113" t="s">
        <v>203</v>
      </c>
      <c r="F413" s="113" t="s">
        <v>200</v>
      </c>
      <c r="G413" s="113">
        <v>2.3100188545359002</v>
      </c>
    </row>
    <row r="414" spans="1:7" customFormat="1" x14ac:dyDescent="0.25">
      <c r="A414" s="108" t="str">
        <f t="shared" si="6"/>
        <v>AL_2021_NATIONAL TOTAL_Pb</v>
      </c>
      <c r="B414" s="113" t="s">
        <v>121</v>
      </c>
      <c r="C414" s="113">
        <v>2021</v>
      </c>
      <c r="D414" s="113" t="s">
        <v>122</v>
      </c>
      <c r="E414" s="113" t="s">
        <v>125</v>
      </c>
      <c r="F414" s="113" t="s">
        <v>200</v>
      </c>
      <c r="G414" s="113">
        <v>3.40382191729857E-3</v>
      </c>
    </row>
    <row r="415" spans="1:7" customFormat="1" x14ac:dyDescent="0.25">
      <c r="A415" s="108" t="str">
        <f t="shared" si="6"/>
        <v>AL_2021_NATIONAL TOTAL_Cd</v>
      </c>
      <c r="B415" s="113" t="s">
        <v>121</v>
      </c>
      <c r="C415" s="113">
        <v>2021</v>
      </c>
      <c r="D415" s="113" t="s">
        <v>122</v>
      </c>
      <c r="E415" s="113" t="s">
        <v>126</v>
      </c>
      <c r="F415" s="113" t="s">
        <v>200</v>
      </c>
      <c r="G415" s="113">
        <v>2.6325686257961902E-4</v>
      </c>
    </row>
    <row r="416" spans="1:7" customFormat="1" x14ac:dyDescent="0.25">
      <c r="A416" s="108" t="str">
        <f t="shared" si="6"/>
        <v>AL_2021_NATIONAL TOTAL_Hg</v>
      </c>
      <c r="B416" s="113" t="s">
        <v>121</v>
      </c>
      <c r="C416" s="113">
        <v>2021</v>
      </c>
      <c r="D416" s="113" t="s">
        <v>122</v>
      </c>
      <c r="E416" s="113" t="s">
        <v>127</v>
      </c>
      <c r="F416" s="113" t="s">
        <v>200</v>
      </c>
      <c r="G416" s="113">
        <v>1.16494207193921E-4</v>
      </c>
    </row>
    <row r="417" spans="1:7" customFormat="1" x14ac:dyDescent="0.25">
      <c r="A417" s="108" t="str">
        <f t="shared" si="6"/>
        <v>AL_2021_NATIONAL TOTAL_DIOX</v>
      </c>
      <c r="B417" s="113" t="s">
        <v>121</v>
      </c>
      <c r="C417" s="113">
        <v>2021</v>
      </c>
      <c r="D417" s="113" t="s">
        <v>122</v>
      </c>
      <c r="E417" s="113" t="s">
        <v>128</v>
      </c>
      <c r="F417" s="113" t="s">
        <v>200</v>
      </c>
      <c r="G417" s="150">
        <v>4.1676281334801603E-9</v>
      </c>
    </row>
    <row r="418" spans="1:7" customFormat="1" x14ac:dyDescent="0.25">
      <c r="A418" s="108" t="str">
        <f t="shared" si="6"/>
        <v>AL_2021_NATIONAL TOTAL_PAH</v>
      </c>
      <c r="B418" s="113" t="s">
        <v>121</v>
      </c>
      <c r="C418" s="113">
        <v>2021</v>
      </c>
      <c r="D418" s="113" t="s">
        <v>122</v>
      </c>
      <c r="E418" s="113" t="s">
        <v>129</v>
      </c>
      <c r="F418" s="113" t="s">
        <v>200</v>
      </c>
      <c r="G418" s="113">
        <v>2.7944079734551502E-4</v>
      </c>
    </row>
    <row r="419" spans="1:7" customFormat="1" x14ac:dyDescent="0.25">
      <c r="A419" s="108" t="str">
        <f t="shared" si="6"/>
        <v>AL_2021_NATIONAL TOTAL_HCB</v>
      </c>
      <c r="B419" s="113" t="s">
        <v>121</v>
      </c>
      <c r="C419" s="113">
        <v>2021</v>
      </c>
      <c r="D419" s="113" t="s">
        <v>122</v>
      </c>
      <c r="E419" s="113" t="s">
        <v>130</v>
      </c>
      <c r="F419" s="113" t="s">
        <v>200</v>
      </c>
      <c r="G419" s="150">
        <v>3.6615190511039999E-8</v>
      </c>
    </row>
    <row r="420" spans="1:7" customFormat="1" x14ac:dyDescent="0.25">
      <c r="A420" s="108" t="str">
        <f t="shared" si="6"/>
        <v>AL_2021_NATIONAL TOTAL_PCB</v>
      </c>
      <c r="B420" s="113" t="s">
        <v>121</v>
      </c>
      <c r="C420" s="113">
        <v>2021</v>
      </c>
      <c r="D420" s="113" t="s">
        <v>122</v>
      </c>
      <c r="E420" s="113" t="s">
        <v>259</v>
      </c>
      <c r="F420" s="113" t="s">
        <v>200</v>
      </c>
      <c r="G420" s="150">
        <v>3.8505759521599999E-9</v>
      </c>
    </row>
    <row r="421" spans="1:7" customFormat="1" x14ac:dyDescent="0.25">
      <c r="A421" s="108" t="str">
        <f t="shared" si="6"/>
        <v>AL_2021_3D_NOx</v>
      </c>
      <c r="B421" s="113" t="s">
        <v>121</v>
      </c>
      <c r="C421" s="113">
        <v>2021</v>
      </c>
      <c r="D421" s="113" t="s">
        <v>206</v>
      </c>
      <c r="E421" s="113" t="s">
        <v>199</v>
      </c>
      <c r="F421" s="113" t="s">
        <v>200</v>
      </c>
      <c r="G421" s="113">
        <v>0.60813573333333304</v>
      </c>
    </row>
    <row r="422" spans="1:7" customFormat="1" x14ac:dyDescent="0.25">
      <c r="A422" s="108" t="str">
        <f t="shared" si="6"/>
        <v>AL_2022_NATIONAL TOTAL_NOx</v>
      </c>
      <c r="B422" s="113" t="s">
        <v>121</v>
      </c>
      <c r="C422" s="113">
        <v>2022</v>
      </c>
      <c r="D422" s="113" t="s">
        <v>122</v>
      </c>
      <c r="E422" s="113" t="s">
        <v>199</v>
      </c>
      <c r="F422" s="113" t="s">
        <v>200</v>
      </c>
      <c r="G422" s="113">
        <v>11.5227155623857</v>
      </c>
    </row>
    <row r="423" spans="1:7" customFormat="1" x14ac:dyDescent="0.25">
      <c r="A423" s="108" t="str">
        <f t="shared" si="6"/>
        <v>AL_2022_NATIONAL TOTAL_NMVOC</v>
      </c>
      <c r="B423" s="113" t="s">
        <v>121</v>
      </c>
      <c r="C423" s="113">
        <v>2022</v>
      </c>
      <c r="D423" s="113" t="s">
        <v>122</v>
      </c>
      <c r="E423" s="113" t="s">
        <v>123</v>
      </c>
      <c r="F423" s="113" t="s">
        <v>200</v>
      </c>
      <c r="G423" s="113">
        <v>11.984836380337301</v>
      </c>
    </row>
    <row r="424" spans="1:7" customFormat="1" x14ac:dyDescent="0.25">
      <c r="A424" s="108" t="str">
        <f t="shared" si="6"/>
        <v>AL_2022_NATIONAL TOTAL_SOx</v>
      </c>
      <c r="B424" s="113" t="s">
        <v>121</v>
      </c>
      <c r="C424" s="113">
        <v>2022</v>
      </c>
      <c r="D424" s="113" t="s">
        <v>122</v>
      </c>
      <c r="E424" s="113" t="s">
        <v>201</v>
      </c>
      <c r="F424" s="113" t="s">
        <v>200</v>
      </c>
      <c r="G424" s="113">
        <v>6.11366722990787</v>
      </c>
    </row>
    <row r="425" spans="1:7" customFormat="1" x14ac:dyDescent="0.25">
      <c r="A425" s="108" t="str">
        <f t="shared" si="6"/>
        <v>AL_2022_NATIONAL TOTAL_NH3</v>
      </c>
      <c r="B425" s="113" t="s">
        <v>121</v>
      </c>
      <c r="C425" s="113">
        <v>2022</v>
      </c>
      <c r="D425" s="113" t="s">
        <v>122</v>
      </c>
      <c r="E425" s="113" t="s">
        <v>124</v>
      </c>
      <c r="F425" s="113" t="s">
        <v>200</v>
      </c>
      <c r="G425" s="113">
        <v>18.582720309091801</v>
      </c>
    </row>
    <row r="426" spans="1:7" customFormat="1" x14ac:dyDescent="0.25">
      <c r="A426" s="108" t="str">
        <f t="shared" si="6"/>
        <v>AL_2022_NATIONAL TOTAL_PM2.5</v>
      </c>
      <c r="B426" s="113" t="s">
        <v>121</v>
      </c>
      <c r="C426" s="113">
        <v>2022</v>
      </c>
      <c r="D426" s="113" t="s">
        <v>122</v>
      </c>
      <c r="E426" s="113" t="s">
        <v>203</v>
      </c>
      <c r="F426" s="113" t="s">
        <v>200</v>
      </c>
      <c r="G426" s="113">
        <v>2.2118326417483298</v>
      </c>
    </row>
    <row r="427" spans="1:7" customFormat="1" x14ac:dyDescent="0.25">
      <c r="A427" s="108" t="str">
        <f t="shared" si="6"/>
        <v>AL_2022_NATIONAL TOTAL_Pb</v>
      </c>
      <c r="B427" s="113" t="s">
        <v>121</v>
      </c>
      <c r="C427" s="113">
        <v>2022</v>
      </c>
      <c r="D427" s="113" t="s">
        <v>122</v>
      </c>
      <c r="E427" s="113" t="s">
        <v>125</v>
      </c>
      <c r="F427" s="113" t="s">
        <v>200</v>
      </c>
      <c r="G427" s="113">
        <v>1.01415769771314E-3</v>
      </c>
    </row>
    <row r="428" spans="1:7" customFormat="1" x14ac:dyDescent="0.25">
      <c r="A428" s="108" t="str">
        <f t="shared" si="6"/>
        <v>AL_2022_NATIONAL TOTAL_Cd</v>
      </c>
      <c r="B428" s="113" t="s">
        <v>121</v>
      </c>
      <c r="C428" s="113">
        <v>2022</v>
      </c>
      <c r="D428" s="113" t="s">
        <v>122</v>
      </c>
      <c r="E428" s="113" t="s">
        <v>126</v>
      </c>
      <c r="F428" s="113" t="s">
        <v>200</v>
      </c>
      <c r="G428" s="113">
        <v>3.1384793793218799E-4</v>
      </c>
    </row>
    <row r="429" spans="1:7" customFormat="1" x14ac:dyDescent="0.25">
      <c r="A429" s="108" t="str">
        <f t="shared" si="6"/>
        <v>AL_2022_NATIONAL TOTAL_Hg</v>
      </c>
      <c r="B429" s="113" t="s">
        <v>121</v>
      </c>
      <c r="C429" s="113">
        <v>2022</v>
      </c>
      <c r="D429" s="113" t="s">
        <v>122</v>
      </c>
      <c r="E429" s="113" t="s">
        <v>127</v>
      </c>
      <c r="F429" s="113" t="s">
        <v>200</v>
      </c>
      <c r="G429" s="150">
        <v>5.6321437263217603E-5</v>
      </c>
    </row>
    <row r="430" spans="1:7" customFormat="1" x14ac:dyDescent="0.25">
      <c r="A430" s="108" t="str">
        <f t="shared" si="6"/>
        <v>AL_2022_NATIONAL TOTAL_DIOX</v>
      </c>
      <c r="B430" s="113" t="s">
        <v>121</v>
      </c>
      <c r="C430" s="113">
        <v>2022</v>
      </c>
      <c r="D430" s="113" t="s">
        <v>122</v>
      </c>
      <c r="E430" s="113" t="s">
        <v>128</v>
      </c>
      <c r="F430" s="113" t="s">
        <v>200</v>
      </c>
      <c r="G430" s="150">
        <v>1.29162745861949E-9</v>
      </c>
    </row>
    <row r="431" spans="1:7" customFormat="1" x14ac:dyDescent="0.25">
      <c r="A431" s="108" t="str">
        <f t="shared" si="6"/>
        <v>AL_2022_NATIONAL TOTAL_PAH</v>
      </c>
      <c r="B431" s="113" t="s">
        <v>121</v>
      </c>
      <c r="C431" s="113">
        <v>2022</v>
      </c>
      <c r="D431" s="113" t="s">
        <v>122</v>
      </c>
      <c r="E431" s="113" t="s">
        <v>129</v>
      </c>
      <c r="F431" s="113" t="s">
        <v>200</v>
      </c>
      <c r="G431" s="113">
        <v>3.2886045900053999E-4</v>
      </c>
    </row>
    <row r="432" spans="1:7" customFormat="1" x14ac:dyDescent="0.25">
      <c r="A432" s="108" t="str">
        <f t="shared" si="6"/>
        <v>AL_2022_NATIONAL TOTAL_HCB</v>
      </c>
      <c r="B432" s="113" t="s">
        <v>121</v>
      </c>
      <c r="C432" s="113">
        <v>2022</v>
      </c>
      <c r="D432" s="113" t="s">
        <v>122</v>
      </c>
      <c r="E432" s="113" t="s">
        <v>130</v>
      </c>
      <c r="F432" s="113" t="s">
        <v>200</v>
      </c>
      <c r="G432" s="150">
        <v>3.33073158085729E-8</v>
      </c>
    </row>
    <row r="433" spans="1:7" customFormat="1" x14ac:dyDescent="0.25">
      <c r="A433" s="108" t="str">
        <f t="shared" si="6"/>
        <v>AL_2022_NATIONAL TOTAL_PCB</v>
      </c>
      <c r="B433" s="113" t="s">
        <v>121</v>
      </c>
      <c r="C433" s="113">
        <v>2022</v>
      </c>
      <c r="D433" s="113" t="s">
        <v>122</v>
      </c>
      <c r="E433" s="113" t="s">
        <v>259</v>
      </c>
      <c r="F433" s="113" t="s">
        <v>200</v>
      </c>
      <c r="G433" s="150">
        <v>1.43169455271088E-9</v>
      </c>
    </row>
    <row r="434" spans="1:7" customFormat="1" x14ac:dyDescent="0.25">
      <c r="A434" s="108" t="str">
        <f t="shared" si="6"/>
        <v>AL_2022_3D_NOx</v>
      </c>
      <c r="B434" s="113" t="s">
        <v>121</v>
      </c>
      <c r="C434" s="113">
        <v>2022</v>
      </c>
      <c r="D434" s="113" t="s">
        <v>206</v>
      </c>
      <c r="E434" s="113" t="s">
        <v>199</v>
      </c>
      <c r="F434" s="113" t="s">
        <v>200</v>
      </c>
      <c r="G434" s="113">
        <v>0.60813573333333304</v>
      </c>
    </row>
    <row r="435" spans="1:7" customFormat="1" x14ac:dyDescent="0.25">
      <c r="A435" s="108" t="str">
        <f t="shared" si="6"/>
        <v>AM_1980_NATIONAL TOTAL_SOx</v>
      </c>
      <c r="B435" s="113" t="s">
        <v>131</v>
      </c>
      <c r="C435" s="113">
        <v>1980</v>
      </c>
      <c r="D435" s="113" t="s">
        <v>122</v>
      </c>
      <c r="E435" s="113" t="s">
        <v>201</v>
      </c>
      <c r="F435" s="113" t="s">
        <v>200</v>
      </c>
      <c r="G435" s="113">
        <v>141</v>
      </c>
    </row>
    <row r="436" spans="1:7" customFormat="1" x14ac:dyDescent="0.25">
      <c r="A436" s="108" t="str">
        <f t="shared" si="6"/>
        <v>AM_1981_NATIONAL TOTAL_NOx</v>
      </c>
      <c r="B436" s="113" t="s">
        <v>131</v>
      </c>
      <c r="C436" s="113">
        <v>1981</v>
      </c>
      <c r="D436" s="113" t="s">
        <v>122</v>
      </c>
      <c r="E436" s="113" t="s">
        <v>199</v>
      </c>
      <c r="F436" s="113" t="s">
        <v>200</v>
      </c>
      <c r="G436" s="113">
        <v>15.4</v>
      </c>
    </row>
    <row r="437" spans="1:7" customFormat="1" x14ac:dyDescent="0.25">
      <c r="A437" s="108" t="str">
        <f t="shared" si="6"/>
        <v>AM_1981_NATIONAL TOTAL_NMVOC</v>
      </c>
      <c r="B437" s="113" t="s">
        <v>131</v>
      </c>
      <c r="C437" s="113">
        <v>1981</v>
      </c>
      <c r="D437" s="113" t="s">
        <v>122</v>
      </c>
      <c r="E437" s="113" t="s">
        <v>123</v>
      </c>
      <c r="F437" s="113" t="s">
        <v>200</v>
      </c>
      <c r="G437" s="113">
        <v>25.7</v>
      </c>
    </row>
    <row r="438" spans="1:7" customFormat="1" x14ac:dyDescent="0.25">
      <c r="A438" s="108" t="str">
        <f t="shared" si="6"/>
        <v>AM_1981_NATIONAL TOTAL_SOx</v>
      </c>
      <c r="B438" s="113" t="s">
        <v>131</v>
      </c>
      <c r="C438" s="113">
        <v>1981</v>
      </c>
      <c r="D438" s="113" t="s">
        <v>122</v>
      </c>
      <c r="E438" s="113" t="s">
        <v>201</v>
      </c>
      <c r="F438" s="113" t="s">
        <v>200</v>
      </c>
      <c r="G438" s="113">
        <v>110.7</v>
      </c>
    </row>
    <row r="439" spans="1:7" customFormat="1" x14ac:dyDescent="0.25">
      <c r="A439" s="108" t="str">
        <f t="shared" si="6"/>
        <v>AM_1981_NATIONAL TOTAL_NH3</v>
      </c>
      <c r="B439" s="113" t="s">
        <v>131</v>
      </c>
      <c r="C439" s="113">
        <v>1981</v>
      </c>
      <c r="D439" s="113" t="s">
        <v>122</v>
      </c>
      <c r="E439" s="113" t="s">
        <v>124</v>
      </c>
      <c r="F439" s="113" t="s">
        <v>200</v>
      </c>
      <c r="G439" s="113">
        <v>3.1</v>
      </c>
    </row>
    <row r="440" spans="1:7" customFormat="1" x14ac:dyDescent="0.25">
      <c r="A440" s="108" t="str">
        <f t="shared" si="6"/>
        <v>AM_1982_NATIONAL TOTAL_NOx</v>
      </c>
      <c r="B440" s="113" t="s">
        <v>131</v>
      </c>
      <c r="C440" s="113">
        <v>1982</v>
      </c>
      <c r="D440" s="113" t="s">
        <v>122</v>
      </c>
      <c r="E440" s="113" t="s">
        <v>199</v>
      </c>
      <c r="F440" s="113" t="s">
        <v>200</v>
      </c>
      <c r="G440" s="113">
        <v>17.2</v>
      </c>
    </row>
    <row r="441" spans="1:7" customFormat="1" x14ac:dyDescent="0.25">
      <c r="A441" s="108" t="str">
        <f t="shared" si="6"/>
        <v>AM_1982_NATIONAL TOTAL_NMVOC</v>
      </c>
      <c r="B441" s="113" t="s">
        <v>131</v>
      </c>
      <c r="C441" s="113">
        <v>1982</v>
      </c>
      <c r="D441" s="113" t="s">
        <v>122</v>
      </c>
      <c r="E441" s="113" t="s">
        <v>123</v>
      </c>
      <c r="F441" s="113" t="s">
        <v>200</v>
      </c>
      <c r="G441" s="113">
        <v>24.3</v>
      </c>
    </row>
    <row r="442" spans="1:7" customFormat="1" x14ac:dyDescent="0.25">
      <c r="A442" s="108" t="str">
        <f t="shared" si="6"/>
        <v>AM_1982_NATIONAL TOTAL_SOx</v>
      </c>
      <c r="B442" s="113" t="s">
        <v>131</v>
      </c>
      <c r="C442" s="113">
        <v>1982</v>
      </c>
      <c r="D442" s="113" t="s">
        <v>122</v>
      </c>
      <c r="E442" s="113" t="s">
        <v>201</v>
      </c>
      <c r="F442" s="113" t="s">
        <v>200</v>
      </c>
      <c r="G442" s="113">
        <v>101.3</v>
      </c>
    </row>
    <row r="443" spans="1:7" customFormat="1" x14ac:dyDescent="0.25">
      <c r="A443" s="108" t="str">
        <f t="shared" si="6"/>
        <v>AM_1982_NATIONAL TOTAL_NH3</v>
      </c>
      <c r="B443" s="113" t="s">
        <v>131</v>
      </c>
      <c r="C443" s="113">
        <v>1982</v>
      </c>
      <c r="D443" s="113" t="s">
        <v>122</v>
      </c>
      <c r="E443" s="113" t="s">
        <v>124</v>
      </c>
      <c r="F443" s="113" t="s">
        <v>200</v>
      </c>
      <c r="G443" s="113">
        <v>3.1</v>
      </c>
    </row>
    <row r="444" spans="1:7" customFormat="1" x14ac:dyDescent="0.25">
      <c r="A444" s="108" t="str">
        <f t="shared" si="6"/>
        <v>AM_1983_NATIONAL TOTAL_NOx</v>
      </c>
      <c r="B444" s="113" t="s">
        <v>131</v>
      </c>
      <c r="C444" s="113">
        <v>1983</v>
      </c>
      <c r="D444" s="113" t="s">
        <v>122</v>
      </c>
      <c r="E444" s="113" t="s">
        <v>199</v>
      </c>
      <c r="F444" s="113" t="s">
        <v>200</v>
      </c>
      <c r="G444" s="113">
        <v>16.600000000000001</v>
      </c>
    </row>
    <row r="445" spans="1:7" customFormat="1" x14ac:dyDescent="0.25">
      <c r="A445" s="108" t="str">
        <f t="shared" si="6"/>
        <v>AM_1983_NATIONAL TOTAL_NMVOC</v>
      </c>
      <c r="B445" s="113" t="s">
        <v>131</v>
      </c>
      <c r="C445" s="113">
        <v>1983</v>
      </c>
      <c r="D445" s="113" t="s">
        <v>122</v>
      </c>
      <c r="E445" s="113" t="s">
        <v>123</v>
      </c>
      <c r="F445" s="113" t="s">
        <v>200</v>
      </c>
      <c r="G445" s="113">
        <v>23.8</v>
      </c>
    </row>
    <row r="446" spans="1:7" customFormat="1" x14ac:dyDescent="0.25">
      <c r="A446" s="108" t="str">
        <f t="shared" si="6"/>
        <v>AM_1983_NATIONAL TOTAL_SOx</v>
      </c>
      <c r="B446" s="113" t="s">
        <v>131</v>
      </c>
      <c r="C446" s="113">
        <v>1983</v>
      </c>
      <c r="D446" s="113" t="s">
        <v>122</v>
      </c>
      <c r="E446" s="113" t="s">
        <v>201</v>
      </c>
      <c r="F446" s="113" t="s">
        <v>200</v>
      </c>
      <c r="G446" s="113">
        <v>110.3</v>
      </c>
    </row>
    <row r="447" spans="1:7" customFormat="1" x14ac:dyDescent="0.25">
      <c r="A447" s="108" t="str">
        <f t="shared" si="6"/>
        <v>AM_1983_NATIONAL TOTAL_NH3</v>
      </c>
      <c r="B447" s="113" t="s">
        <v>131</v>
      </c>
      <c r="C447" s="113">
        <v>1983</v>
      </c>
      <c r="D447" s="113" t="s">
        <v>122</v>
      </c>
      <c r="E447" s="113" t="s">
        <v>124</v>
      </c>
      <c r="F447" s="113" t="s">
        <v>200</v>
      </c>
      <c r="G447" s="113">
        <v>3</v>
      </c>
    </row>
    <row r="448" spans="1:7" customFormat="1" x14ac:dyDescent="0.25">
      <c r="A448" s="108" t="str">
        <f t="shared" si="6"/>
        <v>AM_1983_NATIONAL TOTAL_Pb</v>
      </c>
      <c r="B448" s="113" t="s">
        <v>131</v>
      </c>
      <c r="C448" s="113">
        <v>1983</v>
      </c>
      <c r="D448" s="113" t="s">
        <v>122</v>
      </c>
      <c r="E448" s="113" t="s">
        <v>125</v>
      </c>
      <c r="F448" s="113" t="s">
        <v>200</v>
      </c>
      <c r="G448" s="113">
        <v>9.0999999999999998E-2</v>
      </c>
    </row>
    <row r="449" spans="1:7" customFormat="1" x14ac:dyDescent="0.25">
      <c r="A449" s="108" t="str">
        <f t="shared" si="6"/>
        <v>AM_1983_NATIONAL TOTAL_Hg</v>
      </c>
      <c r="B449" s="113" t="s">
        <v>131</v>
      </c>
      <c r="C449" s="113">
        <v>1983</v>
      </c>
      <c r="D449" s="113" t="s">
        <v>122</v>
      </c>
      <c r="E449" s="113" t="s">
        <v>127</v>
      </c>
      <c r="F449" s="113" t="s">
        <v>200</v>
      </c>
      <c r="G449" s="150">
        <v>1.0000000000000001E-5</v>
      </c>
    </row>
    <row r="450" spans="1:7" customFormat="1" x14ac:dyDescent="0.25">
      <c r="A450" s="108" t="str">
        <f t="shared" ref="A450:A513" si="7">CONCATENATE(B450,"_",C450,"_",D450,"_",E450)</f>
        <v>AM_1984_NATIONAL TOTAL_NOx</v>
      </c>
      <c r="B450" s="113" t="s">
        <v>131</v>
      </c>
      <c r="C450" s="113">
        <v>1984</v>
      </c>
      <c r="D450" s="113" t="s">
        <v>122</v>
      </c>
      <c r="E450" s="113" t="s">
        <v>199</v>
      </c>
      <c r="F450" s="113" t="s">
        <v>200</v>
      </c>
      <c r="G450" s="113">
        <v>15.7</v>
      </c>
    </row>
    <row r="451" spans="1:7" customFormat="1" x14ac:dyDescent="0.25">
      <c r="A451" s="108" t="str">
        <f t="shared" si="7"/>
        <v>AM_1984_NATIONAL TOTAL_NMVOC</v>
      </c>
      <c r="B451" s="113" t="s">
        <v>131</v>
      </c>
      <c r="C451" s="113">
        <v>1984</v>
      </c>
      <c r="D451" s="113" t="s">
        <v>122</v>
      </c>
      <c r="E451" s="113" t="s">
        <v>123</v>
      </c>
      <c r="F451" s="113" t="s">
        <v>200</v>
      </c>
      <c r="G451" s="113">
        <v>21.7</v>
      </c>
    </row>
    <row r="452" spans="1:7" customFormat="1" x14ac:dyDescent="0.25">
      <c r="A452" s="108" t="str">
        <f t="shared" si="7"/>
        <v>AM_1984_NATIONAL TOTAL_SOx</v>
      </c>
      <c r="B452" s="113" t="s">
        <v>131</v>
      </c>
      <c r="C452" s="113">
        <v>1984</v>
      </c>
      <c r="D452" s="113" t="s">
        <v>122</v>
      </c>
      <c r="E452" s="113" t="s">
        <v>201</v>
      </c>
      <c r="F452" s="113" t="s">
        <v>200</v>
      </c>
      <c r="G452" s="113">
        <v>96.9</v>
      </c>
    </row>
    <row r="453" spans="1:7" customFormat="1" x14ac:dyDescent="0.25">
      <c r="A453" s="108" t="str">
        <f t="shared" si="7"/>
        <v>AM_1984_NATIONAL TOTAL_NH3</v>
      </c>
      <c r="B453" s="113" t="s">
        <v>131</v>
      </c>
      <c r="C453" s="113">
        <v>1984</v>
      </c>
      <c r="D453" s="113" t="s">
        <v>122</v>
      </c>
      <c r="E453" s="113" t="s">
        <v>124</v>
      </c>
      <c r="F453" s="113" t="s">
        <v>200</v>
      </c>
      <c r="G453" s="113">
        <v>2.8</v>
      </c>
    </row>
    <row r="454" spans="1:7" customFormat="1" x14ac:dyDescent="0.25">
      <c r="A454" s="108" t="str">
        <f t="shared" si="7"/>
        <v>AM_1984_NATIONAL TOTAL_Pb</v>
      </c>
      <c r="B454" s="113" t="s">
        <v>131</v>
      </c>
      <c r="C454" s="113">
        <v>1984</v>
      </c>
      <c r="D454" s="113" t="s">
        <v>122</v>
      </c>
      <c r="E454" s="113" t="s">
        <v>125</v>
      </c>
      <c r="F454" s="113" t="s">
        <v>200</v>
      </c>
      <c r="G454" s="113">
        <v>6.0999999999999999E-2</v>
      </c>
    </row>
    <row r="455" spans="1:7" customFormat="1" x14ac:dyDescent="0.25">
      <c r="A455" s="108" t="str">
        <f t="shared" si="7"/>
        <v>AM_1984_NATIONAL TOTAL_Hg</v>
      </c>
      <c r="B455" s="113" t="s">
        <v>131</v>
      </c>
      <c r="C455" s="113">
        <v>1984</v>
      </c>
      <c r="D455" s="113" t="s">
        <v>122</v>
      </c>
      <c r="E455" s="113" t="s">
        <v>127</v>
      </c>
      <c r="F455" s="113" t="s">
        <v>200</v>
      </c>
      <c r="G455" s="150">
        <v>1.0000000000000001E-5</v>
      </c>
    </row>
    <row r="456" spans="1:7" customFormat="1" x14ac:dyDescent="0.25">
      <c r="A456" s="108" t="str">
        <f t="shared" si="7"/>
        <v>AM_1985_NATIONAL TOTAL_NOx</v>
      </c>
      <c r="B456" s="113" t="s">
        <v>131</v>
      </c>
      <c r="C456" s="113">
        <v>1985</v>
      </c>
      <c r="D456" s="113" t="s">
        <v>122</v>
      </c>
      <c r="E456" s="113" t="s">
        <v>199</v>
      </c>
      <c r="F456" s="113" t="s">
        <v>200</v>
      </c>
      <c r="G456" s="113">
        <v>44.8</v>
      </c>
    </row>
    <row r="457" spans="1:7" customFormat="1" x14ac:dyDescent="0.25">
      <c r="A457" s="108" t="str">
        <f t="shared" si="7"/>
        <v>AM_1985_NATIONAL TOTAL_NMVOC</v>
      </c>
      <c r="B457" s="113" t="s">
        <v>131</v>
      </c>
      <c r="C457" s="113">
        <v>1985</v>
      </c>
      <c r="D457" s="113" t="s">
        <v>122</v>
      </c>
      <c r="E457" s="113" t="s">
        <v>123</v>
      </c>
      <c r="F457" s="113" t="s">
        <v>200</v>
      </c>
      <c r="G457" s="113">
        <v>92.7</v>
      </c>
    </row>
    <row r="458" spans="1:7" customFormat="1" x14ac:dyDescent="0.25">
      <c r="A458" s="108" t="str">
        <f t="shared" si="7"/>
        <v>AM_1985_NATIONAL TOTAL_SOx</v>
      </c>
      <c r="B458" s="113" t="s">
        <v>131</v>
      </c>
      <c r="C458" s="113">
        <v>1985</v>
      </c>
      <c r="D458" s="113" t="s">
        <v>122</v>
      </c>
      <c r="E458" s="113" t="s">
        <v>201</v>
      </c>
      <c r="F458" s="113" t="s">
        <v>200</v>
      </c>
      <c r="G458" s="113">
        <v>100.2</v>
      </c>
    </row>
    <row r="459" spans="1:7" customFormat="1" x14ac:dyDescent="0.25">
      <c r="A459" s="108" t="str">
        <f t="shared" si="7"/>
        <v>AM_1985_NATIONAL TOTAL_NH3</v>
      </c>
      <c r="B459" s="113" t="s">
        <v>131</v>
      </c>
      <c r="C459" s="113">
        <v>1985</v>
      </c>
      <c r="D459" s="113" t="s">
        <v>122</v>
      </c>
      <c r="E459" s="113" t="s">
        <v>124</v>
      </c>
      <c r="F459" s="113" t="s">
        <v>200</v>
      </c>
      <c r="G459" s="113">
        <v>2</v>
      </c>
    </row>
    <row r="460" spans="1:7" customFormat="1" x14ac:dyDescent="0.25">
      <c r="A460" s="108" t="str">
        <f t="shared" si="7"/>
        <v>AM_1985_NATIONAL TOTAL_Pb</v>
      </c>
      <c r="B460" s="113" t="s">
        <v>131</v>
      </c>
      <c r="C460" s="113">
        <v>1985</v>
      </c>
      <c r="D460" s="113" t="s">
        <v>122</v>
      </c>
      <c r="E460" s="113" t="s">
        <v>125</v>
      </c>
      <c r="F460" s="113" t="s">
        <v>200</v>
      </c>
      <c r="G460" s="113">
        <v>4.3999999999999997E-2</v>
      </c>
    </row>
    <row r="461" spans="1:7" customFormat="1" x14ac:dyDescent="0.25">
      <c r="A461" s="108" t="str">
        <f t="shared" si="7"/>
        <v>AM_1985_NATIONAL TOTAL_Hg</v>
      </c>
      <c r="B461" s="113" t="s">
        <v>131</v>
      </c>
      <c r="C461" s="113">
        <v>1985</v>
      </c>
      <c r="D461" s="113" t="s">
        <v>122</v>
      </c>
      <c r="E461" s="113" t="s">
        <v>127</v>
      </c>
      <c r="F461" s="113" t="s">
        <v>200</v>
      </c>
      <c r="G461" s="150">
        <v>1.0000000000000001E-5</v>
      </c>
    </row>
    <row r="462" spans="1:7" customFormat="1" x14ac:dyDescent="0.25">
      <c r="A462" s="108" t="str">
        <f t="shared" si="7"/>
        <v>AM_1986_NATIONAL TOTAL_NOx</v>
      </c>
      <c r="B462" s="113" t="s">
        <v>131</v>
      </c>
      <c r="C462" s="113">
        <v>1986</v>
      </c>
      <c r="D462" s="113" t="s">
        <v>122</v>
      </c>
      <c r="E462" s="113" t="s">
        <v>199</v>
      </c>
      <c r="F462" s="113" t="s">
        <v>200</v>
      </c>
      <c r="G462" s="113">
        <v>53</v>
      </c>
    </row>
    <row r="463" spans="1:7" customFormat="1" x14ac:dyDescent="0.25">
      <c r="A463" s="108" t="str">
        <f t="shared" si="7"/>
        <v>AM_1986_NATIONAL TOTAL_NMVOC</v>
      </c>
      <c r="B463" s="113" t="s">
        <v>131</v>
      </c>
      <c r="C463" s="113">
        <v>1986</v>
      </c>
      <c r="D463" s="113" t="s">
        <v>122</v>
      </c>
      <c r="E463" s="113" t="s">
        <v>123</v>
      </c>
      <c r="F463" s="113" t="s">
        <v>200</v>
      </c>
      <c r="G463" s="113">
        <v>98.1</v>
      </c>
    </row>
    <row r="464" spans="1:7" customFormat="1" x14ac:dyDescent="0.25">
      <c r="A464" s="108" t="str">
        <f t="shared" si="7"/>
        <v>AM_1986_NATIONAL TOTAL_SOx</v>
      </c>
      <c r="B464" s="113" t="s">
        <v>131</v>
      </c>
      <c r="C464" s="113">
        <v>1986</v>
      </c>
      <c r="D464" s="113" t="s">
        <v>122</v>
      </c>
      <c r="E464" s="113" t="s">
        <v>201</v>
      </c>
      <c r="F464" s="113" t="s">
        <v>200</v>
      </c>
      <c r="G464" s="113">
        <v>111.2</v>
      </c>
    </row>
    <row r="465" spans="1:7" customFormat="1" x14ac:dyDescent="0.25">
      <c r="A465" s="108" t="str">
        <f t="shared" si="7"/>
        <v>AM_1986_NATIONAL TOTAL_NH3</v>
      </c>
      <c r="B465" s="113" t="s">
        <v>131</v>
      </c>
      <c r="C465" s="113">
        <v>1986</v>
      </c>
      <c r="D465" s="113" t="s">
        <v>122</v>
      </c>
      <c r="E465" s="113" t="s">
        <v>124</v>
      </c>
      <c r="F465" s="113" t="s">
        <v>200</v>
      </c>
      <c r="G465" s="113">
        <v>1.7</v>
      </c>
    </row>
    <row r="466" spans="1:7" customFormat="1" x14ac:dyDescent="0.25">
      <c r="A466" s="108" t="str">
        <f t="shared" si="7"/>
        <v>AM_1986_NATIONAL TOTAL_Pb</v>
      </c>
      <c r="B466" s="113" t="s">
        <v>131</v>
      </c>
      <c r="C466" s="113">
        <v>1986</v>
      </c>
      <c r="D466" s="113" t="s">
        <v>122</v>
      </c>
      <c r="E466" s="113" t="s">
        <v>125</v>
      </c>
      <c r="F466" s="113" t="s">
        <v>200</v>
      </c>
      <c r="G466" s="113">
        <v>8.6999999999999994E-2</v>
      </c>
    </row>
    <row r="467" spans="1:7" customFormat="1" x14ac:dyDescent="0.25">
      <c r="A467" s="108" t="str">
        <f t="shared" si="7"/>
        <v>AM_1987_NATIONAL TOTAL_NOx</v>
      </c>
      <c r="B467" s="113" t="s">
        <v>131</v>
      </c>
      <c r="C467" s="113">
        <v>1987</v>
      </c>
      <c r="D467" s="113" t="s">
        <v>122</v>
      </c>
      <c r="E467" s="113" t="s">
        <v>199</v>
      </c>
      <c r="F467" s="113" t="s">
        <v>200</v>
      </c>
      <c r="G467" s="113">
        <v>51.5</v>
      </c>
    </row>
    <row r="468" spans="1:7" customFormat="1" x14ac:dyDescent="0.25">
      <c r="A468" s="108" t="str">
        <f t="shared" si="7"/>
        <v>AM_1987_NATIONAL TOTAL_NMVOC</v>
      </c>
      <c r="B468" s="113" t="s">
        <v>131</v>
      </c>
      <c r="C468" s="113">
        <v>1987</v>
      </c>
      <c r="D468" s="113" t="s">
        <v>122</v>
      </c>
      <c r="E468" s="113" t="s">
        <v>123</v>
      </c>
      <c r="F468" s="113" t="s">
        <v>200</v>
      </c>
      <c r="G468" s="113">
        <v>104.3</v>
      </c>
    </row>
    <row r="469" spans="1:7" customFormat="1" x14ac:dyDescent="0.25">
      <c r="A469" s="108" t="str">
        <f t="shared" si="7"/>
        <v>AM_1987_NATIONAL TOTAL_SOx</v>
      </c>
      <c r="B469" s="113" t="s">
        <v>131</v>
      </c>
      <c r="C469" s="113">
        <v>1987</v>
      </c>
      <c r="D469" s="113" t="s">
        <v>122</v>
      </c>
      <c r="E469" s="113" t="s">
        <v>201</v>
      </c>
      <c r="F469" s="113" t="s">
        <v>200</v>
      </c>
      <c r="G469" s="113">
        <v>110.6</v>
      </c>
    </row>
    <row r="470" spans="1:7" customFormat="1" x14ac:dyDescent="0.25">
      <c r="A470" s="108" t="str">
        <f t="shared" si="7"/>
        <v>AM_1987_NATIONAL TOTAL_NH3</v>
      </c>
      <c r="B470" s="113" t="s">
        <v>131</v>
      </c>
      <c r="C470" s="113">
        <v>1987</v>
      </c>
      <c r="D470" s="113" t="s">
        <v>122</v>
      </c>
      <c r="E470" s="113" t="s">
        <v>124</v>
      </c>
      <c r="F470" s="113" t="s">
        <v>200</v>
      </c>
      <c r="G470" s="113">
        <v>1.7</v>
      </c>
    </row>
    <row r="471" spans="1:7" customFormat="1" x14ac:dyDescent="0.25">
      <c r="A471" s="108" t="str">
        <f t="shared" si="7"/>
        <v>AM_1987_NATIONAL TOTAL_Pb</v>
      </c>
      <c r="B471" s="113" t="s">
        <v>131</v>
      </c>
      <c r="C471" s="113">
        <v>1987</v>
      </c>
      <c r="D471" s="113" t="s">
        <v>122</v>
      </c>
      <c r="E471" s="113" t="s">
        <v>125</v>
      </c>
      <c r="F471" s="113" t="s">
        <v>200</v>
      </c>
      <c r="G471" s="113">
        <v>4.5999999999999999E-2</v>
      </c>
    </row>
    <row r="472" spans="1:7" customFormat="1" x14ac:dyDescent="0.25">
      <c r="A472" s="108" t="str">
        <f t="shared" si="7"/>
        <v>AM_1988_NATIONAL TOTAL_NOx</v>
      </c>
      <c r="B472" s="113" t="s">
        <v>131</v>
      </c>
      <c r="C472" s="113">
        <v>1988</v>
      </c>
      <c r="D472" s="113" t="s">
        <v>122</v>
      </c>
      <c r="E472" s="113" t="s">
        <v>199</v>
      </c>
      <c r="F472" s="113" t="s">
        <v>200</v>
      </c>
      <c r="G472" s="113">
        <v>55.5</v>
      </c>
    </row>
    <row r="473" spans="1:7" customFormat="1" x14ac:dyDescent="0.25">
      <c r="A473" s="108" t="str">
        <f t="shared" si="7"/>
        <v>AM_1988_NATIONAL TOTAL_NMVOC</v>
      </c>
      <c r="B473" s="113" t="s">
        <v>131</v>
      </c>
      <c r="C473" s="113">
        <v>1988</v>
      </c>
      <c r="D473" s="113" t="s">
        <v>122</v>
      </c>
      <c r="E473" s="113" t="s">
        <v>123</v>
      </c>
      <c r="F473" s="113" t="s">
        <v>200</v>
      </c>
      <c r="G473" s="113">
        <v>92.5</v>
      </c>
    </row>
    <row r="474" spans="1:7" customFormat="1" x14ac:dyDescent="0.25">
      <c r="A474" s="108" t="str">
        <f t="shared" si="7"/>
        <v>AM_1988_NATIONAL TOTAL_SOx</v>
      </c>
      <c r="B474" s="113" t="s">
        <v>131</v>
      </c>
      <c r="C474" s="113">
        <v>1988</v>
      </c>
      <c r="D474" s="113" t="s">
        <v>122</v>
      </c>
      <c r="E474" s="113" t="s">
        <v>201</v>
      </c>
      <c r="F474" s="113" t="s">
        <v>200</v>
      </c>
      <c r="G474" s="113">
        <v>104.1</v>
      </c>
    </row>
    <row r="475" spans="1:7" customFormat="1" x14ac:dyDescent="0.25">
      <c r="A475" s="108" t="str">
        <f t="shared" si="7"/>
        <v>AM_1988_NATIONAL TOTAL_NH3</v>
      </c>
      <c r="B475" s="113" t="s">
        <v>131</v>
      </c>
      <c r="C475" s="113">
        <v>1988</v>
      </c>
      <c r="D475" s="113" t="s">
        <v>122</v>
      </c>
      <c r="E475" s="113" t="s">
        <v>124</v>
      </c>
      <c r="F475" s="113" t="s">
        <v>200</v>
      </c>
      <c r="G475" s="113">
        <v>2</v>
      </c>
    </row>
    <row r="476" spans="1:7" customFormat="1" x14ac:dyDescent="0.25">
      <c r="A476" s="108" t="str">
        <f t="shared" si="7"/>
        <v>AM_1988_NATIONAL TOTAL_Pb</v>
      </c>
      <c r="B476" s="113" t="s">
        <v>131</v>
      </c>
      <c r="C476" s="113">
        <v>1988</v>
      </c>
      <c r="D476" s="113" t="s">
        <v>122</v>
      </c>
      <c r="E476" s="113" t="s">
        <v>125</v>
      </c>
      <c r="F476" s="113" t="s">
        <v>200</v>
      </c>
      <c r="G476" s="113">
        <v>5.7000000000000002E-2</v>
      </c>
    </row>
    <row r="477" spans="1:7" customFormat="1" x14ac:dyDescent="0.25">
      <c r="A477" s="108" t="str">
        <f t="shared" si="7"/>
        <v>AM_1989_NATIONAL TOTAL_NOx</v>
      </c>
      <c r="B477" s="113" t="s">
        <v>131</v>
      </c>
      <c r="C477" s="113">
        <v>1989</v>
      </c>
      <c r="D477" s="113" t="s">
        <v>122</v>
      </c>
      <c r="E477" s="113" t="s">
        <v>199</v>
      </c>
      <c r="F477" s="113" t="s">
        <v>200</v>
      </c>
      <c r="G477" s="113">
        <v>51.2</v>
      </c>
    </row>
    <row r="478" spans="1:7" customFormat="1" x14ac:dyDescent="0.25">
      <c r="A478" s="108" t="str">
        <f t="shared" si="7"/>
        <v>AM_1989_NATIONAL TOTAL_NMVOC</v>
      </c>
      <c r="B478" s="113" t="s">
        <v>131</v>
      </c>
      <c r="C478" s="113">
        <v>1989</v>
      </c>
      <c r="D478" s="113" t="s">
        <v>122</v>
      </c>
      <c r="E478" s="113" t="s">
        <v>123</v>
      </c>
      <c r="F478" s="113" t="s">
        <v>200</v>
      </c>
      <c r="G478" s="113">
        <v>90.2</v>
      </c>
    </row>
    <row r="479" spans="1:7" customFormat="1" x14ac:dyDescent="0.25">
      <c r="A479" s="108" t="str">
        <f t="shared" si="7"/>
        <v>AM_1989_NATIONAL TOTAL_SOx</v>
      </c>
      <c r="B479" s="113" t="s">
        <v>131</v>
      </c>
      <c r="C479" s="113">
        <v>1989</v>
      </c>
      <c r="D479" s="113" t="s">
        <v>122</v>
      </c>
      <c r="E479" s="113" t="s">
        <v>201</v>
      </c>
      <c r="F479" s="113" t="s">
        <v>200</v>
      </c>
      <c r="G479" s="113">
        <v>62.7</v>
      </c>
    </row>
    <row r="480" spans="1:7" customFormat="1" x14ac:dyDescent="0.25">
      <c r="A480" s="108" t="str">
        <f t="shared" si="7"/>
        <v>AM_1989_NATIONAL TOTAL_NH3</v>
      </c>
      <c r="B480" s="113" t="s">
        <v>131</v>
      </c>
      <c r="C480" s="113">
        <v>1989</v>
      </c>
      <c r="D480" s="113" t="s">
        <v>122</v>
      </c>
      <c r="E480" s="113" t="s">
        <v>124</v>
      </c>
      <c r="F480" s="113" t="s">
        <v>200</v>
      </c>
      <c r="G480" s="113">
        <v>0.2</v>
      </c>
    </row>
    <row r="481" spans="1:7" customFormat="1" x14ac:dyDescent="0.25">
      <c r="A481" s="108" t="str">
        <f t="shared" si="7"/>
        <v>AM_1989_NATIONAL TOTAL_Pb</v>
      </c>
      <c r="B481" s="113" t="s">
        <v>131</v>
      </c>
      <c r="C481" s="113">
        <v>1989</v>
      </c>
      <c r="D481" s="113" t="s">
        <v>122</v>
      </c>
      <c r="E481" s="113" t="s">
        <v>125</v>
      </c>
      <c r="F481" s="113" t="s">
        <v>200</v>
      </c>
      <c r="G481" s="113">
        <v>2.1999999999999999E-2</v>
      </c>
    </row>
    <row r="482" spans="1:7" customFormat="1" x14ac:dyDescent="0.25">
      <c r="A482" s="108" t="str">
        <f t="shared" si="7"/>
        <v>AM_1989_NATIONAL TOTAL_Hg</v>
      </c>
      <c r="B482" s="113" t="s">
        <v>131</v>
      </c>
      <c r="C482" s="113">
        <v>1989</v>
      </c>
      <c r="D482" s="113" t="s">
        <v>122</v>
      </c>
      <c r="E482" s="113" t="s">
        <v>127</v>
      </c>
      <c r="F482" s="113" t="s">
        <v>200</v>
      </c>
      <c r="G482" s="150">
        <v>3.0000000000000001E-5</v>
      </c>
    </row>
    <row r="483" spans="1:7" customFormat="1" x14ac:dyDescent="0.25">
      <c r="A483" s="108" t="str">
        <f t="shared" si="7"/>
        <v>AM_1990_NATIONAL TOTAL_NOx</v>
      </c>
      <c r="B483" s="113" t="s">
        <v>131</v>
      </c>
      <c r="C483" s="113">
        <v>1990</v>
      </c>
      <c r="D483" s="113" t="s">
        <v>122</v>
      </c>
      <c r="E483" s="113" t="s">
        <v>199</v>
      </c>
      <c r="F483" s="113" t="s">
        <v>200</v>
      </c>
      <c r="G483" s="113">
        <v>46.2</v>
      </c>
    </row>
    <row r="484" spans="1:7" customFormat="1" x14ac:dyDescent="0.25">
      <c r="A484" s="108" t="str">
        <f t="shared" si="7"/>
        <v>AM_1990_NATIONAL TOTAL_NMVOC</v>
      </c>
      <c r="B484" s="113" t="s">
        <v>131</v>
      </c>
      <c r="C484" s="113">
        <v>1990</v>
      </c>
      <c r="D484" s="113" t="s">
        <v>122</v>
      </c>
      <c r="E484" s="113" t="s">
        <v>123</v>
      </c>
      <c r="F484" s="113" t="s">
        <v>200</v>
      </c>
      <c r="G484" s="113">
        <v>81</v>
      </c>
    </row>
    <row r="485" spans="1:7" customFormat="1" x14ac:dyDescent="0.25">
      <c r="A485" s="108" t="str">
        <f t="shared" si="7"/>
        <v>AM_1990_NATIONAL TOTAL_SOx</v>
      </c>
      <c r="B485" s="113" t="s">
        <v>131</v>
      </c>
      <c r="C485" s="113">
        <v>1990</v>
      </c>
      <c r="D485" s="113" t="s">
        <v>122</v>
      </c>
      <c r="E485" s="113" t="s">
        <v>201</v>
      </c>
      <c r="F485" s="113" t="s">
        <v>200</v>
      </c>
      <c r="G485" s="113">
        <v>72</v>
      </c>
    </row>
    <row r="486" spans="1:7" customFormat="1" x14ac:dyDescent="0.25">
      <c r="A486" s="108" t="str">
        <f t="shared" si="7"/>
        <v>AM_1990_NATIONAL TOTAL_NH3</v>
      </c>
      <c r="B486" s="113" t="s">
        <v>131</v>
      </c>
      <c r="C486" s="113">
        <v>1990</v>
      </c>
      <c r="D486" s="113" t="s">
        <v>122</v>
      </c>
      <c r="E486" s="113" t="s">
        <v>124</v>
      </c>
      <c r="F486" s="113" t="s">
        <v>200</v>
      </c>
      <c r="G486" s="113">
        <v>25</v>
      </c>
    </row>
    <row r="487" spans="1:7" customFormat="1" x14ac:dyDescent="0.25">
      <c r="A487" s="108" t="str">
        <f t="shared" si="7"/>
        <v>AM_1990_NATIONAL TOTAL_Pb</v>
      </c>
      <c r="B487" s="113" t="s">
        <v>131</v>
      </c>
      <c r="C487" s="113">
        <v>1990</v>
      </c>
      <c r="D487" s="113" t="s">
        <v>122</v>
      </c>
      <c r="E487" s="113" t="s">
        <v>125</v>
      </c>
      <c r="F487" s="113" t="s">
        <v>200</v>
      </c>
      <c r="G487" s="113">
        <v>1.0999999999999999E-2</v>
      </c>
    </row>
    <row r="488" spans="1:7" customFormat="1" x14ac:dyDescent="0.25">
      <c r="A488" s="108" t="str">
        <f t="shared" si="7"/>
        <v>AM_1990_NATIONAL TOTAL_Hg</v>
      </c>
      <c r="B488" s="113" t="s">
        <v>131</v>
      </c>
      <c r="C488" s="113">
        <v>1990</v>
      </c>
      <c r="D488" s="113" t="s">
        <v>122</v>
      </c>
      <c r="E488" s="113" t="s">
        <v>127</v>
      </c>
      <c r="F488" s="113" t="s">
        <v>200</v>
      </c>
      <c r="G488" s="150">
        <v>1.0000000000000001E-5</v>
      </c>
    </row>
    <row r="489" spans="1:7" customFormat="1" x14ac:dyDescent="0.25">
      <c r="A489" s="108" t="str">
        <f t="shared" si="7"/>
        <v>AM_1991_NATIONAL TOTAL_NOx</v>
      </c>
      <c r="B489" s="113" t="s">
        <v>131</v>
      </c>
      <c r="C489" s="113">
        <v>1991</v>
      </c>
      <c r="D489" s="113" t="s">
        <v>122</v>
      </c>
      <c r="E489" s="113" t="s">
        <v>199</v>
      </c>
      <c r="F489" s="113" t="s">
        <v>200</v>
      </c>
      <c r="G489" s="113">
        <v>40</v>
      </c>
    </row>
    <row r="490" spans="1:7" customFormat="1" x14ac:dyDescent="0.25">
      <c r="A490" s="108" t="str">
        <f t="shared" si="7"/>
        <v>AM_1991_NATIONAL TOTAL_NMVOC</v>
      </c>
      <c r="B490" s="113" t="s">
        <v>131</v>
      </c>
      <c r="C490" s="113">
        <v>1991</v>
      </c>
      <c r="D490" s="113" t="s">
        <v>122</v>
      </c>
      <c r="E490" s="113" t="s">
        <v>123</v>
      </c>
      <c r="F490" s="113" t="s">
        <v>200</v>
      </c>
      <c r="G490" s="113">
        <v>69.900000000000006</v>
      </c>
    </row>
    <row r="491" spans="1:7" customFormat="1" x14ac:dyDescent="0.25">
      <c r="A491" s="108" t="str">
        <f t="shared" si="7"/>
        <v>AM_1991_NATIONAL TOTAL_SOx</v>
      </c>
      <c r="B491" s="113" t="s">
        <v>131</v>
      </c>
      <c r="C491" s="113">
        <v>1991</v>
      </c>
      <c r="D491" s="113" t="s">
        <v>122</v>
      </c>
      <c r="E491" s="113" t="s">
        <v>201</v>
      </c>
      <c r="F491" s="113" t="s">
        <v>200</v>
      </c>
      <c r="G491" s="113">
        <v>59.5</v>
      </c>
    </row>
    <row r="492" spans="1:7" customFormat="1" x14ac:dyDescent="0.25">
      <c r="A492" s="108" t="str">
        <f t="shared" si="7"/>
        <v>AM_1991_NATIONAL TOTAL_NH3</v>
      </c>
      <c r="B492" s="113" t="s">
        <v>131</v>
      </c>
      <c r="C492" s="113">
        <v>1991</v>
      </c>
      <c r="D492" s="113" t="s">
        <v>122</v>
      </c>
      <c r="E492" s="113" t="s">
        <v>124</v>
      </c>
      <c r="F492" s="113" t="s">
        <v>200</v>
      </c>
      <c r="G492" s="113">
        <v>0.11</v>
      </c>
    </row>
    <row r="493" spans="1:7" customFormat="1" x14ac:dyDescent="0.25">
      <c r="A493" s="108" t="str">
        <f t="shared" si="7"/>
        <v>AM_1991_NATIONAL TOTAL_Pb</v>
      </c>
      <c r="B493" s="113" t="s">
        <v>131</v>
      </c>
      <c r="C493" s="113">
        <v>1991</v>
      </c>
      <c r="D493" s="113" t="s">
        <v>122</v>
      </c>
      <c r="E493" s="113" t="s">
        <v>125</v>
      </c>
      <c r="F493" s="113" t="s">
        <v>200</v>
      </c>
      <c r="G493" s="113">
        <v>8.1999999999999998E-4</v>
      </c>
    </row>
    <row r="494" spans="1:7" customFormat="1" x14ac:dyDescent="0.25">
      <c r="A494" s="108" t="str">
        <f t="shared" si="7"/>
        <v>AM_1991_NATIONAL TOTAL_Hg</v>
      </c>
      <c r="B494" s="113" t="s">
        <v>131</v>
      </c>
      <c r="C494" s="113">
        <v>1991</v>
      </c>
      <c r="D494" s="113" t="s">
        <v>122</v>
      </c>
      <c r="E494" s="113" t="s">
        <v>127</v>
      </c>
      <c r="F494" s="113" t="s">
        <v>200</v>
      </c>
      <c r="G494" s="150">
        <v>1.0000000000000001E-5</v>
      </c>
    </row>
    <row r="495" spans="1:7" customFormat="1" x14ac:dyDescent="0.25">
      <c r="A495" s="108" t="str">
        <f t="shared" si="7"/>
        <v>AM_1992_NATIONAL TOTAL_NOx</v>
      </c>
      <c r="B495" s="113" t="s">
        <v>131</v>
      </c>
      <c r="C495" s="113">
        <v>1992</v>
      </c>
      <c r="D495" s="113" t="s">
        <v>122</v>
      </c>
      <c r="E495" s="113" t="s">
        <v>199</v>
      </c>
      <c r="F495" s="113" t="s">
        <v>200</v>
      </c>
      <c r="G495" s="113">
        <v>21.8</v>
      </c>
    </row>
    <row r="496" spans="1:7" customFormat="1" x14ac:dyDescent="0.25">
      <c r="A496" s="108" t="str">
        <f t="shared" si="7"/>
        <v>AM_1992_NATIONAL TOTAL_NMVOC</v>
      </c>
      <c r="B496" s="113" t="s">
        <v>131</v>
      </c>
      <c r="C496" s="113">
        <v>1992</v>
      </c>
      <c r="D496" s="113" t="s">
        <v>122</v>
      </c>
      <c r="E496" s="113" t="s">
        <v>123</v>
      </c>
      <c r="F496" s="113" t="s">
        <v>200</v>
      </c>
      <c r="G496" s="113">
        <v>30.9</v>
      </c>
    </row>
    <row r="497" spans="1:7" customFormat="1" x14ac:dyDescent="0.25">
      <c r="A497" s="108" t="str">
        <f t="shared" si="7"/>
        <v>AM_1992_NATIONAL TOTAL_SOx</v>
      </c>
      <c r="B497" s="113" t="s">
        <v>131</v>
      </c>
      <c r="C497" s="113">
        <v>1992</v>
      </c>
      <c r="D497" s="113" t="s">
        <v>122</v>
      </c>
      <c r="E497" s="113" t="s">
        <v>201</v>
      </c>
      <c r="F497" s="113" t="s">
        <v>200</v>
      </c>
      <c r="G497" s="113">
        <v>44.1</v>
      </c>
    </row>
    <row r="498" spans="1:7" customFormat="1" x14ac:dyDescent="0.25">
      <c r="A498" s="108" t="str">
        <f t="shared" si="7"/>
        <v>AM_1992_NATIONAL TOTAL_NH3</v>
      </c>
      <c r="B498" s="113" t="s">
        <v>131</v>
      </c>
      <c r="C498" s="113">
        <v>1992</v>
      </c>
      <c r="D498" s="113" t="s">
        <v>122</v>
      </c>
      <c r="E498" s="113" t="s">
        <v>124</v>
      </c>
      <c r="F498" s="113" t="s">
        <v>200</v>
      </c>
      <c r="G498" s="113">
        <v>0.05</v>
      </c>
    </row>
    <row r="499" spans="1:7" customFormat="1" x14ac:dyDescent="0.25">
      <c r="A499" s="108" t="str">
        <f t="shared" si="7"/>
        <v>AM_1992_NATIONAL TOTAL_Pb</v>
      </c>
      <c r="B499" s="113" t="s">
        <v>131</v>
      </c>
      <c r="C499" s="113">
        <v>1992</v>
      </c>
      <c r="D499" s="113" t="s">
        <v>122</v>
      </c>
      <c r="E499" s="113" t="s">
        <v>125</v>
      </c>
      <c r="F499" s="113" t="s">
        <v>200</v>
      </c>
      <c r="G499" s="113">
        <v>6.0999999999999997E-4</v>
      </c>
    </row>
    <row r="500" spans="1:7" customFormat="1" x14ac:dyDescent="0.25">
      <c r="A500" s="108" t="str">
        <f t="shared" si="7"/>
        <v>AM_1992_NATIONAL TOTAL_Hg</v>
      </c>
      <c r="B500" s="113" t="s">
        <v>131</v>
      </c>
      <c r="C500" s="113">
        <v>1992</v>
      </c>
      <c r="D500" s="113" t="s">
        <v>122</v>
      </c>
      <c r="E500" s="113" t="s">
        <v>127</v>
      </c>
      <c r="F500" s="113" t="s">
        <v>200</v>
      </c>
      <c r="G500" s="150">
        <v>7.9999999999999996E-6</v>
      </c>
    </row>
    <row r="501" spans="1:7" customFormat="1" x14ac:dyDescent="0.25">
      <c r="A501" s="108" t="str">
        <f t="shared" si="7"/>
        <v>AM_1993_NATIONAL TOTAL_NOx</v>
      </c>
      <c r="B501" s="113" t="s">
        <v>131</v>
      </c>
      <c r="C501" s="113">
        <v>1993</v>
      </c>
      <c r="D501" s="113" t="s">
        <v>122</v>
      </c>
      <c r="E501" s="113" t="s">
        <v>199</v>
      </c>
      <c r="F501" s="113" t="s">
        <v>200</v>
      </c>
      <c r="G501" s="113">
        <v>12.1</v>
      </c>
    </row>
    <row r="502" spans="1:7" customFormat="1" x14ac:dyDescent="0.25">
      <c r="A502" s="108" t="str">
        <f t="shared" si="7"/>
        <v>AM_1993_NATIONAL TOTAL_NMVOC</v>
      </c>
      <c r="B502" s="113" t="s">
        <v>131</v>
      </c>
      <c r="C502" s="113">
        <v>1993</v>
      </c>
      <c r="D502" s="113" t="s">
        <v>122</v>
      </c>
      <c r="E502" s="113" t="s">
        <v>123</v>
      </c>
      <c r="F502" s="113" t="s">
        <v>200</v>
      </c>
      <c r="G502" s="113">
        <v>19.899999999999999</v>
      </c>
    </row>
    <row r="503" spans="1:7" customFormat="1" x14ac:dyDescent="0.25">
      <c r="A503" s="108" t="str">
        <f t="shared" si="7"/>
        <v>AM_1993_NATIONAL TOTAL_SOx</v>
      </c>
      <c r="B503" s="113" t="s">
        <v>131</v>
      </c>
      <c r="C503" s="113">
        <v>1993</v>
      </c>
      <c r="D503" s="113" t="s">
        <v>122</v>
      </c>
      <c r="E503" s="113" t="s">
        <v>201</v>
      </c>
      <c r="F503" s="113" t="s">
        <v>200</v>
      </c>
      <c r="G503" s="113">
        <v>5.5</v>
      </c>
    </row>
    <row r="504" spans="1:7" customFormat="1" x14ac:dyDescent="0.25">
      <c r="A504" s="108" t="str">
        <f t="shared" si="7"/>
        <v>AM_1993_NATIONAL TOTAL_NH3</v>
      </c>
      <c r="B504" s="113" t="s">
        <v>131</v>
      </c>
      <c r="C504" s="113">
        <v>1993</v>
      </c>
      <c r="D504" s="113" t="s">
        <v>122</v>
      </c>
      <c r="E504" s="113" t="s">
        <v>124</v>
      </c>
      <c r="F504" s="113" t="s">
        <v>200</v>
      </c>
      <c r="G504" s="113">
        <v>0.01</v>
      </c>
    </row>
    <row r="505" spans="1:7" customFormat="1" x14ac:dyDescent="0.25">
      <c r="A505" s="108" t="str">
        <f t="shared" si="7"/>
        <v>AM_1993_NATIONAL TOTAL_Pb</v>
      </c>
      <c r="B505" s="113" t="s">
        <v>131</v>
      </c>
      <c r="C505" s="113">
        <v>1993</v>
      </c>
      <c r="D505" s="113" t="s">
        <v>122</v>
      </c>
      <c r="E505" s="113" t="s">
        <v>125</v>
      </c>
      <c r="F505" s="113" t="s">
        <v>200</v>
      </c>
      <c r="G505" s="113">
        <v>7.9000000000000001E-4</v>
      </c>
    </row>
    <row r="506" spans="1:7" customFormat="1" x14ac:dyDescent="0.25">
      <c r="A506" s="108" t="str">
        <f t="shared" si="7"/>
        <v>AM_1993_NATIONAL TOTAL_Hg</v>
      </c>
      <c r="B506" s="113" t="s">
        <v>131</v>
      </c>
      <c r="C506" s="113">
        <v>1993</v>
      </c>
      <c r="D506" s="113" t="s">
        <v>122</v>
      </c>
      <c r="E506" s="113" t="s">
        <v>127</v>
      </c>
      <c r="F506" s="113" t="s">
        <v>200</v>
      </c>
      <c r="G506" s="150">
        <v>9.0000000000000002E-6</v>
      </c>
    </row>
    <row r="507" spans="1:7" customFormat="1" x14ac:dyDescent="0.25">
      <c r="A507" s="108" t="str">
        <f t="shared" si="7"/>
        <v>AM_1994_NATIONAL TOTAL_NOx</v>
      </c>
      <c r="B507" s="113" t="s">
        <v>131</v>
      </c>
      <c r="C507" s="113">
        <v>1994</v>
      </c>
      <c r="D507" s="113" t="s">
        <v>122</v>
      </c>
      <c r="E507" s="113" t="s">
        <v>199</v>
      </c>
      <c r="F507" s="113" t="s">
        <v>200</v>
      </c>
      <c r="G507" s="113">
        <v>11.9</v>
      </c>
    </row>
    <row r="508" spans="1:7" customFormat="1" x14ac:dyDescent="0.25">
      <c r="A508" s="108" t="str">
        <f t="shared" si="7"/>
        <v>AM_1994_NATIONAL TOTAL_NMVOC</v>
      </c>
      <c r="B508" s="113" t="s">
        <v>131</v>
      </c>
      <c r="C508" s="113">
        <v>1994</v>
      </c>
      <c r="D508" s="113" t="s">
        <v>122</v>
      </c>
      <c r="E508" s="113" t="s">
        <v>123</v>
      </c>
      <c r="F508" s="113" t="s">
        <v>200</v>
      </c>
      <c r="G508" s="113">
        <v>17.100000000000001</v>
      </c>
    </row>
    <row r="509" spans="1:7" customFormat="1" x14ac:dyDescent="0.25">
      <c r="A509" s="108" t="str">
        <f t="shared" si="7"/>
        <v>AM_1994_NATIONAL TOTAL_SOx</v>
      </c>
      <c r="B509" s="113" t="s">
        <v>131</v>
      </c>
      <c r="C509" s="113">
        <v>1994</v>
      </c>
      <c r="D509" s="113" t="s">
        <v>122</v>
      </c>
      <c r="E509" s="113" t="s">
        <v>201</v>
      </c>
      <c r="F509" s="113" t="s">
        <v>200</v>
      </c>
      <c r="G509" s="113">
        <v>4.2</v>
      </c>
    </row>
    <row r="510" spans="1:7" customFormat="1" x14ac:dyDescent="0.25">
      <c r="A510" s="108" t="str">
        <f t="shared" si="7"/>
        <v>AM_1994_NATIONAL TOTAL_NH3</v>
      </c>
      <c r="B510" s="113" t="s">
        <v>131</v>
      </c>
      <c r="C510" s="113">
        <v>1994</v>
      </c>
      <c r="D510" s="113" t="s">
        <v>122</v>
      </c>
      <c r="E510" s="113" t="s">
        <v>124</v>
      </c>
      <c r="F510" s="113" t="s">
        <v>200</v>
      </c>
      <c r="G510" s="113">
        <v>6.0000000000000001E-3</v>
      </c>
    </row>
    <row r="511" spans="1:7" customFormat="1" x14ac:dyDescent="0.25">
      <c r="A511" s="108" t="str">
        <f t="shared" si="7"/>
        <v>AM_1994_NATIONAL TOTAL_Pb</v>
      </c>
      <c r="B511" s="113" t="s">
        <v>131</v>
      </c>
      <c r="C511" s="113">
        <v>1994</v>
      </c>
      <c r="D511" s="113" t="s">
        <v>122</v>
      </c>
      <c r="E511" s="113" t="s">
        <v>125</v>
      </c>
      <c r="F511" s="113" t="s">
        <v>200</v>
      </c>
      <c r="G511" s="113">
        <v>3.4000000000000002E-4</v>
      </c>
    </row>
    <row r="512" spans="1:7" customFormat="1" x14ac:dyDescent="0.25">
      <c r="A512" s="108" t="str">
        <f t="shared" si="7"/>
        <v>AM_1994_NATIONAL TOTAL_Hg</v>
      </c>
      <c r="B512" s="113" t="s">
        <v>131</v>
      </c>
      <c r="C512" s="113">
        <v>1994</v>
      </c>
      <c r="D512" s="113" t="s">
        <v>122</v>
      </c>
      <c r="E512" s="113" t="s">
        <v>127</v>
      </c>
      <c r="F512" s="113" t="s">
        <v>200</v>
      </c>
      <c r="G512" s="150">
        <v>9.9999999999999995E-7</v>
      </c>
    </row>
    <row r="513" spans="1:7" customFormat="1" x14ac:dyDescent="0.25">
      <c r="A513" s="108" t="str">
        <f t="shared" si="7"/>
        <v>AM_1995_NATIONAL TOTAL_NOx</v>
      </c>
      <c r="B513" s="113" t="s">
        <v>131</v>
      </c>
      <c r="C513" s="113">
        <v>1995</v>
      </c>
      <c r="D513" s="113" t="s">
        <v>122</v>
      </c>
      <c r="E513" s="113" t="s">
        <v>199</v>
      </c>
      <c r="F513" s="113" t="s">
        <v>200</v>
      </c>
      <c r="G513" s="113">
        <v>14.9</v>
      </c>
    </row>
    <row r="514" spans="1:7" customFormat="1" x14ac:dyDescent="0.25">
      <c r="A514" s="108" t="str">
        <f t="shared" ref="A514:A577" si="8">CONCATENATE(B514,"_",C514,"_",D514,"_",E514)</f>
        <v>AM_1995_NATIONAL TOTAL_NMVOC</v>
      </c>
      <c r="B514" s="113" t="s">
        <v>131</v>
      </c>
      <c r="C514" s="113">
        <v>1995</v>
      </c>
      <c r="D514" s="113" t="s">
        <v>122</v>
      </c>
      <c r="E514" s="113" t="s">
        <v>123</v>
      </c>
      <c r="F514" s="113" t="s">
        <v>200</v>
      </c>
      <c r="G514" s="113">
        <v>23.4</v>
      </c>
    </row>
    <row r="515" spans="1:7" customFormat="1" x14ac:dyDescent="0.25">
      <c r="A515" s="108" t="str">
        <f t="shared" si="8"/>
        <v>AM_1995_NATIONAL TOTAL_SOx</v>
      </c>
      <c r="B515" s="113" t="s">
        <v>131</v>
      </c>
      <c r="C515" s="113">
        <v>1995</v>
      </c>
      <c r="D515" s="113" t="s">
        <v>122</v>
      </c>
      <c r="E515" s="113" t="s">
        <v>201</v>
      </c>
      <c r="F515" s="113" t="s">
        <v>200</v>
      </c>
      <c r="G515" s="113">
        <v>2.5</v>
      </c>
    </row>
    <row r="516" spans="1:7" customFormat="1" x14ac:dyDescent="0.25">
      <c r="A516" s="108" t="str">
        <f t="shared" si="8"/>
        <v>AM_1995_NATIONAL TOTAL_NH3</v>
      </c>
      <c r="B516" s="113" t="s">
        <v>131</v>
      </c>
      <c r="C516" s="113">
        <v>1995</v>
      </c>
      <c r="D516" s="113" t="s">
        <v>122</v>
      </c>
      <c r="E516" s="113" t="s">
        <v>124</v>
      </c>
      <c r="F516" s="113" t="s">
        <v>200</v>
      </c>
      <c r="G516" s="113">
        <v>6.0000000000000001E-3</v>
      </c>
    </row>
    <row r="517" spans="1:7" customFormat="1" x14ac:dyDescent="0.25">
      <c r="A517" s="108" t="str">
        <f t="shared" si="8"/>
        <v>AM_1995_NATIONAL TOTAL_Pb</v>
      </c>
      <c r="B517" s="113" t="s">
        <v>131</v>
      </c>
      <c r="C517" s="113">
        <v>1995</v>
      </c>
      <c r="D517" s="113" t="s">
        <v>122</v>
      </c>
      <c r="E517" s="113" t="s">
        <v>125</v>
      </c>
      <c r="F517" s="113" t="s">
        <v>200</v>
      </c>
      <c r="G517" s="113">
        <v>3.3399999999999999E-4</v>
      </c>
    </row>
    <row r="518" spans="1:7" customFormat="1" x14ac:dyDescent="0.25">
      <c r="A518" s="108" t="str">
        <f t="shared" si="8"/>
        <v>AM_1995_NATIONAL TOTAL_Hg</v>
      </c>
      <c r="B518" s="113" t="s">
        <v>131</v>
      </c>
      <c r="C518" s="113">
        <v>1995</v>
      </c>
      <c r="D518" s="113" t="s">
        <v>122</v>
      </c>
      <c r="E518" s="113" t="s">
        <v>127</v>
      </c>
      <c r="F518" s="113" t="s">
        <v>200</v>
      </c>
      <c r="G518" s="150">
        <v>9.9999999999999995E-7</v>
      </c>
    </row>
    <row r="519" spans="1:7" customFormat="1" x14ac:dyDescent="0.25">
      <c r="A519" s="108" t="str">
        <f t="shared" si="8"/>
        <v>AM_1996_NATIONAL TOTAL_NOx</v>
      </c>
      <c r="B519" s="113" t="s">
        <v>131</v>
      </c>
      <c r="C519" s="113">
        <v>1996</v>
      </c>
      <c r="D519" s="113" t="s">
        <v>122</v>
      </c>
      <c r="E519" s="113" t="s">
        <v>199</v>
      </c>
      <c r="F519" s="113" t="s">
        <v>200</v>
      </c>
      <c r="G519" s="113">
        <v>11.4</v>
      </c>
    </row>
    <row r="520" spans="1:7" customFormat="1" x14ac:dyDescent="0.25">
      <c r="A520" s="108" t="str">
        <f t="shared" si="8"/>
        <v>AM_1996_NATIONAL TOTAL_NMVOC</v>
      </c>
      <c r="B520" s="113" t="s">
        <v>131</v>
      </c>
      <c r="C520" s="113">
        <v>1996</v>
      </c>
      <c r="D520" s="113" t="s">
        <v>122</v>
      </c>
      <c r="E520" s="113" t="s">
        <v>123</v>
      </c>
      <c r="F520" s="113" t="s">
        <v>200</v>
      </c>
      <c r="G520" s="113">
        <v>17.8</v>
      </c>
    </row>
    <row r="521" spans="1:7" customFormat="1" x14ac:dyDescent="0.25">
      <c r="A521" s="108" t="str">
        <f t="shared" si="8"/>
        <v>AM_1996_NATIONAL TOTAL_SOx</v>
      </c>
      <c r="B521" s="113" t="s">
        <v>131</v>
      </c>
      <c r="C521" s="113">
        <v>1996</v>
      </c>
      <c r="D521" s="113" t="s">
        <v>122</v>
      </c>
      <c r="E521" s="113" t="s">
        <v>201</v>
      </c>
      <c r="F521" s="113" t="s">
        <v>200</v>
      </c>
      <c r="G521" s="113">
        <v>1.5</v>
      </c>
    </row>
    <row r="522" spans="1:7" customFormat="1" x14ac:dyDescent="0.25">
      <c r="A522" s="108" t="str">
        <f t="shared" si="8"/>
        <v>AM_1996_NATIONAL TOTAL_NH3</v>
      </c>
      <c r="B522" s="113" t="s">
        <v>131</v>
      </c>
      <c r="C522" s="113">
        <v>1996</v>
      </c>
      <c r="D522" s="113" t="s">
        <v>122</v>
      </c>
      <c r="E522" s="113" t="s">
        <v>124</v>
      </c>
      <c r="F522" s="113" t="s">
        <v>200</v>
      </c>
      <c r="G522" s="113">
        <v>4.0000000000000001E-3</v>
      </c>
    </row>
    <row r="523" spans="1:7" customFormat="1" x14ac:dyDescent="0.25">
      <c r="A523" s="108" t="str">
        <f t="shared" si="8"/>
        <v>AM_1996_NATIONAL TOTAL_Pb</v>
      </c>
      <c r="B523" s="113" t="s">
        <v>131</v>
      </c>
      <c r="C523" s="113">
        <v>1996</v>
      </c>
      <c r="D523" s="113" t="s">
        <v>122</v>
      </c>
      <c r="E523" s="113" t="s">
        <v>125</v>
      </c>
      <c r="F523" s="113" t="s">
        <v>200</v>
      </c>
      <c r="G523" s="150">
        <v>9.0000000000000002E-6</v>
      </c>
    </row>
    <row r="524" spans="1:7" customFormat="1" x14ac:dyDescent="0.25">
      <c r="A524" s="108" t="str">
        <f t="shared" si="8"/>
        <v>AM_1996_NATIONAL TOTAL_Hg</v>
      </c>
      <c r="B524" s="113" t="s">
        <v>131</v>
      </c>
      <c r="C524" s="113">
        <v>1996</v>
      </c>
      <c r="D524" s="113" t="s">
        <v>122</v>
      </c>
      <c r="E524" s="113" t="s">
        <v>127</v>
      </c>
      <c r="F524" s="113" t="s">
        <v>200</v>
      </c>
      <c r="G524" s="150">
        <v>7.9999999999999996E-7</v>
      </c>
    </row>
    <row r="525" spans="1:7" customFormat="1" x14ac:dyDescent="0.25">
      <c r="A525" s="108" t="str">
        <f t="shared" si="8"/>
        <v>AM_1997_NATIONAL TOTAL_NOx</v>
      </c>
      <c r="B525" s="113" t="s">
        <v>131</v>
      </c>
      <c r="C525" s="113">
        <v>1997</v>
      </c>
      <c r="D525" s="113" t="s">
        <v>122</v>
      </c>
      <c r="E525" s="113" t="s">
        <v>199</v>
      </c>
      <c r="F525" s="113" t="s">
        <v>200</v>
      </c>
      <c r="G525" s="113">
        <v>15.1</v>
      </c>
    </row>
    <row r="526" spans="1:7" customFormat="1" x14ac:dyDescent="0.25">
      <c r="A526" s="108" t="str">
        <f t="shared" si="8"/>
        <v>AM_1997_NATIONAL TOTAL_NMVOC</v>
      </c>
      <c r="B526" s="113" t="s">
        <v>131</v>
      </c>
      <c r="C526" s="113">
        <v>1997</v>
      </c>
      <c r="D526" s="113" t="s">
        <v>122</v>
      </c>
      <c r="E526" s="113" t="s">
        <v>123</v>
      </c>
      <c r="F526" s="113" t="s">
        <v>200</v>
      </c>
      <c r="G526" s="113">
        <v>35.1</v>
      </c>
    </row>
    <row r="527" spans="1:7" customFormat="1" x14ac:dyDescent="0.25">
      <c r="A527" s="108" t="str">
        <f t="shared" si="8"/>
        <v>AM_1997_NATIONAL TOTAL_SOx</v>
      </c>
      <c r="B527" s="113" t="s">
        <v>131</v>
      </c>
      <c r="C527" s="113">
        <v>1997</v>
      </c>
      <c r="D527" s="113" t="s">
        <v>122</v>
      </c>
      <c r="E527" s="113" t="s">
        <v>201</v>
      </c>
      <c r="F527" s="113" t="s">
        <v>200</v>
      </c>
      <c r="G527" s="113">
        <v>0.4</v>
      </c>
    </row>
    <row r="528" spans="1:7" customFormat="1" x14ac:dyDescent="0.25">
      <c r="A528" s="108" t="str">
        <f t="shared" si="8"/>
        <v>AM_1997_NATIONAL TOTAL_NH3</v>
      </c>
      <c r="B528" s="113" t="s">
        <v>131</v>
      </c>
      <c r="C528" s="113">
        <v>1997</v>
      </c>
      <c r="D528" s="113" t="s">
        <v>122</v>
      </c>
      <c r="E528" s="113" t="s">
        <v>124</v>
      </c>
      <c r="F528" s="113" t="s">
        <v>200</v>
      </c>
      <c r="G528" s="113">
        <v>4.0000000000000001E-3</v>
      </c>
    </row>
    <row r="529" spans="1:7" customFormat="1" x14ac:dyDescent="0.25">
      <c r="A529" s="108" t="str">
        <f t="shared" si="8"/>
        <v>AM_1997_NATIONAL TOTAL_Pb</v>
      </c>
      <c r="B529" s="113" t="s">
        <v>131</v>
      </c>
      <c r="C529" s="113">
        <v>1997</v>
      </c>
      <c r="D529" s="113" t="s">
        <v>122</v>
      </c>
      <c r="E529" s="113" t="s">
        <v>125</v>
      </c>
      <c r="F529" s="113" t="s">
        <v>200</v>
      </c>
      <c r="G529" s="150">
        <v>9.0000000000000002E-6</v>
      </c>
    </row>
    <row r="530" spans="1:7" customFormat="1" x14ac:dyDescent="0.25">
      <c r="A530" s="108" t="str">
        <f t="shared" si="8"/>
        <v>AM_1998_NATIONAL TOTAL_NOx</v>
      </c>
      <c r="B530" s="113" t="s">
        <v>131</v>
      </c>
      <c r="C530" s="113">
        <v>1998</v>
      </c>
      <c r="D530" s="113" t="s">
        <v>122</v>
      </c>
      <c r="E530" s="113" t="s">
        <v>199</v>
      </c>
      <c r="F530" s="113" t="s">
        <v>200</v>
      </c>
      <c r="G530" s="113">
        <v>10.95</v>
      </c>
    </row>
    <row r="531" spans="1:7" customFormat="1" x14ac:dyDescent="0.25">
      <c r="A531" s="108" t="str">
        <f t="shared" si="8"/>
        <v>AM_1998_NATIONAL TOTAL_NMVOC</v>
      </c>
      <c r="B531" s="113" t="s">
        <v>131</v>
      </c>
      <c r="C531" s="113">
        <v>1998</v>
      </c>
      <c r="D531" s="113" t="s">
        <v>122</v>
      </c>
      <c r="E531" s="113" t="s">
        <v>123</v>
      </c>
      <c r="F531" s="113" t="s">
        <v>200</v>
      </c>
      <c r="G531" s="113">
        <v>16.940000000000001</v>
      </c>
    </row>
    <row r="532" spans="1:7" customFormat="1" x14ac:dyDescent="0.25">
      <c r="A532" s="108" t="str">
        <f t="shared" si="8"/>
        <v>AM_1998_NATIONAL TOTAL_SOx</v>
      </c>
      <c r="B532" s="113" t="s">
        <v>131</v>
      </c>
      <c r="C532" s="113">
        <v>1998</v>
      </c>
      <c r="D532" s="113" t="s">
        <v>122</v>
      </c>
      <c r="E532" s="113" t="s">
        <v>201</v>
      </c>
      <c r="F532" s="113" t="s">
        <v>200</v>
      </c>
      <c r="G532" s="113">
        <v>3.31</v>
      </c>
    </row>
    <row r="533" spans="1:7" customFormat="1" x14ac:dyDescent="0.25">
      <c r="A533" s="108" t="str">
        <f t="shared" si="8"/>
        <v>AM_1998_NATIONAL TOTAL_NH3</v>
      </c>
      <c r="B533" s="113" t="s">
        <v>131</v>
      </c>
      <c r="C533" s="113">
        <v>1998</v>
      </c>
      <c r="D533" s="113" t="s">
        <v>122</v>
      </c>
      <c r="E533" s="113" t="s">
        <v>124</v>
      </c>
      <c r="F533" s="113" t="s">
        <v>200</v>
      </c>
      <c r="G533" s="113">
        <v>2E-3</v>
      </c>
    </row>
    <row r="534" spans="1:7" customFormat="1" x14ac:dyDescent="0.25">
      <c r="A534" s="108" t="str">
        <f t="shared" si="8"/>
        <v>AM_1998_NATIONAL TOTAL_Pb</v>
      </c>
      <c r="B534" s="113" t="s">
        <v>131</v>
      </c>
      <c r="C534" s="113">
        <v>1998</v>
      </c>
      <c r="D534" s="113" t="s">
        <v>122</v>
      </c>
      <c r="E534" s="113" t="s">
        <v>125</v>
      </c>
      <c r="F534" s="113" t="s">
        <v>200</v>
      </c>
      <c r="G534" s="150">
        <v>1.0000000000000001E-5</v>
      </c>
    </row>
    <row r="535" spans="1:7" customFormat="1" x14ac:dyDescent="0.25">
      <c r="A535" s="108" t="str">
        <f t="shared" si="8"/>
        <v>AM_1999_NATIONAL TOTAL_NOx</v>
      </c>
      <c r="B535" s="113" t="s">
        <v>131</v>
      </c>
      <c r="C535" s="113">
        <v>1999</v>
      </c>
      <c r="D535" s="113" t="s">
        <v>122</v>
      </c>
      <c r="E535" s="113" t="s">
        <v>199</v>
      </c>
      <c r="F535" s="113" t="s">
        <v>200</v>
      </c>
      <c r="G535" s="113">
        <v>10.61</v>
      </c>
    </row>
    <row r="536" spans="1:7" customFormat="1" x14ac:dyDescent="0.25">
      <c r="A536" s="108" t="str">
        <f t="shared" si="8"/>
        <v>AM_1999_NATIONAL TOTAL_NMVOC</v>
      </c>
      <c r="B536" s="113" t="s">
        <v>131</v>
      </c>
      <c r="C536" s="113">
        <v>1999</v>
      </c>
      <c r="D536" s="113" t="s">
        <v>122</v>
      </c>
      <c r="E536" s="113" t="s">
        <v>123</v>
      </c>
      <c r="F536" s="113" t="s">
        <v>200</v>
      </c>
      <c r="G536" s="113">
        <v>17.47</v>
      </c>
    </row>
    <row r="537" spans="1:7" customFormat="1" x14ac:dyDescent="0.25">
      <c r="A537" s="108" t="str">
        <f t="shared" si="8"/>
        <v>AM_1999_NATIONAL TOTAL_SOx</v>
      </c>
      <c r="B537" s="113" t="s">
        <v>131</v>
      </c>
      <c r="C537" s="113">
        <v>1999</v>
      </c>
      <c r="D537" s="113" t="s">
        <v>122</v>
      </c>
      <c r="E537" s="113" t="s">
        <v>201</v>
      </c>
      <c r="F537" s="113" t="s">
        <v>200</v>
      </c>
      <c r="G537" s="113">
        <v>0.84</v>
      </c>
    </row>
    <row r="538" spans="1:7" customFormat="1" x14ac:dyDescent="0.25">
      <c r="A538" s="108" t="str">
        <f t="shared" si="8"/>
        <v>AM_1999_NATIONAL TOTAL_NH3</v>
      </c>
      <c r="B538" s="113" t="s">
        <v>131</v>
      </c>
      <c r="C538" s="113">
        <v>1999</v>
      </c>
      <c r="D538" s="113" t="s">
        <v>122</v>
      </c>
      <c r="E538" s="113" t="s">
        <v>124</v>
      </c>
      <c r="F538" s="113" t="s">
        <v>200</v>
      </c>
      <c r="G538" s="113">
        <v>3.0000000000000001E-3</v>
      </c>
    </row>
    <row r="539" spans="1:7" customFormat="1" x14ac:dyDescent="0.25">
      <c r="A539" s="108" t="str">
        <f t="shared" si="8"/>
        <v>AM_1999_NATIONAL TOTAL_Pb</v>
      </c>
      <c r="B539" s="113" t="s">
        <v>131</v>
      </c>
      <c r="C539" s="113">
        <v>1999</v>
      </c>
      <c r="D539" s="113" t="s">
        <v>122</v>
      </c>
      <c r="E539" s="113" t="s">
        <v>125</v>
      </c>
      <c r="F539" s="113" t="s">
        <v>200</v>
      </c>
      <c r="G539" s="150">
        <v>5.3000000000000001E-6</v>
      </c>
    </row>
    <row r="540" spans="1:7" customFormat="1" x14ac:dyDescent="0.25">
      <c r="A540" s="108" t="str">
        <f t="shared" si="8"/>
        <v>AM_2000_NATIONAL TOTAL_NOx</v>
      </c>
      <c r="B540" s="113" t="s">
        <v>131</v>
      </c>
      <c r="C540" s="113">
        <v>2000</v>
      </c>
      <c r="D540" s="113" t="s">
        <v>122</v>
      </c>
      <c r="E540" s="113" t="s">
        <v>199</v>
      </c>
      <c r="F540" s="113" t="s">
        <v>200</v>
      </c>
      <c r="G540" s="113">
        <v>9.9700000000000006</v>
      </c>
    </row>
    <row r="541" spans="1:7" customFormat="1" x14ac:dyDescent="0.25">
      <c r="A541" s="108" t="str">
        <f t="shared" si="8"/>
        <v>AM_2000_NATIONAL TOTAL_NMVOC</v>
      </c>
      <c r="B541" s="113" t="s">
        <v>131</v>
      </c>
      <c r="C541" s="113">
        <v>2000</v>
      </c>
      <c r="D541" s="113" t="s">
        <v>122</v>
      </c>
      <c r="E541" s="113" t="s">
        <v>123</v>
      </c>
      <c r="F541" s="113" t="s">
        <v>200</v>
      </c>
      <c r="G541" s="113">
        <v>15.96</v>
      </c>
    </row>
    <row r="542" spans="1:7" customFormat="1" x14ac:dyDescent="0.25">
      <c r="A542" s="108" t="str">
        <f t="shared" si="8"/>
        <v>AM_2000_NATIONAL TOTAL_SOx</v>
      </c>
      <c r="B542" s="113" t="s">
        <v>131</v>
      </c>
      <c r="C542" s="113">
        <v>2000</v>
      </c>
      <c r="D542" s="113" t="s">
        <v>122</v>
      </c>
      <c r="E542" s="113" t="s">
        <v>201</v>
      </c>
      <c r="F542" s="113" t="s">
        <v>200</v>
      </c>
      <c r="G542" s="113">
        <v>8.4025999999999996</v>
      </c>
    </row>
    <row r="543" spans="1:7" customFormat="1" x14ac:dyDescent="0.25">
      <c r="A543" s="108" t="str">
        <f t="shared" si="8"/>
        <v>AM_2000_NATIONAL TOTAL_NH3</v>
      </c>
      <c r="B543" s="113" t="s">
        <v>131</v>
      </c>
      <c r="C543" s="113">
        <v>2000</v>
      </c>
      <c r="D543" s="113" t="s">
        <v>122</v>
      </c>
      <c r="E543" s="113" t="s">
        <v>124</v>
      </c>
      <c r="F543" s="113" t="s">
        <v>200</v>
      </c>
      <c r="G543" s="113">
        <v>2E-3</v>
      </c>
    </row>
    <row r="544" spans="1:7" customFormat="1" x14ac:dyDescent="0.25">
      <c r="A544" s="108" t="str">
        <f t="shared" si="8"/>
        <v>AM_2001_NATIONAL TOTAL_NOx</v>
      </c>
      <c r="B544" s="113" t="s">
        <v>131</v>
      </c>
      <c r="C544" s="113">
        <v>2001</v>
      </c>
      <c r="D544" s="113" t="s">
        <v>122</v>
      </c>
      <c r="E544" s="113" t="s">
        <v>199</v>
      </c>
      <c r="F544" s="113" t="s">
        <v>200</v>
      </c>
      <c r="G544" s="113">
        <v>13.331</v>
      </c>
    </row>
    <row r="545" spans="1:7" customFormat="1" x14ac:dyDescent="0.25">
      <c r="A545" s="108" t="str">
        <f t="shared" si="8"/>
        <v>AM_2001_NATIONAL TOTAL_NMVOC</v>
      </c>
      <c r="B545" s="113" t="s">
        <v>131</v>
      </c>
      <c r="C545" s="113">
        <v>2001</v>
      </c>
      <c r="D545" s="113" t="s">
        <v>122</v>
      </c>
      <c r="E545" s="113" t="s">
        <v>123</v>
      </c>
      <c r="F545" s="113" t="s">
        <v>200</v>
      </c>
      <c r="G545" s="113">
        <v>28.277000000000001</v>
      </c>
    </row>
    <row r="546" spans="1:7" customFormat="1" x14ac:dyDescent="0.25">
      <c r="A546" s="108" t="str">
        <f t="shared" si="8"/>
        <v>AM_2001_NATIONAL TOTAL_SOx</v>
      </c>
      <c r="B546" s="113" t="s">
        <v>131</v>
      </c>
      <c r="C546" s="113">
        <v>2001</v>
      </c>
      <c r="D546" s="113" t="s">
        <v>122</v>
      </c>
      <c r="E546" s="113" t="s">
        <v>201</v>
      </c>
      <c r="F546" s="113" t="s">
        <v>200</v>
      </c>
      <c r="G546" s="113">
        <v>4.3949999999999996</v>
      </c>
    </row>
    <row r="547" spans="1:7" customFormat="1" x14ac:dyDescent="0.25">
      <c r="A547" s="108" t="str">
        <f t="shared" si="8"/>
        <v>AM_2001_NATIONAL TOTAL_NH3</v>
      </c>
      <c r="B547" s="113" t="s">
        <v>131</v>
      </c>
      <c r="C547" s="113">
        <v>2001</v>
      </c>
      <c r="D547" s="113" t="s">
        <v>122</v>
      </c>
      <c r="E547" s="113" t="s">
        <v>124</v>
      </c>
      <c r="F547" s="113" t="s">
        <v>200</v>
      </c>
      <c r="G547" s="113">
        <v>3.8E-3</v>
      </c>
    </row>
    <row r="548" spans="1:7" customFormat="1" x14ac:dyDescent="0.25">
      <c r="A548" s="108" t="str">
        <f t="shared" si="8"/>
        <v>AM_2002_NATIONAL TOTAL_NOx</v>
      </c>
      <c r="B548" s="113" t="s">
        <v>131</v>
      </c>
      <c r="C548" s="113">
        <v>2002</v>
      </c>
      <c r="D548" s="113" t="s">
        <v>122</v>
      </c>
      <c r="E548" s="113" t="s">
        <v>199</v>
      </c>
      <c r="F548" s="113" t="s">
        <v>200</v>
      </c>
      <c r="G548" s="113">
        <v>12.541</v>
      </c>
    </row>
    <row r="549" spans="1:7" customFormat="1" x14ac:dyDescent="0.25">
      <c r="A549" s="108" t="str">
        <f t="shared" si="8"/>
        <v>AM_2002_NATIONAL TOTAL_NMVOC</v>
      </c>
      <c r="B549" s="113" t="s">
        <v>131</v>
      </c>
      <c r="C549" s="113">
        <v>2002</v>
      </c>
      <c r="D549" s="113" t="s">
        <v>122</v>
      </c>
      <c r="E549" s="113" t="s">
        <v>123</v>
      </c>
      <c r="F549" s="113" t="s">
        <v>200</v>
      </c>
      <c r="G549" s="113">
        <v>14.077999999999999</v>
      </c>
    </row>
    <row r="550" spans="1:7" customFormat="1" x14ac:dyDescent="0.25">
      <c r="A550" s="108" t="str">
        <f t="shared" si="8"/>
        <v>AM_2002_NATIONAL TOTAL_SOx</v>
      </c>
      <c r="B550" s="113" t="s">
        <v>131</v>
      </c>
      <c r="C550" s="113">
        <v>2002</v>
      </c>
      <c r="D550" s="113" t="s">
        <v>122</v>
      </c>
      <c r="E550" s="113" t="s">
        <v>201</v>
      </c>
      <c r="F550" s="113" t="s">
        <v>200</v>
      </c>
      <c r="G550" s="113">
        <v>7.548</v>
      </c>
    </row>
    <row r="551" spans="1:7" customFormat="1" x14ac:dyDescent="0.25">
      <c r="A551" s="108" t="str">
        <f t="shared" si="8"/>
        <v>AM_2002_NATIONAL TOTAL_NH3</v>
      </c>
      <c r="B551" s="113" t="s">
        <v>131</v>
      </c>
      <c r="C551" s="113">
        <v>2002</v>
      </c>
      <c r="D551" s="113" t="s">
        <v>122</v>
      </c>
      <c r="E551" s="113" t="s">
        <v>124</v>
      </c>
      <c r="F551" s="113" t="s">
        <v>200</v>
      </c>
      <c r="G551" s="113">
        <v>12.39</v>
      </c>
    </row>
    <row r="552" spans="1:7" customFormat="1" x14ac:dyDescent="0.25">
      <c r="A552" s="108" t="str">
        <f t="shared" si="8"/>
        <v>AM_2002_NATIONAL TOTAL_Pb</v>
      </c>
      <c r="B552" s="113" t="s">
        <v>131</v>
      </c>
      <c r="C552" s="113">
        <v>2002</v>
      </c>
      <c r="D552" s="113" t="s">
        <v>122</v>
      </c>
      <c r="E552" s="113" t="s">
        <v>125</v>
      </c>
      <c r="F552" s="113" t="s">
        <v>200</v>
      </c>
      <c r="G552" s="113">
        <v>1E-3</v>
      </c>
    </row>
    <row r="553" spans="1:7" customFormat="1" x14ac:dyDescent="0.25">
      <c r="A553" s="108" t="str">
        <f t="shared" si="8"/>
        <v>AM_2003_NATIONAL TOTAL_NOx</v>
      </c>
      <c r="B553" s="113" t="s">
        <v>131</v>
      </c>
      <c r="C553" s="113">
        <v>2003</v>
      </c>
      <c r="D553" s="113" t="s">
        <v>122</v>
      </c>
      <c r="E553" s="113" t="s">
        <v>199</v>
      </c>
      <c r="F553" s="113" t="s">
        <v>200</v>
      </c>
      <c r="G553" s="113">
        <v>14.57</v>
      </c>
    </row>
    <row r="554" spans="1:7" customFormat="1" x14ac:dyDescent="0.25">
      <c r="A554" s="108" t="str">
        <f t="shared" si="8"/>
        <v>AM_2003_NATIONAL TOTAL_NMVOC</v>
      </c>
      <c r="B554" s="113" t="s">
        <v>131</v>
      </c>
      <c r="C554" s="113">
        <v>2003</v>
      </c>
      <c r="D554" s="113" t="s">
        <v>122</v>
      </c>
      <c r="E554" s="113" t="s">
        <v>123</v>
      </c>
      <c r="F554" s="113" t="s">
        <v>200</v>
      </c>
      <c r="G554" s="113">
        <v>27.959</v>
      </c>
    </row>
    <row r="555" spans="1:7" customFormat="1" x14ac:dyDescent="0.25">
      <c r="A555" s="108" t="str">
        <f t="shared" si="8"/>
        <v>AM_2003_NATIONAL TOTAL_SOx</v>
      </c>
      <c r="B555" s="113" t="s">
        <v>131</v>
      </c>
      <c r="C555" s="113">
        <v>2003</v>
      </c>
      <c r="D555" s="113" t="s">
        <v>122</v>
      </c>
      <c r="E555" s="113" t="s">
        <v>201</v>
      </c>
      <c r="F555" s="113" t="s">
        <v>200</v>
      </c>
      <c r="G555" s="113">
        <v>10.307</v>
      </c>
    </row>
    <row r="556" spans="1:7" customFormat="1" x14ac:dyDescent="0.25">
      <c r="A556" s="108" t="str">
        <f t="shared" si="8"/>
        <v>AM_2003_NATIONAL TOTAL_NH3</v>
      </c>
      <c r="B556" s="113" t="s">
        <v>131</v>
      </c>
      <c r="C556" s="113">
        <v>2003</v>
      </c>
      <c r="D556" s="113" t="s">
        <v>122</v>
      </c>
      <c r="E556" s="113" t="s">
        <v>124</v>
      </c>
      <c r="F556" s="113" t="s">
        <v>200</v>
      </c>
      <c r="G556" s="113">
        <v>14.557</v>
      </c>
    </row>
    <row r="557" spans="1:7" customFormat="1" x14ac:dyDescent="0.25">
      <c r="A557" s="108" t="str">
        <f t="shared" si="8"/>
        <v>AM_2003_NATIONAL TOTAL_Pb</v>
      </c>
      <c r="B557" s="113" t="s">
        <v>131</v>
      </c>
      <c r="C557" s="113">
        <v>2003</v>
      </c>
      <c r="D557" s="113" t="s">
        <v>122</v>
      </c>
      <c r="E557" s="113" t="s">
        <v>125</v>
      </c>
      <c r="F557" s="113" t="s">
        <v>200</v>
      </c>
      <c r="G557" s="113">
        <v>2.5000000000000001E-3</v>
      </c>
    </row>
    <row r="558" spans="1:7" customFormat="1" x14ac:dyDescent="0.25">
      <c r="A558" s="108" t="str">
        <f t="shared" si="8"/>
        <v>AM_2007_NATIONAL TOTAL_NOx</v>
      </c>
      <c r="B558" s="113" t="s">
        <v>131</v>
      </c>
      <c r="C558" s="113">
        <v>2007</v>
      </c>
      <c r="D558" s="113" t="s">
        <v>122</v>
      </c>
      <c r="E558" s="113" t="s">
        <v>199</v>
      </c>
      <c r="F558" s="113" t="s">
        <v>200</v>
      </c>
      <c r="G558" s="113">
        <v>23.534347011494301</v>
      </c>
    </row>
    <row r="559" spans="1:7" customFormat="1" x14ac:dyDescent="0.25">
      <c r="A559" s="108" t="str">
        <f t="shared" si="8"/>
        <v>AM_2007_NATIONAL TOTAL_NMVOC</v>
      </c>
      <c r="B559" s="113" t="s">
        <v>131</v>
      </c>
      <c r="C559" s="113">
        <v>2007</v>
      </c>
      <c r="D559" s="113" t="s">
        <v>122</v>
      </c>
      <c r="E559" s="113" t="s">
        <v>123</v>
      </c>
      <c r="F559" s="113" t="s">
        <v>200</v>
      </c>
      <c r="G559" s="113">
        <v>35.188814187739503</v>
      </c>
    </row>
    <row r="560" spans="1:7" customFormat="1" x14ac:dyDescent="0.25">
      <c r="A560" s="108" t="str">
        <f t="shared" si="8"/>
        <v>AM_2007_NATIONAL TOTAL_SOx</v>
      </c>
      <c r="B560" s="113" t="s">
        <v>131</v>
      </c>
      <c r="C560" s="113">
        <v>2007</v>
      </c>
      <c r="D560" s="113" t="s">
        <v>122</v>
      </c>
      <c r="E560" s="113" t="s">
        <v>201</v>
      </c>
      <c r="F560" s="113" t="s">
        <v>200</v>
      </c>
      <c r="G560" s="113">
        <v>25.6540200697318</v>
      </c>
    </row>
    <row r="561" spans="1:7" customFormat="1" x14ac:dyDescent="0.25">
      <c r="A561" s="108" t="str">
        <f t="shared" si="8"/>
        <v>AM_2007_NATIONAL TOTAL_NH3</v>
      </c>
      <c r="B561" s="113" t="s">
        <v>131</v>
      </c>
      <c r="C561" s="113">
        <v>2007</v>
      </c>
      <c r="D561" s="113" t="s">
        <v>122</v>
      </c>
      <c r="E561" s="113" t="s">
        <v>124</v>
      </c>
      <c r="F561" s="113" t="s">
        <v>200</v>
      </c>
      <c r="G561" s="113">
        <v>16.747489999999999</v>
      </c>
    </row>
    <row r="562" spans="1:7" customFormat="1" x14ac:dyDescent="0.25">
      <c r="A562" s="108" t="str">
        <f t="shared" si="8"/>
        <v>AM_2007_NATIONAL TOTAL_PM2.5</v>
      </c>
      <c r="B562" s="113" t="s">
        <v>131</v>
      </c>
      <c r="C562" s="113">
        <v>2007</v>
      </c>
      <c r="D562" s="113" t="s">
        <v>122</v>
      </c>
      <c r="E562" s="113" t="s">
        <v>203</v>
      </c>
      <c r="F562" s="113" t="s">
        <v>200</v>
      </c>
      <c r="G562" s="113">
        <v>0.28063948850574699</v>
      </c>
    </row>
    <row r="563" spans="1:7" customFormat="1" x14ac:dyDescent="0.25">
      <c r="A563" s="108" t="str">
        <f t="shared" si="8"/>
        <v>AM_2007_NATIONAL TOTAL_Pb</v>
      </c>
      <c r="B563" s="113" t="s">
        <v>131</v>
      </c>
      <c r="C563" s="113">
        <v>2007</v>
      </c>
      <c r="D563" s="113" t="s">
        <v>122</v>
      </c>
      <c r="E563" s="113" t="s">
        <v>125</v>
      </c>
      <c r="F563" s="113" t="s">
        <v>200</v>
      </c>
      <c r="G563" s="113">
        <v>8.8774054770881204E-3</v>
      </c>
    </row>
    <row r="564" spans="1:7" customFormat="1" x14ac:dyDescent="0.25">
      <c r="A564" s="108" t="str">
        <f t="shared" si="8"/>
        <v>AM_2007_NATIONAL TOTAL_Cd</v>
      </c>
      <c r="B564" s="113" t="s">
        <v>131</v>
      </c>
      <c r="C564" s="113">
        <v>2007</v>
      </c>
      <c r="D564" s="113" t="s">
        <v>122</v>
      </c>
      <c r="E564" s="113" t="s">
        <v>126</v>
      </c>
      <c r="F564" s="113" t="s">
        <v>200</v>
      </c>
      <c r="G564" s="113">
        <v>2.09043144827586E-4</v>
      </c>
    </row>
    <row r="565" spans="1:7" customFormat="1" x14ac:dyDescent="0.25">
      <c r="A565" s="108" t="str">
        <f t="shared" si="8"/>
        <v>AM_2007_NATIONAL TOTAL_Hg</v>
      </c>
      <c r="B565" s="113" t="s">
        <v>131</v>
      </c>
      <c r="C565" s="113">
        <v>2007</v>
      </c>
      <c r="D565" s="113" t="s">
        <v>122</v>
      </c>
      <c r="E565" s="113" t="s">
        <v>127</v>
      </c>
      <c r="F565" s="113" t="s">
        <v>200</v>
      </c>
      <c r="G565" s="113">
        <v>3.4763021193103401E-4</v>
      </c>
    </row>
    <row r="566" spans="1:7" customFormat="1" x14ac:dyDescent="0.25">
      <c r="A566" s="108" t="str">
        <f t="shared" si="8"/>
        <v>AM_2007_NATIONAL TOTAL_DIOX</v>
      </c>
      <c r="B566" s="113" t="s">
        <v>131</v>
      </c>
      <c r="C566" s="113">
        <v>2007</v>
      </c>
      <c r="D566" s="113" t="s">
        <v>122</v>
      </c>
      <c r="E566" s="113" t="s">
        <v>128</v>
      </c>
      <c r="F566" s="113" t="s">
        <v>200</v>
      </c>
      <c r="G566" s="150">
        <v>2.84705307854406E-9</v>
      </c>
    </row>
    <row r="567" spans="1:7" customFormat="1" x14ac:dyDescent="0.25">
      <c r="A567" s="108" t="str">
        <f t="shared" si="8"/>
        <v>AM_2007_NATIONAL TOTAL_PCB</v>
      </c>
      <c r="B567" s="113" t="s">
        <v>131</v>
      </c>
      <c r="C567" s="113">
        <v>2007</v>
      </c>
      <c r="D567" s="113" t="s">
        <v>122</v>
      </c>
      <c r="E567" s="113" t="s">
        <v>259</v>
      </c>
      <c r="F567" s="113" t="s">
        <v>200</v>
      </c>
      <c r="G567" s="150">
        <v>1.204605E-5</v>
      </c>
    </row>
    <row r="568" spans="1:7" customFormat="1" x14ac:dyDescent="0.25">
      <c r="A568" s="108" t="str">
        <f t="shared" si="8"/>
        <v>AM_2014_NATIONAL TOTAL_NOx</v>
      </c>
      <c r="B568" s="113" t="s">
        <v>131</v>
      </c>
      <c r="C568" s="113">
        <v>2014</v>
      </c>
      <c r="D568" s="113" t="s">
        <v>122</v>
      </c>
      <c r="E568" s="113" t="s">
        <v>199</v>
      </c>
      <c r="F568" s="113" t="s">
        <v>200</v>
      </c>
      <c r="G568" s="113">
        <v>21.7938864750958</v>
      </c>
    </row>
    <row r="569" spans="1:7" customFormat="1" x14ac:dyDescent="0.25">
      <c r="A569" s="108" t="str">
        <f t="shared" si="8"/>
        <v>AM_2014_NATIONAL TOTAL_NMVOC</v>
      </c>
      <c r="B569" s="113" t="s">
        <v>131</v>
      </c>
      <c r="C569" s="113">
        <v>2014</v>
      </c>
      <c r="D569" s="113" t="s">
        <v>122</v>
      </c>
      <c r="E569" s="113" t="s">
        <v>123</v>
      </c>
      <c r="F569" s="113" t="s">
        <v>200</v>
      </c>
      <c r="G569" s="113">
        <v>33.503050747126402</v>
      </c>
    </row>
    <row r="570" spans="1:7" customFormat="1" x14ac:dyDescent="0.25">
      <c r="A570" s="108" t="str">
        <f t="shared" si="8"/>
        <v>AM_2014_NATIONAL TOTAL_SOx</v>
      </c>
      <c r="B570" s="113" t="s">
        <v>131</v>
      </c>
      <c r="C570" s="113">
        <v>2014</v>
      </c>
      <c r="D570" s="113" t="s">
        <v>122</v>
      </c>
      <c r="E570" s="113" t="s">
        <v>201</v>
      </c>
      <c r="F570" s="113" t="s">
        <v>200</v>
      </c>
      <c r="G570" s="113">
        <v>31.7325308206897</v>
      </c>
    </row>
    <row r="571" spans="1:7" customFormat="1" x14ac:dyDescent="0.25">
      <c r="A571" s="108" t="str">
        <f t="shared" si="8"/>
        <v>AM_2014_NATIONAL TOTAL_NH3</v>
      </c>
      <c r="B571" s="113" t="s">
        <v>131</v>
      </c>
      <c r="C571" s="113">
        <v>2014</v>
      </c>
      <c r="D571" s="113" t="s">
        <v>122</v>
      </c>
      <c r="E571" s="113" t="s">
        <v>124</v>
      </c>
      <c r="F571" s="113" t="s">
        <v>200</v>
      </c>
      <c r="G571" s="113">
        <v>18.642489999999999</v>
      </c>
    </row>
    <row r="572" spans="1:7" customFormat="1" x14ac:dyDescent="0.25">
      <c r="A572" s="108" t="str">
        <f t="shared" si="8"/>
        <v>AM_2014_NATIONAL TOTAL_PM2.5</v>
      </c>
      <c r="B572" s="113" t="s">
        <v>131</v>
      </c>
      <c r="C572" s="113">
        <v>2014</v>
      </c>
      <c r="D572" s="113" t="s">
        <v>122</v>
      </c>
      <c r="E572" s="113" t="s">
        <v>203</v>
      </c>
      <c r="F572" s="113" t="s">
        <v>200</v>
      </c>
      <c r="G572" s="113">
        <v>0.11065716475095801</v>
      </c>
    </row>
    <row r="573" spans="1:7" customFormat="1" x14ac:dyDescent="0.25">
      <c r="A573" s="108" t="str">
        <f t="shared" si="8"/>
        <v>AM_2014_NATIONAL TOTAL_Pb</v>
      </c>
      <c r="B573" s="113" t="s">
        <v>131</v>
      </c>
      <c r="C573" s="113">
        <v>2014</v>
      </c>
      <c r="D573" s="113" t="s">
        <v>122</v>
      </c>
      <c r="E573" s="113" t="s">
        <v>125</v>
      </c>
      <c r="F573" s="113" t="s">
        <v>200</v>
      </c>
      <c r="G573" s="113">
        <v>5.8882029636781602E-3</v>
      </c>
    </row>
    <row r="574" spans="1:7" customFormat="1" x14ac:dyDescent="0.25">
      <c r="A574" s="108" t="str">
        <f t="shared" si="8"/>
        <v>AM_2014_NATIONAL TOTAL_Cd</v>
      </c>
      <c r="B574" s="113" t="s">
        <v>131</v>
      </c>
      <c r="C574" s="113">
        <v>2014</v>
      </c>
      <c r="D574" s="113" t="s">
        <v>122</v>
      </c>
      <c r="E574" s="113" t="s">
        <v>126</v>
      </c>
      <c r="F574" s="113" t="s">
        <v>200</v>
      </c>
      <c r="G574" s="150">
        <v>4.4068026819923404E-6</v>
      </c>
    </row>
    <row r="575" spans="1:7" customFormat="1" x14ac:dyDescent="0.25">
      <c r="A575" s="108" t="str">
        <f t="shared" si="8"/>
        <v>AM_2014_NATIONAL TOTAL_Hg</v>
      </c>
      <c r="B575" s="113" t="s">
        <v>131</v>
      </c>
      <c r="C575" s="113">
        <v>2014</v>
      </c>
      <c r="D575" s="113" t="s">
        <v>122</v>
      </c>
      <c r="E575" s="113" t="s">
        <v>127</v>
      </c>
      <c r="F575" s="113" t="s">
        <v>200</v>
      </c>
      <c r="G575" s="113">
        <v>3.4121344845977001E-4</v>
      </c>
    </row>
    <row r="576" spans="1:7" customFormat="1" x14ac:dyDescent="0.25">
      <c r="A576" s="108" t="str">
        <f t="shared" si="8"/>
        <v>AM_2014_NATIONAL TOTAL_DIOX</v>
      </c>
      <c r="B576" s="113" t="s">
        <v>131</v>
      </c>
      <c r="C576" s="113">
        <v>2014</v>
      </c>
      <c r="D576" s="113" t="s">
        <v>122</v>
      </c>
      <c r="E576" s="113" t="s">
        <v>128</v>
      </c>
      <c r="F576" s="113" t="s">
        <v>200</v>
      </c>
      <c r="G576" s="150">
        <v>2.8254246590038301E-9</v>
      </c>
    </row>
    <row r="577" spans="1:7" customFormat="1" x14ac:dyDescent="0.25">
      <c r="A577" s="108" t="str">
        <f t="shared" si="8"/>
        <v>AM_2014_NATIONAL TOTAL_PCB</v>
      </c>
      <c r="B577" s="113" t="s">
        <v>131</v>
      </c>
      <c r="C577" s="113">
        <v>2014</v>
      </c>
      <c r="D577" s="113" t="s">
        <v>122</v>
      </c>
      <c r="E577" s="113" t="s">
        <v>259</v>
      </c>
      <c r="F577" s="113" t="s">
        <v>200</v>
      </c>
      <c r="G577" s="150">
        <v>1.224005E-5</v>
      </c>
    </row>
    <row r="578" spans="1:7" customFormat="1" x14ac:dyDescent="0.25">
      <c r="A578" s="108" t="str">
        <f t="shared" ref="A578:A641" si="9">CONCATENATE(B578,"_",C578,"_",D578,"_",E578)</f>
        <v>AM_2016_NATIONAL TOTAL_NOx</v>
      </c>
      <c r="B578" s="113" t="s">
        <v>131</v>
      </c>
      <c r="C578" s="113">
        <v>2016</v>
      </c>
      <c r="D578" s="113" t="s">
        <v>122</v>
      </c>
      <c r="E578" s="113" t="s">
        <v>199</v>
      </c>
      <c r="F578" s="113" t="s">
        <v>200</v>
      </c>
      <c r="G578" s="113">
        <v>18.167999999999999</v>
      </c>
    </row>
    <row r="579" spans="1:7" customFormat="1" x14ac:dyDescent="0.25">
      <c r="A579" s="108" t="str">
        <f t="shared" si="9"/>
        <v>AM_2016_NATIONAL TOTAL_NMVOC</v>
      </c>
      <c r="B579" s="113" t="s">
        <v>131</v>
      </c>
      <c r="C579" s="113">
        <v>2016</v>
      </c>
      <c r="D579" s="113" t="s">
        <v>122</v>
      </c>
      <c r="E579" s="113" t="s">
        <v>123</v>
      </c>
      <c r="F579" s="113" t="s">
        <v>200</v>
      </c>
      <c r="G579" s="113">
        <v>36.290999999999997</v>
      </c>
    </row>
    <row r="580" spans="1:7" customFormat="1" x14ac:dyDescent="0.25">
      <c r="A580" s="108" t="str">
        <f t="shared" si="9"/>
        <v>AM_2016_NATIONAL TOTAL_SOx</v>
      </c>
      <c r="B580" s="113" t="s">
        <v>131</v>
      </c>
      <c r="C580" s="113">
        <v>2016</v>
      </c>
      <c r="D580" s="113" t="s">
        <v>122</v>
      </c>
      <c r="E580" s="113" t="s">
        <v>201</v>
      </c>
      <c r="F580" s="113" t="s">
        <v>200</v>
      </c>
      <c r="G580" s="113">
        <v>38.753999999999998</v>
      </c>
    </row>
    <row r="581" spans="1:7" customFormat="1" x14ac:dyDescent="0.25">
      <c r="A581" s="108" t="str">
        <f t="shared" si="9"/>
        <v>AM_2016_NATIONAL TOTAL_NH3</v>
      </c>
      <c r="B581" s="113" t="s">
        <v>131</v>
      </c>
      <c r="C581" s="113">
        <v>2016</v>
      </c>
      <c r="D581" s="113" t="s">
        <v>122</v>
      </c>
      <c r="E581" s="113" t="s">
        <v>124</v>
      </c>
      <c r="F581" s="113" t="s">
        <v>200</v>
      </c>
      <c r="G581" s="113">
        <v>20.5</v>
      </c>
    </row>
    <row r="582" spans="1:7" customFormat="1" x14ac:dyDescent="0.25">
      <c r="A582" s="108" t="str">
        <f t="shared" si="9"/>
        <v>AM_2016_NATIONAL TOTAL_PM2.5</v>
      </c>
      <c r="B582" s="113" t="s">
        <v>131</v>
      </c>
      <c r="C582" s="113">
        <v>2016</v>
      </c>
      <c r="D582" s="113" t="s">
        <v>122</v>
      </c>
      <c r="E582" s="113" t="s">
        <v>203</v>
      </c>
      <c r="F582" s="113" t="s">
        <v>200</v>
      </c>
      <c r="G582" s="113">
        <v>0.46200000000000002</v>
      </c>
    </row>
    <row r="583" spans="1:7" customFormat="1" x14ac:dyDescent="0.25">
      <c r="A583" s="108" t="str">
        <f t="shared" si="9"/>
        <v>AM_2016_NATIONAL TOTAL_Pb</v>
      </c>
      <c r="B583" s="113" t="s">
        <v>131</v>
      </c>
      <c r="C583" s="113">
        <v>2016</v>
      </c>
      <c r="D583" s="113" t="s">
        <v>122</v>
      </c>
      <c r="E583" s="113" t="s">
        <v>125</v>
      </c>
      <c r="F583" s="113" t="s">
        <v>200</v>
      </c>
      <c r="G583" s="113">
        <v>1.2080000000000001E-3</v>
      </c>
    </row>
    <row r="584" spans="1:7" customFormat="1" x14ac:dyDescent="0.25">
      <c r="A584" s="108" t="str">
        <f t="shared" si="9"/>
        <v>AM_2016_NATIONAL TOTAL_Cd</v>
      </c>
      <c r="B584" s="113" t="s">
        <v>131</v>
      </c>
      <c r="C584" s="113">
        <v>2016</v>
      </c>
      <c r="D584" s="113" t="s">
        <v>122</v>
      </c>
      <c r="E584" s="113" t="s">
        <v>126</v>
      </c>
      <c r="F584" s="113" t="s">
        <v>200</v>
      </c>
      <c r="G584" s="150">
        <v>6.0000000000000002E-6</v>
      </c>
    </row>
    <row r="585" spans="1:7" customFormat="1" x14ac:dyDescent="0.25">
      <c r="A585" s="108" t="str">
        <f t="shared" si="9"/>
        <v>AM_2016_NATIONAL TOTAL_Hg</v>
      </c>
      <c r="B585" s="113" t="s">
        <v>131</v>
      </c>
      <c r="C585" s="113">
        <v>2016</v>
      </c>
      <c r="D585" s="113" t="s">
        <v>122</v>
      </c>
      <c r="E585" s="113" t="s">
        <v>127</v>
      </c>
      <c r="F585" s="113" t="s">
        <v>200</v>
      </c>
      <c r="G585" s="150">
        <v>1.7E-5</v>
      </c>
    </row>
    <row r="586" spans="1:7" customFormat="1" x14ac:dyDescent="0.25">
      <c r="A586" s="108" t="str">
        <f t="shared" si="9"/>
        <v>AM_2016_NATIONAL TOTAL_DIOX</v>
      </c>
      <c r="B586" s="113" t="s">
        <v>131</v>
      </c>
      <c r="C586" s="113">
        <v>2016</v>
      </c>
      <c r="D586" s="113" t="s">
        <v>122</v>
      </c>
      <c r="E586" s="113" t="s">
        <v>128</v>
      </c>
      <c r="F586" s="113" t="s">
        <v>200</v>
      </c>
      <c r="G586" s="150">
        <v>3.7999999999999998E-11</v>
      </c>
    </row>
    <row r="587" spans="1:7" customFormat="1" x14ac:dyDescent="0.25">
      <c r="A587" s="108" t="str">
        <f t="shared" si="9"/>
        <v>AM_2016_1A3(FS)_NOx</v>
      </c>
      <c r="B587" s="113" t="s">
        <v>131</v>
      </c>
      <c r="C587" s="113">
        <v>2016</v>
      </c>
      <c r="D587" s="113" t="s">
        <v>132</v>
      </c>
      <c r="E587" s="113" t="s">
        <v>199</v>
      </c>
      <c r="F587" s="113" t="s">
        <v>200</v>
      </c>
      <c r="G587" s="113">
        <v>14.802</v>
      </c>
    </row>
    <row r="588" spans="1:7" customFormat="1" x14ac:dyDescent="0.25">
      <c r="A588" s="108" t="str">
        <f t="shared" si="9"/>
        <v>AM_2016_1A3(FS)_NMVOC</v>
      </c>
      <c r="B588" s="113" t="s">
        <v>131</v>
      </c>
      <c r="C588" s="113">
        <v>2016</v>
      </c>
      <c r="D588" s="113" t="s">
        <v>132</v>
      </c>
      <c r="E588" s="113" t="s">
        <v>123</v>
      </c>
      <c r="F588" s="113" t="s">
        <v>200</v>
      </c>
      <c r="G588" s="113">
        <v>24.03</v>
      </c>
    </row>
    <row r="589" spans="1:7" customFormat="1" x14ac:dyDescent="0.25">
      <c r="A589" s="108" t="str">
        <f t="shared" si="9"/>
        <v>AM_2016_1A3(FS)_SOx</v>
      </c>
      <c r="B589" s="113" t="s">
        <v>131</v>
      </c>
      <c r="C589" s="113">
        <v>2016</v>
      </c>
      <c r="D589" s="113" t="s">
        <v>132</v>
      </c>
      <c r="E589" s="113" t="s">
        <v>201</v>
      </c>
      <c r="F589" s="113" t="s">
        <v>200</v>
      </c>
      <c r="G589" s="113">
        <v>5.0000000000000001E-3</v>
      </c>
    </row>
    <row r="590" spans="1:7" customFormat="1" x14ac:dyDescent="0.25">
      <c r="A590" s="108" t="str">
        <f t="shared" si="9"/>
        <v>AM_2017_NATIONAL TOTAL_NOx</v>
      </c>
      <c r="B590" s="113" t="s">
        <v>131</v>
      </c>
      <c r="C590" s="113">
        <v>2017</v>
      </c>
      <c r="D590" s="113" t="s">
        <v>122</v>
      </c>
      <c r="E590" s="113" t="s">
        <v>199</v>
      </c>
      <c r="F590" s="113" t="s">
        <v>200</v>
      </c>
      <c r="G590" s="113">
        <v>20.1812113738875</v>
      </c>
    </row>
    <row r="591" spans="1:7" customFormat="1" x14ac:dyDescent="0.25">
      <c r="A591" s="108" t="str">
        <f t="shared" si="9"/>
        <v>AM_2017_NATIONAL TOTAL_NMVOC</v>
      </c>
      <c r="B591" s="113" t="s">
        <v>131</v>
      </c>
      <c r="C591" s="113">
        <v>2017</v>
      </c>
      <c r="D591" s="113" t="s">
        <v>122</v>
      </c>
      <c r="E591" s="113" t="s">
        <v>123</v>
      </c>
      <c r="F591" s="113" t="s">
        <v>200</v>
      </c>
      <c r="G591" s="113">
        <v>35.591784673139998</v>
      </c>
    </row>
    <row r="592" spans="1:7" customFormat="1" x14ac:dyDescent="0.25">
      <c r="A592" s="108" t="str">
        <f t="shared" si="9"/>
        <v>AM_2017_NATIONAL TOTAL_SOx</v>
      </c>
      <c r="B592" s="113" t="s">
        <v>131</v>
      </c>
      <c r="C592" s="113">
        <v>2017</v>
      </c>
      <c r="D592" s="113" t="s">
        <v>122</v>
      </c>
      <c r="E592" s="113" t="s">
        <v>201</v>
      </c>
      <c r="F592" s="113" t="s">
        <v>200</v>
      </c>
      <c r="G592" s="113">
        <v>38.505626018069997</v>
      </c>
    </row>
    <row r="593" spans="1:7" customFormat="1" x14ac:dyDescent="0.25">
      <c r="A593" s="108" t="str">
        <f t="shared" si="9"/>
        <v>AM_2017_NATIONAL TOTAL_NH3</v>
      </c>
      <c r="B593" s="113" t="s">
        <v>131</v>
      </c>
      <c r="C593" s="113">
        <v>2017</v>
      </c>
      <c r="D593" s="113" t="s">
        <v>122</v>
      </c>
      <c r="E593" s="113" t="s">
        <v>124</v>
      </c>
      <c r="F593" s="113" t="s">
        <v>200</v>
      </c>
      <c r="G593" s="113">
        <v>19.353852150000002</v>
      </c>
    </row>
    <row r="594" spans="1:7" customFormat="1" x14ac:dyDescent="0.25">
      <c r="A594" s="108" t="str">
        <f t="shared" si="9"/>
        <v>AM_2017_NATIONAL TOTAL_PM2.5</v>
      </c>
      <c r="B594" s="113" t="s">
        <v>131</v>
      </c>
      <c r="C594" s="113">
        <v>2017</v>
      </c>
      <c r="D594" s="113" t="s">
        <v>122</v>
      </c>
      <c r="E594" s="113" t="s">
        <v>203</v>
      </c>
      <c r="F594" s="113" t="s">
        <v>200</v>
      </c>
      <c r="G594" s="113">
        <v>0.32514373468000002</v>
      </c>
    </row>
    <row r="595" spans="1:7" customFormat="1" x14ac:dyDescent="0.25">
      <c r="A595" s="108" t="str">
        <f t="shared" si="9"/>
        <v>AM_2017_NATIONAL TOTAL_Pb</v>
      </c>
      <c r="B595" s="113" t="s">
        <v>131</v>
      </c>
      <c r="C595" s="113">
        <v>2017</v>
      </c>
      <c r="D595" s="113" t="s">
        <v>122</v>
      </c>
      <c r="E595" s="113" t="s">
        <v>125</v>
      </c>
      <c r="F595" s="113" t="s">
        <v>200</v>
      </c>
      <c r="G595" s="113">
        <v>3.7101546855853999E-3</v>
      </c>
    </row>
    <row r="596" spans="1:7" customFormat="1" x14ac:dyDescent="0.25">
      <c r="A596" s="108" t="str">
        <f t="shared" si="9"/>
        <v>AM_2017_NATIONAL TOTAL_Cd</v>
      </c>
      <c r="B596" s="113" t="s">
        <v>131</v>
      </c>
      <c r="C596" s="113">
        <v>2017</v>
      </c>
      <c r="D596" s="113" t="s">
        <v>122</v>
      </c>
      <c r="E596" s="113" t="s">
        <v>126</v>
      </c>
      <c r="F596" s="113" t="s">
        <v>200</v>
      </c>
      <c r="G596" s="150">
        <v>1.8083632499999999E-8</v>
      </c>
    </row>
    <row r="597" spans="1:7" customFormat="1" x14ac:dyDescent="0.25">
      <c r="A597" s="108" t="str">
        <f t="shared" si="9"/>
        <v>AM_2017_NATIONAL TOTAL_Hg</v>
      </c>
      <c r="B597" s="113" t="s">
        <v>131</v>
      </c>
      <c r="C597" s="113">
        <v>2017</v>
      </c>
      <c r="D597" s="113" t="s">
        <v>122</v>
      </c>
      <c r="E597" s="113" t="s">
        <v>127</v>
      </c>
      <c r="F597" s="113" t="s">
        <v>200</v>
      </c>
      <c r="G597" s="150">
        <v>3.7016366112000003E-5</v>
      </c>
    </row>
    <row r="598" spans="1:7" customFormat="1" x14ac:dyDescent="0.25">
      <c r="A598" s="108" t="str">
        <f t="shared" si="9"/>
        <v>AM_2017_NATIONAL TOTAL_DIOX</v>
      </c>
      <c r="B598" s="113" t="s">
        <v>131</v>
      </c>
      <c r="C598" s="113">
        <v>2017</v>
      </c>
      <c r="D598" s="113" t="s">
        <v>122</v>
      </c>
      <c r="E598" s="113" t="s">
        <v>128</v>
      </c>
      <c r="F598" s="113" t="s">
        <v>200</v>
      </c>
      <c r="G598" s="150">
        <v>3.5974077600000001E-11</v>
      </c>
    </row>
    <row r="599" spans="1:7" customFormat="1" x14ac:dyDescent="0.25">
      <c r="A599" s="108" t="str">
        <f t="shared" si="9"/>
        <v>AM_2017_NATIONAL TOTAL_PAH</v>
      </c>
      <c r="B599" s="113" t="s">
        <v>131</v>
      </c>
      <c r="C599" s="113">
        <v>2017</v>
      </c>
      <c r="D599" s="113" t="s">
        <v>122</v>
      </c>
      <c r="E599" s="113" t="s">
        <v>129</v>
      </c>
      <c r="F599" s="113" t="s">
        <v>200</v>
      </c>
      <c r="G599" s="150">
        <v>1.08382306368E-7</v>
      </c>
    </row>
    <row r="600" spans="1:7" customFormat="1" x14ac:dyDescent="0.25">
      <c r="A600" s="108" t="str">
        <f t="shared" si="9"/>
        <v>AM_2017_1A3(FS)_NOx</v>
      </c>
      <c r="B600" s="113" t="s">
        <v>131</v>
      </c>
      <c r="C600" s="113">
        <v>2017</v>
      </c>
      <c r="D600" s="113" t="s">
        <v>132</v>
      </c>
      <c r="E600" s="113" t="s">
        <v>199</v>
      </c>
      <c r="F600" s="113" t="s">
        <v>200</v>
      </c>
      <c r="G600" s="113">
        <v>15.8</v>
      </c>
    </row>
    <row r="601" spans="1:7" customFormat="1" x14ac:dyDescent="0.25">
      <c r="A601" s="108" t="str">
        <f t="shared" si="9"/>
        <v>AM_2017_1A3(FS)_NMVOC</v>
      </c>
      <c r="B601" s="113" t="s">
        <v>131</v>
      </c>
      <c r="C601" s="113">
        <v>2017</v>
      </c>
      <c r="D601" s="113" t="s">
        <v>132</v>
      </c>
      <c r="E601" s="113" t="s">
        <v>123</v>
      </c>
      <c r="F601" s="113" t="s">
        <v>200</v>
      </c>
      <c r="G601" s="113">
        <v>24.71</v>
      </c>
    </row>
    <row r="602" spans="1:7" customFormat="1" x14ac:dyDescent="0.25">
      <c r="A602" s="108" t="str">
        <f t="shared" si="9"/>
        <v>AM_2017_1A3(FS)_SOx</v>
      </c>
      <c r="B602" s="113" t="s">
        <v>131</v>
      </c>
      <c r="C602" s="113">
        <v>2017</v>
      </c>
      <c r="D602" s="113" t="s">
        <v>132</v>
      </c>
      <c r="E602" s="113" t="s">
        <v>201</v>
      </c>
      <c r="F602" s="113" t="s">
        <v>200</v>
      </c>
      <c r="G602" s="113">
        <v>0.01</v>
      </c>
    </row>
    <row r="603" spans="1:7" customFormat="1" x14ac:dyDescent="0.25">
      <c r="A603" s="108" t="str">
        <f t="shared" si="9"/>
        <v>AM_2018_NATIONAL TOTAL_NOx</v>
      </c>
      <c r="B603" s="113" t="s">
        <v>131</v>
      </c>
      <c r="C603" s="113">
        <v>2018</v>
      </c>
      <c r="D603" s="113" t="s">
        <v>122</v>
      </c>
      <c r="E603" s="113" t="s">
        <v>199</v>
      </c>
      <c r="F603" s="113" t="s">
        <v>200</v>
      </c>
      <c r="G603" s="113">
        <v>20.471973685571701</v>
      </c>
    </row>
    <row r="604" spans="1:7" customFormat="1" x14ac:dyDescent="0.25">
      <c r="A604" s="108" t="str">
        <f t="shared" si="9"/>
        <v>AM_2018_NATIONAL TOTAL_NMVOC</v>
      </c>
      <c r="B604" s="113" t="s">
        <v>131</v>
      </c>
      <c r="C604" s="113">
        <v>2018</v>
      </c>
      <c r="D604" s="113" t="s">
        <v>122</v>
      </c>
      <c r="E604" s="113" t="s">
        <v>123</v>
      </c>
      <c r="F604" s="113" t="s">
        <v>200</v>
      </c>
      <c r="G604" s="113">
        <v>36.6562994243424</v>
      </c>
    </row>
    <row r="605" spans="1:7" customFormat="1" x14ac:dyDescent="0.25">
      <c r="A605" s="108" t="str">
        <f t="shared" si="9"/>
        <v>AM_2018_NATIONAL TOTAL_SOx</v>
      </c>
      <c r="B605" s="113" t="s">
        <v>131</v>
      </c>
      <c r="C605" s="113">
        <v>2018</v>
      </c>
      <c r="D605" s="113" t="s">
        <v>122</v>
      </c>
      <c r="E605" s="113" t="s">
        <v>201</v>
      </c>
      <c r="F605" s="113" t="s">
        <v>200</v>
      </c>
      <c r="G605" s="113">
        <v>28.667142694771002</v>
      </c>
    </row>
    <row r="606" spans="1:7" customFormat="1" x14ac:dyDescent="0.25">
      <c r="A606" s="108" t="str">
        <f t="shared" si="9"/>
        <v>AM_2018_NATIONAL TOTAL_NH3</v>
      </c>
      <c r="B606" s="113" t="s">
        <v>131</v>
      </c>
      <c r="C606" s="113">
        <v>2018</v>
      </c>
      <c r="D606" s="113" t="s">
        <v>122</v>
      </c>
      <c r="E606" s="113" t="s">
        <v>124</v>
      </c>
      <c r="F606" s="113" t="s">
        <v>200</v>
      </c>
      <c r="G606" s="113">
        <v>16.253803614382299</v>
      </c>
    </row>
    <row r="607" spans="1:7" customFormat="1" x14ac:dyDescent="0.25">
      <c r="A607" s="108" t="str">
        <f t="shared" si="9"/>
        <v>AM_2018_NATIONAL TOTAL_PM2.5</v>
      </c>
      <c r="B607" s="113" t="s">
        <v>131</v>
      </c>
      <c r="C607" s="113">
        <v>2018</v>
      </c>
      <c r="D607" s="113" t="s">
        <v>122</v>
      </c>
      <c r="E607" s="113" t="s">
        <v>203</v>
      </c>
      <c r="F607" s="113" t="s">
        <v>200</v>
      </c>
      <c r="G607" s="113">
        <v>0.71894026415096002</v>
      </c>
    </row>
    <row r="608" spans="1:7" customFormat="1" x14ac:dyDescent="0.25">
      <c r="A608" s="108" t="str">
        <f t="shared" si="9"/>
        <v>AM_2018_NATIONAL TOTAL_Pb</v>
      </c>
      <c r="B608" s="113" t="s">
        <v>131</v>
      </c>
      <c r="C608" s="113">
        <v>2018</v>
      </c>
      <c r="D608" s="113" t="s">
        <v>122</v>
      </c>
      <c r="E608" s="113" t="s">
        <v>125</v>
      </c>
      <c r="F608" s="113" t="s">
        <v>200</v>
      </c>
      <c r="G608" s="113">
        <v>1.7225620086633101E-3</v>
      </c>
    </row>
    <row r="609" spans="1:7" customFormat="1" x14ac:dyDescent="0.25">
      <c r="A609" s="108" t="str">
        <f t="shared" si="9"/>
        <v>AM_2018_NATIONAL TOTAL_Cd</v>
      </c>
      <c r="B609" s="113" t="s">
        <v>131</v>
      </c>
      <c r="C609" s="113">
        <v>2018</v>
      </c>
      <c r="D609" s="113" t="s">
        <v>122</v>
      </c>
      <c r="E609" s="113" t="s">
        <v>126</v>
      </c>
      <c r="F609" s="113" t="s">
        <v>200</v>
      </c>
      <c r="G609" s="150">
        <v>1.2894205103992E-5</v>
      </c>
    </row>
    <row r="610" spans="1:7" customFormat="1" x14ac:dyDescent="0.25">
      <c r="A610" s="108" t="str">
        <f t="shared" si="9"/>
        <v>AM_2018_NATIONAL TOTAL_Hg</v>
      </c>
      <c r="B610" s="113" t="s">
        <v>131</v>
      </c>
      <c r="C610" s="113">
        <v>2018</v>
      </c>
      <c r="D610" s="113" t="s">
        <v>122</v>
      </c>
      <c r="E610" s="113" t="s">
        <v>127</v>
      </c>
      <c r="F610" s="113" t="s">
        <v>200</v>
      </c>
      <c r="G610" s="113">
        <v>1.6624750963807201E-2</v>
      </c>
    </row>
    <row r="611" spans="1:7" customFormat="1" x14ac:dyDescent="0.25">
      <c r="A611" s="108" t="str">
        <f t="shared" si="9"/>
        <v>AM_2018_NATIONAL TOTAL_DIOX</v>
      </c>
      <c r="B611" s="113" t="s">
        <v>131</v>
      </c>
      <c r="C611" s="113">
        <v>2018</v>
      </c>
      <c r="D611" s="113" t="s">
        <v>122</v>
      </c>
      <c r="E611" s="113" t="s">
        <v>128</v>
      </c>
      <c r="F611" s="113" t="s">
        <v>200</v>
      </c>
      <c r="G611" s="150">
        <v>5.5630958187520005E-10</v>
      </c>
    </row>
    <row r="612" spans="1:7" customFormat="1" x14ac:dyDescent="0.25">
      <c r="A612" s="108" t="str">
        <f t="shared" si="9"/>
        <v>AM_2018_NATIONAL TOTAL_PAH</v>
      </c>
      <c r="B612" s="113" t="s">
        <v>131</v>
      </c>
      <c r="C612" s="113">
        <v>2018</v>
      </c>
      <c r="D612" s="113" t="s">
        <v>122</v>
      </c>
      <c r="E612" s="113" t="s">
        <v>129</v>
      </c>
      <c r="F612" s="113" t="s">
        <v>200</v>
      </c>
      <c r="G612" s="113">
        <v>2.4869308815348898E-4</v>
      </c>
    </row>
    <row r="613" spans="1:7" customFormat="1" x14ac:dyDescent="0.25">
      <c r="A613" s="108" t="str">
        <f t="shared" si="9"/>
        <v>AM_2018_NATIONAL TOTAL_HCB</v>
      </c>
      <c r="B613" s="113" t="s">
        <v>131</v>
      </c>
      <c r="C613" s="113">
        <v>2018</v>
      </c>
      <c r="D613" s="113" t="s">
        <v>122</v>
      </c>
      <c r="E613" s="113" t="s">
        <v>130</v>
      </c>
      <c r="F613" s="113" t="s">
        <v>200</v>
      </c>
      <c r="G613" s="150">
        <v>3.0512867850200002E-9</v>
      </c>
    </row>
    <row r="614" spans="1:7" customFormat="1" x14ac:dyDescent="0.25">
      <c r="A614" s="108" t="str">
        <f t="shared" si="9"/>
        <v>AM_2018_NATIONAL TOTAL_PCB</v>
      </c>
      <c r="B614" s="113" t="s">
        <v>131</v>
      </c>
      <c r="C614" s="113">
        <v>2018</v>
      </c>
      <c r="D614" s="113" t="s">
        <v>122</v>
      </c>
      <c r="E614" s="113" t="s">
        <v>259</v>
      </c>
      <c r="F614" s="113" t="s">
        <v>200</v>
      </c>
      <c r="G614" s="150">
        <v>8.57731364391624E-9</v>
      </c>
    </row>
    <row r="615" spans="1:7" customFormat="1" x14ac:dyDescent="0.25">
      <c r="A615" s="108" t="str">
        <f t="shared" si="9"/>
        <v>AM_2018_1A3(FS)_NOx</v>
      </c>
      <c r="B615" s="113" t="s">
        <v>131</v>
      </c>
      <c r="C615" s="113">
        <v>2018</v>
      </c>
      <c r="D615" s="113" t="s">
        <v>132</v>
      </c>
      <c r="E615" s="113" t="s">
        <v>199</v>
      </c>
      <c r="F615" s="113" t="s">
        <v>200</v>
      </c>
      <c r="G615" s="113">
        <v>15.5</v>
      </c>
    </row>
    <row r="616" spans="1:7" customFormat="1" x14ac:dyDescent="0.25">
      <c r="A616" s="108" t="str">
        <f t="shared" si="9"/>
        <v>AM_2018_1A3(FS)_NMVOC</v>
      </c>
      <c r="B616" s="113" t="s">
        <v>131</v>
      </c>
      <c r="C616" s="113">
        <v>2018</v>
      </c>
      <c r="D616" s="113" t="s">
        <v>132</v>
      </c>
      <c r="E616" s="113" t="s">
        <v>123</v>
      </c>
      <c r="F616" s="113" t="s">
        <v>200</v>
      </c>
      <c r="G616" s="113">
        <v>24.3</v>
      </c>
    </row>
    <row r="617" spans="1:7" customFormat="1" x14ac:dyDescent="0.25">
      <c r="A617" s="108" t="str">
        <f t="shared" si="9"/>
        <v>AM_2018_1A3(FS)_SOx</v>
      </c>
      <c r="B617" s="113" t="s">
        <v>131</v>
      </c>
      <c r="C617" s="113">
        <v>2018</v>
      </c>
      <c r="D617" s="113" t="s">
        <v>132</v>
      </c>
      <c r="E617" s="113" t="s">
        <v>201</v>
      </c>
      <c r="F617" s="113" t="s">
        <v>200</v>
      </c>
      <c r="G617" s="113">
        <v>0.01</v>
      </c>
    </row>
    <row r="618" spans="1:7" customFormat="1" x14ac:dyDescent="0.25">
      <c r="A618" s="108" t="str">
        <f t="shared" si="9"/>
        <v>AM_2019_NATIONAL TOTAL_NOx</v>
      </c>
      <c r="B618" s="113" t="s">
        <v>131</v>
      </c>
      <c r="C618" s="113">
        <v>2019</v>
      </c>
      <c r="D618" s="113" t="s">
        <v>122</v>
      </c>
      <c r="E618" s="113" t="s">
        <v>199</v>
      </c>
      <c r="F618" s="113" t="s">
        <v>200</v>
      </c>
      <c r="G618" s="113">
        <v>22.734774363133301</v>
      </c>
    </row>
    <row r="619" spans="1:7" customFormat="1" x14ac:dyDescent="0.25">
      <c r="A619" s="108" t="str">
        <f t="shared" si="9"/>
        <v>AM_2019_NATIONAL TOTAL_NMVOC</v>
      </c>
      <c r="B619" s="113" t="s">
        <v>131</v>
      </c>
      <c r="C619" s="113">
        <v>2019</v>
      </c>
      <c r="D619" s="113" t="s">
        <v>122</v>
      </c>
      <c r="E619" s="113" t="s">
        <v>123</v>
      </c>
      <c r="F619" s="113" t="s">
        <v>200</v>
      </c>
      <c r="G619" s="113">
        <v>44.262398128177999</v>
      </c>
    </row>
    <row r="620" spans="1:7" customFormat="1" x14ac:dyDescent="0.25">
      <c r="A620" s="108" t="str">
        <f t="shared" si="9"/>
        <v>AM_2019_NATIONAL TOTAL_SOx</v>
      </c>
      <c r="B620" s="113" t="s">
        <v>131</v>
      </c>
      <c r="C620" s="113">
        <v>2019</v>
      </c>
      <c r="D620" s="113" t="s">
        <v>122</v>
      </c>
      <c r="E620" s="113" t="s">
        <v>201</v>
      </c>
      <c r="F620" s="113" t="s">
        <v>200</v>
      </c>
      <c r="G620" s="113">
        <v>0.60020228646759999</v>
      </c>
    </row>
    <row r="621" spans="1:7" customFormat="1" x14ac:dyDescent="0.25">
      <c r="A621" s="108" t="str">
        <f t="shared" si="9"/>
        <v>AM_2019_NATIONAL TOTAL_NH3</v>
      </c>
      <c r="B621" s="113" t="s">
        <v>131</v>
      </c>
      <c r="C621" s="113">
        <v>2019</v>
      </c>
      <c r="D621" s="113" t="s">
        <v>122</v>
      </c>
      <c r="E621" s="113" t="s">
        <v>124</v>
      </c>
      <c r="F621" s="113" t="s">
        <v>200</v>
      </c>
      <c r="G621" s="113">
        <v>18.315776120319999</v>
      </c>
    </row>
    <row r="622" spans="1:7" customFormat="1" x14ac:dyDescent="0.25">
      <c r="A622" s="108" t="str">
        <f t="shared" si="9"/>
        <v>AM_2019_NATIONAL TOTAL_PM2.5</v>
      </c>
      <c r="B622" s="113" t="s">
        <v>131</v>
      </c>
      <c r="C622" s="113">
        <v>2019</v>
      </c>
      <c r="D622" s="113" t="s">
        <v>122</v>
      </c>
      <c r="E622" s="113" t="s">
        <v>203</v>
      </c>
      <c r="F622" s="113" t="s">
        <v>200</v>
      </c>
      <c r="G622" s="113">
        <v>2.8003399778359999</v>
      </c>
    </row>
    <row r="623" spans="1:7" customFormat="1" x14ac:dyDescent="0.25">
      <c r="A623" s="108" t="str">
        <f t="shared" si="9"/>
        <v>AM_2019_NATIONAL TOTAL_Pb</v>
      </c>
      <c r="B623" s="113" t="s">
        <v>131</v>
      </c>
      <c r="C623" s="113">
        <v>2019</v>
      </c>
      <c r="D623" s="113" t="s">
        <v>122</v>
      </c>
      <c r="E623" s="113" t="s">
        <v>125</v>
      </c>
      <c r="F623" s="113" t="s">
        <v>200</v>
      </c>
      <c r="G623" s="113">
        <v>7.9675848572820002E-4</v>
      </c>
    </row>
    <row r="624" spans="1:7" customFormat="1" x14ac:dyDescent="0.25">
      <c r="A624" s="108" t="str">
        <f t="shared" si="9"/>
        <v>AM_2019_NATIONAL TOTAL_Cd</v>
      </c>
      <c r="B624" s="113" t="s">
        <v>131</v>
      </c>
      <c r="C624" s="113">
        <v>2019</v>
      </c>
      <c r="D624" s="113" t="s">
        <v>122</v>
      </c>
      <c r="E624" s="113" t="s">
        <v>126</v>
      </c>
      <c r="F624" s="113" t="s">
        <v>200</v>
      </c>
      <c r="G624" s="150">
        <v>4.448284049646E-5</v>
      </c>
    </row>
    <row r="625" spans="1:7" customFormat="1" x14ac:dyDescent="0.25">
      <c r="A625" s="108" t="str">
        <f t="shared" si="9"/>
        <v>AM_2019_NATIONAL TOTAL_Hg</v>
      </c>
      <c r="B625" s="113" t="s">
        <v>131</v>
      </c>
      <c r="C625" s="113">
        <v>2019</v>
      </c>
      <c r="D625" s="113" t="s">
        <v>122</v>
      </c>
      <c r="E625" s="113" t="s">
        <v>127</v>
      </c>
      <c r="F625" s="113" t="s">
        <v>200</v>
      </c>
      <c r="G625" s="150">
        <v>4.0305955455999998E-5</v>
      </c>
    </row>
    <row r="626" spans="1:7" customFormat="1" x14ac:dyDescent="0.25">
      <c r="A626" s="108" t="str">
        <f t="shared" si="9"/>
        <v>AM_2019_NATIONAL TOTAL_DIOX</v>
      </c>
      <c r="B626" s="113" t="s">
        <v>131</v>
      </c>
      <c r="C626" s="113">
        <v>2019</v>
      </c>
      <c r="D626" s="113" t="s">
        <v>122</v>
      </c>
      <c r="E626" s="113" t="s">
        <v>128</v>
      </c>
      <c r="F626" s="113" t="s">
        <v>200</v>
      </c>
      <c r="G626" s="150">
        <v>2.7986171949280001E-9</v>
      </c>
    </row>
    <row r="627" spans="1:7" customFormat="1" x14ac:dyDescent="0.25">
      <c r="A627" s="108" t="str">
        <f t="shared" si="9"/>
        <v>AM_2019_NATIONAL TOTAL_PAH</v>
      </c>
      <c r="B627" s="113" t="s">
        <v>131</v>
      </c>
      <c r="C627" s="113">
        <v>2019</v>
      </c>
      <c r="D627" s="113" t="s">
        <v>122</v>
      </c>
      <c r="E627" s="113" t="s">
        <v>129</v>
      </c>
      <c r="F627" s="113" t="s">
        <v>200</v>
      </c>
      <c r="G627" s="113">
        <v>1.20558003973901E-3</v>
      </c>
    </row>
    <row r="628" spans="1:7" customFormat="1" x14ac:dyDescent="0.25">
      <c r="A628" s="108" t="str">
        <f t="shared" si="9"/>
        <v>AM_2019_NATIONAL TOTAL_HCB</v>
      </c>
      <c r="B628" s="113" t="s">
        <v>131</v>
      </c>
      <c r="C628" s="113">
        <v>2019</v>
      </c>
      <c r="D628" s="113" t="s">
        <v>122</v>
      </c>
      <c r="E628" s="113" t="s">
        <v>130</v>
      </c>
      <c r="F628" s="113" t="s">
        <v>200</v>
      </c>
      <c r="G628" s="150">
        <v>1.7102910528000001E-8</v>
      </c>
    </row>
    <row r="629" spans="1:7" customFormat="1" x14ac:dyDescent="0.25">
      <c r="A629" s="108" t="str">
        <f t="shared" si="9"/>
        <v>AM_2019_NATIONAL TOTAL_PCB</v>
      </c>
      <c r="B629" s="113" t="s">
        <v>131</v>
      </c>
      <c r="C629" s="113">
        <v>2019</v>
      </c>
      <c r="D629" s="113" t="s">
        <v>122</v>
      </c>
      <c r="E629" s="113" t="s">
        <v>259</v>
      </c>
      <c r="F629" s="113" t="s">
        <v>200</v>
      </c>
      <c r="G629" s="150">
        <v>5.8990337279999996E-9</v>
      </c>
    </row>
    <row r="630" spans="1:7" customFormat="1" x14ac:dyDescent="0.25">
      <c r="A630" s="108" t="str">
        <f t="shared" si="9"/>
        <v>AM_2019_1A3(FS)_NOx</v>
      </c>
      <c r="B630" s="113" t="s">
        <v>131</v>
      </c>
      <c r="C630" s="113">
        <v>2019</v>
      </c>
      <c r="D630" s="113" t="s">
        <v>132</v>
      </c>
      <c r="E630" s="113" t="s">
        <v>199</v>
      </c>
      <c r="F630" s="113" t="s">
        <v>200</v>
      </c>
      <c r="G630" s="113">
        <v>17.791</v>
      </c>
    </row>
    <row r="631" spans="1:7" customFormat="1" x14ac:dyDescent="0.25">
      <c r="A631" s="108" t="str">
        <f t="shared" si="9"/>
        <v>AM_2019_1A3(FS)_NMVOC</v>
      </c>
      <c r="B631" s="113" t="s">
        <v>131</v>
      </c>
      <c r="C631" s="113">
        <v>2019</v>
      </c>
      <c r="D631" s="113" t="s">
        <v>132</v>
      </c>
      <c r="E631" s="113" t="s">
        <v>123</v>
      </c>
      <c r="F631" s="113" t="s">
        <v>200</v>
      </c>
      <c r="G631" s="113">
        <v>29.666</v>
      </c>
    </row>
    <row r="632" spans="1:7" customFormat="1" x14ac:dyDescent="0.25">
      <c r="A632" s="108" t="str">
        <f t="shared" si="9"/>
        <v>AM_2019_1A3(FS)_SOx</v>
      </c>
      <c r="B632" s="113" t="s">
        <v>131</v>
      </c>
      <c r="C632" s="113">
        <v>2019</v>
      </c>
      <c r="D632" s="113" t="s">
        <v>132</v>
      </c>
      <c r="E632" s="113" t="s">
        <v>201</v>
      </c>
      <c r="F632" s="113" t="s">
        <v>200</v>
      </c>
      <c r="G632" s="113">
        <v>6.0000000000000001E-3</v>
      </c>
    </row>
    <row r="633" spans="1:7" customFormat="1" x14ac:dyDescent="0.25">
      <c r="A633" s="108" t="str">
        <f t="shared" si="9"/>
        <v>AM_2020_NATIONAL TOTAL_NOx</v>
      </c>
      <c r="B633" s="113" t="s">
        <v>131</v>
      </c>
      <c r="C633" s="113">
        <v>2020</v>
      </c>
      <c r="D633" s="113" t="s">
        <v>122</v>
      </c>
      <c r="E633" s="113" t="s">
        <v>199</v>
      </c>
      <c r="F633" s="113" t="s">
        <v>200</v>
      </c>
      <c r="G633" s="113">
        <v>26.546716647133302</v>
      </c>
    </row>
    <row r="634" spans="1:7" customFormat="1" x14ac:dyDescent="0.25">
      <c r="A634" s="108" t="str">
        <f t="shared" si="9"/>
        <v>AM_2020_NATIONAL TOTAL_NMVOC</v>
      </c>
      <c r="B634" s="113" t="s">
        <v>131</v>
      </c>
      <c r="C634" s="113">
        <v>2020</v>
      </c>
      <c r="D634" s="113" t="s">
        <v>122</v>
      </c>
      <c r="E634" s="113" t="s">
        <v>123</v>
      </c>
      <c r="F634" s="113" t="s">
        <v>200</v>
      </c>
      <c r="G634" s="113">
        <v>48.574393106594002</v>
      </c>
    </row>
    <row r="635" spans="1:7" customFormat="1" x14ac:dyDescent="0.25">
      <c r="A635" s="108" t="str">
        <f t="shared" si="9"/>
        <v>AM_2020_NATIONAL TOTAL_SOx</v>
      </c>
      <c r="B635" s="113" t="s">
        <v>131</v>
      </c>
      <c r="C635" s="113">
        <v>2020</v>
      </c>
      <c r="D635" s="113" t="s">
        <v>122</v>
      </c>
      <c r="E635" s="113" t="s">
        <v>201</v>
      </c>
      <c r="F635" s="113" t="s">
        <v>200</v>
      </c>
      <c r="G635" s="113">
        <v>0.66590289354559995</v>
      </c>
    </row>
    <row r="636" spans="1:7" x14ac:dyDescent="0.25">
      <c r="A636" s="108" t="str">
        <f t="shared" si="9"/>
        <v>AM_2020_NATIONAL TOTAL_NH3</v>
      </c>
      <c r="B636" s="113" t="s">
        <v>131</v>
      </c>
      <c r="C636" s="113">
        <v>2020</v>
      </c>
      <c r="D636" s="113" t="s">
        <v>122</v>
      </c>
      <c r="E636" s="113" t="s">
        <v>124</v>
      </c>
      <c r="F636" s="113" t="s">
        <v>200</v>
      </c>
      <c r="G636" s="113">
        <v>18.289985432320002</v>
      </c>
    </row>
    <row r="637" spans="1:7" x14ac:dyDescent="0.25">
      <c r="A637" s="108" t="str">
        <f t="shared" si="9"/>
        <v>AM_2020_NATIONAL TOTAL_PM2.5</v>
      </c>
      <c r="B637" s="113" t="s">
        <v>131</v>
      </c>
      <c r="C637" s="113">
        <v>2020</v>
      </c>
      <c r="D637" s="113" t="s">
        <v>122</v>
      </c>
      <c r="E637" s="113" t="s">
        <v>203</v>
      </c>
      <c r="F637" s="113" t="s">
        <v>200</v>
      </c>
      <c r="G637" s="113">
        <v>2.5314438060079998</v>
      </c>
    </row>
    <row r="638" spans="1:7" x14ac:dyDescent="0.25">
      <c r="A638" s="108" t="str">
        <f t="shared" si="9"/>
        <v>AM_2020_NATIONAL TOTAL_Pb</v>
      </c>
      <c r="B638" s="113" t="s">
        <v>131</v>
      </c>
      <c r="C638" s="113">
        <v>2020</v>
      </c>
      <c r="D638" s="113" t="s">
        <v>122</v>
      </c>
      <c r="E638" s="113" t="s">
        <v>125</v>
      </c>
      <c r="F638" s="113" t="s">
        <v>200</v>
      </c>
      <c r="G638" s="113">
        <v>1.1969481514094E-3</v>
      </c>
    </row>
    <row r="639" spans="1:7" x14ac:dyDescent="0.25">
      <c r="A639" s="108" t="str">
        <f t="shared" si="9"/>
        <v>AM_2020_NATIONAL TOTAL_Cd</v>
      </c>
      <c r="B639" s="113" t="s">
        <v>131</v>
      </c>
      <c r="C639" s="113">
        <v>2020</v>
      </c>
      <c r="D639" s="113" t="s">
        <v>122</v>
      </c>
      <c r="E639" s="113" t="s">
        <v>126</v>
      </c>
      <c r="F639" s="113" t="s">
        <v>200</v>
      </c>
      <c r="G639" s="150">
        <v>3.9694400087220003E-5</v>
      </c>
    </row>
    <row r="640" spans="1:7" x14ac:dyDescent="0.25">
      <c r="A640" s="108" t="str">
        <f t="shared" si="9"/>
        <v>AM_2020_NATIONAL TOTAL_Hg</v>
      </c>
      <c r="B640" s="113" t="s">
        <v>131</v>
      </c>
      <c r="C640" s="113">
        <v>2020</v>
      </c>
      <c r="D640" s="113" t="s">
        <v>122</v>
      </c>
      <c r="E640" s="113" t="s">
        <v>127</v>
      </c>
      <c r="F640" s="113" t="s">
        <v>200</v>
      </c>
      <c r="G640" s="150">
        <v>4.1754124936000002E-5</v>
      </c>
    </row>
    <row r="641" spans="1:7" x14ac:dyDescent="0.25">
      <c r="A641" s="108" t="str">
        <f t="shared" si="9"/>
        <v>AM_2020_NATIONAL TOTAL_DIOX</v>
      </c>
      <c r="B641" s="113" t="s">
        <v>131</v>
      </c>
      <c r="C641" s="113">
        <v>2020</v>
      </c>
      <c r="D641" s="113" t="s">
        <v>122</v>
      </c>
      <c r="E641" s="113" t="s">
        <v>128</v>
      </c>
      <c r="F641" s="113" t="s">
        <v>200</v>
      </c>
      <c r="G641" s="150">
        <v>2.5067647250960001E-9</v>
      </c>
    </row>
    <row r="642" spans="1:7" x14ac:dyDescent="0.25">
      <c r="A642" s="108" t="str">
        <f t="shared" ref="A642:A705" si="10">CONCATENATE(B642,"_",C642,"_",D642,"_",E642)</f>
        <v>AM_2020_NATIONAL TOTAL_PAH</v>
      </c>
      <c r="B642" s="113" t="s">
        <v>131</v>
      </c>
      <c r="C642" s="113">
        <v>2020</v>
      </c>
      <c r="D642" s="113" t="s">
        <v>122</v>
      </c>
      <c r="E642" s="113" t="s">
        <v>129</v>
      </c>
      <c r="F642" s="113" t="s">
        <v>200</v>
      </c>
      <c r="G642" s="113">
        <v>1.0784756644672501E-3</v>
      </c>
    </row>
    <row r="643" spans="1:7" x14ac:dyDescent="0.25">
      <c r="A643" s="108" t="str">
        <f t="shared" si="10"/>
        <v>AM_2020_NATIONAL TOTAL_HCB</v>
      </c>
      <c r="B643" s="113" t="s">
        <v>131</v>
      </c>
      <c r="C643" s="113">
        <v>2020</v>
      </c>
      <c r="D643" s="113" t="s">
        <v>122</v>
      </c>
      <c r="E643" s="113" t="s">
        <v>130</v>
      </c>
      <c r="F643" s="113" t="s">
        <v>200</v>
      </c>
      <c r="G643" s="150">
        <v>1.5260718527999999E-8</v>
      </c>
    </row>
    <row r="644" spans="1:7" x14ac:dyDescent="0.25">
      <c r="A644" s="108" t="str">
        <f t="shared" si="10"/>
        <v>AM_2020_NATIONAL TOTAL_PCB</v>
      </c>
      <c r="B644" s="113" t="s">
        <v>131</v>
      </c>
      <c r="C644" s="113">
        <v>2020</v>
      </c>
      <c r="D644" s="113" t="s">
        <v>122</v>
      </c>
      <c r="E644" s="113" t="s">
        <v>259</v>
      </c>
      <c r="F644" s="113" t="s">
        <v>200</v>
      </c>
      <c r="G644" s="150">
        <v>5.8769274239999997E-9</v>
      </c>
    </row>
    <row r="645" spans="1:7" x14ac:dyDescent="0.25">
      <c r="A645" s="108" t="str">
        <f t="shared" si="10"/>
        <v>AM_2020_1A3(FS)_NOx</v>
      </c>
      <c r="B645" s="113" t="s">
        <v>131</v>
      </c>
      <c r="C645" s="113">
        <v>2020</v>
      </c>
      <c r="D645" s="113" t="s">
        <v>132</v>
      </c>
      <c r="E645" s="113" t="s">
        <v>199</v>
      </c>
      <c r="F645" s="113" t="s">
        <v>200</v>
      </c>
      <c r="G645" s="113">
        <v>20.95</v>
      </c>
    </row>
    <row r="646" spans="1:7" x14ac:dyDescent="0.25">
      <c r="A646" s="108" t="str">
        <f t="shared" si="10"/>
        <v>AM_2020_1A3(FS)_NMVOC</v>
      </c>
      <c r="B646" s="113" t="s">
        <v>131</v>
      </c>
      <c r="C646" s="113">
        <v>2020</v>
      </c>
      <c r="D646" s="113" t="s">
        <v>132</v>
      </c>
      <c r="E646" s="113" t="s">
        <v>123</v>
      </c>
      <c r="F646" s="113" t="s">
        <v>200</v>
      </c>
      <c r="G646" s="113">
        <v>36.03</v>
      </c>
    </row>
    <row r="647" spans="1:7" x14ac:dyDescent="0.25">
      <c r="A647" s="108" t="str">
        <f t="shared" si="10"/>
        <v>AM_2020_1A3(FS)_SOx</v>
      </c>
      <c r="B647" s="113" t="s">
        <v>131</v>
      </c>
      <c r="C647" s="113">
        <v>2020</v>
      </c>
      <c r="D647" s="113" t="s">
        <v>132</v>
      </c>
      <c r="E647" s="113" t="s">
        <v>201</v>
      </c>
      <c r="F647" s="113" t="s">
        <v>200</v>
      </c>
      <c r="G647" s="113">
        <v>6.0000000000000001E-3</v>
      </c>
    </row>
    <row r="648" spans="1:7" x14ac:dyDescent="0.25">
      <c r="A648" s="108" t="str">
        <f t="shared" si="10"/>
        <v>AM_2021_NATIONAL TOTAL_NOx</v>
      </c>
      <c r="B648" s="113" t="s">
        <v>131</v>
      </c>
      <c r="C648" s="113">
        <v>2021</v>
      </c>
      <c r="D648" s="113" t="s">
        <v>122</v>
      </c>
      <c r="E648" s="113" t="s">
        <v>199</v>
      </c>
      <c r="F648" s="113" t="s">
        <v>200</v>
      </c>
      <c r="G648" s="113">
        <v>23.750009934049999</v>
      </c>
    </row>
    <row r="649" spans="1:7" x14ac:dyDescent="0.25">
      <c r="A649" s="108" t="str">
        <f t="shared" si="10"/>
        <v>AM_2021_NATIONAL TOTAL_NMVOC</v>
      </c>
      <c r="B649" s="113" t="s">
        <v>131</v>
      </c>
      <c r="C649" s="113">
        <v>2021</v>
      </c>
      <c r="D649" s="113" t="s">
        <v>122</v>
      </c>
      <c r="E649" s="113" t="s">
        <v>123</v>
      </c>
      <c r="F649" s="113" t="s">
        <v>200</v>
      </c>
      <c r="G649" s="113">
        <v>183.741162542708</v>
      </c>
    </row>
    <row r="650" spans="1:7" x14ac:dyDescent="0.25">
      <c r="A650" s="108" t="str">
        <f t="shared" si="10"/>
        <v>AM_2021_NATIONAL TOTAL_SOx</v>
      </c>
      <c r="B650" s="113" t="s">
        <v>131</v>
      </c>
      <c r="C650" s="113">
        <v>2021</v>
      </c>
      <c r="D650" s="113" t="s">
        <v>122</v>
      </c>
      <c r="E650" s="113" t="s">
        <v>201</v>
      </c>
      <c r="F650" s="113" t="s">
        <v>200</v>
      </c>
      <c r="G650" s="113">
        <v>0.85587084948839998</v>
      </c>
    </row>
    <row r="651" spans="1:7" x14ac:dyDescent="0.25">
      <c r="A651" s="108" t="str">
        <f t="shared" si="10"/>
        <v>AM_2021_NATIONAL TOTAL_NH3</v>
      </c>
      <c r="B651" s="113" t="s">
        <v>131</v>
      </c>
      <c r="C651" s="113">
        <v>2021</v>
      </c>
      <c r="D651" s="113" t="s">
        <v>122</v>
      </c>
      <c r="E651" s="113" t="s">
        <v>124</v>
      </c>
      <c r="F651" s="113" t="s">
        <v>200</v>
      </c>
      <c r="G651" s="113">
        <v>16.220123604320001</v>
      </c>
    </row>
    <row r="652" spans="1:7" x14ac:dyDescent="0.25">
      <c r="A652" s="108" t="str">
        <f t="shared" si="10"/>
        <v>AM_2021_NATIONAL TOTAL_PM2.5</v>
      </c>
      <c r="B652" s="113" t="s">
        <v>131</v>
      </c>
      <c r="C652" s="113">
        <v>2021</v>
      </c>
      <c r="D652" s="113" t="s">
        <v>122</v>
      </c>
      <c r="E652" s="113" t="s">
        <v>203</v>
      </c>
      <c r="F652" s="113" t="s">
        <v>200</v>
      </c>
      <c r="G652" s="113">
        <v>2.7760138831960002</v>
      </c>
    </row>
    <row r="653" spans="1:7" x14ac:dyDescent="0.25">
      <c r="A653" s="108" t="str">
        <f t="shared" si="10"/>
        <v>AM_2021_NATIONAL TOTAL_Pb</v>
      </c>
      <c r="B653" s="113" t="s">
        <v>131</v>
      </c>
      <c r="C653" s="113">
        <v>2021</v>
      </c>
      <c r="D653" s="113" t="s">
        <v>122</v>
      </c>
      <c r="E653" s="113" t="s">
        <v>125</v>
      </c>
      <c r="F653" s="113" t="s">
        <v>200</v>
      </c>
      <c r="G653" s="113">
        <v>7.9678421120099997E-4</v>
      </c>
    </row>
    <row r="654" spans="1:7" x14ac:dyDescent="0.25">
      <c r="A654" s="108" t="str">
        <f t="shared" si="10"/>
        <v>AM_2021_NATIONAL TOTAL_Cd</v>
      </c>
      <c r="B654" s="113" t="s">
        <v>131</v>
      </c>
      <c r="C654" s="113">
        <v>2021</v>
      </c>
      <c r="D654" s="113" t="s">
        <v>122</v>
      </c>
      <c r="E654" s="113" t="s">
        <v>126</v>
      </c>
      <c r="F654" s="113" t="s">
        <v>200</v>
      </c>
      <c r="G654" s="150">
        <v>4.4485577286299999E-5</v>
      </c>
    </row>
    <row r="655" spans="1:7" x14ac:dyDescent="0.25">
      <c r="A655" s="108" t="str">
        <f t="shared" si="10"/>
        <v>AM_2021_NATIONAL TOTAL_Hg</v>
      </c>
      <c r="B655" s="113" t="s">
        <v>131</v>
      </c>
      <c r="C655" s="113">
        <v>2021</v>
      </c>
      <c r="D655" s="113" t="s">
        <v>122</v>
      </c>
      <c r="E655" s="113" t="s">
        <v>127</v>
      </c>
      <c r="F655" s="113" t="s">
        <v>200</v>
      </c>
      <c r="G655" s="150">
        <v>4.1719912119999998E-5</v>
      </c>
    </row>
    <row r="656" spans="1:7" x14ac:dyDescent="0.25">
      <c r="A656" s="108" t="str">
        <f t="shared" si="10"/>
        <v>AM_2021_NATIONAL TOTAL_DIOX</v>
      </c>
      <c r="B656" s="113" t="s">
        <v>131</v>
      </c>
      <c r="C656" s="113">
        <v>2021</v>
      </c>
      <c r="D656" s="113" t="s">
        <v>122</v>
      </c>
      <c r="E656" s="113" t="s">
        <v>128</v>
      </c>
      <c r="F656" s="113" t="s">
        <v>200</v>
      </c>
      <c r="G656" s="150">
        <v>2.79948120592E-9</v>
      </c>
    </row>
    <row r="657" spans="1:7" x14ac:dyDescent="0.25">
      <c r="A657" s="108" t="str">
        <f t="shared" si="10"/>
        <v>AM_2021_NATIONAL TOTAL_PAH</v>
      </c>
      <c r="B657" s="113" t="s">
        <v>131</v>
      </c>
      <c r="C657" s="113">
        <v>2021</v>
      </c>
      <c r="D657" s="113" t="s">
        <v>122</v>
      </c>
      <c r="E657" s="113" t="s">
        <v>129</v>
      </c>
      <c r="F657" s="113" t="s">
        <v>200</v>
      </c>
      <c r="G657" s="113">
        <v>1.2055896767846901E-3</v>
      </c>
    </row>
    <row r="658" spans="1:7" x14ac:dyDescent="0.25">
      <c r="A658" s="108" t="str">
        <f t="shared" si="10"/>
        <v>AM_2021_NATIONAL TOTAL_HCB</v>
      </c>
      <c r="B658" s="113" t="s">
        <v>131</v>
      </c>
      <c r="C658" s="113">
        <v>2021</v>
      </c>
      <c r="D658" s="113" t="s">
        <v>122</v>
      </c>
      <c r="E658" s="113" t="s">
        <v>130</v>
      </c>
      <c r="F658" s="113" t="s">
        <v>200</v>
      </c>
      <c r="G658" s="150">
        <v>1.7102910528000001E-8</v>
      </c>
    </row>
    <row r="659" spans="1:7" x14ac:dyDescent="0.25">
      <c r="A659" s="108" t="str">
        <f t="shared" si="10"/>
        <v>AM_2021_NATIONAL TOTAL_PCB</v>
      </c>
      <c r="B659" s="113" t="s">
        <v>131</v>
      </c>
      <c r="C659" s="113">
        <v>2021</v>
      </c>
      <c r="D659" s="113" t="s">
        <v>122</v>
      </c>
      <c r="E659" s="113" t="s">
        <v>259</v>
      </c>
      <c r="F659" s="113" t="s">
        <v>200</v>
      </c>
      <c r="G659" s="150">
        <v>5.8990337279999996E-9</v>
      </c>
    </row>
    <row r="660" spans="1:7" x14ac:dyDescent="0.25">
      <c r="A660" s="108" t="str">
        <f t="shared" si="10"/>
        <v>AM_2021_1A3(FS)_NOx</v>
      </c>
      <c r="B660" s="113" t="s">
        <v>131</v>
      </c>
      <c r="C660" s="113">
        <v>2021</v>
      </c>
      <c r="D660" s="113" t="s">
        <v>132</v>
      </c>
      <c r="E660" s="113" t="s">
        <v>199</v>
      </c>
      <c r="F660" s="113" t="s">
        <v>200</v>
      </c>
      <c r="G660" s="113">
        <v>17.791</v>
      </c>
    </row>
    <row r="661" spans="1:7" x14ac:dyDescent="0.25">
      <c r="A661" s="108" t="str">
        <f t="shared" si="10"/>
        <v>AM_2021_1A3(FS)_NMVOC</v>
      </c>
      <c r="B661" s="113" t="s">
        <v>131</v>
      </c>
      <c r="C661" s="113">
        <v>2021</v>
      </c>
      <c r="D661" s="113" t="s">
        <v>132</v>
      </c>
      <c r="E661" s="113" t="s">
        <v>123</v>
      </c>
      <c r="F661" s="113" t="s">
        <v>200</v>
      </c>
      <c r="G661" s="113">
        <v>29.666</v>
      </c>
    </row>
    <row r="662" spans="1:7" x14ac:dyDescent="0.25">
      <c r="A662" s="108" t="str">
        <f t="shared" si="10"/>
        <v>AM_2021_1A3(FS)_SOx</v>
      </c>
      <c r="B662" s="113" t="s">
        <v>131</v>
      </c>
      <c r="C662" s="113">
        <v>2021</v>
      </c>
      <c r="D662" s="113" t="s">
        <v>132</v>
      </c>
      <c r="E662" s="113" t="s">
        <v>201</v>
      </c>
      <c r="F662" s="113" t="s">
        <v>200</v>
      </c>
      <c r="G662" s="113">
        <v>6.0000000000000001E-3</v>
      </c>
    </row>
    <row r="663" spans="1:7" x14ac:dyDescent="0.25">
      <c r="A663" s="108" t="str">
        <f t="shared" si="10"/>
        <v>AM_2022_NATIONAL TOTAL_NOx</v>
      </c>
      <c r="B663" s="113" t="s">
        <v>131</v>
      </c>
      <c r="C663" s="113">
        <v>2022</v>
      </c>
      <c r="D663" s="113" t="s">
        <v>122</v>
      </c>
      <c r="E663" s="113" t="s">
        <v>199</v>
      </c>
      <c r="F663" s="113" t="s">
        <v>200</v>
      </c>
      <c r="G663" s="113">
        <v>27.25673134685</v>
      </c>
    </row>
    <row r="664" spans="1:7" x14ac:dyDescent="0.25">
      <c r="A664" s="108" t="str">
        <f t="shared" si="10"/>
        <v>AM_2022_NATIONAL TOTAL_NMVOC</v>
      </c>
      <c r="B664" s="113" t="s">
        <v>131</v>
      </c>
      <c r="C664" s="113">
        <v>2022</v>
      </c>
      <c r="D664" s="113" t="s">
        <v>122</v>
      </c>
      <c r="E664" s="113" t="s">
        <v>123</v>
      </c>
      <c r="F664" s="113" t="s">
        <v>200</v>
      </c>
      <c r="G664" s="113">
        <v>176.350914811504</v>
      </c>
    </row>
    <row r="665" spans="1:7" x14ac:dyDescent="0.25">
      <c r="A665" s="108" t="str">
        <f t="shared" si="10"/>
        <v>AM_2022_NATIONAL TOTAL_SOx</v>
      </c>
      <c r="B665" s="113" t="s">
        <v>131</v>
      </c>
      <c r="C665" s="113">
        <v>2022</v>
      </c>
      <c r="D665" s="113" t="s">
        <v>122</v>
      </c>
      <c r="E665" s="113" t="s">
        <v>201</v>
      </c>
      <c r="F665" s="113" t="s">
        <v>200</v>
      </c>
      <c r="G665" s="113">
        <v>1.5404578314920001</v>
      </c>
    </row>
    <row r="666" spans="1:7" x14ac:dyDescent="0.25">
      <c r="A666" s="108" t="str">
        <f t="shared" si="10"/>
        <v>AM_2022_NATIONAL TOTAL_NH3</v>
      </c>
      <c r="B666" s="113" t="s">
        <v>131</v>
      </c>
      <c r="C666" s="113">
        <v>2022</v>
      </c>
      <c r="D666" s="113" t="s">
        <v>122</v>
      </c>
      <c r="E666" s="113" t="s">
        <v>124</v>
      </c>
      <c r="F666" s="113" t="s">
        <v>200</v>
      </c>
      <c r="G666" s="113">
        <v>15.235402476160001</v>
      </c>
    </row>
    <row r="667" spans="1:7" x14ac:dyDescent="0.25">
      <c r="A667" s="108" t="str">
        <f t="shared" si="10"/>
        <v>AM_2022_NATIONAL TOTAL_PM2.5</v>
      </c>
      <c r="B667" s="113" t="s">
        <v>131</v>
      </c>
      <c r="C667" s="113">
        <v>2022</v>
      </c>
      <c r="D667" s="113" t="s">
        <v>122</v>
      </c>
      <c r="E667" s="113" t="s">
        <v>203</v>
      </c>
      <c r="F667" s="113" t="s">
        <v>200</v>
      </c>
      <c r="G667" s="113">
        <v>4.1445163623479999</v>
      </c>
    </row>
    <row r="668" spans="1:7" x14ac:dyDescent="0.25">
      <c r="A668" s="108" t="str">
        <f t="shared" si="10"/>
        <v>AM_2022_NATIONAL TOTAL_Pb</v>
      </c>
      <c r="B668" s="113" t="s">
        <v>131</v>
      </c>
      <c r="C668" s="113">
        <v>2022</v>
      </c>
      <c r="D668" s="113" t="s">
        <v>122</v>
      </c>
      <c r="E668" s="113" t="s">
        <v>125</v>
      </c>
      <c r="F668" s="113" t="s">
        <v>200</v>
      </c>
      <c r="G668" s="113">
        <v>1.3333826049784E-3</v>
      </c>
    </row>
    <row r="669" spans="1:7" x14ac:dyDescent="0.25">
      <c r="A669" s="108" t="str">
        <f t="shared" si="10"/>
        <v>AM_2022_NATIONAL TOTAL_Cd</v>
      </c>
      <c r="B669" s="113" t="s">
        <v>131</v>
      </c>
      <c r="C669" s="113">
        <v>2022</v>
      </c>
      <c r="D669" s="113" t="s">
        <v>122</v>
      </c>
      <c r="E669" s="113" t="s">
        <v>126</v>
      </c>
      <c r="F669" s="113" t="s">
        <v>200</v>
      </c>
      <c r="G669" s="150">
        <v>6.6427848771839995E-5</v>
      </c>
    </row>
    <row r="670" spans="1:7" x14ac:dyDescent="0.25">
      <c r="A670" s="108" t="str">
        <f t="shared" si="10"/>
        <v>AM_2022_NATIONAL TOTAL_Hg</v>
      </c>
      <c r="B670" s="113" t="s">
        <v>131</v>
      </c>
      <c r="C670" s="113">
        <v>2022</v>
      </c>
      <c r="D670" s="113" t="s">
        <v>122</v>
      </c>
      <c r="E670" s="113" t="s">
        <v>127</v>
      </c>
      <c r="F670" s="113" t="s">
        <v>200</v>
      </c>
      <c r="G670" s="150">
        <v>4.8939600248E-5</v>
      </c>
    </row>
    <row r="671" spans="1:7" x14ac:dyDescent="0.25">
      <c r="A671" s="108" t="str">
        <f t="shared" si="10"/>
        <v>AM_2022_NATIONAL TOTAL_DIOX</v>
      </c>
      <c r="B671" s="113" t="s">
        <v>131</v>
      </c>
      <c r="C671" s="113">
        <v>2022</v>
      </c>
      <c r="D671" s="113" t="s">
        <v>122</v>
      </c>
      <c r="E671" s="113" t="s">
        <v>128</v>
      </c>
      <c r="F671" s="113" t="s">
        <v>200</v>
      </c>
      <c r="G671" s="150">
        <v>4.4422011383119998E-9</v>
      </c>
    </row>
    <row r="672" spans="1:7" x14ac:dyDescent="0.25">
      <c r="A672" s="108" t="str">
        <f t="shared" si="10"/>
        <v>AM_2022_NATIONAL TOTAL_PAH</v>
      </c>
      <c r="B672" s="113" t="s">
        <v>131</v>
      </c>
      <c r="C672" s="113">
        <v>2022</v>
      </c>
      <c r="D672" s="113" t="s">
        <v>122</v>
      </c>
      <c r="E672" s="113" t="s">
        <v>129</v>
      </c>
      <c r="F672" s="113" t="s">
        <v>200</v>
      </c>
      <c r="G672" s="113">
        <v>2.09338774975577E-3</v>
      </c>
    </row>
    <row r="673" spans="1:7" x14ac:dyDescent="0.25">
      <c r="A673" s="108" t="str">
        <f t="shared" si="10"/>
        <v>AM_2022_NATIONAL TOTAL_HCB</v>
      </c>
      <c r="B673" s="113" t="s">
        <v>131</v>
      </c>
      <c r="C673" s="113">
        <v>2022</v>
      </c>
      <c r="D673" s="113" t="s">
        <v>122</v>
      </c>
      <c r="E673" s="113" t="s">
        <v>130</v>
      </c>
      <c r="F673" s="113" t="s">
        <v>200</v>
      </c>
      <c r="G673" s="150">
        <v>2.5558236863999999E-8</v>
      </c>
    </row>
    <row r="674" spans="1:7" x14ac:dyDescent="0.25">
      <c r="A674" s="108" t="str">
        <f t="shared" si="10"/>
        <v>AM_2022_NATIONAL TOTAL_PCB</v>
      </c>
      <c r="B674" s="113" t="s">
        <v>131</v>
      </c>
      <c r="C674" s="113">
        <v>2022</v>
      </c>
      <c r="D674" s="113" t="s">
        <v>122</v>
      </c>
      <c r="E674" s="113" t="s">
        <v>259</v>
      </c>
      <c r="F674" s="113" t="s">
        <v>200</v>
      </c>
      <c r="G674" s="150">
        <v>7.4326083263999996E-8</v>
      </c>
    </row>
    <row r="675" spans="1:7" x14ac:dyDescent="0.25">
      <c r="A675" s="108" t="str">
        <f t="shared" si="10"/>
        <v>AM_2022_1A3(FS)_NOx</v>
      </c>
      <c r="B675" s="113" t="s">
        <v>131</v>
      </c>
      <c r="C675" s="113">
        <v>2022</v>
      </c>
      <c r="D675" s="113" t="s">
        <v>132</v>
      </c>
      <c r="E675" s="113" t="s">
        <v>199</v>
      </c>
      <c r="F675" s="113" t="s">
        <v>200</v>
      </c>
      <c r="G675" s="113">
        <v>20.61</v>
      </c>
    </row>
    <row r="676" spans="1:7" x14ac:dyDescent="0.25">
      <c r="A676" s="108" t="str">
        <f t="shared" si="10"/>
        <v>AM_2022_1A3(FS)_NMVOC</v>
      </c>
      <c r="B676" s="113" t="s">
        <v>131</v>
      </c>
      <c r="C676" s="113">
        <v>2022</v>
      </c>
      <c r="D676" s="113" t="s">
        <v>132</v>
      </c>
      <c r="E676" s="113" t="s">
        <v>123</v>
      </c>
      <c r="F676" s="113" t="s">
        <v>200</v>
      </c>
      <c r="G676" s="113">
        <v>36.5</v>
      </c>
    </row>
    <row r="677" spans="1:7" x14ac:dyDescent="0.25">
      <c r="A677" s="108" t="str">
        <f t="shared" si="10"/>
        <v>AM_2022_1A3(FS)_SOx</v>
      </c>
      <c r="B677" s="113" t="s">
        <v>131</v>
      </c>
      <c r="C677" s="113">
        <v>2022</v>
      </c>
      <c r="D677" s="113" t="s">
        <v>132</v>
      </c>
      <c r="E677" s="113" t="s">
        <v>201</v>
      </c>
      <c r="F677" s="113" t="s">
        <v>200</v>
      </c>
      <c r="G677" s="113">
        <v>6.0000000000000001E-3</v>
      </c>
    </row>
    <row r="678" spans="1:7" x14ac:dyDescent="0.25">
      <c r="A678" s="108" t="str">
        <f t="shared" si="10"/>
        <v>AT_1980_NATIONAL TOTAL_NOx</v>
      </c>
      <c r="B678" s="113" t="s">
        <v>133</v>
      </c>
      <c r="C678" s="113">
        <v>1980</v>
      </c>
      <c r="D678" s="113" t="s">
        <v>122</v>
      </c>
      <c r="E678" s="113" t="s">
        <v>199</v>
      </c>
      <c r="F678" s="113" t="s">
        <v>200</v>
      </c>
      <c r="G678" s="113">
        <v>230.93724160049899</v>
      </c>
    </row>
    <row r="679" spans="1:7" x14ac:dyDescent="0.25">
      <c r="A679" s="108" t="str">
        <f t="shared" si="10"/>
        <v>AT_1980_NATIONAL TOTAL_NMVOC</v>
      </c>
      <c r="B679" s="113" t="s">
        <v>133</v>
      </c>
      <c r="C679" s="113">
        <v>1980</v>
      </c>
      <c r="D679" s="113" t="s">
        <v>122</v>
      </c>
      <c r="E679" s="113" t="s">
        <v>123</v>
      </c>
      <c r="F679" s="113" t="s">
        <v>200</v>
      </c>
      <c r="G679" s="113">
        <v>401.33358596403798</v>
      </c>
    </row>
    <row r="680" spans="1:7" x14ac:dyDescent="0.25">
      <c r="A680" s="108" t="str">
        <f t="shared" si="10"/>
        <v>AT_1980_NATIONAL TOTAL_SOx</v>
      </c>
      <c r="B680" s="113" t="s">
        <v>133</v>
      </c>
      <c r="C680" s="113">
        <v>1980</v>
      </c>
      <c r="D680" s="113" t="s">
        <v>122</v>
      </c>
      <c r="E680" s="113" t="s">
        <v>201</v>
      </c>
      <c r="F680" s="113" t="s">
        <v>200</v>
      </c>
      <c r="G680" s="113">
        <v>343.88955853798001</v>
      </c>
    </row>
    <row r="681" spans="1:7" x14ac:dyDescent="0.25">
      <c r="A681" s="108" t="str">
        <f t="shared" si="10"/>
        <v>AT_1980_NATIONAL TOTAL_NH3</v>
      </c>
      <c r="B681" s="113" t="s">
        <v>133</v>
      </c>
      <c r="C681" s="113">
        <v>1980</v>
      </c>
      <c r="D681" s="113" t="s">
        <v>122</v>
      </c>
      <c r="E681" s="113" t="s">
        <v>124</v>
      </c>
      <c r="F681" s="113" t="s">
        <v>200</v>
      </c>
      <c r="G681" s="113">
        <v>63.058507636683501</v>
      </c>
    </row>
    <row r="682" spans="1:7" x14ac:dyDescent="0.25">
      <c r="A682" s="108" t="str">
        <f t="shared" si="10"/>
        <v>AT_1981_NATIONAL TOTAL_NOx</v>
      </c>
      <c r="B682" s="113" t="s">
        <v>133</v>
      </c>
      <c r="C682" s="113">
        <v>1981</v>
      </c>
      <c r="D682" s="113" t="s">
        <v>122</v>
      </c>
      <c r="E682" s="113" t="s">
        <v>199</v>
      </c>
      <c r="F682" s="113" t="s">
        <v>200</v>
      </c>
      <c r="G682" s="113">
        <v>217.24340596953999</v>
      </c>
    </row>
    <row r="683" spans="1:7" x14ac:dyDescent="0.25">
      <c r="A683" s="108" t="str">
        <f t="shared" si="10"/>
        <v>AT_1981_NATIONAL TOTAL_NMVOC</v>
      </c>
      <c r="B683" s="113" t="s">
        <v>133</v>
      </c>
      <c r="C683" s="113">
        <v>1981</v>
      </c>
      <c r="D683" s="113" t="s">
        <v>122</v>
      </c>
      <c r="E683" s="113" t="s">
        <v>123</v>
      </c>
      <c r="F683" s="113" t="s">
        <v>200</v>
      </c>
      <c r="G683" s="113">
        <v>377.75332269342402</v>
      </c>
    </row>
    <row r="684" spans="1:7" x14ac:dyDescent="0.25">
      <c r="A684" s="108" t="str">
        <f t="shared" si="10"/>
        <v>AT_1981_NATIONAL TOTAL_SOx</v>
      </c>
      <c r="B684" s="113" t="s">
        <v>133</v>
      </c>
      <c r="C684" s="113">
        <v>1981</v>
      </c>
      <c r="D684" s="113" t="s">
        <v>122</v>
      </c>
      <c r="E684" s="113" t="s">
        <v>201</v>
      </c>
      <c r="F684" s="113" t="s">
        <v>200</v>
      </c>
      <c r="G684" s="113">
        <v>301.66146725451102</v>
      </c>
    </row>
    <row r="685" spans="1:7" x14ac:dyDescent="0.25">
      <c r="A685" s="108" t="str">
        <f t="shared" si="10"/>
        <v>AT_1981_NATIONAL TOTAL_NH3</v>
      </c>
      <c r="B685" s="113" t="s">
        <v>133</v>
      </c>
      <c r="C685" s="113">
        <v>1981</v>
      </c>
      <c r="D685" s="113" t="s">
        <v>122</v>
      </c>
      <c r="E685" s="113" t="s">
        <v>124</v>
      </c>
      <c r="F685" s="113" t="s">
        <v>200</v>
      </c>
      <c r="G685" s="113">
        <v>64.456898236562296</v>
      </c>
    </row>
    <row r="686" spans="1:7" x14ac:dyDescent="0.25">
      <c r="A686" s="108" t="str">
        <f t="shared" si="10"/>
        <v>AT_1982_NATIONAL TOTAL_NOx</v>
      </c>
      <c r="B686" s="113" t="s">
        <v>133</v>
      </c>
      <c r="C686" s="113">
        <v>1982</v>
      </c>
      <c r="D686" s="113" t="s">
        <v>122</v>
      </c>
      <c r="E686" s="113" t="s">
        <v>199</v>
      </c>
      <c r="F686" s="113" t="s">
        <v>200</v>
      </c>
      <c r="G686" s="113">
        <v>213.943741211739</v>
      </c>
    </row>
    <row r="687" spans="1:7" x14ac:dyDescent="0.25">
      <c r="A687" s="108" t="str">
        <f t="shared" si="10"/>
        <v>AT_1982_NATIONAL TOTAL_NMVOC</v>
      </c>
      <c r="B687" s="113" t="s">
        <v>133</v>
      </c>
      <c r="C687" s="113">
        <v>1982</v>
      </c>
      <c r="D687" s="113" t="s">
        <v>122</v>
      </c>
      <c r="E687" s="113" t="s">
        <v>123</v>
      </c>
      <c r="F687" s="113" t="s">
        <v>200</v>
      </c>
      <c r="G687" s="113">
        <v>374.888049571701</v>
      </c>
    </row>
    <row r="688" spans="1:7" x14ac:dyDescent="0.25">
      <c r="A688" s="108" t="str">
        <f t="shared" si="10"/>
        <v>AT_1982_NATIONAL TOTAL_SOx</v>
      </c>
      <c r="B688" s="113" t="s">
        <v>133</v>
      </c>
      <c r="C688" s="113">
        <v>1982</v>
      </c>
      <c r="D688" s="113" t="s">
        <v>122</v>
      </c>
      <c r="E688" s="113" t="s">
        <v>201</v>
      </c>
      <c r="F688" s="113" t="s">
        <v>200</v>
      </c>
      <c r="G688" s="113">
        <v>287.35818338740597</v>
      </c>
    </row>
    <row r="689" spans="1:7" x14ac:dyDescent="0.25">
      <c r="A689" s="108" t="str">
        <f t="shared" si="10"/>
        <v>AT_1982_NATIONAL TOTAL_NH3</v>
      </c>
      <c r="B689" s="113" t="s">
        <v>133</v>
      </c>
      <c r="C689" s="113">
        <v>1982</v>
      </c>
      <c r="D689" s="113" t="s">
        <v>122</v>
      </c>
      <c r="E689" s="113" t="s">
        <v>124</v>
      </c>
      <c r="F689" s="113" t="s">
        <v>200</v>
      </c>
      <c r="G689" s="113">
        <v>64.555604421847704</v>
      </c>
    </row>
    <row r="690" spans="1:7" x14ac:dyDescent="0.25">
      <c r="A690" s="108" t="str">
        <f t="shared" si="10"/>
        <v>AT_1983_NATIONAL TOTAL_NOx</v>
      </c>
      <c r="B690" s="113" t="s">
        <v>133</v>
      </c>
      <c r="C690" s="113">
        <v>1983</v>
      </c>
      <c r="D690" s="113" t="s">
        <v>122</v>
      </c>
      <c r="E690" s="113" t="s">
        <v>199</v>
      </c>
      <c r="F690" s="113" t="s">
        <v>200</v>
      </c>
      <c r="G690" s="113">
        <v>215.92197685903099</v>
      </c>
    </row>
    <row r="691" spans="1:7" x14ac:dyDescent="0.25">
      <c r="A691" s="108" t="str">
        <f t="shared" si="10"/>
        <v>AT_1983_NATIONAL TOTAL_NMVOC</v>
      </c>
      <c r="B691" s="113" t="s">
        <v>133</v>
      </c>
      <c r="C691" s="113">
        <v>1983</v>
      </c>
      <c r="D691" s="113" t="s">
        <v>122</v>
      </c>
      <c r="E691" s="113" t="s">
        <v>123</v>
      </c>
      <c r="F691" s="113" t="s">
        <v>200</v>
      </c>
      <c r="G691" s="113">
        <v>373.79043313782699</v>
      </c>
    </row>
    <row r="692" spans="1:7" x14ac:dyDescent="0.25">
      <c r="A692" s="108" t="str">
        <f t="shared" si="10"/>
        <v>AT_1983_NATIONAL TOTAL_SOx</v>
      </c>
      <c r="B692" s="113" t="s">
        <v>133</v>
      </c>
      <c r="C692" s="113">
        <v>1983</v>
      </c>
      <c r="D692" s="113" t="s">
        <v>122</v>
      </c>
      <c r="E692" s="113" t="s">
        <v>201</v>
      </c>
      <c r="F692" s="113" t="s">
        <v>200</v>
      </c>
      <c r="G692" s="113">
        <v>212.552669874212</v>
      </c>
    </row>
    <row r="693" spans="1:7" x14ac:dyDescent="0.25">
      <c r="A693" s="108" t="str">
        <f t="shared" si="10"/>
        <v>AT_1983_NATIONAL TOTAL_NH3</v>
      </c>
      <c r="B693" s="113" t="s">
        <v>133</v>
      </c>
      <c r="C693" s="113">
        <v>1983</v>
      </c>
      <c r="D693" s="113" t="s">
        <v>122</v>
      </c>
      <c r="E693" s="113" t="s">
        <v>124</v>
      </c>
      <c r="F693" s="113" t="s">
        <v>200</v>
      </c>
      <c r="G693" s="113">
        <v>65.430383856089406</v>
      </c>
    </row>
    <row r="694" spans="1:7" x14ac:dyDescent="0.25">
      <c r="A694" s="108" t="str">
        <f t="shared" si="10"/>
        <v>AT_1984_NATIONAL TOTAL_NOx</v>
      </c>
      <c r="B694" s="113" t="s">
        <v>133</v>
      </c>
      <c r="C694" s="113">
        <v>1984</v>
      </c>
      <c r="D694" s="113" t="s">
        <v>122</v>
      </c>
      <c r="E694" s="113" t="s">
        <v>199</v>
      </c>
      <c r="F694" s="113" t="s">
        <v>200</v>
      </c>
      <c r="G694" s="113">
        <v>216.46747988727199</v>
      </c>
    </row>
    <row r="695" spans="1:7" x14ac:dyDescent="0.25">
      <c r="A695" s="108" t="str">
        <f t="shared" si="10"/>
        <v>AT_1984_NATIONAL TOTAL_NMVOC</v>
      </c>
      <c r="B695" s="113" t="s">
        <v>133</v>
      </c>
      <c r="C695" s="113">
        <v>1984</v>
      </c>
      <c r="D695" s="113" t="s">
        <v>122</v>
      </c>
      <c r="E695" s="113" t="s">
        <v>123</v>
      </c>
      <c r="F695" s="113" t="s">
        <v>200</v>
      </c>
      <c r="G695" s="113">
        <v>374.84800616609601</v>
      </c>
    </row>
    <row r="696" spans="1:7" x14ac:dyDescent="0.25">
      <c r="A696" s="108" t="str">
        <f t="shared" si="10"/>
        <v>AT_1984_NATIONAL TOTAL_SOx</v>
      </c>
      <c r="B696" s="113" t="s">
        <v>133</v>
      </c>
      <c r="C696" s="113">
        <v>1984</v>
      </c>
      <c r="D696" s="113" t="s">
        <v>122</v>
      </c>
      <c r="E696" s="113" t="s">
        <v>201</v>
      </c>
      <c r="F696" s="113" t="s">
        <v>200</v>
      </c>
      <c r="G696" s="113">
        <v>195.44836553859</v>
      </c>
    </row>
    <row r="697" spans="1:7" x14ac:dyDescent="0.25">
      <c r="A697" s="108" t="str">
        <f t="shared" si="10"/>
        <v>AT_1984_NATIONAL TOTAL_NH3</v>
      </c>
      <c r="B697" s="113" t="s">
        <v>133</v>
      </c>
      <c r="C697" s="113">
        <v>1984</v>
      </c>
      <c r="D697" s="113" t="s">
        <v>122</v>
      </c>
      <c r="E697" s="113" t="s">
        <v>124</v>
      </c>
      <c r="F697" s="113" t="s">
        <v>200</v>
      </c>
      <c r="G697" s="113">
        <v>66.416085300778093</v>
      </c>
    </row>
    <row r="698" spans="1:7" x14ac:dyDescent="0.25">
      <c r="A698" s="108" t="str">
        <f t="shared" si="10"/>
        <v>AT_1985_NATIONAL TOTAL_NOx</v>
      </c>
      <c r="B698" s="113" t="s">
        <v>133</v>
      </c>
      <c r="C698" s="113">
        <v>1985</v>
      </c>
      <c r="D698" s="113" t="s">
        <v>122</v>
      </c>
      <c r="E698" s="113" t="s">
        <v>199</v>
      </c>
      <c r="F698" s="113" t="s">
        <v>200</v>
      </c>
      <c r="G698" s="113">
        <v>220.972713366118</v>
      </c>
    </row>
    <row r="699" spans="1:7" x14ac:dyDescent="0.25">
      <c r="A699" s="108" t="str">
        <f t="shared" si="10"/>
        <v>AT_1985_NATIONAL TOTAL_NMVOC</v>
      </c>
      <c r="B699" s="113" t="s">
        <v>133</v>
      </c>
      <c r="C699" s="113">
        <v>1985</v>
      </c>
      <c r="D699" s="113" t="s">
        <v>122</v>
      </c>
      <c r="E699" s="113" t="s">
        <v>123</v>
      </c>
      <c r="F699" s="113" t="s">
        <v>200</v>
      </c>
      <c r="G699" s="113">
        <v>371.42057363190901</v>
      </c>
    </row>
    <row r="700" spans="1:7" x14ac:dyDescent="0.25">
      <c r="A700" s="108" t="str">
        <f t="shared" si="10"/>
        <v>AT_1985_NATIONAL TOTAL_SOx</v>
      </c>
      <c r="B700" s="113" t="s">
        <v>133</v>
      </c>
      <c r="C700" s="113">
        <v>1985</v>
      </c>
      <c r="D700" s="113" t="s">
        <v>122</v>
      </c>
      <c r="E700" s="113" t="s">
        <v>201</v>
      </c>
      <c r="F700" s="113" t="s">
        <v>200</v>
      </c>
      <c r="G700" s="113">
        <v>179.135150523102</v>
      </c>
    </row>
    <row r="701" spans="1:7" x14ac:dyDescent="0.25">
      <c r="A701" s="108" t="str">
        <f t="shared" si="10"/>
        <v>AT_1985_NATIONAL TOTAL_NH3</v>
      </c>
      <c r="B701" s="113" t="s">
        <v>133</v>
      </c>
      <c r="C701" s="113">
        <v>1985</v>
      </c>
      <c r="D701" s="113" t="s">
        <v>122</v>
      </c>
      <c r="E701" s="113" t="s">
        <v>124</v>
      </c>
      <c r="F701" s="113" t="s">
        <v>200</v>
      </c>
      <c r="G701" s="113">
        <v>65.543272998099397</v>
      </c>
    </row>
    <row r="702" spans="1:7" x14ac:dyDescent="0.25">
      <c r="A702" s="108" t="str">
        <f t="shared" si="10"/>
        <v>AT_1985_NATIONAL TOTAL_Pb</v>
      </c>
      <c r="B702" s="113" t="s">
        <v>133</v>
      </c>
      <c r="C702" s="113">
        <v>1985</v>
      </c>
      <c r="D702" s="113" t="s">
        <v>122</v>
      </c>
      <c r="E702" s="113" t="s">
        <v>125</v>
      </c>
      <c r="F702" s="113" t="s">
        <v>200</v>
      </c>
      <c r="G702" s="113">
        <v>0.32598140525168301</v>
      </c>
    </row>
    <row r="703" spans="1:7" x14ac:dyDescent="0.25">
      <c r="A703" s="108" t="str">
        <f t="shared" si="10"/>
        <v>AT_1985_NATIONAL TOTAL_Cd</v>
      </c>
      <c r="B703" s="113" t="s">
        <v>133</v>
      </c>
      <c r="C703" s="113">
        <v>1985</v>
      </c>
      <c r="D703" s="113" t="s">
        <v>122</v>
      </c>
      <c r="E703" s="113" t="s">
        <v>126</v>
      </c>
      <c r="F703" s="113" t="s">
        <v>200</v>
      </c>
      <c r="G703" s="113">
        <v>3.10125183695323E-3</v>
      </c>
    </row>
    <row r="704" spans="1:7" x14ac:dyDescent="0.25">
      <c r="A704" s="108" t="str">
        <f t="shared" si="10"/>
        <v>AT_1985_NATIONAL TOTAL_Hg</v>
      </c>
      <c r="B704" s="113" t="s">
        <v>133</v>
      </c>
      <c r="C704" s="113">
        <v>1985</v>
      </c>
      <c r="D704" s="113" t="s">
        <v>122</v>
      </c>
      <c r="E704" s="113" t="s">
        <v>127</v>
      </c>
      <c r="F704" s="113" t="s">
        <v>200</v>
      </c>
      <c r="G704" s="113">
        <v>3.7447895534801598E-3</v>
      </c>
    </row>
    <row r="705" spans="1:7" x14ac:dyDescent="0.25">
      <c r="A705" s="108" t="str">
        <f t="shared" si="10"/>
        <v>AT_1985_NATIONAL TOTAL_DIOX</v>
      </c>
      <c r="B705" s="113" t="s">
        <v>133</v>
      </c>
      <c r="C705" s="113">
        <v>1985</v>
      </c>
      <c r="D705" s="113" t="s">
        <v>122</v>
      </c>
      <c r="E705" s="113" t="s">
        <v>128</v>
      </c>
      <c r="F705" s="113" t="s">
        <v>200</v>
      </c>
      <c r="G705" s="150">
        <v>1.8713719517490501E-7</v>
      </c>
    </row>
    <row r="706" spans="1:7" x14ac:dyDescent="0.25">
      <c r="A706" s="108" t="str">
        <f t="shared" ref="A706:A769" si="11">CONCATENATE(B706,"_",C706,"_",D706,"_",E706)</f>
        <v>AT_1985_NATIONAL TOTAL_PAH</v>
      </c>
      <c r="B706" s="113" t="s">
        <v>133</v>
      </c>
      <c r="C706" s="113">
        <v>1985</v>
      </c>
      <c r="D706" s="113" t="s">
        <v>122</v>
      </c>
      <c r="E706" s="113" t="s">
        <v>129</v>
      </c>
      <c r="F706" s="113" t="s">
        <v>200</v>
      </c>
      <c r="G706" s="113">
        <v>2.64394557352635E-2</v>
      </c>
    </row>
    <row r="707" spans="1:7" x14ac:dyDescent="0.25">
      <c r="A707" s="108" t="str">
        <f t="shared" si="11"/>
        <v>AT_1985_NATIONAL TOTAL_HCB</v>
      </c>
      <c r="B707" s="113" t="s">
        <v>133</v>
      </c>
      <c r="C707" s="113">
        <v>1985</v>
      </c>
      <c r="D707" s="113" t="s">
        <v>122</v>
      </c>
      <c r="E707" s="113" t="s">
        <v>130</v>
      </c>
      <c r="F707" s="113" t="s">
        <v>200</v>
      </c>
      <c r="G707" s="113">
        <v>1.0631690414696801E-4</v>
      </c>
    </row>
    <row r="708" spans="1:7" x14ac:dyDescent="0.25">
      <c r="A708" s="108" t="str">
        <f t="shared" si="11"/>
        <v>AT_1986_NATIONAL TOTAL_NOx</v>
      </c>
      <c r="B708" s="113" t="s">
        <v>133</v>
      </c>
      <c r="C708" s="113">
        <v>1986</v>
      </c>
      <c r="D708" s="113" t="s">
        <v>122</v>
      </c>
      <c r="E708" s="113" t="s">
        <v>199</v>
      </c>
      <c r="F708" s="113" t="s">
        <v>200</v>
      </c>
      <c r="G708" s="113">
        <v>213.35857707239299</v>
      </c>
    </row>
    <row r="709" spans="1:7" x14ac:dyDescent="0.25">
      <c r="A709" s="108" t="str">
        <f t="shared" si="11"/>
        <v>AT_1986_NATIONAL TOTAL_NMVOC</v>
      </c>
      <c r="B709" s="113" t="s">
        <v>133</v>
      </c>
      <c r="C709" s="113">
        <v>1986</v>
      </c>
      <c r="D709" s="113" t="s">
        <v>122</v>
      </c>
      <c r="E709" s="113" t="s">
        <v>123</v>
      </c>
      <c r="F709" s="113" t="s">
        <v>200</v>
      </c>
      <c r="G709" s="113">
        <v>364.87073720339998</v>
      </c>
    </row>
    <row r="710" spans="1:7" x14ac:dyDescent="0.25">
      <c r="A710" s="108" t="str">
        <f t="shared" si="11"/>
        <v>AT_1986_NATIONAL TOTAL_SOx</v>
      </c>
      <c r="B710" s="113" t="s">
        <v>133</v>
      </c>
      <c r="C710" s="113">
        <v>1986</v>
      </c>
      <c r="D710" s="113" t="s">
        <v>122</v>
      </c>
      <c r="E710" s="113" t="s">
        <v>201</v>
      </c>
      <c r="F710" s="113" t="s">
        <v>200</v>
      </c>
      <c r="G710" s="113">
        <v>159.773427816728</v>
      </c>
    </row>
    <row r="711" spans="1:7" x14ac:dyDescent="0.25">
      <c r="A711" s="108" t="str">
        <f t="shared" si="11"/>
        <v>AT_1986_NATIONAL TOTAL_NH3</v>
      </c>
      <c r="B711" s="113" t="s">
        <v>133</v>
      </c>
      <c r="C711" s="113">
        <v>1986</v>
      </c>
      <c r="D711" s="113" t="s">
        <v>122</v>
      </c>
      <c r="E711" s="113" t="s">
        <v>124</v>
      </c>
      <c r="F711" s="113" t="s">
        <v>200</v>
      </c>
      <c r="G711" s="113">
        <v>64.823359238968294</v>
      </c>
    </row>
    <row r="712" spans="1:7" x14ac:dyDescent="0.25">
      <c r="A712" s="108" t="str">
        <f t="shared" si="11"/>
        <v>AT_1986_NATIONAL TOTAL_Pb</v>
      </c>
      <c r="B712" s="113" t="s">
        <v>133</v>
      </c>
      <c r="C712" s="113">
        <v>1986</v>
      </c>
      <c r="D712" s="113" t="s">
        <v>122</v>
      </c>
      <c r="E712" s="113" t="s">
        <v>125</v>
      </c>
      <c r="F712" s="113" t="s">
        <v>200</v>
      </c>
      <c r="G712" s="113">
        <v>0.31210712533381402</v>
      </c>
    </row>
    <row r="713" spans="1:7" x14ac:dyDescent="0.25">
      <c r="A713" s="108" t="str">
        <f t="shared" si="11"/>
        <v>AT_1986_NATIONAL TOTAL_Cd</v>
      </c>
      <c r="B713" s="113" t="s">
        <v>133</v>
      </c>
      <c r="C713" s="113">
        <v>1986</v>
      </c>
      <c r="D713" s="113" t="s">
        <v>122</v>
      </c>
      <c r="E713" s="113" t="s">
        <v>126</v>
      </c>
      <c r="F713" s="113" t="s">
        <v>200</v>
      </c>
      <c r="G713" s="113">
        <v>2.6926375527765098E-3</v>
      </c>
    </row>
    <row r="714" spans="1:7" x14ac:dyDescent="0.25">
      <c r="A714" s="108" t="str">
        <f t="shared" si="11"/>
        <v>AT_1986_NATIONAL TOTAL_Hg</v>
      </c>
      <c r="B714" s="113" t="s">
        <v>133</v>
      </c>
      <c r="C714" s="113">
        <v>1986</v>
      </c>
      <c r="D714" s="113" t="s">
        <v>122</v>
      </c>
      <c r="E714" s="113" t="s">
        <v>127</v>
      </c>
      <c r="F714" s="113" t="s">
        <v>200</v>
      </c>
      <c r="G714" s="113">
        <v>3.3168396727819502E-3</v>
      </c>
    </row>
    <row r="715" spans="1:7" x14ac:dyDescent="0.25">
      <c r="A715" s="108" t="str">
        <f t="shared" si="11"/>
        <v>AT_1986_NATIONAL TOTAL_DIOX</v>
      </c>
      <c r="B715" s="113" t="s">
        <v>133</v>
      </c>
      <c r="C715" s="113">
        <v>1986</v>
      </c>
      <c r="D715" s="113" t="s">
        <v>122</v>
      </c>
      <c r="E715" s="113" t="s">
        <v>128</v>
      </c>
      <c r="F715" s="113" t="s">
        <v>200</v>
      </c>
      <c r="G715" s="150">
        <v>1.86045979095749E-7</v>
      </c>
    </row>
    <row r="716" spans="1:7" x14ac:dyDescent="0.25">
      <c r="A716" s="108" t="str">
        <f t="shared" si="11"/>
        <v>AT_1986_NATIONAL TOTAL_PAH</v>
      </c>
      <c r="B716" s="113" t="s">
        <v>133</v>
      </c>
      <c r="C716" s="113">
        <v>1986</v>
      </c>
      <c r="D716" s="113" t="s">
        <v>122</v>
      </c>
      <c r="E716" s="113" t="s">
        <v>129</v>
      </c>
      <c r="F716" s="113" t="s">
        <v>200</v>
      </c>
      <c r="G716" s="113">
        <v>2.56028084248427E-2</v>
      </c>
    </row>
    <row r="717" spans="1:7" x14ac:dyDescent="0.25">
      <c r="A717" s="108" t="str">
        <f t="shared" si="11"/>
        <v>AT_1986_NATIONAL TOTAL_HCB</v>
      </c>
      <c r="B717" s="113" t="s">
        <v>133</v>
      </c>
      <c r="C717" s="113">
        <v>1986</v>
      </c>
      <c r="D717" s="113" t="s">
        <v>122</v>
      </c>
      <c r="E717" s="113" t="s">
        <v>130</v>
      </c>
      <c r="F717" s="113" t="s">
        <v>200</v>
      </c>
      <c r="G717" s="113">
        <v>1.0376593229053901E-4</v>
      </c>
    </row>
    <row r="718" spans="1:7" x14ac:dyDescent="0.25">
      <c r="A718" s="108" t="str">
        <f t="shared" si="11"/>
        <v>AT_1987_NATIONAL TOTAL_NOx</v>
      </c>
      <c r="B718" s="113" t="s">
        <v>133</v>
      </c>
      <c r="C718" s="113">
        <v>1987</v>
      </c>
      <c r="D718" s="113" t="s">
        <v>122</v>
      </c>
      <c r="E718" s="113" t="s">
        <v>199</v>
      </c>
      <c r="F718" s="113" t="s">
        <v>200</v>
      </c>
      <c r="G718" s="113">
        <v>208.57271153021301</v>
      </c>
    </row>
    <row r="719" spans="1:7" x14ac:dyDescent="0.25">
      <c r="A719" s="108" t="str">
        <f t="shared" si="11"/>
        <v>AT_1987_NATIONAL TOTAL_NMVOC</v>
      </c>
      <c r="B719" s="113" t="s">
        <v>133</v>
      </c>
      <c r="C719" s="113">
        <v>1987</v>
      </c>
      <c r="D719" s="113" t="s">
        <v>122</v>
      </c>
      <c r="E719" s="113" t="s">
        <v>123</v>
      </c>
      <c r="F719" s="113" t="s">
        <v>200</v>
      </c>
      <c r="G719" s="113">
        <v>360.12405784622501</v>
      </c>
    </row>
    <row r="720" spans="1:7" x14ac:dyDescent="0.25">
      <c r="A720" s="108" t="str">
        <f t="shared" si="11"/>
        <v>AT_1987_NATIONAL TOTAL_SOx</v>
      </c>
      <c r="B720" s="113" t="s">
        <v>133</v>
      </c>
      <c r="C720" s="113">
        <v>1987</v>
      </c>
      <c r="D720" s="113" t="s">
        <v>122</v>
      </c>
      <c r="E720" s="113" t="s">
        <v>201</v>
      </c>
      <c r="F720" s="113" t="s">
        <v>200</v>
      </c>
      <c r="G720" s="113">
        <v>137.859710243829</v>
      </c>
    </row>
    <row r="721" spans="1:7" x14ac:dyDescent="0.25">
      <c r="A721" s="108" t="str">
        <f t="shared" si="11"/>
        <v>AT_1987_NATIONAL TOTAL_NH3</v>
      </c>
      <c r="B721" s="113" t="s">
        <v>133</v>
      </c>
      <c r="C721" s="113">
        <v>1987</v>
      </c>
      <c r="D721" s="113" t="s">
        <v>122</v>
      </c>
      <c r="E721" s="113" t="s">
        <v>124</v>
      </c>
      <c r="F721" s="113" t="s">
        <v>200</v>
      </c>
      <c r="G721" s="113">
        <v>65.471158020368605</v>
      </c>
    </row>
    <row r="722" spans="1:7" x14ac:dyDescent="0.25">
      <c r="A722" s="108" t="str">
        <f t="shared" si="11"/>
        <v>AT_1987_NATIONAL TOTAL_Pb</v>
      </c>
      <c r="B722" s="113" t="s">
        <v>133</v>
      </c>
      <c r="C722" s="113">
        <v>1987</v>
      </c>
      <c r="D722" s="113" t="s">
        <v>122</v>
      </c>
      <c r="E722" s="113" t="s">
        <v>125</v>
      </c>
      <c r="F722" s="113" t="s">
        <v>200</v>
      </c>
      <c r="G722" s="113">
        <v>0.305990400780768</v>
      </c>
    </row>
    <row r="723" spans="1:7" x14ac:dyDescent="0.25">
      <c r="A723" s="108" t="str">
        <f t="shared" si="11"/>
        <v>AT_1987_NATIONAL TOTAL_Cd</v>
      </c>
      <c r="B723" s="113" t="s">
        <v>133</v>
      </c>
      <c r="C723" s="113">
        <v>1987</v>
      </c>
      <c r="D723" s="113" t="s">
        <v>122</v>
      </c>
      <c r="E723" s="113" t="s">
        <v>126</v>
      </c>
      <c r="F723" s="113" t="s">
        <v>200</v>
      </c>
      <c r="G723" s="113">
        <v>2.20687517024536E-3</v>
      </c>
    </row>
    <row r="724" spans="1:7" x14ac:dyDescent="0.25">
      <c r="A724" s="108" t="str">
        <f t="shared" si="11"/>
        <v>AT_1987_NATIONAL TOTAL_Hg</v>
      </c>
      <c r="B724" s="113" t="s">
        <v>133</v>
      </c>
      <c r="C724" s="113">
        <v>1987</v>
      </c>
      <c r="D724" s="113" t="s">
        <v>122</v>
      </c>
      <c r="E724" s="113" t="s">
        <v>127</v>
      </c>
      <c r="F724" s="113" t="s">
        <v>200</v>
      </c>
      <c r="G724" s="113">
        <v>2.8425374477716401E-3</v>
      </c>
    </row>
    <row r="725" spans="1:7" x14ac:dyDescent="0.25">
      <c r="A725" s="108" t="str">
        <f t="shared" si="11"/>
        <v>AT_1987_NATIONAL TOTAL_DIOX</v>
      </c>
      <c r="B725" s="113" t="s">
        <v>133</v>
      </c>
      <c r="C725" s="113">
        <v>1987</v>
      </c>
      <c r="D725" s="113" t="s">
        <v>122</v>
      </c>
      <c r="E725" s="113" t="s">
        <v>128</v>
      </c>
      <c r="F725" s="113" t="s">
        <v>200</v>
      </c>
      <c r="G725" s="150">
        <v>1.8804286482630001E-7</v>
      </c>
    </row>
    <row r="726" spans="1:7" x14ac:dyDescent="0.25">
      <c r="A726" s="108" t="str">
        <f t="shared" si="11"/>
        <v>AT_1987_NATIONAL TOTAL_PAH</v>
      </c>
      <c r="B726" s="113" t="s">
        <v>133</v>
      </c>
      <c r="C726" s="113">
        <v>1987</v>
      </c>
      <c r="D726" s="113" t="s">
        <v>122</v>
      </c>
      <c r="E726" s="113" t="s">
        <v>129</v>
      </c>
      <c r="F726" s="113" t="s">
        <v>200</v>
      </c>
      <c r="G726" s="113">
        <v>2.54589256181777E-2</v>
      </c>
    </row>
    <row r="727" spans="1:7" x14ac:dyDescent="0.25">
      <c r="A727" s="108" t="str">
        <f t="shared" si="11"/>
        <v>AT_1987_NATIONAL TOTAL_HCB</v>
      </c>
      <c r="B727" s="113" t="s">
        <v>133</v>
      </c>
      <c r="C727" s="113">
        <v>1987</v>
      </c>
      <c r="D727" s="113" t="s">
        <v>122</v>
      </c>
      <c r="E727" s="113" t="s">
        <v>130</v>
      </c>
      <c r="F727" s="113" t="s">
        <v>200</v>
      </c>
      <c r="G727" s="113">
        <v>1.06575474980653E-4</v>
      </c>
    </row>
    <row r="728" spans="1:7" x14ac:dyDescent="0.25">
      <c r="A728" s="108" t="str">
        <f t="shared" si="11"/>
        <v>AT_1988_NATIONAL TOTAL_NOx</v>
      </c>
      <c r="B728" s="113" t="s">
        <v>133</v>
      </c>
      <c r="C728" s="113">
        <v>1988</v>
      </c>
      <c r="D728" s="113" t="s">
        <v>122</v>
      </c>
      <c r="E728" s="113" t="s">
        <v>199</v>
      </c>
      <c r="F728" s="113" t="s">
        <v>200</v>
      </c>
      <c r="G728" s="113">
        <v>203.877074145737</v>
      </c>
    </row>
    <row r="729" spans="1:7" x14ac:dyDescent="0.25">
      <c r="A729" s="108" t="str">
        <f t="shared" si="11"/>
        <v>AT_1988_NATIONAL TOTAL_NMVOC</v>
      </c>
      <c r="B729" s="113" t="s">
        <v>133</v>
      </c>
      <c r="C729" s="113">
        <v>1988</v>
      </c>
      <c r="D729" s="113" t="s">
        <v>122</v>
      </c>
      <c r="E729" s="113" t="s">
        <v>123</v>
      </c>
      <c r="F729" s="113" t="s">
        <v>200</v>
      </c>
      <c r="G729" s="113">
        <v>349.136082255963</v>
      </c>
    </row>
    <row r="730" spans="1:7" x14ac:dyDescent="0.25">
      <c r="A730" s="108" t="str">
        <f t="shared" si="11"/>
        <v>AT_1988_NATIONAL TOTAL_SOx</v>
      </c>
      <c r="B730" s="113" t="s">
        <v>133</v>
      </c>
      <c r="C730" s="113">
        <v>1988</v>
      </c>
      <c r="D730" s="113" t="s">
        <v>122</v>
      </c>
      <c r="E730" s="113" t="s">
        <v>201</v>
      </c>
      <c r="F730" s="113" t="s">
        <v>200</v>
      </c>
      <c r="G730" s="113">
        <v>102.805211477714</v>
      </c>
    </row>
    <row r="731" spans="1:7" x14ac:dyDescent="0.25">
      <c r="A731" s="108" t="str">
        <f t="shared" si="11"/>
        <v>AT_1988_NATIONAL TOTAL_NH3</v>
      </c>
      <c r="B731" s="113" t="s">
        <v>133</v>
      </c>
      <c r="C731" s="113">
        <v>1988</v>
      </c>
      <c r="D731" s="113" t="s">
        <v>122</v>
      </c>
      <c r="E731" s="113" t="s">
        <v>124</v>
      </c>
      <c r="F731" s="113" t="s">
        <v>200</v>
      </c>
      <c r="G731" s="113">
        <v>64.885081631826694</v>
      </c>
    </row>
    <row r="732" spans="1:7" x14ac:dyDescent="0.25">
      <c r="A732" s="108" t="str">
        <f t="shared" si="11"/>
        <v>AT_1988_NATIONAL TOTAL_Pb</v>
      </c>
      <c r="B732" s="113" t="s">
        <v>133</v>
      </c>
      <c r="C732" s="113">
        <v>1988</v>
      </c>
      <c r="D732" s="113" t="s">
        <v>122</v>
      </c>
      <c r="E732" s="113" t="s">
        <v>125</v>
      </c>
      <c r="F732" s="113" t="s">
        <v>200</v>
      </c>
      <c r="G732" s="113">
        <v>0.27552966187706102</v>
      </c>
    </row>
    <row r="733" spans="1:7" x14ac:dyDescent="0.25">
      <c r="A733" s="108" t="str">
        <f t="shared" si="11"/>
        <v>AT_1988_NATIONAL TOTAL_Cd</v>
      </c>
      <c r="B733" s="113" t="s">
        <v>133</v>
      </c>
      <c r="C733" s="113">
        <v>1988</v>
      </c>
      <c r="D733" s="113" t="s">
        <v>122</v>
      </c>
      <c r="E733" s="113" t="s">
        <v>126</v>
      </c>
      <c r="F733" s="113" t="s">
        <v>200</v>
      </c>
      <c r="G733" s="113">
        <v>1.93179416217736E-3</v>
      </c>
    </row>
    <row r="734" spans="1:7" x14ac:dyDescent="0.25">
      <c r="A734" s="108" t="str">
        <f t="shared" si="11"/>
        <v>AT_1988_NATIONAL TOTAL_Hg</v>
      </c>
      <c r="B734" s="113" t="s">
        <v>133</v>
      </c>
      <c r="C734" s="113">
        <v>1988</v>
      </c>
      <c r="D734" s="113" t="s">
        <v>122</v>
      </c>
      <c r="E734" s="113" t="s">
        <v>127</v>
      </c>
      <c r="F734" s="113" t="s">
        <v>200</v>
      </c>
      <c r="G734" s="113">
        <v>2.44588176143949E-3</v>
      </c>
    </row>
    <row r="735" spans="1:7" x14ac:dyDescent="0.25">
      <c r="A735" s="108" t="str">
        <f t="shared" si="11"/>
        <v>AT_1988_NATIONAL TOTAL_DIOX</v>
      </c>
      <c r="B735" s="113" t="s">
        <v>133</v>
      </c>
      <c r="C735" s="113">
        <v>1988</v>
      </c>
      <c r="D735" s="113" t="s">
        <v>122</v>
      </c>
      <c r="E735" s="113" t="s">
        <v>128</v>
      </c>
      <c r="F735" s="113" t="s">
        <v>200</v>
      </c>
      <c r="G735" s="150">
        <v>1.7336708846662499E-7</v>
      </c>
    </row>
    <row r="736" spans="1:7" x14ac:dyDescent="0.25">
      <c r="A736" s="108" t="str">
        <f t="shared" si="11"/>
        <v>AT_1988_NATIONAL TOTAL_PAH</v>
      </c>
      <c r="B736" s="113" t="s">
        <v>133</v>
      </c>
      <c r="C736" s="113">
        <v>1988</v>
      </c>
      <c r="D736" s="113" t="s">
        <v>122</v>
      </c>
      <c r="E736" s="113" t="s">
        <v>129</v>
      </c>
      <c r="F736" s="113" t="s">
        <v>200</v>
      </c>
      <c r="G736" s="113">
        <v>2.4531698768763901E-2</v>
      </c>
    </row>
    <row r="737" spans="1:7" x14ac:dyDescent="0.25">
      <c r="A737" s="108" t="str">
        <f t="shared" si="11"/>
        <v>AT_1988_NATIONAL TOTAL_HCB</v>
      </c>
      <c r="B737" s="113" t="s">
        <v>133</v>
      </c>
      <c r="C737" s="113">
        <v>1988</v>
      </c>
      <c r="D737" s="113" t="s">
        <v>122</v>
      </c>
      <c r="E737" s="113" t="s">
        <v>130</v>
      </c>
      <c r="F737" s="113" t="s">
        <v>200</v>
      </c>
      <c r="G737" s="150">
        <v>9.8074155457427296E-5</v>
      </c>
    </row>
    <row r="738" spans="1:7" x14ac:dyDescent="0.25">
      <c r="A738" s="108" t="str">
        <f t="shared" si="11"/>
        <v>AT_1989_NATIONAL TOTAL_NOx</v>
      </c>
      <c r="B738" s="113" t="s">
        <v>133</v>
      </c>
      <c r="C738" s="113">
        <v>1989</v>
      </c>
      <c r="D738" s="113" t="s">
        <v>122</v>
      </c>
      <c r="E738" s="113" t="s">
        <v>199</v>
      </c>
      <c r="F738" s="113" t="s">
        <v>200</v>
      </c>
      <c r="G738" s="113">
        <v>197.784998711443</v>
      </c>
    </row>
    <row r="739" spans="1:7" x14ac:dyDescent="0.25">
      <c r="A739" s="108" t="str">
        <f t="shared" si="11"/>
        <v>AT_1989_NATIONAL TOTAL_NMVOC</v>
      </c>
      <c r="B739" s="113" t="s">
        <v>133</v>
      </c>
      <c r="C739" s="113">
        <v>1989</v>
      </c>
      <c r="D739" s="113" t="s">
        <v>122</v>
      </c>
      <c r="E739" s="113" t="s">
        <v>123</v>
      </c>
      <c r="F739" s="113" t="s">
        <v>200</v>
      </c>
      <c r="G739" s="113">
        <v>320.28281574710002</v>
      </c>
    </row>
    <row r="740" spans="1:7" x14ac:dyDescent="0.25">
      <c r="A740" s="108" t="str">
        <f t="shared" si="11"/>
        <v>AT_1989_NATIONAL TOTAL_SOx</v>
      </c>
      <c r="B740" s="113" t="s">
        <v>133</v>
      </c>
      <c r="C740" s="113">
        <v>1989</v>
      </c>
      <c r="D740" s="113" t="s">
        <v>122</v>
      </c>
      <c r="E740" s="113" t="s">
        <v>201</v>
      </c>
      <c r="F740" s="113" t="s">
        <v>200</v>
      </c>
      <c r="G740" s="113">
        <v>92.268111632198099</v>
      </c>
    </row>
    <row r="741" spans="1:7" x14ac:dyDescent="0.25">
      <c r="A741" s="108" t="str">
        <f t="shared" si="11"/>
        <v>AT_1989_NATIONAL TOTAL_NH3</v>
      </c>
      <c r="B741" s="113" t="s">
        <v>133</v>
      </c>
      <c r="C741" s="113">
        <v>1989</v>
      </c>
      <c r="D741" s="113" t="s">
        <v>122</v>
      </c>
      <c r="E741" s="113" t="s">
        <v>124</v>
      </c>
      <c r="F741" s="113" t="s">
        <v>200</v>
      </c>
      <c r="G741" s="113">
        <v>65.115393770594295</v>
      </c>
    </row>
    <row r="742" spans="1:7" x14ac:dyDescent="0.25">
      <c r="A742" s="108" t="str">
        <f t="shared" si="11"/>
        <v>AT_1989_NATIONAL TOTAL_Pb</v>
      </c>
      <c r="B742" s="113" t="s">
        <v>133</v>
      </c>
      <c r="C742" s="113">
        <v>1989</v>
      </c>
      <c r="D742" s="113" t="s">
        <v>122</v>
      </c>
      <c r="E742" s="113" t="s">
        <v>125</v>
      </c>
      <c r="F742" s="113" t="s">
        <v>200</v>
      </c>
      <c r="G742" s="113">
        <v>0.24202369328486101</v>
      </c>
    </row>
    <row r="743" spans="1:7" x14ac:dyDescent="0.25">
      <c r="A743" s="108" t="str">
        <f t="shared" si="11"/>
        <v>AT_1989_NATIONAL TOTAL_Cd</v>
      </c>
      <c r="B743" s="113" t="s">
        <v>133</v>
      </c>
      <c r="C743" s="113">
        <v>1989</v>
      </c>
      <c r="D743" s="113" t="s">
        <v>122</v>
      </c>
      <c r="E743" s="113" t="s">
        <v>126</v>
      </c>
      <c r="F743" s="113" t="s">
        <v>200</v>
      </c>
      <c r="G743" s="113">
        <v>1.7393652085139499E-3</v>
      </c>
    </row>
    <row r="744" spans="1:7" x14ac:dyDescent="0.25">
      <c r="A744" s="108" t="str">
        <f t="shared" si="11"/>
        <v>AT_1989_NATIONAL TOTAL_Hg</v>
      </c>
      <c r="B744" s="113" t="s">
        <v>133</v>
      </c>
      <c r="C744" s="113">
        <v>1989</v>
      </c>
      <c r="D744" s="113" t="s">
        <v>122</v>
      </c>
      <c r="E744" s="113" t="s">
        <v>127</v>
      </c>
      <c r="F744" s="113" t="s">
        <v>200</v>
      </c>
      <c r="G744" s="113">
        <v>2.2352344405707101E-3</v>
      </c>
    </row>
    <row r="745" spans="1:7" x14ac:dyDescent="0.25">
      <c r="A745" s="108" t="str">
        <f t="shared" si="11"/>
        <v>AT_1989_NATIONAL TOTAL_DIOX</v>
      </c>
      <c r="B745" s="113" t="s">
        <v>133</v>
      </c>
      <c r="C745" s="113">
        <v>1989</v>
      </c>
      <c r="D745" s="113" t="s">
        <v>122</v>
      </c>
      <c r="E745" s="113" t="s">
        <v>128</v>
      </c>
      <c r="F745" s="113" t="s">
        <v>200</v>
      </c>
      <c r="G745" s="150">
        <v>1.6443039767968799E-7</v>
      </c>
    </row>
    <row r="746" spans="1:7" x14ac:dyDescent="0.25">
      <c r="A746" s="108" t="str">
        <f t="shared" si="11"/>
        <v>AT_1989_NATIONAL TOTAL_PAH</v>
      </c>
      <c r="B746" s="113" t="s">
        <v>133</v>
      </c>
      <c r="C746" s="113">
        <v>1989</v>
      </c>
      <c r="D746" s="113" t="s">
        <v>122</v>
      </c>
      <c r="E746" s="113" t="s">
        <v>129</v>
      </c>
      <c r="F746" s="113" t="s">
        <v>200</v>
      </c>
      <c r="G746" s="113">
        <v>2.3986870580178499E-2</v>
      </c>
    </row>
    <row r="747" spans="1:7" x14ac:dyDescent="0.25">
      <c r="A747" s="108" t="str">
        <f t="shared" si="11"/>
        <v>AT_1989_NATIONAL TOTAL_HCB</v>
      </c>
      <c r="B747" s="113" t="s">
        <v>133</v>
      </c>
      <c r="C747" s="113">
        <v>1989</v>
      </c>
      <c r="D747" s="113" t="s">
        <v>122</v>
      </c>
      <c r="E747" s="113" t="s">
        <v>130</v>
      </c>
      <c r="F747" s="113" t="s">
        <v>200</v>
      </c>
      <c r="G747" s="150">
        <v>9.4841174048096799E-5</v>
      </c>
    </row>
    <row r="748" spans="1:7" x14ac:dyDescent="0.25">
      <c r="A748" s="108" t="str">
        <f t="shared" si="11"/>
        <v>AT_1990_NATIONAL TOTAL_NOx</v>
      </c>
      <c r="B748" s="113" t="s">
        <v>133</v>
      </c>
      <c r="C748" s="113">
        <v>1990</v>
      </c>
      <c r="D748" s="113" t="s">
        <v>122</v>
      </c>
      <c r="E748" s="113" t="s">
        <v>199</v>
      </c>
      <c r="F748" s="113" t="s">
        <v>200</v>
      </c>
      <c r="G748" s="113">
        <v>216.19168584705901</v>
      </c>
    </row>
    <row r="749" spans="1:7" x14ac:dyDescent="0.25">
      <c r="A749" s="108" t="str">
        <f t="shared" si="11"/>
        <v>AT_1990_NATIONAL TOTAL_NMVOC</v>
      </c>
      <c r="B749" s="113" t="s">
        <v>133</v>
      </c>
      <c r="C749" s="113">
        <v>1990</v>
      </c>
      <c r="D749" s="113" t="s">
        <v>122</v>
      </c>
      <c r="E749" s="113" t="s">
        <v>123</v>
      </c>
      <c r="F749" s="113" t="s">
        <v>200</v>
      </c>
      <c r="G749" s="113">
        <v>328.76700744522702</v>
      </c>
    </row>
    <row r="750" spans="1:7" x14ac:dyDescent="0.25">
      <c r="A750" s="108" t="str">
        <f t="shared" si="11"/>
        <v>AT_1990_NATIONAL TOTAL_SOx</v>
      </c>
      <c r="B750" s="113" t="s">
        <v>133</v>
      </c>
      <c r="C750" s="113">
        <v>1990</v>
      </c>
      <c r="D750" s="113" t="s">
        <v>122</v>
      </c>
      <c r="E750" s="113" t="s">
        <v>201</v>
      </c>
      <c r="F750" s="113" t="s">
        <v>200</v>
      </c>
      <c r="G750" s="113">
        <v>73.702673530295897</v>
      </c>
    </row>
    <row r="751" spans="1:7" x14ac:dyDescent="0.25">
      <c r="A751" s="108" t="str">
        <f t="shared" si="11"/>
        <v>AT_1990_NATIONAL TOTAL_NH3</v>
      </c>
      <c r="B751" s="113" t="s">
        <v>133</v>
      </c>
      <c r="C751" s="113">
        <v>1990</v>
      </c>
      <c r="D751" s="113" t="s">
        <v>122</v>
      </c>
      <c r="E751" s="113" t="s">
        <v>124</v>
      </c>
      <c r="F751" s="113" t="s">
        <v>200</v>
      </c>
      <c r="G751" s="113">
        <v>74.088263592591005</v>
      </c>
    </row>
    <row r="752" spans="1:7" x14ac:dyDescent="0.25">
      <c r="A752" s="108" t="str">
        <f t="shared" si="11"/>
        <v>AT_1990_NATIONAL TOTAL_PM2.5</v>
      </c>
      <c r="B752" s="113" t="s">
        <v>133</v>
      </c>
      <c r="C752" s="113">
        <v>1990</v>
      </c>
      <c r="D752" s="113" t="s">
        <v>122</v>
      </c>
      <c r="E752" s="113" t="s">
        <v>203</v>
      </c>
      <c r="F752" s="113" t="s">
        <v>200</v>
      </c>
      <c r="G752" s="113">
        <v>27.325916031557099</v>
      </c>
    </row>
    <row r="753" spans="1:7" x14ac:dyDescent="0.25">
      <c r="A753" s="108" t="str">
        <f t="shared" si="11"/>
        <v>AT_1990_NATIONAL TOTAL_Pb</v>
      </c>
      <c r="B753" s="113" t="s">
        <v>133</v>
      </c>
      <c r="C753" s="113">
        <v>1990</v>
      </c>
      <c r="D753" s="113" t="s">
        <v>122</v>
      </c>
      <c r="E753" s="113" t="s">
        <v>125</v>
      </c>
      <c r="F753" s="113" t="s">
        <v>200</v>
      </c>
      <c r="G753" s="113">
        <v>0.23288504920734801</v>
      </c>
    </row>
    <row r="754" spans="1:7" x14ac:dyDescent="0.25">
      <c r="A754" s="108" t="str">
        <f t="shared" si="11"/>
        <v>AT_1990_NATIONAL TOTAL_Cd</v>
      </c>
      <c r="B754" s="113" t="s">
        <v>133</v>
      </c>
      <c r="C754" s="113">
        <v>1990</v>
      </c>
      <c r="D754" s="113" t="s">
        <v>122</v>
      </c>
      <c r="E754" s="113" t="s">
        <v>126</v>
      </c>
      <c r="F754" s="113" t="s">
        <v>200</v>
      </c>
      <c r="G754" s="113">
        <v>1.75648749968026E-3</v>
      </c>
    </row>
    <row r="755" spans="1:7" x14ac:dyDescent="0.25">
      <c r="A755" s="108" t="str">
        <f t="shared" si="11"/>
        <v>AT_1990_NATIONAL TOTAL_Hg</v>
      </c>
      <c r="B755" s="113" t="s">
        <v>133</v>
      </c>
      <c r="C755" s="113">
        <v>1990</v>
      </c>
      <c r="D755" s="113" t="s">
        <v>122</v>
      </c>
      <c r="E755" s="113" t="s">
        <v>127</v>
      </c>
      <c r="F755" s="113" t="s">
        <v>200</v>
      </c>
      <c r="G755" s="113">
        <v>2.5153589424229501E-3</v>
      </c>
    </row>
    <row r="756" spans="1:7" x14ac:dyDescent="0.25">
      <c r="A756" s="108" t="str">
        <f t="shared" si="11"/>
        <v>AT_1990_NATIONAL TOTAL_DIOX</v>
      </c>
      <c r="B756" s="113" t="s">
        <v>133</v>
      </c>
      <c r="C756" s="113">
        <v>1990</v>
      </c>
      <c r="D756" s="113" t="s">
        <v>122</v>
      </c>
      <c r="E756" s="113" t="s">
        <v>128</v>
      </c>
      <c r="F756" s="113" t="s">
        <v>200</v>
      </c>
      <c r="G756" s="150">
        <v>1.2168029442203101E-7</v>
      </c>
    </row>
    <row r="757" spans="1:7" x14ac:dyDescent="0.25">
      <c r="A757" s="108" t="str">
        <f t="shared" si="11"/>
        <v>AT_1990_NATIONAL TOTAL_PAH</v>
      </c>
      <c r="B757" s="113" t="s">
        <v>133</v>
      </c>
      <c r="C757" s="113">
        <v>1990</v>
      </c>
      <c r="D757" s="113" t="s">
        <v>122</v>
      </c>
      <c r="E757" s="113" t="s">
        <v>129</v>
      </c>
      <c r="F757" s="113" t="s">
        <v>200</v>
      </c>
      <c r="G757" s="113">
        <v>1.8472554234087599E-2</v>
      </c>
    </row>
    <row r="758" spans="1:7" x14ac:dyDescent="0.25">
      <c r="A758" s="108" t="str">
        <f t="shared" si="11"/>
        <v>AT_1990_NATIONAL TOTAL_HCB</v>
      </c>
      <c r="B758" s="113" t="s">
        <v>133</v>
      </c>
      <c r="C758" s="113">
        <v>1990</v>
      </c>
      <c r="D758" s="113" t="s">
        <v>122</v>
      </c>
      <c r="E758" s="113" t="s">
        <v>130</v>
      </c>
      <c r="F758" s="113" t="s">
        <v>200</v>
      </c>
      <c r="G758" s="150">
        <v>8.1655541182997101E-5</v>
      </c>
    </row>
    <row r="759" spans="1:7" x14ac:dyDescent="0.25">
      <c r="A759" s="108" t="str">
        <f t="shared" si="11"/>
        <v>AT_1990_NATIONAL TOTAL_PCB</v>
      </c>
      <c r="B759" s="113" t="s">
        <v>133</v>
      </c>
      <c r="C759" s="113">
        <v>1990</v>
      </c>
      <c r="D759" s="113" t="s">
        <v>122</v>
      </c>
      <c r="E759" s="113" t="s">
        <v>259</v>
      </c>
      <c r="F759" s="113" t="s">
        <v>200</v>
      </c>
      <c r="G759" s="150">
        <v>3.6408646747210401E-5</v>
      </c>
    </row>
    <row r="760" spans="1:7" x14ac:dyDescent="0.25">
      <c r="A760" s="108" t="str">
        <f t="shared" si="11"/>
        <v>AT_1990_1A3(FU)_NOx</v>
      </c>
      <c r="B760" s="113" t="s">
        <v>133</v>
      </c>
      <c r="C760" s="113">
        <v>1990</v>
      </c>
      <c r="D760" s="113" t="s">
        <v>134</v>
      </c>
      <c r="E760" s="113" t="s">
        <v>199</v>
      </c>
      <c r="F760" s="113" t="s">
        <v>200</v>
      </c>
      <c r="G760" s="113">
        <v>99.693271199236605</v>
      </c>
    </row>
    <row r="761" spans="1:7" x14ac:dyDescent="0.25">
      <c r="A761" s="108" t="str">
        <f t="shared" si="11"/>
        <v>AT_1990_1A3(FS)_NOx</v>
      </c>
      <c r="B761" s="113" t="s">
        <v>133</v>
      </c>
      <c r="C761" s="113">
        <v>1990</v>
      </c>
      <c r="D761" s="113" t="s">
        <v>132</v>
      </c>
      <c r="E761" s="113" t="s">
        <v>199</v>
      </c>
      <c r="F761" s="113" t="s">
        <v>200</v>
      </c>
      <c r="G761" s="113">
        <v>116.134227270724</v>
      </c>
    </row>
    <row r="762" spans="1:7" x14ac:dyDescent="0.25">
      <c r="A762" s="108" t="str">
        <f t="shared" si="11"/>
        <v>AT_1990_1A3(FU)_NMVOC</v>
      </c>
      <c r="B762" s="113" t="s">
        <v>133</v>
      </c>
      <c r="C762" s="113">
        <v>1990</v>
      </c>
      <c r="D762" s="113" t="s">
        <v>134</v>
      </c>
      <c r="E762" s="113" t="s">
        <v>123</v>
      </c>
      <c r="F762" s="113" t="s">
        <v>200</v>
      </c>
      <c r="G762" s="113">
        <v>91.824834295044099</v>
      </c>
    </row>
    <row r="763" spans="1:7" x14ac:dyDescent="0.25">
      <c r="A763" s="108" t="str">
        <f t="shared" si="11"/>
        <v>AT_1990_1A3(FS)_NMVOC</v>
      </c>
      <c r="B763" s="113" t="s">
        <v>133</v>
      </c>
      <c r="C763" s="113">
        <v>1990</v>
      </c>
      <c r="D763" s="113" t="s">
        <v>132</v>
      </c>
      <c r="E763" s="113" t="s">
        <v>123</v>
      </c>
      <c r="F763" s="113" t="s">
        <v>200</v>
      </c>
      <c r="G763" s="113">
        <v>97.416415341439404</v>
      </c>
    </row>
    <row r="764" spans="1:7" x14ac:dyDescent="0.25">
      <c r="A764" s="108" t="str">
        <f t="shared" si="11"/>
        <v>AT_1990_1A3(FU)_SOx</v>
      </c>
      <c r="B764" s="113" t="s">
        <v>133</v>
      </c>
      <c r="C764" s="113">
        <v>1990</v>
      </c>
      <c r="D764" s="113" t="s">
        <v>134</v>
      </c>
      <c r="E764" s="113" t="s">
        <v>201</v>
      </c>
      <c r="F764" s="113" t="s">
        <v>200</v>
      </c>
      <c r="G764" s="113">
        <v>4.0065867519716702</v>
      </c>
    </row>
    <row r="765" spans="1:7" x14ac:dyDescent="0.25">
      <c r="A765" s="108" t="str">
        <f t="shared" si="11"/>
        <v>AT_1990_1A3(FS)_SOx</v>
      </c>
      <c r="B765" s="113" t="s">
        <v>133</v>
      </c>
      <c r="C765" s="113">
        <v>1990</v>
      </c>
      <c r="D765" s="113" t="s">
        <v>132</v>
      </c>
      <c r="E765" s="113" t="s">
        <v>201</v>
      </c>
      <c r="F765" s="113" t="s">
        <v>200</v>
      </c>
      <c r="G765" s="113">
        <v>4.7650998853495299</v>
      </c>
    </row>
    <row r="766" spans="1:7" x14ac:dyDescent="0.25">
      <c r="A766" s="108" t="str">
        <f t="shared" si="11"/>
        <v>AT_1990_1A3(FU)_NH3</v>
      </c>
      <c r="B766" s="113" t="s">
        <v>133</v>
      </c>
      <c r="C766" s="113">
        <v>1990</v>
      </c>
      <c r="D766" s="113" t="s">
        <v>134</v>
      </c>
      <c r="E766" s="113" t="s">
        <v>124</v>
      </c>
      <c r="F766" s="113" t="s">
        <v>200</v>
      </c>
      <c r="G766" s="113">
        <v>0.748041674695341</v>
      </c>
    </row>
    <row r="767" spans="1:7" x14ac:dyDescent="0.25">
      <c r="A767" s="108" t="str">
        <f t="shared" si="11"/>
        <v>AT_1990_1A3(FS)_NH3</v>
      </c>
      <c r="B767" s="113" t="s">
        <v>133</v>
      </c>
      <c r="C767" s="113">
        <v>1990</v>
      </c>
      <c r="D767" s="113" t="s">
        <v>132</v>
      </c>
      <c r="E767" s="113" t="s">
        <v>124</v>
      </c>
      <c r="F767" s="113" t="s">
        <v>200</v>
      </c>
      <c r="G767" s="113">
        <v>0.795181879328278</v>
      </c>
    </row>
    <row r="768" spans="1:7" x14ac:dyDescent="0.25">
      <c r="A768" s="108" t="str">
        <f t="shared" si="11"/>
        <v>AT_1990_1A3(FU)_PM2.5</v>
      </c>
      <c r="B768" s="113" t="s">
        <v>133</v>
      </c>
      <c r="C768" s="113">
        <v>1990</v>
      </c>
      <c r="D768" s="113" t="s">
        <v>134</v>
      </c>
      <c r="E768" s="113" t="s">
        <v>203</v>
      </c>
      <c r="F768" s="113" t="s">
        <v>200</v>
      </c>
      <c r="G768" s="113">
        <v>5.1744764348555297</v>
      </c>
    </row>
    <row r="769" spans="1:7" x14ac:dyDescent="0.25">
      <c r="A769" s="108" t="str">
        <f t="shared" si="11"/>
        <v>AT_1990_1A3(FS)_PM2.5</v>
      </c>
      <c r="B769" s="113" t="s">
        <v>133</v>
      </c>
      <c r="C769" s="113">
        <v>1990</v>
      </c>
      <c r="D769" s="113" t="s">
        <v>132</v>
      </c>
      <c r="E769" s="113" t="s">
        <v>203</v>
      </c>
      <c r="F769" s="113" t="s">
        <v>200</v>
      </c>
      <c r="G769" s="113">
        <v>5.7793542535877798</v>
      </c>
    </row>
    <row r="770" spans="1:7" x14ac:dyDescent="0.25">
      <c r="A770" s="108" t="str">
        <f t="shared" ref="A770:A833" si="12">CONCATENATE(B770,"_",C770,"_",D770,"_",E770)</f>
        <v>AT_1990_3D_NOx</v>
      </c>
      <c r="B770" s="113" t="s">
        <v>133</v>
      </c>
      <c r="C770" s="113">
        <v>1990</v>
      </c>
      <c r="D770" s="113" t="s">
        <v>206</v>
      </c>
      <c r="E770" s="113" t="s">
        <v>199</v>
      </c>
      <c r="F770" s="113" t="s">
        <v>200</v>
      </c>
      <c r="G770" s="113">
        <v>12.969059600938101</v>
      </c>
    </row>
    <row r="771" spans="1:7" x14ac:dyDescent="0.25">
      <c r="A771" s="108" t="str">
        <f t="shared" si="12"/>
        <v>AT_1991_NATIONAL TOTAL_NOx</v>
      </c>
      <c r="B771" s="113" t="s">
        <v>133</v>
      </c>
      <c r="C771" s="113">
        <v>1991</v>
      </c>
      <c r="D771" s="113" t="s">
        <v>122</v>
      </c>
      <c r="E771" s="113" t="s">
        <v>199</v>
      </c>
      <c r="F771" s="113" t="s">
        <v>200</v>
      </c>
      <c r="G771" s="113">
        <v>226.008067996221</v>
      </c>
    </row>
    <row r="772" spans="1:7" x14ac:dyDescent="0.25">
      <c r="A772" s="108" t="str">
        <f t="shared" si="12"/>
        <v>AT_1991_NATIONAL TOTAL_NMVOC</v>
      </c>
      <c r="B772" s="113" t="s">
        <v>133</v>
      </c>
      <c r="C772" s="113">
        <v>1991</v>
      </c>
      <c r="D772" s="113" t="s">
        <v>122</v>
      </c>
      <c r="E772" s="113" t="s">
        <v>123</v>
      </c>
      <c r="F772" s="113" t="s">
        <v>200</v>
      </c>
      <c r="G772" s="113">
        <v>325.21553256080603</v>
      </c>
    </row>
    <row r="773" spans="1:7" x14ac:dyDescent="0.25">
      <c r="A773" s="108" t="str">
        <f t="shared" si="12"/>
        <v>AT_1991_NATIONAL TOTAL_SOx</v>
      </c>
      <c r="B773" s="113" t="s">
        <v>133</v>
      </c>
      <c r="C773" s="113">
        <v>1991</v>
      </c>
      <c r="D773" s="113" t="s">
        <v>122</v>
      </c>
      <c r="E773" s="113" t="s">
        <v>201</v>
      </c>
      <c r="F773" s="113" t="s">
        <v>200</v>
      </c>
      <c r="G773" s="113">
        <v>70.728165677892903</v>
      </c>
    </row>
    <row r="774" spans="1:7" x14ac:dyDescent="0.25">
      <c r="A774" s="108" t="str">
        <f t="shared" si="12"/>
        <v>AT_1991_NATIONAL TOTAL_NH3</v>
      </c>
      <c r="B774" s="113" t="s">
        <v>133</v>
      </c>
      <c r="C774" s="113">
        <v>1991</v>
      </c>
      <c r="D774" s="113" t="s">
        <v>122</v>
      </c>
      <c r="E774" s="113" t="s">
        <v>124</v>
      </c>
      <c r="F774" s="113" t="s">
        <v>200</v>
      </c>
      <c r="G774" s="113">
        <v>74.872417671468</v>
      </c>
    </row>
    <row r="775" spans="1:7" x14ac:dyDescent="0.25">
      <c r="A775" s="108" t="str">
        <f t="shared" si="12"/>
        <v>AT_1991_NATIONAL TOTAL_Pb</v>
      </c>
      <c r="B775" s="113" t="s">
        <v>133</v>
      </c>
      <c r="C775" s="113">
        <v>1991</v>
      </c>
      <c r="D775" s="113" t="s">
        <v>122</v>
      </c>
      <c r="E775" s="113" t="s">
        <v>125</v>
      </c>
      <c r="F775" s="113" t="s">
        <v>200</v>
      </c>
      <c r="G775" s="113">
        <v>0.19701224599317499</v>
      </c>
    </row>
    <row r="776" spans="1:7" x14ac:dyDescent="0.25">
      <c r="A776" s="108" t="str">
        <f t="shared" si="12"/>
        <v>AT_1991_NATIONAL TOTAL_Cd</v>
      </c>
      <c r="B776" s="113" t="s">
        <v>133</v>
      </c>
      <c r="C776" s="113">
        <v>1991</v>
      </c>
      <c r="D776" s="113" t="s">
        <v>122</v>
      </c>
      <c r="E776" s="113" t="s">
        <v>126</v>
      </c>
      <c r="F776" s="113" t="s">
        <v>200</v>
      </c>
      <c r="G776" s="113">
        <v>1.6624458853268199E-3</v>
      </c>
    </row>
    <row r="777" spans="1:7" x14ac:dyDescent="0.25">
      <c r="A777" s="108" t="str">
        <f t="shared" si="12"/>
        <v>AT_1991_NATIONAL TOTAL_Hg</v>
      </c>
      <c r="B777" s="113" t="s">
        <v>133</v>
      </c>
      <c r="C777" s="113">
        <v>1991</v>
      </c>
      <c r="D777" s="113" t="s">
        <v>122</v>
      </c>
      <c r="E777" s="113" t="s">
        <v>127</v>
      </c>
      <c r="F777" s="113" t="s">
        <v>200</v>
      </c>
      <c r="G777" s="113">
        <v>2.4157501100853501E-3</v>
      </c>
    </row>
    <row r="778" spans="1:7" x14ac:dyDescent="0.25">
      <c r="A778" s="108" t="str">
        <f t="shared" si="12"/>
        <v>AT_1991_NATIONAL TOTAL_DIOX</v>
      </c>
      <c r="B778" s="113" t="s">
        <v>133</v>
      </c>
      <c r="C778" s="113">
        <v>1991</v>
      </c>
      <c r="D778" s="113" t="s">
        <v>122</v>
      </c>
      <c r="E778" s="113" t="s">
        <v>128</v>
      </c>
      <c r="F778" s="113" t="s">
        <v>200</v>
      </c>
      <c r="G778" s="150">
        <v>1.2341971882476401E-7</v>
      </c>
    </row>
    <row r="779" spans="1:7" x14ac:dyDescent="0.25">
      <c r="A779" s="108" t="str">
        <f t="shared" si="12"/>
        <v>AT_1991_NATIONAL TOTAL_PAH</v>
      </c>
      <c r="B779" s="113" t="s">
        <v>133</v>
      </c>
      <c r="C779" s="113">
        <v>1991</v>
      </c>
      <c r="D779" s="113" t="s">
        <v>122</v>
      </c>
      <c r="E779" s="113" t="s">
        <v>129</v>
      </c>
      <c r="F779" s="113" t="s">
        <v>200</v>
      </c>
      <c r="G779" s="113">
        <v>1.93436235163571E-2</v>
      </c>
    </row>
    <row r="780" spans="1:7" x14ac:dyDescent="0.25">
      <c r="A780" s="108" t="str">
        <f t="shared" si="12"/>
        <v>AT_1991_NATIONAL TOTAL_HCB</v>
      </c>
      <c r="B780" s="113" t="s">
        <v>133</v>
      </c>
      <c r="C780" s="113">
        <v>1991</v>
      </c>
      <c r="D780" s="113" t="s">
        <v>122</v>
      </c>
      <c r="E780" s="113" t="s">
        <v>130</v>
      </c>
      <c r="F780" s="113" t="s">
        <v>200</v>
      </c>
      <c r="G780" s="150">
        <v>7.9970957090037698E-5</v>
      </c>
    </row>
    <row r="781" spans="1:7" x14ac:dyDescent="0.25">
      <c r="A781" s="108" t="str">
        <f t="shared" si="12"/>
        <v>AT_1991_NATIONAL TOTAL_PCB</v>
      </c>
      <c r="B781" s="113" t="s">
        <v>133</v>
      </c>
      <c r="C781" s="113">
        <v>1991</v>
      </c>
      <c r="D781" s="113" t="s">
        <v>122</v>
      </c>
      <c r="E781" s="113" t="s">
        <v>259</v>
      </c>
      <c r="F781" s="113" t="s">
        <v>200</v>
      </c>
      <c r="G781" s="150">
        <v>2.5025485746408599E-5</v>
      </c>
    </row>
    <row r="782" spans="1:7" x14ac:dyDescent="0.25">
      <c r="A782" s="108" t="str">
        <f t="shared" si="12"/>
        <v>AT_1991_1A3(FU)_NOx</v>
      </c>
      <c r="B782" s="113" t="s">
        <v>133</v>
      </c>
      <c r="C782" s="113">
        <v>1991</v>
      </c>
      <c r="D782" s="113" t="s">
        <v>134</v>
      </c>
      <c r="E782" s="113" t="s">
        <v>199</v>
      </c>
      <c r="F782" s="113" t="s">
        <v>200</v>
      </c>
      <c r="G782" s="113">
        <v>100.497363264526</v>
      </c>
    </row>
    <row r="783" spans="1:7" x14ac:dyDescent="0.25">
      <c r="A783" s="108" t="str">
        <f t="shared" si="12"/>
        <v>AT_1991_1A3(FS)_NOx</v>
      </c>
      <c r="B783" s="113" t="s">
        <v>133</v>
      </c>
      <c r="C783" s="113">
        <v>1991</v>
      </c>
      <c r="D783" s="113" t="s">
        <v>132</v>
      </c>
      <c r="E783" s="113" t="s">
        <v>199</v>
      </c>
      <c r="F783" s="113" t="s">
        <v>200</v>
      </c>
      <c r="G783" s="113">
        <v>124.786514134402</v>
      </c>
    </row>
    <row r="784" spans="1:7" x14ac:dyDescent="0.25">
      <c r="A784" s="108" t="str">
        <f t="shared" si="12"/>
        <v>AT_1991_1A3(FU)_NMVOC</v>
      </c>
      <c r="B784" s="113" t="s">
        <v>133</v>
      </c>
      <c r="C784" s="113">
        <v>1991</v>
      </c>
      <c r="D784" s="113" t="s">
        <v>134</v>
      </c>
      <c r="E784" s="113" t="s">
        <v>123</v>
      </c>
      <c r="F784" s="113" t="s">
        <v>200</v>
      </c>
      <c r="G784" s="113">
        <v>84.778902955208295</v>
      </c>
    </row>
    <row r="785" spans="1:7" x14ac:dyDescent="0.25">
      <c r="A785" s="108" t="str">
        <f t="shared" si="12"/>
        <v>AT_1991_1A3(FS)_NMVOC</v>
      </c>
      <c r="B785" s="113" t="s">
        <v>133</v>
      </c>
      <c r="C785" s="113">
        <v>1991</v>
      </c>
      <c r="D785" s="113" t="s">
        <v>132</v>
      </c>
      <c r="E785" s="113" t="s">
        <v>123</v>
      </c>
      <c r="F785" s="113" t="s">
        <v>200</v>
      </c>
      <c r="G785" s="113">
        <v>97.956232214751694</v>
      </c>
    </row>
    <row r="786" spans="1:7" x14ac:dyDescent="0.25">
      <c r="A786" s="108" t="str">
        <f t="shared" si="12"/>
        <v>AT_1991_1A3(FU)_SOx</v>
      </c>
      <c r="B786" s="113" t="s">
        <v>133</v>
      </c>
      <c r="C786" s="113">
        <v>1991</v>
      </c>
      <c r="D786" s="113" t="s">
        <v>134</v>
      </c>
      <c r="E786" s="113" t="s">
        <v>201</v>
      </c>
      <c r="F786" s="113" t="s">
        <v>200</v>
      </c>
      <c r="G786" s="113">
        <v>4.3486175061346</v>
      </c>
    </row>
    <row r="787" spans="1:7" x14ac:dyDescent="0.25">
      <c r="A787" s="108" t="str">
        <f t="shared" si="12"/>
        <v>AT_1991_1A3(FS)_SOx</v>
      </c>
      <c r="B787" s="113" t="s">
        <v>133</v>
      </c>
      <c r="C787" s="113">
        <v>1991</v>
      </c>
      <c r="D787" s="113" t="s">
        <v>132</v>
      </c>
      <c r="E787" s="113" t="s">
        <v>201</v>
      </c>
      <c r="F787" s="113" t="s">
        <v>200</v>
      </c>
      <c r="G787" s="113">
        <v>5.3684888940641002</v>
      </c>
    </row>
    <row r="788" spans="1:7" x14ac:dyDescent="0.25">
      <c r="A788" s="108" t="str">
        <f t="shared" si="12"/>
        <v>AT_1991_1A3(FU)_NH3</v>
      </c>
      <c r="B788" s="113" t="s">
        <v>133</v>
      </c>
      <c r="C788" s="113">
        <v>1991</v>
      </c>
      <c r="D788" s="113" t="s">
        <v>134</v>
      </c>
      <c r="E788" s="113" t="s">
        <v>124</v>
      </c>
      <c r="F788" s="113" t="s">
        <v>200</v>
      </c>
      <c r="G788" s="113">
        <v>1.0109625387922001</v>
      </c>
    </row>
    <row r="789" spans="1:7" x14ac:dyDescent="0.25">
      <c r="A789" s="108" t="str">
        <f t="shared" si="12"/>
        <v>AT_1991_1A3(FS)_NH3</v>
      </c>
      <c r="B789" s="113" t="s">
        <v>133</v>
      </c>
      <c r="C789" s="113">
        <v>1991</v>
      </c>
      <c r="D789" s="113" t="s">
        <v>132</v>
      </c>
      <c r="E789" s="113" t="s">
        <v>124</v>
      </c>
      <c r="F789" s="113" t="s">
        <v>200</v>
      </c>
      <c r="G789" s="113">
        <v>1.1805289937615899</v>
      </c>
    </row>
    <row r="790" spans="1:7" x14ac:dyDescent="0.25">
      <c r="A790" s="108" t="str">
        <f t="shared" si="12"/>
        <v>AT_1991_3D_NOx</v>
      </c>
      <c r="B790" s="113" t="s">
        <v>133</v>
      </c>
      <c r="C790" s="113">
        <v>1991</v>
      </c>
      <c r="D790" s="113" t="s">
        <v>206</v>
      </c>
      <c r="E790" s="113" t="s">
        <v>199</v>
      </c>
      <c r="F790" s="113" t="s">
        <v>200</v>
      </c>
      <c r="G790" s="113">
        <v>12.8820700310535</v>
      </c>
    </row>
    <row r="791" spans="1:7" x14ac:dyDescent="0.25">
      <c r="A791" s="108" t="str">
        <f t="shared" si="12"/>
        <v>AT_1992_NATIONAL TOTAL_NOx</v>
      </c>
      <c r="B791" s="113" t="s">
        <v>133</v>
      </c>
      <c r="C791" s="113">
        <v>1992</v>
      </c>
      <c r="D791" s="113" t="s">
        <v>122</v>
      </c>
      <c r="E791" s="113" t="s">
        <v>199</v>
      </c>
      <c r="F791" s="113" t="s">
        <v>200</v>
      </c>
      <c r="G791" s="113">
        <v>214.300901561307</v>
      </c>
    </row>
    <row r="792" spans="1:7" x14ac:dyDescent="0.25">
      <c r="A792" s="108" t="str">
        <f t="shared" si="12"/>
        <v>AT_1992_NATIONAL TOTAL_NMVOC</v>
      </c>
      <c r="B792" s="113" t="s">
        <v>133</v>
      </c>
      <c r="C792" s="113">
        <v>1992</v>
      </c>
      <c r="D792" s="113" t="s">
        <v>122</v>
      </c>
      <c r="E792" s="113" t="s">
        <v>123</v>
      </c>
      <c r="F792" s="113" t="s">
        <v>200</v>
      </c>
      <c r="G792" s="113">
        <v>301.27127833763802</v>
      </c>
    </row>
    <row r="793" spans="1:7" x14ac:dyDescent="0.25">
      <c r="A793" s="108" t="str">
        <f t="shared" si="12"/>
        <v>AT_1992_NATIONAL TOTAL_SOx</v>
      </c>
      <c r="B793" s="113" t="s">
        <v>133</v>
      </c>
      <c r="C793" s="113">
        <v>1992</v>
      </c>
      <c r="D793" s="113" t="s">
        <v>122</v>
      </c>
      <c r="E793" s="113" t="s">
        <v>201</v>
      </c>
      <c r="F793" s="113" t="s">
        <v>200</v>
      </c>
      <c r="G793" s="113">
        <v>54.199204876341803</v>
      </c>
    </row>
    <row r="794" spans="1:7" x14ac:dyDescent="0.25">
      <c r="A794" s="108" t="str">
        <f t="shared" si="12"/>
        <v>AT_1992_NATIONAL TOTAL_NH3</v>
      </c>
      <c r="B794" s="113" t="s">
        <v>133</v>
      </c>
      <c r="C794" s="113">
        <v>1992</v>
      </c>
      <c r="D794" s="113" t="s">
        <v>122</v>
      </c>
      <c r="E794" s="113" t="s">
        <v>124</v>
      </c>
      <c r="F794" s="113" t="s">
        <v>200</v>
      </c>
      <c r="G794" s="113">
        <v>72.276297606373504</v>
      </c>
    </row>
    <row r="795" spans="1:7" x14ac:dyDescent="0.25">
      <c r="A795" s="108" t="str">
        <f t="shared" si="12"/>
        <v>AT_1992_NATIONAL TOTAL_Pb</v>
      </c>
      <c r="B795" s="113" t="s">
        <v>133</v>
      </c>
      <c r="C795" s="113">
        <v>1992</v>
      </c>
      <c r="D795" s="113" t="s">
        <v>122</v>
      </c>
      <c r="E795" s="113" t="s">
        <v>125</v>
      </c>
      <c r="F795" s="113" t="s">
        <v>200</v>
      </c>
      <c r="G795" s="113">
        <v>0.140343808818958</v>
      </c>
    </row>
    <row r="796" spans="1:7" x14ac:dyDescent="0.25">
      <c r="A796" s="108" t="str">
        <f t="shared" si="12"/>
        <v>AT_1992_NATIONAL TOTAL_Cd</v>
      </c>
      <c r="B796" s="113" t="s">
        <v>133</v>
      </c>
      <c r="C796" s="113">
        <v>1992</v>
      </c>
      <c r="D796" s="113" t="s">
        <v>122</v>
      </c>
      <c r="E796" s="113" t="s">
        <v>126</v>
      </c>
      <c r="F796" s="113" t="s">
        <v>200</v>
      </c>
      <c r="G796" s="113">
        <v>1.3830674312910599E-3</v>
      </c>
    </row>
    <row r="797" spans="1:7" x14ac:dyDescent="0.25">
      <c r="A797" s="108" t="str">
        <f t="shared" si="12"/>
        <v>AT_1992_NATIONAL TOTAL_Hg</v>
      </c>
      <c r="B797" s="113" t="s">
        <v>133</v>
      </c>
      <c r="C797" s="113">
        <v>1992</v>
      </c>
      <c r="D797" s="113" t="s">
        <v>122</v>
      </c>
      <c r="E797" s="113" t="s">
        <v>127</v>
      </c>
      <c r="F797" s="113" t="s">
        <v>200</v>
      </c>
      <c r="G797" s="113">
        <v>1.9981160610428E-3</v>
      </c>
    </row>
    <row r="798" spans="1:7" x14ac:dyDescent="0.25">
      <c r="A798" s="108" t="str">
        <f t="shared" si="12"/>
        <v>AT_1992_NATIONAL TOTAL_DIOX</v>
      </c>
      <c r="B798" s="113" t="s">
        <v>133</v>
      </c>
      <c r="C798" s="113">
        <v>1992</v>
      </c>
      <c r="D798" s="113" t="s">
        <v>122</v>
      </c>
      <c r="E798" s="113" t="s">
        <v>128</v>
      </c>
      <c r="F798" s="113" t="s">
        <v>200</v>
      </c>
      <c r="G798" s="150">
        <v>7.5737376417137097E-8</v>
      </c>
    </row>
    <row r="799" spans="1:7" x14ac:dyDescent="0.25">
      <c r="A799" s="108" t="str">
        <f t="shared" si="12"/>
        <v>AT_1992_NATIONAL TOTAL_PAH</v>
      </c>
      <c r="B799" s="113" t="s">
        <v>133</v>
      </c>
      <c r="C799" s="113">
        <v>1992</v>
      </c>
      <c r="D799" s="113" t="s">
        <v>122</v>
      </c>
      <c r="E799" s="113" t="s">
        <v>129</v>
      </c>
      <c r="F799" s="113" t="s">
        <v>200</v>
      </c>
      <c r="G799" s="113">
        <v>1.43639521198556E-2</v>
      </c>
    </row>
    <row r="800" spans="1:7" x14ac:dyDescent="0.25">
      <c r="A800" s="108" t="str">
        <f t="shared" si="12"/>
        <v>AT_1992_NATIONAL TOTAL_HCB</v>
      </c>
      <c r="B800" s="113" t="s">
        <v>133</v>
      </c>
      <c r="C800" s="113">
        <v>1992</v>
      </c>
      <c r="D800" s="113" t="s">
        <v>122</v>
      </c>
      <c r="E800" s="113" t="s">
        <v>130</v>
      </c>
      <c r="F800" s="113" t="s">
        <v>200</v>
      </c>
      <c r="G800" s="150">
        <v>6.7718430809195505E-5</v>
      </c>
    </row>
    <row r="801" spans="1:7" x14ac:dyDescent="0.25">
      <c r="A801" s="108" t="str">
        <f t="shared" si="12"/>
        <v>AT_1992_NATIONAL TOTAL_PCB</v>
      </c>
      <c r="B801" s="113" t="s">
        <v>133</v>
      </c>
      <c r="C801" s="113">
        <v>1992</v>
      </c>
      <c r="D801" s="113" t="s">
        <v>122</v>
      </c>
      <c r="E801" s="113" t="s">
        <v>259</v>
      </c>
      <c r="F801" s="113" t="s">
        <v>200</v>
      </c>
      <c r="G801" s="150">
        <v>1.6698438865642E-5</v>
      </c>
    </row>
    <row r="802" spans="1:7" x14ac:dyDescent="0.25">
      <c r="A802" s="108" t="str">
        <f t="shared" si="12"/>
        <v>AT_1992_1A3(FU)_NOx</v>
      </c>
      <c r="B802" s="113" t="s">
        <v>133</v>
      </c>
      <c r="C802" s="113">
        <v>1992</v>
      </c>
      <c r="D802" s="113" t="s">
        <v>134</v>
      </c>
      <c r="E802" s="113" t="s">
        <v>199</v>
      </c>
      <c r="F802" s="113" t="s">
        <v>200</v>
      </c>
      <c r="G802" s="113">
        <v>99.575544199036003</v>
      </c>
    </row>
    <row r="803" spans="1:7" x14ac:dyDescent="0.25">
      <c r="A803" s="108" t="str">
        <f t="shared" si="12"/>
        <v>AT_1992_1A3(FS)_NOx</v>
      </c>
      <c r="B803" s="113" t="s">
        <v>133</v>
      </c>
      <c r="C803" s="113">
        <v>1992</v>
      </c>
      <c r="D803" s="113" t="s">
        <v>132</v>
      </c>
      <c r="E803" s="113" t="s">
        <v>199</v>
      </c>
      <c r="F803" s="113" t="s">
        <v>200</v>
      </c>
      <c r="G803" s="113">
        <v>120.423762601155</v>
      </c>
    </row>
    <row r="804" spans="1:7" x14ac:dyDescent="0.25">
      <c r="A804" s="108" t="str">
        <f t="shared" si="12"/>
        <v>AT_1992_1A3(FU)_NMVOC</v>
      </c>
      <c r="B804" s="113" t="s">
        <v>133</v>
      </c>
      <c r="C804" s="113">
        <v>1992</v>
      </c>
      <c r="D804" s="113" t="s">
        <v>134</v>
      </c>
      <c r="E804" s="113" t="s">
        <v>123</v>
      </c>
      <c r="F804" s="113" t="s">
        <v>200</v>
      </c>
      <c r="G804" s="113">
        <v>78.811617639171303</v>
      </c>
    </row>
    <row r="805" spans="1:7" x14ac:dyDescent="0.25">
      <c r="A805" s="108" t="str">
        <f t="shared" si="12"/>
        <v>AT_1992_1A3(FS)_NMVOC</v>
      </c>
      <c r="B805" s="113" t="s">
        <v>133</v>
      </c>
      <c r="C805" s="113">
        <v>1992</v>
      </c>
      <c r="D805" s="113" t="s">
        <v>132</v>
      </c>
      <c r="E805" s="113" t="s">
        <v>123</v>
      </c>
      <c r="F805" s="113" t="s">
        <v>200</v>
      </c>
      <c r="G805" s="113">
        <v>86.232926135497493</v>
      </c>
    </row>
    <row r="806" spans="1:7" x14ac:dyDescent="0.25">
      <c r="A806" s="108" t="str">
        <f t="shared" si="12"/>
        <v>AT_1992_1A3(FU)_SOx</v>
      </c>
      <c r="B806" s="113" t="s">
        <v>133</v>
      </c>
      <c r="C806" s="113">
        <v>1992</v>
      </c>
      <c r="D806" s="113" t="s">
        <v>134</v>
      </c>
      <c r="E806" s="113" t="s">
        <v>201</v>
      </c>
      <c r="F806" s="113" t="s">
        <v>200</v>
      </c>
      <c r="G806" s="113">
        <v>4.6373160501299902</v>
      </c>
    </row>
    <row r="807" spans="1:7" x14ac:dyDescent="0.25">
      <c r="A807" s="108" t="str">
        <f t="shared" si="12"/>
        <v>AT_1992_1A3(FS)_SOx</v>
      </c>
      <c r="B807" s="113" t="s">
        <v>133</v>
      </c>
      <c r="C807" s="113">
        <v>1992</v>
      </c>
      <c r="D807" s="113" t="s">
        <v>132</v>
      </c>
      <c r="E807" s="113" t="s">
        <v>201</v>
      </c>
      <c r="F807" s="113" t="s">
        <v>200</v>
      </c>
      <c r="G807" s="113">
        <v>5.6395691347905004</v>
      </c>
    </row>
    <row r="808" spans="1:7" x14ac:dyDescent="0.25">
      <c r="A808" s="108" t="str">
        <f t="shared" si="12"/>
        <v>AT_1992_1A3(FU)_NH3</v>
      </c>
      <c r="B808" s="113" t="s">
        <v>133</v>
      </c>
      <c r="C808" s="113">
        <v>1992</v>
      </c>
      <c r="D808" s="113" t="s">
        <v>134</v>
      </c>
      <c r="E808" s="113" t="s">
        <v>124</v>
      </c>
      <c r="F808" s="113" t="s">
        <v>200</v>
      </c>
      <c r="G808" s="113">
        <v>1.2850234852503599</v>
      </c>
    </row>
    <row r="809" spans="1:7" x14ac:dyDescent="0.25">
      <c r="A809" s="108" t="str">
        <f t="shared" si="12"/>
        <v>AT_1992_1A3(FS)_NH3</v>
      </c>
      <c r="B809" s="113" t="s">
        <v>133</v>
      </c>
      <c r="C809" s="113">
        <v>1992</v>
      </c>
      <c r="D809" s="113" t="s">
        <v>132</v>
      </c>
      <c r="E809" s="113" t="s">
        <v>124</v>
      </c>
      <c r="F809" s="113" t="s">
        <v>200</v>
      </c>
      <c r="G809" s="113">
        <v>1.4122738541125499</v>
      </c>
    </row>
    <row r="810" spans="1:7" x14ac:dyDescent="0.25">
      <c r="A810" s="108" t="str">
        <f t="shared" si="12"/>
        <v>AT_1992_3D_NOx</v>
      </c>
      <c r="B810" s="113" t="s">
        <v>133</v>
      </c>
      <c r="C810" s="113">
        <v>1992</v>
      </c>
      <c r="D810" s="113" t="s">
        <v>206</v>
      </c>
      <c r="E810" s="113" t="s">
        <v>199</v>
      </c>
      <c r="F810" s="113" t="s">
        <v>200</v>
      </c>
      <c r="G810" s="113">
        <v>12.4889330179591</v>
      </c>
    </row>
    <row r="811" spans="1:7" x14ac:dyDescent="0.25">
      <c r="A811" s="108" t="str">
        <f t="shared" si="12"/>
        <v>AT_1993_NATIONAL TOTAL_NOx</v>
      </c>
      <c r="B811" s="113" t="s">
        <v>133</v>
      </c>
      <c r="C811" s="113">
        <v>1993</v>
      </c>
      <c r="D811" s="113" t="s">
        <v>122</v>
      </c>
      <c r="E811" s="113" t="s">
        <v>199</v>
      </c>
      <c r="F811" s="113" t="s">
        <v>200</v>
      </c>
      <c r="G811" s="113">
        <v>208.364532615515</v>
      </c>
    </row>
    <row r="812" spans="1:7" x14ac:dyDescent="0.25">
      <c r="A812" s="108" t="str">
        <f t="shared" si="12"/>
        <v>AT_1993_NATIONAL TOTAL_NMVOC</v>
      </c>
      <c r="B812" s="113" t="s">
        <v>133</v>
      </c>
      <c r="C812" s="113">
        <v>1993</v>
      </c>
      <c r="D812" s="113" t="s">
        <v>122</v>
      </c>
      <c r="E812" s="113" t="s">
        <v>123</v>
      </c>
      <c r="F812" s="113" t="s">
        <v>200</v>
      </c>
      <c r="G812" s="113">
        <v>282.78496536366998</v>
      </c>
    </row>
    <row r="813" spans="1:7" x14ac:dyDescent="0.25">
      <c r="A813" s="108" t="str">
        <f t="shared" si="12"/>
        <v>AT_1993_NATIONAL TOTAL_SOx</v>
      </c>
      <c r="B813" s="113" t="s">
        <v>133</v>
      </c>
      <c r="C813" s="113">
        <v>1993</v>
      </c>
      <c r="D813" s="113" t="s">
        <v>122</v>
      </c>
      <c r="E813" s="113" t="s">
        <v>201</v>
      </c>
      <c r="F813" s="113" t="s">
        <v>200</v>
      </c>
      <c r="G813" s="113">
        <v>52.8198844007727</v>
      </c>
    </row>
    <row r="814" spans="1:7" x14ac:dyDescent="0.25">
      <c r="A814" s="108" t="str">
        <f t="shared" si="12"/>
        <v>AT_1993_NATIONAL TOTAL_NH3</v>
      </c>
      <c r="B814" s="113" t="s">
        <v>133</v>
      </c>
      <c r="C814" s="113">
        <v>1993</v>
      </c>
      <c r="D814" s="113" t="s">
        <v>122</v>
      </c>
      <c r="E814" s="113" t="s">
        <v>124</v>
      </c>
      <c r="F814" s="113" t="s">
        <v>200</v>
      </c>
      <c r="G814" s="113">
        <v>72.231250334398098</v>
      </c>
    </row>
    <row r="815" spans="1:7" x14ac:dyDescent="0.25">
      <c r="A815" s="108" t="str">
        <f t="shared" si="12"/>
        <v>AT_1993_NATIONAL TOTAL_Pb</v>
      </c>
      <c r="B815" s="113" t="s">
        <v>133</v>
      </c>
      <c r="C815" s="113">
        <v>1993</v>
      </c>
      <c r="D815" s="113" t="s">
        <v>122</v>
      </c>
      <c r="E815" s="113" t="s">
        <v>125</v>
      </c>
      <c r="F815" s="113" t="s">
        <v>200</v>
      </c>
      <c r="G815" s="113">
        <v>9.9478965226161495E-2</v>
      </c>
    </row>
    <row r="816" spans="1:7" x14ac:dyDescent="0.25">
      <c r="A816" s="108" t="str">
        <f t="shared" si="12"/>
        <v>AT_1993_NATIONAL TOTAL_Cd</v>
      </c>
      <c r="B816" s="113" t="s">
        <v>133</v>
      </c>
      <c r="C816" s="113">
        <v>1993</v>
      </c>
      <c r="D816" s="113" t="s">
        <v>122</v>
      </c>
      <c r="E816" s="113" t="s">
        <v>126</v>
      </c>
      <c r="F816" s="113" t="s">
        <v>200</v>
      </c>
      <c r="G816" s="113">
        <v>1.2475504953051301E-3</v>
      </c>
    </row>
    <row r="817" spans="1:7" x14ac:dyDescent="0.25">
      <c r="A817" s="108" t="str">
        <f t="shared" si="12"/>
        <v>AT_1993_NATIONAL TOTAL_Hg</v>
      </c>
      <c r="B817" s="113" t="s">
        <v>133</v>
      </c>
      <c r="C817" s="113">
        <v>1993</v>
      </c>
      <c r="D817" s="113" t="s">
        <v>122</v>
      </c>
      <c r="E817" s="113" t="s">
        <v>127</v>
      </c>
      <c r="F817" s="113" t="s">
        <v>200</v>
      </c>
      <c r="G817" s="113">
        <v>1.7486907432488199E-3</v>
      </c>
    </row>
    <row r="818" spans="1:7" x14ac:dyDescent="0.25">
      <c r="A818" s="108" t="str">
        <f t="shared" si="12"/>
        <v>AT_1993_NATIONAL TOTAL_DIOX</v>
      </c>
      <c r="B818" s="113" t="s">
        <v>133</v>
      </c>
      <c r="C818" s="113">
        <v>1993</v>
      </c>
      <c r="D818" s="113" t="s">
        <v>122</v>
      </c>
      <c r="E818" s="113" t="s">
        <v>128</v>
      </c>
      <c r="F818" s="113" t="s">
        <v>200</v>
      </c>
      <c r="G818" s="150">
        <v>6.6212447656066594E-8</v>
      </c>
    </row>
    <row r="819" spans="1:7" x14ac:dyDescent="0.25">
      <c r="A819" s="108" t="str">
        <f t="shared" si="12"/>
        <v>AT_1993_NATIONAL TOTAL_PAH</v>
      </c>
      <c r="B819" s="113" t="s">
        <v>133</v>
      </c>
      <c r="C819" s="113">
        <v>1993</v>
      </c>
      <c r="D819" s="113" t="s">
        <v>122</v>
      </c>
      <c r="E819" s="113" t="s">
        <v>129</v>
      </c>
      <c r="F819" s="113" t="s">
        <v>200</v>
      </c>
      <c r="G819" s="113">
        <v>1.16970754996235E-2</v>
      </c>
    </row>
    <row r="820" spans="1:7" x14ac:dyDescent="0.25">
      <c r="A820" s="108" t="str">
        <f t="shared" si="12"/>
        <v>AT_1993_NATIONAL TOTAL_HCB</v>
      </c>
      <c r="B820" s="113" t="s">
        <v>133</v>
      </c>
      <c r="C820" s="113">
        <v>1993</v>
      </c>
      <c r="D820" s="113" t="s">
        <v>122</v>
      </c>
      <c r="E820" s="113" t="s">
        <v>130</v>
      </c>
      <c r="F820" s="113" t="s">
        <v>200</v>
      </c>
      <c r="G820" s="150">
        <v>6.0143869226982299E-5</v>
      </c>
    </row>
    <row r="821" spans="1:7" x14ac:dyDescent="0.25">
      <c r="A821" s="108" t="str">
        <f t="shared" si="12"/>
        <v>AT_1993_NATIONAL TOTAL_PCB</v>
      </c>
      <c r="B821" s="113" t="s">
        <v>133</v>
      </c>
      <c r="C821" s="113">
        <v>1993</v>
      </c>
      <c r="D821" s="113" t="s">
        <v>122</v>
      </c>
      <c r="E821" s="113" t="s">
        <v>259</v>
      </c>
      <c r="F821" s="113" t="s">
        <v>200</v>
      </c>
      <c r="G821" s="150">
        <v>1.5538920079240799E-5</v>
      </c>
    </row>
    <row r="822" spans="1:7" x14ac:dyDescent="0.25">
      <c r="A822" s="108" t="str">
        <f t="shared" si="12"/>
        <v>AT_1993_1A3(FU)_NOx</v>
      </c>
      <c r="B822" s="113" t="s">
        <v>133</v>
      </c>
      <c r="C822" s="113">
        <v>1993</v>
      </c>
      <c r="D822" s="113" t="s">
        <v>134</v>
      </c>
      <c r="E822" s="113" t="s">
        <v>199</v>
      </c>
      <c r="F822" s="113" t="s">
        <v>200</v>
      </c>
      <c r="G822" s="113">
        <v>96.042091961083699</v>
      </c>
    </row>
    <row r="823" spans="1:7" x14ac:dyDescent="0.25">
      <c r="A823" s="108" t="str">
        <f t="shared" si="12"/>
        <v>AT_1993_1A3(FS)_NOx</v>
      </c>
      <c r="B823" s="113" t="s">
        <v>133</v>
      </c>
      <c r="C823" s="113">
        <v>1993</v>
      </c>
      <c r="D823" s="113" t="s">
        <v>132</v>
      </c>
      <c r="E823" s="113" t="s">
        <v>199</v>
      </c>
      <c r="F823" s="113" t="s">
        <v>200</v>
      </c>
      <c r="G823" s="113">
        <v>116.908621832444</v>
      </c>
    </row>
    <row r="824" spans="1:7" x14ac:dyDescent="0.25">
      <c r="A824" s="108" t="str">
        <f t="shared" si="12"/>
        <v>AT_1993_1A3(FU)_NMVOC</v>
      </c>
      <c r="B824" s="113" t="s">
        <v>133</v>
      </c>
      <c r="C824" s="113">
        <v>1993</v>
      </c>
      <c r="D824" s="113" t="s">
        <v>134</v>
      </c>
      <c r="E824" s="113" t="s">
        <v>123</v>
      </c>
      <c r="F824" s="113" t="s">
        <v>200</v>
      </c>
      <c r="G824" s="113">
        <v>70.4668537312442</v>
      </c>
    </row>
    <row r="825" spans="1:7" x14ac:dyDescent="0.25">
      <c r="A825" s="108" t="str">
        <f t="shared" si="12"/>
        <v>AT_1993_1A3(FS)_NMVOC</v>
      </c>
      <c r="B825" s="113" t="s">
        <v>133</v>
      </c>
      <c r="C825" s="113">
        <v>1993</v>
      </c>
      <c r="D825" s="113" t="s">
        <v>132</v>
      </c>
      <c r="E825" s="113" t="s">
        <v>123</v>
      </c>
      <c r="F825" s="113" t="s">
        <v>200</v>
      </c>
      <c r="G825" s="113">
        <v>75.355767387018503</v>
      </c>
    </row>
    <row r="826" spans="1:7" x14ac:dyDescent="0.25">
      <c r="A826" s="108" t="str">
        <f t="shared" si="12"/>
        <v>AT_1993_1A3(FU)_SOx</v>
      </c>
      <c r="B826" s="113" t="s">
        <v>133</v>
      </c>
      <c r="C826" s="113">
        <v>1993</v>
      </c>
      <c r="D826" s="113" t="s">
        <v>134</v>
      </c>
      <c r="E826" s="113" t="s">
        <v>201</v>
      </c>
      <c r="F826" s="113" t="s">
        <v>200</v>
      </c>
      <c r="G826" s="113">
        <v>4.8793385330505199</v>
      </c>
    </row>
    <row r="827" spans="1:7" x14ac:dyDescent="0.25">
      <c r="A827" s="108" t="str">
        <f t="shared" si="12"/>
        <v>AT_1993_1A3(FS)_SOx</v>
      </c>
      <c r="B827" s="113" t="s">
        <v>133</v>
      </c>
      <c r="C827" s="113">
        <v>1993</v>
      </c>
      <c r="D827" s="113" t="s">
        <v>132</v>
      </c>
      <c r="E827" s="113" t="s">
        <v>201</v>
      </c>
      <c r="F827" s="113" t="s">
        <v>200</v>
      </c>
      <c r="G827" s="113">
        <v>6.0123498672435396</v>
      </c>
    </row>
    <row r="828" spans="1:7" x14ac:dyDescent="0.25">
      <c r="A828" s="108" t="str">
        <f t="shared" si="12"/>
        <v>AT_1993_1A3(FU)_NH3</v>
      </c>
      <c r="B828" s="113" t="s">
        <v>133</v>
      </c>
      <c r="C828" s="113">
        <v>1993</v>
      </c>
      <c r="D828" s="113" t="s">
        <v>134</v>
      </c>
      <c r="E828" s="113" t="s">
        <v>124</v>
      </c>
      <c r="F828" s="113" t="s">
        <v>200</v>
      </c>
      <c r="G828" s="113">
        <v>1.52567081632094</v>
      </c>
    </row>
    <row r="829" spans="1:7" x14ac:dyDescent="0.25">
      <c r="A829" s="108" t="str">
        <f t="shared" si="12"/>
        <v>AT_1993_1A3(FS)_NH3</v>
      </c>
      <c r="B829" s="113" t="s">
        <v>133</v>
      </c>
      <c r="C829" s="113">
        <v>1993</v>
      </c>
      <c r="D829" s="113" t="s">
        <v>132</v>
      </c>
      <c r="E829" s="113" t="s">
        <v>124</v>
      </c>
      <c r="F829" s="113" t="s">
        <v>200</v>
      </c>
      <c r="G829" s="113">
        <v>1.6310911110156101</v>
      </c>
    </row>
    <row r="830" spans="1:7" x14ac:dyDescent="0.25">
      <c r="A830" s="108" t="str">
        <f t="shared" si="12"/>
        <v>AT_1993_3D_NOx</v>
      </c>
      <c r="B830" s="113" t="s">
        <v>133</v>
      </c>
      <c r="C830" s="113">
        <v>1993</v>
      </c>
      <c r="D830" s="113" t="s">
        <v>206</v>
      </c>
      <c r="E830" s="113" t="s">
        <v>199</v>
      </c>
      <c r="F830" s="113" t="s">
        <v>200</v>
      </c>
      <c r="G830" s="113">
        <v>12.2243695327168</v>
      </c>
    </row>
    <row r="831" spans="1:7" x14ac:dyDescent="0.25">
      <c r="A831" s="108" t="str">
        <f t="shared" si="12"/>
        <v>AT_1994_NATIONAL TOTAL_NOx</v>
      </c>
      <c r="B831" s="113" t="s">
        <v>133</v>
      </c>
      <c r="C831" s="113">
        <v>1994</v>
      </c>
      <c r="D831" s="113" t="s">
        <v>122</v>
      </c>
      <c r="E831" s="113" t="s">
        <v>199</v>
      </c>
      <c r="F831" s="113" t="s">
        <v>200</v>
      </c>
      <c r="G831" s="113">
        <v>200.15533762747</v>
      </c>
    </row>
    <row r="832" spans="1:7" x14ac:dyDescent="0.25">
      <c r="A832" s="108" t="str">
        <f t="shared" si="12"/>
        <v>AT_1994_NATIONAL TOTAL_NMVOC</v>
      </c>
      <c r="B832" s="113" t="s">
        <v>133</v>
      </c>
      <c r="C832" s="113">
        <v>1994</v>
      </c>
      <c r="D832" s="113" t="s">
        <v>122</v>
      </c>
      <c r="E832" s="113" t="s">
        <v>123</v>
      </c>
      <c r="F832" s="113" t="s">
        <v>200</v>
      </c>
      <c r="G832" s="113">
        <v>259.974527106165</v>
      </c>
    </row>
    <row r="833" spans="1:7" x14ac:dyDescent="0.25">
      <c r="A833" s="108" t="str">
        <f t="shared" si="12"/>
        <v>AT_1994_NATIONAL TOTAL_SOx</v>
      </c>
      <c r="B833" s="113" t="s">
        <v>133</v>
      </c>
      <c r="C833" s="113">
        <v>1994</v>
      </c>
      <c r="D833" s="113" t="s">
        <v>122</v>
      </c>
      <c r="E833" s="113" t="s">
        <v>201</v>
      </c>
      <c r="F833" s="113" t="s">
        <v>200</v>
      </c>
      <c r="G833" s="113">
        <v>47.331338419967999</v>
      </c>
    </row>
    <row r="834" spans="1:7" x14ac:dyDescent="0.25">
      <c r="A834" s="108" t="str">
        <f t="shared" ref="A834:A897" si="13">CONCATENATE(B834,"_",C834,"_",D834,"_",E834)</f>
        <v>AT_1994_NATIONAL TOTAL_NH3</v>
      </c>
      <c r="B834" s="113" t="s">
        <v>133</v>
      </c>
      <c r="C834" s="113">
        <v>1994</v>
      </c>
      <c r="D834" s="113" t="s">
        <v>122</v>
      </c>
      <c r="E834" s="113" t="s">
        <v>124</v>
      </c>
      <c r="F834" s="113" t="s">
        <v>200</v>
      </c>
      <c r="G834" s="113">
        <v>71.873258696183996</v>
      </c>
    </row>
    <row r="835" spans="1:7" x14ac:dyDescent="0.25">
      <c r="A835" s="108" t="str">
        <f t="shared" si="13"/>
        <v>AT_1994_NATIONAL TOTAL_Pb</v>
      </c>
      <c r="B835" s="113" t="s">
        <v>133</v>
      </c>
      <c r="C835" s="113">
        <v>1994</v>
      </c>
      <c r="D835" s="113" t="s">
        <v>122</v>
      </c>
      <c r="E835" s="113" t="s">
        <v>125</v>
      </c>
      <c r="F835" s="113" t="s">
        <v>200</v>
      </c>
      <c r="G835" s="113">
        <v>6.8832587122217598E-2</v>
      </c>
    </row>
    <row r="836" spans="1:7" x14ac:dyDescent="0.25">
      <c r="A836" s="108" t="str">
        <f t="shared" si="13"/>
        <v>AT_1994_NATIONAL TOTAL_Cd</v>
      </c>
      <c r="B836" s="113" t="s">
        <v>133</v>
      </c>
      <c r="C836" s="113">
        <v>1994</v>
      </c>
      <c r="D836" s="113" t="s">
        <v>122</v>
      </c>
      <c r="E836" s="113" t="s">
        <v>126</v>
      </c>
      <c r="F836" s="113" t="s">
        <v>200</v>
      </c>
      <c r="G836" s="113">
        <v>1.15152340077686E-3</v>
      </c>
    </row>
    <row r="837" spans="1:7" x14ac:dyDescent="0.25">
      <c r="A837" s="108" t="str">
        <f t="shared" si="13"/>
        <v>AT_1994_NATIONAL TOTAL_Hg</v>
      </c>
      <c r="B837" s="113" t="s">
        <v>133</v>
      </c>
      <c r="C837" s="113">
        <v>1994</v>
      </c>
      <c r="D837" s="113" t="s">
        <v>122</v>
      </c>
      <c r="E837" s="113" t="s">
        <v>127</v>
      </c>
      <c r="F837" s="113" t="s">
        <v>200</v>
      </c>
      <c r="G837" s="113">
        <v>1.5680474428698501E-3</v>
      </c>
    </row>
    <row r="838" spans="1:7" x14ac:dyDescent="0.25">
      <c r="A838" s="108" t="str">
        <f t="shared" si="13"/>
        <v>AT_1994_NATIONAL TOTAL_DIOX</v>
      </c>
      <c r="B838" s="113" t="s">
        <v>133</v>
      </c>
      <c r="C838" s="113">
        <v>1994</v>
      </c>
      <c r="D838" s="113" t="s">
        <v>122</v>
      </c>
      <c r="E838" s="113" t="s">
        <v>128</v>
      </c>
      <c r="F838" s="113" t="s">
        <v>200</v>
      </c>
      <c r="G838" s="150">
        <v>5.6289523037392501E-8</v>
      </c>
    </row>
    <row r="839" spans="1:7" x14ac:dyDescent="0.25">
      <c r="A839" s="108" t="str">
        <f t="shared" si="13"/>
        <v>AT_1994_NATIONAL TOTAL_PAH</v>
      </c>
      <c r="B839" s="113" t="s">
        <v>133</v>
      </c>
      <c r="C839" s="113">
        <v>1994</v>
      </c>
      <c r="D839" s="113" t="s">
        <v>122</v>
      </c>
      <c r="E839" s="113" t="s">
        <v>129</v>
      </c>
      <c r="F839" s="113" t="s">
        <v>200</v>
      </c>
      <c r="G839" s="113">
        <v>1.06288120859813E-2</v>
      </c>
    </row>
    <row r="840" spans="1:7" x14ac:dyDescent="0.25">
      <c r="A840" s="108" t="str">
        <f t="shared" si="13"/>
        <v>AT_1994_NATIONAL TOTAL_HCB</v>
      </c>
      <c r="B840" s="113" t="s">
        <v>133</v>
      </c>
      <c r="C840" s="113">
        <v>1994</v>
      </c>
      <c r="D840" s="113" t="s">
        <v>122</v>
      </c>
      <c r="E840" s="113" t="s">
        <v>130</v>
      </c>
      <c r="F840" s="113" t="s">
        <v>200</v>
      </c>
      <c r="G840" s="150">
        <v>4.5657975168782001E-5</v>
      </c>
    </row>
    <row r="841" spans="1:7" x14ac:dyDescent="0.25">
      <c r="A841" s="108" t="str">
        <f t="shared" si="13"/>
        <v>AT_1994_NATIONAL TOTAL_PCB</v>
      </c>
      <c r="B841" s="113" t="s">
        <v>133</v>
      </c>
      <c r="C841" s="113">
        <v>1994</v>
      </c>
      <c r="D841" s="113" t="s">
        <v>122</v>
      </c>
      <c r="E841" s="113" t="s">
        <v>259</v>
      </c>
      <c r="F841" s="113" t="s">
        <v>200</v>
      </c>
      <c r="G841" s="150">
        <v>1.07982691974802E-5</v>
      </c>
    </row>
    <row r="842" spans="1:7" x14ac:dyDescent="0.25">
      <c r="A842" s="108" t="str">
        <f t="shared" si="13"/>
        <v>AT_1994_1A3(FU)_NOx</v>
      </c>
      <c r="B842" s="113" t="s">
        <v>133</v>
      </c>
      <c r="C842" s="113">
        <v>1994</v>
      </c>
      <c r="D842" s="113" t="s">
        <v>134</v>
      </c>
      <c r="E842" s="113" t="s">
        <v>199</v>
      </c>
      <c r="F842" s="113" t="s">
        <v>200</v>
      </c>
      <c r="G842" s="113">
        <v>95.040975383313395</v>
      </c>
    </row>
    <row r="843" spans="1:7" x14ac:dyDescent="0.25">
      <c r="A843" s="108" t="str">
        <f t="shared" si="13"/>
        <v>AT_1994_1A3(FS)_NOx</v>
      </c>
      <c r="B843" s="113" t="s">
        <v>133</v>
      </c>
      <c r="C843" s="113">
        <v>1994</v>
      </c>
      <c r="D843" s="113" t="s">
        <v>132</v>
      </c>
      <c r="E843" s="113" t="s">
        <v>199</v>
      </c>
      <c r="F843" s="113" t="s">
        <v>200</v>
      </c>
      <c r="G843" s="113">
        <v>111.922921304344</v>
      </c>
    </row>
    <row r="844" spans="1:7" x14ac:dyDescent="0.25">
      <c r="A844" s="108" t="str">
        <f t="shared" si="13"/>
        <v>AT_1994_1A3(FU)_NMVOC</v>
      </c>
      <c r="B844" s="113" t="s">
        <v>133</v>
      </c>
      <c r="C844" s="113">
        <v>1994</v>
      </c>
      <c r="D844" s="113" t="s">
        <v>134</v>
      </c>
      <c r="E844" s="113" t="s">
        <v>123</v>
      </c>
      <c r="F844" s="113" t="s">
        <v>200</v>
      </c>
      <c r="G844" s="113">
        <v>64.128047964499302</v>
      </c>
    </row>
    <row r="845" spans="1:7" x14ac:dyDescent="0.25">
      <c r="A845" s="108" t="str">
        <f t="shared" si="13"/>
        <v>AT_1994_1A3(FS)_NMVOC</v>
      </c>
      <c r="B845" s="113" t="s">
        <v>133</v>
      </c>
      <c r="C845" s="113">
        <v>1994</v>
      </c>
      <c r="D845" s="113" t="s">
        <v>132</v>
      </c>
      <c r="E845" s="113" t="s">
        <v>123</v>
      </c>
      <c r="F845" s="113" t="s">
        <v>200</v>
      </c>
      <c r="G845" s="113">
        <v>66.426287035942394</v>
      </c>
    </row>
    <row r="846" spans="1:7" x14ac:dyDescent="0.25">
      <c r="A846" s="108" t="str">
        <f t="shared" si="13"/>
        <v>AT_1994_1A3(FU)_SOx</v>
      </c>
      <c r="B846" s="113" t="s">
        <v>133</v>
      </c>
      <c r="C846" s="113">
        <v>1994</v>
      </c>
      <c r="D846" s="113" t="s">
        <v>134</v>
      </c>
      <c r="E846" s="113" t="s">
        <v>201</v>
      </c>
      <c r="F846" s="113" t="s">
        <v>200</v>
      </c>
      <c r="G846" s="113">
        <v>5.2113114803300196</v>
      </c>
    </row>
    <row r="847" spans="1:7" x14ac:dyDescent="0.25">
      <c r="A847" s="108" t="str">
        <f t="shared" si="13"/>
        <v>AT_1994_1A3(FS)_SOx</v>
      </c>
      <c r="B847" s="113" t="s">
        <v>133</v>
      </c>
      <c r="C847" s="113">
        <v>1994</v>
      </c>
      <c r="D847" s="113" t="s">
        <v>132</v>
      </c>
      <c r="E847" s="113" t="s">
        <v>201</v>
      </c>
      <c r="F847" s="113" t="s">
        <v>200</v>
      </c>
      <c r="G847" s="113">
        <v>6.2225517245682598</v>
      </c>
    </row>
    <row r="848" spans="1:7" x14ac:dyDescent="0.25">
      <c r="A848" s="108" t="str">
        <f t="shared" si="13"/>
        <v>AT_1994_1A3(FU)_NH3</v>
      </c>
      <c r="B848" s="113" t="s">
        <v>133</v>
      </c>
      <c r="C848" s="113">
        <v>1994</v>
      </c>
      <c r="D848" s="113" t="s">
        <v>134</v>
      </c>
      <c r="E848" s="113" t="s">
        <v>124</v>
      </c>
      <c r="F848" s="113" t="s">
        <v>200</v>
      </c>
      <c r="G848" s="113">
        <v>1.75700053975794</v>
      </c>
    </row>
    <row r="849" spans="1:7" x14ac:dyDescent="0.25">
      <c r="A849" s="108" t="str">
        <f t="shared" si="13"/>
        <v>AT_1994_1A3(FS)_NH3</v>
      </c>
      <c r="B849" s="113" t="s">
        <v>133</v>
      </c>
      <c r="C849" s="113">
        <v>1994</v>
      </c>
      <c r="D849" s="113" t="s">
        <v>132</v>
      </c>
      <c r="E849" s="113" t="s">
        <v>124</v>
      </c>
      <c r="F849" s="113" t="s">
        <v>200</v>
      </c>
      <c r="G849" s="113">
        <v>1.8107715683277199</v>
      </c>
    </row>
    <row r="850" spans="1:7" x14ac:dyDescent="0.25">
      <c r="A850" s="108" t="str">
        <f t="shared" si="13"/>
        <v>AT_1994_3D_NOx</v>
      </c>
      <c r="B850" s="113" t="s">
        <v>133</v>
      </c>
      <c r="C850" s="113">
        <v>1994</v>
      </c>
      <c r="D850" s="113" t="s">
        <v>206</v>
      </c>
      <c r="E850" s="113" t="s">
        <v>199</v>
      </c>
      <c r="F850" s="113" t="s">
        <v>200</v>
      </c>
      <c r="G850" s="113">
        <v>12.025042175050199</v>
      </c>
    </row>
    <row r="851" spans="1:7" x14ac:dyDescent="0.25">
      <c r="A851" s="108" t="str">
        <f t="shared" si="13"/>
        <v>AT_1995_NATIONAL TOTAL_NOx</v>
      </c>
      <c r="B851" s="113" t="s">
        <v>133</v>
      </c>
      <c r="C851" s="113">
        <v>1995</v>
      </c>
      <c r="D851" s="113" t="s">
        <v>122</v>
      </c>
      <c r="E851" s="113" t="s">
        <v>199</v>
      </c>
      <c r="F851" s="113" t="s">
        <v>200</v>
      </c>
      <c r="G851" s="113">
        <v>199.39244403732201</v>
      </c>
    </row>
    <row r="852" spans="1:7" x14ac:dyDescent="0.25">
      <c r="A852" s="108" t="str">
        <f t="shared" si="13"/>
        <v>AT_1995_NATIONAL TOTAL_NMVOC</v>
      </c>
      <c r="B852" s="113" t="s">
        <v>133</v>
      </c>
      <c r="C852" s="113">
        <v>1995</v>
      </c>
      <c r="D852" s="113" t="s">
        <v>122</v>
      </c>
      <c r="E852" s="113" t="s">
        <v>123</v>
      </c>
      <c r="F852" s="113" t="s">
        <v>200</v>
      </c>
      <c r="G852" s="113">
        <v>244.38315691063599</v>
      </c>
    </row>
    <row r="853" spans="1:7" x14ac:dyDescent="0.25">
      <c r="A853" s="108" t="str">
        <f t="shared" si="13"/>
        <v>AT_1995_NATIONAL TOTAL_SOx</v>
      </c>
      <c r="B853" s="113" t="s">
        <v>133</v>
      </c>
      <c r="C853" s="113">
        <v>1995</v>
      </c>
      <c r="D853" s="113" t="s">
        <v>122</v>
      </c>
      <c r="E853" s="113" t="s">
        <v>201</v>
      </c>
      <c r="F853" s="113" t="s">
        <v>200</v>
      </c>
      <c r="G853" s="113">
        <v>47.3057633415849</v>
      </c>
    </row>
    <row r="854" spans="1:7" x14ac:dyDescent="0.25">
      <c r="A854" s="108" t="str">
        <f t="shared" si="13"/>
        <v>AT_1995_NATIONAL TOTAL_NH3</v>
      </c>
      <c r="B854" s="113" t="s">
        <v>133</v>
      </c>
      <c r="C854" s="113">
        <v>1995</v>
      </c>
      <c r="D854" s="113" t="s">
        <v>122</v>
      </c>
      <c r="E854" s="113" t="s">
        <v>124</v>
      </c>
      <c r="F854" s="113" t="s">
        <v>200</v>
      </c>
      <c r="G854" s="113">
        <v>72.101714177199895</v>
      </c>
    </row>
    <row r="855" spans="1:7" x14ac:dyDescent="0.25">
      <c r="A855" s="108" t="str">
        <f t="shared" si="13"/>
        <v>AT_1995_NATIONAL TOTAL_PM2.5</v>
      </c>
      <c r="B855" s="113" t="s">
        <v>133</v>
      </c>
      <c r="C855" s="113">
        <v>1995</v>
      </c>
      <c r="D855" s="113" t="s">
        <v>122</v>
      </c>
      <c r="E855" s="113" t="s">
        <v>203</v>
      </c>
      <c r="F855" s="113" t="s">
        <v>200</v>
      </c>
      <c r="G855" s="113">
        <v>25.936937339825899</v>
      </c>
    </row>
    <row r="856" spans="1:7" x14ac:dyDescent="0.25">
      <c r="A856" s="108" t="str">
        <f t="shared" si="13"/>
        <v>AT_1995_NATIONAL TOTAL_Pb</v>
      </c>
      <c r="B856" s="113" t="s">
        <v>133</v>
      </c>
      <c r="C856" s="113">
        <v>1995</v>
      </c>
      <c r="D856" s="113" t="s">
        <v>122</v>
      </c>
      <c r="E856" s="113" t="s">
        <v>125</v>
      </c>
      <c r="F856" s="113" t="s">
        <v>200</v>
      </c>
      <c r="G856" s="113">
        <v>2.6058383362577601E-2</v>
      </c>
    </row>
    <row r="857" spans="1:7" x14ac:dyDescent="0.25">
      <c r="A857" s="108" t="str">
        <f t="shared" si="13"/>
        <v>AT_1995_NATIONAL TOTAL_Cd</v>
      </c>
      <c r="B857" s="113" t="s">
        <v>133</v>
      </c>
      <c r="C857" s="113">
        <v>1995</v>
      </c>
      <c r="D857" s="113" t="s">
        <v>122</v>
      </c>
      <c r="E857" s="113" t="s">
        <v>126</v>
      </c>
      <c r="F857" s="113" t="s">
        <v>200</v>
      </c>
      <c r="G857" s="113">
        <v>1.1095822039128901E-3</v>
      </c>
    </row>
    <row r="858" spans="1:7" x14ac:dyDescent="0.25">
      <c r="A858" s="108" t="str">
        <f t="shared" si="13"/>
        <v>AT_1995_NATIONAL TOTAL_Hg</v>
      </c>
      <c r="B858" s="113" t="s">
        <v>133</v>
      </c>
      <c r="C858" s="113">
        <v>1995</v>
      </c>
      <c r="D858" s="113" t="s">
        <v>122</v>
      </c>
      <c r="E858" s="113" t="s">
        <v>127</v>
      </c>
      <c r="F858" s="113" t="s">
        <v>200</v>
      </c>
      <c r="G858" s="113">
        <v>1.59200421790003E-3</v>
      </c>
    </row>
    <row r="859" spans="1:7" x14ac:dyDescent="0.25">
      <c r="A859" s="108" t="str">
        <f t="shared" si="13"/>
        <v>AT_1995_NATIONAL TOTAL_DIOX</v>
      </c>
      <c r="B859" s="113" t="s">
        <v>133</v>
      </c>
      <c r="C859" s="113">
        <v>1995</v>
      </c>
      <c r="D859" s="113" t="s">
        <v>122</v>
      </c>
      <c r="E859" s="113" t="s">
        <v>128</v>
      </c>
      <c r="F859" s="113" t="s">
        <v>200</v>
      </c>
      <c r="G859" s="150">
        <v>5.7802738374833302E-8</v>
      </c>
    </row>
    <row r="860" spans="1:7" x14ac:dyDescent="0.25">
      <c r="A860" s="108" t="str">
        <f t="shared" si="13"/>
        <v>AT_1995_NATIONAL TOTAL_PAH</v>
      </c>
      <c r="B860" s="113" t="s">
        <v>133</v>
      </c>
      <c r="C860" s="113">
        <v>1995</v>
      </c>
      <c r="D860" s="113" t="s">
        <v>122</v>
      </c>
      <c r="E860" s="113" t="s">
        <v>129</v>
      </c>
      <c r="F860" s="113" t="s">
        <v>200</v>
      </c>
      <c r="G860" s="113">
        <v>1.0984501160052401E-2</v>
      </c>
    </row>
    <row r="861" spans="1:7" x14ac:dyDescent="0.25">
      <c r="A861" s="108" t="str">
        <f t="shared" si="13"/>
        <v>AT_1995_NATIONAL TOTAL_HCB</v>
      </c>
      <c r="B861" s="113" t="s">
        <v>133</v>
      </c>
      <c r="C861" s="113">
        <v>1995</v>
      </c>
      <c r="D861" s="113" t="s">
        <v>122</v>
      </c>
      <c r="E861" s="113" t="s">
        <v>130</v>
      </c>
      <c r="F861" s="113" t="s">
        <v>200</v>
      </c>
      <c r="G861" s="150">
        <v>4.2830057720837802E-5</v>
      </c>
    </row>
    <row r="862" spans="1:7" x14ac:dyDescent="0.25">
      <c r="A862" s="108" t="str">
        <f t="shared" si="13"/>
        <v>AT_1995_NATIONAL TOTAL_PCB</v>
      </c>
      <c r="B862" s="113" t="s">
        <v>133</v>
      </c>
      <c r="C862" s="113">
        <v>1995</v>
      </c>
      <c r="D862" s="113" t="s">
        <v>122</v>
      </c>
      <c r="E862" s="113" t="s">
        <v>259</v>
      </c>
      <c r="F862" s="113" t="s">
        <v>200</v>
      </c>
      <c r="G862" s="150">
        <v>1.04396031441033E-5</v>
      </c>
    </row>
    <row r="863" spans="1:7" x14ac:dyDescent="0.25">
      <c r="A863" s="108" t="str">
        <f t="shared" si="13"/>
        <v>AT_1995_1A3(FU)_NOx</v>
      </c>
      <c r="B863" s="113" t="s">
        <v>133</v>
      </c>
      <c r="C863" s="113">
        <v>1995</v>
      </c>
      <c r="D863" s="113" t="s">
        <v>134</v>
      </c>
      <c r="E863" s="113" t="s">
        <v>199</v>
      </c>
      <c r="F863" s="113" t="s">
        <v>200</v>
      </c>
      <c r="G863" s="113">
        <v>93.164609042676503</v>
      </c>
    </row>
    <row r="864" spans="1:7" x14ac:dyDescent="0.25">
      <c r="A864" s="108" t="str">
        <f t="shared" si="13"/>
        <v>AT_1995_1A3(FS)_NOx</v>
      </c>
      <c r="B864" s="113" t="s">
        <v>133</v>
      </c>
      <c r="C864" s="113">
        <v>1995</v>
      </c>
      <c r="D864" s="113" t="s">
        <v>132</v>
      </c>
      <c r="E864" s="113" t="s">
        <v>199</v>
      </c>
      <c r="F864" s="113" t="s">
        <v>200</v>
      </c>
      <c r="G864" s="113">
        <v>110.19133343654001</v>
      </c>
    </row>
    <row r="865" spans="1:7" x14ac:dyDescent="0.25">
      <c r="A865" s="108" t="str">
        <f t="shared" si="13"/>
        <v>AT_1995_1A3(FU)_NMVOC</v>
      </c>
      <c r="B865" s="113" t="s">
        <v>133</v>
      </c>
      <c r="C865" s="113">
        <v>1995</v>
      </c>
      <c r="D865" s="113" t="s">
        <v>134</v>
      </c>
      <c r="E865" s="113" t="s">
        <v>123</v>
      </c>
      <c r="F865" s="113" t="s">
        <v>200</v>
      </c>
      <c r="G865" s="113">
        <v>56.778231042890702</v>
      </c>
    </row>
    <row r="866" spans="1:7" x14ac:dyDescent="0.25">
      <c r="A866" s="108" t="str">
        <f t="shared" si="13"/>
        <v>AT_1995_1A3(FS)_NMVOC</v>
      </c>
      <c r="B866" s="113" t="s">
        <v>133</v>
      </c>
      <c r="C866" s="113">
        <v>1995</v>
      </c>
      <c r="D866" s="113" t="s">
        <v>132</v>
      </c>
      <c r="E866" s="113" t="s">
        <v>123</v>
      </c>
      <c r="F866" s="113" t="s">
        <v>200</v>
      </c>
      <c r="G866" s="113">
        <v>58.356295903833299</v>
      </c>
    </row>
    <row r="867" spans="1:7" x14ac:dyDescent="0.25">
      <c r="A867" s="108" t="str">
        <f t="shared" si="13"/>
        <v>AT_1995_1A3(FU)_SOx</v>
      </c>
      <c r="B867" s="113" t="s">
        <v>133</v>
      </c>
      <c r="C867" s="113">
        <v>1995</v>
      </c>
      <c r="D867" s="113" t="s">
        <v>134</v>
      </c>
      <c r="E867" s="113" t="s">
        <v>201</v>
      </c>
      <c r="F867" s="113" t="s">
        <v>200</v>
      </c>
      <c r="G867" s="113">
        <v>4.7254483486119696</v>
      </c>
    </row>
    <row r="868" spans="1:7" x14ac:dyDescent="0.25">
      <c r="A868" s="108" t="str">
        <f t="shared" si="13"/>
        <v>AT_1995_1A3(FS)_SOx</v>
      </c>
      <c r="B868" s="113" t="s">
        <v>133</v>
      </c>
      <c r="C868" s="113">
        <v>1995</v>
      </c>
      <c r="D868" s="113" t="s">
        <v>132</v>
      </c>
      <c r="E868" s="113" t="s">
        <v>201</v>
      </c>
      <c r="F868" s="113" t="s">
        <v>200</v>
      </c>
      <c r="G868" s="113">
        <v>5.6498166303725004</v>
      </c>
    </row>
    <row r="869" spans="1:7" x14ac:dyDescent="0.25">
      <c r="A869" s="108" t="str">
        <f t="shared" si="13"/>
        <v>AT_1995_1A3(FU)_NH3</v>
      </c>
      <c r="B869" s="113" t="s">
        <v>133</v>
      </c>
      <c r="C869" s="113">
        <v>1995</v>
      </c>
      <c r="D869" s="113" t="s">
        <v>134</v>
      </c>
      <c r="E869" s="113" t="s">
        <v>124</v>
      </c>
      <c r="F869" s="113" t="s">
        <v>200</v>
      </c>
      <c r="G869" s="113">
        <v>1.9401745733824101</v>
      </c>
    </row>
    <row r="870" spans="1:7" x14ac:dyDescent="0.25">
      <c r="A870" s="108" t="str">
        <f t="shared" si="13"/>
        <v>AT_1995_1A3(FS)_NH3</v>
      </c>
      <c r="B870" s="113" t="s">
        <v>133</v>
      </c>
      <c r="C870" s="113">
        <v>1995</v>
      </c>
      <c r="D870" s="113" t="s">
        <v>132</v>
      </c>
      <c r="E870" s="113" t="s">
        <v>124</v>
      </c>
      <c r="F870" s="113" t="s">
        <v>200</v>
      </c>
      <c r="G870" s="113">
        <v>1.97660301739838</v>
      </c>
    </row>
    <row r="871" spans="1:7" x14ac:dyDescent="0.25">
      <c r="A871" s="108" t="str">
        <f t="shared" si="13"/>
        <v>AT_1995_1A3(FU)_PM2.5</v>
      </c>
      <c r="B871" s="113" t="s">
        <v>133</v>
      </c>
      <c r="C871" s="113">
        <v>1995</v>
      </c>
      <c r="D871" s="113" t="s">
        <v>134</v>
      </c>
      <c r="E871" s="113" t="s">
        <v>203</v>
      </c>
      <c r="F871" s="113" t="s">
        <v>200</v>
      </c>
      <c r="G871" s="113">
        <v>6.0093497029400798</v>
      </c>
    </row>
    <row r="872" spans="1:7" x14ac:dyDescent="0.25">
      <c r="A872" s="108" t="str">
        <f t="shared" si="13"/>
        <v>AT_1995_1A3(FS)_PM2.5</v>
      </c>
      <c r="B872" s="113" t="s">
        <v>133</v>
      </c>
      <c r="C872" s="113">
        <v>1995</v>
      </c>
      <c r="D872" s="113" t="s">
        <v>132</v>
      </c>
      <c r="E872" s="113" t="s">
        <v>203</v>
      </c>
      <c r="F872" s="113" t="s">
        <v>200</v>
      </c>
      <c r="G872" s="113">
        <v>6.7112681874262696</v>
      </c>
    </row>
    <row r="873" spans="1:7" x14ac:dyDescent="0.25">
      <c r="A873" s="108" t="str">
        <f t="shared" si="13"/>
        <v>AT_1995_3D_NOx</v>
      </c>
      <c r="B873" s="113" t="s">
        <v>133</v>
      </c>
      <c r="C873" s="113">
        <v>1995</v>
      </c>
      <c r="D873" s="113" t="s">
        <v>206</v>
      </c>
      <c r="E873" s="113" t="s">
        <v>199</v>
      </c>
      <c r="F873" s="113" t="s">
        <v>200</v>
      </c>
      <c r="G873" s="113">
        <v>12.0858864662742</v>
      </c>
    </row>
    <row r="874" spans="1:7" x14ac:dyDescent="0.25">
      <c r="A874" s="108" t="str">
        <f t="shared" si="13"/>
        <v>AT_1996_NATIONAL TOTAL_NOx</v>
      </c>
      <c r="B874" s="113" t="s">
        <v>133</v>
      </c>
      <c r="C874" s="113">
        <v>1996</v>
      </c>
      <c r="D874" s="113" t="s">
        <v>122</v>
      </c>
      <c r="E874" s="113" t="s">
        <v>199</v>
      </c>
      <c r="F874" s="113" t="s">
        <v>200</v>
      </c>
      <c r="G874" s="113">
        <v>217.177278722464</v>
      </c>
    </row>
    <row r="875" spans="1:7" x14ac:dyDescent="0.25">
      <c r="A875" s="108" t="str">
        <f t="shared" si="13"/>
        <v>AT_1996_NATIONAL TOTAL_NMVOC</v>
      </c>
      <c r="B875" s="113" t="s">
        <v>133</v>
      </c>
      <c r="C875" s="113">
        <v>1996</v>
      </c>
      <c r="D875" s="113" t="s">
        <v>122</v>
      </c>
      <c r="E875" s="113" t="s">
        <v>123</v>
      </c>
      <c r="F875" s="113" t="s">
        <v>200</v>
      </c>
      <c r="G875" s="113">
        <v>234.70449589933099</v>
      </c>
    </row>
    <row r="876" spans="1:7" x14ac:dyDescent="0.25">
      <c r="A876" s="108" t="str">
        <f t="shared" si="13"/>
        <v>AT_1996_NATIONAL TOTAL_SOx</v>
      </c>
      <c r="B876" s="113" t="s">
        <v>133</v>
      </c>
      <c r="C876" s="113">
        <v>1996</v>
      </c>
      <c r="D876" s="113" t="s">
        <v>122</v>
      </c>
      <c r="E876" s="113" t="s">
        <v>201</v>
      </c>
      <c r="F876" s="113" t="s">
        <v>200</v>
      </c>
      <c r="G876" s="113">
        <v>43.938494375813399</v>
      </c>
    </row>
    <row r="877" spans="1:7" x14ac:dyDescent="0.25">
      <c r="A877" s="108" t="str">
        <f t="shared" si="13"/>
        <v>AT_1996_NATIONAL TOTAL_NH3</v>
      </c>
      <c r="B877" s="113" t="s">
        <v>133</v>
      </c>
      <c r="C877" s="113">
        <v>1996</v>
      </c>
      <c r="D877" s="113" t="s">
        <v>122</v>
      </c>
      <c r="E877" s="113" t="s">
        <v>124</v>
      </c>
      <c r="F877" s="113" t="s">
        <v>200</v>
      </c>
      <c r="G877" s="113">
        <v>71.120205346025301</v>
      </c>
    </row>
    <row r="878" spans="1:7" x14ac:dyDescent="0.25">
      <c r="A878" s="108" t="str">
        <f t="shared" si="13"/>
        <v>AT_1996_NATIONAL TOTAL_Pb</v>
      </c>
      <c r="B878" s="113" t="s">
        <v>133</v>
      </c>
      <c r="C878" s="113">
        <v>1996</v>
      </c>
      <c r="D878" s="113" t="s">
        <v>122</v>
      </c>
      <c r="E878" s="113" t="s">
        <v>125</v>
      </c>
      <c r="F878" s="113" t="s">
        <v>200</v>
      </c>
      <c r="G878" s="113">
        <v>2.4978010055348401E-2</v>
      </c>
    </row>
    <row r="879" spans="1:7" x14ac:dyDescent="0.25">
      <c r="A879" s="108" t="str">
        <f t="shared" si="13"/>
        <v>AT_1996_NATIONAL TOTAL_Cd</v>
      </c>
      <c r="B879" s="113" t="s">
        <v>133</v>
      </c>
      <c r="C879" s="113">
        <v>1996</v>
      </c>
      <c r="D879" s="113" t="s">
        <v>122</v>
      </c>
      <c r="E879" s="113" t="s">
        <v>126</v>
      </c>
      <c r="F879" s="113" t="s">
        <v>200</v>
      </c>
      <c r="G879" s="113">
        <v>1.09422159250637E-3</v>
      </c>
    </row>
    <row r="880" spans="1:7" x14ac:dyDescent="0.25">
      <c r="A880" s="108" t="str">
        <f t="shared" si="13"/>
        <v>AT_1996_NATIONAL TOTAL_Hg</v>
      </c>
      <c r="B880" s="113" t="s">
        <v>133</v>
      </c>
      <c r="C880" s="113">
        <v>1996</v>
      </c>
      <c r="D880" s="113" t="s">
        <v>122</v>
      </c>
      <c r="E880" s="113" t="s">
        <v>127</v>
      </c>
      <c r="F880" s="113" t="s">
        <v>200</v>
      </c>
      <c r="G880" s="113">
        <v>1.5119577873480099E-3</v>
      </c>
    </row>
    <row r="881" spans="1:7" x14ac:dyDescent="0.25">
      <c r="A881" s="108" t="str">
        <f t="shared" si="13"/>
        <v>AT_1996_NATIONAL TOTAL_DIOX</v>
      </c>
      <c r="B881" s="113" t="s">
        <v>133</v>
      </c>
      <c r="C881" s="113">
        <v>1996</v>
      </c>
      <c r="D881" s="113" t="s">
        <v>122</v>
      </c>
      <c r="E881" s="113" t="s">
        <v>128</v>
      </c>
      <c r="F881" s="113" t="s">
        <v>200</v>
      </c>
      <c r="G881" s="150">
        <v>5.8472486284131602E-8</v>
      </c>
    </row>
    <row r="882" spans="1:7" x14ac:dyDescent="0.25">
      <c r="A882" s="108" t="str">
        <f t="shared" si="13"/>
        <v>AT_1996_NATIONAL TOTAL_PAH</v>
      </c>
      <c r="B882" s="113" t="s">
        <v>133</v>
      </c>
      <c r="C882" s="113">
        <v>1996</v>
      </c>
      <c r="D882" s="113" t="s">
        <v>122</v>
      </c>
      <c r="E882" s="113" t="s">
        <v>129</v>
      </c>
      <c r="F882" s="113" t="s">
        <v>200</v>
      </c>
      <c r="G882" s="113">
        <v>1.1587228069542301E-2</v>
      </c>
    </row>
    <row r="883" spans="1:7" x14ac:dyDescent="0.25">
      <c r="A883" s="108" t="str">
        <f t="shared" si="13"/>
        <v>AT_1996_NATIONAL TOTAL_HCB</v>
      </c>
      <c r="B883" s="113" t="s">
        <v>133</v>
      </c>
      <c r="C883" s="113">
        <v>1996</v>
      </c>
      <c r="D883" s="113" t="s">
        <v>122</v>
      </c>
      <c r="E883" s="113" t="s">
        <v>130</v>
      </c>
      <c r="F883" s="113" t="s">
        <v>200</v>
      </c>
      <c r="G883" s="150">
        <v>3.9692195966120303E-5</v>
      </c>
    </row>
    <row r="884" spans="1:7" x14ac:dyDescent="0.25">
      <c r="A884" s="108" t="str">
        <f t="shared" si="13"/>
        <v>AT_1996_NATIONAL TOTAL_PCB</v>
      </c>
      <c r="B884" s="113" t="s">
        <v>133</v>
      </c>
      <c r="C884" s="113">
        <v>1996</v>
      </c>
      <c r="D884" s="113" t="s">
        <v>122</v>
      </c>
      <c r="E884" s="113" t="s">
        <v>259</v>
      </c>
      <c r="F884" s="113" t="s">
        <v>200</v>
      </c>
      <c r="G884" s="150">
        <v>9.8809622925340398E-6</v>
      </c>
    </row>
    <row r="885" spans="1:7" x14ac:dyDescent="0.25">
      <c r="A885" s="108" t="str">
        <f t="shared" si="13"/>
        <v>AT_1996_1A3(FU)_NOx</v>
      </c>
      <c r="B885" s="113" t="s">
        <v>133</v>
      </c>
      <c r="C885" s="113">
        <v>1996</v>
      </c>
      <c r="D885" s="113" t="s">
        <v>134</v>
      </c>
      <c r="E885" s="113" t="s">
        <v>199</v>
      </c>
      <c r="F885" s="113" t="s">
        <v>200</v>
      </c>
      <c r="G885" s="113">
        <v>92.615166039238403</v>
      </c>
    </row>
    <row r="886" spans="1:7" x14ac:dyDescent="0.25">
      <c r="A886" s="108" t="str">
        <f t="shared" si="13"/>
        <v>AT_1996_1A3(FS)_NOx</v>
      </c>
      <c r="B886" s="113" t="s">
        <v>133</v>
      </c>
      <c r="C886" s="113">
        <v>1996</v>
      </c>
      <c r="D886" s="113" t="s">
        <v>132</v>
      </c>
      <c r="E886" s="113" t="s">
        <v>199</v>
      </c>
      <c r="F886" s="113" t="s">
        <v>200</v>
      </c>
      <c r="G886" s="113">
        <v>127.0764913038</v>
      </c>
    </row>
    <row r="887" spans="1:7" x14ac:dyDescent="0.25">
      <c r="A887" s="108" t="str">
        <f t="shared" si="13"/>
        <v>AT_1996_1A3(FU)_NMVOC</v>
      </c>
      <c r="B887" s="113" t="s">
        <v>133</v>
      </c>
      <c r="C887" s="113">
        <v>1996</v>
      </c>
      <c r="D887" s="113" t="s">
        <v>134</v>
      </c>
      <c r="E887" s="113" t="s">
        <v>123</v>
      </c>
      <c r="F887" s="113" t="s">
        <v>200</v>
      </c>
      <c r="G887" s="113">
        <v>50.206121313583203</v>
      </c>
    </row>
    <row r="888" spans="1:7" x14ac:dyDescent="0.25">
      <c r="A888" s="108" t="str">
        <f t="shared" si="13"/>
        <v>AT_1996_1A3(FS)_NMVOC</v>
      </c>
      <c r="B888" s="113" t="s">
        <v>133</v>
      </c>
      <c r="C888" s="113">
        <v>1996</v>
      </c>
      <c r="D888" s="113" t="s">
        <v>132</v>
      </c>
      <c r="E888" s="113" t="s">
        <v>123</v>
      </c>
      <c r="F888" s="113" t="s">
        <v>200</v>
      </c>
      <c r="G888" s="113">
        <v>50.033539696358901</v>
      </c>
    </row>
    <row r="889" spans="1:7" x14ac:dyDescent="0.25">
      <c r="A889" s="108" t="str">
        <f t="shared" si="13"/>
        <v>AT_1996_1A3(FU)_SOx</v>
      </c>
      <c r="B889" s="113" t="s">
        <v>133</v>
      </c>
      <c r="C889" s="113">
        <v>1996</v>
      </c>
      <c r="D889" s="113" t="s">
        <v>134</v>
      </c>
      <c r="E889" s="113" t="s">
        <v>201</v>
      </c>
      <c r="F889" s="113" t="s">
        <v>200</v>
      </c>
      <c r="G889" s="113">
        <v>2.0421653489677598</v>
      </c>
    </row>
    <row r="890" spans="1:7" x14ac:dyDescent="0.25">
      <c r="A890" s="108" t="str">
        <f t="shared" si="13"/>
        <v>AT_1996_1A3(FS)_SOx</v>
      </c>
      <c r="B890" s="113" t="s">
        <v>133</v>
      </c>
      <c r="C890" s="113">
        <v>1996</v>
      </c>
      <c r="D890" s="113" t="s">
        <v>132</v>
      </c>
      <c r="E890" s="113" t="s">
        <v>201</v>
      </c>
      <c r="F890" s="113" t="s">
        <v>200</v>
      </c>
      <c r="G890" s="113">
        <v>2.7762353013844199</v>
      </c>
    </row>
    <row r="891" spans="1:7" x14ac:dyDescent="0.25">
      <c r="A891" s="108" t="str">
        <f t="shared" si="13"/>
        <v>AT_1996_1A3(FU)_NH3</v>
      </c>
      <c r="B891" s="113" t="s">
        <v>133</v>
      </c>
      <c r="C891" s="113">
        <v>1996</v>
      </c>
      <c r="D891" s="113" t="s">
        <v>134</v>
      </c>
      <c r="E891" s="113" t="s">
        <v>124</v>
      </c>
      <c r="F891" s="113" t="s">
        <v>200</v>
      </c>
      <c r="G891" s="113">
        <v>2.1300008542377</v>
      </c>
    </row>
    <row r="892" spans="1:7" x14ac:dyDescent="0.25">
      <c r="A892" s="108" t="str">
        <f t="shared" si="13"/>
        <v>AT_1996_1A3(FS)_NH3</v>
      </c>
      <c r="B892" s="113" t="s">
        <v>133</v>
      </c>
      <c r="C892" s="113">
        <v>1996</v>
      </c>
      <c r="D892" s="113" t="s">
        <v>132</v>
      </c>
      <c r="E892" s="113" t="s">
        <v>124</v>
      </c>
      <c r="F892" s="113" t="s">
        <v>200</v>
      </c>
      <c r="G892" s="113">
        <v>2.0447362740100901</v>
      </c>
    </row>
    <row r="893" spans="1:7" x14ac:dyDescent="0.25">
      <c r="A893" s="108" t="str">
        <f t="shared" si="13"/>
        <v>AT_1996_3D_NOx</v>
      </c>
      <c r="B893" s="113" t="s">
        <v>133</v>
      </c>
      <c r="C893" s="113">
        <v>1996</v>
      </c>
      <c r="D893" s="113" t="s">
        <v>206</v>
      </c>
      <c r="E893" s="113" t="s">
        <v>199</v>
      </c>
      <c r="F893" s="113" t="s">
        <v>200</v>
      </c>
      <c r="G893" s="113">
        <v>11.9277333382186</v>
      </c>
    </row>
    <row r="894" spans="1:7" x14ac:dyDescent="0.25">
      <c r="A894" s="108" t="str">
        <f t="shared" si="13"/>
        <v>AT_1997_NATIONAL TOTAL_NOx</v>
      </c>
      <c r="B894" s="113" t="s">
        <v>133</v>
      </c>
      <c r="C894" s="113">
        <v>1997</v>
      </c>
      <c r="D894" s="113" t="s">
        <v>122</v>
      </c>
      <c r="E894" s="113" t="s">
        <v>199</v>
      </c>
      <c r="F894" s="113" t="s">
        <v>200</v>
      </c>
      <c r="G894" s="113">
        <v>203.387221254975</v>
      </c>
    </row>
    <row r="895" spans="1:7" x14ac:dyDescent="0.25">
      <c r="A895" s="108" t="str">
        <f t="shared" si="13"/>
        <v>AT_1997_NATIONAL TOTAL_NMVOC</v>
      </c>
      <c r="B895" s="113" t="s">
        <v>133</v>
      </c>
      <c r="C895" s="113">
        <v>1997</v>
      </c>
      <c r="D895" s="113" t="s">
        <v>122</v>
      </c>
      <c r="E895" s="113" t="s">
        <v>123</v>
      </c>
      <c r="F895" s="113" t="s">
        <v>200</v>
      </c>
      <c r="G895" s="113">
        <v>220.62654383185901</v>
      </c>
    </row>
    <row r="896" spans="1:7" x14ac:dyDescent="0.25">
      <c r="A896" s="108" t="str">
        <f t="shared" si="13"/>
        <v>AT_1997_NATIONAL TOTAL_SOx</v>
      </c>
      <c r="B896" s="113" t="s">
        <v>133</v>
      </c>
      <c r="C896" s="113">
        <v>1997</v>
      </c>
      <c r="D896" s="113" t="s">
        <v>122</v>
      </c>
      <c r="E896" s="113" t="s">
        <v>201</v>
      </c>
      <c r="F896" s="113" t="s">
        <v>200</v>
      </c>
      <c r="G896" s="113">
        <v>40.379205934302902</v>
      </c>
    </row>
    <row r="897" spans="1:7" x14ac:dyDescent="0.25">
      <c r="A897" s="108" t="str">
        <f t="shared" si="13"/>
        <v>AT_1997_NATIONAL TOTAL_NH3</v>
      </c>
      <c r="B897" s="113" t="s">
        <v>133</v>
      </c>
      <c r="C897" s="113">
        <v>1997</v>
      </c>
      <c r="D897" s="113" t="s">
        <v>122</v>
      </c>
      <c r="E897" s="113" t="s">
        <v>124</v>
      </c>
      <c r="F897" s="113" t="s">
        <v>200</v>
      </c>
      <c r="G897" s="113">
        <v>70.973777420173903</v>
      </c>
    </row>
    <row r="898" spans="1:7" x14ac:dyDescent="0.25">
      <c r="A898" s="108" t="str">
        <f t="shared" ref="A898:A961" si="14">CONCATENATE(B898,"_",C898,"_",D898,"_",E898)</f>
        <v>AT_1997_NATIONAL TOTAL_Pb</v>
      </c>
      <c r="B898" s="113" t="s">
        <v>133</v>
      </c>
      <c r="C898" s="113">
        <v>1997</v>
      </c>
      <c r="D898" s="113" t="s">
        <v>122</v>
      </c>
      <c r="E898" s="113" t="s">
        <v>125</v>
      </c>
      <c r="F898" s="113" t="s">
        <v>200</v>
      </c>
      <c r="G898" s="113">
        <v>2.45656135487624E-2</v>
      </c>
    </row>
    <row r="899" spans="1:7" x14ac:dyDescent="0.25">
      <c r="A899" s="108" t="str">
        <f t="shared" si="14"/>
        <v>AT_1997_NATIONAL TOTAL_Cd</v>
      </c>
      <c r="B899" s="113" t="s">
        <v>133</v>
      </c>
      <c r="C899" s="113">
        <v>1997</v>
      </c>
      <c r="D899" s="113" t="s">
        <v>122</v>
      </c>
      <c r="E899" s="113" t="s">
        <v>126</v>
      </c>
      <c r="F899" s="113" t="s">
        <v>200</v>
      </c>
      <c r="G899" s="113">
        <v>1.05853086218682E-3</v>
      </c>
    </row>
    <row r="900" spans="1:7" x14ac:dyDescent="0.25">
      <c r="A900" s="108" t="str">
        <f t="shared" si="14"/>
        <v>AT_1997_NATIONAL TOTAL_Hg</v>
      </c>
      <c r="B900" s="113" t="s">
        <v>133</v>
      </c>
      <c r="C900" s="113">
        <v>1997</v>
      </c>
      <c r="D900" s="113" t="s">
        <v>122</v>
      </c>
      <c r="E900" s="113" t="s">
        <v>127</v>
      </c>
      <c r="F900" s="113" t="s">
        <v>200</v>
      </c>
      <c r="G900" s="113">
        <v>1.5704131847416199E-3</v>
      </c>
    </row>
    <row r="901" spans="1:7" x14ac:dyDescent="0.25">
      <c r="A901" s="108" t="str">
        <f t="shared" si="14"/>
        <v>AT_1997_NATIONAL TOTAL_DIOX</v>
      </c>
      <c r="B901" s="113" t="s">
        <v>133</v>
      </c>
      <c r="C901" s="113">
        <v>1997</v>
      </c>
      <c r="D901" s="113" t="s">
        <v>122</v>
      </c>
      <c r="E901" s="113" t="s">
        <v>128</v>
      </c>
      <c r="F901" s="113" t="s">
        <v>200</v>
      </c>
      <c r="G901" s="150">
        <v>5.8680563820542803E-8</v>
      </c>
    </row>
    <row r="902" spans="1:7" x14ac:dyDescent="0.25">
      <c r="A902" s="108" t="str">
        <f t="shared" si="14"/>
        <v>AT_1997_NATIONAL TOTAL_PAH</v>
      </c>
      <c r="B902" s="113" t="s">
        <v>133</v>
      </c>
      <c r="C902" s="113">
        <v>1997</v>
      </c>
      <c r="D902" s="113" t="s">
        <v>122</v>
      </c>
      <c r="E902" s="113" t="s">
        <v>129</v>
      </c>
      <c r="F902" s="113" t="s">
        <v>200</v>
      </c>
      <c r="G902" s="113">
        <v>1.04399697962477E-2</v>
      </c>
    </row>
    <row r="903" spans="1:7" x14ac:dyDescent="0.25">
      <c r="A903" s="108" t="str">
        <f t="shared" si="14"/>
        <v>AT_1997_NATIONAL TOTAL_HCB</v>
      </c>
      <c r="B903" s="113" t="s">
        <v>133</v>
      </c>
      <c r="C903" s="113">
        <v>1997</v>
      </c>
      <c r="D903" s="113" t="s">
        <v>122</v>
      </c>
      <c r="E903" s="113" t="s">
        <v>130</v>
      </c>
      <c r="F903" s="113" t="s">
        <v>200</v>
      </c>
      <c r="G903" s="150">
        <v>3.6081258772513402E-5</v>
      </c>
    </row>
    <row r="904" spans="1:7" x14ac:dyDescent="0.25">
      <c r="A904" s="108" t="str">
        <f t="shared" si="14"/>
        <v>AT_1997_NATIONAL TOTAL_PCB</v>
      </c>
      <c r="B904" s="113" t="s">
        <v>133</v>
      </c>
      <c r="C904" s="113">
        <v>1997</v>
      </c>
      <c r="D904" s="113" t="s">
        <v>122</v>
      </c>
      <c r="E904" s="113" t="s">
        <v>259</v>
      </c>
      <c r="F904" s="113" t="s">
        <v>200</v>
      </c>
      <c r="G904" s="150">
        <v>1.05727160303876E-5</v>
      </c>
    </row>
    <row r="905" spans="1:7" x14ac:dyDescent="0.25">
      <c r="A905" s="108" t="str">
        <f t="shared" si="14"/>
        <v>AT_1997_1A3(FU)_NOx</v>
      </c>
      <c r="B905" s="113" t="s">
        <v>133</v>
      </c>
      <c r="C905" s="113">
        <v>1997</v>
      </c>
      <c r="D905" s="113" t="s">
        <v>134</v>
      </c>
      <c r="E905" s="113" t="s">
        <v>199</v>
      </c>
      <c r="F905" s="113" t="s">
        <v>200</v>
      </c>
      <c r="G905" s="113">
        <v>92.022043791137406</v>
      </c>
    </row>
    <row r="906" spans="1:7" x14ac:dyDescent="0.25">
      <c r="A906" s="108" t="str">
        <f t="shared" si="14"/>
        <v>AT_1997_1A3(FS)_NOx</v>
      </c>
      <c r="B906" s="113" t="s">
        <v>133</v>
      </c>
      <c r="C906" s="113">
        <v>1997</v>
      </c>
      <c r="D906" s="113" t="s">
        <v>132</v>
      </c>
      <c r="E906" s="113" t="s">
        <v>199</v>
      </c>
      <c r="F906" s="113" t="s">
        <v>200</v>
      </c>
      <c r="G906" s="113">
        <v>112.421967315975</v>
      </c>
    </row>
    <row r="907" spans="1:7" x14ac:dyDescent="0.25">
      <c r="A907" s="108" t="str">
        <f t="shared" si="14"/>
        <v>AT_1997_1A3(FU)_NMVOC</v>
      </c>
      <c r="B907" s="113" t="s">
        <v>133</v>
      </c>
      <c r="C907" s="113">
        <v>1997</v>
      </c>
      <c r="D907" s="113" t="s">
        <v>134</v>
      </c>
      <c r="E907" s="113" t="s">
        <v>123</v>
      </c>
      <c r="F907" s="113" t="s">
        <v>200</v>
      </c>
      <c r="G907" s="113">
        <v>43.616527612136402</v>
      </c>
    </row>
    <row r="908" spans="1:7" x14ac:dyDescent="0.25">
      <c r="A908" s="108" t="str">
        <f t="shared" si="14"/>
        <v>AT_1997_1A3(FS)_NMVOC</v>
      </c>
      <c r="B908" s="113" t="s">
        <v>133</v>
      </c>
      <c r="C908" s="113">
        <v>1997</v>
      </c>
      <c r="D908" s="113" t="s">
        <v>132</v>
      </c>
      <c r="E908" s="113" t="s">
        <v>123</v>
      </c>
      <c r="F908" s="113" t="s">
        <v>200</v>
      </c>
      <c r="G908" s="113">
        <v>42.329515903497303</v>
      </c>
    </row>
    <row r="909" spans="1:7" x14ac:dyDescent="0.25">
      <c r="A909" s="108" t="str">
        <f t="shared" si="14"/>
        <v>AT_1997_1A3(FU)_SOx</v>
      </c>
      <c r="B909" s="113" t="s">
        <v>133</v>
      </c>
      <c r="C909" s="113">
        <v>1997</v>
      </c>
      <c r="D909" s="113" t="s">
        <v>134</v>
      </c>
      <c r="E909" s="113" t="s">
        <v>201</v>
      </c>
      <c r="F909" s="113" t="s">
        <v>200</v>
      </c>
      <c r="G909" s="113">
        <v>1.99567028467504</v>
      </c>
    </row>
    <row r="910" spans="1:7" x14ac:dyDescent="0.25">
      <c r="A910" s="108" t="str">
        <f t="shared" si="14"/>
        <v>AT_1997_1A3(FS)_SOx</v>
      </c>
      <c r="B910" s="113" t="s">
        <v>133</v>
      </c>
      <c r="C910" s="113">
        <v>1997</v>
      </c>
      <c r="D910" s="113" t="s">
        <v>132</v>
      </c>
      <c r="E910" s="113" t="s">
        <v>201</v>
      </c>
      <c r="F910" s="113" t="s">
        <v>200</v>
      </c>
      <c r="G910" s="113">
        <v>2.4132777664647</v>
      </c>
    </row>
    <row r="911" spans="1:7" x14ac:dyDescent="0.25">
      <c r="A911" s="108" t="str">
        <f t="shared" si="14"/>
        <v>AT_1997_1A3(FU)_NH3</v>
      </c>
      <c r="B911" s="113" t="s">
        <v>133</v>
      </c>
      <c r="C911" s="113">
        <v>1997</v>
      </c>
      <c r="D911" s="113" t="s">
        <v>134</v>
      </c>
      <c r="E911" s="113" t="s">
        <v>124</v>
      </c>
      <c r="F911" s="113" t="s">
        <v>200</v>
      </c>
      <c r="G911" s="113">
        <v>2.2792213784881099</v>
      </c>
    </row>
    <row r="912" spans="1:7" x14ac:dyDescent="0.25">
      <c r="A912" s="108" t="str">
        <f t="shared" si="14"/>
        <v>AT_1997_1A3(FS)_NH3</v>
      </c>
      <c r="B912" s="113" t="s">
        <v>133</v>
      </c>
      <c r="C912" s="113">
        <v>1997</v>
      </c>
      <c r="D912" s="113" t="s">
        <v>132</v>
      </c>
      <c r="E912" s="113" t="s">
        <v>124</v>
      </c>
      <c r="F912" s="113" t="s">
        <v>200</v>
      </c>
      <c r="G912" s="113">
        <v>2.1384327374479</v>
      </c>
    </row>
    <row r="913" spans="1:7" x14ac:dyDescent="0.25">
      <c r="A913" s="108" t="str">
        <f t="shared" si="14"/>
        <v>AT_1997_3D_NOx</v>
      </c>
      <c r="B913" s="113" t="s">
        <v>133</v>
      </c>
      <c r="C913" s="113">
        <v>1997</v>
      </c>
      <c r="D913" s="113" t="s">
        <v>206</v>
      </c>
      <c r="E913" s="113" t="s">
        <v>199</v>
      </c>
      <c r="F913" s="113" t="s">
        <v>200</v>
      </c>
      <c r="G913" s="113">
        <v>11.9157424671971</v>
      </c>
    </row>
    <row r="914" spans="1:7" x14ac:dyDescent="0.25">
      <c r="A914" s="108" t="str">
        <f t="shared" si="14"/>
        <v>AT_1998_NATIONAL TOTAL_NOx</v>
      </c>
      <c r="B914" s="113" t="s">
        <v>133</v>
      </c>
      <c r="C914" s="113">
        <v>1998</v>
      </c>
      <c r="D914" s="113" t="s">
        <v>122</v>
      </c>
      <c r="E914" s="113" t="s">
        <v>199</v>
      </c>
      <c r="F914" s="113" t="s">
        <v>200</v>
      </c>
      <c r="G914" s="113">
        <v>215.16752078791899</v>
      </c>
    </row>
    <row r="915" spans="1:7" x14ac:dyDescent="0.25">
      <c r="A915" s="108" t="str">
        <f t="shared" si="14"/>
        <v>AT_1998_NATIONAL TOTAL_NMVOC</v>
      </c>
      <c r="B915" s="113" t="s">
        <v>133</v>
      </c>
      <c r="C915" s="113">
        <v>1998</v>
      </c>
      <c r="D915" s="113" t="s">
        <v>122</v>
      </c>
      <c r="E915" s="113" t="s">
        <v>123</v>
      </c>
      <c r="F915" s="113" t="s">
        <v>200</v>
      </c>
      <c r="G915" s="113">
        <v>212.90625196877801</v>
      </c>
    </row>
    <row r="916" spans="1:7" x14ac:dyDescent="0.25">
      <c r="A916" s="108" t="str">
        <f t="shared" si="14"/>
        <v>AT_1998_NATIONAL TOTAL_SOx</v>
      </c>
      <c r="B916" s="113" t="s">
        <v>133</v>
      </c>
      <c r="C916" s="113">
        <v>1998</v>
      </c>
      <c r="D916" s="113" t="s">
        <v>122</v>
      </c>
      <c r="E916" s="113" t="s">
        <v>201</v>
      </c>
      <c r="F916" s="113" t="s">
        <v>200</v>
      </c>
      <c r="G916" s="113">
        <v>35.585888525208901</v>
      </c>
    </row>
    <row r="917" spans="1:7" x14ac:dyDescent="0.25">
      <c r="A917" s="108" t="str">
        <f t="shared" si="14"/>
        <v>AT_1998_NATIONAL TOTAL_NH3</v>
      </c>
      <c r="B917" s="113" t="s">
        <v>133</v>
      </c>
      <c r="C917" s="113">
        <v>1998</v>
      </c>
      <c r="D917" s="113" t="s">
        <v>122</v>
      </c>
      <c r="E917" s="113" t="s">
        <v>124</v>
      </c>
      <c r="F917" s="113" t="s">
        <v>200</v>
      </c>
      <c r="G917" s="113">
        <v>71.449682576093196</v>
      </c>
    </row>
    <row r="918" spans="1:7" x14ac:dyDescent="0.25">
      <c r="A918" s="108" t="str">
        <f t="shared" si="14"/>
        <v>AT_1998_NATIONAL TOTAL_Pb</v>
      </c>
      <c r="B918" s="113" t="s">
        <v>133</v>
      </c>
      <c r="C918" s="113">
        <v>1998</v>
      </c>
      <c r="D918" s="113" t="s">
        <v>122</v>
      </c>
      <c r="E918" s="113" t="s">
        <v>125</v>
      </c>
      <c r="F918" s="113" t="s">
        <v>200</v>
      </c>
      <c r="G918" s="113">
        <v>2.3954266945776102E-2</v>
      </c>
    </row>
    <row r="919" spans="1:7" x14ac:dyDescent="0.25">
      <c r="A919" s="108" t="str">
        <f t="shared" si="14"/>
        <v>AT_1998_NATIONAL TOTAL_Cd</v>
      </c>
      <c r="B919" s="113" t="s">
        <v>133</v>
      </c>
      <c r="C919" s="113">
        <v>1998</v>
      </c>
      <c r="D919" s="113" t="s">
        <v>122</v>
      </c>
      <c r="E919" s="113" t="s">
        <v>126</v>
      </c>
      <c r="F919" s="113" t="s">
        <v>200</v>
      </c>
      <c r="G919" s="113">
        <v>1.0100990050095199E-3</v>
      </c>
    </row>
    <row r="920" spans="1:7" x14ac:dyDescent="0.25">
      <c r="A920" s="108" t="str">
        <f t="shared" si="14"/>
        <v>AT_1998_NATIONAL TOTAL_Hg</v>
      </c>
      <c r="B920" s="113" t="s">
        <v>133</v>
      </c>
      <c r="C920" s="113">
        <v>1998</v>
      </c>
      <c r="D920" s="113" t="s">
        <v>122</v>
      </c>
      <c r="E920" s="113" t="s">
        <v>127</v>
      </c>
      <c r="F920" s="113" t="s">
        <v>200</v>
      </c>
      <c r="G920" s="113">
        <v>1.42596624284289E-3</v>
      </c>
    </row>
    <row r="921" spans="1:7" x14ac:dyDescent="0.25">
      <c r="A921" s="108" t="str">
        <f t="shared" si="14"/>
        <v>AT_1998_NATIONAL TOTAL_DIOX</v>
      </c>
      <c r="B921" s="113" t="s">
        <v>133</v>
      </c>
      <c r="C921" s="113">
        <v>1998</v>
      </c>
      <c r="D921" s="113" t="s">
        <v>122</v>
      </c>
      <c r="E921" s="113" t="s">
        <v>128</v>
      </c>
      <c r="F921" s="113" t="s">
        <v>200</v>
      </c>
      <c r="G921" s="150">
        <v>5.5503783183737102E-8</v>
      </c>
    </row>
    <row r="922" spans="1:7" x14ac:dyDescent="0.25">
      <c r="A922" s="108" t="str">
        <f t="shared" si="14"/>
        <v>AT_1998_NATIONAL TOTAL_PAH</v>
      </c>
      <c r="B922" s="113" t="s">
        <v>133</v>
      </c>
      <c r="C922" s="113">
        <v>1998</v>
      </c>
      <c r="D922" s="113" t="s">
        <v>122</v>
      </c>
      <c r="E922" s="113" t="s">
        <v>129</v>
      </c>
      <c r="F922" s="113" t="s">
        <v>200</v>
      </c>
      <c r="G922" s="113">
        <v>9.8104427501876697E-3</v>
      </c>
    </row>
    <row r="923" spans="1:7" x14ac:dyDescent="0.25">
      <c r="A923" s="108" t="str">
        <f t="shared" si="14"/>
        <v>AT_1998_NATIONAL TOTAL_HCB</v>
      </c>
      <c r="B923" s="113" t="s">
        <v>133</v>
      </c>
      <c r="C923" s="113">
        <v>1998</v>
      </c>
      <c r="D923" s="113" t="s">
        <v>122</v>
      </c>
      <c r="E923" s="113" t="s">
        <v>130</v>
      </c>
      <c r="F923" s="113" t="s">
        <v>200</v>
      </c>
      <c r="G923" s="150">
        <v>3.0523165726245402E-5</v>
      </c>
    </row>
    <row r="924" spans="1:7" x14ac:dyDescent="0.25">
      <c r="A924" s="108" t="str">
        <f t="shared" si="14"/>
        <v>AT_1998_NATIONAL TOTAL_PCB</v>
      </c>
      <c r="B924" s="113" t="s">
        <v>133</v>
      </c>
      <c r="C924" s="113">
        <v>1998</v>
      </c>
      <c r="D924" s="113" t="s">
        <v>122</v>
      </c>
      <c r="E924" s="113" t="s">
        <v>259</v>
      </c>
      <c r="F924" s="113" t="s">
        <v>200</v>
      </c>
      <c r="G924" s="150">
        <v>1.031198563447E-5</v>
      </c>
    </row>
    <row r="925" spans="1:7" x14ac:dyDescent="0.25">
      <c r="A925" s="108" t="str">
        <f t="shared" si="14"/>
        <v>AT_1998_1A3(FU)_NOx</v>
      </c>
      <c r="B925" s="113" t="s">
        <v>133</v>
      </c>
      <c r="C925" s="113">
        <v>1998</v>
      </c>
      <c r="D925" s="113" t="s">
        <v>134</v>
      </c>
      <c r="E925" s="113" t="s">
        <v>199</v>
      </c>
      <c r="F925" s="113" t="s">
        <v>200</v>
      </c>
      <c r="G925" s="113">
        <v>92.277186396283994</v>
      </c>
    </row>
    <row r="926" spans="1:7" x14ac:dyDescent="0.25">
      <c r="A926" s="108" t="str">
        <f t="shared" si="14"/>
        <v>AT_1998_1A3(FS)_NOx</v>
      </c>
      <c r="B926" s="113" t="s">
        <v>133</v>
      </c>
      <c r="C926" s="113">
        <v>1998</v>
      </c>
      <c r="D926" s="113" t="s">
        <v>132</v>
      </c>
      <c r="E926" s="113" t="s">
        <v>199</v>
      </c>
      <c r="F926" s="113" t="s">
        <v>200</v>
      </c>
      <c r="G926" s="113">
        <v>126.161239485999</v>
      </c>
    </row>
    <row r="927" spans="1:7" x14ac:dyDescent="0.25">
      <c r="A927" s="108" t="str">
        <f t="shared" si="14"/>
        <v>AT_1998_1A3(FU)_NMVOC</v>
      </c>
      <c r="B927" s="113" t="s">
        <v>133</v>
      </c>
      <c r="C927" s="113">
        <v>1998</v>
      </c>
      <c r="D927" s="113" t="s">
        <v>134</v>
      </c>
      <c r="E927" s="113" t="s">
        <v>123</v>
      </c>
      <c r="F927" s="113" t="s">
        <v>200</v>
      </c>
      <c r="G927" s="113">
        <v>38.246600894463803</v>
      </c>
    </row>
    <row r="928" spans="1:7" x14ac:dyDescent="0.25">
      <c r="A928" s="108" t="str">
        <f t="shared" si="14"/>
        <v>AT_1998_1A3(FS)_NMVOC</v>
      </c>
      <c r="B928" s="113" t="s">
        <v>133</v>
      </c>
      <c r="C928" s="113">
        <v>1998</v>
      </c>
      <c r="D928" s="113" t="s">
        <v>132</v>
      </c>
      <c r="E928" s="113" t="s">
        <v>123</v>
      </c>
      <c r="F928" s="113" t="s">
        <v>200</v>
      </c>
      <c r="G928" s="113">
        <v>39.647283500285702</v>
      </c>
    </row>
    <row r="929" spans="1:7" x14ac:dyDescent="0.25">
      <c r="A929" s="108" t="str">
        <f t="shared" si="14"/>
        <v>AT_1998_1A3(FU)_SOx</v>
      </c>
      <c r="B929" s="113" t="s">
        <v>133</v>
      </c>
      <c r="C929" s="113">
        <v>1998</v>
      </c>
      <c r="D929" s="113" t="s">
        <v>134</v>
      </c>
      <c r="E929" s="113" t="s">
        <v>201</v>
      </c>
      <c r="F929" s="113" t="s">
        <v>200</v>
      </c>
      <c r="G929" s="113">
        <v>1.9417215357159501</v>
      </c>
    </row>
    <row r="930" spans="1:7" x14ac:dyDescent="0.25">
      <c r="A930" s="108" t="str">
        <f t="shared" si="14"/>
        <v>AT_1998_1A3(FS)_SOx</v>
      </c>
      <c r="B930" s="113" t="s">
        <v>133</v>
      </c>
      <c r="C930" s="113">
        <v>1998</v>
      </c>
      <c r="D930" s="113" t="s">
        <v>132</v>
      </c>
      <c r="E930" s="113" t="s">
        <v>201</v>
      </c>
      <c r="F930" s="113" t="s">
        <v>200</v>
      </c>
      <c r="G930" s="113">
        <v>2.5902954925508799</v>
      </c>
    </row>
    <row r="931" spans="1:7" x14ac:dyDescent="0.25">
      <c r="A931" s="108" t="str">
        <f t="shared" si="14"/>
        <v>AT_1998_1A3(FU)_NH3</v>
      </c>
      <c r="B931" s="113" t="s">
        <v>133</v>
      </c>
      <c r="C931" s="113">
        <v>1998</v>
      </c>
      <c r="D931" s="113" t="s">
        <v>134</v>
      </c>
      <c r="E931" s="113" t="s">
        <v>124</v>
      </c>
      <c r="F931" s="113" t="s">
        <v>200</v>
      </c>
      <c r="G931" s="113">
        <v>2.4471007753254401</v>
      </c>
    </row>
    <row r="932" spans="1:7" x14ac:dyDescent="0.25">
      <c r="A932" s="108" t="str">
        <f t="shared" si="14"/>
        <v>AT_1998_1A3(FS)_NH3</v>
      </c>
      <c r="B932" s="113" t="s">
        <v>133</v>
      </c>
      <c r="C932" s="113">
        <v>1998</v>
      </c>
      <c r="D932" s="113" t="s">
        <v>132</v>
      </c>
      <c r="E932" s="113" t="s">
        <v>124</v>
      </c>
      <c r="F932" s="113" t="s">
        <v>200</v>
      </c>
      <c r="G932" s="113">
        <v>2.45488052265011</v>
      </c>
    </row>
    <row r="933" spans="1:7" x14ac:dyDescent="0.25">
      <c r="A933" s="108" t="str">
        <f t="shared" si="14"/>
        <v>AT_1998_3D_NOx</v>
      </c>
      <c r="B933" s="113" t="s">
        <v>133</v>
      </c>
      <c r="C933" s="113">
        <v>1998</v>
      </c>
      <c r="D933" s="113" t="s">
        <v>206</v>
      </c>
      <c r="E933" s="113" t="s">
        <v>199</v>
      </c>
      <c r="F933" s="113" t="s">
        <v>200</v>
      </c>
      <c r="G933" s="113">
        <v>11.939732165237499</v>
      </c>
    </row>
    <row r="934" spans="1:7" x14ac:dyDescent="0.25">
      <c r="A934" s="108" t="str">
        <f t="shared" si="14"/>
        <v>AT_1999_NATIONAL TOTAL_NOx</v>
      </c>
      <c r="B934" s="113" t="s">
        <v>133</v>
      </c>
      <c r="C934" s="113">
        <v>1999</v>
      </c>
      <c r="D934" s="113" t="s">
        <v>122</v>
      </c>
      <c r="E934" s="113" t="s">
        <v>199</v>
      </c>
      <c r="F934" s="113" t="s">
        <v>200</v>
      </c>
      <c r="G934" s="113">
        <v>206.88494870957601</v>
      </c>
    </row>
    <row r="935" spans="1:7" x14ac:dyDescent="0.25">
      <c r="A935" s="108" t="str">
        <f t="shared" si="14"/>
        <v>AT_1999_NATIONAL TOTAL_NMVOC</v>
      </c>
      <c r="B935" s="113" t="s">
        <v>133</v>
      </c>
      <c r="C935" s="113">
        <v>1999</v>
      </c>
      <c r="D935" s="113" t="s">
        <v>122</v>
      </c>
      <c r="E935" s="113" t="s">
        <v>123</v>
      </c>
      <c r="F935" s="113" t="s">
        <v>200</v>
      </c>
      <c r="G935" s="113">
        <v>201.51925342063501</v>
      </c>
    </row>
    <row r="936" spans="1:7" x14ac:dyDescent="0.25">
      <c r="A936" s="108" t="str">
        <f t="shared" si="14"/>
        <v>AT_1999_NATIONAL TOTAL_SOx</v>
      </c>
      <c r="B936" s="113" t="s">
        <v>133</v>
      </c>
      <c r="C936" s="113">
        <v>1999</v>
      </c>
      <c r="D936" s="113" t="s">
        <v>122</v>
      </c>
      <c r="E936" s="113" t="s">
        <v>201</v>
      </c>
      <c r="F936" s="113" t="s">
        <v>200</v>
      </c>
      <c r="G936" s="113">
        <v>33.700457387069399</v>
      </c>
    </row>
    <row r="937" spans="1:7" x14ac:dyDescent="0.25">
      <c r="A937" s="108" t="str">
        <f t="shared" si="14"/>
        <v>AT_1999_NATIONAL TOTAL_NH3</v>
      </c>
      <c r="B937" s="113" t="s">
        <v>133</v>
      </c>
      <c r="C937" s="113">
        <v>1999</v>
      </c>
      <c r="D937" s="113" t="s">
        <v>122</v>
      </c>
      <c r="E937" s="113" t="s">
        <v>124</v>
      </c>
      <c r="F937" s="113" t="s">
        <v>200</v>
      </c>
      <c r="G937" s="113">
        <v>69.695392215438503</v>
      </c>
    </row>
    <row r="938" spans="1:7" x14ac:dyDescent="0.25">
      <c r="A938" s="108" t="str">
        <f t="shared" si="14"/>
        <v>AT_1999_NATIONAL TOTAL_PM2.5</v>
      </c>
      <c r="B938" s="113" t="s">
        <v>133</v>
      </c>
      <c r="C938" s="113">
        <v>1999</v>
      </c>
      <c r="D938" s="113" t="s">
        <v>122</v>
      </c>
      <c r="E938" s="113" t="s">
        <v>203</v>
      </c>
      <c r="F938" s="113" t="s">
        <v>200</v>
      </c>
      <c r="G938" s="113">
        <v>23.863531677004602</v>
      </c>
    </row>
    <row r="939" spans="1:7" x14ac:dyDescent="0.25">
      <c r="A939" s="108" t="str">
        <f t="shared" si="14"/>
        <v>AT_1999_NATIONAL TOTAL_Pb</v>
      </c>
      <c r="B939" s="113" t="s">
        <v>133</v>
      </c>
      <c r="C939" s="113">
        <v>1999</v>
      </c>
      <c r="D939" s="113" t="s">
        <v>122</v>
      </c>
      <c r="E939" s="113" t="s">
        <v>125</v>
      </c>
      <c r="F939" s="113" t="s">
        <v>200</v>
      </c>
      <c r="G939" s="113">
        <v>2.34752136867858E-2</v>
      </c>
    </row>
    <row r="940" spans="1:7" x14ac:dyDescent="0.25">
      <c r="A940" s="108" t="str">
        <f t="shared" si="14"/>
        <v>AT_1999_NATIONAL TOTAL_Cd</v>
      </c>
      <c r="B940" s="113" t="s">
        <v>133</v>
      </c>
      <c r="C940" s="113">
        <v>1999</v>
      </c>
      <c r="D940" s="113" t="s">
        <v>122</v>
      </c>
      <c r="E940" s="113" t="s">
        <v>126</v>
      </c>
      <c r="F940" s="113" t="s">
        <v>200</v>
      </c>
      <c r="G940" s="113">
        <v>1.04605420862497E-3</v>
      </c>
    </row>
    <row r="941" spans="1:7" x14ac:dyDescent="0.25">
      <c r="A941" s="108" t="str">
        <f t="shared" si="14"/>
        <v>AT_1999_NATIONAL TOTAL_Hg</v>
      </c>
      <c r="B941" s="113" t="s">
        <v>133</v>
      </c>
      <c r="C941" s="113">
        <v>1999</v>
      </c>
      <c r="D941" s="113" t="s">
        <v>122</v>
      </c>
      <c r="E941" s="113" t="s">
        <v>127</v>
      </c>
      <c r="F941" s="113" t="s">
        <v>200</v>
      </c>
      <c r="G941" s="113">
        <v>1.38185566403847E-3</v>
      </c>
    </row>
    <row r="942" spans="1:7" x14ac:dyDescent="0.25">
      <c r="A942" s="108" t="str">
        <f t="shared" si="14"/>
        <v>AT_1999_NATIONAL TOTAL_DIOX</v>
      </c>
      <c r="B942" s="113" t="s">
        <v>133</v>
      </c>
      <c r="C942" s="113">
        <v>1999</v>
      </c>
      <c r="D942" s="113" t="s">
        <v>122</v>
      </c>
      <c r="E942" s="113" t="s">
        <v>128</v>
      </c>
      <c r="F942" s="113" t="s">
        <v>200</v>
      </c>
      <c r="G942" s="150">
        <v>5.2276736225000102E-8</v>
      </c>
    </row>
    <row r="943" spans="1:7" x14ac:dyDescent="0.25">
      <c r="A943" s="108" t="str">
        <f t="shared" si="14"/>
        <v>AT_1999_NATIONAL TOTAL_PAH</v>
      </c>
      <c r="B943" s="113" t="s">
        <v>133</v>
      </c>
      <c r="C943" s="113">
        <v>1999</v>
      </c>
      <c r="D943" s="113" t="s">
        <v>122</v>
      </c>
      <c r="E943" s="113" t="s">
        <v>129</v>
      </c>
      <c r="F943" s="113" t="s">
        <v>200</v>
      </c>
      <c r="G943" s="113">
        <v>9.5548255726861306E-3</v>
      </c>
    </row>
    <row r="944" spans="1:7" x14ac:dyDescent="0.25">
      <c r="A944" s="108" t="str">
        <f t="shared" si="14"/>
        <v>AT_1999_NATIONAL TOTAL_HCB</v>
      </c>
      <c r="B944" s="113" t="s">
        <v>133</v>
      </c>
      <c r="C944" s="113">
        <v>1999</v>
      </c>
      <c r="D944" s="113" t="s">
        <v>122</v>
      </c>
      <c r="E944" s="113" t="s">
        <v>130</v>
      </c>
      <c r="F944" s="113" t="s">
        <v>200</v>
      </c>
      <c r="G944" s="150">
        <v>2.6423105825681901E-5</v>
      </c>
    </row>
    <row r="945" spans="1:7" x14ac:dyDescent="0.25">
      <c r="A945" s="108" t="str">
        <f t="shared" si="14"/>
        <v>AT_1999_NATIONAL TOTAL_PCB</v>
      </c>
      <c r="B945" s="113" t="s">
        <v>133</v>
      </c>
      <c r="C945" s="113">
        <v>1999</v>
      </c>
      <c r="D945" s="113" t="s">
        <v>122</v>
      </c>
      <c r="E945" s="113" t="s">
        <v>259</v>
      </c>
      <c r="F945" s="113" t="s">
        <v>200</v>
      </c>
      <c r="G945" s="150">
        <v>9.6385545652245592E-6</v>
      </c>
    </row>
    <row r="946" spans="1:7" x14ac:dyDescent="0.25">
      <c r="A946" s="108" t="str">
        <f t="shared" si="14"/>
        <v>AT_1999_1A3(FU)_NOx</v>
      </c>
      <c r="B946" s="113" t="s">
        <v>133</v>
      </c>
      <c r="C946" s="113">
        <v>1999</v>
      </c>
      <c r="D946" s="113" t="s">
        <v>134</v>
      </c>
      <c r="E946" s="113" t="s">
        <v>199</v>
      </c>
      <c r="F946" s="113" t="s">
        <v>200</v>
      </c>
      <c r="G946" s="113">
        <v>92.621180981137499</v>
      </c>
    </row>
    <row r="947" spans="1:7" x14ac:dyDescent="0.25">
      <c r="A947" s="108" t="str">
        <f t="shared" si="14"/>
        <v>AT_1999_1A3(FS)_NOx</v>
      </c>
      <c r="B947" s="113" t="s">
        <v>133</v>
      </c>
      <c r="C947" s="113">
        <v>1999</v>
      </c>
      <c r="D947" s="113" t="s">
        <v>132</v>
      </c>
      <c r="E947" s="113" t="s">
        <v>199</v>
      </c>
      <c r="F947" s="113" t="s">
        <v>200</v>
      </c>
      <c r="G947" s="113">
        <v>118.169028203406</v>
      </c>
    </row>
    <row r="948" spans="1:7" x14ac:dyDescent="0.25">
      <c r="A948" s="108" t="str">
        <f t="shared" si="14"/>
        <v>AT_1999_1A3(FU)_NMVOC</v>
      </c>
      <c r="B948" s="113" t="s">
        <v>133</v>
      </c>
      <c r="C948" s="113">
        <v>1999</v>
      </c>
      <c r="D948" s="113" t="s">
        <v>134</v>
      </c>
      <c r="E948" s="113" t="s">
        <v>123</v>
      </c>
      <c r="F948" s="113" t="s">
        <v>200</v>
      </c>
      <c r="G948" s="113">
        <v>33.420644684188403</v>
      </c>
    </row>
    <row r="949" spans="1:7" x14ac:dyDescent="0.25">
      <c r="A949" s="108" t="str">
        <f t="shared" si="14"/>
        <v>AT_1999_1A3(FS)_NMVOC</v>
      </c>
      <c r="B949" s="113" t="s">
        <v>133</v>
      </c>
      <c r="C949" s="113">
        <v>1999</v>
      </c>
      <c r="D949" s="113" t="s">
        <v>132</v>
      </c>
      <c r="E949" s="113" t="s">
        <v>123</v>
      </c>
      <c r="F949" s="113" t="s">
        <v>200</v>
      </c>
      <c r="G949" s="113">
        <v>33.0496935883113</v>
      </c>
    </row>
    <row r="950" spans="1:7" x14ac:dyDescent="0.25">
      <c r="A950" s="108" t="str">
        <f t="shared" si="14"/>
        <v>AT_1999_1A3(FU)_SOx</v>
      </c>
      <c r="B950" s="113" t="s">
        <v>133</v>
      </c>
      <c r="C950" s="113">
        <v>1999</v>
      </c>
      <c r="D950" s="113" t="s">
        <v>134</v>
      </c>
      <c r="E950" s="113" t="s">
        <v>201</v>
      </c>
      <c r="F950" s="113" t="s">
        <v>200</v>
      </c>
      <c r="G950" s="113">
        <v>1.8675209413044001</v>
      </c>
    </row>
    <row r="951" spans="1:7" x14ac:dyDescent="0.25">
      <c r="A951" s="108" t="str">
        <f t="shared" si="14"/>
        <v>AT_1999_1A3(FS)_SOx</v>
      </c>
      <c r="B951" s="113" t="s">
        <v>133</v>
      </c>
      <c r="C951" s="113">
        <v>1999</v>
      </c>
      <c r="D951" s="113" t="s">
        <v>132</v>
      </c>
      <c r="E951" s="113" t="s">
        <v>201</v>
      </c>
      <c r="F951" s="113" t="s">
        <v>200</v>
      </c>
      <c r="G951" s="113">
        <v>2.3261786006420802</v>
      </c>
    </row>
    <row r="952" spans="1:7" x14ac:dyDescent="0.25">
      <c r="A952" s="108" t="str">
        <f t="shared" si="14"/>
        <v>AT_1999_1A3(FU)_NH3</v>
      </c>
      <c r="B952" s="113" t="s">
        <v>133</v>
      </c>
      <c r="C952" s="113">
        <v>1999</v>
      </c>
      <c r="D952" s="113" t="s">
        <v>134</v>
      </c>
      <c r="E952" s="113" t="s">
        <v>124</v>
      </c>
      <c r="F952" s="113" t="s">
        <v>200</v>
      </c>
      <c r="G952" s="113">
        <v>2.5988995637813401</v>
      </c>
    </row>
    <row r="953" spans="1:7" x14ac:dyDescent="0.25">
      <c r="A953" s="108" t="str">
        <f t="shared" si="14"/>
        <v>AT_1999_1A3(FS)_NH3</v>
      </c>
      <c r="B953" s="113" t="s">
        <v>133</v>
      </c>
      <c r="C953" s="113">
        <v>1999</v>
      </c>
      <c r="D953" s="113" t="s">
        <v>132</v>
      </c>
      <c r="E953" s="113" t="s">
        <v>124</v>
      </c>
      <c r="F953" s="113" t="s">
        <v>200</v>
      </c>
      <c r="G953" s="113">
        <v>2.46062296007231</v>
      </c>
    </row>
    <row r="954" spans="1:7" x14ac:dyDescent="0.25">
      <c r="A954" s="108" t="str">
        <f t="shared" si="14"/>
        <v>AT_1999_3D_NOx</v>
      </c>
      <c r="B954" s="113" t="s">
        <v>133</v>
      </c>
      <c r="C954" s="113">
        <v>1999</v>
      </c>
      <c r="D954" s="113" t="s">
        <v>206</v>
      </c>
      <c r="E954" s="113" t="s">
        <v>199</v>
      </c>
      <c r="F954" s="113" t="s">
        <v>200</v>
      </c>
      <c r="G954" s="113">
        <v>11.5167738923759</v>
      </c>
    </row>
    <row r="955" spans="1:7" x14ac:dyDescent="0.25">
      <c r="A955" s="108" t="str">
        <f t="shared" si="14"/>
        <v>AT_2000_NATIONAL TOTAL_NOx</v>
      </c>
      <c r="B955" s="113" t="s">
        <v>133</v>
      </c>
      <c r="C955" s="113">
        <v>2000</v>
      </c>
      <c r="D955" s="113" t="s">
        <v>122</v>
      </c>
      <c r="E955" s="113" t="s">
        <v>199</v>
      </c>
      <c r="F955" s="113" t="s">
        <v>200</v>
      </c>
      <c r="G955" s="113">
        <v>212.648904485114</v>
      </c>
    </row>
    <row r="956" spans="1:7" x14ac:dyDescent="0.25">
      <c r="A956" s="108" t="str">
        <f t="shared" si="14"/>
        <v>AT_2000_NATIONAL TOTAL_NMVOC</v>
      </c>
      <c r="B956" s="113" t="s">
        <v>133</v>
      </c>
      <c r="C956" s="113">
        <v>2000</v>
      </c>
      <c r="D956" s="113" t="s">
        <v>122</v>
      </c>
      <c r="E956" s="113" t="s">
        <v>123</v>
      </c>
      <c r="F956" s="113" t="s">
        <v>200</v>
      </c>
      <c r="G956" s="113">
        <v>177.23195089655701</v>
      </c>
    </row>
    <row r="957" spans="1:7" x14ac:dyDescent="0.25">
      <c r="A957" s="108" t="str">
        <f t="shared" si="14"/>
        <v>AT_2000_NATIONAL TOTAL_SOx</v>
      </c>
      <c r="B957" s="113" t="s">
        <v>133</v>
      </c>
      <c r="C957" s="113">
        <v>2000</v>
      </c>
      <c r="D957" s="113" t="s">
        <v>122</v>
      </c>
      <c r="E957" s="113" t="s">
        <v>201</v>
      </c>
      <c r="F957" s="113" t="s">
        <v>200</v>
      </c>
      <c r="G957" s="113">
        <v>31.519452919581699</v>
      </c>
    </row>
    <row r="958" spans="1:7" x14ac:dyDescent="0.25">
      <c r="A958" s="108" t="str">
        <f t="shared" si="14"/>
        <v>AT_2000_NATIONAL TOTAL_NH3</v>
      </c>
      <c r="B958" s="113" t="s">
        <v>133</v>
      </c>
      <c r="C958" s="113">
        <v>2000</v>
      </c>
      <c r="D958" s="113" t="s">
        <v>122</v>
      </c>
      <c r="E958" s="113" t="s">
        <v>124</v>
      </c>
      <c r="F958" s="113" t="s">
        <v>200</v>
      </c>
      <c r="G958" s="113">
        <v>68.053115403953697</v>
      </c>
    </row>
    <row r="959" spans="1:7" x14ac:dyDescent="0.25">
      <c r="A959" s="108" t="str">
        <f t="shared" si="14"/>
        <v>AT_2000_NATIONAL TOTAL_PM2.5</v>
      </c>
      <c r="B959" s="113" t="s">
        <v>133</v>
      </c>
      <c r="C959" s="113">
        <v>2000</v>
      </c>
      <c r="D959" s="113" t="s">
        <v>122</v>
      </c>
      <c r="E959" s="113" t="s">
        <v>203</v>
      </c>
      <c r="F959" s="113" t="s">
        <v>200</v>
      </c>
      <c r="G959" s="113">
        <v>24.219614749417399</v>
      </c>
    </row>
    <row r="960" spans="1:7" x14ac:dyDescent="0.25">
      <c r="A960" s="108" t="str">
        <f t="shared" si="14"/>
        <v>AT_2000_NATIONAL TOTAL_Pb</v>
      </c>
      <c r="B960" s="113" t="s">
        <v>133</v>
      </c>
      <c r="C960" s="113">
        <v>2000</v>
      </c>
      <c r="D960" s="113" t="s">
        <v>122</v>
      </c>
      <c r="E960" s="113" t="s">
        <v>125</v>
      </c>
      <c r="F960" s="113" t="s">
        <v>200</v>
      </c>
      <c r="G960" s="113">
        <v>2.32962922153842E-2</v>
      </c>
    </row>
    <row r="961" spans="1:7" x14ac:dyDescent="0.25">
      <c r="A961" s="108" t="str">
        <f t="shared" si="14"/>
        <v>AT_2000_NATIONAL TOTAL_Cd</v>
      </c>
      <c r="B961" s="113" t="s">
        <v>133</v>
      </c>
      <c r="C961" s="113">
        <v>2000</v>
      </c>
      <c r="D961" s="113" t="s">
        <v>122</v>
      </c>
      <c r="E961" s="113" t="s">
        <v>126</v>
      </c>
      <c r="F961" s="113" t="s">
        <v>200</v>
      </c>
      <c r="G961" s="113">
        <v>1.02796336328403E-3</v>
      </c>
    </row>
    <row r="962" spans="1:7" x14ac:dyDescent="0.25">
      <c r="A962" s="108" t="str">
        <f t="shared" ref="A962:A1025" si="15">CONCATENATE(B962,"_",C962,"_",D962,"_",E962)</f>
        <v>AT_2000_NATIONAL TOTAL_Hg</v>
      </c>
      <c r="B962" s="113" t="s">
        <v>133</v>
      </c>
      <c r="C962" s="113">
        <v>2000</v>
      </c>
      <c r="D962" s="113" t="s">
        <v>122</v>
      </c>
      <c r="E962" s="113" t="s">
        <v>127</v>
      </c>
      <c r="F962" s="113" t="s">
        <v>200</v>
      </c>
      <c r="G962" s="113">
        <v>1.39773118767817E-3</v>
      </c>
    </row>
    <row r="963" spans="1:7" x14ac:dyDescent="0.25">
      <c r="A963" s="108" t="str">
        <f t="shared" si="15"/>
        <v>AT_2000_NATIONAL TOTAL_DIOX</v>
      </c>
      <c r="B963" s="113" t="s">
        <v>133</v>
      </c>
      <c r="C963" s="113">
        <v>2000</v>
      </c>
      <c r="D963" s="113" t="s">
        <v>122</v>
      </c>
      <c r="E963" s="113" t="s">
        <v>128</v>
      </c>
      <c r="F963" s="113" t="s">
        <v>200</v>
      </c>
      <c r="G963" s="150">
        <v>5.0781171529915698E-8</v>
      </c>
    </row>
    <row r="964" spans="1:7" x14ac:dyDescent="0.25">
      <c r="A964" s="108" t="str">
        <f t="shared" si="15"/>
        <v>AT_2000_NATIONAL TOTAL_PAH</v>
      </c>
      <c r="B964" s="113" t="s">
        <v>133</v>
      </c>
      <c r="C964" s="113">
        <v>2000</v>
      </c>
      <c r="D964" s="113" t="s">
        <v>122</v>
      </c>
      <c r="E964" s="113" t="s">
        <v>129</v>
      </c>
      <c r="F964" s="113" t="s">
        <v>200</v>
      </c>
      <c r="G964" s="113">
        <v>8.7926705844122502E-3</v>
      </c>
    </row>
    <row r="965" spans="1:7" x14ac:dyDescent="0.25">
      <c r="A965" s="108" t="str">
        <f t="shared" si="15"/>
        <v>AT_2000_NATIONAL TOTAL_HCB</v>
      </c>
      <c r="B965" s="113" t="s">
        <v>133</v>
      </c>
      <c r="C965" s="113">
        <v>2000</v>
      </c>
      <c r="D965" s="113" t="s">
        <v>122</v>
      </c>
      <c r="E965" s="113" t="s">
        <v>130</v>
      </c>
      <c r="F965" s="113" t="s">
        <v>200</v>
      </c>
      <c r="G965" s="150">
        <v>2.0263206472373601E-5</v>
      </c>
    </row>
    <row r="966" spans="1:7" x14ac:dyDescent="0.25">
      <c r="A966" s="108" t="str">
        <f t="shared" si="15"/>
        <v>AT_2000_NATIONAL TOTAL_PCB</v>
      </c>
      <c r="B966" s="113" t="s">
        <v>133</v>
      </c>
      <c r="C966" s="113">
        <v>2000</v>
      </c>
      <c r="D966" s="113" t="s">
        <v>122</v>
      </c>
      <c r="E966" s="113" t="s">
        <v>259</v>
      </c>
      <c r="F966" s="113" t="s">
        <v>200</v>
      </c>
      <c r="G966" s="150">
        <v>9.1809405652110401E-6</v>
      </c>
    </row>
    <row r="967" spans="1:7" x14ac:dyDescent="0.25">
      <c r="A967" s="108" t="str">
        <f t="shared" si="15"/>
        <v>AT_2000_1A3(FU)_NOx</v>
      </c>
      <c r="B967" s="113" t="s">
        <v>133</v>
      </c>
      <c r="C967" s="113">
        <v>2000</v>
      </c>
      <c r="D967" s="113" t="s">
        <v>134</v>
      </c>
      <c r="E967" s="113" t="s">
        <v>199</v>
      </c>
      <c r="F967" s="113" t="s">
        <v>200</v>
      </c>
      <c r="G967" s="113">
        <v>93.592589497951593</v>
      </c>
    </row>
    <row r="968" spans="1:7" x14ac:dyDescent="0.25">
      <c r="A968" s="108" t="str">
        <f t="shared" si="15"/>
        <v>AT_2000_1A3(FS)_NOx</v>
      </c>
      <c r="B968" s="113" t="s">
        <v>133</v>
      </c>
      <c r="C968" s="113">
        <v>2000</v>
      </c>
      <c r="D968" s="113" t="s">
        <v>132</v>
      </c>
      <c r="E968" s="113" t="s">
        <v>199</v>
      </c>
      <c r="F968" s="113" t="s">
        <v>200</v>
      </c>
      <c r="G968" s="113">
        <v>125.158930122924</v>
      </c>
    </row>
    <row r="969" spans="1:7" x14ac:dyDescent="0.25">
      <c r="A969" s="108" t="str">
        <f t="shared" si="15"/>
        <v>AT_2000_1A3(FU)_NMVOC</v>
      </c>
      <c r="B969" s="113" t="s">
        <v>133</v>
      </c>
      <c r="C969" s="113">
        <v>2000</v>
      </c>
      <c r="D969" s="113" t="s">
        <v>134</v>
      </c>
      <c r="E969" s="113" t="s">
        <v>123</v>
      </c>
      <c r="F969" s="113" t="s">
        <v>200</v>
      </c>
      <c r="G969" s="113">
        <v>29.1101518105224</v>
      </c>
    </row>
    <row r="970" spans="1:7" x14ac:dyDescent="0.25">
      <c r="A970" s="108" t="str">
        <f t="shared" si="15"/>
        <v>AT_2000_1A3(FS)_NMVOC</v>
      </c>
      <c r="B970" s="113" t="s">
        <v>133</v>
      </c>
      <c r="C970" s="113">
        <v>2000</v>
      </c>
      <c r="D970" s="113" t="s">
        <v>132</v>
      </c>
      <c r="E970" s="113" t="s">
        <v>123</v>
      </c>
      <c r="F970" s="113" t="s">
        <v>200</v>
      </c>
      <c r="G970" s="113">
        <v>29.173452619310201</v>
      </c>
    </row>
    <row r="971" spans="1:7" x14ac:dyDescent="0.25">
      <c r="A971" s="108" t="str">
        <f t="shared" si="15"/>
        <v>AT_2000_1A3(FU)_SOx</v>
      </c>
      <c r="B971" s="113" t="s">
        <v>133</v>
      </c>
      <c r="C971" s="113">
        <v>2000</v>
      </c>
      <c r="D971" s="113" t="s">
        <v>134</v>
      </c>
      <c r="E971" s="113" t="s">
        <v>201</v>
      </c>
      <c r="F971" s="113" t="s">
        <v>200</v>
      </c>
      <c r="G971" s="113">
        <v>1.78407829427135</v>
      </c>
    </row>
    <row r="972" spans="1:7" x14ac:dyDescent="0.25">
      <c r="A972" s="108" t="str">
        <f t="shared" si="15"/>
        <v>AT_2000_1A3(FS)_SOx</v>
      </c>
      <c r="B972" s="113" t="s">
        <v>133</v>
      </c>
      <c r="C972" s="113">
        <v>2000</v>
      </c>
      <c r="D972" s="113" t="s">
        <v>132</v>
      </c>
      <c r="E972" s="113" t="s">
        <v>201</v>
      </c>
      <c r="F972" s="113" t="s">
        <v>200</v>
      </c>
      <c r="G972" s="113">
        <v>2.3070607158144001</v>
      </c>
    </row>
    <row r="973" spans="1:7" x14ac:dyDescent="0.25">
      <c r="A973" s="108" t="str">
        <f t="shared" si="15"/>
        <v>AT_2000_1A3(FU)_NH3</v>
      </c>
      <c r="B973" s="113" t="s">
        <v>133</v>
      </c>
      <c r="C973" s="113">
        <v>2000</v>
      </c>
      <c r="D973" s="113" t="s">
        <v>134</v>
      </c>
      <c r="E973" s="113" t="s">
        <v>124</v>
      </c>
      <c r="F973" s="113" t="s">
        <v>200</v>
      </c>
      <c r="G973" s="113">
        <v>2.6430024126281699</v>
      </c>
    </row>
    <row r="974" spans="1:7" x14ac:dyDescent="0.25">
      <c r="A974" s="108" t="str">
        <f t="shared" si="15"/>
        <v>AT_2000_1A3(FS)_NH3</v>
      </c>
      <c r="B974" s="113" t="s">
        <v>133</v>
      </c>
      <c r="C974" s="113">
        <v>2000</v>
      </c>
      <c r="D974" s="113" t="s">
        <v>132</v>
      </c>
      <c r="E974" s="113" t="s">
        <v>124</v>
      </c>
      <c r="F974" s="113" t="s">
        <v>200</v>
      </c>
      <c r="G974" s="113">
        <v>2.5072360380859902</v>
      </c>
    </row>
    <row r="975" spans="1:7" x14ac:dyDescent="0.25">
      <c r="A975" s="108" t="str">
        <f t="shared" si="15"/>
        <v>AT_2000_1A3(FU)_PM2.5</v>
      </c>
      <c r="B975" s="113" t="s">
        <v>133</v>
      </c>
      <c r="C975" s="113">
        <v>2000</v>
      </c>
      <c r="D975" s="113" t="s">
        <v>134</v>
      </c>
      <c r="E975" s="113" t="s">
        <v>203</v>
      </c>
      <c r="F975" s="113" t="s">
        <v>200</v>
      </c>
      <c r="G975" s="113">
        <v>6.27127506371016</v>
      </c>
    </row>
    <row r="976" spans="1:7" x14ac:dyDescent="0.25">
      <c r="A976" s="108" t="str">
        <f t="shared" si="15"/>
        <v>AT_2000_1A3(FS)_PM2.5</v>
      </c>
      <c r="B976" s="113" t="s">
        <v>133</v>
      </c>
      <c r="C976" s="113">
        <v>2000</v>
      </c>
      <c r="D976" s="113" t="s">
        <v>132</v>
      </c>
      <c r="E976" s="113" t="s">
        <v>203</v>
      </c>
      <c r="F976" s="113" t="s">
        <v>200</v>
      </c>
      <c r="G976" s="113">
        <v>6.9334918028111199</v>
      </c>
    </row>
    <row r="977" spans="1:7" x14ac:dyDescent="0.25">
      <c r="A977" s="108" t="str">
        <f t="shared" si="15"/>
        <v>AT_2000_3D_NOx</v>
      </c>
      <c r="B977" s="113" t="s">
        <v>133</v>
      </c>
      <c r="C977" s="113">
        <v>2000</v>
      </c>
      <c r="D977" s="113" t="s">
        <v>206</v>
      </c>
      <c r="E977" s="113" t="s">
        <v>199</v>
      </c>
      <c r="F977" s="113" t="s">
        <v>200</v>
      </c>
      <c r="G977" s="113">
        <v>11.2966823267205</v>
      </c>
    </row>
    <row r="978" spans="1:7" x14ac:dyDescent="0.25">
      <c r="A978" s="108" t="str">
        <f t="shared" si="15"/>
        <v>AT_2001_NATIONAL TOTAL_NOx</v>
      </c>
      <c r="B978" s="113" t="s">
        <v>133</v>
      </c>
      <c r="C978" s="113">
        <v>2001</v>
      </c>
      <c r="D978" s="113" t="s">
        <v>122</v>
      </c>
      <c r="E978" s="113" t="s">
        <v>199</v>
      </c>
      <c r="F978" s="113" t="s">
        <v>200</v>
      </c>
      <c r="G978" s="113">
        <v>223.303425075371</v>
      </c>
    </row>
    <row r="979" spans="1:7" x14ac:dyDescent="0.25">
      <c r="A979" s="108" t="str">
        <f t="shared" si="15"/>
        <v>AT_2001_NATIONAL TOTAL_NMVOC</v>
      </c>
      <c r="B979" s="113" t="s">
        <v>133</v>
      </c>
      <c r="C979" s="113">
        <v>2001</v>
      </c>
      <c r="D979" s="113" t="s">
        <v>122</v>
      </c>
      <c r="E979" s="113" t="s">
        <v>123</v>
      </c>
      <c r="F979" s="113" t="s">
        <v>200</v>
      </c>
      <c r="G979" s="113">
        <v>171.857897867791</v>
      </c>
    </row>
    <row r="980" spans="1:7" x14ac:dyDescent="0.25">
      <c r="A980" s="108" t="str">
        <f t="shared" si="15"/>
        <v>AT_2001_NATIONAL TOTAL_SOx</v>
      </c>
      <c r="B980" s="113" t="s">
        <v>133</v>
      </c>
      <c r="C980" s="113">
        <v>2001</v>
      </c>
      <c r="D980" s="113" t="s">
        <v>122</v>
      </c>
      <c r="E980" s="113" t="s">
        <v>201</v>
      </c>
      <c r="F980" s="113" t="s">
        <v>200</v>
      </c>
      <c r="G980" s="113">
        <v>32.382992577017099</v>
      </c>
    </row>
    <row r="981" spans="1:7" x14ac:dyDescent="0.25">
      <c r="A981" s="108" t="str">
        <f t="shared" si="15"/>
        <v>AT_2001_NATIONAL TOTAL_NH3</v>
      </c>
      <c r="B981" s="113" t="s">
        <v>133</v>
      </c>
      <c r="C981" s="113">
        <v>2001</v>
      </c>
      <c r="D981" s="113" t="s">
        <v>122</v>
      </c>
      <c r="E981" s="113" t="s">
        <v>124</v>
      </c>
      <c r="F981" s="113" t="s">
        <v>200</v>
      </c>
      <c r="G981" s="113">
        <v>67.749950275128</v>
      </c>
    </row>
    <row r="982" spans="1:7" x14ac:dyDescent="0.25">
      <c r="A982" s="108" t="str">
        <f t="shared" si="15"/>
        <v>AT_2001_NATIONAL TOTAL_PM2.5</v>
      </c>
      <c r="B982" s="113" t="s">
        <v>133</v>
      </c>
      <c r="C982" s="113">
        <v>2001</v>
      </c>
      <c r="D982" s="113" t="s">
        <v>122</v>
      </c>
      <c r="E982" s="113" t="s">
        <v>203</v>
      </c>
      <c r="F982" s="113" t="s">
        <v>200</v>
      </c>
      <c r="G982" s="113">
        <v>24.571060879236299</v>
      </c>
    </row>
    <row r="983" spans="1:7" x14ac:dyDescent="0.25">
      <c r="A983" s="108" t="str">
        <f t="shared" si="15"/>
        <v>AT_2001_NATIONAL TOTAL_Pb</v>
      </c>
      <c r="B983" s="113" t="s">
        <v>133</v>
      </c>
      <c r="C983" s="113">
        <v>2001</v>
      </c>
      <c r="D983" s="113" t="s">
        <v>122</v>
      </c>
      <c r="E983" s="113" t="s">
        <v>125</v>
      </c>
      <c r="F983" s="113" t="s">
        <v>200</v>
      </c>
      <c r="G983" s="113">
        <v>2.3142247226331299E-2</v>
      </c>
    </row>
    <row r="984" spans="1:7" x14ac:dyDescent="0.25">
      <c r="A984" s="108" t="str">
        <f t="shared" si="15"/>
        <v>AT_2001_NATIONAL TOTAL_Cd</v>
      </c>
      <c r="B984" s="113" t="s">
        <v>133</v>
      </c>
      <c r="C984" s="113">
        <v>2001</v>
      </c>
      <c r="D984" s="113" t="s">
        <v>122</v>
      </c>
      <c r="E984" s="113" t="s">
        <v>126</v>
      </c>
      <c r="F984" s="113" t="s">
        <v>200</v>
      </c>
      <c r="G984" s="113">
        <v>1.04258752452691E-3</v>
      </c>
    </row>
    <row r="985" spans="1:7" x14ac:dyDescent="0.25">
      <c r="A985" s="108" t="str">
        <f t="shared" si="15"/>
        <v>AT_2001_NATIONAL TOTAL_Hg</v>
      </c>
      <c r="B985" s="113" t="s">
        <v>133</v>
      </c>
      <c r="C985" s="113">
        <v>2001</v>
      </c>
      <c r="D985" s="113" t="s">
        <v>122</v>
      </c>
      <c r="E985" s="113" t="s">
        <v>127</v>
      </c>
      <c r="F985" s="113" t="s">
        <v>200</v>
      </c>
      <c r="G985" s="113">
        <v>1.4662577320552601E-3</v>
      </c>
    </row>
    <row r="986" spans="1:7" x14ac:dyDescent="0.25">
      <c r="A986" s="108" t="str">
        <f t="shared" si="15"/>
        <v>AT_2001_NATIONAL TOTAL_DIOX</v>
      </c>
      <c r="B986" s="113" t="s">
        <v>133</v>
      </c>
      <c r="C986" s="113">
        <v>2001</v>
      </c>
      <c r="D986" s="113" t="s">
        <v>122</v>
      </c>
      <c r="E986" s="113" t="s">
        <v>128</v>
      </c>
      <c r="F986" s="113" t="s">
        <v>200</v>
      </c>
      <c r="G986" s="150">
        <v>5.06252879064911E-8</v>
      </c>
    </row>
    <row r="987" spans="1:7" x14ac:dyDescent="0.25">
      <c r="A987" s="108" t="str">
        <f t="shared" si="15"/>
        <v>AT_2001_NATIONAL TOTAL_PAH</v>
      </c>
      <c r="B987" s="113" t="s">
        <v>133</v>
      </c>
      <c r="C987" s="113">
        <v>2001</v>
      </c>
      <c r="D987" s="113" t="s">
        <v>122</v>
      </c>
      <c r="E987" s="113" t="s">
        <v>129</v>
      </c>
      <c r="F987" s="113" t="s">
        <v>200</v>
      </c>
      <c r="G987" s="113">
        <v>8.7493544536158298E-3</v>
      </c>
    </row>
    <row r="988" spans="1:7" x14ac:dyDescent="0.25">
      <c r="A988" s="108" t="str">
        <f t="shared" si="15"/>
        <v>AT_2001_NATIONAL TOTAL_HCB</v>
      </c>
      <c r="B988" s="113" t="s">
        <v>133</v>
      </c>
      <c r="C988" s="113">
        <v>2001</v>
      </c>
      <c r="D988" s="113" t="s">
        <v>122</v>
      </c>
      <c r="E988" s="113" t="s">
        <v>130</v>
      </c>
      <c r="F988" s="113" t="s">
        <v>200</v>
      </c>
      <c r="G988" s="150">
        <v>2.02854846076711E-5</v>
      </c>
    </row>
    <row r="989" spans="1:7" x14ac:dyDescent="0.25">
      <c r="A989" s="108" t="str">
        <f t="shared" si="15"/>
        <v>AT_2001_NATIONAL TOTAL_PCB</v>
      </c>
      <c r="B989" s="113" t="s">
        <v>133</v>
      </c>
      <c r="C989" s="113">
        <v>2001</v>
      </c>
      <c r="D989" s="113" t="s">
        <v>122</v>
      </c>
      <c r="E989" s="113" t="s">
        <v>259</v>
      </c>
      <c r="F989" s="113" t="s">
        <v>200</v>
      </c>
      <c r="G989" s="150">
        <v>9.1216401450597898E-6</v>
      </c>
    </row>
    <row r="990" spans="1:7" x14ac:dyDescent="0.25">
      <c r="A990" s="108" t="str">
        <f t="shared" si="15"/>
        <v>AT_2001_1A3(FU)_NOx</v>
      </c>
      <c r="B990" s="113" t="s">
        <v>133</v>
      </c>
      <c r="C990" s="113">
        <v>2001</v>
      </c>
      <c r="D990" s="113" t="s">
        <v>134</v>
      </c>
      <c r="E990" s="113" t="s">
        <v>199</v>
      </c>
      <c r="F990" s="113" t="s">
        <v>200</v>
      </c>
      <c r="G990" s="113">
        <v>93.818166876040607</v>
      </c>
    </row>
    <row r="991" spans="1:7" x14ac:dyDescent="0.25">
      <c r="A991" s="108" t="str">
        <f t="shared" si="15"/>
        <v>AT_2001_1A3(FS)_NOx</v>
      </c>
      <c r="B991" s="113" t="s">
        <v>133</v>
      </c>
      <c r="C991" s="113">
        <v>2001</v>
      </c>
      <c r="D991" s="113" t="s">
        <v>132</v>
      </c>
      <c r="E991" s="113" t="s">
        <v>199</v>
      </c>
      <c r="F991" s="113" t="s">
        <v>200</v>
      </c>
      <c r="G991" s="113">
        <v>133.06101639613399</v>
      </c>
    </row>
    <row r="992" spans="1:7" x14ac:dyDescent="0.25">
      <c r="A992" s="108" t="str">
        <f t="shared" si="15"/>
        <v>AT_2001_1A3(FU)_NMVOC</v>
      </c>
      <c r="B992" s="113" t="s">
        <v>133</v>
      </c>
      <c r="C992" s="113">
        <v>2001</v>
      </c>
      <c r="D992" s="113" t="s">
        <v>134</v>
      </c>
      <c r="E992" s="113" t="s">
        <v>123</v>
      </c>
      <c r="F992" s="113" t="s">
        <v>200</v>
      </c>
      <c r="G992" s="113">
        <v>25.508557893944101</v>
      </c>
    </row>
    <row r="993" spans="1:7" x14ac:dyDescent="0.25">
      <c r="A993" s="108" t="str">
        <f t="shared" si="15"/>
        <v>AT_2001_1A3(FS)_NMVOC</v>
      </c>
      <c r="B993" s="113" t="s">
        <v>133</v>
      </c>
      <c r="C993" s="113">
        <v>2001</v>
      </c>
      <c r="D993" s="113" t="s">
        <v>132</v>
      </c>
      <c r="E993" s="113" t="s">
        <v>123</v>
      </c>
      <c r="F993" s="113" t="s">
        <v>200</v>
      </c>
      <c r="G993" s="113">
        <v>26.9810147782214</v>
      </c>
    </row>
    <row r="994" spans="1:7" x14ac:dyDescent="0.25">
      <c r="A994" s="108" t="str">
        <f t="shared" si="15"/>
        <v>AT_2001_1A3(FU)_SOx</v>
      </c>
      <c r="B994" s="113" t="s">
        <v>133</v>
      </c>
      <c r="C994" s="113">
        <v>2001</v>
      </c>
      <c r="D994" s="113" t="s">
        <v>134</v>
      </c>
      <c r="E994" s="113" t="s">
        <v>201</v>
      </c>
      <c r="F994" s="113" t="s">
        <v>200</v>
      </c>
      <c r="G994" s="113">
        <v>1.7416892714768499</v>
      </c>
    </row>
    <row r="995" spans="1:7" x14ac:dyDescent="0.25">
      <c r="A995" s="108" t="str">
        <f t="shared" si="15"/>
        <v>AT_2001_1A3(FS)_SOx</v>
      </c>
      <c r="B995" s="113" t="s">
        <v>133</v>
      </c>
      <c r="C995" s="113">
        <v>2001</v>
      </c>
      <c r="D995" s="113" t="s">
        <v>132</v>
      </c>
      <c r="E995" s="113" t="s">
        <v>201</v>
      </c>
      <c r="F995" s="113" t="s">
        <v>200</v>
      </c>
      <c r="G995" s="113">
        <v>2.37452499966528</v>
      </c>
    </row>
    <row r="996" spans="1:7" x14ac:dyDescent="0.25">
      <c r="A996" s="108" t="str">
        <f t="shared" si="15"/>
        <v>AT_2001_1A3(FU)_NH3</v>
      </c>
      <c r="B996" s="113" t="s">
        <v>133</v>
      </c>
      <c r="C996" s="113">
        <v>2001</v>
      </c>
      <c r="D996" s="113" t="s">
        <v>134</v>
      </c>
      <c r="E996" s="113" t="s">
        <v>124</v>
      </c>
      <c r="F996" s="113" t="s">
        <v>200</v>
      </c>
      <c r="G996" s="113">
        <v>2.5693339644379698</v>
      </c>
    </row>
    <row r="997" spans="1:7" x14ac:dyDescent="0.25">
      <c r="A997" s="108" t="str">
        <f t="shared" si="15"/>
        <v>AT_2001_1A3(FS)_NH3</v>
      </c>
      <c r="B997" s="113" t="s">
        <v>133</v>
      </c>
      <c r="C997" s="113">
        <v>2001</v>
      </c>
      <c r="D997" s="113" t="s">
        <v>132</v>
      </c>
      <c r="E997" s="113" t="s">
        <v>124</v>
      </c>
      <c r="F997" s="113" t="s">
        <v>200</v>
      </c>
      <c r="G997" s="113">
        <v>2.5815702486773699</v>
      </c>
    </row>
    <row r="998" spans="1:7" x14ac:dyDescent="0.25">
      <c r="A998" s="108" t="str">
        <f t="shared" si="15"/>
        <v>AT_2001_1A3(FU)_PM2.5</v>
      </c>
      <c r="B998" s="113" t="s">
        <v>133</v>
      </c>
      <c r="C998" s="113">
        <v>2001</v>
      </c>
      <c r="D998" s="113" t="s">
        <v>134</v>
      </c>
      <c r="E998" s="113" t="s">
        <v>203</v>
      </c>
      <c r="F998" s="113" t="s">
        <v>200</v>
      </c>
      <c r="G998" s="113">
        <v>6.1934047748780898</v>
      </c>
    </row>
    <row r="999" spans="1:7" x14ac:dyDescent="0.25">
      <c r="A999" s="108" t="str">
        <f t="shared" si="15"/>
        <v>AT_2001_1A3(FS)_PM2.5</v>
      </c>
      <c r="B999" s="113" t="s">
        <v>133</v>
      </c>
      <c r="C999" s="113">
        <v>2001</v>
      </c>
      <c r="D999" s="113" t="s">
        <v>132</v>
      </c>
      <c r="E999" s="113" t="s">
        <v>203</v>
      </c>
      <c r="F999" s="113" t="s">
        <v>200</v>
      </c>
      <c r="G999" s="113">
        <v>7.1588034504007396</v>
      </c>
    </row>
    <row r="1000" spans="1:7" x14ac:dyDescent="0.25">
      <c r="A1000" s="108" t="str">
        <f t="shared" si="15"/>
        <v>AT_2001_3D_NOx</v>
      </c>
      <c r="B1000" s="113" t="s">
        <v>133</v>
      </c>
      <c r="C1000" s="113">
        <v>2001</v>
      </c>
      <c r="D1000" s="113" t="s">
        <v>206</v>
      </c>
      <c r="E1000" s="113" t="s">
        <v>199</v>
      </c>
      <c r="F1000" s="113" t="s">
        <v>200</v>
      </c>
      <c r="G1000" s="113">
        <v>11.1930806019064</v>
      </c>
    </row>
    <row r="1001" spans="1:7" x14ac:dyDescent="0.25">
      <c r="A1001" s="108" t="str">
        <f t="shared" si="15"/>
        <v>AT_2002_NATIONAL TOTAL_NOx</v>
      </c>
      <c r="B1001" s="113" t="s">
        <v>133</v>
      </c>
      <c r="C1001" s="113">
        <v>2002</v>
      </c>
      <c r="D1001" s="113" t="s">
        <v>122</v>
      </c>
      <c r="E1001" s="113" t="s">
        <v>199</v>
      </c>
      <c r="F1001" s="113" t="s">
        <v>200</v>
      </c>
      <c r="G1001" s="113">
        <v>231.125419194557</v>
      </c>
    </row>
    <row r="1002" spans="1:7" x14ac:dyDescent="0.25">
      <c r="A1002" s="108" t="str">
        <f t="shared" si="15"/>
        <v>AT_2002_NATIONAL TOTAL_NMVOC</v>
      </c>
      <c r="B1002" s="113" t="s">
        <v>133</v>
      </c>
      <c r="C1002" s="113">
        <v>2002</v>
      </c>
      <c r="D1002" s="113" t="s">
        <v>122</v>
      </c>
      <c r="E1002" s="113" t="s">
        <v>123</v>
      </c>
      <c r="F1002" s="113" t="s">
        <v>200</v>
      </c>
      <c r="G1002" s="113">
        <v>167.442123279404</v>
      </c>
    </row>
    <row r="1003" spans="1:7" x14ac:dyDescent="0.25">
      <c r="A1003" s="108" t="str">
        <f t="shared" si="15"/>
        <v>AT_2002_NATIONAL TOTAL_SOx</v>
      </c>
      <c r="B1003" s="113" t="s">
        <v>133</v>
      </c>
      <c r="C1003" s="113">
        <v>2002</v>
      </c>
      <c r="D1003" s="113" t="s">
        <v>122</v>
      </c>
      <c r="E1003" s="113" t="s">
        <v>201</v>
      </c>
      <c r="F1003" s="113" t="s">
        <v>200</v>
      </c>
      <c r="G1003" s="113">
        <v>31.282934452436301</v>
      </c>
    </row>
    <row r="1004" spans="1:7" x14ac:dyDescent="0.25">
      <c r="A1004" s="108" t="str">
        <f t="shared" si="15"/>
        <v>AT_2002_NATIONAL TOTAL_NH3</v>
      </c>
      <c r="B1004" s="113" t="s">
        <v>133</v>
      </c>
      <c r="C1004" s="113">
        <v>2002</v>
      </c>
      <c r="D1004" s="113" t="s">
        <v>122</v>
      </c>
      <c r="E1004" s="113" t="s">
        <v>124</v>
      </c>
      <c r="F1004" s="113" t="s">
        <v>200</v>
      </c>
      <c r="G1004" s="113">
        <v>66.790672949406897</v>
      </c>
    </row>
    <row r="1005" spans="1:7" x14ac:dyDescent="0.25">
      <c r="A1005" s="108" t="str">
        <f t="shared" si="15"/>
        <v>AT_2002_NATIONAL TOTAL_PM2.5</v>
      </c>
      <c r="B1005" s="113" t="s">
        <v>133</v>
      </c>
      <c r="C1005" s="113">
        <v>2002</v>
      </c>
      <c r="D1005" s="113" t="s">
        <v>122</v>
      </c>
      <c r="E1005" s="113" t="s">
        <v>203</v>
      </c>
      <c r="F1005" s="113" t="s">
        <v>200</v>
      </c>
      <c r="G1005" s="113">
        <v>23.9323569809427</v>
      </c>
    </row>
    <row r="1006" spans="1:7" x14ac:dyDescent="0.25">
      <c r="A1006" s="108" t="str">
        <f t="shared" si="15"/>
        <v>AT_2002_NATIONAL TOTAL_Pb</v>
      </c>
      <c r="B1006" s="113" t="s">
        <v>133</v>
      </c>
      <c r="C1006" s="113">
        <v>2002</v>
      </c>
      <c r="D1006" s="113" t="s">
        <v>122</v>
      </c>
      <c r="E1006" s="113" t="s">
        <v>125</v>
      </c>
      <c r="F1006" s="113" t="s">
        <v>200</v>
      </c>
      <c r="G1006" s="113">
        <v>2.4862453486708899E-2</v>
      </c>
    </row>
    <row r="1007" spans="1:7" x14ac:dyDescent="0.25">
      <c r="A1007" s="108" t="str">
        <f t="shared" si="15"/>
        <v>AT_2002_NATIONAL TOTAL_Cd</v>
      </c>
      <c r="B1007" s="113" t="s">
        <v>133</v>
      </c>
      <c r="C1007" s="113">
        <v>2002</v>
      </c>
      <c r="D1007" s="113" t="s">
        <v>122</v>
      </c>
      <c r="E1007" s="113" t="s">
        <v>126</v>
      </c>
      <c r="F1007" s="113" t="s">
        <v>200</v>
      </c>
      <c r="G1007" s="113">
        <v>1.0315569326946499E-3</v>
      </c>
    </row>
    <row r="1008" spans="1:7" x14ac:dyDescent="0.25">
      <c r="A1008" s="108" t="str">
        <f t="shared" si="15"/>
        <v>AT_2002_NATIONAL TOTAL_Hg</v>
      </c>
      <c r="B1008" s="113" t="s">
        <v>133</v>
      </c>
      <c r="C1008" s="113">
        <v>2002</v>
      </c>
      <c r="D1008" s="113" t="s">
        <v>122</v>
      </c>
      <c r="E1008" s="113" t="s">
        <v>127</v>
      </c>
      <c r="F1008" s="113" t="s">
        <v>200</v>
      </c>
      <c r="G1008" s="113">
        <v>1.4696323620882201E-3</v>
      </c>
    </row>
    <row r="1009" spans="1:7" x14ac:dyDescent="0.25">
      <c r="A1009" s="108" t="str">
        <f t="shared" si="15"/>
        <v>AT_2002_NATIONAL TOTAL_DIOX</v>
      </c>
      <c r="B1009" s="113" t="s">
        <v>133</v>
      </c>
      <c r="C1009" s="113">
        <v>2002</v>
      </c>
      <c r="D1009" s="113" t="s">
        <v>122</v>
      </c>
      <c r="E1009" s="113" t="s">
        <v>128</v>
      </c>
      <c r="F1009" s="113" t="s">
        <v>200</v>
      </c>
      <c r="G1009" s="150">
        <v>3.7166511166753997E-8</v>
      </c>
    </row>
    <row r="1010" spans="1:7" x14ac:dyDescent="0.25">
      <c r="A1010" s="108" t="str">
        <f t="shared" si="15"/>
        <v>AT_2002_NATIONAL TOTAL_PAH</v>
      </c>
      <c r="B1010" s="113" t="s">
        <v>133</v>
      </c>
      <c r="C1010" s="113">
        <v>2002</v>
      </c>
      <c r="D1010" s="113" t="s">
        <v>122</v>
      </c>
      <c r="E1010" s="113" t="s">
        <v>129</v>
      </c>
      <c r="F1010" s="113" t="s">
        <v>200</v>
      </c>
      <c r="G1010" s="113">
        <v>7.7521752049603404E-3</v>
      </c>
    </row>
    <row r="1011" spans="1:7" x14ac:dyDescent="0.25">
      <c r="A1011" s="108" t="str">
        <f t="shared" si="15"/>
        <v>AT_2002_NATIONAL TOTAL_HCB</v>
      </c>
      <c r="B1011" s="113" t="s">
        <v>133</v>
      </c>
      <c r="C1011" s="113">
        <v>2002</v>
      </c>
      <c r="D1011" s="113" t="s">
        <v>122</v>
      </c>
      <c r="E1011" s="113" t="s">
        <v>130</v>
      </c>
      <c r="F1011" s="113" t="s">
        <v>200</v>
      </c>
      <c r="G1011" s="150">
        <v>1.5900512430907199E-5</v>
      </c>
    </row>
    <row r="1012" spans="1:7" x14ac:dyDescent="0.25">
      <c r="A1012" s="108" t="str">
        <f t="shared" si="15"/>
        <v>AT_2002_NATIONAL TOTAL_PCB</v>
      </c>
      <c r="B1012" s="113" t="s">
        <v>133</v>
      </c>
      <c r="C1012" s="113">
        <v>2002</v>
      </c>
      <c r="D1012" s="113" t="s">
        <v>122</v>
      </c>
      <c r="E1012" s="113" t="s">
        <v>259</v>
      </c>
      <c r="F1012" s="113" t="s">
        <v>200</v>
      </c>
      <c r="G1012" s="150">
        <v>6.0756996666804296E-6</v>
      </c>
    </row>
    <row r="1013" spans="1:7" x14ac:dyDescent="0.25">
      <c r="A1013" s="108" t="str">
        <f t="shared" si="15"/>
        <v>AT_2002_1A3(FU)_NOx</v>
      </c>
      <c r="B1013" s="113" t="s">
        <v>133</v>
      </c>
      <c r="C1013" s="113">
        <v>2002</v>
      </c>
      <c r="D1013" s="113" t="s">
        <v>134</v>
      </c>
      <c r="E1013" s="113" t="s">
        <v>199</v>
      </c>
      <c r="F1013" s="113" t="s">
        <v>200</v>
      </c>
      <c r="G1013" s="113">
        <v>95.265726813920196</v>
      </c>
    </row>
    <row r="1014" spans="1:7" x14ac:dyDescent="0.25">
      <c r="A1014" s="108" t="str">
        <f t="shared" si="15"/>
        <v>AT_2002_1A3(FS)_NOx</v>
      </c>
      <c r="B1014" s="113" t="s">
        <v>133</v>
      </c>
      <c r="C1014" s="113">
        <v>2002</v>
      </c>
      <c r="D1014" s="113" t="s">
        <v>132</v>
      </c>
      <c r="E1014" s="113" t="s">
        <v>199</v>
      </c>
      <c r="F1014" s="113" t="s">
        <v>200</v>
      </c>
      <c r="G1014" s="113">
        <v>142.88177865729401</v>
      </c>
    </row>
    <row r="1015" spans="1:7" x14ac:dyDescent="0.25">
      <c r="A1015" s="108" t="str">
        <f t="shared" si="15"/>
        <v>AT_2002_1A3(FU)_NMVOC</v>
      </c>
      <c r="B1015" s="113" t="s">
        <v>133</v>
      </c>
      <c r="C1015" s="113">
        <v>2002</v>
      </c>
      <c r="D1015" s="113" t="s">
        <v>134</v>
      </c>
      <c r="E1015" s="113" t="s">
        <v>123</v>
      </c>
      <c r="F1015" s="113" t="s">
        <v>200</v>
      </c>
      <c r="G1015" s="113">
        <v>22.535923356785201</v>
      </c>
    </row>
    <row r="1016" spans="1:7" x14ac:dyDescent="0.25">
      <c r="A1016" s="108" t="str">
        <f t="shared" si="15"/>
        <v>AT_2002_1A3(FS)_NMVOC</v>
      </c>
      <c r="B1016" s="113" t="s">
        <v>133</v>
      </c>
      <c r="C1016" s="113">
        <v>2002</v>
      </c>
      <c r="D1016" s="113" t="s">
        <v>132</v>
      </c>
      <c r="E1016" s="113" t="s">
        <v>123</v>
      </c>
      <c r="F1016" s="113" t="s">
        <v>200</v>
      </c>
      <c r="G1016" s="113">
        <v>26.329947482549699</v>
      </c>
    </row>
    <row r="1017" spans="1:7" x14ac:dyDescent="0.25">
      <c r="A1017" s="108" t="str">
        <f t="shared" si="15"/>
        <v>AT_2002_1A3(FU)_SOx</v>
      </c>
      <c r="B1017" s="113" t="s">
        <v>133</v>
      </c>
      <c r="C1017" s="113">
        <v>2002</v>
      </c>
      <c r="D1017" s="113" t="s">
        <v>134</v>
      </c>
      <c r="E1017" s="113" t="s">
        <v>201</v>
      </c>
      <c r="F1017" s="113" t="s">
        <v>200</v>
      </c>
      <c r="G1017" s="113">
        <v>1.5707294486913601</v>
      </c>
    </row>
    <row r="1018" spans="1:7" x14ac:dyDescent="0.25">
      <c r="A1018" s="108" t="str">
        <f t="shared" si="15"/>
        <v>AT_2002_1A3(FS)_SOx</v>
      </c>
      <c r="B1018" s="113" t="s">
        <v>133</v>
      </c>
      <c r="C1018" s="113">
        <v>2002</v>
      </c>
      <c r="D1018" s="113" t="s">
        <v>132</v>
      </c>
      <c r="E1018" s="113" t="s">
        <v>201</v>
      </c>
      <c r="F1018" s="113" t="s">
        <v>200</v>
      </c>
      <c r="G1018" s="113">
        <v>2.2545054019736201</v>
      </c>
    </row>
    <row r="1019" spans="1:7" x14ac:dyDescent="0.25">
      <c r="A1019" s="108" t="str">
        <f t="shared" si="15"/>
        <v>AT_2002_1A3(FU)_NH3</v>
      </c>
      <c r="B1019" s="113" t="s">
        <v>133</v>
      </c>
      <c r="C1019" s="113">
        <v>2002</v>
      </c>
      <c r="D1019" s="113" t="s">
        <v>134</v>
      </c>
      <c r="E1019" s="113" t="s">
        <v>124</v>
      </c>
      <c r="F1019" s="113" t="s">
        <v>200</v>
      </c>
      <c r="G1019" s="113">
        <v>2.4356690981237001</v>
      </c>
    </row>
    <row r="1020" spans="1:7" x14ac:dyDescent="0.25">
      <c r="A1020" s="108" t="str">
        <f t="shared" si="15"/>
        <v>AT_2002_1A3(FS)_NH3</v>
      </c>
      <c r="B1020" s="113" t="s">
        <v>133</v>
      </c>
      <c r="C1020" s="113">
        <v>2002</v>
      </c>
      <c r="D1020" s="113" t="s">
        <v>132</v>
      </c>
      <c r="E1020" s="113" t="s">
        <v>124</v>
      </c>
      <c r="F1020" s="113" t="s">
        <v>200</v>
      </c>
      <c r="G1020" s="113">
        <v>2.7804972339057499</v>
      </c>
    </row>
    <row r="1021" spans="1:7" x14ac:dyDescent="0.25">
      <c r="A1021" s="108" t="str">
        <f t="shared" si="15"/>
        <v>AT_2002_1A3(FU)_PM2.5</v>
      </c>
      <c r="B1021" s="113" t="s">
        <v>133</v>
      </c>
      <c r="C1021" s="113">
        <v>2002</v>
      </c>
      <c r="D1021" s="113" t="s">
        <v>134</v>
      </c>
      <c r="E1021" s="113" t="s">
        <v>203</v>
      </c>
      <c r="F1021" s="113" t="s">
        <v>200</v>
      </c>
      <c r="G1021" s="113">
        <v>6.1148319695687103</v>
      </c>
    </row>
    <row r="1022" spans="1:7" x14ac:dyDescent="0.25">
      <c r="A1022" s="108" t="str">
        <f t="shared" si="15"/>
        <v>AT_2002_1A3(FS)_PM2.5</v>
      </c>
      <c r="B1022" s="113" t="s">
        <v>133</v>
      </c>
      <c r="C1022" s="113">
        <v>2002</v>
      </c>
      <c r="D1022" s="113" t="s">
        <v>132</v>
      </c>
      <c r="E1022" s="113" t="s">
        <v>203</v>
      </c>
      <c r="F1022" s="113" t="s">
        <v>200</v>
      </c>
      <c r="G1022" s="113">
        <v>7.6746119850935104</v>
      </c>
    </row>
    <row r="1023" spans="1:7" x14ac:dyDescent="0.25">
      <c r="A1023" s="108" t="str">
        <f t="shared" si="15"/>
        <v>AT_2002_3D_NOx</v>
      </c>
      <c r="B1023" s="113" t="s">
        <v>133</v>
      </c>
      <c r="C1023" s="113">
        <v>2002</v>
      </c>
      <c r="D1023" s="113" t="s">
        <v>206</v>
      </c>
      <c r="E1023" s="113" t="s">
        <v>199</v>
      </c>
      <c r="F1023" s="113" t="s">
        <v>200</v>
      </c>
      <c r="G1023" s="113">
        <v>11.1574860781755</v>
      </c>
    </row>
    <row r="1024" spans="1:7" x14ac:dyDescent="0.25">
      <c r="A1024" s="108" t="str">
        <f t="shared" si="15"/>
        <v>AT_2003_NATIONAL TOTAL_NOx</v>
      </c>
      <c r="B1024" s="113" t="s">
        <v>133</v>
      </c>
      <c r="C1024" s="113">
        <v>2003</v>
      </c>
      <c r="D1024" s="113" t="s">
        <v>122</v>
      </c>
      <c r="E1024" s="113" t="s">
        <v>199</v>
      </c>
      <c r="F1024" s="113" t="s">
        <v>200</v>
      </c>
      <c r="G1024" s="113">
        <v>242.182071249909</v>
      </c>
    </row>
    <row r="1025" spans="1:7" x14ac:dyDescent="0.25">
      <c r="A1025" s="108" t="str">
        <f t="shared" si="15"/>
        <v>AT_2003_NATIONAL TOTAL_NMVOC</v>
      </c>
      <c r="B1025" s="113" t="s">
        <v>133</v>
      </c>
      <c r="C1025" s="113">
        <v>2003</v>
      </c>
      <c r="D1025" s="113" t="s">
        <v>122</v>
      </c>
      <c r="E1025" s="113" t="s">
        <v>123</v>
      </c>
      <c r="F1025" s="113" t="s">
        <v>200</v>
      </c>
      <c r="G1025" s="113">
        <v>163.48092962532399</v>
      </c>
    </row>
    <row r="1026" spans="1:7" x14ac:dyDescent="0.25">
      <c r="A1026" s="108" t="str">
        <f t="shared" ref="A1026:A1089" si="16">CONCATENATE(B1026,"_",C1026,"_",D1026,"_",E1026)</f>
        <v>AT_2003_NATIONAL TOTAL_SOx</v>
      </c>
      <c r="B1026" s="113" t="s">
        <v>133</v>
      </c>
      <c r="C1026" s="113">
        <v>2003</v>
      </c>
      <c r="D1026" s="113" t="s">
        <v>122</v>
      </c>
      <c r="E1026" s="113" t="s">
        <v>201</v>
      </c>
      <c r="F1026" s="113" t="s">
        <v>200</v>
      </c>
      <c r="G1026" s="113">
        <v>31.047759236643401</v>
      </c>
    </row>
    <row r="1027" spans="1:7" x14ac:dyDescent="0.25">
      <c r="A1027" s="108" t="str">
        <f t="shared" si="16"/>
        <v>AT_2003_NATIONAL TOTAL_NH3</v>
      </c>
      <c r="B1027" s="113" t="s">
        <v>133</v>
      </c>
      <c r="C1027" s="113">
        <v>2003</v>
      </c>
      <c r="D1027" s="113" t="s">
        <v>122</v>
      </c>
      <c r="E1027" s="113" t="s">
        <v>124</v>
      </c>
      <c r="F1027" s="113" t="s">
        <v>200</v>
      </c>
      <c r="G1027" s="113">
        <v>66.611527122053303</v>
      </c>
    </row>
    <row r="1028" spans="1:7" x14ac:dyDescent="0.25">
      <c r="A1028" s="108" t="str">
        <f t="shared" si="16"/>
        <v>AT_2003_NATIONAL TOTAL_PM2.5</v>
      </c>
      <c r="B1028" s="113" t="s">
        <v>133</v>
      </c>
      <c r="C1028" s="113">
        <v>2003</v>
      </c>
      <c r="D1028" s="113" t="s">
        <v>122</v>
      </c>
      <c r="E1028" s="113" t="s">
        <v>203</v>
      </c>
      <c r="F1028" s="113" t="s">
        <v>200</v>
      </c>
      <c r="G1028" s="113">
        <v>23.980566946218499</v>
      </c>
    </row>
    <row r="1029" spans="1:7" x14ac:dyDescent="0.25">
      <c r="A1029" s="108" t="str">
        <f t="shared" si="16"/>
        <v>AT_2003_NATIONAL TOTAL_Pb</v>
      </c>
      <c r="B1029" s="113" t="s">
        <v>133</v>
      </c>
      <c r="C1029" s="113">
        <v>2003</v>
      </c>
      <c r="D1029" s="113" t="s">
        <v>122</v>
      </c>
      <c r="E1029" s="113" t="s">
        <v>125</v>
      </c>
      <c r="F1029" s="113" t="s">
        <v>200</v>
      </c>
      <c r="G1029" s="113">
        <v>2.5314355272373901E-2</v>
      </c>
    </row>
    <row r="1030" spans="1:7" x14ac:dyDescent="0.25">
      <c r="A1030" s="108" t="str">
        <f t="shared" si="16"/>
        <v>AT_2003_NATIONAL TOTAL_Cd</v>
      </c>
      <c r="B1030" s="113" t="s">
        <v>133</v>
      </c>
      <c r="C1030" s="113">
        <v>2003</v>
      </c>
      <c r="D1030" s="113" t="s">
        <v>122</v>
      </c>
      <c r="E1030" s="113" t="s">
        <v>126</v>
      </c>
      <c r="F1030" s="113" t="s">
        <v>200</v>
      </c>
      <c r="G1030" s="113">
        <v>1.05060606073411E-3</v>
      </c>
    </row>
    <row r="1031" spans="1:7" x14ac:dyDescent="0.25">
      <c r="A1031" s="108" t="str">
        <f t="shared" si="16"/>
        <v>AT_2003_NATIONAL TOTAL_Hg</v>
      </c>
      <c r="B1031" s="113" t="s">
        <v>133</v>
      </c>
      <c r="C1031" s="113">
        <v>2003</v>
      </c>
      <c r="D1031" s="113" t="s">
        <v>122</v>
      </c>
      <c r="E1031" s="113" t="s">
        <v>127</v>
      </c>
      <c r="F1031" s="113" t="s">
        <v>200</v>
      </c>
      <c r="G1031" s="113">
        <v>1.51154037372216E-3</v>
      </c>
    </row>
    <row r="1032" spans="1:7" x14ac:dyDescent="0.25">
      <c r="A1032" s="108" t="str">
        <f t="shared" si="16"/>
        <v>AT_2003_NATIONAL TOTAL_DIOX</v>
      </c>
      <c r="B1032" s="113" t="s">
        <v>133</v>
      </c>
      <c r="C1032" s="113">
        <v>2003</v>
      </c>
      <c r="D1032" s="113" t="s">
        <v>122</v>
      </c>
      <c r="E1032" s="113" t="s">
        <v>128</v>
      </c>
      <c r="F1032" s="113" t="s">
        <v>200</v>
      </c>
      <c r="G1032" s="150">
        <v>3.6148785908556698E-8</v>
      </c>
    </row>
    <row r="1033" spans="1:7" x14ac:dyDescent="0.25">
      <c r="A1033" s="108" t="str">
        <f t="shared" si="16"/>
        <v>AT_2003_NATIONAL TOTAL_PAH</v>
      </c>
      <c r="B1033" s="113" t="s">
        <v>133</v>
      </c>
      <c r="C1033" s="113">
        <v>2003</v>
      </c>
      <c r="D1033" s="113" t="s">
        <v>122</v>
      </c>
      <c r="E1033" s="113" t="s">
        <v>129</v>
      </c>
      <c r="F1033" s="113" t="s">
        <v>200</v>
      </c>
      <c r="G1033" s="113">
        <v>7.2667904621055296E-3</v>
      </c>
    </row>
    <row r="1034" spans="1:7" x14ac:dyDescent="0.25">
      <c r="A1034" s="108" t="str">
        <f t="shared" si="16"/>
        <v>AT_2003_NATIONAL TOTAL_HCB</v>
      </c>
      <c r="B1034" s="113" t="s">
        <v>133</v>
      </c>
      <c r="C1034" s="113">
        <v>2003</v>
      </c>
      <c r="D1034" s="113" t="s">
        <v>122</v>
      </c>
      <c r="E1034" s="113" t="s">
        <v>130</v>
      </c>
      <c r="F1034" s="113" t="s">
        <v>200</v>
      </c>
      <c r="G1034" s="150">
        <v>1.53248956046197E-5</v>
      </c>
    </row>
    <row r="1035" spans="1:7" x14ac:dyDescent="0.25">
      <c r="A1035" s="108" t="str">
        <f t="shared" si="16"/>
        <v>AT_2003_NATIONAL TOTAL_PCB</v>
      </c>
      <c r="B1035" s="113" t="s">
        <v>133</v>
      </c>
      <c r="C1035" s="113">
        <v>2003</v>
      </c>
      <c r="D1035" s="113" t="s">
        <v>122</v>
      </c>
      <c r="E1035" s="113" t="s">
        <v>259</v>
      </c>
      <c r="F1035" s="113" t="s">
        <v>200</v>
      </c>
      <c r="G1035" s="150">
        <v>6.0879651327869496E-6</v>
      </c>
    </row>
    <row r="1036" spans="1:7" x14ac:dyDescent="0.25">
      <c r="A1036" s="108" t="str">
        <f t="shared" si="16"/>
        <v>AT_2003_1A3(FU)_NOx</v>
      </c>
      <c r="B1036" s="113" t="s">
        <v>133</v>
      </c>
      <c r="C1036" s="113">
        <v>2003</v>
      </c>
      <c r="D1036" s="113" t="s">
        <v>134</v>
      </c>
      <c r="E1036" s="113" t="s">
        <v>199</v>
      </c>
      <c r="F1036" s="113" t="s">
        <v>200</v>
      </c>
      <c r="G1036" s="113">
        <v>97.797173212952998</v>
      </c>
    </row>
    <row r="1037" spans="1:7" x14ac:dyDescent="0.25">
      <c r="A1037" s="108" t="str">
        <f t="shared" si="16"/>
        <v>AT_2003_1A3(FS)_NOx</v>
      </c>
      <c r="B1037" s="113" t="s">
        <v>133</v>
      </c>
      <c r="C1037" s="113">
        <v>2003</v>
      </c>
      <c r="D1037" s="113" t="s">
        <v>132</v>
      </c>
      <c r="E1037" s="113" t="s">
        <v>199</v>
      </c>
      <c r="F1037" s="113" t="s">
        <v>200</v>
      </c>
      <c r="G1037" s="113">
        <v>152.08352485834899</v>
      </c>
    </row>
    <row r="1038" spans="1:7" x14ac:dyDescent="0.25">
      <c r="A1038" s="108" t="str">
        <f t="shared" si="16"/>
        <v>AT_2003_1A3(FU)_NMVOC</v>
      </c>
      <c r="B1038" s="113" t="s">
        <v>133</v>
      </c>
      <c r="C1038" s="113">
        <v>2003</v>
      </c>
      <c r="D1038" s="113" t="s">
        <v>134</v>
      </c>
      <c r="E1038" s="113" t="s">
        <v>123</v>
      </c>
      <c r="F1038" s="113" t="s">
        <v>200</v>
      </c>
      <c r="G1038" s="113">
        <v>20.0504107329538</v>
      </c>
    </row>
    <row r="1039" spans="1:7" x14ac:dyDescent="0.25">
      <c r="A1039" s="108" t="str">
        <f t="shared" si="16"/>
        <v>AT_2003_1A3(FS)_NMVOC</v>
      </c>
      <c r="B1039" s="113" t="s">
        <v>133</v>
      </c>
      <c r="C1039" s="113">
        <v>2003</v>
      </c>
      <c r="D1039" s="113" t="s">
        <v>132</v>
      </c>
      <c r="E1039" s="113" t="s">
        <v>123</v>
      </c>
      <c r="F1039" s="113" t="s">
        <v>200</v>
      </c>
      <c r="G1039" s="113">
        <v>24.9815275113158</v>
      </c>
    </row>
    <row r="1040" spans="1:7" x14ac:dyDescent="0.25">
      <c r="A1040" s="108" t="str">
        <f t="shared" si="16"/>
        <v>AT_2003_1A3(FU)_SOx</v>
      </c>
      <c r="B1040" s="113" t="s">
        <v>133</v>
      </c>
      <c r="C1040" s="113">
        <v>2003</v>
      </c>
      <c r="D1040" s="113" t="s">
        <v>134</v>
      </c>
      <c r="E1040" s="113" t="s">
        <v>201</v>
      </c>
      <c r="F1040" s="113" t="s">
        <v>200</v>
      </c>
      <c r="G1040" s="113">
        <v>1.5053274847221101</v>
      </c>
    </row>
    <row r="1041" spans="1:7" x14ac:dyDescent="0.25">
      <c r="A1041" s="108" t="str">
        <f t="shared" si="16"/>
        <v>AT_2003_1A3(FS)_SOx</v>
      </c>
      <c r="B1041" s="113" t="s">
        <v>133</v>
      </c>
      <c r="C1041" s="113">
        <v>2003</v>
      </c>
      <c r="D1041" s="113" t="s">
        <v>132</v>
      </c>
      <c r="E1041" s="113" t="s">
        <v>201</v>
      </c>
      <c r="F1041" s="113" t="s">
        <v>200</v>
      </c>
      <c r="G1041" s="113">
        <v>2.2415635714392002</v>
      </c>
    </row>
    <row r="1042" spans="1:7" x14ac:dyDescent="0.25">
      <c r="A1042" s="108" t="str">
        <f t="shared" si="16"/>
        <v>AT_2003_1A3(FU)_NH3</v>
      </c>
      <c r="B1042" s="113" t="s">
        <v>133</v>
      </c>
      <c r="C1042" s="113">
        <v>2003</v>
      </c>
      <c r="D1042" s="113" t="s">
        <v>134</v>
      </c>
      <c r="E1042" s="113" t="s">
        <v>124</v>
      </c>
      <c r="F1042" s="113" t="s">
        <v>200</v>
      </c>
      <c r="G1042" s="113">
        <v>2.2775321703596898</v>
      </c>
    </row>
    <row r="1043" spans="1:7" x14ac:dyDescent="0.25">
      <c r="A1043" s="108" t="str">
        <f t="shared" si="16"/>
        <v>AT_2003_1A3(FS)_NH3</v>
      </c>
      <c r="B1043" s="113" t="s">
        <v>133</v>
      </c>
      <c r="C1043" s="113">
        <v>2003</v>
      </c>
      <c r="D1043" s="113" t="s">
        <v>132</v>
      </c>
      <c r="E1043" s="113" t="s">
        <v>124</v>
      </c>
      <c r="F1043" s="113" t="s">
        <v>200</v>
      </c>
      <c r="G1043" s="113">
        <v>2.8193946693679002</v>
      </c>
    </row>
    <row r="1044" spans="1:7" x14ac:dyDescent="0.25">
      <c r="A1044" s="108" t="str">
        <f t="shared" si="16"/>
        <v>AT_2003_1A3(FU)_PM2.5</v>
      </c>
      <c r="B1044" s="113" t="s">
        <v>133</v>
      </c>
      <c r="C1044" s="113">
        <v>2003</v>
      </c>
      <c r="D1044" s="113" t="s">
        <v>134</v>
      </c>
      <c r="E1044" s="113" t="s">
        <v>203</v>
      </c>
      <c r="F1044" s="113" t="s">
        <v>200</v>
      </c>
      <c r="G1044" s="113">
        <v>6.02983007828706</v>
      </c>
    </row>
    <row r="1045" spans="1:7" x14ac:dyDescent="0.25">
      <c r="A1045" s="108" t="str">
        <f t="shared" si="16"/>
        <v>AT_2003_1A3(FS)_PM2.5</v>
      </c>
      <c r="B1045" s="113" t="s">
        <v>133</v>
      </c>
      <c r="C1045" s="113">
        <v>2003</v>
      </c>
      <c r="D1045" s="113" t="s">
        <v>132</v>
      </c>
      <c r="E1045" s="113" t="s">
        <v>203</v>
      </c>
      <c r="F1045" s="113" t="s">
        <v>200</v>
      </c>
      <c r="G1045" s="113">
        <v>8.0370937042715802</v>
      </c>
    </row>
    <row r="1046" spans="1:7" x14ac:dyDescent="0.25">
      <c r="A1046" s="108" t="str">
        <f t="shared" si="16"/>
        <v>AT_2003_3D_NOx</v>
      </c>
      <c r="B1046" s="113" t="s">
        <v>133</v>
      </c>
      <c r="C1046" s="113">
        <v>2003</v>
      </c>
      <c r="D1046" s="113" t="s">
        <v>206</v>
      </c>
      <c r="E1046" s="113" t="s">
        <v>199</v>
      </c>
      <c r="F1046" s="113" t="s">
        <v>200</v>
      </c>
      <c r="G1046" s="113">
        <v>10.6744485091944</v>
      </c>
    </row>
    <row r="1047" spans="1:7" x14ac:dyDescent="0.25">
      <c r="A1047" s="108" t="str">
        <f t="shared" si="16"/>
        <v>AT_2004_NATIONAL TOTAL_NOx</v>
      </c>
      <c r="B1047" s="113" t="s">
        <v>133</v>
      </c>
      <c r="C1047" s="113">
        <v>2004</v>
      </c>
      <c r="D1047" s="113" t="s">
        <v>122</v>
      </c>
      <c r="E1047" s="113" t="s">
        <v>199</v>
      </c>
      <c r="F1047" s="113" t="s">
        <v>200</v>
      </c>
      <c r="G1047" s="113">
        <v>242.20554259360901</v>
      </c>
    </row>
    <row r="1048" spans="1:7" x14ac:dyDescent="0.25">
      <c r="A1048" s="108" t="str">
        <f t="shared" si="16"/>
        <v>AT_2004_NATIONAL TOTAL_NMVOC</v>
      </c>
      <c r="B1048" s="113" t="s">
        <v>133</v>
      </c>
      <c r="C1048" s="113">
        <v>2004</v>
      </c>
      <c r="D1048" s="113" t="s">
        <v>122</v>
      </c>
      <c r="E1048" s="113" t="s">
        <v>123</v>
      </c>
      <c r="F1048" s="113" t="s">
        <v>200</v>
      </c>
      <c r="G1048" s="113">
        <v>150.20822893351601</v>
      </c>
    </row>
    <row r="1049" spans="1:7" x14ac:dyDescent="0.25">
      <c r="A1049" s="108" t="str">
        <f t="shared" si="16"/>
        <v>AT_2004_NATIONAL TOTAL_SOx</v>
      </c>
      <c r="B1049" s="113" t="s">
        <v>133</v>
      </c>
      <c r="C1049" s="113">
        <v>2004</v>
      </c>
      <c r="D1049" s="113" t="s">
        <v>122</v>
      </c>
      <c r="E1049" s="113" t="s">
        <v>201</v>
      </c>
      <c r="F1049" s="113" t="s">
        <v>200</v>
      </c>
      <c r="G1049" s="113">
        <v>26.567397649399801</v>
      </c>
    </row>
    <row r="1050" spans="1:7" x14ac:dyDescent="0.25">
      <c r="A1050" s="108" t="str">
        <f t="shared" si="16"/>
        <v>AT_2004_NATIONAL TOTAL_NH3</v>
      </c>
      <c r="B1050" s="113" t="s">
        <v>133</v>
      </c>
      <c r="C1050" s="113">
        <v>2004</v>
      </c>
      <c r="D1050" s="113" t="s">
        <v>122</v>
      </c>
      <c r="E1050" s="113" t="s">
        <v>124</v>
      </c>
      <c r="F1050" s="113" t="s">
        <v>200</v>
      </c>
      <c r="G1050" s="113">
        <v>65.945684547377397</v>
      </c>
    </row>
    <row r="1051" spans="1:7" x14ac:dyDescent="0.25">
      <c r="A1051" s="108" t="str">
        <f t="shared" si="16"/>
        <v>AT_2004_NATIONAL TOTAL_PM2.5</v>
      </c>
      <c r="B1051" s="113" t="s">
        <v>133</v>
      </c>
      <c r="C1051" s="113">
        <v>2004</v>
      </c>
      <c r="D1051" s="113" t="s">
        <v>122</v>
      </c>
      <c r="E1051" s="113" t="s">
        <v>203</v>
      </c>
      <c r="F1051" s="113" t="s">
        <v>200</v>
      </c>
      <c r="G1051" s="113">
        <v>23.488454932703299</v>
      </c>
    </row>
    <row r="1052" spans="1:7" x14ac:dyDescent="0.25">
      <c r="A1052" s="108" t="str">
        <f t="shared" si="16"/>
        <v>AT_2004_NATIONAL TOTAL_Pb</v>
      </c>
      <c r="B1052" s="113" t="s">
        <v>133</v>
      </c>
      <c r="C1052" s="113">
        <v>2004</v>
      </c>
      <c r="D1052" s="113" t="s">
        <v>122</v>
      </c>
      <c r="E1052" s="113" t="s">
        <v>125</v>
      </c>
      <c r="F1052" s="113" t="s">
        <v>200</v>
      </c>
      <c r="G1052" s="113">
        <v>2.56419851068742E-2</v>
      </c>
    </row>
    <row r="1053" spans="1:7" x14ac:dyDescent="0.25">
      <c r="A1053" s="108" t="str">
        <f t="shared" si="16"/>
        <v>AT_2004_NATIONAL TOTAL_Cd</v>
      </c>
      <c r="B1053" s="113" t="s">
        <v>133</v>
      </c>
      <c r="C1053" s="113">
        <v>2004</v>
      </c>
      <c r="D1053" s="113" t="s">
        <v>122</v>
      </c>
      <c r="E1053" s="113" t="s">
        <v>126</v>
      </c>
      <c r="F1053" s="113" t="s">
        <v>200</v>
      </c>
      <c r="G1053" s="113">
        <v>1.04961453634852E-3</v>
      </c>
    </row>
    <row r="1054" spans="1:7" x14ac:dyDescent="0.25">
      <c r="A1054" s="108" t="str">
        <f t="shared" si="16"/>
        <v>AT_2004_NATIONAL TOTAL_Hg</v>
      </c>
      <c r="B1054" s="113" t="s">
        <v>133</v>
      </c>
      <c r="C1054" s="113">
        <v>2004</v>
      </c>
      <c r="D1054" s="113" t="s">
        <v>122</v>
      </c>
      <c r="E1054" s="113" t="s">
        <v>127</v>
      </c>
      <c r="F1054" s="113" t="s">
        <v>200</v>
      </c>
      <c r="G1054" s="113">
        <v>1.4973550643845601E-3</v>
      </c>
    </row>
    <row r="1055" spans="1:7" x14ac:dyDescent="0.25">
      <c r="A1055" s="108" t="str">
        <f t="shared" si="16"/>
        <v>AT_2004_NATIONAL TOTAL_DIOX</v>
      </c>
      <c r="B1055" s="113" t="s">
        <v>133</v>
      </c>
      <c r="C1055" s="113">
        <v>2004</v>
      </c>
      <c r="D1055" s="113" t="s">
        <v>122</v>
      </c>
      <c r="E1055" s="113" t="s">
        <v>128</v>
      </c>
      <c r="F1055" s="113" t="s">
        <v>200</v>
      </c>
      <c r="G1055" s="150">
        <v>3.52710576693114E-8</v>
      </c>
    </row>
    <row r="1056" spans="1:7" x14ac:dyDescent="0.25">
      <c r="A1056" s="108" t="str">
        <f t="shared" si="16"/>
        <v>AT_2004_NATIONAL TOTAL_PAH</v>
      </c>
      <c r="B1056" s="113" t="s">
        <v>133</v>
      </c>
      <c r="C1056" s="113">
        <v>2004</v>
      </c>
      <c r="D1056" s="113" t="s">
        <v>122</v>
      </c>
      <c r="E1056" s="113" t="s">
        <v>129</v>
      </c>
      <c r="F1056" s="113" t="s">
        <v>200</v>
      </c>
      <c r="G1056" s="113">
        <v>7.0110778643212596E-3</v>
      </c>
    </row>
    <row r="1057" spans="1:7" x14ac:dyDescent="0.25">
      <c r="A1057" s="108" t="str">
        <f t="shared" si="16"/>
        <v>AT_2004_NATIONAL TOTAL_HCB</v>
      </c>
      <c r="B1057" s="113" t="s">
        <v>133</v>
      </c>
      <c r="C1057" s="113">
        <v>2004</v>
      </c>
      <c r="D1057" s="113" t="s">
        <v>122</v>
      </c>
      <c r="E1057" s="113" t="s">
        <v>130</v>
      </c>
      <c r="F1057" s="113" t="s">
        <v>200</v>
      </c>
      <c r="G1057" s="150">
        <v>1.46223510160315E-5</v>
      </c>
    </row>
    <row r="1058" spans="1:7" x14ac:dyDescent="0.25">
      <c r="A1058" s="108" t="str">
        <f t="shared" si="16"/>
        <v>AT_2004_NATIONAL TOTAL_PCB</v>
      </c>
      <c r="B1058" s="113" t="s">
        <v>133</v>
      </c>
      <c r="C1058" s="113">
        <v>2004</v>
      </c>
      <c r="D1058" s="113" t="s">
        <v>122</v>
      </c>
      <c r="E1058" s="113" t="s">
        <v>259</v>
      </c>
      <c r="F1058" s="113" t="s">
        <v>200</v>
      </c>
      <c r="G1058" s="150">
        <v>6.0414321962937601E-6</v>
      </c>
    </row>
    <row r="1059" spans="1:7" x14ac:dyDescent="0.25">
      <c r="A1059" s="108" t="str">
        <f t="shared" si="16"/>
        <v>AT_2004_1A3(FU)_NOx</v>
      </c>
      <c r="B1059" s="113" t="s">
        <v>133</v>
      </c>
      <c r="C1059" s="113">
        <v>2004</v>
      </c>
      <c r="D1059" s="113" t="s">
        <v>134</v>
      </c>
      <c r="E1059" s="113" t="s">
        <v>199</v>
      </c>
      <c r="F1059" s="113" t="s">
        <v>200</v>
      </c>
      <c r="G1059" s="113">
        <v>99.039246629408098</v>
      </c>
    </row>
    <row r="1060" spans="1:7" x14ac:dyDescent="0.25">
      <c r="A1060" s="108" t="str">
        <f t="shared" si="16"/>
        <v>AT_2004_1A3(FS)_NOx</v>
      </c>
      <c r="B1060" s="113" t="s">
        <v>133</v>
      </c>
      <c r="C1060" s="113">
        <v>2004</v>
      </c>
      <c r="D1060" s="113" t="s">
        <v>132</v>
      </c>
      <c r="E1060" s="113" t="s">
        <v>199</v>
      </c>
      <c r="F1060" s="113" t="s">
        <v>200</v>
      </c>
      <c r="G1060" s="113">
        <v>153.14343189509799</v>
      </c>
    </row>
    <row r="1061" spans="1:7" x14ac:dyDescent="0.25">
      <c r="A1061" s="108" t="str">
        <f t="shared" si="16"/>
        <v>AT_2004_1A3(FU)_NMVOC</v>
      </c>
      <c r="B1061" s="113" t="s">
        <v>133</v>
      </c>
      <c r="C1061" s="113">
        <v>2004</v>
      </c>
      <c r="D1061" s="113" t="s">
        <v>134</v>
      </c>
      <c r="E1061" s="113" t="s">
        <v>123</v>
      </c>
      <c r="F1061" s="113" t="s">
        <v>200</v>
      </c>
      <c r="G1061" s="113">
        <v>18.0288537860676</v>
      </c>
    </row>
    <row r="1062" spans="1:7" x14ac:dyDescent="0.25">
      <c r="A1062" s="108" t="str">
        <f t="shared" si="16"/>
        <v>AT_2004_1A3(FS)_NMVOC</v>
      </c>
      <c r="B1062" s="113" t="s">
        <v>133</v>
      </c>
      <c r="C1062" s="113">
        <v>2004</v>
      </c>
      <c r="D1062" s="113" t="s">
        <v>132</v>
      </c>
      <c r="E1062" s="113" t="s">
        <v>123</v>
      </c>
      <c r="F1062" s="113" t="s">
        <v>200</v>
      </c>
      <c r="G1062" s="113">
        <v>22.9343029219404</v>
      </c>
    </row>
    <row r="1063" spans="1:7" x14ac:dyDescent="0.25">
      <c r="A1063" s="108" t="str">
        <f t="shared" si="16"/>
        <v>AT_2004_1A3(FU)_SOx</v>
      </c>
      <c r="B1063" s="113" t="s">
        <v>133</v>
      </c>
      <c r="C1063" s="113">
        <v>2004</v>
      </c>
      <c r="D1063" s="113" t="s">
        <v>134</v>
      </c>
      <c r="E1063" s="113" t="s">
        <v>201</v>
      </c>
      <c r="F1063" s="113" t="s">
        <v>200</v>
      </c>
      <c r="G1063" s="113">
        <v>0.12330922186459201</v>
      </c>
    </row>
    <row r="1064" spans="1:7" x14ac:dyDescent="0.25">
      <c r="A1064" s="108" t="str">
        <f t="shared" si="16"/>
        <v>AT_2004_1A3(FS)_SOx</v>
      </c>
      <c r="B1064" s="113" t="s">
        <v>133</v>
      </c>
      <c r="C1064" s="113">
        <v>2004</v>
      </c>
      <c r="D1064" s="113" t="s">
        <v>132</v>
      </c>
      <c r="E1064" s="113" t="s">
        <v>201</v>
      </c>
      <c r="F1064" s="113" t="s">
        <v>200</v>
      </c>
      <c r="G1064" s="113">
        <v>0.17919021261868301</v>
      </c>
    </row>
    <row r="1065" spans="1:7" x14ac:dyDescent="0.25">
      <c r="A1065" s="108" t="str">
        <f t="shared" si="16"/>
        <v>AT_2004_1A3(FU)_NH3</v>
      </c>
      <c r="B1065" s="113" t="s">
        <v>133</v>
      </c>
      <c r="C1065" s="113">
        <v>2004</v>
      </c>
      <c r="D1065" s="113" t="s">
        <v>134</v>
      </c>
      <c r="E1065" s="113" t="s">
        <v>124</v>
      </c>
      <c r="F1065" s="113" t="s">
        <v>200</v>
      </c>
      <c r="G1065" s="113">
        <v>2.1201772735589199</v>
      </c>
    </row>
    <row r="1066" spans="1:7" x14ac:dyDescent="0.25">
      <c r="A1066" s="108" t="str">
        <f t="shared" si="16"/>
        <v>AT_2004_1A3(FS)_NH3</v>
      </c>
      <c r="B1066" s="113" t="s">
        <v>133</v>
      </c>
      <c r="C1066" s="113">
        <v>2004</v>
      </c>
      <c r="D1066" s="113" t="s">
        <v>132</v>
      </c>
      <c r="E1066" s="113" t="s">
        <v>124</v>
      </c>
      <c r="F1066" s="113" t="s">
        <v>200</v>
      </c>
      <c r="G1066" s="113">
        <v>2.7018658591275502</v>
      </c>
    </row>
    <row r="1067" spans="1:7" x14ac:dyDescent="0.25">
      <c r="A1067" s="108" t="str">
        <f t="shared" si="16"/>
        <v>AT_2004_1A3(FU)_PM2.5</v>
      </c>
      <c r="B1067" s="113" t="s">
        <v>133</v>
      </c>
      <c r="C1067" s="113">
        <v>2004</v>
      </c>
      <c r="D1067" s="113" t="s">
        <v>134</v>
      </c>
      <c r="E1067" s="113" t="s">
        <v>203</v>
      </c>
      <c r="F1067" s="113" t="s">
        <v>200</v>
      </c>
      <c r="G1067" s="113">
        <v>5.8833987609504099</v>
      </c>
    </row>
    <row r="1068" spans="1:7" x14ac:dyDescent="0.25">
      <c r="A1068" s="108" t="str">
        <f t="shared" si="16"/>
        <v>AT_2004_1A3(FS)_PM2.5</v>
      </c>
      <c r="B1068" s="113" t="s">
        <v>133</v>
      </c>
      <c r="C1068" s="113">
        <v>2004</v>
      </c>
      <c r="D1068" s="113" t="s">
        <v>132</v>
      </c>
      <c r="E1068" s="113" t="s">
        <v>203</v>
      </c>
      <c r="F1068" s="113" t="s">
        <v>200</v>
      </c>
      <c r="G1068" s="113">
        <v>8.00148435826938</v>
      </c>
    </row>
    <row r="1069" spans="1:7" x14ac:dyDescent="0.25">
      <c r="A1069" s="108" t="str">
        <f t="shared" si="16"/>
        <v>AT_2004_3D_NOx</v>
      </c>
      <c r="B1069" s="113" t="s">
        <v>133</v>
      </c>
      <c r="C1069" s="113">
        <v>2004</v>
      </c>
      <c r="D1069" s="113" t="s">
        <v>206</v>
      </c>
      <c r="E1069" s="113" t="s">
        <v>199</v>
      </c>
      <c r="F1069" s="113" t="s">
        <v>200</v>
      </c>
      <c r="G1069" s="113">
        <v>10.090314477723799</v>
      </c>
    </row>
    <row r="1070" spans="1:7" x14ac:dyDescent="0.25">
      <c r="A1070" s="108" t="str">
        <f t="shared" si="16"/>
        <v>AT_2005_NATIONAL TOTAL_NOx</v>
      </c>
      <c r="B1070" s="113" t="s">
        <v>133</v>
      </c>
      <c r="C1070" s="113">
        <v>2005</v>
      </c>
      <c r="D1070" s="113" t="s">
        <v>122</v>
      </c>
      <c r="E1070" s="113" t="s">
        <v>199</v>
      </c>
      <c r="F1070" s="113" t="s">
        <v>200</v>
      </c>
      <c r="G1070" s="113">
        <v>247.83368968096701</v>
      </c>
    </row>
    <row r="1071" spans="1:7" x14ac:dyDescent="0.25">
      <c r="A1071" s="108" t="str">
        <f t="shared" si="16"/>
        <v>AT_2005_NATIONAL TOTAL_NMVOC</v>
      </c>
      <c r="B1071" s="113" t="s">
        <v>133</v>
      </c>
      <c r="C1071" s="113">
        <v>2005</v>
      </c>
      <c r="D1071" s="113" t="s">
        <v>122</v>
      </c>
      <c r="E1071" s="113" t="s">
        <v>123</v>
      </c>
      <c r="F1071" s="113" t="s">
        <v>200</v>
      </c>
      <c r="G1071" s="113">
        <v>154.06740408843501</v>
      </c>
    </row>
    <row r="1072" spans="1:7" x14ac:dyDescent="0.25">
      <c r="A1072" s="108" t="str">
        <f t="shared" si="16"/>
        <v>AT_2005_NATIONAL TOTAL_SOx</v>
      </c>
      <c r="B1072" s="113" t="s">
        <v>133</v>
      </c>
      <c r="C1072" s="113">
        <v>2005</v>
      </c>
      <c r="D1072" s="113" t="s">
        <v>122</v>
      </c>
      <c r="E1072" s="113" t="s">
        <v>201</v>
      </c>
      <c r="F1072" s="113" t="s">
        <v>200</v>
      </c>
      <c r="G1072" s="113">
        <v>25.894116521701001</v>
      </c>
    </row>
    <row r="1073" spans="1:7" x14ac:dyDescent="0.25">
      <c r="A1073" s="108" t="str">
        <f t="shared" si="16"/>
        <v>AT_2005_NATIONAL TOTAL_NH3</v>
      </c>
      <c r="B1073" s="113" t="s">
        <v>133</v>
      </c>
      <c r="C1073" s="113">
        <v>2005</v>
      </c>
      <c r="D1073" s="113" t="s">
        <v>122</v>
      </c>
      <c r="E1073" s="113" t="s">
        <v>124</v>
      </c>
      <c r="F1073" s="113" t="s">
        <v>200</v>
      </c>
      <c r="G1073" s="113">
        <v>66.013160641367904</v>
      </c>
    </row>
    <row r="1074" spans="1:7" x14ac:dyDescent="0.25">
      <c r="A1074" s="108" t="str">
        <f t="shared" si="16"/>
        <v>AT_2005_NATIONAL TOTAL_PM2.5</v>
      </c>
      <c r="B1074" s="113" t="s">
        <v>133</v>
      </c>
      <c r="C1074" s="113">
        <v>2005</v>
      </c>
      <c r="D1074" s="113" t="s">
        <v>122</v>
      </c>
      <c r="E1074" s="113" t="s">
        <v>203</v>
      </c>
      <c r="F1074" s="113" t="s">
        <v>200</v>
      </c>
      <c r="G1074" s="113">
        <v>23.415403690594399</v>
      </c>
    </row>
    <row r="1075" spans="1:7" x14ac:dyDescent="0.25">
      <c r="A1075" s="108" t="str">
        <f t="shared" si="16"/>
        <v>AT_2005_NATIONAL TOTAL_Pb</v>
      </c>
      <c r="B1075" s="113" t="s">
        <v>133</v>
      </c>
      <c r="C1075" s="113">
        <v>2005</v>
      </c>
      <c r="D1075" s="113" t="s">
        <v>122</v>
      </c>
      <c r="E1075" s="113" t="s">
        <v>125</v>
      </c>
      <c r="F1075" s="113" t="s">
        <v>200</v>
      </c>
      <c r="G1075" s="113">
        <v>2.7234721848914099E-2</v>
      </c>
    </row>
    <row r="1076" spans="1:7" x14ac:dyDescent="0.25">
      <c r="A1076" s="108" t="str">
        <f t="shared" si="16"/>
        <v>AT_2005_NATIONAL TOTAL_Cd</v>
      </c>
      <c r="B1076" s="113" t="s">
        <v>133</v>
      </c>
      <c r="C1076" s="113">
        <v>2005</v>
      </c>
      <c r="D1076" s="113" t="s">
        <v>122</v>
      </c>
      <c r="E1076" s="113" t="s">
        <v>126</v>
      </c>
      <c r="F1076" s="113" t="s">
        <v>200</v>
      </c>
      <c r="G1076" s="113">
        <v>1.0932546143775099E-3</v>
      </c>
    </row>
    <row r="1077" spans="1:7" x14ac:dyDescent="0.25">
      <c r="A1077" s="108" t="str">
        <f t="shared" si="16"/>
        <v>AT_2005_NATIONAL TOTAL_Hg</v>
      </c>
      <c r="B1077" s="113" t="s">
        <v>133</v>
      </c>
      <c r="C1077" s="113">
        <v>2005</v>
      </c>
      <c r="D1077" s="113" t="s">
        <v>122</v>
      </c>
      <c r="E1077" s="113" t="s">
        <v>127</v>
      </c>
      <c r="F1077" s="113" t="s">
        <v>200</v>
      </c>
      <c r="G1077" s="113">
        <v>1.6108005098104999E-3</v>
      </c>
    </row>
    <row r="1078" spans="1:7" x14ac:dyDescent="0.25">
      <c r="A1078" s="108" t="str">
        <f t="shared" si="16"/>
        <v>AT_2005_NATIONAL TOTAL_DIOX</v>
      </c>
      <c r="B1078" s="113" t="s">
        <v>133</v>
      </c>
      <c r="C1078" s="113">
        <v>2005</v>
      </c>
      <c r="D1078" s="113" t="s">
        <v>122</v>
      </c>
      <c r="E1078" s="113" t="s">
        <v>128</v>
      </c>
      <c r="F1078" s="113" t="s">
        <v>200</v>
      </c>
      <c r="G1078" s="150">
        <v>3.5087590052289499E-8</v>
      </c>
    </row>
    <row r="1079" spans="1:7" x14ac:dyDescent="0.25">
      <c r="A1079" s="108" t="str">
        <f t="shared" si="16"/>
        <v>AT_2005_NATIONAL TOTAL_PAH</v>
      </c>
      <c r="B1079" s="113" t="s">
        <v>133</v>
      </c>
      <c r="C1079" s="113">
        <v>2005</v>
      </c>
      <c r="D1079" s="113" t="s">
        <v>122</v>
      </c>
      <c r="E1079" s="113" t="s">
        <v>129</v>
      </c>
      <c r="F1079" s="113" t="s">
        <v>200</v>
      </c>
      <c r="G1079" s="113">
        <v>7.1093204706940399E-3</v>
      </c>
    </row>
    <row r="1080" spans="1:7" x14ac:dyDescent="0.25">
      <c r="A1080" s="108" t="str">
        <f t="shared" si="16"/>
        <v>AT_2005_NATIONAL TOTAL_HCB</v>
      </c>
      <c r="B1080" s="113" t="s">
        <v>133</v>
      </c>
      <c r="C1080" s="113">
        <v>2005</v>
      </c>
      <c r="D1080" s="113" t="s">
        <v>122</v>
      </c>
      <c r="E1080" s="113" t="s">
        <v>130</v>
      </c>
      <c r="F1080" s="113" t="s">
        <v>200</v>
      </c>
      <c r="G1080" s="150">
        <v>1.36358102055259E-5</v>
      </c>
    </row>
    <row r="1081" spans="1:7" x14ac:dyDescent="0.25">
      <c r="A1081" s="108" t="str">
        <f t="shared" si="16"/>
        <v>AT_2005_NATIONAL TOTAL_PCB</v>
      </c>
      <c r="B1081" s="113" t="s">
        <v>133</v>
      </c>
      <c r="C1081" s="113">
        <v>2005</v>
      </c>
      <c r="D1081" s="113" t="s">
        <v>122</v>
      </c>
      <c r="E1081" s="113" t="s">
        <v>259</v>
      </c>
      <c r="F1081" s="113" t="s">
        <v>200</v>
      </c>
      <c r="G1081" s="150">
        <v>5.8727056647365696E-6</v>
      </c>
    </row>
    <row r="1082" spans="1:7" x14ac:dyDescent="0.25">
      <c r="A1082" s="108" t="str">
        <f t="shared" si="16"/>
        <v>AT_2005_1A3(FU)_NOx</v>
      </c>
      <c r="B1082" s="113" t="s">
        <v>133</v>
      </c>
      <c r="C1082" s="113">
        <v>2005</v>
      </c>
      <c r="D1082" s="113" t="s">
        <v>134</v>
      </c>
      <c r="E1082" s="113" t="s">
        <v>199</v>
      </c>
      <c r="F1082" s="113" t="s">
        <v>200</v>
      </c>
      <c r="G1082" s="113">
        <v>98.657457946508003</v>
      </c>
    </row>
    <row r="1083" spans="1:7" x14ac:dyDescent="0.25">
      <c r="A1083" s="108" t="str">
        <f t="shared" si="16"/>
        <v>AT_2005_1A3(FS)_NOx</v>
      </c>
      <c r="B1083" s="113" t="s">
        <v>133</v>
      </c>
      <c r="C1083" s="113">
        <v>2005</v>
      </c>
      <c r="D1083" s="113" t="s">
        <v>132</v>
      </c>
      <c r="E1083" s="113" t="s">
        <v>199</v>
      </c>
      <c r="F1083" s="113" t="s">
        <v>200</v>
      </c>
      <c r="G1083" s="113">
        <v>155.59942825157</v>
      </c>
    </row>
    <row r="1084" spans="1:7" x14ac:dyDescent="0.25">
      <c r="A1084" s="108" t="str">
        <f t="shared" si="16"/>
        <v>AT_2005_1A3(FU)_NMVOC</v>
      </c>
      <c r="B1084" s="113" t="s">
        <v>133</v>
      </c>
      <c r="C1084" s="113">
        <v>2005</v>
      </c>
      <c r="D1084" s="113" t="s">
        <v>134</v>
      </c>
      <c r="E1084" s="113" t="s">
        <v>123</v>
      </c>
      <c r="F1084" s="113" t="s">
        <v>200</v>
      </c>
      <c r="G1084" s="113">
        <v>15.7560342540124</v>
      </c>
    </row>
    <row r="1085" spans="1:7" x14ac:dyDescent="0.25">
      <c r="A1085" s="108" t="str">
        <f t="shared" si="16"/>
        <v>AT_2005_1A3(FS)_NMVOC</v>
      </c>
      <c r="B1085" s="113" t="s">
        <v>133</v>
      </c>
      <c r="C1085" s="113">
        <v>2005</v>
      </c>
      <c r="D1085" s="113" t="s">
        <v>132</v>
      </c>
      <c r="E1085" s="113" t="s">
        <v>123</v>
      </c>
      <c r="F1085" s="113" t="s">
        <v>200</v>
      </c>
      <c r="G1085" s="113">
        <v>20.708924590303301</v>
      </c>
    </row>
    <row r="1086" spans="1:7" x14ac:dyDescent="0.25">
      <c r="A1086" s="108" t="str">
        <f t="shared" si="16"/>
        <v>AT_2005_1A3(FU)_SOx</v>
      </c>
      <c r="B1086" s="113" t="s">
        <v>133</v>
      </c>
      <c r="C1086" s="113">
        <v>2005</v>
      </c>
      <c r="D1086" s="113" t="s">
        <v>134</v>
      </c>
      <c r="E1086" s="113" t="s">
        <v>201</v>
      </c>
      <c r="F1086" s="113" t="s">
        <v>200</v>
      </c>
      <c r="G1086" s="113">
        <v>0.106117830160532</v>
      </c>
    </row>
    <row r="1087" spans="1:7" x14ac:dyDescent="0.25">
      <c r="A1087" s="108" t="str">
        <f t="shared" si="16"/>
        <v>AT_2005_1A3(FS)_SOx</v>
      </c>
      <c r="B1087" s="113" t="s">
        <v>133</v>
      </c>
      <c r="C1087" s="113">
        <v>2005</v>
      </c>
      <c r="D1087" s="113" t="s">
        <v>132</v>
      </c>
      <c r="E1087" s="113" t="s">
        <v>201</v>
      </c>
      <c r="F1087" s="113" t="s">
        <v>200</v>
      </c>
      <c r="G1087" s="113">
        <v>0.158217302611665</v>
      </c>
    </row>
    <row r="1088" spans="1:7" x14ac:dyDescent="0.25">
      <c r="A1088" s="108" t="str">
        <f t="shared" si="16"/>
        <v>AT_2005_1A3(FU)_NH3</v>
      </c>
      <c r="B1088" s="113" t="s">
        <v>133</v>
      </c>
      <c r="C1088" s="113">
        <v>2005</v>
      </c>
      <c r="D1088" s="113" t="s">
        <v>134</v>
      </c>
      <c r="E1088" s="113" t="s">
        <v>124</v>
      </c>
      <c r="F1088" s="113" t="s">
        <v>200</v>
      </c>
      <c r="G1088" s="113">
        <v>1.9513059512156901</v>
      </c>
    </row>
    <row r="1089" spans="1:7" x14ac:dyDescent="0.25">
      <c r="A1089" s="108" t="str">
        <f t="shared" si="16"/>
        <v>AT_2005_1A3(FS)_NH3</v>
      </c>
      <c r="B1089" s="113" t="s">
        <v>133</v>
      </c>
      <c r="C1089" s="113">
        <v>2005</v>
      </c>
      <c r="D1089" s="113" t="s">
        <v>132</v>
      </c>
      <c r="E1089" s="113" t="s">
        <v>124</v>
      </c>
      <c r="F1089" s="113" t="s">
        <v>200</v>
      </c>
      <c r="G1089" s="113">
        <v>2.5784803773066001</v>
      </c>
    </row>
    <row r="1090" spans="1:7" x14ac:dyDescent="0.25">
      <c r="A1090" s="108" t="str">
        <f t="shared" ref="A1090:A1153" si="17">CONCATENATE(B1090,"_",C1090,"_",D1090,"_",E1090)</f>
        <v>AT_2005_1A3(FU)_PM2.5</v>
      </c>
      <c r="B1090" s="113" t="s">
        <v>133</v>
      </c>
      <c r="C1090" s="113">
        <v>2005</v>
      </c>
      <c r="D1090" s="113" t="s">
        <v>134</v>
      </c>
      <c r="E1090" s="113" t="s">
        <v>203</v>
      </c>
      <c r="F1090" s="113" t="s">
        <v>200</v>
      </c>
      <c r="G1090" s="113">
        <v>5.6383562706296102</v>
      </c>
    </row>
    <row r="1091" spans="1:7" x14ac:dyDescent="0.25">
      <c r="A1091" s="108" t="str">
        <f t="shared" si="17"/>
        <v>AT_2005_1A3(FS)_PM2.5</v>
      </c>
      <c r="B1091" s="113" t="s">
        <v>133</v>
      </c>
      <c r="C1091" s="113">
        <v>2005</v>
      </c>
      <c r="D1091" s="113" t="s">
        <v>132</v>
      </c>
      <c r="E1091" s="113" t="s">
        <v>203</v>
      </c>
      <c r="F1091" s="113" t="s">
        <v>200</v>
      </c>
      <c r="G1091" s="113">
        <v>7.9397881611594601</v>
      </c>
    </row>
    <row r="1092" spans="1:7" x14ac:dyDescent="0.25">
      <c r="A1092" s="108" t="str">
        <f t="shared" si="17"/>
        <v>AT_2005_3D_NOx</v>
      </c>
      <c r="B1092" s="113" t="s">
        <v>133</v>
      </c>
      <c r="C1092" s="113">
        <v>2005</v>
      </c>
      <c r="D1092" s="113" t="s">
        <v>206</v>
      </c>
      <c r="E1092" s="113" t="s">
        <v>199</v>
      </c>
      <c r="F1092" s="113" t="s">
        <v>200</v>
      </c>
      <c r="G1092" s="113">
        <v>10.1583656278523</v>
      </c>
    </row>
    <row r="1093" spans="1:7" x14ac:dyDescent="0.25">
      <c r="A1093" s="108" t="str">
        <f t="shared" si="17"/>
        <v>AT_2006_NATIONAL TOTAL_NOx</v>
      </c>
      <c r="B1093" s="113" t="s">
        <v>133</v>
      </c>
      <c r="C1093" s="113">
        <v>2006</v>
      </c>
      <c r="D1093" s="113" t="s">
        <v>122</v>
      </c>
      <c r="E1093" s="113" t="s">
        <v>199</v>
      </c>
      <c r="F1093" s="113" t="s">
        <v>200</v>
      </c>
      <c r="G1093" s="113">
        <v>238.29865045481199</v>
      </c>
    </row>
    <row r="1094" spans="1:7" x14ac:dyDescent="0.25">
      <c r="A1094" s="108" t="str">
        <f t="shared" si="17"/>
        <v>AT_2006_NATIONAL TOTAL_NMVOC</v>
      </c>
      <c r="B1094" s="113" t="s">
        <v>133</v>
      </c>
      <c r="C1094" s="113">
        <v>2006</v>
      </c>
      <c r="D1094" s="113" t="s">
        <v>122</v>
      </c>
      <c r="E1094" s="113" t="s">
        <v>123</v>
      </c>
      <c r="F1094" s="113" t="s">
        <v>200</v>
      </c>
      <c r="G1094" s="113">
        <v>155.93505880053999</v>
      </c>
    </row>
    <row r="1095" spans="1:7" x14ac:dyDescent="0.25">
      <c r="A1095" s="108" t="str">
        <f t="shared" si="17"/>
        <v>AT_2006_NATIONAL TOTAL_SOx</v>
      </c>
      <c r="B1095" s="113" t="s">
        <v>133</v>
      </c>
      <c r="C1095" s="113">
        <v>2006</v>
      </c>
      <c r="D1095" s="113" t="s">
        <v>122</v>
      </c>
      <c r="E1095" s="113" t="s">
        <v>201</v>
      </c>
      <c r="F1095" s="113" t="s">
        <v>200</v>
      </c>
      <c r="G1095" s="113">
        <v>26.655879291707901</v>
      </c>
    </row>
    <row r="1096" spans="1:7" x14ac:dyDescent="0.25">
      <c r="A1096" s="108" t="str">
        <f t="shared" si="17"/>
        <v>AT_2006_NATIONAL TOTAL_NH3</v>
      </c>
      <c r="B1096" s="113" t="s">
        <v>133</v>
      </c>
      <c r="C1096" s="113">
        <v>2006</v>
      </c>
      <c r="D1096" s="113" t="s">
        <v>122</v>
      </c>
      <c r="E1096" s="113" t="s">
        <v>124</v>
      </c>
      <c r="F1096" s="113" t="s">
        <v>200</v>
      </c>
      <c r="G1096" s="113">
        <v>66.4100948213663</v>
      </c>
    </row>
    <row r="1097" spans="1:7" x14ac:dyDescent="0.25">
      <c r="A1097" s="108" t="str">
        <f t="shared" si="17"/>
        <v>AT_2006_NATIONAL TOTAL_PM2.5</v>
      </c>
      <c r="B1097" s="113" t="s">
        <v>133</v>
      </c>
      <c r="C1097" s="113">
        <v>2006</v>
      </c>
      <c r="D1097" s="113" t="s">
        <v>122</v>
      </c>
      <c r="E1097" s="113" t="s">
        <v>203</v>
      </c>
      <c r="F1097" s="113" t="s">
        <v>200</v>
      </c>
      <c r="G1097" s="113">
        <v>22.868455438502199</v>
      </c>
    </row>
    <row r="1098" spans="1:7" x14ac:dyDescent="0.25">
      <c r="A1098" s="108" t="str">
        <f t="shared" si="17"/>
        <v>AT_2006_NATIONAL TOTAL_Pb</v>
      </c>
      <c r="B1098" s="113" t="s">
        <v>133</v>
      </c>
      <c r="C1098" s="113">
        <v>2006</v>
      </c>
      <c r="D1098" s="113" t="s">
        <v>122</v>
      </c>
      <c r="E1098" s="113" t="s">
        <v>125</v>
      </c>
      <c r="F1098" s="113" t="s">
        <v>200</v>
      </c>
      <c r="G1098" s="113">
        <v>2.7629709863282802E-2</v>
      </c>
    </row>
    <row r="1099" spans="1:7" x14ac:dyDescent="0.25">
      <c r="A1099" s="108" t="str">
        <f t="shared" si="17"/>
        <v>AT_2006_NATIONAL TOTAL_Cd</v>
      </c>
      <c r="B1099" s="113" t="s">
        <v>133</v>
      </c>
      <c r="C1099" s="113">
        <v>2006</v>
      </c>
      <c r="D1099" s="113" t="s">
        <v>122</v>
      </c>
      <c r="E1099" s="113" t="s">
        <v>126</v>
      </c>
      <c r="F1099" s="113" t="s">
        <v>200</v>
      </c>
      <c r="G1099" s="113">
        <v>1.1317438272286501E-3</v>
      </c>
    </row>
    <row r="1100" spans="1:7" x14ac:dyDescent="0.25">
      <c r="A1100" s="108" t="str">
        <f t="shared" si="17"/>
        <v>AT_2006_NATIONAL TOTAL_Hg</v>
      </c>
      <c r="B1100" s="113" t="s">
        <v>133</v>
      </c>
      <c r="C1100" s="113">
        <v>2006</v>
      </c>
      <c r="D1100" s="113" t="s">
        <v>122</v>
      </c>
      <c r="E1100" s="113" t="s">
        <v>127</v>
      </c>
      <c r="F1100" s="113" t="s">
        <v>200</v>
      </c>
      <c r="G1100" s="113">
        <v>1.09183762772854E-3</v>
      </c>
    </row>
    <row r="1101" spans="1:7" x14ac:dyDescent="0.25">
      <c r="A1101" s="108" t="str">
        <f t="shared" si="17"/>
        <v>AT_2006_NATIONAL TOTAL_DIOX</v>
      </c>
      <c r="B1101" s="113" t="s">
        <v>133</v>
      </c>
      <c r="C1101" s="113">
        <v>2006</v>
      </c>
      <c r="D1101" s="113" t="s">
        <v>122</v>
      </c>
      <c r="E1101" s="113" t="s">
        <v>128</v>
      </c>
      <c r="F1101" s="113" t="s">
        <v>200</v>
      </c>
      <c r="G1101" s="150">
        <v>3.6378643893261901E-8</v>
      </c>
    </row>
    <row r="1102" spans="1:7" x14ac:dyDescent="0.25">
      <c r="A1102" s="108" t="str">
        <f t="shared" si="17"/>
        <v>AT_2006_NATIONAL TOTAL_PAH</v>
      </c>
      <c r="B1102" s="113" t="s">
        <v>133</v>
      </c>
      <c r="C1102" s="113">
        <v>2006</v>
      </c>
      <c r="D1102" s="113" t="s">
        <v>122</v>
      </c>
      <c r="E1102" s="113" t="s">
        <v>129</v>
      </c>
      <c r="F1102" s="113" t="s">
        <v>200</v>
      </c>
      <c r="G1102" s="113">
        <v>7.3599416951785302E-3</v>
      </c>
    </row>
    <row r="1103" spans="1:7" x14ac:dyDescent="0.25">
      <c r="A1103" s="108" t="str">
        <f t="shared" si="17"/>
        <v>AT_2006_NATIONAL TOTAL_HCB</v>
      </c>
      <c r="B1103" s="113" t="s">
        <v>133</v>
      </c>
      <c r="C1103" s="113">
        <v>2006</v>
      </c>
      <c r="D1103" s="113" t="s">
        <v>122</v>
      </c>
      <c r="E1103" s="113" t="s">
        <v>130</v>
      </c>
      <c r="F1103" s="113" t="s">
        <v>200</v>
      </c>
      <c r="G1103" s="150">
        <v>1.37779991880391E-5</v>
      </c>
    </row>
    <row r="1104" spans="1:7" x14ac:dyDescent="0.25">
      <c r="A1104" s="108" t="str">
        <f t="shared" si="17"/>
        <v>AT_2006_NATIONAL TOTAL_PCB</v>
      </c>
      <c r="B1104" s="113" t="s">
        <v>133</v>
      </c>
      <c r="C1104" s="113">
        <v>2006</v>
      </c>
      <c r="D1104" s="113" t="s">
        <v>122</v>
      </c>
      <c r="E1104" s="113" t="s">
        <v>259</v>
      </c>
      <c r="F1104" s="113" t="s">
        <v>200</v>
      </c>
      <c r="G1104" s="150">
        <v>5.88317914486553E-6</v>
      </c>
    </row>
    <row r="1105" spans="1:7" x14ac:dyDescent="0.25">
      <c r="A1105" s="108" t="str">
        <f t="shared" si="17"/>
        <v>AT_2006_1A3(FU)_NOx</v>
      </c>
      <c r="B1105" s="113" t="s">
        <v>133</v>
      </c>
      <c r="C1105" s="113">
        <v>2006</v>
      </c>
      <c r="D1105" s="113" t="s">
        <v>134</v>
      </c>
      <c r="E1105" s="113" t="s">
        <v>199</v>
      </c>
      <c r="F1105" s="113" t="s">
        <v>200</v>
      </c>
      <c r="G1105" s="113">
        <v>99.090837242873306</v>
      </c>
    </row>
    <row r="1106" spans="1:7" x14ac:dyDescent="0.25">
      <c r="A1106" s="108" t="str">
        <f t="shared" si="17"/>
        <v>AT_2006_1A3(FS)_NOx</v>
      </c>
      <c r="B1106" s="113" t="s">
        <v>133</v>
      </c>
      <c r="C1106" s="113">
        <v>2006</v>
      </c>
      <c r="D1106" s="113" t="s">
        <v>132</v>
      </c>
      <c r="E1106" s="113" t="s">
        <v>199</v>
      </c>
      <c r="F1106" s="113" t="s">
        <v>200</v>
      </c>
      <c r="G1106" s="113">
        <v>145.25015876089799</v>
      </c>
    </row>
    <row r="1107" spans="1:7" x14ac:dyDescent="0.25">
      <c r="A1107" s="108" t="str">
        <f t="shared" si="17"/>
        <v>AT_2006_1A3(FU)_NMVOC</v>
      </c>
      <c r="B1107" s="113" t="s">
        <v>133</v>
      </c>
      <c r="C1107" s="113">
        <v>2006</v>
      </c>
      <c r="D1107" s="113" t="s">
        <v>134</v>
      </c>
      <c r="E1107" s="113" t="s">
        <v>123</v>
      </c>
      <c r="F1107" s="113" t="s">
        <v>200</v>
      </c>
      <c r="G1107" s="113">
        <v>12.7663039727643</v>
      </c>
    </row>
    <row r="1108" spans="1:7" x14ac:dyDescent="0.25">
      <c r="A1108" s="108" t="str">
        <f t="shared" si="17"/>
        <v>AT_2006_1A3(FS)_NMVOC</v>
      </c>
      <c r="B1108" s="113" t="s">
        <v>133</v>
      </c>
      <c r="C1108" s="113">
        <v>2006</v>
      </c>
      <c r="D1108" s="113" t="s">
        <v>132</v>
      </c>
      <c r="E1108" s="113" t="s">
        <v>123</v>
      </c>
      <c r="F1108" s="113" t="s">
        <v>200</v>
      </c>
      <c r="G1108" s="113">
        <v>16.3851340878558</v>
      </c>
    </row>
    <row r="1109" spans="1:7" x14ac:dyDescent="0.25">
      <c r="A1109" s="108" t="str">
        <f t="shared" si="17"/>
        <v>AT_2006_1A3(FU)_SOx</v>
      </c>
      <c r="B1109" s="113" t="s">
        <v>133</v>
      </c>
      <c r="C1109" s="113">
        <v>2006</v>
      </c>
      <c r="D1109" s="113" t="s">
        <v>134</v>
      </c>
      <c r="E1109" s="113" t="s">
        <v>201</v>
      </c>
      <c r="F1109" s="113" t="s">
        <v>200</v>
      </c>
      <c r="G1109" s="113">
        <v>9.7719030686502603E-2</v>
      </c>
    </row>
    <row r="1110" spans="1:7" x14ac:dyDescent="0.25">
      <c r="A1110" s="108" t="str">
        <f t="shared" si="17"/>
        <v>AT_2006_1A3(FS)_SOx</v>
      </c>
      <c r="B1110" s="113" t="s">
        <v>133</v>
      </c>
      <c r="C1110" s="113">
        <v>2006</v>
      </c>
      <c r="D1110" s="113" t="s">
        <v>132</v>
      </c>
      <c r="E1110" s="113" t="s">
        <v>201</v>
      </c>
      <c r="F1110" s="113" t="s">
        <v>200</v>
      </c>
      <c r="G1110" s="113">
        <v>0.137646507425913</v>
      </c>
    </row>
    <row r="1111" spans="1:7" x14ac:dyDescent="0.25">
      <c r="A1111" s="108" t="str">
        <f t="shared" si="17"/>
        <v>AT_2006_1A3(FU)_NH3</v>
      </c>
      <c r="B1111" s="113" t="s">
        <v>133</v>
      </c>
      <c r="C1111" s="113">
        <v>2006</v>
      </c>
      <c r="D1111" s="113" t="s">
        <v>134</v>
      </c>
      <c r="E1111" s="113" t="s">
        <v>124</v>
      </c>
      <c r="F1111" s="113" t="s">
        <v>200</v>
      </c>
      <c r="G1111" s="113">
        <v>1.8810560120288</v>
      </c>
    </row>
    <row r="1112" spans="1:7" x14ac:dyDescent="0.25">
      <c r="A1112" s="108" t="str">
        <f t="shared" si="17"/>
        <v>AT_2006_1A3(FS)_NH3</v>
      </c>
      <c r="B1112" s="113" t="s">
        <v>133</v>
      </c>
      <c r="C1112" s="113">
        <v>2006</v>
      </c>
      <c r="D1112" s="113" t="s">
        <v>132</v>
      </c>
      <c r="E1112" s="113" t="s">
        <v>124</v>
      </c>
      <c r="F1112" s="113" t="s">
        <v>200</v>
      </c>
      <c r="G1112" s="113">
        <v>2.4717845642857199</v>
      </c>
    </row>
    <row r="1113" spans="1:7" x14ac:dyDescent="0.25">
      <c r="A1113" s="108" t="str">
        <f t="shared" si="17"/>
        <v>AT_2006_1A3(FU)_PM2.5</v>
      </c>
      <c r="B1113" s="113" t="s">
        <v>133</v>
      </c>
      <c r="C1113" s="113">
        <v>2006</v>
      </c>
      <c r="D1113" s="113" t="s">
        <v>134</v>
      </c>
      <c r="E1113" s="113" t="s">
        <v>203</v>
      </c>
      <c r="F1113" s="113" t="s">
        <v>200</v>
      </c>
      <c r="G1113" s="113">
        <v>5.5895944461272498</v>
      </c>
    </row>
    <row r="1114" spans="1:7" x14ac:dyDescent="0.25">
      <c r="A1114" s="108" t="str">
        <f t="shared" si="17"/>
        <v>AT_2006_1A3(FS)_PM2.5</v>
      </c>
      <c r="B1114" s="113" t="s">
        <v>133</v>
      </c>
      <c r="C1114" s="113">
        <v>2006</v>
      </c>
      <c r="D1114" s="113" t="s">
        <v>132</v>
      </c>
      <c r="E1114" s="113" t="s">
        <v>203</v>
      </c>
      <c r="F1114" s="113" t="s">
        <v>200</v>
      </c>
      <c r="G1114" s="113">
        <v>7.6328918796194598</v>
      </c>
    </row>
    <row r="1115" spans="1:7" x14ac:dyDescent="0.25">
      <c r="A1115" s="108" t="str">
        <f t="shared" si="17"/>
        <v>AT_2006_3D_NOx</v>
      </c>
      <c r="B1115" s="113" t="s">
        <v>133</v>
      </c>
      <c r="C1115" s="113">
        <v>2006</v>
      </c>
      <c r="D1115" s="113" t="s">
        <v>206</v>
      </c>
      <c r="E1115" s="113" t="s">
        <v>199</v>
      </c>
      <c r="F1115" s="113" t="s">
        <v>200</v>
      </c>
      <c r="G1115" s="113">
        <v>10.2008065291613</v>
      </c>
    </row>
    <row r="1116" spans="1:7" x14ac:dyDescent="0.25">
      <c r="A1116" s="108" t="str">
        <f t="shared" si="17"/>
        <v>AT_2007_NATIONAL TOTAL_NOx</v>
      </c>
      <c r="B1116" s="113" t="s">
        <v>133</v>
      </c>
      <c r="C1116" s="113">
        <v>2007</v>
      </c>
      <c r="D1116" s="113" t="s">
        <v>122</v>
      </c>
      <c r="E1116" s="113" t="s">
        <v>199</v>
      </c>
      <c r="F1116" s="113" t="s">
        <v>200</v>
      </c>
      <c r="G1116" s="113">
        <v>231.61517431317401</v>
      </c>
    </row>
    <row r="1117" spans="1:7" x14ac:dyDescent="0.25">
      <c r="A1117" s="108" t="str">
        <f t="shared" si="17"/>
        <v>AT_2007_NATIONAL TOTAL_NMVOC</v>
      </c>
      <c r="B1117" s="113" t="s">
        <v>133</v>
      </c>
      <c r="C1117" s="113">
        <v>2007</v>
      </c>
      <c r="D1117" s="113" t="s">
        <v>122</v>
      </c>
      <c r="E1117" s="113" t="s">
        <v>123</v>
      </c>
      <c r="F1117" s="113" t="s">
        <v>200</v>
      </c>
      <c r="G1117" s="113">
        <v>152.013615302772</v>
      </c>
    </row>
    <row r="1118" spans="1:7" x14ac:dyDescent="0.25">
      <c r="A1118" s="108" t="str">
        <f t="shared" si="17"/>
        <v>AT_2007_NATIONAL TOTAL_SOx</v>
      </c>
      <c r="B1118" s="113" t="s">
        <v>133</v>
      </c>
      <c r="C1118" s="113">
        <v>2007</v>
      </c>
      <c r="D1118" s="113" t="s">
        <v>122</v>
      </c>
      <c r="E1118" s="113" t="s">
        <v>201</v>
      </c>
      <c r="F1118" s="113" t="s">
        <v>200</v>
      </c>
      <c r="G1118" s="113">
        <v>23.336553851156602</v>
      </c>
    </row>
    <row r="1119" spans="1:7" x14ac:dyDescent="0.25">
      <c r="A1119" s="108" t="str">
        <f t="shared" si="17"/>
        <v>AT_2007_NATIONAL TOTAL_NH3</v>
      </c>
      <c r="B1119" s="113" t="s">
        <v>133</v>
      </c>
      <c r="C1119" s="113">
        <v>2007</v>
      </c>
      <c r="D1119" s="113" t="s">
        <v>122</v>
      </c>
      <c r="E1119" s="113" t="s">
        <v>124</v>
      </c>
      <c r="F1119" s="113" t="s">
        <v>200</v>
      </c>
      <c r="G1119" s="113">
        <v>67.859179802734502</v>
      </c>
    </row>
    <row r="1120" spans="1:7" x14ac:dyDescent="0.25">
      <c r="A1120" s="108" t="str">
        <f t="shared" si="17"/>
        <v>AT_2007_NATIONAL TOTAL_PM2.5</v>
      </c>
      <c r="B1120" s="113" t="s">
        <v>133</v>
      </c>
      <c r="C1120" s="113">
        <v>2007</v>
      </c>
      <c r="D1120" s="113" t="s">
        <v>122</v>
      </c>
      <c r="E1120" s="113" t="s">
        <v>203</v>
      </c>
      <c r="F1120" s="113" t="s">
        <v>200</v>
      </c>
      <c r="G1120" s="113">
        <v>22.198342125319002</v>
      </c>
    </row>
    <row r="1121" spans="1:7" x14ac:dyDescent="0.25">
      <c r="A1121" s="108" t="str">
        <f t="shared" si="17"/>
        <v>AT_2007_NATIONAL TOTAL_Pb</v>
      </c>
      <c r="B1121" s="113" t="s">
        <v>133</v>
      </c>
      <c r="C1121" s="113">
        <v>2007</v>
      </c>
      <c r="D1121" s="113" t="s">
        <v>122</v>
      </c>
      <c r="E1121" s="113" t="s">
        <v>125</v>
      </c>
      <c r="F1121" s="113" t="s">
        <v>200</v>
      </c>
      <c r="G1121" s="113">
        <v>1.5636635104831001E-2</v>
      </c>
    </row>
    <row r="1122" spans="1:7" x14ac:dyDescent="0.25">
      <c r="A1122" s="108" t="str">
        <f t="shared" si="17"/>
        <v>AT_2007_NATIONAL TOTAL_Cd</v>
      </c>
      <c r="B1122" s="113" t="s">
        <v>133</v>
      </c>
      <c r="C1122" s="113">
        <v>2007</v>
      </c>
      <c r="D1122" s="113" t="s">
        <v>122</v>
      </c>
      <c r="E1122" s="113" t="s">
        <v>126</v>
      </c>
      <c r="F1122" s="113" t="s">
        <v>200</v>
      </c>
      <c r="G1122" s="113">
        <v>8.9888998003245595E-4</v>
      </c>
    </row>
    <row r="1123" spans="1:7" x14ac:dyDescent="0.25">
      <c r="A1123" s="108" t="str">
        <f t="shared" si="17"/>
        <v>AT_2007_NATIONAL TOTAL_Hg</v>
      </c>
      <c r="B1123" s="113" t="s">
        <v>133</v>
      </c>
      <c r="C1123" s="113">
        <v>2007</v>
      </c>
      <c r="D1123" s="113" t="s">
        <v>122</v>
      </c>
      <c r="E1123" s="113" t="s">
        <v>127</v>
      </c>
      <c r="F1123" s="113" t="s">
        <v>200</v>
      </c>
      <c r="G1123" s="113">
        <v>1.10061871847423E-3</v>
      </c>
    </row>
    <row r="1124" spans="1:7" x14ac:dyDescent="0.25">
      <c r="A1124" s="108" t="str">
        <f t="shared" si="17"/>
        <v>AT_2007_NATIONAL TOTAL_DIOX</v>
      </c>
      <c r="B1124" s="113" t="s">
        <v>133</v>
      </c>
      <c r="C1124" s="113">
        <v>2007</v>
      </c>
      <c r="D1124" s="113" t="s">
        <v>122</v>
      </c>
      <c r="E1124" s="113" t="s">
        <v>128</v>
      </c>
      <c r="F1124" s="113" t="s">
        <v>200</v>
      </c>
      <c r="G1124" s="150">
        <v>3.6032209499286997E-8</v>
      </c>
    </row>
    <row r="1125" spans="1:7" x14ac:dyDescent="0.25">
      <c r="A1125" s="108" t="str">
        <f t="shared" si="17"/>
        <v>AT_2007_NATIONAL TOTAL_PAH</v>
      </c>
      <c r="B1125" s="113" t="s">
        <v>133</v>
      </c>
      <c r="C1125" s="113">
        <v>2007</v>
      </c>
      <c r="D1125" s="113" t="s">
        <v>122</v>
      </c>
      <c r="E1125" s="113" t="s">
        <v>129</v>
      </c>
      <c r="F1125" s="113" t="s">
        <v>200</v>
      </c>
      <c r="G1125" s="113">
        <v>7.28063414926923E-3</v>
      </c>
    </row>
    <row r="1126" spans="1:7" x14ac:dyDescent="0.25">
      <c r="A1126" s="108" t="str">
        <f t="shared" si="17"/>
        <v>AT_2007_NATIONAL TOTAL_HCB</v>
      </c>
      <c r="B1126" s="113" t="s">
        <v>133</v>
      </c>
      <c r="C1126" s="113">
        <v>2007</v>
      </c>
      <c r="D1126" s="113" t="s">
        <v>122</v>
      </c>
      <c r="E1126" s="113" t="s">
        <v>130</v>
      </c>
      <c r="F1126" s="113" t="s">
        <v>200</v>
      </c>
      <c r="G1126" s="150">
        <v>1.31006984918973E-5</v>
      </c>
    </row>
    <row r="1127" spans="1:7" x14ac:dyDescent="0.25">
      <c r="A1127" s="108" t="str">
        <f t="shared" si="17"/>
        <v>AT_2007_NATIONAL TOTAL_PCB</v>
      </c>
      <c r="B1127" s="113" t="s">
        <v>133</v>
      </c>
      <c r="C1127" s="113">
        <v>2007</v>
      </c>
      <c r="D1127" s="113" t="s">
        <v>122</v>
      </c>
      <c r="E1127" s="113" t="s">
        <v>259</v>
      </c>
      <c r="F1127" s="113" t="s">
        <v>200</v>
      </c>
      <c r="G1127" s="150">
        <v>5.1746553971252801E-6</v>
      </c>
    </row>
    <row r="1128" spans="1:7" x14ac:dyDescent="0.25">
      <c r="A1128" s="108" t="str">
        <f t="shared" si="17"/>
        <v>AT_2007_1A3(FU)_NOx</v>
      </c>
      <c r="B1128" s="113" t="s">
        <v>133</v>
      </c>
      <c r="C1128" s="113">
        <v>2007</v>
      </c>
      <c r="D1128" s="113" t="s">
        <v>134</v>
      </c>
      <c r="E1128" s="113" t="s">
        <v>199</v>
      </c>
      <c r="F1128" s="113" t="s">
        <v>200</v>
      </c>
      <c r="G1128" s="113">
        <v>97.900093845934606</v>
      </c>
    </row>
    <row r="1129" spans="1:7" x14ac:dyDescent="0.25">
      <c r="A1129" s="108" t="str">
        <f t="shared" si="17"/>
        <v>AT_2007_1A3(FS)_NOx</v>
      </c>
      <c r="B1129" s="113" t="s">
        <v>133</v>
      </c>
      <c r="C1129" s="113">
        <v>2007</v>
      </c>
      <c r="D1129" s="113" t="s">
        <v>132</v>
      </c>
      <c r="E1129" s="113" t="s">
        <v>199</v>
      </c>
      <c r="F1129" s="113" t="s">
        <v>200</v>
      </c>
      <c r="G1129" s="113">
        <v>140.98246519251501</v>
      </c>
    </row>
    <row r="1130" spans="1:7" x14ac:dyDescent="0.25">
      <c r="A1130" s="108" t="str">
        <f t="shared" si="17"/>
        <v>AT_2007_1A3(FU)_NMVOC</v>
      </c>
      <c r="B1130" s="113" t="s">
        <v>133</v>
      </c>
      <c r="C1130" s="113">
        <v>2007</v>
      </c>
      <c r="D1130" s="113" t="s">
        <v>134</v>
      </c>
      <c r="E1130" s="113" t="s">
        <v>123</v>
      </c>
      <c r="F1130" s="113" t="s">
        <v>200</v>
      </c>
      <c r="G1130" s="113">
        <v>11.5026750651536</v>
      </c>
    </row>
    <row r="1131" spans="1:7" x14ac:dyDescent="0.25">
      <c r="A1131" s="108" t="str">
        <f t="shared" si="17"/>
        <v>AT_2007_1A3(FS)_NMVOC</v>
      </c>
      <c r="B1131" s="113" t="s">
        <v>133</v>
      </c>
      <c r="C1131" s="113">
        <v>2007</v>
      </c>
      <c r="D1131" s="113" t="s">
        <v>132</v>
      </c>
      <c r="E1131" s="113" t="s">
        <v>123</v>
      </c>
      <c r="F1131" s="113" t="s">
        <v>200</v>
      </c>
      <c r="G1131" s="113">
        <v>14.827950281034701</v>
      </c>
    </row>
    <row r="1132" spans="1:7" x14ac:dyDescent="0.25">
      <c r="A1132" s="108" t="str">
        <f t="shared" si="17"/>
        <v>AT_2007_1A3(FU)_SOx</v>
      </c>
      <c r="B1132" s="113" t="s">
        <v>133</v>
      </c>
      <c r="C1132" s="113">
        <v>2007</v>
      </c>
      <c r="D1132" s="113" t="s">
        <v>134</v>
      </c>
      <c r="E1132" s="113" t="s">
        <v>201</v>
      </c>
      <c r="F1132" s="113" t="s">
        <v>200</v>
      </c>
      <c r="G1132" s="113">
        <v>9.1891359023633795E-2</v>
      </c>
    </row>
    <row r="1133" spans="1:7" x14ac:dyDescent="0.25">
      <c r="A1133" s="108" t="str">
        <f t="shared" si="17"/>
        <v>AT_2007_1A3(FS)_SOx</v>
      </c>
      <c r="B1133" s="113" t="s">
        <v>133</v>
      </c>
      <c r="C1133" s="113">
        <v>2007</v>
      </c>
      <c r="D1133" s="113" t="s">
        <v>132</v>
      </c>
      <c r="E1133" s="113" t="s">
        <v>201</v>
      </c>
      <c r="F1133" s="113" t="s">
        <v>200</v>
      </c>
      <c r="G1133" s="113">
        <v>0.12915072569563199</v>
      </c>
    </row>
    <row r="1134" spans="1:7" x14ac:dyDescent="0.25">
      <c r="A1134" s="108" t="str">
        <f t="shared" si="17"/>
        <v>AT_2007_1A3(FU)_NH3</v>
      </c>
      <c r="B1134" s="113" t="s">
        <v>133</v>
      </c>
      <c r="C1134" s="113">
        <v>2007</v>
      </c>
      <c r="D1134" s="113" t="s">
        <v>134</v>
      </c>
      <c r="E1134" s="113" t="s">
        <v>124</v>
      </c>
      <c r="F1134" s="113" t="s">
        <v>200</v>
      </c>
      <c r="G1134" s="113">
        <v>1.72321424712009</v>
      </c>
    </row>
    <row r="1135" spans="1:7" x14ac:dyDescent="0.25">
      <c r="A1135" s="108" t="str">
        <f t="shared" si="17"/>
        <v>AT_2007_1A3(FS)_NH3</v>
      </c>
      <c r="B1135" s="113" t="s">
        <v>133</v>
      </c>
      <c r="C1135" s="113">
        <v>2007</v>
      </c>
      <c r="D1135" s="113" t="s">
        <v>132</v>
      </c>
      <c r="E1135" s="113" t="s">
        <v>124</v>
      </c>
      <c r="F1135" s="113" t="s">
        <v>200</v>
      </c>
      <c r="G1135" s="113">
        <v>2.3207120992057799</v>
      </c>
    </row>
    <row r="1136" spans="1:7" x14ac:dyDescent="0.25">
      <c r="A1136" s="108" t="str">
        <f t="shared" si="17"/>
        <v>AT_2007_1A3(FU)_PM2.5</v>
      </c>
      <c r="B1136" s="113" t="s">
        <v>133</v>
      </c>
      <c r="C1136" s="113">
        <v>2007</v>
      </c>
      <c r="D1136" s="113" t="s">
        <v>134</v>
      </c>
      <c r="E1136" s="113" t="s">
        <v>203</v>
      </c>
      <c r="F1136" s="113" t="s">
        <v>200</v>
      </c>
      <c r="G1136" s="113">
        <v>5.2951962968557504</v>
      </c>
    </row>
    <row r="1137" spans="1:7" x14ac:dyDescent="0.25">
      <c r="A1137" s="108" t="str">
        <f t="shared" si="17"/>
        <v>AT_2007_1A3(FS)_PM2.5</v>
      </c>
      <c r="B1137" s="113" t="s">
        <v>133</v>
      </c>
      <c r="C1137" s="113">
        <v>2007</v>
      </c>
      <c r="D1137" s="113" t="s">
        <v>132</v>
      </c>
      <c r="E1137" s="113" t="s">
        <v>203</v>
      </c>
      <c r="F1137" s="113" t="s">
        <v>200</v>
      </c>
      <c r="G1137" s="113">
        <v>7.3323149029849999</v>
      </c>
    </row>
    <row r="1138" spans="1:7" x14ac:dyDescent="0.25">
      <c r="A1138" s="108" t="str">
        <f t="shared" si="17"/>
        <v>AT_2007_3D_NOx</v>
      </c>
      <c r="B1138" s="113" t="s">
        <v>133</v>
      </c>
      <c r="C1138" s="113">
        <v>2007</v>
      </c>
      <c r="D1138" s="113" t="s">
        <v>206</v>
      </c>
      <c r="E1138" s="113" t="s">
        <v>199</v>
      </c>
      <c r="F1138" s="113" t="s">
        <v>200</v>
      </c>
      <c r="G1138" s="113">
        <v>10.3594308443662</v>
      </c>
    </row>
    <row r="1139" spans="1:7" x14ac:dyDescent="0.25">
      <c r="A1139" s="108" t="str">
        <f t="shared" si="17"/>
        <v>AT_2008_NATIONAL TOTAL_NOx</v>
      </c>
      <c r="B1139" s="113" t="s">
        <v>133</v>
      </c>
      <c r="C1139" s="113">
        <v>2008</v>
      </c>
      <c r="D1139" s="113" t="s">
        <v>122</v>
      </c>
      <c r="E1139" s="113" t="s">
        <v>199</v>
      </c>
      <c r="F1139" s="113" t="s">
        <v>200</v>
      </c>
      <c r="G1139" s="113">
        <v>218.666972111327</v>
      </c>
    </row>
    <row r="1140" spans="1:7" x14ac:dyDescent="0.25">
      <c r="A1140" s="108" t="str">
        <f t="shared" si="17"/>
        <v>AT_2008_NATIONAL TOTAL_NMVOC</v>
      </c>
      <c r="B1140" s="113" t="s">
        <v>133</v>
      </c>
      <c r="C1140" s="113">
        <v>2008</v>
      </c>
      <c r="D1140" s="113" t="s">
        <v>122</v>
      </c>
      <c r="E1140" s="113" t="s">
        <v>123</v>
      </c>
      <c r="F1140" s="113" t="s">
        <v>200</v>
      </c>
      <c r="G1140" s="113">
        <v>146.85955623104601</v>
      </c>
    </row>
    <row r="1141" spans="1:7" x14ac:dyDescent="0.25">
      <c r="A1141" s="108" t="str">
        <f t="shared" si="17"/>
        <v>AT_2008_NATIONAL TOTAL_SOx</v>
      </c>
      <c r="B1141" s="113" t="s">
        <v>133</v>
      </c>
      <c r="C1141" s="113">
        <v>2008</v>
      </c>
      <c r="D1141" s="113" t="s">
        <v>122</v>
      </c>
      <c r="E1141" s="113" t="s">
        <v>201</v>
      </c>
      <c r="F1141" s="113" t="s">
        <v>200</v>
      </c>
      <c r="G1141" s="113">
        <v>20.269668376214401</v>
      </c>
    </row>
    <row r="1142" spans="1:7" x14ac:dyDescent="0.25">
      <c r="A1142" s="108" t="str">
        <f t="shared" si="17"/>
        <v>AT_2008_NATIONAL TOTAL_NH3</v>
      </c>
      <c r="B1142" s="113" t="s">
        <v>133</v>
      </c>
      <c r="C1142" s="113">
        <v>2008</v>
      </c>
      <c r="D1142" s="113" t="s">
        <v>122</v>
      </c>
      <c r="E1142" s="113" t="s">
        <v>124</v>
      </c>
      <c r="F1142" s="113" t="s">
        <v>200</v>
      </c>
      <c r="G1142" s="113">
        <v>67.598384997417696</v>
      </c>
    </row>
    <row r="1143" spans="1:7" x14ac:dyDescent="0.25">
      <c r="A1143" s="108" t="str">
        <f t="shared" si="17"/>
        <v>AT_2008_NATIONAL TOTAL_PM2.5</v>
      </c>
      <c r="B1143" s="113" t="s">
        <v>133</v>
      </c>
      <c r="C1143" s="113">
        <v>2008</v>
      </c>
      <c r="D1143" s="113" t="s">
        <v>122</v>
      </c>
      <c r="E1143" s="113" t="s">
        <v>203</v>
      </c>
      <c r="F1143" s="113" t="s">
        <v>200</v>
      </c>
      <c r="G1143" s="113">
        <v>21.250468483765701</v>
      </c>
    </row>
    <row r="1144" spans="1:7" x14ac:dyDescent="0.25">
      <c r="A1144" s="108" t="str">
        <f t="shared" si="17"/>
        <v>AT_2008_NATIONAL TOTAL_Pb</v>
      </c>
      <c r="B1144" s="113" t="s">
        <v>133</v>
      </c>
      <c r="C1144" s="113">
        <v>2008</v>
      </c>
      <c r="D1144" s="113" t="s">
        <v>122</v>
      </c>
      <c r="E1144" s="113" t="s">
        <v>125</v>
      </c>
      <c r="F1144" s="113" t="s">
        <v>200</v>
      </c>
      <c r="G1144" s="113">
        <v>1.5394532746810199E-2</v>
      </c>
    </row>
    <row r="1145" spans="1:7" x14ac:dyDescent="0.25">
      <c r="A1145" s="108" t="str">
        <f t="shared" si="17"/>
        <v>AT_2008_NATIONAL TOTAL_Cd</v>
      </c>
      <c r="B1145" s="113" t="s">
        <v>133</v>
      </c>
      <c r="C1145" s="113">
        <v>2008</v>
      </c>
      <c r="D1145" s="113" t="s">
        <v>122</v>
      </c>
      <c r="E1145" s="113" t="s">
        <v>126</v>
      </c>
      <c r="F1145" s="113" t="s">
        <v>200</v>
      </c>
      <c r="G1145" s="113">
        <v>8.9471439070416803E-4</v>
      </c>
    </row>
    <row r="1146" spans="1:7" x14ac:dyDescent="0.25">
      <c r="A1146" s="108" t="str">
        <f t="shared" si="17"/>
        <v>AT_2008_NATIONAL TOTAL_Hg</v>
      </c>
      <c r="B1146" s="113" t="s">
        <v>133</v>
      </c>
      <c r="C1146" s="113">
        <v>2008</v>
      </c>
      <c r="D1146" s="113" t="s">
        <v>122</v>
      </c>
      <c r="E1146" s="113" t="s">
        <v>127</v>
      </c>
      <c r="F1146" s="113" t="s">
        <v>200</v>
      </c>
      <c r="G1146" s="113">
        <v>1.11655538188225E-3</v>
      </c>
    </row>
    <row r="1147" spans="1:7" x14ac:dyDescent="0.25">
      <c r="A1147" s="108" t="str">
        <f t="shared" si="17"/>
        <v>AT_2008_NATIONAL TOTAL_DIOX</v>
      </c>
      <c r="B1147" s="113" t="s">
        <v>133</v>
      </c>
      <c r="C1147" s="113">
        <v>2008</v>
      </c>
      <c r="D1147" s="113" t="s">
        <v>122</v>
      </c>
      <c r="E1147" s="113" t="s">
        <v>128</v>
      </c>
      <c r="F1147" s="113" t="s">
        <v>200</v>
      </c>
      <c r="G1147" s="150">
        <v>3.5832376332986598E-8</v>
      </c>
    </row>
    <row r="1148" spans="1:7" x14ac:dyDescent="0.25">
      <c r="A1148" s="108" t="str">
        <f t="shared" si="17"/>
        <v>AT_2008_NATIONAL TOTAL_PAH</v>
      </c>
      <c r="B1148" s="113" t="s">
        <v>133</v>
      </c>
      <c r="C1148" s="113">
        <v>2008</v>
      </c>
      <c r="D1148" s="113" t="s">
        <v>122</v>
      </c>
      <c r="E1148" s="113" t="s">
        <v>129</v>
      </c>
      <c r="F1148" s="113" t="s">
        <v>200</v>
      </c>
      <c r="G1148" s="113">
        <v>7.2349559916748398E-3</v>
      </c>
    </row>
    <row r="1149" spans="1:7" x14ac:dyDescent="0.25">
      <c r="A1149" s="108" t="str">
        <f t="shared" si="17"/>
        <v>AT_2008_NATIONAL TOTAL_HCB</v>
      </c>
      <c r="B1149" s="113" t="s">
        <v>133</v>
      </c>
      <c r="C1149" s="113">
        <v>2008</v>
      </c>
      <c r="D1149" s="113" t="s">
        <v>122</v>
      </c>
      <c r="E1149" s="113" t="s">
        <v>130</v>
      </c>
      <c r="F1149" s="113" t="s">
        <v>200</v>
      </c>
      <c r="G1149" s="150">
        <v>1.3083964710045101E-5</v>
      </c>
    </row>
    <row r="1150" spans="1:7" x14ac:dyDescent="0.25">
      <c r="A1150" s="108" t="str">
        <f t="shared" si="17"/>
        <v>AT_2008_NATIONAL TOTAL_PCB</v>
      </c>
      <c r="B1150" s="113" t="s">
        <v>133</v>
      </c>
      <c r="C1150" s="113">
        <v>2008</v>
      </c>
      <c r="D1150" s="113" t="s">
        <v>122</v>
      </c>
      <c r="E1150" s="113" t="s">
        <v>259</v>
      </c>
      <c r="F1150" s="113" t="s">
        <v>200</v>
      </c>
      <c r="G1150" s="150">
        <v>5.0765629600662203E-6</v>
      </c>
    </row>
    <row r="1151" spans="1:7" x14ac:dyDescent="0.25">
      <c r="A1151" s="108" t="str">
        <f t="shared" si="17"/>
        <v>AT_2008_1A3(FU)_NOx</v>
      </c>
      <c r="B1151" s="113" t="s">
        <v>133</v>
      </c>
      <c r="C1151" s="113">
        <v>2008</v>
      </c>
      <c r="D1151" s="113" t="s">
        <v>134</v>
      </c>
      <c r="E1151" s="113" t="s">
        <v>199</v>
      </c>
      <c r="F1151" s="113" t="s">
        <v>200</v>
      </c>
      <c r="G1151" s="113">
        <v>91.9718513460341</v>
      </c>
    </row>
    <row r="1152" spans="1:7" x14ac:dyDescent="0.25">
      <c r="A1152" s="108" t="str">
        <f t="shared" si="17"/>
        <v>AT_2008_1A3(FS)_NOx</v>
      </c>
      <c r="B1152" s="113" t="s">
        <v>133</v>
      </c>
      <c r="C1152" s="113">
        <v>2008</v>
      </c>
      <c r="D1152" s="113" t="s">
        <v>132</v>
      </c>
      <c r="E1152" s="113" t="s">
        <v>199</v>
      </c>
      <c r="F1152" s="113" t="s">
        <v>200</v>
      </c>
      <c r="G1152" s="113">
        <v>128.60334498815001</v>
      </c>
    </row>
    <row r="1153" spans="1:7" x14ac:dyDescent="0.25">
      <c r="A1153" s="108" t="str">
        <f t="shared" si="17"/>
        <v>AT_2008_1A3(FU)_NMVOC</v>
      </c>
      <c r="B1153" s="113" t="s">
        <v>133</v>
      </c>
      <c r="C1153" s="113">
        <v>2008</v>
      </c>
      <c r="D1153" s="113" t="s">
        <v>134</v>
      </c>
      <c r="E1153" s="113" t="s">
        <v>123</v>
      </c>
      <c r="F1153" s="113" t="s">
        <v>200</v>
      </c>
      <c r="G1153" s="113">
        <v>10.0680395054674</v>
      </c>
    </row>
    <row r="1154" spans="1:7" x14ac:dyDescent="0.25">
      <c r="A1154" s="108" t="str">
        <f t="shared" ref="A1154:A1217" si="18">CONCATENATE(B1154,"_",C1154,"_",D1154,"_",E1154)</f>
        <v>AT_2008_1A3(FS)_NMVOC</v>
      </c>
      <c r="B1154" s="113" t="s">
        <v>133</v>
      </c>
      <c r="C1154" s="113">
        <v>2008</v>
      </c>
      <c r="D1154" s="113" t="s">
        <v>132</v>
      </c>
      <c r="E1154" s="113" t="s">
        <v>123</v>
      </c>
      <c r="F1154" s="113" t="s">
        <v>200</v>
      </c>
      <c r="G1154" s="113">
        <v>12.6950769882607</v>
      </c>
    </row>
    <row r="1155" spans="1:7" x14ac:dyDescent="0.25">
      <c r="A1155" s="108" t="str">
        <f t="shared" si="18"/>
        <v>AT_2008_1A3(FU)_SOx</v>
      </c>
      <c r="B1155" s="113" t="s">
        <v>133</v>
      </c>
      <c r="C1155" s="113">
        <v>2008</v>
      </c>
      <c r="D1155" s="113" t="s">
        <v>134</v>
      </c>
      <c r="E1155" s="113" t="s">
        <v>201</v>
      </c>
      <c r="F1155" s="113" t="s">
        <v>200</v>
      </c>
      <c r="G1155" s="113">
        <v>8.9373564039063005E-2</v>
      </c>
    </row>
    <row r="1156" spans="1:7" x14ac:dyDescent="0.25">
      <c r="A1156" s="108" t="str">
        <f t="shared" si="18"/>
        <v>AT_2008_1A3(FS)_SOx</v>
      </c>
      <c r="B1156" s="113" t="s">
        <v>133</v>
      </c>
      <c r="C1156" s="113">
        <v>2008</v>
      </c>
      <c r="D1156" s="113" t="s">
        <v>132</v>
      </c>
      <c r="E1156" s="113" t="s">
        <v>201</v>
      </c>
      <c r="F1156" s="113" t="s">
        <v>200</v>
      </c>
      <c r="G1156" s="113">
        <v>0.123464361542407</v>
      </c>
    </row>
    <row r="1157" spans="1:7" x14ac:dyDescent="0.25">
      <c r="A1157" s="108" t="str">
        <f t="shared" si="18"/>
        <v>AT_2008_1A3(FU)_NH3</v>
      </c>
      <c r="B1157" s="113" t="s">
        <v>133</v>
      </c>
      <c r="C1157" s="113">
        <v>2008</v>
      </c>
      <c r="D1157" s="113" t="s">
        <v>134</v>
      </c>
      <c r="E1157" s="113" t="s">
        <v>124</v>
      </c>
      <c r="F1157" s="113" t="s">
        <v>200</v>
      </c>
      <c r="G1157" s="113">
        <v>1.55028299926202</v>
      </c>
    </row>
    <row r="1158" spans="1:7" x14ac:dyDescent="0.25">
      <c r="A1158" s="108" t="str">
        <f t="shared" si="18"/>
        <v>AT_2008_1A3(FS)_NH3</v>
      </c>
      <c r="B1158" s="113" t="s">
        <v>133</v>
      </c>
      <c r="C1158" s="113">
        <v>2008</v>
      </c>
      <c r="D1158" s="113" t="s">
        <v>132</v>
      </c>
      <c r="E1158" s="113" t="s">
        <v>124</v>
      </c>
      <c r="F1158" s="113" t="s">
        <v>200</v>
      </c>
      <c r="G1158" s="113">
        <v>2.05812365558441</v>
      </c>
    </row>
    <row r="1159" spans="1:7" x14ac:dyDescent="0.25">
      <c r="A1159" s="108" t="str">
        <f t="shared" si="18"/>
        <v>AT_2008_1A3(FU)_PM2.5</v>
      </c>
      <c r="B1159" s="113" t="s">
        <v>133</v>
      </c>
      <c r="C1159" s="113">
        <v>2008</v>
      </c>
      <c r="D1159" s="113" t="s">
        <v>134</v>
      </c>
      <c r="E1159" s="113" t="s">
        <v>203</v>
      </c>
      <c r="F1159" s="113" t="s">
        <v>200</v>
      </c>
      <c r="G1159" s="113">
        <v>4.6912989041836202</v>
      </c>
    </row>
    <row r="1160" spans="1:7" x14ac:dyDescent="0.25">
      <c r="A1160" s="108" t="str">
        <f t="shared" si="18"/>
        <v>AT_2008_1A3(FS)_PM2.5</v>
      </c>
      <c r="B1160" s="113" t="s">
        <v>133</v>
      </c>
      <c r="C1160" s="113">
        <v>2008</v>
      </c>
      <c r="D1160" s="113" t="s">
        <v>132</v>
      </c>
      <c r="E1160" s="113" t="s">
        <v>203</v>
      </c>
      <c r="F1160" s="113" t="s">
        <v>200</v>
      </c>
      <c r="G1160" s="113">
        <v>6.40847013699178</v>
      </c>
    </row>
    <row r="1161" spans="1:7" x14ac:dyDescent="0.25">
      <c r="A1161" s="108" t="str">
        <f t="shared" si="18"/>
        <v>AT_2008_3D_NOx</v>
      </c>
      <c r="B1161" s="113" t="s">
        <v>133</v>
      </c>
      <c r="C1161" s="113">
        <v>2008</v>
      </c>
      <c r="D1161" s="113" t="s">
        <v>206</v>
      </c>
      <c r="E1161" s="113" t="s">
        <v>199</v>
      </c>
      <c r="F1161" s="113" t="s">
        <v>200</v>
      </c>
      <c r="G1161" s="113">
        <v>10.896838801358999</v>
      </c>
    </row>
    <row r="1162" spans="1:7" x14ac:dyDescent="0.25">
      <c r="A1162" s="108" t="str">
        <f t="shared" si="18"/>
        <v>AT_2009_NATIONAL TOTAL_NOx</v>
      </c>
      <c r="B1162" s="113" t="s">
        <v>133</v>
      </c>
      <c r="C1162" s="113">
        <v>2009</v>
      </c>
      <c r="D1162" s="113" t="s">
        <v>122</v>
      </c>
      <c r="E1162" s="113" t="s">
        <v>199</v>
      </c>
      <c r="F1162" s="113" t="s">
        <v>200</v>
      </c>
      <c r="G1162" s="113">
        <v>205.16955860722101</v>
      </c>
    </row>
    <row r="1163" spans="1:7" x14ac:dyDescent="0.25">
      <c r="A1163" s="108" t="str">
        <f t="shared" si="18"/>
        <v>AT_2009_NATIONAL TOTAL_NMVOC</v>
      </c>
      <c r="B1163" s="113" t="s">
        <v>133</v>
      </c>
      <c r="C1163" s="113">
        <v>2009</v>
      </c>
      <c r="D1163" s="113" t="s">
        <v>122</v>
      </c>
      <c r="E1163" s="113" t="s">
        <v>123</v>
      </c>
      <c r="F1163" s="113" t="s">
        <v>200</v>
      </c>
      <c r="G1163" s="113">
        <v>134.177154260566</v>
      </c>
    </row>
    <row r="1164" spans="1:7" x14ac:dyDescent="0.25">
      <c r="A1164" s="108" t="str">
        <f t="shared" si="18"/>
        <v>AT_2009_NATIONAL TOTAL_SOx</v>
      </c>
      <c r="B1164" s="113" t="s">
        <v>133</v>
      </c>
      <c r="C1164" s="113">
        <v>2009</v>
      </c>
      <c r="D1164" s="113" t="s">
        <v>122</v>
      </c>
      <c r="E1164" s="113" t="s">
        <v>201</v>
      </c>
      <c r="F1164" s="113" t="s">
        <v>200</v>
      </c>
      <c r="G1164" s="113">
        <v>14.737475466965799</v>
      </c>
    </row>
    <row r="1165" spans="1:7" x14ac:dyDescent="0.25">
      <c r="A1165" s="108" t="str">
        <f t="shared" si="18"/>
        <v>AT_2009_NATIONAL TOTAL_NH3</v>
      </c>
      <c r="B1165" s="113" t="s">
        <v>133</v>
      </c>
      <c r="C1165" s="113">
        <v>2009</v>
      </c>
      <c r="D1165" s="113" t="s">
        <v>122</v>
      </c>
      <c r="E1165" s="113" t="s">
        <v>124</v>
      </c>
      <c r="F1165" s="113" t="s">
        <v>200</v>
      </c>
      <c r="G1165" s="113">
        <v>68.908263977564502</v>
      </c>
    </row>
    <row r="1166" spans="1:7" x14ac:dyDescent="0.25">
      <c r="A1166" s="108" t="str">
        <f t="shared" si="18"/>
        <v>AT_2009_NATIONAL TOTAL_PM2.5</v>
      </c>
      <c r="B1166" s="113" t="s">
        <v>133</v>
      </c>
      <c r="C1166" s="113">
        <v>2009</v>
      </c>
      <c r="D1166" s="113" t="s">
        <v>122</v>
      </c>
      <c r="E1166" s="113" t="s">
        <v>203</v>
      </c>
      <c r="F1166" s="113" t="s">
        <v>200</v>
      </c>
      <c r="G1166" s="113">
        <v>20.1639289196305</v>
      </c>
    </row>
    <row r="1167" spans="1:7" x14ac:dyDescent="0.25">
      <c r="A1167" s="108" t="str">
        <f t="shared" si="18"/>
        <v>AT_2009_NATIONAL TOTAL_Pb</v>
      </c>
      <c r="B1167" s="113" t="s">
        <v>133</v>
      </c>
      <c r="C1167" s="113">
        <v>2009</v>
      </c>
      <c r="D1167" s="113" t="s">
        <v>122</v>
      </c>
      <c r="E1167" s="113" t="s">
        <v>125</v>
      </c>
      <c r="F1167" s="113" t="s">
        <v>200</v>
      </c>
      <c r="G1167" s="113">
        <v>1.4540203297146399E-2</v>
      </c>
    </row>
    <row r="1168" spans="1:7" x14ac:dyDescent="0.25">
      <c r="A1168" s="108" t="str">
        <f t="shared" si="18"/>
        <v>AT_2009_NATIONAL TOTAL_Cd</v>
      </c>
      <c r="B1168" s="113" t="s">
        <v>133</v>
      </c>
      <c r="C1168" s="113">
        <v>2009</v>
      </c>
      <c r="D1168" s="113" t="s">
        <v>122</v>
      </c>
      <c r="E1168" s="113" t="s">
        <v>126</v>
      </c>
      <c r="F1168" s="113" t="s">
        <v>200</v>
      </c>
      <c r="G1168" s="113">
        <v>8.85531650149175E-4</v>
      </c>
    </row>
    <row r="1169" spans="1:7" x14ac:dyDescent="0.25">
      <c r="A1169" s="108" t="str">
        <f t="shared" si="18"/>
        <v>AT_2009_NATIONAL TOTAL_Hg</v>
      </c>
      <c r="B1169" s="113" t="s">
        <v>133</v>
      </c>
      <c r="C1169" s="113">
        <v>2009</v>
      </c>
      <c r="D1169" s="113" t="s">
        <v>122</v>
      </c>
      <c r="E1169" s="113" t="s">
        <v>127</v>
      </c>
      <c r="F1169" s="113" t="s">
        <v>200</v>
      </c>
      <c r="G1169" s="113">
        <v>9.89248999116357E-4</v>
      </c>
    </row>
    <row r="1170" spans="1:7" x14ac:dyDescent="0.25">
      <c r="A1170" s="108" t="str">
        <f t="shared" si="18"/>
        <v>AT_2009_NATIONAL TOTAL_DIOX</v>
      </c>
      <c r="B1170" s="113" t="s">
        <v>133</v>
      </c>
      <c r="C1170" s="113">
        <v>2009</v>
      </c>
      <c r="D1170" s="113" t="s">
        <v>122</v>
      </c>
      <c r="E1170" s="113" t="s">
        <v>128</v>
      </c>
      <c r="F1170" s="113" t="s">
        <v>200</v>
      </c>
      <c r="G1170" s="150">
        <v>3.6003535720999497E-8</v>
      </c>
    </row>
    <row r="1171" spans="1:7" x14ac:dyDescent="0.25">
      <c r="A1171" s="108" t="str">
        <f t="shared" si="18"/>
        <v>AT_2009_NATIONAL TOTAL_PAH</v>
      </c>
      <c r="B1171" s="113" t="s">
        <v>133</v>
      </c>
      <c r="C1171" s="113">
        <v>2009</v>
      </c>
      <c r="D1171" s="113" t="s">
        <v>122</v>
      </c>
      <c r="E1171" s="113" t="s">
        <v>129</v>
      </c>
      <c r="F1171" s="113" t="s">
        <v>200</v>
      </c>
      <c r="G1171" s="113">
        <v>7.1423425722374903E-3</v>
      </c>
    </row>
    <row r="1172" spans="1:7" x14ac:dyDescent="0.25">
      <c r="A1172" s="108" t="str">
        <f t="shared" si="18"/>
        <v>AT_2009_NATIONAL TOTAL_HCB</v>
      </c>
      <c r="B1172" s="113" t="s">
        <v>133</v>
      </c>
      <c r="C1172" s="113">
        <v>2009</v>
      </c>
      <c r="D1172" s="113" t="s">
        <v>122</v>
      </c>
      <c r="E1172" s="113" t="s">
        <v>130</v>
      </c>
      <c r="F1172" s="113" t="s">
        <v>200</v>
      </c>
      <c r="G1172" s="150">
        <v>1.29866445792573E-5</v>
      </c>
    </row>
    <row r="1173" spans="1:7" x14ac:dyDescent="0.25">
      <c r="A1173" s="108" t="str">
        <f t="shared" si="18"/>
        <v>AT_2009_NATIONAL TOTAL_PCB</v>
      </c>
      <c r="B1173" s="113" t="s">
        <v>133</v>
      </c>
      <c r="C1173" s="113">
        <v>2009</v>
      </c>
      <c r="D1173" s="113" t="s">
        <v>122</v>
      </c>
      <c r="E1173" s="113" t="s">
        <v>259</v>
      </c>
      <c r="F1173" s="113" t="s">
        <v>200</v>
      </c>
      <c r="G1173" s="150">
        <v>4.2840403240337502E-6</v>
      </c>
    </row>
    <row r="1174" spans="1:7" x14ac:dyDescent="0.25">
      <c r="A1174" s="108" t="str">
        <f t="shared" si="18"/>
        <v>AT_2009_1A3(FU)_NOx</v>
      </c>
      <c r="B1174" s="113" t="s">
        <v>133</v>
      </c>
      <c r="C1174" s="113">
        <v>2009</v>
      </c>
      <c r="D1174" s="113" t="s">
        <v>134</v>
      </c>
      <c r="E1174" s="113" t="s">
        <v>199</v>
      </c>
      <c r="F1174" s="113" t="s">
        <v>200</v>
      </c>
      <c r="G1174" s="113">
        <v>85.838796624171707</v>
      </c>
    </row>
    <row r="1175" spans="1:7" x14ac:dyDescent="0.25">
      <c r="A1175" s="108" t="str">
        <f t="shared" si="18"/>
        <v>AT_2009_1A3(FS)_NOx</v>
      </c>
      <c r="B1175" s="113" t="s">
        <v>133</v>
      </c>
      <c r="C1175" s="113">
        <v>2009</v>
      </c>
      <c r="D1175" s="113" t="s">
        <v>132</v>
      </c>
      <c r="E1175" s="113" t="s">
        <v>199</v>
      </c>
      <c r="F1175" s="113" t="s">
        <v>200</v>
      </c>
      <c r="G1175" s="113">
        <v>121.54065677285099</v>
      </c>
    </row>
    <row r="1176" spans="1:7" x14ac:dyDescent="0.25">
      <c r="A1176" s="108" t="str">
        <f t="shared" si="18"/>
        <v>AT_2009_1A3(FU)_NMVOC</v>
      </c>
      <c r="B1176" s="113" t="s">
        <v>133</v>
      </c>
      <c r="C1176" s="113">
        <v>2009</v>
      </c>
      <c r="D1176" s="113" t="s">
        <v>134</v>
      </c>
      <c r="E1176" s="113" t="s">
        <v>123</v>
      </c>
      <c r="F1176" s="113" t="s">
        <v>200</v>
      </c>
      <c r="G1176" s="113">
        <v>8.9217220106850199</v>
      </c>
    </row>
    <row r="1177" spans="1:7" x14ac:dyDescent="0.25">
      <c r="A1177" s="108" t="str">
        <f t="shared" si="18"/>
        <v>AT_2009_1A3(FS)_NMVOC</v>
      </c>
      <c r="B1177" s="113" t="s">
        <v>133</v>
      </c>
      <c r="C1177" s="113">
        <v>2009</v>
      </c>
      <c r="D1177" s="113" t="s">
        <v>132</v>
      </c>
      <c r="E1177" s="113" t="s">
        <v>123</v>
      </c>
      <c r="F1177" s="113" t="s">
        <v>200</v>
      </c>
      <c r="G1177" s="113">
        <v>11.3478639716547</v>
      </c>
    </row>
    <row r="1178" spans="1:7" x14ac:dyDescent="0.25">
      <c r="A1178" s="108" t="str">
        <f t="shared" si="18"/>
        <v>AT_2009_1A3(FU)_SOx</v>
      </c>
      <c r="B1178" s="113" t="s">
        <v>133</v>
      </c>
      <c r="C1178" s="113">
        <v>2009</v>
      </c>
      <c r="D1178" s="113" t="s">
        <v>134</v>
      </c>
      <c r="E1178" s="113" t="s">
        <v>201</v>
      </c>
      <c r="F1178" s="113" t="s">
        <v>200</v>
      </c>
      <c r="G1178" s="113">
        <v>8.6532136038872304E-2</v>
      </c>
    </row>
    <row r="1179" spans="1:7" x14ac:dyDescent="0.25">
      <c r="A1179" s="108" t="str">
        <f t="shared" si="18"/>
        <v>AT_2009_1A3(FS)_SOx</v>
      </c>
      <c r="B1179" s="113" t="s">
        <v>133</v>
      </c>
      <c r="C1179" s="113">
        <v>2009</v>
      </c>
      <c r="D1179" s="113" t="s">
        <v>132</v>
      </c>
      <c r="E1179" s="113" t="s">
        <v>201</v>
      </c>
      <c r="F1179" s="113" t="s">
        <v>200</v>
      </c>
      <c r="G1179" s="113">
        <v>0.121945965950533</v>
      </c>
    </row>
    <row r="1180" spans="1:7" x14ac:dyDescent="0.25">
      <c r="A1180" s="108" t="str">
        <f t="shared" si="18"/>
        <v>AT_2009_1A3(FU)_NH3</v>
      </c>
      <c r="B1180" s="113" t="s">
        <v>133</v>
      </c>
      <c r="C1180" s="113">
        <v>2009</v>
      </c>
      <c r="D1180" s="113" t="s">
        <v>134</v>
      </c>
      <c r="E1180" s="113" t="s">
        <v>124</v>
      </c>
      <c r="F1180" s="113" t="s">
        <v>200</v>
      </c>
      <c r="G1180" s="113">
        <v>1.41564462862967</v>
      </c>
    </row>
    <row r="1181" spans="1:7" x14ac:dyDescent="0.25">
      <c r="A1181" s="108" t="str">
        <f t="shared" si="18"/>
        <v>AT_2009_1A3(FS)_NH3</v>
      </c>
      <c r="B1181" s="113" t="s">
        <v>133</v>
      </c>
      <c r="C1181" s="113">
        <v>2009</v>
      </c>
      <c r="D1181" s="113" t="s">
        <v>132</v>
      </c>
      <c r="E1181" s="113" t="s">
        <v>124</v>
      </c>
      <c r="F1181" s="113" t="s">
        <v>200</v>
      </c>
      <c r="G1181" s="113">
        <v>1.92396178914259</v>
      </c>
    </row>
    <row r="1182" spans="1:7" x14ac:dyDescent="0.25">
      <c r="A1182" s="108" t="str">
        <f t="shared" si="18"/>
        <v>AT_2009_1A3(FU)_PM2.5</v>
      </c>
      <c r="B1182" s="113" t="s">
        <v>133</v>
      </c>
      <c r="C1182" s="113">
        <v>2009</v>
      </c>
      <c r="D1182" s="113" t="s">
        <v>134</v>
      </c>
      <c r="E1182" s="113" t="s">
        <v>203</v>
      </c>
      <c r="F1182" s="113" t="s">
        <v>200</v>
      </c>
      <c r="G1182" s="113">
        <v>4.1917977323490696</v>
      </c>
    </row>
    <row r="1183" spans="1:7" x14ac:dyDescent="0.25">
      <c r="A1183" s="108" t="str">
        <f t="shared" si="18"/>
        <v>AT_2009_1A3(FS)_PM2.5</v>
      </c>
      <c r="B1183" s="113" t="s">
        <v>133</v>
      </c>
      <c r="C1183" s="113">
        <v>2009</v>
      </c>
      <c r="D1183" s="113" t="s">
        <v>132</v>
      </c>
      <c r="E1183" s="113" t="s">
        <v>203</v>
      </c>
      <c r="F1183" s="113" t="s">
        <v>200</v>
      </c>
      <c r="G1183" s="113">
        <v>5.9043465920784399</v>
      </c>
    </row>
    <row r="1184" spans="1:7" x14ac:dyDescent="0.25">
      <c r="A1184" s="108" t="str">
        <f t="shared" si="18"/>
        <v>AT_2009_3D_NOx</v>
      </c>
      <c r="B1184" s="113" t="s">
        <v>133</v>
      </c>
      <c r="C1184" s="113">
        <v>2009</v>
      </c>
      <c r="D1184" s="113" t="s">
        <v>206</v>
      </c>
      <c r="E1184" s="113" t="s">
        <v>199</v>
      </c>
      <c r="F1184" s="113" t="s">
        <v>200</v>
      </c>
      <c r="G1184" s="113">
        <v>10.6588321222169</v>
      </c>
    </row>
    <row r="1185" spans="1:7" x14ac:dyDescent="0.25">
      <c r="A1185" s="108" t="str">
        <f t="shared" si="18"/>
        <v>AT_2010_NATIONAL TOTAL_NOx</v>
      </c>
      <c r="B1185" s="113" t="s">
        <v>133</v>
      </c>
      <c r="C1185" s="113">
        <v>2010</v>
      </c>
      <c r="D1185" s="113" t="s">
        <v>122</v>
      </c>
      <c r="E1185" s="113" t="s">
        <v>199</v>
      </c>
      <c r="F1185" s="113" t="s">
        <v>200</v>
      </c>
      <c r="G1185" s="113">
        <v>206.00381634898201</v>
      </c>
    </row>
    <row r="1186" spans="1:7" x14ac:dyDescent="0.25">
      <c r="A1186" s="108" t="str">
        <f t="shared" si="18"/>
        <v>AT_2010_NATIONAL TOTAL_NMVOC</v>
      </c>
      <c r="B1186" s="113" t="s">
        <v>133</v>
      </c>
      <c r="C1186" s="113">
        <v>2010</v>
      </c>
      <c r="D1186" s="113" t="s">
        <v>122</v>
      </c>
      <c r="E1186" s="113" t="s">
        <v>123</v>
      </c>
      <c r="F1186" s="113" t="s">
        <v>200</v>
      </c>
      <c r="G1186" s="113">
        <v>134.74581421404599</v>
      </c>
    </row>
    <row r="1187" spans="1:7" x14ac:dyDescent="0.25">
      <c r="A1187" s="108" t="str">
        <f t="shared" si="18"/>
        <v>AT_2010_NATIONAL TOTAL_SOx</v>
      </c>
      <c r="B1187" s="113" t="s">
        <v>133</v>
      </c>
      <c r="C1187" s="113">
        <v>2010</v>
      </c>
      <c r="D1187" s="113" t="s">
        <v>122</v>
      </c>
      <c r="E1187" s="113" t="s">
        <v>201</v>
      </c>
      <c r="F1187" s="113" t="s">
        <v>200</v>
      </c>
      <c r="G1187" s="113">
        <v>15.9806314629711</v>
      </c>
    </row>
    <row r="1188" spans="1:7" x14ac:dyDescent="0.25">
      <c r="A1188" s="108" t="str">
        <f t="shared" si="18"/>
        <v>AT_2010_NATIONAL TOTAL_NH3</v>
      </c>
      <c r="B1188" s="113" t="s">
        <v>133</v>
      </c>
      <c r="C1188" s="113">
        <v>2010</v>
      </c>
      <c r="D1188" s="113" t="s">
        <v>122</v>
      </c>
      <c r="E1188" s="113" t="s">
        <v>124</v>
      </c>
      <c r="F1188" s="113" t="s">
        <v>200</v>
      </c>
      <c r="G1188" s="113">
        <v>68.431295593376902</v>
      </c>
    </row>
    <row r="1189" spans="1:7" x14ac:dyDescent="0.25">
      <c r="A1189" s="108" t="str">
        <f t="shared" si="18"/>
        <v>AT_2010_NATIONAL TOTAL_PM2.5</v>
      </c>
      <c r="B1189" s="113" t="s">
        <v>133</v>
      </c>
      <c r="C1189" s="113">
        <v>2010</v>
      </c>
      <c r="D1189" s="113" t="s">
        <v>122</v>
      </c>
      <c r="E1189" s="113" t="s">
        <v>203</v>
      </c>
      <c r="F1189" s="113" t="s">
        <v>200</v>
      </c>
      <c r="G1189" s="113">
        <v>20.6816944299051</v>
      </c>
    </row>
    <row r="1190" spans="1:7" x14ac:dyDescent="0.25">
      <c r="A1190" s="108" t="str">
        <f t="shared" si="18"/>
        <v>AT_2010_NATIONAL TOTAL_Pb</v>
      </c>
      <c r="B1190" s="113" t="s">
        <v>133</v>
      </c>
      <c r="C1190" s="113">
        <v>2010</v>
      </c>
      <c r="D1190" s="113" t="s">
        <v>122</v>
      </c>
      <c r="E1190" s="113" t="s">
        <v>125</v>
      </c>
      <c r="F1190" s="113" t="s">
        <v>200</v>
      </c>
      <c r="G1190" s="113">
        <v>1.5892643781458798E-2</v>
      </c>
    </row>
    <row r="1191" spans="1:7" x14ac:dyDescent="0.25">
      <c r="A1191" s="108" t="str">
        <f t="shared" si="18"/>
        <v>AT_2010_NATIONAL TOTAL_Cd</v>
      </c>
      <c r="B1191" s="113" t="s">
        <v>133</v>
      </c>
      <c r="C1191" s="113">
        <v>2010</v>
      </c>
      <c r="D1191" s="113" t="s">
        <v>122</v>
      </c>
      <c r="E1191" s="113" t="s">
        <v>126</v>
      </c>
      <c r="F1191" s="113" t="s">
        <v>200</v>
      </c>
      <c r="G1191" s="113">
        <v>9.5997478286218095E-4</v>
      </c>
    </row>
    <row r="1192" spans="1:7" x14ac:dyDescent="0.25">
      <c r="A1192" s="108" t="str">
        <f t="shared" si="18"/>
        <v>AT_2010_NATIONAL TOTAL_Hg</v>
      </c>
      <c r="B1192" s="113" t="s">
        <v>133</v>
      </c>
      <c r="C1192" s="113">
        <v>2010</v>
      </c>
      <c r="D1192" s="113" t="s">
        <v>122</v>
      </c>
      <c r="E1192" s="113" t="s">
        <v>127</v>
      </c>
      <c r="F1192" s="113" t="s">
        <v>200</v>
      </c>
      <c r="G1192" s="113">
        <v>1.10727642443443E-3</v>
      </c>
    </row>
    <row r="1193" spans="1:7" x14ac:dyDescent="0.25">
      <c r="A1193" s="108" t="str">
        <f t="shared" si="18"/>
        <v>AT_2010_NATIONAL TOTAL_DIOX</v>
      </c>
      <c r="B1193" s="113" t="s">
        <v>133</v>
      </c>
      <c r="C1193" s="113">
        <v>2010</v>
      </c>
      <c r="D1193" s="113" t="s">
        <v>122</v>
      </c>
      <c r="E1193" s="113" t="s">
        <v>128</v>
      </c>
      <c r="F1193" s="113" t="s">
        <v>200</v>
      </c>
      <c r="G1193" s="150">
        <v>4.0495849105661903E-8</v>
      </c>
    </row>
    <row r="1194" spans="1:7" x14ac:dyDescent="0.25">
      <c r="A1194" s="108" t="str">
        <f t="shared" si="18"/>
        <v>AT_2010_NATIONAL TOTAL_PAH</v>
      </c>
      <c r="B1194" s="113" t="s">
        <v>133</v>
      </c>
      <c r="C1194" s="113">
        <v>2010</v>
      </c>
      <c r="D1194" s="113" t="s">
        <v>122</v>
      </c>
      <c r="E1194" s="113" t="s">
        <v>129</v>
      </c>
      <c r="F1194" s="113" t="s">
        <v>200</v>
      </c>
      <c r="G1194" s="113">
        <v>7.8500453556168796E-3</v>
      </c>
    </row>
    <row r="1195" spans="1:7" x14ac:dyDescent="0.25">
      <c r="A1195" s="108" t="str">
        <f t="shared" si="18"/>
        <v>AT_2010_NATIONAL TOTAL_HCB</v>
      </c>
      <c r="B1195" s="113" t="s">
        <v>133</v>
      </c>
      <c r="C1195" s="113">
        <v>2010</v>
      </c>
      <c r="D1195" s="113" t="s">
        <v>122</v>
      </c>
      <c r="E1195" s="113" t="s">
        <v>130</v>
      </c>
      <c r="F1195" s="113" t="s">
        <v>200</v>
      </c>
      <c r="G1195" s="150">
        <v>1.5219283955725799E-5</v>
      </c>
    </row>
    <row r="1196" spans="1:7" x14ac:dyDescent="0.25">
      <c r="A1196" s="108" t="str">
        <f t="shared" si="18"/>
        <v>AT_2010_NATIONAL TOTAL_PCB</v>
      </c>
      <c r="B1196" s="113" t="s">
        <v>133</v>
      </c>
      <c r="C1196" s="113">
        <v>2010</v>
      </c>
      <c r="D1196" s="113" t="s">
        <v>122</v>
      </c>
      <c r="E1196" s="113" t="s">
        <v>259</v>
      </c>
      <c r="F1196" s="113" t="s">
        <v>200</v>
      </c>
      <c r="G1196" s="150">
        <v>4.44976402474838E-6</v>
      </c>
    </row>
    <row r="1197" spans="1:7" x14ac:dyDescent="0.25">
      <c r="A1197" s="108" t="str">
        <f t="shared" si="18"/>
        <v>AT_2010_1A3(FU)_NOx</v>
      </c>
      <c r="B1197" s="113" t="s">
        <v>133</v>
      </c>
      <c r="C1197" s="113">
        <v>2010</v>
      </c>
      <c r="D1197" s="113" t="s">
        <v>134</v>
      </c>
      <c r="E1197" s="113" t="s">
        <v>199</v>
      </c>
      <c r="F1197" s="113" t="s">
        <v>200</v>
      </c>
      <c r="G1197" s="113">
        <v>85.220306626820303</v>
      </c>
    </row>
    <row r="1198" spans="1:7" x14ac:dyDescent="0.25">
      <c r="A1198" s="108" t="str">
        <f t="shared" si="18"/>
        <v>AT_2010_1A3(FS)_NOx</v>
      </c>
      <c r="B1198" s="113" t="s">
        <v>133</v>
      </c>
      <c r="C1198" s="113">
        <v>2010</v>
      </c>
      <c r="D1198" s="113" t="s">
        <v>132</v>
      </c>
      <c r="E1198" s="113" t="s">
        <v>199</v>
      </c>
      <c r="F1198" s="113" t="s">
        <v>200</v>
      </c>
      <c r="G1198" s="113">
        <v>121.313927022225</v>
      </c>
    </row>
    <row r="1199" spans="1:7" x14ac:dyDescent="0.25">
      <c r="A1199" s="108" t="str">
        <f t="shared" si="18"/>
        <v>AT_2010_1A3(FU)_NMVOC</v>
      </c>
      <c r="B1199" s="113" t="s">
        <v>133</v>
      </c>
      <c r="C1199" s="113">
        <v>2010</v>
      </c>
      <c r="D1199" s="113" t="s">
        <v>134</v>
      </c>
      <c r="E1199" s="113" t="s">
        <v>123</v>
      </c>
      <c r="F1199" s="113" t="s">
        <v>200</v>
      </c>
      <c r="G1199" s="113">
        <v>8.0869887456547698</v>
      </c>
    </row>
    <row r="1200" spans="1:7" x14ac:dyDescent="0.25">
      <c r="A1200" s="108" t="str">
        <f t="shared" si="18"/>
        <v>AT_2010_1A3(FS)_NMVOC</v>
      </c>
      <c r="B1200" s="113" t="s">
        <v>133</v>
      </c>
      <c r="C1200" s="113">
        <v>2010</v>
      </c>
      <c r="D1200" s="113" t="s">
        <v>132</v>
      </c>
      <c r="E1200" s="113" t="s">
        <v>123</v>
      </c>
      <c r="F1200" s="113" t="s">
        <v>200</v>
      </c>
      <c r="G1200" s="113">
        <v>10.2185238992023</v>
      </c>
    </row>
    <row r="1201" spans="1:7" x14ac:dyDescent="0.25">
      <c r="A1201" s="108" t="str">
        <f t="shared" si="18"/>
        <v>AT_2010_1A3(FU)_SOx</v>
      </c>
      <c r="B1201" s="113" t="s">
        <v>133</v>
      </c>
      <c r="C1201" s="113">
        <v>2010</v>
      </c>
      <c r="D1201" s="113" t="s">
        <v>134</v>
      </c>
      <c r="E1201" s="113" t="s">
        <v>201</v>
      </c>
      <c r="F1201" s="113" t="s">
        <v>200</v>
      </c>
      <c r="G1201" s="113">
        <v>8.8571165183936595E-2</v>
      </c>
    </row>
    <row r="1202" spans="1:7" x14ac:dyDescent="0.25">
      <c r="A1202" s="108" t="str">
        <f t="shared" si="18"/>
        <v>AT_2010_1A3(FS)_SOx</v>
      </c>
      <c r="B1202" s="113" t="s">
        <v>133</v>
      </c>
      <c r="C1202" s="113">
        <v>2010</v>
      </c>
      <c r="D1202" s="113" t="s">
        <v>132</v>
      </c>
      <c r="E1202" s="113" t="s">
        <v>201</v>
      </c>
      <c r="F1202" s="113" t="s">
        <v>200</v>
      </c>
      <c r="G1202" s="113">
        <v>0.12745719837668601</v>
      </c>
    </row>
    <row r="1203" spans="1:7" x14ac:dyDescent="0.25">
      <c r="A1203" s="108" t="str">
        <f t="shared" si="18"/>
        <v>AT_2010_1A3(FU)_NH3</v>
      </c>
      <c r="B1203" s="113" t="s">
        <v>133</v>
      </c>
      <c r="C1203" s="113">
        <v>2010</v>
      </c>
      <c r="D1203" s="113" t="s">
        <v>134</v>
      </c>
      <c r="E1203" s="113" t="s">
        <v>124</v>
      </c>
      <c r="F1203" s="113" t="s">
        <v>200</v>
      </c>
      <c r="G1203" s="113">
        <v>1.3619157296766</v>
      </c>
    </row>
    <row r="1204" spans="1:7" x14ac:dyDescent="0.25">
      <c r="A1204" s="108" t="str">
        <f t="shared" si="18"/>
        <v>AT_2010_1A3(FS)_NH3</v>
      </c>
      <c r="B1204" s="113" t="s">
        <v>133</v>
      </c>
      <c r="C1204" s="113">
        <v>2010</v>
      </c>
      <c r="D1204" s="113" t="s">
        <v>132</v>
      </c>
      <c r="E1204" s="113" t="s">
        <v>124</v>
      </c>
      <c r="F1204" s="113" t="s">
        <v>200</v>
      </c>
      <c r="G1204" s="113">
        <v>1.84868582508775</v>
      </c>
    </row>
    <row r="1205" spans="1:7" x14ac:dyDescent="0.25">
      <c r="A1205" s="108" t="str">
        <f t="shared" si="18"/>
        <v>AT_2010_1A3(FU)_PM2.5</v>
      </c>
      <c r="B1205" s="113" t="s">
        <v>133</v>
      </c>
      <c r="C1205" s="113">
        <v>2010</v>
      </c>
      <c r="D1205" s="113" t="s">
        <v>134</v>
      </c>
      <c r="E1205" s="113" t="s">
        <v>203</v>
      </c>
      <c r="F1205" s="113" t="s">
        <v>200</v>
      </c>
      <c r="G1205" s="113">
        <v>4.0294072275599202</v>
      </c>
    </row>
    <row r="1206" spans="1:7" x14ac:dyDescent="0.25">
      <c r="A1206" s="108" t="str">
        <f t="shared" si="18"/>
        <v>AT_2010_1A3(FS)_PM2.5</v>
      </c>
      <c r="B1206" s="113" t="s">
        <v>133</v>
      </c>
      <c r="C1206" s="113">
        <v>2010</v>
      </c>
      <c r="D1206" s="113" t="s">
        <v>132</v>
      </c>
      <c r="E1206" s="113" t="s">
        <v>203</v>
      </c>
      <c r="F1206" s="113" t="s">
        <v>200</v>
      </c>
      <c r="G1206" s="113">
        <v>5.7027754789774203</v>
      </c>
    </row>
    <row r="1207" spans="1:7" x14ac:dyDescent="0.25">
      <c r="A1207" s="108" t="str">
        <f t="shared" si="18"/>
        <v>AT_2010_3D_NOx</v>
      </c>
      <c r="B1207" s="113" t="s">
        <v>133</v>
      </c>
      <c r="C1207" s="113">
        <v>2010</v>
      </c>
      <c r="D1207" s="113" t="s">
        <v>206</v>
      </c>
      <c r="E1207" s="113" t="s">
        <v>199</v>
      </c>
      <c r="F1207" s="113" t="s">
        <v>200</v>
      </c>
      <c r="G1207" s="113">
        <v>9.7763422030503193</v>
      </c>
    </row>
    <row r="1208" spans="1:7" x14ac:dyDescent="0.25">
      <c r="A1208" s="108" t="str">
        <f t="shared" si="18"/>
        <v>AT_2011_NATIONAL TOTAL_NOx</v>
      </c>
      <c r="B1208" s="113" t="s">
        <v>133</v>
      </c>
      <c r="C1208" s="113">
        <v>2011</v>
      </c>
      <c r="D1208" s="113" t="s">
        <v>122</v>
      </c>
      <c r="E1208" s="113" t="s">
        <v>199</v>
      </c>
      <c r="F1208" s="113" t="s">
        <v>200</v>
      </c>
      <c r="G1208" s="113">
        <v>198.08095806112601</v>
      </c>
    </row>
    <row r="1209" spans="1:7" x14ac:dyDescent="0.25">
      <c r="A1209" s="108" t="str">
        <f t="shared" si="18"/>
        <v>AT_2011_NATIONAL TOTAL_NMVOC</v>
      </c>
      <c r="B1209" s="113" t="s">
        <v>133</v>
      </c>
      <c r="C1209" s="113">
        <v>2011</v>
      </c>
      <c r="D1209" s="113" t="s">
        <v>122</v>
      </c>
      <c r="E1209" s="113" t="s">
        <v>123</v>
      </c>
      <c r="F1209" s="113" t="s">
        <v>200</v>
      </c>
      <c r="G1209" s="113">
        <v>130.007932968765</v>
      </c>
    </row>
    <row r="1210" spans="1:7" x14ac:dyDescent="0.25">
      <c r="A1210" s="108" t="str">
        <f t="shared" si="18"/>
        <v>AT_2011_NATIONAL TOTAL_SOx</v>
      </c>
      <c r="B1210" s="113" t="s">
        <v>133</v>
      </c>
      <c r="C1210" s="113">
        <v>2011</v>
      </c>
      <c r="D1210" s="113" t="s">
        <v>122</v>
      </c>
      <c r="E1210" s="113" t="s">
        <v>201</v>
      </c>
      <c r="F1210" s="113" t="s">
        <v>200</v>
      </c>
      <c r="G1210" s="113">
        <v>15.167377885349699</v>
      </c>
    </row>
    <row r="1211" spans="1:7" x14ac:dyDescent="0.25">
      <c r="A1211" s="108" t="str">
        <f t="shared" si="18"/>
        <v>AT_2011_NATIONAL TOTAL_NH3</v>
      </c>
      <c r="B1211" s="113" t="s">
        <v>133</v>
      </c>
      <c r="C1211" s="113">
        <v>2011</v>
      </c>
      <c r="D1211" s="113" t="s">
        <v>122</v>
      </c>
      <c r="E1211" s="113" t="s">
        <v>124</v>
      </c>
      <c r="F1211" s="113" t="s">
        <v>200</v>
      </c>
      <c r="G1211" s="113">
        <v>68.141015849597594</v>
      </c>
    </row>
    <row r="1212" spans="1:7" x14ac:dyDescent="0.25">
      <c r="A1212" s="108" t="str">
        <f t="shared" si="18"/>
        <v>AT_2011_NATIONAL TOTAL_PM2.5</v>
      </c>
      <c r="B1212" s="113" t="s">
        <v>133</v>
      </c>
      <c r="C1212" s="113">
        <v>2011</v>
      </c>
      <c r="D1212" s="113" t="s">
        <v>122</v>
      </c>
      <c r="E1212" s="113" t="s">
        <v>203</v>
      </c>
      <c r="F1212" s="113" t="s">
        <v>200</v>
      </c>
      <c r="G1212" s="113">
        <v>19.4974427284528</v>
      </c>
    </row>
    <row r="1213" spans="1:7" x14ac:dyDescent="0.25">
      <c r="A1213" s="108" t="str">
        <f t="shared" si="18"/>
        <v>AT_2011_NATIONAL TOTAL_Pb</v>
      </c>
      <c r="B1213" s="113" t="s">
        <v>133</v>
      </c>
      <c r="C1213" s="113">
        <v>2011</v>
      </c>
      <c r="D1213" s="113" t="s">
        <v>122</v>
      </c>
      <c r="E1213" s="113" t="s">
        <v>125</v>
      </c>
      <c r="F1213" s="113" t="s">
        <v>200</v>
      </c>
      <c r="G1213" s="113">
        <v>1.5867800065629701E-2</v>
      </c>
    </row>
    <row r="1214" spans="1:7" x14ac:dyDescent="0.25">
      <c r="A1214" s="108" t="str">
        <f t="shared" si="18"/>
        <v>AT_2011_NATIONAL TOTAL_Cd</v>
      </c>
      <c r="B1214" s="113" t="s">
        <v>133</v>
      </c>
      <c r="C1214" s="113">
        <v>2011</v>
      </c>
      <c r="D1214" s="113" t="s">
        <v>122</v>
      </c>
      <c r="E1214" s="113" t="s">
        <v>126</v>
      </c>
      <c r="F1214" s="113" t="s">
        <v>200</v>
      </c>
      <c r="G1214" s="113">
        <v>9.4025916678014605E-4</v>
      </c>
    </row>
    <row r="1215" spans="1:7" x14ac:dyDescent="0.25">
      <c r="A1215" s="108" t="str">
        <f t="shared" si="18"/>
        <v>AT_2011_NATIONAL TOTAL_Hg</v>
      </c>
      <c r="B1215" s="113" t="s">
        <v>133</v>
      </c>
      <c r="C1215" s="113">
        <v>2011</v>
      </c>
      <c r="D1215" s="113" t="s">
        <v>122</v>
      </c>
      <c r="E1215" s="113" t="s">
        <v>127</v>
      </c>
      <c r="F1215" s="113" t="s">
        <v>200</v>
      </c>
      <c r="G1215" s="113">
        <v>1.1027421490366199E-3</v>
      </c>
    </row>
    <row r="1216" spans="1:7" x14ac:dyDescent="0.25">
      <c r="A1216" s="108" t="str">
        <f t="shared" si="18"/>
        <v>AT_2011_NATIONAL TOTAL_DIOX</v>
      </c>
      <c r="B1216" s="113" t="s">
        <v>133</v>
      </c>
      <c r="C1216" s="113">
        <v>2011</v>
      </c>
      <c r="D1216" s="113" t="s">
        <v>122</v>
      </c>
      <c r="E1216" s="113" t="s">
        <v>128</v>
      </c>
      <c r="F1216" s="113" t="s">
        <v>200</v>
      </c>
      <c r="G1216" s="150">
        <v>3.7666551522064001E-8</v>
      </c>
    </row>
    <row r="1217" spans="1:7" x14ac:dyDescent="0.25">
      <c r="A1217" s="108" t="str">
        <f t="shared" si="18"/>
        <v>AT_2011_NATIONAL TOTAL_PAH</v>
      </c>
      <c r="B1217" s="113" t="s">
        <v>133</v>
      </c>
      <c r="C1217" s="113">
        <v>2011</v>
      </c>
      <c r="D1217" s="113" t="s">
        <v>122</v>
      </c>
      <c r="E1217" s="113" t="s">
        <v>129</v>
      </c>
      <c r="F1217" s="113" t="s">
        <v>200</v>
      </c>
      <c r="G1217" s="113">
        <v>7.1986247478583801E-3</v>
      </c>
    </row>
    <row r="1218" spans="1:7" x14ac:dyDescent="0.25">
      <c r="A1218" s="108" t="str">
        <f t="shared" ref="A1218:A1281" si="19">CONCATENATE(B1218,"_",C1218,"_",D1218,"_",E1218)</f>
        <v>AT_2011_NATIONAL TOTAL_HCB</v>
      </c>
      <c r="B1218" s="113" t="s">
        <v>133</v>
      </c>
      <c r="C1218" s="113">
        <v>2011</v>
      </c>
      <c r="D1218" s="113" t="s">
        <v>122</v>
      </c>
      <c r="E1218" s="113" t="s">
        <v>130</v>
      </c>
      <c r="F1218" s="113" t="s">
        <v>200</v>
      </c>
      <c r="G1218" s="150">
        <v>1.3597001565728801E-5</v>
      </c>
    </row>
    <row r="1219" spans="1:7" x14ac:dyDescent="0.25">
      <c r="A1219" s="108" t="str">
        <f t="shared" si="19"/>
        <v>AT_2011_NATIONAL TOTAL_PCB</v>
      </c>
      <c r="B1219" s="113" t="s">
        <v>133</v>
      </c>
      <c r="C1219" s="113">
        <v>2011</v>
      </c>
      <c r="D1219" s="113" t="s">
        <v>122</v>
      </c>
      <c r="E1219" s="113" t="s">
        <v>259</v>
      </c>
      <c r="F1219" s="113" t="s">
        <v>200</v>
      </c>
      <c r="G1219" s="150">
        <v>4.1629997968973199E-6</v>
      </c>
    </row>
    <row r="1220" spans="1:7" x14ac:dyDescent="0.25">
      <c r="A1220" s="108" t="str">
        <f t="shared" si="19"/>
        <v>AT_2011_1A3(FU)_NOx</v>
      </c>
      <c r="B1220" s="113" t="s">
        <v>133</v>
      </c>
      <c r="C1220" s="113">
        <v>2011</v>
      </c>
      <c r="D1220" s="113" t="s">
        <v>134</v>
      </c>
      <c r="E1220" s="113" t="s">
        <v>199</v>
      </c>
      <c r="F1220" s="113" t="s">
        <v>200</v>
      </c>
      <c r="G1220" s="113">
        <v>85.091805883308595</v>
      </c>
    </row>
    <row r="1221" spans="1:7" x14ac:dyDescent="0.25">
      <c r="A1221" s="108" t="str">
        <f t="shared" si="19"/>
        <v>AT_2011_1A3(FS)_NOx</v>
      </c>
      <c r="B1221" s="113" t="s">
        <v>133</v>
      </c>
      <c r="C1221" s="113">
        <v>2011</v>
      </c>
      <c r="D1221" s="113" t="s">
        <v>132</v>
      </c>
      <c r="E1221" s="113" t="s">
        <v>199</v>
      </c>
      <c r="F1221" s="113" t="s">
        <v>200</v>
      </c>
      <c r="G1221" s="113">
        <v>114.110444170782</v>
      </c>
    </row>
    <row r="1222" spans="1:7" x14ac:dyDescent="0.25">
      <c r="A1222" s="108" t="str">
        <f t="shared" si="19"/>
        <v>AT_2011_1A3(FU)_NMVOC</v>
      </c>
      <c r="B1222" s="113" t="s">
        <v>133</v>
      </c>
      <c r="C1222" s="113">
        <v>2011</v>
      </c>
      <c r="D1222" s="113" t="s">
        <v>134</v>
      </c>
      <c r="E1222" s="113" t="s">
        <v>123</v>
      </c>
      <c r="F1222" s="113" t="s">
        <v>200</v>
      </c>
      <c r="G1222" s="113">
        <v>7.3705823562601802</v>
      </c>
    </row>
    <row r="1223" spans="1:7" x14ac:dyDescent="0.25">
      <c r="A1223" s="108" t="str">
        <f t="shared" si="19"/>
        <v>AT_2011_1A3(FS)_NMVOC</v>
      </c>
      <c r="B1223" s="113" t="s">
        <v>133</v>
      </c>
      <c r="C1223" s="113">
        <v>2011</v>
      </c>
      <c r="D1223" s="113" t="s">
        <v>132</v>
      </c>
      <c r="E1223" s="113" t="s">
        <v>123</v>
      </c>
      <c r="F1223" s="113" t="s">
        <v>200</v>
      </c>
      <c r="G1223" s="113">
        <v>9.0141065327180705</v>
      </c>
    </row>
    <row r="1224" spans="1:7" x14ac:dyDescent="0.25">
      <c r="A1224" s="108" t="str">
        <f t="shared" si="19"/>
        <v>AT_2011_1A3(FU)_SOx</v>
      </c>
      <c r="B1224" s="113" t="s">
        <v>133</v>
      </c>
      <c r="C1224" s="113">
        <v>2011</v>
      </c>
      <c r="D1224" s="113" t="s">
        <v>134</v>
      </c>
      <c r="E1224" s="113" t="s">
        <v>201</v>
      </c>
      <c r="F1224" s="113" t="s">
        <v>200</v>
      </c>
      <c r="G1224" s="113">
        <v>9.0074850577007107E-2</v>
      </c>
    </row>
    <row r="1225" spans="1:7" x14ac:dyDescent="0.25">
      <c r="A1225" s="108" t="str">
        <f t="shared" si="19"/>
        <v>AT_2011_1A3(FS)_SOx</v>
      </c>
      <c r="B1225" s="113" t="s">
        <v>133</v>
      </c>
      <c r="C1225" s="113">
        <v>2011</v>
      </c>
      <c r="D1225" s="113" t="s">
        <v>132</v>
      </c>
      <c r="E1225" s="113" t="s">
        <v>201</v>
      </c>
      <c r="F1225" s="113" t="s">
        <v>200</v>
      </c>
      <c r="G1225" s="113">
        <v>0.12319800891650801</v>
      </c>
    </row>
    <row r="1226" spans="1:7" x14ac:dyDescent="0.25">
      <c r="A1226" s="108" t="str">
        <f t="shared" si="19"/>
        <v>AT_2011_1A3(FU)_NH3</v>
      </c>
      <c r="B1226" s="113" t="s">
        <v>133</v>
      </c>
      <c r="C1226" s="113">
        <v>2011</v>
      </c>
      <c r="D1226" s="113" t="s">
        <v>134</v>
      </c>
      <c r="E1226" s="113" t="s">
        <v>124</v>
      </c>
      <c r="F1226" s="113" t="s">
        <v>200</v>
      </c>
      <c r="G1226" s="113">
        <v>1.23479188824463</v>
      </c>
    </row>
    <row r="1227" spans="1:7" x14ac:dyDescent="0.25">
      <c r="A1227" s="108" t="str">
        <f t="shared" si="19"/>
        <v>AT_2011_1A3(FS)_NH3</v>
      </c>
      <c r="B1227" s="113" t="s">
        <v>133</v>
      </c>
      <c r="C1227" s="113">
        <v>2011</v>
      </c>
      <c r="D1227" s="113" t="s">
        <v>132</v>
      </c>
      <c r="E1227" s="113" t="s">
        <v>124</v>
      </c>
      <c r="F1227" s="113" t="s">
        <v>200</v>
      </c>
      <c r="G1227" s="113">
        <v>1.63657507099891</v>
      </c>
    </row>
    <row r="1228" spans="1:7" x14ac:dyDescent="0.25">
      <c r="A1228" s="108" t="str">
        <f t="shared" si="19"/>
        <v>AT_2011_1A3(FU)_PM2.5</v>
      </c>
      <c r="B1228" s="113" t="s">
        <v>133</v>
      </c>
      <c r="C1228" s="113">
        <v>2011</v>
      </c>
      <c r="D1228" s="113" t="s">
        <v>134</v>
      </c>
      <c r="E1228" s="113" t="s">
        <v>203</v>
      </c>
      <c r="F1228" s="113" t="s">
        <v>200</v>
      </c>
      <c r="G1228" s="113">
        <v>3.77840755910989</v>
      </c>
    </row>
    <row r="1229" spans="1:7" x14ac:dyDescent="0.25">
      <c r="A1229" s="108" t="str">
        <f t="shared" si="19"/>
        <v>AT_2011_1A3(FS)_PM2.5</v>
      </c>
      <c r="B1229" s="113" t="s">
        <v>133</v>
      </c>
      <c r="C1229" s="113">
        <v>2011</v>
      </c>
      <c r="D1229" s="113" t="s">
        <v>132</v>
      </c>
      <c r="E1229" s="113" t="s">
        <v>203</v>
      </c>
      <c r="F1229" s="113" t="s">
        <v>200</v>
      </c>
      <c r="G1229" s="113">
        <v>5.1904147126028697</v>
      </c>
    </row>
    <row r="1230" spans="1:7" x14ac:dyDescent="0.25">
      <c r="A1230" s="108" t="str">
        <f t="shared" si="19"/>
        <v>AT_2011_3D_NOx</v>
      </c>
      <c r="B1230" s="113" t="s">
        <v>133</v>
      </c>
      <c r="C1230" s="113">
        <v>2011</v>
      </c>
      <c r="D1230" s="113" t="s">
        <v>206</v>
      </c>
      <c r="E1230" s="113" t="s">
        <v>199</v>
      </c>
      <c r="F1230" s="113" t="s">
        <v>200</v>
      </c>
      <c r="G1230" s="113">
        <v>10.3332469265724</v>
      </c>
    </row>
    <row r="1231" spans="1:7" x14ac:dyDescent="0.25">
      <c r="A1231" s="108" t="str">
        <f t="shared" si="19"/>
        <v>AT_2012_NATIONAL TOTAL_NOx</v>
      </c>
      <c r="B1231" s="113" t="s">
        <v>133</v>
      </c>
      <c r="C1231" s="113">
        <v>2012</v>
      </c>
      <c r="D1231" s="113" t="s">
        <v>122</v>
      </c>
      <c r="E1231" s="113" t="s">
        <v>199</v>
      </c>
      <c r="F1231" s="113" t="s">
        <v>200</v>
      </c>
      <c r="G1231" s="113">
        <v>193.317125316979</v>
      </c>
    </row>
    <row r="1232" spans="1:7" x14ac:dyDescent="0.25">
      <c r="A1232" s="108" t="str">
        <f t="shared" si="19"/>
        <v>AT_2012_NATIONAL TOTAL_NMVOC</v>
      </c>
      <c r="B1232" s="113" t="s">
        <v>133</v>
      </c>
      <c r="C1232" s="113">
        <v>2012</v>
      </c>
      <c r="D1232" s="113" t="s">
        <v>122</v>
      </c>
      <c r="E1232" s="113" t="s">
        <v>123</v>
      </c>
      <c r="F1232" s="113" t="s">
        <v>200</v>
      </c>
      <c r="G1232" s="113">
        <v>127.736626837106</v>
      </c>
    </row>
    <row r="1233" spans="1:7" x14ac:dyDescent="0.25">
      <c r="A1233" s="108" t="str">
        <f t="shared" si="19"/>
        <v>AT_2012_NATIONAL TOTAL_SOx</v>
      </c>
      <c r="B1233" s="113" t="s">
        <v>133</v>
      </c>
      <c r="C1233" s="113">
        <v>2012</v>
      </c>
      <c r="D1233" s="113" t="s">
        <v>122</v>
      </c>
      <c r="E1233" s="113" t="s">
        <v>201</v>
      </c>
      <c r="F1233" s="113" t="s">
        <v>200</v>
      </c>
      <c r="G1233" s="113">
        <v>14.789075037411999</v>
      </c>
    </row>
    <row r="1234" spans="1:7" x14ac:dyDescent="0.25">
      <c r="A1234" s="108" t="str">
        <f t="shared" si="19"/>
        <v>AT_2012_NATIONAL TOTAL_NH3</v>
      </c>
      <c r="B1234" s="113" t="s">
        <v>133</v>
      </c>
      <c r="C1234" s="113">
        <v>2012</v>
      </c>
      <c r="D1234" s="113" t="s">
        <v>122</v>
      </c>
      <c r="E1234" s="113" t="s">
        <v>124</v>
      </c>
      <c r="F1234" s="113" t="s">
        <v>200</v>
      </c>
      <c r="G1234" s="113">
        <v>68.453920149824796</v>
      </c>
    </row>
    <row r="1235" spans="1:7" x14ac:dyDescent="0.25">
      <c r="A1235" s="108" t="str">
        <f t="shared" si="19"/>
        <v>AT_2012_NATIONAL TOTAL_PM2.5</v>
      </c>
      <c r="B1235" s="113" t="s">
        <v>133</v>
      </c>
      <c r="C1235" s="113">
        <v>2012</v>
      </c>
      <c r="D1235" s="113" t="s">
        <v>122</v>
      </c>
      <c r="E1235" s="113" t="s">
        <v>203</v>
      </c>
      <c r="F1235" s="113" t="s">
        <v>200</v>
      </c>
      <c r="G1235" s="113">
        <v>18.969595417330201</v>
      </c>
    </row>
    <row r="1236" spans="1:7" x14ac:dyDescent="0.25">
      <c r="A1236" s="108" t="str">
        <f t="shared" si="19"/>
        <v>AT_2012_NATIONAL TOTAL_Pb</v>
      </c>
      <c r="B1236" s="113" t="s">
        <v>133</v>
      </c>
      <c r="C1236" s="113">
        <v>2012</v>
      </c>
      <c r="D1236" s="113" t="s">
        <v>122</v>
      </c>
      <c r="E1236" s="113" t="s">
        <v>125</v>
      </c>
      <c r="F1236" s="113" t="s">
        <v>200</v>
      </c>
      <c r="G1236" s="113">
        <v>1.58495053877508E-2</v>
      </c>
    </row>
    <row r="1237" spans="1:7" x14ac:dyDescent="0.25">
      <c r="A1237" s="108" t="str">
        <f t="shared" si="19"/>
        <v>AT_2012_NATIONAL TOTAL_Cd</v>
      </c>
      <c r="B1237" s="113" t="s">
        <v>133</v>
      </c>
      <c r="C1237" s="113">
        <v>2012</v>
      </c>
      <c r="D1237" s="113" t="s">
        <v>122</v>
      </c>
      <c r="E1237" s="113" t="s">
        <v>126</v>
      </c>
      <c r="F1237" s="113" t="s">
        <v>200</v>
      </c>
      <c r="G1237" s="113">
        <v>9.6049399747639205E-4</v>
      </c>
    </row>
    <row r="1238" spans="1:7" x14ac:dyDescent="0.25">
      <c r="A1238" s="108" t="str">
        <f t="shared" si="19"/>
        <v>AT_2012_NATIONAL TOTAL_Hg</v>
      </c>
      <c r="B1238" s="113" t="s">
        <v>133</v>
      </c>
      <c r="C1238" s="113">
        <v>2012</v>
      </c>
      <c r="D1238" s="113" t="s">
        <v>122</v>
      </c>
      <c r="E1238" s="113" t="s">
        <v>127</v>
      </c>
      <c r="F1238" s="113" t="s">
        <v>200</v>
      </c>
      <c r="G1238" s="113">
        <v>1.1144592495967E-3</v>
      </c>
    </row>
    <row r="1239" spans="1:7" x14ac:dyDescent="0.25">
      <c r="A1239" s="108" t="str">
        <f t="shared" si="19"/>
        <v>AT_2012_NATIONAL TOTAL_DIOX</v>
      </c>
      <c r="B1239" s="113" t="s">
        <v>133</v>
      </c>
      <c r="C1239" s="113">
        <v>2012</v>
      </c>
      <c r="D1239" s="113" t="s">
        <v>122</v>
      </c>
      <c r="E1239" s="113" t="s">
        <v>128</v>
      </c>
      <c r="F1239" s="113" t="s">
        <v>200</v>
      </c>
      <c r="G1239" s="150">
        <v>3.8773902759192099E-8</v>
      </c>
    </row>
    <row r="1240" spans="1:7" x14ac:dyDescent="0.25">
      <c r="A1240" s="108" t="str">
        <f t="shared" si="19"/>
        <v>AT_2012_NATIONAL TOTAL_PAH</v>
      </c>
      <c r="B1240" s="113" t="s">
        <v>133</v>
      </c>
      <c r="C1240" s="113">
        <v>2012</v>
      </c>
      <c r="D1240" s="113" t="s">
        <v>122</v>
      </c>
      <c r="E1240" s="113" t="s">
        <v>129</v>
      </c>
      <c r="F1240" s="113" t="s">
        <v>200</v>
      </c>
      <c r="G1240" s="113">
        <v>7.5232648921098296E-3</v>
      </c>
    </row>
    <row r="1241" spans="1:7" x14ac:dyDescent="0.25">
      <c r="A1241" s="108" t="str">
        <f t="shared" si="19"/>
        <v>AT_2012_NATIONAL TOTAL_HCB</v>
      </c>
      <c r="B1241" s="113" t="s">
        <v>133</v>
      </c>
      <c r="C1241" s="113">
        <v>2012</v>
      </c>
      <c r="D1241" s="113" t="s">
        <v>122</v>
      </c>
      <c r="E1241" s="113" t="s">
        <v>130</v>
      </c>
      <c r="F1241" s="113" t="s">
        <v>200</v>
      </c>
      <c r="G1241" s="150">
        <v>3.80186103051134E-5</v>
      </c>
    </row>
    <row r="1242" spans="1:7" x14ac:dyDescent="0.25">
      <c r="A1242" s="108" t="str">
        <f t="shared" si="19"/>
        <v>AT_2012_NATIONAL TOTAL_PCB</v>
      </c>
      <c r="B1242" s="113" t="s">
        <v>133</v>
      </c>
      <c r="C1242" s="113">
        <v>2012</v>
      </c>
      <c r="D1242" s="113" t="s">
        <v>122</v>
      </c>
      <c r="E1242" s="113" t="s">
        <v>259</v>
      </c>
      <c r="F1242" s="113" t="s">
        <v>200</v>
      </c>
      <c r="G1242" s="150">
        <v>4.0054673917067999E-6</v>
      </c>
    </row>
    <row r="1243" spans="1:7" x14ac:dyDescent="0.25">
      <c r="A1243" s="108" t="str">
        <f t="shared" si="19"/>
        <v>AT_2012_1A3(FU)_NOx</v>
      </c>
      <c r="B1243" s="113" t="s">
        <v>133</v>
      </c>
      <c r="C1243" s="113">
        <v>2012</v>
      </c>
      <c r="D1243" s="113" t="s">
        <v>134</v>
      </c>
      <c r="E1243" s="113" t="s">
        <v>199</v>
      </c>
      <c r="F1243" s="113" t="s">
        <v>200</v>
      </c>
      <c r="G1243" s="113">
        <v>83.052058203536404</v>
      </c>
    </row>
    <row r="1244" spans="1:7" x14ac:dyDescent="0.25">
      <c r="A1244" s="108" t="str">
        <f t="shared" si="19"/>
        <v>AT_2012_1A3(FS)_NOx</v>
      </c>
      <c r="B1244" s="113" t="s">
        <v>133</v>
      </c>
      <c r="C1244" s="113">
        <v>2012</v>
      </c>
      <c r="D1244" s="113" t="s">
        <v>132</v>
      </c>
      <c r="E1244" s="113" t="s">
        <v>199</v>
      </c>
      <c r="F1244" s="113" t="s">
        <v>200</v>
      </c>
      <c r="G1244" s="113">
        <v>111.017683574541</v>
      </c>
    </row>
    <row r="1245" spans="1:7" x14ac:dyDescent="0.25">
      <c r="A1245" s="108" t="str">
        <f t="shared" si="19"/>
        <v>AT_2012_1A3(FU)_NMVOC</v>
      </c>
      <c r="B1245" s="113" t="s">
        <v>133</v>
      </c>
      <c r="C1245" s="113">
        <v>2012</v>
      </c>
      <c r="D1245" s="113" t="s">
        <v>134</v>
      </c>
      <c r="E1245" s="113" t="s">
        <v>123</v>
      </c>
      <c r="F1245" s="113" t="s">
        <v>200</v>
      </c>
      <c r="G1245" s="113">
        <v>6.6903495453058497</v>
      </c>
    </row>
    <row r="1246" spans="1:7" x14ac:dyDescent="0.25">
      <c r="A1246" s="108" t="str">
        <f t="shared" si="19"/>
        <v>AT_2012_1A3(FS)_NMVOC</v>
      </c>
      <c r="B1246" s="113" t="s">
        <v>133</v>
      </c>
      <c r="C1246" s="113">
        <v>2012</v>
      </c>
      <c r="D1246" s="113" t="s">
        <v>132</v>
      </c>
      <c r="E1246" s="113" t="s">
        <v>123</v>
      </c>
      <c r="F1246" s="113" t="s">
        <v>200</v>
      </c>
      <c r="G1246" s="113">
        <v>8.1121276936199607</v>
      </c>
    </row>
    <row r="1247" spans="1:7" x14ac:dyDescent="0.25">
      <c r="A1247" s="108" t="str">
        <f t="shared" si="19"/>
        <v>AT_2012_1A3(FU)_SOx</v>
      </c>
      <c r="B1247" s="113" t="s">
        <v>133</v>
      </c>
      <c r="C1247" s="113">
        <v>2012</v>
      </c>
      <c r="D1247" s="113" t="s">
        <v>134</v>
      </c>
      <c r="E1247" s="113" t="s">
        <v>201</v>
      </c>
      <c r="F1247" s="113" t="s">
        <v>200</v>
      </c>
      <c r="G1247" s="113">
        <v>8.9833541954388696E-2</v>
      </c>
    </row>
    <row r="1248" spans="1:7" x14ac:dyDescent="0.25">
      <c r="A1248" s="108" t="str">
        <f t="shared" si="19"/>
        <v>AT_2012_1A3(FS)_SOx</v>
      </c>
      <c r="B1248" s="113" t="s">
        <v>133</v>
      </c>
      <c r="C1248" s="113">
        <v>2012</v>
      </c>
      <c r="D1248" s="113" t="s">
        <v>132</v>
      </c>
      <c r="E1248" s="113" t="s">
        <v>201</v>
      </c>
      <c r="F1248" s="113" t="s">
        <v>200</v>
      </c>
      <c r="G1248" s="113">
        <v>0.12367350593588999</v>
      </c>
    </row>
    <row r="1249" spans="1:7" x14ac:dyDescent="0.25">
      <c r="A1249" s="108" t="str">
        <f t="shared" si="19"/>
        <v>AT_2012_1A3(FU)_NH3</v>
      </c>
      <c r="B1249" s="113" t="s">
        <v>133</v>
      </c>
      <c r="C1249" s="113">
        <v>2012</v>
      </c>
      <c r="D1249" s="113" t="s">
        <v>134</v>
      </c>
      <c r="E1249" s="113" t="s">
        <v>124</v>
      </c>
      <c r="F1249" s="113" t="s">
        <v>200</v>
      </c>
      <c r="G1249" s="113">
        <v>1.1137610820121999</v>
      </c>
    </row>
    <row r="1250" spans="1:7" x14ac:dyDescent="0.25">
      <c r="A1250" s="108" t="str">
        <f t="shared" si="19"/>
        <v>AT_2012_1A3(FS)_NH3</v>
      </c>
      <c r="B1250" s="113" t="s">
        <v>133</v>
      </c>
      <c r="C1250" s="113">
        <v>2012</v>
      </c>
      <c r="D1250" s="113" t="s">
        <v>132</v>
      </c>
      <c r="E1250" s="113" t="s">
        <v>124</v>
      </c>
      <c r="F1250" s="113" t="s">
        <v>200</v>
      </c>
      <c r="G1250" s="113">
        <v>1.47214760214049</v>
      </c>
    </row>
    <row r="1251" spans="1:7" x14ac:dyDescent="0.25">
      <c r="A1251" s="108" t="str">
        <f t="shared" si="19"/>
        <v>AT_2012_1A3(FU)_PM2.5</v>
      </c>
      <c r="B1251" s="113" t="s">
        <v>133</v>
      </c>
      <c r="C1251" s="113">
        <v>2012</v>
      </c>
      <c r="D1251" s="113" t="s">
        <v>134</v>
      </c>
      <c r="E1251" s="113" t="s">
        <v>203</v>
      </c>
      <c r="F1251" s="113" t="s">
        <v>200</v>
      </c>
      <c r="G1251" s="113">
        <v>3.45640177135324</v>
      </c>
    </row>
    <row r="1252" spans="1:7" x14ac:dyDescent="0.25">
      <c r="A1252" s="108" t="str">
        <f t="shared" si="19"/>
        <v>AT_2012_1A3(FS)_PM2.5</v>
      </c>
      <c r="B1252" s="113" t="s">
        <v>133</v>
      </c>
      <c r="C1252" s="113">
        <v>2012</v>
      </c>
      <c r="D1252" s="113" t="s">
        <v>132</v>
      </c>
      <c r="E1252" s="113" t="s">
        <v>203</v>
      </c>
      <c r="F1252" s="113" t="s">
        <v>200</v>
      </c>
      <c r="G1252" s="113">
        <v>4.7700060665194499</v>
      </c>
    </row>
    <row r="1253" spans="1:7" x14ac:dyDescent="0.25">
      <c r="A1253" s="108" t="str">
        <f t="shared" si="19"/>
        <v>AT_2012_3D_NOx</v>
      </c>
      <c r="B1253" s="113" t="s">
        <v>133</v>
      </c>
      <c r="C1253" s="113">
        <v>2012</v>
      </c>
      <c r="D1253" s="113" t="s">
        <v>206</v>
      </c>
      <c r="E1253" s="113" t="s">
        <v>199</v>
      </c>
      <c r="F1253" s="113" t="s">
        <v>200</v>
      </c>
      <c r="G1253" s="113">
        <v>10.440251698012499</v>
      </c>
    </row>
    <row r="1254" spans="1:7" x14ac:dyDescent="0.25">
      <c r="A1254" s="108" t="str">
        <f t="shared" si="19"/>
        <v>AT_2013_NATIONAL TOTAL_NOx</v>
      </c>
      <c r="B1254" s="113" t="s">
        <v>133</v>
      </c>
      <c r="C1254" s="113">
        <v>2013</v>
      </c>
      <c r="D1254" s="113" t="s">
        <v>122</v>
      </c>
      <c r="E1254" s="113" t="s">
        <v>199</v>
      </c>
      <c r="F1254" s="113" t="s">
        <v>200</v>
      </c>
      <c r="G1254" s="113">
        <v>193.747967406648</v>
      </c>
    </row>
    <row r="1255" spans="1:7" x14ac:dyDescent="0.25">
      <c r="A1255" s="108" t="str">
        <f t="shared" si="19"/>
        <v>AT_2013_NATIONAL TOTAL_NMVOC</v>
      </c>
      <c r="B1255" s="113" t="s">
        <v>133</v>
      </c>
      <c r="C1255" s="113">
        <v>2013</v>
      </c>
      <c r="D1255" s="113" t="s">
        <v>122</v>
      </c>
      <c r="E1255" s="113" t="s">
        <v>123</v>
      </c>
      <c r="F1255" s="113" t="s">
        <v>200</v>
      </c>
      <c r="G1255" s="113">
        <v>121.97862008091199</v>
      </c>
    </row>
    <row r="1256" spans="1:7" x14ac:dyDescent="0.25">
      <c r="A1256" s="108" t="str">
        <f t="shared" si="19"/>
        <v>AT_2013_NATIONAL TOTAL_SOx</v>
      </c>
      <c r="B1256" s="113" t="s">
        <v>133</v>
      </c>
      <c r="C1256" s="113">
        <v>2013</v>
      </c>
      <c r="D1256" s="113" t="s">
        <v>122</v>
      </c>
      <c r="E1256" s="113" t="s">
        <v>201</v>
      </c>
      <c r="F1256" s="113" t="s">
        <v>200</v>
      </c>
      <c r="G1256" s="113">
        <v>14.3495261604753</v>
      </c>
    </row>
    <row r="1257" spans="1:7" x14ac:dyDescent="0.25">
      <c r="A1257" s="108" t="str">
        <f t="shared" si="19"/>
        <v>AT_2013_NATIONAL TOTAL_NH3</v>
      </c>
      <c r="B1257" s="113" t="s">
        <v>133</v>
      </c>
      <c r="C1257" s="113">
        <v>2013</v>
      </c>
      <c r="D1257" s="113" t="s">
        <v>122</v>
      </c>
      <c r="E1257" s="113" t="s">
        <v>124</v>
      </c>
      <c r="F1257" s="113" t="s">
        <v>200</v>
      </c>
      <c r="G1257" s="113">
        <v>68.308075981217897</v>
      </c>
    </row>
    <row r="1258" spans="1:7" x14ac:dyDescent="0.25">
      <c r="A1258" s="108" t="str">
        <f t="shared" si="19"/>
        <v>AT_2013_NATIONAL TOTAL_PM2.5</v>
      </c>
      <c r="B1258" s="113" t="s">
        <v>133</v>
      </c>
      <c r="C1258" s="113">
        <v>2013</v>
      </c>
      <c r="D1258" s="113" t="s">
        <v>122</v>
      </c>
      <c r="E1258" s="113" t="s">
        <v>203</v>
      </c>
      <c r="F1258" s="113" t="s">
        <v>200</v>
      </c>
      <c r="G1258" s="113">
        <v>18.351612994359002</v>
      </c>
    </row>
    <row r="1259" spans="1:7" x14ac:dyDescent="0.25">
      <c r="A1259" s="108" t="str">
        <f t="shared" si="19"/>
        <v>AT_2013_NATIONAL TOTAL_Pb</v>
      </c>
      <c r="B1259" s="113" t="s">
        <v>133</v>
      </c>
      <c r="C1259" s="113">
        <v>2013</v>
      </c>
      <c r="D1259" s="113" t="s">
        <v>122</v>
      </c>
      <c r="E1259" s="113" t="s">
        <v>125</v>
      </c>
      <c r="F1259" s="113" t="s">
        <v>200</v>
      </c>
      <c r="G1259" s="113">
        <v>1.6159909923558102E-2</v>
      </c>
    </row>
    <row r="1260" spans="1:7" x14ac:dyDescent="0.25">
      <c r="A1260" s="108" t="str">
        <f t="shared" si="19"/>
        <v>AT_2013_NATIONAL TOTAL_Cd</v>
      </c>
      <c r="B1260" s="113" t="s">
        <v>133</v>
      </c>
      <c r="C1260" s="113">
        <v>2013</v>
      </c>
      <c r="D1260" s="113" t="s">
        <v>122</v>
      </c>
      <c r="E1260" s="113" t="s">
        <v>126</v>
      </c>
      <c r="F1260" s="113" t="s">
        <v>200</v>
      </c>
      <c r="G1260" s="113">
        <v>9.7633548645363003E-4</v>
      </c>
    </row>
    <row r="1261" spans="1:7" x14ac:dyDescent="0.25">
      <c r="A1261" s="108" t="str">
        <f t="shared" si="19"/>
        <v>AT_2013_NATIONAL TOTAL_Hg</v>
      </c>
      <c r="B1261" s="113" t="s">
        <v>133</v>
      </c>
      <c r="C1261" s="113">
        <v>2013</v>
      </c>
      <c r="D1261" s="113" t="s">
        <v>122</v>
      </c>
      <c r="E1261" s="113" t="s">
        <v>127</v>
      </c>
      <c r="F1261" s="113" t="s">
        <v>200</v>
      </c>
      <c r="G1261" s="113">
        <v>1.16564631696193E-3</v>
      </c>
    </row>
    <row r="1262" spans="1:7" x14ac:dyDescent="0.25">
      <c r="A1262" s="108" t="str">
        <f t="shared" si="19"/>
        <v>AT_2013_NATIONAL TOTAL_DIOX</v>
      </c>
      <c r="B1262" s="113" t="s">
        <v>133</v>
      </c>
      <c r="C1262" s="113">
        <v>2013</v>
      </c>
      <c r="D1262" s="113" t="s">
        <v>122</v>
      </c>
      <c r="E1262" s="113" t="s">
        <v>128</v>
      </c>
      <c r="F1262" s="113" t="s">
        <v>200</v>
      </c>
      <c r="G1262" s="150">
        <v>3.8780729477786402E-8</v>
      </c>
    </row>
    <row r="1263" spans="1:7" x14ac:dyDescent="0.25">
      <c r="A1263" s="108" t="str">
        <f t="shared" si="19"/>
        <v>AT_2013_NATIONAL TOTAL_PAH</v>
      </c>
      <c r="B1263" s="113" t="s">
        <v>133</v>
      </c>
      <c r="C1263" s="113">
        <v>2013</v>
      </c>
      <c r="D1263" s="113" t="s">
        <v>122</v>
      </c>
      <c r="E1263" s="113" t="s">
        <v>129</v>
      </c>
      <c r="F1263" s="113" t="s">
        <v>200</v>
      </c>
      <c r="G1263" s="113">
        <v>7.6916963064265998E-3</v>
      </c>
    </row>
    <row r="1264" spans="1:7" x14ac:dyDescent="0.25">
      <c r="A1264" s="108" t="str">
        <f t="shared" si="19"/>
        <v>AT_2013_NATIONAL TOTAL_HCB</v>
      </c>
      <c r="B1264" s="113" t="s">
        <v>133</v>
      </c>
      <c r="C1264" s="113">
        <v>2013</v>
      </c>
      <c r="D1264" s="113" t="s">
        <v>122</v>
      </c>
      <c r="E1264" s="113" t="s">
        <v>130</v>
      </c>
      <c r="F1264" s="113" t="s">
        <v>200</v>
      </c>
      <c r="G1264" s="113">
        <v>1.16448601266986E-4</v>
      </c>
    </row>
    <row r="1265" spans="1:7" x14ac:dyDescent="0.25">
      <c r="A1265" s="108" t="str">
        <f t="shared" si="19"/>
        <v>AT_2013_NATIONAL TOTAL_PCB</v>
      </c>
      <c r="B1265" s="113" t="s">
        <v>133</v>
      </c>
      <c r="C1265" s="113">
        <v>2013</v>
      </c>
      <c r="D1265" s="113" t="s">
        <v>122</v>
      </c>
      <c r="E1265" s="113" t="s">
        <v>259</v>
      </c>
      <c r="F1265" s="113" t="s">
        <v>200</v>
      </c>
      <c r="G1265" s="150">
        <v>4.0512392189758497E-6</v>
      </c>
    </row>
    <row r="1266" spans="1:7" x14ac:dyDescent="0.25">
      <c r="A1266" s="108" t="str">
        <f t="shared" si="19"/>
        <v>AT_2013_1A3(FU)_NOx</v>
      </c>
      <c r="B1266" s="113" t="s">
        <v>133</v>
      </c>
      <c r="C1266" s="113">
        <v>2013</v>
      </c>
      <c r="D1266" s="113" t="s">
        <v>134</v>
      </c>
      <c r="E1266" s="113" t="s">
        <v>199</v>
      </c>
      <c r="F1266" s="113" t="s">
        <v>200</v>
      </c>
      <c r="G1266" s="113">
        <v>82.494361360435605</v>
      </c>
    </row>
    <row r="1267" spans="1:7" x14ac:dyDescent="0.25">
      <c r="A1267" s="108" t="str">
        <f t="shared" si="19"/>
        <v>AT_2013_1A3(FS)_NOx</v>
      </c>
      <c r="B1267" s="113" t="s">
        <v>133</v>
      </c>
      <c r="C1267" s="113">
        <v>2013</v>
      </c>
      <c r="D1267" s="113" t="s">
        <v>132</v>
      </c>
      <c r="E1267" s="113" t="s">
        <v>199</v>
      </c>
      <c r="F1267" s="113" t="s">
        <v>200</v>
      </c>
      <c r="G1267" s="113">
        <v>113.89374433146</v>
      </c>
    </row>
    <row r="1268" spans="1:7" x14ac:dyDescent="0.25">
      <c r="A1268" s="108" t="str">
        <f t="shared" si="19"/>
        <v>AT_2013_1A3(FU)_NMVOC</v>
      </c>
      <c r="B1268" s="113" t="s">
        <v>133</v>
      </c>
      <c r="C1268" s="113">
        <v>2013</v>
      </c>
      <c r="D1268" s="113" t="s">
        <v>134</v>
      </c>
      <c r="E1268" s="113" t="s">
        <v>123</v>
      </c>
      <c r="F1268" s="113" t="s">
        <v>200</v>
      </c>
      <c r="G1268" s="113">
        <v>6.1826222683835601</v>
      </c>
    </row>
    <row r="1269" spans="1:7" x14ac:dyDescent="0.25">
      <c r="A1269" s="108" t="str">
        <f t="shared" si="19"/>
        <v>AT_2013_1A3(FS)_NMVOC</v>
      </c>
      <c r="B1269" s="113" t="s">
        <v>133</v>
      </c>
      <c r="C1269" s="113">
        <v>2013</v>
      </c>
      <c r="D1269" s="113" t="s">
        <v>132</v>
      </c>
      <c r="E1269" s="113" t="s">
        <v>123</v>
      </c>
      <c r="F1269" s="113" t="s">
        <v>200</v>
      </c>
      <c r="G1269" s="113">
        <v>7.4774203171946496</v>
      </c>
    </row>
    <row r="1270" spans="1:7" x14ac:dyDescent="0.25">
      <c r="A1270" s="108" t="str">
        <f t="shared" si="19"/>
        <v>AT_2013_1A3(FU)_SOx</v>
      </c>
      <c r="B1270" s="113" t="s">
        <v>133</v>
      </c>
      <c r="C1270" s="113">
        <v>2013</v>
      </c>
      <c r="D1270" s="113" t="s">
        <v>134</v>
      </c>
      <c r="E1270" s="113" t="s">
        <v>201</v>
      </c>
      <c r="F1270" s="113" t="s">
        <v>200</v>
      </c>
      <c r="G1270" s="113">
        <v>9.0388850168085094E-2</v>
      </c>
    </row>
    <row r="1271" spans="1:7" x14ac:dyDescent="0.25">
      <c r="A1271" s="108" t="str">
        <f t="shared" si="19"/>
        <v>AT_2013_1A3(FS)_SOx</v>
      </c>
      <c r="B1271" s="113" t="s">
        <v>133</v>
      </c>
      <c r="C1271" s="113">
        <v>2013</v>
      </c>
      <c r="D1271" s="113" t="s">
        <v>132</v>
      </c>
      <c r="E1271" s="113" t="s">
        <v>201</v>
      </c>
      <c r="F1271" s="113" t="s">
        <v>200</v>
      </c>
      <c r="G1271" s="113">
        <v>0.13036045615649899</v>
      </c>
    </row>
    <row r="1272" spans="1:7" x14ac:dyDescent="0.25">
      <c r="A1272" s="108" t="str">
        <f t="shared" si="19"/>
        <v>AT_2013_1A3(FU)_NH3</v>
      </c>
      <c r="B1272" s="113" t="s">
        <v>133</v>
      </c>
      <c r="C1272" s="113">
        <v>2013</v>
      </c>
      <c r="D1272" s="113" t="s">
        <v>134</v>
      </c>
      <c r="E1272" s="113" t="s">
        <v>124</v>
      </c>
      <c r="F1272" s="113" t="s">
        <v>200</v>
      </c>
      <c r="G1272" s="113">
        <v>1.01611637879473</v>
      </c>
    </row>
    <row r="1273" spans="1:7" x14ac:dyDescent="0.25">
      <c r="A1273" s="108" t="str">
        <f t="shared" si="19"/>
        <v>AT_2013_1A3(FS)_NH3</v>
      </c>
      <c r="B1273" s="113" t="s">
        <v>133</v>
      </c>
      <c r="C1273" s="113">
        <v>2013</v>
      </c>
      <c r="D1273" s="113" t="s">
        <v>132</v>
      </c>
      <c r="E1273" s="113" t="s">
        <v>124</v>
      </c>
      <c r="F1273" s="113" t="s">
        <v>200</v>
      </c>
      <c r="G1273" s="113">
        <v>1.3340362181915399</v>
      </c>
    </row>
    <row r="1274" spans="1:7" x14ac:dyDescent="0.25">
      <c r="A1274" s="108" t="str">
        <f t="shared" si="19"/>
        <v>AT_2013_1A3(FU)_PM2.5</v>
      </c>
      <c r="B1274" s="113" t="s">
        <v>133</v>
      </c>
      <c r="C1274" s="113">
        <v>2013</v>
      </c>
      <c r="D1274" s="113" t="s">
        <v>134</v>
      </c>
      <c r="E1274" s="113" t="s">
        <v>203</v>
      </c>
      <c r="F1274" s="113" t="s">
        <v>200</v>
      </c>
      <c r="G1274" s="113">
        <v>3.2000836250282698</v>
      </c>
    </row>
    <row r="1275" spans="1:7" x14ac:dyDescent="0.25">
      <c r="A1275" s="108" t="str">
        <f t="shared" si="19"/>
        <v>AT_2013_1A3(FS)_PM2.5</v>
      </c>
      <c r="B1275" s="113" t="s">
        <v>133</v>
      </c>
      <c r="C1275" s="113">
        <v>2013</v>
      </c>
      <c r="D1275" s="113" t="s">
        <v>132</v>
      </c>
      <c r="E1275" s="113" t="s">
        <v>203</v>
      </c>
      <c r="F1275" s="113" t="s">
        <v>200</v>
      </c>
      <c r="G1275" s="113">
        <v>4.4552937123941598</v>
      </c>
    </row>
    <row r="1276" spans="1:7" x14ac:dyDescent="0.25">
      <c r="A1276" s="108" t="str">
        <f t="shared" si="19"/>
        <v>AT_2013_3D_NOx</v>
      </c>
      <c r="B1276" s="113" t="s">
        <v>133</v>
      </c>
      <c r="C1276" s="113">
        <v>2013</v>
      </c>
      <c r="D1276" s="113" t="s">
        <v>206</v>
      </c>
      <c r="E1276" s="113" t="s">
        <v>199</v>
      </c>
      <c r="F1276" s="113" t="s">
        <v>200</v>
      </c>
      <c r="G1276" s="113">
        <v>10.317298536127799</v>
      </c>
    </row>
    <row r="1277" spans="1:7" x14ac:dyDescent="0.25">
      <c r="A1277" s="108" t="str">
        <f t="shared" si="19"/>
        <v>AT_2014_NATIONAL TOTAL_NOx</v>
      </c>
      <c r="B1277" s="113" t="s">
        <v>133</v>
      </c>
      <c r="C1277" s="113">
        <v>2014</v>
      </c>
      <c r="D1277" s="113" t="s">
        <v>122</v>
      </c>
      <c r="E1277" s="113" t="s">
        <v>199</v>
      </c>
      <c r="F1277" s="113" t="s">
        <v>200</v>
      </c>
      <c r="G1277" s="113">
        <v>186.70197842483199</v>
      </c>
    </row>
    <row r="1278" spans="1:7" x14ac:dyDescent="0.25">
      <c r="A1278" s="108" t="str">
        <f t="shared" si="19"/>
        <v>AT_2014_NATIONAL TOTAL_NMVOC</v>
      </c>
      <c r="B1278" s="113" t="s">
        <v>133</v>
      </c>
      <c r="C1278" s="113">
        <v>2014</v>
      </c>
      <c r="D1278" s="113" t="s">
        <v>122</v>
      </c>
      <c r="E1278" s="113" t="s">
        <v>123</v>
      </c>
      <c r="F1278" s="113" t="s">
        <v>200</v>
      </c>
      <c r="G1278" s="113">
        <v>115.35489699089599</v>
      </c>
    </row>
    <row r="1279" spans="1:7" x14ac:dyDescent="0.25">
      <c r="A1279" s="108" t="str">
        <f t="shared" si="19"/>
        <v>AT_2014_NATIONAL TOTAL_SOx</v>
      </c>
      <c r="B1279" s="113" t="s">
        <v>133</v>
      </c>
      <c r="C1279" s="113">
        <v>2014</v>
      </c>
      <c r="D1279" s="113" t="s">
        <v>122</v>
      </c>
      <c r="E1279" s="113" t="s">
        <v>201</v>
      </c>
      <c r="F1279" s="113" t="s">
        <v>200</v>
      </c>
      <c r="G1279" s="113">
        <v>14.518686697672999</v>
      </c>
    </row>
    <row r="1280" spans="1:7" x14ac:dyDescent="0.25">
      <c r="A1280" s="108" t="str">
        <f t="shared" si="19"/>
        <v>AT_2014_NATIONAL TOTAL_NH3</v>
      </c>
      <c r="B1280" s="113" t="s">
        <v>133</v>
      </c>
      <c r="C1280" s="113">
        <v>2014</v>
      </c>
      <c r="D1280" s="113" t="s">
        <v>122</v>
      </c>
      <c r="E1280" s="113" t="s">
        <v>124</v>
      </c>
      <c r="F1280" s="113" t="s">
        <v>200</v>
      </c>
      <c r="G1280" s="113">
        <v>69.157829381954599</v>
      </c>
    </row>
    <row r="1281" spans="1:7" x14ac:dyDescent="0.25">
      <c r="A1281" s="108" t="str">
        <f t="shared" si="19"/>
        <v>AT_2014_NATIONAL TOTAL_PM2.5</v>
      </c>
      <c r="B1281" s="113" t="s">
        <v>133</v>
      </c>
      <c r="C1281" s="113">
        <v>2014</v>
      </c>
      <c r="D1281" s="113" t="s">
        <v>122</v>
      </c>
      <c r="E1281" s="113" t="s">
        <v>203</v>
      </c>
      <c r="F1281" s="113" t="s">
        <v>200</v>
      </c>
      <c r="G1281" s="113">
        <v>16.7778335796013</v>
      </c>
    </row>
    <row r="1282" spans="1:7" x14ac:dyDescent="0.25">
      <c r="A1282" s="108" t="str">
        <f t="shared" ref="A1282:A1345" si="20">CONCATENATE(B1282,"_",C1282,"_",D1282,"_",E1282)</f>
        <v>AT_2014_NATIONAL TOTAL_Pb</v>
      </c>
      <c r="B1282" s="113" t="s">
        <v>133</v>
      </c>
      <c r="C1282" s="113">
        <v>2014</v>
      </c>
      <c r="D1282" s="113" t="s">
        <v>122</v>
      </c>
      <c r="E1282" s="113" t="s">
        <v>125</v>
      </c>
      <c r="F1282" s="113" t="s">
        <v>200</v>
      </c>
      <c r="G1282" s="113">
        <v>1.54155322894942E-2</v>
      </c>
    </row>
    <row r="1283" spans="1:7" x14ac:dyDescent="0.25">
      <c r="A1283" s="108" t="str">
        <f t="shared" si="20"/>
        <v>AT_2014_NATIONAL TOTAL_Cd</v>
      </c>
      <c r="B1283" s="113" t="s">
        <v>133</v>
      </c>
      <c r="C1283" s="113">
        <v>2014</v>
      </c>
      <c r="D1283" s="113" t="s">
        <v>122</v>
      </c>
      <c r="E1283" s="113" t="s">
        <v>126</v>
      </c>
      <c r="F1283" s="113" t="s">
        <v>200</v>
      </c>
      <c r="G1283" s="113">
        <v>9.0828617542962104E-4</v>
      </c>
    </row>
    <row r="1284" spans="1:7" x14ac:dyDescent="0.25">
      <c r="A1284" s="108" t="str">
        <f t="shared" si="20"/>
        <v>AT_2014_NATIONAL TOTAL_Hg</v>
      </c>
      <c r="B1284" s="113" t="s">
        <v>133</v>
      </c>
      <c r="C1284" s="113">
        <v>2014</v>
      </c>
      <c r="D1284" s="113" t="s">
        <v>122</v>
      </c>
      <c r="E1284" s="113" t="s">
        <v>127</v>
      </c>
      <c r="F1284" s="113" t="s">
        <v>200</v>
      </c>
      <c r="G1284" s="113">
        <v>1.11774572396578E-3</v>
      </c>
    </row>
    <row r="1285" spans="1:7" x14ac:dyDescent="0.25">
      <c r="A1285" s="108" t="str">
        <f t="shared" si="20"/>
        <v>AT_2014_NATIONAL TOTAL_DIOX</v>
      </c>
      <c r="B1285" s="113" t="s">
        <v>133</v>
      </c>
      <c r="C1285" s="113">
        <v>2014</v>
      </c>
      <c r="D1285" s="113" t="s">
        <v>122</v>
      </c>
      <c r="E1285" s="113" t="s">
        <v>128</v>
      </c>
      <c r="F1285" s="113" t="s">
        <v>200</v>
      </c>
      <c r="G1285" s="150">
        <v>3.5845651976193898E-8</v>
      </c>
    </row>
    <row r="1286" spans="1:7" x14ac:dyDescent="0.25">
      <c r="A1286" s="108" t="str">
        <f t="shared" si="20"/>
        <v>AT_2014_NATIONAL TOTAL_PAH</v>
      </c>
      <c r="B1286" s="113" t="s">
        <v>133</v>
      </c>
      <c r="C1286" s="113">
        <v>2014</v>
      </c>
      <c r="D1286" s="113" t="s">
        <v>122</v>
      </c>
      <c r="E1286" s="113" t="s">
        <v>129</v>
      </c>
      <c r="F1286" s="113" t="s">
        <v>200</v>
      </c>
      <c r="G1286" s="113">
        <v>6.8103165535939002E-3</v>
      </c>
    </row>
    <row r="1287" spans="1:7" x14ac:dyDescent="0.25">
      <c r="A1287" s="108" t="str">
        <f t="shared" si="20"/>
        <v>AT_2014_NATIONAL TOTAL_HCB</v>
      </c>
      <c r="B1287" s="113" t="s">
        <v>133</v>
      </c>
      <c r="C1287" s="113">
        <v>2014</v>
      </c>
      <c r="D1287" s="113" t="s">
        <v>122</v>
      </c>
      <c r="E1287" s="113" t="s">
        <v>130</v>
      </c>
      <c r="F1287" s="113" t="s">
        <v>200</v>
      </c>
      <c r="G1287" s="113">
        <v>1.20580994683665E-4</v>
      </c>
    </row>
    <row r="1288" spans="1:7" x14ac:dyDescent="0.25">
      <c r="A1288" s="108" t="str">
        <f t="shared" si="20"/>
        <v>AT_2014_NATIONAL TOTAL_PCB</v>
      </c>
      <c r="B1288" s="113" t="s">
        <v>133</v>
      </c>
      <c r="C1288" s="113">
        <v>2014</v>
      </c>
      <c r="D1288" s="113" t="s">
        <v>122</v>
      </c>
      <c r="E1288" s="113" t="s">
        <v>259</v>
      </c>
      <c r="F1288" s="113" t="s">
        <v>200</v>
      </c>
      <c r="G1288" s="150">
        <v>4.1419541733458901E-6</v>
      </c>
    </row>
    <row r="1289" spans="1:7" x14ac:dyDescent="0.25">
      <c r="A1289" s="108" t="str">
        <f t="shared" si="20"/>
        <v>AT_2014_1A3(FU)_NOx</v>
      </c>
      <c r="B1289" s="113" t="s">
        <v>133</v>
      </c>
      <c r="C1289" s="113">
        <v>2014</v>
      </c>
      <c r="D1289" s="113" t="s">
        <v>134</v>
      </c>
      <c r="E1289" s="113" t="s">
        <v>199</v>
      </c>
      <c r="F1289" s="113" t="s">
        <v>200</v>
      </c>
      <c r="G1289" s="113">
        <v>82.639305466646505</v>
      </c>
    </row>
    <row r="1290" spans="1:7" x14ac:dyDescent="0.25">
      <c r="A1290" s="108" t="str">
        <f t="shared" si="20"/>
        <v>AT_2014_1A3(FS)_NOx</v>
      </c>
      <c r="B1290" s="113" t="s">
        <v>133</v>
      </c>
      <c r="C1290" s="113">
        <v>2014</v>
      </c>
      <c r="D1290" s="113" t="s">
        <v>132</v>
      </c>
      <c r="E1290" s="113" t="s">
        <v>199</v>
      </c>
      <c r="F1290" s="113" t="s">
        <v>200</v>
      </c>
      <c r="G1290" s="113">
        <v>110.032799824588</v>
      </c>
    </row>
    <row r="1291" spans="1:7" x14ac:dyDescent="0.25">
      <c r="A1291" s="108" t="str">
        <f t="shared" si="20"/>
        <v>AT_2014_1A3(FU)_NMVOC</v>
      </c>
      <c r="B1291" s="113" t="s">
        <v>133</v>
      </c>
      <c r="C1291" s="113">
        <v>2014</v>
      </c>
      <c r="D1291" s="113" t="s">
        <v>134</v>
      </c>
      <c r="E1291" s="113" t="s">
        <v>123</v>
      </c>
      <c r="F1291" s="113" t="s">
        <v>200</v>
      </c>
      <c r="G1291" s="113">
        <v>5.7025799009261799</v>
      </c>
    </row>
    <row r="1292" spans="1:7" x14ac:dyDescent="0.25">
      <c r="A1292" s="108" t="str">
        <f t="shared" si="20"/>
        <v>AT_2014_1A3(FS)_NMVOC</v>
      </c>
      <c r="B1292" s="113" t="s">
        <v>133</v>
      </c>
      <c r="C1292" s="113">
        <v>2014</v>
      </c>
      <c r="D1292" s="113" t="s">
        <v>132</v>
      </c>
      <c r="E1292" s="113" t="s">
        <v>123</v>
      </c>
      <c r="F1292" s="113" t="s">
        <v>200</v>
      </c>
      <c r="G1292" s="113">
        <v>6.7763558343262398</v>
      </c>
    </row>
    <row r="1293" spans="1:7" x14ac:dyDescent="0.25">
      <c r="A1293" s="108" t="str">
        <f t="shared" si="20"/>
        <v>AT_2014_1A3(FU)_SOx</v>
      </c>
      <c r="B1293" s="113" t="s">
        <v>133</v>
      </c>
      <c r="C1293" s="113">
        <v>2014</v>
      </c>
      <c r="D1293" s="113" t="s">
        <v>134</v>
      </c>
      <c r="E1293" s="113" t="s">
        <v>201</v>
      </c>
      <c r="F1293" s="113" t="s">
        <v>200</v>
      </c>
      <c r="G1293" s="113">
        <v>9.1535132677748196E-2</v>
      </c>
    </row>
    <row r="1294" spans="1:7" x14ac:dyDescent="0.25">
      <c r="A1294" s="108" t="str">
        <f t="shared" si="20"/>
        <v>AT_2014_1A3(FS)_SOx</v>
      </c>
      <c r="B1294" s="113" t="s">
        <v>133</v>
      </c>
      <c r="C1294" s="113">
        <v>2014</v>
      </c>
      <c r="D1294" s="113" t="s">
        <v>132</v>
      </c>
      <c r="E1294" s="113" t="s">
        <v>201</v>
      </c>
      <c r="F1294" s="113" t="s">
        <v>200</v>
      </c>
      <c r="G1294" s="113">
        <v>0.12741981197083599</v>
      </c>
    </row>
    <row r="1295" spans="1:7" x14ac:dyDescent="0.25">
      <c r="A1295" s="108" t="str">
        <f t="shared" si="20"/>
        <v>AT_2014_1A3(FU)_NH3</v>
      </c>
      <c r="B1295" s="113" t="s">
        <v>133</v>
      </c>
      <c r="C1295" s="113">
        <v>2014</v>
      </c>
      <c r="D1295" s="113" t="s">
        <v>134</v>
      </c>
      <c r="E1295" s="113" t="s">
        <v>124</v>
      </c>
      <c r="F1295" s="113" t="s">
        <v>200</v>
      </c>
      <c r="G1295" s="113">
        <v>0.93094291245663896</v>
      </c>
    </row>
    <row r="1296" spans="1:7" x14ac:dyDescent="0.25">
      <c r="A1296" s="108" t="str">
        <f t="shared" si="20"/>
        <v>AT_2014_1A3(FS)_NH3</v>
      </c>
      <c r="B1296" s="113" t="s">
        <v>133</v>
      </c>
      <c r="C1296" s="113">
        <v>2014</v>
      </c>
      <c r="D1296" s="113" t="s">
        <v>132</v>
      </c>
      <c r="E1296" s="113" t="s">
        <v>124</v>
      </c>
      <c r="F1296" s="113" t="s">
        <v>200</v>
      </c>
      <c r="G1296" s="113">
        <v>1.20946502243258</v>
      </c>
    </row>
    <row r="1297" spans="1:7" x14ac:dyDescent="0.25">
      <c r="A1297" s="108" t="str">
        <f t="shared" si="20"/>
        <v>AT_2014_1A3(FU)_PM2.5</v>
      </c>
      <c r="B1297" s="113" t="s">
        <v>133</v>
      </c>
      <c r="C1297" s="113">
        <v>2014</v>
      </c>
      <c r="D1297" s="113" t="s">
        <v>134</v>
      </c>
      <c r="E1297" s="113" t="s">
        <v>203</v>
      </c>
      <c r="F1297" s="113" t="s">
        <v>200</v>
      </c>
      <c r="G1297" s="113">
        <v>3.00531813908704</v>
      </c>
    </row>
    <row r="1298" spans="1:7" x14ac:dyDescent="0.25">
      <c r="A1298" s="108" t="str">
        <f t="shared" si="20"/>
        <v>AT_2014_1A3(FS)_PM2.5</v>
      </c>
      <c r="B1298" s="113" t="s">
        <v>133</v>
      </c>
      <c r="C1298" s="113">
        <v>2014</v>
      </c>
      <c r="D1298" s="113" t="s">
        <v>132</v>
      </c>
      <c r="E1298" s="113" t="s">
        <v>203</v>
      </c>
      <c r="F1298" s="113" t="s">
        <v>200</v>
      </c>
      <c r="G1298" s="113">
        <v>4.1367594446174198</v>
      </c>
    </row>
    <row r="1299" spans="1:7" x14ac:dyDescent="0.25">
      <c r="A1299" s="108" t="str">
        <f t="shared" si="20"/>
        <v>AT_2014_3D_NOx</v>
      </c>
      <c r="B1299" s="113" t="s">
        <v>133</v>
      </c>
      <c r="C1299" s="113">
        <v>2014</v>
      </c>
      <c r="D1299" s="113" t="s">
        <v>206</v>
      </c>
      <c r="E1299" s="113" t="s">
        <v>199</v>
      </c>
      <c r="F1299" s="113" t="s">
        <v>200</v>
      </c>
      <c r="G1299" s="113">
        <v>10.610820034552001</v>
      </c>
    </row>
    <row r="1300" spans="1:7" x14ac:dyDescent="0.25">
      <c r="A1300" s="108" t="str">
        <f t="shared" si="20"/>
        <v>AT_2015_NATIONAL TOTAL_NOx</v>
      </c>
      <c r="B1300" s="113" t="s">
        <v>133</v>
      </c>
      <c r="C1300" s="113">
        <v>2015</v>
      </c>
      <c r="D1300" s="113" t="s">
        <v>122</v>
      </c>
      <c r="E1300" s="113" t="s">
        <v>199</v>
      </c>
      <c r="F1300" s="113" t="s">
        <v>200</v>
      </c>
      <c r="G1300" s="113">
        <v>184.03374818918701</v>
      </c>
    </row>
    <row r="1301" spans="1:7" x14ac:dyDescent="0.25">
      <c r="A1301" s="108" t="str">
        <f t="shared" si="20"/>
        <v>AT_2015_NATIONAL TOTAL_NMVOC</v>
      </c>
      <c r="B1301" s="113" t="s">
        <v>133</v>
      </c>
      <c r="C1301" s="113">
        <v>2015</v>
      </c>
      <c r="D1301" s="113" t="s">
        <v>122</v>
      </c>
      <c r="E1301" s="113" t="s">
        <v>123</v>
      </c>
      <c r="F1301" s="113" t="s">
        <v>200</v>
      </c>
      <c r="G1301" s="113">
        <v>111.680640399729</v>
      </c>
    </row>
    <row r="1302" spans="1:7" x14ac:dyDescent="0.25">
      <c r="A1302" s="108" t="str">
        <f t="shared" si="20"/>
        <v>AT_2015_NATIONAL TOTAL_SOx</v>
      </c>
      <c r="B1302" s="113" t="s">
        <v>133</v>
      </c>
      <c r="C1302" s="113">
        <v>2015</v>
      </c>
      <c r="D1302" s="113" t="s">
        <v>122</v>
      </c>
      <c r="E1302" s="113" t="s">
        <v>201</v>
      </c>
      <c r="F1302" s="113" t="s">
        <v>200</v>
      </c>
      <c r="G1302" s="113">
        <v>14.1011890393236</v>
      </c>
    </row>
    <row r="1303" spans="1:7" x14ac:dyDescent="0.25">
      <c r="A1303" s="108" t="str">
        <f t="shared" si="20"/>
        <v>AT_2015_NATIONAL TOTAL_NH3</v>
      </c>
      <c r="B1303" s="113" t="s">
        <v>133</v>
      </c>
      <c r="C1303" s="113">
        <v>2015</v>
      </c>
      <c r="D1303" s="113" t="s">
        <v>122</v>
      </c>
      <c r="E1303" s="113" t="s">
        <v>124</v>
      </c>
      <c r="F1303" s="113" t="s">
        <v>200</v>
      </c>
      <c r="G1303" s="113">
        <v>70.118880212907499</v>
      </c>
    </row>
    <row r="1304" spans="1:7" x14ac:dyDescent="0.25">
      <c r="A1304" s="108" t="str">
        <f t="shared" si="20"/>
        <v>AT_2015_NATIONAL TOTAL_PM2.5</v>
      </c>
      <c r="B1304" s="113" t="s">
        <v>133</v>
      </c>
      <c r="C1304" s="113">
        <v>2015</v>
      </c>
      <c r="D1304" s="113" t="s">
        <v>122</v>
      </c>
      <c r="E1304" s="113" t="s">
        <v>203</v>
      </c>
      <c r="F1304" s="113" t="s">
        <v>200</v>
      </c>
      <c r="G1304" s="113">
        <v>16.681813779850302</v>
      </c>
    </row>
    <row r="1305" spans="1:7" x14ac:dyDescent="0.25">
      <c r="A1305" s="108" t="str">
        <f t="shared" si="20"/>
        <v>AT_2015_NATIONAL TOTAL_Pb</v>
      </c>
      <c r="B1305" s="113" t="s">
        <v>133</v>
      </c>
      <c r="C1305" s="113">
        <v>2015</v>
      </c>
      <c r="D1305" s="113" t="s">
        <v>122</v>
      </c>
      <c r="E1305" s="113" t="s">
        <v>125</v>
      </c>
      <c r="F1305" s="113" t="s">
        <v>200</v>
      </c>
      <c r="G1305" s="113">
        <v>1.51920979461392E-2</v>
      </c>
    </row>
    <row r="1306" spans="1:7" x14ac:dyDescent="0.25">
      <c r="A1306" s="108" t="str">
        <f t="shared" si="20"/>
        <v>AT_2015_NATIONAL TOTAL_Cd</v>
      </c>
      <c r="B1306" s="113" t="s">
        <v>133</v>
      </c>
      <c r="C1306" s="113">
        <v>2015</v>
      </c>
      <c r="D1306" s="113" t="s">
        <v>122</v>
      </c>
      <c r="E1306" s="113" t="s">
        <v>126</v>
      </c>
      <c r="F1306" s="113" t="s">
        <v>200</v>
      </c>
      <c r="G1306" s="113">
        <v>9.4290602063675302E-4</v>
      </c>
    </row>
    <row r="1307" spans="1:7" x14ac:dyDescent="0.25">
      <c r="A1307" s="108" t="str">
        <f t="shared" si="20"/>
        <v>AT_2015_NATIONAL TOTAL_Hg</v>
      </c>
      <c r="B1307" s="113" t="s">
        <v>133</v>
      </c>
      <c r="C1307" s="113">
        <v>2015</v>
      </c>
      <c r="D1307" s="113" t="s">
        <v>122</v>
      </c>
      <c r="E1307" s="113" t="s">
        <v>127</v>
      </c>
      <c r="F1307" s="113" t="s">
        <v>200</v>
      </c>
      <c r="G1307" s="113">
        <v>1.10455355492E-3</v>
      </c>
    </row>
    <row r="1308" spans="1:7" x14ac:dyDescent="0.25">
      <c r="A1308" s="108" t="str">
        <f t="shared" si="20"/>
        <v>AT_2015_NATIONAL TOTAL_DIOX</v>
      </c>
      <c r="B1308" s="113" t="s">
        <v>133</v>
      </c>
      <c r="C1308" s="113">
        <v>2015</v>
      </c>
      <c r="D1308" s="113" t="s">
        <v>122</v>
      </c>
      <c r="E1308" s="113" t="s">
        <v>128</v>
      </c>
      <c r="F1308" s="113" t="s">
        <v>200</v>
      </c>
      <c r="G1308" s="150">
        <v>3.6703868540355603E-8</v>
      </c>
    </row>
    <row r="1309" spans="1:7" x14ac:dyDescent="0.25">
      <c r="A1309" s="108" t="str">
        <f t="shared" si="20"/>
        <v>AT_2015_NATIONAL TOTAL_PAH</v>
      </c>
      <c r="B1309" s="113" t="s">
        <v>133</v>
      </c>
      <c r="C1309" s="113">
        <v>2015</v>
      </c>
      <c r="D1309" s="113" t="s">
        <v>122</v>
      </c>
      <c r="E1309" s="113" t="s">
        <v>129</v>
      </c>
      <c r="F1309" s="113" t="s">
        <v>200</v>
      </c>
      <c r="G1309" s="113">
        <v>7.0675302905196897E-3</v>
      </c>
    </row>
    <row r="1310" spans="1:7" x14ac:dyDescent="0.25">
      <c r="A1310" s="108" t="str">
        <f t="shared" si="20"/>
        <v>AT_2015_NATIONAL TOTAL_HCB</v>
      </c>
      <c r="B1310" s="113" t="s">
        <v>133</v>
      </c>
      <c r="C1310" s="113">
        <v>2015</v>
      </c>
      <c r="D1310" s="113" t="s">
        <v>122</v>
      </c>
      <c r="E1310" s="113" t="s">
        <v>130</v>
      </c>
      <c r="F1310" s="113" t="s">
        <v>200</v>
      </c>
      <c r="G1310" s="150">
        <v>1.2453981991470701E-5</v>
      </c>
    </row>
    <row r="1311" spans="1:7" x14ac:dyDescent="0.25">
      <c r="A1311" s="108" t="str">
        <f t="shared" si="20"/>
        <v>AT_2015_NATIONAL TOTAL_PCB</v>
      </c>
      <c r="B1311" s="113" t="s">
        <v>133</v>
      </c>
      <c r="C1311" s="113">
        <v>2015</v>
      </c>
      <c r="D1311" s="113" t="s">
        <v>122</v>
      </c>
      <c r="E1311" s="113" t="s">
        <v>259</v>
      </c>
      <c r="F1311" s="113" t="s">
        <v>200</v>
      </c>
      <c r="G1311" s="150">
        <v>4.0528899411691199E-6</v>
      </c>
    </row>
    <row r="1312" spans="1:7" x14ac:dyDescent="0.25">
      <c r="A1312" s="108" t="str">
        <f t="shared" si="20"/>
        <v>AT_2015_1A3(FU)_NOx</v>
      </c>
      <c r="B1312" s="113" t="s">
        <v>133</v>
      </c>
      <c r="C1312" s="113">
        <v>2015</v>
      </c>
      <c r="D1312" s="113" t="s">
        <v>134</v>
      </c>
      <c r="E1312" s="113" t="s">
        <v>199</v>
      </c>
      <c r="F1312" s="113" t="s">
        <v>200</v>
      </c>
      <c r="G1312" s="113">
        <v>81.213523128432001</v>
      </c>
    </row>
    <row r="1313" spans="1:7" x14ac:dyDescent="0.25">
      <c r="A1313" s="108" t="str">
        <f t="shared" si="20"/>
        <v>AT_2015_1A3(FS)_NOx</v>
      </c>
      <c r="B1313" s="113" t="s">
        <v>133</v>
      </c>
      <c r="C1313" s="113">
        <v>2015</v>
      </c>
      <c r="D1313" s="113" t="s">
        <v>132</v>
      </c>
      <c r="E1313" s="113" t="s">
        <v>199</v>
      </c>
      <c r="F1313" s="113" t="s">
        <v>200</v>
      </c>
      <c r="G1313" s="113">
        <v>107.403367468128</v>
      </c>
    </row>
    <row r="1314" spans="1:7" x14ac:dyDescent="0.25">
      <c r="A1314" s="108" t="str">
        <f t="shared" si="20"/>
        <v>AT_2015_1A3(FU)_NMVOC</v>
      </c>
      <c r="B1314" s="113" t="s">
        <v>133</v>
      </c>
      <c r="C1314" s="113">
        <v>2015</v>
      </c>
      <c r="D1314" s="113" t="s">
        <v>134</v>
      </c>
      <c r="E1314" s="113" t="s">
        <v>123</v>
      </c>
      <c r="F1314" s="113" t="s">
        <v>200</v>
      </c>
      <c r="G1314" s="113">
        <v>5.3155937513417504</v>
      </c>
    </row>
    <row r="1315" spans="1:7" x14ac:dyDescent="0.25">
      <c r="A1315" s="108" t="str">
        <f t="shared" si="20"/>
        <v>AT_2015_1A3(FS)_NMVOC</v>
      </c>
      <c r="B1315" s="113" t="s">
        <v>133</v>
      </c>
      <c r="C1315" s="113">
        <v>2015</v>
      </c>
      <c r="D1315" s="113" t="s">
        <v>132</v>
      </c>
      <c r="E1315" s="113" t="s">
        <v>123</v>
      </c>
      <c r="F1315" s="113" t="s">
        <v>200</v>
      </c>
      <c r="G1315" s="113">
        <v>6.3574146172662802</v>
      </c>
    </row>
    <row r="1316" spans="1:7" x14ac:dyDescent="0.25">
      <c r="A1316" s="108" t="str">
        <f t="shared" si="20"/>
        <v>AT_2015_1A3(FU)_SOx</v>
      </c>
      <c r="B1316" s="113" t="s">
        <v>133</v>
      </c>
      <c r="C1316" s="113">
        <v>2015</v>
      </c>
      <c r="D1316" s="113" t="s">
        <v>134</v>
      </c>
      <c r="E1316" s="113" t="s">
        <v>201</v>
      </c>
      <c r="F1316" s="113" t="s">
        <v>200</v>
      </c>
      <c r="G1316" s="113">
        <v>9.3583143946998099E-2</v>
      </c>
    </row>
    <row r="1317" spans="1:7" x14ac:dyDescent="0.25">
      <c r="A1317" s="108" t="str">
        <f t="shared" si="20"/>
        <v>AT_2015_1A3(FS)_SOx</v>
      </c>
      <c r="B1317" s="113" t="s">
        <v>133</v>
      </c>
      <c r="C1317" s="113">
        <v>2015</v>
      </c>
      <c r="D1317" s="113" t="s">
        <v>132</v>
      </c>
      <c r="E1317" s="113" t="s">
        <v>201</v>
      </c>
      <c r="F1317" s="113" t="s">
        <v>200</v>
      </c>
      <c r="G1317" s="113">
        <v>0.13089894473183</v>
      </c>
    </row>
    <row r="1318" spans="1:7" x14ac:dyDescent="0.25">
      <c r="A1318" s="108" t="str">
        <f t="shared" si="20"/>
        <v>AT_2015_1A3(FU)_NH3</v>
      </c>
      <c r="B1318" s="113" t="s">
        <v>133</v>
      </c>
      <c r="C1318" s="113">
        <v>2015</v>
      </c>
      <c r="D1318" s="113" t="s">
        <v>134</v>
      </c>
      <c r="E1318" s="113" t="s">
        <v>124</v>
      </c>
      <c r="F1318" s="113" t="s">
        <v>200</v>
      </c>
      <c r="G1318" s="113">
        <v>0.87805359102847502</v>
      </c>
    </row>
    <row r="1319" spans="1:7" x14ac:dyDescent="0.25">
      <c r="A1319" s="108" t="str">
        <f t="shared" si="20"/>
        <v>AT_2015_1A3(FS)_NH3</v>
      </c>
      <c r="B1319" s="113" t="s">
        <v>133</v>
      </c>
      <c r="C1319" s="113">
        <v>2015</v>
      </c>
      <c r="D1319" s="113" t="s">
        <v>132</v>
      </c>
      <c r="E1319" s="113" t="s">
        <v>124</v>
      </c>
      <c r="F1319" s="113" t="s">
        <v>200</v>
      </c>
      <c r="G1319" s="113">
        <v>1.16824761228644</v>
      </c>
    </row>
    <row r="1320" spans="1:7" x14ac:dyDescent="0.25">
      <c r="A1320" s="108" t="str">
        <f t="shared" si="20"/>
        <v>AT_2015_1A3(FU)_PM2.5</v>
      </c>
      <c r="B1320" s="113" t="s">
        <v>133</v>
      </c>
      <c r="C1320" s="113">
        <v>2015</v>
      </c>
      <c r="D1320" s="113" t="s">
        <v>134</v>
      </c>
      <c r="E1320" s="113" t="s">
        <v>203</v>
      </c>
      <c r="F1320" s="113" t="s">
        <v>200</v>
      </c>
      <c r="G1320" s="113">
        <v>2.8370955069346899</v>
      </c>
    </row>
    <row r="1321" spans="1:7" x14ac:dyDescent="0.25">
      <c r="A1321" s="108" t="str">
        <f t="shared" si="20"/>
        <v>AT_2015_1A3(FS)_PM2.5</v>
      </c>
      <c r="B1321" s="113" t="s">
        <v>133</v>
      </c>
      <c r="C1321" s="113">
        <v>2015</v>
      </c>
      <c r="D1321" s="113" t="s">
        <v>132</v>
      </c>
      <c r="E1321" s="113" t="s">
        <v>203</v>
      </c>
      <c r="F1321" s="113" t="s">
        <v>200</v>
      </c>
      <c r="G1321" s="113">
        <v>4.0276978551399703</v>
      </c>
    </row>
    <row r="1322" spans="1:7" x14ac:dyDescent="0.25">
      <c r="A1322" s="108" t="str">
        <f t="shared" si="20"/>
        <v>AT_2015_3D_NOx</v>
      </c>
      <c r="B1322" s="113" t="s">
        <v>133</v>
      </c>
      <c r="C1322" s="113">
        <v>2015</v>
      </c>
      <c r="D1322" s="113" t="s">
        <v>206</v>
      </c>
      <c r="E1322" s="113" t="s">
        <v>199</v>
      </c>
      <c r="F1322" s="113" t="s">
        <v>200</v>
      </c>
      <c r="G1322" s="113">
        <v>10.995430969388799</v>
      </c>
    </row>
    <row r="1323" spans="1:7" x14ac:dyDescent="0.25">
      <c r="A1323" s="108" t="str">
        <f t="shared" si="20"/>
        <v>AT_2016_NATIONAL TOTAL_NOx</v>
      </c>
      <c r="B1323" s="113" t="s">
        <v>133</v>
      </c>
      <c r="C1323" s="113">
        <v>2016</v>
      </c>
      <c r="D1323" s="113" t="s">
        <v>122</v>
      </c>
      <c r="E1323" s="113" t="s">
        <v>199</v>
      </c>
      <c r="F1323" s="113" t="s">
        <v>200</v>
      </c>
      <c r="G1323" s="113">
        <v>176.41105519471901</v>
      </c>
    </row>
    <row r="1324" spans="1:7" x14ac:dyDescent="0.25">
      <c r="A1324" s="108" t="str">
        <f t="shared" si="20"/>
        <v>AT_2016_NATIONAL TOTAL_NMVOC</v>
      </c>
      <c r="B1324" s="113" t="s">
        <v>133</v>
      </c>
      <c r="C1324" s="113">
        <v>2016</v>
      </c>
      <c r="D1324" s="113" t="s">
        <v>122</v>
      </c>
      <c r="E1324" s="113" t="s">
        <v>123</v>
      </c>
      <c r="F1324" s="113" t="s">
        <v>200</v>
      </c>
      <c r="G1324" s="113">
        <v>110.30578093680199</v>
      </c>
    </row>
    <row r="1325" spans="1:7" x14ac:dyDescent="0.25">
      <c r="A1325" s="108" t="str">
        <f t="shared" si="20"/>
        <v>AT_2016_NATIONAL TOTAL_SOx</v>
      </c>
      <c r="B1325" s="113" t="s">
        <v>133</v>
      </c>
      <c r="C1325" s="113">
        <v>2016</v>
      </c>
      <c r="D1325" s="113" t="s">
        <v>122</v>
      </c>
      <c r="E1325" s="113" t="s">
        <v>201</v>
      </c>
      <c r="F1325" s="113" t="s">
        <v>200</v>
      </c>
      <c r="G1325" s="113">
        <v>13.258631307828599</v>
      </c>
    </row>
    <row r="1326" spans="1:7" x14ac:dyDescent="0.25">
      <c r="A1326" s="108" t="str">
        <f t="shared" si="20"/>
        <v>AT_2016_NATIONAL TOTAL_NH3</v>
      </c>
      <c r="B1326" s="113" t="s">
        <v>133</v>
      </c>
      <c r="C1326" s="113">
        <v>2016</v>
      </c>
      <c r="D1326" s="113" t="s">
        <v>122</v>
      </c>
      <c r="E1326" s="113" t="s">
        <v>124</v>
      </c>
      <c r="F1326" s="113" t="s">
        <v>200</v>
      </c>
      <c r="G1326" s="113">
        <v>71.1502061452492</v>
      </c>
    </row>
    <row r="1327" spans="1:7" x14ac:dyDescent="0.25">
      <c r="A1327" s="108" t="str">
        <f t="shared" si="20"/>
        <v>AT_2016_NATIONAL TOTAL_PM2.5</v>
      </c>
      <c r="B1327" s="113" t="s">
        <v>133</v>
      </c>
      <c r="C1327" s="113">
        <v>2016</v>
      </c>
      <c r="D1327" s="113" t="s">
        <v>122</v>
      </c>
      <c r="E1327" s="113" t="s">
        <v>203</v>
      </c>
      <c r="F1327" s="113" t="s">
        <v>200</v>
      </c>
      <c r="G1327" s="113">
        <v>16.3780419689833</v>
      </c>
    </row>
    <row r="1328" spans="1:7" x14ac:dyDescent="0.25">
      <c r="A1328" s="108" t="str">
        <f t="shared" si="20"/>
        <v>AT_2016_NATIONAL TOTAL_Pb</v>
      </c>
      <c r="B1328" s="113" t="s">
        <v>133</v>
      </c>
      <c r="C1328" s="113">
        <v>2016</v>
      </c>
      <c r="D1328" s="113" t="s">
        <v>122</v>
      </c>
      <c r="E1328" s="113" t="s">
        <v>125</v>
      </c>
      <c r="F1328" s="113" t="s">
        <v>200</v>
      </c>
      <c r="G1328" s="113">
        <v>1.55938871320254E-2</v>
      </c>
    </row>
    <row r="1329" spans="1:7" x14ac:dyDescent="0.25">
      <c r="A1329" s="108" t="str">
        <f t="shared" si="20"/>
        <v>AT_2016_NATIONAL TOTAL_Cd</v>
      </c>
      <c r="B1329" s="113" t="s">
        <v>133</v>
      </c>
      <c r="C1329" s="113">
        <v>2016</v>
      </c>
      <c r="D1329" s="113" t="s">
        <v>122</v>
      </c>
      <c r="E1329" s="113" t="s">
        <v>126</v>
      </c>
      <c r="F1329" s="113" t="s">
        <v>200</v>
      </c>
      <c r="G1329" s="113">
        <v>9.2464442782121505E-4</v>
      </c>
    </row>
    <row r="1330" spans="1:7" x14ac:dyDescent="0.25">
      <c r="A1330" s="108" t="str">
        <f t="shared" si="20"/>
        <v>AT_2016_NATIONAL TOTAL_Hg</v>
      </c>
      <c r="B1330" s="113" t="s">
        <v>133</v>
      </c>
      <c r="C1330" s="113">
        <v>2016</v>
      </c>
      <c r="D1330" s="113" t="s">
        <v>122</v>
      </c>
      <c r="E1330" s="113" t="s">
        <v>127</v>
      </c>
      <c r="F1330" s="113" t="s">
        <v>200</v>
      </c>
      <c r="G1330" s="113">
        <v>1.0396245662553901E-3</v>
      </c>
    </row>
    <row r="1331" spans="1:7" x14ac:dyDescent="0.25">
      <c r="A1331" s="108" t="str">
        <f t="shared" si="20"/>
        <v>AT_2016_NATIONAL TOTAL_DIOX</v>
      </c>
      <c r="B1331" s="113" t="s">
        <v>133</v>
      </c>
      <c r="C1331" s="113">
        <v>2016</v>
      </c>
      <c r="D1331" s="113" t="s">
        <v>122</v>
      </c>
      <c r="E1331" s="113" t="s">
        <v>128</v>
      </c>
      <c r="F1331" s="113" t="s">
        <v>200</v>
      </c>
      <c r="G1331" s="150">
        <v>3.6195418259175203E-8</v>
      </c>
    </row>
    <row r="1332" spans="1:7" x14ac:dyDescent="0.25">
      <c r="A1332" s="108" t="str">
        <f t="shared" si="20"/>
        <v>AT_2016_NATIONAL TOTAL_PAH</v>
      </c>
      <c r="B1332" s="113" t="s">
        <v>133</v>
      </c>
      <c r="C1332" s="113">
        <v>2016</v>
      </c>
      <c r="D1332" s="113" t="s">
        <v>122</v>
      </c>
      <c r="E1332" s="113" t="s">
        <v>129</v>
      </c>
      <c r="F1332" s="113" t="s">
        <v>200</v>
      </c>
      <c r="G1332" s="113">
        <v>7.1710084297703404E-3</v>
      </c>
    </row>
    <row r="1333" spans="1:7" x14ac:dyDescent="0.25">
      <c r="A1333" s="108" t="str">
        <f t="shared" si="20"/>
        <v>AT_2016_NATIONAL TOTAL_HCB</v>
      </c>
      <c r="B1333" s="113" t="s">
        <v>133</v>
      </c>
      <c r="C1333" s="113">
        <v>2016</v>
      </c>
      <c r="D1333" s="113" t="s">
        <v>122</v>
      </c>
      <c r="E1333" s="113" t="s">
        <v>130</v>
      </c>
      <c r="F1333" s="113" t="s">
        <v>200</v>
      </c>
      <c r="G1333" s="150">
        <v>1.3170216629837799E-5</v>
      </c>
    </row>
    <row r="1334" spans="1:7" x14ac:dyDescent="0.25">
      <c r="A1334" s="108" t="str">
        <f t="shared" si="20"/>
        <v>AT_2016_NATIONAL TOTAL_PCB</v>
      </c>
      <c r="B1334" s="113" t="s">
        <v>133</v>
      </c>
      <c r="C1334" s="113">
        <v>2016</v>
      </c>
      <c r="D1334" s="113" t="s">
        <v>122</v>
      </c>
      <c r="E1334" s="113" t="s">
        <v>259</v>
      </c>
      <c r="F1334" s="113" t="s">
        <v>200</v>
      </c>
      <c r="G1334" s="150">
        <v>4.1173740942511097E-6</v>
      </c>
    </row>
    <row r="1335" spans="1:7" x14ac:dyDescent="0.25">
      <c r="A1335" s="108" t="str">
        <f t="shared" si="20"/>
        <v>AT_2016_1A3(FU)_NOx</v>
      </c>
      <c r="B1335" s="113" t="s">
        <v>133</v>
      </c>
      <c r="C1335" s="113">
        <v>2016</v>
      </c>
      <c r="D1335" s="113" t="s">
        <v>134</v>
      </c>
      <c r="E1335" s="113" t="s">
        <v>199</v>
      </c>
      <c r="F1335" s="113" t="s">
        <v>200</v>
      </c>
      <c r="G1335" s="113">
        <v>78.113812206001398</v>
      </c>
    </row>
    <row r="1336" spans="1:7" x14ac:dyDescent="0.25">
      <c r="A1336" s="108" t="str">
        <f t="shared" si="20"/>
        <v>AT_2016_1A3(FS)_NOx</v>
      </c>
      <c r="B1336" s="113" t="s">
        <v>133</v>
      </c>
      <c r="C1336" s="113">
        <v>2016</v>
      </c>
      <c r="D1336" s="113" t="s">
        <v>132</v>
      </c>
      <c r="E1336" s="113" t="s">
        <v>199</v>
      </c>
      <c r="F1336" s="113" t="s">
        <v>200</v>
      </c>
      <c r="G1336" s="113">
        <v>100.704493842414</v>
      </c>
    </row>
    <row r="1337" spans="1:7" x14ac:dyDescent="0.25">
      <c r="A1337" s="108" t="str">
        <f t="shared" si="20"/>
        <v>AT_2016_1A3(FU)_NMVOC</v>
      </c>
      <c r="B1337" s="113" t="s">
        <v>133</v>
      </c>
      <c r="C1337" s="113">
        <v>2016</v>
      </c>
      <c r="D1337" s="113" t="s">
        <v>134</v>
      </c>
      <c r="E1337" s="113" t="s">
        <v>123</v>
      </c>
      <c r="F1337" s="113" t="s">
        <v>200</v>
      </c>
      <c r="G1337" s="113">
        <v>4.95801832997586</v>
      </c>
    </row>
    <row r="1338" spans="1:7" x14ac:dyDescent="0.25">
      <c r="A1338" s="108" t="str">
        <f t="shared" si="20"/>
        <v>AT_2016_1A3(FS)_NMVOC</v>
      </c>
      <c r="B1338" s="113" t="s">
        <v>133</v>
      </c>
      <c r="C1338" s="113">
        <v>2016</v>
      </c>
      <c r="D1338" s="113" t="s">
        <v>132</v>
      </c>
      <c r="E1338" s="113" t="s">
        <v>123</v>
      </c>
      <c r="F1338" s="113" t="s">
        <v>200</v>
      </c>
      <c r="G1338" s="113">
        <v>5.90822657423029</v>
      </c>
    </row>
    <row r="1339" spans="1:7" x14ac:dyDescent="0.25">
      <c r="A1339" s="108" t="str">
        <f t="shared" si="20"/>
        <v>AT_2016_1A3(FU)_SOx</v>
      </c>
      <c r="B1339" s="113" t="s">
        <v>133</v>
      </c>
      <c r="C1339" s="113">
        <v>2016</v>
      </c>
      <c r="D1339" s="113" t="s">
        <v>134</v>
      </c>
      <c r="E1339" s="113" t="s">
        <v>201</v>
      </c>
      <c r="F1339" s="113" t="s">
        <v>200</v>
      </c>
      <c r="G1339" s="113">
        <v>9.8437607079408906E-2</v>
      </c>
    </row>
    <row r="1340" spans="1:7" x14ac:dyDescent="0.25">
      <c r="A1340" s="108" t="str">
        <f t="shared" si="20"/>
        <v>AT_2016_1A3(FS)_SOx</v>
      </c>
      <c r="B1340" s="113" t="s">
        <v>133</v>
      </c>
      <c r="C1340" s="113">
        <v>2016</v>
      </c>
      <c r="D1340" s="113" t="s">
        <v>132</v>
      </c>
      <c r="E1340" s="113" t="s">
        <v>201</v>
      </c>
      <c r="F1340" s="113" t="s">
        <v>200</v>
      </c>
      <c r="G1340" s="113">
        <v>0.13574288300402401</v>
      </c>
    </row>
    <row r="1341" spans="1:7" x14ac:dyDescent="0.25">
      <c r="A1341" s="108" t="str">
        <f t="shared" si="20"/>
        <v>AT_2016_1A3(FU)_NH3</v>
      </c>
      <c r="B1341" s="113" t="s">
        <v>133</v>
      </c>
      <c r="C1341" s="113">
        <v>2016</v>
      </c>
      <c r="D1341" s="113" t="s">
        <v>134</v>
      </c>
      <c r="E1341" s="113" t="s">
        <v>124</v>
      </c>
      <c r="F1341" s="113" t="s">
        <v>200</v>
      </c>
      <c r="G1341" s="113">
        <v>0.84849703851355096</v>
      </c>
    </row>
    <row r="1342" spans="1:7" x14ac:dyDescent="0.25">
      <c r="A1342" s="108" t="str">
        <f t="shared" si="20"/>
        <v>AT_2016_1A3(FS)_NH3</v>
      </c>
      <c r="B1342" s="113" t="s">
        <v>133</v>
      </c>
      <c r="C1342" s="113">
        <v>2016</v>
      </c>
      <c r="D1342" s="113" t="s">
        <v>132</v>
      </c>
      <c r="E1342" s="113" t="s">
        <v>124</v>
      </c>
      <c r="F1342" s="113" t="s">
        <v>200</v>
      </c>
      <c r="G1342" s="113">
        <v>1.1344120681852601</v>
      </c>
    </row>
    <row r="1343" spans="1:7" x14ac:dyDescent="0.25">
      <c r="A1343" s="108" t="str">
        <f t="shared" si="20"/>
        <v>AT_2016_1A3(FU)_PM2.5</v>
      </c>
      <c r="B1343" s="113" t="s">
        <v>133</v>
      </c>
      <c r="C1343" s="113">
        <v>2016</v>
      </c>
      <c r="D1343" s="113" t="s">
        <v>134</v>
      </c>
      <c r="E1343" s="113" t="s">
        <v>203</v>
      </c>
      <c r="F1343" s="113" t="s">
        <v>200</v>
      </c>
      <c r="G1343" s="113">
        <v>2.6928764798010301</v>
      </c>
    </row>
    <row r="1344" spans="1:7" x14ac:dyDescent="0.25">
      <c r="A1344" s="108" t="str">
        <f t="shared" si="20"/>
        <v>AT_2016_1A3(FS)_PM2.5</v>
      </c>
      <c r="B1344" s="113" t="s">
        <v>133</v>
      </c>
      <c r="C1344" s="113">
        <v>2016</v>
      </c>
      <c r="D1344" s="113" t="s">
        <v>132</v>
      </c>
      <c r="E1344" s="113" t="s">
        <v>203</v>
      </c>
      <c r="F1344" s="113" t="s">
        <v>200</v>
      </c>
      <c r="G1344" s="113">
        <v>3.8844031828408601</v>
      </c>
    </row>
    <row r="1345" spans="1:7" x14ac:dyDescent="0.25">
      <c r="A1345" s="108" t="str">
        <f t="shared" si="20"/>
        <v>AT_2016_3D_NOx</v>
      </c>
      <c r="B1345" s="113" t="s">
        <v>133</v>
      </c>
      <c r="C1345" s="113">
        <v>2016</v>
      </c>
      <c r="D1345" s="113" t="s">
        <v>206</v>
      </c>
      <c r="E1345" s="113" t="s">
        <v>199</v>
      </c>
      <c r="F1345" s="113" t="s">
        <v>200</v>
      </c>
      <c r="G1345" s="113">
        <v>11.2474955222484</v>
      </c>
    </row>
    <row r="1346" spans="1:7" x14ac:dyDescent="0.25">
      <c r="A1346" s="108" t="str">
        <f t="shared" ref="A1346:A1409" si="21">CONCATENATE(B1346,"_",C1346,"_",D1346,"_",E1346)</f>
        <v>AT_2017_NATIONAL TOTAL_NOx</v>
      </c>
      <c r="B1346" s="113" t="s">
        <v>133</v>
      </c>
      <c r="C1346" s="113">
        <v>2017</v>
      </c>
      <c r="D1346" s="113" t="s">
        <v>122</v>
      </c>
      <c r="E1346" s="113" t="s">
        <v>199</v>
      </c>
      <c r="F1346" s="113" t="s">
        <v>200</v>
      </c>
      <c r="G1346" s="113">
        <v>167.26902556216999</v>
      </c>
    </row>
    <row r="1347" spans="1:7" x14ac:dyDescent="0.25">
      <c r="A1347" s="108" t="str">
        <f t="shared" si="21"/>
        <v>AT_2017_NATIONAL TOTAL_NMVOC</v>
      </c>
      <c r="B1347" s="113" t="s">
        <v>133</v>
      </c>
      <c r="C1347" s="113">
        <v>2017</v>
      </c>
      <c r="D1347" s="113" t="s">
        <v>122</v>
      </c>
      <c r="E1347" s="113" t="s">
        <v>123</v>
      </c>
      <c r="F1347" s="113" t="s">
        <v>200</v>
      </c>
      <c r="G1347" s="113">
        <v>110.700134177913</v>
      </c>
    </row>
    <row r="1348" spans="1:7" x14ac:dyDescent="0.25">
      <c r="A1348" s="108" t="str">
        <f t="shared" si="21"/>
        <v>AT_2017_NATIONAL TOTAL_SOx</v>
      </c>
      <c r="B1348" s="113" t="s">
        <v>133</v>
      </c>
      <c r="C1348" s="113">
        <v>2017</v>
      </c>
      <c r="D1348" s="113" t="s">
        <v>122</v>
      </c>
      <c r="E1348" s="113" t="s">
        <v>201</v>
      </c>
      <c r="F1348" s="113" t="s">
        <v>200</v>
      </c>
      <c r="G1348" s="113">
        <v>12.790728534744501</v>
      </c>
    </row>
    <row r="1349" spans="1:7" x14ac:dyDescent="0.25">
      <c r="A1349" s="108" t="str">
        <f t="shared" si="21"/>
        <v>AT_2017_NATIONAL TOTAL_NH3</v>
      </c>
      <c r="B1349" s="113" t="s">
        <v>133</v>
      </c>
      <c r="C1349" s="113">
        <v>2017</v>
      </c>
      <c r="D1349" s="113" t="s">
        <v>122</v>
      </c>
      <c r="E1349" s="113" t="s">
        <v>124</v>
      </c>
      <c r="F1349" s="113" t="s">
        <v>200</v>
      </c>
      <c r="G1349" s="113">
        <v>71.697527055604098</v>
      </c>
    </row>
    <row r="1350" spans="1:7" x14ac:dyDescent="0.25">
      <c r="A1350" s="108" t="str">
        <f t="shared" si="21"/>
        <v>AT_2017_NATIONAL TOTAL_PM2.5</v>
      </c>
      <c r="B1350" s="113" t="s">
        <v>133</v>
      </c>
      <c r="C1350" s="113">
        <v>2017</v>
      </c>
      <c r="D1350" s="113" t="s">
        <v>122</v>
      </c>
      <c r="E1350" s="113" t="s">
        <v>203</v>
      </c>
      <c r="F1350" s="113" t="s">
        <v>200</v>
      </c>
      <c r="G1350" s="113">
        <v>16.221182102319499</v>
      </c>
    </row>
    <row r="1351" spans="1:7" x14ac:dyDescent="0.25">
      <c r="A1351" s="108" t="str">
        <f t="shared" si="21"/>
        <v>AT_2017_NATIONAL TOTAL_Pb</v>
      </c>
      <c r="B1351" s="113" t="s">
        <v>133</v>
      </c>
      <c r="C1351" s="113">
        <v>2017</v>
      </c>
      <c r="D1351" s="113" t="s">
        <v>122</v>
      </c>
      <c r="E1351" s="113" t="s">
        <v>125</v>
      </c>
      <c r="F1351" s="113" t="s">
        <v>200</v>
      </c>
      <c r="G1351" s="113">
        <v>1.5715671918022599E-2</v>
      </c>
    </row>
    <row r="1352" spans="1:7" x14ac:dyDescent="0.25">
      <c r="A1352" s="108" t="str">
        <f t="shared" si="21"/>
        <v>AT_2017_NATIONAL TOTAL_Cd</v>
      </c>
      <c r="B1352" s="113" t="s">
        <v>133</v>
      </c>
      <c r="C1352" s="113">
        <v>2017</v>
      </c>
      <c r="D1352" s="113" t="s">
        <v>122</v>
      </c>
      <c r="E1352" s="113" t="s">
        <v>126</v>
      </c>
      <c r="F1352" s="113" t="s">
        <v>200</v>
      </c>
      <c r="G1352" s="113">
        <v>9.4045593036117697E-4</v>
      </c>
    </row>
    <row r="1353" spans="1:7" x14ac:dyDescent="0.25">
      <c r="A1353" s="108" t="str">
        <f t="shared" si="21"/>
        <v>AT_2017_NATIONAL TOTAL_Hg</v>
      </c>
      <c r="B1353" s="113" t="s">
        <v>133</v>
      </c>
      <c r="C1353" s="113">
        <v>2017</v>
      </c>
      <c r="D1353" s="113" t="s">
        <v>122</v>
      </c>
      <c r="E1353" s="113" t="s">
        <v>127</v>
      </c>
      <c r="F1353" s="113" t="s">
        <v>200</v>
      </c>
      <c r="G1353" s="113">
        <v>1.06672828075544E-3</v>
      </c>
    </row>
    <row r="1354" spans="1:7" x14ac:dyDescent="0.25">
      <c r="A1354" s="108" t="str">
        <f t="shared" si="21"/>
        <v>AT_2017_NATIONAL TOTAL_DIOX</v>
      </c>
      <c r="B1354" s="113" t="s">
        <v>133</v>
      </c>
      <c r="C1354" s="113">
        <v>2017</v>
      </c>
      <c r="D1354" s="113" t="s">
        <v>122</v>
      </c>
      <c r="E1354" s="113" t="s">
        <v>128</v>
      </c>
      <c r="F1354" s="113" t="s">
        <v>200</v>
      </c>
      <c r="G1354" s="150">
        <v>3.6669565866232002E-8</v>
      </c>
    </row>
    <row r="1355" spans="1:7" x14ac:dyDescent="0.25">
      <c r="A1355" s="108" t="str">
        <f t="shared" si="21"/>
        <v>AT_2017_NATIONAL TOTAL_PAH</v>
      </c>
      <c r="B1355" s="113" t="s">
        <v>133</v>
      </c>
      <c r="C1355" s="113">
        <v>2017</v>
      </c>
      <c r="D1355" s="113" t="s">
        <v>122</v>
      </c>
      <c r="E1355" s="113" t="s">
        <v>129</v>
      </c>
      <c r="F1355" s="113" t="s">
        <v>200</v>
      </c>
      <c r="G1355" s="113">
        <v>7.1946320394846103E-3</v>
      </c>
    </row>
    <row r="1356" spans="1:7" x14ac:dyDescent="0.25">
      <c r="A1356" s="108" t="str">
        <f t="shared" si="21"/>
        <v>AT_2017_NATIONAL TOTAL_HCB</v>
      </c>
      <c r="B1356" s="113" t="s">
        <v>133</v>
      </c>
      <c r="C1356" s="113">
        <v>2017</v>
      </c>
      <c r="D1356" s="113" t="s">
        <v>122</v>
      </c>
      <c r="E1356" s="113" t="s">
        <v>130</v>
      </c>
      <c r="F1356" s="113" t="s">
        <v>200</v>
      </c>
      <c r="G1356" s="150">
        <v>1.42378208290731E-5</v>
      </c>
    </row>
    <row r="1357" spans="1:7" x14ac:dyDescent="0.25">
      <c r="A1357" s="108" t="str">
        <f t="shared" si="21"/>
        <v>AT_2017_NATIONAL TOTAL_PCB</v>
      </c>
      <c r="B1357" s="113" t="s">
        <v>133</v>
      </c>
      <c r="C1357" s="113">
        <v>2017</v>
      </c>
      <c r="D1357" s="113" t="s">
        <v>122</v>
      </c>
      <c r="E1357" s="113" t="s">
        <v>259</v>
      </c>
      <c r="F1357" s="113" t="s">
        <v>200</v>
      </c>
      <c r="G1357" s="150">
        <v>4.2286651162128898E-6</v>
      </c>
    </row>
    <row r="1358" spans="1:7" x14ac:dyDescent="0.25">
      <c r="A1358" s="108" t="str">
        <f t="shared" si="21"/>
        <v>AT_2017_1A3(FU)_NOx</v>
      </c>
      <c r="B1358" s="113" t="s">
        <v>133</v>
      </c>
      <c r="C1358" s="113">
        <v>2017</v>
      </c>
      <c r="D1358" s="113" t="s">
        <v>134</v>
      </c>
      <c r="E1358" s="113" t="s">
        <v>199</v>
      </c>
      <c r="F1358" s="113" t="s">
        <v>200</v>
      </c>
      <c r="G1358" s="113">
        <v>72.511743492132993</v>
      </c>
    </row>
    <row r="1359" spans="1:7" x14ac:dyDescent="0.25">
      <c r="A1359" s="108" t="str">
        <f t="shared" si="21"/>
        <v>AT_2017_1A3(FS)_NOx</v>
      </c>
      <c r="B1359" s="113" t="s">
        <v>133</v>
      </c>
      <c r="C1359" s="113">
        <v>2017</v>
      </c>
      <c r="D1359" s="113" t="s">
        <v>132</v>
      </c>
      <c r="E1359" s="113" t="s">
        <v>199</v>
      </c>
      <c r="F1359" s="113" t="s">
        <v>200</v>
      </c>
      <c r="G1359" s="113">
        <v>92.764812783977007</v>
      </c>
    </row>
    <row r="1360" spans="1:7" x14ac:dyDescent="0.25">
      <c r="A1360" s="108" t="str">
        <f t="shared" si="21"/>
        <v>AT_2017_1A3(FU)_NMVOC</v>
      </c>
      <c r="B1360" s="113" t="s">
        <v>133</v>
      </c>
      <c r="C1360" s="113">
        <v>2017</v>
      </c>
      <c r="D1360" s="113" t="s">
        <v>134</v>
      </c>
      <c r="E1360" s="113" t="s">
        <v>123</v>
      </c>
      <c r="F1360" s="113" t="s">
        <v>200</v>
      </c>
      <c r="G1360" s="113">
        <v>4.6022055676065898</v>
      </c>
    </row>
    <row r="1361" spans="1:7" x14ac:dyDescent="0.25">
      <c r="A1361" s="108" t="str">
        <f t="shared" si="21"/>
        <v>AT_2017_1A3(FS)_NMVOC</v>
      </c>
      <c r="B1361" s="113" t="s">
        <v>133</v>
      </c>
      <c r="C1361" s="113">
        <v>2017</v>
      </c>
      <c r="D1361" s="113" t="s">
        <v>132</v>
      </c>
      <c r="E1361" s="113" t="s">
        <v>123</v>
      </c>
      <c r="F1361" s="113" t="s">
        <v>200</v>
      </c>
      <c r="G1361" s="113">
        <v>5.4514580396113397</v>
      </c>
    </row>
    <row r="1362" spans="1:7" x14ac:dyDescent="0.25">
      <c r="A1362" s="108" t="str">
        <f t="shared" si="21"/>
        <v>AT_2017_1A3(FU)_SOx</v>
      </c>
      <c r="B1362" s="113" t="s">
        <v>133</v>
      </c>
      <c r="C1362" s="113">
        <v>2017</v>
      </c>
      <c r="D1362" s="113" t="s">
        <v>134</v>
      </c>
      <c r="E1362" s="113" t="s">
        <v>201</v>
      </c>
      <c r="F1362" s="113" t="s">
        <v>200</v>
      </c>
      <c r="G1362" s="113">
        <v>0.10124273530011101</v>
      </c>
    </row>
    <row r="1363" spans="1:7" x14ac:dyDescent="0.25">
      <c r="A1363" s="108" t="str">
        <f t="shared" si="21"/>
        <v>AT_2017_1A3(FS)_SOx</v>
      </c>
      <c r="B1363" s="113" t="s">
        <v>133</v>
      </c>
      <c r="C1363" s="113">
        <v>2017</v>
      </c>
      <c r="D1363" s="113" t="s">
        <v>132</v>
      </c>
      <c r="E1363" s="113" t="s">
        <v>201</v>
      </c>
      <c r="F1363" s="113" t="s">
        <v>200</v>
      </c>
      <c r="G1363" s="113">
        <v>0.13951609160963899</v>
      </c>
    </row>
    <row r="1364" spans="1:7" x14ac:dyDescent="0.25">
      <c r="A1364" s="108" t="str">
        <f t="shared" si="21"/>
        <v>AT_2017_1A3(FU)_NH3</v>
      </c>
      <c r="B1364" s="113" t="s">
        <v>133</v>
      </c>
      <c r="C1364" s="113">
        <v>2017</v>
      </c>
      <c r="D1364" s="113" t="s">
        <v>134</v>
      </c>
      <c r="E1364" s="113" t="s">
        <v>124</v>
      </c>
      <c r="F1364" s="113" t="s">
        <v>200</v>
      </c>
      <c r="G1364" s="113">
        <v>0.83208580577634494</v>
      </c>
    </row>
    <row r="1365" spans="1:7" x14ac:dyDescent="0.25">
      <c r="A1365" s="108" t="str">
        <f t="shared" si="21"/>
        <v>AT_2017_1A3(FS)_NH3</v>
      </c>
      <c r="B1365" s="113" t="s">
        <v>133</v>
      </c>
      <c r="C1365" s="113">
        <v>2017</v>
      </c>
      <c r="D1365" s="113" t="s">
        <v>132</v>
      </c>
      <c r="E1365" s="113" t="s">
        <v>124</v>
      </c>
      <c r="F1365" s="113" t="s">
        <v>200</v>
      </c>
      <c r="G1365" s="113">
        <v>1.1075695054505701</v>
      </c>
    </row>
    <row r="1366" spans="1:7" x14ac:dyDescent="0.25">
      <c r="A1366" s="108" t="str">
        <f t="shared" si="21"/>
        <v>AT_2017_1A3(FU)_PM2.5</v>
      </c>
      <c r="B1366" s="113" t="s">
        <v>133</v>
      </c>
      <c r="C1366" s="113">
        <v>2017</v>
      </c>
      <c r="D1366" s="113" t="s">
        <v>134</v>
      </c>
      <c r="E1366" s="113" t="s">
        <v>203</v>
      </c>
      <c r="F1366" s="113" t="s">
        <v>200</v>
      </c>
      <c r="G1366" s="113">
        <v>2.5268353026325001</v>
      </c>
    </row>
    <row r="1367" spans="1:7" x14ac:dyDescent="0.25">
      <c r="A1367" s="108" t="str">
        <f t="shared" si="21"/>
        <v>AT_2017_1A3(FS)_PM2.5</v>
      </c>
      <c r="B1367" s="113" t="s">
        <v>133</v>
      </c>
      <c r="C1367" s="113">
        <v>2017</v>
      </c>
      <c r="D1367" s="113" t="s">
        <v>132</v>
      </c>
      <c r="E1367" s="113" t="s">
        <v>203</v>
      </c>
      <c r="F1367" s="113" t="s">
        <v>200</v>
      </c>
      <c r="G1367" s="113">
        <v>3.7188581104107299</v>
      </c>
    </row>
    <row r="1368" spans="1:7" x14ac:dyDescent="0.25">
      <c r="A1368" s="108" t="str">
        <f t="shared" si="21"/>
        <v>AT_2017_3D_NOx</v>
      </c>
      <c r="B1368" s="113" t="s">
        <v>133</v>
      </c>
      <c r="C1368" s="113">
        <v>2017</v>
      </c>
      <c r="D1368" s="113" t="s">
        <v>206</v>
      </c>
      <c r="E1368" s="113" t="s">
        <v>199</v>
      </c>
      <c r="F1368" s="113" t="s">
        <v>200</v>
      </c>
      <c r="G1368" s="113">
        <v>11.018705894794801</v>
      </c>
    </row>
    <row r="1369" spans="1:7" x14ac:dyDescent="0.25">
      <c r="A1369" s="108" t="str">
        <f t="shared" si="21"/>
        <v>AT_2018_NATIONAL TOTAL_NOx</v>
      </c>
      <c r="B1369" s="113" t="s">
        <v>133</v>
      </c>
      <c r="C1369" s="113">
        <v>2018</v>
      </c>
      <c r="D1369" s="113" t="s">
        <v>122</v>
      </c>
      <c r="E1369" s="113" t="s">
        <v>199</v>
      </c>
      <c r="F1369" s="113" t="s">
        <v>200</v>
      </c>
      <c r="G1369" s="113">
        <v>155.003547913115</v>
      </c>
    </row>
    <row r="1370" spans="1:7" x14ac:dyDescent="0.25">
      <c r="A1370" s="108" t="str">
        <f t="shared" si="21"/>
        <v>AT_2018_NATIONAL TOTAL_NMVOC</v>
      </c>
      <c r="B1370" s="113" t="s">
        <v>133</v>
      </c>
      <c r="C1370" s="113">
        <v>2018</v>
      </c>
      <c r="D1370" s="113" t="s">
        <v>122</v>
      </c>
      <c r="E1370" s="113" t="s">
        <v>123</v>
      </c>
      <c r="F1370" s="113" t="s">
        <v>200</v>
      </c>
      <c r="G1370" s="113">
        <v>106.943932470313</v>
      </c>
    </row>
    <row r="1371" spans="1:7" x14ac:dyDescent="0.25">
      <c r="A1371" s="108" t="str">
        <f t="shared" si="21"/>
        <v>AT_2018_NATIONAL TOTAL_SOx</v>
      </c>
      <c r="B1371" s="113" t="s">
        <v>133</v>
      </c>
      <c r="C1371" s="113">
        <v>2018</v>
      </c>
      <c r="D1371" s="113" t="s">
        <v>122</v>
      </c>
      <c r="E1371" s="113" t="s">
        <v>201</v>
      </c>
      <c r="F1371" s="113" t="s">
        <v>200</v>
      </c>
      <c r="G1371" s="113">
        <v>11.5837749440664</v>
      </c>
    </row>
    <row r="1372" spans="1:7" x14ac:dyDescent="0.25">
      <c r="A1372" s="108" t="str">
        <f t="shared" si="21"/>
        <v>AT_2018_NATIONAL TOTAL_NH3</v>
      </c>
      <c r="B1372" s="113" t="s">
        <v>133</v>
      </c>
      <c r="C1372" s="113">
        <v>2018</v>
      </c>
      <c r="D1372" s="113" t="s">
        <v>122</v>
      </c>
      <c r="E1372" s="113" t="s">
        <v>124</v>
      </c>
      <c r="F1372" s="113" t="s">
        <v>200</v>
      </c>
      <c r="G1372" s="113">
        <v>70.416254490926207</v>
      </c>
    </row>
    <row r="1373" spans="1:7" x14ac:dyDescent="0.25">
      <c r="A1373" s="108" t="str">
        <f t="shared" si="21"/>
        <v>AT_2018_NATIONAL TOTAL_PM2.5</v>
      </c>
      <c r="B1373" s="113" t="s">
        <v>133</v>
      </c>
      <c r="C1373" s="113">
        <v>2018</v>
      </c>
      <c r="D1373" s="113" t="s">
        <v>122</v>
      </c>
      <c r="E1373" s="113" t="s">
        <v>203</v>
      </c>
      <c r="F1373" s="113" t="s">
        <v>200</v>
      </c>
      <c r="G1373" s="113">
        <v>15.1997924359781</v>
      </c>
    </row>
    <row r="1374" spans="1:7" x14ac:dyDescent="0.25">
      <c r="A1374" s="108" t="str">
        <f t="shared" si="21"/>
        <v>AT_2018_NATIONAL TOTAL_Pb</v>
      </c>
      <c r="B1374" s="113" t="s">
        <v>133</v>
      </c>
      <c r="C1374" s="113">
        <v>2018</v>
      </c>
      <c r="D1374" s="113" t="s">
        <v>122</v>
      </c>
      <c r="E1374" s="113" t="s">
        <v>125</v>
      </c>
      <c r="F1374" s="113" t="s">
        <v>200</v>
      </c>
      <c r="G1374" s="113">
        <v>1.52588833849936E-2</v>
      </c>
    </row>
    <row r="1375" spans="1:7" x14ac:dyDescent="0.25">
      <c r="A1375" s="108" t="str">
        <f t="shared" si="21"/>
        <v>AT_2018_NATIONAL TOTAL_Cd</v>
      </c>
      <c r="B1375" s="113" t="s">
        <v>133</v>
      </c>
      <c r="C1375" s="113">
        <v>2018</v>
      </c>
      <c r="D1375" s="113" t="s">
        <v>122</v>
      </c>
      <c r="E1375" s="113" t="s">
        <v>126</v>
      </c>
      <c r="F1375" s="113" t="s">
        <v>200</v>
      </c>
      <c r="G1375" s="113">
        <v>8.9977364833260199E-4</v>
      </c>
    </row>
    <row r="1376" spans="1:7" x14ac:dyDescent="0.25">
      <c r="A1376" s="108" t="str">
        <f t="shared" si="21"/>
        <v>AT_2018_NATIONAL TOTAL_Hg</v>
      </c>
      <c r="B1376" s="113" t="s">
        <v>133</v>
      </c>
      <c r="C1376" s="113">
        <v>2018</v>
      </c>
      <c r="D1376" s="113" t="s">
        <v>122</v>
      </c>
      <c r="E1376" s="113" t="s">
        <v>127</v>
      </c>
      <c r="F1376" s="113" t="s">
        <v>200</v>
      </c>
      <c r="G1376" s="113">
        <v>1.0333374426988401E-3</v>
      </c>
    </row>
    <row r="1377" spans="1:7" x14ac:dyDescent="0.25">
      <c r="A1377" s="108" t="str">
        <f t="shared" si="21"/>
        <v>AT_2018_NATIONAL TOTAL_DIOX</v>
      </c>
      <c r="B1377" s="113" t="s">
        <v>133</v>
      </c>
      <c r="C1377" s="113">
        <v>2018</v>
      </c>
      <c r="D1377" s="113" t="s">
        <v>122</v>
      </c>
      <c r="E1377" s="113" t="s">
        <v>128</v>
      </c>
      <c r="F1377" s="113" t="s">
        <v>200</v>
      </c>
      <c r="G1377" s="150">
        <v>3.3416552860165601E-8</v>
      </c>
    </row>
    <row r="1378" spans="1:7" x14ac:dyDescent="0.25">
      <c r="A1378" s="108" t="str">
        <f t="shared" si="21"/>
        <v>AT_2018_NATIONAL TOTAL_PAH</v>
      </c>
      <c r="B1378" s="113" t="s">
        <v>133</v>
      </c>
      <c r="C1378" s="113">
        <v>2018</v>
      </c>
      <c r="D1378" s="113" t="s">
        <v>122</v>
      </c>
      <c r="E1378" s="113" t="s">
        <v>129</v>
      </c>
      <c r="F1378" s="113" t="s">
        <v>200</v>
      </c>
      <c r="G1378" s="113">
        <v>6.7309172709913399E-3</v>
      </c>
    </row>
    <row r="1379" spans="1:7" x14ac:dyDescent="0.25">
      <c r="A1379" s="108" t="str">
        <f t="shared" si="21"/>
        <v>AT_2018_NATIONAL TOTAL_HCB</v>
      </c>
      <c r="B1379" s="113" t="s">
        <v>133</v>
      </c>
      <c r="C1379" s="113">
        <v>2018</v>
      </c>
      <c r="D1379" s="113" t="s">
        <v>122</v>
      </c>
      <c r="E1379" s="113" t="s">
        <v>130</v>
      </c>
      <c r="F1379" s="113" t="s">
        <v>200</v>
      </c>
      <c r="G1379" s="150">
        <v>1.2764057232193301E-5</v>
      </c>
    </row>
    <row r="1380" spans="1:7" x14ac:dyDescent="0.25">
      <c r="A1380" s="108" t="str">
        <f t="shared" si="21"/>
        <v>AT_2018_NATIONAL TOTAL_PCB</v>
      </c>
      <c r="B1380" s="113" t="s">
        <v>133</v>
      </c>
      <c r="C1380" s="113">
        <v>2018</v>
      </c>
      <c r="D1380" s="113" t="s">
        <v>122</v>
      </c>
      <c r="E1380" s="113" t="s">
        <v>259</v>
      </c>
      <c r="F1380" s="113" t="s">
        <v>200</v>
      </c>
      <c r="G1380" s="150">
        <v>3.6893508510020501E-6</v>
      </c>
    </row>
    <row r="1381" spans="1:7" x14ac:dyDescent="0.25">
      <c r="A1381" s="108" t="str">
        <f t="shared" si="21"/>
        <v>AT_2018_1A3(FU)_NOx</v>
      </c>
      <c r="B1381" s="113" t="s">
        <v>133</v>
      </c>
      <c r="C1381" s="113">
        <v>2018</v>
      </c>
      <c r="D1381" s="113" t="s">
        <v>134</v>
      </c>
      <c r="E1381" s="113" t="s">
        <v>199</v>
      </c>
      <c r="F1381" s="113" t="s">
        <v>200</v>
      </c>
      <c r="G1381" s="113">
        <v>65.499284571796096</v>
      </c>
    </row>
    <row r="1382" spans="1:7" x14ac:dyDescent="0.25">
      <c r="A1382" s="108" t="str">
        <f t="shared" si="21"/>
        <v>AT_2018_1A3(FS)_NOx</v>
      </c>
      <c r="B1382" s="113" t="s">
        <v>133</v>
      </c>
      <c r="C1382" s="113">
        <v>2018</v>
      </c>
      <c r="D1382" s="113" t="s">
        <v>132</v>
      </c>
      <c r="E1382" s="113" t="s">
        <v>199</v>
      </c>
      <c r="F1382" s="113" t="s">
        <v>200</v>
      </c>
      <c r="G1382" s="113">
        <v>84.188291797352605</v>
      </c>
    </row>
    <row r="1383" spans="1:7" x14ac:dyDescent="0.25">
      <c r="A1383" s="108" t="str">
        <f t="shared" si="21"/>
        <v>AT_2018_1A3(FU)_NMVOC</v>
      </c>
      <c r="B1383" s="113" t="s">
        <v>133</v>
      </c>
      <c r="C1383" s="113">
        <v>2018</v>
      </c>
      <c r="D1383" s="113" t="s">
        <v>134</v>
      </c>
      <c r="E1383" s="113" t="s">
        <v>123</v>
      </c>
      <c r="F1383" s="113" t="s">
        <v>200</v>
      </c>
      <c r="G1383" s="113">
        <v>4.0576391681951796</v>
      </c>
    </row>
    <row r="1384" spans="1:7" x14ac:dyDescent="0.25">
      <c r="A1384" s="108" t="str">
        <f t="shared" si="21"/>
        <v>AT_2018_1A3(FS)_NMVOC</v>
      </c>
      <c r="B1384" s="113" t="s">
        <v>133</v>
      </c>
      <c r="C1384" s="113">
        <v>2018</v>
      </c>
      <c r="D1384" s="113" t="s">
        <v>132</v>
      </c>
      <c r="E1384" s="113" t="s">
        <v>123</v>
      </c>
      <c r="F1384" s="113" t="s">
        <v>200</v>
      </c>
      <c r="G1384" s="113">
        <v>4.87486925590136</v>
      </c>
    </row>
    <row r="1385" spans="1:7" x14ac:dyDescent="0.25">
      <c r="A1385" s="108" t="str">
        <f t="shared" si="21"/>
        <v>AT_2018_1A3(FU)_SOx</v>
      </c>
      <c r="B1385" s="113" t="s">
        <v>133</v>
      </c>
      <c r="C1385" s="113">
        <v>2018</v>
      </c>
      <c r="D1385" s="113" t="s">
        <v>134</v>
      </c>
      <c r="E1385" s="113" t="s">
        <v>201</v>
      </c>
      <c r="F1385" s="113" t="s">
        <v>200</v>
      </c>
      <c r="G1385" s="113">
        <v>0.100679725069363</v>
      </c>
    </row>
    <row r="1386" spans="1:7" x14ac:dyDescent="0.25">
      <c r="A1386" s="108" t="str">
        <f t="shared" si="21"/>
        <v>AT_2018_1A3(FS)_SOx</v>
      </c>
      <c r="B1386" s="113" t="s">
        <v>133</v>
      </c>
      <c r="C1386" s="113">
        <v>2018</v>
      </c>
      <c r="D1386" s="113" t="s">
        <v>132</v>
      </c>
      <c r="E1386" s="113" t="s">
        <v>201</v>
      </c>
      <c r="F1386" s="113" t="s">
        <v>200</v>
      </c>
      <c r="G1386" s="113">
        <v>0.14034407149549599</v>
      </c>
    </row>
    <row r="1387" spans="1:7" x14ac:dyDescent="0.25">
      <c r="A1387" s="108" t="str">
        <f t="shared" si="21"/>
        <v>AT_2018_1A3(FU)_NH3</v>
      </c>
      <c r="B1387" s="113" t="s">
        <v>133</v>
      </c>
      <c r="C1387" s="113">
        <v>2018</v>
      </c>
      <c r="D1387" s="113" t="s">
        <v>134</v>
      </c>
      <c r="E1387" s="113" t="s">
        <v>124</v>
      </c>
      <c r="F1387" s="113" t="s">
        <v>200</v>
      </c>
      <c r="G1387" s="113">
        <v>0.82478876902067799</v>
      </c>
    </row>
    <row r="1388" spans="1:7" x14ac:dyDescent="0.25">
      <c r="A1388" s="108" t="str">
        <f t="shared" si="21"/>
        <v>AT_2018_1A3(FS)_NH3</v>
      </c>
      <c r="B1388" s="113" t="s">
        <v>133</v>
      </c>
      <c r="C1388" s="113">
        <v>2018</v>
      </c>
      <c r="D1388" s="113" t="s">
        <v>132</v>
      </c>
      <c r="E1388" s="113" t="s">
        <v>124</v>
      </c>
      <c r="F1388" s="113" t="s">
        <v>200</v>
      </c>
      <c r="G1388" s="113">
        <v>1.1176463730375299</v>
      </c>
    </row>
    <row r="1389" spans="1:7" x14ac:dyDescent="0.25">
      <c r="A1389" s="108" t="str">
        <f t="shared" si="21"/>
        <v>AT_2018_1A3(FU)_PM2.5</v>
      </c>
      <c r="B1389" s="113" t="s">
        <v>133</v>
      </c>
      <c r="C1389" s="113">
        <v>2018</v>
      </c>
      <c r="D1389" s="113" t="s">
        <v>134</v>
      </c>
      <c r="E1389" s="113" t="s">
        <v>203</v>
      </c>
      <c r="F1389" s="113" t="s">
        <v>200</v>
      </c>
      <c r="G1389" s="113">
        <v>2.3008692054302902</v>
      </c>
    </row>
    <row r="1390" spans="1:7" x14ac:dyDescent="0.25">
      <c r="A1390" s="108" t="str">
        <f t="shared" si="21"/>
        <v>AT_2018_1A3(FS)_PM2.5</v>
      </c>
      <c r="B1390" s="113" t="s">
        <v>133</v>
      </c>
      <c r="C1390" s="113">
        <v>2018</v>
      </c>
      <c r="D1390" s="113" t="s">
        <v>132</v>
      </c>
      <c r="E1390" s="113" t="s">
        <v>203</v>
      </c>
      <c r="F1390" s="113" t="s">
        <v>200</v>
      </c>
      <c r="G1390" s="113">
        <v>3.5110272168701901</v>
      </c>
    </row>
    <row r="1391" spans="1:7" x14ac:dyDescent="0.25">
      <c r="A1391" s="108" t="str">
        <f t="shared" si="21"/>
        <v>AT_2018_3D_NOx</v>
      </c>
      <c r="B1391" s="113" t="s">
        <v>133</v>
      </c>
      <c r="C1391" s="113">
        <v>2018</v>
      </c>
      <c r="D1391" s="113" t="s">
        <v>206</v>
      </c>
      <c r="E1391" s="113" t="s">
        <v>199</v>
      </c>
      <c r="F1391" s="113" t="s">
        <v>200</v>
      </c>
      <c r="G1391" s="113">
        <v>10.738799968954901</v>
      </c>
    </row>
    <row r="1392" spans="1:7" x14ac:dyDescent="0.25">
      <c r="A1392" s="108" t="str">
        <f t="shared" si="21"/>
        <v>AT_2019_NATIONAL TOTAL_NOx</v>
      </c>
      <c r="B1392" s="113" t="s">
        <v>133</v>
      </c>
      <c r="C1392" s="113">
        <v>2019</v>
      </c>
      <c r="D1392" s="113" t="s">
        <v>122</v>
      </c>
      <c r="E1392" s="113" t="s">
        <v>199</v>
      </c>
      <c r="F1392" s="113" t="s">
        <v>200</v>
      </c>
      <c r="G1392" s="113">
        <v>145.80545144157301</v>
      </c>
    </row>
    <row r="1393" spans="1:7" x14ac:dyDescent="0.25">
      <c r="A1393" s="108" t="str">
        <f t="shared" si="21"/>
        <v>AT_2019_NATIONAL TOTAL_NMVOC</v>
      </c>
      <c r="B1393" s="113" t="s">
        <v>133</v>
      </c>
      <c r="C1393" s="113">
        <v>2019</v>
      </c>
      <c r="D1393" s="113" t="s">
        <v>122</v>
      </c>
      <c r="E1393" s="113" t="s">
        <v>123</v>
      </c>
      <c r="F1393" s="113" t="s">
        <v>200</v>
      </c>
      <c r="G1393" s="113">
        <v>106.694041843138</v>
      </c>
    </row>
    <row r="1394" spans="1:7" x14ac:dyDescent="0.25">
      <c r="A1394" s="108" t="str">
        <f t="shared" si="21"/>
        <v>AT_2019_NATIONAL TOTAL_SOx</v>
      </c>
      <c r="B1394" s="113" t="s">
        <v>133</v>
      </c>
      <c r="C1394" s="113">
        <v>2019</v>
      </c>
      <c r="D1394" s="113" t="s">
        <v>122</v>
      </c>
      <c r="E1394" s="113" t="s">
        <v>201</v>
      </c>
      <c r="F1394" s="113" t="s">
        <v>200</v>
      </c>
      <c r="G1394" s="113">
        <v>11.168717789408699</v>
      </c>
    </row>
    <row r="1395" spans="1:7" x14ac:dyDescent="0.25">
      <c r="A1395" s="108" t="str">
        <f t="shared" si="21"/>
        <v>AT_2019_NATIONAL TOTAL_NH3</v>
      </c>
      <c r="B1395" s="113" t="s">
        <v>133</v>
      </c>
      <c r="C1395" s="113">
        <v>2019</v>
      </c>
      <c r="D1395" s="113" t="s">
        <v>122</v>
      </c>
      <c r="E1395" s="113" t="s">
        <v>124</v>
      </c>
      <c r="F1395" s="113" t="s">
        <v>200</v>
      </c>
      <c r="G1395" s="113">
        <v>69.132926766637596</v>
      </c>
    </row>
    <row r="1396" spans="1:7" x14ac:dyDescent="0.25">
      <c r="A1396" s="108" t="str">
        <f t="shared" si="21"/>
        <v>AT_2019_NATIONAL TOTAL_PM2.5</v>
      </c>
      <c r="B1396" s="113" t="s">
        <v>133</v>
      </c>
      <c r="C1396" s="113">
        <v>2019</v>
      </c>
      <c r="D1396" s="113" t="s">
        <v>122</v>
      </c>
      <c r="E1396" s="113" t="s">
        <v>203</v>
      </c>
      <c r="F1396" s="113" t="s">
        <v>200</v>
      </c>
      <c r="G1396" s="113">
        <v>14.939531236346401</v>
      </c>
    </row>
    <row r="1397" spans="1:7" x14ac:dyDescent="0.25">
      <c r="A1397" s="108" t="str">
        <f t="shared" si="21"/>
        <v>AT_2019_NATIONAL TOTAL_Pb</v>
      </c>
      <c r="B1397" s="113" t="s">
        <v>133</v>
      </c>
      <c r="C1397" s="113">
        <v>2019</v>
      </c>
      <c r="D1397" s="113" t="s">
        <v>122</v>
      </c>
      <c r="E1397" s="113" t="s">
        <v>125</v>
      </c>
      <c r="F1397" s="113" t="s">
        <v>200</v>
      </c>
      <c r="G1397" s="113">
        <v>1.48366924246891E-2</v>
      </c>
    </row>
    <row r="1398" spans="1:7" x14ac:dyDescent="0.25">
      <c r="A1398" s="108" t="str">
        <f t="shared" si="21"/>
        <v>AT_2019_NATIONAL TOTAL_Cd</v>
      </c>
      <c r="B1398" s="113" t="s">
        <v>133</v>
      </c>
      <c r="C1398" s="113">
        <v>2019</v>
      </c>
      <c r="D1398" s="113" t="s">
        <v>122</v>
      </c>
      <c r="E1398" s="113" t="s">
        <v>126</v>
      </c>
      <c r="F1398" s="113" t="s">
        <v>200</v>
      </c>
      <c r="G1398" s="113">
        <v>8.8222730191093502E-4</v>
      </c>
    </row>
    <row r="1399" spans="1:7" x14ac:dyDescent="0.25">
      <c r="A1399" s="108" t="str">
        <f t="shared" si="21"/>
        <v>AT_2019_NATIONAL TOTAL_Hg</v>
      </c>
      <c r="B1399" s="113" t="s">
        <v>133</v>
      </c>
      <c r="C1399" s="113">
        <v>2019</v>
      </c>
      <c r="D1399" s="113" t="s">
        <v>122</v>
      </c>
      <c r="E1399" s="113" t="s">
        <v>127</v>
      </c>
      <c r="F1399" s="113" t="s">
        <v>200</v>
      </c>
      <c r="G1399" s="113">
        <v>1.0509361899399901E-3</v>
      </c>
    </row>
    <row r="1400" spans="1:7" x14ac:dyDescent="0.25">
      <c r="A1400" s="108" t="str">
        <f t="shared" si="21"/>
        <v>AT_2019_NATIONAL TOTAL_DIOX</v>
      </c>
      <c r="B1400" s="113" t="s">
        <v>133</v>
      </c>
      <c r="C1400" s="113">
        <v>2019</v>
      </c>
      <c r="D1400" s="113" t="s">
        <v>122</v>
      </c>
      <c r="E1400" s="113" t="s">
        <v>128</v>
      </c>
      <c r="F1400" s="113" t="s">
        <v>200</v>
      </c>
      <c r="G1400" s="150">
        <v>3.3856498801659598E-8</v>
      </c>
    </row>
    <row r="1401" spans="1:7" x14ac:dyDescent="0.25">
      <c r="A1401" s="108" t="str">
        <f t="shared" si="21"/>
        <v>AT_2019_NATIONAL TOTAL_PAH</v>
      </c>
      <c r="B1401" s="113" t="s">
        <v>133</v>
      </c>
      <c r="C1401" s="113">
        <v>2019</v>
      </c>
      <c r="D1401" s="113" t="s">
        <v>122</v>
      </c>
      <c r="E1401" s="113" t="s">
        <v>129</v>
      </c>
      <c r="F1401" s="113" t="s">
        <v>200</v>
      </c>
      <c r="G1401" s="113">
        <v>6.88472631152075E-3</v>
      </c>
    </row>
    <row r="1402" spans="1:7" x14ac:dyDescent="0.25">
      <c r="A1402" s="108" t="str">
        <f t="shared" si="21"/>
        <v>AT_2019_NATIONAL TOTAL_HCB</v>
      </c>
      <c r="B1402" s="113" t="s">
        <v>133</v>
      </c>
      <c r="C1402" s="113">
        <v>2019</v>
      </c>
      <c r="D1402" s="113" t="s">
        <v>122</v>
      </c>
      <c r="E1402" s="113" t="s">
        <v>130</v>
      </c>
      <c r="F1402" s="113" t="s">
        <v>200</v>
      </c>
      <c r="G1402" s="150">
        <v>1.3632128935064E-5</v>
      </c>
    </row>
    <row r="1403" spans="1:7" x14ac:dyDescent="0.25">
      <c r="A1403" s="108" t="str">
        <f t="shared" si="21"/>
        <v>AT_2019_NATIONAL TOTAL_PCB</v>
      </c>
      <c r="B1403" s="113" t="s">
        <v>133</v>
      </c>
      <c r="C1403" s="113">
        <v>2019</v>
      </c>
      <c r="D1403" s="113" t="s">
        <v>122</v>
      </c>
      <c r="E1403" s="113" t="s">
        <v>259</v>
      </c>
      <c r="F1403" s="113" t="s">
        <v>200</v>
      </c>
      <c r="G1403" s="150">
        <v>3.52147468596126E-6</v>
      </c>
    </row>
    <row r="1404" spans="1:7" x14ac:dyDescent="0.25">
      <c r="A1404" s="108" t="str">
        <f t="shared" si="21"/>
        <v>AT_2019_1A3(FU)_NOx</v>
      </c>
      <c r="B1404" s="113" t="s">
        <v>133</v>
      </c>
      <c r="C1404" s="113">
        <v>2019</v>
      </c>
      <c r="D1404" s="113" t="s">
        <v>134</v>
      </c>
      <c r="E1404" s="113" t="s">
        <v>199</v>
      </c>
      <c r="F1404" s="113" t="s">
        <v>200</v>
      </c>
      <c r="G1404" s="113">
        <v>58.7941242960583</v>
      </c>
    </row>
    <row r="1405" spans="1:7" x14ac:dyDescent="0.25">
      <c r="A1405" s="108" t="str">
        <f t="shared" si="21"/>
        <v>AT_2019_1A3(FS)_NOx</v>
      </c>
      <c r="B1405" s="113" t="s">
        <v>133</v>
      </c>
      <c r="C1405" s="113">
        <v>2019</v>
      </c>
      <c r="D1405" s="113" t="s">
        <v>132</v>
      </c>
      <c r="E1405" s="113" t="s">
        <v>199</v>
      </c>
      <c r="F1405" s="113" t="s">
        <v>200</v>
      </c>
      <c r="G1405" s="113">
        <v>75.794496231470106</v>
      </c>
    </row>
    <row r="1406" spans="1:7" x14ac:dyDescent="0.25">
      <c r="A1406" s="108" t="str">
        <f t="shared" si="21"/>
        <v>AT_2019_1A3(FU)_NMVOC</v>
      </c>
      <c r="B1406" s="113" t="s">
        <v>133</v>
      </c>
      <c r="C1406" s="113">
        <v>2019</v>
      </c>
      <c r="D1406" s="113" t="s">
        <v>134</v>
      </c>
      <c r="E1406" s="113" t="s">
        <v>123</v>
      </c>
      <c r="F1406" s="113" t="s">
        <v>200</v>
      </c>
      <c r="G1406" s="113">
        <v>3.87538179208945</v>
      </c>
    </row>
    <row r="1407" spans="1:7" x14ac:dyDescent="0.25">
      <c r="A1407" s="108" t="str">
        <f t="shared" si="21"/>
        <v>AT_2019_1A3(FS)_NMVOC</v>
      </c>
      <c r="B1407" s="113" t="s">
        <v>133</v>
      </c>
      <c r="C1407" s="113">
        <v>2019</v>
      </c>
      <c r="D1407" s="113" t="s">
        <v>132</v>
      </c>
      <c r="E1407" s="113" t="s">
        <v>123</v>
      </c>
      <c r="F1407" s="113" t="s">
        <v>200</v>
      </c>
      <c r="G1407" s="113">
        <v>4.6100616627738296</v>
      </c>
    </row>
    <row r="1408" spans="1:7" x14ac:dyDescent="0.25">
      <c r="A1408" s="108" t="str">
        <f t="shared" si="21"/>
        <v>AT_2019_1A3(FU)_SOx</v>
      </c>
      <c r="B1408" s="113" t="s">
        <v>133</v>
      </c>
      <c r="C1408" s="113">
        <v>2019</v>
      </c>
      <c r="D1408" s="113" t="s">
        <v>134</v>
      </c>
      <c r="E1408" s="113" t="s">
        <v>201</v>
      </c>
      <c r="F1408" s="113" t="s">
        <v>200</v>
      </c>
      <c r="G1408" s="113">
        <v>9.8997792248389199E-2</v>
      </c>
    </row>
    <row r="1409" spans="1:7" x14ac:dyDescent="0.25">
      <c r="A1409" s="108" t="str">
        <f t="shared" si="21"/>
        <v>AT_2019_1A3(FS)_SOx</v>
      </c>
      <c r="B1409" s="113" t="s">
        <v>133</v>
      </c>
      <c r="C1409" s="113">
        <v>2019</v>
      </c>
      <c r="D1409" s="113" t="s">
        <v>132</v>
      </c>
      <c r="E1409" s="113" t="s">
        <v>201</v>
      </c>
      <c r="F1409" s="113" t="s">
        <v>200</v>
      </c>
      <c r="G1409" s="113">
        <v>0.14043019935676099</v>
      </c>
    </row>
    <row r="1410" spans="1:7" x14ac:dyDescent="0.25">
      <c r="A1410" s="108" t="str">
        <f t="shared" ref="A1410:A1473" si="22">CONCATENATE(B1410,"_",C1410,"_",D1410,"_",E1410)</f>
        <v>AT_2019_1A3(FU)_NH3</v>
      </c>
      <c r="B1410" s="113" t="s">
        <v>133</v>
      </c>
      <c r="C1410" s="113">
        <v>2019</v>
      </c>
      <c r="D1410" s="113" t="s">
        <v>134</v>
      </c>
      <c r="E1410" s="113" t="s">
        <v>124</v>
      </c>
      <c r="F1410" s="113" t="s">
        <v>200</v>
      </c>
      <c r="G1410" s="113">
        <v>0.80836225118914395</v>
      </c>
    </row>
    <row r="1411" spans="1:7" x14ac:dyDescent="0.25">
      <c r="A1411" s="108" t="str">
        <f t="shared" si="22"/>
        <v>AT_2019_1A3(FS)_NH3</v>
      </c>
      <c r="B1411" s="113" t="s">
        <v>133</v>
      </c>
      <c r="C1411" s="113">
        <v>2019</v>
      </c>
      <c r="D1411" s="113" t="s">
        <v>132</v>
      </c>
      <c r="E1411" s="113" t="s">
        <v>124</v>
      </c>
      <c r="F1411" s="113" t="s">
        <v>200</v>
      </c>
      <c r="G1411" s="113">
        <v>1.1022057178123601</v>
      </c>
    </row>
    <row r="1412" spans="1:7" x14ac:dyDescent="0.25">
      <c r="A1412" s="108" t="str">
        <f t="shared" si="22"/>
        <v>AT_2019_1A3(FU)_PM2.5</v>
      </c>
      <c r="B1412" s="113" t="s">
        <v>133</v>
      </c>
      <c r="C1412" s="113">
        <v>2019</v>
      </c>
      <c r="D1412" s="113" t="s">
        <v>134</v>
      </c>
      <c r="E1412" s="113" t="s">
        <v>203</v>
      </c>
      <c r="F1412" s="113" t="s">
        <v>200</v>
      </c>
      <c r="G1412" s="113">
        <v>2.1276128709933002</v>
      </c>
    </row>
    <row r="1413" spans="1:7" x14ac:dyDescent="0.25">
      <c r="A1413" s="108" t="str">
        <f t="shared" si="22"/>
        <v>AT_2019_1A3(FS)_PM2.5</v>
      </c>
      <c r="B1413" s="113" t="s">
        <v>133</v>
      </c>
      <c r="C1413" s="113">
        <v>2019</v>
      </c>
      <c r="D1413" s="113" t="s">
        <v>132</v>
      </c>
      <c r="E1413" s="113" t="s">
        <v>203</v>
      </c>
      <c r="F1413" s="113" t="s">
        <v>200</v>
      </c>
      <c r="G1413" s="113">
        <v>3.28220521837296</v>
      </c>
    </row>
    <row r="1414" spans="1:7" x14ac:dyDescent="0.25">
      <c r="A1414" s="108" t="str">
        <f t="shared" si="22"/>
        <v>AT_2019_3D_NOx</v>
      </c>
      <c r="B1414" s="113" t="s">
        <v>133</v>
      </c>
      <c r="C1414" s="113">
        <v>2019</v>
      </c>
      <c r="D1414" s="113" t="s">
        <v>206</v>
      </c>
      <c r="E1414" s="113" t="s">
        <v>199</v>
      </c>
      <c r="F1414" s="113" t="s">
        <v>200</v>
      </c>
      <c r="G1414" s="113">
        <v>10.2719346032664</v>
      </c>
    </row>
    <row r="1415" spans="1:7" x14ac:dyDescent="0.25">
      <c r="A1415" s="108" t="str">
        <f t="shared" si="22"/>
        <v>AT_2020_NATIONAL TOTAL_NOx</v>
      </c>
      <c r="B1415" s="113" t="s">
        <v>133</v>
      </c>
      <c r="C1415" s="113">
        <v>2020</v>
      </c>
      <c r="D1415" s="113" t="s">
        <v>122</v>
      </c>
      <c r="E1415" s="113" t="s">
        <v>199</v>
      </c>
      <c r="F1415" s="113" t="s">
        <v>200</v>
      </c>
      <c r="G1415" s="113">
        <v>124.41313820936401</v>
      </c>
    </row>
    <row r="1416" spans="1:7" x14ac:dyDescent="0.25">
      <c r="A1416" s="108" t="str">
        <f t="shared" si="22"/>
        <v>AT_2020_NATIONAL TOTAL_NMVOC</v>
      </c>
      <c r="B1416" s="113" t="s">
        <v>133</v>
      </c>
      <c r="C1416" s="113">
        <v>2020</v>
      </c>
      <c r="D1416" s="113" t="s">
        <v>122</v>
      </c>
      <c r="E1416" s="113" t="s">
        <v>123</v>
      </c>
      <c r="F1416" s="113" t="s">
        <v>200</v>
      </c>
      <c r="G1416" s="113">
        <v>107.92660275832</v>
      </c>
    </row>
    <row r="1417" spans="1:7" x14ac:dyDescent="0.25">
      <c r="A1417" s="108" t="str">
        <f t="shared" si="22"/>
        <v>AT_2020_NATIONAL TOTAL_SOx</v>
      </c>
      <c r="B1417" s="113" t="s">
        <v>133</v>
      </c>
      <c r="C1417" s="113">
        <v>2020</v>
      </c>
      <c r="D1417" s="113" t="s">
        <v>122</v>
      </c>
      <c r="E1417" s="113" t="s">
        <v>201</v>
      </c>
      <c r="F1417" s="113" t="s">
        <v>200</v>
      </c>
      <c r="G1417" s="113">
        <v>10.407714399123501</v>
      </c>
    </row>
    <row r="1418" spans="1:7" x14ac:dyDescent="0.25">
      <c r="A1418" s="108" t="str">
        <f t="shared" si="22"/>
        <v>AT_2020_NATIONAL TOTAL_NH3</v>
      </c>
      <c r="B1418" s="113" t="s">
        <v>133</v>
      </c>
      <c r="C1418" s="113">
        <v>2020</v>
      </c>
      <c r="D1418" s="113" t="s">
        <v>122</v>
      </c>
      <c r="E1418" s="113" t="s">
        <v>124</v>
      </c>
      <c r="F1418" s="113" t="s">
        <v>200</v>
      </c>
      <c r="G1418" s="113">
        <v>68.730118515678996</v>
      </c>
    </row>
    <row r="1419" spans="1:7" x14ac:dyDescent="0.25">
      <c r="A1419" s="108" t="str">
        <f t="shared" si="22"/>
        <v>AT_2020_NATIONAL TOTAL_PM2.5</v>
      </c>
      <c r="B1419" s="113" t="s">
        <v>133</v>
      </c>
      <c r="C1419" s="113">
        <v>2020</v>
      </c>
      <c r="D1419" s="113" t="s">
        <v>122</v>
      </c>
      <c r="E1419" s="113" t="s">
        <v>203</v>
      </c>
      <c r="F1419" s="113" t="s">
        <v>200</v>
      </c>
      <c r="G1419" s="113">
        <v>13.702893046328301</v>
      </c>
    </row>
    <row r="1420" spans="1:7" x14ac:dyDescent="0.25">
      <c r="A1420" s="108" t="str">
        <f t="shared" si="22"/>
        <v>AT_2020_NATIONAL TOTAL_Pb</v>
      </c>
      <c r="B1420" s="113" t="s">
        <v>133</v>
      </c>
      <c r="C1420" s="113">
        <v>2020</v>
      </c>
      <c r="D1420" s="113" t="s">
        <v>122</v>
      </c>
      <c r="E1420" s="113" t="s">
        <v>125</v>
      </c>
      <c r="F1420" s="113" t="s">
        <v>200</v>
      </c>
      <c r="G1420" s="113">
        <v>1.29645813418984E-2</v>
      </c>
    </row>
    <row r="1421" spans="1:7" x14ac:dyDescent="0.25">
      <c r="A1421" s="108" t="str">
        <f t="shared" si="22"/>
        <v>AT_2020_NATIONAL TOTAL_Cd</v>
      </c>
      <c r="B1421" s="113" t="s">
        <v>133</v>
      </c>
      <c r="C1421" s="113">
        <v>2020</v>
      </c>
      <c r="D1421" s="113" t="s">
        <v>122</v>
      </c>
      <c r="E1421" s="113" t="s">
        <v>126</v>
      </c>
      <c r="F1421" s="113" t="s">
        <v>200</v>
      </c>
      <c r="G1421" s="113">
        <v>8.6417196177842898E-4</v>
      </c>
    </row>
    <row r="1422" spans="1:7" x14ac:dyDescent="0.25">
      <c r="A1422" s="108" t="str">
        <f t="shared" si="22"/>
        <v>AT_2020_NATIONAL TOTAL_Hg</v>
      </c>
      <c r="B1422" s="113" t="s">
        <v>133</v>
      </c>
      <c r="C1422" s="113">
        <v>2020</v>
      </c>
      <c r="D1422" s="113" t="s">
        <v>122</v>
      </c>
      <c r="E1422" s="113" t="s">
        <v>127</v>
      </c>
      <c r="F1422" s="113" t="s">
        <v>200</v>
      </c>
      <c r="G1422" s="113">
        <v>1.06598974003155E-3</v>
      </c>
    </row>
    <row r="1423" spans="1:7" x14ac:dyDescent="0.25">
      <c r="A1423" s="108" t="str">
        <f t="shared" si="22"/>
        <v>AT_2020_NATIONAL TOTAL_DIOX</v>
      </c>
      <c r="B1423" s="113" t="s">
        <v>133</v>
      </c>
      <c r="C1423" s="113">
        <v>2020</v>
      </c>
      <c r="D1423" s="113" t="s">
        <v>122</v>
      </c>
      <c r="E1423" s="113" t="s">
        <v>128</v>
      </c>
      <c r="F1423" s="113" t="s">
        <v>200</v>
      </c>
      <c r="G1423" s="150">
        <v>3.3149495248670202E-8</v>
      </c>
    </row>
    <row r="1424" spans="1:7" x14ac:dyDescent="0.25">
      <c r="A1424" s="108" t="str">
        <f t="shared" si="22"/>
        <v>AT_2020_NATIONAL TOTAL_PAH</v>
      </c>
      <c r="B1424" s="113" t="s">
        <v>133</v>
      </c>
      <c r="C1424" s="113">
        <v>2020</v>
      </c>
      <c r="D1424" s="113" t="s">
        <v>122</v>
      </c>
      <c r="E1424" s="113" t="s">
        <v>129</v>
      </c>
      <c r="F1424" s="113" t="s">
        <v>200</v>
      </c>
      <c r="G1424" s="113">
        <v>6.5360424657290601E-3</v>
      </c>
    </row>
    <row r="1425" spans="1:7" x14ac:dyDescent="0.25">
      <c r="A1425" s="108" t="str">
        <f t="shared" si="22"/>
        <v>AT_2020_NATIONAL TOTAL_HCB</v>
      </c>
      <c r="B1425" s="113" t="s">
        <v>133</v>
      </c>
      <c r="C1425" s="113">
        <v>2020</v>
      </c>
      <c r="D1425" s="113" t="s">
        <v>122</v>
      </c>
      <c r="E1425" s="113" t="s">
        <v>130</v>
      </c>
      <c r="F1425" s="113" t="s">
        <v>200</v>
      </c>
      <c r="G1425" s="150">
        <v>1.1158653983516899E-5</v>
      </c>
    </row>
    <row r="1426" spans="1:7" x14ac:dyDescent="0.25">
      <c r="A1426" s="108" t="str">
        <f t="shared" si="22"/>
        <v>AT_2020_NATIONAL TOTAL_PCB</v>
      </c>
      <c r="B1426" s="113" t="s">
        <v>133</v>
      </c>
      <c r="C1426" s="113">
        <v>2020</v>
      </c>
      <c r="D1426" s="113" t="s">
        <v>122</v>
      </c>
      <c r="E1426" s="113" t="s">
        <v>259</v>
      </c>
      <c r="F1426" s="113" t="s">
        <v>200</v>
      </c>
      <c r="G1426" s="150">
        <v>3.2379588744362599E-6</v>
      </c>
    </row>
    <row r="1427" spans="1:7" x14ac:dyDescent="0.25">
      <c r="A1427" s="108" t="str">
        <f t="shared" si="22"/>
        <v>AT_2020_1A3(FU)_NOx</v>
      </c>
      <c r="B1427" s="113" t="s">
        <v>133</v>
      </c>
      <c r="C1427" s="113">
        <v>2020</v>
      </c>
      <c r="D1427" s="113" t="s">
        <v>134</v>
      </c>
      <c r="E1427" s="113" t="s">
        <v>199</v>
      </c>
      <c r="F1427" s="113" t="s">
        <v>200</v>
      </c>
      <c r="G1427" s="113">
        <v>49.4010531055687</v>
      </c>
    </row>
    <row r="1428" spans="1:7" x14ac:dyDescent="0.25">
      <c r="A1428" s="108" t="str">
        <f t="shared" si="22"/>
        <v>AT_2020_1A3(FS)_NOx</v>
      </c>
      <c r="B1428" s="113" t="s">
        <v>133</v>
      </c>
      <c r="C1428" s="113">
        <v>2020</v>
      </c>
      <c r="D1428" s="113" t="s">
        <v>132</v>
      </c>
      <c r="E1428" s="113" t="s">
        <v>199</v>
      </c>
      <c r="F1428" s="113" t="s">
        <v>200</v>
      </c>
      <c r="G1428" s="113">
        <v>58.269974447455397</v>
      </c>
    </row>
    <row r="1429" spans="1:7" x14ac:dyDescent="0.25">
      <c r="A1429" s="108" t="str">
        <f t="shared" si="22"/>
        <v>AT_2020_1A3(FU)_NMVOC</v>
      </c>
      <c r="B1429" s="113" t="s">
        <v>133</v>
      </c>
      <c r="C1429" s="113">
        <v>2020</v>
      </c>
      <c r="D1429" s="113" t="s">
        <v>134</v>
      </c>
      <c r="E1429" s="113" t="s">
        <v>123</v>
      </c>
      <c r="F1429" s="113" t="s">
        <v>200</v>
      </c>
      <c r="G1429" s="113">
        <v>3.5751891305936798</v>
      </c>
    </row>
    <row r="1430" spans="1:7" x14ac:dyDescent="0.25">
      <c r="A1430" s="108" t="str">
        <f t="shared" si="22"/>
        <v>AT_2020_1A3(FS)_NMVOC</v>
      </c>
      <c r="B1430" s="113" t="s">
        <v>133</v>
      </c>
      <c r="C1430" s="113">
        <v>2020</v>
      </c>
      <c r="D1430" s="113" t="s">
        <v>132</v>
      </c>
      <c r="E1430" s="113" t="s">
        <v>123</v>
      </c>
      <c r="F1430" s="113" t="s">
        <v>200</v>
      </c>
      <c r="G1430" s="113">
        <v>3.9548269981209101</v>
      </c>
    </row>
    <row r="1431" spans="1:7" x14ac:dyDescent="0.25">
      <c r="A1431" s="108" t="str">
        <f t="shared" si="22"/>
        <v>AT_2020_1A3(FU)_SOx</v>
      </c>
      <c r="B1431" s="113" t="s">
        <v>133</v>
      </c>
      <c r="C1431" s="113">
        <v>2020</v>
      </c>
      <c r="D1431" s="113" t="s">
        <v>134</v>
      </c>
      <c r="E1431" s="113" t="s">
        <v>201</v>
      </c>
      <c r="F1431" s="113" t="s">
        <v>200</v>
      </c>
      <c r="G1431" s="113">
        <v>9.3373267995884995E-2</v>
      </c>
    </row>
    <row r="1432" spans="1:7" x14ac:dyDescent="0.25">
      <c r="A1432" s="108" t="str">
        <f t="shared" si="22"/>
        <v>AT_2020_1A3(FS)_SOx</v>
      </c>
      <c r="B1432" s="113" t="s">
        <v>133</v>
      </c>
      <c r="C1432" s="113">
        <v>2020</v>
      </c>
      <c r="D1432" s="113" t="s">
        <v>132</v>
      </c>
      <c r="E1432" s="113" t="s">
        <v>201</v>
      </c>
      <c r="F1432" s="113" t="s">
        <v>200</v>
      </c>
      <c r="G1432" s="113">
        <v>0.12230024155875199</v>
      </c>
    </row>
    <row r="1433" spans="1:7" x14ac:dyDescent="0.25">
      <c r="A1433" s="108" t="str">
        <f t="shared" si="22"/>
        <v>AT_2020_1A3(FU)_NH3</v>
      </c>
      <c r="B1433" s="113" t="s">
        <v>133</v>
      </c>
      <c r="C1433" s="113">
        <v>2020</v>
      </c>
      <c r="D1433" s="113" t="s">
        <v>134</v>
      </c>
      <c r="E1433" s="113" t="s">
        <v>124</v>
      </c>
      <c r="F1433" s="113" t="s">
        <v>200</v>
      </c>
      <c r="G1433" s="113">
        <v>0.73607213130014604</v>
      </c>
    </row>
    <row r="1434" spans="1:7" x14ac:dyDescent="0.25">
      <c r="A1434" s="108" t="str">
        <f t="shared" si="22"/>
        <v>AT_2020_1A3(FS)_NH3</v>
      </c>
      <c r="B1434" s="113" t="s">
        <v>133</v>
      </c>
      <c r="C1434" s="113">
        <v>2020</v>
      </c>
      <c r="D1434" s="113" t="s">
        <v>132</v>
      </c>
      <c r="E1434" s="113" t="s">
        <v>124</v>
      </c>
      <c r="F1434" s="113" t="s">
        <v>200</v>
      </c>
      <c r="G1434" s="113">
        <v>0.88745717677533797</v>
      </c>
    </row>
    <row r="1435" spans="1:7" x14ac:dyDescent="0.25">
      <c r="A1435" s="108" t="str">
        <f t="shared" si="22"/>
        <v>AT_2020_1A3(FU)_PM2.5</v>
      </c>
      <c r="B1435" s="113" t="s">
        <v>133</v>
      </c>
      <c r="C1435" s="113">
        <v>2020</v>
      </c>
      <c r="D1435" s="113" t="s">
        <v>134</v>
      </c>
      <c r="E1435" s="113" t="s">
        <v>203</v>
      </c>
      <c r="F1435" s="113" t="s">
        <v>200</v>
      </c>
      <c r="G1435" s="113">
        <v>1.9029377948255899</v>
      </c>
    </row>
    <row r="1436" spans="1:7" x14ac:dyDescent="0.25">
      <c r="A1436" s="108" t="str">
        <f t="shared" si="22"/>
        <v>AT_2020_1A3(FS)_PM2.5</v>
      </c>
      <c r="B1436" s="113" t="s">
        <v>133</v>
      </c>
      <c r="C1436" s="113">
        <v>2020</v>
      </c>
      <c r="D1436" s="113" t="s">
        <v>132</v>
      </c>
      <c r="E1436" s="113" t="s">
        <v>203</v>
      </c>
      <c r="F1436" s="113" t="s">
        <v>200</v>
      </c>
      <c r="G1436" s="113">
        <v>2.4229744399556199</v>
      </c>
    </row>
    <row r="1437" spans="1:7" x14ac:dyDescent="0.25">
      <c r="A1437" s="108" t="str">
        <f t="shared" si="22"/>
        <v>AT_2020_3D_NOx</v>
      </c>
      <c r="B1437" s="113" t="s">
        <v>133</v>
      </c>
      <c r="C1437" s="113">
        <v>2020</v>
      </c>
      <c r="D1437" s="113" t="s">
        <v>206</v>
      </c>
      <c r="E1437" s="113" t="s">
        <v>199</v>
      </c>
      <c r="F1437" s="113" t="s">
        <v>200</v>
      </c>
      <c r="G1437" s="113">
        <v>10.281381000825901</v>
      </c>
    </row>
    <row r="1438" spans="1:7" x14ac:dyDescent="0.25">
      <c r="A1438" s="108" t="str">
        <f t="shared" si="22"/>
        <v>AT_2021_NATIONAL TOTAL_NOx</v>
      </c>
      <c r="B1438" s="113" t="s">
        <v>133</v>
      </c>
      <c r="C1438" s="113">
        <v>2021</v>
      </c>
      <c r="D1438" s="113" t="s">
        <v>122</v>
      </c>
      <c r="E1438" s="113" t="s">
        <v>199</v>
      </c>
      <c r="F1438" s="113" t="s">
        <v>200</v>
      </c>
      <c r="G1438" s="113">
        <v>123.209101170377</v>
      </c>
    </row>
    <row r="1439" spans="1:7" x14ac:dyDescent="0.25">
      <c r="A1439" s="108" t="str">
        <f t="shared" si="22"/>
        <v>AT_2021_NATIONAL TOTAL_NMVOC</v>
      </c>
      <c r="B1439" s="113" t="s">
        <v>133</v>
      </c>
      <c r="C1439" s="113">
        <v>2021</v>
      </c>
      <c r="D1439" s="113" t="s">
        <v>122</v>
      </c>
      <c r="E1439" s="113" t="s">
        <v>123</v>
      </c>
      <c r="F1439" s="113" t="s">
        <v>200</v>
      </c>
      <c r="G1439" s="113">
        <v>108.046359190468</v>
      </c>
    </row>
    <row r="1440" spans="1:7" x14ac:dyDescent="0.25">
      <c r="A1440" s="108" t="str">
        <f t="shared" si="22"/>
        <v>AT_2021_NATIONAL TOTAL_SOx</v>
      </c>
      <c r="B1440" s="113" t="s">
        <v>133</v>
      </c>
      <c r="C1440" s="113">
        <v>2021</v>
      </c>
      <c r="D1440" s="113" t="s">
        <v>122</v>
      </c>
      <c r="E1440" s="113" t="s">
        <v>201</v>
      </c>
      <c r="F1440" s="113" t="s">
        <v>200</v>
      </c>
      <c r="G1440" s="113">
        <v>10.875026685656501</v>
      </c>
    </row>
    <row r="1441" spans="1:7" x14ac:dyDescent="0.25">
      <c r="A1441" s="108" t="str">
        <f t="shared" si="22"/>
        <v>AT_2021_NATIONAL TOTAL_NH3</v>
      </c>
      <c r="B1441" s="113" t="s">
        <v>133</v>
      </c>
      <c r="C1441" s="113">
        <v>2021</v>
      </c>
      <c r="D1441" s="113" t="s">
        <v>122</v>
      </c>
      <c r="E1441" s="113" t="s">
        <v>124</v>
      </c>
      <c r="F1441" s="113" t="s">
        <v>200</v>
      </c>
      <c r="G1441" s="113">
        <v>69.145264498745703</v>
      </c>
    </row>
    <row r="1442" spans="1:7" x14ac:dyDescent="0.25">
      <c r="A1442" s="108" t="str">
        <f t="shared" si="22"/>
        <v>AT_2021_NATIONAL TOTAL_PM2.5</v>
      </c>
      <c r="B1442" s="113" t="s">
        <v>133</v>
      </c>
      <c r="C1442" s="113">
        <v>2021</v>
      </c>
      <c r="D1442" s="113" t="s">
        <v>122</v>
      </c>
      <c r="E1442" s="113" t="s">
        <v>203</v>
      </c>
      <c r="F1442" s="113" t="s">
        <v>200</v>
      </c>
      <c r="G1442" s="113">
        <v>14.876192410174101</v>
      </c>
    </row>
    <row r="1443" spans="1:7" x14ac:dyDescent="0.25">
      <c r="A1443" s="108" t="str">
        <f t="shared" si="22"/>
        <v>AT_2021_NATIONAL TOTAL_Pb</v>
      </c>
      <c r="B1443" s="113" t="s">
        <v>133</v>
      </c>
      <c r="C1443" s="113">
        <v>2021</v>
      </c>
      <c r="D1443" s="113" t="s">
        <v>122</v>
      </c>
      <c r="E1443" s="113" t="s">
        <v>125</v>
      </c>
      <c r="F1443" s="113" t="s">
        <v>200</v>
      </c>
      <c r="G1443" s="113">
        <v>1.37642686394388E-2</v>
      </c>
    </row>
    <row r="1444" spans="1:7" x14ac:dyDescent="0.25">
      <c r="A1444" s="108" t="str">
        <f t="shared" si="22"/>
        <v>AT_2021_NATIONAL TOTAL_Cd</v>
      </c>
      <c r="B1444" s="113" t="s">
        <v>133</v>
      </c>
      <c r="C1444" s="113">
        <v>2021</v>
      </c>
      <c r="D1444" s="113" t="s">
        <v>122</v>
      </c>
      <c r="E1444" s="113" t="s">
        <v>126</v>
      </c>
      <c r="F1444" s="113" t="s">
        <v>200</v>
      </c>
      <c r="G1444" s="113">
        <v>9.4311544460947598E-4</v>
      </c>
    </row>
    <row r="1445" spans="1:7" x14ac:dyDescent="0.25">
      <c r="A1445" s="108" t="str">
        <f t="shared" si="22"/>
        <v>AT_2021_NATIONAL TOTAL_Hg</v>
      </c>
      <c r="B1445" s="113" t="s">
        <v>133</v>
      </c>
      <c r="C1445" s="113">
        <v>2021</v>
      </c>
      <c r="D1445" s="113" t="s">
        <v>122</v>
      </c>
      <c r="E1445" s="113" t="s">
        <v>127</v>
      </c>
      <c r="F1445" s="113" t="s">
        <v>200</v>
      </c>
      <c r="G1445" s="113">
        <v>1.04720626142528E-3</v>
      </c>
    </row>
    <row r="1446" spans="1:7" x14ac:dyDescent="0.25">
      <c r="A1446" s="108" t="str">
        <f t="shared" si="22"/>
        <v>AT_2021_NATIONAL TOTAL_DIOX</v>
      </c>
      <c r="B1446" s="113" t="s">
        <v>133</v>
      </c>
      <c r="C1446" s="113">
        <v>2021</v>
      </c>
      <c r="D1446" s="113" t="s">
        <v>122</v>
      </c>
      <c r="E1446" s="113" t="s">
        <v>128</v>
      </c>
      <c r="F1446" s="113" t="s">
        <v>200</v>
      </c>
      <c r="G1446" s="150">
        <v>3.7291576632219897E-8</v>
      </c>
    </row>
    <row r="1447" spans="1:7" x14ac:dyDescent="0.25">
      <c r="A1447" s="108" t="str">
        <f t="shared" si="22"/>
        <v>AT_2021_NATIONAL TOTAL_PAH</v>
      </c>
      <c r="B1447" s="113" t="s">
        <v>133</v>
      </c>
      <c r="C1447" s="113">
        <v>2021</v>
      </c>
      <c r="D1447" s="113" t="s">
        <v>122</v>
      </c>
      <c r="E1447" s="113" t="s">
        <v>129</v>
      </c>
      <c r="F1447" s="113" t="s">
        <v>200</v>
      </c>
      <c r="G1447" s="113">
        <v>7.2041430431052404E-3</v>
      </c>
    </row>
    <row r="1448" spans="1:7" x14ac:dyDescent="0.25">
      <c r="A1448" s="108" t="str">
        <f t="shared" si="22"/>
        <v>AT_2021_NATIONAL TOTAL_HCB</v>
      </c>
      <c r="B1448" s="113" t="s">
        <v>133</v>
      </c>
      <c r="C1448" s="113">
        <v>2021</v>
      </c>
      <c r="D1448" s="113" t="s">
        <v>122</v>
      </c>
      <c r="E1448" s="113" t="s">
        <v>130</v>
      </c>
      <c r="F1448" s="113" t="s">
        <v>200</v>
      </c>
      <c r="G1448" s="150">
        <v>1.26642511953876E-5</v>
      </c>
    </row>
    <row r="1449" spans="1:7" x14ac:dyDescent="0.25">
      <c r="A1449" s="108" t="str">
        <f t="shared" si="22"/>
        <v>AT_2021_NATIONAL TOTAL_PCB</v>
      </c>
      <c r="B1449" s="113" t="s">
        <v>133</v>
      </c>
      <c r="C1449" s="113">
        <v>2021</v>
      </c>
      <c r="D1449" s="113" t="s">
        <v>122</v>
      </c>
      <c r="E1449" s="113" t="s">
        <v>259</v>
      </c>
      <c r="F1449" s="113" t="s">
        <v>200</v>
      </c>
      <c r="G1449" s="150">
        <v>3.0764546968611599E-6</v>
      </c>
    </row>
    <row r="1450" spans="1:7" x14ac:dyDescent="0.25">
      <c r="A1450" s="108" t="str">
        <f t="shared" si="22"/>
        <v>AT_2021_1A3(FU)_NOx</v>
      </c>
      <c r="B1450" s="113" t="s">
        <v>133</v>
      </c>
      <c r="C1450" s="113">
        <v>2021</v>
      </c>
      <c r="D1450" s="113" t="s">
        <v>134</v>
      </c>
      <c r="E1450" s="113" t="s">
        <v>199</v>
      </c>
      <c r="F1450" s="113" t="s">
        <v>200</v>
      </c>
      <c r="G1450" s="113">
        <v>45.661071427142701</v>
      </c>
    </row>
    <row r="1451" spans="1:7" x14ac:dyDescent="0.25">
      <c r="A1451" s="108" t="str">
        <f t="shared" si="22"/>
        <v>AT_2021_1A3(FS)_NOx</v>
      </c>
      <c r="B1451" s="113" t="s">
        <v>133</v>
      </c>
      <c r="C1451" s="113">
        <v>2021</v>
      </c>
      <c r="D1451" s="113" t="s">
        <v>132</v>
      </c>
      <c r="E1451" s="113" t="s">
        <v>199</v>
      </c>
      <c r="F1451" s="113" t="s">
        <v>200</v>
      </c>
      <c r="G1451" s="113">
        <v>54.780353141747199</v>
      </c>
    </row>
    <row r="1452" spans="1:7" x14ac:dyDescent="0.25">
      <c r="A1452" s="108" t="str">
        <f t="shared" si="22"/>
        <v>AT_2021_1A3(FU)_NMVOC</v>
      </c>
      <c r="B1452" s="113" t="s">
        <v>133</v>
      </c>
      <c r="C1452" s="113">
        <v>2021</v>
      </c>
      <c r="D1452" s="113" t="s">
        <v>134</v>
      </c>
      <c r="E1452" s="113" t="s">
        <v>123</v>
      </c>
      <c r="F1452" s="113" t="s">
        <v>200</v>
      </c>
      <c r="G1452" s="113">
        <v>3.27742906681988</v>
      </c>
    </row>
    <row r="1453" spans="1:7" x14ac:dyDescent="0.25">
      <c r="A1453" s="108" t="str">
        <f t="shared" si="22"/>
        <v>AT_2021_1A3(FS)_NMVOC</v>
      </c>
      <c r="B1453" s="113" t="s">
        <v>133</v>
      </c>
      <c r="C1453" s="113">
        <v>2021</v>
      </c>
      <c r="D1453" s="113" t="s">
        <v>132</v>
      </c>
      <c r="E1453" s="113" t="s">
        <v>123</v>
      </c>
      <c r="F1453" s="113" t="s">
        <v>200</v>
      </c>
      <c r="G1453" s="113">
        <v>3.7256623292858202</v>
      </c>
    </row>
    <row r="1454" spans="1:7" x14ac:dyDescent="0.25">
      <c r="A1454" s="108" t="str">
        <f t="shared" si="22"/>
        <v>AT_2021_1A3(FU)_SOx</v>
      </c>
      <c r="B1454" s="113" t="s">
        <v>133</v>
      </c>
      <c r="C1454" s="113">
        <v>2021</v>
      </c>
      <c r="D1454" s="113" t="s">
        <v>134</v>
      </c>
      <c r="E1454" s="113" t="s">
        <v>201</v>
      </c>
      <c r="F1454" s="113" t="s">
        <v>200</v>
      </c>
      <c r="G1454" s="113">
        <v>9.5679527167942202E-2</v>
      </c>
    </row>
    <row r="1455" spans="1:7" x14ac:dyDescent="0.25">
      <c r="A1455" s="108" t="str">
        <f t="shared" si="22"/>
        <v>AT_2021_1A3(FS)_SOx</v>
      </c>
      <c r="B1455" s="113" t="s">
        <v>133</v>
      </c>
      <c r="C1455" s="113">
        <v>2021</v>
      </c>
      <c r="D1455" s="113" t="s">
        <v>132</v>
      </c>
      <c r="E1455" s="113" t="s">
        <v>201</v>
      </c>
      <c r="F1455" s="113" t="s">
        <v>200</v>
      </c>
      <c r="G1455" s="113">
        <v>0.12720314265985699</v>
      </c>
    </row>
    <row r="1456" spans="1:7" x14ac:dyDescent="0.25">
      <c r="A1456" s="108" t="str">
        <f t="shared" si="22"/>
        <v>AT_2021_1A3(FU)_NH3</v>
      </c>
      <c r="B1456" s="113" t="s">
        <v>133</v>
      </c>
      <c r="C1456" s="113">
        <v>2021</v>
      </c>
      <c r="D1456" s="113" t="s">
        <v>134</v>
      </c>
      <c r="E1456" s="113" t="s">
        <v>124</v>
      </c>
      <c r="F1456" s="113" t="s">
        <v>200</v>
      </c>
      <c r="G1456" s="113">
        <v>0.75229239806022696</v>
      </c>
    </row>
    <row r="1457" spans="1:7" x14ac:dyDescent="0.25">
      <c r="A1457" s="108" t="str">
        <f t="shared" si="22"/>
        <v>AT_2021_1A3(FS)_NH3</v>
      </c>
      <c r="B1457" s="113" t="s">
        <v>133</v>
      </c>
      <c r="C1457" s="113">
        <v>2021</v>
      </c>
      <c r="D1457" s="113" t="s">
        <v>132</v>
      </c>
      <c r="E1457" s="113" t="s">
        <v>124</v>
      </c>
      <c r="F1457" s="113" t="s">
        <v>200</v>
      </c>
      <c r="G1457" s="113">
        <v>0.94103004707025295</v>
      </c>
    </row>
    <row r="1458" spans="1:7" x14ac:dyDescent="0.25">
      <c r="A1458" s="108" t="str">
        <f t="shared" si="22"/>
        <v>AT_2021_1A3(FU)_PM2.5</v>
      </c>
      <c r="B1458" s="113" t="s">
        <v>133</v>
      </c>
      <c r="C1458" s="113">
        <v>2021</v>
      </c>
      <c r="D1458" s="113" t="s">
        <v>134</v>
      </c>
      <c r="E1458" s="113" t="s">
        <v>203</v>
      </c>
      <c r="F1458" s="113" t="s">
        <v>200</v>
      </c>
      <c r="G1458" s="113">
        <v>1.85078694065525</v>
      </c>
    </row>
    <row r="1459" spans="1:7" x14ac:dyDescent="0.25">
      <c r="A1459" s="108" t="str">
        <f t="shared" si="22"/>
        <v>AT_2021_1A3(FS)_PM2.5</v>
      </c>
      <c r="B1459" s="113" t="s">
        <v>133</v>
      </c>
      <c r="C1459" s="113">
        <v>2021</v>
      </c>
      <c r="D1459" s="113" t="s">
        <v>132</v>
      </c>
      <c r="E1459" s="113" t="s">
        <v>203</v>
      </c>
      <c r="F1459" s="113" t="s">
        <v>200</v>
      </c>
      <c r="G1459" s="113">
        <v>2.50845469813027</v>
      </c>
    </row>
    <row r="1460" spans="1:7" x14ac:dyDescent="0.25">
      <c r="A1460" s="108" t="str">
        <f t="shared" si="22"/>
        <v>AT_2021_3D_NOx</v>
      </c>
      <c r="B1460" s="113" t="s">
        <v>133</v>
      </c>
      <c r="C1460" s="113">
        <v>2021</v>
      </c>
      <c r="D1460" s="113" t="s">
        <v>206</v>
      </c>
      <c r="E1460" s="113" t="s">
        <v>199</v>
      </c>
      <c r="F1460" s="113" t="s">
        <v>200</v>
      </c>
      <c r="G1460" s="113">
        <v>10.446505420450199</v>
      </c>
    </row>
    <row r="1461" spans="1:7" x14ac:dyDescent="0.25">
      <c r="A1461" s="108" t="str">
        <f t="shared" si="22"/>
        <v>AT_2022_NATIONAL TOTAL_NOx</v>
      </c>
      <c r="B1461" s="113" t="s">
        <v>133</v>
      </c>
      <c r="C1461" s="113">
        <v>2022</v>
      </c>
      <c r="D1461" s="113" t="s">
        <v>122</v>
      </c>
      <c r="E1461" s="113" t="s">
        <v>199</v>
      </c>
      <c r="F1461" s="113" t="s">
        <v>200</v>
      </c>
      <c r="G1461" s="113">
        <v>114.43826757301601</v>
      </c>
    </row>
    <row r="1462" spans="1:7" x14ac:dyDescent="0.25">
      <c r="A1462" s="108" t="str">
        <f t="shared" si="22"/>
        <v>AT_2022_NATIONAL TOTAL_NMVOC</v>
      </c>
      <c r="B1462" s="113" t="s">
        <v>133</v>
      </c>
      <c r="C1462" s="113">
        <v>2022</v>
      </c>
      <c r="D1462" s="113" t="s">
        <v>122</v>
      </c>
      <c r="E1462" s="113" t="s">
        <v>123</v>
      </c>
      <c r="F1462" s="113" t="s">
        <v>200</v>
      </c>
      <c r="G1462" s="113">
        <v>100.03984942750201</v>
      </c>
    </row>
    <row r="1463" spans="1:7" x14ac:dyDescent="0.25">
      <c r="A1463" s="108" t="str">
        <f t="shared" si="22"/>
        <v>AT_2022_NATIONAL TOTAL_SOx</v>
      </c>
      <c r="B1463" s="113" t="s">
        <v>133</v>
      </c>
      <c r="C1463" s="113">
        <v>2022</v>
      </c>
      <c r="D1463" s="113" t="s">
        <v>122</v>
      </c>
      <c r="E1463" s="113" t="s">
        <v>201</v>
      </c>
      <c r="F1463" s="113" t="s">
        <v>200</v>
      </c>
      <c r="G1463" s="113">
        <v>10.779723327656701</v>
      </c>
    </row>
    <row r="1464" spans="1:7" x14ac:dyDescent="0.25">
      <c r="A1464" s="108" t="str">
        <f t="shared" si="22"/>
        <v>AT_2022_NATIONAL TOTAL_NH3</v>
      </c>
      <c r="B1464" s="113" t="s">
        <v>133</v>
      </c>
      <c r="C1464" s="113">
        <v>2022</v>
      </c>
      <c r="D1464" s="113" t="s">
        <v>122</v>
      </c>
      <c r="E1464" s="113" t="s">
        <v>124</v>
      </c>
      <c r="F1464" s="113" t="s">
        <v>200</v>
      </c>
      <c r="G1464" s="113">
        <v>67.988981088279999</v>
      </c>
    </row>
    <row r="1465" spans="1:7" x14ac:dyDescent="0.25">
      <c r="A1465" s="108" t="str">
        <f t="shared" si="22"/>
        <v>AT_2022_NATIONAL TOTAL_PM2.5</v>
      </c>
      <c r="B1465" s="113" t="s">
        <v>133</v>
      </c>
      <c r="C1465" s="113">
        <v>2022</v>
      </c>
      <c r="D1465" s="113" t="s">
        <v>122</v>
      </c>
      <c r="E1465" s="113" t="s">
        <v>203</v>
      </c>
      <c r="F1465" s="113" t="s">
        <v>200</v>
      </c>
      <c r="G1465" s="113">
        <v>13.4475496829753</v>
      </c>
    </row>
    <row r="1466" spans="1:7" x14ac:dyDescent="0.25">
      <c r="A1466" s="108" t="str">
        <f t="shared" si="22"/>
        <v>AT_2022_NATIONAL TOTAL_Pb</v>
      </c>
      <c r="B1466" s="113" t="s">
        <v>133</v>
      </c>
      <c r="C1466" s="113">
        <v>2022</v>
      </c>
      <c r="D1466" s="113" t="s">
        <v>122</v>
      </c>
      <c r="E1466" s="113" t="s">
        <v>125</v>
      </c>
      <c r="F1466" s="113" t="s">
        <v>200</v>
      </c>
      <c r="G1466" s="113">
        <v>1.36741725016295E-2</v>
      </c>
    </row>
    <row r="1467" spans="1:7" x14ac:dyDescent="0.25">
      <c r="A1467" s="108" t="str">
        <f t="shared" si="22"/>
        <v>AT_2022_NATIONAL TOTAL_Cd</v>
      </c>
      <c r="B1467" s="113" t="s">
        <v>133</v>
      </c>
      <c r="C1467" s="113">
        <v>2022</v>
      </c>
      <c r="D1467" s="113" t="s">
        <v>122</v>
      </c>
      <c r="E1467" s="113" t="s">
        <v>126</v>
      </c>
      <c r="F1467" s="113" t="s">
        <v>200</v>
      </c>
      <c r="G1467" s="113">
        <v>8.9359836722733698E-4</v>
      </c>
    </row>
    <row r="1468" spans="1:7" x14ac:dyDescent="0.25">
      <c r="A1468" s="108" t="str">
        <f t="shared" si="22"/>
        <v>AT_2022_NATIONAL TOTAL_Hg</v>
      </c>
      <c r="B1468" s="113" t="s">
        <v>133</v>
      </c>
      <c r="C1468" s="113">
        <v>2022</v>
      </c>
      <c r="D1468" s="113" t="s">
        <v>122</v>
      </c>
      <c r="E1468" s="113" t="s">
        <v>127</v>
      </c>
      <c r="F1468" s="113" t="s">
        <v>200</v>
      </c>
      <c r="G1468" s="113">
        <v>9.9160941059419695E-4</v>
      </c>
    </row>
    <row r="1469" spans="1:7" x14ac:dyDescent="0.25">
      <c r="A1469" s="108" t="str">
        <f t="shared" si="22"/>
        <v>AT_2022_NATIONAL TOTAL_DIOX</v>
      </c>
      <c r="B1469" s="113" t="s">
        <v>133</v>
      </c>
      <c r="C1469" s="113">
        <v>2022</v>
      </c>
      <c r="D1469" s="113" t="s">
        <v>122</v>
      </c>
      <c r="E1469" s="113" t="s">
        <v>128</v>
      </c>
      <c r="F1469" s="113" t="s">
        <v>200</v>
      </c>
      <c r="G1469" s="150">
        <v>3.1716417218878099E-8</v>
      </c>
    </row>
    <row r="1470" spans="1:7" x14ac:dyDescent="0.25">
      <c r="A1470" s="108" t="str">
        <f t="shared" si="22"/>
        <v>AT_2022_NATIONAL TOTAL_PAH</v>
      </c>
      <c r="B1470" s="113" t="s">
        <v>133</v>
      </c>
      <c r="C1470" s="113">
        <v>2022</v>
      </c>
      <c r="D1470" s="113" t="s">
        <v>122</v>
      </c>
      <c r="E1470" s="113" t="s">
        <v>129</v>
      </c>
      <c r="F1470" s="113" t="s">
        <v>200</v>
      </c>
      <c r="G1470" s="113">
        <v>5.6810022474521604E-3</v>
      </c>
    </row>
    <row r="1471" spans="1:7" x14ac:dyDescent="0.25">
      <c r="A1471" s="108" t="str">
        <f t="shared" si="22"/>
        <v>AT_2022_NATIONAL TOTAL_HCB</v>
      </c>
      <c r="B1471" s="113" t="s">
        <v>133</v>
      </c>
      <c r="C1471" s="113">
        <v>2022</v>
      </c>
      <c r="D1471" s="113" t="s">
        <v>122</v>
      </c>
      <c r="E1471" s="113" t="s">
        <v>130</v>
      </c>
      <c r="F1471" s="113" t="s">
        <v>200</v>
      </c>
      <c r="G1471" s="150">
        <v>1.0402272201354801E-5</v>
      </c>
    </row>
    <row r="1472" spans="1:7" x14ac:dyDescent="0.25">
      <c r="A1472" s="108" t="str">
        <f t="shared" si="22"/>
        <v>AT_2022_NATIONAL TOTAL_PCB</v>
      </c>
      <c r="B1472" s="113" t="s">
        <v>133</v>
      </c>
      <c r="C1472" s="113">
        <v>2022</v>
      </c>
      <c r="D1472" s="113" t="s">
        <v>122</v>
      </c>
      <c r="E1472" s="113" t="s">
        <v>259</v>
      </c>
      <c r="F1472" s="113" t="s">
        <v>200</v>
      </c>
      <c r="G1472" s="150">
        <v>2.7737611497490601E-6</v>
      </c>
    </row>
    <row r="1473" spans="1:7" x14ac:dyDescent="0.25">
      <c r="A1473" s="108" t="str">
        <f t="shared" si="22"/>
        <v>AT_2022_1A3(FU)_NOx</v>
      </c>
      <c r="B1473" s="113" t="s">
        <v>133</v>
      </c>
      <c r="C1473" s="113">
        <v>2022</v>
      </c>
      <c r="D1473" s="113" t="s">
        <v>134</v>
      </c>
      <c r="E1473" s="113" t="s">
        <v>199</v>
      </c>
      <c r="F1473" s="113" t="s">
        <v>200</v>
      </c>
      <c r="G1473" s="113">
        <v>42.2135199376198</v>
      </c>
    </row>
    <row r="1474" spans="1:7" x14ac:dyDescent="0.25">
      <c r="A1474" s="108" t="str">
        <f t="shared" ref="A1474:A1537" si="23">CONCATENATE(B1474,"_",C1474,"_",D1474,"_",E1474)</f>
        <v>AT_2022_1A3(FS)_NOx</v>
      </c>
      <c r="B1474" s="113" t="s">
        <v>133</v>
      </c>
      <c r="C1474" s="113">
        <v>2022</v>
      </c>
      <c r="D1474" s="113" t="s">
        <v>132</v>
      </c>
      <c r="E1474" s="113" t="s">
        <v>199</v>
      </c>
      <c r="F1474" s="113" t="s">
        <v>200</v>
      </c>
      <c r="G1474" s="113">
        <v>49.353146722937602</v>
      </c>
    </row>
    <row r="1475" spans="1:7" x14ac:dyDescent="0.25">
      <c r="A1475" s="108" t="str">
        <f t="shared" si="23"/>
        <v>AT_2022_1A3(FU)_NMVOC</v>
      </c>
      <c r="B1475" s="113" t="s">
        <v>133</v>
      </c>
      <c r="C1475" s="113">
        <v>2022</v>
      </c>
      <c r="D1475" s="113" t="s">
        <v>134</v>
      </c>
      <c r="E1475" s="113" t="s">
        <v>123</v>
      </c>
      <c r="F1475" s="113" t="s">
        <v>200</v>
      </c>
      <c r="G1475" s="113">
        <v>3.0697972662728099</v>
      </c>
    </row>
    <row r="1476" spans="1:7" x14ac:dyDescent="0.25">
      <c r="A1476" s="108" t="str">
        <f t="shared" si="23"/>
        <v>AT_2022_1A3(FS)_NMVOC</v>
      </c>
      <c r="B1476" s="113" t="s">
        <v>133</v>
      </c>
      <c r="C1476" s="113">
        <v>2022</v>
      </c>
      <c r="D1476" s="113" t="s">
        <v>132</v>
      </c>
      <c r="E1476" s="113" t="s">
        <v>123</v>
      </c>
      <c r="F1476" s="113" t="s">
        <v>200</v>
      </c>
      <c r="G1476" s="113">
        <v>3.4727000132440602</v>
      </c>
    </row>
    <row r="1477" spans="1:7" x14ac:dyDescent="0.25">
      <c r="A1477" s="108" t="str">
        <f t="shared" si="23"/>
        <v>AT_2022_1A3(FU)_SOx</v>
      </c>
      <c r="B1477" s="113" t="s">
        <v>133</v>
      </c>
      <c r="C1477" s="113">
        <v>2022</v>
      </c>
      <c r="D1477" s="113" t="s">
        <v>134</v>
      </c>
      <c r="E1477" s="113" t="s">
        <v>201</v>
      </c>
      <c r="F1477" s="113" t="s">
        <v>200</v>
      </c>
      <c r="G1477" s="113">
        <v>9.5628824238875698E-2</v>
      </c>
    </row>
    <row r="1478" spans="1:7" x14ac:dyDescent="0.25">
      <c r="A1478" s="108" t="str">
        <f t="shared" si="23"/>
        <v>AT_2022_1A3(FS)_SOx</v>
      </c>
      <c r="B1478" s="113" t="s">
        <v>133</v>
      </c>
      <c r="C1478" s="113">
        <v>2022</v>
      </c>
      <c r="D1478" s="113" t="s">
        <v>132</v>
      </c>
      <c r="E1478" s="113" t="s">
        <v>201</v>
      </c>
      <c r="F1478" s="113" t="s">
        <v>200</v>
      </c>
      <c r="G1478" s="113">
        <v>0.11983864194451201</v>
      </c>
    </row>
    <row r="1479" spans="1:7" x14ac:dyDescent="0.25">
      <c r="A1479" s="108" t="str">
        <f t="shared" si="23"/>
        <v>AT_2022_1A3(FU)_NH3</v>
      </c>
      <c r="B1479" s="113" t="s">
        <v>133</v>
      </c>
      <c r="C1479" s="113">
        <v>2022</v>
      </c>
      <c r="D1479" s="113" t="s">
        <v>134</v>
      </c>
      <c r="E1479" s="113" t="s">
        <v>124</v>
      </c>
      <c r="F1479" s="113" t="s">
        <v>200</v>
      </c>
      <c r="G1479" s="113">
        <v>0.77862466269860997</v>
      </c>
    </row>
    <row r="1480" spans="1:7" x14ac:dyDescent="0.25">
      <c r="A1480" s="108" t="str">
        <f t="shared" si="23"/>
        <v>AT_2022_1A3(FS)_NH3</v>
      </c>
      <c r="B1480" s="113" t="s">
        <v>133</v>
      </c>
      <c r="C1480" s="113">
        <v>2022</v>
      </c>
      <c r="D1480" s="113" t="s">
        <v>132</v>
      </c>
      <c r="E1480" s="113" t="s">
        <v>124</v>
      </c>
      <c r="F1480" s="113" t="s">
        <v>200</v>
      </c>
      <c r="G1480" s="113">
        <v>0.95451086580841704</v>
      </c>
    </row>
    <row r="1481" spans="1:7" x14ac:dyDescent="0.25">
      <c r="A1481" s="108" t="str">
        <f t="shared" si="23"/>
        <v>AT_2022_1A3(FU)_PM2.5</v>
      </c>
      <c r="B1481" s="113" t="s">
        <v>133</v>
      </c>
      <c r="C1481" s="113">
        <v>2022</v>
      </c>
      <c r="D1481" s="113" t="s">
        <v>134</v>
      </c>
      <c r="E1481" s="113" t="s">
        <v>203</v>
      </c>
      <c r="F1481" s="113" t="s">
        <v>200</v>
      </c>
      <c r="G1481" s="113">
        <v>1.7917287785342</v>
      </c>
    </row>
    <row r="1482" spans="1:7" x14ac:dyDescent="0.25">
      <c r="A1482" s="108" t="str">
        <f t="shared" si="23"/>
        <v>AT_2022_1A3(FS)_PM2.5</v>
      </c>
      <c r="B1482" s="113" t="s">
        <v>133</v>
      </c>
      <c r="C1482" s="113">
        <v>2022</v>
      </c>
      <c r="D1482" s="113" t="s">
        <v>132</v>
      </c>
      <c r="E1482" s="113" t="s">
        <v>203</v>
      </c>
      <c r="F1482" s="113" t="s">
        <v>200</v>
      </c>
      <c r="G1482" s="113">
        <v>2.42603913043556</v>
      </c>
    </row>
    <row r="1483" spans="1:7" x14ac:dyDescent="0.25">
      <c r="A1483" s="108" t="str">
        <f t="shared" si="23"/>
        <v>AT_2022_3D_NOx</v>
      </c>
      <c r="B1483" s="113" t="s">
        <v>133</v>
      </c>
      <c r="C1483" s="113">
        <v>2022</v>
      </c>
      <c r="D1483" s="113" t="s">
        <v>206</v>
      </c>
      <c r="E1483" s="113" t="s">
        <v>199</v>
      </c>
      <c r="F1483" s="113" t="s">
        <v>200</v>
      </c>
      <c r="G1483" s="113">
        <v>10.0128999183563</v>
      </c>
    </row>
    <row r="1484" spans="1:7" x14ac:dyDescent="0.25">
      <c r="A1484" s="108" t="str">
        <f t="shared" si="23"/>
        <v>AZ_1990_NATIONAL TOTAL_NOx</v>
      </c>
      <c r="B1484" s="113" t="s">
        <v>135</v>
      </c>
      <c r="C1484" s="113">
        <v>1990</v>
      </c>
      <c r="D1484" s="113" t="s">
        <v>122</v>
      </c>
      <c r="E1484" s="113" t="s">
        <v>199</v>
      </c>
      <c r="F1484" s="113" t="s">
        <v>200</v>
      </c>
      <c r="G1484" s="113">
        <v>4.338775</v>
      </c>
    </row>
    <row r="1485" spans="1:7" x14ac:dyDescent="0.25">
      <c r="A1485" s="108" t="str">
        <f t="shared" si="23"/>
        <v>AZ_1990_NATIONAL TOTAL_NMVOC</v>
      </c>
      <c r="B1485" s="113" t="s">
        <v>135</v>
      </c>
      <c r="C1485" s="113">
        <v>1990</v>
      </c>
      <c r="D1485" s="113" t="s">
        <v>122</v>
      </c>
      <c r="E1485" s="113" t="s">
        <v>123</v>
      </c>
      <c r="F1485" s="113" t="s">
        <v>200</v>
      </c>
      <c r="G1485" s="113">
        <v>50.067755167000001</v>
      </c>
    </row>
    <row r="1486" spans="1:7" x14ac:dyDescent="0.25">
      <c r="A1486" s="108" t="str">
        <f t="shared" si="23"/>
        <v>AZ_1990_NATIONAL TOTAL_SOx</v>
      </c>
      <c r="B1486" s="113" t="s">
        <v>135</v>
      </c>
      <c r="C1486" s="113">
        <v>1990</v>
      </c>
      <c r="D1486" s="113" t="s">
        <v>122</v>
      </c>
      <c r="E1486" s="113" t="s">
        <v>201</v>
      </c>
      <c r="F1486" s="113" t="s">
        <v>200</v>
      </c>
      <c r="G1486" s="113">
        <v>7.7580600000000004</v>
      </c>
    </row>
    <row r="1487" spans="1:7" x14ac:dyDescent="0.25">
      <c r="A1487" s="108" t="str">
        <f t="shared" si="23"/>
        <v>AZ_1990_NATIONAL TOTAL_NH3</v>
      </c>
      <c r="B1487" s="113" t="s">
        <v>135</v>
      </c>
      <c r="C1487" s="113">
        <v>1990</v>
      </c>
      <c r="D1487" s="113" t="s">
        <v>122</v>
      </c>
      <c r="E1487" s="113" t="s">
        <v>124</v>
      </c>
      <c r="F1487" s="113" t="s">
        <v>200</v>
      </c>
      <c r="G1487" s="113">
        <v>62.848244999999999</v>
      </c>
    </row>
    <row r="1488" spans="1:7" x14ac:dyDescent="0.25">
      <c r="A1488" s="108" t="str">
        <f t="shared" si="23"/>
        <v>AZ_1990_NATIONAL TOTAL_PM2.5</v>
      </c>
      <c r="B1488" s="113" t="s">
        <v>135</v>
      </c>
      <c r="C1488" s="113">
        <v>1990</v>
      </c>
      <c r="D1488" s="113" t="s">
        <v>122</v>
      </c>
      <c r="E1488" s="113" t="s">
        <v>203</v>
      </c>
      <c r="F1488" s="113" t="s">
        <v>200</v>
      </c>
      <c r="G1488" s="113">
        <v>1.2157779</v>
      </c>
    </row>
    <row r="1489" spans="1:7" x14ac:dyDescent="0.25">
      <c r="A1489" s="108" t="str">
        <f t="shared" si="23"/>
        <v>AZ_1990_NATIONAL TOTAL_Pb</v>
      </c>
      <c r="B1489" s="113" t="s">
        <v>135</v>
      </c>
      <c r="C1489" s="113">
        <v>1990</v>
      </c>
      <c r="D1489" s="113" t="s">
        <v>122</v>
      </c>
      <c r="E1489" s="113" t="s">
        <v>125</v>
      </c>
      <c r="F1489" s="113" t="s">
        <v>200</v>
      </c>
      <c r="G1489" s="150">
        <v>9.8852999999999997E-5</v>
      </c>
    </row>
    <row r="1490" spans="1:7" x14ac:dyDescent="0.25">
      <c r="A1490" s="108" t="str">
        <f t="shared" si="23"/>
        <v>AZ_1990_NATIONAL TOTAL_Cd</v>
      </c>
      <c r="B1490" s="113" t="s">
        <v>135</v>
      </c>
      <c r="C1490" s="113">
        <v>1990</v>
      </c>
      <c r="D1490" s="113" t="s">
        <v>122</v>
      </c>
      <c r="E1490" s="113" t="s">
        <v>126</v>
      </c>
      <c r="F1490" s="113" t="s">
        <v>200</v>
      </c>
      <c r="G1490" s="150">
        <v>5.7559999999999998E-5</v>
      </c>
    </row>
    <row r="1491" spans="1:7" x14ac:dyDescent="0.25">
      <c r="A1491" s="108" t="str">
        <f t="shared" si="23"/>
        <v>AZ_1990_NATIONAL TOTAL_Hg</v>
      </c>
      <c r="B1491" s="113" t="s">
        <v>135</v>
      </c>
      <c r="C1491" s="113">
        <v>1990</v>
      </c>
      <c r="D1491" s="113" t="s">
        <v>122</v>
      </c>
      <c r="E1491" s="113" t="s">
        <v>127</v>
      </c>
      <c r="F1491" s="113" t="s">
        <v>200</v>
      </c>
      <c r="G1491" s="150">
        <v>1.7518000000000001E-5</v>
      </c>
    </row>
    <row r="1492" spans="1:7" x14ac:dyDescent="0.25">
      <c r="A1492" s="108" t="str">
        <f t="shared" si="23"/>
        <v>AZ_1990_NATIONAL TOTAL_DIOX</v>
      </c>
      <c r="B1492" s="113" t="s">
        <v>135</v>
      </c>
      <c r="C1492" s="113">
        <v>1990</v>
      </c>
      <c r="D1492" s="113" t="s">
        <v>122</v>
      </c>
      <c r="E1492" s="113" t="s">
        <v>128</v>
      </c>
      <c r="F1492" s="113" t="s">
        <v>200</v>
      </c>
      <c r="G1492" s="150">
        <v>3.0032000000000003E-11</v>
      </c>
    </row>
    <row r="1493" spans="1:7" x14ac:dyDescent="0.25">
      <c r="A1493" s="108" t="str">
        <f t="shared" si="23"/>
        <v>AZ_1990_NATIONAL TOTAL_PAH</v>
      </c>
      <c r="B1493" s="113" t="s">
        <v>135</v>
      </c>
      <c r="C1493" s="113">
        <v>1990</v>
      </c>
      <c r="D1493" s="113" t="s">
        <v>122</v>
      </c>
      <c r="E1493" s="113" t="s">
        <v>129</v>
      </c>
      <c r="F1493" s="113" t="s">
        <v>200</v>
      </c>
      <c r="G1493" s="150">
        <v>8.3999999999999998E-8</v>
      </c>
    </row>
    <row r="1494" spans="1:7" x14ac:dyDescent="0.25">
      <c r="A1494" s="108" t="str">
        <f t="shared" si="23"/>
        <v>AZ_1990_1A3(FS)_NMVOC</v>
      </c>
      <c r="B1494" s="113" t="s">
        <v>135</v>
      </c>
      <c r="C1494" s="113">
        <v>1990</v>
      </c>
      <c r="D1494" s="113" t="s">
        <v>132</v>
      </c>
      <c r="E1494" s="113" t="s">
        <v>123</v>
      </c>
      <c r="F1494" s="113" t="s">
        <v>200</v>
      </c>
      <c r="G1494" s="113">
        <v>1.265199537</v>
      </c>
    </row>
    <row r="1495" spans="1:7" x14ac:dyDescent="0.25">
      <c r="A1495" s="108" t="str">
        <f t="shared" si="23"/>
        <v>AZ_1990_3D_NOx</v>
      </c>
      <c r="B1495" s="113" t="s">
        <v>135</v>
      </c>
      <c r="C1495" s="113">
        <v>1990</v>
      </c>
      <c r="D1495" s="113" t="s">
        <v>206</v>
      </c>
      <c r="E1495" s="113" t="s">
        <v>199</v>
      </c>
      <c r="F1495" s="113" t="s">
        <v>200</v>
      </c>
      <c r="G1495" s="113">
        <v>1.4437E-2</v>
      </c>
    </row>
    <row r="1496" spans="1:7" x14ac:dyDescent="0.25">
      <c r="A1496" s="108" t="str">
        <f t="shared" si="23"/>
        <v>AZ_1991_NATIONAL TOTAL_NOx</v>
      </c>
      <c r="B1496" s="113" t="s">
        <v>135</v>
      </c>
      <c r="C1496" s="113">
        <v>1991</v>
      </c>
      <c r="D1496" s="113" t="s">
        <v>122</v>
      </c>
      <c r="E1496" s="113" t="s">
        <v>199</v>
      </c>
      <c r="F1496" s="113" t="s">
        <v>200</v>
      </c>
      <c r="G1496" s="113">
        <v>4.1419940000000004</v>
      </c>
    </row>
    <row r="1497" spans="1:7" x14ac:dyDescent="0.25">
      <c r="A1497" s="108" t="str">
        <f t="shared" si="23"/>
        <v>AZ_1991_NATIONAL TOTAL_NMVOC</v>
      </c>
      <c r="B1497" s="113" t="s">
        <v>135</v>
      </c>
      <c r="C1497" s="113">
        <v>1991</v>
      </c>
      <c r="D1497" s="113" t="s">
        <v>122</v>
      </c>
      <c r="E1497" s="113" t="s">
        <v>123</v>
      </c>
      <c r="F1497" s="113" t="s">
        <v>200</v>
      </c>
      <c r="G1497" s="113">
        <v>43.653431972</v>
      </c>
    </row>
    <row r="1498" spans="1:7" x14ac:dyDescent="0.25">
      <c r="A1498" s="108" t="str">
        <f t="shared" si="23"/>
        <v>AZ_1991_NATIONAL TOTAL_SOx</v>
      </c>
      <c r="B1498" s="113" t="s">
        <v>135</v>
      </c>
      <c r="C1498" s="113">
        <v>1991</v>
      </c>
      <c r="D1498" s="113" t="s">
        <v>122</v>
      </c>
      <c r="E1498" s="113" t="s">
        <v>201</v>
      </c>
      <c r="F1498" s="113" t="s">
        <v>200</v>
      </c>
      <c r="G1498" s="113">
        <v>7.2800399999999996</v>
      </c>
    </row>
    <row r="1499" spans="1:7" x14ac:dyDescent="0.25">
      <c r="A1499" s="108" t="str">
        <f t="shared" si="23"/>
        <v>AZ_1991_NATIONAL TOTAL_NH3</v>
      </c>
      <c r="B1499" s="113" t="s">
        <v>135</v>
      </c>
      <c r="C1499" s="113">
        <v>1991</v>
      </c>
      <c r="D1499" s="113" t="s">
        <v>122</v>
      </c>
      <c r="E1499" s="113" t="s">
        <v>124</v>
      </c>
      <c r="F1499" s="113" t="s">
        <v>200</v>
      </c>
      <c r="G1499" s="113">
        <v>62.606668999999997</v>
      </c>
    </row>
    <row r="1500" spans="1:7" x14ac:dyDescent="0.25">
      <c r="A1500" s="108" t="str">
        <f t="shared" si="23"/>
        <v>AZ_1991_NATIONAL TOTAL_PM2.5</v>
      </c>
      <c r="B1500" s="113" t="s">
        <v>135</v>
      </c>
      <c r="C1500" s="113">
        <v>1991</v>
      </c>
      <c r="D1500" s="113" t="s">
        <v>122</v>
      </c>
      <c r="E1500" s="113" t="s">
        <v>203</v>
      </c>
      <c r="F1500" s="113" t="s">
        <v>200</v>
      </c>
      <c r="G1500" s="113">
        <v>1.2118369</v>
      </c>
    </row>
    <row r="1501" spans="1:7" x14ac:dyDescent="0.25">
      <c r="A1501" s="108" t="str">
        <f t="shared" si="23"/>
        <v>AZ_1991_NATIONAL TOTAL_Pb</v>
      </c>
      <c r="B1501" s="113" t="s">
        <v>135</v>
      </c>
      <c r="C1501" s="113">
        <v>1991</v>
      </c>
      <c r="D1501" s="113" t="s">
        <v>122</v>
      </c>
      <c r="E1501" s="113" t="s">
        <v>125</v>
      </c>
      <c r="F1501" s="113" t="s">
        <v>200</v>
      </c>
      <c r="G1501" s="150">
        <v>9.2881999999999996E-5</v>
      </c>
    </row>
    <row r="1502" spans="1:7" x14ac:dyDescent="0.25">
      <c r="A1502" s="108" t="str">
        <f t="shared" si="23"/>
        <v>AZ_1991_NATIONAL TOTAL_Cd</v>
      </c>
      <c r="B1502" s="113" t="s">
        <v>135</v>
      </c>
      <c r="C1502" s="113">
        <v>1991</v>
      </c>
      <c r="D1502" s="113" t="s">
        <v>122</v>
      </c>
      <c r="E1502" s="113" t="s">
        <v>126</v>
      </c>
      <c r="F1502" s="113" t="s">
        <v>200</v>
      </c>
      <c r="G1502" s="150">
        <v>5.4193000000000001E-5</v>
      </c>
    </row>
    <row r="1503" spans="1:7" x14ac:dyDescent="0.25">
      <c r="A1503" s="108" t="str">
        <f t="shared" si="23"/>
        <v>AZ_1991_NATIONAL TOTAL_Hg</v>
      </c>
      <c r="B1503" s="113" t="s">
        <v>135</v>
      </c>
      <c r="C1503" s="113">
        <v>1991</v>
      </c>
      <c r="D1503" s="113" t="s">
        <v>122</v>
      </c>
      <c r="E1503" s="113" t="s">
        <v>127</v>
      </c>
      <c r="F1503" s="113" t="s">
        <v>200</v>
      </c>
      <c r="G1503" s="150">
        <v>1.6439E-5</v>
      </c>
    </row>
    <row r="1504" spans="1:7" x14ac:dyDescent="0.25">
      <c r="A1504" s="108" t="str">
        <f t="shared" si="23"/>
        <v>AZ_1991_NATIONAL TOTAL_DIOX</v>
      </c>
      <c r="B1504" s="113" t="s">
        <v>135</v>
      </c>
      <c r="C1504" s="113">
        <v>1991</v>
      </c>
      <c r="D1504" s="113" t="s">
        <v>122</v>
      </c>
      <c r="E1504" s="113" t="s">
        <v>128</v>
      </c>
      <c r="F1504" s="113" t="s">
        <v>200</v>
      </c>
      <c r="G1504" s="150">
        <v>2.842E-11</v>
      </c>
    </row>
    <row r="1505" spans="1:7" x14ac:dyDescent="0.25">
      <c r="A1505" s="108" t="str">
        <f t="shared" si="23"/>
        <v>AZ_1991_NATIONAL TOTAL_PAH</v>
      </c>
      <c r="B1505" s="113" t="s">
        <v>135</v>
      </c>
      <c r="C1505" s="113">
        <v>1991</v>
      </c>
      <c r="D1505" s="113" t="s">
        <v>122</v>
      </c>
      <c r="E1505" s="113" t="s">
        <v>129</v>
      </c>
      <c r="F1505" s="113" t="s">
        <v>200</v>
      </c>
      <c r="G1505" s="150">
        <v>4.7895999999999998E-6</v>
      </c>
    </row>
    <row r="1506" spans="1:7" x14ac:dyDescent="0.25">
      <c r="A1506" s="108" t="str">
        <f t="shared" si="23"/>
        <v>AZ_1991_NATIONAL TOTAL_HCB</v>
      </c>
      <c r="B1506" s="113" t="s">
        <v>135</v>
      </c>
      <c r="C1506" s="113">
        <v>1991</v>
      </c>
      <c r="D1506" s="113" t="s">
        <v>122</v>
      </c>
      <c r="E1506" s="113" t="s">
        <v>130</v>
      </c>
      <c r="F1506" s="113" t="s">
        <v>200</v>
      </c>
      <c r="G1506" s="150">
        <v>5.3286999999999996E-9</v>
      </c>
    </row>
    <row r="1507" spans="1:7" x14ac:dyDescent="0.25">
      <c r="A1507" s="108" t="str">
        <f t="shared" si="23"/>
        <v>AZ_1991_1A3(FS)_NMVOC</v>
      </c>
      <c r="B1507" s="113" t="s">
        <v>135</v>
      </c>
      <c r="C1507" s="113">
        <v>1991</v>
      </c>
      <c r="D1507" s="113" t="s">
        <v>132</v>
      </c>
      <c r="E1507" s="113" t="s">
        <v>123</v>
      </c>
      <c r="F1507" s="113" t="s">
        <v>200</v>
      </c>
      <c r="G1507" s="113">
        <v>1.21330026</v>
      </c>
    </row>
    <row r="1508" spans="1:7" x14ac:dyDescent="0.25">
      <c r="A1508" s="108" t="str">
        <f t="shared" si="23"/>
        <v>AZ_1991_3D_NOx</v>
      </c>
      <c r="B1508" s="113" t="s">
        <v>135</v>
      </c>
      <c r="C1508" s="113">
        <v>1991</v>
      </c>
      <c r="D1508" s="113" t="s">
        <v>206</v>
      </c>
      <c r="E1508" s="113" t="s">
        <v>199</v>
      </c>
      <c r="F1508" s="113" t="s">
        <v>200</v>
      </c>
      <c r="G1508" s="113">
        <v>1.4648E-2</v>
      </c>
    </row>
    <row r="1509" spans="1:7" x14ac:dyDescent="0.25">
      <c r="A1509" s="108" t="str">
        <f t="shared" si="23"/>
        <v>AZ_1992_NATIONAL TOTAL_NOx</v>
      </c>
      <c r="B1509" s="113" t="s">
        <v>135</v>
      </c>
      <c r="C1509" s="113">
        <v>1992</v>
      </c>
      <c r="D1509" s="113" t="s">
        <v>122</v>
      </c>
      <c r="E1509" s="113" t="s">
        <v>199</v>
      </c>
      <c r="F1509" s="113" t="s">
        <v>200</v>
      </c>
      <c r="G1509" s="113">
        <v>3.9492509999999998</v>
      </c>
    </row>
    <row r="1510" spans="1:7" x14ac:dyDescent="0.25">
      <c r="A1510" s="108" t="str">
        <f t="shared" si="23"/>
        <v>AZ_1992_NATIONAL TOTAL_NMVOC</v>
      </c>
      <c r="B1510" s="113" t="s">
        <v>135</v>
      </c>
      <c r="C1510" s="113">
        <v>1992</v>
      </c>
      <c r="D1510" s="113" t="s">
        <v>122</v>
      </c>
      <c r="E1510" s="113" t="s">
        <v>123</v>
      </c>
      <c r="F1510" s="113" t="s">
        <v>200</v>
      </c>
      <c r="G1510" s="113">
        <v>34.755112336000003</v>
      </c>
    </row>
    <row r="1511" spans="1:7" x14ac:dyDescent="0.25">
      <c r="A1511" s="108" t="str">
        <f t="shared" si="23"/>
        <v>AZ_1992_NATIONAL TOTAL_SOx</v>
      </c>
      <c r="B1511" s="113" t="s">
        <v>135</v>
      </c>
      <c r="C1511" s="113">
        <v>1992</v>
      </c>
      <c r="D1511" s="113" t="s">
        <v>122</v>
      </c>
      <c r="E1511" s="113" t="s">
        <v>201</v>
      </c>
      <c r="F1511" s="113" t="s">
        <v>200</v>
      </c>
      <c r="G1511" s="113">
        <v>6.8720800000000004</v>
      </c>
    </row>
    <row r="1512" spans="1:7" x14ac:dyDescent="0.25">
      <c r="A1512" s="108" t="str">
        <f t="shared" si="23"/>
        <v>AZ_1992_NATIONAL TOTAL_NH3</v>
      </c>
      <c r="B1512" s="113" t="s">
        <v>135</v>
      </c>
      <c r="C1512" s="113">
        <v>1992</v>
      </c>
      <c r="D1512" s="113" t="s">
        <v>122</v>
      </c>
      <c r="E1512" s="113" t="s">
        <v>124</v>
      </c>
      <c r="F1512" s="113" t="s">
        <v>200</v>
      </c>
      <c r="G1512" s="113">
        <v>58.912767000000002</v>
      </c>
    </row>
    <row r="1513" spans="1:7" x14ac:dyDescent="0.25">
      <c r="A1513" s="108" t="str">
        <f t="shared" si="23"/>
        <v>AZ_1992_NATIONAL TOTAL_PM2.5</v>
      </c>
      <c r="B1513" s="113" t="s">
        <v>135</v>
      </c>
      <c r="C1513" s="113">
        <v>1992</v>
      </c>
      <c r="D1513" s="113" t="s">
        <v>122</v>
      </c>
      <c r="E1513" s="113" t="s">
        <v>203</v>
      </c>
      <c r="F1513" s="113" t="s">
        <v>200</v>
      </c>
      <c r="G1513" s="113">
        <v>1.1154739</v>
      </c>
    </row>
    <row r="1514" spans="1:7" x14ac:dyDescent="0.25">
      <c r="A1514" s="108" t="str">
        <f t="shared" si="23"/>
        <v>AZ_1992_NATIONAL TOTAL_Pb</v>
      </c>
      <c r="B1514" s="113" t="s">
        <v>135</v>
      </c>
      <c r="C1514" s="113">
        <v>1992</v>
      </c>
      <c r="D1514" s="113" t="s">
        <v>122</v>
      </c>
      <c r="E1514" s="113" t="s">
        <v>125</v>
      </c>
      <c r="F1514" s="113" t="s">
        <v>200</v>
      </c>
      <c r="G1514" s="150">
        <v>8.7564000000000004E-5</v>
      </c>
    </row>
    <row r="1515" spans="1:7" x14ac:dyDescent="0.25">
      <c r="A1515" s="108" t="str">
        <f t="shared" si="23"/>
        <v>AZ_1992_NATIONAL TOTAL_Cd</v>
      </c>
      <c r="B1515" s="113" t="s">
        <v>135</v>
      </c>
      <c r="C1515" s="113">
        <v>1992</v>
      </c>
      <c r="D1515" s="113" t="s">
        <v>122</v>
      </c>
      <c r="E1515" s="113" t="s">
        <v>126</v>
      </c>
      <c r="F1515" s="113" t="s">
        <v>200</v>
      </c>
      <c r="G1515" s="150">
        <v>5.0986000000000003E-5</v>
      </c>
    </row>
    <row r="1516" spans="1:7" x14ac:dyDescent="0.25">
      <c r="A1516" s="108" t="str">
        <f t="shared" si="23"/>
        <v>AZ_1992_NATIONAL TOTAL_Hg</v>
      </c>
      <c r="B1516" s="113" t="s">
        <v>135</v>
      </c>
      <c r="C1516" s="113">
        <v>1992</v>
      </c>
      <c r="D1516" s="113" t="s">
        <v>122</v>
      </c>
      <c r="E1516" s="113" t="s">
        <v>127</v>
      </c>
      <c r="F1516" s="113" t="s">
        <v>200</v>
      </c>
      <c r="G1516" s="150">
        <v>1.5517000000000001E-5</v>
      </c>
    </row>
    <row r="1517" spans="1:7" x14ac:dyDescent="0.25">
      <c r="A1517" s="108" t="str">
        <f t="shared" si="23"/>
        <v>AZ_1992_NATIONAL TOTAL_DIOX</v>
      </c>
      <c r="B1517" s="113" t="s">
        <v>135</v>
      </c>
      <c r="C1517" s="113">
        <v>1992</v>
      </c>
      <c r="D1517" s="113" t="s">
        <v>122</v>
      </c>
      <c r="E1517" s="113" t="s">
        <v>128</v>
      </c>
      <c r="F1517" s="113" t="s">
        <v>200</v>
      </c>
      <c r="G1517" s="150">
        <v>2.6602000000000002E-11</v>
      </c>
    </row>
    <row r="1518" spans="1:7" x14ac:dyDescent="0.25">
      <c r="A1518" s="108" t="str">
        <f t="shared" si="23"/>
        <v>AZ_1992_NATIONAL TOTAL_PAH</v>
      </c>
      <c r="B1518" s="113" t="s">
        <v>135</v>
      </c>
      <c r="C1518" s="113">
        <v>1992</v>
      </c>
      <c r="D1518" s="113" t="s">
        <v>122</v>
      </c>
      <c r="E1518" s="113" t="s">
        <v>129</v>
      </c>
      <c r="F1518" s="113" t="s">
        <v>200</v>
      </c>
      <c r="G1518" s="150">
        <v>7.4000000000000001E-8</v>
      </c>
    </row>
    <row r="1519" spans="1:7" x14ac:dyDescent="0.25">
      <c r="A1519" s="108" t="str">
        <f t="shared" si="23"/>
        <v>AZ_1992_1A3(FS)_NMVOC</v>
      </c>
      <c r="B1519" s="113" t="s">
        <v>135</v>
      </c>
      <c r="C1519" s="113">
        <v>1992</v>
      </c>
      <c r="D1519" s="113" t="s">
        <v>132</v>
      </c>
      <c r="E1519" s="113" t="s">
        <v>123</v>
      </c>
      <c r="F1519" s="113" t="s">
        <v>200</v>
      </c>
      <c r="G1519" s="113">
        <v>1.1779320150000001</v>
      </c>
    </row>
    <row r="1520" spans="1:7" x14ac:dyDescent="0.25">
      <c r="A1520" s="108" t="str">
        <f t="shared" si="23"/>
        <v>AZ_1992_3D_NOx</v>
      </c>
      <c r="B1520" s="113" t="s">
        <v>135</v>
      </c>
      <c r="C1520" s="113">
        <v>1992</v>
      </c>
      <c r="D1520" s="113" t="s">
        <v>206</v>
      </c>
      <c r="E1520" s="113" t="s">
        <v>199</v>
      </c>
      <c r="F1520" s="113" t="s">
        <v>200</v>
      </c>
      <c r="G1520" s="113">
        <v>1.4880000000000001E-2</v>
      </c>
    </row>
    <row r="1521" spans="1:7" x14ac:dyDescent="0.25">
      <c r="A1521" s="108" t="str">
        <f t="shared" si="23"/>
        <v>AZ_1993_NATIONAL TOTAL_NOx</v>
      </c>
      <c r="B1521" s="113" t="s">
        <v>135</v>
      </c>
      <c r="C1521" s="113">
        <v>1993</v>
      </c>
      <c r="D1521" s="113" t="s">
        <v>122</v>
      </c>
      <c r="E1521" s="113" t="s">
        <v>199</v>
      </c>
      <c r="F1521" s="113" t="s">
        <v>200</v>
      </c>
      <c r="G1521" s="113">
        <v>3.5748549999999999</v>
      </c>
    </row>
    <row r="1522" spans="1:7" x14ac:dyDescent="0.25">
      <c r="A1522" s="108" t="str">
        <f t="shared" si="23"/>
        <v>AZ_1993_NATIONAL TOTAL_NMVOC</v>
      </c>
      <c r="B1522" s="113" t="s">
        <v>135</v>
      </c>
      <c r="C1522" s="113">
        <v>1993</v>
      </c>
      <c r="D1522" s="113" t="s">
        <v>122</v>
      </c>
      <c r="E1522" s="113" t="s">
        <v>123</v>
      </c>
      <c r="F1522" s="113" t="s">
        <v>200</v>
      </c>
      <c r="G1522" s="113">
        <v>34.583056837000001</v>
      </c>
    </row>
    <row r="1523" spans="1:7" x14ac:dyDescent="0.25">
      <c r="A1523" s="108" t="str">
        <f t="shared" si="23"/>
        <v>AZ_1993_NATIONAL TOTAL_SOx</v>
      </c>
      <c r="B1523" s="113" t="s">
        <v>135</v>
      </c>
      <c r="C1523" s="113">
        <v>1993</v>
      </c>
      <c r="D1523" s="113" t="s">
        <v>122</v>
      </c>
      <c r="E1523" s="113" t="s">
        <v>201</v>
      </c>
      <c r="F1523" s="113" t="s">
        <v>200</v>
      </c>
      <c r="G1523" s="113">
        <v>6.3829000000000002</v>
      </c>
    </row>
    <row r="1524" spans="1:7" x14ac:dyDescent="0.25">
      <c r="A1524" s="108" t="str">
        <f t="shared" si="23"/>
        <v>AZ_1993_NATIONAL TOTAL_NH3</v>
      </c>
      <c r="B1524" s="113" t="s">
        <v>135</v>
      </c>
      <c r="C1524" s="113">
        <v>1993</v>
      </c>
      <c r="D1524" s="113" t="s">
        <v>122</v>
      </c>
      <c r="E1524" s="113" t="s">
        <v>124</v>
      </c>
      <c r="F1524" s="113" t="s">
        <v>200</v>
      </c>
      <c r="G1524" s="113">
        <v>54.321896000000002</v>
      </c>
    </row>
    <row r="1525" spans="1:7" x14ac:dyDescent="0.25">
      <c r="A1525" s="108" t="str">
        <f t="shared" si="23"/>
        <v>AZ_1993_NATIONAL TOTAL_PM2.5</v>
      </c>
      <c r="B1525" s="113" t="s">
        <v>135</v>
      </c>
      <c r="C1525" s="113">
        <v>1993</v>
      </c>
      <c r="D1525" s="113" t="s">
        <v>122</v>
      </c>
      <c r="E1525" s="113" t="s">
        <v>203</v>
      </c>
      <c r="F1525" s="113" t="s">
        <v>200</v>
      </c>
      <c r="G1525" s="113">
        <v>0.97801090000000002</v>
      </c>
    </row>
    <row r="1526" spans="1:7" x14ac:dyDescent="0.25">
      <c r="A1526" s="108" t="str">
        <f t="shared" si="23"/>
        <v>AZ_1993_NATIONAL TOTAL_Pb</v>
      </c>
      <c r="B1526" s="113" t="s">
        <v>135</v>
      </c>
      <c r="C1526" s="113">
        <v>1993</v>
      </c>
      <c r="D1526" s="113" t="s">
        <v>122</v>
      </c>
      <c r="E1526" s="113" t="s">
        <v>125</v>
      </c>
      <c r="F1526" s="113" t="s">
        <v>200</v>
      </c>
      <c r="G1526" s="150">
        <v>8.1330999999999998E-5</v>
      </c>
    </row>
    <row r="1527" spans="1:7" x14ac:dyDescent="0.25">
      <c r="A1527" s="108" t="str">
        <f t="shared" si="23"/>
        <v>AZ_1993_NATIONAL TOTAL_Cd</v>
      </c>
      <c r="B1527" s="113" t="s">
        <v>135</v>
      </c>
      <c r="C1527" s="113">
        <v>1993</v>
      </c>
      <c r="D1527" s="113" t="s">
        <v>122</v>
      </c>
      <c r="E1527" s="113" t="s">
        <v>126</v>
      </c>
      <c r="F1527" s="113" t="s">
        <v>200</v>
      </c>
      <c r="G1527" s="150">
        <v>4.7358000000000003E-5</v>
      </c>
    </row>
    <row r="1528" spans="1:7" x14ac:dyDescent="0.25">
      <c r="A1528" s="108" t="str">
        <f t="shared" si="23"/>
        <v>AZ_1993_NATIONAL TOTAL_Hg</v>
      </c>
      <c r="B1528" s="113" t="s">
        <v>135</v>
      </c>
      <c r="C1528" s="113">
        <v>1993</v>
      </c>
      <c r="D1528" s="113" t="s">
        <v>122</v>
      </c>
      <c r="E1528" s="113" t="s">
        <v>127</v>
      </c>
      <c r="F1528" s="113" t="s">
        <v>200</v>
      </c>
      <c r="G1528" s="150">
        <v>1.4413000000000001E-5</v>
      </c>
    </row>
    <row r="1529" spans="1:7" x14ac:dyDescent="0.25">
      <c r="A1529" s="108" t="str">
        <f t="shared" si="23"/>
        <v>AZ_1993_NATIONAL TOTAL_DIOX</v>
      </c>
      <c r="B1529" s="113" t="s">
        <v>135</v>
      </c>
      <c r="C1529" s="113">
        <v>1993</v>
      </c>
      <c r="D1529" s="113" t="s">
        <v>122</v>
      </c>
      <c r="E1529" s="113" t="s">
        <v>128</v>
      </c>
      <c r="F1529" s="113" t="s">
        <v>200</v>
      </c>
      <c r="G1529" s="150">
        <v>2.4708E-11</v>
      </c>
    </row>
    <row r="1530" spans="1:7" x14ac:dyDescent="0.25">
      <c r="A1530" s="108" t="str">
        <f t="shared" si="23"/>
        <v>AZ_1993_NATIONAL TOTAL_PAH</v>
      </c>
      <c r="B1530" s="113" t="s">
        <v>135</v>
      </c>
      <c r="C1530" s="113">
        <v>1993</v>
      </c>
      <c r="D1530" s="113" t="s">
        <v>122</v>
      </c>
      <c r="E1530" s="113" t="s">
        <v>129</v>
      </c>
      <c r="F1530" s="113" t="s">
        <v>200</v>
      </c>
      <c r="G1530" s="150">
        <v>6.8999999999999996E-8</v>
      </c>
    </row>
    <row r="1531" spans="1:7" x14ac:dyDescent="0.25">
      <c r="A1531" s="108" t="str">
        <f t="shared" si="23"/>
        <v>AZ_1993_1A3(FS)_NMVOC</v>
      </c>
      <c r="B1531" s="113" t="s">
        <v>135</v>
      </c>
      <c r="C1531" s="113">
        <v>1993</v>
      </c>
      <c r="D1531" s="113" t="s">
        <v>132</v>
      </c>
      <c r="E1531" s="113" t="s">
        <v>123</v>
      </c>
      <c r="F1531" s="113" t="s">
        <v>200</v>
      </c>
      <c r="G1531" s="113">
        <v>1.1598340380000001</v>
      </c>
    </row>
    <row r="1532" spans="1:7" x14ac:dyDescent="0.25">
      <c r="A1532" s="108" t="str">
        <f t="shared" si="23"/>
        <v>AZ_1993_3D_NOx</v>
      </c>
      <c r="B1532" s="113" t="s">
        <v>135</v>
      </c>
      <c r="C1532" s="113">
        <v>1993</v>
      </c>
      <c r="D1532" s="113" t="s">
        <v>206</v>
      </c>
      <c r="E1532" s="113" t="s">
        <v>199</v>
      </c>
      <c r="F1532" s="113" t="s">
        <v>200</v>
      </c>
      <c r="G1532" s="113">
        <v>1.5099E-2</v>
      </c>
    </row>
    <row r="1533" spans="1:7" x14ac:dyDescent="0.25">
      <c r="A1533" s="108" t="str">
        <f t="shared" si="23"/>
        <v>AZ_1994_NATIONAL TOTAL_NOx</v>
      </c>
      <c r="B1533" s="113" t="s">
        <v>135</v>
      </c>
      <c r="C1533" s="113">
        <v>1994</v>
      </c>
      <c r="D1533" s="113" t="s">
        <v>122</v>
      </c>
      <c r="E1533" s="113" t="s">
        <v>199</v>
      </c>
      <c r="F1533" s="113" t="s">
        <v>200</v>
      </c>
      <c r="G1533" s="113">
        <v>3.2660650000000002</v>
      </c>
    </row>
    <row r="1534" spans="1:7" x14ac:dyDescent="0.25">
      <c r="A1534" s="108" t="str">
        <f t="shared" si="23"/>
        <v>AZ_1994_NATIONAL TOTAL_NMVOC</v>
      </c>
      <c r="B1534" s="113" t="s">
        <v>135</v>
      </c>
      <c r="C1534" s="113">
        <v>1994</v>
      </c>
      <c r="D1534" s="113" t="s">
        <v>122</v>
      </c>
      <c r="E1534" s="113" t="s">
        <v>123</v>
      </c>
      <c r="F1534" s="113" t="s">
        <v>200</v>
      </c>
      <c r="G1534" s="113">
        <v>33.406365215999998</v>
      </c>
    </row>
    <row r="1535" spans="1:7" x14ac:dyDescent="0.25">
      <c r="A1535" s="108" t="str">
        <f t="shared" si="23"/>
        <v>AZ_1994_NATIONAL TOTAL_SOx</v>
      </c>
      <c r="B1535" s="113" t="s">
        <v>135</v>
      </c>
      <c r="C1535" s="113">
        <v>1994</v>
      </c>
      <c r="D1535" s="113" t="s">
        <v>122</v>
      </c>
      <c r="E1535" s="113" t="s">
        <v>201</v>
      </c>
      <c r="F1535" s="113" t="s">
        <v>200</v>
      </c>
      <c r="G1535" s="113">
        <v>5.9290599999999998</v>
      </c>
    </row>
    <row r="1536" spans="1:7" x14ac:dyDescent="0.25">
      <c r="A1536" s="108" t="str">
        <f t="shared" si="23"/>
        <v>AZ_1994_NATIONAL TOTAL_NH3</v>
      </c>
      <c r="B1536" s="113" t="s">
        <v>135</v>
      </c>
      <c r="C1536" s="113">
        <v>1994</v>
      </c>
      <c r="D1536" s="113" t="s">
        <v>122</v>
      </c>
      <c r="E1536" s="113" t="s">
        <v>124</v>
      </c>
      <c r="F1536" s="113" t="s">
        <v>200</v>
      </c>
      <c r="G1536" s="113">
        <v>54.353358999999998</v>
      </c>
    </row>
    <row r="1537" spans="1:7" x14ac:dyDescent="0.25">
      <c r="A1537" s="108" t="str">
        <f t="shared" si="23"/>
        <v>AZ_1994_NATIONAL TOTAL_PM2.5</v>
      </c>
      <c r="B1537" s="113" t="s">
        <v>135</v>
      </c>
      <c r="C1537" s="113">
        <v>1994</v>
      </c>
      <c r="D1537" s="113" t="s">
        <v>122</v>
      </c>
      <c r="E1537" s="113" t="s">
        <v>203</v>
      </c>
      <c r="F1537" s="113" t="s">
        <v>200</v>
      </c>
      <c r="G1537" s="113">
        <v>0.93047089999999999</v>
      </c>
    </row>
    <row r="1538" spans="1:7" x14ac:dyDescent="0.25">
      <c r="A1538" s="108" t="str">
        <f t="shared" ref="A1538:A1601" si="24">CONCATENATE(B1538,"_",C1538,"_",D1538,"_",E1538)</f>
        <v>AZ_1994_NATIONAL TOTAL_Pb</v>
      </c>
      <c r="B1538" s="113" t="s">
        <v>135</v>
      </c>
      <c r="C1538" s="113">
        <v>1994</v>
      </c>
      <c r="D1538" s="113" t="s">
        <v>122</v>
      </c>
      <c r="E1538" s="113" t="s">
        <v>125</v>
      </c>
      <c r="F1538" s="113" t="s">
        <v>200</v>
      </c>
      <c r="G1538" s="150">
        <v>7.5548000000000002E-5</v>
      </c>
    </row>
    <row r="1539" spans="1:7" x14ac:dyDescent="0.25">
      <c r="A1539" s="108" t="str">
        <f t="shared" si="24"/>
        <v>AZ_1994_NATIONAL TOTAL_Cd</v>
      </c>
      <c r="B1539" s="113" t="s">
        <v>135</v>
      </c>
      <c r="C1539" s="113">
        <v>1994</v>
      </c>
      <c r="D1539" s="113" t="s">
        <v>122</v>
      </c>
      <c r="E1539" s="113" t="s">
        <v>126</v>
      </c>
      <c r="F1539" s="113" t="s">
        <v>200</v>
      </c>
      <c r="G1539" s="150">
        <v>4.3989999999999997E-5</v>
      </c>
    </row>
    <row r="1540" spans="1:7" x14ac:dyDescent="0.25">
      <c r="A1540" s="108" t="str">
        <f t="shared" si="24"/>
        <v>AZ_1994_NATIONAL TOTAL_Hg</v>
      </c>
      <c r="B1540" s="113" t="s">
        <v>135</v>
      </c>
      <c r="C1540" s="113">
        <v>1994</v>
      </c>
      <c r="D1540" s="113" t="s">
        <v>122</v>
      </c>
      <c r="E1540" s="113" t="s">
        <v>127</v>
      </c>
      <c r="F1540" s="113" t="s">
        <v>200</v>
      </c>
      <c r="G1540" s="150">
        <v>1.3388E-5</v>
      </c>
    </row>
    <row r="1541" spans="1:7" x14ac:dyDescent="0.25">
      <c r="A1541" s="108" t="str">
        <f t="shared" si="24"/>
        <v>AZ_1994_NATIONAL TOTAL_DIOX</v>
      </c>
      <c r="B1541" s="113" t="s">
        <v>135</v>
      </c>
      <c r="C1541" s="113">
        <v>1994</v>
      </c>
      <c r="D1541" s="113" t="s">
        <v>122</v>
      </c>
      <c r="E1541" s="113" t="s">
        <v>128</v>
      </c>
      <c r="F1541" s="113" t="s">
        <v>200</v>
      </c>
      <c r="G1541" s="150">
        <v>2.2952E-11</v>
      </c>
    </row>
    <row r="1542" spans="1:7" x14ac:dyDescent="0.25">
      <c r="A1542" s="108" t="str">
        <f t="shared" si="24"/>
        <v>AZ_1994_NATIONAL TOTAL_PAH</v>
      </c>
      <c r="B1542" s="113" t="s">
        <v>135</v>
      </c>
      <c r="C1542" s="113">
        <v>1994</v>
      </c>
      <c r="D1542" s="113" t="s">
        <v>122</v>
      </c>
      <c r="E1542" s="113" t="s">
        <v>129</v>
      </c>
      <c r="F1542" s="113" t="s">
        <v>200</v>
      </c>
      <c r="G1542" s="150">
        <v>6.4000000000000004E-8</v>
      </c>
    </row>
    <row r="1543" spans="1:7" x14ac:dyDescent="0.25">
      <c r="A1543" s="108" t="str">
        <f t="shared" si="24"/>
        <v>AZ_1994_1A3(FS)_NMVOC</v>
      </c>
      <c r="B1543" s="113" t="s">
        <v>135</v>
      </c>
      <c r="C1543" s="113">
        <v>1994</v>
      </c>
      <c r="D1543" s="113" t="s">
        <v>132</v>
      </c>
      <c r="E1543" s="113" t="s">
        <v>123</v>
      </c>
      <c r="F1543" s="113" t="s">
        <v>200</v>
      </c>
      <c r="G1543" s="113">
        <v>1.1830033980000001</v>
      </c>
    </row>
    <row r="1544" spans="1:7" x14ac:dyDescent="0.25">
      <c r="A1544" s="108" t="str">
        <f t="shared" si="24"/>
        <v>AZ_1994_3D_NOx</v>
      </c>
      <c r="B1544" s="113" t="s">
        <v>135</v>
      </c>
      <c r="C1544" s="113">
        <v>1994</v>
      </c>
      <c r="D1544" s="113" t="s">
        <v>206</v>
      </c>
      <c r="E1544" s="113" t="s">
        <v>199</v>
      </c>
      <c r="F1544" s="113" t="s">
        <v>200</v>
      </c>
      <c r="G1544" s="113">
        <v>1.5287E-2</v>
      </c>
    </row>
    <row r="1545" spans="1:7" x14ac:dyDescent="0.25">
      <c r="A1545" s="108" t="str">
        <f t="shared" si="24"/>
        <v>AZ_1995_NATIONAL TOTAL_NOx</v>
      </c>
      <c r="B1545" s="113" t="s">
        <v>135</v>
      </c>
      <c r="C1545" s="113">
        <v>1995</v>
      </c>
      <c r="D1545" s="113" t="s">
        <v>122</v>
      </c>
      <c r="E1545" s="113" t="s">
        <v>199</v>
      </c>
      <c r="F1545" s="113" t="s">
        <v>200</v>
      </c>
      <c r="G1545" s="113">
        <v>9.6747870000000002</v>
      </c>
    </row>
    <row r="1546" spans="1:7" x14ac:dyDescent="0.25">
      <c r="A1546" s="108" t="str">
        <f t="shared" si="24"/>
        <v>AZ_1995_NATIONAL TOTAL_NMVOC</v>
      </c>
      <c r="B1546" s="113" t="s">
        <v>135</v>
      </c>
      <c r="C1546" s="113">
        <v>1995</v>
      </c>
      <c r="D1546" s="113" t="s">
        <v>122</v>
      </c>
      <c r="E1546" s="113" t="s">
        <v>123</v>
      </c>
      <c r="F1546" s="113" t="s">
        <v>200</v>
      </c>
      <c r="G1546" s="113">
        <v>43.823291040000001</v>
      </c>
    </row>
    <row r="1547" spans="1:7" x14ac:dyDescent="0.25">
      <c r="A1547" s="108" t="str">
        <f t="shared" si="24"/>
        <v>AZ_1995_NATIONAL TOTAL_SOx</v>
      </c>
      <c r="B1547" s="113" t="s">
        <v>135</v>
      </c>
      <c r="C1547" s="113">
        <v>1995</v>
      </c>
      <c r="D1547" s="113" t="s">
        <v>122</v>
      </c>
      <c r="E1547" s="113" t="s">
        <v>201</v>
      </c>
      <c r="F1547" s="113" t="s">
        <v>200</v>
      </c>
      <c r="G1547" s="113">
        <v>5.6798200000000003</v>
      </c>
    </row>
    <row r="1548" spans="1:7" x14ac:dyDescent="0.25">
      <c r="A1548" s="108" t="str">
        <f t="shared" si="24"/>
        <v>AZ_1995_NATIONAL TOTAL_NH3</v>
      </c>
      <c r="B1548" s="113" t="s">
        <v>135</v>
      </c>
      <c r="C1548" s="113">
        <v>1995</v>
      </c>
      <c r="D1548" s="113" t="s">
        <v>122</v>
      </c>
      <c r="E1548" s="113" t="s">
        <v>124</v>
      </c>
      <c r="F1548" s="113" t="s">
        <v>200</v>
      </c>
      <c r="G1548" s="113">
        <v>56.124290999999999</v>
      </c>
    </row>
    <row r="1549" spans="1:7" x14ac:dyDescent="0.25">
      <c r="A1549" s="108" t="str">
        <f t="shared" si="24"/>
        <v>AZ_1995_NATIONAL TOTAL_PM2.5</v>
      </c>
      <c r="B1549" s="113" t="s">
        <v>135</v>
      </c>
      <c r="C1549" s="113">
        <v>1995</v>
      </c>
      <c r="D1549" s="113" t="s">
        <v>122</v>
      </c>
      <c r="E1549" s="113" t="s">
        <v>203</v>
      </c>
      <c r="F1549" s="113" t="s">
        <v>200</v>
      </c>
      <c r="G1549" s="113">
        <v>0.94379789999999997</v>
      </c>
    </row>
    <row r="1550" spans="1:7" x14ac:dyDescent="0.25">
      <c r="A1550" s="108" t="str">
        <f t="shared" si="24"/>
        <v>AZ_1995_NATIONAL TOTAL_Pb</v>
      </c>
      <c r="B1550" s="113" t="s">
        <v>135</v>
      </c>
      <c r="C1550" s="113">
        <v>1995</v>
      </c>
      <c r="D1550" s="113" t="s">
        <v>122</v>
      </c>
      <c r="E1550" s="113" t="s">
        <v>125</v>
      </c>
      <c r="F1550" s="113" t="s">
        <v>200</v>
      </c>
      <c r="G1550" s="150">
        <v>9.6230999999999994E-5</v>
      </c>
    </row>
    <row r="1551" spans="1:7" x14ac:dyDescent="0.25">
      <c r="A1551" s="108" t="str">
        <f t="shared" si="24"/>
        <v>AZ_1995_NATIONAL TOTAL_Cd</v>
      </c>
      <c r="B1551" s="113" t="s">
        <v>135</v>
      </c>
      <c r="C1551" s="113">
        <v>1995</v>
      </c>
      <c r="D1551" s="113" t="s">
        <v>122</v>
      </c>
      <c r="E1551" s="113" t="s">
        <v>126</v>
      </c>
      <c r="F1551" s="113" t="s">
        <v>200</v>
      </c>
      <c r="G1551" s="150">
        <v>4.2141000000000002E-5</v>
      </c>
    </row>
    <row r="1552" spans="1:7" x14ac:dyDescent="0.25">
      <c r="A1552" s="108" t="str">
        <f t="shared" si="24"/>
        <v>AZ_1995_NATIONAL TOTAL_Hg</v>
      </c>
      <c r="B1552" s="113" t="s">
        <v>135</v>
      </c>
      <c r="C1552" s="113">
        <v>1995</v>
      </c>
      <c r="D1552" s="113" t="s">
        <v>122</v>
      </c>
      <c r="E1552" s="113" t="s">
        <v>127</v>
      </c>
      <c r="F1552" s="113" t="s">
        <v>200</v>
      </c>
      <c r="G1552" s="150">
        <v>1.2826000000000001E-5</v>
      </c>
    </row>
    <row r="1553" spans="1:7" x14ac:dyDescent="0.25">
      <c r="A1553" s="108" t="str">
        <f t="shared" si="24"/>
        <v>AZ_1995_NATIONAL TOTAL_DIOX</v>
      </c>
      <c r="B1553" s="113" t="s">
        <v>135</v>
      </c>
      <c r="C1553" s="113">
        <v>1995</v>
      </c>
      <c r="D1553" s="113" t="s">
        <v>122</v>
      </c>
      <c r="E1553" s="113" t="s">
        <v>128</v>
      </c>
      <c r="F1553" s="113" t="s">
        <v>200</v>
      </c>
      <c r="G1553" s="150">
        <v>6.3386000000000005E-11</v>
      </c>
    </row>
    <row r="1554" spans="1:7" x14ac:dyDescent="0.25">
      <c r="A1554" s="108" t="str">
        <f t="shared" si="24"/>
        <v>AZ_1995_NATIONAL TOTAL_PAH</v>
      </c>
      <c r="B1554" s="113" t="s">
        <v>135</v>
      </c>
      <c r="C1554" s="113">
        <v>1995</v>
      </c>
      <c r="D1554" s="113" t="s">
        <v>122</v>
      </c>
      <c r="E1554" s="113" t="s">
        <v>129</v>
      </c>
      <c r="F1554" s="113" t="s">
        <v>200</v>
      </c>
      <c r="G1554" s="150">
        <v>1.9012600000000002E-5</v>
      </c>
    </row>
    <row r="1555" spans="1:7" x14ac:dyDescent="0.25">
      <c r="A1555" s="108" t="str">
        <f t="shared" si="24"/>
        <v>AZ_1995_NATIONAL TOTAL_HCB</v>
      </c>
      <c r="B1555" s="113" t="s">
        <v>135</v>
      </c>
      <c r="C1555" s="113">
        <v>1995</v>
      </c>
      <c r="D1555" s="113" t="s">
        <v>122</v>
      </c>
      <c r="E1555" s="113" t="s">
        <v>130</v>
      </c>
      <c r="F1555" s="113" t="s">
        <v>200</v>
      </c>
      <c r="G1555" s="150">
        <v>4.1400000000000002E-10</v>
      </c>
    </row>
    <row r="1556" spans="1:7" x14ac:dyDescent="0.25">
      <c r="A1556" s="108" t="str">
        <f t="shared" si="24"/>
        <v>AZ_1995_NATIONAL TOTAL_PCB</v>
      </c>
      <c r="B1556" s="113" t="s">
        <v>135</v>
      </c>
      <c r="C1556" s="113">
        <v>1995</v>
      </c>
      <c r="D1556" s="113" t="s">
        <v>122</v>
      </c>
      <c r="E1556" s="113" t="s">
        <v>259</v>
      </c>
      <c r="F1556" s="113" t="s">
        <v>200</v>
      </c>
      <c r="G1556" s="150">
        <v>4.1400000000000002E-10</v>
      </c>
    </row>
    <row r="1557" spans="1:7" x14ac:dyDescent="0.25">
      <c r="A1557" s="108" t="str">
        <f t="shared" si="24"/>
        <v>AZ_1995_1A3(FS)_NOx</v>
      </c>
      <c r="B1557" s="113" t="s">
        <v>135</v>
      </c>
      <c r="C1557" s="113">
        <v>1995</v>
      </c>
      <c r="D1557" s="113" t="s">
        <v>132</v>
      </c>
      <c r="E1557" s="113" t="s">
        <v>199</v>
      </c>
      <c r="F1557" s="113" t="s">
        <v>200</v>
      </c>
      <c r="G1557" s="113">
        <v>6.53979</v>
      </c>
    </row>
    <row r="1558" spans="1:7" x14ac:dyDescent="0.25">
      <c r="A1558" s="108" t="str">
        <f t="shared" si="24"/>
        <v>AZ_1995_1A3(FS)_NMVOC</v>
      </c>
      <c r="B1558" s="113" t="s">
        <v>135</v>
      </c>
      <c r="C1558" s="113">
        <v>1995</v>
      </c>
      <c r="D1558" s="113" t="s">
        <v>132</v>
      </c>
      <c r="E1558" s="113" t="s">
        <v>123</v>
      </c>
      <c r="F1558" s="113" t="s">
        <v>200</v>
      </c>
      <c r="G1558" s="113">
        <v>8.9800440399999992</v>
      </c>
    </row>
    <row r="1559" spans="1:7" x14ac:dyDescent="0.25">
      <c r="A1559" s="108" t="str">
        <f t="shared" si="24"/>
        <v>AZ_1995_1A3(FS)_NH3</v>
      </c>
      <c r="B1559" s="113" t="s">
        <v>135</v>
      </c>
      <c r="C1559" s="113">
        <v>1995</v>
      </c>
      <c r="D1559" s="113" t="s">
        <v>132</v>
      </c>
      <c r="E1559" s="113" t="s">
        <v>124</v>
      </c>
      <c r="F1559" s="113" t="s">
        <v>200</v>
      </c>
      <c r="G1559" s="113">
        <v>0.80083800000000005</v>
      </c>
    </row>
    <row r="1560" spans="1:7" x14ac:dyDescent="0.25">
      <c r="A1560" s="108" t="str">
        <f t="shared" si="24"/>
        <v>AZ_1995_1A3(FS)_PM2.5</v>
      </c>
      <c r="B1560" s="113" t="s">
        <v>135</v>
      </c>
      <c r="C1560" s="113">
        <v>1995</v>
      </c>
      <c r="D1560" s="113" t="s">
        <v>132</v>
      </c>
      <c r="E1560" s="113" t="s">
        <v>203</v>
      </c>
      <c r="F1560" s="113" t="s">
        <v>200</v>
      </c>
      <c r="G1560" s="113">
        <v>2.1690000000000001E-2</v>
      </c>
    </row>
    <row r="1561" spans="1:7" x14ac:dyDescent="0.25">
      <c r="A1561" s="108" t="str">
        <f t="shared" si="24"/>
        <v>AZ_1995_3D_NOx</v>
      </c>
      <c r="B1561" s="113" t="s">
        <v>135</v>
      </c>
      <c r="C1561" s="113">
        <v>1995</v>
      </c>
      <c r="D1561" s="113" t="s">
        <v>206</v>
      </c>
      <c r="E1561" s="113" t="s">
        <v>199</v>
      </c>
      <c r="F1561" s="113" t="s">
        <v>200</v>
      </c>
      <c r="G1561" s="113">
        <v>1.5452E-2</v>
      </c>
    </row>
    <row r="1562" spans="1:7" x14ac:dyDescent="0.25">
      <c r="A1562" s="108" t="str">
        <f t="shared" si="24"/>
        <v>AZ_1996_NATIONAL TOTAL_NOx</v>
      </c>
      <c r="B1562" s="113" t="s">
        <v>135</v>
      </c>
      <c r="C1562" s="113">
        <v>1996</v>
      </c>
      <c r="D1562" s="113" t="s">
        <v>122</v>
      </c>
      <c r="E1562" s="113" t="s">
        <v>199</v>
      </c>
      <c r="F1562" s="113" t="s">
        <v>200</v>
      </c>
      <c r="G1562" s="113">
        <v>8.1193399999999993</v>
      </c>
    </row>
    <row r="1563" spans="1:7" x14ac:dyDescent="0.25">
      <c r="A1563" s="108" t="str">
        <f t="shared" si="24"/>
        <v>AZ_1996_NATIONAL TOTAL_NMVOC</v>
      </c>
      <c r="B1563" s="113" t="s">
        <v>135</v>
      </c>
      <c r="C1563" s="113">
        <v>1996</v>
      </c>
      <c r="D1563" s="113" t="s">
        <v>122</v>
      </c>
      <c r="E1563" s="113" t="s">
        <v>123</v>
      </c>
      <c r="F1563" s="113" t="s">
        <v>200</v>
      </c>
      <c r="G1563" s="113">
        <v>43.514248887999997</v>
      </c>
    </row>
    <row r="1564" spans="1:7" x14ac:dyDescent="0.25">
      <c r="A1564" s="108" t="str">
        <f t="shared" si="24"/>
        <v>AZ_1996_NATIONAL TOTAL_SOx</v>
      </c>
      <c r="B1564" s="113" t="s">
        <v>135</v>
      </c>
      <c r="C1564" s="113">
        <v>1996</v>
      </c>
      <c r="D1564" s="113" t="s">
        <v>122</v>
      </c>
      <c r="E1564" s="113" t="s">
        <v>201</v>
      </c>
      <c r="F1564" s="113" t="s">
        <v>200</v>
      </c>
      <c r="G1564" s="113">
        <v>5.6420000000000003</v>
      </c>
    </row>
    <row r="1565" spans="1:7" x14ac:dyDescent="0.25">
      <c r="A1565" s="108" t="str">
        <f t="shared" si="24"/>
        <v>AZ_1996_NATIONAL TOTAL_NH3</v>
      </c>
      <c r="B1565" s="113" t="s">
        <v>135</v>
      </c>
      <c r="C1565" s="113">
        <v>1996</v>
      </c>
      <c r="D1565" s="113" t="s">
        <v>122</v>
      </c>
      <c r="E1565" s="113" t="s">
        <v>124</v>
      </c>
      <c r="F1565" s="113" t="s">
        <v>200</v>
      </c>
      <c r="G1565" s="113">
        <v>58.585693999999997</v>
      </c>
    </row>
    <row r="1566" spans="1:7" x14ac:dyDescent="0.25">
      <c r="A1566" s="108" t="str">
        <f t="shared" si="24"/>
        <v>AZ_1996_NATIONAL TOTAL_PM2.5</v>
      </c>
      <c r="B1566" s="113" t="s">
        <v>135</v>
      </c>
      <c r="C1566" s="113">
        <v>1996</v>
      </c>
      <c r="D1566" s="113" t="s">
        <v>122</v>
      </c>
      <c r="E1566" s="113" t="s">
        <v>203</v>
      </c>
      <c r="F1566" s="113" t="s">
        <v>200</v>
      </c>
      <c r="G1566" s="113">
        <v>0.96437309999999998</v>
      </c>
    </row>
    <row r="1567" spans="1:7" x14ac:dyDescent="0.25">
      <c r="A1567" s="108" t="str">
        <f t="shared" si="24"/>
        <v>AZ_1996_NATIONAL TOTAL_Pb</v>
      </c>
      <c r="B1567" s="113" t="s">
        <v>135</v>
      </c>
      <c r="C1567" s="113">
        <v>1996</v>
      </c>
      <c r="D1567" s="113" t="s">
        <v>122</v>
      </c>
      <c r="E1567" s="113" t="s">
        <v>125</v>
      </c>
      <c r="F1567" s="113" t="s">
        <v>200</v>
      </c>
      <c r="G1567" s="150">
        <v>8.9776000000000002E-5</v>
      </c>
    </row>
    <row r="1568" spans="1:7" x14ac:dyDescent="0.25">
      <c r="A1568" s="108" t="str">
        <f t="shared" si="24"/>
        <v>AZ_1996_NATIONAL TOTAL_Cd</v>
      </c>
      <c r="B1568" s="113" t="s">
        <v>135</v>
      </c>
      <c r="C1568" s="113">
        <v>1996</v>
      </c>
      <c r="D1568" s="113" t="s">
        <v>122</v>
      </c>
      <c r="E1568" s="113" t="s">
        <v>126</v>
      </c>
      <c r="F1568" s="113" t="s">
        <v>200</v>
      </c>
      <c r="G1568" s="150">
        <v>4.1860000000000002E-5</v>
      </c>
    </row>
    <row r="1569" spans="1:7" x14ac:dyDescent="0.25">
      <c r="A1569" s="108" t="str">
        <f t="shared" si="24"/>
        <v>AZ_1996_NATIONAL TOTAL_Hg</v>
      </c>
      <c r="B1569" s="113" t="s">
        <v>135</v>
      </c>
      <c r="C1569" s="113">
        <v>1996</v>
      </c>
      <c r="D1569" s="113" t="s">
        <v>122</v>
      </c>
      <c r="E1569" s="113" t="s">
        <v>127</v>
      </c>
      <c r="F1569" s="113" t="s">
        <v>200</v>
      </c>
      <c r="G1569" s="150">
        <v>1.274E-5</v>
      </c>
    </row>
    <row r="1570" spans="1:7" x14ac:dyDescent="0.25">
      <c r="A1570" s="108" t="str">
        <f t="shared" si="24"/>
        <v>AZ_1996_NATIONAL TOTAL_DIOX</v>
      </c>
      <c r="B1570" s="113" t="s">
        <v>135</v>
      </c>
      <c r="C1570" s="113">
        <v>1996</v>
      </c>
      <c r="D1570" s="113" t="s">
        <v>122</v>
      </c>
      <c r="E1570" s="113" t="s">
        <v>128</v>
      </c>
      <c r="F1570" s="113" t="s">
        <v>200</v>
      </c>
      <c r="G1570" s="150">
        <v>4.6140000000000002E-11</v>
      </c>
    </row>
    <row r="1571" spans="1:7" x14ac:dyDescent="0.25">
      <c r="A1571" s="108" t="str">
        <f t="shared" si="24"/>
        <v>AZ_1996_NATIONAL TOTAL_PAH</v>
      </c>
      <c r="B1571" s="113" t="s">
        <v>135</v>
      </c>
      <c r="C1571" s="113">
        <v>1996</v>
      </c>
      <c r="D1571" s="113" t="s">
        <v>122</v>
      </c>
      <c r="E1571" s="113" t="s">
        <v>129</v>
      </c>
      <c r="F1571" s="113" t="s">
        <v>200</v>
      </c>
      <c r="G1571" s="150">
        <v>1.4270999999999999E-5</v>
      </c>
    </row>
    <row r="1572" spans="1:7" x14ac:dyDescent="0.25">
      <c r="A1572" s="108" t="str">
        <f t="shared" si="24"/>
        <v>AZ_1996_NATIONAL TOTAL_HCB</v>
      </c>
      <c r="B1572" s="113" t="s">
        <v>135</v>
      </c>
      <c r="C1572" s="113">
        <v>1996</v>
      </c>
      <c r="D1572" s="113" t="s">
        <v>122</v>
      </c>
      <c r="E1572" s="113" t="s">
        <v>130</v>
      </c>
      <c r="F1572" s="113" t="s">
        <v>200</v>
      </c>
      <c r="G1572" s="150">
        <v>2.4299999999999999E-10</v>
      </c>
    </row>
    <row r="1573" spans="1:7" x14ac:dyDescent="0.25">
      <c r="A1573" s="108" t="str">
        <f t="shared" si="24"/>
        <v>AZ_1996_NATIONAL TOTAL_PCB</v>
      </c>
      <c r="B1573" s="113" t="s">
        <v>135</v>
      </c>
      <c r="C1573" s="113">
        <v>1996</v>
      </c>
      <c r="D1573" s="113" t="s">
        <v>122</v>
      </c>
      <c r="E1573" s="113" t="s">
        <v>259</v>
      </c>
      <c r="F1573" s="113" t="s">
        <v>200</v>
      </c>
      <c r="G1573" s="150">
        <v>2.4299999999999999E-10</v>
      </c>
    </row>
    <row r="1574" spans="1:7" x14ac:dyDescent="0.25">
      <c r="A1574" s="108" t="str">
        <f t="shared" si="24"/>
        <v>AZ_1996_1A3(FS)_NOx</v>
      </c>
      <c r="B1574" s="113" t="s">
        <v>135</v>
      </c>
      <c r="C1574" s="113">
        <v>1996</v>
      </c>
      <c r="D1574" s="113" t="s">
        <v>132</v>
      </c>
      <c r="E1574" s="113" t="s">
        <v>199</v>
      </c>
      <c r="F1574" s="113" t="s">
        <v>200</v>
      </c>
      <c r="G1574" s="113">
        <v>4.9748599999999996</v>
      </c>
    </row>
    <row r="1575" spans="1:7" x14ac:dyDescent="0.25">
      <c r="A1575" s="108" t="str">
        <f t="shared" si="24"/>
        <v>AZ_1996_1A3(FS)_NMVOC</v>
      </c>
      <c r="B1575" s="113" t="s">
        <v>135</v>
      </c>
      <c r="C1575" s="113">
        <v>1996</v>
      </c>
      <c r="D1575" s="113" t="s">
        <v>132</v>
      </c>
      <c r="E1575" s="113" t="s">
        <v>123</v>
      </c>
      <c r="F1575" s="113" t="s">
        <v>200</v>
      </c>
      <c r="G1575" s="113">
        <v>7.0646588880000003</v>
      </c>
    </row>
    <row r="1576" spans="1:7" x14ac:dyDescent="0.25">
      <c r="A1576" s="108" t="str">
        <f t="shared" si="24"/>
        <v>AZ_1996_1A3(FS)_NH3</v>
      </c>
      <c r="B1576" s="113" t="s">
        <v>135</v>
      </c>
      <c r="C1576" s="113">
        <v>1996</v>
      </c>
      <c r="D1576" s="113" t="s">
        <v>132</v>
      </c>
      <c r="E1576" s="113" t="s">
        <v>124</v>
      </c>
      <c r="F1576" s="113" t="s">
        <v>200</v>
      </c>
      <c r="G1576" s="113">
        <v>0.60073200000000004</v>
      </c>
    </row>
    <row r="1577" spans="1:7" x14ac:dyDescent="0.25">
      <c r="A1577" s="108" t="str">
        <f t="shared" si="24"/>
        <v>AZ_1996_1A3(FS)_PM2.5</v>
      </c>
      <c r="B1577" s="113" t="s">
        <v>135</v>
      </c>
      <c r="C1577" s="113">
        <v>1996</v>
      </c>
      <c r="D1577" s="113" t="s">
        <v>132</v>
      </c>
      <c r="E1577" s="113" t="s">
        <v>203</v>
      </c>
      <c r="F1577" s="113" t="s">
        <v>200</v>
      </c>
      <c r="G1577" s="113">
        <v>1.626E-2</v>
      </c>
    </row>
    <row r="1578" spans="1:7" x14ac:dyDescent="0.25">
      <c r="A1578" s="108" t="str">
        <f t="shared" si="24"/>
        <v>AZ_1996_3D_NOx</v>
      </c>
      <c r="B1578" s="113" t="s">
        <v>135</v>
      </c>
      <c r="C1578" s="113">
        <v>1996</v>
      </c>
      <c r="D1578" s="113" t="s">
        <v>206</v>
      </c>
      <c r="E1578" s="113" t="s">
        <v>199</v>
      </c>
      <c r="F1578" s="113" t="s">
        <v>200</v>
      </c>
      <c r="G1578" s="113">
        <v>1.5599999999999999E-2</v>
      </c>
    </row>
    <row r="1579" spans="1:7" x14ac:dyDescent="0.25">
      <c r="A1579" s="108" t="str">
        <f t="shared" si="24"/>
        <v>AZ_1997_NATIONAL TOTAL_NOx</v>
      </c>
      <c r="B1579" s="113" t="s">
        <v>135</v>
      </c>
      <c r="C1579" s="113">
        <v>1997</v>
      </c>
      <c r="D1579" s="113" t="s">
        <v>122</v>
      </c>
      <c r="E1579" s="113" t="s">
        <v>199</v>
      </c>
      <c r="F1579" s="113" t="s">
        <v>200</v>
      </c>
      <c r="G1579" s="113">
        <v>8.3743859999999994</v>
      </c>
    </row>
    <row r="1580" spans="1:7" x14ac:dyDescent="0.25">
      <c r="A1580" s="108" t="str">
        <f t="shared" si="24"/>
        <v>AZ_1997_NATIONAL TOTAL_NMVOC</v>
      </c>
      <c r="B1580" s="113" t="s">
        <v>135</v>
      </c>
      <c r="C1580" s="113">
        <v>1997</v>
      </c>
      <c r="D1580" s="113" t="s">
        <v>122</v>
      </c>
      <c r="E1580" s="113" t="s">
        <v>123</v>
      </c>
      <c r="F1580" s="113" t="s">
        <v>200</v>
      </c>
      <c r="G1580" s="113">
        <v>43.488827569999998</v>
      </c>
    </row>
    <row r="1581" spans="1:7" x14ac:dyDescent="0.25">
      <c r="A1581" s="108" t="str">
        <f t="shared" si="24"/>
        <v>AZ_1997_NATIONAL TOTAL_SOx</v>
      </c>
      <c r="B1581" s="113" t="s">
        <v>135</v>
      </c>
      <c r="C1581" s="113">
        <v>1997</v>
      </c>
      <c r="D1581" s="113" t="s">
        <v>122</v>
      </c>
      <c r="E1581" s="113" t="s">
        <v>201</v>
      </c>
      <c r="F1581" s="113" t="s">
        <v>200</v>
      </c>
      <c r="G1581" s="113">
        <v>5.6240199999999998</v>
      </c>
    </row>
    <row r="1582" spans="1:7" x14ac:dyDescent="0.25">
      <c r="A1582" s="108" t="str">
        <f t="shared" si="24"/>
        <v>AZ_1997_NATIONAL TOTAL_NH3</v>
      </c>
      <c r="B1582" s="113" t="s">
        <v>135</v>
      </c>
      <c r="C1582" s="113">
        <v>1997</v>
      </c>
      <c r="D1582" s="113" t="s">
        <v>122</v>
      </c>
      <c r="E1582" s="113" t="s">
        <v>124</v>
      </c>
      <c r="F1582" s="113" t="s">
        <v>200</v>
      </c>
      <c r="G1582" s="113">
        <v>61.378833999999998</v>
      </c>
    </row>
    <row r="1583" spans="1:7" x14ac:dyDescent="0.25">
      <c r="A1583" s="108" t="str">
        <f t="shared" si="24"/>
        <v>AZ_1997_NATIONAL TOTAL_PM2.5</v>
      </c>
      <c r="B1583" s="113" t="s">
        <v>135</v>
      </c>
      <c r="C1583" s="113">
        <v>1997</v>
      </c>
      <c r="D1583" s="113" t="s">
        <v>122</v>
      </c>
      <c r="E1583" s="113" t="s">
        <v>203</v>
      </c>
      <c r="F1583" s="113" t="s">
        <v>200</v>
      </c>
      <c r="G1583" s="113">
        <v>0.99782749999999998</v>
      </c>
    </row>
    <row r="1584" spans="1:7" x14ac:dyDescent="0.25">
      <c r="A1584" s="108" t="str">
        <f t="shared" si="24"/>
        <v>AZ_1997_NATIONAL TOTAL_Pb</v>
      </c>
      <c r="B1584" s="113" t="s">
        <v>135</v>
      </c>
      <c r="C1584" s="113">
        <v>1997</v>
      </c>
      <c r="D1584" s="113" t="s">
        <v>122</v>
      </c>
      <c r="E1584" s="113" t="s">
        <v>125</v>
      </c>
      <c r="F1584" s="113" t="s">
        <v>200</v>
      </c>
      <c r="G1584" s="150">
        <v>8.8820999999999995E-5</v>
      </c>
    </row>
    <row r="1585" spans="1:7" x14ac:dyDescent="0.25">
      <c r="A1585" s="108" t="str">
        <f t="shared" si="24"/>
        <v>AZ_1997_NATIONAL TOTAL_Cd</v>
      </c>
      <c r="B1585" s="113" t="s">
        <v>135</v>
      </c>
      <c r="C1585" s="113">
        <v>1997</v>
      </c>
      <c r="D1585" s="113" t="s">
        <v>122</v>
      </c>
      <c r="E1585" s="113" t="s">
        <v>126</v>
      </c>
      <c r="F1585" s="113" t="s">
        <v>200</v>
      </c>
      <c r="G1585" s="150">
        <v>4.1727000000000002E-5</v>
      </c>
    </row>
    <row r="1586" spans="1:7" x14ac:dyDescent="0.25">
      <c r="A1586" s="108" t="str">
        <f t="shared" si="24"/>
        <v>AZ_1997_NATIONAL TOTAL_Hg</v>
      </c>
      <c r="B1586" s="113" t="s">
        <v>135</v>
      </c>
      <c r="C1586" s="113">
        <v>1997</v>
      </c>
      <c r="D1586" s="113" t="s">
        <v>122</v>
      </c>
      <c r="E1586" s="113" t="s">
        <v>127</v>
      </c>
      <c r="F1586" s="113" t="s">
        <v>200</v>
      </c>
      <c r="G1586" s="150">
        <v>1.27E-5</v>
      </c>
    </row>
    <row r="1587" spans="1:7" x14ac:dyDescent="0.25">
      <c r="A1587" s="108" t="str">
        <f t="shared" si="24"/>
        <v>AZ_1997_NATIONAL TOTAL_DIOX</v>
      </c>
      <c r="B1587" s="113" t="s">
        <v>135</v>
      </c>
      <c r="C1587" s="113">
        <v>1997</v>
      </c>
      <c r="D1587" s="113" t="s">
        <v>122</v>
      </c>
      <c r="E1587" s="113" t="s">
        <v>128</v>
      </c>
      <c r="F1587" s="113" t="s">
        <v>200</v>
      </c>
      <c r="G1587" s="150">
        <v>7.0369999999999998E-11</v>
      </c>
    </row>
    <row r="1588" spans="1:7" x14ac:dyDescent="0.25">
      <c r="A1588" s="108" t="str">
        <f t="shared" si="24"/>
        <v>AZ_1997_NATIONAL TOTAL_PAH</v>
      </c>
      <c r="B1588" s="113" t="s">
        <v>135</v>
      </c>
      <c r="C1588" s="113">
        <v>1997</v>
      </c>
      <c r="D1588" s="113" t="s">
        <v>122</v>
      </c>
      <c r="E1588" s="113" t="s">
        <v>129</v>
      </c>
      <c r="F1588" s="113" t="s">
        <v>200</v>
      </c>
      <c r="G1588" s="150">
        <v>1.3710799999999999E-5</v>
      </c>
    </row>
    <row r="1589" spans="1:7" x14ac:dyDescent="0.25">
      <c r="A1589" s="108" t="str">
        <f t="shared" si="24"/>
        <v>AZ_1997_NATIONAL TOTAL_HCB</v>
      </c>
      <c r="B1589" s="113" t="s">
        <v>135</v>
      </c>
      <c r="C1589" s="113">
        <v>1997</v>
      </c>
      <c r="D1589" s="113" t="s">
        <v>122</v>
      </c>
      <c r="E1589" s="113" t="s">
        <v>130</v>
      </c>
      <c r="F1589" s="113" t="s">
        <v>200</v>
      </c>
      <c r="G1589" s="150">
        <v>4.8599999999999998E-10</v>
      </c>
    </row>
    <row r="1590" spans="1:7" x14ac:dyDescent="0.25">
      <c r="A1590" s="108" t="str">
        <f t="shared" si="24"/>
        <v>AZ_1997_NATIONAL TOTAL_PCB</v>
      </c>
      <c r="B1590" s="113" t="s">
        <v>135</v>
      </c>
      <c r="C1590" s="113">
        <v>1997</v>
      </c>
      <c r="D1590" s="113" t="s">
        <v>122</v>
      </c>
      <c r="E1590" s="113" t="s">
        <v>259</v>
      </c>
      <c r="F1590" s="113" t="s">
        <v>200</v>
      </c>
      <c r="G1590" s="150">
        <v>4.8599999999999998E-10</v>
      </c>
    </row>
    <row r="1591" spans="1:7" x14ac:dyDescent="0.25">
      <c r="A1591" s="108" t="str">
        <f t="shared" si="24"/>
        <v>AZ_1997_1A3(FS)_NOx</v>
      </c>
      <c r="B1591" s="113" t="s">
        <v>135</v>
      </c>
      <c r="C1591" s="113">
        <v>1997</v>
      </c>
      <c r="D1591" s="113" t="s">
        <v>132</v>
      </c>
      <c r="E1591" s="113" t="s">
        <v>199</v>
      </c>
      <c r="F1591" s="113" t="s">
        <v>200</v>
      </c>
      <c r="G1591" s="113">
        <v>5.1932</v>
      </c>
    </row>
    <row r="1592" spans="1:7" x14ac:dyDescent="0.25">
      <c r="A1592" s="108" t="str">
        <f t="shared" si="24"/>
        <v>AZ_1997_1A3(FS)_NMVOC</v>
      </c>
      <c r="B1592" s="113" t="s">
        <v>135</v>
      </c>
      <c r="C1592" s="113">
        <v>1997</v>
      </c>
      <c r="D1592" s="113" t="s">
        <v>132</v>
      </c>
      <c r="E1592" s="113" t="s">
        <v>123</v>
      </c>
      <c r="F1592" s="113" t="s">
        <v>200</v>
      </c>
      <c r="G1592" s="113">
        <v>7.1576595699999999</v>
      </c>
    </row>
    <row r="1593" spans="1:7" x14ac:dyDescent="0.25">
      <c r="A1593" s="108" t="str">
        <f t="shared" si="24"/>
        <v>AZ_1997_1A3(FS)_NH3</v>
      </c>
      <c r="B1593" s="113" t="s">
        <v>135</v>
      </c>
      <c r="C1593" s="113">
        <v>1997</v>
      </c>
      <c r="D1593" s="113" t="s">
        <v>132</v>
      </c>
      <c r="E1593" s="113" t="s">
        <v>124</v>
      </c>
      <c r="F1593" s="113" t="s">
        <v>200</v>
      </c>
      <c r="G1593" s="113">
        <v>0.57855999999999996</v>
      </c>
    </row>
    <row r="1594" spans="1:7" x14ac:dyDescent="0.25">
      <c r="A1594" s="108" t="str">
        <f t="shared" si="24"/>
        <v>AZ_1997_1A3(FS)_PM2.5</v>
      </c>
      <c r="B1594" s="113" t="s">
        <v>135</v>
      </c>
      <c r="C1594" s="113">
        <v>1997</v>
      </c>
      <c r="D1594" s="113" t="s">
        <v>132</v>
      </c>
      <c r="E1594" s="113" t="s">
        <v>203</v>
      </c>
      <c r="F1594" s="113" t="s">
        <v>200</v>
      </c>
      <c r="G1594" s="113">
        <v>1.5599999999999999E-2</v>
      </c>
    </row>
    <row r="1595" spans="1:7" x14ac:dyDescent="0.25">
      <c r="A1595" s="108" t="str">
        <f t="shared" si="24"/>
        <v>AZ_1997_3D_NOx</v>
      </c>
      <c r="B1595" s="113" t="s">
        <v>135</v>
      </c>
      <c r="C1595" s="113">
        <v>1997</v>
      </c>
      <c r="D1595" s="113" t="s">
        <v>206</v>
      </c>
      <c r="E1595" s="113" t="s">
        <v>199</v>
      </c>
      <c r="F1595" s="113" t="s">
        <v>200</v>
      </c>
      <c r="G1595" s="113">
        <v>1.5753E-2</v>
      </c>
    </row>
    <row r="1596" spans="1:7" x14ac:dyDescent="0.25">
      <c r="A1596" s="108" t="str">
        <f t="shared" si="24"/>
        <v>AZ_1998_NATIONAL TOTAL_NOx</v>
      </c>
      <c r="B1596" s="113" t="s">
        <v>135</v>
      </c>
      <c r="C1596" s="113">
        <v>1998</v>
      </c>
      <c r="D1596" s="113" t="s">
        <v>122</v>
      </c>
      <c r="E1596" s="113" t="s">
        <v>199</v>
      </c>
      <c r="F1596" s="113" t="s">
        <v>200</v>
      </c>
      <c r="G1596" s="113">
        <v>8.3694699999999997</v>
      </c>
    </row>
    <row r="1597" spans="1:7" x14ac:dyDescent="0.25">
      <c r="A1597" s="108" t="str">
        <f t="shared" si="24"/>
        <v>AZ_1998_NATIONAL TOTAL_NMVOC</v>
      </c>
      <c r="B1597" s="113" t="s">
        <v>135</v>
      </c>
      <c r="C1597" s="113">
        <v>1998</v>
      </c>
      <c r="D1597" s="113" t="s">
        <v>122</v>
      </c>
      <c r="E1597" s="113" t="s">
        <v>123</v>
      </c>
      <c r="F1597" s="113" t="s">
        <v>200</v>
      </c>
      <c r="G1597" s="113">
        <v>45.037007105999997</v>
      </c>
    </row>
    <row r="1598" spans="1:7" x14ac:dyDescent="0.25">
      <c r="A1598" s="108" t="str">
        <f t="shared" si="24"/>
        <v>AZ_1998_NATIONAL TOTAL_SOx</v>
      </c>
      <c r="B1598" s="113" t="s">
        <v>135</v>
      </c>
      <c r="C1598" s="113">
        <v>1998</v>
      </c>
      <c r="D1598" s="113" t="s">
        <v>122</v>
      </c>
      <c r="E1598" s="113" t="s">
        <v>201</v>
      </c>
      <c r="F1598" s="113" t="s">
        <v>200</v>
      </c>
      <c r="G1598" s="113">
        <v>7.0828800000000003</v>
      </c>
    </row>
    <row r="1599" spans="1:7" x14ac:dyDescent="0.25">
      <c r="A1599" s="108" t="str">
        <f t="shared" si="24"/>
        <v>AZ_1998_NATIONAL TOTAL_NH3</v>
      </c>
      <c r="B1599" s="113" t="s">
        <v>135</v>
      </c>
      <c r="C1599" s="113">
        <v>1998</v>
      </c>
      <c r="D1599" s="113" t="s">
        <v>122</v>
      </c>
      <c r="E1599" s="113" t="s">
        <v>124</v>
      </c>
      <c r="F1599" s="113" t="s">
        <v>200</v>
      </c>
      <c r="G1599" s="113">
        <v>63.858854999999998</v>
      </c>
    </row>
    <row r="1600" spans="1:7" x14ac:dyDescent="0.25">
      <c r="A1600" s="108" t="str">
        <f t="shared" si="24"/>
        <v>AZ_1998_NATIONAL TOTAL_PM2.5</v>
      </c>
      <c r="B1600" s="113" t="s">
        <v>135</v>
      </c>
      <c r="C1600" s="113">
        <v>1998</v>
      </c>
      <c r="D1600" s="113" t="s">
        <v>122</v>
      </c>
      <c r="E1600" s="113" t="s">
        <v>203</v>
      </c>
      <c r="F1600" s="113" t="s">
        <v>200</v>
      </c>
      <c r="G1600" s="113">
        <v>1.0780380000000001</v>
      </c>
    </row>
    <row r="1601" spans="1:7" x14ac:dyDescent="0.25">
      <c r="A1601" s="108" t="str">
        <f t="shared" si="24"/>
        <v>AZ_1998_NATIONAL TOTAL_Pb</v>
      </c>
      <c r="B1601" s="113" t="s">
        <v>135</v>
      </c>
      <c r="C1601" s="113">
        <v>1998</v>
      </c>
      <c r="D1601" s="113" t="s">
        <v>122</v>
      </c>
      <c r="E1601" s="113" t="s">
        <v>125</v>
      </c>
      <c r="F1601" s="113" t="s">
        <v>200</v>
      </c>
      <c r="G1601" s="113">
        <v>1.0529799999999999E-4</v>
      </c>
    </row>
    <row r="1602" spans="1:7" x14ac:dyDescent="0.25">
      <c r="A1602" s="108" t="str">
        <f t="shared" ref="A1602:A1665" si="25">CONCATENATE(B1602,"_",C1602,"_",D1602,"_",E1602)</f>
        <v>AZ_1998_NATIONAL TOTAL_Cd</v>
      </c>
      <c r="B1602" s="113" t="s">
        <v>135</v>
      </c>
      <c r="C1602" s="113">
        <v>1998</v>
      </c>
      <c r="D1602" s="113" t="s">
        <v>122</v>
      </c>
      <c r="E1602" s="113" t="s">
        <v>126</v>
      </c>
      <c r="F1602" s="113" t="s">
        <v>200</v>
      </c>
      <c r="G1602" s="150">
        <v>5.2549999999999997E-5</v>
      </c>
    </row>
    <row r="1603" spans="1:7" x14ac:dyDescent="0.25">
      <c r="A1603" s="108" t="str">
        <f t="shared" si="25"/>
        <v>AZ_1998_NATIONAL TOTAL_Hg</v>
      </c>
      <c r="B1603" s="113" t="s">
        <v>135</v>
      </c>
      <c r="C1603" s="113">
        <v>1998</v>
      </c>
      <c r="D1603" s="113" t="s">
        <v>122</v>
      </c>
      <c r="E1603" s="113" t="s">
        <v>127</v>
      </c>
      <c r="F1603" s="113" t="s">
        <v>200</v>
      </c>
      <c r="G1603" s="150">
        <v>1.5993000000000001E-5</v>
      </c>
    </row>
    <row r="1604" spans="1:7" x14ac:dyDescent="0.25">
      <c r="A1604" s="108" t="str">
        <f t="shared" si="25"/>
        <v>AZ_1998_NATIONAL TOTAL_DIOX</v>
      </c>
      <c r="B1604" s="113" t="s">
        <v>135</v>
      </c>
      <c r="C1604" s="113">
        <v>1998</v>
      </c>
      <c r="D1604" s="113" t="s">
        <v>122</v>
      </c>
      <c r="E1604" s="113" t="s">
        <v>128</v>
      </c>
      <c r="F1604" s="113" t="s">
        <v>200</v>
      </c>
      <c r="G1604" s="150">
        <v>2.7418E-11</v>
      </c>
    </row>
    <row r="1605" spans="1:7" x14ac:dyDescent="0.25">
      <c r="A1605" s="108" t="str">
        <f t="shared" si="25"/>
        <v>AZ_1998_NATIONAL TOTAL_PAH</v>
      </c>
      <c r="B1605" s="113" t="s">
        <v>135</v>
      </c>
      <c r="C1605" s="113">
        <v>1998</v>
      </c>
      <c r="D1605" s="113" t="s">
        <v>122</v>
      </c>
      <c r="E1605" s="113" t="s">
        <v>129</v>
      </c>
      <c r="F1605" s="113" t="s">
        <v>200</v>
      </c>
      <c r="G1605" s="150">
        <v>1.2045199999999999E-5</v>
      </c>
    </row>
    <row r="1606" spans="1:7" x14ac:dyDescent="0.25">
      <c r="A1606" s="108" t="str">
        <f t="shared" si="25"/>
        <v>AZ_1998_1A3(FS)_NOx</v>
      </c>
      <c r="B1606" s="113" t="s">
        <v>135</v>
      </c>
      <c r="C1606" s="113">
        <v>1998</v>
      </c>
      <c r="D1606" s="113" t="s">
        <v>132</v>
      </c>
      <c r="E1606" s="113" t="s">
        <v>199</v>
      </c>
      <c r="F1606" s="113" t="s">
        <v>200</v>
      </c>
      <c r="G1606" s="113">
        <v>4.51288</v>
      </c>
    </row>
    <row r="1607" spans="1:7" x14ac:dyDescent="0.25">
      <c r="A1607" s="108" t="str">
        <f t="shared" si="25"/>
        <v>AZ_1998_1A3(FS)_NMVOC</v>
      </c>
      <c r="B1607" s="113" t="s">
        <v>135</v>
      </c>
      <c r="C1607" s="113">
        <v>1998</v>
      </c>
      <c r="D1607" s="113" t="s">
        <v>132</v>
      </c>
      <c r="E1607" s="113" t="s">
        <v>123</v>
      </c>
      <c r="F1607" s="113" t="s">
        <v>200</v>
      </c>
      <c r="G1607" s="113">
        <v>6.4524181059999997</v>
      </c>
    </row>
    <row r="1608" spans="1:7" x14ac:dyDescent="0.25">
      <c r="A1608" s="108" t="str">
        <f t="shared" si="25"/>
        <v>AZ_1998_1A3(FS)_NH3</v>
      </c>
      <c r="B1608" s="113" t="s">
        <v>135</v>
      </c>
      <c r="C1608" s="113">
        <v>1998</v>
      </c>
      <c r="D1608" s="113" t="s">
        <v>132</v>
      </c>
      <c r="E1608" s="113" t="s">
        <v>124</v>
      </c>
      <c r="F1608" s="113" t="s">
        <v>200</v>
      </c>
      <c r="G1608" s="113">
        <v>0.50713600000000003</v>
      </c>
    </row>
    <row r="1609" spans="1:7" x14ac:dyDescent="0.25">
      <c r="A1609" s="108" t="str">
        <f t="shared" si="25"/>
        <v>AZ_1998_1A3(FS)_PM2.5</v>
      </c>
      <c r="B1609" s="113" t="s">
        <v>135</v>
      </c>
      <c r="C1609" s="113">
        <v>1998</v>
      </c>
      <c r="D1609" s="113" t="s">
        <v>132</v>
      </c>
      <c r="E1609" s="113" t="s">
        <v>203</v>
      </c>
      <c r="F1609" s="113" t="s">
        <v>200</v>
      </c>
      <c r="G1609" s="113">
        <v>1.3679999999999999E-2</v>
      </c>
    </row>
    <row r="1610" spans="1:7" x14ac:dyDescent="0.25">
      <c r="A1610" s="108" t="str">
        <f t="shared" si="25"/>
        <v>AZ_1998_3D_NOx</v>
      </c>
      <c r="B1610" s="113" t="s">
        <v>135</v>
      </c>
      <c r="C1610" s="113">
        <v>1998</v>
      </c>
      <c r="D1610" s="113" t="s">
        <v>206</v>
      </c>
      <c r="E1610" s="113" t="s">
        <v>199</v>
      </c>
      <c r="F1610" s="113" t="s">
        <v>200</v>
      </c>
      <c r="G1610" s="113">
        <v>1.5907000000000001E-2</v>
      </c>
    </row>
    <row r="1611" spans="1:7" x14ac:dyDescent="0.25">
      <c r="A1611" s="108" t="str">
        <f t="shared" si="25"/>
        <v>AZ_1999_NATIONAL TOTAL_NOx</v>
      </c>
      <c r="B1611" s="113" t="s">
        <v>135</v>
      </c>
      <c r="C1611" s="113">
        <v>1999</v>
      </c>
      <c r="D1611" s="113" t="s">
        <v>122</v>
      </c>
      <c r="E1611" s="113" t="s">
        <v>199</v>
      </c>
      <c r="F1611" s="113" t="s">
        <v>200</v>
      </c>
      <c r="G1611" s="113">
        <v>7.0998039999999998</v>
      </c>
    </row>
    <row r="1612" spans="1:7" x14ac:dyDescent="0.25">
      <c r="A1612" s="108" t="str">
        <f t="shared" si="25"/>
        <v>AZ_1999_NATIONAL TOTAL_NMVOC</v>
      </c>
      <c r="B1612" s="113" t="s">
        <v>135</v>
      </c>
      <c r="C1612" s="113">
        <v>1999</v>
      </c>
      <c r="D1612" s="113" t="s">
        <v>122</v>
      </c>
      <c r="E1612" s="113" t="s">
        <v>123</v>
      </c>
      <c r="F1612" s="113" t="s">
        <v>200</v>
      </c>
      <c r="G1612" s="113">
        <v>45.380888720000002</v>
      </c>
    </row>
    <row r="1613" spans="1:7" x14ac:dyDescent="0.25">
      <c r="A1613" s="108" t="str">
        <f t="shared" si="25"/>
        <v>AZ_1999_NATIONAL TOTAL_SOx</v>
      </c>
      <c r="B1613" s="113" t="s">
        <v>135</v>
      </c>
      <c r="C1613" s="113">
        <v>1999</v>
      </c>
      <c r="D1613" s="113" t="s">
        <v>122</v>
      </c>
      <c r="E1613" s="113" t="s">
        <v>201</v>
      </c>
      <c r="F1613" s="113" t="s">
        <v>200</v>
      </c>
      <c r="G1613" s="113">
        <v>8.5603400000000001</v>
      </c>
    </row>
    <row r="1614" spans="1:7" x14ac:dyDescent="0.25">
      <c r="A1614" s="108" t="str">
        <f t="shared" si="25"/>
        <v>AZ_1999_NATIONAL TOTAL_NH3</v>
      </c>
      <c r="B1614" s="113" t="s">
        <v>135</v>
      </c>
      <c r="C1614" s="113">
        <v>1999</v>
      </c>
      <c r="D1614" s="113" t="s">
        <v>122</v>
      </c>
      <c r="E1614" s="113" t="s">
        <v>124</v>
      </c>
      <c r="F1614" s="113" t="s">
        <v>200</v>
      </c>
      <c r="G1614" s="113">
        <v>65.555943999999997</v>
      </c>
    </row>
    <row r="1615" spans="1:7" x14ac:dyDescent="0.25">
      <c r="A1615" s="108" t="str">
        <f t="shared" si="25"/>
        <v>AZ_1999_NATIONAL TOTAL_PM2.5</v>
      </c>
      <c r="B1615" s="113" t="s">
        <v>135</v>
      </c>
      <c r="C1615" s="113">
        <v>1999</v>
      </c>
      <c r="D1615" s="113" t="s">
        <v>122</v>
      </c>
      <c r="E1615" s="113" t="s">
        <v>203</v>
      </c>
      <c r="F1615" s="113" t="s">
        <v>200</v>
      </c>
      <c r="G1615" s="113">
        <v>1.0728473999999999</v>
      </c>
    </row>
    <row r="1616" spans="1:7" x14ac:dyDescent="0.25">
      <c r="A1616" s="108" t="str">
        <f t="shared" si="25"/>
        <v>AZ_1999_NATIONAL TOTAL_Pb</v>
      </c>
      <c r="B1616" s="113" t="s">
        <v>135</v>
      </c>
      <c r="C1616" s="113">
        <v>1999</v>
      </c>
      <c r="D1616" s="113" t="s">
        <v>122</v>
      </c>
      <c r="E1616" s="113" t="s">
        <v>125</v>
      </c>
      <c r="F1616" s="113" t="s">
        <v>200</v>
      </c>
      <c r="G1616" s="113">
        <v>1.16665E-4</v>
      </c>
    </row>
    <row r="1617" spans="1:7" x14ac:dyDescent="0.25">
      <c r="A1617" s="108" t="str">
        <f t="shared" si="25"/>
        <v>AZ_1999_NATIONAL TOTAL_Cd</v>
      </c>
      <c r="B1617" s="113" t="s">
        <v>135</v>
      </c>
      <c r="C1617" s="113">
        <v>1999</v>
      </c>
      <c r="D1617" s="113" t="s">
        <v>122</v>
      </c>
      <c r="E1617" s="113" t="s">
        <v>126</v>
      </c>
      <c r="F1617" s="113" t="s">
        <v>200</v>
      </c>
      <c r="G1617" s="150">
        <v>6.3513E-5</v>
      </c>
    </row>
    <row r="1618" spans="1:7" x14ac:dyDescent="0.25">
      <c r="A1618" s="108" t="str">
        <f t="shared" si="25"/>
        <v>AZ_1999_NATIONAL TOTAL_Hg</v>
      </c>
      <c r="B1618" s="113" t="s">
        <v>135</v>
      </c>
      <c r="C1618" s="113">
        <v>1999</v>
      </c>
      <c r="D1618" s="113" t="s">
        <v>122</v>
      </c>
      <c r="E1618" s="113" t="s">
        <v>127</v>
      </c>
      <c r="F1618" s="113" t="s">
        <v>200</v>
      </c>
      <c r="G1618" s="150">
        <v>1.933E-5</v>
      </c>
    </row>
    <row r="1619" spans="1:7" x14ac:dyDescent="0.25">
      <c r="A1619" s="108" t="str">
        <f t="shared" si="25"/>
        <v>AZ_1999_NATIONAL TOTAL_DIOX</v>
      </c>
      <c r="B1619" s="113" t="s">
        <v>135</v>
      </c>
      <c r="C1619" s="113">
        <v>1999</v>
      </c>
      <c r="D1619" s="113" t="s">
        <v>122</v>
      </c>
      <c r="E1619" s="113" t="s">
        <v>128</v>
      </c>
      <c r="F1619" s="113" t="s">
        <v>200</v>
      </c>
      <c r="G1619" s="150">
        <v>5.5635999999999999E-11</v>
      </c>
    </row>
    <row r="1620" spans="1:7" x14ac:dyDescent="0.25">
      <c r="A1620" s="108" t="str">
        <f t="shared" si="25"/>
        <v>AZ_1999_NATIONAL TOTAL_PAH</v>
      </c>
      <c r="B1620" s="113" t="s">
        <v>135</v>
      </c>
      <c r="C1620" s="113">
        <v>1999</v>
      </c>
      <c r="D1620" s="113" t="s">
        <v>122</v>
      </c>
      <c r="E1620" s="113" t="s">
        <v>129</v>
      </c>
      <c r="F1620" s="113" t="s">
        <v>200</v>
      </c>
      <c r="G1620" s="150">
        <v>6.1435999999999999E-6</v>
      </c>
    </row>
    <row r="1621" spans="1:7" x14ac:dyDescent="0.25">
      <c r="A1621" s="108" t="str">
        <f t="shared" si="25"/>
        <v>AZ_1999_NATIONAL TOTAL_HCB</v>
      </c>
      <c r="B1621" s="113" t="s">
        <v>135</v>
      </c>
      <c r="C1621" s="113">
        <v>1999</v>
      </c>
      <c r="D1621" s="113" t="s">
        <v>122</v>
      </c>
      <c r="E1621" s="113" t="s">
        <v>130</v>
      </c>
      <c r="F1621" s="113" t="s">
        <v>200</v>
      </c>
      <c r="G1621" s="150">
        <v>2.25E-10</v>
      </c>
    </row>
    <row r="1622" spans="1:7" x14ac:dyDescent="0.25">
      <c r="A1622" s="108" t="str">
        <f t="shared" si="25"/>
        <v>AZ_1999_NATIONAL TOTAL_PCB</v>
      </c>
      <c r="B1622" s="113" t="s">
        <v>135</v>
      </c>
      <c r="C1622" s="113">
        <v>1999</v>
      </c>
      <c r="D1622" s="113" t="s">
        <v>122</v>
      </c>
      <c r="E1622" s="113" t="s">
        <v>259</v>
      </c>
      <c r="F1622" s="113" t="s">
        <v>200</v>
      </c>
      <c r="G1622" s="150">
        <v>2.25E-10</v>
      </c>
    </row>
    <row r="1623" spans="1:7" x14ac:dyDescent="0.25">
      <c r="A1623" s="108" t="str">
        <f t="shared" si="25"/>
        <v>AZ_1999_1A3(FS)_NOx</v>
      </c>
      <c r="B1623" s="113" t="s">
        <v>135</v>
      </c>
      <c r="C1623" s="113">
        <v>1999</v>
      </c>
      <c r="D1623" s="113" t="s">
        <v>132</v>
      </c>
      <c r="E1623" s="113" t="s">
        <v>199</v>
      </c>
      <c r="F1623" s="113" t="s">
        <v>200</v>
      </c>
      <c r="G1623" s="113">
        <v>2.6311</v>
      </c>
    </row>
    <row r="1624" spans="1:7" x14ac:dyDescent="0.25">
      <c r="A1624" s="108" t="str">
        <f t="shared" si="25"/>
        <v>AZ_1999_1A3(FS)_NMVOC</v>
      </c>
      <c r="B1624" s="113" t="s">
        <v>135</v>
      </c>
      <c r="C1624" s="113">
        <v>1999</v>
      </c>
      <c r="D1624" s="113" t="s">
        <v>132</v>
      </c>
      <c r="E1624" s="113" t="s">
        <v>123</v>
      </c>
      <c r="F1624" s="113" t="s">
        <v>200</v>
      </c>
      <c r="G1624" s="113">
        <v>4.1866657199999997</v>
      </c>
    </row>
    <row r="1625" spans="1:7" x14ac:dyDescent="0.25">
      <c r="A1625" s="108" t="str">
        <f t="shared" si="25"/>
        <v>AZ_1999_1A3(FS)_NH3</v>
      </c>
      <c r="B1625" s="113" t="s">
        <v>135</v>
      </c>
      <c r="C1625" s="113">
        <v>1999</v>
      </c>
      <c r="D1625" s="113" t="s">
        <v>132</v>
      </c>
      <c r="E1625" s="113" t="s">
        <v>124</v>
      </c>
      <c r="F1625" s="113" t="s">
        <v>200</v>
      </c>
      <c r="G1625" s="113">
        <v>0.25766</v>
      </c>
    </row>
    <row r="1626" spans="1:7" x14ac:dyDescent="0.25">
      <c r="A1626" s="108" t="str">
        <f t="shared" si="25"/>
        <v>AZ_1999_1A3(FS)_PM2.5</v>
      </c>
      <c r="B1626" s="113" t="s">
        <v>135</v>
      </c>
      <c r="C1626" s="113">
        <v>1999</v>
      </c>
      <c r="D1626" s="113" t="s">
        <v>132</v>
      </c>
      <c r="E1626" s="113" t="s">
        <v>203</v>
      </c>
      <c r="F1626" s="113" t="s">
        <v>200</v>
      </c>
      <c r="G1626" s="113">
        <v>6.8999999999999999E-3</v>
      </c>
    </row>
    <row r="1627" spans="1:7" x14ac:dyDescent="0.25">
      <c r="A1627" s="108" t="str">
        <f t="shared" si="25"/>
        <v>AZ_1999_3D_NOx</v>
      </c>
      <c r="B1627" s="113" t="s">
        <v>135</v>
      </c>
      <c r="C1627" s="113">
        <v>1999</v>
      </c>
      <c r="D1627" s="113" t="s">
        <v>206</v>
      </c>
      <c r="E1627" s="113" t="s">
        <v>199</v>
      </c>
      <c r="F1627" s="113" t="s">
        <v>200</v>
      </c>
      <c r="G1627" s="113">
        <v>1.6066E-2</v>
      </c>
    </row>
    <row r="1628" spans="1:7" x14ac:dyDescent="0.25">
      <c r="A1628" s="108" t="str">
        <f t="shared" si="25"/>
        <v>AZ_2000_NATIONAL TOTAL_NOx</v>
      </c>
      <c r="B1628" s="113" t="s">
        <v>135</v>
      </c>
      <c r="C1628" s="113">
        <v>2000</v>
      </c>
      <c r="D1628" s="113" t="s">
        <v>122</v>
      </c>
      <c r="E1628" s="113" t="s">
        <v>199</v>
      </c>
      <c r="F1628" s="113" t="s">
        <v>200</v>
      </c>
      <c r="G1628" s="113">
        <v>7.749117</v>
      </c>
    </row>
    <row r="1629" spans="1:7" x14ac:dyDescent="0.25">
      <c r="A1629" s="108" t="str">
        <f t="shared" si="25"/>
        <v>AZ_2000_NATIONAL TOTAL_NMVOC</v>
      </c>
      <c r="B1629" s="113" t="s">
        <v>135</v>
      </c>
      <c r="C1629" s="113">
        <v>2000</v>
      </c>
      <c r="D1629" s="113" t="s">
        <v>122</v>
      </c>
      <c r="E1629" s="113" t="s">
        <v>123</v>
      </c>
      <c r="F1629" s="113" t="s">
        <v>200</v>
      </c>
      <c r="G1629" s="113">
        <v>48.849472845999998</v>
      </c>
    </row>
    <row r="1630" spans="1:7" x14ac:dyDescent="0.25">
      <c r="A1630" s="108" t="str">
        <f t="shared" si="25"/>
        <v>AZ_2000_NATIONAL TOTAL_SOx</v>
      </c>
      <c r="B1630" s="113" t="s">
        <v>135</v>
      </c>
      <c r="C1630" s="113">
        <v>2000</v>
      </c>
      <c r="D1630" s="113" t="s">
        <v>122</v>
      </c>
      <c r="E1630" s="113" t="s">
        <v>201</v>
      </c>
      <c r="F1630" s="113" t="s">
        <v>200</v>
      </c>
      <c r="G1630" s="113">
        <v>8.6920780000000004</v>
      </c>
    </row>
    <row r="1631" spans="1:7" x14ac:dyDescent="0.25">
      <c r="A1631" s="108" t="str">
        <f t="shared" si="25"/>
        <v>AZ_2000_NATIONAL TOTAL_NH3</v>
      </c>
      <c r="B1631" s="113" t="s">
        <v>135</v>
      </c>
      <c r="C1631" s="113">
        <v>2000</v>
      </c>
      <c r="D1631" s="113" t="s">
        <v>122</v>
      </c>
      <c r="E1631" s="113" t="s">
        <v>124</v>
      </c>
      <c r="F1631" s="113" t="s">
        <v>200</v>
      </c>
      <c r="G1631" s="113">
        <v>68.114721000000003</v>
      </c>
    </row>
    <row r="1632" spans="1:7" x14ac:dyDescent="0.25">
      <c r="A1632" s="108" t="str">
        <f t="shared" si="25"/>
        <v>AZ_2000_NATIONAL TOTAL_PM2.5</v>
      </c>
      <c r="B1632" s="113" t="s">
        <v>135</v>
      </c>
      <c r="C1632" s="113">
        <v>2000</v>
      </c>
      <c r="D1632" s="113" t="s">
        <v>122</v>
      </c>
      <c r="E1632" s="113" t="s">
        <v>203</v>
      </c>
      <c r="F1632" s="113" t="s">
        <v>200</v>
      </c>
      <c r="G1632" s="113">
        <v>1.235115586</v>
      </c>
    </row>
    <row r="1633" spans="1:7" x14ac:dyDescent="0.25">
      <c r="A1633" s="108" t="str">
        <f t="shared" si="25"/>
        <v>AZ_2000_NATIONAL TOTAL_Pb</v>
      </c>
      <c r="B1633" s="113" t="s">
        <v>135</v>
      </c>
      <c r="C1633" s="113">
        <v>2000</v>
      </c>
      <c r="D1633" s="113" t="s">
        <v>122</v>
      </c>
      <c r="E1633" s="113" t="s">
        <v>125</v>
      </c>
      <c r="F1633" s="113" t="s">
        <v>200</v>
      </c>
      <c r="G1633" s="113">
        <v>1.2121518E-4</v>
      </c>
    </row>
    <row r="1634" spans="1:7" x14ac:dyDescent="0.25">
      <c r="A1634" s="108" t="str">
        <f t="shared" si="25"/>
        <v>AZ_2000_NATIONAL TOTAL_Cd</v>
      </c>
      <c r="B1634" s="113" t="s">
        <v>135</v>
      </c>
      <c r="C1634" s="113">
        <v>2000</v>
      </c>
      <c r="D1634" s="113" t="s">
        <v>122</v>
      </c>
      <c r="E1634" s="113" t="s">
        <v>126</v>
      </c>
      <c r="F1634" s="113" t="s">
        <v>200</v>
      </c>
      <c r="G1634" s="150">
        <v>6.4508301999999999E-5</v>
      </c>
    </row>
    <row r="1635" spans="1:7" x14ac:dyDescent="0.25">
      <c r="A1635" s="108" t="str">
        <f t="shared" si="25"/>
        <v>AZ_2000_NATIONAL TOTAL_Hg</v>
      </c>
      <c r="B1635" s="113" t="s">
        <v>135</v>
      </c>
      <c r="C1635" s="113">
        <v>2000</v>
      </c>
      <c r="D1635" s="113" t="s">
        <v>122</v>
      </c>
      <c r="E1635" s="113" t="s">
        <v>127</v>
      </c>
      <c r="F1635" s="113" t="s">
        <v>200</v>
      </c>
      <c r="G1635" s="150">
        <v>1.96246762E-5</v>
      </c>
    </row>
    <row r="1636" spans="1:7" x14ac:dyDescent="0.25">
      <c r="A1636" s="108" t="str">
        <f t="shared" si="25"/>
        <v>AZ_2000_NATIONAL TOTAL_DIOX</v>
      </c>
      <c r="B1636" s="113" t="s">
        <v>135</v>
      </c>
      <c r="C1636" s="113">
        <v>2000</v>
      </c>
      <c r="D1636" s="113" t="s">
        <v>122</v>
      </c>
      <c r="E1636" s="113" t="s">
        <v>128</v>
      </c>
      <c r="F1636" s="113" t="s">
        <v>200</v>
      </c>
      <c r="G1636" s="150">
        <v>6.9340000000000003E-11</v>
      </c>
    </row>
    <row r="1637" spans="1:7" x14ac:dyDescent="0.25">
      <c r="A1637" s="108" t="str">
        <f t="shared" si="25"/>
        <v>AZ_2000_NATIONAL TOTAL_PAH</v>
      </c>
      <c r="B1637" s="113" t="s">
        <v>135</v>
      </c>
      <c r="C1637" s="113">
        <v>2000</v>
      </c>
      <c r="D1637" s="113" t="s">
        <v>122</v>
      </c>
      <c r="E1637" s="113" t="s">
        <v>129</v>
      </c>
      <c r="F1637" s="113" t="s">
        <v>200</v>
      </c>
      <c r="G1637" s="150">
        <v>1.7733000000000001E-5</v>
      </c>
    </row>
    <row r="1638" spans="1:7" x14ac:dyDescent="0.25">
      <c r="A1638" s="108" t="str">
        <f t="shared" si="25"/>
        <v>AZ_2000_NATIONAL TOTAL_HCB</v>
      </c>
      <c r="B1638" s="113" t="s">
        <v>135</v>
      </c>
      <c r="C1638" s="113">
        <v>2000</v>
      </c>
      <c r="D1638" s="113" t="s">
        <v>122</v>
      </c>
      <c r="E1638" s="113" t="s">
        <v>130</v>
      </c>
      <c r="F1638" s="113" t="s">
        <v>200</v>
      </c>
      <c r="G1638" s="150">
        <v>3.5700000000000001E-10</v>
      </c>
    </row>
    <row r="1639" spans="1:7" x14ac:dyDescent="0.25">
      <c r="A1639" s="108" t="str">
        <f t="shared" si="25"/>
        <v>AZ_2000_NATIONAL TOTAL_PCB</v>
      </c>
      <c r="B1639" s="113" t="s">
        <v>135</v>
      </c>
      <c r="C1639" s="113">
        <v>2000</v>
      </c>
      <c r="D1639" s="113" t="s">
        <v>122</v>
      </c>
      <c r="E1639" s="113" t="s">
        <v>259</v>
      </c>
      <c r="F1639" s="113" t="s">
        <v>200</v>
      </c>
      <c r="G1639" s="150">
        <v>3.5700000000000001E-10</v>
      </c>
    </row>
    <row r="1640" spans="1:7" x14ac:dyDescent="0.25">
      <c r="A1640" s="108" t="str">
        <f t="shared" si="25"/>
        <v>AZ_2000_1A3(FS)_NOx</v>
      </c>
      <c r="B1640" s="113" t="s">
        <v>135</v>
      </c>
      <c r="C1640" s="113">
        <v>2000</v>
      </c>
      <c r="D1640" s="113" t="s">
        <v>132</v>
      </c>
      <c r="E1640" s="113" t="s">
        <v>199</v>
      </c>
      <c r="F1640" s="113" t="s">
        <v>200</v>
      </c>
      <c r="G1640" s="113">
        <v>3.1729799999999999</v>
      </c>
    </row>
    <row r="1641" spans="1:7" x14ac:dyDescent="0.25">
      <c r="A1641" s="108" t="str">
        <f t="shared" si="25"/>
        <v>AZ_2000_1A3(FS)_NMVOC</v>
      </c>
      <c r="B1641" s="113" t="s">
        <v>135</v>
      </c>
      <c r="C1641" s="113">
        <v>2000</v>
      </c>
      <c r="D1641" s="113" t="s">
        <v>132</v>
      </c>
      <c r="E1641" s="113" t="s">
        <v>123</v>
      </c>
      <c r="F1641" s="113" t="s">
        <v>200</v>
      </c>
      <c r="G1641" s="113">
        <v>4.9833178460000003</v>
      </c>
    </row>
    <row r="1642" spans="1:7" x14ac:dyDescent="0.25">
      <c r="A1642" s="108" t="str">
        <f t="shared" si="25"/>
        <v>AZ_2000_1A3(FS)_NH3</v>
      </c>
      <c r="B1642" s="113" t="s">
        <v>135</v>
      </c>
      <c r="C1642" s="113">
        <v>2000</v>
      </c>
      <c r="D1642" s="113" t="s">
        <v>132</v>
      </c>
      <c r="E1642" s="113" t="s">
        <v>124</v>
      </c>
      <c r="F1642" s="113" t="s">
        <v>200</v>
      </c>
      <c r="G1642" s="113">
        <v>0.34107599999999999</v>
      </c>
    </row>
    <row r="1643" spans="1:7" x14ac:dyDescent="0.25">
      <c r="A1643" s="108" t="str">
        <f t="shared" si="25"/>
        <v>AZ_2000_1A3(FS)_PM2.5</v>
      </c>
      <c r="B1643" s="113" t="s">
        <v>135</v>
      </c>
      <c r="C1643" s="113">
        <v>2000</v>
      </c>
      <c r="D1643" s="113" t="s">
        <v>132</v>
      </c>
      <c r="E1643" s="113" t="s">
        <v>203</v>
      </c>
      <c r="F1643" s="113" t="s">
        <v>200</v>
      </c>
      <c r="G1643" s="113">
        <v>9.1800000000000007E-3</v>
      </c>
    </row>
    <row r="1644" spans="1:7" x14ac:dyDescent="0.25">
      <c r="A1644" s="108" t="str">
        <f t="shared" si="25"/>
        <v>AZ_2000_3D_NOx</v>
      </c>
      <c r="B1644" s="113" t="s">
        <v>135</v>
      </c>
      <c r="C1644" s="113">
        <v>2000</v>
      </c>
      <c r="D1644" s="113" t="s">
        <v>206</v>
      </c>
      <c r="E1644" s="113" t="s">
        <v>199</v>
      </c>
      <c r="F1644" s="113" t="s">
        <v>200</v>
      </c>
      <c r="G1644" s="113">
        <v>1.6229E-2</v>
      </c>
    </row>
    <row r="1645" spans="1:7" x14ac:dyDescent="0.25">
      <c r="A1645" s="108" t="str">
        <f t="shared" si="25"/>
        <v>AZ_2001_NATIONAL TOTAL_NOx</v>
      </c>
      <c r="B1645" s="113" t="s">
        <v>135</v>
      </c>
      <c r="C1645" s="113">
        <v>2001</v>
      </c>
      <c r="D1645" s="113" t="s">
        <v>122</v>
      </c>
      <c r="E1645" s="113" t="s">
        <v>199</v>
      </c>
      <c r="F1645" s="113" t="s">
        <v>200</v>
      </c>
      <c r="G1645" s="113">
        <v>8.8428640000000005</v>
      </c>
    </row>
    <row r="1646" spans="1:7" x14ac:dyDescent="0.25">
      <c r="A1646" s="108" t="str">
        <f t="shared" si="25"/>
        <v>AZ_2001_NATIONAL TOTAL_NMVOC</v>
      </c>
      <c r="B1646" s="113" t="s">
        <v>135</v>
      </c>
      <c r="C1646" s="113">
        <v>2001</v>
      </c>
      <c r="D1646" s="113" t="s">
        <v>122</v>
      </c>
      <c r="E1646" s="113" t="s">
        <v>123</v>
      </c>
      <c r="F1646" s="113" t="s">
        <v>200</v>
      </c>
      <c r="G1646" s="113">
        <v>51.172438368000002</v>
      </c>
    </row>
    <row r="1647" spans="1:7" x14ac:dyDescent="0.25">
      <c r="A1647" s="108" t="str">
        <f t="shared" si="25"/>
        <v>AZ_2001_NATIONAL TOTAL_SOx</v>
      </c>
      <c r="B1647" s="113" t="s">
        <v>135</v>
      </c>
      <c r="C1647" s="113">
        <v>2001</v>
      </c>
      <c r="D1647" s="113" t="s">
        <v>122</v>
      </c>
      <c r="E1647" s="113" t="s">
        <v>201</v>
      </c>
      <c r="F1647" s="113" t="s">
        <v>200</v>
      </c>
      <c r="G1647" s="113">
        <v>9.2447029999999994</v>
      </c>
    </row>
    <row r="1648" spans="1:7" x14ac:dyDescent="0.25">
      <c r="A1648" s="108" t="str">
        <f t="shared" si="25"/>
        <v>AZ_2001_NATIONAL TOTAL_NH3</v>
      </c>
      <c r="B1648" s="113" t="s">
        <v>135</v>
      </c>
      <c r="C1648" s="113">
        <v>2001</v>
      </c>
      <c r="D1648" s="113" t="s">
        <v>122</v>
      </c>
      <c r="E1648" s="113" t="s">
        <v>124</v>
      </c>
      <c r="F1648" s="113" t="s">
        <v>200</v>
      </c>
      <c r="G1648" s="113">
        <v>71.407747000000001</v>
      </c>
    </row>
    <row r="1649" spans="1:7" x14ac:dyDescent="0.25">
      <c r="A1649" s="108" t="str">
        <f t="shared" si="25"/>
        <v>AZ_2001_NATIONAL TOTAL_PM2.5</v>
      </c>
      <c r="B1649" s="113" t="s">
        <v>135</v>
      </c>
      <c r="C1649" s="113">
        <v>2001</v>
      </c>
      <c r="D1649" s="113" t="s">
        <v>122</v>
      </c>
      <c r="E1649" s="113" t="s">
        <v>203</v>
      </c>
      <c r="F1649" s="113" t="s">
        <v>200</v>
      </c>
      <c r="G1649" s="113">
        <v>1.3406302080000001</v>
      </c>
    </row>
    <row r="1650" spans="1:7" x14ac:dyDescent="0.25">
      <c r="A1650" s="108" t="str">
        <f t="shared" si="25"/>
        <v>AZ_2001_NATIONAL TOTAL_Pb</v>
      </c>
      <c r="B1650" s="113" t="s">
        <v>135</v>
      </c>
      <c r="C1650" s="113">
        <v>2001</v>
      </c>
      <c r="D1650" s="113" t="s">
        <v>122</v>
      </c>
      <c r="E1650" s="113" t="s">
        <v>125</v>
      </c>
      <c r="F1650" s="113" t="s">
        <v>200</v>
      </c>
      <c r="G1650" s="113">
        <v>1.3049388999999999E-4</v>
      </c>
    </row>
    <row r="1651" spans="1:7" x14ac:dyDescent="0.25">
      <c r="A1651" s="108" t="str">
        <f t="shared" si="25"/>
        <v>AZ_2001_NATIONAL TOTAL_Cd</v>
      </c>
      <c r="B1651" s="113" t="s">
        <v>135</v>
      </c>
      <c r="C1651" s="113">
        <v>2001</v>
      </c>
      <c r="D1651" s="113" t="s">
        <v>122</v>
      </c>
      <c r="E1651" s="113" t="s">
        <v>126</v>
      </c>
      <c r="F1651" s="113" t="s">
        <v>200</v>
      </c>
      <c r="G1651" s="150">
        <v>6.8595221000000001E-5</v>
      </c>
    </row>
    <row r="1652" spans="1:7" x14ac:dyDescent="0.25">
      <c r="A1652" s="108" t="str">
        <f t="shared" si="25"/>
        <v>AZ_2001_NATIONAL TOTAL_Hg</v>
      </c>
      <c r="B1652" s="113" t="s">
        <v>135</v>
      </c>
      <c r="C1652" s="113">
        <v>2001</v>
      </c>
      <c r="D1652" s="113" t="s">
        <v>122</v>
      </c>
      <c r="E1652" s="113" t="s">
        <v>127</v>
      </c>
      <c r="F1652" s="113" t="s">
        <v>200</v>
      </c>
      <c r="G1652" s="150">
        <v>2.0872305099999999E-5</v>
      </c>
    </row>
    <row r="1653" spans="1:7" x14ac:dyDescent="0.25">
      <c r="A1653" s="108" t="str">
        <f t="shared" si="25"/>
        <v>AZ_2001_NATIONAL TOTAL_DIOX</v>
      </c>
      <c r="B1653" s="113" t="s">
        <v>135</v>
      </c>
      <c r="C1653" s="113">
        <v>2001</v>
      </c>
      <c r="D1653" s="113" t="s">
        <v>122</v>
      </c>
      <c r="E1653" s="113" t="s">
        <v>128</v>
      </c>
      <c r="F1653" s="113" t="s">
        <v>200</v>
      </c>
      <c r="G1653" s="150">
        <v>1.8248199999999999E-10</v>
      </c>
    </row>
    <row r="1654" spans="1:7" x14ac:dyDescent="0.25">
      <c r="A1654" s="108" t="str">
        <f t="shared" si="25"/>
        <v>AZ_2001_NATIONAL TOTAL_PAH</v>
      </c>
      <c r="B1654" s="113" t="s">
        <v>135</v>
      </c>
      <c r="C1654" s="113">
        <v>2001</v>
      </c>
      <c r="D1654" s="113" t="s">
        <v>122</v>
      </c>
      <c r="E1654" s="113" t="s">
        <v>129</v>
      </c>
      <c r="F1654" s="113" t="s">
        <v>200</v>
      </c>
      <c r="G1654" s="150">
        <v>1.70976E-5</v>
      </c>
    </row>
    <row r="1655" spans="1:7" x14ac:dyDescent="0.25">
      <c r="A1655" s="108" t="str">
        <f t="shared" si="25"/>
        <v>AZ_2001_NATIONAL TOTAL_HCB</v>
      </c>
      <c r="B1655" s="113" t="s">
        <v>135</v>
      </c>
      <c r="C1655" s="113">
        <v>2001</v>
      </c>
      <c r="D1655" s="113" t="s">
        <v>122</v>
      </c>
      <c r="E1655" s="113" t="s">
        <v>130</v>
      </c>
      <c r="F1655" s="113" t="s">
        <v>200</v>
      </c>
      <c r="G1655" s="150">
        <v>1.467E-9</v>
      </c>
    </row>
    <row r="1656" spans="1:7" x14ac:dyDescent="0.25">
      <c r="A1656" s="108" t="str">
        <f t="shared" si="25"/>
        <v>AZ_2001_NATIONAL TOTAL_PCB</v>
      </c>
      <c r="B1656" s="113" t="s">
        <v>135</v>
      </c>
      <c r="C1656" s="113">
        <v>2001</v>
      </c>
      <c r="D1656" s="113" t="s">
        <v>122</v>
      </c>
      <c r="E1656" s="113" t="s">
        <v>259</v>
      </c>
      <c r="F1656" s="113" t="s">
        <v>200</v>
      </c>
      <c r="G1656" s="150">
        <v>1.467E-9</v>
      </c>
    </row>
    <row r="1657" spans="1:7" x14ac:dyDescent="0.25">
      <c r="A1657" s="108" t="str">
        <f t="shared" si="25"/>
        <v>AZ_2001_1A3(FS)_NOx</v>
      </c>
      <c r="B1657" s="113" t="s">
        <v>135</v>
      </c>
      <c r="C1657" s="113">
        <v>2001</v>
      </c>
      <c r="D1657" s="113" t="s">
        <v>132</v>
      </c>
      <c r="E1657" s="113" t="s">
        <v>199</v>
      </c>
      <c r="F1657" s="113" t="s">
        <v>200</v>
      </c>
      <c r="G1657" s="113">
        <v>4.0166000000000004</v>
      </c>
    </row>
    <row r="1658" spans="1:7" x14ac:dyDescent="0.25">
      <c r="A1658" s="108" t="str">
        <f t="shared" si="25"/>
        <v>AZ_2001_1A3(FS)_NMVOC</v>
      </c>
      <c r="B1658" s="113" t="s">
        <v>135</v>
      </c>
      <c r="C1658" s="113">
        <v>2001</v>
      </c>
      <c r="D1658" s="113" t="s">
        <v>132</v>
      </c>
      <c r="E1658" s="113" t="s">
        <v>123</v>
      </c>
      <c r="F1658" s="113" t="s">
        <v>200</v>
      </c>
      <c r="G1658" s="113">
        <v>5.9627143680000003</v>
      </c>
    </row>
    <row r="1659" spans="1:7" x14ac:dyDescent="0.25">
      <c r="A1659" s="108" t="str">
        <f t="shared" si="25"/>
        <v>AZ_2001_1A3(FS)_NH3</v>
      </c>
      <c r="B1659" s="113" t="s">
        <v>135</v>
      </c>
      <c r="C1659" s="113">
        <v>2001</v>
      </c>
      <c r="D1659" s="113" t="s">
        <v>132</v>
      </c>
      <c r="E1659" s="113" t="s">
        <v>124</v>
      </c>
      <c r="F1659" s="113" t="s">
        <v>200</v>
      </c>
      <c r="G1659" s="113">
        <v>0.42396</v>
      </c>
    </row>
    <row r="1660" spans="1:7" x14ac:dyDescent="0.25">
      <c r="A1660" s="108" t="str">
        <f t="shared" si="25"/>
        <v>AZ_2001_1A3(FS)_PM2.5</v>
      </c>
      <c r="B1660" s="113" t="s">
        <v>135</v>
      </c>
      <c r="C1660" s="113">
        <v>2001</v>
      </c>
      <c r="D1660" s="113" t="s">
        <v>132</v>
      </c>
      <c r="E1660" s="113" t="s">
        <v>203</v>
      </c>
      <c r="F1660" s="113" t="s">
        <v>200</v>
      </c>
      <c r="G1660" s="113">
        <v>1.14E-2</v>
      </c>
    </row>
    <row r="1661" spans="1:7" x14ac:dyDescent="0.25">
      <c r="A1661" s="108" t="str">
        <f t="shared" si="25"/>
        <v>AZ_2001_3D_NOx</v>
      </c>
      <c r="B1661" s="113" t="s">
        <v>135</v>
      </c>
      <c r="C1661" s="113">
        <v>2001</v>
      </c>
      <c r="D1661" s="113" t="s">
        <v>206</v>
      </c>
      <c r="E1661" s="113" t="s">
        <v>199</v>
      </c>
      <c r="F1661" s="113" t="s">
        <v>200</v>
      </c>
      <c r="G1661" s="113">
        <v>1.6383000000000002E-2</v>
      </c>
    </row>
    <row r="1662" spans="1:7" x14ac:dyDescent="0.25">
      <c r="A1662" s="108" t="str">
        <f t="shared" si="25"/>
        <v>AZ_2002_NATIONAL TOTAL_NOx</v>
      </c>
      <c r="B1662" s="113" t="s">
        <v>135</v>
      </c>
      <c r="C1662" s="113">
        <v>2002</v>
      </c>
      <c r="D1662" s="113" t="s">
        <v>122</v>
      </c>
      <c r="E1662" s="113" t="s">
        <v>199</v>
      </c>
      <c r="F1662" s="113" t="s">
        <v>200</v>
      </c>
      <c r="G1662" s="113">
        <v>9.0620589999999996</v>
      </c>
    </row>
    <row r="1663" spans="1:7" x14ac:dyDescent="0.25">
      <c r="A1663" s="108" t="str">
        <f t="shared" si="25"/>
        <v>AZ_2002_NATIONAL TOTAL_NMVOC</v>
      </c>
      <c r="B1663" s="113" t="s">
        <v>135</v>
      </c>
      <c r="C1663" s="113">
        <v>2002</v>
      </c>
      <c r="D1663" s="113" t="s">
        <v>122</v>
      </c>
      <c r="E1663" s="113" t="s">
        <v>123</v>
      </c>
      <c r="F1663" s="113" t="s">
        <v>200</v>
      </c>
      <c r="G1663" s="113">
        <v>52.905380979</v>
      </c>
    </row>
    <row r="1664" spans="1:7" x14ac:dyDescent="0.25">
      <c r="A1664" s="108" t="str">
        <f t="shared" si="25"/>
        <v>AZ_2002_NATIONAL TOTAL_SOx</v>
      </c>
      <c r="B1664" s="113" t="s">
        <v>135</v>
      </c>
      <c r="C1664" s="113">
        <v>2002</v>
      </c>
      <c r="D1664" s="113" t="s">
        <v>122</v>
      </c>
      <c r="E1664" s="113" t="s">
        <v>201</v>
      </c>
      <c r="F1664" s="113" t="s">
        <v>200</v>
      </c>
      <c r="G1664" s="113">
        <v>9.5104989999999994</v>
      </c>
    </row>
    <row r="1665" spans="1:7" x14ac:dyDescent="0.25">
      <c r="A1665" s="108" t="str">
        <f t="shared" si="25"/>
        <v>AZ_2002_NATIONAL TOTAL_NH3</v>
      </c>
      <c r="B1665" s="113" t="s">
        <v>135</v>
      </c>
      <c r="C1665" s="113">
        <v>2002</v>
      </c>
      <c r="D1665" s="113" t="s">
        <v>122</v>
      </c>
      <c r="E1665" s="113" t="s">
        <v>124</v>
      </c>
      <c r="F1665" s="113" t="s">
        <v>200</v>
      </c>
      <c r="G1665" s="113">
        <v>74.900232000000003</v>
      </c>
    </row>
    <row r="1666" spans="1:7" x14ac:dyDescent="0.25">
      <c r="A1666" s="108" t="str">
        <f t="shared" ref="A1666:A1729" si="26">CONCATENATE(B1666,"_",C1666,"_",D1666,"_",E1666)</f>
        <v>AZ_2002_NATIONAL TOTAL_PM2.5</v>
      </c>
      <c r="B1666" s="113" t="s">
        <v>135</v>
      </c>
      <c r="C1666" s="113">
        <v>2002</v>
      </c>
      <c r="D1666" s="113" t="s">
        <v>122</v>
      </c>
      <c r="E1666" s="113" t="s">
        <v>203</v>
      </c>
      <c r="F1666" s="113" t="s">
        <v>200</v>
      </c>
      <c r="G1666" s="113">
        <v>1.4469633120000001</v>
      </c>
    </row>
    <row r="1667" spans="1:7" x14ac:dyDescent="0.25">
      <c r="A1667" s="108" t="str">
        <f t="shared" si="26"/>
        <v>AZ_2002_NATIONAL TOTAL_Pb</v>
      </c>
      <c r="B1667" s="113" t="s">
        <v>135</v>
      </c>
      <c r="C1667" s="113">
        <v>2002</v>
      </c>
      <c r="D1667" s="113" t="s">
        <v>122</v>
      </c>
      <c r="E1667" s="113" t="s">
        <v>125</v>
      </c>
      <c r="F1667" s="113" t="s">
        <v>200</v>
      </c>
      <c r="G1667" s="113">
        <v>1.3390346E-4</v>
      </c>
    </row>
    <row r="1668" spans="1:7" x14ac:dyDescent="0.25">
      <c r="A1668" s="108" t="str">
        <f t="shared" si="26"/>
        <v>AZ_2002_NATIONAL TOTAL_Cd</v>
      </c>
      <c r="B1668" s="113" t="s">
        <v>135</v>
      </c>
      <c r="C1668" s="113">
        <v>2002</v>
      </c>
      <c r="D1668" s="113" t="s">
        <v>122</v>
      </c>
      <c r="E1668" s="113" t="s">
        <v>126</v>
      </c>
      <c r="F1668" s="113" t="s">
        <v>200</v>
      </c>
      <c r="G1668" s="150">
        <v>7.0545593999999994E-5</v>
      </c>
    </row>
    <row r="1669" spans="1:7" x14ac:dyDescent="0.25">
      <c r="A1669" s="108" t="str">
        <f t="shared" si="26"/>
        <v>AZ_2002_NATIONAL TOTAL_Hg</v>
      </c>
      <c r="B1669" s="113" t="s">
        <v>135</v>
      </c>
      <c r="C1669" s="113">
        <v>2002</v>
      </c>
      <c r="D1669" s="113" t="s">
        <v>122</v>
      </c>
      <c r="E1669" s="113" t="s">
        <v>127</v>
      </c>
      <c r="F1669" s="113" t="s">
        <v>200</v>
      </c>
      <c r="G1669" s="150">
        <v>2.1467221400000001E-5</v>
      </c>
    </row>
    <row r="1670" spans="1:7" x14ac:dyDescent="0.25">
      <c r="A1670" s="108" t="str">
        <f t="shared" si="26"/>
        <v>AZ_2002_NATIONAL TOTAL_DIOX</v>
      </c>
      <c r="B1670" s="113" t="s">
        <v>135</v>
      </c>
      <c r="C1670" s="113">
        <v>2002</v>
      </c>
      <c r="D1670" s="113" t="s">
        <v>122</v>
      </c>
      <c r="E1670" s="113" t="s">
        <v>128</v>
      </c>
      <c r="F1670" s="113" t="s">
        <v>200</v>
      </c>
      <c r="G1670" s="150">
        <v>4.2290200000000003E-10</v>
      </c>
    </row>
    <row r="1671" spans="1:7" x14ac:dyDescent="0.25">
      <c r="A1671" s="108" t="str">
        <f t="shared" si="26"/>
        <v>AZ_2002_NATIONAL TOTAL_PAH</v>
      </c>
      <c r="B1671" s="113" t="s">
        <v>135</v>
      </c>
      <c r="C1671" s="113">
        <v>2002</v>
      </c>
      <c r="D1671" s="113" t="s">
        <v>122</v>
      </c>
      <c r="E1671" s="113" t="s">
        <v>129</v>
      </c>
      <c r="F1671" s="113" t="s">
        <v>200</v>
      </c>
      <c r="G1671" s="150">
        <v>3.1513800000000003E-5</v>
      </c>
    </row>
    <row r="1672" spans="1:7" x14ac:dyDescent="0.25">
      <c r="A1672" s="108" t="str">
        <f t="shared" si="26"/>
        <v>AZ_2002_NATIONAL TOTAL_HCB</v>
      </c>
      <c r="B1672" s="113" t="s">
        <v>135</v>
      </c>
      <c r="C1672" s="113">
        <v>2002</v>
      </c>
      <c r="D1672" s="113" t="s">
        <v>122</v>
      </c>
      <c r="E1672" s="113" t="s">
        <v>130</v>
      </c>
      <c r="F1672" s="113" t="s">
        <v>200</v>
      </c>
      <c r="G1672" s="150">
        <v>3.8609999999999998E-9</v>
      </c>
    </row>
    <row r="1673" spans="1:7" x14ac:dyDescent="0.25">
      <c r="A1673" s="108" t="str">
        <f t="shared" si="26"/>
        <v>AZ_2002_NATIONAL TOTAL_PCB</v>
      </c>
      <c r="B1673" s="113" t="s">
        <v>135</v>
      </c>
      <c r="C1673" s="113">
        <v>2002</v>
      </c>
      <c r="D1673" s="113" t="s">
        <v>122</v>
      </c>
      <c r="E1673" s="113" t="s">
        <v>259</v>
      </c>
      <c r="F1673" s="113" t="s">
        <v>200</v>
      </c>
      <c r="G1673" s="150">
        <v>3.8609999999999998E-9</v>
      </c>
    </row>
    <row r="1674" spans="1:7" x14ac:dyDescent="0.25">
      <c r="A1674" s="108" t="str">
        <f t="shared" si="26"/>
        <v>AZ_2002_1A3(FS)_NOx</v>
      </c>
      <c r="B1674" s="113" t="s">
        <v>135</v>
      </c>
      <c r="C1674" s="113">
        <v>2002</v>
      </c>
      <c r="D1674" s="113" t="s">
        <v>132</v>
      </c>
      <c r="E1674" s="113" t="s">
        <v>199</v>
      </c>
      <c r="F1674" s="113" t="s">
        <v>200</v>
      </c>
      <c r="G1674" s="113">
        <v>4.0579900000000002</v>
      </c>
    </row>
    <row r="1675" spans="1:7" x14ac:dyDescent="0.25">
      <c r="A1675" s="108" t="str">
        <f t="shared" si="26"/>
        <v>AZ_2002_1A3(FS)_NMVOC</v>
      </c>
      <c r="B1675" s="113" t="s">
        <v>135</v>
      </c>
      <c r="C1675" s="113">
        <v>2002</v>
      </c>
      <c r="D1675" s="113" t="s">
        <v>132</v>
      </c>
      <c r="E1675" s="113" t="s">
        <v>123</v>
      </c>
      <c r="F1675" s="113" t="s">
        <v>200</v>
      </c>
      <c r="G1675" s="113">
        <v>6.0311199789999996</v>
      </c>
    </row>
    <row r="1676" spans="1:7" x14ac:dyDescent="0.25">
      <c r="A1676" s="108" t="str">
        <f t="shared" si="26"/>
        <v>AZ_2002_1A3(FS)_NH3</v>
      </c>
      <c r="B1676" s="113" t="s">
        <v>135</v>
      </c>
      <c r="C1676" s="113">
        <v>2002</v>
      </c>
      <c r="D1676" s="113" t="s">
        <v>132</v>
      </c>
      <c r="E1676" s="113" t="s">
        <v>124</v>
      </c>
      <c r="F1676" s="113" t="s">
        <v>200</v>
      </c>
      <c r="G1676" s="113">
        <v>0.42735800000000002</v>
      </c>
    </row>
    <row r="1677" spans="1:7" x14ac:dyDescent="0.25">
      <c r="A1677" s="108" t="str">
        <f t="shared" si="26"/>
        <v>AZ_2002_1A3(FS)_PM2.5</v>
      </c>
      <c r="B1677" s="113" t="s">
        <v>135</v>
      </c>
      <c r="C1677" s="113">
        <v>2002</v>
      </c>
      <c r="D1677" s="113" t="s">
        <v>132</v>
      </c>
      <c r="E1677" s="113" t="s">
        <v>203</v>
      </c>
      <c r="F1677" s="113" t="s">
        <v>200</v>
      </c>
      <c r="G1677" s="113">
        <v>1.149E-2</v>
      </c>
    </row>
    <row r="1678" spans="1:7" x14ac:dyDescent="0.25">
      <c r="A1678" s="108" t="str">
        <f t="shared" si="26"/>
        <v>AZ_2002_3D_NOx</v>
      </c>
      <c r="B1678" s="113" t="s">
        <v>135</v>
      </c>
      <c r="C1678" s="113">
        <v>2002</v>
      </c>
      <c r="D1678" s="113" t="s">
        <v>206</v>
      </c>
      <c r="E1678" s="113" t="s">
        <v>199</v>
      </c>
      <c r="F1678" s="113" t="s">
        <v>200</v>
      </c>
      <c r="G1678" s="113">
        <v>1.6538000000000001E-2</v>
      </c>
    </row>
    <row r="1679" spans="1:7" x14ac:dyDescent="0.25">
      <c r="A1679" s="108" t="str">
        <f t="shared" si="26"/>
        <v>AZ_2003_NATIONAL TOTAL_NOx</v>
      </c>
      <c r="B1679" s="113" t="s">
        <v>135</v>
      </c>
      <c r="C1679" s="113">
        <v>2003</v>
      </c>
      <c r="D1679" s="113" t="s">
        <v>122</v>
      </c>
      <c r="E1679" s="113" t="s">
        <v>199</v>
      </c>
      <c r="F1679" s="113" t="s">
        <v>200</v>
      </c>
      <c r="G1679" s="113">
        <v>9.939603</v>
      </c>
    </row>
    <row r="1680" spans="1:7" x14ac:dyDescent="0.25">
      <c r="A1680" s="108" t="str">
        <f t="shared" si="26"/>
        <v>AZ_2003_NATIONAL TOTAL_NMVOC</v>
      </c>
      <c r="B1680" s="113" t="s">
        <v>135</v>
      </c>
      <c r="C1680" s="113">
        <v>2003</v>
      </c>
      <c r="D1680" s="113" t="s">
        <v>122</v>
      </c>
      <c r="E1680" s="113" t="s">
        <v>123</v>
      </c>
      <c r="F1680" s="113" t="s">
        <v>200</v>
      </c>
      <c r="G1680" s="113">
        <v>54.790813935000003</v>
      </c>
    </row>
    <row r="1681" spans="1:7" x14ac:dyDescent="0.25">
      <c r="A1681" s="108" t="str">
        <f t="shared" si="26"/>
        <v>AZ_2003_NATIONAL TOTAL_SOx</v>
      </c>
      <c r="B1681" s="113" t="s">
        <v>135</v>
      </c>
      <c r="C1681" s="113">
        <v>2003</v>
      </c>
      <c r="D1681" s="113" t="s">
        <v>122</v>
      </c>
      <c r="E1681" s="113" t="s">
        <v>201</v>
      </c>
      <c r="F1681" s="113" t="s">
        <v>200</v>
      </c>
      <c r="G1681" s="113">
        <v>9.5409849999999992</v>
      </c>
    </row>
    <row r="1682" spans="1:7" x14ac:dyDescent="0.25">
      <c r="A1682" s="108" t="str">
        <f t="shared" si="26"/>
        <v>AZ_2003_NATIONAL TOTAL_NH3</v>
      </c>
      <c r="B1682" s="113" t="s">
        <v>135</v>
      </c>
      <c r="C1682" s="113">
        <v>2003</v>
      </c>
      <c r="D1682" s="113" t="s">
        <v>122</v>
      </c>
      <c r="E1682" s="113" t="s">
        <v>124</v>
      </c>
      <c r="F1682" s="113" t="s">
        <v>200</v>
      </c>
      <c r="G1682" s="113">
        <v>77.659053999999998</v>
      </c>
    </row>
    <row r="1683" spans="1:7" x14ac:dyDescent="0.25">
      <c r="A1683" s="108" t="str">
        <f t="shared" si="26"/>
        <v>AZ_2003_NATIONAL TOTAL_PM2.5</v>
      </c>
      <c r="B1683" s="113" t="s">
        <v>135</v>
      </c>
      <c r="C1683" s="113">
        <v>2003</v>
      </c>
      <c r="D1683" s="113" t="s">
        <v>122</v>
      </c>
      <c r="E1683" s="113" t="s">
        <v>203</v>
      </c>
      <c r="F1683" s="113" t="s">
        <v>200</v>
      </c>
      <c r="G1683" s="113">
        <v>1.499926718</v>
      </c>
    </row>
    <row r="1684" spans="1:7" x14ac:dyDescent="0.25">
      <c r="A1684" s="108" t="str">
        <f t="shared" si="26"/>
        <v>AZ_2003_NATIONAL TOTAL_Pb</v>
      </c>
      <c r="B1684" s="113" t="s">
        <v>135</v>
      </c>
      <c r="C1684" s="113">
        <v>2003</v>
      </c>
      <c r="D1684" s="113" t="s">
        <v>122</v>
      </c>
      <c r="E1684" s="113" t="s">
        <v>125</v>
      </c>
      <c r="F1684" s="113" t="s">
        <v>200</v>
      </c>
      <c r="G1684" s="113">
        <v>1.3617664E-4</v>
      </c>
    </row>
    <row r="1685" spans="1:7" x14ac:dyDescent="0.25">
      <c r="A1685" s="108" t="str">
        <f t="shared" si="26"/>
        <v>AZ_2003_NATIONAL TOTAL_Cd</v>
      </c>
      <c r="B1685" s="113" t="s">
        <v>135</v>
      </c>
      <c r="C1685" s="113">
        <v>2003</v>
      </c>
      <c r="D1685" s="113" t="s">
        <v>122</v>
      </c>
      <c r="E1685" s="113" t="s">
        <v>126</v>
      </c>
      <c r="F1685" s="113" t="s">
        <v>200</v>
      </c>
      <c r="G1685" s="150">
        <v>7.0778696000000003E-5</v>
      </c>
    </row>
    <row r="1686" spans="1:7" x14ac:dyDescent="0.25">
      <c r="A1686" s="108" t="str">
        <f t="shared" si="26"/>
        <v>AZ_2003_NATIONAL TOTAL_Hg</v>
      </c>
      <c r="B1686" s="113" t="s">
        <v>135</v>
      </c>
      <c r="C1686" s="113">
        <v>2003</v>
      </c>
      <c r="D1686" s="113" t="s">
        <v>122</v>
      </c>
      <c r="E1686" s="113" t="s">
        <v>127</v>
      </c>
      <c r="F1686" s="113" t="s">
        <v>200</v>
      </c>
      <c r="G1686" s="150">
        <v>2.1534477599999999E-5</v>
      </c>
    </row>
    <row r="1687" spans="1:7" x14ac:dyDescent="0.25">
      <c r="A1687" s="108" t="str">
        <f t="shared" si="26"/>
        <v>AZ_2003_NATIONAL TOTAL_DIOX</v>
      </c>
      <c r="B1687" s="113" t="s">
        <v>135</v>
      </c>
      <c r="C1687" s="113">
        <v>2003</v>
      </c>
      <c r="D1687" s="113" t="s">
        <v>122</v>
      </c>
      <c r="E1687" s="113" t="s">
        <v>128</v>
      </c>
      <c r="F1687" s="113" t="s">
        <v>200</v>
      </c>
      <c r="G1687" s="150">
        <v>6.1291599999999995E-10</v>
      </c>
    </row>
    <row r="1688" spans="1:7" x14ac:dyDescent="0.25">
      <c r="A1688" s="108" t="str">
        <f t="shared" si="26"/>
        <v>AZ_2003_NATIONAL TOTAL_PAH</v>
      </c>
      <c r="B1688" s="113" t="s">
        <v>135</v>
      </c>
      <c r="C1688" s="113">
        <v>2003</v>
      </c>
      <c r="D1688" s="113" t="s">
        <v>122</v>
      </c>
      <c r="E1688" s="113" t="s">
        <v>129</v>
      </c>
      <c r="F1688" s="113" t="s">
        <v>200</v>
      </c>
      <c r="G1688" s="150">
        <v>3.3584200000000003E-5</v>
      </c>
    </row>
    <row r="1689" spans="1:7" x14ac:dyDescent="0.25">
      <c r="A1689" s="108" t="str">
        <f t="shared" si="26"/>
        <v>AZ_2003_NATIONAL TOTAL_HCB</v>
      </c>
      <c r="B1689" s="113" t="s">
        <v>135</v>
      </c>
      <c r="C1689" s="113">
        <v>2003</v>
      </c>
      <c r="D1689" s="113" t="s">
        <v>122</v>
      </c>
      <c r="E1689" s="113" t="s">
        <v>130</v>
      </c>
      <c r="F1689" s="113" t="s">
        <v>200</v>
      </c>
      <c r="G1689" s="150">
        <v>5.76E-9</v>
      </c>
    </row>
    <row r="1690" spans="1:7" x14ac:dyDescent="0.25">
      <c r="A1690" s="108" t="str">
        <f t="shared" si="26"/>
        <v>AZ_2003_NATIONAL TOTAL_PCB</v>
      </c>
      <c r="B1690" s="113" t="s">
        <v>135</v>
      </c>
      <c r="C1690" s="113">
        <v>2003</v>
      </c>
      <c r="D1690" s="113" t="s">
        <v>122</v>
      </c>
      <c r="E1690" s="113" t="s">
        <v>259</v>
      </c>
      <c r="F1690" s="113" t="s">
        <v>200</v>
      </c>
      <c r="G1690" s="150">
        <v>5.76E-9</v>
      </c>
    </row>
    <row r="1691" spans="1:7" x14ac:dyDescent="0.25">
      <c r="A1691" s="108" t="str">
        <f t="shared" si="26"/>
        <v>AZ_2003_1A3(FS)_NOx</v>
      </c>
      <c r="B1691" s="113" t="s">
        <v>135</v>
      </c>
      <c r="C1691" s="113">
        <v>2003</v>
      </c>
      <c r="D1691" s="113" t="s">
        <v>132</v>
      </c>
      <c r="E1691" s="113" t="s">
        <v>199</v>
      </c>
      <c r="F1691" s="113" t="s">
        <v>200</v>
      </c>
      <c r="G1691" s="113">
        <v>4.8702800000000002</v>
      </c>
    </row>
    <row r="1692" spans="1:7" x14ac:dyDescent="0.25">
      <c r="A1692" s="108" t="str">
        <f t="shared" si="26"/>
        <v>AZ_2003_1A3(FS)_NMVOC</v>
      </c>
      <c r="B1692" s="113" t="s">
        <v>135</v>
      </c>
      <c r="C1692" s="113">
        <v>2003</v>
      </c>
      <c r="D1692" s="113" t="s">
        <v>132</v>
      </c>
      <c r="E1692" s="113" t="s">
        <v>123</v>
      </c>
      <c r="F1692" s="113" t="s">
        <v>200</v>
      </c>
      <c r="G1692" s="113">
        <v>7.0514209350000003</v>
      </c>
    </row>
    <row r="1693" spans="1:7" x14ac:dyDescent="0.25">
      <c r="A1693" s="108" t="str">
        <f t="shared" si="26"/>
        <v>AZ_2003_1A3(FS)_NH3</v>
      </c>
      <c r="B1693" s="113" t="s">
        <v>135</v>
      </c>
      <c r="C1693" s="113">
        <v>2003</v>
      </c>
      <c r="D1693" s="113" t="s">
        <v>132</v>
      </c>
      <c r="E1693" s="113" t="s">
        <v>124</v>
      </c>
      <c r="F1693" s="113" t="s">
        <v>200</v>
      </c>
      <c r="G1693" s="113">
        <v>0.48781600000000003</v>
      </c>
    </row>
    <row r="1694" spans="1:7" x14ac:dyDescent="0.25">
      <c r="A1694" s="108" t="str">
        <f t="shared" si="26"/>
        <v>AZ_2003_1A3(FS)_PM2.5</v>
      </c>
      <c r="B1694" s="113" t="s">
        <v>135</v>
      </c>
      <c r="C1694" s="113">
        <v>2003</v>
      </c>
      <c r="D1694" s="113" t="s">
        <v>132</v>
      </c>
      <c r="E1694" s="113" t="s">
        <v>203</v>
      </c>
      <c r="F1694" s="113" t="s">
        <v>200</v>
      </c>
      <c r="G1694" s="113">
        <v>1.308E-2</v>
      </c>
    </row>
    <row r="1695" spans="1:7" x14ac:dyDescent="0.25">
      <c r="A1695" s="108" t="str">
        <f t="shared" si="26"/>
        <v>AZ_2003_3D_NOx</v>
      </c>
      <c r="B1695" s="113" t="s">
        <v>135</v>
      </c>
      <c r="C1695" s="113">
        <v>2003</v>
      </c>
      <c r="D1695" s="113" t="s">
        <v>206</v>
      </c>
      <c r="E1695" s="113" t="s">
        <v>199</v>
      </c>
      <c r="F1695" s="113" t="s">
        <v>200</v>
      </c>
      <c r="G1695" s="113">
        <v>1.6698000000000001E-2</v>
      </c>
    </row>
    <row r="1696" spans="1:7" x14ac:dyDescent="0.25">
      <c r="A1696" s="108" t="str">
        <f t="shared" si="26"/>
        <v>AZ_2004_NATIONAL TOTAL_NOx</v>
      </c>
      <c r="B1696" s="113" t="s">
        <v>135</v>
      </c>
      <c r="C1696" s="113">
        <v>2004</v>
      </c>
      <c r="D1696" s="113" t="s">
        <v>122</v>
      </c>
      <c r="E1696" s="113" t="s">
        <v>199</v>
      </c>
      <c r="F1696" s="113" t="s">
        <v>200</v>
      </c>
      <c r="G1696" s="113">
        <v>10.362557000000001</v>
      </c>
    </row>
    <row r="1697" spans="1:7" x14ac:dyDescent="0.25">
      <c r="A1697" s="108" t="str">
        <f t="shared" si="26"/>
        <v>AZ_2004_NATIONAL TOTAL_NMVOC</v>
      </c>
      <c r="B1697" s="113" t="s">
        <v>135</v>
      </c>
      <c r="C1697" s="113">
        <v>2004</v>
      </c>
      <c r="D1697" s="113" t="s">
        <v>122</v>
      </c>
      <c r="E1697" s="113" t="s">
        <v>123</v>
      </c>
      <c r="F1697" s="113" t="s">
        <v>200</v>
      </c>
      <c r="G1697" s="113">
        <v>56.929686144000001</v>
      </c>
    </row>
    <row r="1698" spans="1:7" x14ac:dyDescent="0.25">
      <c r="A1698" s="108" t="str">
        <f t="shared" si="26"/>
        <v>AZ_2004_NATIONAL TOTAL_SOx</v>
      </c>
      <c r="B1698" s="113" t="s">
        <v>135</v>
      </c>
      <c r="C1698" s="113">
        <v>2004</v>
      </c>
      <c r="D1698" s="113" t="s">
        <v>122</v>
      </c>
      <c r="E1698" s="113" t="s">
        <v>201</v>
      </c>
      <c r="F1698" s="113" t="s">
        <v>200</v>
      </c>
      <c r="G1698" s="113">
        <v>9.6445299999999996</v>
      </c>
    </row>
    <row r="1699" spans="1:7" x14ac:dyDescent="0.25">
      <c r="A1699" s="108" t="str">
        <f t="shared" si="26"/>
        <v>AZ_2004_NATIONAL TOTAL_NH3</v>
      </c>
      <c r="B1699" s="113" t="s">
        <v>135</v>
      </c>
      <c r="C1699" s="113">
        <v>2004</v>
      </c>
      <c r="D1699" s="113" t="s">
        <v>122</v>
      </c>
      <c r="E1699" s="113" t="s">
        <v>124</v>
      </c>
      <c r="F1699" s="113" t="s">
        <v>200</v>
      </c>
      <c r="G1699" s="113">
        <v>80.377373000000006</v>
      </c>
    </row>
    <row r="1700" spans="1:7" x14ac:dyDescent="0.25">
      <c r="A1700" s="108" t="str">
        <f t="shared" si="26"/>
        <v>AZ_2004_NATIONAL TOTAL_PM2.5</v>
      </c>
      <c r="B1700" s="113" t="s">
        <v>135</v>
      </c>
      <c r="C1700" s="113">
        <v>2004</v>
      </c>
      <c r="D1700" s="113" t="s">
        <v>122</v>
      </c>
      <c r="E1700" s="113" t="s">
        <v>203</v>
      </c>
      <c r="F1700" s="113" t="s">
        <v>200</v>
      </c>
      <c r="G1700" s="113">
        <v>1.652517432</v>
      </c>
    </row>
    <row r="1701" spans="1:7" x14ac:dyDescent="0.25">
      <c r="A1701" s="108" t="str">
        <f t="shared" si="26"/>
        <v>AZ_2004_NATIONAL TOTAL_Pb</v>
      </c>
      <c r="B1701" s="113" t="s">
        <v>135</v>
      </c>
      <c r="C1701" s="113">
        <v>2004</v>
      </c>
      <c r="D1701" s="113" t="s">
        <v>122</v>
      </c>
      <c r="E1701" s="113" t="s">
        <v>125</v>
      </c>
      <c r="F1701" s="113" t="s">
        <v>200</v>
      </c>
      <c r="G1701" s="113">
        <v>1.3850905999999999E-4</v>
      </c>
    </row>
    <row r="1702" spans="1:7" x14ac:dyDescent="0.25">
      <c r="A1702" s="108" t="str">
        <f t="shared" si="26"/>
        <v>AZ_2004_NATIONAL TOTAL_Cd</v>
      </c>
      <c r="B1702" s="113" t="s">
        <v>135</v>
      </c>
      <c r="C1702" s="113">
        <v>2004</v>
      </c>
      <c r="D1702" s="113" t="s">
        <v>122</v>
      </c>
      <c r="E1702" s="113" t="s">
        <v>126</v>
      </c>
      <c r="F1702" s="113" t="s">
        <v>200</v>
      </c>
      <c r="G1702" s="150">
        <v>7.1582233999999993E-5</v>
      </c>
    </row>
    <row r="1703" spans="1:7" x14ac:dyDescent="0.25">
      <c r="A1703" s="108" t="str">
        <f t="shared" si="26"/>
        <v>AZ_2004_NATIONAL TOTAL_Hg</v>
      </c>
      <c r="B1703" s="113" t="s">
        <v>135</v>
      </c>
      <c r="C1703" s="113">
        <v>2004</v>
      </c>
      <c r="D1703" s="113" t="s">
        <v>122</v>
      </c>
      <c r="E1703" s="113" t="s">
        <v>127</v>
      </c>
      <c r="F1703" s="113" t="s">
        <v>200</v>
      </c>
      <c r="G1703" s="150">
        <v>2.1769205400000002E-5</v>
      </c>
    </row>
    <row r="1704" spans="1:7" x14ac:dyDescent="0.25">
      <c r="A1704" s="108" t="str">
        <f t="shared" si="26"/>
        <v>AZ_2004_NATIONAL TOTAL_DIOX</v>
      </c>
      <c r="B1704" s="113" t="s">
        <v>135</v>
      </c>
      <c r="C1704" s="113">
        <v>2004</v>
      </c>
      <c r="D1704" s="113" t="s">
        <v>122</v>
      </c>
      <c r="E1704" s="113" t="s">
        <v>128</v>
      </c>
      <c r="F1704" s="113" t="s">
        <v>200</v>
      </c>
      <c r="G1704" s="150">
        <v>8.8181999999999996E-10</v>
      </c>
    </row>
    <row r="1705" spans="1:7" x14ac:dyDescent="0.25">
      <c r="A1705" s="108" t="str">
        <f t="shared" si="26"/>
        <v>AZ_2004_NATIONAL TOTAL_PAH</v>
      </c>
      <c r="B1705" s="113" t="s">
        <v>135</v>
      </c>
      <c r="C1705" s="113">
        <v>2004</v>
      </c>
      <c r="D1705" s="113" t="s">
        <v>122</v>
      </c>
      <c r="E1705" s="113" t="s">
        <v>129</v>
      </c>
      <c r="F1705" s="113" t="s">
        <v>200</v>
      </c>
      <c r="G1705" s="150">
        <v>3.05666E-5</v>
      </c>
    </row>
    <row r="1706" spans="1:7" x14ac:dyDescent="0.25">
      <c r="A1706" s="108" t="str">
        <f t="shared" si="26"/>
        <v>AZ_2004_NATIONAL TOTAL_HCB</v>
      </c>
      <c r="B1706" s="113" t="s">
        <v>135</v>
      </c>
      <c r="C1706" s="113">
        <v>2004</v>
      </c>
      <c r="D1706" s="113" t="s">
        <v>122</v>
      </c>
      <c r="E1706" s="113" t="s">
        <v>130</v>
      </c>
      <c r="F1706" s="113" t="s">
        <v>200</v>
      </c>
      <c r="G1706" s="150">
        <v>8.4450000000000005E-9</v>
      </c>
    </row>
    <row r="1707" spans="1:7" x14ac:dyDescent="0.25">
      <c r="A1707" s="108" t="str">
        <f t="shared" si="26"/>
        <v>AZ_2004_NATIONAL TOTAL_PCB</v>
      </c>
      <c r="B1707" s="113" t="s">
        <v>135</v>
      </c>
      <c r="C1707" s="113">
        <v>2004</v>
      </c>
      <c r="D1707" s="113" t="s">
        <v>122</v>
      </c>
      <c r="E1707" s="113" t="s">
        <v>259</v>
      </c>
      <c r="F1707" s="113" t="s">
        <v>200</v>
      </c>
      <c r="G1707" s="150">
        <v>8.4450000000000005E-9</v>
      </c>
    </row>
    <row r="1708" spans="1:7" x14ac:dyDescent="0.25">
      <c r="A1708" s="108" t="str">
        <f t="shared" si="26"/>
        <v>AZ_2004_1A3(FS)_NOx</v>
      </c>
      <c r="B1708" s="113" t="s">
        <v>135</v>
      </c>
      <c r="C1708" s="113">
        <v>2004</v>
      </c>
      <c r="D1708" s="113" t="s">
        <v>132</v>
      </c>
      <c r="E1708" s="113" t="s">
        <v>199</v>
      </c>
      <c r="F1708" s="113" t="s">
        <v>200</v>
      </c>
      <c r="G1708" s="113">
        <v>5.2250199999999998</v>
      </c>
    </row>
    <row r="1709" spans="1:7" x14ac:dyDescent="0.25">
      <c r="A1709" s="108" t="str">
        <f t="shared" si="26"/>
        <v>AZ_2004_1A3(FS)_NMVOC</v>
      </c>
      <c r="B1709" s="113" t="s">
        <v>135</v>
      </c>
      <c r="C1709" s="113">
        <v>2004</v>
      </c>
      <c r="D1709" s="113" t="s">
        <v>132</v>
      </c>
      <c r="E1709" s="113" t="s">
        <v>123</v>
      </c>
      <c r="F1709" s="113" t="s">
        <v>200</v>
      </c>
      <c r="G1709" s="113">
        <v>7.5323291440000002</v>
      </c>
    </row>
    <row r="1710" spans="1:7" x14ac:dyDescent="0.25">
      <c r="A1710" s="108" t="str">
        <f t="shared" si="26"/>
        <v>AZ_2004_1A3(FS)_NH3</v>
      </c>
      <c r="B1710" s="113" t="s">
        <v>135</v>
      </c>
      <c r="C1710" s="113">
        <v>2004</v>
      </c>
      <c r="D1710" s="113" t="s">
        <v>132</v>
      </c>
      <c r="E1710" s="113" t="s">
        <v>124</v>
      </c>
      <c r="F1710" s="113" t="s">
        <v>200</v>
      </c>
      <c r="G1710" s="113">
        <v>0.50876399999999999</v>
      </c>
    </row>
    <row r="1711" spans="1:7" x14ac:dyDescent="0.25">
      <c r="A1711" s="108" t="str">
        <f t="shared" si="26"/>
        <v>AZ_2004_1A3(FS)_PM2.5</v>
      </c>
      <c r="B1711" s="113" t="s">
        <v>135</v>
      </c>
      <c r="C1711" s="113">
        <v>2004</v>
      </c>
      <c r="D1711" s="113" t="s">
        <v>132</v>
      </c>
      <c r="E1711" s="113" t="s">
        <v>203</v>
      </c>
      <c r="F1711" s="113" t="s">
        <v>200</v>
      </c>
      <c r="G1711" s="113">
        <v>1.362E-2</v>
      </c>
    </row>
    <row r="1712" spans="1:7" x14ac:dyDescent="0.25">
      <c r="A1712" s="108" t="str">
        <f t="shared" si="26"/>
        <v>AZ_2004_3D_NOx</v>
      </c>
      <c r="B1712" s="113" t="s">
        <v>135</v>
      </c>
      <c r="C1712" s="113">
        <v>2004</v>
      </c>
      <c r="D1712" s="113" t="s">
        <v>206</v>
      </c>
      <c r="E1712" s="113" t="s">
        <v>199</v>
      </c>
      <c r="F1712" s="113" t="s">
        <v>200</v>
      </c>
      <c r="G1712" s="113">
        <v>1.6895E-2</v>
      </c>
    </row>
    <row r="1713" spans="1:7" x14ac:dyDescent="0.25">
      <c r="A1713" s="108" t="str">
        <f t="shared" si="26"/>
        <v>AZ_2005_NATIONAL TOTAL_NOx</v>
      </c>
      <c r="B1713" s="113" t="s">
        <v>135</v>
      </c>
      <c r="C1713" s="113">
        <v>2005</v>
      </c>
      <c r="D1713" s="113" t="s">
        <v>122</v>
      </c>
      <c r="E1713" s="113" t="s">
        <v>199</v>
      </c>
      <c r="F1713" s="113" t="s">
        <v>200</v>
      </c>
      <c r="G1713" s="113">
        <v>13.049039</v>
      </c>
    </row>
    <row r="1714" spans="1:7" x14ac:dyDescent="0.25">
      <c r="A1714" s="108" t="str">
        <f t="shared" si="26"/>
        <v>AZ_2005_NATIONAL TOTAL_NMVOC</v>
      </c>
      <c r="B1714" s="113" t="s">
        <v>135</v>
      </c>
      <c r="C1714" s="113">
        <v>2005</v>
      </c>
      <c r="D1714" s="113" t="s">
        <v>122</v>
      </c>
      <c r="E1714" s="113" t="s">
        <v>123</v>
      </c>
      <c r="F1714" s="113" t="s">
        <v>200</v>
      </c>
      <c r="G1714" s="113">
        <v>63.377612653</v>
      </c>
    </row>
    <row r="1715" spans="1:7" x14ac:dyDescent="0.25">
      <c r="A1715" s="108" t="str">
        <f t="shared" si="26"/>
        <v>AZ_2005_NATIONAL TOTAL_SOx</v>
      </c>
      <c r="B1715" s="113" t="s">
        <v>135</v>
      </c>
      <c r="C1715" s="113">
        <v>2005</v>
      </c>
      <c r="D1715" s="113" t="s">
        <v>122</v>
      </c>
      <c r="E1715" s="113" t="s">
        <v>201</v>
      </c>
      <c r="F1715" s="113" t="s">
        <v>200</v>
      </c>
      <c r="G1715" s="113">
        <v>13.789149999999999</v>
      </c>
    </row>
    <row r="1716" spans="1:7" x14ac:dyDescent="0.25">
      <c r="A1716" s="108" t="str">
        <f t="shared" si="26"/>
        <v>AZ_2005_NATIONAL TOTAL_NH3</v>
      </c>
      <c r="B1716" s="113" t="s">
        <v>135</v>
      </c>
      <c r="C1716" s="113">
        <v>2005</v>
      </c>
      <c r="D1716" s="113" t="s">
        <v>122</v>
      </c>
      <c r="E1716" s="113" t="s">
        <v>124</v>
      </c>
      <c r="F1716" s="113" t="s">
        <v>200</v>
      </c>
      <c r="G1716" s="113">
        <v>82.838160999999999</v>
      </c>
    </row>
    <row r="1717" spans="1:7" x14ac:dyDescent="0.25">
      <c r="A1717" s="108" t="str">
        <f t="shared" si="26"/>
        <v>AZ_2005_NATIONAL TOTAL_PM2.5</v>
      </c>
      <c r="B1717" s="113" t="s">
        <v>135</v>
      </c>
      <c r="C1717" s="113">
        <v>2005</v>
      </c>
      <c r="D1717" s="113" t="s">
        <v>122</v>
      </c>
      <c r="E1717" s="113" t="s">
        <v>203</v>
      </c>
      <c r="F1717" s="113" t="s">
        <v>200</v>
      </c>
      <c r="G1717" s="113">
        <v>1.83134452</v>
      </c>
    </row>
    <row r="1718" spans="1:7" x14ac:dyDescent="0.25">
      <c r="A1718" s="108" t="str">
        <f t="shared" si="26"/>
        <v>AZ_2005_NATIONAL TOTAL_Pb</v>
      </c>
      <c r="B1718" s="113" t="s">
        <v>135</v>
      </c>
      <c r="C1718" s="113">
        <v>2005</v>
      </c>
      <c r="D1718" s="113" t="s">
        <v>122</v>
      </c>
      <c r="E1718" s="113" t="s">
        <v>125</v>
      </c>
      <c r="F1718" s="113" t="s">
        <v>200</v>
      </c>
      <c r="G1718" s="113">
        <v>1.9536649999999999E-4</v>
      </c>
    </row>
    <row r="1719" spans="1:7" x14ac:dyDescent="0.25">
      <c r="A1719" s="108" t="str">
        <f t="shared" si="26"/>
        <v>AZ_2005_NATIONAL TOTAL_Cd</v>
      </c>
      <c r="B1719" s="113" t="s">
        <v>135</v>
      </c>
      <c r="C1719" s="113">
        <v>2005</v>
      </c>
      <c r="D1719" s="113" t="s">
        <v>122</v>
      </c>
      <c r="E1719" s="113" t="s">
        <v>126</v>
      </c>
      <c r="F1719" s="113" t="s">
        <v>200</v>
      </c>
      <c r="G1719" s="113">
        <v>1.0229175E-4</v>
      </c>
    </row>
    <row r="1720" spans="1:7" x14ac:dyDescent="0.25">
      <c r="A1720" s="108" t="str">
        <f t="shared" si="26"/>
        <v>AZ_2005_NATIONAL TOTAL_Hg</v>
      </c>
      <c r="B1720" s="113" t="s">
        <v>135</v>
      </c>
      <c r="C1720" s="113">
        <v>2005</v>
      </c>
      <c r="D1720" s="113" t="s">
        <v>122</v>
      </c>
      <c r="E1720" s="113" t="s">
        <v>127</v>
      </c>
      <c r="F1720" s="113" t="s">
        <v>200</v>
      </c>
      <c r="G1720" s="150">
        <v>3.1101325000000002E-5</v>
      </c>
    </row>
    <row r="1721" spans="1:7" x14ac:dyDescent="0.25">
      <c r="A1721" s="108" t="str">
        <f t="shared" si="26"/>
        <v>AZ_2005_NATIONAL TOTAL_DIOX</v>
      </c>
      <c r="B1721" s="113" t="s">
        <v>135</v>
      </c>
      <c r="C1721" s="113">
        <v>2005</v>
      </c>
      <c r="D1721" s="113" t="s">
        <v>122</v>
      </c>
      <c r="E1721" s="113" t="s">
        <v>128</v>
      </c>
      <c r="F1721" s="113" t="s">
        <v>200</v>
      </c>
      <c r="G1721" s="150">
        <v>1.640917E-9</v>
      </c>
    </row>
    <row r="1722" spans="1:7" x14ac:dyDescent="0.25">
      <c r="A1722" s="108" t="str">
        <f t="shared" si="26"/>
        <v>AZ_2005_NATIONAL TOTAL_PAH</v>
      </c>
      <c r="B1722" s="113" t="s">
        <v>135</v>
      </c>
      <c r="C1722" s="113">
        <v>2005</v>
      </c>
      <c r="D1722" s="113" t="s">
        <v>122</v>
      </c>
      <c r="E1722" s="113" t="s">
        <v>129</v>
      </c>
      <c r="F1722" s="113" t="s">
        <v>200</v>
      </c>
      <c r="G1722" s="150">
        <v>2.8404599999999999E-5</v>
      </c>
    </row>
    <row r="1723" spans="1:7" x14ac:dyDescent="0.25">
      <c r="A1723" s="108" t="str">
        <f t="shared" si="26"/>
        <v>AZ_2005_NATIONAL TOTAL_HCB</v>
      </c>
      <c r="B1723" s="113" t="s">
        <v>135</v>
      </c>
      <c r="C1723" s="113">
        <v>2005</v>
      </c>
      <c r="D1723" s="113" t="s">
        <v>122</v>
      </c>
      <c r="E1723" s="113" t="s">
        <v>130</v>
      </c>
      <c r="F1723" s="113" t="s">
        <v>200</v>
      </c>
      <c r="G1723" s="150">
        <v>1.5875999999999999E-8</v>
      </c>
    </row>
    <row r="1724" spans="1:7" x14ac:dyDescent="0.25">
      <c r="A1724" s="108" t="str">
        <f t="shared" si="26"/>
        <v>AZ_2005_NATIONAL TOTAL_PCB</v>
      </c>
      <c r="B1724" s="113" t="s">
        <v>135</v>
      </c>
      <c r="C1724" s="113">
        <v>2005</v>
      </c>
      <c r="D1724" s="113" t="s">
        <v>122</v>
      </c>
      <c r="E1724" s="113" t="s">
        <v>259</v>
      </c>
      <c r="F1724" s="113" t="s">
        <v>200</v>
      </c>
      <c r="G1724" s="150">
        <v>1.5877E-8</v>
      </c>
    </row>
    <row r="1725" spans="1:7" x14ac:dyDescent="0.25">
      <c r="A1725" s="108" t="str">
        <f t="shared" si="26"/>
        <v>AZ_2005_1A3(FS)_NOx</v>
      </c>
      <c r="B1725" s="113" t="s">
        <v>135</v>
      </c>
      <c r="C1725" s="113">
        <v>2005</v>
      </c>
      <c r="D1725" s="113" t="s">
        <v>132</v>
      </c>
      <c r="E1725" s="113" t="s">
        <v>199</v>
      </c>
      <c r="F1725" s="113" t="s">
        <v>200</v>
      </c>
      <c r="G1725" s="113">
        <v>6.15266</v>
      </c>
    </row>
    <row r="1726" spans="1:7" x14ac:dyDescent="0.25">
      <c r="A1726" s="108" t="str">
        <f t="shared" si="26"/>
        <v>AZ_2005_1A3(FS)_NMVOC</v>
      </c>
      <c r="B1726" s="113" t="s">
        <v>135</v>
      </c>
      <c r="C1726" s="113">
        <v>2005</v>
      </c>
      <c r="D1726" s="113" t="s">
        <v>132</v>
      </c>
      <c r="E1726" s="113" t="s">
        <v>123</v>
      </c>
      <c r="F1726" s="113" t="s">
        <v>200</v>
      </c>
      <c r="G1726" s="113">
        <v>8.8115906529999997</v>
      </c>
    </row>
    <row r="1727" spans="1:7" x14ac:dyDescent="0.25">
      <c r="A1727" s="108" t="str">
        <f t="shared" si="26"/>
        <v>AZ_2005_1A3(FS)_NH3</v>
      </c>
      <c r="B1727" s="113" t="s">
        <v>135</v>
      </c>
      <c r="C1727" s="113">
        <v>2005</v>
      </c>
      <c r="D1727" s="113" t="s">
        <v>132</v>
      </c>
      <c r="E1727" s="113" t="s">
        <v>124</v>
      </c>
      <c r="F1727" s="113" t="s">
        <v>200</v>
      </c>
      <c r="G1727" s="113">
        <v>0.62813200000000002</v>
      </c>
    </row>
    <row r="1728" spans="1:7" x14ac:dyDescent="0.25">
      <c r="A1728" s="108" t="str">
        <f t="shared" si="26"/>
        <v>AZ_2005_1A3(FS)_PM2.5</v>
      </c>
      <c r="B1728" s="113" t="s">
        <v>135</v>
      </c>
      <c r="C1728" s="113">
        <v>2005</v>
      </c>
      <c r="D1728" s="113" t="s">
        <v>132</v>
      </c>
      <c r="E1728" s="113" t="s">
        <v>203</v>
      </c>
      <c r="F1728" s="113" t="s">
        <v>200</v>
      </c>
      <c r="G1728" s="113">
        <v>1.686E-2</v>
      </c>
    </row>
    <row r="1729" spans="1:7" x14ac:dyDescent="0.25">
      <c r="A1729" s="108" t="str">
        <f t="shared" si="26"/>
        <v>AZ_2005_3D_NOx</v>
      </c>
      <c r="B1729" s="113" t="s">
        <v>135</v>
      </c>
      <c r="C1729" s="113">
        <v>2005</v>
      </c>
      <c r="D1729" s="113" t="s">
        <v>206</v>
      </c>
      <c r="E1729" s="113" t="s">
        <v>199</v>
      </c>
      <c r="F1729" s="113" t="s">
        <v>200</v>
      </c>
      <c r="G1729" s="113">
        <v>1.7106E-2</v>
      </c>
    </row>
    <row r="1730" spans="1:7" x14ac:dyDescent="0.25">
      <c r="A1730" s="108" t="str">
        <f t="shared" ref="A1730:A1793" si="27">CONCATENATE(B1730,"_",C1730,"_",D1730,"_",E1730)</f>
        <v>AZ_2006_NATIONAL TOTAL_NOx</v>
      </c>
      <c r="B1730" s="113" t="s">
        <v>135</v>
      </c>
      <c r="C1730" s="113">
        <v>2006</v>
      </c>
      <c r="D1730" s="113" t="s">
        <v>122</v>
      </c>
      <c r="E1730" s="113" t="s">
        <v>199</v>
      </c>
      <c r="F1730" s="113" t="s">
        <v>200</v>
      </c>
      <c r="G1730" s="113">
        <v>16.825192999999999</v>
      </c>
    </row>
    <row r="1731" spans="1:7" x14ac:dyDescent="0.25">
      <c r="A1731" s="108" t="str">
        <f t="shared" si="27"/>
        <v>AZ_2006_NATIONAL TOTAL_NMVOC</v>
      </c>
      <c r="B1731" s="113" t="s">
        <v>135</v>
      </c>
      <c r="C1731" s="113">
        <v>2006</v>
      </c>
      <c r="D1731" s="113" t="s">
        <v>122</v>
      </c>
      <c r="E1731" s="113" t="s">
        <v>123</v>
      </c>
      <c r="F1731" s="113" t="s">
        <v>200</v>
      </c>
      <c r="G1731" s="113">
        <v>75.374904767999993</v>
      </c>
    </row>
    <row r="1732" spans="1:7" x14ac:dyDescent="0.25">
      <c r="A1732" s="108" t="str">
        <f t="shared" si="27"/>
        <v>AZ_2006_NATIONAL TOTAL_SOx</v>
      </c>
      <c r="B1732" s="113" t="s">
        <v>135</v>
      </c>
      <c r="C1732" s="113">
        <v>2006</v>
      </c>
      <c r="D1732" s="113" t="s">
        <v>122</v>
      </c>
      <c r="E1732" s="113" t="s">
        <v>201</v>
      </c>
      <c r="F1732" s="113" t="s">
        <v>200</v>
      </c>
      <c r="G1732" s="113">
        <v>20.028112</v>
      </c>
    </row>
    <row r="1733" spans="1:7" x14ac:dyDescent="0.25">
      <c r="A1733" s="108" t="str">
        <f t="shared" si="27"/>
        <v>AZ_2006_NATIONAL TOTAL_NH3</v>
      </c>
      <c r="B1733" s="113" t="s">
        <v>135</v>
      </c>
      <c r="C1733" s="113">
        <v>2006</v>
      </c>
      <c r="D1733" s="113" t="s">
        <v>122</v>
      </c>
      <c r="E1733" s="113" t="s">
        <v>124</v>
      </c>
      <c r="F1733" s="113" t="s">
        <v>200</v>
      </c>
      <c r="G1733" s="113">
        <v>84.844997000000006</v>
      </c>
    </row>
    <row r="1734" spans="1:7" x14ac:dyDescent="0.25">
      <c r="A1734" s="108" t="str">
        <f t="shared" si="27"/>
        <v>AZ_2006_NATIONAL TOTAL_PM2.5</v>
      </c>
      <c r="B1734" s="113" t="s">
        <v>135</v>
      </c>
      <c r="C1734" s="113">
        <v>2006</v>
      </c>
      <c r="D1734" s="113" t="s">
        <v>122</v>
      </c>
      <c r="E1734" s="113" t="s">
        <v>203</v>
      </c>
      <c r="F1734" s="113" t="s">
        <v>200</v>
      </c>
      <c r="G1734" s="113">
        <v>2.048903138</v>
      </c>
    </row>
    <row r="1735" spans="1:7" x14ac:dyDescent="0.25">
      <c r="A1735" s="108" t="str">
        <f t="shared" si="27"/>
        <v>AZ_2006_NATIONAL TOTAL_Pb</v>
      </c>
      <c r="B1735" s="113" t="s">
        <v>135</v>
      </c>
      <c r="C1735" s="113">
        <v>2006</v>
      </c>
      <c r="D1735" s="113" t="s">
        <v>122</v>
      </c>
      <c r="E1735" s="113" t="s">
        <v>125</v>
      </c>
      <c r="F1735" s="113" t="s">
        <v>200</v>
      </c>
      <c r="G1735" s="113">
        <v>2.7995069000000001E-4</v>
      </c>
    </row>
    <row r="1736" spans="1:7" x14ac:dyDescent="0.25">
      <c r="A1736" s="108" t="str">
        <f t="shared" si="27"/>
        <v>AZ_2006_NATIONAL TOTAL_Cd</v>
      </c>
      <c r="B1736" s="113" t="s">
        <v>135</v>
      </c>
      <c r="C1736" s="113">
        <v>2006</v>
      </c>
      <c r="D1736" s="113" t="s">
        <v>122</v>
      </c>
      <c r="E1736" s="113" t="s">
        <v>126</v>
      </c>
      <c r="F1736" s="113" t="s">
        <v>200</v>
      </c>
      <c r="G1736" s="113">
        <v>1.4858034100000001E-4</v>
      </c>
    </row>
    <row r="1737" spans="1:7" x14ac:dyDescent="0.25">
      <c r="A1737" s="108" t="str">
        <f t="shared" si="27"/>
        <v>AZ_2006_NATIONAL TOTAL_Hg</v>
      </c>
      <c r="B1737" s="113" t="s">
        <v>135</v>
      </c>
      <c r="C1737" s="113">
        <v>2006</v>
      </c>
      <c r="D1737" s="113" t="s">
        <v>122</v>
      </c>
      <c r="E1737" s="113" t="s">
        <v>127</v>
      </c>
      <c r="F1737" s="113" t="s">
        <v>200</v>
      </c>
      <c r="G1737" s="150">
        <v>4.5178077100000002E-5</v>
      </c>
    </row>
    <row r="1738" spans="1:7" x14ac:dyDescent="0.25">
      <c r="A1738" s="108" t="str">
        <f t="shared" si="27"/>
        <v>AZ_2006_NATIONAL TOTAL_DIOX</v>
      </c>
      <c r="B1738" s="113" t="s">
        <v>135</v>
      </c>
      <c r="C1738" s="113">
        <v>2006</v>
      </c>
      <c r="D1738" s="113" t="s">
        <v>122</v>
      </c>
      <c r="E1738" s="113" t="s">
        <v>128</v>
      </c>
      <c r="F1738" s="113" t="s">
        <v>200</v>
      </c>
      <c r="G1738" s="150">
        <v>1.9638509999999999E-9</v>
      </c>
    </row>
    <row r="1739" spans="1:7" x14ac:dyDescent="0.25">
      <c r="A1739" s="108" t="str">
        <f t="shared" si="27"/>
        <v>AZ_2006_NATIONAL TOTAL_PAH</v>
      </c>
      <c r="B1739" s="113" t="s">
        <v>135</v>
      </c>
      <c r="C1739" s="113">
        <v>2006</v>
      </c>
      <c r="D1739" s="113" t="s">
        <v>122</v>
      </c>
      <c r="E1739" s="113" t="s">
        <v>129</v>
      </c>
      <c r="F1739" s="113" t="s">
        <v>200</v>
      </c>
      <c r="G1739" s="150">
        <v>3.7428800000000003E-5</v>
      </c>
    </row>
    <row r="1740" spans="1:7" x14ac:dyDescent="0.25">
      <c r="A1740" s="108" t="str">
        <f t="shared" si="27"/>
        <v>AZ_2006_NATIONAL TOTAL_HCB</v>
      </c>
      <c r="B1740" s="113" t="s">
        <v>135</v>
      </c>
      <c r="C1740" s="113">
        <v>2006</v>
      </c>
      <c r="D1740" s="113" t="s">
        <v>122</v>
      </c>
      <c r="E1740" s="113" t="s">
        <v>130</v>
      </c>
      <c r="F1740" s="113" t="s">
        <v>200</v>
      </c>
      <c r="G1740" s="150">
        <v>1.8863999999999999E-8</v>
      </c>
    </row>
    <row r="1741" spans="1:7" x14ac:dyDescent="0.25">
      <c r="A1741" s="108" t="str">
        <f t="shared" si="27"/>
        <v>AZ_2006_NATIONAL TOTAL_PCB</v>
      </c>
      <c r="B1741" s="113" t="s">
        <v>135</v>
      </c>
      <c r="C1741" s="113">
        <v>2006</v>
      </c>
      <c r="D1741" s="113" t="s">
        <v>122</v>
      </c>
      <c r="E1741" s="113" t="s">
        <v>259</v>
      </c>
      <c r="F1741" s="113" t="s">
        <v>200</v>
      </c>
      <c r="G1741" s="150">
        <v>1.8865000000000001E-8</v>
      </c>
    </row>
    <row r="1742" spans="1:7" x14ac:dyDescent="0.25">
      <c r="A1742" s="108" t="str">
        <f t="shared" si="27"/>
        <v>AZ_2006_1A3(FS)_NOx</v>
      </c>
      <c r="B1742" s="113" t="s">
        <v>135</v>
      </c>
      <c r="C1742" s="113">
        <v>2006</v>
      </c>
      <c r="D1742" s="113" t="s">
        <v>132</v>
      </c>
      <c r="E1742" s="113" t="s">
        <v>199</v>
      </c>
      <c r="F1742" s="113" t="s">
        <v>200</v>
      </c>
      <c r="G1742" s="113">
        <v>7.3402500000000002</v>
      </c>
    </row>
    <row r="1743" spans="1:7" x14ac:dyDescent="0.25">
      <c r="A1743" s="108" t="str">
        <f t="shared" si="27"/>
        <v>AZ_2006_1A3(FS)_NMVOC</v>
      </c>
      <c r="B1743" s="113" t="s">
        <v>135</v>
      </c>
      <c r="C1743" s="113">
        <v>2006</v>
      </c>
      <c r="D1743" s="113" t="s">
        <v>132</v>
      </c>
      <c r="E1743" s="113" t="s">
        <v>123</v>
      </c>
      <c r="F1743" s="113" t="s">
        <v>200</v>
      </c>
      <c r="G1743" s="113">
        <v>10.486559767999999</v>
      </c>
    </row>
    <row r="1744" spans="1:7" x14ac:dyDescent="0.25">
      <c r="A1744" s="108" t="str">
        <f t="shared" si="27"/>
        <v>AZ_2006_1A3(FS)_NH3</v>
      </c>
      <c r="B1744" s="113" t="s">
        <v>135</v>
      </c>
      <c r="C1744" s="113">
        <v>2006</v>
      </c>
      <c r="D1744" s="113" t="s">
        <v>132</v>
      </c>
      <c r="E1744" s="113" t="s">
        <v>124</v>
      </c>
      <c r="F1744" s="113" t="s">
        <v>200</v>
      </c>
      <c r="G1744" s="113">
        <v>0.78596999999999995</v>
      </c>
    </row>
    <row r="1745" spans="1:7" x14ac:dyDescent="0.25">
      <c r="A1745" s="108" t="str">
        <f t="shared" si="27"/>
        <v>AZ_2006_1A3(FS)_PM2.5</v>
      </c>
      <c r="B1745" s="113" t="s">
        <v>135</v>
      </c>
      <c r="C1745" s="113">
        <v>2006</v>
      </c>
      <c r="D1745" s="113" t="s">
        <v>132</v>
      </c>
      <c r="E1745" s="113" t="s">
        <v>203</v>
      </c>
      <c r="F1745" s="113" t="s">
        <v>200</v>
      </c>
      <c r="G1745" s="113">
        <v>2.1149999999999999E-2</v>
      </c>
    </row>
    <row r="1746" spans="1:7" x14ac:dyDescent="0.25">
      <c r="A1746" s="108" t="str">
        <f t="shared" si="27"/>
        <v>AZ_2006_3D_NOx</v>
      </c>
      <c r="B1746" s="113" t="s">
        <v>135</v>
      </c>
      <c r="C1746" s="113">
        <v>2006</v>
      </c>
      <c r="D1746" s="113" t="s">
        <v>206</v>
      </c>
      <c r="E1746" s="113" t="s">
        <v>199</v>
      </c>
      <c r="F1746" s="113" t="s">
        <v>200</v>
      </c>
      <c r="G1746" s="113">
        <v>1.7332E-2</v>
      </c>
    </row>
    <row r="1747" spans="1:7" x14ac:dyDescent="0.25">
      <c r="A1747" s="108" t="str">
        <f t="shared" si="27"/>
        <v>AZ_2007_NATIONAL TOTAL_NOx</v>
      </c>
      <c r="B1747" s="113" t="s">
        <v>135</v>
      </c>
      <c r="C1747" s="113">
        <v>2007</v>
      </c>
      <c r="D1747" s="113" t="s">
        <v>122</v>
      </c>
      <c r="E1747" s="113" t="s">
        <v>199</v>
      </c>
      <c r="F1747" s="113" t="s">
        <v>200</v>
      </c>
      <c r="G1747" s="113">
        <v>64.591747999999995</v>
      </c>
    </row>
    <row r="1748" spans="1:7" x14ac:dyDescent="0.25">
      <c r="A1748" s="108" t="str">
        <f t="shared" si="27"/>
        <v>AZ_2007_NATIONAL TOTAL_NMVOC</v>
      </c>
      <c r="B1748" s="113" t="s">
        <v>135</v>
      </c>
      <c r="C1748" s="113">
        <v>2007</v>
      </c>
      <c r="D1748" s="113" t="s">
        <v>122</v>
      </c>
      <c r="E1748" s="113" t="s">
        <v>123</v>
      </c>
      <c r="F1748" s="113" t="s">
        <v>200</v>
      </c>
      <c r="G1748" s="113">
        <v>94.742854234000006</v>
      </c>
    </row>
    <row r="1749" spans="1:7" x14ac:dyDescent="0.25">
      <c r="A1749" s="108" t="str">
        <f t="shared" si="27"/>
        <v>AZ_2007_NATIONAL TOTAL_SOx</v>
      </c>
      <c r="B1749" s="113" t="s">
        <v>135</v>
      </c>
      <c r="C1749" s="113">
        <v>2007</v>
      </c>
      <c r="D1749" s="113" t="s">
        <v>122</v>
      </c>
      <c r="E1749" s="113" t="s">
        <v>201</v>
      </c>
      <c r="F1749" s="113" t="s">
        <v>200</v>
      </c>
      <c r="G1749" s="113">
        <v>27.2328866</v>
      </c>
    </row>
    <row r="1750" spans="1:7" x14ac:dyDescent="0.25">
      <c r="A1750" s="108" t="str">
        <f t="shared" si="27"/>
        <v>AZ_2007_NATIONAL TOTAL_NH3</v>
      </c>
      <c r="B1750" s="113" t="s">
        <v>135</v>
      </c>
      <c r="C1750" s="113">
        <v>2007</v>
      </c>
      <c r="D1750" s="113" t="s">
        <v>122</v>
      </c>
      <c r="E1750" s="113" t="s">
        <v>124</v>
      </c>
      <c r="F1750" s="113" t="s">
        <v>200</v>
      </c>
      <c r="G1750" s="113">
        <v>87.800178099999997</v>
      </c>
    </row>
    <row r="1751" spans="1:7" x14ac:dyDescent="0.25">
      <c r="A1751" s="108" t="str">
        <f t="shared" si="27"/>
        <v>AZ_2007_NATIONAL TOTAL_PM2.5</v>
      </c>
      <c r="B1751" s="113" t="s">
        <v>135</v>
      </c>
      <c r="C1751" s="113">
        <v>2007</v>
      </c>
      <c r="D1751" s="113" t="s">
        <v>122</v>
      </c>
      <c r="E1751" s="113" t="s">
        <v>203</v>
      </c>
      <c r="F1751" s="113" t="s">
        <v>200</v>
      </c>
      <c r="G1751" s="113">
        <v>6.1816145779999996</v>
      </c>
    </row>
    <row r="1752" spans="1:7" x14ac:dyDescent="0.25">
      <c r="A1752" s="108" t="str">
        <f t="shared" si="27"/>
        <v>AZ_2007_NATIONAL TOTAL_Pb</v>
      </c>
      <c r="B1752" s="113" t="s">
        <v>135</v>
      </c>
      <c r="C1752" s="113">
        <v>2007</v>
      </c>
      <c r="D1752" s="113" t="s">
        <v>122</v>
      </c>
      <c r="E1752" s="113" t="s">
        <v>125</v>
      </c>
      <c r="F1752" s="113" t="s">
        <v>200</v>
      </c>
      <c r="G1752" s="113">
        <v>7.0868728000000002E-4</v>
      </c>
    </row>
    <row r="1753" spans="1:7" x14ac:dyDescent="0.25">
      <c r="A1753" s="108" t="str">
        <f t="shared" si="27"/>
        <v>AZ_2007_NATIONAL TOTAL_Cd</v>
      </c>
      <c r="B1753" s="113" t="s">
        <v>135</v>
      </c>
      <c r="C1753" s="113">
        <v>2007</v>
      </c>
      <c r="D1753" s="113" t="s">
        <v>122</v>
      </c>
      <c r="E1753" s="113" t="s">
        <v>126</v>
      </c>
      <c r="F1753" s="113" t="s">
        <v>200</v>
      </c>
      <c r="G1753" s="113">
        <v>3.2708846000000001E-4</v>
      </c>
    </row>
    <row r="1754" spans="1:7" x14ac:dyDescent="0.25">
      <c r="A1754" s="108" t="str">
        <f t="shared" si="27"/>
        <v>AZ_2007_NATIONAL TOTAL_Hg</v>
      </c>
      <c r="B1754" s="113" t="s">
        <v>135</v>
      </c>
      <c r="C1754" s="113">
        <v>2007</v>
      </c>
      <c r="D1754" s="113" t="s">
        <v>122</v>
      </c>
      <c r="E1754" s="113" t="s">
        <v>127</v>
      </c>
      <c r="F1754" s="113" t="s">
        <v>200</v>
      </c>
      <c r="G1754" s="113">
        <v>1.14602204E-4</v>
      </c>
    </row>
    <row r="1755" spans="1:7" x14ac:dyDescent="0.25">
      <c r="A1755" s="108" t="str">
        <f t="shared" si="27"/>
        <v>AZ_2007_NATIONAL TOTAL_DIOX</v>
      </c>
      <c r="B1755" s="113" t="s">
        <v>135</v>
      </c>
      <c r="C1755" s="113">
        <v>2007</v>
      </c>
      <c r="D1755" s="113" t="s">
        <v>122</v>
      </c>
      <c r="E1755" s="113" t="s">
        <v>128</v>
      </c>
      <c r="F1755" s="113" t="s">
        <v>200</v>
      </c>
      <c r="G1755" s="150">
        <v>5.048348E-9</v>
      </c>
    </row>
    <row r="1756" spans="1:7" x14ac:dyDescent="0.25">
      <c r="A1756" s="108" t="str">
        <f t="shared" si="27"/>
        <v>AZ_2007_NATIONAL TOTAL_PAH</v>
      </c>
      <c r="B1756" s="113" t="s">
        <v>135</v>
      </c>
      <c r="C1756" s="113">
        <v>2007</v>
      </c>
      <c r="D1756" s="113" t="s">
        <v>122</v>
      </c>
      <c r="E1756" s="113" t="s">
        <v>129</v>
      </c>
      <c r="F1756" s="113" t="s">
        <v>200</v>
      </c>
      <c r="G1756" s="113">
        <v>1.3345905799999999E-3</v>
      </c>
    </row>
    <row r="1757" spans="1:7" x14ac:dyDescent="0.25">
      <c r="A1757" s="108" t="str">
        <f t="shared" si="27"/>
        <v>AZ_2007_NATIONAL TOTAL_HCB</v>
      </c>
      <c r="B1757" s="113" t="s">
        <v>135</v>
      </c>
      <c r="C1757" s="113">
        <v>2007</v>
      </c>
      <c r="D1757" s="113" t="s">
        <v>122</v>
      </c>
      <c r="E1757" s="113" t="s">
        <v>130</v>
      </c>
      <c r="F1757" s="113" t="s">
        <v>200</v>
      </c>
      <c r="G1757" s="150">
        <v>7.0352999999999995E-8</v>
      </c>
    </row>
    <row r="1758" spans="1:7" x14ac:dyDescent="0.25">
      <c r="A1758" s="108" t="str">
        <f t="shared" si="27"/>
        <v>AZ_2007_NATIONAL TOTAL_PCB</v>
      </c>
      <c r="B1758" s="113" t="s">
        <v>135</v>
      </c>
      <c r="C1758" s="113">
        <v>2007</v>
      </c>
      <c r="D1758" s="113" t="s">
        <v>122</v>
      </c>
      <c r="E1758" s="113" t="s">
        <v>259</v>
      </c>
      <c r="F1758" s="113" t="s">
        <v>200</v>
      </c>
      <c r="G1758" s="150">
        <v>2.2691000000000001E-8</v>
      </c>
    </row>
    <row r="1759" spans="1:7" x14ac:dyDescent="0.25">
      <c r="A1759" s="108" t="str">
        <f t="shared" si="27"/>
        <v>AZ_2007_1A3(FS)_NOx</v>
      </c>
      <c r="B1759" s="113" t="s">
        <v>135</v>
      </c>
      <c r="C1759" s="113">
        <v>2007</v>
      </c>
      <c r="D1759" s="113" t="s">
        <v>132</v>
      </c>
      <c r="E1759" s="113" t="s">
        <v>199</v>
      </c>
      <c r="F1759" s="113" t="s">
        <v>200</v>
      </c>
      <c r="G1759" s="113">
        <v>17.802856999999999</v>
      </c>
    </row>
    <row r="1760" spans="1:7" x14ac:dyDescent="0.25">
      <c r="A1760" s="108" t="str">
        <f t="shared" si="27"/>
        <v>AZ_2007_1A3(FS)_NMVOC</v>
      </c>
      <c r="B1760" s="113" t="s">
        <v>135</v>
      </c>
      <c r="C1760" s="113">
        <v>2007</v>
      </c>
      <c r="D1760" s="113" t="s">
        <v>132</v>
      </c>
      <c r="E1760" s="113" t="s">
        <v>123</v>
      </c>
      <c r="F1760" s="113" t="s">
        <v>200</v>
      </c>
      <c r="G1760" s="113">
        <v>11.600070234</v>
      </c>
    </row>
    <row r="1761" spans="1:7" x14ac:dyDescent="0.25">
      <c r="A1761" s="108" t="str">
        <f t="shared" si="27"/>
        <v>AZ_2007_1A3(FS)_NH3</v>
      </c>
      <c r="B1761" s="113" t="s">
        <v>135</v>
      </c>
      <c r="C1761" s="113">
        <v>2007</v>
      </c>
      <c r="D1761" s="113" t="s">
        <v>132</v>
      </c>
      <c r="E1761" s="113" t="s">
        <v>124</v>
      </c>
      <c r="F1761" s="113" t="s">
        <v>200</v>
      </c>
      <c r="G1761" s="113">
        <v>0.85756710000000003</v>
      </c>
    </row>
    <row r="1762" spans="1:7" x14ac:dyDescent="0.25">
      <c r="A1762" s="108" t="str">
        <f t="shared" si="27"/>
        <v>AZ_2007_1A3(FS)_PM2.5</v>
      </c>
      <c r="B1762" s="113" t="s">
        <v>135</v>
      </c>
      <c r="C1762" s="113">
        <v>2007</v>
      </c>
      <c r="D1762" s="113" t="s">
        <v>132</v>
      </c>
      <c r="E1762" s="113" t="s">
        <v>203</v>
      </c>
      <c r="F1762" s="113" t="s">
        <v>200</v>
      </c>
      <c r="G1762" s="113">
        <v>0.31472800000000001</v>
      </c>
    </row>
    <row r="1763" spans="1:7" x14ac:dyDescent="0.25">
      <c r="A1763" s="108" t="str">
        <f t="shared" si="27"/>
        <v>AZ_2007_3D_NOx</v>
      </c>
      <c r="B1763" s="113" t="s">
        <v>135</v>
      </c>
      <c r="C1763" s="113">
        <v>2007</v>
      </c>
      <c r="D1763" s="113" t="s">
        <v>206</v>
      </c>
      <c r="E1763" s="113" t="s">
        <v>199</v>
      </c>
      <c r="F1763" s="113" t="s">
        <v>200</v>
      </c>
      <c r="G1763" s="113">
        <v>1.7559999999999999E-2</v>
      </c>
    </row>
    <row r="1764" spans="1:7" x14ac:dyDescent="0.25">
      <c r="A1764" s="108" t="str">
        <f t="shared" si="27"/>
        <v>AZ_2008_NATIONAL TOTAL_NOx</v>
      </c>
      <c r="B1764" s="113" t="s">
        <v>135</v>
      </c>
      <c r="C1764" s="113">
        <v>2008</v>
      </c>
      <c r="D1764" s="113" t="s">
        <v>122</v>
      </c>
      <c r="E1764" s="113" t="s">
        <v>199</v>
      </c>
      <c r="F1764" s="113" t="s">
        <v>200</v>
      </c>
      <c r="G1764" s="113">
        <v>77.876405000000005</v>
      </c>
    </row>
    <row r="1765" spans="1:7" x14ac:dyDescent="0.25">
      <c r="A1765" s="108" t="str">
        <f t="shared" si="27"/>
        <v>AZ_2008_NATIONAL TOTAL_NMVOC</v>
      </c>
      <c r="B1765" s="113" t="s">
        <v>135</v>
      </c>
      <c r="C1765" s="113">
        <v>2008</v>
      </c>
      <c r="D1765" s="113" t="s">
        <v>122</v>
      </c>
      <c r="E1765" s="113" t="s">
        <v>123</v>
      </c>
      <c r="F1765" s="113" t="s">
        <v>200</v>
      </c>
      <c r="G1765" s="113">
        <v>99.672428253999996</v>
      </c>
    </row>
    <row r="1766" spans="1:7" x14ac:dyDescent="0.25">
      <c r="A1766" s="108" t="str">
        <f t="shared" si="27"/>
        <v>AZ_2008_NATIONAL TOTAL_SOx</v>
      </c>
      <c r="B1766" s="113" t="s">
        <v>135</v>
      </c>
      <c r="C1766" s="113">
        <v>2008</v>
      </c>
      <c r="D1766" s="113" t="s">
        <v>122</v>
      </c>
      <c r="E1766" s="113" t="s">
        <v>201</v>
      </c>
      <c r="F1766" s="113" t="s">
        <v>200</v>
      </c>
      <c r="G1766" s="113">
        <v>28.454481135000002</v>
      </c>
    </row>
    <row r="1767" spans="1:7" x14ac:dyDescent="0.25">
      <c r="A1767" s="108" t="str">
        <f t="shared" si="27"/>
        <v>AZ_2008_NATIONAL TOTAL_NH3</v>
      </c>
      <c r="B1767" s="113" t="s">
        <v>135</v>
      </c>
      <c r="C1767" s="113">
        <v>2008</v>
      </c>
      <c r="D1767" s="113" t="s">
        <v>122</v>
      </c>
      <c r="E1767" s="113" t="s">
        <v>124</v>
      </c>
      <c r="F1767" s="113" t="s">
        <v>200</v>
      </c>
      <c r="G1767" s="113">
        <v>90.340755799999997</v>
      </c>
    </row>
    <row r="1768" spans="1:7" x14ac:dyDescent="0.25">
      <c r="A1768" s="108" t="str">
        <f t="shared" si="27"/>
        <v>AZ_2008_NATIONAL TOTAL_PM2.5</v>
      </c>
      <c r="B1768" s="113" t="s">
        <v>135</v>
      </c>
      <c r="C1768" s="113">
        <v>2008</v>
      </c>
      <c r="D1768" s="113" t="s">
        <v>122</v>
      </c>
      <c r="E1768" s="113" t="s">
        <v>203</v>
      </c>
      <c r="F1768" s="113" t="s">
        <v>200</v>
      </c>
      <c r="G1768" s="113">
        <v>6.4845873940000001</v>
      </c>
    </row>
    <row r="1769" spans="1:7" x14ac:dyDescent="0.25">
      <c r="A1769" s="108" t="str">
        <f t="shared" si="27"/>
        <v>AZ_2008_NATIONAL TOTAL_Pb</v>
      </c>
      <c r="B1769" s="113" t="s">
        <v>135</v>
      </c>
      <c r="C1769" s="113">
        <v>2008</v>
      </c>
      <c r="D1769" s="113" t="s">
        <v>122</v>
      </c>
      <c r="E1769" s="113" t="s">
        <v>125</v>
      </c>
      <c r="F1769" s="113" t="s">
        <v>200</v>
      </c>
      <c r="G1769" s="113">
        <v>7.3931145999999999E-4</v>
      </c>
    </row>
    <row r="1770" spans="1:7" x14ac:dyDescent="0.25">
      <c r="A1770" s="108" t="str">
        <f t="shared" si="27"/>
        <v>AZ_2008_NATIONAL TOTAL_Cd</v>
      </c>
      <c r="B1770" s="113" t="s">
        <v>135</v>
      </c>
      <c r="C1770" s="113">
        <v>2008</v>
      </c>
      <c r="D1770" s="113" t="s">
        <v>122</v>
      </c>
      <c r="E1770" s="113" t="s">
        <v>126</v>
      </c>
      <c r="F1770" s="113" t="s">
        <v>200</v>
      </c>
      <c r="G1770" s="113">
        <v>3.3143576199999998E-4</v>
      </c>
    </row>
    <row r="1771" spans="1:7" x14ac:dyDescent="0.25">
      <c r="A1771" s="108" t="str">
        <f t="shared" si="27"/>
        <v>AZ_2008_NATIONAL TOTAL_Hg</v>
      </c>
      <c r="B1771" s="113" t="s">
        <v>135</v>
      </c>
      <c r="C1771" s="113">
        <v>2008</v>
      </c>
      <c r="D1771" s="113" t="s">
        <v>122</v>
      </c>
      <c r="E1771" s="113" t="s">
        <v>127</v>
      </c>
      <c r="F1771" s="113" t="s">
        <v>200</v>
      </c>
      <c r="G1771" s="113">
        <v>1.2635658000000001E-4</v>
      </c>
    </row>
    <row r="1772" spans="1:7" x14ac:dyDescent="0.25">
      <c r="A1772" s="108" t="str">
        <f t="shared" si="27"/>
        <v>AZ_2008_NATIONAL TOTAL_DIOX</v>
      </c>
      <c r="B1772" s="113" t="s">
        <v>135</v>
      </c>
      <c r="C1772" s="113">
        <v>2008</v>
      </c>
      <c r="D1772" s="113" t="s">
        <v>122</v>
      </c>
      <c r="E1772" s="113" t="s">
        <v>128</v>
      </c>
      <c r="F1772" s="113" t="s">
        <v>200</v>
      </c>
      <c r="G1772" s="150">
        <v>4.4216950000000002E-9</v>
      </c>
    </row>
    <row r="1773" spans="1:7" x14ac:dyDescent="0.25">
      <c r="A1773" s="108" t="str">
        <f t="shared" si="27"/>
        <v>AZ_2008_NATIONAL TOTAL_PAH</v>
      </c>
      <c r="B1773" s="113" t="s">
        <v>135</v>
      </c>
      <c r="C1773" s="113">
        <v>2008</v>
      </c>
      <c r="D1773" s="113" t="s">
        <v>122</v>
      </c>
      <c r="E1773" s="113" t="s">
        <v>129</v>
      </c>
      <c r="F1773" s="113" t="s">
        <v>200</v>
      </c>
      <c r="G1773" s="113">
        <v>1.29126092E-3</v>
      </c>
    </row>
    <row r="1774" spans="1:7" x14ac:dyDescent="0.25">
      <c r="A1774" s="108" t="str">
        <f t="shared" si="27"/>
        <v>AZ_2008_NATIONAL TOTAL_HCB</v>
      </c>
      <c r="B1774" s="113" t="s">
        <v>135</v>
      </c>
      <c r="C1774" s="113">
        <v>2008</v>
      </c>
      <c r="D1774" s="113" t="s">
        <v>122</v>
      </c>
      <c r="E1774" s="113" t="s">
        <v>130</v>
      </c>
      <c r="F1774" s="113" t="s">
        <v>200</v>
      </c>
      <c r="G1774" s="150">
        <v>6.4356999999999999E-8</v>
      </c>
    </row>
    <row r="1775" spans="1:7" x14ac:dyDescent="0.25">
      <c r="A1775" s="108" t="str">
        <f t="shared" si="27"/>
        <v>AZ_2008_NATIONAL TOTAL_PCB</v>
      </c>
      <c r="B1775" s="113" t="s">
        <v>135</v>
      </c>
      <c r="C1775" s="113">
        <v>2008</v>
      </c>
      <c r="D1775" s="113" t="s">
        <v>122</v>
      </c>
      <c r="E1775" s="113" t="s">
        <v>259</v>
      </c>
      <c r="F1775" s="113" t="s">
        <v>200</v>
      </c>
      <c r="G1775" s="150">
        <v>1.8503E-8</v>
      </c>
    </row>
    <row r="1776" spans="1:7" x14ac:dyDescent="0.25">
      <c r="A1776" s="108" t="str">
        <f t="shared" si="27"/>
        <v>AZ_2008_1A3(FS)_NOx</v>
      </c>
      <c r="B1776" s="113" t="s">
        <v>135</v>
      </c>
      <c r="C1776" s="113">
        <v>2008</v>
      </c>
      <c r="D1776" s="113" t="s">
        <v>132</v>
      </c>
      <c r="E1776" s="113" t="s">
        <v>199</v>
      </c>
      <c r="F1776" s="113" t="s">
        <v>200</v>
      </c>
      <c r="G1776" s="113">
        <v>25.033221999999999</v>
      </c>
    </row>
    <row r="1777" spans="1:7" x14ac:dyDescent="0.25">
      <c r="A1777" s="108" t="str">
        <f t="shared" si="27"/>
        <v>AZ_2008_1A3(FS)_NMVOC</v>
      </c>
      <c r="B1777" s="113" t="s">
        <v>135</v>
      </c>
      <c r="C1777" s="113">
        <v>2008</v>
      </c>
      <c r="D1777" s="113" t="s">
        <v>132</v>
      </c>
      <c r="E1777" s="113" t="s">
        <v>123</v>
      </c>
      <c r="F1777" s="113" t="s">
        <v>200</v>
      </c>
      <c r="G1777" s="113">
        <v>13.409871254</v>
      </c>
    </row>
    <row r="1778" spans="1:7" x14ac:dyDescent="0.25">
      <c r="A1778" s="108" t="str">
        <f t="shared" si="27"/>
        <v>AZ_2008_1A3(FS)_NH3</v>
      </c>
      <c r="B1778" s="113" t="s">
        <v>135</v>
      </c>
      <c r="C1778" s="113">
        <v>2008</v>
      </c>
      <c r="D1778" s="113" t="s">
        <v>132</v>
      </c>
      <c r="E1778" s="113" t="s">
        <v>124</v>
      </c>
      <c r="F1778" s="113" t="s">
        <v>200</v>
      </c>
      <c r="G1778" s="113">
        <v>1.0370868</v>
      </c>
    </row>
    <row r="1779" spans="1:7" x14ac:dyDescent="0.25">
      <c r="A1779" s="108" t="str">
        <f t="shared" si="27"/>
        <v>AZ_2008_1A3(FS)_PM2.5</v>
      </c>
      <c r="B1779" s="113" t="s">
        <v>135</v>
      </c>
      <c r="C1779" s="113">
        <v>2008</v>
      </c>
      <c r="D1779" s="113" t="s">
        <v>132</v>
      </c>
      <c r="E1779" s="113" t="s">
        <v>203</v>
      </c>
      <c r="F1779" s="113" t="s">
        <v>200</v>
      </c>
      <c r="G1779" s="113">
        <v>0.49943399999999999</v>
      </c>
    </row>
    <row r="1780" spans="1:7" x14ac:dyDescent="0.25">
      <c r="A1780" s="108" t="str">
        <f t="shared" si="27"/>
        <v>AZ_2008_3D_NOx</v>
      </c>
      <c r="B1780" s="113" t="s">
        <v>135</v>
      </c>
      <c r="C1780" s="113">
        <v>2008</v>
      </c>
      <c r="D1780" s="113" t="s">
        <v>206</v>
      </c>
      <c r="E1780" s="113" t="s">
        <v>199</v>
      </c>
      <c r="F1780" s="113" t="s">
        <v>200</v>
      </c>
      <c r="G1780" s="113">
        <v>1.7845E-2</v>
      </c>
    </row>
    <row r="1781" spans="1:7" x14ac:dyDescent="0.25">
      <c r="A1781" s="108" t="str">
        <f t="shared" si="27"/>
        <v>AZ_2009_NATIONAL TOTAL_NOx</v>
      </c>
      <c r="B1781" s="113" t="s">
        <v>135</v>
      </c>
      <c r="C1781" s="113">
        <v>2009</v>
      </c>
      <c r="D1781" s="113" t="s">
        <v>122</v>
      </c>
      <c r="E1781" s="113" t="s">
        <v>199</v>
      </c>
      <c r="F1781" s="113" t="s">
        <v>200</v>
      </c>
      <c r="G1781" s="113">
        <v>69.597924000000006</v>
      </c>
    </row>
    <row r="1782" spans="1:7" x14ac:dyDescent="0.25">
      <c r="A1782" s="108" t="str">
        <f t="shared" si="27"/>
        <v>AZ_2009_NATIONAL TOTAL_NMVOC</v>
      </c>
      <c r="B1782" s="113" t="s">
        <v>135</v>
      </c>
      <c r="C1782" s="113">
        <v>2009</v>
      </c>
      <c r="D1782" s="113" t="s">
        <v>122</v>
      </c>
      <c r="E1782" s="113" t="s">
        <v>123</v>
      </c>
      <c r="F1782" s="113" t="s">
        <v>200</v>
      </c>
      <c r="G1782" s="113">
        <v>107.741768611</v>
      </c>
    </row>
    <row r="1783" spans="1:7" x14ac:dyDescent="0.25">
      <c r="A1783" s="108" t="str">
        <f t="shared" si="27"/>
        <v>AZ_2009_NATIONAL TOTAL_SOx</v>
      </c>
      <c r="B1783" s="113" t="s">
        <v>135</v>
      </c>
      <c r="C1783" s="113">
        <v>2009</v>
      </c>
      <c r="D1783" s="113" t="s">
        <v>122</v>
      </c>
      <c r="E1783" s="113" t="s">
        <v>201</v>
      </c>
      <c r="F1783" s="113" t="s">
        <v>200</v>
      </c>
      <c r="G1783" s="113">
        <v>31.898782351000001</v>
      </c>
    </row>
    <row r="1784" spans="1:7" x14ac:dyDescent="0.25">
      <c r="A1784" s="108" t="str">
        <f t="shared" si="27"/>
        <v>AZ_2009_NATIONAL TOTAL_NH3</v>
      </c>
      <c r="B1784" s="113" t="s">
        <v>135</v>
      </c>
      <c r="C1784" s="113">
        <v>2009</v>
      </c>
      <c r="D1784" s="113" t="s">
        <v>122</v>
      </c>
      <c r="E1784" s="113" t="s">
        <v>124</v>
      </c>
      <c r="F1784" s="113" t="s">
        <v>200</v>
      </c>
      <c r="G1784" s="113">
        <v>92.763291100000004</v>
      </c>
    </row>
    <row r="1785" spans="1:7" x14ac:dyDescent="0.25">
      <c r="A1785" s="108" t="str">
        <f t="shared" si="27"/>
        <v>AZ_2009_NATIONAL TOTAL_PM2.5</v>
      </c>
      <c r="B1785" s="113" t="s">
        <v>135</v>
      </c>
      <c r="C1785" s="113">
        <v>2009</v>
      </c>
      <c r="D1785" s="113" t="s">
        <v>122</v>
      </c>
      <c r="E1785" s="113" t="s">
        <v>203</v>
      </c>
      <c r="F1785" s="113" t="s">
        <v>200</v>
      </c>
      <c r="G1785" s="113">
        <v>6.1699676239999999</v>
      </c>
    </row>
    <row r="1786" spans="1:7" x14ac:dyDescent="0.25">
      <c r="A1786" s="108" t="str">
        <f t="shared" si="27"/>
        <v>AZ_2009_NATIONAL TOTAL_Pb</v>
      </c>
      <c r="B1786" s="113" t="s">
        <v>135</v>
      </c>
      <c r="C1786" s="113">
        <v>2009</v>
      </c>
      <c r="D1786" s="113" t="s">
        <v>122</v>
      </c>
      <c r="E1786" s="113" t="s">
        <v>125</v>
      </c>
      <c r="F1786" s="113" t="s">
        <v>200</v>
      </c>
      <c r="G1786" s="113">
        <v>6.6393865999999995E-4</v>
      </c>
    </row>
    <row r="1787" spans="1:7" x14ac:dyDescent="0.25">
      <c r="A1787" s="108" t="str">
        <f t="shared" si="27"/>
        <v>AZ_2009_NATIONAL TOTAL_Cd</v>
      </c>
      <c r="B1787" s="113" t="s">
        <v>135</v>
      </c>
      <c r="C1787" s="113">
        <v>2009</v>
      </c>
      <c r="D1787" s="113" t="s">
        <v>122</v>
      </c>
      <c r="E1787" s="113" t="s">
        <v>126</v>
      </c>
      <c r="F1787" s="113" t="s">
        <v>200</v>
      </c>
      <c r="G1787" s="113">
        <v>3.3418176200000001E-4</v>
      </c>
    </row>
    <row r="1788" spans="1:7" x14ac:dyDescent="0.25">
      <c r="A1788" s="108" t="str">
        <f t="shared" si="27"/>
        <v>AZ_2009_NATIONAL TOTAL_Hg</v>
      </c>
      <c r="B1788" s="113" t="s">
        <v>135</v>
      </c>
      <c r="C1788" s="113">
        <v>2009</v>
      </c>
      <c r="D1788" s="113" t="s">
        <v>122</v>
      </c>
      <c r="E1788" s="113" t="s">
        <v>127</v>
      </c>
      <c r="F1788" s="113" t="s">
        <v>200</v>
      </c>
      <c r="G1788" s="113">
        <v>1.2163529979999999E-4</v>
      </c>
    </row>
    <row r="1789" spans="1:7" x14ac:dyDescent="0.25">
      <c r="A1789" s="108" t="str">
        <f t="shared" si="27"/>
        <v>AZ_2009_NATIONAL TOTAL_DIOX</v>
      </c>
      <c r="B1789" s="113" t="s">
        <v>135</v>
      </c>
      <c r="C1789" s="113">
        <v>2009</v>
      </c>
      <c r="D1789" s="113" t="s">
        <v>122</v>
      </c>
      <c r="E1789" s="113" t="s">
        <v>128</v>
      </c>
      <c r="F1789" s="113" t="s">
        <v>200</v>
      </c>
      <c r="G1789" s="150">
        <v>3.0894090000000001E-9</v>
      </c>
    </row>
    <row r="1790" spans="1:7" x14ac:dyDescent="0.25">
      <c r="A1790" s="108" t="str">
        <f t="shared" si="27"/>
        <v>AZ_2009_NATIONAL TOTAL_PAH</v>
      </c>
      <c r="B1790" s="113" t="s">
        <v>135</v>
      </c>
      <c r="C1790" s="113">
        <v>2009</v>
      </c>
      <c r="D1790" s="113" t="s">
        <v>122</v>
      </c>
      <c r="E1790" s="113" t="s">
        <v>129</v>
      </c>
      <c r="F1790" s="113" t="s">
        <v>200</v>
      </c>
      <c r="G1790" s="113">
        <v>1.06616962E-3</v>
      </c>
    </row>
    <row r="1791" spans="1:7" x14ac:dyDescent="0.25">
      <c r="A1791" s="108" t="str">
        <f t="shared" si="27"/>
        <v>AZ_2009_NATIONAL TOTAL_HCB</v>
      </c>
      <c r="B1791" s="113" t="s">
        <v>135</v>
      </c>
      <c r="C1791" s="113">
        <v>2009</v>
      </c>
      <c r="D1791" s="113" t="s">
        <v>122</v>
      </c>
      <c r="E1791" s="113" t="s">
        <v>130</v>
      </c>
      <c r="F1791" s="113" t="s">
        <v>200</v>
      </c>
      <c r="G1791" s="150">
        <v>4.6989999999999999E-8</v>
      </c>
    </row>
    <row r="1792" spans="1:7" x14ac:dyDescent="0.25">
      <c r="A1792" s="108" t="str">
        <f t="shared" si="27"/>
        <v>AZ_2009_NATIONAL TOTAL_PCB</v>
      </c>
      <c r="B1792" s="113" t="s">
        <v>135</v>
      </c>
      <c r="C1792" s="113">
        <v>2009</v>
      </c>
      <c r="D1792" s="113" t="s">
        <v>122</v>
      </c>
      <c r="E1792" s="113" t="s">
        <v>259</v>
      </c>
      <c r="F1792" s="113" t="s">
        <v>200</v>
      </c>
      <c r="G1792" s="150">
        <v>8.8089999999999997E-9</v>
      </c>
    </row>
    <row r="1793" spans="1:7" x14ac:dyDescent="0.25">
      <c r="A1793" s="108" t="str">
        <f t="shared" si="27"/>
        <v>AZ_2009_1A3(FS)_NOx</v>
      </c>
      <c r="B1793" s="113" t="s">
        <v>135</v>
      </c>
      <c r="C1793" s="113">
        <v>2009</v>
      </c>
      <c r="D1793" s="113" t="s">
        <v>132</v>
      </c>
      <c r="E1793" s="113" t="s">
        <v>199</v>
      </c>
      <c r="F1793" s="113" t="s">
        <v>200</v>
      </c>
      <c r="G1793" s="113">
        <v>18.770759000000002</v>
      </c>
    </row>
    <row r="1794" spans="1:7" x14ac:dyDescent="0.25">
      <c r="A1794" s="108" t="str">
        <f t="shared" ref="A1794:A1857" si="28">CONCATENATE(B1794,"_",C1794,"_",D1794,"_",E1794)</f>
        <v>AZ_2009_1A3(FS)_NMVOC</v>
      </c>
      <c r="B1794" s="113" t="s">
        <v>135</v>
      </c>
      <c r="C1794" s="113">
        <v>2009</v>
      </c>
      <c r="D1794" s="113" t="s">
        <v>132</v>
      </c>
      <c r="E1794" s="113" t="s">
        <v>123</v>
      </c>
      <c r="F1794" s="113" t="s">
        <v>200</v>
      </c>
      <c r="G1794" s="113">
        <v>13.706638611000001</v>
      </c>
    </row>
    <row r="1795" spans="1:7" x14ac:dyDescent="0.25">
      <c r="A1795" s="108" t="str">
        <f t="shared" si="28"/>
        <v>AZ_2009_1A3(FS)_NH3</v>
      </c>
      <c r="B1795" s="113" t="s">
        <v>135</v>
      </c>
      <c r="C1795" s="113">
        <v>2009</v>
      </c>
      <c r="D1795" s="113" t="s">
        <v>132</v>
      </c>
      <c r="E1795" s="113" t="s">
        <v>124</v>
      </c>
      <c r="F1795" s="113" t="s">
        <v>200</v>
      </c>
      <c r="G1795" s="113">
        <v>1.0760211</v>
      </c>
    </row>
    <row r="1796" spans="1:7" x14ac:dyDescent="0.25">
      <c r="A1796" s="108" t="str">
        <f t="shared" si="28"/>
        <v>AZ_2009_1A3(FS)_PM2.5</v>
      </c>
      <c r="B1796" s="113" t="s">
        <v>135</v>
      </c>
      <c r="C1796" s="113">
        <v>2009</v>
      </c>
      <c r="D1796" s="113" t="s">
        <v>132</v>
      </c>
      <c r="E1796" s="113" t="s">
        <v>203</v>
      </c>
      <c r="F1796" s="113" t="s">
        <v>200</v>
      </c>
      <c r="G1796" s="113">
        <v>0.31169799999999998</v>
      </c>
    </row>
    <row r="1797" spans="1:7" x14ac:dyDescent="0.25">
      <c r="A1797" s="108" t="str">
        <f t="shared" si="28"/>
        <v>AZ_2009_3D_NOx</v>
      </c>
      <c r="B1797" s="113" t="s">
        <v>135</v>
      </c>
      <c r="C1797" s="113">
        <v>2009</v>
      </c>
      <c r="D1797" s="113" t="s">
        <v>206</v>
      </c>
      <c r="E1797" s="113" t="s">
        <v>199</v>
      </c>
      <c r="F1797" s="113" t="s">
        <v>200</v>
      </c>
      <c r="G1797" s="113">
        <v>1.7995000000000001E-2</v>
      </c>
    </row>
    <row r="1798" spans="1:7" x14ac:dyDescent="0.25">
      <c r="A1798" s="108" t="str">
        <f t="shared" si="28"/>
        <v>AZ_2010_NATIONAL TOTAL_NOx</v>
      </c>
      <c r="B1798" s="113" t="s">
        <v>135</v>
      </c>
      <c r="C1798" s="113">
        <v>2010</v>
      </c>
      <c r="D1798" s="113" t="s">
        <v>122</v>
      </c>
      <c r="E1798" s="113" t="s">
        <v>199</v>
      </c>
      <c r="F1798" s="113" t="s">
        <v>200</v>
      </c>
      <c r="G1798" s="113">
        <v>75.309819000000005</v>
      </c>
    </row>
    <row r="1799" spans="1:7" x14ac:dyDescent="0.25">
      <c r="A1799" s="108" t="str">
        <f t="shared" si="28"/>
        <v>AZ_2010_NATIONAL TOTAL_NMVOC</v>
      </c>
      <c r="B1799" s="113" t="s">
        <v>135</v>
      </c>
      <c r="C1799" s="113">
        <v>2010</v>
      </c>
      <c r="D1799" s="113" t="s">
        <v>122</v>
      </c>
      <c r="E1799" s="113" t="s">
        <v>123</v>
      </c>
      <c r="F1799" s="113" t="s">
        <v>200</v>
      </c>
      <c r="G1799" s="113">
        <v>111.294733428</v>
      </c>
    </row>
    <row r="1800" spans="1:7" x14ac:dyDescent="0.25">
      <c r="A1800" s="108" t="str">
        <f t="shared" si="28"/>
        <v>AZ_2010_NATIONAL TOTAL_SOx</v>
      </c>
      <c r="B1800" s="113" t="s">
        <v>135</v>
      </c>
      <c r="C1800" s="113">
        <v>2010</v>
      </c>
      <c r="D1800" s="113" t="s">
        <v>122</v>
      </c>
      <c r="E1800" s="113" t="s">
        <v>201</v>
      </c>
      <c r="F1800" s="113" t="s">
        <v>200</v>
      </c>
      <c r="G1800" s="113">
        <v>32.193422802000001</v>
      </c>
    </row>
    <row r="1801" spans="1:7" x14ac:dyDescent="0.25">
      <c r="A1801" s="108" t="str">
        <f t="shared" si="28"/>
        <v>AZ_2010_NATIONAL TOTAL_NH3</v>
      </c>
      <c r="B1801" s="113" t="s">
        <v>135</v>
      </c>
      <c r="C1801" s="113">
        <v>2010</v>
      </c>
      <c r="D1801" s="113" t="s">
        <v>122</v>
      </c>
      <c r="E1801" s="113" t="s">
        <v>124</v>
      </c>
      <c r="F1801" s="113" t="s">
        <v>200</v>
      </c>
      <c r="G1801" s="113">
        <v>93.926904399999998</v>
      </c>
    </row>
    <row r="1802" spans="1:7" x14ac:dyDescent="0.25">
      <c r="A1802" s="108" t="str">
        <f t="shared" si="28"/>
        <v>AZ_2010_NATIONAL TOTAL_PM2.5</v>
      </c>
      <c r="B1802" s="113" t="s">
        <v>135</v>
      </c>
      <c r="C1802" s="113">
        <v>2010</v>
      </c>
      <c r="D1802" s="113" t="s">
        <v>122</v>
      </c>
      <c r="E1802" s="113" t="s">
        <v>203</v>
      </c>
      <c r="F1802" s="113" t="s">
        <v>200</v>
      </c>
      <c r="G1802" s="113">
        <v>6.8581249399999997</v>
      </c>
    </row>
    <row r="1803" spans="1:7" x14ac:dyDescent="0.25">
      <c r="A1803" s="108" t="str">
        <f t="shared" si="28"/>
        <v>AZ_2010_NATIONAL TOTAL_Pb</v>
      </c>
      <c r="B1803" s="113" t="s">
        <v>135</v>
      </c>
      <c r="C1803" s="113">
        <v>2010</v>
      </c>
      <c r="D1803" s="113" t="s">
        <v>122</v>
      </c>
      <c r="E1803" s="113" t="s">
        <v>125</v>
      </c>
      <c r="F1803" s="113" t="s">
        <v>200</v>
      </c>
      <c r="G1803" s="113">
        <v>8.2966854999999996E-4</v>
      </c>
    </row>
    <row r="1804" spans="1:7" x14ac:dyDescent="0.25">
      <c r="A1804" s="108" t="str">
        <f t="shared" si="28"/>
        <v>AZ_2010_NATIONAL TOTAL_Cd</v>
      </c>
      <c r="B1804" s="113" t="s">
        <v>135</v>
      </c>
      <c r="C1804" s="113">
        <v>2010</v>
      </c>
      <c r="D1804" s="113" t="s">
        <v>122</v>
      </c>
      <c r="E1804" s="113" t="s">
        <v>126</v>
      </c>
      <c r="F1804" s="113" t="s">
        <v>200</v>
      </c>
      <c r="G1804" s="113">
        <v>3.73705787E-4</v>
      </c>
    </row>
    <row r="1805" spans="1:7" x14ac:dyDescent="0.25">
      <c r="A1805" s="108" t="str">
        <f t="shared" si="28"/>
        <v>AZ_2010_NATIONAL TOTAL_Hg</v>
      </c>
      <c r="B1805" s="113" t="s">
        <v>135</v>
      </c>
      <c r="C1805" s="113">
        <v>2010</v>
      </c>
      <c r="D1805" s="113" t="s">
        <v>122</v>
      </c>
      <c r="E1805" s="113" t="s">
        <v>127</v>
      </c>
      <c r="F1805" s="113" t="s">
        <v>200</v>
      </c>
      <c r="G1805" s="113">
        <v>1.5077865950000001E-4</v>
      </c>
    </row>
    <row r="1806" spans="1:7" x14ac:dyDescent="0.25">
      <c r="A1806" s="108" t="str">
        <f t="shared" si="28"/>
        <v>AZ_2010_NATIONAL TOTAL_DIOX</v>
      </c>
      <c r="B1806" s="113" t="s">
        <v>135</v>
      </c>
      <c r="C1806" s="113">
        <v>2010</v>
      </c>
      <c r="D1806" s="113" t="s">
        <v>122</v>
      </c>
      <c r="E1806" s="113" t="s">
        <v>128</v>
      </c>
      <c r="F1806" s="113" t="s">
        <v>200</v>
      </c>
      <c r="G1806" s="150">
        <v>4.728438E-9</v>
      </c>
    </row>
    <row r="1807" spans="1:7" x14ac:dyDescent="0.25">
      <c r="A1807" s="108" t="str">
        <f t="shared" si="28"/>
        <v>AZ_2010_NATIONAL TOTAL_PAH</v>
      </c>
      <c r="B1807" s="113" t="s">
        <v>135</v>
      </c>
      <c r="C1807" s="113">
        <v>2010</v>
      </c>
      <c r="D1807" s="113" t="s">
        <v>122</v>
      </c>
      <c r="E1807" s="113" t="s">
        <v>129</v>
      </c>
      <c r="F1807" s="113" t="s">
        <v>200</v>
      </c>
      <c r="G1807" s="113">
        <v>1.40591651E-3</v>
      </c>
    </row>
    <row r="1808" spans="1:7" x14ac:dyDescent="0.25">
      <c r="A1808" s="108" t="str">
        <f t="shared" si="28"/>
        <v>AZ_2010_NATIONAL TOTAL_HCB</v>
      </c>
      <c r="B1808" s="113" t="s">
        <v>135</v>
      </c>
      <c r="C1808" s="113">
        <v>2010</v>
      </c>
      <c r="D1808" s="113" t="s">
        <v>122</v>
      </c>
      <c r="E1808" s="113" t="s">
        <v>130</v>
      </c>
      <c r="F1808" s="113" t="s">
        <v>200</v>
      </c>
      <c r="G1808" s="150">
        <v>1.40252E-7</v>
      </c>
    </row>
    <row r="1809" spans="1:7" x14ac:dyDescent="0.25">
      <c r="A1809" s="108" t="str">
        <f t="shared" si="28"/>
        <v>AZ_2010_NATIONAL TOTAL_PCB</v>
      </c>
      <c r="B1809" s="113" t="s">
        <v>135</v>
      </c>
      <c r="C1809" s="113">
        <v>2010</v>
      </c>
      <c r="D1809" s="113" t="s">
        <v>122</v>
      </c>
      <c r="E1809" s="113" t="s">
        <v>259</v>
      </c>
      <c r="F1809" s="113" t="s">
        <v>200</v>
      </c>
      <c r="G1809" s="150">
        <v>1.7735E-8</v>
      </c>
    </row>
    <row r="1810" spans="1:7" x14ac:dyDescent="0.25">
      <c r="A1810" s="108" t="str">
        <f t="shared" si="28"/>
        <v>AZ_2010_1A3(FS)_NOx</v>
      </c>
      <c r="B1810" s="113" t="s">
        <v>135</v>
      </c>
      <c r="C1810" s="113">
        <v>2010</v>
      </c>
      <c r="D1810" s="113" t="s">
        <v>132</v>
      </c>
      <c r="E1810" s="113" t="s">
        <v>199</v>
      </c>
      <c r="F1810" s="113" t="s">
        <v>200</v>
      </c>
      <c r="G1810" s="113">
        <v>24.145074999999999</v>
      </c>
    </row>
    <row r="1811" spans="1:7" x14ac:dyDescent="0.25">
      <c r="A1811" s="108" t="str">
        <f t="shared" si="28"/>
        <v>AZ_2010_1A3(FS)_NMVOC</v>
      </c>
      <c r="B1811" s="113" t="s">
        <v>135</v>
      </c>
      <c r="C1811" s="113">
        <v>2010</v>
      </c>
      <c r="D1811" s="113" t="s">
        <v>132</v>
      </c>
      <c r="E1811" s="113" t="s">
        <v>123</v>
      </c>
      <c r="F1811" s="113" t="s">
        <v>200</v>
      </c>
      <c r="G1811" s="113">
        <v>14.683287428</v>
      </c>
    </row>
    <row r="1812" spans="1:7" x14ac:dyDescent="0.25">
      <c r="A1812" s="108" t="str">
        <f t="shared" si="28"/>
        <v>AZ_2010_1A3(FS)_NH3</v>
      </c>
      <c r="B1812" s="113" t="s">
        <v>135</v>
      </c>
      <c r="C1812" s="113">
        <v>2010</v>
      </c>
      <c r="D1812" s="113" t="s">
        <v>132</v>
      </c>
      <c r="E1812" s="113" t="s">
        <v>124</v>
      </c>
      <c r="F1812" s="113" t="s">
        <v>200</v>
      </c>
      <c r="G1812" s="113">
        <v>1.1333624</v>
      </c>
    </row>
    <row r="1813" spans="1:7" x14ac:dyDescent="0.25">
      <c r="A1813" s="108" t="str">
        <f t="shared" si="28"/>
        <v>AZ_2010_1A3(FS)_PM2.5</v>
      </c>
      <c r="B1813" s="113" t="s">
        <v>135</v>
      </c>
      <c r="C1813" s="113">
        <v>2010</v>
      </c>
      <c r="D1813" s="113" t="s">
        <v>132</v>
      </c>
      <c r="E1813" s="113" t="s">
        <v>203</v>
      </c>
      <c r="F1813" s="113" t="s">
        <v>200</v>
      </c>
      <c r="G1813" s="113">
        <v>0.45222699999999999</v>
      </c>
    </row>
    <row r="1814" spans="1:7" x14ac:dyDescent="0.25">
      <c r="A1814" s="108" t="str">
        <f t="shared" si="28"/>
        <v>AZ_2010_3D_NOx</v>
      </c>
      <c r="B1814" s="113" t="s">
        <v>135</v>
      </c>
      <c r="C1814" s="113">
        <v>2010</v>
      </c>
      <c r="D1814" s="113" t="s">
        <v>206</v>
      </c>
      <c r="E1814" s="113" t="s">
        <v>199</v>
      </c>
      <c r="F1814" s="113" t="s">
        <v>200</v>
      </c>
      <c r="G1814" s="113">
        <v>1.8221999999999999E-2</v>
      </c>
    </row>
    <row r="1815" spans="1:7" x14ac:dyDescent="0.25">
      <c r="A1815" s="108" t="str">
        <f t="shared" si="28"/>
        <v>AZ_2011_NATIONAL TOTAL_NOx</v>
      </c>
      <c r="B1815" s="113" t="s">
        <v>135</v>
      </c>
      <c r="C1815" s="113">
        <v>2011</v>
      </c>
      <c r="D1815" s="113" t="s">
        <v>122</v>
      </c>
      <c r="E1815" s="113" t="s">
        <v>199</v>
      </c>
      <c r="F1815" s="113" t="s">
        <v>200</v>
      </c>
      <c r="G1815" s="113">
        <v>83.364250900000002</v>
      </c>
    </row>
    <row r="1816" spans="1:7" x14ac:dyDescent="0.25">
      <c r="A1816" s="108" t="str">
        <f t="shared" si="28"/>
        <v>AZ_2011_NATIONAL TOTAL_NMVOC</v>
      </c>
      <c r="B1816" s="113" t="s">
        <v>135</v>
      </c>
      <c r="C1816" s="113">
        <v>2011</v>
      </c>
      <c r="D1816" s="113" t="s">
        <v>122</v>
      </c>
      <c r="E1816" s="113" t="s">
        <v>123</v>
      </c>
      <c r="F1816" s="113" t="s">
        <v>200</v>
      </c>
      <c r="G1816" s="113">
        <v>112.21259407700001</v>
      </c>
    </row>
    <row r="1817" spans="1:7" x14ac:dyDescent="0.25">
      <c r="A1817" s="108" t="str">
        <f t="shared" si="28"/>
        <v>AZ_2011_NATIONAL TOTAL_SOx</v>
      </c>
      <c r="B1817" s="113" t="s">
        <v>135</v>
      </c>
      <c r="C1817" s="113">
        <v>2011</v>
      </c>
      <c r="D1817" s="113" t="s">
        <v>122</v>
      </c>
      <c r="E1817" s="113" t="s">
        <v>201</v>
      </c>
      <c r="F1817" s="113" t="s">
        <v>200</v>
      </c>
      <c r="G1817" s="113">
        <v>29.497984705</v>
      </c>
    </row>
    <row r="1818" spans="1:7" x14ac:dyDescent="0.25">
      <c r="A1818" s="108" t="str">
        <f t="shared" si="28"/>
        <v>AZ_2011_NATIONAL TOTAL_NH3</v>
      </c>
      <c r="B1818" s="113" t="s">
        <v>135</v>
      </c>
      <c r="C1818" s="113">
        <v>2011</v>
      </c>
      <c r="D1818" s="113" t="s">
        <v>122</v>
      </c>
      <c r="E1818" s="113" t="s">
        <v>124</v>
      </c>
      <c r="F1818" s="113" t="s">
        <v>200</v>
      </c>
      <c r="G1818" s="113">
        <v>95.048603900000003</v>
      </c>
    </row>
    <row r="1819" spans="1:7" x14ac:dyDescent="0.25">
      <c r="A1819" s="108" t="str">
        <f t="shared" si="28"/>
        <v>AZ_2011_NATIONAL TOTAL_PM2.5</v>
      </c>
      <c r="B1819" s="113" t="s">
        <v>135</v>
      </c>
      <c r="C1819" s="113">
        <v>2011</v>
      </c>
      <c r="D1819" s="113" t="s">
        <v>122</v>
      </c>
      <c r="E1819" s="113" t="s">
        <v>203</v>
      </c>
      <c r="F1819" s="113" t="s">
        <v>200</v>
      </c>
      <c r="G1819" s="113">
        <v>7.2069239100000004</v>
      </c>
    </row>
    <row r="1820" spans="1:7" x14ac:dyDescent="0.25">
      <c r="A1820" s="108" t="str">
        <f t="shared" si="28"/>
        <v>AZ_2011_NATIONAL TOTAL_Pb</v>
      </c>
      <c r="B1820" s="113" t="s">
        <v>135</v>
      </c>
      <c r="C1820" s="113">
        <v>2011</v>
      </c>
      <c r="D1820" s="113" t="s">
        <v>122</v>
      </c>
      <c r="E1820" s="113" t="s">
        <v>125</v>
      </c>
      <c r="F1820" s="113" t="s">
        <v>200</v>
      </c>
      <c r="G1820" s="113">
        <v>8.6240787999999999E-4</v>
      </c>
    </row>
    <row r="1821" spans="1:7" x14ac:dyDescent="0.25">
      <c r="A1821" s="108" t="str">
        <f t="shared" si="28"/>
        <v>AZ_2011_NATIONAL TOTAL_Cd</v>
      </c>
      <c r="B1821" s="113" t="s">
        <v>135</v>
      </c>
      <c r="C1821" s="113">
        <v>2011</v>
      </c>
      <c r="D1821" s="113" t="s">
        <v>122</v>
      </c>
      <c r="E1821" s="113" t="s">
        <v>126</v>
      </c>
      <c r="F1821" s="113" t="s">
        <v>200</v>
      </c>
      <c r="G1821" s="113">
        <v>3.5975736999999998E-4</v>
      </c>
    </row>
    <row r="1822" spans="1:7" x14ac:dyDescent="0.25">
      <c r="A1822" s="108" t="str">
        <f t="shared" si="28"/>
        <v>AZ_2011_NATIONAL TOTAL_Hg</v>
      </c>
      <c r="B1822" s="113" t="s">
        <v>135</v>
      </c>
      <c r="C1822" s="113">
        <v>2011</v>
      </c>
      <c r="D1822" s="113" t="s">
        <v>122</v>
      </c>
      <c r="E1822" s="113" t="s">
        <v>127</v>
      </c>
      <c r="F1822" s="113" t="s">
        <v>200</v>
      </c>
      <c r="G1822" s="113">
        <v>1.5285190849999999E-4</v>
      </c>
    </row>
    <row r="1823" spans="1:7" x14ac:dyDescent="0.25">
      <c r="A1823" s="108" t="str">
        <f t="shared" si="28"/>
        <v>AZ_2011_NATIONAL TOTAL_DIOX</v>
      </c>
      <c r="B1823" s="113" t="s">
        <v>135</v>
      </c>
      <c r="C1823" s="113">
        <v>2011</v>
      </c>
      <c r="D1823" s="113" t="s">
        <v>122</v>
      </c>
      <c r="E1823" s="113" t="s">
        <v>128</v>
      </c>
      <c r="F1823" s="113" t="s">
        <v>200</v>
      </c>
      <c r="G1823" s="150">
        <v>5.8838279999999997E-9</v>
      </c>
    </row>
    <row r="1824" spans="1:7" x14ac:dyDescent="0.25">
      <c r="A1824" s="108" t="str">
        <f t="shared" si="28"/>
        <v>AZ_2011_NATIONAL TOTAL_PAH</v>
      </c>
      <c r="B1824" s="113" t="s">
        <v>135</v>
      </c>
      <c r="C1824" s="113">
        <v>2011</v>
      </c>
      <c r="D1824" s="113" t="s">
        <v>122</v>
      </c>
      <c r="E1824" s="113" t="s">
        <v>129</v>
      </c>
      <c r="F1824" s="113" t="s">
        <v>200</v>
      </c>
      <c r="G1824" s="113">
        <v>1.4953014400000001E-3</v>
      </c>
    </row>
    <row r="1825" spans="1:7" x14ac:dyDescent="0.25">
      <c r="A1825" s="108" t="str">
        <f t="shared" si="28"/>
        <v>AZ_2011_NATIONAL TOTAL_HCB</v>
      </c>
      <c r="B1825" s="113" t="s">
        <v>135</v>
      </c>
      <c r="C1825" s="113">
        <v>2011</v>
      </c>
      <c r="D1825" s="113" t="s">
        <v>122</v>
      </c>
      <c r="E1825" s="113" t="s">
        <v>130</v>
      </c>
      <c r="F1825" s="113" t="s">
        <v>200</v>
      </c>
      <c r="G1825" s="150">
        <v>1.61071E-7</v>
      </c>
    </row>
    <row r="1826" spans="1:7" x14ac:dyDescent="0.25">
      <c r="A1826" s="108" t="str">
        <f t="shared" si="28"/>
        <v>AZ_2011_NATIONAL TOTAL_PCB</v>
      </c>
      <c r="B1826" s="113" t="s">
        <v>135</v>
      </c>
      <c r="C1826" s="113">
        <v>2011</v>
      </c>
      <c r="D1826" s="113" t="s">
        <v>122</v>
      </c>
      <c r="E1826" s="113" t="s">
        <v>259</v>
      </c>
      <c r="F1826" s="113" t="s">
        <v>200</v>
      </c>
      <c r="G1826" s="150">
        <v>2.7429099999999999E-8</v>
      </c>
    </row>
    <row r="1827" spans="1:7" x14ac:dyDescent="0.25">
      <c r="A1827" s="108" t="str">
        <f t="shared" si="28"/>
        <v>AZ_2011_1A3(FS)_NOx</v>
      </c>
      <c r="B1827" s="113" t="s">
        <v>135</v>
      </c>
      <c r="C1827" s="113">
        <v>2011</v>
      </c>
      <c r="D1827" s="113" t="s">
        <v>132</v>
      </c>
      <c r="E1827" s="113" t="s">
        <v>199</v>
      </c>
      <c r="F1827" s="113" t="s">
        <v>200</v>
      </c>
      <c r="G1827" s="113">
        <v>29.661847999999999</v>
      </c>
    </row>
    <row r="1828" spans="1:7" x14ac:dyDescent="0.25">
      <c r="A1828" s="108" t="str">
        <f t="shared" si="28"/>
        <v>AZ_2011_1A3(FS)_NMVOC</v>
      </c>
      <c r="B1828" s="113" t="s">
        <v>135</v>
      </c>
      <c r="C1828" s="113">
        <v>2011</v>
      </c>
      <c r="D1828" s="113" t="s">
        <v>132</v>
      </c>
      <c r="E1828" s="113" t="s">
        <v>123</v>
      </c>
      <c r="F1828" s="113" t="s">
        <v>200</v>
      </c>
      <c r="G1828" s="113">
        <v>16.389525277000001</v>
      </c>
    </row>
    <row r="1829" spans="1:7" x14ac:dyDescent="0.25">
      <c r="A1829" s="108" t="str">
        <f t="shared" si="28"/>
        <v>AZ_2011_1A3(FS)_NH3</v>
      </c>
      <c r="B1829" s="113" t="s">
        <v>135</v>
      </c>
      <c r="C1829" s="113">
        <v>2011</v>
      </c>
      <c r="D1829" s="113" t="s">
        <v>132</v>
      </c>
      <c r="E1829" s="113" t="s">
        <v>124</v>
      </c>
      <c r="F1829" s="113" t="s">
        <v>200</v>
      </c>
      <c r="G1829" s="113">
        <v>1.2639298999999999</v>
      </c>
    </row>
    <row r="1830" spans="1:7" x14ac:dyDescent="0.25">
      <c r="A1830" s="108" t="str">
        <f t="shared" si="28"/>
        <v>AZ_2011_1A3(FS)_PM2.5</v>
      </c>
      <c r="B1830" s="113" t="s">
        <v>135</v>
      </c>
      <c r="C1830" s="113">
        <v>2011</v>
      </c>
      <c r="D1830" s="113" t="s">
        <v>132</v>
      </c>
      <c r="E1830" s="113" t="s">
        <v>203</v>
      </c>
      <c r="F1830" s="113" t="s">
        <v>200</v>
      </c>
      <c r="G1830" s="113">
        <v>0.58082699999999998</v>
      </c>
    </row>
    <row r="1831" spans="1:7" x14ac:dyDescent="0.25">
      <c r="A1831" s="108" t="str">
        <f t="shared" si="28"/>
        <v>AZ_2011_3D_NOx</v>
      </c>
      <c r="B1831" s="113" t="s">
        <v>135</v>
      </c>
      <c r="C1831" s="113">
        <v>2011</v>
      </c>
      <c r="D1831" s="113" t="s">
        <v>206</v>
      </c>
      <c r="E1831" s="113" t="s">
        <v>199</v>
      </c>
      <c r="F1831" s="113" t="s">
        <v>200</v>
      </c>
      <c r="G1831" s="113">
        <v>1.847E-2</v>
      </c>
    </row>
    <row r="1832" spans="1:7" x14ac:dyDescent="0.25">
      <c r="A1832" s="108" t="str">
        <f t="shared" si="28"/>
        <v>AZ_2012_NATIONAL TOTAL_NOx</v>
      </c>
      <c r="B1832" s="113" t="s">
        <v>135</v>
      </c>
      <c r="C1832" s="113">
        <v>2012</v>
      </c>
      <c r="D1832" s="113" t="s">
        <v>122</v>
      </c>
      <c r="E1832" s="113" t="s">
        <v>199</v>
      </c>
      <c r="F1832" s="113" t="s">
        <v>200</v>
      </c>
      <c r="G1832" s="113">
        <v>88.144935700000005</v>
      </c>
    </row>
    <row r="1833" spans="1:7" x14ac:dyDescent="0.25">
      <c r="A1833" s="108" t="str">
        <f t="shared" si="28"/>
        <v>AZ_2012_NATIONAL TOTAL_NMVOC</v>
      </c>
      <c r="B1833" s="113" t="s">
        <v>135</v>
      </c>
      <c r="C1833" s="113">
        <v>2012</v>
      </c>
      <c r="D1833" s="113" t="s">
        <v>122</v>
      </c>
      <c r="E1833" s="113" t="s">
        <v>123</v>
      </c>
      <c r="F1833" s="113" t="s">
        <v>200</v>
      </c>
      <c r="G1833" s="113">
        <v>113.901188086</v>
      </c>
    </row>
    <row r="1834" spans="1:7" x14ac:dyDescent="0.25">
      <c r="A1834" s="108" t="str">
        <f t="shared" si="28"/>
        <v>AZ_2012_NATIONAL TOTAL_SOx</v>
      </c>
      <c r="B1834" s="113" t="s">
        <v>135</v>
      </c>
      <c r="C1834" s="113">
        <v>2012</v>
      </c>
      <c r="D1834" s="113" t="s">
        <v>122</v>
      </c>
      <c r="E1834" s="113" t="s">
        <v>201</v>
      </c>
      <c r="F1834" s="113" t="s">
        <v>200</v>
      </c>
      <c r="G1834" s="113">
        <v>28.169308122</v>
      </c>
    </row>
    <row r="1835" spans="1:7" x14ac:dyDescent="0.25">
      <c r="A1835" s="108" t="str">
        <f t="shared" si="28"/>
        <v>AZ_2012_NATIONAL TOTAL_NH3</v>
      </c>
      <c r="B1835" s="113" t="s">
        <v>135</v>
      </c>
      <c r="C1835" s="113">
        <v>2012</v>
      </c>
      <c r="D1835" s="113" t="s">
        <v>122</v>
      </c>
      <c r="E1835" s="113" t="s">
        <v>124</v>
      </c>
      <c r="F1835" s="113" t="s">
        <v>200</v>
      </c>
      <c r="G1835" s="113">
        <v>96.866215699999998</v>
      </c>
    </row>
    <row r="1836" spans="1:7" x14ac:dyDescent="0.25">
      <c r="A1836" s="108" t="str">
        <f t="shared" si="28"/>
        <v>AZ_2012_NATIONAL TOTAL_PM2.5</v>
      </c>
      <c r="B1836" s="113" t="s">
        <v>135</v>
      </c>
      <c r="C1836" s="113">
        <v>2012</v>
      </c>
      <c r="D1836" s="113" t="s">
        <v>122</v>
      </c>
      <c r="E1836" s="113" t="s">
        <v>203</v>
      </c>
      <c r="F1836" s="113" t="s">
        <v>200</v>
      </c>
      <c r="G1836" s="113">
        <v>7.312843988</v>
      </c>
    </row>
    <row r="1837" spans="1:7" x14ac:dyDescent="0.25">
      <c r="A1837" s="108" t="str">
        <f t="shared" si="28"/>
        <v>AZ_2012_NATIONAL TOTAL_Pb</v>
      </c>
      <c r="B1837" s="113" t="s">
        <v>135</v>
      </c>
      <c r="C1837" s="113">
        <v>2012</v>
      </c>
      <c r="D1837" s="113" t="s">
        <v>122</v>
      </c>
      <c r="E1837" s="113" t="s">
        <v>125</v>
      </c>
      <c r="F1837" s="113" t="s">
        <v>200</v>
      </c>
      <c r="G1837" s="113">
        <v>8.5514309000000001E-4</v>
      </c>
    </row>
    <row r="1838" spans="1:7" x14ac:dyDescent="0.25">
      <c r="A1838" s="108" t="str">
        <f t="shared" si="28"/>
        <v>AZ_2012_NATIONAL TOTAL_Cd</v>
      </c>
      <c r="B1838" s="113" t="s">
        <v>135</v>
      </c>
      <c r="C1838" s="113">
        <v>2012</v>
      </c>
      <c r="D1838" s="113" t="s">
        <v>122</v>
      </c>
      <c r="E1838" s="113" t="s">
        <v>126</v>
      </c>
      <c r="F1838" s="113" t="s">
        <v>200</v>
      </c>
      <c r="G1838" s="113">
        <v>3.5109710399999999E-4</v>
      </c>
    </row>
    <row r="1839" spans="1:7" x14ac:dyDescent="0.25">
      <c r="A1839" s="108" t="str">
        <f t="shared" si="28"/>
        <v>AZ_2012_NATIONAL TOTAL_Hg</v>
      </c>
      <c r="B1839" s="113" t="s">
        <v>135</v>
      </c>
      <c r="C1839" s="113">
        <v>2012</v>
      </c>
      <c r="D1839" s="113" t="s">
        <v>122</v>
      </c>
      <c r="E1839" s="113" t="s">
        <v>127</v>
      </c>
      <c r="F1839" s="113" t="s">
        <v>200</v>
      </c>
      <c r="G1839" s="113">
        <v>1.534023581E-4</v>
      </c>
    </row>
    <row r="1840" spans="1:7" x14ac:dyDescent="0.25">
      <c r="A1840" s="108" t="str">
        <f t="shared" si="28"/>
        <v>AZ_2012_NATIONAL TOTAL_DIOX</v>
      </c>
      <c r="B1840" s="113" t="s">
        <v>135</v>
      </c>
      <c r="C1840" s="113">
        <v>2012</v>
      </c>
      <c r="D1840" s="113" t="s">
        <v>122</v>
      </c>
      <c r="E1840" s="113" t="s">
        <v>128</v>
      </c>
      <c r="F1840" s="113" t="s">
        <v>200</v>
      </c>
      <c r="G1840" s="150">
        <v>6.244279E-9</v>
      </c>
    </row>
    <row r="1841" spans="1:7" x14ac:dyDescent="0.25">
      <c r="A1841" s="108" t="str">
        <f t="shared" si="28"/>
        <v>AZ_2012_NATIONAL TOTAL_PAH</v>
      </c>
      <c r="B1841" s="113" t="s">
        <v>135</v>
      </c>
      <c r="C1841" s="113">
        <v>2012</v>
      </c>
      <c r="D1841" s="113" t="s">
        <v>122</v>
      </c>
      <c r="E1841" s="113" t="s">
        <v>129</v>
      </c>
      <c r="F1841" s="113" t="s">
        <v>200</v>
      </c>
      <c r="G1841" s="113">
        <v>1.5311405400000001E-3</v>
      </c>
    </row>
    <row r="1842" spans="1:7" x14ac:dyDescent="0.25">
      <c r="A1842" s="108" t="str">
        <f t="shared" si="28"/>
        <v>AZ_2012_NATIONAL TOTAL_HCB</v>
      </c>
      <c r="B1842" s="113" t="s">
        <v>135</v>
      </c>
      <c r="C1842" s="113">
        <v>2012</v>
      </c>
      <c r="D1842" s="113" t="s">
        <v>122</v>
      </c>
      <c r="E1842" s="113" t="s">
        <v>130</v>
      </c>
      <c r="F1842" s="113" t="s">
        <v>200</v>
      </c>
      <c r="G1842" s="150">
        <v>1.5922199999999999E-7</v>
      </c>
    </row>
    <row r="1843" spans="1:7" x14ac:dyDescent="0.25">
      <c r="A1843" s="108" t="str">
        <f t="shared" si="28"/>
        <v>AZ_2012_NATIONAL TOTAL_PCB</v>
      </c>
      <c r="B1843" s="113" t="s">
        <v>135</v>
      </c>
      <c r="C1843" s="113">
        <v>2012</v>
      </c>
      <c r="D1843" s="113" t="s">
        <v>122</v>
      </c>
      <c r="E1843" s="113" t="s">
        <v>259</v>
      </c>
      <c r="F1843" s="113" t="s">
        <v>200</v>
      </c>
      <c r="G1843" s="150">
        <v>3.0661099999999998E-8</v>
      </c>
    </row>
    <row r="1844" spans="1:7" x14ac:dyDescent="0.25">
      <c r="A1844" s="108" t="str">
        <f t="shared" si="28"/>
        <v>AZ_2012_1A3(FS)_NOx</v>
      </c>
      <c r="B1844" s="113" t="s">
        <v>135</v>
      </c>
      <c r="C1844" s="113">
        <v>2012</v>
      </c>
      <c r="D1844" s="113" t="s">
        <v>132</v>
      </c>
      <c r="E1844" s="113" t="s">
        <v>199</v>
      </c>
      <c r="F1844" s="113" t="s">
        <v>200</v>
      </c>
      <c r="G1844" s="113">
        <v>33.488750000000003</v>
      </c>
    </row>
    <row r="1845" spans="1:7" x14ac:dyDescent="0.25">
      <c r="A1845" s="108" t="str">
        <f t="shared" si="28"/>
        <v>AZ_2012_1A3(FS)_NMVOC</v>
      </c>
      <c r="B1845" s="113" t="s">
        <v>135</v>
      </c>
      <c r="C1845" s="113">
        <v>2012</v>
      </c>
      <c r="D1845" s="113" t="s">
        <v>132</v>
      </c>
      <c r="E1845" s="113" t="s">
        <v>123</v>
      </c>
      <c r="F1845" s="113" t="s">
        <v>200</v>
      </c>
      <c r="G1845" s="113">
        <v>17.851012686000001</v>
      </c>
    </row>
    <row r="1846" spans="1:7" x14ac:dyDescent="0.25">
      <c r="A1846" s="108" t="str">
        <f t="shared" si="28"/>
        <v>AZ_2012_1A3(FS)_NH3</v>
      </c>
      <c r="B1846" s="113" t="s">
        <v>135</v>
      </c>
      <c r="C1846" s="113">
        <v>2012</v>
      </c>
      <c r="D1846" s="113" t="s">
        <v>132</v>
      </c>
      <c r="E1846" s="113" t="s">
        <v>124</v>
      </c>
      <c r="F1846" s="113" t="s">
        <v>200</v>
      </c>
      <c r="G1846" s="113">
        <v>1.3702046999999999</v>
      </c>
    </row>
    <row r="1847" spans="1:7" x14ac:dyDescent="0.25">
      <c r="A1847" s="108" t="str">
        <f t="shared" si="28"/>
        <v>AZ_2012_1A3(FS)_PM2.5</v>
      </c>
      <c r="B1847" s="113" t="s">
        <v>135</v>
      </c>
      <c r="C1847" s="113">
        <v>2012</v>
      </c>
      <c r="D1847" s="113" t="s">
        <v>132</v>
      </c>
      <c r="E1847" s="113" t="s">
        <v>203</v>
      </c>
      <c r="F1847" s="113" t="s">
        <v>200</v>
      </c>
      <c r="G1847" s="113">
        <v>0.66790099999999997</v>
      </c>
    </row>
    <row r="1848" spans="1:7" x14ac:dyDescent="0.25">
      <c r="A1848" s="108" t="str">
        <f t="shared" si="28"/>
        <v>AZ_2012_3D_NOx</v>
      </c>
      <c r="B1848" s="113" t="s">
        <v>135</v>
      </c>
      <c r="C1848" s="113">
        <v>2012</v>
      </c>
      <c r="D1848" s="113" t="s">
        <v>206</v>
      </c>
      <c r="E1848" s="113" t="s">
        <v>199</v>
      </c>
      <c r="F1848" s="113" t="s">
        <v>200</v>
      </c>
      <c r="G1848" s="113">
        <v>1.8713E-2</v>
      </c>
    </row>
    <row r="1849" spans="1:7" x14ac:dyDescent="0.25">
      <c r="A1849" s="108" t="str">
        <f t="shared" si="28"/>
        <v>AZ_2013_NATIONAL TOTAL_NOx</v>
      </c>
      <c r="B1849" s="113" t="s">
        <v>135</v>
      </c>
      <c r="C1849" s="113">
        <v>2013</v>
      </c>
      <c r="D1849" s="113" t="s">
        <v>122</v>
      </c>
      <c r="E1849" s="113" t="s">
        <v>199</v>
      </c>
      <c r="F1849" s="113" t="s">
        <v>200</v>
      </c>
      <c r="G1849" s="113">
        <v>93.363675827999998</v>
      </c>
    </row>
    <row r="1850" spans="1:7" x14ac:dyDescent="0.25">
      <c r="A1850" s="108" t="str">
        <f t="shared" si="28"/>
        <v>AZ_2013_NATIONAL TOTAL_NMVOC</v>
      </c>
      <c r="B1850" s="113" t="s">
        <v>135</v>
      </c>
      <c r="C1850" s="113">
        <v>2013</v>
      </c>
      <c r="D1850" s="113" t="s">
        <v>122</v>
      </c>
      <c r="E1850" s="113" t="s">
        <v>123</v>
      </c>
      <c r="F1850" s="113" t="s">
        <v>200</v>
      </c>
      <c r="G1850" s="113">
        <v>116.701718288</v>
      </c>
    </row>
    <row r="1851" spans="1:7" x14ac:dyDescent="0.25">
      <c r="A1851" s="108" t="str">
        <f t="shared" si="28"/>
        <v>AZ_2013_NATIONAL TOTAL_SOx</v>
      </c>
      <c r="B1851" s="113" t="s">
        <v>135</v>
      </c>
      <c r="C1851" s="113">
        <v>2013</v>
      </c>
      <c r="D1851" s="113" t="s">
        <v>122</v>
      </c>
      <c r="E1851" s="113" t="s">
        <v>201</v>
      </c>
      <c r="F1851" s="113" t="s">
        <v>200</v>
      </c>
      <c r="G1851" s="113">
        <v>28.194149375999999</v>
      </c>
    </row>
    <row r="1852" spans="1:7" x14ac:dyDescent="0.25">
      <c r="A1852" s="108" t="str">
        <f t="shared" si="28"/>
        <v>AZ_2013_NATIONAL TOTAL_NH3</v>
      </c>
      <c r="B1852" s="113" t="s">
        <v>135</v>
      </c>
      <c r="C1852" s="113">
        <v>2013</v>
      </c>
      <c r="D1852" s="113" t="s">
        <v>122</v>
      </c>
      <c r="E1852" s="113" t="s">
        <v>124</v>
      </c>
      <c r="F1852" s="113" t="s">
        <v>200</v>
      </c>
      <c r="G1852" s="113">
        <v>98.146928523</v>
      </c>
    </row>
    <row r="1853" spans="1:7" x14ac:dyDescent="0.25">
      <c r="A1853" s="108" t="str">
        <f t="shared" si="28"/>
        <v>AZ_2013_NATIONAL TOTAL_PM2.5</v>
      </c>
      <c r="B1853" s="113" t="s">
        <v>135</v>
      </c>
      <c r="C1853" s="113">
        <v>2013</v>
      </c>
      <c r="D1853" s="113" t="s">
        <v>122</v>
      </c>
      <c r="E1853" s="113" t="s">
        <v>203</v>
      </c>
      <c r="F1853" s="113" t="s">
        <v>200</v>
      </c>
      <c r="G1853" s="113">
        <v>7.6540547490000002</v>
      </c>
    </row>
    <row r="1854" spans="1:7" x14ac:dyDescent="0.25">
      <c r="A1854" s="108" t="str">
        <f t="shared" si="28"/>
        <v>AZ_2013_NATIONAL TOTAL_Pb</v>
      </c>
      <c r="B1854" s="113" t="s">
        <v>135</v>
      </c>
      <c r="C1854" s="113">
        <v>2013</v>
      </c>
      <c r="D1854" s="113" t="s">
        <v>122</v>
      </c>
      <c r="E1854" s="113" t="s">
        <v>125</v>
      </c>
      <c r="F1854" s="113" t="s">
        <v>200</v>
      </c>
      <c r="G1854" s="113">
        <v>8.1550005800000002E-4</v>
      </c>
    </row>
    <row r="1855" spans="1:7" x14ac:dyDescent="0.25">
      <c r="A1855" s="108" t="str">
        <f t="shared" si="28"/>
        <v>AZ_2013_NATIONAL TOTAL_Cd</v>
      </c>
      <c r="B1855" s="113" t="s">
        <v>135</v>
      </c>
      <c r="C1855" s="113">
        <v>2013</v>
      </c>
      <c r="D1855" s="113" t="s">
        <v>122</v>
      </c>
      <c r="E1855" s="113" t="s">
        <v>126</v>
      </c>
      <c r="F1855" s="113" t="s">
        <v>200</v>
      </c>
      <c r="G1855" s="113">
        <v>3.4512105379999998E-4</v>
      </c>
    </row>
    <row r="1856" spans="1:7" x14ac:dyDescent="0.25">
      <c r="A1856" s="108" t="str">
        <f t="shared" si="28"/>
        <v>AZ_2013_NATIONAL TOTAL_Hg</v>
      </c>
      <c r="B1856" s="113" t="s">
        <v>135</v>
      </c>
      <c r="C1856" s="113">
        <v>2013</v>
      </c>
      <c r="D1856" s="113" t="s">
        <v>122</v>
      </c>
      <c r="E1856" s="113" t="s">
        <v>127</v>
      </c>
      <c r="F1856" s="113" t="s">
        <v>200</v>
      </c>
      <c r="G1856" s="113">
        <v>1.6951347669999999E-4</v>
      </c>
    </row>
    <row r="1857" spans="1:7" x14ac:dyDescent="0.25">
      <c r="A1857" s="108" t="str">
        <f t="shared" si="28"/>
        <v>AZ_2013_NATIONAL TOTAL_DIOX</v>
      </c>
      <c r="B1857" s="113" t="s">
        <v>135</v>
      </c>
      <c r="C1857" s="113">
        <v>2013</v>
      </c>
      <c r="D1857" s="113" t="s">
        <v>122</v>
      </c>
      <c r="E1857" s="113" t="s">
        <v>128</v>
      </c>
      <c r="F1857" s="113" t="s">
        <v>200</v>
      </c>
      <c r="G1857" s="150">
        <v>5.21964E-9</v>
      </c>
    </row>
    <row r="1858" spans="1:7" x14ac:dyDescent="0.25">
      <c r="A1858" s="108" t="str">
        <f t="shared" ref="A1858:A1921" si="29">CONCATENATE(B1858,"_",C1858,"_",D1858,"_",E1858)</f>
        <v>AZ_2013_NATIONAL TOTAL_PAH</v>
      </c>
      <c r="B1858" s="113" t="s">
        <v>135</v>
      </c>
      <c r="C1858" s="113">
        <v>2013</v>
      </c>
      <c r="D1858" s="113" t="s">
        <v>122</v>
      </c>
      <c r="E1858" s="113" t="s">
        <v>129</v>
      </c>
      <c r="F1858" s="113" t="s">
        <v>200</v>
      </c>
      <c r="G1858" s="113">
        <v>1.4817193700000001E-3</v>
      </c>
    </row>
    <row r="1859" spans="1:7" x14ac:dyDescent="0.25">
      <c r="A1859" s="108" t="str">
        <f t="shared" si="29"/>
        <v>AZ_2013_NATIONAL TOTAL_HCB</v>
      </c>
      <c r="B1859" s="113" t="s">
        <v>135</v>
      </c>
      <c r="C1859" s="113">
        <v>2013</v>
      </c>
      <c r="D1859" s="113" t="s">
        <v>122</v>
      </c>
      <c r="E1859" s="113" t="s">
        <v>130</v>
      </c>
      <c r="F1859" s="113" t="s">
        <v>200</v>
      </c>
      <c r="G1859" s="150">
        <v>1.4970900000000001E-7</v>
      </c>
    </row>
    <row r="1860" spans="1:7" x14ac:dyDescent="0.25">
      <c r="A1860" s="108" t="str">
        <f t="shared" si="29"/>
        <v>AZ_2013_NATIONAL TOTAL_PCB</v>
      </c>
      <c r="B1860" s="113" t="s">
        <v>135</v>
      </c>
      <c r="C1860" s="113">
        <v>2013</v>
      </c>
      <c r="D1860" s="113" t="s">
        <v>122</v>
      </c>
      <c r="E1860" s="113" t="s">
        <v>259</v>
      </c>
      <c r="F1860" s="113" t="s">
        <v>200</v>
      </c>
      <c r="G1860" s="150">
        <v>2.2448399999999999E-8</v>
      </c>
    </row>
    <row r="1861" spans="1:7" x14ac:dyDescent="0.25">
      <c r="A1861" s="108" t="str">
        <f t="shared" si="29"/>
        <v>AZ_2013_1A3(FS)_NOx</v>
      </c>
      <c r="B1861" s="113" t="s">
        <v>135</v>
      </c>
      <c r="C1861" s="113">
        <v>2013</v>
      </c>
      <c r="D1861" s="113" t="s">
        <v>132</v>
      </c>
      <c r="E1861" s="113" t="s">
        <v>199</v>
      </c>
      <c r="F1861" s="113" t="s">
        <v>200</v>
      </c>
      <c r="G1861" s="113">
        <v>38.573597827999997</v>
      </c>
    </row>
    <row r="1862" spans="1:7" x14ac:dyDescent="0.25">
      <c r="A1862" s="108" t="str">
        <f t="shared" si="29"/>
        <v>AZ_2013_1A3(FS)_NMVOC</v>
      </c>
      <c r="B1862" s="113" t="s">
        <v>135</v>
      </c>
      <c r="C1862" s="113">
        <v>2013</v>
      </c>
      <c r="D1862" s="113" t="s">
        <v>132</v>
      </c>
      <c r="E1862" s="113" t="s">
        <v>123</v>
      </c>
      <c r="F1862" s="113" t="s">
        <v>200</v>
      </c>
      <c r="G1862" s="113">
        <v>19.036105288000002</v>
      </c>
    </row>
    <row r="1863" spans="1:7" x14ac:dyDescent="0.25">
      <c r="A1863" s="108" t="str">
        <f t="shared" si="29"/>
        <v>AZ_2013_1A3(FS)_SOx</v>
      </c>
      <c r="B1863" s="113" t="s">
        <v>135</v>
      </c>
      <c r="C1863" s="113">
        <v>2013</v>
      </c>
      <c r="D1863" s="113" t="s">
        <v>132</v>
      </c>
      <c r="E1863" s="113" t="s">
        <v>201</v>
      </c>
      <c r="F1863" s="113" t="s">
        <v>200</v>
      </c>
      <c r="G1863" s="113">
        <v>0.55428864300000003</v>
      </c>
    </row>
    <row r="1864" spans="1:7" x14ac:dyDescent="0.25">
      <c r="A1864" s="108" t="str">
        <f t="shared" si="29"/>
        <v>AZ_2013_1A3(FS)_NH3</v>
      </c>
      <c r="B1864" s="113" t="s">
        <v>135</v>
      </c>
      <c r="C1864" s="113">
        <v>2013</v>
      </c>
      <c r="D1864" s="113" t="s">
        <v>132</v>
      </c>
      <c r="E1864" s="113" t="s">
        <v>124</v>
      </c>
      <c r="F1864" s="113" t="s">
        <v>200</v>
      </c>
      <c r="G1864" s="113">
        <v>1.398676523</v>
      </c>
    </row>
    <row r="1865" spans="1:7" x14ac:dyDescent="0.25">
      <c r="A1865" s="108" t="str">
        <f t="shared" si="29"/>
        <v>AZ_2013_1A3(FS)_PM2.5</v>
      </c>
      <c r="B1865" s="113" t="s">
        <v>135</v>
      </c>
      <c r="C1865" s="113">
        <v>2013</v>
      </c>
      <c r="D1865" s="113" t="s">
        <v>132</v>
      </c>
      <c r="E1865" s="113" t="s">
        <v>203</v>
      </c>
      <c r="F1865" s="113" t="s">
        <v>200</v>
      </c>
      <c r="G1865" s="113">
        <v>0.88462149300000004</v>
      </c>
    </row>
    <row r="1866" spans="1:7" x14ac:dyDescent="0.25">
      <c r="A1866" s="108" t="str">
        <f t="shared" si="29"/>
        <v>AZ_2013_3D_NOx</v>
      </c>
      <c r="B1866" s="113" t="s">
        <v>135</v>
      </c>
      <c r="C1866" s="113">
        <v>2013</v>
      </c>
      <c r="D1866" s="113" t="s">
        <v>206</v>
      </c>
      <c r="E1866" s="113" t="s">
        <v>199</v>
      </c>
      <c r="F1866" s="113" t="s">
        <v>200</v>
      </c>
      <c r="G1866" s="113">
        <v>1.8953999999999999E-2</v>
      </c>
    </row>
    <row r="1867" spans="1:7" x14ac:dyDescent="0.25">
      <c r="A1867" s="108" t="str">
        <f t="shared" si="29"/>
        <v>AZ_2014_NATIONAL TOTAL_NOx</v>
      </c>
      <c r="B1867" s="113" t="s">
        <v>135</v>
      </c>
      <c r="C1867" s="113">
        <v>2014</v>
      </c>
      <c r="D1867" s="113" t="s">
        <v>122</v>
      </c>
      <c r="E1867" s="113" t="s">
        <v>199</v>
      </c>
      <c r="F1867" s="113" t="s">
        <v>200</v>
      </c>
      <c r="G1867" s="113">
        <v>94.0076819290001</v>
      </c>
    </row>
    <row r="1868" spans="1:7" x14ac:dyDescent="0.25">
      <c r="A1868" s="108" t="str">
        <f t="shared" si="29"/>
        <v>AZ_2014_NATIONAL TOTAL_NMVOC</v>
      </c>
      <c r="B1868" s="113" t="s">
        <v>135</v>
      </c>
      <c r="C1868" s="113">
        <v>2014</v>
      </c>
      <c r="D1868" s="113" t="s">
        <v>122</v>
      </c>
      <c r="E1868" s="113" t="s">
        <v>123</v>
      </c>
      <c r="F1868" s="113" t="s">
        <v>200</v>
      </c>
      <c r="G1868" s="113">
        <v>118.616673471</v>
      </c>
    </row>
    <row r="1869" spans="1:7" x14ac:dyDescent="0.25">
      <c r="A1869" s="108" t="str">
        <f t="shared" si="29"/>
        <v>AZ_2014_NATIONAL TOTAL_SOx</v>
      </c>
      <c r="B1869" s="113" t="s">
        <v>135</v>
      </c>
      <c r="C1869" s="113">
        <v>2014</v>
      </c>
      <c r="D1869" s="113" t="s">
        <v>122</v>
      </c>
      <c r="E1869" s="113" t="s">
        <v>201</v>
      </c>
      <c r="F1869" s="113" t="s">
        <v>200</v>
      </c>
      <c r="G1869" s="113">
        <v>27.327902813000001</v>
      </c>
    </row>
    <row r="1870" spans="1:7" x14ac:dyDescent="0.25">
      <c r="A1870" s="108" t="str">
        <f t="shared" si="29"/>
        <v>AZ_2014_NATIONAL TOTAL_NH3</v>
      </c>
      <c r="B1870" s="113" t="s">
        <v>135</v>
      </c>
      <c r="C1870" s="113">
        <v>2014</v>
      </c>
      <c r="D1870" s="113" t="s">
        <v>122</v>
      </c>
      <c r="E1870" s="113" t="s">
        <v>124</v>
      </c>
      <c r="F1870" s="113" t="s">
        <v>200</v>
      </c>
      <c r="G1870" s="113">
        <v>99.414363093000006</v>
      </c>
    </row>
    <row r="1871" spans="1:7" x14ac:dyDescent="0.25">
      <c r="A1871" s="108" t="str">
        <f t="shared" si="29"/>
        <v>AZ_2014_NATIONAL TOTAL_PM2.5</v>
      </c>
      <c r="B1871" s="113" t="s">
        <v>135</v>
      </c>
      <c r="C1871" s="113">
        <v>2014</v>
      </c>
      <c r="D1871" s="113" t="s">
        <v>122</v>
      </c>
      <c r="E1871" s="113" t="s">
        <v>203</v>
      </c>
      <c r="F1871" s="113" t="s">
        <v>200</v>
      </c>
      <c r="G1871" s="113">
        <v>7.0394436469999997</v>
      </c>
    </row>
    <row r="1872" spans="1:7" x14ac:dyDescent="0.25">
      <c r="A1872" s="108" t="str">
        <f t="shared" si="29"/>
        <v>AZ_2014_NATIONAL TOTAL_Pb</v>
      </c>
      <c r="B1872" s="113" t="s">
        <v>135</v>
      </c>
      <c r="C1872" s="113">
        <v>2014</v>
      </c>
      <c r="D1872" s="113" t="s">
        <v>122</v>
      </c>
      <c r="E1872" s="113" t="s">
        <v>125</v>
      </c>
      <c r="F1872" s="113" t="s">
        <v>200</v>
      </c>
      <c r="G1872" s="113">
        <v>7.5122141800000001E-4</v>
      </c>
    </row>
    <row r="1873" spans="1:7" x14ac:dyDescent="0.25">
      <c r="A1873" s="108" t="str">
        <f t="shared" si="29"/>
        <v>AZ_2014_NATIONAL TOTAL_Cd</v>
      </c>
      <c r="B1873" s="113" t="s">
        <v>135</v>
      </c>
      <c r="C1873" s="113">
        <v>2014</v>
      </c>
      <c r="D1873" s="113" t="s">
        <v>122</v>
      </c>
      <c r="E1873" s="113" t="s">
        <v>126</v>
      </c>
      <c r="F1873" s="113" t="s">
        <v>200</v>
      </c>
      <c r="G1873" s="113">
        <v>3.1697767079999999E-4</v>
      </c>
    </row>
    <row r="1874" spans="1:7" x14ac:dyDescent="0.25">
      <c r="A1874" s="108" t="str">
        <f t="shared" si="29"/>
        <v>AZ_2014_NATIONAL TOTAL_Hg</v>
      </c>
      <c r="B1874" s="113" t="s">
        <v>135</v>
      </c>
      <c r="C1874" s="113">
        <v>2014</v>
      </c>
      <c r="D1874" s="113" t="s">
        <v>122</v>
      </c>
      <c r="E1874" s="113" t="s">
        <v>127</v>
      </c>
      <c r="F1874" s="113" t="s">
        <v>200</v>
      </c>
      <c r="G1874" s="113">
        <v>1.6495847810000001E-4</v>
      </c>
    </row>
    <row r="1875" spans="1:7" x14ac:dyDescent="0.25">
      <c r="A1875" s="108" t="str">
        <f t="shared" si="29"/>
        <v>AZ_2014_NATIONAL TOTAL_DIOX</v>
      </c>
      <c r="B1875" s="113" t="s">
        <v>135</v>
      </c>
      <c r="C1875" s="113">
        <v>2014</v>
      </c>
      <c r="D1875" s="113" t="s">
        <v>122</v>
      </c>
      <c r="E1875" s="113" t="s">
        <v>128</v>
      </c>
      <c r="F1875" s="113" t="s">
        <v>200</v>
      </c>
      <c r="G1875" s="150">
        <v>4.7312380000000001E-9</v>
      </c>
    </row>
    <row r="1876" spans="1:7" x14ac:dyDescent="0.25">
      <c r="A1876" s="108" t="str">
        <f t="shared" si="29"/>
        <v>AZ_2014_NATIONAL TOTAL_PAH</v>
      </c>
      <c r="B1876" s="113" t="s">
        <v>135</v>
      </c>
      <c r="C1876" s="113">
        <v>2014</v>
      </c>
      <c r="D1876" s="113" t="s">
        <v>122</v>
      </c>
      <c r="E1876" s="113" t="s">
        <v>129</v>
      </c>
      <c r="F1876" s="113" t="s">
        <v>200</v>
      </c>
      <c r="G1876" s="113">
        <v>1.315813068E-3</v>
      </c>
    </row>
    <row r="1877" spans="1:7" x14ac:dyDescent="0.25">
      <c r="A1877" s="108" t="str">
        <f t="shared" si="29"/>
        <v>AZ_2014_NATIONAL TOTAL_HCB</v>
      </c>
      <c r="B1877" s="113" t="s">
        <v>135</v>
      </c>
      <c r="C1877" s="113">
        <v>2014</v>
      </c>
      <c r="D1877" s="113" t="s">
        <v>122</v>
      </c>
      <c r="E1877" s="113" t="s">
        <v>130</v>
      </c>
      <c r="F1877" s="113" t="s">
        <v>200</v>
      </c>
      <c r="G1877" s="150">
        <v>1.2776E-7</v>
      </c>
    </row>
    <row r="1878" spans="1:7" x14ac:dyDescent="0.25">
      <c r="A1878" s="108" t="str">
        <f t="shared" si="29"/>
        <v>AZ_2014_NATIONAL TOTAL_PCB</v>
      </c>
      <c r="B1878" s="113" t="s">
        <v>135</v>
      </c>
      <c r="C1878" s="113">
        <v>2014</v>
      </c>
      <c r="D1878" s="113" t="s">
        <v>122</v>
      </c>
      <c r="E1878" s="113" t="s">
        <v>259</v>
      </c>
      <c r="F1878" s="113" t="s">
        <v>200</v>
      </c>
      <c r="G1878" s="150">
        <v>2.2656699999999999E-8</v>
      </c>
    </row>
    <row r="1879" spans="1:7" x14ac:dyDescent="0.25">
      <c r="A1879" s="108" t="str">
        <f t="shared" si="29"/>
        <v>AZ_2014_1A3(FS)_NOx</v>
      </c>
      <c r="B1879" s="113" t="s">
        <v>135</v>
      </c>
      <c r="C1879" s="113">
        <v>2014</v>
      </c>
      <c r="D1879" s="113" t="s">
        <v>132</v>
      </c>
      <c r="E1879" s="113" t="s">
        <v>199</v>
      </c>
      <c r="F1879" s="113" t="s">
        <v>200</v>
      </c>
      <c r="G1879" s="113">
        <v>39.385213628999999</v>
      </c>
    </row>
    <row r="1880" spans="1:7" x14ac:dyDescent="0.25">
      <c r="A1880" s="108" t="str">
        <f t="shared" si="29"/>
        <v>AZ_2014_1A3(FS)_NMVOC</v>
      </c>
      <c r="B1880" s="113" t="s">
        <v>135</v>
      </c>
      <c r="C1880" s="113">
        <v>2014</v>
      </c>
      <c r="D1880" s="113" t="s">
        <v>132</v>
      </c>
      <c r="E1880" s="113" t="s">
        <v>123</v>
      </c>
      <c r="F1880" s="113" t="s">
        <v>200</v>
      </c>
      <c r="G1880" s="113">
        <v>20.001510871000001</v>
      </c>
    </row>
    <row r="1881" spans="1:7" x14ac:dyDescent="0.25">
      <c r="A1881" s="108" t="str">
        <f t="shared" si="29"/>
        <v>AZ_2014_1A3(FS)_SOx</v>
      </c>
      <c r="B1881" s="113" t="s">
        <v>135</v>
      </c>
      <c r="C1881" s="113">
        <v>2014</v>
      </c>
      <c r="D1881" s="113" t="s">
        <v>132</v>
      </c>
      <c r="E1881" s="113" t="s">
        <v>201</v>
      </c>
      <c r="F1881" s="113" t="s">
        <v>200</v>
      </c>
      <c r="G1881" s="113">
        <v>0.56817284499999998</v>
      </c>
    </row>
    <row r="1882" spans="1:7" x14ac:dyDescent="0.25">
      <c r="A1882" s="108" t="str">
        <f t="shared" si="29"/>
        <v>AZ_2014_1A3(FS)_NH3</v>
      </c>
      <c r="B1882" s="113" t="s">
        <v>135</v>
      </c>
      <c r="C1882" s="113">
        <v>2014</v>
      </c>
      <c r="D1882" s="113" t="s">
        <v>132</v>
      </c>
      <c r="E1882" s="113" t="s">
        <v>124</v>
      </c>
      <c r="F1882" s="113" t="s">
        <v>200</v>
      </c>
      <c r="G1882" s="113">
        <v>1.477519093</v>
      </c>
    </row>
    <row r="1883" spans="1:7" x14ac:dyDescent="0.25">
      <c r="A1883" s="108" t="str">
        <f t="shared" si="29"/>
        <v>AZ_2014_1A3(FS)_PM2.5</v>
      </c>
      <c r="B1883" s="113" t="s">
        <v>135</v>
      </c>
      <c r="C1883" s="113">
        <v>2014</v>
      </c>
      <c r="D1883" s="113" t="s">
        <v>132</v>
      </c>
      <c r="E1883" s="113" t="s">
        <v>203</v>
      </c>
      <c r="F1883" s="113" t="s">
        <v>200</v>
      </c>
      <c r="G1883" s="113">
        <v>0.89144258899999995</v>
      </c>
    </row>
    <row r="1884" spans="1:7" x14ac:dyDescent="0.25">
      <c r="A1884" s="108" t="str">
        <f t="shared" si="29"/>
        <v>AZ_2014_3D_NOx</v>
      </c>
      <c r="B1884" s="113" t="s">
        <v>135</v>
      </c>
      <c r="C1884" s="113">
        <v>2014</v>
      </c>
      <c r="D1884" s="113" t="s">
        <v>206</v>
      </c>
      <c r="E1884" s="113" t="s">
        <v>199</v>
      </c>
      <c r="F1884" s="113" t="s">
        <v>200</v>
      </c>
      <c r="G1884" s="113">
        <v>1.9186000000000002E-2</v>
      </c>
    </row>
    <row r="1885" spans="1:7" x14ac:dyDescent="0.25">
      <c r="A1885" s="108" t="str">
        <f t="shared" si="29"/>
        <v>AZ_2015_NATIONAL TOTAL_NOx</v>
      </c>
      <c r="B1885" s="113" t="s">
        <v>135</v>
      </c>
      <c r="C1885" s="113">
        <v>2015</v>
      </c>
      <c r="D1885" s="113" t="s">
        <v>122</v>
      </c>
      <c r="E1885" s="113" t="s">
        <v>199</v>
      </c>
      <c r="F1885" s="113" t="s">
        <v>200</v>
      </c>
      <c r="G1885" s="113">
        <v>88.630007958999997</v>
      </c>
    </row>
    <row r="1886" spans="1:7" x14ac:dyDescent="0.25">
      <c r="A1886" s="108" t="str">
        <f t="shared" si="29"/>
        <v>AZ_2015_NATIONAL TOTAL_NMVOC</v>
      </c>
      <c r="B1886" s="113" t="s">
        <v>135</v>
      </c>
      <c r="C1886" s="113">
        <v>2015</v>
      </c>
      <c r="D1886" s="113" t="s">
        <v>122</v>
      </c>
      <c r="E1886" s="113" t="s">
        <v>123</v>
      </c>
      <c r="F1886" s="113" t="s">
        <v>200</v>
      </c>
      <c r="G1886" s="113">
        <v>116.473131674</v>
      </c>
    </row>
    <row r="1887" spans="1:7" x14ac:dyDescent="0.25">
      <c r="A1887" s="108" t="str">
        <f t="shared" si="29"/>
        <v>AZ_2015_NATIONAL TOTAL_SOx</v>
      </c>
      <c r="B1887" s="113" t="s">
        <v>135</v>
      </c>
      <c r="C1887" s="113">
        <v>2015</v>
      </c>
      <c r="D1887" s="113" t="s">
        <v>122</v>
      </c>
      <c r="E1887" s="113" t="s">
        <v>201</v>
      </c>
      <c r="F1887" s="113" t="s">
        <v>200</v>
      </c>
      <c r="G1887" s="113">
        <v>29.320875757</v>
      </c>
    </row>
    <row r="1888" spans="1:7" x14ac:dyDescent="0.25">
      <c r="A1888" s="108" t="str">
        <f t="shared" si="29"/>
        <v>AZ_2015_NATIONAL TOTAL_NH3</v>
      </c>
      <c r="B1888" s="113" t="s">
        <v>135</v>
      </c>
      <c r="C1888" s="113">
        <v>2015</v>
      </c>
      <c r="D1888" s="113" t="s">
        <v>122</v>
      </c>
      <c r="E1888" s="113" t="s">
        <v>124</v>
      </c>
      <c r="F1888" s="113" t="s">
        <v>200</v>
      </c>
      <c r="G1888" s="113">
        <v>99.704140601999995</v>
      </c>
    </row>
    <row r="1889" spans="1:7" x14ac:dyDescent="0.25">
      <c r="A1889" s="108" t="str">
        <f t="shared" si="29"/>
        <v>AZ_2015_NATIONAL TOTAL_PM2.5</v>
      </c>
      <c r="B1889" s="113" t="s">
        <v>135</v>
      </c>
      <c r="C1889" s="113">
        <v>2015</v>
      </c>
      <c r="D1889" s="113" t="s">
        <v>122</v>
      </c>
      <c r="E1889" s="113" t="s">
        <v>203</v>
      </c>
      <c r="F1889" s="113" t="s">
        <v>200</v>
      </c>
      <c r="G1889" s="113">
        <v>6.9649035650000002</v>
      </c>
    </row>
    <row r="1890" spans="1:7" x14ac:dyDescent="0.25">
      <c r="A1890" s="108" t="str">
        <f t="shared" si="29"/>
        <v>AZ_2015_NATIONAL TOTAL_Pb</v>
      </c>
      <c r="B1890" s="113" t="s">
        <v>135</v>
      </c>
      <c r="C1890" s="113">
        <v>2015</v>
      </c>
      <c r="D1890" s="113" t="s">
        <v>122</v>
      </c>
      <c r="E1890" s="113" t="s">
        <v>125</v>
      </c>
      <c r="F1890" s="113" t="s">
        <v>200</v>
      </c>
      <c r="G1890" s="113">
        <v>8.8434634599999997E-4</v>
      </c>
    </row>
    <row r="1891" spans="1:7" x14ac:dyDescent="0.25">
      <c r="A1891" s="108" t="str">
        <f t="shared" si="29"/>
        <v>AZ_2015_NATIONAL TOTAL_Cd</v>
      </c>
      <c r="B1891" s="113" t="s">
        <v>135</v>
      </c>
      <c r="C1891" s="113">
        <v>2015</v>
      </c>
      <c r="D1891" s="113" t="s">
        <v>122</v>
      </c>
      <c r="E1891" s="113" t="s">
        <v>126</v>
      </c>
      <c r="F1891" s="113" t="s">
        <v>200</v>
      </c>
      <c r="G1891" s="113">
        <v>3.0942088720999999E-4</v>
      </c>
    </row>
    <row r="1892" spans="1:7" x14ac:dyDescent="0.25">
      <c r="A1892" s="108" t="str">
        <f t="shared" si="29"/>
        <v>AZ_2015_NATIONAL TOTAL_Hg</v>
      </c>
      <c r="B1892" s="113" t="s">
        <v>135</v>
      </c>
      <c r="C1892" s="113">
        <v>2015</v>
      </c>
      <c r="D1892" s="113" t="s">
        <v>122</v>
      </c>
      <c r="E1892" s="113" t="s">
        <v>127</v>
      </c>
      <c r="F1892" s="113" t="s">
        <v>200</v>
      </c>
      <c r="G1892" s="113">
        <v>1.685083142E-4</v>
      </c>
    </row>
    <row r="1893" spans="1:7" x14ac:dyDescent="0.25">
      <c r="A1893" s="108" t="str">
        <f t="shared" si="29"/>
        <v>AZ_2015_NATIONAL TOTAL_DIOX</v>
      </c>
      <c r="B1893" s="113" t="s">
        <v>135</v>
      </c>
      <c r="C1893" s="113">
        <v>2015</v>
      </c>
      <c r="D1893" s="113" t="s">
        <v>122</v>
      </c>
      <c r="E1893" s="113" t="s">
        <v>128</v>
      </c>
      <c r="F1893" s="113" t="s">
        <v>200</v>
      </c>
      <c r="G1893" s="150">
        <v>4.5791020000000003E-9</v>
      </c>
    </row>
    <row r="1894" spans="1:7" x14ac:dyDescent="0.25">
      <c r="A1894" s="108" t="str">
        <f t="shared" si="29"/>
        <v>AZ_2015_NATIONAL TOTAL_PAH</v>
      </c>
      <c r="B1894" s="113" t="s">
        <v>135</v>
      </c>
      <c r="C1894" s="113">
        <v>2015</v>
      </c>
      <c r="D1894" s="113" t="s">
        <v>122</v>
      </c>
      <c r="E1894" s="113" t="s">
        <v>129</v>
      </c>
      <c r="F1894" s="113" t="s">
        <v>200</v>
      </c>
      <c r="G1894" s="113">
        <v>1.53579004E-3</v>
      </c>
    </row>
    <row r="1895" spans="1:7" x14ac:dyDescent="0.25">
      <c r="A1895" s="108" t="str">
        <f t="shared" si="29"/>
        <v>AZ_2015_NATIONAL TOTAL_HCB</v>
      </c>
      <c r="B1895" s="113" t="s">
        <v>135</v>
      </c>
      <c r="C1895" s="113">
        <v>2015</v>
      </c>
      <c r="D1895" s="113" t="s">
        <v>122</v>
      </c>
      <c r="E1895" s="113" t="s">
        <v>130</v>
      </c>
      <c r="F1895" s="113" t="s">
        <v>200</v>
      </c>
      <c r="G1895" s="150">
        <v>1.30865E-7</v>
      </c>
    </row>
    <row r="1896" spans="1:7" x14ac:dyDescent="0.25">
      <c r="A1896" s="108" t="str">
        <f t="shared" si="29"/>
        <v>AZ_2015_NATIONAL TOTAL_PCB</v>
      </c>
      <c r="B1896" s="113" t="s">
        <v>135</v>
      </c>
      <c r="C1896" s="113">
        <v>2015</v>
      </c>
      <c r="D1896" s="113" t="s">
        <v>122</v>
      </c>
      <c r="E1896" s="113" t="s">
        <v>259</v>
      </c>
      <c r="F1896" s="113" t="s">
        <v>200</v>
      </c>
      <c r="G1896" s="150">
        <v>2.2480399999999999E-8</v>
      </c>
    </row>
    <row r="1897" spans="1:7" x14ac:dyDescent="0.25">
      <c r="A1897" s="108" t="str">
        <f t="shared" si="29"/>
        <v>AZ_2015_1A3(FS)_NOx</v>
      </c>
      <c r="B1897" s="113" t="s">
        <v>135</v>
      </c>
      <c r="C1897" s="113">
        <v>2015</v>
      </c>
      <c r="D1897" s="113" t="s">
        <v>132</v>
      </c>
      <c r="E1897" s="113" t="s">
        <v>199</v>
      </c>
      <c r="F1897" s="113" t="s">
        <v>200</v>
      </c>
      <c r="G1897" s="113">
        <v>32.850520959000001</v>
      </c>
    </row>
    <row r="1898" spans="1:7" x14ac:dyDescent="0.25">
      <c r="A1898" s="108" t="str">
        <f t="shared" si="29"/>
        <v>AZ_2015_1A3(FS)_NMVOC</v>
      </c>
      <c r="B1898" s="113" t="s">
        <v>135</v>
      </c>
      <c r="C1898" s="113">
        <v>2015</v>
      </c>
      <c r="D1898" s="113" t="s">
        <v>132</v>
      </c>
      <c r="E1898" s="113" t="s">
        <v>123</v>
      </c>
      <c r="F1898" s="113" t="s">
        <v>200</v>
      </c>
      <c r="G1898" s="113">
        <v>18.958171673999999</v>
      </c>
    </row>
    <row r="1899" spans="1:7" x14ac:dyDescent="0.25">
      <c r="A1899" s="108" t="str">
        <f t="shared" si="29"/>
        <v>AZ_2015_1A3(FS)_SOx</v>
      </c>
      <c r="B1899" s="113" t="s">
        <v>135</v>
      </c>
      <c r="C1899" s="113">
        <v>2015</v>
      </c>
      <c r="D1899" s="113" t="s">
        <v>132</v>
      </c>
      <c r="E1899" s="113" t="s">
        <v>201</v>
      </c>
      <c r="F1899" s="113" t="s">
        <v>200</v>
      </c>
      <c r="G1899" s="113">
        <v>0.48180832699999998</v>
      </c>
    </row>
    <row r="1900" spans="1:7" x14ac:dyDescent="0.25">
      <c r="A1900" s="108" t="str">
        <f t="shared" si="29"/>
        <v>AZ_2015_1A3(FS)_NH3</v>
      </c>
      <c r="B1900" s="113" t="s">
        <v>135</v>
      </c>
      <c r="C1900" s="113">
        <v>2015</v>
      </c>
      <c r="D1900" s="113" t="s">
        <v>132</v>
      </c>
      <c r="E1900" s="113" t="s">
        <v>124</v>
      </c>
      <c r="F1900" s="113" t="s">
        <v>200</v>
      </c>
      <c r="G1900" s="113">
        <v>1.396418602</v>
      </c>
    </row>
    <row r="1901" spans="1:7" x14ac:dyDescent="0.25">
      <c r="A1901" s="108" t="str">
        <f t="shared" si="29"/>
        <v>AZ_2015_1A3(FS)_PM2.5</v>
      </c>
      <c r="B1901" s="113" t="s">
        <v>135</v>
      </c>
      <c r="C1901" s="113">
        <v>2015</v>
      </c>
      <c r="D1901" s="113" t="s">
        <v>132</v>
      </c>
      <c r="E1901" s="113" t="s">
        <v>203</v>
      </c>
      <c r="F1901" s="113" t="s">
        <v>200</v>
      </c>
      <c r="G1901" s="113">
        <v>0.70531101900000004</v>
      </c>
    </row>
    <row r="1902" spans="1:7" x14ac:dyDescent="0.25">
      <c r="A1902" s="108" t="str">
        <f t="shared" si="29"/>
        <v>AZ_2015_3D_NOx</v>
      </c>
      <c r="B1902" s="113" t="s">
        <v>135</v>
      </c>
      <c r="C1902" s="113">
        <v>2015</v>
      </c>
      <c r="D1902" s="113" t="s">
        <v>206</v>
      </c>
      <c r="E1902" s="113" t="s">
        <v>199</v>
      </c>
      <c r="F1902" s="113" t="s">
        <v>200</v>
      </c>
      <c r="G1902" s="113">
        <v>1.9411000000000001E-2</v>
      </c>
    </row>
    <row r="1903" spans="1:7" x14ac:dyDescent="0.25">
      <c r="A1903" s="108" t="str">
        <f t="shared" si="29"/>
        <v>AZ_2016_NATIONAL TOTAL_NOx</v>
      </c>
      <c r="B1903" s="113" t="s">
        <v>135</v>
      </c>
      <c r="C1903" s="113">
        <v>2016</v>
      </c>
      <c r="D1903" s="113" t="s">
        <v>122</v>
      </c>
      <c r="E1903" s="113" t="s">
        <v>199</v>
      </c>
      <c r="F1903" s="113" t="s">
        <v>200</v>
      </c>
      <c r="G1903" s="113">
        <v>85.191998955000003</v>
      </c>
    </row>
    <row r="1904" spans="1:7" x14ac:dyDescent="0.25">
      <c r="A1904" s="108" t="str">
        <f t="shared" si="29"/>
        <v>AZ_2016_NATIONAL TOTAL_NMVOC</v>
      </c>
      <c r="B1904" s="113" t="s">
        <v>135</v>
      </c>
      <c r="C1904" s="113">
        <v>2016</v>
      </c>
      <c r="D1904" s="113" t="s">
        <v>122</v>
      </c>
      <c r="E1904" s="113" t="s">
        <v>123</v>
      </c>
      <c r="F1904" s="113" t="s">
        <v>200</v>
      </c>
      <c r="G1904" s="113">
        <v>115.49636040999999</v>
      </c>
    </row>
    <row r="1905" spans="1:7" x14ac:dyDescent="0.25">
      <c r="A1905" s="108" t="str">
        <f t="shared" si="29"/>
        <v>AZ_2016_NATIONAL TOTAL_SOx</v>
      </c>
      <c r="B1905" s="113" t="s">
        <v>135</v>
      </c>
      <c r="C1905" s="113">
        <v>2016</v>
      </c>
      <c r="D1905" s="113" t="s">
        <v>122</v>
      </c>
      <c r="E1905" s="113" t="s">
        <v>201</v>
      </c>
      <c r="F1905" s="113" t="s">
        <v>200</v>
      </c>
      <c r="G1905" s="113">
        <v>30.463123621000001</v>
      </c>
    </row>
    <row r="1906" spans="1:7" x14ac:dyDescent="0.25">
      <c r="A1906" s="108" t="str">
        <f t="shared" si="29"/>
        <v>AZ_2016_NATIONAL TOTAL_NH3</v>
      </c>
      <c r="B1906" s="113" t="s">
        <v>135</v>
      </c>
      <c r="C1906" s="113">
        <v>2016</v>
      </c>
      <c r="D1906" s="113" t="s">
        <v>122</v>
      </c>
      <c r="E1906" s="113" t="s">
        <v>124</v>
      </c>
      <c r="F1906" s="113" t="s">
        <v>200</v>
      </c>
      <c r="G1906" s="113">
        <v>99.821116185999998</v>
      </c>
    </row>
    <row r="1907" spans="1:7" x14ac:dyDescent="0.25">
      <c r="A1907" s="108" t="str">
        <f t="shared" si="29"/>
        <v>AZ_2016_NATIONAL TOTAL_PM2.5</v>
      </c>
      <c r="B1907" s="113" t="s">
        <v>135</v>
      </c>
      <c r="C1907" s="113">
        <v>2016</v>
      </c>
      <c r="D1907" s="113" t="s">
        <v>122</v>
      </c>
      <c r="E1907" s="113" t="s">
        <v>203</v>
      </c>
      <c r="F1907" s="113" t="s">
        <v>200</v>
      </c>
      <c r="G1907" s="113">
        <v>5.4004440809999998</v>
      </c>
    </row>
    <row r="1908" spans="1:7" x14ac:dyDescent="0.25">
      <c r="A1908" s="108" t="str">
        <f t="shared" si="29"/>
        <v>AZ_2016_NATIONAL TOTAL_Pb</v>
      </c>
      <c r="B1908" s="113" t="s">
        <v>135</v>
      </c>
      <c r="C1908" s="113">
        <v>2016</v>
      </c>
      <c r="D1908" s="113" t="s">
        <v>122</v>
      </c>
      <c r="E1908" s="113" t="s">
        <v>125</v>
      </c>
      <c r="F1908" s="113" t="s">
        <v>200</v>
      </c>
      <c r="G1908" s="113">
        <v>8.3228826599999995E-4</v>
      </c>
    </row>
    <row r="1909" spans="1:7" x14ac:dyDescent="0.25">
      <c r="A1909" s="108" t="str">
        <f t="shared" si="29"/>
        <v>AZ_2016_NATIONAL TOTAL_Cd</v>
      </c>
      <c r="B1909" s="113" t="s">
        <v>135</v>
      </c>
      <c r="C1909" s="113">
        <v>2016</v>
      </c>
      <c r="D1909" s="113" t="s">
        <v>122</v>
      </c>
      <c r="E1909" s="113" t="s">
        <v>126</v>
      </c>
      <c r="F1909" s="113" t="s">
        <v>200</v>
      </c>
      <c r="G1909" s="113">
        <v>2.3818260708999999E-4</v>
      </c>
    </row>
    <row r="1910" spans="1:7" x14ac:dyDescent="0.25">
      <c r="A1910" s="108" t="str">
        <f t="shared" si="29"/>
        <v>AZ_2016_NATIONAL TOTAL_Hg</v>
      </c>
      <c r="B1910" s="113" t="s">
        <v>135</v>
      </c>
      <c r="C1910" s="113">
        <v>2016</v>
      </c>
      <c r="D1910" s="113" t="s">
        <v>122</v>
      </c>
      <c r="E1910" s="113" t="s">
        <v>127</v>
      </c>
      <c r="F1910" s="113" t="s">
        <v>200</v>
      </c>
      <c r="G1910" s="113">
        <v>1.6785864130000001E-4</v>
      </c>
    </row>
    <row r="1911" spans="1:7" x14ac:dyDescent="0.25">
      <c r="A1911" s="108" t="str">
        <f t="shared" si="29"/>
        <v>AZ_2016_NATIONAL TOTAL_DIOX</v>
      </c>
      <c r="B1911" s="113" t="s">
        <v>135</v>
      </c>
      <c r="C1911" s="113">
        <v>2016</v>
      </c>
      <c r="D1911" s="113" t="s">
        <v>122</v>
      </c>
      <c r="E1911" s="113" t="s">
        <v>128</v>
      </c>
      <c r="F1911" s="113" t="s">
        <v>200</v>
      </c>
      <c r="G1911" s="150">
        <v>2.9654430000000002E-9</v>
      </c>
    </row>
    <row r="1912" spans="1:7" x14ac:dyDescent="0.25">
      <c r="A1912" s="108" t="str">
        <f t="shared" si="29"/>
        <v>AZ_2016_NATIONAL TOTAL_PAH</v>
      </c>
      <c r="B1912" s="113" t="s">
        <v>135</v>
      </c>
      <c r="C1912" s="113">
        <v>2016</v>
      </c>
      <c r="D1912" s="113" t="s">
        <v>122</v>
      </c>
      <c r="E1912" s="113" t="s">
        <v>129</v>
      </c>
      <c r="F1912" s="113" t="s">
        <v>200</v>
      </c>
      <c r="G1912" s="113">
        <v>1.7556014679999999E-3</v>
      </c>
    </row>
    <row r="1913" spans="1:7" x14ac:dyDescent="0.25">
      <c r="A1913" s="108" t="str">
        <f t="shared" si="29"/>
        <v>AZ_2016_NATIONAL TOTAL_HCB</v>
      </c>
      <c r="B1913" s="113" t="s">
        <v>135</v>
      </c>
      <c r="C1913" s="113">
        <v>2016</v>
      </c>
      <c r="D1913" s="113" t="s">
        <v>122</v>
      </c>
      <c r="E1913" s="113" t="s">
        <v>130</v>
      </c>
      <c r="F1913" s="113" t="s">
        <v>200</v>
      </c>
      <c r="G1913" s="150">
        <v>1.05399E-7</v>
      </c>
    </row>
    <row r="1914" spans="1:7" x14ac:dyDescent="0.25">
      <c r="A1914" s="108" t="str">
        <f t="shared" si="29"/>
        <v>AZ_2016_NATIONAL TOTAL_PCB</v>
      </c>
      <c r="B1914" s="113" t="s">
        <v>135</v>
      </c>
      <c r="C1914" s="113">
        <v>2016</v>
      </c>
      <c r="D1914" s="113" t="s">
        <v>122</v>
      </c>
      <c r="E1914" s="113" t="s">
        <v>259</v>
      </c>
      <c r="F1914" s="113" t="s">
        <v>200</v>
      </c>
      <c r="G1914" s="150">
        <v>2.10954E-8</v>
      </c>
    </row>
    <row r="1915" spans="1:7" x14ac:dyDescent="0.25">
      <c r="A1915" s="108" t="str">
        <f t="shared" si="29"/>
        <v>AZ_2016_1A3(FS)_NOx</v>
      </c>
      <c r="B1915" s="113" t="s">
        <v>135</v>
      </c>
      <c r="C1915" s="113">
        <v>2016</v>
      </c>
      <c r="D1915" s="113" t="s">
        <v>132</v>
      </c>
      <c r="E1915" s="113" t="s">
        <v>199</v>
      </c>
      <c r="F1915" s="113" t="s">
        <v>200</v>
      </c>
      <c r="G1915" s="113">
        <v>28.438197955</v>
      </c>
    </row>
    <row r="1916" spans="1:7" x14ac:dyDescent="0.25">
      <c r="A1916" s="108" t="str">
        <f t="shared" si="29"/>
        <v>AZ_2016_1A3(FS)_NMVOC</v>
      </c>
      <c r="B1916" s="113" t="s">
        <v>135</v>
      </c>
      <c r="C1916" s="113">
        <v>2016</v>
      </c>
      <c r="D1916" s="113" t="s">
        <v>132</v>
      </c>
      <c r="E1916" s="113" t="s">
        <v>123</v>
      </c>
      <c r="F1916" s="113" t="s">
        <v>200</v>
      </c>
      <c r="G1916" s="113">
        <v>18.189532410000002</v>
      </c>
    </row>
    <row r="1917" spans="1:7" x14ac:dyDescent="0.25">
      <c r="A1917" s="108" t="str">
        <f t="shared" si="29"/>
        <v>AZ_2016_1A3(FS)_SOx</v>
      </c>
      <c r="B1917" s="113" t="s">
        <v>135</v>
      </c>
      <c r="C1917" s="113">
        <v>2016</v>
      </c>
      <c r="D1917" s="113" t="s">
        <v>132</v>
      </c>
      <c r="E1917" s="113" t="s">
        <v>201</v>
      </c>
      <c r="F1917" s="113" t="s">
        <v>200</v>
      </c>
      <c r="G1917" s="113">
        <v>0.42342627999999999</v>
      </c>
    </row>
    <row r="1918" spans="1:7" x14ac:dyDescent="0.25">
      <c r="A1918" s="108" t="str">
        <f t="shared" si="29"/>
        <v>AZ_2016_1A3(FS)_NH3</v>
      </c>
      <c r="B1918" s="113" t="s">
        <v>135</v>
      </c>
      <c r="C1918" s="113">
        <v>2016</v>
      </c>
      <c r="D1918" s="113" t="s">
        <v>132</v>
      </c>
      <c r="E1918" s="113" t="s">
        <v>124</v>
      </c>
      <c r="F1918" s="113" t="s">
        <v>200</v>
      </c>
      <c r="G1918" s="113">
        <v>1.3408131860000001</v>
      </c>
    </row>
    <row r="1919" spans="1:7" x14ac:dyDescent="0.25">
      <c r="A1919" s="108" t="str">
        <f t="shared" si="29"/>
        <v>AZ_2016_1A3(FS)_PM2.5</v>
      </c>
      <c r="B1919" s="113" t="s">
        <v>135</v>
      </c>
      <c r="C1919" s="113">
        <v>2016</v>
      </c>
      <c r="D1919" s="113" t="s">
        <v>132</v>
      </c>
      <c r="E1919" s="113" t="s">
        <v>203</v>
      </c>
      <c r="F1919" s="113" t="s">
        <v>200</v>
      </c>
      <c r="G1919" s="113">
        <v>0.58013308699999999</v>
      </c>
    </row>
    <row r="1920" spans="1:7" x14ac:dyDescent="0.25">
      <c r="A1920" s="108" t="str">
        <f t="shared" si="29"/>
        <v>AZ_2016_3D_NOx</v>
      </c>
      <c r="B1920" s="113" t="s">
        <v>135</v>
      </c>
      <c r="C1920" s="113">
        <v>2016</v>
      </c>
      <c r="D1920" s="113" t="s">
        <v>206</v>
      </c>
      <c r="E1920" s="113" t="s">
        <v>199</v>
      </c>
      <c r="F1920" s="113" t="s">
        <v>200</v>
      </c>
      <c r="G1920" s="113">
        <v>1.9619999999999999E-2</v>
      </c>
    </row>
    <row r="1921" spans="1:7" x14ac:dyDescent="0.25">
      <c r="A1921" s="108" t="str">
        <f t="shared" si="29"/>
        <v>AZ_2017_NATIONAL TOTAL_NOx</v>
      </c>
      <c r="B1921" s="113" t="s">
        <v>135</v>
      </c>
      <c r="C1921" s="113">
        <v>2017</v>
      </c>
      <c r="D1921" s="113" t="s">
        <v>122</v>
      </c>
      <c r="E1921" s="113" t="s">
        <v>199</v>
      </c>
      <c r="F1921" s="113" t="s">
        <v>200</v>
      </c>
      <c r="G1921" s="113">
        <v>92.096501133999993</v>
      </c>
    </row>
    <row r="1922" spans="1:7" x14ac:dyDescent="0.25">
      <c r="A1922" s="108" t="str">
        <f t="shared" ref="A1922:A1985" si="30">CONCATENATE(B1922,"_",C1922,"_",D1922,"_",E1922)</f>
        <v>AZ_2017_NATIONAL TOTAL_NMVOC</v>
      </c>
      <c r="B1922" s="113" t="s">
        <v>135</v>
      </c>
      <c r="C1922" s="113">
        <v>2017</v>
      </c>
      <c r="D1922" s="113" t="s">
        <v>122</v>
      </c>
      <c r="E1922" s="113" t="s">
        <v>123</v>
      </c>
      <c r="F1922" s="113" t="s">
        <v>200</v>
      </c>
      <c r="G1922" s="113">
        <v>113.54157218</v>
      </c>
    </row>
    <row r="1923" spans="1:7" x14ac:dyDescent="0.25">
      <c r="A1923" s="108" t="str">
        <f t="shared" si="30"/>
        <v>AZ_2017_NATIONAL TOTAL_SOx</v>
      </c>
      <c r="B1923" s="113" t="s">
        <v>135</v>
      </c>
      <c r="C1923" s="113">
        <v>2017</v>
      </c>
      <c r="D1923" s="113" t="s">
        <v>122</v>
      </c>
      <c r="E1923" s="113" t="s">
        <v>201</v>
      </c>
      <c r="F1923" s="113" t="s">
        <v>200</v>
      </c>
      <c r="G1923" s="113">
        <v>27.213340949999999</v>
      </c>
    </row>
    <row r="1924" spans="1:7" x14ac:dyDescent="0.25">
      <c r="A1924" s="108" t="str">
        <f t="shared" si="30"/>
        <v>AZ_2017_NATIONAL TOTAL_NH3</v>
      </c>
      <c r="B1924" s="113" t="s">
        <v>135</v>
      </c>
      <c r="C1924" s="113">
        <v>2017</v>
      </c>
      <c r="D1924" s="113" t="s">
        <v>122</v>
      </c>
      <c r="E1924" s="113" t="s">
        <v>124</v>
      </c>
      <c r="F1924" s="113" t="s">
        <v>200</v>
      </c>
      <c r="G1924" s="113">
        <v>99.816347802999999</v>
      </c>
    </row>
    <row r="1925" spans="1:7" x14ac:dyDescent="0.25">
      <c r="A1925" s="108" t="str">
        <f t="shared" si="30"/>
        <v>AZ_2017_NATIONAL TOTAL_PM2.5</v>
      </c>
      <c r="B1925" s="113" t="s">
        <v>135</v>
      </c>
      <c r="C1925" s="113">
        <v>2017</v>
      </c>
      <c r="D1925" s="113" t="s">
        <v>122</v>
      </c>
      <c r="E1925" s="113" t="s">
        <v>203</v>
      </c>
      <c r="F1925" s="113" t="s">
        <v>200</v>
      </c>
      <c r="G1925" s="113">
        <v>5.2978782180000001</v>
      </c>
    </row>
    <row r="1926" spans="1:7" x14ac:dyDescent="0.25">
      <c r="A1926" s="108" t="str">
        <f t="shared" si="30"/>
        <v>AZ_2017_NATIONAL TOTAL_Pb</v>
      </c>
      <c r="B1926" s="113" t="s">
        <v>135</v>
      </c>
      <c r="C1926" s="113">
        <v>2017</v>
      </c>
      <c r="D1926" s="113" t="s">
        <v>122</v>
      </c>
      <c r="E1926" s="113" t="s">
        <v>125</v>
      </c>
      <c r="F1926" s="113" t="s">
        <v>200</v>
      </c>
      <c r="G1926" s="113">
        <v>7.1311285499999996E-4</v>
      </c>
    </row>
    <row r="1927" spans="1:7" x14ac:dyDescent="0.25">
      <c r="A1927" s="108" t="str">
        <f t="shared" si="30"/>
        <v>AZ_2017_NATIONAL TOTAL_Cd</v>
      </c>
      <c r="B1927" s="113" t="s">
        <v>135</v>
      </c>
      <c r="C1927" s="113">
        <v>2017</v>
      </c>
      <c r="D1927" s="113" t="s">
        <v>122</v>
      </c>
      <c r="E1927" s="113" t="s">
        <v>126</v>
      </c>
      <c r="F1927" s="113" t="s">
        <v>200</v>
      </c>
      <c r="G1927" s="113">
        <v>2.2886499690000001E-4</v>
      </c>
    </row>
    <row r="1928" spans="1:7" x14ac:dyDescent="0.25">
      <c r="A1928" s="108" t="str">
        <f t="shared" si="30"/>
        <v>AZ_2017_NATIONAL TOTAL_Hg</v>
      </c>
      <c r="B1928" s="113" t="s">
        <v>135</v>
      </c>
      <c r="C1928" s="113">
        <v>2017</v>
      </c>
      <c r="D1928" s="113" t="s">
        <v>122</v>
      </c>
      <c r="E1928" s="113" t="s">
        <v>127</v>
      </c>
      <c r="F1928" s="113" t="s">
        <v>200</v>
      </c>
      <c r="G1928" s="113">
        <v>1.5832692559999999E-4</v>
      </c>
    </row>
    <row r="1929" spans="1:7" x14ac:dyDescent="0.25">
      <c r="A1929" s="108" t="str">
        <f t="shared" si="30"/>
        <v>AZ_2017_NATIONAL TOTAL_DIOX</v>
      </c>
      <c r="B1929" s="113" t="s">
        <v>135</v>
      </c>
      <c r="C1929" s="113">
        <v>2017</v>
      </c>
      <c r="D1929" s="113" t="s">
        <v>122</v>
      </c>
      <c r="E1929" s="113" t="s">
        <v>128</v>
      </c>
      <c r="F1929" s="113" t="s">
        <v>200</v>
      </c>
      <c r="G1929" s="150">
        <v>2.979647E-9</v>
      </c>
    </row>
    <row r="1930" spans="1:7" x14ac:dyDescent="0.25">
      <c r="A1930" s="108" t="str">
        <f t="shared" si="30"/>
        <v>AZ_2017_NATIONAL TOTAL_PAH</v>
      </c>
      <c r="B1930" s="113" t="s">
        <v>135</v>
      </c>
      <c r="C1930" s="113">
        <v>2017</v>
      </c>
      <c r="D1930" s="113" t="s">
        <v>122</v>
      </c>
      <c r="E1930" s="113" t="s">
        <v>129</v>
      </c>
      <c r="F1930" s="113" t="s">
        <v>200</v>
      </c>
      <c r="G1930" s="113">
        <v>1.899781201E-3</v>
      </c>
    </row>
    <row r="1931" spans="1:7" x14ac:dyDescent="0.25">
      <c r="A1931" s="108" t="str">
        <f t="shared" si="30"/>
        <v>AZ_2017_NATIONAL TOTAL_HCB</v>
      </c>
      <c r="B1931" s="113" t="s">
        <v>135</v>
      </c>
      <c r="C1931" s="113">
        <v>2017</v>
      </c>
      <c r="D1931" s="113" t="s">
        <v>122</v>
      </c>
      <c r="E1931" s="113" t="s">
        <v>130</v>
      </c>
      <c r="F1931" s="113" t="s">
        <v>200</v>
      </c>
      <c r="G1931" s="150">
        <v>1.0864799999999999E-7</v>
      </c>
    </row>
    <row r="1932" spans="1:7" x14ac:dyDescent="0.25">
      <c r="A1932" s="108" t="str">
        <f t="shared" si="30"/>
        <v>AZ_2017_NATIONAL TOTAL_PCB</v>
      </c>
      <c r="B1932" s="113" t="s">
        <v>135</v>
      </c>
      <c r="C1932" s="113">
        <v>2017</v>
      </c>
      <c r="D1932" s="113" t="s">
        <v>122</v>
      </c>
      <c r="E1932" s="113" t="s">
        <v>259</v>
      </c>
      <c r="F1932" s="113" t="s">
        <v>200</v>
      </c>
      <c r="G1932" s="150">
        <v>2.2482100000000001E-8</v>
      </c>
    </row>
    <row r="1933" spans="1:7" x14ac:dyDescent="0.25">
      <c r="A1933" s="108" t="str">
        <f t="shared" si="30"/>
        <v>AZ_2017_1A3(FS)_NOx</v>
      </c>
      <c r="B1933" s="113" t="s">
        <v>135</v>
      </c>
      <c r="C1933" s="113">
        <v>2017</v>
      </c>
      <c r="D1933" s="113" t="s">
        <v>132</v>
      </c>
      <c r="E1933" s="113" t="s">
        <v>199</v>
      </c>
      <c r="F1933" s="113" t="s">
        <v>200</v>
      </c>
      <c r="G1933" s="113">
        <v>36.400618133999998</v>
      </c>
    </row>
    <row r="1934" spans="1:7" x14ac:dyDescent="0.25">
      <c r="A1934" s="108" t="str">
        <f t="shared" si="30"/>
        <v>AZ_2017_1A3(FS)_NMVOC</v>
      </c>
      <c r="B1934" s="113" t="s">
        <v>135</v>
      </c>
      <c r="C1934" s="113">
        <v>2017</v>
      </c>
      <c r="D1934" s="113" t="s">
        <v>132</v>
      </c>
      <c r="E1934" s="113" t="s">
        <v>123</v>
      </c>
      <c r="F1934" s="113" t="s">
        <v>200</v>
      </c>
      <c r="G1934" s="113">
        <v>19.230270180000002</v>
      </c>
    </row>
    <row r="1935" spans="1:7" x14ac:dyDescent="0.25">
      <c r="A1935" s="108" t="str">
        <f t="shared" si="30"/>
        <v>AZ_2017_1A3(FS)_SOx</v>
      </c>
      <c r="B1935" s="113" t="s">
        <v>135</v>
      </c>
      <c r="C1935" s="113">
        <v>2017</v>
      </c>
      <c r="D1935" s="113" t="s">
        <v>132</v>
      </c>
      <c r="E1935" s="113" t="s">
        <v>201</v>
      </c>
      <c r="F1935" s="113" t="s">
        <v>200</v>
      </c>
      <c r="G1935" s="113">
        <v>0.52707922399999996</v>
      </c>
    </row>
    <row r="1936" spans="1:7" x14ac:dyDescent="0.25">
      <c r="A1936" s="108" t="str">
        <f t="shared" si="30"/>
        <v>AZ_2017_1A3(FS)_NH3</v>
      </c>
      <c r="B1936" s="113" t="s">
        <v>135</v>
      </c>
      <c r="C1936" s="113">
        <v>2017</v>
      </c>
      <c r="D1936" s="113" t="s">
        <v>132</v>
      </c>
      <c r="E1936" s="113" t="s">
        <v>124</v>
      </c>
      <c r="F1936" s="113" t="s">
        <v>200</v>
      </c>
      <c r="G1936" s="113">
        <v>1.4009278030000001</v>
      </c>
    </row>
    <row r="1937" spans="1:7" x14ac:dyDescent="0.25">
      <c r="A1937" s="108" t="str">
        <f t="shared" si="30"/>
        <v>AZ_2017_1A3(FS)_PM2.5</v>
      </c>
      <c r="B1937" s="113" t="s">
        <v>135</v>
      </c>
      <c r="C1937" s="113">
        <v>2017</v>
      </c>
      <c r="D1937" s="113" t="s">
        <v>132</v>
      </c>
      <c r="E1937" s="113" t="s">
        <v>203</v>
      </c>
      <c r="F1937" s="113" t="s">
        <v>200</v>
      </c>
      <c r="G1937" s="113">
        <v>0.81682946999999995</v>
      </c>
    </row>
    <row r="1938" spans="1:7" x14ac:dyDescent="0.25">
      <c r="A1938" s="108" t="str">
        <f t="shared" si="30"/>
        <v>AZ_2017_3D_NOx</v>
      </c>
      <c r="B1938" s="113" t="s">
        <v>135</v>
      </c>
      <c r="C1938" s="113">
        <v>2017</v>
      </c>
      <c r="D1938" s="113" t="s">
        <v>206</v>
      </c>
      <c r="E1938" s="113" t="s">
        <v>199</v>
      </c>
      <c r="F1938" s="113" t="s">
        <v>200</v>
      </c>
      <c r="G1938" s="113">
        <v>1.9796000000000001E-2</v>
      </c>
    </row>
    <row r="1939" spans="1:7" x14ac:dyDescent="0.25">
      <c r="A1939" s="108" t="str">
        <f t="shared" si="30"/>
        <v>AZ_2018_NATIONAL TOTAL_NOx</v>
      </c>
      <c r="B1939" s="113" t="s">
        <v>135</v>
      </c>
      <c r="C1939" s="113">
        <v>2018</v>
      </c>
      <c r="D1939" s="113" t="s">
        <v>122</v>
      </c>
      <c r="E1939" s="113" t="s">
        <v>199</v>
      </c>
      <c r="F1939" s="113" t="s">
        <v>200</v>
      </c>
      <c r="G1939" s="113">
        <v>93.840640179999994</v>
      </c>
    </row>
    <row r="1940" spans="1:7" x14ac:dyDescent="0.25">
      <c r="A1940" s="108" t="str">
        <f t="shared" si="30"/>
        <v>AZ_2018_NATIONAL TOTAL_NMVOC</v>
      </c>
      <c r="B1940" s="113" t="s">
        <v>135</v>
      </c>
      <c r="C1940" s="113">
        <v>2018</v>
      </c>
      <c r="D1940" s="113" t="s">
        <v>122</v>
      </c>
      <c r="E1940" s="113" t="s">
        <v>123</v>
      </c>
      <c r="F1940" s="113" t="s">
        <v>200</v>
      </c>
      <c r="G1940" s="113">
        <v>114.101768546</v>
      </c>
    </row>
    <row r="1941" spans="1:7" x14ac:dyDescent="0.25">
      <c r="A1941" s="108" t="str">
        <f t="shared" si="30"/>
        <v>AZ_2018_NATIONAL TOTAL_SOx</v>
      </c>
      <c r="B1941" s="113" t="s">
        <v>135</v>
      </c>
      <c r="C1941" s="113">
        <v>2018</v>
      </c>
      <c r="D1941" s="113" t="s">
        <v>122</v>
      </c>
      <c r="E1941" s="113" t="s">
        <v>201</v>
      </c>
      <c r="F1941" s="113" t="s">
        <v>200</v>
      </c>
      <c r="G1941" s="113">
        <v>25.407320009999999</v>
      </c>
    </row>
    <row r="1942" spans="1:7" x14ac:dyDescent="0.25">
      <c r="A1942" s="108" t="str">
        <f t="shared" si="30"/>
        <v>AZ_2018_NATIONAL TOTAL_NH3</v>
      </c>
      <c r="B1942" s="113" t="s">
        <v>135</v>
      </c>
      <c r="C1942" s="113">
        <v>2018</v>
      </c>
      <c r="D1942" s="113" t="s">
        <v>122</v>
      </c>
      <c r="E1942" s="113" t="s">
        <v>124</v>
      </c>
      <c r="F1942" s="113" t="s">
        <v>200</v>
      </c>
      <c r="G1942" s="113">
        <v>99.623750584999996</v>
      </c>
    </row>
    <row r="1943" spans="1:7" x14ac:dyDescent="0.25">
      <c r="A1943" s="108" t="str">
        <f t="shared" si="30"/>
        <v>AZ_2018_NATIONAL TOTAL_PM2.5</v>
      </c>
      <c r="B1943" s="113" t="s">
        <v>135</v>
      </c>
      <c r="C1943" s="113">
        <v>2018</v>
      </c>
      <c r="D1943" s="113" t="s">
        <v>122</v>
      </c>
      <c r="E1943" s="113" t="s">
        <v>203</v>
      </c>
      <c r="F1943" s="113" t="s">
        <v>200</v>
      </c>
      <c r="G1943" s="113">
        <v>5.2021351280000001</v>
      </c>
    </row>
    <row r="1944" spans="1:7" x14ac:dyDescent="0.25">
      <c r="A1944" s="108" t="str">
        <f t="shared" si="30"/>
        <v>AZ_2018_NATIONAL TOTAL_Pb</v>
      </c>
      <c r="B1944" s="113" t="s">
        <v>135</v>
      </c>
      <c r="C1944" s="113">
        <v>2018</v>
      </c>
      <c r="D1944" s="113" t="s">
        <v>122</v>
      </c>
      <c r="E1944" s="113" t="s">
        <v>125</v>
      </c>
      <c r="F1944" s="113" t="s">
        <v>200</v>
      </c>
      <c r="G1944" s="113">
        <v>6.0148856199999999E-4</v>
      </c>
    </row>
    <row r="1945" spans="1:7" x14ac:dyDescent="0.25">
      <c r="A1945" s="108" t="str">
        <f t="shared" si="30"/>
        <v>AZ_2018_NATIONAL TOTAL_Cd</v>
      </c>
      <c r="B1945" s="113" t="s">
        <v>135</v>
      </c>
      <c r="C1945" s="113">
        <v>2018</v>
      </c>
      <c r="D1945" s="113" t="s">
        <v>122</v>
      </c>
      <c r="E1945" s="113" t="s">
        <v>126</v>
      </c>
      <c r="F1945" s="113" t="s">
        <v>200</v>
      </c>
      <c r="G1945" s="113">
        <v>2.258179638E-4</v>
      </c>
    </row>
    <row r="1946" spans="1:7" x14ac:dyDescent="0.25">
      <c r="A1946" s="108" t="str">
        <f t="shared" si="30"/>
        <v>AZ_2018_NATIONAL TOTAL_Hg</v>
      </c>
      <c r="B1946" s="113" t="s">
        <v>135</v>
      </c>
      <c r="C1946" s="113">
        <v>2018</v>
      </c>
      <c r="D1946" s="113" t="s">
        <v>122</v>
      </c>
      <c r="E1946" s="113" t="s">
        <v>127</v>
      </c>
      <c r="F1946" s="113" t="s">
        <v>200</v>
      </c>
      <c r="G1946" s="113">
        <v>1.4920923349999999E-4</v>
      </c>
    </row>
    <row r="1947" spans="1:7" x14ac:dyDescent="0.25">
      <c r="A1947" s="108" t="str">
        <f t="shared" si="30"/>
        <v>AZ_2018_NATIONAL TOTAL_DIOX</v>
      </c>
      <c r="B1947" s="113" t="s">
        <v>135</v>
      </c>
      <c r="C1947" s="113">
        <v>2018</v>
      </c>
      <c r="D1947" s="113" t="s">
        <v>122</v>
      </c>
      <c r="E1947" s="113" t="s">
        <v>128</v>
      </c>
      <c r="F1947" s="113" t="s">
        <v>200</v>
      </c>
      <c r="G1947" s="150">
        <v>2.9738379999999999E-9</v>
      </c>
    </row>
    <row r="1948" spans="1:7" x14ac:dyDescent="0.25">
      <c r="A1948" s="108" t="str">
        <f t="shared" si="30"/>
        <v>AZ_2018_NATIONAL TOTAL_PAH</v>
      </c>
      <c r="B1948" s="113" t="s">
        <v>135</v>
      </c>
      <c r="C1948" s="113">
        <v>2018</v>
      </c>
      <c r="D1948" s="113" t="s">
        <v>122</v>
      </c>
      <c r="E1948" s="113" t="s">
        <v>129</v>
      </c>
      <c r="F1948" s="113" t="s">
        <v>200</v>
      </c>
      <c r="G1948" s="113">
        <v>1.1121876589999999E-3</v>
      </c>
    </row>
    <row r="1949" spans="1:7" x14ac:dyDescent="0.25">
      <c r="A1949" s="108" t="str">
        <f t="shared" si="30"/>
        <v>AZ_2018_NATIONAL TOTAL_HCB</v>
      </c>
      <c r="B1949" s="113" t="s">
        <v>135</v>
      </c>
      <c r="C1949" s="113">
        <v>2018</v>
      </c>
      <c r="D1949" s="113" t="s">
        <v>122</v>
      </c>
      <c r="E1949" s="113" t="s">
        <v>130</v>
      </c>
      <c r="F1949" s="113" t="s">
        <v>200</v>
      </c>
      <c r="G1949" s="150">
        <v>1.17905E-7</v>
      </c>
    </row>
    <row r="1950" spans="1:7" x14ac:dyDescent="0.25">
      <c r="A1950" s="108" t="str">
        <f t="shared" si="30"/>
        <v>AZ_2018_NATIONAL TOTAL_PCB</v>
      </c>
      <c r="B1950" s="113" t="s">
        <v>135</v>
      </c>
      <c r="C1950" s="113">
        <v>2018</v>
      </c>
      <c r="D1950" s="113" t="s">
        <v>122</v>
      </c>
      <c r="E1950" s="113" t="s">
        <v>259</v>
      </c>
      <c r="F1950" s="113" t="s">
        <v>200</v>
      </c>
      <c r="G1950" s="150">
        <v>2.3934999999999999E-8</v>
      </c>
    </row>
    <row r="1951" spans="1:7" x14ac:dyDescent="0.25">
      <c r="A1951" s="108" t="str">
        <f t="shared" si="30"/>
        <v>AZ_2018_1A3(FS)_NOx</v>
      </c>
      <c r="B1951" s="113" t="s">
        <v>135</v>
      </c>
      <c r="C1951" s="113">
        <v>2018</v>
      </c>
      <c r="D1951" s="113" t="s">
        <v>132</v>
      </c>
      <c r="E1951" s="113" t="s">
        <v>199</v>
      </c>
      <c r="F1951" s="113" t="s">
        <v>200</v>
      </c>
      <c r="G1951" s="113">
        <v>42.786771180000002</v>
      </c>
    </row>
    <row r="1952" spans="1:7" x14ac:dyDescent="0.25">
      <c r="A1952" s="108" t="str">
        <f t="shared" si="30"/>
        <v>AZ_2018_1A3(FS)_NMVOC</v>
      </c>
      <c r="B1952" s="113" t="s">
        <v>135</v>
      </c>
      <c r="C1952" s="113">
        <v>2018</v>
      </c>
      <c r="D1952" s="113" t="s">
        <v>132</v>
      </c>
      <c r="E1952" s="113" t="s">
        <v>123</v>
      </c>
      <c r="F1952" s="113" t="s">
        <v>200</v>
      </c>
      <c r="G1952" s="113">
        <v>19.889291545999999</v>
      </c>
    </row>
    <row r="1953" spans="1:7" x14ac:dyDescent="0.25">
      <c r="A1953" s="108" t="str">
        <f t="shared" si="30"/>
        <v>AZ_2018_1A3(FS)_SOx</v>
      </c>
      <c r="B1953" s="113" t="s">
        <v>135</v>
      </c>
      <c r="C1953" s="113">
        <v>2018</v>
      </c>
      <c r="D1953" s="113" t="s">
        <v>132</v>
      </c>
      <c r="E1953" s="113" t="s">
        <v>201</v>
      </c>
      <c r="F1953" s="113" t="s">
        <v>200</v>
      </c>
      <c r="G1953" s="113">
        <v>0.60899406099999998</v>
      </c>
    </row>
    <row r="1954" spans="1:7" x14ac:dyDescent="0.25">
      <c r="A1954" s="108" t="str">
        <f t="shared" si="30"/>
        <v>AZ_2018_1A3(FS)_NH3</v>
      </c>
      <c r="B1954" s="113" t="s">
        <v>135</v>
      </c>
      <c r="C1954" s="113">
        <v>2018</v>
      </c>
      <c r="D1954" s="113" t="s">
        <v>132</v>
      </c>
      <c r="E1954" s="113" t="s">
        <v>124</v>
      </c>
      <c r="F1954" s="113" t="s">
        <v>200</v>
      </c>
      <c r="G1954" s="113">
        <v>1.4243685850000001</v>
      </c>
    </row>
    <row r="1955" spans="1:7" x14ac:dyDescent="0.25">
      <c r="A1955" s="108" t="str">
        <f t="shared" si="30"/>
        <v>AZ_2018_1A3(FS)_PM2.5</v>
      </c>
      <c r="B1955" s="113" t="s">
        <v>135</v>
      </c>
      <c r="C1955" s="113">
        <v>2018</v>
      </c>
      <c r="D1955" s="113" t="s">
        <v>132</v>
      </c>
      <c r="E1955" s="113" t="s">
        <v>203</v>
      </c>
      <c r="F1955" s="113" t="s">
        <v>200</v>
      </c>
      <c r="G1955" s="113">
        <v>1.012342098</v>
      </c>
    </row>
    <row r="1956" spans="1:7" x14ac:dyDescent="0.25">
      <c r="A1956" s="108" t="str">
        <f t="shared" si="30"/>
        <v>AZ_2018_3D_NOx</v>
      </c>
      <c r="B1956" s="113" t="s">
        <v>135</v>
      </c>
      <c r="C1956" s="113">
        <v>2018</v>
      </c>
      <c r="D1956" s="113" t="s">
        <v>206</v>
      </c>
      <c r="E1956" s="113" t="s">
        <v>199</v>
      </c>
      <c r="F1956" s="113" t="s">
        <v>200</v>
      </c>
      <c r="G1956" s="113">
        <v>1.9903000000000001E-2</v>
      </c>
    </row>
    <row r="1957" spans="1:7" x14ac:dyDescent="0.25">
      <c r="A1957" s="108" t="str">
        <f t="shared" si="30"/>
        <v>AZ_2019_NATIONAL TOTAL_NOx</v>
      </c>
      <c r="B1957" s="113" t="s">
        <v>135</v>
      </c>
      <c r="C1957" s="113">
        <v>2019</v>
      </c>
      <c r="D1957" s="113" t="s">
        <v>122</v>
      </c>
      <c r="E1957" s="113" t="s">
        <v>199</v>
      </c>
      <c r="F1957" s="113" t="s">
        <v>200</v>
      </c>
      <c r="G1957" s="113">
        <v>96.918911680999997</v>
      </c>
    </row>
    <row r="1958" spans="1:7" x14ac:dyDescent="0.25">
      <c r="A1958" s="108" t="str">
        <f t="shared" si="30"/>
        <v>AZ_2019_NATIONAL TOTAL_NMVOC</v>
      </c>
      <c r="B1958" s="113" t="s">
        <v>135</v>
      </c>
      <c r="C1958" s="113">
        <v>2019</v>
      </c>
      <c r="D1958" s="113" t="s">
        <v>122</v>
      </c>
      <c r="E1958" s="113" t="s">
        <v>123</v>
      </c>
      <c r="F1958" s="113" t="s">
        <v>200</v>
      </c>
      <c r="G1958" s="113">
        <v>122.50717859700001</v>
      </c>
    </row>
    <row r="1959" spans="1:7" x14ac:dyDescent="0.25">
      <c r="A1959" s="108" t="str">
        <f t="shared" si="30"/>
        <v>AZ_2019_NATIONAL TOTAL_SOx</v>
      </c>
      <c r="B1959" s="113" t="s">
        <v>135</v>
      </c>
      <c r="C1959" s="113">
        <v>2019</v>
      </c>
      <c r="D1959" s="113" t="s">
        <v>122</v>
      </c>
      <c r="E1959" s="113" t="s">
        <v>201</v>
      </c>
      <c r="F1959" s="113" t="s">
        <v>200</v>
      </c>
      <c r="G1959" s="113">
        <v>24.806052466000001</v>
      </c>
    </row>
    <row r="1960" spans="1:7" x14ac:dyDescent="0.25">
      <c r="A1960" s="108" t="str">
        <f t="shared" si="30"/>
        <v>AZ_2019_NATIONAL TOTAL_NH3</v>
      </c>
      <c r="B1960" s="113" t="s">
        <v>135</v>
      </c>
      <c r="C1960" s="113">
        <v>2019</v>
      </c>
      <c r="D1960" s="113" t="s">
        <v>122</v>
      </c>
      <c r="E1960" s="113" t="s">
        <v>124</v>
      </c>
      <c r="F1960" s="113" t="s">
        <v>200</v>
      </c>
      <c r="G1960" s="113">
        <v>99.921632814999995</v>
      </c>
    </row>
    <row r="1961" spans="1:7" x14ac:dyDescent="0.25">
      <c r="A1961" s="108" t="str">
        <f t="shared" si="30"/>
        <v>AZ_2019_NATIONAL TOTAL_PM2.5</v>
      </c>
      <c r="B1961" s="113" t="s">
        <v>135</v>
      </c>
      <c r="C1961" s="113">
        <v>2019</v>
      </c>
      <c r="D1961" s="113" t="s">
        <v>122</v>
      </c>
      <c r="E1961" s="113" t="s">
        <v>203</v>
      </c>
      <c r="F1961" s="113" t="s">
        <v>200</v>
      </c>
      <c r="G1961" s="113">
        <v>5.7638474290000001</v>
      </c>
    </row>
    <row r="1962" spans="1:7" x14ac:dyDescent="0.25">
      <c r="A1962" s="108" t="str">
        <f t="shared" si="30"/>
        <v>AZ_2019_NATIONAL TOTAL_Pb</v>
      </c>
      <c r="B1962" s="113" t="s">
        <v>135</v>
      </c>
      <c r="C1962" s="113">
        <v>2019</v>
      </c>
      <c r="D1962" s="113" t="s">
        <v>122</v>
      </c>
      <c r="E1962" s="113" t="s">
        <v>125</v>
      </c>
      <c r="F1962" s="113" t="s">
        <v>200</v>
      </c>
      <c r="G1962" s="113">
        <v>6.1581334300000003E-4</v>
      </c>
    </row>
    <row r="1963" spans="1:7" x14ac:dyDescent="0.25">
      <c r="A1963" s="108" t="str">
        <f t="shared" si="30"/>
        <v>AZ_2019_NATIONAL TOTAL_Cd</v>
      </c>
      <c r="B1963" s="113" t="s">
        <v>135</v>
      </c>
      <c r="C1963" s="113">
        <v>2019</v>
      </c>
      <c r="D1963" s="113" t="s">
        <v>122</v>
      </c>
      <c r="E1963" s="113" t="s">
        <v>126</v>
      </c>
      <c r="F1963" s="113" t="s">
        <v>200</v>
      </c>
      <c r="G1963" s="113">
        <v>2.22835348E-4</v>
      </c>
    </row>
    <row r="1964" spans="1:7" x14ac:dyDescent="0.25">
      <c r="A1964" s="108" t="str">
        <f t="shared" si="30"/>
        <v>AZ_2019_NATIONAL TOTAL_Hg</v>
      </c>
      <c r="B1964" s="113" t="s">
        <v>135</v>
      </c>
      <c r="C1964" s="113">
        <v>2019</v>
      </c>
      <c r="D1964" s="113" t="s">
        <v>122</v>
      </c>
      <c r="E1964" s="113" t="s">
        <v>127</v>
      </c>
      <c r="F1964" s="113" t="s">
        <v>200</v>
      </c>
      <c r="G1964" s="113">
        <v>1.6462204430000001E-4</v>
      </c>
    </row>
    <row r="1965" spans="1:7" x14ac:dyDescent="0.25">
      <c r="A1965" s="108" t="str">
        <f t="shared" si="30"/>
        <v>AZ_2019_NATIONAL TOTAL_DIOX</v>
      </c>
      <c r="B1965" s="113" t="s">
        <v>135</v>
      </c>
      <c r="C1965" s="113">
        <v>2019</v>
      </c>
      <c r="D1965" s="113" t="s">
        <v>122</v>
      </c>
      <c r="E1965" s="113" t="s">
        <v>128</v>
      </c>
      <c r="F1965" s="113" t="s">
        <v>200</v>
      </c>
      <c r="G1965" s="150">
        <v>2.8430169999999998E-9</v>
      </c>
    </row>
    <row r="1966" spans="1:7" x14ac:dyDescent="0.25">
      <c r="A1966" s="108" t="str">
        <f t="shared" si="30"/>
        <v>AZ_2019_NATIONAL TOTAL_PAH</v>
      </c>
      <c r="B1966" s="113" t="s">
        <v>135</v>
      </c>
      <c r="C1966" s="113">
        <v>2019</v>
      </c>
      <c r="D1966" s="113" t="s">
        <v>122</v>
      </c>
      <c r="E1966" s="113" t="s">
        <v>129</v>
      </c>
      <c r="F1966" s="113" t="s">
        <v>200</v>
      </c>
      <c r="G1966" s="113">
        <v>1.4945909170000001E-3</v>
      </c>
    </row>
    <row r="1967" spans="1:7" x14ac:dyDescent="0.25">
      <c r="A1967" s="108" t="str">
        <f t="shared" si="30"/>
        <v>AZ_2019_NATIONAL TOTAL_HCB</v>
      </c>
      <c r="B1967" s="113" t="s">
        <v>135</v>
      </c>
      <c r="C1967" s="113">
        <v>2019</v>
      </c>
      <c r="D1967" s="113" t="s">
        <v>122</v>
      </c>
      <c r="E1967" s="113" t="s">
        <v>130</v>
      </c>
      <c r="F1967" s="113" t="s">
        <v>200</v>
      </c>
      <c r="G1967" s="150">
        <v>1.2816800000000001E-7</v>
      </c>
    </row>
    <row r="1968" spans="1:7" x14ac:dyDescent="0.25">
      <c r="A1968" s="108" t="str">
        <f t="shared" si="30"/>
        <v>AZ_2019_NATIONAL TOTAL_PCB</v>
      </c>
      <c r="B1968" s="113" t="s">
        <v>135</v>
      </c>
      <c r="C1968" s="113">
        <v>2019</v>
      </c>
      <c r="D1968" s="113" t="s">
        <v>122</v>
      </c>
      <c r="E1968" s="113" t="s">
        <v>259</v>
      </c>
      <c r="F1968" s="113" t="s">
        <v>200</v>
      </c>
      <c r="G1968" s="150">
        <v>2.2116999999999999E-8</v>
      </c>
    </row>
    <row r="1969" spans="1:7" x14ac:dyDescent="0.25">
      <c r="A1969" s="108" t="str">
        <f t="shared" si="30"/>
        <v>AZ_2019_1A3(FS)_NOx</v>
      </c>
      <c r="B1969" s="113" t="s">
        <v>135</v>
      </c>
      <c r="C1969" s="113">
        <v>2019</v>
      </c>
      <c r="D1969" s="113" t="s">
        <v>132</v>
      </c>
      <c r="E1969" s="113" t="s">
        <v>199</v>
      </c>
      <c r="F1969" s="113" t="s">
        <v>200</v>
      </c>
      <c r="G1969" s="113">
        <v>43.108047681000002</v>
      </c>
    </row>
    <row r="1970" spans="1:7" x14ac:dyDescent="0.25">
      <c r="A1970" s="108" t="str">
        <f t="shared" si="30"/>
        <v>AZ_2019_1A3(FS)_NMVOC</v>
      </c>
      <c r="B1970" s="113" t="s">
        <v>135</v>
      </c>
      <c r="C1970" s="113">
        <v>2019</v>
      </c>
      <c r="D1970" s="113" t="s">
        <v>132</v>
      </c>
      <c r="E1970" s="113" t="s">
        <v>123</v>
      </c>
      <c r="F1970" s="113" t="s">
        <v>200</v>
      </c>
      <c r="G1970" s="113">
        <v>20.518978597</v>
      </c>
    </row>
    <row r="1971" spans="1:7" x14ac:dyDescent="0.25">
      <c r="A1971" s="108" t="str">
        <f t="shared" si="30"/>
        <v>AZ_2019_1A3(FS)_SOx</v>
      </c>
      <c r="B1971" s="113" t="s">
        <v>135</v>
      </c>
      <c r="C1971" s="113">
        <v>2019</v>
      </c>
      <c r="D1971" s="113" t="s">
        <v>132</v>
      </c>
      <c r="E1971" s="113" t="s">
        <v>201</v>
      </c>
      <c r="F1971" s="113" t="s">
        <v>200</v>
      </c>
      <c r="G1971" s="113">
        <v>0.614061364</v>
      </c>
    </row>
    <row r="1972" spans="1:7" x14ac:dyDescent="0.25">
      <c r="A1972" s="108" t="str">
        <f t="shared" si="30"/>
        <v>AZ_2019_1A3(FS)_NH3</v>
      </c>
      <c r="B1972" s="113" t="s">
        <v>135</v>
      </c>
      <c r="C1972" s="113">
        <v>2019</v>
      </c>
      <c r="D1972" s="113" t="s">
        <v>132</v>
      </c>
      <c r="E1972" s="113" t="s">
        <v>124</v>
      </c>
      <c r="F1972" s="113" t="s">
        <v>200</v>
      </c>
      <c r="G1972" s="113">
        <v>1.456396815</v>
      </c>
    </row>
    <row r="1973" spans="1:7" x14ac:dyDescent="0.25">
      <c r="A1973" s="108" t="str">
        <f t="shared" si="30"/>
        <v>AZ_2019_1A3(FS)_PM2.5</v>
      </c>
      <c r="B1973" s="113" t="s">
        <v>135</v>
      </c>
      <c r="C1973" s="113">
        <v>2019</v>
      </c>
      <c r="D1973" s="113" t="s">
        <v>132</v>
      </c>
      <c r="E1973" s="113" t="s">
        <v>203</v>
      </c>
      <c r="F1973" s="113" t="s">
        <v>200</v>
      </c>
      <c r="G1973" s="113">
        <v>1.010302375</v>
      </c>
    </row>
    <row r="1974" spans="1:7" x14ac:dyDescent="0.25">
      <c r="A1974" s="108" t="str">
        <f t="shared" si="30"/>
        <v>AZ_2019_3D_NOx</v>
      </c>
      <c r="B1974" s="113" t="s">
        <v>135</v>
      </c>
      <c r="C1974" s="113">
        <v>2019</v>
      </c>
      <c r="D1974" s="113" t="s">
        <v>206</v>
      </c>
      <c r="E1974" s="113" t="s">
        <v>199</v>
      </c>
      <c r="F1974" s="113" t="s">
        <v>200</v>
      </c>
      <c r="G1974" s="113">
        <v>1.9948E-2</v>
      </c>
    </row>
    <row r="1975" spans="1:7" x14ac:dyDescent="0.25">
      <c r="A1975" s="108" t="str">
        <f t="shared" si="30"/>
        <v>AZ_2020_NATIONAL TOTAL_NOx</v>
      </c>
      <c r="B1975" s="113" t="s">
        <v>135</v>
      </c>
      <c r="C1975" s="113">
        <v>2020</v>
      </c>
      <c r="D1975" s="113" t="s">
        <v>122</v>
      </c>
      <c r="E1975" s="113" t="s">
        <v>199</v>
      </c>
      <c r="F1975" s="113" t="s">
        <v>200</v>
      </c>
      <c r="G1975" s="113">
        <v>92.181936676000007</v>
      </c>
    </row>
    <row r="1976" spans="1:7" x14ac:dyDescent="0.25">
      <c r="A1976" s="108" t="str">
        <f t="shared" si="30"/>
        <v>AZ_2020_NATIONAL TOTAL_NMVOC</v>
      </c>
      <c r="B1976" s="113" t="s">
        <v>135</v>
      </c>
      <c r="C1976" s="113">
        <v>2020</v>
      </c>
      <c r="D1976" s="113" t="s">
        <v>122</v>
      </c>
      <c r="E1976" s="113" t="s">
        <v>123</v>
      </c>
      <c r="F1976" s="113" t="s">
        <v>200</v>
      </c>
      <c r="G1976" s="113">
        <v>120.27335533599999</v>
      </c>
    </row>
    <row r="1977" spans="1:7" x14ac:dyDescent="0.25">
      <c r="A1977" s="108" t="str">
        <f t="shared" si="30"/>
        <v>AZ_2020_NATIONAL TOTAL_SOx</v>
      </c>
      <c r="B1977" s="113" t="s">
        <v>135</v>
      </c>
      <c r="C1977" s="113">
        <v>2020</v>
      </c>
      <c r="D1977" s="113" t="s">
        <v>122</v>
      </c>
      <c r="E1977" s="113" t="s">
        <v>201</v>
      </c>
      <c r="F1977" s="113" t="s">
        <v>200</v>
      </c>
      <c r="G1977" s="113">
        <v>23.020509377</v>
      </c>
    </row>
    <row r="1978" spans="1:7" x14ac:dyDescent="0.25">
      <c r="A1978" s="108" t="str">
        <f t="shared" si="30"/>
        <v>AZ_2020_NATIONAL TOTAL_NH3</v>
      </c>
      <c r="B1978" s="113" t="s">
        <v>135</v>
      </c>
      <c r="C1978" s="113">
        <v>2020</v>
      </c>
      <c r="D1978" s="113" t="s">
        <v>122</v>
      </c>
      <c r="E1978" s="113" t="s">
        <v>124</v>
      </c>
      <c r="F1978" s="113" t="s">
        <v>200</v>
      </c>
      <c r="G1978" s="113">
        <v>99.489915556</v>
      </c>
    </row>
    <row r="1979" spans="1:7" x14ac:dyDescent="0.25">
      <c r="A1979" s="108" t="str">
        <f t="shared" si="30"/>
        <v>AZ_2020_NATIONAL TOTAL_PM2.5</v>
      </c>
      <c r="B1979" s="113" t="s">
        <v>135</v>
      </c>
      <c r="C1979" s="113">
        <v>2020</v>
      </c>
      <c r="D1979" s="113" t="s">
        <v>122</v>
      </c>
      <c r="E1979" s="113" t="s">
        <v>203</v>
      </c>
      <c r="F1979" s="113" t="s">
        <v>200</v>
      </c>
      <c r="G1979" s="113">
        <v>5.0761850280000003</v>
      </c>
    </row>
    <row r="1980" spans="1:7" x14ac:dyDescent="0.25">
      <c r="A1980" s="108" t="str">
        <f t="shared" si="30"/>
        <v>AZ_2020_NATIONAL TOTAL_Pb</v>
      </c>
      <c r="B1980" s="113" t="s">
        <v>135</v>
      </c>
      <c r="C1980" s="113">
        <v>2020</v>
      </c>
      <c r="D1980" s="113" t="s">
        <v>122</v>
      </c>
      <c r="E1980" s="113" t="s">
        <v>125</v>
      </c>
      <c r="F1980" s="113" t="s">
        <v>200</v>
      </c>
      <c r="G1980" s="113">
        <v>5.8224640300000004E-4</v>
      </c>
    </row>
    <row r="1981" spans="1:7" x14ac:dyDescent="0.25">
      <c r="A1981" s="108" t="str">
        <f t="shared" si="30"/>
        <v>AZ_2020_NATIONAL TOTAL_Cd</v>
      </c>
      <c r="B1981" s="113" t="s">
        <v>135</v>
      </c>
      <c r="C1981" s="113">
        <v>2020</v>
      </c>
      <c r="D1981" s="113" t="s">
        <v>122</v>
      </c>
      <c r="E1981" s="113" t="s">
        <v>126</v>
      </c>
      <c r="F1981" s="113" t="s">
        <v>200</v>
      </c>
      <c r="G1981" s="113">
        <v>2.0058551180000001E-4</v>
      </c>
    </row>
    <row r="1982" spans="1:7" x14ac:dyDescent="0.25">
      <c r="A1982" s="108" t="str">
        <f t="shared" si="30"/>
        <v>AZ_2020_NATIONAL TOTAL_Hg</v>
      </c>
      <c r="B1982" s="113" t="s">
        <v>135</v>
      </c>
      <c r="C1982" s="113">
        <v>2020</v>
      </c>
      <c r="D1982" s="113" t="s">
        <v>122</v>
      </c>
      <c r="E1982" s="113" t="s">
        <v>127</v>
      </c>
      <c r="F1982" s="113" t="s">
        <v>200</v>
      </c>
      <c r="G1982" s="113">
        <v>1.668306159E-4</v>
      </c>
    </row>
    <row r="1983" spans="1:7" x14ac:dyDescent="0.25">
      <c r="A1983" s="108" t="str">
        <f t="shared" si="30"/>
        <v>AZ_2020_NATIONAL TOTAL_DIOX</v>
      </c>
      <c r="B1983" s="113" t="s">
        <v>135</v>
      </c>
      <c r="C1983" s="113">
        <v>2020</v>
      </c>
      <c r="D1983" s="113" t="s">
        <v>122</v>
      </c>
      <c r="E1983" s="113" t="s">
        <v>128</v>
      </c>
      <c r="F1983" s="113" t="s">
        <v>200</v>
      </c>
      <c r="G1983" s="150">
        <v>2.2626690000000001E-9</v>
      </c>
    </row>
    <row r="1984" spans="1:7" x14ac:dyDescent="0.25">
      <c r="A1984" s="108" t="str">
        <f t="shared" si="30"/>
        <v>AZ_2020_NATIONAL TOTAL_PAH</v>
      </c>
      <c r="B1984" s="113" t="s">
        <v>135</v>
      </c>
      <c r="C1984" s="113">
        <v>2020</v>
      </c>
      <c r="D1984" s="113" t="s">
        <v>122</v>
      </c>
      <c r="E1984" s="113" t="s">
        <v>129</v>
      </c>
      <c r="F1984" s="113" t="s">
        <v>200</v>
      </c>
      <c r="G1984" s="113">
        <v>1.8206956209999999E-3</v>
      </c>
    </row>
    <row r="1985" spans="1:7" x14ac:dyDescent="0.25">
      <c r="A1985" s="108" t="str">
        <f t="shared" si="30"/>
        <v>AZ_2020_NATIONAL TOTAL_HCB</v>
      </c>
      <c r="B1985" s="113" t="s">
        <v>135</v>
      </c>
      <c r="C1985" s="113">
        <v>2020</v>
      </c>
      <c r="D1985" s="113" t="s">
        <v>122</v>
      </c>
      <c r="E1985" s="113" t="s">
        <v>130</v>
      </c>
      <c r="F1985" s="113" t="s">
        <v>200</v>
      </c>
      <c r="G1985" s="150">
        <v>1.3568499999999999E-7</v>
      </c>
    </row>
    <row r="1986" spans="1:7" x14ac:dyDescent="0.25">
      <c r="A1986" s="108" t="str">
        <f t="shared" ref="A1986:A2049" si="31">CONCATENATE(B1986,"_",C1986,"_",D1986,"_",E1986)</f>
        <v>AZ_2020_NATIONAL TOTAL_PCB</v>
      </c>
      <c r="B1986" s="113" t="s">
        <v>135</v>
      </c>
      <c r="C1986" s="113">
        <v>2020</v>
      </c>
      <c r="D1986" s="113" t="s">
        <v>122</v>
      </c>
      <c r="E1986" s="113" t="s">
        <v>259</v>
      </c>
      <c r="F1986" s="113" t="s">
        <v>200</v>
      </c>
      <c r="G1986" s="150">
        <v>1.8229999999999998E-8</v>
      </c>
    </row>
    <row r="1987" spans="1:7" x14ac:dyDescent="0.25">
      <c r="A1987" s="108" t="str">
        <f t="shared" si="31"/>
        <v>AZ_2020_1A3(FS)_NOx</v>
      </c>
      <c r="B1987" s="113" t="s">
        <v>135</v>
      </c>
      <c r="C1987" s="113">
        <v>2020</v>
      </c>
      <c r="D1987" s="113" t="s">
        <v>132</v>
      </c>
      <c r="E1987" s="113" t="s">
        <v>199</v>
      </c>
      <c r="F1987" s="113" t="s">
        <v>200</v>
      </c>
      <c r="G1987" s="113">
        <v>38.219651675999998</v>
      </c>
    </row>
    <row r="1988" spans="1:7" x14ac:dyDescent="0.25">
      <c r="A1988" s="108" t="str">
        <f t="shared" si="31"/>
        <v>AZ_2020_1A3(FS)_NMVOC</v>
      </c>
      <c r="B1988" s="113" t="s">
        <v>135</v>
      </c>
      <c r="C1988" s="113">
        <v>2020</v>
      </c>
      <c r="D1988" s="113" t="s">
        <v>132</v>
      </c>
      <c r="E1988" s="113" t="s">
        <v>123</v>
      </c>
      <c r="F1988" s="113" t="s">
        <v>200</v>
      </c>
      <c r="G1988" s="113">
        <v>19.974073336</v>
      </c>
    </row>
    <row r="1989" spans="1:7" x14ac:dyDescent="0.25">
      <c r="A1989" s="108" t="str">
        <f t="shared" si="31"/>
        <v>AZ_2020_1A3(FS)_SOx</v>
      </c>
      <c r="B1989" s="113" t="s">
        <v>135</v>
      </c>
      <c r="C1989" s="113">
        <v>2020</v>
      </c>
      <c r="D1989" s="113" t="s">
        <v>132</v>
      </c>
      <c r="E1989" s="113" t="s">
        <v>201</v>
      </c>
      <c r="F1989" s="113" t="s">
        <v>200</v>
      </c>
      <c r="G1989" s="113">
        <v>0.54917846299999995</v>
      </c>
    </row>
    <row r="1990" spans="1:7" x14ac:dyDescent="0.25">
      <c r="A1990" s="108" t="str">
        <f t="shared" si="31"/>
        <v>AZ_2020_1A3(FS)_NH3</v>
      </c>
      <c r="B1990" s="113" t="s">
        <v>135</v>
      </c>
      <c r="C1990" s="113">
        <v>2020</v>
      </c>
      <c r="D1990" s="113" t="s">
        <v>132</v>
      </c>
      <c r="E1990" s="113" t="s">
        <v>124</v>
      </c>
      <c r="F1990" s="113" t="s">
        <v>200</v>
      </c>
      <c r="G1990" s="113">
        <v>1.4022175560000001</v>
      </c>
    </row>
    <row r="1991" spans="1:7" x14ac:dyDescent="0.25">
      <c r="A1991" s="108" t="str">
        <f t="shared" si="31"/>
        <v>AZ_2020_1A3(FS)_PM2.5</v>
      </c>
      <c r="B1991" s="113" t="s">
        <v>135</v>
      </c>
      <c r="C1991" s="113">
        <v>2020</v>
      </c>
      <c r="D1991" s="113" t="s">
        <v>132</v>
      </c>
      <c r="E1991" s="113" t="s">
        <v>203</v>
      </c>
      <c r="F1991" s="113" t="s">
        <v>200</v>
      </c>
      <c r="G1991" s="113">
        <v>0.86643451599999999</v>
      </c>
    </row>
    <row r="1992" spans="1:7" x14ac:dyDescent="0.25">
      <c r="A1992" s="108" t="str">
        <f t="shared" si="31"/>
        <v>AZ_2020_3D_NOx</v>
      </c>
      <c r="B1992" s="113" t="s">
        <v>135</v>
      </c>
      <c r="C1992" s="113">
        <v>2020</v>
      </c>
      <c r="D1992" s="113" t="s">
        <v>206</v>
      </c>
      <c r="E1992" s="113" t="s">
        <v>199</v>
      </c>
      <c r="F1992" s="113" t="s">
        <v>200</v>
      </c>
      <c r="G1992" s="113">
        <v>2.0052E-2</v>
      </c>
    </row>
    <row r="1993" spans="1:7" x14ac:dyDescent="0.25">
      <c r="A1993" s="108" t="str">
        <f t="shared" si="31"/>
        <v>AZ_2021_NATIONAL TOTAL_NOx</v>
      </c>
      <c r="B1993" s="113" t="s">
        <v>135</v>
      </c>
      <c r="C1993" s="113">
        <v>2021</v>
      </c>
      <c r="D1993" s="113" t="s">
        <v>122</v>
      </c>
      <c r="E1993" s="113" t="s">
        <v>199</v>
      </c>
      <c r="F1993" s="113" t="s">
        <v>200</v>
      </c>
      <c r="G1993" s="113">
        <v>96.503003578000005</v>
      </c>
    </row>
    <row r="1994" spans="1:7" x14ac:dyDescent="0.25">
      <c r="A1994" s="108" t="str">
        <f t="shared" si="31"/>
        <v>AZ_2021_NATIONAL TOTAL_NMVOC</v>
      </c>
      <c r="B1994" s="113" t="s">
        <v>135</v>
      </c>
      <c r="C1994" s="113">
        <v>2021</v>
      </c>
      <c r="D1994" s="113" t="s">
        <v>122</v>
      </c>
      <c r="E1994" s="113" t="s">
        <v>123</v>
      </c>
      <c r="F1994" s="113" t="s">
        <v>200</v>
      </c>
      <c r="G1994" s="113">
        <v>126.725557577</v>
      </c>
    </row>
    <row r="1995" spans="1:7" x14ac:dyDescent="0.25">
      <c r="A1995" s="108" t="str">
        <f t="shared" si="31"/>
        <v>AZ_2021_NATIONAL TOTAL_SOx</v>
      </c>
      <c r="B1995" s="113" t="s">
        <v>135</v>
      </c>
      <c r="C1995" s="113">
        <v>2021</v>
      </c>
      <c r="D1995" s="113" t="s">
        <v>122</v>
      </c>
      <c r="E1995" s="113" t="s">
        <v>201</v>
      </c>
      <c r="F1995" s="113" t="s">
        <v>200</v>
      </c>
      <c r="G1995" s="113">
        <v>23.833330908000001</v>
      </c>
    </row>
    <row r="1996" spans="1:7" x14ac:dyDescent="0.25">
      <c r="A1996" s="108" t="str">
        <f t="shared" si="31"/>
        <v>AZ_2021_NATIONAL TOTAL_NH3</v>
      </c>
      <c r="B1996" s="113" t="s">
        <v>135</v>
      </c>
      <c r="C1996" s="113">
        <v>2021</v>
      </c>
      <c r="D1996" s="113" t="s">
        <v>122</v>
      </c>
      <c r="E1996" s="113" t="s">
        <v>124</v>
      </c>
      <c r="F1996" s="113" t="s">
        <v>200</v>
      </c>
      <c r="G1996" s="113">
        <v>99.652991125</v>
      </c>
    </row>
    <row r="1997" spans="1:7" x14ac:dyDescent="0.25">
      <c r="A1997" s="108" t="str">
        <f t="shared" si="31"/>
        <v>AZ_2021_NATIONAL TOTAL_PM2.5</v>
      </c>
      <c r="B1997" s="113" t="s">
        <v>135</v>
      </c>
      <c r="C1997" s="113">
        <v>2021</v>
      </c>
      <c r="D1997" s="113" t="s">
        <v>122</v>
      </c>
      <c r="E1997" s="113" t="s">
        <v>203</v>
      </c>
      <c r="F1997" s="113" t="s">
        <v>200</v>
      </c>
      <c r="G1997" s="113">
        <v>5.1208139209999999</v>
      </c>
    </row>
    <row r="1998" spans="1:7" x14ac:dyDescent="0.25">
      <c r="A1998" s="108" t="str">
        <f t="shared" si="31"/>
        <v>AZ_2021_NATIONAL TOTAL_Pb</v>
      </c>
      <c r="B1998" s="113" t="s">
        <v>135</v>
      </c>
      <c r="C1998" s="113">
        <v>2021</v>
      </c>
      <c r="D1998" s="113" t="s">
        <v>122</v>
      </c>
      <c r="E1998" s="113" t="s">
        <v>125</v>
      </c>
      <c r="F1998" s="113" t="s">
        <v>200</v>
      </c>
      <c r="G1998" s="113">
        <v>6.5676460499999997E-4</v>
      </c>
    </row>
    <row r="1999" spans="1:7" x14ac:dyDescent="0.25">
      <c r="A1999" s="108" t="str">
        <f t="shared" si="31"/>
        <v>AZ_2021_NATIONAL TOTAL_Cd</v>
      </c>
      <c r="B1999" s="113" t="s">
        <v>135</v>
      </c>
      <c r="C1999" s="113">
        <v>2021</v>
      </c>
      <c r="D1999" s="113" t="s">
        <v>122</v>
      </c>
      <c r="E1999" s="113" t="s">
        <v>126</v>
      </c>
      <c r="F1999" s="113" t="s">
        <v>200</v>
      </c>
      <c r="G1999" s="113">
        <v>2.016179713E-4</v>
      </c>
    </row>
    <row r="2000" spans="1:7" x14ac:dyDescent="0.25">
      <c r="A2000" s="108" t="str">
        <f t="shared" si="31"/>
        <v>AZ_2021_NATIONAL TOTAL_Hg</v>
      </c>
      <c r="B2000" s="113" t="s">
        <v>135</v>
      </c>
      <c r="C2000" s="113">
        <v>2021</v>
      </c>
      <c r="D2000" s="113" t="s">
        <v>122</v>
      </c>
      <c r="E2000" s="113" t="s">
        <v>127</v>
      </c>
      <c r="F2000" s="113" t="s">
        <v>200</v>
      </c>
      <c r="G2000" s="113">
        <v>1.7528707220000001E-4</v>
      </c>
    </row>
    <row r="2001" spans="1:7" x14ac:dyDescent="0.25">
      <c r="A2001" s="108" t="str">
        <f t="shared" si="31"/>
        <v>AZ_2021_NATIONAL TOTAL_DIOX</v>
      </c>
      <c r="B2001" s="113" t="s">
        <v>135</v>
      </c>
      <c r="C2001" s="113">
        <v>2021</v>
      </c>
      <c r="D2001" s="113" t="s">
        <v>122</v>
      </c>
      <c r="E2001" s="113" t="s">
        <v>128</v>
      </c>
      <c r="F2001" s="113" t="s">
        <v>200</v>
      </c>
      <c r="G2001" s="150">
        <v>2.86093E-9</v>
      </c>
    </row>
    <row r="2002" spans="1:7" x14ac:dyDescent="0.25">
      <c r="A2002" s="108" t="str">
        <f t="shared" si="31"/>
        <v>AZ_2021_NATIONAL TOTAL_PAH</v>
      </c>
      <c r="B2002" s="113" t="s">
        <v>135</v>
      </c>
      <c r="C2002" s="113">
        <v>2021</v>
      </c>
      <c r="D2002" s="113" t="s">
        <v>122</v>
      </c>
      <c r="E2002" s="113" t="s">
        <v>129</v>
      </c>
      <c r="F2002" s="113" t="s">
        <v>200</v>
      </c>
      <c r="G2002" s="113">
        <v>2.0874509110000001E-3</v>
      </c>
    </row>
    <row r="2003" spans="1:7" x14ac:dyDescent="0.25">
      <c r="A2003" s="108" t="str">
        <f t="shared" si="31"/>
        <v>AZ_2021_NATIONAL TOTAL_HCB</v>
      </c>
      <c r="B2003" s="113" t="s">
        <v>135</v>
      </c>
      <c r="C2003" s="113">
        <v>2021</v>
      </c>
      <c r="D2003" s="113" t="s">
        <v>122</v>
      </c>
      <c r="E2003" s="113" t="s">
        <v>130</v>
      </c>
      <c r="F2003" s="113" t="s">
        <v>200</v>
      </c>
      <c r="G2003" s="150">
        <v>1.52481E-7</v>
      </c>
    </row>
    <row r="2004" spans="1:7" x14ac:dyDescent="0.25">
      <c r="A2004" s="108" t="str">
        <f t="shared" si="31"/>
        <v>AZ_2021_NATIONAL TOTAL_PCB</v>
      </c>
      <c r="B2004" s="113" t="s">
        <v>135</v>
      </c>
      <c r="C2004" s="113">
        <v>2021</v>
      </c>
      <c r="D2004" s="113" t="s">
        <v>122</v>
      </c>
      <c r="E2004" s="113" t="s">
        <v>259</v>
      </c>
      <c r="F2004" s="113" t="s">
        <v>200</v>
      </c>
      <c r="G2004" s="150">
        <v>2.4581E-8</v>
      </c>
    </row>
    <row r="2005" spans="1:7" x14ac:dyDescent="0.25">
      <c r="A2005" s="108" t="str">
        <f t="shared" si="31"/>
        <v>AZ_2021_1A3(FS)_NOx</v>
      </c>
      <c r="B2005" s="113" t="s">
        <v>135</v>
      </c>
      <c r="C2005" s="113">
        <v>2021</v>
      </c>
      <c r="D2005" s="113" t="s">
        <v>132</v>
      </c>
      <c r="E2005" s="113" t="s">
        <v>199</v>
      </c>
      <c r="F2005" s="113" t="s">
        <v>200</v>
      </c>
      <c r="G2005" s="113">
        <v>40.968345577999997</v>
      </c>
    </row>
    <row r="2006" spans="1:7" x14ac:dyDescent="0.25">
      <c r="A2006" s="108" t="str">
        <f t="shared" si="31"/>
        <v>AZ_2021_1A3(FS)_NMVOC</v>
      </c>
      <c r="B2006" s="113" t="s">
        <v>135</v>
      </c>
      <c r="C2006" s="113">
        <v>2021</v>
      </c>
      <c r="D2006" s="113" t="s">
        <v>132</v>
      </c>
      <c r="E2006" s="113" t="s">
        <v>123</v>
      </c>
      <c r="F2006" s="113" t="s">
        <v>200</v>
      </c>
      <c r="G2006" s="113">
        <v>21.411722576999999</v>
      </c>
    </row>
    <row r="2007" spans="1:7" x14ac:dyDescent="0.25">
      <c r="A2007" s="108" t="str">
        <f t="shared" si="31"/>
        <v>AZ_2021_1A3(FS)_SOx</v>
      </c>
      <c r="B2007" s="113" t="s">
        <v>135</v>
      </c>
      <c r="C2007" s="113">
        <v>2021</v>
      </c>
      <c r="D2007" s="113" t="s">
        <v>132</v>
      </c>
      <c r="E2007" s="113" t="s">
        <v>201</v>
      </c>
      <c r="F2007" s="113" t="s">
        <v>200</v>
      </c>
      <c r="G2007" s="113">
        <v>0.59012812299999995</v>
      </c>
    </row>
    <row r="2008" spans="1:7" x14ac:dyDescent="0.25">
      <c r="A2008" s="108" t="str">
        <f t="shared" si="31"/>
        <v>AZ_2021_1A3(FS)_NH3</v>
      </c>
      <c r="B2008" s="113" t="s">
        <v>135</v>
      </c>
      <c r="C2008" s="113">
        <v>2021</v>
      </c>
      <c r="D2008" s="113" t="s">
        <v>132</v>
      </c>
      <c r="E2008" s="113" t="s">
        <v>124</v>
      </c>
      <c r="F2008" s="113" t="s">
        <v>200</v>
      </c>
      <c r="G2008" s="113">
        <v>1.5227731250000001</v>
      </c>
    </row>
    <row r="2009" spans="1:7" x14ac:dyDescent="0.25">
      <c r="A2009" s="108" t="str">
        <f t="shared" si="31"/>
        <v>AZ_2021_1A3(FS)_PM2.5</v>
      </c>
      <c r="B2009" s="113" t="s">
        <v>135</v>
      </c>
      <c r="C2009" s="113">
        <v>2021</v>
      </c>
      <c r="D2009" s="113" t="s">
        <v>132</v>
      </c>
      <c r="E2009" s="113" t="s">
        <v>203</v>
      </c>
      <c r="F2009" s="113" t="s">
        <v>200</v>
      </c>
      <c r="G2009" s="113">
        <v>0.92838444099999995</v>
      </c>
    </row>
    <row r="2010" spans="1:7" x14ac:dyDescent="0.25">
      <c r="A2010" s="108" t="str">
        <f t="shared" si="31"/>
        <v>AZ_2021_3D_NOx</v>
      </c>
      <c r="B2010" s="113" t="s">
        <v>135</v>
      </c>
      <c r="C2010" s="113">
        <v>2021</v>
      </c>
      <c r="D2010" s="113" t="s">
        <v>206</v>
      </c>
      <c r="E2010" s="113" t="s">
        <v>199</v>
      </c>
      <c r="F2010" s="113" t="s">
        <v>200</v>
      </c>
      <c r="G2010" s="113">
        <v>2.0126999999999999E-2</v>
      </c>
    </row>
    <row r="2011" spans="1:7" x14ac:dyDescent="0.25">
      <c r="A2011" s="108" t="str">
        <f t="shared" si="31"/>
        <v>AZ_2022_NATIONAL TOTAL_NOx</v>
      </c>
      <c r="B2011" s="113" t="s">
        <v>135</v>
      </c>
      <c r="C2011" s="113">
        <v>2022</v>
      </c>
      <c r="D2011" s="113" t="s">
        <v>122</v>
      </c>
      <c r="E2011" s="113" t="s">
        <v>199</v>
      </c>
      <c r="F2011" s="113" t="s">
        <v>200</v>
      </c>
      <c r="G2011" s="113">
        <v>113.35241629399999</v>
      </c>
    </row>
    <row r="2012" spans="1:7" x14ac:dyDescent="0.25">
      <c r="A2012" s="108" t="str">
        <f t="shared" si="31"/>
        <v>AZ_2022_NATIONAL TOTAL_NMVOC</v>
      </c>
      <c r="B2012" s="113" t="s">
        <v>135</v>
      </c>
      <c r="C2012" s="113">
        <v>2022</v>
      </c>
      <c r="D2012" s="113" t="s">
        <v>122</v>
      </c>
      <c r="E2012" s="113" t="s">
        <v>123</v>
      </c>
      <c r="F2012" s="113" t="s">
        <v>200</v>
      </c>
      <c r="G2012" s="113">
        <v>130.22986791</v>
      </c>
    </row>
    <row r="2013" spans="1:7" x14ac:dyDescent="0.25">
      <c r="A2013" s="108" t="str">
        <f t="shared" si="31"/>
        <v>AZ_2022_NATIONAL TOTAL_SOx</v>
      </c>
      <c r="B2013" s="113" t="s">
        <v>135</v>
      </c>
      <c r="C2013" s="113">
        <v>2022</v>
      </c>
      <c r="D2013" s="113" t="s">
        <v>122</v>
      </c>
      <c r="E2013" s="113" t="s">
        <v>201</v>
      </c>
      <c r="F2013" s="113" t="s">
        <v>200</v>
      </c>
      <c r="G2013" s="113">
        <v>21.935696270000001</v>
      </c>
    </row>
    <row r="2014" spans="1:7" x14ac:dyDescent="0.25">
      <c r="A2014" s="108" t="str">
        <f t="shared" si="31"/>
        <v>AZ_2022_NATIONAL TOTAL_NH3</v>
      </c>
      <c r="B2014" s="113" t="s">
        <v>135</v>
      </c>
      <c r="C2014" s="113">
        <v>2022</v>
      </c>
      <c r="D2014" s="113" t="s">
        <v>122</v>
      </c>
      <c r="E2014" s="113" t="s">
        <v>124</v>
      </c>
      <c r="F2014" s="113" t="s">
        <v>200</v>
      </c>
      <c r="G2014" s="113">
        <v>99.458088527000001</v>
      </c>
    </row>
    <row r="2015" spans="1:7" x14ac:dyDescent="0.25">
      <c r="A2015" s="108" t="str">
        <f t="shared" si="31"/>
        <v>AZ_2022_NATIONAL TOTAL_PM2.5</v>
      </c>
      <c r="B2015" s="113" t="s">
        <v>135</v>
      </c>
      <c r="C2015" s="113">
        <v>2022</v>
      </c>
      <c r="D2015" s="113" t="s">
        <v>122</v>
      </c>
      <c r="E2015" s="113" t="s">
        <v>203</v>
      </c>
      <c r="F2015" s="113" t="s">
        <v>200</v>
      </c>
      <c r="G2015" s="113">
        <v>5.3221049899999997</v>
      </c>
    </row>
    <row r="2016" spans="1:7" x14ac:dyDescent="0.25">
      <c r="A2016" s="108" t="str">
        <f t="shared" si="31"/>
        <v>AZ_2022_NATIONAL TOTAL_Pb</v>
      </c>
      <c r="B2016" s="113" t="s">
        <v>135</v>
      </c>
      <c r="C2016" s="113">
        <v>2022</v>
      </c>
      <c r="D2016" s="113" t="s">
        <v>122</v>
      </c>
      <c r="E2016" s="113" t="s">
        <v>125</v>
      </c>
      <c r="F2016" s="113" t="s">
        <v>200</v>
      </c>
      <c r="G2016" s="113">
        <v>5.8859382900000004E-4</v>
      </c>
    </row>
    <row r="2017" spans="1:7" x14ac:dyDescent="0.25">
      <c r="A2017" s="108" t="str">
        <f t="shared" si="31"/>
        <v>AZ_2022_NATIONAL TOTAL_Cd</v>
      </c>
      <c r="B2017" s="113" t="s">
        <v>135</v>
      </c>
      <c r="C2017" s="113">
        <v>2022</v>
      </c>
      <c r="D2017" s="113" t="s">
        <v>122</v>
      </c>
      <c r="E2017" s="113" t="s">
        <v>126</v>
      </c>
      <c r="F2017" s="113" t="s">
        <v>200</v>
      </c>
      <c r="G2017" s="113">
        <v>1.833072453E-4</v>
      </c>
    </row>
    <row r="2018" spans="1:7" x14ac:dyDescent="0.25">
      <c r="A2018" s="108" t="str">
        <f t="shared" si="31"/>
        <v>AZ_2022_NATIONAL TOTAL_Hg</v>
      </c>
      <c r="B2018" s="113" t="s">
        <v>135</v>
      </c>
      <c r="C2018" s="113">
        <v>2022</v>
      </c>
      <c r="D2018" s="113" t="s">
        <v>122</v>
      </c>
      <c r="E2018" s="113" t="s">
        <v>127</v>
      </c>
      <c r="F2018" s="113" t="s">
        <v>200</v>
      </c>
      <c r="G2018" s="113">
        <v>1.970053182E-4</v>
      </c>
    </row>
    <row r="2019" spans="1:7" x14ac:dyDescent="0.25">
      <c r="A2019" s="108" t="str">
        <f t="shared" si="31"/>
        <v>AZ_2022_NATIONAL TOTAL_DIOX</v>
      </c>
      <c r="B2019" s="113" t="s">
        <v>135</v>
      </c>
      <c r="C2019" s="113">
        <v>2022</v>
      </c>
      <c r="D2019" s="113" t="s">
        <v>122</v>
      </c>
      <c r="E2019" s="113" t="s">
        <v>128</v>
      </c>
      <c r="F2019" s="113" t="s">
        <v>200</v>
      </c>
      <c r="G2019" s="150">
        <v>3.4062759999999999E-9</v>
      </c>
    </row>
    <row r="2020" spans="1:7" x14ac:dyDescent="0.25">
      <c r="A2020" s="108" t="str">
        <f t="shared" si="31"/>
        <v>AZ_2022_NATIONAL TOTAL_PAH</v>
      </c>
      <c r="B2020" s="113" t="s">
        <v>135</v>
      </c>
      <c r="C2020" s="113">
        <v>2022</v>
      </c>
      <c r="D2020" s="113" t="s">
        <v>122</v>
      </c>
      <c r="E2020" s="113" t="s">
        <v>129</v>
      </c>
      <c r="F2020" s="113" t="s">
        <v>200</v>
      </c>
      <c r="G2020" s="113">
        <v>1.4990119490000001E-3</v>
      </c>
    </row>
    <row r="2021" spans="1:7" x14ac:dyDescent="0.25">
      <c r="A2021" s="108" t="str">
        <f t="shared" si="31"/>
        <v>AZ_2022_NATIONAL TOTAL_HCB</v>
      </c>
      <c r="B2021" s="113" t="s">
        <v>135</v>
      </c>
      <c r="C2021" s="113">
        <v>2022</v>
      </c>
      <c r="D2021" s="113" t="s">
        <v>122</v>
      </c>
      <c r="E2021" s="113" t="s">
        <v>130</v>
      </c>
      <c r="F2021" s="113" t="s">
        <v>200</v>
      </c>
      <c r="G2021" s="150">
        <v>1.59646E-7</v>
      </c>
    </row>
    <row r="2022" spans="1:7" x14ac:dyDescent="0.25">
      <c r="A2022" s="108" t="str">
        <f t="shared" si="31"/>
        <v>AZ_2022_NATIONAL TOTAL_PCB</v>
      </c>
      <c r="B2022" s="113" t="s">
        <v>135</v>
      </c>
      <c r="C2022" s="113">
        <v>2022</v>
      </c>
      <c r="D2022" s="113" t="s">
        <v>122</v>
      </c>
      <c r="E2022" s="113" t="s">
        <v>259</v>
      </c>
      <c r="F2022" s="113" t="s">
        <v>200</v>
      </c>
      <c r="G2022" s="150">
        <v>3.15714E-8</v>
      </c>
    </row>
    <row r="2023" spans="1:7" x14ac:dyDescent="0.25">
      <c r="A2023" s="108" t="str">
        <f t="shared" si="31"/>
        <v>AZ_2022_1A3(FS)_NOx</v>
      </c>
      <c r="B2023" s="113" t="s">
        <v>135</v>
      </c>
      <c r="C2023" s="113">
        <v>2022</v>
      </c>
      <c r="D2023" s="113" t="s">
        <v>132</v>
      </c>
      <c r="E2023" s="113" t="s">
        <v>199</v>
      </c>
      <c r="F2023" s="113" t="s">
        <v>200</v>
      </c>
      <c r="G2023" s="113">
        <v>50.565274293999998</v>
      </c>
    </row>
    <row r="2024" spans="1:7" x14ac:dyDescent="0.25">
      <c r="A2024" s="108" t="str">
        <f t="shared" si="31"/>
        <v>AZ_2022_1A3(FS)_NMVOC</v>
      </c>
      <c r="B2024" s="113" t="s">
        <v>135</v>
      </c>
      <c r="C2024" s="113">
        <v>2022</v>
      </c>
      <c r="D2024" s="113" t="s">
        <v>132</v>
      </c>
      <c r="E2024" s="113" t="s">
        <v>123</v>
      </c>
      <c r="F2024" s="113" t="s">
        <v>200</v>
      </c>
      <c r="G2024" s="113">
        <v>23.595658910000001</v>
      </c>
    </row>
    <row r="2025" spans="1:7" x14ac:dyDescent="0.25">
      <c r="A2025" s="108" t="str">
        <f t="shared" si="31"/>
        <v>AZ_2022_1A3(FS)_SOx</v>
      </c>
      <c r="B2025" s="113" t="s">
        <v>135</v>
      </c>
      <c r="C2025" s="113">
        <v>2022</v>
      </c>
      <c r="D2025" s="113" t="s">
        <v>132</v>
      </c>
      <c r="E2025" s="113" t="s">
        <v>201</v>
      </c>
      <c r="F2025" s="113" t="s">
        <v>200</v>
      </c>
      <c r="G2025" s="113">
        <v>0.71877124299999995</v>
      </c>
    </row>
    <row r="2026" spans="1:7" x14ac:dyDescent="0.25">
      <c r="A2026" s="108" t="str">
        <f t="shared" si="31"/>
        <v>AZ_2022_1A3(FS)_NH3</v>
      </c>
      <c r="B2026" s="113" t="s">
        <v>135</v>
      </c>
      <c r="C2026" s="113">
        <v>2022</v>
      </c>
      <c r="D2026" s="113" t="s">
        <v>132</v>
      </c>
      <c r="E2026" s="113" t="s">
        <v>124</v>
      </c>
      <c r="F2026" s="113" t="s">
        <v>200</v>
      </c>
      <c r="G2026" s="113">
        <v>1.683593527</v>
      </c>
    </row>
    <row r="2027" spans="1:7" x14ac:dyDescent="0.25">
      <c r="A2027" s="108" t="str">
        <f t="shared" si="31"/>
        <v>AZ_2022_1A3(FS)_PM2.5</v>
      </c>
      <c r="B2027" s="113" t="s">
        <v>135</v>
      </c>
      <c r="C2027" s="113">
        <v>2022</v>
      </c>
      <c r="D2027" s="113" t="s">
        <v>132</v>
      </c>
      <c r="E2027" s="113" t="s">
        <v>203</v>
      </c>
      <c r="F2027" s="113" t="s">
        <v>200</v>
      </c>
      <c r="G2027" s="113">
        <v>1.193375514</v>
      </c>
    </row>
    <row r="2028" spans="1:7" x14ac:dyDescent="0.25">
      <c r="A2028" s="108" t="str">
        <f t="shared" si="31"/>
        <v>AZ_2022_3D_NOx</v>
      </c>
      <c r="B2028" s="113" t="s">
        <v>135</v>
      </c>
      <c r="C2028" s="113">
        <v>2022</v>
      </c>
      <c r="D2028" s="113" t="s">
        <v>206</v>
      </c>
      <c r="E2028" s="113" t="s">
        <v>199</v>
      </c>
      <c r="F2028" s="113" t="s">
        <v>200</v>
      </c>
      <c r="G2028" s="113">
        <v>2.0254000000000001E-2</v>
      </c>
    </row>
    <row r="2029" spans="1:7" x14ac:dyDescent="0.25">
      <c r="A2029" s="108" t="str">
        <f t="shared" si="31"/>
        <v>BY_1980_NATIONAL TOTAL_NOx</v>
      </c>
      <c r="B2029" s="113" t="s">
        <v>136</v>
      </c>
      <c r="C2029" s="113">
        <v>1980</v>
      </c>
      <c r="D2029" s="113" t="s">
        <v>122</v>
      </c>
      <c r="E2029" s="113" t="s">
        <v>199</v>
      </c>
      <c r="F2029" s="113" t="s">
        <v>200</v>
      </c>
      <c r="G2029" s="113">
        <v>234</v>
      </c>
    </row>
    <row r="2030" spans="1:7" x14ac:dyDescent="0.25">
      <c r="A2030" s="108" t="str">
        <f t="shared" si="31"/>
        <v>BY_1980_NATIONAL TOTAL_NMVOC</v>
      </c>
      <c r="B2030" s="113" t="s">
        <v>136</v>
      </c>
      <c r="C2030" s="113">
        <v>1980</v>
      </c>
      <c r="D2030" s="113" t="s">
        <v>122</v>
      </c>
      <c r="E2030" s="113" t="s">
        <v>123</v>
      </c>
      <c r="F2030" s="113" t="s">
        <v>200</v>
      </c>
      <c r="G2030" s="113">
        <v>549</v>
      </c>
    </row>
    <row r="2031" spans="1:7" x14ac:dyDescent="0.25">
      <c r="A2031" s="108" t="str">
        <f t="shared" si="31"/>
        <v>BY_1980_NATIONAL TOTAL_SOx</v>
      </c>
      <c r="B2031" s="113" t="s">
        <v>136</v>
      </c>
      <c r="C2031" s="113">
        <v>1980</v>
      </c>
      <c r="D2031" s="113" t="s">
        <v>122</v>
      </c>
      <c r="E2031" s="113" t="s">
        <v>201</v>
      </c>
      <c r="F2031" s="113" t="s">
        <v>200</v>
      </c>
      <c r="G2031" s="113">
        <v>740</v>
      </c>
    </row>
    <row r="2032" spans="1:7" x14ac:dyDescent="0.25">
      <c r="A2032" s="108" t="str">
        <f t="shared" si="31"/>
        <v>BY_1981_NATIONAL TOTAL_NOx</v>
      </c>
      <c r="B2032" s="113" t="s">
        <v>136</v>
      </c>
      <c r="C2032" s="113">
        <v>1981</v>
      </c>
      <c r="D2032" s="113" t="s">
        <v>122</v>
      </c>
      <c r="E2032" s="113" t="s">
        <v>199</v>
      </c>
      <c r="F2032" s="113" t="s">
        <v>200</v>
      </c>
      <c r="G2032" s="113">
        <v>235</v>
      </c>
    </row>
    <row r="2033" spans="1:7" x14ac:dyDescent="0.25">
      <c r="A2033" s="108" t="str">
        <f t="shared" si="31"/>
        <v>BY_1981_NATIONAL TOTAL_NMVOC</v>
      </c>
      <c r="B2033" s="113" t="s">
        <v>136</v>
      </c>
      <c r="C2033" s="113">
        <v>1981</v>
      </c>
      <c r="D2033" s="113" t="s">
        <v>122</v>
      </c>
      <c r="E2033" s="113" t="s">
        <v>123</v>
      </c>
      <c r="F2033" s="113" t="s">
        <v>200</v>
      </c>
      <c r="G2033" s="113">
        <v>546</v>
      </c>
    </row>
    <row r="2034" spans="1:7" x14ac:dyDescent="0.25">
      <c r="A2034" s="108" t="str">
        <f t="shared" si="31"/>
        <v>BY_1981_NATIONAL TOTAL_SOx</v>
      </c>
      <c r="B2034" s="113" t="s">
        <v>136</v>
      </c>
      <c r="C2034" s="113">
        <v>1981</v>
      </c>
      <c r="D2034" s="113" t="s">
        <v>122</v>
      </c>
      <c r="E2034" s="113" t="s">
        <v>201</v>
      </c>
      <c r="F2034" s="113" t="s">
        <v>200</v>
      </c>
      <c r="G2034" s="113">
        <v>730</v>
      </c>
    </row>
    <row r="2035" spans="1:7" x14ac:dyDescent="0.25">
      <c r="A2035" s="108" t="str">
        <f t="shared" si="31"/>
        <v>BY_1982_NATIONAL TOTAL_NOx</v>
      </c>
      <c r="B2035" s="113" t="s">
        <v>136</v>
      </c>
      <c r="C2035" s="113">
        <v>1982</v>
      </c>
      <c r="D2035" s="113" t="s">
        <v>122</v>
      </c>
      <c r="E2035" s="113" t="s">
        <v>199</v>
      </c>
      <c r="F2035" s="113" t="s">
        <v>200</v>
      </c>
      <c r="G2035" s="113">
        <v>235</v>
      </c>
    </row>
    <row r="2036" spans="1:7" x14ac:dyDescent="0.25">
      <c r="A2036" s="108" t="str">
        <f t="shared" si="31"/>
        <v>BY_1982_NATIONAL TOTAL_NMVOC</v>
      </c>
      <c r="B2036" s="113" t="s">
        <v>136</v>
      </c>
      <c r="C2036" s="113">
        <v>1982</v>
      </c>
      <c r="D2036" s="113" t="s">
        <v>122</v>
      </c>
      <c r="E2036" s="113" t="s">
        <v>123</v>
      </c>
      <c r="F2036" s="113" t="s">
        <v>200</v>
      </c>
      <c r="G2036" s="113">
        <v>543</v>
      </c>
    </row>
    <row r="2037" spans="1:7" x14ac:dyDescent="0.25">
      <c r="A2037" s="108" t="str">
        <f t="shared" si="31"/>
        <v>BY_1982_NATIONAL TOTAL_SOx</v>
      </c>
      <c r="B2037" s="113" t="s">
        <v>136</v>
      </c>
      <c r="C2037" s="113">
        <v>1982</v>
      </c>
      <c r="D2037" s="113" t="s">
        <v>122</v>
      </c>
      <c r="E2037" s="113" t="s">
        <v>201</v>
      </c>
      <c r="F2037" s="113" t="s">
        <v>200</v>
      </c>
      <c r="G2037" s="113">
        <v>710</v>
      </c>
    </row>
    <row r="2038" spans="1:7" x14ac:dyDescent="0.25">
      <c r="A2038" s="108" t="str">
        <f t="shared" si="31"/>
        <v>BY_1983_NATIONAL TOTAL_NOx</v>
      </c>
      <c r="B2038" s="113" t="s">
        <v>136</v>
      </c>
      <c r="C2038" s="113">
        <v>1983</v>
      </c>
      <c r="D2038" s="113" t="s">
        <v>122</v>
      </c>
      <c r="E2038" s="113" t="s">
        <v>199</v>
      </c>
      <c r="F2038" s="113" t="s">
        <v>200</v>
      </c>
      <c r="G2038" s="113">
        <v>237</v>
      </c>
    </row>
    <row r="2039" spans="1:7" x14ac:dyDescent="0.25">
      <c r="A2039" s="108" t="str">
        <f t="shared" si="31"/>
        <v>BY_1983_NATIONAL TOTAL_NMVOC</v>
      </c>
      <c r="B2039" s="113" t="s">
        <v>136</v>
      </c>
      <c r="C2039" s="113">
        <v>1983</v>
      </c>
      <c r="D2039" s="113" t="s">
        <v>122</v>
      </c>
      <c r="E2039" s="113" t="s">
        <v>123</v>
      </c>
      <c r="F2039" s="113" t="s">
        <v>200</v>
      </c>
      <c r="G2039" s="113">
        <v>543</v>
      </c>
    </row>
    <row r="2040" spans="1:7" x14ac:dyDescent="0.25">
      <c r="A2040" s="108" t="str">
        <f t="shared" si="31"/>
        <v>BY_1983_NATIONAL TOTAL_SOx</v>
      </c>
      <c r="B2040" s="113" t="s">
        <v>136</v>
      </c>
      <c r="C2040" s="113">
        <v>1983</v>
      </c>
      <c r="D2040" s="113" t="s">
        <v>122</v>
      </c>
      <c r="E2040" s="113" t="s">
        <v>201</v>
      </c>
      <c r="F2040" s="113" t="s">
        <v>200</v>
      </c>
      <c r="G2040" s="113">
        <v>710</v>
      </c>
    </row>
    <row r="2041" spans="1:7" x14ac:dyDescent="0.25">
      <c r="A2041" s="108" t="str">
        <f t="shared" si="31"/>
        <v>BY_1984_NATIONAL TOTAL_NOx</v>
      </c>
      <c r="B2041" s="113" t="s">
        <v>136</v>
      </c>
      <c r="C2041" s="113">
        <v>1984</v>
      </c>
      <c r="D2041" s="113" t="s">
        <v>122</v>
      </c>
      <c r="E2041" s="113" t="s">
        <v>199</v>
      </c>
      <c r="F2041" s="113" t="s">
        <v>200</v>
      </c>
      <c r="G2041" s="113">
        <v>240</v>
      </c>
    </row>
    <row r="2042" spans="1:7" x14ac:dyDescent="0.25">
      <c r="A2042" s="108" t="str">
        <f t="shared" si="31"/>
        <v>BY_1984_NATIONAL TOTAL_NMVOC</v>
      </c>
      <c r="B2042" s="113" t="s">
        <v>136</v>
      </c>
      <c r="C2042" s="113">
        <v>1984</v>
      </c>
      <c r="D2042" s="113" t="s">
        <v>122</v>
      </c>
      <c r="E2042" s="113" t="s">
        <v>123</v>
      </c>
      <c r="F2042" s="113" t="s">
        <v>200</v>
      </c>
      <c r="G2042" s="113">
        <v>540</v>
      </c>
    </row>
    <row r="2043" spans="1:7" x14ac:dyDescent="0.25">
      <c r="A2043" s="108" t="str">
        <f t="shared" si="31"/>
        <v>BY_1984_NATIONAL TOTAL_SOx</v>
      </c>
      <c r="B2043" s="113" t="s">
        <v>136</v>
      </c>
      <c r="C2043" s="113">
        <v>1984</v>
      </c>
      <c r="D2043" s="113" t="s">
        <v>122</v>
      </c>
      <c r="E2043" s="113" t="s">
        <v>201</v>
      </c>
      <c r="F2043" s="113" t="s">
        <v>200</v>
      </c>
      <c r="G2043" s="113">
        <v>690</v>
      </c>
    </row>
    <row r="2044" spans="1:7" x14ac:dyDescent="0.25">
      <c r="A2044" s="108" t="str">
        <f t="shared" si="31"/>
        <v>BY_1985_NATIONAL TOTAL_NOx</v>
      </c>
      <c r="B2044" s="113" t="s">
        <v>136</v>
      </c>
      <c r="C2044" s="113">
        <v>1985</v>
      </c>
      <c r="D2044" s="113" t="s">
        <v>122</v>
      </c>
      <c r="E2044" s="113" t="s">
        <v>199</v>
      </c>
      <c r="F2044" s="113" t="s">
        <v>200</v>
      </c>
      <c r="G2044" s="113">
        <v>238</v>
      </c>
    </row>
    <row r="2045" spans="1:7" x14ac:dyDescent="0.25">
      <c r="A2045" s="108" t="str">
        <f t="shared" si="31"/>
        <v>BY_1985_NATIONAL TOTAL_NMVOC</v>
      </c>
      <c r="B2045" s="113" t="s">
        <v>136</v>
      </c>
      <c r="C2045" s="113">
        <v>1985</v>
      </c>
      <c r="D2045" s="113" t="s">
        <v>122</v>
      </c>
      <c r="E2045" s="113" t="s">
        <v>123</v>
      </c>
      <c r="F2045" s="113" t="s">
        <v>200</v>
      </c>
      <c r="G2045" s="113">
        <v>516</v>
      </c>
    </row>
    <row r="2046" spans="1:7" x14ac:dyDescent="0.25">
      <c r="A2046" s="108" t="str">
        <f t="shared" si="31"/>
        <v>BY_1985_NATIONAL TOTAL_SOx</v>
      </c>
      <c r="B2046" s="113" t="s">
        <v>136</v>
      </c>
      <c r="C2046" s="113">
        <v>1985</v>
      </c>
      <c r="D2046" s="113" t="s">
        <v>122</v>
      </c>
      <c r="E2046" s="113" t="s">
        <v>201</v>
      </c>
      <c r="F2046" s="113" t="s">
        <v>200</v>
      </c>
      <c r="G2046" s="113">
        <v>690</v>
      </c>
    </row>
    <row r="2047" spans="1:7" x14ac:dyDescent="0.25">
      <c r="A2047" s="108" t="str">
        <f t="shared" si="31"/>
        <v>BY_1986_NATIONAL TOTAL_NOx</v>
      </c>
      <c r="B2047" s="113" t="s">
        <v>136</v>
      </c>
      <c r="C2047" s="113">
        <v>1986</v>
      </c>
      <c r="D2047" s="113" t="s">
        <v>122</v>
      </c>
      <c r="E2047" s="113" t="s">
        <v>199</v>
      </c>
      <c r="F2047" s="113" t="s">
        <v>200</v>
      </c>
      <c r="G2047" s="113">
        <v>358</v>
      </c>
    </row>
    <row r="2048" spans="1:7" x14ac:dyDescent="0.25">
      <c r="A2048" s="108" t="str">
        <f t="shared" si="31"/>
        <v>BY_1986_NATIONAL TOTAL_NMVOC</v>
      </c>
      <c r="B2048" s="113" t="s">
        <v>136</v>
      </c>
      <c r="C2048" s="113">
        <v>1986</v>
      </c>
      <c r="D2048" s="113" t="s">
        <v>122</v>
      </c>
      <c r="E2048" s="113" t="s">
        <v>123</v>
      </c>
      <c r="F2048" s="113" t="s">
        <v>200</v>
      </c>
      <c r="G2048" s="113">
        <v>506</v>
      </c>
    </row>
    <row r="2049" spans="1:7" x14ac:dyDescent="0.25">
      <c r="A2049" s="108" t="str">
        <f t="shared" si="31"/>
        <v>BY_1986_NATIONAL TOTAL_SOx</v>
      </c>
      <c r="B2049" s="113" t="s">
        <v>136</v>
      </c>
      <c r="C2049" s="113">
        <v>1986</v>
      </c>
      <c r="D2049" s="113" t="s">
        <v>122</v>
      </c>
      <c r="E2049" s="113" t="s">
        <v>201</v>
      </c>
      <c r="F2049" s="113" t="s">
        <v>200</v>
      </c>
      <c r="G2049" s="113">
        <v>690</v>
      </c>
    </row>
    <row r="2050" spans="1:7" x14ac:dyDescent="0.25">
      <c r="A2050" s="108" t="str">
        <f t="shared" ref="A2050:A2113" si="32">CONCATENATE(B2050,"_",C2050,"_",D2050,"_",E2050)</f>
        <v>BY_1987_NATIONAL TOTAL_NOx</v>
      </c>
      <c r="B2050" s="113" t="s">
        <v>136</v>
      </c>
      <c r="C2050" s="113">
        <v>1987</v>
      </c>
      <c r="D2050" s="113" t="s">
        <v>122</v>
      </c>
      <c r="E2050" s="113" t="s">
        <v>199</v>
      </c>
      <c r="F2050" s="113" t="s">
        <v>200</v>
      </c>
      <c r="G2050" s="113">
        <v>263</v>
      </c>
    </row>
    <row r="2051" spans="1:7" x14ac:dyDescent="0.25">
      <c r="A2051" s="108" t="str">
        <f t="shared" si="32"/>
        <v>BY_1987_NATIONAL TOTAL_NMVOC</v>
      </c>
      <c r="B2051" s="113" t="s">
        <v>136</v>
      </c>
      <c r="C2051" s="113">
        <v>1987</v>
      </c>
      <c r="D2051" s="113" t="s">
        <v>122</v>
      </c>
      <c r="E2051" s="113" t="s">
        <v>123</v>
      </c>
      <c r="F2051" s="113" t="s">
        <v>200</v>
      </c>
      <c r="G2051" s="113">
        <v>509</v>
      </c>
    </row>
    <row r="2052" spans="1:7" x14ac:dyDescent="0.25">
      <c r="A2052" s="108" t="str">
        <f t="shared" si="32"/>
        <v>BY_1987_NATIONAL TOTAL_SOx</v>
      </c>
      <c r="B2052" s="113" t="s">
        <v>136</v>
      </c>
      <c r="C2052" s="113">
        <v>1987</v>
      </c>
      <c r="D2052" s="113" t="s">
        <v>122</v>
      </c>
      <c r="E2052" s="113" t="s">
        <v>201</v>
      </c>
      <c r="F2052" s="113" t="s">
        <v>200</v>
      </c>
      <c r="G2052" s="113">
        <v>761</v>
      </c>
    </row>
    <row r="2053" spans="1:7" x14ac:dyDescent="0.25">
      <c r="A2053" s="108" t="str">
        <f t="shared" si="32"/>
        <v>BY_1988_NATIONAL TOTAL_NOx</v>
      </c>
      <c r="B2053" s="113" t="s">
        <v>136</v>
      </c>
      <c r="C2053" s="113">
        <v>1988</v>
      </c>
      <c r="D2053" s="113" t="s">
        <v>122</v>
      </c>
      <c r="E2053" s="113" t="s">
        <v>199</v>
      </c>
      <c r="F2053" s="113" t="s">
        <v>200</v>
      </c>
      <c r="G2053" s="113">
        <v>262</v>
      </c>
    </row>
    <row r="2054" spans="1:7" x14ac:dyDescent="0.25">
      <c r="A2054" s="108" t="str">
        <f t="shared" si="32"/>
        <v>BY_1988_NATIONAL TOTAL_NMVOC</v>
      </c>
      <c r="B2054" s="113" t="s">
        <v>136</v>
      </c>
      <c r="C2054" s="113">
        <v>1988</v>
      </c>
      <c r="D2054" s="113" t="s">
        <v>122</v>
      </c>
      <c r="E2054" s="113" t="s">
        <v>123</v>
      </c>
      <c r="F2054" s="113" t="s">
        <v>200</v>
      </c>
      <c r="G2054" s="113">
        <v>535</v>
      </c>
    </row>
    <row r="2055" spans="1:7" x14ac:dyDescent="0.25">
      <c r="A2055" s="108" t="str">
        <f t="shared" si="32"/>
        <v>BY_1988_NATIONAL TOTAL_SOx</v>
      </c>
      <c r="B2055" s="113" t="s">
        <v>136</v>
      </c>
      <c r="C2055" s="113">
        <v>1988</v>
      </c>
      <c r="D2055" s="113" t="s">
        <v>122</v>
      </c>
      <c r="E2055" s="113" t="s">
        <v>201</v>
      </c>
      <c r="F2055" s="113" t="s">
        <v>200</v>
      </c>
      <c r="G2055" s="113">
        <v>720</v>
      </c>
    </row>
    <row r="2056" spans="1:7" x14ac:dyDescent="0.25">
      <c r="A2056" s="108" t="str">
        <f t="shared" si="32"/>
        <v>BY_1989_NATIONAL TOTAL_NOx</v>
      </c>
      <c r="B2056" s="113" t="s">
        <v>136</v>
      </c>
      <c r="C2056" s="113">
        <v>1989</v>
      </c>
      <c r="D2056" s="113" t="s">
        <v>122</v>
      </c>
      <c r="E2056" s="113" t="s">
        <v>199</v>
      </c>
      <c r="F2056" s="113" t="s">
        <v>200</v>
      </c>
      <c r="G2056" s="113">
        <v>263</v>
      </c>
    </row>
    <row r="2057" spans="1:7" x14ac:dyDescent="0.25">
      <c r="A2057" s="108" t="str">
        <f t="shared" si="32"/>
        <v>BY_1989_NATIONAL TOTAL_NMVOC</v>
      </c>
      <c r="B2057" s="113" t="s">
        <v>136</v>
      </c>
      <c r="C2057" s="113">
        <v>1989</v>
      </c>
      <c r="D2057" s="113" t="s">
        <v>122</v>
      </c>
      <c r="E2057" s="113" t="s">
        <v>123</v>
      </c>
      <c r="F2057" s="113" t="s">
        <v>200</v>
      </c>
      <c r="G2057" s="113">
        <v>511</v>
      </c>
    </row>
    <row r="2058" spans="1:7" x14ac:dyDescent="0.25">
      <c r="A2058" s="108" t="str">
        <f t="shared" si="32"/>
        <v>BY_1989_NATIONAL TOTAL_SOx</v>
      </c>
      <c r="B2058" s="113" t="s">
        <v>136</v>
      </c>
      <c r="C2058" s="113">
        <v>1989</v>
      </c>
      <c r="D2058" s="113" t="s">
        <v>122</v>
      </c>
      <c r="E2058" s="113" t="s">
        <v>201</v>
      </c>
      <c r="F2058" s="113" t="s">
        <v>200</v>
      </c>
      <c r="G2058" s="113">
        <v>668</v>
      </c>
    </row>
    <row r="2059" spans="1:7" x14ac:dyDescent="0.25">
      <c r="A2059" s="108" t="str">
        <f t="shared" si="32"/>
        <v>BY_1990_NATIONAL TOTAL_NOx</v>
      </c>
      <c r="B2059" s="113" t="s">
        <v>136</v>
      </c>
      <c r="C2059" s="113">
        <v>1990</v>
      </c>
      <c r="D2059" s="113" t="s">
        <v>122</v>
      </c>
      <c r="E2059" s="113" t="s">
        <v>199</v>
      </c>
      <c r="F2059" s="113" t="s">
        <v>200</v>
      </c>
      <c r="G2059" s="113">
        <v>285</v>
      </c>
    </row>
    <row r="2060" spans="1:7" x14ac:dyDescent="0.25">
      <c r="A2060" s="108" t="str">
        <f t="shared" si="32"/>
        <v>BY_1990_NATIONAL TOTAL_NMVOC</v>
      </c>
      <c r="B2060" s="113" t="s">
        <v>136</v>
      </c>
      <c r="C2060" s="113">
        <v>1990</v>
      </c>
      <c r="D2060" s="113" t="s">
        <v>122</v>
      </c>
      <c r="E2060" s="113" t="s">
        <v>123</v>
      </c>
      <c r="F2060" s="113" t="s">
        <v>200</v>
      </c>
      <c r="G2060" s="113">
        <v>533</v>
      </c>
    </row>
    <row r="2061" spans="1:7" x14ac:dyDescent="0.25">
      <c r="A2061" s="108" t="str">
        <f t="shared" si="32"/>
        <v>BY_1990_NATIONAL TOTAL_SOx</v>
      </c>
      <c r="B2061" s="113" t="s">
        <v>136</v>
      </c>
      <c r="C2061" s="113">
        <v>1990</v>
      </c>
      <c r="D2061" s="113" t="s">
        <v>122</v>
      </c>
      <c r="E2061" s="113" t="s">
        <v>201</v>
      </c>
      <c r="F2061" s="113" t="s">
        <v>200</v>
      </c>
      <c r="G2061" s="113">
        <v>637</v>
      </c>
    </row>
    <row r="2062" spans="1:7" x14ac:dyDescent="0.25">
      <c r="A2062" s="108" t="str">
        <f t="shared" si="32"/>
        <v>BY_1990_NATIONAL TOTAL_NH3</v>
      </c>
      <c r="B2062" s="113" t="s">
        <v>136</v>
      </c>
      <c r="C2062" s="113">
        <v>1990</v>
      </c>
      <c r="D2062" s="113" t="s">
        <v>122</v>
      </c>
      <c r="E2062" s="113" t="s">
        <v>124</v>
      </c>
      <c r="F2062" s="113" t="s">
        <v>200</v>
      </c>
      <c r="G2062" s="113">
        <v>214.91300000000001</v>
      </c>
    </row>
    <row r="2063" spans="1:7" x14ac:dyDescent="0.25">
      <c r="A2063" s="108" t="str">
        <f t="shared" si="32"/>
        <v>BY_1990_NATIONAL TOTAL_Pb</v>
      </c>
      <c r="B2063" s="113" t="s">
        <v>136</v>
      </c>
      <c r="C2063" s="113">
        <v>1990</v>
      </c>
      <c r="D2063" s="113" t="s">
        <v>122</v>
      </c>
      <c r="E2063" s="113" t="s">
        <v>125</v>
      </c>
      <c r="F2063" s="113" t="s">
        <v>200</v>
      </c>
      <c r="G2063" s="113">
        <v>0.79412172189999997</v>
      </c>
    </row>
    <row r="2064" spans="1:7" x14ac:dyDescent="0.25">
      <c r="A2064" s="108" t="str">
        <f t="shared" si="32"/>
        <v>BY_1990_NATIONAL TOTAL_Cd</v>
      </c>
      <c r="B2064" s="113" t="s">
        <v>136</v>
      </c>
      <c r="C2064" s="113">
        <v>1990</v>
      </c>
      <c r="D2064" s="113" t="s">
        <v>122</v>
      </c>
      <c r="E2064" s="113" t="s">
        <v>126</v>
      </c>
      <c r="F2064" s="113" t="s">
        <v>200</v>
      </c>
      <c r="G2064" s="113">
        <v>2.1144010870000002E-3</v>
      </c>
    </row>
    <row r="2065" spans="1:7" x14ac:dyDescent="0.25">
      <c r="A2065" s="108" t="str">
        <f t="shared" si="32"/>
        <v>BY_1990_NATIONAL TOTAL_Hg</v>
      </c>
      <c r="B2065" s="113" t="s">
        <v>136</v>
      </c>
      <c r="C2065" s="113">
        <v>1990</v>
      </c>
      <c r="D2065" s="113" t="s">
        <v>122</v>
      </c>
      <c r="E2065" s="113" t="s">
        <v>127</v>
      </c>
      <c r="F2065" s="113" t="s">
        <v>200</v>
      </c>
      <c r="G2065" s="113">
        <v>1.0744698500000001E-3</v>
      </c>
    </row>
    <row r="2066" spans="1:7" x14ac:dyDescent="0.25">
      <c r="A2066" s="108" t="str">
        <f t="shared" si="32"/>
        <v>BY_1990_NATIONAL TOTAL_DIOX</v>
      </c>
      <c r="B2066" s="113" t="s">
        <v>136</v>
      </c>
      <c r="C2066" s="113">
        <v>1990</v>
      </c>
      <c r="D2066" s="113" t="s">
        <v>122</v>
      </c>
      <c r="E2066" s="113" t="s">
        <v>128</v>
      </c>
      <c r="F2066" s="113" t="s">
        <v>200</v>
      </c>
      <c r="G2066" s="150">
        <v>2.2145000000000001E-8</v>
      </c>
    </row>
    <row r="2067" spans="1:7" x14ac:dyDescent="0.25">
      <c r="A2067" s="108" t="str">
        <f t="shared" si="32"/>
        <v>BY_1990_NATIONAL TOTAL_HCB</v>
      </c>
      <c r="B2067" s="113" t="s">
        <v>136</v>
      </c>
      <c r="C2067" s="113">
        <v>1990</v>
      </c>
      <c r="D2067" s="113" t="s">
        <v>122</v>
      </c>
      <c r="E2067" s="113" t="s">
        <v>130</v>
      </c>
      <c r="F2067" s="113" t="s">
        <v>200</v>
      </c>
      <c r="G2067" s="150">
        <v>4.82E-7</v>
      </c>
    </row>
    <row r="2068" spans="1:7" x14ac:dyDescent="0.25">
      <c r="A2068" s="108" t="str">
        <f t="shared" si="32"/>
        <v>BY_1990_NATIONAL TOTAL_PCB</v>
      </c>
      <c r="B2068" s="113" t="s">
        <v>136</v>
      </c>
      <c r="C2068" s="113">
        <v>1990</v>
      </c>
      <c r="D2068" s="113" t="s">
        <v>122</v>
      </c>
      <c r="E2068" s="113" t="s">
        <v>259</v>
      </c>
      <c r="F2068" s="113" t="s">
        <v>200</v>
      </c>
      <c r="G2068" s="150">
        <v>6.0100000000000001E-6</v>
      </c>
    </row>
    <row r="2069" spans="1:7" x14ac:dyDescent="0.25">
      <c r="A2069" s="108" t="str">
        <f t="shared" si="32"/>
        <v>BY_1991_NATIONAL TOTAL_NOx</v>
      </c>
      <c r="B2069" s="113" t="s">
        <v>136</v>
      </c>
      <c r="C2069" s="113">
        <v>1991</v>
      </c>
      <c r="D2069" s="113" t="s">
        <v>122</v>
      </c>
      <c r="E2069" s="113" t="s">
        <v>199</v>
      </c>
      <c r="F2069" s="113" t="s">
        <v>200</v>
      </c>
      <c r="G2069" s="113">
        <v>281</v>
      </c>
    </row>
    <row r="2070" spans="1:7" x14ac:dyDescent="0.25">
      <c r="A2070" s="108" t="str">
        <f t="shared" si="32"/>
        <v>BY_1991_NATIONAL TOTAL_NMVOC</v>
      </c>
      <c r="B2070" s="113" t="s">
        <v>136</v>
      </c>
      <c r="C2070" s="113">
        <v>1991</v>
      </c>
      <c r="D2070" s="113" t="s">
        <v>122</v>
      </c>
      <c r="E2070" s="113" t="s">
        <v>123</v>
      </c>
      <c r="F2070" s="113" t="s">
        <v>200</v>
      </c>
      <c r="G2070" s="113">
        <v>546</v>
      </c>
    </row>
    <row r="2071" spans="1:7" x14ac:dyDescent="0.25">
      <c r="A2071" s="108" t="str">
        <f t="shared" si="32"/>
        <v>BY_1991_NATIONAL TOTAL_SOx</v>
      </c>
      <c r="B2071" s="113" t="s">
        <v>136</v>
      </c>
      <c r="C2071" s="113">
        <v>1991</v>
      </c>
      <c r="D2071" s="113" t="s">
        <v>122</v>
      </c>
      <c r="E2071" s="113" t="s">
        <v>201</v>
      </c>
      <c r="F2071" s="113" t="s">
        <v>200</v>
      </c>
      <c r="G2071" s="113">
        <v>652</v>
      </c>
    </row>
    <row r="2072" spans="1:7" x14ac:dyDescent="0.25">
      <c r="A2072" s="108" t="str">
        <f t="shared" si="32"/>
        <v>BY_1991_NATIONAL TOTAL_NH3</v>
      </c>
      <c r="B2072" s="113" t="s">
        <v>136</v>
      </c>
      <c r="C2072" s="113">
        <v>1991</v>
      </c>
      <c r="D2072" s="113" t="s">
        <v>122</v>
      </c>
      <c r="E2072" s="113" t="s">
        <v>124</v>
      </c>
      <c r="F2072" s="113" t="s">
        <v>200</v>
      </c>
      <c r="G2072" s="113">
        <v>207.96600000000001</v>
      </c>
    </row>
    <row r="2073" spans="1:7" x14ac:dyDescent="0.25">
      <c r="A2073" s="108" t="str">
        <f t="shared" si="32"/>
        <v>BY_1991_NATIONAL TOTAL_Pb</v>
      </c>
      <c r="B2073" s="113" t="s">
        <v>136</v>
      </c>
      <c r="C2073" s="113">
        <v>1991</v>
      </c>
      <c r="D2073" s="113" t="s">
        <v>122</v>
      </c>
      <c r="E2073" s="113" t="s">
        <v>125</v>
      </c>
      <c r="F2073" s="113" t="s">
        <v>200</v>
      </c>
      <c r="G2073" s="113">
        <v>0.51865619809999997</v>
      </c>
    </row>
    <row r="2074" spans="1:7" x14ac:dyDescent="0.25">
      <c r="A2074" s="108" t="str">
        <f t="shared" si="32"/>
        <v>BY_1991_NATIONAL TOTAL_Cd</v>
      </c>
      <c r="B2074" s="113" t="s">
        <v>136</v>
      </c>
      <c r="C2074" s="113">
        <v>1991</v>
      </c>
      <c r="D2074" s="113" t="s">
        <v>122</v>
      </c>
      <c r="E2074" s="113" t="s">
        <v>126</v>
      </c>
      <c r="F2074" s="113" t="s">
        <v>200</v>
      </c>
      <c r="G2074" s="113">
        <v>2.2193437250000001E-3</v>
      </c>
    </row>
    <row r="2075" spans="1:7" x14ac:dyDescent="0.25">
      <c r="A2075" s="108" t="str">
        <f t="shared" si="32"/>
        <v>BY_1991_NATIONAL TOTAL_Hg</v>
      </c>
      <c r="B2075" s="113" t="s">
        <v>136</v>
      </c>
      <c r="C2075" s="113">
        <v>1991</v>
      </c>
      <c r="D2075" s="113" t="s">
        <v>122</v>
      </c>
      <c r="E2075" s="113" t="s">
        <v>127</v>
      </c>
      <c r="F2075" s="113" t="s">
        <v>200</v>
      </c>
      <c r="G2075" s="113">
        <v>1.1018207499999999E-3</v>
      </c>
    </row>
    <row r="2076" spans="1:7" x14ac:dyDescent="0.25">
      <c r="A2076" s="108" t="str">
        <f t="shared" si="32"/>
        <v>BY_1991_NATIONAL TOTAL_DIOX</v>
      </c>
      <c r="B2076" s="113" t="s">
        <v>136</v>
      </c>
      <c r="C2076" s="113">
        <v>1991</v>
      </c>
      <c r="D2076" s="113" t="s">
        <v>122</v>
      </c>
      <c r="E2076" s="113" t="s">
        <v>128</v>
      </c>
      <c r="F2076" s="113" t="s">
        <v>200</v>
      </c>
      <c r="G2076" s="150">
        <v>2.1066000000000001E-8</v>
      </c>
    </row>
    <row r="2077" spans="1:7" x14ac:dyDescent="0.25">
      <c r="A2077" s="108" t="str">
        <f t="shared" si="32"/>
        <v>BY_1991_NATIONAL TOTAL_HCB</v>
      </c>
      <c r="B2077" s="113" t="s">
        <v>136</v>
      </c>
      <c r="C2077" s="113">
        <v>1991</v>
      </c>
      <c r="D2077" s="113" t="s">
        <v>122</v>
      </c>
      <c r="E2077" s="113" t="s">
        <v>130</v>
      </c>
      <c r="F2077" s="113" t="s">
        <v>200</v>
      </c>
      <c r="G2077" s="150">
        <v>4.75E-7</v>
      </c>
    </row>
    <row r="2078" spans="1:7" x14ac:dyDescent="0.25">
      <c r="A2078" s="108" t="str">
        <f t="shared" si="32"/>
        <v>BY_1991_NATIONAL TOTAL_PCB</v>
      </c>
      <c r="B2078" s="113" t="s">
        <v>136</v>
      </c>
      <c r="C2078" s="113">
        <v>1991</v>
      </c>
      <c r="D2078" s="113" t="s">
        <v>122</v>
      </c>
      <c r="E2078" s="113" t="s">
        <v>259</v>
      </c>
      <c r="F2078" s="113" t="s">
        <v>200</v>
      </c>
      <c r="G2078" s="150">
        <v>5.9800000000000003E-6</v>
      </c>
    </row>
    <row r="2079" spans="1:7" x14ac:dyDescent="0.25">
      <c r="A2079" s="108" t="str">
        <f t="shared" si="32"/>
        <v>BY_1992_NATIONAL TOTAL_NOx</v>
      </c>
      <c r="B2079" s="113" t="s">
        <v>136</v>
      </c>
      <c r="C2079" s="113">
        <v>1992</v>
      </c>
      <c r="D2079" s="113" t="s">
        <v>122</v>
      </c>
      <c r="E2079" s="113" t="s">
        <v>199</v>
      </c>
      <c r="F2079" s="113" t="s">
        <v>200</v>
      </c>
      <c r="G2079" s="113">
        <v>224</v>
      </c>
    </row>
    <row r="2080" spans="1:7" x14ac:dyDescent="0.25">
      <c r="A2080" s="108" t="str">
        <f t="shared" si="32"/>
        <v>BY_1992_NATIONAL TOTAL_NMVOC</v>
      </c>
      <c r="B2080" s="113" t="s">
        <v>136</v>
      </c>
      <c r="C2080" s="113">
        <v>1992</v>
      </c>
      <c r="D2080" s="113" t="s">
        <v>122</v>
      </c>
      <c r="E2080" s="113" t="s">
        <v>123</v>
      </c>
      <c r="F2080" s="113" t="s">
        <v>200</v>
      </c>
      <c r="G2080" s="113">
        <v>412</v>
      </c>
    </row>
    <row r="2081" spans="1:7" x14ac:dyDescent="0.25">
      <c r="A2081" s="108" t="str">
        <f t="shared" si="32"/>
        <v>BY_1992_NATIONAL TOTAL_SOx</v>
      </c>
      <c r="B2081" s="113" t="s">
        <v>136</v>
      </c>
      <c r="C2081" s="113">
        <v>1992</v>
      </c>
      <c r="D2081" s="113" t="s">
        <v>122</v>
      </c>
      <c r="E2081" s="113" t="s">
        <v>201</v>
      </c>
      <c r="F2081" s="113" t="s">
        <v>200</v>
      </c>
      <c r="G2081" s="113">
        <v>458</v>
      </c>
    </row>
    <row r="2082" spans="1:7" x14ac:dyDescent="0.25">
      <c r="A2082" s="108" t="str">
        <f t="shared" si="32"/>
        <v>BY_1992_NATIONAL TOTAL_NH3</v>
      </c>
      <c r="B2082" s="113" t="s">
        <v>136</v>
      </c>
      <c r="C2082" s="113">
        <v>1992</v>
      </c>
      <c r="D2082" s="113" t="s">
        <v>122</v>
      </c>
      <c r="E2082" s="113" t="s">
        <v>124</v>
      </c>
      <c r="F2082" s="113" t="s">
        <v>200</v>
      </c>
      <c r="G2082" s="113">
        <v>192.364</v>
      </c>
    </row>
    <row r="2083" spans="1:7" x14ac:dyDescent="0.25">
      <c r="A2083" s="108" t="str">
        <f t="shared" si="32"/>
        <v>BY_1992_NATIONAL TOTAL_Pb</v>
      </c>
      <c r="B2083" s="113" t="s">
        <v>136</v>
      </c>
      <c r="C2083" s="113">
        <v>1992</v>
      </c>
      <c r="D2083" s="113" t="s">
        <v>122</v>
      </c>
      <c r="E2083" s="113" t="s">
        <v>125</v>
      </c>
      <c r="F2083" s="113" t="s">
        <v>200</v>
      </c>
      <c r="G2083" s="113">
        <v>0.44968026570000003</v>
      </c>
    </row>
    <row r="2084" spans="1:7" x14ac:dyDescent="0.25">
      <c r="A2084" s="108" t="str">
        <f t="shared" si="32"/>
        <v>BY_1992_NATIONAL TOTAL_Cd</v>
      </c>
      <c r="B2084" s="113" t="s">
        <v>136</v>
      </c>
      <c r="C2084" s="113">
        <v>1992</v>
      </c>
      <c r="D2084" s="113" t="s">
        <v>122</v>
      </c>
      <c r="E2084" s="113" t="s">
        <v>126</v>
      </c>
      <c r="F2084" s="113" t="s">
        <v>200</v>
      </c>
      <c r="G2084" s="113">
        <v>1.9674193129999998E-3</v>
      </c>
    </row>
    <row r="2085" spans="1:7" x14ac:dyDescent="0.25">
      <c r="A2085" s="108" t="str">
        <f t="shared" si="32"/>
        <v>BY_1992_NATIONAL TOTAL_Hg</v>
      </c>
      <c r="B2085" s="113" t="s">
        <v>136</v>
      </c>
      <c r="C2085" s="113">
        <v>1992</v>
      </c>
      <c r="D2085" s="113" t="s">
        <v>122</v>
      </c>
      <c r="E2085" s="113" t="s">
        <v>127</v>
      </c>
      <c r="F2085" s="113" t="s">
        <v>200</v>
      </c>
      <c r="G2085" s="113">
        <v>8.7947730000000003E-4</v>
      </c>
    </row>
    <row r="2086" spans="1:7" x14ac:dyDescent="0.25">
      <c r="A2086" s="108" t="str">
        <f t="shared" si="32"/>
        <v>BY_1992_NATIONAL TOTAL_DIOX</v>
      </c>
      <c r="B2086" s="113" t="s">
        <v>136</v>
      </c>
      <c r="C2086" s="113">
        <v>1992</v>
      </c>
      <c r="D2086" s="113" t="s">
        <v>122</v>
      </c>
      <c r="E2086" s="113" t="s">
        <v>128</v>
      </c>
      <c r="F2086" s="113" t="s">
        <v>200</v>
      </c>
      <c r="G2086" s="150">
        <v>1.8599E-8</v>
      </c>
    </row>
    <row r="2087" spans="1:7" x14ac:dyDescent="0.25">
      <c r="A2087" s="108" t="str">
        <f t="shared" si="32"/>
        <v>BY_1992_NATIONAL TOTAL_HCB</v>
      </c>
      <c r="B2087" s="113" t="s">
        <v>136</v>
      </c>
      <c r="C2087" s="113">
        <v>1992</v>
      </c>
      <c r="D2087" s="113" t="s">
        <v>122</v>
      </c>
      <c r="E2087" s="113" t="s">
        <v>130</v>
      </c>
      <c r="F2087" s="113" t="s">
        <v>200</v>
      </c>
      <c r="G2087" s="150">
        <v>4.6100000000000001E-7</v>
      </c>
    </row>
    <row r="2088" spans="1:7" x14ac:dyDescent="0.25">
      <c r="A2088" s="108" t="str">
        <f t="shared" si="32"/>
        <v>BY_1992_NATIONAL TOTAL_PCB</v>
      </c>
      <c r="B2088" s="113" t="s">
        <v>136</v>
      </c>
      <c r="C2088" s="113">
        <v>1992</v>
      </c>
      <c r="D2088" s="113" t="s">
        <v>122</v>
      </c>
      <c r="E2088" s="113" t="s">
        <v>259</v>
      </c>
      <c r="F2088" s="113" t="s">
        <v>200</v>
      </c>
      <c r="G2088" s="150">
        <v>5.7799999999999997E-6</v>
      </c>
    </row>
    <row r="2089" spans="1:7" x14ac:dyDescent="0.25">
      <c r="A2089" s="108" t="str">
        <f t="shared" si="32"/>
        <v>BY_1993_NATIONAL TOTAL_NOx</v>
      </c>
      <c r="B2089" s="113" t="s">
        <v>136</v>
      </c>
      <c r="C2089" s="113">
        <v>1993</v>
      </c>
      <c r="D2089" s="113" t="s">
        <v>122</v>
      </c>
      <c r="E2089" s="113" t="s">
        <v>199</v>
      </c>
      <c r="F2089" s="113" t="s">
        <v>200</v>
      </c>
      <c r="G2089" s="113">
        <v>207</v>
      </c>
    </row>
    <row r="2090" spans="1:7" x14ac:dyDescent="0.25">
      <c r="A2090" s="108" t="str">
        <f t="shared" si="32"/>
        <v>BY_1993_NATIONAL TOTAL_NMVOC</v>
      </c>
      <c r="B2090" s="113" t="s">
        <v>136</v>
      </c>
      <c r="C2090" s="113">
        <v>1993</v>
      </c>
      <c r="D2090" s="113" t="s">
        <v>122</v>
      </c>
      <c r="E2090" s="113" t="s">
        <v>123</v>
      </c>
      <c r="F2090" s="113" t="s">
        <v>200</v>
      </c>
      <c r="G2090" s="113">
        <v>372</v>
      </c>
    </row>
    <row r="2091" spans="1:7" x14ac:dyDescent="0.25">
      <c r="A2091" s="108" t="str">
        <f t="shared" si="32"/>
        <v>BY_1993_NATIONAL TOTAL_SOx</v>
      </c>
      <c r="B2091" s="113" t="s">
        <v>136</v>
      </c>
      <c r="C2091" s="113">
        <v>1993</v>
      </c>
      <c r="D2091" s="113" t="s">
        <v>122</v>
      </c>
      <c r="E2091" s="113" t="s">
        <v>201</v>
      </c>
      <c r="F2091" s="113" t="s">
        <v>200</v>
      </c>
      <c r="G2091" s="113">
        <v>382</v>
      </c>
    </row>
    <row r="2092" spans="1:7" x14ac:dyDescent="0.25">
      <c r="A2092" s="108" t="str">
        <f t="shared" si="32"/>
        <v>BY_1993_NATIONAL TOTAL_NH3</v>
      </c>
      <c r="B2092" s="113" t="s">
        <v>136</v>
      </c>
      <c r="C2092" s="113">
        <v>1993</v>
      </c>
      <c r="D2092" s="113" t="s">
        <v>122</v>
      </c>
      <c r="E2092" s="113" t="s">
        <v>124</v>
      </c>
      <c r="F2092" s="113" t="s">
        <v>200</v>
      </c>
      <c r="G2092" s="113">
        <v>181.08500000000001</v>
      </c>
    </row>
    <row r="2093" spans="1:7" x14ac:dyDescent="0.25">
      <c r="A2093" s="108" t="str">
        <f t="shared" si="32"/>
        <v>BY_1993_NATIONAL TOTAL_Pb</v>
      </c>
      <c r="B2093" s="113" t="s">
        <v>136</v>
      </c>
      <c r="C2093" s="113">
        <v>1993</v>
      </c>
      <c r="D2093" s="113" t="s">
        <v>122</v>
      </c>
      <c r="E2093" s="113" t="s">
        <v>125</v>
      </c>
      <c r="F2093" s="113" t="s">
        <v>200</v>
      </c>
      <c r="G2093" s="113">
        <v>0.37711767730000001</v>
      </c>
    </row>
    <row r="2094" spans="1:7" x14ac:dyDescent="0.25">
      <c r="A2094" s="108" t="str">
        <f t="shared" si="32"/>
        <v>BY_1993_NATIONAL TOTAL_Cd</v>
      </c>
      <c r="B2094" s="113" t="s">
        <v>136</v>
      </c>
      <c r="C2094" s="113">
        <v>1993</v>
      </c>
      <c r="D2094" s="113" t="s">
        <v>122</v>
      </c>
      <c r="E2094" s="113" t="s">
        <v>126</v>
      </c>
      <c r="F2094" s="113" t="s">
        <v>200</v>
      </c>
      <c r="G2094" s="113">
        <v>1.65699615E-3</v>
      </c>
    </row>
    <row r="2095" spans="1:7" x14ac:dyDescent="0.25">
      <c r="A2095" s="108" t="str">
        <f t="shared" si="32"/>
        <v>BY_1993_NATIONAL TOTAL_Hg</v>
      </c>
      <c r="B2095" s="113" t="s">
        <v>136</v>
      </c>
      <c r="C2095" s="113">
        <v>1993</v>
      </c>
      <c r="D2095" s="113" t="s">
        <v>122</v>
      </c>
      <c r="E2095" s="113" t="s">
        <v>127</v>
      </c>
      <c r="F2095" s="113" t="s">
        <v>200</v>
      </c>
      <c r="G2095" s="113">
        <v>7.2144750000000001E-4</v>
      </c>
    </row>
    <row r="2096" spans="1:7" x14ac:dyDescent="0.25">
      <c r="A2096" s="108" t="str">
        <f t="shared" si="32"/>
        <v>BY_1993_NATIONAL TOTAL_DIOX</v>
      </c>
      <c r="B2096" s="113" t="s">
        <v>136</v>
      </c>
      <c r="C2096" s="113">
        <v>1993</v>
      </c>
      <c r="D2096" s="113" t="s">
        <v>122</v>
      </c>
      <c r="E2096" s="113" t="s">
        <v>128</v>
      </c>
      <c r="F2096" s="113" t="s">
        <v>200</v>
      </c>
      <c r="G2096" s="150">
        <v>1.5567E-8</v>
      </c>
    </row>
    <row r="2097" spans="1:7" x14ac:dyDescent="0.25">
      <c r="A2097" s="108" t="str">
        <f t="shared" si="32"/>
        <v>BY_1993_NATIONAL TOTAL_HCB</v>
      </c>
      <c r="B2097" s="113" t="s">
        <v>136</v>
      </c>
      <c r="C2097" s="113">
        <v>1993</v>
      </c>
      <c r="D2097" s="113" t="s">
        <v>122</v>
      </c>
      <c r="E2097" s="113" t="s">
        <v>130</v>
      </c>
      <c r="F2097" s="113" t="s">
        <v>200</v>
      </c>
      <c r="G2097" s="150">
        <v>4.8400000000000005E-7</v>
      </c>
    </row>
    <row r="2098" spans="1:7" x14ac:dyDescent="0.25">
      <c r="A2098" s="108" t="str">
        <f t="shared" si="32"/>
        <v>BY_1993_NATIONAL TOTAL_PCB</v>
      </c>
      <c r="B2098" s="113" t="s">
        <v>136</v>
      </c>
      <c r="C2098" s="113">
        <v>1993</v>
      </c>
      <c r="D2098" s="113" t="s">
        <v>122</v>
      </c>
      <c r="E2098" s="113" t="s">
        <v>259</v>
      </c>
      <c r="F2098" s="113" t="s">
        <v>200</v>
      </c>
      <c r="G2098" s="150">
        <v>5.1699999999999996E-6</v>
      </c>
    </row>
    <row r="2099" spans="1:7" x14ac:dyDescent="0.25">
      <c r="A2099" s="108" t="str">
        <f t="shared" si="32"/>
        <v>BY_1994_NATIONAL TOTAL_NOx</v>
      </c>
      <c r="B2099" s="113" t="s">
        <v>136</v>
      </c>
      <c r="C2099" s="113">
        <v>1994</v>
      </c>
      <c r="D2099" s="113" t="s">
        <v>122</v>
      </c>
      <c r="E2099" s="113" t="s">
        <v>199</v>
      </c>
      <c r="F2099" s="113" t="s">
        <v>200</v>
      </c>
      <c r="G2099" s="113">
        <v>203</v>
      </c>
    </row>
    <row r="2100" spans="1:7" x14ac:dyDescent="0.25">
      <c r="A2100" s="108" t="str">
        <f t="shared" si="32"/>
        <v>BY_1994_NATIONAL TOTAL_NMVOC</v>
      </c>
      <c r="B2100" s="113" t="s">
        <v>136</v>
      </c>
      <c r="C2100" s="113">
        <v>1994</v>
      </c>
      <c r="D2100" s="113" t="s">
        <v>122</v>
      </c>
      <c r="E2100" s="113" t="s">
        <v>123</v>
      </c>
      <c r="F2100" s="113" t="s">
        <v>200</v>
      </c>
      <c r="G2100" s="113">
        <v>366</v>
      </c>
    </row>
    <row r="2101" spans="1:7" x14ac:dyDescent="0.25">
      <c r="A2101" s="108" t="str">
        <f t="shared" si="32"/>
        <v>BY_1994_NATIONAL TOTAL_SOx</v>
      </c>
      <c r="B2101" s="113" t="s">
        <v>136</v>
      </c>
      <c r="C2101" s="113">
        <v>1994</v>
      </c>
      <c r="D2101" s="113" t="s">
        <v>122</v>
      </c>
      <c r="E2101" s="113" t="s">
        <v>201</v>
      </c>
      <c r="F2101" s="113" t="s">
        <v>200</v>
      </c>
      <c r="G2101" s="113">
        <v>324</v>
      </c>
    </row>
    <row r="2102" spans="1:7" x14ac:dyDescent="0.25">
      <c r="A2102" s="108" t="str">
        <f t="shared" si="32"/>
        <v>BY_1994_NATIONAL TOTAL_NH3</v>
      </c>
      <c r="B2102" s="113" t="s">
        <v>136</v>
      </c>
      <c r="C2102" s="113">
        <v>1994</v>
      </c>
      <c r="D2102" s="113" t="s">
        <v>122</v>
      </c>
      <c r="E2102" s="113" t="s">
        <v>124</v>
      </c>
      <c r="F2102" s="113" t="s">
        <v>200</v>
      </c>
      <c r="G2102" s="113">
        <v>165.185</v>
      </c>
    </row>
    <row r="2103" spans="1:7" x14ac:dyDescent="0.25">
      <c r="A2103" s="108" t="str">
        <f t="shared" si="32"/>
        <v>BY_1994_NATIONAL TOTAL_Pb</v>
      </c>
      <c r="B2103" s="113" t="s">
        <v>136</v>
      </c>
      <c r="C2103" s="113">
        <v>1994</v>
      </c>
      <c r="D2103" s="113" t="s">
        <v>122</v>
      </c>
      <c r="E2103" s="113" t="s">
        <v>125</v>
      </c>
      <c r="F2103" s="113" t="s">
        <v>200</v>
      </c>
      <c r="G2103" s="113">
        <v>0.34841967959999998</v>
      </c>
    </row>
    <row r="2104" spans="1:7" x14ac:dyDescent="0.25">
      <c r="A2104" s="108" t="str">
        <f t="shared" si="32"/>
        <v>BY_1994_NATIONAL TOTAL_Cd</v>
      </c>
      <c r="B2104" s="113" t="s">
        <v>136</v>
      </c>
      <c r="C2104" s="113">
        <v>1994</v>
      </c>
      <c r="D2104" s="113" t="s">
        <v>122</v>
      </c>
      <c r="E2104" s="113" t="s">
        <v>126</v>
      </c>
      <c r="F2104" s="113" t="s">
        <v>200</v>
      </c>
      <c r="G2104" s="113">
        <v>1.3081261749999999E-3</v>
      </c>
    </row>
    <row r="2105" spans="1:7" x14ac:dyDescent="0.25">
      <c r="A2105" s="108" t="str">
        <f t="shared" si="32"/>
        <v>BY_1994_NATIONAL TOTAL_Hg</v>
      </c>
      <c r="B2105" s="113" t="s">
        <v>136</v>
      </c>
      <c r="C2105" s="113">
        <v>1994</v>
      </c>
      <c r="D2105" s="113" t="s">
        <v>122</v>
      </c>
      <c r="E2105" s="113" t="s">
        <v>127</v>
      </c>
      <c r="F2105" s="113" t="s">
        <v>200</v>
      </c>
      <c r="G2105" s="113">
        <v>6.015285E-4</v>
      </c>
    </row>
    <row r="2106" spans="1:7" x14ac:dyDescent="0.25">
      <c r="A2106" s="108" t="str">
        <f t="shared" si="32"/>
        <v>BY_1994_NATIONAL TOTAL_DIOX</v>
      </c>
      <c r="B2106" s="113" t="s">
        <v>136</v>
      </c>
      <c r="C2106" s="113">
        <v>1994</v>
      </c>
      <c r="D2106" s="113" t="s">
        <v>122</v>
      </c>
      <c r="E2106" s="113" t="s">
        <v>128</v>
      </c>
      <c r="F2106" s="113" t="s">
        <v>200</v>
      </c>
      <c r="G2106" s="150">
        <v>1.3853E-8</v>
      </c>
    </row>
    <row r="2107" spans="1:7" x14ac:dyDescent="0.25">
      <c r="A2107" s="108" t="str">
        <f t="shared" si="32"/>
        <v>BY_1994_NATIONAL TOTAL_HCB</v>
      </c>
      <c r="B2107" s="113" t="s">
        <v>136</v>
      </c>
      <c r="C2107" s="113">
        <v>1994</v>
      </c>
      <c r="D2107" s="113" t="s">
        <v>122</v>
      </c>
      <c r="E2107" s="113" t="s">
        <v>130</v>
      </c>
      <c r="F2107" s="113" t="s">
        <v>200</v>
      </c>
      <c r="G2107" s="150">
        <v>3.58E-7</v>
      </c>
    </row>
    <row r="2108" spans="1:7" x14ac:dyDescent="0.25">
      <c r="A2108" s="108" t="str">
        <f t="shared" si="32"/>
        <v>BY_1994_NATIONAL TOTAL_PCB</v>
      </c>
      <c r="B2108" s="113" t="s">
        <v>136</v>
      </c>
      <c r="C2108" s="113">
        <v>1994</v>
      </c>
      <c r="D2108" s="113" t="s">
        <v>122</v>
      </c>
      <c r="E2108" s="113" t="s">
        <v>259</v>
      </c>
      <c r="F2108" s="113" t="s">
        <v>200</v>
      </c>
      <c r="G2108" s="150">
        <v>4.7999999999999998E-6</v>
      </c>
    </row>
    <row r="2109" spans="1:7" x14ac:dyDescent="0.25">
      <c r="A2109" s="108" t="str">
        <f t="shared" si="32"/>
        <v>BY_1995_NATIONAL TOTAL_NOx</v>
      </c>
      <c r="B2109" s="113" t="s">
        <v>136</v>
      </c>
      <c r="C2109" s="113">
        <v>1995</v>
      </c>
      <c r="D2109" s="113" t="s">
        <v>122</v>
      </c>
      <c r="E2109" s="113" t="s">
        <v>199</v>
      </c>
      <c r="F2109" s="113" t="s">
        <v>200</v>
      </c>
      <c r="G2109" s="113">
        <v>195</v>
      </c>
    </row>
    <row r="2110" spans="1:7" x14ac:dyDescent="0.25">
      <c r="A2110" s="108" t="str">
        <f t="shared" si="32"/>
        <v>BY_1995_NATIONAL TOTAL_NMVOC</v>
      </c>
      <c r="B2110" s="113" t="s">
        <v>136</v>
      </c>
      <c r="C2110" s="113">
        <v>1995</v>
      </c>
      <c r="D2110" s="113" t="s">
        <v>122</v>
      </c>
      <c r="E2110" s="113" t="s">
        <v>123</v>
      </c>
      <c r="F2110" s="113" t="s">
        <v>200</v>
      </c>
      <c r="G2110" s="113">
        <v>195</v>
      </c>
    </row>
    <row r="2111" spans="1:7" x14ac:dyDescent="0.25">
      <c r="A2111" s="108" t="str">
        <f t="shared" si="32"/>
        <v>BY_1995_NATIONAL TOTAL_SOx</v>
      </c>
      <c r="B2111" s="113" t="s">
        <v>136</v>
      </c>
      <c r="C2111" s="113">
        <v>1995</v>
      </c>
      <c r="D2111" s="113" t="s">
        <v>122</v>
      </c>
      <c r="E2111" s="113" t="s">
        <v>201</v>
      </c>
      <c r="F2111" s="113" t="s">
        <v>200</v>
      </c>
      <c r="G2111" s="113">
        <v>275</v>
      </c>
    </row>
    <row r="2112" spans="1:7" x14ac:dyDescent="0.25">
      <c r="A2112" s="108" t="str">
        <f t="shared" si="32"/>
        <v>BY_1995_NATIONAL TOTAL_NH3</v>
      </c>
      <c r="B2112" s="113" t="s">
        <v>136</v>
      </c>
      <c r="C2112" s="113">
        <v>1995</v>
      </c>
      <c r="D2112" s="113" t="s">
        <v>122</v>
      </c>
      <c r="E2112" s="113" t="s">
        <v>124</v>
      </c>
      <c r="F2112" s="113" t="s">
        <v>200</v>
      </c>
      <c r="G2112" s="113">
        <v>154.482</v>
      </c>
    </row>
    <row r="2113" spans="1:7" x14ac:dyDescent="0.25">
      <c r="A2113" s="108" t="str">
        <f t="shared" si="32"/>
        <v>BY_1995_NATIONAL TOTAL_Pb</v>
      </c>
      <c r="B2113" s="113" t="s">
        <v>136</v>
      </c>
      <c r="C2113" s="113">
        <v>1995</v>
      </c>
      <c r="D2113" s="113" t="s">
        <v>122</v>
      </c>
      <c r="E2113" s="113" t="s">
        <v>125</v>
      </c>
      <c r="F2113" s="113" t="s">
        <v>200</v>
      </c>
      <c r="G2113" s="113">
        <v>0.14696112119999999</v>
      </c>
    </row>
    <row r="2114" spans="1:7" x14ac:dyDescent="0.25">
      <c r="A2114" s="108" t="str">
        <f t="shared" ref="A2114:A2177" si="33">CONCATENATE(B2114,"_",C2114,"_",D2114,"_",E2114)</f>
        <v>BY_1995_NATIONAL TOTAL_Cd</v>
      </c>
      <c r="B2114" s="113" t="s">
        <v>136</v>
      </c>
      <c r="C2114" s="113">
        <v>1995</v>
      </c>
      <c r="D2114" s="113" t="s">
        <v>122</v>
      </c>
      <c r="E2114" s="113" t="s">
        <v>126</v>
      </c>
      <c r="F2114" s="113" t="s">
        <v>200</v>
      </c>
      <c r="G2114" s="113">
        <v>1.106038475E-3</v>
      </c>
    </row>
    <row r="2115" spans="1:7" x14ac:dyDescent="0.25">
      <c r="A2115" s="108" t="str">
        <f t="shared" si="33"/>
        <v>BY_1995_NATIONAL TOTAL_Hg</v>
      </c>
      <c r="B2115" s="113" t="s">
        <v>136</v>
      </c>
      <c r="C2115" s="113">
        <v>1995</v>
      </c>
      <c r="D2115" s="113" t="s">
        <v>122</v>
      </c>
      <c r="E2115" s="113" t="s">
        <v>127</v>
      </c>
      <c r="F2115" s="113" t="s">
        <v>200</v>
      </c>
      <c r="G2115" s="113">
        <v>5.1086994999999995E-4</v>
      </c>
    </row>
    <row r="2116" spans="1:7" x14ac:dyDescent="0.25">
      <c r="A2116" s="108" t="str">
        <f t="shared" si="33"/>
        <v>BY_1995_NATIONAL TOTAL_DIOX</v>
      </c>
      <c r="B2116" s="113" t="s">
        <v>136</v>
      </c>
      <c r="C2116" s="113">
        <v>1995</v>
      </c>
      <c r="D2116" s="113" t="s">
        <v>122</v>
      </c>
      <c r="E2116" s="113" t="s">
        <v>128</v>
      </c>
      <c r="F2116" s="113" t="s">
        <v>200</v>
      </c>
      <c r="G2116" s="150">
        <v>1.3481E-8</v>
      </c>
    </row>
    <row r="2117" spans="1:7" x14ac:dyDescent="0.25">
      <c r="A2117" s="108" t="str">
        <f t="shared" si="33"/>
        <v>BY_1995_NATIONAL TOTAL_HCB</v>
      </c>
      <c r="B2117" s="113" t="s">
        <v>136</v>
      </c>
      <c r="C2117" s="113">
        <v>1995</v>
      </c>
      <c r="D2117" s="113" t="s">
        <v>122</v>
      </c>
      <c r="E2117" s="113" t="s">
        <v>130</v>
      </c>
      <c r="F2117" s="113" t="s">
        <v>200</v>
      </c>
      <c r="G2117" s="150">
        <v>3.4400000000000001E-7</v>
      </c>
    </row>
    <row r="2118" spans="1:7" x14ac:dyDescent="0.25">
      <c r="A2118" s="108" t="str">
        <f t="shared" si="33"/>
        <v>BY_1995_NATIONAL TOTAL_PCB</v>
      </c>
      <c r="B2118" s="113" t="s">
        <v>136</v>
      </c>
      <c r="C2118" s="113">
        <v>1995</v>
      </c>
      <c r="D2118" s="113" t="s">
        <v>122</v>
      </c>
      <c r="E2118" s="113" t="s">
        <v>259</v>
      </c>
      <c r="F2118" s="113" t="s">
        <v>200</v>
      </c>
      <c r="G2118" s="150">
        <v>4.2899999999999996E-6</v>
      </c>
    </row>
    <row r="2119" spans="1:7" x14ac:dyDescent="0.25">
      <c r="A2119" s="108" t="str">
        <f t="shared" si="33"/>
        <v>BY_1996_NATIONAL TOTAL_NOx</v>
      </c>
      <c r="B2119" s="113" t="s">
        <v>136</v>
      </c>
      <c r="C2119" s="113">
        <v>1996</v>
      </c>
      <c r="D2119" s="113" t="s">
        <v>122</v>
      </c>
      <c r="E2119" s="113" t="s">
        <v>199</v>
      </c>
      <c r="F2119" s="113" t="s">
        <v>200</v>
      </c>
      <c r="G2119" s="113">
        <v>172.7</v>
      </c>
    </row>
    <row r="2120" spans="1:7" x14ac:dyDescent="0.25">
      <c r="A2120" s="108" t="str">
        <f t="shared" si="33"/>
        <v>BY_1996_NATIONAL TOTAL_NMVOC</v>
      </c>
      <c r="B2120" s="113" t="s">
        <v>136</v>
      </c>
      <c r="C2120" s="113">
        <v>1996</v>
      </c>
      <c r="D2120" s="113" t="s">
        <v>122</v>
      </c>
      <c r="E2120" s="113" t="s">
        <v>123</v>
      </c>
      <c r="F2120" s="113" t="s">
        <v>200</v>
      </c>
      <c r="G2120" s="113">
        <v>327.7</v>
      </c>
    </row>
    <row r="2121" spans="1:7" x14ac:dyDescent="0.25">
      <c r="A2121" s="108" t="str">
        <f t="shared" si="33"/>
        <v>BY_1996_NATIONAL TOTAL_SOx</v>
      </c>
      <c r="B2121" s="113" t="s">
        <v>136</v>
      </c>
      <c r="C2121" s="113">
        <v>1996</v>
      </c>
      <c r="D2121" s="113" t="s">
        <v>122</v>
      </c>
      <c r="E2121" s="113" t="s">
        <v>201</v>
      </c>
      <c r="F2121" s="113" t="s">
        <v>200</v>
      </c>
      <c r="G2121" s="113">
        <v>246.3</v>
      </c>
    </row>
    <row r="2122" spans="1:7" x14ac:dyDescent="0.25">
      <c r="A2122" s="108" t="str">
        <f t="shared" si="33"/>
        <v>BY_1996_NATIONAL TOTAL_NH3</v>
      </c>
      <c r="B2122" s="113" t="s">
        <v>136</v>
      </c>
      <c r="C2122" s="113">
        <v>1996</v>
      </c>
      <c r="D2122" s="113" t="s">
        <v>122</v>
      </c>
      <c r="E2122" s="113" t="s">
        <v>124</v>
      </c>
      <c r="F2122" s="113" t="s">
        <v>200</v>
      </c>
      <c r="G2122" s="113">
        <v>152.524</v>
      </c>
    </row>
    <row r="2123" spans="1:7" x14ac:dyDescent="0.25">
      <c r="A2123" s="108" t="str">
        <f t="shared" si="33"/>
        <v>BY_1996_NATIONAL TOTAL_Pb</v>
      </c>
      <c r="B2123" s="113" t="s">
        <v>136</v>
      </c>
      <c r="C2123" s="113">
        <v>1996</v>
      </c>
      <c r="D2123" s="113" t="s">
        <v>122</v>
      </c>
      <c r="E2123" s="113" t="s">
        <v>125</v>
      </c>
      <c r="F2123" s="113" t="s">
        <v>200</v>
      </c>
      <c r="G2123" s="113">
        <v>4.6339999999999999E-2</v>
      </c>
    </row>
    <row r="2124" spans="1:7" x14ac:dyDescent="0.25">
      <c r="A2124" s="108" t="str">
        <f t="shared" si="33"/>
        <v>BY_1996_NATIONAL TOTAL_Cd</v>
      </c>
      <c r="B2124" s="113" t="s">
        <v>136</v>
      </c>
      <c r="C2124" s="113">
        <v>1996</v>
      </c>
      <c r="D2124" s="113" t="s">
        <v>122</v>
      </c>
      <c r="E2124" s="113" t="s">
        <v>126</v>
      </c>
      <c r="F2124" s="113" t="s">
        <v>200</v>
      </c>
      <c r="G2124" s="113">
        <v>1.1999999999999999E-3</v>
      </c>
    </row>
    <row r="2125" spans="1:7" x14ac:dyDescent="0.25">
      <c r="A2125" s="108" t="str">
        <f t="shared" si="33"/>
        <v>BY_1996_NATIONAL TOTAL_Hg</v>
      </c>
      <c r="B2125" s="113" t="s">
        <v>136</v>
      </c>
      <c r="C2125" s="113">
        <v>1996</v>
      </c>
      <c r="D2125" s="113" t="s">
        <v>122</v>
      </c>
      <c r="E2125" s="113" t="s">
        <v>127</v>
      </c>
      <c r="F2125" s="113" t="s">
        <v>200</v>
      </c>
      <c r="G2125" s="113">
        <v>2.9700000000000001E-4</v>
      </c>
    </row>
    <row r="2126" spans="1:7" x14ac:dyDescent="0.25">
      <c r="A2126" s="108" t="str">
        <f t="shared" si="33"/>
        <v>BY_1996_NATIONAL TOTAL_DIOX</v>
      </c>
      <c r="B2126" s="113" t="s">
        <v>136</v>
      </c>
      <c r="C2126" s="113">
        <v>1996</v>
      </c>
      <c r="D2126" s="113" t="s">
        <v>122</v>
      </c>
      <c r="E2126" s="113" t="s">
        <v>128</v>
      </c>
      <c r="F2126" s="113" t="s">
        <v>200</v>
      </c>
      <c r="G2126" s="150">
        <v>1.4187999999999999E-8</v>
      </c>
    </row>
    <row r="2127" spans="1:7" x14ac:dyDescent="0.25">
      <c r="A2127" s="108" t="str">
        <f t="shared" si="33"/>
        <v>BY_1996_NATIONAL TOTAL_HCB</v>
      </c>
      <c r="B2127" s="113" t="s">
        <v>136</v>
      </c>
      <c r="C2127" s="113">
        <v>1996</v>
      </c>
      <c r="D2127" s="113" t="s">
        <v>122</v>
      </c>
      <c r="E2127" s="113" t="s">
        <v>130</v>
      </c>
      <c r="F2127" s="113" t="s">
        <v>200</v>
      </c>
      <c r="G2127" s="150">
        <v>3.39E-7</v>
      </c>
    </row>
    <row r="2128" spans="1:7" x14ac:dyDescent="0.25">
      <c r="A2128" s="108" t="str">
        <f t="shared" si="33"/>
        <v>BY_1996_NATIONAL TOTAL_PCB</v>
      </c>
      <c r="B2128" s="113" t="s">
        <v>136</v>
      </c>
      <c r="C2128" s="113">
        <v>1996</v>
      </c>
      <c r="D2128" s="113" t="s">
        <v>122</v>
      </c>
      <c r="E2128" s="113" t="s">
        <v>259</v>
      </c>
      <c r="F2128" s="113" t="s">
        <v>200</v>
      </c>
      <c r="G2128" s="150">
        <v>4.7700000000000001E-6</v>
      </c>
    </row>
    <row r="2129" spans="1:7" x14ac:dyDescent="0.25">
      <c r="A2129" s="108" t="str">
        <f t="shared" si="33"/>
        <v>BY_1997_NATIONAL TOTAL_NOx</v>
      </c>
      <c r="B2129" s="113" t="s">
        <v>136</v>
      </c>
      <c r="C2129" s="113">
        <v>1997</v>
      </c>
      <c r="D2129" s="113" t="s">
        <v>122</v>
      </c>
      <c r="E2129" s="113" t="s">
        <v>199</v>
      </c>
      <c r="F2129" s="113" t="s">
        <v>200</v>
      </c>
      <c r="G2129" s="113">
        <v>188.5</v>
      </c>
    </row>
    <row r="2130" spans="1:7" x14ac:dyDescent="0.25">
      <c r="A2130" s="108" t="str">
        <f t="shared" si="33"/>
        <v>BY_1997_NATIONAL TOTAL_NMVOC</v>
      </c>
      <c r="B2130" s="113" t="s">
        <v>136</v>
      </c>
      <c r="C2130" s="113">
        <v>1997</v>
      </c>
      <c r="D2130" s="113" t="s">
        <v>122</v>
      </c>
      <c r="E2130" s="113" t="s">
        <v>123</v>
      </c>
      <c r="F2130" s="113" t="s">
        <v>200</v>
      </c>
      <c r="G2130" s="113">
        <v>344.7</v>
      </c>
    </row>
    <row r="2131" spans="1:7" x14ac:dyDescent="0.25">
      <c r="A2131" s="108" t="str">
        <f t="shared" si="33"/>
        <v>BY_1997_NATIONAL TOTAL_SOx</v>
      </c>
      <c r="B2131" s="113" t="s">
        <v>136</v>
      </c>
      <c r="C2131" s="113">
        <v>1997</v>
      </c>
      <c r="D2131" s="113" t="s">
        <v>122</v>
      </c>
      <c r="E2131" s="113" t="s">
        <v>201</v>
      </c>
      <c r="F2131" s="113" t="s">
        <v>200</v>
      </c>
      <c r="G2131" s="113">
        <v>208.5</v>
      </c>
    </row>
    <row r="2132" spans="1:7" x14ac:dyDescent="0.25">
      <c r="A2132" s="108" t="str">
        <f t="shared" si="33"/>
        <v>BY_1997_NATIONAL TOTAL_NH3</v>
      </c>
      <c r="B2132" s="113" t="s">
        <v>136</v>
      </c>
      <c r="C2132" s="113">
        <v>1997</v>
      </c>
      <c r="D2132" s="113" t="s">
        <v>122</v>
      </c>
      <c r="E2132" s="113" t="s">
        <v>124</v>
      </c>
      <c r="F2132" s="113" t="s">
        <v>200</v>
      </c>
      <c r="G2132" s="113">
        <v>152.19200000000001</v>
      </c>
    </row>
    <row r="2133" spans="1:7" x14ac:dyDescent="0.25">
      <c r="A2133" s="108" t="str">
        <f t="shared" si="33"/>
        <v>BY_1997_NATIONAL TOTAL_Pb</v>
      </c>
      <c r="B2133" s="113" t="s">
        <v>136</v>
      </c>
      <c r="C2133" s="113">
        <v>1997</v>
      </c>
      <c r="D2133" s="113" t="s">
        <v>122</v>
      </c>
      <c r="E2133" s="113" t="s">
        <v>125</v>
      </c>
      <c r="F2133" s="113" t="s">
        <v>200</v>
      </c>
      <c r="G2133" s="113">
        <v>4.2200000000000001E-2</v>
      </c>
    </row>
    <row r="2134" spans="1:7" x14ac:dyDescent="0.25">
      <c r="A2134" s="108" t="str">
        <f t="shared" si="33"/>
        <v>BY_1997_NATIONAL TOTAL_Cd</v>
      </c>
      <c r="B2134" s="113" t="s">
        <v>136</v>
      </c>
      <c r="C2134" s="113">
        <v>1997</v>
      </c>
      <c r="D2134" s="113" t="s">
        <v>122</v>
      </c>
      <c r="E2134" s="113" t="s">
        <v>126</v>
      </c>
      <c r="F2134" s="113" t="s">
        <v>200</v>
      </c>
      <c r="G2134" s="113">
        <v>1.25E-3</v>
      </c>
    </row>
    <row r="2135" spans="1:7" x14ac:dyDescent="0.25">
      <c r="A2135" s="108" t="str">
        <f t="shared" si="33"/>
        <v>BY_1997_NATIONAL TOTAL_Hg</v>
      </c>
      <c r="B2135" s="113" t="s">
        <v>136</v>
      </c>
      <c r="C2135" s="113">
        <v>1997</v>
      </c>
      <c r="D2135" s="113" t="s">
        <v>122</v>
      </c>
      <c r="E2135" s="113" t="s">
        <v>127</v>
      </c>
      <c r="F2135" s="113" t="s">
        <v>200</v>
      </c>
      <c r="G2135" s="113">
        <v>3.1E-4</v>
      </c>
    </row>
    <row r="2136" spans="1:7" x14ac:dyDescent="0.25">
      <c r="A2136" s="108" t="str">
        <f t="shared" si="33"/>
        <v>BY_1997_NATIONAL TOTAL_DIOX</v>
      </c>
      <c r="B2136" s="113" t="s">
        <v>136</v>
      </c>
      <c r="C2136" s="113">
        <v>1997</v>
      </c>
      <c r="D2136" s="113" t="s">
        <v>122</v>
      </c>
      <c r="E2136" s="113" t="s">
        <v>128</v>
      </c>
      <c r="F2136" s="113" t="s">
        <v>200</v>
      </c>
      <c r="G2136" s="150">
        <v>1.7488000000000001E-8</v>
      </c>
    </row>
    <row r="2137" spans="1:7" x14ac:dyDescent="0.25">
      <c r="A2137" s="108" t="str">
        <f t="shared" si="33"/>
        <v>BY_1997_NATIONAL TOTAL_HCB</v>
      </c>
      <c r="B2137" s="113" t="s">
        <v>136</v>
      </c>
      <c r="C2137" s="113">
        <v>1997</v>
      </c>
      <c r="D2137" s="113" t="s">
        <v>122</v>
      </c>
      <c r="E2137" s="113" t="s">
        <v>130</v>
      </c>
      <c r="F2137" s="113" t="s">
        <v>200</v>
      </c>
      <c r="G2137" s="150">
        <v>7.6000000000000003E-7</v>
      </c>
    </row>
    <row r="2138" spans="1:7" x14ac:dyDescent="0.25">
      <c r="A2138" s="108" t="str">
        <f t="shared" si="33"/>
        <v>BY_1997_NATIONAL TOTAL_PCB</v>
      </c>
      <c r="B2138" s="113" t="s">
        <v>136</v>
      </c>
      <c r="C2138" s="113">
        <v>1997</v>
      </c>
      <c r="D2138" s="113" t="s">
        <v>122</v>
      </c>
      <c r="E2138" s="113" t="s">
        <v>259</v>
      </c>
      <c r="F2138" s="113" t="s">
        <v>200</v>
      </c>
      <c r="G2138" s="150">
        <v>6.2500000000000003E-6</v>
      </c>
    </row>
    <row r="2139" spans="1:7" x14ac:dyDescent="0.25">
      <c r="A2139" s="108" t="str">
        <f t="shared" si="33"/>
        <v>BY_1998_NATIONAL TOTAL_NOx</v>
      </c>
      <c r="B2139" s="113" t="s">
        <v>136</v>
      </c>
      <c r="C2139" s="113">
        <v>1998</v>
      </c>
      <c r="D2139" s="113" t="s">
        <v>122</v>
      </c>
      <c r="E2139" s="113" t="s">
        <v>199</v>
      </c>
      <c r="F2139" s="113" t="s">
        <v>200</v>
      </c>
      <c r="G2139" s="113">
        <v>164</v>
      </c>
    </row>
    <row r="2140" spans="1:7" x14ac:dyDescent="0.25">
      <c r="A2140" s="108" t="str">
        <f t="shared" si="33"/>
        <v>BY_1998_NATIONAL TOTAL_NMVOC</v>
      </c>
      <c r="B2140" s="113" t="s">
        <v>136</v>
      </c>
      <c r="C2140" s="113">
        <v>1998</v>
      </c>
      <c r="D2140" s="113" t="s">
        <v>122</v>
      </c>
      <c r="E2140" s="113" t="s">
        <v>123</v>
      </c>
      <c r="F2140" s="113" t="s">
        <v>200</v>
      </c>
      <c r="G2140" s="113">
        <v>294</v>
      </c>
    </row>
    <row r="2141" spans="1:7" x14ac:dyDescent="0.25">
      <c r="A2141" s="108" t="str">
        <f t="shared" si="33"/>
        <v>BY_1998_NATIONAL TOTAL_SOx</v>
      </c>
      <c r="B2141" s="113" t="s">
        <v>136</v>
      </c>
      <c r="C2141" s="113">
        <v>1998</v>
      </c>
      <c r="D2141" s="113" t="s">
        <v>122</v>
      </c>
      <c r="E2141" s="113" t="s">
        <v>201</v>
      </c>
      <c r="F2141" s="113" t="s">
        <v>200</v>
      </c>
      <c r="G2141" s="113">
        <v>190</v>
      </c>
    </row>
    <row r="2142" spans="1:7" x14ac:dyDescent="0.25">
      <c r="A2142" s="108" t="str">
        <f t="shared" si="33"/>
        <v>BY_1998_NATIONAL TOTAL_NH3</v>
      </c>
      <c r="B2142" s="113" t="s">
        <v>136</v>
      </c>
      <c r="C2142" s="113">
        <v>1998</v>
      </c>
      <c r="D2142" s="113" t="s">
        <v>122</v>
      </c>
      <c r="E2142" s="113" t="s">
        <v>124</v>
      </c>
      <c r="F2142" s="113" t="s">
        <v>200</v>
      </c>
      <c r="G2142" s="113">
        <v>150.01900000000001</v>
      </c>
    </row>
    <row r="2143" spans="1:7" x14ac:dyDescent="0.25">
      <c r="A2143" s="108" t="str">
        <f t="shared" si="33"/>
        <v>BY_1998_NATIONAL TOTAL_Pb</v>
      </c>
      <c r="B2143" s="113" t="s">
        <v>136</v>
      </c>
      <c r="C2143" s="113">
        <v>1998</v>
      </c>
      <c r="D2143" s="113" t="s">
        <v>122</v>
      </c>
      <c r="E2143" s="113" t="s">
        <v>125</v>
      </c>
      <c r="F2143" s="113" t="s">
        <v>200</v>
      </c>
      <c r="G2143" s="113">
        <v>4.1239999999999999E-2</v>
      </c>
    </row>
    <row r="2144" spans="1:7" x14ac:dyDescent="0.25">
      <c r="A2144" s="108" t="str">
        <f t="shared" si="33"/>
        <v>BY_1998_NATIONAL TOTAL_Cd</v>
      </c>
      <c r="B2144" s="113" t="s">
        <v>136</v>
      </c>
      <c r="C2144" s="113">
        <v>1998</v>
      </c>
      <c r="D2144" s="113" t="s">
        <v>122</v>
      </c>
      <c r="E2144" s="113" t="s">
        <v>126</v>
      </c>
      <c r="F2144" s="113" t="s">
        <v>200</v>
      </c>
      <c r="G2144" s="113">
        <v>1.4499999999999999E-3</v>
      </c>
    </row>
    <row r="2145" spans="1:7" x14ac:dyDescent="0.25">
      <c r="A2145" s="108" t="str">
        <f t="shared" si="33"/>
        <v>BY_1998_NATIONAL TOTAL_Hg</v>
      </c>
      <c r="B2145" s="113" t="s">
        <v>136</v>
      </c>
      <c r="C2145" s="113">
        <v>1998</v>
      </c>
      <c r="D2145" s="113" t="s">
        <v>122</v>
      </c>
      <c r="E2145" s="113" t="s">
        <v>127</v>
      </c>
      <c r="F2145" s="113" t="s">
        <v>200</v>
      </c>
      <c r="G2145" s="113">
        <v>3.9199999999999999E-4</v>
      </c>
    </row>
    <row r="2146" spans="1:7" x14ac:dyDescent="0.25">
      <c r="A2146" s="108" t="str">
        <f t="shared" si="33"/>
        <v>BY_1998_NATIONAL TOTAL_DIOX</v>
      </c>
      <c r="B2146" s="113" t="s">
        <v>136</v>
      </c>
      <c r="C2146" s="113">
        <v>1998</v>
      </c>
      <c r="D2146" s="113" t="s">
        <v>122</v>
      </c>
      <c r="E2146" s="113" t="s">
        <v>128</v>
      </c>
      <c r="F2146" s="113" t="s">
        <v>200</v>
      </c>
      <c r="G2146" s="150">
        <v>1.7754000000000001E-8</v>
      </c>
    </row>
    <row r="2147" spans="1:7" x14ac:dyDescent="0.25">
      <c r="A2147" s="108" t="str">
        <f t="shared" si="33"/>
        <v>BY_1998_NATIONAL TOTAL_HCB</v>
      </c>
      <c r="B2147" s="113" t="s">
        <v>136</v>
      </c>
      <c r="C2147" s="113">
        <v>1998</v>
      </c>
      <c r="D2147" s="113" t="s">
        <v>122</v>
      </c>
      <c r="E2147" s="113" t="s">
        <v>130</v>
      </c>
      <c r="F2147" s="113" t="s">
        <v>200</v>
      </c>
      <c r="G2147" s="150">
        <v>3.1600000000000002E-7</v>
      </c>
    </row>
    <row r="2148" spans="1:7" x14ac:dyDescent="0.25">
      <c r="A2148" s="108" t="str">
        <f t="shared" si="33"/>
        <v>BY_1998_NATIONAL TOTAL_PCB</v>
      </c>
      <c r="B2148" s="113" t="s">
        <v>136</v>
      </c>
      <c r="C2148" s="113">
        <v>1998</v>
      </c>
      <c r="D2148" s="113" t="s">
        <v>122</v>
      </c>
      <c r="E2148" s="113" t="s">
        <v>259</v>
      </c>
      <c r="F2148" s="113" t="s">
        <v>200</v>
      </c>
      <c r="G2148" s="150">
        <v>6.2899999999999999E-6</v>
      </c>
    </row>
    <row r="2149" spans="1:7" x14ac:dyDescent="0.25">
      <c r="A2149" s="108" t="str">
        <f t="shared" si="33"/>
        <v>BY_1999_NATIONAL TOTAL_NOx</v>
      </c>
      <c r="B2149" s="113" t="s">
        <v>136</v>
      </c>
      <c r="C2149" s="113">
        <v>1999</v>
      </c>
      <c r="D2149" s="113" t="s">
        <v>122</v>
      </c>
      <c r="E2149" s="113" t="s">
        <v>199</v>
      </c>
      <c r="F2149" s="113" t="s">
        <v>200</v>
      </c>
      <c r="G2149" s="113">
        <v>142</v>
      </c>
    </row>
    <row r="2150" spans="1:7" x14ac:dyDescent="0.25">
      <c r="A2150" s="108" t="str">
        <f t="shared" si="33"/>
        <v>BY_1999_NATIONAL TOTAL_NMVOC</v>
      </c>
      <c r="B2150" s="113" t="s">
        <v>136</v>
      </c>
      <c r="C2150" s="113">
        <v>1999</v>
      </c>
      <c r="D2150" s="113" t="s">
        <v>122</v>
      </c>
      <c r="E2150" s="113" t="s">
        <v>123</v>
      </c>
      <c r="F2150" s="113" t="s">
        <v>200</v>
      </c>
      <c r="G2150" s="113">
        <v>239.9</v>
      </c>
    </row>
    <row r="2151" spans="1:7" x14ac:dyDescent="0.25">
      <c r="A2151" s="108" t="str">
        <f t="shared" si="33"/>
        <v>BY_1999_NATIONAL TOTAL_SOx</v>
      </c>
      <c r="B2151" s="113" t="s">
        <v>136</v>
      </c>
      <c r="C2151" s="113">
        <v>1999</v>
      </c>
      <c r="D2151" s="113" t="s">
        <v>122</v>
      </c>
      <c r="E2151" s="113" t="s">
        <v>201</v>
      </c>
      <c r="F2151" s="113" t="s">
        <v>200</v>
      </c>
      <c r="G2151" s="113">
        <v>163.69999999999999</v>
      </c>
    </row>
    <row r="2152" spans="1:7" x14ac:dyDescent="0.25">
      <c r="A2152" s="108" t="str">
        <f t="shared" si="33"/>
        <v>BY_1999_NATIONAL TOTAL_NH3</v>
      </c>
      <c r="B2152" s="113" t="s">
        <v>136</v>
      </c>
      <c r="C2152" s="113">
        <v>1999</v>
      </c>
      <c r="D2152" s="113" t="s">
        <v>122</v>
      </c>
      <c r="E2152" s="113" t="s">
        <v>124</v>
      </c>
      <c r="F2152" s="113" t="s">
        <v>200</v>
      </c>
      <c r="G2152" s="113">
        <v>142.53</v>
      </c>
    </row>
    <row r="2153" spans="1:7" x14ac:dyDescent="0.25">
      <c r="A2153" s="108" t="str">
        <f t="shared" si="33"/>
        <v>BY_1999_NATIONAL TOTAL_Pb</v>
      </c>
      <c r="B2153" s="113" t="s">
        <v>136</v>
      </c>
      <c r="C2153" s="113">
        <v>1999</v>
      </c>
      <c r="D2153" s="113" t="s">
        <v>122</v>
      </c>
      <c r="E2153" s="113" t="s">
        <v>125</v>
      </c>
      <c r="F2153" s="113" t="s">
        <v>200</v>
      </c>
      <c r="G2153" s="113">
        <v>3.7519999999999998E-2</v>
      </c>
    </row>
    <row r="2154" spans="1:7" x14ac:dyDescent="0.25">
      <c r="A2154" s="108" t="str">
        <f t="shared" si="33"/>
        <v>BY_1999_NATIONAL TOTAL_Cd</v>
      </c>
      <c r="B2154" s="113" t="s">
        <v>136</v>
      </c>
      <c r="C2154" s="113">
        <v>1999</v>
      </c>
      <c r="D2154" s="113" t="s">
        <v>122</v>
      </c>
      <c r="E2154" s="113" t="s">
        <v>126</v>
      </c>
      <c r="F2154" s="113" t="s">
        <v>200</v>
      </c>
      <c r="G2154" s="113">
        <v>1.42E-3</v>
      </c>
    </row>
    <row r="2155" spans="1:7" x14ac:dyDescent="0.25">
      <c r="A2155" s="108" t="str">
        <f t="shared" si="33"/>
        <v>BY_1999_NATIONAL TOTAL_Hg</v>
      </c>
      <c r="B2155" s="113" t="s">
        <v>136</v>
      </c>
      <c r="C2155" s="113">
        <v>1999</v>
      </c>
      <c r="D2155" s="113" t="s">
        <v>122</v>
      </c>
      <c r="E2155" s="113" t="s">
        <v>127</v>
      </c>
      <c r="F2155" s="113" t="s">
        <v>200</v>
      </c>
      <c r="G2155" s="113">
        <v>3.8000000000000002E-4</v>
      </c>
    </row>
    <row r="2156" spans="1:7" x14ac:dyDescent="0.25">
      <c r="A2156" s="108" t="str">
        <f t="shared" si="33"/>
        <v>BY_1999_NATIONAL TOTAL_DIOX</v>
      </c>
      <c r="B2156" s="113" t="s">
        <v>136</v>
      </c>
      <c r="C2156" s="113">
        <v>1999</v>
      </c>
      <c r="D2156" s="113" t="s">
        <v>122</v>
      </c>
      <c r="E2156" s="113" t="s">
        <v>128</v>
      </c>
      <c r="F2156" s="113" t="s">
        <v>200</v>
      </c>
      <c r="G2156" s="150">
        <v>1.6257000000000001E-8</v>
      </c>
    </row>
    <row r="2157" spans="1:7" x14ac:dyDescent="0.25">
      <c r="A2157" s="108" t="str">
        <f t="shared" si="33"/>
        <v>BY_1999_NATIONAL TOTAL_HCB</v>
      </c>
      <c r="B2157" s="113" t="s">
        <v>136</v>
      </c>
      <c r="C2157" s="113">
        <v>1999</v>
      </c>
      <c r="D2157" s="113" t="s">
        <v>122</v>
      </c>
      <c r="E2157" s="113" t="s">
        <v>130</v>
      </c>
      <c r="F2157" s="113" t="s">
        <v>200</v>
      </c>
      <c r="G2157" s="150">
        <v>3.0499999999999999E-7</v>
      </c>
    </row>
    <row r="2158" spans="1:7" x14ac:dyDescent="0.25">
      <c r="A2158" s="108" t="str">
        <f t="shared" si="33"/>
        <v>BY_1999_NATIONAL TOTAL_PCB</v>
      </c>
      <c r="B2158" s="113" t="s">
        <v>136</v>
      </c>
      <c r="C2158" s="113">
        <v>1999</v>
      </c>
      <c r="D2158" s="113" t="s">
        <v>122</v>
      </c>
      <c r="E2158" s="113" t="s">
        <v>259</v>
      </c>
      <c r="F2158" s="113" t="s">
        <v>200</v>
      </c>
      <c r="G2158" s="150">
        <v>6.4999999999999996E-6</v>
      </c>
    </row>
    <row r="2159" spans="1:7" x14ac:dyDescent="0.25">
      <c r="A2159" s="108" t="str">
        <f t="shared" si="33"/>
        <v>BY_2000_NATIONAL TOTAL_NOx</v>
      </c>
      <c r="B2159" s="113" t="s">
        <v>136</v>
      </c>
      <c r="C2159" s="113">
        <v>2000</v>
      </c>
      <c r="D2159" s="113" t="s">
        <v>122</v>
      </c>
      <c r="E2159" s="113" t="s">
        <v>199</v>
      </c>
      <c r="F2159" s="113" t="s">
        <v>200</v>
      </c>
      <c r="G2159" s="113">
        <v>134.80000000000001</v>
      </c>
    </row>
    <row r="2160" spans="1:7" x14ac:dyDescent="0.25">
      <c r="A2160" s="108" t="str">
        <f t="shared" si="33"/>
        <v>BY_2000_NATIONAL TOTAL_NMVOC</v>
      </c>
      <c r="B2160" s="113" t="s">
        <v>136</v>
      </c>
      <c r="C2160" s="113">
        <v>2000</v>
      </c>
      <c r="D2160" s="113" t="s">
        <v>122</v>
      </c>
      <c r="E2160" s="113" t="s">
        <v>123</v>
      </c>
      <c r="F2160" s="113" t="s">
        <v>200</v>
      </c>
      <c r="G2160" s="113">
        <v>225</v>
      </c>
    </row>
    <row r="2161" spans="1:7" x14ac:dyDescent="0.25">
      <c r="A2161" s="108" t="str">
        <f t="shared" si="33"/>
        <v>BY_2000_NATIONAL TOTAL_SOx</v>
      </c>
      <c r="B2161" s="113" t="s">
        <v>136</v>
      </c>
      <c r="C2161" s="113">
        <v>2000</v>
      </c>
      <c r="D2161" s="113" t="s">
        <v>122</v>
      </c>
      <c r="E2161" s="113" t="s">
        <v>201</v>
      </c>
      <c r="F2161" s="113" t="s">
        <v>200</v>
      </c>
      <c r="G2161" s="113">
        <v>142.75</v>
      </c>
    </row>
    <row r="2162" spans="1:7" x14ac:dyDescent="0.25">
      <c r="A2162" s="108" t="str">
        <f t="shared" si="33"/>
        <v>BY_2000_NATIONAL TOTAL_NH3</v>
      </c>
      <c r="B2162" s="113" t="s">
        <v>136</v>
      </c>
      <c r="C2162" s="113">
        <v>2000</v>
      </c>
      <c r="D2162" s="113" t="s">
        <v>122</v>
      </c>
      <c r="E2162" s="113" t="s">
        <v>124</v>
      </c>
      <c r="F2162" s="113" t="s">
        <v>200</v>
      </c>
      <c r="G2162" s="113">
        <v>142.06</v>
      </c>
    </row>
    <row r="2163" spans="1:7" x14ac:dyDescent="0.25">
      <c r="A2163" s="108" t="str">
        <f t="shared" si="33"/>
        <v>BY_2000_NATIONAL TOTAL_PM2.5</v>
      </c>
      <c r="B2163" s="113" t="s">
        <v>136</v>
      </c>
      <c r="C2163" s="113">
        <v>2000</v>
      </c>
      <c r="D2163" s="113" t="s">
        <v>122</v>
      </c>
      <c r="E2163" s="113" t="s">
        <v>203</v>
      </c>
      <c r="F2163" s="113" t="s">
        <v>200</v>
      </c>
      <c r="G2163" s="113">
        <v>24.855</v>
      </c>
    </row>
    <row r="2164" spans="1:7" x14ac:dyDescent="0.25">
      <c r="A2164" s="108" t="str">
        <f t="shared" si="33"/>
        <v>BY_2000_NATIONAL TOTAL_Pb</v>
      </c>
      <c r="B2164" s="113" t="s">
        <v>136</v>
      </c>
      <c r="C2164" s="113">
        <v>2000</v>
      </c>
      <c r="D2164" s="113" t="s">
        <v>122</v>
      </c>
      <c r="E2164" s="113" t="s">
        <v>125</v>
      </c>
      <c r="F2164" s="113" t="s">
        <v>200</v>
      </c>
      <c r="G2164" s="113">
        <v>4.6121000000000002E-2</v>
      </c>
    </row>
    <row r="2165" spans="1:7" x14ac:dyDescent="0.25">
      <c r="A2165" s="108" t="str">
        <f t="shared" si="33"/>
        <v>BY_2000_NATIONAL TOTAL_Cd</v>
      </c>
      <c r="B2165" s="113" t="s">
        <v>136</v>
      </c>
      <c r="C2165" s="113">
        <v>2000</v>
      </c>
      <c r="D2165" s="113" t="s">
        <v>122</v>
      </c>
      <c r="E2165" s="113" t="s">
        <v>126</v>
      </c>
      <c r="F2165" s="113" t="s">
        <v>200</v>
      </c>
      <c r="G2165" s="113">
        <v>1.3780000000000001E-3</v>
      </c>
    </row>
    <row r="2166" spans="1:7" x14ac:dyDescent="0.25">
      <c r="A2166" s="108" t="str">
        <f t="shared" si="33"/>
        <v>BY_2000_NATIONAL TOTAL_Hg</v>
      </c>
      <c r="B2166" s="113" t="s">
        <v>136</v>
      </c>
      <c r="C2166" s="113">
        <v>2000</v>
      </c>
      <c r="D2166" s="113" t="s">
        <v>122</v>
      </c>
      <c r="E2166" s="113" t="s">
        <v>127</v>
      </c>
      <c r="F2166" s="113" t="s">
        <v>200</v>
      </c>
      <c r="G2166" s="113">
        <v>3.5799999999999997E-4</v>
      </c>
    </row>
    <row r="2167" spans="1:7" x14ac:dyDescent="0.25">
      <c r="A2167" s="108" t="str">
        <f t="shared" si="33"/>
        <v>BY_2000_NATIONAL TOTAL_DIOX</v>
      </c>
      <c r="B2167" s="113" t="s">
        <v>136</v>
      </c>
      <c r="C2167" s="113">
        <v>2000</v>
      </c>
      <c r="D2167" s="113" t="s">
        <v>122</v>
      </c>
      <c r="E2167" s="113" t="s">
        <v>128</v>
      </c>
      <c r="F2167" s="113" t="s">
        <v>200</v>
      </c>
      <c r="G2167" s="150">
        <v>2.3761E-8</v>
      </c>
    </row>
    <row r="2168" spans="1:7" x14ac:dyDescent="0.25">
      <c r="A2168" s="108" t="str">
        <f t="shared" si="33"/>
        <v>BY_2000_NATIONAL TOTAL_HCB</v>
      </c>
      <c r="B2168" s="113" t="s">
        <v>136</v>
      </c>
      <c r="C2168" s="113">
        <v>2000</v>
      </c>
      <c r="D2168" s="113" t="s">
        <v>122</v>
      </c>
      <c r="E2168" s="113" t="s">
        <v>130</v>
      </c>
      <c r="F2168" s="113" t="s">
        <v>200</v>
      </c>
      <c r="G2168" s="150">
        <v>4.8999999999999997E-7</v>
      </c>
    </row>
    <row r="2169" spans="1:7" x14ac:dyDescent="0.25">
      <c r="A2169" s="108" t="str">
        <f t="shared" si="33"/>
        <v>BY_2000_NATIONAL TOTAL_PCB</v>
      </c>
      <c r="B2169" s="113" t="s">
        <v>136</v>
      </c>
      <c r="C2169" s="113">
        <v>2000</v>
      </c>
      <c r="D2169" s="113" t="s">
        <v>122</v>
      </c>
      <c r="E2169" s="113" t="s">
        <v>259</v>
      </c>
      <c r="F2169" s="113" t="s">
        <v>200</v>
      </c>
      <c r="G2169" s="150">
        <v>8.9199999999999993E-6</v>
      </c>
    </row>
    <row r="2170" spans="1:7" x14ac:dyDescent="0.25">
      <c r="A2170" s="108" t="str">
        <f t="shared" si="33"/>
        <v>BY_2001_NATIONAL TOTAL_NOx</v>
      </c>
      <c r="B2170" s="113" t="s">
        <v>136</v>
      </c>
      <c r="C2170" s="113">
        <v>2001</v>
      </c>
      <c r="D2170" s="113" t="s">
        <v>122</v>
      </c>
      <c r="E2170" s="113" t="s">
        <v>199</v>
      </c>
      <c r="F2170" s="113" t="s">
        <v>200</v>
      </c>
      <c r="G2170" s="113">
        <v>134.82499999999999</v>
      </c>
    </row>
    <row r="2171" spans="1:7" x14ac:dyDescent="0.25">
      <c r="A2171" s="108" t="str">
        <f t="shared" si="33"/>
        <v>BY_2001_NATIONAL TOTAL_NMVOC</v>
      </c>
      <c r="B2171" s="113" t="s">
        <v>136</v>
      </c>
      <c r="C2171" s="113">
        <v>2001</v>
      </c>
      <c r="D2171" s="113" t="s">
        <v>122</v>
      </c>
      <c r="E2171" s="113" t="s">
        <v>123</v>
      </c>
      <c r="F2171" s="113" t="s">
        <v>200</v>
      </c>
      <c r="G2171" s="113">
        <v>215.4</v>
      </c>
    </row>
    <row r="2172" spans="1:7" x14ac:dyDescent="0.25">
      <c r="A2172" s="108" t="str">
        <f t="shared" si="33"/>
        <v>BY_2001_NATIONAL TOTAL_SOx</v>
      </c>
      <c r="B2172" s="113" t="s">
        <v>136</v>
      </c>
      <c r="C2172" s="113">
        <v>2001</v>
      </c>
      <c r="D2172" s="113" t="s">
        <v>122</v>
      </c>
      <c r="E2172" s="113" t="s">
        <v>201</v>
      </c>
      <c r="F2172" s="113" t="s">
        <v>200</v>
      </c>
      <c r="G2172" s="113">
        <v>150.72300000000001</v>
      </c>
    </row>
    <row r="2173" spans="1:7" x14ac:dyDescent="0.25">
      <c r="A2173" s="108" t="str">
        <f t="shared" si="33"/>
        <v>BY_2001_NATIONAL TOTAL_NH3</v>
      </c>
      <c r="B2173" s="113" t="s">
        <v>136</v>
      </c>
      <c r="C2173" s="113">
        <v>2001</v>
      </c>
      <c r="D2173" s="113" t="s">
        <v>122</v>
      </c>
      <c r="E2173" s="113" t="s">
        <v>124</v>
      </c>
      <c r="F2173" s="113" t="s">
        <v>200</v>
      </c>
      <c r="G2173" s="113">
        <v>137.38499999999999</v>
      </c>
    </row>
    <row r="2174" spans="1:7" x14ac:dyDescent="0.25">
      <c r="A2174" s="108" t="str">
        <f t="shared" si="33"/>
        <v>BY_2001_NATIONAL TOTAL_PM2.5</v>
      </c>
      <c r="B2174" s="113" t="s">
        <v>136</v>
      </c>
      <c r="C2174" s="113">
        <v>2001</v>
      </c>
      <c r="D2174" s="113" t="s">
        <v>122</v>
      </c>
      <c r="E2174" s="113" t="s">
        <v>203</v>
      </c>
      <c r="F2174" s="113" t="s">
        <v>200</v>
      </c>
      <c r="G2174" s="113">
        <v>24.550999999999998</v>
      </c>
    </row>
    <row r="2175" spans="1:7" x14ac:dyDescent="0.25">
      <c r="A2175" s="108" t="str">
        <f t="shared" si="33"/>
        <v>BY_2001_NATIONAL TOTAL_Pb</v>
      </c>
      <c r="B2175" s="113" t="s">
        <v>136</v>
      </c>
      <c r="C2175" s="113">
        <v>2001</v>
      </c>
      <c r="D2175" s="113" t="s">
        <v>122</v>
      </c>
      <c r="E2175" s="113" t="s">
        <v>125</v>
      </c>
      <c r="F2175" s="113" t="s">
        <v>200</v>
      </c>
      <c r="G2175" s="113">
        <v>4.0676999999999998E-2</v>
      </c>
    </row>
    <row r="2176" spans="1:7" x14ac:dyDescent="0.25">
      <c r="A2176" s="108" t="str">
        <f t="shared" si="33"/>
        <v>BY_2001_NATIONAL TOTAL_Cd</v>
      </c>
      <c r="B2176" s="113" t="s">
        <v>136</v>
      </c>
      <c r="C2176" s="113">
        <v>2001</v>
      </c>
      <c r="D2176" s="113" t="s">
        <v>122</v>
      </c>
      <c r="E2176" s="113" t="s">
        <v>126</v>
      </c>
      <c r="F2176" s="113" t="s">
        <v>200</v>
      </c>
      <c r="G2176" s="113">
        <v>1.7799999999999999E-3</v>
      </c>
    </row>
    <row r="2177" spans="1:7" x14ac:dyDescent="0.25">
      <c r="A2177" s="108" t="str">
        <f t="shared" si="33"/>
        <v>BY_2001_NATIONAL TOTAL_Hg</v>
      </c>
      <c r="B2177" s="113" t="s">
        <v>136</v>
      </c>
      <c r="C2177" s="113">
        <v>2001</v>
      </c>
      <c r="D2177" s="113" t="s">
        <v>122</v>
      </c>
      <c r="E2177" s="113" t="s">
        <v>127</v>
      </c>
      <c r="F2177" s="113" t="s">
        <v>200</v>
      </c>
      <c r="G2177" s="113">
        <v>5.22E-4</v>
      </c>
    </row>
    <row r="2178" spans="1:7" x14ac:dyDescent="0.25">
      <c r="A2178" s="108" t="str">
        <f t="shared" ref="A2178:A2241" si="34">CONCATENATE(B2178,"_",C2178,"_",D2178,"_",E2178)</f>
        <v>BY_2001_NATIONAL TOTAL_DIOX</v>
      </c>
      <c r="B2178" s="113" t="s">
        <v>136</v>
      </c>
      <c r="C2178" s="113">
        <v>2001</v>
      </c>
      <c r="D2178" s="113" t="s">
        <v>122</v>
      </c>
      <c r="E2178" s="113" t="s">
        <v>128</v>
      </c>
      <c r="F2178" s="113" t="s">
        <v>200</v>
      </c>
      <c r="G2178" s="150">
        <v>2.995E-8</v>
      </c>
    </row>
    <row r="2179" spans="1:7" x14ac:dyDescent="0.25">
      <c r="A2179" s="108" t="str">
        <f t="shared" si="34"/>
        <v>BY_2001_NATIONAL TOTAL_PAH</v>
      </c>
      <c r="B2179" s="113" t="s">
        <v>136</v>
      </c>
      <c r="C2179" s="113">
        <v>2001</v>
      </c>
      <c r="D2179" s="113" t="s">
        <v>122</v>
      </c>
      <c r="E2179" s="113" t="s">
        <v>129</v>
      </c>
      <c r="F2179" s="113" t="s">
        <v>200</v>
      </c>
      <c r="G2179" s="113">
        <v>4.1721000000000001E-2</v>
      </c>
    </row>
    <row r="2180" spans="1:7" x14ac:dyDescent="0.25">
      <c r="A2180" s="108" t="str">
        <f t="shared" si="34"/>
        <v>BY_2001_NATIONAL TOTAL_HCB</v>
      </c>
      <c r="B2180" s="113" t="s">
        <v>136</v>
      </c>
      <c r="C2180" s="113">
        <v>2001</v>
      </c>
      <c r="D2180" s="113" t="s">
        <v>122</v>
      </c>
      <c r="E2180" s="113" t="s">
        <v>130</v>
      </c>
      <c r="F2180" s="113" t="s">
        <v>200</v>
      </c>
      <c r="G2180" s="150">
        <v>6.1500000000000004E-7</v>
      </c>
    </row>
    <row r="2181" spans="1:7" x14ac:dyDescent="0.25">
      <c r="A2181" s="108" t="str">
        <f t="shared" si="34"/>
        <v>BY_2001_NATIONAL TOTAL_PCB</v>
      </c>
      <c r="B2181" s="113" t="s">
        <v>136</v>
      </c>
      <c r="C2181" s="113">
        <v>2001</v>
      </c>
      <c r="D2181" s="113" t="s">
        <v>122</v>
      </c>
      <c r="E2181" s="113" t="s">
        <v>259</v>
      </c>
      <c r="F2181" s="113" t="s">
        <v>200</v>
      </c>
      <c r="G2181" s="150">
        <v>9.8139999999999995E-6</v>
      </c>
    </row>
    <row r="2182" spans="1:7" x14ac:dyDescent="0.25">
      <c r="A2182" s="108" t="str">
        <f t="shared" si="34"/>
        <v>BY_2002_NATIONAL TOTAL_NOx</v>
      </c>
      <c r="B2182" s="113" t="s">
        <v>136</v>
      </c>
      <c r="C2182" s="113">
        <v>2002</v>
      </c>
      <c r="D2182" s="113" t="s">
        <v>122</v>
      </c>
      <c r="E2182" s="113" t="s">
        <v>199</v>
      </c>
      <c r="F2182" s="113" t="s">
        <v>200</v>
      </c>
      <c r="G2182" s="113">
        <v>136.66200000000001</v>
      </c>
    </row>
    <row r="2183" spans="1:7" x14ac:dyDescent="0.25">
      <c r="A2183" s="108" t="str">
        <f t="shared" si="34"/>
        <v>BY_2002_NATIONAL TOTAL_NMVOC</v>
      </c>
      <c r="B2183" s="113" t="s">
        <v>136</v>
      </c>
      <c r="C2183" s="113">
        <v>2002</v>
      </c>
      <c r="D2183" s="113" t="s">
        <v>122</v>
      </c>
      <c r="E2183" s="113" t="s">
        <v>123</v>
      </c>
      <c r="F2183" s="113" t="s">
        <v>200</v>
      </c>
      <c r="G2183" s="113">
        <v>229.285</v>
      </c>
    </row>
    <row r="2184" spans="1:7" x14ac:dyDescent="0.25">
      <c r="A2184" s="108" t="str">
        <f t="shared" si="34"/>
        <v>BY_2002_NATIONAL TOTAL_SOx</v>
      </c>
      <c r="B2184" s="113" t="s">
        <v>136</v>
      </c>
      <c r="C2184" s="113">
        <v>2002</v>
      </c>
      <c r="D2184" s="113" t="s">
        <v>122</v>
      </c>
      <c r="E2184" s="113" t="s">
        <v>201</v>
      </c>
      <c r="F2184" s="113" t="s">
        <v>200</v>
      </c>
      <c r="G2184" s="113">
        <v>142.71899999999999</v>
      </c>
    </row>
    <row r="2185" spans="1:7" x14ac:dyDescent="0.25">
      <c r="A2185" s="108" t="str">
        <f t="shared" si="34"/>
        <v>BY_2002_NATIONAL TOTAL_NH3</v>
      </c>
      <c r="B2185" s="113" t="s">
        <v>136</v>
      </c>
      <c r="C2185" s="113">
        <v>2002</v>
      </c>
      <c r="D2185" s="113" t="s">
        <v>122</v>
      </c>
      <c r="E2185" s="113" t="s">
        <v>124</v>
      </c>
      <c r="F2185" s="113" t="s">
        <v>200</v>
      </c>
      <c r="G2185" s="113">
        <v>128.045473681</v>
      </c>
    </row>
    <row r="2186" spans="1:7" x14ac:dyDescent="0.25">
      <c r="A2186" s="108" t="str">
        <f t="shared" si="34"/>
        <v>BY_2002_NATIONAL TOTAL_PM2.5</v>
      </c>
      <c r="B2186" s="113" t="s">
        <v>136</v>
      </c>
      <c r="C2186" s="113">
        <v>2002</v>
      </c>
      <c r="D2186" s="113" t="s">
        <v>122</v>
      </c>
      <c r="E2186" s="113" t="s">
        <v>203</v>
      </c>
      <c r="F2186" s="113" t="s">
        <v>200</v>
      </c>
      <c r="G2186" s="113">
        <v>25.937000000000001</v>
      </c>
    </row>
    <row r="2187" spans="1:7" x14ac:dyDescent="0.25">
      <c r="A2187" s="108" t="str">
        <f t="shared" si="34"/>
        <v>BY_2002_NATIONAL TOTAL_Pb</v>
      </c>
      <c r="B2187" s="113" t="s">
        <v>136</v>
      </c>
      <c r="C2187" s="113">
        <v>2002</v>
      </c>
      <c r="D2187" s="113" t="s">
        <v>122</v>
      </c>
      <c r="E2187" s="113" t="s">
        <v>125</v>
      </c>
      <c r="F2187" s="113" t="s">
        <v>200</v>
      </c>
      <c r="G2187" s="113">
        <v>4.3824522370000001E-2</v>
      </c>
    </row>
    <row r="2188" spans="1:7" x14ac:dyDescent="0.25">
      <c r="A2188" s="108" t="str">
        <f t="shared" si="34"/>
        <v>BY_2002_NATIONAL TOTAL_Cd</v>
      </c>
      <c r="B2188" s="113" t="s">
        <v>136</v>
      </c>
      <c r="C2188" s="113">
        <v>2002</v>
      </c>
      <c r="D2188" s="113" t="s">
        <v>122</v>
      </c>
      <c r="E2188" s="113" t="s">
        <v>126</v>
      </c>
      <c r="F2188" s="113" t="s">
        <v>200</v>
      </c>
      <c r="G2188" s="113">
        <v>1.897606E-3</v>
      </c>
    </row>
    <row r="2189" spans="1:7" x14ac:dyDescent="0.25">
      <c r="A2189" s="108" t="str">
        <f t="shared" si="34"/>
        <v>BY_2002_NATIONAL TOTAL_Hg</v>
      </c>
      <c r="B2189" s="113" t="s">
        <v>136</v>
      </c>
      <c r="C2189" s="113">
        <v>2002</v>
      </c>
      <c r="D2189" s="113" t="s">
        <v>122</v>
      </c>
      <c r="E2189" s="113" t="s">
        <v>127</v>
      </c>
      <c r="F2189" s="113" t="s">
        <v>200</v>
      </c>
      <c r="G2189" s="113">
        <v>5.6529882360000004E-4</v>
      </c>
    </row>
    <row r="2190" spans="1:7" x14ac:dyDescent="0.25">
      <c r="A2190" s="108" t="str">
        <f t="shared" si="34"/>
        <v>BY_2002_NATIONAL TOTAL_DIOX</v>
      </c>
      <c r="B2190" s="113" t="s">
        <v>136</v>
      </c>
      <c r="C2190" s="113">
        <v>2002</v>
      </c>
      <c r="D2190" s="113" t="s">
        <v>122</v>
      </c>
      <c r="E2190" s="113" t="s">
        <v>128</v>
      </c>
      <c r="F2190" s="113" t="s">
        <v>200</v>
      </c>
      <c r="G2190" s="150">
        <v>2.3282E-8</v>
      </c>
    </row>
    <row r="2191" spans="1:7" x14ac:dyDescent="0.25">
      <c r="A2191" s="108" t="str">
        <f t="shared" si="34"/>
        <v>BY_2002_NATIONAL TOTAL_PAH</v>
      </c>
      <c r="B2191" s="113" t="s">
        <v>136</v>
      </c>
      <c r="C2191" s="113">
        <v>2002</v>
      </c>
      <c r="D2191" s="113" t="s">
        <v>122</v>
      </c>
      <c r="E2191" s="113" t="s">
        <v>129</v>
      </c>
      <c r="F2191" s="113" t="s">
        <v>200</v>
      </c>
      <c r="G2191" s="113">
        <v>4.15793803011257E-2</v>
      </c>
    </row>
    <row r="2192" spans="1:7" x14ac:dyDescent="0.25">
      <c r="A2192" s="108" t="str">
        <f t="shared" si="34"/>
        <v>BY_2002_NATIONAL TOTAL_HCB</v>
      </c>
      <c r="B2192" s="113" t="s">
        <v>136</v>
      </c>
      <c r="C2192" s="113">
        <v>2002</v>
      </c>
      <c r="D2192" s="113" t="s">
        <v>122</v>
      </c>
      <c r="E2192" s="113" t="s">
        <v>130</v>
      </c>
      <c r="F2192" s="113" t="s">
        <v>200</v>
      </c>
      <c r="G2192" s="150">
        <v>6.8599999999999998E-7</v>
      </c>
    </row>
    <row r="2193" spans="1:7" x14ac:dyDescent="0.25">
      <c r="A2193" s="108" t="str">
        <f t="shared" si="34"/>
        <v>BY_2002_NATIONAL TOTAL_PCB</v>
      </c>
      <c r="B2193" s="113" t="s">
        <v>136</v>
      </c>
      <c r="C2193" s="113">
        <v>2002</v>
      </c>
      <c r="D2193" s="113" t="s">
        <v>122</v>
      </c>
      <c r="E2193" s="113" t="s">
        <v>259</v>
      </c>
      <c r="F2193" s="113" t="s">
        <v>200</v>
      </c>
      <c r="G2193" s="150">
        <v>8.2959999999999999E-6</v>
      </c>
    </row>
    <row r="2194" spans="1:7" x14ac:dyDescent="0.25">
      <c r="A2194" s="108" t="str">
        <f t="shared" si="34"/>
        <v>BY_2003_NATIONAL TOTAL_NOx</v>
      </c>
      <c r="B2194" s="113" t="s">
        <v>136</v>
      </c>
      <c r="C2194" s="113">
        <v>2003</v>
      </c>
      <c r="D2194" s="113" t="s">
        <v>122</v>
      </c>
      <c r="E2194" s="113" t="s">
        <v>199</v>
      </c>
      <c r="F2194" s="113" t="s">
        <v>200</v>
      </c>
      <c r="G2194" s="113">
        <v>140.09899999999999</v>
      </c>
    </row>
    <row r="2195" spans="1:7" x14ac:dyDescent="0.25">
      <c r="A2195" s="108" t="str">
        <f t="shared" si="34"/>
        <v>BY_2003_NATIONAL TOTAL_NMVOC</v>
      </c>
      <c r="B2195" s="113" t="s">
        <v>136</v>
      </c>
      <c r="C2195" s="113">
        <v>2003</v>
      </c>
      <c r="D2195" s="113" t="s">
        <v>122</v>
      </c>
      <c r="E2195" s="113" t="s">
        <v>123</v>
      </c>
      <c r="F2195" s="113" t="s">
        <v>200</v>
      </c>
      <c r="G2195" s="113">
        <v>308.24147299999998</v>
      </c>
    </row>
    <row r="2196" spans="1:7" x14ac:dyDescent="0.25">
      <c r="A2196" s="108" t="str">
        <f t="shared" si="34"/>
        <v>BY_2003_NATIONAL TOTAL_SOx</v>
      </c>
      <c r="B2196" s="113" t="s">
        <v>136</v>
      </c>
      <c r="C2196" s="113">
        <v>2003</v>
      </c>
      <c r="D2196" s="113" t="s">
        <v>122</v>
      </c>
      <c r="E2196" s="113" t="s">
        <v>201</v>
      </c>
      <c r="F2196" s="113" t="s">
        <v>200</v>
      </c>
      <c r="G2196" s="113">
        <v>131.19649377949099</v>
      </c>
    </row>
    <row r="2197" spans="1:7" x14ac:dyDescent="0.25">
      <c r="A2197" s="108" t="str">
        <f t="shared" si="34"/>
        <v>BY_2003_NATIONAL TOTAL_NH3</v>
      </c>
      <c r="B2197" s="113" t="s">
        <v>136</v>
      </c>
      <c r="C2197" s="113">
        <v>2003</v>
      </c>
      <c r="D2197" s="113" t="s">
        <v>122</v>
      </c>
      <c r="E2197" s="113" t="s">
        <v>124</v>
      </c>
      <c r="F2197" s="113" t="s">
        <v>200</v>
      </c>
      <c r="G2197" s="113">
        <v>120.27566916400001</v>
      </c>
    </row>
    <row r="2198" spans="1:7" x14ac:dyDescent="0.25">
      <c r="A2198" s="108" t="str">
        <f t="shared" si="34"/>
        <v>BY_2003_NATIONAL TOTAL_PM2.5</v>
      </c>
      <c r="B2198" s="113" t="s">
        <v>136</v>
      </c>
      <c r="C2198" s="113">
        <v>2003</v>
      </c>
      <c r="D2198" s="113" t="s">
        <v>122</v>
      </c>
      <c r="E2198" s="113" t="s">
        <v>203</v>
      </c>
      <c r="F2198" s="113" t="s">
        <v>200</v>
      </c>
      <c r="G2198" s="113">
        <v>27.574999999999999</v>
      </c>
    </row>
    <row r="2199" spans="1:7" x14ac:dyDescent="0.25">
      <c r="A2199" s="108" t="str">
        <f t="shared" si="34"/>
        <v>BY_2003_NATIONAL TOTAL_Pb</v>
      </c>
      <c r="B2199" s="113" t="s">
        <v>136</v>
      </c>
      <c r="C2199" s="113">
        <v>2003</v>
      </c>
      <c r="D2199" s="113" t="s">
        <v>122</v>
      </c>
      <c r="E2199" s="113" t="s">
        <v>125</v>
      </c>
      <c r="F2199" s="113" t="s">
        <v>200</v>
      </c>
      <c r="G2199" s="113">
        <v>4.3422063924999997E-2</v>
      </c>
    </row>
    <row r="2200" spans="1:7" x14ac:dyDescent="0.25">
      <c r="A2200" s="108" t="str">
        <f t="shared" si="34"/>
        <v>BY_2003_NATIONAL TOTAL_Cd</v>
      </c>
      <c r="B2200" s="113" t="s">
        <v>136</v>
      </c>
      <c r="C2200" s="113">
        <v>2003</v>
      </c>
      <c r="D2200" s="113" t="s">
        <v>122</v>
      </c>
      <c r="E2200" s="113" t="s">
        <v>126</v>
      </c>
      <c r="F2200" s="113" t="s">
        <v>200</v>
      </c>
      <c r="G2200" s="113">
        <v>1.7923069100000001E-3</v>
      </c>
    </row>
    <row r="2201" spans="1:7" x14ac:dyDescent="0.25">
      <c r="A2201" s="108" t="str">
        <f t="shared" si="34"/>
        <v>BY_2003_NATIONAL TOTAL_Hg</v>
      </c>
      <c r="B2201" s="113" t="s">
        <v>136</v>
      </c>
      <c r="C2201" s="113">
        <v>2003</v>
      </c>
      <c r="D2201" s="113" t="s">
        <v>122</v>
      </c>
      <c r="E2201" s="113" t="s">
        <v>127</v>
      </c>
      <c r="F2201" s="113" t="s">
        <v>200</v>
      </c>
      <c r="G2201" s="113">
        <v>6.0343794789999999E-4</v>
      </c>
    </row>
    <row r="2202" spans="1:7" x14ac:dyDescent="0.25">
      <c r="A2202" s="108" t="str">
        <f t="shared" si="34"/>
        <v>BY_2003_NATIONAL TOTAL_DIOX</v>
      </c>
      <c r="B2202" s="113" t="s">
        <v>136</v>
      </c>
      <c r="C2202" s="113">
        <v>2003</v>
      </c>
      <c r="D2202" s="113" t="s">
        <v>122</v>
      </c>
      <c r="E2202" s="113" t="s">
        <v>128</v>
      </c>
      <c r="F2202" s="113" t="s">
        <v>200</v>
      </c>
      <c r="G2202" s="150">
        <v>2.8471000000000001E-8</v>
      </c>
    </row>
    <row r="2203" spans="1:7" x14ac:dyDescent="0.25">
      <c r="A2203" s="108" t="str">
        <f t="shared" si="34"/>
        <v>BY_2003_NATIONAL TOTAL_PAH</v>
      </c>
      <c r="B2203" s="113" t="s">
        <v>136</v>
      </c>
      <c r="C2203" s="113">
        <v>2003</v>
      </c>
      <c r="D2203" s="113" t="s">
        <v>122</v>
      </c>
      <c r="E2203" s="113" t="s">
        <v>129</v>
      </c>
      <c r="F2203" s="113" t="s">
        <v>200</v>
      </c>
      <c r="G2203" s="113">
        <v>3.9284941508138202E-2</v>
      </c>
    </row>
    <row r="2204" spans="1:7" x14ac:dyDescent="0.25">
      <c r="A2204" s="108" t="str">
        <f t="shared" si="34"/>
        <v>BY_2003_NATIONAL TOTAL_HCB</v>
      </c>
      <c r="B2204" s="113" t="s">
        <v>136</v>
      </c>
      <c r="C2204" s="113">
        <v>2003</v>
      </c>
      <c r="D2204" s="113" t="s">
        <v>122</v>
      </c>
      <c r="E2204" s="113" t="s">
        <v>130</v>
      </c>
      <c r="F2204" s="113" t="s">
        <v>200</v>
      </c>
      <c r="G2204" s="150">
        <v>6.4700000000000001E-7</v>
      </c>
    </row>
    <row r="2205" spans="1:7" x14ac:dyDescent="0.25">
      <c r="A2205" s="108" t="str">
        <f t="shared" si="34"/>
        <v>BY_2003_NATIONAL TOTAL_PCB</v>
      </c>
      <c r="B2205" s="113" t="s">
        <v>136</v>
      </c>
      <c r="C2205" s="113">
        <v>2003</v>
      </c>
      <c r="D2205" s="113" t="s">
        <v>122</v>
      </c>
      <c r="E2205" s="113" t="s">
        <v>259</v>
      </c>
      <c r="F2205" s="113" t="s">
        <v>200</v>
      </c>
      <c r="G2205" s="150">
        <v>9.1770000000000004E-6</v>
      </c>
    </row>
    <row r="2206" spans="1:7" x14ac:dyDescent="0.25">
      <c r="A2206" s="108" t="str">
        <f t="shared" si="34"/>
        <v>BY_2004_NATIONAL TOTAL_NOx</v>
      </c>
      <c r="B2206" s="113" t="s">
        <v>136</v>
      </c>
      <c r="C2206" s="113">
        <v>2004</v>
      </c>
      <c r="D2206" s="113" t="s">
        <v>122</v>
      </c>
      <c r="E2206" s="113" t="s">
        <v>199</v>
      </c>
      <c r="F2206" s="113" t="s">
        <v>200</v>
      </c>
      <c r="G2206" s="113">
        <v>147.60300000000001</v>
      </c>
    </row>
    <row r="2207" spans="1:7" x14ac:dyDescent="0.25">
      <c r="A2207" s="108" t="str">
        <f t="shared" si="34"/>
        <v>BY_2004_NATIONAL TOTAL_NMVOC</v>
      </c>
      <c r="B2207" s="113" t="s">
        <v>136</v>
      </c>
      <c r="C2207" s="113">
        <v>2004</v>
      </c>
      <c r="D2207" s="113" t="s">
        <v>122</v>
      </c>
      <c r="E2207" s="113" t="s">
        <v>123</v>
      </c>
      <c r="F2207" s="113" t="s">
        <v>200</v>
      </c>
      <c r="G2207" s="113">
        <v>323.97159133881399</v>
      </c>
    </row>
    <row r="2208" spans="1:7" x14ac:dyDescent="0.25">
      <c r="A2208" s="108" t="str">
        <f t="shared" si="34"/>
        <v>BY_2004_NATIONAL TOTAL_SOx</v>
      </c>
      <c r="B2208" s="113" t="s">
        <v>136</v>
      </c>
      <c r="C2208" s="113">
        <v>2004</v>
      </c>
      <c r="D2208" s="113" t="s">
        <v>122</v>
      </c>
      <c r="E2208" s="113" t="s">
        <v>201</v>
      </c>
      <c r="F2208" s="113" t="s">
        <v>200</v>
      </c>
      <c r="G2208" s="113">
        <v>95.471662094395697</v>
      </c>
    </row>
    <row r="2209" spans="1:7" x14ac:dyDescent="0.25">
      <c r="A2209" s="108" t="str">
        <f t="shared" si="34"/>
        <v>BY_2004_NATIONAL TOTAL_NH3</v>
      </c>
      <c r="B2209" s="113" t="s">
        <v>136</v>
      </c>
      <c r="C2209" s="113">
        <v>2004</v>
      </c>
      <c r="D2209" s="113" t="s">
        <v>122</v>
      </c>
      <c r="E2209" s="113" t="s">
        <v>124</v>
      </c>
      <c r="F2209" s="113" t="s">
        <v>200</v>
      </c>
      <c r="G2209" s="113">
        <v>121.215268752</v>
      </c>
    </row>
    <row r="2210" spans="1:7" x14ac:dyDescent="0.25">
      <c r="A2210" s="108" t="str">
        <f t="shared" si="34"/>
        <v>BY_2004_NATIONAL TOTAL_PM2.5</v>
      </c>
      <c r="B2210" s="113" t="s">
        <v>136</v>
      </c>
      <c r="C2210" s="113">
        <v>2004</v>
      </c>
      <c r="D2210" s="113" t="s">
        <v>122</v>
      </c>
      <c r="E2210" s="113" t="s">
        <v>203</v>
      </c>
      <c r="F2210" s="113" t="s">
        <v>200</v>
      </c>
      <c r="G2210" s="113">
        <v>36.169806248627502</v>
      </c>
    </row>
    <row r="2211" spans="1:7" x14ac:dyDescent="0.25">
      <c r="A2211" s="108" t="str">
        <f t="shared" si="34"/>
        <v>BY_2004_NATIONAL TOTAL_Pb</v>
      </c>
      <c r="B2211" s="113" t="s">
        <v>136</v>
      </c>
      <c r="C2211" s="113">
        <v>2004</v>
      </c>
      <c r="D2211" s="113" t="s">
        <v>122</v>
      </c>
      <c r="E2211" s="113" t="s">
        <v>125</v>
      </c>
      <c r="F2211" s="113" t="s">
        <v>200</v>
      </c>
      <c r="G2211" s="113">
        <v>4.4878388015279401E-2</v>
      </c>
    </row>
    <row r="2212" spans="1:7" x14ac:dyDescent="0.25">
      <c r="A2212" s="108" t="str">
        <f t="shared" si="34"/>
        <v>BY_2004_NATIONAL TOTAL_Cd</v>
      </c>
      <c r="B2212" s="113" t="s">
        <v>136</v>
      </c>
      <c r="C2212" s="113">
        <v>2004</v>
      </c>
      <c r="D2212" s="113" t="s">
        <v>122</v>
      </c>
      <c r="E2212" s="113" t="s">
        <v>126</v>
      </c>
      <c r="F2212" s="113" t="s">
        <v>200</v>
      </c>
      <c r="G2212" s="113">
        <v>1.8443046053612201E-3</v>
      </c>
    </row>
    <row r="2213" spans="1:7" x14ac:dyDescent="0.25">
      <c r="A2213" s="108" t="str">
        <f t="shared" si="34"/>
        <v>BY_2004_NATIONAL TOTAL_Hg</v>
      </c>
      <c r="B2213" s="113" t="s">
        <v>136</v>
      </c>
      <c r="C2213" s="113">
        <v>2004</v>
      </c>
      <c r="D2213" s="113" t="s">
        <v>122</v>
      </c>
      <c r="E2213" s="113" t="s">
        <v>127</v>
      </c>
      <c r="F2213" s="113" t="s">
        <v>200</v>
      </c>
      <c r="G2213" s="113">
        <v>6.3210326380000004E-4</v>
      </c>
    </row>
    <row r="2214" spans="1:7" x14ac:dyDescent="0.25">
      <c r="A2214" s="108" t="str">
        <f t="shared" si="34"/>
        <v>BY_2004_NATIONAL TOTAL_DIOX</v>
      </c>
      <c r="B2214" s="113" t="s">
        <v>136</v>
      </c>
      <c r="C2214" s="113">
        <v>2004</v>
      </c>
      <c r="D2214" s="113" t="s">
        <v>122</v>
      </c>
      <c r="E2214" s="113" t="s">
        <v>128</v>
      </c>
      <c r="F2214" s="113" t="s">
        <v>200</v>
      </c>
      <c r="G2214" s="150">
        <v>2.5272317620000001E-8</v>
      </c>
    </row>
    <row r="2215" spans="1:7" x14ac:dyDescent="0.25">
      <c r="A2215" s="108" t="str">
        <f t="shared" si="34"/>
        <v>BY_2004_NATIONAL TOTAL_PAH</v>
      </c>
      <c r="B2215" s="113" t="s">
        <v>136</v>
      </c>
      <c r="C2215" s="113">
        <v>2004</v>
      </c>
      <c r="D2215" s="113" t="s">
        <v>122</v>
      </c>
      <c r="E2215" s="113" t="s">
        <v>129</v>
      </c>
      <c r="F2215" s="113" t="s">
        <v>200</v>
      </c>
      <c r="G2215" s="113">
        <v>3.7104748838678203E-2</v>
      </c>
    </row>
    <row r="2216" spans="1:7" x14ac:dyDescent="0.25">
      <c r="A2216" s="108" t="str">
        <f t="shared" si="34"/>
        <v>BY_2004_NATIONAL TOTAL_HCB</v>
      </c>
      <c r="B2216" s="113" t="s">
        <v>136</v>
      </c>
      <c r="C2216" s="113">
        <v>2004</v>
      </c>
      <c r="D2216" s="113" t="s">
        <v>122</v>
      </c>
      <c r="E2216" s="113" t="s">
        <v>130</v>
      </c>
      <c r="F2216" s="113" t="s">
        <v>200</v>
      </c>
      <c r="G2216" s="150">
        <v>5.8732208800000005E-7</v>
      </c>
    </row>
    <row r="2217" spans="1:7" x14ac:dyDescent="0.25">
      <c r="A2217" s="108" t="str">
        <f t="shared" si="34"/>
        <v>BY_2004_NATIONAL TOTAL_PCB</v>
      </c>
      <c r="B2217" s="113" t="s">
        <v>136</v>
      </c>
      <c r="C2217" s="113">
        <v>2004</v>
      </c>
      <c r="D2217" s="113" t="s">
        <v>122</v>
      </c>
      <c r="E2217" s="113" t="s">
        <v>259</v>
      </c>
      <c r="F2217" s="113" t="s">
        <v>200</v>
      </c>
      <c r="G2217" s="150">
        <v>9.8038046180000005E-6</v>
      </c>
    </row>
    <row r="2218" spans="1:7" x14ac:dyDescent="0.25">
      <c r="A2218" s="108" t="str">
        <f t="shared" si="34"/>
        <v>BY_2005_NATIONAL TOTAL_NOx</v>
      </c>
      <c r="B2218" s="113" t="s">
        <v>136</v>
      </c>
      <c r="C2218" s="113">
        <v>2005</v>
      </c>
      <c r="D2218" s="113" t="s">
        <v>122</v>
      </c>
      <c r="E2218" s="113" t="s">
        <v>199</v>
      </c>
      <c r="F2218" s="113" t="s">
        <v>200</v>
      </c>
      <c r="G2218" s="113">
        <v>170.87</v>
      </c>
    </row>
    <row r="2219" spans="1:7" x14ac:dyDescent="0.25">
      <c r="A2219" s="108" t="str">
        <f t="shared" si="34"/>
        <v>BY_2005_NATIONAL TOTAL_NMVOC</v>
      </c>
      <c r="B2219" s="113" t="s">
        <v>136</v>
      </c>
      <c r="C2219" s="113">
        <v>2005</v>
      </c>
      <c r="D2219" s="113" t="s">
        <v>122</v>
      </c>
      <c r="E2219" s="113" t="s">
        <v>123</v>
      </c>
      <c r="F2219" s="113" t="s">
        <v>200</v>
      </c>
      <c r="G2219" s="113">
        <v>348.58</v>
      </c>
    </row>
    <row r="2220" spans="1:7" x14ac:dyDescent="0.25">
      <c r="A2220" s="108" t="str">
        <f t="shared" si="34"/>
        <v>BY_2005_NATIONAL TOTAL_SOx</v>
      </c>
      <c r="B2220" s="113" t="s">
        <v>136</v>
      </c>
      <c r="C2220" s="113">
        <v>2005</v>
      </c>
      <c r="D2220" s="113" t="s">
        <v>122</v>
      </c>
      <c r="E2220" s="113" t="s">
        <v>201</v>
      </c>
      <c r="F2220" s="113" t="s">
        <v>200</v>
      </c>
      <c r="G2220" s="113">
        <v>79.489999999999995</v>
      </c>
    </row>
    <row r="2221" spans="1:7" x14ac:dyDescent="0.25">
      <c r="A2221" s="108" t="str">
        <f t="shared" si="34"/>
        <v>BY_2005_NATIONAL TOTAL_NH3</v>
      </c>
      <c r="B2221" s="113" t="s">
        <v>136</v>
      </c>
      <c r="C2221" s="113">
        <v>2005</v>
      </c>
      <c r="D2221" s="113" t="s">
        <v>122</v>
      </c>
      <c r="E2221" s="113" t="s">
        <v>124</v>
      </c>
      <c r="F2221" s="113" t="s">
        <v>200</v>
      </c>
      <c r="G2221" s="113">
        <v>135.49799999999999</v>
      </c>
    </row>
    <row r="2222" spans="1:7" x14ac:dyDescent="0.25">
      <c r="A2222" s="108" t="str">
        <f t="shared" si="34"/>
        <v>BY_2005_NATIONAL TOTAL_PM2.5</v>
      </c>
      <c r="B2222" s="113" t="s">
        <v>136</v>
      </c>
      <c r="C2222" s="113">
        <v>2005</v>
      </c>
      <c r="D2222" s="113" t="s">
        <v>122</v>
      </c>
      <c r="E2222" s="113" t="s">
        <v>203</v>
      </c>
      <c r="F2222" s="113" t="s">
        <v>200</v>
      </c>
      <c r="G2222" s="113">
        <v>45.72</v>
      </c>
    </row>
    <row r="2223" spans="1:7" x14ac:dyDescent="0.25">
      <c r="A2223" s="108" t="str">
        <f t="shared" si="34"/>
        <v>BY_2005_NATIONAL TOTAL_Pb</v>
      </c>
      <c r="B2223" s="113" t="s">
        <v>136</v>
      </c>
      <c r="C2223" s="113">
        <v>2005</v>
      </c>
      <c r="D2223" s="113" t="s">
        <v>122</v>
      </c>
      <c r="E2223" s="113" t="s">
        <v>125</v>
      </c>
      <c r="F2223" s="113" t="s">
        <v>200</v>
      </c>
      <c r="G2223" s="113">
        <v>5.0144000000000001E-2</v>
      </c>
    </row>
    <row r="2224" spans="1:7" x14ac:dyDescent="0.25">
      <c r="A2224" s="108" t="str">
        <f t="shared" si="34"/>
        <v>BY_2005_NATIONAL TOTAL_Cd</v>
      </c>
      <c r="B2224" s="113" t="s">
        <v>136</v>
      </c>
      <c r="C2224" s="113">
        <v>2005</v>
      </c>
      <c r="D2224" s="113" t="s">
        <v>122</v>
      </c>
      <c r="E2224" s="113" t="s">
        <v>126</v>
      </c>
      <c r="F2224" s="113" t="s">
        <v>200</v>
      </c>
      <c r="G2224" s="113">
        <v>2.0699999999999998E-3</v>
      </c>
    </row>
    <row r="2225" spans="1:7" x14ac:dyDescent="0.25">
      <c r="A2225" s="108" t="str">
        <f t="shared" si="34"/>
        <v>BY_2005_NATIONAL TOTAL_Hg</v>
      </c>
      <c r="B2225" s="113" t="s">
        <v>136</v>
      </c>
      <c r="C2225" s="113">
        <v>2005</v>
      </c>
      <c r="D2225" s="113" t="s">
        <v>122</v>
      </c>
      <c r="E2225" s="113" t="s">
        <v>127</v>
      </c>
      <c r="F2225" s="113" t="s">
        <v>200</v>
      </c>
      <c r="G2225" s="113">
        <v>6.4899999999999995E-4</v>
      </c>
    </row>
    <row r="2226" spans="1:7" x14ac:dyDescent="0.25">
      <c r="A2226" s="108" t="str">
        <f t="shared" si="34"/>
        <v>BY_2005_NATIONAL TOTAL_DIOX</v>
      </c>
      <c r="B2226" s="113" t="s">
        <v>136</v>
      </c>
      <c r="C2226" s="113">
        <v>2005</v>
      </c>
      <c r="D2226" s="113" t="s">
        <v>122</v>
      </c>
      <c r="E2226" s="113" t="s">
        <v>128</v>
      </c>
      <c r="F2226" s="113" t="s">
        <v>200</v>
      </c>
      <c r="G2226" s="150">
        <v>3.7695000000000001E-8</v>
      </c>
    </row>
    <row r="2227" spans="1:7" x14ac:dyDescent="0.25">
      <c r="A2227" s="108" t="str">
        <f t="shared" si="34"/>
        <v>BY_2005_NATIONAL TOTAL_PAH</v>
      </c>
      <c r="B2227" s="113" t="s">
        <v>136</v>
      </c>
      <c r="C2227" s="113">
        <v>2005</v>
      </c>
      <c r="D2227" s="113" t="s">
        <v>122</v>
      </c>
      <c r="E2227" s="113" t="s">
        <v>129</v>
      </c>
      <c r="F2227" s="113" t="s">
        <v>200</v>
      </c>
      <c r="G2227" s="113">
        <v>4.1356999999999998E-2</v>
      </c>
    </row>
    <row r="2228" spans="1:7" x14ac:dyDescent="0.25">
      <c r="A2228" s="108" t="str">
        <f t="shared" si="34"/>
        <v>BY_2005_NATIONAL TOTAL_HCB</v>
      </c>
      <c r="B2228" s="113" t="s">
        <v>136</v>
      </c>
      <c r="C2228" s="113">
        <v>2005</v>
      </c>
      <c r="D2228" s="113" t="s">
        <v>122</v>
      </c>
      <c r="E2228" s="113" t="s">
        <v>130</v>
      </c>
      <c r="F2228" s="113" t="s">
        <v>200</v>
      </c>
      <c r="G2228" s="150">
        <v>7.8000000000000005E-7</v>
      </c>
    </row>
    <row r="2229" spans="1:7" x14ac:dyDescent="0.25">
      <c r="A2229" s="108" t="str">
        <f t="shared" si="34"/>
        <v>BY_2005_NATIONAL TOTAL_PCB</v>
      </c>
      <c r="B2229" s="113" t="s">
        <v>136</v>
      </c>
      <c r="C2229" s="113">
        <v>2005</v>
      </c>
      <c r="D2229" s="113" t="s">
        <v>122</v>
      </c>
      <c r="E2229" s="113" t="s">
        <v>259</v>
      </c>
      <c r="F2229" s="113" t="s">
        <v>200</v>
      </c>
      <c r="G2229" s="150">
        <v>1.0222E-5</v>
      </c>
    </row>
    <row r="2230" spans="1:7" x14ac:dyDescent="0.25">
      <c r="A2230" s="108" t="str">
        <f t="shared" si="34"/>
        <v>BY_2006_NATIONAL TOTAL_NOx</v>
      </c>
      <c r="B2230" s="113" t="s">
        <v>136</v>
      </c>
      <c r="C2230" s="113">
        <v>2006</v>
      </c>
      <c r="D2230" s="113" t="s">
        <v>122</v>
      </c>
      <c r="E2230" s="113" t="s">
        <v>199</v>
      </c>
      <c r="F2230" s="113" t="s">
        <v>200</v>
      </c>
      <c r="G2230" s="113">
        <v>187.44</v>
      </c>
    </row>
    <row r="2231" spans="1:7" x14ac:dyDescent="0.25">
      <c r="A2231" s="108" t="str">
        <f t="shared" si="34"/>
        <v>BY_2006_NATIONAL TOTAL_NMVOC</v>
      </c>
      <c r="B2231" s="113" t="s">
        <v>136</v>
      </c>
      <c r="C2231" s="113">
        <v>2006</v>
      </c>
      <c r="D2231" s="113" t="s">
        <v>122</v>
      </c>
      <c r="E2231" s="113" t="s">
        <v>123</v>
      </c>
      <c r="F2231" s="113" t="s">
        <v>200</v>
      </c>
      <c r="G2231" s="113">
        <v>357.84</v>
      </c>
    </row>
    <row r="2232" spans="1:7" x14ac:dyDescent="0.25">
      <c r="A2232" s="108" t="str">
        <f t="shared" si="34"/>
        <v>BY_2006_NATIONAL TOTAL_SOx</v>
      </c>
      <c r="B2232" s="113" t="s">
        <v>136</v>
      </c>
      <c r="C2232" s="113">
        <v>2006</v>
      </c>
      <c r="D2232" s="113" t="s">
        <v>122</v>
      </c>
      <c r="E2232" s="113" t="s">
        <v>201</v>
      </c>
      <c r="F2232" s="113" t="s">
        <v>200</v>
      </c>
      <c r="G2232" s="113">
        <v>94.21</v>
      </c>
    </row>
    <row r="2233" spans="1:7" x14ac:dyDescent="0.25">
      <c r="A2233" s="108" t="str">
        <f t="shared" si="34"/>
        <v>BY_2006_NATIONAL TOTAL_NH3</v>
      </c>
      <c r="B2233" s="113" t="s">
        <v>136</v>
      </c>
      <c r="C2233" s="113">
        <v>2006</v>
      </c>
      <c r="D2233" s="113" t="s">
        <v>122</v>
      </c>
      <c r="E2233" s="113" t="s">
        <v>124</v>
      </c>
      <c r="F2233" s="113" t="s">
        <v>200</v>
      </c>
      <c r="G2233" s="113">
        <v>133.678</v>
      </c>
    </row>
    <row r="2234" spans="1:7" x14ac:dyDescent="0.25">
      <c r="A2234" s="108" t="str">
        <f t="shared" si="34"/>
        <v>BY_2006_NATIONAL TOTAL_PM2.5</v>
      </c>
      <c r="B2234" s="113" t="s">
        <v>136</v>
      </c>
      <c r="C2234" s="113">
        <v>2006</v>
      </c>
      <c r="D2234" s="113" t="s">
        <v>122</v>
      </c>
      <c r="E2234" s="113" t="s">
        <v>203</v>
      </c>
      <c r="F2234" s="113" t="s">
        <v>200</v>
      </c>
      <c r="G2234" s="113">
        <v>51.55</v>
      </c>
    </row>
    <row r="2235" spans="1:7" x14ac:dyDescent="0.25">
      <c r="A2235" s="108" t="str">
        <f t="shared" si="34"/>
        <v>BY_2006_NATIONAL TOTAL_Pb</v>
      </c>
      <c r="B2235" s="113" t="s">
        <v>136</v>
      </c>
      <c r="C2235" s="113">
        <v>2006</v>
      </c>
      <c r="D2235" s="113" t="s">
        <v>122</v>
      </c>
      <c r="E2235" s="113" t="s">
        <v>125</v>
      </c>
      <c r="F2235" s="113" t="s">
        <v>200</v>
      </c>
      <c r="G2235" s="113">
        <v>5.6778000000000002E-2</v>
      </c>
    </row>
    <row r="2236" spans="1:7" x14ac:dyDescent="0.25">
      <c r="A2236" s="108" t="str">
        <f t="shared" si="34"/>
        <v>BY_2006_NATIONAL TOTAL_Cd</v>
      </c>
      <c r="B2236" s="113" t="s">
        <v>136</v>
      </c>
      <c r="C2236" s="113">
        <v>2006</v>
      </c>
      <c r="D2236" s="113" t="s">
        <v>122</v>
      </c>
      <c r="E2236" s="113" t="s">
        <v>126</v>
      </c>
      <c r="F2236" s="113" t="s">
        <v>200</v>
      </c>
      <c r="G2236" s="113">
        <v>2.4880000000000002E-3</v>
      </c>
    </row>
    <row r="2237" spans="1:7" x14ac:dyDescent="0.25">
      <c r="A2237" s="108" t="str">
        <f t="shared" si="34"/>
        <v>BY_2006_NATIONAL TOTAL_Hg</v>
      </c>
      <c r="B2237" s="113" t="s">
        <v>136</v>
      </c>
      <c r="C2237" s="113">
        <v>2006</v>
      </c>
      <c r="D2237" s="113" t="s">
        <v>122</v>
      </c>
      <c r="E2237" s="113" t="s">
        <v>127</v>
      </c>
      <c r="F2237" s="113" t="s">
        <v>200</v>
      </c>
      <c r="G2237" s="113">
        <v>7.1599999999999995E-4</v>
      </c>
    </row>
    <row r="2238" spans="1:7" x14ac:dyDescent="0.25">
      <c r="A2238" s="108" t="str">
        <f t="shared" si="34"/>
        <v>BY_2006_NATIONAL TOTAL_DIOX</v>
      </c>
      <c r="B2238" s="113" t="s">
        <v>136</v>
      </c>
      <c r="C2238" s="113">
        <v>2006</v>
      </c>
      <c r="D2238" s="113" t="s">
        <v>122</v>
      </c>
      <c r="E2238" s="113" t="s">
        <v>128</v>
      </c>
      <c r="F2238" s="113" t="s">
        <v>200</v>
      </c>
      <c r="G2238" s="150">
        <v>2.6764999999999998E-8</v>
      </c>
    </row>
    <row r="2239" spans="1:7" x14ac:dyDescent="0.25">
      <c r="A2239" s="108" t="str">
        <f t="shared" si="34"/>
        <v>BY_2006_NATIONAL TOTAL_PAH</v>
      </c>
      <c r="B2239" s="113" t="s">
        <v>136</v>
      </c>
      <c r="C2239" s="113">
        <v>2006</v>
      </c>
      <c r="D2239" s="113" t="s">
        <v>122</v>
      </c>
      <c r="E2239" s="113" t="s">
        <v>129</v>
      </c>
      <c r="F2239" s="113" t="s">
        <v>200</v>
      </c>
      <c r="G2239" s="113">
        <v>4.5536E-2</v>
      </c>
    </row>
    <row r="2240" spans="1:7" x14ac:dyDescent="0.25">
      <c r="A2240" s="108" t="str">
        <f t="shared" si="34"/>
        <v>BY_2006_NATIONAL TOTAL_HCB</v>
      </c>
      <c r="B2240" s="113" t="s">
        <v>136</v>
      </c>
      <c r="C2240" s="113">
        <v>2006</v>
      </c>
      <c r="D2240" s="113" t="s">
        <v>122</v>
      </c>
      <c r="E2240" s="113" t="s">
        <v>130</v>
      </c>
      <c r="F2240" s="113" t="s">
        <v>200</v>
      </c>
      <c r="G2240" s="150">
        <v>6.0092300000000004E-7</v>
      </c>
    </row>
    <row r="2241" spans="1:7" x14ac:dyDescent="0.25">
      <c r="A2241" s="108" t="str">
        <f t="shared" si="34"/>
        <v>BY_2006_NATIONAL TOTAL_PCB</v>
      </c>
      <c r="B2241" s="113" t="s">
        <v>136</v>
      </c>
      <c r="C2241" s="113">
        <v>2006</v>
      </c>
      <c r="D2241" s="113" t="s">
        <v>122</v>
      </c>
      <c r="E2241" s="113" t="s">
        <v>259</v>
      </c>
      <c r="F2241" s="113" t="s">
        <v>200</v>
      </c>
      <c r="G2241" s="150">
        <v>1.02738E-5</v>
      </c>
    </row>
    <row r="2242" spans="1:7" x14ac:dyDescent="0.25">
      <c r="A2242" s="108" t="str">
        <f t="shared" ref="A2242:A2305" si="35">CONCATENATE(B2242,"_",C2242,"_",D2242,"_",E2242)</f>
        <v>BY_2007_NATIONAL TOTAL_NOx</v>
      </c>
      <c r="B2242" s="113" t="s">
        <v>136</v>
      </c>
      <c r="C2242" s="113">
        <v>2007</v>
      </c>
      <c r="D2242" s="113" t="s">
        <v>122</v>
      </c>
      <c r="E2242" s="113" t="s">
        <v>199</v>
      </c>
      <c r="F2242" s="113" t="s">
        <v>200</v>
      </c>
      <c r="G2242" s="113">
        <v>181.48</v>
      </c>
    </row>
    <row r="2243" spans="1:7" x14ac:dyDescent="0.25">
      <c r="A2243" s="108" t="str">
        <f t="shared" si="35"/>
        <v>BY_2007_NATIONAL TOTAL_NMVOC</v>
      </c>
      <c r="B2243" s="113" t="s">
        <v>136</v>
      </c>
      <c r="C2243" s="113">
        <v>2007</v>
      </c>
      <c r="D2243" s="113" t="s">
        <v>122</v>
      </c>
      <c r="E2243" s="113" t="s">
        <v>123</v>
      </c>
      <c r="F2243" s="113" t="s">
        <v>200</v>
      </c>
      <c r="G2243" s="113">
        <v>366.54</v>
      </c>
    </row>
    <row r="2244" spans="1:7" x14ac:dyDescent="0.25">
      <c r="A2244" s="108" t="str">
        <f t="shared" si="35"/>
        <v>BY_2007_NATIONAL TOTAL_SOx</v>
      </c>
      <c r="B2244" s="113" t="s">
        <v>136</v>
      </c>
      <c r="C2244" s="113">
        <v>2007</v>
      </c>
      <c r="D2244" s="113" t="s">
        <v>122</v>
      </c>
      <c r="E2244" s="113" t="s">
        <v>201</v>
      </c>
      <c r="F2244" s="113" t="s">
        <v>200</v>
      </c>
      <c r="G2244" s="113">
        <v>100.16</v>
      </c>
    </row>
    <row r="2245" spans="1:7" x14ac:dyDescent="0.25">
      <c r="A2245" s="108" t="str">
        <f t="shared" si="35"/>
        <v>BY_2007_NATIONAL TOTAL_NH3</v>
      </c>
      <c r="B2245" s="113" t="s">
        <v>136</v>
      </c>
      <c r="C2245" s="113">
        <v>2007</v>
      </c>
      <c r="D2245" s="113" t="s">
        <v>122</v>
      </c>
      <c r="E2245" s="113" t="s">
        <v>124</v>
      </c>
      <c r="F2245" s="113" t="s">
        <v>200</v>
      </c>
      <c r="G2245" s="113">
        <v>143.63499999999999</v>
      </c>
    </row>
    <row r="2246" spans="1:7" x14ac:dyDescent="0.25">
      <c r="A2246" s="108" t="str">
        <f t="shared" si="35"/>
        <v>BY_2007_NATIONAL TOTAL_PM2.5</v>
      </c>
      <c r="B2246" s="113" t="s">
        <v>136</v>
      </c>
      <c r="C2246" s="113">
        <v>2007</v>
      </c>
      <c r="D2246" s="113" t="s">
        <v>122</v>
      </c>
      <c r="E2246" s="113" t="s">
        <v>203</v>
      </c>
      <c r="F2246" s="113" t="s">
        <v>200</v>
      </c>
      <c r="G2246" s="113">
        <v>51.06</v>
      </c>
    </row>
    <row r="2247" spans="1:7" x14ac:dyDescent="0.25">
      <c r="A2247" s="108" t="str">
        <f t="shared" si="35"/>
        <v>BY_2007_NATIONAL TOTAL_Pb</v>
      </c>
      <c r="B2247" s="113" t="s">
        <v>136</v>
      </c>
      <c r="C2247" s="113">
        <v>2007</v>
      </c>
      <c r="D2247" s="113" t="s">
        <v>122</v>
      </c>
      <c r="E2247" s="113" t="s">
        <v>125</v>
      </c>
      <c r="F2247" s="113" t="s">
        <v>200</v>
      </c>
      <c r="G2247" s="113">
        <v>5.8992000000000003E-2</v>
      </c>
    </row>
    <row r="2248" spans="1:7" x14ac:dyDescent="0.25">
      <c r="A2248" s="108" t="str">
        <f t="shared" si="35"/>
        <v>BY_2007_NATIONAL TOTAL_Cd</v>
      </c>
      <c r="B2248" s="113" t="s">
        <v>136</v>
      </c>
      <c r="C2248" s="113">
        <v>2007</v>
      </c>
      <c r="D2248" s="113" t="s">
        <v>122</v>
      </c>
      <c r="E2248" s="113" t="s">
        <v>126</v>
      </c>
      <c r="F2248" s="113" t="s">
        <v>200</v>
      </c>
      <c r="G2248" s="113">
        <v>2.5829999999999998E-3</v>
      </c>
    </row>
    <row r="2249" spans="1:7" x14ac:dyDescent="0.25">
      <c r="A2249" s="108" t="str">
        <f t="shared" si="35"/>
        <v>BY_2007_NATIONAL TOTAL_Hg</v>
      </c>
      <c r="B2249" s="113" t="s">
        <v>136</v>
      </c>
      <c r="C2249" s="113">
        <v>2007</v>
      </c>
      <c r="D2249" s="113" t="s">
        <v>122</v>
      </c>
      <c r="E2249" s="113" t="s">
        <v>127</v>
      </c>
      <c r="F2249" s="113" t="s">
        <v>200</v>
      </c>
      <c r="G2249" s="113">
        <v>7.4100000000000001E-4</v>
      </c>
    </row>
    <row r="2250" spans="1:7" x14ac:dyDescent="0.25">
      <c r="A2250" s="108" t="str">
        <f t="shared" si="35"/>
        <v>BY_2007_NATIONAL TOTAL_DIOX</v>
      </c>
      <c r="B2250" s="113" t="s">
        <v>136</v>
      </c>
      <c r="C2250" s="113">
        <v>2007</v>
      </c>
      <c r="D2250" s="113" t="s">
        <v>122</v>
      </c>
      <c r="E2250" s="113" t="s">
        <v>128</v>
      </c>
      <c r="F2250" s="113" t="s">
        <v>200</v>
      </c>
      <c r="G2250" s="150">
        <v>2.6832000000000002E-8</v>
      </c>
    </row>
    <row r="2251" spans="1:7" x14ac:dyDescent="0.25">
      <c r="A2251" s="108" t="str">
        <f t="shared" si="35"/>
        <v>BY_2007_NATIONAL TOTAL_PAH</v>
      </c>
      <c r="B2251" s="113" t="s">
        <v>136</v>
      </c>
      <c r="C2251" s="113">
        <v>2007</v>
      </c>
      <c r="D2251" s="113" t="s">
        <v>122</v>
      </c>
      <c r="E2251" s="113" t="s">
        <v>129</v>
      </c>
      <c r="F2251" s="113" t="s">
        <v>200</v>
      </c>
      <c r="G2251" s="113">
        <v>4.3628E-2</v>
      </c>
    </row>
    <row r="2252" spans="1:7" x14ac:dyDescent="0.25">
      <c r="A2252" s="108" t="str">
        <f t="shared" si="35"/>
        <v>BY_2007_NATIONAL TOTAL_HCB</v>
      </c>
      <c r="B2252" s="113" t="s">
        <v>136</v>
      </c>
      <c r="C2252" s="113">
        <v>2007</v>
      </c>
      <c r="D2252" s="113" t="s">
        <v>122</v>
      </c>
      <c r="E2252" s="113" t="s">
        <v>130</v>
      </c>
      <c r="F2252" s="113" t="s">
        <v>200</v>
      </c>
      <c r="G2252" s="150">
        <v>6.1399999999999997E-7</v>
      </c>
    </row>
    <row r="2253" spans="1:7" x14ac:dyDescent="0.25">
      <c r="A2253" s="108" t="str">
        <f t="shared" si="35"/>
        <v>BY_2007_NATIONAL TOTAL_PCB</v>
      </c>
      <c r="B2253" s="113" t="s">
        <v>136</v>
      </c>
      <c r="C2253" s="113">
        <v>2007</v>
      </c>
      <c r="D2253" s="113" t="s">
        <v>122</v>
      </c>
      <c r="E2253" s="113" t="s">
        <v>259</v>
      </c>
      <c r="F2253" s="113" t="s">
        <v>200</v>
      </c>
      <c r="G2253" s="150">
        <v>1.0193999999999999E-5</v>
      </c>
    </row>
    <row r="2254" spans="1:7" x14ac:dyDescent="0.25">
      <c r="A2254" s="108" t="str">
        <f t="shared" si="35"/>
        <v>BY_2008_NATIONAL TOTAL_NOx</v>
      </c>
      <c r="B2254" s="113" t="s">
        <v>136</v>
      </c>
      <c r="C2254" s="113">
        <v>2008</v>
      </c>
      <c r="D2254" s="113" t="s">
        <v>122</v>
      </c>
      <c r="E2254" s="113" t="s">
        <v>199</v>
      </c>
      <c r="F2254" s="113" t="s">
        <v>200</v>
      </c>
      <c r="G2254" s="113">
        <v>188.76</v>
      </c>
    </row>
    <row r="2255" spans="1:7" x14ac:dyDescent="0.25">
      <c r="A2255" s="108" t="str">
        <f t="shared" si="35"/>
        <v>BY_2008_NATIONAL TOTAL_NMVOC</v>
      </c>
      <c r="B2255" s="113" t="s">
        <v>136</v>
      </c>
      <c r="C2255" s="113">
        <v>2008</v>
      </c>
      <c r="D2255" s="113" t="s">
        <v>122</v>
      </c>
      <c r="E2255" s="113" t="s">
        <v>123</v>
      </c>
      <c r="F2255" s="113" t="s">
        <v>200</v>
      </c>
      <c r="G2255" s="113">
        <v>387.34</v>
      </c>
    </row>
    <row r="2256" spans="1:7" x14ac:dyDescent="0.25">
      <c r="A2256" s="108" t="str">
        <f t="shared" si="35"/>
        <v>BY_2008_NATIONAL TOTAL_SOx</v>
      </c>
      <c r="B2256" s="113" t="s">
        <v>136</v>
      </c>
      <c r="C2256" s="113">
        <v>2008</v>
      </c>
      <c r="D2256" s="113" t="s">
        <v>122</v>
      </c>
      <c r="E2256" s="113" t="s">
        <v>201</v>
      </c>
      <c r="F2256" s="113" t="s">
        <v>200</v>
      </c>
      <c r="G2256" s="113">
        <v>84.28</v>
      </c>
    </row>
    <row r="2257" spans="1:7" x14ac:dyDescent="0.25">
      <c r="A2257" s="108" t="str">
        <f t="shared" si="35"/>
        <v>BY_2008_NATIONAL TOTAL_NH3</v>
      </c>
      <c r="B2257" s="113" t="s">
        <v>136</v>
      </c>
      <c r="C2257" s="113">
        <v>2008</v>
      </c>
      <c r="D2257" s="113" t="s">
        <v>122</v>
      </c>
      <c r="E2257" s="113" t="s">
        <v>124</v>
      </c>
      <c r="F2257" s="113" t="s">
        <v>200</v>
      </c>
      <c r="G2257" s="113">
        <v>146.77000000000001</v>
      </c>
    </row>
    <row r="2258" spans="1:7" x14ac:dyDescent="0.25">
      <c r="A2258" s="108" t="str">
        <f t="shared" si="35"/>
        <v>BY_2008_NATIONAL TOTAL_PM2.5</v>
      </c>
      <c r="B2258" s="113" t="s">
        <v>136</v>
      </c>
      <c r="C2258" s="113">
        <v>2008</v>
      </c>
      <c r="D2258" s="113" t="s">
        <v>122</v>
      </c>
      <c r="E2258" s="113" t="s">
        <v>203</v>
      </c>
      <c r="F2258" s="113" t="s">
        <v>200</v>
      </c>
      <c r="G2258" s="113">
        <v>53.25</v>
      </c>
    </row>
    <row r="2259" spans="1:7" x14ac:dyDescent="0.25">
      <c r="A2259" s="108" t="str">
        <f t="shared" si="35"/>
        <v>BY_2008_NATIONAL TOTAL_Pb</v>
      </c>
      <c r="B2259" s="113" t="s">
        <v>136</v>
      </c>
      <c r="C2259" s="113">
        <v>2008</v>
      </c>
      <c r="D2259" s="113" t="s">
        <v>122</v>
      </c>
      <c r="E2259" s="113" t="s">
        <v>125</v>
      </c>
      <c r="F2259" s="113" t="s">
        <v>200</v>
      </c>
      <c r="G2259" s="113">
        <v>6.3075000000000006E-2</v>
      </c>
    </row>
    <row r="2260" spans="1:7" x14ac:dyDescent="0.25">
      <c r="A2260" s="108" t="str">
        <f t="shared" si="35"/>
        <v>BY_2008_NATIONAL TOTAL_Cd</v>
      </c>
      <c r="B2260" s="113" t="s">
        <v>136</v>
      </c>
      <c r="C2260" s="113">
        <v>2008</v>
      </c>
      <c r="D2260" s="113" t="s">
        <v>122</v>
      </c>
      <c r="E2260" s="113" t="s">
        <v>126</v>
      </c>
      <c r="F2260" s="113" t="s">
        <v>200</v>
      </c>
      <c r="G2260" s="113">
        <v>2.751E-3</v>
      </c>
    </row>
    <row r="2261" spans="1:7" x14ac:dyDescent="0.25">
      <c r="A2261" s="108" t="str">
        <f t="shared" si="35"/>
        <v>BY_2008_NATIONAL TOTAL_Hg</v>
      </c>
      <c r="B2261" s="113" t="s">
        <v>136</v>
      </c>
      <c r="C2261" s="113">
        <v>2008</v>
      </c>
      <c r="D2261" s="113" t="s">
        <v>122</v>
      </c>
      <c r="E2261" s="113" t="s">
        <v>127</v>
      </c>
      <c r="F2261" s="113" t="s">
        <v>200</v>
      </c>
      <c r="G2261" s="113">
        <v>8.1400000000000005E-4</v>
      </c>
    </row>
    <row r="2262" spans="1:7" x14ac:dyDescent="0.25">
      <c r="A2262" s="108" t="str">
        <f t="shared" si="35"/>
        <v>BY_2008_NATIONAL TOTAL_DIOX</v>
      </c>
      <c r="B2262" s="113" t="s">
        <v>136</v>
      </c>
      <c r="C2262" s="113">
        <v>2008</v>
      </c>
      <c r="D2262" s="113" t="s">
        <v>122</v>
      </c>
      <c r="E2262" s="113" t="s">
        <v>128</v>
      </c>
      <c r="F2262" s="113" t="s">
        <v>200</v>
      </c>
      <c r="G2262" s="150">
        <v>3.4163E-8</v>
      </c>
    </row>
    <row r="2263" spans="1:7" x14ac:dyDescent="0.25">
      <c r="A2263" s="108" t="str">
        <f t="shared" si="35"/>
        <v>BY_2008_NATIONAL TOTAL_PAH</v>
      </c>
      <c r="B2263" s="113" t="s">
        <v>136</v>
      </c>
      <c r="C2263" s="113">
        <v>2008</v>
      </c>
      <c r="D2263" s="113" t="s">
        <v>122</v>
      </c>
      <c r="E2263" s="113" t="s">
        <v>129</v>
      </c>
      <c r="F2263" s="113" t="s">
        <v>200</v>
      </c>
      <c r="G2263" s="113">
        <v>4.2509999999999999E-2</v>
      </c>
    </row>
    <row r="2264" spans="1:7" x14ac:dyDescent="0.25">
      <c r="A2264" s="108" t="str">
        <f t="shared" si="35"/>
        <v>BY_2008_NATIONAL TOTAL_HCB</v>
      </c>
      <c r="B2264" s="113" t="s">
        <v>136</v>
      </c>
      <c r="C2264" s="113">
        <v>2008</v>
      </c>
      <c r="D2264" s="113" t="s">
        <v>122</v>
      </c>
      <c r="E2264" s="113" t="s">
        <v>130</v>
      </c>
      <c r="F2264" s="113" t="s">
        <v>200</v>
      </c>
      <c r="G2264" s="150">
        <v>8.16E-7</v>
      </c>
    </row>
    <row r="2265" spans="1:7" x14ac:dyDescent="0.25">
      <c r="A2265" s="108" t="str">
        <f t="shared" si="35"/>
        <v>BY_2008_NATIONAL TOTAL_PCB</v>
      </c>
      <c r="B2265" s="113" t="s">
        <v>136</v>
      </c>
      <c r="C2265" s="113">
        <v>2008</v>
      </c>
      <c r="D2265" s="113" t="s">
        <v>122</v>
      </c>
      <c r="E2265" s="113" t="s">
        <v>259</v>
      </c>
      <c r="F2265" s="113" t="s">
        <v>200</v>
      </c>
      <c r="G2265" s="150">
        <v>1.1318000000000001E-5</v>
      </c>
    </row>
    <row r="2266" spans="1:7" x14ac:dyDescent="0.25">
      <c r="A2266" s="108" t="str">
        <f t="shared" si="35"/>
        <v>BY_2009_NATIONAL TOTAL_NOx</v>
      </c>
      <c r="B2266" s="113" t="s">
        <v>136</v>
      </c>
      <c r="C2266" s="113">
        <v>2009</v>
      </c>
      <c r="D2266" s="113" t="s">
        <v>122</v>
      </c>
      <c r="E2266" s="113" t="s">
        <v>199</v>
      </c>
      <c r="F2266" s="113" t="s">
        <v>200</v>
      </c>
      <c r="G2266" s="113">
        <v>189.21</v>
      </c>
    </row>
    <row r="2267" spans="1:7" x14ac:dyDescent="0.25">
      <c r="A2267" s="108" t="str">
        <f t="shared" si="35"/>
        <v>BY_2009_NATIONAL TOTAL_NMVOC</v>
      </c>
      <c r="B2267" s="113" t="s">
        <v>136</v>
      </c>
      <c r="C2267" s="113">
        <v>2009</v>
      </c>
      <c r="D2267" s="113" t="s">
        <v>122</v>
      </c>
      <c r="E2267" s="113" t="s">
        <v>123</v>
      </c>
      <c r="F2267" s="113" t="s">
        <v>200</v>
      </c>
      <c r="G2267" s="113">
        <v>361.96</v>
      </c>
    </row>
    <row r="2268" spans="1:7" x14ac:dyDescent="0.25">
      <c r="A2268" s="108" t="str">
        <f t="shared" si="35"/>
        <v>BY_2009_NATIONAL TOTAL_SOx</v>
      </c>
      <c r="B2268" s="113" t="s">
        <v>136</v>
      </c>
      <c r="C2268" s="113">
        <v>2009</v>
      </c>
      <c r="D2268" s="113" t="s">
        <v>122</v>
      </c>
      <c r="E2268" s="113" t="s">
        <v>201</v>
      </c>
      <c r="F2268" s="113" t="s">
        <v>200</v>
      </c>
      <c r="G2268" s="113">
        <v>157.78</v>
      </c>
    </row>
    <row r="2269" spans="1:7" x14ac:dyDescent="0.25">
      <c r="A2269" s="108" t="str">
        <f t="shared" si="35"/>
        <v>BY_2009_NATIONAL TOTAL_NH3</v>
      </c>
      <c r="B2269" s="113" t="s">
        <v>136</v>
      </c>
      <c r="C2269" s="113">
        <v>2009</v>
      </c>
      <c r="D2269" s="113" t="s">
        <v>122</v>
      </c>
      <c r="E2269" s="113" t="s">
        <v>124</v>
      </c>
      <c r="F2269" s="113" t="s">
        <v>200</v>
      </c>
      <c r="G2269" s="113">
        <v>150.01499999999999</v>
      </c>
    </row>
    <row r="2270" spans="1:7" x14ac:dyDescent="0.25">
      <c r="A2270" s="108" t="str">
        <f t="shared" si="35"/>
        <v>BY_2009_NATIONAL TOTAL_PM2.5</v>
      </c>
      <c r="B2270" s="113" t="s">
        <v>136</v>
      </c>
      <c r="C2270" s="113">
        <v>2009</v>
      </c>
      <c r="D2270" s="113" t="s">
        <v>122</v>
      </c>
      <c r="E2270" s="113" t="s">
        <v>203</v>
      </c>
      <c r="F2270" s="113" t="s">
        <v>200</v>
      </c>
      <c r="G2270" s="113">
        <v>51.81</v>
      </c>
    </row>
    <row r="2271" spans="1:7" x14ac:dyDescent="0.25">
      <c r="A2271" s="108" t="str">
        <f t="shared" si="35"/>
        <v>BY_2009_NATIONAL TOTAL_Pb</v>
      </c>
      <c r="B2271" s="113" t="s">
        <v>136</v>
      </c>
      <c r="C2271" s="113">
        <v>2009</v>
      </c>
      <c r="D2271" s="113" t="s">
        <v>122</v>
      </c>
      <c r="E2271" s="113" t="s">
        <v>125</v>
      </c>
      <c r="F2271" s="113" t="s">
        <v>200</v>
      </c>
      <c r="G2271" s="113">
        <v>6.5775E-2</v>
      </c>
    </row>
    <row r="2272" spans="1:7" x14ac:dyDescent="0.25">
      <c r="A2272" s="108" t="str">
        <f t="shared" si="35"/>
        <v>BY_2009_NATIONAL TOTAL_Cd</v>
      </c>
      <c r="B2272" s="113" t="s">
        <v>136</v>
      </c>
      <c r="C2272" s="113">
        <v>2009</v>
      </c>
      <c r="D2272" s="113" t="s">
        <v>122</v>
      </c>
      <c r="E2272" s="113" t="s">
        <v>126</v>
      </c>
      <c r="F2272" s="113" t="s">
        <v>200</v>
      </c>
      <c r="G2272" s="113">
        <v>3.0240000000000002E-3</v>
      </c>
    </row>
    <row r="2273" spans="1:7" x14ac:dyDescent="0.25">
      <c r="A2273" s="108" t="str">
        <f t="shared" si="35"/>
        <v>BY_2009_NATIONAL TOTAL_Hg</v>
      </c>
      <c r="B2273" s="113" t="s">
        <v>136</v>
      </c>
      <c r="C2273" s="113">
        <v>2009</v>
      </c>
      <c r="D2273" s="113" t="s">
        <v>122</v>
      </c>
      <c r="E2273" s="113" t="s">
        <v>127</v>
      </c>
      <c r="F2273" s="113" t="s">
        <v>200</v>
      </c>
      <c r="G2273" s="113">
        <v>9.1399999999999999E-4</v>
      </c>
    </row>
    <row r="2274" spans="1:7" x14ac:dyDescent="0.25">
      <c r="A2274" s="108" t="str">
        <f t="shared" si="35"/>
        <v>BY_2009_NATIONAL TOTAL_DIOX</v>
      </c>
      <c r="B2274" s="113" t="s">
        <v>136</v>
      </c>
      <c r="C2274" s="113">
        <v>2009</v>
      </c>
      <c r="D2274" s="113" t="s">
        <v>122</v>
      </c>
      <c r="E2274" s="113" t="s">
        <v>128</v>
      </c>
      <c r="F2274" s="113" t="s">
        <v>200</v>
      </c>
      <c r="G2274" s="150">
        <v>3.7373E-8</v>
      </c>
    </row>
    <row r="2275" spans="1:7" x14ac:dyDescent="0.25">
      <c r="A2275" s="108" t="str">
        <f t="shared" si="35"/>
        <v>BY_2009_NATIONAL TOTAL_PAH</v>
      </c>
      <c r="B2275" s="113" t="s">
        <v>136</v>
      </c>
      <c r="C2275" s="113">
        <v>2009</v>
      </c>
      <c r="D2275" s="113" t="s">
        <v>122</v>
      </c>
      <c r="E2275" s="113" t="s">
        <v>129</v>
      </c>
      <c r="F2275" s="113" t="s">
        <v>200</v>
      </c>
      <c r="G2275" s="113">
        <v>4.0868000000000002E-2</v>
      </c>
    </row>
    <row r="2276" spans="1:7" x14ac:dyDescent="0.25">
      <c r="A2276" s="108" t="str">
        <f t="shared" si="35"/>
        <v>BY_2009_NATIONAL TOTAL_HCB</v>
      </c>
      <c r="B2276" s="113" t="s">
        <v>136</v>
      </c>
      <c r="C2276" s="113">
        <v>2009</v>
      </c>
      <c r="D2276" s="113" t="s">
        <v>122</v>
      </c>
      <c r="E2276" s="113" t="s">
        <v>130</v>
      </c>
      <c r="F2276" s="113" t="s">
        <v>200</v>
      </c>
      <c r="G2276" s="150">
        <v>9.2600000000000001E-7</v>
      </c>
    </row>
    <row r="2277" spans="1:7" x14ac:dyDescent="0.25">
      <c r="A2277" s="108" t="str">
        <f t="shared" si="35"/>
        <v>BY_2009_NATIONAL TOTAL_PCB</v>
      </c>
      <c r="B2277" s="113" t="s">
        <v>136</v>
      </c>
      <c r="C2277" s="113">
        <v>2009</v>
      </c>
      <c r="D2277" s="113" t="s">
        <v>122</v>
      </c>
      <c r="E2277" s="113" t="s">
        <v>259</v>
      </c>
      <c r="F2277" s="113" t="s">
        <v>200</v>
      </c>
      <c r="G2277" s="150">
        <v>1.0386E-5</v>
      </c>
    </row>
    <row r="2278" spans="1:7" x14ac:dyDescent="0.25">
      <c r="A2278" s="108" t="str">
        <f t="shared" si="35"/>
        <v>BY_2010_NATIONAL TOTAL_NOx</v>
      </c>
      <c r="B2278" s="113" t="s">
        <v>136</v>
      </c>
      <c r="C2278" s="113">
        <v>2010</v>
      </c>
      <c r="D2278" s="113" t="s">
        <v>122</v>
      </c>
      <c r="E2278" s="113" t="s">
        <v>199</v>
      </c>
      <c r="F2278" s="113" t="s">
        <v>200</v>
      </c>
      <c r="G2278" s="113">
        <v>170.084</v>
      </c>
    </row>
    <row r="2279" spans="1:7" x14ac:dyDescent="0.25">
      <c r="A2279" s="108" t="str">
        <f t="shared" si="35"/>
        <v>BY_2010_NATIONAL TOTAL_NMVOC</v>
      </c>
      <c r="B2279" s="113" t="s">
        <v>136</v>
      </c>
      <c r="C2279" s="113">
        <v>2010</v>
      </c>
      <c r="D2279" s="113" t="s">
        <v>122</v>
      </c>
      <c r="E2279" s="113" t="s">
        <v>123</v>
      </c>
      <c r="F2279" s="113" t="s">
        <v>200</v>
      </c>
      <c r="G2279" s="113">
        <v>307.63499999999999</v>
      </c>
    </row>
    <row r="2280" spans="1:7" x14ac:dyDescent="0.25">
      <c r="A2280" s="108" t="str">
        <f t="shared" si="35"/>
        <v>BY_2010_NATIONAL TOTAL_SOx</v>
      </c>
      <c r="B2280" s="113" t="s">
        <v>136</v>
      </c>
      <c r="C2280" s="113">
        <v>2010</v>
      </c>
      <c r="D2280" s="113" t="s">
        <v>122</v>
      </c>
      <c r="E2280" s="113" t="s">
        <v>201</v>
      </c>
      <c r="F2280" s="113" t="s">
        <v>200</v>
      </c>
      <c r="G2280" s="113">
        <v>58.624079999999999</v>
      </c>
    </row>
    <row r="2281" spans="1:7" x14ac:dyDescent="0.25">
      <c r="A2281" s="108" t="str">
        <f t="shared" si="35"/>
        <v>BY_2010_NATIONAL TOTAL_NH3</v>
      </c>
      <c r="B2281" s="113" t="s">
        <v>136</v>
      </c>
      <c r="C2281" s="113">
        <v>2010</v>
      </c>
      <c r="D2281" s="113" t="s">
        <v>122</v>
      </c>
      <c r="E2281" s="113" t="s">
        <v>124</v>
      </c>
      <c r="F2281" s="113" t="s">
        <v>200</v>
      </c>
      <c r="G2281" s="113">
        <v>151.05600000000001</v>
      </c>
    </row>
    <row r="2282" spans="1:7" x14ac:dyDescent="0.25">
      <c r="A2282" s="108" t="str">
        <f t="shared" si="35"/>
        <v>BY_2010_NATIONAL TOTAL_PM2.5</v>
      </c>
      <c r="B2282" s="113" t="s">
        <v>136</v>
      </c>
      <c r="C2282" s="113">
        <v>2010</v>
      </c>
      <c r="D2282" s="113" t="s">
        <v>122</v>
      </c>
      <c r="E2282" s="113" t="s">
        <v>203</v>
      </c>
      <c r="F2282" s="113" t="s">
        <v>200</v>
      </c>
      <c r="G2282" s="113">
        <v>45.043999999999997</v>
      </c>
    </row>
    <row r="2283" spans="1:7" x14ac:dyDescent="0.25">
      <c r="A2283" s="108" t="str">
        <f t="shared" si="35"/>
        <v>BY_2010_NATIONAL TOTAL_Pb</v>
      </c>
      <c r="B2283" s="113" t="s">
        <v>136</v>
      </c>
      <c r="C2283" s="113">
        <v>2010</v>
      </c>
      <c r="D2283" s="113" t="s">
        <v>122</v>
      </c>
      <c r="E2283" s="113" t="s">
        <v>125</v>
      </c>
      <c r="F2283" s="113" t="s">
        <v>200</v>
      </c>
      <c r="G2283" s="113">
        <v>6.9954000000000002E-2</v>
      </c>
    </row>
    <row r="2284" spans="1:7" x14ac:dyDescent="0.25">
      <c r="A2284" s="108" t="str">
        <f t="shared" si="35"/>
        <v>BY_2010_NATIONAL TOTAL_Cd</v>
      </c>
      <c r="B2284" s="113" t="s">
        <v>136</v>
      </c>
      <c r="C2284" s="113">
        <v>2010</v>
      </c>
      <c r="D2284" s="113" t="s">
        <v>122</v>
      </c>
      <c r="E2284" s="113" t="s">
        <v>126</v>
      </c>
      <c r="F2284" s="113" t="s">
        <v>200</v>
      </c>
      <c r="G2284" s="113">
        <v>3.228E-3</v>
      </c>
    </row>
    <row r="2285" spans="1:7" x14ac:dyDescent="0.25">
      <c r="A2285" s="108" t="str">
        <f t="shared" si="35"/>
        <v>BY_2010_NATIONAL TOTAL_Hg</v>
      </c>
      <c r="B2285" s="113" t="s">
        <v>136</v>
      </c>
      <c r="C2285" s="113">
        <v>2010</v>
      </c>
      <c r="D2285" s="113" t="s">
        <v>122</v>
      </c>
      <c r="E2285" s="113" t="s">
        <v>127</v>
      </c>
      <c r="F2285" s="113" t="s">
        <v>200</v>
      </c>
      <c r="G2285" s="113">
        <v>8.5400000000000005E-4</v>
      </c>
    </row>
    <row r="2286" spans="1:7" x14ac:dyDescent="0.25">
      <c r="A2286" s="108" t="str">
        <f t="shared" si="35"/>
        <v>BY_2010_NATIONAL TOTAL_DIOX</v>
      </c>
      <c r="B2286" s="113" t="s">
        <v>136</v>
      </c>
      <c r="C2286" s="113">
        <v>2010</v>
      </c>
      <c r="D2286" s="113" t="s">
        <v>122</v>
      </c>
      <c r="E2286" s="113" t="s">
        <v>128</v>
      </c>
      <c r="F2286" s="113" t="s">
        <v>200</v>
      </c>
      <c r="G2286" s="150">
        <v>3.6461999999999999E-8</v>
      </c>
    </row>
    <row r="2287" spans="1:7" x14ac:dyDescent="0.25">
      <c r="A2287" s="108" t="str">
        <f t="shared" si="35"/>
        <v>BY_2010_NATIONAL TOTAL_PAH</v>
      </c>
      <c r="B2287" s="113" t="s">
        <v>136</v>
      </c>
      <c r="C2287" s="113">
        <v>2010</v>
      </c>
      <c r="D2287" s="113" t="s">
        <v>122</v>
      </c>
      <c r="E2287" s="113" t="s">
        <v>129</v>
      </c>
      <c r="F2287" s="113" t="s">
        <v>200</v>
      </c>
      <c r="G2287" s="113">
        <v>4.1640999999999997E-2</v>
      </c>
    </row>
    <row r="2288" spans="1:7" x14ac:dyDescent="0.25">
      <c r="A2288" s="108" t="str">
        <f t="shared" si="35"/>
        <v>BY_2010_NATIONAL TOTAL_HCB</v>
      </c>
      <c r="B2288" s="113" t="s">
        <v>136</v>
      </c>
      <c r="C2288" s="113">
        <v>2010</v>
      </c>
      <c r="D2288" s="113" t="s">
        <v>122</v>
      </c>
      <c r="E2288" s="113" t="s">
        <v>130</v>
      </c>
      <c r="F2288" s="113" t="s">
        <v>200</v>
      </c>
      <c r="G2288" s="150">
        <v>8.8299999999999995E-7</v>
      </c>
    </row>
    <row r="2289" spans="1:7" x14ac:dyDescent="0.25">
      <c r="A2289" s="108" t="str">
        <f t="shared" si="35"/>
        <v>BY_2010_NATIONAL TOTAL_PCB</v>
      </c>
      <c r="B2289" s="113" t="s">
        <v>136</v>
      </c>
      <c r="C2289" s="113">
        <v>2010</v>
      </c>
      <c r="D2289" s="113" t="s">
        <v>122</v>
      </c>
      <c r="E2289" s="113" t="s">
        <v>259</v>
      </c>
      <c r="F2289" s="113" t="s">
        <v>200</v>
      </c>
      <c r="G2289" s="150">
        <v>1.1763000000000001E-5</v>
      </c>
    </row>
    <row r="2290" spans="1:7" x14ac:dyDescent="0.25">
      <c r="A2290" s="108" t="str">
        <f t="shared" si="35"/>
        <v>BY_2011_NATIONAL TOTAL_NOx</v>
      </c>
      <c r="B2290" s="113" t="s">
        <v>136</v>
      </c>
      <c r="C2290" s="113">
        <v>2011</v>
      </c>
      <c r="D2290" s="113" t="s">
        <v>122</v>
      </c>
      <c r="E2290" s="113" t="s">
        <v>199</v>
      </c>
      <c r="F2290" s="113" t="s">
        <v>200</v>
      </c>
      <c r="G2290" s="113">
        <v>170.82143824255999</v>
      </c>
    </row>
    <row r="2291" spans="1:7" x14ac:dyDescent="0.25">
      <c r="A2291" s="108" t="str">
        <f t="shared" si="35"/>
        <v>BY_2011_NATIONAL TOTAL_NMVOC</v>
      </c>
      <c r="B2291" s="113" t="s">
        <v>136</v>
      </c>
      <c r="C2291" s="113">
        <v>2011</v>
      </c>
      <c r="D2291" s="113" t="s">
        <v>122</v>
      </c>
      <c r="E2291" s="113" t="s">
        <v>123</v>
      </c>
      <c r="F2291" s="113" t="s">
        <v>200</v>
      </c>
      <c r="G2291" s="113">
        <v>345.91597200872002</v>
      </c>
    </row>
    <row r="2292" spans="1:7" x14ac:dyDescent="0.25">
      <c r="A2292" s="108" t="str">
        <f t="shared" si="35"/>
        <v>BY_2011_NATIONAL TOTAL_SOx</v>
      </c>
      <c r="B2292" s="113" t="s">
        <v>136</v>
      </c>
      <c r="C2292" s="113">
        <v>2011</v>
      </c>
      <c r="D2292" s="113" t="s">
        <v>122</v>
      </c>
      <c r="E2292" s="113" t="s">
        <v>201</v>
      </c>
      <c r="F2292" s="113" t="s">
        <v>200</v>
      </c>
      <c r="G2292" s="113">
        <v>63.172982591839997</v>
      </c>
    </row>
    <row r="2293" spans="1:7" x14ac:dyDescent="0.25">
      <c r="A2293" s="108" t="str">
        <f t="shared" si="35"/>
        <v>BY_2011_NATIONAL TOTAL_NH3</v>
      </c>
      <c r="B2293" s="113" t="s">
        <v>136</v>
      </c>
      <c r="C2293" s="113">
        <v>2011</v>
      </c>
      <c r="D2293" s="113" t="s">
        <v>122</v>
      </c>
      <c r="E2293" s="113" t="s">
        <v>124</v>
      </c>
      <c r="F2293" s="113" t="s">
        <v>200</v>
      </c>
      <c r="G2293" s="113">
        <v>154.262</v>
      </c>
    </row>
    <row r="2294" spans="1:7" x14ac:dyDescent="0.25">
      <c r="A2294" s="108" t="str">
        <f t="shared" si="35"/>
        <v>BY_2011_NATIONAL TOTAL_PM2.5</v>
      </c>
      <c r="B2294" s="113" t="s">
        <v>136</v>
      </c>
      <c r="C2294" s="113">
        <v>2011</v>
      </c>
      <c r="D2294" s="113" t="s">
        <v>122</v>
      </c>
      <c r="E2294" s="113" t="s">
        <v>203</v>
      </c>
      <c r="F2294" s="113" t="s">
        <v>200</v>
      </c>
      <c r="G2294" s="113">
        <v>49.4482183332182</v>
      </c>
    </row>
    <row r="2295" spans="1:7" x14ac:dyDescent="0.25">
      <c r="A2295" s="108" t="str">
        <f t="shared" si="35"/>
        <v>BY_2011_NATIONAL TOTAL_Pb</v>
      </c>
      <c r="B2295" s="113" t="s">
        <v>136</v>
      </c>
      <c r="C2295" s="113">
        <v>2011</v>
      </c>
      <c r="D2295" s="113" t="s">
        <v>122</v>
      </c>
      <c r="E2295" s="113" t="s">
        <v>125</v>
      </c>
      <c r="F2295" s="113" t="s">
        <v>200</v>
      </c>
      <c r="G2295" s="113">
        <v>6.8805000000000005E-2</v>
      </c>
    </row>
    <row r="2296" spans="1:7" x14ac:dyDescent="0.25">
      <c r="A2296" s="108" t="str">
        <f t="shared" si="35"/>
        <v>BY_2011_NATIONAL TOTAL_Cd</v>
      </c>
      <c r="B2296" s="113" t="s">
        <v>136</v>
      </c>
      <c r="C2296" s="113">
        <v>2011</v>
      </c>
      <c r="D2296" s="113" t="s">
        <v>122</v>
      </c>
      <c r="E2296" s="113" t="s">
        <v>126</v>
      </c>
      <c r="F2296" s="113" t="s">
        <v>200</v>
      </c>
      <c r="G2296" s="113">
        <v>2.9949999999999998E-3</v>
      </c>
    </row>
    <row r="2297" spans="1:7" x14ac:dyDescent="0.25">
      <c r="A2297" s="108" t="str">
        <f t="shared" si="35"/>
        <v>BY_2011_NATIONAL TOTAL_Hg</v>
      </c>
      <c r="B2297" s="113" t="s">
        <v>136</v>
      </c>
      <c r="C2297" s="113">
        <v>2011</v>
      </c>
      <c r="D2297" s="113" t="s">
        <v>122</v>
      </c>
      <c r="E2297" s="113" t="s">
        <v>127</v>
      </c>
      <c r="F2297" s="113" t="s">
        <v>200</v>
      </c>
      <c r="G2297" s="113">
        <v>8.6300000000000005E-4</v>
      </c>
    </row>
    <row r="2298" spans="1:7" x14ac:dyDescent="0.25">
      <c r="A2298" s="108" t="str">
        <f t="shared" si="35"/>
        <v>BY_2011_NATIONAL TOTAL_DIOX</v>
      </c>
      <c r="B2298" s="113" t="s">
        <v>136</v>
      </c>
      <c r="C2298" s="113">
        <v>2011</v>
      </c>
      <c r="D2298" s="113" t="s">
        <v>122</v>
      </c>
      <c r="E2298" s="113" t="s">
        <v>128</v>
      </c>
      <c r="F2298" s="113" t="s">
        <v>200</v>
      </c>
      <c r="G2298" s="150">
        <v>3.6097000000000002E-8</v>
      </c>
    </row>
    <row r="2299" spans="1:7" x14ac:dyDescent="0.25">
      <c r="A2299" s="108" t="str">
        <f t="shared" si="35"/>
        <v>BY_2011_NATIONAL TOTAL_PAH</v>
      </c>
      <c r="B2299" s="113" t="s">
        <v>136</v>
      </c>
      <c r="C2299" s="113">
        <v>2011</v>
      </c>
      <c r="D2299" s="113" t="s">
        <v>122</v>
      </c>
      <c r="E2299" s="113" t="s">
        <v>129</v>
      </c>
      <c r="F2299" s="113" t="s">
        <v>200</v>
      </c>
      <c r="G2299" s="113">
        <v>4.9144E-2</v>
      </c>
    </row>
    <row r="2300" spans="1:7" x14ac:dyDescent="0.25">
      <c r="A2300" s="108" t="str">
        <f t="shared" si="35"/>
        <v>BY_2011_NATIONAL TOTAL_HCB</v>
      </c>
      <c r="B2300" s="113" t="s">
        <v>136</v>
      </c>
      <c r="C2300" s="113">
        <v>2011</v>
      </c>
      <c r="D2300" s="113" t="s">
        <v>122</v>
      </c>
      <c r="E2300" s="113" t="s">
        <v>130</v>
      </c>
      <c r="F2300" s="113" t="s">
        <v>200</v>
      </c>
      <c r="G2300" s="150">
        <v>8.8800000000000001E-7</v>
      </c>
    </row>
    <row r="2301" spans="1:7" x14ac:dyDescent="0.25">
      <c r="A2301" s="108" t="str">
        <f t="shared" si="35"/>
        <v>BY_2011_NATIONAL TOTAL_PCB</v>
      </c>
      <c r="B2301" s="113" t="s">
        <v>136</v>
      </c>
      <c r="C2301" s="113">
        <v>2011</v>
      </c>
      <c r="D2301" s="113" t="s">
        <v>122</v>
      </c>
      <c r="E2301" s="113" t="s">
        <v>259</v>
      </c>
      <c r="F2301" s="113" t="s">
        <v>200</v>
      </c>
      <c r="G2301" s="150">
        <v>1.1666E-5</v>
      </c>
    </row>
    <row r="2302" spans="1:7" x14ac:dyDescent="0.25">
      <c r="A2302" s="108" t="str">
        <f t="shared" si="35"/>
        <v>BY_2012_NATIONAL TOTAL_NOx</v>
      </c>
      <c r="B2302" s="113" t="s">
        <v>136</v>
      </c>
      <c r="C2302" s="113">
        <v>2012</v>
      </c>
      <c r="D2302" s="113" t="s">
        <v>122</v>
      </c>
      <c r="E2302" s="113" t="s">
        <v>199</v>
      </c>
      <c r="F2302" s="113" t="s">
        <v>200</v>
      </c>
      <c r="G2302" s="113">
        <v>174.50200000000001</v>
      </c>
    </row>
    <row r="2303" spans="1:7" x14ac:dyDescent="0.25">
      <c r="A2303" s="108" t="str">
        <f t="shared" si="35"/>
        <v>BY_2012_NATIONAL TOTAL_NMVOC</v>
      </c>
      <c r="B2303" s="113" t="s">
        <v>136</v>
      </c>
      <c r="C2303" s="113">
        <v>2012</v>
      </c>
      <c r="D2303" s="113" t="s">
        <v>122</v>
      </c>
      <c r="E2303" s="113" t="s">
        <v>123</v>
      </c>
      <c r="F2303" s="113" t="s">
        <v>200</v>
      </c>
      <c r="G2303" s="113">
        <v>331.01981000000001</v>
      </c>
    </row>
    <row r="2304" spans="1:7" x14ac:dyDescent="0.25">
      <c r="A2304" s="108" t="str">
        <f t="shared" si="35"/>
        <v>BY_2012_NATIONAL TOTAL_SOx</v>
      </c>
      <c r="B2304" s="113" t="s">
        <v>136</v>
      </c>
      <c r="C2304" s="113">
        <v>2012</v>
      </c>
      <c r="D2304" s="113" t="s">
        <v>122</v>
      </c>
      <c r="E2304" s="113" t="s">
        <v>201</v>
      </c>
      <c r="F2304" s="113" t="s">
        <v>200</v>
      </c>
      <c r="G2304" s="113">
        <v>67.564070000000001</v>
      </c>
    </row>
    <row r="2305" spans="1:7" x14ac:dyDescent="0.25">
      <c r="A2305" s="108" t="str">
        <f t="shared" si="35"/>
        <v>BY_2012_NATIONAL TOTAL_NH3</v>
      </c>
      <c r="B2305" s="113" t="s">
        <v>136</v>
      </c>
      <c r="C2305" s="113">
        <v>2012</v>
      </c>
      <c r="D2305" s="113" t="s">
        <v>122</v>
      </c>
      <c r="E2305" s="113" t="s">
        <v>124</v>
      </c>
      <c r="F2305" s="113" t="s">
        <v>200</v>
      </c>
      <c r="G2305" s="113">
        <v>157.08000000000001</v>
      </c>
    </row>
    <row r="2306" spans="1:7" x14ac:dyDescent="0.25">
      <c r="A2306" s="108" t="str">
        <f t="shared" ref="A2306:A2369" si="36">CONCATENATE(B2306,"_",C2306,"_",D2306,"_",E2306)</f>
        <v>BY_2012_NATIONAL TOTAL_PM2.5</v>
      </c>
      <c r="B2306" s="113" t="s">
        <v>136</v>
      </c>
      <c r="C2306" s="113">
        <v>2012</v>
      </c>
      <c r="D2306" s="113" t="s">
        <v>122</v>
      </c>
      <c r="E2306" s="113" t="s">
        <v>203</v>
      </c>
      <c r="F2306" s="113" t="s">
        <v>200</v>
      </c>
      <c r="G2306" s="113">
        <v>51.454999999999998</v>
      </c>
    </row>
    <row r="2307" spans="1:7" x14ac:dyDescent="0.25">
      <c r="A2307" s="108" t="str">
        <f t="shared" si="36"/>
        <v>BY_2012_NATIONAL TOTAL_Pb</v>
      </c>
      <c r="B2307" s="113" t="s">
        <v>136</v>
      </c>
      <c r="C2307" s="113">
        <v>2012</v>
      </c>
      <c r="D2307" s="113" t="s">
        <v>122</v>
      </c>
      <c r="E2307" s="113" t="s">
        <v>125</v>
      </c>
      <c r="F2307" s="113" t="s">
        <v>200</v>
      </c>
      <c r="G2307" s="113">
        <v>6.8262000000000003E-2</v>
      </c>
    </row>
    <row r="2308" spans="1:7" x14ac:dyDescent="0.25">
      <c r="A2308" s="108" t="str">
        <f t="shared" si="36"/>
        <v>BY_2012_NATIONAL TOTAL_Cd</v>
      </c>
      <c r="B2308" s="113" t="s">
        <v>136</v>
      </c>
      <c r="C2308" s="113">
        <v>2012</v>
      </c>
      <c r="D2308" s="113" t="s">
        <v>122</v>
      </c>
      <c r="E2308" s="113" t="s">
        <v>126</v>
      </c>
      <c r="F2308" s="113" t="s">
        <v>200</v>
      </c>
      <c r="G2308" s="113">
        <v>2.869E-3</v>
      </c>
    </row>
    <row r="2309" spans="1:7" x14ac:dyDescent="0.25">
      <c r="A2309" s="108" t="str">
        <f t="shared" si="36"/>
        <v>BY_2012_NATIONAL TOTAL_Hg</v>
      </c>
      <c r="B2309" s="113" t="s">
        <v>136</v>
      </c>
      <c r="C2309" s="113">
        <v>2012</v>
      </c>
      <c r="D2309" s="113" t="s">
        <v>122</v>
      </c>
      <c r="E2309" s="113" t="s">
        <v>127</v>
      </c>
      <c r="F2309" s="113" t="s">
        <v>200</v>
      </c>
      <c r="G2309" s="113">
        <v>9.2400000000000002E-4</v>
      </c>
    </row>
    <row r="2310" spans="1:7" x14ac:dyDescent="0.25">
      <c r="A2310" s="108" t="str">
        <f t="shared" si="36"/>
        <v>BY_2012_NATIONAL TOTAL_DIOX</v>
      </c>
      <c r="B2310" s="113" t="s">
        <v>136</v>
      </c>
      <c r="C2310" s="113">
        <v>2012</v>
      </c>
      <c r="D2310" s="113" t="s">
        <v>122</v>
      </c>
      <c r="E2310" s="113" t="s">
        <v>128</v>
      </c>
      <c r="F2310" s="113" t="s">
        <v>200</v>
      </c>
      <c r="G2310" s="150">
        <v>3.3918E-8</v>
      </c>
    </row>
    <row r="2311" spans="1:7" x14ac:dyDescent="0.25">
      <c r="A2311" s="108" t="str">
        <f t="shared" si="36"/>
        <v>BY_2012_NATIONAL TOTAL_PAH</v>
      </c>
      <c r="B2311" s="113" t="s">
        <v>136</v>
      </c>
      <c r="C2311" s="113">
        <v>2012</v>
      </c>
      <c r="D2311" s="113" t="s">
        <v>122</v>
      </c>
      <c r="E2311" s="113" t="s">
        <v>129</v>
      </c>
      <c r="F2311" s="113" t="s">
        <v>200</v>
      </c>
      <c r="G2311" s="113">
        <v>4.9414E-2</v>
      </c>
    </row>
    <row r="2312" spans="1:7" x14ac:dyDescent="0.25">
      <c r="A2312" s="108" t="str">
        <f t="shared" si="36"/>
        <v>BY_2012_NATIONAL TOTAL_HCB</v>
      </c>
      <c r="B2312" s="113" t="s">
        <v>136</v>
      </c>
      <c r="C2312" s="113">
        <v>2012</v>
      </c>
      <c r="D2312" s="113" t="s">
        <v>122</v>
      </c>
      <c r="E2312" s="113" t="s">
        <v>130</v>
      </c>
      <c r="F2312" s="113" t="s">
        <v>200</v>
      </c>
      <c r="G2312" s="150">
        <v>9.1299999999999998E-7</v>
      </c>
    </row>
    <row r="2313" spans="1:7" x14ac:dyDescent="0.25">
      <c r="A2313" s="108" t="str">
        <f t="shared" si="36"/>
        <v>BY_2012_NATIONAL TOTAL_PCB</v>
      </c>
      <c r="B2313" s="113" t="s">
        <v>136</v>
      </c>
      <c r="C2313" s="113">
        <v>2012</v>
      </c>
      <c r="D2313" s="113" t="s">
        <v>122</v>
      </c>
      <c r="E2313" s="113" t="s">
        <v>259</v>
      </c>
      <c r="F2313" s="113" t="s">
        <v>200</v>
      </c>
      <c r="G2313" s="150">
        <v>1.296E-5</v>
      </c>
    </row>
    <row r="2314" spans="1:7" x14ac:dyDescent="0.25">
      <c r="A2314" s="108" t="str">
        <f t="shared" si="36"/>
        <v>BY_2013_NATIONAL TOTAL_NOx</v>
      </c>
      <c r="B2314" s="113" t="s">
        <v>136</v>
      </c>
      <c r="C2314" s="113">
        <v>2013</v>
      </c>
      <c r="D2314" s="113" t="s">
        <v>122</v>
      </c>
      <c r="E2314" s="113" t="s">
        <v>199</v>
      </c>
      <c r="F2314" s="113" t="s">
        <v>200</v>
      </c>
      <c r="G2314" s="113">
        <v>162.49791314000001</v>
      </c>
    </row>
    <row r="2315" spans="1:7" x14ac:dyDescent="0.25">
      <c r="A2315" s="108" t="str">
        <f t="shared" si="36"/>
        <v>BY_2013_NATIONAL TOTAL_NMVOC</v>
      </c>
      <c r="B2315" s="113" t="s">
        <v>136</v>
      </c>
      <c r="C2315" s="113">
        <v>2013</v>
      </c>
      <c r="D2315" s="113" t="s">
        <v>122</v>
      </c>
      <c r="E2315" s="113" t="s">
        <v>123</v>
      </c>
      <c r="F2315" s="113" t="s">
        <v>200</v>
      </c>
      <c r="G2315" s="113">
        <v>330.13413544000002</v>
      </c>
    </row>
    <row r="2316" spans="1:7" x14ac:dyDescent="0.25">
      <c r="A2316" s="108" t="str">
        <f t="shared" si="36"/>
        <v>BY_2013_NATIONAL TOTAL_SOx</v>
      </c>
      <c r="B2316" s="113" t="s">
        <v>136</v>
      </c>
      <c r="C2316" s="113">
        <v>2013</v>
      </c>
      <c r="D2316" s="113" t="s">
        <v>122</v>
      </c>
      <c r="E2316" s="113" t="s">
        <v>201</v>
      </c>
      <c r="F2316" s="113" t="s">
        <v>200</v>
      </c>
      <c r="G2316" s="113">
        <v>51.339690171199997</v>
      </c>
    </row>
    <row r="2317" spans="1:7" x14ac:dyDescent="0.25">
      <c r="A2317" s="108" t="str">
        <f t="shared" si="36"/>
        <v>BY_2013_NATIONAL TOTAL_NH3</v>
      </c>
      <c r="B2317" s="113" t="s">
        <v>136</v>
      </c>
      <c r="C2317" s="113">
        <v>2013</v>
      </c>
      <c r="D2317" s="113" t="s">
        <v>122</v>
      </c>
      <c r="E2317" s="113" t="s">
        <v>124</v>
      </c>
      <c r="F2317" s="113" t="s">
        <v>200</v>
      </c>
      <c r="G2317" s="113">
        <v>150.11500000000001</v>
      </c>
    </row>
    <row r="2318" spans="1:7" x14ac:dyDescent="0.25">
      <c r="A2318" s="108" t="str">
        <f t="shared" si="36"/>
        <v>BY_2013_NATIONAL TOTAL_PM2.5</v>
      </c>
      <c r="B2318" s="113" t="s">
        <v>136</v>
      </c>
      <c r="C2318" s="113">
        <v>2013</v>
      </c>
      <c r="D2318" s="113" t="s">
        <v>122</v>
      </c>
      <c r="E2318" s="113" t="s">
        <v>203</v>
      </c>
      <c r="F2318" s="113" t="s">
        <v>200</v>
      </c>
      <c r="G2318" s="113">
        <v>45.002053521653998</v>
      </c>
    </row>
    <row r="2319" spans="1:7" x14ac:dyDescent="0.25">
      <c r="A2319" s="108" t="str">
        <f t="shared" si="36"/>
        <v>BY_2013_NATIONAL TOTAL_Pb</v>
      </c>
      <c r="B2319" s="113" t="s">
        <v>136</v>
      </c>
      <c r="C2319" s="113">
        <v>2013</v>
      </c>
      <c r="D2319" s="113" t="s">
        <v>122</v>
      </c>
      <c r="E2319" s="113" t="s">
        <v>125</v>
      </c>
      <c r="F2319" s="113" t="s">
        <v>200</v>
      </c>
      <c r="G2319" s="113">
        <v>3.8594999999999997E-2</v>
      </c>
    </row>
    <row r="2320" spans="1:7" x14ac:dyDescent="0.25">
      <c r="A2320" s="108" t="str">
        <f t="shared" si="36"/>
        <v>BY_2013_NATIONAL TOTAL_Cd</v>
      </c>
      <c r="B2320" s="113" t="s">
        <v>136</v>
      </c>
      <c r="C2320" s="113">
        <v>2013</v>
      </c>
      <c r="D2320" s="113" t="s">
        <v>122</v>
      </c>
      <c r="E2320" s="113" t="s">
        <v>126</v>
      </c>
      <c r="F2320" s="113" t="s">
        <v>200</v>
      </c>
      <c r="G2320" s="113">
        <v>1.735E-3</v>
      </c>
    </row>
    <row r="2321" spans="1:7" x14ac:dyDescent="0.25">
      <c r="A2321" s="108" t="str">
        <f t="shared" si="36"/>
        <v>BY_2013_NATIONAL TOTAL_Hg</v>
      </c>
      <c r="B2321" s="113" t="s">
        <v>136</v>
      </c>
      <c r="C2321" s="113">
        <v>2013</v>
      </c>
      <c r="D2321" s="113" t="s">
        <v>122</v>
      </c>
      <c r="E2321" s="113" t="s">
        <v>127</v>
      </c>
      <c r="F2321" s="113" t="s">
        <v>200</v>
      </c>
      <c r="G2321" s="113">
        <v>5.31E-4</v>
      </c>
    </row>
    <row r="2322" spans="1:7" x14ac:dyDescent="0.25">
      <c r="A2322" s="108" t="str">
        <f t="shared" si="36"/>
        <v>BY_2013_NATIONAL TOTAL_DIOX</v>
      </c>
      <c r="B2322" s="113" t="s">
        <v>136</v>
      </c>
      <c r="C2322" s="113">
        <v>2013</v>
      </c>
      <c r="D2322" s="113" t="s">
        <v>122</v>
      </c>
      <c r="E2322" s="113" t="s">
        <v>128</v>
      </c>
      <c r="F2322" s="113" t="s">
        <v>200</v>
      </c>
      <c r="G2322" s="150">
        <v>3.2748000000000003E-8</v>
      </c>
    </row>
    <row r="2323" spans="1:7" x14ac:dyDescent="0.25">
      <c r="A2323" s="108" t="str">
        <f t="shared" si="36"/>
        <v>BY_2013_NATIONAL TOTAL_PAH</v>
      </c>
      <c r="B2323" s="113" t="s">
        <v>136</v>
      </c>
      <c r="C2323" s="113">
        <v>2013</v>
      </c>
      <c r="D2323" s="113" t="s">
        <v>122</v>
      </c>
      <c r="E2323" s="113" t="s">
        <v>129</v>
      </c>
      <c r="F2323" s="113" t="s">
        <v>200</v>
      </c>
      <c r="G2323" s="113">
        <v>4.3400000000000001E-2</v>
      </c>
    </row>
    <row r="2324" spans="1:7" x14ac:dyDescent="0.25">
      <c r="A2324" s="108" t="str">
        <f t="shared" si="36"/>
        <v>BY_2013_NATIONAL TOTAL_HCB</v>
      </c>
      <c r="B2324" s="113" t="s">
        <v>136</v>
      </c>
      <c r="C2324" s="113">
        <v>2013</v>
      </c>
      <c r="D2324" s="113" t="s">
        <v>122</v>
      </c>
      <c r="E2324" s="113" t="s">
        <v>130</v>
      </c>
      <c r="F2324" s="113" t="s">
        <v>200</v>
      </c>
      <c r="G2324" s="150">
        <v>9.3200000000000003E-7</v>
      </c>
    </row>
    <row r="2325" spans="1:7" x14ac:dyDescent="0.25">
      <c r="A2325" s="108" t="str">
        <f t="shared" si="36"/>
        <v>BY_2013_NATIONAL TOTAL_PCB</v>
      </c>
      <c r="B2325" s="113" t="s">
        <v>136</v>
      </c>
      <c r="C2325" s="113">
        <v>2013</v>
      </c>
      <c r="D2325" s="113" t="s">
        <v>122</v>
      </c>
      <c r="E2325" s="113" t="s">
        <v>259</v>
      </c>
      <c r="F2325" s="113" t="s">
        <v>200</v>
      </c>
      <c r="G2325" s="150">
        <v>1.0693000000000001E-5</v>
      </c>
    </row>
    <row r="2326" spans="1:7" x14ac:dyDescent="0.25">
      <c r="A2326" s="108" t="str">
        <f t="shared" si="36"/>
        <v>BY_2013_1A3(FS)_NOx</v>
      </c>
      <c r="B2326" s="113" t="s">
        <v>136</v>
      </c>
      <c r="C2326" s="113">
        <v>2013</v>
      </c>
      <c r="D2326" s="113" t="s">
        <v>132</v>
      </c>
      <c r="E2326" s="113" t="s">
        <v>199</v>
      </c>
      <c r="F2326" s="113" t="s">
        <v>200</v>
      </c>
      <c r="G2326" s="113">
        <v>59.836879140000001</v>
      </c>
    </row>
    <row r="2327" spans="1:7" x14ac:dyDescent="0.25">
      <c r="A2327" s="108" t="str">
        <f t="shared" si="36"/>
        <v>BY_2013_1A3(FS)_NMVOC</v>
      </c>
      <c r="B2327" s="113" t="s">
        <v>136</v>
      </c>
      <c r="C2327" s="113">
        <v>2013</v>
      </c>
      <c r="D2327" s="113" t="s">
        <v>132</v>
      </c>
      <c r="E2327" s="113" t="s">
        <v>123</v>
      </c>
      <c r="F2327" s="113" t="s">
        <v>200</v>
      </c>
      <c r="G2327" s="113">
        <v>141.78735463999999</v>
      </c>
    </row>
    <row r="2328" spans="1:7" x14ac:dyDescent="0.25">
      <c r="A2328" s="108" t="str">
        <f t="shared" si="36"/>
        <v>BY_2013_1A3(FS)_SOx</v>
      </c>
      <c r="B2328" s="113" t="s">
        <v>136</v>
      </c>
      <c r="C2328" s="113">
        <v>2013</v>
      </c>
      <c r="D2328" s="113" t="s">
        <v>132</v>
      </c>
      <c r="E2328" s="113" t="s">
        <v>201</v>
      </c>
      <c r="F2328" s="113" t="s">
        <v>200</v>
      </c>
      <c r="G2328" s="113">
        <v>0.16446902720000001</v>
      </c>
    </row>
    <row r="2329" spans="1:7" x14ac:dyDescent="0.25">
      <c r="A2329" s="108" t="str">
        <f t="shared" si="36"/>
        <v>BY_2013_1A3(FS)_NH3</v>
      </c>
      <c r="B2329" s="113" t="s">
        <v>136</v>
      </c>
      <c r="C2329" s="113">
        <v>2013</v>
      </c>
      <c r="D2329" s="113" t="s">
        <v>132</v>
      </c>
      <c r="E2329" s="113" t="s">
        <v>124</v>
      </c>
      <c r="F2329" s="113" t="s">
        <v>200</v>
      </c>
      <c r="G2329" s="113">
        <v>1.7999999999999999E-2</v>
      </c>
    </row>
    <row r="2330" spans="1:7" x14ac:dyDescent="0.25">
      <c r="A2330" s="108" t="str">
        <f t="shared" si="36"/>
        <v>BY_2013_1A3(FS)_PM2.5</v>
      </c>
      <c r="B2330" s="113" t="s">
        <v>136</v>
      </c>
      <c r="C2330" s="113">
        <v>2013</v>
      </c>
      <c r="D2330" s="113" t="s">
        <v>132</v>
      </c>
      <c r="E2330" s="113" t="s">
        <v>203</v>
      </c>
      <c r="F2330" s="113" t="s">
        <v>200</v>
      </c>
      <c r="G2330" s="113">
        <v>11.915475777014001</v>
      </c>
    </row>
    <row r="2331" spans="1:7" x14ac:dyDescent="0.25">
      <c r="A2331" s="108" t="str">
        <f t="shared" si="36"/>
        <v>BY_2014_NATIONAL TOTAL_NOx</v>
      </c>
      <c r="B2331" s="113" t="s">
        <v>136</v>
      </c>
      <c r="C2331" s="113">
        <v>2014</v>
      </c>
      <c r="D2331" s="113" t="s">
        <v>122</v>
      </c>
      <c r="E2331" s="113" t="s">
        <v>199</v>
      </c>
      <c r="F2331" s="113" t="s">
        <v>200</v>
      </c>
      <c r="G2331" s="113">
        <v>159.16949</v>
      </c>
    </row>
    <row r="2332" spans="1:7" x14ac:dyDescent="0.25">
      <c r="A2332" s="108" t="str">
        <f t="shared" si="36"/>
        <v>BY_2014_NATIONAL TOTAL_NMVOC</v>
      </c>
      <c r="B2332" s="113" t="s">
        <v>136</v>
      </c>
      <c r="C2332" s="113">
        <v>2014</v>
      </c>
      <c r="D2332" s="113" t="s">
        <v>122</v>
      </c>
      <c r="E2332" s="113" t="s">
        <v>123</v>
      </c>
      <c r="F2332" s="113" t="s">
        <v>200</v>
      </c>
      <c r="G2332" s="113">
        <v>330.012</v>
      </c>
    </row>
    <row r="2333" spans="1:7" x14ac:dyDescent="0.25">
      <c r="A2333" s="108" t="str">
        <f t="shared" si="36"/>
        <v>BY_2014_NATIONAL TOTAL_SOx</v>
      </c>
      <c r="B2333" s="113" t="s">
        <v>136</v>
      </c>
      <c r="C2333" s="113">
        <v>2014</v>
      </c>
      <c r="D2333" s="113" t="s">
        <v>122</v>
      </c>
      <c r="E2333" s="113" t="s">
        <v>201</v>
      </c>
      <c r="F2333" s="113" t="s">
        <v>200</v>
      </c>
      <c r="G2333" s="113">
        <v>53.448300000000003</v>
      </c>
    </row>
    <row r="2334" spans="1:7" x14ac:dyDescent="0.25">
      <c r="A2334" s="108" t="str">
        <f t="shared" si="36"/>
        <v>BY_2014_NATIONAL TOTAL_NH3</v>
      </c>
      <c r="B2334" s="113" t="s">
        <v>136</v>
      </c>
      <c r="C2334" s="113">
        <v>2014</v>
      </c>
      <c r="D2334" s="113" t="s">
        <v>122</v>
      </c>
      <c r="E2334" s="113" t="s">
        <v>124</v>
      </c>
      <c r="F2334" s="113" t="s">
        <v>200</v>
      </c>
      <c r="G2334" s="113">
        <v>141.172</v>
      </c>
    </row>
    <row r="2335" spans="1:7" x14ac:dyDescent="0.25">
      <c r="A2335" s="108" t="str">
        <f t="shared" si="36"/>
        <v>BY_2014_NATIONAL TOTAL_PM2.5</v>
      </c>
      <c r="B2335" s="113" t="s">
        <v>136</v>
      </c>
      <c r="C2335" s="113">
        <v>2014</v>
      </c>
      <c r="D2335" s="113" t="s">
        <v>122</v>
      </c>
      <c r="E2335" s="113" t="s">
        <v>203</v>
      </c>
      <c r="F2335" s="113" t="s">
        <v>200</v>
      </c>
      <c r="G2335" s="113">
        <v>43.232577744639997</v>
      </c>
    </row>
    <row r="2336" spans="1:7" x14ac:dyDescent="0.25">
      <c r="A2336" s="108" t="str">
        <f t="shared" si="36"/>
        <v>BY_2014_NATIONAL TOTAL_Pb</v>
      </c>
      <c r="B2336" s="113" t="s">
        <v>136</v>
      </c>
      <c r="C2336" s="113">
        <v>2014</v>
      </c>
      <c r="D2336" s="113" t="s">
        <v>122</v>
      </c>
      <c r="E2336" s="113" t="s">
        <v>125</v>
      </c>
      <c r="F2336" s="113" t="s">
        <v>200</v>
      </c>
      <c r="G2336" s="113">
        <v>8.8210000000000007E-3</v>
      </c>
    </row>
    <row r="2337" spans="1:7" x14ac:dyDescent="0.25">
      <c r="A2337" s="108" t="str">
        <f t="shared" si="36"/>
        <v>BY_2014_NATIONAL TOTAL_Cd</v>
      </c>
      <c r="B2337" s="113" t="s">
        <v>136</v>
      </c>
      <c r="C2337" s="113">
        <v>2014</v>
      </c>
      <c r="D2337" s="113" t="s">
        <v>122</v>
      </c>
      <c r="E2337" s="113" t="s">
        <v>126</v>
      </c>
      <c r="F2337" s="113" t="s">
        <v>200</v>
      </c>
      <c r="G2337" s="113">
        <v>7.3099999999999999E-4</v>
      </c>
    </row>
    <row r="2338" spans="1:7" x14ac:dyDescent="0.25">
      <c r="A2338" s="108" t="str">
        <f t="shared" si="36"/>
        <v>BY_2014_NATIONAL TOTAL_Hg</v>
      </c>
      <c r="B2338" s="113" t="s">
        <v>136</v>
      </c>
      <c r="C2338" s="113">
        <v>2014</v>
      </c>
      <c r="D2338" s="113" t="s">
        <v>122</v>
      </c>
      <c r="E2338" s="113" t="s">
        <v>127</v>
      </c>
      <c r="F2338" s="113" t="s">
        <v>200</v>
      </c>
      <c r="G2338" s="113">
        <v>2.24E-4</v>
      </c>
    </row>
    <row r="2339" spans="1:7" x14ac:dyDescent="0.25">
      <c r="A2339" s="108" t="str">
        <f t="shared" si="36"/>
        <v>BY_2014_NATIONAL TOTAL_DIOX</v>
      </c>
      <c r="B2339" s="113" t="s">
        <v>136</v>
      </c>
      <c r="C2339" s="113">
        <v>2014</v>
      </c>
      <c r="D2339" s="113" t="s">
        <v>122</v>
      </c>
      <c r="E2339" s="113" t="s">
        <v>128</v>
      </c>
      <c r="F2339" s="113" t="s">
        <v>200</v>
      </c>
      <c r="G2339" s="150">
        <v>3.5636999999999997E-8</v>
      </c>
    </row>
    <row r="2340" spans="1:7" x14ac:dyDescent="0.25">
      <c r="A2340" s="108" t="str">
        <f t="shared" si="36"/>
        <v>BY_2014_NATIONAL TOTAL_PAH</v>
      </c>
      <c r="B2340" s="113" t="s">
        <v>136</v>
      </c>
      <c r="C2340" s="113">
        <v>2014</v>
      </c>
      <c r="D2340" s="113" t="s">
        <v>122</v>
      </c>
      <c r="E2340" s="113" t="s">
        <v>129</v>
      </c>
      <c r="F2340" s="113" t="s">
        <v>200</v>
      </c>
      <c r="G2340" s="113">
        <v>3.7988000000000001E-2</v>
      </c>
    </row>
    <row r="2341" spans="1:7" x14ac:dyDescent="0.25">
      <c r="A2341" s="108" t="str">
        <f t="shared" si="36"/>
        <v>BY_2014_NATIONAL TOTAL_HCB</v>
      </c>
      <c r="B2341" s="113" t="s">
        <v>136</v>
      </c>
      <c r="C2341" s="113">
        <v>2014</v>
      </c>
      <c r="D2341" s="113" t="s">
        <v>122</v>
      </c>
      <c r="E2341" s="113" t="s">
        <v>130</v>
      </c>
      <c r="F2341" s="113" t="s">
        <v>200</v>
      </c>
      <c r="G2341" s="150">
        <v>8.8999999999999995E-7</v>
      </c>
    </row>
    <row r="2342" spans="1:7" x14ac:dyDescent="0.25">
      <c r="A2342" s="108" t="str">
        <f t="shared" si="36"/>
        <v>BY_2014_NATIONAL TOTAL_PCB</v>
      </c>
      <c r="B2342" s="113" t="s">
        <v>136</v>
      </c>
      <c r="C2342" s="113">
        <v>2014</v>
      </c>
      <c r="D2342" s="113" t="s">
        <v>122</v>
      </c>
      <c r="E2342" s="113" t="s">
        <v>259</v>
      </c>
      <c r="F2342" s="113" t="s">
        <v>200</v>
      </c>
      <c r="G2342" s="150">
        <v>1.1627000000000001E-5</v>
      </c>
    </row>
    <row r="2343" spans="1:7" x14ac:dyDescent="0.25">
      <c r="A2343" s="108" t="str">
        <f t="shared" si="36"/>
        <v>BY_2014_1A3(FS)_NOx</v>
      </c>
      <c r="B2343" s="113" t="s">
        <v>136</v>
      </c>
      <c r="C2343" s="113">
        <v>2014</v>
      </c>
      <c r="D2343" s="113" t="s">
        <v>132</v>
      </c>
      <c r="E2343" s="113" t="s">
        <v>199</v>
      </c>
      <c r="F2343" s="113" t="s">
        <v>200</v>
      </c>
      <c r="G2343" s="113">
        <v>59.837000000000003</v>
      </c>
    </row>
    <row r="2344" spans="1:7" x14ac:dyDescent="0.25">
      <c r="A2344" s="108" t="str">
        <f t="shared" si="36"/>
        <v>BY_2014_1A3(FS)_NMVOC</v>
      </c>
      <c r="B2344" s="113" t="s">
        <v>136</v>
      </c>
      <c r="C2344" s="113">
        <v>2014</v>
      </c>
      <c r="D2344" s="113" t="s">
        <v>132</v>
      </c>
      <c r="E2344" s="113" t="s">
        <v>123</v>
      </c>
      <c r="F2344" s="113" t="s">
        <v>200</v>
      </c>
      <c r="G2344" s="113">
        <v>139.99</v>
      </c>
    </row>
    <row r="2345" spans="1:7" x14ac:dyDescent="0.25">
      <c r="A2345" s="108" t="str">
        <f t="shared" si="36"/>
        <v>BY_2014_1A3(FS)_SOx</v>
      </c>
      <c r="B2345" s="113" t="s">
        <v>136</v>
      </c>
      <c r="C2345" s="113">
        <v>2014</v>
      </c>
      <c r="D2345" s="113" t="s">
        <v>132</v>
      </c>
      <c r="E2345" s="113" t="s">
        <v>201</v>
      </c>
      <c r="F2345" s="113" t="s">
        <v>200</v>
      </c>
      <c r="G2345" s="113">
        <v>0.16400000000000001</v>
      </c>
    </row>
    <row r="2346" spans="1:7" x14ac:dyDescent="0.25">
      <c r="A2346" s="108" t="str">
        <f t="shared" si="36"/>
        <v>BY_2014_1A3(FS)_NH3</v>
      </c>
      <c r="B2346" s="113" t="s">
        <v>136</v>
      </c>
      <c r="C2346" s="113">
        <v>2014</v>
      </c>
      <c r="D2346" s="113" t="s">
        <v>132</v>
      </c>
      <c r="E2346" s="113" t="s">
        <v>124</v>
      </c>
      <c r="F2346" s="113" t="s">
        <v>200</v>
      </c>
      <c r="G2346" s="113">
        <v>1.7000000000000001E-2</v>
      </c>
    </row>
    <row r="2347" spans="1:7" x14ac:dyDescent="0.25">
      <c r="A2347" s="108" t="str">
        <f t="shared" si="36"/>
        <v>BY_2014_1A3(FS)_PM2.5</v>
      </c>
      <c r="B2347" s="113" t="s">
        <v>136</v>
      </c>
      <c r="C2347" s="113">
        <v>2014</v>
      </c>
      <c r="D2347" s="113" t="s">
        <v>132</v>
      </c>
      <c r="E2347" s="113" t="s">
        <v>203</v>
      </c>
      <c r="F2347" s="113" t="s">
        <v>200</v>
      </c>
      <c r="G2347" s="113">
        <v>11.895</v>
      </c>
    </row>
    <row r="2348" spans="1:7" x14ac:dyDescent="0.25">
      <c r="A2348" s="108" t="str">
        <f t="shared" si="36"/>
        <v>BY_2015_NATIONAL TOTAL_NOx</v>
      </c>
      <c r="B2348" s="113" t="s">
        <v>136</v>
      </c>
      <c r="C2348" s="113">
        <v>2015</v>
      </c>
      <c r="D2348" s="113" t="s">
        <v>122</v>
      </c>
      <c r="E2348" s="113" t="s">
        <v>199</v>
      </c>
      <c r="F2348" s="113" t="s">
        <v>200</v>
      </c>
      <c r="G2348" s="113">
        <v>145.35346596900001</v>
      </c>
    </row>
    <row r="2349" spans="1:7" x14ac:dyDescent="0.25">
      <c r="A2349" s="108" t="str">
        <f t="shared" si="36"/>
        <v>BY_2015_NATIONAL TOTAL_NMVOC</v>
      </c>
      <c r="B2349" s="113" t="s">
        <v>136</v>
      </c>
      <c r="C2349" s="113">
        <v>2015</v>
      </c>
      <c r="D2349" s="113" t="s">
        <v>122</v>
      </c>
      <c r="E2349" s="113" t="s">
        <v>123</v>
      </c>
      <c r="F2349" s="113" t="s">
        <v>200</v>
      </c>
      <c r="G2349" s="113">
        <v>310.01653031400002</v>
      </c>
    </row>
    <row r="2350" spans="1:7" x14ac:dyDescent="0.25">
      <c r="A2350" s="108" t="str">
        <f t="shared" si="36"/>
        <v>BY_2015_NATIONAL TOTAL_SOx</v>
      </c>
      <c r="B2350" s="113" t="s">
        <v>136</v>
      </c>
      <c r="C2350" s="113">
        <v>2015</v>
      </c>
      <c r="D2350" s="113" t="s">
        <v>122</v>
      </c>
      <c r="E2350" s="113" t="s">
        <v>201</v>
      </c>
      <c r="F2350" s="113" t="s">
        <v>200</v>
      </c>
      <c r="G2350" s="113">
        <v>57.079511400000001</v>
      </c>
    </row>
    <row r="2351" spans="1:7" x14ac:dyDescent="0.25">
      <c r="A2351" s="108" t="str">
        <f t="shared" si="36"/>
        <v>BY_2015_NATIONAL TOTAL_NH3</v>
      </c>
      <c r="B2351" s="113" t="s">
        <v>136</v>
      </c>
      <c r="C2351" s="113">
        <v>2015</v>
      </c>
      <c r="D2351" s="113" t="s">
        <v>122</v>
      </c>
      <c r="E2351" s="113" t="s">
        <v>124</v>
      </c>
      <c r="F2351" s="113" t="s">
        <v>200</v>
      </c>
      <c r="G2351" s="113">
        <v>142.64099999999999</v>
      </c>
    </row>
    <row r="2352" spans="1:7" x14ac:dyDescent="0.25">
      <c r="A2352" s="108" t="str">
        <f t="shared" si="36"/>
        <v>BY_2015_NATIONAL TOTAL_PM2.5</v>
      </c>
      <c r="B2352" s="113" t="s">
        <v>136</v>
      </c>
      <c r="C2352" s="113">
        <v>2015</v>
      </c>
      <c r="D2352" s="113" t="s">
        <v>122</v>
      </c>
      <c r="E2352" s="113" t="s">
        <v>203</v>
      </c>
      <c r="F2352" s="113" t="s">
        <v>200</v>
      </c>
      <c r="G2352" s="113">
        <v>39.447191256979998</v>
      </c>
    </row>
    <row r="2353" spans="1:7" x14ac:dyDescent="0.25">
      <c r="A2353" s="108" t="str">
        <f t="shared" si="36"/>
        <v>BY_2015_NATIONAL TOTAL_Pb</v>
      </c>
      <c r="B2353" s="113" t="s">
        <v>136</v>
      </c>
      <c r="C2353" s="113">
        <v>2015</v>
      </c>
      <c r="D2353" s="113" t="s">
        <v>122</v>
      </c>
      <c r="E2353" s="113" t="s">
        <v>125</v>
      </c>
      <c r="F2353" s="113" t="s">
        <v>200</v>
      </c>
      <c r="G2353" s="113">
        <v>8.3999999999999995E-3</v>
      </c>
    </row>
    <row r="2354" spans="1:7" x14ac:dyDescent="0.25">
      <c r="A2354" s="108" t="str">
        <f t="shared" si="36"/>
        <v>BY_2015_NATIONAL TOTAL_Cd</v>
      </c>
      <c r="B2354" s="113" t="s">
        <v>136</v>
      </c>
      <c r="C2354" s="113">
        <v>2015</v>
      </c>
      <c r="D2354" s="113" t="s">
        <v>122</v>
      </c>
      <c r="E2354" s="113" t="s">
        <v>126</v>
      </c>
      <c r="F2354" s="113" t="s">
        <v>200</v>
      </c>
      <c r="G2354" s="113">
        <v>7.1500000000000003E-4</v>
      </c>
    </row>
    <row r="2355" spans="1:7" x14ac:dyDescent="0.25">
      <c r="A2355" s="108" t="str">
        <f t="shared" si="36"/>
        <v>BY_2015_NATIONAL TOTAL_Hg</v>
      </c>
      <c r="B2355" s="113" t="s">
        <v>136</v>
      </c>
      <c r="C2355" s="113">
        <v>2015</v>
      </c>
      <c r="D2355" s="113" t="s">
        <v>122</v>
      </c>
      <c r="E2355" s="113" t="s">
        <v>127</v>
      </c>
      <c r="F2355" s="113" t="s">
        <v>200</v>
      </c>
      <c r="G2355" s="113">
        <v>2.1900000000000001E-4</v>
      </c>
    </row>
    <row r="2356" spans="1:7" x14ac:dyDescent="0.25">
      <c r="A2356" s="108" t="str">
        <f t="shared" si="36"/>
        <v>BY_2015_NATIONAL TOTAL_DIOX</v>
      </c>
      <c r="B2356" s="113" t="s">
        <v>136</v>
      </c>
      <c r="C2356" s="113">
        <v>2015</v>
      </c>
      <c r="D2356" s="113" t="s">
        <v>122</v>
      </c>
      <c r="E2356" s="113" t="s">
        <v>128</v>
      </c>
      <c r="F2356" s="113" t="s">
        <v>200</v>
      </c>
      <c r="G2356" s="150">
        <v>3.0962000000000003E-8</v>
      </c>
    </row>
    <row r="2357" spans="1:7" x14ac:dyDescent="0.25">
      <c r="A2357" s="108" t="str">
        <f t="shared" si="36"/>
        <v>BY_2015_NATIONAL TOTAL_PAH</v>
      </c>
      <c r="B2357" s="113" t="s">
        <v>136</v>
      </c>
      <c r="C2357" s="113">
        <v>2015</v>
      </c>
      <c r="D2357" s="113" t="s">
        <v>122</v>
      </c>
      <c r="E2357" s="113" t="s">
        <v>129</v>
      </c>
      <c r="F2357" s="113" t="s">
        <v>200</v>
      </c>
      <c r="G2357" s="113">
        <v>3.5049999999999998E-2</v>
      </c>
    </row>
    <row r="2358" spans="1:7" x14ac:dyDescent="0.25">
      <c r="A2358" s="108" t="str">
        <f t="shared" si="36"/>
        <v>BY_2015_NATIONAL TOTAL_HCB</v>
      </c>
      <c r="B2358" s="113" t="s">
        <v>136</v>
      </c>
      <c r="C2358" s="113">
        <v>2015</v>
      </c>
      <c r="D2358" s="113" t="s">
        <v>122</v>
      </c>
      <c r="E2358" s="113" t="s">
        <v>130</v>
      </c>
      <c r="F2358" s="113" t="s">
        <v>200</v>
      </c>
      <c r="G2358" s="150">
        <v>7.92E-7</v>
      </c>
    </row>
    <row r="2359" spans="1:7" x14ac:dyDescent="0.25">
      <c r="A2359" s="108" t="str">
        <f t="shared" si="36"/>
        <v>BY_2015_NATIONAL TOTAL_PCB</v>
      </c>
      <c r="B2359" s="113" t="s">
        <v>136</v>
      </c>
      <c r="C2359" s="113">
        <v>2015</v>
      </c>
      <c r="D2359" s="113" t="s">
        <v>122</v>
      </c>
      <c r="E2359" s="113" t="s">
        <v>259</v>
      </c>
      <c r="F2359" s="113" t="s">
        <v>200</v>
      </c>
      <c r="G2359" s="150">
        <v>1.1501999999999999E-5</v>
      </c>
    </row>
    <row r="2360" spans="1:7" x14ac:dyDescent="0.25">
      <c r="A2360" s="108" t="str">
        <f t="shared" si="36"/>
        <v>BY_2015_1A3(FS)_NOx</v>
      </c>
      <c r="B2360" s="113" t="s">
        <v>136</v>
      </c>
      <c r="C2360" s="113">
        <v>2015</v>
      </c>
      <c r="D2360" s="113" t="s">
        <v>132</v>
      </c>
      <c r="E2360" s="113" t="s">
        <v>199</v>
      </c>
      <c r="F2360" s="113" t="s">
        <v>200</v>
      </c>
      <c r="G2360" s="113">
        <v>52.533465968999998</v>
      </c>
    </row>
    <row r="2361" spans="1:7" x14ac:dyDescent="0.25">
      <c r="A2361" s="108" t="str">
        <f t="shared" si="36"/>
        <v>BY_2015_1A3(FS)_NMVOC</v>
      </c>
      <c r="B2361" s="113" t="s">
        <v>136</v>
      </c>
      <c r="C2361" s="113">
        <v>2015</v>
      </c>
      <c r="D2361" s="113" t="s">
        <v>132</v>
      </c>
      <c r="E2361" s="113" t="s">
        <v>123</v>
      </c>
      <c r="F2361" s="113" t="s">
        <v>200</v>
      </c>
      <c r="G2361" s="113">
        <v>126.28753031399999</v>
      </c>
    </row>
    <row r="2362" spans="1:7" x14ac:dyDescent="0.25">
      <c r="A2362" s="108" t="str">
        <f t="shared" si="36"/>
        <v>BY_2015_1A3(FS)_SOx</v>
      </c>
      <c r="B2362" s="113" t="s">
        <v>136</v>
      </c>
      <c r="C2362" s="113">
        <v>2015</v>
      </c>
      <c r="D2362" s="113" t="s">
        <v>132</v>
      </c>
      <c r="E2362" s="113" t="s">
        <v>201</v>
      </c>
      <c r="F2362" s="113" t="s">
        <v>200</v>
      </c>
      <c r="G2362" s="113">
        <v>4.9511399999999997E-2</v>
      </c>
    </row>
    <row r="2363" spans="1:7" x14ac:dyDescent="0.25">
      <c r="A2363" s="108" t="str">
        <f t="shared" si="36"/>
        <v>BY_2015_1A3(FS)_NH3</v>
      </c>
      <c r="B2363" s="113" t="s">
        <v>136</v>
      </c>
      <c r="C2363" s="113">
        <v>2015</v>
      </c>
      <c r="D2363" s="113" t="s">
        <v>132</v>
      </c>
      <c r="E2363" s="113" t="s">
        <v>124</v>
      </c>
      <c r="F2363" s="113" t="s">
        <v>200</v>
      </c>
      <c r="G2363" s="113">
        <v>1.4E-2</v>
      </c>
    </row>
    <row r="2364" spans="1:7" x14ac:dyDescent="0.25">
      <c r="A2364" s="108" t="str">
        <f t="shared" si="36"/>
        <v>BY_2015_1A3(FS)_PM2.5</v>
      </c>
      <c r="B2364" s="113" t="s">
        <v>136</v>
      </c>
      <c r="C2364" s="113">
        <v>2015</v>
      </c>
      <c r="D2364" s="113" t="s">
        <v>132</v>
      </c>
      <c r="E2364" s="113" t="s">
        <v>203</v>
      </c>
      <c r="F2364" s="113" t="s">
        <v>200</v>
      </c>
      <c r="G2364" s="113">
        <v>10.006823364980001</v>
      </c>
    </row>
    <row r="2365" spans="1:7" x14ac:dyDescent="0.25">
      <c r="A2365" s="108" t="str">
        <f t="shared" si="36"/>
        <v>BY_2016_NATIONAL TOTAL_NOx</v>
      </c>
      <c r="B2365" s="113" t="s">
        <v>136</v>
      </c>
      <c r="C2365" s="113">
        <v>2016</v>
      </c>
      <c r="D2365" s="113" t="s">
        <v>122</v>
      </c>
      <c r="E2365" s="113" t="s">
        <v>199</v>
      </c>
      <c r="F2365" s="113" t="s">
        <v>200</v>
      </c>
      <c r="G2365" s="113">
        <v>143.244</v>
      </c>
    </row>
    <row r="2366" spans="1:7" x14ac:dyDescent="0.25">
      <c r="A2366" s="108" t="str">
        <f t="shared" si="36"/>
        <v>BY_2016_NATIONAL TOTAL_NMVOC</v>
      </c>
      <c r="B2366" s="113" t="s">
        <v>136</v>
      </c>
      <c r="C2366" s="113">
        <v>2016</v>
      </c>
      <c r="D2366" s="113" t="s">
        <v>122</v>
      </c>
      <c r="E2366" s="113" t="s">
        <v>123</v>
      </c>
      <c r="F2366" s="113" t="s">
        <v>200</v>
      </c>
      <c r="G2366" s="113">
        <v>290.67200000000003</v>
      </c>
    </row>
    <row r="2367" spans="1:7" x14ac:dyDescent="0.25">
      <c r="A2367" s="108" t="str">
        <f t="shared" si="36"/>
        <v>BY_2016_NATIONAL TOTAL_SOx</v>
      </c>
      <c r="B2367" s="113" t="s">
        <v>136</v>
      </c>
      <c r="C2367" s="113">
        <v>2016</v>
      </c>
      <c r="D2367" s="113" t="s">
        <v>122</v>
      </c>
      <c r="E2367" s="113" t="s">
        <v>201</v>
      </c>
      <c r="F2367" s="113" t="s">
        <v>200</v>
      </c>
      <c r="G2367" s="113">
        <v>55.859000000000002</v>
      </c>
    </row>
    <row r="2368" spans="1:7" x14ac:dyDescent="0.25">
      <c r="A2368" s="108" t="str">
        <f t="shared" si="36"/>
        <v>BY_2016_NATIONAL TOTAL_NH3</v>
      </c>
      <c r="B2368" s="113" t="s">
        <v>136</v>
      </c>
      <c r="C2368" s="113">
        <v>2016</v>
      </c>
      <c r="D2368" s="113" t="s">
        <v>122</v>
      </c>
      <c r="E2368" s="113" t="s">
        <v>124</v>
      </c>
      <c r="F2368" s="113" t="s">
        <v>200</v>
      </c>
      <c r="G2368" s="113">
        <v>136.06299999999999</v>
      </c>
    </row>
    <row r="2369" spans="1:7" x14ac:dyDescent="0.25">
      <c r="A2369" s="108" t="str">
        <f t="shared" si="36"/>
        <v>BY_2016_NATIONAL TOTAL_PM2.5</v>
      </c>
      <c r="B2369" s="113" t="s">
        <v>136</v>
      </c>
      <c r="C2369" s="113">
        <v>2016</v>
      </c>
      <c r="D2369" s="113" t="s">
        <v>122</v>
      </c>
      <c r="E2369" s="113" t="s">
        <v>203</v>
      </c>
      <c r="F2369" s="113" t="s">
        <v>200</v>
      </c>
      <c r="G2369" s="113">
        <v>38.991</v>
      </c>
    </row>
    <row r="2370" spans="1:7" x14ac:dyDescent="0.25">
      <c r="A2370" s="108" t="str">
        <f t="shared" ref="A2370:A2433" si="37">CONCATENATE(B2370,"_",C2370,"_",D2370,"_",E2370)</f>
        <v>BY_2016_NATIONAL TOTAL_Pb</v>
      </c>
      <c r="B2370" s="113" t="s">
        <v>136</v>
      </c>
      <c r="C2370" s="113">
        <v>2016</v>
      </c>
      <c r="D2370" s="113" t="s">
        <v>122</v>
      </c>
      <c r="E2370" s="113" t="s">
        <v>125</v>
      </c>
      <c r="F2370" s="113" t="s">
        <v>200</v>
      </c>
      <c r="G2370" s="113">
        <v>8.0210000000000004E-3</v>
      </c>
    </row>
    <row r="2371" spans="1:7" x14ac:dyDescent="0.25">
      <c r="A2371" s="108" t="str">
        <f t="shared" si="37"/>
        <v>BY_2016_NATIONAL TOTAL_Cd</v>
      </c>
      <c r="B2371" s="113" t="s">
        <v>136</v>
      </c>
      <c r="C2371" s="113">
        <v>2016</v>
      </c>
      <c r="D2371" s="113" t="s">
        <v>122</v>
      </c>
      <c r="E2371" s="113" t="s">
        <v>126</v>
      </c>
      <c r="F2371" s="113" t="s">
        <v>200</v>
      </c>
      <c r="G2371" s="113">
        <v>6.6699999999999995E-4</v>
      </c>
    </row>
    <row r="2372" spans="1:7" x14ac:dyDescent="0.25">
      <c r="A2372" s="108" t="str">
        <f t="shared" si="37"/>
        <v>BY_2016_NATIONAL TOTAL_Hg</v>
      </c>
      <c r="B2372" s="113" t="s">
        <v>136</v>
      </c>
      <c r="C2372" s="113">
        <v>2016</v>
      </c>
      <c r="D2372" s="113" t="s">
        <v>122</v>
      </c>
      <c r="E2372" s="113" t="s">
        <v>127</v>
      </c>
      <c r="F2372" s="113" t="s">
        <v>200</v>
      </c>
      <c r="G2372" s="113">
        <v>1.9799999999999999E-4</v>
      </c>
    </row>
    <row r="2373" spans="1:7" x14ac:dyDescent="0.25">
      <c r="A2373" s="108" t="str">
        <f t="shared" si="37"/>
        <v>BY_2016_NATIONAL TOTAL_DIOX</v>
      </c>
      <c r="B2373" s="113" t="s">
        <v>136</v>
      </c>
      <c r="C2373" s="113">
        <v>2016</v>
      </c>
      <c r="D2373" s="113" t="s">
        <v>122</v>
      </c>
      <c r="E2373" s="113" t="s">
        <v>128</v>
      </c>
      <c r="F2373" s="113" t="s">
        <v>200</v>
      </c>
      <c r="G2373" s="150">
        <v>4.2406000000000003E-8</v>
      </c>
    </row>
    <row r="2374" spans="1:7" x14ac:dyDescent="0.25">
      <c r="A2374" s="108" t="str">
        <f t="shared" si="37"/>
        <v>BY_2016_NATIONAL TOTAL_PAH</v>
      </c>
      <c r="B2374" s="113" t="s">
        <v>136</v>
      </c>
      <c r="C2374" s="113">
        <v>2016</v>
      </c>
      <c r="D2374" s="113" t="s">
        <v>122</v>
      </c>
      <c r="E2374" s="113" t="s">
        <v>129</v>
      </c>
      <c r="F2374" s="113" t="s">
        <v>200</v>
      </c>
      <c r="G2374" s="113">
        <v>3.6167999999999999E-2</v>
      </c>
    </row>
    <row r="2375" spans="1:7" x14ac:dyDescent="0.25">
      <c r="A2375" s="108" t="str">
        <f t="shared" si="37"/>
        <v>BY_2016_NATIONAL TOTAL_HCB</v>
      </c>
      <c r="B2375" s="113" t="s">
        <v>136</v>
      </c>
      <c r="C2375" s="113">
        <v>2016</v>
      </c>
      <c r="D2375" s="113" t="s">
        <v>122</v>
      </c>
      <c r="E2375" s="113" t="s">
        <v>130</v>
      </c>
      <c r="F2375" s="113" t="s">
        <v>200</v>
      </c>
      <c r="G2375" s="150">
        <v>1.048E-6</v>
      </c>
    </row>
    <row r="2376" spans="1:7" x14ac:dyDescent="0.25">
      <c r="A2376" s="108" t="str">
        <f t="shared" si="37"/>
        <v>BY_2016_NATIONAL TOTAL_PCB</v>
      </c>
      <c r="B2376" s="113" t="s">
        <v>136</v>
      </c>
      <c r="C2376" s="113">
        <v>2016</v>
      </c>
      <c r="D2376" s="113" t="s">
        <v>122</v>
      </c>
      <c r="E2376" s="113" t="s">
        <v>259</v>
      </c>
      <c r="F2376" s="113" t="s">
        <v>200</v>
      </c>
      <c r="G2376" s="150">
        <v>1.1664E-5</v>
      </c>
    </row>
    <row r="2377" spans="1:7" x14ac:dyDescent="0.25">
      <c r="A2377" s="108" t="str">
        <f t="shared" si="37"/>
        <v>BY_2016_1A3(FS)_NOx</v>
      </c>
      <c r="B2377" s="113" t="s">
        <v>136</v>
      </c>
      <c r="C2377" s="113">
        <v>2016</v>
      </c>
      <c r="D2377" s="113" t="s">
        <v>132</v>
      </c>
      <c r="E2377" s="113" t="s">
        <v>199</v>
      </c>
      <c r="F2377" s="113" t="s">
        <v>200</v>
      </c>
      <c r="G2377" s="113">
        <v>52.485999999999997</v>
      </c>
    </row>
    <row r="2378" spans="1:7" x14ac:dyDescent="0.25">
      <c r="A2378" s="108" t="str">
        <f t="shared" si="37"/>
        <v>BY_2016_1A3(FS)_NMVOC</v>
      </c>
      <c r="B2378" s="113" t="s">
        <v>136</v>
      </c>
      <c r="C2378" s="113">
        <v>2016</v>
      </c>
      <c r="D2378" s="113" t="s">
        <v>132</v>
      </c>
      <c r="E2378" s="113" t="s">
        <v>123</v>
      </c>
      <c r="F2378" s="113" t="s">
        <v>200</v>
      </c>
      <c r="G2378" s="113">
        <v>113.194</v>
      </c>
    </row>
    <row r="2379" spans="1:7" x14ac:dyDescent="0.25">
      <c r="A2379" s="108" t="str">
        <f t="shared" si="37"/>
        <v>BY_2016_1A3(FS)_SOx</v>
      </c>
      <c r="B2379" s="113" t="s">
        <v>136</v>
      </c>
      <c r="C2379" s="113">
        <v>2016</v>
      </c>
      <c r="D2379" s="113" t="s">
        <v>132</v>
      </c>
      <c r="E2379" s="113" t="s">
        <v>201</v>
      </c>
      <c r="F2379" s="113" t="s">
        <v>200</v>
      </c>
      <c r="G2379" s="113">
        <v>4.9000000000000002E-2</v>
      </c>
    </row>
    <row r="2380" spans="1:7" x14ac:dyDescent="0.25">
      <c r="A2380" s="108" t="str">
        <f t="shared" si="37"/>
        <v>BY_2016_1A3(FS)_NH3</v>
      </c>
      <c r="B2380" s="113" t="s">
        <v>136</v>
      </c>
      <c r="C2380" s="113">
        <v>2016</v>
      </c>
      <c r="D2380" s="113" t="s">
        <v>132</v>
      </c>
      <c r="E2380" s="113" t="s">
        <v>124</v>
      </c>
      <c r="F2380" s="113" t="s">
        <v>200</v>
      </c>
      <c r="G2380" s="113">
        <v>1.4999999999999999E-2</v>
      </c>
    </row>
    <row r="2381" spans="1:7" x14ac:dyDescent="0.25">
      <c r="A2381" s="108" t="str">
        <f t="shared" si="37"/>
        <v>BY_2016_1A3(FS)_PM2.5</v>
      </c>
      <c r="B2381" s="113" t="s">
        <v>136</v>
      </c>
      <c r="C2381" s="113">
        <v>2016</v>
      </c>
      <c r="D2381" s="113" t="s">
        <v>132</v>
      </c>
      <c r="E2381" s="113" t="s">
        <v>203</v>
      </c>
      <c r="F2381" s="113" t="s">
        <v>200</v>
      </c>
      <c r="G2381" s="113">
        <v>8.4689999999999994</v>
      </c>
    </row>
    <row r="2382" spans="1:7" x14ac:dyDescent="0.25">
      <c r="A2382" s="108" t="str">
        <f t="shared" si="37"/>
        <v>BY_2017_NATIONAL TOTAL_NOx</v>
      </c>
      <c r="B2382" s="113" t="s">
        <v>136</v>
      </c>
      <c r="C2382" s="113">
        <v>2017</v>
      </c>
      <c r="D2382" s="113" t="s">
        <v>122</v>
      </c>
      <c r="E2382" s="113" t="s">
        <v>199</v>
      </c>
      <c r="F2382" s="113" t="s">
        <v>200</v>
      </c>
      <c r="G2382" s="113">
        <v>143.3655</v>
      </c>
    </row>
    <row r="2383" spans="1:7" x14ac:dyDescent="0.25">
      <c r="A2383" s="108" t="str">
        <f t="shared" si="37"/>
        <v>BY_2017_NATIONAL TOTAL_NMVOC</v>
      </c>
      <c r="B2383" s="113" t="s">
        <v>136</v>
      </c>
      <c r="C2383" s="113">
        <v>2017</v>
      </c>
      <c r="D2383" s="113" t="s">
        <v>122</v>
      </c>
      <c r="E2383" s="113" t="s">
        <v>123</v>
      </c>
      <c r="F2383" s="113" t="s">
        <v>200</v>
      </c>
      <c r="G2383" s="113">
        <v>143.29580000000001</v>
      </c>
    </row>
    <row r="2384" spans="1:7" x14ac:dyDescent="0.25">
      <c r="A2384" s="108" t="str">
        <f t="shared" si="37"/>
        <v>BY_2017_NATIONAL TOTAL_SOx</v>
      </c>
      <c r="B2384" s="113" t="s">
        <v>136</v>
      </c>
      <c r="C2384" s="113">
        <v>2017</v>
      </c>
      <c r="D2384" s="113" t="s">
        <v>122</v>
      </c>
      <c r="E2384" s="113" t="s">
        <v>201</v>
      </c>
      <c r="F2384" s="113" t="s">
        <v>200</v>
      </c>
      <c r="G2384" s="113">
        <v>48.271299999999997</v>
      </c>
    </row>
    <row r="2385" spans="1:7" x14ac:dyDescent="0.25">
      <c r="A2385" s="108" t="str">
        <f t="shared" si="37"/>
        <v>BY_2017_NATIONAL TOTAL_NH3</v>
      </c>
      <c r="B2385" s="113" t="s">
        <v>136</v>
      </c>
      <c r="C2385" s="113">
        <v>2017</v>
      </c>
      <c r="D2385" s="113" t="s">
        <v>122</v>
      </c>
      <c r="E2385" s="113" t="s">
        <v>124</v>
      </c>
      <c r="F2385" s="113" t="s">
        <v>200</v>
      </c>
      <c r="G2385" s="113">
        <v>137.81639999999999</v>
      </c>
    </row>
    <row r="2386" spans="1:7" x14ac:dyDescent="0.25">
      <c r="A2386" s="108" t="str">
        <f t="shared" si="37"/>
        <v>BY_2017_NATIONAL TOTAL_PM2.5</v>
      </c>
      <c r="B2386" s="113" t="s">
        <v>136</v>
      </c>
      <c r="C2386" s="113">
        <v>2017</v>
      </c>
      <c r="D2386" s="113" t="s">
        <v>122</v>
      </c>
      <c r="E2386" s="113" t="s">
        <v>203</v>
      </c>
      <c r="F2386" s="113" t="s">
        <v>200</v>
      </c>
      <c r="G2386" s="113">
        <v>34.801600000000001</v>
      </c>
    </row>
    <row r="2387" spans="1:7" x14ac:dyDescent="0.25">
      <c r="A2387" s="108" t="str">
        <f t="shared" si="37"/>
        <v>BY_2017_NATIONAL TOTAL_Pb</v>
      </c>
      <c r="B2387" s="113" t="s">
        <v>136</v>
      </c>
      <c r="C2387" s="113">
        <v>2017</v>
      </c>
      <c r="D2387" s="113" t="s">
        <v>122</v>
      </c>
      <c r="E2387" s="113" t="s">
        <v>125</v>
      </c>
      <c r="F2387" s="113" t="s">
        <v>200</v>
      </c>
      <c r="G2387" s="113">
        <v>7.9909000000000004E-3</v>
      </c>
    </row>
    <row r="2388" spans="1:7" x14ac:dyDescent="0.25">
      <c r="A2388" s="108" t="str">
        <f t="shared" si="37"/>
        <v>BY_2017_NATIONAL TOTAL_Cd</v>
      </c>
      <c r="B2388" s="113" t="s">
        <v>136</v>
      </c>
      <c r="C2388" s="113">
        <v>2017</v>
      </c>
      <c r="D2388" s="113" t="s">
        <v>122</v>
      </c>
      <c r="E2388" s="113" t="s">
        <v>126</v>
      </c>
      <c r="F2388" s="113" t="s">
        <v>200</v>
      </c>
      <c r="G2388" s="113">
        <v>6.9680000000000002E-4</v>
      </c>
    </row>
    <row r="2389" spans="1:7" x14ac:dyDescent="0.25">
      <c r="A2389" s="108" t="str">
        <f t="shared" si="37"/>
        <v>BY_2017_NATIONAL TOTAL_Hg</v>
      </c>
      <c r="B2389" s="113" t="s">
        <v>136</v>
      </c>
      <c r="C2389" s="113">
        <v>2017</v>
      </c>
      <c r="D2389" s="113" t="s">
        <v>122</v>
      </c>
      <c r="E2389" s="113" t="s">
        <v>127</v>
      </c>
      <c r="F2389" s="113" t="s">
        <v>200</v>
      </c>
      <c r="G2389" s="113">
        <v>2.7E-4</v>
      </c>
    </row>
    <row r="2390" spans="1:7" x14ac:dyDescent="0.25">
      <c r="A2390" s="108" t="str">
        <f t="shared" si="37"/>
        <v>BY_2017_NATIONAL TOTAL_DIOX</v>
      </c>
      <c r="B2390" s="113" t="s">
        <v>136</v>
      </c>
      <c r="C2390" s="113">
        <v>2017</v>
      </c>
      <c r="D2390" s="113" t="s">
        <v>122</v>
      </c>
      <c r="E2390" s="113" t="s">
        <v>128</v>
      </c>
      <c r="F2390" s="113" t="s">
        <v>200</v>
      </c>
      <c r="G2390" s="150">
        <v>4.2685400000000003E-8</v>
      </c>
    </row>
    <row r="2391" spans="1:7" x14ac:dyDescent="0.25">
      <c r="A2391" s="108" t="str">
        <f t="shared" si="37"/>
        <v>BY_2017_NATIONAL TOTAL_PAH</v>
      </c>
      <c r="B2391" s="113" t="s">
        <v>136</v>
      </c>
      <c r="C2391" s="113">
        <v>2017</v>
      </c>
      <c r="D2391" s="113" t="s">
        <v>122</v>
      </c>
      <c r="E2391" s="113" t="s">
        <v>129</v>
      </c>
      <c r="F2391" s="113" t="s">
        <v>200</v>
      </c>
      <c r="G2391" s="113">
        <v>2.8024299999999999E-2</v>
      </c>
    </row>
    <row r="2392" spans="1:7" x14ac:dyDescent="0.25">
      <c r="A2392" s="108" t="str">
        <f t="shared" si="37"/>
        <v>BY_2017_NATIONAL TOTAL_HCB</v>
      </c>
      <c r="B2392" s="113" t="s">
        <v>136</v>
      </c>
      <c r="C2392" s="113">
        <v>2017</v>
      </c>
      <c r="D2392" s="113" t="s">
        <v>122</v>
      </c>
      <c r="E2392" s="113" t="s">
        <v>130</v>
      </c>
      <c r="F2392" s="113" t="s">
        <v>200</v>
      </c>
      <c r="G2392" s="150">
        <v>1.4107999999999999E-6</v>
      </c>
    </row>
    <row r="2393" spans="1:7" x14ac:dyDescent="0.25">
      <c r="A2393" s="108" t="str">
        <f t="shared" si="37"/>
        <v>BY_2017_NATIONAL TOTAL_PCB</v>
      </c>
      <c r="B2393" s="113" t="s">
        <v>136</v>
      </c>
      <c r="C2393" s="113">
        <v>2017</v>
      </c>
      <c r="D2393" s="113" t="s">
        <v>122</v>
      </c>
      <c r="E2393" s="113" t="s">
        <v>259</v>
      </c>
      <c r="F2393" s="113" t="s">
        <v>200</v>
      </c>
      <c r="G2393" s="150">
        <v>9.0906000000000007E-6</v>
      </c>
    </row>
    <row r="2394" spans="1:7" x14ac:dyDescent="0.25">
      <c r="A2394" s="108" t="str">
        <f t="shared" si="37"/>
        <v>BY_2017_1A3(FS)_NOx</v>
      </c>
      <c r="B2394" s="113" t="s">
        <v>136</v>
      </c>
      <c r="C2394" s="113">
        <v>2017</v>
      </c>
      <c r="D2394" s="113" t="s">
        <v>132</v>
      </c>
      <c r="E2394" s="113" t="s">
        <v>199</v>
      </c>
      <c r="F2394" s="113" t="s">
        <v>200</v>
      </c>
      <c r="G2394" s="113">
        <v>45.3932</v>
      </c>
    </row>
    <row r="2395" spans="1:7" x14ac:dyDescent="0.25">
      <c r="A2395" s="108" t="str">
        <f t="shared" si="37"/>
        <v>BY_2017_1A3(FS)_NMVOC</v>
      </c>
      <c r="B2395" s="113" t="s">
        <v>136</v>
      </c>
      <c r="C2395" s="113">
        <v>2017</v>
      </c>
      <c r="D2395" s="113" t="s">
        <v>132</v>
      </c>
      <c r="E2395" s="113" t="s">
        <v>123</v>
      </c>
      <c r="F2395" s="113" t="s">
        <v>200</v>
      </c>
      <c r="G2395" s="113">
        <v>16.042000000000002</v>
      </c>
    </row>
    <row r="2396" spans="1:7" x14ac:dyDescent="0.25">
      <c r="A2396" s="108" t="str">
        <f t="shared" si="37"/>
        <v>BY_2017_1A3(FS)_SOx</v>
      </c>
      <c r="B2396" s="113" t="s">
        <v>136</v>
      </c>
      <c r="C2396" s="113">
        <v>2017</v>
      </c>
      <c r="D2396" s="113" t="s">
        <v>132</v>
      </c>
      <c r="E2396" s="113" t="s">
        <v>201</v>
      </c>
      <c r="F2396" s="113" t="s">
        <v>200</v>
      </c>
      <c r="G2396" s="113">
        <v>0.1076</v>
      </c>
    </row>
    <row r="2397" spans="1:7" x14ac:dyDescent="0.25">
      <c r="A2397" s="108" t="str">
        <f t="shared" si="37"/>
        <v>BY_2017_1A3(FS)_NH3</v>
      </c>
      <c r="B2397" s="113" t="s">
        <v>136</v>
      </c>
      <c r="C2397" s="113">
        <v>2017</v>
      </c>
      <c r="D2397" s="113" t="s">
        <v>132</v>
      </c>
      <c r="E2397" s="113" t="s">
        <v>124</v>
      </c>
      <c r="F2397" s="113" t="s">
        <v>200</v>
      </c>
      <c r="G2397" s="113">
        <v>1.6299999999999999E-2</v>
      </c>
    </row>
    <row r="2398" spans="1:7" x14ac:dyDescent="0.25">
      <c r="A2398" s="108" t="str">
        <f t="shared" si="37"/>
        <v>BY_2017_1A3(FS)_PM2.5</v>
      </c>
      <c r="B2398" s="113" t="s">
        <v>136</v>
      </c>
      <c r="C2398" s="113">
        <v>2017</v>
      </c>
      <c r="D2398" s="113" t="s">
        <v>132</v>
      </c>
      <c r="E2398" s="113" t="s">
        <v>203</v>
      </c>
      <c r="F2398" s="113" t="s">
        <v>200</v>
      </c>
      <c r="G2398" s="113">
        <v>2.6861999999999999</v>
      </c>
    </row>
    <row r="2399" spans="1:7" x14ac:dyDescent="0.25">
      <c r="A2399" s="108" t="str">
        <f t="shared" si="37"/>
        <v>BY_2018_NATIONAL TOTAL_NOx</v>
      </c>
      <c r="B2399" s="113" t="s">
        <v>136</v>
      </c>
      <c r="C2399" s="113">
        <v>2018</v>
      </c>
      <c r="D2399" s="113" t="s">
        <v>122</v>
      </c>
      <c r="E2399" s="113" t="s">
        <v>199</v>
      </c>
      <c r="F2399" s="113" t="s">
        <v>200</v>
      </c>
      <c r="G2399" s="113">
        <v>142.56970000000001</v>
      </c>
    </row>
    <row r="2400" spans="1:7" x14ac:dyDescent="0.25">
      <c r="A2400" s="108" t="str">
        <f t="shared" si="37"/>
        <v>BY_2018_NATIONAL TOTAL_NMVOC</v>
      </c>
      <c r="B2400" s="113" t="s">
        <v>136</v>
      </c>
      <c r="C2400" s="113">
        <v>2018</v>
      </c>
      <c r="D2400" s="113" t="s">
        <v>122</v>
      </c>
      <c r="E2400" s="113" t="s">
        <v>123</v>
      </c>
      <c r="F2400" s="113" t="s">
        <v>200</v>
      </c>
      <c r="G2400" s="113">
        <v>165.50899999999999</v>
      </c>
    </row>
    <row r="2401" spans="1:7" x14ac:dyDescent="0.25">
      <c r="A2401" s="108" t="str">
        <f t="shared" si="37"/>
        <v>BY_2018_NATIONAL TOTAL_SOx</v>
      </c>
      <c r="B2401" s="113" t="s">
        <v>136</v>
      </c>
      <c r="C2401" s="113">
        <v>2018</v>
      </c>
      <c r="D2401" s="113" t="s">
        <v>122</v>
      </c>
      <c r="E2401" s="113" t="s">
        <v>201</v>
      </c>
      <c r="F2401" s="113" t="s">
        <v>200</v>
      </c>
      <c r="G2401" s="113">
        <v>46.940800000000003</v>
      </c>
    </row>
    <row r="2402" spans="1:7" x14ac:dyDescent="0.25">
      <c r="A2402" s="108" t="str">
        <f t="shared" si="37"/>
        <v>BY_2018_NATIONAL TOTAL_NH3</v>
      </c>
      <c r="B2402" s="113" t="s">
        <v>136</v>
      </c>
      <c r="C2402" s="113">
        <v>2018</v>
      </c>
      <c r="D2402" s="113" t="s">
        <v>122</v>
      </c>
      <c r="E2402" s="113" t="s">
        <v>124</v>
      </c>
      <c r="F2402" s="113" t="s">
        <v>200</v>
      </c>
      <c r="G2402" s="113">
        <v>129.53039999999999</v>
      </c>
    </row>
    <row r="2403" spans="1:7" x14ac:dyDescent="0.25">
      <c r="A2403" s="108" t="str">
        <f t="shared" si="37"/>
        <v>BY_2018_NATIONAL TOTAL_PM2.5</v>
      </c>
      <c r="B2403" s="113" t="s">
        <v>136</v>
      </c>
      <c r="C2403" s="113">
        <v>2018</v>
      </c>
      <c r="D2403" s="113" t="s">
        <v>122</v>
      </c>
      <c r="E2403" s="113" t="s">
        <v>203</v>
      </c>
      <c r="F2403" s="113" t="s">
        <v>200</v>
      </c>
      <c r="G2403" s="113">
        <v>35.142499999999998</v>
      </c>
    </row>
    <row r="2404" spans="1:7" x14ac:dyDescent="0.25">
      <c r="A2404" s="108" t="str">
        <f t="shared" si="37"/>
        <v>BY_2018_NATIONAL TOTAL_Pb</v>
      </c>
      <c r="B2404" s="113" t="s">
        <v>136</v>
      </c>
      <c r="C2404" s="113">
        <v>2018</v>
      </c>
      <c r="D2404" s="113" t="s">
        <v>122</v>
      </c>
      <c r="E2404" s="113" t="s">
        <v>125</v>
      </c>
      <c r="F2404" s="113" t="s">
        <v>200</v>
      </c>
      <c r="G2404" s="113">
        <v>7.7691000000000001E-3</v>
      </c>
    </row>
    <row r="2405" spans="1:7" x14ac:dyDescent="0.25">
      <c r="A2405" s="108" t="str">
        <f t="shared" si="37"/>
        <v>BY_2018_NATIONAL TOTAL_Cd</v>
      </c>
      <c r="B2405" s="113" t="s">
        <v>136</v>
      </c>
      <c r="C2405" s="113">
        <v>2018</v>
      </c>
      <c r="D2405" s="113" t="s">
        <v>122</v>
      </c>
      <c r="E2405" s="113" t="s">
        <v>126</v>
      </c>
      <c r="F2405" s="113" t="s">
        <v>200</v>
      </c>
      <c r="G2405" s="113">
        <v>7.2199999999999999E-4</v>
      </c>
    </row>
    <row r="2406" spans="1:7" x14ac:dyDescent="0.25">
      <c r="A2406" s="108" t="str">
        <f t="shared" si="37"/>
        <v>BY_2018_NATIONAL TOTAL_Hg</v>
      </c>
      <c r="B2406" s="113" t="s">
        <v>136</v>
      </c>
      <c r="C2406" s="113">
        <v>2018</v>
      </c>
      <c r="D2406" s="113" t="s">
        <v>122</v>
      </c>
      <c r="E2406" s="113" t="s">
        <v>127</v>
      </c>
      <c r="F2406" s="113" t="s">
        <v>200</v>
      </c>
      <c r="G2406" s="113">
        <v>2.5849999999999999E-4</v>
      </c>
    </row>
    <row r="2407" spans="1:7" x14ac:dyDescent="0.25">
      <c r="A2407" s="108" t="str">
        <f t="shared" si="37"/>
        <v>BY_2018_NATIONAL TOTAL_DIOX</v>
      </c>
      <c r="B2407" s="113" t="s">
        <v>136</v>
      </c>
      <c r="C2407" s="113">
        <v>2018</v>
      </c>
      <c r="D2407" s="113" t="s">
        <v>122</v>
      </c>
      <c r="E2407" s="113" t="s">
        <v>128</v>
      </c>
      <c r="F2407" s="113" t="s">
        <v>200</v>
      </c>
      <c r="G2407" s="150">
        <v>4.3030000000000002E-8</v>
      </c>
    </row>
    <row r="2408" spans="1:7" x14ac:dyDescent="0.25">
      <c r="A2408" s="108" t="str">
        <f t="shared" si="37"/>
        <v>BY_2018_NATIONAL TOTAL_PAH</v>
      </c>
      <c r="B2408" s="113" t="s">
        <v>136</v>
      </c>
      <c r="C2408" s="113">
        <v>2018</v>
      </c>
      <c r="D2408" s="113" t="s">
        <v>122</v>
      </c>
      <c r="E2408" s="113" t="s">
        <v>129</v>
      </c>
      <c r="F2408" s="113" t="s">
        <v>200</v>
      </c>
      <c r="G2408" s="113">
        <v>2.89669E-2</v>
      </c>
    </row>
    <row r="2409" spans="1:7" x14ac:dyDescent="0.25">
      <c r="A2409" s="108" t="str">
        <f t="shared" si="37"/>
        <v>BY_2018_NATIONAL TOTAL_HCB</v>
      </c>
      <c r="B2409" s="113" t="s">
        <v>136</v>
      </c>
      <c r="C2409" s="113">
        <v>2018</v>
      </c>
      <c r="D2409" s="113" t="s">
        <v>122</v>
      </c>
      <c r="E2409" s="113" t="s">
        <v>130</v>
      </c>
      <c r="F2409" s="113" t="s">
        <v>200</v>
      </c>
      <c r="G2409" s="150">
        <v>1.3471E-6</v>
      </c>
    </row>
    <row r="2410" spans="1:7" x14ac:dyDescent="0.25">
      <c r="A2410" s="108" t="str">
        <f t="shared" si="37"/>
        <v>BY_2018_NATIONAL TOTAL_PCB</v>
      </c>
      <c r="B2410" s="113" t="s">
        <v>136</v>
      </c>
      <c r="C2410" s="113">
        <v>2018</v>
      </c>
      <c r="D2410" s="113" t="s">
        <v>122</v>
      </c>
      <c r="E2410" s="113" t="s">
        <v>259</v>
      </c>
      <c r="F2410" s="113" t="s">
        <v>200</v>
      </c>
      <c r="G2410" s="150">
        <v>9.5959999999999993E-6</v>
      </c>
    </row>
    <row r="2411" spans="1:7" x14ac:dyDescent="0.25">
      <c r="A2411" s="108" t="str">
        <f t="shared" si="37"/>
        <v>BY_2018_1A3(FS)_NOx</v>
      </c>
      <c r="B2411" s="113" t="s">
        <v>136</v>
      </c>
      <c r="C2411" s="113">
        <v>2018</v>
      </c>
      <c r="D2411" s="113" t="s">
        <v>132</v>
      </c>
      <c r="E2411" s="113" t="s">
        <v>199</v>
      </c>
      <c r="F2411" s="113" t="s">
        <v>200</v>
      </c>
      <c r="G2411" s="113">
        <v>44.512700000000002</v>
      </c>
    </row>
    <row r="2412" spans="1:7" x14ac:dyDescent="0.25">
      <c r="A2412" s="108" t="str">
        <f t="shared" si="37"/>
        <v>BY_2018_1A3(FS)_NMVOC</v>
      </c>
      <c r="B2412" s="113" t="s">
        <v>136</v>
      </c>
      <c r="C2412" s="113">
        <v>2018</v>
      </c>
      <c r="D2412" s="113" t="s">
        <v>132</v>
      </c>
      <c r="E2412" s="113" t="s">
        <v>123</v>
      </c>
      <c r="F2412" s="113" t="s">
        <v>200</v>
      </c>
      <c r="G2412" s="113">
        <v>16.152999999999999</v>
      </c>
    </row>
    <row r="2413" spans="1:7" x14ac:dyDescent="0.25">
      <c r="A2413" s="108" t="str">
        <f t="shared" si="37"/>
        <v>BY_2018_1A3(FS)_SOx</v>
      </c>
      <c r="B2413" s="113" t="s">
        <v>136</v>
      </c>
      <c r="C2413" s="113">
        <v>2018</v>
      </c>
      <c r="D2413" s="113" t="s">
        <v>132</v>
      </c>
      <c r="E2413" s="113" t="s">
        <v>201</v>
      </c>
      <c r="F2413" s="113" t="s">
        <v>200</v>
      </c>
      <c r="G2413" s="113">
        <v>0.1116</v>
      </c>
    </row>
    <row r="2414" spans="1:7" x14ac:dyDescent="0.25">
      <c r="A2414" s="108" t="str">
        <f t="shared" si="37"/>
        <v>BY_2018_1A3(FS)_NH3</v>
      </c>
      <c r="B2414" s="113" t="s">
        <v>136</v>
      </c>
      <c r="C2414" s="113">
        <v>2018</v>
      </c>
      <c r="D2414" s="113" t="s">
        <v>132</v>
      </c>
      <c r="E2414" s="113" t="s">
        <v>124</v>
      </c>
      <c r="F2414" s="113" t="s">
        <v>200</v>
      </c>
      <c r="G2414" s="113">
        <v>1.72E-2</v>
      </c>
    </row>
    <row r="2415" spans="1:7" x14ac:dyDescent="0.25">
      <c r="A2415" s="108" t="str">
        <f t="shared" si="37"/>
        <v>BY_2018_1A3(FS)_PM2.5</v>
      </c>
      <c r="B2415" s="113" t="s">
        <v>136</v>
      </c>
      <c r="C2415" s="113">
        <v>2018</v>
      </c>
      <c r="D2415" s="113" t="s">
        <v>132</v>
      </c>
      <c r="E2415" s="113" t="s">
        <v>203</v>
      </c>
      <c r="F2415" s="113" t="s">
        <v>200</v>
      </c>
      <c r="G2415" s="113">
        <v>2.7208999999999999</v>
      </c>
    </row>
    <row r="2416" spans="1:7" x14ac:dyDescent="0.25">
      <c r="A2416" s="108" t="str">
        <f t="shared" si="37"/>
        <v>BY_2019_NATIONAL TOTAL_NOx</v>
      </c>
      <c r="B2416" s="113" t="s">
        <v>136</v>
      </c>
      <c r="C2416" s="113">
        <v>2019</v>
      </c>
      <c r="D2416" s="113" t="s">
        <v>122</v>
      </c>
      <c r="E2416" s="113" t="s">
        <v>199</v>
      </c>
      <c r="F2416" s="113" t="s">
        <v>200</v>
      </c>
      <c r="G2416" s="113">
        <v>150.14670000000001</v>
      </c>
    </row>
    <row r="2417" spans="1:7" x14ac:dyDescent="0.25">
      <c r="A2417" s="108" t="str">
        <f t="shared" si="37"/>
        <v>BY_2019_NATIONAL TOTAL_NMVOC</v>
      </c>
      <c r="B2417" s="113" t="s">
        <v>136</v>
      </c>
      <c r="C2417" s="113">
        <v>2019</v>
      </c>
      <c r="D2417" s="113" t="s">
        <v>122</v>
      </c>
      <c r="E2417" s="113" t="s">
        <v>123</v>
      </c>
      <c r="F2417" s="113" t="s">
        <v>200</v>
      </c>
      <c r="G2417" s="113">
        <v>159.22409999999999</v>
      </c>
    </row>
    <row r="2418" spans="1:7" x14ac:dyDescent="0.25">
      <c r="A2418" s="108" t="str">
        <f t="shared" si="37"/>
        <v>BY_2019_NATIONAL TOTAL_SOx</v>
      </c>
      <c r="B2418" s="113" t="s">
        <v>136</v>
      </c>
      <c r="C2418" s="113">
        <v>2019</v>
      </c>
      <c r="D2418" s="113" t="s">
        <v>122</v>
      </c>
      <c r="E2418" s="113" t="s">
        <v>201</v>
      </c>
      <c r="F2418" s="113" t="s">
        <v>200</v>
      </c>
      <c r="G2418" s="113">
        <v>44.516435999999999</v>
      </c>
    </row>
    <row r="2419" spans="1:7" x14ac:dyDescent="0.25">
      <c r="A2419" s="108" t="str">
        <f t="shared" si="37"/>
        <v>BY_2019_NATIONAL TOTAL_NH3</v>
      </c>
      <c r="B2419" s="113" t="s">
        <v>136</v>
      </c>
      <c r="C2419" s="113">
        <v>2019</v>
      </c>
      <c r="D2419" s="113" t="s">
        <v>122</v>
      </c>
      <c r="E2419" s="113" t="s">
        <v>124</v>
      </c>
      <c r="F2419" s="113" t="s">
        <v>200</v>
      </c>
      <c r="G2419" s="113">
        <v>133.9195</v>
      </c>
    </row>
    <row r="2420" spans="1:7" x14ac:dyDescent="0.25">
      <c r="A2420" s="108" t="str">
        <f t="shared" si="37"/>
        <v>BY_2019_NATIONAL TOTAL_PM2.5</v>
      </c>
      <c r="B2420" s="113" t="s">
        <v>136</v>
      </c>
      <c r="C2420" s="113">
        <v>2019</v>
      </c>
      <c r="D2420" s="113" t="s">
        <v>122</v>
      </c>
      <c r="E2420" s="113" t="s">
        <v>203</v>
      </c>
      <c r="F2420" s="113" t="s">
        <v>200</v>
      </c>
      <c r="G2420" s="113">
        <v>35.029200000000003</v>
      </c>
    </row>
    <row r="2421" spans="1:7" x14ac:dyDescent="0.25">
      <c r="A2421" s="108" t="str">
        <f t="shared" si="37"/>
        <v>BY_2019_NATIONAL TOTAL_Pb</v>
      </c>
      <c r="B2421" s="113" t="s">
        <v>136</v>
      </c>
      <c r="C2421" s="113">
        <v>2019</v>
      </c>
      <c r="D2421" s="113" t="s">
        <v>122</v>
      </c>
      <c r="E2421" s="113" t="s">
        <v>125</v>
      </c>
      <c r="F2421" s="113" t="s">
        <v>200</v>
      </c>
      <c r="G2421" s="113">
        <v>7.5586000000000004E-3</v>
      </c>
    </row>
    <row r="2422" spans="1:7" x14ac:dyDescent="0.25">
      <c r="A2422" s="108" t="str">
        <f t="shared" si="37"/>
        <v>BY_2019_NATIONAL TOTAL_Cd</v>
      </c>
      <c r="B2422" s="113" t="s">
        <v>136</v>
      </c>
      <c r="C2422" s="113">
        <v>2019</v>
      </c>
      <c r="D2422" s="113" t="s">
        <v>122</v>
      </c>
      <c r="E2422" s="113" t="s">
        <v>126</v>
      </c>
      <c r="F2422" s="113" t="s">
        <v>200</v>
      </c>
      <c r="G2422" s="113">
        <v>7.3169999999999995E-4</v>
      </c>
    </row>
    <row r="2423" spans="1:7" x14ac:dyDescent="0.25">
      <c r="A2423" s="108" t="str">
        <f t="shared" si="37"/>
        <v>BY_2019_NATIONAL TOTAL_Hg</v>
      </c>
      <c r="B2423" s="113" t="s">
        <v>136</v>
      </c>
      <c r="C2423" s="113">
        <v>2019</v>
      </c>
      <c r="D2423" s="113" t="s">
        <v>122</v>
      </c>
      <c r="E2423" s="113" t="s">
        <v>127</v>
      </c>
      <c r="F2423" s="113" t="s">
        <v>200</v>
      </c>
      <c r="G2423" s="113">
        <v>2.6019999999999998E-4</v>
      </c>
    </row>
    <row r="2424" spans="1:7" x14ac:dyDescent="0.25">
      <c r="A2424" s="108" t="str">
        <f t="shared" si="37"/>
        <v>BY_2019_NATIONAL TOTAL_DIOX</v>
      </c>
      <c r="B2424" s="113" t="s">
        <v>136</v>
      </c>
      <c r="C2424" s="113">
        <v>2019</v>
      </c>
      <c r="D2424" s="113" t="s">
        <v>122</v>
      </c>
      <c r="E2424" s="113" t="s">
        <v>128</v>
      </c>
      <c r="F2424" s="113" t="s">
        <v>200</v>
      </c>
      <c r="G2424" s="150">
        <v>3.70077E-8</v>
      </c>
    </row>
    <row r="2425" spans="1:7" x14ac:dyDescent="0.25">
      <c r="A2425" s="108" t="str">
        <f t="shared" si="37"/>
        <v>BY_2019_NATIONAL TOTAL_PAH</v>
      </c>
      <c r="B2425" s="113" t="s">
        <v>136</v>
      </c>
      <c r="C2425" s="113">
        <v>2019</v>
      </c>
      <c r="D2425" s="113" t="s">
        <v>122</v>
      </c>
      <c r="E2425" s="113" t="s">
        <v>129</v>
      </c>
      <c r="F2425" s="113" t="s">
        <v>200</v>
      </c>
      <c r="G2425" s="113">
        <v>2.98643E-2</v>
      </c>
    </row>
    <row r="2426" spans="1:7" x14ac:dyDescent="0.25">
      <c r="A2426" s="108" t="str">
        <f t="shared" si="37"/>
        <v>BY_2019_NATIONAL TOTAL_HCB</v>
      </c>
      <c r="B2426" s="113" t="s">
        <v>136</v>
      </c>
      <c r="C2426" s="113">
        <v>2019</v>
      </c>
      <c r="D2426" s="113" t="s">
        <v>122</v>
      </c>
      <c r="E2426" s="113" t="s">
        <v>130</v>
      </c>
      <c r="F2426" s="113" t="s">
        <v>200</v>
      </c>
      <c r="G2426" s="150">
        <v>1.0764E-6</v>
      </c>
    </row>
    <row r="2427" spans="1:7" x14ac:dyDescent="0.25">
      <c r="A2427" s="108" t="str">
        <f t="shared" si="37"/>
        <v>BY_2019_NATIONAL TOTAL_PCB</v>
      </c>
      <c r="B2427" s="113" t="s">
        <v>136</v>
      </c>
      <c r="C2427" s="113">
        <v>2019</v>
      </c>
      <c r="D2427" s="113" t="s">
        <v>122</v>
      </c>
      <c r="E2427" s="113" t="s">
        <v>259</v>
      </c>
      <c r="F2427" s="113" t="s">
        <v>200</v>
      </c>
      <c r="G2427" s="150">
        <v>1.0119799999999999E-5</v>
      </c>
    </row>
    <row r="2428" spans="1:7" x14ac:dyDescent="0.25">
      <c r="A2428" s="108" t="str">
        <f t="shared" si="37"/>
        <v>BY_2019_1A3(FS)_NOx</v>
      </c>
      <c r="B2428" s="113" t="s">
        <v>136</v>
      </c>
      <c r="C2428" s="113">
        <v>2019</v>
      </c>
      <c r="D2428" s="113" t="s">
        <v>132</v>
      </c>
      <c r="E2428" s="113" t="s">
        <v>199</v>
      </c>
      <c r="F2428" s="113" t="s">
        <v>200</v>
      </c>
      <c r="G2428" s="113">
        <v>54.615600000000001</v>
      </c>
    </row>
    <row r="2429" spans="1:7" x14ac:dyDescent="0.25">
      <c r="A2429" s="108" t="str">
        <f t="shared" si="37"/>
        <v>BY_2019_1A3(FS)_NMVOC</v>
      </c>
      <c r="B2429" s="113" t="s">
        <v>136</v>
      </c>
      <c r="C2429" s="113">
        <v>2019</v>
      </c>
      <c r="D2429" s="113" t="s">
        <v>132</v>
      </c>
      <c r="E2429" s="113" t="s">
        <v>123</v>
      </c>
      <c r="F2429" s="113" t="s">
        <v>200</v>
      </c>
      <c r="G2429" s="113">
        <v>16.309000000000001</v>
      </c>
    </row>
    <row r="2430" spans="1:7" x14ac:dyDescent="0.25">
      <c r="A2430" s="108" t="str">
        <f t="shared" si="37"/>
        <v>BY_2019_1A3(FS)_SOx</v>
      </c>
      <c r="B2430" s="113" t="s">
        <v>136</v>
      </c>
      <c r="C2430" s="113">
        <v>2019</v>
      </c>
      <c r="D2430" s="113" t="s">
        <v>132</v>
      </c>
      <c r="E2430" s="113" t="s">
        <v>201</v>
      </c>
      <c r="F2430" s="113" t="s">
        <v>200</v>
      </c>
      <c r="G2430" s="113">
        <v>0.128136</v>
      </c>
    </row>
    <row r="2431" spans="1:7" x14ac:dyDescent="0.25">
      <c r="A2431" s="108" t="str">
        <f t="shared" si="37"/>
        <v>BY_2019_1A3(FS)_NH3</v>
      </c>
      <c r="B2431" s="113" t="s">
        <v>136</v>
      </c>
      <c r="C2431" s="113">
        <v>2019</v>
      </c>
      <c r="D2431" s="113" t="s">
        <v>132</v>
      </c>
      <c r="E2431" s="113" t="s">
        <v>124</v>
      </c>
      <c r="F2431" s="113" t="s">
        <v>200</v>
      </c>
      <c r="G2431" s="113">
        <v>1.6500000000000001E-2</v>
      </c>
    </row>
    <row r="2432" spans="1:7" x14ac:dyDescent="0.25">
      <c r="A2432" s="108" t="str">
        <f t="shared" si="37"/>
        <v>BY_2019_1A3(FS)_PM2.5</v>
      </c>
      <c r="B2432" s="113" t="s">
        <v>136</v>
      </c>
      <c r="C2432" s="113">
        <v>2019</v>
      </c>
      <c r="D2432" s="113" t="s">
        <v>132</v>
      </c>
      <c r="E2432" s="113" t="s">
        <v>203</v>
      </c>
      <c r="F2432" s="113" t="s">
        <v>200</v>
      </c>
      <c r="G2432" s="113">
        <v>2.4333999999999998</v>
      </c>
    </row>
    <row r="2433" spans="1:7" x14ac:dyDescent="0.25">
      <c r="A2433" s="108" t="str">
        <f t="shared" si="37"/>
        <v>BY_2020_NATIONAL TOTAL_NOx</v>
      </c>
      <c r="B2433" s="113" t="s">
        <v>136</v>
      </c>
      <c r="C2433" s="113">
        <v>2020</v>
      </c>
      <c r="D2433" s="113" t="s">
        <v>122</v>
      </c>
      <c r="E2433" s="113" t="s">
        <v>199</v>
      </c>
      <c r="F2433" s="113" t="s">
        <v>200</v>
      </c>
      <c r="G2433" s="113">
        <v>156.11580000000001</v>
      </c>
    </row>
    <row r="2434" spans="1:7" x14ac:dyDescent="0.25">
      <c r="A2434" s="108" t="str">
        <f t="shared" ref="A2434:A2497" si="38">CONCATENATE(B2434,"_",C2434,"_",D2434,"_",E2434)</f>
        <v>BY_2020_NATIONAL TOTAL_NMVOC</v>
      </c>
      <c r="B2434" s="113" t="s">
        <v>136</v>
      </c>
      <c r="C2434" s="113">
        <v>2020</v>
      </c>
      <c r="D2434" s="113" t="s">
        <v>122</v>
      </c>
      <c r="E2434" s="113" t="s">
        <v>123</v>
      </c>
      <c r="F2434" s="113" t="s">
        <v>200</v>
      </c>
      <c r="G2434" s="113">
        <v>160.1653</v>
      </c>
    </row>
    <row r="2435" spans="1:7" x14ac:dyDescent="0.25">
      <c r="A2435" s="108" t="str">
        <f t="shared" si="38"/>
        <v>BY_2020_NATIONAL TOTAL_SOx</v>
      </c>
      <c r="B2435" s="113" t="s">
        <v>136</v>
      </c>
      <c r="C2435" s="113">
        <v>2020</v>
      </c>
      <c r="D2435" s="113" t="s">
        <v>122</v>
      </c>
      <c r="E2435" s="113" t="s">
        <v>201</v>
      </c>
      <c r="F2435" s="113" t="s">
        <v>200</v>
      </c>
      <c r="G2435" s="113">
        <v>65.099699999999999</v>
      </c>
    </row>
    <row r="2436" spans="1:7" x14ac:dyDescent="0.25">
      <c r="A2436" s="108" t="str">
        <f t="shared" si="38"/>
        <v>BY_2020_NATIONAL TOTAL_NH3</v>
      </c>
      <c r="B2436" s="113" t="s">
        <v>136</v>
      </c>
      <c r="C2436" s="113">
        <v>2020</v>
      </c>
      <c r="D2436" s="113" t="s">
        <v>122</v>
      </c>
      <c r="E2436" s="113" t="s">
        <v>124</v>
      </c>
      <c r="F2436" s="113" t="s">
        <v>200</v>
      </c>
      <c r="G2436" s="113">
        <v>136.00200000000001</v>
      </c>
    </row>
    <row r="2437" spans="1:7" x14ac:dyDescent="0.25">
      <c r="A2437" s="108" t="str">
        <f t="shared" si="38"/>
        <v>BY_2020_NATIONAL TOTAL_PM2.5</v>
      </c>
      <c r="B2437" s="113" t="s">
        <v>136</v>
      </c>
      <c r="C2437" s="113">
        <v>2020</v>
      </c>
      <c r="D2437" s="113" t="s">
        <v>122</v>
      </c>
      <c r="E2437" s="113" t="s">
        <v>203</v>
      </c>
      <c r="F2437" s="113" t="s">
        <v>200</v>
      </c>
      <c r="G2437" s="113">
        <v>35.129300000000001</v>
      </c>
    </row>
    <row r="2438" spans="1:7" x14ac:dyDescent="0.25">
      <c r="A2438" s="108" t="str">
        <f t="shared" si="38"/>
        <v>BY_2020_NATIONAL TOTAL_Pb</v>
      </c>
      <c r="B2438" s="113" t="s">
        <v>136</v>
      </c>
      <c r="C2438" s="113">
        <v>2020</v>
      </c>
      <c r="D2438" s="113" t="s">
        <v>122</v>
      </c>
      <c r="E2438" s="113" t="s">
        <v>125</v>
      </c>
      <c r="F2438" s="113" t="s">
        <v>200</v>
      </c>
      <c r="G2438" s="113">
        <v>7.7622999999999998E-3</v>
      </c>
    </row>
    <row r="2439" spans="1:7" x14ac:dyDescent="0.25">
      <c r="A2439" s="108" t="str">
        <f t="shared" si="38"/>
        <v>BY_2020_NATIONAL TOTAL_Cd</v>
      </c>
      <c r="B2439" s="113" t="s">
        <v>136</v>
      </c>
      <c r="C2439" s="113">
        <v>2020</v>
      </c>
      <c r="D2439" s="113" t="s">
        <v>122</v>
      </c>
      <c r="E2439" s="113" t="s">
        <v>126</v>
      </c>
      <c r="F2439" s="113" t="s">
        <v>200</v>
      </c>
      <c r="G2439" s="113">
        <v>7.2729999999999995E-4</v>
      </c>
    </row>
    <row r="2440" spans="1:7" x14ac:dyDescent="0.25">
      <c r="A2440" s="108" t="str">
        <f t="shared" si="38"/>
        <v>BY_2020_NATIONAL TOTAL_Hg</v>
      </c>
      <c r="B2440" s="113" t="s">
        <v>136</v>
      </c>
      <c r="C2440" s="113">
        <v>2020</v>
      </c>
      <c r="D2440" s="113" t="s">
        <v>122</v>
      </c>
      <c r="E2440" s="113" t="s">
        <v>127</v>
      </c>
      <c r="F2440" s="113" t="s">
        <v>200</v>
      </c>
      <c r="G2440" s="113">
        <v>2.8390000000000002E-4</v>
      </c>
    </row>
    <row r="2441" spans="1:7" x14ac:dyDescent="0.25">
      <c r="A2441" s="108" t="str">
        <f t="shared" si="38"/>
        <v>BY_2020_NATIONAL TOTAL_DIOX</v>
      </c>
      <c r="B2441" s="113" t="s">
        <v>136</v>
      </c>
      <c r="C2441" s="113">
        <v>2020</v>
      </c>
      <c r="D2441" s="113" t="s">
        <v>122</v>
      </c>
      <c r="E2441" s="113" t="s">
        <v>128</v>
      </c>
      <c r="F2441" s="113" t="s">
        <v>200</v>
      </c>
      <c r="G2441" s="150">
        <v>3.0213900000000003E-8</v>
      </c>
    </row>
    <row r="2442" spans="1:7" x14ac:dyDescent="0.25">
      <c r="A2442" s="108" t="str">
        <f t="shared" si="38"/>
        <v>BY_2020_NATIONAL TOTAL_PAH</v>
      </c>
      <c r="B2442" s="113" t="s">
        <v>136</v>
      </c>
      <c r="C2442" s="113">
        <v>2020</v>
      </c>
      <c r="D2442" s="113" t="s">
        <v>122</v>
      </c>
      <c r="E2442" s="113" t="s">
        <v>129</v>
      </c>
      <c r="F2442" s="113" t="s">
        <v>200</v>
      </c>
      <c r="G2442" s="113">
        <v>2.9684200000000001E-2</v>
      </c>
    </row>
    <row r="2443" spans="1:7" x14ac:dyDescent="0.25">
      <c r="A2443" s="108" t="str">
        <f t="shared" si="38"/>
        <v>BY_2020_NATIONAL TOTAL_HCB</v>
      </c>
      <c r="B2443" s="113" t="s">
        <v>136</v>
      </c>
      <c r="C2443" s="113">
        <v>2020</v>
      </c>
      <c r="D2443" s="113" t="s">
        <v>122</v>
      </c>
      <c r="E2443" s="113" t="s">
        <v>130</v>
      </c>
      <c r="F2443" s="113" t="s">
        <v>200</v>
      </c>
      <c r="G2443" s="150">
        <v>9.1999999999999998E-7</v>
      </c>
    </row>
    <row r="2444" spans="1:7" x14ac:dyDescent="0.25">
      <c r="A2444" s="108" t="str">
        <f t="shared" si="38"/>
        <v>BY_2020_NATIONAL TOTAL_PCB</v>
      </c>
      <c r="B2444" s="113" t="s">
        <v>136</v>
      </c>
      <c r="C2444" s="113">
        <v>2020</v>
      </c>
      <c r="D2444" s="113" t="s">
        <v>122</v>
      </c>
      <c r="E2444" s="113" t="s">
        <v>259</v>
      </c>
      <c r="F2444" s="113" t="s">
        <v>200</v>
      </c>
      <c r="G2444" s="150">
        <v>9.6196000000000002E-6</v>
      </c>
    </row>
    <row r="2445" spans="1:7" x14ac:dyDescent="0.25">
      <c r="A2445" s="108" t="str">
        <f t="shared" si="38"/>
        <v>BY_2020_1A3(FS)_NOx</v>
      </c>
      <c r="B2445" s="113" t="s">
        <v>136</v>
      </c>
      <c r="C2445" s="113">
        <v>2020</v>
      </c>
      <c r="D2445" s="113" t="s">
        <v>132</v>
      </c>
      <c r="E2445" s="113" t="s">
        <v>199</v>
      </c>
      <c r="F2445" s="113" t="s">
        <v>200</v>
      </c>
      <c r="G2445" s="113">
        <v>50.906100000000002</v>
      </c>
    </row>
    <row r="2446" spans="1:7" x14ac:dyDescent="0.25">
      <c r="A2446" s="108" t="str">
        <f t="shared" si="38"/>
        <v>BY_2020_1A3(FS)_NMVOC</v>
      </c>
      <c r="B2446" s="113" t="s">
        <v>136</v>
      </c>
      <c r="C2446" s="113">
        <v>2020</v>
      </c>
      <c r="D2446" s="113" t="s">
        <v>132</v>
      </c>
      <c r="E2446" s="113" t="s">
        <v>123</v>
      </c>
      <c r="F2446" s="113" t="s">
        <v>200</v>
      </c>
      <c r="G2446" s="113">
        <v>14.295</v>
      </c>
    </row>
    <row r="2447" spans="1:7" x14ac:dyDescent="0.25">
      <c r="A2447" s="108" t="str">
        <f t="shared" si="38"/>
        <v>BY_2020_1A3(FS)_SOx</v>
      </c>
      <c r="B2447" s="113" t="s">
        <v>136</v>
      </c>
      <c r="C2447" s="113">
        <v>2020</v>
      </c>
      <c r="D2447" s="113" t="s">
        <v>132</v>
      </c>
      <c r="E2447" s="113" t="s">
        <v>201</v>
      </c>
      <c r="F2447" s="113" t="s">
        <v>200</v>
      </c>
      <c r="G2447" s="113">
        <v>0.11940000000000001</v>
      </c>
    </row>
    <row r="2448" spans="1:7" x14ac:dyDescent="0.25">
      <c r="A2448" s="108" t="str">
        <f t="shared" si="38"/>
        <v>BY_2020_1A3(FS)_NH3</v>
      </c>
      <c r="B2448" s="113" t="s">
        <v>136</v>
      </c>
      <c r="C2448" s="113">
        <v>2020</v>
      </c>
      <c r="D2448" s="113" t="s">
        <v>132</v>
      </c>
      <c r="E2448" s="113" t="s">
        <v>124</v>
      </c>
      <c r="F2448" s="113" t="s">
        <v>200</v>
      </c>
      <c r="G2448" s="113">
        <v>1.5699999999999999E-2</v>
      </c>
    </row>
    <row r="2449" spans="1:7" x14ac:dyDescent="0.25">
      <c r="A2449" s="108" t="str">
        <f t="shared" si="38"/>
        <v>BY_2020_1A3(FS)_PM2.5</v>
      </c>
      <c r="B2449" s="113" t="s">
        <v>136</v>
      </c>
      <c r="C2449" s="113">
        <v>2020</v>
      </c>
      <c r="D2449" s="113" t="s">
        <v>132</v>
      </c>
      <c r="E2449" s="113" t="s">
        <v>203</v>
      </c>
      <c r="F2449" s="113" t="s">
        <v>200</v>
      </c>
      <c r="G2449" s="113">
        <v>2.4521999999999999</v>
      </c>
    </row>
    <row r="2450" spans="1:7" x14ac:dyDescent="0.25">
      <c r="A2450" s="108" t="str">
        <f t="shared" si="38"/>
        <v>BY_2021_NATIONAL TOTAL_NOx</v>
      </c>
      <c r="B2450" s="113" t="s">
        <v>136</v>
      </c>
      <c r="C2450" s="113">
        <v>2021</v>
      </c>
      <c r="D2450" s="113" t="s">
        <v>122</v>
      </c>
      <c r="E2450" s="113" t="s">
        <v>199</v>
      </c>
      <c r="F2450" s="113" t="s">
        <v>200</v>
      </c>
      <c r="G2450" s="113">
        <v>143.6756</v>
      </c>
    </row>
    <row r="2451" spans="1:7" x14ac:dyDescent="0.25">
      <c r="A2451" s="108" t="str">
        <f t="shared" si="38"/>
        <v>BY_2021_NATIONAL TOTAL_NMVOC</v>
      </c>
      <c r="B2451" s="113" t="s">
        <v>136</v>
      </c>
      <c r="C2451" s="113">
        <v>2021</v>
      </c>
      <c r="D2451" s="113" t="s">
        <v>122</v>
      </c>
      <c r="E2451" s="113" t="s">
        <v>123</v>
      </c>
      <c r="F2451" s="113" t="s">
        <v>200</v>
      </c>
      <c r="G2451" s="113">
        <v>161.23949999999999</v>
      </c>
    </row>
    <row r="2452" spans="1:7" x14ac:dyDescent="0.25">
      <c r="A2452" s="108" t="str">
        <f t="shared" si="38"/>
        <v>BY_2021_NATIONAL TOTAL_SOx</v>
      </c>
      <c r="B2452" s="113" t="s">
        <v>136</v>
      </c>
      <c r="C2452" s="113">
        <v>2021</v>
      </c>
      <c r="D2452" s="113" t="s">
        <v>122</v>
      </c>
      <c r="E2452" s="113" t="s">
        <v>201</v>
      </c>
      <c r="F2452" s="113" t="s">
        <v>200</v>
      </c>
      <c r="G2452" s="113">
        <v>57.724699999999999</v>
      </c>
    </row>
    <row r="2453" spans="1:7" x14ac:dyDescent="0.25">
      <c r="A2453" s="108" t="str">
        <f t="shared" si="38"/>
        <v>BY_2021_NATIONAL TOTAL_NH3</v>
      </c>
      <c r="B2453" s="113" t="s">
        <v>136</v>
      </c>
      <c r="C2453" s="113">
        <v>2021</v>
      </c>
      <c r="D2453" s="113" t="s">
        <v>122</v>
      </c>
      <c r="E2453" s="113" t="s">
        <v>124</v>
      </c>
      <c r="F2453" s="113" t="s">
        <v>200</v>
      </c>
      <c r="G2453" s="113">
        <v>135.40809999999999</v>
      </c>
    </row>
    <row r="2454" spans="1:7" x14ac:dyDescent="0.25">
      <c r="A2454" s="108" t="str">
        <f t="shared" si="38"/>
        <v>BY_2021_NATIONAL TOTAL_PM2.5</v>
      </c>
      <c r="B2454" s="113" t="s">
        <v>136</v>
      </c>
      <c r="C2454" s="113">
        <v>2021</v>
      </c>
      <c r="D2454" s="113" t="s">
        <v>122</v>
      </c>
      <c r="E2454" s="113" t="s">
        <v>203</v>
      </c>
      <c r="F2454" s="113" t="s">
        <v>200</v>
      </c>
      <c r="G2454" s="113">
        <v>38.9649</v>
      </c>
    </row>
    <row r="2455" spans="1:7" x14ac:dyDescent="0.25">
      <c r="A2455" s="108" t="str">
        <f t="shared" si="38"/>
        <v>BY_2021_NATIONAL TOTAL_Pb</v>
      </c>
      <c r="B2455" s="113" t="s">
        <v>136</v>
      </c>
      <c r="C2455" s="113">
        <v>2021</v>
      </c>
      <c r="D2455" s="113" t="s">
        <v>122</v>
      </c>
      <c r="E2455" s="113" t="s">
        <v>125</v>
      </c>
      <c r="F2455" s="113" t="s">
        <v>200</v>
      </c>
      <c r="G2455" s="113">
        <v>7.6191000000000002E-3</v>
      </c>
    </row>
    <row r="2456" spans="1:7" x14ac:dyDescent="0.25">
      <c r="A2456" s="108" t="str">
        <f t="shared" si="38"/>
        <v>BY_2021_NATIONAL TOTAL_Cd</v>
      </c>
      <c r="B2456" s="113" t="s">
        <v>136</v>
      </c>
      <c r="C2456" s="113">
        <v>2021</v>
      </c>
      <c r="D2456" s="113" t="s">
        <v>122</v>
      </c>
      <c r="E2456" s="113" t="s">
        <v>126</v>
      </c>
      <c r="F2456" s="113" t="s">
        <v>200</v>
      </c>
      <c r="G2456" s="113">
        <v>7.2250000000000005E-4</v>
      </c>
    </row>
    <row r="2457" spans="1:7" x14ac:dyDescent="0.25">
      <c r="A2457" s="108" t="str">
        <f t="shared" si="38"/>
        <v>BY_2021_NATIONAL TOTAL_Hg</v>
      </c>
      <c r="B2457" s="113" t="s">
        <v>136</v>
      </c>
      <c r="C2457" s="113">
        <v>2021</v>
      </c>
      <c r="D2457" s="113" t="s">
        <v>122</v>
      </c>
      <c r="E2457" s="113" t="s">
        <v>127</v>
      </c>
      <c r="F2457" s="113" t="s">
        <v>200</v>
      </c>
      <c r="G2457" s="113">
        <v>2.9250000000000001E-4</v>
      </c>
    </row>
    <row r="2458" spans="1:7" x14ac:dyDescent="0.25">
      <c r="A2458" s="108" t="str">
        <f t="shared" si="38"/>
        <v>BY_2021_NATIONAL TOTAL_DIOX</v>
      </c>
      <c r="B2458" s="113" t="s">
        <v>136</v>
      </c>
      <c r="C2458" s="113">
        <v>2021</v>
      </c>
      <c r="D2458" s="113" t="s">
        <v>122</v>
      </c>
      <c r="E2458" s="113" t="s">
        <v>128</v>
      </c>
      <c r="F2458" s="113" t="s">
        <v>200</v>
      </c>
      <c r="G2458" s="150">
        <v>3.3983500000000001E-8</v>
      </c>
    </row>
    <row r="2459" spans="1:7" x14ac:dyDescent="0.25">
      <c r="A2459" s="108" t="str">
        <f t="shared" si="38"/>
        <v>BY_2021_NATIONAL TOTAL_PAH</v>
      </c>
      <c r="B2459" s="113" t="s">
        <v>136</v>
      </c>
      <c r="C2459" s="113">
        <v>2021</v>
      </c>
      <c r="D2459" s="113" t="s">
        <v>122</v>
      </c>
      <c r="E2459" s="113" t="s">
        <v>129</v>
      </c>
      <c r="F2459" s="113" t="s">
        <v>200</v>
      </c>
      <c r="G2459" s="113">
        <v>3.5274E-2</v>
      </c>
    </row>
    <row r="2460" spans="1:7" x14ac:dyDescent="0.25">
      <c r="A2460" s="108" t="str">
        <f t="shared" si="38"/>
        <v>BY_2021_NATIONAL TOTAL_HCB</v>
      </c>
      <c r="B2460" s="113" t="s">
        <v>136</v>
      </c>
      <c r="C2460" s="113">
        <v>2021</v>
      </c>
      <c r="D2460" s="113" t="s">
        <v>122</v>
      </c>
      <c r="E2460" s="113" t="s">
        <v>130</v>
      </c>
      <c r="F2460" s="113" t="s">
        <v>200</v>
      </c>
      <c r="G2460" s="150">
        <v>1.015E-6</v>
      </c>
    </row>
    <row r="2461" spans="1:7" x14ac:dyDescent="0.25">
      <c r="A2461" s="108" t="str">
        <f t="shared" si="38"/>
        <v>BY_2021_NATIONAL TOTAL_PCB</v>
      </c>
      <c r="B2461" s="113" t="s">
        <v>136</v>
      </c>
      <c r="C2461" s="113">
        <v>2021</v>
      </c>
      <c r="D2461" s="113" t="s">
        <v>122</v>
      </c>
      <c r="E2461" s="113" t="s">
        <v>259</v>
      </c>
      <c r="F2461" s="113" t="s">
        <v>200</v>
      </c>
      <c r="G2461" s="150">
        <v>9.3903000000000005E-6</v>
      </c>
    </row>
    <row r="2462" spans="1:7" x14ac:dyDescent="0.25">
      <c r="A2462" s="108" t="str">
        <f t="shared" si="38"/>
        <v>BY_2021_1A3(FS)_NOx</v>
      </c>
      <c r="B2462" s="113" t="s">
        <v>136</v>
      </c>
      <c r="C2462" s="113">
        <v>2021</v>
      </c>
      <c r="D2462" s="113" t="s">
        <v>132</v>
      </c>
      <c r="E2462" s="113" t="s">
        <v>199</v>
      </c>
      <c r="F2462" s="113" t="s">
        <v>200</v>
      </c>
      <c r="G2462" s="113">
        <v>45.799900000000001</v>
      </c>
    </row>
    <row r="2463" spans="1:7" x14ac:dyDescent="0.25">
      <c r="A2463" s="108" t="str">
        <f t="shared" si="38"/>
        <v>BY_2021_1A3(FS)_NMVOC</v>
      </c>
      <c r="B2463" s="113" t="s">
        <v>136</v>
      </c>
      <c r="C2463" s="113">
        <v>2021</v>
      </c>
      <c r="D2463" s="113" t="s">
        <v>132</v>
      </c>
      <c r="E2463" s="113" t="s">
        <v>123</v>
      </c>
      <c r="F2463" s="113" t="s">
        <v>200</v>
      </c>
      <c r="G2463" s="113">
        <v>12.9</v>
      </c>
    </row>
    <row r="2464" spans="1:7" x14ac:dyDescent="0.25">
      <c r="A2464" s="108" t="str">
        <f t="shared" si="38"/>
        <v>BY_2021_1A3(FS)_SOx</v>
      </c>
      <c r="B2464" s="113" t="s">
        <v>136</v>
      </c>
      <c r="C2464" s="113">
        <v>2021</v>
      </c>
      <c r="D2464" s="113" t="s">
        <v>132</v>
      </c>
      <c r="E2464" s="113" t="s">
        <v>201</v>
      </c>
      <c r="F2464" s="113" t="s">
        <v>200</v>
      </c>
      <c r="G2464" s="113">
        <v>9.1700000000000004E-2</v>
      </c>
    </row>
    <row r="2465" spans="1:7" x14ac:dyDescent="0.25">
      <c r="A2465" s="108" t="str">
        <f t="shared" si="38"/>
        <v>BY_2021_1A3(FS)_NH3</v>
      </c>
      <c r="B2465" s="113" t="s">
        <v>136</v>
      </c>
      <c r="C2465" s="113">
        <v>2021</v>
      </c>
      <c r="D2465" s="113" t="s">
        <v>132</v>
      </c>
      <c r="E2465" s="113" t="s">
        <v>124</v>
      </c>
      <c r="F2465" s="113" t="s">
        <v>200</v>
      </c>
      <c r="G2465" s="113">
        <v>1.78E-2</v>
      </c>
    </row>
    <row r="2466" spans="1:7" x14ac:dyDescent="0.25">
      <c r="A2466" s="108" t="str">
        <f t="shared" si="38"/>
        <v>BY_2021_1A3(FS)_PM2.5</v>
      </c>
      <c r="B2466" s="113" t="s">
        <v>136</v>
      </c>
      <c r="C2466" s="113">
        <v>2021</v>
      </c>
      <c r="D2466" s="113" t="s">
        <v>132</v>
      </c>
      <c r="E2466" s="113" t="s">
        <v>203</v>
      </c>
      <c r="F2466" s="113" t="s">
        <v>200</v>
      </c>
      <c r="G2466" s="113">
        <v>2.6202999999999999</v>
      </c>
    </row>
    <row r="2467" spans="1:7" x14ac:dyDescent="0.25">
      <c r="A2467" s="108" t="str">
        <f t="shared" si="38"/>
        <v>BY_2022_NATIONAL TOTAL_NOx</v>
      </c>
      <c r="B2467" s="113" t="s">
        <v>136</v>
      </c>
      <c r="C2467" s="113">
        <v>2022</v>
      </c>
      <c r="D2467" s="113" t="s">
        <v>122</v>
      </c>
      <c r="E2467" s="113" t="s">
        <v>199</v>
      </c>
      <c r="F2467" s="113" t="s">
        <v>200</v>
      </c>
      <c r="G2467" s="113">
        <v>155.827</v>
      </c>
    </row>
    <row r="2468" spans="1:7" x14ac:dyDescent="0.25">
      <c r="A2468" s="108" t="str">
        <f t="shared" si="38"/>
        <v>BY_2022_NATIONAL TOTAL_NMVOC</v>
      </c>
      <c r="B2468" s="113" t="s">
        <v>136</v>
      </c>
      <c r="C2468" s="113">
        <v>2022</v>
      </c>
      <c r="D2468" s="113" t="s">
        <v>122</v>
      </c>
      <c r="E2468" s="113" t="s">
        <v>123</v>
      </c>
      <c r="F2468" s="113" t="s">
        <v>200</v>
      </c>
      <c r="G2468" s="113">
        <v>153.34700000000001</v>
      </c>
    </row>
    <row r="2469" spans="1:7" x14ac:dyDescent="0.25">
      <c r="A2469" s="108" t="str">
        <f t="shared" si="38"/>
        <v>BY_2022_NATIONAL TOTAL_SOx</v>
      </c>
      <c r="B2469" s="113" t="s">
        <v>136</v>
      </c>
      <c r="C2469" s="113">
        <v>2022</v>
      </c>
      <c r="D2469" s="113" t="s">
        <v>122</v>
      </c>
      <c r="E2469" s="113" t="s">
        <v>201</v>
      </c>
      <c r="F2469" s="113" t="s">
        <v>200</v>
      </c>
      <c r="G2469" s="113">
        <v>54.7622</v>
      </c>
    </row>
    <row r="2470" spans="1:7" x14ac:dyDescent="0.25">
      <c r="A2470" s="108" t="str">
        <f t="shared" si="38"/>
        <v>BY_2022_NATIONAL TOTAL_NH3</v>
      </c>
      <c r="B2470" s="113" t="s">
        <v>136</v>
      </c>
      <c r="C2470" s="113">
        <v>2022</v>
      </c>
      <c r="D2470" s="113" t="s">
        <v>122</v>
      </c>
      <c r="E2470" s="113" t="s">
        <v>124</v>
      </c>
      <c r="F2470" s="113" t="s">
        <v>200</v>
      </c>
      <c r="G2470" s="113">
        <v>131.8466</v>
      </c>
    </row>
    <row r="2471" spans="1:7" x14ac:dyDescent="0.25">
      <c r="A2471" s="108" t="str">
        <f t="shared" si="38"/>
        <v>BY_2022_NATIONAL TOTAL_PM2.5</v>
      </c>
      <c r="B2471" s="113" t="s">
        <v>136</v>
      </c>
      <c r="C2471" s="113">
        <v>2022</v>
      </c>
      <c r="D2471" s="113" t="s">
        <v>122</v>
      </c>
      <c r="E2471" s="113" t="s">
        <v>203</v>
      </c>
      <c r="F2471" s="113" t="s">
        <v>200</v>
      </c>
      <c r="G2471" s="113">
        <v>38.137300000000003</v>
      </c>
    </row>
    <row r="2472" spans="1:7" x14ac:dyDescent="0.25">
      <c r="A2472" s="108" t="str">
        <f t="shared" si="38"/>
        <v>BY_2022_NATIONAL TOTAL_Pb</v>
      </c>
      <c r="B2472" s="113" t="s">
        <v>136</v>
      </c>
      <c r="C2472" s="113">
        <v>2022</v>
      </c>
      <c r="D2472" s="113" t="s">
        <v>122</v>
      </c>
      <c r="E2472" s="113" t="s">
        <v>125</v>
      </c>
      <c r="F2472" s="113" t="s">
        <v>200</v>
      </c>
      <c r="G2472" s="113">
        <v>7.2261000000000001E-3</v>
      </c>
    </row>
    <row r="2473" spans="1:7" x14ac:dyDescent="0.25">
      <c r="A2473" s="108" t="str">
        <f t="shared" si="38"/>
        <v>BY_2022_NATIONAL TOTAL_Cd</v>
      </c>
      <c r="B2473" s="113" t="s">
        <v>136</v>
      </c>
      <c r="C2473" s="113">
        <v>2022</v>
      </c>
      <c r="D2473" s="113" t="s">
        <v>122</v>
      </c>
      <c r="E2473" s="113" t="s">
        <v>126</v>
      </c>
      <c r="F2473" s="113" t="s">
        <v>200</v>
      </c>
      <c r="G2473" s="113">
        <v>6.4869999999999999E-4</v>
      </c>
    </row>
    <row r="2474" spans="1:7" x14ac:dyDescent="0.25">
      <c r="A2474" s="108" t="str">
        <f t="shared" si="38"/>
        <v>BY_2022_NATIONAL TOTAL_Hg</v>
      </c>
      <c r="B2474" s="113" t="s">
        <v>136</v>
      </c>
      <c r="C2474" s="113">
        <v>2022</v>
      </c>
      <c r="D2474" s="113" t="s">
        <v>122</v>
      </c>
      <c r="E2474" s="113" t="s">
        <v>127</v>
      </c>
      <c r="F2474" s="113" t="s">
        <v>200</v>
      </c>
      <c r="G2474" s="113">
        <v>2.9510000000000002E-4</v>
      </c>
    </row>
    <row r="2475" spans="1:7" x14ac:dyDescent="0.25">
      <c r="A2475" s="108" t="str">
        <f t="shared" si="38"/>
        <v>BY_2022_NATIONAL TOTAL_DIOX</v>
      </c>
      <c r="B2475" s="113" t="s">
        <v>136</v>
      </c>
      <c r="C2475" s="113">
        <v>2022</v>
      </c>
      <c r="D2475" s="113" t="s">
        <v>122</v>
      </c>
      <c r="E2475" s="113" t="s">
        <v>128</v>
      </c>
      <c r="F2475" s="113" t="s">
        <v>200</v>
      </c>
      <c r="G2475" s="150">
        <v>2.83436E-8</v>
      </c>
    </row>
    <row r="2476" spans="1:7" x14ac:dyDescent="0.25">
      <c r="A2476" s="108" t="str">
        <f t="shared" si="38"/>
        <v>BY_2022_NATIONAL TOTAL_PAH</v>
      </c>
      <c r="B2476" s="113" t="s">
        <v>136</v>
      </c>
      <c r="C2476" s="113">
        <v>2022</v>
      </c>
      <c r="D2476" s="113" t="s">
        <v>122</v>
      </c>
      <c r="E2476" s="113" t="s">
        <v>129</v>
      </c>
      <c r="F2476" s="113" t="s">
        <v>200</v>
      </c>
      <c r="G2476" s="113">
        <v>3.5274E-2</v>
      </c>
    </row>
    <row r="2477" spans="1:7" x14ac:dyDescent="0.25">
      <c r="A2477" s="108" t="str">
        <f t="shared" si="38"/>
        <v>BY_2022_NATIONAL TOTAL_HCB</v>
      </c>
      <c r="B2477" s="113" t="s">
        <v>136</v>
      </c>
      <c r="C2477" s="113">
        <v>2022</v>
      </c>
      <c r="D2477" s="113" t="s">
        <v>122</v>
      </c>
      <c r="E2477" s="113" t="s">
        <v>130</v>
      </c>
      <c r="F2477" s="113" t="s">
        <v>200</v>
      </c>
      <c r="G2477" s="150">
        <v>7.85E-7</v>
      </c>
    </row>
    <row r="2478" spans="1:7" x14ac:dyDescent="0.25">
      <c r="A2478" s="108" t="str">
        <f t="shared" si="38"/>
        <v>BY_2022_NATIONAL TOTAL_PCB</v>
      </c>
      <c r="B2478" s="113" t="s">
        <v>136</v>
      </c>
      <c r="C2478" s="113">
        <v>2022</v>
      </c>
      <c r="D2478" s="113" t="s">
        <v>122</v>
      </c>
      <c r="E2478" s="113" t="s">
        <v>259</v>
      </c>
      <c r="F2478" s="113" t="s">
        <v>200</v>
      </c>
      <c r="G2478" s="150">
        <v>8.3429999999999996E-6</v>
      </c>
    </row>
    <row r="2479" spans="1:7" x14ac:dyDescent="0.25">
      <c r="A2479" s="108" t="str">
        <f t="shared" si="38"/>
        <v>BY_2022_1A3(FS)_NOx</v>
      </c>
      <c r="B2479" s="113" t="s">
        <v>136</v>
      </c>
      <c r="C2479" s="113">
        <v>2022</v>
      </c>
      <c r="D2479" s="113" t="s">
        <v>132</v>
      </c>
      <c r="E2479" s="113" t="s">
        <v>199</v>
      </c>
      <c r="F2479" s="113" t="s">
        <v>200</v>
      </c>
      <c r="G2479" s="113">
        <v>45.528100000000002</v>
      </c>
    </row>
    <row r="2480" spans="1:7" x14ac:dyDescent="0.25">
      <c r="A2480" s="108" t="str">
        <f t="shared" si="38"/>
        <v>BY_2022_1A3(FS)_NMVOC</v>
      </c>
      <c r="B2480" s="113" t="s">
        <v>136</v>
      </c>
      <c r="C2480" s="113">
        <v>2022</v>
      </c>
      <c r="D2480" s="113" t="s">
        <v>132</v>
      </c>
      <c r="E2480" s="113" t="s">
        <v>123</v>
      </c>
      <c r="F2480" s="113" t="s">
        <v>200</v>
      </c>
      <c r="G2480" s="113">
        <v>15.215</v>
      </c>
    </row>
    <row r="2481" spans="1:7" x14ac:dyDescent="0.25">
      <c r="A2481" s="108" t="str">
        <f t="shared" si="38"/>
        <v>BY_2022_1A3(FS)_SOx</v>
      </c>
      <c r="B2481" s="113" t="s">
        <v>136</v>
      </c>
      <c r="C2481" s="113">
        <v>2022</v>
      </c>
      <c r="D2481" s="113" t="s">
        <v>132</v>
      </c>
      <c r="E2481" s="113" t="s">
        <v>201</v>
      </c>
      <c r="F2481" s="113" t="s">
        <v>200</v>
      </c>
      <c r="G2481" s="113">
        <v>8.9099999999999999E-2</v>
      </c>
    </row>
    <row r="2482" spans="1:7" x14ac:dyDescent="0.25">
      <c r="A2482" s="108" t="str">
        <f t="shared" si="38"/>
        <v>BY_2022_1A3(FS)_NH3</v>
      </c>
      <c r="B2482" s="113" t="s">
        <v>136</v>
      </c>
      <c r="C2482" s="113">
        <v>2022</v>
      </c>
      <c r="D2482" s="113" t="s">
        <v>132</v>
      </c>
      <c r="E2482" s="113" t="s">
        <v>124</v>
      </c>
      <c r="F2482" s="113" t="s">
        <v>200</v>
      </c>
      <c r="G2482" s="113">
        <v>1.7299999999999999E-2</v>
      </c>
    </row>
    <row r="2483" spans="1:7" x14ac:dyDescent="0.25">
      <c r="A2483" s="108" t="str">
        <f t="shared" si="38"/>
        <v>BY_2022_1A3(FS)_PM2.5</v>
      </c>
      <c r="B2483" s="113" t="s">
        <v>136</v>
      </c>
      <c r="C2483" s="113">
        <v>2022</v>
      </c>
      <c r="D2483" s="113" t="s">
        <v>132</v>
      </c>
      <c r="E2483" s="113" t="s">
        <v>203</v>
      </c>
      <c r="F2483" s="113" t="s">
        <v>200</v>
      </c>
      <c r="G2483" s="113">
        <v>2.7328999999999999</v>
      </c>
    </row>
    <row r="2484" spans="1:7" x14ac:dyDescent="0.25">
      <c r="A2484" s="108" t="str">
        <f t="shared" si="38"/>
        <v>BE_1980_NATIONAL TOTAL_NOx</v>
      </c>
      <c r="B2484" s="113" t="s">
        <v>137</v>
      </c>
      <c r="C2484" s="113">
        <v>1980</v>
      </c>
      <c r="D2484" s="113" t="s">
        <v>122</v>
      </c>
      <c r="E2484" s="113" t="s">
        <v>199</v>
      </c>
      <c r="F2484" s="113" t="s">
        <v>200</v>
      </c>
      <c r="G2484" s="113">
        <v>442</v>
      </c>
    </row>
    <row r="2485" spans="1:7" x14ac:dyDescent="0.25">
      <c r="A2485" s="108" t="str">
        <f t="shared" si="38"/>
        <v>BE_1980_NATIONAL TOTAL_SOx</v>
      </c>
      <c r="B2485" s="113" t="s">
        <v>137</v>
      </c>
      <c r="C2485" s="113">
        <v>1980</v>
      </c>
      <c r="D2485" s="113" t="s">
        <v>122</v>
      </c>
      <c r="E2485" s="113" t="s">
        <v>201</v>
      </c>
      <c r="F2485" s="113" t="s">
        <v>200</v>
      </c>
      <c r="G2485" s="113">
        <v>828</v>
      </c>
    </row>
    <row r="2486" spans="1:7" x14ac:dyDescent="0.25">
      <c r="A2486" s="108" t="str">
        <f t="shared" si="38"/>
        <v>BE_1981_NATIONAL TOTAL_SOx</v>
      </c>
      <c r="B2486" s="113" t="s">
        <v>137</v>
      </c>
      <c r="C2486" s="113">
        <v>1981</v>
      </c>
      <c r="D2486" s="113" t="s">
        <v>122</v>
      </c>
      <c r="E2486" s="113" t="s">
        <v>201</v>
      </c>
      <c r="F2486" s="113" t="s">
        <v>200</v>
      </c>
      <c r="G2486" s="113">
        <v>712</v>
      </c>
    </row>
    <row r="2487" spans="1:7" x14ac:dyDescent="0.25">
      <c r="A2487" s="108" t="str">
        <f t="shared" si="38"/>
        <v>BE_1982_NATIONAL TOTAL_SOx</v>
      </c>
      <c r="B2487" s="113" t="s">
        <v>137</v>
      </c>
      <c r="C2487" s="113">
        <v>1982</v>
      </c>
      <c r="D2487" s="113" t="s">
        <v>122</v>
      </c>
      <c r="E2487" s="113" t="s">
        <v>201</v>
      </c>
      <c r="F2487" s="113" t="s">
        <v>200</v>
      </c>
      <c r="G2487" s="113">
        <v>694</v>
      </c>
    </row>
    <row r="2488" spans="1:7" x14ac:dyDescent="0.25">
      <c r="A2488" s="108" t="str">
        <f t="shared" si="38"/>
        <v>BE_1983_NATIONAL TOTAL_SOx</v>
      </c>
      <c r="B2488" s="113" t="s">
        <v>137</v>
      </c>
      <c r="C2488" s="113">
        <v>1983</v>
      </c>
      <c r="D2488" s="113" t="s">
        <v>122</v>
      </c>
      <c r="E2488" s="113" t="s">
        <v>201</v>
      </c>
      <c r="F2488" s="113" t="s">
        <v>200</v>
      </c>
      <c r="G2488" s="113">
        <v>560</v>
      </c>
    </row>
    <row r="2489" spans="1:7" x14ac:dyDescent="0.25">
      <c r="A2489" s="108" t="str">
        <f t="shared" si="38"/>
        <v>BE_1984_NATIONAL TOTAL_SOx</v>
      </c>
      <c r="B2489" s="113" t="s">
        <v>137</v>
      </c>
      <c r="C2489" s="113">
        <v>1984</v>
      </c>
      <c r="D2489" s="113" t="s">
        <v>122</v>
      </c>
      <c r="E2489" s="113" t="s">
        <v>201</v>
      </c>
      <c r="F2489" s="113" t="s">
        <v>200</v>
      </c>
      <c r="G2489" s="113">
        <v>500</v>
      </c>
    </row>
    <row r="2490" spans="1:7" x14ac:dyDescent="0.25">
      <c r="A2490" s="108" t="str">
        <f t="shared" si="38"/>
        <v>BE_1985_NATIONAL TOTAL_NOx</v>
      </c>
      <c r="B2490" s="113" t="s">
        <v>137</v>
      </c>
      <c r="C2490" s="113">
        <v>1985</v>
      </c>
      <c r="D2490" s="113" t="s">
        <v>122</v>
      </c>
      <c r="E2490" s="113" t="s">
        <v>199</v>
      </c>
      <c r="F2490" s="113" t="s">
        <v>200</v>
      </c>
      <c r="G2490" s="113">
        <v>325</v>
      </c>
    </row>
    <row r="2491" spans="1:7" x14ac:dyDescent="0.25">
      <c r="A2491" s="108" t="str">
        <f t="shared" si="38"/>
        <v>BE_1985_NATIONAL TOTAL_NMVOC</v>
      </c>
      <c r="B2491" s="113" t="s">
        <v>137</v>
      </c>
      <c r="C2491" s="113">
        <v>1985</v>
      </c>
      <c r="D2491" s="113" t="s">
        <v>122</v>
      </c>
      <c r="E2491" s="113" t="s">
        <v>123</v>
      </c>
      <c r="F2491" s="113" t="s">
        <v>200</v>
      </c>
      <c r="G2491" s="113">
        <v>688</v>
      </c>
    </row>
    <row r="2492" spans="1:7" x14ac:dyDescent="0.25">
      <c r="A2492" s="108" t="str">
        <f t="shared" si="38"/>
        <v>BE_1985_NATIONAL TOTAL_SOx</v>
      </c>
      <c r="B2492" s="113" t="s">
        <v>137</v>
      </c>
      <c r="C2492" s="113">
        <v>1985</v>
      </c>
      <c r="D2492" s="113" t="s">
        <v>122</v>
      </c>
      <c r="E2492" s="113" t="s">
        <v>201</v>
      </c>
      <c r="F2492" s="113" t="s">
        <v>200</v>
      </c>
      <c r="G2492" s="113">
        <v>400</v>
      </c>
    </row>
    <row r="2493" spans="1:7" x14ac:dyDescent="0.25">
      <c r="A2493" s="108" t="str">
        <f t="shared" si="38"/>
        <v>BE_1985_NATIONAL TOTAL_NH3</v>
      </c>
      <c r="B2493" s="113" t="s">
        <v>137</v>
      </c>
      <c r="C2493" s="113">
        <v>1985</v>
      </c>
      <c r="D2493" s="113" t="s">
        <v>122</v>
      </c>
      <c r="E2493" s="113" t="s">
        <v>124</v>
      </c>
      <c r="F2493" s="113" t="s">
        <v>200</v>
      </c>
      <c r="G2493" s="113">
        <v>89</v>
      </c>
    </row>
    <row r="2494" spans="1:7" x14ac:dyDescent="0.25">
      <c r="A2494" s="108" t="str">
        <f t="shared" si="38"/>
        <v>BE_1986_NATIONAL TOTAL_NOx</v>
      </c>
      <c r="B2494" s="113" t="s">
        <v>137</v>
      </c>
      <c r="C2494" s="113">
        <v>1986</v>
      </c>
      <c r="D2494" s="113" t="s">
        <v>122</v>
      </c>
      <c r="E2494" s="113" t="s">
        <v>199</v>
      </c>
      <c r="F2494" s="113" t="s">
        <v>200</v>
      </c>
      <c r="G2494" s="113">
        <v>317</v>
      </c>
    </row>
    <row r="2495" spans="1:7" x14ac:dyDescent="0.25">
      <c r="A2495" s="108" t="str">
        <f t="shared" si="38"/>
        <v>BE_1986_NATIONAL TOTAL_SOx</v>
      </c>
      <c r="B2495" s="113" t="s">
        <v>137</v>
      </c>
      <c r="C2495" s="113">
        <v>1986</v>
      </c>
      <c r="D2495" s="113" t="s">
        <v>122</v>
      </c>
      <c r="E2495" s="113" t="s">
        <v>201</v>
      </c>
      <c r="F2495" s="113" t="s">
        <v>200</v>
      </c>
      <c r="G2495" s="113">
        <v>377</v>
      </c>
    </row>
    <row r="2496" spans="1:7" x14ac:dyDescent="0.25">
      <c r="A2496" s="108" t="str">
        <f t="shared" si="38"/>
        <v>BE_1987_NATIONAL TOTAL_NOx</v>
      </c>
      <c r="B2496" s="113" t="s">
        <v>137</v>
      </c>
      <c r="C2496" s="113">
        <v>1987</v>
      </c>
      <c r="D2496" s="113" t="s">
        <v>122</v>
      </c>
      <c r="E2496" s="113" t="s">
        <v>199</v>
      </c>
      <c r="F2496" s="113" t="s">
        <v>200</v>
      </c>
      <c r="G2496" s="113">
        <v>338</v>
      </c>
    </row>
    <row r="2497" spans="1:7" x14ac:dyDescent="0.25">
      <c r="A2497" s="108" t="str">
        <f t="shared" si="38"/>
        <v>BE_1987_NATIONAL TOTAL_SOx</v>
      </c>
      <c r="B2497" s="113" t="s">
        <v>137</v>
      </c>
      <c r="C2497" s="113">
        <v>1987</v>
      </c>
      <c r="D2497" s="113" t="s">
        <v>122</v>
      </c>
      <c r="E2497" s="113" t="s">
        <v>201</v>
      </c>
      <c r="F2497" s="113" t="s">
        <v>200</v>
      </c>
      <c r="G2497" s="113">
        <v>367</v>
      </c>
    </row>
    <row r="2498" spans="1:7" x14ac:dyDescent="0.25">
      <c r="A2498" s="108" t="str">
        <f t="shared" ref="A2498:A2561" si="39">CONCATENATE(B2498,"_",C2498,"_",D2498,"_",E2498)</f>
        <v>BE_1988_NATIONAL TOTAL_NOx</v>
      </c>
      <c r="B2498" s="113" t="s">
        <v>137</v>
      </c>
      <c r="C2498" s="113">
        <v>1988</v>
      </c>
      <c r="D2498" s="113" t="s">
        <v>122</v>
      </c>
      <c r="E2498" s="113" t="s">
        <v>199</v>
      </c>
      <c r="F2498" s="113" t="s">
        <v>200</v>
      </c>
      <c r="G2498" s="113">
        <v>345</v>
      </c>
    </row>
    <row r="2499" spans="1:7" x14ac:dyDescent="0.25">
      <c r="A2499" s="108" t="str">
        <f t="shared" si="39"/>
        <v>BE_1988_NATIONAL TOTAL_NMVOC</v>
      </c>
      <c r="B2499" s="113" t="s">
        <v>137</v>
      </c>
      <c r="C2499" s="113">
        <v>1988</v>
      </c>
      <c r="D2499" s="113" t="s">
        <v>122</v>
      </c>
      <c r="E2499" s="113" t="s">
        <v>123</v>
      </c>
      <c r="F2499" s="113" t="s">
        <v>200</v>
      </c>
      <c r="G2499" s="113">
        <v>308.03711195842402</v>
      </c>
    </row>
    <row r="2500" spans="1:7" x14ac:dyDescent="0.25">
      <c r="A2500" s="108" t="str">
        <f t="shared" si="39"/>
        <v>BE_1988_NATIONAL TOTAL_SOx</v>
      </c>
      <c r="B2500" s="113" t="s">
        <v>137</v>
      </c>
      <c r="C2500" s="113">
        <v>1988</v>
      </c>
      <c r="D2500" s="113" t="s">
        <v>122</v>
      </c>
      <c r="E2500" s="113" t="s">
        <v>201</v>
      </c>
      <c r="F2500" s="113" t="s">
        <v>200</v>
      </c>
      <c r="G2500" s="113">
        <v>354</v>
      </c>
    </row>
    <row r="2501" spans="1:7" x14ac:dyDescent="0.25">
      <c r="A2501" s="108" t="str">
        <f t="shared" si="39"/>
        <v>BE_1989_NATIONAL TOTAL_NOx</v>
      </c>
      <c r="B2501" s="113" t="s">
        <v>137</v>
      </c>
      <c r="C2501" s="113">
        <v>1989</v>
      </c>
      <c r="D2501" s="113" t="s">
        <v>122</v>
      </c>
      <c r="E2501" s="113" t="s">
        <v>199</v>
      </c>
      <c r="F2501" s="113" t="s">
        <v>200</v>
      </c>
      <c r="G2501" s="113">
        <v>357</v>
      </c>
    </row>
    <row r="2502" spans="1:7" x14ac:dyDescent="0.25">
      <c r="A2502" s="108" t="str">
        <f t="shared" si="39"/>
        <v>BE_1989_NATIONAL TOTAL_SOx</v>
      </c>
      <c r="B2502" s="113" t="s">
        <v>137</v>
      </c>
      <c r="C2502" s="113">
        <v>1989</v>
      </c>
      <c r="D2502" s="113" t="s">
        <v>122</v>
      </c>
      <c r="E2502" s="113" t="s">
        <v>201</v>
      </c>
      <c r="F2502" s="113" t="s">
        <v>200</v>
      </c>
      <c r="G2502" s="113">
        <v>325</v>
      </c>
    </row>
    <row r="2503" spans="1:7" x14ac:dyDescent="0.25">
      <c r="A2503" s="108" t="str">
        <f t="shared" si="39"/>
        <v>BE_1990_NATIONAL TOTAL_NOx</v>
      </c>
      <c r="B2503" s="113" t="s">
        <v>137</v>
      </c>
      <c r="C2503" s="113">
        <v>1990</v>
      </c>
      <c r="D2503" s="113" t="s">
        <v>122</v>
      </c>
      <c r="E2503" s="113" t="s">
        <v>199</v>
      </c>
      <c r="F2503" s="113" t="s">
        <v>200</v>
      </c>
      <c r="G2503" s="113">
        <v>427.44445544202603</v>
      </c>
    </row>
    <row r="2504" spans="1:7" x14ac:dyDescent="0.25">
      <c r="A2504" s="108" t="str">
        <f t="shared" si="39"/>
        <v>BE_1990_NATIONAL TOTAL_NMVOC</v>
      </c>
      <c r="B2504" s="113" t="s">
        <v>137</v>
      </c>
      <c r="C2504" s="113">
        <v>1990</v>
      </c>
      <c r="D2504" s="113" t="s">
        <v>122</v>
      </c>
      <c r="E2504" s="113" t="s">
        <v>123</v>
      </c>
      <c r="F2504" s="113" t="s">
        <v>200</v>
      </c>
      <c r="G2504" s="113">
        <v>385.01148833760499</v>
      </c>
    </row>
    <row r="2505" spans="1:7" x14ac:dyDescent="0.25">
      <c r="A2505" s="108" t="str">
        <f t="shared" si="39"/>
        <v>BE_1990_NATIONAL TOTAL_SOx</v>
      </c>
      <c r="B2505" s="113" t="s">
        <v>137</v>
      </c>
      <c r="C2505" s="113">
        <v>1990</v>
      </c>
      <c r="D2505" s="113" t="s">
        <v>122</v>
      </c>
      <c r="E2505" s="113" t="s">
        <v>201</v>
      </c>
      <c r="F2505" s="113" t="s">
        <v>200</v>
      </c>
      <c r="G2505" s="113">
        <v>364.620069739087</v>
      </c>
    </row>
    <row r="2506" spans="1:7" x14ac:dyDescent="0.25">
      <c r="A2506" s="108" t="str">
        <f t="shared" si="39"/>
        <v>BE_1990_NATIONAL TOTAL_NH3</v>
      </c>
      <c r="B2506" s="113" t="s">
        <v>137</v>
      </c>
      <c r="C2506" s="113">
        <v>1990</v>
      </c>
      <c r="D2506" s="113" t="s">
        <v>122</v>
      </c>
      <c r="E2506" s="113" t="s">
        <v>124</v>
      </c>
      <c r="F2506" s="113" t="s">
        <v>200</v>
      </c>
      <c r="G2506" s="113">
        <v>124.927077786914</v>
      </c>
    </row>
    <row r="2507" spans="1:7" x14ac:dyDescent="0.25">
      <c r="A2507" s="108" t="str">
        <f t="shared" si="39"/>
        <v>BE_1990_NATIONAL TOTAL_Pb</v>
      </c>
      <c r="B2507" s="113" t="s">
        <v>137</v>
      </c>
      <c r="C2507" s="113">
        <v>1990</v>
      </c>
      <c r="D2507" s="113" t="s">
        <v>122</v>
      </c>
      <c r="E2507" s="113" t="s">
        <v>125</v>
      </c>
      <c r="F2507" s="113" t="s">
        <v>200</v>
      </c>
      <c r="G2507" s="113">
        <v>0.25742508689371302</v>
      </c>
    </row>
    <row r="2508" spans="1:7" x14ac:dyDescent="0.25">
      <c r="A2508" s="108" t="str">
        <f t="shared" si="39"/>
        <v>BE_1990_NATIONAL TOTAL_Cd</v>
      </c>
      <c r="B2508" s="113" t="s">
        <v>137</v>
      </c>
      <c r="C2508" s="113">
        <v>1990</v>
      </c>
      <c r="D2508" s="113" t="s">
        <v>122</v>
      </c>
      <c r="E2508" s="113" t="s">
        <v>126</v>
      </c>
      <c r="F2508" s="113" t="s">
        <v>200</v>
      </c>
      <c r="G2508" s="113">
        <v>6.0259283695324097E-3</v>
      </c>
    </row>
    <row r="2509" spans="1:7" x14ac:dyDescent="0.25">
      <c r="A2509" s="108" t="str">
        <f t="shared" si="39"/>
        <v>BE_1990_NATIONAL TOTAL_Hg</v>
      </c>
      <c r="B2509" s="113" t="s">
        <v>137</v>
      </c>
      <c r="C2509" s="113">
        <v>1990</v>
      </c>
      <c r="D2509" s="113" t="s">
        <v>122</v>
      </c>
      <c r="E2509" s="113" t="s">
        <v>127</v>
      </c>
      <c r="F2509" s="113" t="s">
        <v>200</v>
      </c>
      <c r="G2509" s="113">
        <v>6.0595410238252498E-3</v>
      </c>
    </row>
    <row r="2510" spans="1:7" x14ac:dyDescent="0.25">
      <c r="A2510" s="108" t="str">
        <f t="shared" si="39"/>
        <v>BE_1990_NATIONAL TOTAL_DIOX</v>
      </c>
      <c r="B2510" s="113" t="s">
        <v>137</v>
      </c>
      <c r="C2510" s="113">
        <v>1990</v>
      </c>
      <c r="D2510" s="113" t="s">
        <v>122</v>
      </c>
      <c r="E2510" s="113" t="s">
        <v>128</v>
      </c>
      <c r="F2510" s="113" t="s">
        <v>200</v>
      </c>
      <c r="G2510" s="150">
        <v>5.1913548938216096E-7</v>
      </c>
    </row>
    <row r="2511" spans="1:7" x14ac:dyDescent="0.25">
      <c r="A2511" s="108" t="str">
        <f t="shared" si="39"/>
        <v>BE_1990_NATIONAL TOTAL_PAH</v>
      </c>
      <c r="B2511" s="113" t="s">
        <v>137</v>
      </c>
      <c r="C2511" s="113">
        <v>1990</v>
      </c>
      <c r="D2511" s="113" t="s">
        <v>122</v>
      </c>
      <c r="E2511" s="113" t="s">
        <v>129</v>
      </c>
      <c r="F2511" s="113" t="s">
        <v>200</v>
      </c>
      <c r="G2511" s="113">
        <v>5.0557136314619097E-2</v>
      </c>
    </row>
    <row r="2512" spans="1:7" x14ac:dyDescent="0.25">
      <c r="A2512" s="108" t="str">
        <f t="shared" si="39"/>
        <v>BE_1990_NATIONAL TOTAL_HCB</v>
      </c>
      <c r="B2512" s="113" t="s">
        <v>137</v>
      </c>
      <c r="C2512" s="113">
        <v>1990</v>
      </c>
      <c r="D2512" s="113" t="s">
        <v>122</v>
      </c>
      <c r="E2512" s="113" t="s">
        <v>130</v>
      </c>
      <c r="F2512" s="113" t="s">
        <v>200</v>
      </c>
      <c r="G2512" s="150">
        <v>4.0140491721035897E-5</v>
      </c>
    </row>
    <row r="2513" spans="1:7" x14ac:dyDescent="0.25">
      <c r="A2513" s="108" t="str">
        <f t="shared" si="39"/>
        <v>BE_1990_NATIONAL TOTAL_PCB</v>
      </c>
      <c r="B2513" s="113" t="s">
        <v>137</v>
      </c>
      <c r="C2513" s="113">
        <v>1990</v>
      </c>
      <c r="D2513" s="113" t="s">
        <v>122</v>
      </c>
      <c r="E2513" s="113" t="s">
        <v>259</v>
      </c>
      <c r="F2513" s="113" t="s">
        <v>200</v>
      </c>
      <c r="G2513" s="113">
        <v>1.18956475707588E-4</v>
      </c>
    </row>
    <row r="2514" spans="1:7" x14ac:dyDescent="0.25">
      <c r="A2514" s="108" t="str">
        <f t="shared" si="39"/>
        <v>BE_1990_1A3(FU)_NOx</v>
      </c>
      <c r="B2514" s="113" t="s">
        <v>137</v>
      </c>
      <c r="C2514" s="113">
        <v>1990</v>
      </c>
      <c r="D2514" s="113" t="s">
        <v>134</v>
      </c>
      <c r="E2514" s="113" t="s">
        <v>199</v>
      </c>
      <c r="F2514" s="113" t="s">
        <v>200</v>
      </c>
      <c r="G2514" s="113">
        <v>181.424981756774</v>
      </c>
    </row>
    <row r="2515" spans="1:7" x14ac:dyDescent="0.25">
      <c r="A2515" s="108" t="str">
        <f t="shared" si="39"/>
        <v>BE_1990_1A3(FS)_NOx</v>
      </c>
      <c r="B2515" s="113" t="s">
        <v>137</v>
      </c>
      <c r="C2515" s="113">
        <v>1990</v>
      </c>
      <c r="D2515" s="113" t="s">
        <v>132</v>
      </c>
      <c r="E2515" s="113" t="s">
        <v>199</v>
      </c>
      <c r="F2515" s="113" t="s">
        <v>200</v>
      </c>
      <c r="G2515" s="113">
        <v>201.53145115671501</v>
      </c>
    </row>
    <row r="2516" spans="1:7" x14ac:dyDescent="0.25">
      <c r="A2516" s="108" t="str">
        <f t="shared" si="39"/>
        <v>BE_1990_1A3(FU)_NMVOC</v>
      </c>
      <c r="B2516" s="113" t="s">
        <v>137</v>
      </c>
      <c r="C2516" s="113">
        <v>1990</v>
      </c>
      <c r="D2516" s="113" t="s">
        <v>134</v>
      </c>
      <c r="E2516" s="113" t="s">
        <v>123</v>
      </c>
      <c r="F2516" s="113" t="s">
        <v>200</v>
      </c>
      <c r="G2516" s="113">
        <v>93.238589381645994</v>
      </c>
    </row>
    <row r="2517" spans="1:7" x14ac:dyDescent="0.25">
      <c r="A2517" s="108" t="str">
        <f t="shared" si="39"/>
        <v>BE_1990_1A3(FS)_NMVOC</v>
      </c>
      <c r="B2517" s="113" t="s">
        <v>137</v>
      </c>
      <c r="C2517" s="113">
        <v>1990</v>
      </c>
      <c r="D2517" s="113" t="s">
        <v>132</v>
      </c>
      <c r="E2517" s="113" t="s">
        <v>123</v>
      </c>
      <c r="F2517" s="113" t="s">
        <v>200</v>
      </c>
      <c r="G2517" s="113">
        <v>104.55281284189699</v>
      </c>
    </row>
    <row r="2518" spans="1:7" x14ac:dyDescent="0.25">
      <c r="A2518" s="108" t="str">
        <f t="shared" si="39"/>
        <v>BE_1990_1A3(FU)_SOx</v>
      </c>
      <c r="B2518" s="113" t="s">
        <v>137</v>
      </c>
      <c r="C2518" s="113">
        <v>1990</v>
      </c>
      <c r="D2518" s="113" t="s">
        <v>134</v>
      </c>
      <c r="E2518" s="113" t="s">
        <v>201</v>
      </c>
      <c r="F2518" s="113" t="s">
        <v>200</v>
      </c>
      <c r="G2518" s="113">
        <v>8.1316013252641905</v>
      </c>
    </row>
    <row r="2519" spans="1:7" x14ac:dyDescent="0.25">
      <c r="A2519" s="108" t="str">
        <f t="shared" si="39"/>
        <v>BE_1990_1A3(FS)_SOx</v>
      </c>
      <c r="B2519" s="113" t="s">
        <v>137</v>
      </c>
      <c r="C2519" s="113">
        <v>1990</v>
      </c>
      <c r="D2519" s="113" t="s">
        <v>132</v>
      </c>
      <c r="E2519" s="113" t="s">
        <v>201</v>
      </c>
      <c r="F2519" s="113" t="s">
        <v>200</v>
      </c>
      <c r="G2519" s="113">
        <v>13.434139918042399</v>
      </c>
    </row>
    <row r="2520" spans="1:7" x14ac:dyDescent="0.25">
      <c r="A2520" s="108" t="str">
        <f t="shared" si="39"/>
        <v>BE_1990_1A3(FU)_NH3</v>
      </c>
      <c r="B2520" s="113" t="s">
        <v>137</v>
      </c>
      <c r="C2520" s="113">
        <v>1990</v>
      </c>
      <c r="D2520" s="113" t="s">
        <v>134</v>
      </c>
      <c r="E2520" s="113" t="s">
        <v>124</v>
      </c>
      <c r="F2520" s="113" t="s">
        <v>200</v>
      </c>
      <c r="G2520" s="113">
        <v>0.122117089944847</v>
      </c>
    </row>
    <row r="2521" spans="1:7" x14ac:dyDescent="0.25">
      <c r="A2521" s="108" t="str">
        <f t="shared" si="39"/>
        <v>BE_1990_1A3(FS)_NH3</v>
      </c>
      <c r="B2521" s="113" t="s">
        <v>137</v>
      </c>
      <c r="C2521" s="113">
        <v>1990</v>
      </c>
      <c r="D2521" s="113" t="s">
        <v>132</v>
      </c>
      <c r="E2521" s="113" t="s">
        <v>124</v>
      </c>
      <c r="F2521" s="113" t="s">
        <v>200</v>
      </c>
      <c r="G2521" s="113">
        <v>0.13554310669868699</v>
      </c>
    </row>
    <row r="2522" spans="1:7" x14ac:dyDescent="0.25">
      <c r="A2522" s="108" t="str">
        <f t="shared" si="39"/>
        <v>BE_1990_3D_NOx</v>
      </c>
      <c r="B2522" s="113" t="s">
        <v>137</v>
      </c>
      <c r="C2522" s="113">
        <v>1990</v>
      </c>
      <c r="D2522" s="113" t="s">
        <v>206</v>
      </c>
      <c r="E2522" s="113" t="s">
        <v>199</v>
      </c>
      <c r="F2522" s="113" t="s">
        <v>200</v>
      </c>
      <c r="G2522" s="113">
        <v>19.384733834477998</v>
      </c>
    </row>
    <row r="2523" spans="1:7" x14ac:dyDescent="0.25">
      <c r="A2523" s="108" t="str">
        <f t="shared" si="39"/>
        <v>BE_1991_NATIONAL TOTAL_NOx</v>
      </c>
      <c r="B2523" s="113" t="s">
        <v>137</v>
      </c>
      <c r="C2523" s="113">
        <v>1991</v>
      </c>
      <c r="D2523" s="113" t="s">
        <v>122</v>
      </c>
      <c r="E2523" s="113" t="s">
        <v>199</v>
      </c>
      <c r="F2523" s="113" t="s">
        <v>200</v>
      </c>
      <c r="G2523" s="113">
        <v>426.35452272413801</v>
      </c>
    </row>
    <row r="2524" spans="1:7" x14ac:dyDescent="0.25">
      <c r="A2524" s="108" t="str">
        <f t="shared" si="39"/>
        <v>BE_1991_NATIONAL TOTAL_NMVOC</v>
      </c>
      <c r="B2524" s="113" t="s">
        <v>137</v>
      </c>
      <c r="C2524" s="113">
        <v>1991</v>
      </c>
      <c r="D2524" s="113" t="s">
        <v>122</v>
      </c>
      <c r="E2524" s="113" t="s">
        <v>123</v>
      </c>
      <c r="F2524" s="113" t="s">
        <v>200</v>
      </c>
      <c r="G2524" s="113">
        <v>378.53720142627202</v>
      </c>
    </row>
    <row r="2525" spans="1:7" x14ac:dyDescent="0.25">
      <c r="A2525" s="108" t="str">
        <f t="shared" si="39"/>
        <v>BE_1991_NATIONAL TOTAL_SOx</v>
      </c>
      <c r="B2525" s="113" t="s">
        <v>137</v>
      </c>
      <c r="C2525" s="113">
        <v>1991</v>
      </c>
      <c r="D2525" s="113" t="s">
        <v>122</v>
      </c>
      <c r="E2525" s="113" t="s">
        <v>201</v>
      </c>
      <c r="F2525" s="113" t="s">
        <v>200</v>
      </c>
      <c r="G2525" s="113">
        <v>365.770271799309</v>
      </c>
    </row>
    <row r="2526" spans="1:7" x14ac:dyDescent="0.25">
      <c r="A2526" s="108" t="str">
        <f t="shared" si="39"/>
        <v>BE_1991_NATIONAL TOTAL_NH3</v>
      </c>
      <c r="B2526" s="113" t="s">
        <v>137</v>
      </c>
      <c r="C2526" s="113">
        <v>1991</v>
      </c>
      <c r="D2526" s="113" t="s">
        <v>122</v>
      </c>
      <c r="E2526" s="113" t="s">
        <v>124</v>
      </c>
      <c r="F2526" s="113" t="s">
        <v>200</v>
      </c>
      <c r="G2526" s="113">
        <v>122.910595718171</v>
      </c>
    </row>
    <row r="2527" spans="1:7" x14ac:dyDescent="0.25">
      <c r="A2527" s="108" t="str">
        <f t="shared" si="39"/>
        <v>BE_1991_NATIONAL TOTAL_Pb</v>
      </c>
      <c r="B2527" s="113" t="s">
        <v>137</v>
      </c>
      <c r="C2527" s="113">
        <v>1991</v>
      </c>
      <c r="D2527" s="113" t="s">
        <v>122</v>
      </c>
      <c r="E2527" s="113" t="s">
        <v>125</v>
      </c>
      <c r="F2527" s="113" t="s">
        <v>200</v>
      </c>
      <c r="G2527" s="113">
        <v>0.242824083035826</v>
      </c>
    </row>
    <row r="2528" spans="1:7" x14ac:dyDescent="0.25">
      <c r="A2528" s="108" t="str">
        <f t="shared" si="39"/>
        <v>BE_1991_NATIONAL TOTAL_Cd</v>
      </c>
      <c r="B2528" s="113" t="s">
        <v>137</v>
      </c>
      <c r="C2528" s="113">
        <v>1991</v>
      </c>
      <c r="D2528" s="113" t="s">
        <v>122</v>
      </c>
      <c r="E2528" s="113" t="s">
        <v>126</v>
      </c>
      <c r="F2528" s="113" t="s">
        <v>200</v>
      </c>
      <c r="G2528" s="113">
        <v>5.8377992635809499E-3</v>
      </c>
    </row>
    <row r="2529" spans="1:7" x14ac:dyDescent="0.25">
      <c r="A2529" s="108" t="str">
        <f t="shared" si="39"/>
        <v>BE_1991_NATIONAL TOTAL_Hg</v>
      </c>
      <c r="B2529" s="113" t="s">
        <v>137</v>
      </c>
      <c r="C2529" s="113">
        <v>1991</v>
      </c>
      <c r="D2529" s="113" t="s">
        <v>122</v>
      </c>
      <c r="E2529" s="113" t="s">
        <v>127</v>
      </c>
      <c r="F2529" s="113" t="s">
        <v>200</v>
      </c>
      <c r="G2529" s="113">
        <v>5.7948340671355901E-3</v>
      </c>
    </row>
    <row r="2530" spans="1:7" x14ac:dyDescent="0.25">
      <c r="A2530" s="108" t="str">
        <f t="shared" si="39"/>
        <v>BE_1991_NATIONAL TOTAL_DIOX</v>
      </c>
      <c r="B2530" s="113" t="s">
        <v>137</v>
      </c>
      <c r="C2530" s="113">
        <v>1991</v>
      </c>
      <c r="D2530" s="113" t="s">
        <v>122</v>
      </c>
      <c r="E2530" s="113" t="s">
        <v>128</v>
      </c>
      <c r="F2530" s="113" t="s">
        <v>200</v>
      </c>
      <c r="G2530" s="150">
        <v>4.8450710161657604E-7</v>
      </c>
    </row>
    <row r="2531" spans="1:7" x14ac:dyDescent="0.25">
      <c r="A2531" s="108" t="str">
        <f t="shared" si="39"/>
        <v>BE_1991_NATIONAL TOTAL_PAH</v>
      </c>
      <c r="B2531" s="113" t="s">
        <v>137</v>
      </c>
      <c r="C2531" s="113">
        <v>1991</v>
      </c>
      <c r="D2531" s="113" t="s">
        <v>122</v>
      </c>
      <c r="E2531" s="113" t="s">
        <v>129</v>
      </c>
      <c r="F2531" s="113" t="s">
        <v>200</v>
      </c>
      <c r="G2531" s="113">
        <v>5.1280865378554898E-2</v>
      </c>
    </row>
    <row r="2532" spans="1:7" x14ac:dyDescent="0.25">
      <c r="A2532" s="108" t="str">
        <f t="shared" si="39"/>
        <v>BE_1991_NATIONAL TOTAL_HCB</v>
      </c>
      <c r="B2532" s="113" t="s">
        <v>137</v>
      </c>
      <c r="C2532" s="113">
        <v>1991</v>
      </c>
      <c r="D2532" s="113" t="s">
        <v>122</v>
      </c>
      <c r="E2532" s="113" t="s">
        <v>130</v>
      </c>
      <c r="F2532" s="113" t="s">
        <v>200</v>
      </c>
      <c r="G2532" s="150">
        <v>3.9320966840064399E-5</v>
      </c>
    </row>
    <row r="2533" spans="1:7" x14ac:dyDescent="0.25">
      <c r="A2533" s="108" t="str">
        <f t="shared" si="39"/>
        <v>BE_1991_NATIONAL TOTAL_PCB</v>
      </c>
      <c r="B2533" s="113" t="s">
        <v>137</v>
      </c>
      <c r="C2533" s="113">
        <v>1991</v>
      </c>
      <c r="D2533" s="113" t="s">
        <v>122</v>
      </c>
      <c r="E2533" s="113" t="s">
        <v>259</v>
      </c>
      <c r="F2533" s="113" t="s">
        <v>200</v>
      </c>
      <c r="G2533" s="113">
        <v>1.06177670925708E-4</v>
      </c>
    </row>
    <row r="2534" spans="1:7" x14ac:dyDescent="0.25">
      <c r="A2534" s="108" t="str">
        <f t="shared" si="39"/>
        <v>BE_1991_1A3(FU)_NOx</v>
      </c>
      <c r="B2534" s="113" t="s">
        <v>137</v>
      </c>
      <c r="C2534" s="113">
        <v>1991</v>
      </c>
      <c r="D2534" s="113" t="s">
        <v>134</v>
      </c>
      <c r="E2534" s="113" t="s">
        <v>199</v>
      </c>
      <c r="F2534" s="113" t="s">
        <v>200</v>
      </c>
      <c r="G2534" s="113">
        <v>188.726865555248</v>
      </c>
    </row>
    <row r="2535" spans="1:7" x14ac:dyDescent="0.25">
      <c r="A2535" s="108" t="str">
        <f t="shared" si="39"/>
        <v>BE_1991_1A3(FS)_NOx</v>
      </c>
      <c r="B2535" s="113" t="s">
        <v>137</v>
      </c>
      <c r="C2535" s="113">
        <v>1991</v>
      </c>
      <c r="D2535" s="113" t="s">
        <v>132</v>
      </c>
      <c r="E2535" s="113" t="s">
        <v>199</v>
      </c>
      <c r="F2535" s="113" t="s">
        <v>200</v>
      </c>
      <c r="G2535" s="113">
        <v>201.84771593246501</v>
      </c>
    </row>
    <row r="2536" spans="1:7" x14ac:dyDescent="0.25">
      <c r="A2536" s="108" t="str">
        <f t="shared" si="39"/>
        <v>BE_1991_1A3(FU)_NMVOC</v>
      </c>
      <c r="B2536" s="113" t="s">
        <v>137</v>
      </c>
      <c r="C2536" s="113">
        <v>1991</v>
      </c>
      <c r="D2536" s="113" t="s">
        <v>134</v>
      </c>
      <c r="E2536" s="113" t="s">
        <v>123</v>
      </c>
      <c r="F2536" s="113" t="s">
        <v>200</v>
      </c>
      <c r="G2536" s="113">
        <v>94.721782443897695</v>
      </c>
    </row>
    <row r="2537" spans="1:7" x14ac:dyDescent="0.25">
      <c r="A2537" s="108" t="str">
        <f t="shared" si="39"/>
        <v>BE_1991_1A3(FS)_NMVOC</v>
      </c>
      <c r="B2537" s="113" t="s">
        <v>137</v>
      </c>
      <c r="C2537" s="113">
        <v>1991</v>
      </c>
      <c r="D2537" s="113" t="s">
        <v>132</v>
      </c>
      <c r="E2537" s="113" t="s">
        <v>123</v>
      </c>
      <c r="F2537" s="113" t="s">
        <v>200</v>
      </c>
      <c r="G2537" s="113">
        <v>104.760750026968</v>
      </c>
    </row>
    <row r="2538" spans="1:7" x14ac:dyDescent="0.25">
      <c r="A2538" s="108" t="str">
        <f t="shared" si="39"/>
        <v>BE_1991_1A3(FU)_SOx</v>
      </c>
      <c r="B2538" s="113" t="s">
        <v>137</v>
      </c>
      <c r="C2538" s="113">
        <v>1991</v>
      </c>
      <c r="D2538" s="113" t="s">
        <v>134</v>
      </c>
      <c r="E2538" s="113" t="s">
        <v>201</v>
      </c>
      <c r="F2538" s="113" t="s">
        <v>200</v>
      </c>
      <c r="G2538" s="113">
        <v>6.9604009230793604</v>
      </c>
    </row>
    <row r="2539" spans="1:7" x14ac:dyDescent="0.25">
      <c r="A2539" s="108" t="str">
        <f t="shared" si="39"/>
        <v>BE_1991_1A3(FS)_SOx</v>
      </c>
      <c r="B2539" s="113" t="s">
        <v>137</v>
      </c>
      <c r="C2539" s="113">
        <v>1991</v>
      </c>
      <c r="D2539" s="113" t="s">
        <v>132</v>
      </c>
      <c r="E2539" s="113" t="s">
        <v>201</v>
      </c>
      <c r="F2539" s="113" t="s">
        <v>200</v>
      </c>
      <c r="G2539" s="113">
        <v>10.805558395653</v>
      </c>
    </row>
    <row r="2540" spans="1:7" x14ac:dyDescent="0.25">
      <c r="A2540" s="108" t="str">
        <f t="shared" si="39"/>
        <v>BE_1991_1A3(FU)_NH3</v>
      </c>
      <c r="B2540" s="113" t="s">
        <v>137</v>
      </c>
      <c r="C2540" s="113">
        <v>1991</v>
      </c>
      <c r="D2540" s="113" t="s">
        <v>134</v>
      </c>
      <c r="E2540" s="113" t="s">
        <v>124</v>
      </c>
      <c r="F2540" s="113" t="s">
        <v>200</v>
      </c>
      <c r="G2540" s="113">
        <v>0.12678319739160701</v>
      </c>
    </row>
    <row r="2541" spans="1:7" x14ac:dyDescent="0.25">
      <c r="A2541" s="108" t="str">
        <f t="shared" si="39"/>
        <v>BE_1991_1A3(FS)_NH3</v>
      </c>
      <c r="B2541" s="113" t="s">
        <v>137</v>
      </c>
      <c r="C2541" s="113">
        <v>1991</v>
      </c>
      <c r="D2541" s="113" t="s">
        <v>132</v>
      </c>
      <c r="E2541" s="113" t="s">
        <v>124</v>
      </c>
      <c r="F2541" s="113" t="s">
        <v>200</v>
      </c>
      <c r="G2541" s="113">
        <v>0.136386508687209</v>
      </c>
    </row>
    <row r="2542" spans="1:7" x14ac:dyDescent="0.25">
      <c r="A2542" s="108" t="str">
        <f t="shared" si="39"/>
        <v>BE_1991_3D_NOx</v>
      </c>
      <c r="B2542" s="113" t="s">
        <v>137</v>
      </c>
      <c r="C2542" s="113">
        <v>1991</v>
      </c>
      <c r="D2542" s="113" t="s">
        <v>206</v>
      </c>
      <c r="E2542" s="113" t="s">
        <v>199</v>
      </c>
      <c r="F2542" s="113" t="s">
        <v>200</v>
      </c>
      <c r="G2542" s="113">
        <v>19.1116512600249</v>
      </c>
    </row>
    <row r="2543" spans="1:7" x14ac:dyDescent="0.25">
      <c r="A2543" s="108" t="str">
        <f t="shared" si="39"/>
        <v>BE_1992_NATIONAL TOTAL_NOx</v>
      </c>
      <c r="B2543" s="113" t="s">
        <v>137</v>
      </c>
      <c r="C2543" s="113">
        <v>1992</v>
      </c>
      <c r="D2543" s="113" t="s">
        <v>122</v>
      </c>
      <c r="E2543" s="113" t="s">
        <v>199</v>
      </c>
      <c r="F2543" s="113" t="s">
        <v>200</v>
      </c>
      <c r="G2543" s="113">
        <v>427.42238757027701</v>
      </c>
    </row>
    <row r="2544" spans="1:7" x14ac:dyDescent="0.25">
      <c r="A2544" s="108" t="str">
        <f t="shared" si="39"/>
        <v>BE_1992_NATIONAL TOTAL_NMVOC</v>
      </c>
      <c r="B2544" s="113" t="s">
        <v>137</v>
      </c>
      <c r="C2544" s="113">
        <v>1992</v>
      </c>
      <c r="D2544" s="113" t="s">
        <v>122</v>
      </c>
      <c r="E2544" s="113" t="s">
        <v>123</v>
      </c>
      <c r="F2544" s="113" t="s">
        <v>200</v>
      </c>
      <c r="G2544" s="113">
        <v>378.14871724956703</v>
      </c>
    </row>
    <row r="2545" spans="1:7" x14ac:dyDescent="0.25">
      <c r="A2545" s="108" t="str">
        <f t="shared" si="39"/>
        <v>BE_1992_NATIONAL TOTAL_SOx</v>
      </c>
      <c r="B2545" s="113" t="s">
        <v>137</v>
      </c>
      <c r="C2545" s="113">
        <v>1992</v>
      </c>
      <c r="D2545" s="113" t="s">
        <v>122</v>
      </c>
      <c r="E2545" s="113" t="s">
        <v>201</v>
      </c>
      <c r="F2545" s="113" t="s">
        <v>200</v>
      </c>
      <c r="G2545" s="113">
        <v>356.97598538367299</v>
      </c>
    </row>
    <row r="2546" spans="1:7" x14ac:dyDescent="0.25">
      <c r="A2546" s="108" t="str">
        <f t="shared" si="39"/>
        <v>BE_1992_NATIONAL TOTAL_NH3</v>
      </c>
      <c r="B2546" s="113" t="s">
        <v>137</v>
      </c>
      <c r="C2546" s="113">
        <v>1992</v>
      </c>
      <c r="D2546" s="113" t="s">
        <v>122</v>
      </c>
      <c r="E2546" s="113" t="s">
        <v>124</v>
      </c>
      <c r="F2546" s="113" t="s">
        <v>200</v>
      </c>
      <c r="G2546" s="113">
        <v>123.059264881586</v>
      </c>
    </row>
    <row r="2547" spans="1:7" x14ac:dyDescent="0.25">
      <c r="A2547" s="108" t="str">
        <f t="shared" si="39"/>
        <v>BE_1992_NATIONAL TOTAL_Pb</v>
      </c>
      <c r="B2547" s="113" t="s">
        <v>137</v>
      </c>
      <c r="C2547" s="113">
        <v>1992</v>
      </c>
      <c r="D2547" s="113" t="s">
        <v>122</v>
      </c>
      <c r="E2547" s="113" t="s">
        <v>125</v>
      </c>
      <c r="F2547" s="113" t="s">
        <v>200</v>
      </c>
      <c r="G2547" s="113">
        <v>0.25488850796190399</v>
      </c>
    </row>
    <row r="2548" spans="1:7" x14ac:dyDescent="0.25">
      <c r="A2548" s="108" t="str">
        <f t="shared" si="39"/>
        <v>BE_1992_NATIONAL TOTAL_Cd</v>
      </c>
      <c r="B2548" s="113" t="s">
        <v>137</v>
      </c>
      <c r="C2548" s="113">
        <v>1992</v>
      </c>
      <c r="D2548" s="113" t="s">
        <v>122</v>
      </c>
      <c r="E2548" s="113" t="s">
        <v>126</v>
      </c>
      <c r="F2548" s="113" t="s">
        <v>200</v>
      </c>
      <c r="G2548" s="113">
        <v>6.6126157098458996E-3</v>
      </c>
    </row>
    <row r="2549" spans="1:7" x14ac:dyDescent="0.25">
      <c r="A2549" s="108" t="str">
        <f t="shared" si="39"/>
        <v>BE_1992_NATIONAL TOTAL_Hg</v>
      </c>
      <c r="B2549" s="113" t="s">
        <v>137</v>
      </c>
      <c r="C2549" s="113">
        <v>1992</v>
      </c>
      <c r="D2549" s="113" t="s">
        <v>122</v>
      </c>
      <c r="E2549" s="113" t="s">
        <v>127</v>
      </c>
      <c r="F2549" s="113" t="s">
        <v>200</v>
      </c>
      <c r="G2549" s="113">
        <v>5.7171423843842897E-3</v>
      </c>
    </row>
    <row r="2550" spans="1:7" x14ac:dyDescent="0.25">
      <c r="A2550" s="108" t="str">
        <f t="shared" si="39"/>
        <v>BE_1992_NATIONAL TOTAL_DIOX</v>
      </c>
      <c r="B2550" s="113" t="s">
        <v>137</v>
      </c>
      <c r="C2550" s="113">
        <v>1992</v>
      </c>
      <c r="D2550" s="113" t="s">
        <v>122</v>
      </c>
      <c r="E2550" s="113" t="s">
        <v>128</v>
      </c>
      <c r="F2550" s="113" t="s">
        <v>200</v>
      </c>
      <c r="G2550" s="150">
        <v>4.4171272819068099E-7</v>
      </c>
    </row>
    <row r="2551" spans="1:7" x14ac:dyDescent="0.25">
      <c r="A2551" s="108" t="str">
        <f t="shared" si="39"/>
        <v>BE_1992_NATIONAL TOTAL_PAH</v>
      </c>
      <c r="B2551" s="113" t="s">
        <v>137</v>
      </c>
      <c r="C2551" s="113">
        <v>1992</v>
      </c>
      <c r="D2551" s="113" t="s">
        <v>122</v>
      </c>
      <c r="E2551" s="113" t="s">
        <v>129</v>
      </c>
      <c r="F2551" s="113" t="s">
        <v>200</v>
      </c>
      <c r="G2551" s="113">
        <v>4.7949342966626902E-2</v>
      </c>
    </row>
    <row r="2552" spans="1:7" x14ac:dyDescent="0.25">
      <c r="A2552" s="108" t="str">
        <f t="shared" si="39"/>
        <v>BE_1992_NATIONAL TOTAL_HCB</v>
      </c>
      <c r="B2552" s="113" t="s">
        <v>137</v>
      </c>
      <c r="C2552" s="113">
        <v>1992</v>
      </c>
      <c r="D2552" s="113" t="s">
        <v>122</v>
      </c>
      <c r="E2552" s="113" t="s">
        <v>130</v>
      </c>
      <c r="F2552" s="113" t="s">
        <v>200</v>
      </c>
      <c r="G2552" s="150">
        <v>3.8639481194479303E-5</v>
      </c>
    </row>
    <row r="2553" spans="1:7" x14ac:dyDescent="0.25">
      <c r="A2553" s="108" t="str">
        <f t="shared" si="39"/>
        <v>BE_1992_NATIONAL TOTAL_PCB</v>
      </c>
      <c r="B2553" s="113" t="s">
        <v>137</v>
      </c>
      <c r="C2553" s="113">
        <v>1992</v>
      </c>
      <c r="D2553" s="113" t="s">
        <v>122</v>
      </c>
      <c r="E2553" s="113" t="s">
        <v>259</v>
      </c>
      <c r="F2553" s="113" t="s">
        <v>200</v>
      </c>
      <c r="G2553" s="150">
        <v>9.8272347352369304E-5</v>
      </c>
    </row>
    <row r="2554" spans="1:7" x14ac:dyDescent="0.25">
      <c r="A2554" s="108" t="str">
        <f t="shared" si="39"/>
        <v>BE_1992_1A3(FU)_NOx</v>
      </c>
      <c r="B2554" s="113" t="s">
        <v>137</v>
      </c>
      <c r="C2554" s="113">
        <v>1992</v>
      </c>
      <c r="D2554" s="113" t="s">
        <v>134</v>
      </c>
      <c r="E2554" s="113" t="s">
        <v>199</v>
      </c>
      <c r="F2554" s="113" t="s">
        <v>200</v>
      </c>
      <c r="G2554" s="113">
        <v>190.323755555769</v>
      </c>
    </row>
    <row r="2555" spans="1:7" x14ac:dyDescent="0.25">
      <c r="A2555" s="108" t="str">
        <f t="shared" si="39"/>
        <v>BE_1992_1A3(FS)_NOx</v>
      </c>
      <c r="B2555" s="113" t="s">
        <v>137</v>
      </c>
      <c r="C2555" s="113">
        <v>1992</v>
      </c>
      <c r="D2555" s="113" t="s">
        <v>132</v>
      </c>
      <c r="E2555" s="113" t="s">
        <v>199</v>
      </c>
      <c r="F2555" s="113" t="s">
        <v>200</v>
      </c>
      <c r="G2555" s="113">
        <v>209.322697861656</v>
      </c>
    </row>
    <row r="2556" spans="1:7" x14ac:dyDescent="0.25">
      <c r="A2556" s="108" t="str">
        <f t="shared" si="39"/>
        <v>BE_1992_1A3(FU)_NMVOC</v>
      </c>
      <c r="B2556" s="113" t="s">
        <v>137</v>
      </c>
      <c r="C2556" s="113">
        <v>1992</v>
      </c>
      <c r="D2556" s="113" t="s">
        <v>134</v>
      </c>
      <c r="E2556" s="113" t="s">
        <v>123</v>
      </c>
      <c r="F2556" s="113" t="s">
        <v>200</v>
      </c>
      <c r="G2556" s="113">
        <v>92.308062421462495</v>
      </c>
    </row>
    <row r="2557" spans="1:7" x14ac:dyDescent="0.25">
      <c r="A2557" s="108" t="str">
        <f t="shared" si="39"/>
        <v>BE_1992_1A3(FS)_NMVOC</v>
      </c>
      <c r="B2557" s="113" t="s">
        <v>137</v>
      </c>
      <c r="C2557" s="113">
        <v>1992</v>
      </c>
      <c r="D2557" s="113" t="s">
        <v>132</v>
      </c>
      <c r="E2557" s="113" t="s">
        <v>123</v>
      </c>
      <c r="F2557" s="113" t="s">
        <v>200</v>
      </c>
      <c r="G2557" s="113">
        <v>108.89287737064301</v>
      </c>
    </row>
    <row r="2558" spans="1:7" x14ac:dyDescent="0.25">
      <c r="A2558" s="108" t="str">
        <f t="shared" si="39"/>
        <v>BE_1992_1A3(FU)_SOx</v>
      </c>
      <c r="B2558" s="113" t="s">
        <v>137</v>
      </c>
      <c r="C2558" s="113">
        <v>1992</v>
      </c>
      <c r="D2558" s="113" t="s">
        <v>134</v>
      </c>
      <c r="E2558" s="113" t="s">
        <v>201</v>
      </c>
      <c r="F2558" s="113" t="s">
        <v>200</v>
      </c>
      <c r="G2558" s="113">
        <v>7.2353023919769504</v>
      </c>
    </row>
    <row r="2559" spans="1:7" x14ac:dyDescent="0.25">
      <c r="A2559" s="108" t="str">
        <f t="shared" si="39"/>
        <v>BE_1992_1A3(FS)_SOx</v>
      </c>
      <c r="B2559" s="113" t="s">
        <v>137</v>
      </c>
      <c r="C2559" s="113">
        <v>1992</v>
      </c>
      <c r="D2559" s="113" t="s">
        <v>132</v>
      </c>
      <c r="E2559" s="113" t="s">
        <v>201</v>
      </c>
      <c r="F2559" s="113" t="s">
        <v>200</v>
      </c>
      <c r="G2559" s="113">
        <v>11.0971223985942</v>
      </c>
    </row>
    <row r="2560" spans="1:7" x14ac:dyDescent="0.25">
      <c r="A2560" s="108" t="str">
        <f t="shared" si="39"/>
        <v>BE_1992_1A3(FU)_NH3</v>
      </c>
      <c r="B2560" s="113" t="s">
        <v>137</v>
      </c>
      <c r="C2560" s="113">
        <v>1992</v>
      </c>
      <c r="D2560" s="113" t="s">
        <v>134</v>
      </c>
      <c r="E2560" s="113" t="s">
        <v>124</v>
      </c>
      <c r="F2560" s="113" t="s">
        <v>200</v>
      </c>
      <c r="G2560" s="113">
        <v>0.128114768237932</v>
      </c>
    </row>
    <row r="2561" spans="1:7" x14ac:dyDescent="0.25">
      <c r="A2561" s="108" t="str">
        <f t="shared" si="39"/>
        <v>BE_1992_1A3(FS)_NH3</v>
      </c>
      <c r="B2561" s="113" t="s">
        <v>137</v>
      </c>
      <c r="C2561" s="113">
        <v>1992</v>
      </c>
      <c r="D2561" s="113" t="s">
        <v>132</v>
      </c>
      <c r="E2561" s="113" t="s">
        <v>124</v>
      </c>
      <c r="F2561" s="113" t="s">
        <v>200</v>
      </c>
      <c r="G2561" s="113">
        <v>0.14352071142977499</v>
      </c>
    </row>
    <row r="2562" spans="1:7" x14ac:dyDescent="0.25">
      <c r="A2562" s="108" t="str">
        <f t="shared" ref="A2562:A2625" si="40">CONCATENATE(B2562,"_",C2562,"_",D2562,"_",E2562)</f>
        <v>BE_1992_3D_NOx</v>
      </c>
      <c r="B2562" s="113" t="s">
        <v>137</v>
      </c>
      <c r="C2562" s="113">
        <v>1992</v>
      </c>
      <c r="D2562" s="113" t="s">
        <v>206</v>
      </c>
      <c r="E2562" s="113" t="s">
        <v>199</v>
      </c>
      <c r="F2562" s="113" t="s">
        <v>200</v>
      </c>
      <c r="G2562" s="113">
        <v>18.739325147759001</v>
      </c>
    </row>
    <row r="2563" spans="1:7" x14ac:dyDescent="0.25">
      <c r="A2563" s="108" t="str">
        <f t="shared" si="40"/>
        <v>BE_1993_NATIONAL TOTAL_NOx</v>
      </c>
      <c r="B2563" s="113" t="s">
        <v>137</v>
      </c>
      <c r="C2563" s="113">
        <v>1993</v>
      </c>
      <c r="D2563" s="113" t="s">
        <v>122</v>
      </c>
      <c r="E2563" s="113" t="s">
        <v>199</v>
      </c>
      <c r="F2563" s="113" t="s">
        <v>200</v>
      </c>
      <c r="G2563" s="113">
        <v>422.754590508913</v>
      </c>
    </row>
    <row r="2564" spans="1:7" x14ac:dyDescent="0.25">
      <c r="A2564" s="108" t="str">
        <f t="shared" si="40"/>
        <v>BE_1993_NATIONAL TOTAL_NMVOC</v>
      </c>
      <c r="B2564" s="113" t="s">
        <v>137</v>
      </c>
      <c r="C2564" s="113">
        <v>1993</v>
      </c>
      <c r="D2564" s="113" t="s">
        <v>122</v>
      </c>
      <c r="E2564" s="113" t="s">
        <v>123</v>
      </c>
      <c r="F2564" s="113" t="s">
        <v>200</v>
      </c>
      <c r="G2564" s="113">
        <v>369.65537761137801</v>
      </c>
    </row>
    <row r="2565" spans="1:7" x14ac:dyDescent="0.25">
      <c r="A2565" s="108" t="str">
        <f t="shared" si="40"/>
        <v>BE_1993_NATIONAL TOTAL_SOx</v>
      </c>
      <c r="B2565" s="113" t="s">
        <v>137</v>
      </c>
      <c r="C2565" s="113">
        <v>1993</v>
      </c>
      <c r="D2565" s="113" t="s">
        <v>122</v>
      </c>
      <c r="E2565" s="113" t="s">
        <v>201</v>
      </c>
      <c r="F2565" s="113" t="s">
        <v>200</v>
      </c>
      <c r="G2565" s="113">
        <v>331.97684132122498</v>
      </c>
    </row>
    <row r="2566" spans="1:7" x14ac:dyDescent="0.25">
      <c r="A2566" s="108" t="str">
        <f t="shared" si="40"/>
        <v>BE_1993_NATIONAL TOTAL_NH3</v>
      </c>
      <c r="B2566" s="113" t="s">
        <v>137</v>
      </c>
      <c r="C2566" s="113">
        <v>1993</v>
      </c>
      <c r="D2566" s="113" t="s">
        <v>122</v>
      </c>
      <c r="E2566" s="113" t="s">
        <v>124</v>
      </c>
      <c r="F2566" s="113" t="s">
        <v>200</v>
      </c>
      <c r="G2566" s="113">
        <v>125.324090065848</v>
      </c>
    </row>
    <row r="2567" spans="1:7" x14ac:dyDescent="0.25">
      <c r="A2567" s="108" t="str">
        <f t="shared" si="40"/>
        <v>BE_1993_NATIONAL TOTAL_Pb</v>
      </c>
      <c r="B2567" s="113" t="s">
        <v>137</v>
      </c>
      <c r="C2567" s="113">
        <v>1993</v>
      </c>
      <c r="D2567" s="113" t="s">
        <v>122</v>
      </c>
      <c r="E2567" s="113" t="s">
        <v>125</v>
      </c>
      <c r="F2567" s="113" t="s">
        <v>200</v>
      </c>
      <c r="G2567" s="113">
        <v>0.217923100204413</v>
      </c>
    </row>
    <row r="2568" spans="1:7" x14ac:dyDescent="0.25">
      <c r="A2568" s="108" t="str">
        <f t="shared" si="40"/>
        <v>BE_1993_NATIONAL TOTAL_Cd</v>
      </c>
      <c r="B2568" s="113" t="s">
        <v>137</v>
      </c>
      <c r="C2568" s="113">
        <v>1993</v>
      </c>
      <c r="D2568" s="113" t="s">
        <v>122</v>
      </c>
      <c r="E2568" s="113" t="s">
        <v>126</v>
      </c>
      <c r="F2568" s="113" t="s">
        <v>200</v>
      </c>
      <c r="G2568" s="113">
        <v>5.4479231497453796E-3</v>
      </c>
    </row>
    <row r="2569" spans="1:7" x14ac:dyDescent="0.25">
      <c r="A2569" s="108" t="str">
        <f t="shared" si="40"/>
        <v>BE_1993_NATIONAL TOTAL_Hg</v>
      </c>
      <c r="B2569" s="113" t="s">
        <v>137</v>
      </c>
      <c r="C2569" s="113">
        <v>1993</v>
      </c>
      <c r="D2569" s="113" t="s">
        <v>122</v>
      </c>
      <c r="E2569" s="113" t="s">
        <v>127</v>
      </c>
      <c r="F2569" s="113" t="s">
        <v>200</v>
      </c>
      <c r="G2569" s="113">
        <v>3.7032514585411502E-3</v>
      </c>
    </row>
    <row r="2570" spans="1:7" x14ac:dyDescent="0.25">
      <c r="A2570" s="108" t="str">
        <f t="shared" si="40"/>
        <v>BE_1993_NATIONAL TOTAL_DIOX</v>
      </c>
      <c r="B2570" s="113" t="s">
        <v>137</v>
      </c>
      <c r="C2570" s="113">
        <v>1993</v>
      </c>
      <c r="D2570" s="113" t="s">
        <v>122</v>
      </c>
      <c r="E2570" s="113" t="s">
        <v>128</v>
      </c>
      <c r="F2570" s="113" t="s">
        <v>200</v>
      </c>
      <c r="G2570" s="150">
        <v>4.00563627598963E-7</v>
      </c>
    </row>
    <row r="2571" spans="1:7" x14ac:dyDescent="0.25">
      <c r="A2571" s="108" t="str">
        <f t="shared" si="40"/>
        <v>BE_1993_NATIONAL TOTAL_PAH</v>
      </c>
      <c r="B2571" s="113" t="s">
        <v>137</v>
      </c>
      <c r="C2571" s="113">
        <v>1993</v>
      </c>
      <c r="D2571" s="113" t="s">
        <v>122</v>
      </c>
      <c r="E2571" s="113" t="s">
        <v>129</v>
      </c>
      <c r="F2571" s="113" t="s">
        <v>200</v>
      </c>
      <c r="G2571" s="113">
        <v>4.3674864640547803E-2</v>
      </c>
    </row>
    <row r="2572" spans="1:7" x14ac:dyDescent="0.25">
      <c r="A2572" s="108" t="str">
        <f t="shared" si="40"/>
        <v>BE_1993_NATIONAL TOTAL_HCB</v>
      </c>
      <c r="B2572" s="113" t="s">
        <v>137</v>
      </c>
      <c r="C2572" s="113">
        <v>1993</v>
      </c>
      <c r="D2572" s="113" t="s">
        <v>122</v>
      </c>
      <c r="E2572" s="113" t="s">
        <v>130</v>
      </c>
      <c r="F2572" s="113" t="s">
        <v>200</v>
      </c>
      <c r="G2572" s="150">
        <v>5.8098641378284303E-5</v>
      </c>
    </row>
    <row r="2573" spans="1:7" x14ac:dyDescent="0.25">
      <c r="A2573" s="108" t="str">
        <f t="shared" si="40"/>
        <v>BE_1993_NATIONAL TOTAL_PCB</v>
      </c>
      <c r="B2573" s="113" t="s">
        <v>137</v>
      </c>
      <c r="C2573" s="113">
        <v>1993</v>
      </c>
      <c r="D2573" s="113" t="s">
        <v>122</v>
      </c>
      <c r="E2573" s="113" t="s">
        <v>259</v>
      </c>
      <c r="F2573" s="113" t="s">
        <v>200</v>
      </c>
      <c r="G2573" s="150">
        <v>9.2603382526525898E-5</v>
      </c>
    </row>
    <row r="2574" spans="1:7" x14ac:dyDescent="0.25">
      <c r="A2574" s="108" t="str">
        <f t="shared" si="40"/>
        <v>BE_1993_1A3(FU)_NOx</v>
      </c>
      <c r="B2574" s="113" t="s">
        <v>137</v>
      </c>
      <c r="C2574" s="113">
        <v>1993</v>
      </c>
      <c r="D2574" s="113" t="s">
        <v>134</v>
      </c>
      <c r="E2574" s="113" t="s">
        <v>199</v>
      </c>
      <c r="F2574" s="113" t="s">
        <v>200</v>
      </c>
      <c r="G2574" s="113">
        <v>185.88519755718499</v>
      </c>
    </row>
    <row r="2575" spans="1:7" x14ac:dyDescent="0.25">
      <c r="A2575" s="108" t="str">
        <f t="shared" si="40"/>
        <v>BE_1993_1A3(FS)_NOx</v>
      </c>
      <c r="B2575" s="113" t="s">
        <v>137</v>
      </c>
      <c r="C2575" s="113">
        <v>1993</v>
      </c>
      <c r="D2575" s="113" t="s">
        <v>132</v>
      </c>
      <c r="E2575" s="113" t="s">
        <v>199</v>
      </c>
      <c r="F2575" s="113" t="s">
        <v>200</v>
      </c>
      <c r="G2575" s="113">
        <v>206.12927994491801</v>
      </c>
    </row>
    <row r="2576" spans="1:7" x14ac:dyDescent="0.25">
      <c r="A2576" s="108" t="str">
        <f t="shared" si="40"/>
        <v>BE_1993_1A3(FU)_NMVOC</v>
      </c>
      <c r="B2576" s="113" t="s">
        <v>137</v>
      </c>
      <c r="C2576" s="113">
        <v>1993</v>
      </c>
      <c r="D2576" s="113" t="s">
        <v>134</v>
      </c>
      <c r="E2576" s="113" t="s">
        <v>123</v>
      </c>
      <c r="F2576" s="113" t="s">
        <v>200</v>
      </c>
      <c r="G2576" s="113">
        <v>86.403973180809501</v>
      </c>
    </row>
    <row r="2577" spans="1:7" x14ac:dyDescent="0.25">
      <c r="A2577" s="108" t="str">
        <f t="shared" si="40"/>
        <v>BE_1993_1A3(FS)_NMVOC</v>
      </c>
      <c r="B2577" s="113" t="s">
        <v>137</v>
      </c>
      <c r="C2577" s="113">
        <v>1993</v>
      </c>
      <c r="D2577" s="113" t="s">
        <v>132</v>
      </c>
      <c r="E2577" s="113" t="s">
        <v>123</v>
      </c>
      <c r="F2577" s="113" t="s">
        <v>200</v>
      </c>
      <c r="G2577" s="113">
        <v>101.540134996398</v>
      </c>
    </row>
    <row r="2578" spans="1:7" x14ac:dyDescent="0.25">
      <c r="A2578" s="108" t="str">
        <f t="shared" si="40"/>
        <v>BE_1993_1A3(FU)_SOx</v>
      </c>
      <c r="B2578" s="113" t="s">
        <v>137</v>
      </c>
      <c r="C2578" s="113">
        <v>1993</v>
      </c>
      <c r="D2578" s="113" t="s">
        <v>134</v>
      </c>
      <c r="E2578" s="113" t="s">
        <v>201</v>
      </c>
      <c r="F2578" s="113" t="s">
        <v>200</v>
      </c>
      <c r="G2578" s="113">
        <v>7.4676667912069297</v>
      </c>
    </row>
    <row r="2579" spans="1:7" x14ac:dyDescent="0.25">
      <c r="A2579" s="108" t="str">
        <f t="shared" si="40"/>
        <v>BE_1993_1A3(FS)_SOx</v>
      </c>
      <c r="B2579" s="113" t="s">
        <v>137</v>
      </c>
      <c r="C2579" s="113">
        <v>1993</v>
      </c>
      <c r="D2579" s="113" t="s">
        <v>132</v>
      </c>
      <c r="E2579" s="113" t="s">
        <v>201</v>
      </c>
      <c r="F2579" s="113" t="s">
        <v>200</v>
      </c>
      <c r="G2579" s="113">
        <v>11.6529629300348</v>
      </c>
    </row>
    <row r="2580" spans="1:7" x14ac:dyDescent="0.25">
      <c r="A2580" s="108" t="str">
        <f t="shared" si="40"/>
        <v>BE_1993_1A3(FU)_NH3</v>
      </c>
      <c r="B2580" s="113" t="s">
        <v>137</v>
      </c>
      <c r="C2580" s="113">
        <v>1993</v>
      </c>
      <c r="D2580" s="113" t="s">
        <v>134</v>
      </c>
      <c r="E2580" s="113" t="s">
        <v>124</v>
      </c>
      <c r="F2580" s="113" t="s">
        <v>200</v>
      </c>
      <c r="G2580" s="113">
        <v>0.30617370828287099</v>
      </c>
    </row>
    <row r="2581" spans="1:7" x14ac:dyDescent="0.25">
      <c r="A2581" s="108" t="str">
        <f t="shared" si="40"/>
        <v>BE_1993_1A3(FS)_NH3</v>
      </c>
      <c r="B2581" s="113" t="s">
        <v>137</v>
      </c>
      <c r="C2581" s="113">
        <v>1993</v>
      </c>
      <c r="D2581" s="113" t="s">
        <v>132</v>
      </c>
      <c r="E2581" s="113" t="s">
        <v>124</v>
      </c>
      <c r="F2581" s="113" t="s">
        <v>200</v>
      </c>
      <c r="G2581" s="113">
        <v>0.34596561013096999</v>
      </c>
    </row>
    <row r="2582" spans="1:7" x14ac:dyDescent="0.25">
      <c r="A2582" s="108" t="str">
        <f t="shared" si="40"/>
        <v>BE_1993_3D_NOx</v>
      </c>
      <c r="B2582" s="113" t="s">
        <v>137</v>
      </c>
      <c r="C2582" s="113">
        <v>1993</v>
      </c>
      <c r="D2582" s="113" t="s">
        <v>206</v>
      </c>
      <c r="E2582" s="113" t="s">
        <v>199</v>
      </c>
      <c r="F2582" s="113" t="s">
        <v>200</v>
      </c>
      <c r="G2582" s="113">
        <v>18.475547696744499</v>
      </c>
    </row>
    <row r="2583" spans="1:7" x14ac:dyDescent="0.25">
      <c r="A2583" s="108" t="str">
        <f t="shared" si="40"/>
        <v>BE_1994_NATIONAL TOTAL_NOx</v>
      </c>
      <c r="B2583" s="113" t="s">
        <v>137</v>
      </c>
      <c r="C2583" s="113">
        <v>1994</v>
      </c>
      <c r="D2583" s="113" t="s">
        <v>122</v>
      </c>
      <c r="E2583" s="113" t="s">
        <v>199</v>
      </c>
      <c r="F2583" s="113" t="s">
        <v>200</v>
      </c>
      <c r="G2583" s="113">
        <v>420.52195205550402</v>
      </c>
    </row>
    <row r="2584" spans="1:7" x14ac:dyDescent="0.25">
      <c r="A2584" s="108" t="str">
        <f t="shared" si="40"/>
        <v>BE_1994_NATIONAL TOTAL_NMVOC</v>
      </c>
      <c r="B2584" s="113" t="s">
        <v>137</v>
      </c>
      <c r="C2584" s="113">
        <v>1994</v>
      </c>
      <c r="D2584" s="113" t="s">
        <v>122</v>
      </c>
      <c r="E2584" s="113" t="s">
        <v>123</v>
      </c>
      <c r="F2584" s="113" t="s">
        <v>200</v>
      </c>
      <c r="G2584" s="113">
        <v>352.09934029867202</v>
      </c>
    </row>
    <row r="2585" spans="1:7" x14ac:dyDescent="0.25">
      <c r="A2585" s="108" t="str">
        <f t="shared" si="40"/>
        <v>BE_1994_NATIONAL TOTAL_SOx</v>
      </c>
      <c r="B2585" s="113" t="s">
        <v>137</v>
      </c>
      <c r="C2585" s="113">
        <v>1994</v>
      </c>
      <c r="D2585" s="113" t="s">
        <v>122</v>
      </c>
      <c r="E2585" s="113" t="s">
        <v>201</v>
      </c>
      <c r="F2585" s="113" t="s">
        <v>200</v>
      </c>
      <c r="G2585" s="113">
        <v>290.31196118755599</v>
      </c>
    </row>
    <row r="2586" spans="1:7" x14ac:dyDescent="0.25">
      <c r="A2586" s="108" t="str">
        <f t="shared" si="40"/>
        <v>BE_1994_NATIONAL TOTAL_NH3</v>
      </c>
      <c r="B2586" s="113" t="s">
        <v>137</v>
      </c>
      <c r="C2586" s="113">
        <v>1994</v>
      </c>
      <c r="D2586" s="113" t="s">
        <v>122</v>
      </c>
      <c r="E2586" s="113" t="s">
        <v>124</v>
      </c>
      <c r="F2586" s="113" t="s">
        <v>200</v>
      </c>
      <c r="G2586" s="113">
        <v>125.44174007367199</v>
      </c>
    </row>
    <row r="2587" spans="1:7" x14ac:dyDescent="0.25">
      <c r="A2587" s="108" t="str">
        <f t="shared" si="40"/>
        <v>BE_1994_NATIONAL TOTAL_Pb</v>
      </c>
      <c r="B2587" s="113" t="s">
        <v>137</v>
      </c>
      <c r="C2587" s="113">
        <v>1994</v>
      </c>
      <c r="D2587" s="113" t="s">
        <v>122</v>
      </c>
      <c r="E2587" s="113" t="s">
        <v>125</v>
      </c>
      <c r="F2587" s="113" t="s">
        <v>200</v>
      </c>
      <c r="G2587" s="113">
        <v>0.16901072841523099</v>
      </c>
    </row>
    <row r="2588" spans="1:7" x14ac:dyDescent="0.25">
      <c r="A2588" s="108" t="str">
        <f t="shared" si="40"/>
        <v>BE_1994_NATIONAL TOTAL_Cd</v>
      </c>
      <c r="B2588" s="113" t="s">
        <v>137</v>
      </c>
      <c r="C2588" s="113">
        <v>1994</v>
      </c>
      <c r="D2588" s="113" t="s">
        <v>122</v>
      </c>
      <c r="E2588" s="113" t="s">
        <v>126</v>
      </c>
      <c r="F2588" s="113" t="s">
        <v>200</v>
      </c>
      <c r="G2588" s="113">
        <v>3.8664781832925001E-3</v>
      </c>
    </row>
    <row r="2589" spans="1:7" x14ac:dyDescent="0.25">
      <c r="A2589" s="108" t="str">
        <f t="shared" si="40"/>
        <v>BE_1994_NATIONAL TOTAL_Hg</v>
      </c>
      <c r="B2589" s="113" t="s">
        <v>137</v>
      </c>
      <c r="C2589" s="113">
        <v>1994</v>
      </c>
      <c r="D2589" s="113" t="s">
        <v>122</v>
      </c>
      <c r="E2589" s="113" t="s">
        <v>127</v>
      </c>
      <c r="F2589" s="113" t="s">
        <v>200</v>
      </c>
      <c r="G2589" s="113">
        <v>4.1272430239928104E-3</v>
      </c>
    </row>
    <row r="2590" spans="1:7" x14ac:dyDescent="0.25">
      <c r="A2590" s="108" t="str">
        <f t="shared" si="40"/>
        <v>BE_1994_NATIONAL TOTAL_DIOX</v>
      </c>
      <c r="B2590" s="113" t="s">
        <v>137</v>
      </c>
      <c r="C2590" s="113">
        <v>1994</v>
      </c>
      <c r="D2590" s="113" t="s">
        <v>122</v>
      </c>
      <c r="E2590" s="113" t="s">
        <v>128</v>
      </c>
      <c r="F2590" s="113" t="s">
        <v>200</v>
      </c>
      <c r="G2590" s="150">
        <v>3.7399209624795398E-7</v>
      </c>
    </row>
    <row r="2591" spans="1:7" x14ac:dyDescent="0.25">
      <c r="A2591" s="108" t="str">
        <f t="shared" si="40"/>
        <v>BE_1994_NATIONAL TOTAL_PAH</v>
      </c>
      <c r="B2591" s="113" t="s">
        <v>137</v>
      </c>
      <c r="C2591" s="113">
        <v>1994</v>
      </c>
      <c r="D2591" s="113" t="s">
        <v>122</v>
      </c>
      <c r="E2591" s="113" t="s">
        <v>129</v>
      </c>
      <c r="F2591" s="113" t="s">
        <v>200</v>
      </c>
      <c r="G2591" s="113">
        <v>3.9805658132723902E-2</v>
      </c>
    </row>
    <row r="2592" spans="1:7" x14ac:dyDescent="0.25">
      <c r="A2592" s="108" t="str">
        <f t="shared" si="40"/>
        <v>BE_1994_NATIONAL TOTAL_HCB</v>
      </c>
      <c r="B2592" s="113" t="s">
        <v>137</v>
      </c>
      <c r="C2592" s="113">
        <v>1994</v>
      </c>
      <c r="D2592" s="113" t="s">
        <v>122</v>
      </c>
      <c r="E2592" s="113" t="s">
        <v>130</v>
      </c>
      <c r="F2592" s="113" t="s">
        <v>200</v>
      </c>
      <c r="G2592" s="150">
        <v>8.6393392693733499E-5</v>
      </c>
    </row>
    <row r="2593" spans="1:7" x14ac:dyDescent="0.25">
      <c r="A2593" s="108" t="str">
        <f t="shared" si="40"/>
        <v>BE_1994_NATIONAL TOTAL_PCB</v>
      </c>
      <c r="B2593" s="113" t="s">
        <v>137</v>
      </c>
      <c r="C2593" s="113">
        <v>1994</v>
      </c>
      <c r="D2593" s="113" t="s">
        <v>122</v>
      </c>
      <c r="E2593" s="113" t="s">
        <v>259</v>
      </c>
      <c r="F2593" s="113" t="s">
        <v>200</v>
      </c>
      <c r="G2593" s="150">
        <v>9.6910549903430197E-5</v>
      </c>
    </row>
    <row r="2594" spans="1:7" x14ac:dyDescent="0.25">
      <c r="A2594" s="108" t="str">
        <f t="shared" si="40"/>
        <v>BE_1994_1A3(FU)_NOx</v>
      </c>
      <c r="B2594" s="113" t="s">
        <v>137</v>
      </c>
      <c r="C2594" s="113">
        <v>1994</v>
      </c>
      <c r="D2594" s="113" t="s">
        <v>134</v>
      </c>
      <c r="E2594" s="113" t="s">
        <v>199</v>
      </c>
      <c r="F2594" s="113" t="s">
        <v>200</v>
      </c>
      <c r="G2594" s="113">
        <v>178.659358384211</v>
      </c>
    </row>
    <row r="2595" spans="1:7" x14ac:dyDescent="0.25">
      <c r="A2595" s="108" t="str">
        <f t="shared" si="40"/>
        <v>BE_1994_1A3(FS)_NOx</v>
      </c>
      <c r="B2595" s="113" t="s">
        <v>137</v>
      </c>
      <c r="C2595" s="113">
        <v>1994</v>
      </c>
      <c r="D2595" s="113" t="s">
        <v>132</v>
      </c>
      <c r="E2595" s="113" t="s">
        <v>199</v>
      </c>
      <c r="F2595" s="113" t="s">
        <v>200</v>
      </c>
      <c r="G2595" s="113">
        <v>197.201499126882</v>
      </c>
    </row>
    <row r="2596" spans="1:7" x14ac:dyDescent="0.25">
      <c r="A2596" s="108" t="str">
        <f t="shared" si="40"/>
        <v>BE_1994_1A3(FU)_NMVOC</v>
      </c>
      <c r="B2596" s="113" t="s">
        <v>137</v>
      </c>
      <c r="C2596" s="113">
        <v>1994</v>
      </c>
      <c r="D2596" s="113" t="s">
        <v>134</v>
      </c>
      <c r="E2596" s="113" t="s">
        <v>123</v>
      </c>
      <c r="F2596" s="113" t="s">
        <v>200</v>
      </c>
      <c r="G2596" s="113">
        <v>79.054536175222495</v>
      </c>
    </row>
    <row r="2597" spans="1:7" x14ac:dyDescent="0.25">
      <c r="A2597" s="108" t="str">
        <f t="shared" si="40"/>
        <v>BE_1994_1A3(FS)_NMVOC</v>
      </c>
      <c r="B2597" s="113" t="s">
        <v>137</v>
      </c>
      <c r="C2597" s="113">
        <v>1994</v>
      </c>
      <c r="D2597" s="113" t="s">
        <v>132</v>
      </c>
      <c r="E2597" s="113" t="s">
        <v>123</v>
      </c>
      <c r="F2597" s="113" t="s">
        <v>200</v>
      </c>
      <c r="G2597" s="113">
        <v>94.852971416925698</v>
      </c>
    </row>
    <row r="2598" spans="1:7" x14ac:dyDescent="0.25">
      <c r="A2598" s="108" t="str">
        <f t="shared" si="40"/>
        <v>BE_1994_1A3(FU)_SOx</v>
      </c>
      <c r="B2598" s="113" t="s">
        <v>137</v>
      </c>
      <c r="C2598" s="113">
        <v>1994</v>
      </c>
      <c r="D2598" s="113" t="s">
        <v>134</v>
      </c>
      <c r="E2598" s="113" t="s">
        <v>201</v>
      </c>
      <c r="F2598" s="113" t="s">
        <v>200</v>
      </c>
      <c r="G2598" s="113">
        <v>7.8510096148138704</v>
      </c>
    </row>
    <row r="2599" spans="1:7" x14ac:dyDescent="0.25">
      <c r="A2599" s="108" t="str">
        <f t="shared" si="40"/>
        <v>BE_1994_1A3(FS)_SOx</v>
      </c>
      <c r="B2599" s="113" t="s">
        <v>137</v>
      </c>
      <c r="C2599" s="113">
        <v>1994</v>
      </c>
      <c r="D2599" s="113" t="s">
        <v>132</v>
      </c>
      <c r="E2599" s="113" t="s">
        <v>201</v>
      </c>
      <c r="F2599" s="113" t="s">
        <v>200</v>
      </c>
      <c r="G2599" s="113">
        <v>12.019065081705</v>
      </c>
    </row>
    <row r="2600" spans="1:7" x14ac:dyDescent="0.25">
      <c r="A2600" s="108" t="str">
        <f t="shared" si="40"/>
        <v>BE_1994_1A3(FU)_NH3</v>
      </c>
      <c r="B2600" s="113" t="s">
        <v>137</v>
      </c>
      <c r="C2600" s="113">
        <v>1994</v>
      </c>
      <c r="D2600" s="113" t="s">
        <v>134</v>
      </c>
      <c r="E2600" s="113" t="s">
        <v>124</v>
      </c>
      <c r="F2600" s="113" t="s">
        <v>200</v>
      </c>
      <c r="G2600" s="113">
        <v>0.58289989464434699</v>
      </c>
    </row>
    <row r="2601" spans="1:7" x14ac:dyDescent="0.25">
      <c r="A2601" s="108" t="str">
        <f t="shared" si="40"/>
        <v>BE_1994_1A3(FS)_NH3</v>
      </c>
      <c r="B2601" s="113" t="s">
        <v>137</v>
      </c>
      <c r="C2601" s="113">
        <v>1994</v>
      </c>
      <c r="D2601" s="113" t="s">
        <v>132</v>
      </c>
      <c r="E2601" s="113" t="s">
        <v>124</v>
      </c>
      <c r="F2601" s="113" t="s">
        <v>200</v>
      </c>
      <c r="G2601" s="113">
        <v>0.68141460840317303</v>
      </c>
    </row>
    <row r="2602" spans="1:7" x14ac:dyDescent="0.25">
      <c r="A2602" s="108" t="str">
        <f t="shared" si="40"/>
        <v>BE_1994_3D_NOx</v>
      </c>
      <c r="B2602" s="113" t="s">
        <v>137</v>
      </c>
      <c r="C2602" s="113">
        <v>1994</v>
      </c>
      <c r="D2602" s="113" t="s">
        <v>206</v>
      </c>
      <c r="E2602" s="113" t="s">
        <v>199</v>
      </c>
      <c r="F2602" s="113" t="s">
        <v>200</v>
      </c>
      <c r="G2602" s="113">
        <v>18.603976259862499</v>
      </c>
    </row>
    <row r="2603" spans="1:7" x14ac:dyDescent="0.25">
      <c r="A2603" s="108" t="str">
        <f t="shared" si="40"/>
        <v>BE_1995_NATIONAL TOTAL_NOx</v>
      </c>
      <c r="B2603" s="113" t="s">
        <v>137</v>
      </c>
      <c r="C2603" s="113">
        <v>1995</v>
      </c>
      <c r="D2603" s="113" t="s">
        <v>122</v>
      </c>
      <c r="E2603" s="113" t="s">
        <v>199</v>
      </c>
      <c r="F2603" s="113" t="s">
        <v>200</v>
      </c>
      <c r="G2603" s="113">
        <v>414.65823688696702</v>
      </c>
    </row>
    <row r="2604" spans="1:7" x14ac:dyDescent="0.25">
      <c r="A2604" s="108" t="str">
        <f t="shared" si="40"/>
        <v>BE_1995_NATIONAL TOTAL_NMVOC</v>
      </c>
      <c r="B2604" s="113" t="s">
        <v>137</v>
      </c>
      <c r="C2604" s="113">
        <v>1995</v>
      </c>
      <c r="D2604" s="113" t="s">
        <v>122</v>
      </c>
      <c r="E2604" s="113" t="s">
        <v>123</v>
      </c>
      <c r="F2604" s="113" t="s">
        <v>200</v>
      </c>
      <c r="G2604" s="113">
        <v>343.75087849249798</v>
      </c>
    </row>
    <row r="2605" spans="1:7" x14ac:dyDescent="0.25">
      <c r="A2605" s="108" t="str">
        <f t="shared" si="40"/>
        <v>BE_1995_NATIONAL TOTAL_SOx</v>
      </c>
      <c r="B2605" s="113" t="s">
        <v>137</v>
      </c>
      <c r="C2605" s="113">
        <v>1995</v>
      </c>
      <c r="D2605" s="113" t="s">
        <v>122</v>
      </c>
      <c r="E2605" s="113" t="s">
        <v>201</v>
      </c>
      <c r="F2605" s="113" t="s">
        <v>200</v>
      </c>
      <c r="G2605" s="113">
        <v>257.82349760353401</v>
      </c>
    </row>
    <row r="2606" spans="1:7" x14ac:dyDescent="0.25">
      <c r="A2606" s="108" t="str">
        <f t="shared" si="40"/>
        <v>BE_1995_NATIONAL TOTAL_NH3</v>
      </c>
      <c r="B2606" s="113" t="s">
        <v>137</v>
      </c>
      <c r="C2606" s="113">
        <v>1995</v>
      </c>
      <c r="D2606" s="113" t="s">
        <v>122</v>
      </c>
      <c r="E2606" s="113" t="s">
        <v>124</v>
      </c>
      <c r="F2606" s="113" t="s">
        <v>200</v>
      </c>
      <c r="G2606" s="113">
        <v>128.646598577384</v>
      </c>
    </row>
    <row r="2607" spans="1:7" x14ac:dyDescent="0.25">
      <c r="A2607" s="108" t="str">
        <f t="shared" si="40"/>
        <v>BE_1995_NATIONAL TOTAL_Pb</v>
      </c>
      <c r="B2607" s="113" t="s">
        <v>137</v>
      </c>
      <c r="C2607" s="113">
        <v>1995</v>
      </c>
      <c r="D2607" s="113" t="s">
        <v>122</v>
      </c>
      <c r="E2607" s="113" t="s">
        <v>125</v>
      </c>
      <c r="F2607" s="113" t="s">
        <v>200</v>
      </c>
      <c r="G2607" s="113">
        <v>0.20180166784773401</v>
      </c>
    </row>
    <row r="2608" spans="1:7" x14ac:dyDescent="0.25">
      <c r="A2608" s="108" t="str">
        <f t="shared" si="40"/>
        <v>BE_1995_NATIONAL TOTAL_Cd</v>
      </c>
      <c r="B2608" s="113" t="s">
        <v>137</v>
      </c>
      <c r="C2608" s="113">
        <v>1995</v>
      </c>
      <c r="D2608" s="113" t="s">
        <v>122</v>
      </c>
      <c r="E2608" s="113" t="s">
        <v>126</v>
      </c>
      <c r="F2608" s="113" t="s">
        <v>200</v>
      </c>
      <c r="G2608" s="113">
        <v>4.9012311985492697E-3</v>
      </c>
    </row>
    <row r="2609" spans="1:7" x14ac:dyDescent="0.25">
      <c r="A2609" s="108" t="str">
        <f t="shared" si="40"/>
        <v>BE_1995_NATIONAL TOTAL_Hg</v>
      </c>
      <c r="B2609" s="113" t="s">
        <v>137</v>
      </c>
      <c r="C2609" s="113">
        <v>1995</v>
      </c>
      <c r="D2609" s="113" t="s">
        <v>122</v>
      </c>
      <c r="E2609" s="113" t="s">
        <v>127</v>
      </c>
      <c r="F2609" s="113" t="s">
        <v>200</v>
      </c>
      <c r="G2609" s="113">
        <v>3.3183938311126E-3</v>
      </c>
    </row>
    <row r="2610" spans="1:7" x14ac:dyDescent="0.25">
      <c r="A2610" s="108" t="str">
        <f t="shared" si="40"/>
        <v>BE_1995_NATIONAL TOTAL_DIOX</v>
      </c>
      <c r="B2610" s="113" t="s">
        <v>137</v>
      </c>
      <c r="C2610" s="113">
        <v>1995</v>
      </c>
      <c r="D2610" s="113" t="s">
        <v>122</v>
      </c>
      <c r="E2610" s="113" t="s">
        <v>128</v>
      </c>
      <c r="F2610" s="113" t="s">
        <v>200</v>
      </c>
      <c r="G2610" s="150">
        <v>3.3889170769342102E-7</v>
      </c>
    </row>
    <row r="2611" spans="1:7" x14ac:dyDescent="0.25">
      <c r="A2611" s="108" t="str">
        <f t="shared" si="40"/>
        <v>BE_1995_NATIONAL TOTAL_PAH</v>
      </c>
      <c r="B2611" s="113" t="s">
        <v>137</v>
      </c>
      <c r="C2611" s="113">
        <v>1995</v>
      </c>
      <c r="D2611" s="113" t="s">
        <v>122</v>
      </c>
      <c r="E2611" s="113" t="s">
        <v>129</v>
      </c>
      <c r="F2611" s="113" t="s">
        <v>200</v>
      </c>
      <c r="G2611" s="113">
        <v>3.9884231222747202E-2</v>
      </c>
    </row>
    <row r="2612" spans="1:7" x14ac:dyDescent="0.25">
      <c r="A2612" s="108" t="str">
        <f t="shared" si="40"/>
        <v>BE_1995_NATIONAL TOTAL_HCB</v>
      </c>
      <c r="B2612" s="113" t="s">
        <v>137</v>
      </c>
      <c r="C2612" s="113">
        <v>1995</v>
      </c>
      <c r="D2612" s="113" t="s">
        <v>122</v>
      </c>
      <c r="E2612" s="113" t="s">
        <v>130</v>
      </c>
      <c r="F2612" s="113" t="s">
        <v>200</v>
      </c>
      <c r="G2612" s="113">
        <v>1.1492551780741101E-4</v>
      </c>
    </row>
    <row r="2613" spans="1:7" x14ac:dyDescent="0.25">
      <c r="A2613" s="108" t="str">
        <f t="shared" si="40"/>
        <v>BE_1995_NATIONAL TOTAL_PCB</v>
      </c>
      <c r="B2613" s="113" t="s">
        <v>137</v>
      </c>
      <c r="C2613" s="113">
        <v>1995</v>
      </c>
      <c r="D2613" s="113" t="s">
        <v>122</v>
      </c>
      <c r="E2613" s="113" t="s">
        <v>259</v>
      </c>
      <c r="F2613" s="113" t="s">
        <v>200</v>
      </c>
      <c r="G2613" s="113">
        <v>1.0277332025031401E-4</v>
      </c>
    </row>
    <row r="2614" spans="1:7" x14ac:dyDescent="0.25">
      <c r="A2614" s="108" t="str">
        <f t="shared" si="40"/>
        <v>BE_1995_1A3(FU)_NOx</v>
      </c>
      <c r="B2614" s="113" t="s">
        <v>137</v>
      </c>
      <c r="C2614" s="113">
        <v>1995</v>
      </c>
      <c r="D2614" s="113" t="s">
        <v>134</v>
      </c>
      <c r="E2614" s="113" t="s">
        <v>199</v>
      </c>
      <c r="F2614" s="113" t="s">
        <v>200</v>
      </c>
      <c r="G2614" s="113">
        <v>169.44474586961601</v>
      </c>
    </row>
    <row r="2615" spans="1:7" x14ac:dyDescent="0.25">
      <c r="A2615" s="108" t="str">
        <f t="shared" si="40"/>
        <v>BE_1995_1A3(FS)_NOx</v>
      </c>
      <c r="B2615" s="113" t="s">
        <v>137</v>
      </c>
      <c r="C2615" s="113">
        <v>1995</v>
      </c>
      <c r="D2615" s="113" t="s">
        <v>132</v>
      </c>
      <c r="E2615" s="113" t="s">
        <v>199</v>
      </c>
      <c r="F2615" s="113" t="s">
        <v>200</v>
      </c>
      <c r="G2615" s="113">
        <v>186.72254918835699</v>
      </c>
    </row>
    <row r="2616" spans="1:7" x14ac:dyDescent="0.25">
      <c r="A2616" s="108" t="str">
        <f t="shared" si="40"/>
        <v>BE_1995_1A3(FU)_NMVOC</v>
      </c>
      <c r="B2616" s="113" t="s">
        <v>137</v>
      </c>
      <c r="C2616" s="113">
        <v>1995</v>
      </c>
      <c r="D2616" s="113" t="s">
        <v>134</v>
      </c>
      <c r="E2616" s="113" t="s">
        <v>123</v>
      </c>
      <c r="F2616" s="113" t="s">
        <v>200</v>
      </c>
      <c r="G2616" s="113">
        <v>72.241111669743105</v>
      </c>
    </row>
    <row r="2617" spans="1:7" x14ac:dyDescent="0.25">
      <c r="A2617" s="108" t="str">
        <f t="shared" si="40"/>
        <v>BE_1995_1A3(FS)_NMVOC</v>
      </c>
      <c r="B2617" s="113" t="s">
        <v>137</v>
      </c>
      <c r="C2617" s="113">
        <v>1995</v>
      </c>
      <c r="D2617" s="113" t="s">
        <v>132</v>
      </c>
      <c r="E2617" s="113" t="s">
        <v>123</v>
      </c>
      <c r="F2617" s="113" t="s">
        <v>200</v>
      </c>
      <c r="G2617" s="113">
        <v>89.098258518146494</v>
      </c>
    </row>
    <row r="2618" spans="1:7" x14ac:dyDescent="0.25">
      <c r="A2618" s="108" t="str">
        <f t="shared" si="40"/>
        <v>BE_1995_1A3(FU)_SOx</v>
      </c>
      <c r="B2618" s="113" t="s">
        <v>137</v>
      </c>
      <c r="C2618" s="113">
        <v>1995</v>
      </c>
      <c r="D2618" s="113" t="s">
        <v>134</v>
      </c>
      <c r="E2618" s="113" t="s">
        <v>201</v>
      </c>
      <c r="F2618" s="113" t="s">
        <v>200</v>
      </c>
      <c r="G2618" s="113">
        <v>8.0344276247513999</v>
      </c>
    </row>
    <row r="2619" spans="1:7" x14ac:dyDescent="0.25">
      <c r="A2619" s="108" t="str">
        <f t="shared" si="40"/>
        <v>BE_1995_1A3(FS)_SOx</v>
      </c>
      <c r="B2619" s="113" t="s">
        <v>137</v>
      </c>
      <c r="C2619" s="113">
        <v>1995</v>
      </c>
      <c r="D2619" s="113" t="s">
        <v>132</v>
      </c>
      <c r="E2619" s="113" t="s">
        <v>201</v>
      </c>
      <c r="F2619" s="113" t="s">
        <v>200</v>
      </c>
      <c r="G2619" s="113">
        <v>12.0723116377424</v>
      </c>
    </row>
    <row r="2620" spans="1:7" x14ac:dyDescent="0.25">
      <c r="A2620" s="108" t="str">
        <f t="shared" si="40"/>
        <v>BE_1995_1A3(FU)_NH3</v>
      </c>
      <c r="B2620" s="113" t="s">
        <v>137</v>
      </c>
      <c r="C2620" s="113">
        <v>1995</v>
      </c>
      <c r="D2620" s="113" t="s">
        <v>134</v>
      </c>
      <c r="E2620" s="113" t="s">
        <v>124</v>
      </c>
      <c r="F2620" s="113" t="s">
        <v>200</v>
      </c>
      <c r="G2620" s="113">
        <v>0.78419651697757298</v>
      </c>
    </row>
    <row r="2621" spans="1:7" x14ac:dyDescent="0.25">
      <c r="A2621" s="108" t="str">
        <f t="shared" si="40"/>
        <v>BE_1995_1A3(FS)_NH3</v>
      </c>
      <c r="B2621" s="113" t="s">
        <v>137</v>
      </c>
      <c r="C2621" s="113">
        <v>1995</v>
      </c>
      <c r="D2621" s="113" t="s">
        <v>132</v>
      </c>
      <c r="E2621" s="113" t="s">
        <v>124</v>
      </c>
      <c r="F2621" s="113" t="s">
        <v>200</v>
      </c>
      <c r="G2621" s="113">
        <v>0.95663026421842601</v>
      </c>
    </row>
    <row r="2622" spans="1:7" x14ac:dyDescent="0.25">
      <c r="A2622" s="108" t="str">
        <f t="shared" si="40"/>
        <v>BE_1995_3D_NOx</v>
      </c>
      <c r="B2622" s="113" t="s">
        <v>137</v>
      </c>
      <c r="C2622" s="113">
        <v>1995</v>
      </c>
      <c r="D2622" s="113" t="s">
        <v>206</v>
      </c>
      <c r="E2622" s="113" t="s">
        <v>199</v>
      </c>
      <c r="F2622" s="113" t="s">
        <v>200</v>
      </c>
      <c r="G2622" s="113">
        <v>19.1305626297132</v>
      </c>
    </row>
    <row r="2623" spans="1:7" x14ac:dyDescent="0.25">
      <c r="A2623" s="108" t="str">
        <f t="shared" si="40"/>
        <v>BE_1996_NATIONAL TOTAL_NOx</v>
      </c>
      <c r="B2623" s="113" t="s">
        <v>137</v>
      </c>
      <c r="C2623" s="113">
        <v>1996</v>
      </c>
      <c r="D2623" s="113" t="s">
        <v>122</v>
      </c>
      <c r="E2623" s="113" t="s">
        <v>199</v>
      </c>
      <c r="F2623" s="113" t="s">
        <v>200</v>
      </c>
      <c r="G2623" s="113">
        <v>400.39840838550498</v>
      </c>
    </row>
    <row r="2624" spans="1:7" x14ac:dyDescent="0.25">
      <c r="A2624" s="108" t="str">
        <f t="shared" si="40"/>
        <v>BE_1996_NATIONAL TOTAL_NMVOC</v>
      </c>
      <c r="B2624" s="113" t="s">
        <v>137</v>
      </c>
      <c r="C2624" s="113">
        <v>1996</v>
      </c>
      <c r="D2624" s="113" t="s">
        <v>122</v>
      </c>
      <c r="E2624" s="113" t="s">
        <v>123</v>
      </c>
      <c r="F2624" s="113" t="s">
        <v>200</v>
      </c>
      <c r="G2624" s="113">
        <v>334.55326183173798</v>
      </c>
    </row>
    <row r="2625" spans="1:7" x14ac:dyDescent="0.25">
      <c r="A2625" s="108" t="str">
        <f t="shared" si="40"/>
        <v>BE_1996_NATIONAL TOTAL_SOx</v>
      </c>
      <c r="B2625" s="113" t="s">
        <v>137</v>
      </c>
      <c r="C2625" s="113">
        <v>1996</v>
      </c>
      <c r="D2625" s="113" t="s">
        <v>122</v>
      </c>
      <c r="E2625" s="113" t="s">
        <v>201</v>
      </c>
      <c r="F2625" s="113" t="s">
        <v>200</v>
      </c>
      <c r="G2625" s="113">
        <v>247.728965129534</v>
      </c>
    </row>
    <row r="2626" spans="1:7" x14ac:dyDescent="0.25">
      <c r="A2626" s="108" t="str">
        <f t="shared" ref="A2626:A2689" si="41">CONCATENATE(B2626,"_",C2626,"_",D2626,"_",E2626)</f>
        <v>BE_1996_NATIONAL TOTAL_NH3</v>
      </c>
      <c r="B2626" s="113" t="s">
        <v>137</v>
      </c>
      <c r="C2626" s="113">
        <v>1996</v>
      </c>
      <c r="D2626" s="113" t="s">
        <v>122</v>
      </c>
      <c r="E2626" s="113" t="s">
        <v>124</v>
      </c>
      <c r="F2626" s="113" t="s">
        <v>200</v>
      </c>
      <c r="G2626" s="113">
        <v>130.02628803924799</v>
      </c>
    </row>
    <row r="2627" spans="1:7" x14ac:dyDescent="0.25">
      <c r="A2627" s="108" t="str">
        <f t="shared" si="41"/>
        <v>BE_1996_NATIONAL TOTAL_Pb</v>
      </c>
      <c r="B2627" s="113" t="s">
        <v>137</v>
      </c>
      <c r="C2627" s="113">
        <v>1996</v>
      </c>
      <c r="D2627" s="113" t="s">
        <v>122</v>
      </c>
      <c r="E2627" s="113" t="s">
        <v>125</v>
      </c>
      <c r="F2627" s="113" t="s">
        <v>200</v>
      </c>
      <c r="G2627" s="113">
        <v>0.21540503738279601</v>
      </c>
    </row>
    <row r="2628" spans="1:7" x14ac:dyDescent="0.25">
      <c r="A2628" s="108" t="str">
        <f t="shared" si="41"/>
        <v>BE_1996_NATIONAL TOTAL_Cd</v>
      </c>
      <c r="B2628" s="113" t="s">
        <v>137</v>
      </c>
      <c r="C2628" s="113">
        <v>1996</v>
      </c>
      <c r="D2628" s="113" t="s">
        <v>122</v>
      </c>
      <c r="E2628" s="113" t="s">
        <v>126</v>
      </c>
      <c r="F2628" s="113" t="s">
        <v>200</v>
      </c>
      <c r="G2628" s="113">
        <v>4.0341295425274397E-3</v>
      </c>
    </row>
    <row r="2629" spans="1:7" x14ac:dyDescent="0.25">
      <c r="A2629" s="108" t="str">
        <f t="shared" si="41"/>
        <v>BE_1996_NATIONAL TOTAL_Hg</v>
      </c>
      <c r="B2629" s="113" t="s">
        <v>137</v>
      </c>
      <c r="C2629" s="113">
        <v>1996</v>
      </c>
      <c r="D2629" s="113" t="s">
        <v>122</v>
      </c>
      <c r="E2629" s="113" t="s">
        <v>127</v>
      </c>
      <c r="F2629" s="113" t="s">
        <v>200</v>
      </c>
      <c r="G2629" s="113">
        <v>3.2625892362002202E-3</v>
      </c>
    </row>
    <row r="2630" spans="1:7" x14ac:dyDescent="0.25">
      <c r="A2630" s="108" t="str">
        <f t="shared" si="41"/>
        <v>BE_1996_NATIONAL TOTAL_DIOX</v>
      </c>
      <c r="B2630" s="113" t="s">
        <v>137</v>
      </c>
      <c r="C2630" s="113">
        <v>1996</v>
      </c>
      <c r="D2630" s="113" t="s">
        <v>122</v>
      </c>
      <c r="E2630" s="113" t="s">
        <v>128</v>
      </c>
      <c r="F2630" s="113" t="s">
        <v>200</v>
      </c>
      <c r="G2630" s="150">
        <v>3.3903849816243397E-7</v>
      </c>
    </row>
    <row r="2631" spans="1:7" x14ac:dyDescent="0.25">
      <c r="A2631" s="108" t="str">
        <f t="shared" si="41"/>
        <v>BE_1996_NATIONAL TOTAL_PAH</v>
      </c>
      <c r="B2631" s="113" t="s">
        <v>137</v>
      </c>
      <c r="C2631" s="113">
        <v>1996</v>
      </c>
      <c r="D2631" s="113" t="s">
        <v>122</v>
      </c>
      <c r="E2631" s="113" t="s">
        <v>129</v>
      </c>
      <c r="F2631" s="113" t="s">
        <v>200</v>
      </c>
      <c r="G2631" s="113">
        <v>4.0061158840475203E-2</v>
      </c>
    </row>
    <row r="2632" spans="1:7" x14ac:dyDescent="0.25">
      <c r="A2632" s="108" t="str">
        <f t="shared" si="41"/>
        <v>BE_1996_NATIONAL TOTAL_HCB</v>
      </c>
      <c r="B2632" s="113" t="s">
        <v>137</v>
      </c>
      <c r="C2632" s="113">
        <v>1996</v>
      </c>
      <c r="D2632" s="113" t="s">
        <v>122</v>
      </c>
      <c r="E2632" s="113" t="s">
        <v>130</v>
      </c>
      <c r="F2632" s="113" t="s">
        <v>200</v>
      </c>
      <c r="G2632" s="150">
        <v>9.2690849429836103E-5</v>
      </c>
    </row>
    <row r="2633" spans="1:7" x14ac:dyDescent="0.25">
      <c r="A2633" s="108" t="str">
        <f t="shared" si="41"/>
        <v>BE_1996_NATIONAL TOTAL_PCB</v>
      </c>
      <c r="B2633" s="113" t="s">
        <v>137</v>
      </c>
      <c r="C2633" s="113">
        <v>1996</v>
      </c>
      <c r="D2633" s="113" t="s">
        <v>122</v>
      </c>
      <c r="E2633" s="113" t="s">
        <v>259</v>
      </c>
      <c r="F2633" s="113" t="s">
        <v>200</v>
      </c>
      <c r="G2633" s="150">
        <v>9.1847660834874794E-5</v>
      </c>
    </row>
    <row r="2634" spans="1:7" x14ac:dyDescent="0.25">
      <c r="A2634" s="108" t="str">
        <f t="shared" si="41"/>
        <v>BE_1996_1A3(FU)_NOx</v>
      </c>
      <c r="B2634" s="113" t="s">
        <v>137</v>
      </c>
      <c r="C2634" s="113">
        <v>1996</v>
      </c>
      <c r="D2634" s="113" t="s">
        <v>134</v>
      </c>
      <c r="E2634" s="113" t="s">
        <v>199</v>
      </c>
      <c r="F2634" s="113" t="s">
        <v>200</v>
      </c>
      <c r="G2634" s="113">
        <v>162.40698311973799</v>
      </c>
    </row>
    <row r="2635" spans="1:7" x14ac:dyDescent="0.25">
      <c r="A2635" s="108" t="str">
        <f t="shared" si="41"/>
        <v>BE_1996_1A3(FS)_NOx</v>
      </c>
      <c r="B2635" s="113" t="s">
        <v>137</v>
      </c>
      <c r="C2635" s="113">
        <v>1996</v>
      </c>
      <c r="D2635" s="113" t="s">
        <v>132</v>
      </c>
      <c r="E2635" s="113" t="s">
        <v>199</v>
      </c>
      <c r="F2635" s="113" t="s">
        <v>200</v>
      </c>
      <c r="G2635" s="113">
        <v>179.22618328193099</v>
      </c>
    </row>
    <row r="2636" spans="1:7" x14ac:dyDescent="0.25">
      <c r="A2636" s="108" t="str">
        <f t="shared" si="41"/>
        <v>BE_1996_1A3(FU)_NMVOC</v>
      </c>
      <c r="B2636" s="113" t="s">
        <v>137</v>
      </c>
      <c r="C2636" s="113">
        <v>1996</v>
      </c>
      <c r="D2636" s="113" t="s">
        <v>134</v>
      </c>
      <c r="E2636" s="113" t="s">
        <v>123</v>
      </c>
      <c r="F2636" s="113" t="s">
        <v>200</v>
      </c>
      <c r="G2636" s="113">
        <v>66.940936574586999</v>
      </c>
    </row>
    <row r="2637" spans="1:7" x14ac:dyDescent="0.25">
      <c r="A2637" s="108" t="str">
        <f t="shared" si="41"/>
        <v>BE_1996_1A3(FS)_NMVOC</v>
      </c>
      <c r="B2637" s="113" t="s">
        <v>137</v>
      </c>
      <c r="C2637" s="113">
        <v>1996</v>
      </c>
      <c r="D2637" s="113" t="s">
        <v>132</v>
      </c>
      <c r="E2637" s="113" t="s">
        <v>123</v>
      </c>
      <c r="F2637" s="113" t="s">
        <v>200</v>
      </c>
      <c r="G2637" s="113">
        <v>82.5742401595312</v>
      </c>
    </row>
    <row r="2638" spans="1:7" x14ac:dyDescent="0.25">
      <c r="A2638" s="108" t="str">
        <f t="shared" si="41"/>
        <v>BE_1996_1A3(FU)_SOx</v>
      </c>
      <c r="B2638" s="113" t="s">
        <v>137</v>
      </c>
      <c r="C2638" s="113">
        <v>1996</v>
      </c>
      <c r="D2638" s="113" t="s">
        <v>134</v>
      </c>
      <c r="E2638" s="113" t="s">
        <v>201</v>
      </c>
      <c r="F2638" s="113" t="s">
        <v>200</v>
      </c>
      <c r="G2638" s="113">
        <v>4.2897098261202702</v>
      </c>
    </row>
    <row r="2639" spans="1:7" x14ac:dyDescent="0.25">
      <c r="A2639" s="108" t="str">
        <f t="shared" si="41"/>
        <v>BE_1996_1A3(FS)_SOx</v>
      </c>
      <c r="B2639" s="113" t="s">
        <v>137</v>
      </c>
      <c r="C2639" s="113">
        <v>1996</v>
      </c>
      <c r="D2639" s="113" t="s">
        <v>132</v>
      </c>
      <c r="E2639" s="113" t="s">
        <v>201</v>
      </c>
      <c r="F2639" s="113" t="s">
        <v>200</v>
      </c>
      <c r="G2639" s="113">
        <v>6.6793315168814296</v>
      </c>
    </row>
    <row r="2640" spans="1:7" x14ac:dyDescent="0.25">
      <c r="A2640" s="108" t="str">
        <f t="shared" si="41"/>
        <v>BE_1996_1A3(FU)_NH3</v>
      </c>
      <c r="B2640" s="113" t="s">
        <v>137</v>
      </c>
      <c r="C2640" s="113">
        <v>1996</v>
      </c>
      <c r="D2640" s="113" t="s">
        <v>134</v>
      </c>
      <c r="E2640" s="113" t="s">
        <v>124</v>
      </c>
      <c r="F2640" s="113" t="s">
        <v>200</v>
      </c>
      <c r="G2640" s="113">
        <v>0.93789870936872799</v>
      </c>
    </row>
    <row r="2641" spans="1:7" x14ac:dyDescent="0.25">
      <c r="A2641" s="108" t="str">
        <f t="shared" si="41"/>
        <v>BE_1996_1A3(FS)_NH3</v>
      </c>
      <c r="B2641" s="113" t="s">
        <v>137</v>
      </c>
      <c r="C2641" s="113">
        <v>1996</v>
      </c>
      <c r="D2641" s="113" t="s">
        <v>132</v>
      </c>
      <c r="E2641" s="113" t="s">
        <v>124</v>
      </c>
      <c r="F2641" s="113" t="s">
        <v>200</v>
      </c>
      <c r="G2641" s="113">
        <v>1.1515920820927099</v>
      </c>
    </row>
    <row r="2642" spans="1:7" x14ac:dyDescent="0.25">
      <c r="A2642" s="108" t="str">
        <f t="shared" si="41"/>
        <v>BE_1996_3D_NOx</v>
      </c>
      <c r="B2642" s="113" t="s">
        <v>137</v>
      </c>
      <c r="C2642" s="113">
        <v>1996</v>
      </c>
      <c r="D2642" s="113" t="s">
        <v>206</v>
      </c>
      <c r="E2642" s="113" t="s">
        <v>199</v>
      </c>
      <c r="F2642" s="113" t="s">
        <v>200</v>
      </c>
      <c r="G2642" s="113">
        <v>18.5816074056264</v>
      </c>
    </row>
    <row r="2643" spans="1:7" x14ac:dyDescent="0.25">
      <c r="A2643" s="108" t="str">
        <f t="shared" si="41"/>
        <v>BE_1997_NATIONAL TOTAL_NOx</v>
      </c>
      <c r="B2643" s="113" t="s">
        <v>137</v>
      </c>
      <c r="C2643" s="113">
        <v>1997</v>
      </c>
      <c r="D2643" s="113" t="s">
        <v>122</v>
      </c>
      <c r="E2643" s="113" t="s">
        <v>199</v>
      </c>
      <c r="F2643" s="113" t="s">
        <v>200</v>
      </c>
      <c r="G2643" s="113">
        <v>385.87797544837701</v>
      </c>
    </row>
    <row r="2644" spans="1:7" x14ac:dyDescent="0.25">
      <c r="A2644" s="108" t="str">
        <f t="shared" si="41"/>
        <v>BE_1997_NATIONAL TOTAL_NMVOC</v>
      </c>
      <c r="B2644" s="113" t="s">
        <v>137</v>
      </c>
      <c r="C2644" s="113">
        <v>1997</v>
      </c>
      <c r="D2644" s="113" t="s">
        <v>122</v>
      </c>
      <c r="E2644" s="113" t="s">
        <v>123</v>
      </c>
      <c r="F2644" s="113" t="s">
        <v>200</v>
      </c>
      <c r="G2644" s="113">
        <v>317.62930297010598</v>
      </c>
    </row>
    <row r="2645" spans="1:7" x14ac:dyDescent="0.25">
      <c r="A2645" s="108" t="str">
        <f t="shared" si="41"/>
        <v>BE_1997_NATIONAL TOTAL_SOx</v>
      </c>
      <c r="B2645" s="113" t="s">
        <v>137</v>
      </c>
      <c r="C2645" s="113">
        <v>1997</v>
      </c>
      <c r="D2645" s="113" t="s">
        <v>122</v>
      </c>
      <c r="E2645" s="113" t="s">
        <v>201</v>
      </c>
      <c r="F2645" s="113" t="s">
        <v>200</v>
      </c>
      <c r="G2645" s="113">
        <v>225.662693229072</v>
      </c>
    </row>
    <row r="2646" spans="1:7" x14ac:dyDescent="0.25">
      <c r="A2646" s="108" t="str">
        <f t="shared" si="41"/>
        <v>BE_1997_NATIONAL TOTAL_NH3</v>
      </c>
      <c r="B2646" s="113" t="s">
        <v>137</v>
      </c>
      <c r="C2646" s="113">
        <v>1997</v>
      </c>
      <c r="D2646" s="113" t="s">
        <v>122</v>
      </c>
      <c r="E2646" s="113" t="s">
        <v>124</v>
      </c>
      <c r="F2646" s="113" t="s">
        <v>200</v>
      </c>
      <c r="G2646" s="113">
        <v>129.698242820161</v>
      </c>
    </row>
    <row r="2647" spans="1:7" x14ac:dyDescent="0.25">
      <c r="A2647" s="108" t="str">
        <f t="shared" si="41"/>
        <v>BE_1997_NATIONAL TOTAL_Pb</v>
      </c>
      <c r="B2647" s="113" t="s">
        <v>137</v>
      </c>
      <c r="C2647" s="113">
        <v>1997</v>
      </c>
      <c r="D2647" s="113" t="s">
        <v>122</v>
      </c>
      <c r="E2647" s="113" t="s">
        <v>125</v>
      </c>
      <c r="F2647" s="113" t="s">
        <v>200</v>
      </c>
      <c r="G2647" s="113">
        <v>0.234443385249957</v>
      </c>
    </row>
    <row r="2648" spans="1:7" x14ac:dyDescent="0.25">
      <c r="A2648" s="108" t="str">
        <f t="shared" si="41"/>
        <v>BE_1997_NATIONAL TOTAL_Cd</v>
      </c>
      <c r="B2648" s="113" t="s">
        <v>137</v>
      </c>
      <c r="C2648" s="113">
        <v>1997</v>
      </c>
      <c r="D2648" s="113" t="s">
        <v>122</v>
      </c>
      <c r="E2648" s="113" t="s">
        <v>126</v>
      </c>
      <c r="F2648" s="113" t="s">
        <v>200</v>
      </c>
      <c r="G2648" s="113">
        <v>4.1952586060615103E-3</v>
      </c>
    </row>
    <row r="2649" spans="1:7" x14ac:dyDescent="0.25">
      <c r="A2649" s="108" t="str">
        <f t="shared" si="41"/>
        <v>BE_1997_NATIONAL TOTAL_Hg</v>
      </c>
      <c r="B2649" s="113" t="s">
        <v>137</v>
      </c>
      <c r="C2649" s="113">
        <v>1997</v>
      </c>
      <c r="D2649" s="113" t="s">
        <v>122</v>
      </c>
      <c r="E2649" s="113" t="s">
        <v>127</v>
      </c>
      <c r="F2649" s="113" t="s">
        <v>200</v>
      </c>
      <c r="G2649" s="113">
        <v>3.7335384566478001E-3</v>
      </c>
    </row>
    <row r="2650" spans="1:7" x14ac:dyDescent="0.25">
      <c r="A2650" s="108" t="str">
        <f t="shared" si="41"/>
        <v>BE_1997_NATIONAL TOTAL_DIOX</v>
      </c>
      <c r="B2650" s="113" t="s">
        <v>137</v>
      </c>
      <c r="C2650" s="113">
        <v>1997</v>
      </c>
      <c r="D2650" s="113" t="s">
        <v>122</v>
      </c>
      <c r="E2650" s="113" t="s">
        <v>128</v>
      </c>
      <c r="F2650" s="113" t="s">
        <v>200</v>
      </c>
      <c r="G2650" s="150">
        <v>3.03559593366194E-7</v>
      </c>
    </row>
    <row r="2651" spans="1:7" x14ac:dyDescent="0.25">
      <c r="A2651" s="108" t="str">
        <f t="shared" si="41"/>
        <v>BE_1997_NATIONAL TOTAL_PAH</v>
      </c>
      <c r="B2651" s="113" t="s">
        <v>137</v>
      </c>
      <c r="C2651" s="113">
        <v>1997</v>
      </c>
      <c r="D2651" s="113" t="s">
        <v>122</v>
      </c>
      <c r="E2651" s="113" t="s">
        <v>129</v>
      </c>
      <c r="F2651" s="113" t="s">
        <v>200</v>
      </c>
      <c r="G2651" s="113">
        <v>3.5252499988907497E-2</v>
      </c>
    </row>
    <row r="2652" spans="1:7" x14ac:dyDescent="0.25">
      <c r="A2652" s="108" t="str">
        <f t="shared" si="41"/>
        <v>BE_1997_NATIONAL TOTAL_HCB</v>
      </c>
      <c r="B2652" s="113" t="s">
        <v>137</v>
      </c>
      <c r="C2652" s="113">
        <v>1997</v>
      </c>
      <c r="D2652" s="113" t="s">
        <v>122</v>
      </c>
      <c r="E2652" s="113" t="s">
        <v>130</v>
      </c>
      <c r="F2652" s="113" t="s">
        <v>200</v>
      </c>
      <c r="G2652" s="150">
        <v>8.2394453574976905E-5</v>
      </c>
    </row>
    <row r="2653" spans="1:7" x14ac:dyDescent="0.25">
      <c r="A2653" s="108" t="str">
        <f t="shared" si="41"/>
        <v>BE_1997_NATIONAL TOTAL_PCB</v>
      </c>
      <c r="B2653" s="113" t="s">
        <v>137</v>
      </c>
      <c r="C2653" s="113">
        <v>1997</v>
      </c>
      <c r="D2653" s="113" t="s">
        <v>122</v>
      </c>
      <c r="E2653" s="113" t="s">
        <v>259</v>
      </c>
      <c r="F2653" s="113" t="s">
        <v>200</v>
      </c>
      <c r="G2653" s="150">
        <v>9.7422653477091995E-5</v>
      </c>
    </row>
    <row r="2654" spans="1:7" x14ac:dyDescent="0.25">
      <c r="A2654" s="108" t="str">
        <f t="shared" si="41"/>
        <v>BE_1997_1A3(FU)_NOx</v>
      </c>
      <c r="B2654" s="113" t="s">
        <v>137</v>
      </c>
      <c r="C2654" s="113">
        <v>1997</v>
      </c>
      <c r="D2654" s="113" t="s">
        <v>134</v>
      </c>
      <c r="E2654" s="113" t="s">
        <v>199</v>
      </c>
      <c r="F2654" s="113" t="s">
        <v>200</v>
      </c>
      <c r="G2654" s="113">
        <v>155.72553859847301</v>
      </c>
    </row>
    <row r="2655" spans="1:7" x14ac:dyDescent="0.25">
      <c r="A2655" s="108" t="str">
        <f t="shared" si="41"/>
        <v>BE_1997_1A3(FS)_NOx</v>
      </c>
      <c r="B2655" s="113" t="s">
        <v>137</v>
      </c>
      <c r="C2655" s="113">
        <v>1997</v>
      </c>
      <c r="D2655" s="113" t="s">
        <v>132</v>
      </c>
      <c r="E2655" s="113" t="s">
        <v>199</v>
      </c>
      <c r="F2655" s="113" t="s">
        <v>200</v>
      </c>
      <c r="G2655" s="113">
        <v>171.28723373731299</v>
      </c>
    </row>
    <row r="2656" spans="1:7" x14ac:dyDescent="0.25">
      <c r="A2656" s="108" t="str">
        <f t="shared" si="41"/>
        <v>BE_1997_1A3(FU)_NMVOC</v>
      </c>
      <c r="B2656" s="113" t="s">
        <v>137</v>
      </c>
      <c r="C2656" s="113">
        <v>1997</v>
      </c>
      <c r="D2656" s="113" t="s">
        <v>134</v>
      </c>
      <c r="E2656" s="113" t="s">
        <v>123</v>
      </c>
      <c r="F2656" s="113" t="s">
        <v>200</v>
      </c>
      <c r="G2656" s="113">
        <v>60.154662141217102</v>
      </c>
    </row>
    <row r="2657" spans="1:7" x14ac:dyDescent="0.25">
      <c r="A2657" s="108" t="str">
        <f t="shared" si="41"/>
        <v>BE_1997_1A3(FS)_NMVOC</v>
      </c>
      <c r="B2657" s="113" t="s">
        <v>137</v>
      </c>
      <c r="C2657" s="113">
        <v>1997</v>
      </c>
      <c r="D2657" s="113" t="s">
        <v>132</v>
      </c>
      <c r="E2657" s="113" t="s">
        <v>123</v>
      </c>
      <c r="F2657" s="113" t="s">
        <v>200</v>
      </c>
      <c r="G2657" s="113">
        <v>71.922884381079896</v>
      </c>
    </row>
    <row r="2658" spans="1:7" x14ac:dyDescent="0.25">
      <c r="A2658" s="108" t="str">
        <f t="shared" si="41"/>
        <v>BE_1997_1A3(FU)_SOx</v>
      </c>
      <c r="B2658" s="113" t="s">
        <v>137</v>
      </c>
      <c r="C2658" s="113">
        <v>1997</v>
      </c>
      <c r="D2658" s="113" t="s">
        <v>134</v>
      </c>
      <c r="E2658" s="113" t="s">
        <v>201</v>
      </c>
      <c r="F2658" s="113" t="s">
        <v>200</v>
      </c>
      <c r="G2658" s="113">
        <v>3.4745181626559698</v>
      </c>
    </row>
    <row r="2659" spans="1:7" x14ac:dyDescent="0.25">
      <c r="A2659" s="108" t="str">
        <f t="shared" si="41"/>
        <v>BE_1997_1A3(FS)_SOx</v>
      </c>
      <c r="B2659" s="113" t="s">
        <v>137</v>
      </c>
      <c r="C2659" s="113">
        <v>1997</v>
      </c>
      <c r="D2659" s="113" t="s">
        <v>132</v>
      </c>
      <c r="E2659" s="113" t="s">
        <v>201</v>
      </c>
      <c r="F2659" s="113" t="s">
        <v>200</v>
      </c>
      <c r="G2659" s="113">
        <v>5.4794595120077698</v>
      </c>
    </row>
    <row r="2660" spans="1:7" x14ac:dyDescent="0.25">
      <c r="A2660" s="108" t="str">
        <f t="shared" si="41"/>
        <v>BE_1997_1A3(FU)_NH3</v>
      </c>
      <c r="B2660" s="113" t="s">
        <v>137</v>
      </c>
      <c r="C2660" s="113">
        <v>1997</v>
      </c>
      <c r="D2660" s="113" t="s">
        <v>134</v>
      </c>
      <c r="E2660" s="113" t="s">
        <v>124</v>
      </c>
      <c r="F2660" s="113" t="s">
        <v>200</v>
      </c>
      <c r="G2660" s="113">
        <v>1.3574247029720801</v>
      </c>
    </row>
    <row r="2661" spans="1:7" x14ac:dyDescent="0.25">
      <c r="A2661" s="108" t="str">
        <f t="shared" si="41"/>
        <v>BE_1997_1A3(FS)_NH3</v>
      </c>
      <c r="B2661" s="113" t="s">
        <v>137</v>
      </c>
      <c r="C2661" s="113">
        <v>1997</v>
      </c>
      <c r="D2661" s="113" t="s">
        <v>132</v>
      </c>
      <c r="E2661" s="113" t="s">
        <v>124</v>
      </c>
      <c r="F2661" s="113" t="s">
        <v>200</v>
      </c>
      <c r="G2661" s="113">
        <v>1.3113670872251699</v>
      </c>
    </row>
    <row r="2662" spans="1:7" x14ac:dyDescent="0.25">
      <c r="A2662" s="108" t="str">
        <f t="shared" si="41"/>
        <v>BE_1997_3D_NOx</v>
      </c>
      <c r="B2662" s="113" t="s">
        <v>137</v>
      </c>
      <c r="C2662" s="113">
        <v>1997</v>
      </c>
      <c r="D2662" s="113" t="s">
        <v>206</v>
      </c>
      <c r="E2662" s="113" t="s">
        <v>199</v>
      </c>
      <c r="F2662" s="113" t="s">
        <v>200</v>
      </c>
      <c r="G2662" s="113">
        <v>18.441931698581399</v>
      </c>
    </row>
    <row r="2663" spans="1:7" x14ac:dyDescent="0.25">
      <c r="A2663" s="108" t="str">
        <f t="shared" si="41"/>
        <v>BE_1998_NATIONAL TOTAL_NOx</v>
      </c>
      <c r="B2663" s="113" t="s">
        <v>137</v>
      </c>
      <c r="C2663" s="113">
        <v>1998</v>
      </c>
      <c r="D2663" s="113" t="s">
        <v>122</v>
      </c>
      <c r="E2663" s="113" t="s">
        <v>199</v>
      </c>
      <c r="F2663" s="113" t="s">
        <v>200</v>
      </c>
      <c r="G2663" s="113">
        <v>387.61678073689097</v>
      </c>
    </row>
    <row r="2664" spans="1:7" x14ac:dyDescent="0.25">
      <c r="A2664" s="108" t="str">
        <f t="shared" si="41"/>
        <v>BE_1998_NATIONAL TOTAL_NMVOC</v>
      </c>
      <c r="B2664" s="113" t="s">
        <v>137</v>
      </c>
      <c r="C2664" s="113">
        <v>1998</v>
      </c>
      <c r="D2664" s="113" t="s">
        <v>122</v>
      </c>
      <c r="E2664" s="113" t="s">
        <v>123</v>
      </c>
      <c r="F2664" s="113" t="s">
        <v>200</v>
      </c>
      <c r="G2664" s="113">
        <v>308.58284206917801</v>
      </c>
    </row>
    <row r="2665" spans="1:7" x14ac:dyDescent="0.25">
      <c r="A2665" s="108" t="str">
        <f t="shared" si="41"/>
        <v>BE_1998_NATIONAL TOTAL_SOx</v>
      </c>
      <c r="B2665" s="113" t="s">
        <v>137</v>
      </c>
      <c r="C2665" s="113">
        <v>1998</v>
      </c>
      <c r="D2665" s="113" t="s">
        <v>122</v>
      </c>
      <c r="E2665" s="113" t="s">
        <v>201</v>
      </c>
      <c r="F2665" s="113" t="s">
        <v>200</v>
      </c>
      <c r="G2665" s="113">
        <v>211.97319938800399</v>
      </c>
    </row>
    <row r="2666" spans="1:7" x14ac:dyDescent="0.25">
      <c r="A2666" s="108" t="str">
        <f t="shared" si="41"/>
        <v>BE_1998_NATIONAL TOTAL_NH3</v>
      </c>
      <c r="B2666" s="113" t="s">
        <v>137</v>
      </c>
      <c r="C2666" s="113">
        <v>1998</v>
      </c>
      <c r="D2666" s="113" t="s">
        <v>122</v>
      </c>
      <c r="E2666" s="113" t="s">
        <v>124</v>
      </c>
      <c r="F2666" s="113" t="s">
        <v>200</v>
      </c>
      <c r="G2666" s="113">
        <v>130.52333090910199</v>
      </c>
    </row>
    <row r="2667" spans="1:7" x14ac:dyDescent="0.25">
      <c r="A2667" s="108" t="str">
        <f t="shared" si="41"/>
        <v>BE_1998_NATIONAL TOTAL_Pb</v>
      </c>
      <c r="B2667" s="113" t="s">
        <v>137</v>
      </c>
      <c r="C2667" s="113">
        <v>1998</v>
      </c>
      <c r="D2667" s="113" t="s">
        <v>122</v>
      </c>
      <c r="E2667" s="113" t="s">
        <v>125</v>
      </c>
      <c r="F2667" s="113" t="s">
        <v>200</v>
      </c>
      <c r="G2667" s="113">
        <v>0.159885505493576</v>
      </c>
    </row>
    <row r="2668" spans="1:7" x14ac:dyDescent="0.25">
      <c r="A2668" s="108" t="str">
        <f t="shared" si="41"/>
        <v>BE_1998_NATIONAL TOTAL_Cd</v>
      </c>
      <c r="B2668" s="113" t="s">
        <v>137</v>
      </c>
      <c r="C2668" s="113">
        <v>1998</v>
      </c>
      <c r="D2668" s="113" t="s">
        <v>122</v>
      </c>
      <c r="E2668" s="113" t="s">
        <v>126</v>
      </c>
      <c r="F2668" s="113" t="s">
        <v>200</v>
      </c>
      <c r="G2668" s="113">
        <v>2.2649614456240201E-3</v>
      </c>
    </row>
    <row r="2669" spans="1:7" x14ac:dyDescent="0.25">
      <c r="A2669" s="108" t="str">
        <f t="shared" si="41"/>
        <v>BE_1998_NATIONAL TOTAL_Hg</v>
      </c>
      <c r="B2669" s="113" t="s">
        <v>137</v>
      </c>
      <c r="C2669" s="113">
        <v>1998</v>
      </c>
      <c r="D2669" s="113" t="s">
        <v>122</v>
      </c>
      <c r="E2669" s="113" t="s">
        <v>127</v>
      </c>
      <c r="F2669" s="113" t="s">
        <v>200</v>
      </c>
      <c r="G2669" s="113">
        <v>2.6824069365668801E-3</v>
      </c>
    </row>
    <row r="2670" spans="1:7" x14ac:dyDescent="0.25">
      <c r="A2670" s="108" t="str">
        <f t="shared" si="41"/>
        <v>BE_1998_NATIONAL TOTAL_DIOX</v>
      </c>
      <c r="B2670" s="113" t="s">
        <v>137</v>
      </c>
      <c r="C2670" s="113">
        <v>1998</v>
      </c>
      <c r="D2670" s="113" t="s">
        <v>122</v>
      </c>
      <c r="E2670" s="113" t="s">
        <v>128</v>
      </c>
      <c r="F2670" s="113" t="s">
        <v>200</v>
      </c>
      <c r="G2670" s="150">
        <v>2.4980115036509599E-7</v>
      </c>
    </row>
    <row r="2671" spans="1:7" x14ac:dyDescent="0.25">
      <c r="A2671" s="108" t="str">
        <f t="shared" si="41"/>
        <v>BE_1998_NATIONAL TOTAL_PAH</v>
      </c>
      <c r="B2671" s="113" t="s">
        <v>137</v>
      </c>
      <c r="C2671" s="113">
        <v>1998</v>
      </c>
      <c r="D2671" s="113" t="s">
        <v>122</v>
      </c>
      <c r="E2671" s="113" t="s">
        <v>129</v>
      </c>
      <c r="F2671" s="113" t="s">
        <v>200</v>
      </c>
      <c r="G2671" s="113">
        <v>3.3939138242212903E-2</v>
      </c>
    </row>
    <row r="2672" spans="1:7" x14ac:dyDescent="0.25">
      <c r="A2672" s="108" t="str">
        <f t="shared" si="41"/>
        <v>BE_1998_NATIONAL TOTAL_HCB</v>
      </c>
      <c r="B2672" s="113" t="s">
        <v>137</v>
      </c>
      <c r="C2672" s="113">
        <v>1998</v>
      </c>
      <c r="D2672" s="113" t="s">
        <v>122</v>
      </c>
      <c r="E2672" s="113" t="s">
        <v>130</v>
      </c>
      <c r="F2672" s="113" t="s">
        <v>200</v>
      </c>
      <c r="G2672" s="150">
        <v>5.6225122267465803E-5</v>
      </c>
    </row>
    <row r="2673" spans="1:7" x14ac:dyDescent="0.25">
      <c r="A2673" s="108" t="str">
        <f t="shared" si="41"/>
        <v>BE_1998_NATIONAL TOTAL_PCB</v>
      </c>
      <c r="B2673" s="113" t="s">
        <v>137</v>
      </c>
      <c r="C2673" s="113">
        <v>1998</v>
      </c>
      <c r="D2673" s="113" t="s">
        <v>122</v>
      </c>
      <c r="E2673" s="113" t="s">
        <v>259</v>
      </c>
      <c r="F2673" s="113" t="s">
        <v>200</v>
      </c>
      <c r="G2673" s="113">
        <v>1.10040871423254E-4</v>
      </c>
    </row>
    <row r="2674" spans="1:7" x14ac:dyDescent="0.25">
      <c r="A2674" s="108" t="str">
        <f t="shared" si="41"/>
        <v>BE_1998_1A3(FU)_NOx</v>
      </c>
      <c r="B2674" s="113" t="s">
        <v>137</v>
      </c>
      <c r="C2674" s="113">
        <v>1998</v>
      </c>
      <c r="D2674" s="113" t="s">
        <v>134</v>
      </c>
      <c r="E2674" s="113" t="s">
        <v>199</v>
      </c>
      <c r="F2674" s="113" t="s">
        <v>200</v>
      </c>
      <c r="G2674" s="113">
        <v>153.90753968873099</v>
      </c>
    </row>
    <row r="2675" spans="1:7" x14ac:dyDescent="0.25">
      <c r="A2675" s="108" t="str">
        <f t="shared" si="41"/>
        <v>BE_1998_1A3(FS)_NOx</v>
      </c>
      <c r="B2675" s="113" t="s">
        <v>137</v>
      </c>
      <c r="C2675" s="113">
        <v>1998</v>
      </c>
      <c r="D2675" s="113" t="s">
        <v>132</v>
      </c>
      <c r="E2675" s="113" t="s">
        <v>199</v>
      </c>
      <c r="F2675" s="113" t="s">
        <v>200</v>
      </c>
      <c r="G2675" s="113">
        <v>168.35540766343701</v>
      </c>
    </row>
    <row r="2676" spans="1:7" x14ac:dyDescent="0.25">
      <c r="A2676" s="108" t="str">
        <f t="shared" si="41"/>
        <v>BE_1998_1A3(FU)_NMVOC</v>
      </c>
      <c r="B2676" s="113" t="s">
        <v>137</v>
      </c>
      <c r="C2676" s="113">
        <v>1998</v>
      </c>
      <c r="D2676" s="113" t="s">
        <v>134</v>
      </c>
      <c r="E2676" s="113" t="s">
        <v>123</v>
      </c>
      <c r="F2676" s="113" t="s">
        <v>200</v>
      </c>
      <c r="G2676" s="113">
        <v>54.411755314075499</v>
      </c>
    </row>
    <row r="2677" spans="1:7" x14ac:dyDescent="0.25">
      <c r="A2677" s="108" t="str">
        <f t="shared" si="41"/>
        <v>BE_1998_1A3(FS)_NMVOC</v>
      </c>
      <c r="B2677" s="113" t="s">
        <v>137</v>
      </c>
      <c r="C2677" s="113">
        <v>1998</v>
      </c>
      <c r="D2677" s="113" t="s">
        <v>132</v>
      </c>
      <c r="E2677" s="113" t="s">
        <v>123</v>
      </c>
      <c r="F2677" s="113" t="s">
        <v>200</v>
      </c>
      <c r="G2677" s="113">
        <v>66.059222988945805</v>
      </c>
    </row>
    <row r="2678" spans="1:7" x14ac:dyDescent="0.25">
      <c r="A2678" s="108" t="str">
        <f t="shared" si="41"/>
        <v>BE_1998_1A3(FU)_SOx</v>
      </c>
      <c r="B2678" s="113" t="s">
        <v>137</v>
      </c>
      <c r="C2678" s="113">
        <v>1998</v>
      </c>
      <c r="D2678" s="113" t="s">
        <v>134</v>
      </c>
      <c r="E2678" s="113" t="s">
        <v>201</v>
      </c>
      <c r="F2678" s="113" t="s">
        <v>200</v>
      </c>
      <c r="G2678" s="113">
        <v>3.1752575769734301</v>
      </c>
    </row>
    <row r="2679" spans="1:7" x14ac:dyDescent="0.25">
      <c r="A2679" s="108" t="str">
        <f t="shared" si="41"/>
        <v>BE_1998_1A3(FS)_SOx</v>
      </c>
      <c r="B2679" s="113" t="s">
        <v>137</v>
      </c>
      <c r="C2679" s="113">
        <v>1998</v>
      </c>
      <c r="D2679" s="113" t="s">
        <v>132</v>
      </c>
      <c r="E2679" s="113" t="s">
        <v>201</v>
      </c>
      <c r="F2679" s="113" t="s">
        <v>200</v>
      </c>
      <c r="G2679" s="113">
        <v>4.9070872261018703</v>
      </c>
    </row>
    <row r="2680" spans="1:7" x14ac:dyDescent="0.25">
      <c r="A2680" s="108" t="str">
        <f t="shared" si="41"/>
        <v>BE_1998_1A3(FU)_NH3</v>
      </c>
      <c r="B2680" s="113" t="s">
        <v>137</v>
      </c>
      <c r="C2680" s="113">
        <v>1998</v>
      </c>
      <c r="D2680" s="113" t="s">
        <v>134</v>
      </c>
      <c r="E2680" s="113" t="s">
        <v>124</v>
      </c>
      <c r="F2680" s="113" t="s">
        <v>200</v>
      </c>
      <c r="G2680" s="113">
        <v>1.5553488401978799</v>
      </c>
    </row>
    <row r="2681" spans="1:7" x14ac:dyDescent="0.25">
      <c r="A2681" s="108" t="str">
        <f t="shared" si="41"/>
        <v>BE_1998_1A3(FS)_NH3</v>
      </c>
      <c r="B2681" s="113" t="s">
        <v>137</v>
      </c>
      <c r="C2681" s="113">
        <v>1998</v>
      </c>
      <c r="D2681" s="113" t="s">
        <v>132</v>
      </c>
      <c r="E2681" s="113" t="s">
        <v>124</v>
      </c>
      <c r="F2681" s="113" t="s">
        <v>200</v>
      </c>
      <c r="G2681" s="113">
        <v>1.5171648360871199</v>
      </c>
    </row>
    <row r="2682" spans="1:7" x14ac:dyDescent="0.25">
      <c r="A2682" s="108" t="str">
        <f t="shared" si="41"/>
        <v>BE_1998_3D_NOx</v>
      </c>
      <c r="B2682" s="113" t="s">
        <v>137</v>
      </c>
      <c r="C2682" s="113">
        <v>1998</v>
      </c>
      <c r="D2682" s="113" t="s">
        <v>206</v>
      </c>
      <c r="E2682" s="113" t="s">
        <v>199</v>
      </c>
      <c r="F2682" s="113" t="s">
        <v>200</v>
      </c>
      <c r="G2682" s="113">
        <v>18.3602602187202</v>
      </c>
    </row>
    <row r="2683" spans="1:7" x14ac:dyDescent="0.25">
      <c r="A2683" s="108" t="str">
        <f t="shared" si="41"/>
        <v>BE_1999_NATIONAL TOTAL_NOx</v>
      </c>
      <c r="B2683" s="113" t="s">
        <v>137</v>
      </c>
      <c r="C2683" s="113">
        <v>1999</v>
      </c>
      <c r="D2683" s="113" t="s">
        <v>122</v>
      </c>
      <c r="E2683" s="113" t="s">
        <v>199</v>
      </c>
      <c r="F2683" s="113" t="s">
        <v>200</v>
      </c>
      <c r="G2683" s="113">
        <v>361.62194881576698</v>
      </c>
    </row>
    <row r="2684" spans="1:7" x14ac:dyDescent="0.25">
      <c r="A2684" s="108" t="str">
        <f t="shared" si="41"/>
        <v>BE_1999_NATIONAL TOTAL_NMVOC</v>
      </c>
      <c r="B2684" s="113" t="s">
        <v>137</v>
      </c>
      <c r="C2684" s="113">
        <v>1999</v>
      </c>
      <c r="D2684" s="113" t="s">
        <v>122</v>
      </c>
      <c r="E2684" s="113" t="s">
        <v>123</v>
      </c>
      <c r="F2684" s="113" t="s">
        <v>200</v>
      </c>
      <c r="G2684" s="113">
        <v>291.97400020433702</v>
      </c>
    </row>
    <row r="2685" spans="1:7" x14ac:dyDescent="0.25">
      <c r="A2685" s="108" t="str">
        <f t="shared" si="41"/>
        <v>BE_1999_NATIONAL TOTAL_SOx</v>
      </c>
      <c r="B2685" s="113" t="s">
        <v>137</v>
      </c>
      <c r="C2685" s="113">
        <v>1999</v>
      </c>
      <c r="D2685" s="113" t="s">
        <v>122</v>
      </c>
      <c r="E2685" s="113" t="s">
        <v>201</v>
      </c>
      <c r="F2685" s="113" t="s">
        <v>200</v>
      </c>
      <c r="G2685" s="113">
        <v>173.44417929254101</v>
      </c>
    </row>
    <row r="2686" spans="1:7" x14ac:dyDescent="0.25">
      <c r="A2686" s="108" t="str">
        <f t="shared" si="41"/>
        <v>BE_1999_NATIONAL TOTAL_NH3</v>
      </c>
      <c r="B2686" s="113" t="s">
        <v>137</v>
      </c>
      <c r="C2686" s="113">
        <v>1999</v>
      </c>
      <c r="D2686" s="113" t="s">
        <v>122</v>
      </c>
      <c r="E2686" s="113" t="s">
        <v>124</v>
      </c>
      <c r="F2686" s="113" t="s">
        <v>200</v>
      </c>
      <c r="G2686" s="113">
        <v>131.93615982968799</v>
      </c>
    </row>
    <row r="2687" spans="1:7" x14ac:dyDescent="0.25">
      <c r="A2687" s="108" t="str">
        <f t="shared" si="41"/>
        <v>BE_1999_NATIONAL TOTAL_Pb</v>
      </c>
      <c r="B2687" s="113" t="s">
        <v>137</v>
      </c>
      <c r="C2687" s="113">
        <v>1999</v>
      </c>
      <c r="D2687" s="113" t="s">
        <v>122</v>
      </c>
      <c r="E2687" s="113" t="s">
        <v>125</v>
      </c>
      <c r="F2687" s="113" t="s">
        <v>200</v>
      </c>
      <c r="G2687" s="113">
        <v>0.173668060482086</v>
      </c>
    </row>
    <row r="2688" spans="1:7" x14ac:dyDescent="0.25">
      <c r="A2688" s="108" t="str">
        <f t="shared" si="41"/>
        <v>BE_1999_NATIONAL TOTAL_Cd</v>
      </c>
      <c r="B2688" s="113" t="s">
        <v>137</v>
      </c>
      <c r="C2688" s="113">
        <v>1999</v>
      </c>
      <c r="D2688" s="113" t="s">
        <v>122</v>
      </c>
      <c r="E2688" s="113" t="s">
        <v>126</v>
      </c>
      <c r="F2688" s="113" t="s">
        <v>200</v>
      </c>
      <c r="G2688" s="113">
        <v>2.22659517896569E-3</v>
      </c>
    </row>
    <row r="2689" spans="1:7" x14ac:dyDescent="0.25">
      <c r="A2689" s="108" t="str">
        <f t="shared" si="41"/>
        <v>BE_1999_NATIONAL TOTAL_Hg</v>
      </c>
      <c r="B2689" s="113" t="s">
        <v>137</v>
      </c>
      <c r="C2689" s="113">
        <v>1999</v>
      </c>
      <c r="D2689" s="113" t="s">
        <v>122</v>
      </c>
      <c r="E2689" s="113" t="s">
        <v>127</v>
      </c>
      <c r="F2689" s="113" t="s">
        <v>200</v>
      </c>
      <c r="G2689" s="113">
        <v>3.0439784492171901E-3</v>
      </c>
    </row>
    <row r="2690" spans="1:7" x14ac:dyDescent="0.25">
      <c r="A2690" s="108" t="str">
        <f t="shared" ref="A2690:A2753" si="42">CONCATENATE(B2690,"_",C2690,"_",D2690,"_",E2690)</f>
        <v>BE_1999_NATIONAL TOTAL_DIOX</v>
      </c>
      <c r="B2690" s="113" t="s">
        <v>137</v>
      </c>
      <c r="C2690" s="113">
        <v>1999</v>
      </c>
      <c r="D2690" s="113" t="s">
        <v>122</v>
      </c>
      <c r="E2690" s="113" t="s">
        <v>128</v>
      </c>
      <c r="F2690" s="113" t="s">
        <v>200</v>
      </c>
      <c r="G2690" s="150">
        <v>1.66803500666929E-7</v>
      </c>
    </row>
    <row r="2691" spans="1:7" x14ac:dyDescent="0.25">
      <c r="A2691" s="108" t="str">
        <f t="shared" si="42"/>
        <v>BE_1999_NATIONAL TOTAL_PAH</v>
      </c>
      <c r="B2691" s="113" t="s">
        <v>137</v>
      </c>
      <c r="C2691" s="113">
        <v>1999</v>
      </c>
      <c r="D2691" s="113" t="s">
        <v>122</v>
      </c>
      <c r="E2691" s="113" t="s">
        <v>129</v>
      </c>
      <c r="F2691" s="113" t="s">
        <v>200</v>
      </c>
      <c r="G2691" s="113">
        <v>3.3313558416936902E-2</v>
      </c>
    </row>
    <row r="2692" spans="1:7" x14ac:dyDescent="0.25">
      <c r="A2692" s="108" t="str">
        <f t="shared" si="42"/>
        <v>BE_1999_NATIONAL TOTAL_HCB</v>
      </c>
      <c r="B2692" s="113" t="s">
        <v>137</v>
      </c>
      <c r="C2692" s="113">
        <v>1999</v>
      </c>
      <c r="D2692" s="113" t="s">
        <v>122</v>
      </c>
      <c r="E2692" s="113" t="s">
        <v>130</v>
      </c>
      <c r="F2692" s="113" t="s">
        <v>200</v>
      </c>
      <c r="G2692" s="150">
        <v>4.1146203864844401E-5</v>
      </c>
    </row>
    <row r="2693" spans="1:7" x14ac:dyDescent="0.25">
      <c r="A2693" s="108" t="str">
        <f t="shared" si="42"/>
        <v>BE_1999_NATIONAL TOTAL_PCB</v>
      </c>
      <c r="B2693" s="113" t="s">
        <v>137</v>
      </c>
      <c r="C2693" s="113">
        <v>1999</v>
      </c>
      <c r="D2693" s="113" t="s">
        <v>122</v>
      </c>
      <c r="E2693" s="113" t="s">
        <v>259</v>
      </c>
      <c r="F2693" s="113" t="s">
        <v>200</v>
      </c>
      <c r="G2693" s="113">
        <v>1.0126779917802101E-4</v>
      </c>
    </row>
    <row r="2694" spans="1:7" x14ac:dyDescent="0.25">
      <c r="A2694" s="108" t="str">
        <f t="shared" si="42"/>
        <v>BE_1999_1A3(FU)_NOx</v>
      </c>
      <c r="B2694" s="113" t="s">
        <v>137</v>
      </c>
      <c r="C2694" s="113">
        <v>1999</v>
      </c>
      <c r="D2694" s="113" t="s">
        <v>134</v>
      </c>
      <c r="E2694" s="113" t="s">
        <v>199</v>
      </c>
      <c r="F2694" s="113" t="s">
        <v>200</v>
      </c>
      <c r="G2694" s="113">
        <v>151.716068624412</v>
      </c>
    </row>
    <row r="2695" spans="1:7" x14ac:dyDescent="0.25">
      <c r="A2695" s="108" t="str">
        <f t="shared" si="42"/>
        <v>BE_1999_1A3(FS)_NOx</v>
      </c>
      <c r="B2695" s="113" t="s">
        <v>137</v>
      </c>
      <c r="C2695" s="113">
        <v>1999</v>
      </c>
      <c r="D2695" s="113" t="s">
        <v>132</v>
      </c>
      <c r="E2695" s="113" t="s">
        <v>199</v>
      </c>
      <c r="F2695" s="113" t="s">
        <v>200</v>
      </c>
      <c r="G2695" s="113">
        <v>162.86875857659899</v>
      </c>
    </row>
    <row r="2696" spans="1:7" x14ac:dyDescent="0.25">
      <c r="A2696" s="108" t="str">
        <f t="shared" si="42"/>
        <v>BE_1999_1A3(FU)_NMVOC</v>
      </c>
      <c r="B2696" s="113" t="s">
        <v>137</v>
      </c>
      <c r="C2696" s="113">
        <v>1999</v>
      </c>
      <c r="D2696" s="113" t="s">
        <v>134</v>
      </c>
      <c r="E2696" s="113" t="s">
        <v>123</v>
      </c>
      <c r="F2696" s="113" t="s">
        <v>200</v>
      </c>
      <c r="G2696" s="113">
        <v>48.580892793577803</v>
      </c>
    </row>
    <row r="2697" spans="1:7" x14ac:dyDescent="0.25">
      <c r="A2697" s="108" t="str">
        <f t="shared" si="42"/>
        <v>BE_1999_1A3(FS)_NMVOC</v>
      </c>
      <c r="B2697" s="113" t="s">
        <v>137</v>
      </c>
      <c r="C2697" s="113">
        <v>1999</v>
      </c>
      <c r="D2697" s="113" t="s">
        <v>132</v>
      </c>
      <c r="E2697" s="113" t="s">
        <v>123</v>
      </c>
      <c r="F2697" s="113" t="s">
        <v>200</v>
      </c>
      <c r="G2697" s="113">
        <v>58.522727636750602</v>
      </c>
    </row>
    <row r="2698" spans="1:7" x14ac:dyDescent="0.25">
      <c r="A2698" s="108" t="str">
        <f t="shared" si="42"/>
        <v>BE_1999_1A3(FU)_SOx</v>
      </c>
      <c r="B2698" s="113" t="s">
        <v>137</v>
      </c>
      <c r="C2698" s="113">
        <v>1999</v>
      </c>
      <c r="D2698" s="113" t="s">
        <v>134</v>
      </c>
      <c r="E2698" s="113" t="s">
        <v>201</v>
      </c>
      <c r="F2698" s="113" t="s">
        <v>200</v>
      </c>
      <c r="G2698" s="113">
        <v>3.0574031115075901</v>
      </c>
    </row>
    <row r="2699" spans="1:7" x14ac:dyDescent="0.25">
      <c r="A2699" s="108" t="str">
        <f t="shared" si="42"/>
        <v>BE_1999_1A3(FS)_SOx</v>
      </c>
      <c r="B2699" s="113" t="s">
        <v>137</v>
      </c>
      <c r="C2699" s="113">
        <v>1999</v>
      </c>
      <c r="D2699" s="113" t="s">
        <v>132</v>
      </c>
      <c r="E2699" s="113" t="s">
        <v>201</v>
      </c>
      <c r="F2699" s="113" t="s">
        <v>200</v>
      </c>
      <c r="G2699" s="113">
        <v>4.6382848650860904</v>
      </c>
    </row>
    <row r="2700" spans="1:7" x14ac:dyDescent="0.25">
      <c r="A2700" s="108" t="str">
        <f t="shared" si="42"/>
        <v>BE_1999_1A3(FU)_NH3</v>
      </c>
      <c r="B2700" s="113" t="s">
        <v>137</v>
      </c>
      <c r="C2700" s="113">
        <v>1999</v>
      </c>
      <c r="D2700" s="113" t="s">
        <v>134</v>
      </c>
      <c r="E2700" s="113" t="s">
        <v>124</v>
      </c>
      <c r="F2700" s="113" t="s">
        <v>200</v>
      </c>
      <c r="G2700" s="113">
        <v>1.9509262906453999</v>
      </c>
    </row>
    <row r="2701" spans="1:7" x14ac:dyDescent="0.25">
      <c r="A2701" s="108" t="str">
        <f t="shared" si="42"/>
        <v>BE_1999_1A3(FS)_NH3</v>
      </c>
      <c r="B2701" s="113" t="s">
        <v>137</v>
      </c>
      <c r="C2701" s="113">
        <v>1999</v>
      </c>
      <c r="D2701" s="113" t="s">
        <v>132</v>
      </c>
      <c r="E2701" s="113" t="s">
        <v>124</v>
      </c>
      <c r="F2701" s="113" t="s">
        <v>200</v>
      </c>
      <c r="G2701" s="113">
        <v>2.3939682796863102</v>
      </c>
    </row>
    <row r="2702" spans="1:7" x14ac:dyDescent="0.25">
      <c r="A2702" s="108" t="str">
        <f t="shared" si="42"/>
        <v>BE_1999_3D_NOx</v>
      </c>
      <c r="B2702" s="113" t="s">
        <v>137</v>
      </c>
      <c r="C2702" s="113">
        <v>1999</v>
      </c>
      <c r="D2702" s="113" t="s">
        <v>206</v>
      </c>
      <c r="E2702" s="113" t="s">
        <v>199</v>
      </c>
      <c r="F2702" s="113" t="s">
        <v>200</v>
      </c>
      <c r="G2702" s="113">
        <v>18.156456330113599</v>
      </c>
    </row>
    <row r="2703" spans="1:7" x14ac:dyDescent="0.25">
      <c r="A2703" s="108" t="str">
        <f t="shared" si="42"/>
        <v>BE_2000_NATIONAL TOTAL_NOx</v>
      </c>
      <c r="B2703" s="113" t="s">
        <v>137</v>
      </c>
      <c r="C2703" s="113">
        <v>2000</v>
      </c>
      <c r="D2703" s="113" t="s">
        <v>122</v>
      </c>
      <c r="E2703" s="113" t="s">
        <v>199</v>
      </c>
      <c r="F2703" s="113" t="s">
        <v>200</v>
      </c>
      <c r="G2703" s="113">
        <v>362.18620971543999</v>
      </c>
    </row>
    <row r="2704" spans="1:7" x14ac:dyDescent="0.25">
      <c r="A2704" s="108" t="str">
        <f t="shared" si="42"/>
        <v>BE_2000_NATIONAL TOTAL_NMVOC</v>
      </c>
      <c r="B2704" s="113" t="s">
        <v>137</v>
      </c>
      <c r="C2704" s="113">
        <v>2000</v>
      </c>
      <c r="D2704" s="113" t="s">
        <v>122</v>
      </c>
      <c r="E2704" s="113" t="s">
        <v>123</v>
      </c>
      <c r="F2704" s="113" t="s">
        <v>200</v>
      </c>
      <c r="G2704" s="113">
        <v>264.32016827486399</v>
      </c>
    </row>
    <row r="2705" spans="1:7" x14ac:dyDescent="0.25">
      <c r="A2705" s="108" t="str">
        <f t="shared" si="42"/>
        <v>BE_2000_NATIONAL TOTAL_SOx</v>
      </c>
      <c r="B2705" s="113" t="s">
        <v>137</v>
      </c>
      <c r="C2705" s="113">
        <v>2000</v>
      </c>
      <c r="D2705" s="113" t="s">
        <v>122</v>
      </c>
      <c r="E2705" s="113" t="s">
        <v>201</v>
      </c>
      <c r="F2705" s="113" t="s">
        <v>200</v>
      </c>
      <c r="G2705" s="113">
        <v>170.65821987345399</v>
      </c>
    </row>
    <row r="2706" spans="1:7" x14ac:dyDescent="0.25">
      <c r="A2706" s="108" t="str">
        <f t="shared" si="42"/>
        <v>BE_2000_NATIONAL TOTAL_NH3</v>
      </c>
      <c r="B2706" s="113" t="s">
        <v>137</v>
      </c>
      <c r="C2706" s="113">
        <v>2000</v>
      </c>
      <c r="D2706" s="113" t="s">
        <v>122</v>
      </c>
      <c r="E2706" s="113" t="s">
        <v>124</v>
      </c>
      <c r="F2706" s="113" t="s">
        <v>200</v>
      </c>
      <c r="G2706" s="113">
        <v>95.055567358022003</v>
      </c>
    </row>
    <row r="2707" spans="1:7" x14ac:dyDescent="0.25">
      <c r="A2707" s="108" t="str">
        <f t="shared" si="42"/>
        <v>BE_2000_NATIONAL TOTAL_PM2.5</v>
      </c>
      <c r="B2707" s="113" t="s">
        <v>137</v>
      </c>
      <c r="C2707" s="113">
        <v>2000</v>
      </c>
      <c r="D2707" s="113" t="s">
        <v>122</v>
      </c>
      <c r="E2707" s="113" t="s">
        <v>203</v>
      </c>
      <c r="F2707" s="113" t="s">
        <v>200</v>
      </c>
      <c r="G2707" s="113">
        <v>40.102860479956902</v>
      </c>
    </row>
    <row r="2708" spans="1:7" x14ac:dyDescent="0.25">
      <c r="A2708" s="108" t="str">
        <f t="shared" si="42"/>
        <v>BE_2000_NATIONAL TOTAL_Pb</v>
      </c>
      <c r="B2708" s="113" t="s">
        <v>137</v>
      </c>
      <c r="C2708" s="113">
        <v>2000</v>
      </c>
      <c r="D2708" s="113" t="s">
        <v>122</v>
      </c>
      <c r="E2708" s="113" t="s">
        <v>125</v>
      </c>
      <c r="F2708" s="113" t="s">
        <v>200</v>
      </c>
      <c r="G2708" s="113">
        <v>0.104530547127969</v>
      </c>
    </row>
    <row r="2709" spans="1:7" x14ac:dyDescent="0.25">
      <c r="A2709" s="108" t="str">
        <f t="shared" si="42"/>
        <v>BE_2000_NATIONAL TOTAL_Cd</v>
      </c>
      <c r="B2709" s="113" t="s">
        <v>137</v>
      </c>
      <c r="C2709" s="113">
        <v>2000</v>
      </c>
      <c r="D2709" s="113" t="s">
        <v>122</v>
      </c>
      <c r="E2709" s="113" t="s">
        <v>126</v>
      </c>
      <c r="F2709" s="113" t="s">
        <v>200</v>
      </c>
      <c r="G2709" s="113">
        <v>2.58917342910551E-3</v>
      </c>
    </row>
    <row r="2710" spans="1:7" x14ac:dyDescent="0.25">
      <c r="A2710" s="108" t="str">
        <f t="shared" si="42"/>
        <v>BE_2000_NATIONAL TOTAL_Hg</v>
      </c>
      <c r="B2710" s="113" t="s">
        <v>137</v>
      </c>
      <c r="C2710" s="113">
        <v>2000</v>
      </c>
      <c r="D2710" s="113" t="s">
        <v>122</v>
      </c>
      <c r="E2710" s="113" t="s">
        <v>127</v>
      </c>
      <c r="F2710" s="113" t="s">
        <v>200</v>
      </c>
      <c r="G2710" s="113">
        <v>3.2008435616909699E-3</v>
      </c>
    </row>
    <row r="2711" spans="1:7" x14ac:dyDescent="0.25">
      <c r="A2711" s="108" t="str">
        <f t="shared" si="42"/>
        <v>BE_2000_NATIONAL TOTAL_DIOX</v>
      </c>
      <c r="B2711" s="113" t="s">
        <v>137</v>
      </c>
      <c r="C2711" s="113">
        <v>2000</v>
      </c>
      <c r="D2711" s="113" t="s">
        <v>122</v>
      </c>
      <c r="E2711" s="113" t="s">
        <v>128</v>
      </c>
      <c r="F2711" s="113" t="s">
        <v>200</v>
      </c>
      <c r="G2711" s="150">
        <v>9.1224523032227898E-8</v>
      </c>
    </row>
    <row r="2712" spans="1:7" x14ac:dyDescent="0.25">
      <c r="A2712" s="108" t="str">
        <f t="shared" si="42"/>
        <v>BE_2000_NATIONAL TOTAL_PAH</v>
      </c>
      <c r="B2712" s="113" t="s">
        <v>137</v>
      </c>
      <c r="C2712" s="113">
        <v>2000</v>
      </c>
      <c r="D2712" s="113" t="s">
        <v>122</v>
      </c>
      <c r="E2712" s="113" t="s">
        <v>129</v>
      </c>
      <c r="F2712" s="113" t="s">
        <v>200</v>
      </c>
      <c r="G2712" s="113">
        <v>3.1369620205620098E-2</v>
      </c>
    </row>
    <row r="2713" spans="1:7" x14ac:dyDescent="0.25">
      <c r="A2713" s="108" t="str">
        <f t="shared" si="42"/>
        <v>BE_2000_NATIONAL TOTAL_HCB</v>
      </c>
      <c r="B2713" s="113" t="s">
        <v>137</v>
      </c>
      <c r="C2713" s="113">
        <v>2000</v>
      </c>
      <c r="D2713" s="113" t="s">
        <v>122</v>
      </c>
      <c r="E2713" s="113" t="s">
        <v>130</v>
      </c>
      <c r="F2713" s="113" t="s">
        <v>200</v>
      </c>
      <c r="G2713" s="150">
        <v>2.1050799015127201E-5</v>
      </c>
    </row>
    <row r="2714" spans="1:7" x14ac:dyDescent="0.25">
      <c r="A2714" s="108" t="str">
        <f t="shared" si="42"/>
        <v>BE_2000_NATIONAL TOTAL_PCB</v>
      </c>
      <c r="B2714" s="113" t="s">
        <v>137</v>
      </c>
      <c r="C2714" s="113">
        <v>2000</v>
      </c>
      <c r="D2714" s="113" t="s">
        <v>122</v>
      </c>
      <c r="E2714" s="113" t="s">
        <v>259</v>
      </c>
      <c r="F2714" s="113" t="s">
        <v>200</v>
      </c>
      <c r="G2714" s="113">
        <v>1.0756876431183801E-4</v>
      </c>
    </row>
    <row r="2715" spans="1:7" x14ac:dyDescent="0.25">
      <c r="A2715" s="108" t="str">
        <f t="shared" si="42"/>
        <v>BE_2000_1A3(FU)_NOx</v>
      </c>
      <c r="B2715" s="113" t="s">
        <v>137</v>
      </c>
      <c r="C2715" s="113">
        <v>2000</v>
      </c>
      <c r="D2715" s="113" t="s">
        <v>134</v>
      </c>
      <c r="E2715" s="113" t="s">
        <v>199</v>
      </c>
      <c r="F2715" s="113" t="s">
        <v>200</v>
      </c>
      <c r="G2715" s="113">
        <v>146.52290653128301</v>
      </c>
    </row>
    <row r="2716" spans="1:7" x14ac:dyDescent="0.25">
      <c r="A2716" s="108" t="str">
        <f t="shared" si="42"/>
        <v>BE_2000_1A3(FS)_NOx</v>
      </c>
      <c r="B2716" s="113" t="s">
        <v>137</v>
      </c>
      <c r="C2716" s="113">
        <v>2000</v>
      </c>
      <c r="D2716" s="113" t="s">
        <v>132</v>
      </c>
      <c r="E2716" s="113" t="s">
        <v>199</v>
      </c>
      <c r="F2716" s="113" t="s">
        <v>200</v>
      </c>
      <c r="G2716" s="113">
        <v>158.47386140284399</v>
      </c>
    </row>
    <row r="2717" spans="1:7" x14ac:dyDescent="0.25">
      <c r="A2717" s="108" t="str">
        <f t="shared" si="42"/>
        <v>BE_2000_1A3(FU)_NMVOC</v>
      </c>
      <c r="B2717" s="113" t="s">
        <v>137</v>
      </c>
      <c r="C2717" s="113">
        <v>2000</v>
      </c>
      <c r="D2717" s="113" t="s">
        <v>134</v>
      </c>
      <c r="E2717" s="113" t="s">
        <v>123</v>
      </c>
      <c r="F2717" s="113" t="s">
        <v>200</v>
      </c>
      <c r="G2717" s="113">
        <v>42.195029965853699</v>
      </c>
    </row>
    <row r="2718" spans="1:7" x14ac:dyDescent="0.25">
      <c r="A2718" s="108" t="str">
        <f t="shared" si="42"/>
        <v>BE_2000_1A3(FS)_NMVOC</v>
      </c>
      <c r="B2718" s="113" t="s">
        <v>137</v>
      </c>
      <c r="C2718" s="113">
        <v>2000</v>
      </c>
      <c r="D2718" s="113" t="s">
        <v>132</v>
      </c>
      <c r="E2718" s="113" t="s">
        <v>123</v>
      </c>
      <c r="F2718" s="113" t="s">
        <v>200</v>
      </c>
      <c r="G2718" s="113">
        <v>50.251156344987102</v>
      </c>
    </row>
    <row r="2719" spans="1:7" x14ac:dyDescent="0.25">
      <c r="A2719" s="108" t="str">
        <f t="shared" si="42"/>
        <v>BE_2000_1A3(FU)_SOx</v>
      </c>
      <c r="B2719" s="113" t="s">
        <v>137</v>
      </c>
      <c r="C2719" s="113">
        <v>2000</v>
      </c>
      <c r="D2719" s="113" t="s">
        <v>134</v>
      </c>
      <c r="E2719" s="113" t="s">
        <v>201</v>
      </c>
      <c r="F2719" s="113" t="s">
        <v>200</v>
      </c>
      <c r="G2719" s="113">
        <v>3.2365388544988698</v>
      </c>
    </row>
    <row r="2720" spans="1:7" x14ac:dyDescent="0.25">
      <c r="A2720" s="108" t="str">
        <f t="shared" si="42"/>
        <v>BE_2000_1A3(FS)_SOx</v>
      </c>
      <c r="B2720" s="113" t="s">
        <v>137</v>
      </c>
      <c r="C2720" s="113">
        <v>2000</v>
      </c>
      <c r="D2720" s="113" t="s">
        <v>132</v>
      </c>
      <c r="E2720" s="113" t="s">
        <v>201</v>
      </c>
      <c r="F2720" s="113" t="s">
        <v>200</v>
      </c>
      <c r="G2720" s="113">
        <v>3.4011980069116299</v>
      </c>
    </row>
    <row r="2721" spans="1:7" x14ac:dyDescent="0.25">
      <c r="A2721" s="108" t="str">
        <f t="shared" si="42"/>
        <v>BE_2000_1A3(FU)_NH3</v>
      </c>
      <c r="B2721" s="113" t="s">
        <v>137</v>
      </c>
      <c r="C2721" s="113">
        <v>2000</v>
      </c>
      <c r="D2721" s="113" t="s">
        <v>134</v>
      </c>
      <c r="E2721" s="113" t="s">
        <v>124</v>
      </c>
      <c r="F2721" s="113" t="s">
        <v>200</v>
      </c>
      <c r="G2721" s="113">
        <v>2.0959722053840601</v>
      </c>
    </row>
    <row r="2722" spans="1:7" x14ac:dyDescent="0.25">
      <c r="A2722" s="108" t="str">
        <f t="shared" si="42"/>
        <v>BE_2000_1A3(FS)_NH3</v>
      </c>
      <c r="B2722" s="113" t="s">
        <v>137</v>
      </c>
      <c r="C2722" s="113">
        <v>2000</v>
      </c>
      <c r="D2722" s="113" t="s">
        <v>132</v>
      </c>
      <c r="E2722" s="113" t="s">
        <v>124</v>
      </c>
      <c r="F2722" s="113" t="s">
        <v>200</v>
      </c>
      <c r="G2722" s="113">
        <v>2.5181560291317702</v>
      </c>
    </row>
    <row r="2723" spans="1:7" x14ac:dyDescent="0.25">
      <c r="A2723" s="108" t="str">
        <f t="shared" si="42"/>
        <v>BE_2000_1A3(FU)_PM2.5</v>
      </c>
      <c r="B2723" s="113" t="s">
        <v>137</v>
      </c>
      <c r="C2723" s="113">
        <v>2000</v>
      </c>
      <c r="D2723" s="113" t="s">
        <v>134</v>
      </c>
      <c r="E2723" s="113" t="s">
        <v>203</v>
      </c>
      <c r="F2723" s="113" t="s">
        <v>200</v>
      </c>
      <c r="G2723" s="113">
        <v>9.4622655890848204</v>
      </c>
    </row>
    <row r="2724" spans="1:7" x14ac:dyDescent="0.25">
      <c r="A2724" s="108" t="str">
        <f t="shared" si="42"/>
        <v>BE_2000_1A3(FS)_PM2.5</v>
      </c>
      <c r="B2724" s="113" t="s">
        <v>137</v>
      </c>
      <c r="C2724" s="113">
        <v>2000</v>
      </c>
      <c r="D2724" s="113" t="s">
        <v>132</v>
      </c>
      <c r="E2724" s="113" t="s">
        <v>203</v>
      </c>
      <c r="F2724" s="113" t="s">
        <v>200</v>
      </c>
      <c r="G2724" s="113">
        <v>9.9148817047096394</v>
      </c>
    </row>
    <row r="2725" spans="1:7" x14ac:dyDescent="0.25">
      <c r="A2725" s="108" t="str">
        <f t="shared" si="42"/>
        <v>BE_2000_3D_NOx</v>
      </c>
      <c r="B2725" s="113" t="s">
        <v>137</v>
      </c>
      <c r="C2725" s="113">
        <v>2000</v>
      </c>
      <c r="D2725" s="113" t="s">
        <v>206</v>
      </c>
      <c r="E2725" s="113" t="s">
        <v>199</v>
      </c>
      <c r="F2725" s="113" t="s">
        <v>200</v>
      </c>
      <c r="G2725" s="113">
        <v>16.0547364384154</v>
      </c>
    </row>
    <row r="2726" spans="1:7" x14ac:dyDescent="0.25">
      <c r="A2726" s="108" t="str">
        <f t="shared" si="42"/>
        <v>BE_2001_NATIONAL TOTAL_NOx</v>
      </c>
      <c r="B2726" s="113" t="s">
        <v>137</v>
      </c>
      <c r="C2726" s="113">
        <v>2001</v>
      </c>
      <c r="D2726" s="113" t="s">
        <v>122</v>
      </c>
      <c r="E2726" s="113" t="s">
        <v>199</v>
      </c>
      <c r="F2726" s="113" t="s">
        <v>200</v>
      </c>
      <c r="G2726" s="113">
        <v>350.69040642714401</v>
      </c>
    </row>
    <row r="2727" spans="1:7" x14ac:dyDescent="0.25">
      <c r="A2727" s="108" t="str">
        <f t="shared" si="42"/>
        <v>BE_2001_NATIONAL TOTAL_NMVOC</v>
      </c>
      <c r="B2727" s="113" t="s">
        <v>137</v>
      </c>
      <c r="C2727" s="113">
        <v>2001</v>
      </c>
      <c r="D2727" s="113" t="s">
        <v>122</v>
      </c>
      <c r="E2727" s="113" t="s">
        <v>123</v>
      </c>
      <c r="F2727" s="113" t="s">
        <v>200</v>
      </c>
      <c r="G2727" s="113">
        <v>258.03474461543198</v>
      </c>
    </row>
    <row r="2728" spans="1:7" x14ac:dyDescent="0.25">
      <c r="A2728" s="108" t="str">
        <f t="shared" si="42"/>
        <v>BE_2001_NATIONAL TOTAL_SOx</v>
      </c>
      <c r="B2728" s="113" t="s">
        <v>137</v>
      </c>
      <c r="C2728" s="113">
        <v>2001</v>
      </c>
      <c r="D2728" s="113" t="s">
        <v>122</v>
      </c>
      <c r="E2728" s="113" t="s">
        <v>201</v>
      </c>
      <c r="F2728" s="113" t="s">
        <v>200</v>
      </c>
      <c r="G2728" s="113">
        <v>164.971913808002</v>
      </c>
    </row>
    <row r="2729" spans="1:7" x14ac:dyDescent="0.25">
      <c r="A2729" s="108" t="str">
        <f t="shared" si="42"/>
        <v>BE_2001_NATIONAL TOTAL_NH3</v>
      </c>
      <c r="B2729" s="113" t="s">
        <v>137</v>
      </c>
      <c r="C2729" s="113">
        <v>2001</v>
      </c>
      <c r="D2729" s="113" t="s">
        <v>122</v>
      </c>
      <c r="E2729" s="113" t="s">
        <v>124</v>
      </c>
      <c r="F2729" s="113" t="s">
        <v>200</v>
      </c>
      <c r="G2729" s="113">
        <v>93.269096014374</v>
      </c>
    </row>
    <row r="2730" spans="1:7" x14ac:dyDescent="0.25">
      <c r="A2730" s="108" t="str">
        <f t="shared" si="42"/>
        <v>BE_2001_NATIONAL TOTAL_PM2.5</v>
      </c>
      <c r="B2730" s="113" t="s">
        <v>137</v>
      </c>
      <c r="C2730" s="113">
        <v>2001</v>
      </c>
      <c r="D2730" s="113" t="s">
        <v>122</v>
      </c>
      <c r="E2730" s="113" t="s">
        <v>203</v>
      </c>
      <c r="F2730" s="113" t="s">
        <v>200</v>
      </c>
      <c r="G2730" s="113">
        <v>39.238283657734598</v>
      </c>
    </row>
    <row r="2731" spans="1:7" x14ac:dyDescent="0.25">
      <c r="A2731" s="108" t="str">
        <f t="shared" si="42"/>
        <v>BE_2001_NATIONAL TOTAL_Pb</v>
      </c>
      <c r="B2731" s="113" t="s">
        <v>137</v>
      </c>
      <c r="C2731" s="113">
        <v>2001</v>
      </c>
      <c r="D2731" s="113" t="s">
        <v>122</v>
      </c>
      <c r="E2731" s="113" t="s">
        <v>125</v>
      </c>
      <c r="F2731" s="113" t="s">
        <v>200</v>
      </c>
      <c r="G2731" s="113">
        <v>8.1165295442233498E-2</v>
      </c>
    </row>
    <row r="2732" spans="1:7" x14ac:dyDescent="0.25">
      <c r="A2732" s="108" t="str">
        <f t="shared" si="42"/>
        <v>BE_2001_NATIONAL TOTAL_Cd</v>
      </c>
      <c r="B2732" s="113" t="s">
        <v>137</v>
      </c>
      <c r="C2732" s="113">
        <v>2001</v>
      </c>
      <c r="D2732" s="113" t="s">
        <v>122</v>
      </c>
      <c r="E2732" s="113" t="s">
        <v>126</v>
      </c>
      <c r="F2732" s="113" t="s">
        <v>200</v>
      </c>
      <c r="G2732" s="113">
        <v>2.30178713082268E-3</v>
      </c>
    </row>
    <row r="2733" spans="1:7" x14ac:dyDescent="0.25">
      <c r="A2733" s="108" t="str">
        <f t="shared" si="42"/>
        <v>BE_2001_NATIONAL TOTAL_Hg</v>
      </c>
      <c r="B2733" s="113" t="s">
        <v>137</v>
      </c>
      <c r="C2733" s="113">
        <v>2001</v>
      </c>
      <c r="D2733" s="113" t="s">
        <v>122</v>
      </c>
      <c r="E2733" s="113" t="s">
        <v>127</v>
      </c>
      <c r="F2733" s="113" t="s">
        <v>200</v>
      </c>
      <c r="G2733" s="113">
        <v>2.82341537619783E-3</v>
      </c>
    </row>
    <row r="2734" spans="1:7" x14ac:dyDescent="0.25">
      <c r="A2734" s="108" t="str">
        <f t="shared" si="42"/>
        <v>BE_2001_NATIONAL TOTAL_DIOX</v>
      </c>
      <c r="B2734" s="113" t="s">
        <v>137</v>
      </c>
      <c r="C2734" s="113">
        <v>2001</v>
      </c>
      <c r="D2734" s="113" t="s">
        <v>122</v>
      </c>
      <c r="E2734" s="113" t="s">
        <v>128</v>
      </c>
      <c r="F2734" s="113" t="s">
        <v>200</v>
      </c>
      <c r="G2734" s="150">
        <v>8.7342653965534301E-8</v>
      </c>
    </row>
    <row r="2735" spans="1:7" x14ac:dyDescent="0.25">
      <c r="A2735" s="108" t="str">
        <f t="shared" si="42"/>
        <v>BE_2001_NATIONAL TOTAL_PAH</v>
      </c>
      <c r="B2735" s="113" t="s">
        <v>137</v>
      </c>
      <c r="C2735" s="113">
        <v>2001</v>
      </c>
      <c r="D2735" s="113" t="s">
        <v>122</v>
      </c>
      <c r="E2735" s="113" t="s">
        <v>129</v>
      </c>
      <c r="F2735" s="113" t="s">
        <v>200</v>
      </c>
      <c r="G2735" s="113">
        <v>3.22559900254678E-2</v>
      </c>
    </row>
    <row r="2736" spans="1:7" x14ac:dyDescent="0.25">
      <c r="A2736" s="108" t="str">
        <f t="shared" si="42"/>
        <v>BE_2001_NATIONAL TOTAL_HCB</v>
      </c>
      <c r="B2736" s="113" t="s">
        <v>137</v>
      </c>
      <c r="C2736" s="113">
        <v>2001</v>
      </c>
      <c r="D2736" s="113" t="s">
        <v>122</v>
      </c>
      <c r="E2736" s="113" t="s">
        <v>130</v>
      </c>
      <c r="F2736" s="113" t="s">
        <v>200</v>
      </c>
      <c r="G2736" s="150">
        <v>2.0702183111068002E-5</v>
      </c>
    </row>
    <row r="2737" spans="1:7" x14ac:dyDescent="0.25">
      <c r="A2737" s="108" t="str">
        <f t="shared" si="42"/>
        <v>BE_2001_NATIONAL TOTAL_PCB</v>
      </c>
      <c r="B2737" s="113" t="s">
        <v>137</v>
      </c>
      <c r="C2737" s="113">
        <v>2001</v>
      </c>
      <c r="D2737" s="113" t="s">
        <v>122</v>
      </c>
      <c r="E2737" s="113" t="s">
        <v>259</v>
      </c>
      <c r="F2737" s="113" t="s">
        <v>200</v>
      </c>
      <c r="G2737" s="113">
        <v>1.1012149898371401E-4</v>
      </c>
    </row>
    <row r="2738" spans="1:7" x14ac:dyDescent="0.25">
      <c r="A2738" s="108" t="str">
        <f t="shared" si="42"/>
        <v>BE_2001_1A3(FU)_NOx</v>
      </c>
      <c r="B2738" s="113" t="s">
        <v>137</v>
      </c>
      <c r="C2738" s="113">
        <v>2001</v>
      </c>
      <c r="D2738" s="113" t="s">
        <v>134</v>
      </c>
      <c r="E2738" s="113" t="s">
        <v>199</v>
      </c>
      <c r="F2738" s="113" t="s">
        <v>200</v>
      </c>
      <c r="G2738" s="113">
        <v>144.819318476353</v>
      </c>
    </row>
    <row r="2739" spans="1:7" x14ac:dyDescent="0.25">
      <c r="A2739" s="108" t="str">
        <f t="shared" si="42"/>
        <v>BE_2001_1A3(FS)_NOx</v>
      </c>
      <c r="B2739" s="113" t="s">
        <v>137</v>
      </c>
      <c r="C2739" s="113">
        <v>2001</v>
      </c>
      <c r="D2739" s="113" t="s">
        <v>132</v>
      </c>
      <c r="E2739" s="113" t="s">
        <v>199</v>
      </c>
      <c r="F2739" s="113" t="s">
        <v>200</v>
      </c>
      <c r="G2739" s="113">
        <v>157.99455014836599</v>
      </c>
    </row>
    <row r="2740" spans="1:7" x14ac:dyDescent="0.25">
      <c r="A2740" s="108" t="str">
        <f t="shared" si="42"/>
        <v>BE_2001_1A3(FU)_NMVOC</v>
      </c>
      <c r="B2740" s="113" t="s">
        <v>137</v>
      </c>
      <c r="C2740" s="113">
        <v>2001</v>
      </c>
      <c r="D2740" s="113" t="s">
        <v>134</v>
      </c>
      <c r="E2740" s="113" t="s">
        <v>123</v>
      </c>
      <c r="F2740" s="113" t="s">
        <v>200</v>
      </c>
      <c r="G2740" s="113">
        <v>37.429326612152103</v>
      </c>
    </row>
    <row r="2741" spans="1:7" x14ac:dyDescent="0.25">
      <c r="A2741" s="108" t="str">
        <f t="shared" si="42"/>
        <v>BE_2001_1A3(FS)_NMVOC</v>
      </c>
      <c r="B2741" s="113" t="s">
        <v>137</v>
      </c>
      <c r="C2741" s="113">
        <v>2001</v>
      </c>
      <c r="D2741" s="113" t="s">
        <v>132</v>
      </c>
      <c r="E2741" s="113" t="s">
        <v>123</v>
      </c>
      <c r="F2741" s="113" t="s">
        <v>200</v>
      </c>
      <c r="G2741" s="113">
        <v>45.406367086063298</v>
      </c>
    </row>
    <row r="2742" spans="1:7" x14ac:dyDescent="0.25">
      <c r="A2742" s="108" t="str">
        <f t="shared" si="42"/>
        <v>BE_2001_1A3(FU)_SOx</v>
      </c>
      <c r="B2742" s="113" t="s">
        <v>137</v>
      </c>
      <c r="C2742" s="113">
        <v>2001</v>
      </c>
      <c r="D2742" s="113" t="s">
        <v>134</v>
      </c>
      <c r="E2742" s="113" t="s">
        <v>201</v>
      </c>
      <c r="F2742" s="113" t="s">
        <v>200</v>
      </c>
      <c r="G2742" s="113">
        <v>2.9901752774582899</v>
      </c>
    </row>
    <row r="2743" spans="1:7" x14ac:dyDescent="0.25">
      <c r="A2743" s="108" t="str">
        <f t="shared" si="42"/>
        <v>BE_2001_1A3(FS)_SOx</v>
      </c>
      <c r="B2743" s="113" t="s">
        <v>137</v>
      </c>
      <c r="C2743" s="113">
        <v>2001</v>
      </c>
      <c r="D2743" s="113" t="s">
        <v>132</v>
      </c>
      <c r="E2743" s="113" t="s">
        <v>201</v>
      </c>
      <c r="F2743" s="113" t="s">
        <v>200</v>
      </c>
      <c r="G2743" s="113">
        <v>3.16478746812045</v>
      </c>
    </row>
    <row r="2744" spans="1:7" x14ac:dyDescent="0.25">
      <c r="A2744" s="108" t="str">
        <f t="shared" si="42"/>
        <v>BE_2001_1A3(FU)_NH3</v>
      </c>
      <c r="B2744" s="113" t="s">
        <v>137</v>
      </c>
      <c r="C2744" s="113">
        <v>2001</v>
      </c>
      <c r="D2744" s="113" t="s">
        <v>134</v>
      </c>
      <c r="E2744" s="113" t="s">
        <v>124</v>
      </c>
      <c r="F2744" s="113" t="s">
        <v>200</v>
      </c>
      <c r="G2744" s="113">
        <v>2.09460238201383</v>
      </c>
    </row>
    <row r="2745" spans="1:7" x14ac:dyDescent="0.25">
      <c r="A2745" s="108" t="str">
        <f t="shared" si="42"/>
        <v>BE_2001_1A3(FS)_NH3</v>
      </c>
      <c r="B2745" s="113" t="s">
        <v>137</v>
      </c>
      <c r="C2745" s="113">
        <v>2001</v>
      </c>
      <c r="D2745" s="113" t="s">
        <v>132</v>
      </c>
      <c r="E2745" s="113" t="s">
        <v>124</v>
      </c>
      <c r="F2745" s="113" t="s">
        <v>200</v>
      </c>
      <c r="G2745" s="113">
        <v>2.57117219643338</v>
      </c>
    </row>
    <row r="2746" spans="1:7" x14ac:dyDescent="0.25">
      <c r="A2746" s="108" t="str">
        <f t="shared" si="42"/>
        <v>BE_2001_1A3(FU)_PM2.5</v>
      </c>
      <c r="B2746" s="113" t="s">
        <v>137</v>
      </c>
      <c r="C2746" s="113">
        <v>2001</v>
      </c>
      <c r="D2746" s="113" t="s">
        <v>134</v>
      </c>
      <c r="E2746" s="113" t="s">
        <v>203</v>
      </c>
      <c r="F2746" s="113" t="s">
        <v>200</v>
      </c>
      <c r="G2746" s="113">
        <v>9.0925536247309005</v>
      </c>
    </row>
    <row r="2747" spans="1:7" x14ac:dyDescent="0.25">
      <c r="A2747" s="108" t="str">
        <f t="shared" si="42"/>
        <v>BE_2001_1A3(FS)_PM2.5</v>
      </c>
      <c r="B2747" s="113" t="s">
        <v>137</v>
      </c>
      <c r="C2747" s="113">
        <v>2001</v>
      </c>
      <c r="D2747" s="113" t="s">
        <v>132</v>
      </c>
      <c r="E2747" s="113" t="s">
        <v>203</v>
      </c>
      <c r="F2747" s="113" t="s">
        <v>200</v>
      </c>
      <c r="G2747" s="113">
        <v>9.6282511909952095</v>
      </c>
    </row>
    <row r="2748" spans="1:7" x14ac:dyDescent="0.25">
      <c r="A2748" s="108" t="str">
        <f t="shared" si="42"/>
        <v>BE_2001_3D_NOx</v>
      </c>
      <c r="B2748" s="113" t="s">
        <v>137</v>
      </c>
      <c r="C2748" s="113">
        <v>2001</v>
      </c>
      <c r="D2748" s="113" t="s">
        <v>206</v>
      </c>
      <c r="E2748" s="113" t="s">
        <v>199</v>
      </c>
      <c r="F2748" s="113" t="s">
        <v>200</v>
      </c>
      <c r="G2748" s="113">
        <v>15.2473389195951</v>
      </c>
    </row>
    <row r="2749" spans="1:7" x14ac:dyDescent="0.25">
      <c r="A2749" s="108" t="str">
        <f t="shared" si="42"/>
        <v>BE_2002_NATIONAL TOTAL_NOx</v>
      </c>
      <c r="B2749" s="113" t="s">
        <v>137</v>
      </c>
      <c r="C2749" s="113">
        <v>2002</v>
      </c>
      <c r="D2749" s="113" t="s">
        <v>122</v>
      </c>
      <c r="E2749" s="113" t="s">
        <v>199</v>
      </c>
      <c r="F2749" s="113" t="s">
        <v>200</v>
      </c>
      <c r="G2749" s="113">
        <v>340.63718427129999</v>
      </c>
    </row>
    <row r="2750" spans="1:7" x14ac:dyDescent="0.25">
      <c r="A2750" s="108" t="str">
        <f t="shared" si="42"/>
        <v>BE_2002_NATIONAL TOTAL_NMVOC</v>
      </c>
      <c r="B2750" s="113" t="s">
        <v>137</v>
      </c>
      <c r="C2750" s="113">
        <v>2002</v>
      </c>
      <c r="D2750" s="113" t="s">
        <v>122</v>
      </c>
      <c r="E2750" s="113" t="s">
        <v>123</v>
      </c>
      <c r="F2750" s="113" t="s">
        <v>200</v>
      </c>
      <c r="G2750" s="113">
        <v>241.57085368350701</v>
      </c>
    </row>
    <row r="2751" spans="1:7" x14ac:dyDescent="0.25">
      <c r="A2751" s="108" t="str">
        <f t="shared" si="42"/>
        <v>BE_2002_NATIONAL TOTAL_SOx</v>
      </c>
      <c r="B2751" s="113" t="s">
        <v>137</v>
      </c>
      <c r="C2751" s="113">
        <v>2002</v>
      </c>
      <c r="D2751" s="113" t="s">
        <v>122</v>
      </c>
      <c r="E2751" s="113" t="s">
        <v>201</v>
      </c>
      <c r="F2751" s="113" t="s">
        <v>200</v>
      </c>
      <c r="G2751" s="113">
        <v>157.091019059628</v>
      </c>
    </row>
    <row r="2752" spans="1:7" x14ac:dyDescent="0.25">
      <c r="A2752" s="108" t="str">
        <f t="shared" si="42"/>
        <v>BE_2002_NATIONAL TOTAL_NH3</v>
      </c>
      <c r="B2752" s="113" t="s">
        <v>137</v>
      </c>
      <c r="C2752" s="113">
        <v>2002</v>
      </c>
      <c r="D2752" s="113" t="s">
        <v>122</v>
      </c>
      <c r="E2752" s="113" t="s">
        <v>124</v>
      </c>
      <c r="F2752" s="113" t="s">
        <v>200</v>
      </c>
      <c r="G2752" s="113">
        <v>90.560574023799404</v>
      </c>
    </row>
    <row r="2753" spans="1:7" x14ac:dyDescent="0.25">
      <c r="A2753" s="108" t="str">
        <f t="shared" si="42"/>
        <v>BE_2002_NATIONAL TOTAL_PM2.5</v>
      </c>
      <c r="B2753" s="113" t="s">
        <v>137</v>
      </c>
      <c r="C2753" s="113">
        <v>2002</v>
      </c>
      <c r="D2753" s="113" t="s">
        <v>122</v>
      </c>
      <c r="E2753" s="113" t="s">
        <v>203</v>
      </c>
      <c r="F2753" s="113" t="s">
        <v>200</v>
      </c>
      <c r="G2753" s="113">
        <v>36.7695567984034</v>
      </c>
    </row>
    <row r="2754" spans="1:7" x14ac:dyDescent="0.25">
      <c r="A2754" s="108" t="str">
        <f t="shared" ref="A2754:A2817" si="43">CONCATENATE(B2754,"_",C2754,"_",D2754,"_",E2754)</f>
        <v>BE_2002_NATIONAL TOTAL_Pb</v>
      </c>
      <c r="B2754" s="113" t="s">
        <v>137</v>
      </c>
      <c r="C2754" s="113">
        <v>2002</v>
      </c>
      <c r="D2754" s="113" t="s">
        <v>122</v>
      </c>
      <c r="E2754" s="113" t="s">
        <v>125</v>
      </c>
      <c r="F2754" s="113" t="s">
        <v>200</v>
      </c>
      <c r="G2754" s="113">
        <v>8.9737034293065801E-2</v>
      </c>
    </row>
    <row r="2755" spans="1:7" x14ac:dyDescent="0.25">
      <c r="A2755" s="108" t="str">
        <f t="shared" si="43"/>
        <v>BE_2002_NATIONAL TOTAL_Cd</v>
      </c>
      <c r="B2755" s="113" t="s">
        <v>137</v>
      </c>
      <c r="C2755" s="113">
        <v>2002</v>
      </c>
      <c r="D2755" s="113" t="s">
        <v>122</v>
      </c>
      <c r="E2755" s="113" t="s">
        <v>126</v>
      </c>
      <c r="F2755" s="113" t="s">
        <v>200</v>
      </c>
      <c r="G2755" s="113">
        <v>2.3848033867835102E-3</v>
      </c>
    </row>
    <row r="2756" spans="1:7" x14ac:dyDescent="0.25">
      <c r="A2756" s="108" t="str">
        <f t="shared" si="43"/>
        <v>BE_2002_NATIONAL TOTAL_Hg</v>
      </c>
      <c r="B2756" s="113" t="s">
        <v>137</v>
      </c>
      <c r="C2756" s="113">
        <v>2002</v>
      </c>
      <c r="D2756" s="113" t="s">
        <v>122</v>
      </c>
      <c r="E2756" s="113" t="s">
        <v>127</v>
      </c>
      <c r="F2756" s="113" t="s">
        <v>200</v>
      </c>
      <c r="G2756" s="113">
        <v>3.8679700875594802E-3</v>
      </c>
    </row>
    <row r="2757" spans="1:7" x14ac:dyDescent="0.25">
      <c r="A2757" s="108" t="str">
        <f t="shared" si="43"/>
        <v>BE_2002_NATIONAL TOTAL_DIOX</v>
      </c>
      <c r="B2757" s="113" t="s">
        <v>137</v>
      </c>
      <c r="C2757" s="113">
        <v>2002</v>
      </c>
      <c r="D2757" s="113" t="s">
        <v>122</v>
      </c>
      <c r="E2757" s="113" t="s">
        <v>128</v>
      </c>
      <c r="F2757" s="113" t="s">
        <v>200</v>
      </c>
      <c r="G2757" s="150">
        <v>6.7309581043166097E-8</v>
      </c>
    </row>
    <row r="2758" spans="1:7" x14ac:dyDescent="0.25">
      <c r="A2758" s="108" t="str">
        <f t="shared" si="43"/>
        <v>BE_2002_NATIONAL TOTAL_PAH</v>
      </c>
      <c r="B2758" s="113" t="s">
        <v>137</v>
      </c>
      <c r="C2758" s="113">
        <v>2002</v>
      </c>
      <c r="D2758" s="113" t="s">
        <v>122</v>
      </c>
      <c r="E2758" s="113" t="s">
        <v>129</v>
      </c>
      <c r="F2758" s="113" t="s">
        <v>200</v>
      </c>
      <c r="G2758" s="113">
        <v>2.82599181124801E-2</v>
      </c>
    </row>
    <row r="2759" spans="1:7" x14ac:dyDescent="0.25">
      <c r="A2759" s="108" t="str">
        <f t="shared" si="43"/>
        <v>BE_2002_NATIONAL TOTAL_HCB</v>
      </c>
      <c r="B2759" s="113" t="s">
        <v>137</v>
      </c>
      <c r="C2759" s="113">
        <v>2002</v>
      </c>
      <c r="D2759" s="113" t="s">
        <v>122</v>
      </c>
      <c r="E2759" s="113" t="s">
        <v>130</v>
      </c>
      <c r="F2759" s="113" t="s">
        <v>200</v>
      </c>
      <c r="G2759" s="150">
        <v>2.07302625571802E-5</v>
      </c>
    </row>
    <row r="2760" spans="1:7" x14ac:dyDescent="0.25">
      <c r="A2760" s="108" t="str">
        <f t="shared" si="43"/>
        <v>BE_2002_NATIONAL TOTAL_PCB</v>
      </c>
      <c r="B2760" s="113" t="s">
        <v>137</v>
      </c>
      <c r="C2760" s="113">
        <v>2002</v>
      </c>
      <c r="D2760" s="113" t="s">
        <v>122</v>
      </c>
      <c r="E2760" s="113" t="s">
        <v>259</v>
      </c>
      <c r="F2760" s="113" t="s">
        <v>200</v>
      </c>
      <c r="G2760" s="113">
        <v>1.1244566099960301E-4</v>
      </c>
    </row>
    <row r="2761" spans="1:7" x14ac:dyDescent="0.25">
      <c r="A2761" s="108" t="str">
        <f t="shared" si="43"/>
        <v>BE_2002_1A3(FU)_NOx</v>
      </c>
      <c r="B2761" s="113" t="s">
        <v>137</v>
      </c>
      <c r="C2761" s="113">
        <v>2002</v>
      </c>
      <c r="D2761" s="113" t="s">
        <v>134</v>
      </c>
      <c r="E2761" s="113" t="s">
        <v>199</v>
      </c>
      <c r="F2761" s="113" t="s">
        <v>200</v>
      </c>
      <c r="G2761" s="113">
        <v>143.06326824340499</v>
      </c>
    </row>
    <row r="2762" spans="1:7" x14ac:dyDescent="0.25">
      <c r="A2762" s="108" t="str">
        <f t="shared" si="43"/>
        <v>BE_2002_1A3(FS)_NOx</v>
      </c>
      <c r="B2762" s="113" t="s">
        <v>137</v>
      </c>
      <c r="C2762" s="113">
        <v>2002</v>
      </c>
      <c r="D2762" s="113" t="s">
        <v>132</v>
      </c>
      <c r="E2762" s="113" t="s">
        <v>199</v>
      </c>
      <c r="F2762" s="113" t="s">
        <v>200</v>
      </c>
      <c r="G2762" s="113">
        <v>156.277590906646</v>
      </c>
    </row>
    <row r="2763" spans="1:7" x14ac:dyDescent="0.25">
      <c r="A2763" s="108" t="str">
        <f t="shared" si="43"/>
        <v>BE_2002_1A3(FU)_NMVOC</v>
      </c>
      <c r="B2763" s="113" t="s">
        <v>137</v>
      </c>
      <c r="C2763" s="113">
        <v>2002</v>
      </c>
      <c r="D2763" s="113" t="s">
        <v>134</v>
      </c>
      <c r="E2763" s="113" t="s">
        <v>123</v>
      </c>
      <c r="F2763" s="113" t="s">
        <v>200</v>
      </c>
      <c r="G2763" s="113">
        <v>32.716023862654801</v>
      </c>
    </row>
    <row r="2764" spans="1:7" x14ac:dyDescent="0.25">
      <c r="A2764" s="108" t="str">
        <f t="shared" si="43"/>
        <v>BE_2002_1A3(FS)_NMVOC</v>
      </c>
      <c r="B2764" s="113" t="s">
        <v>137</v>
      </c>
      <c r="C2764" s="113">
        <v>2002</v>
      </c>
      <c r="D2764" s="113" t="s">
        <v>132</v>
      </c>
      <c r="E2764" s="113" t="s">
        <v>123</v>
      </c>
      <c r="F2764" s="113" t="s">
        <v>200</v>
      </c>
      <c r="G2764" s="113">
        <v>39.937210544558297</v>
      </c>
    </row>
    <row r="2765" spans="1:7" x14ac:dyDescent="0.25">
      <c r="A2765" s="108" t="str">
        <f t="shared" si="43"/>
        <v>BE_2002_1A3(FU)_SOx</v>
      </c>
      <c r="B2765" s="113" t="s">
        <v>137</v>
      </c>
      <c r="C2765" s="113">
        <v>2002</v>
      </c>
      <c r="D2765" s="113" t="s">
        <v>134</v>
      </c>
      <c r="E2765" s="113" t="s">
        <v>201</v>
      </c>
      <c r="F2765" s="113" t="s">
        <v>200</v>
      </c>
      <c r="G2765" s="113">
        <v>0.65102624758079697</v>
      </c>
    </row>
    <row r="2766" spans="1:7" x14ac:dyDescent="0.25">
      <c r="A2766" s="108" t="str">
        <f t="shared" si="43"/>
        <v>BE_2002_1A3(FS)_SOx</v>
      </c>
      <c r="B2766" s="113" t="s">
        <v>137</v>
      </c>
      <c r="C2766" s="113">
        <v>2002</v>
      </c>
      <c r="D2766" s="113" t="s">
        <v>132</v>
      </c>
      <c r="E2766" s="113" t="s">
        <v>201</v>
      </c>
      <c r="F2766" s="113" t="s">
        <v>200</v>
      </c>
      <c r="G2766" s="113">
        <v>0.71357724973627701</v>
      </c>
    </row>
    <row r="2767" spans="1:7" x14ac:dyDescent="0.25">
      <c r="A2767" s="108" t="str">
        <f t="shared" si="43"/>
        <v>BE_2002_1A3(FU)_NH3</v>
      </c>
      <c r="B2767" s="113" t="s">
        <v>137</v>
      </c>
      <c r="C2767" s="113">
        <v>2002</v>
      </c>
      <c r="D2767" s="113" t="s">
        <v>134</v>
      </c>
      <c r="E2767" s="113" t="s">
        <v>124</v>
      </c>
      <c r="F2767" s="113" t="s">
        <v>200</v>
      </c>
      <c r="G2767" s="113">
        <v>1.9631043438343601</v>
      </c>
    </row>
    <row r="2768" spans="1:7" x14ac:dyDescent="0.25">
      <c r="A2768" s="108" t="str">
        <f t="shared" si="43"/>
        <v>BE_2002_1A3(FS)_NH3</v>
      </c>
      <c r="B2768" s="113" t="s">
        <v>137</v>
      </c>
      <c r="C2768" s="113">
        <v>2002</v>
      </c>
      <c r="D2768" s="113" t="s">
        <v>132</v>
      </c>
      <c r="E2768" s="113" t="s">
        <v>124</v>
      </c>
      <c r="F2768" s="113" t="s">
        <v>200</v>
      </c>
      <c r="G2768" s="113">
        <v>2.4268510911333001</v>
      </c>
    </row>
    <row r="2769" spans="1:7" x14ac:dyDescent="0.25">
      <c r="A2769" s="108" t="str">
        <f t="shared" si="43"/>
        <v>BE_2002_1A3(FU)_PM2.5</v>
      </c>
      <c r="B2769" s="113" t="s">
        <v>137</v>
      </c>
      <c r="C2769" s="113">
        <v>2002</v>
      </c>
      <c r="D2769" s="113" t="s">
        <v>134</v>
      </c>
      <c r="E2769" s="113" t="s">
        <v>203</v>
      </c>
      <c r="F2769" s="113" t="s">
        <v>200</v>
      </c>
      <c r="G2769" s="113">
        <v>8.3248747926046693</v>
      </c>
    </row>
    <row r="2770" spans="1:7" x14ac:dyDescent="0.25">
      <c r="A2770" s="108" t="str">
        <f t="shared" si="43"/>
        <v>BE_2002_1A3(FS)_PM2.5</v>
      </c>
      <c r="B2770" s="113" t="s">
        <v>137</v>
      </c>
      <c r="C2770" s="113">
        <v>2002</v>
      </c>
      <c r="D2770" s="113" t="s">
        <v>132</v>
      </c>
      <c r="E2770" s="113" t="s">
        <v>203</v>
      </c>
      <c r="F2770" s="113" t="s">
        <v>200</v>
      </c>
      <c r="G2770" s="113">
        <v>8.8641831533673994</v>
      </c>
    </row>
    <row r="2771" spans="1:7" x14ac:dyDescent="0.25">
      <c r="A2771" s="108" t="str">
        <f t="shared" si="43"/>
        <v>BE_2002_3D_NOx</v>
      </c>
      <c r="B2771" s="113" t="s">
        <v>137</v>
      </c>
      <c r="C2771" s="113">
        <v>2002</v>
      </c>
      <c r="D2771" s="113" t="s">
        <v>206</v>
      </c>
      <c r="E2771" s="113" t="s">
        <v>199</v>
      </c>
      <c r="F2771" s="113" t="s">
        <v>200</v>
      </c>
      <c r="G2771" s="113">
        <v>15.398664823670901</v>
      </c>
    </row>
    <row r="2772" spans="1:7" x14ac:dyDescent="0.25">
      <c r="A2772" s="108" t="str">
        <f t="shared" si="43"/>
        <v>BE_2003_NATIONAL TOTAL_NOx</v>
      </c>
      <c r="B2772" s="113" t="s">
        <v>137</v>
      </c>
      <c r="C2772" s="113">
        <v>2003</v>
      </c>
      <c r="D2772" s="113" t="s">
        <v>122</v>
      </c>
      <c r="E2772" s="113" t="s">
        <v>199</v>
      </c>
      <c r="F2772" s="113" t="s">
        <v>200</v>
      </c>
      <c r="G2772" s="113">
        <v>337.29557575939901</v>
      </c>
    </row>
    <row r="2773" spans="1:7" x14ac:dyDescent="0.25">
      <c r="A2773" s="108" t="str">
        <f t="shared" si="43"/>
        <v>BE_2003_NATIONAL TOTAL_NMVOC</v>
      </c>
      <c r="B2773" s="113" t="s">
        <v>137</v>
      </c>
      <c r="C2773" s="113">
        <v>2003</v>
      </c>
      <c r="D2773" s="113" t="s">
        <v>122</v>
      </c>
      <c r="E2773" s="113" t="s">
        <v>123</v>
      </c>
      <c r="F2773" s="113" t="s">
        <v>200</v>
      </c>
      <c r="G2773" s="113">
        <v>230.61743774294999</v>
      </c>
    </row>
    <row r="2774" spans="1:7" x14ac:dyDescent="0.25">
      <c r="A2774" s="108" t="str">
        <f t="shared" si="43"/>
        <v>BE_2003_NATIONAL TOTAL_SOx</v>
      </c>
      <c r="B2774" s="113" t="s">
        <v>137</v>
      </c>
      <c r="C2774" s="113">
        <v>2003</v>
      </c>
      <c r="D2774" s="113" t="s">
        <v>122</v>
      </c>
      <c r="E2774" s="113" t="s">
        <v>201</v>
      </c>
      <c r="F2774" s="113" t="s">
        <v>200</v>
      </c>
      <c r="G2774" s="113">
        <v>152.07722431605899</v>
      </c>
    </row>
    <row r="2775" spans="1:7" x14ac:dyDescent="0.25">
      <c r="A2775" s="108" t="str">
        <f t="shared" si="43"/>
        <v>BE_2003_NATIONAL TOTAL_NH3</v>
      </c>
      <c r="B2775" s="113" t="s">
        <v>137</v>
      </c>
      <c r="C2775" s="113">
        <v>2003</v>
      </c>
      <c r="D2775" s="113" t="s">
        <v>122</v>
      </c>
      <c r="E2775" s="113" t="s">
        <v>124</v>
      </c>
      <c r="F2775" s="113" t="s">
        <v>200</v>
      </c>
      <c r="G2775" s="113">
        <v>86.4087587452523</v>
      </c>
    </row>
    <row r="2776" spans="1:7" x14ac:dyDescent="0.25">
      <c r="A2776" s="108" t="str">
        <f t="shared" si="43"/>
        <v>BE_2003_NATIONAL TOTAL_PM2.5</v>
      </c>
      <c r="B2776" s="113" t="s">
        <v>137</v>
      </c>
      <c r="C2776" s="113">
        <v>2003</v>
      </c>
      <c r="D2776" s="113" t="s">
        <v>122</v>
      </c>
      <c r="E2776" s="113" t="s">
        <v>203</v>
      </c>
      <c r="F2776" s="113" t="s">
        <v>200</v>
      </c>
      <c r="G2776" s="113">
        <v>37.1316148845291</v>
      </c>
    </row>
    <row r="2777" spans="1:7" x14ac:dyDescent="0.25">
      <c r="A2777" s="108" t="str">
        <f t="shared" si="43"/>
        <v>BE_2003_NATIONAL TOTAL_Pb</v>
      </c>
      <c r="B2777" s="113" t="s">
        <v>137</v>
      </c>
      <c r="C2777" s="113">
        <v>2003</v>
      </c>
      <c r="D2777" s="113" t="s">
        <v>122</v>
      </c>
      <c r="E2777" s="113" t="s">
        <v>125</v>
      </c>
      <c r="F2777" s="113" t="s">
        <v>200</v>
      </c>
      <c r="G2777" s="113">
        <v>8.7065839090148894E-2</v>
      </c>
    </row>
    <row r="2778" spans="1:7" x14ac:dyDescent="0.25">
      <c r="A2778" s="108" t="str">
        <f t="shared" si="43"/>
        <v>BE_2003_NATIONAL TOTAL_Cd</v>
      </c>
      <c r="B2778" s="113" t="s">
        <v>137</v>
      </c>
      <c r="C2778" s="113">
        <v>2003</v>
      </c>
      <c r="D2778" s="113" t="s">
        <v>122</v>
      </c>
      <c r="E2778" s="113" t="s">
        <v>126</v>
      </c>
      <c r="F2778" s="113" t="s">
        <v>200</v>
      </c>
      <c r="G2778" s="113">
        <v>2.4881914767635399E-3</v>
      </c>
    </row>
    <row r="2779" spans="1:7" x14ac:dyDescent="0.25">
      <c r="A2779" s="108" t="str">
        <f t="shared" si="43"/>
        <v>BE_2003_NATIONAL TOTAL_Hg</v>
      </c>
      <c r="B2779" s="113" t="s">
        <v>137</v>
      </c>
      <c r="C2779" s="113">
        <v>2003</v>
      </c>
      <c r="D2779" s="113" t="s">
        <v>122</v>
      </c>
      <c r="E2779" s="113" t="s">
        <v>127</v>
      </c>
      <c r="F2779" s="113" t="s">
        <v>200</v>
      </c>
      <c r="G2779" s="113">
        <v>3.6709795026502899E-3</v>
      </c>
    </row>
    <row r="2780" spans="1:7" x14ac:dyDescent="0.25">
      <c r="A2780" s="108" t="str">
        <f t="shared" si="43"/>
        <v>BE_2003_NATIONAL TOTAL_DIOX</v>
      </c>
      <c r="B2780" s="113" t="s">
        <v>137</v>
      </c>
      <c r="C2780" s="113">
        <v>2003</v>
      </c>
      <c r="D2780" s="113" t="s">
        <v>122</v>
      </c>
      <c r="E2780" s="113" t="s">
        <v>128</v>
      </c>
      <c r="F2780" s="113" t="s">
        <v>200</v>
      </c>
      <c r="G2780" s="150">
        <v>6.6279866780554201E-8</v>
      </c>
    </row>
    <row r="2781" spans="1:7" x14ac:dyDescent="0.25">
      <c r="A2781" s="108" t="str">
        <f t="shared" si="43"/>
        <v>BE_2003_NATIONAL TOTAL_PAH</v>
      </c>
      <c r="B2781" s="113" t="s">
        <v>137</v>
      </c>
      <c r="C2781" s="113">
        <v>2003</v>
      </c>
      <c r="D2781" s="113" t="s">
        <v>122</v>
      </c>
      <c r="E2781" s="113" t="s">
        <v>129</v>
      </c>
      <c r="F2781" s="113" t="s">
        <v>200</v>
      </c>
      <c r="G2781" s="113">
        <v>2.85256383329935E-2</v>
      </c>
    </row>
    <row r="2782" spans="1:7" x14ac:dyDescent="0.25">
      <c r="A2782" s="108" t="str">
        <f t="shared" si="43"/>
        <v>BE_2003_NATIONAL TOTAL_HCB</v>
      </c>
      <c r="B2782" s="113" t="s">
        <v>137</v>
      </c>
      <c r="C2782" s="113">
        <v>2003</v>
      </c>
      <c r="D2782" s="113" t="s">
        <v>122</v>
      </c>
      <c r="E2782" s="113" t="s">
        <v>130</v>
      </c>
      <c r="F2782" s="113" t="s">
        <v>200</v>
      </c>
      <c r="G2782" s="150">
        <v>1.97817262652076E-5</v>
      </c>
    </row>
    <row r="2783" spans="1:7" x14ac:dyDescent="0.25">
      <c r="A2783" s="108" t="str">
        <f t="shared" si="43"/>
        <v>BE_2003_NATIONAL TOTAL_PCB</v>
      </c>
      <c r="B2783" s="113" t="s">
        <v>137</v>
      </c>
      <c r="C2783" s="113">
        <v>2003</v>
      </c>
      <c r="D2783" s="113" t="s">
        <v>122</v>
      </c>
      <c r="E2783" s="113" t="s">
        <v>259</v>
      </c>
      <c r="F2783" s="113" t="s">
        <v>200</v>
      </c>
      <c r="G2783" s="113">
        <v>1.0841979066437E-4</v>
      </c>
    </row>
    <row r="2784" spans="1:7" x14ac:dyDescent="0.25">
      <c r="A2784" s="108" t="str">
        <f t="shared" si="43"/>
        <v>BE_2003_1A3(FU)_NOx</v>
      </c>
      <c r="B2784" s="113" t="s">
        <v>137</v>
      </c>
      <c r="C2784" s="113">
        <v>2003</v>
      </c>
      <c r="D2784" s="113" t="s">
        <v>134</v>
      </c>
      <c r="E2784" s="113" t="s">
        <v>199</v>
      </c>
      <c r="F2784" s="113" t="s">
        <v>200</v>
      </c>
      <c r="G2784" s="113">
        <v>140.25521153442801</v>
      </c>
    </row>
    <row r="2785" spans="1:7" x14ac:dyDescent="0.25">
      <c r="A2785" s="108" t="str">
        <f t="shared" si="43"/>
        <v>BE_2003_1A3(FS)_NOx</v>
      </c>
      <c r="B2785" s="113" t="s">
        <v>137</v>
      </c>
      <c r="C2785" s="113">
        <v>2003</v>
      </c>
      <c r="D2785" s="113" t="s">
        <v>132</v>
      </c>
      <c r="E2785" s="113" t="s">
        <v>199</v>
      </c>
      <c r="F2785" s="113" t="s">
        <v>200</v>
      </c>
      <c r="G2785" s="113">
        <v>155.742629504669</v>
      </c>
    </row>
    <row r="2786" spans="1:7" x14ac:dyDescent="0.25">
      <c r="A2786" s="108" t="str">
        <f t="shared" si="43"/>
        <v>BE_2003_1A3(FU)_NMVOC</v>
      </c>
      <c r="B2786" s="113" t="s">
        <v>137</v>
      </c>
      <c r="C2786" s="113">
        <v>2003</v>
      </c>
      <c r="D2786" s="113" t="s">
        <v>134</v>
      </c>
      <c r="E2786" s="113" t="s">
        <v>123</v>
      </c>
      <c r="F2786" s="113" t="s">
        <v>200</v>
      </c>
      <c r="G2786" s="113">
        <v>29.912436916940099</v>
      </c>
    </row>
    <row r="2787" spans="1:7" x14ac:dyDescent="0.25">
      <c r="A2787" s="108" t="str">
        <f t="shared" si="43"/>
        <v>BE_2003_1A3(FS)_NMVOC</v>
      </c>
      <c r="B2787" s="113" t="s">
        <v>137</v>
      </c>
      <c r="C2787" s="113">
        <v>2003</v>
      </c>
      <c r="D2787" s="113" t="s">
        <v>132</v>
      </c>
      <c r="E2787" s="113" t="s">
        <v>123</v>
      </c>
      <c r="F2787" s="113" t="s">
        <v>200</v>
      </c>
      <c r="G2787" s="113">
        <v>37.275724905254499</v>
      </c>
    </row>
    <row r="2788" spans="1:7" x14ac:dyDescent="0.25">
      <c r="A2788" s="108" t="str">
        <f t="shared" si="43"/>
        <v>BE_2003_1A3(FU)_SOx</v>
      </c>
      <c r="B2788" s="113" t="s">
        <v>137</v>
      </c>
      <c r="C2788" s="113">
        <v>2003</v>
      </c>
      <c r="D2788" s="113" t="s">
        <v>134</v>
      </c>
      <c r="E2788" s="113" t="s">
        <v>201</v>
      </c>
      <c r="F2788" s="113" t="s">
        <v>200</v>
      </c>
      <c r="G2788" s="113">
        <v>0.56431740530472396</v>
      </c>
    </row>
    <row r="2789" spans="1:7" x14ac:dyDescent="0.25">
      <c r="A2789" s="108" t="str">
        <f t="shared" si="43"/>
        <v>BE_2003_1A3(FS)_SOx</v>
      </c>
      <c r="B2789" s="113" t="s">
        <v>137</v>
      </c>
      <c r="C2789" s="113">
        <v>2003</v>
      </c>
      <c r="D2789" s="113" t="s">
        <v>132</v>
      </c>
      <c r="E2789" s="113" t="s">
        <v>201</v>
      </c>
      <c r="F2789" s="113" t="s">
        <v>200</v>
      </c>
      <c r="G2789" s="113">
        <v>0.631757681724882</v>
      </c>
    </row>
    <row r="2790" spans="1:7" x14ac:dyDescent="0.25">
      <c r="A2790" s="108" t="str">
        <f t="shared" si="43"/>
        <v>BE_2003_1A3(FU)_NH3</v>
      </c>
      <c r="B2790" s="113" t="s">
        <v>137</v>
      </c>
      <c r="C2790" s="113">
        <v>2003</v>
      </c>
      <c r="D2790" s="113" t="s">
        <v>134</v>
      </c>
      <c r="E2790" s="113" t="s">
        <v>124</v>
      </c>
      <c r="F2790" s="113" t="s">
        <v>200</v>
      </c>
      <c r="G2790" s="113">
        <v>1.8947104352128401</v>
      </c>
    </row>
    <row r="2791" spans="1:7" x14ac:dyDescent="0.25">
      <c r="A2791" s="108" t="str">
        <f t="shared" si="43"/>
        <v>BE_2003_1A3(FS)_NH3</v>
      </c>
      <c r="B2791" s="113" t="s">
        <v>137</v>
      </c>
      <c r="C2791" s="113">
        <v>2003</v>
      </c>
      <c r="D2791" s="113" t="s">
        <v>132</v>
      </c>
      <c r="E2791" s="113" t="s">
        <v>124</v>
      </c>
      <c r="F2791" s="113" t="s">
        <v>200</v>
      </c>
      <c r="G2791" s="113">
        <v>2.4051625715624998</v>
      </c>
    </row>
    <row r="2792" spans="1:7" x14ac:dyDescent="0.25">
      <c r="A2792" s="108" t="str">
        <f t="shared" si="43"/>
        <v>BE_2003_1A3(FU)_PM2.5</v>
      </c>
      <c r="B2792" s="113" t="s">
        <v>137</v>
      </c>
      <c r="C2792" s="113">
        <v>2003</v>
      </c>
      <c r="D2792" s="113" t="s">
        <v>134</v>
      </c>
      <c r="E2792" s="113" t="s">
        <v>203</v>
      </c>
      <c r="F2792" s="113" t="s">
        <v>200</v>
      </c>
      <c r="G2792" s="113">
        <v>7.9098173469308097</v>
      </c>
    </row>
    <row r="2793" spans="1:7" x14ac:dyDescent="0.25">
      <c r="A2793" s="108" t="str">
        <f t="shared" si="43"/>
        <v>BE_2003_1A3(FS)_PM2.5</v>
      </c>
      <c r="B2793" s="113" t="s">
        <v>137</v>
      </c>
      <c r="C2793" s="113">
        <v>2003</v>
      </c>
      <c r="D2793" s="113" t="s">
        <v>132</v>
      </c>
      <c r="E2793" s="113" t="s">
        <v>203</v>
      </c>
      <c r="F2793" s="113" t="s">
        <v>200</v>
      </c>
      <c r="G2793" s="113">
        <v>8.5580508799399606</v>
      </c>
    </row>
    <row r="2794" spans="1:7" x14ac:dyDescent="0.25">
      <c r="A2794" s="108" t="str">
        <f t="shared" si="43"/>
        <v>BE_2003_3D_NOx</v>
      </c>
      <c r="B2794" s="113" t="s">
        <v>137</v>
      </c>
      <c r="C2794" s="113">
        <v>2003</v>
      </c>
      <c r="D2794" s="113" t="s">
        <v>206</v>
      </c>
      <c r="E2794" s="113" t="s">
        <v>199</v>
      </c>
      <c r="F2794" s="113" t="s">
        <v>200</v>
      </c>
      <c r="G2794" s="113">
        <v>14.3280301000169</v>
      </c>
    </row>
    <row r="2795" spans="1:7" x14ac:dyDescent="0.25">
      <c r="A2795" s="108" t="str">
        <f t="shared" si="43"/>
        <v>BE_2004_NATIONAL TOTAL_NOx</v>
      </c>
      <c r="B2795" s="113" t="s">
        <v>137</v>
      </c>
      <c r="C2795" s="113">
        <v>2004</v>
      </c>
      <c r="D2795" s="113" t="s">
        <v>122</v>
      </c>
      <c r="E2795" s="113" t="s">
        <v>199</v>
      </c>
      <c r="F2795" s="113" t="s">
        <v>200</v>
      </c>
      <c r="G2795" s="113">
        <v>348.38732469257002</v>
      </c>
    </row>
    <row r="2796" spans="1:7" x14ac:dyDescent="0.25">
      <c r="A2796" s="108" t="str">
        <f t="shared" si="43"/>
        <v>BE_2004_NATIONAL TOTAL_NMVOC</v>
      </c>
      <c r="B2796" s="113" t="s">
        <v>137</v>
      </c>
      <c r="C2796" s="113">
        <v>2004</v>
      </c>
      <c r="D2796" s="113" t="s">
        <v>122</v>
      </c>
      <c r="E2796" s="113" t="s">
        <v>123</v>
      </c>
      <c r="F2796" s="113" t="s">
        <v>200</v>
      </c>
      <c r="G2796" s="113">
        <v>217.93901959371999</v>
      </c>
    </row>
    <row r="2797" spans="1:7" x14ac:dyDescent="0.25">
      <c r="A2797" s="108" t="str">
        <f t="shared" si="43"/>
        <v>BE_2004_NATIONAL TOTAL_SOx</v>
      </c>
      <c r="B2797" s="113" t="s">
        <v>137</v>
      </c>
      <c r="C2797" s="113">
        <v>2004</v>
      </c>
      <c r="D2797" s="113" t="s">
        <v>122</v>
      </c>
      <c r="E2797" s="113" t="s">
        <v>201</v>
      </c>
      <c r="F2797" s="113" t="s">
        <v>200</v>
      </c>
      <c r="G2797" s="113">
        <v>154.772360613199</v>
      </c>
    </row>
    <row r="2798" spans="1:7" x14ac:dyDescent="0.25">
      <c r="A2798" s="108" t="str">
        <f t="shared" si="43"/>
        <v>BE_2004_NATIONAL TOTAL_NH3</v>
      </c>
      <c r="B2798" s="113" t="s">
        <v>137</v>
      </c>
      <c r="C2798" s="113">
        <v>2004</v>
      </c>
      <c r="D2798" s="113" t="s">
        <v>122</v>
      </c>
      <c r="E2798" s="113" t="s">
        <v>124</v>
      </c>
      <c r="F2798" s="113" t="s">
        <v>200</v>
      </c>
      <c r="G2798" s="113">
        <v>80.893163773715798</v>
      </c>
    </row>
    <row r="2799" spans="1:7" x14ac:dyDescent="0.25">
      <c r="A2799" s="108" t="str">
        <f t="shared" si="43"/>
        <v>BE_2004_NATIONAL TOTAL_PM2.5</v>
      </c>
      <c r="B2799" s="113" t="s">
        <v>137</v>
      </c>
      <c r="C2799" s="113">
        <v>2004</v>
      </c>
      <c r="D2799" s="113" t="s">
        <v>122</v>
      </c>
      <c r="E2799" s="113" t="s">
        <v>203</v>
      </c>
      <c r="F2799" s="113" t="s">
        <v>200</v>
      </c>
      <c r="G2799" s="113">
        <v>36.850767890085699</v>
      </c>
    </row>
    <row r="2800" spans="1:7" x14ac:dyDescent="0.25">
      <c r="A2800" s="108" t="str">
        <f t="shared" si="43"/>
        <v>BE_2004_NATIONAL TOTAL_Pb</v>
      </c>
      <c r="B2800" s="113" t="s">
        <v>137</v>
      </c>
      <c r="C2800" s="113">
        <v>2004</v>
      </c>
      <c r="D2800" s="113" t="s">
        <v>122</v>
      </c>
      <c r="E2800" s="113" t="s">
        <v>125</v>
      </c>
      <c r="F2800" s="113" t="s">
        <v>200</v>
      </c>
      <c r="G2800" s="113">
        <v>9.6216686055881795E-2</v>
      </c>
    </row>
    <row r="2801" spans="1:7" x14ac:dyDescent="0.25">
      <c r="A2801" s="108" t="str">
        <f t="shared" si="43"/>
        <v>BE_2004_NATIONAL TOTAL_Cd</v>
      </c>
      <c r="B2801" s="113" t="s">
        <v>137</v>
      </c>
      <c r="C2801" s="113">
        <v>2004</v>
      </c>
      <c r="D2801" s="113" t="s">
        <v>122</v>
      </c>
      <c r="E2801" s="113" t="s">
        <v>126</v>
      </c>
      <c r="F2801" s="113" t="s">
        <v>200</v>
      </c>
      <c r="G2801" s="113">
        <v>3.00618949841672E-3</v>
      </c>
    </row>
    <row r="2802" spans="1:7" x14ac:dyDescent="0.25">
      <c r="A2802" s="108" t="str">
        <f t="shared" si="43"/>
        <v>BE_2004_NATIONAL TOTAL_Hg</v>
      </c>
      <c r="B2802" s="113" t="s">
        <v>137</v>
      </c>
      <c r="C2802" s="113">
        <v>2004</v>
      </c>
      <c r="D2802" s="113" t="s">
        <v>122</v>
      </c>
      <c r="E2802" s="113" t="s">
        <v>127</v>
      </c>
      <c r="F2802" s="113" t="s">
        <v>200</v>
      </c>
      <c r="G2802" s="113">
        <v>3.5985791092029498E-3</v>
      </c>
    </row>
    <row r="2803" spans="1:7" x14ac:dyDescent="0.25">
      <c r="A2803" s="108" t="str">
        <f t="shared" si="43"/>
        <v>BE_2004_NATIONAL TOTAL_DIOX</v>
      </c>
      <c r="B2803" s="113" t="s">
        <v>137</v>
      </c>
      <c r="C2803" s="113">
        <v>2004</v>
      </c>
      <c r="D2803" s="113" t="s">
        <v>122</v>
      </c>
      <c r="E2803" s="113" t="s">
        <v>128</v>
      </c>
      <c r="F2803" s="113" t="s">
        <v>200</v>
      </c>
      <c r="G2803" s="150">
        <v>6.8475779926289095E-8</v>
      </c>
    </row>
    <row r="2804" spans="1:7" x14ac:dyDescent="0.25">
      <c r="A2804" s="108" t="str">
        <f t="shared" si="43"/>
        <v>BE_2004_NATIONAL TOTAL_PAH</v>
      </c>
      <c r="B2804" s="113" t="s">
        <v>137</v>
      </c>
      <c r="C2804" s="113">
        <v>2004</v>
      </c>
      <c r="D2804" s="113" t="s">
        <v>122</v>
      </c>
      <c r="E2804" s="113" t="s">
        <v>129</v>
      </c>
      <c r="F2804" s="113" t="s">
        <v>200</v>
      </c>
      <c r="G2804" s="113">
        <v>2.7098702865001802E-2</v>
      </c>
    </row>
    <row r="2805" spans="1:7" x14ac:dyDescent="0.25">
      <c r="A2805" s="108" t="str">
        <f t="shared" si="43"/>
        <v>BE_2004_NATIONAL TOTAL_HCB</v>
      </c>
      <c r="B2805" s="113" t="s">
        <v>137</v>
      </c>
      <c r="C2805" s="113">
        <v>2004</v>
      </c>
      <c r="D2805" s="113" t="s">
        <v>122</v>
      </c>
      <c r="E2805" s="113" t="s">
        <v>130</v>
      </c>
      <c r="F2805" s="113" t="s">
        <v>200</v>
      </c>
      <c r="G2805" s="150">
        <v>1.9788494693925198E-5</v>
      </c>
    </row>
    <row r="2806" spans="1:7" x14ac:dyDescent="0.25">
      <c r="A2806" s="108" t="str">
        <f t="shared" si="43"/>
        <v>BE_2004_NATIONAL TOTAL_PCB</v>
      </c>
      <c r="B2806" s="113" t="s">
        <v>137</v>
      </c>
      <c r="C2806" s="113">
        <v>2004</v>
      </c>
      <c r="D2806" s="113" t="s">
        <v>122</v>
      </c>
      <c r="E2806" s="113" t="s">
        <v>259</v>
      </c>
      <c r="F2806" s="113" t="s">
        <v>200</v>
      </c>
      <c r="G2806" s="113">
        <v>1.0388213665763699E-4</v>
      </c>
    </row>
    <row r="2807" spans="1:7" x14ac:dyDescent="0.25">
      <c r="A2807" s="108" t="str">
        <f t="shared" si="43"/>
        <v>BE_2004_1A3(FU)_NOx</v>
      </c>
      <c r="B2807" s="113" t="s">
        <v>137</v>
      </c>
      <c r="C2807" s="113">
        <v>2004</v>
      </c>
      <c r="D2807" s="113" t="s">
        <v>134</v>
      </c>
      <c r="E2807" s="113" t="s">
        <v>199</v>
      </c>
      <c r="F2807" s="113" t="s">
        <v>200</v>
      </c>
      <c r="G2807" s="113">
        <v>139.275469427378</v>
      </c>
    </row>
    <row r="2808" spans="1:7" x14ac:dyDescent="0.25">
      <c r="A2808" s="108" t="str">
        <f t="shared" si="43"/>
        <v>BE_2004_1A3(FS)_NOx</v>
      </c>
      <c r="B2808" s="113" t="s">
        <v>137</v>
      </c>
      <c r="C2808" s="113">
        <v>2004</v>
      </c>
      <c r="D2808" s="113" t="s">
        <v>132</v>
      </c>
      <c r="E2808" s="113" t="s">
        <v>199</v>
      </c>
      <c r="F2808" s="113" t="s">
        <v>200</v>
      </c>
      <c r="G2808" s="113">
        <v>159.13912144719399</v>
      </c>
    </row>
    <row r="2809" spans="1:7" x14ac:dyDescent="0.25">
      <c r="A2809" s="108" t="str">
        <f t="shared" si="43"/>
        <v>BE_2004_1A3(FU)_NMVOC</v>
      </c>
      <c r="B2809" s="113" t="s">
        <v>137</v>
      </c>
      <c r="C2809" s="113">
        <v>2004</v>
      </c>
      <c r="D2809" s="113" t="s">
        <v>134</v>
      </c>
      <c r="E2809" s="113" t="s">
        <v>123</v>
      </c>
      <c r="F2809" s="113" t="s">
        <v>200</v>
      </c>
      <c r="G2809" s="113">
        <v>26.298408799325198</v>
      </c>
    </row>
    <row r="2810" spans="1:7" x14ac:dyDescent="0.25">
      <c r="A2810" s="108" t="str">
        <f t="shared" si="43"/>
        <v>BE_2004_1A3(FS)_NMVOC</v>
      </c>
      <c r="B2810" s="113" t="s">
        <v>137</v>
      </c>
      <c r="C2810" s="113">
        <v>2004</v>
      </c>
      <c r="D2810" s="113" t="s">
        <v>132</v>
      </c>
      <c r="E2810" s="113" t="s">
        <v>123</v>
      </c>
      <c r="F2810" s="113" t="s">
        <v>200</v>
      </c>
      <c r="G2810" s="113">
        <v>32.2716676030076</v>
      </c>
    </row>
    <row r="2811" spans="1:7" x14ac:dyDescent="0.25">
      <c r="A2811" s="108" t="str">
        <f t="shared" si="43"/>
        <v>BE_2004_1A3(FU)_SOx</v>
      </c>
      <c r="B2811" s="113" t="s">
        <v>137</v>
      </c>
      <c r="C2811" s="113">
        <v>2004</v>
      </c>
      <c r="D2811" s="113" t="s">
        <v>134</v>
      </c>
      <c r="E2811" s="113" t="s">
        <v>201</v>
      </c>
      <c r="F2811" s="113" t="s">
        <v>200</v>
      </c>
      <c r="G2811" s="113">
        <v>0.52277260940239201</v>
      </c>
    </row>
    <row r="2812" spans="1:7" x14ac:dyDescent="0.25">
      <c r="A2812" s="108" t="str">
        <f t="shared" si="43"/>
        <v>BE_2004_1A3(FS)_SOx</v>
      </c>
      <c r="B2812" s="113" t="s">
        <v>137</v>
      </c>
      <c r="C2812" s="113">
        <v>2004</v>
      </c>
      <c r="D2812" s="113" t="s">
        <v>132</v>
      </c>
      <c r="E2812" s="113" t="s">
        <v>201</v>
      </c>
      <c r="F2812" s="113" t="s">
        <v>200</v>
      </c>
      <c r="G2812" s="113">
        <v>0.59502137184048498</v>
      </c>
    </row>
    <row r="2813" spans="1:7" x14ac:dyDescent="0.25">
      <c r="A2813" s="108" t="str">
        <f t="shared" si="43"/>
        <v>BE_2004_1A3(FU)_NH3</v>
      </c>
      <c r="B2813" s="113" t="s">
        <v>137</v>
      </c>
      <c r="C2813" s="113">
        <v>2004</v>
      </c>
      <c r="D2813" s="113" t="s">
        <v>134</v>
      </c>
      <c r="E2813" s="113" t="s">
        <v>124</v>
      </c>
      <c r="F2813" s="113" t="s">
        <v>200</v>
      </c>
      <c r="G2813" s="113">
        <v>1.7651132499970801</v>
      </c>
    </row>
    <row r="2814" spans="1:7" x14ac:dyDescent="0.25">
      <c r="A2814" s="108" t="str">
        <f t="shared" si="43"/>
        <v>BE_2004_1A3(FS)_NH3</v>
      </c>
      <c r="B2814" s="113" t="s">
        <v>137</v>
      </c>
      <c r="C2814" s="113">
        <v>2004</v>
      </c>
      <c r="D2814" s="113" t="s">
        <v>132</v>
      </c>
      <c r="E2814" s="113" t="s">
        <v>124</v>
      </c>
      <c r="F2814" s="113" t="s">
        <v>200</v>
      </c>
      <c r="G2814" s="113">
        <v>2.1813204912210602</v>
      </c>
    </row>
    <row r="2815" spans="1:7" x14ac:dyDescent="0.25">
      <c r="A2815" s="108" t="str">
        <f t="shared" si="43"/>
        <v>BE_2004_1A3(FU)_PM2.5</v>
      </c>
      <c r="B2815" s="113" t="s">
        <v>137</v>
      </c>
      <c r="C2815" s="113">
        <v>2004</v>
      </c>
      <c r="D2815" s="113" t="s">
        <v>134</v>
      </c>
      <c r="E2815" s="113" t="s">
        <v>203</v>
      </c>
      <c r="F2815" s="113" t="s">
        <v>200</v>
      </c>
      <c r="G2815" s="113">
        <v>7.7822918786392501</v>
      </c>
    </row>
    <row r="2816" spans="1:7" x14ac:dyDescent="0.25">
      <c r="A2816" s="108" t="str">
        <f t="shared" si="43"/>
        <v>BE_2004_1A3(FS)_PM2.5</v>
      </c>
      <c r="B2816" s="113" t="s">
        <v>137</v>
      </c>
      <c r="C2816" s="113">
        <v>2004</v>
      </c>
      <c r="D2816" s="113" t="s">
        <v>132</v>
      </c>
      <c r="E2816" s="113" t="s">
        <v>203</v>
      </c>
      <c r="F2816" s="113" t="s">
        <v>200</v>
      </c>
      <c r="G2816" s="113">
        <v>8.7410569467810095</v>
      </c>
    </row>
    <row r="2817" spans="1:7" x14ac:dyDescent="0.25">
      <c r="A2817" s="108" t="str">
        <f t="shared" si="43"/>
        <v>BE_2004_3D_NOx</v>
      </c>
      <c r="B2817" s="113" t="s">
        <v>137</v>
      </c>
      <c r="C2817" s="113">
        <v>2004</v>
      </c>
      <c r="D2817" s="113" t="s">
        <v>206</v>
      </c>
      <c r="E2817" s="113" t="s">
        <v>199</v>
      </c>
      <c r="F2817" s="113" t="s">
        <v>200</v>
      </c>
      <c r="G2817" s="113">
        <v>14.4324976944086</v>
      </c>
    </row>
    <row r="2818" spans="1:7" x14ac:dyDescent="0.25">
      <c r="A2818" s="108" t="str">
        <f t="shared" ref="A2818:A2881" si="44">CONCATENATE(B2818,"_",C2818,"_",D2818,"_",E2818)</f>
        <v>BE_2005_NATIONAL TOTAL_NOx</v>
      </c>
      <c r="B2818" s="113" t="s">
        <v>137</v>
      </c>
      <c r="C2818" s="113">
        <v>2005</v>
      </c>
      <c r="D2818" s="113" t="s">
        <v>122</v>
      </c>
      <c r="E2818" s="113" t="s">
        <v>199</v>
      </c>
      <c r="F2818" s="113" t="s">
        <v>200</v>
      </c>
      <c r="G2818" s="113">
        <v>331.81755314570103</v>
      </c>
    </row>
    <row r="2819" spans="1:7" x14ac:dyDescent="0.25">
      <c r="A2819" s="108" t="str">
        <f t="shared" si="44"/>
        <v>BE_2005_NATIONAL TOTAL_NMVOC</v>
      </c>
      <c r="B2819" s="113" t="s">
        <v>137</v>
      </c>
      <c r="C2819" s="113">
        <v>2005</v>
      </c>
      <c r="D2819" s="113" t="s">
        <v>122</v>
      </c>
      <c r="E2819" s="113" t="s">
        <v>123</v>
      </c>
      <c r="F2819" s="113" t="s">
        <v>200</v>
      </c>
      <c r="G2819" s="113">
        <v>211.28546285997101</v>
      </c>
    </row>
    <row r="2820" spans="1:7" x14ac:dyDescent="0.25">
      <c r="A2820" s="108" t="str">
        <f t="shared" si="44"/>
        <v>BE_2005_NATIONAL TOTAL_SOx</v>
      </c>
      <c r="B2820" s="113" t="s">
        <v>137</v>
      </c>
      <c r="C2820" s="113">
        <v>2005</v>
      </c>
      <c r="D2820" s="113" t="s">
        <v>122</v>
      </c>
      <c r="E2820" s="113" t="s">
        <v>201</v>
      </c>
      <c r="F2820" s="113" t="s">
        <v>200</v>
      </c>
      <c r="G2820" s="113">
        <v>140.33129172375999</v>
      </c>
    </row>
    <row r="2821" spans="1:7" x14ac:dyDescent="0.25">
      <c r="A2821" s="108" t="str">
        <f t="shared" si="44"/>
        <v>BE_2005_NATIONAL TOTAL_NH3</v>
      </c>
      <c r="B2821" s="113" t="s">
        <v>137</v>
      </c>
      <c r="C2821" s="113">
        <v>2005</v>
      </c>
      <c r="D2821" s="113" t="s">
        <v>122</v>
      </c>
      <c r="E2821" s="113" t="s">
        <v>124</v>
      </c>
      <c r="F2821" s="113" t="s">
        <v>200</v>
      </c>
      <c r="G2821" s="113">
        <v>78.9442534302014</v>
      </c>
    </row>
    <row r="2822" spans="1:7" x14ac:dyDescent="0.25">
      <c r="A2822" s="108" t="str">
        <f t="shared" si="44"/>
        <v>BE_2005_NATIONAL TOTAL_PM2.5</v>
      </c>
      <c r="B2822" s="113" t="s">
        <v>137</v>
      </c>
      <c r="C2822" s="113">
        <v>2005</v>
      </c>
      <c r="D2822" s="113" t="s">
        <v>122</v>
      </c>
      <c r="E2822" s="113" t="s">
        <v>203</v>
      </c>
      <c r="F2822" s="113" t="s">
        <v>200</v>
      </c>
      <c r="G2822" s="113">
        <v>34.457814794481401</v>
      </c>
    </row>
    <row r="2823" spans="1:7" x14ac:dyDescent="0.25">
      <c r="A2823" s="108" t="str">
        <f t="shared" si="44"/>
        <v>BE_2005_NATIONAL TOTAL_Pb</v>
      </c>
      <c r="B2823" s="113" t="s">
        <v>137</v>
      </c>
      <c r="C2823" s="113">
        <v>2005</v>
      </c>
      <c r="D2823" s="113" t="s">
        <v>122</v>
      </c>
      <c r="E2823" s="113" t="s">
        <v>125</v>
      </c>
      <c r="F2823" s="113" t="s">
        <v>200</v>
      </c>
      <c r="G2823" s="113">
        <v>8.0848453611860202E-2</v>
      </c>
    </row>
    <row r="2824" spans="1:7" x14ac:dyDescent="0.25">
      <c r="A2824" s="108" t="str">
        <f t="shared" si="44"/>
        <v>BE_2005_NATIONAL TOTAL_Cd</v>
      </c>
      <c r="B2824" s="113" t="s">
        <v>137</v>
      </c>
      <c r="C2824" s="113">
        <v>2005</v>
      </c>
      <c r="D2824" s="113" t="s">
        <v>122</v>
      </c>
      <c r="E2824" s="113" t="s">
        <v>126</v>
      </c>
      <c r="F2824" s="113" t="s">
        <v>200</v>
      </c>
      <c r="G2824" s="113">
        <v>2.3904508037615301E-3</v>
      </c>
    </row>
    <row r="2825" spans="1:7" x14ac:dyDescent="0.25">
      <c r="A2825" s="108" t="str">
        <f t="shared" si="44"/>
        <v>BE_2005_NATIONAL TOTAL_Hg</v>
      </c>
      <c r="B2825" s="113" t="s">
        <v>137</v>
      </c>
      <c r="C2825" s="113">
        <v>2005</v>
      </c>
      <c r="D2825" s="113" t="s">
        <v>122</v>
      </c>
      <c r="E2825" s="113" t="s">
        <v>127</v>
      </c>
      <c r="F2825" s="113" t="s">
        <v>200</v>
      </c>
      <c r="G2825" s="113">
        <v>2.2166310219284401E-3</v>
      </c>
    </row>
    <row r="2826" spans="1:7" x14ac:dyDescent="0.25">
      <c r="A2826" s="108" t="str">
        <f t="shared" si="44"/>
        <v>BE_2005_NATIONAL TOTAL_DIOX</v>
      </c>
      <c r="B2826" s="113" t="s">
        <v>137</v>
      </c>
      <c r="C2826" s="113">
        <v>2005</v>
      </c>
      <c r="D2826" s="113" t="s">
        <v>122</v>
      </c>
      <c r="E2826" s="113" t="s">
        <v>128</v>
      </c>
      <c r="F2826" s="113" t="s">
        <v>200</v>
      </c>
      <c r="G2826" s="150">
        <v>6.5568956856830097E-8</v>
      </c>
    </row>
    <row r="2827" spans="1:7" x14ac:dyDescent="0.25">
      <c r="A2827" s="108" t="str">
        <f t="shared" si="44"/>
        <v>BE_2005_NATIONAL TOTAL_PAH</v>
      </c>
      <c r="B2827" s="113" t="s">
        <v>137</v>
      </c>
      <c r="C2827" s="113">
        <v>2005</v>
      </c>
      <c r="D2827" s="113" t="s">
        <v>122</v>
      </c>
      <c r="E2827" s="113" t="s">
        <v>129</v>
      </c>
      <c r="F2827" s="113" t="s">
        <v>200</v>
      </c>
      <c r="G2827" s="113">
        <v>2.4979678875785501E-2</v>
      </c>
    </row>
    <row r="2828" spans="1:7" x14ac:dyDescent="0.25">
      <c r="A2828" s="108" t="str">
        <f t="shared" si="44"/>
        <v>BE_2005_NATIONAL TOTAL_HCB</v>
      </c>
      <c r="B2828" s="113" t="s">
        <v>137</v>
      </c>
      <c r="C2828" s="113">
        <v>2005</v>
      </c>
      <c r="D2828" s="113" t="s">
        <v>122</v>
      </c>
      <c r="E2828" s="113" t="s">
        <v>130</v>
      </c>
      <c r="F2828" s="113" t="s">
        <v>200</v>
      </c>
      <c r="G2828" s="150">
        <v>1.92421067842932E-5</v>
      </c>
    </row>
    <row r="2829" spans="1:7" x14ac:dyDescent="0.25">
      <c r="A2829" s="108" t="str">
        <f t="shared" si="44"/>
        <v>BE_2005_NATIONAL TOTAL_PCB</v>
      </c>
      <c r="B2829" s="113" t="s">
        <v>137</v>
      </c>
      <c r="C2829" s="113">
        <v>2005</v>
      </c>
      <c r="D2829" s="113" t="s">
        <v>122</v>
      </c>
      <c r="E2829" s="113" t="s">
        <v>259</v>
      </c>
      <c r="F2829" s="113" t="s">
        <v>200</v>
      </c>
      <c r="G2829" s="150">
        <v>8.9229566787645296E-5</v>
      </c>
    </row>
    <row r="2830" spans="1:7" x14ac:dyDescent="0.25">
      <c r="A2830" s="108" t="str">
        <f t="shared" si="44"/>
        <v>BE_2005_1A3(FU)_NOx</v>
      </c>
      <c r="B2830" s="113" t="s">
        <v>137</v>
      </c>
      <c r="C2830" s="113">
        <v>2005</v>
      </c>
      <c r="D2830" s="113" t="s">
        <v>134</v>
      </c>
      <c r="E2830" s="113" t="s">
        <v>199</v>
      </c>
      <c r="F2830" s="113" t="s">
        <v>200</v>
      </c>
      <c r="G2830" s="113">
        <v>135.91580417279201</v>
      </c>
    </row>
    <row r="2831" spans="1:7" x14ac:dyDescent="0.25">
      <c r="A2831" s="108" t="str">
        <f t="shared" si="44"/>
        <v>BE_2005_1A3(FS)_NOx</v>
      </c>
      <c r="B2831" s="113" t="s">
        <v>137</v>
      </c>
      <c r="C2831" s="113">
        <v>2005</v>
      </c>
      <c r="D2831" s="113" t="s">
        <v>132</v>
      </c>
      <c r="E2831" s="113" t="s">
        <v>199</v>
      </c>
      <c r="F2831" s="113" t="s">
        <v>200</v>
      </c>
      <c r="G2831" s="113">
        <v>150.636062801897</v>
      </c>
    </row>
    <row r="2832" spans="1:7" x14ac:dyDescent="0.25">
      <c r="A2832" s="108" t="str">
        <f t="shared" si="44"/>
        <v>BE_2005_1A3(FU)_NMVOC</v>
      </c>
      <c r="B2832" s="113" t="s">
        <v>137</v>
      </c>
      <c r="C2832" s="113">
        <v>2005</v>
      </c>
      <c r="D2832" s="113" t="s">
        <v>134</v>
      </c>
      <c r="E2832" s="113" t="s">
        <v>123</v>
      </c>
      <c r="F2832" s="113" t="s">
        <v>200</v>
      </c>
      <c r="G2832" s="113">
        <v>24.056518521989101</v>
      </c>
    </row>
    <row r="2833" spans="1:7" x14ac:dyDescent="0.25">
      <c r="A2833" s="108" t="str">
        <f t="shared" si="44"/>
        <v>BE_2005_1A3(FS)_NMVOC</v>
      </c>
      <c r="B2833" s="113" t="s">
        <v>137</v>
      </c>
      <c r="C2833" s="113">
        <v>2005</v>
      </c>
      <c r="D2833" s="113" t="s">
        <v>132</v>
      </c>
      <c r="E2833" s="113" t="s">
        <v>123</v>
      </c>
      <c r="F2833" s="113" t="s">
        <v>200</v>
      </c>
      <c r="G2833" s="113">
        <v>27.163813826456199</v>
      </c>
    </row>
    <row r="2834" spans="1:7" x14ac:dyDescent="0.25">
      <c r="A2834" s="108" t="str">
        <f t="shared" si="44"/>
        <v>BE_2005_1A3(FU)_SOx</v>
      </c>
      <c r="B2834" s="113" t="s">
        <v>137</v>
      </c>
      <c r="C2834" s="113">
        <v>2005</v>
      </c>
      <c r="D2834" s="113" t="s">
        <v>134</v>
      </c>
      <c r="E2834" s="113" t="s">
        <v>201</v>
      </c>
      <c r="F2834" s="113" t="s">
        <v>200</v>
      </c>
      <c r="G2834" s="113">
        <v>0.39911166423070599</v>
      </c>
    </row>
    <row r="2835" spans="1:7" x14ac:dyDescent="0.25">
      <c r="A2835" s="108" t="str">
        <f t="shared" si="44"/>
        <v>BE_2005_1A3(FS)_SOx</v>
      </c>
      <c r="B2835" s="113" t="s">
        <v>137</v>
      </c>
      <c r="C2835" s="113">
        <v>2005</v>
      </c>
      <c r="D2835" s="113" t="s">
        <v>132</v>
      </c>
      <c r="E2835" s="113" t="s">
        <v>201</v>
      </c>
      <c r="F2835" s="113" t="s">
        <v>200</v>
      </c>
      <c r="G2835" s="113">
        <v>0.43948837372129401</v>
      </c>
    </row>
    <row r="2836" spans="1:7" x14ac:dyDescent="0.25">
      <c r="A2836" s="108" t="str">
        <f t="shared" si="44"/>
        <v>BE_2005_1A3(FU)_NH3</v>
      </c>
      <c r="B2836" s="113" t="s">
        <v>137</v>
      </c>
      <c r="C2836" s="113">
        <v>2005</v>
      </c>
      <c r="D2836" s="113" t="s">
        <v>134</v>
      </c>
      <c r="E2836" s="113" t="s">
        <v>124</v>
      </c>
      <c r="F2836" s="113" t="s">
        <v>200</v>
      </c>
      <c r="G2836" s="113">
        <v>1.8043902466070001</v>
      </c>
    </row>
    <row r="2837" spans="1:7" x14ac:dyDescent="0.25">
      <c r="A2837" s="108" t="str">
        <f t="shared" si="44"/>
        <v>BE_2005_1A3(FS)_NH3</v>
      </c>
      <c r="B2837" s="113" t="s">
        <v>137</v>
      </c>
      <c r="C2837" s="113">
        <v>2005</v>
      </c>
      <c r="D2837" s="113" t="s">
        <v>132</v>
      </c>
      <c r="E2837" s="113" t="s">
        <v>124</v>
      </c>
      <c r="F2837" s="113" t="s">
        <v>200</v>
      </c>
      <c r="G2837" s="113">
        <v>1.99995679174235</v>
      </c>
    </row>
    <row r="2838" spans="1:7" x14ac:dyDescent="0.25">
      <c r="A2838" s="108" t="str">
        <f t="shared" si="44"/>
        <v>BE_2005_1A3(FU)_PM2.5</v>
      </c>
      <c r="B2838" s="113" t="s">
        <v>137</v>
      </c>
      <c r="C2838" s="113">
        <v>2005</v>
      </c>
      <c r="D2838" s="113" t="s">
        <v>134</v>
      </c>
      <c r="E2838" s="113" t="s">
        <v>203</v>
      </c>
      <c r="F2838" s="113" t="s">
        <v>200</v>
      </c>
      <c r="G2838" s="113">
        <v>7.2493334495673896</v>
      </c>
    </row>
    <row r="2839" spans="1:7" x14ac:dyDescent="0.25">
      <c r="A2839" s="108" t="str">
        <f t="shared" si="44"/>
        <v>BE_2005_1A3(FS)_PM2.5</v>
      </c>
      <c r="B2839" s="113" t="s">
        <v>137</v>
      </c>
      <c r="C2839" s="113">
        <v>2005</v>
      </c>
      <c r="D2839" s="113" t="s">
        <v>132</v>
      </c>
      <c r="E2839" s="113" t="s">
        <v>203</v>
      </c>
      <c r="F2839" s="113" t="s">
        <v>200</v>
      </c>
      <c r="G2839" s="113">
        <v>7.9814617351219903</v>
      </c>
    </row>
    <row r="2840" spans="1:7" x14ac:dyDescent="0.25">
      <c r="A2840" s="108" t="str">
        <f t="shared" si="44"/>
        <v>BE_2005_3D_NOx</v>
      </c>
      <c r="B2840" s="113" t="s">
        <v>137</v>
      </c>
      <c r="C2840" s="113">
        <v>2005</v>
      </c>
      <c r="D2840" s="113" t="s">
        <v>206</v>
      </c>
      <c r="E2840" s="113" t="s">
        <v>199</v>
      </c>
      <c r="F2840" s="113" t="s">
        <v>200</v>
      </c>
      <c r="G2840" s="113">
        <v>14.086874939864</v>
      </c>
    </row>
    <row r="2841" spans="1:7" x14ac:dyDescent="0.25">
      <c r="A2841" s="108" t="str">
        <f t="shared" si="44"/>
        <v>BE_2006_NATIONAL TOTAL_NOx</v>
      </c>
      <c r="B2841" s="113" t="s">
        <v>137</v>
      </c>
      <c r="C2841" s="113">
        <v>2006</v>
      </c>
      <c r="D2841" s="113" t="s">
        <v>122</v>
      </c>
      <c r="E2841" s="113" t="s">
        <v>199</v>
      </c>
      <c r="F2841" s="113" t="s">
        <v>200</v>
      </c>
      <c r="G2841" s="113">
        <v>318.38732695791998</v>
      </c>
    </row>
    <row r="2842" spans="1:7" x14ac:dyDescent="0.25">
      <c r="A2842" s="108" t="str">
        <f t="shared" si="44"/>
        <v>BE_2006_NATIONAL TOTAL_NMVOC</v>
      </c>
      <c r="B2842" s="113" t="s">
        <v>137</v>
      </c>
      <c r="C2842" s="113">
        <v>2006</v>
      </c>
      <c r="D2842" s="113" t="s">
        <v>122</v>
      </c>
      <c r="E2842" s="113" t="s">
        <v>123</v>
      </c>
      <c r="F2842" s="113" t="s">
        <v>200</v>
      </c>
      <c r="G2842" s="113">
        <v>204.289580244951</v>
      </c>
    </row>
    <row r="2843" spans="1:7" x14ac:dyDescent="0.25">
      <c r="A2843" s="108" t="str">
        <f t="shared" si="44"/>
        <v>BE_2006_NATIONAL TOTAL_SOx</v>
      </c>
      <c r="B2843" s="113" t="s">
        <v>137</v>
      </c>
      <c r="C2843" s="113">
        <v>2006</v>
      </c>
      <c r="D2843" s="113" t="s">
        <v>122</v>
      </c>
      <c r="E2843" s="113" t="s">
        <v>201</v>
      </c>
      <c r="F2843" s="113" t="s">
        <v>200</v>
      </c>
      <c r="G2843" s="113">
        <v>134.20144748893199</v>
      </c>
    </row>
    <row r="2844" spans="1:7" x14ac:dyDescent="0.25">
      <c r="A2844" s="108" t="str">
        <f t="shared" si="44"/>
        <v>BE_2006_NATIONAL TOTAL_NH3</v>
      </c>
      <c r="B2844" s="113" t="s">
        <v>137</v>
      </c>
      <c r="C2844" s="113">
        <v>2006</v>
      </c>
      <c r="D2844" s="113" t="s">
        <v>122</v>
      </c>
      <c r="E2844" s="113" t="s">
        <v>124</v>
      </c>
      <c r="F2844" s="113" t="s">
        <v>200</v>
      </c>
      <c r="G2844" s="113">
        <v>78.5305570597355</v>
      </c>
    </row>
    <row r="2845" spans="1:7" x14ac:dyDescent="0.25">
      <c r="A2845" s="108" t="str">
        <f t="shared" si="44"/>
        <v>BE_2006_NATIONAL TOTAL_PM2.5</v>
      </c>
      <c r="B2845" s="113" t="s">
        <v>137</v>
      </c>
      <c r="C2845" s="113">
        <v>2006</v>
      </c>
      <c r="D2845" s="113" t="s">
        <v>122</v>
      </c>
      <c r="E2845" s="113" t="s">
        <v>203</v>
      </c>
      <c r="F2845" s="113" t="s">
        <v>200</v>
      </c>
      <c r="G2845" s="113">
        <v>34.853107496979</v>
      </c>
    </row>
    <row r="2846" spans="1:7" x14ac:dyDescent="0.25">
      <c r="A2846" s="108" t="str">
        <f t="shared" si="44"/>
        <v>BE_2006_NATIONAL TOTAL_Pb</v>
      </c>
      <c r="B2846" s="113" t="s">
        <v>137</v>
      </c>
      <c r="C2846" s="113">
        <v>2006</v>
      </c>
      <c r="D2846" s="113" t="s">
        <v>122</v>
      </c>
      <c r="E2846" s="113" t="s">
        <v>125</v>
      </c>
      <c r="F2846" s="113" t="s">
        <v>200</v>
      </c>
      <c r="G2846" s="113">
        <v>7.9220914895828998E-2</v>
      </c>
    </row>
    <row r="2847" spans="1:7" x14ac:dyDescent="0.25">
      <c r="A2847" s="108" t="str">
        <f t="shared" si="44"/>
        <v>BE_2006_NATIONAL TOTAL_Cd</v>
      </c>
      <c r="B2847" s="113" t="s">
        <v>137</v>
      </c>
      <c r="C2847" s="113">
        <v>2006</v>
      </c>
      <c r="D2847" s="113" t="s">
        <v>122</v>
      </c>
      <c r="E2847" s="113" t="s">
        <v>126</v>
      </c>
      <c r="F2847" s="113" t="s">
        <v>200</v>
      </c>
      <c r="G2847" s="113">
        <v>2.5167635901037701E-3</v>
      </c>
    </row>
    <row r="2848" spans="1:7" x14ac:dyDescent="0.25">
      <c r="A2848" s="108" t="str">
        <f t="shared" si="44"/>
        <v>BE_2006_NATIONAL TOTAL_Hg</v>
      </c>
      <c r="B2848" s="113" t="s">
        <v>137</v>
      </c>
      <c r="C2848" s="113">
        <v>2006</v>
      </c>
      <c r="D2848" s="113" t="s">
        <v>122</v>
      </c>
      <c r="E2848" s="113" t="s">
        <v>127</v>
      </c>
      <c r="F2848" s="113" t="s">
        <v>200</v>
      </c>
      <c r="G2848" s="113">
        <v>1.99266319225418E-3</v>
      </c>
    </row>
    <row r="2849" spans="1:7" x14ac:dyDescent="0.25">
      <c r="A2849" s="108" t="str">
        <f t="shared" si="44"/>
        <v>BE_2006_NATIONAL TOTAL_DIOX</v>
      </c>
      <c r="B2849" s="113" t="s">
        <v>137</v>
      </c>
      <c r="C2849" s="113">
        <v>2006</v>
      </c>
      <c r="D2849" s="113" t="s">
        <v>122</v>
      </c>
      <c r="E2849" s="113" t="s">
        <v>128</v>
      </c>
      <c r="F2849" s="113" t="s">
        <v>200</v>
      </c>
      <c r="G2849" s="150">
        <v>6.3604553239044105E-8</v>
      </c>
    </row>
    <row r="2850" spans="1:7" x14ac:dyDescent="0.25">
      <c r="A2850" s="108" t="str">
        <f t="shared" si="44"/>
        <v>BE_2006_NATIONAL TOTAL_PAH</v>
      </c>
      <c r="B2850" s="113" t="s">
        <v>137</v>
      </c>
      <c r="C2850" s="113">
        <v>2006</v>
      </c>
      <c r="D2850" s="113" t="s">
        <v>122</v>
      </c>
      <c r="E2850" s="113" t="s">
        <v>129</v>
      </c>
      <c r="F2850" s="113" t="s">
        <v>200</v>
      </c>
      <c r="G2850" s="113">
        <v>2.4998944912579198E-2</v>
      </c>
    </row>
    <row r="2851" spans="1:7" x14ac:dyDescent="0.25">
      <c r="A2851" s="108" t="str">
        <f t="shared" si="44"/>
        <v>BE_2006_NATIONAL TOTAL_HCB</v>
      </c>
      <c r="B2851" s="113" t="s">
        <v>137</v>
      </c>
      <c r="C2851" s="113">
        <v>2006</v>
      </c>
      <c r="D2851" s="113" t="s">
        <v>122</v>
      </c>
      <c r="E2851" s="113" t="s">
        <v>130</v>
      </c>
      <c r="F2851" s="113" t="s">
        <v>200</v>
      </c>
      <c r="G2851" s="150">
        <v>1.9994985332457501E-5</v>
      </c>
    </row>
    <row r="2852" spans="1:7" x14ac:dyDescent="0.25">
      <c r="A2852" s="108" t="str">
        <f t="shared" si="44"/>
        <v>BE_2006_NATIONAL TOTAL_PCB</v>
      </c>
      <c r="B2852" s="113" t="s">
        <v>137</v>
      </c>
      <c r="C2852" s="113">
        <v>2006</v>
      </c>
      <c r="D2852" s="113" t="s">
        <v>122</v>
      </c>
      <c r="E2852" s="113" t="s">
        <v>259</v>
      </c>
      <c r="F2852" s="113" t="s">
        <v>200</v>
      </c>
      <c r="G2852" s="150">
        <v>9.9935051059355594E-5</v>
      </c>
    </row>
    <row r="2853" spans="1:7" x14ac:dyDescent="0.25">
      <c r="A2853" s="108" t="str">
        <f t="shared" si="44"/>
        <v>BE_2006_1A3(FU)_NOx</v>
      </c>
      <c r="B2853" s="113" t="s">
        <v>137</v>
      </c>
      <c r="C2853" s="113">
        <v>2006</v>
      </c>
      <c r="D2853" s="113" t="s">
        <v>134</v>
      </c>
      <c r="E2853" s="113" t="s">
        <v>199</v>
      </c>
      <c r="F2853" s="113" t="s">
        <v>200</v>
      </c>
      <c r="G2853" s="113">
        <v>135.263880646719</v>
      </c>
    </row>
    <row r="2854" spans="1:7" x14ac:dyDescent="0.25">
      <c r="A2854" s="108" t="str">
        <f t="shared" si="44"/>
        <v>BE_2006_1A3(FS)_NOx</v>
      </c>
      <c r="B2854" s="113" t="s">
        <v>137</v>
      </c>
      <c r="C2854" s="113">
        <v>2006</v>
      </c>
      <c r="D2854" s="113" t="s">
        <v>132</v>
      </c>
      <c r="E2854" s="113" t="s">
        <v>199</v>
      </c>
      <c r="F2854" s="113" t="s">
        <v>200</v>
      </c>
      <c r="G2854" s="113">
        <v>150.427008620995</v>
      </c>
    </row>
    <row r="2855" spans="1:7" x14ac:dyDescent="0.25">
      <c r="A2855" s="108" t="str">
        <f t="shared" si="44"/>
        <v>BE_2006_1A3(FU)_NMVOC</v>
      </c>
      <c r="B2855" s="113" t="s">
        <v>137</v>
      </c>
      <c r="C2855" s="113">
        <v>2006</v>
      </c>
      <c r="D2855" s="113" t="s">
        <v>134</v>
      </c>
      <c r="E2855" s="113" t="s">
        <v>123</v>
      </c>
      <c r="F2855" s="113" t="s">
        <v>200</v>
      </c>
      <c r="G2855" s="113">
        <v>20.801565805814299</v>
      </c>
    </row>
    <row r="2856" spans="1:7" x14ac:dyDescent="0.25">
      <c r="A2856" s="108" t="str">
        <f t="shared" si="44"/>
        <v>BE_2006_1A3(FS)_NMVOC</v>
      </c>
      <c r="B2856" s="113" t="s">
        <v>137</v>
      </c>
      <c r="C2856" s="113">
        <v>2006</v>
      </c>
      <c r="D2856" s="113" t="s">
        <v>132</v>
      </c>
      <c r="E2856" s="113" t="s">
        <v>123</v>
      </c>
      <c r="F2856" s="113" t="s">
        <v>200</v>
      </c>
      <c r="G2856" s="113">
        <v>23.992809582024201</v>
      </c>
    </row>
    <row r="2857" spans="1:7" x14ac:dyDescent="0.25">
      <c r="A2857" s="108" t="str">
        <f t="shared" si="44"/>
        <v>BE_2006_1A3(FU)_SOx</v>
      </c>
      <c r="B2857" s="113" t="s">
        <v>137</v>
      </c>
      <c r="C2857" s="113">
        <v>2006</v>
      </c>
      <c r="D2857" s="113" t="s">
        <v>134</v>
      </c>
      <c r="E2857" s="113" t="s">
        <v>201</v>
      </c>
      <c r="F2857" s="113" t="s">
        <v>200</v>
      </c>
      <c r="G2857" s="113">
        <v>0.31192548238925599</v>
      </c>
    </row>
    <row r="2858" spans="1:7" x14ac:dyDescent="0.25">
      <c r="A2858" s="108" t="str">
        <f t="shared" si="44"/>
        <v>BE_2006_1A3(FS)_SOx</v>
      </c>
      <c r="B2858" s="113" t="s">
        <v>137</v>
      </c>
      <c r="C2858" s="113">
        <v>2006</v>
      </c>
      <c r="D2858" s="113" t="s">
        <v>132</v>
      </c>
      <c r="E2858" s="113" t="s">
        <v>201</v>
      </c>
      <c r="F2858" s="113" t="s">
        <v>200</v>
      </c>
      <c r="G2858" s="113">
        <v>0.343834497391734</v>
      </c>
    </row>
    <row r="2859" spans="1:7" x14ac:dyDescent="0.25">
      <c r="A2859" s="108" t="str">
        <f t="shared" si="44"/>
        <v>BE_2006_1A3(FU)_NH3</v>
      </c>
      <c r="B2859" s="113" t="s">
        <v>137</v>
      </c>
      <c r="C2859" s="113">
        <v>2006</v>
      </c>
      <c r="D2859" s="113" t="s">
        <v>134</v>
      </c>
      <c r="E2859" s="113" t="s">
        <v>124</v>
      </c>
      <c r="F2859" s="113" t="s">
        <v>200</v>
      </c>
      <c r="G2859" s="113">
        <v>1.5791812168611601</v>
      </c>
    </row>
    <row r="2860" spans="1:7" x14ac:dyDescent="0.25">
      <c r="A2860" s="108" t="str">
        <f t="shared" si="44"/>
        <v>BE_2006_1A3(FS)_NH3</v>
      </c>
      <c r="B2860" s="113" t="s">
        <v>137</v>
      </c>
      <c r="C2860" s="113">
        <v>2006</v>
      </c>
      <c r="D2860" s="113" t="s">
        <v>132</v>
      </c>
      <c r="E2860" s="113" t="s">
        <v>124</v>
      </c>
      <c r="F2860" s="113" t="s">
        <v>200</v>
      </c>
      <c r="G2860" s="113">
        <v>1.81765670834351</v>
      </c>
    </row>
    <row r="2861" spans="1:7" x14ac:dyDescent="0.25">
      <c r="A2861" s="108" t="str">
        <f t="shared" si="44"/>
        <v>BE_2006_1A3(FU)_PM2.5</v>
      </c>
      <c r="B2861" s="113" t="s">
        <v>137</v>
      </c>
      <c r="C2861" s="113">
        <v>2006</v>
      </c>
      <c r="D2861" s="113" t="s">
        <v>134</v>
      </c>
      <c r="E2861" s="113" t="s">
        <v>203</v>
      </c>
      <c r="F2861" s="113" t="s">
        <v>200</v>
      </c>
      <c r="G2861" s="113">
        <v>7.1952146395167604</v>
      </c>
    </row>
    <row r="2862" spans="1:7" x14ac:dyDescent="0.25">
      <c r="A2862" s="108" t="str">
        <f t="shared" si="44"/>
        <v>BE_2006_1A3(FS)_PM2.5</v>
      </c>
      <c r="B2862" s="113" t="s">
        <v>137</v>
      </c>
      <c r="C2862" s="113">
        <v>2006</v>
      </c>
      <c r="D2862" s="113" t="s">
        <v>132</v>
      </c>
      <c r="E2862" s="113" t="s">
        <v>203</v>
      </c>
      <c r="F2862" s="113" t="s">
        <v>200</v>
      </c>
      <c r="G2862" s="113">
        <v>7.9298222415766304</v>
      </c>
    </row>
    <row r="2863" spans="1:7" x14ac:dyDescent="0.25">
      <c r="A2863" s="108" t="str">
        <f t="shared" si="44"/>
        <v>BE_2006_3D_NOx</v>
      </c>
      <c r="B2863" s="113" t="s">
        <v>137</v>
      </c>
      <c r="C2863" s="113">
        <v>2006</v>
      </c>
      <c r="D2863" s="113" t="s">
        <v>206</v>
      </c>
      <c r="E2863" s="113" t="s">
        <v>199</v>
      </c>
      <c r="F2863" s="113" t="s">
        <v>200</v>
      </c>
      <c r="G2863" s="113">
        <v>13.944466540860599</v>
      </c>
    </row>
    <row r="2864" spans="1:7" x14ac:dyDescent="0.25">
      <c r="A2864" s="108" t="str">
        <f t="shared" si="44"/>
        <v>BE_2007_NATIONAL TOTAL_NOx</v>
      </c>
      <c r="B2864" s="113" t="s">
        <v>137</v>
      </c>
      <c r="C2864" s="113">
        <v>2007</v>
      </c>
      <c r="D2864" s="113" t="s">
        <v>122</v>
      </c>
      <c r="E2864" s="113" t="s">
        <v>199</v>
      </c>
      <c r="F2864" s="113" t="s">
        <v>200</v>
      </c>
      <c r="G2864" s="113">
        <v>308.87135671361898</v>
      </c>
    </row>
    <row r="2865" spans="1:7" x14ac:dyDescent="0.25">
      <c r="A2865" s="108" t="str">
        <f t="shared" si="44"/>
        <v>BE_2007_NATIONAL TOTAL_NMVOC</v>
      </c>
      <c r="B2865" s="113" t="s">
        <v>137</v>
      </c>
      <c r="C2865" s="113">
        <v>2007</v>
      </c>
      <c r="D2865" s="113" t="s">
        <v>122</v>
      </c>
      <c r="E2865" s="113" t="s">
        <v>123</v>
      </c>
      <c r="F2865" s="113" t="s">
        <v>200</v>
      </c>
      <c r="G2865" s="113">
        <v>194.73207267961499</v>
      </c>
    </row>
    <row r="2866" spans="1:7" x14ac:dyDescent="0.25">
      <c r="A2866" s="108" t="str">
        <f t="shared" si="44"/>
        <v>BE_2007_NATIONAL TOTAL_SOx</v>
      </c>
      <c r="B2866" s="113" t="s">
        <v>137</v>
      </c>
      <c r="C2866" s="113">
        <v>2007</v>
      </c>
      <c r="D2866" s="113" t="s">
        <v>122</v>
      </c>
      <c r="E2866" s="113" t="s">
        <v>201</v>
      </c>
      <c r="F2866" s="113" t="s">
        <v>200</v>
      </c>
      <c r="G2866" s="113">
        <v>123.532020195681</v>
      </c>
    </row>
    <row r="2867" spans="1:7" x14ac:dyDescent="0.25">
      <c r="A2867" s="108" t="str">
        <f t="shared" si="44"/>
        <v>BE_2007_NATIONAL TOTAL_NH3</v>
      </c>
      <c r="B2867" s="113" t="s">
        <v>137</v>
      </c>
      <c r="C2867" s="113">
        <v>2007</v>
      </c>
      <c r="D2867" s="113" t="s">
        <v>122</v>
      </c>
      <c r="E2867" s="113" t="s">
        <v>124</v>
      </c>
      <c r="F2867" s="113" t="s">
        <v>200</v>
      </c>
      <c r="G2867" s="113">
        <v>76.788510733850799</v>
      </c>
    </row>
    <row r="2868" spans="1:7" x14ac:dyDescent="0.25">
      <c r="A2868" s="108" t="str">
        <f t="shared" si="44"/>
        <v>BE_2007_NATIONAL TOTAL_PM2.5</v>
      </c>
      <c r="B2868" s="113" t="s">
        <v>137</v>
      </c>
      <c r="C2868" s="113">
        <v>2007</v>
      </c>
      <c r="D2868" s="113" t="s">
        <v>122</v>
      </c>
      <c r="E2868" s="113" t="s">
        <v>203</v>
      </c>
      <c r="F2868" s="113" t="s">
        <v>200</v>
      </c>
      <c r="G2868" s="113">
        <v>32.7483413667563</v>
      </c>
    </row>
    <row r="2869" spans="1:7" x14ac:dyDescent="0.25">
      <c r="A2869" s="108" t="str">
        <f t="shared" si="44"/>
        <v>BE_2007_NATIONAL TOTAL_Pb</v>
      </c>
      <c r="B2869" s="113" t="s">
        <v>137</v>
      </c>
      <c r="C2869" s="113">
        <v>2007</v>
      </c>
      <c r="D2869" s="113" t="s">
        <v>122</v>
      </c>
      <c r="E2869" s="113" t="s">
        <v>125</v>
      </c>
      <c r="F2869" s="113" t="s">
        <v>200</v>
      </c>
      <c r="G2869" s="113">
        <v>6.8873433894937594E-2</v>
      </c>
    </row>
    <row r="2870" spans="1:7" x14ac:dyDescent="0.25">
      <c r="A2870" s="108" t="str">
        <f t="shared" si="44"/>
        <v>BE_2007_NATIONAL TOTAL_Cd</v>
      </c>
      <c r="B2870" s="113" t="s">
        <v>137</v>
      </c>
      <c r="C2870" s="113">
        <v>2007</v>
      </c>
      <c r="D2870" s="113" t="s">
        <v>122</v>
      </c>
      <c r="E2870" s="113" t="s">
        <v>126</v>
      </c>
      <c r="F2870" s="113" t="s">
        <v>200</v>
      </c>
      <c r="G2870" s="113">
        <v>2.2930809658918199E-3</v>
      </c>
    </row>
    <row r="2871" spans="1:7" x14ac:dyDescent="0.25">
      <c r="A2871" s="108" t="str">
        <f t="shared" si="44"/>
        <v>BE_2007_NATIONAL TOTAL_Hg</v>
      </c>
      <c r="B2871" s="113" t="s">
        <v>137</v>
      </c>
      <c r="C2871" s="113">
        <v>2007</v>
      </c>
      <c r="D2871" s="113" t="s">
        <v>122</v>
      </c>
      <c r="E2871" s="113" t="s">
        <v>127</v>
      </c>
      <c r="F2871" s="113" t="s">
        <v>200</v>
      </c>
      <c r="G2871" s="113">
        <v>3.18604642572315E-3</v>
      </c>
    </row>
    <row r="2872" spans="1:7" x14ac:dyDescent="0.25">
      <c r="A2872" s="108" t="str">
        <f t="shared" si="44"/>
        <v>BE_2007_NATIONAL TOTAL_DIOX</v>
      </c>
      <c r="B2872" s="113" t="s">
        <v>137</v>
      </c>
      <c r="C2872" s="113">
        <v>2007</v>
      </c>
      <c r="D2872" s="113" t="s">
        <v>122</v>
      </c>
      <c r="E2872" s="113" t="s">
        <v>128</v>
      </c>
      <c r="F2872" s="113" t="s">
        <v>200</v>
      </c>
      <c r="G2872" s="150">
        <v>6.1996624686446494E-8</v>
      </c>
    </row>
    <row r="2873" spans="1:7" x14ac:dyDescent="0.25">
      <c r="A2873" s="108" t="str">
        <f t="shared" si="44"/>
        <v>BE_2007_NATIONAL TOTAL_PAH</v>
      </c>
      <c r="B2873" s="113" t="s">
        <v>137</v>
      </c>
      <c r="C2873" s="113">
        <v>2007</v>
      </c>
      <c r="D2873" s="113" t="s">
        <v>122</v>
      </c>
      <c r="E2873" s="113" t="s">
        <v>129</v>
      </c>
      <c r="F2873" s="113" t="s">
        <v>200</v>
      </c>
      <c r="G2873" s="113">
        <v>1.81483687793027E-2</v>
      </c>
    </row>
    <row r="2874" spans="1:7" x14ac:dyDescent="0.25">
      <c r="A2874" s="108" t="str">
        <f t="shared" si="44"/>
        <v>BE_2007_NATIONAL TOTAL_HCB</v>
      </c>
      <c r="B2874" s="113" t="s">
        <v>137</v>
      </c>
      <c r="C2874" s="113">
        <v>2007</v>
      </c>
      <c r="D2874" s="113" t="s">
        <v>122</v>
      </c>
      <c r="E2874" s="113" t="s">
        <v>130</v>
      </c>
      <c r="F2874" s="113" t="s">
        <v>200</v>
      </c>
      <c r="G2874" s="150">
        <v>2.0228859671445999E-5</v>
      </c>
    </row>
    <row r="2875" spans="1:7" x14ac:dyDescent="0.25">
      <c r="A2875" s="108" t="str">
        <f t="shared" si="44"/>
        <v>BE_2007_NATIONAL TOTAL_PCB</v>
      </c>
      <c r="B2875" s="113" t="s">
        <v>137</v>
      </c>
      <c r="C2875" s="113">
        <v>2007</v>
      </c>
      <c r="D2875" s="113" t="s">
        <v>122</v>
      </c>
      <c r="E2875" s="113" t="s">
        <v>259</v>
      </c>
      <c r="F2875" s="113" t="s">
        <v>200</v>
      </c>
      <c r="G2875" s="150">
        <v>8.3718783166027201E-5</v>
      </c>
    </row>
    <row r="2876" spans="1:7" x14ac:dyDescent="0.25">
      <c r="A2876" s="108" t="str">
        <f t="shared" si="44"/>
        <v>BE_2007_1A3(FU)_NOx</v>
      </c>
      <c r="B2876" s="113" t="s">
        <v>137</v>
      </c>
      <c r="C2876" s="113">
        <v>2007</v>
      </c>
      <c r="D2876" s="113" t="s">
        <v>134</v>
      </c>
      <c r="E2876" s="113" t="s">
        <v>199</v>
      </c>
      <c r="F2876" s="113" t="s">
        <v>200</v>
      </c>
      <c r="G2876" s="113">
        <v>131.99769165121401</v>
      </c>
    </row>
    <row r="2877" spans="1:7" x14ac:dyDescent="0.25">
      <c r="A2877" s="108" t="str">
        <f t="shared" si="44"/>
        <v>BE_2007_1A3(FS)_NOx</v>
      </c>
      <c r="B2877" s="113" t="s">
        <v>137</v>
      </c>
      <c r="C2877" s="113">
        <v>2007</v>
      </c>
      <c r="D2877" s="113" t="s">
        <v>132</v>
      </c>
      <c r="E2877" s="113" t="s">
        <v>199</v>
      </c>
      <c r="F2877" s="113" t="s">
        <v>200</v>
      </c>
      <c r="G2877" s="113">
        <v>147.24901633609099</v>
      </c>
    </row>
    <row r="2878" spans="1:7" x14ac:dyDescent="0.25">
      <c r="A2878" s="108" t="str">
        <f t="shared" si="44"/>
        <v>BE_2007_1A3(FU)_NMVOC</v>
      </c>
      <c r="B2878" s="113" t="s">
        <v>137</v>
      </c>
      <c r="C2878" s="113">
        <v>2007</v>
      </c>
      <c r="D2878" s="113" t="s">
        <v>134</v>
      </c>
      <c r="E2878" s="113" t="s">
        <v>123</v>
      </c>
      <c r="F2878" s="113" t="s">
        <v>200</v>
      </c>
      <c r="G2878" s="113">
        <v>18.139422132542698</v>
      </c>
    </row>
    <row r="2879" spans="1:7" x14ac:dyDescent="0.25">
      <c r="A2879" s="108" t="str">
        <f t="shared" si="44"/>
        <v>BE_2007_1A3(FS)_NMVOC</v>
      </c>
      <c r="B2879" s="113" t="s">
        <v>137</v>
      </c>
      <c r="C2879" s="113">
        <v>2007</v>
      </c>
      <c r="D2879" s="113" t="s">
        <v>132</v>
      </c>
      <c r="E2879" s="113" t="s">
        <v>123</v>
      </c>
      <c r="F2879" s="113" t="s">
        <v>200</v>
      </c>
      <c r="G2879" s="113">
        <v>21.163335921491001</v>
      </c>
    </row>
    <row r="2880" spans="1:7" x14ac:dyDescent="0.25">
      <c r="A2880" s="108" t="str">
        <f t="shared" si="44"/>
        <v>BE_2007_1A3(FU)_SOx</v>
      </c>
      <c r="B2880" s="113" t="s">
        <v>137</v>
      </c>
      <c r="C2880" s="113">
        <v>2007</v>
      </c>
      <c r="D2880" s="113" t="s">
        <v>134</v>
      </c>
      <c r="E2880" s="113" t="s">
        <v>201</v>
      </c>
      <c r="F2880" s="113" t="s">
        <v>200</v>
      </c>
      <c r="G2880" s="113">
        <v>0.12712632344260599</v>
      </c>
    </row>
    <row r="2881" spans="1:7" x14ac:dyDescent="0.25">
      <c r="A2881" s="108" t="str">
        <f t="shared" si="44"/>
        <v>BE_2007_1A3(FS)_SOx</v>
      </c>
      <c r="B2881" s="113" t="s">
        <v>137</v>
      </c>
      <c r="C2881" s="113">
        <v>2007</v>
      </c>
      <c r="D2881" s="113" t="s">
        <v>132</v>
      </c>
      <c r="E2881" s="113" t="s">
        <v>201</v>
      </c>
      <c r="F2881" s="113" t="s">
        <v>200</v>
      </c>
      <c r="G2881" s="113">
        <v>0.14132184874548201</v>
      </c>
    </row>
    <row r="2882" spans="1:7" x14ac:dyDescent="0.25">
      <c r="A2882" s="108" t="str">
        <f t="shared" ref="A2882:A2945" si="45">CONCATENATE(B2882,"_",C2882,"_",D2882,"_",E2882)</f>
        <v>BE_2007_1A3(FU)_NH3</v>
      </c>
      <c r="B2882" s="113" t="s">
        <v>137</v>
      </c>
      <c r="C2882" s="113">
        <v>2007</v>
      </c>
      <c r="D2882" s="113" t="s">
        <v>134</v>
      </c>
      <c r="E2882" s="113" t="s">
        <v>124</v>
      </c>
      <c r="F2882" s="113" t="s">
        <v>200</v>
      </c>
      <c r="G2882" s="113">
        <v>1.4213148183722299</v>
      </c>
    </row>
    <row r="2883" spans="1:7" x14ac:dyDescent="0.25">
      <c r="A2883" s="108" t="str">
        <f t="shared" si="45"/>
        <v>BE_2007_1A3(FS)_NH3</v>
      </c>
      <c r="B2883" s="113" t="s">
        <v>137</v>
      </c>
      <c r="C2883" s="113">
        <v>2007</v>
      </c>
      <c r="D2883" s="113" t="s">
        <v>132</v>
      </c>
      <c r="E2883" s="113" t="s">
        <v>124</v>
      </c>
      <c r="F2883" s="113" t="s">
        <v>200</v>
      </c>
      <c r="G2883" s="113">
        <v>1.6653914259932701</v>
      </c>
    </row>
    <row r="2884" spans="1:7" x14ac:dyDescent="0.25">
      <c r="A2884" s="108" t="str">
        <f t="shared" si="45"/>
        <v>BE_2007_1A3(FU)_PM2.5</v>
      </c>
      <c r="B2884" s="113" t="s">
        <v>137</v>
      </c>
      <c r="C2884" s="113">
        <v>2007</v>
      </c>
      <c r="D2884" s="113" t="s">
        <v>134</v>
      </c>
      <c r="E2884" s="113" t="s">
        <v>203</v>
      </c>
      <c r="F2884" s="113" t="s">
        <v>200</v>
      </c>
      <c r="G2884" s="113">
        <v>6.9775459728092297</v>
      </c>
    </row>
    <row r="2885" spans="1:7" x14ac:dyDescent="0.25">
      <c r="A2885" s="108" t="str">
        <f t="shared" si="45"/>
        <v>BE_2007_1A3(FS)_PM2.5</v>
      </c>
      <c r="B2885" s="113" t="s">
        <v>137</v>
      </c>
      <c r="C2885" s="113">
        <v>2007</v>
      </c>
      <c r="D2885" s="113" t="s">
        <v>132</v>
      </c>
      <c r="E2885" s="113" t="s">
        <v>203</v>
      </c>
      <c r="F2885" s="113" t="s">
        <v>200</v>
      </c>
      <c r="G2885" s="113">
        <v>7.7119683959512901</v>
      </c>
    </row>
    <row r="2886" spans="1:7" x14ac:dyDescent="0.25">
      <c r="A2886" s="108" t="str">
        <f t="shared" si="45"/>
        <v>BE_2007_3D_NOx</v>
      </c>
      <c r="B2886" s="113" t="s">
        <v>137</v>
      </c>
      <c r="C2886" s="113">
        <v>2007</v>
      </c>
      <c r="D2886" s="113" t="s">
        <v>206</v>
      </c>
      <c r="E2886" s="113" t="s">
        <v>199</v>
      </c>
      <c r="F2886" s="113" t="s">
        <v>200</v>
      </c>
      <c r="G2886" s="113">
        <v>13.6205673956969</v>
      </c>
    </row>
    <row r="2887" spans="1:7" x14ac:dyDescent="0.25">
      <c r="A2887" s="108" t="str">
        <f t="shared" si="45"/>
        <v>BE_2008_NATIONAL TOTAL_NOx</v>
      </c>
      <c r="B2887" s="113" t="s">
        <v>137</v>
      </c>
      <c r="C2887" s="113">
        <v>2008</v>
      </c>
      <c r="D2887" s="113" t="s">
        <v>122</v>
      </c>
      <c r="E2887" s="113" t="s">
        <v>199</v>
      </c>
      <c r="F2887" s="113" t="s">
        <v>200</v>
      </c>
      <c r="G2887" s="113">
        <v>282.95818738212398</v>
      </c>
    </row>
    <row r="2888" spans="1:7" x14ac:dyDescent="0.25">
      <c r="A2888" s="108" t="str">
        <f t="shared" si="45"/>
        <v>BE_2008_NATIONAL TOTAL_NMVOC</v>
      </c>
      <c r="B2888" s="113" t="s">
        <v>137</v>
      </c>
      <c r="C2888" s="113">
        <v>2008</v>
      </c>
      <c r="D2888" s="113" t="s">
        <v>122</v>
      </c>
      <c r="E2888" s="113" t="s">
        <v>123</v>
      </c>
      <c r="F2888" s="113" t="s">
        <v>200</v>
      </c>
      <c r="G2888" s="113">
        <v>186.43760979205101</v>
      </c>
    </row>
    <row r="2889" spans="1:7" x14ac:dyDescent="0.25">
      <c r="A2889" s="108" t="str">
        <f t="shared" si="45"/>
        <v>BE_2008_NATIONAL TOTAL_SOx</v>
      </c>
      <c r="B2889" s="113" t="s">
        <v>137</v>
      </c>
      <c r="C2889" s="113">
        <v>2008</v>
      </c>
      <c r="D2889" s="113" t="s">
        <v>122</v>
      </c>
      <c r="E2889" s="113" t="s">
        <v>201</v>
      </c>
      <c r="F2889" s="113" t="s">
        <v>200</v>
      </c>
      <c r="G2889" s="113">
        <v>95.5412822325967</v>
      </c>
    </row>
    <row r="2890" spans="1:7" x14ac:dyDescent="0.25">
      <c r="A2890" s="108" t="str">
        <f t="shared" si="45"/>
        <v>BE_2008_NATIONAL TOTAL_NH3</v>
      </c>
      <c r="B2890" s="113" t="s">
        <v>137</v>
      </c>
      <c r="C2890" s="113">
        <v>2008</v>
      </c>
      <c r="D2890" s="113" t="s">
        <v>122</v>
      </c>
      <c r="E2890" s="113" t="s">
        <v>124</v>
      </c>
      <c r="F2890" s="113" t="s">
        <v>200</v>
      </c>
      <c r="G2890" s="113">
        <v>74.145639932632093</v>
      </c>
    </row>
    <row r="2891" spans="1:7" x14ac:dyDescent="0.25">
      <c r="A2891" s="108" t="str">
        <f t="shared" si="45"/>
        <v>BE_2008_NATIONAL TOTAL_PM2.5</v>
      </c>
      <c r="B2891" s="113" t="s">
        <v>137</v>
      </c>
      <c r="C2891" s="113">
        <v>2008</v>
      </c>
      <c r="D2891" s="113" t="s">
        <v>122</v>
      </c>
      <c r="E2891" s="113" t="s">
        <v>203</v>
      </c>
      <c r="F2891" s="113" t="s">
        <v>200</v>
      </c>
      <c r="G2891" s="113">
        <v>32.468652891549901</v>
      </c>
    </row>
    <row r="2892" spans="1:7" x14ac:dyDescent="0.25">
      <c r="A2892" s="108" t="str">
        <f t="shared" si="45"/>
        <v>BE_2008_NATIONAL TOTAL_Pb</v>
      </c>
      <c r="B2892" s="113" t="s">
        <v>137</v>
      </c>
      <c r="C2892" s="113">
        <v>2008</v>
      </c>
      <c r="D2892" s="113" t="s">
        <v>122</v>
      </c>
      <c r="E2892" s="113" t="s">
        <v>125</v>
      </c>
      <c r="F2892" s="113" t="s">
        <v>200</v>
      </c>
      <c r="G2892" s="113">
        <v>7.9476852930229505E-2</v>
      </c>
    </row>
    <row r="2893" spans="1:7" x14ac:dyDescent="0.25">
      <c r="A2893" s="108" t="str">
        <f t="shared" si="45"/>
        <v>BE_2008_NATIONAL TOTAL_Cd</v>
      </c>
      <c r="B2893" s="113" t="s">
        <v>137</v>
      </c>
      <c r="C2893" s="113">
        <v>2008</v>
      </c>
      <c r="D2893" s="113" t="s">
        <v>122</v>
      </c>
      <c r="E2893" s="113" t="s">
        <v>126</v>
      </c>
      <c r="F2893" s="113" t="s">
        <v>200</v>
      </c>
      <c r="G2893" s="113">
        <v>2.6455025832321402E-3</v>
      </c>
    </row>
    <row r="2894" spans="1:7" x14ac:dyDescent="0.25">
      <c r="A2894" s="108" t="str">
        <f t="shared" si="45"/>
        <v>BE_2008_NATIONAL TOTAL_Hg</v>
      </c>
      <c r="B2894" s="113" t="s">
        <v>137</v>
      </c>
      <c r="C2894" s="113">
        <v>2008</v>
      </c>
      <c r="D2894" s="113" t="s">
        <v>122</v>
      </c>
      <c r="E2894" s="113" t="s">
        <v>127</v>
      </c>
      <c r="F2894" s="113" t="s">
        <v>200</v>
      </c>
      <c r="G2894" s="113">
        <v>3.6423714521082499E-3</v>
      </c>
    </row>
    <row r="2895" spans="1:7" x14ac:dyDescent="0.25">
      <c r="A2895" s="108" t="str">
        <f t="shared" si="45"/>
        <v>BE_2008_NATIONAL TOTAL_DIOX</v>
      </c>
      <c r="B2895" s="113" t="s">
        <v>137</v>
      </c>
      <c r="C2895" s="113">
        <v>2008</v>
      </c>
      <c r="D2895" s="113" t="s">
        <v>122</v>
      </c>
      <c r="E2895" s="113" t="s">
        <v>128</v>
      </c>
      <c r="F2895" s="113" t="s">
        <v>200</v>
      </c>
      <c r="G2895" s="150">
        <v>7.2363263349774406E-8</v>
      </c>
    </row>
    <row r="2896" spans="1:7" x14ac:dyDescent="0.25">
      <c r="A2896" s="108" t="str">
        <f t="shared" si="45"/>
        <v>BE_2008_NATIONAL TOTAL_PAH</v>
      </c>
      <c r="B2896" s="113" t="s">
        <v>137</v>
      </c>
      <c r="C2896" s="113">
        <v>2008</v>
      </c>
      <c r="D2896" s="113" t="s">
        <v>122</v>
      </c>
      <c r="E2896" s="113" t="s">
        <v>129</v>
      </c>
      <c r="F2896" s="113" t="s">
        <v>200</v>
      </c>
      <c r="G2896" s="113">
        <v>2.04190175681245E-2</v>
      </c>
    </row>
    <row r="2897" spans="1:7" x14ac:dyDescent="0.25">
      <c r="A2897" s="108" t="str">
        <f t="shared" si="45"/>
        <v>BE_2008_NATIONAL TOTAL_HCB</v>
      </c>
      <c r="B2897" s="113" t="s">
        <v>137</v>
      </c>
      <c r="C2897" s="113">
        <v>2008</v>
      </c>
      <c r="D2897" s="113" t="s">
        <v>122</v>
      </c>
      <c r="E2897" s="113" t="s">
        <v>130</v>
      </c>
      <c r="F2897" s="113" t="s">
        <v>200</v>
      </c>
      <c r="G2897" s="150">
        <v>1.9081546410465399E-5</v>
      </c>
    </row>
    <row r="2898" spans="1:7" x14ac:dyDescent="0.25">
      <c r="A2898" s="108" t="str">
        <f t="shared" si="45"/>
        <v>BE_2008_NATIONAL TOTAL_PCB</v>
      </c>
      <c r="B2898" s="113" t="s">
        <v>137</v>
      </c>
      <c r="C2898" s="113">
        <v>2008</v>
      </c>
      <c r="D2898" s="113" t="s">
        <v>122</v>
      </c>
      <c r="E2898" s="113" t="s">
        <v>259</v>
      </c>
      <c r="F2898" s="113" t="s">
        <v>200</v>
      </c>
      <c r="G2898" s="150">
        <v>8.4135627696175493E-5</v>
      </c>
    </row>
    <row r="2899" spans="1:7" x14ac:dyDescent="0.25">
      <c r="A2899" s="108" t="str">
        <f t="shared" si="45"/>
        <v>BE_2008_1A3(FU)_NOx</v>
      </c>
      <c r="B2899" s="113" t="s">
        <v>137</v>
      </c>
      <c r="C2899" s="113">
        <v>2008</v>
      </c>
      <c r="D2899" s="113" t="s">
        <v>134</v>
      </c>
      <c r="E2899" s="113" t="s">
        <v>199</v>
      </c>
      <c r="F2899" s="113" t="s">
        <v>200</v>
      </c>
      <c r="G2899" s="113">
        <v>118.06716748717901</v>
      </c>
    </row>
    <row r="2900" spans="1:7" x14ac:dyDescent="0.25">
      <c r="A2900" s="108" t="str">
        <f t="shared" si="45"/>
        <v>BE_2008_1A3(FS)_NOx</v>
      </c>
      <c r="B2900" s="113" t="s">
        <v>137</v>
      </c>
      <c r="C2900" s="113">
        <v>2008</v>
      </c>
      <c r="D2900" s="113" t="s">
        <v>132</v>
      </c>
      <c r="E2900" s="113" t="s">
        <v>199</v>
      </c>
      <c r="F2900" s="113" t="s">
        <v>200</v>
      </c>
      <c r="G2900" s="113">
        <v>137.945473801806</v>
      </c>
    </row>
    <row r="2901" spans="1:7" x14ac:dyDescent="0.25">
      <c r="A2901" s="108" t="str">
        <f t="shared" si="45"/>
        <v>BE_2008_1A3(FU)_NMVOC</v>
      </c>
      <c r="B2901" s="113" t="s">
        <v>137</v>
      </c>
      <c r="C2901" s="113">
        <v>2008</v>
      </c>
      <c r="D2901" s="113" t="s">
        <v>134</v>
      </c>
      <c r="E2901" s="113" t="s">
        <v>123</v>
      </c>
      <c r="F2901" s="113" t="s">
        <v>200</v>
      </c>
      <c r="G2901" s="113">
        <v>15.405263190501</v>
      </c>
    </row>
    <row r="2902" spans="1:7" x14ac:dyDescent="0.25">
      <c r="A2902" s="108" t="str">
        <f t="shared" si="45"/>
        <v>BE_2008_1A3(FS)_NMVOC</v>
      </c>
      <c r="B2902" s="113" t="s">
        <v>137</v>
      </c>
      <c r="C2902" s="113">
        <v>2008</v>
      </c>
      <c r="D2902" s="113" t="s">
        <v>132</v>
      </c>
      <c r="E2902" s="113" t="s">
        <v>123</v>
      </c>
      <c r="F2902" s="113" t="s">
        <v>200</v>
      </c>
      <c r="G2902" s="113">
        <v>18.1888289182973</v>
      </c>
    </row>
    <row r="2903" spans="1:7" x14ac:dyDescent="0.25">
      <c r="A2903" s="108" t="str">
        <f t="shared" si="45"/>
        <v>BE_2008_1A3(FU)_SOx</v>
      </c>
      <c r="B2903" s="113" t="s">
        <v>137</v>
      </c>
      <c r="C2903" s="113">
        <v>2008</v>
      </c>
      <c r="D2903" s="113" t="s">
        <v>134</v>
      </c>
      <c r="E2903" s="113" t="s">
        <v>201</v>
      </c>
      <c r="F2903" s="113" t="s">
        <v>200</v>
      </c>
      <c r="G2903" s="113">
        <v>0.115310825447187</v>
      </c>
    </row>
    <row r="2904" spans="1:7" x14ac:dyDescent="0.25">
      <c r="A2904" s="108" t="str">
        <f t="shared" si="45"/>
        <v>BE_2008_1A3(FS)_SOx</v>
      </c>
      <c r="B2904" s="113" t="s">
        <v>137</v>
      </c>
      <c r="C2904" s="113">
        <v>2008</v>
      </c>
      <c r="D2904" s="113" t="s">
        <v>132</v>
      </c>
      <c r="E2904" s="113" t="s">
        <v>201</v>
      </c>
      <c r="F2904" s="113" t="s">
        <v>200</v>
      </c>
      <c r="G2904" s="113">
        <v>0.13346246649014601</v>
      </c>
    </row>
    <row r="2905" spans="1:7" x14ac:dyDescent="0.25">
      <c r="A2905" s="108" t="str">
        <f t="shared" si="45"/>
        <v>BE_2008_1A3(FU)_NH3</v>
      </c>
      <c r="B2905" s="113" t="s">
        <v>137</v>
      </c>
      <c r="C2905" s="113">
        <v>2008</v>
      </c>
      <c r="D2905" s="113" t="s">
        <v>134</v>
      </c>
      <c r="E2905" s="113" t="s">
        <v>124</v>
      </c>
      <c r="F2905" s="113" t="s">
        <v>200</v>
      </c>
      <c r="G2905" s="113">
        <v>1.2650589718545999</v>
      </c>
    </row>
    <row r="2906" spans="1:7" x14ac:dyDescent="0.25">
      <c r="A2906" s="108" t="str">
        <f t="shared" si="45"/>
        <v>BE_2008_1A3(FS)_NH3</v>
      </c>
      <c r="B2906" s="113" t="s">
        <v>137</v>
      </c>
      <c r="C2906" s="113">
        <v>2008</v>
      </c>
      <c r="D2906" s="113" t="s">
        <v>132</v>
      </c>
      <c r="E2906" s="113" t="s">
        <v>124</v>
      </c>
      <c r="F2906" s="113" t="s">
        <v>200</v>
      </c>
      <c r="G2906" s="113">
        <v>1.4792374189983399</v>
      </c>
    </row>
    <row r="2907" spans="1:7" x14ac:dyDescent="0.25">
      <c r="A2907" s="108" t="str">
        <f t="shared" si="45"/>
        <v>BE_2008_1A3(FU)_PM2.5</v>
      </c>
      <c r="B2907" s="113" t="s">
        <v>137</v>
      </c>
      <c r="C2907" s="113">
        <v>2008</v>
      </c>
      <c r="D2907" s="113" t="s">
        <v>134</v>
      </c>
      <c r="E2907" s="113" t="s">
        <v>203</v>
      </c>
      <c r="F2907" s="113" t="s">
        <v>200</v>
      </c>
      <c r="G2907" s="113">
        <v>6.4022046067916101</v>
      </c>
    </row>
    <row r="2908" spans="1:7" x14ac:dyDescent="0.25">
      <c r="A2908" s="108" t="str">
        <f t="shared" si="45"/>
        <v>BE_2008_1A3(FS)_PM2.5</v>
      </c>
      <c r="B2908" s="113" t="s">
        <v>137</v>
      </c>
      <c r="C2908" s="113">
        <v>2008</v>
      </c>
      <c r="D2908" s="113" t="s">
        <v>132</v>
      </c>
      <c r="E2908" s="113" t="s">
        <v>203</v>
      </c>
      <c r="F2908" s="113" t="s">
        <v>200</v>
      </c>
      <c r="G2908" s="113">
        <v>7.4033573199326801</v>
      </c>
    </row>
    <row r="2909" spans="1:7" x14ac:dyDescent="0.25">
      <c r="A2909" s="108" t="str">
        <f t="shared" si="45"/>
        <v>BE_2008_3D_NOx</v>
      </c>
      <c r="B2909" s="113" t="s">
        <v>137</v>
      </c>
      <c r="C2909" s="113">
        <v>2008</v>
      </c>
      <c r="D2909" s="113" t="s">
        <v>206</v>
      </c>
      <c r="E2909" s="113" t="s">
        <v>199</v>
      </c>
      <c r="F2909" s="113" t="s">
        <v>200</v>
      </c>
      <c r="G2909" s="113">
        <v>13.590201657917101</v>
      </c>
    </row>
    <row r="2910" spans="1:7" x14ac:dyDescent="0.25">
      <c r="A2910" s="108" t="str">
        <f t="shared" si="45"/>
        <v>BE_2009_NATIONAL TOTAL_NOx</v>
      </c>
      <c r="B2910" s="113" t="s">
        <v>137</v>
      </c>
      <c r="C2910" s="113">
        <v>2009</v>
      </c>
      <c r="D2910" s="113" t="s">
        <v>122</v>
      </c>
      <c r="E2910" s="113" t="s">
        <v>199</v>
      </c>
      <c r="F2910" s="113" t="s">
        <v>200</v>
      </c>
      <c r="G2910" s="113">
        <v>252.32658579310299</v>
      </c>
    </row>
    <row r="2911" spans="1:7" x14ac:dyDescent="0.25">
      <c r="A2911" s="108" t="str">
        <f t="shared" si="45"/>
        <v>BE_2009_NATIONAL TOTAL_NMVOC</v>
      </c>
      <c r="B2911" s="113" t="s">
        <v>137</v>
      </c>
      <c r="C2911" s="113">
        <v>2009</v>
      </c>
      <c r="D2911" s="113" t="s">
        <v>122</v>
      </c>
      <c r="E2911" s="113" t="s">
        <v>123</v>
      </c>
      <c r="F2911" s="113" t="s">
        <v>200</v>
      </c>
      <c r="G2911" s="113">
        <v>174.28718952736301</v>
      </c>
    </row>
    <row r="2912" spans="1:7" x14ac:dyDescent="0.25">
      <c r="A2912" s="108" t="str">
        <f t="shared" si="45"/>
        <v>BE_2009_NATIONAL TOTAL_SOx</v>
      </c>
      <c r="B2912" s="113" t="s">
        <v>137</v>
      </c>
      <c r="C2912" s="113">
        <v>2009</v>
      </c>
      <c r="D2912" s="113" t="s">
        <v>122</v>
      </c>
      <c r="E2912" s="113" t="s">
        <v>201</v>
      </c>
      <c r="F2912" s="113" t="s">
        <v>200</v>
      </c>
      <c r="G2912" s="113">
        <v>74.464024640386896</v>
      </c>
    </row>
    <row r="2913" spans="1:7" x14ac:dyDescent="0.25">
      <c r="A2913" s="108" t="str">
        <f t="shared" si="45"/>
        <v>BE_2009_NATIONAL TOTAL_NH3</v>
      </c>
      <c r="B2913" s="113" t="s">
        <v>137</v>
      </c>
      <c r="C2913" s="113">
        <v>2009</v>
      </c>
      <c r="D2913" s="113" t="s">
        <v>122</v>
      </c>
      <c r="E2913" s="113" t="s">
        <v>124</v>
      </c>
      <c r="F2913" s="113" t="s">
        <v>200</v>
      </c>
      <c r="G2913" s="113">
        <v>74.012017623351198</v>
      </c>
    </row>
    <row r="2914" spans="1:7" x14ac:dyDescent="0.25">
      <c r="A2914" s="108" t="str">
        <f t="shared" si="45"/>
        <v>BE_2009_NATIONAL TOTAL_PM2.5</v>
      </c>
      <c r="B2914" s="113" t="s">
        <v>137</v>
      </c>
      <c r="C2914" s="113">
        <v>2009</v>
      </c>
      <c r="D2914" s="113" t="s">
        <v>122</v>
      </c>
      <c r="E2914" s="113" t="s">
        <v>203</v>
      </c>
      <c r="F2914" s="113" t="s">
        <v>200</v>
      </c>
      <c r="G2914" s="113">
        <v>29.134446110177802</v>
      </c>
    </row>
    <row r="2915" spans="1:7" x14ac:dyDescent="0.25">
      <c r="A2915" s="108" t="str">
        <f t="shared" si="45"/>
        <v>BE_2009_NATIONAL TOTAL_Pb</v>
      </c>
      <c r="B2915" s="113" t="s">
        <v>137</v>
      </c>
      <c r="C2915" s="113">
        <v>2009</v>
      </c>
      <c r="D2915" s="113" t="s">
        <v>122</v>
      </c>
      <c r="E2915" s="113" t="s">
        <v>125</v>
      </c>
      <c r="F2915" s="113" t="s">
        <v>200</v>
      </c>
      <c r="G2915" s="113">
        <v>3.8225251693066203E-2</v>
      </c>
    </row>
    <row r="2916" spans="1:7" x14ac:dyDescent="0.25">
      <c r="A2916" s="108" t="str">
        <f t="shared" si="45"/>
        <v>BE_2009_NATIONAL TOTAL_Cd</v>
      </c>
      <c r="B2916" s="113" t="s">
        <v>137</v>
      </c>
      <c r="C2916" s="113">
        <v>2009</v>
      </c>
      <c r="D2916" s="113" t="s">
        <v>122</v>
      </c>
      <c r="E2916" s="113" t="s">
        <v>126</v>
      </c>
      <c r="F2916" s="113" t="s">
        <v>200</v>
      </c>
      <c r="G2916" s="113">
        <v>1.76014048214561E-3</v>
      </c>
    </row>
    <row r="2917" spans="1:7" x14ac:dyDescent="0.25">
      <c r="A2917" s="108" t="str">
        <f t="shared" si="45"/>
        <v>BE_2009_NATIONAL TOTAL_Hg</v>
      </c>
      <c r="B2917" s="113" t="s">
        <v>137</v>
      </c>
      <c r="C2917" s="113">
        <v>2009</v>
      </c>
      <c r="D2917" s="113" t="s">
        <v>122</v>
      </c>
      <c r="E2917" s="113" t="s">
        <v>127</v>
      </c>
      <c r="F2917" s="113" t="s">
        <v>200</v>
      </c>
      <c r="G2917" s="113">
        <v>1.76233538437938E-3</v>
      </c>
    </row>
    <row r="2918" spans="1:7" x14ac:dyDescent="0.25">
      <c r="A2918" s="108" t="str">
        <f t="shared" si="45"/>
        <v>BE_2009_NATIONAL TOTAL_DIOX</v>
      </c>
      <c r="B2918" s="113" t="s">
        <v>137</v>
      </c>
      <c r="C2918" s="113">
        <v>2009</v>
      </c>
      <c r="D2918" s="113" t="s">
        <v>122</v>
      </c>
      <c r="E2918" s="113" t="s">
        <v>128</v>
      </c>
      <c r="F2918" s="113" t="s">
        <v>200</v>
      </c>
      <c r="G2918" s="150">
        <v>5.4107052761218497E-8</v>
      </c>
    </row>
    <row r="2919" spans="1:7" x14ac:dyDescent="0.25">
      <c r="A2919" s="108" t="str">
        <f t="shared" si="45"/>
        <v>BE_2009_NATIONAL TOTAL_PAH</v>
      </c>
      <c r="B2919" s="113" t="s">
        <v>137</v>
      </c>
      <c r="C2919" s="113">
        <v>2009</v>
      </c>
      <c r="D2919" s="113" t="s">
        <v>122</v>
      </c>
      <c r="E2919" s="113" t="s">
        <v>129</v>
      </c>
      <c r="F2919" s="113" t="s">
        <v>200</v>
      </c>
      <c r="G2919" s="113">
        <v>1.54424166152394E-2</v>
      </c>
    </row>
    <row r="2920" spans="1:7" x14ac:dyDescent="0.25">
      <c r="A2920" s="108" t="str">
        <f t="shared" si="45"/>
        <v>BE_2009_NATIONAL TOTAL_HCB</v>
      </c>
      <c r="B2920" s="113" t="s">
        <v>137</v>
      </c>
      <c r="C2920" s="113">
        <v>2009</v>
      </c>
      <c r="D2920" s="113" t="s">
        <v>122</v>
      </c>
      <c r="E2920" s="113" t="s">
        <v>130</v>
      </c>
      <c r="F2920" s="113" t="s">
        <v>200</v>
      </c>
      <c r="G2920" s="150">
        <v>1.07923123116485E-5</v>
      </c>
    </row>
    <row r="2921" spans="1:7" x14ac:dyDescent="0.25">
      <c r="A2921" s="108" t="str">
        <f t="shared" si="45"/>
        <v>BE_2009_NATIONAL TOTAL_PCB</v>
      </c>
      <c r="B2921" s="113" t="s">
        <v>137</v>
      </c>
      <c r="C2921" s="113">
        <v>2009</v>
      </c>
      <c r="D2921" s="113" t="s">
        <v>122</v>
      </c>
      <c r="E2921" s="113" t="s">
        <v>259</v>
      </c>
      <c r="F2921" s="113" t="s">
        <v>200</v>
      </c>
      <c r="G2921" s="150">
        <v>3.5292296458224397E-5</v>
      </c>
    </row>
    <row r="2922" spans="1:7" x14ac:dyDescent="0.25">
      <c r="A2922" s="108" t="str">
        <f t="shared" si="45"/>
        <v>BE_2009_1A3(FU)_NOx</v>
      </c>
      <c r="B2922" s="113" t="s">
        <v>137</v>
      </c>
      <c r="C2922" s="113">
        <v>2009</v>
      </c>
      <c r="D2922" s="113" t="s">
        <v>134</v>
      </c>
      <c r="E2922" s="113" t="s">
        <v>199</v>
      </c>
      <c r="F2922" s="113" t="s">
        <v>200</v>
      </c>
      <c r="G2922" s="113">
        <v>109.78013930506999</v>
      </c>
    </row>
    <row r="2923" spans="1:7" x14ac:dyDescent="0.25">
      <c r="A2923" s="108" t="str">
        <f t="shared" si="45"/>
        <v>BE_2009_1A3(FS)_NOx</v>
      </c>
      <c r="B2923" s="113" t="s">
        <v>137</v>
      </c>
      <c r="C2923" s="113">
        <v>2009</v>
      </c>
      <c r="D2923" s="113" t="s">
        <v>132</v>
      </c>
      <c r="E2923" s="113" t="s">
        <v>199</v>
      </c>
      <c r="F2923" s="113" t="s">
        <v>200</v>
      </c>
      <c r="G2923" s="113">
        <v>128.03444084634199</v>
      </c>
    </row>
    <row r="2924" spans="1:7" x14ac:dyDescent="0.25">
      <c r="A2924" s="108" t="str">
        <f t="shared" si="45"/>
        <v>BE_2009_1A3(FU)_NMVOC</v>
      </c>
      <c r="B2924" s="113" t="s">
        <v>137</v>
      </c>
      <c r="C2924" s="113">
        <v>2009</v>
      </c>
      <c r="D2924" s="113" t="s">
        <v>134</v>
      </c>
      <c r="E2924" s="113" t="s">
        <v>123</v>
      </c>
      <c r="F2924" s="113" t="s">
        <v>200</v>
      </c>
      <c r="G2924" s="113">
        <v>14.1515958740651</v>
      </c>
    </row>
    <row r="2925" spans="1:7" x14ac:dyDescent="0.25">
      <c r="A2925" s="108" t="str">
        <f t="shared" si="45"/>
        <v>BE_2009_1A3(FS)_NMVOC</v>
      </c>
      <c r="B2925" s="113" t="s">
        <v>137</v>
      </c>
      <c r="C2925" s="113">
        <v>2009</v>
      </c>
      <c r="D2925" s="113" t="s">
        <v>132</v>
      </c>
      <c r="E2925" s="113" t="s">
        <v>123</v>
      </c>
      <c r="F2925" s="113" t="s">
        <v>200</v>
      </c>
      <c r="G2925" s="113">
        <v>16.658583269092102</v>
      </c>
    </row>
    <row r="2926" spans="1:7" x14ac:dyDescent="0.25">
      <c r="A2926" s="108" t="str">
        <f t="shared" si="45"/>
        <v>BE_2009_1A3(FU)_SOx</v>
      </c>
      <c r="B2926" s="113" t="s">
        <v>137</v>
      </c>
      <c r="C2926" s="113">
        <v>2009</v>
      </c>
      <c r="D2926" s="113" t="s">
        <v>134</v>
      </c>
      <c r="E2926" s="113" t="s">
        <v>201</v>
      </c>
      <c r="F2926" s="113" t="s">
        <v>200</v>
      </c>
      <c r="G2926" s="113">
        <v>0.10519811904148101</v>
      </c>
    </row>
    <row r="2927" spans="1:7" x14ac:dyDescent="0.25">
      <c r="A2927" s="108" t="str">
        <f t="shared" si="45"/>
        <v>BE_2009_1A3(FS)_SOx</v>
      </c>
      <c r="B2927" s="113" t="s">
        <v>137</v>
      </c>
      <c r="C2927" s="113">
        <v>2009</v>
      </c>
      <c r="D2927" s="113" t="s">
        <v>132</v>
      </c>
      <c r="E2927" s="113" t="s">
        <v>201</v>
      </c>
      <c r="F2927" s="113" t="s">
        <v>200</v>
      </c>
      <c r="G2927" s="113">
        <v>0.121692682779064</v>
      </c>
    </row>
    <row r="2928" spans="1:7" x14ac:dyDescent="0.25">
      <c r="A2928" s="108" t="str">
        <f t="shared" si="45"/>
        <v>BE_2009_1A3(FU)_NH3</v>
      </c>
      <c r="B2928" s="113" t="s">
        <v>137</v>
      </c>
      <c r="C2928" s="113">
        <v>2009</v>
      </c>
      <c r="D2928" s="113" t="s">
        <v>134</v>
      </c>
      <c r="E2928" s="113" t="s">
        <v>124</v>
      </c>
      <c r="F2928" s="113" t="s">
        <v>200</v>
      </c>
      <c r="G2928" s="113">
        <v>1.1610356236511501</v>
      </c>
    </row>
    <row r="2929" spans="1:7" x14ac:dyDescent="0.25">
      <c r="A2929" s="108" t="str">
        <f t="shared" si="45"/>
        <v>BE_2009_1A3(FS)_NH3</v>
      </c>
      <c r="B2929" s="113" t="s">
        <v>137</v>
      </c>
      <c r="C2929" s="113">
        <v>2009</v>
      </c>
      <c r="D2929" s="113" t="s">
        <v>132</v>
      </c>
      <c r="E2929" s="113" t="s">
        <v>124</v>
      </c>
      <c r="F2929" s="113" t="s">
        <v>200</v>
      </c>
      <c r="G2929" s="113">
        <v>1.3663849201985501</v>
      </c>
    </row>
    <row r="2930" spans="1:7" x14ac:dyDescent="0.25">
      <c r="A2930" s="108" t="str">
        <f t="shared" si="45"/>
        <v>BE_2009_1A3(FU)_PM2.5</v>
      </c>
      <c r="B2930" s="113" t="s">
        <v>137</v>
      </c>
      <c r="C2930" s="113">
        <v>2009</v>
      </c>
      <c r="D2930" s="113" t="s">
        <v>134</v>
      </c>
      <c r="E2930" s="113" t="s">
        <v>203</v>
      </c>
      <c r="F2930" s="113" t="s">
        <v>200</v>
      </c>
      <c r="G2930" s="113">
        <v>6.0261415591234098</v>
      </c>
    </row>
    <row r="2931" spans="1:7" x14ac:dyDescent="0.25">
      <c r="A2931" s="108" t="str">
        <f t="shared" si="45"/>
        <v>BE_2009_1A3(FS)_PM2.5</v>
      </c>
      <c r="B2931" s="113" t="s">
        <v>137</v>
      </c>
      <c r="C2931" s="113">
        <v>2009</v>
      </c>
      <c r="D2931" s="113" t="s">
        <v>132</v>
      </c>
      <c r="E2931" s="113" t="s">
        <v>203</v>
      </c>
      <c r="F2931" s="113" t="s">
        <v>200</v>
      </c>
      <c r="G2931" s="113">
        <v>6.9635857669735302</v>
      </c>
    </row>
    <row r="2932" spans="1:7" x14ac:dyDescent="0.25">
      <c r="A2932" s="108" t="str">
        <f t="shared" si="45"/>
        <v>BE_2009_3D_NOx</v>
      </c>
      <c r="B2932" s="113" t="s">
        <v>137</v>
      </c>
      <c r="C2932" s="113">
        <v>2009</v>
      </c>
      <c r="D2932" s="113" t="s">
        <v>206</v>
      </c>
      <c r="E2932" s="113" t="s">
        <v>199</v>
      </c>
      <c r="F2932" s="113" t="s">
        <v>200</v>
      </c>
      <c r="G2932" s="113">
        <v>13.812230914890799</v>
      </c>
    </row>
    <row r="2933" spans="1:7" x14ac:dyDescent="0.25">
      <c r="A2933" s="108" t="str">
        <f t="shared" si="45"/>
        <v>BE_2010_NATIONAL TOTAL_NOx</v>
      </c>
      <c r="B2933" s="113" t="s">
        <v>137</v>
      </c>
      <c r="C2933" s="113">
        <v>2010</v>
      </c>
      <c r="D2933" s="113" t="s">
        <v>122</v>
      </c>
      <c r="E2933" s="113" t="s">
        <v>199</v>
      </c>
      <c r="F2933" s="113" t="s">
        <v>200</v>
      </c>
      <c r="G2933" s="113">
        <v>253.288679957607</v>
      </c>
    </row>
    <row r="2934" spans="1:7" x14ac:dyDescent="0.25">
      <c r="A2934" s="108" t="str">
        <f t="shared" si="45"/>
        <v>BE_2010_NATIONAL TOTAL_NMVOC</v>
      </c>
      <c r="B2934" s="113" t="s">
        <v>137</v>
      </c>
      <c r="C2934" s="113">
        <v>2010</v>
      </c>
      <c r="D2934" s="113" t="s">
        <v>122</v>
      </c>
      <c r="E2934" s="113" t="s">
        <v>123</v>
      </c>
      <c r="F2934" s="113" t="s">
        <v>200</v>
      </c>
      <c r="G2934" s="113">
        <v>172.73232269768599</v>
      </c>
    </row>
    <row r="2935" spans="1:7" x14ac:dyDescent="0.25">
      <c r="A2935" s="108" t="str">
        <f t="shared" si="45"/>
        <v>BE_2010_NATIONAL TOTAL_SOx</v>
      </c>
      <c r="B2935" s="113" t="s">
        <v>137</v>
      </c>
      <c r="C2935" s="113">
        <v>2010</v>
      </c>
      <c r="D2935" s="113" t="s">
        <v>122</v>
      </c>
      <c r="E2935" s="113" t="s">
        <v>201</v>
      </c>
      <c r="F2935" s="113" t="s">
        <v>200</v>
      </c>
      <c r="G2935" s="113">
        <v>60.493963966031998</v>
      </c>
    </row>
    <row r="2936" spans="1:7" x14ac:dyDescent="0.25">
      <c r="A2936" s="108" t="str">
        <f t="shared" si="45"/>
        <v>BE_2010_NATIONAL TOTAL_NH3</v>
      </c>
      <c r="B2936" s="113" t="s">
        <v>137</v>
      </c>
      <c r="C2936" s="113">
        <v>2010</v>
      </c>
      <c r="D2936" s="113" t="s">
        <v>122</v>
      </c>
      <c r="E2936" s="113" t="s">
        <v>124</v>
      </c>
      <c r="F2936" s="113" t="s">
        <v>200</v>
      </c>
      <c r="G2936" s="113">
        <v>74.429006779668498</v>
      </c>
    </row>
    <row r="2937" spans="1:7" x14ac:dyDescent="0.25">
      <c r="A2937" s="108" t="str">
        <f t="shared" si="45"/>
        <v>BE_2010_NATIONAL TOTAL_PM2.5</v>
      </c>
      <c r="B2937" s="113" t="s">
        <v>137</v>
      </c>
      <c r="C2937" s="113">
        <v>2010</v>
      </c>
      <c r="D2937" s="113" t="s">
        <v>122</v>
      </c>
      <c r="E2937" s="113" t="s">
        <v>203</v>
      </c>
      <c r="F2937" s="113" t="s">
        <v>200</v>
      </c>
      <c r="G2937" s="113">
        <v>31.171550266940098</v>
      </c>
    </row>
    <row r="2938" spans="1:7" x14ac:dyDescent="0.25">
      <c r="A2938" s="108" t="str">
        <f t="shared" si="45"/>
        <v>BE_2010_NATIONAL TOTAL_Pb</v>
      </c>
      <c r="B2938" s="113" t="s">
        <v>137</v>
      </c>
      <c r="C2938" s="113">
        <v>2010</v>
      </c>
      <c r="D2938" s="113" t="s">
        <v>122</v>
      </c>
      <c r="E2938" s="113" t="s">
        <v>125</v>
      </c>
      <c r="F2938" s="113" t="s">
        <v>200</v>
      </c>
      <c r="G2938" s="113">
        <v>4.6429463251472403E-2</v>
      </c>
    </row>
    <row r="2939" spans="1:7" x14ac:dyDescent="0.25">
      <c r="A2939" s="108" t="str">
        <f t="shared" si="45"/>
        <v>BE_2010_NATIONAL TOTAL_Cd</v>
      </c>
      <c r="B2939" s="113" t="s">
        <v>137</v>
      </c>
      <c r="C2939" s="113">
        <v>2010</v>
      </c>
      <c r="D2939" s="113" t="s">
        <v>122</v>
      </c>
      <c r="E2939" s="113" t="s">
        <v>126</v>
      </c>
      <c r="F2939" s="113" t="s">
        <v>200</v>
      </c>
      <c r="G2939" s="113">
        <v>1.9727317771599598E-3</v>
      </c>
    </row>
    <row r="2940" spans="1:7" x14ac:dyDescent="0.25">
      <c r="A2940" s="108" t="str">
        <f t="shared" si="45"/>
        <v>BE_2010_NATIONAL TOTAL_Hg</v>
      </c>
      <c r="B2940" s="113" t="s">
        <v>137</v>
      </c>
      <c r="C2940" s="113">
        <v>2010</v>
      </c>
      <c r="D2940" s="113" t="s">
        <v>122</v>
      </c>
      <c r="E2940" s="113" t="s">
        <v>127</v>
      </c>
      <c r="F2940" s="113" t="s">
        <v>200</v>
      </c>
      <c r="G2940" s="113">
        <v>1.7199416731636899E-3</v>
      </c>
    </row>
    <row r="2941" spans="1:7" x14ac:dyDescent="0.25">
      <c r="A2941" s="108" t="str">
        <f t="shared" si="45"/>
        <v>BE_2010_NATIONAL TOTAL_DIOX</v>
      </c>
      <c r="B2941" s="113" t="s">
        <v>137</v>
      </c>
      <c r="C2941" s="113">
        <v>2010</v>
      </c>
      <c r="D2941" s="113" t="s">
        <v>122</v>
      </c>
      <c r="E2941" s="113" t="s">
        <v>128</v>
      </c>
      <c r="F2941" s="113" t="s">
        <v>200</v>
      </c>
      <c r="G2941" s="150">
        <v>5.1101123795355499E-8</v>
      </c>
    </row>
    <row r="2942" spans="1:7" x14ac:dyDescent="0.25">
      <c r="A2942" s="108" t="str">
        <f t="shared" si="45"/>
        <v>BE_2010_NATIONAL TOTAL_PAH</v>
      </c>
      <c r="B2942" s="113" t="s">
        <v>137</v>
      </c>
      <c r="C2942" s="113">
        <v>2010</v>
      </c>
      <c r="D2942" s="113" t="s">
        <v>122</v>
      </c>
      <c r="E2942" s="113" t="s">
        <v>129</v>
      </c>
      <c r="F2942" s="113" t="s">
        <v>200</v>
      </c>
      <c r="G2942" s="113">
        <v>1.4954794695825901E-2</v>
      </c>
    </row>
    <row r="2943" spans="1:7" x14ac:dyDescent="0.25">
      <c r="A2943" s="108" t="str">
        <f t="shared" si="45"/>
        <v>BE_2010_NATIONAL TOTAL_HCB</v>
      </c>
      <c r="B2943" s="113" t="s">
        <v>137</v>
      </c>
      <c r="C2943" s="113">
        <v>2010</v>
      </c>
      <c r="D2943" s="113" t="s">
        <v>122</v>
      </c>
      <c r="E2943" s="113" t="s">
        <v>130</v>
      </c>
      <c r="F2943" s="113" t="s">
        <v>200</v>
      </c>
      <c r="G2943" s="150">
        <v>1.0657857129004399E-5</v>
      </c>
    </row>
    <row r="2944" spans="1:7" x14ac:dyDescent="0.25">
      <c r="A2944" s="108" t="str">
        <f t="shared" si="45"/>
        <v>BE_2010_NATIONAL TOTAL_PCB</v>
      </c>
      <c r="B2944" s="113" t="s">
        <v>137</v>
      </c>
      <c r="C2944" s="113">
        <v>2010</v>
      </c>
      <c r="D2944" s="113" t="s">
        <v>122</v>
      </c>
      <c r="E2944" s="113" t="s">
        <v>259</v>
      </c>
      <c r="F2944" s="113" t="s">
        <v>200</v>
      </c>
      <c r="G2944" s="113">
        <v>1.16171884048711E-4</v>
      </c>
    </row>
    <row r="2945" spans="1:7" x14ac:dyDescent="0.25">
      <c r="A2945" s="108" t="str">
        <f t="shared" si="45"/>
        <v>BE_2010_1A3(FU)_NOx</v>
      </c>
      <c r="B2945" s="113" t="s">
        <v>137</v>
      </c>
      <c r="C2945" s="113">
        <v>2010</v>
      </c>
      <c r="D2945" s="113" t="s">
        <v>134</v>
      </c>
      <c r="E2945" s="113" t="s">
        <v>199</v>
      </c>
      <c r="F2945" s="113" t="s">
        <v>200</v>
      </c>
      <c r="G2945" s="113">
        <v>107.13842613732101</v>
      </c>
    </row>
    <row r="2946" spans="1:7" x14ac:dyDescent="0.25">
      <c r="A2946" s="108" t="str">
        <f t="shared" ref="A2946:A3009" si="46">CONCATENATE(B2946,"_",C2946,"_",D2946,"_",E2946)</f>
        <v>BE_2010_1A3(FS)_NOx</v>
      </c>
      <c r="B2946" s="113" t="s">
        <v>137</v>
      </c>
      <c r="C2946" s="113">
        <v>2010</v>
      </c>
      <c r="D2946" s="113" t="s">
        <v>132</v>
      </c>
      <c r="E2946" s="113" t="s">
        <v>199</v>
      </c>
      <c r="F2946" s="113" t="s">
        <v>200</v>
      </c>
      <c r="G2946" s="113">
        <v>122.153314726584</v>
      </c>
    </row>
    <row r="2947" spans="1:7" x14ac:dyDescent="0.25">
      <c r="A2947" s="108" t="str">
        <f t="shared" si="46"/>
        <v>BE_2010_1A3(FU)_NMVOC</v>
      </c>
      <c r="B2947" s="113" t="s">
        <v>137</v>
      </c>
      <c r="C2947" s="113">
        <v>2010</v>
      </c>
      <c r="D2947" s="113" t="s">
        <v>134</v>
      </c>
      <c r="E2947" s="113" t="s">
        <v>123</v>
      </c>
      <c r="F2947" s="113" t="s">
        <v>200</v>
      </c>
      <c r="G2947" s="113">
        <v>12.715050430026899</v>
      </c>
    </row>
    <row r="2948" spans="1:7" x14ac:dyDescent="0.25">
      <c r="A2948" s="108" t="str">
        <f t="shared" si="46"/>
        <v>BE_2010_1A3(FS)_NMVOC</v>
      </c>
      <c r="B2948" s="113" t="s">
        <v>137</v>
      </c>
      <c r="C2948" s="113">
        <v>2010</v>
      </c>
      <c r="D2948" s="113" t="s">
        <v>132</v>
      </c>
      <c r="E2948" s="113" t="s">
        <v>123</v>
      </c>
      <c r="F2948" s="113" t="s">
        <v>200</v>
      </c>
      <c r="G2948" s="113">
        <v>14.6186709079583</v>
      </c>
    </row>
    <row r="2949" spans="1:7" x14ac:dyDescent="0.25">
      <c r="A2949" s="108" t="str">
        <f t="shared" si="46"/>
        <v>BE_2010_1A3(FU)_SOx</v>
      </c>
      <c r="B2949" s="113" t="s">
        <v>137</v>
      </c>
      <c r="C2949" s="113">
        <v>2010</v>
      </c>
      <c r="D2949" s="113" t="s">
        <v>134</v>
      </c>
      <c r="E2949" s="113" t="s">
        <v>201</v>
      </c>
      <c r="F2949" s="113" t="s">
        <v>200</v>
      </c>
      <c r="G2949" s="113">
        <v>0.112783103741741</v>
      </c>
    </row>
    <row r="2950" spans="1:7" x14ac:dyDescent="0.25">
      <c r="A2950" s="108" t="str">
        <f t="shared" si="46"/>
        <v>BE_2010_1A3(FS)_SOx</v>
      </c>
      <c r="B2950" s="113" t="s">
        <v>137</v>
      </c>
      <c r="C2950" s="113">
        <v>2010</v>
      </c>
      <c r="D2950" s="113" t="s">
        <v>132</v>
      </c>
      <c r="E2950" s="113" t="s">
        <v>201</v>
      </c>
      <c r="F2950" s="113" t="s">
        <v>200</v>
      </c>
      <c r="G2950" s="113">
        <v>0.127780337103681</v>
      </c>
    </row>
    <row r="2951" spans="1:7" x14ac:dyDescent="0.25">
      <c r="A2951" s="108" t="str">
        <f t="shared" si="46"/>
        <v>BE_2010_1A3(FU)_NH3</v>
      </c>
      <c r="B2951" s="113" t="s">
        <v>137</v>
      </c>
      <c r="C2951" s="113">
        <v>2010</v>
      </c>
      <c r="D2951" s="113" t="s">
        <v>134</v>
      </c>
      <c r="E2951" s="113" t="s">
        <v>124</v>
      </c>
      <c r="F2951" s="113" t="s">
        <v>200</v>
      </c>
      <c r="G2951" s="113">
        <v>1.04317359504871</v>
      </c>
    </row>
    <row r="2952" spans="1:7" x14ac:dyDescent="0.25">
      <c r="A2952" s="108" t="str">
        <f t="shared" si="46"/>
        <v>BE_2010_1A3(FS)_NH3</v>
      </c>
      <c r="B2952" s="113" t="s">
        <v>137</v>
      </c>
      <c r="C2952" s="113">
        <v>2010</v>
      </c>
      <c r="D2952" s="113" t="s">
        <v>132</v>
      </c>
      <c r="E2952" s="113" t="s">
        <v>124</v>
      </c>
      <c r="F2952" s="113" t="s">
        <v>200</v>
      </c>
      <c r="G2952" s="113">
        <v>1.20144265139947</v>
      </c>
    </row>
    <row r="2953" spans="1:7" x14ac:dyDescent="0.25">
      <c r="A2953" s="108" t="str">
        <f t="shared" si="46"/>
        <v>BE_2010_1A3(FU)_PM2.5</v>
      </c>
      <c r="B2953" s="113" t="s">
        <v>137</v>
      </c>
      <c r="C2953" s="113">
        <v>2010</v>
      </c>
      <c r="D2953" s="113" t="s">
        <v>134</v>
      </c>
      <c r="E2953" s="113" t="s">
        <v>203</v>
      </c>
      <c r="F2953" s="113" t="s">
        <v>200</v>
      </c>
      <c r="G2953" s="113">
        <v>5.8411478291140897</v>
      </c>
    </row>
    <row r="2954" spans="1:7" x14ac:dyDescent="0.25">
      <c r="A2954" s="108" t="str">
        <f t="shared" si="46"/>
        <v>BE_2010_1A3(FS)_PM2.5</v>
      </c>
      <c r="B2954" s="113" t="s">
        <v>137</v>
      </c>
      <c r="C2954" s="113">
        <v>2010</v>
      </c>
      <c r="D2954" s="113" t="s">
        <v>132</v>
      </c>
      <c r="E2954" s="113" t="s">
        <v>203</v>
      </c>
      <c r="F2954" s="113" t="s">
        <v>200</v>
      </c>
      <c r="G2954" s="113">
        <v>6.6201429616158798</v>
      </c>
    </row>
    <row r="2955" spans="1:7" x14ac:dyDescent="0.25">
      <c r="A2955" s="108" t="str">
        <f t="shared" si="46"/>
        <v>BE_2010_3D_NOx</v>
      </c>
      <c r="B2955" s="113" t="s">
        <v>137</v>
      </c>
      <c r="C2955" s="113">
        <v>2010</v>
      </c>
      <c r="D2955" s="113" t="s">
        <v>206</v>
      </c>
      <c r="E2955" s="113" t="s">
        <v>199</v>
      </c>
      <c r="F2955" s="113" t="s">
        <v>200</v>
      </c>
      <c r="G2955" s="113">
        <v>13.976486543902601</v>
      </c>
    </row>
    <row r="2956" spans="1:7" x14ac:dyDescent="0.25">
      <c r="A2956" s="108" t="str">
        <f t="shared" si="46"/>
        <v>BE_2011_NATIONAL TOTAL_NOx</v>
      </c>
      <c r="B2956" s="113" t="s">
        <v>137</v>
      </c>
      <c r="C2956" s="113">
        <v>2011</v>
      </c>
      <c r="D2956" s="113" t="s">
        <v>122</v>
      </c>
      <c r="E2956" s="113" t="s">
        <v>199</v>
      </c>
      <c r="F2956" s="113" t="s">
        <v>200</v>
      </c>
      <c r="G2956" s="113">
        <v>235.391927444852</v>
      </c>
    </row>
    <row r="2957" spans="1:7" x14ac:dyDescent="0.25">
      <c r="A2957" s="108" t="str">
        <f t="shared" si="46"/>
        <v>BE_2011_NATIONAL TOTAL_NMVOC</v>
      </c>
      <c r="B2957" s="113" t="s">
        <v>137</v>
      </c>
      <c r="C2957" s="113">
        <v>2011</v>
      </c>
      <c r="D2957" s="113" t="s">
        <v>122</v>
      </c>
      <c r="E2957" s="113" t="s">
        <v>123</v>
      </c>
      <c r="F2957" s="113" t="s">
        <v>200</v>
      </c>
      <c r="G2957" s="113">
        <v>160.57446961186099</v>
      </c>
    </row>
    <row r="2958" spans="1:7" x14ac:dyDescent="0.25">
      <c r="A2958" s="108" t="str">
        <f t="shared" si="46"/>
        <v>BE_2011_NATIONAL TOTAL_SOx</v>
      </c>
      <c r="B2958" s="113" t="s">
        <v>137</v>
      </c>
      <c r="C2958" s="113">
        <v>2011</v>
      </c>
      <c r="D2958" s="113" t="s">
        <v>122</v>
      </c>
      <c r="E2958" s="113" t="s">
        <v>201</v>
      </c>
      <c r="F2958" s="113" t="s">
        <v>200</v>
      </c>
      <c r="G2958" s="113">
        <v>53.299217502045202</v>
      </c>
    </row>
    <row r="2959" spans="1:7" x14ac:dyDescent="0.25">
      <c r="A2959" s="108" t="str">
        <f t="shared" si="46"/>
        <v>BE_2011_NATIONAL TOTAL_NH3</v>
      </c>
      <c r="B2959" s="113" t="s">
        <v>137</v>
      </c>
      <c r="C2959" s="113">
        <v>2011</v>
      </c>
      <c r="D2959" s="113" t="s">
        <v>122</v>
      </c>
      <c r="E2959" s="113" t="s">
        <v>124</v>
      </c>
      <c r="F2959" s="113" t="s">
        <v>200</v>
      </c>
      <c r="G2959" s="113">
        <v>73.337813211749307</v>
      </c>
    </row>
    <row r="2960" spans="1:7" x14ac:dyDescent="0.25">
      <c r="A2960" s="108" t="str">
        <f t="shared" si="46"/>
        <v>BE_2011_NATIONAL TOTAL_PM2.5</v>
      </c>
      <c r="B2960" s="113" t="s">
        <v>137</v>
      </c>
      <c r="C2960" s="113">
        <v>2011</v>
      </c>
      <c r="D2960" s="113" t="s">
        <v>122</v>
      </c>
      <c r="E2960" s="113" t="s">
        <v>203</v>
      </c>
      <c r="F2960" s="113" t="s">
        <v>200</v>
      </c>
      <c r="G2960" s="113">
        <v>24.809438995506198</v>
      </c>
    </row>
    <row r="2961" spans="1:7" x14ac:dyDescent="0.25">
      <c r="A2961" s="108" t="str">
        <f t="shared" si="46"/>
        <v>BE_2011_NATIONAL TOTAL_Pb</v>
      </c>
      <c r="B2961" s="113" t="s">
        <v>137</v>
      </c>
      <c r="C2961" s="113">
        <v>2011</v>
      </c>
      <c r="D2961" s="113" t="s">
        <v>122</v>
      </c>
      <c r="E2961" s="113" t="s">
        <v>125</v>
      </c>
      <c r="F2961" s="113" t="s">
        <v>200</v>
      </c>
      <c r="G2961" s="113">
        <v>3.5867627785570802E-2</v>
      </c>
    </row>
    <row r="2962" spans="1:7" x14ac:dyDescent="0.25">
      <c r="A2962" s="108" t="str">
        <f t="shared" si="46"/>
        <v>BE_2011_NATIONAL TOTAL_Cd</v>
      </c>
      <c r="B2962" s="113" t="s">
        <v>137</v>
      </c>
      <c r="C2962" s="113">
        <v>2011</v>
      </c>
      <c r="D2962" s="113" t="s">
        <v>122</v>
      </c>
      <c r="E2962" s="113" t="s">
        <v>126</v>
      </c>
      <c r="F2962" s="113" t="s">
        <v>200</v>
      </c>
      <c r="G2962" s="113">
        <v>1.6930078320836501E-3</v>
      </c>
    </row>
    <row r="2963" spans="1:7" x14ac:dyDescent="0.25">
      <c r="A2963" s="108" t="str">
        <f t="shared" si="46"/>
        <v>BE_2011_NATIONAL TOTAL_Hg</v>
      </c>
      <c r="B2963" s="113" t="s">
        <v>137</v>
      </c>
      <c r="C2963" s="113">
        <v>2011</v>
      </c>
      <c r="D2963" s="113" t="s">
        <v>122</v>
      </c>
      <c r="E2963" s="113" t="s">
        <v>127</v>
      </c>
      <c r="F2963" s="113" t="s">
        <v>200</v>
      </c>
      <c r="G2963" s="113">
        <v>1.44963526165351E-3</v>
      </c>
    </row>
    <row r="2964" spans="1:7" x14ac:dyDescent="0.25">
      <c r="A2964" s="108" t="str">
        <f t="shared" si="46"/>
        <v>BE_2011_NATIONAL TOTAL_DIOX</v>
      </c>
      <c r="B2964" s="113" t="s">
        <v>137</v>
      </c>
      <c r="C2964" s="113">
        <v>2011</v>
      </c>
      <c r="D2964" s="113" t="s">
        <v>122</v>
      </c>
      <c r="E2964" s="113" t="s">
        <v>128</v>
      </c>
      <c r="F2964" s="113" t="s">
        <v>200</v>
      </c>
      <c r="G2964" s="150">
        <v>4.3910534694231399E-8</v>
      </c>
    </row>
    <row r="2965" spans="1:7" x14ac:dyDescent="0.25">
      <c r="A2965" s="108" t="str">
        <f t="shared" si="46"/>
        <v>BE_2011_NATIONAL TOTAL_PAH</v>
      </c>
      <c r="B2965" s="113" t="s">
        <v>137</v>
      </c>
      <c r="C2965" s="113">
        <v>2011</v>
      </c>
      <c r="D2965" s="113" t="s">
        <v>122</v>
      </c>
      <c r="E2965" s="113" t="s">
        <v>129</v>
      </c>
      <c r="F2965" s="113" t="s">
        <v>200</v>
      </c>
      <c r="G2965" s="113">
        <v>1.2672379319036701E-2</v>
      </c>
    </row>
    <row r="2966" spans="1:7" x14ac:dyDescent="0.25">
      <c r="A2966" s="108" t="str">
        <f t="shared" si="46"/>
        <v>BE_2011_NATIONAL TOTAL_HCB</v>
      </c>
      <c r="B2966" s="113" t="s">
        <v>137</v>
      </c>
      <c r="C2966" s="113">
        <v>2011</v>
      </c>
      <c r="D2966" s="113" t="s">
        <v>122</v>
      </c>
      <c r="E2966" s="113" t="s">
        <v>130</v>
      </c>
      <c r="F2966" s="113" t="s">
        <v>200</v>
      </c>
      <c r="G2966" s="150">
        <v>2.5640050221586599E-5</v>
      </c>
    </row>
    <row r="2967" spans="1:7" x14ac:dyDescent="0.25">
      <c r="A2967" s="108" t="str">
        <f t="shared" si="46"/>
        <v>BE_2011_NATIONAL TOTAL_PCB</v>
      </c>
      <c r="B2967" s="113" t="s">
        <v>137</v>
      </c>
      <c r="C2967" s="113">
        <v>2011</v>
      </c>
      <c r="D2967" s="113" t="s">
        <v>122</v>
      </c>
      <c r="E2967" s="113" t="s">
        <v>259</v>
      </c>
      <c r="F2967" s="113" t="s">
        <v>200</v>
      </c>
      <c r="G2967" s="150">
        <v>7.7699249731825499E-5</v>
      </c>
    </row>
    <row r="2968" spans="1:7" x14ac:dyDescent="0.25">
      <c r="A2968" s="108" t="str">
        <f t="shared" si="46"/>
        <v>BE_2011_1A3(FU)_NOx</v>
      </c>
      <c r="B2968" s="113" t="s">
        <v>137</v>
      </c>
      <c r="C2968" s="113">
        <v>2011</v>
      </c>
      <c r="D2968" s="113" t="s">
        <v>134</v>
      </c>
      <c r="E2968" s="113" t="s">
        <v>199</v>
      </c>
      <c r="F2968" s="113" t="s">
        <v>200</v>
      </c>
      <c r="G2968" s="113">
        <v>102.06568225042101</v>
      </c>
    </row>
    <row r="2969" spans="1:7" x14ac:dyDescent="0.25">
      <c r="A2969" s="108" t="str">
        <f t="shared" si="46"/>
        <v>BE_2011_1A3(FS)_NOx</v>
      </c>
      <c r="B2969" s="113" t="s">
        <v>137</v>
      </c>
      <c r="C2969" s="113">
        <v>2011</v>
      </c>
      <c r="D2969" s="113" t="s">
        <v>132</v>
      </c>
      <c r="E2969" s="113" t="s">
        <v>199</v>
      </c>
      <c r="F2969" s="113" t="s">
        <v>200</v>
      </c>
      <c r="G2969" s="113">
        <v>114.271330881239</v>
      </c>
    </row>
    <row r="2970" spans="1:7" x14ac:dyDescent="0.25">
      <c r="A2970" s="108" t="str">
        <f t="shared" si="46"/>
        <v>BE_2011_1A3(FU)_NMVOC</v>
      </c>
      <c r="B2970" s="113" t="s">
        <v>137</v>
      </c>
      <c r="C2970" s="113">
        <v>2011</v>
      </c>
      <c r="D2970" s="113" t="s">
        <v>134</v>
      </c>
      <c r="E2970" s="113" t="s">
        <v>123</v>
      </c>
      <c r="F2970" s="113" t="s">
        <v>200</v>
      </c>
      <c r="G2970" s="113">
        <v>11.283346668070299</v>
      </c>
    </row>
    <row r="2971" spans="1:7" x14ac:dyDescent="0.25">
      <c r="A2971" s="108" t="str">
        <f t="shared" si="46"/>
        <v>BE_2011_1A3(FS)_NMVOC</v>
      </c>
      <c r="B2971" s="113" t="s">
        <v>137</v>
      </c>
      <c r="C2971" s="113">
        <v>2011</v>
      </c>
      <c r="D2971" s="113" t="s">
        <v>132</v>
      </c>
      <c r="E2971" s="113" t="s">
        <v>123</v>
      </c>
      <c r="F2971" s="113" t="s">
        <v>200</v>
      </c>
      <c r="G2971" s="113">
        <v>12.788356229147</v>
      </c>
    </row>
    <row r="2972" spans="1:7" x14ac:dyDescent="0.25">
      <c r="A2972" s="108" t="str">
        <f t="shared" si="46"/>
        <v>BE_2011_1A3(FU)_SOx</v>
      </c>
      <c r="B2972" s="113" t="s">
        <v>137</v>
      </c>
      <c r="C2972" s="113">
        <v>2011</v>
      </c>
      <c r="D2972" s="113" t="s">
        <v>134</v>
      </c>
      <c r="E2972" s="113" t="s">
        <v>201</v>
      </c>
      <c r="F2972" s="113" t="s">
        <v>200</v>
      </c>
      <c r="G2972" s="113">
        <v>0.10876602000396</v>
      </c>
    </row>
    <row r="2973" spans="1:7" x14ac:dyDescent="0.25">
      <c r="A2973" s="108" t="str">
        <f t="shared" si="46"/>
        <v>BE_2011_1A3(FS)_SOx</v>
      </c>
      <c r="B2973" s="113" t="s">
        <v>137</v>
      </c>
      <c r="C2973" s="113">
        <v>2011</v>
      </c>
      <c r="D2973" s="113" t="s">
        <v>132</v>
      </c>
      <c r="E2973" s="113" t="s">
        <v>201</v>
      </c>
      <c r="F2973" s="113" t="s">
        <v>200</v>
      </c>
      <c r="G2973" s="113">
        <v>0.121244276993951</v>
      </c>
    </row>
    <row r="2974" spans="1:7" x14ac:dyDescent="0.25">
      <c r="A2974" s="108" t="str">
        <f t="shared" si="46"/>
        <v>BE_2011_1A3(FU)_NH3</v>
      </c>
      <c r="B2974" s="113" t="s">
        <v>137</v>
      </c>
      <c r="C2974" s="113">
        <v>2011</v>
      </c>
      <c r="D2974" s="113" t="s">
        <v>134</v>
      </c>
      <c r="E2974" s="113" t="s">
        <v>124</v>
      </c>
      <c r="F2974" s="113" t="s">
        <v>200</v>
      </c>
      <c r="G2974" s="113">
        <v>0.95626866179050496</v>
      </c>
    </row>
    <row r="2975" spans="1:7" x14ac:dyDescent="0.25">
      <c r="A2975" s="108" t="str">
        <f t="shared" si="46"/>
        <v>BE_2011_1A3(FS)_NH3</v>
      </c>
      <c r="B2975" s="113" t="s">
        <v>137</v>
      </c>
      <c r="C2975" s="113">
        <v>2011</v>
      </c>
      <c r="D2975" s="113" t="s">
        <v>132</v>
      </c>
      <c r="E2975" s="113" t="s">
        <v>124</v>
      </c>
      <c r="F2975" s="113" t="s">
        <v>200</v>
      </c>
      <c r="G2975" s="113">
        <v>1.0986713950500699</v>
      </c>
    </row>
    <row r="2976" spans="1:7" x14ac:dyDescent="0.25">
      <c r="A2976" s="108" t="str">
        <f t="shared" si="46"/>
        <v>BE_2011_1A3(FU)_PM2.5</v>
      </c>
      <c r="B2976" s="113" t="s">
        <v>137</v>
      </c>
      <c r="C2976" s="113">
        <v>2011</v>
      </c>
      <c r="D2976" s="113" t="s">
        <v>134</v>
      </c>
      <c r="E2976" s="113" t="s">
        <v>203</v>
      </c>
      <c r="F2976" s="113" t="s">
        <v>200</v>
      </c>
      <c r="G2976" s="113">
        <v>5.2579577830817996</v>
      </c>
    </row>
    <row r="2977" spans="1:7" x14ac:dyDescent="0.25">
      <c r="A2977" s="108" t="str">
        <f t="shared" si="46"/>
        <v>BE_2011_1A3(FS)_PM2.5</v>
      </c>
      <c r="B2977" s="113" t="s">
        <v>137</v>
      </c>
      <c r="C2977" s="113">
        <v>2011</v>
      </c>
      <c r="D2977" s="113" t="s">
        <v>132</v>
      </c>
      <c r="E2977" s="113" t="s">
        <v>203</v>
      </c>
      <c r="F2977" s="113" t="s">
        <v>200</v>
      </c>
      <c r="G2977" s="113">
        <v>5.8594848010676701</v>
      </c>
    </row>
    <row r="2978" spans="1:7" x14ac:dyDescent="0.25">
      <c r="A2978" s="108" t="str">
        <f t="shared" si="46"/>
        <v>BE_2011_3D_NOx</v>
      </c>
      <c r="B2978" s="113" t="s">
        <v>137</v>
      </c>
      <c r="C2978" s="113">
        <v>2011</v>
      </c>
      <c r="D2978" s="113" t="s">
        <v>206</v>
      </c>
      <c r="E2978" s="113" t="s">
        <v>199</v>
      </c>
      <c r="F2978" s="113" t="s">
        <v>200</v>
      </c>
      <c r="G2978" s="113">
        <v>13.4579970251728</v>
      </c>
    </row>
    <row r="2979" spans="1:7" x14ac:dyDescent="0.25">
      <c r="A2979" s="108" t="str">
        <f t="shared" si="46"/>
        <v>BE_2012_NATIONAL TOTAL_NOx</v>
      </c>
      <c r="B2979" s="113" t="s">
        <v>137</v>
      </c>
      <c r="C2979" s="113">
        <v>2012</v>
      </c>
      <c r="D2979" s="113" t="s">
        <v>122</v>
      </c>
      <c r="E2979" s="113" t="s">
        <v>199</v>
      </c>
      <c r="F2979" s="113" t="s">
        <v>200</v>
      </c>
      <c r="G2979" s="113">
        <v>223.58831442939601</v>
      </c>
    </row>
    <row r="2980" spans="1:7" x14ac:dyDescent="0.25">
      <c r="A2980" s="108" t="str">
        <f t="shared" si="46"/>
        <v>BE_2012_NATIONAL TOTAL_NMVOC</v>
      </c>
      <c r="B2980" s="113" t="s">
        <v>137</v>
      </c>
      <c r="C2980" s="113">
        <v>2012</v>
      </c>
      <c r="D2980" s="113" t="s">
        <v>122</v>
      </c>
      <c r="E2980" s="113" t="s">
        <v>123</v>
      </c>
      <c r="F2980" s="113" t="s">
        <v>200</v>
      </c>
      <c r="G2980" s="113">
        <v>157.13212404830401</v>
      </c>
    </row>
    <row r="2981" spans="1:7" x14ac:dyDescent="0.25">
      <c r="A2981" s="108" t="str">
        <f t="shared" si="46"/>
        <v>BE_2012_NATIONAL TOTAL_SOx</v>
      </c>
      <c r="B2981" s="113" t="s">
        <v>137</v>
      </c>
      <c r="C2981" s="113">
        <v>2012</v>
      </c>
      <c r="D2981" s="113" t="s">
        <v>122</v>
      </c>
      <c r="E2981" s="113" t="s">
        <v>201</v>
      </c>
      <c r="F2981" s="113" t="s">
        <v>200</v>
      </c>
      <c r="G2981" s="113">
        <v>47.480033283319003</v>
      </c>
    </row>
    <row r="2982" spans="1:7" x14ac:dyDescent="0.25">
      <c r="A2982" s="108" t="str">
        <f t="shared" si="46"/>
        <v>BE_2012_NATIONAL TOTAL_NH3</v>
      </c>
      <c r="B2982" s="113" t="s">
        <v>137</v>
      </c>
      <c r="C2982" s="113">
        <v>2012</v>
      </c>
      <c r="D2982" s="113" t="s">
        <v>122</v>
      </c>
      <c r="E2982" s="113" t="s">
        <v>124</v>
      </c>
      <c r="F2982" s="113" t="s">
        <v>200</v>
      </c>
      <c r="G2982" s="113">
        <v>73.415582343000295</v>
      </c>
    </row>
    <row r="2983" spans="1:7" x14ac:dyDescent="0.25">
      <c r="A2983" s="108" t="str">
        <f t="shared" si="46"/>
        <v>BE_2012_NATIONAL TOTAL_PM2.5</v>
      </c>
      <c r="B2983" s="113" t="s">
        <v>137</v>
      </c>
      <c r="C2983" s="113">
        <v>2012</v>
      </c>
      <c r="D2983" s="113" t="s">
        <v>122</v>
      </c>
      <c r="E2983" s="113" t="s">
        <v>203</v>
      </c>
      <c r="F2983" s="113" t="s">
        <v>200</v>
      </c>
      <c r="G2983" s="113">
        <v>25.071319168830598</v>
      </c>
    </row>
    <row r="2984" spans="1:7" x14ac:dyDescent="0.25">
      <c r="A2984" s="108" t="str">
        <f t="shared" si="46"/>
        <v>BE_2012_NATIONAL TOTAL_Pb</v>
      </c>
      <c r="B2984" s="113" t="s">
        <v>137</v>
      </c>
      <c r="C2984" s="113">
        <v>2012</v>
      </c>
      <c r="D2984" s="113" t="s">
        <v>122</v>
      </c>
      <c r="E2984" s="113" t="s">
        <v>125</v>
      </c>
      <c r="F2984" s="113" t="s">
        <v>200</v>
      </c>
      <c r="G2984" s="113">
        <v>3.4882304467826003E-2</v>
      </c>
    </row>
    <row r="2985" spans="1:7" x14ac:dyDescent="0.25">
      <c r="A2985" s="108" t="str">
        <f t="shared" si="46"/>
        <v>BE_2012_NATIONAL TOTAL_Cd</v>
      </c>
      <c r="B2985" s="113" t="s">
        <v>137</v>
      </c>
      <c r="C2985" s="113">
        <v>2012</v>
      </c>
      <c r="D2985" s="113" t="s">
        <v>122</v>
      </c>
      <c r="E2985" s="113" t="s">
        <v>126</v>
      </c>
      <c r="F2985" s="113" t="s">
        <v>200</v>
      </c>
      <c r="G2985" s="113">
        <v>1.48678885052921E-3</v>
      </c>
    </row>
    <row r="2986" spans="1:7" x14ac:dyDescent="0.25">
      <c r="A2986" s="108" t="str">
        <f t="shared" si="46"/>
        <v>BE_2012_NATIONAL TOTAL_Hg</v>
      </c>
      <c r="B2986" s="113" t="s">
        <v>137</v>
      </c>
      <c r="C2986" s="113">
        <v>2012</v>
      </c>
      <c r="D2986" s="113" t="s">
        <v>122</v>
      </c>
      <c r="E2986" s="113" t="s">
        <v>127</v>
      </c>
      <c r="F2986" s="113" t="s">
        <v>200</v>
      </c>
      <c r="G2986" s="113">
        <v>1.28824679752179E-3</v>
      </c>
    </row>
    <row r="2987" spans="1:7" x14ac:dyDescent="0.25">
      <c r="A2987" s="108" t="str">
        <f t="shared" si="46"/>
        <v>BE_2012_NATIONAL TOTAL_DIOX</v>
      </c>
      <c r="B2987" s="113" t="s">
        <v>137</v>
      </c>
      <c r="C2987" s="113">
        <v>2012</v>
      </c>
      <c r="D2987" s="113" t="s">
        <v>122</v>
      </c>
      <c r="E2987" s="113" t="s">
        <v>128</v>
      </c>
      <c r="F2987" s="113" t="s">
        <v>200</v>
      </c>
      <c r="G2987" s="150">
        <v>4.7073180616858499E-8</v>
      </c>
    </row>
    <row r="2988" spans="1:7" x14ac:dyDescent="0.25">
      <c r="A2988" s="108" t="str">
        <f t="shared" si="46"/>
        <v>BE_2012_NATIONAL TOTAL_PAH</v>
      </c>
      <c r="B2988" s="113" t="s">
        <v>137</v>
      </c>
      <c r="C2988" s="113">
        <v>2012</v>
      </c>
      <c r="D2988" s="113" t="s">
        <v>122</v>
      </c>
      <c r="E2988" s="113" t="s">
        <v>129</v>
      </c>
      <c r="F2988" s="113" t="s">
        <v>200</v>
      </c>
      <c r="G2988" s="113">
        <v>1.20947083760111E-2</v>
      </c>
    </row>
    <row r="2989" spans="1:7" x14ac:dyDescent="0.25">
      <c r="A2989" s="108" t="str">
        <f t="shared" si="46"/>
        <v>BE_2012_NATIONAL TOTAL_HCB</v>
      </c>
      <c r="B2989" s="113" t="s">
        <v>137</v>
      </c>
      <c r="C2989" s="113">
        <v>2012</v>
      </c>
      <c r="D2989" s="113" t="s">
        <v>122</v>
      </c>
      <c r="E2989" s="113" t="s">
        <v>130</v>
      </c>
      <c r="F2989" s="113" t="s">
        <v>200</v>
      </c>
      <c r="G2989" s="150">
        <v>1.49685700431677E-5</v>
      </c>
    </row>
    <row r="2990" spans="1:7" x14ac:dyDescent="0.25">
      <c r="A2990" s="108" t="str">
        <f t="shared" si="46"/>
        <v>BE_2012_NATIONAL TOTAL_PCB</v>
      </c>
      <c r="B2990" s="113" t="s">
        <v>137</v>
      </c>
      <c r="C2990" s="113">
        <v>2012</v>
      </c>
      <c r="D2990" s="113" t="s">
        <v>122</v>
      </c>
      <c r="E2990" s="113" t="s">
        <v>259</v>
      </c>
      <c r="F2990" s="113" t="s">
        <v>200</v>
      </c>
      <c r="G2990" s="150">
        <v>3.3302042263247502E-5</v>
      </c>
    </row>
    <row r="2991" spans="1:7" x14ac:dyDescent="0.25">
      <c r="A2991" s="108" t="str">
        <f t="shared" si="46"/>
        <v>BE_2012_1A3(FU)_NOx</v>
      </c>
      <c r="B2991" s="113" t="s">
        <v>137</v>
      </c>
      <c r="C2991" s="113">
        <v>2012</v>
      </c>
      <c r="D2991" s="113" t="s">
        <v>134</v>
      </c>
      <c r="E2991" s="113" t="s">
        <v>199</v>
      </c>
      <c r="F2991" s="113" t="s">
        <v>200</v>
      </c>
      <c r="G2991" s="113">
        <v>99.552460760762301</v>
      </c>
    </row>
    <row r="2992" spans="1:7" x14ac:dyDescent="0.25">
      <c r="A2992" s="108" t="str">
        <f t="shared" si="46"/>
        <v>BE_2012_1A3(FS)_NOx</v>
      </c>
      <c r="B2992" s="113" t="s">
        <v>137</v>
      </c>
      <c r="C2992" s="113">
        <v>2012</v>
      </c>
      <c r="D2992" s="113" t="s">
        <v>132</v>
      </c>
      <c r="E2992" s="113" t="s">
        <v>199</v>
      </c>
      <c r="F2992" s="113" t="s">
        <v>200</v>
      </c>
      <c r="G2992" s="113">
        <v>107.14345000396099</v>
      </c>
    </row>
    <row r="2993" spans="1:7" x14ac:dyDescent="0.25">
      <c r="A2993" s="108" t="str">
        <f t="shared" si="46"/>
        <v>BE_2012_1A3(FU)_NMVOC</v>
      </c>
      <c r="B2993" s="113" t="s">
        <v>137</v>
      </c>
      <c r="C2993" s="113">
        <v>2012</v>
      </c>
      <c r="D2993" s="113" t="s">
        <v>134</v>
      </c>
      <c r="E2993" s="113" t="s">
        <v>123</v>
      </c>
      <c r="F2993" s="113" t="s">
        <v>200</v>
      </c>
      <c r="G2993" s="113">
        <v>10.357041963880601</v>
      </c>
    </row>
    <row r="2994" spans="1:7" x14ac:dyDescent="0.25">
      <c r="A2994" s="108" t="str">
        <f t="shared" si="46"/>
        <v>BE_2012_1A3(FS)_NMVOC</v>
      </c>
      <c r="B2994" s="113" t="s">
        <v>137</v>
      </c>
      <c r="C2994" s="113">
        <v>2012</v>
      </c>
      <c r="D2994" s="113" t="s">
        <v>132</v>
      </c>
      <c r="E2994" s="113" t="s">
        <v>123</v>
      </c>
      <c r="F2994" s="113" t="s">
        <v>200</v>
      </c>
      <c r="G2994" s="113">
        <v>11.3032381998235</v>
      </c>
    </row>
    <row r="2995" spans="1:7" x14ac:dyDescent="0.25">
      <c r="A2995" s="108" t="str">
        <f t="shared" si="46"/>
        <v>BE_2012_1A3(FU)_SOx</v>
      </c>
      <c r="B2995" s="113" t="s">
        <v>137</v>
      </c>
      <c r="C2995" s="113">
        <v>2012</v>
      </c>
      <c r="D2995" s="113" t="s">
        <v>134</v>
      </c>
      <c r="E2995" s="113" t="s">
        <v>201</v>
      </c>
      <c r="F2995" s="113" t="s">
        <v>200</v>
      </c>
      <c r="G2995" s="113">
        <v>0.110846494842422</v>
      </c>
    </row>
    <row r="2996" spans="1:7" x14ac:dyDescent="0.25">
      <c r="A2996" s="108" t="str">
        <f t="shared" si="46"/>
        <v>BE_2012_1A3(FS)_SOx</v>
      </c>
      <c r="B2996" s="113" t="s">
        <v>137</v>
      </c>
      <c r="C2996" s="113">
        <v>2012</v>
      </c>
      <c r="D2996" s="113" t="s">
        <v>132</v>
      </c>
      <c r="E2996" s="113" t="s">
        <v>201</v>
      </c>
      <c r="F2996" s="113" t="s">
        <v>200</v>
      </c>
      <c r="G2996" s="113">
        <v>0.118941046631626</v>
      </c>
    </row>
    <row r="2997" spans="1:7" x14ac:dyDescent="0.25">
      <c r="A2997" s="108" t="str">
        <f t="shared" si="46"/>
        <v>BE_2012_1A3(FU)_NH3</v>
      </c>
      <c r="B2997" s="113" t="s">
        <v>137</v>
      </c>
      <c r="C2997" s="113">
        <v>2012</v>
      </c>
      <c r="D2997" s="113" t="s">
        <v>134</v>
      </c>
      <c r="E2997" s="113" t="s">
        <v>124</v>
      </c>
      <c r="F2997" s="113" t="s">
        <v>200</v>
      </c>
      <c r="G2997" s="113">
        <v>0.89637379588907595</v>
      </c>
    </row>
    <row r="2998" spans="1:7" x14ac:dyDescent="0.25">
      <c r="A2998" s="108" t="str">
        <f t="shared" si="46"/>
        <v>BE_2012_1A3(FS)_NH3</v>
      </c>
      <c r="B2998" s="113" t="s">
        <v>137</v>
      </c>
      <c r="C2998" s="113">
        <v>2012</v>
      </c>
      <c r="D2998" s="113" t="s">
        <v>132</v>
      </c>
      <c r="E2998" s="113" t="s">
        <v>124</v>
      </c>
      <c r="F2998" s="113" t="s">
        <v>200</v>
      </c>
      <c r="G2998" s="113">
        <v>0.99077168598509402</v>
      </c>
    </row>
    <row r="2999" spans="1:7" x14ac:dyDescent="0.25">
      <c r="A2999" s="108" t="str">
        <f t="shared" si="46"/>
        <v>BE_2012_1A3(FU)_PM2.5</v>
      </c>
      <c r="B2999" s="113" t="s">
        <v>137</v>
      </c>
      <c r="C2999" s="113">
        <v>2012</v>
      </c>
      <c r="D2999" s="113" t="s">
        <v>134</v>
      </c>
      <c r="E2999" s="113" t="s">
        <v>203</v>
      </c>
      <c r="F2999" s="113" t="s">
        <v>200</v>
      </c>
      <c r="G2999" s="113">
        <v>4.8930113286093802</v>
      </c>
    </row>
    <row r="3000" spans="1:7" x14ac:dyDescent="0.25">
      <c r="A3000" s="108" t="str">
        <f t="shared" si="46"/>
        <v>BE_2012_1A3(FS)_PM2.5</v>
      </c>
      <c r="B3000" s="113" t="s">
        <v>137</v>
      </c>
      <c r="C3000" s="113">
        <v>2012</v>
      </c>
      <c r="D3000" s="113" t="s">
        <v>132</v>
      </c>
      <c r="E3000" s="113" t="s">
        <v>203</v>
      </c>
      <c r="F3000" s="113" t="s">
        <v>200</v>
      </c>
      <c r="G3000" s="113">
        <v>5.2516747231416003</v>
      </c>
    </row>
    <row r="3001" spans="1:7" x14ac:dyDescent="0.25">
      <c r="A3001" s="108" t="str">
        <f t="shared" si="46"/>
        <v>BE_2012_3D_NOx</v>
      </c>
      <c r="B3001" s="113" t="s">
        <v>137</v>
      </c>
      <c r="C3001" s="113">
        <v>2012</v>
      </c>
      <c r="D3001" s="113" t="s">
        <v>206</v>
      </c>
      <c r="E3001" s="113" t="s">
        <v>199</v>
      </c>
      <c r="F3001" s="113" t="s">
        <v>200</v>
      </c>
      <c r="G3001" s="113">
        <v>13.5396223750045</v>
      </c>
    </row>
    <row r="3002" spans="1:7" x14ac:dyDescent="0.25">
      <c r="A3002" s="108" t="str">
        <f t="shared" si="46"/>
        <v>BE_2013_NATIONAL TOTAL_NOx</v>
      </c>
      <c r="B3002" s="113" t="s">
        <v>137</v>
      </c>
      <c r="C3002" s="113">
        <v>2013</v>
      </c>
      <c r="D3002" s="113" t="s">
        <v>122</v>
      </c>
      <c r="E3002" s="113" t="s">
        <v>199</v>
      </c>
      <c r="F3002" s="113" t="s">
        <v>200</v>
      </c>
      <c r="G3002" s="113">
        <v>213.862804702928</v>
      </c>
    </row>
    <row r="3003" spans="1:7" x14ac:dyDescent="0.25">
      <c r="A3003" s="108" t="str">
        <f t="shared" si="46"/>
        <v>BE_2013_NATIONAL TOTAL_NMVOC</v>
      </c>
      <c r="B3003" s="113" t="s">
        <v>137</v>
      </c>
      <c r="C3003" s="113">
        <v>2013</v>
      </c>
      <c r="D3003" s="113" t="s">
        <v>122</v>
      </c>
      <c r="E3003" s="113" t="s">
        <v>123</v>
      </c>
      <c r="F3003" s="113" t="s">
        <v>200</v>
      </c>
      <c r="G3003" s="113">
        <v>153.00315006174799</v>
      </c>
    </row>
    <row r="3004" spans="1:7" x14ac:dyDescent="0.25">
      <c r="A3004" s="108" t="str">
        <f t="shared" si="46"/>
        <v>BE_2013_NATIONAL TOTAL_SOx</v>
      </c>
      <c r="B3004" s="113" t="s">
        <v>137</v>
      </c>
      <c r="C3004" s="113">
        <v>2013</v>
      </c>
      <c r="D3004" s="113" t="s">
        <v>122</v>
      </c>
      <c r="E3004" s="113" t="s">
        <v>201</v>
      </c>
      <c r="F3004" s="113" t="s">
        <v>200</v>
      </c>
      <c r="G3004" s="113">
        <v>43.089953542507402</v>
      </c>
    </row>
    <row r="3005" spans="1:7" x14ac:dyDescent="0.25">
      <c r="A3005" s="108" t="str">
        <f t="shared" si="46"/>
        <v>BE_2013_NATIONAL TOTAL_NH3</v>
      </c>
      <c r="B3005" s="113" t="s">
        <v>137</v>
      </c>
      <c r="C3005" s="113">
        <v>2013</v>
      </c>
      <c r="D3005" s="113" t="s">
        <v>122</v>
      </c>
      <c r="E3005" s="113" t="s">
        <v>124</v>
      </c>
      <c r="F3005" s="113" t="s">
        <v>200</v>
      </c>
      <c r="G3005" s="113">
        <v>72.569572028675196</v>
      </c>
    </row>
    <row r="3006" spans="1:7" x14ac:dyDescent="0.25">
      <c r="A3006" s="108" t="str">
        <f t="shared" si="46"/>
        <v>BE_2013_NATIONAL TOTAL_PM2.5</v>
      </c>
      <c r="B3006" s="113" t="s">
        <v>137</v>
      </c>
      <c r="C3006" s="113">
        <v>2013</v>
      </c>
      <c r="D3006" s="113" t="s">
        <v>122</v>
      </c>
      <c r="E3006" s="113" t="s">
        <v>203</v>
      </c>
      <c r="F3006" s="113" t="s">
        <v>200</v>
      </c>
      <c r="G3006" s="113">
        <v>25.7205205915234</v>
      </c>
    </row>
    <row r="3007" spans="1:7" x14ac:dyDescent="0.25">
      <c r="A3007" s="108" t="str">
        <f t="shared" si="46"/>
        <v>BE_2013_NATIONAL TOTAL_Pb</v>
      </c>
      <c r="B3007" s="113" t="s">
        <v>137</v>
      </c>
      <c r="C3007" s="113">
        <v>2013</v>
      </c>
      <c r="D3007" s="113" t="s">
        <v>122</v>
      </c>
      <c r="E3007" s="113" t="s">
        <v>125</v>
      </c>
      <c r="F3007" s="113" t="s">
        <v>200</v>
      </c>
      <c r="G3007" s="113">
        <v>3.1539622665216198E-2</v>
      </c>
    </row>
    <row r="3008" spans="1:7" x14ac:dyDescent="0.25">
      <c r="A3008" s="108" t="str">
        <f t="shared" si="46"/>
        <v>BE_2013_NATIONAL TOTAL_Cd</v>
      </c>
      <c r="B3008" s="113" t="s">
        <v>137</v>
      </c>
      <c r="C3008" s="113">
        <v>2013</v>
      </c>
      <c r="D3008" s="113" t="s">
        <v>122</v>
      </c>
      <c r="E3008" s="113" t="s">
        <v>126</v>
      </c>
      <c r="F3008" s="113" t="s">
        <v>200</v>
      </c>
      <c r="G3008" s="113">
        <v>1.4764560850885099E-3</v>
      </c>
    </row>
    <row r="3009" spans="1:7" x14ac:dyDescent="0.25">
      <c r="A3009" s="108" t="str">
        <f t="shared" si="46"/>
        <v>BE_2013_NATIONAL TOTAL_Hg</v>
      </c>
      <c r="B3009" s="113" t="s">
        <v>137</v>
      </c>
      <c r="C3009" s="113">
        <v>2013</v>
      </c>
      <c r="D3009" s="113" t="s">
        <v>122</v>
      </c>
      <c r="E3009" s="113" t="s">
        <v>127</v>
      </c>
      <c r="F3009" s="113" t="s">
        <v>200</v>
      </c>
      <c r="G3009" s="113">
        <v>1.3722805115966E-3</v>
      </c>
    </row>
    <row r="3010" spans="1:7" x14ac:dyDescent="0.25">
      <c r="A3010" s="108" t="str">
        <f t="shared" ref="A3010:A3073" si="47">CONCATENATE(B3010,"_",C3010,"_",D3010,"_",E3010)</f>
        <v>BE_2013_NATIONAL TOTAL_DIOX</v>
      </c>
      <c r="B3010" s="113" t="s">
        <v>137</v>
      </c>
      <c r="C3010" s="113">
        <v>2013</v>
      </c>
      <c r="D3010" s="113" t="s">
        <v>122</v>
      </c>
      <c r="E3010" s="113" t="s">
        <v>128</v>
      </c>
      <c r="F3010" s="113" t="s">
        <v>200</v>
      </c>
      <c r="G3010" s="150">
        <v>3.7665190915647302E-8</v>
      </c>
    </row>
    <row r="3011" spans="1:7" x14ac:dyDescent="0.25">
      <c r="A3011" s="108" t="str">
        <f t="shared" si="47"/>
        <v>BE_2013_NATIONAL TOTAL_PAH</v>
      </c>
      <c r="B3011" s="113" t="s">
        <v>137</v>
      </c>
      <c r="C3011" s="113">
        <v>2013</v>
      </c>
      <c r="D3011" s="113" t="s">
        <v>122</v>
      </c>
      <c r="E3011" s="113" t="s">
        <v>129</v>
      </c>
      <c r="F3011" s="113" t="s">
        <v>200</v>
      </c>
      <c r="G3011" s="113">
        <v>1.21086208414426E-2</v>
      </c>
    </row>
    <row r="3012" spans="1:7" x14ac:dyDescent="0.25">
      <c r="A3012" s="108" t="str">
        <f t="shared" si="47"/>
        <v>BE_2013_NATIONAL TOTAL_HCB</v>
      </c>
      <c r="B3012" s="113" t="s">
        <v>137</v>
      </c>
      <c r="C3012" s="113">
        <v>2013</v>
      </c>
      <c r="D3012" s="113" t="s">
        <v>122</v>
      </c>
      <c r="E3012" s="113" t="s">
        <v>130</v>
      </c>
      <c r="F3012" s="113" t="s">
        <v>200</v>
      </c>
      <c r="G3012" s="150">
        <v>4.1248412009406803E-6</v>
      </c>
    </row>
    <row r="3013" spans="1:7" x14ac:dyDescent="0.25">
      <c r="A3013" s="108" t="str">
        <f t="shared" si="47"/>
        <v>BE_2013_NATIONAL TOTAL_PCB</v>
      </c>
      <c r="B3013" s="113" t="s">
        <v>137</v>
      </c>
      <c r="C3013" s="113">
        <v>2013</v>
      </c>
      <c r="D3013" s="113" t="s">
        <v>122</v>
      </c>
      <c r="E3013" s="113" t="s">
        <v>259</v>
      </c>
      <c r="F3013" s="113" t="s">
        <v>200</v>
      </c>
      <c r="G3013" s="150">
        <v>3.7237230847940301E-5</v>
      </c>
    </row>
    <row r="3014" spans="1:7" x14ac:dyDescent="0.25">
      <c r="A3014" s="108" t="str">
        <f t="shared" si="47"/>
        <v>BE_2013_1A3(FU)_NOx</v>
      </c>
      <c r="B3014" s="113" t="s">
        <v>137</v>
      </c>
      <c r="C3014" s="113">
        <v>2013</v>
      </c>
      <c r="D3014" s="113" t="s">
        <v>134</v>
      </c>
      <c r="E3014" s="113" t="s">
        <v>199</v>
      </c>
      <c r="F3014" s="113" t="s">
        <v>200</v>
      </c>
      <c r="G3014" s="113">
        <v>94.025809668392</v>
      </c>
    </row>
    <row r="3015" spans="1:7" x14ac:dyDescent="0.25">
      <c r="A3015" s="108" t="str">
        <f t="shared" si="47"/>
        <v>BE_2013_1A3(FS)_NOx</v>
      </c>
      <c r="B3015" s="113" t="s">
        <v>137</v>
      </c>
      <c r="C3015" s="113">
        <v>2013</v>
      </c>
      <c r="D3015" s="113" t="s">
        <v>132</v>
      </c>
      <c r="E3015" s="113" t="s">
        <v>199</v>
      </c>
      <c r="F3015" s="113" t="s">
        <v>200</v>
      </c>
      <c r="G3015" s="113">
        <v>100.92269080474099</v>
      </c>
    </row>
    <row r="3016" spans="1:7" x14ac:dyDescent="0.25">
      <c r="A3016" s="108" t="str">
        <f t="shared" si="47"/>
        <v>BE_2013_1A3(FU)_NMVOC</v>
      </c>
      <c r="B3016" s="113" t="s">
        <v>137</v>
      </c>
      <c r="C3016" s="113">
        <v>2013</v>
      </c>
      <c r="D3016" s="113" t="s">
        <v>134</v>
      </c>
      <c r="E3016" s="113" t="s">
        <v>123</v>
      </c>
      <c r="F3016" s="113" t="s">
        <v>200</v>
      </c>
      <c r="G3016" s="113">
        <v>9.3457884542419905</v>
      </c>
    </row>
    <row r="3017" spans="1:7" x14ac:dyDescent="0.25">
      <c r="A3017" s="108" t="str">
        <f t="shared" si="47"/>
        <v>BE_2013_1A3(FS)_NMVOC</v>
      </c>
      <c r="B3017" s="113" t="s">
        <v>137</v>
      </c>
      <c r="C3017" s="113">
        <v>2013</v>
      </c>
      <c r="D3017" s="113" t="s">
        <v>132</v>
      </c>
      <c r="E3017" s="113" t="s">
        <v>123</v>
      </c>
      <c r="F3017" s="113" t="s">
        <v>200</v>
      </c>
      <c r="G3017" s="113">
        <v>10.183220600791801</v>
      </c>
    </row>
    <row r="3018" spans="1:7" x14ac:dyDescent="0.25">
      <c r="A3018" s="108" t="str">
        <f t="shared" si="47"/>
        <v>BE_2013_1A3(FU)_SOx</v>
      </c>
      <c r="B3018" s="113" t="s">
        <v>137</v>
      </c>
      <c r="C3018" s="113">
        <v>2013</v>
      </c>
      <c r="D3018" s="113" t="s">
        <v>134</v>
      </c>
      <c r="E3018" s="113" t="s">
        <v>201</v>
      </c>
      <c r="F3018" s="113" t="s">
        <v>200</v>
      </c>
      <c r="G3018" s="113">
        <v>0.108347199848271</v>
      </c>
    </row>
    <row r="3019" spans="1:7" x14ac:dyDescent="0.25">
      <c r="A3019" s="108" t="str">
        <f t="shared" si="47"/>
        <v>BE_2013_1A3(FS)_SOx</v>
      </c>
      <c r="B3019" s="113" t="s">
        <v>137</v>
      </c>
      <c r="C3019" s="113">
        <v>2013</v>
      </c>
      <c r="D3019" s="113" t="s">
        <v>132</v>
      </c>
      <c r="E3019" s="113" t="s">
        <v>201</v>
      </c>
      <c r="F3019" s="113" t="s">
        <v>200</v>
      </c>
      <c r="G3019" s="113">
        <v>0.115977028192118</v>
      </c>
    </row>
    <row r="3020" spans="1:7" x14ac:dyDescent="0.25">
      <c r="A3020" s="108" t="str">
        <f t="shared" si="47"/>
        <v>BE_2013_1A3(FU)_NH3</v>
      </c>
      <c r="B3020" s="113" t="s">
        <v>137</v>
      </c>
      <c r="C3020" s="113">
        <v>2013</v>
      </c>
      <c r="D3020" s="113" t="s">
        <v>134</v>
      </c>
      <c r="E3020" s="113" t="s">
        <v>124</v>
      </c>
      <c r="F3020" s="113" t="s">
        <v>200</v>
      </c>
      <c r="G3020" s="113">
        <v>0.82513080325293098</v>
      </c>
    </row>
    <row r="3021" spans="1:7" x14ac:dyDescent="0.25">
      <c r="A3021" s="108" t="str">
        <f t="shared" si="47"/>
        <v>BE_2013_1A3(FS)_NH3</v>
      </c>
      <c r="B3021" s="113" t="s">
        <v>137</v>
      </c>
      <c r="C3021" s="113">
        <v>2013</v>
      </c>
      <c r="D3021" s="113" t="s">
        <v>132</v>
      </c>
      <c r="E3021" s="113" t="s">
        <v>124</v>
      </c>
      <c r="F3021" s="113" t="s">
        <v>200</v>
      </c>
      <c r="G3021" s="113">
        <v>0.91033530709898802</v>
      </c>
    </row>
    <row r="3022" spans="1:7" x14ac:dyDescent="0.25">
      <c r="A3022" s="108" t="str">
        <f t="shared" si="47"/>
        <v>BE_2013_1A3(FU)_PM2.5</v>
      </c>
      <c r="B3022" s="113" t="s">
        <v>137</v>
      </c>
      <c r="C3022" s="113">
        <v>2013</v>
      </c>
      <c r="D3022" s="113" t="s">
        <v>134</v>
      </c>
      <c r="E3022" s="113" t="s">
        <v>203</v>
      </c>
      <c r="F3022" s="113" t="s">
        <v>200</v>
      </c>
      <c r="G3022" s="113">
        <v>4.40715802106876</v>
      </c>
    </row>
    <row r="3023" spans="1:7" x14ac:dyDescent="0.25">
      <c r="A3023" s="108" t="str">
        <f t="shared" si="47"/>
        <v>BE_2013_1A3(FS)_PM2.5</v>
      </c>
      <c r="B3023" s="113" t="s">
        <v>137</v>
      </c>
      <c r="C3023" s="113">
        <v>2013</v>
      </c>
      <c r="D3023" s="113" t="s">
        <v>132</v>
      </c>
      <c r="E3023" s="113" t="s">
        <v>203</v>
      </c>
      <c r="F3023" s="113" t="s">
        <v>200</v>
      </c>
      <c r="G3023" s="113">
        <v>4.71695817197255</v>
      </c>
    </row>
    <row r="3024" spans="1:7" x14ac:dyDescent="0.25">
      <c r="A3024" s="108" t="str">
        <f t="shared" si="47"/>
        <v>BE_2013_3D_NOx</v>
      </c>
      <c r="B3024" s="113" t="s">
        <v>137</v>
      </c>
      <c r="C3024" s="113">
        <v>2013</v>
      </c>
      <c r="D3024" s="113" t="s">
        <v>206</v>
      </c>
      <c r="E3024" s="113" t="s">
        <v>199</v>
      </c>
      <c r="F3024" s="113" t="s">
        <v>200</v>
      </c>
      <c r="G3024" s="113">
        <v>13.848081355536801</v>
      </c>
    </row>
    <row r="3025" spans="1:7" x14ac:dyDescent="0.25">
      <c r="A3025" s="108" t="str">
        <f t="shared" si="47"/>
        <v>BE_2014_NATIONAL TOTAL_NOx</v>
      </c>
      <c r="B3025" s="113" t="s">
        <v>137</v>
      </c>
      <c r="C3025" s="113">
        <v>2014</v>
      </c>
      <c r="D3025" s="113" t="s">
        <v>122</v>
      </c>
      <c r="E3025" s="113" t="s">
        <v>199</v>
      </c>
      <c r="F3025" s="113" t="s">
        <v>200</v>
      </c>
      <c r="G3025" s="113">
        <v>203.31531658881099</v>
      </c>
    </row>
    <row r="3026" spans="1:7" x14ac:dyDescent="0.25">
      <c r="A3026" s="108" t="str">
        <f t="shared" si="47"/>
        <v>BE_2014_NATIONAL TOTAL_NMVOC</v>
      </c>
      <c r="B3026" s="113" t="s">
        <v>137</v>
      </c>
      <c r="C3026" s="113">
        <v>2014</v>
      </c>
      <c r="D3026" s="113" t="s">
        <v>122</v>
      </c>
      <c r="E3026" s="113" t="s">
        <v>123</v>
      </c>
      <c r="F3026" s="113" t="s">
        <v>200</v>
      </c>
      <c r="G3026" s="113">
        <v>146.29269101948699</v>
      </c>
    </row>
    <row r="3027" spans="1:7" x14ac:dyDescent="0.25">
      <c r="A3027" s="108" t="str">
        <f t="shared" si="47"/>
        <v>BE_2014_NATIONAL TOTAL_SOx</v>
      </c>
      <c r="B3027" s="113" t="s">
        <v>137</v>
      </c>
      <c r="C3027" s="113">
        <v>2014</v>
      </c>
      <c r="D3027" s="113" t="s">
        <v>122</v>
      </c>
      <c r="E3027" s="113" t="s">
        <v>201</v>
      </c>
      <c r="F3027" s="113" t="s">
        <v>200</v>
      </c>
      <c r="G3027" s="113">
        <v>40.752109238415002</v>
      </c>
    </row>
    <row r="3028" spans="1:7" x14ac:dyDescent="0.25">
      <c r="A3028" s="108" t="str">
        <f t="shared" si="47"/>
        <v>BE_2014_NATIONAL TOTAL_NH3</v>
      </c>
      <c r="B3028" s="113" t="s">
        <v>137</v>
      </c>
      <c r="C3028" s="113">
        <v>2014</v>
      </c>
      <c r="D3028" s="113" t="s">
        <v>122</v>
      </c>
      <c r="E3028" s="113" t="s">
        <v>124</v>
      </c>
      <c r="F3028" s="113" t="s">
        <v>200</v>
      </c>
      <c r="G3028" s="113">
        <v>71.202604385157898</v>
      </c>
    </row>
    <row r="3029" spans="1:7" x14ac:dyDescent="0.25">
      <c r="A3029" s="108" t="str">
        <f t="shared" si="47"/>
        <v>BE_2014_NATIONAL TOTAL_PM2.5</v>
      </c>
      <c r="B3029" s="113" t="s">
        <v>137</v>
      </c>
      <c r="C3029" s="113">
        <v>2014</v>
      </c>
      <c r="D3029" s="113" t="s">
        <v>122</v>
      </c>
      <c r="E3029" s="113" t="s">
        <v>203</v>
      </c>
      <c r="F3029" s="113" t="s">
        <v>200</v>
      </c>
      <c r="G3029" s="113">
        <v>20.897679046761301</v>
      </c>
    </row>
    <row r="3030" spans="1:7" x14ac:dyDescent="0.25">
      <c r="A3030" s="108" t="str">
        <f t="shared" si="47"/>
        <v>BE_2014_NATIONAL TOTAL_Pb</v>
      </c>
      <c r="B3030" s="113" t="s">
        <v>137</v>
      </c>
      <c r="C3030" s="113">
        <v>2014</v>
      </c>
      <c r="D3030" s="113" t="s">
        <v>122</v>
      </c>
      <c r="E3030" s="113" t="s">
        <v>125</v>
      </c>
      <c r="F3030" s="113" t="s">
        <v>200</v>
      </c>
      <c r="G3030" s="113">
        <v>2.9007644009293999E-2</v>
      </c>
    </row>
    <row r="3031" spans="1:7" x14ac:dyDescent="0.25">
      <c r="A3031" s="108" t="str">
        <f t="shared" si="47"/>
        <v>BE_2014_NATIONAL TOTAL_Cd</v>
      </c>
      <c r="B3031" s="113" t="s">
        <v>137</v>
      </c>
      <c r="C3031" s="113">
        <v>2014</v>
      </c>
      <c r="D3031" s="113" t="s">
        <v>122</v>
      </c>
      <c r="E3031" s="113" t="s">
        <v>126</v>
      </c>
      <c r="F3031" s="113" t="s">
        <v>200</v>
      </c>
      <c r="G3031" s="113">
        <v>1.26063855082762E-3</v>
      </c>
    </row>
    <row r="3032" spans="1:7" x14ac:dyDescent="0.25">
      <c r="A3032" s="108" t="str">
        <f t="shared" si="47"/>
        <v>BE_2014_NATIONAL TOTAL_Hg</v>
      </c>
      <c r="B3032" s="113" t="s">
        <v>137</v>
      </c>
      <c r="C3032" s="113">
        <v>2014</v>
      </c>
      <c r="D3032" s="113" t="s">
        <v>122</v>
      </c>
      <c r="E3032" s="113" t="s">
        <v>127</v>
      </c>
      <c r="F3032" s="113" t="s">
        <v>200</v>
      </c>
      <c r="G3032" s="113">
        <v>1.3573014783577701E-3</v>
      </c>
    </row>
    <row r="3033" spans="1:7" x14ac:dyDescent="0.25">
      <c r="A3033" s="108" t="str">
        <f t="shared" si="47"/>
        <v>BE_2014_NATIONAL TOTAL_DIOX</v>
      </c>
      <c r="B3033" s="113" t="s">
        <v>137</v>
      </c>
      <c r="C3033" s="113">
        <v>2014</v>
      </c>
      <c r="D3033" s="113" t="s">
        <v>122</v>
      </c>
      <c r="E3033" s="113" t="s">
        <v>128</v>
      </c>
      <c r="F3033" s="113" t="s">
        <v>200</v>
      </c>
      <c r="G3033" s="150">
        <v>2.9341022211235301E-8</v>
      </c>
    </row>
    <row r="3034" spans="1:7" x14ac:dyDescent="0.25">
      <c r="A3034" s="108" t="str">
        <f t="shared" si="47"/>
        <v>BE_2014_NATIONAL TOTAL_PAH</v>
      </c>
      <c r="B3034" s="113" t="s">
        <v>137</v>
      </c>
      <c r="C3034" s="113">
        <v>2014</v>
      </c>
      <c r="D3034" s="113" t="s">
        <v>122</v>
      </c>
      <c r="E3034" s="113" t="s">
        <v>129</v>
      </c>
      <c r="F3034" s="113" t="s">
        <v>200</v>
      </c>
      <c r="G3034" s="113">
        <v>8.5141090457068105E-3</v>
      </c>
    </row>
    <row r="3035" spans="1:7" x14ac:dyDescent="0.25">
      <c r="A3035" s="108" t="str">
        <f t="shared" si="47"/>
        <v>BE_2014_NATIONAL TOTAL_HCB</v>
      </c>
      <c r="B3035" s="113" t="s">
        <v>137</v>
      </c>
      <c r="C3035" s="113">
        <v>2014</v>
      </c>
      <c r="D3035" s="113" t="s">
        <v>122</v>
      </c>
      <c r="E3035" s="113" t="s">
        <v>130</v>
      </c>
      <c r="F3035" s="113" t="s">
        <v>200</v>
      </c>
      <c r="G3035" s="150">
        <v>4.4251902927965696E-6</v>
      </c>
    </row>
    <row r="3036" spans="1:7" x14ac:dyDescent="0.25">
      <c r="A3036" s="108" t="str">
        <f t="shared" si="47"/>
        <v>BE_2014_NATIONAL TOTAL_PCB</v>
      </c>
      <c r="B3036" s="113" t="s">
        <v>137</v>
      </c>
      <c r="C3036" s="113">
        <v>2014</v>
      </c>
      <c r="D3036" s="113" t="s">
        <v>122</v>
      </c>
      <c r="E3036" s="113" t="s">
        <v>259</v>
      </c>
      <c r="F3036" s="113" t="s">
        <v>200</v>
      </c>
      <c r="G3036" s="150">
        <v>3.4664219541300001E-5</v>
      </c>
    </row>
    <row r="3037" spans="1:7" x14ac:dyDescent="0.25">
      <c r="A3037" s="108" t="str">
        <f t="shared" si="47"/>
        <v>BE_2014_1A3(FU)_NOx</v>
      </c>
      <c r="B3037" s="113" t="s">
        <v>137</v>
      </c>
      <c r="C3037" s="113">
        <v>2014</v>
      </c>
      <c r="D3037" s="113" t="s">
        <v>134</v>
      </c>
      <c r="E3037" s="113" t="s">
        <v>199</v>
      </c>
      <c r="F3037" s="113" t="s">
        <v>200</v>
      </c>
      <c r="G3037" s="113">
        <v>90.025727329961995</v>
      </c>
    </row>
    <row r="3038" spans="1:7" x14ac:dyDescent="0.25">
      <c r="A3038" s="108" t="str">
        <f t="shared" si="47"/>
        <v>BE_2014_1A3(FS)_NOx</v>
      </c>
      <c r="B3038" s="113" t="s">
        <v>137</v>
      </c>
      <c r="C3038" s="113">
        <v>2014</v>
      </c>
      <c r="D3038" s="113" t="s">
        <v>132</v>
      </c>
      <c r="E3038" s="113" t="s">
        <v>199</v>
      </c>
      <c r="F3038" s="113" t="s">
        <v>200</v>
      </c>
      <c r="G3038" s="113">
        <v>97.404873468232694</v>
      </c>
    </row>
    <row r="3039" spans="1:7" x14ac:dyDescent="0.25">
      <c r="A3039" s="108" t="str">
        <f t="shared" si="47"/>
        <v>BE_2014_1A3(FU)_NMVOC</v>
      </c>
      <c r="B3039" s="113" t="s">
        <v>137</v>
      </c>
      <c r="C3039" s="113">
        <v>2014</v>
      </c>
      <c r="D3039" s="113" t="s">
        <v>134</v>
      </c>
      <c r="E3039" s="113" t="s">
        <v>123</v>
      </c>
      <c r="F3039" s="113" t="s">
        <v>200</v>
      </c>
      <c r="G3039" s="113">
        <v>8.7381347754516803</v>
      </c>
    </row>
    <row r="3040" spans="1:7" x14ac:dyDescent="0.25">
      <c r="A3040" s="108" t="str">
        <f t="shared" si="47"/>
        <v>BE_2014_1A3(FS)_NMVOC</v>
      </c>
      <c r="B3040" s="113" t="s">
        <v>137</v>
      </c>
      <c r="C3040" s="113">
        <v>2014</v>
      </c>
      <c r="D3040" s="113" t="s">
        <v>132</v>
      </c>
      <c r="E3040" s="113" t="s">
        <v>123</v>
      </c>
      <c r="F3040" s="113" t="s">
        <v>200</v>
      </c>
      <c r="G3040" s="113">
        <v>9.6196928757189006</v>
      </c>
    </row>
    <row r="3041" spans="1:7" x14ac:dyDescent="0.25">
      <c r="A3041" s="108" t="str">
        <f t="shared" si="47"/>
        <v>BE_2014_1A3(FU)_SOx</v>
      </c>
      <c r="B3041" s="113" t="s">
        <v>137</v>
      </c>
      <c r="C3041" s="113">
        <v>2014</v>
      </c>
      <c r="D3041" s="113" t="s">
        <v>134</v>
      </c>
      <c r="E3041" s="113" t="s">
        <v>201</v>
      </c>
      <c r="F3041" s="113" t="s">
        <v>200</v>
      </c>
      <c r="G3041" s="113">
        <v>0.10494253443167099</v>
      </c>
    </row>
    <row r="3042" spans="1:7" x14ac:dyDescent="0.25">
      <c r="A3042" s="108" t="str">
        <f t="shared" si="47"/>
        <v>BE_2014_1A3(FS)_SOx</v>
      </c>
      <c r="B3042" s="113" t="s">
        <v>137</v>
      </c>
      <c r="C3042" s="113">
        <v>2014</v>
      </c>
      <c r="D3042" s="113" t="s">
        <v>132</v>
      </c>
      <c r="E3042" s="113" t="s">
        <v>201</v>
      </c>
      <c r="F3042" s="113" t="s">
        <v>200</v>
      </c>
      <c r="G3042" s="113">
        <v>0.113325746315196</v>
      </c>
    </row>
    <row r="3043" spans="1:7" x14ac:dyDescent="0.25">
      <c r="A3043" s="108" t="str">
        <f t="shared" si="47"/>
        <v>BE_2014_1A3(FU)_NH3</v>
      </c>
      <c r="B3043" s="113" t="s">
        <v>137</v>
      </c>
      <c r="C3043" s="113">
        <v>2014</v>
      </c>
      <c r="D3043" s="113" t="s">
        <v>134</v>
      </c>
      <c r="E3043" s="113" t="s">
        <v>124</v>
      </c>
      <c r="F3043" s="113" t="s">
        <v>200</v>
      </c>
      <c r="G3043" s="113">
        <v>0.80532173652452399</v>
      </c>
    </row>
    <row r="3044" spans="1:7" x14ac:dyDescent="0.25">
      <c r="A3044" s="108" t="str">
        <f t="shared" si="47"/>
        <v>BE_2014_1A3(FS)_NH3</v>
      </c>
      <c r="B3044" s="113" t="s">
        <v>137</v>
      </c>
      <c r="C3044" s="113">
        <v>2014</v>
      </c>
      <c r="D3044" s="113" t="s">
        <v>132</v>
      </c>
      <c r="E3044" s="113" t="s">
        <v>124</v>
      </c>
      <c r="F3044" s="113" t="s">
        <v>200</v>
      </c>
      <c r="G3044" s="113">
        <v>0.90551767939917704</v>
      </c>
    </row>
    <row r="3045" spans="1:7" x14ac:dyDescent="0.25">
      <c r="A3045" s="108" t="str">
        <f t="shared" si="47"/>
        <v>BE_2014_1A3(FU)_PM2.5</v>
      </c>
      <c r="B3045" s="113" t="s">
        <v>137</v>
      </c>
      <c r="C3045" s="113">
        <v>2014</v>
      </c>
      <c r="D3045" s="113" t="s">
        <v>134</v>
      </c>
      <c r="E3045" s="113" t="s">
        <v>203</v>
      </c>
      <c r="F3045" s="113" t="s">
        <v>200</v>
      </c>
      <c r="G3045" s="113">
        <v>4.0150375986415598</v>
      </c>
    </row>
    <row r="3046" spans="1:7" x14ac:dyDescent="0.25">
      <c r="A3046" s="108" t="str">
        <f t="shared" si="47"/>
        <v>BE_2014_1A3(FS)_PM2.5</v>
      </c>
      <c r="B3046" s="113" t="s">
        <v>137</v>
      </c>
      <c r="C3046" s="113">
        <v>2014</v>
      </c>
      <c r="D3046" s="113" t="s">
        <v>132</v>
      </c>
      <c r="E3046" s="113" t="s">
        <v>203</v>
      </c>
      <c r="F3046" s="113" t="s">
        <v>200</v>
      </c>
      <c r="G3046" s="113">
        <v>4.3331883688569004</v>
      </c>
    </row>
    <row r="3047" spans="1:7" x14ac:dyDescent="0.25">
      <c r="A3047" s="108" t="str">
        <f t="shared" si="47"/>
        <v>BE_2014_3D_NOx</v>
      </c>
      <c r="B3047" s="113" t="s">
        <v>137</v>
      </c>
      <c r="C3047" s="113">
        <v>2014</v>
      </c>
      <c r="D3047" s="113" t="s">
        <v>206</v>
      </c>
      <c r="E3047" s="113" t="s">
        <v>199</v>
      </c>
      <c r="F3047" s="113" t="s">
        <v>200</v>
      </c>
      <c r="G3047" s="113">
        <v>13.9492219420714</v>
      </c>
    </row>
    <row r="3048" spans="1:7" x14ac:dyDescent="0.25">
      <c r="A3048" s="108" t="str">
        <f t="shared" si="47"/>
        <v>BE_2015_NATIONAL TOTAL_NOx</v>
      </c>
      <c r="B3048" s="113" t="s">
        <v>137</v>
      </c>
      <c r="C3048" s="113">
        <v>2015</v>
      </c>
      <c r="D3048" s="113" t="s">
        <v>122</v>
      </c>
      <c r="E3048" s="113" t="s">
        <v>199</v>
      </c>
      <c r="F3048" s="113" t="s">
        <v>200</v>
      </c>
      <c r="G3048" s="113">
        <v>203.832708013097</v>
      </c>
    </row>
    <row r="3049" spans="1:7" x14ac:dyDescent="0.25">
      <c r="A3049" s="108" t="str">
        <f t="shared" si="47"/>
        <v>BE_2015_NATIONAL TOTAL_NMVOC</v>
      </c>
      <c r="B3049" s="113" t="s">
        <v>137</v>
      </c>
      <c r="C3049" s="113">
        <v>2015</v>
      </c>
      <c r="D3049" s="113" t="s">
        <v>122</v>
      </c>
      <c r="E3049" s="113" t="s">
        <v>123</v>
      </c>
      <c r="F3049" s="113" t="s">
        <v>200</v>
      </c>
      <c r="G3049" s="113">
        <v>145.62568698453899</v>
      </c>
    </row>
    <row r="3050" spans="1:7" x14ac:dyDescent="0.25">
      <c r="A3050" s="108" t="str">
        <f t="shared" si="47"/>
        <v>BE_2015_NATIONAL TOTAL_SOx</v>
      </c>
      <c r="B3050" s="113" t="s">
        <v>137</v>
      </c>
      <c r="C3050" s="113">
        <v>2015</v>
      </c>
      <c r="D3050" s="113" t="s">
        <v>122</v>
      </c>
      <c r="E3050" s="113" t="s">
        <v>201</v>
      </c>
      <c r="F3050" s="113" t="s">
        <v>200</v>
      </c>
      <c r="G3050" s="113">
        <v>41.1637960927306</v>
      </c>
    </row>
    <row r="3051" spans="1:7" x14ac:dyDescent="0.25">
      <c r="A3051" s="108" t="str">
        <f t="shared" si="47"/>
        <v>BE_2015_NATIONAL TOTAL_NH3</v>
      </c>
      <c r="B3051" s="113" t="s">
        <v>137</v>
      </c>
      <c r="C3051" s="113">
        <v>2015</v>
      </c>
      <c r="D3051" s="113" t="s">
        <v>122</v>
      </c>
      <c r="E3051" s="113" t="s">
        <v>124</v>
      </c>
      <c r="F3051" s="113" t="s">
        <v>200</v>
      </c>
      <c r="G3051" s="113">
        <v>71.026753145742404</v>
      </c>
    </row>
    <row r="3052" spans="1:7" x14ac:dyDescent="0.25">
      <c r="A3052" s="108" t="str">
        <f t="shared" si="47"/>
        <v>BE_2015_NATIONAL TOTAL_PM2.5</v>
      </c>
      <c r="B3052" s="113" t="s">
        <v>137</v>
      </c>
      <c r="C3052" s="113">
        <v>2015</v>
      </c>
      <c r="D3052" s="113" t="s">
        <v>122</v>
      </c>
      <c r="E3052" s="113" t="s">
        <v>203</v>
      </c>
      <c r="F3052" s="113" t="s">
        <v>200</v>
      </c>
      <c r="G3052" s="113">
        <v>22.180308444116701</v>
      </c>
    </row>
    <row r="3053" spans="1:7" x14ac:dyDescent="0.25">
      <c r="A3053" s="108" t="str">
        <f t="shared" si="47"/>
        <v>BE_2015_NATIONAL TOTAL_Pb</v>
      </c>
      <c r="B3053" s="113" t="s">
        <v>137</v>
      </c>
      <c r="C3053" s="113">
        <v>2015</v>
      </c>
      <c r="D3053" s="113" t="s">
        <v>122</v>
      </c>
      <c r="E3053" s="113" t="s">
        <v>125</v>
      </c>
      <c r="F3053" s="113" t="s">
        <v>200</v>
      </c>
      <c r="G3053" s="113">
        <v>3.56051270047354E-2</v>
      </c>
    </row>
    <row r="3054" spans="1:7" x14ac:dyDescent="0.25">
      <c r="A3054" s="108" t="str">
        <f t="shared" si="47"/>
        <v>BE_2015_NATIONAL TOTAL_Cd</v>
      </c>
      <c r="B3054" s="113" t="s">
        <v>137</v>
      </c>
      <c r="C3054" s="113">
        <v>2015</v>
      </c>
      <c r="D3054" s="113" t="s">
        <v>122</v>
      </c>
      <c r="E3054" s="113" t="s">
        <v>126</v>
      </c>
      <c r="F3054" s="113" t="s">
        <v>200</v>
      </c>
      <c r="G3054" s="113">
        <v>1.6412069322971901E-3</v>
      </c>
    </row>
    <row r="3055" spans="1:7" x14ac:dyDescent="0.25">
      <c r="A3055" s="108" t="str">
        <f t="shared" si="47"/>
        <v>BE_2015_NATIONAL TOTAL_Hg</v>
      </c>
      <c r="B3055" s="113" t="s">
        <v>137</v>
      </c>
      <c r="C3055" s="113">
        <v>2015</v>
      </c>
      <c r="D3055" s="113" t="s">
        <v>122</v>
      </c>
      <c r="E3055" s="113" t="s">
        <v>127</v>
      </c>
      <c r="F3055" s="113" t="s">
        <v>200</v>
      </c>
      <c r="G3055" s="113">
        <v>1.0660739289301E-3</v>
      </c>
    </row>
    <row r="3056" spans="1:7" x14ac:dyDescent="0.25">
      <c r="A3056" s="108" t="str">
        <f t="shared" si="47"/>
        <v>BE_2015_NATIONAL TOTAL_DIOX</v>
      </c>
      <c r="B3056" s="113" t="s">
        <v>137</v>
      </c>
      <c r="C3056" s="113">
        <v>2015</v>
      </c>
      <c r="D3056" s="113" t="s">
        <v>122</v>
      </c>
      <c r="E3056" s="113" t="s">
        <v>128</v>
      </c>
      <c r="F3056" s="113" t="s">
        <v>200</v>
      </c>
      <c r="G3056" s="150">
        <v>3.0831689386272698E-8</v>
      </c>
    </row>
    <row r="3057" spans="1:7" x14ac:dyDescent="0.25">
      <c r="A3057" s="108" t="str">
        <f t="shared" si="47"/>
        <v>BE_2015_NATIONAL TOTAL_PAH</v>
      </c>
      <c r="B3057" s="113" t="s">
        <v>137</v>
      </c>
      <c r="C3057" s="113">
        <v>2015</v>
      </c>
      <c r="D3057" s="113" t="s">
        <v>122</v>
      </c>
      <c r="E3057" s="113" t="s">
        <v>129</v>
      </c>
      <c r="F3057" s="113" t="s">
        <v>200</v>
      </c>
      <c r="G3057" s="113">
        <v>8.3969555234513805E-3</v>
      </c>
    </row>
    <row r="3058" spans="1:7" x14ac:dyDescent="0.25">
      <c r="A3058" s="108" t="str">
        <f t="shared" si="47"/>
        <v>BE_2015_NATIONAL TOTAL_HCB</v>
      </c>
      <c r="B3058" s="113" t="s">
        <v>137</v>
      </c>
      <c r="C3058" s="113">
        <v>2015</v>
      </c>
      <c r="D3058" s="113" t="s">
        <v>122</v>
      </c>
      <c r="E3058" s="113" t="s">
        <v>130</v>
      </c>
      <c r="F3058" s="113" t="s">
        <v>200</v>
      </c>
      <c r="G3058" s="150">
        <v>2.5628941206985302E-6</v>
      </c>
    </row>
    <row r="3059" spans="1:7" x14ac:dyDescent="0.25">
      <c r="A3059" s="108" t="str">
        <f t="shared" si="47"/>
        <v>BE_2015_NATIONAL TOTAL_PCB</v>
      </c>
      <c r="B3059" s="113" t="s">
        <v>137</v>
      </c>
      <c r="C3059" s="113">
        <v>2015</v>
      </c>
      <c r="D3059" s="113" t="s">
        <v>122</v>
      </c>
      <c r="E3059" s="113" t="s">
        <v>259</v>
      </c>
      <c r="F3059" s="113" t="s">
        <v>200</v>
      </c>
      <c r="G3059" s="150">
        <v>4.0698464275392297E-5</v>
      </c>
    </row>
    <row r="3060" spans="1:7" x14ac:dyDescent="0.25">
      <c r="A3060" s="108" t="str">
        <f t="shared" si="47"/>
        <v>BE_2015_1A3(FU)_NOx</v>
      </c>
      <c r="B3060" s="113" t="s">
        <v>137</v>
      </c>
      <c r="C3060" s="113">
        <v>2015</v>
      </c>
      <c r="D3060" s="113" t="s">
        <v>134</v>
      </c>
      <c r="E3060" s="113" t="s">
        <v>199</v>
      </c>
      <c r="F3060" s="113" t="s">
        <v>200</v>
      </c>
      <c r="G3060" s="113">
        <v>85.957273768504194</v>
      </c>
    </row>
    <row r="3061" spans="1:7" x14ac:dyDescent="0.25">
      <c r="A3061" s="108" t="str">
        <f t="shared" si="47"/>
        <v>BE_2015_1A3(FS)_NOx</v>
      </c>
      <c r="B3061" s="113" t="s">
        <v>137</v>
      </c>
      <c r="C3061" s="113">
        <v>2015</v>
      </c>
      <c r="D3061" s="113" t="s">
        <v>132</v>
      </c>
      <c r="E3061" s="113" t="s">
        <v>199</v>
      </c>
      <c r="F3061" s="113" t="s">
        <v>200</v>
      </c>
      <c r="G3061" s="113">
        <v>96.480146586350699</v>
      </c>
    </row>
    <row r="3062" spans="1:7" x14ac:dyDescent="0.25">
      <c r="A3062" s="108" t="str">
        <f t="shared" si="47"/>
        <v>BE_2015_1A3(FU)_NMVOC</v>
      </c>
      <c r="B3062" s="113" t="s">
        <v>137</v>
      </c>
      <c r="C3062" s="113">
        <v>2015</v>
      </c>
      <c r="D3062" s="113" t="s">
        <v>134</v>
      </c>
      <c r="E3062" s="113" t="s">
        <v>123</v>
      </c>
      <c r="F3062" s="113" t="s">
        <v>200</v>
      </c>
      <c r="G3062" s="113">
        <v>8.4225423884185506</v>
      </c>
    </row>
    <row r="3063" spans="1:7" x14ac:dyDescent="0.25">
      <c r="A3063" s="108" t="str">
        <f t="shared" si="47"/>
        <v>BE_2015_1A3(FS)_NMVOC</v>
      </c>
      <c r="B3063" s="113" t="s">
        <v>137</v>
      </c>
      <c r="C3063" s="113">
        <v>2015</v>
      </c>
      <c r="D3063" s="113" t="s">
        <v>132</v>
      </c>
      <c r="E3063" s="113" t="s">
        <v>123</v>
      </c>
      <c r="F3063" s="113" t="s">
        <v>200</v>
      </c>
      <c r="G3063" s="113">
        <v>9.4173249360952802</v>
      </c>
    </row>
    <row r="3064" spans="1:7" x14ac:dyDescent="0.25">
      <c r="A3064" s="108" t="str">
        <f t="shared" si="47"/>
        <v>BE_2015_1A3(FU)_SOx</v>
      </c>
      <c r="B3064" s="113" t="s">
        <v>137</v>
      </c>
      <c r="C3064" s="113">
        <v>2015</v>
      </c>
      <c r="D3064" s="113" t="s">
        <v>134</v>
      </c>
      <c r="E3064" s="113" t="s">
        <v>201</v>
      </c>
      <c r="F3064" s="113" t="s">
        <v>200</v>
      </c>
      <c r="G3064" s="113">
        <v>0.10673259042805799</v>
      </c>
    </row>
    <row r="3065" spans="1:7" x14ac:dyDescent="0.25">
      <c r="A3065" s="108" t="str">
        <f t="shared" si="47"/>
        <v>BE_2015_1A3(FS)_SOx</v>
      </c>
      <c r="B3065" s="113" t="s">
        <v>137</v>
      </c>
      <c r="C3065" s="113">
        <v>2015</v>
      </c>
      <c r="D3065" s="113" t="s">
        <v>132</v>
      </c>
      <c r="E3065" s="113" t="s">
        <v>201</v>
      </c>
      <c r="F3065" s="113" t="s">
        <v>200</v>
      </c>
      <c r="G3065" s="113">
        <v>0.11925280325112</v>
      </c>
    </row>
    <row r="3066" spans="1:7" x14ac:dyDescent="0.25">
      <c r="A3066" s="108" t="str">
        <f t="shared" si="47"/>
        <v>BE_2015_1A3(FU)_NH3</v>
      </c>
      <c r="B3066" s="113" t="s">
        <v>137</v>
      </c>
      <c r="C3066" s="113">
        <v>2015</v>
      </c>
      <c r="D3066" s="113" t="s">
        <v>134</v>
      </c>
      <c r="E3066" s="113" t="s">
        <v>124</v>
      </c>
      <c r="F3066" s="113" t="s">
        <v>200</v>
      </c>
      <c r="G3066" s="113">
        <v>0.80596833919755995</v>
      </c>
    </row>
    <row r="3067" spans="1:7" x14ac:dyDescent="0.25">
      <c r="A3067" s="108" t="str">
        <f t="shared" si="47"/>
        <v>BE_2015_1A3(FS)_NH3</v>
      </c>
      <c r="B3067" s="113" t="s">
        <v>137</v>
      </c>
      <c r="C3067" s="113">
        <v>2015</v>
      </c>
      <c r="D3067" s="113" t="s">
        <v>132</v>
      </c>
      <c r="E3067" s="113" t="s">
        <v>124</v>
      </c>
      <c r="F3067" s="113" t="s">
        <v>200</v>
      </c>
      <c r="G3067" s="113">
        <v>0.924127817979847</v>
      </c>
    </row>
    <row r="3068" spans="1:7" x14ac:dyDescent="0.25">
      <c r="A3068" s="108" t="str">
        <f t="shared" si="47"/>
        <v>BE_2015_1A3(FU)_PM2.5</v>
      </c>
      <c r="B3068" s="113" t="s">
        <v>137</v>
      </c>
      <c r="C3068" s="113">
        <v>2015</v>
      </c>
      <c r="D3068" s="113" t="s">
        <v>134</v>
      </c>
      <c r="E3068" s="113" t="s">
        <v>203</v>
      </c>
      <c r="F3068" s="113" t="s">
        <v>200</v>
      </c>
      <c r="G3068" s="113">
        <v>3.7609317342671198</v>
      </c>
    </row>
    <row r="3069" spans="1:7" x14ac:dyDescent="0.25">
      <c r="A3069" s="108" t="str">
        <f t="shared" si="47"/>
        <v>BE_2015_1A3(FS)_PM2.5</v>
      </c>
      <c r="B3069" s="113" t="s">
        <v>137</v>
      </c>
      <c r="C3069" s="113">
        <v>2015</v>
      </c>
      <c r="D3069" s="113" t="s">
        <v>132</v>
      </c>
      <c r="E3069" s="113" t="s">
        <v>203</v>
      </c>
      <c r="F3069" s="113" t="s">
        <v>200</v>
      </c>
      <c r="G3069" s="113">
        <v>4.2069754092037801</v>
      </c>
    </row>
    <row r="3070" spans="1:7" x14ac:dyDescent="0.25">
      <c r="A3070" s="108" t="str">
        <f t="shared" si="47"/>
        <v>BE_2015_3D_NOx</v>
      </c>
      <c r="B3070" s="113" t="s">
        <v>137</v>
      </c>
      <c r="C3070" s="113">
        <v>2015</v>
      </c>
      <c r="D3070" s="113" t="s">
        <v>206</v>
      </c>
      <c r="E3070" s="113" t="s">
        <v>199</v>
      </c>
      <c r="F3070" s="113" t="s">
        <v>200</v>
      </c>
      <c r="G3070" s="113">
        <v>13.9365253312522</v>
      </c>
    </row>
    <row r="3071" spans="1:7" x14ac:dyDescent="0.25">
      <c r="A3071" s="108" t="str">
        <f t="shared" si="47"/>
        <v>BE_2016_NATIONAL TOTAL_NOx</v>
      </c>
      <c r="B3071" s="113" t="s">
        <v>137</v>
      </c>
      <c r="C3071" s="113">
        <v>2016</v>
      </c>
      <c r="D3071" s="113" t="s">
        <v>122</v>
      </c>
      <c r="E3071" s="113" t="s">
        <v>199</v>
      </c>
      <c r="F3071" s="113" t="s">
        <v>200</v>
      </c>
      <c r="G3071" s="113">
        <v>192.0414885564</v>
      </c>
    </row>
    <row r="3072" spans="1:7" x14ac:dyDescent="0.25">
      <c r="A3072" s="108" t="str">
        <f t="shared" si="47"/>
        <v>BE_2016_NATIONAL TOTAL_NMVOC</v>
      </c>
      <c r="B3072" s="113" t="s">
        <v>137</v>
      </c>
      <c r="C3072" s="113">
        <v>2016</v>
      </c>
      <c r="D3072" s="113" t="s">
        <v>122</v>
      </c>
      <c r="E3072" s="113" t="s">
        <v>123</v>
      </c>
      <c r="F3072" s="113" t="s">
        <v>200</v>
      </c>
      <c r="G3072" s="113">
        <v>141.61082073383901</v>
      </c>
    </row>
    <row r="3073" spans="1:7" x14ac:dyDescent="0.25">
      <c r="A3073" s="108" t="str">
        <f t="shared" si="47"/>
        <v>BE_2016_NATIONAL TOTAL_SOx</v>
      </c>
      <c r="B3073" s="113" t="s">
        <v>137</v>
      </c>
      <c r="C3073" s="113">
        <v>2016</v>
      </c>
      <c r="D3073" s="113" t="s">
        <v>122</v>
      </c>
      <c r="E3073" s="113" t="s">
        <v>201</v>
      </c>
      <c r="F3073" s="113" t="s">
        <v>200</v>
      </c>
      <c r="G3073" s="113">
        <v>34.102586928475901</v>
      </c>
    </row>
    <row r="3074" spans="1:7" x14ac:dyDescent="0.25">
      <c r="A3074" s="108" t="str">
        <f t="shared" ref="A3074:A3137" si="48">CONCATENATE(B3074,"_",C3074,"_",D3074,"_",E3074)</f>
        <v>BE_2016_NATIONAL TOTAL_NH3</v>
      </c>
      <c r="B3074" s="113" t="s">
        <v>137</v>
      </c>
      <c r="C3074" s="113">
        <v>2016</v>
      </c>
      <c r="D3074" s="113" t="s">
        <v>122</v>
      </c>
      <c r="E3074" s="113" t="s">
        <v>124</v>
      </c>
      <c r="F3074" s="113" t="s">
        <v>200</v>
      </c>
      <c r="G3074" s="113">
        <v>71.190425023901597</v>
      </c>
    </row>
    <row r="3075" spans="1:7" x14ac:dyDescent="0.25">
      <c r="A3075" s="108" t="str">
        <f t="shared" si="48"/>
        <v>BE_2016_NATIONAL TOTAL_PM2.5</v>
      </c>
      <c r="B3075" s="113" t="s">
        <v>137</v>
      </c>
      <c r="C3075" s="113">
        <v>2016</v>
      </c>
      <c r="D3075" s="113" t="s">
        <v>122</v>
      </c>
      <c r="E3075" s="113" t="s">
        <v>203</v>
      </c>
      <c r="F3075" s="113" t="s">
        <v>200</v>
      </c>
      <c r="G3075" s="113">
        <v>22.049277500611399</v>
      </c>
    </row>
    <row r="3076" spans="1:7" x14ac:dyDescent="0.25">
      <c r="A3076" s="108" t="str">
        <f t="shared" si="48"/>
        <v>BE_2016_NATIONAL TOTAL_Pb</v>
      </c>
      <c r="B3076" s="113" t="s">
        <v>137</v>
      </c>
      <c r="C3076" s="113">
        <v>2016</v>
      </c>
      <c r="D3076" s="113" t="s">
        <v>122</v>
      </c>
      <c r="E3076" s="113" t="s">
        <v>125</v>
      </c>
      <c r="F3076" s="113" t="s">
        <v>200</v>
      </c>
      <c r="G3076" s="113">
        <v>3.3131870239936197E-2</v>
      </c>
    </row>
    <row r="3077" spans="1:7" x14ac:dyDescent="0.25">
      <c r="A3077" s="108" t="str">
        <f t="shared" si="48"/>
        <v>BE_2016_NATIONAL TOTAL_Cd</v>
      </c>
      <c r="B3077" s="113" t="s">
        <v>137</v>
      </c>
      <c r="C3077" s="113">
        <v>2016</v>
      </c>
      <c r="D3077" s="113" t="s">
        <v>122</v>
      </c>
      <c r="E3077" s="113" t="s">
        <v>126</v>
      </c>
      <c r="F3077" s="113" t="s">
        <v>200</v>
      </c>
      <c r="G3077" s="113">
        <v>2.5799275198700399E-3</v>
      </c>
    </row>
    <row r="3078" spans="1:7" x14ac:dyDescent="0.25">
      <c r="A3078" s="108" t="str">
        <f t="shared" si="48"/>
        <v>BE_2016_NATIONAL TOTAL_Hg</v>
      </c>
      <c r="B3078" s="113" t="s">
        <v>137</v>
      </c>
      <c r="C3078" s="113">
        <v>2016</v>
      </c>
      <c r="D3078" s="113" t="s">
        <v>122</v>
      </c>
      <c r="E3078" s="113" t="s">
        <v>127</v>
      </c>
      <c r="F3078" s="113" t="s">
        <v>200</v>
      </c>
      <c r="G3078" s="113">
        <v>1.28697268268545E-3</v>
      </c>
    </row>
    <row r="3079" spans="1:7" x14ac:dyDescent="0.25">
      <c r="A3079" s="108" t="str">
        <f t="shared" si="48"/>
        <v>BE_2016_NATIONAL TOTAL_DIOX</v>
      </c>
      <c r="B3079" s="113" t="s">
        <v>137</v>
      </c>
      <c r="C3079" s="113">
        <v>2016</v>
      </c>
      <c r="D3079" s="113" t="s">
        <v>122</v>
      </c>
      <c r="E3079" s="113" t="s">
        <v>128</v>
      </c>
      <c r="F3079" s="113" t="s">
        <v>200</v>
      </c>
      <c r="G3079" s="150">
        <v>2.97342552116721E-8</v>
      </c>
    </row>
    <row r="3080" spans="1:7" x14ac:dyDescent="0.25">
      <c r="A3080" s="108" t="str">
        <f t="shared" si="48"/>
        <v>BE_2016_NATIONAL TOTAL_PAH</v>
      </c>
      <c r="B3080" s="113" t="s">
        <v>137</v>
      </c>
      <c r="C3080" s="113">
        <v>2016</v>
      </c>
      <c r="D3080" s="113" t="s">
        <v>122</v>
      </c>
      <c r="E3080" s="113" t="s">
        <v>129</v>
      </c>
      <c r="F3080" s="113" t="s">
        <v>200</v>
      </c>
      <c r="G3080" s="113">
        <v>8.3079601584186893E-3</v>
      </c>
    </row>
    <row r="3081" spans="1:7" x14ac:dyDescent="0.25">
      <c r="A3081" s="108" t="str">
        <f t="shared" si="48"/>
        <v>BE_2016_NATIONAL TOTAL_HCB</v>
      </c>
      <c r="B3081" s="113" t="s">
        <v>137</v>
      </c>
      <c r="C3081" s="113">
        <v>2016</v>
      </c>
      <c r="D3081" s="113" t="s">
        <v>122</v>
      </c>
      <c r="E3081" s="113" t="s">
        <v>130</v>
      </c>
      <c r="F3081" s="113" t="s">
        <v>200</v>
      </c>
      <c r="G3081" s="150">
        <v>2.1480310972952601E-6</v>
      </c>
    </row>
    <row r="3082" spans="1:7" x14ac:dyDescent="0.25">
      <c r="A3082" s="108" t="str">
        <f t="shared" si="48"/>
        <v>BE_2016_NATIONAL TOTAL_PCB</v>
      </c>
      <c r="B3082" s="113" t="s">
        <v>137</v>
      </c>
      <c r="C3082" s="113">
        <v>2016</v>
      </c>
      <c r="D3082" s="113" t="s">
        <v>122</v>
      </c>
      <c r="E3082" s="113" t="s">
        <v>259</v>
      </c>
      <c r="F3082" s="113" t="s">
        <v>200</v>
      </c>
      <c r="G3082" s="150">
        <v>5.2522650758841098E-5</v>
      </c>
    </row>
    <row r="3083" spans="1:7" x14ac:dyDescent="0.25">
      <c r="A3083" s="108" t="str">
        <f t="shared" si="48"/>
        <v>BE_2016_1A3(FU)_NOx</v>
      </c>
      <c r="B3083" s="113" t="s">
        <v>137</v>
      </c>
      <c r="C3083" s="113">
        <v>2016</v>
      </c>
      <c r="D3083" s="113" t="s">
        <v>134</v>
      </c>
      <c r="E3083" s="113" t="s">
        <v>199</v>
      </c>
      <c r="F3083" s="113" t="s">
        <v>200</v>
      </c>
      <c r="G3083" s="113">
        <v>80.089919658349601</v>
      </c>
    </row>
    <row r="3084" spans="1:7" x14ac:dyDescent="0.25">
      <c r="A3084" s="108" t="str">
        <f t="shared" si="48"/>
        <v>BE_2016_1A3(FS)_NOx</v>
      </c>
      <c r="B3084" s="113" t="s">
        <v>137</v>
      </c>
      <c r="C3084" s="113">
        <v>2016</v>
      </c>
      <c r="D3084" s="113" t="s">
        <v>132</v>
      </c>
      <c r="E3084" s="113" t="s">
        <v>199</v>
      </c>
      <c r="F3084" s="113" t="s">
        <v>200</v>
      </c>
      <c r="G3084" s="113">
        <v>89.847449638126406</v>
      </c>
    </row>
    <row r="3085" spans="1:7" x14ac:dyDescent="0.25">
      <c r="A3085" s="108" t="str">
        <f t="shared" si="48"/>
        <v>BE_2016_1A3(FU)_NMVOC</v>
      </c>
      <c r="B3085" s="113" t="s">
        <v>137</v>
      </c>
      <c r="C3085" s="113">
        <v>2016</v>
      </c>
      <c r="D3085" s="113" t="s">
        <v>134</v>
      </c>
      <c r="E3085" s="113" t="s">
        <v>123</v>
      </c>
      <c r="F3085" s="113" t="s">
        <v>200</v>
      </c>
      <c r="G3085" s="113">
        <v>7.8745331696099301</v>
      </c>
    </row>
    <row r="3086" spans="1:7" x14ac:dyDescent="0.25">
      <c r="A3086" s="108" t="str">
        <f t="shared" si="48"/>
        <v>BE_2016_1A3(FS)_NMVOC</v>
      </c>
      <c r="B3086" s="113" t="s">
        <v>137</v>
      </c>
      <c r="C3086" s="113">
        <v>2016</v>
      </c>
      <c r="D3086" s="113" t="s">
        <v>132</v>
      </c>
      <c r="E3086" s="113" t="s">
        <v>123</v>
      </c>
      <c r="F3086" s="113" t="s">
        <v>200</v>
      </c>
      <c r="G3086" s="113">
        <v>8.5875897100709899</v>
      </c>
    </row>
    <row r="3087" spans="1:7" x14ac:dyDescent="0.25">
      <c r="A3087" s="108" t="str">
        <f t="shared" si="48"/>
        <v>BE_2016_1A3(FU)_SOx</v>
      </c>
      <c r="B3087" s="113" t="s">
        <v>137</v>
      </c>
      <c r="C3087" s="113">
        <v>2016</v>
      </c>
      <c r="D3087" s="113" t="s">
        <v>134</v>
      </c>
      <c r="E3087" s="113" t="s">
        <v>201</v>
      </c>
      <c r="F3087" s="113" t="s">
        <v>200</v>
      </c>
      <c r="G3087" s="113">
        <v>6.9948314698512801E-2</v>
      </c>
    </row>
    <row r="3088" spans="1:7" x14ac:dyDescent="0.25">
      <c r="A3088" s="108" t="str">
        <f t="shared" si="48"/>
        <v>BE_2016_1A3(FS)_SOx</v>
      </c>
      <c r="B3088" s="113" t="s">
        <v>137</v>
      </c>
      <c r="C3088" s="113">
        <v>2016</v>
      </c>
      <c r="D3088" s="113" t="s">
        <v>132</v>
      </c>
      <c r="E3088" s="113" t="s">
        <v>201</v>
      </c>
      <c r="F3088" s="113" t="s">
        <v>200</v>
      </c>
      <c r="G3088" s="113">
        <v>7.7603635557064995E-2</v>
      </c>
    </row>
    <row r="3089" spans="1:7" x14ac:dyDescent="0.25">
      <c r="A3089" s="108" t="str">
        <f t="shared" si="48"/>
        <v>BE_2016_1A3(FU)_NH3</v>
      </c>
      <c r="B3089" s="113" t="s">
        <v>137</v>
      </c>
      <c r="C3089" s="113">
        <v>2016</v>
      </c>
      <c r="D3089" s="113" t="s">
        <v>134</v>
      </c>
      <c r="E3089" s="113" t="s">
        <v>124</v>
      </c>
      <c r="F3089" s="113" t="s">
        <v>200</v>
      </c>
      <c r="G3089" s="113">
        <v>0.84615484710316202</v>
      </c>
    </row>
    <row r="3090" spans="1:7" x14ac:dyDescent="0.25">
      <c r="A3090" s="108" t="str">
        <f t="shared" si="48"/>
        <v>BE_2016_1A3(FS)_NH3</v>
      </c>
      <c r="B3090" s="113" t="s">
        <v>137</v>
      </c>
      <c r="C3090" s="113">
        <v>2016</v>
      </c>
      <c r="D3090" s="113" t="s">
        <v>132</v>
      </c>
      <c r="E3090" s="113" t="s">
        <v>124</v>
      </c>
      <c r="F3090" s="113" t="s">
        <v>200</v>
      </c>
      <c r="G3090" s="113">
        <v>0.94319918141201897</v>
      </c>
    </row>
    <row r="3091" spans="1:7" x14ac:dyDescent="0.25">
      <c r="A3091" s="108" t="str">
        <f t="shared" si="48"/>
        <v>BE_2016_1A3(FU)_PM2.5</v>
      </c>
      <c r="B3091" s="113" t="s">
        <v>137</v>
      </c>
      <c r="C3091" s="113">
        <v>2016</v>
      </c>
      <c r="D3091" s="113" t="s">
        <v>134</v>
      </c>
      <c r="E3091" s="113" t="s">
        <v>203</v>
      </c>
      <c r="F3091" s="113" t="s">
        <v>200</v>
      </c>
      <c r="G3091" s="113">
        <v>3.4671330484549201</v>
      </c>
    </row>
    <row r="3092" spans="1:7" x14ac:dyDescent="0.25">
      <c r="A3092" s="108" t="str">
        <f t="shared" si="48"/>
        <v>BE_2016_1A3(FS)_PM2.5</v>
      </c>
      <c r="B3092" s="113" t="s">
        <v>137</v>
      </c>
      <c r="C3092" s="113">
        <v>2016</v>
      </c>
      <c r="D3092" s="113" t="s">
        <v>132</v>
      </c>
      <c r="E3092" s="113" t="s">
        <v>203</v>
      </c>
      <c r="F3092" s="113" t="s">
        <v>200</v>
      </c>
      <c r="G3092" s="113">
        <v>3.8708557710106999</v>
      </c>
    </row>
    <row r="3093" spans="1:7" x14ac:dyDescent="0.25">
      <c r="A3093" s="108" t="str">
        <f t="shared" si="48"/>
        <v>BE_2016_3D_NOx</v>
      </c>
      <c r="B3093" s="113" t="s">
        <v>137</v>
      </c>
      <c r="C3093" s="113">
        <v>2016</v>
      </c>
      <c r="D3093" s="113" t="s">
        <v>206</v>
      </c>
      <c r="E3093" s="113" t="s">
        <v>199</v>
      </c>
      <c r="F3093" s="113" t="s">
        <v>200</v>
      </c>
      <c r="G3093" s="113">
        <v>14.4370556817242</v>
      </c>
    </row>
    <row r="3094" spans="1:7" x14ac:dyDescent="0.25">
      <c r="A3094" s="108" t="str">
        <f t="shared" si="48"/>
        <v>BE_2017_NATIONAL TOTAL_NOx</v>
      </c>
      <c r="B3094" s="113" t="s">
        <v>137</v>
      </c>
      <c r="C3094" s="113">
        <v>2017</v>
      </c>
      <c r="D3094" s="113" t="s">
        <v>122</v>
      </c>
      <c r="E3094" s="113" t="s">
        <v>199</v>
      </c>
      <c r="F3094" s="113" t="s">
        <v>200</v>
      </c>
      <c r="G3094" s="113">
        <v>180.62656131167901</v>
      </c>
    </row>
    <row r="3095" spans="1:7" x14ac:dyDescent="0.25">
      <c r="A3095" s="108" t="str">
        <f t="shared" si="48"/>
        <v>BE_2017_NATIONAL TOTAL_NMVOC</v>
      </c>
      <c r="B3095" s="113" t="s">
        <v>137</v>
      </c>
      <c r="C3095" s="113">
        <v>2017</v>
      </c>
      <c r="D3095" s="113" t="s">
        <v>122</v>
      </c>
      <c r="E3095" s="113" t="s">
        <v>123</v>
      </c>
      <c r="F3095" s="113" t="s">
        <v>200</v>
      </c>
      <c r="G3095" s="113">
        <v>139.40150950159901</v>
      </c>
    </row>
    <row r="3096" spans="1:7" x14ac:dyDescent="0.25">
      <c r="A3096" s="108" t="str">
        <f t="shared" si="48"/>
        <v>BE_2017_NATIONAL TOTAL_SOx</v>
      </c>
      <c r="B3096" s="113" t="s">
        <v>137</v>
      </c>
      <c r="C3096" s="113">
        <v>2017</v>
      </c>
      <c r="D3096" s="113" t="s">
        <v>122</v>
      </c>
      <c r="E3096" s="113" t="s">
        <v>201</v>
      </c>
      <c r="F3096" s="113" t="s">
        <v>200</v>
      </c>
      <c r="G3096" s="113">
        <v>32.532373686794998</v>
      </c>
    </row>
    <row r="3097" spans="1:7" x14ac:dyDescent="0.25">
      <c r="A3097" s="108" t="str">
        <f t="shared" si="48"/>
        <v>BE_2017_NATIONAL TOTAL_NH3</v>
      </c>
      <c r="B3097" s="113" t="s">
        <v>137</v>
      </c>
      <c r="C3097" s="113">
        <v>2017</v>
      </c>
      <c r="D3097" s="113" t="s">
        <v>122</v>
      </c>
      <c r="E3097" s="113" t="s">
        <v>124</v>
      </c>
      <c r="F3097" s="113" t="s">
        <v>200</v>
      </c>
      <c r="G3097" s="113">
        <v>69.382589784745505</v>
      </c>
    </row>
    <row r="3098" spans="1:7" x14ac:dyDescent="0.25">
      <c r="A3098" s="108" t="str">
        <f t="shared" si="48"/>
        <v>BE_2017_NATIONAL TOTAL_PM2.5</v>
      </c>
      <c r="B3098" s="113" t="s">
        <v>137</v>
      </c>
      <c r="C3098" s="113">
        <v>2017</v>
      </c>
      <c r="D3098" s="113" t="s">
        <v>122</v>
      </c>
      <c r="E3098" s="113" t="s">
        <v>203</v>
      </c>
      <c r="F3098" s="113" t="s">
        <v>200</v>
      </c>
      <c r="G3098" s="113">
        <v>20.4090442531115</v>
      </c>
    </row>
    <row r="3099" spans="1:7" x14ac:dyDescent="0.25">
      <c r="A3099" s="108" t="str">
        <f t="shared" si="48"/>
        <v>BE_2017_NATIONAL TOTAL_Pb</v>
      </c>
      <c r="B3099" s="113" t="s">
        <v>137</v>
      </c>
      <c r="C3099" s="113">
        <v>2017</v>
      </c>
      <c r="D3099" s="113" t="s">
        <v>122</v>
      </c>
      <c r="E3099" s="113" t="s">
        <v>125</v>
      </c>
      <c r="F3099" s="113" t="s">
        <v>200</v>
      </c>
      <c r="G3099" s="113">
        <v>3.1134501112922E-2</v>
      </c>
    </row>
    <row r="3100" spans="1:7" x14ac:dyDescent="0.25">
      <c r="A3100" s="108" t="str">
        <f t="shared" si="48"/>
        <v>BE_2017_NATIONAL TOTAL_Cd</v>
      </c>
      <c r="B3100" s="113" t="s">
        <v>137</v>
      </c>
      <c r="C3100" s="113">
        <v>2017</v>
      </c>
      <c r="D3100" s="113" t="s">
        <v>122</v>
      </c>
      <c r="E3100" s="113" t="s">
        <v>126</v>
      </c>
      <c r="F3100" s="113" t="s">
        <v>200</v>
      </c>
      <c r="G3100" s="113">
        <v>1.35166024502329E-3</v>
      </c>
    </row>
    <row r="3101" spans="1:7" x14ac:dyDescent="0.25">
      <c r="A3101" s="108" t="str">
        <f t="shared" si="48"/>
        <v>BE_2017_NATIONAL TOTAL_Hg</v>
      </c>
      <c r="B3101" s="113" t="s">
        <v>137</v>
      </c>
      <c r="C3101" s="113">
        <v>2017</v>
      </c>
      <c r="D3101" s="113" t="s">
        <v>122</v>
      </c>
      <c r="E3101" s="113" t="s">
        <v>127</v>
      </c>
      <c r="F3101" s="113" t="s">
        <v>200</v>
      </c>
      <c r="G3101" s="113">
        <v>9.2568702290001903E-4</v>
      </c>
    </row>
    <row r="3102" spans="1:7" x14ac:dyDescent="0.25">
      <c r="A3102" s="108" t="str">
        <f t="shared" si="48"/>
        <v>BE_2017_NATIONAL TOTAL_DIOX</v>
      </c>
      <c r="B3102" s="113" t="s">
        <v>137</v>
      </c>
      <c r="C3102" s="113">
        <v>2017</v>
      </c>
      <c r="D3102" s="113" t="s">
        <v>122</v>
      </c>
      <c r="E3102" s="113" t="s">
        <v>128</v>
      </c>
      <c r="F3102" s="113" t="s">
        <v>200</v>
      </c>
      <c r="G3102" s="150">
        <v>3.1618598640831198E-8</v>
      </c>
    </row>
    <row r="3103" spans="1:7" x14ac:dyDescent="0.25">
      <c r="A3103" s="108" t="str">
        <f t="shared" si="48"/>
        <v>BE_2017_NATIONAL TOTAL_PAH</v>
      </c>
      <c r="B3103" s="113" t="s">
        <v>137</v>
      </c>
      <c r="C3103" s="113">
        <v>2017</v>
      </c>
      <c r="D3103" s="113" t="s">
        <v>122</v>
      </c>
      <c r="E3103" s="113" t="s">
        <v>129</v>
      </c>
      <c r="F3103" s="113" t="s">
        <v>200</v>
      </c>
      <c r="G3103" s="113">
        <v>7.5178608409392301E-3</v>
      </c>
    </row>
    <row r="3104" spans="1:7" x14ac:dyDescent="0.25">
      <c r="A3104" s="108" t="str">
        <f t="shared" si="48"/>
        <v>BE_2017_NATIONAL TOTAL_HCB</v>
      </c>
      <c r="B3104" s="113" t="s">
        <v>137</v>
      </c>
      <c r="C3104" s="113">
        <v>2017</v>
      </c>
      <c r="D3104" s="113" t="s">
        <v>122</v>
      </c>
      <c r="E3104" s="113" t="s">
        <v>130</v>
      </c>
      <c r="F3104" s="113" t="s">
        <v>200</v>
      </c>
      <c r="G3104" s="150">
        <v>3.2056256059296202E-5</v>
      </c>
    </row>
    <row r="3105" spans="1:7" x14ac:dyDescent="0.25">
      <c r="A3105" s="108" t="str">
        <f t="shared" si="48"/>
        <v>BE_2017_NATIONAL TOTAL_PCB</v>
      </c>
      <c r="B3105" s="113" t="s">
        <v>137</v>
      </c>
      <c r="C3105" s="113">
        <v>2017</v>
      </c>
      <c r="D3105" s="113" t="s">
        <v>122</v>
      </c>
      <c r="E3105" s="113" t="s">
        <v>259</v>
      </c>
      <c r="F3105" s="113" t="s">
        <v>200</v>
      </c>
      <c r="G3105" s="150">
        <v>4.9275756817208903E-5</v>
      </c>
    </row>
    <row r="3106" spans="1:7" x14ac:dyDescent="0.25">
      <c r="A3106" s="108" t="str">
        <f t="shared" si="48"/>
        <v>BE_2017_1A3(FU)_NOx</v>
      </c>
      <c r="B3106" s="113" t="s">
        <v>137</v>
      </c>
      <c r="C3106" s="113">
        <v>2017</v>
      </c>
      <c r="D3106" s="113" t="s">
        <v>134</v>
      </c>
      <c r="E3106" s="113" t="s">
        <v>199</v>
      </c>
      <c r="F3106" s="113" t="s">
        <v>200</v>
      </c>
      <c r="G3106" s="113">
        <v>75.305424286841699</v>
      </c>
    </row>
    <row r="3107" spans="1:7" x14ac:dyDescent="0.25">
      <c r="A3107" s="108" t="str">
        <f t="shared" si="48"/>
        <v>BE_2017_1A3(FS)_NOx</v>
      </c>
      <c r="B3107" s="113" t="s">
        <v>137</v>
      </c>
      <c r="C3107" s="113">
        <v>2017</v>
      </c>
      <c r="D3107" s="113" t="s">
        <v>132</v>
      </c>
      <c r="E3107" s="113" t="s">
        <v>199</v>
      </c>
      <c r="F3107" s="113" t="s">
        <v>200</v>
      </c>
      <c r="G3107" s="113">
        <v>81.424316322660502</v>
      </c>
    </row>
    <row r="3108" spans="1:7" x14ac:dyDescent="0.25">
      <c r="A3108" s="108" t="str">
        <f t="shared" si="48"/>
        <v>BE_2017_1A3(FU)_NMVOC</v>
      </c>
      <c r="B3108" s="113" t="s">
        <v>137</v>
      </c>
      <c r="C3108" s="113">
        <v>2017</v>
      </c>
      <c r="D3108" s="113" t="s">
        <v>134</v>
      </c>
      <c r="E3108" s="113" t="s">
        <v>123</v>
      </c>
      <c r="F3108" s="113" t="s">
        <v>200</v>
      </c>
      <c r="G3108" s="113">
        <v>7.54400742516337</v>
      </c>
    </row>
    <row r="3109" spans="1:7" x14ac:dyDescent="0.25">
      <c r="A3109" s="108" t="str">
        <f t="shared" si="48"/>
        <v>BE_2017_1A3(FS)_NMVOC</v>
      </c>
      <c r="B3109" s="113" t="s">
        <v>137</v>
      </c>
      <c r="C3109" s="113">
        <v>2017</v>
      </c>
      <c r="D3109" s="113" t="s">
        <v>132</v>
      </c>
      <c r="E3109" s="113" t="s">
        <v>123</v>
      </c>
      <c r="F3109" s="113" t="s">
        <v>200</v>
      </c>
      <c r="G3109" s="113">
        <v>7.8922477458024201</v>
      </c>
    </row>
    <row r="3110" spans="1:7" x14ac:dyDescent="0.25">
      <c r="A3110" s="108" t="str">
        <f t="shared" si="48"/>
        <v>BE_2017_1A3(FU)_SOx</v>
      </c>
      <c r="B3110" s="113" t="s">
        <v>137</v>
      </c>
      <c r="C3110" s="113">
        <v>2017</v>
      </c>
      <c r="D3110" s="113" t="s">
        <v>134</v>
      </c>
      <c r="E3110" s="113" t="s">
        <v>201</v>
      </c>
      <c r="F3110" s="113" t="s">
        <v>200</v>
      </c>
      <c r="G3110" s="113">
        <v>7.9207662726641898E-2</v>
      </c>
    </row>
    <row r="3111" spans="1:7" x14ac:dyDescent="0.25">
      <c r="A3111" s="108" t="str">
        <f t="shared" si="48"/>
        <v>BE_2017_1A3(FS)_SOx</v>
      </c>
      <c r="B3111" s="113" t="s">
        <v>137</v>
      </c>
      <c r="C3111" s="113">
        <v>2017</v>
      </c>
      <c r="D3111" s="113" t="s">
        <v>132</v>
      </c>
      <c r="E3111" s="113" t="s">
        <v>201</v>
      </c>
      <c r="F3111" s="113" t="s">
        <v>200</v>
      </c>
      <c r="G3111" s="113">
        <v>8.5012012610186594E-2</v>
      </c>
    </row>
    <row r="3112" spans="1:7" x14ac:dyDescent="0.25">
      <c r="A3112" s="108" t="str">
        <f t="shared" si="48"/>
        <v>BE_2017_1A3(FU)_NH3</v>
      </c>
      <c r="B3112" s="113" t="s">
        <v>137</v>
      </c>
      <c r="C3112" s="113">
        <v>2017</v>
      </c>
      <c r="D3112" s="113" t="s">
        <v>134</v>
      </c>
      <c r="E3112" s="113" t="s">
        <v>124</v>
      </c>
      <c r="F3112" s="113" t="s">
        <v>200</v>
      </c>
      <c r="G3112" s="113">
        <v>0.88204820100394599</v>
      </c>
    </row>
    <row r="3113" spans="1:7" x14ac:dyDescent="0.25">
      <c r="A3113" s="108" t="str">
        <f t="shared" si="48"/>
        <v>BE_2017_1A3(FS)_NH3</v>
      </c>
      <c r="B3113" s="113" t="s">
        <v>137</v>
      </c>
      <c r="C3113" s="113">
        <v>2017</v>
      </c>
      <c r="D3113" s="113" t="s">
        <v>132</v>
      </c>
      <c r="E3113" s="113" t="s">
        <v>124</v>
      </c>
      <c r="F3113" s="113" t="s">
        <v>200</v>
      </c>
      <c r="G3113" s="113">
        <v>0.93983773142134697</v>
      </c>
    </row>
    <row r="3114" spans="1:7" x14ac:dyDescent="0.25">
      <c r="A3114" s="108" t="str">
        <f t="shared" si="48"/>
        <v>BE_2017_1A3(FU)_PM2.5</v>
      </c>
      <c r="B3114" s="113" t="s">
        <v>137</v>
      </c>
      <c r="C3114" s="113">
        <v>2017</v>
      </c>
      <c r="D3114" s="113" t="s">
        <v>134</v>
      </c>
      <c r="E3114" s="113" t="s">
        <v>203</v>
      </c>
      <c r="F3114" s="113" t="s">
        <v>200</v>
      </c>
      <c r="G3114" s="113">
        <v>3.23269896670186</v>
      </c>
    </row>
    <row r="3115" spans="1:7" x14ac:dyDescent="0.25">
      <c r="A3115" s="108" t="str">
        <f t="shared" si="48"/>
        <v>BE_2017_1A3(FS)_PM2.5</v>
      </c>
      <c r="B3115" s="113" t="s">
        <v>137</v>
      </c>
      <c r="C3115" s="113">
        <v>2017</v>
      </c>
      <c r="D3115" s="113" t="s">
        <v>132</v>
      </c>
      <c r="E3115" s="113" t="s">
        <v>203</v>
      </c>
      <c r="F3115" s="113" t="s">
        <v>200</v>
      </c>
      <c r="G3115" s="113">
        <v>3.4791065835014798</v>
      </c>
    </row>
    <row r="3116" spans="1:7" x14ac:dyDescent="0.25">
      <c r="A3116" s="108" t="str">
        <f t="shared" si="48"/>
        <v>BE_2017_3D_NOx</v>
      </c>
      <c r="B3116" s="113" t="s">
        <v>137</v>
      </c>
      <c r="C3116" s="113">
        <v>2017</v>
      </c>
      <c r="D3116" s="113" t="s">
        <v>206</v>
      </c>
      <c r="E3116" s="113" t="s">
        <v>199</v>
      </c>
      <c r="F3116" s="113" t="s">
        <v>200</v>
      </c>
      <c r="G3116" s="113">
        <v>14.1145945117152</v>
      </c>
    </row>
    <row r="3117" spans="1:7" x14ac:dyDescent="0.25">
      <c r="A3117" s="108" t="str">
        <f t="shared" si="48"/>
        <v>BE_2018_NATIONAL TOTAL_NOx</v>
      </c>
      <c r="B3117" s="113" t="s">
        <v>137</v>
      </c>
      <c r="C3117" s="113">
        <v>2018</v>
      </c>
      <c r="D3117" s="113" t="s">
        <v>122</v>
      </c>
      <c r="E3117" s="113" t="s">
        <v>199</v>
      </c>
      <c r="F3117" s="113" t="s">
        <v>200</v>
      </c>
      <c r="G3117" s="113">
        <v>173.210953148866</v>
      </c>
    </row>
    <row r="3118" spans="1:7" x14ac:dyDescent="0.25">
      <c r="A3118" s="108" t="str">
        <f t="shared" si="48"/>
        <v>BE_2018_NATIONAL TOTAL_NMVOC</v>
      </c>
      <c r="B3118" s="113" t="s">
        <v>137</v>
      </c>
      <c r="C3118" s="113">
        <v>2018</v>
      </c>
      <c r="D3118" s="113" t="s">
        <v>122</v>
      </c>
      <c r="E3118" s="113" t="s">
        <v>123</v>
      </c>
      <c r="F3118" s="113" t="s">
        <v>200</v>
      </c>
      <c r="G3118" s="113">
        <v>137.3272963327</v>
      </c>
    </row>
    <row r="3119" spans="1:7" x14ac:dyDescent="0.25">
      <c r="A3119" s="108" t="str">
        <f t="shared" si="48"/>
        <v>BE_2018_NATIONAL TOTAL_SOx</v>
      </c>
      <c r="B3119" s="113" t="s">
        <v>137</v>
      </c>
      <c r="C3119" s="113">
        <v>2018</v>
      </c>
      <c r="D3119" s="113" t="s">
        <v>122</v>
      </c>
      <c r="E3119" s="113" t="s">
        <v>201</v>
      </c>
      <c r="F3119" s="113" t="s">
        <v>200</v>
      </c>
      <c r="G3119" s="113">
        <v>32.0155677621824</v>
      </c>
    </row>
    <row r="3120" spans="1:7" x14ac:dyDescent="0.25">
      <c r="A3120" s="108" t="str">
        <f t="shared" si="48"/>
        <v>BE_2018_NATIONAL TOTAL_NH3</v>
      </c>
      <c r="B3120" s="113" t="s">
        <v>137</v>
      </c>
      <c r="C3120" s="113">
        <v>2018</v>
      </c>
      <c r="D3120" s="113" t="s">
        <v>122</v>
      </c>
      <c r="E3120" s="113" t="s">
        <v>124</v>
      </c>
      <c r="F3120" s="113" t="s">
        <v>200</v>
      </c>
      <c r="G3120" s="113">
        <v>69.069465656506793</v>
      </c>
    </row>
    <row r="3121" spans="1:7" x14ac:dyDescent="0.25">
      <c r="A3121" s="108" t="str">
        <f t="shared" si="48"/>
        <v>BE_2018_NATIONAL TOTAL_PM2.5</v>
      </c>
      <c r="B3121" s="113" t="s">
        <v>137</v>
      </c>
      <c r="C3121" s="113">
        <v>2018</v>
      </c>
      <c r="D3121" s="113" t="s">
        <v>122</v>
      </c>
      <c r="E3121" s="113" t="s">
        <v>203</v>
      </c>
      <c r="F3121" s="113" t="s">
        <v>200</v>
      </c>
      <c r="G3121" s="113">
        <v>19.184517480186699</v>
      </c>
    </row>
    <row r="3122" spans="1:7" x14ac:dyDescent="0.25">
      <c r="A3122" s="108" t="str">
        <f t="shared" si="48"/>
        <v>BE_2018_NATIONAL TOTAL_Pb</v>
      </c>
      <c r="B3122" s="113" t="s">
        <v>137</v>
      </c>
      <c r="C3122" s="113">
        <v>2018</v>
      </c>
      <c r="D3122" s="113" t="s">
        <v>122</v>
      </c>
      <c r="E3122" s="113" t="s">
        <v>125</v>
      </c>
      <c r="F3122" s="113" t="s">
        <v>200</v>
      </c>
      <c r="G3122" s="113">
        <v>1.91000505569856E-2</v>
      </c>
    </row>
    <row r="3123" spans="1:7" x14ac:dyDescent="0.25">
      <c r="A3123" s="108" t="str">
        <f t="shared" si="48"/>
        <v>BE_2018_NATIONAL TOTAL_Cd</v>
      </c>
      <c r="B3123" s="113" t="s">
        <v>137</v>
      </c>
      <c r="C3123" s="113">
        <v>2018</v>
      </c>
      <c r="D3123" s="113" t="s">
        <v>122</v>
      </c>
      <c r="E3123" s="113" t="s">
        <v>126</v>
      </c>
      <c r="F3123" s="113" t="s">
        <v>200</v>
      </c>
      <c r="G3123" s="113">
        <v>1.19920271289445E-3</v>
      </c>
    </row>
    <row r="3124" spans="1:7" x14ac:dyDescent="0.25">
      <c r="A3124" s="108" t="str">
        <f t="shared" si="48"/>
        <v>BE_2018_NATIONAL TOTAL_Hg</v>
      </c>
      <c r="B3124" s="113" t="s">
        <v>137</v>
      </c>
      <c r="C3124" s="113">
        <v>2018</v>
      </c>
      <c r="D3124" s="113" t="s">
        <v>122</v>
      </c>
      <c r="E3124" s="113" t="s">
        <v>127</v>
      </c>
      <c r="F3124" s="113" t="s">
        <v>200</v>
      </c>
      <c r="G3124" s="113">
        <v>1.2484488584467201E-3</v>
      </c>
    </row>
    <row r="3125" spans="1:7" x14ac:dyDescent="0.25">
      <c r="A3125" s="108" t="str">
        <f t="shared" si="48"/>
        <v>BE_2018_NATIONAL TOTAL_DIOX</v>
      </c>
      <c r="B3125" s="113" t="s">
        <v>137</v>
      </c>
      <c r="C3125" s="113">
        <v>2018</v>
      </c>
      <c r="D3125" s="113" t="s">
        <v>122</v>
      </c>
      <c r="E3125" s="113" t="s">
        <v>128</v>
      </c>
      <c r="F3125" s="113" t="s">
        <v>200</v>
      </c>
      <c r="G3125" s="150">
        <v>2.6361507948799601E-8</v>
      </c>
    </row>
    <row r="3126" spans="1:7" x14ac:dyDescent="0.25">
      <c r="A3126" s="108" t="str">
        <f t="shared" si="48"/>
        <v>BE_2018_NATIONAL TOTAL_PAH</v>
      </c>
      <c r="B3126" s="113" t="s">
        <v>137</v>
      </c>
      <c r="C3126" s="113">
        <v>2018</v>
      </c>
      <c r="D3126" s="113" t="s">
        <v>122</v>
      </c>
      <c r="E3126" s="113" t="s">
        <v>129</v>
      </c>
      <c r="F3126" s="113" t="s">
        <v>200</v>
      </c>
      <c r="G3126" s="113">
        <v>7.0958308777043103E-3</v>
      </c>
    </row>
    <row r="3127" spans="1:7" x14ac:dyDescent="0.25">
      <c r="A3127" s="108" t="str">
        <f t="shared" si="48"/>
        <v>BE_2018_NATIONAL TOTAL_HCB</v>
      </c>
      <c r="B3127" s="113" t="s">
        <v>137</v>
      </c>
      <c r="C3127" s="113">
        <v>2018</v>
      </c>
      <c r="D3127" s="113" t="s">
        <v>122</v>
      </c>
      <c r="E3127" s="113" t="s">
        <v>130</v>
      </c>
      <c r="F3127" s="113" t="s">
        <v>200</v>
      </c>
      <c r="G3127" s="150">
        <v>2.97806497852157E-6</v>
      </c>
    </row>
    <row r="3128" spans="1:7" x14ac:dyDescent="0.25">
      <c r="A3128" s="108" t="str">
        <f t="shared" si="48"/>
        <v>BE_2018_NATIONAL TOTAL_PCB</v>
      </c>
      <c r="B3128" s="113" t="s">
        <v>137</v>
      </c>
      <c r="C3128" s="113">
        <v>2018</v>
      </c>
      <c r="D3128" s="113" t="s">
        <v>122</v>
      </c>
      <c r="E3128" s="113" t="s">
        <v>259</v>
      </c>
      <c r="F3128" s="113" t="s">
        <v>200</v>
      </c>
      <c r="G3128" s="150">
        <v>1.9272139595747001E-5</v>
      </c>
    </row>
    <row r="3129" spans="1:7" x14ac:dyDescent="0.25">
      <c r="A3129" s="108" t="str">
        <f t="shared" si="48"/>
        <v>BE_2018_1A3(FU)_NOx</v>
      </c>
      <c r="B3129" s="113" t="s">
        <v>137</v>
      </c>
      <c r="C3129" s="113">
        <v>2018</v>
      </c>
      <c r="D3129" s="113" t="s">
        <v>134</v>
      </c>
      <c r="E3129" s="113" t="s">
        <v>199</v>
      </c>
      <c r="F3129" s="113" t="s">
        <v>200</v>
      </c>
      <c r="G3129" s="113">
        <v>70.229353162624804</v>
      </c>
    </row>
    <row r="3130" spans="1:7" x14ac:dyDescent="0.25">
      <c r="A3130" s="108" t="str">
        <f t="shared" si="48"/>
        <v>BE_2018_1A3(FS)_NOx</v>
      </c>
      <c r="B3130" s="113" t="s">
        <v>137</v>
      </c>
      <c r="C3130" s="113">
        <v>2018</v>
      </c>
      <c r="D3130" s="113" t="s">
        <v>132</v>
      </c>
      <c r="E3130" s="113" t="s">
        <v>199</v>
      </c>
      <c r="F3130" s="113" t="s">
        <v>200</v>
      </c>
      <c r="G3130" s="113">
        <v>72.940198278520597</v>
      </c>
    </row>
    <row r="3131" spans="1:7" x14ac:dyDescent="0.25">
      <c r="A3131" s="108" t="str">
        <f t="shared" si="48"/>
        <v>BE_2018_1A3(FU)_NMVOC</v>
      </c>
      <c r="B3131" s="113" t="s">
        <v>137</v>
      </c>
      <c r="C3131" s="113">
        <v>2018</v>
      </c>
      <c r="D3131" s="113" t="s">
        <v>134</v>
      </c>
      <c r="E3131" s="113" t="s">
        <v>123</v>
      </c>
      <c r="F3131" s="113" t="s">
        <v>200</v>
      </c>
      <c r="G3131" s="113">
        <v>7.3754296685596099</v>
      </c>
    </row>
    <row r="3132" spans="1:7" x14ac:dyDescent="0.25">
      <c r="A3132" s="108" t="str">
        <f t="shared" si="48"/>
        <v>BE_2018_1A3(FS)_NMVOC</v>
      </c>
      <c r="B3132" s="113" t="s">
        <v>137</v>
      </c>
      <c r="C3132" s="113">
        <v>2018</v>
      </c>
      <c r="D3132" s="113" t="s">
        <v>132</v>
      </c>
      <c r="E3132" s="113" t="s">
        <v>123</v>
      </c>
      <c r="F3132" s="113" t="s">
        <v>200</v>
      </c>
      <c r="G3132" s="113">
        <v>7.6932285614243998</v>
      </c>
    </row>
    <row r="3133" spans="1:7" x14ac:dyDescent="0.25">
      <c r="A3133" s="108" t="str">
        <f t="shared" si="48"/>
        <v>BE_2018_1A3(FU)_SOx</v>
      </c>
      <c r="B3133" s="113" t="s">
        <v>137</v>
      </c>
      <c r="C3133" s="113">
        <v>2018</v>
      </c>
      <c r="D3133" s="113" t="s">
        <v>134</v>
      </c>
      <c r="E3133" s="113" t="s">
        <v>201</v>
      </c>
      <c r="F3133" s="113" t="s">
        <v>200</v>
      </c>
      <c r="G3133" s="113">
        <v>0.107670935259688</v>
      </c>
    </row>
    <row r="3134" spans="1:7" x14ac:dyDescent="0.25">
      <c r="A3134" s="108" t="str">
        <f t="shared" si="48"/>
        <v>BE_2018_1A3(FS)_SOx</v>
      </c>
      <c r="B3134" s="113" t="s">
        <v>137</v>
      </c>
      <c r="C3134" s="113">
        <v>2018</v>
      </c>
      <c r="D3134" s="113" t="s">
        <v>132</v>
      </c>
      <c r="E3134" s="113" t="s">
        <v>201</v>
      </c>
      <c r="F3134" s="113" t="s">
        <v>200</v>
      </c>
      <c r="G3134" s="113">
        <v>0.111763306228209</v>
      </c>
    </row>
    <row r="3135" spans="1:7" x14ac:dyDescent="0.25">
      <c r="A3135" s="108" t="str">
        <f t="shared" si="48"/>
        <v>BE_2018_1A3(FU)_NH3</v>
      </c>
      <c r="B3135" s="113" t="s">
        <v>137</v>
      </c>
      <c r="C3135" s="113">
        <v>2018</v>
      </c>
      <c r="D3135" s="113" t="s">
        <v>134</v>
      </c>
      <c r="E3135" s="113" t="s">
        <v>124</v>
      </c>
      <c r="F3135" s="113" t="s">
        <v>200</v>
      </c>
      <c r="G3135" s="113">
        <v>0.919835997080104</v>
      </c>
    </row>
    <row r="3136" spans="1:7" x14ac:dyDescent="0.25">
      <c r="A3136" s="108" t="str">
        <f t="shared" si="48"/>
        <v>BE_2018_1A3(FS)_NH3</v>
      </c>
      <c r="B3136" s="113" t="s">
        <v>137</v>
      </c>
      <c r="C3136" s="113">
        <v>2018</v>
      </c>
      <c r="D3136" s="113" t="s">
        <v>132</v>
      </c>
      <c r="E3136" s="113" t="s">
        <v>124</v>
      </c>
      <c r="F3136" s="113" t="s">
        <v>200</v>
      </c>
      <c r="G3136" s="113">
        <v>0.98285068631393402</v>
      </c>
    </row>
    <row r="3137" spans="1:7" x14ac:dyDescent="0.25">
      <c r="A3137" s="108" t="str">
        <f t="shared" si="48"/>
        <v>BE_2018_1A3(FU)_PM2.5</v>
      </c>
      <c r="B3137" s="113" t="s">
        <v>137</v>
      </c>
      <c r="C3137" s="113">
        <v>2018</v>
      </c>
      <c r="D3137" s="113" t="s">
        <v>134</v>
      </c>
      <c r="E3137" s="113" t="s">
        <v>203</v>
      </c>
      <c r="F3137" s="113" t="s">
        <v>200</v>
      </c>
      <c r="G3137" s="113">
        <v>3.0544448171532701</v>
      </c>
    </row>
    <row r="3138" spans="1:7" x14ac:dyDescent="0.25">
      <c r="A3138" s="108" t="str">
        <f t="shared" ref="A3138:A3201" si="49">CONCATENATE(B3138,"_",C3138,"_",D3138,"_",E3138)</f>
        <v>BE_2018_1A3(FS)_PM2.5</v>
      </c>
      <c r="B3138" s="113" t="s">
        <v>137</v>
      </c>
      <c r="C3138" s="113">
        <v>2018</v>
      </c>
      <c r="D3138" s="113" t="s">
        <v>132</v>
      </c>
      <c r="E3138" s="113" t="s">
        <v>203</v>
      </c>
      <c r="F3138" s="113" t="s">
        <v>200</v>
      </c>
      <c r="G3138" s="113">
        <v>3.1737366792251902</v>
      </c>
    </row>
    <row r="3139" spans="1:7" x14ac:dyDescent="0.25">
      <c r="A3139" s="108" t="str">
        <f t="shared" si="49"/>
        <v>BE_2018_3D_NOx</v>
      </c>
      <c r="B3139" s="113" t="s">
        <v>137</v>
      </c>
      <c r="C3139" s="113">
        <v>2018</v>
      </c>
      <c r="D3139" s="113" t="s">
        <v>206</v>
      </c>
      <c r="E3139" s="113" t="s">
        <v>199</v>
      </c>
      <c r="F3139" s="113" t="s">
        <v>200</v>
      </c>
      <c r="G3139" s="113">
        <v>13.891419525236101</v>
      </c>
    </row>
    <row r="3140" spans="1:7" x14ac:dyDescent="0.25">
      <c r="A3140" s="108" t="str">
        <f t="shared" si="49"/>
        <v>BE_2019_NATIONAL TOTAL_NOx</v>
      </c>
      <c r="B3140" s="113" t="s">
        <v>137</v>
      </c>
      <c r="C3140" s="113">
        <v>2019</v>
      </c>
      <c r="D3140" s="113" t="s">
        <v>122</v>
      </c>
      <c r="E3140" s="113" t="s">
        <v>199</v>
      </c>
      <c r="F3140" s="113" t="s">
        <v>200</v>
      </c>
      <c r="G3140" s="113">
        <v>161.40499885937999</v>
      </c>
    </row>
    <row r="3141" spans="1:7" x14ac:dyDescent="0.25">
      <c r="A3141" s="108" t="str">
        <f t="shared" si="49"/>
        <v>BE_2019_NATIONAL TOTAL_NMVOC</v>
      </c>
      <c r="B3141" s="113" t="s">
        <v>137</v>
      </c>
      <c r="C3141" s="113">
        <v>2019</v>
      </c>
      <c r="D3141" s="113" t="s">
        <v>122</v>
      </c>
      <c r="E3141" s="113" t="s">
        <v>123</v>
      </c>
      <c r="F3141" s="113" t="s">
        <v>200</v>
      </c>
      <c r="G3141" s="113">
        <v>136.27196413738599</v>
      </c>
    </row>
    <row r="3142" spans="1:7" x14ac:dyDescent="0.25">
      <c r="A3142" s="108" t="str">
        <f t="shared" si="49"/>
        <v>BE_2019_NATIONAL TOTAL_SOx</v>
      </c>
      <c r="B3142" s="113" t="s">
        <v>137</v>
      </c>
      <c r="C3142" s="113">
        <v>2019</v>
      </c>
      <c r="D3142" s="113" t="s">
        <v>122</v>
      </c>
      <c r="E3142" s="113" t="s">
        <v>201</v>
      </c>
      <c r="F3142" s="113" t="s">
        <v>200</v>
      </c>
      <c r="G3142" s="113">
        <v>29.808561076558401</v>
      </c>
    </row>
    <row r="3143" spans="1:7" x14ac:dyDescent="0.25">
      <c r="A3143" s="108" t="str">
        <f t="shared" si="49"/>
        <v>BE_2019_NATIONAL TOTAL_NH3</v>
      </c>
      <c r="B3143" s="113" t="s">
        <v>137</v>
      </c>
      <c r="C3143" s="113">
        <v>2019</v>
      </c>
      <c r="D3143" s="113" t="s">
        <v>122</v>
      </c>
      <c r="E3143" s="113" t="s">
        <v>124</v>
      </c>
      <c r="F3143" s="113" t="s">
        <v>200</v>
      </c>
      <c r="G3143" s="113">
        <v>68.067498219179399</v>
      </c>
    </row>
    <row r="3144" spans="1:7" x14ac:dyDescent="0.25">
      <c r="A3144" s="108" t="str">
        <f t="shared" si="49"/>
        <v>BE_2019_NATIONAL TOTAL_PM2.5</v>
      </c>
      <c r="B3144" s="113" t="s">
        <v>137</v>
      </c>
      <c r="C3144" s="113">
        <v>2019</v>
      </c>
      <c r="D3144" s="113" t="s">
        <v>122</v>
      </c>
      <c r="E3144" s="113" t="s">
        <v>203</v>
      </c>
      <c r="F3144" s="113" t="s">
        <v>200</v>
      </c>
      <c r="G3144" s="113">
        <v>18.353313356290599</v>
      </c>
    </row>
    <row r="3145" spans="1:7" x14ac:dyDescent="0.25">
      <c r="A3145" s="108" t="str">
        <f t="shared" si="49"/>
        <v>BE_2019_NATIONAL TOTAL_Pb</v>
      </c>
      <c r="B3145" s="113" t="s">
        <v>137</v>
      </c>
      <c r="C3145" s="113">
        <v>2019</v>
      </c>
      <c r="D3145" s="113" t="s">
        <v>122</v>
      </c>
      <c r="E3145" s="113" t="s">
        <v>125</v>
      </c>
      <c r="F3145" s="113" t="s">
        <v>200</v>
      </c>
      <c r="G3145" s="113">
        <v>2.0332973268564199E-2</v>
      </c>
    </row>
    <row r="3146" spans="1:7" x14ac:dyDescent="0.25">
      <c r="A3146" s="108" t="str">
        <f t="shared" si="49"/>
        <v>BE_2019_NATIONAL TOTAL_Cd</v>
      </c>
      <c r="B3146" s="113" t="s">
        <v>137</v>
      </c>
      <c r="C3146" s="113">
        <v>2019</v>
      </c>
      <c r="D3146" s="113" t="s">
        <v>122</v>
      </c>
      <c r="E3146" s="113" t="s">
        <v>126</v>
      </c>
      <c r="F3146" s="113" t="s">
        <v>200</v>
      </c>
      <c r="G3146" s="113">
        <v>1.18632507986261E-3</v>
      </c>
    </row>
    <row r="3147" spans="1:7" x14ac:dyDescent="0.25">
      <c r="A3147" s="108" t="str">
        <f t="shared" si="49"/>
        <v>BE_2019_NATIONAL TOTAL_Hg</v>
      </c>
      <c r="B3147" s="113" t="s">
        <v>137</v>
      </c>
      <c r="C3147" s="113">
        <v>2019</v>
      </c>
      <c r="D3147" s="113" t="s">
        <v>122</v>
      </c>
      <c r="E3147" s="113" t="s">
        <v>127</v>
      </c>
      <c r="F3147" s="113" t="s">
        <v>200</v>
      </c>
      <c r="G3147" s="113">
        <v>8.9138211842832804E-4</v>
      </c>
    </row>
    <row r="3148" spans="1:7" x14ac:dyDescent="0.25">
      <c r="A3148" s="108" t="str">
        <f t="shared" si="49"/>
        <v>BE_2019_NATIONAL TOTAL_DIOX</v>
      </c>
      <c r="B3148" s="113" t="s">
        <v>137</v>
      </c>
      <c r="C3148" s="113">
        <v>2019</v>
      </c>
      <c r="D3148" s="113" t="s">
        <v>122</v>
      </c>
      <c r="E3148" s="113" t="s">
        <v>128</v>
      </c>
      <c r="F3148" s="113" t="s">
        <v>200</v>
      </c>
      <c r="G3148" s="150">
        <v>2.8757624268542599E-8</v>
      </c>
    </row>
    <row r="3149" spans="1:7" x14ac:dyDescent="0.25">
      <c r="A3149" s="108" t="str">
        <f t="shared" si="49"/>
        <v>BE_2019_NATIONAL TOTAL_PAH</v>
      </c>
      <c r="B3149" s="113" t="s">
        <v>137</v>
      </c>
      <c r="C3149" s="113">
        <v>2019</v>
      </c>
      <c r="D3149" s="113" t="s">
        <v>122</v>
      </c>
      <c r="E3149" s="113" t="s">
        <v>129</v>
      </c>
      <c r="F3149" s="113" t="s">
        <v>200</v>
      </c>
      <c r="G3149" s="113">
        <v>6.5644341567477104E-3</v>
      </c>
    </row>
    <row r="3150" spans="1:7" x14ac:dyDescent="0.25">
      <c r="A3150" s="108" t="str">
        <f t="shared" si="49"/>
        <v>BE_2019_NATIONAL TOTAL_HCB</v>
      </c>
      <c r="B3150" s="113" t="s">
        <v>137</v>
      </c>
      <c r="C3150" s="113">
        <v>2019</v>
      </c>
      <c r="D3150" s="113" t="s">
        <v>122</v>
      </c>
      <c r="E3150" s="113" t="s">
        <v>130</v>
      </c>
      <c r="F3150" s="113" t="s">
        <v>200</v>
      </c>
      <c r="G3150" s="150">
        <v>2.0336763204420798E-6</v>
      </c>
    </row>
    <row r="3151" spans="1:7" x14ac:dyDescent="0.25">
      <c r="A3151" s="108" t="str">
        <f t="shared" si="49"/>
        <v>BE_2019_NATIONAL TOTAL_PCB</v>
      </c>
      <c r="B3151" s="113" t="s">
        <v>137</v>
      </c>
      <c r="C3151" s="113">
        <v>2019</v>
      </c>
      <c r="D3151" s="113" t="s">
        <v>122</v>
      </c>
      <c r="E3151" s="113" t="s">
        <v>259</v>
      </c>
      <c r="F3151" s="113" t="s">
        <v>200</v>
      </c>
      <c r="G3151" s="150">
        <v>1.5351229031864799E-5</v>
      </c>
    </row>
    <row r="3152" spans="1:7" x14ac:dyDescent="0.25">
      <c r="A3152" s="108" t="str">
        <f t="shared" si="49"/>
        <v>BE_2019_1A3(FU)_NOx</v>
      </c>
      <c r="B3152" s="113" t="s">
        <v>137</v>
      </c>
      <c r="C3152" s="113">
        <v>2019</v>
      </c>
      <c r="D3152" s="113" t="s">
        <v>134</v>
      </c>
      <c r="E3152" s="113" t="s">
        <v>199</v>
      </c>
      <c r="F3152" s="113" t="s">
        <v>200</v>
      </c>
      <c r="G3152" s="113">
        <v>64.0834011914271</v>
      </c>
    </row>
    <row r="3153" spans="1:7" x14ac:dyDescent="0.25">
      <c r="A3153" s="108" t="str">
        <f t="shared" si="49"/>
        <v>BE_2019_1A3(FS)_NOx</v>
      </c>
      <c r="B3153" s="113" t="s">
        <v>137</v>
      </c>
      <c r="C3153" s="113">
        <v>2019</v>
      </c>
      <c r="D3153" s="113" t="s">
        <v>132</v>
      </c>
      <c r="E3153" s="113" t="s">
        <v>199</v>
      </c>
      <c r="F3153" s="113" t="s">
        <v>200</v>
      </c>
      <c r="G3153" s="113">
        <v>64.386437339111197</v>
      </c>
    </row>
    <row r="3154" spans="1:7" x14ac:dyDescent="0.25">
      <c r="A3154" s="108" t="str">
        <f t="shared" si="49"/>
        <v>BE_2019_1A3(FU)_NMVOC</v>
      </c>
      <c r="B3154" s="113" t="s">
        <v>137</v>
      </c>
      <c r="C3154" s="113">
        <v>2019</v>
      </c>
      <c r="D3154" s="113" t="s">
        <v>134</v>
      </c>
      <c r="E3154" s="113" t="s">
        <v>123</v>
      </c>
      <c r="F3154" s="113" t="s">
        <v>200</v>
      </c>
      <c r="G3154" s="113">
        <v>6.9776652482183401</v>
      </c>
    </row>
    <row r="3155" spans="1:7" x14ac:dyDescent="0.25">
      <c r="A3155" s="108" t="str">
        <f t="shared" si="49"/>
        <v>BE_2019_1A3(FS)_NMVOC</v>
      </c>
      <c r="B3155" s="113" t="s">
        <v>137</v>
      </c>
      <c r="C3155" s="113">
        <v>2019</v>
      </c>
      <c r="D3155" s="113" t="s">
        <v>132</v>
      </c>
      <c r="E3155" s="113" t="s">
        <v>123</v>
      </c>
      <c r="F3155" s="113" t="s">
        <v>200</v>
      </c>
      <c r="G3155" s="113">
        <v>7.2762343055710401</v>
      </c>
    </row>
    <row r="3156" spans="1:7" x14ac:dyDescent="0.25">
      <c r="A3156" s="108" t="str">
        <f t="shared" si="49"/>
        <v>BE_2019_1A3(FU)_SOx</v>
      </c>
      <c r="B3156" s="113" t="s">
        <v>137</v>
      </c>
      <c r="C3156" s="113">
        <v>2019</v>
      </c>
      <c r="D3156" s="113" t="s">
        <v>134</v>
      </c>
      <c r="E3156" s="113" t="s">
        <v>201</v>
      </c>
      <c r="F3156" s="113" t="s">
        <v>200</v>
      </c>
      <c r="G3156" s="113">
        <v>0.106009934177877</v>
      </c>
    </row>
    <row r="3157" spans="1:7" x14ac:dyDescent="0.25">
      <c r="A3157" s="108" t="str">
        <f t="shared" si="49"/>
        <v>BE_2019_1A3(FS)_SOx</v>
      </c>
      <c r="B3157" s="113" t="s">
        <v>137</v>
      </c>
      <c r="C3157" s="113">
        <v>2019</v>
      </c>
      <c r="D3157" s="113" t="s">
        <v>132</v>
      </c>
      <c r="E3157" s="113" t="s">
        <v>201</v>
      </c>
      <c r="F3157" s="113" t="s">
        <v>200</v>
      </c>
      <c r="G3157" s="113">
        <v>0.10716881797953</v>
      </c>
    </row>
    <row r="3158" spans="1:7" x14ac:dyDescent="0.25">
      <c r="A3158" s="108" t="str">
        <f t="shared" si="49"/>
        <v>BE_2019_1A3(FU)_NH3</v>
      </c>
      <c r="B3158" s="113" t="s">
        <v>137</v>
      </c>
      <c r="C3158" s="113">
        <v>2019</v>
      </c>
      <c r="D3158" s="113" t="s">
        <v>134</v>
      </c>
      <c r="E3158" s="113" t="s">
        <v>124</v>
      </c>
      <c r="F3158" s="113" t="s">
        <v>200</v>
      </c>
      <c r="G3158" s="113">
        <v>0.961339443873655</v>
      </c>
    </row>
    <row r="3159" spans="1:7" x14ac:dyDescent="0.25">
      <c r="A3159" s="108" t="str">
        <f t="shared" si="49"/>
        <v>BE_2019_1A3(FS)_NH3</v>
      </c>
      <c r="B3159" s="113" t="s">
        <v>137</v>
      </c>
      <c r="C3159" s="113">
        <v>2019</v>
      </c>
      <c r="D3159" s="113" t="s">
        <v>132</v>
      </c>
      <c r="E3159" s="113" t="s">
        <v>124</v>
      </c>
      <c r="F3159" s="113" t="s">
        <v>200</v>
      </c>
      <c r="G3159" s="113">
        <v>1.02587710982929</v>
      </c>
    </row>
    <row r="3160" spans="1:7" x14ac:dyDescent="0.25">
      <c r="A3160" s="108" t="str">
        <f t="shared" si="49"/>
        <v>BE_2019_1A3(FU)_PM2.5</v>
      </c>
      <c r="B3160" s="113" t="s">
        <v>137</v>
      </c>
      <c r="C3160" s="113">
        <v>2019</v>
      </c>
      <c r="D3160" s="113" t="s">
        <v>134</v>
      </c>
      <c r="E3160" s="113" t="s">
        <v>203</v>
      </c>
      <c r="F3160" s="113" t="s">
        <v>200</v>
      </c>
      <c r="G3160" s="113">
        <v>2.8650516540880702</v>
      </c>
    </row>
    <row r="3161" spans="1:7" x14ac:dyDescent="0.25">
      <c r="A3161" s="108" t="str">
        <f t="shared" si="49"/>
        <v>BE_2019_1A3(FS)_PM2.5</v>
      </c>
      <c r="B3161" s="113" t="s">
        <v>137</v>
      </c>
      <c r="C3161" s="113">
        <v>2019</v>
      </c>
      <c r="D3161" s="113" t="s">
        <v>132</v>
      </c>
      <c r="E3161" s="113" t="s">
        <v>203</v>
      </c>
      <c r="F3161" s="113" t="s">
        <v>200</v>
      </c>
      <c r="G3161" s="113">
        <v>2.89727548454213</v>
      </c>
    </row>
    <row r="3162" spans="1:7" x14ac:dyDescent="0.25">
      <c r="A3162" s="108" t="str">
        <f t="shared" si="49"/>
        <v>BE_2019_3D_NOx</v>
      </c>
      <c r="B3162" s="113" t="s">
        <v>137</v>
      </c>
      <c r="C3162" s="113">
        <v>2019</v>
      </c>
      <c r="D3162" s="113" t="s">
        <v>206</v>
      </c>
      <c r="E3162" s="113" t="s">
        <v>199</v>
      </c>
      <c r="F3162" s="113" t="s">
        <v>200</v>
      </c>
      <c r="G3162" s="113">
        <v>13.981671059520901</v>
      </c>
    </row>
    <row r="3163" spans="1:7" x14ac:dyDescent="0.25">
      <c r="A3163" s="108" t="str">
        <f t="shared" si="49"/>
        <v>BE_2020_NATIONAL TOTAL_NOx</v>
      </c>
      <c r="B3163" s="113" t="s">
        <v>137</v>
      </c>
      <c r="C3163" s="113">
        <v>2020</v>
      </c>
      <c r="D3163" s="113" t="s">
        <v>122</v>
      </c>
      <c r="E3163" s="113" t="s">
        <v>199</v>
      </c>
      <c r="F3163" s="113" t="s">
        <v>200</v>
      </c>
      <c r="G3163" s="113">
        <v>141.82358832181399</v>
      </c>
    </row>
    <row r="3164" spans="1:7" x14ac:dyDescent="0.25">
      <c r="A3164" s="108" t="str">
        <f t="shared" si="49"/>
        <v>BE_2020_NATIONAL TOTAL_NMVOC</v>
      </c>
      <c r="B3164" s="113" t="s">
        <v>137</v>
      </c>
      <c r="C3164" s="113">
        <v>2020</v>
      </c>
      <c r="D3164" s="113" t="s">
        <v>122</v>
      </c>
      <c r="E3164" s="113" t="s">
        <v>123</v>
      </c>
      <c r="F3164" s="113" t="s">
        <v>200</v>
      </c>
      <c r="G3164" s="113">
        <v>140.41924476385699</v>
      </c>
    </row>
    <row r="3165" spans="1:7" x14ac:dyDescent="0.25">
      <c r="A3165" s="108" t="str">
        <f t="shared" si="49"/>
        <v>BE_2020_NATIONAL TOTAL_SOx</v>
      </c>
      <c r="B3165" s="113" t="s">
        <v>137</v>
      </c>
      <c r="C3165" s="113">
        <v>2020</v>
      </c>
      <c r="D3165" s="113" t="s">
        <v>122</v>
      </c>
      <c r="E3165" s="113" t="s">
        <v>201</v>
      </c>
      <c r="F3165" s="113" t="s">
        <v>200</v>
      </c>
      <c r="G3165" s="113">
        <v>24.170653493322</v>
      </c>
    </row>
    <row r="3166" spans="1:7" x14ac:dyDescent="0.25">
      <c r="A3166" s="108" t="str">
        <f t="shared" si="49"/>
        <v>BE_2020_NATIONAL TOTAL_NH3</v>
      </c>
      <c r="B3166" s="113" t="s">
        <v>137</v>
      </c>
      <c r="C3166" s="113">
        <v>2020</v>
      </c>
      <c r="D3166" s="113" t="s">
        <v>122</v>
      </c>
      <c r="E3166" s="113" t="s">
        <v>124</v>
      </c>
      <c r="F3166" s="113" t="s">
        <v>200</v>
      </c>
      <c r="G3166" s="113">
        <v>67.627171105621301</v>
      </c>
    </row>
    <row r="3167" spans="1:7" x14ac:dyDescent="0.25">
      <c r="A3167" s="108" t="str">
        <f t="shared" si="49"/>
        <v>BE_2020_NATIONAL TOTAL_PM2.5</v>
      </c>
      <c r="B3167" s="113" t="s">
        <v>137</v>
      </c>
      <c r="C3167" s="113">
        <v>2020</v>
      </c>
      <c r="D3167" s="113" t="s">
        <v>122</v>
      </c>
      <c r="E3167" s="113" t="s">
        <v>203</v>
      </c>
      <c r="F3167" s="113" t="s">
        <v>200</v>
      </c>
      <c r="G3167" s="113">
        <v>17.002546987018899</v>
      </c>
    </row>
    <row r="3168" spans="1:7" x14ac:dyDescent="0.25">
      <c r="A3168" s="108" t="str">
        <f t="shared" si="49"/>
        <v>BE_2020_NATIONAL TOTAL_Pb</v>
      </c>
      <c r="B3168" s="113" t="s">
        <v>137</v>
      </c>
      <c r="C3168" s="113">
        <v>2020</v>
      </c>
      <c r="D3168" s="113" t="s">
        <v>122</v>
      </c>
      <c r="E3168" s="113" t="s">
        <v>125</v>
      </c>
      <c r="F3168" s="113" t="s">
        <v>200</v>
      </c>
      <c r="G3168" s="113">
        <v>1.7031479277638099E-2</v>
      </c>
    </row>
    <row r="3169" spans="1:7" x14ac:dyDescent="0.25">
      <c r="A3169" s="108" t="str">
        <f t="shared" si="49"/>
        <v>BE_2020_NATIONAL TOTAL_Cd</v>
      </c>
      <c r="B3169" s="113" t="s">
        <v>137</v>
      </c>
      <c r="C3169" s="113">
        <v>2020</v>
      </c>
      <c r="D3169" s="113" t="s">
        <v>122</v>
      </c>
      <c r="E3169" s="113" t="s">
        <v>126</v>
      </c>
      <c r="F3169" s="113" t="s">
        <v>200</v>
      </c>
      <c r="G3169" s="113">
        <v>1.0958324390909901E-3</v>
      </c>
    </row>
    <row r="3170" spans="1:7" x14ac:dyDescent="0.25">
      <c r="A3170" s="108" t="str">
        <f t="shared" si="49"/>
        <v>BE_2020_NATIONAL TOTAL_Hg</v>
      </c>
      <c r="B3170" s="113" t="s">
        <v>137</v>
      </c>
      <c r="C3170" s="113">
        <v>2020</v>
      </c>
      <c r="D3170" s="113" t="s">
        <v>122</v>
      </c>
      <c r="E3170" s="113" t="s">
        <v>127</v>
      </c>
      <c r="F3170" s="113" t="s">
        <v>200</v>
      </c>
      <c r="G3170" s="113">
        <v>9.2067337781854403E-4</v>
      </c>
    </row>
    <row r="3171" spans="1:7" x14ac:dyDescent="0.25">
      <c r="A3171" s="108" t="str">
        <f t="shared" si="49"/>
        <v>BE_2020_NATIONAL TOTAL_DIOX</v>
      </c>
      <c r="B3171" s="113" t="s">
        <v>137</v>
      </c>
      <c r="C3171" s="113">
        <v>2020</v>
      </c>
      <c r="D3171" s="113" t="s">
        <v>122</v>
      </c>
      <c r="E3171" s="113" t="s">
        <v>128</v>
      </c>
      <c r="F3171" s="113" t="s">
        <v>200</v>
      </c>
      <c r="G3171" s="150">
        <v>2.8156170229664899E-8</v>
      </c>
    </row>
    <row r="3172" spans="1:7" x14ac:dyDescent="0.25">
      <c r="A3172" s="108" t="str">
        <f t="shared" si="49"/>
        <v>BE_2020_NATIONAL TOTAL_PAH</v>
      </c>
      <c r="B3172" s="113" t="s">
        <v>137</v>
      </c>
      <c r="C3172" s="113">
        <v>2020</v>
      </c>
      <c r="D3172" s="113" t="s">
        <v>122</v>
      </c>
      <c r="E3172" s="113" t="s">
        <v>129</v>
      </c>
      <c r="F3172" s="113" t="s">
        <v>200</v>
      </c>
      <c r="G3172" s="113">
        <v>5.8465413285079797E-3</v>
      </c>
    </row>
    <row r="3173" spans="1:7" x14ac:dyDescent="0.25">
      <c r="A3173" s="108" t="str">
        <f t="shared" si="49"/>
        <v>BE_2020_NATIONAL TOTAL_HCB</v>
      </c>
      <c r="B3173" s="113" t="s">
        <v>137</v>
      </c>
      <c r="C3173" s="113">
        <v>2020</v>
      </c>
      <c r="D3173" s="113" t="s">
        <v>122</v>
      </c>
      <c r="E3173" s="113" t="s">
        <v>130</v>
      </c>
      <c r="F3173" s="113" t="s">
        <v>200</v>
      </c>
      <c r="G3173" s="150">
        <v>2.2900496589061902E-6</v>
      </c>
    </row>
    <row r="3174" spans="1:7" x14ac:dyDescent="0.25">
      <c r="A3174" s="108" t="str">
        <f t="shared" si="49"/>
        <v>BE_2020_NATIONAL TOTAL_PCB</v>
      </c>
      <c r="B3174" s="113" t="s">
        <v>137</v>
      </c>
      <c r="C3174" s="113">
        <v>2020</v>
      </c>
      <c r="D3174" s="113" t="s">
        <v>122</v>
      </c>
      <c r="E3174" s="113" t="s">
        <v>259</v>
      </c>
      <c r="F3174" s="113" t="s">
        <v>200</v>
      </c>
      <c r="G3174" s="150">
        <v>8.7152118610746098E-6</v>
      </c>
    </row>
    <row r="3175" spans="1:7" x14ac:dyDescent="0.25">
      <c r="A3175" s="108" t="str">
        <f t="shared" si="49"/>
        <v>BE_2020_1A3(FU)_NOx</v>
      </c>
      <c r="B3175" s="113" t="s">
        <v>137</v>
      </c>
      <c r="C3175" s="113">
        <v>2020</v>
      </c>
      <c r="D3175" s="113" t="s">
        <v>134</v>
      </c>
      <c r="E3175" s="113" t="s">
        <v>199</v>
      </c>
      <c r="F3175" s="113" t="s">
        <v>200</v>
      </c>
      <c r="G3175" s="113">
        <v>47.447884332935899</v>
      </c>
    </row>
    <row r="3176" spans="1:7" x14ac:dyDescent="0.25">
      <c r="A3176" s="108" t="str">
        <f t="shared" si="49"/>
        <v>BE_2020_1A3(FS)_NOx</v>
      </c>
      <c r="B3176" s="113" t="s">
        <v>137</v>
      </c>
      <c r="C3176" s="113">
        <v>2020</v>
      </c>
      <c r="D3176" s="113" t="s">
        <v>132</v>
      </c>
      <c r="E3176" s="113" t="s">
        <v>199</v>
      </c>
      <c r="F3176" s="113" t="s">
        <v>200</v>
      </c>
      <c r="G3176" s="113">
        <v>50.142913546036802</v>
      </c>
    </row>
    <row r="3177" spans="1:7" x14ac:dyDescent="0.25">
      <c r="A3177" s="108" t="str">
        <f t="shared" si="49"/>
        <v>BE_2020_1A3(FU)_NMVOC</v>
      </c>
      <c r="B3177" s="113" t="s">
        <v>137</v>
      </c>
      <c r="C3177" s="113">
        <v>2020</v>
      </c>
      <c r="D3177" s="113" t="s">
        <v>134</v>
      </c>
      <c r="E3177" s="113" t="s">
        <v>123</v>
      </c>
      <c r="F3177" s="113" t="s">
        <v>200</v>
      </c>
      <c r="G3177" s="113">
        <v>6.2773056984567699</v>
      </c>
    </row>
    <row r="3178" spans="1:7" x14ac:dyDescent="0.25">
      <c r="A3178" s="108" t="str">
        <f t="shared" si="49"/>
        <v>BE_2020_1A3(FS)_NMVOC</v>
      </c>
      <c r="B3178" s="113" t="s">
        <v>137</v>
      </c>
      <c r="C3178" s="113">
        <v>2020</v>
      </c>
      <c r="D3178" s="113" t="s">
        <v>132</v>
      </c>
      <c r="E3178" s="113" t="s">
        <v>123</v>
      </c>
      <c r="F3178" s="113" t="s">
        <v>200</v>
      </c>
      <c r="G3178" s="113">
        <v>6.7094509534572104</v>
      </c>
    </row>
    <row r="3179" spans="1:7" x14ac:dyDescent="0.25">
      <c r="A3179" s="108" t="str">
        <f t="shared" si="49"/>
        <v>BE_2020_1A3(FU)_SOx</v>
      </c>
      <c r="B3179" s="113" t="s">
        <v>137</v>
      </c>
      <c r="C3179" s="113">
        <v>2020</v>
      </c>
      <c r="D3179" s="113" t="s">
        <v>134</v>
      </c>
      <c r="E3179" s="113" t="s">
        <v>201</v>
      </c>
      <c r="F3179" s="113" t="s">
        <v>200</v>
      </c>
      <c r="G3179" s="113">
        <v>8.9188244395152202E-2</v>
      </c>
    </row>
    <row r="3180" spans="1:7" x14ac:dyDescent="0.25">
      <c r="A3180" s="108" t="str">
        <f t="shared" si="49"/>
        <v>BE_2020_1A3(FS)_SOx</v>
      </c>
      <c r="B3180" s="113" t="s">
        <v>137</v>
      </c>
      <c r="C3180" s="113">
        <v>2020</v>
      </c>
      <c r="D3180" s="113" t="s">
        <v>132</v>
      </c>
      <c r="E3180" s="113" t="s">
        <v>201</v>
      </c>
      <c r="F3180" s="113" t="s">
        <v>200</v>
      </c>
      <c r="G3180" s="113">
        <v>9.4762908957326197E-2</v>
      </c>
    </row>
    <row r="3181" spans="1:7" x14ac:dyDescent="0.25">
      <c r="A3181" s="108" t="str">
        <f t="shared" si="49"/>
        <v>BE_2020_1A3(FU)_NH3</v>
      </c>
      <c r="B3181" s="113" t="s">
        <v>137</v>
      </c>
      <c r="C3181" s="113">
        <v>2020</v>
      </c>
      <c r="D3181" s="113" t="s">
        <v>134</v>
      </c>
      <c r="E3181" s="113" t="s">
        <v>124</v>
      </c>
      <c r="F3181" s="113" t="s">
        <v>200</v>
      </c>
      <c r="G3181" s="113">
        <v>0.77312656847350103</v>
      </c>
    </row>
    <row r="3182" spans="1:7" x14ac:dyDescent="0.25">
      <c r="A3182" s="108" t="str">
        <f t="shared" si="49"/>
        <v>BE_2020_1A3(FS)_NH3</v>
      </c>
      <c r="B3182" s="113" t="s">
        <v>137</v>
      </c>
      <c r="C3182" s="113">
        <v>2020</v>
      </c>
      <c r="D3182" s="113" t="s">
        <v>132</v>
      </c>
      <c r="E3182" s="113" t="s">
        <v>124</v>
      </c>
      <c r="F3182" s="113" t="s">
        <v>200</v>
      </c>
      <c r="G3182" s="113">
        <v>0.85795714710099802</v>
      </c>
    </row>
    <row r="3183" spans="1:7" x14ac:dyDescent="0.25">
      <c r="A3183" s="108" t="str">
        <f t="shared" si="49"/>
        <v>BE_2020_1A3(FU)_PM2.5</v>
      </c>
      <c r="B3183" s="113" t="s">
        <v>137</v>
      </c>
      <c r="C3183" s="113">
        <v>2020</v>
      </c>
      <c r="D3183" s="113" t="s">
        <v>134</v>
      </c>
      <c r="E3183" s="113" t="s">
        <v>203</v>
      </c>
      <c r="F3183" s="113" t="s">
        <v>200</v>
      </c>
      <c r="G3183" s="113">
        <v>2.2105517958513898</v>
      </c>
    </row>
    <row r="3184" spans="1:7" x14ac:dyDescent="0.25">
      <c r="A3184" s="108" t="str">
        <f t="shared" si="49"/>
        <v>BE_2020_1A3(FS)_PM2.5</v>
      </c>
      <c r="B3184" s="113" t="s">
        <v>137</v>
      </c>
      <c r="C3184" s="113">
        <v>2020</v>
      </c>
      <c r="D3184" s="113" t="s">
        <v>132</v>
      </c>
      <c r="E3184" s="113" t="s">
        <v>203</v>
      </c>
      <c r="F3184" s="113" t="s">
        <v>200</v>
      </c>
      <c r="G3184" s="113">
        <v>2.3439122429216002</v>
      </c>
    </row>
    <row r="3185" spans="1:7" x14ac:dyDescent="0.25">
      <c r="A3185" s="108" t="str">
        <f t="shared" si="49"/>
        <v>BE_2020_3D_NOx</v>
      </c>
      <c r="B3185" s="113" t="s">
        <v>137</v>
      </c>
      <c r="C3185" s="113">
        <v>2020</v>
      </c>
      <c r="D3185" s="113" t="s">
        <v>206</v>
      </c>
      <c r="E3185" s="113" t="s">
        <v>199</v>
      </c>
      <c r="F3185" s="113" t="s">
        <v>200</v>
      </c>
      <c r="G3185" s="113">
        <v>13.8967404208571</v>
      </c>
    </row>
    <row r="3186" spans="1:7" x14ac:dyDescent="0.25">
      <c r="A3186" s="108" t="str">
        <f t="shared" si="49"/>
        <v>BE_2021_NATIONAL TOTAL_NOx</v>
      </c>
      <c r="B3186" s="113" t="s">
        <v>137</v>
      </c>
      <c r="C3186" s="113">
        <v>2021</v>
      </c>
      <c r="D3186" s="113" t="s">
        <v>122</v>
      </c>
      <c r="E3186" s="113" t="s">
        <v>199</v>
      </c>
      <c r="F3186" s="113" t="s">
        <v>200</v>
      </c>
      <c r="G3186" s="113">
        <v>143.93678889160299</v>
      </c>
    </row>
    <row r="3187" spans="1:7" x14ac:dyDescent="0.25">
      <c r="A3187" s="108" t="str">
        <f t="shared" si="49"/>
        <v>BE_2021_NATIONAL TOTAL_NMVOC</v>
      </c>
      <c r="B3187" s="113" t="s">
        <v>137</v>
      </c>
      <c r="C3187" s="113">
        <v>2021</v>
      </c>
      <c r="D3187" s="113" t="s">
        <v>122</v>
      </c>
      <c r="E3187" s="113" t="s">
        <v>123</v>
      </c>
      <c r="F3187" s="113" t="s">
        <v>200</v>
      </c>
      <c r="G3187" s="113">
        <v>139.145648328481</v>
      </c>
    </row>
    <row r="3188" spans="1:7" x14ac:dyDescent="0.25">
      <c r="A3188" s="108" t="str">
        <f t="shared" si="49"/>
        <v>BE_2021_NATIONAL TOTAL_SOx</v>
      </c>
      <c r="B3188" s="113" t="s">
        <v>137</v>
      </c>
      <c r="C3188" s="113">
        <v>2021</v>
      </c>
      <c r="D3188" s="113" t="s">
        <v>122</v>
      </c>
      <c r="E3188" s="113" t="s">
        <v>201</v>
      </c>
      <c r="F3188" s="113" t="s">
        <v>200</v>
      </c>
      <c r="G3188" s="113">
        <v>23.526032764794401</v>
      </c>
    </row>
    <row r="3189" spans="1:7" x14ac:dyDescent="0.25">
      <c r="A3189" s="108" t="str">
        <f t="shared" si="49"/>
        <v>BE_2021_NATIONAL TOTAL_NH3</v>
      </c>
      <c r="B3189" s="113" t="s">
        <v>137</v>
      </c>
      <c r="C3189" s="113">
        <v>2021</v>
      </c>
      <c r="D3189" s="113" t="s">
        <v>122</v>
      </c>
      <c r="E3189" s="113" t="s">
        <v>124</v>
      </c>
      <c r="F3189" s="113" t="s">
        <v>200</v>
      </c>
      <c r="G3189" s="113">
        <v>66.857047651398105</v>
      </c>
    </row>
    <row r="3190" spans="1:7" x14ac:dyDescent="0.25">
      <c r="A3190" s="108" t="str">
        <f t="shared" si="49"/>
        <v>BE_2021_NATIONAL TOTAL_PM2.5</v>
      </c>
      <c r="B3190" s="113" t="s">
        <v>137</v>
      </c>
      <c r="C3190" s="113">
        <v>2021</v>
      </c>
      <c r="D3190" s="113" t="s">
        <v>122</v>
      </c>
      <c r="E3190" s="113" t="s">
        <v>203</v>
      </c>
      <c r="F3190" s="113" t="s">
        <v>200</v>
      </c>
      <c r="G3190" s="113">
        <v>18.511878830957102</v>
      </c>
    </row>
    <row r="3191" spans="1:7" x14ac:dyDescent="0.25">
      <c r="A3191" s="108" t="str">
        <f t="shared" si="49"/>
        <v>BE_2021_NATIONAL TOTAL_Pb</v>
      </c>
      <c r="B3191" s="113" t="s">
        <v>137</v>
      </c>
      <c r="C3191" s="113">
        <v>2021</v>
      </c>
      <c r="D3191" s="113" t="s">
        <v>122</v>
      </c>
      <c r="E3191" s="113" t="s">
        <v>125</v>
      </c>
      <c r="F3191" s="113" t="s">
        <v>200</v>
      </c>
      <c r="G3191" s="113">
        <v>1.5586977669337599E-2</v>
      </c>
    </row>
    <row r="3192" spans="1:7" x14ac:dyDescent="0.25">
      <c r="A3192" s="108" t="str">
        <f t="shared" si="49"/>
        <v>BE_2021_NATIONAL TOTAL_Cd</v>
      </c>
      <c r="B3192" s="113" t="s">
        <v>137</v>
      </c>
      <c r="C3192" s="113">
        <v>2021</v>
      </c>
      <c r="D3192" s="113" t="s">
        <v>122</v>
      </c>
      <c r="E3192" s="113" t="s">
        <v>126</v>
      </c>
      <c r="F3192" s="113" t="s">
        <v>200</v>
      </c>
      <c r="G3192" s="113">
        <v>1.17625139240198E-3</v>
      </c>
    </row>
    <row r="3193" spans="1:7" x14ac:dyDescent="0.25">
      <c r="A3193" s="108" t="str">
        <f t="shared" si="49"/>
        <v>BE_2021_NATIONAL TOTAL_Hg</v>
      </c>
      <c r="B3193" s="113" t="s">
        <v>137</v>
      </c>
      <c r="C3193" s="113">
        <v>2021</v>
      </c>
      <c r="D3193" s="113" t="s">
        <v>122</v>
      </c>
      <c r="E3193" s="113" t="s">
        <v>127</v>
      </c>
      <c r="F3193" s="113" t="s">
        <v>200</v>
      </c>
      <c r="G3193" s="113">
        <v>9.1822660548147395E-4</v>
      </c>
    </row>
    <row r="3194" spans="1:7" x14ac:dyDescent="0.25">
      <c r="A3194" s="108" t="str">
        <f t="shared" si="49"/>
        <v>BE_2021_NATIONAL TOTAL_DIOX</v>
      </c>
      <c r="B3194" s="113" t="s">
        <v>137</v>
      </c>
      <c r="C3194" s="113">
        <v>2021</v>
      </c>
      <c r="D3194" s="113" t="s">
        <v>122</v>
      </c>
      <c r="E3194" s="113" t="s">
        <v>128</v>
      </c>
      <c r="F3194" s="113" t="s">
        <v>200</v>
      </c>
      <c r="G3194" s="150">
        <v>2.7538937728377199E-8</v>
      </c>
    </row>
    <row r="3195" spans="1:7" x14ac:dyDescent="0.25">
      <c r="A3195" s="108" t="str">
        <f t="shared" si="49"/>
        <v>BE_2021_NATIONAL TOTAL_PAH</v>
      </c>
      <c r="B3195" s="113" t="s">
        <v>137</v>
      </c>
      <c r="C3195" s="113">
        <v>2021</v>
      </c>
      <c r="D3195" s="113" t="s">
        <v>122</v>
      </c>
      <c r="E3195" s="113" t="s">
        <v>129</v>
      </c>
      <c r="F3195" s="113" t="s">
        <v>200</v>
      </c>
      <c r="G3195" s="113">
        <v>6.6391221874803098E-3</v>
      </c>
    </row>
    <row r="3196" spans="1:7" x14ac:dyDescent="0.25">
      <c r="A3196" s="108" t="str">
        <f t="shared" si="49"/>
        <v>BE_2021_NATIONAL TOTAL_HCB</v>
      </c>
      <c r="B3196" s="113" t="s">
        <v>137</v>
      </c>
      <c r="C3196" s="113">
        <v>2021</v>
      </c>
      <c r="D3196" s="113" t="s">
        <v>122</v>
      </c>
      <c r="E3196" s="113" t="s">
        <v>130</v>
      </c>
      <c r="F3196" s="113" t="s">
        <v>200</v>
      </c>
      <c r="G3196" s="150">
        <v>2.0533406829711901E-6</v>
      </c>
    </row>
    <row r="3197" spans="1:7" x14ac:dyDescent="0.25">
      <c r="A3197" s="108" t="str">
        <f t="shared" si="49"/>
        <v>BE_2021_NATIONAL TOTAL_PCB</v>
      </c>
      <c r="B3197" s="113" t="s">
        <v>137</v>
      </c>
      <c r="C3197" s="113">
        <v>2021</v>
      </c>
      <c r="D3197" s="113" t="s">
        <v>122</v>
      </c>
      <c r="E3197" s="113" t="s">
        <v>259</v>
      </c>
      <c r="F3197" s="113" t="s">
        <v>200</v>
      </c>
      <c r="G3197" s="150">
        <v>1.39989514318276E-5</v>
      </c>
    </row>
    <row r="3198" spans="1:7" x14ac:dyDescent="0.25">
      <c r="A3198" s="108" t="str">
        <f t="shared" si="49"/>
        <v>BE_2021_1A3(FU)_NOx</v>
      </c>
      <c r="B3198" s="113" t="s">
        <v>137</v>
      </c>
      <c r="C3198" s="113">
        <v>2021</v>
      </c>
      <c r="D3198" s="113" t="s">
        <v>134</v>
      </c>
      <c r="E3198" s="113" t="s">
        <v>199</v>
      </c>
      <c r="F3198" s="113" t="s">
        <v>200</v>
      </c>
      <c r="G3198" s="113">
        <v>44.539253281556498</v>
      </c>
    </row>
    <row r="3199" spans="1:7" x14ac:dyDescent="0.25">
      <c r="A3199" s="108" t="str">
        <f t="shared" si="49"/>
        <v>BE_2021_1A3(FS)_NOx</v>
      </c>
      <c r="B3199" s="113" t="s">
        <v>137</v>
      </c>
      <c r="C3199" s="113">
        <v>2021</v>
      </c>
      <c r="D3199" s="113" t="s">
        <v>132</v>
      </c>
      <c r="E3199" s="113" t="s">
        <v>199</v>
      </c>
      <c r="F3199" s="113" t="s">
        <v>200</v>
      </c>
      <c r="G3199" s="113">
        <v>50.344023575917397</v>
      </c>
    </row>
    <row r="3200" spans="1:7" x14ac:dyDescent="0.25">
      <c r="A3200" s="108" t="str">
        <f t="shared" si="49"/>
        <v>BE_2021_1A3(FU)_NMVOC</v>
      </c>
      <c r="B3200" s="113" t="s">
        <v>137</v>
      </c>
      <c r="C3200" s="113">
        <v>2021</v>
      </c>
      <c r="D3200" s="113" t="s">
        <v>134</v>
      </c>
      <c r="E3200" s="113" t="s">
        <v>123</v>
      </c>
      <c r="F3200" s="113" t="s">
        <v>200</v>
      </c>
      <c r="G3200" s="113">
        <v>5.8753505668855404</v>
      </c>
    </row>
    <row r="3201" spans="1:7" x14ac:dyDescent="0.25">
      <c r="A3201" s="108" t="str">
        <f t="shared" si="49"/>
        <v>BE_2021_1A3(FS)_NMVOC</v>
      </c>
      <c r="B3201" s="113" t="s">
        <v>137</v>
      </c>
      <c r="C3201" s="113">
        <v>2021</v>
      </c>
      <c r="D3201" s="113" t="s">
        <v>132</v>
      </c>
      <c r="E3201" s="113" t="s">
        <v>123</v>
      </c>
      <c r="F3201" s="113" t="s">
        <v>200</v>
      </c>
      <c r="G3201" s="113">
        <v>6.61311280649001</v>
      </c>
    </row>
    <row r="3202" spans="1:7" x14ac:dyDescent="0.25">
      <c r="A3202" s="108" t="str">
        <f t="shared" ref="A3202:A3265" si="50">CONCATENATE(B3202,"_",C3202,"_",D3202,"_",E3202)</f>
        <v>BE_2021_1A3(FU)_SOx</v>
      </c>
      <c r="B3202" s="113" t="s">
        <v>137</v>
      </c>
      <c r="C3202" s="113">
        <v>2021</v>
      </c>
      <c r="D3202" s="113" t="s">
        <v>134</v>
      </c>
      <c r="E3202" s="113" t="s">
        <v>201</v>
      </c>
      <c r="F3202" s="113" t="s">
        <v>200</v>
      </c>
      <c r="G3202" s="113">
        <v>9.3947196787051906E-2</v>
      </c>
    </row>
    <row r="3203" spans="1:7" x14ac:dyDescent="0.25">
      <c r="A3203" s="108" t="str">
        <f t="shared" si="50"/>
        <v>BE_2021_1A3(FS)_SOx</v>
      </c>
      <c r="B3203" s="113" t="s">
        <v>137</v>
      </c>
      <c r="C3203" s="113">
        <v>2021</v>
      </c>
      <c r="D3203" s="113" t="s">
        <v>132</v>
      </c>
      <c r="E3203" s="113" t="s">
        <v>201</v>
      </c>
      <c r="F3203" s="113" t="s">
        <v>200</v>
      </c>
      <c r="G3203" s="113">
        <v>0.10650894271363499</v>
      </c>
    </row>
    <row r="3204" spans="1:7" x14ac:dyDescent="0.25">
      <c r="A3204" s="108" t="str">
        <f t="shared" si="50"/>
        <v>BE_2021_1A3(FU)_NH3</v>
      </c>
      <c r="B3204" s="113" t="s">
        <v>137</v>
      </c>
      <c r="C3204" s="113">
        <v>2021</v>
      </c>
      <c r="D3204" s="113" t="s">
        <v>134</v>
      </c>
      <c r="E3204" s="113" t="s">
        <v>124</v>
      </c>
      <c r="F3204" s="113" t="s">
        <v>200</v>
      </c>
      <c r="G3204" s="113">
        <v>0.87328302528421997</v>
      </c>
    </row>
    <row r="3205" spans="1:7" x14ac:dyDescent="0.25">
      <c r="A3205" s="108" t="str">
        <f t="shared" si="50"/>
        <v>BE_2021_1A3(FS)_NH3</v>
      </c>
      <c r="B3205" s="113" t="s">
        <v>137</v>
      </c>
      <c r="C3205" s="113">
        <v>2021</v>
      </c>
      <c r="D3205" s="113" t="s">
        <v>132</v>
      </c>
      <c r="E3205" s="113" t="s">
        <v>124</v>
      </c>
      <c r="F3205" s="113" t="s">
        <v>200</v>
      </c>
      <c r="G3205" s="113">
        <v>1.04926313009026</v>
      </c>
    </row>
    <row r="3206" spans="1:7" x14ac:dyDescent="0.25">
      <c r="A3206" s="108" t="str">
        <f t="shared" si="50"/>
        <v>BE_2021_1A3(FU)_PM2.5</v>
      </c>
      <c r="B3206" s="113" t="s">
        <v>137</v>
      </c>
      <c r="C3206" s="113">
        <v>2021</v>
      </c>
      <c r="D3206" s="113" t="s">
        <v>134</v>
      </c>
      <c r="E3206" s="113" t="s">
        <v>203</v>
      </c>
      <c r="F3206" s="113" t="s">
        <v>200</v>
      </c>
      <c r="G3206" s="113">
        <v>2.1654782557511401</v>
      </c>
    </row>
    <row r="3207" spans="1:7" x14ac:dyDescent="0.25">
      <c r="A3207" s="108" t="str">
        <f t="shared" si="50"/>
        <v>BE_2021_1A3(FS)_PM2.5</v>
      </c>
      <c r="B3207" s="113" t="s">
        <v>137</v>
      </c>
      <c r="C3207" s="113">
        <v>2021</v>
      </c>
      <c r="D3207" s="113" t="s">
        <v>132</v>
      </c>
      <c r="E3207" s="113" t="s">
        <v>203</v>
      </c>
      <c r="F3207" s="113" t="s">
        <v>200</v>
      </c>
      <c r="G3207" s="113">
        <v>2.4203695613456402</v>
      </c>
    </row>
    <row r="3208" spans="1:7" x14ac:dyDescent="0.25">
      <c r="A3208" s="108" t="str">
        <f t="shared" si="50"/>
        <v>BE_2021_3D_NOx</v>
      </c>
      <c r="B3208" s="113" t="s">
        <v>137</v>
      </c>
      <c r="C3208" s="113">
        <v>2021</v>
      </c>
      <c r="D3208" s="113" t="s">
        <v>206</v>
      </c>
      <c r="E3208" s="113" t="s">
        <v>199</v>
      </c>
      <c r="F3208" s="113" t="s">
        <v>200</v>
      </c>
      <c r="G3208" s="113">
        <v>13.6199134466777</v>
      </c>
    </row>
    <row r="3209" spans="1:7" x14ac:dyDescent="0.25">
      <c r="A3209" s="108" t="str">
        <f t="shared" si="50"/>
        <v>BE_2022_NATIONAL TOTAL_NOx</v>
      </c>
      <c r="B3209" s="113" t="s">
        <v>137</v>
      </c>
      <c r="C3209" s="113">
        <v>2022</v>
      </c>
      <c r="D3209" s="113" t="s">
        <v>122</v>
      </c>
      <c r="E3209" s="113" t="s">
        <v>199</v>
      </c>
      <c r="F3209" s="113" t="s">
        <v>200</v>
      </c>
      <c r="G3209" s="113">
        <v>132.40005496906301</v>
      </c>
    </row>
    <row r="3210" spans="1:7" x14ac:dyDescent="0.25">
      <c r="A3210" s="108" t="str">
        <f t="shared" si="50"/>
        <v>BE_2022_NATIONAL TOTAL_NMVOC</v>
      </c>
      <c r="B3210" s="113" t="s">
        <v>137</v>
      </c>
      <c r="C3210" s="113">
        <v>2022</v>
      </c>
      <c r="D3210" s="113" t="s">
        <v>122</v>
      </c>
      <c r="E3210" s="113" t="s">
        <v>123</v>
      </c>
      <c r="F3210" s="113" t="s">
        <v>200</v>
      </c>
      <c r="G3210" s="113">
        <v>130.58275849067701</v>
      </c>
    </row>
    <row r="3211" spans="1:7" x14ac:dyDescent="0.25">
      <c r="A3211" s="108" t="str">
        <f t="shared" si="50"/>
        <v>BE_2022_NATIONAL TOTAL_SOx</v>
      </c>
      <c r="B3211" s="113" t="s">
        <v>137</v>
      </c>
      <c r="C3211" s="113">
        <v>2022</v>
      </c>
      <c r="D3211" s="113" t="s">
        <v>122</v>
      </c>
      <c r="E3211" s="113" t="s">
        <v>201</v>
      </c>
      <c r="F3211" s="113" t="s">
        <v>200</v>
      </c>
      <c r="G3211" s="113">
        <v>24.8291948496237</v>
      </c>
    </row>
    <row r="3212" spans="1:7" x14ac:dyDescent="0.25">
      <c r="A3212" s="108" t="str">
        <f t="shared" si="50"/>
        <v>BE_2022_NATIONAL TOTAL_NH3</v>
      </c>
      <c r="B3212" s="113" t="s">
        <v>137</v>
      </c>
      <c r="C3212" s="113">
        <v>2022</v>
      </c>
      <c r="D3212" s="113" t="s">
        <v>122</v>
      </c>
      <c r="E3212" s="113" t="s">
        <v>124</v>
      </c>
      <c r="F3212" s="113" t="s">
        <v>200</v>
      </c>
      <c r="G3212" s="113">
        <v>64.280826333487298</v>
      </c>
    </row>
    <row r="3213" spans="1:7" x14ac:dyDescent="0.25">
      <c r="A3213" s="108" t="str">
        <f t="shared" si="50"/>
        <v>BE_2022_NATIONAL TOTAL_PM2.5</v>
      </c>
      <c r="B3213" s="113" t="s">
        <v>137</v>
      </c>
      <c r="C3213" s="113">
        <v>2022</v>
      </c>
      <c r="D3213" s="113" t="s">
        <v>122</v>
      </c>
      <c r="E3213" s="113" t="s">
        <v>203</v>
      </c>
      <c r="F3213" s="113" t="s">
        <v>200</v>
      </c>
      <c r="G3213" s="113">
        <v>17.246771210833199</v>
      </c>
    </row>
    <row r="3214" spans="1:7" x14ac:dyDescent="0.25">
      <c r="A3214" s="108" t="str">
        <f t="shared" si="50"/>
        <v>BE_2022_NATIONAL TOTAL_Pb</v>
      </c>
      <c r="B3214" s="113" t="s">
        <v>137</v>
      </c>
      <c r="C3214" s="113">
        <v>2022</v>
      </c>
      <c r="D3214" s="113" t="s">
        <v>122</v>
      </c>
      <c r="E3214" s="113" t="s">
        <v>125</v>
      </c>
      <c r="F3214" s="113" t="s">
        <v>200</v>
      </c>
      <c r="G3214" s="113">
        <v>1.69377495776112E-2</v>
      </c>
    </row>
    <row r="3215" spans="1:7" x14ac:dyDescent="0.25">
      <c r="A3215" s="108" t="str">
        <f t="shared" si="50"/>
        <v>BE_2022_NATIONAL TOTAL_Cd</v>
      </c>
      <c r="B3215" s="113" t="s">
        <v>137</v>
      </c>
      <c r="C3215" s="113">
        <v>2022</v>
      </c>
      <c r="D3215" s="113" t="s">
        <v>122</v>
      </c>
      <c r="E3215" s="113" t="s">
        <v>126</v>
      </c>
      <c r="F3215" s="113" t="s">
        <v>200</v>
      </c>
      <c r="G3215" s="113">
        <v>1.05732425957073E-3</v>
      </c>
    </row>
    <row r="3216" spans="1:7" x14ac:dyDescent="0.25">
      <c r="A3216" s="108" t="str">
        <f t="shared" si="50"/>
        <v>BE_2022_NATIONAL TOTAL_Hg</v>
      </c>
      <c r="B3216" s="113" t="s">
        <v>137</v>
      </c>
      <c r="C3216" s="113">
        <v>2022</v>
      </c>
      <c r="D3216" s="113" t="s">
        <v>122</v>
      </c>
      <c r="E3216" s="113" t="s">
        <v>127</v>
      </c>
      <c r="F3216" s="113" t="s">
        <v>200</v>
      </c>
      <c r="G3216" s="113">
        <v>9.7141311339256104E-4</v>
      </c>
    </row>
    <row r="3217" spans="1:7" x14ac:dyDescent="0.25">
      <c r="A3217" s="108" t="str">
        <f t="shared" si="50"/>
        <v>BE_2022_NATIONAL TOTAL_DIOX</v>
      </c>
      <c r="B3217" s="113" t="s">
        <v>137</v>
      </c>
      <c r="C3217" s="113">
        <v>2022</v>
      </c>
      <c r="D3217" s="113" t="s">
        <v>122</v>
      </c>
      <c r="E3217" s="113" t="s">
        <v>128</v>
      </c>
      <c r="F3217" s="113" t="s">
        <v>200</v>
      </c>
      <c r="G3217" s="150">
        <v>2.5874368136927001E-8</v>
      </c>
    </row>
    <row r="3218" spans="1:7" x14ac:dyDescent="0.25">
      <c r="A3218" s="108" t="str">
        <f t="shared" si="50"/>
        <v>BE_2022_NATIONAL TOTAL_PAH</v>
      </c>
      <c r="B3218" s="113" t="s">
        <v>137</v>
      </c>
      <c r="C3218" s="113">
        <v>2022</v>
      </c>
      <c r="D3218" s="113" t="s">
        <v>122</v>
      </c>
      <c r="E3218" s="113" t="s">
        <v>129</v>
      </c>
      <c r="F3218" s="113" t="s">
        <v>200</v>
      </c>
      <c r="G3218" s="113">
        <v>5.9485640210854597E-3</v>
      </c>
    </row>
    <row r="3219" spans="1:7" x14ac:dyDescent="0.25">
      <c r="A3219" s="108" t="str">
        <f t="shared" si="50"/>
        <v>BE_2022_NATIONAL TOTAL_HCB</v>
      </c>
      <c r="B3219" s="113" t="s">
        <v>137</v>
      </c>
      <c r="C3219" s="113">
        <v>2022</v>
      </c>
      <c r="D3219" s="113" t="s">
        <v>122</v>
      </c>
      <c r="E3219" s="113" t="s">
        <v>130</v>
      </c>
      <c r="F3219" s="113" t="s">
        <v>200</v>
      </c>
      <c r="G3219" s="150">
        <v>1.9373703871349998E-6</v>
      </c>
    </row>
    <row r="3220" spans="1:7" x14ac:dyDescent="0.25">
      <c r="A3220" s="108" t="str">
        <f t="shared" si="50"/>
        <v>BE_2022_NATIONAL TOTAL_PCB</v>
      </c>
      <c r="B3220" s="113" t="s">
        <v>137</v>
      </c>
      <c r="C3220" s="113">
        <v>2022</v>
      </c>
      <c r="D3220" s="113" t="s">
        <v>122</v>
      </c>
      <c r="E3220" s="113" t="s">
        <v>259</v>
      </c>
      <c r="F3220" s="113" t="s">
        <v>200</v>
      </c>
      <c r="G3220" s="150">
        <v>1.14902714303539E-5</v>
      </c>
    </row>
    <row r="3221" spans="1:7" x14ac:dyDescent="0.25">
      <c r="A3221" s="108" t="str">
        <f t="shared" si="50"/>
        <v>BE_2022_1A3(FU)_NOx</v>
      </c>
      <c r="B3221" s="113" t="s">
        <v>137</v>
      </c>
      <c r="C3221" s="113">
        <v>2022</v>
      </c>
      <c r="D3221" s="113" t="s">
        <v>134</v>
      </c>
      <c r="E3221" s="113" t="s">
        <v>199</v>
      </c>
      <c r="F3221" s="113" t="s">
        <v>200</v>
      </c>
      <c r="G3221" s="113">
        <v>43.28166121588</v>
      </c>
    </row>
    <row r="3222" spans="1:7" x14ac:dyDescent="0.25">
      <c r="A3222" s="108" t="str">
        <f t="shared" si="50"/>
        <v>BE_2022_1A3(FS)_NOx</v>
      </c>
      <c r="B3222" s="113" t="s">
        <v>137</v>
      </c>
      <c r="C3222" s="113">
        <v>2022</v>
      </c>
      <c r="D3222" s="113" t="s">
        <v>132</v>
      </c>
      <c r="E3222" s="113" t="s">
        <v>199</v>
      </c>
      <c r="F3222" s="113" t="s">
        <v>200</v>
      </c>
      <c r="G3222" s="113">
        <v>45.255206082968002</v>
      </c>
    </row>
    <row r="3223" spans="1:7" x14ac:dyDescent="0.25">
      <c r="A3223" s="108" t="str">
        <f t="shared" si="50"/>
        <v>BE_2022_1A3(FU)_NMVOC</v>
      </c>
      <c r="B3223" s="113" t="s">
        <v>137</v>
      </c>
      <c r="C3223" s="113">
        <v>2022</v>
      </c>
      <c r="D3223" s="113" t="s">
        <v>134</v>
      </c>
      <c r="E3223" s="113" t="s">
        <v>123</v>
      </c>
      <c r="F3223" s="113" t="s">
        <v>200</v>
      </c>
      <c r="G3223" s="113">
        <v>6.4127556681143201</v>
      </c>
    </row>
    <row r="3224" spans="1:7" x14ac:dyDescent="0.25">
      <c r="A3224" s="108" t="str">
        <f t="shared" si="50"/>
        <v>BE_2022_1A3(FS)_NMVOC</v>
      </c>
      <c r="B3224" s="113" t="s">
        <v>137</v>
      </c>
      <c r="C3224" s="113">
        <v>2022</v>
      </c>
      <c r="D3224" s="113" t="s">
        <v>132</v>
      </c>
      <c r="E3224" s="113" t="s">
        <v>123</v>
      </c>
      <c r="F3224" s="113" t="s">
        <v>200</v>
      </c>
      <c r="G3224" s="113">
        <v>6.8738192351290799</v>
      </c>
    </row>
    <row r="3225" spans="1:7" x14ac:dyDescent="0.25">
      <c r="A3225" s="108" t="str">
        <f t="shared" si="50"/>
        <v>BE_2022_1A3(FU)_SOx</v>
      </c>
      <c r="B3225" s="113" t="s">
        <v>137</v>
      </c>
      <c r="C3225" s="113">
        <v>2022</v>
      </c>
      <c r="D3225" s="113" t="s">
        <v>134</v>
      </c>
      <c r="E3225" s="113" t="s">
        <v>201</v>
      </c>
      <c r="F3225" s="113" t="s">
        <v>200</v>
      </c>
      <c r="G3225" s="113">
        <v>0.10142104129686901</v>
      </c>
    </row>
    <row r="3226" spans="1:7" x14ac:dyDescent="0.25">
      <c r="A3226" s="108" t="str">
        <f t="shared" si="50"/>
        <v>BE_2022_1A3(FS)_SOx</v>
      </c>
      <c r="B3226" s="113" t="s">
        <v>137</v>
      </c>
      <c r="C3226" s="113">
        <v>2022</v>
      </c>
      <c r="D3226" s="113" t="s">
        <v>132</v>
      </c>
      <c r="E3226" s="113" t="s">
        <v>201</v>
      </c>
      <c r="F3226" s="113" t="s">
        <v>200</v>
      </c>
      <c r="G3226" s="113">
        <v>0.107428145734763</v>
      </c>
    </row>
    <row r="3227" spans="1:7" x14ac:dyDescent="0.25">
      <c r="A3227" s="108" t="str">
        <f t="shared" si="50"/>
        <v>BE_2022_1A3(FU)_NH3</v>
      </c>
      <c r="B3227" s="113" t="s">
        <v>137</v>
      </c>
      <c r="C3227" s="113">
        <v>2022</v>
      </c>
      <c r="D3227" s="113" t="s">
        <v>134</v>
      </c>
      <c r="E3227" s="113" t="s">
        <v>124</v>
      </c>
      <c r="F3227" s="113" t="s">
        <v>200</v>
      </c>
      <c r="G3227" s="113">
        <v>1.02661233767166</v>
      </c>
    </row>
    <row r="3228" spans="1:7" x14ac:dyDescent="0.25">
      <c r="A3228" s="108" t="str">
        <f t="shared" si="50"/>
        <v>BE_2022_1A3(FS)_NH3</v>
      </c>
      <c r="B3228" s="113" t="s">
        <v>137</v>
      </c>
      <c r="C3228" s="113">
        <v>2022</v>
      </c>
      <c r="D3228" s="113" t="s">
        <v>132</v>
      </c>
      <c r="E3228" s="113" t="s">
        <v>124</v>
      </c>
      <c r="F3228" s="113" t="s">
        <v>200</v>
      </c>
      <c r="G3228" s="113">
        <v>1.1475497627714599</v>
      </c>
    </row>
    <row r="3229" spans="1:7" x14ac:dyDescent="0.25">
      <c r="A3229" s="108" t="str">
        <f t="shared" si="50"/>
        <v>BE_2022_1A3(FU)_PM2.5</v>
      </c>
      <c r="B3229" s="113" t="s">
        <v>137</v>
      </c>
      <c r="C3229" s="113">
        <v>2022</v>
      </c>
      <c r="D3229" s="113" t="s">
        <v>134</v>
      </c>
      <c r="E3229" s="113" t="s">
        <v>203</v>
      </c>
      <c r="F3229" s="113" t="s">
        <v>200</v>
      </c>
      <c r="G3229" s="113">
        <v>2.2665348858948899</v>
      </c>
    </row>
    <row r="3230" spans="1:7" x14ac:dyDescent="0.25">
      <c r="A3230" s="108" t="str">
        <f t="shared" si="50"/>
        <v>BE_2022_1A3(FS)_PM2.5</v>
      </c>
      <c r="B3230" s="113" t="s">
        <v>137</v>
      </c>
      <c r="C3230" s="113">
        <v>2022</v>
      </c>
      <c r="D3230" s="113" t="s">
        <v>132</v>
      </c>
      <c r="E3230" s="113" t="s">
        <v>203</v>
      </c>
      <c r="F3230" s="113" t="s">
        <v>200</v>
      </c>
      <c r="G3230" s="113">
        <v>2.3772200862318398</v>
      </c>
    </row>
    <row r="3231" spans="1:7" x14ac:dyDescent="0.25">
      <c r="A3231" s="108" t="str">
        <f t="shared" si="50"/>
        <v>BE_2022_3D_NOx</v>
      </c>
      <c r="B3231" s="113" t="s">
        <v>137</v>
      </c>
      <c r="C3231" s="113">
        <v>2022</v>
      </c>
      <c r="D3231" s="113" t="s">
        <v>206</v>
      </c>
      <c r="E3231" s="113" t="s">
        <v>199</v>
      </c>
      <c r="F3231" s="113" t="s">
        <v>200</v>
      </c>
      <c r="G3231" s="113">
        <v>12.4124568846747</v>
      </c>
    </row>
    <row r="3232" spans="1:7" x14ac:dyDescent="0.25">
      <c r="A3232" s="108" t="str">
        <f t="shared" si="50"/>
        <v>BA_1990_NATIONAL TOTAL_SOx</v>
      </c>
      <c r="B3232" s="113" t="s">
        <v>139</v>
      </c>
      <c r="C3232" s="113">
        <v>1990</v>
      </c>
      <c r="D3232" s="113" t="s">
        <v>122</v>
      </c>
      <c r="E3232" s="113" t="s">
        <v>201</v>
      </c>
      <c r="F3232" s="113" t="s">
        <v>200</v>
      </c>
      <c r="G3232" s="113">
        <v>480</v>
      </c>
    </row>
    <row r="3233" spans="1:7" x14ac:dyDescent="0.25">
      <c r="A3233" s="108" t="str">
        <f t="shared" si="50"/>
        <v>BG_1980_NATIONAL TOTAL_SOx</v>
      </c>
      <c r="B3233" s="113" t="s">
        <v>140</v>
      </c>
      <c r="C3233" s="113">
        <v>1980</v>
      </c>
      <c r="D3233" s="113" t="s">
        <v>122</v>
      </c>
      <c r="E3233" s="113" t="s">
        <v>201</v>
      </c>
      <c r="F3233" s="113" t="s">
        <v>200</v>
      </c>
      <c r="G3233" s="113">
        <v>2050</v>
      </c>
    </row>
    <row r="3234" spans="1:7" x14ac:dyDescent="0.25">
      <c r="A3234" s="108" t="str">
        <f t="shared" si="50"/>
        <v>BG_1987_NATIONAL TOTAL_NOx</v>
      </c>
      <c r="B3234" s="113" t="s">
        <v>140</v>
      </c>
      <c r="C3234" s="113">
        <v>1987</v>
      </c>
      <c r="D3234" s="113" t="s">
        <v>122</v>
      </c>
      <c r="E3234" s="113" t="s">
        <v>199</v>
      </c>
      <c r="F3234" s="113" t="s">
        <v>200</v>
      </c>
      <c r="G3234" s="113">
        <v>416</v>
      </c>
    </row>
    <row r="3235" spans="1:7" x14ac:dyDescent="0.25">
      <c r="A3235" s="108" t="str">
        <f t="shared" si="50"/>
        <v>BG_1987_NATIONAL TOTAL_SOx</v>
      </c>
      <c r="B3235" s="113" t="s">
        <v>140</v>
      </c>
      <c r="C3235" s="113">
        <v>1987</v>
      </c>
      <c r="D3235" s="113" t="s">
        <v>122</v>
      </c>
      <c r="E3235" s="113" t="s">
        <v>201</v>
      </c>
      <c r="F3235" s="113" t="s">
        <v>200</v>
      </c>
      <c r="G3235" s="113">
        <v>2420</v>
      </c>
    </row>
    <row r="3236" spans="1:7" x14ac:dyDescent="0.25">
      <c r="A3236" s="108" t="str">
        <f t="shared" si="50"/>
        <v>BG_1988_NATIONAL TOTAL_NOx</v>
      </c>
      <c r="B3236" s="113" t="s">
        <v>140</v>
      </c>
      <c r="C3236" s="113">
        <v>1988</v>
      </c>
      <c r="D3236" s="113" t="s">
        <v>122</v>
      </c>
      <c r="E3236" s="113" t="s">
        <v>199</v>
      </c>
      <c r="F3236" s="113" t="s">
        <v>200</v>
      </c>
      <c r="G3236" s="113">
        <v>415</v>
      </c>
    </row>
    <row r="3237" spans="1:7" x14ac:dyDescent="0.25">
      <c r="A3237" s="108" t="str">
        <f t="shared" si="50"/>
        <v>BG_1988_NATIONAL TOTAL_NMVOC</v>
      </c>
      <c r="B3237" s="113" t="s">
        <v>140</v>
      </c>
      <c r="C3237" s="113">
        <v>1988</v>
      </c>
      <c r="D3237" s="113" t="s">
        <v>122</v>
      </c>
      <c r="E3237" s="113" t="s">
        <v>123</v>
      </c>
      <c r="F3237" s="113" t="s">
        <v>200</v>
      </c>
      <c r="G3237" s="113">
        <v>309</v>
      </c>
    </row>
    <row r="3238" spans="1:7" x14ac:dyDescent="0.25">
      <c r="A3238" s="108" t="str">
        <f t="shared" si="50"/>
        <v>BG_1988_NATIONAL TOTAL_SOx</v>
      </c>
      <c r="B3238" s="113" t="s">
        <v>140</v>
      </c>
      <c r="C3238" s="113">
        <v>1988</v>
      </c>
      <c r="D3238" s="113" t="s">
        <v>122</v>
      </c>
      <c r="E3238" s="113" t="s">
        <v>201</v>
      </c>
      <c r="F3238" s="113" t="s">
        <v>200</v>
      </c>
      <c r="G3238" s="113">
        <v>2228</v>
      </c>
    </row>
    <row r="3239" spans="1:7" x14ac:dyDescent="0.25">
      <c r="A3239" s="108" t="str">
        <f t="shared" si="50"/>
        <v>BG_1989_NATIONAL TOTAL_NOx</v>
      </c>
      <c r="B3239" s="113" t="s">
        <v>140</v>
      </c>
      <c r="C3239" s="113">
        <v>1989</v>
      </c>
      <c r="D3239" s="113" t="s">
        <v>122</v>
      </c>
      <c r="E3239" s="113" t="s">
        <v>199</v>
      </c>
      <c r="F3239" s="113" t="s">
        <v>200</v>
      </c>
      <c r="G3239" s="113">
        <v>411</v>
      </c>
    </row>
    <row r="3240" spans="1:7" x14ac:dyDescent="0.25">
      <c r="A3240" s="108" t="str">
        <f t="shared" si="50"/>
        <v>BG_1989_NATIONAL TOTAL_SOx</v>
      </c>
      <c r="B3240" s="113" t="s">
        <v>140</v>
      </c>
      <c r="C3240" s="113">
        <v>1989</v>
      </c>
      <c r="D3240" s="113" t="s">
        <v>122</v>
      </c>
      <c r="E3240" s="113" t="s">
        <v>201</v>
      </c>
      <c r="F3240" s="113" t="s">
        <v>200</v>
      </c>
      <c r="G3240" s="113">
        <v>2180</v>
      </c>
    </row>
    <row r="3241" spans="1:7" x14ac:dyDescent="0.25">
      <c r="A3241" s="108" t="str">
        <f t="shared" si="50"/>
        <v>BG_1990_NATIONAL TOTAL_NOx</v>
      </c>
      <c r="B3241" s="113" t="s">
        <v>140</v>
      </c>
      <c r="C3241" s="113">
        <v>1990</v>
      </c>
      <c r="D3241" s="113" t="s">
        <v>122</v>
      </c>
      <c r="E3241" s="113" t="s">
        <v>199</v>
      </c>
      <c r="F3241" s="113" t="s">
        <v>200</v>
      </c>
      <c r="G3241" s="113">
        <v>294.71087501195899</v>
      </c>
    </row>
    <row r="3242" spans="1:7" x14ac:dyDescent="0.25">
      <c r="A3242" s="108" t="str">
        <f t="shared" si="50"/>
        <v>BG_1990_NATIONAL TOTAL_NMVOC</v>
      </c>
      <c r="B3242" s="113" t="s">
        <v>140</v>
      </c>
      <c r="C3242" s="113">
        <v>1990</v>
      </c>
      <c r="D3242" s="113" t="s">
        <v>122</v>
      </c>
      <c r="E3242" s="113" t="s">
        <v>123</v>
      </c>
      <c r="F3242" s="113" t="s">
        <v>200</v>
      </c>
      <c r="G3242" s="113">
        <v>449.76648529097002</v>
      </c>
    </row>
    <row r="3243" spans="1:7" x14ac:dyDescent="0.25">
      <c r="A3243" s="108" t="str">
        <f t="shared" si="50"/>
        <v>BG_1990_NATIONAL TOTAL_SOx</v>
      </c>
      <c r="B3243" s="113" t="s">
        <v>140</v>
      </c>
      <c r="C3243" s="113">
        <v>1990</v>
      </c>
      <c r="D3243" s="113" t="s">
        <v>122</v>
      </c>
      <c r="E3243" s="113" t="s">
        <v>201</v>
      </c>
      <c r="F3243" s="113" t="s">
        <v>200</v>
      </c>
      <c r="G3243" s="113">
        <v>1437.5470381595801</v>
      </c>
    </row>
    <row r="3244" spans="1:7" x14ac:dyDescent="0.25">
      <c r="A3244" s="108" t="str">
        <f t="shared" si="50"/>
        <v>BG_1990_NATIONAL TOTAL_NH3</v>
      </c>
      <c r="B3244" s="113" t="s">
        <v>140</v>
      </c>
      <c r="C3244" s="113">
        <v>1990</v>
      </c>
      <c r="D3244" s="113" t="s">
        <v>122</v>
      </c>
      <c r="E3244" s="113" t="s">
        <v>124</v>
      </c>
      <c r="F3244" s="113" t="s">
        <v>200</v>
      </c>
      <c r="G3244" s="113">
        <v>148.241165723807</v>
      </c>
    </row>
    <row r="3245" spans="1:7" x14ac:dyDescent="0.25">
      <c r="A3245" s="108" t="str">
        <f t="shared" si="50"/>
        <v>BG_1990_NATIONAL TOTAL_PM2.5</v>
      </c>
      <c r="B3245" s="113" t="s">
        <v>140</v>
      </c>
      <c r="C3245" s="113">
        <v>1990</v>
      </c>
      <c r="D3245" s="113" t="s">
        <v>122</v>
      </c>
      <c r="E3245" s="113" t="s">
        <v>203</v>
      </c>
      <c r="F3245" s="113" t="s">
        <v>200</v>
      </c>
      <c r="G3245" s="113">
        <v>35.781109295130001</v>
      </c>
    </row>
    <row r="3246" spans="1:7" x14ac:dyDescent="0.25">
      <c r="A3246" s="108" t="str">
        <f t="shared" si="50"/>
        <v>BG_1990_NATIONAL TOTAL_Pb</v>
      </c>
      <c r="B3246" s="113" t="s">
        <v>140</v>
      </c>
      <c r="C3246" s="113">
        <v>1990</v>
      </c>
      <c r="D3246" s="113" t="s">
        <v>122</v>
      </c>
      <c r="E3246" s="113" t="s">
        <v>125</v>
      </c>
      <c r="F3246" s="113" t="s">
        <v>200</v>
      </c>
      <c r="G3246" s="113">
        <v>0.39781010442992698</v>
      </c>
    </row>
    <row r="3247" spans="1:7" x14ac:dyDescent="0.25">
      <c r="A3247" s="108" t="str">
        <f t="shared" si="50"/>
        <v>BG_1990_NATIONAL TOTAL_Cd</v>
      </c>
      <c r="B3247" s="113" t="s">
        <v>140</v>
      </c>
      <c r="C3247" s="113">
        <v>1990</v>
      </c>
      <c r="D3247" s="113" t="s">
        <v>122</v>
      </c>
      <c r="E3247" s="113" t="s">
        <v>126</v>
      </c>
      <c r="F3247" s="113" t="s">
        <v>200</v>
      </c>
      <c r="G3247" s="113">
        <v>1.05064789052854E-2</v>
      </c>
    </row>
    <row r="3248" spans="1:7" x14ac:dyDescent="0.25">
      <c r="A3248" s="108" t="str">
        <f t="shared" si="50"/>
        <v>BG_1990_NATIONAL TOTAL_Hg</v>
      </c>
      <c r="B3248" s="113" t="s">
        <v>140</v>
      </c>
      <c r="C3248" s="113">
        <v>1990</v>
      </c>
      <c r="D3248" s="113" t="s">
        <v>122</v>
      </c>
      <c r="E3248" s="113" t="s">
        <v>127</v>
      </c>
      <c r="F3248" s="113" t="s">
        <v>200</v>
      </c>
      <c r="G3248" s="113">
        <v>2.7702401403518501E-3</v>
      </c>
    </row>
    <row r="3249" spans="1:7" x14ac:dyDescent="0.25">
      <c r="A3249" s="108" t="str">
        <f t="shared" si="50"/>
        <v>BG_1990_NATIONAL TOTAL_DIOX</v>
      </c>
      <c r="B3249" s="113" t="s">
        <v>140</v>
      </c>
      <c r="C3249" s="113">
        <v>1990</v>
      </c>
      <c r="D3249" s="113" t="s">
        <v>122</v>
      </c>
      <c r="E3249" s="113" t="s">
        <v>128</v>
      </c>
      <c r="F3249" s="113" t="s">
        <v>200</v>
      </c>
      <c r="G3249" s="150">
        <v>3.9314932168352197E-6</v>
      </c>
    </row>
    <row r="3250" spans="1:7" x14ac:dyDescent="0.25">
      <c r="A3250" s="108" t="str">
        <f t="shared" si="50"/>
        <v>BG_1990_NATIONAL TOTAL_PAH</v>
      </c>
      <c r="B3250" s="113" t="s">
        <v>140</v>
      </c>
      <c r="C3250" s="113">
        <v>1990</v>
      </c>
      <c r="D3250" s="113" t="s">
        <v>122</v>
      </c>
      <c r="E3250" s="113" t="s">
        <v>129</v>
      </c>
      <c r="F3250" s="113" t="s">
        <v>200</v>
      </c>
      <c r="G3250" s="113">
        <v>2.70545743803784E-2</v>
      </c>
    </row>
    <row r="3251" spans="1:7" x14ac:dyDescent="0.25">
      <c r="A3251" s="108" t="str">
        <f t="shared" si="50"/>
        <v>BG_1990_NATIONAL TOTAL_HCB</v>
      </c>
      <c r="B3251" s="113" t="s">
        <v>140</v>
      </c>
      <c r="C3251" s="113">
        <v>1990</v>
      </c>
      <c r="D3251" s="113" t="s">
        <v>122</v>
      </c>
      <c r="E3251" s="113" t="s">
        <v>130</v>
      </c>
      <c r="F3251" s="113" t="s">
        <v>200</v>
      </c>
      <c r="G3251" s="150">
        <v>2.0674252699092801E-6</v>
      </c>
    </row>
    <row r="3252" spans="1:7" x14ac:dyDescent="0.25">
      <c r="A3252" s="108" t="str">
        <f t="shared" si="50"/>
        <v>BG_1990_NATIONAL TOTAL_PCB</v>
      </c>
      <c r="B3252" s="113" t="s">
        <v>140</v>
      </c>
      <c r="C3252" s="113">
        <v>1990</v>
      </c>
      <c r="D3252" s="113" t="s">
        <v>122</v>
      </c>
      <c r="E3252" s="113" t="s">
        <v>259</v>
      </c>
      <c r="F3252" s="113" t="s">
        <v>200</v>
      </c>
      <c r="G3252" s="150">
        <v>1.06063752726786E-5</v>
      </c>
    </row>
    <row r="3253" spans="1:7" x14ac:dyDescent="0.25">
      <c r="A3253" s="108" t="str">
        <f t="shared" si="50"/>
        <v>BG_1990_1A3(FS)_NOx</v>
      </c>
      <c r="B3253" s="113" t="s">
        <v>140</v>
      </c>
      <c r="C3253" s="113">
        <v>1990</v>
      </c>
      <c r="D3253" s="113" t="s">
        <v>132</v>
      </c>
      <c r="E3253" s="113" t="s">
        <v>199</v>
      </c>
      <c r="F3253" s="113" t="s">
        <v>200</v>
      </c>
      <c r="G3253" s="113">
        <v>59.836584716793702</v>
      </c>
    </row>
    <row r="3254" spans="1:7" x14ac:dyDescent="0.25">
      <c r="A3254" s="108" t="str">
        <f t="shared" si="50"/>
        <v>BG_1990_1A3(FS)_NMVOC</v>
      </c>
      <c r="B3254" s="113" t="s">
        <v>140</v>
      </c>
      <c r="C3254" s="113">
        <v>1990</v>
      </c>
      <c r="D3254" s="113" t="s">
        <v>132</v>
      </c>
      <c r="E3254" s="113" t="s">
        <v>123</v>
      </c>
      <c r="F3254" s="113" t="s">
        <v>200</v>
      </c>
      <c r="G3254" s="113">
        <v>62.567284443873703</v>
      </c>
    </row>
    <row r="3255" spans="1:7" x14ac:dyDescent="0.25">
      <c r="A3255" s="108" t="str">
        <f t="shared" si="50"/>
        <v>BG_1990_1A3(FS)_SOx</v>
      </c>
      <c r="B3255" s="113" t="s">
        <v>140</v>
      </c>
      <c r="C3255" s="113">
        <v>1990</v>
      </c>
      <c r="D3255" s="113" t="s">
        <v>132</v>
      </c>
      <c r="E3255" s="113" t="s">
        <v>201</v>
      </c>
      <c r="F3255" s="113" t="s">
        <v>200</v>
      </c>
      <c r="G3255" s="113">
        <v>1.8781963832352999</v>
      </c>
    </row>
    <row r="3256" spans="1:7" x14ac:dyDescent="0.25">
      <c r="A3256" s="108" t="str">
        <f t="shared" si="50"/>
        <v>BG_1990_1A3(FS)_NH3</v>
      </c>
      <c r="B3256" s="113" t="s">
        <v>140</v>
      </c>
      <c r="C3256" s="113">
        <v>1990</v>
      </c>
      <c r="D3256" s="113" t="s">
        <v>132</v>
      </c>
      <c r="E3256" s="113" t="s">
        <v>124</v>
      </c>
      <c r="F3256" s="113" t="s">
        <v>200</v>
      </c>
      <c r="G3256" s="113">
        <v>4.3986874076626402E-2</v>
      </c>
    </row>
    <row r="3257" spans="1:7" x14ac:dyDescent="0.25">
      <c r="A3257" s="108" t="str">
        <f t="shared" si="50"/>
        <v>BG_1990_1A3(FS)_PM2.5</v>
      </c>
      <c r="B3257" s="113" t="s">
        <v>140</v>
      </c>
      <c r="C3257" s="113">
        <v>1990</v>
      </c>
      <c r="D3257" s="113" t="s">
        <v>132</v>
      </c>
      <c r="E3257" s="113" t="s">
        <v>203</v>
      </c>
      <c r="F3257" s="113" t="s">
        <v>200</v>
      </c>
      <c r="G3257" s="113">
        <v>1.9016043256323301</v>
      </c>
    </row>
    <row r="3258" spans="1:7" x14ac:dyDescent="0.25">
      <c r="A3258" s="108" t="str">
        <f t="shared" si="50"/>
        <v>BG_1990_3D_NOx</v>
      </c>
      <c r="B3258" s="113" t="s">
        <v>140</v>
      </c>
      <c r="C3258" s="113">
        <v>1990</v>
      </c>
      <c r="D3258" s="113" t="s">
        <v>206</v>
      </c>
      <c r="E3258" s="113" t="s">
        <v>199</v>
      </c>
      <c r="F3258" s="113" t="s">
        <v>200</v>
      </c>
      <c r="G3258" s="113">
        <v>26.838566525712402</v>
      </c>
    </row>
    <row r="3259" spans="1:7" x14ac:dyDescent="0.25">
      <c r="A3259" s="108" t="str">
        <f t="shared" si="50"/>
        <v>BG_1991_NATIONAL TOTAL_NOx</v>
      </c>
      <c r="B3259" s="113" t="s">
        <v>140</v>
      </c>
      <c r="C3259" s="113">
        <v>1991</v>
      </c>
      <c r="D3259" s="113" t="s">
        <v>122</v>
      </c>
      <c r="E3259" s="113" t="s">
        <v>199</v>
      </c>
      <c r="F3259" s="113" t="s">
        <v>200</v>
      </c>
      <c r="G3259" s="113">
        <v>206.43993685742799</v>
      </c>
    </row>
    <row r="3260" spans="1:7" x14ac:dyDescent="0.25">
      <c r="A3260" s="108" t="str">
        <f t="shared" si="50"/>
        <v>BG_1991_NATIONAL TOTAL_NMVOC</v>
      </c>
      <c r="B3260" s="113" t="s">
        <v>140</v>
      </c>
      <c r="C3260" s="113">
        <v>1991</v>
      </c>
      <c r="D3260" s="113" t="s">
        <v>122</v>
      </c>
      <c r="E3260" s="113" t="s">
        <v>123</v>
      </c>
      <c r="F3260" s="113" t="s">
        <v>200</v>
      </c>
      <c r="G3260" s="113">
        <v>406.16836859860899</v>
      </c>
    </row>
    <row r="3261" spans="1:7" x14ac:dyDescent="0.25">
      <c r="A3261" s="108" t="str">
        <f t="shared" si="50"/>
        <v>BG_1991_NATIONAL TOTAL_SOx</v>
      </c>
      <c r="B3261" s="113" t="s">
        <v>140</v>
      </c>
      <c r="C3261" s="113">
        <v>1991</v>
      </c>
      <c r="D3261" s="113" t="s">
        <v>122</v>
      </c>
      <c r="E3261" s="113" t="s">
        <v>201</v>
      </c>
      <c r="F3261" s="113" t="s">
        <v>200</v>
      </c>
      <c r="G3261" s="113">
        <v>1235.0235642084201</v>
      </c>
    </row>
    <row r="3262" spans="1:7" x14ac:dyDescent="0.25">
      <c r="A3262" s="108" t="str">
        <f t="shared" si="50"/>
        <v>BG_1991_NATIONAL TOTAL_NH3</v>
      </c>
      <c r="B3262" s="113" t="s">
        <v>140</v>
      </c>
      <c r="C3262" s="113">
        <v>1991</v>
      </c>
      <c r="D3262" s="113" t="s">
        <v>122</v>
      </c>
      <c r="E3262" s="113" t="s">
        <v>124</v>
      </c>
      <c r="F3262" s="113" t="s">
        <v>200</v>
      </c>
      <c r="G3262" s="113">
        <v>137.48672554089401</v>
      </c>
    </row>
    <row r="3263" spans="1:7" x14ac:dyDescent="0.25">
      <c r="A3263" s="108" t="str">
        <f t="shared" si="50"/>
        <v>BG_1991_NATIONAL TOTAL_PM2.5</v>
      </c>
      <c r="B3263" s="113" t="s">
        <v>140</v>
      </c>
      <c r="C3263" s="113">
        <v>1991</v>
      </c>
      <c r="D3263" s="113" t="s">
        <v>122</v>
      </c>
      <c r="E3263" s="113" t="s">
        <v>203</v>
      </c>
      <c r="F3263" s="113" t="s">
        <v>200</v>
      </c>
      <c r="G3263" s="113">
        <v>35.282507892256099</v>
      </c>
    </row>
    <row r="3264" spans="1:7" x14ac:dyDescent="0.25">
      <c r="A3264" s="108" t="str">
        <f t="shared" si="50"/>
        <v>BG_1991_NATIONAL TOTAL_Pb</v>
      </c>
      <c r="B3264" s="113" t="s">
        <v>140</v>
      </c>
      <c r="C3264" s="113">
        <v>1991</v>
      </c>
      <c r="D3264" s="113" t="s">
        <v>122</v>
      </c>
      <c r="E3264" s="113" t="s">
        <v>125</v>
      </c>
      <c r="F3264" s="113" t="s">
        <v>200</v>
      </c>
      <c r="G3264" s="113">
        <v>0.19257748499980001</v>
      </c>
    </row>
    <row r="3265" spans="1:7" x14ac:dyDescent="0.25">
      <c r="A3265" s="108" t="str">
        <f t="shared" si="50"/>
        <v>BG_1991_NATIONAL TOTAL_Cd</v>
      </c>
      <c r="B3265" s="113" t="s">
        <v>140</v>
      </c>
      <c r="C3265" s="113">
        <v>1991</v>
      </c>
      <c r="D3265" s="113" t="s">
        <v>122</v>
      </c>
      <c r="E3265" s="113" t="s">
        <v>126</v>
      </c>
      <c r="F3265" s="113" t="s">
        <v>200</v>
      </c>
      <c r="G3265" s="113">
        <v>8.2265048773861506E-3</v>
      </c>
    </row>
    <row r="3266" spans="1:7" x14ac:dyDescent="0.25">
      <c r="A3266" s="108" t="str">
        <f t="shared" ref="A3266:A3329" si="51">CONCATENATE(B3266,"_",C3266,"_",D3266,"_",E3266)</f>
        <v>BG_1991_NATIONAL TOTAL_Hg</v>
      </c>
      <c r="B3266" s="113" t="s">
        <v>140</v>
      </c>
      <c r="C3266" s="113">
        <v>1991</v>
      </c>
      <c r="D3266" s="113" t="s">
        <v>122</v>
      </c>
      <c r="E3266" s="113" t="s">
        <v>127</v>
      </c>
      <c r="F3266" s="113" t="s">
        <v>200</v>
      </c>
      <c r="G3266" s="113">
        <v>2.5131091129547401E-3</v>
      </c>
    </row>
    <row r="3267" spans="1:7" x14ac:dyDescent="0.25">
      <c r="A3267" s="108" t="str">
        <f t="shared" si="51"/>
        <v>BG_1991_NATIONAL TOTAL_DIOX</v>
      </c>
      <c r="B3267" s="113" t="s">
        <v>140</v>
      </c>
      <c r="C3267" s="113">
        <v>1991</v>
      </c>
      <c r="D3267" s="113" t="s">
        <v>122</v>
      </c>
      <c r="E3267" s="113" t="s">
        <v>128</v>
      </c>
      <c r="F3267" s="113" t="s">
        <v>200</v>
      </c>
      <c r="G3267" s="150">
        <v>2.0134738760412801E-6</v>
      </c>
    </row>
    <row r="3268" spans="1:7" x14ac:dyDescent="0.25">
      <c r="A3268" s="108" t="str">
        <f t="shared" si="51"/>
        <v>BG_1991_NATIONAL TOTAL_PAH</v>
      </c>
      <c r="B3268" s="113" t="s">
        <v>140</v>
      </c>
      <c r="C3268" s="113">
        <v>1991</v>
      </c>
      <c r="D3268" s="113" t="s">
        <v>122</v>
      </c>
      <c r="E3268" s="113" t="s">
        <v>129</v>
      </c>
      <c r="F3268" s="113" t="s">
        <v>200</v>
      </c>
      <c r="G3268" s="113">
        <v>3.0664728168018501E-2</v>
      </c>
    </row>
    <row r="3269" spans="1:7" x14ac:dyDescent="0.25">
      <c r="A3269" s="108" t="str">
        <f t="shared" si="51"/>
        <v>BG_1991_NATIONAL TOTAL_HCB</v>
      </c>
      <c r="B3269" s="113" t="s">
        <v>140</v>
      </c>
      <c r="C3269" s="113">
        <v>1991</v>
      </c>
      <c r="D3269" s="113" t="s">
        <v>122</v>
      </c>
      <c r="E3269" s="113" t="s">
        <v>130</v>
      </c>
      <c r="F3269" s="113" t="s">
        <v>200</v>
      </c>
      <c r="G3269" s="150">
        <v>1.8622696649933901E-6</v>
      </c>
    </row>
    <row r="3270" spans="1:7" x14ac:dyDescent="0.25">
      <c r="A3270" s="108" t="str">
        <f t="shared" si="51"/>
        <v>BG_1991_NATIONAL TOTAL_PCB</v>
      </c>
      <c r="B3270" s="113" t="s">
        <v>140</v>
      </c>
      <c r="C3270" s="113">
        <v>1991</v>
      </c>
      <c r="D3270" s="113" t="s">
        <v>122</v>
      </c>
      <c r="E3270" s="113" t="s">
        <v>259</v>
      </c>
      <c r="F3270" s="113" t="s">
        <v>200</v>
      </c>
      <c r="G3270" s="150">
        <v>1.21917686700334E-5</v>
      </c>
    </row>
    <row r="3271" spans="1:7" x14ac:dyDescent="0.25">
      <c r="A3271" s="108" t="str">
        <f t="shared" si="51"/>
        <v>BG_1991_1A3(FS)_NOx</v>
      </c>
      <c r="B3271" s="113" t="s">
        <v>140</v>
      </c>
      <c r="C3271" s="113">
        <v>1991</v>
      </c>
      <c r="D3271" s="113" t="s">
        <v>132</v>
      </c>
      <c r="E3271" s="113" t="s">
        <v>199</v>
      </c>
      <c r="F3271" s="113" t="s">
        <v>200</v>
      </c>
      <c r="G3271" s="113">
        <v>33.249923272346102</v>
      </c>
    </row>
    <row r="3272" spans="1:7" x14ac:dyDescent="0.25">
      <c r="A3272" s="108" t="str">
        <f t="shared" si="51"/>
        <v>BG_1991_1A3(FS)_NMVOC</v>
      </c>
      <c r="B3272" s="113" t="s">
        <v>140</v>
      </c>
      <c r="C3272" s="113">
        <v>1991</v>
      </c>
      <c r="D3272" s="113" t="s">
        <v>132</v>
      </c>
      <c r="E3272" s="113" t="s">
        <v>123</v>
      </c>
      <c r="F3272" s="113" t="s">
        <v>200</v>
      </c>
      <c r="G3272" s="113">
        <v>30.596586006724099</v>
      </c>
    </row>
    <row r="3273" spans="1:7" x14ac:dyDescent="0.25">
      <c r="A3273" s="108" t="str">
        <f t="shared" si="51"/>
        <v>BG_1991_1A3(FS)_SOx</v>
      </c>
      <c r="B3273" s="113" t="s">
        <v>140</v>
      </c>
      <c r="C3273" s="113">
        <v>1991</v>
      </c>
      <c r="D3273" s="113" t="s">
        <v>132</v>
      </c>
      <c r="E3273" s="113" t="s">
        <v>201</v>
      </c>
      <c r="F3273" s="113" t="s">
        <v>200</v>
      </c>
      <c r="G3273" s="113">
        <v>1.0294275442662899</v>
      </c>
    </row>
    <row r="3274" spans="1:7" x14ac:dyDescent="0.25">
      <c r="A3274" s="108" t="str">
        <f t="shared" si="51"/>
        <v>BG_1991_1A3(FS)_NH3</v>
      </c>
      <c r="B3274" s="113" t="s">
        <v>140</v>
      </c>
      <c r="C3274" s="113">
        <v>1991</v>
      </c>
      <c r="D3274" s="113" t="s">
        <v>132</v>
      </c>
      <c r="E3274" s="113" t="s">
        <v>124</v>
      </c>
      <c r="F3274" s="113" t="s">
        <v>200</v>
      </c>
      <c r="G3274" s="113">
        <v>2.24998337097842E-2</v>
      </c>
    </row>
    <row r="3275" spans="1:7" x14ac:dyDescent="0.25">
      <c r="A3275" s="108" t="str">
        <f t="shared" si="51"/>
        <v>BG_1991_1A3(FS)_PM2.5</v>
      </c>
      <c r="B3275" s="113" t="s">
        <v>140</v>
      </c>
      <c r="C3275" s="113">
        <v>1991</v>
      </c>
      <c r="D3275" s="113" t="s">
        <v>132</v>
      </c>
      <c r="E3275" s="113" t="s">
        <v>203</v>
      </c>
      <c r="F3275" s="113" t="s">
        <v>200</v>
      </c>
      <c r="G3275" s="113">
        <v>1.308731347852</v>
      </c>
    </row>
    <row r="3276" spans="1:7" x14ac:dyDescent="0.25">
      <c r="A3276" s="108" t="str">
        <f t="shared" si="51"/>
        <v>BG_1991_3D_NOx</v>
      </c>
      <c r="B3276" s="113" t="s">
        <v>140</v>
      </c>
      <c r="C3276" s="113">
        <v>1991</v>
      </c>
      <c r="D3276" s="113" t="s">
        <v>206</v>
      </c>
      <c r="E3276" s="113" t="s">
        <v>199</v>
      </c>
      <c r="F3276" s="113" t="s">
        <v>200</v>
      </c>
      <c r="G3276" s="113">
        <v>18.051855770415798</v>
      </c>
    </row>
    <row r="3277" spans="1:7" x14ac:dyDescent="0.25">
      <c r="A3277" s="108" t="str">
        <f t="shared" si="51"/>
        <v>BG_1992_NATIONAL TOTAL_NOx</v>
      </c>
      <c r="B3277" s="113" t="s">
        <v>140</v>
      </c>
      <c r="C3277" s="113">
        <v>1992</v>
      </c>
      <c r="D3277" s="113" t="s">
        <v>122</v>
      </c>
      <c r="E3277" s="113" t="s">
        <v>199</v>
      </c>
      <c r="F3277" s="113" t="s">
        <v>200</v>
      </c>
      <c r="G3277" s="113">
        <v>181.48279843534601</v>
      </c>
    </row>
    <row r="3278" spans="1:7" x14ac:dyDescent="0.25">
      <c r="A3278" s="108" t="str">
        <f t="shared" si="51"/>
        <v>BG_1992_NATIONAL TOTAL_NMVOC</v>
      </c>
      <c r="B3278" s="113" t="s">
        <v>140</v>
      </c>
      <c r="C3278" s="113">
        <v>1992</v>
      </c>
      <c r="D3278" s="113" t="s">
        <v>122</v>
      </c>
      <c r="E3278" s="113" t="s">
        <v>123</v>
      </c>
      <c r="F3278" s="113" t="s">
        <v>200</v>
      </c>
      <c r="G3278" s="113">
        <v>411.68833801363002</v>
      </c>
    </row>
    <row r="3279" spans="1:7" x14ac:dyDescent="0.25">
      <c r="A3279" s="108" t="str">
        <f t="shared" si="51"/>
        <v>BG_1992_NATIONAL TOTAL_SOx</v>
      </c>
      <c r="B3279" s="113" t="s">
        <v>140</v>
      </c>
      <c r="C3279" s="113">
        <v>1992</v>
      </c>
      <c r="D3279" s="113" t="s">
        <v>122</v>
      </c>
      <c r="E3279" s="113" t="s">
        <v>201</v>
      </c>
      <c r="F3279" s="113" t="s">
        <v>200</v>
      </c>
      <c r="G3279" s="113">
        <v>1108.8147929470799</v>
      </c>
    </row>
    <row r="3280" spans="1:7" x14ac:dyDescent="0.25">
      <c r="A3280" s="108" t="str">
        <f t="shared" si="51"/>
        <v>BG_1992_NATIONAL TOTAL_NH3</v>
      </c>
      <c r="B3280" s="113" t="s">
        <v>140</v>
      </c>
      <c r="C3280" s="113">
        <v>1992</v>
      </c>
      <c r="D3280" s="113" t="s">
        <v>122</v>
      </c>
      <c r="E3280" s="113" t="s">
        <v>124</v>
      </c>
      <c r="F3280" s="113" t="s">
        <v>200</v>
      </c>
      <c r="G3280" s="113">
        <v>116.450759703773</v>
      </c>
    </row>
    <row r="3281" spans="1:7" x14ac:dyDescent="0.25">
      <c r="A3281" s="108" t="str">
        <f t="shared" si="51"/>
        <v>BG_1992_NATIONAL TOTAL_PM2.5</v>
      </c>
      <c r="B3281" s="113" t="s">
        <v>140</v>
      </c>
      <c r="C3281" s="113">
        <v>1992</v>
      </c>
      <c r="D3281" s="113" t="s">
        <v>122</v>
      </c>
      <c r="E3281" s="113" t="s">
        <v>203</v>
      </c>
      <c r="F3281" s="113" t="s">
        <v>200</v>
      </c>
      <c r="G3281" s="113">
        <v>33.0290807474722</v>
      </c>
    </row>
    <row r="3282" spans="1:7" x14ac:dyDescent="0.25">
      <c r="A3282" s="108" t="str">
        <f t="shared" si="51"/>
        <v>BG_1992_NATIONAL TOTAL_Pb</v>
      </c>
      <c r="B3282" s="113" t="s">
        <v>140</v>
      </c>
      <c r="C3282" s="113">
        <v>1992</v>
      </c>
      <c r="D3282" s="113" t="s">
        <v>122</v>
      </c>
      <c r="E3282" s="113" t="s">
        <v>125</v>
      </c>
      <c r="F3282" s="113" t="s">
        <v>200</v>
      </c>
      <c r="G3282" s="113">
        <v>0.210633917287259</v>
      </c>
    </row>
    <row r="3283" spans="1:7" x14ac:dyDescent="0.25">
      <c r="A3283" s="108" t="str">
        <f t="shared" si="51"/>
        <v>BG_1992_NATIONAL TOTAL_Cd</v>
      </c>
      <c r="B3283" s="113" t="s">
        <v>140</v>
      </c>
      <c r="C3283" s="113">
        <v>1992</v>
      </c>
      <c r="D3283" s="113" t="s">
        <v>122</v>
      </c>
      <c r="E3283" s="113" t="s">
        <v>126</v>
      </c>
      <c r="F3283" s="113" t="s">
        <v>200</v>
      </c>
      <c r="G3283" s="113">
        <v>6.5593400109348497E-3</v>
      </c>
    </row>
    <row r="3284" spans="1:7" x14ac:dyDescent="0.25">
      <c r="A3284" s="108" t="str">
        <f t="shared" si="51"/>
        <v>BG_1992_NATIONAL TOTAL_Hg</v>
      </c>
      <c r="B3284" s="113" t="s">
        <v>140</v>
      </c>
      <c r="C3284" s="113">
        <v>1992</v>
      </c>
      <c r="D3284" s="113" t="s">
        <v>122</v>
      </c>
      <c r="E3284" s="113" t="s">
        <v>127</v>
      </c>
      <c r="F3284" s="113" t="s">
        <v>200</v>
      </c>
      <c r="G3284" s="113">
        <v>2.37186961936527E-3</v>
      </c>
    </row>
    <row r="3285" spans="1:7" x14ac:dyDescent="0.25">
      <c r="A3285" s="108" t="str">
        <f t="shared" si="51"/>
        <v>BG_1992_NATIONAL TOTAL_DIOX</v>
      </c>
      <c r="B3285" s="113" t="s">
        <v>140</v>
      </c>
      <c r="C3285" s="113">
        <v>1992</v>
      </c>
      <c r="D3285" s="113" t="s">
        <v>122</v>
      </c>
      <c r="E3285" s="113" t="s">
        <v>128</v>
      </c>
      <c r="F3285" s="113" t="s">
        <v>200</v>
      </c>
      <c r="G3285" s="150">
        <v>2.26024336870739E-6</v>
      </c>
    </row>
    <row r="3286" spans="1:7" x14ac:dyDescent="0.25">
      <c r="A3286" s="108" t="str">
        <f t="shared" si="51"/>
        <v>BG_1992_NATIONAL TOTAL_PAH</v>
      </c>
      <c r="B3286" s="113" t="s">
        <v>140</v>
      </c>
      <c r="C3286" s="113">
        <v>1992</v>
      </c>
      <c r="D3286" s="113" t="s">
        <v>122</v>
      </c>
      <c r="E3286" s="113" t="s">
        <v>129</v>
      </c>
      <c r="F3286" s="113" t="s">
        <v>200</v>
      </c>
      <c r="G3286" s="113">
        <v>3.5728146103537903E-2</v>
      </c>
    </row>
    <row r="3287" spans="1:7" x14ac:dyDescent="0.25">
      <c r="A3287" s="108" t="str">
        <f t="shared" si="51"/>
        <v>BG_1992_NATIONAL TOTAL_HCB</v>
      </c>
      <c r="B3287" s="113" t="s">
        <v>140</v>
      </c>
      <c r="C3287" s="113">
        <v>1992</v>
      </c>
      <c r="D3287" s="113" t="s">
        <v>122</v>
      </c>
      <c r="E3287" s="113" t="s">
        <v>130</v>
      </c>
      <c r="F3287" s="113" t="s">
        <v>200</v>
      </c>
      <c r="G3287" s="150">
        <v>1.62563199420458E-6</v>
      </c>
    </row>
    <row r="3288" spans="1:7" x14ac:dyDescent="0.25">
      <c r="A3288" s="108" t="str">
        <f t="shared" si="51"/>
        <v>BG_1992_NATIONAL TOTAL_PCB</v>
      </c>
      <c r="B3288" s="113" t="s">
        <v>140</v>
      </c>
      <c r="C3288" s="113">
        <v>1992</v>
      </c>
      <c r="D3288" s="113" t="s">
        <v>122</v>
      </c>
      <c r="E3288" s="113" t="s">
        <v>259</v>
      </c>
      <c r="F3288" s="113" t="s">
        <v>200</v>
      </c>
      <c r="G3288" s="150">
        <v>1.29143831983266E-5</v>
      </c>
    </row>
    <row r="3289" spans="1:7" x14ac:dyDescent="0.25">
      <c r="A3289" s="108" t="str">
        <f t="shared" si="51"/>
        <v>BG_1992_1A3(FS)_NOx</v>
      </c>
      <c r="B3289" s="113" t="s">
        <v>140</v>
      </c>
      <c r="C3289" s="113">
        <v>1992</v>
      </c>
      <c r="D3289" s="113" t="s">
        <v>132</v>
      </c>
      <c r="E3289" s="113" t="s">
        <v>199</v>
      </c>
      <c r="F3289" s="113" t="s">
        <v>200</v>
      </c>
      <c r="G3289" s="113">
        <v>35.641224852939303</v>
      </c>
    </row>
    <row r="3290" spans="1:7" x14ac:dyDescent="0.25">
      <c r="A3290" s="108" t="str">
        <f t="shared" si="51"/>
        <v>BG_1992_1A3(FS)_NMVOC</v>
      </c>
      <c r="B3290" s="113" t="s">
        <v>140</v>
      </c>
      <c r="C3290" s="113">
        <v>1992</v>
      </c>
      <c r="D3290" s="113" t="s">
        <v>132</v>
      </c>
      <c r="E3290" s="113" t="s">
        <v>123</v>
      </c>
      <c r="F3290" s="113" t="s">
        <v>200</v>
      </c>
      <c r="G3290" s="113">
        <v>37.258292154756901</v>
      </c>
    </row>
    <row r="3291" spans="1:7" x14ac:dyDescent="0.25">
      <c r="A3291" s="108" t="str">
        <f t="shared" si="51"/>
        <v>BG_1992_1A3(FS)_SOx</v>
      </c>
      <c r="B3291" s="113" t="s">
        <v>140</v>
      </c>
      <c r="C3291" s="113">
        <v>1992</v>
      </c>
      <c r="D3291" s="113" t="s">
        <v>132</v>
      </c>
      <c r="E3291" s="113" t="s">
        <v>201</v>
      </c>
      <c r="F3291" s="113" t="s">
        <v>200</v>
      </c>
      <c r="G3291" s="113">
        <v>1.1164860207821401</v>
      </c>
    </row>
    <row r="3292" spans="1:7" x14ac:dyDescent="0.25">
      <c r="A3292" s="108" t="str">
        <f t="shared" si="51"/>
        <v>BG_1992_1A3(FS)_NH3</v>
      </c>
      <c r="B3292" s="113" t="s">
        <v>140</v>
      </c>
      <c r="C3292" s="113">
        <v>1992</v>
      </c>
      <c r="D3292" s="113" t="s">
        <v>132</v>
      </c>
      <c r="E3292" s="113" t="s">
        <v>124</v>
      </c>
      <c r="F3292" s="113" t="s">
        <v>200</v>
      </c>
      <c r="G3292" s="113">
        <v>4.42344631513941E-2</v>
      </c>
    </row>
    <row r="3293" spans="1:7" x14ac:dyDescent="0.25">
      <c r="A3293" s="108" t="str">
        <f t="shared" si="51"/>
        <v>BG_1992_1A3(FS)_PM2.5</v>
      </c>
      <c r="B3293" s="113" t="s">
        <v>140</v>
      </c>
      <c r="C3293" s="113">
        <v>1992</v>
      </c>
      <c r="D3293" s="113" t="s">
        <v>132</v>
      </c>
      <c r="E3293" s="113" t="s">
        <v>203</v>
      </c>
      <c r="F3293" s="113" t="s">
        <v>200</v>
      </c>
      <c r="G3293" s="113">
        <v>1.1276140186991299</v>
      </c>
    </row>
    <row r="3294" spans="1:7" x14ac:dyDescent="0.25">
      <c r="A3294" s="108" t="str">
        <f t="shared" si="51"/>
        <v>BG_1992_3D_NOx</v>
      </c>
      <c r="B3294" s="113" t="s">
        <v>140</v>
      </c>
      <c r="C3294" s="113">
        <v>1992</v>
      </c>
      <c r="D3294" s="113" t="s">
        <v>206</v>
      </c>
      <c r="E3294" s="113" t="s">
        <v>199</v>
      </c>
      <c r="F3294" s="113" t="s">
        <v>200</v>
      </c>
      <c r="G3294" s="113">
        <v>15.2390128660538</v>
      </c>
    </row>
    <row r="3295" spans="1:7" x14ac:dyDescent="0.25">
      <c r="A3295" s="108" t="str">
        <f t="shared" si="51"/>
        <v>BG_1993_NATIONAL TOTAL_NOx</v>
      </c>
      <c r="B3295" s="113" t="s">
        <v>140</v>
      </c>
      <c r="C3295" s="113">
        <v>1993</v>
      </c>
      <c r="D3295" s="113" t="s">
        <v>122</v>
      </c>
      <c r="E3295" s="113" t="s">
        <v>199</v>
      </c>
      <c r="F3295" s="113" t="s">
        <v>200</v>
      </c>
      <c r="G3295" s="113">
        <v>191.210843080806</v>
      </c>
    </row>
    <row r="3296" spans="1:7" x14ac:dyDescent="0.25">
      <c r="A3296" s="108" t="str">
        <f t="shared" si="51"/>
        <v>BG_1993_NATIONAL TOTAL_NMVOC</v>
      </c>
      <c r="B3296" s="113" t="s">
        <v>140</v>
      </c>
      <c r="C3296" s="113">
        <v>1993</v>
      </c>
      <c r="D3296" s="113" t="s">
        <v>122</v>
      </c>
      <c r="E3296" s="113" t="s">
        <v>123</v>
      </c>
      <c r="F3296" s="113" t="s">
        <v>200</v>
      </c>
      <c r="G3296" s="113">
        <v>403.33201910054902</v>
      </c>
    </row>
    <row r="3297" spans="1:7" x14ac:dyDescent="0.25">
      <c r="A3297" s="108" t="str">
        <f t="shared" si="51"/>
        <v>BG_1993_NATIONAL TOTAL_SOx</v>
      </c>
      <c r="B3297" s="113" t="s">
        <v>140</v>
      </c>
      <c r="C3297" s="113">
        <v>1993</v>
      </c>
      <c r="D3297" s="113" t="s">
        <v>122</v>
      </c>
      <c r="E3297" s="113" t="s">
        <v>201</v>
      </c>
      <c r="F3297" s="113" t="s">
        <v>200</v>
      </c>
      <c r="G3297" s="113">
        <v>1525.22263617</v>
      </c>
    </row>
    <row r="3298" spans="1:7" x14ac:dyDescent="0.25">
      <c r="A3298" s="108" t="str">
        <f t="shared" si="51"/>
        <v>BG_1993_NATIONAL TOTAL_NH3</v>
      </c>
      <c r="B3298" s="113" t="s">
        <v>140</v>
      </c>
      <c r="C3298" s="113">
        <v>1993</v>
      </c>
      <c r="D3298" s="113" t="s">
        <v>122</v>
      </c>
      <c r="E3298" s="113" t="s">
        <v>124</v>
      </c>
      <c r="F3298" s="113" t="s">
        <v>200</v>
      </c>
      <c r="G3298" s="113">
        <v>96.330218238563205</v>
      </c>
    </row>
    <row r="3299" spans="1:7" x14ac:dyDescent="0.25">
      <c r="A3299" s="108" t="str">
        <f t="shared" si="51"/>
        <v>BG_1993_NATIONAL TOTAL_PM2.5</v>
      </c>
      <c r="B3299" s="113" t="s">
        <v>140</v>
      </c>
      <c r="C3299" s="113">
        <v>1993</v>
      </c>
      <c r="D3299" s="113" t="s">
        <v>122</v>
      </c>
      <c r="E3299" s="113" t="s">
        <v>203</v>
      </c>
      <c r="F3299" s="113" t="s">
        <v>200</v>
      </c>
      <c r="G3299" s="113">
        <v>35.097356101894803</v>
      </c>
    </row>
    <row r="3300" spans="1:7" x14ac:dyDescent="0.25">
      <c r="A3300" s="108" t="str">
        <f t="shared" si="51"/>
        <v>BG_1993_NATIONAL TOTAL_Pb</v>
      </c>
      <c r="B3300" s="113" t="s">
        <v>140</v>
      </c>
      <c r="C3300" s="113">
        <v>1993</v>
      </c>
      <c r="D3300" s="113" t="s">
        <v>122</v>
      </c>
      <c r="E3300" s="113" t="s">
        <v>125</v>
      </c>
      <c r="F3300" s="113" t="s">
        <v>200</v>
      </c>
      <c r="G3300" s="113">
        <v>0.242257190361238</v>
      </c>
    </row>
    <row r="3301" spans="1:7" x14ac:dyDescent="0.25">
      <c r="A3301" s="108" t="str">
        <f t="shared" si="51"/>
        <v>BG_1993_NATIONAL TOTAL_Cd</v>
      </c>
      <c r="B3301" s="113" t="s">
        <v>140</v>
      </c>
      <c r="C3301" s="113">
        <v>1993</v>
      </c>
      <c r="D3301" s="113" t="s">
        <v>122</v>
      </c>
      <c r="E3301" s="113" t="s">
        <v>126</v>
      </c>
      <c r="F3301" s="113" t="s">
        <v>200</v>
      </c>
      <c r="G3301" s="113">
        <v>6.2779555950614298E-3</v>
      </c>
    </row>
    <row r="3302" spans="1:7" x14ac:dyDescent="0.25">
      <c r="A3302" s="108" t="str">
        <f t="shared" si="51"/>
        <v>BG_1993_NATIONAL TOTAL_Hg</v>
      </c>
      <c r="B3302" s="113" t="s">
        <v>140</v>
      </c>
      <c r="C3302" s="113">
        <v>1993</v>
      </c>
      <c r="D3302" s="113" t="s">
        <v>122</v>
      </c>
      <c r="E3302" s="113" t="s">
        <v>127</v>
      </c>
      <c r="F3302" s="113" t="s">
        <v>200</v>
      </c>
      <c r="G3302" s="113">
        <v>2.5616618920407401E-3</v>
      </c>
    </row>
    <row r="3303" spans="1:7" x14ac:dyDescent="0.25">
      <c r="A3303" s="108" t="str">
        <f t="shared" si="51"/>
        <v>BG_1993_NATIONAL TOTAL_DIOX</v>
      </c>
      <c r="B3303" s="113" t="s">
        <v>140</v>
      </c>
      <c r="C3303" s="113">
        <v>1993</v>
      </c>
      <c r="D3303" s="113" t="s">
        <v>122</v>
      </c>
      <c r="E3303" s="113" t="s">
        <v>128</v>
      </c>
      <c r="F3303" s="113" t="s">
        <v>200</v>
      </c>
      <c r="G3303" s="150">
        <v>2.4553878314980001E-6</v>
      </c>
    </row>
    <row r="3304" spans="1:7" x14ac:dyDescent="0.25">
      <c r="A3304" s="108" t="str">
        <f t="shared" si="51"/>
        <v>BG_1993_NATIONAL TOTAL_PAH</v>
      </c>
      <c r="B3304" s="113" t="s">
        <v>140</v>
      </c>
      <c r="C3304" s="113">
        <v>1993</v>
      </c>
      <c r="D3304" s="113" t="s">
        <v>122</v>
      </c>
      <c r="E3304" s="113" t="s">
        <v>129</v>
      </c>
      <c r="F3304" s="113" t="s">
        <v>200</v>
      </c>
      <c r="G3304" s="113">
        <v>3.8836301866039202E-2</v>
      </c>
    </row>
    <row r="3305" spans="1:7" x14ac:dyDescent="0.25">
      <c r="A3305" s="108" t="str">
        <f t="shared" si="51"/>
        <v>BG_1993_NATIONAL TOTAL_HCB</v>
      </c>
      <c r="B3305" s="113" t="s">
        <v>140</v>
      </c>
      <c r="C3305" s="113">
        <v>1993</v>
      </c>
      <c r="D3305" s="113" t="s">
        <v>122</v>
      </c>
      <c r="E3305" s="113" t="s">
        <v>130</v>
      </c>
      <c r="F3305" s="113" t="s">
        <v>200</v>
      </c>
      <c r="G3305" s="150">
        <v>1.2275948919628301E-6</v>
      </c>
    </row>
    <row r="3306" spans="1:7" x14ac:dyDescent="0.25">
      <c r="A3306" s="108" t="str">
        <f t="shared" si="51"/>
        <v>BG_1993_NATIONAL TOTAL_PCB</v>
      </c>
      <c r="B3306" s="113" t="s">
        <v>140</v>
      </c>
      <c r="C3306" s="113">
        <v>1993</v>
      </c>
      <c r="D3306" s="113" t="s">
        <v>122</v>
      </c>
      <c r="E3306" s="113" t="s">
        <v>259</v>
      </c>
      <c r="F3306" s="113" t="s">
        <v>200</v>
      </c>
      <c r="G3306" s="150">
        <v>1.48347479341667E-5</v>
      </c>
    </row>
    <row r="3307" spans="1:7" x14ac:dyDescent="0.25">
      <c r="A3307" s="108" t="str">
        <f t="shared" si="51"/>
        <v>BG_1993_1A3(FS)_NOx</v>
      </c>
      <c r="B3307" s="113" t="s">
        <v>140</v>
      </c>
      <c r="C3307" s="113">
        <v>1993</v>
      </c>
      <c r="D3307" s="113" t="s">
        <v>132</v>
      </c>
      <c r="E3307" s="113" t="s">
        <v>199</v>
      </c>
      <c r="F3307" s="113" t="s">
        <v>200</v>
      </c>
      <c r="G3307" s="113">
        <v>40.0453719724417</v>
      </c>
    </row>
    <row r="3308" spans="1:7" x14ac:dyDescent="0.25">
      <c r="A3308" s="108" t="str">
        <f t="shared" si="51"/>
        <v>BG_1993_1A3(FS)_NMVOC</v>
      </c>
      <c r="B3308" s="113" t="s">
        <v>140</v>
      </c>
      <c r="C3308" s="113">
        <v>1993</v>
      </c>
      <c r="D3308" s="113" t="s">
        <v>132</v>
      </c>
      <c r="E3308" s="113" t="s">
        <v>123</v>
      </c>
      <c r="F3308" s="113" t="s">
        <v>200</v>
      </c>
      <c r="G3308" s="113">
        <v>42.468535997251799</v>
      </c>
    </row>
    <row r="3309" spans="1:7" x14ac:dyDescent="0.25">
      <c r="A3309" s="108" t="str">
        <f t="shared" si="51"/>
        <v>BG_1993_1A3(FS)_SOx</v>
      </c>
      <c r="B3309" s="113" t="s">
        <v>140</v>
      </c>
      <c r="C3309" s="113">
        <v>1993</v>
      </c>
      <c r="D3309" s="113" t="s">
        <v>132</v>
      </c>
      <c r="E3309" s="113" t="s">
        <v>201</v>
      </c>
      <c r="F3309" s="113" t="s">
        <v>200</v>
      </c>
      <c r="G3309" s="113">
        <v>1.26705486078231</v>
      </c>
    </row>
    <row r="3310" spans="1:7" x14ac:dyDescent="0.25">
      <c r="A3310" s="108" t="str">
        <f t="shared" si="51"/>
        <v>BG_1993_1A3(FS)_NH3</v>
      </c>
      <c r="B3310" s="113" t="s">
        <v>140</v>
      </c>
      <c r="C3310" s="113">
        <v>1993</v>
      </c>
      <c r="D3310" s="113" t="s">
        <v>132</v>
      </c>
      <c r="E3310" s="113" t="s">
        <v>124</v>
      </c>
      <c r="F3310" s="113" t="s">
        <v>200</v>
      </c>
      <c r="G3310" s="113">
        <v>7.2259537117379397E-2</v>
      </c>
    </row>
    <row r="3311" spans="1:7" x14ac:dyDescent="0.25">
      <c r="A3311" s="108" t="str">
        <f t="shared" si="51"/>
        <v>BG_1993_1A3(FS)_PM2.5</v>
      </c>
      <c r="B3311" s="113" t="s">
        <v>140</v>
      </c>
      <c r="C3311" s="113">
        <v>1993</v>
      </c>
      <c r="D3311" s="113" t="s">
        <v>132</v>
      </c>
      <c r="E3311" s="113" t="s">
        <v>203</v>
      </c>
      <c r="F3311" s="113" t="s">
        <v>200</v>
      </c>
      <c r="G3311" s="113">
        <v>1.18344191111205</v>
      </c>
    </row>
    <row r="3312" spans="1:7" x14ac:dyDescent="0.25">
      <c r="A3312" s="108" t="str">
        <f t="shared" si="51"/>
        <v>BG_1993_3D_NOx</v>
      </c>
      <c r="B3312" s="113" t="s">
        <v>140</v>
      </c>
      <c r="C3312" s="113">
        <v>1993</v>
      </c>
      <c r="D3312" s="113" t="s">
        <v>206</v>
      </c>
      <c r="E3312" s="113" t="s">
        <v>199</v>
      </c>
      <c r="F3312" s="113" t="s">
        <v>200</v>
      </c>
      <c r="G3312" s="113">
        <v>14.6338806258563</v>
      </c>
    </row>
    <row r="3313" spans="1:7" x14ac:dyDescent="0.25">
      <c r="A3313" s="108" t="str">
        <f t="shared" si="51"/>
        <v>BG_1994_NATIONAL TOTAL_NOx</v>
      </c>
      <c r="B3313" s="113" t="s">
        <v>140</v>
      </c>
      <c r="C3313" s="113">
        <v>1994</v>
      </c>
      <c r="D3313" s="113" t="s">
        <v>122</v>
      </c>
      <c r="E3313" s="113" t="s">
        <v>199</v>
      </c>
      <c r="F3313" s="113" t="s">
        <v>200</v>
      </c>
      <c r="G3313" s="113">
        <v>186.822141737284</v>
      </c>
    </row>
    <row r="3314" spans="1:7" x14ac:dyDescent="0.25">
      <c r="A3314" s="108" t="str">
        <f t="shared" si="51"/>
        <v>BG_1994_NATIONAL TOTAL_NMVOC</v>
      </c>
      <c r="B3314" s="113" t="s">
        <v>140</v>
      </c>
      <c r="C3314" s="113">
        <v>1994</v>
      </c>
      <c r="D3314" s="113" t="s">
        <v>122</v>
      </c>
      <c r="E3314" s="113" t="s">
        <v>123</v>
      </c>
      <c r="F3314" s="113" t="s">
        <v>200</v>
      </c>
      <c r="G3314" s="113">
        <v>156.50426275823099</v>
      </c>
    </row>
    <row r="3315" spans="1:7" x14ac:dyDescent="0.25">
      <c r="A3315" s="108" t="str">
        <f t="shared" si="51"/>
        <v>BG_1994_NATIONAL TOTAL_SOx</v>
      </c>
      <c r="B3315" s="113" t="s">
        <v>140</v>
      </c>
      <c r="C3315" s="113">
        <v>1994</v>
      </c>
      <c r="D3315" s="113" t="s">
        <v>122</v>
      </c>
      <c r="E3315" s="113" t="s">
        <v>201</v>
      </c>
      <c r="F3315" s="113" t="s">
        <v>200</v>
      </c>
      <c r="G3315" s="113">
        <v>1743.8940706270901</v>
      </c>
    </row>
    <row r="3316" spans="1:7" x14ac:dyDescent="0.25">
      <c r="A3316" s="108" t="str">
        <f t="shared" si="51"/>
        <v>BG_1994_NATIONAL TOTAL_NH3</v>
      </c>
      <c r="B3316" s="113" t="s">
        <v>140</v>
      </c>
      <c r="C3316" s="113">
        <v>1994</v>
      </c>
      <c r="D3316" s="113" t="s">
        <v>122</v>
      </c>
      <c r="E3316" s="113" t="s">
        <v>124</v>
      </c>
      <c r="F3316" s="113" t="s">
        <v>200</v>
      </c>
      <c r="G3316" s="113">
        <v>82.229830912286801</v>
      </c>
    </row>
    <row r="3317" spans="1:7" x14ac:dyDescent="0.25">
      <c r="A3317" s="108" t="str">
        <f t="shared" si="51"/>
        <v>BG_1994_NATIONAL TOTAL_PM2.5</v>
      </c>
      <c r="B3317" s="113" t="s">
        <v>140</v>
      </c>
      <c r="C3317" s="113">
        <v>1994</v>
      </c>
      <c r="D3317" s="113" t="s">
        <v>122</v>
      </c>
      <c r="E3317" s="113" t="s">
        <v>203</v>
      </c>
      <c r="F3317" s="113" t="s">
        <v>200</v>
      </c>
      <c r="G3317" s="113">
        <v>31.561104704699201</v>
      </c>
    </row>
    <row r="3318" spans="1:7" x14ac:dyDescent="0.25">
      <c r="A3318" s="108" t="str">
        <f t="shared" si="51"/>
        <v>BG_1994_NATIONAL TOTAL_Pb</v>
      </c>
      <c r="B3318" s="113" t="s">
        <v>140</v>
      </c>
      <c r="C3318" s="113">
        <v>1994</v>
      </c>
      <c r="D3318" s="113" t="s">
        <v>122</v>
      </c>
      <c r="E3318" s="113" t="s">
        <v>125</v>
      </c>
      <c r="F3318" s="113" t="s">
        <v>200</v>
      </c>
      <c r="G3318" s="113">
        <v>0.25116134880358598</v>
      </c>
    </row>
    <row r="3319" spans="1:7" x14ac:dyDescent="0.25">
      <c r="A3319" s="108" t="str">
        <f t="shared" si="51"/>
        <v>BG_1994_NATIONAL TOTAL_Cd</v>
      </c>
      <c r="B3319" s="113" t="s">
        <v>140</v>
      </c>
      <c r="C3319" s="113">
        <v>1994</v>
      </c>
      <c r="D3319" s="113" t="s">
        <v>122</v>
      </c>
      <c r="E3319" s="113" t="s">
        <v>126</v>
      </c>
      <c r="F3319" s="113" t="s">
        <v>200</v>
      </c>
      <c r="G3319" s="113">
        <v>7.10387278021534E-3</v>
      </c>
    </row>
    <row r="3320" spans="1:7" x14ac:dyDescent="0.25">
      <c r="A3320" s="108" t="str">
        <f t="shared" si="51"/>
        <v>BG_1994_NATIONAL TOTAL_Hg</v>
      </c>
      <c r="B3320" s="113" t="s">
        <v>140</v>
      </c>
      <c r="C3320" s="113">
        <v>1994</v>
      </c>
      <c r="D3320" s="113" t="s">
        <v>122</v>
      </c>
      <c r="E3320" s="113" t="s">
        <v>127</v>
      </c>
      <c r="F3320" s="113" t="s">
        <v>200</v>
      </c>
      <c r="G3320" s="113">
        <v>2.71418415466641E-3</v>
      </c>
    </row>
    <row r="3321" spans="1:7" x14ac:dyDescent="0.25">
      <c r="A3321" s="108" t="str">
        <f t="shared" si="51"/>
        <v>BG_1994_NATIONAL TOTAL_DIOX</v>
      </c>
      <c r="B3321" s="113" t="s">
        <v>140</v>
      </c>
      <c r="C3321" s="113">
        <v>1994</v>
      </c>
      <c r="D3321" s="113" t="s">
        <v>122</v>
      </c>
      <c r="E3321" s="113" t="s">
        <v>128</v>
      </c>
      <c r="F3321" s="113" t="s">
        <v>200</v>
      </c>
      <c r="G3321" s="150">
        <v>3.2246722830273602E-6</v>
      </c>
    </row>
    <row r="3322" spans="1:7" x14ac:dyDescent="0.25">
      <c r="A3322" s="108" t="str">
        <f t="shared" si="51"/>
        <v>BG_1994_NATIONAL TOTAL_PAH</v>
      </c>
      <c r="B3322" s="113" t="s">
        <v>140</v>
      </c>
      <c r="C3322" s="113">
        <v>1994</v>
      </c>
      <c r="D3322" s="113" t="s">
        <v>122</v>
      </c>
      <c r="E3322" s="113" t="s">
        <v>129</v>
      </c>
      <c r="F3322" s="113" t="s">
        <v>200</v>
      </c>
      <c r="G3322" s="113">
        <v>3.1915764455589399E-2</v>
      </c>
    </row>
    <row r="3323" spans="1:7" x14ac:dyDescent="0.25">
      <c r="A3323" s="108" t="str">
        <f t="shared" si="51"/>
        <v>BG_1994_NATIONAL TOTAL_HCB</v>
      </c>
      <c r="B3323" s="113" t="s">
        <v>140</v>
      </c>
      <c r="C3323" s="113">
        <v>1994</v>
      </c>
      <c r="D3323" s="113" t="s">
        <v>122</v>
      </c>
      <c r="E3323" s="113" t="s">
        <v>130</v>
      </c>
      <c r="F3323" s="113" t="s">
        <v>200</v>
      </c>
      <c r="G3323" s="150">
        <v>2.03931971987819E-6</v>
      </c>
    </row>
    <row r="3324" spans="1:7" x14ac:dyDescent="0.25">
      <c r="A3324" s="108" t="str">
        <f t="shared" si="51"/>
        <v>BG_1994_NATIONAL TOTAL_PCB</v>
      </c>
      <c r="B3324" s="113" t="s">
        <v>140</v>
      </c>
      <c r="C3324" s="113">
        <v>1994</v>
      </c>
      <c r="D3324" s="113" t="s">
        <v>122</v>
      </c>
      <c r="E3324" s="113" t="s">
        <v>259</v>
      </c>
      <c r="F3324" s="113" t="s">
        <v>200</v>
      </c>
      <c r="G3324" s="150">
        <v>1.5805810249802899E-5</v>
      </c>
    </row>
    <row r="3325" spans="1:7" x14ac:dyDescent="0.25">
      <c r="A3325" s="108" t="str">
        <f t="shared" si="51"/>
        <v>BG_1994_1A3(FS)_NOx</v>
      </c>
      <c r="B3325" s="113" t="s">
        <v>140</v>
      </c>
      <c r="C3325" s="113">
        <v>1994</v>
      </c>
      <c r="D3325" s="113" t="s">
        <v>132</v>
      </c>
      <c r="E3325" s="113" t="s">
        <v>199</v>
      </c>
      <c r="F3325" s="113" t="s">
        <v>200</v>
      </c>
      <c r="G3325" s="113">
        <v>36.814441585833698</v>
      </c>
    </row>
    <row r="3326" spans="1:7" x14ac:dyDescent="0.25">
      <c r="A3326" s="108" t="str">
        <f t="shared" si="51"/>
        <v>BG_1994_1A3(FS)_NMVOC</v>
      </c>
      <c r="B3326" s="113" t="s">
        <v>140</v>
      </c>
      <c r="C3326" s="113">
        <v>1994</v>
      </c>
      <c r="D3326" s="113" t="s">
        <v>132</v>
      </c>
      <c r="E3326" s="113" t="s">
        <v>123</v>
      </c>
      <c r="F3326" s="113" t="s">
        <v>200</v>
      </c>
      <c r="G3326" s="113">
        <v>41.205377047478002</v>
      </c>
    </row>
    <row r="3327" spans="1:7" x14ac:dyDescent="0.25">
      <c r="A3327" s="108" t="str">
        <f t="shared" si="51"/>
        <v>BG_1994_1A3(FS)_SOx</v>
      </c>
      <c r="B3327" s="113" t="s">
        <v>140</v>
      </c>
      <c r="C3327" s="113">
        <v>1994</v>
      </c>
      <c r="D3327" s="113" t="s">
        <v>132</v>
      </c>
      <c r="E3327" s="113" t="s">
        <v>201</v>
      </c>
      <c r="F3327" s="113" t="s">
        <v>200</v>
      </c>
      <c r="G3327" s="113">
        <v>1.1763051115832901</v>
      </c>
    </row>
    <row r="3328" spans="1:7" x14ac:dyDescent="0.25">
      <c r="A3328" s="108" t="str">
        <f t="shared" si="51"/>
        <v>BG_1994_1A3(FS)_NH3</v>
      </c>
      <c r="B3328" s="113" t="s">
        <v>140</v>
      </c>
      <c r="C3328" s="113">
        <v>1994</v>
      </c>
      <c r="D3328" s="113" t="s">
        <v>132</v>
      </c>
      <c r="E3328" s="113" t="s">
        <v>124</v>
      </c>
      <c r="F3328" s="113" t="s">
        <v>200</v>
      </c>
      <c r="G3328" s="113">
        <v>9.3544591468404006E-2</v>
      </c>
    </row>
    <row r="3329" spans="1:7" x14ac:dyDescent="0.25">
      <c r="A3329" s="108" t="str">
        <f t="shared" si="51"/>
        <v>BG_1994_1A3(FS)_PM2.5</v>
      </c>
      <c r="B3329" s="113" t="s">
        <v>140</v>
      </c>
      <c r="C3329" s="113">
        <v>1994</v>
      </c>
      <c r="D3329" s="113" t="s">
        <v>132</v>
      </c>
      <c r="E3329" s="113" t="s">
        <v>203</v>
      </c>
      <c r="F3329" s="113" t="s">
        <v>200</v>
      </c>
      <c r="G3329" s="113">
        <v>0.91333385631786601</v>
      </c>
    </row>
    <row r="3330" spans="1:7" x14ac:dyDescent="0.25">
      <c r="A3330" s="108" t="str">
        <f t="shared" ref="A3330:A3393" si="52">CONCATENATE(B3330,"_",C3330,"_",D3330,"_",E3330)</f>
        <v>BG_1994_3D_NOx</v>
      </c>
      <c r="B3330" s="113" t="s">
        <v>140</v>
      </c>
      <c r="C3330" s="113">
        <v>1994</v>
      </c>
      <c r="D3330" s="113" t="s">
        <v>206</v>
      </c>
      <c r="E3330" s="113" t="s">
        <v>199</v>
      </c>
      <c r="F3330" s="113" t="s">
        <v>200</v>
      </c>
      <c r="G3330" s="113">
        <v>14.5845668959593</v>
      </c>
    </row>
    <row r="3331" spans="1:7" x14ac:dyDescent="0.25">
      <c r="A3331" s="108" t="str">
        <f t="shared" si="52"/>
        <v>BG_1995_NATIONAL TOTAL_NOx</v>
      </c>
      <c r="B3331" s="113" t="s">
        <v>140</v>
      </c>
      <c r="C3331" s="113">
        <v>1995</v>
      </c>
      <c r="D3331" s="113" t="s">
        <v>122</v>
      </c>
      <c r="E3331" s="113" t="s">
        <v>199</v>
      </c>
      <c r="F3331" s="113" t="s">
        <v>200</v>
      </c>
      <c r="G3331" s="113">
        <v>192.50165547296299</v>
      </c>
    </row>
    <row r="3332" spans="1:7" x14ac:dyDescent="0.25">
      <c r="A3332" s="108" t="str">
        <f t="shared" si="52"/>
        <v>BG_1995_NATIONAL TOTAL_NMVOC</v>
      </c>
      <c r="B3332" s="113" t="s">
        <v>140</v>
      </c>
      <c r="C3332" s="113">
        <v>1995</v>
      </c>
      <c r="D3332" s="113" t="s">
        <v>122</v>
      </c>
      <c r="E3332" s="113" t="s">
        <v>123</v>
      </c>
      <c r="F3332" s="113" t="s">
        <v>200</v>
      </c>
      <c r="G3332" s="113">
        <v>143.64192641638101</v>
      </c>
    </row>
    <row r="3333" spans="1:7" x14ac:dyDescent="0.25">
      <c r="A3333" s="108" t="str">
        <f t="shared" si="52"/>
        <v>BG_1995_NATIONAL TOTAL_SOx</v>
      </c>
      <c r="B3333" s="113" t="s">
        <v>140</v>
      </c>
      <c r="C3333" s="113">
        <v>1995</v>
      </c>
      <c r="D3333" s="113" t="s">
        <v>122</v>
      </c>
      <c r="E3333" s="113" t="s">
        <v>201</v>
      </c>
      <c r="F3333" s="113" t="s">
        <v>200</v>
      </c>
      <c r="G3333" s="113">
        <v>1692.72081191806</v>
      </c>
    </row>
    <row r="3334" spans="1:7" x14ac:dyDescent="0.25">
      <c r="A3334" s="108" t="str">
        <f t="shared" si="52"/>
        <v>BG_1995_NATIONAL TOTAL_NH3</v>
      </c>
      <c r="B3334" s="113" t="s">
        <v>140</v>
      </c>
      <c r="C3334" s="113">
        <v>1995</v>
      </c>
      <c r="D3334" s="113" t="s">
        <v>122</v>
      </c>
      <c r="E3334" s="113" t="s">
        <v>124</v>
      </c>
      <c r="F3334" s="113" t="s">
        <v>200</v>
      </c>
      <c r="G3334" s="113">
        <v>72.007557695446394</v>
      </c>
    </row>
    <row r="3335" spans="1:7" x14ac:dyDescent="0.25">
      <c r="A3335" s="108" t="str">
        <f t="shared" si="52"/>
        <v>BG_1995_NATIONAL TOTAL_PM2.5</v>
      </c>
      <c r="B3335" s="113" t="s">
        <v>140</v>
      </c>
      <c r="C3335" s="113">
        <v>1995</v>
      </c>
      <c r="D3335" s="113" t="s">
        <v>122</v>
      </c>
      <c r="E3335" s="113" t="s">
        <v>203</v>
      </c>
      <c r="F3335" s="113" t="s">
        <v>200</v>
      </c>
      <c r="G3335" s="113">
        <v>30.2996652471166</v>
      </c>
    </row>
    <row r="3336" spans="1:7" x14ac:dyDescent="0.25">
      <c r="A3336" s="108" t="str">
        <f t="shared" si="52"/>
        <v>BG_1995_NATIONAL TOTAL_Pb</v>
      </c>
      <c r="B3336" s="113" t="s">
        <v>140</v>
      </c>
      <c r="C3336" s="113">
        <v>1995</v>
      </c>
      <c r="D3336" s="113" t="s">
        <v>122</v>
      </c>
      <c r="E3336" s="113" t="s">
        <v>125</v>
      </c>
      <c r="F3336" s="113" t="s">
        <v>200</v>
      </c>
      <c r="G3336" s="113">
        <v>0.27286900861728902</v>
      </c>
    </row>
    <row r="3337" spans="1:7" x14ac:dyDescent="0.25">
      <c r="A3337" s="108" t="str">
        <f t="shared" si="52"/>
        <v>BG_1995_NATIONAL TOTAL_Cd</v>
      </c>
      <c r="B3337" s="113" t="s">
        <v>140</v>
      </c>
      <c r="C3337" s="113">
        <v>1995</v>
      </c>
      <c r="D3337" s="113" t="s">
        <v>122</v>
      </c>
      <c r="E3337" s="113" t="s">
        <v>126</v>
      </c>
      <c r="F3337" s="113" t="s">
        <v>200</v>
      </c>
      <c r="G3337" s="113">
        <v>7.9111079656913399E-3</v>
      </c>
    </row>
    <row r="3338" spans="1:7" x14ac:dyDescent="0.25">
      <c r="A3338" s="108" t="str">
        <f t="shared" si="52"/>
        <v>BG_1995_NATIONAL TOTAL_Hg</v>
      </c>
      <c r="B3338" s="113" t="s">
        <v>140</v>
      </c>
      <c r="C3338" s="113">
        <v>1995</v>
      </c>
      <c r="D3338" s="113" t="s">
        <v>122</v>
      </c>
      <c r="E3338" s="113" t="s">
        <v>127</v>
      </c>
      <c r="F3338" s="113" t="s">
        <v>200</v>
      </c>
      <c r="G3338" s="113">
        <v>2.7330205911504099E-3</v>
      </c>
    </row>
    <row r="3339" spans="1:7" x14ac:dyDescent="0.25">
      <c r="A3339" s="108" t="str">
        <f t="shared" si="52"/>
        <v>BG_1995_NATIONAL TOTAL_DIOX</v>
      </c>
      <c r="B3339" s="113" t="s">
        <v>140</v>
      </c>
      <c r="C3339" s="113">
        <v>1995</v>
      </c>
      <c r="D3339" s="113" t="s">
        <v>122</v>
      </c>
      <c r="E3339" s="113" t="s">
        <v>128</v>
      </c>
      <c r="F3339" s="113" t="s">
        <v>200</v>
      </c>
      <c r="G3339" s="150">
        <v>3.7884528116635799E-6</v>
      </c>
    </row>
    <row r="3340" spans="1:7" x14ac:dyDescent="0.25">
      <c r="A3340" s="108" t="str">
        <f t="shared" si="52"/>
        <v>BG_1995_NATIONAL TOTAL_PAH</v>
      </c>
      <c r="B3340" s="113" t="s">
        <v>140</v>
      </c>
      <c r="C3340" s="113">
        <v>1995</v>
      </c>
      <c r="D3340" s="113" t="s">
        <v>122</v>
      </c>
      <c r="E3340" s="113" t="s">
        <v>129</v>
      </c>
      <c r="F3340" s="113" t="s">
        <v>200</v>
      </c>
      <c r="G3340" s="113">
        <v>2.84137260992583E-2</v>
      </c>
    </row>
    <row r="3341" spans="1:7" x14ac:dyDescent="0.25">
      <c r="A3341" s="108" t="str">
        <f t="shared" si="52"/>
        <v>BG_1995_NATIONAL TOTAL_HCB</v>
      </c>
      <c r="B3341" s="113" t="s">
        <v>140</v>
      </c>
      <c r="C3341" s="113">
        <v>1995</v>
      </c>
      <c r="D3341" s="113" t="s">
        <v>122</v>
      </c>
      <c r="E3341" s="113" t="s">
        <v>130</v>
      </c>
      <c r="F3341" s="113" t="s">
        <v>200</v>
      </c>
      <c r="G3341" s="150">
        <v>2.05666701619353E-6</v>
      </c>
    </row>
    <row r="3342" spans="1:7" x14ac:dyDescent="0.25">
      <c r="A3342" s="108" t="str">
        <f t="shared" si="52"/>
        <v>BG_1995_NATIONAL TOTAL_PCB</v>
      </c>
      <c r="B3342" s="113" t="s">
        <v>140</v>
      </c>
      <c r="C3342" s="113">
        <v>1995</v>
      </c>
      <c r="D3342" s="113" t="s">
        <v>122</v>
      </c>
      <c r="E3342" s="113" t="s">
        <v>259</v>
      </c>
      <c r="F3342" s="113" t="s">
        <v>200</v>
      </c>
      <c r="G3342" s="150">
        <v>1.61332949905954E-5</v>
      </c>
    </row>
    <row r="3343" spans="1:7" x14ac:dyDescent="0.25">
      <c r="A3343" s="108" t="str">
        <f t="shared" si="52"/>
        <v>BG_1995_1A3(FS)_NOx</v>
      </c>
      <c r="B3343" s="113" t="s">
        <v>140</v>
      </c>
      <c r="C3343" s="113">
        <v>1995</v>
      </c>
      <c r="D3343" s="113" t="s">
        <v>132</v>
      </c>
      <c r="E3343" s="113" t="s">
        <v>199</v>
      </c>
      <c r="F3343" s="113" t="s">
        <v>200</v>
      </c>
      <c r="G3343" s="113">
        <v>39.410126384422099</v>
      </c>
    </row>
    <row r="3344" spans="1:7" x14ac:dyDescent="0.25">
      <c r="A3344" s="108" t="str">
        <f t="shared" si="52"/>
        <v>BG_1995_1A3(FS)_NMVOC</v>
      </c>
      <c r="B3344" s="113" t="s">
        <v>140</v>
      </c>
      <c r="C3344" s="113">
        <v>1995</v>
      </c>
      <c r="D3344" s="113" t="s">
        <v>132</v>
      </c>
      <c r="E3344" s="113" t="s">
        <v>123</v>
      </c>
      <c r="F3344" s="113" t="s">
        <v>200</v>
      </c>
      <c r="G3344" s="113">
        <v>43.696564512213698</v>
      </c>
    </row>
    <row r="3345" spans="1:7" x14ac:dyDescent="0.25">
      <c r="A3345" s="108" t="str">
        <f t="shared" si="52"/>
        <v>BG_1995_1A3(FS)_SOx</v>
      </c>
      <c r="B3345" s="113" t="s">
        <v>140</v>
      </c>
      <c r="C3345" s="113">
        <v>1995</v>
      </c>
      <c r="D3345" s="113" t="s">
        <v>132</v>
      </c>
      <c r="E3345" s="113" t="s">
        <v>201</v>
      </c>
      <c r="F3345" s="113" t="s">
        <v>200</v>
      </c>
      <c r="G3345" s="113">
        <v>1.2781493782347599</v>
      </c>
    </row>
    <row r="3346" spans="1:7" x14ac:dyDescent="0.25">
      <c r="A3346" s="108" t="str">
        <f t="shared" si="52"/>
        <v>BG_1995_1A3(FS)_NH3</v>
      </c>
      <c r="B3346" s="113" t="s">
        <v>140</v>
      </c>
      <c r="C3346" s="113">
        <v>1995</v>
      </c>
      <c r="D3346" s="113" t="s">
        <v>132</v>
      </c>
      <c r="E3346" s="113" t="s">
        <v>124</v>
      </c>
      <c r="F3346" s="113" t="s">
        <v>200</v>
      </c>
      <c r="G3346" s="113">
        <v>0.124200530336537</v>
      </c>
    </row>
    <row r="3347" spans="1:7" x14ac:dyDescent="0.25">
      <c r="A3347" s="108" t="str">
        <f t="shared" si="52"/>
        <v>BG_1995_1A3(FS)_PM2.5</v>
      </c>
      <c r="B3347" s="113" t="s">
        <v>140</v>
      </c>
      <c r="C3347" s="113">
        <v>1995</v>
      </c>
      <c r="D3347" s="113" t="s">
        <v>132</v>
      </c>
      <c r="E3347" s="113" t="s">
        <v>203</v>
      </c>
      <c r="F3347" s="113" t="s">
        <v>200</v>
      </c>
      <c r="G3347" s="113">
        <v>0.96088517960573805</v>
      </c>
    </row>
    <row r="3348" spans="1:7" x14ac:dyDescent="0.25">
      <c r="A3348" s="108" t="str">
        <f t="shared" si="52"/>
        <v>BG_1995_3D_NOx</v>
      </c>
      <c r="B3348" s="113" t="s">
        <v>140</v>
      </c>
      <c r="C3348" s="113">
        <v>1995</v>
      </c>
      <c r="D3348" s="113" t="s">
        <v>206</v>
      </c>
      <c r="E3348" s="113" t="s">
        <v>199</v>
      </c>
      <c r="F3348" s="113" t="s">
        <v>200</v>
      </c>
      <c r="G3348" s="113">
        <v>10.803544711649501</v>
      </c>
    </row>
    <row r="3349" spans="1:7" x14ac:dyDescent="0.25">
      <c r="A3349" s="108" t="str">
        <f t="shared" si="52"/>
        <v>BG_1996_NATIONAL TOTAL_NOx</v>
      </c>
      <c r="B3349" s="113" t="s">
        <v>140</v>
      </c>
      <c r="C3349" s="113">
        <v>1996</v>
      </c>
      <c r="D3349" s="113" t="s">
        <v>122</v>
      </c>
      <c r="E3349" s="113" t="s">
        <v>199</v>
      </c>
      <c r="F3349" s="113" t="s">
        <v>200</v>
      </c>
      <c r="G3349" s="113">
        <v>190.89884242634699</v>
      </c>
    </row>
    <row r="3350" spans="1:7" x14ac:dyDescent="0.25">
      <c r="A3350" s="108" t="str">
        <f t="shared" si="52"/>
        <v>BG_1996_NATIONAL TOTAL_NMVOC</v>
      </c>
      <c r="B3350" s="113" t="s">
        <v>140</v>
      </c>
      <c r="C3350" s="113">
        <v>1996</v>
      </c>
      <c r="D3350" s="113" t="s">
        <v>122</v>
      </c>
      <c r="E3350" s="113" t="s">
        <v>123</v>
      </c>
      <c r="F3350" s="113" t="s">
        <v>200</v>
      </c>
      <c r="G3350" s="113">
        <v>133.870061508845</v>
      </c>
    </row>
    <row r="3351" spans="1:7" x14ac:dyDescent="0.25">
      <c r="A3351" s="108" t="str">
        <f t="shared" si="52"/>
        <v>BG_1996_NATIONAL TOTAL_SOx</v>
      </c>
      <c r="B3351" s="113" t="s">
        <v>140</v>
      </c>
      <c r="C3351" s="113">
        <v>1996</v>
      </c>
      <c r="D3351" s="113" t="s">
        <v>122</v>
      </c>
      <c r="E3351" s="113" t="s">
        <v>201</v>
      </c>
      <c r="F3351" s="113" t="s">
        <v>200</v>
      </c>
      <c r="G3351" s="113">
        <v>1649.7767591184199</v>
      </c>
    </row>
    <row r="3352" spans="1:7" x14ac:dyDescent="0.25">
      <c r="A3352" s="108" t="str">
        <f t="shared" si="52"/>
        <v>BG_1996_NATIONAL TOTAL_NH3</v>
      </c>
      <c r="B3352" s="113" t="s">
        <v>140</v>
      </c>
      <c r="C3352" s="113">
        <v>1996</v>
      </c>
      <c r="D3352" s="113" t="s">
        <v>122</v>
      </c>
      <c r="E3352" s="113" t="s">
        <v>124</v>
      </c>
      <c r="F3352" s="113" t="s">
        <v>200</v>
      </c>
      <c r="G3352" s="113">
        <v>66.842997793509696</v>
      </c>
    </row>
    <row r="3353" spans="1:7" x14ac:dyDescent="0.25">
      <c r="A3353" s="108" t="str">
        <f t="shared" si="52"/>
        <v>BG_1996_NATIONAL TOTAL_PM2.5</v>
      </c>
      <c r="B3353" s="113" t="s">
        <v>140</v>
      </c>
      <c r="C3353" s="113">
        <v>1996</v>
      </c>
      <c r="D3353" s="113" t="s">
        <v>122</v>
      </c>
      <c r="E3353" s="113" t="s">
        <v>203</v>
      </c>
      <c r="F3353" s="113" t="s">
        <v>200</v>
      </c>
      <c r="G3353" s="113">
        <v>33.425308863022202</v>
      </c>
    </row>
    <row r="3354" spans="1:7" x14ac:dyDescent="0.25">
      <c r="A3354" s="108" t="str">
        <f t="shared" si="52"/>
        <v>BG_1996_NATIONAL TOTAL_Pb</v>
      </c>
      <c r="B3354" s="113" t="s">
        <v>140</v>
      </c>
      <c r="C3354" s="113">
        <v>1996</v>
      </c>
      <c r="D3354" s="113" t="s">
        <v>122</v>
      </c>
      <c r="E3354" s="113" t="s">
        <v>125</v>
      </c>
      <c r="F3354" s="113" t="s">
        <v>200</v>
      </c>
      <c r="G3354" s="113">
        <v>0.24617556754598099</v>
      </c>
    </row>
    <row r="3355" spans="1:7" x14ac:dyDescent="0.25">
      <c r="A3355" s="108" t="str">
        <f t="shared" si="52"/>
        <v>BG_1996_NATIONAL TOTAL_Cd</v>
      </c>
      <c r="B3355" s="113" t="s">
        <v>140</v>
      </c>
      <c r="C3355" s="113">
        <v>1996</v>
      </c>
      <c r="D3355" s="113" t="s">
        <v>122</v>
      </c>
      <c r="E3355" s="113" t="s">
        <v>126</v>
      </c>
      <c r="F3355" s="113" t="s">
        <v>200</v>
      </c>
      <c r="G3355" s="113">
        <v>9.8922253765726803E-3</v>
      </c>
    </row>
    <row r="3356" spans="1:7" x14ac:dyDescent="0.25">
      <c r="A3356" s="108" t="str">
        <f t="shared" si="52"/>
        <v>BG_1996_NATIONAL TOTAL_Hg</v>
      </c>
      <c r="B3356" s="113" t="s">
        <v>140</v>
      </c>
      <c r="C3356" s="113">
        <v>1996</v>
      </c>
      <c r="D3356" s="113" t="s">
        <v>122</v>
      </c>
      <c r="E3356" s="113" t="s">
        <v>127</v>
      </c>
      <c r="F3356" s="113" t="s">
        <v>200</v>
      </c>
      <c r="G3356" s="113">
        <v>2.7421700067994399E-3</v>
      </c>
    </row>
    <row r="3357" spans="1:7" x14ac:dyDescent="0.25">
      <c r="A3357" s="108" t="str">
        <f t="shared" si="52"/>
        <v>BG_1996_NATIONAL TOTAL_DIOX</v>
      </c>
      <c r="B3357" s="113" t="s">
        <v>140</v>
      </c>
      <c r="C3357" s="113">
        <v>1996</v>
      </c>
      <c r="D3357" s="113" t="s">
        <v>122</v>
      </c>
      <c r="E3357" s="113" t="s">
        <v>128</v>
      </c>
      <c r="F3357" s="113" t="s">
        <v>200</v>
      </c>
      <c r="G3357" s="150">
        <v>3.3403469615983199E-6</v>
      </c>
    </row>
    <row r="3358" spans="1:7" x14ac:dyDescent="0.25">
      <c r="A3358" s="108" t="str">
        <f t="shared" si="52"/>
        <v>BG_1996_NATIONAL TOTAL_PAH</v>
      </c>
      <c r="B3358" s="113" t="s">
        <v>140</v>
      </c>
      <c r="C3358" s="113">
        <v>1996</v>
      </c>
      <c r="D3358" s="113" t="s">
        <v>122</v>
      </c>
      <c r="E3358" s="113" t="s">
        <v>129</v>
      </c>
      <c r="F3358" s="113" t="s">
        <v>200</v>
      </c>
      <c r="G3358" s="113">
        <v>3.3869443720011501E-2</v>
      </c>
    </row>
    <row r="3359" spans="1:7" x14ac:dyDescent="0.25">
      <c r="A3359" s="108" t="str">
        <f t="shared" si="52"/>
        <v>BG_1996_NATIONAL TOTAL_HCB</v>
      </c>
      <c r="B3359" s="113" t="s">
        <v>140</v>
      </c>
      <c r="C3359" s="113">
        <v>1996</v>
      </c>
      <c r="D3359" s="113" t="s">
        <v>122</v>
      </c>
      <c r="E3359" s="113" t="s">
        <v>130</v>
      </c>
      <c r="F3359" s="113" t="s">
        <v>200</v>
      </c>
      <c r="G3359" s="150">
        <v>2.0263379372544799E-6</v>
      </c>
    </row>
    <row r="3360" spans="1:7" x14ac:dyDescent="0.25">
      <c r="A3360" s="108" t="str">
        <f t="shared" si="52"/>
        <v>BG_1996_NATIONAL TOTAL_PCB</v>
      </c>
      <c r="B3360" s="113" t="s">
        <v>140</v>
      </c>
      <c r="C3360" s="113">
        <v>1996</v>
      </c>
      <c r="D3360" s="113" t="s">
        <v>122</v>
      </c>
      <c r="E3360" s="113" t="s">
        <v>259</v>
      </c>
      <c r="F3360" s="113" t="s">
        <v>200</v>
      </c>
      <c r="G3360" s="150">
        <v>1.6172477736466899E-5</v>
      </c>
    </row>
    <row r="3361" spans="1:7" x14ac:dyDescent="0.25">
      <c r="A3361" s="108" t="str">
        <f t="shared" si="52"/>
        <v>BG_1996_1A3(FS)_NOx</v>
      </c>
      <c r="B3361" s="113" t="s">
        <v>140</v>
      </c>
      <c r="C3361" s="113">
        <v>1996</v>
      </c>
      <c r="D3361" s="113" t="s">
        <v>132</v>
      </c>
      <c r="E3361" s="113" t="s">
        <v>199</v>
      </c>
      <c r="F3361" s="113" t="s">
        <v>200</v>
      </c>
      <c r="G3361" s="113">
        <v>38.479371665328699</v>
      </c>
    </row>
    <row r="3362" spans="1:7" x14ac:dyDescent="0.25">
      <c r="A3362" s="108" t="str">
        <f t="shared" si="52"/>
        <v>BG_1996_1A3(FS)_NMVOC</v>
      </c>
      <c r="B3362" s="113" t="s">
        <v>140</v>
      </c>
      <c r="C3362" s="113">
        <v>1996</v>
      </c>
      <c r="D3362" s="113" t="s">
        <v>132</v>
      </c>
      <c r="E3362" s="113" t="s">
        <v>123</v>
      </c>
      <c r="F3362" s="113" t="s">
        <v>200</v>
      </c>
      <c r="G3362" s="113">
        <v>37.452041744393597</v>
      </c>
    </row>
    <row r="3363" spans="1:7" x14ac:dyDescent="0.25">
      <c r="A3363" s="108" t="str">
        <f t="shared" si="52"/>
        <v>BG_1996_1A3(FS)_SOx</v>
      </c>
      <c r="B3363" s="113" t="s">
        <v>140</v>
      </c>
      <c r="C3363" s="113">
        <v>1996</v>
      </c>
      <c r="D3363" s="113" t="s">
        <v>132</v>
      </c>
      <c r="E3363" s="113" t="s">
        <v>201</v>
      </c>
      <c r="F3363" s="113" t="s">
        <v>200</v>
      </c>
      <c r="G3363" s="113">
        <v>1.2801809698356199</v>
      </c>
    </row>
    <row r="3364" spans="1:7" x14ac:dyDescent="0.25">
      <c r="A3364" s="108" t="str">
        <f t="shared" si="52"/>
        <v>BG_1996_1A3(FS)_NH3</v>
      </c>
      <c r="B3364" s="113" t="s">
        <v>140</v>
      </c>
      <c r="C3364" s="113">
        <v>1996</v>
      </c>
      <c r="D3364" s="113" t="s">
        <v>132</v>
      </c>
      <c r="E3364" s="113" t="s">
        <v>124</v>
      </c>
      <c r="F3364" s="113" t="s">
        <v>200</v>
      </c>
      <c r="G3364" s="113">
        <v>0.14565066272385599</v>
      </c>
    </row>
    <row r="3365" spans="1:7" x14ac:dyDescent="0.25">
      <c r="A3365" s="108" t="str">
        <f t="shared" si="52"/>
        <v>BG_1996_1A3(FS)_PM2.5</v>
      </c>
      <c r="B3365" s="113" t="s">
        <v>140</v>
      </c>
      <c r="C3365" s="113">
        <v>1996</v>
      </c>
      <c r="D3365" s="113" t="s">
        <v>132</v>
      </c>
      <c r="E3365" s="113" t="s">
        <v>203</v>
      </c>
      <c r="F3365" s="113" t="s">
        <v>200</v>
      </c>
      <c r="G3365" s="113">
        <v>1.3022253412782301</v>
      </c>
    </row>
    <row r="3366" spans="1:7" x14ac:dyDescent="0.25">
      <c r="A3366" s="108" t="str">
        <f t="shared" si="52"/>
        <v>BG_1996_3D_NOx</v>
      </c>
      <c r="B3366" s="113" t="s">
        <v>140</v>
      </c>
      <c r="C3366" s="113">
        <v>1996</v>
      </c>
      <c r="D3366" s="113" t="s">
        <v>206</v>
      </c>
      <c r="E3366" s="113" t="s">
        <v>199</v>
      </c>
      <c r="F3366" s="113" t="s">
        <v>200</v>
      </c>
      <c r="G3366" s="113">
        <v>11.544490453294699</v>
      </c>
    </row>
    <row r="3367" spans="1:7" x14ac:dyDescent="0.25">
      <c r="A3367" s="108" t="str">
        <f t="shared" si="52"/>
        <v>BG_1997_NATIONAL TOTAL_NOx</v>
      </c>
      <c r="B3367" s="113" t="s">
        <v>140</v>
      </c>
      <c r="C3367" s="113">
        <v>1997</v>
      </c>
      <c r="D3367" s="113" t="s">
        <v>122</v>
      </c>
      <c r="E3367" s="113" t="s">
        <v>199</v>
      </c>
      <c r="F3367" s="113" t="s">
        <v>200</v>
      </c>
      <c r="G3367" s="113">
        <v>173.348232960936</v>
      </c>
    </row>
    <row r="3368" spans="1:7" x14ac:dyDescent="0.25">
      <c r="A3368" s="108" t="str">
        <f t="shared" si="52"/>
        <v>BG_1997_NATIONAL TOTAL_NMVOC</v>
      </c>
      <c r="B3368" s="113" t="s">
        <v>140</v>
      </c>
      <c r="C3368" s="113">
        <v>1997</v>
      </c>
      <c r="D3368" s="113" t="s">
        <v>122</v>
      </c>
      <c r="E3368" s="113" t="s">
        <v>123</v>
      </c>
      <c r="F3368" s="113" t="s">
        <v>200</v>
      </c>
      <c r="G3368" s="113">
        <v>108.555904289758</v>
      </c>
    </row>
    <row r="3369" spans="1:7" x14ac:dyDescent="0.25">
      <c r="A3369" s="108" t="str">
        <f t="shared" si="52"/>
        <v>BG_1997_NATIONAL TOTAL_SOx</v>
      </c>
      <c r="B3369" s="113" t="s">
        <v>140</v>
      </c>
      <c r="C3369" s="113">
        <v>1997</v>
      </c>
      <c r="D3369" s="113" t="s">
        <v>122</v>
      </c>
      <c r="E3369" s="113" t="s">
        <v>201</v>
      </c>
      <c r="F3369" s="113" t="s">
        <v>200</v>
      </c>
      <c r="G3369" s="113">
        <v>1612.2055794574501</v>
      </c>
    </row>
    <row r="3370" spans="1:7" x14ac:dyDescent="0.25">
      <c r="A3370" s="108" t="str">
        <f t="shared" si="52"/>
        <v>BG_1997_NATIONAL TOTAL_NH3</v>
      </c>
      <c r="B3370" s="113" t="s">
        <v>140</v>
      </c>
      <c r="C3370" s="113">
        <v>1997</v>
      </c>
      <c r="D3370" s="113" t="s">
        <v>122</v>
      </c>
      <c r="E3370" s="113" t="s">
        <v>124</v>
      </c>
      <c r="F3370" s="113" t="s">
        <v>200</v>
      </c>
      <c r="G3370" s="113">
        <v>66.562150795708604</v>
      </c>
    </row>
    <row r="3371" spans="1:7" x14ac:dyDescent="0.25">
      <c r="A3371" s="108" t="str">
        <f t="shared" si="52"/>
        <v>BG_1997_NATIONAL TOTAL_PM2.5</v>
      </c>
      <c r="B3371" s="113" t="s">
        <v>140</v>
      </c>
      <c r="C3371" s="113">
        <v>1997</v>
      </c>
      <c r="D3371" s="113" t="s">
        <v>122</v>
      </c>
      <c r="E3371" s="113" t="s">
        <v>203</v>
      </c>
      <c r="F3371" s="113" t="s">
        <v>200</v>
      </c>
      <c r="G3371" s="113">
        <v>31.211328869290401</v>
      </c>
    </row>
    <row r="3372" spans="1:7" x14ac:dyDescent="0.25">
      <c r="A3372" s="108" t="str">
        <f t="shared" si="52"/>
        <v>BG_1997_NATIONAL TOTAL_Pb</v>
      </c>
      <c r="B3372" s="113" t="s">
        <v>140</v>
      </c>
      <c r="C3372" s="113">
        <v>1997</v>
      </c>
      <c r="D3372" s="113" t="s">
        <v>122</v>
      </c>
      <c r="E3372" s="113" t="s">
        <v>125</v>
      </c>
      <c r="F3372" s="113" t="s">
        <v>200</v>
      </c>
      <c r="G3372" s="113">
        <v>0.18842821095798401</v>
      </c>
    </row>
    <row r="3373" spans="1:7" x14ac:dyDescent="0.25">
      <c r="A3373" s="108" t="str">
        <f t="shared" si="52"/>
        <v>BG_1997_NATIONAL TOTAL_Cd</v>
      </c>
      <c r="B3373" s="113" t="s">
        <v>140</v>
      </c>
      <c r="C3373" s="113">
        <v>1997</v>
      </c>
      <c r="D3373" s="113" t="s">
        <v>122</v>
      </c>
      <c r="E3373" s="113" t="s">
        <v>126</v>
      </c>
      <c r="F3373" s="113" t="s">
        <v>200</v>
      </c>
      <c r="G3373" s="113">
        <v>1.0327474142379899E-2</v>
      </c>
    </row>
    <row r="3374" spans="1:7" x14ac:dyDescent="0.25">
      <c r="A3374" s="108" t="str">
        <f t="shared" si="52"/>
        <v>BG_1997_NATIONAL TOTAL_Hg</v>
      </c>
      <c r="B3374" s="113" t="s">
        <v>140</v>
      </c>
      <c r="C3374" s="113">
        <v>1997</v>
      </c>
      <c r="D3374" s="113" t="s">
        <v>122</v>
      </c>
      <c r="E3374" s="113" t="s">
        <v>127</v>
      </c>
      <c r="F3374" s="113" t="s">
        <v>200</v>
      </c>
      <c r="G3374" s="113">
        <v>2.7696838831466099E-3</v>
      </c>
    </row>
    <row r="3375" spans="1:7" x14ac:dyDescent="0.25">
      <c r="A3375" s="108" t="str">
        <f t="shared" si="52"/>
        <v>BG_1997_NATIONAL TOTAL_DIOX</v>
      </c>
      <c r="B3375" s="113" t="s">
        <v>140</v>
      </c>
      <c r="C3375" s="113">
        <v>1997</v>
      </c>
      <c r="D3375" s="113" t="s">
        <v>122</v>
      </c>
      <c r="E3375" s="113" t="s">
        <v>128</v>
      </c>
      <c r="F3375" s="113" t="s">
        <v>200</v>
      </c>
      <c r="G3375" s="150">
        <v>3.57381752962502E-6</v>
      </c>
    </row>
    <row r="3376" spans="1:7" x14ac:dyDescent="0.25">
      <c r="A3376" s="108" t="str">
        <f t="shared" si="52"/>
        <v>BG_1997_NATIONAL TOTAL_PAH</v>
      </c>
      <c r="B3376" s="113" t="s">
        <v>140</v>
      </c>
      <c r="C3376" s="113">
        <v>1997</v>
      </c>
      <c r="D3376" s="113" t="s">
        <v>122</v>
      </c>
      <c r="E3376" s="113" t="s">
        <v>129</v>
      </c>
      <c r="F3376" s="113" t="s">
        <v>200</v>
      </c>
      <c r="G3376" s="113">
        <v>2.9515152671743101E-2</v>
      </c>
    </row>
    <row r="3377" spans="1:7" x14ac:dyDescent="0.25">
      <c r="A3377" s="108" t="str">
        <f t="shared" si="52"/>
        <v>BG_1997_NATIONAL TOTAL_HCB</v>
      </c>
      <c r="B3377" s="113" t="s">
        <v>140</v>
      </c>
      <c r="C3377" s="113">
        <v>1997</v>
      </c>
      <c r="D3377" s="113" t="s">
        <v>122</v>
      </c>
      <c r="E3377" s="113" t="s">
        <v>130</v>
      </c>
      <c r="F3377" s="113" t="s">
        <v>200</v>
      </c>
      <c r="G3377" s="150">
        <v>2.0888266119389401E-6</v>
      </c>
    </row>
    <row r="3378" spans="1:7" x14ac:dyDescent="0.25">
      <c r="A3378" s="108" t="str">
        <f t="shared" si="52"/>
        <v>BG_1997_NATIONAL TOTAL_PCB</v>
      </c>
      <c r="B3378" s="113" t="s">
        <v>140</v>
      </c>
      <c r="C3378" s="113">
        <v>1997</v>
      </c>
      <c r="D3378" s="113" t="s">
        <v>122</v>
      </c>
      <c r="E3378" s="113" t="s">
        <v>259</v>
      </c>
      <c r="F3378" s="113" t="s">
        <v>200</v>
      </c>
      <c r="G3378" s="150">
        <v>1.6164776838446099E-5</v>
      </c>
    </row>
    <row r="3379" spans="1:7" x14ac:dyDescent="0.25">
      <c r="A3379" s="108" t="str">
        <f t="shared" si="52"/>
        <v>BG_1997_1A3(FS)_NOx</v>
      </c>
      <c r="B3379" s="113" t="s">
        <v>140</v>
      </c>
      <c r="C3379" s="113">
        <v>1997</v>
      </c>
      <c r="D3379" s="113" t="s">
        <v>132</v>
      </c>
      <c r="E3379" s="113" t="s">
        <v>199</v>
      </c>
      <c r="F3379" s="113" t="s">
        <v>200</v>
      </c>
      <c r="G3379" s="113">
        <v>38.9559262407547</v>
      </c>
    </row>
    <row r="3380" spans="1:7" x14ac:dyDescent="0.25">
      <c r="A3380" s="108" t="str">
        <f t="shared" si="52"/>
        <v>BG_1997_1A3(FS)_NMVOC</v>
      </c>
      <c r="B3380" s="113" t="s">
        <v>140</v>
      </c>
      <c r="C3380" s="113">
        <v>1997</v>
      </c>
      <c r="D3380" s="113" t="s">
        <v>132</v>
      </c>
      <c r="E3380" s="113" t="s">
        <v>123</v>
      </c>
      <c r="F3380" s="113" t="s">
        <v>200</v>
      </c>
      <c r="G3380" s="113">
        <v>26.7749421824265</v>
      </c>
    </row>
    <row r="3381" spans="1:7" x14ac:dyDescent="0.25">
      <c r="A3381" s="108" t="str">
        <f t="shared" si="52"/>
        <v>BG_1997_1A3(FS)_SOx</v>
      </c>
      <c r="B3381" s="113" t="s">
        <v>140</v>
      </c>
      <c r="C3381" s="113">
        <v>1997</v>
      </c>
      <c r="D3381" s="113" t="s">
        <v>132</v>
      </c>
      <c r="E3381" s="113" t="s">
        <v>201</v>
      </c>
      <c r="F3381" s="113" t="s">
        <v>200</v>
      </c>
      <c r="G3381" s="113">
        <v>1.2411220537112699</v>
      </c>
    </row>
    <row r="3382" spans="1:7" x14ac:dyDescent="0.25">
      <c r="A3382" s="108" t="str">
        <f t="shared" si="52"/>
        <v>BG_1997_1A3(FS)_NH3</v>
      </c>
      <c r="B3382" s="113" t="s">
        <v>140</v>
      </c>
      <c r="C3382" s="113">
        <v>1997</v>
      </c>
      <c r="D3382" s="113" t="s">
        <v>132</v>
      </c>
      <c r="E3382" s="113" t="s">
        <v>124</v>
      </c>
      <c r="F3382" s="113" t="s">
        <v>200</v>
      </c>
      <c r="G3382" s="113">
        <v>0.13670575000684601</v>
      </c>
    </row>
    <row r="3383" spans="1:7" x14ac:dyDescent="0.25">
      <c r="A3383" s="108" t="str">
        <f t="shared" si="52"/>
        <v>BG_1997_1A3(FS)_PM2.5</v>
      </c>
      <c r="B3383" s="113" t="s">
        <v>140</v>
      </c>
      <c r="C3383" s="113">
        <v>1997</v>
      </c>
      <c r="D3383" s="113" t="s">
        <v>132</v>
      </c>
      <c r="E3383" s="113" t="s">
        <v>203</v>
      </c>
      <c r="F3383" s="113" t="s">
        <v>200</v>
      </c>
      <c r="G3383" s="113">
        <v>1.9153446161657</v>
      </c>
    </row>
    <row r="3384" spans="1:7" x14ac:dyDescent="0.25">
      <c r="A3384" s="108" t="str">
        <f t="shared" si="52"/>
        <v>BG_1997_3D_NOx</v>
      </c>
      <c r="B3384" s="113" t="s">
        <v>140</v>
      </c>
      <c r="C3384" s="113">
        <v>1997</v>
      </c>
      <c r="D3384" s="113" t="s">
        <v>206</v>
      </c>
      <c r="E3384" s="113" t="s">
        <v>199</v>
      </c>
      <c r="F3384" s="113" t="s">
        <v>200</v>
      </c>
      <c r="G3384" s="113">
        <v>11.3535710718894</v>
      </c>
    </row>
    <row r="3385" spans="1:7" x14ac:dyDescent="0.25">
      <c r="A3385" s="108" t="str">
        <f t="shared" si="52"/>
        <v>BG_1998_NATIONAL TOTAL_NOx</v>
      </c>
      <c r="B3385" s="113" t="s">
        <v>140</v>
      </c>
      <c r="C3385" s="113">
        <v>1998</v>
      </c>
      <c r="D3385" s="113" t="s">
        <v>122</v>
      </c>
      <c r="E3385" s="113" t="s">
        <v>199</v>
      </c>
      <c r="F3385" s="113" t="s">
        <v>200</v>
      </c>
      <c r="G3385" s="113">
        <v>168.18437995796799</v>
      </c>
    </row>
    <row r="3386" spans="1:7" x14ac:dyDescent="0.25">
      <c r="A3386" s="108" t="str">
        <f t="shared" si="52"/>
        <v>BG_1998_NATIONAL TOTAL_NMVOC</v>
      </c>
      <c r="B3386" s="113" t="s">
        <v>140</v>
      </c>
      <c r="C3386" s="113">
        <v>1998</v>
      </c>
      <c r="D3386" s="113" t="s">
        <v>122</v>
      </c>
      <c r="E3386" s="113" t="s">
        <v>123</v>
      </c>
      <c r="F3386" s="113" t="s">
        <v>200</v>
      </c>
      <c r="G3386" s="113">
        <v>111.038075064506</v>
      </c>
    </row>
    <row r="3387" spans="1:7" x14ac:dyDescent="0.25">
      <c r="A3387" s="108" t="str">
        <f t="shared" si="52"/>
        <v>BG_1998_NATIONAL TOTAL_SOx</v>
      </c>
      <c r="B3387" s="113" t="s">
        <v>140</v>
      </c>
      <c r="C3387" s="113">
        <v>1998</v>
      </c>
      <c r="D3387" s="113" t="s">
        <v>122</v>
      </c>
      <c r="E3387" s="113" t="s">
        <v>201</v>
      </c>
      <c r="F3387" s="113" t="s">
        <v>200</v>
      </c>
      <c r="G3387" s="113">
        <v>1436.37071032567</v>
      </c>
    </row>
    <row r="3388" spans="1:7" x14ac:dyDescent="0.25">
      <c r="A3388" s="108" t="str">
        <f t="shared" si="52"/>
        <v>BG_1998_NATIONAL TOTAL_NH3</v>
      </c>
      <c r="B3388" s="113" t="s">
        <v>140</v>
      </c>
      <c r="C3388" s="113">
        <v>1998</v>
      </c>
      <c r="D3388" s="113" t="s">
        <v>122</v>
      </c>
      <c r="E3388" s="113" t="s">
        <v>124</v>
      </c>
      <c r="F3388" s="113" t="s">
        <v>200</v>
      </c>
      <c r="G3388" s="113">
        <v>58.953391877643703</v>
      </c>
    </row>
    <row r="3389" spans="1:7" x14ac:dyDescent="0.25">
      <c r="A3389" s="108" t="str">
        <f t="shared" si="52"/>
        <v>BG_1998_NATIONAL TOTAL_PM2.5</v>
      </c>
      <c r="B3389" s="113" t="s">
        <v>140</v>
      </c>
      <c r="C3389" s="113">
        <v>1998</v>
      </c>
      <c r="D3389" s="113" t="s">
        <v>122</v>
      </c>
      <c r="E3389" s="113" t="s">
        <v>203</v>
      </c>
      <c r="F3389" s="113" t="s">
        <v>200</v>
      </c>
      <c r="G3389" s="113">
        <v>35.006121502530299</v>
      </c>
    </row>
    <row r="3390" spans="1:7" x14ac:dyDescent="0.25">
      <c r="A3390" s="108" t="str">
        <f t="shared" si="52"/>
        <v>BG_1998_NATIONAL TOTAL_Pb</v>
      </c>
      <c r="B3390" s="113" t="s">
        <v>140</v>
      </c>
      <c r="C3390" s="113">
        <v>1998</v>
      </c>
      <c r="D3390" s="113" t="s">
        <v>122</v>
      </c>
      <c r="E3390" s="113" t="s">
        <v>125</v>
      </c>
      <c r="F3390" s="113" t="s">
        <v>200</v>
      </c>
      <c r="G3390" s="113">
        <v>0.22144341001146201</v>
      </c>
    </row>
    <row r="3391" spans="1:7" x14ac:dyDescent="0.25">
      <c r="A3391" s="108" t="str">
        <f t="shared" si="52"/>
        <v>BG_1998_NATIONAL TOTAL_Cd</v>
      </c>
      <c r="B3391" s="113" t="s">
        <v>140</v>
      </c>
      <c r="C3391" s="113">
        <v>1998</v>
      </c>
      <c r="D3391" s="113" t="s">
        <v>122</v>
      </c>
      <c r="E3391" s="113" t="s">
        <v>126</v>
      </c>
      <c r="F3391" s="113" t="s">
        <v>200</v>
      </c>
      <c r="G3391" s="113">
        <v>1.0026400052710001E-2</v>
      </c>
    </row>
    <row r="3392" spans="1:7" x14ac:dyDescent="0.25">
      <c r="A3392" s="108" t="str">
        <f t="shared" si="52"/>
        <v>BG_1998_NATIONAL TOTAL_Hg</v>
      </c>
      <c r="B3392" s="113" t="s">
        <v>140</v>
      </c>
      <c r="C3392" s="113">
        <v>1998</v>
      </c>
      <c r="D3392" s="113" t="s">
        <v>122</v>
      </c>
      <c r="E3392" s="113" t="s">
        <v>127</v>
      </c>
      <c r="F3392" s="113" t="s">
        <v>200</v>
      </c>
      <c r="G3392" s="113">
        <v>2.7083218748514999E-3</v>
      </c>
    </row>
    <row r="3393" spans="1:7" x14ac:dyDescent="0.25">
      <c r="A3393" s="108" t="str">
        <f t="shared" si="52"/>
        <v>BG_1998_NATIONAL TOTAL_DIOX</v>
      </c>
      <c r="B3393" s="113" t="s">
        <v>140</v>
      </c>
      <c r="C3393" s="113">
        <v>1998</v>
      </c>
      <c r="D3393" s="113" t="s">
        <v>122</v>
      </c>
      <c r="E3393" s="113" t="s">
        <v>128</v>
      </c>
      <c r="F3393" s="113" t="s">
        <v>200</v>
      </c>
      <c r="G3393" s="150">
        <v>2.68036258343218E-6</v>
      </c>
    </row>
    <row r="3394" spans="1:7" x14ac:dyDescent="0.25">
      <c r="A3394" s="108" t="str">
        <f t="shared" ref="A3394:A3457" si="53">CONCATENATE(B3394,"_",C3394,"_",D3394,"_",E3394)</f>
        <v>BG_1998_NATIONAL TOTAL_PAH</v>
      </c>
      <c r="B3394" s="113" t="s">
        <v>140</v>
      </c>
      <c r="C3394" s="113">
        <v>1998</v>
      </c>
      <c r="D3394" s="113" t="s">
        <v>122</v>
      </c>
      <c r="E3394" s="113" t="s">
        <v>129</v>
      </c>
      <c r="F3394" s="113" t="s">
        <v>200</v>
      </c>
      <c r="G3394" s="113">
        <v>3.1056860123779801E-2</v>
      </c>
    </row>
    <row r="3395" spans="1:7" x14ac:dyDescent="0.25">
      <c r="A3395" s="108" t="str">
        <f t="shared" si="53"/>
        <v>BG_1998_NATIONAL TOTAL_HCB</v>
      </c>
      <c r="B3395" s="113" t="s">
        <v>140</v>
      </c>
      <c r="C3395" s="113">
        <v>1998</v>
      </c>
      <c r="D3395" s="113" t="s">
        <v>122</v>
      </c>
      <c r="E3395" s="113" t="s">
        <v>130</v>
      </c>
      <c r="F3395" s="113" t="s">
        <v>200</v>
      </c>
      <c r="G3395" s="150">
        <v>2.0795890697711701E-6</v>
      </c>
    </row>
    <row r="3396" spans="1:7" x14ac:dyDescent="0.25">
      <c r="A3396" s="108" t="str">
        <f t="shared" si="53"/>
        <v>BG_1998_NATIONAL TOTAL_PCB</v>
      </c>
      <c r="B3396" s="113" t="s">
        <v>140</v>
      </c>
      <c r="C3396" s="113">
        <v>1998</v>
      </c>
      <c r="D3396" s="113" t="s">
        <v>122</v>
      </c>
      <c r="E3396" s="113" t="s">
        <v>259</v>
      </c>
      <c r="F3396" s="113" t="s">
        <v>200</v>
      </c>
      <c r="G3396" s="150">
        <v>1.39642422301529E-5</v>
      </c>
    </row>
    <row r="3397" spans="1:7" x14ac:dyDescent="0.25">
      <c r="A3397" s="108" t="str">
        <f t="shared" si="53"/>
        <v>BG_1998_1A3(FS)_NOx</v>
      </c>
      <c r="B3397" s="113" t="s">
        <v>140</v>
      </c>
      <c r="C3397" s="113">
        <v>1998</v>
      </c>
      <c r="D3397" s="113" t="s">
        <v>132</v>
      </c>
      <c r="E3397" s="113" t="s">
        <v>199</v>
      </c>
      <c r="F3397" s="113" t="s">
        <v>200</v>
      </c>
      <c r="G3397" s="113">
        <v>47.263687738519899</v>
      </c>
    </row>
    <row r="3398" spans="1:7" x14ac:dyDescent="0.25">
      <c r="A3398" s="108" t="str">
        <f t="shared" si="53"/>
        <v>BG_1998_1A3(FS)_NMVOC</v>
      </c>
      <c r="B3398" s="113" t="s">
        <v>140</v>
      </c>
      <c r="C3398" s="113">
        <v>1998</v>
      </c>
      <c r="D3398" s="113" t="s">
        <v>132</v>
      </c>
      <c r="E3398" s="113" t="s">
        <v>123</v>
      </c>
      <c r="F3398" s="113" t="s">
        <v>200</v>
      </c>
      <c r="G3398" s="113">
        <v>32.775350169424698</v>
      </c>
    </row>
    <row r="3399" spans="1:7" x14ac:dyDescent="0.25">
      <c r="A3399" s="108" t="str">
        <f t="shared" si="53"/>
        <v>BG_1998_1A3(FS)_SOx</v>
      </c>
      <c r="B3399" s="113" t="s">
        <v>140</v>
      </c>
      <c r="C3399" s="113">
        <v>1998</v>
      </c>
      <c r="D3399" s="113" t="s">
        <v>132</v>
      </c>
      <c r="E3399" s="113" t="s">
        <v>201</v>
      </c>
      <c r="F3399" s="113" t="s">
        <v>200</v>
      </c>
      <c r="G3399" s="113">
        <v>1.5616402602477799</v>
      </c>
    </row>
    <row r="3400" spans="1:7" x14ac:dyDescent="0.25">
      <c r="A3400" s="108" t="str">
        <f t="shared" si="53"/>
        <v>BG_1998_1A3(FS)_NH3</v>
      </c>
      <c r="B3400" s="113" t="s">
        <v>140</v>
      </c>
      <c r="C3400" s="113">
        <v>1998</v>
      </c>
      <c r="D3400" s="113" t="s">
        <v>132</v>
      </c>
      <c r="E3400" s="113" t="s">
        <v>124</v>
      </c>
      <c r="F3400" s="113" t="s">
        <v>200</v>
      </c>
      <c r="G3400" s="113">
        <v>0.20328110348355199</v>
      </c>
    </row>
    <row r="3401" spans="1:7" x14ac:dyDescent="0.25">
      <c r="A3401" s="108" t="str">
        <f t="shared" si="53"/>
        <v>BG_1998_1A3(FS)_PM2.5</v>
      </c>
      <c r="B3401" s="113" t="s">
        <v>140</v>
      </c>
      <c r="C3401" s="113">
        <v>1998</v>
      </c>
      <c r="D3401" s="113" t="s">
        <v>132</v>
      </c>
      <c r="E3401" s="113" t="s">
        <v>203</v>
      </c>
      <c r="F3401" s="113" t="s">
        <v>200</v>
      </c>
      <c r="G3401" s="113">
        <v>2.2759757920861299</v>
      </c>
    </row>
    <row r="3402" spans="1:7" x14ac:dyDescent="0.25">
      <c r="A3402" s="108" t="str">
        <f t="shared" si="53"/>
        <v>BG_1998_3D_NOx</v>
      </c>
      <c r="B3402" s="113" t="s">
        <v>140</v>
      </c>
      <c r="C3402" s="113">
        <v>1998</v>
      </c>
      <c r="D3402" s="113" t="s">
        <v>206</v>
      </c>
      <c r="E3402" s="113" t="s">
        <v>199</v>
      </c>
      <c r="F3402" s="113" t="s">
        <v>200</v>
      </c>
      <c r="G3402" s="113">
        <v>8.8519252104492701</v>
      </c>
    </row>
    <row r="3403" spans="1:7" x14ac:dyDescent="0.25">
      <c r="A3403" s="108" t="str">
        <f t="shared" si="53"/>
        <v>BG_1999_NATIONAL TOTAL_NOx</v>
      </c>
      <c r="B3403" s="113" t="s">
        <v>140</v>
      </c>
      <c r="C3403" s="113">
        <v>1999</v>
      </c>
      <c r="D3403" s="113" t="s">
        <v>122</v>
      </c>
      <c r="E3403" s="113" t="s">
        <v>199</v>
      </c>
      <c r="F3403" s="113" t="s">
        <v>200</v>
      </c>
      <c r="G3403" s="113">
        <v>156.01686786462801</v>
      </c>
    </row>
    <row r="3404" spans="1:7" x14ac:dyDescent="0.25">
      <c r="A3404" s="108" t="str">
        <f t="shared" si="53"/>
        <v>BG_1999_NATIONAL TOTAL_NMVOC</v>
      </c>
      <c r="B3404" s="113" t="s">
        <v>140</v>
      </c>
      <c r="C3404" s="113">
        <v>1999</v>
      </c>
      <c r="D3404" s="113" t="s">
        <v>122</v>
      </c>
      <c r="E3404" s="113" t="s">
        <v>123</v>
      </c>
      <c r="F3404" s="113" t="s">
        <v>200</v>
      </c>
      <c r="G3404" s="113">
        <v>103.04511442025201</v>
      </c>
    </row>
    <row r="3405" spans="1:7" x14ac:dyDescent="0.25">
      <c r="A3405" s="108" t="str">
        <f t="shared" si="53"/>
        <v>BG_1999_NATIONAL TOTAL_SOx</v>
      </c>
      <c r="B3405" s="113" t="s">
        <v>140</v>
      </c>
      <c r="C3405" s="113">
        <v>1999</v>
      </c>
      <c r="D3405" s="113" t="s">
        <v>122</v>
      </c>
      <c r="E3405" s="113" t="s">
        <v>201</v>
      </c>
      <c r="F3405" s="113" t="s">
        <v>200</v>
      </c>
      <c r="G3405" s="113">
        <v>1086.8346280666501</v>
      </c>
    </row>
    <row r="3406" spans="1:7" x14ac:dyDescent="0.25">
      <c r="A3406" s="108" t="str">
        <f t="shared" si="53"/>
        <v>BG_1999_NATIONAL TOTAL_NH3</v>
      </c>
      <c r="B3406" s="113" t="s">
        <v>140</v>
      </c>
      <c r="C3406" s="113">
        <v>1999</v>
      </c>
      <c r="D3406" s="113" t="s">
        <v>122</v>
      </c>
      <c r="E3406" s="113" t="s">
        <v>124</v>
      </c>
      <c r="F3406" s="113" t="s">
        <v>200</v>
      </c>
      <c r="G3406" s="113">
        <v>61.2136942198835</v>
      </c>
    </row>
    <row r="3407" spans="1:7" x14ac:dyDescent="0.25">
      <c r="A3407" s="108" t="str">
        <f t="shared" si="53"/>
        <v>BG_1999_NATIONAL TOTAL_PM2.5</v>
      </c>
      <c r="B3407" s="113" t="s">
        <v>140</v>
      </c>
      <c r="C3407" s="113">
        <v>1999</v>
      </c>
      <c r="D3407" s="113" t="s">
        <v>122</v>
      </c>
      <c r="E3407" s="113" t="s">
        <v>203</v>
      </c>
      <c r="F3407" s="113" t="s">
        <v>200</v>
      </c>
      <c r="G3407" s="113">
        <v>30.914322351328</v>
      </c>
    </row>
    <row r="3408" spans="1:7" x14ac:dyDescent="0.25">
      <c r="A3408" s="108" t="str">
        <f t="shared" si="53"/>
        <v>BG_1999_NATIONAL TOTAL_Pb</v>
      </c>
      <c r="B3408" s="113" t="s">
        <v>140</v>
      </c>
      <c r="C3408" s="113">
        <v>1999</v>
      </c>
      <c r="D3408" s="113" t="s">
        <v>122</v>
      </c>
      <c r="E3408" s="113" t="s">
        <v>125</v>
      </c>
      <c r="F3408" s="113" t="s">
        <v>200</v>
      </c>
      <c r="G3408" s="113">
        <v>0.21899724881571001</v>
      </c>
    </row>
    <row r="3409" spans="1:7" x14ac:dyDescent="0.25">
      <c r="A3409" s="108" t="str">
        <f t="shared" si="53"/>
        <v>BG_1999_NATIONAL TOTAL_Cd</v>
      </c>
      <c r="B3409" s="113" t="s">
        <v>140</v>
      </c>
      <c r="C3409" s="113">
        <v>1999</v>
      </c>
      <c r="D3409" s="113" t="s">
        <v>122</v>
      </c>
      <c r="E3409" s="113" t="s">
        <v>126</v>
      </c>
      <c r="F3409" s="113" t="s">
        <v>200</v>
      </c>
      <c r="G3409" s="113">
        <v>8.9728551442210206E-3</v>
      </c>
    </row>
    <row r="3410" spans="1:7" x14ac:dyDescent="0.25">
      <c r="A3410" s="108" t="str">
        <f t="shared" si="53"/>
        <v>BG_1999_NATIONAL TOTAL_Hg</v>
      </c>
      <c r="B3410" s="113" t="s">
        <v>140</v>
      </c>
      <c r="C3410" s="113">
        <v>1999</v>
      </c>
      <c r="D3410" s="113" t="s">
        <v>122</v>
      </c>
      <c r="E3410" s="113" t="s">
        <v>127</v>
      </c>
      <c r="F3410" s="113" t="s">
        <v>200</v>
      </c>
      <c r="G3410" s="113">
        <v>2.3836807650420401E-3</v>
      </c>
    </row>
    <row r="3411" spans="1:7" x14ac:dyDescent="0.25">
      <c r="A3411" s="108" t="str">
        <f t="shared" si="53"/>
        <v>BG_1999_NATIONAL TOTAL_DIOX</v>
      </c>
      <c r="B3411" s="113" t="s">
        <v>140</v>
      </c>
      <c r="C3411" s="113">
        <v>1999</v>
      </c>
      <c r="D3411" s="113" t="s">
        <v>122</v>
      </c>
      <c r="E3411" s="113" t="s">
        <v>128</v>
      </c>
      <c r="F3411" s="113" t="s">
        <v>200</v>
      </c>
      <c r="G3411" s="150">
        <v>2.3140770035936698E-6</v>
      </c>
    </row>
    <row r="3412" spans="1:7" x14ac:dyDescent="0.25">
      <c r="A3412" s="108" t="str">
        <f t="shared" si="53"/>
        <v>BG_1999_NATIONAL TOTAL_PAH</v>
      </c>
      <c r="B3412" s="113" t="s">
        <v>140</v>
      </c>
      <c r="C3412" s="113">
        <v>1999</v>
      </c>
      <c r="D3412" s="113" t="s">
        <v>122</v>
      </c>
      <c r="E3412" s="113" t="s">
        <v>129</v>
      </c>
      <c r="F3412" s="113" t="s">
        <v>200</v>
      </c>
      <c r="G3412" s="113">
        <v>2.4210907271292E-2</v>
      </c>
    </row>
    <row r="3413" spans="1:7" x14ac:dyDescent="0.25">
      <c r="A3413" s="108" t="str">
        <f t="shared" si="53"/>
        <v>BG_1999_NATIONAL TOTAL_HCB</v>
      </c>
      <c r="B3413" s="113" t="s">
        <v>140</v>
      </c>
      <c r="C3413" s="113">
        <v>1999</v>
      </c>
      <c r="D3413" s="113" t="s">
        <v>122</v>
      </c>
      <c r="E3413" s="113" t="s">
        <v>130</v>
      </c>
      <c r="F3413" s="113" t="s">
        <v>200</v>
      </c>
      <c r="G3413" s="150">
        <v>1.8368261027447001E-6</v>
      </c>
    </row>
    <row r="3414" spans="1:7" x14ac:dyDescent="0.25">
      <c r="A3414" s="108" t="str">
        <f t="shared" si="53"/>
        <v>BG_1999_NATIONAL TOTAL_PCB</v>
      </c>
      <c r="B3414" s="113" t="s">
        <v>140</v>
      </c>
      <c r="C3414" s="113">
        <v>1999</v>
      </c>
      <c r="D3414" s="113" t="s">
        <v>122</v>
      </c>
      <c r="E3414" s="113" t="s">
        <v>259</v>
      </c>
      <c r="F3414" s="113" t="s">
        <v>200</v>
      </c>
      <c r="G3414" s="150">
        <v>1.12200174302308E-5</v>
      </c>
    </row>
    <row r="3415" spans="1:7" x14ac:dyDescent="0.25">
      <c r="A3415" s="108" t="str">
        <f t="shared" si="53"/>
        <v>BG_1999_1A3(FS)_NOx</v>
      </c>
      <c r="B3415" s="113" t="s">
        <v>140</v>
      </c>
      <c r="C3415" s="113">
        <v>1999</v>
      </c>
      <c r="D3415" s="113" t="s">
        <v>132</v>
      </c>
      <c r="E3415" s="113" t="s">
        <v>199</v>
      </c>
      <c r="F3415" s="113" t="s">
        <v>200</v>
      </c>
      <c r="G3415" s="113">
        <v>48.248725806094299</v>
      </c>
    </row>
    <row r="3416" spans="1:7" x14ac:dyDescent="0.25">
      <c r="A3416" s="108" t="str">
        <f t="shared" si="53"/>
        <v>BG_1999_1A3(FS)_NMVOC</v>
      </c>
      <c r="B3416" s="113" t="s">
        <v>140</v>
      </c>
      <c r="C3416" s="113">
        <v>1999</v>
      </c>
      <c r="D3416" s="113" t="s">
        <v>132</v>
      </c>
      <c r="E3416" s="113" t="s">
        <v>123</v>
      </c>
      <c r="F3416" s="113" t="s">
        <v>200</v>
      </c>
      <c r="G3416" s="113">
        <v>31.7093012177513</v>
      </c>
    </row>
    <row r="3417" spans="1:7" x14ac:dyDescent="0.25">
      <c r="A3417" s="108" t="str">
        <f t="shared" si="53"/>
        <v>BG_1999_1A3(FS)_SOx</v>
      </c>
      <c r="B3417" s="113" t="s">
        <v>140</v>
      </c>
      <c r="C3417" s="113">
        <v>1999</v>
      </c>
      <c r="D3417" s="113" t="s">
        <v>132</v>
      </c>
      <c r="E3417" s="113" t="s">
        <v>201</v>
      </c>
      <c r="F3417" s="113" t="s">
        <v>200</v>
      </c>
      <c r="G3417" s="113">
        <v>1.5938765626156699</v>
      </c>
    </row>
    <row r="3418" spans="1:7" x14ac:dyDescent="0.25">
      <c r="A3418" s="108" t="str">
        <f t="shared" si="53"/>
        <v>BG_1999_1A3(FS)_NH3</v>
      </c>
      <c r="B3418" s="113" t="s">
        <v>140</v>
      </c>
      <c r="C3418" s="113">
        <v>1999</v>
      </c>
      <c r="D3418" s="113" t="s">
        <v>132</v>
      </c>
      <c r="E3418" s="113" t="s">
        <v>124</v>
      </c>
      <c r="F3418" s="113" t="s">
        <v>200</v>
      </c>
      <c r="G3418" s="113">
        <v>0.235604931765833</v>
      </c>
    </row>
    <row r="3419" spans="1:7" x14ac:dyDescent="0.25">
      <c r="A3419" s="108" t="str">
        <f t="shared" si="53"/>
        <v>BG_1999_1A3(FS)_PM2.5</v>
      </c>
      <c r="B3419" s="113" t="s">
        <v>140</v>
      </c>
      <c r="C3419" s="113">
        <v>1999</v>
      </c>
      <c r="D3419" s="113" t="s">
        <v>132</v>
      </c>
      <c r="E3419" s="113" t="s">
        <v>203</v>
      </c>
      <c r="F3419" s="113" t="s">
        <v>200</v>
      </c>
      <c r="G3419" s="113">
        <v>2.35657569912853</v>
      </c>
    </row>
    <row r="3420" spans="1:7" x14ac:dyDescent="0.25">
      <c r="A3420" s="108" t="str">
        <f t="shared" si="53"/>
        <v>BG_1999_3D_NOx</v>
      </c>
      <c r="B3420" s="113" t="s">
        <v>140</v>
      </c>
      <c r="C3420" s="113">
        <v>1999</v>
      </c>
      <c r="D3420" s="113" t="s">
        <v>206</v>
      </c>
      <c r="E3420" s="113" t="s">
        <v>199</v>
      </c>
      <c r="F3420" s="113" t="s">
        <v>200</v>
      </c>
      <c r="G3420" s="113">
        <v>10.6732289334087</v>
      </c>
    </row>
    <row r="3421" spans="1:7" x14ac:dyDescent="0.25">
      <c r="A3421" s="108" t="str">
        <f t="shared" si="53"/>
        <v>BG_2000_NATIONAL TOTAL_NOx</v>
      </c>
      <c r="B3421" s="113" t="s">
        <v>140</v>
      </c>
      <c r="C3421" s="113">
        <v>2000</v>
      </c>
      <c r="D3421" s="113" t="s">
        <v>122</v>
      </c>
      <c r="E3421" s="113" t="s">
        <v>199</v>
      </c>
      <c r="F3421" s="113" t="s">
        <v>200</v>
      </c>
      <c r="G3421" s="113">
        <v>160.80960090866901</v>
      </c>
    </row>
    <row r="3422" spans="1:7" x14ac:dyDescent="0.25">
      <c r="A3422" s="108" t="str">
        <f t="shared" si="53"/>
        <v>BG_2000_NATIONAL TOTAL_NMVOC</v>
      </c>
      <c r="B3422" s="113" t="s">
        <v>140</v>
      </c>
      <c r="C3422" s="113">
        <v>2000</v>
      </c>
      <c r="D3422" s="113" t="s">
        <v>122</v>
      </c>
      <c r="E3422" s="113" t="s">
        <v>123</v>
      </c>
      <c r="F3422" s="113" t="s">
        <v>200</v>
      </c>
      <c r="G3422" s="113">
        <v>103.92226553187599</v>
      </c>
    </row>
    <row r="3423" spans="1:7" x14ac:dyDescent="0.25">
      <c r="A3423" s="108" t="str">
        <f t="shared" si="53"/>
        <v>BG_2000_NATIONAL TOTAL_SOx</v>
      </c>
      <c r="B3423" s="113" t="s">
        <v>140</v>
      </c>
      <c r="C3423" s="113">
        <v>2000</v>
      </c>
      <c r="D3423" s="113" t="s">
        <v>122</v>
      </c>
      <c r="E3423" s="113" t="s">
        <v>201</v>
      </c>
      <c r="F3423" s="113" t="s">
        <v>200</v>
      </c>
      <c r="G3423" s="113">
        <v>1097.26416943299</v>
      </c>
    </row>
    <row r="3424" spans="1:7" x14ac:dyDescent="0.25">
      <c r="A3424" s="108" t="str">
        <f t="shared" si="53"/>
        <v>BG_2000_NATIONAL TOTAL_NH3</v>
      </c>
      <c r="B3424" s="113" t="s">
        <v>140</v>
      </c>
      <c r="C3424" s="113">
        <v>2000</v>
      </c>
      <c r="D3424" s="113" t="s">
        <v>122</v>
      </c>
      <c r="E3424" s="113" t="s">
        <v>124</v>
      </c>
      <c r="F3424" s="113" t="s">
        <v>200</v>
      </c>
      <c r="G3424" s="113">
        <v>56.672936837360602</v>
      </c>
    </row>
    <row r="3425" spans="1:7" x14ac:dyDescent="0.25">
      <c r="A3425" s="108" t="str">
        <f t="shared" si="53"/>
        <v>BG_2000_NATIONAL TOTAL_PM2.5</v>
      </c>
      <c r="B3425" s="113" t="s">
        <v>140</v>
      </c>
      <c r="C3425" s="113">
        <v>2000</v>
      </c>
      <c r="D3425" s="113" t="s">
        <v>122</v>
      </c>
      <c r="E3425" s="113" t="s">
        <v>203</v>
      </c>
      <c r="F3425" s="113" t="s">
        <v>200</v>
      </c>
      <c r="G3425" s="113">
        <v>35.634896080082697</v>
      </c>
    </row>
    <row r="3426" spans="1:7" x14ac:dyDescent="0.25">
      <c r="A3426" s="108" t="str">
        <f t="shared" si="53"/>
        <v>BG_2000_NATIONAL TOTAL_Pb</v>
      </c>
      <c r="B3426" s="113" t="s">
        <v>140</v>
      </c>
      <c r="C3426" s="113">
        <v>2000</v>
      </c>
      <c r="D3426" s="113" t="s">
        <v>122</v>
      </c>
      <c r="E3426" s="113" t="s">
        <v>125</v>
      </c>
      <c r="F3426" s="113" t="s">
        <v>200</v>
      </c>
      <c r="G3426" s="113">
        <v>0.18606829200859701</v>
      </c>
    </row>
    <row r="3427" spans="1:7" x14ac:dyDescent="0.25">
      <c r="A3427" s="108" t="str">
        <f t="shared" si="53"/>
        <v>BG_2000_NATIONAL TOTAL_Cd</v>
      </c>
      <c r="B3427" s="113" t="s">
        <v>140</v>
      </c>
      <c r="C3427" s="113">
        <v>2000</v>
      </c>
      <c r="D3427" s="113" t="s">
        <v>122</v>
      </c>
      <c r="E3427" s="113" t="s">
        <v>126</v>
      </c>
      <c r="F3427" s="113" t="s">
        <v>200</v>
      </c>
      <c r="G3427" s="113">
        <v>8.9242603333708308E-3</v>
      </c>
    </row>
    <row r="3428" spans="1:7" x14ac:dyDescent="0.25">
      <c r="A3428" s="108" t="str">
        <f t="shared" si="53"/>
        <v>BG_2000_NATIONAL TOTAL_Hg</v>
      </c>
      <c r="B3428" s="113" t="s">
        <v>140</v>
      </c>
      <c r="C3428" s="113">
        <v>2000</v>
      </c>
      <c r="D3428" s="113" t="s">
        <v>122</v>
      </c>
      <c r="E3428" s="113" t="s">
        <v>127</v>
      </c>
      <c r="F3428" s="113" t="s">
        <v>200</v>
      </c>
      <c r="G3428" s="113">
        <v>2.4132963371550102E-3</v>
      </c>
    </row>
    <row r="3429" spans="1:7" x14ac:dyDescent="0.25">
      <c r="A3429" s="108" t="str">
        <f t="shared" si="53"/>
        <v>BG_2000_NATIONAL TOTAL_DIOX</v>
      </c>
      <c r="B3429" s="113" t="s">
        <v>140</v>
      </c>
      <c r="C3429" s="113">
        <v>2000</v>
      </c>
      <c r="D3429" s="113" t="s">
        <v>122</v>
      </c>
      <c r="E3429" s="113" t="s">
        <v>128</v>
      </c>
      <c r="F3429" s="113" t="s">
        <v>200</v>
      </c>
      <c r="G3429" s="150">
        <v>2.76447957552523E-6</v>
      </c>
    </row>
    <row r="3430" spans="1:7" x14ac:dyDescent="0.25">
      <c r="A3430" s="108" t="str">
        <f t="shared" si="53"/>
        <v>BG_2000_NATIONAL TOTAL_PAH</v>
      </c>
      <c r="B3430" s="113" t="s">
        <v>140</v>
      </c>
      <c r="C3430" s="113">
        <v>2000</v>
      </c>
      <c r="D3430" s="113" t="s">
        <v>122</v>
      </c>
      <c r="E3430" s="113" t="s">
        <v>129</v>
      </c>
      <c r="F3430" s="113" t="s">
        <v>200</v>
      </c>
      <c r="G3430" s="113">
        <v>2.2594154294147299E-2</v>
      </c>
    </row>
    <row r="3431" spans="1:7" x14ac:dyDescent="0.25">
      <c r="A3431" s="108" t="str">
        <f t="shared" si="53"/>
        <v>BG_2000_NATIONAL TOTAL_HCB</v>
      </c>
      <c r="B3431" s="113" t="s">
        <v>140</v>
      </c>
      <c r="C3431" s="113">
        <v>2000</v>
      </c>
      <c r="D3431" s="113" t="s">
        <v>122</v>
      </c>
      <c r="E3431" s="113" t="s">
        <v>130</v>
      </c>
      <c r="F3431" s="113" t="s">
        <v>200</v>
      </c>
      <c r="G3431" s="150">
        <v>2.0703305300831701E-6</v>
      </c>
    </row>
    <row r="3432" spans="1:7" x14ac:dyDescent="0.25">
      <c r="A3432" s="108" t="str">
        <f t="shared" si="53"/>
        <v>BG_2000_NATIONAL TOTAL_PCB</v>
      </c>
      <c r="B3432" s="113" t="s">
        <v>140</v>
      </c>
      <c r="C3432" s="113">
        <v>2000</v>
      </c>
      <c r="D3432" s="113" t="s">
        <v>122</v>
      </c>
      <c r="E3432" s="113" t="s">
        <v>259</v>
      </c>
      <c r="F3432" s="113" t="s">
        <v>200</v>
      </c>
      <c r="G3432" s="150">
        <v>1.11640665766742E-5</v>
      </c>
    </row>
    <row r="3433" spans="1:7" x14ac:dyDescent="0.25">
      <c r="A3433" s="108" t="str">
        <f t="shared" si="53"/>
        <v>BG_2000_1A3(FS)_NOx</v>
      </c>
      <c r="B3433" s="113" t="s">
        <v>140</v>
      </c>
      <c r="C3433" s="113">
        <v>2000</v>
      </c>
      <c r="D3433" s="113" t="s">
        <v>132</v>
      </c>
      <c r="E3433" s="113" t="s">
        <v>199</v>
      </c>
      <c r="F3433" s="113" t="s">
        <v>200</v>
      </c>
      <c r="G3433" s="113">
        <v>45.663729234897801</v>
      </c>
    </row>
    <row r="3434" spans="1:7" x14ac:dyDescent="0.25">
      <c r="A3434" s="108" t="str">
        <f t="shared" si="53"/>
        <v>BG_2000_1A3(FS)_NMVOC</v>
      </c>
      <c r="B3434" s="113" t="s">
        <v>140</v>
      </c>
      <c r="C3434" s="113">
        <v>2000</v>
      </c>
      <c r="D3434" s="113" t="s">
        <v>132</v>
      </c>
      <c r="E3434" s="113" t="s">
        <v>123</v>
      </c>
      <c r="F3434" s="113" t="s">
        <v>200</v>
      </c>
      <c r="G3434" s="113">
        <v>29.557431836557001</v>
      </c>
    </row>
    <row r="3435" spans="1:7" x14ac:dyDescent="0.25">
      <c r="A3435" s="108" t="str">
        <f t="shared" si="53"/>
        <v>BG_2000_1A3(FS)_SOx</v>
      </c>
      <c r="B3435" s="113" t="s">
        <v>140</v>
      </c>
      <c r="C3435" s="113">
        <v>2000</v>
      </c>
      <c r="D3435" s="113" t="s">
        <v>132</v>
      </c>
      <c r="E3435" s="113" t="s">
        <v>201</v>
      </c>
      <c r="F3435" s="113" t="s">
        <v>200</v>
      </c>
      <c r="G3435" s="113">
        <v>1.3964761530545799</v>
      </c>
    </row>
    <row r="3436" spans="1:7" x14ac:dyDescent="0.25">
      <c r="A3436" s="108" t="str">
        <f t="shared" si="53"/>
        <v>BG_2000_1A3(FS)_NH3</v>
      </c>
      <c r="B3436" s="113" t="s">
        <v>140</v>
      </c>
      <c r="C3436" s="113">
        <v>2000</v>
      </c>
      <c r="D3436" s="113" t="s">
        <v>132</v>
      </c>
      <c r="E3436" s="113" t="s">
        <v>124</v>
      </c>
      <c r="F3436" s="113" t="s">
        <v>200</v>
      </c>
      <c r="G3436" s="113">
        <v>0.26696562898335402</v>
      </c>
    </row>
    <row r="3437" spans="1:7" x14ac:dyDescent="0.25">
      <c r="A3437" s="108" t="str">
        <f t="shared" si="53"/>
        <v>BG_2000_1A3(FS)_PM2.5</v>
      </c>
      <c r="B3437" s="113" t="s">
        <v>140</v>
      </c>
      <c r="C3437" s="113">
        <v>2000</v>
      </c>
      <c r="D3437" s="113" t="s">
        <v>132</v>
      </c>
      <c r="E3437" s="113" t="s">
        <v>203</v>
      </c>
      <c r="F3437" s="113" t="s">
        <v>200</v>
      </c>
      <c r="G3437" s="113">
        <v>2.07290931007863</v>
      </c>
    </row>
    <row r="3438" spans="1:7" x14ac:dyDescent="0.25">
      <c r="A3438" s="108" t="str">
        <f t="shared" si="53"/>
        <v>BG_2000_3D_NOx</v>
      </c>
      <c r="B3438" s="113" t="s">
        <v>140</v>
      </c>
      <c r="C3438" s="113">
        <v>2000</v>
      </c>
      <c r="D3438" s="113" t="s">
        <v>206</v>
      </c>
      <c r="E3438" s="113" t="s">
        <v>199</v>
      </c>
      <c r="F3438" s="113" t="s">
        <v>200</v>
      </c>
      <c r="G3438" s="113">
        <v>10.396821576137601</v>
      </c>
    </row>
    <row r="3439" spans="1:7" x14ac:dyDescent="0.25">
      <c r="A3439" s="108" t="str">
        <f t="shared" si="53"/>
        <v>BG_2001_NATIONAL TOTAL_NOx</v>
      </c>
      <c r="B3439" s="113" t="s">
        <v>140</v>
      </c>
      <c r="C3439" s="113">
        <v>2001</v>
      </c>
      <c r="D3439" s="113" t="s">
        <v>122</v>
      </c>
      <c r="E3439" s="113" t="s">
        <v>199</v>
      </c>
      <c r="F3439" s="113" t="s">
        <v>200</v>
      </c>
      <c r="G3439" s="113">
        <v>157.69175609611401</v>
      </c>
    </row>
    <row r="3440" spans="1:7" x14ac:dyDescent="0.25">
      <c r="A3440" s="108" t="str">
        <f t="shared" si="53"/>
        <v>BG_2001_NATIONAL TOTAL_NMVOC</v>
      </c>
      <c r="B3440" s="113" t="s">
        <v>140</v>
      </c>
      <c r="C3440" s="113">
        <v>2001</v>
      </c>
      <c r="D3440" s="113" t="s">
        <v>122</v>
      </c>
      <c r="E3440" s="113" t="s">
        <v>123</v>
      </c>
      <c r="F3440" s="113" t="s">
        <v>200</v>
      </c>
      <c r="G3440" s="113">
        <v>90.642359036430904</v>
      </c>
    </row>
    <row r="3441" spans="1:7" x14ac:dyDescent="0.25">
      <c r="A3441" s="108" t="str">
        <f t="shared" si="53"/>
        <v>BG_2001_NATIONAL TOTAL_SOx</v>
      </c>
      <c r="B3441" s="113" t="s">
        <v>140</v>
      </c>
      <c r="C3441" s="113">
        <v>2001</v>
      </c>
      <c r="D3441" s="113" t="s">
        <v>122</v>
      </c>
      <c r="E3441" s="113" t="s">
        <v>201</v>
      </c>
      <c r="F3441" s="113" t="s">
        <v>200</v>
      </c>
      <c r="G3441" s="113">
        <v>1024.04355521768</v>
      </c>
    </row>
    <row r="3442" spans="1:7" x14ac:dyDescent="0.25">
      <c r="A3442" s="108" t="str">
        <f t="shared" si="53"/>
        <v>BG_2001_NATIONAL TOTAL_NH3</v>
      </c>
      <c r="B3442" s="113" t="s">
        <v>140</v>
      </c>
      <c r="C3442" s="113">
        <v>2001</v>
      </c>
      <c r="D3442" s="113" t="s">
        <v>122</v>
      </c>
      <c r="E3442" s="113" t="s">
        <v>124</v>
      </c>
      <c r="F3442" s="113" t="s">
        <v>200</v>
      </c>
      <c r="G3442" s="113">
        <v>54.267014175328399</v>
      </c>
    </row>
    <row r="3443" spans="1:7" x14ac:dyDescent="0.25">
      <c r="A3443" s="108" t="str">
        <f t="shared" si="53"/>
        <v>BG_2001_NATIONAL TOTAL_PM2.5</v>
      </c>
      <c r="B3443" s="113" t="s">
        <v>140</v>
      </c>
      <c r="C3443" s="113">
        <v>2001</v>
      </c>
      <c r="D3443" s="113" t="s">
        <v>122</v>
      </c>
      <c r="E3443" s="113" t="s">
        <v>203</v>
      </c>
      <c r="F3443" s="113" t="s">
        <v>200</v>
      </c>
      <c r="G3443" s="113">
        <v>32.481821194210497</v>
      </c>
    </row>
    <row r="3444" spans="1:7" x14ac:dyDescent="0.25">
      <c r="A3444" s="108" t="str">
        <f t="shared" si="53"/>
        <v>BG_2001_NATIONAL TOTAL_Pb</v>
      </c>
      <c r="B3444" s="113" t="s">
        <v>140</v>
      </c>
      <c r="C3444" s="113">
        <v>2001</v>
      </c>
      <c r="D3444" s="113" t="s">
        <v>122</v>
      </c>
      <c r="E3444" s="113" t="s">
        <v>125</v>
      </c>
      <c r="F3444" s="113" t="s">
        <v>200</v>
      </c>
      <c r="G3444" s="113">
        <v>0.16134458549905401</v>
      </c>
    </row>
    <row r="3445" spans="1:7" x14ac:dyDescent="0.25">
      <c r="A3445" s="108" t="str">
        <f t="shared" si="53"/>
        <v>BG_2001_NATIONAL TOTAL_Cd</v>
      </c>
      <c r="B3445" s="113" t="s">
        <v>140</v>
      </c>
      <c r="C3445" s="113">
        <v>2001</v>
      </c>
      <c r="D3445" s="113" t="s">
        <v>122</v>
      </c>
      <c r="E3445" s="113" t="s">
        <v>126</v>
      </c>
      <c r="F3445" s="113" t="s">
        <v>200</v>
      </c>
      <c r="G3445" s="113">
        <v>7.1569261805397404E-3</v>
      </c>
    </row>
    <row r="3446" spans="1:7" x14ac:dyDescent="0.25">
      <c r="A3446" s="108" t="str">
        <f t="shared" si="53"/>
        <v>BG_2001_NATIONAL TOTAL_Hg</v>
      </c>
      <c r="B3446" s="113" t="s">
        <v>140</v>
      </c>
      <c r="C3446" s="113">
        <v>2001</v>
      </c>
      <c r="D3446" s="113" t="s">
        <v>122</v>
      </c>
      <c r="E3446" s="113" t="s">
        <v>127</v>
      </c>
      <c r="F3446" s="113" t="s">
        <v>200</v>
      </c>
      <c r="G3446" s="113">
        <v>5.2061431959430997E-4</v>
      </c>
    </row>
    <row r="3447" spans="1:7" x14ac:dyDescent="0.25">
      <c r="A3447" s="108" t="str">
        <f t="shared" si="53"/>
        <v>BG_2001_NATIONAL TOTAL_DIOX</v>
      </c>
      <c r="B3447" s="113" t="s">
        <v>140</v>
      </c>
      <c r="C3447" s="113">
        <v>2001</v>
      </c>
      <c r="D3447" s="113" t="s">
        <v>122</v>
      </c>
      <c r="E3447" s="113" t="s">
        <v>128</v>
      </c>
      <c r="F3447" s="113" t="s">
        <v>200</v>
      </c>
      <c r="G3447" s="150">
        <v>2.45635520405392E-6</v>
      </c>
    </row>
    <row r="3448" spans="1:7" x14ac:dyDescent="0.25">
      <c r="A3448" s="108" t="str">
        <f t="shared" si="53"/>
        <v>BG_2001_NATIONAL TOTAL_PAH</v>
      </c>
      <c r="B3448" s="113" t="s">
        <v>140</v>
      </c>
      <c r="C3448" s="113">
        <v>2001</v>
      </c>
      <c r="D3448" s="113" t="s">
        <v>122</v>
      </c>
      <c r="E3448" s="113" t="s">
        <v>129</v>
      </c>
      <c r="F3448" s="113" t="s">
        <v>200</v>
      </c>
      <c r="G3448" s="113">
        <v>2.1009334031152599E-2</v>
      </c>
    </row>
    <row r="3449" spans="1:7" x14ac:dyDescent="0.25">
      <c r="A3449" s="108" t="str">
        <f t="shared" si="53"/>
        <v>BG_2001_NATIONAL TOTAL_HCB</v>
      </c>
      <c r="B3449" s="113" t="s">
        <v>140</v>
      </c>
      <c r="C3449" s="113">
        <v>2001</v>
      </c>
      <c r="D3449" s="113" t="s">
        <v>122</v>
      </c>
      <c r="E3449" s="113" t="s">
        <v>130</v>
      </c>
      <c r="F3449" s="113" t="s">
        <v>200</v>
      </c>
      <c r="G3449" s="150">
        <v>1.9467228241165599E-6</v>
      </c>
    </row>
    <row r="3450" spans="1:7" x14ac:dyDescent="0.25">
      <c r="A3450" s="108" t="str">
        <f t="shared" si="53"/>
        <v>BG_2001_NATIONAL TOTAL_PCB</v>
      </c>
      <c r="B3450" s="113" t="s">
        <v>140</v>
      </c>
      <c r="C3450" s="113">
        <v>2001</v>
      </c>
      <c r="D3450" s="113" t="s">
        <v>122</v>
      </c>
      <c r="E3450" s="113" t="s">
        <v>259</v>
      </c>
      <c r="F3450" s="113" t="s">
        <v>200</v>
      </c>
      <c r="G3450" s="150">
        <v>9.9785465783212097E-6</v>
      </c>
    </row>
    <row r="3451" spans="1:7" x14ac:dyDescent="0.25">
      <c r="A3451" s="108" t="str">
        <f t="shared" si="53"/>
        <v>BG_2001_1A3(FS)_NOx</v>
      </c>
      <c r="B3451" s="113" t="s">
        <v>140</v>
      </c>
      <c r="C3451" s="113">
        <v>2001</v>
      </c>
      <c r="D3451" s="113" t="s">
        <v>132</v>
      </c>
      <c r="E3451" s="113" t="s">
        <v>199</v>
      </c>
      <c r="F3451" s="113" t="s">
        <v>200</v>
      </c>
      <c r="G3451" s="113">
        <v>46.380298529821502</v>
      </c>
    </row>
    <row r="3452" spans="1:7" x14ac:dyDescent="0.25">
      <c r="A3452" s="108" t="str">
        <f t="shared" si="53"/>
        <v>BG_2001_1A3(FS)_NMVOC</v>
      </c>
      <c r="B3452" s="113" t="s">
        <v>140</v>
      </c>
      <c r="C3452" s="113">
        <v>2001</v>
      </c>
      <c r="D3452" s="113" t="s">
        <v>132</v>
      </c>
      <c r="E3452" s="113" t="s">
        <v>123</v>
      </c>
      <c r="F3452" s="113" t="s">
        <v>200</v>
      </c>
      <c r="G3452" s="113">
        <v>26.500563504672499</v>
      </c>
    </row>
    <row r="3453" spans="1:7" x14ac:dyDescent="0.25">
      <c r="A3453" s="108" t="str">
        <f t="shared" si="53"/>
        <v>BG_2001_1A3(FS)_SOx</v>
      </c>
      <c r="B3453" s="113" t="s">
        <v>140</v>
      </c>
      <c r="C3453" s="113">
        <v>2001</v>
      </c>
      <c r="D3453" s="113" t="s">
        <v>132</v>
      </c>
      <c r="E3453" s="113" t="s">
        <v>201</v>
      </c>
      <c r="F3453" s="113" t="s">
        <v>200</v>
      </c>
      <c r="G3453" s="113">
        <v>1.39619912229601</v>
      </c>
    </row>
    <row r="3454" spans="1:7" x14ac:dyDescent="0.25">
      <c r="A3454" s="108" t="str">
        <f t="shared" si="53"/>
        <v>BG_2001_1A3(FS)_NH3</v>
      </c>
      <c r="B3454" s="113" t="s">
        <v>140</v>
      </c>
      <c r="C3454" s="113">
        <v>2001</v>
      </c>
      <c r="D3454" s="113" t="s">
        <v>132</v>
      </c>
      <c r="E3454" s="113" t="s">
        <v>124</v>
      </c>
      <c r="F3454" s="113" t="s">
        <v>200</v>
      </c>
      <c r="G3454" s="113">
        <v>0.29277780988012098</v>
      </c>
    </row>
    <row r="3455" spans="1:7" x14ac:dyDescent="0.25">
      <c r="A3455" s="108" t="str">
        <f t="shared" si="53"/>
        <v>BG_2001_1A3(FS)_PM2.5</v>
      </c>
      <c r="B3455" s="113" t="s">
        <v>140</v>
      </c>
      <c r="C3455" s="113">
        <v>2001</v>
      </c>
      <c r="D3455" s="113" t="s">
        <v>132</v>
      </c>
      <c r="E3455" s="113" t="s">
        <v>203</v>
      </c>
      <c r="F3455" s="113" t="s">
        <v>200</v>
      </c>
      <c r="G3455" s="113">
        <v>2.2200451108071801</v>
      </c>
    </row>
    <row r="3456" spans="1:7" x14ac:dyDescent="0.25">
      <c r="A3456" s="108" t="str">
        <f t="shared" si="53"/>
        <v>BG_2001_3D_NOx</v>
      </c>
      <c r="B3456" s="113" t="s">
        <v>140</v>
      </c>
      <c r="C3456" s="113">
        <v>2001</v>
      </c>
      <c r="D3456" s="113" t="s">
        <v>206</v>
      </c>
      <c r="E3456" s="113" t="s">
        <v>199</v>
      </c>
      <c r="F3456" s="113" t="s">
        <v>200</v>
      </c>
      <c r="G3456" s="113">
        <v>10.629350864377299</v>
      </c>
    </row>
    <row r="3457" spans="1:7" x14ac:dyDescent="0.25">
      <c r="A3457" s="108" t="str">
        <f t="shared" si="53"/>
        <v>BG_2002_NATIONAL TOTAL_NOx</v>
      </c>
      <c r="B3457" s="113" t="s">
        <v>140</v>
      </c>
      <c r="C3457" s="113">
        <v>2002</v>
      </c>
      <c r="D3457" s="113" t="s">
        <v>122</v>
      </c>
      <c r="E3457" s="113" t="s">
        <v>199</v>
      </c>
      <c r="F3457" s="113" t="s">
        <v>200</v>
      </c>
      <c r="G3457" s="113">
        <v>170.08894625923301</v>
      </c>
    </row>
    <row r="3458" spans="1:7" x14ac:dyDescent="0.25">
      <c r="A3458" s="108" t="str">
        <f t="shared" ref="A3458:A3521" si="54">CONCATENATE(B3458,"_",C3458,"_",D3458,"_",E3458)</f>
        <v>BG_2002_NATIONAL TOTAL_NMVOC</v>
      </c>
      <c r="B3458" s="113" t="s">
        <v>140</v>
      </c>
      <c r="C3458" s="113">
        <v>2002</v>
      </c>
      <c r="D3458" s="113" t="s">
        <v>122</v>
      </c>
      <c r="E3458" s="113" t="s">
        <v>123</v>
      </c>
      <c r="F3458" s="113" t="s">
        <v>200</v>
      </c>
      <c r="G3458" s="113">
        <v>102.451231822222</v>
      </c>
    </row>
    <row r="3459" spans="1:7" x14ac:dyDescent="0.25">
      <c r="A3459" s="108" t="str">
        <f t="shared" si="54"/>
        <v>BG_2002_NATIONAL TOTAL_SOx</v>
      </c>
      <c r="B3459" s="113" t="s">
        <v>140</v>
      </c>
      <c r="C3459" s="113">
        <v>2002</v>
      </c>
      <c r="D3459" s="113" t="s">
        <v>122</v>
      </c>
      <c r="E3459" s="113" t="s">
        <v>201</v>
      </c>
      <c r="F3459" s="113" t="s">
        <v>200</v>
      </c>
      <c r="G3459" s="113">
        <v>918.51682871974799</v>
      </c>
    </row>
    <row r="3460" spans="1:7" x14ac:dyDescent="0.25">
      <c r="A3460" s="108" t="str">
        <f t="shared" si="54"/>
        <v>BG_2002_NATIONAL TOTAL_NH3</v>
      </c>
      <c r="B3460" s="113" t="s">
        <v>140</v>
      </c>
      <c r="C3460" s="113">
        <v>2002</v>
      </c>
      <c r="D3460" s="113" t="s">
        <v>122</v>
      </c>
      <c r="E3460" s="113" t="s">
        <v>124</v>
      </c>
      <c r="F3460" s="113" t="s">
        <v>200</v>
      </c>
      <c r="G3460" s="113">
        <v>57.520956439524099</v>
      </c>
    </row>
    <row r="3461" spans="1:7" x14ac:dyDescent="0.25">
      <c r="A3461" s="108" t="str">
        <f t="shared" si="54"/>
        <v>BG_2002_NATIONAL TOTAL_PM2.5</v>
      </c>
      <c r="B3461" s="113" t="s">
        <v>140</v>
      </c>
      <c r="C3461" s="113">
        <v>2002</v>
      </c>
      <c r="D3461" s="113" t="s">
        <v>122</v>
      </c>
      <c r="E3461" s="113" t="s">
        <v>203</v>
      </c>
      <c r="F3461" s="113" t="s">
        <v>200</v>
      </c>
      <c r="G3461" s="113">
        <v>37.758559257102497</v>
      </c>
    </row>
    <row r="3462" spans="1:7" x14ac:dyDescent="0.25">
      <c r="A3462" s="108" t="str">
        <f t="shared" si="54"/>
        <v>BG_2002_NATIONAL TOTAL_Pb</v>
      </c>
      <c r="B3462" s="113" t="s">
        <v>140</v>
      </c>
      <c r="C3462" s="113">
        <v>2002</v>
      </c>
      <c r="D3462" s="113" t="s">
        <v>122</v>
      </c>
      <c r="E3462" s="113" t="s">
        <v>125</v>
      </c>
      <c r="F3462" s="113" t="s">
        <v>200</v>
      </c>
      <c r="G3462" s="113">
        <v>0.17111030841104899</v>
      </c>
    </row>
    <row r="3463" spans="1:7" x14ac:dyDescent="0.25">
      <c r="A3463" s="108" t="str">
        <f t="shared" si="54"/>
        <v>BG_2002_NATIONAL TOTAL_Cd</v>
      </c>
      <c r="B3463" s="113" t="s">
        <v>140</v>
      </c>
      <c r="C3463" s="113">
        <v>2002</v>
      </c>
      <c r="D3463" s="113" t="s">
        <v>122</v>
      </c>
      <c r="E3463" s="113" t="s">
        <v>126</v>
      </c>
      <c r="F3463" s="113" t="s">
        <v>200</v>
      </c>
      <c r="G3463" s="113">
        <v>7.4962522514214003E-3</v>
      </c>
    </row>
    <row r="3464" spans="1:7" x14ac:dyDescent="0.25">
      <c r="A3464" s="108" t="str">
        <f t="shared" si="54"/>
        <v>BG_2002_NATIONAL TOTAL_Hg</v>
      </c>
      <c r="B3464" s="113" t="s">
        <v>140</v>
      </c>
      <c r="C3464" s="113">
        <v>2002</v>
      </c>
      <c r="D3464" s="113" t="s">
        <v>122</v>
      </c>
      <c r="E3464" s="113" t="s">
        <v>127</v>
      </c>
      <c r="F3464" s="113" t="s">
        <v>200</v>
      </c>
      <c r="G3464" s="113">
        <v>2.14181488186259E-3</v>
      </c>
    </row>
    <row r="3465" spans="1:7" x14ac:dyDescent="0.25">
      <c r="A3465" s="108" t="str">
        <f t="shared" si="54"/>
        <v>BG_2002_NATIONAL TOTAL_DIOX</v>
      </c>
      <c r="B3465" s="113" t="s">
        <v>140</v>
      </c>
      <c r="C3465" s="113">
        <v>2002</v>
      </c>
      <c r="D3465" s="113" t="s">
        <v>122</v>
      </c>
      <c r="E3465" s="113" t="s">
        <v>128</v>
      </c>
      <c r="F3465" s="113" t="s">
        <v>200</v>
      </c>
      <c r="G3465" s="150">
        <v>2.3502241908973601E-6</v>
      </c>
    </row>
    <row r="3466" spans="1:7" x14ac:dyDescent="0.25">
      <c r="A3466" s="108" t="str">
        <f t="shared" si="54"/>
        <v>BG_2002_NATIONAL TOTAL_PAH</v>
      </c>
      <c r="B3466" s="113" t="s">
        <v>140</v>
      </c>
      <c r="C3466" s="113">
        <v>2002</v>
      </c>
      <c r="D3466" s="113" t="s">
        <v>122</v>
      </c>
      <c r="E3466" s="113" t="s">
        <v>129</v>
      </c>
      <c r="F3466" s="113" t="s">
        <v>200</v>
      </c>
      <c r="G3466" s="113">
        <v>2.5309220089293601E-2</v>
      </c>
    </row>
    <row r="3467" spans="1:7" x14ac:dyDescent="0.25">
      <c r="A3467" s="108" t="str">
        <f t="shared" si="54"/>
        <v>BG_2002_NATIONAL TOTAL_HCB</v>
      </c>
      <c r="B3467" s="113" t="s">
        <v>140</v>
      </c>
      <c r="C3467" s="113">
        <v>2002</v>
      </c>
      <c r="D3467" s="113" t="s">
        <v>122</v>
      </c>
      <c r="E3467" s="113" t="s">
        <v>130</v>
      </c>
      <c r="F3467" s="113" t="s">
        <v>200</v>
      </c>
      <c r="G3467" s="150">
        <v>1.88191238052166E-6</v>
      </c>
    </row>
    <row r="3468" spans="1:7" x14ac:dyDescent="0.25">
      <c r="A3468" s="108" t="str">
        <f t="shared" si="54"/>
        <v>BG_2002_NATIONAL TOTAL_PCB</v>
      </c>
      <c r="B3468" s="113" t="s">
        <v>140</v>
      </c>
      <c r="C3468" s="113">
        <v>2002</v>
      </c>
      <c r="D3468" s="113" t="s">
        <v>122</v>
      </c>
      <c r="E3468" s="113" t="s">
        <v>259</v>
      </c>
      <c r="F3468" s="113" t="s">
        <v>200</v>
      </c>
      <c r="G3468" s="150">
        <v>1.02829484947066E-5</v>
      </c>
    </row>
    <row r="3469" spans="1:7" x14ac:dyDescent="0.25">
      <c r="A3469" s="108" t="str">
        <f t="shared" si="54"/>
        <v>BG_2002_1A3(FS)_NOx</v>
      </c>
      <c r="B3469" s="113" t="s">
        <v>140</v>
      </c>
      <c r="C3469" s="113">
        <v>2002</v>
      </c>
      <c r="D3469" s="113" t="s">
        <v>132</v>
      </c>
      <c r="E3469" s="113" t="s">
        <v>199</v>
      </c>
      <c r="F3469" s="113" t="s">
        <v>200</v>
      </c>
      <c r="G3469" s="113">
        <v>47.778589783121198</v>
      </c>
    </row>
    <row r="3470" spans="1:7" x14ac:dyDescent="0.25">
      <c r="A3470" s="108" t="str">
        <f t="shared" si="54"/>
        <v>BG_2002_1A3(FS)_NMVOC</v>
      </c>
      <c r="B3470" s="113" t="s">
        <v>140</v>
      </c>
      <c r="C3470" s="113">
        <v>2002</v>
      </c>
      <c r="D3470" s="113" t="s">
        <v>132</v>
      </c>
      <c r="E3470" s="113" t="s">
        <v>123</v>
      </c>
      <c r="F3470" s="113" t="s">
        <v>200</v>
      </c>
      <c r="G3470" s="113">
        <v>26.9592197305161</v>
      </c>
    </row>
    <row r="3471" spans="1:7" x14ac:dyDescent="0.25">
      <c r="A3471" s="108" t="str">
        <f t="shared" si="54"/>
        <v>BG_2002_1A3(FS)_SOx</v>
      </c>
      <c r="B3471" s="113" t="s">
        <v>140</v>
      </c>
      <c r="C3471" s="113">
        <v>2002</v>
      </c>
      <c r="D3471" s="113" t="s">
        <v>132</v>
      </c>
      <c r="E3471" s="113" t="s">
        <v>201</v>
      </c>
      <c r="F3471" s="113" t="s">
        <v>200</v>
      </c>
      <c r="G3471" s="113">
        <v>1.45559555312698</v>
      </c>
    </row>
    <row r="3472" spans="1:7" x14ac:dyDescent="0.25">
      <c r="A3472" s="108" t="str">
        <f t="shared" si="54"/>
        <v>BG_2002_1A3(FS)_NH3</v>
      </c>
      <c r="B3472" s="113" t="s">
        <v>140</v>
      </c>
      <c r="C3472" s="113">
        <v>2002</v>
      </c>
      <c r="D3472" s="113" t="s">
        <v>132</v>
      </c>
      <c r="E3472" s="113" t="s">
        <v>124</v>
      </c>
      <c r="F3472" s="113" t="s">
        <v>200</v>
      </c>
      <c r="G3472" s="113">
        <v>0.35719016831867301</v>
      </c>
    </row>
    <row r="3473" spans="1:7" x14ac:dyDescent="0.25">
      <c r="A3473" s="108" t="str">
        <f t="shared" si="54"/>
        <v>BG_2002_1A3(FS)_PM2.5</v>
      </c>
      <c r="B3473" s="113" t="s">
        <v>140</v>
      </c>
      <c r="C3473" s="113">
        <v>2002</v>
      </c>
      <c r="D3473" s="113" t="s">
        <v>132</v>
      </c>
      <c r="E3473" s="113" t="s">
        <v>203</v>
      </c>
      <c r="F3473" s="113" t="s">
        <v>200</v>
      </c>
      <c r="G3473" s="113">
        <v>2.2363118276419498</v>
      </c>
    </row>
    <row r="3474" spans="1:7" x14ac:dyDescent="0.25">
      <c r="A3474" s="108" t="str">
        <f t="shared" si="54"/>
        <v>BG_2002_3D_NOx</v>
      </c>
      <c r="B3474" s="113" t="s">
        <v>140</v>
      </c>
      <c r="C3474" s="113">
        <v>2002</v>
      </c>
      <c r="D3474" s="113" t="s">
        <v>206</v>
      </c>
      <c r="E3474" s="113" t="s">
        <v>199</v>
      </c>
      <c r="F3474" s="113" t="s">
        <v>200</v>
      </c>
      <c r="G3474" s="113">
        <v>10.210541979540199</v>
      </c>
    </row>
    <row r="3475" spans="1:7" x14ac:dyDescent="0.25">
      <c r="A3475" s="108" t="str">
        <f t="shared" si="54"/>
        <v>BG_2003_NATIONAL TOTAL_NOx</v>
      </c>
      <c r="B3475" s="113" t="s">
        <v>140</v>
      </c>
      <c r="C3475" s="113">
        <v>2003</v>
      </c>
      <c r="D3475" s="113" t="s">
        <v>122</v>
      </c>
      <c r="E3475" s="113" t="s">
        <v>199</v>
      </c>
      <c r="F3475" s="113" t="s">
        <v>200</v>
      </c>
      <c r="G3475" s="113">
        <v>176.53312536971001</v>
      </c>
    </row>
    <row r="3476" spans="1:7" x14ac:dyDescent="0.25">
      <c r="A3476" s="108" t="str">
        <f t="shared" si="54"/>
        <v>BG_2003_NATIONAL TOTAL_NMVOC</v>
      </c>
      <c r="B3476" s="113" t="s">
        <v>140</v>
      </c>
      <c r="C3476" s="113">
        <v>2003</v>
      </c>
      <c r="D3476" s="113" t="s">
        <v>122</v>
      </c>
      <c r="E3476" s="113" t="s">
        <v>123</v>
      </c>
      <c r="F3476" s="113" t="s">
        <v>200</v>
      </c>
      <c r="G3476" s="113">
        <v>105.52843446939301</v>
      </c>
    </row>
    <row r="3477" spans="1:7" x14ac:dyDescent="0.25">
      <c r="A3477" s="108" t="str">
        <f t="shared" si="54"/>
        <v>BG_2003_NATIONAL TOTAL_SOx</v>
      </c>
      <c r="B3477" s="113" t="s">
        <v>140</v>
      </c>
      <c r="C3477" s="113">
        <v>2003</v>
      </c>
      <c r="D3477" s="113" t="s">
        <v>122</v>
      </c>
      <c r="E3477" s="113" t="s">
        <v>201</v>
      </c>
      <c r="F3477" s="113" t="s">
        <v>200</v>
      </c>
      <c r="G3477" s="113">
        <v>993.60490901972798</v>
      </c>
    </row>
    <row r="3478" spans="1:7" x14ac:dyDescent="0.25">
      <c r="A3478" s="108" t="str">
        <f t="shared" si="54"/>
        <v>BG_2003_NATIONAL TOTAL_NH3</v>
      </c>
      <c r="B3478" s="113" t="s">
        <v>140</v>
      </c>
      <c r="C3478" s="113">
        <v>2003</v>
      </c>
      <c r="D3478" s="113" t="s">
        <v>122</v>
      </c>
      <c r="E3478" s="113" t="s">
        <v>124</v>
      </c>
      <c r="F3478" s="113" t="s">
        <v>200</v>
      </c>
      <c r="G3478" s="113">
        <v>56.560436318250197</v>
      </c>
    </row>
    <row r="3479" spans="1:7" x14ac:dyDescent="0.25">
      <c r="A3479" s="108" t="str">
        <f t="shared" si="54"/>
        <v>BG_2003_NATIONAL TOTAL_PM2.5</v>
      </c>
      <c r="B3479" s="113" t="s">
        <v>140</v>
      </c>
      <c r="C3479" s="113">
        <v>2003</v>
      </c>
      <c r="D3479" s="113" t="s">
        <v>122</v>
      </c>
      <c r="E3479" s="113" t="s">
        <v>203</v>
      </c>
      <c r="F3479" s="113" t="s">
        <v>200</v>
      </c>
      <c r="G3479" s="113">
        <v>40.676035028601497</v>
      </c>
    </row>
    <row r="3480" spans="1:7" x14ac:dyDescent="0.25">
      <c r="A3480" s="108" t="str">
        <f t="shared" si="54"/>
        <v>BG_2003_NATIONAL TOTAL_Pb</v>
      </c>
      <c r="B3480" s="113" t="s">
        <v>140</v>
      </c>
      <c r="C3480" s="113">
        <v>2003</v>
      </c>
      <c r="D3480" s="113" t="s">
        <v>122</v>
      </c>
      <c r="E3480" s="113" t="s">
        <v>125</v>
      </c>
      <c r="F3480" s="113" t="s">
        <v>200</v>
      </c>
      <c r="G3480" s="113">
        <v>0.17335810005787</v>
      </c>
    </row>
    <row r="3481" spans="1:7" x14ac:dyDescent="0.25">
      <c r="A3481" s="108" t="str">
        <f t="shared" si="54"/>
        <v>BG_2003_NATIONAL TOTAL_Cd</v>
      </c>
      <c r="B3481" s="113" t="s">
        <v>140</v>
      </c>
      <c r="C3481" s="113">
        <v>2003</v>
      </c>
      <c r="D3481" s="113" t="s">
        <v>122</v>
      </c>
      <c r="E3481" s="113" t="s">
        <v>126</v>
      </c>
      <c r="F3481" s="113" t="s">
        <v>200</v>
      </c>
      <c r="G3481" s="113">
        <v>8.4768295879169998E-3</v>
      </c>
    </row>
    <row r="3482" spans="1:7" x14ac:dyDescent="0.25">
      <c r="A3482" s="108" t="str">
        <f t="shared" si="54"/>
        <v>BG_2003_NATIONAL TOTAL_Hg</v>
      </c>
      <c r="B3482" s="113" t="s">
        <v>140</v>
      </c>
      <c r="C3482" s="113">
        <v>2003</v>
      </c>
      <c r="D3482" s="113" t="s">
        <v>122</v>
      </c>
      <c r="E3482" s="113" t="s">
        <v>127</v>
      </c>
      <c r="F3482" s="113" t="s">
        <v>200</v>
      </c>
      <c r="G3482" s="113">
        <v>2.4905461567356602E-3</v>
      </c>
    </row>
    <row r="3483" spans="1:7" x14ac:dyDescent="0.25">
      <c r="A3483" s="108" t="str">
        <f t="shared" si="54"/>
        <v>BG_2003_NATIONAL TOTAL_DIOX</v>
      </c>
      <c r="B3483" s="113" t="s">
        <v>140</v>
      </c>
      <c r="C3483" s="113">
        <v>2003</v>
      </c>
      <c r="D3483" s="113" t="s">
        <v>122</v>
      </c>
      <c r="E3483" s="113" t="s">
        <v>128</v>
      </c>
      <c r="F3483" s="113" t="s">
        <v>200</v>
      </c>
      <c r="G3483" s="150">
        <v>2.61814432219311E-6</v>
      </c>
    </row>
    <row r="3484" spans="1:7" x14ac:dyDescent="0.25">
      <c r="A3484" s="108" t="str">
        <f t="shared" si="54"/>
        <v>BG_2003_NATIONAL TOTAL_PAH</v>
      </c>
      <c r="B3484" s="113" t="s">
        <v>140</v>
      </c>
      <c r="C3484" s="113">
        <v>2003</v>
      </c>
      <c r="D3484" s="113" t="s">
        <v>122</v>
      </c>
      <c r="E3484" s="113" t="s">
        <v>129</v>
      </c>
      <c r="F3484" s="113" t="s">
        <v>200</v>
      </c>
      <c r="G3484" s="113">
        <v>2.8519714003917101E-2</v>
      </c>
    </row>
    <row r="3485" spans="1:7" x14ac:dyDescent="0.25">
      <c r="A3485" s="108" t="str">
        <f t="shared" si="54"/>
        <v>BG_2003_NATIONAL TOTAL_HCB</v>
      </c>
      <c r="B3485" s="113" t="s">
        <v>140</v>
      </c>
      <c r="C3485" s="113">
        <v>2003</v>
      </c>
      <c r="D3485" s="113" t="s">
        <v>122</v>
      </c>
      <c r="E3485" s="113" t="s">
        <v>130</v>
      </c>
      <c r="F3485" s="113" t="s">
        <v>200</v>
      </c>
      <c r="G3485" s="150">
        <v>2.1426783095811301E-6</v>
      </c>
    </row>
    <row r="3486" spans="1:7" x14ac:dyDescent="0.25">
      <c r="A3486" s="108" t="str">
        <f t="shared" si="54"/>
        <v>BG_2003_NATIONAL TOTAL_PCB</v>
      </c>
      <c r="B3486" s="113" t="s">
        <v>140</v>
      </c>
      <c r="C3486" s="113">
        <v>2003</v>
      </c>
      <c r="D3486" s="113" t="s">
        <v>122</v>
      </c>
      <c r="E3486" s="113" t="s">
        <v>259</v>
      </c>
      <c r="F3486" s="113" t="s">
        <v>200</v>
      </c>
      <c r="G3486" s="150">
        <v>1.2783886416193299E-5</v>
      </c>
    </row>
    <row r="3487" spans="1:7" x14ac:dyDescent="0.25">
      <c r="A3487" s="108" t="str">
        <f t="shared" si="54"/>
        <v>BG_2003_1A3(FS)_NOx</v>
      </c>
      <c r="B3487" s="113" t="s">
        <v>140</v>
      </c>
      <c r="C3487" s="113">
        <v>2003</v>
      </c>
      <c r="D3487" s="113" t="s">
        <v>132</v>
      </c>
      <c r="E3487" s="113" t="s">
        <v>199</v>
      </c>
      <c r="F3487" s="113" t="s">
        <v>200</v>
      </c>
      <c r="G3487" s="113">
        <v>52.669904737989199</v>
      </c>
    </row>
    <row r="3488" spans="1:7" x14ac:dyDescent="0.25">
      <c r="A3488" s="108" t="str">
        <f t="shared" si="54"/>
        <v>BG_2003_1A3(FS)_NMVOC</v>
      </c>
      <c r="B3488" s="113" t="s">
        <v>140</v>
      </c>
      <c r="C3488" s="113">
        <v>2003</v>
      </c>
      <c r="D3488" s="113" t="s">
        <v>132</v>
      </c>
      <c r="E3488" s="113" t="s">
        <v>123</v>
      </c>
      <c r="F3488" s="113" t="s">
        <v>200</v>
      </c>
      <c r="G3488" s="113">
        <v>26.687628267778798</v>
      </c>
    </row>
    <row r="3489" spans="1:7" x14ac:dyDescent="0.25">
      <c r="A3489" s="108" t="str">
        <f t="shared" si="54"/>
        <v>BG_2003_1A3(FS)_SOx</v>
      </c>
      <c r="B3489" s="113" t="s">
        <v>140</v>
      </c>
      <c r="C3489" s="113">
        <v>2003</v>
      </c>
      <c r="D3489" s="113" t="s">
        <v>132</v>
      </c>
      <c r="E3489" s="113" t="s">
        <v>201</v>
      </c>
      <c r="F3489" s="113" t="s">
        <v>200</v>
      </c>
      <c r="G3489" s="113">
        <v>1.6681822572421301</v>
      </c>
    </row>
    <row r="3490" spans="1:7" x14ac:dyDescent="0.25">
      <c r="A3490" s="108" t="str">
        <f t="shared" si="54"/>
        <v>BG_2003_1A3(FS)_NH3</v>
      </c>
      <c r="B3490" s="113" t="s">
        <v>140</v>
      </c>
      <c r="C3490" s="113">
        <v>2003</v>
      </c>
      <c r="D3490" s="113" t="s">
        <v>132</v>
      </c>
      <c r="E3490" s="113" t="s">
        <v>124</v>
      </c>
      <c r="F3490" s="113" t="s">
        <v>200</v>
      </c>
      <c r="G3490" s="113">
        <v>0.39638040648568201</v>
      </c>
    </row>
    <row r="3491" spans="1:7" x14ac:dyDescent="0.25">
      <c r="A3491" s="108" t="str">
        <f t="shared" si="54"/>
        <v>BG_2003_1A3(FS)_PM2.5</v>
      </c>
      <c r="B3491" s="113" t="s">
        <v>140</v>
      </c>
      <c r="C3491" s="113">
        <v>2003</v>
      </c>
      <c r="D3491" s="113" t="s">
        <v>132</v>
      </c>
      <c r="E3491" s="113" t="s">
        <v>203</v>
      </c>
      <c r="F3491" s="113" t="s">
        <v>200</v>
      </c>
      <c r="G3491" s="113">
        <v>2.7623716451030802</v>
      </c>
    </row>
    <row r="3492" spans="1:7" x14ac:dyDescent="0.25">
      <c r="A3492" s="108" t="str">
        <f t="shared" si="54"/>
        <v>BG_2003_3D_NOx</v>
      </c>
      <c r="B3492" s="113" t="s">
        <v>140</v>
      </c>
      <c r="C3492" s="113">
        <v>2003</v>
      </c>
      <c r="D3492" s="113" t="s">
        <v>206</v>
      </c>
      <c r="E3492" s="113" t="s">
        <v>199</v>
      </c>
      <c r="F3492" s="113" t="s">
        <v>200</v>
      </c>
      <c r="G3492" s="113">
        <v>9.77731855230682</v>
      </c>
    </row>
    <row r="3493" spans="1:7" x14ac:dyDescent="0.25">
      <c r="A3493" s="108" t="str">
        <f t="shared" si="54"/>
        <v>BG_2004_NATIONAL TOTAL_NOx</v>
      </c>
      <c r="B3493" s="113" t="s">
        <v>140</v>
      </c>
      <c r="C3493" s="113">
        <v>2004</v>
      </c>
      <c r="D3493" s="113" t="s">
        <v>122</v>
      </c>
      <c r="E3493" s="113" t="s">
        <v>199</v>
      </c>
      <c r="F3493" s="113" t="s">
        <v>200</v>
      </c>
      <c r="G3493" s="113">
        <v>175.62025859601701</v>
      </c>
    </row>
    <row r="3494" spans="1:7" x14ac:dyDescent="0.25">
      <c r="A3494" s="108" t="str">
        <f t="shared" si="54"/>
        <v>BG_2004_NATIONAL TOTAL_NMVOC</v>
      </c>
      <c r="B3494" s="113" t="s">
        <v>140</v>
      </c>
      <c r="C3494" s="113">
        <v>2004</v>
      </c>
      <c r="D3494" s="113" t="s">
        <v>122</v>
      </c>
      <c r="E3494" s="113" t="s">
        <v>123</v>
      </c>
      <c r="F3494" s="113" t="s">
        <v>200</v>
      </c>
      <c r="G3494" s="113">
        <v>102.239676422161</v>
      </c>
    </row>
    <row r="3495" spans="1:7" x14ac:dyDescent="0.25">
      <c r="A3495" s="108" t="str">
        <f t="shared" si="54"/>
        <v>BG_2004_NATIONAL TOTAL_SOx</v>
      </c>
      <c r="B3495" s="113" t="s">
        <v>140</v>
      </c>
      <c r="C3495" s="113">
        <v>2004</v>
      </c>
      <c r="D3495" s="113" t="s">
        <v>122</v>
      </c>
      <c r="E3495" s="113" t="s">
        <v>201</v>
      </c>
      <c r="F3495" s="113" t="s">
        <v>200</v>
      </c>
      <c r="G3495" s="113">
        <v>950.54915475660198</v>
      </c>
    </row>
    <row r="3496" spans="1:7" x14ac:dyDescent="0.25">
      <c r="A3496" s="108" t="str">
        <f t="shared" si="54"/>
        <v>BG_2004_NATIONAL TOTAL_NH3</v>
      </c>
      <c r="B3496" s="113" t="s">
        <v>140</v>
      </c>
      <c r="C3496" s="113">
        <v>2004</v>
      </c>
      <c r="D3496" s="113" t="s">
        <v>122</v>
      </c>
      <c r="E3496" s="113" t="s">
        <v>124</v>
      </c>
      <c r="F3496" s="113" t="s">
        <v>200</v>
      </c>
      <c r="G3496" s="113">
        <v>62.529822054391801</v>
      </c>
    </row>
    <row r="3497" spans="1:7" x14ac:dyDescent="0.25">
      <c r="A3497" s="108" t="str">
        <f t="shared" si="54"/>
        <v>BG_2004_NATIONAL TOTAL_PM2.5</v>
      </c>
      <c r="B3497" s="113" t="s">
        <v>140</v>
      </c>
      <c r="C3497" s="113">
        <v>2004</v>
      </c>
      <c r="D3497" s="113" t="s">
        <v>122</v>
      </c>
      <c r="E3497" s="113" t="s">
        <v>203</v>
      </c>
      <c r="F3497" s="113" t="s">
        <v>200</v>
      </c>
      <c r="G3497" s="113">
        <v>40.398629458564102</v>
      </c>
    </row>
    <row r="3498" spans="1:7" x14ac:dyDescent="0.25">
      <c r="A3498" s="108" t="str">
        <f t="shared" si="54"/>
        <v>BG_2004_NATIONAL TOTAL_Pb</v>
      </c>
      <c r="B3498" s="113" t="s">
        <v>140</v>
      </c>
      <c r="C3498" s="113">
        <v>2004</v>
      </c>
      <c r="D3498" s="113" t="s">
        <v>122</v>
      </c>
      <c r="E3498" s="113" t="s">
        <v>125</v>
      </c>
      <c r="F3498" s="113" t="s">
        <v>200</v>
      </c>
      <c r="G3498" s="113">
        <v>5.2418230641639398E-2</v>
      </c>
    </row>
    <row r="3499" spans="1:7" x14ac:dyDescent="0.25">
      <c r="A3499" s="108" t="str">
        <f t="shared" si="54"/>
        <v>BG_2004_NATIONAL TOTAL_Cd</v>
      </c>
      <c r="B3499" s="113" t="s">
        <v>140</v>
      </c>
      <c r="C3499" s="113">
        <v>2004</v>
      </c>
      <c r="D3499" s="113" t="s">
        <v>122</v>
      </c>
      <c r="E3499" s="113" t="s">
        <v>126</v>
      </c>
      <c r="F3499" s="113" t="s">
        <v>200</v>
      </c>
      <c r="G3499" s="113">
        <v>6.2345375636558304E-3</v>
      </c>
    </row>
    <row r="3500" spans="1:7" x14ac:dyDescent="0.25">
      <c r="A3500" s="108" t="str">
        <f t="shared" si="54"/>
        <v>BG_2004_NATIONAL TOTAL_Hg</v>
      </c>
      <c r="B3500" s="113" t="s">
        <v>140</v>
      </c>
      <c r="C3500" s="113">
        <v>2004</v>
      </c>
      <c r="D3500" s="113" t="s">
        <v>122</v>
      </c>
      <c r="E3500" s="113" t="s">
        <v>127</v>
      </c>
      <c r="F3500" s="113" t="s">
        <v>200</v>
      </c>
      <c r="G3500" s="113">
        <v>2.4362634672297299E-3</v>
      </c>
    </row>
    <row r="3501" spans="1:7" x14ac:dyDescent="0.25">
      <c r="A3501" s="108" t="str">
        <f t="shared" si="54"/>
        <v>BG_2004_NATIONAL TOTAL_DIOX</v>
      </c>
      <c r="B3501" s="113" t="s">
        <v>140</v>
      </c>
      <c r="C3501" s="113">
        <v>2004</v>
      </c>
      <c r="D3501" s="113" t="s">
        <v>122</v>
      </c>
      <c r="E3501" s="113" t="s">
        <v>128</v>
      </c>
      <c r="F3501" s="113" t="s">
        <v>200</v>
      </c>
      <c r="G3501" s="150">
        <v>2.56726544234927E-6</v>
      </c>
    </row>
    <row r="3502" spans="1:7" x14ac:dyDescent="0.25">
      <c r="A3502" s="108" t="str">
        <f t="shared" si="54"/>
        <v>BG_2004_NATIONAL TOTAL_PAH</v>
      </c>
      <c r="B3502" s="113" t="s">
        <v>140</v>
      </c>
      <c r="C3502" s="113">
        <v>2004</v>
      </c>
      <c r="D3502" s="113" t="s">
        <v>122</v>
      </c>
      <c r="E3502" s="113" t="s">
        <v>129</v>
      </c>
      <c r="F3502" s="113" t="s">
        <v>200</v>
      </c>
      <c r="G3502" s="113">
        <v>2.4875207315645201E-2</v>
      </c>
    </row>
    <row r="3503" spans="1:7" x14ac:dyDescent="0.25">
      <c r="A3503" s="108" t="str">
        <f t="shared" si="54"/>
        <v>BG_2004_NATIONAL TOTAL_HCB</v>
      </c>
      <c r="B3503" s="113" t="s">
        <v>140</v>
      </c>
      <c r="C3503" s="113">
        <v>2004</v>
      </c>
      <c r="D3503" s="113" t="s">
        <v>122</v>
      </c>
      <c r="E3503" s="113" t="s">
        <v>130</v>
      </c>
      <c r="F3503" s="113" t="s">
        <v>200</v>
      </c>
      <c r="G3503" s="150">
        <v>2.2814759500092601E-6</v>
      </c>
    </row>
    <row r="3504" spans="1:7" x14ac:dyDescent="0.25">
      <c r="A3504" s="108" t="str">
        <f t="shared" si="54"/>
        <v>BG_2004_NATIONAL TOTAL_PCB</v>
      </c>
      <c r="B3504" s="113" t="s">
        <v>140</v>
      </c>
      <c r="C3504" s="113">
        <v>2004</v>
      </c>
      <c r="D3504" s="113" t="s">
        <v>122</v>
      </c>
      <c r="E3504" s="113" t="s">
        <v>259</v>
      </c>
      <c r="F3504" s="113" t="s">
        <v>200</v>
      </c>
      <c r="G3504" s="150">
        <v>1.10443321412115E-5</v>
      </c>
    </row>
    <row r="3505" spans="1:7" x14ac:dyDescent="0.25">
      <c r="A3505" s="108" t="str">
        <f t="shared" si="54"/>
        <v>BG_2004_1A3(FS)_NOx</v>
      </c>
      <c r="B3505" s="113" t="s">
        <v>140</v>
      </c>
      <c r="C3505" s="113">
        <v>2004</v>
      </c>
      <c r="D3505" s="113" t="s">
        <v>132</v>
      </c>
      <c r="E3505" s="113" t="s">
        <v>199</v>
      </c>
      <c r="F3505" s="113" t="s">
        <v>200</v>
      </c>
      <c r="G3505" s="113">
        <v>51.079653892783803</v>
      </c>
    </row>
    <row r="3506" spans="1:7" x14ac:dyDescent="0.25">
      <c r="A3506" s="108" t="str">
        <f t="shared" si="54"/>
        <v>BG_2004_1A3(FS)_NMVOC</v>
      </c>
      <c r="B3506" s="113" t="s">
        <v>140</v>
      </c>
      <c r="C3506" s="113">
        <v>2004</v>
      </c>
      <c r="D3506" s="113" t="s">
        <v>132</v>
      </c>
      <c r="E3506" s="113" t="s">
        <v>123</v>
      </c>
      <c r="F3506" s="113" t="s">
        <v>200</v>
      </c>
      <c r="G3506" s="113">
        <v>21.195168182347299</v>
      </c>
    </row>
    <row r="3507" spans="1:7" x14ac:dyDescent="0.25">
      <c r="A3507" s="108" t="str">
        <f t="shared" si="54"/>
        <v>BG_2004_1A3(FS)_SOx</v>
      </c>
      <c r="B3507" s="113" t="s">
        <v>140</v>
      </c>
      <c r="C3507" s="113">
        <v>2004</v>
      </c>
      <c r="D3507" s="113" t="s">
        <v>132</v>
      </c>
      <c r="E3507" s="113" t="s">
        <v>201</v>
      </c>
      <c r="F3507" s="113" t="s">
        <v>200</v>
      </c>
      <c r="G3507" s="113">
        <v>1.03426144365882</v>
      </c>
    </row>
    <row r="3508" spans="1:7" x14ac:dyDescent="0.25">
      <c r="A3508" s="108" t="str">
        <f t="shared" si="54"/>
        <v>BG_2004_1A3(FS)_NH3</v>
      </c>
      <c r="B3508" s="113" t="s">
        <v>140</v>
      </c>
      <c r="C3508" s="113">
        <v>2004</v>
      </c>
      <c r="D3508" s="113" t="s">
        <v>132</v>
      </c>
      <c r="E3508" s="113" t="s">
        <v>124</v>
      </c>
      <c r="F3508" s="113" t="s">
        <v>200</v>
      </c>
      <c r="G3508" s="113">
        <v>0.41991306392729699</v>
      </c>
    </row>
    <row r="3509" spans="1:7" x14ac:dyDescent="0.25">
      <c r="A3509" s="108" t="str">
        <f t="shared" si="54"/>
        <v>BG_2004_1A3(FS)_PM2.5</v>
      </c>
      <c r="B3509" s="113" t="s">
        <v>140</v>
      </c>
      <c r="C3509" s="113">
        <v>2004</v>
      </c>
      <c r="D3509" s="113" t="s">
        <v>132</v>
      </c>
      <c r="E3509" s="113" t="s">
        <v>203</v>
      </c>
      <c r="F3509" s="113" t="s">
        <v>200</v>
      </c>
      <c r="G3509" s="113">
        <v>3.0569442887721499</v>
      </c>
    </row>
    <row r="3510" spans="1:7" x14ac:dyDescent="0.25">
      <c r="A3510" s="108" t="str">
        <f t="shared" si="54"/>
        <v>BG_2004_3D_NOx</v>
      </c>
      <c r="B3510" s="113" t="s">
        <v>140</v>
      </c>
      <c r="C3510" s="113">
        <v>2004</v>
      </c>
      <c r="D3510" s="113" t="s">
        <v>206</v>
      </c>
      <c r="E3510" s="113" t="s">
        <v>199</v>
      </c>
      <c r="F3510" s="113" t="s">
        <v>200</v>
      </c>
      <c r="G3510" s="113">
        <v>10.7303245941004</v>
      </c>
    </row>
    <row r="3511" spans="1:7" x14ac:dyDescent="0.25">
      <c r="A3511" s="108" t="str">
        <f t="shared" si="54"/>
        <v>BG_2005_NATIONAL TOTAL_NOx</v>
      </c>
      <c r="B3511" s="113" t="s">
        <v>140</v>
      </c>
      <c r="C3511" s="113">
        <v>2005</v>
      </c>
      <c r="D3511" s="113" t="s">
        <v>122</v>
      </c>
      <c r="E3511" s="113" t="s">
        <v>199</v>
      </c>
      <c r="F3511" s="113" t="s">
        <v>200</v>
      </c>
      <c r="G3511" s="113">
        <v>178.64211183008899</v>
      </c>
    </row>
    <row r="3512" spans="1:7" x14ac:dyDescent="0.25">
      <c r="A3512" s="108" t="str">
        <f t="shared" si="54"/>
        <v>BG_2005_NATIONAL TOTAL_NMVOC</v>
      </c>
      <c r="B3512" s="113" t="s">
        <v>140</v>
      </c>
      <c r="C3512" s="113">
        <v>2005</v>
      </c>
      <c r="D3512" s="113" t="s">
        <v>122</v>
      </c>
      <c r="E3512" s="113" t="s">
        <v>123</v>
      </c>
      <c r="F3512" s="113" t="s">
        <v>200</v>
      </c>
      <c r="G3512" s="113">
        <v>101.49875844145301</v>
      </c>
    </row>
    <row r="3513" spans="1:7" x14ac:dyDescent="0.25">
      <c r="A3513" s="108" t="str">
        <f t="shared" si="54"/>
        <v>BG_2005_NATIONAL TOTAL_SOx</v>
      </c>
      <c r="B3513" s="113" t="s">
        <v>140</v>
      </c>
      <c r="C3513" s="113">
        <v>2005</v>
      </c>
      <c r="D3513" s="113" t="s">
        <v>122</v>
      </c>
      <c r="E3513" s="113" t="s">
        <v>201</v>
      </c>
      <c r="F3513" s="113" t="s">
        <v>200</v>
      </c>
      <c r="G3513" s="113">
        <v>940.13368251208999</v>
      </c>
    </row>
    <row r="3514" spans="1:7" x14ac:dyDescent="0.25">
      <c r="A3514" s="108" t="str">
        <f t="shared" si="54"/>
        <v>BG_2005_NATIONAL TOTAL_NH3</v>
      </c>
      <c r="B3514" s="113" t="s">
        <v>140</v>
      </c>
      <c r="C3514" s="113">
        <v>2005</v>
      </c>
      <c r="D3514" s="113" t="s">
        <v>122</v>
      </c>
      <c r="E3514" s="113" t="s">
        <v>124</v>
      </c>
      <c r="F3514" s="113" t="s">
        <v>200</v>
      </c>
      <c r="G3514" s="113">
        <v>57.852066970700903</v>
      </c>
    </row>
    <row r="3515" spans="1:7" x14ac:dyDescent="0.25">
      <c r="A3515" s="108" t="str">
        <f t="shared" si="54"/>
        <v>BG_2005_NATIONAL TOTAL_PM2.5</v>
      </c>
      <c r="B3515" s="113" t="s">
        <v>140</v>
      </c>
      <c r="C3515" s="113">
        <v>2005</v>
      </c>
      <c r="D3515" s="113" t="s">
        <v>122</v>
      </c>
      <c r="E3515" s="113" t="s">
        <v>203</v>
      </c>
      <c r="F3515" s="113" t="s">
        <v>200</v>
      </c>
      <c r="G3515" s="113">
        <v>39.905469108986097</v>
      </c>
    </row>
    <row r="3516" spans="1:7" x14ac:dyDescent="0.25">
      <c r="A3516" s="108" t="str">
        <f t="shared" si="54"/>
        <v>BG_2005_NATIONAL TOTAL_Pb</v>
      </c>
      <c r="B3516" s="113" t="s">
        <v>140</v>
      </c>
      <c r="C3516" s="113">
        <v>2005</v>
      </c>
      <c r="D3516" s="113" t="s">
        <v>122</v>
      </c>
      <c r="E3516" s="113" t="s">
        <v>125</v>
      </c>
      <c r="F3516" s="113" t="s">
        <v>200</v>
      </c>
      <c r="G3516" s="113">
        <v>5.1949770755758497E-2</v>
      </c>
    </row>
    <row r="3517" spans="1:7" x14ac:dyDescent="0.25">
      <c r="A3517" s="108" t="str">
        <f t="shared" si="54"/>
        <v>BG_2005_NATIONAL TOTAL_Cd</v>
      </c>
      <c r="B3517" s="113" t="s">
        <v>140</v>
      </c>
      <c r="C3517" s="113">
        <v>2005</v>
      </c>
      <c r="D3517" s="113" t="s">
        <v>122</v>
      </c>
      <c r="E3517" s="113" t="s">
        <v>126</v>
      </c>
      <c r="F3517" s="113" t="s">
        <v>200</v>
      </c>
      <c r="G3517" s="113">
        <v>6.0628514783547596E-3</v>
      </c>
    </row>
    <row r="3518" spans="1:7" x14ac:dyDescent="0.25">
      <c r="A3518" s="108" t="str">
        <f t="shared" si="54"/>
        <v>BG_2005_NATIONAL TOTAL_Hg</v>
      </c>
      <c r="B3518" s="113" t="s">
        <v>140</v>
      </c>
      <c r="C3518" s="113">
        <v>2005</v>
      </c>
      <c r="D3518" s="113" t="s">
        <v>122</v>
      </c>
      <c r="E3518" s="113" t="s">
        <v>127</v>
      </c>
      <c r="F3518" s="113" t="s">
        <v>200</v>
      </c>
      <c r="G3518" s="113">
        <v>2.4234980735529598E-3</v>
      </c>
    </row>
    <row r="3519" spans="1:7" x14ac:dyDescent="0.25">
      <c r="A3519" s="108" t="str">
        <f t="shared" si="54"/>
        <v>BG_2005_NATIONAL TOTAL_DIOX</v>
      </c>
      <c r="B3519" s="113" t="s">
        <v>140</v>
      </c>
      <c r="C3519" s="113">
        <v>2005</v>
      </c>
      <c r="D3519" s="113" t="s">
        <v>122</v>
      </c>
      <c r="E3519" s="113" t="s">
        <v>128</v>
      </c>
      <c r="F3519" s="113" t="s">
        <v>200</v>
      </c>
      <c r="G3519" s="150">
        <v>2.3005691093941999E-6</v>
      </c>
    </row>
    <row r="3520" spans="1:7" x14ac:dyDescent="0.25">
      <c r="A3520" s="108" t="str">
        <f t="shared" si="54"/>
        <v>BG_2005_NATIONAL TOTAL_PAH</v>
      </c>
      <c r="B3520" s="113" t="s">
        <v>140</v>
      </c>
      <c r="C3520" s="113">
        <v>2005</v>
      </c>
      <c r="D3520" s="113" t="s">
        <v>122</v>
      </c>
      <c r="E3520" s="113" t="s">
        <v>129</v>
      </c>
      <c r="F3520" s="113" t="s">
        <v>200</v>
      </c>
      <c r="G3520" s="113">
        <v>2.3229661579881499E-2</v>
      </c>
    </row>
    <row r="3521" spans="1:7" x14ac:dyDescent="0.25">
      <c r="A3521" s="108" t="str">
        <f t="shared" si="54"/>
        <v>BG_2005_NATIONAL TOTAL_HCB</v>
      </c>
      <c r="B3521" s="113" t="s">
        <v>140</v>
      </c>
      <c r="C3521" s="113">
        <v>2005</v>
      </c>
      <c r="D3521" s="113" t="s">
        <v>122</v>
      </c>
      <c r="E3521" s="113" t="s">
        <v>130</v>
      </c>
      <c r="F3521" s="113" t="s">
        <v>200</v>
      </c>
      <c r="G3521" s="150">
        <v>2.3214744711785901E-6</v>
      </c>
    </row>
    <row r="3522" spans="1:7" x14ac:dyDescent="0.25">
      <c r="A3522" s="108" t="str">
        <f t="shared" ref="A3522:A3585" si="55">CONCATENATE(B3522,"_",C3522,"_",D3522,"_",E3522)</f>
        <v>BG_2005_NATIONAL TOTAL_PCB</v>
      </c>
      <c r="B3522" s="113" t="s">
        <v>140</v>
      </c>
      <c r="C3522" s="113">
        <v>2005</v>
      </c>
      <c r="D3522" s="113" t="s">
        <v>122</v>
      </c>
      <c r="E3522" s="113" t="s">
        <v>259</v>
      </c>
      <c r="F3522" s="113" t="s">
        <v>200</v>
      </c>
      <c r="G3522" s="150">
        <v>1.03965458045444E-5</v>
      </c>
    </row>
    <row r="3523" spans="1:7" x14ac:dyDescent="0.25">
      <c r="A3523" s="108" t="str">
        <f t="shared" si="55"/>
        <v>BG_2005_1A3(FS)_NOx</v>
      </c>
      <c r="B3523" s="113" t="s">
        <v>140</v>
      </c>
      <c r="C3523" s="113">
        <v>2005</v>
      </c>
      <c r="D3523" s="113" t="s">
        <v>132</v>
      </c>
      <c r="E3523" s="113" t="s">
        <v>199</v>
      </c>
      <c r="F3523" s="113" t="s">
        <v>200</v>
      </c>
      <c r="G3523" s="113">
        <v>53.461687676525202</v>
      </c>
    </row>
    <row r="3524" spans="1:7" x14ac:dyDescent="0.25">
      <c r="A3524" s="108" t="str">
        <f t="shared" si="55"/>
        <v>BG_2005_1A3(FS)_NMVOC</v>
      </c>
      <c r="B3524" s="113" t="s">
        <v>140</v>
      </c>
      <c r="C3524" s="113">
        <v>2005</v>
      </c>
      <c r="D3524" s="113" t="s">
        <v>132</v>
      </c>
      <c r="E3524" s="113" t="s">
        <v>123</v>
      </c>
      <c r="F3524" s="113" t="s">
        <v>200</v>
      </c>
      <c r="G3524" s="113">
        <v>20.387019458082801</v>
      </c>
    </row>
    <row r="3525" spans="1:7" x14ac:dyDescent="0.25">
      <c r="A3525" s="108" t="str">
        <f t="shared" si="55"/>
        <v>BG_2005_1A3(FS)_SOx</v>
      </c>
      <c r="B3525" s="113" t="s">
        <v>140</v>
      </c>
      <c r="C3525" s="113">
        <v>2005</v>
      </c>
      <c r="D3525" s="113" t="s">
        <v>132</v>
      </c>
      <c r="E3525" s="113" t="s">
        <v>201</v>
      </c>
      <c r="F3525" s="113" t="s">
        <v>200</v>
      </c>
      <c r="G3525" s="113">
        <v>0.85756447238146405</v>
      </c>
    </row>
    <row r="3526" spans="1:7" x14ac:dyDescent="0.25">
      <c r="A3526" s="108" t="str">
        <f t="shared" si="55"/>
        <v>BG_2005_1A3(FS)_NH3</v>
      </c>
      <c r="B3526" s="113" t="s">
        <v>140</v>
      </c>
      <c r="C3526" s="113">
        <v>2005</v>
      </c>
      <c r="D3526" s="113" t="s">
        <v>132</v>
      </c>
      <c r="E3526" s="113" t="s">
        <v>124</v>
      </c>
      <c r="F3526" s="113" t="s">
        <v>200</v>
      </c>
      <c r="G3526" s="113">
        <v>0.58771184583435498</v>
      </c>
    </row>
    <row r="3527" spans="1:7" x14ac:dyDescent="0.25">
      <c r="A3527" s="108" t="str">
        <f t="shared" si="55"/>
        <v>BG_2005_1A3(FS)_PM2.5</v>
      </c>
      <c r="B3527" s="113" t="s">
        <v>140</v>
      </c>
      <c r="C3527" s="113">
        <v>2005</v>
      </c>
      <c r="D3527" s="113" t="s">
        <v>132</v>
      </c>
      <c r="E3527" s="113" t="s">
        <v>203</v>
      </c>
      <c r="F3527" s="113" t="s">
        <v>200</v>
      </c>
      <c r="G3527" s="113">
        <v>3.2000342585741599</v>
      </c>
    </row>
    <row r="3528" spans="1:7" x14ac:dyDescent="0.25">
      <c r="A3528" s="108" t="str">
        <f t="shared" si="55"/>
        <v>BG_2005_3D_NOx</v>
      </c>
      <c r="B3528" s="113" t="s">
        <v>140</v>
      </c>
      <c r="C3528" s="113">
        <v>2005</v>
      </c>
      <c r="D3528" s="113" t="s">
        <v>206</v>
      </c>
      <c r="E3528" s="113" t="s">
        <v>199</v>
      </c>
      <c r="F3528" s="113" t="s">
        <v>200</v>
      </c>
      <c r="G3528" s="113">
        <v>10.2161170636991</v>
      </c>
    </row>
    <row r="3529" spans="1:7" x14ac:dyDescent="0.25">
      <c r="A3529" s="108" t="str">
        <f t="shared" si="55"/>
        <v>BG_2006_NATIONAL TOTAL_NOx</v>
      </c>
      <c r="B3529" s="113" t="s">
        <v>140</v>
      </c>
      <c r="C3529" s="113">
        <v>2006</v>
      </c>
      <c r="D3529" s="113" t="s">
        <v>122</v>
      </c>
      <c r="E3529" s="113" t="s">
        <v>199</v>
      </c>
      <c r="F3529" s="113" t="s">
        <v>200</v>
      </c>
      <c r="G3529" s="113">
        <v>154.19240476410801</v>
      </c>
    </row>
    <row r="3530" spans="1:7" x14ac:dyDescent="0.25">
      <c r="A3530" s="108" t="str">
        <f t="shared" si="55"/>
        <v>BG_2006_NATIONAL TOTAL_NMVOC</v>
      </c>
      <c r="B3530" s="113" t="s">
        <v>140</v>
      </c>
      <c r="C3530" s="113">
        <v>2006</v>
      </c>
      <c r="D3530" s="113" t="s">
        <v>122</v>
      </c>
      <c r="E3530" s="113" t="s">
        <v>123</v>
      </c>
      <c r="F3530" s="113" t="s">
        <v>200</v>
      </c>
      <c r="G3530" s="113">
        <v>100.741920525482</v>
      </c>
    </row>
    <row r="3531" spans="1:7" x14ac:dyDescent="0.25">
      <c r="A3531" s="108" t="str">
        <f t="shared" si="55"/>
        <v>BG_2006_NATIONAL TOTAL_SOx</v>
      </c>
      <c r="B3531" s="113" t="s">
        <v>140</v>
      </c>
      <c r="C3531" s="113">
        <v>2006</v>
      </c>
      <c r="D3531" s="113" t="s">
        <v>122</v>
      </c>
      <c r="E3531" s="113" t="s">
        <v>201</v>
      </c>
      <c r="F3531" s="113" t="s">
        <v>200</v>
      </c>
      <c r="G3531" s="113">
        <v>933.15515037382295</v>
      </c>
    </row>
    <row r="3532" spans="1:7" x14ac:dyDescent="0.25">
      <c r="A3532" s="108" t="str">
        <f t="shared" si="55"/>
        <v>BG_2006_NATIONAL TOTAL_NH3</v>
      </c>
      <c r="B3532" s="113" t="s">
        <v>140</v>
      </c>
      <c r="C3532" s="113">
        <v>2006</v>
      </c>
      <c r="D3532" s="113" t="s">
        <v>122</v>
      </c>
      <c r="E3532" s="113" t="s">
        <v>124</v>
      </c>
      <c r="F3532" s="113" t="s">
        <v>200</v>
      </c>
      <c r="G3532" s="113">
        <v>57.548440029356797</v>
      </c>
    </row>
    <row r="3533" spans="1:7" x14ac:dyDescent="0.25">
      <c r="A3533" s="108" t="str">
        <f t="shared" si="55"/>
        <v>BG_2006_NATIONAL TOTAL_PM2.5</v>
      </c>
      <c r="B3533" s="113" t="s">
        <v>140</v>
      </c>
      <c r="C3533" s="113">
        <v>2006</v>
      </c>
      <c r="D3533" s="113" t="s">
        <v>122</v>
      </c>
      <c r="E3533" s="113" t="s">
        <v>203</v>
      </c>
      <c r="F3533" s="113" t="s">
        <v>200</v>
      </c>
      <c r="G3533" s="113">
        <v>40.240381479326402</v>
      </c>
    </row>
    <row r="3534" spans="1:7" x14ac:dyDescent="0.25">
      <c r="A3534" s="108" t="str">
        <f t="shared" si="55"/>
        <v>BG_2006_NATIONAL TOTAL_Pb</v>
      </c>
      <c r="B3534" s="113" t="s">
        <v>140</v>
      </c>
      <c r="C3534" s="113">
        <v>2006</v>
      </c>
      <c r="D3534" s="113" t="s">
        <v>122</v>
      </c>
      <c r="E3534" s="113" t="s">
        <v>125</v>
      </c>
      <c r="F3534" s="113" t="s">
        <v>200</v>
      </c>
      <c r="G3534" s="113">
        <v>5.4726445491518401E-2</v>
      </c>
    </row>
    <row r="3535" spans="1:7" x14ac:dyDescent="0.25">
      <c r="A3535" s="108" t="str">
        <f t="shared" si="55"/>
        <v>BG_2006_NATIONAL TOTAL_Cd</v>
      </c>
      <c r="B3535" s="113" t="s">
        <v>140</v>
      </c>
      <c r="C3535" s="113">
        <v>2006</v>
      </c>
      <c r="D3535" s="113" t="s">
        <v>122</v>
      </c>
      <c r="E3535" s="113" t="s">
        <v>126</v>
      </c>
      <c r="F3535" s="113" t="s">
        <v>200</v>
      </c>
      <c r="G3535" s="113">
        <v>7.6461749760712901E-3</v>
      </c>
    </row>
    <row r="3536" spans="1:7" x14ac:dyDescent="0.25">
      <c r="A3536" s="108" t="str">
        <f t="shared" si="55"/>
        <v>BG_2006_NATIONAL TOTAL_Hg</v>
      </c>
      <c r="B3536" s="113" t="s">
        <v>140</v>
      </c>
      <c r="C3536" s="113">
        <v>2006</v>
      </c>
      <c r="D3536" s="113" t="s">
        <v>122</v>
      </c>
      <c r="E3536" s="113" t="s">
        <v>127</v>
      </c>
      <c r="F3536" s="113" t="s">
        <v>200</v>
      </c>
      <c r="G3536" s="113">
        <v>2.4309214350484699E-3</v>
      </c>
    </row>
    <row r="3537" spans="1:7" x14ac:dyDescent="0.25">
      <c r="A3537" s="108" t="str">
        <f t="shared" si="55"/>
        <v>BG_2006_NATIONAL TOTAL_DIOX</v>
      </c>
      <c r="B3537" s="113" t="s">
        <v>140</v>
      </c>
      <c r="C3537" s="113">
        <v>2006</v>
      </c>
      <c r="D3537" s="113" t="s">
        <v>122</v>
      </c>
      <c r="E3537" s="113" t="s">
        <v>128</v>
      </c>
      <c r="F3537" s="113" t="s">
        <v>200</v>
      </c>
      <c r="G3537" s="150">
        <v>2.0811956707489201E-6</v>
      </c>
    </row>
    <row r="3538" spans="1:7" x14ac:dyDescent="0.25">
      <c r="A3538" s="108" t="str">
        <f t="shared" si="55"/>
        <v>BG_2006_NATIONAL TOTAL_PAH</v>
      </c>
      <c r="B3538" s="113" t="s">
        <v>140</v>
      </c>
      <c r="C3538" s="113">
        <v>2006</v>
      </c>
      <c r="D3538" s="113" t="s">
        <v>122</v>
      </c>
      <c r="E3538" s="113" t="s">
        <v>129</v>
      </c>
      <c r="F3538" s="113" t="s">
        <v>200</v>
      </c>
      <c r="G3538" s="113">
        <v>2.4412702427100998E-2</v>
      </c>
    </row>
    <row r="3539" spans="1:7" x14ac:dyDescent="0.25">
      <c r="A3539" s="108" t="str">
        <f t="shared" si="55"/>
        <v>BG_2006_NATIONAL TOTAL_HCB</v>
      </c>
      <c r="B3539" s="113" t="s">
        <v>140</v>
      </c>
      <c r="C3539" s="113">
        <v>2006</v>
      </c>
      <c r="D3539" s="113" t="s">
        <v>122</v>
      </c>
      <c r="E3539" s="113" t="s">
        <v>130</v>
      </c>
      <c r="F3539" s="113" t="s">
        <v>200</v>
      </c>
      <c r="G3539" s="150">
        <v>2.7123872888854299E-6</v>
      </c>
    </row>
    <row r="3540" spans="1:7" x14ac:dyDescent="0.25">
      <c r="A3540" s="108" t="str">
        <f t="shared" si="55"/>
        <v>BG_2006_NATIONAL TOTAL_PCB</v>
      </c>
      <c r="B3540" s="113" t="s">
        <v>140</v>
      </c>
      <c r="C3540" s="113">
        <v>2006</v>
      </c>
      <c r="D3540" s="113" t="s">
        <v>122</v>
      </c>
      <c r="E3540" s="113" t="s">
        <v>259</v>
      </c>
      <c r="F3540" s="113" t="s">
        <v>200</v>
      </c>
      <c r="G3540" s="150">
        <v>1.11833322714776E-5</v>
      </c>
    </row>
    <row r="3541" spans="1:7" x14ac:dyDescent="0.25">
      <c r="A3541" s="108" t="str">
        <f t="shared" si="55"/>
        <v>BG_2006_1A3(FS)_NOx</v>
      </c>
      <c r="B3541" s="113" t="s">
        <v>140</v>
      </c>
      <c r="C3541" s="113">
        <v>2006</v>
      </c>
      <c r="D3541" s="113" t="s">
        <v>132</v>
      </c>
      <c r="E3541" s="113" t="s">
        <v>199</v>
      </c>
      <c r="F3541" s="113" t="s">
        <v>200</v>
      </c>
      <c r="G3541" s="113">
        <v>52.5895229304829</v>
      </c>
    </row>
    <row r="3542" spans="1:7" x14ac:dyDescent="0.25">
      <c r="A3542" s="108" t="str">
        <f t="shared" si="55"/>
        <v>BG_2006_1A3(FS)_NMVOC</v>
      </c>
      <c r="B3542" s="113" t="s">
        <v>140</v>
      </c>
      <c r="C3542" s="113">
        <v>2006</v>
      </c>
      <c r="D3542" s="113" t="s">
        <v>132</v>
      </c>
      <c r="E3542" s="113" t="s">
        <v>123</v>
      </c>
      <c r="F3542" s="113" t="s">
        <v>200</v>
      </c>
      <c r="G3542" s="113">
        <v>19.567270987908699</v>
      </c>
    </row>
    <row r="3543" spans="1:7" x14ac:dyDescent="0.25">
      <c r="A3543" s="108" t="str">
        <f t="shared" si="55"/>
        <v>BG_2006_1A3(FS)_SOx</v>
      </c>
      <c r="B3543" s="113" t="s">
        <v>140</v>
      </c>
      <c r="C3543" s="113">
        <v>2006</v>
      </c>
      <c r="D3543" s="113" t="s">
        <v>132</v>
      </c>
      <c r="E3543" s="113" t="s">
        <v>201</v>
      </c>
      <c r="F3543" s="113" t="s">
        <v>200</v>
      </c>
      <c r="G3543" s="113">
        <v>0.90777313694392803</v>
      </c>
    </row>
    <row r="3544" spans="1:7" x14ac:dyDescent="0.25">
      <c r="A3544" s="108" t="str">
        <f t="shared" si="55"/>
        <v>BG_2006_1A3(FS)_NH3</v>
      </c>
      <c r="B3544" s="113" t="s">
        <v>140</v>
      </c>
      <c r="C3544" s="113">
        <v>2006</v>
      </c>
      <c r="D3544" s="113" t="s">
        <v>132</v>
      </c>
      <c r="E3544" s="113" t="s">
        <v>124</v>
      </c>
      <c r="F3544" s="113" t="s">
        <v>200</v>
      </c>
      <c r="G3544" s="113">
        <v>0.70775429713584503</v>
      </c>
    </row>
    <row r="3545" spans="1:7" x14ac:dyDescent="0.25">
      <c r="A3545" s="108" t="str">
        <f t="shared" si="55"/>
        <v>BG_2006_1A3(FS)_PM2.5</v>
      </c>
      <c r="B3545" s="113" t="s">
        <v>140</v>
      </c>
      <c r="C3545" s="113">
        <v>2006</v>
      </c>
      <c r="D3545" s="113" t="s">
        <v>132</v>
      </c>
      <c r="E3545" s="113" t="s">
        <v>203</v>
      </c>
      <c r="F3545" s="113" t="s">
        <v>200</v>
      </c>
      <c r="G3545" s="113">
        <v>3.2258582070964601</v>
      </c>
    </row>
    <row r="3546" spans="1:7" x14ac:dyDescent="0.25">
      <c r="A3546" s="108" t="str">
        <f t="shared" si="55"/>
        <v>BG_2006_3D_NOx</v>
      </c>
      <c r="B3546" s="113" t="s">
        <v>140</v>
      </c>
      <c r="C3546" s="113">
        <v>2006</v>
      </c>
      <c r="D3546" s="113" t="s">
        <v>206</v>
      </c>
      <c r="E3546" s="113" t="s">
        <v>199</v>
      </c>
      <c r="F3546" s="113" t="s">
        <v>200</v>
      </c>
      <c r="G3546" s="113">
        <v>9.9165920930088305</v>
      </c>
    </row>
    <row r="3547" spans="1:7" x14ac:dyDescent="0.25">
      <c r="A3547" s="108" t="str">
        <f t="shared" si="55"/>
        <v>BG_2007_NATIONAL TOTAL_NOx</v>
      </c>
      <c r="B3547" s="113" t="s">
        <v>140</v>
      </c>
      <c r="C3547" s="113">
        <v>2007</v>
      </c>
      <c r="D3547" s="113" t="s">
        <v>122</v>
      </c>
      <c r="E3547" s="113" t="s">
        <v>199</v>
      </c>
      <c r="F3547" s="113" t="s">
        <v>200</v>
      </c>
      <c r="G3547" s="113">
        <v>156.66634675853601</v>
      </c>
    </row>
    <row r="3548" spans="1:7" x14ac:dyDescent="0.25">
      <c r="A3548" s="108" t="str">
        <f t="shared" si="55"/>
        <v>BG_2007_NATIONAL TOTAL_NMVOC</v>
      </c>
      <c r="B3548" s="113" t="s">
        <v>140</v>
      </c>
      <c r="C3548" s="113">
        <v>2007</v>
      </c>
      <c r="D3548" s="113" t="s">
        <v>122</v>
      </c>
      <c r="E3548" s="113" t="s">
        <v>123</v>
      </c>
      <c r="F3548" s="113" t="s">
        <v>200</v>
      </c>
      <c r="G3548" s="113">
        <v>94.083680074568804</v>
      </c>
    </row>
    <row r="3549" spans="1:7" x14ac:dyDescent="0.25">
      <c r="A3549" s="108" t="str">
        <f t="shared" si="55"/>
        <v>BG_2007_NATIONAL TOTAL_SOx</v>
      </c>
      <c r="B3549" s="113" t="s">
        <v>140</v>
      </c>
      <c r="C3549" s="113">
        <v>2007</v>
      </c>
      <c r="D3549" s="113" t="s">
        <v>122</v>
      </c>
      <c r="E3549" s="113" t="s">
        <v>201</v>
      </c>
      <c r="F3549" s="113" t="s">
        <v>200</v>
      </c>
      <c r="G3549" s="113">
        <v>1022.62876381612</v>
      </c>
    </row>
    <row r="3550" spans="1:7" x14ac:dyDescent="0.25">
      <c r="A3550" s="108" t="str">
        <f t="shared" si="55"/>
        <v>BG_2007_NATIONAL TOTAL_NH3</v>
      </c>
      <c r="B3550" s="113" t="s">
        <v>140</v>
      </c>
      <c r="C3550" s="113">
        <v>2007</v>
      </c>
      <c r="D3550" s="113" t="s">
        <v>122</v>
      </c>
      <c r="E3550" s="113" t="s">
        <v>124</v>
      </c>
      <c r="F3550" s="113" t="s">
        <v>200</v>
      </c>
      <c r="G3550" s="113">
        <v>53.480429032964899</v>
      </c>
    </row>
    <row r="3551" spans="1:7" x14ac:dyDescent="0.25">
      <c r="A3551" s="108" t="str">
        <f t="shared" si="55"/>
        <v>BG_2007_NATIONAL TOTAL_PM2.5</v>
      </c>
      <c r="B3551" s="113" t="s">
        <v>140</v>
      </c>
      <c r="C3551" s="113">
        <v>2007</v>
      </c>
      <c r="D3551" s="113" t="s">
        <v>122</v>
      </c>
      <c r="E3551" s="113" t="s">
        <v>203</v>
      </c>
      <c r="F3551" s="113" t="s">
        <v>200</v>
      </c>
      <c r="G3551" s="113">
        <v>37.648570313367401</v>
      </c>
    </row>
    <row r="3552" spans="1:7" x14ac:dyDescent="0.25">
      <c r="A3552" s="108" t="str">
        <f t="shared" si="55"/>
        <v>BG_2007_NATIONAL TOTAL_Pb</v>
      </c>
      <c r="B3552" s="113" t="s">
        <v>140</v>
      </c>
      <c r="C3552" s="113">
        <v>2007</v>
      </c>
      <c r="D3552" s="113" t="s">
        <v>122</v>
      </c>
      <c r="E3552" s="113" t="s">
        <v>125</v>
      </c>
      <c r="F3552" s="113" t="s">
        <v>200</v>
      </c>
      <c r="G3552" s="113">
        <v>4.8341109641889903E-2</v>
      </c>
    </row>
    <row r="3553" spans="1:7" x14ac:dyDescent="0.25">
      <c r="A3553" s="108" t="str">
        <f t="shared" si="55"/>
        <v>BG_2007_NATIONAL TOTAL_Cd</v>
      </c>
      <c r="B3553" s="113" t="s">
        <v>140</v>
      </c>
      <c r="C3553" s="113">
        <v>2007</v>
      </c>
      <c r="D3553" s="113" t="s">
        <v>122</v>
      </c>
      <c r="E3553" s="113" t="s">
        <v>126</v>
      </c>
      <c r="F3553" s="113" t="s">
        <v>200</v>
      </c>
      <c r="G3553" s="113">
        <v>7.2697829228528096E-3</v>
      </c>
    </row>
    <row r="3554" spans="1:7" x14ac:dyDescent="0.25">
      <c r="A3554" s="108" t="str">
        <f t="shared" si="55"/>
        <v>BG_2007_NATIONAL TOTAL_Hg</v>
      </c>
      <c r="B3554" s="113" t="s">
        <v>140</v>
      </c>
      <c r="C3554" s="113">
        <v>2007</v>
      </c>
      <c r="D3554" s="113" t="s">
        <v>122</v>
      </c>
      <c r="E3554" s="113" t="s">
        <v>127</v>
      </c>
      <c r="F3554" s="113" t="s">
        <v>200</v>
      </c>
      <c r="G3554" s="113">
        <v>2.61166370180233E-3</v>
      </c>
    </row>
    <row r="3555" spans="1:7" x14ac:dyDescent="0.25">
      <c r="A3555" s="108" t="str">
        <f t="shared" si="55"/>
        <v>BG_2007_NATIONAL TOTAL_DIOX</v>
      </c>
      <c r="B3555" s="113" t="s">
        <v>140</v>
      </c>
      <c r="C3555" s="113">
        <v>2007</v>
      </c>
      <c r="D3555" s="113" t="s">
        <v>122</v>
      </c>
      <c r="E3555" s="113" t="s">
        <v>128</v>
      </c>
      <c r="F3555" s="113" t="s">
        <v>200</v>
      </c>
      <c r="G3555" s="150">
        <v>1.64245696937945E-6</v>
      </c>
    </row>
    <row r="3556" spans="1:7" x14ac:dyDescent="0.25">
      <c r="A3556" s="108" t="str">
        <f t="shared" si="55"/>
        <v>BG_2007_NATIONAL TOTAL_PAH</v>
      </c>
      <c r="B3556" s="113" t="s">
        <v>140</v>
      </c>
      <c r="C3556" s="113">
        <v>2007</v>
      </c>
      <c r="D3556" s="113" t="s">
        <v>122</v>
      </c>
      <c r="E3556" s="113" t="s">
        <v>129</v>
      </c>
      <c r="F3556" s="113" t="s">
        <v>200</v>
      </c>
      <c r="G3556" s="113">
        <v>2.20524816403396E-2</v>
      </c>
    </row>
    <row r="3557" spans="1:7" x14ac:dyDescent="0.25">
      <c r="A3557" s="108" t="str">
        <f t="shared" si="55"/>
        <v>BG_2007_NATIONAL TOTAL_HCB</v>
      </c>
      <c r="B3557" s="113" t="s">
        <v>140</v>
      </c>
      <c r="C3557" s="113">
        <v>2007</v>
      </c>
      <c r="D3557" s="113" t="s">
        <v>122</v>
      </c>
      <c r="E3557" s="113" t="s">
        <v>130</v>
      </c>
      <c r="F3557" s="113" t="s">
        <v>200</v>
      </c>
      <c r="G3557" s="150">
        <v>2.8152501925208801E-6</v>
      </c>
    </row>
    <row r="3558" spans="1:7" x14ac:dyDescent="0.25">
      <c r="A3558" s="108" t="str">
        <f t="shared" si="55"/>
        <v>BG_2007_NATIONAL TOTAL_PCB</v>
      </c>
      <c r="B3558" s="113" t="s">
        <v>140</v>
      </c>
      <c r="C3558" s="113">
        <v>2007</v>
      </c>
      <c r="D3558" s="113" t="s">
        <v>122</v>
      </c>
      <c r="E3558" s="113" t="s">
        <v>259</v>
      </c>
      <c r="F3558" s="113" t="s">
        <v>200</v>
      </c>
      <c r="G3558" s="150">
        <v>1.00501869014974E-5</v>
      </c>
    </row>
    <row r="3559" spans="1:7" x14ac:dyDescent="0.25">
      <c r="A3559" s="108" t="str">
        <f t="shared" si="55"/>
        <v>BG_2007_1A3(FS)_NOx</v>
      </c>
      <c r="B3559" s="113" t="s">
        <v>140</v>
      </c>
      <c r="C3559" s="113">
        <v>2007</v>
      </c>
      <c r="D3559" s="113" t="s">
        <v>132</v>
      </c>
      <c r="E3559" s="113" t="s">
        <v>199</v>
      </c>
      <c r="F3559" s="113" t="s">
        <v>200</v>
      </c>
      <c r="G3559" s="113">
        <v>47.234143279255299</v>
      </c>
    </row>
    <row r="3560" spans="1:7" x14ac:dyDescent="0.25">
      <c r="A3560" s="108" t="str">
        <f t="shared" si="55"/>
        <v>BG_2007_1A3(FS)_NMVOC</v>
      </c>
      <c r="B3560" s="113" t="s">
        <v>140</v>
      </c>
      <c r="C3560" s="113">
        <v>2007</v>
      </c>
      <c r="D3560" s="113" t="s">
        <v>132</v>
      </c>
      <c r="E3560" s="113" t="s">
        <v>123</v>
      </c>
      <c r="F3560" s="113" t="s">
        <v>200</v>
      </c>
      <c r="G3560" s="113">
        <v>17.765180052285402</v>
      </c>
    </row>
    <row r="3561" spans="1:7" x14ac:dyDescent="0.25">
      <c r="A3561" s="108" t="str">
        <f t="shared" si="55"/>
        <v>BG_2007_1A3(FS)_SOx</v>
      </c>
      <c r="B3561" s="113" t="s">
        <v>140</v>
      </c>
      <c r="C3561" s="113">
        <v>2007</v>
      </c>
      <c r="D3561" s="113" t="s">
        <v>132</v>
      </c>
      <c r="E3561" s="113" t="s">
        <v>201</v>
      </c>
      <c r="F3561" s="113" t="s">
        <v>200</v>
      </c>
      <c r="G3561" s="113">
        <v>0.117051452562825</v>
      </c>
    </row>
    <row r="3562" spans="1:7" x14ac:dyDescent="0.25">
      <c r="A3562" s="108" t="str">
        <f t="shared" si="55"/>
        <v>BG_2007_1A3(FS)_NH3</v>
      </c>
      <c r="B3562" s="113" t="s">
        <v>140</v>
      </c>
      <c r="C3562" s="113">
        <v>2007</v>
      </c>
      <c r="D3562" s="113" t="s">
        <v>132</v>
      </c>
      <c r="E3562" s="113" t="s">
        <v>124</v>
      </c>
      <c r="F3562" s="113" t="s">
        <v>200</v>
      </c>
      <c r="G3562" s="113">
        <v>0.74230915308567302</v>
      </c>
    </row>
    <row r="3563" spans="1:7" x14ac:dyDescent="0.25">
      <c r="A3563" s="108" t="str">
        <f t="shared" si="55"/>
        <v>BG_2007_1A3(FS)_PM2.5</v>
      </c>
      <c r="B3563" s="113" t="s">
        <v>140</v>
      </c>
      <c r="C3563" s="113">
        <v>2007</v>
      </c>
      <c r="D3563" s="113" t="s">
        <v>132</v>
      </c>
      <c r="E3563" s="113" t="s">
        <v>203</v>
      </c>
      <c r="F3563" s="113" t="s">
        <v>200</v>
      </c>
      <c r="G3563" s="113">
        <v>2.8726645434586802</v>
      </c>
    </row>
    <row r="3564" spans="1:7" x14ac:dyDescent="0.25">
      <c r="A3564" s="108" t="str">
        <f t="shared" si="55"/>
        <v>BG_2007_3D_NOx</v>
      </c>
      <c r="B3564" s="113" t="s">
        <v>140</v>
      </c>
      <c r="C3564" s="113">
        <v>2007</v>
      </c>
      <c r="D3564" s="113" t="s">
        <v>206</v>
      </c>
      <c r="E3564" s="113" t="s">
        <v>199</v>
      </c>
      <c r="F3564" s="113" t="s">
        <v>200</v>
      </c>
      <c r="G3564" s="113">
        <v>10.7157374620085</v>
      </c>
    </row>
    <row r="3565" spans="1:7" x14ac:dyDescent="0.25">
      <c r="A3565" s="108" t="str">
        <f t="shared" si="55"/>
        <v>BG_2008_NATIONAL TOTAL_NOx</v>
      </c>
      <c r="B3565" s="113" t="s">
        <v>140</v>
      </c>
      <c r="C3565" s="113">
        <v>2008</v>
      </c>
      <c r="D3565" s="113" t="s">
        <v>122</v>
      </c>
      <c r="E3565" s="113" t="s">
        <v>199</v>
      </c>
      <c r="F3565" s="113" t="s">
        <v>200</v>
      </c>
      <c r="G3565" s="113">
        <v>154.15429868164901</v>
      </c>
    </row>
    <row r="3566" spans="1:7" x14ac:dyDescent="0.25">
      <c r="A3566" s="108" t="str">
        <f t="shared" si="55"/>
        <v>BG_2008_NATIONAL TOTAL_NMVOC</v>
      </c>
      <c r="B3566" s="113" t="s">
        <v>140</v>
      </c>
      <c r="C3566" s="113">
        <v>2008</v>
      </c>
      <c r="D3566" s="113" t="s">
        <v>122</v>
      </c>
      <c r="E3566" s="113" t="s">
        <v>123</v>
      </c>
      <c r="F3566" s="113" t="s">
        <v>200</v>
      </c>
      <c r="G3566" s="113">
        <v>88.719480129591105</v>
      </c>
    </row>
    <row r="3567" spans="1:7" x14ac:dyDescent="0.25">
      <c r="A3567" s="108" t="str">
        <f t="shared" si="55"/>
        <v>BG_2008_NATIONAL TOTAL_SOx</v>
      </c>
      <c r="B3567" s="113" t="s">
        <v>140</v>
      </c>
      <c r="C3567" s="113">
        <v>2008</v>
      </c>
      <c r="D3567" s="113" t="s">
        <v>122</v>
      </c>
      <c r="E3567" s="113" t="s">
        <v>201</v>
      </c>
      <c r="F3567" s="113" t="s">
        <v>200</v>
      </c>
      <c r="G3567" s="113">
        <v>708.25927315727404</v>
      </c>
    </row>
    <row r="3568" spans="1:7" x14ac:dyDescent="0.25">
      <c r="A3568" s="108" t="str">
        <f t="shared" si="55"/>
        <v>BG_2008_NATIONAL TOTAL_NH3</v>
      </c>
      <c r="B3568" s="113" t="s">
        <v>140</v>
      </c>
      <c r="C3568" s="113">
        <v>2008</v>
      </c>
      <c r="D3568" s="113" t="s">
        <v>122</v>
      </c>
      <c r="E3568" s="113" t="s">
        <v>124</v>
      </c>
      <c r="F3568" s="113" t="s">
        <v>200</v>
      </c>
      <c r="G3568" s="113">
        <v>56.995311342187698</v>
      </c>
    </row>
    <row r="3569" spans="1:7" x14ac:dyDescent="0.25">
      <c r="A3569" s="108" t="str">
        <f t="shared" si="55"/>
        <v>BG_2008_NATIONAL TOTAL_PM2.5</v>
      </c>
      <c r="B3569" s="113" t="s">
        <v>140</v>
      </c>
      <c r="C3569" s="113">
        <v>2008</v>
      </c>
      <c r="D3569" s="113" t="s">
        <v>122</v>
      </c>
      <c r="E3569" s="113" t="s">
        <v>203</v>
      </c>
      <c r="F3569" s="113" t="s">
        <v>200</v>
      </c>
      <c r="G3569" s="113">
        <v>36.162970225944299</v>
      </c>
    </row>
    <row r="3570" spans="1:7" x14ac:dyDescent="0.25">
      <c r="A3570" s="108" t="str">
        <f t="shared" si="55"/>
        <v>BG_2008_NATIONAL TOTAL_Pb</v>
      </c>
      <c r="B3570" s="113" t="s">
        <v>140</v>
      </c>
      <c r="C3570" s="113">
        <v>2008</v>
      </c>
      <c r="D3570" s="113" t="s">
        <v>122</v>
      </c>
      <c r="E3570" s="113" t="s">
        <v>125</v>
      </c>
      <c r="F3570" s="113" t="s">
        <v>200</v>
      </c>
      <c r="G3570" s="113">
        <v>3.3735780227003902E-2</v>
      </c>
    </row>
    <row r="3571" spans="1:7" x14ac:dyDescent="0.25">
      <c r="A3571" s="108" t="str">
        <f t="shared" si="55"/>
        <v>BG_2008_NATIONAL TOTAL_Cd</v>
      </c>
      <c r="B3571" s="113" t="s">
        <v>140</v>
      </c>
      <c r="C3571" s="113">
        <v>2008</v>
      </c>
      <c r="D3571" s="113" t="s">
        <v>122</v>
      </c>
      <c r="E3571" s="113" t="s">
        <v>126</v>
      </c>
      <c r="F3571" s="113" t="s">
        <v>200</v>
      </c>
      <c r="G3571" s="113">
        <v>4.91996034680938E-3</v>
      </c>
    </row>
    <row r="3572" spans="1:7" x14ac:dyDescent="0.25">
      <c r="A3572" s="108" t="str">
        <f t="shared" si="55"/>
        <v>BG_2008_NATIONAL TOTAL_Hg</v>
      </c>
      <c r="B3572" s="113" t="s">
        <v>140</v>
      </c>
      <c r="C3572" s="113">
        <v>2008</v>
      </c>
      <c r="D3572" s="113" t="s">
        <v>122</v>
      </c>
      <c r="E3572" s="113" t="s">
        <v>127</v>
      </c>
      <c r="F3572" s="113" t="s">
        <v>200</v>
      </c>
      <c r="G3572" s="113">
        <v>2.1784122562921501E-3</v>
      </c>
    </row>
    <row r="3573" spans="1:7" x14ac:dyDescent="0.25">
      <c r="A3573" s="108" t="str">
        <f t="shared" si="55"/>
        <v>BG_2008_NATIONAL TOTAL_DIOX</v>
      </c>
      <c r="B3573" s="113" t="s">
        <v>140</v>
      </c>
      <c r="C3573" s="113">
        <v>2008</v>
      </c>
      <c r="D3573" s="113" t="s">
        <v>122</v>
      </c>
      <c r="E3573" s="113" t="s">
        <v>128</v>
      </c>
      <c r="F3573" s="113" t="s">
        <v>200</v>
      </c>
      <c r="G3573" s="150">
        <v>1.0610146781178699E-6</v>
      </c>
    </row>
    <row r="3574" spans="1:7" x14ac:dyDescent="0.25">
      <c r="A3574" s="108" t="str">
        <f t="shared" si="55"/>
        <v>BG_2008_NATIONAL TOTAL_PAH</v>
      </c>
      <c r="B3574" s="113" t="s">
        <v>140</v>
      </c>
      <c r="C3574" s="113">
        <v>2008</v>
      </c>
      <c r="D3574" s="113" t="s">
        <v>122</v>
      </c>
      <c r="E3574" s="113" t="s">
        <v>129</v>
      </c>
      <c r="F3574" s="113" t="s">
        <v>200</v>
      </c>
      <c r="G3574" s="113">
        <v>1.84868991491457E-2</v>
      </c>
    </row>
    <row r="3575" spans="1:7" x14ac:dyDescent="0.25">
      <c r="A3575" s="108" t="str">
        <f t="shared" si="55"/>
        <v>BG_2008_NATIONAL TOTAL_HCB</v>
      </c>
      <c r="B3575" s="113" t="s">
        <v>140</v>
      </c>
      <c r="C3575" s="113">
        <v>2008</v>
      </c>
      <c r="D3575" s="113" t="s">
        <v>122</v>
      </c>
      <c r="E3575" s="113" t="s">
        <v>130</v>
      </c>
      <c r="F3575" s="113" t="s">
        <v>200</v>
      </c>
      <c r="G3575" s="150">
        <v>2.7285163606927398E-6</v>
      </c>
    </row>
    <row r="3576" spans="1:7" x14ac:dyDescent="0.25">
      <c r="A3576" s="108" t="str">
        <f t="shared" si="55"/>
        <v>BG_2008_NATIONAL TOTAL_PCB</v>
      </c>
      <c r="B3576" s="113" t="s">
        <v>140</v>
      </c>
      <c r="C3576" s="113">
        <v>2008</v>
      </c>
      <c r="D3576" s="113" t="s">
        <v>122</v>
      </c>
      <c r="E3576" s="113" t="s">
        <v>259</v>
      </c>
      <c r="F3576" s="113" t="s">
        <v>200</v>
      </c>
      <c r="G3576" s="150">
        <v>6.42548198342728E-6</v>
      </c>
    </row>
    <row r="3577" spans="1:7" x14ac:dyDescent="0.25">
      <c r="A3577" s="108" t="str">
        <f t="shared" si="55"/>
        <v>BG_2008_1A3(FS)_NOx</v>
      </c>
      <c r="B3577" s="113" t="s">
        <v>140</v>
      </c>
      <c r="C3577" s="113">
        <v>2008</v>
      </c>
      <c r="D3577" s="113" t="s">
        <v>132</v>
      </c>
      <c r="E3577" s="113" t="s">
        <v>199</v>
      </c>
      <c r="F3577" s="113" t="s">
        <v>200</v>
      </c>
      <c r="G3577" s="113">
        <v>47.658597425658201</v>
      </c>
    </row>
    <row r="3578" spans="1:7" x14ac:dyDescent="0.25">
      <c r="A3578" s="108" t="str">
        <f t="shared" si="55"/>
        <v>BG_2008_1A3(FS)_NMVOC</v>
      </c>
      <c r="B3578" s="113" t="s">
        <v>140</v>
      </c>
      <c r="C3578" s="113">
        <v>2008</v>
      </c>
      <c r="D3578" s="113" t="s">
        <v>132</v>
      </c>
      <c r="E3578" s="113" t="s">
        <v>123</v>
      </c>
      <c r="F3578" s="113" t="s">
        <v>200</v>
      </c>
      <c r="G3578" s="113">
        <v>16.9716076462378</v>
      </c>
    </row>
    <row r="3579" spans="1:7" x14ac:dyDescent="0.25">
      <c r="A3579" s="108" t="str">
        <f t="shared" si="55"/>
        <v>BG_2008_1A3(FS)_SOx</v>
      </c>
      <c r="B3579" s="113" t="s">
        <v>140</v>
      </c>
      <c r="C3579" s="113">
        <v>2008</v>
      </c>
      <c r="D3579" s="113" t="s">
        <v>132</v>
      </c>
      <c r="E3579" s="113" t="s">
        <v>201</v>
      </c>
      <c r="F3579" s="113" t="s">
        <v>200</v>
      </c>
      <c r="G3579" s="113">
        <v>0.265532802654532</v>
      </c>
    </row>
    <row r="3580" spans="1:7" x14ac:dyDescent="0.25">
      <c r="A3580" s="108" t="str">
        <f t="shared" si="55"/>
        <v>BG_2008_1A3(FS)_NH3</v>
      </c>
      <c r="B3580" s="113" t="s">
        <v>140</v>
      </c>
      <c r="C3580" s="113">
        <v>2008</v>
      </c>
      <c r="D3580" s="113" t="s">
        <v>132</v>
      </c>
      <c r="E3580" s="113" t="s">
        <v>124</v>
      </c>
      <c r="F3580" s="113" t="s">
        <v>200</v>
      </c>
      <c r="G3580" s="113">
        <v>0.762873747238767</v>
      </c>
    </row>
    <row r="3581" spans="1:7" x14ac:dyDescent="0.25">
      <c r="A3581" s="108" t="str">
        <f t="shared" si="55"/>
        <v>BG_2008_1A3(FS)_PM2.5</v>
      </c>
      <c r="B3581" s="113" t="s">
        <v>140</v>
      </c>
      <c r="C3581" s="113">
        <v>2008</v>
      </c>
      <c r="D3581" s="113" t="s">
        <v>132</v>
      </c>
      <c r="E3581" s="113" t="s">
        <v>203</v>
      </c>
      <c r="F3581" s="113" t="s">
        <v>200</v>
      </c>
      <c r="G3581" s="113">
        <v>3.0617811859496902</v>
      </c>
    </row>
    <row r="3582" spans="1:7" x14ac:dyDescent="0.25">
      <c r="A3582" s="108" t="str">
        <f t="shared" si="55"/>
        <v>BG_2008_3D_NOx</v>
      </c>
      <c r="B3582" s="113" t="s">
        <v>140</v>
      </c>
      <c r="C3582" s="113">
        <v>2008</v>
      </c>
      <c r="D3582" s="113" t="s">
        <v>206</v>
      </c>
      <c r="E3582" s="113" t="s">
        <v>199</v>
      </c>
      <c r="F3582" s="113" t="s">
        <v>200</v>
      </c>
      <c r="G3582" s="113">
        <v>10.3850584722845</v>
      </c>
    </row>
    <row r="3583" spans="1:7" x14ac:dyDescent="0.25">
      <c r="A3583" s="108" t="str">
        <f t="shared" si="55"/>
        <v>BG_2009_NATIONAL TOTAL_NOx</v>
      </c>
      <c r="B3583" s="113" t="s">
        <v>140</v>
      </c>
      <c r="C3583" s="113">
        <v>2009</v>
      </c>
      <c r="D3583" s="113" t="s">
        <v>122</v>
      </c>
      <c r="E3583" s="113" t="s">
        <v>199</v>
      </c>
      <c r="F3583" s="113" t="s">
        <v>200</v>
      </c>
      <c r="G3583" s="113">
        <v>139.489471747089</v>
      </c>
    </row>
    <row r="3584" spans="1:7" x14ac:dyDescent="0.25">
      <c r="A3584" s="108" t="str">
        <f t="shared" si="55"/>
        <v>BG_2009_NATIONAL TOTAL_NMVOC</v>
      </c>
      <c r="B3584" s="113" t="s">
        <v>140</v>
      </c>
      <c r="C3584" s="113">
        <v>2009</v>
      </c>
      <c r="D3584" s="113" t="s">
        <v>122</v>
      </c>
      <c r="E3584" s="113" t="s">
        <v>123</v>
      </c>
      <c r="F3584" s="113" t="s">
        <v>200</v>
      </c>
      <c r="G3584" s="113">
        <v>81.1391832459109</v>
      </c>
    </row>
    <row r="3585" spans="1:7" x14ac:dyDescent="0.25">
      <c r="A3585" s="108" t="str">
        <f t="shared" si="55"/>
        <v>BG_2009_NATIONAL TOTAL_SOx</v>
      </c>
      <c r="B3585" s="113" t="s">
        <v>140</v>
      </c>
      <c r="C3585" s="113">
        <v>2009</v>
      </c>
      <c r="D3585" s="113" t="s">
        <v>122</v>
      </c>
      <c r="E3585" s="113" t="s">
        <v>201</v>
      </c>
      <c r="F3585" s="113" t="s">
        <v>200</v>
      </c>
      <c r="G3585" s="113">
        <v>556.66310479747494</v>
      </c>
    </row>
    <row r="3586" spans="1:7" x14ac:dyDescent="0.25">
      <c r="A3586" s="108" t="str">
        <f t="shared" ref="A3586:A3649" si="56">CONCATENATE(B3586,"_",C3586,"_",D3586,"_",E3586)</f>
        <v>BG_2009_NATIONAL TOTAL_NH3</v>
      </c>
      <c r="B3586" s="113" t="s">
        <v>140</v>
      </c>
      <c r="C3586" s="113">
        <v>2009</v>
      </c>
      <c r="D3586" s="113" t="s">
        <v>122</v>
      </c>
      <c r="E3586" s="113" t="s">
        <v>124</v>
      </c>
      <c r="F3586" s="113" t="s">
        <v>200</v>
      </c>
      <c r="G3586" s="113">
        <v>53.7044612764563</v>
      </c>
    </row>
    <row r="3587" spans="1:7" x14ac:dyDescent="0.25">
      <c r="A3587" s="108" t="str">
        <f t="shared" si="56"/>
        <v>BG_2009_NATIONAL TOTAL_PM2.5</v>
      </c>
      <c r="B3587" s="113" t="s">
        <v>140</v>
      </c>
      <c r="C3587" s="113">
        <v>2009</v>
      </c>
      <c r="D3587" s="113" t="s">
        <v>122</v>
      </c>
      <c r="E3587" s="113" t="s">
        <v>203</v>
      </c>
      <c r="F3587" s="113" t="s">
        <v>200</v>
      </c>
      <c r="G3587" s="113">
        <v>33.937215016451702</v>
      </c>
    </row>
    <row r="3588" spans="1:7" x14ac:dyDescent="0.25">
      <c r="A3588" s="108" t="str">
        <f t="shared" si="56"/>
        <v>BG_2009_NATIONAL TOTAL_Pb</v>
      </c>
      <c r="B3588" s="113" t="s">
        <v>140</v>
      </c>
      <c r="C3588" s="113">
        <v>2009</v>
      </c>
      <c r="D3588" s="113" t="s">
        <v>122</v>
      </c>
      <c r="E3588" s="113" t="s">
        <v>125</v>
      </c>
      <c r="F3588" s="113" t="s">
        <v>200</v>
      </c>
      <c r="G3588" s="113">
        <v>2.55791002907442E-2</v>
      </c>
    </row>
    <row r="3589" spans="1:7" x14ac:dyDescent="0.25">
      <c r="A3589" s="108" t="str">
        <f t="shared" si="56"/>
        <v>BG_2009_NATIONAL TOTAL_Cd</v>
      </c>
      <c r="B3589" s="113" t="s">
        <v>140</v>
      </c>
      <c r="C3589" s="113">
        <v>2009</v>
      </c>
      <c r="D3589" s="113" t="s">
        <v>122</v>
      </c>
      <c r="E3589" s="113" t="s">
        <v>126</v>
      </c>
      <c r="F3589" s="113" t="s">
        <v>200</v>
      </c>
      <c r="G3589" s="113">
        <v>4.5494191870354304E-3</v>
      </c>
    </row>
    <row r="3590" spans="1:7" x14ac:dyDescent="0.25">
      <c r="A3590" s="108" t="str">
        <f t="shared" si="56"/>
        <v>BG_2009_NATIONAL TOTAL_Hg</v>
      </c>
      <c r="B3590" s="113" t="s">
        <v>140</v>
      </c>
      <c r="C3590" s="113">
        <v>2009</v>
      </c>
      <c r="D3590" s="113" t="s">
        <v>122</v>
      </c>
      <c r="E3590" s="113" t="s">
        <v>127</v>
      </c>
      <c r="F3590" s="113" t="s">
        <v>200</v>
      </c>
      <c r="G3590" s="113">
        <v>1.7967943356436999E-3</v>
      </c>
    </row>
    <row r="3591" spans="1:7" x14ac:dyDescent="0.25">
      <c r="A3591" s="108" t="str">
        <f t="shared" si="56"/>
        <v>BG_2009_NATIONAL TOTAL_DIOX</v>
      </c>
      <c r="B3591" s="113" t="s">
        <v>140</v>
      </c>
      <c r="C3591" s="113">
        <v>2009</v>
      </c>
      <c r="D3591" s="113" t="s">
        <v>122</v>
      </c>
      <c r="E3591" s="113" t="s">
        <v>128</v>
      </c>
      <c r="F3591" s="113" t="s">
        <v>200</v>
      </c>
      <c r="G3591" s="150">
        <v>4.3727026459457597E-8</v>
      </c>
    </row>
    <row r="3592" spans="1:7" x14ac:dyDescent="0.25">
      <c r="A3592" s="108" t="str">
        <f t="shared" si="56"/>
        <v>BG_2009_NATIONAL TOTAL_PAH</v>
      </c>
      <c r="B3592" s="113" t="s">
        <v>140</v>
      </c>
      <c r="C3592" s="113">
        <v>2009</v>
      </c>
      <c r="D3592" s="113" t="s">
        <v>122</v>
      </c>
      <c r="E3592" s="113" t="s">
        <v>129</v>
      </c>
      <c r="F3592" s="113" t="s">
        <v>200</v>
      </c>
      <c r="G3592" s="113">
        <v>1.7134967714310799E-2</v>
      </c>
    </row>
    <row r="3593" spans="1:7" x14ac:dyDescent="0.25">
      <c r="A3593" s="108" t="str">
        <f t="shared" si="56"/>
        <v>BG_2009_NATIONAL TOTAL_HCB</v>
      </c>
      <c r="B3593" s="113" t="s">
        <v>140</v>
      </c>
      <c r="C3593" s="113">
        <v>2009</v>
      </c>
      <c r="D3593" s="113" t="s">
        <v>122</v>
      </c>
      <c r="E3593" s="113" t="s">
        <v>130</v>
      </c>
      <c r="F3593" s="113" t="s">
        <v>200</v>
      </c>
      <c r="G3593" s="150">
        <v>2.27376963477807E-6</v>
      </c>
    </row>
    <row r="3594" spans="1:7" x14ac:dyDescent="0.25">
      <c r="A3594" s="108" t="str">
        <f t="shared" si="56"/>
        <v>BG_2009_NATIONAL TOTAL_PCB</v>
      </c>
      <c r="B3594" s="113" t="s">
        <v>140</v>
      </c>
      <c r="C3594" s="113">
        <v>2009</v>
      </c>
      <c r="D3594" s="113" t="s">
        <v>122</v>
      </c>
      <c r="E3594" s="113" t="s">
        <v>259</v>
      </c>
      <c r="F3594" s="113" t="s">
        <v>200</v>
      </c>
      <c r="G3594" s="150">
        <v>4.6897697251890499E-6</v>
      </c>
    </row>
    <row r="3595" spans="1:7" x14ac:dyDescent="0.25">
      <c r="A3595" s="108" t="str">
        <f t="shared" si="56"/>
        <v>BG_2009_1A3(FS)_NOx</v>
      </c>
      <c r="B3595" s="113" t="s">
        <v>140</v>
      </c>
      <c r="C3595" s="113">
        <v>2009</v>
      </c>
      <c r="D3595" s="113" t="s">
        <v>132</v>
      </c>
      <c r="E3595" s="113" t="s">
        <v>199</v>
      </c>
      <c r="F3595" s="113" t="s">
        <v>200</v>
      </c>
      <c r="G3595" s="113">
        <v>45.029886031394099</v>
      </c>
    </row>
    <row r="3596" spans="1:7" x14ac:dyDescent="0.25">
      <c r="A3596" s="108" t="str">
        <f t="shared" si="56"/>
        <v>BG_2009_1A3(FS)_NMVOC</v>
      </c>
      <c r="B3596" s="113" t="s">
        <v>140</v>
      </c>
      <c r="C3596" s="113">
        <v>2009</v>
      </c>
      <c r="D3596" s="113" t="s">
        <v>132</v>
      </c>
      <c r="E3596" s="113" t="s">
        <v>123</v>
      </c>
      <c r="F3596" s="113" t="s">
        <v>200</v>
      </c>
      <c r="G3596" s="113">
        <v>16.394084876970201</v>
      </c>
    </row>
    <row r="3597" spans="1:7" x14ac:dyDescent="0.25">
      <c r="A3597" s="108" t="str">
        <f t="shared" si="56"/>
        <v>BG_2009_1A3(FS)_SOx</v>
      </c>
      <c r="B3597" s="113" t="s">
        <v>140</v>
      </c>
      <c r="C3597" s="113">
        <v>2009</v>
      </c>
      <c r="D3597" s="113" t="s">
        <v>132</v>
      </c>
      <c r="E3597" s="113" t="s">
        <v>201</v>
      </c>
      <c r="F3597" s="113" t="s">
        <v>200</v>
      </c>
      <c r="G3597" s="113">
        <v>8.3165112552103307E-2</v>
      </c>
    </row>
    <row r="3598" spans="1:7" x14ac:dyDescent="0.25">
      <c r="A3598" s="108" t="str">
        <f t="shared" si="56"/>
        <v>BG_2009_1A3(FS)_NH3</v>
      </c>
      <c r="B3598" s="113" t="s">
        <v>140</v>
      </c>
      <c r="C3598" s="113">
        <v>2009</v>
      </c>
      <c r="D3598" s="113" t="s">
        <v>132</v>
      </c>
      <c r="E3598" s="113" t="s">
        <v>124</v>
      </c>
      <c r="F3598" s="113" t="s">
        <v>200</v>
      </c>
      <c r="G3598" s="113">
        <v>0.83563462931673205</v>
      </c>
    </row>
    <row r="3599" spans="1:7" x14ac:dyDescent="0.25">
      <c r="A3599" s="108" t="str">
        <f t="shared" si="56"/>
        <v>BG_2009_1A3(FS)_PM2.5</v>
      </c>
      <c r="B3599" s="113" t="s">
        <v>140</v>
      </c>
      <c r="C3599" s="113">
        <v>2009</v>
      </c>
      <c r="D3599" s="113" t="s">
        <v>132</v>
      </c>
      <c r="E3599" s="113" t="s">
        <v>203</v>
      </c>
      <c r="F3599" s="113" t="s">
        <v>200</v>
      </c>
      <c r="G3599" s="113">
        <v>2.8663451952138499</v>
      </c>
    </row>
    <row r="3600" spans="1:7" x14ac:dyDescent="0.25">
      <c r="A3600" s="108" t="str">
        <f t="shared" si="56"/>
        <v>BG_2009_3D_NOx</v>
      </c>
      <c r="B3600" s="113" t="s">
        <v>140</v>
      </c>
      <c r="C3600" s="113">
        <v>2009</v>
      </c>
      <c r="D3600" s="113" t="s">
        <v>206</v>
      </c>
      <c r="E3600" s="113" t="s">
        <v>199</v>
      </c>
      <c r="F3600" s="113" t="s">
        <v>200</v>
      </c>
      <c r="G3600" s="113">
        <v>10.3087809798433</v>
      </c>
    </row>
    <row r="3601" spans="1:7" x14ac:dyDescent="0.25">
      <c r="A3601" s="108" t="str">
        <f t="shared" si="56"/>
        <v>BG_2010_NATIONAL TOTAL_NOx</v>
      </c>
      <c r="B3601" s="113" t="s">
        <v>140</v>
      </c>
      <c r="C3601" s="113">
        <v>2010</v>
      </c>
      <c r="D3601" s="113" t="s">
        <v>122</v>
      </c>
      <c r="E3601" s="113" t="s">
        <v>199</v>
      </c>
      <c r="F3601" s="113" t="s">
        <v>200</v>
      </c>
      <c r="G3601" s="113">
        <v>131.244843401922</v>
      </c>
    </row>
    <row r="3602" spans="1:7" x14ac:dyDescent="0.25">
      <c r="A3602" s="108" t="str">
        <f t="shared" si="56"/>
        <v>BG_2010_NATIONAL TOTAL_NMVOC</v>
      </c>
      <c r="B3602" s="113" t="s">
        <v>140</v>
      </c>
      <c r="C3602" s="113">
        <v>2010</v>
      </c>
      <c r="D3602" s="113" t="s">
        <v>122</v>
      </c>
      <c r="E3602" s="113" t="s">
        <v>123</v>
      </c>
      <c r="F3602" s="113" t="s">
        <v>200</v>
      </c>
      <c r="G3602" s="113">
        <v>81.699813658109207</v>
      </c>
    </row>
    <row r="3603" spans="1:7" x14ac:dyDescent="0.25">
      <c r="A3603" s="108" t="str">
        <f t="shared" si="56"/>
        <v>BG_2010_NATIONAL TOTAL_SOx</v>
      </c>
      <c r="B3603" s="113" t="s">
        <v>140</v>
      </c>
      <c r="C3603" s="113">
        <v>2010</v>
      </c>
      <c r="D3603" s="113" t="s">
        <v>122</v>
      </c>
      <c r="E3603" s="113" t="s">
        <v>201</v>
      </c>
      <c r="F3603" s="113" t="s">
        <v>200</v>
      </c>
      <c r="G3603" s="113">
        <v>305.418052616088</v>
      </c>
    </row>
    <row r="3604" spans="1:7" x14ac:dyDescent="0.25">
      <c r="A3604" s="108" t="str">
        <f t="shared" si="56"/>
        <v>BG_2010_NATIONAL TOTAL_NH3</v>
      </c>
      <c r="B3604" s="113" t="s">
        <v>140</v>
      </c>
      <c r="C3604" s="113">
        <v>2010</v>
      </c>
      <c r="D3604" s="113" t="s">
        <v>122</v>
      </c>
      <c r="E3604" s="113" t="s">
        <v>124</v>
      </c>
      <c r="F3604" s="113" t="s">
        <v>200</v>
      </c>
      <c r="G3604" s="113">
        <v>55.724575758830802</v>
      </c>
    </row>
    <row r="3605" spans="1:7" x14ac:dyDescent="0.25">
      <c r="A3605" s="108" t="str">
        <f t="shared" si="56"/>
        <v>BG_2010_NATIONAL TOTAL_PM2.5</v>
      </c>
      <c r="B3605" s="113" t="s">
        <v>140</v>
      </c>
      <c r="C3605" s="113">
        <v>2010</v>
      </c>
      <c r="D3605" s="113" t="s">
        <v>122</v>
      </c>
      <c r="E3605" s="113" t="s">
        <v>203</v>
      </c>
      <c r="F3605" s="113" t="s">
        <v>200</v>
      </c>
      <c r="G3605" s="113">
        <v>35.512307186934599</v>
      </c>
    </row>
    <row r="3606" spans="1:7" x14ac:dyDescent="0.25">
      <c r="A3606" s="108" t="str">
        <f t="shared" si="56"/>
        <v>BG_2010_NATIONAL TOTAL_Pb</v>
      </c>
      <c r="B3606" s="113" t="s">
        <v>140</v>
      </c>
      <c r="C3606" s="113">
        <v>2010</v>
      </c>
      <c r="D3606" s="113" t="s">
        <v>122</v>
      </c>
      <c r="E3606" s="113" t="s">
        <v>125</v>
      </c>
      <c r="F3606" s="113" t="s">
        <v>200</v>
      </c>
      <c r="G3606" s="113">
        <v>2.49502371075941E-2</v>
      </c>
    </row>
    <row r="3607" spans="1:7" x14ac:dyDescent="0.25">
      <c r="A3607" s="108" t="str">
        <f t="shared" si="56"/>
        <v>BG_2010_NATIONAL TOTAL_Cd</v>
      </c>
      <c r="B3607" s="113" t="s">
        <v>140</v>
      </c>
      <c r="C3607" s="113">
        <v>2010</v>
      </c>
      <c r="D3607" s="113" t="s">
        <v>122</v>
      </c>
      <c r="E3607" s="113" t="s">
        <v>126</v>
      </c>
      <c r="F3607" s="113" t="s">
        <v>200</v>
      </c>
      <c r="G3607" s="113">
        <v>3.7647166734832201E-3</v>
      </c>
    </row>
    <row r="3608" spans="1:7" x14ac:dyDescent="0.25">
      <c r="A3608" s="108" t="str">
        <f t="shared" si="56"/>
        <v>BG_2010_NATIONAL TOTAL_Hg</v>
      </c>
      <c r="B3608" s="113" t="s">
        <v>140</v>
      </c>
      <c r="C3608" s="113">
        <v>2010</v>
      </c>
      <c r="D3608" s="113" t="s">
        <v>122</v>
      </c>
      <c r="E3608" s="113" t="s">
        <v>127</v>
      </c>
      <c r="F3608" s="113" t="s">
        <v>200</v>
      </c>
      <c r="G3608" s="113">
        <v>1.5251272055749E-3</v>
      </c>
    </row>
    <row r="3609" spans="1:7" x14ac:dyDescent="0.25">
      <c r="A3609" s="108" t="str">
        <f t="shared" si="56"/>
        <v>BG_2010_NATIONAL TOTAL_DIOX</v>
      </c>
      <c r="B3609" s="113" t="s">
        <v>140</v>
      </c>
      <c r="C3609" s="113">
        <v>2010</v>
      </c>
      <c r="D3609" s="113" t="s">
        <v>122</v>
      </c>
      <c r="E3609" s="113" t="s">
        <v>128</v>
      </c>
      <c r="F3609" s="113" t="s">
        <v>200</v>
      </c>
      <c r="G3609" s="150">
        <v>4.5104809578637503E-8</v>
      </c>
    </row>
    <row r="3610" spans="1:7" x14ac:dyDescent="0.25">
      <c r="A3610" s="108" t="str">
        <f t="shared" si="56"/>
        <v>BG_2010_NATIONAL TOTAL_PAH</v>
      </c>
      <c r="B3610" s="113" t="s">
        <v>140</v>
      </c>
      <c r="C3610" s="113">
        <v>2010</v>
      </c>
      <c r="D3610" s="113" t="s">
        <v>122</v>
      </c>
      <c r="E3610" s="113" t="s">
        <v>129</v>
      </c>
      <c r="F3610" s="113" t="s">
        <v>200</v>
      </c>
      <c r="G3610" s="113">
        <v>1.8782144946724599E-2</v>
      </c>
    </row>
    <row r="3611" spans="1:7" x14ac:dyDescent="0.25">
      <c r="A3611" s="108" t="str">
        <f t="shared" si="56"/>
        <v>BG_2010_NATIONAL TOTAL_HCB</v>
      </c>
      <c r="B3611" s="113" t="s">
        <v>140</v>
      </c>
      <c r="C3611" s="113">
        <v>2010</v>
      </c>
      <c r="D3611" s="113" t="s">
        <v>122</v>
      </c>
      <c r="E3611" s="113" t="s">
        <v>130</v>
      </c>
      <c r="F3611" s="113" t="s">
        <v>200</v>
      </c>
      <c r="G3611" s="150">
        <v>2.1300508767299902E-6</v>
      </c>
    </row>
    <row r="3612" spans="1:7" x14ac:dyDescent="0.25">
      <c r="A3612" s="108" t="str">
        <f t="shared" si="56"/>
        <v>BG_2010_NATIONAL TOTAL_PCB</v>
      </c>
      <c r="B3612" s="113" t="s">
        <v>140</v>
      </c>
      <c r="C3612" s="113">
        <v>2010</v>
      </c>
      <c r="D3612" s="113" t="s">
        <v>122</v>
      </c>
      <c r="E3612" s="113" t="s">
        <v>259</v>
      </c>
      <c r="F3612" s="113" t="s">
        <v>200</v>
      </c>
      <c r="G3612" s="150">
        <v>3.8596977740551099E-6</v>
      </c>
    </row>
    <row r="3613" spans="1:7" x14ac:dyDescent="0.25">
      <c r="A3613" s="108" t="str">
        <f t="shared" si="56"/>
        <v>BG_2010_1A3(FS)_NOx</v>
      </c>
      <c r="B3613" s="113" t="s">
        <v>140</v>
      </c>
      <c r="C3613" s="113">
        <v>2010</v>
      </c>
      <c r="D3613" s="113" t="s">
        <v>132</v>
      </c>
      <c r="E3613" s="113" t="s">
        <v>199</v>
      </c>
      <c r="F3613" s="113" t="s">
        <v>200</v>
      </c>
      <c r="G3613" s="113">
        <v>42.114589083307898</v>
      </c>
    </row>
    <row r="3614" spans="1:7" x14ac:dyDescent="0.25">
      <c r="A3614" s="108" t="str">
        <f t="shared" si="56"/>
        <v>BG_2010_1A3(FS)_NMVOC</v>
      </c>
      <c r="B3614" s="113" t="s">
        <v>140</v>
      </c>
      <c r="C3614" s="113">
        <v>2010</v>
      </c>
      <c r="D3614" s="113" t="s">
        <v>132</v>
      </c>
      <c r="E3614" s="113" t="s">
        <v>123</v>
      </c>
      <c r="F3614" s="113" t="s">
        <v>200</v>
      </c>
      <c r="G3614" s="113">
        <v>14.721793131491101</v>
      </c>
    </row>
    <row r="3615" spans="1:7" x14ac:dyDescent="0.25">
      <c r="A3615" s="108" t="str">
        <f t="shared" si="56"/>
        <v>BG_2010_1A3(FS)_SOx</v>
      </c>
      <c r="B3615" s="113" t="s">
        <v>140</v>
      </c>
      <c r="C3615" s="113">
        <v>2010</v>
      </c>
      <c r="D3615" s="113" t="s">
        <v>132</v>
      </c>
      <c r="E3615" s="113" t="s">
        <v>201</v>
      </c>
      <c r="F3615" s="113" t="s">
        <v>200</v>
      </c>
      <c r="G3615" s="113">
        <v>8.22534149771465E-2</v>
      </c>
    </row>
    <row r="3616" spans="1:7" x14ac:dyDescent="0.25">
      <c r="A3616" s="108" t="str">
        <f t="shared" si="56"/>
        <v>BG_2010_1A3(FS)_NH3</v>
      </c>
      <c r="B3616" s="113" t="s">
        <v>140</v>
      </c>
      <c r="C3616" s="113">
        <v>2010</v>
      </c>
      <c r="D3616" s="113" t="s">
        <v>132</v>
      </c>
      <c r="E3616" s="113" t="s">
        <v>124</v>
      </c>
      <c r="F3616" s="113" t="s">
        <v>200</v>
      </c>
      <c r="G3616" s="113">
        <v>0.82440229818338595</v>
      </c>
    </row>
    <row r="3617" spans="1:7" x14ac:dyDescent="0.25">
      <c r="A3617" s="108" t="str">
        <f t="shared" si="56"/>
        <v>BG_2010_1A3(FS)_PM2.5</v>
      </c>
      <c r="B3617" s="113" t="s">
        <v>140</v>
      </c>
      <c r="C3617" s="113">
        <v>2010</v>
      </c>
      <c r="D3617" s="113" t="s">
        <v>132</v>
      </c>
      <c r="E3617" s="113" t="s">
        <v>203</v>
      </c>
      <c r="F3617" s="113" t="s">
        <v>200</v>
      </c>
      <c r="G3617" s="113">
        <v>2.7497260153082999</v>
      </c>
    </row>
    <row r="3618" spans="1:7" x14ac:dyDescent="0.25">
      <c r="A3618" s="108" t="str">
        <f t="shared" si="56"/>
        <v>BG_2010_3D_NOx</v>
      </c>
      <c r="B3618" s="113" t="s">
        <v>140</v>
      </c>
      <c r="C3618" s="113">
        <v>2010</v>
      </c>
      <c r="D3618" s="113" t="s">
        <v>206</v>
      </c>
      <c r="E3618" s="113" t="s">
        <v>199</v>
      </c>
      <c r="F3618" s="113" t="s">
        <v>200</v>
      </c>
      <c r="G3618" s="113">
        <v>11.002414914284</v>
      </c>
    </row>
    <row r="3619" spans="1:7" x14ac:dyDescent="0.25">
      <c r="A3619" s="108" t="str">
        <f t="shared" si="56"/>
        <v>BG_2011_NATIONAL TOTAL_NOx</v>
      </c>
      <c r="B3619" s="113" t="s">
        <v>140</v>
      </c>
      <c r="C3619" s="113">
        <v>2011</v>
      </c>
      <c r="D3619" s="113" t="s">
        <v>122</v>
      </c>
      <c r="E3619" s="113" t="s">
        <v>199</v>
      </c>
      <c r="F3619" s="113" t="s">
        <v>200</v>
      </c>
      <c r="G3619" s="113">
        <v>149.63089436648099</v>
      </c>
    </row>
    <row r="3620" spans="1:7" x14ac:dyDescent="0.25">
      <c r="A3620" s="108" t="str">
        <f t="shared" si="56"/>
        <v>BG_2011_NATIONAL TOTAL_NMVOC</v>
      </c>
      <c r="B3620" s="113" t="s">
        <v>140</v>
      </c>
      <c r="C3620" s="113">
        <v>2011</v>
      </c>
      <c r="D3620" s="113" t="s">
        <v>122</v>
      </c>
      <c r="E3620" s="113" t="s">
        <v>123</v>
      </c>
      <c r="F3620" s="113" t="s">
        <v>200</v>
      </c>
      <c r="G3620" s="113">
        <v>82.836346729755505</v>
      </c>
    </row>
    <row r="3621" spans="1:7" x14ac:dyDescent="0.25">
      <c r="A3621" s="108" t="str">
        <f t="shared" si="56"/>
        <v>BG_2011_NATIONAL TOTAL_SOx</v>
      </c>
      <c r="B3621" s="113" t="s">
        <v>140</v>
      </c>
      <c r="C3621" s="113">
        <v>2011</v>
      </c>
      <c r="D3621" s="113" t="s">
        <v>122</v>
      </c>
      <c r="E3621" s="113" t="s">
        <v>201</v>
      </c>
      <c r="F3621" s="113" t="s">
        <v>200</v>
      </c>
      <c r="G3621" s="113">
        <v>636.09259353606797</v>
      </c>
    </row>
    <row r="3622" spans="1:7" x14ac:dyDescent="0.25">
      <c r="A3622" s="108" t="str">
        <f t="shared" si="56"/>
        <v>BG_2011_NATIONAL TOTAL_NH3</v>
      </c>
      <c r="B3622" s="113" t="s">
        <v>140</v>
      </c>
      <c r="C3622" s="113">
        <v>2011</v>
      </c>
      <c r="D3622" s="113" t="s">
        <v>122</v>
      </c>
      <c r="E3622" s="113" t="s">
        <v>124</v>
      </c>
      <c r="F3622" s="113" t="s">
        <v>200</v>
      </c>
      <c r="G3622" s="113">
        <v>54.914494369114003</v>
      </c>
    </row>
    <row r="3623" spans="1:7" x14ac:dyDescent="0.25">
      <c r="A3623" s="108" t="str">
        <f t="shared" si="56"/>
        <v>BG_2011_NATIONAL TOTAL_PM2.5</v>
      </c>
      <c r="B3623" s="113" t="s">
        <v>140</v>
      </c>
      <c r="C3623" s="113">
        <v>2011</v>
      </c>
      <c r="D3623" s="113" t="s">
        <v>122</v>
      </c>
      <c r="E3623" s="113" t="s">
        <v>203</v>
      </c>
      <c r="F3623" s="113" t="s">
        <v>200</v>
      </c>
      <c r="G3623" s="113">
        <v>37.995750409054303</v>
      </c>
    </row>
    <row r="3624" spans="1:7" x14ac:dyDescent="0.25">
      <c r="A3624" s="108" t="str">
        <f t="shared" si="56"/>
        <v>BG_2011_NATIONAL TOTAL_Pb</v>
      </c>
      <c r="B3624" s="113" t="s">
        <v>140</v>
      </c>
      <c r="C3624" s="113">
        <v>2011</v>
      </c>
      <c r="D3624" s="113" t="s">
        <v>122</v>
      </c>
      <c r="E3624" s="113" t="s">
        <v>125</v>
      </c>
      <c r="F3624" s="113" t="s">
        <v>200</v>
      </c>
      <c r="G3624" s="113">
        <v>2.9127206480756899E-2</v>
      </c>
    </row>
    <row r="3625" spans="1:7" x14ac:dyDescent="0.25">
      <c r="A3625" s="108" t="str">
        <f t="shared" si="56"/>
        <v>BG_2011_NATIONAL TOTAL_Cd</v>
      </c>
      <c r="B3625" s="113" t="s">
        <v>140</v>
      </c>
      <c r="C3625" s="113">
        <v>2011</v>
      </c>
      <c r="D3625" s="113" t="s">
        <v>122</v>
      </c>
      <c r="E3625" s="113" t="s">
        <v>126</v>
      </c>
      <c r="F3625" s="113" t="s">
        <v>200</v>
      </c>
      <c r="G3625" s="113">
        <v>5.2091906980129997E-3</v>
      </c>
    </row>
    <row r="3626" spans="1:7" x14ac:dyDescent="0.25">
      <c r="A3626" s="108" t="str">
        <f t="shared" si="56"/>
        <v>BG_2011_NATIONAL TOTAL_Hg</v>
      </c>
      <c r="B3626" s="113" t="s">
        <v>140</v>
      </c>
      <c r="C3626" s="113">
        <v>2011</v>
      </c>
      <c r="D3626" s="113" t="s">
        <v>122</v>
      </c>
      <c r="E3626" s="113" t="s">
        <v>127</v>
      </c>
      <c r="F3626" s="113" t="s">
        <v>200</v>
      </c>
      <c r="G3626" s="113">
        <v>2.1971979959668E-3</v>
      </c>
    </row>
    <row r="3627" spans="1:7" x14ac:dyDescent="0.25">
      <c r="A3627" s="108" t="str">
        <f t="shared" si="56"/>
        <v>BG_2011_NATIONAL TOTAL_DIOX</v>
      </c>
      <c r="B3627" s="113" t="s">
        <v>140</v>
      </c>
      <c r="C3627" s="113">
        <v>2011</v>
      </c>
      <c r="D3627" s="113" t="s">
        <v>122</v>
      </c>
      <c r="E3627" s="113" t="s">
        <v>128</v>
      </c>
      <c r="F3627" s="113" t="s">
        <v>200</v>
      </c>
      <c r="G3627" s="150">
        <v>5.2098352063196798E-8</v>
      </c>
    </row>
    <row r="3628" spans="1:7" x14ac:dyDescent="0.25">
      <c r="A3628" s="108" t="str">
        <f t="shared" si="56"/>
        <v>BG_2011_NATIONAL TOTAL_PAH</v>
      </c>
      <c r="B3628" s="113" t="s">
        <v>140</v>
      </c>
      <c r="C3628" s="113">
        <v>2011</v>
      </c>
      <c r="D3628" s="113" t="s">
        <v>122</v>
      </c>
      <c r="E3628" s="113" t="s">
        <v>129</v>
      </c>
      <c r="F3628" s="113" t="s">
        <v>200</v>
      </c>
      <c r="G3628" s="113">
        <v>2.07561848472308E-2</v>
      </c>
    </row>
    <row r="3629" spans="1:7" x14ac:dyDescent="0.25">
      <c r="A3629" s="108" t="str">
        <f t="shared" si="56"/>
        <v>BG_2011_NATIONAL TOTAL_HCB</v>
      </c>
      <c r="B3629" s="113" t="s">
        <v>140</v>
      </c>
      <c r="C3629" s="113">
        <v>2011</v>
      </c>
      <c r="D3629" s="113" t="s">
        <v>122</v>
      </c>
      <c r="E3629" s="113" t="s">
        <v>130</v>
      </c>
      <c r="F3629" s="113" t="s">
        <v>200</v>
      </c>
      <c r="G3629" s="150">
        <v>3.1567071162380499E-6</v>
      </c>
    </row>
    <row r="3630" spans="1:7" x14ac:dyDescent="0.25">
      <c r="A3630" s="108" t="str">
        <f t="shared" si="56"/>
        <v>BG_2011_NATIONAL TOTAL_PCB</v>
      </c>
      <c r="B3630" s="113" t="s">
        <v>140</v>
      </c>
      <c r="C3630" s="113">
        <v>2011</v>
      </c>
      <c r="D3630" s="113" t="s">
        <v>122</v>
      </c>
      <c r="E3630" s="113" t="s">
        <v>259</v>
      </c>
      <c r="F3630" s="113" t="s">
        <v>200</v>
      </c>
      <c r="G3630" s="150">
        <v>7.6652522220612708E-6</v>
      </c>
    </row>
    <row r="3631" spans="1:7" x14ac:dyDescent="0.25">
      <c r="A3631" s="108" t="str">
        <f t="shared" si="56"/>
        <v>BG_2011_1A3(FS)_NOx</v>
      </c>
      <c r="B3631" s="113" t="s">
        <v>140</v>
      </c>
      <c r="C3631" s="113">
        <v>2011</v>
      </c>
      <c r="D3631" s="113" t="s">
        <v>132</v>
      </c>
      <c r="E3631" s="113" t="s">
        <v>199</v>
      </c>
      <c r="F3631" s="113" t="s">
        <v>200</v>
      </c>
      <c r="G3631" s="113">
        <v>40.984324763797098</v>
      </c>
    </row>
    <row r="3632" spans="1:7" x14ac:dyDescent="0.25">
      <c r="A3632" s="108" t="str">
        <f t="shared" si="56"/>
        <v>BG_2011_1A3(FS)_NMVOC</v>
      </c>
      <c r="B3632" s="113" t="s">
        <v>140</v>
      </c>
      <c r="C3632" s="113">
        <v>2011</v>
      </c>
      <c r="D3632" s="113" t="s">
        <v>132</v>
      </c>
      <c r="E3632" s="113" t="s">
        <v>123</v>
      </c>
      <c r="F3632" s="113" t="s">
        <v>200</v>
      </c>
      <c r="G3632" s="113">
        <v>14.0360814933226</v>
      </c>
    </row>
    <row r="3633" spans="1:7" x14ac:dyDescent="0.25">
      <c r="A3633" s="108" t="str">
        <f t="shared" si="56"/>
        <v>BG_2011_1A3(FS)_SOx</v>
      </c>
      <c r="B3633" s="113" t="s">
        <v>140</v>
      </c>
      <c r="C3633" s="113">
        <v>2011</v>
      </c>
      <c r="D3633" s="113" t="s">
        <v>132</v>
      </c>
      <c r="E3633" s="113" t="s">
        <v>201</v>
      </c>
      <c r="F3633" s="113" t="s">
        <v>200</v>
      </c>
      <c r="G3633" s="113">
        <v>5.3022788008290599E-2</v>
      </c>
    </row>
    <row r="3634" spans="1:7" x14ac:dyDescent="0.25">
      <c r="A3634" s="108" t="str">
        <f t="shared" si="56"/>
        <v>BG_2011_1A3(FS)_NH3</v>
      </c>
      <c r="B3634" s="113" t="s">
        <v>140</v>
      </c>
      <c r="C3634" s="113">
        <v>2011</v>
      </c>
      <c r="D3634" s="113" t="s">
        <v>132</v>
      </c>
      <c r="E3634" s="113" t="s">
        <v>124</v>
      </c>
      <c r="F3634" s="113" t="s">
        <v>200</v>
      </c>
      <c r="G3634" s="113">
        <v>0.78307646488634397</v>
      </c>
    </row>
    <row r="3635" spans="1:7" x14ac:dyDescent="0.25">
      <c r="A3635" s="108" t="str">
        <f t="shared" si="56"/>
        <v>BG_2011_1A3(FS)_PM2.5</v>
      </c>
      <c r="B3635" s="113" t="s">
        <v>140</v>
      </c>
      <c r="C3635" s="113">
        <v>2011</v>
      </c>
      <c r="D3635" s="113" t="s">
        <v>132</v>
      </c>
      <c r="E3635" s="113" t="s">
        <v>203</v>
      </c>
      <c r="F3635" s="113" t="s">
        <v>200</v>
      </c>
      <c r="G3635" s="113">
        <v>2.7707987326526702</v>
      </c>
    </row>
    <row r="3636" spans="1:7" x14ac:dyDescent="0.25">
      <c r="A3636" s="108" t="str">
        <f t="shared" si="56"/>
        <v>BG_2011_3D_NOx</v>
      </c>
      <c r="B3636" s="113" t="s">
        <v>140</v>
      </c>
      <c r="C3636" s="113">
        <v>2011</v>
      </c>
      <c r="D3636" s="113" t="s">
        <v>206</v>
      </c>
      <c r="E3636" s="113" t="s">
        <v>199</v>
      </c>
      <c r="F3636" s="113" t="s">
        <v>200</v>
      </c>
      <c r="G3636" s="113">
        <v>10.740868309809899</v>
      </c>
    </row>
    <row r="3637" spans="1:7" x14ac:dyDescent="0.25">
      <c r="A3637" s="108" t="str">
        <f t="shared" si="56"/>
        <v>BG_2012_NATIONAL TOTAL_NOx</v>
      </c>
      <c r="B3637" s="113" t="s">
        <v>140</v>
      </c>
      <c r="C3637" s="113">
        <v>2012</v>
      </c>
      <c r="D3637" s="113" t="s">
        <v>122</v>
      </c>
      <c r="E3637" s="113" t="s">
        <v>199</v>
      </c>
      <c r="F3637" s="113" t="s">
        <v>200</v>
      </c>
      <c r="G3637" s="113">
        <v>123.708000421603</v>
      </c>
    </row>
    <row r="3638" spans="1:7" x14ac:dyDescent="0.25">
      <c r="A3638" s="108" t="str">
        <f t="shared" si="56"/>
        <v>BG_2012_NATIONAL TOTAL_NMVOC</v>
      </c>
      <c r="B3638" s="113" t="s">
        <v>140</v>
      </c>
      <c r="C3638" s="113">
        <v>2012</v>
      </c>
      <c r="D3638" s="113" t="s">
        <v>122</v>
      </c>
      <c r="E3638" s="113" t="s">
        <v>123</v>
      </c>
      <c r="F3638" s="113" t="s">
        <v>200</v>
      </c>
      <c r="G3638" s="113">
        <v>79.246436537116494</v>
      </c>
    </row>
    <row r="3639" spans="1:7" x14ac:dyDescent="0.25">
      <c r="A3639" s="108" t="str">
        <f t="shared" si="56"/>
        <v>BG_2012_NATIONAL TOTAL_SOx</v>
      </c>
      <c r="B3639" s="113" t="s">
        <v>140</v>
      </c>
      <c r="C3639" s="113">
        <v>2012</v>
      </c>
      <c r="D3639" s="113" t="s">
        <v>122</v>
      </c>
      <c r="E3639" s="113" t="s">
        <v>201</v>
      </c>
      <c r="F3639" s="113" t="s">
        <v>200</v>
      </c>
      <c r="G3639" s="113">
        <v>307.75394214230897</v>
      </c>
    </row>
    <row r="3640" spans="1:7" x14ac:dyDescent="0.25">
      <c r="A3640" s="108" t="str">
        <f t="shared" si="56"/>
        <v>BG_2012_NATIONAL TOTAL_NH3</v>
      </c>
      <c r="B3640" s="113" t="s">
        <v>140</v>
      </c>
      <c r="C3640" s="113">
        <v>2012</v>
      </c>
      <c r="D3640" s="113" t="s">
        <v>122</v>
      </c>
      <c r="E3640" s="113" t="s">
        <v>124</v>
      </c>
      <c r="F3640" s="113" t="s">
        <v>200</v>
      </c>
      <c r="G3640" s="113">
        <v>55.026551060583898</v>
      </c>
    </row>
    <row r="3641" spans="1:7" x14ac:dyDescent="0.25">
      <c r="A3641" s="108" t="str">
        <f t="shared" si="56"/>
        <v>BG_2012_NATIONAL TOTAL_PM2.5</v>
      </c>
      <c r="B3641" s="113" t="s">
        <v>140</v>
      </c>
      <c r="C3641" s="113">
        <v>2012</v>
      </c>
      <c r="D3641" s="113" t="s">
        <v>122</v>
      </c>
      <c r="E3641" s="113" t="s">
        <v>203</v>
      </c>
      <c r="F3641" s="113" t="s">
        <v>200</v>
      </c>
      <c r="G3641" s="113">
        <v>36.9020897618323</v>
      </c>
    </row>
    <row r="3642" spans="1:7" x14ac:dyDescent="0.25">
      <c r="A3642" s="108" t="str">
        <f t="shared" si="56"/>
        <v>BG_2012_NATIONAL TOTAL_Pb</v>
      </c>
      <c r="B3642" s="113" t="s">
        <v>140</v>
      </c>
      <c r="C3642" s="113">
        <v>2012</v>
      </c>
      <c r="D3642" s="113" t="s">
        <v>122</v>
      </c>
      <c r="E3642" s="113" t="s">
        <v>125</v>
      </c>
      <c r="F3642" s="113" t="s">
        <v>200</v>
      </c>
      <c r="G3642" s="113">
        <v>1.95988713656698E-2</v>
      </c>
    </row>
    <row r="3643" spans="1:7" x14ac:dyDescent="0.25">
      <c r="A3643" s="108" t="str">
        <f t="shared" si="56"/>
        <v>BG_2012_NATIONAL TOTAL_Cd</v>
      </c>
      <c r="B3643" s="113" t="s">
        <v>140</v>
      </c>
      <c r="C3643" s="113">
        <v>2012</v>
      </c>
      <c r="D3643" s="113" t="s">
        <v>122</v>
      </c>
      <c r="E3643" s="113" t="s">
        <v>126</v>
      </c>
      <c r="F3643" s="113" t="s">
        <v>200</v>
      </c>
      <c r="G3643" s="113">
        <v>2.8189571201663998E-3</v>
      </c>
    </row>
    <row r="3644" spans="1:7" x14ac:dyDescent="0.25">
      <c r="A3644" s="108" t="str">
        <f t="shared" si="56"/>
        <v>BG_2012_NATIONAL TOTAL_Hg</v>
      </c>
      <c r="B3644" s="113" t="s">
        <v>140</v>
      </c>
      <c r="C3644" s="113">
        <v>2012</v>
      </c>
      <c r="D3644" s="113" t="s">
        <v>122</v>
      </c>
      <c r="E3644" s="113" t="s">
        <v>127</v>
      </c>
      <c r="F3644" s="113" t="s">
        <v>200</v>
      </c>
      <c r="G3644" s="113">
        <v>6.4705065760083103E-4</v>
      </c>
    </row>
    <row r="3645" spans="1:7" x14ac:dyDescent="0.25">
      <c r="A3645" s="108" t="str">
        <f t="shared" si="56"/>
        <v>BG_2012_NATIONAL TOTAL_DIOX</v>
      </c>
      <c r="B3645" s="113" t="s">
        <v>140</v>
      </c>
      <c r="C3645" s="113">
        <v>2012</v>
      </c>
      <c r="D3645" s="113" t="s">
        <v>122</v>
      </c>
      <c r="E3645" s="113" t="s">
        <v>128</v>
      </c>
      <c r="F3645" s="113" t="s">
        <v>200</v>
      </c>
      <c r="G3645" s="150">
        <v>4.8362617782419297E-8</v>
      </c>
    </row>
    <row r="3646" spans="1:7" x14ac:dyDescent="0.25">
      <c r="A3646" s="108" t="str">
        <f t="shared" si="56"/>
        <v>BG_2012_NATIONAL TOTAL_PAH</v>
      </c>
      <c r="B3646" s="113" t="s">
        <v>140</v>
      </c>
      <c r="C3646" s="113">
        <v>2012</v>
      </c>
      <c r="D3646" s="113" t="s">
        <v>122</v>
      </c>
      <c r="E3646" s="113" t="s">
        <v>129</v>
      </c>
      <c r="F3646" s="113" t="s">
        <v>200</v>
      </c>
      <c r="G3646" s="113">
        <v>2.0417983308871099E-2</v>
      </c>
    </row>
    <row r="3647" spans="1:7" x14ac:dyDescent="0.25">
      <c r="A3647" s="108" t="str">
        <f t="shared" si="56"/>
        <v>BG_2012_NATIONAL TOTAL_HCB</v>
      </c>
      <c r="B3647" s="113" t="s">
        <v>140</v>
      </c>
      <c r="C3647" s="113">
        <v>2012</v>
      </c>
      <c r="D3647" s="113" t="s">
        <v>122</v>
      </c>
      <c r="E3647" s="113" t="s">
        <v>130</v>
      </c>
      <c r="F3647" s="113" t="s">
        <v>200</v>
      </c>
      <c r="G3647" s="150">
        <v>2.7419205880324199E-6</v>
      </c>
    </row>
    <row r="3648" spans="1:7" x14ac:dyDescent="0.25">
      <c r="A3648" s="108" t="str">
        <f t="shared" si="56"/>
        <v>BG_2012_NATIONAL TOTAL_PCB</v>
      </c>
      <c r="B3648" s="113" t="s">
        <v>140</v>
      </c>
      <c r="C3648" s="113">
        <v>2012</v>
      </c>
      <c r="D3648" s="113" t="s">
        <v>122</v>
      </c>
      <c r="E3648" s="113" t="s">
        <v>259</v>
      </c>
      <c r="F3648" s="113" t="s">
        <v>200</v>
      </c>
      <c r="G3648" s="150">
        <v>4.9312114677644003E-6</v>
      </c>
    </row>
    <row r="3649" spans="1:7" x14ac:dyDescent="0.25">
      <c r="A3649" s="108" t="str">
        <f t="shared" si="56"/>
        <v>BG_2012_1A3(FS)_NOx</v>
      </c>
      <c r="B3649" s="113" t="s">
        <v>140</v>
      </c>
      <c r="C3649" s="113">
        <v>2012</v>
      </c>
      <c r="D3649" s="113" t="s">
        <v>132</v>
      </c>
      <c r="E3649" s="113" t="s">
        <v>199</v>
      </c>
      <c r="F3649" s="113" t="s">
        <v>200</v>
      </c>
      <c r="G3649" s="113">
        <v>42.917811651300603</v>
      </c>
    </row>
    <row r="3650" spans="1:7" x14ac:dyDescent="0.25">
      <c r="A3650" s="108" t="str">
        <f t="shared" ref="A3650:A3713" si="57">CONCATENATE(B3650,"_",C3650,"_",D3650,"_",E3650)</f>
        <v>BG_2012_1A3(FS)_NMVOC</v>
      </c>
      <c r="B3650" s="113" t="s">
        <v>140</v>
      </c>
      <c r="C3650" s="113">
        <v>2012</v>
      </c>
      <c r="D3650" s="113" t="s">
        <v>132</v>
      </c>
      <c r="E3650" s="113" t="s">
        <v>123</v>
      </c>
      <c r="F3650" s="113" t="s">
        <v>200</v>
      </c>
      <c r="G3650" s="113">
        <v>13.853964130870301</v>
      </c>
    </row>
    <row r="3651" spans="1:7" x14ac:dyDescent="0.25">
      <c r="A3651" s="108" t="str">
        <f t="shared" si="57"/>
        <v>BG_2012_1A3(FS)_SOx</v>
      </c>
      <c r="B3651" s="113" t="s">
        <v>140</v>
      </c>
      <c r="C3651" s="113">
        <v>2012</v>
      </c>
      <c r="D3651" s="113" t="s">
        <v>132</v>
      </c>
      <c r="E3651" s="113" t="s">
        <v>201</v>
      </c>
      <c r="F3651" s="113" t="s">
        <v>200</v>
      </c>
      <c r="G3651" s="113">
        <v>4.5934983743318898E-2</v>
      </c>
    </row>
    <row r="3652" spans="1:7" x14ac:dyDescent="0.25">
      <c r="A3652" s="108" t="str">
        <f t="shared" si="57"/>
        <v>BG_2012_1A3(FS)_NH3</v>
      </c>
      <c r="B3652" s="113" t="s">
        <v>140</v>
      </c>
      <c r="C3652" s="113">
        <v>2012</v>
      </c>
      <c r="D3652" s="113" t="s">
        <v>132</v>
      </c>
      <c r="E3652" s="113" t="s">
        <v>124</v>
      </c>
      <c r="F3652" s="113" t="s">
        <v>200</v>
      </c>
      <c r="G3652" s="113">
        <v>0.78334762238836597</v>
      </c>
    </row>
    <row r="3653" spans="1:7" x14ac:dyDescent="0.25">
      <c r="A3653" s="108" t="str">
        <f t="shared" si="57"/>
        <v>BG_2012_1A3(FS)_PM2.5</v>
      </c>
      <c r="B3653" s="113" t="s">
        <v>140</v>
      </c>
      <c r="C3653" s="113">
        <v>2012</v>
      </c>
      <c r="D3653" s="113" t="s">
        <v>132</v>
      </c>
      <c r="E3653" s="113" t="s">
        <v>203</v>
      </c>
      <c r="F3653" s="113" t="s">
        <v>200</v>
      </c>
      <c r="G3653" s="113">
        <v>2.9439400415975601</v>
      </c>
    </row>
    <row r="3654" spans="1:7" x14ac:dyDescent="0.25">
      <c r="A3654" s="108" t="str">
        <f t="shared" si="57"/>
        <v>BG_2012_3D_NOx</v>
      </c>
      <c r="B3654" s="113" t="s">
        <v>140</v>
      </c>
      <c r="C3654" s="113">
        <v>2012</v>
      </c>
      <c r="D3654" s="113" t="s">
        <v>206</v>
      </c>
      <c r="E3654" s="113" t="s">
        <v>199</v>
      </c>
      <c r="F3654" s="113" t="s">
        <v>200</v>
      </c>
      <c r="G3654" s="113">
        <v>12.364823058641401</v>
      </c>
    </row>
    <row r="3655" spans="1:7" x14ac:dyDescent="0.25">
      <c r="A3655" s="108" t="str">
        <f t="shared" si="57"/>
        <v>BG_2013_NATIONAL TOTAL_NOx</v>
      </c>
      <c r="B3655" s="113" t="s">
        <v>140</v>
      </c>
      <c r="C3655" s="113">
        <v>2013</v>
      </c>
      <c r="D3655" s="113" t="s">
        <v>122</v>
      </c>
      <c r="E3655" s="113" t="s">
        <v>199</v>
      </c>
      <c r="F3655" s="113" t="s">
        <v>200</v>
      </c>
      <c r="G3655" s="113">
        <v>105.89637066615499</v>
      </c>
    </row>
    <row r="3656" spans="1:7" x14ac:dyDescent="0.25">
      <c r="A3656" s="108" t="str">
        <f t="shared" si="57"/>
        <v>BG_2013_NATIONAL TOTAL_NMVOC</v>
      </c>
      <c r="B3656" s="113" t="s">
        <v>140</v>
      </c>
      <c r="C3656" s="113">
        <v>2013</v>
      </c>
      <c r="D3656" s="113" t="s">
        <v>122</v>
      </c>
      <c r="E3656" s="113" t="s">
        <v>123</v>
      </c>
      <c r="F3656" s="113" t="s">
        <v>200</v>
      </c>
      <c r="G3656" s="113">
        <v>75.382395300126305</v>
      </c>
    </row>
    <row r="3657" spans="1:7" x14ac:dyDescent="0.25">
      <c r="A3657" s="108" t="str">
        <f t="shared" si="57"/>
        <v>BG_2013_NATIONAL TOTAL_SOx</v>
      </c>
      <c r="B3657" s="113" t="s">
        <v>140</v>
      </c>
      <c r="C3657" s="113">
        <v>2013</v>
      </c>
      <c r="D3657" s="113" t="s">
        <v>122</v>
      </c>
      <c r="E3657" s="113" t="s">
        <v>201</v>
      </c>
      <c r="F3657" s="113" t="s">
        <v>200</v>
      </c>
      <c r="G3657" s="113">
        <v>140.18167572397701</v>
      </c>
    </row>
    <row r="3658" spans="1:7" x14ac:dyDescent="0.25">
      <c r="A3658" s="108" t="str">
        <f t="shared" si="57"/>
        <v>BG_2013_NATIONAL TOTAL_NH3</v>
      </c>
      <c r="B3658" s="113" t="s">
        <v>140</v>
      </c>
      <c r="C3658" s="113">
        <v>2013</v>
      </c>
      <c r="D3658" s="113" t="s">
        <v>122</v>
      </c>
      <c r="E3658" s="113" t="s">
        <v>124</v>
      </c>
      <c r="F3658" s="113" t="s">
        <v>200</v>
      </c>
      <c r="G3658" s="113">
        <v>58.652988754842497</v>
      </c>
    </row>
    <row r="3659" spans="1:7" x14ac:dyDescent="0.25">
      <c r="A3659" s="108" t="str">
        <f t="shared" si="57"/>
        <v>BG_2013_NATIONAL TOTAL_PM2.5</v>
      </c>
      <c r="B3659" s="113" t="s">
        <v>140</v>
      </c>
      <c r="C3659" s="113">
        <v>2013</v>
      </c>
      <c r="D3659" s="113" t="s">
        <v>122</v>
      </c>
      <c r="E3659" s="113" t="s">
        <v>203</v>
      </c>
      <c r="F3659" s="113" t="s">
        <v>200</v>
      </c>
      <c r="G3659" s="113">
        <v>33.896743989323902</v>
      </c>
    </row>
    <row r="3660" spans="1:7" x14ac:dyDescent="0.25">
      <c r="A3660" s="108" t="str">
        <f t="shared" si="57"/>
        <v>BG_2013_NATIONAL TOTAL_Pb</v>
      </c>
      <c r="B3660" s="113" t="s">
        <v>140</v>
      </c>
      <c r="C3660" s="113">
        <v>2013</v>
      </c>
      <c r="D3660" s="113" t="s">
        <v>122</v>
      </c>
      <c r="E3660" s="113" t="s">
        <v>125</v>
      </c>
      <c r="F3660" s="113" t="s">
        <v>200</v>
      </c>
      <c r="G3660" s="113">
        <v>1.8476319411154001E-2</v>
      </c>
    </row>
    <row r="3661" spans="1:7" x14ac:dyDescent="0.25">
      <c r="A3661" s="108" t="str">
        <f t="shared" si="57"/>
        <v>BG_2013_NATIONAL TOTAL_Cd</v>
      </c>
      <c r="B3661" s="113" t="s">
        <v>140</v>
      </c>
      <c r="C3661" s="113">
        <v>2013</v>
      </c>
      <c r="D3661" s="113" t="s">
        <v>122</v>
      </c>
      <c r="E3661" s="113" t="s">
        <v>126</v>
      </c>
      <c r="F3661" s="113" t="s">
        <v>200</v>
      </c>
      <c r="G3661" s="113">
        <v>2.17688671631612E-3</v>
      </c>
    </row>
    <row r="3662" spans="1:7" x14ac:dyDescent="0.25">
      <c r="A3662" s="108" t="str">
        <f t="shared" si="57"/>
        <v>BG_2013_NATIONAL TOTAL_Hg</v>
      </c>
      <c r="B3662" s="113" t="s">
        <v>140</v>
      </c>
      <c r="C3662" s="113">
        <v>2013</v>
      </c>
      <c r="D3662" s="113" t="s">
        <v>122</v>
      </c>
      <c r="E3662" s="113" t="s">
        <v>127</v>
      </c>
      <c r="F3662" s="113" t="s">
        <v>200</v>
      </c>
      <c r="G3662" s="113">
        <v>5.3977144962778203E-4</v>
      </c>
    </row>
    <row r="3663" spans="1:7" x14ac:dyDescent="0.25">
      <c r="A3663" s="108" t="str">
        <f t="shared" si="57"/>
        <v>BG_2013_NATIONAL TOTAL_DIOX</v>
      </c>
      <c r="B3663" s="113" t="s">
        <v>140</v>
      </c>
      <c r="C3663" s="113">
        <v>2013</v>
      </c>
      <c r="D3663" s="113" t="s">
        <v>122</v>
      </c>
      <c r="E3663" s="113" t="s">
        <v>128</v>
      </c>
      <c r="F3663" s="113" t="s">
        <v>200</v>
      </c>
      <c r="G3663" s="150">
        <v>4.3586245296897402E-8</v>
      </c>
    </row>
    <row r="3664" spans="1:7" x14ac:dyDescent="0.25">
      <c r="A3664" s="108" t="str">
        <f t="shared" si="57"/>
        <v>BG_2013_NATIONAL TOTAL_PAH</v>
      </c>
      <c r="B3664" s="113" t="s">
        <v>140</v>
      </c>
      <c r="C3664" s="113">
        <v>2013</v>
      </c>
      <c r="D3664" s="113" t="s">
        <v>122</v>
      </c>
      <c r="E3664" s="113" t="s">
        <v>129</v>
      </c>
      <c r="F3664" s="113" t="s">
        <v>200</v>
      </c>
      <c r="G3664" s="113">
        <v>1.8548366685383601E-2</v>
      </c>
    </row>
    <row r="3665" spans="1:7" x14ac:dyDescent="0.25">
      <c r="A3665" s="108" t="str">
        <f t="shared" si="57"/>
        <v>BG_2013_NATIONAL TOTAL_HCB</v>
      </c>
      <c r="B3665" s="113" t="s">
        <v>140</v>
      </c>
      <c r="C3665" s="113">
        <v>2013</v>
      </c>
      <c r="D3665" s="113" t="s">
        <v>122</v>
      </c>
      <c r="E3665" s="113" t="s">
        <v>130</v>
      </c>
      <c r="F3665" s="113" t="s">
        <v>200</v>
      </c>
      <c r="G3665" s="150">
        <v>2.1623647698791099E-6</v>
      </c>
    </row>
    <row r="3666" spans="1:7" x14ac:dyDescent="0.25">
      <c r="A3666" s="108" t="str">
        <f t="shared" si="57"/>
        <v>BG_2013_NATIONAL TOTAL_PCB</v>
      </c>
      <c r="B3666" s="113" t="s">
        <v>140</v>
      </c>
      <c r="C3666" s="113">
        <v>2013</v>
      </c>
      <c r="D3666" s="113" t="s">
        <v>122</v>
      </c>
      <c r="E3666" s="113" t="s">
        <v>259</v>
      </c>
      <c r="F3666" s="113" t="s">
        <v>200</v>
      </c>
      <c r="G3666" s="150">
        <v>4.1546046982732603E-6</v>
      </c>
    </row>
    <row r="3667" spans="1:7" x14ac:dyDescent="0.25">
      <c r="A3667" s="108" t="str">
        <f t="shared" si="57"/>
        <v>BG_2013_1A3(FS)_NOx</v>
      </c>
      <c r="B3667" s="113" t="s">
        <v>140</v>
      </c>
      <c r="C3667" s="113">
        <v>2013</v>
      </c>
      <c r="D3667" s="113" t="s">
        <v>132</v>
      </c>
      <c r="E3667" s="113" t="s">
        <v>199</v>
      </c>
      <c r="F3667" s="113" t="s">
        <v>200</v>
      </c>
      <c r="G3667" s="113">
        <v>37.377150633745998</v>
      </c>
    </row>
    <row r="3668" spans="1:7" x14ac:dyDescent="0.25">
      <c r="A3668" s="108" t="str">
        <f t="shared" si="57"/>
        <v>BG_2013_1A3(FS)_NMVOC</v>
      </c>
      <c r="B3668" s="113" t="s">
        <v>140</v>
      </c>
      <c r="C3668" s="113">
        <v>2013</v>
      </c>
      <c r="D3668" s="113" t="s">
        <v>132</v>
      </c>
      <c r="E3668" s="113" t="s">
        <v>123</v>
      </c>
      <c r="F3668" s="113" t="s">
        <v>200</v>
      </c>
      <c r="G3668" s="113">
        <v>12.0767455664196</v>
      </c>
    </row>
    <row r="3669" spans="1:7" x14ac:dyDescent="0.25">
      <c r="A3669" s="108" t="str">
        <f t="shared" si="57"/>
        <v>BG_2013_1A3(FS)_SOx</v>
      </c>
      <c r="B3669" s="113" t="s">
        <v>140</v>
      </c>
      <c r="C3669" s="113">
        <v>2013</v>
      </c>
      <c r="D3669" s="113" t="s">
        <v>132</v>
      </c>
      <c r="E3669" s="113" t="s">
        <v>201</v>
      </c>
      <c r="F3669" s="113" t="s">
        <v>200</v>
      </c>
      <c r="G3669" s="113">
        <v>3.2136461204611E-2</v>
      </c>
    </row>
    <row r="3670" spans="1:7" x14ac:dyDescent="0.25">
      <c r="A3670" s="108" t="str">
        <f t="shared" si="57"/>
        <v>BG_2013_1A3(FS)_NH3</v>
      </c>
      <c r="B3670" s="113" t="s">
        <v>140</v>
      </c>
      <c r="C3670" s="113">
        <v>2013</v>
      </c>
      <c r="D3670" s="113" t="s">
        <v>132</v>
      </c>
      <c r="E3670" s="113" t="s">
        <v>124</v>
      </c>
      <c r="F3670" s="113" t="s">
        <v>200</v>
      </c>
      <c r="G3670" s="113">
        <v>0.728901719188633</v>
      </c>
    </row>
    <row r="3671" spans="1:7" x14ac:dyDescent="0.25">
      <c r="A3671" s="108" t="str">
        <f t="shared" si="57"/>
        <v>BG_2013_1A3(FS)_PM2.5</v>
      </c>
      <c r="B3671" s="113" t="s">
        <v>140</v>
      </c>
      <c r="C3671" s="113">
        <v>2013</v>
      </c>
      <c r="D3671" s="113" t="s">
        <v>132</v>
      </c>
      <c r="E3671" s="113" t="s">
        <v>203</v>
      </c>
      <c r="F3671" s="113" t="s">
        <v>200</v>
      </c>
      <c r="G3671" s="113">
        <v>2.50395442124668</v>
      </c>
    </row>
    <row r="3672" spans="1:7" x14ac:dyDescent="0.25">
      <c r="A3672" s="108" t="str">
        <f t="shared" si="57"/>
        <v>BG_2013_3D_NOx</v>
      </c>
      <c r="B3672" s="113" t="s">
        <v>140</v>
      </c>
      <c r="C3672" s="113">
        <v>2013</v>
      </c>
      <c r="D3672" s="113" t="s">
        <v>206</v>
      </c>
      <c r="E3672" s="113" t="s">
        <v>199</v>
      </c>
      <c r="F3672" s="113" t="s">
        <v>200</v>
      </c>
      <c r="G3672" s="113">
        <v>13.1964157646921</v>
      </c>
    </row>
    <row r="3673" spans="1:7" x14ac:dyDescent="0.25">
      <c r="A3673" s="108" t="str">
        <f t="shared" si="57"/>
        <v>BG_2014_NATIONAL TOTAL_NOx</v>
      </c>
      <c r="B3673" s="113" t="s">
        <v>140</v>
      </c>
      <c r="C3673" s="113">
        <v>2014</v>
      </c>
      <c r="D3673" s="113" t="s">
        <v>122</v>
      </c>
      <c r="E3673" s="113" t="s">
        <v>199</v>
      </c>
      <c r="F3673" s="113" t="s">
        <v>200</v>
      </c>
      <c r="G3673" s="113">
        <v>112.972846527461</v>
      </c>
    </row>
    <row r="3674" spans="1:7" x14ac:dyDescent="0.25">
      <c r="A3674" s="108" t="str">
        <f t="shared" si="57"/>
        <v>BG_2014_NATIONAL TOTAL_NMVOC</v>
      </c>
      <c r="B3674" s="113" t="s">
        <v>140</v>
      </c>
      <c r="C3674" s="113">
        <v>2014</v>
      </c>
      <c r="D3674" s="113" t="s">
        <v>122</v>
      </c>
      <c r="E3674" s="113" t="s">
        <v>123</v>
      </c>
      <c r="F3674" s="113" t="s">
        <v>200</v>
      </c>
      <c r="G3674" s="113">
        <v>76.68494632929</v>
      </c>
    </row>
    <row r="3675" spans="1:7" x14ac:dyDescent="0.25">
      <c r="A3675" s="108" t="str">
        <f t="shared" si="57"/>
        <v>BG_2014_NATIONAL TOTAL_SOx</v>
      </c>
      <c r="B3675" s="113" t="s">
        <v>140</v>
      </c>
      <c r="C3675" s="113">
        <v>2014</v>
      </c>
      <c r="D3675" s="113" t="s">
        <v>122</v>
      </c>
      <c r="E3675" s="113" t="s">
        <v>201</v>
      </c>
      <c r="F3675" s="113" t="s">
        <v>200</v>
      </c>
      <c r="G3675" s="113">
        <v>133.33234986569499</v>
      </c>
    </row>
    <row r="3676" spans="1:7" x14ac:dyDescent="0.25">
      <c r="A3676" s="108" t="str">
        <f t="shared" si="57"/>
        <v>BG_2014_NATIONAL TOTAL_NH3</v>
      </c>
      <c r="B3676" s="113" t="s">
        <v>140</v>
      </c>
      <c r="C3676" s="113">
        <v>2014</v>
      </c>
      <c r="D3676" s="113" t="s">
        <v>122</v>
      </c>
      <c r="E3676" s="113" t="s">
        <v>124</v>
      </c>
      <c r="F3676" s="113" t="s">
        <v>200</v>
      </c>
      <c r="G3676" s="113">
        <v>62.740005749064998</v>
      </c>
    </row>
    <row r="3677" spans="1:7" x14ac:dyDescent="0.25">
      <c r="A3677" s="108" t="str">
        <f t="shared" si="57"/>
        <v>BG_2014_NATIONAL TOTAL_PM2.5</v>
      </c>
      <c r="B3677" s="113" t="s">
        <v>140</v>
      </c>
      <c r="C3677" s="113">
        <v>2014</v>
      </c>
      <c r="D3677" s="113" t="s">
        <v>122</v>
      </c>
      <c r="E3677" s="113" t="s">
        <v>203</v>
      </c>
      <c r="F3677" s="113" t="s">
        <v>200</v>
      </c>
      <c r="G3677" s="113">
        <v>32.709384041989601</v>
      </c>
    </row>
    <row r="3678" spans="1:7" x14ac:dyDescent="0.25">
      <c r="A3678" s="108" t="str">
        <f t="shared" si="57"/>
        <v>BG_2014_NATIONAL TOTAL_Pb</v>
      </c>
      <c r="B3678" s="113" t="s">
        <v>140</v>
      </c>
      <c r="C3678" s="113">
        <v>2014</v>
      </c>
      <c r="D3678" s="113" t="s">
        <v>122</v>
      </c>
      <c r="E3678" s="113" t="s">
        <v>125</v>
      </c>
      <c r="F3678" s="113" t="s">
        <v>200</v>
      </c>
      <c r="G3678" s="113">
        <v>1.7912954314182099E-2</v>
      </c>
    </row>
    <row r="3679" spans="1:7" x14ac:dyDescent="0.25">
      <c r="A3679" s="108" t="str">
        <f t="shared" si="57"/>
        <v>BG_2014_NATIONAL TOTAL_Cd</v>
      </c>
      <c r="B3679" s="113" t="s">
        <v>140</v>
      </c>
      <c r="C3679" s="113">
        <v>2014</v>
      </c>
      <c r="D3679" s="113" t="s">
        <v>122</v>
      </c>
      <c r="E3679" s="113" t="s">
        <v>126</v>
      </c>
      <c r="F3679" s="113" t="s">
        <v>200</v>
      </c>
      <c r="G3679" s="113">
        <v>1.9809147031288501E-3</v>
      </c>
    </row>
    <row r="3680" spans="1:7" x14ac:dyDescent="0.25">
      <c r="A3680" s="108" t="str">
        <f t="shared" si="57"/>
        <v>BG_2014_NATIONAL TOTAL_Hg</v>
      </c>
      <c r="B3680" s="113" t="s">
        <v>140</v>
      </c>
      <c r="C3680" s="113">
        <v>2014</v>
      </c>
      <c r="D3680" s="113" t="s">
        <v>122</v>
      </c>
      <c r="E3680" s="113" t="s">
        <v>127</v>
      </c>
      <c r="F3680" s="113" t="s">
        <v>200</v>
      </c>
      <c r="G3680" s="113">
        <v>5.2594205171879705E-4</v>
      </c>
    </row>
    <row r="3681" spans="1:7" x14ac:dyDescent="0.25">
      <c r="A3681" s="108" t="str">
        <f t="shared" si="57"/>
        <v>BG_2014_NATIONAL TOTAL_DIOX</v>
      </c>
      <c r="B3681" s="113" t="s">
        <v>140</v>
      </c>
      <c r="C3681" s="113">
        <v>2014</v>
      </c>
      <c r="D3681" s="113" t="s">
        <v>122</v>
      </c>
      <c r="E3681" s="113" t="s">
        <v>128</v>
      </c>
      <c r="F3681" s="113" t="s">
        <v>200</v>
      </c>
      <c r="G3681" s="150">
        <v>4.0738106307444701E-8</v>
      </c>
    </row>
    <row r="3682" spans="1:7" x14ac:dyDescent="0.25">
      <c r="A3682" s="108" t="str">
        <f t="shared" si="57"/>
        <v>BG_2014_NATIONAL TOTAL_PAH</v>
      </c>
      <c r="B3682" s="113" t="s">
        <v>140</v>
      </c>
      <c r="C3682" s="113">
        <v>2014</v>
      </c>
      <c r="D3682" s="113" t="s">
        <v>122</v>
      </c>
      <c r="E3682" s="113" t="s">
        <v>129</v>
      </c>
      <c r="F3682" s="113" t="s">
        <v>200</v>
      </c>
      <c r="G3682" s="113">
        <v>1.53613589982864E-2</v>
      </c>
    </row>
    <row r="3683" spans="1:7" x14ac:dyDescent="0.25">
      <c r="A3683" s="108" t="str">
        <f t="shared" si="57"/>
        <v>BG_2014_NATIONAL TOTAL_HCB</v>
      </c>
      <c r="B3683" s="113" t="s">
        <v>140</v>
      </c>
      <c r="C3683" s="113">
        <v>2014</v>
      </c>
      <c r="D3683" s="113" t="s">
        <v>122</v>
      </c>
      <c r="E3683" s="113" t="s">
        <v>130</v>
      </c>
      <c r="F3683" s="113" t="s">
        <v>200</v>
      </c>
      <c r="G3683" s="150">
        <v>2.27330431165956E-6</v>
      </c>
    </row>
    <row r="3684" spans="1:7" x14ac:dyDescent="0.25">
      <c r="A3684" s="108" t="str">
        <f t="shared" si="57"/>
        <v>BG_2014_NATIONAL TOTAL_PCB</v>
      </c>
      <c r="B3684" s="113" t="s">
        <v>140</v>
      </c>
      <c r="C3684" s="113">
        <v>2014</v>
      </c>
      <c r="D3684" s="113" t="s">
        <v>122</v>
      </c>
      <c r="E3684" s="113" t="s">
        <v>259</v>
      </c>
      <c r="F3684" s="113" t="s">
        <v>200</v>
      </c>
      <c r="G3684" s="150">
        <v>3.7507517015123399E-6</v>
      </c>
    </row>
    <row r="3685" spans="1:7" x14ac:dyDescent="0.25">
      <c r="A3685" s="108" t="str">
        <f t="shared" si="57"/>
        <v>BG_2014_1A3(FS)_NOx</v>
      </c>
      <c r="B3685" s="113" t="s">
        <v>140</v>
      </c>
      <c r="C3685" s="113">
        <v>2014</v>
      </c>
      <c r="D3685" s="113" t="s">
        <v>132</v>
      </c>
      <c r="E3685" s="113" t="s">
        <v>199</v>
      </c>
      <c r="F3685" s="113" t="s">
        <v>200</v>
      </c>
      <c r="G3685" s="113">
        <v>40.350455110305496</v>
      </c>
    </row>
    <row r="3686" spans="1:7" x14ac:dyDescent="0.25">
      <c r="A3686" s="108" t="str">
        <f t="shared" si="57"/>
        <v>BG_2014_1A3(FS)_NMVOC</v>
      </c>
      <c r="B3686" s="113" t="s">
        <v>140</v>
      </c>
      <c r="C3686" s="113">
        <v>2014</v>
      </c>
      <c r="D3686" s="113" t="s">
        <v>132</v>
      </c>
      <c r="E3686" s="113" t="s">
        <v>123</v>
      </c>
      <c r="F3686" s="113" t="s">
        <v>200</v>
      </c>
      <c r="G3686" s="113">
        <v>12.1925740587467</v>
      </c>
    </row>
    <row r="3687" spans="1:7" x14ac:dyDescent="0.25">
      <c r="A3687" s="108" t="str">
        <f t="shared" si="57"/>
        <v>BG_2014_1A3(FS)_SOx</v>
      </c>
      <c r="B3687" s="113" t="s">
        <v>140</v>
      </c>
      <c r="C3687" s="113">
        <v>2014</v>
      </c>
      <c r="D3687" s="113" t="s">
        <v>132</v>
      </c>
      <c r="E3687" s="113" t="s">
        <v>201</v>
      </c>
      <c r="F3687" s="113" t="s">
        <v>200</v>
      </c>
      <c r="G3687" s="113">
        <v>3.5163274436887798E-2</v>
      </c>
    </row>
    <row r="3688" spans="1:7" x14ac:dyDescent="0.25">
      <c r="A3688" s="108" t="str">
        <f t="shared" si="57"/>
        <v>BG_2014_1A3(FS)_NH3</v>
      </c>
      <c r="B3688" s="113" t="s">
        <v>140</v>
      </c>
      <c r="C3688" s="113">
        <v>2014</v>
      </c>
      <c r="D3688" s="113" t="s">
        <v>132</v>
      </c>
      <c r="E3688" s="113" t="s">
        <v>124</v>
      </c>
      <c r="F3688" s="113" t="s">
        <v>200</v>
      </c>
      <c r="G3688" s="113">
        <v>0.84280102308754701</v>
      </c>
    </row>
    <row r="3689" spans="1:7" x14ac:dyDescent="0.25">
      <c r="A3689" s="108" t="str">
        <f t="shared" si="57"/>
        <v>BG_2014_1A3(FS)_PM2.5</v>
      </c>
      <c r="B3689" s="113" t="s">
        <v>140</v>
      </c>
      <c r="C3689" s="113">
        <v>2014</v>
      </c>
      <c r="D3689" s="113" t="s">
        <v>132</v>
      </c>
      <c r="E3689" s="113" t="s">
        <v>203</v>
      </c>
      <c r="F3689" s="113" t="s">
        <v>200</v>
      </c>
      <c r="G3689" s="113">
        <v>2.69772193855888</v>
      </c>
    </row>
    <row r="3690" spans="1:7" x14ac:dyDescent="0.25">
      <c r="A3690" s="108" t="str">
        <f t="shared" si="57"/>
        <v>BG_2014_3D_NOx</v>
      </c>
      <c r="B3690" s="113" t="s">
        <v>140</v>
      </c>
      <c r="C3690" s="113">
        <v>2014</v>
      </c>
      <c r="D3690" s="113" t="s">
        <v>206</v>
      </c>
      <c r="E3690" s="113" t="s">
        <v>199</v>
      </c>
      <c r="F3690" s="113" t="s">
        <v>200</v>
      </c>
      <c r="G3690" s="113">
        <v>15.7778800609527</v>
      </c>
    </row>
    <row r="3691" spans="1:7" x14ac:dyDescent="0.25">
      <c r="A3691" s="108" t="str">
        <f t="shared" si="57"/>
        <v>BG_2015_NATIONAL TOTAL_NOx</v>
      </c>
      <c r="B3691" s="113" t="s">
        <v>140</v>
      </c>
      <c r="C3691" s="113">
        <v>2015</v>
      </c>
      <c r="D3691" s="113" t="s">
        <v>122</v>
      </c>
      <c r="E3691" s="113" t="s">
        <v>199</v>
      </c>
      <c r="F3691" s="113" t="s">
        <v>200</v>
      </c>
      <c r="G3691" s="113">
        <v>111.27351016226</v>
      </c>
    </row>
    <row r="3692" spans="1:7" x14ac:dyDescent="0.25">
      <c r="A3692" s="108" t="str">
        <f t="shared" si="57"/>
        <v>BG_2015_NATIONAL TOTAL_NMVOC</v>
      </c>
      <c r="B3692" s="113" t="s">
        <v>140</v>
      </c>
      <c r="C3692" s="113">
        <v>2015</v>
      </c>
      <c r="D3692" s="113" t="s">
        <v>122</v>
      </c>
      <c r="E3692" s="113" t="s">
        <v>123</v>
      </c>
      <c r="F3692" s="113" t="s">
        <v>200</v>
      </c>
      <c r="G3692" s="113">
        <v>82.5553240112243</v>
      </c>
    </row>
    <row r="3693" spans="1:7" x14ac:dyDescent="0.25">
      <c r="A3693" s="108" t="str">
        <f t="shared" si="57"/>
        <v>BG_2015_NATIONAL TOTAL_SOx</v>
      </c>
      <c r="B3693" s="113" t="s">
        <v>140</v>
      </c>
      <c r="C3693" s="113">
        <v>2015</v>
      </c>
      <c r="D3693" s="113" t="s">
        <v>122</v>
      </c>
      <c r="E3693" s="113" t="s">
        <v>201</v>
      </c>
      <c r="F3693" s="113" t="s">
        <v>200</v>
      </c>
      <c r="G3693" s="113">
        <v>114.07643483938099</v>
      </c>
    </row>
    <row r="3694" spans="1:7" x14ac:dyDescent="0.25">
      <c r="A3694" s="108" t="str">
        <f t="shared" si="57"/>
        <v>BG_2015_NATIONAL TOTAL_NH3</v>
      </c>
      <c r="B3694" s="113" t="s">
        <v>140</v>
      </c>
      <c r="C3694" s="113">
        <v>2015</v>
      </c>
      <c r="D3694" s="113" t="s">
        <v>122</v>
      </c>
      <c r="E3694" s="113" t="s">
        <v>124</v>
      </c>
      <c r="F3694" s="113" t="s">
        <v>200</v>
      </c>
      <c r="G3694" s="113">
        <v>62.398817677156003</v>
      </c>
    </row>
    <row r="3695" spans="1:7" x14ac:dyDescent="0.25">
      <c r="A3695" s="108" t="str">
        <f t="shared" si="57"/>
        <v>BG_2015_NATIONAL TOTAL_PM2.5</v>
      </c>
      <c r="B3695" s="113" t="s">
        <v>140</v>
      </c>
      <c r="C3695" s="113">
        <v>2015</v>
      </c>
      <c r="D3695" s="113" t="s">
        <v>122</v>
      </c>
      <c r="E3695" s="113" t="s">
        <v>203</v>
      </c>
      <c r="F3695" s="113" t="s">
        <v>200</v>
      </c>
      <c r="G3695" s="113">
        <v>32.357911985755102</v>
      </c>
    </row>
    <row r="3696" spans="1:7" x14ac:dyDescent="0.25">
      <c r="A3696" s="108" t="str">
        <f t="shared" si="57"/>
        <v>BG_2015_NATIONAL TOTAL_Pb</v>
      </c>
      <c r="B3696" s="113" t="s">
        <v>140</v>
      </c>
      <c r="C3696" s="113">
        <v>2015</v>
      </c>
      <c r="D3696" s="113" t="s">
        <v>122</v>
      </c>
      <c r="E3696" s="113" t="s">
        <v>125</v>
      </c>
      <c r="F3696" s="113" t="s">
        <v>200</v>
      </c>
      <c r="G3696" s="113">
        <v>1.69805103078535E-2</v>
      </c>
    </row>
    <row r="3697" spans="1:7" x14ac:dyDescent="0.25">
      <c r="A3697" s="108" t="str">
        <f t="shared" si="57"/>
        <v>BG_2015_NATIONAL TOTAL_Cd</v>
      </c>
      <c r="B3697" s="113" t="s">
        <v>140</v>
      </c>
      <c r="C3697" s="113">
        <v>2015</v>
      </c>
      <c r="D3697" s="113" t="s">
        <v>122</v>
      </c>
      <c r="E3697" s="113" t="s">
        <v>126</v>
      </c>
      <c r="F3697" s="113" t="s">
        <v>200</v>
      </c>
      <c r="G3697" s="113">
        <v>1.9009949343922201E-3</v>
      </c>
    </row>
    <row r="3698" spans="1:7" x14ac:dyDescent="0.25">
      <c r="A3698" s="108" t="str">
        <f t="shared" si="57"/>
        <v>BG_2015_NATIONAL TOTAL_Hg</v>
      </c>
      <c r="B3698" s="113" t="s">
        <v>140</v>
      </c>
      <c r="C3698" s="113">
        <v>2015</v>
      </c>
      <c r="D3698" s="113" t="s">
        <v>122</v>
      </c>
      <c r="E3698" s="113" t="s">
        <v>127</v>
      </c>
      <c r="F3698" s="113" t="s">
        <v>200</v>
      </c>
      <c r="G3698" s="113">
        <v>5.2008552151234101E-4</v>
      </c>
    </row>
    <row r="3699" spans="1:7" x14ac:dyDescent="0.25">
      <c r="A3699" s="108" t="str">
        <f t="shared" si="57"/>
        <v>BG_2015_NATIONAL TOTAL_DIOX</v>
      </c>
      <c r="B3699" s="113" t="s">
        <v>140</v>
      </c>
      <c r="C3699" s="113">
        <v>2015</v>
      </c>
      <c r="D3699" s="113" t="s">
        <v>122</v>
      </c>
      <c r="E3699" s="113" t="s">
        <v>128</v>
      </c>
      <c r="F3699" s="113" t="s">
        <v>200</v>
      </c>
      <c r="G3699" s="150">
        <v>4.0193996557540797E-8</v>
      </c>
    </row>
    <row r="3700" spans="1:7" x14ac:dyDescent="0.25">
      <c r="A3700" s="108" t="str">
        <f t="shared" si="57"/>
        <v>BG_2015_NATIONAL TOTAL_PAH</v>
      </c>
      <c r="B3700" s="113" t="s">
        <v>140</v>
      </c>
      <c r="C3700" s="113">
        <v>2015</v>
      </c>
      <c r="D3700" s="113" t="s">
        <v>122</v>
      </c>
      <c r="E3700" s="113" t="s">
        <v>129</v>
      </c>
      <c r="F3700" s="113" t="s">
        <v>200</v>
      </c>
      <c r="G3700" s="113">
        <v>1.5162168736639701E-2</v>
      </c>
    </row>
    <row r="3701" spans="1:7" x14ac:dyDescent="0.25">
      <c r="A3701" s="108" t="str">
        <f t="shared" si="57"/>
        <v>BG_2015_NATIONAL TOTAL_HCB</v>
      </c>
      <c r="B3701" s="113" t="s">
        <v>140</v>
      </c>
      <c r="C3701" s="113">
        <v>2015</v>
      </c>
      <c r="D3701" s="113" t="s">
        <v>122</v>
      </c>
      <c r="E3701" s="113" t="s">
        <v>130</v>
      </c>
      <c r="F3701" s="113" t="s">
        <v>200</v>
      </c>
      <c r="G3701" s="150">
        <v>2.3501397577589401E-6</v>
      </c>
    </row>
    <row r="3702" spans="1:7" x14ac:dyDescent="0.25">
      <c r="A3702" s="108" t="str">
        <f t="shared" si="57"/>
        <v>BG_2015_NATIONAL TOTAL_PCB</v>
      </c>
      <c r="B3702" s="113" t="s">
        <v>140</v>
      </c>
      <c r="C3702" s="113">
        <v>2015</v>
      </c>
      <c r="D3702" s="113" t="s">
        <v>122</v>
      </c>
      <c r="E3702" s="113" t="s">
        <v>259</v>
      </c>
      <c r="F3702" s="113" t="s">
        <v>200</v>
      </c>
      <c r="G3702" s="150">
        <v>2.6443218975254801E-6</v>
      </c>
    </row>
    <row r="3703" spans="1:7" x14ac:dyDescent="0.25">
      <c r="A3703" s="108" t="str">
        <f t="shared" si="57"/>
        <v>BG_2015_1A3(FS)_NOx</v>
      </c>
      <c r="B3703" s="113" t="s">
        <v>140</v>
      </c>
      <c r="C3703" s="113">
        <v>2015</v>
      </c>
      <c r="D3703" s="113" t="s">
        <v>132</v>
      </c>
      <c r="E3703" s="113" t="s">
        <v>199</v>
      </c>
      <c r="F3703" s="113" t="s">
        <v>200</v>
      </c>
      <c r="G3703" s="113">
        <v>43.371175292318703</v>
      </c>
    </row>
    <row r="3704" spans="1:7" x14ac:dyDescent="0.25">
      <c r="A3704" s="108" t="str">
        <f t="shared" si="57"/>
        <v>BG_2015_1A3(FS)_NMVOC</v>
      </c>
      <c r="B3704" s="113" t="s">
        <v>140</v>
      </c>
      <c r="C3704" s="113">
        <v>2015</v>
      </c>
      <c r="D3704" s="113" t="s">
        <v>132</v>
      </c>
      <c r="E3704" s="113" t="s">
        <v>123</v>
      </c>
      <c r="F3704" s="113" t="s">
        <v>200</v>
      </c>
      <c r="G3704" s="113">
        <v>12.340420055316899</v>
      </c>
    </row>
    <row r="3705" spans="1:7" x14ac:dyDescent="0.25">
      <c r="A3705" s="108" t="str">
        <f t="shared" si="57"/>
        <v>BG_2015_1A3(FS)_SOx</v>
      </c>
      <c r="B3705" s="113" t="s">
        <v>140</v>
      </c>
      <c r="C3705" s="113">
        <v>2015</v>
      </c>
      <c r="D3705" s="113" t="s">
        <v>132</v>
      </c>
      <c r="E3705" s="113" t="s">
        <v>201</v>
      </c>
      <c r="F3705" s="113" t="s">
        <v>200</v>
      </c>
      <c r="G3705" s="113">
        <v>3.5011783185897101E-2</v>
      </c>
    </row>
    <row r="3706" spans="1:7" x14ac:dyDescent="0.25">
      <c r="A3706" s="108" t="str">
        <f t="shared" si="57"/>
        <v>BG_2015_1A3(FS)_NH3</v>
      </c>
      <c r="B3706" s="113" t="s">
        <v>140</v>
      </c>
      <c r="C3706" s="113">
        <v>2015</v>
      </c>
      <c r="D3706" s="113" t="s">
        <v>132</v>
      </c>
      <c r="E3706" s="113" t="s">
        <v>124</v>
      </c>
      <c r="F3706" s="113" t="s">
        <v>200</v>
      </c>
      <c r="G3706" s="113">
        <v>0.88278419318222501</v>
      </c>
    </row>
    <row r="3707" spans="1:7" x14ac:dyDescent="0.25">
      <c r="A3707" s="108" t="str">
        <f t="shared" si="57"/>
        <v>BG_2015_1A3(FS)_PM2.5</v>
      </c>
      <c r="B3707" s="113" t="s">
        <v>140</v>
      </c>
      <c r="C3707" s="113">
        <v>2015</v>
      </c>
      <c r="D3707" s="113" t="s">
        <v>132</v>
      </c>
      <c r="E3707" s="113" t="s">
        <v>203</v>
      </c>
      <c r="F3707" s="113" t="s">
        <v>200</v>
      </c>
      <c r="G3707" s="113">
        <v>2.9051831625233699</v>
      </c>
    </row>
    <row r="3708" spans="1:7" x14ac:dyDescent="0.25">
      <c r="A3708" s="108" t="str">
        <f t="shared" si="57"/>
        <v>BG_2015_3D_NOx</v>
      </c>
      <c r="B3708" s="113" t="s">
        <v>140</v>
      </c>
      <c r="C3708" s="113">
        <v>2015</v>
      </c>
      <c r="D3708" s="113" t="s">
        <v>206</v>
      </c>
      <c r="E3708" s="113" t="s">
        <v>199</v>
      </c>
      <c r="F3708" s="113" t="s">
        <v>200</v>
      </c>
      <c r="G3708" s="113">
        <v>16.5400128408093</v>
      </c>
    </row>
    <row r="3709" spans="1:7" x14ac:dyDescent="0.25">
      <c r="A3709" s="108" t="str">
        <f t="shared" si="57"/>
        <v>BG_2016_NATIONAL TOTAL_NOx</v>
      </c>
      <c r="B3709" s="113" t="s">
        <v>140</v>
      </c>
      <c r="C3709" s="113">
        <v>2016</v>
      </c>
      <c r="D3709" s="113" t="s">
        <v>122</v>
      </c>
      <c r="E3709" s="113" t="s">
        <v>199</v>
      </c>
      <c r="F3709" s="113" t="s">
        <v>200</v>
      </c>
      <c r="G3709" s="113">
        <v>105.76136269271601</v>
      </c>
    </row>
    <row r="3710" spans="1:7" x14ac:dyDescent="0.25">
      <c r="A3710" s="108" t="str">
        <f t="shared" si="57"/>
        <v>BG_2016_NATIONAL TOTAL_NMVOC</v>
      </c>
      <c r="B3710" s="113" t="s">
        <v>140</v>
      </c>
      <c r="C3710" s="113">
        <v>2016</v>
      </c>
      <c r="D3710" s="113" t="s">
        <v>122</v>
      </c>
      <c r="E3710" s="113" t="s">
        <v>123</v>
      </c>
      <c r="F3710" s="113" t="s">
        <v>200</v>
      </c>
      <c r="G3710" s="113">
        <v>81.354517306413797</v>
      </c>
    </row>
    <row r="3711" spans="1:7" x14ac:dyDescent="0.25">
      <c r="A3711" s="108" t="str">
        <f t="shared" si="57"/>
        <v>BG_2016_NATIONAL TOTAL_SOx</v>
      </c>
      <c r="B3711" s="113" t="s">
        <v>140</v>
      </c>
      <c r="C3711" s="113">
        <v>2016</v>
      </c>
      <c r="D3711" s="113" t="s">
        <v>122</v>
      </c>
      <c r="E3711" s="113" t="s">
        <v>201</v>
      </c>
      <c r="F3711" s="113" t="s">
        <v>200</v>
      </c>
      <c r="G3711" s="113">
        <v>74.1263285032407</v>
      </c>
    </row>
    <row r="3712" spans="1:7" x14ac:dyDescent="0.25">
      <c r="A3712" s="108" t="str">
        <f t="shared" si="57"/>
        <v>BG_2016_NATIONAL TOTAL_NH3</v>
      </c>
      <c r="B3712" s="113" t="s">
        <v>140</v>
      </c>
      <c r="C3712" s="113">
        <v>2016</v>
      </c>
      <c r="D3712" s="113" t="s">
        <v>122</v>
      </c>
      <c r="E3712" s="113" t="s">
        <v>124</v>
      </c>
      <c r="F3712" s="113" t="s">
        <v>200</v>
      </c>
      <c r="G3712" s="113">
        <v>63.576572258605303</v>
      </c>
    </row>
    <row r="3713" spans="1:7" x14ac:dyDescent="0.25">
      <c r="A3713" s="108" t="str">
        <f t="shared" si="57"/>
        <v>BG_2016_NATIONAL TOTAL_PM2.5</v>
      </c>
      <c r="B3713" s="113" t="s">
        <v>140</v>
      </c>
      <c r="C3713" s="113">
        <v>2016</v>
      </c>
      <c r="D3713" s="113" t="s">
        <v>122</v>
      </c>
      <c r="E3713" s="113" t="s">
        <v>203</v>
      </c>
      <c r="F3713" s="113" t="s">
        <v>200</v>
      </c>
      <c r="G3713" s="113">
        <v>30.809194147494001</v>
      </c>
    </row>
    <row r="3714" spans="1:7" x14ac:dyDescent="0.25">
      <c r="A3714" s="108" t="str">
        <f t="shared" ref="A3714:A3777" si="58">CONCATENATE(B3714,"_",C3714,"_",D3714,"_",E3714)</f>
        <v>BG_2016_NATIONAL TOTAL_Pb</v>
      </c>
      <c r="B3714" s="113" t="s">
        <v>140</v>
      </c>
      <c r="C3714" s="113">
        <v>2016</v>
      </c>
      <c r="D3714" s="113" t="s">
        <v>122</v>
      </c>
      <c r="E3714" s="113" t="s">
        <v>125</v>
      </c>
      <c r="F3714" s="113" t="s">
        <v>200</v>
      </c>
      <c r="G3714" s="113">
        <v>1.7174685968902901E-2</v>
      </c>
    </row>
    <row r="3715" spans="1:7" x14ac:dyDescent="0.25">
      <c r="A3715" s="108" t="str">
        <f t="shared" si="58"/>
        <v>BG_2016_NATIONAL TOTAL_Cd</v>
      </c>
      <c r="B3715" s="113" t="s">
        <v>140</v>
      </c>
      <c r="C3715" s="113">
        <v>2016</v>
      </c>
      <c r="D3715" s="113" t="s">
        <v>122</v>
      </c>
      <c r="E3715" s="113" t="s">
        <v>126</v>
      </c>
      <c r="F3715" s="113" t="s">
        <v>200</v>
      </c>
      <c r="G3715" s="113">
        <v>1.9897362280196398E-3</v>
      </c>
    </row>
    <row r="3716" spans="1:7" x14ac:dyDescent="0.25">
      <c r="A3716" s="108" t="str">
        <f t="shared" si="58"/>
        <v>BG_2016_NATIONAL TOTAL_Hg</v>
      </c>
      <c r="B3716" s="113" t="s">
        <v>140</v>
      </c>
      <c r="C3716" s="113">
        <v>2016</v>
      </c>
      <c r="D3716" s="113" t="s">
        <v>122</v>
      </c>
      <c r="E3716" s="113" t="s">
        <v>127</v>
      </c>
      <c r="F3716" s="113" t="s">
        <v>200</v>
      </c>
      <c r="G3716" s="113">
        <v>5.2267990902564497E-4</v>
      </c>
    </row>
    <row r="3717" spans="1:7" x14ac:dyDescent="0.25">
      <c r="A3717" s="108" t="str">
        <f t="shared" si="58"/>
        <v>BG_2016_NATIONAL TOTAL_DIOX</v>
      </c>
      <c r="B3717" s="113" t="s">
        <v>140</v>
      </c>
      <c r="C3717" s="113">
        <v>2016</v>
      </c>
      <c r="D3717" s="113" t="s">
        <v>122</v>
      </c>
      <c r="E3717" s="113" t="s">
        <v>128</v>
      </c>
      <c r="F3717" s="113" t="s">
        <v>200</v>
      </c>
      <c r="G3717" s="150">
        <v>3.8704513227232498E-8</v>
      </c>
    </row>
    <row r="3718" spans="1:7" x14ac:dyDescent="0.25">
      <c r="A3718" s="108" t="str">
        <f t="shared" si="58"/>
        <v>BG_2016_NATIONAL TOTAL_PAH</v>
      </c>
      <c r="B3718" s="113" t="s">
        <v>140</v>
      </c>
      <c r="C3718" s="113">
        <v>2016</v>
      </c>
      <c r="D3718" s="113" t="s">
        <v>122</v>
      </c>
      <c r="E3718" s="113" t="s">
        <v>129</v>
      </c>
      <c r="F3718" s="113" t="s">
        <v>200</v>
      </c>
      <c r="G3718" s="113">
        <v>1.56821924749827E-2</v>
      </c>
    </row>
    <row r="3719" spans="1:7" x14ac:dyDescent="0.25">
      <c r="A3719" s="108" t="str">
        <f t="shared" si="58"/>
        <v>BG_2016_NATIONAL TOTAL_HCB</v>
      </c>
      <c r="B3719" s="113" t="s">
        <v>140</v>
      </c>
      <c r="C3719" s="113">
        <v>2016</v>
      </c>
      <c r="D3719" s="113" t="s">
        <v>122</v>
      </c>
      <c r="E3719" s="113" t="s">
        <v>130</v>
      </c>
      <c r="F3719" s="113" t="s">
        <v>200</v>
      </c>
      <c r="G3719" s="150">
        <v>1.7976937852986E-6</v>
      </c>
    </row>
    <row r="3720" spans="1:7" x14ac:dyDescent="0.25">
      <c r="A3720" s="108" t="str">
        <f t="shared" si="58"/>
        <v>BG_2016_NATIONAL TOTAL_PCB</v>
      </c>
      <c r="B3720" s="113" t="s">
        <v>140</v>
      </c>
      <c r="C3720" s="113">
        <v>2016</v>
      </c>
      <c r="D3720" s="113" t="s">
        <v>122</v>
      </c>
      <c r="E3720" s="113" t="s">
        <v>259</v>
      </c>
      <c r="F3720" s="113" t="s">
        <v>200</v>
      </c>
      <c r="G3720" s="150">
        <v>2.6218176502105998E-6</v>
      </c>
    </row>
    <row r="3721" spans="1:7" x14ac:dyDescent="0.25">
      <c r="A3721" s="108" t="str">
        <f t="shared" si="58"/>
        <v>BG_2016_1A3(FS)_NOx</v>
      </c>
      <c r="B3721" s="113" t="s">
        <v>140</v>
      </c>
      <c r="C3721" s="113">
        <v>2016</v>
      </c>
      <c r="D3721" s="113" t="s">
        <v>132</v>
      </c>
      <c r="E3721" s="113" t="s">
        <v>199</v>
      </c>
      <c r="F3721" s="113" t="s">
        <v>200</v>
      </c>
      <c r="G3721" s="113">
        <v>41.816116540805602</v>
      </c>
    </row>
    <row r="3722" spans="1:7" x14ac:dyDescent="0.25">
      <c r="A3722" s="108" t="str">
        <f t="shared" si="58"/>
        <v>BG_2016_1A3(FS)_NMVOC</v>
      </c>
      <c r="B3722" s="113" t="s">
        <v>140</v>
      </c>
      <c r="C3722" s="113">
        <v>2016</v>
      </c>
      <c r="D3722" s="113" t="s">
        <v>132</v>
      </c>
      <c r="E3722" s="113" t="s">
        <v>123</v>
      </c>
      <c r="F3722" s="113" t="s">
        <v>200</v>
      </c>
      <c r="G3722" s="113">
        <v>11.2485062731475</v>
      </c>
    </row>
    <row r="3723" spans="1:7" x14ac:dyDescent="0.25">
      <c r="A3723" s="108" t="str">
        <f t="shared" si="58"/>
        <v>BG_2016_1A3(FS)_SOx</v>
      </c>
      <c r="B3723" s="113" t="s">
        <v>140</v>
      </c>
      <c r="C3723" s="113">
        <v>2016</v>
      </c>
      <c r="D3723" s="113" t="s">
        <v>132</v>
      </c>
      <c r="E3723" s="113" t="s">
        <v>201</v>
      </c>
      <c r="F3723" s="113" t="s">
        <v>200</v>
      </c>
      <c r="G3723" s="113">
        <v>3.6717964721864803E-2</v>
      </c>
    </row>
    <row r="3724" spans="1:7" x14ac:dyDescent="0.25">
      <c r="A3724" s="108" t="str">
        <f t="shared" si="58"/>
        <v>BG_2016_1A3(FS)_NH3</v>
      </c>
      <c r="B3724" s="113" t="s">
        <v>140</v>
      </c>
      <c r="C3724" s="113">
        <v>2016</v>
      </c>
      <c r="D3724" s="113" t="s">
        <v>132</v>
      </c>
      <c r="E3724" s="113" t="s">
        <v>124</v>
      </c>
      <c r="F3724" s="113" t="s">
        <v>200</v>
      </c>
      <c r="G3724" s="113">
        <v>0.85937147006032899</v>
      </c>
    </row>
    <row r="3725" spans="1:7" x14ac:dyDescent="0.25">
      <c r="A3725" s="108" t="str">
        <f t="shared" si="58"/>
        <v>BG_2016_1A3(FS)_PM2.5</v>
      </c>
      <c r="B3725" s="113" t="s">
        <v>140</v>
      </c>
      <c r="C3725" s="113">
        <v>2016</v>
      </c>
      <c r="D3725" s="113" t="s">
        <v>132</v>
      </c>
      <c r="E3725" s="113" t="s">
        <v>203</v>
      </c>
      <c r="F3725" s="113" t="s">
        <v>200</v>
      </c>
      <c r="G3725" s="113">
        <v>2.7751055778665199</v>
      </c>
    </row>
    <row r="3726" spans="1:7" x14ac:dyDescent="0.25">
      <c r="A3726" s="108" t="str">
        <f t="shared" si="58"/>
        <v>BG_2016_3D_NOx</v>
      </c>
      <c r="B3726" s="113" t="s">
        <v>140</v>
      </c>
      <c r="C3726" s="113">
        <v>2016</v>
      </c>
      <c r="D3726" s="113" t="s">
        <v>206</v>
      </c>
      <c r="E3726" s="113" t="s">
        <v>199</v>
      </c>
      <c r="F3726" s="113" t="s">
        <v>200</v>
      </c>
      <c r="G3726" s="113">
        <v>17.4598000510803</v>
      </c>
    </row>
    <row r="3727" spans="1:7" x14ac:dyDescent="0.25">
      <c r="A3727" s="108" t="str">
        <f t="shared" si="58"/>
        <v>BG_2017_NATIONAL TOTAL_NOx</v>
      </c>
      <c r="B3727" s="113" t="s">
        <v>140</v>
      </c>
      <c r="C3727" s="113">
        <v>2017</v>
      </c>
      <c r="D3727" s="113" t="s">
        <v>122</v>
      </c>
      <c r="E3727" s="113" t="s">
        <v>199</v>
      </c>
      <c r="F3727" s="113" t="s">
        <v>200</v>
      </c>
      <c r="G3727" s="113">
        <v>94.419723423172101</v>
      </c>
    </row>
    <row r="3728" spans="1:7" x14ac:dyDescent="0.25">
      <c r="A3728" s="108" t="str">
        <f t="shared" si="58"/>
        <v>BG_2017_NATIONAL TOTAL_NMVOC</v>
      </c>
      <c r="B3728" s="113" t="s">
        <v>140</v>
      </c>
      <c r="C3728" s="113">
        <v>2017</v>
      </c>
      <c r="D3728" s="113" t="s">
        <v>122</v>
      </c>
      <c r="E3728" s="113" t="s">
        <v>123</v>
      </c>
      <c r="F3728" s="113" t="s">
        <v>200</v>
      </c>
      <c r="G3728" s="113">
        <v>80.744436881163395</v>
      </c>
    </row>
    <row r="3729" spans="1:7" x14ac:dyDescent="0.25">
      <c r="A3729" s="108" t="str">
        <f t="shared" si="58"/>
        <v>BG_2017_NATIONAL TOTAL_SOx</v>
      </c>
      <c r="B3729" s="113" t="s">
        <v>140</v>
      </c>
      <c r="C3729" s="113">
        <v>2017</v>
      </c>
      <c r="D3729" s="113" t="s">
        <v>122</v>
      </c>
      <c r="E3729" s="113" t="s">
        <v>201</v>
      </c>
      <c r="F3729" s="113" t="s">
        <v>200</v>
      </c>
      <c r="G3729" s="113">
        <v>67.656580202734006</v>
      </c>
    </row>
    <row r="3730" spans="1:7" x14ac:dyDescent="0.25">
      <c r="A3730" s="108" t="str">
        <f t="shared" si="58"/>
        <v>BG_2017_NATIONAL TOTAL_NH3</v>
      </c>
      <c r="B3730" s="113" t="s">
        <v>140</v>
      </c>
      <c r="C3730" s="113">
        <v>2017</v>
      </c>
      <c r="D3730" s="113" t="s">
        <v>122</v>
      </c>
      <c r="E3730" s="113" t="s">
        <v>124</v>
      </c>
      <c r="F3730" s="113" t="s">
        <v>200</v>
      </c>
      <c r="G3730" s="113">
        <v>62.628410326781001</v>
      </c>
    </row>
    <row r="3731" spans="1:7" x14ac:dyDescent="0.25">
      <c r="A3731" s="108" t="str">
        <f t="shared" si="58"/>
        <v>BG_2017_NATIONAL TOTAL_PM2.5</v>
      </c>
      <c r="B3731" s="113" t="s">
        <v>140</v>
      </c>
      <c r="C3731" s="113">
        <v>2017</v>
      </c>
      <c r="D3731" s="113" t="s">
        <v>122</v>
      </c>
      <c r="E3731" s="113" t="s">
        <v>203</v>
      </c>
      <c r="F3731" s="113" t="s">
        <v>200</v>
      </c>
      <c r="G3731" s="113">
        <v>30.166356102669099</v>
      </c>
    </row>
    <row r="3732" spans="1:7" x14ac:dyDescent="0.25">
      <c r="A3732" s="108" t="str">
        <f t="shared" si="58"/>
        <v>BG_2017_NATIONAL TOTAL_Pb</v>
      </c>
      <c r="B3732" s="113" t="s">
        <v>140</v>
      </c>
      <c r="C3732" s="113">
        <v>2017</v>
      </c>
      <c r="D3732" s="113" t="s">
        <v>122</v>
      </c>
      <c r="E3732" s="113" t="s">
        <v>125</v>
      </c>
      <c r="F3732" s="113" t="s">
        <v>200</v>
      </c>
      <c r="G3732" s="113">
        <v>1.51605914867984E-2</v>
      </c>
    </row>
    <row r="3733" spans="1:7" x14ac:dyDescent="0.25">
      <c r="A3733" s="108" t="str">
        <f t="shared" si="58"/>
        <v>BG_2017_NATIONAL TOTAL_Cd</v>
      </c>
      <c r="B3733" s="113" t="s">
        <v>140</v>
      </c>
      <c r="C3733" s="113">
        <v>2017</v>
      </c>
      <c r="D3733" s="113" t="s">
        <v>122</v>
      </c>
      <c r="E3733" s="113" t="s">
        <v>126</v>
      </c>
      <c r="F3733" s="113" t="s">
        <v>200</v>
      </c>
      <c r="G3733" s="113">
        <v>2.28161521637168E-3</v>
      </c>
    </row>
    <row r="3734" spans="1:7" x14ac:dyDescent="0.25">
      <c r="A3734" s="108" t="str">
        <f t="shared" si="58"/>
        <v>BG_2017_NATIONAL TOTAL_Hg</v>
      </c>
      <c r="B3734" s="113" t="s">
        <v>140</v>
      </c>
      <c r="C3734" s="113">
        <v>2017</v>
      </c>
      <c r="D3734" s="113" t="s">
        <v>122</v>
      </c>
      <c r="E3734" s="113" t="s">
        <v>127</v>
      </c>
      <c r="F3734" s="113" t="s">
        <v>200</v>
      </c>
      <c r="G3734" s="113">
        <v>5.18619824740767E-4</v>
      </c>
    </row>
    <row r="3735" spans="1:7" x14ac:dyDescent="0.25">
      <c r="A3735" s="108" t="str">
        <f t="shared" si="58"/>
        <v>BG_2017_NATIONAL TOTAL_DIOX</v>
      </c>
      <c r="B3735" s="113" t="s">
        <v>140</v>
      </c>
      <c r="C3735" s="113">
        <v>2017</v>
      </c>
      <c r="D3735" s="113" t="s">
        <v>122</v>
      </c>
      <c r="E3735" s="113" t="s">
        <v>128</v>
      </c>
      <c r="F3735" s="113" t="s">
        <v>200</v>
      </c>
      <c r="G3735" s="150">
        <v>4.0123081114369701E-8</v>
      </c>
    </row>
    <row r="3736" spans="1:7" x14ac:dyDescent="0.25">
      <c r="A3736" s="108" t="str">
        <f t="shared" si="58"/>
        <v>BG_2017_NATIONAL TOTAL_PAH</v>
      </c>
      <c r="B3736" s="113" t="s">
        <v>140</v>
      </c>
      <c r="C3736" s="113">
        <v>2017</v>
      </c>
      <c r="D3736" s="113" t="s">
        <v>122</v>
      </c>
      <c r="E3736" s="113" t="s">
        <v>129</v>
      </c>
      <c r="F3736" s="113" t="s">
        <v>200</v>
      </c>
      <c r="G3736" s="113">
        <v>3.09926073750364E-2</v>
      </c>
    </row>
    <row r="3737" spans="1:7" x14ac:dyDescent="0.25">
      <c r="A3737" s="108" t="str">
        <f t="shared" si="58"/>
        <v>BG_2017_NATIONAL TOTAL_HCB</v>
      </c>
      <c r="B3737" s="113" t="s">
        <v>140</v>
      </c>
      <c r="C3737" s="113">
        <v>2017</v>
      </c>
      <c r="D3737" s="113" t="s">
        <v>122</v>
      </c>
      <c r="E3737" s="113" t="s">
        <v>130</v>
      </c>
      <c r="F3737" s="113" t="s">
        <v>200</v>
      </c>
      <c r="G3737" s="150">
        <v>1.9845542705989399E-6</v>
      </c>
    </row>
    <row r="3738" spans="1:7" x14ac:dyDescent="0.25">
      <c r="A3738" s="108" t="str">
        <f t="shared" si="58"/>
        <v>BG_2017_NATIONAL TOTAL_PCB</v>
      </c>
      <c r="B3738" s="113" t="s">
        <v>140</v>
      </c>
      <c r="C3738" s="113">
        <v>2017</v>
      </c>
      <c r="D3738" s="113" t="s">
        <v>122</v>
      </c>
      <c r="E3738" s="113" t="s">
        <v>259</v>
      </c>
      <c r="F3738" s="113" t="s">
        <v>200</v>
      </c>
      <c r="G3738" s="150">
        <v>2.9938920508397798E-6</v>
      </c>
    </row>
    <row r="3739" spans="1:7" x14ac:dyDescent="0.25">
      <c r="A3739" s="108" t="str">
        <f t="shared" si="58"/>
        <v>BG_2017_1A3(FS)_NOx</v>
      </c>
      <c r="B3739" s="113" t="s">
        <v>140</v>
      </c>
      <c r="C3739" s="113">
        <v>2017</v>
      </c>
      <c r="D3739" s="113" t="s">
        <v>132</v>
      </c>
      <c r="E3739" s="113" t="s">
        <v>199</v>
      </c>
      <c r="F3739" s="113" t="s">
        <v>200</v>
      </c>
      <c r="G3739" s="113">
        <v>39.260985876756401</v>
      </c>
    </row>
    <row r="3740" spans="1:7" x14ac:dyDescent="0.25">
      <c r="A3740" s="108" t="str">
        <f t="shared" si="58"/>
        <v>BG_2017_1A3(FS)_NMVOC</v>
      </c>
      <c r="B3740" s="113" t="s">
        <v>140</v>
      </c>
      <c r="C3740" s="113">
        <v>2017</v>
      </c>
      <c r="D3740" s="113" t="s">
        <v>132</v>
      </c>
      <c r="E3740" s="113" t="s">
        <v>123</v>
      </c>
      <c r="F3740" s="113" t="s">
        <v>200</v>
      </c>
      <c r="G3740" s="113">
        <v>9.6061025605792292</v>
      </c>
    </row>
    <row r="3741" spans="1:7" x14ac:dyDescent="0.25">
      <c r="A3741" s="108" t="str">
        <f t="shared" si="58"/>
        <v>BG_2017_1A3(FS)_SOx</v>
      </c>
      <c r="B3741" s="113" t="s">
        <v>140</v>
      </c>
      <c r="C3741" s="113">
        <v>2017</v>
      </c>
      <c r="D3741" s="113" t="s">
        <v>132</v>
      </c>
      <c r="E3741" s="113" t="s">
        <v>201</v>
      </c>
      <c r="F3741" s="113" t="s">
        <v>200</v>
      </c>
      <c r="G3741" s="113">
        <v>3.9358128875869598E-2</v>
      </c>
    </row>
    <row r="3742" spans="1:7" x14ac:dyDescent="0.25">
      <c r="A3742" s="108" t="str">
        <f t="shared" si="58"/>
        <v>BG_2017_1A3(FS)_NH3</v>
      </c>
      <c r="B3742" s="113" t="s">
        <v>140</v>
      </c>
      <c r="C3742" s="113">
        <v>2017</v>
      </c>
      <c r="D3742" s="113" t="s">
        <v>132</v>
      </c>
      <c r="E3742" s="113" t="s">
        <v>124</v>
      </c>
      <c r="F3742" s="113" t="s">
        <v>200</v>
      </c>
      <c r="G3742" s="113">
        <v>0.79501178634589997</v>
      </c>
    </row>
    <row r="3743" spans="1:7" x14ac:dyDescent="0.25">
      <c r="A3743" s="108" t="str">
        <f t="shared" si="58"/>
        <v>BG_2017_1A3(FS)_PM2.5</v>
      </c>
      <c r="B3743" s="113" t="s">
        <v>140</v>
      </c>
      <c r="C3743" s="113">
        <v>2017</v>
      </c>
      <c r="D3743" s="113" t="s">
        <v>132</v>
      </c>
      <c r="E3743" s="113" t="s">
        <v>203</v>
      </c>
      <c r="F3743" s="113" t="s">
        <v>200</v>
      </c>
      <c r="G3743" s="113">
        <v>2.5728045600524201</v>
      </c>
    </row>
    <row r="3744" spans="1:7" x14ac:dyDescent="0.25">
      <c r="A3744" s="108" t="str">
        <f t="shared" si="58"/>
        <v>BG_2017_3D_NOx</v>
      </c>
      <c r="B3744" s="113" t="s">
        <v>140</v>
      </c>
      <c r="C3744" s="113">
        <v>2017</v>
      </c>
      <c r="D3744" s="113" t="s">
        <v>206</v>
      </c>
      <c r="E3744" s="113" t="s">
        <v>199</v>
      </c>
      <c r="F3744" s="113" t="s">
        <v>200</v>
      </c>
      <c r="G3744" s="113">
        <v>15.648538606741599</v>
      </c>
    </row>
    <row r="3745" spans="1:7" x14ac:dyDescent="0.25">
      <c r="A3745" s="108" t="str">
        <f t="shared" si="58"/>
        <v>BG_2018_NATIONAL TOTAL_NOx</v>
      </c>
      <c r="B3745" s="113" t="s">
        <v>140</v>
      </c>
      <c r="C3745" s="113">
        <v>2018</v>
      </c>
      <c r="D3745" s="113" t="s">
        <v>122</v>
      </c>
      <c r="E3745" s="113" t="s">
        <v>199</v>
      </c>
      <c r="F3745" s="113" t="s">
        <v>200</v>
      </c>
      <c r="G3745" s="113">
        <v>91.065282522193897</v>
      </c>
    </row>
    <row r="3746" spans="1:7" x14ac:dyDescent="0.25">
      <c r="A3746" s="108" t="str">
        <f t="shared" si="58"/>
        <v>BG_2018_NATIONAL TOTAL_NMVOC</v>
      </c>
      <c r="B3746" s="113" t="s">
        <v>140</v>
      </c>
      <c r="C3746" s="113">
        <v>2018</v>
      </c>
      <c r="D3746" s="113" t="s">
        <v>122</v>
      </c>
      <c r="E3746" s="113" t="s">
        <v>123</v>
      </c>
      <c r="F3746" s="113" t="s">
        <v>200</v>
      </c>
      <c r="G3746" s="113">
        <v>75.149991819895405</v>
      </c>
    </row>
    <row r="3747" spans="1:7" x14ac:dyDescent="0.25">
      <c r="A3747" s="108" t="str">
        <f t="shared" si="58"/>
        <v>BG_2018_NATIONAL TOTAL_SOx</v>
      </c>
      <c r="B3747" s="113" t="s">
        <v>140</v>
      </c>
      <c r="C3747" s="113">
        <v>2018</v>
      </c>
      <c r="D3747" s="113" t="s">
        <v>122</v>
      </c>
      <c r="E3747" s="113" t="s">
        <v>201</v>
      </c>
      <c r="F3747" s="113" t="s">
        <v>200</v>
      </c>
      <c r="G3747" s="113">
        <v>55.231710268669502</v>
      </c>
    </row>
    <row r="3748" spans="1:7" x14ac:dyDescent="0.25">
      <c r="A3748" s="108" t="str">
        <f t="shared" si="58"/>
        <v>BG_2018_NATIONAL TOTAL_NH3</v>
      </c>
      <c r="B3748" s="113" t="s">
        <v>140</v>
      </c>
      <c r="C3748" s="113">
        <v>2018</v>
      </c>
      <c r="D3748" s="113" t="s">
        <v>122</v>
      </c>
      <c r="E3748" s="113" t="s">
        <v>124</v>
      </c>
      <c r="F3748" s="113" t="s">
        <v>200</v>
      </c>
      <c r="G3748" s="113">
        <v>62.357343821840701</v>
      </c>
    </row>
    <row r="3749" spans="1:7" x14ac:dyDescent="0.25">
      <c r="A3749" s="108" t="str">
        <f t="shared" si="58"/>
        <v>BG_2018_NATIONAL TOTAL_PM2.5</v>
      </c>
      <c r="B3749" s="113" t="s">
        <v>140</v>
      </c>
      <c r="C3749" s="113">
        <v>2018</v>
      </c>
      <c r="D3749" s="113" t="s">
        <v>122</v>
      </c>
      <c r="E3749" s="113" t="s">
        <v>203</v>
      </c>
      <c r="F3749" s="113" t="s">
        <v>200</v>
      </c>
      <c r="G3749" s="113">
        <v>29.261299429557699</v>
      </c>
    </row>
    <row r="3750" spans="1:7" x14ac:dyDescent="0.25">
      <c r="A3750" s="108" t="str">
        <f t="shared" si="58"/>
        <v>BG_2018_NATIONAL TOTAL_Pb</v>
      </c>
      <c r="B3750" s="113" t="s">
        <v>140</v>
      </c>
      <c r="C3750" s="113">
        <v>2018</v>
      </c>
      <c r="D3750" s="113" t="s">
        <v>122</v>
      </c>
      <c r="E3750" s="113" t="s">
        <v>125</v>
      </c>
      <c r="F3750" s="113" t="s">
        <v>200</v>
      </c>
      <c r="G3750" s="113">
        <v>1.5304989442365901E-2</v>
      </c>
    </row>
    <row r="3751" spans="1:7" x14ac:dyDescent="0.25">
      <c r="A3751" s="108" t="str">
        <f t="shared" si="58"/>
        <v>BG_2018_NATIONAL TOTAL_Cd</v>
      </c>
      <c r="B3751" s="113" t="s">
        <v>140</v>
      </c>
      <c r="C3751" s="113">
        <v>2018</v>
      </c>
      <c r="D3751" s="113" t="s">
        <v>122</v>
      </c>
      <c r="E3751" s="113" t="s">
        <v>126</v>
      </c>
      <c r="F3751" s="113" t="s">
        <v>200</v>
      </c>
      <c r="G3751" s="113">
        <v>2.8845983801019902E-3</v>
      </c>
    </row>
    <row r="3752" spans="1:7" x14ac:dyDescent="0.25">
      <c r="A3752" s="108" t="str">
        <f t="shared" si="58"/>
        <v>BG_2018_NATIONAL TOTAL_Hg</v>
      </c>
      <c r="B3752" s="113" t="s">
        <v>140</v>
      </c>
      <c r="C3752" s="113">
        <v>2018</v>
      </c>
      <c r="D3752" s="113" t="s">
        <v>122</v>
      </c>
      <c r="E3752" s="113" t="s">
        <v>127</v>
      </c>
      <c r="F3752" s="113" t="s">
        <v>200</v>
      </c>
      <c r="G3752" s="113">
        <v>4.8923612526139695E-4</v>
      </c>
    </row>
    <row r="3753" spans="1:7" x14ac:dyDescent="0.25">
      <c r="A3753" s="108" t="str">
        <f t="shared" si="58"/>
        <v>BG_2018_NATIONAL TOTAL_DIOX</v>
      </c>
      <c r="B3753" s="113" t="s">
        <v>140</v>
      </c>
      <c r="C3753" s="113">
        <v>2018</v>
      </c>
      <c r="D3753" s="113" t="s">
        <v>122</v>
      </c>
      <c r="E3753" s="113" t="s">
        <v>128</v>
      </c>
      <c r="F3753" s="113" t="s">
        <v>200</v>
      </c>
      <c r="G3753" s="150">
        <v>3.8118798766710097E-8</v>
      </c>
    </row>
    <row r="3754" spans="1:7" x14ac:dyDescent="0.25">
      <c r="A3754" s="108" t="str">
        <f t="shared" si="58"/>
        <v>BG_2018_NATIONAL TOTAL_PAH</v>
      </c>
      <c r="B3754" s="113" t="s">
        <v>140</v>
      </c>
      <c r="C3754" s="113">
        <v>2018</v>
      </c>
      <c r="D3754" s="113" t="s">
        <v>122</v>
      </c>
      <c r="E3754" s="113" t="s">
        <v>129</v>
      </c>
      <c r="F3754" s="113" t="s">
        <v>200</v>
      </c>
      <c r="G3754" s="113">
        <v>1.48519598782817E-2</v>
      </c>
    </row>
    <row r="3755" spans="1:7" x14ac:dyDescent="0.25">
      <c r="A3755" s="108" t="str">
        <f t="shared" si="58"/>
        <v>BG_2018_NATIONAL TOTAL_HCB</v>
      </c>
      <c r="B3755" s="113" t="s">
        <v>140</v>
      </c>
      <c r="C3755" s="113">
        <v>2018</v>
      </c>
      <c r="D3755" s="113" t="s">
        <v>122</v>
      </c>
      <c r="E3755" s="113" t="s">
        <v>130</v>
      </c>
      <c r="F3755" s="113" t="s">
        <v>200</v>
      </c>
      <c r="G3755" s="150">
        <v>1.84232811549748E-6</v>
      </c>
    </row>
    <row r="3756" spans="1:7" x14ac:dyDescent="0.25">
      <c r="A3756" s="108" t="str">
        <f t="shared" si="58"/>
        <v>BG_2018_NATIONAL TOTAL_PCB</v>
      </c>
      <c r="B3756" s="113" t="s">
        <v>140</v>
      </c>
      <c r="C3756" s="113">
        <v>2018</v>
      </c>
      <c r="D3756" s="113" t="s">
        <v>122</v>
      </c>
      <c r="E3756" s="113" t="s">
        <v>259</v>
      </c>
      <c r="F3756" s="113" t="s">
        <v>200</v>
      </c>
      <c r="G3756" s="150">
        <v>2.88612302078356E-6</v>
      </c>
    </row>
    <row r="3757" spans="1:7" x14ac:dyDescent="0.25">
      <c r="A3757" s="108" t="str">
        <f t="shared" si="58"/>
        <v>BG_2018_1A3(FS)_NOx</v>
      </c>
      <c r="B3757" s="113" t="s">
        <v>140</v>
      </c>
      <c r="C3757" s="113">
        <v>2018</v>
      </c>
      <c r="D3757" s="113" t="s">
        <v>132</v>
      </c>
      <c r="E3757" s="113" t="s">
        <v>199</v>
      </c>
      <c r="F3757" s="113" t="s">
        <v>200</v>
      </c>
      <c r="G3757" s="113">
        <v>39.0756202952265</v>
      </c>
    </row>
    <row r="3758" spans="1:7" x14ac:dyDescent="0.25">
      <c r="A3758" s="108" t="str">
        <f t="shared" si="58"/>
        <v>BG_2018_1A3(FS)_NMVOC</v>
      </c>
      <c r="B3758" s="113" t="s">
        <v>140</v>
      </c>
      <c r="C3758" s="113">
        <v>2018</v>
      </c>
      <c r="D3758" s="113" t="s">
        <v>132</v>
      </c>
      <c r="E3758" s="113" t="s">
        <v>123</v>
      </c>
      <c r="F3758" s="113" t="s">
        <v>200</v>
      </c>
      <c r="G3758" s="113">
        <v>8.3825446849115206</v>
      </c>
    </row>
    <row r="3759" spans="1:7" x14ac:dyDescent="0.25">
      <c r="A3759" s="108" t="str">
        <f t="shared" si="58"/>
        <v>BG_2018_1A3(FS)_SOx</v>
      </c>
      <c r="B3759" s="113" t="s">
        <v>140</v>
      </c>
      <c r="C3759" s="113">
        <v>2018</v>
      </c>
      <c r="D3759" s="113" t="s">
        <v>132</v>
      </c>
      <c r="E3759" s="113" t="s">
        <v>201</v>
      </c>
      <c r="F3759" s="113" t="s">
        <v>200</v>
      </c>
      <c r="G3759" s="113">
        <v>4.0713915157341199E-2</v>
      </c>
    </row>
    <row r="3760" spans="1:7" x14ac:dyDescent="0.25">
      <c r="A3760" s="108" t="str">
        <f t="shared" si="58"/>
        <v>BG_2018_1A3(FS)_NH3</v>
      </c>
      <c r="B3760" s="113" t="s">
        <v>140</v>
      </c>
      <c r="C3760" s="113">
        <v>2018</v>
      </c>
      <c r="D3760" s="113" t="s">
        <v>132</v>
      </c>
      <c r="E3760" s="113" t="s">
        <v>124</v>
      </c>
      <c r="F3760" s="113" t="s">
        <v>200</v>
      </c>
      <c r="G3760" s="113">
        <v>0.73485242204587697</v>
      </c>
    </row>
    <row r="3761" spans="1:7" x14ac:dyDescent="0.25">
      <c r="A3761" s="108" t="str">
        <f t="shared" si="58"/>
        <v>BG_2018_1A3(FS)_PM2.5</v>
      </c>
      <c r="B3761" s="113" t="s">
        <v>140</v>
      </c>
      <c r="C3761" s="113">
        <v>2018</v>
      </c>
      <c r="D3761" s="113" t="s">
        <v>132</v>
      </c>
      <c r="E3761" s="113" t="s">
        <v>203</v>
      </c>
      <c r="F3761" s="113" t="s">
        <v>200</v>
      </c>
      <c r="G3761" s="113">
        <v>2.5463181237591401</v>
      </c>
    </row>
    <row r="3762" spans="1:7" x14ac:dyDescent="0.25">
      <c r="A3762" s="108" t="str">
        <f t="shared" si="58"/>
        <v>BG_2018_3D_NOx</v>
      </c>
      <c r="B3762" s="113" t="s">
        <v>140</v>
      </c>
      <c r="C3762" s="113">
        <v>2018</v>
      </c>
      <c r="D3762" s="113" t="s">
        <v>206</v>
      </c>
      <c r="E3762" s="113" t="s">
        <v>199</v>
      </c>
      <c r="F3762" s="113" t="s">
        <v>200</v>
      </c>
      <c r="G3762" s="113">
        <v>15.1854832213051</v>
      </c>
    </row>
    <row r="3763" spans="1:7" x14ac:dyDescent="0.25">
      <c r="A3763" s="108" t="str">
        <f t="shared" si="58"/>
        <v>BG_2019_NATIONAL TOTAL_NOx</v>
      </c>
      <c r="B3763" s="113" t="s">
        <v>140</v>
      </c>
      <c r="C3763" s="113">
        <v>2019</v>
      </c>
      <c r="D3763" s="113" t="s">
        <v>122</v>
      </c>
      <c r="E3763" s="113" t="s">
        <v>199</v>
      </c>
      <c r="F3763" s="113" t="s">
        <v>200</v>
      </c>
      <c r="G3763" s="113">
        <v>89.452073723826004</v>
      </c>
    </row>
    <row r="3764" spans="1:7" x14ac:dyDescent="0.25">
      <c r="A3764" s="108" t="str">
        <f t="shared" si="58"/>
        <v>BG_2019_NATIONAL TOTAL_NMVOC</v>
      </c>
      <c r="B3764" s="113" t="s">
        <v>140</v>
      </c>
      <c r="C3764" s="113">
        <v>2019</v>
      </c>
      <c r="D3764" s="113" t="s">
        <v>122</v>
      </c>
      <c r="E3764" s="113" t="s">
        <v>123</v>
      </c>
      <c r="F3764" s="113" t="s">
        <v>200</v>
      </c>
      <c r="G3764" s="113">
        <v>74.372480134758106</v>
      </c>
    </row>
    <row r="3765" spans="1:7" x14ac:dyDescent="0.25">
      <c r="A3765" s="108" t="str">
        <f t="shared" si="58"/>
        <v>BG_2019_NATIONAL TOTAL_SOx</v>
      </c>
      <c r="B3765" s="113" t="s">
        <v>140</v>
      </c>
      <c r="C3765" s="113">
        <v>2019</v>
      </c>
      <c r="D3765" s="113" t="s">
        <v>122</v>
      </c>
      <c r="E3765" s="113" t="s">
        <v>201</v>
      </c>
      <c r="F3765" s="113" t="s">
        <v>200</v>
      </c>
      <c r="G3765" s="113">
        <v>50.464668152575101</v>
      </c>
    </row>
    <row r="3766" spans="1:7" x14ac:dyDescent="0.25">
      <c r="A3766" s="108" t="str">
        <f t="shared" si="58"/>
        <v>BG_2019_NATIONAL TOTAL_NH3</v>
      </c>
      <c r="B3766" s="113" t="s">
        <v>140</v>
      </c>
      <c r="C3766" s="113">
        <v>2019</v>
      </c>
      <c r="D3766" s="113" t="s">
        <v>122</v>
      </c>
      <c r="E3766" s="113" t="s">
        <v>124</v>
      </c>
      <c r="F3766" s="113" t="s">
        <v>200</v>
      </c>
      <c r="G3766" s="113">
        <v>64.430729096080398</v>
      </c>
    </row>
    <row r="3767" spans="1:7" x14ac:dyDescent="0.25">
      <c r="A3767" s="108" t="str">
        <f t="shared" si="58"/>
        <v>BG_2019_NATIONAL TOTAL_PM2.5</v>
      </c>
      <c r="B3767" s="113" t="s">
        <v>140</v>
      </c>
      <c r="C3767" s="113">
        <v>2019</v>
      </c>
      <c r="D3767" s="113" t="s">
        <v>122</v>
      </c>
      <c r="E3767" s="113" t="s">
        <v>203</v>
      </c>
      <c r="F3767" s="113" t="s">
        <v>200</v>
      </c>
      <c r="G3767" s="113">
        <v>28.4005446276404</v>
      </c>
    </row>
    <row r="3768" spans="1:7" x14ac:dyDescent="0.25">
      <c r="A3768" s="108" t="str">
        <f t="shared" si="58"/>
        <v>BG_2019_NATIONAL TOTAL_Pb</v>
      </c>
      <c r="B3768" s="113" t="s">
        <v>140</v>
      </c>
      <c r="C3768" s="113">
        <v>2019</v>
      </c>
      <c r="D3768" s="113" t="s">
        <v>122</v>
      </c>
      <c r="E3768" s="113" t="s">
        <v>125</v>
      </c>
      <c r="F3768" s="113" t="s">
        <v>200</v>
      </c>
      <c r="G3768" s="113">
        <v>1.7690161592334101E-2</v>
      </c>
    </row>
    <row r="3769" spans="1:7" x14ac:dyDescent="0.25">
      <c r="A3769" s="108" t="str">
        <f t="shared" si="58"/>
        <v>BG_2019_NATIONAL TOTAL_Cd</v>
      </c>
      <c r="B3769" s="113" t="s">
        <v>140</v>
      </c>
      <c r="C3769" s="113">
        <v>2019</v>
      </c>
      <c r="D3769" s="113" t="s">
        <v>122</v>
      </c>
      <c r="E3769" s="113" t="s">
        <v>126</v>
      </c>
      <c r="F3769" s="113" t="s">
        <v>200</v>
      </c>
      <c r="G3769" s="113">
        <v>2.96882023122028E-3</v>
      </c>
    </row>
    <row r="3770" spans="1:7" x14ac:dyDescent="0.25">
      <c r="A3770" s="108" t="str">
        <f t="shared" si="58"/>
        <v>BG_2019_NATIONAL TOTAL_Hg</v>
      </c>
      <c r="B3770" s="113" t="s">
        <v>140</v>
      </c>
      <c r="C3770" s="113">
        <v>2019</v>
      </c>
      <c r="D3770" s="113" t="s">
        <v>122</v>
      </c>
      <c r="E3770" s="113" t="s">
        <v>127</v>
      </c>
      <c r="F3770" s="113" t="s">
        <v>200</v>
      </c>
      <c r="G3770" s="113">
        <v>9.3940345190298899E-4</v>
      </c>
    </row>
    <row r="3771" spans="1:7" x14ac:dyDescent="0.25">
      <c r="A3771" s="108" t="str">
        <f t="shared" si="58"/>
        <v>BG_2019_NATIONAL TOTAL_DIOX</v>
      </c>
      <c r="B3771" s="113" t="s">
        <v>140</v>
      </c>
      <c r="C3771" s="113">
        <v>2019</v>
      </c>
      <c r="D3771" s="113" t="s">
        <v>122</v>
      </c>
      <c r="E3771" s="113" t="s">
        <v>128</v>
      </c>
      <c r="F3771" s="113" t="s">
        <v>200</v>
      </c>
      <c r="G3771" s="150">
        <v>3.7582789346293997E-8</v>
      </c>
    </row>
    <row r="3772" spans="1:7" x14ac:dyDescent="0.25">
      <c r="A3772" s="108" t="str">
        <f t="shared" si="58"/>
        <v>BG_2019_NATIONAL TOTAL_PAH</v>
      </c>
      <c r="B3772" s="113" t="s">
        <v>140</v>
      </c>
      <c r="C3772" s="113">
        <v>2019</v>
      </c>
      <c r="D3772" s="113" t="s">
        <v>122</v>
      </c>
      <c r="E3772" s="113" t="s">
        <v>129</v>
      </c>
      <c r="F3772" s="113" t="s">
        <v>200</v>
      </c>
      <c r="G3772" s="113">
        <v>1.40431618231569E-2</v>
      </c>
    </row>
    <row r="3773" spans="1:7" x14ac:dyDescent="0.25">
      <c r="A3773" s="108" t="str">
        <f t="shared" si="58"/>
        <v>BG_2019_NATIONAL TOTAL_HCB</v>
      </c>
      <c r="B3773" s="113" t="s">
        <v>140</v>
      </c>
      <c r="C3773" s="113">
        <v>2019</v>
      </c>
      <c r="D3773" s="113" t="s">
        <v>122</v>
      </c>
      <c r="E3773" s="113" t="s">
        <v>130</v>
      </c>
      <c r="F3773" s="113" t="s">
        <v>200</v>
      </c>
      <c r="G3773" s="150">
        <v>1.6741033077906301E-6</v>
      </c>
    </row>
    <row r="3774" spans="1:7" x14ac:dyDescent="0.25">
      <c r="A3774" s="108" t="str">
        <f t="shared" si="58"/>
        <v>BG_2019_NATIONAL TOTAL_PCB</v>
      </c>
      <c r="B3774" s="113" t="s">
        <v>140</v>
      </c>
      <c r="C3774" s="113">
        <v>2019</v>
      </c>
      <c r="D3774" s="113" t="s">
        <v>122</v>
      </c>
      <c r="E3774" s="113" t="s">
        <v>259</v>
      </c>
      <c r="F3774" s="113" t="s">
        <v>200</v>
      </c>
      <c r="G3774" s="150">
        <v>2.7697104917375001E-6</v>
      </c>
    </row>
    <row r="3775" spans="1:7" x14ac:dyDescent="0.25">
      <c r="A3775" s="108" t="str">
        <f t="shared" si="58"/>
        <v>BG_2019_1A3(FS)_NOx</v>
      </c>
      <c r="B3775" s="113" t="s">
        <v>140</v>
      </c>
      <c r="C3775" s="113">
        <v>2019</v>
      </c>
      <c r="D3775" s="113" t="s">
        <v>132</v>
      </c>
      <c r="E3775" s="113" t="s">
        <v>199</v>
      </c>
      <c r="F3775" s="113" t="s">
        <v>200</v>
      </c>
      <c r="G3775" s="113">
        <v>39.407873231361599</v>
      </c>
    </row>
    <row r="3776" spans="1:7" x14ac:dyDescent="0.25">
      <c r="A3776" s="108" t="str">
        <f t="shared" si="58"/>
        <v>BG_2019_1A3(FS)_NMVOC</v>
      </c>
      <c r="B3776" s="113" t="s">
        <v>140</v>
      </c>
      <c r="C3776" s="113">
        <v>2019</v>
      </c>
      <c r="D3776" s="113" t="s">
        <v>132</v>
      </c>
      <c r="E3776" s="113" t="s">
        <v>123</v>
      </c>
      <c r="F3776" s="113" t="s">
        <v>200</v>
      </c>
      <c r="G3776" s="113">
        <v>7.8316434424979304</v>
      </c>
    </row>
    <row r="3777" spans="1:7" x14ac:dyDescent="0.25">
      <c r="A3777" s="108" t="str">
        <f t="shared" si="58"/>
        <v>BG_2019_1A3(FS)_SOx</v>
      </c>
      <c r="B3777" s="113" t="s">
        <v>140</v>
      </c>
      <c r="C3777" s="113">
        <v>2019</v>
      </c>
      <c r="D3777" s="113" t="s">
        <v>132</v>
      </c>
      <c r="E3777" s="113" t="s">
        <v>201</v>
      </c>
      <c r="F3777" s="113" t="s">
        <v>200</v>
      </c>
      <c r="G3777" s="113">
        <v>4.2479180899906599E-2</v>
      </c>
    </row>
    <row r="3778" spans="1:7" x14ac:dyDescent="0.25">
      <c r="A3778" s="108" t="str">
        <f t="shared" ref="A3778:A3841" si="59">CONCATENATE(B3778,"_",C3778,"_",D3778,"_",E3778)</f>
        <v>BG_2019_1A3(FS)_NH3</v>
      </c>
      <c r="B3778" s="113" t="s">
        <v>140</v>
      </c>
      <c r="C3778" s="113">
        <v>2019</v>
      </c>
      <c r="D3778" s="113" t="s">
        <v>132</v>
      </c>
      <c r="E3778" s="113" t="s">
        <v>124</v>
      </c>
      <c r="F3778" s="113" t="s">
        <v>200</v>
      </c>
      <c r="G3778" s="113">
        <v>0.71211870783443698</v>
      </c>
    </row>
    <row r="3779" spans="1:7" x14ac:dyDescent="0.25">
      <c r="A3779" s="108" t="str">
        <f t="shared" si="59"/>
        <v>BG_2019_1A3(FS)_PM2.5</v>
      </c>
      <c r="B3779" s="113" t="s">
        <v>140</v>
      </c>
      <c r="C3779" s="113">
        <v>2019</v>
      </c>
      <c r="D3779" s="113" t="s">
        <v>132</v>
      </c>
      <c r="E3779" s="113" t="s">
        <v>203</v>
      </c>
      <c r="F3779" s="113" t="s">
        <v>200</v>
      </c>
      <c r="G3779" s="113">
        <v>2.53635668462154</v>
      </c>
    </row>
    <row r="3780" spans="1:7" x14ac:dyDescent="0.25">
      <c r="A3780" s="108" t="str">
        <f t="shared" si="59"/>
        <v>BG_2019_3D_NOx</v>
      </c>
      <c r="B3780" s="113" t="s">
        <v>140</v>
      </c>
      <c r="C3780" s="113">
        <v>2019</v>
      </c>
      <c r="D3780" s="113" t="s">
        <v>206</v>
      </c>
      <c r="E3780" s="113" t="s">
        <v>199</v>
      </c>
      <c r="F3780" s="113" t="s">
        <v>200</v>
      </c>
      <c r="G3780" s="113">
        <v>17.256306437714802</v>
      </c>
    </row>
    <row r="3781" spans="1:7" x14ac:dyDescent="0.25">
      <c r="A3781" s="108" t="str">
        <f t="shared" si="59"/>
        <v>BG_2020_NATIONAL TOTAL_NOx</v>
      </c>
      <c r="B3781" s="113" t="s">
        <v>140</v>
      </c>
      <c r="C3781" s="113">
        <v>2020</v>
      </c>
      <c r="D3781" s="113" t="s">
        <v>122</v>
      </c>
      <c r="E3781" s="113" t="s">
        <v>199</v>
      </c>
      <c r="F3781" s="113" t="s">
        <v>200</v>
      </c>
      <c r="G3781" s="113">
        <v>82.972559183595394</v>
      </c>
    </row>
    <row r="3782" spans="1:7" x14ac:dyDescent="0.25">
      <c r="A3782" s="108" t="str">
        <f t="shared" si="59"/>
        <v>BG_2020_NATIONAL TOTAL_NMVOC</v>
      </c>
      <c r="B3782" s="113" t="s">
        <v>140</v>
      </c>
      <c r="C3782" s="113">
        <v>2020</v>
      </c>
      <c r="D3782" s="113" t="s">
        <v>122</v>
      </c>
      <c r="E3782" s="113" t="s">
        <v>123</v>
      </c>
      <c r="F3782" s="113" t="s">
        <v>200</v>
      </c>
      <c r="G3782" s="113">
        <v>72.600479552454402</v>
      </c>
    </row>
    <row r="3783" spans="1:7" x14ac:dyDescent="0.25">
      <c r="A3783" s="108" t="str">
        <f t="shared" si="59"/>
        <v>BG_2020_NATIONAL TOTAL_SOx</v>
      </c>
      <c r="B3783" s="113" t="s">
        <v>140</v>
      </c>
      <c r="C3783" s="113">
        <v>2020</v>
      </c>
      <c r="D3783" s="113" t="s">
        <v>122</v>
      </c>
      <c r="E3783" s="113" t="s">
        <v>201</v>
      </c>
      <c r="F3783" s="113" t="s">
        <v>200</v>
      </c>
      <c r="G3783" s="113">
        <v>40.7204722478522</v>
      </c>
    </row>
    <row r="3784" spans="1:7" x14ac:dyDescent="0.25">
      <c r="A3784" s="108" t="str">
        <f t="shared" si="59"/>
        <v>BG_2020_NATIONAL TOTAL_NH3</v>
      </c>
      <c r="B3784" s="113" t="s">
        <v>140</v>
      </c>
      <c r="C3784" s="113">
        <v>2020</v>
      </c>
      <c r="D3784" s="113" t="s">
        <v>122</v>
      </c>
      <c r="E3784" s="113" t="s">
        <v>124</v>
      </c>
      <c r="F3784" s="113" t="s">
        <v>200</v>
      </c>
      <c r="G3784" s="113">
        <v>60.191195697998403</v>
      </c>
    </row>
    <row r="3785" spans="1:7" x14ac:dyDescent="0.25">
      <c r="A3785" s="108" t="str">
        <f t="shared" si="59"/>
        <v>BG_2020_NATIONAL TOTAL_PM2.5</v>
      </c>
      <c r="B3785" s="113" t="s">
        <v>140</v>
      </c>
      <c r="C3785" s="113">
        <v>2020</v>
      </c>
      <c r="D3785" s="113" t="s">
        <v>122</v>
      </c>
      <c r="E3785" s="113" t="s">
        <v>203</v>
      </c>
      <c r="F3785" s="113" t="s">
        <v>200</v>
      </c>
      <c r="G3785" s="113">
        <v>30.431702939537399</v>
      </c>
    </row>
    <row r="3786" spans="1:7" x14ac:dyDescent="0.25">
      <c r="A3786" s="108" t="str">
        <f t="shared" si="59"/>
        <v>BG_2020_NATIONAL TOTAL_Pb</v>
      </c>
      <c r="B3786" s="113" t="s">
        <v>140</v>
      </c>
      <c r="C3786" s="113">
        <v>2020</v>
      </c>
      <c r="D3786" s="113" t="s">
        <v>122</v>
      </c>
      <c r="E3786" s="113" t="s">
        <v>125</v>
      </c>
      <c r="F3786" s="113" t="s">
        <v>200</v>
      </c>
      <c r="G3786" s="113">
        <v>1.64731021016493E-2</v>
      </c>
    </row>
    <row r="3787" spans="1:7" x14ac:dyDescent="0.25">
      <c r="A3787" s="108" t="str">
        <f t="shared" si="59"/>
        <v>BG_2020_NATIONAL TOTAL_Cd</v>
      </c>
      <c r="B3787" s="113" t="s">
        <v>140</v>
      </c>
      <c r="C3787" s="113">
        <v>2020</v>
      </c>
      <c r="D3787" s="113" t="s">
        <v>122</v>
      </c>
      <c r="E3787" s="113" t="s">
        <v>126</v>
      </c>
      <c r="F3787" s="113" t="s">
        <v>200</v>
      </c>
      <c r="G3787" s="113">
        <v>2.9730006905239899E-3</v>
      </c>
    </row>
    <row r="3788" spans="1:7" x14ac:dyDescent="0.25">
      <c r="A3788" s="108" t="str">
        <f t="shared" si="59"/>
        <v>BG_2020_NATIONAL TOTAL_Hg</v>
      </c>
      <c r="B3788" s="113" t="s">
        <v>140</v>
      </c>
      <c r="C3788" s="113">
        <v>2020</v>
      </c>
      <c r="D3788" s="113" t="s">
        <v>122</v>
      </c>
      <c r="E3788" s="113" t="s">
        <v>127</v>
      </c>
      <c r="F3788" s="113" t="s">
        <v>200</v>
      </c>
      <c r="G3788" s="113">
        <v>8.3897124137421704E-4</v>
      </c>
    </row>
    <row r="3789" spans="1:7" x14ac:dyDescent="0.25">
      <c r="A3789" s="108" t="str">
        <f t="shared" si="59"/>
        <v>BG_2020_NATIONAL TOTAL_DIOX</v>
      </c>
      <c r="B3789" s="113" t="s">
        <v>140</v>
      </c>
      <c r="C3789" s="113">
        <v>2020</v>
      </c>
      <c r="D3789" s="113" t="s">
        <v>122</v>
      </c>
      <c r="E3789" s="113" t="s">
        <v>128</v>
      </c>
      <c r="F3789" s="113" t="s">
        <v>200</v>
      </c>
      <c r="G3789" s="150">
        <v>4.0555584603499397E-8</v>
      </c>
    </row>
    <row r="3790" spans="1:7" x14ac:dyDescent="0.25">
      <c r="A3790" s="108" t="str">
        <f t="shared" si="59"/>
        <v>BG_2020_NATIONAL TOTAL_PAH</v>
      </c>
      <c r="B3790" s="113" t="s">
        <v>140</v>
      </c>
      <c r="C3790" s="113">
        <v>2020</v>
      </c>
      <c r="D3790" s="113" t="s">
        <v>122</v>
      </c>
      <c r="E3790" s="113" t="s">
        <v>129</v>
      </c>
      <c r="F3790" s="113" t="s">
        <v>200</v>
      </c>
      <c r="G3790" s="113">
        <v>1.5202976926902799E-2</v>
      </c>
    </row>
    <row r="3791" spans="1:7" x14ac:dyDescent="0.25">
      <c r="A3791" s="108" t="str">
        <f t="shared" si="59"/>
        <v>BG_2020_NATIONAL TOTAL_HCB</v>
      </c>
      <c r="B3791" s="113" t="s">
        <v>140</v>
      </c>
      <c r="C3791" s="113">
        <v>2020</v>
      </c>
      <c r="D3791" s="113" t="s">
        <v>122</v>
      </c>
      <c r="E3791" s="113" t="s">
        <v>130</v>
      </c>
      <c r="F3791" s="113" t="s">
        <v>200</v>
      </c>
      <c r="G3791" s="150">
        <v>1.6808314708821E-6</v>
      </c>
    </row>
    <row r="3792" spans="1:7" x14ac:dyDescent="0.25">
      <c r="A3792" s="108" t="str">
        <f t="shared" si="59"/>
        <v>BG_2020_NATIONAL TOTAL_PCB</v>
      </c>
      <c r="B3792" s="113" t="s">
        <v>140</v>
      </c>
      <c r="C3792" s="113">
        <v>2020</v>
      </c>
      <c r="D3792" s="113" t="s">
        <v>122</v>
      </c>
      <c r="E3792" s="113" t="s">
        <v>259</v>
      </c>
      <c r="F3792" s="113" t="s">
        <v>200</v>
      </c>
      <c r="G3792" s="150">
        <v>2.3686926604629199E-6</v>
      </c>
    </row>
    <row r="3793" spans="1:7" x14ac:dyDescent="0.25">
      <c r="A3793" s="108" t="str">
        <f t="shared" si="59"/>
        <v>BG_2020_1A3(FS)_NOx</v>
      </c>
      <c r="B3793" s="113" t="s">
        <v>140</v>
      </c>
      <c r="C3793" s="113">
        <v>2020</v>
      </c>
      <c r="D3793" s="113" t="s">
        <v>132</v>
      </c>
      <c r="E3793" s="113" t="s">
        <v>199</v>
      </c>
      <c r="F3793" s="113" t="s">
        <v>200</v>
      </c>
      <c r="G3793" s="113">
        <v>35.818788318198401</v>
      </c>
    </row>
    <row r="3794" spans="1:7" x14ac:dyDescent="0.25">
      <c r="A3794" s="108" t="str">
        <f t="shared" si="59"/>
        <v>BG_2020_1A3(FS)_NMVOC</v>
      </c>
      <c r="B3794" s="113" t="s">
        <v>140</v>
      </c>
      <c r="C3794" s="113">
        <v>2020</v>
      </c>
      <c r="D3794" s="113" t="s">
        <v>132</v>
      </c>
      <c r="E3794" s="113" t="s">
        <v>123</v>
      </c>
      <c r="F3794" s="113" t="s">
        <v>200</v>
      </c>
      <c r="G3794" s="113">
        <v>6.9324067316285696</v>
      </c>
    </row>
    <row r="3795" spans="1:7" x14ac:dyDescent="0.25">
      <c r="A3795" s="108" t="str">
        <f t="shared" si="59"/>
        <v>BG_2020_1A3(FS)_SOx</v>
      </c>
      <c r="B3795" s="113" t="s">
        <v>140</v>
      </c>
      <c r="C3795" s="113">
        <v>2020</v>
      </c>
      <c r="D3795" s="113" t="s">
        <v>132</v>
      </c>
      <c r="E3795" s="113" t="s">
        <v>201</v>
      </c>
      <c r="F3795" s="113" t="s">
        <v>200</v>
      </c>
      <c r="G3795" s="113">
        <v>3.7033643667554697E-2</v>
      </c>
    </row>
    <row r="3796" spans="1:7" x14ac:dyDescent="0.25">
      <c r="A3796" s="108" t="str">
        <f t="shared" si="59"/>
        <v>BG_2020_1A3(FS)_NH3</v>
      </c>
      <c r="B3796" s="113" t="s">
        <v>140</v>
      </c>
      <c r="C3796" s="113">
        <v>2020</v>
      </c>
      <c r="D3796" s="113" t="s">
        <v>132</v>
      </c>
      <c r="E3796" s="113" t="s">
        <v>124</v>
      </c>
      <c r="F3796" s="113" t="s">
        <v>200</v>
      </c>
      <c r="G3796" s="113">
        <v>0.67250868117879903</v>
      </c>
    </row>
    <row r="3797" spans="1:7" x14ac:dyDescent="0.25">
      <c r="A3797" s="108" t="str">
        <f t="shared" si="59"/>
        <v>BG_2020_1A3(FS)_PM2.5</v>
      </c>
      <c r="B3797" s="113" t="s">
        <v>140</v>
      </c>
      <c r="C3797" s="113">
        <v>2020</v>
      </c>
      <c r="D3797" s="113" t="s">
        <v>132</v>
      </c>
      <c r="E3797" s="113" t="s">
        <v>203</v>
      </c>
      <c r="F3797" s="113" t="s">
        <v>200</v>
      </c>
      <c r="G3797" s="113">
        <v>2.2900739115541202</v>
      </c>
    </row>
    <row r="3798" spans="1:7" x14ac:dyDescent="0.25">
      <c r="A3798" s="108" t="str">
        <f t="shared" si="59"/>
        <v>BG_2020_3D_NOx</v>
      </c>
      <c r="B3798" s="113" t="s">
        <v>140</v>
      </c>
      <c r="C3798" s="113">
        <v>2020</v>
      </c>
      <c r="D3798" s="113" t="s">
        <v>206</v>
      </c>
      <c r="E3798" s="113" t="s">
        <v>199</v>
      </c>
      <c r="F3798" s="113" t="s">
        <v>200</v>
      </c>
      <c r="G3798" s="113">
        <v>16.743241916625401</v>
      </c>
    </row>
    <row r="3799" spans="1:7" x14ac:dyDescent="0.25">
      <c r="A3799" s="108" t="str">
        <f t="shared" si="59"/>
        <v>BG_2021_NATIONAL TOTAL_NOx</v>
      </c>
      <c r="B3799" s="113" t="s">
        <v>140</v>
      </c>
      <c r="C3799" s="113">
        <v>2021</v>
      </c>
      <c r="D3799" s="113" t="s">
        <v>122</v>
      </c>
      <c r="E3799" s="113" t="s">
        <v>199</v>
      </c>
      <c r="F3799" s="113" t="s">
        <v>200</v>
      </c>
      <c r="G3799" s="113">
        <v>88.681983808171196</v>
      </c>
    </row>
    <row r="3800" spans="1:7" x14ac:dyDescent="0.25">
      <c r="A3800" s="108" t="str">
        <f t="shared" si="59"/>
        <v>BG_2021_NATIONAL TOTAL_NMVOC</v>
      </c>
      <c r="B3800" s="113" t="s">
        <v>140</v>
      </c>
      <c r="C3800" s="113">
        <v>2021</v>
      </c>
      <c r="D3800" s="113" t="s">
        <v>122</v>
      </c>
      <c r="E3800" s="113" t="s">
        <v>123</v>
      </c>
      <c r="F3800" s="113" t="s">
        <v>200</v>
      </c>
      <c r="G3800" s="113">
        <v>74.0716628974305</v>
      </c>
    </row>
    <row r="3801" spans="1:7" x14ac:dyDescent="0.25">
      <c r="A3801" s="108" t="str">
        <f t="shared" si="59"/>
        <v>BG_2021_NATIONAL TOTAL_SOx</v>
      </c>
      <c r="B3801" s="113" t="s">
        <v>140</v>
      </c>
      <c r="C3801" s="113">
        <v>2021</v>
      </c>
      <c r="D3801" s="113" t="s">
        <v>122</v>
      </c>
      <c r="E3801" s="113" t="s">
        <v>201</v>
      </c>
      <c r="F3801" s="113" t="s">
        <v>200</v>
      </c>
      <c r="G3801" s="113">
        <v>43.840930882857201</v>
      </c>
    </row>
    <row r="3802" spans="1:7" x14ac:dyDescent="0.25">
      <c r="A3802" s="108" t="str">
        <f t="shared" si="59"/>
        <v>BG_2021_NATIONAL TOTAL_NH3</v>
      </c>
      <c r="B3802" s="113" t="s">
        <v>140</v>
      </c>
      <c r="C3802" s="113">
        <v>2021</v>
      </c>
      <c r="D3802" s="113" t="s">
        <v>122</v>
      </c>
      <c r="E3802" s="113" t="s">
        <v>124</v>
      </c>
      <c r="F3802" s="113" t="s">
        <v>200</v>
      </c>
      <c r="G3802" s="113">
        <v>60.776876477205398</v>
      </c>
    </row>
    <row r="3803" spans="1:7" x14ac:dyDescent="0.25">
      <c r="A3803" s="108" t="str">
        <f t="shared" si="59"/>
        <v>BG_2021_NATIONAL TOTAL_PM2.5</v>
      </c>
      <c r="B3803" s="113" t="s">
        <v>140</v>
      </c>
      <c r="C3803" s="113">
        <v>2021</v>
      </c>
      <c r="D3803" s="113" t="s">
        <v>122</v>
      </c>
      <c r="E3803" s="113" t="s">
        <v>203</v>
      </c>
      <c r="F3803" s="113" t="s">
        <v>200</v>
      </c>
      <c r="G3803" s="113">
        <v>29.960272994694002</v>
      </c>
    </row>
    <row r="3804" spans="1:7" x14ac:dyDescent="0.25">
      <c r="A3804" s="108" t="str">
        <f t="shared" si="59"/>
        <v>BG_2021_NATIONAL TOTAL_Pb</v>
      </c>
      <c r="B3804" s="113" t="s">
        <v>140</v>
      </c>
      <c r="C3804" s="113">
        <v>2021</v>
      </c>
      <c r="D3804" s="113" t="s">
        <v>122</v>
      </c>
      <c r="E3804" s="113" t="s">
        <v>125</v>
      </c>
      <c r="F3804" s="113" t="s">
        <v>200</v>
      </c>
      <c r="G3804" s="113">
        <v>1.6880279155622999E-2</v>
      </c>
    </row>
    <row r="3805" spans="1:7" x14ac:dyDescent="0.25">
      <c r="A3805" s="108" t="str">
        <f t="shared" si="59"/>
        <v>BG_2021_NATIONAL TOTAL_Cd</v>
      </c>
      <c r="B3805" s="113" t="s">
        <v>140</v>
      </c>
      <c r="C3805" s="113">
        <v>2021</v>
      </c>
      <c r="D3805" s="113" t="s">
        <v>122</v>
      </c>
      <c r="E3805" s="113" t="s">
        <v>126</v>
      </c>
      <c r="F3805" s="113" t="s">
        <v>200</v>
      </c>
      <c r="G3805" s="113">
        <v>2.1141061511414298E-3</v>
      </c>
    </row>
    <row r="3806" spans="1:7" x14ac:dyDescent="0.25">
      <c r="A3806" s="108" t="str">
        <f t="shared" si="59"/>
        <v>BG_2021_NATIONAL TOTAL_Hg</v>
      </c>
      <c r="B3806" s="113" t="s">
        <v>140</v>
      </c>
      <c r="C3806" s="113">
        <v>2021</v>
      </c>
      <c r="D3806" s="113" t="s">
        <v>122</v>
      </c>
      <c r="E3806" s="113" t="s">
        <v>127</v>
      </c>
      <c r="F3806" s="113" t="s">
        <v>200</v>
      </c>
      <c r="G3806" s="113">
        <v>1.0182878422212299E-3</v>
      </c>
    </row>
    <row r="3807" spans="1:7" x14ac:dyDescent="0.25">
      <c r="A3807" s="108" t="str">
        <f t="shared" si="59"/>
        <v>BG_2021_NATIONAL TOTAL_DIOX</v>
      </c>
      <c r="B3807" s="113" t="s">
        <v>140</v>
      </c>
      <c r="C3807" s="113">
        <v>2021</v>
      </c>
      <c r="D3807" s="113" t="s">
        <v>122</v>
      </c>
      <c r="E3807" s="113" t="s">
        <v>128</v>
      </c>
      <c r="F3807" s="113" t="s">
        <v>200</v>
      </c>
      <c r="G3807" s="150">
        <v>4.1683211195320399E-8</v>
      </c>
    </row>
    <row r="3808" spans="1:7" x14ac:dyDescent="0.25">
      <c r="A3808" s="108" t="str">
        <f t="shared" si="59"/>
        <v>BG_2021_NATIONAL TOTAL_PAH</v>
      </c>
      <c r="B3808" s="113" t="s">
        <v>140</v>
      </c>
      <c r="C3808" s="113">
        <v>2021</v>
      </c>
      <c r="D3808" s="113" t="s">
        <v>122</v>
      </c>
      <c r="E3808" s="113" t="s">
        <v>129</v>
      </c>
      <c r="F3808" s="113" t="s">
        <v>200</v>
      </c>
      <c r="G3808" s="113">
        <v>1.5662685715041501E-2</v>
      </c>
    </row>
    <row r="3809" spans="1:7" x14ac:dyDescent="0.25">
      <c r="A3809" s="108" t="str">
        <f t="shared" si="59"/>
        <v>BG_2021_NATIONAL TOTAL_HCB</v>
      </c>
      <c r="B3809" s="113" t="s">
        <v>140</v>
      </c>
      <c r="C3809" s="113">
        <v>2021</v>
      </c>
      <c r="D3809" s="113" t="s">
        <v>122</v>
      </c>
      <c r="E3809" s="113" t="s">
        <v>130</v>
      </c>
      <c r="F3809" s="113" t="s">
        <v>200</v>
      </c>
      <c r="G3809" s="150">
        <v>1.8171062218277701E-6</v>
      </c>
    </row>
    <row r="3810" spans="1:7" x14ac:dyDescent="0.25">
      <c r="A3810" s="108" t="str">
        <f t="shared" si="59"/>
        <v>BG_2021_NATIONAL TOTAL_PCB</v>
      </c>
      <c r="B3810" s="113" t="s">
        <v>140</v>
      </c>
      <c r="C3810" s="113">
        <v>2021</v>
      </c>
      <c r="D3810" s="113" t="s">
        <v>122</v>
      </c>
      <c r="E3810" s="113" t="s">
        <v>259</v>
      </c>
      <c r="F3810" s="113" t="s">
        <v>200</v>
      </c>
      <c r="G3810" s="150">
        <v>2.8266854885922902E-6</v>
      </c>
    </row>
    <row r="3811" spans="1:7" x14ac:dyDescent="0.25">
      <c r="A3811" s="108" t="str">
        <f t="shared" si="59"/>
        <v>BG_2021_1A3(FS)_NOx</v>
      </c>
      <c r="B3811" s="113" t="s">
        <v>140</v>
      </c>
      <c r="C3811" s="113">
        <v>2021</v>
      </c>
      <c r="D3811" s="113" t="s">
        <v>132</v>
      </c>
      <c r="E3811" s="113" t="s">
        <v>199</v>
      </c>
      <c r="F3811" s="113" t="s">
        <v>200</v>
      </c>
      <c r="G3811" s="113">
        <v>37.853348252284199</v>
      </c>
    </row>
    <row r="3812" spans="1:7" x14ac:dyDescent="0.25">
      <c r="A3812" s="108" t="str">
        <f t="shared" si="59"/>
        <v>BG_2021_1A3(FS)_NMVOC</v>
      </c>
      <c r="B3812" s="113" t="s">
        <v>140</v>
      </c>
      <c r="C3812" s="113">
        <v>2021</v>
      </c>
      <c r="D3812" s="113" t="s">
        <v>132</v>
      </c>
      <c r="E3812" s="113" t="s">
        <v>123</v>
      </c>
      <c r="F3812" s="113" t="s">
        <v>200</v>
      </c>
      <c r="G3812" s="113">
        <v>6.9445771356018797</v>
      </c>
    </row>
    <row r="3813" spans="1:7" x14ac:dyDescent="0.25">
      <c r="A3813" s="108" t="str">
        <f t="shared" si="59"/>
        <v>BG_2021_1A3(FS)_SOx</v>
      </c>
      <c r="B3813" s="113" t="s">
        <v>140</v>
      </c>
      <c r="C3813" s="113">
        <v>2021</v>
      </c>
      <c r="D3813" s="113" t="s">
        <v>132</v>
      </c>
      <c r="E3813" s="113" t="s">
        <v>201</v>
      </c>
      <c r="F3813" s="113" t="s">
        <v>200</v>
      </c>
      <c r="G3813" s="113">
        <v>3.8200749690903098E-2</v>
      </c>
    </row>
    <row r="3814" spans="1:7" x14ac:dyDescent="0.25">
      <c r="A3814" s="108" t="str">
        <f t="shared" si="59"/>
        <v>BG_2021_1A3(FS)_NH3</v>
      </c>
      <c r="B3814" s="113" t="s">
        <v>140</v>
      </c>
      <c r="C3814" s="113">
        <v>2021</v>
      </c>
      <c r="D3814" s="113" t="s">
        <v>132</v>
      </c>
      <c r="E3814" s="113" t="s">
        <v>124</v>
      </c>
      <c r="F3814" s="113" t="s">
        <v>200</v>
      </c>
      <c r="G3814" s="113">
        <v>0.70372399075622105</v>
      </c>
    </row>
    <row r="3815" spans="1:7" x14ac:dyDescent="0.25">
      <c r="A3815" s="108" t="str">
        <f t="shared" si="59"/>
        <v>BG_2021_1A3(FS)_PM2.5</v>
      </c>
      <c r="B3815" s="113" t="s">
        <v>140</v>
      </c>
      <c r="C3815" s="113">
        <v>2021</v>
      </c>
      <c r="D3815" s="113" t="s">
        <v>132</v>
      </c>
      <c r="E3815" s="113" t="s">
        <v>203</v>
      </c>
      <c r="F3815" s="113" t="s">
        <v>200</v>
      </c>
      <c r="G3815" s="113">
        <v>2.4523255558599502</v>
      </c>
    </row>
    <row r="3816" spans="1:7" x14ac:dyDescent="0.25">
      <c r="A3816" s="108" t="str">
        <f t="shared" si="59"/>
        <v>BG_2021_3D_NOx</v>
      </c>
      <c r="B3816" s="113" t="s">
        <v>140</v>
      </c>
      <c r="C3816" s="113">
        <v>2021</v>
      </c>
      <c r="D3816" s="113" t="s">
        <v>206</v>
      </c>
      <c r="E3816" s="113" t="s">
        <v>199</v>
      </c>
      <c r="F3816" s="113" t="s">
        <v>200</v>
      </c>
      <c r="G3816" s="113">
        <v>16.079423206529398</v>
      </c>
    </row>
    <row r="3817" spans="1:7" x14ac:dyDescent="0.25">
      <c r="A3817" s="108" t="str">
        <f t="shared" si="59"/>
        <v>BG_2022_NATIONAL TOTAL_NOx</v>
      </c>
      <c r="B3817" s="113" t="s">
        <v>140</v>
      </c>
      <c r="C3817" s="113">
        <v>2022</v>
      </c>
      <c r="D3817" s="113" t="s">
        <v>122</v>
      </c>
      <c r="E3817" s="113" t="s">
        <v>199</v>
      </c>
      <c r="F3817" s="113" t="s">
        <v>200</v>
      </c>
      <c r="G3817" s="113">
        <v>96.021681341075904</v>
      </c>
    </row>
    <row r="3818" spans="1:7" x14ac:dyDescent="0.25">
      <c r="A3818" s="108" t="str">
        <f t="shared" si="59"/>
        <v>BG_2022_NATIONAL TOTAL_NMVOC</v>
      </c>
      <c r="B3818" s="113" t="s">
        <v>140</v>
      </c>
      <c r="C3818" s="113">
        <v>2022</v>
      </c>
      <c r="D3818" s="113" t="s">
        <v>122</v>
      </c>
      <c r="E3818" s="113" t="s">
        <v>123</v>
      </c>
      <c r="F3818" s="113" t="s">
        <v>200</v>
      </c>
      <c r="G3818" s="113">
        <v>76.393620462882694</v>
      </c>
    </row>
    <row r="3819" spans="1:7" x14ac:dyDescent="0.25">
      <c r="A3819" s="108" t="str">
        <f t="shared" si="59"/>
        <v>BG_2022_NATIONAL TOTAL_SOx</v>
      </c>
      <c r="B3819" s="113" t="s">
        <v>140</v>
      </c>
      <c r="C3819" s="113">
        <v>2022</v>
      </c>
      <c r="D3819" s="113" t="s">
        <v>122</v>
      </c>
      <c r="E3819" s="113" t="s">
        <v>201</v>
      </c>
      <c r="F3819" s="113" t="s">
        <v>200</v>
      </c>
      <c r="G3819" s="113">
        <v>57.991278316894103</v>
      </c>
    </row>
    <row r="3820" spans="1:7" x14ac:dyDescent="0.25">
      <c r="A3820" s="108" t="str">
        <f t="shared" si="59"/>
        <v>BG_2022_NATIONAL TOTAL_NH3</v>
      </c>
      <c r="B3820" s="113" t="s">
        <v>140</v>
      </c>
      <c r="C3820" s="113">
        <v>2022</v>
      </c>
      <c r="D3820" s="113" t="s">
        <v>122</v>
      </c>
      <c r="E3820" s="113" t="s">
        <v>124</v>
      </c>
      <c r="F3820" s="113" t="s">
        <v>200</v>
      </c>
      <c r="G3820" s="113">
        <v>61.192371437939499</v>
      </c>
    </row>
    <row r="3821" spans="1:7" x14ac:dyDescent="0.25">
      <c r="A3821" s="108" t="str">
        <f t="shared" si="59"/>
        <v>BG_2022_NATIONAL TOTAL_PM2.5</v>
      </c>
      <c r="B3821" s="113" t="s">
        <v>140</v>
      </c>
      <c r="C3821" s="113">
        <v>2022</v>
      </c>
      <c r="D3821" s="113" t="s">
        <v>122</v>
      </c>
      <c r="E3821" s="113" t="s">
        <v>203</v>
      </c>
      <c r="F3821" s="113" t="s">
        <v>200</v>
      </c>
      <c r="G3821" s="113">
        <v>28.017512843763999</v>
      </c>
    </row>
    <row r="3822" spans="1:7" x14ac:dyDescent="0.25">
      <c r="A3822" s="108" t="str">
        <f t="shared" si="59"/>
        <v>BG_2022_NATIONAL TOTAL_Pb</v>
      </c>
      <c r="B3822" s="113" t="s">
        <v>140</v>
      </c>
      <c r="C3822" s="113">
        <v>2022</v>
      </c>
      <c r="D3822" s="113" t="s">
        <v>122</v>
      </c>
      <c r="E3822" s="113" t="s">
        <v>125</v>
      </c>
      <c r="F3822" s="113" t="s">
        <v>200</v>
      </c>
      <c r="G3822" s="113">
        <v>1.76095990792705E-2</v>
      </c>
    </row>
    <row r="3823" spans="1:7" x14ac:dyDescent="0.25">
      <c r="A3823" s="108" t="str">
        <f t="shared" si="59"/>
        <v>BG_2022_NATIONAL TOTAL_Cd</v>
      </c>
      <c r="B3823" s="113" t="s">
        <v>140</v>
      </c>
      <c r="C3823" s="113">
        <v>2022</v>
      </c>
      <c r="D3823" s="113" t="s">
        <v>122</v>
      </c>
      <c r="E3823" s="113" t="s">
        <v>126</v>
      </c>
      <c r="F3823" s="113" t="s">
        <v>200</v>
      </c>
      <c r="G3823" s="113">
        <v>2.2894288159770802E-3</v>
      </c>
    </row>
    <row r="3824" spans="1:7" x14ac:dyDescent="0.25">
      <c r="A3824" s="108" t="str">
        <f t="shared" si="59"/>
        <v>BG_2022_NATIONAL TOTAL_Hg</v>
      </c>
      <c r="B3824" s="113" t="s">
        <v>140</v>
      </c>
      <c r="C3824" s="113">
        <v>2022</v>
      </c>
      <c r="D3824" s="113" t="s">
        <v>122</v>
      </c>
      <c r="E3824" s="113" t="s">
        <v>127</v>
      </c>
      <c r="F3824" s="113" t="s">
        <v>200</v>
      </c>
      <c r="G3824" s="113">
        <v>1.06058775951222E-3</v>
      </c>
    </row>
    <row r="3825" spans="1:7" x14ac:dyDescent="0.25">
      <c r="A3825" s="108" t="str">
        <f t="shared" si="59"/>
        <v>BG_2022_NATIONAL TOTAL_DIOX</v>
      </c>
      <c r="B3825" s="113" t="s">
        <v>140</v>
      </c>
      <c r="C3825" s="113">
        <v>2022</v>
      </c>
      <c r="D3825" s="113" t="s">
        <v>122</v>
      </c>
      <c r="E3825" s="113" t="s">
        <v>128</v>
      </c>
      <c r="F3825" s="113" t="s">
        <v>200</v>
      </c>
      <c r="G3825" s="150">
        <v>3.81613202829665E-8</v>
      </c>
    </row>
    <row r="3826" spans="1:7" x14ac:dyDescent="0.25">
      <c r="A3826" s="108" t="str">
        <f t="shared" si="59"/>
        <v>BG_2022_NATIONAL TOTAL_PAH</v>
      </c>
      <c r="B3826" s="113" t="s">
        <v>140</v>
      </c>
      <c r="C3826" s="113">
        <v>2022</v>
      </c>
      <c r="D3826" s="113" t="s">
        <v>122</v>
      </c>
      <c r="E3826" s="113" t="s">
        <v>129</v>
      </c>
      <c r="F3826" s="113" t="s">
        <v>200</v>
      </c>
      <c r="G3826" s="113">
        <v>1.1560784467901901E-2</v>
      </c>
    </row>
    <row r="3827" spans="1:7" x14ac:dyDescent="0.25">
      <c r="A3827" s="108" t="str">
        <f t="shared" si="59"/>
        <v>BG_2022_NATIONAL TOTAL_HCB</v>
      </c>
      <c r="B3827" s="113" t="s">
        <v>140</v>
      </c>
      <c r="C3827" s="113">
        <v>2022</v>
      </c>
      <c r="D3827" s="113" t="s">
        <v>122</v>
      </c>
      <c r="E3827" s="113" t="s">
        <v>130</v>
      </c>
      <c r="F3827" s="113" t="s">
        <v>200</v>
      </c>
      <c r="G3827" s="150">
        <v>2.46247965056745E-6</v>
      </c>
    </row>
    <row r="3828" spans="1:7" x14ac:dyDescent="0.25">
      <c r="A3828" s="108" t="str">
        <f t="shared" si="59"/>
        <v>BG_2022_NATIONAL TOTAL_PCB</v>
      </c>
      <c r="B3828" s="113" t="s">
        <v>140</v>
      </c>
      <c r="C3828" s="113">
        <v>2022</v>
      </c>
      <c r="D3828" s="113" t="s">
        <v>122</v>
      </c>
      <c r="E3828" s="113" t="s">
        <v>259</v>
      </c>
      <c r="F3828" s="113" t="s">
        <v>200</v>
      </c>
      <c r="G3828" s="150">
        <v>2.0516527610701998E-6</v>
      </c>
    </row>
    <row r="3829" spans="1:7" x14ac:dyDescent="0.25">
      <c r="A3829" s="108" t="str">
        <f t="shared" si="59"/>
        <v>BG_2022_1A3(FS)_NOx</v>
      </c>
      <c r="B3829" s="113" t="s">
        <v>140</v>
      </c>
      <c r="C3829" s="113">
        <v>2022</v>
      </c>
      <c r="D3829" s="113" t="s">
        <v>132</v>
      </c>
      <c r="E3829" s="113" t="s">
        <v>199</v>
      </c>
      <c r="F3829" s="113" t="s">
        <v>200</v>
      </c>
      <c r="G3829" s="113">
        <v>36.121321654116699</v>
      </c>
    </row>
    <row r="3830" spans="1:7" x14ac:dyDescent="0.25">
      <c r="A3830" s="108" t="str">
        <f t="shared" si="59"/>
        <v>BG_2022_1A3(FS)_NMVOC</v>
      </c>
      <c r="B3830" s="113" t="s">
        <v>140</v>
      </c>
      <c r="C3830" s="113">
        <v>2022</v>
      </c>
      <c r="D3830" s="113" t="s">
        <v>132</v>
      </c>
      <c r="E3830" s="113" t="s">
        <v>123</v>
      </c>
      <c r="F3830" s="113" t="s">
        <v>200</v>
      </c>
      <c r="G3830" s="113">
        <v>6.4970672984302498</v>
      </c>
    </row>
    <row r="3831" spans="1:7" x14ac:dyDescent="0.25">
      <c r="A3831" s="108" t="str">
        <f t="shared" si="59"/>
        <v>BG_2022_1A3(FS)_SOx</v>
      </c>
      <c r="B3831" s="113" t="s">
        <v>140</v>
      </c>
      <c r="C3831" s="113">
        <v>2022</v>
      </c>
      <c r="D3831" s="113" t="s">
        <v>132</v>
      </c>
      <c r="E3831" s="113" t="s">
        <v>201</v>
      </c>
      <c r="F3831" s="113" t="s">
        <v>200</v>
      </c>
      <c r="G3831" s="113">
        <v>3.7044583587669801E-2</v>
      </c>
    </row>
    <row r="3832" spans="1:7" x14ac:dyDescent="0.25">
      <c r="A3832" s="108" t="str">
        <f t="shared" si="59"/>
        <v>BG_2022_1A3(FS)_NH3</v>
      </c>
      <c r="B3832" s="113" t="s">
        <v>140</v>
      </c>
      <c r="C3832" s="113">
        <v>2022</v>
      </c>
      <c r="D3832" s="113" t="s">
        <v>132</v>
      </c>
      <c r="E3832" s="113" t="s">
        <v>124</v>
      </c>
      <c r="F3832" s="113" t="s">
        <v>200</v>
      </c>
      <c r="G3832" s="113">
        <v>0.71562788812121603</v>
      </c>
    </row>
    <row r="3833" spans="1:7" x14ac:dyDescent="0.25">
      <c r="A3833" s="108" t="str">
        <f t="shared" si="59"/>
        <v>BG_2022_1A3(FS)_PM2.5</v>
      </c>
      <c r="B3833" s="113" t="s">
        <v>140</v>
      </c>
      <c r="C3833" s="113">
        <v>2022</v>
      </c>
      <c r="D3833" s="113" t="s">
        <v>132</v>
      </c>
      <c r="E3833" s="113" t="s">
        <v>203</v>
      </c>
      <c r="F3833" s="113" t="s">
        <v>200</v>
      </c>
      <c r="G3833" s="113">
        <v>2.3040160725708199</v>
      </c>
    </row>
    <row r="3834" spans="1:7" x14ac:dyDescent="0.25">
      <c r="A3834" s="108" t="str">
        <f t="shared" si="59"/>
        <v>BG_2022_3D_NOx</v>
      </c>
      <c r="B3834" s="113" t="s">
        <v>140</v>
      </c>
      <c r="C3834" s="113">
        <v>2022</v>
      </c>
      <c r="D3834" s="113" t="s">
        <v>206</v>
      </c>
      <c r="E3834" s="113" t="s">
        <v>199</v>
      </c>
      <c r="F3834" s="113" t="s">
        <v>200</v>
      </c>
      <c r="G3834" s="113">
        <v>16.418306544723102</v>
      </c>
    </row>
    <row r="3835" spans="1:7" x14ac:dyDescent="0.25">
      <c r="A3835" s="108" t="str">
        <f t="shared" si="59"/>
        <v>CA_1980_NATIONAL TOTAL_NOx</v>
      </c>
      <c r="B3835" s="113" t="s">
        <v>141</v>
      </c>
      <c r="C3835" s="113">
        <v>1980</v>
      </c>
      <c r="D3835" s="113" t="s">
        <v>122</v>
      </c>
      <c r="E3835" s="113" t="s">
        <v>199</v>
      </c>
      <c r="F3835" s="113" t="s">
        <v>200</v>
      </c>
      <c r="G3835" s="113">
        <v>1959</v>
      </c>
    </row>
    <row r="3836" spans="1:7" x14ac:dyDescent="0.25">
      <c r="A3836" s="108" t="str">
        <f t="shared" si="59"/>
        <v>CA_1980_NATIONAL TOTAL_NMVOC</v>
      </c>
      <c r="B3836" s="113" t="s">
        <v>141</v>
      </c>
      <c r="C3836" s="113">
        <v>1980</v>
      </c>
      <c r="D3836" s="113" t="s">
        <v>122</v>
      </c>
      <c r="E3836" s="113" t="s">
        <v>123</v>
      </c>
      <c r="F3836" s="113" t="s">
        <v>200</v>
      </c>
      <c r="G3836" s="113">
        <v>2099</v>
      </c>
    </row>
    <row r="3837" spans="1:7" x14ac:dyDescent="0.25">
      <c r="A3837" s="108" t="str">
        <f t="shared" si="59"/>
        <v>CA_1980_NATIONAL TOTAL_SOx</v>
      </c>
      <c r="B3837" s="113" t="s">
        <v>141</v>
      </c>
      <c r="C3837" s="113">
        <v>1980</v>
      </c>
      <c r="D3837" s="113" t="s">
        <v>122</v>
      </c>
      <c r="E3837" s="113" t="s">
        <v>201</v>
      </c>
      <c r="F3837" s="113" t="s">
        <v>200</v>
      </c>
      <c r="G3837" s="113">
        <v>4643</v>
      </c>
    </row>
    <row r="3838" spans="1:7" x14ac:dyDescent="0.25">
      <c r="A3838" s="108" t="str">
        <f t="shared" si="59"/>
        <v>CA_1981_NATIONAL TOTAL_NOx</v>
      </c>
      <c r="B3838" s="113" t="s">
        <v>141</v>
      </c>
      <c r="C3838" s="113">
        <v>1981</v>
      </c>
      <c r="D3838" s="113" t="s">
        <v>122</v>
      </c>
      <c r="E3838" s="113" t="s">
        <v>199</v>
      </c>
      <c r="F3838" s="113" t="s">
        <v>200</v>
      </c>
      <c r="G3838" s="113">
        <v>1907</v>
      </c>
    </row>
    <row r="3839" spans="1:7" x14ac:dyDescent="0.25">
      <c r="A3839" s="108" t="str">
        <f t="shared" si="59"/>
        <v>CA_1981_NATIONAL TOTAL_SOx</v>
      </c>
      <c r="B3839" s="113" t="s">
        <v>141</v>
      </c>
      <c r="C3839" s="113">
        <v>1981</v>
      </c>
      <c r="D3839" s="113" t="s">
        <v>122</v>
      </c>
      <c r="E3839" s="113" t="s">
        <v>201</v>
      </c>
      <c r="F3839" s="113" t="s">
        <v>200</v>
      </c>
      <c r="G3839" s="113">
        <v>4291</v>
      </c>
    </row>
    <row r="3840" spans="1:7" x14ac:dyDescent="0.25">
      <c r="A3840" s="108" t="str">
        <f t="shared" si="59"/>
        <v>CA_1982_NATIONAL TOTAL_NOx</v>
      </c>
      <c r="B3840" s="113" t="s">
        <v>141</v>
      </c>
      <c r="C3840" s="113">
        <v>1982</v>
      </c>
      <c r="D3840" s="113" t="s">
        <v>122</v>
      </c>
      <c r="E3840" s="113" t="s">
        <v>199</v>
      </c>
      <c r="F3840" s="113" t="s">
        <v>200</v>
      </c>
      <c r="G3840" s="113">
        <v>1897</v>
      </c>
    </row>
    <row r="3841" spans="1:7" x14ac:dyDescent="0.25">
      <c r="A3841" s="108" t="str">
        <f t="shared" si="59"/>
        <v>CA_1982_NATIONAL TOTAL_SOx</v>
      </c>
      <c r="B3841" s="113" t="s">
        <v>141</v>
      </c>
      <c r="C3841" s="113">
        <v>1982</v>
      </c>
      <c r="D3841" s="113" t="s">
        <v>122</v>
      </c>
      <c r="E3841" s="113" t="s">
        <v>201</v>
      </c>
      <c r="F3841" s="113" t="s">
        <v>200</v>
      </c>
      <c r="G3841" s="113">
        <v>3612</v>
      </c>
    </row>
    <row r="3842" spans="1:7" x14ac:dyDescent="0.25">
      <c r="A3842" s="108" t="str">
        <f t="shared" ref="A3842:A3905" si="60">CONCATENATE(B3842,"_",C3842,"_",D3842,"_",E3842)</f>
        <v>CA_1983_NATIONAL TOTAL_NOx</v>
      </c>
      <c r="B3842" s="113" t="s">
        <v>141</v>
      </c>
      <c r="C3842" s="113">
        <v>1983</v>
      </c>
      <c r="D3842" s="113" t="s">
        <v>122</v>
      </c>
      <c r="E3842" s="113" t="s">
        <v>199</v>
      </c>
      <c r="F3842" s="113" t="s">
        <v>200</v>
      </c>
      <c r="G3842" s="113">
        <v>1884</v>
      </c>
    </row>
    <row r="3843" spans="1:7" x14ac:dyDescent="0.25">
      <c r="A3843" s="108" t="str">
        <f t="shared" si="60"/>
        <v>CA_1983_NATIONAL TOTAL_SOx</v>
      </c>
      <c r="B3843" s="113" t="s">
        <v>141</v>
      </c>
      <c r="C3843" s="113">
        <v>1983</v>
      </c>
      <c r="D3843" s="113" t="s">
        <v>122</v>
      </c>
      <c r="E3843" s="113" t="s">
        <v>201</v>
      </c>
      <c r="F3843" s="113" t="s">
        <v>200</v>
      </c>
      <c r="G3843" s="113">
        <v>3625</v>
      </c>
    </row>
    <row r="3844" spans="1:7" x14ac:dyDescent="0.25">
      <c r="A3844" s="108" t="str">
        <f t="shared" si="60"/>
        <v>CA_1984_NATIONAL TOTAL_NOx</v>
      </c>
      <c r="B3844" s="113" t="s">
        <v>141</v>
      </c>
      <c r="C3844" s="113">
        <v>1984</v>
      </c>
      <c r="D3844" s="113" t="s">
        <v>122</v>
      </c>
      <c r="E3844" s="113" t="s">
        <v>199</v>
      </c>
      <c r="F3844" s="113" t="s">
        <v>200</v>
      </c>
      <c r="G3844" s="113">
        <v>1871</v>
      </c>
    </row>
    <row r="3845" spans="1:7" x14ac:dyDescent="0.25">
      <c r="A3845" s="108" t="str">
        <f t="shared" si="60"/>
        <v>CA_1984_NATIONAL TOTAL_SOx</v>
      </c>
      <c r="B3845" s="113" t="s">
        <v>141</v>
      </c>
      <c r="C3845" s="113">
        <v>1984</v>
      </c>
      <c r="D3845" s="113" t="s">
        <v>122</v>
      </c>
      <c r="E3845" s="113" t="s">
        <v>201</v>
      </c>
      <c r="F3845" s="113" t="s">
        <v>200</v>
      </c>
      <c r="G3845" s="113">
        <v>3955</v>
      </c>
    </row>
    <row r="3846" spans="1:7" x14ac:dyDescent="0.25">
      <c r="A3846" s="108" t="str">
        <f t="shared" si="60"/>
        <v>CA_1985_NATIONAL TOTAL_NOx</v>
      </c>
      <c r="B3846" s="113" t="s">
        <v>141</v>
      </c>
      <c r="C3846" s="113">
        <v>1985</v>
      </c>
      <c r="D3846" s="113" t="s">
        <v>122</v>
      </c>
      <c r="E3846" s="113" t="s">
        <v>199</v>
      </c>
      <c r="F3846" s="113" t="s">
        <v>200</v>
      </c>
      <c r="G3846" s="113">
        <v>2722.5496832280901</v>
      </c>
    </row>
    <row r="3847" spans="1:7" x14ac:dyDescent="0.25">
      <c r="A3847" s="108" t="str">
        <f t="shared" si="60"/>
        <v>CA_1985_NATIONAL TOTAL_NMVOC</v>
      </c>
      <c r="B3847" s="113" t="s">
        <v>141</v>
      </c>
      <c r="C3847" s="113">
        <v>1985</v>
      </c>
      <c r="D3847" s="113" t="s">
        <v>122</v>
      </c>
      <c r="E3847" s="113" t="s">
        <v>123</v>
      </c>
      <c r="F3847" s="113" t="s">
        <v>200</v>
      </c>
      <c r="G3847" s="113">
        <v>4438.9158190119697</v>
      </c>
    </row>
    <row r="3848" spans="1:7" x14ac:dyDescent="0.25">
      <c r="A3848" s="108" t="str">
        <f t="shared" si="60"/>
        <v>CA_1985_NATIONAL TOTAL_SOx</v>
      </c>
      <c r="B3848" s="113" t="s">
        <v>141</v>
      </c>
      <c r="C3848" s="113">
        <v>1985</v>
      </c>
      <c r="D3848" s="113" t="s">
        <v>122</v>
      </c>
      <c r="E3848" s="113" t="s">
        <v>201</v>
      </c>
      <c r="F3848" s="113" t="s">
        <v>200</v>
      </c>
      <c r="G3848" s="113">
        <v>3097.3452049111102</v>
      </c>
    </row>
    <row r="3849" spans="1:7" x14ac:dyDescent="0.25">
      <c r="A3849" s="108" t="str">
        <f t="shared" si="60"/>
        <v>CA_1985_NATIONAL TOTAL_PM2.5</v>
      </c>
      <c r="B3849" s="113" t="s">
        <v>141</v>
      </c>
      <c r="C3849" s="113">
        <v>1985</v>
      </c>
      <c r="D3849" s="113" t="s">
        <v>122</v>
      </c>
      <c r="E3849" s="113" t="s">
        <v>203</v>
      </c>
      <c r="F3849" s="113" t="s">
        <v>200</v>
      </c>
      <c r="G3849" s="113">
        <v>1421.94375828581</v>
      </c>
    </row>
    <row r="3850" spans="1:7" x14ac:dyDescent="0.25">
      <c r="A3850" s="108" t="str">
        <f t="shared" si="60"/>
        <v>CA_1985_1A3(FS)_NOx</v>
      </c>
      <c r="B3850" s="113" t="s">
        <v>141</v>
      </c>
      <c r="C3850" s="113">
        <v>1985</v>
      </c>
      <c r="D3850" s="113" t="s">
        <v>132</v>
      </c>
      <c r="E3850" s="113" t="s">
        <v>199</v>
      </c>
      <c r="F3850" s="113" t="s">
        <v>200</v>
      </c>
      <c r="G3850" s="113">
        <v>1208.8255016047499</v>
      </c>
    </row>
    <row r="3851" spans="1:7" x14ac:dyDescent="0.25">
      <c r="A3851" s="108" t="str">
        <f t="shared" si="60"/>
        <v>CA_1985_1A3(FS)_NMVOC</v>
      </c>
      <c r="B3851" s="113" t="s">
        <v>141</v>
      </c>
      <c r="C3851" s="113">
        <v>1985</v>
      </c>
      <c r="D3851" s="113" t="s">
        <v>132</v>
      </c>
      <c r="E3851" s="113" t="s">
        <v>123</v>
      </c>
      <c r="F3851" s="113" t="s">
        <v>200</v>
      </c>
      <c r="G3851" s="113">
        <v>865.66107202605804</v>
      </c>
    </row>
    <row r="3852" spans="1:7" x14ac:dyDescent="0.25">
      <c r="A3852" s="108" t="str">
        <f t="shared" si="60"/>
        <v>CA_1985_1A3(FS)_SOx</v>
      </c>
      <c r="B3852" s="113" t="s">
        <v>141</v>
      </c>
      <c r="C3852" s="113">
        <v>1985</v>
      </c>
      <c r="D3852" s="113" t="s">
        <v>132</v>
      </c>
      <c r="E3852" s="113" t="s">
        <v>201</v>
      </c>
      <c r="F3852" s="113" t="s">
        <v>200</v>
      </c>
      <c r="G3852" s="113">
        <v>56.474324706252901</v>
      </c>
    </row>
    <row r="3853" spans="1:7" x14ac:dyDescent="0.25">
      <c r="A3853" s="108" t="str">
        <f t="shared" si="60"/>
        <v>CA_1985_1A3(FS)_PM2.5</v>
      </c>
      <c r="B3853" s="113" t="s">
        <v>141</v>
      </c>
      <c r="C3853" s="113">
        <v>1985</v>
      </c>
      <c r="D3853" s="113" t="s">
        <v>132</v>
      </c>
      <c r="E3853" s="113" t="s">
        <v>203</v>
      </c>
      <c r="F3853" s="113" t="s">
        <v>200</v>
      </c>
      <c r="G3853" s="113">
        <v>420.21672572910501</v>
      </c>
    </row>
    <row r="3854" spans="1:7" x14ac:dyDescent="0.25">
      <c r="A3854" s="108" t="str">
        <f t="shared" si="60"/>
        <v>CA_1986_NATIONAL TOTAL_NOx</v>
      </c>
      <c r="B3854" s="113" t="s">
        <v>141</v>
      </c>
      <c r="C3854" s="113">
        <v>1986</v>
      </c>
      <c r="D3854" s="113" t="s">
        <v>122</v>
      </c>
      <c r="E3854" s="113" t="s">
        <v>199</v>
      </c>
      <c r="F3854" s="113" t="s">
        <v>200</v>
      </c>
      <c r="G3854" s="113">
        <v>2712.1576057956499</v>
      </c>
    </row>
    <row r="3855" spans="1:7" x14ac:dyDescent="0.25">
      <c r="A3855" s="108" t="str">
        <f t="shared" si="60"/>
        <v>CA_1986_NATIONAL TOTAL_NMVOC</v>
      </c>
      <c r="B3855" s="113" t="s">
        <v>141</v>
      </c>
      <c r="C3855" s="113">
        <v>1986</v>
      </c>
      <c r="D3855" s="113" t="s">
        <v>122</v>
      </c>
      <c r="E3855" s="113" t="s">
        <v>123</v>
      </c>
      <c r="F3855" s="113" t="s">
        <v>200</v>
      </c>
      <c r="G3855" s="113">
        <v>4301.6652962786502</v>
      </c>
    </row>
    <row r="3856" spans="1:7" x14ac:dyDescent="0.25">
      <c r="A3856" s="108" t="str">
        <f t="shared" si="60"/>
        <v>CA_1986_NATIONAL TOTAL_SOx</v>
      </c>
      <c r="B3856" s="113" t="s">
        <v>141</v>
      </c>
      <c r="C3856" s="113">
        <v>1986</v>
      </c>
      <c r="D3856" s="113" t="s">
        <v>122</v>
      </c>
      <c r="E3856" s="113" t="s">
        <v>201</v>
      </c>
      <c r="F3856" s="113" t="s">
        <v>200</v>
      </c>
      <c r="G3856" s="113">
        <v>2973.86482240957</v>
      </c>
    </row>
    <row r="3857" spans="1:7" x14ac:dyDescent="0.25">
      <c r="A3857" s="108" t="str">
        <f t="shared" si="60"/>
        <v>CA_1986_NATIONAL TOTAL_PM2.5</v>
      </c>
      <c r="B3857" s="113" t="s">
        <v>141</v>
      </c>
      <c r="C3857" s="113">
        <v>1986</v>
      </c>
      <c r="D3857" s="113" t="s">
        <v>122</v>
      </c>
      <c r="E3857" s="113" t="s">
        <v>203</v>
      </c>
      <c r="F3857" s="113" t="s">
        <v>200</v>
      </c>
      <c r="G3857" s="113">
        <v>1335.8630214424199</v>
      </c>
    </row>
    <row r="3858" spans="1:7" x14ac:dyDescent="0.25">
      <c r="A3858" s="108" t="str">
        <f t="shared" si="60"/>
        <v>CA_1986_1A3(FS)_NOx</v>
      </c>
      <c r="B3858" s="113" t="s">
        <v>141</v>
      </c>
      <c r="C3858" s="113">
        <v>1986</v>
      </c>
      <c r="D3858" s="113" t="s">
        <v>132</v>
      </c>
      <c r="E3858" s="113" t="s">
        <v>199</v>
      </c>
      <c r="F3858" s="113" t="s">
        <v>200</v>
      </c>
      <c r="G3858" s="113">
        <v>1210.0907062916399</v>
      </c>
    </row>
    <row r="3859" spans="1:7" x14ac:dyDescent="0.25">
      <c r="A3859" s="108" t="str">
        <f t="shared" si="60"/>
        <v>CA_1986_1A3(FS)_NMVOC</v>
      </c>
      <c r="B3859" s="113" t="s">
        <v>141</v>
      </c>
      <c r="C3859" s="113">
        <v>1986</v>
      </c>
      <c r="D3859" s="113" t="s">
        <v>132</v>
      </c>
      <c r="E3859" s="113" t="s">
        <v>123</v>
      </c>
      <c r="F3859" s="113" t="s">
        <v>200</v>
      </c>
      <c r="G3859" s="113">
        <v>854.02475099021103</v>
      </c>
    </row>
    <row r="3860" spans="1:7" x14ac:dyDescent="0.25">
      <c r="A3860" s="108" t="str">
        <f t="shared" si="60"/>
        <v>CA_1986_1A3(FS)_SOx</v>
      </c>
      <c r="B3860" s="113" t="s">
        <v>141</v>
      </c>
      <c r="C3860" s="113">
        <v>1986</v>
      </c>
      <c r="D3860" s="113" t="s">
        <v>132</v>
      </c>
      <c r="E3860" s="113" t="s">
        <v>201</v>
      </c>
      <c r="F3860" s="113" t="s">
        <v>200</v>
      </c>
      <c r="G3860" s="113">
        <v>55.814801948960202</v>
      </c>
    </row>
    <row r="3861" spans="1:7" x14ac:dyDescent="0.25">
      <c r="A3861" s="108" t="str">
        <f t="shared" si="60"/>
        <v>CA_1986_1A3(FS)_PM2.5</v>
      </c>
      <c r="B3861" s="113" t="s">
        <v>141</v>
      </c>
      <c r="C3861" s="113">
        <v>1986</v>
      </c>
      <c r="D3861" s="113" t="s">
        <v>132</v>
      </c>
      <c r="E3861" s="113" t="s">
        <v>203</v>
      </c>
      <c r="F3861" s="113" t="s">
        <v>200</v>
      </c>
      <c r="G3861" s="113">
        <v>430.16427901311499</v>
      </c>
    </row>
    <row r="3862" spans="1:7" x14ac:dyDescent="0.25">
      <c r="A3862" s="108" t="str">
        <f t="shared" si="60"/>
        <v>CA_1987_NATIONAL TOTAL_NOx</v>
      </c>
      <c r="B3862" s="113" t="s">
        <v>141</v>
      </c>
      <c r="C3862" s="113">
        <v>1987</v>
      </c>
      <c r="D3862" s="113" t="s">
        <v>122</v>
      </c>
      <c r="E3862" s="113" t="s">
        <v>199</v>
      </c>
      <c r="F3862" s="113" t="s">
        <v>200</v>
      </c>
      <c r="G3862" s="113">
        <v>2781.8691147002601</v>
      </c>
    </row>
    <row r="3863" spans="1:7" x14ac:dyDescent="0.25">
      <c r="A3863" s="108" t="str">
        <f t="shared" si="60"/>
        <v>CA_1987_NATIONAL TOTAL_NMVOC</v>
      </c>
      <c r="B3863" s="113" t="s">
        <v>141</v>
      </c>
      <c r="C3863" s="113">
        <v>1987</v>
      </c>
      <c r="D3863" s="113" t="s">
        <v>122</v>
      </c>
      <c r="E3863" s="113" t="s">
        <v>123</v>
      </c>
      <c r="F3863" s="113" t="s">
        <v>200</v>
      </c>
      <c r="G3863" s="113">
        <v>4467.8900312969799</v>
      </c>
    </row>
    <row r="3864" spans="1:7" x14ac:dyDescent="0.25">
      <c r="A3864" s="108" t="str">
        <f t="shared" si="60"/>
        <v>CA_1987_NATIONAL TOTAL_SOx</v>
      </c>
      <c r="B3864" s="113" t="s">
        <v>141</v>
      </c>
      <c r="C3864" s="113">
        <v>1987</v>
      </c>
      <c r="D3864" s="113" t="s">
        <v>122</v>
      </c>
      <c r="E3864" s="113" t="s">
        <v>201</v>
      </c>
      <c r="F3864" s="113" t="s">
        <v>200</v>
      </c>
      <c r="G3864" s="113">
        <v>3147.0653311659798</v>
      </c>
    </row>
    <row r="3865" spans="1:7" x14ac:dyDescent="0.25">
      <c r="A3865" s="108" t="str">
        <f t="shared" si="60"/>
        <v>CA_1987_NATIONAL TOTAL_PM2.5</v>
      </c>
      <c r="B3865" s="113" t="s">
        <v>141</v>
      </c>
      <c r="C3865" s="113">
        <v>1987</v>
      </c>
      <c r="D3865" s="113" t="s">
        <v>122</v>
      </c>
      <c r="E3865" s="113" t="s">
        <v>203</v>
      </c>
      <c r="F3865" s="113" t="s">
        <v>200</v>
      </c>
      <c r="G3865" s="113">
        <v>1397.29341580304</v>
      </c>
    </row>
    <row r="3866" spans="1:7" x14ac:dyDescent="0.25">
      <c r="A3866" s="108" t="str">
        <f t="shared" si="60"/>
        <v>CA_1987_1A3(FS)_NOx</v>
      </c>
      <c r="B3866" s="113" t="s">
        <v>141</v>
      </c>
      <c r="C3866" s="113">
        <v>1987</v>
      </c>
      <c r="D3866" s="113" t="s">
        <v>132</v>
      </c>
      <c r="E3866" s="113" t="s">
        <v>199</v>
      </c>
      <c r="F3866" s="113" t="s">
        <v>200</v>
      </c>
      <c r="G3866" s="113">
        <v>1193.8995516319101</v>
      </c>
    </row>
    <row r="3867" spans="1:7" x14ac:dyDescent="0.25">
      <c r="A3867" s="108" t="str">
        <f t="shared" si="60"/>
        <v>CA_1987_1A3(FS)_NMVOC</v>
      </c>
      <c r="B3867" s="113" t="s">
        <v>141</v>
      </c>
      <c r="C3867" s="113">
        <v>1987</v>
      </c>
      <c r="D3867" s="113" t="s">
        <v>132</v>
      </c>
      <c r="E3867" s="113" t="s">
        <v>123</v>
      </c>
      <c r="F3867" s="113" t="s">
        <v>200</v>
      </c>
      <c r="G3867" s="113">
        <v>840.15598366890003</v>
      </c>
    </row>
    <row r="3868" spans="1:7" x14ac:dyDescent="0.25">
      <c r="A3868" s="108" t="str">
        <f t="shared" si="60"/>
        <v>CA_1987_1A3(FS)_SOx</v>
      </c>
      <c r="B3868" s="113" t="s">
        <v>141</v>
      </c>
      <c r="C3868" s="113">
        <v>1987</v>
      </c>
      <c r="D3868" s="113" t="s">
        <v>132</v>
      </c>
      <c r="E3868" s="113" t="s">
        <v>201</v>
      </c>
      <c r="F3868" s="113" t="s">
        <v>200</v>
      </c>
      <c r="G3868" s="113">
        <v>59.003532841782899</v>
      </c>
    </row>
    <row r="3869" spans="1:7" x14ac:dyDescent="0.25">
      <c r="A3869" s="108" t="str">
        <f t="shared" si="60"/>
        <v>CA_1987_1A3(FS)_PM2.5</v>
      </c>
      <c r="B3869" s="113" t="s">
        <v>141</v>
      </c>
      <c r="C3869" s="113">
        <v>1987</v>
      </c>
      <c r="D3869" s="113" t="s">
        <v>132</v>
      </c>
      <c r="E3869" s="113" t="s">
        <v>203</v>
      </c>
      <c r="F3869" s="113" t="s">
        <v>200</v>
      </c>
      <c r="G3869" s="113">
        <v>426.12680675197203</v>
      </c>
    </row>
    <row r="3870" spans="1:7" x14ac:dyDescent="0.25">
      <c r="A3870" s="108" t="str">
        <f t="shared" si="60"/>
        <v>CA_1988_NATIONAL TOTAL_NOx</v>
      </c>
      <c r="B3870" s="113" t="s">
        <v>141</v>
      </c>
      <c r="C3870" s="113">
        <v>1988</v>
      </c>
      <c r="D3870" s="113" t="s">
        <v>122</v>
      </c>
      <c r="E3870" s="113" t="s">
        <v>199</v>
      </c>
      <c r="F3870" s="113" t="s">
        <v>200</v>
      </c>
      <c r="G3870" s="113">
        <v>2827.60642909014</v>
      </c>
    </row>
    <row r="3871" spans="1:7" x14ac:dyDescent="0.25">
      <c r="A3871" s="108" t="str">
        <f t="shared" si="60"/>
        <v>CA_1988_NATIONAL TOTAL_NMVOC</v>
      </c>
      <c r="B3871" s="113" t="s">
        <v>141</v>
      </c>
      <c r="C3871" s="113">
        <v>1988</v>
      </c>
      <c r="D3871" s="113" t="s">
        <v>122</v>
      </c>
      <c r="E3871" s="113" t="s">
        <v>123</v>
      </c>
      <c r="F3871" s="113" t="s">
        <v>200</v>
      </c>
      <c r="G3871" s="113">
        <v>4412.8881867002101</v>
      </c>
    </row>
    <row r="3872" spans="1:7" x14ac:dyDescent="0.25">
      <c r="A3872" s="108" t="str">
        <f t="shared" si="60"/>
        <v>CA_1988_NATIONAL TOTAL_SOx</v>
      </c>
      <c r="B3872" s="113" t="s">
        <v>141</v>
      </c>
      <c r="C3872" s="113">
        <v>1988</v>
      </c>
      <c r="D3872" s="113" t="s">
        <v>122</v>
      </c>
      <c r="E3872" s="113" t="s">
        <v>201</v>
      </c>
      <c r="F3872" s="113" t="s">
        <v>200</v>
      </c>
      <c r="G3872" s="113">
        <v>3233.1532460327098</v>
      </c>
    </row>
    <row r="3873" spans="1:7" x14ac:dyDescent="0.25">
      <c r="A3873" s="108" t="str">
        <f t="shared" si="60"/>
        <v>CA_1988_NATIONAL TOTAL_PM2.5</v>
      </c>
      <c r="B3873" s="113" t="s">
        <v>141</v>
      </c>
      <c r="C3873" s="113">
        <v>1988</v>
      </c>
      <c r="D3873" s="113" t="s">
        <v>122</v>
      </c>
      <c r="E3873" s="113" t="s">
        <v>203</v>
      </c>
      <c r="F3873" s="113" t="s">
        <v>200</v>
      </c>
      <c r="G3873" s="113">
        <v>1356.9088087759801</v>
      </c>
    </row>
    <row r="3874" spans="1:7" x14ac:dyDescent="0.25">
      <c r="A3874" s="108" t="str">
        <f t="shared" si="60"/>
        <v>CA_1988_1A3(FS)_NOx</v>
      </c>
      <c r="B3874" s="113" t="s">
        <v>141</v>
      </c>
      <c r="C3874" s="113">
        <v>1988</v>
      </c>
      <c r="D3874" s="113" t="s">
        <v>132</v>
      </c>
      <c r="E3874" s="113" t="s">
        <v>199</v>
      </c>
      <c r="F3874" s="113" t="s">
        <v>200</v>
      </c>
      <c r="G3874" s="113">
        <v>1179.98267280808</v>
      </c>
    </row>
    <row r="3875" spans="1:7" x14ac:dyDescent="0.25">
      <c r="A3875" s="108" t="str">
        <f t="shared" si="60"/>
        <v>CA_1988_1A3(FS)_NMVOC</v>
      </c>
      <c r="B3875" s="113" t="s">
        <v>141</v>
      </c>
      <c r="C3875" s="113">
        <v>1988</v>
      </c>
      <c r="D3875" s="113" t="s">
        <v>132</v>
      </c>
      <c r="E3875" s="113" t="s">
        <v>123</v>
      </c>
      <c r="F3875" s="113" t="s">
        <v>200</v>
      </c>
      <c r="G3875" s="113">
        <v>825.119427513397</v>
      </c>
    </row>
    <row r="3876" spans="1:7" x14ac:dyDescent="0.25">
      <c r="A3876" s="108" t="str">
        <f t="shared" si="60"/>
        <v>CA_1988_1A3(FS)_SOx</v>
      </c>
      <c r="B3876" s="113" t="s">
        <v>141</v>
      </c>
      <c r="C3876" s="113">
        <v>1988</v>
      </c>
      <c r="D3876" s="113" t="s">
        <v>132</v>
      </c>
      <c r="E3876" s="113" t="s">
        <v>201</v>
      </c>
      <c r="F3876" s="113" t="s">
        <v>200</v>
      </c>
      <c r="G3876" s="113">
        <v>58.1064797565882</v>
      </c>
    </row>
    <row r="3877" spans="1:7" x14ac:dyDescent="0.25">
      <c r="A3877" s="108" t="str">
        <f t="shared" si="60"/>
        <v>CA_1988_1A3(FS)_PM2.5</v>
      </c>
      <c r="B3877" s="113" t="s">
        <v>141</v>
      </c>
      <c r="C3877" s="113">
        <v>1988</v>
      </c>
      <c r="D3877" s="113" t="s">
        <v>132</v>
      </c>
      <c r="E3877" s="113" t="s">
        <v>203</v>
      </c>
      <c r="F3877" s="113" t="s">
        <v>200</v>
      </c>
      <c r="G3877" s="113">
        <v>431.93138874446203</v>
      </c>
    </row>
    <row r="3878" spans="1:7" x14ac:dyDescent="0.25">
      <c r="A3878" s="108" t="str">
        <f t="shared" si="60"/>
        <v>CA_1989_NATIONAL TOTAL_NOx</v>
      </c>
      <c r="B3878" s="113" t="s">
        <v>141</v>
      </c>
      <c r="C3878" s="113">
        <v>1989</v>
      </c>
      <c r="D3878" s="113" t="s">
        <v>122</v>
      </c>
      <c r="E3878" s="113" t="s">
        <v>199</v>
      </c>
      <c r="F3878" s="113" t="s">
        <v>200</v>
      </c>
      <c r="G3878" s="113">
        <v>2851.3213736698199</v>
      </c>
    </row>
    <row r="3879" spans="1:7" x14ac:dyDescent="0.25">
      <c r="A3879" s="108" t="str">
        <f t="shared" si="60"/>
        <v>CA_1989_NATIONAL TOTAL_NMVOC</v>
      </c>
      <c r="B3879" s="113" t="s">
        <v>141</v>
      </c>
      <c r="C3879" s="113">
        <v>1989</v>
      </c>
      <c r="D3879" s="113" t="s">
        <v>122</v>
      </c>
      <c r="E3879" s="113" t="s">
        <v>123</v>
      </c>
      <c r="F3879" s="113" t="s">
        <v>200</v>
      </c>
      <c r="G3879" s="113">
        <v>4371.8467615879799</v>
      </c>
    </row>
    <row r="3880" spans="1:7" x14ac:dyDescent="0.25">
      <c r="A3880" s="108" t="str">
        <f t="shared" si="60"/>
        <v>CA_1989_NATIONAL TOTAL_SOx</v>
      </c>
      <c r="B3880" s="113" t="s">
        <v>141</v>
      </c>
      <c r="C3880" s="113">
        <v>1989</v>
      </c>
      <c r="D3880" s="113" t="s">
        <v>122</v>
      </c>
      <c r="E3880" s="113" t="s">
        <v>201</v>
      </c>
      <c r="F3880" s="113" t="s">
        <v>200</v>
      </c>
      <c r="G3880" s="113">
        <v>3136.46014074494</v>
      </c>
    </row>
    <row r="3881" spans="1:7" x14ac:dyDescent="0.25">
      <c r="A3881" s="108" t="str">
        <f t="shared" si="60"/>
        <v>CA_1989_NATIONAL TOTAL_PM2.5</v>
      </c>
      <c r="B3881" s="113" t="s">
        <v>141</v>
      </c>
      <c r="C3881" s="113">
        <v>1989</v>
      </c>
      <c r="D3881" s="113" t="s">
        <v>122</v>
      </c>
      <c r="E3881" s="113" t="s">
        <v>203</v>
      </c>
      <c r="F3881" s="113" t="s">
        <v>200</v>
      </c>
      <c r="G3881" s="113">
        <v>1345.9687741867599</v>
      </c>
    </row>
    <row r="3882" spans="1:7" x14ac:dyDescent="0.25">
      <c r="A3882" s="108" t="str">
        <f t="shared" si="60"/>
        <v>CA_1989_1A3(FS)_NOx</v>
      </c>
      <c r="B3882" s="113" t="s">
        <v>141</v>
      </c>
      <c r="C3882" s="113">
        <v>1989</v>
      </c>
      <c r="D3882" s="113" t="s">
        <v>132</v>
      </c>
      <c r="E3882" s="113" t="s">
        <v>199</v>
      </c>
      <c r="F3882" s="113" t="s">
        <v>200</v>
      </c>
      <c r="G3882" s="113">
        <v>1145.9132738415899</v>
      </c>
    </row>
    <row r="3883" spans="1:7" x14ac:dyDescent="0.25">
      <c r="A3883" s="108" t="str">
        <f t="shared" si="60"/>
        <v>CA_1989_1A3(FS)_NMVOC</v>
      </c>
      <c r="B3883" s="113" t="s">
        <v>141</v>
      </c>
      <c r="C3883" s="113">
        <v>1989</v>
      </c>
      <c r="D3883" s="113" t="s">
        <v>132</v>
      </c>
      <c r="E3883" s="113" t="s">
        <v>123</v>
      </c>
      <c r="F3883" s="113" t="s">
        <v>200</v>
      </c>
      <c r="G3883" s="113">
        <v>795.63430311969398</v>
      </c>
    </row>
    <row r="3884" spans="1:7" x14ac:dyDescent="0.25">
      <c r="A3884" s="108" t="str">
        <f t="shared" si="60"/>
        <v>CA_1989_1A3(FS)_SOx</v>
      </c>
      <c r="B3884" s="113" t="s">
        <v>141</v>
      </c>
      <c r="C3884" s="113">
        <v>1989</v>
      </c>
      <c r="D3884" s="113" t="s">
        <v>132</v>
      </c>
      <c r="E3884" s="113" t="s">
        <v>201</v>
      </c>
      <c r="F3884" s="113" t="s">
        <v>200</v>
      </c>
      <c r="G3884" s="113">
        <v>65.065708862270796</v>
      </c>
    </row>
    <row r="3885" spans="1:7" x14ac:dyDescent="0.25">
      <c r="A3885" s="108" t="str">
        <f t="shared" si="60"/>
        <v>CA_1989_1A3(FS)_PM2.5</v>
      </c>
      <c r="B3885" s="113" t="s">
        <v>141</v>
      </c>
      <c r="C3885" s="113">
        <v>1989</v>
      </c>
      <c r="D3885" s="113" t="s">
        <v>132</v>
      </c>
      <c r="E3885" s="113" t="s">
        <v>203</v>
      </c>
      <c r="F3885" s="113" t="s">
        <v>200</v>
      </c>
      <c r="G3885" s="113">
        <v>441.08347707160101</v>
      </c>
    </row>
    <row r="3886" spans="1:7" x14ac:dyDescent="0.25">
      <c r="A3886" s="108" t="str">
        <f t="shared" si="60"/>
        <v>CA_1990_NATIONAL TOTAL_NOx</v>
      </c>
      <c r="B3886" s="113" t="s">
        <v>141</v>
      </c>
      <c r="C3886" s="113">
        <v>1990</v>
      </c>
      <c r="D3886" s="113" t="s">
        <v>122</v>
      </c>
      <c r="E3886" s="113" t="s">
        <v>199</v>
      </c>
      <c r="F3886" s="113" t="s">
        <v>200</v>
      </c>
      <c r="G3886" s="113">
        <v>2250.8027824721898</v>
      </c>
    </row>
    <row r="3887" spans="1:7" x14ac:dyDescent="0.25">
      <c r="A3887" s="108" t="str">
        <f t="shared" si="60"/>
        <v>CA_1990_NATIONAL TOTAL_NMVOC</v>
      </c>
      <c r="B3887" s="113" t="s">
        <v>141</v>
      </c>
      <c r="C3887" s="113">
        <v>1990</v>
      </c>
      <c r="D3887" s="113" t="s">
        <v>122</v>
      </c>
      <c r="E3887" s="113" t="s">
        <v>123</v>
      </c>
      <c r="F3887" s="113" t="s">
        <v>200</v>
      </c>
      <c r="G3887" s="113">
        <v>2287.21235272682</v>
      </c>
    </row>
    <row r="3888" spans="1:7" x14ac:dyDescent="0.25">
      <c r="A3888" s="108" t="str">
        <f t="shared" si="60"/>
        <v>CA_1990_NATIONAL TOTAL_SOx</v>
      </c>
      <c r="B3888" s="113" t="s">
        <v>141</v>
      </c>
      <c r="C3888" s="113">
        <v>1990</v>
      </c>
      <c r="D3888" s="113" t="s">
        <v>122</v>
      </c>
      <c r="E3888" s="113" t="s">
        <v>201</v>
      </c>
      <c r="F3888" s="113" t="s">
        <v>200</v>
      </c>
      <c r="G3888" s="113">
        <v>3012.28838487229</v>
      </c>
    </row>
    <row r="3889" spans="1:7" x14ac:dyDescent="0.25">
      <c r="A3889" s="108" t="str">
        <f t="shared" si="60"/>
        <v>CA_1990_NATIONAL TOTAL_NH3</v>
      </c>
      <c r="B3889" s="113" t="s">
        <v>141</v>
      </c>
      <c r="C3889" s="113">
        <v>1990</v>
      </c>
      <c r="D3889" s="113" t="s">
        <v>122</v>
      </c>
      <c r="E3889" s="113" t="s">
        <v>124</v>
      </c>
      <c r="F3889" s="113" t="s">
        <v>200</v>
      </c>
      <c r="G3889" s="113">
        <v>395.27511937273101</v>
      </c>
    </row>
    <row r="3890" spans="1:7" x14ac:dyDescent="0.25">
      <c r="A3890" s="108" t="str">
        <f t="shared" si="60"/>
        <v>CA_1990_NATIONAL TOTAL_PM2.5</v>
      </c>
      <c r="B3890" s="113" t="s">
        <v>141</v>
      </c>
      <c r="C3890" s="113">
        <v>1990</v>
      </c>
      <c r="D3890" s="113" t="s">
        <v>122</v>
      </c>
      <c r="E3890" s="113" t="s">
        <v>203</v>
      </c>
      <c r="F3890" s="113" t="s">
        <v>200</v>
      </c>
      <c r="G3890" s="113">
        <v>1663.01241813811</v>
      </c>
    </row>
    <row r="3891" spans="1:7" x14ac:dyDescent="0.25">
      <c r="A3891" s="108" t="str">
        <f t="shared" si="60"/>
        <v>CA_1990_NATIONAL TOTAL_Pb</v>
      </c>
      <c r="B3891" s="113" t="s">
        <v>141</v>
      </c>
      <c r="C3891" s="113">
        <v>1990</v>
      </c>
      <c r="D3891" s="113" t="s">
        <v>122</v>
      </c>
      <c r="E3891" s="113" t="s">
        <v>125</v>
      </c>
      <c r="F3891" s="113" t="s">
        <v>200</v>
      </c>
      <c r="G3891" s="113">
        <v>1.0228954480297701</v>
      </c>
    </row>
    <row r="3892" spans="1:7" x14ac:dyDescent="0.25">
      <c r="A3892" s="108" t="str">
        <f t="shared" si="60"/>
        <v>CA_1990_NATIONAL TOTAL_Cd</v>
      </c>
      <c r="B3892" s="113" t="s">
        <v>141</v>
      </c>
      <c r="C3892" s="113">
        <v>1990</v>
      </c>
      <c r="D3892" s="113" t="s">
        <v>122</v>
      </c>
      <c r="E3892" s="113" t="s">
        <v>126</v>
      </c>
      <c r="F3892" s="113" t="s">
        <v>200</v>
      </c>
      <c r="G3892" s="113">
        <v>8.11776254778412E-2</v>
      </c>
    </row>
    <row r="3893" spans="1:7" x14ac:dyDescent="0.25">
      <c r="A3893" s="108" t="str">
        <f t="shared" si="60"/>
        <v>CA_1990_NATIONAL TOTAL_Hg</v>
      </c>
      <c r="B3893" s="113" t="s">
        <v>141</v>
      </c>
      <c r="C3893" s="113">
        <v>1990</v>
      </c>
      <c r="D3893" s="113" t="s">
        <v>122</v>
      </c>
      <c r="E3893" s="113" t="s">
        <v>127</v>
      </c>
      <c r="F3893" s="113" t="s">
        <v>200</v>
      </c>
      <c r="G3893" s="113">
        <v>3.3640901159088701E-2</v>
      </c>
    </row>
    <row r="3894" spans="1:7" x14ac:dyDescent="0.25">
      <c r="A3894" s="108" t="str">
        <f t="shared" si="60"/>
        <v>CA_1990_NATIONAL TOTAL_DIOX</v>
      </c>
      <c r="B3894" s="113" t="s">
        <v>141</v>
      </c>
      <c r="C3894" s="113">
        <v>1990</v>
      </c>
      <c r="D3894" s="113" t="s">
        <v>122</v>
      </c>
      <c r="E3894" s="113" t="s">
        <v>128</v>
      </c>
      <c r="F3894" s="113" t="s">
        <v>200</v>
      </c>
      <c r="G3894" s="150">
        <v>2.3307038125429799E-7</v>
      </c>
    </row>
    <row r="3895" spans="1:7" x14ac:dyDescent="0.25">
      <c r="A3895" s="108" t="str">
        <f t="shared" si="60"/>
        <v>CA_1990_NATIONAL TOTAL_PAH</v>
      </c>
      <c r="B3895" s="113" t="s">
        <v>141</v>
      </c>
      <c r="C3895" s="113">
        <v>1990</v>
      </c>
      <c r="D3895" s="113" t="s">
        <v>122</v>
      </c>
      <c r="E3895" s="113" t="s">
        <v>129</v>
      </c>
      <c r="F3895" s="113" t="s">
        <v>200</v>
      </c>
      <c r="G3895" s="113">
        <v>0.28164202286536699</v>
      </c>
    </row>
    <row r="3896" spans="1:7" x14ac:dyDescent="0.25">
      <c r="A3896" s="108" t="str">
        <f t="shared" si="60"/>
        <v>CA_1990_NATIONAL TOTAL_HCB</v>
      </c>
      <c r="B3896" s="113" t="s">
        <v>141</v>
      </c>
      <c r="C3896" s="113">
        <v>1990</v>
      </c>
      <c r="D3896" s="113" t="s">
        <v>122</v>
      </c>
      <c r="E3896" s="113" t="s">
        <v>130</v>
      </c>
      <c r="F3896" s="113" t="s">
        <v>200</v>
      </c>
      <c r="G3896" s="150">
        <v>3.9051009501580298E-5</v>
      </c>
    </row>
    <row r="3897" spans="1:7" x14ac:dyDescent="0.25">
      <c r="A3897" s="108" t="str">
        <f t="shared" si="60"/>
        <v>CA_1990_1A3(FS)_NOx</v>
      </c>
      <c r="B3897" s="113" t="s">
        <v>141</v>
      </c>
      <c r="C3897" s="113">
        <v>1990</v>
      </c>
      <c r="D3897" s="113" t="s">
        <v>132</v>
      </c>
      <c r="E3897" s="113" t="s">
        <v>199</v>
      </c>
      <c r="F3897" s="113" t="s">
        <v>200</v>
      </c>
      <c r="G3897" s="113">
        <v>673.31853759202704</v>
      </c>
    </row>
    <row r="3898" spans="1:7" x14ac:dyDescent="0.25">
      <c r="A3898" s="108" t="str">
        <f t="shared" si="60"/>
        <v>CA_1990_1A3(FS)_NMVOC</v>
      </c>
      <c r="B3898" s="113" t="s">
        <v>141</v>
      </c>
      <c r="C3898" s="113">
        <v>1990</v>
      </c>
      <c r="D3898" s="113" t="s">
        <v>132</v>
      </c>
      <c r="E3898" s="113" t="s">
        <v>123</v>
      </c>
      <c r="F3898" s="113" t="s">
        <v>200</v>
      </c>
      <c r="G3898" s="113">
        <v>331.98164665298202</v>
      </c>
    </row>
    <row r="3899" spans="1:7" x14ac:dyDescent="0.25">
      <c r="A3899" s="108" t="str">
        <f t="shared" si="60"/>
        <v>CA_1990_1A3(FS)_SOx</v>
      </c>
      <c r="B3899" s="113" t="s">
        <v>141</v>
      </c>
      <c r="C3899" s="113">
        <v>1990</v>
      </c>
      <c r="D3899" s="113" t="s">
        <v>132</v>
      </c>
      <c r="E3899" s="113" t="s">
        <v>201</v>
      </c>
      <c r="F3899" s="113" t="s">
        <v>200</v>
      </c>
      <c r="G3899" s="113">
        <v>32.423030246066197</v>
      </c>
    </row>
    <row r="3900" spans="1:7" x14ac:dyDescent="0.25">
      <c r="A3900" s="108" t="str">
        <f t="shared" si="60"/>
        <v>CA_1990_1A3(FS)_NH3</v>
      </c>
      <c r="B3900" s="113" t="s">
        <v>141</v>
      </c>
      <c r="C3900" s="113">
        <v>1990</v>
      </c>
      <c r="D3900" s="113" t="s">
        <v>132</v>
      </c>
      <c r="E3900" s="113" t="s">
        <v>124</v>
      </c>
      <c r="F3900" s="113" t="s">
        <v>200</v>
      </c>
      <c r="G3900" s="113">
        <v>5.5372217634537604</v>
      </c>
    </row>
    <row r="3901" spans="1:7" x14ac:dyDescent="0.25">
      <c r="A3901" s="108" t="str">
        <f t="shared" si="60"/>
        <v>CA_1990_1A3(FS)_PM2.5</v>
      </c>
      <c r="B3901" s="113" t="s">
        <v>141</v>
      </c>
      <c r="C3901" s="113">
        <v>1990</v>
      </c>
      <c r="D3901" s="113" t="s">
        <v>132</v>
      </c>
      <c r="E3901" s="113" t="s">
        <v>203</v>
      </c>
      <c r="F3901" s="113" t="s">
        <v>200</v>
      </c>
      <c r="G3901" s="113">
        <v>26.5181113756841</v>
      </c>
    </row>
    <row r="3902" spans="1:7" x14ac:dyDescent="0.25">
      <c r="A3902" s="108" t="str">
        <f t="shared" si="60"/>
        <v>CA_1990_3D_NOx</v>
      </c>
      <c r="B3902" s="113" t="s">
        <v>141</v>
      </c>
      <c r="C3902" s="113">
        <v>1990</v>
      </c>
      <c r="D3902" s="113" t="s">
        <v>206</v>
      </c>
      <c r="E3902" s="113" t="s">
        <v>199</v>
      </c>
      <c r="F3902" s="113" t="s">
        <v>200</v>
      </c>
      <c r="G3902" s="113">
        <v>0.33487385450923901</v>
      </c>
    </row>
    <row r="3903" spans="1:7" x14ac:dyDescent="0.25">
      <c r="A3903" s="108" t="str">
        <f t="shared" si="60"/>
        <v>CA_1991_NATIONAL TOTAL_NOx</v>
      </c>
      <c r="B3903" s="113" t="s">
        <v>141</v>
      </c>
      <c r="C3903" s="113">
        <v>1991</v>
      </c>
      <c r="D3903" s="113" t="s">
        <v>122</v>
      </c>
      <c r="E3903" s="113" t="s">
        <v>199</v>
      </c>
      <c r="F3903" s="113" t="s">
        <v>200</v>
      </c>
      <c r="G3903" s="113">
        <v>2185.9599580956901</v>
      </c>
    </row>
    <row r="3904" spans="1:7" x14ac:dyDescent="0.25">
      <c r="A3904" s="108" t="str">
        <f t="shared" si="60"/>
        <v>CA_1991_NATIONAL TOTAL_NMVOC</v>
      </c>
      <c r="B3904" s="113" t="s">
        <v>141</v>
      </c>
      <c r="C3904" s="113">
        <v>1991</v>
      </c>
      <c r="D3904" s="113" t="s">
        <v>122</v>
      </c>
      <c r="E3904" s="113" t="s">
        <v>123</v>
      </c>
      <c r="F3904" s="113" t="s">
        <v>200</v>
      </c>
      <c r="G3904" s="113">
        <v>2262.9107334939199</v>
      </c>
    </row>
    <row r="3905" spans="1:7" x14ac:dyDescent="0.25">
      <c r="A3905" s="108" t="str">
        <f t="shared" si="60"/>
        <v>CA_1991_NATIONAL TOTAL_SOx</v>
      </c>
      <c r="B3905" s="113" t="s">
        <v>141</v>
      </c>
      <c r="C3905" s="113">
        <v>1991</v>
      </c>
      <c r="D3905" s="113" t="s">
        <v>122</v>
      </c>
      <c r="E3905" s="113" t="s">
        <v>201</v>
      </c>
      <c r="F3905" s="113" t="s">
        <v>200</v>
      </c>
      <c r="G3905" s="113">
        <v>2797.6996423256101</v>
      </c>
    </row>
    <row r="3906" spans="1:7" x14ac:dyDescent="0.25">
      <c r="A3906" s="108" t="str">
        <f t="shared" ref="A3906:A3969" si="61">CONCATENATE(B3906,"_",C3906,"_",D3906,"_",E3906)</f>
        <v>CA_1991_NATIONAL TOTAL_NH3</v>
      </c>
      <c r="B3906" s="113" t="s">
        <v>141</v>
      </c>
      <c r="C3906" s="113">
        <v>1991</v>
      </c>
      <c r="D3906" s="113" t="s">
        <v>122</v>
      </c>
      <c r="E3906" s="113" t="s">
        <v>124</v>
      </c>
      <c r="F3906" s="113" t="s">
        <v>200</v>
      </c>
      <c r="G3906" s="113">
        <v>392.16518112178898</v>
      </c>
    </row>
    <row r="3907" spans="1:7" x14ac:dyDescent="0.25">
      <c r="A3907" s="108" t="str">
        <f t="shared" si="61"/>
        <v>CA_1991_NATIONAL TOTAL_PM2.5</v>
      </c>
      <c r="B3907" s="113" t="s">
        <v>141</v>
      </c>
      <c r="C3907" s="113">
        <v>1991</v>
      </c>
      <c r="D3907" s="113" t="s">
        <v>122</v>
      </c>
      <c r="E3907" s="113" t="s">
        <v>203</v>
      </c>
      <c r="F3907" s="113" t="s">
        <v>200</v>
      </c>
      <c r="G3907" s="113">
        <v>1617.5839161214601</v>
      </c>
    </row>
    <row r="3908" spans="1:7" x14ac:dyDescent="0.25">
      <c r="A3908" s="108" t="str">
        <f t="shared" si="61"/>
        <v>CA_1991_NATIONAL TOTAL_Pb</v>
      </c>
      <c r="B3908" s="113" t="s">
        <v>141</v>
      </c>
      <c r="C3908" s="113">
        <v>1991</v>
      </c>
      <c r="D3908" s="113" t="s">
        <v>122</v>
      </c>
      <c r="E3908" s="113" t="s">
        <v>125</v>
      </c>
      <c r="F3908" s="113" t="s">
        <v>200</v>
      </c>
      <c r="G3908" s="113">
        <v>0.98113386576712203</v>
      </c>
    </row>
    <row r="3909" spans="1:7" x14ac:dyDescent="0.25">
      <c r="A3909" s="108" t="str">
        <f t="shared" si="61"/>
        <v>CA_1991_NATIONAL TOTAL_Cd</v>
      </c>
      <c r="B3909" s="113" t="s">
        <v>141</v>
      </c>
      <c r="C3909" s="113">
        <v>1991</v>
      </c>
      <c r="D3909" s="113" t="s">
        <v>122</v>
      </c>
      <c r="E3909" s="113" t="s">
        <v>126</v>
      </c>
      <c r="F3909" s="113" t="s">
        <v>200</v>
      </c>
      <c r="G3909" s="113">
        <v>7.0766629415130705E-2</v>
      </c>
    </row>
    <row r="3910" spans="1:7" x14ac:dyDescent="0.25">
      <c r="A3910" s="108" t="str">
        <f t="shared" si="61"/>
        <v>CA_1991_NATIONAL TOTAL_Hg</v>
      </c>
      <c r="B3910" s="113" t="s">
        <v>141</v>
      </c>
      <c r="C3910" s="113">
        <v>1991</v>
      </c>
      <c r="D3910" s="113" t="s">
        <v>122</v>
      </c>
      <c r="E3910" s="113" t="s">
        <v>127</v>
      </c>
      <c r="F3910" s="113" t="s">
        <v>200</v>
      </c>
      <c r="G3910" s="113">
        <v>3.36425592978849E-2</v>
      </c>
    </row>
    <row r="3911" spans="1:7" x14ac:dyDescent="0.25">
      <c r="A3911" s="108" t="str">
        <f t="shared" si="61"/>
        <v>CA_1991_NATIONAL TOTAL_DIOX</v>
      </c>
      <c r="B3911" s="113" t="s">
        <v>141</v>
      </c>
      <c r="C3911" s="113">
        <v>1991</v>
      </c>
      <c r="D3911" s="113" t="s">
        <v>122</v>
      </c>
      <c r="E3911" s="113" t="s">
        <v>128</v>
      </c>
      <c r="F3911" s="113" t="s">
        <v>200</v>
      </c>
      <c r="G3911" s="150">
        <v>2.4208553403495897E-7</v>
      </c>
    </row>
    <row r="3912" spans="1:7" x14ac:dyDescent="0.25">
      <c r="A3912" s="108" t="str">
        <f t="shared" si="61"/>
        <v>CA_1991_NATIONAL TOTAL_PAH</v>
      </c>
      <c r="B3912" s="113" t="s">
        <v>141</v>
      </c>
      <c r="C3912" s="113">
        <v>1991</v>
      </c>
      <c r="D3912" s="113" t="s">
        <v>122</v>
      </c>
      <c r="E3912" s="113" t="s">
        <v>129</v>
      </c>
      <c r="F3912" s="113" t="s">
        <v>200</v>
      </c>
      <c r="G3912" s="113">
        <v>0.26363872301352598</v>
      </c>
    </row>
    <row r="3913" spans="1:7" x14ac:dyDescent="0.25">
      <c r="A3913" s="108" t="str">
        <f t="shared" si="61"/>
        <v>CA_1991_NATIONAL TOTAL_HCB</v>
      </c>
      <c r="B3913" s="113" t="s">
        <v>141</v>
      </c>
      <c r="C3913" s="113">
        <v>1991</v>
      </c>
      <c r="D3913" s="113" t="s">
        <v>122</v>
      </c>
      <c r="E3913" s="113" t="s">
        <v>130</v>
      </c>
      <c r="F3913" s="113" t="s">
        <v>200</v>
      </c>
      <c r="G3913" s="150">
        <v>4.1493776370112198E-5</v>
      </c>
    </row>
    <row r="3914" spans="1:7" x14ac:dyDescent="0.25">
      <c r="A3914" s="108" t="str">
        <f t="shared" si="61"/>
        <v>CA_1991_1A3(FS)_NOx</v>
      </c>
      <c r="B3914" s="113" t="s">
        <v>141</v>
      </c>
      <c r="C3914" s="113">
        <v>1991</v>
      </c>
      <c r="D3914" s="113" t="s">
        <v>132</v>
      </c>
      <c r="E3914" s="113" t="s">
        <v>199</v>
      </c>
      <c r="F3914" s="113" t="s">
        <v>200</v>
      </c>
      <c r="G3914" s="113">
        <v>673.73865763287404</v>
      </c>
    </row>
    <row r="3915" spans="1:7" x14ac:dyDescent="0.25">
      <c r="A3915" s="108" t="str">
        <f t="shared" si="61"/>
        <v>CA_1991_1A3(FS)_NMVOC</v>
      </c>
      <c r="B3915" s="113" t="s">
        <v>141</v>
      </c>
      <c r="C3915" s="113">
        <v>1991</v>
      </c>
      <c r="D3915" s="113" t="s">
        <v>132</v>
      </c>
      <c r="E3915" s="113" t="s">
        <v>123</v>
      </c>
      <c r="F3915" s="113" t="s">
        <v>200</v>
      </c>
      <c r="G3915" s="113">
        <v>322.09026550742999</v>
      </c>
    </row>
    <row r="3916" spans="1:7" x14ac:dyDescent="0.25">
      <c r="A3916" s="108" t="str">
        <f t="shared" si="61"/>
        <v>CA_1991_1A3(FS)_SOx</v>
      </c>
      <c r="B3916" s="113" t="s">
        <v>141</v>
      </c>
      <c r="C3916" s="113">
        <v>1991</v>
      </c>
      <c r="D3916" s="113" t="s">
        <v>132</v>
      </c>
      <c r="E3916" s="113" t="s">
        <v>201</v>
      </c>
      <c r="F3916" s="113" t="s">
        <v>200</v>
      </c>
      <c r="G3916" s="113">
        <v>31.7310467622411</v>
      </c>
    </row>
    <row r="3917" spans="1:7" x14ac:dyDescent="0.25">
      <c r="A3917" s="108" t="str">
        <f t="shared" si="61"/>
        <v>CA_1991_1A3(FS)_NH3</v>
      </c>
      <c r="B3917" s="113" t="s">
        <v>141</v>
      </c>
      <c r="C3917" s="113">
        <v>1991</v>
      </c>
      <c r="D3917" s="113" t="s">
        <v>132</v>
      </c>
      <c r="E3917" s="113" t="s">
        <v>124</v>
      </c>
      <c r="F3917" s="113" t="s">
        <v>200</v>
      </c>
      <c r="G3917" s="113">
        <v>6.1443384727024402</v>
      </c>
    </row>
    <row r="3918" spans="1:7" x14ac:dyDescent="0.25">
      <c r="A3918" s="108" t="str">
        <f t="shared" si="61"/>
        <v>CA_1991_1A3(FS)_PM2.5</v>
      </c>
      <c r="B3918" s="113" t="s">
        <v>141</v>
      </c>
      <c r="C3918" s="113">
        <v>1991</v>
      </c>
      <c r="D3918" s="113" t="s">
        <v>132</v>
      </c>
      <c r="E3918" s="113" t="s">
        <v>203</v>
      </c>
      <c r="F3918" s="113" t="s">
        <v>200</v>
      </c>
      <c r="G3918" s="113">
        <v>25.2338658831796</v>
      </c>
    </row>
    <row r="3919" spans="1:7" x14ac:dyDescent="0.25">
      <c r="A3919" s="108" t="str">
        <f t="shared" si="61"/>
        <v>CA_1991_3D_NOx</v>
      </c>
      <c r="B3919" s="113" t="s">
        <v>141</v>
      </c>
      <c r="C3919" s="113">
        <v>1991</v>
      </c>
      <c r="D3919" s="113" t="s">
        <v>206</v>
      </c>
      <c r="E3919" s="113" t="s">
        <v>199</v>
      </c>
      <c r="F3919" s="113" t="s">
        <v>200</v>
      </c>
      <c r="G3919" s="113">
        <v>0.369917366934504</v>
      </c>
    </row>
    <row r="3920" spans="1:7" x14ac:dyDescent="0.25">
      <c r="A3920" s="108" t="str">
        <f t="shared" si="61"/>
        <v>CA_1992_NATIONAL TOTAL_NOx</v>
      </c>
      <c r="B3920" s="113" t="s">
        <v>141</v>
      </c>
      <c r="C3920" s="113">
        <v>1992</v>
      </c>
      <c r="D3920" s="113" t="s">
        <v>122</v>
      </c>
      <c r="E3920" s="113" t="s">
        <v>199</v>
      </c>
      <c r="F3920" s="113" t="s">
        <v>200</v>
      </c>
      <c r="G3920" s="113">
        <v>2249.6983562577798</v>
      </c>
    </row>
    <row r="3921" spans="1:7" x14ac:dyDescent="0.25">
      <c r="A3921" s="108" t="str">
        <f t="shared" si="61"/>
        <v>CA_1992_NATIONAL TOTAL_NMVOC</v>
      </c>
      <c r="B3921" s="113" t="s">
        <v>141</v>
      </c>
      <c r="C3921" s="113">
        <v>1992</v>
      </c>
      <c r="D3921" s="113" t="s">
        <v>122</v>
      </c>
      <c r="E3921" s="113" t="s">
        <v>123</v>
      </c>
      <c r="F3921" s="113" t="s">
        <v>200</v>
      </c>
      <c r="G3921" s="113">
        <v>2295.2344586596901</v>
      </c>
    </row>
    <row r="3922" spans="1:7" x14ac:dyDescent="0.25">
      <c r="A3922" s="108" t="str">
        <f t="shared" si="61"/>
        <v>CA_1992_NATIONAL TOTAL_SOx</v>
      </c>
      <c r="B3922" s="113" t="s">
        <v>141</v>
      </c>
      <c r="C3922" s="113">
        <v>1992</v>
      </c>
      <c r="D3922" s="113" t="s">
        <v>122</v>
      </c>
      <c r="E3922" s="113" t="s">
        <v>201</v>
      </c>
      <c r="F3922" s="113" t="s">
        <v>200</v>
      </c>
      <c r="G3922" s="113">
        <v>2677.2923876360901</v>
      </c>
    </row>
    <row r="3923" spans="1:7" x14ac:dyDescent="0.25">
      <c r="A3923" s="108" t="str">
        <f t="shared" si="61"/>
        <v>CA_1992_NATIONAL TOTAL_NH3</v>
      </c>
      <c r="B3923" s="113" t="s">
        <v>141</v>
      </c>
      <c r="C3923" s="113">
        <v>1992</v>
      </c>
      <c r="D3923" s="113" t="s">
        <v>122</v>
      </c>
      <c r="E3923" s="113" t="s">
        <v>124</v>
      </c>
      <c r="F3923" s="113" t="s">
        <v>200</v>
      </c>
      <c r="G3923" s="113">
        <v>404.72553132758998</v>
      </c>
    </row>
    <row r="3924" spans="1:7" x14ac:dyDescent="0.25">
      <c r="A3924" s="108" t="str">
        <f t="shared" si="61"/>
        <v>CA_1992_NATIONAL TOTAL_PM2.5</v>
      </c>
      <c r="B3924" s="113" t="s">
        <v>141</v>
      </c>
      <c r="C3924" s="113">
        <v>1992</v>
      </c>
      <c r="D3924" s="113" t="s">
        <v>122</v>
      </c>
      <c r="E3924" s="113" t="s">
        <v>203</v>
      </c>
      <c r="F3924" s="113" t="s">
        <v>200</v>
      </c>
      <c r="G3924" s="113">
        <v>1577.4763853347599</v>
      </c>
    </row>
    <row r="3925" spans="1:7" x14ac:dyDescent="0.25">
      <c r="A3925" s="108" t="str">
        <f t="shared" si="61"/>
        <v>CA_1992_NATIONAL TOTAL_Pb</v>
      </c>
      <c r="B3925" s="113" t="s">
        <v>141</v>
      </c>
      <c r="C3925" s="113">
        <v>1992</v>
      </c>
      <c r="D3925" s="113" t="s">
        <v>122</v>
      </c>
      <c r="E3925" s="113" t="s">
        <v>125</v>
      </c>
      <c r="F3925" s="113" t="s">
        <v>200</v>
      </c>
      <c r="G3925" s="113">
        <v>1.03068331316358</v>
      </c>
    </row>
    <row r="3926" spans="1:7" x14ac:dyDescent="0.25">
      <c r="A3926" s="108" t="str">
        <f t="shared" si="61"/>
        <v>CA_1992_NATIONAL TOTAL_Cd</v>
      </c>
      <c r="B3926" s="113" t="s">
        <v>141</v>
      </c>
      <c r="C3926" s="113">
        <v>1992</v>
      </c>
      <c r="D3926" s="113" t="s">
        <v>122</v>
      </c>
      <c r="E3926" s="113" t="s">
        <v>126</v>
      </c>
      <c r="F3926" s="113" t="s">
        <v>200</v>
      </c>
      <c r="G3926" s="113">
        <v>7.2202047942203598E-2</v>
      </c>
    </row>
    <row r="3927" spans="1:7" x14ac:dyDescent="0.25">
      <c r="A3927" s="108" t="str">
        <f t="shared" si="61"/>
        <v>CA_1992_NATIONAL TOTAL_Hg</v>
      </c>
      <c r="B3927" s="113" t="s">
        <v>141</v>
      </c>
      <c r="C3927" s="113">
        <v>1992</v>
      </c>
      <c r="D3927" s="113" t="s">
        <v>122</v>
      </c>
      <c r="E3927" s="113" t="s">
        <v>127</v>
      </c>
      <c r="F3927" s="113" t="s">
        <v>200</v>
      </c>
      <c r="G3927" s="113">
        <v>3.3981701923957101E-2</v>
      </c>
    </row>
    <row r="3928" spans="1:7" x14ac:dyDescent="0.25">
      <c r="A3928" s="108" t="str">
        <f t="shared" si="61"/>
        <v>CA_1992_NATIONAL TOTAL_DIOX</v>
      </c>
      <c r="B3928" s="113" t="s">
        <v>141</v>
      </c>
      <c r="C3928" s="113">
        <v>1992</v>
      </c>
      <c r="D3928" s="113" t="s">
        <v>122</v>
      </c>
      <c r="E3928" s="113" t="s">
        <v>128</v>
      </c>
      <c r="F3928" s="113" t="s">
        <v>200</v>
      </c>
      <c r="G3928" s="150">
        <v>2.5037502279072499E-7</v>
      </c>
    </row>
    <row r="3929" spans="1:7" x14ac:dyDescent="0.25">
      <c r="A3929" s="108" t="str">
        <f t="shared" si="61"/>
        <v>CA_1992_NATIONAL TOTAL_PAH</v>
      </c>
      <c r="B3929" s="113" t="s">
        <v>141</v>
      </c>
      <c r="C3929" s="113">
        <v>1992</v>
      </c>
      <c r="D3929" s="113" t="s">
        <v>122</v>
      </c>
      <c r="E3929" s="113" t="s">
        <v>129</v>
      </c>
      <c r="F3929" s="113" t="s">
        <v>200</v>
      </c>
      <c r="G3929" s="113">
        <v>0.26434642777117401</v>
      </c>
    </row>
    <row r="3930" spans="1:7" x14ac:dyDescent="0.25">
      <c r="A3930" s="108" t="str">
        <f t="shared" si="61"/>
        <v>CA_1992_NATIONAL TOTAL_HCB</v>
      </c>
      <c r="B3930" s="113" t="s">
        <v>141</v>
      </c>
      <c r="C3930" s="113">
        <v>1992</v>
      </c>
      <c r="D3930" s="113" t="s">
        <v>122</v>
      </c>
      <c r="E3930" s="113" t="s">
        <v>130</v>
      </c>
      <c r="F3930" s="113" t="s">
        <v>200</v>
      </c>
      <c r="G3930" s="150">
        <v>4.1282813079934099E-5</v>
      </c>
    </row>
    <row r="3931" spans="1:7" x14ac:dyDescent="0.25">
      <c r="A3931" s="108" t="str">
        <f t="shared" si="61"/>
        <v>CA_1992_1A3(FS)_NOx</v>
      </c>
      <c r="B3931" s="113" t="s">
        <v>141</v>
      </c>
      <c r="C3931" s="113">
        <v>1992</v>
      </c>
      <c r="D3931" s="113" t="s">
        <v>132</v>
      </c>
      <c r="E3931" s="113" t="s">
        <v>199</v>
      </c>
      <c r="F3931" s="113" t="s">
        <v>200</v>
      </c>
      <c r="G3931" s="113">
        <v>712.99451367165102</v>
      </c>
    </row>
    <row r="3932" spans="1:7" x14ac:dyDescent="0.25">
      <c r="A3932" s="108" t="str">
        <f t="shared" si="61"/>
        <v>CA_1992_1A3(FS)_NMVOC</v>
      </c>
      <c r="B3932" s="113" t="s">
        <v>141</v>
      </c>
      <c r="C3932" s="113">
        <v>1992</v>
      </c>
      <c r="D3932" s="113" t="s">
        <v>132</v>
      </c>
      <c r="E3932" s="113" t="s">
        <v>123</v>
      </c>
      <c r="F3932" s="113" t="s">
        <v>200</v>
      </c>
      <c r="G3932" s="113">
        <v>331.95472508627302</v>
      </c>
    </row>
    <row r="3933" spans="1:7" x14ac:dyDescent="0.25">
      <c r="A3933" s="108" t="str">
        <f t="shared" si="61"/>
        <v>CA_1992_1A3(FS)_SOx</v>
      </c>
      <c r="B3933" s="113" t="s">
        <v>141</v>
      </c>
      <c r="C3933" s="113">
        <v>1992</v>
      </c>
      <c r="D3933" s="113" t="s">
        <v>132</v>
      </c>
      <c r="E3933" s="113" t="s">
        <v>201</v>
      </c>
      <c r="F3933" s="113" t="s">
        <v>200</v>
      </c>
      <c r="G3933" s="113">
        <v>33.691780942619999</v>
      </c>
    </row>
    <row r="3934" spans="1:7" x14ac:dyDescent="0.25">
      <c r="A3934" s="108" t="str">
        <f t="shared" si="61"/>
        <v>CA_1992_1A3(FS)_NH3</v>
      </c>
      <c r="B3934" s="113" t="s">
        <v>141</v>
      </c>
      <c r="C3934" s="113">
        <v>1992</v>
      </c>
      <c r="D3934" s="113" t="s">
        <v>132</v>
      </c>
      <c r="E3934" s="113" t="s">
        <v>124</v>
      </c>
      <c r="F3934" s="113" t="s">
        <v>200</v>
      </c>
      <c r="G3934" s="113">
        <v>7.1596394322467898</v>
      </c>
    </row>
    <row r="3935" spans="1:7" x14ac:dyDescent="0.25">
      <c r="A3935" s="108" t="str">
        <f t="shared" si="61"/>
        <v>CA_1992_1A3(FS)_PM2.5</v>
      </c>
      <c r="B3935" s="113" t="s">
        <v>141</v>
      </c>
      <c r="C3935" s="113">
        <v>1992</v>
      </c>
      <c r="D3935" s="113" t="s">
        <v>132</v>
      </c>
      <c r="E3935" s="113" t="s">
        <v>203</v>
      </c>
      <c r="F3935" s="113" t="s">
        <v>200</v>
      </c>
      <c r="G3935" s="113">
        <v>25.358830365643801</v>
      </c>
    </row>
    <row r="3936" spans="1:7" x14ac:dyDescent="0.25">
      <c r="A3936" s="108" t="str">
        <f t="shared" si="61"/>
        <v>CA_1992_3D_NOx</v>
      </c>
      <c r="B3936" s="113" t="s">
        <v>141</v>
      </c>
      <c r="C3936" s="113">
        <v>1992</v>
      </c>
      <c r="D3936" s="113" t="s">
        <v>206</v>
      </c>
      <c r="E3936" s="113" t="s">
        <v>199</v>
      </c>
      <c r="F3936" s="113" t="s">
        <v>200</v>
      </c>
      <c r="G3936" s="113">
        <v>0.36789955266216001</v>
      </c>
    </row>
    <row r="3937" spans="1:7" x14ac:dyDescent="0.25">
      <c r="A3937" s="108" t="str">
        <f t="shared" si="61"/>
        <v>CA_1993_NATIONAL TOTAL_NOx</v>
      </c>
      <c r="B3937" s="113" t="s">
        <v>141</v>
      </c>
      <c r="C3937" s="113">
        <v>1993</v>
      </c>
      <c r="D3937" s="113" t="s">
        <v>122</v>
      </c>
      <c r="E3937" s="113" t="s">
        <v>199</v>
      </c>
      <c r="F3937" s="113" t="s">
        <v>200</v>
      </c>
      <c r="G3937" s="113">
        <v>2334.37618539101</v>
      </c>
    </row>
    <row r="3938" spans="1:7" x14ac:dyDescent="0.25">
      <c r="A3938" s="108" t="str">
        <f t="shared" si="61"/>
        <v>CA_1993_NATIONAL TOTAL_NMVOC</v>
      </c>
      <c r="B3938" s="113" t="s">
        <v>141</v>
      </c>
      <c r="C3938" s="113">
        <v>1993</v>
      </c>
      <c r="D3938" s="113" t="s">
        <v>122</v>
      </c>
      <c r="E3938" s="113" t="s">
        <v>123</v>
      </c>
      <c r="F3938" s="113" t="s">
        <v>200</v>
      </c>
      <c r="G3938" s="113">
        <v>2388.3429960988301</v>
      </c>
    </row>
    <row r="3939" spans="1:7" x14ac:dyDescent="0.25">
      <c r="A3939" s="108" t="str">
        <f t="shared" si="61"/>
        <v>CA_1993_NATIONAL TOTAL_SOx</v>
      </c>
      <c r="B3939" s="113" t="s">
        <v>141</v>
      </c>
      <c r="C3939" s="113">
        <v>1993</v>
      </c>
      <c r="D3939" s="113" t="s">
        <v>122</v>
      </c>
      <c r="E3939" s="113" t="s">
        <v>201</v>
      </c>
      <c r="F3939" s="113" t="s">
        <v>200</v>
      </c>
      <c r="G3939" s="113">
        <v>2589.9263965355699</v>
      </c>
    </row>
    <row r="3940" spans="1:7" x14ac:dyDescent="0.25">
      <c r="A3940" s="108" t="str">
        <f t="shared" si="61"/>
        <v>CA_1993_NATIONAL TOTAL_NH3</v>
      </c>
      <c r="B3940" s="113" t="s">
        <v>141</v>
      </c>
      <c r="C3940" s="113">
        <v>1993</v>
      </c>
      <c r="D3940" s="113" t="s">
        <v>122</v>
      </c>
      <c r="E3940" s="113" t="s">
        <v>124</v>
      </c>
      <c r="F3940" s="113" t="s">
        <v>200</v>
      </c>
      <c r="G3940" s="113">
        <v>408.77259431654102</v>
      </c>
    </row>
    <row r="3941" spans="1:7" x14ac:dyDescent="0.25">
      <c r="A3941" s="108" t="str">
        <f t="shared" si="61"/>
        <v>CA_1993_NATIONAL TOTAL_PM2.5</v>
      </c>
      <c r="B3941" s="113" t="s">
        <v>141</v>
      </c>
      <c r="C3941" s="113">
        <v>1993</v>
      </c>
      <c r="D3941" s="113" t="s">
        <v>122</v>
      </c>
      <c r="E3941" s="113" t="s">
        <v>203</v>
      </c>
      <c r="F3941" s="113" t="s">
        <v>200</v>
      </c>
      <c r="G3941" s="113">
        <v>1583.73989940406</v>
      </c>
    </row>
    <row r="3942" spans="1:7" x14ac:dyDescent="0.25">
      <c r="A3942" s="108" t="str">
        <f t="shared" si="61"/>
        <v>CA_1993_NATIONAL TOTAL_Pb</v>
      </c>
      <c r="B3942" s="113" t="s">
        <v>141</v>
      </c>
      <c r="C3942" s="113">
        <v>1993</v>
      </c>
      <c r="D3942" s="113" t="s">
        <v>122</v>
      </c>
      <c r="E3942" s="113" t="s">
        <v>125</v>
      </c>
      <c r="F3942" s="113" t="s">
        <v>200</v>
      </c>
      <c r="G3942" s="113">
        <v>0.66402524372102201</v>
      </c>
    </row>
    <row r="3943" spans="1:7" x14ac:dyDescent="0.25">
      <c r="A3943" s="108" t="str">
        <f t="shared" si="61"/>
        <v>CA_1993_NATIONAL TOTAL_Cd</v>
      </c>
      <c r="B3943" s="113" t="s">
        <v>141</v>
      </c>
      <c r="C3943" s="113">
        <v>1993</v>
      </c>
      <c r="D3943" s="113" t="s">
        <v>122</v>
      </c>
      <c r="E3943" s="113" t="s">
        <v>126</v>
      </c>
      <c r="F3943" s="113" t="s">
        <v>200</v>
      </c>
      <c r="G3943" s="113">
        <v>1.50186912053981E-2</v>
      </c>
    </row>
    <row r="3944" spans="1:7" x14ac:dyDescent="0.25">
      <c r="A3944" s="108" t="str">
        <f t="shared" si="61"/>
        <v>CA_1993_NATIONAL TOTAL_Hg</v>
      </c>
      <c r="B3944" s="113" t="s">
        <v>141</v>
      </c>
      <c r="C3944" s="113">
        <v>1993</v>
      </c>
      <c r="D3944" s="113" t="s">
        <v>122</v>
      </c>
      <c r="E3944" s="113" t="s">
        <v>127</v>
      </c>
      <c r="F3944" s="113" t="s">
        <v>200</v>
      </c>
      <c r="G3944" s="113">
        <v>1.92421268634889E-2</v>
      </c>
    </row>
    <row r="3945" spans="1:7" x14ac:dyDescent="0.25">
      <c r="A3945" s="108" t="str">
        <f t="shared" si="61"/>
        <v>CA_1993_NATIONAL TOTAL_DIOX</v>
      </c>
      <c r="B3945" s="113" t="s">
        <v>141</v>
      </c>
      <c r="C3945" s="113">
        <v>1993</v>
      </c>
      <c r="D3945" s="113" t="s">
        <v>122</v>
      </c>
      <c r="E3945" s="113" t="s">
        <v>128</v>
      </c>
      <c r="F3945" s="113" t="s">
        <v>200</v>
      </c>
      <c r="G3945" s="150">
        <v>2.5264461569259701E-7</v>
      </c>
    </row>
    <row r="3946" spans="1:7" x14ac:dyDescent="0.25">
      <c r="A3946" s="108" t="str">
        <f t="shared" si="61"/>
        <v>CA_1993_NATIONAL TOTAL_PAH</v>
      </c>
      <c r="B3946" s="113" t="s">
        <v>141</v>
      </c>
      <c r="C3946" s="113">
        <v>1993</v>
      </c>
      <c r="D3946" s="113" t="s">
        <v>122</v>
      </c>
      <c r="E3946" s="113" t="s">
        <v>129</v>
      </c>
      <c r="F3946" s="113" t="s">
        <v>200</v>
      </c>
      <c r="G3946" s="113">
        <v>0.27263113966528102</v>
      </c>
    </row>
    <row r="3947" spans="1:7" x14ac:dyDescent="0.25">
      <c r="A3947" s="108" t="str">
        <f t="shared" si="61"/>
        <v>CA_1993_NATIONAL TOTAL_HCB</v>
      </c>
      <c r="B3947" s="113" t="s">
        <v>141</v>
      </c>
      <c r="C3947" s="113">
        <v>1993</v>
      </c>
      <c r="D3947" s="113" t="s">
        <v>122</v>
      </c>
      <c r="E3947" s="113" t="s">
        <v>130</v>
      </c>
      <c r="F3947" s="113" t="s">
        <v>200</v>
      </c>
      <c r="G3947" s="150">
        <v>4.3528320024185497E-5</v>
      </c>
    </row>
    <row r="3948" spans="1:7" x14ac:dyDescent="0.25">
      <c r="A3948" s="108" t="str">
        <f t="shared" si="61"/>
        <v>CA_1993_1A3(FS)_NOx</v>
      </c>
      <c r="B3948" s="113" t="s">
        <v>141</v>
      </c>
      <c r="C3948" s="113">
        <v>1993</v>
      </c>
      <c r="D3948" s="113" t="s">
        <v>132</v>
      </c>
      <c r="E3948" s="113" t="s">
        <v>199</v>
      </c>
      <c r="F3948" s="113" t="s">
        <v>200</v>
      </c>
      <c r="G3948" s="113">
        <v>780.49661832555705</v>
      </c>
    </row>
    <row r="3949" spans="1:7" x14ac:dyDescent="0.25">
      <c r="A3949" s="108" t="str">
        <f t="shared" si="61"/>
        <v>CA_1993_1A3(FS)_NMVOC</v>
      </c>
      <c r="B3949" s="113" t="s">
        <v>141</v>
      </c>
      <c r="C3949" s="113">
        <v>1993</v>
      </c>
      <c r="D3949" s="113" t="s">
        <v>132</v>
      </c>
      <c r="E3949" s="113" t="s">
        <v>123</v>
      </c>
      <c r="F3949" s="113" t="s">
        <v>200</v>
      </c>
      <c r="G3949" s="113">
        <v>348.95327081498903</v>
      </c>
    </row>
    <row r="3950" spans="1:7" x14ac:dyDescent="0.25">
      <c r="A3950" s="108" t="str">
        <f t="shared" si="61"/>
        <v>CA_1993_1A3(FS)_SOx</v>
      </c>
      <c r="B3950" s="113" t="s">
        <v>141</v>
      </c>
      <c r="C3950" s="113">
        <v>1993</v>
      </c>
      <c r="D3950" s="113" t="s">
        <v>132</v>
      </c>
      <c r="E3950" s="113" t="s">
        <v>201</v>
      </c>
      <c r="F3950" s="113" t="s">
        <v>200</v>
      </c>
      <c r="G3950" s="113">
        <v>35.208914135570403</v>
      </c>
    </row>
    <row r="3951" spans="1:7" x14ac:dyDescent="0.25">
      <c r="A3951" s="108" t="str">
        <f t="shared" si="61"/>
        <v>CA_1993_1A3(FS)_NH3</v>
      </c>
      <c r="B3951" s="113" t="s">
        <v>141</v>
      </c>
      <c r="C3951" s="113">
        <v>1993</v>
      </c>
      <c r="D3951" s="113" t="s">
        <v>132</v>
      </c>
      <c r="E3951" s="113" t="s">
        <v>124</v>
      </c>
      <c r="F3951" s="113" t="s">
        <v>200</v>
      </c>
      <c r="G3951" s="113">
        <v>8.2092277227830994</v>
      </c>
    </row>
    <row r="3952" spans="1:7" x14ac:dyDescent="0.25">
      <c r="A3952" s="108" t="str">
        <f t="shared" si="61"/>
        <v>CA_1993_1A3(FS)_PM2.5</v>
      </c>
      <c r="B3952" s="113" t="s">
        <v>141</v>
      </c>
      <c r="C3952" s="113">
        <v>1993</v>
      </c>
      <c r="D3952" s="113" t="s">
        <v>132</v>
      </c>
      <c r="E3952" s="113" t="s">
        <v>203</v>
      </c>
      <c r="F3952" s="113" t="s">
        <v>200</v>
      </c>
      <c r="G3952" s="113">
        <v>25.559786523317499</v>
      </c>
    </row>
    <row r="3953" spans="1:7" x14ac:dyDescent="0.25">
      <c r="A3953" s="108" t="str">
        <f t="shared" si="61"/>
        <v>CA_1993_3D_NOx</v>
      </c>
      <c r="B3953" s="113" t="s">
        <v>141</v>
      </c>
      <c r="C3953" s="113">
        <v>1993</v>
      </c>
      <c r="D3953" s="113" t="s">
        <v>206</v>
      </c>
      <c r="E3953" s="113" t="s">
        <v>199</v>
      </c>
      <c r="F3953" s="113" t="s">
        <v>200</v>
      </c>
      <c r="G3953" s="113">
        <v>0.37226663387507303</v>
      </c>
    </row>
    <row r="3954" spans="1:7" x14ac:dyDescent="0.25">
      <c r="A3954" s="108" t="str">
        <f t="shared" si="61"/>
        <v>CA_1994_NATIONAL TOTAL_NOx</v>
      </c>
      <c r="B3954" s="113" t="s">
        <v>141</v>
      </c>
      <c r="C3954" s="113">
        <v>1994</v>
      </c>
      <c r="D3954" s="113" t="s">
        <v>122</v>
      </c>
      <c r="E3954" s="113" t="s">
        <v>199</v>
      </c>
      <c r="F3954" s="113" t="s">
        <v>200</v>
      </c>
      <c r="G3954" s="113">
        <v>2483.2184888543202</v>
      </c>
    </row>
    <row r="3955" spans="1:7" x14ac:dyDescent="0.25">
      <c r="A3955" s="108" t="str">
        <f t="shared" si="61"/>
        <v>CA_1994_NATIONAL TOTAL_NMVOC</v>
      </c>
      <c r="B3955" s="113" t="s">
        <v>141</v>
      </c>
      <c r="C3955" s="113">
        <v>1994</v>
      </c>
      <c r="D3955" s="113" t="s">
        <v>122</v>
      </c>
      <c r="E3955" s="113" t="s">
        <v>123</v>
      </c>
      <c r="F3955" s="113" t="s">
        <v>200</v>
      </c>
      <c r="G3955" s="113">
        <v>2450.0971999722801</v>
      </c>
    </row>
    <row r="3956" spans="1:7" x14ac:dyDescent="0.25">
      <c r="A3956" s="108" t="str">
        <f t="shared" si="61"/>
        <v>CA_1994_NATIONAL TOTAL_SOx</v>
      </c>
      <c r="B3956" s="113" t="s">
        <v>141</v>
      </c>
      <c r="C3956" s="113">
        <v>1994</v>
      </c>
      <c r="D3956" s="113" t="s">
        <v>122</v>
      </c>
      <c r="E3956" s="113" t="s">
        <v>201</v>
      </c>
      <c r="F3956" s="113" t="s">
        <v>200</v>
      </c>
      <c r="G3956" s="113">
        <v>2378.9867705628799</v>
      </c>
    </row>
    <row r="3957" spans="1:7" x14ac:dyDescent="0.25">
      <c r="A3957" s="108" t="str">
        <f t="shared" si="61"/>
        <v>CA_1994_NATIONAL TOTAL_NH3</v>
      </c>
      <c r="B3957" s="113" t="s">
        <v>141</v>
      </c>
      <c r="C3957" s="113">
        <v>1994</v>
      </c>
      <c r="D3957" s="113" t="s">
        <v>122</v>
      </c>
      <c r="E3957" s="113" t="s">
        <v>124</v>
      </c>
      <c r="F3957" s="113" t="s">
        <v>200</v>
      </c>
      <c r="G3957" s="113">
        <v>423.54313462947403</v>
      </c>
    </row>
    <row r="3958" spans="1:7" x14ac:dyDescent="0.25">
      <c r="A3958" s="108" t="str">
        <f t="shared" si="61"/>
        <v>CA_1994_NATIONAL TOTAL_PM2.5</v>
      </c>
      <c r="B3958" s="113" t="s">
        <v>141</v>
      </c>
      <c r="C3958" s="113">
        <v>1994</v>
      </c>
      <c r="D3958" s="113" t="s">
        <v>122</v>
      </c>
      <c r="E3958" s="113" t="s">
        <v>203</v>
      </c>
      <c r="F3958" s="113" t="s">
        <v>200</v>
      </c>
      <c r="G3958" s="113">
        <v>1596.1624198585801</v>
      </c>
    </row>
    <row r="3959" spans="1:7" x14ac:dyDescent="0.25">
      <c r="A3959" s="108" t="str">
        <f t="shared" si="61"/>
        <v>CA_1994_NATIONAL TOTAL_Pb</v>
      </c>
      <c r="B3959" s="113" t="s">
        <v>141</v>
      </c>
      <c r="C3959" s="113">
        <v>1994</v>
      </c>
      <c r="D3959" s="113" t="s">
        <v>122</v>
      </c>
      <c r="E3959" s="113" t="s">
        <v>125</v>
      </c>
      <c r="F3959" s="113" t="s">
        <v>200</v>
      </c>
      <c r="G3959" s="113">
        <v>1.2135279991260901</v>
      </c>
    </row>
    <row r="3960" spans="1:7" x14ac:dyDescent="0.25">
      <c r="A3960" s="108" t="str">
        <f t="shared" si="61"/>
        <v>CA_1994_NATIONAL TOTAL_Cd</v>
      </c>
      <c r="B3960" s="113" t="s">
        <v>141</v>
      </c>
      <c r="C3960" s="113">
        <v>1994</v>
      </c>
      <c r="D3960" s="113" t="s">
        <v>122</v>
      </c>
      <c r="E3960" s="113" t="s">
        <v>126</v>
      </c>
      <c r="F3960" s="113" t="s">
        <v>200</v>
      </c>
      <c r="G3960" s="113">
        <v>7.5928097807804504E-2</v>
      </c>
    </row>
    <row r="3961" spans="1:7" x14ac:dyDescent="0.25">
      <c r="A3961" s="108" t="str">
        <f t="shared" si="61"/>
        <v>CA_1994_NATIONAL TOTAL_Hg</v>
      </c>
      <c r="B3961" s="113" t="s">
        <v>141</v>
      </c>
      <c r="C3961" s="113">
        <v>1994</v>
      </c>
      <c r="D3961" s="113" t="s">
        <v>122</v>
      </c>
      <c r="E3961" s="113" t="s">
        <v>127</v>
      </c>
      <c r="F3961" s="113" t="s">
        <v>200</v>
      </c>
      <c r="G3961" s="113">
        <v>1.73651104024059E-2</v>
      </c>
    </row>
    <row r="3962" spans="1:7" x14ac:dyDescent="0.25">
      <c r="A3962" s="108" t="str">
        <f t="shared" si="61"/>
        <v>CA_1994_NATIONAL TOTAL_DIOX</v>
      </c>
      <c r="B3962" s="113" t="s">
        <v>141</v>
      </c>
      <c r="C3962" s="113">
        <v>1994</v>
      </c>
      <c r="D3962" s="113" t="s">
        <v>122</v>
      </c>
      <c r="E3962" s="113" t="s">
        <v>128</v>
      </c>
      <c r="F3962" s="113" t="s">
        <v>200</v>
      </c>
      <c r="G3962" s="150">
        <v>2.5273562973432198E-7</v>
      </c>
    </row>
    <row r="3963" spans="1:7" x14ac:dyDescent="0.25">
      <c r="A3963" s="108" t="str">
        <f t="shared" si="61"/>
        <v>CA_1994_NATIONAL TOTAL_PAH</v>
      </c>
      <c r="B3963" s="113" t="s">
        <v>141</v>
      </c>
      <c r="C3963" s="113">
        <v>1994</v>
      </c>
      <c r="D3963" s="113" t="s">
        <v>122</v>
      </c>
      <c r="E3963" s="113" t="s">
        <v>129</v>
      </c>
      <c r="F3963" s="113" t="s">
        <v>200</v>
      </c>
      <c r="G3963" s="113">
        <v>0.24452827570783001</v>
      </c>
    </row>
    <row r="3964" spans="1:7" x14ac:dyDescent="0.25">
      <c r="A3964" s="108" t="str">
        <f t="shared" si="61"/>
        <v>CA_1994_NATIONAL TOTAL_HCB</v>
      </c>
      <c r="B3964" s="113" t="s">
        <v>141</v>
      </c>
      <c r="C3964" s="113">
        <v>1994</v>
      </c>
      <c r="D3964" s="113" t="s">
        <v>122</v>
      </c>
      <c r="E3964" s="113" t="s">
        <v>130</v>
      </c>
      <c r="F3964" s="113" t="s">
        <v>200</v>
      </c>
      <c r="G3964" s="150">
        <v>4.3354846283255698E-5</v>
      </c>
    </row>
    <row r="3965" spans="1:7" x14ac:dyDescent="0.25">
      <c r="A3965" s="108" t="str">
        <f t="shared" si="61"/>
        <v>CA_1994_1A3(FS)_NOx</v>
      </c>
      <c r="B3965" s="113" t="s">
        <v>141</v>
      </c>
      <c r="C3965" s="113">
        <v>1994</v>
      </c>
      <c r="D3965" s="113" t="s">
        <v>132</v>
      </c>
      <c r="E3965" s="113" t="s">
        <v>199</v>
      </c>
      <c r="F3965" s="113" t="s">
        <v>200</v>
      </c>
      <c r="G3965" s="113">
        <v>876.58380398176701</v>
      </c>
    </row>
    <row r="3966" spans="1:7" x14ac:dyDescent="0.25">
      <c r="A3966" s="108" t="str">
        <f t="shared" si="61"/>
        <v>CA_1994_1A3(FS)_NMVOC</v>
      </c>
      <c r="B3966" s="113" t="s">
        <v>141</v>
      </c>
      <c r="C3966" s="113">
        <v>1994</v>
      </c>
      <c r="D3966" s="113" t="s">
        <v>132</v>
      </c>
      <c r="E3966" s="113" t="s">
        <v>123</v>
      </c>
      <c r="F3966" s="113" t="s">
        <v>200</v>
      </c>
      <c r="G3966" s="113">
        <v>370.28406350722702</v>
      </c>
    </row>
    <row r="3967" spans="1:7" x14ac:dyDescent="0.25">
      <c r="A3967" s="108" t="str">
        <f t="shared" si="61"/>
        <v>CA_1994_1A3(FS)_SOx</v>
      </c>
      <c r="B3967" s="113" t="s">
        <v>141</v>
      </c>
      <c r="C3967" s="113">
        <v>1994</v>
      </c>
      <c r="D3967" s="113" t="s">
        <v>132</v>
      </c>
      <c r="E3967" s="113" t="s">
        <v>201</v>
      </c>
      <c r="F3967" s="113" t="s">
        <v>200</v>
      </c>
      <c r="G3967" s="113">
        <v>37.870862504194399</v>
      </c>
    </row>
    <row r="3968" spans="1:7" x14ac:dyDescent="0.25">
      <c r="A3968" s="108" t="str">
        <f t="shared" si="61"/>
        <v>CA_1994_1A3(FS)_NH3</v>
      </c>
      <c r="B3968" s="113" t="s">
        <v>141</v>
      </c>
      <c r="C3968" s="113">
        <v>1994</v>
      </c>
      <c r="D3968" s="113" t="s">
        <v>132</v>
      </c>
      <c r="E3968" s="113" t="s">
        <v>124</v>
      </c>
      <c r="F3968" s="113" t="s">
        <v>200</v>
      </c>
      <c r="G3968" s="113">
        <v>9.3742073501351797</v>
      </c>
    </row>
    <row r="3969" spans="1:7" x14ac:dyDescent="0.25">
      <c r="A3969" s="108" t="str">
        <f t="shared" si="61"/>
        <v>CA_1994_1A3(FS)_PM2.5</v>
      </c>
      <c r="B3969" s="113" t="s">
        <v>141</v>
      </c>
      <c r="C3969" s="113">
        <v>1994</v>
      </c>
      <c r="D3969" s="113" t="s">
        <v>132</v>
      </c>
      <c r="E3969" s="113" t="s">
        <v>203</v>
      </c>
      <c r="F3969" s="113" t="s">
        <v>200</v>
      </c>
      <c r="G3969" s="113">
        <v>27.005230339571401</v>
      </c>
    </row>
    <row r="3970" spans="1:7" x14ac:dyDescent="0.25">
      <c r="A3970" s="108" t="str">
        <f t="shared" ref="A3970:A4033" si="62">CONCATENATE(B3970,"_",C3970,"_",D3970,"_",E3970)</f>
        <v>CA_1994_3D_NOx</v>
      </c>
      <c r="B3970" s="113" t="s">
        <v>141</v>
      </c>
      <c r="C3970" s="113">
        <v>1994</v>
      </c>
      <c r="D3970" s="113" t="s">
        <v>206</v>
      </c>
      <c r="E3970" s="113" t="s">
        <v>199</v>
      </c>
      <c r="F3970" s="113" t="s">
        <v>200</v>
      </c>
      <c r="G3970" s="113">
        <v>0.37887290838856902</v>
      </c>
    </row>
    <row r="3971" spans="1:7" x14ac:dyDescent="0.25">
      <c r="A3971" s="108" t="str">
        <f t="shared" si="62"/>
        <v>CA_1995_NATIONAL TOTAL_NOx</v>
      </c>
      <c r="B3971" s="113" t="s">
        <v>141</v>
      </c>
      <c r="C3971" s="113">
        <v>1995</v>
      </c>
      <c r="D3971" s="113" t="s">
        <v>122</v>
      </c>
      <c r="E3971" s="113" t="s">
        <v>199</v>
      </c>
      <c r="F3971" s="113" t="s">
        <v>200</v>
      </c>
      <c r="G3971" s="113">
        <v>2550.7984206353199</v>
      </c>
    </row>
    <row r="3972" spans="1:7" x14ac:dyDescent="0.25">
      <c r="A3972" s="108" t="str">
        <f t="shared" si="62"/>
        <v>CA_1995_NATIONAL TOTAL_NMVOC</v>
      </c>
      <c r="B3972" s="113" t="s">
        <v>141</v>
      </c>
      <c r="C3972" s="113">
        <v>1995</v>
      </c>
      <c r="D3972" s="113" t="s">
        <v>122</v>
      </c>
      <c r="E3972" s="113" t="s">
        <v>123</v>
      </c>
      <c r="F3972" s="113" t="s">
        <v>200</v>
      </c>
      <c r="G3972" s="113">
        <v>2511.7048492714398</v>
      </c>
    </row>
    <row r="3973" spans="1:7" x14ac:dyDescent="0.25">
      <c r="A3973" s="108" t="str">
        <f t="shared" si="62"/>
        <v>CA_1995_NATIONAL TOTAL_SOx</v>
      </c>
      <c r="B3973" s="113" t="s">
        <v>141</v>
      </c>
      <c r="C3973" s="113">
        <v>1995</v>
      </c>
      <c r="D3973" s="113" t="s">
        <v>122</v>
      </c>
      <c r="E3973" s="113" t="s">
        <v>201</v>
      </c>
      <c r="F3973" s="113" t="s">
        <v>200</v>
      </c>
      <c r="G3973" s="113">
        <v>2511.3848047005899</v>
      </c>
    </row>
    <row r="3974" spans="1:7" x14ac:dyDescent="0.25">
      <c r="A3974" s="108" t="str">
        <f t="shared" si="62"/>
        <v>CA_1995_NATIONAL TOTAL_NH3</v>
      </c>
      <c r="B3974" s="113" t="s">
        <v>141</v>
      </c>
      <c r="C3974" s="113">
        <v>1995</v>
      </c>
      <c r="D3974" s="113" t="s">
        <v>122</v>
      </c>
      <c r="E3974" s="113" t="s">
        <v>124</v>
      </c>
      <c r="F3974" s="113" t="s">
        <v>200</v>
      </c>
      <c r="G3974" s="113">
        <v>449.80673163941498</v>
      </c>
    </row>
    <row r="3975" spans="1:7" x14ac:dyDescent="0.25">
      <c r="A3975" s="108" t="str">
        <f t="shared" si="62"/>
        <v>CA_1995_NATIONAL TOTAL_PM2.5</v>
      </c>
      <c r="B3975" s="113" t="s">
        <v>141</v>
      </c>
      <c r="C3975" s="113">
        <v>1995</v>
      </c>
      <c r="D3975" s="113" t="s">
        <v>122</v>
      </c>
      <c r="E3975" s="113" t="s">
        <v>203</v>
      </c>
      <c r="F3975" s="113" t="s">
        <v>200</v>
      </c>
      <c r="G3975" s="113">
        <v>1590.6422490976299</v>
      </c>
    </row>
    <row r="3976" spans="1:7" x14ac:dyDescent="0.25">
      <c r="A3976" s="108" t="str">
        <f t="shared" si="62"/>
        <v>CA_1995_NATIONAL TOTAL_Pb</v>
      </c>
      <c r="B3976" s="113" t="s">
        <v>141</v>
      </c>
      <c r="C3976" s="113">
        <v>1995</v>
      </c>
      <c r="D3976" s="113" t="s">
        <v>122</v>
      </c>
      <c r="E3976" s="113" t="s">
        <v>125</v>
      </c>
      <c r="F3976" s="113" t="s">
        <v>200</v>
      </c>
      <c r="G3976" s="113">
        <v>0.77177972084054602</v>
      </c>
    </row>
    <row r="3977" spans="1:7" x14ac:dyDescent="0.25">
      <c r="A3977" s="108" t="str">
        <f t="shared" si="62"/>
        <v>CA_1995_NATIONAL TOTAL_Cd</v>
      </c>
      <c r="B3977" s="113" t="s">
        <v>141</v>
      </c>
      <c r="C3977" s="113">
        <v>1995</v>
      </c>
      <c r="D3977" s="113" t="s">
        <v>122</v>
      </c>
      <c r="E3977" s="113" t="s">
        <v>126</v>
      </c>
      <c r="F3977" s="113" t="s">
        <v>200</v>
      </c>
      <c r="G3977" s="113">
        <v>2.0797149537946199E-2</v>
      </c>
    </row>
    <row r="3978" spans="1:7" x14ac:dyDescent="0.25">
      <c r="A3978" s="108" t="str">
        <f t="shared" si="62"/>
        <v>CA_1995_NATIONAL TOTAL_Hg</v>
      </c>
      <c r="B3978" s="113" t="s">
        <v>141</v>
      </c>
      <c r="C3978" s="113">
        <v>1995</v>
      </c>
      <c r="D3978" s="113" t="s">
        <v>122</v>
      </c>
      <c r="E3978" s="113" t="s">
        <v>127</v>
      </c>
      <c r="F3978" s="113" t="s">
        <v>200</v>
      </c>
      <c r="G3978" s="113">
        <v>1.36522601064913E-2</v>
      </c>
    </row>
    <row r="3979" spans="1:7" x14ac:dyDescent="0.25">
      <c r="A3979" s="108" t="str">
        <f t="shared" si="62"/>
        <v>CA_1995_NATIONAL TOTAL_DIOX</v>
      </c>
      <c r="B3979" s="113" t="s">
        <v>141</v>
      </c>
      <c r="C3979" s="113">
        <v>1995</v>
      </c>
      <c r="D3979" s="113" t="s">
        <v>122</v>
      </c>
      <c r="E3979" s="113" t="s">
        <v>128</v>
      </c>
      <c r="F3979" s="113" t="s">
        <v>200</v>
      </c>
      <c r="G3979" s="150">
        <v>2.4502024668407402E-7</v>
      </c>
    </row>
    <row r="3980" spans="1:7" x14ac:dyDescent="0.25">
      <c r="A3980" s="108" t="str">
        <f t="shared" si="62"/>
        <v>CA_1995_NATIONAL TOTAL_PAH</v>
      </c>
      <c r="B3980" s="113" t="s">
        <v>141</v>
      </c>
      <c r="C3980" s="113">
        <v>1995</v>
      </c>
      <c r="D3980" s="113" t="s">
        <v>122</v>
      </c>
      <c r="E3980" s="113" t="s">
        <v>129</v>
      </c>
      <c r="F3980" s="113" t="s">
        <v>200</v>
      </c>
      <c r="G3980" s="113">
        <v>0.22830751175643599</v>
      </c>
    </row>
    <row r="3981" spans="1:7" x14ac:dyDescent="0.25">
      <c r="A3981" s="108" t="str">
        <f t="shared" si="62"/>
        <v>CA_1995_NATIONAL TOTAL_HCB</v>
      </c>
      <c r="B3981" s="113" t="s">
        <v>141</v>
      </c>
      <c r="C3981" s="113">
        <v>1995</v>
      </c>
      <c r="D3981" s="113" t="s">
        <v>122</v>
      </c>
      <c r="E3981" s="113" t="s">
        <v>130</v>
      </c>
      <c r="F3981" s="113" t="s">
        <v>200</v>
      </c>
      <c r="G3981" s="150">
        <v>4.3483794673895302E-5</v>
      </c>
    </row>
    <row r="3982" spans="1:7" x14ac:dyDescent="0.25">
      <c r="A3982" s="108" t="str">
        <f t="shared" si="62"/>
        <v>CA_1995_1A3(FS)_NOx</v>
      </c>
      <c r="B3982" s="113" t="s">
        <v>141</v>
      </c>
      <c r="C3982" s="113">
        <v>1995</v>
      </c>
      <c r="D3982" s="113" t="s">
        <v>132</v>
      </c>
      <c r="E3982" s="113" t="s">
        <v>199</v>
      </c>
      <c r="F3982" s="113" t="s">
        <v>200</v>
      </c>
      <c r="G3982" s="113">
        <v>922.03366942120601</v>
      </c>
    </row>
    <row r="3983" spans="1:7" x14ac:dyDescent="0.25">
      <c r="A3983" s="108" t="str">
        <f t="shared" si="62"/>
        <v>CA_1995_1A3(FS)_NMVOC</v>
      </c>
      <c r="B3983" s="113" t="s">
        <v>141</v>
      </c>
      <c r="C3983" s="113">
        <v>1995</v>
      </c>
      <c r="D3983" s="113" t="s">
        <v>132</v>
      </c>
      <c r="E3983" s="113" t="s">
        <v>123</v>
      </c>
      <c r="F3983" s="113" t="s">
        <v>200</v>
      </c>
      <c r="G3983" s="113">
        <v>363.34446811212001</v>
      </c>
    </row>
    <row r="3984" spans="1:7" x14ac:dyDescent="0.25">
      <c r="A3984" s="108" t="str">
        <f t="shared" si="62"/>
        <v>CA_1995_1A3(FS)_SOx</v>
      </c>
      <c r="B3984" s="113" t="s">
        <v>141</v>
      </c>
      <c r="C3984" s="113">
        <v>1995</v>
      </c>
      <c r="D3984" s="113" t="s">
        <v>132</v>
      </c>
      <c r="E3984" s="113" t="s">
        <v>201</v>
      </c>
      <c r="F3984" s="113" t="s">
        <v>200</v>
      </c>
      <c r="G3984" s="113">
        <v>34.672411104659403</v>
      </c>
    </row>
    <row r="3985" spans="1:7" x14ac:dyDescent="0.25">
      <c r="A3985" s="108" t="str">
        <f t="shared" si="62"/>
        <v>CA_1995_1A3(FS)_NH3</v>
      </c>
      <c r="B3985" s="113" t="s">
        <v>141</v>
      </c>
      <c r="C3985" s="113">
        <v>1995</v>
      </c>
      <c r="D3985" s="113" t="s">
        <v>132</v>
      </c>
      <c r="E3985" s="113" t="s">
        <v>124</v>
      </c>
      <c r="F3985" s="113" t="s">
        <v>200</v>
      </c>
      <c r="G3985" s="113">
        <v>9.8685681786512607</v>
      </c>
    </row>
    <row r="3986" spans="1:7" x14ac:dyDescent="0.25">
      <c r="A3986" s="108" t="str">
        <f t="shared" si="62"/>
        <v>CA_1995_1A3(FS)_PM2.5</v>
      </c>
      <c r="B3986" s="113" t="s">
        <v>141</v>
      </c>
      <c r="C3986" s="113">
        <v>1995</v>
      </c>
      <c r="D3986" s="113" t="s">
        <v>132</v>
      </c>
      <c r="E3986" s="113" t="s">
        <v>203</v>
      </c>
      <c r="F3986" s="113" t="s">
        <v>200</v>
      </c>
      <c r="G3986" s="113">
        <v>28.095014509981901</v>
      </c>
    </row>
    <row r="3987" spans="1:7" x14ac:dyDescent="0.25">
      <c r="A3987" s="108" t="str">
        <f t="shared" si="62"/>
        <v>CA_1995_3D_NOx</v>
      </c>
      <c r="B3987" s="113" t="s">
        <v>141</v>
      </c>
      <c r="C3987" s="113">
        <v>1995</v>
      </c>
      <c r="D3987" s="113" t="s">
        <v>206</v>
      </c>
      <c r="E3987" s="113" t="s">
        <v>199</v>
      </c>
      <c r="F3987" s="113" t="s">
        <v>200</v>
      </c>
      <c r="G3987" s="113">
        <v>0.32316586649291301</v>
      </c>
    </row>
    <row r="3988" spans="1:7" x14ac:dyDescent="0.25">
      <c r="A3988" s="108" t="str">
        <f t="shared" si="62"/>
        <v>CA_1996_NATIONAL TOTAL_NOx</v>
      </c>
      <c r="B3988" s="113" t="s">
        <v>141</v>
      </c>
      <c r="C3988" s="113">
        <v>1996</v>
      </c>
      <c r="D3988" s="113" t="s">
        <v>122</v>
      </c>
      <c r="E3988" s="113" t="s">
        <v>199</v>
      </c>
      <c r="F3988" s="113" t="s">
        <v>200</v>
      </c>
      <c r="G3988" s="113">
        <v>2624.39222769341</v>
      </c>
    </row>
    <row r="3989" spans="1:7" x14ac:dyDescent="0.25">
      <c r="A3989" s="108" t="str">
        <f t="shared" si="62"/>
        <v>CA_1996_NATIONAL TOTAL_NMVOC</v>
      </c>
      <c r="B3989" s="113" t="s">
        <v>141</v>
      </c>
      <c r="C3989" s="113">
        <v>1996</v>
      </c>
      <c r="D3989" s="113" t="s">
        <v>122</v>
      </c>
      <c r="E3989" s="113" t="s">
        <v>123</v>
      </c>
      <c r="F3989" s="113" t="s">
        <v>200</v>
      </c>
      <c r="G3989" s="113">
        <v>2564.2620963139502</v>
      </c>
    </row>
    <row r="3990" spans="1:7" x14ac:dyDescent="0.25">
      <c r="A3990" s="108" t="str">
        <f t="shared" si="62"/>
        <v>CA_1996_NATIONAL TOTAL_SOx</v>
      </c>
      <c r="B3990" s="113" t="s">
        <v>141</v>
      </c>
      <c r="C3990" s="113">
        <v>1996</v>
      </c>
      <c r="D3990" s="113" t="s">
        <v>122</v>
      </c>
      <c r="E3990" s="113" t="s">
        <v>201</v>
      </c>
      <c r="F3990" s="113" t="s">
        <v>200</v>
      </c>
      <c r="G3990" s="113">
        <v>2516.3006901641302</v>
      </c>
    </row>
    <row r="3991" spans="1:7" x14ac:dyDescent="0.25">
      <c r="A3991" s="108" t="str">
        <f t="shared" si="62"/>
        <v>CA_1996_NATIONAL TOTAL_NH3</v>
      </c>
      <c r="B3991" s="113" t="s">
        <v>141</v>
      </c>
      <c r="C3991" s="113">
        <v>1996</v>
      </c>
      <c r="D3991" s="113" t="s">
        <v>122</v>
      </c>
      <c r="E3991" s="113" t="s">
        <v>124</v>
      </c>
      <c r="F3991" s="113" t="s">
        <v>200</v>
      </c>
      <c r="G3991" s="113">
        <v>466.20477307745801</v>
      </c>
    </row>
    <row r="3992" spans="1:7" x14ac:dyDescent="0.25">
      <c r="A3992" s="108" t="str">
        <f t="shared" si="62"/>
        <v>CA_1996_NATIONAL TOTAL_PM2.5</v>
      </c>
      <c r="B3992" s="113" t="s">
        <v>141</v>
      </c>
      <c r="C3992" s="113">
        <v>1996</v>
      </c>
      <c r="D3992" s="113" t="s">
        <v>122</v>
      </c>
      <c r="E3992" s="113" t="s">
        <v>203</v>
      </c>
      <c r="F3992" s="113" t="s">
        <v>200</v>
      </c>
      <c r="G3992" s="113">
        <v>1563.4736229124901</v>
      </c>
    </row>
    <row r="3993" spans="1:7" x14ac:dyDescent="0.25">
      <c r="A3993" s="108" t="str">
        <f t="shared" si="62"/>
        <v>CA_1996_NATIONAL TOTAL_Pb</v>
      </c>
      <c r="B3993" s="113" t="s">
        <v>141</v>
      </c>
      <c r="C3993" s="113">
        <v>1996</v>
      </c>
      <c r="D3993" s="113" t="s">
        <v>122</v>
      </c>
      <c r="E3993" s="113" t="s">
        <v>125</v>
      </c>
      <c r="F3993" s="113" t="s">
        <v>200</v>
      </c>
      <c r="G3993" s="113">
        <v>0.84112765849216597</v>
      </c>
    </row>
    <row r="3994" spans="1:7" x14ac:dyDescent="0.25">
      <c r="A3994" s="108" t="str">
        <f t="shared" si="62"/>
        <v>CA_1996_NATIONAL TOTAL_Cd</v>
      </c>
      <c r="B3994" s="113" t="s">
        <v>141</v>
      </c>
      <c r="C3994" s="113">
        <v>1996</v>
      </c>
      <c r="D3994" s="113" t="s">
        <v>122</v>
      </c>
      <c r="E3994" s="113" t="s">
        <v>126</v>
      </c>
      <c r="F3994" s="113" t="s">
        <v>200</v>
      </c>
      <c r="G3994" s="113">
        <v>2.79683253800674E-2</v>
      </c>
    </row>
    <row r="3995" spans="1:7" x14ac:dyDescent="0.25">
      <c r="A3995" s="108" t="str">
        <f t="shared" si="62"/>
        <v>CA_1996_NATIONAL TOTAL_Hg</v>
      </c>
      <c r="B3995" s="113" t="s">
        <v>141</v>
      </c>
      <c r="C3995" s="113">
        <v>1996</v>
      </c>
      <c r="D3995" s="113" t="s">
        <v>122</v>
      </c>
      <c r="E3995" s="113" t="s">
        <v>127</v>
      </c>
      <c r="F3995" s="113" t="s">
        <v>200</v>
      </c>
      <c r="G3995" s="113">
        <v>1.4781764384175101E-2</v>
      </c>
    </row>
    <row r="3996" spans="1:7" x14ac:dyDescent="0.25">
      <c r="A3996" s="108" t="str">
        <f t="shared" si="62"/>
        <v>CA_1996_NATIONAL TOTAL_DIOX</v>
      </c>
      <c r="B3996" s="113" t="s">
        <v>141</v>
      </c>
      <c r="C3996" s="113">
        <v>1996</v>
      </c>
      <c r="D3996" s="113" t="s">
        <v>122</v>
      </c>
      <c r="E3996" s="113" t="s">
        <v>128</v>
      </c>
      <c r="F3996" s="113" t="s">
        <v>200</v>
      </c>
      <c r="G3996" s="150">
        <v>2.4325919687071198E-7</v>
      </c>
    </row>
    <row r="3997" spans="1:7" x14ac:dyDescent="0.25">
      <c r="A3997" s="108" t="str">
        <f t="shared" si="62"/>
        <v>CA_1996_NATIONAL TOTAL_PAH</v>
      </c>
      <c r="B3997" s="113" t="s">
        <v>141</v>
      </c>
      <c r="C3997" s="113">
        <v>1996</v>
      </c>
      <c r="D3997" s="113" t="s">
        <v>122</v>
      </c>
      <c r="E3997" s="113" t="s">
        <v>129</v>
      </c>
      <c r="F3997" s="113" t="s">
        <v>200</v>
      </c>
      <c r="G3997" s="113">
        <v>0.212226515750366</v>
      </c>
    </row>
    <row r="3998" spans="1:7" x14ac:dyDescent="0.25">
      <c r="A3998" s="108" t="str">
        <f t="shared" si="62"/>
        <v>CA_1996_NATIONAL TOTAL_HCB</v>
      </c>
      <c r="B3998" s="113" t="s">
        <v>141</v>
      </c>
      <c r="C3998" s="113">
        <v>1996</v>
      </c>
      <c r="D3998" s="113" t="s">
        <v>122</v>
      </c>
      <c r="E3998" s="113" t="s">
        <v>130</v>
      </c>
      <c r="F3998" s="113" t="s">
        <v>200</v>
      </c>
      <c r="G3998" s="150">
        <v>4.35834003362201E-5</v>
      </c>
    </row>
    <row r="3999" spans="1:7" x14ac:dyDescent="0.25">
      <c r="A3999" s="108" t="str">
        <f t="shared" si="62"/>
        <v>CA_1996_1A3(FS)_NOx</v>
      </c>
      <c r="B3999" s="113" t="s">
        <v>141</v>
      </c>
      <c r="C3999" s="113">
        <v>1996</v>
      </c>
      <c r="D3999" s="113" t="s">
        <v>132</v>
      </c>
      <c r="E3999" s="113" t="s">
        <v>199</v>
      </c>
      <c r="F3999" s="113" t="s">
        <v>200</v>
      </c>
      <c r="G3999" s="113">
        <v>959.33794712532597</v>
      </c>
    </row>
    <row r="4000" spans="1:7" x14ac:dyDescent="0.25">
      <c r="A4000" s="108" t="str">
        <f t="shared" si="62"/>
        <v>CA_1996_1A3(FS)_NMVOC</v>
      </c>
      <c r="B4000" s="113" t="s">
        <v>141</v>
      </c>
      <c r="C4000" s="113">
        <v>1996</v>
      </c>
      <c r="D4000" s="113" t="s">
        <v>132</v>
      </c>
      <c r="E4000" s="113" t="s">
        <v>123</v>
      </c>
      <c r="F4000" s="113" t="s">
        <v>200</v>
      </c>
      <c r="G4000" s="113">
        <v>366.653457246431</v>
      </c>
    </row>
    <row r="4001" spans="1:7" x14ac:dyDescent="0.25">
      <c r="A4001" s="108" t="str">
        <f t="shared" si="62"/>
        <v>CA_1996_1A3(FS)_SOx</v>
      </c>
      <c r="B4001" s="113" t="s">
        <v>141</v>
      </c>
      <c r="C4001" s="113">
        <v>1996</v>
      </c>
      <c r="D4001" s="113" t="s">
        <v>132</v>
      </c>
      <c r="E4001" s="113" t="s">
        <v>201</v>
      </c>
      <c r="F4001" s="113" t="s">
        <v>200</v>
      </c>
      <c r="G4001" s="113">
        <v>29.814441265587099</v>
      </c>
    </row>
    <row r="4002" spans="1:7" x14ac:dyDescent="0.25">
      <c r="A4002" s="108" t="str">
        <f t="shared" si="62"/>
        <v>CA_1996_1A3(FS)_NH3</v>
      </c>
      <c r="B4002" s="113" t="s">
        <v>141</v>
      </c>
      <c r="C4002" s="113">
        <v>1996</v>
      </c>
      <c r="D4002" s="113" t="s">
        <v>132</v>
      </c>
      <c r="E4002" s="113" t="s">
        <v>124</v>
      </c>
      <c r="F4002" s="113" t="s">
        <v>200</v>
      </c>
      <c r="G4002" s="113">
        <v>10.6545551279475</v>
      </c>
    </row>
    <row r="4003" spans="1:7" x14ac:dyDescent="0.25">
      <c r="A4003" s="108" t="str">
        <f t="shared" si="62"/>
        <v>CA_1996_1A3(FS)_PM2.5</v>
      </c>
      <c r="B4003" s="113" t="s">
        <v>141</v>
      </c>
      <c r="C4003" s="113">
        <v>1996</v>
      </c>
      <c r="D4003" s="113" t="s">
        <v>132</v>
      </c>
      <c r="E4003" s="113" t="s">
        <v>203</v>
      </c>
      <c r="F4003" s="113" t="s">
        <v>200</v>
      </c>
      <c r="G4003" s="113">
        <v>27.9587230125166</v>
      </c>
    </row>
    <row r="4004" spans="1:7" x14ac:dyDescent="0.25">
      <c r="A4004" s="108" t="str">
        <f t="shared" si="62"/>
        <v>CA_1996_3D_NOx</v>
      </c>
      <c r="B4004" s="113" t="s">
        <v>141</v>
      </c>
      <c r="C4004" s="113">
        <v>1996</v>
      </c>
      <c r="D4004" s="113" t="s">
        <v>206</v>
      </c>
      <c r="E4004" s="113" t="s">
        <v>199</v>
      </c>
      <c r="F4004" s="113" t="s">
        <v>200</v>
      </c>
      <c r="G4004" s="113">
        <v>0.32212518842084797</v>
      </c>
    </row>
    <row r="4005" spans="1:7" x14ac:dyDescent="0.25">
      <c r="A4005" s="108" t="str">
        <f t="shared" si="62"/>
        <v>CA_1997_NATIONAL TOTAL_NOx</v>
      </c>
      <c r="B4005" s="113" t="s">
        <v>141</v>
      </c>
      <c r="C4005" s="113">
        <v>1997</v>
      </c>
      <c r="D4005" s="113" t="s">
        <v>122</v>
      </c>
      <c r="E4005" s="113" t="s">
        <v>199</v>
      </c>
      <c r="F4005" s="113" t="s">
        <v>200</v>
      </c>
      <c r="G4005" s="113">
        <v>2736.3966428251101</v>
      </c>
    </row>
    <row r="4006" spans="1:7" x14ac:dyDescent="0.25">
      <c r="A4006" s="108" t="str">
        <f t="shared" si="62"/>
        <v>CA_1997_NATIONAL TOTAL_NMVOC</v>
      </c>
      <c r="B4006" s="113" t="s">
        <v>141</v>
      </c>
      <c r="C4006" s="113">
        <v>1997</v>
      </c>
      <c r="D4006" s="113" t="s">
        <v>122</v>
      </c>
      <c r="E4006" s="113" t="s">
        <v>123</v>
      </c>
      <c r="F4006" s="113" t="s">
        <v>200</v>
      </c>
      <c r="G4006" s="113">
        <v>2558.3216041156702</v>
      </c>
    </row>
    <row r="4007" spans="1:7" x14ac:dyDescent="0.25">
      <c r="A4007" s="108" t="str">
        <f t="shared" si="62"/>
        <v>CA_1997_NATIONAL TOTAL_SOx</v>
      </c>
      <c r="B4007" s="113" t="s">
        <v>141</v>
      </c>
      <c r="C4007" s="113">
        <v>1997</v>
      </c>
      <c r="D4007" s="113" t="s">
        <v>122</v>
      </c>
      <c r="E4007" s="113" t="s">
        <v>201</v>
      </c>
      <c r="F4007" s="113" t="s">
        <v>200</v>
      </c>
      <c r="G4007" s="113">
        <v>2462.7821538950502</v>
      </c>
    </row>
    <row r="4008" spans="1:7" x14ac:dyDescent="0.25">
      <c r="A4008" s="108" t="str">
        <f t="shared" si="62"/>
        <v>CA_1997_NATIONAL TOTAL_NH3</v>
      </c>
      <c r="B4008" s="113" t="s">
        <v>141</v>
      </c>
      <c r="C4008" s="113">
        <v>1997</v>
      </c>
      <c r="D4008" s="113" t="s">
        <v>122</v>
      </c>
      <c r="E4008" s="113" t="s">
        <v>124</v>
      </c>
      <c r="F4008" s="113" t="s">
        <v>200</v>
      </c>
      <c r="G4008" s="113">
        <v>471.29408838146202</v>
      </c>
    </row>
    <row r="4009" spans="1:7" x14ac:dyDescent="0.25">
      <c r="A4009" s="108" t="str">
        <f t="shared" si="62"/>
        <v>CA_1997_NATIONAL TOTAL_PM2.5</v>
      </c>
      <c r="B4009" s="113" t="s">
        <v>141</v>
      </c>
      <c r="C4009" s="113">
        <v>1997</v>
      </c>
      <c r="D4009" s="113" t="s">
        <v>122</v>
      </c>
      <c r="E4009" s="113" t="s">
        <v>203</v>
      </c>
      <c r="F4009" s="113" t="s">
        <v>200</v>
      </c>
      <c r="G4009" s="113">
        <v>1566.85510142565</v>
      </c>
    </row>
    <row r="4010" spans="1:7" x14ac:dyDescent="0.25">
      <c r="A4010" s="108" t="str">
        <f t="shared" si="62"/>
        <v>CA_1997_NATIONAL TOTAL_Pb</v>
      </c>
      <c r="B4010" s="113" t="s">
        <v>141</v>
      </c>
      <c r="C4010" s="113">
        <v>1997</v>
      </c>
      <c r="D4010" s="113" t="s">
        <v>122</v>
      </c>
      <c r="E4010" s="113" t="s">
        <v>125</v>
      </c>
      <c r="F4010" s="113" t="s">
        <v>200</v>
      </c>
      <c r="G4010" s="113">
        <v>0.71345697221828297</v>
      </c>
    </row>
    <row r="4011" spans="1:7" x14ac:dyDescent="0.25">
      <c r="A4011" s="108" t="str">
        <f t="shared" si="62"/>
        <v>CA_1997_NATIONAL TOTAL_Cd</v>
      </c>
      <c r="B4011" s="113" t="s">
        <v>141</v>
      </c>
      <c r="C4011" s="113">
        <v>1997</v>
      </c>
      <c r="D4011" s="113" t="s">
        <v>122</v>
      </c>
      <c r="E4011" s="113" t="s">
        <v>126</v>
      </c>
      <c r="F4011" s="113" t="s">
        <v>200</v>
      </c>
      <c r="G4011" s="113">
        <v>4.4333040632182102E-2</v>
      </c>
    </row>
    <row r="4012" spans="1:7" x14ac:dyDescent="0.25">
      <c r="A4012" s="108" t="str">
        <f t="shared" si="62"/>
        <v>CA_1997_NATIONAL TOTAL_Hg</v>
      </c>
      <c r="B4012" s="113" t="s">
        <v>141</v>
      </c>
      <c r="C4012" s="113">
        <v>1997</v>
      </c>
      <c r="D4012" s="113" t="s">
        <v>122</v>
      </c>
      <c r="E4012" s="113" t="s">
        <v>127</v>
      </c>
      <c r="F4012" s="113" t="s">
        <v>200</v>
      </c>
      <c r="G4012" s="113">
        <v>1.2508219570072599E-2</v>
      </c>
    </row>
    <row r="4013" spans="1:7" x14ac:dyDescent="0.25">
      <c r="A4013" s="108" t="str">
        <f t="shared" si="62"/>
        <v>CA_1997_NATIONAL TOTAL_DIOX</v>
      </c>
      <c r="B4013" s="113" t="s">
        <v>141</v>
      </c>
      <c r="C4013" s="113">
        <v>1997</v>
      </c>
      <c r="D4013" s="113" t="s">
        <v>122</v>
      </c>
      <c r="E4013" s="113" t="s">
        <v>128</v>
      </c>
      <c r="F4013" s="113" t="s">
        <v>200</v>
      </c>
      <c r="G4013" s="150">
        <v>2.4647159443331698E-7</v>
      </c>
    </row>
    <row r="4014" spans="1:7" x14ac:dyDescent="0.25">
      <c r="A4014" s="108" t="str">
        <f t="shared" si="62"/>
        <v>CA_1997_NATIONAL TOTAL_PAH</v>
      </c>
      <c r="B4014" s="113" t="s">
        <v>141</v>
      </c>
      <c r="C4014" s="113">
        <v>1997</v>
      </c>
      <c r="D4014" s="113" t="s">
        <v>122</v>
      </c>
      <c r="E4014" s="113" t="s">
        <v>129</v>
      </c>
      <c r="F4014" s="113" t="s">
        <v>200</v>
      </c>
      <c r="G4014" s="113">
        <v>0.194837716563492</v>
      </c>
    </row>
    <row r="4015" spans="1:7" x14ac:dyDescent="0.25">
      <c r="A4015" s="108" t="str">
        <f t="shared" si="62"/>
        <v>CA_1997_NATIONAL TOTAL_HCB</v>
      </c>
      <c r="B4015" s="113" t="s">
        <v>141</v>
      </c>
      <c r="C4015" s="113">
        <v>1997</v>
      </c>
      <c r="D4015" s="113" t="s">
        <v>122</v>
      </c>
      <c r="E4015" s="113" t="s">
        <v>130</v>
      </c>
      <c r="F4015" s="113" t="s">
        <v>200</v>
      </c>
      <c r="G4015" s="150">
        <v>4.22826721927173E-5</v>
      </c>
    </row>
    <row r="4016" spans="1:7" x14ac:dyDescent="0.25">
      <c r="A4016" s="108" t="str">
        <f t="shared" si="62"/>
        <v>CA_1997_1A3(FS)_NOx</v>
      </c>
      <c r="B4016" s="113" t="s">
        <v>141</v>
      </c>
      <c r="C4016" s="113">
        <v>1997</v>
      </c>
      <c r="D4016" s="113" t="s">
        <v>132</v>
      </c>
      <c r="E4016" s="113" t="s">
        <v>199</v>
      </c>
      <c r="F4016" s="113" t="s">
        <v>200</v>
      </c>
      <c r="G4016" s="113">
        <v>987.31174719785497</v>
      </c>
    </row>
    <row r="4017" spans="1:7" x14ac:dyDescent="0.25">
      <c r="A4017" s="108" t="str">
        <f t="shared" si="62"/>
        <v>CA_1997_1A3(FS)_NMVOC</v>
      </c>
      <c r="B4017" s="113" t="s">
        <v>141</v>
      </c>
      <c r="C4017" s="113">
        <v>1997</v>
      </c>
      <c r="D4017" s="113" t="s">
        <v>132</v>
      </c>
      <c r="E4017" s="113" t="s">
        <v>123</v>
      </c>
      <c r="F4017" s="113" t="s">
        <v>200</v>
      </c>
      <c r="G4017" s="113">
        <v>359.55124541689202</v>
      </c>
    </row>
    <row r="4018" spans="1:7" x14ac:dyDescent="0.25">
      <c r="A4018" s="108" t="str">
        <f t="shared" si="62"/>
        <v>CA_1997_1A3(FS)_SOx</v>
      </c>
      <c r="B4018" s="113" t="s">
        <v>141</v>
      </c>
      <c r="C4018" s="113">
        <v>1997</v>
      </c>
      <c r="D4018" s="113" t="s">
        <v>132</v>
      </c>
      <c r="E4018" s="113" t="s">
        <v>201</v>
      </c>
      <c r="F4018" s="113" t="s">
        <v>200</v>
      </c>
      <c r="G4018" s="113">
        <v>26.703999985044099</v>
      </c>
    </row>
    <row r="4019" spans="1:7" x14ac:dyDescent="0.25">
      <c r="A4019" s="108" t="str">
        <f t="shared" si="62"/>
        <v>CA_1997_1A3(FS)_NH3</v>
      </c>
      <c r="B4019" s="113" t="s">
        <v>141</v>
      </c>
      <c r="C4019" s="113">
        <v>1997</v>
      </c>
      <c r="D4019" s="113" t="s">
        <v>132</v>
      </c>
      <c r="E4019" s="113" t="s">
        <v>124</v>
      </c>
      <c r="F4019" s="113" t="s">
        <v>200</v>
      </c>
      <c r="G4019" s="113">
        <v>11.0410036005597</v>
      </c>
    </row>
    <row r="4020" spans="1:7" x14ac:dyDescent="0.25">
      <c r="A4020" s="108" t="str">
        <f t="shared" si="62"/>
        <v>CA_1997_1A3(FS)_PM2.5</v>
      </c>
      <c r="B4020" s="113" t="s">
        <v>141</v>
      </c>
      <c r="C4020" s="113">
        <v>1997</v>
      </c>
      <c r="D4020" s="113" t="s">
        <v>132</v>
      </c>
      <c r="E4020" s="113" t="s">
        <v>203</v>
      </c>
      <c r="F4020" s="113" t="s">
        <v>200</v>
      </c>
      <c r="G4020" s="113">
        <v>27.615638625465401</v>
      </c>
    </row>
    <row r="4021" spans="1:7" x14ac:dyDescent="0.25">
      <c r="A4021" s="108" t="str">
        <f t="shared" si="62"/>
        <v>CA_1997_3D_NOx</v>
      </c>
      <c r="B4021" s="113" t="s">
        <v>141</v>
      </c>
      <c r="C4021" s="113">
        <v>1997</v>
      </c>
      <c r="D4021" s="113" t="s">
        <v>206</v>
      </c>
      <c r="E4021" s="113" t="s">
        <v>199</v>
      </c>
      <c r="F4021" s="113" t="s">
        <v>200</v>
      </c>
      <c r="G4021" s="113">
        <v>0.32174633529201702</v>
      </c>
    </row>
    <row r="4022" spans="1:7" x14ac:dyDescent="0.25">
      <c r="A4022" s="108" t="str">
        <f t="shared" si="62"/>
        <v>CA_1998_NATIONAL TOTAL_NOx</v>
      </c>
      <c r="B4022" s="113" t="s">
        <v>141</v>
      </c>
      <c r="C4022" s="113">
        <v>1998</v>
      </c>
      <c r="D4022" s="113" t="s">
        <v>122</v>
      </c>
      <c r="E4022" s="113" t="s">
        <v>199</v>
      </c>
      <c r="F4022" s="113" t="s">
        <v>200</v>
      </c>
      <c r="G4022" s="113">
        <v>2748.99467987361</v>
      </c>
    </row>
    <row r="4023" spans="1:7" x14ac:dyDescent="0.25">
      <c r="A4023" s="108" t="str">
        <f t="shared" si="62"/>
        <v>CA_1998_NATIONAL TOTAL_NMVOC</v>
      </c>
      <c r="B4023" s="113" t="s">
        <v>141</v>
      </c>
      <c r="C4023" s="113">
        <v>1998</v>
      </c>
      <c r="D4023" s="113" t="s">
        <v>122</v>
      </c>
      <c r="E4023" s="113" t="s">
        <v>123</v>
      </c>
      <c r="F4023" s="113" t="s">
        <v>200</v>
      </c>
      <c r="G4023" s="113">
        <v>2560.92156841214</v>
      </c>
    </row>
    <row r="4024" spans="1:7" x14ac:dyDescent="0.25">
      <c r="A4024" s="108" t="str">
        <f t="shared" si="62"/>
        <v>CA_1998_NATIONAL TOTAL_SOx</v>
      </c>
      <c r="B4024" s="113" t="s">
        <v>141</v>
      </c>
      <c r="C4024" s="113">
        <v>1998</v>
      </c>
      <c r="D4024" s="113" t="s">
        <v>122</v>
      </c>
      <c r="E4024" s="113" t="s">
        <v>201</v>
      </c>
      <c r="F4024" s="113" t="s">
        <v>200</v>
      </c>
      <c r="G4024" s="113">
        <v>2425.9802818806902</v>
      </c>
    </row>
    <row r="4025" spans="1:7" x14ac:dyDescent="0.25">
      <c r="A4025" s="108" t="str">
        <f t="shared" si="62"/>
        <v>CA_1998_NATIONAL TOTAL_NH3</v>
      </c>
      <c r="B4025" s="113" t="s">
        <v>141</v>
      </c>
      <c r="C4025" s="113">
        <v>1998</v>
      </c>
      <c r="D4025" s="113" t="s">
        <v>122</v>
      </c>
      <c r="E4025" s="113" t="s">
        <v>124</v>
      </c>
      <c r="F4025" s="113" t="s">
        <v>200</v>
      </c>
      <c r="G4025" s="113">
        <v>471.90306602208602</v>
      </c>
    </row>
    <row r="4026" spans="1:7" x14ac:dyDescent="0.25">
      <c r="A4026" s="108" t="str">
        <f t="shared" si="62"/>
        <v>CA_1998_NATIONAL TOTAL_PM2.5</v>
      </c>
      <c r="B4026" s="113" t="s">
        <v>141</v>
      </c>
      <c r="C4026" s="113">
        <v>1998</v>
      </c>
      <c r="D4026" s="113" t="s">
        <v>122</v>
      </c>
      <c r="E4026" s="113" t="s">
        <v>203</v>
      </c>
      <c r="F4026" s="113" t="s">
        <v>200</v>
      </c>
      <c r="G4026" s="113">
        <v>1522.01987717873</v>
      </c>
    </row>
    <row r="4027" spans="1:7" x14ac:dyDescent="0.25">
      <c r="A4027" s="108" t="str">
        <f t="shared" si="62"/>
        <v>CA_1998_NATIONAL TOTAL_Pb</v>
      </c>
      <c r="B4027" s="113" t="s">
        <v>141</v>
      </c>
      <c r="C4027" s="113">
        <v>1998</v>
      </c>
      <c r="D4027" s="113" t="s">
        <v>122</v>
      </c>
      <c r="E4027" s="113" t="s">
        <v>125</v>
      </c>
      <c r="F4027" s="113" t="s">
        <v>200</v>
      </c>
      <c r="G4027" s="113">
        <v>0.63579375670229399</v>
      </c>
    </row>
    <row r="4028" spans="1:7" x14ac:dyDescent="0.25">
      <c r="A4028" s="108" t="str">
        <f t="shared" si="62"/>
        <v>CA_1998_NATIONAL TOTAL_Cd</v>
      </c>
      <c r="B4028" s="113" t="s">
        <v>141</v>
      </c>
      <c r="C4028" s="113">
        <v>1998</v>
      </c>
      <c r="D4028" s="113" t="s">
        <v>122</v>
      </c>
      <c r="E4028" s="113" t="s">
        <v>126</v>
      </c>
      <c r="F4028" s="113" t="s">
        <v>200</v>
      </c>
      <c r="G4028" s="113">
        <v>4.51608155785563E-2</v>
      </c>
    </row>
    <row r="4029" spans="1:7" x14ac:dyDescent="0.25">
      <c r="A4029" s="108" t="str">
        <f t="shared" si="62"/>
        <v>CA_1998_NATIONAL TOTAL_Hg</v>
      </c>
      <c r="B4029" s="113" t="s">
        <v>141</v>
      </c>
      <c r="C4029" s="113">
        <v>1998</v>
      </c>
      <c r="D4029" s="113" t="s">
        <v>122</v>
      </c>
      <c r="E4029" s="113" t="s">
        <v>127</v>
      </c>
      <c r="F4029" s="113" t="s">
        <v>200</v>
      </c>
      <c r="G4029" s="113">
        <v>1.09665669707399E-2</v>
      </c>
    </row>
    <row r="4030" spans="1:7" x14ac:dyDescent="0.25">
      <c r="A4030" s="108" t="str">
        <f t="shared" si="62"/>
        <v>CA_1998_NATIONAL TOTAL_DIOX</v>
      </c>
      <c r="B4030" s="113" t="s">
        <v>141</v>
      </c>
      <c r="C4030" s="113">
        <v>1998</v>
      </c>
      <c r="D4030" s="113" t="s">
        <v>122</v>
      </c>
      <c r="E4030" s="113" t="s">
        <v>128</v>
      </c>
      <c r="F4030" s="113" t="s">
        <v>200</v>
      </c>
      <c r="G4030" s="150">
        <v>2.3379092856503801E-7</v>
      </c>
    </row>
    <row r="4031" spans="1:7" x14ac:dyDescent="0.25">
      <c r="A4031" s="108" t="str">
        <f t="shared" si="62"/>
        <v>CA_1998_NATIONAL TOTAL_PAH</v>
      </c>
      <c r="B4031" s="113" t="s">
        <v>141</v>
      </c>
      <c r="C4031" s="113">
        <v>1998</v>
      </c>
      <c r="D4031" s="113" t="s">
        <v>122</v>
      </c>
      <c r="E4031" s="113" t="s">
        <v>129</v>
      </c>
      <c r="F4031" s="113" t="s">
        <v>200</v>
      </c>
      <c r="G4031" s="113">
        <v>0.184736326345153</v>
      </c>
    </row>
    <row r="4032" spans="1:7" x14ac:dyDescent="0.25">
      <c r="A4032" s="108" t="str">
        <f t="shared" si="62"/>
        <v>CA_1998_NATIONAL TOTAL_HCB</v>
      </c>
      <c r="B4032" s="113" t="s">
        <v>141</v>
      </c>
      <c r="C4032" s="113">
        <v>1998</v>
      </c>
      <c r="D4032" s="113" t="s">
        <v>122</v>
      </c>
      <c r="E4032" s="113" t="s">
        <v>130</v>
      </c>
      <c r="F4032" s="113" t="s">
        <v>200</v>
      </c>
      <c r="G4032" s="150">
        <v>4.32983450211244E-5</v>
      </c>
    </row>
    <row r="4033" spans="1:7" x14ac:dyDescent="0.25">
      <c r="A4033" s="108" t="str">
        <f t="shared" si="62"/>
        <v>CA_1998_1A3(FS)_NOx</v>
      </c>
      <c r="B4033" s="113" t="s">
        <v>141</v>
      </c>
      <c r="C4033" s="113">
        <v>1998</v>
      </c>
      <c r="D4033" s="113" t="s">
        <v>132</v>
      </c>
      <c r="E4033" s="113" t="s">
        <v>199</v>
      </c>
      <c r="F4033" s="113" t="s">
        <v>200</v>
      </c>
      <c r="G4033" s="113">
        <v>992.74905977564504</v>
      </c>
    </row>
    <row r="4034" spans="1:7" x14ac:dyDescent="0.25">
      <c r="A4034" s="108" t="str">
        <f t="shared" ref="A4034:A4097" si="63">CONCATENATE(B4034,"_",C4034,"_",D4034,"_",E4034)</f>
        <v>CA_1998_1A3(FS)_NMVOC</v>
      </c>
      <c r="B4034" s="113" t="s">
        <v>141</v>
      </c>
      <c r="C4034" s="113">
        <v>1998</v>
      </c>
      <c r="D4034" s="113" t="s">
        <v>132</v>
      </c>
      <c r="E4034" s="113" t="s">
        <v>123</v>
      </c>
      <c r="F4034" s="113" t="s">
        <v>200</v>
      </c>
      <c r="G4034" s="113">
        <v>353.74466856848301</v>
      </c>
    </row>
    <row r="4035" spans="1:7" x14ac:dyDescent="0.25">
      <c r="A4035" s="108" t="str">
        <f t="shared" si="63"/>
        <v>CA_1998_1A3(FS)_SOx</v>
      </c>
      <c r="B4035" s="113" t="s">
        <v>141</v>
      </c>
      <c r="C4035" s="113">
        <v>1998</v>
      </c>
      <c r="D4035" s="113" t="s">
        <v>132</v>
      </c>
      <c r="E4035" s="113" t="s">
        <v>201</v>
      </c>
      <c r="F4035" s="113" t="s">
        <v>200</v>
      </c>
      <c r="G4035" s="113">
        <v>22.766558706946299</v>
      </c>
    </row>
    <row r="4036" spans="1:7" x14ac:dyDescent="0.25">
      <c r="A4036" s="108" t="str">
        <f t="shared" si="63"/>
        <v>CA_1998_1A3(FS)_NH3</v>
      </c>
      <c r="B4036" s="113" t="s">
        <v>141</v>
      </c>
      <c r="C4036" s="113">
        <v>1998</v>
      </c>
      <c r="D4036" s="113" t="s">
        <v>132</v>
      </c>
      <c r="E4036" s="113" t="s">
        <v>124</v>
      </c>
      <c r="F4036" s="113" t="s">
        <v>200</v>
      </c>
      <c r="G4036" s="113">
        <v>11.480161696705499</v>
      </c>
    </row>
    <row r="4037" spans="1:7" x14ac:dyDescent="0.25">
      <c r="A4037" s="108" t="str">
        <f t="shared" si="63"/>
        <v>CA_1998_1A3(FS)_PM2.5</v>
      </c>
      <c r="B4037" s="113" t="s">
        <v>141</v>
      </c>
      <c r="C4037" s="113">
        <v>1998</v>
      </c>
      <c r="D4037" s="113" t="s">
        <v>132</v>
      </c>
      <c r="E4037" s="113" t="s">
        <v>203</v>
      </c>
      <c r="F4037" s="113" t="s">
        <v>200</v>
      </c>
      <c r="G4037" s="113">
        <v>26.059349090167199</v>
      </c>
    </row>
    <row r="4038" spans="1:7" x14ac:dyDescent="0.25">
      <c r="A4038" s="108" t="str">
        <f t="shared" si="63"/>
        <v>CA_1998_3D_NOx</v>
      </c>
      <c r="B4038" s="113" t="s">
        <v>141</v>
      </c>
      <c r="C4038" s="113">
        <v>1998</v>
      </c>
      <c r="D4038" s="113" t="s">
        <v>206</v>
      </c>
      <c r="E4038" s="113" t="s">
        <v>199</v>
      </c>
      <c r="F4038" s="113" t="s">
        <v>200</v>
      </c>
      <c r="G4038" s="113">
        <v>0.32313343410355699</v>
      </c>
    </row>
    <row r="4039" spans="1:7" x14ac:dyDescent="0.25">
      <c r="A4039" s="108" t="str">
        <f t="shared" si="63"/>
        <v>CA_1999_NATIONAL TOTAL_NOx</v>
      </c>
      <c r="B4039" s="113" t="s">
        <v>141</v>
      </c>
      <c r="C4039" s="113">
        <v>1999</v>
      </c>
      <c r="D4039" s="113" t="s">
        <v>122</v>
      </c>
      <c r="E4039" s="113" t="s">
        <v>199</v>
      </c>
      <c r="F4039" s="113" t="s">
        <v>200</v>
      </c>
      <c r="G4039" s="113">
        <v>2756.9659356656698</v>
      </c>
    </row>
    <row r="4040" spans="1:7" x14ac:dyDescent="0.25">
      <c r="A4040" s="108" t="str">
        <f t="shared" si="63"/>
        <v>CA_1999_NATIONAL TOTAL_NMVOC</v>
      </c>
      <c r="B4040" s="113" t="s">
        <v>141</v>
      </c>
      <c r="C4040" s="113">
        <v>1999</v>
      </c>
      <c r="D4040" s="113" t="s">
        <v>122</v>
      </c>
      <c r="E4040" s="113" t="s">
        <v>123</v>
      </c>
      <c r="F4040" s="113" t="s">
        <v>200</v>
      </c>
      <c r="G4040" s="113">
        <v>2520.3404608647002</v>
      </c>
    </row>
    <row r="4041" spans="1:7" x14ac:dyDescent="0.25">
      <c r="A4041" s="108" t="str">
        <f t="shared" si="63"/>
        <v>CA_1999_NATIONAL TOTAL_SOx</v>
      </c>
      <c r="B4041" s="113" t="s">
        <v>141</v>
      </c>
      <c r="C4041" s="113">
        <v>1999</v>
      </c>
      <c r="D4041" s="113" t="s">
        <v>122</v>
      </c>
      <c r="E4041" s="113" t="s">
        <v>201</v>
      </c>
      <c r="F4041" s="113" t="s">
        <v>200</v>
      </c>
      <c r="G4041" s="113">
        <v>2327.2396374148102</v>
      </c>
    </row>
    <row r="4042" spans="1:7" x14ac:dyDescent="0.25">
      <c r="A4042" s="108" t="str">
        <f t="shared" si="63"/>
        <v>CA_1999_NATIONAL TOTAL_NH3</v>
      </c>
      <c r="B4042" s="113" t="s">
        <v>141</v>
      </c>
      <c r="C4042" s="113">
        <v>1999</v>
      </c>
      <c r="D4042" s="113" t="s">
        <v>122</v>
      </c>
      <c r="E4042" s="113" t="s">
        <v>124</v>
      </c>
      <c r="F4042" s="113" t="s">
        <v>200</v>
      </c>
      <c r="G4042" s="113">
        <v>466.66049867496798</v>
      </c>
    </row>
    <row r="4043" spans="1:7" x14ac:dyDescent="0.25">
      <c r="A4043" s="108" t="str">
        <f t="shared" si="63"/>
        <v>CA_1999_NATIONAL TOTAL_PM2.5</v>
      </c>
      <c r="B4043" s="113" t="s">
        <v>141</v>
      </c>
      <c r="C4043" s="113">
        <v>1999</v>
      </c>
      <c r="D4043" s="113" t="s">
        <v>122</v>
      </c>
      <c r="E4043" s="113" t="s">
        <v>203</v>
      </c>
      <c r="F4043" s="113" t="s">
        <v>200</v>
      </c>
      <c r="G4043" s="113">
        <v>1510.4982972003099</v>
      </c>
    </row>
    <row r="4044" spans="1:7" x14ac:dyDescent="0.25">
      <c r="A4044" s="108" t="str">
        <f t="shared" si="63"/>
        <v>CA_1999_NATIONAL TOTAL_Pb</v>
      </c>
      <c r="B4044" s="113" t="s">
        <v>141</v>
      </c>
      <c r="C4044" s="113">
        <v>1999</v>
      </c>
      <c r="D4044" s="113" t="s">
        <v>122</v>
      </c>
      <c r="E4044" s="113" t="s">
        <v>125</v>
      </c>
      <c r="F4044" s="113" t="s">
        <v>200</v>
      </c>
      <c r="G4044" s="113">
        <v>0.53956535827598195</v>
      </c>
    </row>
    <row r="4045" spans="1:7" x14ac:dyDescent="0.25">
      <c r="A4045" s="108" t="str">
        <f t="shared" si="63"/>
        <v>CA_1999_NATIONAL TOTAL_Cd</v>
      </c>
      <c r="B4045" s="113" t="s">
        <v>141</v>
      </c>
      <c r="C4045" s="113">
        <v>1999</v>
      </c>
      <c r="D4045" s="113" t="s">
        <v>122</v>
      </c>
      <c r="E4045" s="113" t="s">
        <v>126</v>
      </c>
      <c r="F4045" s="113" t="s">
        <v>200</v>
      </c>
      <c r="G4045" s="113">
        <v>3.9967647674664E-2</v>
      </c>
    </row>
    <row r="4046" spans="1:7" x14ac:dyDescent="0.25">
      <c r="A4046" s="108" t="str">
        <f t="shared" si="63"/>
        <v>CA_1999_NATIONAL TOTAL_Hg</v>
      </c>
      <c r="B4046" s="113" t="s">
        <v>141</v>
      </c>
      <c r="C4046" s="113">
        <v>1999</v>
      </c>
      <c r="D4046" s="113" t="s">
        <v>122</v>
      </c>
      <c r="E4046" s="113" t="s">
        <v>127</v>
      </c>
      <c r="F4046" s="113" t="s">
        <v>200</v>
      </c>
      <c r="G4046" s="113">
        <v>1.03307839143922E-2</v>
      </c>
    </row>
    <row r="4047" spans="1:7" x14ac:dyDescent="0.25">
      <c r="A4047" s="108" t="str">
        <f t="shared" si="63"/>
        <v>CA_1999_NATIONAL TOTAL_DIOX</v>
      </c>
      <c r="B4047" s="113" t="s">
        <v>141</v>
      </c>
      <c r="C4047" s="113">
        <v>1999</v>
      </c>
      <c r="D4047" s="113" t="s">
        <v>122</v>
      </c>
      <c r="E4047" s="113" t="s">
        <v>128</v>
      </c>
      <c r="F4047" s="113" t="s">
        <v>200</v>
      </c>
      <c r="G4047" s="150">
        <v>2.2390978087077901E-7</v>
      </c>
    </row>
    <row r="4048" spans="1:7" x14ac:dyDescent="0.25">
      <c r="A4048" s="108" t="str">
        <f t="shared" si="63"/>
        <v>CA_1999_NATIONAL TOTAL_PAH</v>
      </c>
      <c r="B4048" s="113" t="s">
        <v>141</v>
      </c>
      <c r="C4048" s="113">
        <v>1999</v>
      </c>
      <c r="D4048" s="113" t="s">
        <v>122</v>
      </c>
      <c r="E4048" s="113" t="s">
        <v>129</v>
      </c>
      <c r="F4048" s="113" t="s">
        <v>200</v>
      </c>
      <c r="G4048" s="113">
        <v>0.18677450978834001</v>
      </c>
    </row>
    <row r="4049" spans="1:7" x14ac:dyDescent="0.25">
      <c r="A4049" s="108" t="str">
        <f t="shared" si="63"/>
        <v>CA_1999_NATIONAL TOTAL_HCB</v>
      </c>
      <c r="B4049" s="113" t="s">
        <v>141</v>
      </c>
      <c r="C4049" s="113">
        <v>1999</v>
      </c>
      <c r="D4049" s="113" t="s">
        <v>122</v>
      </c>
      <c r="E4049" s="113" t="s">
        <v>130</v>
      </c>
      <c r="F4049" s="113" t="s">
        <v>200</v>
      </c>
      <c r="G4049" s="150">
        <v>4.2660067360190601E-5</v>
      </c>
    </row>
    <row r="4050" spans="1:7" x14ac:dyDescent="0.25">
      <c r="A4050" s="108" t="str">
        <f t="shared" si="63"/>
        <v>CA_1999_1A3(FS)_NOx</v>
      </c>
      <c r="B4050" s="113" t="s">
        <v>141</v>
      </c>
      <c r="C4050" s="113">
        <v>1999</v>
      </c>
      <c r="D4050" s="113" t="s">
        <v>132</v>
      </c>
      <c r="E4050" s="113" t="s">
        <v>199</v>
      </c>
      <c r="F4050" s="113" t="s">
        <v>200</v>
      </c>
      <c r="G4050" s="113">
        <v>971.50478760171995</v>
      </c>
    </row>
    <row r="4051" spans="1:7" x14ac:dyDescent="0.25">
      <c r="A4051" s="108" t="str">
        <f t="shared" si="63"/>
        <v>CA_1999_1A3(FS)_NMVOC</v>
      </c>
      <c r="B4051" s="113" t="s">
        <v>141</v>
      </c>
      <c r="C4051" s="113">
        <v>1999</v>
      </c>
      <c r="D4051" s="113" t="s">
        <v>132</v>
      </c>
      <c r="E4051" s="113" t="s">
        <v>123</v>
      </c>
      <c r="F4051" s="113" t="s">
        <v>200</v>
      </c>
      <c r="G4051" s="113">
        <v>339.03877828092402</v>
      </c>
    </row>
    <row r="4052" spans="1:7" x14ac:dyDescent="0.25">
      <c r="A4052" s="108" t="str">
        <f t="shared" si="63"/>
        <v>CA_1999_1A3(FS)_SOx</v>
      </c>
      <c r="B4052" s="113" t="s">
        <v>141</v>
      </c>
      <c r="C4052" s="113">
        <v>1999</v>
      </c>
      <c r="D4052" s="113" t="s">
        <v>132</v>
      </c>
      <c r="E4052" s="113" t="s">
        <v>201</v>
      </c>
      <c r="F4052" s="113" t="s">
        <v>200</v>
      </c>
      <c r="G4052" s="113">
        <v>23.255614161314998</v>
      </c>
    </row>
    <row r="4053" spans="1:7" x14ac:dyDescent="0.25">
      <c r="A4053" s="108" t="str">
        <f t="shared" si="63"/>
        <v>CA_1999_1A3(FS)_NH3</v>
      </c>
      <c r="B4053" s="113" t="s">
        <v>141</v>
      </c>
      <c r="C4053" s="113">
        <v>1999</v>
      </c>
      <c r="D4053" s="113" t="s">
        <v>132</v>
      </c>
      <c r="E4053" s="113" t="s">
        <v>124</v>
      </c>
      <c r="F4053" s="113" t="s">
        <v>200</v>
      </c>
      <c r="G4053" s="113">
        <v>11.5889213030317</v>
      </c>
    </row>
    <row r="4054" spans="1:7" x14ac:dyDescent="0.25">
      <c r="A4054" s="108" t="str">
        <f t="shared" si="63"/>
        <v>CA_1999_1A3(FS)_PM2.5</v>
      </c>
      <c r="B4054" s="113" t="s">
        <v>141</v>
      </c>
      <c r="C4054" s="113">
        <v>1999</v>
      </c>
      <c r="D4054" s="113" t="s">
        <v>132</v>
      </c>
      <c r="E4054" s="113" t="s">
        <v>203</v>
      </c>
      <c r="F4054" s="113" t="s">
        <v>200</v>
      </c>
      <c r="G4054" s="113">
        <v>26.469530350243499</v>
      </c>
    </row>
    <row r="4055" spans="1:7" x14ac:dyDescent="0.25">
      <c r="A4055" s="108" t="str">
        <f t="shared" si="63"/>
        <v>CA_1999_3D_NOx</v>
      </c>
      <c r="B4055" s="113" t="s">
        <v>141</v>
      </c>
      <c r="C4055" s="113">
        <v>1999</v>
      </c>
      <c r="D4055" s="113" t="s">
        <v>206</v>
      </c>
      <c r="E4055" s="113" t="s">
        <v>199</v>
      </c>
      <c r="F4055" s="113" t="s">
        <v>200</v>
      </c>
      <c r="G4055" s="113">
        <v>0.32323963964844699</v>
      </c>
    </row>
    <row r="4056" spans="1:7" x14ac:dyDescent="0.25">
      <c r="A4056" s="108" t="str">
        <f t="shared" si="63"/>
        <v>CA_2000_NATIONAL TOTAL_NOx</v>
      </c>
      <c r="B4056" s="113" t="s">
        <v>141</v>
      </c>
      <c r="C4056" s="113">
        <v>2000</v>
      </c>
      <c r="D4056" s="113" t="s">
        <v>122</v>
      </c>
      <c r="E4056" s="113" t="s">
        <v>199</v>
      </c>
      <c r="F4056" s="113" t="s">
        <v>200</v>
      </c>
      <c r="G4056" s="113">
        <v>2707.9022134765701</v>
      </c>
    </row>
    <row r="4057" spans="1:7" x14ac:dyDescent="0.25">
      <c r="A4057" s="108" t="str">
        <f t="shared" si="63"/>
        <v>CA_2000_NATIONAL TOTAL_NMVOC</v>
      </c>
      <c r="B4057" s="113" t="s">
        <v>141</v>
      </c>
      <c r="C4057" s="113">
        <v>2000</v>
      </c>
      <c r="D4057" s="113" t="s">
        <v>122</v>
      </c>
      <c r="E4057" s="113" t="s">
        <v>123</v>
      </c>
      <c r="F4057" s="113" t="s">
        <v>200</v>
      </c>
      <c r="G4057" s="113">
        <v>2512.8116592963802</v>
      </c>
    </row>
    <row r="4058" spans="1:7" x14ac:dyDescent="0.25">
      <c r="A4058" s="108" t="str">
        <f t="shared" si="63"/>
        <v>CA_2000_NATIONAL TOTAL_SOx</v>
      </c>
      <c r="B4058" s="113" t="s">
        <v>141</v>
      </c>
      <c r="C4058" s="113">
        <v>2000</v>
      </c>
      <c r="D4058" s="113" t="s">
        <v>122</v>
      </c>
      <c r="E4058" s="113" t="s">
        <v>201</v>
      </c>
      <c r="F4058" s="113" t="s">
        <v>200</v>
      </c>
      <c r="G4058" s="113">
        <v>2331.8821874577998</v>
      </c>
    </row>
    <row r="4059" spans="1:7" x14ac:dyDescent="0.25">
      <c r="A4059" s="108" t="str">
        <f t="shared" si="63"/>
        <v>CA_2000_NATIONAL TOTAL_NH3</v>
      </c>
      <c r="B4059" s="113" t="s">
        <v>141</v>
      </c>
      <c r="C4059" s="113">
        <v>2000</v>
      </c>
      <c r="D4059" s="113" t="s">
        <v>122</v>
      </c>
      <c r="E4059" s="113" t="s">
        <v>124</v>
      </c>
      <c r="F4059" s="113" t="s">
        <v>200</v>
      </c>
      <c r="G4059" s="113">
        <v>475.74200656187998</v>
      </c>
    </row>
    <row r="4060" spans="1:7" x14ac:dyDescent="0.25">
      <c r="A4060" s="108" t="str">
        <f t="shared" si="63"/>
        <v>CA_2000_NATIONAL TOTAL_PM2.5</v>
      </c>
      <c r="B4060" s="113" t="s">
        <v>141</v>
      </c>
      <c r="C4060" s="113">
        <v>2000</v>
      </c>
      <c r="D4060" s="113" t="s">
        <v>122</v>
      </c>
      <c r="E4060" s="113" t="s">
        <v>203</v>
      </c>
      <c r="F4060" s="113" t="s">
        <v>200</v>
      </c>
      <c r="G4060" s="113">
        <v>1495.9109587677499</v>
      </c>
    </row>
    <row r="4061" spans="1:7" x14ac:dyDescent="0.25">
      <c r="A4061" s="108" t="str">
        <f t="shared" si="63"/>
        <v>CA_2000_NATIONAL TOTAL_Pb</v>
      </c>
      <c r="B4061" s="113" t="s">
        <v>141</v>
      </c>
      <c r="C4061" s="113">
        <v>2000</v>
      </c>
      <c r="D4061" s="113" t="s">
        <v>122</v>
      </c>
      <c r="E4061" s="113" t="s">
        <v>125</v>
      </c>
      <c r="F4061" s="113" t="s">
        <v>200</v>
      </c>
      <c r="G4061" s="113">
        <v>0.54600313660523503</v>
      </c>
    </row>
    <row r="4062" spans="1:7" x14ac:dyDescent="0.25">
      <c r="A4062" s="108" t="str">
        <f t="shared" si="63"/>
        <v>CA_2000_NATIONAL TOTAL_Cd</v>
      </c>
      <c r="B4062" s="113" t="s">
        <v>141</v>
      </c>
      <c r="C4062" s="113">
        <v>2000</v>
      </c>
      <c r="D4062" s="113" t="s">
        <v>122</v>
      </c>
      <c r="E4062" s="113" t="s">
        <v>126</v>
      </c>
      <c r="F4062" s="113" t="s">
        <v>200</v>
      </c>
      <c r="G4062" s="113">
        <v>3.7025570239558402E-2</v>
      </c>
    </row>
    <row r="4063" spans="1:7" x14ac:dyDescent="0.25">
      <c r="A4063" s="108" t="str">
        <f t="shared" si="63"/>
        <v>CA_2000_NATIONAL TOTAL_Hg</v>
      </c>
      <c r="B4063" s="113" t="s">
        <v>141</v>
      </c>
      <c r="C4063" s="113">
        <v>2000</v>
      </c>
      <c r="D4063" s="113" t="s">
        <v>122</v>
      </c>
      <c r="E4063" s="113" t="s">
        <v>127</v>
      </c>
      <c r="F4063" s="113" t="s">
        <v>200</v>
      </c>
      <c r="G4063" s="113">
        <v>9.9527744393969105E-3</v>
      </c>
    </row>
    <row r="4064" spans="1:7" x14ac:dyDescent="0.25">
      <c r="A4064" s="108" t="str">
        <f t="shared" si="63"/>
        <v>CA_2000_NATIONAL TOTAL_DIOX</v>
      </c>
      <c r="B4064" s="113" t="s">
        <v>141</v>
      </c>
      <c r="C4064" s="113">
        <v>2000</v>
      </c>
      <c r="D4064" s="113" t="s">
        <v>122</v>
      </c>
      <c r="E4064" s="113" t="s">
        <v>128</v>
      </c>
      <c r="F4064" s="113" t="s">
        <v>200</v>
      </c>
      <c r="G4064" s="150">
        <v>2.30151974729636E-7</v>
      </c>
    </row>
    <row r="4065" spans="1:7" x14ac:dyDescent="0.25">
      <c r="A4065" s="108" t="str">
        <f t="shared" si="63"/>
        <v>CA_2000_NATIONAL TOTAL_PAH</v>
      </c>
      <c r="B4065" s="113" t="s">
        <v>141</v>
      </c>
      <c r="C4065" s="113">
        <v>2000</v>
      </c>
      <c r="D4065" s="113" t="s">
        <v>122</v>
      </c>
      <c r="E4065" s="113" t="s">
        <v>129</v>
      </c>
      <c r="F4065" s="113" t="s">
        <v>200</v>
      </c>
      <c r="G4065" s="113">
        <v>0.16746854391289601</v>
      </c>
    </row>
    <row r="4066" spans="1:7" x14ac:dyDescent="0.25">
      <c r="A4066" s="108" t="str">
        <f t="shared" si="63"/>
        <v>CA_2000_NATIONAL TOTAL_HCB</v>
      </c>
      <c r="B4066" s="113" t="s">
        <v>141</v>
      </c>
      <c r="C4066" s="113">
        <v>2000</v>
      </c>
      <c r="D4066" s="113" t="s">
        <v>122</v>
      </c>
      <c r="E4066" s="113" t="s">
        <v>130</v>
      </c>
      <c r="F4066" s="113" t="s">
        <v>200</v>
      </c>
      <c r="G4066" s="150">
        <v>4.6479581117395198E-5</v>
      </c>
    </row>
    <row r="4067" spans="1:7" x14ac:dyDescent="0.25">
      <c r="A4067" s="108" t="str">
        <f t="shared" si="63"/>
        <v>CA_2000_1A3(FS)_NOx</v>
      </c>
      <c r="B4067" s="113" t="s">
        <v>141</v>
      </c>
      <c r="C4067" s="113">
        <v>2000</v>
      </c>
      <c r="D4067" s="113" t="s">
        <v>132</v>
      </c>
      <c r="E4067" s="113" t="s">
        <v>199</v>
      </c>
      <c r="F4067" s="113" t="s">
        <v>200</v>
      </c>
      <c r="G4067" s="113">
        <v>938.64610294708496</v>
      </c>
    </row>
    <row r="4068" spans="1:7" x14ac:dyDescent="0.25">
      <c r="A4068" s="108" t="str">
        <f t="shared" si="63"/>
        <v>CA_2000_1A3(FS)_NMVOC</v>
      </c>
      <c r="B4068" s="113" t="s">
        <v>141</v>
      </c>
      <c r="C4068" s="113">
        <v>2000</v>
      </c>
      <c r="D4068" s="113" t="s">
        <v>132</v>
      </c>
      <c r="E4068" s="113" t="s">
        <v>123</v>
      </c>
      <c r="F4068" s="113" t="s">
        <v>200</v>
      </c>
      <c r="G4068" s="113">
        <v>317.71204010702701</v>
      </c>
    </row>
    <row r="4069" spans="1:7" x14ac:dyDescent="0.25">
      <c r="A4069" s="108" t="str">
        <f t="shared" si="63"/>
        <v>CA_2000_1A3(FS)_SOx</v>
      </c>
      <c r="B4069" s="113" t="s">
        <v>141</v>
      </c>
      <c r="C4069" s="113">
        <v>2000</v>
      </c>
      <c r="D4069" s="113" t="s">
        <v>132</v>
      </c>
      <c r="E4069" s="113" t="s">
        <v>201</v>
      </c>
      <c r="F4069" s="113" t="s">
        <v>200</v>
      </c>
      <c r="G4069" s="113">
        <v>23.240972051626098</v>
      </c>
    </row>
    <row r="4070" spans="1:7" x14ac:dyDescent="0.25">
      <c r="A4070" s="108" t="str">
        <f t="shared" si="63"/>
        <v>CA_2000_1A3(FS)_NH3</v>
      </c>
      <c r="B4070" s="113" t="s">
        <v>141</v>
      </c>
      <c r="C4070" s="113">
        <v>2000</v>
      </c>
      <c r="D4070" s="113" t="s">
        <v>132</v>
      </c>
      <c r="E4070" s="113" t="s">
        <v>124</v>
      </c>
      <c r="F4070" s="113" t="s">
        <v>200</v>
      </c>
      <c r="G4070" s="113">
        <v>11.7378005071249</v>
      </c>
    </row>
    <row r="4071" spans="1:7" x14ac:dyDescent="0.25">
      <c r="A4071" s="108" t="str">
        <f t="shared" si="63"/>
        <v>CA_2000_1A3(FS)_PM2.5</v>
      </c>
      <c r="B4071" s="113" t="s">
        <v>141</v>
      </c>
      <c r="C4071" s="113">
        <v>2000</v>
      </c>
      <c r="D4071" s="113" t="s">
        <v>132</v>
      </c>
      <c r="E4071" s="113" t="s">
        <v>203</v>
      </c>
      <c r="F4071" s="113" t="s">
        <v>200</v>
      </c>
      <c r="G4071" s="113">
        <v>25.128144872639801</v>
      </c>
    </row>
    <row r="4072" spans="1:7" x14ac:dyDescent="0.25">
      <c r="A4072" s="108" t="str">
        <f t="shared" si="63"/>
        <v>CA_2000_3D_NOx</v>
      </c>
      <c r="B4072" s="113" t="s">
        <v>141</v>
      </c>
      <c r="C4072" s="113">
        <v>2000</v>
      </c>
      <c r="D4072" s="113" t="s">
        <v>206</v>
      </c>
      <c r="E4072" s="113" t="s">
        <v>199</v>
      </c>
      <c r="F4072" s="113" t="s">
        <v>200</v>
      </c>
      <c r="G4072" s="113">
        <v>0.31162167409667602</v>
      </c>
    </row>
    <row r="4073" spans="1:7" x14ac:dyDescent="0.25">
      <c r="A4073" s="108" t="str">
        <f t="shared" si="63"/>
        <v>CA_2001_NATIONAL TOTAL_NOx</v>
      </c>
      <c r="B4073" s="113" t="s">
        <v>141</v>
      </c>
      <c r="C4073" s="113">
        <v>2001</v>
      </c>
      <c r="D4073" s="113" t="s">
        <v>122</v>
      </c>
      <c r="E4073" s="113" t="s">
        <v>199</v>
      </c>
      <c r="F4073" s="113" t="s">
        <v>200</v>
      </c>
      <c r="G4073" s="113">
        <v>2580.8017592655101</v>
      </c>
    </row>
    <row r="4074" spans="1:7" x14ac:dyDescent="0.25">
      <c r="A4074" s="108" t="str">
        <f t="shared" si="63"/>
        <v>CA_2001_NATIONAL TOTAL_NMVOC</v>
      </c>
      <c r="B4074" s="113" t="s">
        <v>141</v>
      </c>
      <c r="C4074" s="113">
        <v>2001</v>
      </c>
      <c r="D4074" s="113" t="s">
        <v>122</v>
      </c>
      <c r="E4074" s="113" t="s">
        <v>123</v>
      </c>
      <c r="F4074" s="113" t="s">
        <v>200</v>
      </c>
      <c r="G4074" s="113">
        <v>2435.0844256902001</v>
      </c>
    </row>
    <row r="4075" spans="1:7" x14ac:dyDescent="0.25">
      <c r="A4075" s="108" t="str">
        <f t="shared" si="63"/>
        <v>CA_2001_NATIONAL TOTAL_SOx</v>
      </c>
      <c r="B4075" s="113" t="s">
        <v>141</v>
      </c>
      <c r="C4075" s="113">
        <v>2001</v>
      </c>
      <c r="D4075" s="113" t="s">
        <v>122</v>
      </c>
      <c r="E4075" s="113" t="s">
        <v>201</v>
      </c>
      <c r="F4075" s="113" t="s">
        <v>200</v>
      </c>
      <c r="G4075" s="113">
        <v>2313.3650987374899</v>
      </c>
    </row>
    <row r="4076" spans="1:7" x14ac:dyDescent="0.25">
      <c r="A4076" s="108" t="str">
        <f t="shared" si="63"/>
        <v>CA_2001_NATIONAL TOTAL_NH3</v>
      </c>
      <c r="B4076" s="113" t="s">
        <v>141</v>
      </c>
      <c r="C4076" s="113">
        <v>2001</v>
      </c>
      <c r="D4076" s="113" t="s">
        <v>122</v>
      </c>
      <c r="E4076" s="113" t="s">
        <v>124</v>
      </c>
      <c r="F4076" s="113" t="s">
        <v>200</v>
      </c>
      <c r="G4076" s="113">
        <v>475.49093493631</v>
      </c>
    </row>
    <row r="4077" spans="1:7" x14ac:dyDescent="0.25">
      <c r="A4077" s="108" t="str">
        <f t="shared" si="63"/>
        <v>CA_2001_NATIONAL TOTAL_PM2.5</v>
      </c>
      <c r="B4077" s="113" t="s">
        <v>141</v>
      </c>
      <c r="C4077" s="113">
        <v>2001</v>
      </c>
      <c r="D4077" s="113" t="s">
        <v>122</v>
      </c>
      <c r="E4077" s="113" t="s">
        <v>203</v>
      </c>
      <c r="F4077" s="113" t="s">
        <v>200</v>
      </c>
      <c r="G4077" s="113">
        <v>1474.2603121925299</v>
      </c>
    </row>
    <row r="4078" spans="1:7" x14ac:dyDescent="0.25">
      <c r="A4078" s="108" t="str">
        <f t="shared" si="63"/>
        <v>CA_2001_NATIONAL TOTAL_Pb</v>
      </c>
      <c r="B4078" s="113" t="s">
        <v>141</v>
      </c>
      <c r="C4078" s="113">
        <v>2001</v>
      </c>
      <c r="D4078" s="113" t="s">
        <v>122</v>
      </c>
      <c r="E4078" s="113" t="s">
        <v>125</v>
      </c>
      <c r="F4078" s="113" t="s">
        <v>200</v>
      </c>
      <c r="G4078" s="113">
        <v>0.54210478610976798</v>
      </c>
    </row>
    <row r="4079" spans="1:7" x14ac:dyDescent="0.25">
      <c r="A4079" s="108" t="str">
        <f t="shared" si="63"/>
        <v>CA_2001_NATIONAL TOTAL_Cd</v>
      </c>
      <c r="B4079" s="113" t="s">
        <v>141</v>
      </c>
      <c r="C4079" s="113">
        <v>2001</v>
      </c>
      <c r="D4079" s="113" t="s">
        <v>122</v>
      </c>
      <c r="E4079" s="113" t="s">
        <v>126</v>
      </c>
      <c r="F4079" s="113" t="s">
        <v>200</v>
      </c>
      <c r="G4079" s="113">
        <v>6.8251606015916996E-2</v>
      </c>
    </row>
    <row r="4080" spans="1:7" x14ac:dyDescent="0.25">
      <c r="A4080" s="108" t="str">
        <f t="shared" si="63"/>
        <v>CA_2001_NATIONAL TOTAL_Hg</v>
      </c>
      <c r="B4080" s="113" t="s">
        <v>141</v>
      </c>
      <c r="C4080" s="113">
        <v>2001</v>
      </c>
      <c r="D4080" s="113" t="s">
        <v>122</v>
      </c>
      <c r="E4080" s="113" t="s">
        <v>127</v>
      </c>
      <c r="F4080" s="113" t="s">
        <v>200</v>
      </c>
      <c r="G4080" s="113">
        <v>9.3277298756994503E-3</v>
      </c>
    </row>
    <row r="4081" spans="1:7" x14ac:dyDescent="0.25">
      <c r="A4081" s="108" t="str">
        <f t="shared" si="63"/>
        <v>CA_2001_NATIONAL TOTAL_DIOX</v>
      </c>
      <c r="B4081" s="113" t="s">
        <v>141</v>
      </c>
      <c r="C4081" s="113">
        <v>2001</v>
      </c>
      <c r="D4081" s="113" t="s">
        <v>122</v>
      </c>
      <c r="E4081" s="113" t="s">
        <v>128</v>
      </c>
      <c r="F4081" s="113" t="s">
        <v>200</v>
      </c>
      <c r="G4081" s="150">
        <v>2.20973089116225E-7</v>
      </c>
    </row>
    <row r="4082" spans="1:7" x14ac:dyDescent="0.25">
      <c r="A4082" s="108" t="str">
        <f t="shared" si="63"/>
        <v>CA_2001_NATIONAL TOTAL_PAH</v>
      </c>
      <c r="B4082" s="113" t="s">
        <v>141</v>
      </c>
      <c r="C4082" s="113">
        <v>2001</v>
      </c>
      <c r="D4082" s="113" t="s">
        <v>122</v>
      </c>
      <c r="E4082" s="113" t="s">
        <v>129</v>
      </c>
      <c r="F4082" s="113" t="s">
        <v>200</v>
      </c>
      <c r="G4082" s="113">
        <v>0.154633679198347</v>
      </c>
    </row>
    <row r="4083" spans="1:7" x14ac:dyDescent="0.25">
      <c r="A4083" s="108" t="str">
        <f t="shared" si="63"/>
        <v>CA_2001_NATIONAL TOTAL_HCB</v>
      </c>
      <c r="B4083" s="113" t="s">
        <v>141</v>
      </c>
      <c r="C4083" s="113">
        <v>2001</v>
      </c>
      <c r="D4083" s="113" t="s">
        <v>122</v>
      </c>
      <c r="E4083" s="113" t="s">
        <v>130</v>
      </c>
      <c r="F4083" s="113" t="s">
        <v>200</v>
      </c>
      <c r="G4083" s="150">
        <v>3.85724464439108E-5</v>
      </c>
    </row>
    <row r="4084" spans="1:7" x14ac:dyDescent="0.25">
      <c r="A4084" s="108" t="str">
        <f t="shared" si="63"/>
        <v>CA_2001_1A3(FS)_NOx</v>
      </c>
      <c r="B4084" s="113" t="s">
        <v>141</v>
      </c>
      <c r="C4084" s="113">
        <v>2001</v>
      </c>
      <c r="D4084" s="113" t="s">
        <v>132</v>
      </c>
      <c r="E4084" s="113" t="s">
        <v>199</v>
      </c>
      <c r="F4084" s="113" t="s">
        <v>200</v>
      </c>
      <c r="G4084" s="113">
        <v>875.54493805507195</v>
      </c>
    </row>
    <row r="4085" spans="1:7" x14ac:dyDescent="0.25">
      <c r="A4085" s="108" t="str">
        <f t="shared" si="63"/>
        <v>CA_2001_1A3(FS)_NMVOC</v>
      </c>
      <c r="B4085" s="113" t="s">
        <v>141</v>
      </c>
      <c r="C4085" s="113">
        <v>2001</v>
      </c>
      <c r="D4085" s="113" t="s">
        <v>132</v>
      </c>
      <c r="E4085" s="113" t="s">
        <v>123</v>
      </c>
      <c r="F4085" s="113" t="s">
        <v>200</v>
      </c>
      <c r="G4085" s="113">
        <v>297.604745192444</v>
      </c>
    </row>
    <row r="4086" spans="1:7" x14ac:dyDescent="0.25">
      <c r="A4086" s="108" t="str">
        <f t="shared" si="63"/>
        <v>CA_2001_1A3(FS)_SOx</v>
      </c>
      <c r="B4086" s="113" t="s">
        <v>141</v>
      </c>
      <c r="C4086" s="113">
        <v>2001</v>
      </c>
      <c r="D4086" s="113" t="s">
        <v>132</v>
      </c>
      <c r="E4086" s="113" t="s">
        <v>201</v>
      </c>
      <c r="F4086" s="113" t="s">
        <v>200</v>
      </c>
      <c r="G4086" s="113">
        <v>22.5385487718886</v>
      </c>
    </row>
    <row r="4087" spans="1:7" x14ac:dyDescent="0.25">
      <c r="A4087" s="108" t="str">
        <f t="shared" si="63"/>
        <v>CA_2001_1A3(FS)_NH3</v>
      </c>
      <c r="B4087" s="113" t="s">
        <v>141</v>
      </c>
      <c r="C4087" s="113">
        <v>2001</v>
      </c>
      <c r="D4087" s="113" t="s">
        <v>132</v>
      </c>
      <c r="E4087" s="113" t="s">
        <v>124</v>
      </c>
      <c r="F4087" s="113" t="s">
        <v>200</v>
      </c>
      <c r="G4087" s="113">
        <v>11.8384233018453</v>
      </c>
    </row>
    <row r="4088" spans="1:7" x14ac:dyDescent="0.25">
      <c r="A4088" s="108" t="str">
        <f t="shared" si="63"/>
        <v>CA_2001_1A3(FS)_PM2.5</v>
      </c>
      <c r="B4088" s="113" t="s">
        <v>141</v>
      </c>
      <c r="C4088" s="113">
        <v>2001</v>
      </c>
      <c r="D4088" s="113" t="s">
        <v>132</v>
      </c>
      <c r="E4088" s="113" t="s">
        <v>203</v>
      </c>
      <c r="F4088" s="113" t="s">
        <v>200</v>
      </c>
      <c r="G4088" s="113">
        <v>23.2559334458475</v>
      </c>
    </row>
    <row r="4089" spans="1:7" x14ac:dyDescent="0.25">
      <c r="A4089" s="108" t="str">
        <f t="shared" si="63"/>
        <v>CA_2001_3D_NOx</v>
      </c>
      <c r="B4089" s="113" t="s">
        <v>141</v>
      </c>
      <c r="C4089" s="113">
        <v>2001</v>
      </c>
      <c r="D4089" s="113" t="s">
        <v>206</v>
      </c>
      <c r="E4089" s="113" t="s">
        <v>199</v>
      </c>
      <c r="F4089" s="113" t="s">
        <v>200</v>
      </c>
      <c r="G4089" s="113">
        <v>0.35414521054481801</v>
      </c>
    </row>
    <row r="4090" spans="1:7" x14ac:dyDescent="0.25">
      <c r="A4090" s="108" t="str">
        <f t="shared" si="63"/>
        <v>CA_2002_NATIONAL TOTAL_NOx</v>
      </c>
      <c r="B4090" s="113" t="s">
        <v>141</v>
      </c>
      <c r="C4090" s="113">
        <v>2002</v>
      </c>
      <c r="D4090" s="113" t="s">
        <v>122</v>
      </c>
      <c r="E4090" s="113" t="s">
        <v>199</v>
      </c>
      <c r="F4090" s="113" t="s">
        <v>200</v>
      </c>
      <c r="G4090" s="113">
        <v>2543.6830054101001</v>
      </c>
    </row>
    <row r="4091" spans="1:7" x14ac:dyDescent="0.25">
      <c r="A4091" s="108" t="str">
        <f t="shared" si="63"/>
        <v>CA_2002_NATIONAL TOTAL_NMVOC</v>
      </c>
      <c r="B4091" s="113" t="s">
        <v>141</v>
      </c>
      <c r="C4091" s="113">
        <v>2002</v>
      </c>
      <c r="D4091" s="113" t="s">
        <v>122</v>
      </c>
      <c r="E4091" s="113" t="s">
        <v>123</v>
      </c>
      <c r="F4091" s="113" t="s">
        <v>200</v>
      </c>
      <c r="G4091" s="113">
        <v>2415.1500388325899</v>
      </c>
    </row>
    <row r="4092" spans="1:7" x14ac:dyDescent="0.25">
      <c r="A4092" s="108" t="str">
        <f t="shared" si="63"/>
        <v>CA_2002_NATIONAL TOTAL_SOx</v>
      </c>
      <c r="B4092" s="113" t="s">
        <v>141</v>
      </c>
      <c r="C4092" s="113">
        <v>2002</v>
      </c>
      <c r="D4092" s="113" t="s">
        <v>122</v>
      </c>
      <c r="E4092" s="113" t="s">
        <v>201</v>
      </c>
      <c r="F4092" s="113" t="s">
        <v>200</v>
      </c>
      <c r="G4092" s="113">
        <v>2270.17958114984</v>
      </c>
    </row>
    <row r="4093" spans="1:7" x14ac:dyDescent="0.25">
      <c r="A4093" s="108" t="str">
        <f t="shared" si="63"/>
        <v>CA_2002_NATIONAL TOTAL_NH3</v>
      </c>
      <c r="B4093" s="113" t="s">
        <v>141</v>
      </c>
      <c r="C4093" s="113">
        <v>2002</v>
      </c>
      <c r="D4093" s="113" t="s">
        <v>122</v>
      </c>
      <c r="E4093" s="113" t="s">
        <v>124</v>
      </c>
      <c r="F4093" s="113" t="s">
        <v>200</v>
      </c>
      <c r="G4093" s="113">
        <v>483.85649890603099</v>
      </c>
    </row>
    <row r="4094" spans="1:7" x14ac:dyDescent="0.25">
      <c r="A4094" s="108" t="str">
        <f t="shared" si="63"/>
        <v>CA_2002_NATIONAL TOTAL_PM2.5</v>
      </c>
      <c r="B4094" s="113" t="s">
        <v>141</v>
      </c>
      <c r="C4094" s="113">
        <v>2002</v>
      </c>
      <c r="D4094" s="113" t="s">
        <v>122</v>
      </c>
      <c r="E4094" s="113" t="s">
        <v>203</v>
      </c>
      <c r="F4094" s="113" t="s">
        <v>200</v>
      </c>
      <c r="G4094" s="113">
        <v>1407.3459633610501</v>
      </c>
    </row>
    <row r="4095" spans="1:7" x14ac:dyDescent="0.25">
      <c r="A4095" s="108" t="str">
        <f t="shared" si="63"/>
        <v>CA_2002_NATIONAL TOTAL_Pb</v>
      </c>
      <c r="B4095" s="113" t="s">
        <v>141</v>
      </c>
      <c r="C4095" s="113">
        <v>2002</v>
      </c>
      <c r="D4095" s="113" t="s">
        <v>122</v>
      </c>
      <c r="E4095" s="113" t="s">
        <v>125</v>
      </c>
      <c r="F4095" s="113" t="s">
        <v>200</v>
      </c>
      <c r="G4095" s="113">
        <v>0.45356552684291301</v>
      </c>
    </row>
    <row r="4096" spans="1:7" x14ac:dyDescent="0.25">
      <c r="A4096" s="108" t="str">
        <f t="shared" si="63"/>
        <v>CA_2002_NATIONAL TOTAL_Cd</v>
      </c>
      <c r="B4096" s="113" t="s">
        <v>141</v>
      </c>
      <c r="C4096" s="113">
        <v>2002</v>
      </c>
      <c r="D4096" s="113" t="s">
        <v>122</v>
      </c>
      <c r="E4096" s="113" t="s">
        <v>126</v>
      </c>
      <c r="F4096" s="113" t="s">
        <v>200</v>
      </c>
      <c r="G4096" s="113">
        <v>3.9498810633880797E-2</v>
      </c>
    </row>
    <row r="4097" spans="1:7" x14ac:dyDescent="0.25">
      <c r="A4097" s="108" t="str">
        <f t="shared" si="63"/>
        <v>CA_2002_NATIONAL TOTAL_Hg</v>
      </c>
      <c r="B4097" s="113" t="s">
        <v>141</v>
      </c>
      <c r="C4097" s="113">
        <v>2002</v>
      </c>
      <c r="D4097" s="113" t="s">
        <v>122</v>
      </c>
      <c r="E4097" s="113" t="s">
        <v>127</v>
      </c>
      <c r="F4097" s="113" t="s">
        <v>200</v>
      </c>
      <c r="G4097" s="113">
        <v>8.8398491579050106E-3</v>
      </c>
    </row>
    <row r="4098" spans="1:7" x14ac:dyDescent="0.25">
      <c r="A4098" s="108" t="str">
        <f t="shared" ref="A4098:A4161" si="64">CONCATENATE(B4098,"_",C4098,"_",D4098,"_",E4098)</f>
        <v>CA_2002_NATIONAL TOTAL_DIOX</v>
      </c>
      <c r="B4098" s="113" t="s">
        <v>141</v>
      </c>
      <c r="C4098" s="113">
        <v>2002</v>
      </c>
      <c r="D4098" s="113" t="s">
        <v>122</v>
      </c>
      <c r="E4098" s="113" t="s">
        <v>128</v>
      </c>
      <c r="F4098" s="113" t="s">
        <v>200</v>
      </c>
      <c r="G4098" s="150">
        <v>2.1699460705313699E-7</v>
      </c>
    </row>
    <row r="4099" spans="1:7" x14ac:dyDescent="0.25">
      <c r="A4099" s="108" t="str">
        <f t="shared" si="64"/>
        <v>CA_2002_NATIONAL TOTAL_PAH</v>
      </c>
      <c r="B4099" s="113" t="s">
        <v>141</v>
      </c>
      <c r="C4099" s="113">
        <v>2002</v>
      </c>
      <c r="D4099" s="113" t="s">
        <v>122</v>
      </c>
      <c r="E4099" s="113" t="s">
        <v>129</v>
      </c>
      <c r="F4099" s="113" t="s">
        <v>200</v>
      </c>
      <c r="G4099" s="113">
        <v>0.13071836534581299</v>
      </c>
    </row>
    <row r="4100" spans="1:7" x14ac:dyDescent="0.25">
      <c r="A4100" s="108" t="str">
        <f t="shared" si="64"/>
        <v>CA_2002_NATIONAL TOTAL_HCB</v>
      </c>
      <c r="B4100" s="113" t="s">
        <v>141</v>
      </c>
      <c r="C4100" s="113">
        <v>2002</v>
      </c>
      <c r="D4100" s="113" t="s">
        <v>122</v>
      </c>
      <c r="E4100" s="113" t="s">
        <v>130</v>
      </c>
      <c r="F4100" s="113" t="s">
        <v>200</v>
      </c>
      <c r="G4100" s="150">
        <v>5.0634223881353997E-5</v>
      </c>
    </row>
    <row r="4101" spans="1:7" x14ac:dyDescent="0.25">
      <c r="A4101" s="108" t="str">
        <f t="shared" si="64"/>
        <v>CA_2002_1A3(FS)_NOx</v>
      </c>
      <c r="B4101" s="113" t="s">
        <v>141</v>
      </c>
      <c r="C4101" s="113">
        <v>2002</v>
      </c>
      <c r="D4101" s="113" t="s">
        <v>132</v>
      </c>
      <c r="E4101" s="113" t="s">
        <v>199</v>
      </c>
      <c r="F4101" s="113" t="s">
        <v>200</v>
      </c>
      <c r="G4101" s="113">
        <v>839.07923500081597</v>
      </c>
    </row>
    <row r="4102" spans="1:7" x14ac:dyDescent="0.25">
      <c r="A4102" s="108" t="str">
        <f t="shared" si="64"/>
        <v>CA_2002_1A3(FS)_NMVOC</v>
      </c>
      <c r="B4102" s="113" t="s">
        <v>141</v>
      </c>
      <c r="C4102" s="113">
        <v>2002</v>
      </c>
      <c r="D4102" s="113" t="s">
        <v>132</v>
      </c>
      <c r="E4102" s="113" t="s">
        <v>123</v>
      </c>
      <c r="F4102" s="113" t="s">
        <v>200</v>
      </c>
      <c r="G4102" s="113">
        <v>278.62328009255901</v>
      </c>
    </row>
    <row r="4103" spans="1:7" x14ac:dyDescent="0.25">
      <c r="A4103" s="108" t="str">
        <f t="shared" si="64"/>
        <v>CA_2002_1A3(FS)_SOx</v>
      </c>
      <c r="B4103" s="113" t="s">
        <v>141</v>
      </c>
      <c r="C4103" s="113">
        <v>2002</v>
      </c>
      <c r="D4103" s="113" t="s">
        <v>132</v>
      </c>
      <c r="E4103" s="113" t="s">
        <v>201</v>
      </c>
      <c r="F4103" s="113" t="s">
        <v>200</v>
      </c>
      <c r="G4103" s="113">
        <v>20.3101949956726</v>
      </c>
    </row>
    <row r="4104" spans="1:7" x14ac:dyDescent="0.25">
      <c r="A4104" s="108" t="str">
        <f t="shared" si="64"/>
        <v>CA_2002_1A3(FS)_NH3</v>
      </c>
      <c r="B4104" s="113" t="s">
        <v>141</v>
      </c>
      <c r="C4104" s="113">
        <v>2002</v>
      </c>
      <c r="D4104" s="113" t="s">
        <v>132</v>
      </c>
      <c r="E4104" s="113" t="s">
        <v>124</v>
      </c>
      <c r="F4104" s="113" t="s">
        <v>200</v>
      </c>
      <c r="G4104" s="113">
        <v>11.6584581378078</v>
      </c>
    </row>
    <row r="4105" spans="1:7" x14ac:dyDescent="0.25">
      <c r="A4105" s="108" t="str">
        <f t="shared" si="64"/>
        <v>CA_2002_1A3(FS)_PM2.5</v>
      </c>
      <c r="B4105" s="113" t="s">
        <v>141</v>
      </c>
      <c r="C4105" s="113">
        <v>2002</v>
      </c>
      <c r="D4105" s="113" t="s">
        <v>132</v>
      </c>
      <c r="E4105" s="113" t="s">
        <v>203</v>
      </c>
      <c r="F4105" s="113" t="s">
        <v>200</v>
      </c>
      <c r="G4105" s="113">
        <v>22.815418827351301</v>
      </c>
    </row>
    <row r="4106" spans="1:7" x14ac:dyDescent="0.25">
      <c r="A4106" s="108" t="str">
        <f t="shared" si="64"/>
        <v>CA_2002_3D_NOx</v>
      </c>
      <c r="B4106" s="113" t="s">
        <v>141</v>
      </c>
      <c r="C4106" s="113">
        <v>2002</v>
      </c>
      <c r="D4106" s="113" t="s">
        <v>206</v>
      </c>
      <c r="E4106" s="113" t="s">
        <v>199</v>
      </c>
      <c r="F4106" s="113" t="s">
        <v>200</v>
      </c>
      <c r="G4106" s="113">
        <v>0.40904112676733601</v>
      </c>
    </row>
    <row r="4107" spans="1:7" x14ac:dyDescent="0.25">
      <c r="A4107" s="108" t="str">
        <f t="shared" si="64"/>
        <v>CA_2003_NATIONAL TOTAL_NOx</v>
      </c>
      <c r="B4107" s="113" t="s">
        <v>141</v>
      </c>
      <c r="C4107" s="113">
        <v>2003</v>
      </c>
      <c r="D4107" s="113" t="s">
        <v>122</v>
      </c>
      <c r="E4107" s="113" t="s">
        <v>199</v>
      </c>
      <c r="F4107" s="113" t="s">
        <v>200</v>
      </c>
      <c r="G4107" s="113">
        <v>2510.6494088636</v>
      </c>
    </row>
    <row r="4108" spans="1:7" x14ac:dyDescent="0.25">
      <c r="A4108" s="108" t="str">
        <f t="shared" si="64"/>
        <v>CA_2003_NATIONAL TOTAL_NMVOC</v>
      </c>
      <c r="B4108" s="113" t="s">
        <v>141</v>
      </c>
      <c r="C4108" s="113">
        <v>2003</v>
      </c>
      <c r="D4108" s="113" t="s">
        <v>122</v>
      </c>
      <c r="E4108" s="113" t="s">
        <v>123</v>
      </c>
      <c r="F4108" s="113" t="s">
        <v>200</v>
      </c>
      <c r="G4108" s="113">
        <v>2355.6840228401402</v>
      </c>
    </row>
    <row r="4109" spans="1:7" x14ac:dyDescent="0.25">
      <c r="A4109" s="108" t="str">
        <f t="shared" si="64"/>
        <v>CA_2003_NATIONAL TOTAL_SOx</v>
      </c>
      <c r="B4109" s="113" t="s">
        <v>141</v>
      </c>
      <c r="C4109" s="113">
        <v>2003</v>
      </c>
      <c r="D4109" s="113" t="s">
        <v>122</v>
      </c>
      <c r="E4109" s="113" t="s">
        <v>201</v>
      </c>
      <c r="F4109" s="113" t="s">
        <v>200</v>
      </c>
      <c r="G4109" s="113">
        <v>2199.3480867420599</v>
      </c>
    </row>
    <row r="4110" spans="1:7" x14ac:dyDescent="0.25">
      <c r="A4110" s="108" t="str">
        <f t="shared" si="64"/>
        <v>CA_2003_NATIONAL TOTAL_NH3</v>
      </c>
      <c r="B4110" s="113" t="s">
        <v>141</v>
      </c>
      <c r="C4110" s="113">
        <v>2003</v>
      </c>
      <c r="D4110" s="113" t="s">
        <v>122</v>
      </c>
      <c r="E4110" s="113" t="s">
        <v>124</v>
      </c>
      <c r="F4110" s="113" t="s">
        <v>200</v>
      </c>
      <c r="G4110" s="113">
        <v>479.89436224264102</v>
      </c>
    </row>
    <row r="4111" spans="1:7" x14ac:dyDescent="0.25">
      <c r="A4111" s="108" t="str">
        <f t="shared" si="64"/>
        <v>CA_2003_NATIONAL TOTAL_PM2.5</v>
      </c>
      <c r="B4111" s="113" t="s">
        <v>141</v>
      </c>
      <c r="C4111" s="113">
        <v>2003</v>
      </c>
      <c r="D4111" s="113" t="s">
        <v>122</v>
      </c>
      <c r="E4111" s="113" t="s">
        <v>203</v>
      </c>
      <c r="F4111" s="113" t="s">
        <v>200</v>
      </c>
      <c r="G4111" s="113">
        <v>1399.1672433547301</v>
      </c>
    </row>
    <row r="4112" spans="1:7" x14ac:dyDescent="0.25">
      <c r="A4112" s="108" t="str">
        <f t="shared" si="64"/>
        <v>CA_2003_NATIONAL TOTAL_Pb</v>
      </c>
      <c r="B4112" s="113" t="s">
        <v>141</v>
      </c>
      <c r="C4112" s="113">
        <v>2003</v>
      </c>
      <c r="D4112" s="113" t="s">
        <v>122</v>
      </c>
      <c r="E4112" s="113" t="s">
        <v>125</v>
      </c>
      <c r="F4112" s="113" t="s">
        <v>200</v>
      </c>
      <c r="G4112" s="113">
        <v>0.37587111852751998</v>
      </c>
    </row>
    <row r="4113" spans="1:7" x14ac:dyDescent="0.25">
      <c r="A4113" s="108" t="str">
        <f t="shared" si="64"/>
        <v>CA_2003_NATIONAL TOTAL_Cd</v>
      </c>
      <c r="B4113" s="113" t="s">
        <v>141</v>
      </c>
      <c r="C4113" s="113">
        <v>2003</v>
      </c>
      <c r="D4113" s="113" t="s">
        <v>122</v>
      </c>
      <c r="E4113" s="113" t="s">
        <v>126</v>
      </c>
      <c r="F4113" s="113" t="s">
        <v>200</v>
      </c>
      <c r="G4113" s="113">
        <v>3.1509686092465197E-2</v>
      </c>
    </row>
    <row r="4114" spans="1:7" x14ac:dyDescent="0.25">
      <c r="A4114" s="108" t="str">
        <f t="shared" si="64"/>
        <v>CA_2003_NATIONAL TOTAL_Hg</v>
      </c>
      <c r="B4114" s="113" t="s">
        <v>141</v>
      </c>
      <c r="C4114" s="113">
        <v>2003</v>
      </c>
      <c r="D4114" s="113" t="s">
        <v>122</v>
      </c>
      <c r="E4114" s="113" t="s">
        <v>127</v>
      </c>
      <c r="F4114" s="113" t="s">
        <v>200</v>
      </c>
      <c r="G4114" s="113">
        <v>8.5246612930744703E-3</v>
      </c>
    </row>
    <row r="4115" spans="1:7" x14ac:dyDescent="0.25">
      <c r="A4115" s="108" t="str">
        <f t="shared" si="64"/>
        <v>CA_2003_NATIONAL TOTAL_DIOX</v>
      </c>
      <c r="B4115" s="113" t="s">
        <v>141</v>
      </c>
      <c r="C4115" s="113">
        <v>2003</v>
      </c>
      <c r="D4115" s="113" t="s">
        <v>122</v>
      </c>
      <c r="E4115" s="113" t="s">
        <v>128</v>
      </c>
      <c r="F4115" s="113" t="s">
        <v>200</v>
      </c>
      <c r="G4115" s="150">
        <v>2.1737876869165501E-7</v>
      </c>
    </row>
    <row r="4116" spans="1:7" x14ac:dyDescent="0.25">
      <c r="A4116" s="108" t="str">
        <f t="shared" si="64"/>
        <v>CA_2003_NATIONAL TOTAL_PAH</v>
      </c>
      <c r="B4116" s="113" t="s">
        <v>141</v>
      </c>
      <c r="C4116" s="113">
        <v>2003</v>
      </c>
      <c r="D4116" s="113" t="s">
        <v>122</v>
      </c>
      <c r="E4116" s="113" t="s">
        <v>129</v>
      </c>
      <c r="F4116" s="113" t="s">
        <v>200</v>
      </c>
      <c r="G4116" s="113">
        <v>0.13584333132450699</v>
      </c>
    </row>
    <row r="4117" spans="1:7" x14ac:dyDescent="0.25">
      <c r="A4117" s="108" t="str">
        <f t="shared" si="64"/>
        <v>CA_2003_NATIONAL TOTAL_HCB</v>
      </c>
      <c r="B4117" s="113" t="s">
        <v>141</v>
      </c>
      <c r="C4117" s="113">
        <v>2003</v>
      </c>
      <c r="D4117" s="113" t="s">
        <v>122</v>
      </c>
      <c r="E4117" s="113" t="s">
        <v>130</v>
      </c>
      <c r="F4117" s="113" t="s">
        <v>200</v>
      </c>
      <c r="G4117" s="150">
        <v>2.3459963534066401E-5</v>
      </c>
    </row>
    <row r="4118" spans="1:7" x14ac:dyDescent="0.25">
      <c r="A4118" s="108" t="str">
        <f t="shared" si="64"/>
        <v>CA_2003_1A3(FS)_NOx</v>
      </c>
      <c r="B4118" s="113" t="s">
        <v>141</v>
      </c>
      <c r="C4118" s="113">
        <v>2003</v>
      </c>
      <c r="D4118" s="113" t="s">
        <v>132</v>
      </c>
      <c r="E4118" s="113" t="s">
        <v>199</v>
      </c>
      <c r="F4118" s="113" t="s">
        <v>200</v>
      </c>
      <c r="G4118" s="113">
        <v>801.67150839065505</v>
      </c>
    </row>
    <row r="4119" spans="1:7" x14ac:dyDescent="0.25">
      <c r="A4119" s="108" t="str">
        <f t="shared" si="64"/>
        <v>CA_2003_1A3(FS)_NMVOC</v>
      </c>
      <c r="B4119" s="113" t="s">
        <v>141</v>
      </c>
      <c r="C4119" s="113">
        <v>2003</v>
      </c>
      <c r="D4119" s="113" t="s">
        <v>132</v>
      </c>
      <c r="E4119" s="113" t="s">
        <v>123</v>
      </c>
      <c r="F4119" s="113" t="s">
        <v>200</v>
      </c>
      <c r="G4119" s="113">
        <v>252.10226221927101</v>
      </c>
    </row>
    <row r="4120" spans="1:7" x14ac:dyDescent="0.25">
      <c r="A4120" s="108" t="str">
        <f t="shared" si="64"/>
        <v>CA_2003_1A3(FS)_SOx</v>
      </c>
      <c r="B4120" s="113" t="s">
        <v>141</v>
      </c>
      <c r="C4120" s="113">
        <v>2003</v>
      </c>
      <c r="D4120" s="113" t="s">
        <v>132</v>
      </c>
      <c r="E4120" s="113" t="s">
        <v>201</v>
      </c>
      <c r="F4120" s="113" t="s">
        <v>200</v>
      </c>
      <c r="G4120" s="113">
        <v>12.980228864714601</v>
      </c>
    </row>
    <row r="4121" spans="1:7" x14ac:dyDescent="0.25">
      <c r="A4121" s="108" t="str">
        <f t="shared" si="64"/>
        <v>CA_2003_1A3(FS)_NH3</v>
      </c>
      <c r="B4121" s="113" t="s">
        <v>141</v>
      </c>
      <c r="C4121" s="113">
        <v>2003</v>
      </c>
      <c r="D4121" s="113" t="s">
        <v>132</v>
      </c>
      <c r="E4121" s="113" t="s">
        <v>124</v>
      </c>
      <c r="F4121" s="113" t="s">
        <v>200</v>
      </c>
      <c r="G4121" s="113">
        <v>11.408655311443299</v>
      </c>
    </row>
    <row r="4122" spans="1:7" x14ac:dyDescent="0.25">
      <c r="A4122" s="108" t="str">
        <f t="shared" si="64"/>
        <v>CA_2003_1A3(FS)_PM2.5</v>
      </c>
      <c r="B4122" s="113" t="s">
        <v>141</v>
      </c>
      <c r="C4122" s="113">
        <v>2003</v>
      </c>
      <c r="D4122" s="113" t="s">
        <v>132</v>
      </c>
      <c r="E4122" s="113" t="s">
        <v>203</v>
      </c>
      <c r="F4122" s="113" t="s">
        <v>200</v>
      </c>
      <c r="G4122" s="113">
        <v>24.402961690311699</v>
      </c>
    </row>
    <row r="4123" spans="1:7" x14ac:dyDescent="0.25">
      <c r="A4123" s="108" t="str">
        <f t="shared" si="64"/>
        <v>CA_2003_3D_NOx</v>
      </c>
      <c r="B4123" s="113" t="s">
        <v>141</v>
      </c>
      <c r="C4123" s="113">
        <v>2003</v>
      </c>
      <c r="D4123" s="113" t="s">
        <v>206</v>
      </c>
      <c r="E4123" s="113" t="s">
        <v>199</v>
      </c>
      <c r="F4123" s="113" t="s">
        <v>200</v>
      </c>
      <c r="G4123" s="113">
        <v>0.39095730215235902</v>
      </c>
    </row>
    <row r="4124" spans="1:7" x14ac:dyDescent="0.25">
      <c r="A4124" s="108" t="str">
        <f t="shared" si="64"/>
        <v>CA_2004_NATIONAL TOTAL_NOx</v>
      </c>
      <c r="B4124" s="113" t="s">
        <v>141</v>
      </c>
      <c r="C4124" s="113">
        <v>2004</v>
      </c>
      <c r="D4124" s="113" t="s">
        <v>122</v>
      </c>
      <c r="E4124" s="113" t="s">
        <v>199</v>
      </c>
      <c r="F4124" s="113" t="s">
        <v>200</v>
      </c>
      <c r="G4124" s="113">
        <v>2362.3390342074299</v>
      </c>
    </row>
    <row r="4125" spans="1:7" x14ac:dyDescent="0.25">
      <c r="A4125" s="108" t="str">
        <f t="shared" si="64"/>
        <v>CA_2004_NATIONAL TOTAL_NMVOC</v>
      </c>
      <c r="B4125" s="113" t="s">
        <v>141</v>
      </c>
      <c r="C4125" s="113">
        <v>2004</v>
      </c>
      <c r="D4125" s="113" t="s">
        <v>122</v>
      </c>
      <c r="E4125" s="113" t="s">
        <v>123</v>
      </c>
      <c r="F4125" s="113" t="s">
        <v>200</v>
      </c>
      <c r="G4125" s="113">
        <v>2282.85222651202</v>
      </c>
    </row>
    <row r="4126" spans="1:7" x14ac:dyDescent="0.25">
      <c r="A4126" s="108" t="str">
        <f t="shared" si="64"/>
        <v>CA_2004_NATIONAL TOTAL_SOx</v>
      </c>
      <c r="B4126" s="113" t="s">
        <v>141</v>
      </c>
      <c r="C4126" s="113">
        <v>2004</v>
      </c>
      <c r="D4126" s="113" t="s">
        <v>122</v>
      </c>
      <c r="E4126" s="113" t="s">
        <v>201</v>
      </c>
      <c r="F4126" s="113" t="s">
        <v>200</v>
      </c>
      <c r="G4126" s="113">
        <v>2210.48779464265</v>
      </c>
    </row>
    <row r="4127" spans="1:7" x14ac:dyDescent="0.25">
      <c r="A4127" s="108" t="str">
        <f t="shared" si="64"/>
        <v>CA_2004_NATIONAL TOTAL_NH3</v>
      </c>
      <c r="B4127" s="113" t="s">
        <v>141</v>
      </c>
      <c r="C4127" s="113">
        <v>2004</v>
      </c>
      <c r="D4127" s="113" t="s">
        <v>122</v>
      </c>
      <c r="E4127" s="113" t="s">
        <v>124</v>
      </c>
      <c r="F4127" s="113" t="s">
        <v>200</v>
      </c>
      <c r="G4127" s="113">
        <v>493.92270104931902</v>
      </c>
    </row>
    <row r="4128" spans="1:7" x14ac:dyDescent="0.25">
      <c r="A4128" s="108" t="str">
        <f t="shared" si="64"/>
        <v>CA_2004_NATIONAL TOTAL_PM2.5</v>
      </c>
      <c r="B4128" s="113" t="s">
        <v>141</v>
      </c>
      <c r="C4128" s="113">
        <v>2004</v>
      </c>
      <c r="D4128" s="113" t="s">
        <v>122</v>
      </c>
      <c r="E4128" s="113" t="s">
        <v>203</v>
      </c>
      <c r="F4128" s="113" t="s">
        <v>200</v>
      </c>
      <c r="G4128" s="113">
        <v>1370.0537192675099</v>
      </c>
    </row>
    <row r="4129" spans="1:7" x14ac:dyDescent="0.25">
      <c r="A4129" s="108" t="str">
        <f t="shared" si="64"/>
        <v>CA_2004_NATIONAL TOTAL_Pb</v>
      </c>
      <c r="B4129" s="113" t="s">
        <v>141</v>
      </c>
      <c r="C4129" s="113">
        <v>2004</v>
      </c>
      <c r="D4129" s="113" t="s">
        <v>122</v>
      </c>
      <c r="E4129" s="113" t="s">
        <v>125</v>
      </c>
      <c r="F4129" s="113" t="s">
        <v>200</v>
      </c>
      <c r="G4129" s="113">
        <v>0.310651402309914</v>
      </c>
    </row>
    <row r="4130" spans="1:7" x14ac:dyDescent="0.25">
      <c r="A4130" s="108" t="str">
        <f t="shared" si="64"/>
        <v>CA_2004_NATIONAL TOTAL_Cd</v>
      </c>
      <c r="B4130" s="113" t="s">
        <v>141</v>
      </c>
      <c r="C4130" s="113">
        <v>2004</v>
      </c>
      <c r="D4130" s="113" t="s">
        <v>122</v>
      </c>
      <c r="E4130" s="113" t="s">
        <v>126</v>
      </c>
      <c r="F4130" s="113" t="s">
        <v>200</v>
      </c>
      <c r="G4130" s="113">
        <v>3.3518807121492397E-2</v>
      </c>
    </row>
    <row r="4131" spans="1:7" x14ac:dyDescent="0.25">
      <c r="A4131" s="108" t="str">
        <f t="shared" si="64"/>
        <v>CA_2004_NATIONAL TOTAL_Hg</v>
      </c>
      <c r="B4131" s="113" t="s">
        <v>141</v>
      </c>
      <c r="C4131" s="113">
        <v>2004</v>
      </c>
      <c r="D4131" s="113" t="s">
        <v>122</v>
      </c>
      <c r="E4131" s="113" t="s">
        <v>127</v>
      </c>
      <c r="F4131" s="113" t="s">
        <v>200</v>
      </c>
      <c r="G4131" s="113">
        <v>8.6142039580542808E-3</v>
      </c>
    </row>
    <row r="4132" spans="1:7" x14ac:dyDescent="0.25">
      <c r="A4132" s="108" t="str">
        <f t="shared" si="64"/>
        <v>CA_2004_NATIONAL TOTAL_DIOX</v>
      </c>
      <c r="B4132" s="113" t="s">
        <v>141</v>
      </c>
      <c r="C4132" s="113">
        <v>2004</v>
      </c>
      <c r="D4132" s="113" t="s">
        <v>122</v>
      </c>
      <c r="E4132" s="113" t="s">
        <v>128</v>
      </c>
      <c r="F4132" s="113" t="s">
        <v>200</v>
      </c>
      <c r="G4132" s="150">
        <v>1.94391465951896E-7</v>
      </c>
    </row>
    <row r="4133" spans="1:7" x14ac:dyDescent="0.25">
      <c r="A4133" s="108" t="str">
        <f t="shared" si="64"/>
        <v>CA_2004_NATIONAL TOTAL_PAH</v>
      </c>
      <c r="B4133" s="113" t="s">
        <v>141</v>
      </c>
      <c r="C4133" s="113">
        <v>2004</v>
      </c>
      <c r="D4133" s="113" t="s">
        <v>122</v>
      </c>
      <c r="E4133" s="113" t="s">
        <v>129</v>
      </c>
      <c r="F4133" s="113" t="s">
        <v>200</v>
      </c>
      <c r="G4133" s="113">
        <v>0.10709961188603</v>
      </c>
    </row>
    <row r="4134" spans="1:7" x14ac:dyDescent="0.25">
      <c r="A4134" s="108" t="str">
        <f t="shared" si="64"/>
        <v>CA_2004_NATIONAL TOTAL_HCB</v>
      </c>
      <c r="B4134" s="113" t="s">
        <v>141</v>
      </c>
      <c r="C4134" s="113">
        <v>2004</v>
      </c>
      <c r="D4134" s="113" t="s">
        <v>122</v>
      </c>
      <c r="E4134" s="113" t="s">
        <v>130</v>
      </c>
      <c r="F4134" s="113" t="s">
        <v>200</v>
      </c>
      <c r="G4134" s="150">
        <v>1.84711981121966E-5</v>
      </c>
    </row>
    <row r="4135" spans="1:7" x14ac:dyDescent="0.25">
      <c r="A4135" s="108" t="str">
        <f t="shared" si="64"/>
        <v>CA_2004_1A3(FS)_NOx</v>
      </c>
      <c r="B4135" s="113" t="s">
        <v>141</v>
      </c>
      <c r="C4135" s="113">
        <v>2004</v>
      </c>
      <c r="D4135" s="113" t="s">
        <v>132</v>
      </c>
      <c r="E4135" s="113" t="s">
        <v>199</v>
      </c>
      <c r="F4135" s="113" t="s">
        <v>200</v>
      </c>
      <c r="G4135" s="113">
        <v>759.06571360529801</v>
      </c>
    </row>
    <row r="4136" spans="1:7" x14ac:dyDescent="0.25">
      <c r="A4136" s="108" t="str">
        <f t="shared" si="64"/>
        <v>CA_2004_1A3(FS)_NMVOC</v>
      </c>
      <c r="B4136" s="113" t="s">
        <v>141</v>
      </c>
      <c r="C4136" s="113">
        <v>2004</v>
      </c>
      <c r="D4136" s="113" t="s">
        <v>132</v>
      </c>
      <c r="E4136" s="113" t="s">
        <v>123</v>
      </c>
      <c r="F4136" s="113" t="s">
        <v>200</v>
      </c>
      <c r="G4136" s="113">
        <v>232.162165412159</v>
      </c>
    </row>
    <row r="4137" spans="1:7" x14ac:dyDescent="0.25">
      <c r="A4137" s="108" t="str">
        <f t="shared" si="64"/>
        <v>CA_2004_1A3(FS)_SOx</v>
      </c>
      <c r="B4137" s="113" t="s">
        <v>141</v>
      </c>
      <c r="C4137" s="113">
        <v>2004</v>
      </c>
      <c r="D4137" s="113" t="s">
        <v>132</v>
      </c>
      <c r="E4137" s="113" t="s">
        <v>201</v>
      </c>
      <c r="F4137" s="113" t="s">
        <v>200</v>
      </c>
      <c r="G4137" s="113">
        <v>9.2607478652941992</v>
      </c>
    </row>
    <row r="4138" spans="1:7" x14ac:dyDescent="0.25">
      <c r="A4138" s="108" t="str">
        <f t="shared" si="64"/>
        <v>CA_2004_1A3(FS)_NH3</v>
      </c>
      <c r="B4138" s="113" t="s">
        <v>141</v>
      </c>
      <c r="C4138" s="113">
        <v>2004</v>
      </c>
      <c r="D4138" s="113" t="s">
        <v>132</v>
      </c>
      <c r="E4138" s="113" t="s">
        <v>124</v>
      </c>
      <c r="F4138" s="113" t="s">
        <v>200</v>
      </c>
      <c r="G4138" s="113">
        <v>11.2207927484645</v>
      </c>
    </row>
    <row r="4139" spans="1:7" x14ac:dyDescent="0.25">
      <c r="A4139" s="108" t="str">
        <f t="shared" si="64"/>
        <v>CA_2004_1A3(FS)_PM2.5</v>
      </c>
      <c r="B4139" s="113" t="s">
        <v>141</v>
      </c>
      <c r="C4139" s="113">
        <v>2004</v>
      </c>
      <c r="D4139" s="113" t="s">
        <v>132</v>
      </c>
      <c r="E4139" s="113" t="s">
        <v>203</v>
      </c>
      <c r="F4139" s="113" t="s">
        <v>200</v>
      </c>
      <c r="G4139" s="113">
        <v>24.636008963761999</v>
      </c>
    </row>
    <row r="4140" spans="1:7" x14ac:dyDescent="0.25">
      <c r="A4140" s="108" t="str">
        <f t="shared" si="64"/>
        <v>CA_2004_3D_NOx</v>
      </c>
      <c r="B4140" s="113" t="s">
        <v>141</v>
      </c>
      <c r="C4140" s="113">
        <v>2004</v>
      </c>
      <c r="D4140" s="113" t="s">
        <v>206</v>
      </c>
      <c r="E4140" s="113" t="s">
        <v>199</v>
      </c>
      <c r="F4140" s="113" t="s">
        <v>200</v>
      </c>
      <c r="G4140" s="113">
        <v>0.38649743745889897</v>
      </c>
    </row>
    <row r="4141" spans="1:7" x14ac:dyDescent="0.25">
      <c r="A4141" s="108" t="str">
        <f t="shared" si="64"/>
        <v>CA_2005_NATIONAL TOTAL_NOx</v>
      </c>
      <c r="B4141" s="113" t="s">
        <v>141</v>
      </c>
      <c r="C4141" s="113">
        <v>2005</v>
      </c>
      <c r="D4141" s="113" t="s">
        <v>122</v>
      </c>
      <c r="E4141" s="113" t="s">
        <v>199</v>
      </c>
      <c r="F4141" s="113" t="s">
        <v>200</v>
      </c>
      <c r="G4141" s="113">
        <v>2266.2349217797801</v>
      </c>
    </row>
    <row r="4142" spans="1:7" x14ac:dyDescent="0.25">
      <c r="A4142" s="108" t="str">
        <f t="shared" si="64"/>
        <v>CA_2005_NATIONAL TOTAL_NMVOC</v>
      </c>
      <c r="B4142" s="113" t="s">
        <v>141</v>
      </c>
      <c r="C4142" s="113">
        <v>2005</v>
      </c>
      <c r="D4142" s="113" t="s">
        <v>122</v>
      </c>
      <c r="E4142" s="113" t="s">
        <v>123</v>
      </c>
      <c r="F4142" s="113" t="s">
        <v>200</v>
      </c>
      <c r="G4142" s="113">
        <v>2293.3166832523402</v>
      </c>
    </row>
    <row r="4143" spans="1:7" x14ac:dyDescent="0.25">
      <c r="A4143" s="108" t="str">
        <f t="shared" si="64"/>
        <v>CA_2005_NATIONAL TOTAL_SOx</v>
      </c>
      <c r="B4143" s="113" t="s">
        <v>141</v>
      </c>
      <c r="C4143" s="113">
        <v>2005</v>
      </c>
      <c r="D4143" s="113" t="s">
        <v>122</v>
      </c>
      <c r="E4143" s="113" t="s">
        <v>201</v>
      </c>
      <c r="F4143" s="113" t="s">
        <v>200</v>
      </c>
      <c r="G4143" s="113">
        <v>2098.1255567240701</v>
      </c>
    </row>
    <row r="4144" spans="1:7" x14ac:dyDescent="0.25">
      <c r="A4144" s="108" t="str">
        <f t="shared" si="64"/>
        <v>CA_2005_NATIONAL TOTAL_NH3</v>
      </c>
      <c r="B4144" s="113" t="s">
        <v>141</v>
      </c>
      <c r="C4144" s="113">
        <v>2005</v>
      </c>
      <c r="D4144" s="113" t="s">
        <v>122</v>
      </c>
      <c r="E4144" s="113" t="s">
        <v>124</v>
      </c>
      <c r="F4144" s="113" t="s">
        <v>200</v>
      </c>
      <c r="G4144" s="113">
        <v>489.85685927069801</v>
      </c>
    </row>
    <row r="4145" spans="1:7" x14ac:dyDescent="0.25">
      <c r="A4145" s="108" t="str">
        <f t="shared" si="64"/>
        <v>CA_2005_NATIONAL TOTAL_PM2.5</v>
      </c>
      <c r="B4145" s="113" t="s">
        <v>141</v>
      </c>
      <c r="C4145" s="113">
        <v>2005</v>
      </c>
      <c r="D4145" s="113" t="s">
        <v>122</v>
      </c>
      <c r="E4145" s="113" t="s">
        <v>203</v>
      </c>
      <c r="F4145" s="113" t="s">
        <v>200</v>
      </c>
      <c r="G4145" s="113">
        <v>1380.2420709416001</v>
      </c>
    </row>
    <row r="4146" spans="1:7" x14ac:dyDescent="0.25">
      <c r="A4146" s="108" t="str">
        <f t="shared" si="64"/>
        <v>CA_2005_NATIONAL TOTAL_Pb</v>
      </c>
      <c r="B4146" s="113" t="s">
        <v>141</v>
      </c>
      <c r="C4146" s="113">
        <v>2005</v>
      </c>
      <c r="D4146" s="113" t="s">
        <v>122</v>
      </c>
      <c r="E4146" s="113" t="s">
        <v>125</v>
      </c>
      <c r="F4146" s="113" t="s">
        <v>200</v>
      </c>
      <c r="G4146" s="113">
        <v>0.23865071859870499</v>
      </c>
    </row>
    <row r="4147" spans="1:7" x14ac:dyDescent="0.25">
      <c r="A4147" s="108" t="str">
        <f t="shared" si="64"/>
        <v>CA_2005_NATIONAL TOTAL_Cd</v>
      </c>
      <c r="B4147" s="113" t="s">
        <v>141</v>
      </c>
      <c r="C4147" s="113">
        <v>2005</v>
      </c>
      <c r="D4147" s="113" t="s">
        <v>122</v>
      </c>
      <c r="E4147" s="113" t="s">
        <v>126</v>
      </c>
      <c r="F4147" s="113" t="s">
        <v>200</v>
      </c>
      <c r="G4147" s="113">
        <v>3.4632746959877697E-2</v>
      </c>
    </row>
    <row r="4148" spans="1:7" x14ac:dyDescent="0.25">
      <c r="A4148" s="108" t="str">
        <f t="shared" si="64"/>
        <v>CA_2005_NATIONAL TOTAL_Hg</v>
      </c>
      <c r="B4148" s="113" t="s">
        <v>141</v>
      </c>
      <c r="C4148" s="113">
        <v>2005</v>
      </c>
      <c r="D4148" s="113" t="s">
        <v>122</v>
      </c>
      <c r="E4148" s="113" t="s">
        <v>127</v>
      </c>
      <c r="F4148" s="113" t="s">
        <v>200</v>
      </c>
      <c r="G4148" s="113">
        <v>7.9448243808661802E-3</v>
      </c>
    </row>
    <row r="4149" spans="1:7" x14ac:dyDescent="0.25">
      <c r="A4149" s="108" t="str">
        <f t="shared" si="64"/>
        <v>CA_2005_NATIONAL TOTAL_DIOX</v>
      </c>
      <c r="B4149" s="113" t="s">
        <v>141</v>
      </c>
      <c r="C4149" s="113">
        <v>2005</v>
      </c>
      <c r="D4149" s="113" t="s">
        <v>122</v>
      </c>
      <c r="E4149" s="113" t="s">
        <v>128</v>
      </c>
      <c r="F4149" s="113" t="s">
        <v>200</v>
      </c>
      <c r="G4149" s="150">
        <v>1.7010275913636899E-7</v>
      </c>
    </row>
    <row r="4150" spans="1:7" x14ac:dyDescent="0.25">
      <c r="A4150" s="108" t="str">
        <f t="shared" si="64"/>
        <v>CA_2005_NATIONAL TOTAL_PAH</v>
      </c>
      <c r="B4150" s="113" t="s">
        <v>141</v>
      </c>
      <c r="C4150" s="113">
        <v>2005</v>
      </c>
      <c r="D4150" s="113" t="s">
        <v>122</v>
      </c>
      <c r="E4150" s="113" t="s">
        <v>129</v>
      </c>
      <c r="F4150" s="113" t="s">
        <v>200</v>
      </c>
      <c r="G4150" s="113">
        <v>0.111918812984837</v>
      </c>
    </row>
    <row r="4151" spans="1:7" x14ac:dyDescent="0.25">
      <c r="A4151" s="108" t="str">
        <f t="shared" si="64"/>
        <v>CA_2005_NATIONAL TOTAL_HCB</v>
      </c>
      <c r="B4151" s="113" t="s">
        <v>141</v>
      </c>
      <c r="C4151" s="113">
        <v>2005</v>
      </c>
      <c r="D4151" s="113" t="s">
        <v>122</v>
      </c>
      <c r="E4151" s="113" t="s">
        <v>130</v>
      </c>
      <c r="F4151" s="113" t="s">
        <v>200</v>
      </c>
      <c r="G4151" s="150">
        <v>1.8330384972791E-5</v>
      </c>
    </row>
    <row r="4152" spans="1:7" x14ac:dyDescent="0.25">
      <c r="A4152" s="108" t="str">
        <f t="shared" si="64"/>
        <v>CA_2005_1A3(FS)_NOx</v>
      </c>
      <c r="B4152" s="113" t="s">
        <v>141</v>
      </c>
      <c r="C4152" s="113">
        <v>2005</v>
      </c>
      <c r="D4152" s="113" t="s">
        <v>132</v>
      </c>
      <c r="E4152" s="113" t="s">
        <v>199</v>
      </c>
      <c r="F4152" s="113" t="s">
        <v>200</v>
      </c>
      <c r="G4152" s="113">
        <v>707.592556853465</v>
      </c>
    </row>
    <row r="4153" spans="1:7" x14ac:dyDescent="0.25">
      <c r="A4153" s="108" t="str">
        <f t="shared" si="64"/>
        <v>CA_2005_1A3(FS)_NMVOC</v>
      </c>
      <c r="B4153" s="113" t="s">
        <v>141</v>
      </c>
      <c r="C4153" s="113">
        <v>2005</v>
      </c>
      <c r="D4153" s="113" t="s">
        <v>132</v>
      </c>
      <c r="E4153" s="113" t="s">
        <v>123</v>
      </c>
      <c r="F4153" s="113" t="s">
        <v>200</v>
      </c>
      <c r="G4153" s="113">
        <v>203.83102024108001</v>
      </c>
    </row>
    <row r="4154" spans="1:7" x14ac:dyDescent="0.25">
      <c r="A4154" s="108" t="str">
        <f t="shared" si="64"/>
        <v>CA_2005_1A3(FS)_SOx</v>
      </c>
      <c r="B4154" s="113" t="s">
        <v>141</v>
      </c>
      <c r="C4154" s="113">
        <v>2005</v>
      </c>
      <c r="D4154" s="113" t="s">
        <v>132</v>
      </c>
      <c r="E4154" s="113" t="s">
        <v>201</v>
      </c>
      <c r="F4154" s="113" t="s">
        <v>200</v>
      </c>
      <c r="G4154" s="113">
        <v>7.0335755400108297</v>
      </c>
    </row>
    <row r="4155" spans="1:7" x14ac:dyDescent="0.25">
      <c r="A4155" s="108" t="str">
        <f t="shared" si="64"/>
        <v>CA_2005_1A3(FS)_NH3</v>
      </c>
      <c r="B4155" s="113" t="s">
        <v>141</v>
      </c>
      <c r="C4155" s="113">
        <v>2005</v>
      </c>
      <c r="D4155" s="113" t="s">
        <v>132</v>
      </c>
      <c r="E4155" s="113" t="s">
        <v>124</v>
      </c>
      <c r="F4155" s="113" t="s">
        <v>200</v>
      </c>
      <c r="G4155" s="113">
        <v>10.617459089854799</v>
      </c>
    </row>
    <row r="4156" spans="1:7" x14ac:dyDescent="0.25">
      <c r="A4156" s="108" t="str">
        <f t="shared" si="64"/>
        <v>CA_2005_1A3(FS)_PM2.5</v>
      </c>
      <c r="B4156" s="113" t="s">
        <v>141</v>
      </c>
      <c r="C4156" s="113">
        <v>2005</v>
      </c>
      <c r="D4156" s="113" t="s">
        <v>132</v>
      </c>
      <c r="E4156" s="113" t="s">
        <v>203</v>
      </c>
      <c r="F4156" s="113" t="s">
        <v>200</v>
      </c>
      <c r="G4156" s="113">
        <v>24.8687750573059</v>
      </c>
    </row>
    <row r="4157" spans="1:7" x14ac:dyDescent="0.25">
      <c r="A4157" s="108" t="str">
        <f t="shared" si="64"/>
        <v>CA_2005_3D_NOx</v>
      </c>
      <c r="B4157" s="113" t="s">
        <v>141</v>
      </c>
      <c r="C4157" s="113">
        <v>2005</v>
      </c>
      <c r="D4157" s="113" t="s">
        <v>206</v>
      </c>
      <c r="E4157" s="113" t="s">
        <v>199</v>
      </c>
      <c r="F4157" s="113" t="s">
        <v>200</v>
      </c>
      <c r="G4157" s="113">
        <v>0.237658166945768</v>
      </c>
    </row>
    <row r="4158" spans="1:7" x14ac:dyDescent="0.25">
      <c r="A4158" s="108" t="str">
        <f t="shared" si="64"/>
        <v>CA_2006_NATIONAL TOTAL_NOx</v>
      </c>
      <c r="B4158" s="113" t="s">
        <v>141</v>
      </c>
      <c r="C4158" s="113">
        <v>2006</v>
      </c>
      <c r="D4158" s="113" t="s">
        <v>122</v>
      </c>
      <c r="E4158" s="113" t="s">
        <v>199</v>
      </c>
      <c r="F4158" s="113" t="s">
        <v>200</v>
      </c>
      <c r="G4158" s="113">
        <v>2111.1945249533901</v>
      </c>
    </row>
    <row r="4159" spans="1:7" x14ac:dyDescent="0.25">
      <c r="A4159" s="108" t="str">
        <f t="shared" si="64"/>
        <v>CA_2006_NATIONAL TOTAL_NMVOC</v>
      </c>
      <c r="B4159" s="113" t="s">
        <v>141</v>
      </c>
      <c r="C4159" s="113">
        <v>2006</v>
      </c>
      <c r="D4159" s="113" t="s">
        <v>122</v>
      </c>
      <c r="E4159" s="113" t="s">
        <v>123</v>
      </c>
      <c r="F4159" s="113" t="s">
        <v>200</v>
      </c>
      <c r="G4159" s="113">
        <v>2169.2124832226</v>
      </c>
    </row>
    <row r="4160" spans="1:7" x14ac:dyDescent="0.25">
      <c r="A4160" s="108" t="str">
        <f t="shared" si="64"/>
        <v>CA_2006_NATIONAL TOTAL_SOx</v>
      </c>
      <c r="B4160" s="113" t="s">
        <v>141</v>
      </c>
      <c r="C4160" s="113">
        <v>2006</v>
      </c>
      <c r="D4160" s="113" t="s">
        <v>122</v>
      </c>
      <c r="E4160" s="113" t="s">
        <v>201</v>
      </c>
      <c r="F4160" s="113" t="s">
        <v>200</v>
      </c>
      <c r="G4160" s="113">
        <v>1897.1094325957299</v>
      </c>
    </row>
    <row r="4161" spans="1:7" x14ac:dyDescent="0.25">
      <c r="A4161" s="108" t="str">
        <f t="shared" si="64"/>
        <v>CA_2006_NATIONAL TOTAL_NH3</v>
      </c>
      <c r="B4161" s="113" t="s">
        <v>141</v>
      </c>
      <c r="C4161" s="113">
        <v>2006</v>
      </c>
      <c r="D4161" s="113" t="s">
        <v>122</v>
      </c>
      <c r="E4161" s="113" t="s">
        <v>124</v>
      </c>
      <c r="F4161" s="113" t="s">
        <v>200</v>
      </c>
      <c r="G4161" s="113">
        <v>478.86226475601899</v>
      </c>
    </row>
    <row r="4162" spans="1:7" x14ac:dyDescent="0.25">
      <c r="A4162" s="108" t="str">
        <f t="shared" ref="A4162:A4225" si="65">CONCATENATE(B4162,"_",C4162,"_",D4162,"_",E4162)</f>
        <v>CA_2006_NATIONAL TOTAL_PM2.5</v>
      </c>
      <c r="B4162" s="113" t="s">
        <v>141</v>
      </c>
      <c r="C4162" s="113">
        <v>2006</v>
      </c>
      <c r="D4162" s="113" t="s">
        <v>122</v>
      </c>
      <c r="E4162" s="113" t="s">
        <v>203</v>
      </c>
      <c r="F4162" s="113" t="s">
        <v>200</v>
      </c>
      <c r="G4162" s="113">
        <v>1320.5446946050599</v>
      </c>
    </row>
    <row r="4163" spans="1:7" x14ac:dyDescent="0.25">
      <c r="A4163" s="108" t="str">
        <f t="shared" si="65"/>
        <v>CA_2006_NATIONAL TOTAL_Pb</v>
      </c>
      <c r="B4163" s="113" t="s">
        <v>141</v>
      </c>
      <c r="C4163" s="113">
        <v>2006</v>
      </c>
      <c r="D4163" s="113" t="s">
        <v>122</v>
      </c>
      <c r="E4163" s="113" t="s">
        <v>125</v>
      </c>
      <c r="F4163" s="113" t="s">
        <v>200</v>
      </c>
      <c r="G4163" s="113">
        <v>0.27560683388141899</v>
      </c>
    </row>
    <row r="4164" spans="1:7" x14ac:dyDescent="0.25">
      <c r="A4164" s="108" t="str">
        <f t="shared" si="65"/>
        <v>CA_2006_NATIONAL TOTAL_Cd</v>
      </c>
      <c r="B4164" s="113" t="s">
        <v>141</v>
      </c>
      <c r="C4164" s="113">
        <v>2006</v>
      </c>
      <c r="D4164" s="113" t="s">
        <v>122</v>
      </c>
      <c r="E4164" s="113" t="s">
        <v>126</v>
      </c>
      <c r="F4164" s="113" t="s">
        <v>200</v>
      </c>
      <c r="G4164" s="113">
        <v>4.0658186078798002E-2</v>
      </c>
    </row>
    <row r="4165" spans="1:7" x14ac:dyDescent="0.25">
      <c r="A4165" s="108" t="str">
        <f t="shared" si="65"/>
        <v>CA_2006_NATIONAL TOTAL_Hg</v>
      </c>
      <c r="B4165" s="113" t="s">
        <v>141</v>
      </c>
      <c r="C4165" s="113">
        <v>2006</v>
      </c>
      <c r="D4165" s="113" t="s">
        <v>122</v>
      </c>
      <c r="E4165" s="113" t="s">
        <v>127</v>
      </c>
      <c r="F4165" s="113" t="s">
        <v>200</v>
      </c>
      <c r="G4165" s="113">
        <v>7.1868246801230504E-3</v>
      </c>
    </row>
    <row r="4166" spans="1:7" x14ac:dyDescent="0.25">
      <c r="A4166" s="108" t="str">
        <f t="shared" si="65"/>
        <v>CA_2006_NATIONAL TOTAL_DIOX</v>
      </c>
      <c r="B4166" s="113" t="s">
        <v>141</v>
      </c>
      <c r="C4166" s="113">
        <v>2006</v>
      </c>
      <c r="D4166" s="113" t="s">
        <v>122</v>
      </c>
      <c r="E4166" s="113" t="s">
        <v>128</v>
      </c>
      <c r="F4166" s="113" t="s">
        <v>200</v>
      </c>
      <c r="G4166" s="150">
        <v>1.5338460958336099E-7</v>
      </c>
    </row>
    <row r="4167" spans="1:7" x14ac:dyDescent="0.25">
      <c r="A4167" s="108" t="str">
        <f t="shared" si="65"/>
        <v>CA_2006_NATIONAL TOTAL_PAH</v>
      </c>
      <c r="B4167" s="113" t="s">
        <v>141</v>
      </c>
      <c r="C4167" s="113">
        <v>2006</v>
      </c>
      <c r="D4167" s="113" t="s">
        <v>122</v>
      </c>
      <c r="E4167" s="113" t="s">
        <v>129</v>
      </c>
      <c r="F4167" s="113" t="s">
        <v>200</v>
      </c>
      <c r="G4167" s="113">
        <v>0.11392341758383</v>
      </c>
    </row>
    <row r="4168" spans="1:7" x14ac:dyDescent="0.25">
      <c r="A4168" s="108" t="str">
        <f t="shared" si="65"/>
        <v>CA_2006_NATIONAL TOTAL_HCB</v>
      </c>
      <c r="B4168" s="113" t="s">
        <v>141</v>
      </c>
      <c r="C4168" s="113">
        <v>2006</v>
      </c>
      <c r="D4168" s="113" t="s">
        <v>122</v>
      </c>
      <c r="E4168" s="113" t="s">
        <v>130</v>
      </c>
      <c r="F4168" s="113" t="s">
        <v>200</v>
      </c>
      <c r="G4168" s="150">
        <v>1.45693319027252E-5</v>
      </c>
    </row>
    <row r="4169" spans="1:7" x14ac:dyDescent="0.25">
      <c r="A4169" s="108" t="str">
        <f t="shared" si="65"/>
        <v>CA_2006_1A3(FS)_NOx</v>
      </c>
      <c r="B4169" s="113" t="s">
        <v>141</v>
      </c>
      <c r="C4169" s="113">
        <v>2006</v>
      </c>
      <c r="D4169" s="113" t="s">
        <v>132</v>
      </c>
      <c r="E4169" s="113" t="s">
        <v>199</v>
      </c>
      <c r="F4169" s="113" t="s">
        <v>200</v>
      </c>
      <c r="G4169" s="113">
        <v>656.22092732328599</v>
      </c>
    </row>
    <row r="4170" spans="1:7" x14ac:dyDescent="0.25">
      <c r="A4170" s="108" t="str">
        <f t="shared" si="65"/>
        <v>CA_2006_1A3(FS)_NMVOC</v>
      </c>
      <c r="B4170" s="113" t="s">
        <v>141</v>
      </c>
      <c r="C4170" s="113">
        <v>2006</v>
      </c>
      <c r="D4170" s="113" t="s">
        <v>132</v>
      </c>
      <c r="E4170" s="113" t="s">
        <v>123</v>
      </c>
      <c r="F4170" s="113" t="s">
        <v>200</v>
      </c>
      <c r="G4170" s="113">
        <v>185.91116431403299</v>
      </c>
    </row>
    <row r="4171" spans="1:7" x14ac:dyDescent="0.25">
      <c r="A4171" s="108" t="str">
        <f t="shared" si="65"/>
        <v>CA_2006_1A3(FS)_SOx</v>
      </c>
      <c r="B4171" s="113" t="s">
        <v>141</v>
      </c>
      <c r="C4171" s="113">
        <v>2006</v>
      </c>
      <c r="D4171" s="113" t="s">
        <v>132</v>
      </c>
      <c r="E4171" s="113" t="s">
        <v>201</v>
      </c>
      <c r="F4171" s="113" t="s">
        <v>200</v>
      </c>
      <c r="G4171" s="113">
        <v>1.7145643769596799</v>
      </c>
    </row>
    <row r="4172" spans="1:7" x14ac:dyDescent="0.25">
      <c r="A4172" s="108" t="str">
        <f t="shared" si="65"/>
        <v>CA_2006_1A3(FS)_NH3</v>
      </c>
      <c r="B4172" s="113" t="s">
        <v>141</v>
      </c>
      <c r="C4172" s="113">
        <v>2006</v>
      </c>
      <c r="D4172" s="113" t="s">
        <v>132</v>
      </c>
      <c r="E4172" s="113" t="s">
        <v>124</v>
      </c>
      <c r="F4172" s="113" t="s">
        <v>200</v>
      </c>
      <c r="G4172" s="113">
        <v>10.1659317415698</v>
      </c>
    </row>
    <row r="4173" spans="1:7" x14ac:dyDescent="0.25">
      <c r="A4173" s="108" t="str">
        <f t="shared" si="65"/>
        <v>CA_2006_1A3(FS)_PM2.5</v>
      </c>
      <c r="B4173" s="113" t="s">
        <v>141</v>
      </c>
      <c r="C4173" s="113">
        <v>2006</v>
      </c>
      <c r="D4173" s="113" t="s">
        <v>132</v>
      </c>
      <c r="E4173" s="113" t="s">
        <v>203</v>
      </c>
      <c r="F4173" s="113" t="s">
        <v>200</v>
      </c>
      <c r="G4173" s="113">
        <v>23.7461987834136</v>
      </c>
    </row>
    <row r="4174" spans="1:7" x14ac:dyDescent="0.25">
      <c r="A4174" s="108" t="str">
        <f t="shared" si="65"/>
        <v>CA_2006_3D_NOx</v>
      </c>
      <c r="B4174" s="113" t="s">
        <v>141</v>
      </c>
      <c r="C4174" s="113">
        <v>2006</v>
      </c>
      <c r="D4174" s="113" t="s">
        <v>206</v>
      </c>
      <c r="E4174" s="113" t="s">
        <v>199</v>
      </c>
      <c r="F4174" s="113" t="s">
        <v>200</v>
      </c>
      <c r="G4174" s="113">
        <v>0.25793981547082301</v>
      </c>
    </row>
    <row r="4175" spans="1:7" x14ac:dyDescent="0.25">
      <c r="A4175" s="108" t="str">
        <f t="shared" si="65"/>
        <v>CA_2007_NATIONAL TOTAL_NOx</v>
      </c>
      <c r="B4175" s="113" t="s">
        <v>141</v>
      </c>
      <c r="C4175" s="113">
        <v>2007</v>
      </c>
      <c r="D4175" s="113" t="s">
        <v>122</v>
      </c>
      <c r="E4175" s="113" t="s">
        <v>199</v>
      </c>
      <c r="F4175" s="113" t="s">
        <v>200</v>
      </c>
      <c r="G4175" s="113">
        <v>2102.8304319557201</v>
      </c>
    </row>
    <row r="4176" spans="1:7" x14ac:dyDescent="0.25">
      <c r="A4176" s="108" t="str">
        <f t="shared" si="65"/>
        <v>CA_2007_NATIONAL TOTAL_NMVOC</v>
      </c>
      <c r="B4176" s="113" t="s">
        <v>141</v>
      </c>
      <c r="C4176" s="113">
        <v>2007</v>
      </c>
      <c r="D4176" s="113" t="s">
        <v>122</v>
      </c>
      <c r="E4176" s="113" t="s">
        <v>123</v>
      </c>
      <c r="F4176" s="113" t="s">
        <v>200</v>
      </c>
      <c r="G4176" s="113">
        <v>2103.6604905197501</v>
      </c>
    </row>
    <row r="4177" spans="1:7" x14ac:dyDescent="0.25">
      <c r="A4177" s="108" t="str">
        <f t="shared" si="65"/>
        <v>CA_2007_NATIONAL TOTAL_SOx</v>
      </c>
      <c r="B4177" s="113" t="s">
        <v>141</v>
      </c>
      <c r="C4177" s="113">
        <v>2007</v>
      </c>
      <c r="D4177" s="113" t="s">
        <v>122</v>
      </c>
      <c r="E4177" s="113" t="s">
        <v>201</v>
      </c>
      <c r="F4177" s="113" t="s">
        <v>200</v>
      </c>
      <c r="G4177" s="113">
        <v>1852.06622891849</v>
      </c>
    </row>
    <row r="4178" spans="1:7" x14ac:dyDescent="0.25">
      <c r="A4178" s="108" t="str">
        <f t="shared" si="65"/>
        <v>CA_2007_NATIONAL TOTAL_NH3</v>
      </c>
      <c r="B4178" s="113" t="s">
        <v>141</v>
      </c>
      <c r="C4178" s="113">
        <v>2007</v>
      </c>
      <c r="D4178" s="113" t="s">
        <v>122</v>
      </c>
      <c r="E4178" s="113" t="s">
        <v>124</v>
      </c>
      <c r="F4178" s="113" t="s">
        <v>200</v>
      </c>
      <c r="G4178" s="113">
        <v>483.79198144109398</v>
      </c>
    </row>
    <row r="4179" spans="1:7" x14ac:dyDescent="0.25">
      <c r="A4179" s="108" t="str">
        <f t="shared" si="65"/>
        <v>CA_2007_NATIONAL TOTAL_PM2.5</v>
      </c>
      <c r="B4179" s="113" t="s">
        <v>141</v>
      </c>
      <c r="C4179" s="113">
        <v>2007</v>
      </c>
      <c r="D4179" s="113" t="s">
        <v>122</v>
      </c>
      <c r="E4179" s="113" t="s">
        <v>203</v>
      </c>
      <c r="F4179" s="113" t="s">
        <v>200</v>
      </c>
      <c r="G4179" s="113">
        <v>1342.7037981232299</v>
      </c>
    </row>
    <row r="4180" spans="1:7" x14ac:dyDescent="0.25">
      <c r="A4180" s="108" t="str">
        <f t="shared" si="65"/>
        <v>CA_2007_NATIONAL TOTAL_Pb</v>
      </c>
      <c r="B4180" s="113" t="s">
        <v>141</v>
      </c>
      <c r="C4180" s="113">
        <v>2007</v>
      </c>
      <c r="D4180" s="113" t="s">
        <v>122</v>
      </c>
      <c r="E4180" s="113" t="s">
        <v>125</v>
      </c>
      <c r="F4180" s="113" t="s">
        <v>200</v>
      </c>
      <c r="G4180" s="113">
        <v>0.27019214727465801</v>
      </c>
    </row>
    <row r="4181" spans="1:7" x14ac:dyDescent="0.25">
      <c r="A4181" s="108" t="str">
        <f t="shared" si="65"/>
        <v>CA_2007_NATIONAL TOTAL_Cd</v>
      </c>
      <c r="B4181" s="113" t="s">
        <v>141</v>
      </c>
      <c r="C4181" s="113">
        <v>2007</v>
      </c>
      <c r="D4181" s="113" t="s">
        <v>122</v>
      </c>
      <c r="E4181" s="113" t="s">
        <v>126</v>
      </c>
      <c r="F4181" s="113" t="s">
        <v>200</v>
      </c>
      <c r="G4181" s="113">
        <v>2.8599274388462499E-2</v>
      </c>
    </row>
    <row r="4182" spans="1:7" x14ac:dyDescent="0.25">
      <c r="A4182" s="108" t="str">
        <f t="shared" si="65"/>
        <v>CA_2007_NATIONAL TOTAL_Hg</v>
      </c>
      <c r="B4182" s="113" t="s">
        <v>141</v>
      </c>
      <c r="C4182" s="113">
        <v>2007</v>
      </c>
      <c r="D4182" s="113" t="s">
        <v>122</v>
      </c>
      <c r="E4182" s="113" t="s">
        <v>127</v>
      </c>
      <c r="F4182" s="113" t="s">
        <v>200</v>
      </c>
      <c r="G4182" s="113">
        <v>7.8182373966310201E-3</v>
      </c>
    </row>
    <row r="4183" spans="1:7" x14ac:dyDescent="0.25">
      <c r="A4183" s="108" t="str">
        <f t="shared" si="65"/>
        <v>CA_2007_NATIONAL TOTAL_DIOX</v>
      </c>
      <c r="B4183" s="113" t="s">
        <v>141</v>
      </c>
      <c r="C4183" s="113">
        <v>2007</v>
      </c>
      <c r="D4183" s="113" t="s">
        <v>122</v>
      </c>
      <c r="E4183" s="113" t="s">
        <v>128</v>
      </c>
      <c r="F4183" s="113" t="s">
        <v>200</v>
      </c>
      <c r="G4183" s="150">
        <v>1.4352425396123001E-7</v>
      </c>
    </row>
    <row r="4184" spans="1:7" x14ac:dyDescent="0.25">
      <c r="A4184" s="108" t="str">
        <f t="shared" si="65"/>
        <v>CA_2007_NATIONAL TOTAL_PAH</v>
      </c>
      <c r="B4184" s="113" t="s">
        <v>141</v>
      </c>
      <c r="C4184" s="113">
        <v>2007</v>
      </c>
      <c r="D4184" s="113" t="s">
        <v>122</v>
      </c>
      <c r="E4184" s="113" t="s">
        <v>129</v>
      </c>
      <c r="F4184" s="113" t="s">
        <v>200</v>
      </c>
      <c r="G4184" s="113">
        <v>0.110894986219951</v>
      </c>
    </row>
    <row r="4185" spans="1:7" x14ac:dyDescent="0.25">
      <c r="A4185" s="108" t="str">
        <f t="shared" si="65"/>
        <v>CA_2007_NATIONAL TOTAL_HCB</v>
      </c>
      <c r="B4185" s="113" t="s">
        <v>141</v>
      </c>
      <c r="C4185" s="113">
        <v>2007</v>
      </c>
      <c r="D4185" s="113" t="s">
        <v>122</v>
      </c>
      <c r="E4185" s="113" t="s">
        <v>130</v>
      </c>
      <c r="F4185" s="113" t="s">
        <v>200</v>
      </c>
      <c r="G4185" s="150">
        <v>1.15266111319686E-5</v>
      </c>
    </row>
    <row r="4186" spans="1:7" x14ac:dyDescent="0.25">
      <c r="A4186" s="108" t="str">
        <f t="shared" si="65"/>
        <v>CA_2007_1A3(FS)_NOx</v>
      </c>
      <c r="B4186" s="113" t="s">
        <v>141</v>
      </c>
      <c r="C4186" s="113">
        <v>2007</v>
      </c>
      <c r="D4186" s="113" t="s">
        <v>132</v>
      </c>
      <c r="E4186" s="113" t="s">
        <v>199</v>
      </c>
      <c r="F4186" s="113" t="s">
        <v>200</v>
      </c>
      <c r="G4186" s="113">
        <v>640.75875020752699</v>
      </c>
    </row>
    <row r="4187" spans="1:7" x14ac:dyDescent="0.25">
      <c r="A4187" s="108" t="str">
        <f t="shared" si="65"/>
        <v>CA_2007_1A3(FS)_NMVOC</v>
      </c>
      <c r="B4187" s="113" t="s">
        <v>141</v>
      </c>
      <c r="C4187" s="113">
        <v>2007</v>
      </c>
      <c r="D4187" s="113" t="s">
        <v>132</v>
      </c>
      <c r="E4187" s="113" t="s">
        <v>123</v>
      </c>
      <c r="F4187" s="113" t="s">
        <v>200</v>
      </c>
      <c r="G4187" s="113">
        <v>174.93132194217301</v>
      </c>
    </row>
    <row r="4188" spans="1:7" x14ac:dyDescent="0.25">
      <c r="A4188" s="108" t="str">
        <f t="shared" si="65"/>
        <v>CA_2007_1A3(FS)_SOx</v>
      </c>
      <c r="B4188" s="113" t="s">
        <v>141</v>
      </c>
      <c r="C4188" s="113">
        <v>2007</v>
      </c>
      <c r="D4188" s="113" t="s">
        <v>132</v>
      </c>
      <c r="E4188" s="113" t="s">
        <v>201</v>
      </c>
      <c r="F4188" s="113" t="s">
        <v>200</v>
      </c>
      <c r="G4188" s="113">
        <v>1.1367043472520999</v>
      </c>
    </row>
    <row r="4189" spans="1:7" x14ac:dyDescent="0.25">
      <c r="A4189" s="108" t="str">
        <f t="shared" si="65"/>
        <v>CA_2007_1A3(FS)_NH3</v>
      </c>
      <c r="B4189" s="113" t="s">
        <v>141</v>
      </c>
      <c r="C4189" s="113">
        <v>2007</v>
      </c>
      <c r="D4189" s="113" t="s">
        <v>132</v>
      </c>
      <c r="E4189" s="113" t="s">
        <v>124</v>
      </c>
      <c r="F4189" s="113" t="s">
        <v>200</v>
      </c>
      <c r="G4189" s="113">
        <v>10.030051621004</v>
      </c>
    </row>
    <row r="4190" spans="1:7" x14ac:dyDescent="0.25">
      <c r="A4190" s="108" t="str">
        <f t="shared" si="65"/>
        <v>CA_2007_1A3(FS)_PM2.5</v>
      </c>
      <c r="B4190" s="113" t="s">
        <v>141</v>
      </c>
      <c r="C4190" s="113">
        <v>2007</v>
      </c>
      <c r="D4190" s="113" t="s">
        <v>132</v>
      </c>
      <c r="E4190" s="113" t="s">
        <v>203</v>
      </c>
      <c r="F4190" s="113" t="s">
        <v>200</v>
      </c>
      <c r="G4190" s="113">
        <v>23.392046720178001</v>
      </c>
    </row>
    <row r="4191" spans="1:7" x14ac:dyDescent="0.25">
      <c r="A4191" s="108" t="str">
        <f t="shared" si="65"/>
        <v>CA_2007_3D_NOx</v>
      </c>
      <c r="B4191" s="113" t="s">
        <v>141</v>
      </c>
      <c r="C4191" s="113">
        <v>2007</v>
      </c>
      <c r="D4191" s="113" t="s">
        <v>206</v>
      </c>
      <c r="E4191" s="113" t="s">
        <v>199</v>
      </c>
      <c r="F4191" s="113" t="s">
        <v>200</v>
      </c>
      <c r="G4191" s="113">
        <v>0.27031321653999701</v>
      </c>
    </row>
    <row r="4192" spans="1:7" x14ac:dyDescent="0.25">
      <c r="A4192" s="108" t="str">
        <f t="shared" si="65"/>
        <v>CA_2008_NATIONAL TOTAL_NOx</v>
      </c>
      <c r="B4192" s="113" t="s">
        <v>141</v>
      </c>
      <c r="C4192" s="113">
        <v>2008</v>
      </c>
      <c r="D4192" s="113" t="s">
        <v>122</v>
      </c>
      <c r="E4192" s="113" t="s">
        <v>199</v>
      </c>
      <c r="F4192" s="113" t="s">
        <v>200</v>
      </c>
      <c r="G4192" s="113">
        <v>2022.45007291569</v>
      </c>
    </row>
    <row r="4193" spans="1:7" x14ac:dyDescent="0.25">
      <c r="A4193" s="108" t="str">
        <f t="shared" si="65"/>
        <v>CA_2008_NATIONAL TOTAL_NMVOC</v>
      </c>
      <c r="B4193" s="113" t="s">
        <v>141</v>
      </c>
      <c r="C4193" s="113">
        <v>2008</v>
      </c>
      <c r="D4193" s="113" t="s">
        <v>122</v>
      </c>
      <c r="E4193" s="113" t="s">
        <v>123</v>
      </c>
      <c r="F4193" s="113" t="s">
        <v>200</v>
      </c>
      <c r="G4193" s="113">
        <v>2018.67990846476</v>
      </c>
    </row>
    <row r="4194" spans="1:7" x14ac:dyDescent="0.25">
      <c r="A4194" s="108" t="str">
        <f t="shared" si="65"/>
        <v>CA_2008_NATIONAL TOTAL_SOx</v>
      </c>
      <c r="B4194" s="113" t="s">
        <v>141</v>
      </c>
      <c r="C4194" s="113">
        <v>2008</v>
      </c>
      <c r="D4194" s="113" t="s">
        <v>122</v>
      </c>
      <c r="E4194" s="113" t="s">
        <v>201</v>
      </c>
      <c r="F4194" s="113" t="s">
        <v>200</v>
      </c>
      <c r="G4194" s="113">
        <v>1667.18397590682</v>
      </c>
    </row>
    <row r="4195" spans="1:7" x14ac:dyDescent="0.25">
      <c r="A4195" s="108" t="str">
        <f t="shared" si="65"/>
        <v>CA_2008_NATIONAL TOTAL_NH3</v>
      </c>
      <c r="B4195" s="113" t="s">
        <v>141</v>
      </c>
      <c r="C4195" s="113">
        <v>2008</v>
      </c>
      <c r="D4195" s="113" t="s">
        <v>122</v>
      </c>
      <c r="E4195" s="113" t="s">
        <v>124</v>
      </c>
      <c r="F4195" s="113" t="s">
        <v>200</v>
      </c>
      <c r="G4195" s="113">
        <v>475.76425428199201</v>
      </c>
    </row>
    <row r="4196" spans="1:7" x14ac:dyDescent="0.25">
      <c r="A4196" s="108" t="str">
        <f t="shared" si="65"/>
        <v>CA_2008_NATIONAL TOTAL_PM2.5</v>
      </c>
      <c r="B4196" s="113" t="s">
        <v>141</v>
      </c>
      <c r="C4196" s="113">
        <v>2008</v>
      </c>
      <c r="D4196" s="113" t="s">
        <v>122</v>
      </c>
      <c r="E4196" s="113" t="s">
        <v>203</v>
      </c>
      <c r="F4196" s="113" t="s">
        <v>200</v>
      </c>
      <c r="G4196" s="113">
        <v>1363.9552090859299</v>
      </c>
    </row>
    <row r="4197" spans="1:7" x14ac:dyDescent="0.25">
      <c r="A4197" s="108" t="str">
        <f t="shared" si="65"/>
        <v>CA_2008_NATIONAL TOTAL_Pb</v>
      </c>
      <c r="B4197" s="113" t="s">
        <v>141</v>
      </c>
      <c r="C4197" s="113">
        <v>2008</v>
      </c>
      <c r="D4197" s="113" t="s">
        <v>122</v>
      </c>
      <c r="E4197" s="113" t="s">
        <v>125</v>
      </c>
      <c r="F4197" s="113" t="s">
        <v>200</v>
      </c>
      <c r="G4197" s="113">
        <v>0.24776656898900201</v>
      </c>
    </row>
    <row r="4198" spans="1:7" x14ac:dyDescent="0.25">
      <c r="A4198" s="108" t="str">
        <f t="shared" si="65"/>
        <v>CA_2008_NATIONAL TOTAL_Cd</v>
      </c>
      <c r="B4198" s="113" t="s">
        <v>141</v>
      </c>
      <c r="C4198" s="113">
        <v>2008</v>
      </c>
      <c r="D4198" s="113" t="s">
        <v>122</v>
      </c>
      <c r="E4198" s="113" t="s">
        <v>126</v>
      </c>
      <c r="F4198" s="113" t="s">
        <v>200</v>
      </c>
      <c r="G4198" s="113">
        <v>2.26798147821697E-2</v>
      </c>
    </row>
    <row r="4199" spans="1:7" x14ac:dyDescent="0.25">
      <c r="A4199" s="108" t="str">
        <f t="shared" si="65"/>
        <v>CA_2008_NATIONAL TOTAL_Hg</v>
      </c>
      <c r="B4199" s="113" t="s">
        <v>141</v>
      </c>
      <c r="C4199" s="113">
        <v>2008</v>
      </c>
      <c r="D4199" s="113" t="s">
        <v>122</v>
      </c>
      <c r="E4199" s="113" t="s">
        <v>127</v>
      </c>
      <c r="F4199" s="113" t="s">
        <v>200</v>
      </c>
      <c r="G4199" s="113">
        <v>7.0544687065172201E-3</v>
      </c>
    </row>
    <row r="4200" spans="1:7" x14ac:dyDescent="0.25">
      <c r="A4200" s="108" t="str">
        <f t="shared" si="65"/>
        <v>CA_2008_NATIONAL TOTAL_DIOX</v>
      </c>
      <c r="B4200" s="113" t="s">
        <v>141</v>
      </c>
      <c r="C4200" s="113">
        <v>2008</v>
      </c>
      <c r="D4200" s="113" t="s">
        <v>122</v>
      </c>
      <c r="E4200" s="113" t="s">
        <v>128</v>
      </c>
      <c r="F4200" s="113" t="s">
        <v>200</v>
      </c>
      <c r="G4200" s="150">
        <v>1.3228693055218899E-7</v>
      </c>
    </row>
    <row r="4201" spans="1:7" x14ac:dyDescent="0.25">
      <c r="A4201" s="108" t="str">
        <f t="shared" si="65"/>
        <v>CA_2008_NATIONAL TOTAL_PAH</v>
      </c>
      <c r="B4201" s="113" t="s">
        <v>141</v>
      </c>
      <c r="C4201" s="113">
        <v>2008</v>
      </c>
      <c r="D4201" s="113" t="s">
        <v>122</v>
      </c>
      <c r="E4201" s="113" t="s">
        <v>129</v>
      </c>
      <c r="F4201" s="113" t="s">
        <v>200</v>
      </c>
      <c r="G4201" s="113">
        <v>0.112772554029388</v>
      </c>
    </row>
    <row r="4202" spans="1:7" x14ac:dyDescent="0.25">
      <c r="A4202" s="108" t="str">
        <f t="shared" si="65"/>
        <v>CA_2008_NATIONAL TOTAL_HCB</v>
      </c>
      <c r="B4202" s="113" t="s">
        <v>141</v>
      </c>
      <c r="C4202" s="113">
        <v>2008</v>
      </c>
      <c r="D4202" s="113" t="s">
        <v>122</v>
      </c>
      <c r="E4202" s="113" t="s">
        <v>130</v>
      </c>
      <c r="F4202" s="113" t="s">
        <v>200</v>
      </c>
      <c r="G4202" s="150">
        <v>9.6460499758110995E-6</v>
      </c>
    </row>
    <row r="4203" spans="1:7" x14ac:dyDescent="0.25">
      <c r="A4203" s="108" t="str">
        <f t="shared" si="65"/>
        <v>CA_2008_1A3(FS)_NOx</v>
      </c>
      <c r="B4203" s="113" t="s">
        <v>141</v>
      </c>
      <c r="C4203" s="113">
        <v>2008</v>
      </c>
      <c r="D4203" s="113" t="s">
        <v>132</v>
      </c>
      <c r="E4203" s="113" t="s">
        <v>199</v>
      </c>
      <c r="F4203" s="113" t="s">
        <v>200</v>
      </c>
      <c r="G4203" s="113">
        <v>600.83238080919295</v>
      </c>
    </row>
    <row r="4204" spans="1:7" x14ac:dyDescent="0.25">
      <c r="A4204" s="108" t="str">
        <f t="shared" si="65"/>
        <v>CA_2008_1A3(FS)_NMVOC</v>
      </c>
      <c r="B4204" s="113" t="s">
        <v>141</v>
      </c>
      <c r="C4204" s="113">
        <v>2008</v>
      </c>
      <c r="D4204" s="113" t="s">
        <v>132</v>
      </c>
      <c r="E4204" s="113" t="s">
        <v>123</v>
      </c>
      <c r="F4204" s="113" t="s">
        <v>200</v>
      </c>
      <c r="G4204" s="113">
        <v>159.63587376525001</v>
      </c>
    </row>
    <row r="4205" spans="1:7" x14ac:dyDescent="0.25">
      <c r="A4205" s="108" t="str">
        <f t="shared" si="65"/>
        <v>CA_2008_1A3(FS)_SOx</v>
      </c>
      <c r="B4205" s="113" t="s">
        <v>141</v>
      </c>
      <c r="C4205" s="113">
        <v>2008</v>
      </c>
      <c r="D4205" s="113" t="s">
        <v>132</v>
      </c>
      <c r="E4205" s="113" t="s">
        <v>201</v>
      </c>
      <c r="F4205" s="113" t="s">
        <v>200</v>
      </c>
      <c r="G4205" s="113">
        <v>1.1106893505365001</v>
      </c>
    </row>
    <row r="4206" spans="1:7" x14ac:dyDescent="0.25">
      <c r="A4206" s="108" t="str">
        <f t="shared" si="65"/>
        <v>CA_2008_1A3(FS)_NH3</v>
      </c>
      <c r="B4206" s="113" t="s">
        <v>141</v>
      </c>
      <c r="C4206" s="113">
        <v>2008</v>
      </c>
      <c r="D4206" s="113" t="s">
        <v>132</v>
      </c>
      <c r="E4206" s="113" t="s">
        <v>124</v>
      </c>
      <c r="F4206" s="113" t="s">
        <v>200</v>
      </c>
      <c r="G4206" s="113">
        <v>9.3983261925661292</v>
      </c>
    </row>
    <row r="4207" spans="1:7" x14ac:dyDescent="0.25">
      <c r="A4207" s="108" t="str">
        <f t="shared" si="65"/>
        <v>CA_2008_1A3(FS)_PM2.5</v>
      </c>
      <c r="B4207" s="113" t="s">
        <v>141</v>
      </c>
      <c r="C4207" s="113">
        <v>2008</v>
      </c>
      <c r="D4207" s="113" t="s">
        <v>132</v>
      </c>
      <c r="E4207" s="113" t="s">
        <v>203</v>
      </c>
      <c r="F4207" s="113" t="s">
        <v>200</v>
      </c>
      <c r="G4207" s="113">
        <v>22.657629966553799</v>
      </c>
    </row>
    <row r="4208" spans="1:7" x14ac:dyDescent="0.25">
      <c r="A4208" s="108" t="str">
        <f t="shared" si="65"/>
        <v>CA_2008_3D_NOx</v>
      </c>
      <c r="B4208" s="113" t="s">
        <v>141</v>
      </c>
      <c r="C4208" s="113">
        <v>2008</v>
      </c>
      <c r="D4208" s="113" t="s">
        <v>206</v>
      </c>
      <c r="E4208" s="113" t="s">
        <v>199</v>
      </c>
      <c r="F4208" s="113" t="s">
        <v>200</v>
      </c>
      <c r="G4208" s="113">
        <v>0.27614327579543901</v>
      </c>
    </row>
    <row r="4209" spans="1:7" x14ac:dyDescent="0.25">
      <c r="A4209" s="108" t="str">
        <f t="shared" si="65"/>
        <v>CA_2009_NATIONAL TOTAL_NOx</v>
      </c>
      <c r="B4209" s="113" t="s">
        <v>141</v>
      </c>
      <c r="C4209" s="113">
        <v>2009</v>
      </c>
      <c r="D4209" s="113" t="s">
        <v>122</v>
      </c>
      <c r="E4209" s="113" t="s">
        <v>199</v>
      </c>
      <c r="F4209" s="113" t="s">
        <v>200</v>
      </c>
      <c r="G4209" s="113">
        <v>1890.89261073032</v>
      </c>
    </row>
    <row r="4210" spans="1:7" x14ac:dyDescent="0.25">
      <c r="A4210" s="108" t="str">
        <f t="shared" si="65"/>
        <v>CA_2009_NATIONAL TOTAL_NMVOC</v>
      </c>
      <c r="B4210" s="113" t="s">
        <v>141</v>
      </c>
      <c r="C4210" s="113">
        <v>2009</v>
      </c>
      <c r="D4210" s="113" t="s">
        <v>122</v>
      </c>
      <c r="E4210" s="113" t="s">
        <v>123</v>
      </c>
      <c r="F4210" s="113" t="s">
        <v>200</v>
      </c>
      <c r="G4210" s="113">
        <v>1870.27608260191</v>
      </c>
    </row>
    <row r="4211" spans="1:7" x14ac:dyDescent="0.25">
      <c r="A4211" s="108" t="str">
        <f t="shared" si="65"/>
        <v>CA_2009_NATIONAL TOTAL_SOx</v>
      </c>
      <c r="B4211" s="113" t="s">
        <v>141</v>
      </c>
      <c r="C4211" s="113">
        <v>2009</v>
      </c>
      <c r="D4211" s="113" t="s">
        <v>122</v>
      </c>
      <c r="E4211" s="113" t="s">
        <v>201</v>
      </c>
      <c r="F4211" s="113" t="s">
        <v>200</v>
      </c>
      <c r="G4211" s="113">
        <v>1403.27309838778</v>
      </c>
    </row>
    <row r="4212" spans="1:7" x14ac:dyDescent="0.25">
      <c r="A4212" s="108" t="str">
        <f t="shared" si="65"/>
        <v>CA_2009_NATIONAL TOTAL_NH3</v>
      </c>
      <c r="B4212" s="113" t="s">
        <v>141</v>
      </c>
      <c r="C4212" s="113">
        <v>2009</v>
      </c>
      <c r="D4212" s="113" t="s">
        <v>122</v>
      </c>
      <c r="E4212" s="113" t="s">
        <v>124</v>
      </c>
      <c r="F4212" s="113" t="s">
        <v>200</v>
      </c>
      <c r="G4212" s="113">
        <v>459.94947954916199</v>
      </c>
    </row>
    <row r="4213" spans="1:7" x14ac:dyDescent="0.25">
      <c r="A4213" s="108" t="str">
        <f t="shared" si="65"/>
        <v>CA_2009_NATIONAL TOTAL_PM2.5</v>
      </c>
      <c r="B4213" s="113" t="s">
        <v>141</v>
      </c>
      <c r="C4213" s="113">
        <v>2009</v>
      </c>
      <c r="D4213" s="113" t="s">
        <v>122</v>
      </c>
      <c r="E4213" s="113" t="s">
        <v>203</v>
      </c>
      <c r="F4213" s="113" t="s">
        <v>200</v>
      </c>
      <c r="G4213" s="113">
        <v>1318.1369208082499</v>
      </c>
    </row>
    <row r="4214" spans="1:7" x14ac:dyDescent="0.25">
      <c r="A4214" s="108" t="str">
        <f t="shared" si="65"/>
        <v>CA_2009_NATIONAL TOTAL_Pb</v>
      </c>
      <c r="B4214" s="113" t="s">
        <v>141</v>
      </c>
      <c r="C4214" s="113">
        <v>2009</v>
      </c>
      <c r="D4214" s="113" t="s">
        <v>122</v>
      </c>
      <c r="E4214" s="113" t="s">
        <v>125</v>
      </c>
      <c r="F4214" s="113" t="s">
        <v>200</v>
      </c>
      <c r="G4214" s="113">
        <v>0.22670316681114699</v>
      </c>
    </row>
    <row r="4215" spans="1:7" x14ac:dyDescent="0.25">
      <c r="A4215" s="108" t="str">
        <f t="shared" si="65"/>
        <v>CA_2009_NATIONAL TOTAL_Cd</v>
      </c>
      <c r="B4215" s="113" t="s">
        <v>141</v>
      </c>
      <c r="C4215" s="113">
        <v>2009</v>
      </c>
      <c r="D4215" s="113" t="s">
        <v>122</v>
      </c>
      <c r="E4215" s="113" t="s">
        <v>126</v>
      </c>
      <c r="F4215" s="113" t="s">
        <v>200</v>
      </c>
      <c r="G4215" s="113">
        <v>2.1063017040949102E-2</v>
      </c>
    </row>
    <row r="4216" spans="1:7" x14ac:dyDescent="0.25">
      <c r="A4216" s="108" t="str">
        <f t="shared" si="65"/>
        <v>CA_2009_NATIONAL TOTAL_Hg</v>
      </c>
      <c r="B4216" s="113" t="s">
        <v>141</v>
      </c>
      <c r="C4216" s="113">
        <v>2009</v>
      </c>
      <c r="D4216" s="113" t="s">
        <v>122</v>
      </c>
      <c r="E4216" s="113" t="s">
        <v>127</v>
      </c>
      <c r="F4216" s="113" t="s">
        <v>200</v>
      </c>
      <c r="G4216" s="113">
        <v>5.6696773466104796E-3</v>
      </c>
    </row>
    <row r="4217" spans="1:7" x14ac:dyDescent="0.25">
      <c r="A4217" s="108" t="str">
        <f t="shared" si="65"/>
        <v>CA_2009_NATIONAL TOTAL_DIOX</v>
      </c>
      <c r="B4217" s="113" t="s">
        <v>141</v>
      </c>
      <c r="C4217" s="113">
        <v>2009</v>
      </c>
      <c r="D4217" s="113" t="s">
        <v>122</v>
      </c>
      <c r="E4217" s="113" t="s">
        <v>128</v>
      </c>
      <c r="F4217" s="113" t="s">
        <v>200</v>
      </c>
      <c r="G4217" s="150">
        <v>1.2191181609217501E-7</v>
      </c>
    </row>
    <row r="4218" spans="1:7" x14ac:dyDescent="0.25">
      <c r="A4218" s="108" t="str">
        <f t="shared" si="65"/>
        <v>CA_2009_NATIONAL TOTAL_PAH</v>
      </c>
      <c r="B4218" s="113" t="s">
        <v>141</v>
      </c>
      <c r="C4218" s="113">
        <v>2009</v>
      </c>
      <c r="D4218" s="113" t="s">
        <v>122</v>
      </c>
      <c r="E4218" s="113" t="s">
        <v>129</v>
      </c>
      <c r="F4218" s="113" t="s">
        <v>200</v>
      </c>
      <c r="G4218" s="113">
        <v>0.100072579460319</v>
      </c>
    </row>
    <row r="4219" spans="1:7" x14ac:dyDescent="0.25">
      <c r="A4219" s="108" t="str">
        <f t="shared" si="65"/>
        <v>CA_2009_NATIONAL TOTAL_HCB</v>
      </c>
      <c r="B4219" s="113" t="s">
        <v>141</v>
      </c>
      <c r="C4219" s="113">
        <v>2009</v>
      </c>
      <c r="D4219" s="113" t="s">
        <v>122</v>
      </c>
      <c r="E4219" s="113" t="s">
        <v>130</v>
      </c>
      <c r="F4219" s="113" t="s">
        <v>200</v>
      </c>
      <c r="G4219" s="150">
        <v>6.4615026918835397E-6</v>
      </c>
    </row>
    <row r="4220" spans="1:7" x14ac:dyDescent="0.25">
      <c r="A4220" s="108" t="str">
        <f t="shared" si="65"/>
        <v>CA_2009_1A3(FS)_NOx</v>
      </c>
      <c r="B4220" s="113" t="s">
        <v>141</v>
      </c>
      <c r="C4220" s="113">
        <v>2009</v>
      </c>
      <c r="D4220" s="113" t="s">
        <v>132</v>
      </c>
      <c r="E4220" s="113" t="s">
        <v>199</v>
      </c>
      <c r="F4220" s="113" t="s">
        <v>200</v>
      </c>
      <c r="G4220" s="113">
        <v>565.03997296870602</v>
      </c>
    </row>
    <row r="4221" spans="1:7" x14ac:dyDescent="0.25">
      <c r="A4221" s="108" t="str">
        <f t="shared" si="65"/>
        <v>CA_2009_1A3(FS)_NMVOC</v>
      </c>
      <c r="B4221" s="113" t="s">
        <v>141</v>
      </c>
      <c r="C4221" s="113">
        <v>2009</v>
      </c>
      <c r="D4221" s="113" t="s">
        <v>132</v>
      </c>
      <c r="E4221" s="113" t="s">
        <v>123</v>
      </c>
      <c r="F4221" s="113" t="s">
        <v>200</v>
      </c>
      <c r="G4221" s="113">
        <v>148.85916037448001</v>
      </c>
    </row>
    <row r="4222" spans="1:7" x14ac:dyDescent="0.25">
      <c r="A4222" s="108" t="str">
        <f t="shared" si="65"/>
        <v>CA_2009_1A3(FS)_SOx</v>
      </c>
      <c r="B4222" s="113" t="s">
        <v>141</v>
      </c>
      <c r="C4222" s="113">
        <v>2009</v>
      </c>
      <c r="D4222" s="113" t="s">
        <v>132</v>
      </c>
      <c r="E4222" s="113" t="s">
        <v>201</v>
      </c>
      <c r="F4222" s="113" t="s">
        <v>200</v>
      </c>
      <c r="G4222" s="113">
        <v>1.0941227522232699</v>
      </c>
    </row>
    <row r="4223" spans="1:7" x14ac:dyDescent="0.25">
      <c r="A4223" s="108" t="str">
        <f t="shared" si="65"/>
        <v>CA_2009_1A3(FS)_NH3</v>
      </c>
      <c r="B4223" s="113" t="s">
        <v>141</v>
      </c>
      <c r="C4223" s="113">
        <v>2009</v>
      </c>
      <c r="D4223" s="113" t="s">
        <v>132</v>
      </c>
      <c r="E4223" s="113" t="s">
        <v>124</v>
      </c>
      <c r="F4223" s="113" t="s">
        <v>200</v>
      </c>
      <c r="G4223" s="113">
        <v>8.9829657427240903</v>
      </c>
    </row>
    <row r="4224" spans="1:7" x14ac:dyDescent="0.25">
      <c r="A4224" s="108" t="str">
        <f t="shared" si="65"/>
        <v>CA_2009_1A3(FS)_PM2.5</v>
      </c>
      <c r="B4224" s="113" t="s">
        <v>141</v>
      </c>
      <c r="C4224" s="113">
        <v>2009</v>
      </c>
      <c r="D4224" s="113" t="s">
        <v>132</v>
      </c>
      <c r="E4224" s="113" t="s">
        <v>203</v>
      </c>
      <c r="F4224" s="113" t="s">
        <v>200</v>
      </c>
      <c r="G4224" s="113">
        <v>21.961932503555701</v>
      </c>
    </row>
    <row r="4225" spans="1:7" x14ac:dyDescent="0.25">
      <c r="A4225" s="108" t="str">
        <f t="shared" si="65"/>
        <v>CA_2009_3D_NOx</v>
      </c>
      <c r="B4225" s="113" t="s">
        <v>141</v>
      </c>
      <c r="C4225" s="113">
        <v>2009</v>
      </c>
      <c r="D4225" s="113" t="s">
        <v>206</v>
      </c>
      <c r="E4225" s="113" t="s">
        <v>199</v>
      </c>
      <c r="F4225" s="113" t="s">
        <v>200</v>
      </c>
      <c r="G4225" s="113">
        <v>0.24132006795053401</v>
      </c>
    </row>
    <row r="4226" spans="1:7" x14ac:dyDescent="0.25">
      <c r="A4226" s="108" t="str">
        <f t="shared" ref="A4226:A4289" si="66">CONCATENATE(B4226,"_",C4226,"_",D4226,"_",E4226)</f>
        <v>CA_2010_NATIONAL TOTAL_NOx</v>
      </c>
      <c r="B4226" s="113" t="s">
        <v>141</v>
      </c>
      <c r="C4226" s="113">
        <v>2010</v>
      </c>
      <c r="D4226" s="113" t="s">
        <v>122</v>
      </c>
      <c r="E4226" s="113" t="s">
        <v>199</v>
      </c>
      <c r="F4226" s="113" t="s">
        <v>200</v>
      </c>
      <c r="G4226" s="113">
        <v>1895.6084017916501</v>
      </c>
    </row>
    <row r="4227" spans="1:7" x14ac:dyDescent="0.25">
      <c r="A4227" s="108" t="str">
        <f t="shared" si="66"/>
        <v>CA_2010_NATIONAL TOTAL_NMVOC</v>
      </c>
      <c r="B4227" s="113" t="s">
        <v>141</v>
      </c>
      <c r="C4227" s="113">
        <v>2010</v>
      </c>
      <c r="D4227" s="113" t="s">
        <v>122</v>
      </c>
      <c r="E4227" s="113" t="s">
        <v>123</v>
      </c>
      <c r="F4227" s="113" t="s">
        <v>200</v>
      </c>
      <c r="G4227" s="113">
        <v>1839.46069992402</v>
      </c>
    </row>
    <row r="4228" spans="1:7" x14ac:dyDescent="0.25">
      <c r="A4228" s="108" t="str">
        <f t="shared" si="66"/>
        <v>CA_2010_NATIONAL TOTAL_SOx</v>
      </c>
      <c r="B4228" s="113" t="s">
        <v>141</v>
      </c>
      <c r="C4228" s="113">
        <v>2010</v>
      </c>
      <c r="D4228" s="113" t="s">
        <v>122</v>
      </c>
      <c r="E4228" s="113" t="s">
        <v>201</v>
      </c>
      <c r="F4228" s="113" t="s">
        <v>200</v>
      </c>
      <c r="G4228" s="113">
        <v>1293.0390774738401</v>
      </c>
    </row>
    <row r="4229" spans="1:7" x14ac:dyDescent="0.25">
      <c r="A4229" s="108" t="str">
        <f t="shared" si="66"/>
        <v>CA_2010_NATIONAL TOTAL_NH3</v>
      </c>
      <c r="B4229" s="113" t="s">
        <v>141</v>
      </c>
      <c r="C4229" s="113">
        <v>2010</v>
      </c>
      <c r="D4229" s="113" t="s">
        <v>122</v>
      </c>
      <c r="E4229" s="113" t="s">
        <v>124</v>
      </c>
      <c r="F4229" s="113" t="s">
        <v>200</v>
      </c>
      <c r="G4229" s="113">
        <v>451.55529177359801</v>
      </c>
    </row>
    <row r="4230" spans="1:7" x14ac:dyDescent="0.25">
      <c r="A4230" s="108" t="str">
        <f t="shared" si="66"/>
        <v>CA_2010_NATIONAL TOTAL_PM2.5</v>
      </c>
      <c r="B4230" s="113" t="s">
        <v>141</v>
      </c>
      <c r="C4230" s="113">
        <v>2010</v>
      </c>
      <c r="D4230" s="113" t="s">
        <v>122</v>
      </c>
      <c r="E4230" s="113" t="s">
        <v>203</v>
      </c>
      <c r="F4230" s="113" t="s">
        <v>200</v>
      </c>
      <c r="G4230" s="113">
        <v>1340.03656459287</v>
      </c>
    </row>
    <row r="4231" spans="1:7" x14ac:dyDescent="0.25">
      <c r="A4231" s="108" t="str">
        <f t="shared" si="66"/>
        <v>CA_2010_NATIONAL TOTAL_Pb</v>
      </c>
      <c r="B4231" s="113" t="s">
        <v>141</v>
      </c>
      <c r="C4231" s="113">
        <v>2010</v>
      </c>
      <c r="D4231" s="113" t="s">
        <v>122</v>
      </c>
      <c r="E4231" s="113" t="s">
        <v>125</v>
      </c>
      <c r="F4231" s="113" t="s">
        <v>200</v>
      </c>
      <c r="G4231" s="113">
        <v>0.19214420696043</v>
      </c>
    </row>
    <row r="4232" spans="1:7" x14ac:dyDescent="0.25">
      <c r="A4232" s="108" t="str">
        <f t="shared" si="66"/>
        <v>CA_2010_NATIONAL TOTAL_Cd</v>
      </c>
      <c r="B4232" s="113" t="s">
        <v>141</v>
      </c>
      <c r="C4232" s="113">
        <v>2010</v>
      </c>
      <c r="D4232" s="113" t="s">
        <v>122</v>
      </c>
      <c r="E4232" s="113" t="s">
        <v>126</v>
      </c>
      <c r="F4232" s="113" t="s">
        <v>200</v>
      </c>
      <c r="G4232" s="113">
        <v>1.6333600280719899E-2</v>
      </c>
    </row>
    <row r="4233" spans="1:7" x14ac:dyDescent="0.25">
      <c r="A4233" s="108" t="str">
        <f t="shared" si="66"/>
        <v>CA_2010_NATIONAL TOTAL_Hg</v>
      </c>
      <c r="B4233" s="113" t="s">
        <v>141</v>
      </c>
      <c r="C4233" s="113">
        <v>2010</v>
      </c>
      <c r="D4233" s="113" t="s">
        <v>122</v>
      </c>
      <c r="E4233" s="113" t="s">
        <v>127</v>
      </c>
      <c r="F4233" s="113" t="s">
        <v>200</v>
      </c>
      <c r="G4233" s="113">
        <v>5.2784260069686003E-3</v>
      </c>
    </row>
    <row r="4234" spans="1:7" x14ac:dyDescent="0.25">
      <c r="A4234" s="108" t="str">
        <f t="shared" si="66"/>
        <v>CA_2010_NATIONAL TOTAL_DIOX</v>
      </c>
      <c r="B4234" s="113" t="s">
        <v>141</v>
      </c>
      <c r="C4234" s="113">
        <v>2010</v>
      </c>
      <c r="D4234" s="113" t="s">
        <v>122</v>
      </c>
      <c r="E4234" s="113" t="s">
        <v>128</v>
      </c>
      <c r="F4234" s="113" t="s">
        <v>200</v>
      </c>
      <c r="G4234" s="150">
        <v>1.1847649420553701E-7</v>
      </c>
    </row>
    <row r="4235" spans="1:7" x14ac:dyDescent="0.25">
      <c r="A4235" s="108" t="str">
        <f t="shared" si="66"/>
        <v>CA_2010_NATIONAL TOTAL_PAH</v>
      </c>
      <c r="B4235" s="113" t="s">
        <v>141</v>
      </c>
      <c r="C4235" s="113">
        <v>2010</v>
      </c>
      <c r="D4235" s="113" t="s">
        <v>122</v>
      </c>
      <c r="E4235" s="113" t="s">
        <v>129</v>
      </c>
      <c r="F4235" s="113" t="s">
        <v>200</v>
      </c>
      <c r="G4235" s="113">
        <v>8.6161912819144496E-2</v>
      </c>
    </row>
    <row r="4236" spans="1:7" x14ac:dyDescent="0.25">
      <c r="A4236" s="108" t="str">
        <f t="shared" si="66"/>
        <v>CA_2010_NATIONAL TOTAL_HCB</v>
      </c>
      <c r="B4236" s="113" t="s">
        <v>141</v>
      </c>
      <c r="C4236" s="113">
        <v>2010</v>
      </c>
      <c r="D4236" s="113" t="s">
        <v>122</v>
      </c>
      <c r="E4236" s="113" t="s">
        <v>130</v>
      </c>
      <c r="F4236" s="113" t="s">
        <v>200</v>
      </c>
      <c r="G4236" s="150">
        <v>6.2192536044707298E-6</v>
      </c>
    </row>
    <row r="4237" spans="1:7" x14ac:dyDescent="0.25">
      <c r="A4237" s="108" t="str">
        <f t="shared" si="66"/>
        <v>CA_2010_1A3(FS)_NOx</v>
      </c>
      <c r="B4237" s="113" t="s">
        <v>141</v>
      </c>
      <c r="C4237" s="113">
        <v>2010</v>
      </c>
      <c r="D4237" s="113" t="s">
        <v>132</v>
      </c>
      <c r="E4237" s="113" t="s">
        <v>199</v>
      </c>
      <c r="F4237" s="113" t="s">
        <v>200</v>
      </c>
      <c r="G4237" s="113">
        <v>537.54027515071505</v>
      </c>
    </row>
    <row r="4238" spans="1:7" x14ac:dyDescent="0.25">
      <c r="A4238" s="108" t="str">
        <f t="shared" si="66"/>
        <v>CA_2010_1A3(FS)_NMVOC</v>
      </c>
      <c r="B4238" s="113" t="s">
        <v>141</v>
      </c>
      <c r="C4238" s="113">
        <v>2010</v>
      </c>
      <c r="D4238" s="113" t="s">
        <v>132</v>
      </c>
      <c r="E4238" s="113" t="s">
        <v>123</v>
      </c>
      <c r="F4238" s="113" t="s">
        <v>200</v>
      </c>
      <c r="G4238" s="113">
        <v>137.48335198397299</v>
      </c>
    </row>
    <row r="4239" spans="1:7" x14ac:dyDescent="0.25">
      <c r="A4239" s="108" t="str">
        <f t="shared" si="66"/>
        <v>CA_2010_1A3(FS)_SOx</v>
      </c>
      <c r="B4239" s="113" t="s">
        <v>141</v>
      </c>
      <c r="C4239" s="113">
        <v>2010</v>
      </c>
      <c r="D4239" s="113" t="s">
        <v>132</v>
      </c>
      <c r="E4239" s="113" t="s">
        <v>201</v>
      </c>
      <c r="F4239" s="113" t="s">
        <v>200</v>
      </c>
      <c r="G4239" s="113">
        <v>1.1383764825440299</v>
      </c>
    </row>
    <row r="4240" spans="1:7" x14ac:dyDescent="0.25">
      <c r="A4240" s="108" t="str">
        <f t="shared" si="66"/>
        <v>CA_2010_1A3(FS)_NH3</v>
      </c>
      <c r="B4240" s="113" t="s">
        <v>141</v>
      </c>
      <c r="C4240" s="113">
        <v>2010</v>
      </c>
      <c r="D4240" s="113" t="s">
        <v>132</v>
      </c>
      <c r="E4240" s="113" t="s">
        <v>124</v>
      </c>
      <c r="F4240" s="113" t="s">
        <v>200</v>
      </c>
      <c r="G4240" s="113">
        <v>8.6774759864377398</v>
      </c>
    </row>
    <row r="4241" spans="1:7" x14ac:dyDescent="0.25">
      <c r="A4241" s="108" t="str">
        <f t="shared" si="66"/>
        <v>CA_2010_1A3(FS)_PM2.5</v>
      </c>
      <c r="B4241" s="113" t="s">
        <v>141</v>
      </c>
      <c r="C4241" s="113">
        <v>2010</v>
      </c>
      <c r="D4241" s="113" t="s">
        <v>132</v>
      </c>
      <c r="E4241" s="113" t="s">
        <v>203</v>
      </c>
      <c r="F4241" s="113" t="s">
        <v>200</v>
      </c>
      <c r="G4241" s="113">
        <v>21.514040659713</v>
      </c>
    </row>
    <row r="4242" spans="1:7" x14ac:dyDescent="0.25">
      <c r="A4242" s="108" t="str">
        <f t="shared" si="66"/>
        <v>CA_2010_3D_NOx</v>
      </c>
      <c r="B4242" s="113" t="s">
        <v>141</v>
      </c>
      <c r="C4242" s="113">
        <v>2010</v>
      </c>
      <c r="D4242" s="113" t="s">
        <v>206</v>
      </c>
      <c r="E4242" s="113" t="s">
        <v>199</v>
      </c>
      <c r="F4242" s="113" t="s">
        <v>200</v>
      </c>
      <c r="G4242" s="113">
        <v>0.20833114549787399</v>
      </c>
    </row>
    <row r="4243" spans="1:7" x14ac:dyDescent="0.25">
      <c r="A4243" s="108" t="str">
        <f t="shared" si="66"/>
        <v>CA_2011_NATIONAL TOTAL_NOx</v>
      </c>
      <c r="B4243" s="113" t="s">
        <v>141</v>
      </c>
      <c r="C4243" s="113">
        <v>2011</v>
      </c>
      <c r="D4243" s="113" t="s">
        <v>122</v>
      </c>
      <c r="E4243" s="113" t="s">
        <v>199</v>
      </c>
      <c r="F4243" s="113" t="s">
        <v>200</v>
      </c>
      <c r="G4243" s="113">
        <v>1803.9215375005001</v>
      </c>
    </row>
    <row r="4244" spans="1:7" x14ac:dyDescent="0.25">
      <c r="A4244" s="108" t="str">
        <f t="shared" si="66"/>
        <v>CA_2011_NATIONAL TOTAL_NMVOC</v>
      </c>
      <c r="B4244" s="113" t="s">
        <v>141</v>
      </c>
      <c r="C4244" s="113">
        <v>2011</v>
      </c>
      <c r="D4244" s="113" t="s">
        <v>122</v>
      </c>
      <c r="E4244" s="113" t="s">
        <v>123</v>
      </c>
      <c r="F4244" s="113" t="s">
        <v>200</v>
      </c>
      <c r="G4244" s="113">
        <v>1767.5354452967599</v>
      </c>
    </row>
    <row r="4245" spans="1:7" x14ac:dyDescent="0.25">
      <c r="A4245" s="108" t="str">
        <f t="shared" si="66"/>
        <v>CA_2011_NATIONAL TOTAL_SOx</v>
      </c>
      <c r="B4245" s="113" t="s">
        <v>141</v>
      </c>
      <c r="C4245" s="113">
        <v>2011</v>
      </c>
      <c r="D4245" s="113" t="s">
        <v>122</v>
      </c>
      <c r="E4245" s="113" t="s">
        <v>201</v>
      </c>
      <c r="F4245" s="113" t="s">
        <v>200</v>
      </c>
      <c r="G4245" s="113">
        <v>1201.9049314722299</v>
      </c>
    </row>
    <row r="4246" spans="1:7" x14ac:dyDescent="0.25">
      <c r="A4246" s="108" t="str">
        <f t="shared" si="66"/>
        <v>CA_2011_NATIONAL TOTAL_NH3</v>
      </c>
      <c r="B4246" s="113" t="s">
        <v>141</v>
      </c>
      <c r="C4246" s="113">
        <v>2011</v>
      </c>
      <c r="D4246" s="113" t="s">
        <v>122</v>
      </c>
      <c r="E4246" s="113" t="s">
        <v>124</v>
      </c>
      <c r="F4246" s="113" t="s">
        <v>200</v>
      </c>
      <c r="G4246" s="113">
        <v>448.53207186350699</v>
      </c>
    </row>
    <row r="4247" spans="1:7" x14ac:dyDescent="0.25">
      <c r="A4247" s="108" t="str">
        <f t="shared" si="66"/>
        <v>CA_2011_NATIONAL TOTAL_PM2.5</v>
      </c>
      <c r="B4247" s="113" t="s">
        <v>141</v>
      </c>
      <c r="C4247" s="113">
        <v>2011</v>
      </c>
      <c r="D4247" s="113" t="s">
        <v>122</v>
      </c>
      <c r="E4247" s="113" t="s">
        <v>203</v>
      </c>
      <c r="F4247" s="113" t="s">
        <v>200</v>
      </c>
      <c r="G4247" s="113">
        <v>1352.3294394762099</v>
      </c>
    </row>
    <row r="4248" spans="1:7" x14ac:dyDescent="0.25">
      <c r="A4248" s="108" t="str">
        <f t="shared" si="66"/>
        <v>CA_2011_NATIONAL TOTAL_Pb</v>
      </c>
      <c r="B4248" s="113" t="s">
        <v>141</v>
      </c>
      <c r="C4248" s="113">
        <v>2011</v>
      </c>
      <c r="D4248" s="113" t="s">
        <v>122</v>
      </c>
      <c r="E4248" s="113" t="s">
        <v>125</v>
      </c>
      <c r="F4248" s="113" t="s">
        <v>200</v>
      </c>
      <c r="G4248" s="113">
        <v>0.14381730369632301</v>
      </c>
    </row>
    <row r="4249" spans="1:7" x14ac:dyDescent="0.25">
      <c r="A4249" s="108" t="str">
        <f t="shared" si="66"/>
        <v>CA_2011_NATIONAL TOTAL_Cd</v>
      </c>
      <c r="B4249" s="113" t="s">
        <v>141</v>
      </c>
      <c r="C4249" s="113">
        <v>2011</v>
      </c>
      <c r="D4249" s="113" t="s">
        <v>122</v>
      </c>
      <c r="E4249" s="113" t="s">
        <v>126</v>
      </c>
      <c r="F4249" s="113" t="s">
        <v>200</v>
      </c>
      <c r="G4249" s="113">
        <v>8.4783955272709592E-3</v>
      </c>
    </row>
    <row r="4250" spans="1:7" x14ac:dyDescent="0.25">
      <c r="A4250" s="108" t="str">
        <f t="shared" si="66"/>
        <v>CA_2011_NATIONAL TOTAL_Hg</v>
      </c>
      <c r="B4250" s="113" t="s">
        <v>141</v>
      </c>
      <c r="C4250" s="113">
        <v>2011</v>
      </c>
      <c r="D4250" s="113" t="s">
        <v>122</v>
      </c>
      <c r="E4250" s="113" t="s">
        <v>127</v>
      </c>
      <c r="F4250" s="113" t="s">
        <v>200</v>
      </c>
      <c r="G4250" s="113">
        <v>4.0570707269861096E-3</v>
      </c>
    </row>
    <row r="4251" spans="1:7" x14ac:dyDescent="0.25">
      <c r="A4251" s="108" t="str">
        <f t="shared" si="66"/>
        <v>CA_2011_NATIONAL TOTAL_DIOX</v>
      </c>
      <c r="B4251" s="113" t="s">
        <v>141</v>
      </c>
      <c r="C4251" s="113">
        <v>2011</v>
      </c>
      <c r="D4251" s="113" t="s">
        <v>122</v>
      </c>
      <c r="E4251" s="113" t="s">
        <v>128</v>
      </c>
      <c r="F4251" s="113" t="s">
        <v>200</v>
      </c>
      <c r="G4251" s="150">
        <v>8.73163424068667E-8</v>
      </c>
    </row>
    <row r="4252" spans="1:7" x14ac:dyDescent="0.25">
      <c r="A4252" s="108" t="str">
        <f t="shared" si="66"/>
        <v>CA_2011_NATIONAL TOTAL_PAH</v>
      </c>
      <c r="B4252" s="113" t="s">
        <v>141</v>
      </c>
      <c r="C4252" s="113">
        <v>2011</v>
      </c>
      <c r="D4252" s="113" t="s">
        <v>122</v>
      </c>
      <c r="E4252" s="113" t="s">
        <v>129</v>
      </c>
      <c r="F4252" s="113" t="s">
        <v>200</v>
      </c>
      <c r="G4252" s="113">
        <v>8.9843091568441599E-2</v>
      </c>
    </row>
    <row r="4253" spans="1:7" x14ac:dyDescent="0.25">
      <c r="A4253" s="108" t="str">
        <f t="shared" si="66"/>
        <v>CA_2011_NATIONAL TOTAL_HCB</v>
      </c>
      <c r="B4253" s="113" t="s">
        <v>141</v>
      </c>
      <c r="C4253" s="113">
        <v>2011</v>
      </c>
      <c r="D4253" s="113" t="s">
        <v>122</v>
      </c>
      <c r="E4253" s="113" t="s">
        <v>130</v>
      </c>
      <c r="F4253" s="113" t="s">
        <v>200</v>
      </c>
      <c r="G4253" s="150">
        <v>6.1627904915383699E-6</v>
      </c>
    </row>
    <row r="4254" spans="1:7" x14ac:dyDescent="0.25">
      <c r="A4254" s="108" t="str">
        <f t="shared" si="66"/>
        <v>CA_2011_1A3(FS)_NOx</v>
      </c>
      <c r="B4254" s="113" t="s">
        <v>141</v>
      </c>
      <c r="C4254" s="113">
        <v>2011</v>
      </c>
      <c r="D4254" s="113" t="s">
        <v>132</v>
      </c>
      <c r="E4254" s="113" t="s">
        <v>199</v>
      </c>
      <c r="F4254" s="113" t="s">
        <v>200</v>
      </c>
      <c r="G4254" s="113">
        <v>446.24384571975702</v>
      </c>
    </row>
    <row r="4255" spans="1:7" x14ac:dyDescent="0.25">
      <c r="A4255" s="108" t="str">
        <f t="shared" si="66"/>
        <v>CA_2011_1A3(FS)_NMVOC</v>
      </c>
      <c r="B4255" s="113" t="s">
        <v>141</v>
      </c>
      <c r="C4255" s="113">
        <v>2011</v>
      </c>
      <c r="D4255" s="113" t="s">
        <v>132</v>
      </c>
      <c r="E4255" s="113" t="s">
        <v>123</v>
      </c>
      <c r="F4255" s="113" t="s">
        <v>200</v>
      </c>
      <c r="G4255" s="113">
        <v>103.848631182308</v>
      </c>
    </row>
    <row r="4256" spans="1:7" x14ac:dyDescent="0.25">
      <c r="A4256" s="108" t="str">
        <f t="shared" si="66"/>
        <v>CA_2011_1A3(FS)_SOx</v>
      </c>
      <c r="B4256" s="113" t="s">
        <v>141</v>
      </c>
      <c r="C4256" s="113">
        <v>2011</v>
      </c>
      <c r="D4256" s="113" t="s">
        <v>132</v>
      </c>
      <c r="E4256" s="113" t="s">
        <v>201</v>
      </c>
      <c r="F4256" s="113" t="s">
        <v>200</v>
      </c>
      <c r="G4256" s="113">
        <v>1.27184122853172</v>
      </c>
    </row>
    <row r="4257" spans="1:7" x14ac:dyDescent="0.25">
      <c r="A4257" s="108" t="str">
        <f t="shared" si="66"/>
        <v>CA_2011_1A3(FS)_NH3</v>
      </c>
      <c r="B4257" s="113" t="s">
        <v>141</v>
      </c>
      <c r="C4257" s="113">
        <v>2011</v>
      </c>
      <c r="D4257" s="113" t="s">
        <v>132</v>
      </c>
      <c r="E4257" s="113" t="s">
        <v>124</v>
      </c>
      <c r="F4257" s="113" t="s">
        <v>200</v>
      </c>
      <c r="G4257" s="113">
        <v>7.6638172636058597</v>
      </c>
    </row>
    <row r="4258" spans="1:7" x14ac:dyDescent="0.25">
      <c r="A4258" s="108" t="str">
        <f t="shared" si="66"/>
        <v>CA_2011_1A3(FS)_PM2.5</v>
      </c>
      <c r="B4258" s="113" t="s">
        <v>141</v>
      </c>
      <c r="C4258" s="113">
        <v>2011</v>
      </c>
      <c r="D4258" s="113" t="s">
        <v>132</v>
      </c>
      <c r="E4258" s="113" t="s">
        <v>203</v>
      </c>
      <c r="F4258" s="113" t="s">
        <v>200</v>
      </c>
      <c r="G4258" s="113">
        <v>18.189235176313801</v>
      </c>
    </row>
    <row r="4259" spans="1:7" x14ac:dyDescent="0.25">
      <c r="A4259" s="108" t="str">
        <f t="shared" si="66"/>
        <v>CA_2011_3D_NOx</v>
      </c>
      <c r="B4259" s="113" t="s">
        <v>141</v>
      </c>
      <c r="C4259" s="113">
        <v>2011</v>
      </c>
      <c r="D4259" s="113" t="s">
        <v>206</v>
      </c>
      <c r="E4259" s="113" t="s">
        <v>199</v>
      </c>
      <c r="F4259" s="113" t="s">
        <v>200</v>
      </c>
      <c r="G4259" s="113">
        <v>0.20305988422645799</v>
      </c>
    </row>
    <row r="4260" spans="1:7" x14ac:dyDescent="0.25">
      <c r="A4260" s="108" t="str">
        <f t="shared" si="66"/>
        <v>CA_2012_NATIONAL TOTAL_NOx</v>
      </c>
      <c r="B4260" s="113" t="s">
        <v>141</v>
      </c>
      <c r="C4260" s="113">
        <v>2012</v>
      </c>
      <c r="D4260" s="113" t="s">
        <v>122</v>
      </c>
      <c r="E4260" s="113" t="s">
        <v>199</v>
      </c>
      <c r="F4260" s="113" t="s">
        <v>200</v>
      </c>
      <c r="G4260" s="113">
        <v>1695.4811659551301</v>
      </c>
    </row>
    <row r="4261" spans="1:7" x14ac:dyDescent="0.25">
      <c r="A4261" s="108" t="str">
        <f t="shared" si="66"/>
        <v>CA_2012_NATIONAL TOTAL_NMVOC</v>
      </c>
      <c r="B4261" s="113" t="s">
        <v>141</v>
      </c>
      <c r="C4261" s="113">
        <v>2012</v>
      </c>
      <c r="D4261" s="113" t="s">
        <v>122</v>
      </c>
      <c r="E4261" s="113" t="s">
        <v>123</v>
      </c>
      <c r="F4261" s="113" t="s">
        <v>200</v>
      </c>
      <c r="G4261" s="113">
        <v>1779.3525652373501</v>
      </c>
    </row>
    <row r="4262" spans="1:7" x14ac:dyDescent="0.25">
      <c r="A4262" s="108" t="str">
        <f t="shared" si="66"/>
        <v>CA_2012_NATIONAL TOTAL_SOx</v>
      </c>
      <c r="B4262" s="113" t="s">
        <v>141</v>
      </c>
      <c r="C4262" s="113">
        <v>2012</v>
      </c>
      <c r="D4262" s="113" t="s">
        <v>122</v>
      </c>
      <c r="E4262" s="113" t="s">
        <v>201</v>
      </c>
      <c r="F4262" s="113" t="s">
        <v>200</v>
      </c>
      <c r="G4262" s="113">
        <v>1189.1115432638201</v>
      </c>
    </row>
    <row r="4263" spans="1:7" x14ac:dyDescent="0.25">
      <c r="A4263" s="108" t="str">
        <f t="shared" si="66"/>
        <v>CA_2012_NATIONAL TOTAL_NH3</v>
      </c>
      <c r="B4263" s="113" t="s">
        <v>141</v>
      </c>
      <c r="C4263" s="113">
        <v>2012</v>
      </c>
      <c r="D4263" s="113" t="s">
        <v>122</v>
      </c>
      <c r="E4263" s="113" t="s">
        <v>124</v>
      </c>
      <c r="F4263" s="113" t="s">
        <v>200</v>
      </c>
      <c r="G4263" s="113">
        <v>464.28668139867102</v>
      </c>
    </row>
    <row r="4264" spans="1:7" x14ac:dyDescent="0.25">
      <c r="A4264" s="108" t="str">
        <f t="shared" si="66"/>
        <v>CA_2012_NATIONAL TOTAL_PM2.5</v>
      </c>
      <c r="B4264" s="113" t="s">
        <v>141</v>
      </c>
      <c r="C4264" s="113">
        <v>2012</v>
      </c>
      <c r="D4264" s="113" t="s">
        <v>122</v>
      </c>
      <c r="E4264" s="113" t="s">
        <v>203</v>
      </c>
      <c r="F4264" s="113" t="s">
        <v>200</v>
      </c>
      <c r="G4264" s="113">
        <v>1391.45619088422</v>
      </c>
    </row>
    <row r="4265" spans="1:7" x14ac:dyDescent="0.25">
      <c r="A4265" s="108" t="str">
        <f t="shared" si="66"/>
        <v>CA_2012_NATIONAL TOTAL_Pb</v>
      </c>
      <c r="B4265" s="113" t="s">
        <v>141</v>
      </c>
      <c r="C4265" s="113">
        <v>2012</v>
      </c>
      <c r="D4265" s="113" t="s">
        <v>122</v>
      </c>
      <c r="E4265" s="113" t="s">
        <v>125</v>
      </c>
      <c r="F4265" s="113" t="s">
        <v>200</v>
      </c>
      <c r="G4265" s="113">
        <v>0.12972125570729801</v>
      </c>
    </row>
    <row r="4266" spans="1:7" x14ac:dyDescent="0.25">
      <c r="A4266" s="108" t="str">
        <f t="shared" si="66"/>
        <v>CA_2012_NATIONAL TOTAL_Cd</v>
      </c>
      <c r="B4266" s="113" t="s">
        <v>141</v>
      </c>
      <c r="C4266" s="113">
        <v>2012</v>
      </c>
      <c r="D4266" s="113" t="s">
        <v>122</v>
      </c>
      <c r="E4266" s="113" t="s">
        <v>126</v>
      </c>
      <c r="F4266" s="113" t="s">
        <v>200</v>
      </c>
      <c r="G4266" s="113">
        <v>9.5976389610080808E-3</v>
      </c>
    </row>
    <row r="4267" spans="1:7" x14ac:dyDescent="0.25">
      <c r="A4267" s="108" t="str">
        <f t="shared" si="66"/>
        <v>CA_2012_NATIONAL TOTAL_Hg</v>
      </c>
      <c r="B4267" s="113" t="s">
        <v>141</v>
      </c>
      <c r="C4267" s="113">
        <v>2012</v>
      </c>
      <c r="D4267" s="113" t="s">
        <v>122</v>
      </c>
      <c r="E4267" s="113" t="s">
        <v>127</v>
      </c>
      <c r="F4267" s="113" t="s">
        <v>200</v>
      </c>
      <c r="G4267" s="113">
        <v>3.7963719912852E-3</v>
      </c>
    </row>
    <row r="4268" spans="1:7" x14ac:dyDescent="0.25">
      <c r="A4268" s="108" t="str">
        <f t="shared" si="66"/>
        <v>CA_2012_NATIONAL TOTAL_DIOX</v>
      </c>
      <c r="B4268" s="113" t="s">
        <v>141</v>
      </c>
      <c r="C4268" s="113">
        <v>2012</v>
      </c>
      <c r="D4268" s="113" t="s">
        <v>122</v>
      </c>
      <c r="E4268" s="113" t="s">
        <v>128</v>
      </c>
      <c r="F4268" s="113" t="s">
        <v>200</v>
      </c>
      <c r="G4268" s="150">
        <v>7.9746226650693904E-8</v>
      </c>
    </row>
    <row r="4269" spans="1:7" x14ac:dyDescent="0.25">
      <c r="A4269" s="108" t="str">
        <f t="shared" si="66"/>
        <v>CA_2012_NATIONAL TOTAL_PAH</v>
      </c>
      <c r="B4269" s="113" t="s">
        <v>141</v>
      </c>
      <c r="C4269" s="113">
        <v>2012</v>
      </c>
      <c r="D4269" s="113" t="s">
        <v>122</v>
      </c>
      <c r="E4269" s="113" t="s">
        <v>129</v>
      </c>
      <c r="F4269" s="113" t="s">
        <v>200</v>
      </c>
      <c r="G4269" s="113">
        <v>8.8570064538636306E-2</v>
      </c>
    </row>
    <row r="4270" spans="1:7" x14ac:dyDescent="0.25">
      <c r="A4270" s="108" t="str">
        <f t="shared" si="66"/>
        <v>CA_2012_NATIONAL TOTAL_HCB</v>
      </c>
      <c r="B4270" s="113" t="s">
        <v>141</v>
      </c>
      <c r="C4270" s="113">
        <v>2012</v>
      </c>
      <c r="D4270" s="113" t="s">
        <v>122</v>
      </c>
      <c r="E4270" s="113" t="s">
        <v>130</v>
      </c>
      <c r="F4270" s="113" t="s">
        <v>200</v>
      </c>
      <c r="G4270" s="150">
        <v>4.6329938242211001E-6</v>
      </c>
    </row>
    <row r="4271" spans="1:7" x14ac:dyDescent="0.25">
      <c r="A4271" s="108" t="str">
        <f t="shared" si="66"/>
        <v>CA_2012_1A3(FS)_NOx</v>
      </c>
      <c r="B4271" s="113" t="s">
        <v>141</v>
      </c>
      <c r="C4271" s="113">
        <v>2012</v>
      </c>
      <c r="D4271" s="113" t="s">
        <v>132</v>
      </c>
      <c r="E4271" s="113" t="s">
        <v>199</v>
      </c>
      <c r="F4271" s="113" t="s">
        <v>200</v>
      </c>
      <c r="G4271" s="113">
        <v>398.64309160658701</v>
      </c>
    </row>
    <row r="4272" spans="1:7" x14ac:dyDescent="0.25">
      <c r="A4272" s="108" t="str">
        <f t="shared" si="66"/>
        <v>CA_2012_1A3(FS)_NMVOC</v>
      </c>
      <c r="B4272" s="113" t="s">
        <v>141</v>
      </c>
      <c r="C4272" s="113">
        <v>2012</v>
      </c>
      <c r="D4272" s="113" t="s">
        <v>132</v>
      </c>
      <c r="E4272" s="113" t="s">
        <v>123</v>
      </c>
      <c r="F4272" s="113" t="s">
        <v>200</v>
      </c>
      <c r="G4272" s="113">
        <v>96.2566247679014</v>
      </c>
    </row>
    <row r="4273" spans="1:7" x14ac:dyDescent="0.25">
      <c r="A4273" s="108" t="str">
        <f t="shared" si="66"/>
        <v>CA_2012_1A3(FS)_SOx</v>
      </c>
      <c r="B4273" s="113" t="s">
        <v>141</v>
      </c>
      <c r="C4273" s="113">
        <v>2012</v>
      </c>
      <c r="D4273" s="113" t="s">
        <v>132</v>
      </c>
      <c r="E4273" s="113" t="s">
        <v>201</v>
      </c>
      <c r="F4273" s="113" t="s">
        <v>200</v>
      </c>
      <c r="G4273" s="113">
        <v>1.3673882534591699</v>
      </c>
    </row>
    <row r="4274" spans="1:7" x14ac:dyDescent="0.25">
      <c r="A4274" s="108" t="str">
        <f t="shared" si="66"/>
        <v>CA_2012_1A3(FS)_NH3</v>
      </c>
      <c r="B4274" s="113" t="s">
        <v>141</v>
      </c>
      <c r="C4274" s="113">
        <v>2012</v>
      </c>
      <c r="D4274" s="113" t="s">
        <v>132</v>
      </c>
      <c r="E4274" s="113" t="s">
        <v>124</v>
      </c>
      <c r="F4274" s="113" t="s">
        <v>200</v>
      </c>
      <c r="G4274" s="113">
        <v>7.2964715206745003</v>
      </c>
    </row>
    <row r="4275" spans="1:7" x14ac:dyDescent="0.25">
      <c r="A4275" s="108" t="str">
        <f t="shared" si="66"/>
        <v>CA_2012_1A3(FS)_PM2.5</v>
      </c>
      <c r="B4275" s="113" t="s">
        <v>141</v>
      </c>
      <c r="C4275" s="113">
        <v>2012</v>
      </c>
      <c r="D4275" s="113" t="s">
        <v>132</v>
      </c>
      <c r="E4275" s="113" t="s">
        <v>203</v>
      </c>
      <c r="F4275" s="113" t="s">
        <v>200</v>
      </c>
      <c r="G4275" s="113">
        <v>16.453591852713199</v>
      </c>
    </row>
    <row r="4276" spans="1:7" x14ac:dyDescent="0.25">
      <c r="A4276" s="108" t="str">
        <f t="shared" si="66"/>
        <v>CA_2012_3D_NOx</v>
      </c>
      <c r="B4276" s="113" t="s">
        <v>141</v>
      </c>
      <c r="C4276" s="113">
        <v>2012</v>
      </c>
      <c r="D4276" s="113" t="s">
        <v>206</v>
      </c>
      <c r="E4276" s="113" t="s">
        <v>199</v>
      </c>
      <c r="F4276" s="113" t="s">
        <v>200</v>
      </c>
      <c r="G4276" s="113">
        <v>0.24885164079608299</v>
      </c>
    </row>
    <row r="4277" spans="1:7" x14ac:dyDescent="0.25">
      <c r="A4277" s="108" t="str">
        <f t="shared" si="66"/>
        <v>CA_2013_NATIONAL TOTAL_NOx</v>
      </c>
      <c r="B4277" s="113" t="s">
        <v>141</v>
      </c>
      <c r="C4277" s="113">
        <v>2013</v>
      </c>
      <c r="D4277" s="113" t="s">
        <v>122</v>
      </c>
      <c r="E4277" s="113" t="s">
        <v>199</v>
      </c>
      <c r="F4277" s="113" t="s">
        <v>200</v>
      </c>
      <c r="G4277" s="113">
        <v>1651.2895368519501</v>
      </c>
    </row>
    <row r="4278" spans="1:7" x14ac:dyDescent="0.25">
      <c r="A4278" s="108" t="str">
        <f t="shared" si="66"/>
        <v>CA_2013_NATIONAL TOTAL_NMVOC</v>
      </c>
      <c r="B4278" s="113" t="s">
        <v>141</v>
      </c>
      <c r="C4278" s="113">
        <v>2013</v>
      </c>
      <c r="D4278" s="113" t="s">
        <v>122</v>
      </c>
      <c r="E4278" s="113" t="s">
        <v>123</v>
      </c>
      <c r="F4278" s="113" t="s">
        <v>200</v>
      </c>
      <c r="G4278" s="113">
        <v>1811.7792616606</v>
      </c>
    </row>
    <row r="4279" spans="1:7" x14ac:dyDescent="0.25">
      <c r="A4279" s="108" t="str">
        <f t="shared" si="66"/>
        <v>CA_2013_NATIONAL TOTAL_SOx</v>
      </c>
      <c r="B4279" s="113" t="s">
        <v>141</v>
      </c>
      <c r="C4279" s="113">
        <v>2013</v>
      </c>
      <c r="D4279" s="113" t="s">
        <v>122</v>
      </c>
      <c r="E4279" s="113" t="s">
        <v>201</v>
      </c>
      <c r="F4279" s="113" t="s">
        <v>200</v>
      </c>
      <c r="G4279" s="113">
        <v>1174.3081111307899</v>
      </c>
    </row>
    <row r="4280" spans="1:7" x14ac:dyDescent="0.25">
      <c r="A4280" s="108" t="str">
        <f t="shared" si="66"/>
        <v>CA_2013_NATIONAL TOTAL_NH3</v>
      </c>
      <c r="B4280" s="113" t="s">
        <v>141</v>
      </c>
      <c r="C4280" s="113">
        <v>2013</v>
      </c>
      <c r="D4280" s="113" t="s">
        <v>122</v>
      </c>
      <c r="E4280" s="113" t="s">
        <v>124</v>
      </c>
      <c r="F4280" s="113" t="s">
        <v>200</v>
      </c>
      <c r="G4280" s="113">
        <v>477.80570293702999</v>
      </c>
    </row>
    <row r="4281" spans="1:7" x14ac:dyDescent="0.25">
      <c r="A4281" s="108" t="str">
        <f t="shared" si="66"/>
        <v>CA_2013_NATIONAL TOTAL_PM2.5</v>
      </c>
      <c r="B4281" s="113" t="s">
        <v>141</v>
      </c>
      <c r="C4281" s="113">
        <v>2013</v>
      </c>
      <c r="D4281" s="113" t="s">
        <v>122</v>
      </c>
      <c r="E4281" s="113" t="s">
        <v>203</v>
      </c>
      <c r="F4281" s="113" t="s">
        <v>200</v>
      </c>
      <c r="G4281" s="113">
        <v>1422.8253846965599</v>
      </c>
    </row>
    <row r="4282" spans="1:7" x14ac:dyDescent="0.25">
      <c r="A4282" s="108" t="str">
        <f t="shared" si="66"/>
        <v>CA_2013_NATIONAL TOTAL_Pb</v>
      </c>
      <c r="B4282" s="113" t="s">
        <v>141</v>
      </c>
      <c r="C4282" s="113">
        <v>2013</v>
      </c>
      <c r="D4282" s="113" t="s">
        <v>122</v>
      </c>
      <c r="E4282" s="113" t="s">
        <v>125</v>
      </c>
      <c r="F4282" s="113" t="s">
        <v>200</v>
      </c>
      <c r="G4282" s="113">
        <v>0.108684003240116</v>
      </c>
    </row>
    <row r="4283" spans="1:7" x14ac:dyDescent="0.25">
      <c r="A4283" s="108" t="str">
        <f t="shared" si="66"/>
        <v>CA_2013_NATIONAL TOTAL_Cd</v>
      </c>
      <c r="B4283" s="113" t="s">
        <v>141</v>
      </c>
      <c r="C4283" s="113">
        <v>2013</v>
      </c>
      <c r="D4283" s="113" t="s">
        <v>122</v>
      </c>
      <c r="E4283" s="113" t="s">
        <v>126</v>
      </c>
      <c r="F4283" s="113" t="s">
        <v>200</v>
      </c>
      <c r="G4283" s="113">
        <v>8.4889995420588202E-3</v>
      </c>
    </row>
    <row r="4284" spans="1:7" x14ac:dyDescent="0.25">
      <c r="A4284" s="108" t="str">
        <f t="shared" si="66"/>
        <v>CA_2013_NATIONAL TOTAL_Hg</v>
      </c>
      <c r="B4284" s="113" t="s">
        <v>141</v>
      </c>
      <c r="C4284" s="113">
        <v>2013</v>
      </c>
      <c r="D4284" s="113" t="s">
        <v>122</v>
      </c>
      <c r="E4284" s="113" t="s">
        <v>127</v>
      </c>
      <c r="F4284" s="113" t="s">
        <v>200</v>
      </c>
      <c r="G4284" s="113">
        <v>3.8753534168911199E-3</v>
      </c>
    </row>
    <row r="4285" spans="1:7" x14ac:dyDescent="0.25">
      <c r="A4285" s="108" t="str">
        <f t="shared" si="66"/>
        <v>CA_2013_NATIONAL TOTAL_DIOX</v>
      </c>
      <c r="B4285" s="113" t="s">
        <v>141</v>
      </c>
      <c r="C4285" s="113">
        <v>2013</v>
      </c>
      <c r="D4285" s="113" t="s">
        <v>122</v>
      </c>
      <c r="E4285" s="113" t="s">
        <v>128</v>
      </c>
      <c r="F4285" s="113" t="s">
        <v>200</v>
      </c>
      <c r="G4285" s="150">
        <v>7.7778474774041295E-8</v>
      </c>
    </row>
    <row r="4286" spans="1:7" x14ac:dyDescent="0.25">
      <c r="A4286" s="108" t="str">
        <f t="shared" si="66"/>
        <v>CA_2013_NATIONAL TOTAL_PAH</v>
      </c>
      <c r="B4286" s="113" t="s">
        <v>141</v>
      </c>
      <c r="C4286" s="113">
        <v>2013</v>
      </c>
      <c r="D4286" s="113" t="s">
        <v>122</v>
      </c>
      <c r="E4286" s="113" t="s">
        <v>129</v>
      </c>
      <c r="F4286" s="113" t="s">
        <v>200</v>
      </c>
      <c r="G4286" s="113">
        <v>0.102128716262174</v>
      </c>
    </row>
    <row r="4287" spans="1:7" x14ac:dyDescent="0.25">
      <c r="A4287" s="108" t="str">
        <f t="shared" si="66"/>
        <v>CA_2013_NATIONAL TOTAL_HCB</v>
      </c>
      <c r="B4287" s="113" t="s">
        <v>141</v>
      </c>
      <c r="C4287" s="113">
        <v>2013</v>
      </c>
      <c r="D4287" s="113" t="s">
        <v>122</v>
      </c>
      <c r="E4287" s="113" t="s">
        <v>130</v>
      </c>
      <c r="F4287" s="113" t="s">
        <v>200</v>
      </c>
      <c r="G4287" s="150">
        <v>3.9976409576674796E-6</v>
      </c>
    </row>
    <row r="4288" spans="1:7" x14ac:dyDescent="0.25">
      <c r="A4288" s="108" t="str">
        <f t="shared" si="66"/>
        <v>CA_2013_1A3(FS)_NOx</v>
      </c>
      <c r="B4288" s="113" t="s">
        <v>141</v>
      </c>
      <c r="C4288" s="113">
        <v>2013</v>
      </c>
      <c r="D4288" s="113" t="s">
        <v>132</v>
      </c>
      <c r="E4288" s="113" t="s">
        <v>199</v>
      </c>
      <c r="F4288" s="113" t="s">
        <v>200</v>
      </c>
      <c r="G4288" s="113">
        <v>374.296498845163</v>
      </c>
    </row>
    <row r="4289" spans="1:7" x14ac:dyDescent="0.25">
      <c r="A4289" s="108" t="str">
        <f t="shared" si="66"/>
        <v>CA_2013_1A3(FS)_NMVOC</v>
      </c>
      <c r="B4289" s="113" t="s">
        <v>141</v>
      </c>
      <c r="C4289" s="113">
        <v>2013</v>
      </c>
      <c r="D4289" s="113" t="s">
        <v>132</v>
      </c>
      <c r="E4289" s="113" t="s">
        <v>123</v>
      </c>
      <c r="F4289" s="113" t="s">
        <v>200</v>
      </c>
      <c r="G4289" s="113">
        <v>92.540099185945706</v>
      </c>
    </row>
    <row r="4290" spans="1:7" x14ac:dyDescent="0.25">
      <c r="A4290" s="108" t="str">
        <f t="shared" ref="A4290:A4353" si="67">CONCATENATE(B4290,"_",C4290,"_",D4290,"_",E4290)</f>
        <v>CA_2013_1A3(FS)_SOx</v>
      </c>
      <c r="B4290" s="113" t="s">
        <v>141</v>
      </c>
      <c r="C4290" s="113">
        <v>2013</v>
      </c>
      <c r="D4290" s="113" t="s">
        <v>132</v>
      </c>
      <c r="E4290" s="113" t="s">
        <v>201</v>
      </c>
      <c r="F4290" s="113" t="s">
        <v>200</v>
      </c>
      <c r="G4290" s="113">
        <v>1.3487818620102801</v>
      </c>
    </row>
    <row r="4291" spans="1:7" x14ac:dyDescent="0.25">
      <c r="A4291" s="108" t="str">
        <f t="shared" si="67"/>
        <v>CA_2013_1A3(FS)_NH3</v>
      </c>
      <c r="B4291" s="113" t="s">
        <v>141</v>
      </c>
      <c r="C4291" s="113">
        <v>2013</v>
      </c>
      <c r="D4291" s="113" t="s">
        <v>132</v>
      </c>
      <c r="E4291" s="113" t="s">
        <v>124</v>
      </c>
      <c r="F4291" s="113" t="s">
        <v>200</v>
      </c>
      <c r="G4291" s="113">
        <v>7.2284433433590598</v>
      </c>
    </row>
    <row r="4292" spans="1:7" x14ac:dyDescent="0.25">
      <c r="A4292" s="108" t="str">
        <f t="shared" si="67"/>
        <v>CA_2013_1A3(FS)_PM2.5</v>
      </c>
      <c r="B4292" s="113" t="s">
        <v>141</v>
      </c>
      <c r="C4292" s="113">
        <v>2013</v>
      </c>
      <c r="D4292" s="113" t="s">
        <v>132</v>
      </c>
      <c r="E4292" s="113" t="s">
        <v>203</v>
      </c>
      <c r="F4292" s="113" t="s">
        <v>200</v>
      </c>
      <c r="G4292" s="113">
        <v>15.839230900677</v>
      </c>
    </row>
    <row r="4293" spans="1:7" x14ac:dyDescent="0.25">
      <c r="A4293" s="108" t="str">
        <f t="shared" si="67"/>
        <v>CA_2013_3D_NOx</v>
      </c>
      <c r="B4293" s="113" t="s">
        <v>141</v>
      </c>
      <c r="C4293" s="113">
        <v>2013</v>
      </c>
      <c r="D4293" s="113" t="s">
        <v>206</v>
      </c>
      <c r="E4293" s="113" t="s">
        <v>199</v>
      </c>
      <c r="F4293" s="113" t="s">
        <v>200</v>
      </c>
      <c r="G4293" s="113">
        <v>0.228806481547082</v>
      </c>
    </row>
    <row r="4294" spans="1:7" x14ac:dyDescent="0.25">
      <c r="A4294" s="108" t="str">
        <f t="shared" si="67"/>
        <v>CA_2014_NATIONAL TOTAL_NOx</v>
      </c>
      <c r="B4294" s="113" t="s">
        <v>141</v>
      </c>
      <c r="C4294" s="113">
        <v>2014</v>
      </c>
      <c r="D4294" s="113" t="s">
        <v>122</v>
      </c>
      <c r="E4294" s="113" t="s">
        <v>199</v>
      </c>
      <c r="F4294" s="113" t="s">
        <v>200</v>
      </c>
      <c r="G4294" s="113">
        <v>1611.1811626387801</v>
      </c>
    </row>
    <row r="4295" spans="1:7" x14ac:dyDescent="0.25">
      <c r="A4295" s="108" t="str">
        <f t="shared" si="67"/>
        <v>CA_2014_NATIONAL TOTAL_NMVOC</v>
      </c>
      <c r="B4295" s="113" t="s">
        <v>141</v>
      </c>
      <c r="C4295" s="113">
        <v>2014</v>
      </c>
      <c r="D4295" s="113" t="s">
        <v>122</v>
      </c>
      <c r="E4295" s="113" t="s">
        <v>123</v>
      </c>
      <c r="F4295" s="113" t="s">
        <v>200</v>
      </c>
      <c r="G4295" s="113">
        <v>1810.6310723659001</v>
      </c>
    </row>
    <row r="4296" spans="1:7" x14ac:dyDescent="0.25">
      <c r="A4296" s="108" t="str">
        <f t="shared" si="67"/>
        <v>CA_2014_NATIONAL TOTAL_SOx</v>
      </c>
      <c r="B4296" s="113" t="s">
        <v>141</v>
      </c>
      <c r="C4296" s="113">
        <v>2014</v>
      </c>
      <c r="D4296" s="113" t="s">
        <v>122</v>
      </c>
      <c r="E4296" s="113" t="s">
        <v>201</v>
      </c>
      <c r="F4296" s="113" t="s">
        <v>200</v>
      </c>
      <c r="G4296" s="113">
        <v>1125.81043306632</v>
      </c>
    </row>
    <row r="4297" spans="1:7" x14ac:dyDescent="0.25">
      <c r="A4297" s="108" t="str">
        <f t="shared" si="67"/>
        <v>CA_2014_NATIONAL TOTAL_NH3</v>
      </c>
      <c r="B4297" s="113" t="s">
        <v>141</v>
      </c>
      <c r="C4297" s="113">
        <v>2014</v>
      </c>
      <c r="D4297" s="113" t="s">
        <v>122</v>
      </c>
      <c r="E4297" s="113" t="s">
        <v>124</v>
      </c>
      <c r="F4297" s="113" t="s">
        <v>200</v>
      </c>
      <c r="G4297" s="113">
        <v>468.60116590057999</v>
      </c>
    </row>
    <row r="4298" spans="1:7" x14ac:dyDescent="0.25">
      <c r="A4298" s="108" t="str">
        <f t="shared" si="67"/>
        <v>CA_2014_NATIONAL TOTAL_PM2.5</v>
      </c>
      <c r="B4298" s="113" t="s">
        <v>141</v>
      </c>
      <c r="C4298" s="113">
        <v>2014</v>
      </c>
      <c r="D4298" s="113" t="s">
        <v>122</v>
      </c>
      <c r="E4298" s="113" t="s">
        <v>203</v>
      </c>
      <c r="F4298" s="113" t="s">
        <v>200</v>
      </c>
      <c r="G4298" s="113">
        <v>1438.6197128475201</v>
      </c>
    </row>
    <row r="4299" spans="1:7" x14ac:dyDescent="0.25">
      <c r="A4299" s="108" t="str">
        <f t="shared" si="67"/>
        <v>CA_2014_NATIONAL TOTAL_Pb</v>
      </c>
      <c r="B4299" s="113" t="s">
        <v>141</v>
      </c>
      <c r="C4299" s="113">
        <v>2014</v>
      </c>
      <c r="D4299" s="113" t="s">
        <v>122</v>
      </c>
      <c r="E4299" s="113" t="s">
        <v>125</v>
      </c>
      <c r="F4299" s="113" t="s">
        <v>200</v>
      </c>
      <c r="G4299" s="113">
        <v>0.119367391665942</v>
      </c>
    </row>
    <row r="4300" spans="1:7" x14ac:dyDescent="0.25">
      <c r="A4300" s="108" t="str">
        <f t="shared" si="67"/>
        <v>CA_2014_NATIONAL TOTAL_Cd</v>
      </c>
      <c r="B4300" s="113" t="s">
        <v>141</v>
      </c>
      <c r="C4300" s="113">
        <v>2014</v>
      </c>
      <c r="D4300" s="113" t="s">
        <v>122</v>
      </c>
      <c r="E4300" s="113" t="s">
        <v>126</v>
      </c>
      <c r="F4300" s="113" t="s">
        <v>200</v>
      </c>
      <c r="G4300" s="113">
        <v>7.5827577388242404E-3</v>
      </c>
    </row>
    <row r="4301" spans="1:7" x14ac:dyDescent="0.25">
      <c r="A4301" s="108" t="str">
        <f t="shared" si="67"/>
        <v>CA_2014_NATIONAL TOTAL_Hg</v>
      </c>
      <c r="B4301" s="113" t="s">
        <v>141</v>
      </c>
      <c r="C4301" s="113">
        <v>2014</v>
      </c>
      <c r="D4301" s="113" t="s">
        <v>122</v>
      </c>
      <c r="E4301" s="113" t="s">
        <v>127</v>
      </c>
      <c r="F4301" s="113" t="s">
        <v>200</v>
      </c>
      <c r="G4301" s="113">
        <v>3.63926437070408E-3</v>
      </c>
    </row>
    <row r="4302" spans="1:7" x14ac:dyDescent="0.25">
      <c r="A4302" s="108" t="str">
        <f t="shared" si="67"/>
        <v>CA_2014_NATIONAL TOTAL_DIOX</v>
      </c>
      <c r="B4302" s="113" t="s">
        <v>141</v>
      </c>
      <c r="C4302" s="113">
        <v>2014</v>
      </c>
      <c r="D4302" s="113" t="s">
        <v>122</v>
      </c>
      <c r="E4302" s="113" t="s">
        <v>128</v>
      </c>
      <c r="F4302" s="113" t="s">
        <v>200</v>
      </c>
      <c r="G4302" s="150">
        <v>8.1138645171151496E-8</v>
      </c>
    </row>
    <row r="4303" spans="1:7" x14ac:dyDescent="0.25">
      <c r="A4303" s="108" t="str">
        <f t="shared" si="67"/>
        <v>CA_2014_NATIONAL TOTAL_PAH</v>
      </c>
      <c r="B4303" s="113" t="s">
        <v>141</v>
      </c>
      <c r="C4303" s="113">
        <v>2014</v>
      </c>
      <c r="D4303" s="113" t="s">
        <v>122</v>
      </c>
      <c r="E4303" s="113" t="s">
        <v>129</v>
      </c>
      <c r="F4303" s="113" t="s">
        <v>200</v>
      </c>
      <c r="G4303" s="113">
        <v>9.9075839304505101E-2</v>
      </c>
    </row>
    <row r="4304" spans="1:7" x14ac:dyDescent="0.25">
      <c r="A4304" s="108" t="str">
        <f t="shared" si="67"/>
        <v>CA_2014_NATIONAL TOTAL_HCB</v>
      </c>
      <c r="B4304" s="113" t="s">
        <v>141</v>
      </c>
      <c r="C4304" s="113">
        <v>2014</v>
      </c>
      <c r="D4304" s="113" t="s">
        <v>122</v>
      </c>
      <c r="E4304" s="113" t="s">
        <v>130</v>
      </c>
      <c r="F4304" s="113" t="s">
        <v>200</v>
      </c>
      <c r="G4304" s="150">
        <v>3.2494942490704098E-6</v>
      </c>
    </row>
    <row r="4305" spans="1:7" x14ac:dyDescent="0.25">
      <c r="A4305" s="108" t="str">
        <f t="shared" si="67"/>
        <v>CA_2014_1A3(FS)_NOx</v>
      </c>
      <c r="B4305" s="113" t="s">
        <v>141</v>
      </c>
      <c r="C4305" s="113">
        <v>2014</v>
      </c>
      <c r="D4305" s="113" t="s">
        <v>132</v>
      </c>
      <c r="E4305" s="113" t="s">
        <v>199</v>
      </c>
      <c r="F4305" s="113" t="s">
        <v>200</v>
      </c>
      <c r="G4305" s="113">
        <v>343.01511621577299</v>
      </c>
    </row>
    <row r="4306" spans="1:7" x14ac:dyDescent="0.25">
      <c r="A4306" s="108" t="str">
        <f t="shared" si="67"/>
        <v>CA_2014_1A3(FS)_NMVOC</v>
      </c>
      <c r="B4306" s="113" t="s">
        <v>141</v>
      </c>
      <c r="C4306" s="113">
        <v>2014</v>
      </c>
      <c r="D4306" s="113" t="s">
        <v>132</v>
      </c>
      <c r="E4306" s="113" t="s">
        <v>123</v>
      </c>
      <c r="F4306" s="113" t="s">
        <v>200</v>
      </c>
      <c r="G4306" s="113">
        <v>85.705186948481398</v>
      </c>
    </row>
    <row r="4307" spans="1:7" x14ac:dyDescent="0.25">
      <c r="A4307" s="108" t="str">
        <f t="shared" si="67"/>
        <v>CA_2014_1A3(FS)_SOx</v>
      </c>
      <c r="B4307" s="113" t="s">
        <v>141</v>
      </c>
      <c r="C4307" s="113">
        <v>2014</v>
      </c>
      <c r="D4307" s="113" t="s">
        <v>132</v>
      </c>
      <c r="E4307" s="113" t="s">
        <v>201</v>
      </c>
      <c r="F4307" s="113" t="s">
        <v>200</v>
      </c>
      <c r="G4307" s="113">
        <v>1.2134621575743201</v>
      </c>
    </row>
    <row r="4308" spans="1:7" x14ac:dyDescent="0.25">
      <c r="A4308" s="108" t="str">
        <f t="shared" si="67"/>
        <v>CA_2014_1A3(FS)_NH3</v>
      </c>
      <c r="B4308" s="113" t="s">
        <v>141</v>
      </c>
      <c r="C4308" s="113">
        <v>2014</v>
      </c>
      <c r="D4308" s="113" t="s">
        <v>132</v>
      </c>
      <c r="E4308" s="113" t="s">
        <v>124</v>
      </c>
      <c r="F4308" s="113" t="s">
        <v>200</v>
      </c>
      <c r="G4308" s="113">
        <v>6.9510018815413703</v>
      </c>
    </row>
    <row r="4309" spans="1:7" x14ac:dyDescent="0.25">
      <c r="A4309" s="108" t="str">
        <f t="shared" si="67"/>
        <v>CA_2014_1A3(FS)_PM2.5</v>
      </c>
      <c r="B4309" s="113" t="s">
        <v>141</v>
      </c>
      <c r="C4309" s="113">
        <v>2014</v>
      </c>
      <c r="D4309" s="113" t="s">
        <v>132</v>
      </c>
      <c r="E4309" s="113" t="s">
        <v>203</v>
      </c>
      <c r="F4309" s="113" t="s">
        <v>200</v>
      </c>
      <c r="G4309" s="113">
        <v>14.735034745308599</v>
      </c>
    </row>
    <row r="4310" spans="1:7" x14ac:dyDescent="0.25">
      <c r="A4310" s="108" t="str">
        <f t="shared" si="67"/>
        <v>CA_2014_3D_NOx</v>
      </c>
      <c r="B4310" s="113" t="s">
        <v>141</v>
      </c>
      <c r="C4310" s="113">
        <v>2014</v>
      </c>
      <c r="D4310" s="113" t="s">
        <v>206</v>
      </c>
      <c r="E4310" s="113" t="s">
        <v>199</v>
      </c>
      <c r="F4310" s="113" t="s">
        <v>200</v>
      </c>
      <c r="G4310" s="113">
        <v>0.24237741997294801</v>
      </c>
    </row>
    <row r="4311" spans="1:7" x14ac:dyDescent="0.25">
      <c r="A4311" s="108" t="str">
        <f t="shared" si="67"/>
        <v>CA_2015_NATIONAL TOTAL_NOx</v>
      </c>
      <c r="B4311" s="113" t="s">
        <v>141</v>
      </c>
      <c r="C4311" s="113">
        <v>2015</v>
      </c>
      <c r="D4311" s="113" t="s">
        <v>122</v>
      </c>
      <c r="E4311" s="113" t="s">
        <v>199</v>
      </c>
      <c r="F4311" s="113" t="s">
        <v>200</v>
      </c>
      <c r="G4311" s="113">
        <v>1544.47153166776</v>
      </c>
    </row>
    <row r="4312" spans="1:7" x14ac:dyDescent="0.25">
      <c r="A4312" s="108" t="str">
        <f t="shared" si="67"/>
        <v>CA_2015_NATIONAL TOTAL_NMVOC</v>
      </c>
      <c r="B4312" s="113" t="s">
        <v>141</v>
      </c>
      <c r="C4312" s="113">
        <v>2015</v>
      </c>
      <c r="D4312" s="113" t="s">
        <v>122</v>
      </c>
      <c r="E4312" s="113" t="s">
        <v>123</v>
      </c>
      <c r="F4312" s="113" t="s">
        <v>200</v>
      </c>
      <c r="G4312" s="113">
        <v>1710.0228782081299</v>
      </c>
    </row>
    <row r="4313" spans="1:7" x14ac:dyDescent="0.25">
      <c r="A4313" s="108" t="str">
        <f t="shared" si="67"/>
        <v>CA_2015_NATIONAL TOTAL_SOx</v>
      </c>
      <c r="B4313" s="113" t="s">
        <v>141</v>
      </c>
      <c r="C4313" s="113">
        <v>2015</v>
      </c>
      <c r="D4313" s="113" t="s">
        <v>122</v>
      </c>
      <c r="E4313" s="113" t="s">
        <v>201</v>
      </c>
      <c r="F4313" s="113" t="s">
        <v>200</v>
      </c>
      <c r="G4313" s="113">
        <v>1061.9296370683301</v>
      </c>
    </row>
    <row r="4314" spans="1:7" x14ac:dyDescent="0.25">
      <c r="A4314" s="108" t="str">
        <f t="shared" si="67"/>
        <v>CA_2015_NATIONAL TOTAL_NH3</v>
      </c>
      <c r="B4314" s="113" t="s">
        <v>141</v>
      </c>
      <c r="C4314" s="113">
        <v>2015</v>
      </c>
      <c r="D4314" s="113" t="s">
        <v>122</v>
      </c>
      <c r="E4314" s="113" t="s">
        <v>124</v>
      </c>
      <c r="F4314" s="113" t="s">
        <v>200</v>
      </c>
      <c r="G4314" s="113">
        <v>470.57648488273702</v>
      </c>
    </row>
    <row r="4315" spans="1:7" x14ac:dyDescent="0.25">
      <c r="A4315" s="108" t="str">
        <f t="shared" si="67"/>
        <v>CA_2015_NATIONAL TOTAL_PM2.5</v>
      </c>
      <c r="B4315" s="113" t="s">
        <v>141</v>
      </c>
      <c r="C4315" s="113">
        <v>2015</v>
      </c>
      <c r="D4315" s="113" t="s">
        <v>122</v>
      </c>
      <c r="E4315" s="113" t="s">
        <v>203</v>
      </c>
      <c r="F4315" s="113" t="s">
        <v>200</v>
      </c>
      <c r="G4315" s="113">
        <v>1389.6827448316601</v>
      </c>
    </row>
    <row r="4316" spans="1:7" x14ac:dyDescent="0.25">
      <c r="A4316" s="108" t="str">
        <f t="shared" si="67"/>
        <v>CA_2015_NATIONAL TOTAL_Pb</v>
      </c>
      <c r="B4316" s="113" t="s">
        <v>141</v>
      </c>
      <c r="C4316" s="113">
        <v>2015</v>
      </c>
      <c r="D4316" s="113" t="s">
        <v>122</v>
      </c>
      <c r="E4316" s="113" t="s">
        <v>125</v>
      </c>
      <c r="F4316" s="113" t="s">
        <v>200</v>
      </c>
      <c r="G4316" s="113">
        <v>0.14600610240808301</v>
      </c>
    </row>
    <row r="4317" spans="1:7" x14ac:dyDescent="0.25">
      <c r="A4317" s="108" t="str">
        <f t="shared" si="67"/>
        <v>CA_2015_NATIONAL TOTAL_Cd</v>
      </c>
      <c r="B4317" s="113" t="s">
        <v>141</v>
      </c>
      <c r="C4317" s="113">
        <v>2015</v>
      </c>
      <c r="D4317" s="113" t="s">
        <v>122</v>
      </c>
      <c r="E4317" s="113" t="s">
        <v>126</v>
      </c>
      <c r="F4317" s="113" t="s">
        <v>200</v>
      </c>
      <c r="G4317" s="113">
        <v>7.5551117916502998E-3</v>
      </c>
    </row>
    <row r="4318" spans="1:7" x14ac:dyDescent="0.25">
      <c r="A4318" s="108" t="str">
        <f t="shared" si="67"/>
        <v>CA_2015_NATIONAL TOTAL_Hg</v>
      </c>
      <c r="B4318" s="113" t="s">
        <v>141</v>
      </c>
      <c r="C4318" s="113">
        <v>2015</v>
      </c>
      <c r="D4318" s="113" t="s">
        <v>122</v>
      </c>
      <c r="E4318" s="113" t="s">
        <v>127</v>
      </c>
      <c r="F4318" s="113" t="s">
        <v>200</v>
      </c>
      <c r="G4318" s="113">
        <v>3.5223514469586901E-3</v>
      </c>
    </row>
    <row r="4319" spans="1:7" x14ac:dyDescent="0.25">
      <c r="A4319" s="108" t="str">
        <f t="shared" si="67"/>
        <v>CA_2015_NATIONAL TOTAL_DIOX</v>
      </c>
      <c r="B4319" s="113" t="s">
        <v>141</v>
      </c>
      <c r="C4319" s="113">
        <v>2015</v>
      </c>
      <c r="D4319" s="113" t="s">
        <v>122</v>
      </c>
      <c r="E4319" s="113" t="s">
        <v>128</v>
      </c>
      <c r="F4319" s="113" t="s">
        <v>200</v>
      </c>
      <c r="G4319" s="150">
        <v>8.33892263178938E-8</v>
      </c>
    </row>
    <row r="4320" spans="1:7" x14ac:dyDescent="0.25">
      <c r="A4320" s="108" t="str">
        <f t="shared" si="67"/>
        <v>CA_2015_NATIONAL TOTAL_PAH</v>
      </c>
      <c r="B4320" s="113" t="s">
        <v>141</v>
      </c>
      <c r="C4320" s="113">
        <v>2015</v>
      </c>
      <c r="D4320" s="113" t="s">
        <v>122</v>
      </c>
      <c r="E4320" s="113" t="s">
        <v>129</v>
      </c>
      <c r="F4320" s="113" t="s">
        <v>200</v>
      </c>
      <c r="G4320" s="113">
        <v>7.9001543532515303E-2</v>
      </c>
    </row>
    <row r="4321" spans="1:7" x14ac:dyDescent="0.25">
      <c r="A4321" s="108" t="str">
        <f t="shared" si="67"/>
        <v>CA_2015_NATIONAL TOTAL_HCB</v>
      </c>
      <c r="B4321" s="113" t="s">
        <v>141</v>
      </c>
      <c r="C4321" s="113">
        <v>2015</v>
      </c>
      <c r="D4321" s="113" t="s">
        <v>122</v>
      </c>
      <c r="E4321" s="113" t="s">
        <v>130</v>
      </c>
      <c r="F4321" s="113" t="s">
        <v>200</v>
      </c>
      <c r="G4321" s="150">
        <v>3.73226835927561E-6</v>
      </c>
    </row>
    <row r="4322" spans="1:7" x14ac:dyDescent="0.25">
      <c r="A4322" s="108" t="str">
        <f t="shared" si="67"/>
        <v>CA_2015_1A3(FS)_NOx</v>
      </c>
      <c r="B4322" s="113" t="s">
        <v>141</v>
      </c>
      <c r="C4322" s="113">
        <v>2015</v>
      </c>
      <c r="D4322" s="113" t="s">
        <v>132</v>
      </c>
      <c r="E4322" s="113" t="s">
        <v>199</v>
      </c>
      <c r="F4322" s="113" t="s">
        <v>200</v>
      </c>
      <c r="G4322" s="113">
        <v>294.446881515293</v>
      </c>
    </row>
    <row r="4323" spans="1:7" x14ac:dyDescent="0.25">
      <c r="A4323" s="108" t="str">
        <f t="shared" si="67"/>
        <v>CA_2015_1A3(FS)_NMVOC</v>
      </c>
      <c r="B4323" s="113" t="s">
        <v>141</v>
      </c>
      <c r="C4323" s="113">
        <v>2015</v>
      </c>
      <c r="D4323" s="113" t="s">
        <v>132</v>
      </c>
      <c r="E4323" s="113" t="s">
        <v>123</v>
      </c>
      <c r="F4323" s="113" t="s">
        <v>200</v>
      </c>
      <c r="G4323" s="113">
        <v>79.583595808405704</v>
      </c>
    </row>
    <row r="4324" spans="1:7" x14ac:dyDescent="0.25">
      <c r="A4324" s="108" t="str">
        <f t="shared" si="67"/>
        <v>CA_2015_1A3(FS)_SOx</v>
      </c>
      <c r="B4324" s="113" t="s">
        <v>141</v>
      </c>
      <c r="C4324" s="113">
        <v>2015</v>
      </c>
      <c r="D4324" s="113" t="s">
        <v>132</v>
      </c>
      <c r="E4324" s="113" t="s">
        <v>201</v>
      </c>
      <c r="F4324" s="113" t="s">
        <v>200</v>
      </c>
      <c r="G4324" s="113">
        <v>1.19711378977966</v>
      </c>
    </row>
    <row r="4325" spans="1:7" x14ac:dyDescent="0.25">
      <c r="A4325" s="108" t="str">
        <f t="shared" si="67"/>
        <v>CA_2015_1A3(FS)_NH3</v>
      </c>
      <c r="B4325" s="113" t="s">
        <v>141</v>
      </c>
      <c r="C4325" s="113">
        <v>2015</v>
      </c>
      <c r="D4325" s="113" t="s">
        <v>132</v>
      </c>
      <c r="E4325" s="113" t="s">
        <v>124</v>
      </c>
      <c r="F4325" s="113" t="s">
        <v>200</v>
      </c>
      <c r="G4325" s="113">
        <v>6.8375121955632903</v>
      </c>
    </row>
    <row r="4326" spans="1:7" x14ac:dyDescent="0.25">
      <c r="A4326" s="108" t="str">
        <f t="shared" si="67"/>
        <v>CA_2015_1A3(FS)_PM2.5</v>
      </c>
      <c r="B4326" s="113" t="s">
        <v>141</v>
      </c>
      <c r="C4326" s="113">
        <v>2015</v>
      </c>
      <c r="D4326" s="113" t="s">
        <v>132</v>
      </c>
      <c r="E4326" s="113" t="s">
        <v>203</v>
      </c>
      <c r="F4326" s="113" t="s">
        <v>200</v>
      </c>
      <c r="G4326" s="113">
        <v>12.8637797549789</v>
      </c>
    </row>
    <row r="4327" spans="1:7" x14ac:dyDescent="0.25">
      <c r="A4327" s="108" t="str">
        <f t="shared" si="67"/>
        <v>CA_2015_3D_NOx</v>
      </c>
      <c r="B4327" s="113" t="s">
        <v>141</v>
      </c>
      <c r="C4327" s="113">
        <v>2015</v>
      </c>
      <c r="D4327" s="113" t="s">
        <v>206</v>
      </c>
      <c r="E4327" s="113" t="s">
        <v>199</v>
      </c>
      <c r="F4327" s="113" t="s">
        <v>200</v>
      </c>
      <c r="G4327" s="113">
        <v>0.186828207522864</v>
      </c>
    </row>
    <row r="4328" spans="1:7" x14ac:dyDescent="0.25">
      <c r="A4328" s="108" t="str">
        <f t="shared" si="67"/>
        <v>CA_2016_NATIONAL TOTAL_NOx</v>
      </c>
      <c r="B4328" s="113" t="s">
        <v>141</v>
      </c>
      <c r="C4328" s="113">
        <v>2016</v>
      </c>
      <c r="D4328" s="113" t="s">
        <v>122</v>
      </c>
      <c r="E4328" s="113" t="s">
        <v>199</v>
      </c>
      <c r="F4328" s="113" t="s">
        <v>200</v>
      </c>
      <c r="G4328" s="113">
        <v>1469.36683065136</v>
      </c>
    </row>
    <row r="4329" spans="1:7" x14ac:dyDescent="0.25">
      <c r="A4329" s="108" t="str">
        <f t="shared" si="67"/>
        <v>CA_2016_NATIONAL TOTAL_NMVOC</v>
      </c>
      <c r="B4329" s="113" t="s">
        <v>141</v>
      </c>
      <c r="C4329" s="113">
        <v>2016</v>
      </c>
      <c r="D4329" s="113" t="s">
        <v>122</v>
      </c>
      <c r="E4329" s="113" t="s">
        <v>123</v>
      </c>
      <c r="F4329" s="113" t="s">
        <v>200</v>
      </c>
      <c r="G4329" s="113">
        <v>1603.6189901523001</v>
      </c>
    </row>
    <row r="4330" spans="1:7" x14ac:dyDescent="0.25">
      <c r="A4330" s="108" t="str">
        <f t="shared" si="67"/>
        <v>CA_2016_NATIONAL TOTAL_SOx</v>
      </c>
      <c r="B4330" s="113" t="s">
        <v>141</v>
      </c>
      <c r="C4330" s="113">
        <v>2016</v>
      </c>
      <c r="D4330" s="113" t="s">
        <v>122</v>
      </c>
      <c r="E4330" s="113" t="s">
        <v>201</v>
      </c>
      <c r="F4330" s="113" t="s">
        <v>200</v>
      </c>
      <c r="G4330" s="113">
        <v>1039.9586901278601</v>
      </c>
    </row>
    <row r="4331" spans="1:7" x14ac:dyDescent="0.25">
      <c r="A4331" s="108" t="str">
        <f t="shared" si="67"/>
        <v>CA_2016_NATIONAL TOTAL_NH3</v>
      </c>
      <c r="B4331" s="113" t="s">
        <v>141</v>
      </c>
      <c r="C4331" s="113">
        <v>2016</v>
      </c>
      <c r="D4331" s="113" t="s">
        <v>122</v>
      </c>
      <c r="E4331" s="113" t="s">
        <v>124</v>
      </c>
      <c r="F4331" s="113" t="s">
        <v>200</v>
      </c>
      <c r="G4331" s="113">
        <v>471.20171718575398</v>
      </c>
    </row>
    <row r="4332" spans="1:7" x14ac:dyDescent="0.25">
      <c r="A4332" s="108" t="str">
        <f t="shared" si="67"/>
        <v>CA_2016_NATIONAL TOTAL_PM2.5</v>
      </c>
      <c r="B4332" s="113" t="s">
        <v>141</v>
      </c>
      <c r="C4332" s="113">
        <v>2016</v>
      </c>
      <c r="D4332" s="113" t="s">
        <v>122</v>
      </c>
      <c r="E4332" s="113" t="s">
        <v>203</v>
      </c>
      <c r="F4332" s="113" t="s">
        <v>200</v>
      </c>
      <c r="G4332" s="113">
        <v>1330.03658724356</v>
      </c>
    </row>
    <row r="4333" spans="1:7" x14ac:dyDescent="0.25">
      <c r="A4333" s="108" t="str">
        <f t="shared" si="67"/>
        <v>CA_2016_NATIONAL TOTAL_Pb</v>
      </c>
      <c r="B4333" s="113" t="s">
        <v>141</v>
      </c>
      <c r="C4333" s="113">
        <v>2016</v>
      </c>
      <c r="D4333" s="113" t="s">
        <v>122</v>
      </c>
      <c r="E4333" s="113" t="s">
        <v>125</v>
      </c>
      <c r="F4333" s="113" t="s">
        <v>200</v>
      </c>
      <c r="G4333" s="113">
        <v>0.14738111253444799</v>
      </c>
    </row>
    <row r="4334" spans="1:7" x14ac:dyDescent="0.25">
      <c r="A4334" s="108" t="str">
        <f t="shared" si="67"/>
        <v>CA_2016_NATIONAL TOTAL_Cd</v>
      </c>
      <c r="B4334" s="113" t="s">
        <v>141</v>
      </c>
      <c r="C4334" s="113">
        <v>2016</v>
      </c>
      <c r="D4334" s="113" t="s">
        <v>122</v>
      </c>
      <c r="E4334" s="113" t="s">
        <v>126</v>
      </c>
      <c r="F4334" s="113" t="s">
        <v>200</v>
      </c>
      <c r="G4334" s="113">
        <v>7.6526051541086996E-3</v>
      </c>
    </row>
    <row r="4335" spans="1:7" x14ac:dyDescent="0.25">
      <c r="A4335" s="108" t="str">
        <f t="shared" si="67"/>
        <v>CA_2016_NATIONAL TOTAL_Hg</v>
      </c>
      <c r="B4335" s="113" t="s">
        <v>141</v>
      </c>
      <c r="C4335" s="113">
        <v>2016</v>
      </c>
      <c r="D4335" s="113" t="s">
        <v>122</v>
      </c>
      <c r="E4335" s="113" t="s">
        <v>127</v>
      </c>
      <c r="F4335" s="113" t="s">
        <v>200</v>
      </c>
      <c r="G4335" s="113">
        <v>3.4850683185425999E-3</v>
      </c>
    </row>
    <row r="4336" spans="1:7" x14ac:dyDescent="0.25">
      <c r="A4336" s="108" t="str">
        <f t="shared" si="67"/>
        <v>CA_2016_NATIONAL TOTAL_DIOX</v>
      </c>
      <c r="B4336" s="113" t="s">
        <v>141</v>
      </c>
      <c r="C4336" s="113">
        <v>2016</v>
      </c>
      <c r="D4336" s="113" t="s">
        <v>122</v>
      </c>
      <c r="E4336" s="113" t="s">
        <v>128</v>
      </c>
      <c r="F4336" s="113" t="s">
        <v>200</v>
      </c>
      <c r="G4336" s="150">
        <v>8.0412591172992496E-8</v>
      </c>
    </row>
    <row r="4337" spans="1:7" x14ac:dyDescent="0.25">
      <c r="A4337" s="108" t="str">
        <f t="shared" si="67"/>
        <v>CA_2016_NATIONAL TOTAL_PAH</v>
      </c>
      <c r="B4337" s="113" t="s">
        <v>141</v>
      </c>
      <c r="C4337" s="113">
        <v>2016</v>
      </c>
      <c r="D4337" s="113" t="s">
        <v>122</v>
      </c>
      <c r="E4337" s="113" t="s">
        <v>129</v>
      </c>
      <c r="F4337" s="113" t="s">
        <v>200</v>
      </c>
      <c r="G4337" s="113">
        <v>7.0524788512134895E-2</v>
      </c>
    </row>
    <row r="4338" spans="1:7" x14ac:dyDescent="0.25">
      <c r="A4338" s="108" t="str">
        <f t="shared" si="67"/>
        <v>CA_2016_NATIONAL TOTAL_HCB</v>
      </c>
      <c r="B4338" s="113" t="s">
        <v>141</v>
      </c>
      <c r="C4338" s="113">
        <v>2016</v>
      </c>
      <c r="D4338" s="113" t="s">
        <v>122</v>
      </c>
      <c r="E4338" s="113" t="s">
        <v>130</v>
      </c>
      <c r="F4338" s="113" t="s">
        <v>200</v>
      </c>
      <c r="G4338" s="150">
        <v>4.0700561833899699E-6</v>
      </c>
    </row>
    <row r="4339" spans="1:7" x14ac:dyDescent="0.25">
      <c r="A4339" s="108" t="str">
        <f t="shared" si="67"/>
        <v>CA_2016_1A3(FS)_NOx</v>
      </c>
      <c r="B4339" s="113" t="s">
        <v>141</v>
      </c>
      <c r="C4339" s="113">
        <v>2016</v>
      </c>
      <c r="D4339" s="113" t="s">
        <v>132</v>
      </c>
      <c r="E4339" s="113" t="s">
        <v>199</v>
      </c>
      <c r="F4339" s="113" t="s">
        <v>200</v>
      </c>
      <c r="G4339" s="113">
        <v>250.484864029356</v>
      </c>
    </row>
    <row r="4340" spans="1:7" x14ac:dyDescent="0.25">
      <c r="A4340" s="108" t="str">
        <f t="shared" si="67"/>
        <v>CA_2016_1A3(FS)_NMVOC</v>
      </c>
      <c r="B4340" s="113" t="s">
        <v>141</v>
      </c>
      <c r="C4340" s="113">
        <v>2016</v>
      </c>
      <c r="D4340" s="113" t="s">
        <v>132</v>
      </c>
      <c r="E4340" s="113" t="s">
        <v>123</v>
      </c>
      <c r="F4340" s="113" t="s">
        <v>200</v>
      </c>
      <c r="G4340" s="113">
        <v>74.951914112551705</v>
      </c>
    </row>
    <row r="4341" spans="1:7" x14ac:dyDescent="0.25">
      <c r="A4341" s="108" t="str">
        <f t="shared" si="67"/>
        <v>CA_2016_1A3(FS)_SOx</v>
      </c>
      <c r="B4341" s="113" t="s">
        <v>141</v>
      </c>
      <c r="C4341" s="113">
        <v>2016</v>
      </c>
      <c r="D4341" s="113" t="s">
        <v>132</v>
      </c>
      <c r="E4341" s="113" t="s">
        <v>201</v>
      </c>
      <c r="F4341" s="113" t="s">
        <v>200</v>
      </c>
      <c r="G4341" s="113">
        <v>1.15943916101398</v>
      </c>
    </row>
    <row r="4342" spans="1:7" x14ac:dyDescent="0.25">
      <c r="A4342" s="108" t="str">
        <f t="shared" si="67"/>
        <v>CA_2016_1A3(FS)_NH3</v>
      </c>
      <c r="B4342" s="113" t="s">
        <v>141</v>
      </c>
      <c r="C4342" s="113">
        <v>2016</v>
      </c>
      <c r="D4342" s="113" t="s">
        <v>132</v>
      </c>
      <c r="E4342" s="113" t="s">
        <v>124</v>
      </c>
      <c r="F4342" s="113" t="s">
        <v>200</v>
      </c>
      <c r="G4342" s="113">
        <v>6.8050272263676899</v>
      </c>
    </row>
    <row r="4343" spans="1:7" x14ac:dyDescent="0.25">
      <c r="A4343" s="108" t="str">
        <f t="shared" si="67"/>
        <v>CA_2016_1A3(FS)_PM2.5</v>
      </c>
      <c r="B4343" s="113" t="s">
        <v>141</v>
      </c>
      <c r="C4343" s="113">
        <v>2016</v>
      </c>
      <c r="D4343" s="113" t="s">
        <v>132</v>
      </c>
      <c r="E4343" s="113" t="s">
        <v>203</v>
      </c>
      <c r="F4343" s="113" t="s">
        <v>200</v>
      </c>
      <c r="G4343" s="113">
        <v>11.0710704762927</v>
      </c>
    </row>
    <row r="4344" spans="1:7" x14ac:dyDescent="0.25">
      <c r="A4344" s="108" t="str">
        <f t="shared" si="67"/>
        <v>CA_2016_3D_NOx</v>
      </c>
      <c r="B4344" s="113" t="s">
        <v>141</v>
      </c>
      <c r="C4344" s="113">
        <v>2016</v>
      </c>
      <c r="D4344" s="113" t="s">
        <v>206</v>
      </c>
      <c r="E4344" s="113" t="s">
        <v>199</v>
      </c>
      <c r="F4344" s="113" t="s">
        <v>200</v>
      </c>
      <c r="G4344" s="113">
        <v>0.182007084406801</v>
      </c>
    </row>
    <row r="4345" spans="1:7" x14ac:dyDescent="0.25">
      <c r="A4345" s="108" t="str">
        <f t="shared" si="67"/>
        <v>CA_2017_NATIONAL TOTAL_NOx</v>
      </c>
      <c r="B4345" s="113" t="s">
        <v>141</v>
      </c>
      <c r="C4345" s="113">
        <v>2017</v>
      </c>
      <c r="D4345" s="113" t="s">
        <v>122</v>
      </c>
      <c r="E4345" s="113" t="s">
        <v>199</v>
      </c>
      <c r="F4345" s="113" t="s">
        <v>200</v>
      </c>
      <c r="G4345" s="113">
        <v>1491.81021851527</v>
      </c>
    </row>
    <row r="4346" spans="1:7" x14ac:dyDescent="0.25">
      <c r="A4346" s="108" t="str">
        <f t="shared" si="67"/>
        <v>CA_2017_NATIONAL TOTAL_NMVOC</v>
      </c>
      <c r="B4346" s="113" t="s">
        <v>141</v>
      </c>
      <c r="C4346" s="113">
        <v>2017</v>
      </c>
      <c r="D4346" s="113" t="s">
        <v>122</v>
      </c>
      <c r="E4346" s="113" t="s">
        <v>123</v>
      </c>
      <c r="F4346" s="113" t="s">
        <v>200</v>
      </c>
      <c r="G4346" s="113">
        <v>1595.5776276506899</v>
      </c>
    </row>
    <row r="4347" spans="1:7" x14ac:dyDescent="0.25">
      <c r="A4347" s="108" t="str">
        <f t="shared" si="67"/>
        <v>CA_2017_NATIONAL TOTAL_SOx</v>
      </c>
      <c r="B4347" s="113" t="s">
        <v>141</v>
      </c>
      <c r="C4347" s="113">
        <v>2017</v>
      </c>
      <c r="D4347" s="113" t="s">
        <v>122</v>
      </c>
      <c r="E4347" s="113" t="s">
        <v>201</v>
      </c>
      <c r="F4347" s="113" t="s">
        <v>200</v>
      </c>
      <c r="G4347" s="113">
        <v>945.24446364077801</v>
      </c>
    </row>
    <row r="4348" spans="1:7" x14ac:dyDescent="0.25">
      <c r="A4348" s="108" t="str">
        <f t="shared" si="67"/>
        <v>CA_2017_NATIONAL TOTAL_NH3</v>
      </c>
      <c r="B4348" s="113" t="s">
        <v>141</v>
      </c>
      <c r="C4348" s="113">
        <v>2017</v>
      </c>
      <c r="D4348" s="113" t="s">
        <v>122</v>
      </c>
      <c r="E4348" s="113" t="s">
        <v>124</v>
      </c>
      <c r="F4348" s="113" t="s">
        <v>200</v>
      </c>
      <c r="G4348" s="113">
        <v>461.06007357007599</v>
      </c>
    </row>
    <row r="4349" spans="1:7" x14ac:dyDescent="0.25">
      <c r="A4349" s="108" t="str">
        <f t="shared" si="67"/>
        <v>CA_2017_NATIONAL TOTAL_PM2.5</v>
      </c>
      <c r="B4349" s="113" t="s">
        <v>141</v>
      </c>
      <c r="C4349" s="113">
        <v>2017</v>
      </c>
      <c r="D4349" s="113" t="s">
        <v>122</v>
      </c>
      <c r="E4349" s="113" t="s">
        <v>203</v>
      </c>
      <c r="F4349" s="113" t="s">
        <v>200</v>
      </c>
      <c r="G4349" s="113">
        <v>1344.9299979422999</v>
      </c>
    </row>
    <row r="4350" spans="1:7" x14ac:dyDescent="0.25">
      <c r="A4350" s="108" t="str">
        <f t="shared" si="67"/>
        <v>CA_2017_NATIONAL TOTAL_Pb</v>
      </c>
      <c r="B4350" s="113" t="s">
        <v>141</v>
      </c>
      <c r="C4350" s="113">
        <v>2017</v>
      </c>
      <c r="D4350" s="113" t="s">
        <v>122</v>
      </c>
      <c r="E4350" s="113" t="s">
        <v>125</v>
      </c>
      <c r="F4350" s="113" t="s">
        <v>200</v>
      </c>
      <c r="G4350" s="113">
        <v>0.164212731024588</v>
      </c>
    </row>
    <row r="4351" spans="1:7" x14ac:dyDescent="0.25">
      <c r="A4351" s="108" t="str">
        <f t="shared" si="67"/>
        <v>CA_2017_NATIONAL TOTAL_Cd</v>
      </c>
      <c r="B4351" s="113" t="s">
        <v>141</v>
      </c>
      <c r="C4351" s="113">
        <v>2017</v>
      </c>
      <c r="D4351" s="113" t="s">
        <v>122</v>
      </c>
      <c r="E4351" s="113" t="s">
        <v>126</v>
      </c>
      <c r="F4351" s="113" t="s">
        <v>200</v>
      </c>
      <c r="G4351" s="113">
        <v>6.85902588267956E-3</v>
      </c>
    </row>
    <row r="4352" spans="1:7" x14ac:dyDescent="0.25">
      <c r="A4352" s="108" t="str">
        <f t="shared" si="67"/>
        <v>CA_2017_NATIONAL TOTAL_Hg</v>
      </c>
      <c r="B4352" s="113" t="s">
        <v>141</v>
      </c>
      <c r="C4352" s="113">
        <v>2017</v>
      </c>
      <c r="D4352" s="113" t="s">
        <v>122</v>
      </c>
      <c r="E4352" s="113" t="s">
        <v>127</v>
      </c>
      <c r="F4352" s="113" t="s">
        <v>200</v>
      </c>
      <c r="G4352" s="113">
        <v>3.2641086676586601E-3</v>
      </c>
    </row>
    <row r="4353" spans="1:7" x14ac:dyDescent="0.25">
      <c r="A4353" s="108" t="str">
        <f t="shared" si="67"/>
        <v>CA_2017_NATIONAL TOTAL_DIOX</v>
      </c>
      <c r="B4353" s="113" t="s">
        <v>141</v>
      </c>
      <c r="C4353" s="113">
        <v>2017</v>
      </c>
      <c r="D4353" s="113" t="s">
        <v>122</v>
      </c>
      <c r="E4353" s="113" t="s">
        <v>128</v>
      </c>
      <c r="F4353" s="113" t="s">
        <v>200</v>
      </c>
      <c r="G4353" s="150">
        <v>8.3017612753459396E-8</v>
      </c>
    </row>
    <row r="4354" spans="1:7" x14ac:dyDescent="0.25">
      <c r="A4354" s="108" t="str">
        <f t="shared" ref="A4354:A4417" si="68">CONCATENATE(B4354,"_",C4354,"_",D4354,"_",E4354)</f>
        <v>CA_2017_NATIONAL TOTAL_PAH</v>
      </c>
      <c r="B4354" s="113" t="s">
        <v>141</v>
      </c>
      <c r="C4354" s="113">
        <v>2017</v>
      </c>
      <c r="D4354" s="113" t="s">
        <v>122</v>
      </c>
      <c r="E4354" s="113" t="s">
        <v>129</v>
      </c>
      <c r="F4354" s="113" t="s">
        <v>200</v>
      </c>
      <c r="G4354" s="113">
        <v>7.0139391594848804E-2</v>
      </c>
    </row>
    <row r="4355" spans="1:7" x14ac:dyDescent="0.25">
      <c r="A4355" s="108" t="str">
        <f t="shared" si="68"/>
        <v>CA_2017_NATIONAL TOTAL_HCB</v>
      </c>
      <c r="B4355" s="113" t="s">
        <v>141</v>
      </c>
      <c r="C4355" s="113">
        <v>2017</v>
      </c>
      <c r="D4355" s="113" t="s">
        <v>122</v>
      </c>
      <c r="E4355" s="113" t="s">
        <v>130</v>
      </c>
      <c r="F4355" s="113" t="s">
        <v>200</v>
      </c>
      <c r="G4355" s="150">
        <v>3.8750849505235699E-6</v>
      </c>
    </row>
    <row r="4356" spans="1:7" x14ac:dyDescent="0.25">
      <c r="A4356" s="108" t="str">
        <f t="shared" si="68"/>
        <v>CA_2017_1A3(FS)_NOx</v>
      </c>
      <c r="B4356" s="113" t="s">
        <v>141</v>
      </c>
      <c r="C4356" s="113">
        <v>2017</v>
      </c>
      <c r="D4356" s="113" t="s">
        <v>132</v>
      </c>
      <c r="E4356" s="113" t="s">
        <v>199</v>
      </c>
      <c r="F4356" s="113" t="s">
        <v>200</v>
      </c>
      <c r="G4356" s="113">
        <v>227.41868273636601</v>
      </c>
    </row>
    <row r="4357" spans="1:7" x14ac:dyDescent="0.25">
      <c r="A4357" s="108" t="str">
        <f t="shared" si="68"/>
        <v>CA_2017_1A3(FS)_NMVOC</v>
      </c>
      <c r="B4357" s="113" t="s">
        <v>141</v>
      </c>
      <c r="C4357" s="113">
        <v>2017</v>
      </c>
      <c r="D4357" s="113" t="s">
        <v>132</v>
      </c>
      <c r="E4357" s="113" t="s">
        <v>123</v>
      </c>
      <c r="F4357" s="113" t="s">
        <v>200</v>
      </c>
      <c r="G4357" s="113">
        <v>70.292684515340198</v>
      </c>
    </row>
    <row r="4358" spans="1:7" x14ac:dyDescent="0.25">
      <c r="A4358" s="108" t="str">
        <f t="shared" si="68"/>
        <v>CA_2017_1A3(FS)_SOx</v>
      </c>
      <c r="B4358" s="113" t="s">
        <v>141</v>
      </c>
      <c r="C4358" s="113">
        <v>2017</v>
      </c>
      <c r="D4358" s="113" t="s">
        <v>132</v>
      </c>
      <c r="E4358" s="113" t="s">
        <v>201</v>
      </c>
      <c r="F4358" s="113" t="s">
        <v>200</v>
      </c>
      <c r="G4358" s="113">
        <v>1.1132546175756799</v>
      </c>
    </row>
    <row r="4359" spans="1:7" x14ac:dyDescent="0.25">
      <c r="A4359" s="108" t="str">
        <f t="shared" si="68"/>
        <v>CA_2017_1A3(FS)_NH3</v>
      </c>
      <c r="B4359" s="113" t="s">
        <v>141</v>
      </c>
      <c r="C4359" s="113">
        <v>2017</v>
      </c>
      <c r="D4359" s="113" t="s">
        <v>132</v>
      </c>
      <c r="E4359" s="113" t="s">
        <v>124</v>
      </c>
      <c r="F4359" s="113" t="s">
        <v>200</v>
      </c>
      <c r="G4359" s="113">
        <v>6.7267338267628496</v>
      </c>
    </row>
    <row r="4360" spans="1:7" x14ac:dyDescent="0.25">
      <c r="A4360" s="108" t="str">
        <f t="shared" si="68"/>
        <v>CA_2017_1A3(FS)_PM2.5</v>
      </c>
      <c r="B4360" s="113" t="s">
        <v>141</v>
      </c>
      <c r="C4360" s="113">
        <v>2017</v>
      </c>
      <c r="D4360" s="113" t="s">
        <v>132</v>
      </c>
      <c r="E4360" s="113" t="s">
        <v>203</v>
      </c>
      <c r="F4360" s="113" t="s">
        <v>200</v>
      </c>
      <c r="G4360" s="113">
        <v>10.262126447478201</v>
      </c>
    </row>
    <row r="4361" spans="1:7" x14ac:dyDescent="0.25">
      <c r="A4361" s="108" t="str">
        <f t="shared" si="68"/>
        <v>CA_2017_3D_NOx</v>
      </c>
      <c r="B4361" s="113" t="s">
        <v>141</v>
      </c>
      <c r="C4361" s="113">
        <v>2017</v>
      </c>
      <c r="D4361" s="113" t="s">
        <v>206</v>
      </c>
      <c r="E4361" s="113" t="s">
        <v>199</v>
      </c>
      <c r="F4361" s="113" t="s">
        <v>200</v>
      </c>
      <c r="G4361" s="113">
        <v>0.263815531527759</v>
      </c>
    </row>
    <row r="4362" spans="1:7" x14ac:dyDescent="0.25">
      <c r="A4362" s="108" t="str">
        <f t="shared" si="68"/>
        <v>CA_2018_NATIONAL TOTAL_NOx</v>
      </c>
      <c r="B4362" s="113" t="s">
        <v>141</v>
      </c>
      <c r="C4362" s="113">
        <v>2018</v>
      </c>
      <c r="D4362" s="113" t="s">
        <v>122</v>
      </c>
      <c r="E4362" s="113" t="s">
        <v>199</v>
      </c>
      <c r="F4362" s="113" t="s">
        <v>200</v>
      </c>
      <c r="G4362" s="113">
        <v>1453.88711822295</v>
      </c>
    </row>
    <row r="4363" spans="1:7" x14ac:dyDescent="0.25">
      <c r="A4363" s="108" t="str">
        <f t="shared" si="68"/>
        <v>CA_2018_NATIONAL TOTAL_NMVOC</v>
      </c>
      <c r="B4363" s="113" t="s">
        <v>141</v>
      </c>
      <c r="C4363" s="113">
        <v>2018</v>
      </c>
      <c r="D4363" s="113" t="s">
        <v>122</v>
      </c>
      <c r="E4363" s="113" t="s">
        <v>123</v>
      </c>
      <c r="F4363" s="113" t="s">
        <v>200</v>
      </c>
      <c r="G4363" s="113">
        <v>1625.8009050404801</v>
      </c>
    </row>
    <row r="4364" spans="1:7" x14ac:dyDescent="0.25">
      <c r="A4364" s="108" t="str">
        <f t="shared" si="68"/>
        <v>CA_2018_NATIONAL TOTAL_SOx</v>
      </c>
      <c r="B4364" s="113" t="s">
        <v>141</v>
      </c>
      <c r="C4364" s="113">
        <v>2018</v>
      </c>
      <c r="D4364" s="113" t="s">
        <v>122</v>
      </c>
      <c r="E4364" s="113" t="s">
        <v>201</v>
      </c>
      <c r="F4364" s="113" t="s">
        <v>200</v>
      </c>
      <c r="G4364" s="113">
        <v>801.63537946910299</v>
      </c>
    </row>
    <row r="4365" spans="1:7" x14ac:dyDescent="0.25">
      <c r="A4365" s="108" t="str">
        <f t="shared" si="68"/>
        <v>CA_2018_NATIONAL TOTAL_NH3</v>
      </c>
      <c r="B4365" s="113" t="s">
        <v>141</v>
      </c>
      <c r="C4365" s="113">
        <v>2018</v>
      </c>
      <c r="D4365" s="113" t="s">
        <v>122</v>
      </c>
      <c r="E4365" s="113" t="s">
        <v>124</v>
      </c>
      <c r="F4365" s="113" t="s">
        <v>200</v>
      </c>
      <c r="G4365" s="113">
        <v>478.384347550641</v>
      </c>
    </row>
    <row r="4366" spans="1:7" x14ac:dyDescent="0.25">
      <c r="A4366" s="108" t="str">
        <f t="shared" si="68"/>
        <v>CA_2018_NATIONAL TOTAL_PM2.5</v>
      </c>
      <c r="B4366" s="113" t="s">
        <v>141</v>
      </c>
      <c r="C4366" s="113">
        <v>2018</v>
      </c>
      <c r="D4366" s="113" t="s">
        <v>122</v>
      </c>
      <c r="E4366" s="113" t="s">
        <v>203</v>
      </c>
      <c r="F4366" s="113" t="s">
        <v>200</v>
      </c>
      <c r="G4366" s="113">
        <v>1384.37332891852</v>
      </c>
    </row>
    <row r="4367" spans="1:7" x14ac:dyDescent="0.25">
      <c r="A4367" s="108" t="str">
        <f t="shared" si="68"/>
        <v>CA_2018_NATIONAL TOTAL_Pb</v>
      </c>
      <c r="B4367" s="113" t="s">
        <v>141</v>
      </c>
      <c r="C4367" s="113">
        <v>2018</v>
      </c>
      <c r="D4367" s="113" t="s">
        <v>122</v>
      </c>
      <c r="E4367" s="113" t="s">
        <v>125</v>
      </c>
      <c r="F4367" s="113" t="s">
        <v>200</v>
      </c>
      <c r="G4367" s="113">
        <v>0.146095283268392</v>
      </c>
    </row>
    <row r="4368" spans="1:7" x14ac:dyDescent="0.25">
      <c r="A4368" s="108" t="str">
        <f t="shared" si="68"/>
        <v>CA_2018_NATIONAL TOTAL_Cd</v>
      </c>
      <c r="B4368" s="113" t="s">
        <v>141</v>
      </c>
      <c r="C4368" s="113">
        <v>2018</v>
      </c>
      <c r="D4368" s="113" t="s">
        <v>122</v>
      </c>
      <c r="E4368" s="113" t="s">
        <v>126</v>
      </c>
      <c r="F4368" s="113" t="s">
        <v>200</v>
      </c>
      <c r="G4368" s="113">
        <v>6.8552779931103898E-3</v>
      </c>
    </row>
    <row r="4369" spans="1:7" x14ac:dyDescent="0.25">
      <c r="A4369" s="108" t="str">
        <f t="shared" si="68"/>
        <v>CA_2018_NATIONAL TOTAL_Hg</v>
      </c>
      <c r="B4369" s="113" t="s">
        <v>141</v>
      </c>
      <c r="C4369" s="113">
        <v>2018</v>
      </c>
      <c r="D4369" s="113" t="s">
        <v>122</v>
      </c>
      <c r="E4369" s="113" t="s">
        <v>127</v>
      </c>
      <c r="F4369" s="113" t="s">
        <v>200</v>
      </c>
      <c r="G4369" s="113">
        <v>3.3770342561335199E-3</v>
      </c>
    </row>
    <row r="4370" spans="1:7" x14ac:dyDescent="0.25">
      <c r="A4370" s="108" t="str">
        <f t="shared" si="68"/>
        <v>CA_2018_NATIONAL TOTAL_DIOX</v>
      </c>
      <c r="B4370" s="113" t="s">
        <v>141</v>
      </c>
      <c r="C4370" s="113">
        <v>2018</v>
      </c>
      <c r="D4370" s="113" t="s">
        <v>122</v>
      </c>
      <c r="E4370" s="113" t="s">
        <v>128</v>
      </c>
      <c r="F4370" s="113" t="s">
        <v>200</v>
      </c>
      <c r="G4370" s="150">
        <v>7.9788278087465802E-8</v>
      </c>
    </row>
    <row r="4371" spans="1:7" x14ac:dyDescent="0.25">
      <c r="A4371" s="108" t="str">
        <f t="shared" si="68"/>
        <v>CA_2018_NATIONAL TOTAL_PAH</v>
      </c>
      <c r="B4371" s="113" t="s">
        <v>141</v>
      </c>
      <c r="C4371" s="113">
        <v>2018</v>
      </c>
      <c r="D4371" s="113" t="s">
        <v>122</v>
      </c>
      <c r="E4371" s="113" t="s">
        <v>129</v>
      </c>
      <c r="F4371" s="113" t="s">
        <v>200</v>
      </c>
      <c r="G4371" s="113">
        <v>6.6052076012715302E-2</v>
      </c>
    </row>
    <row r="4372" spans="1:7" x14ac:dyDescent="0.25">
      <c r="A4372" s="108" t="str">
        <f t="shared" si="68"/>
        <v>CA_2018_NATIONAL TOTAL_HCB</v>
      </c>
      <c r="B4372" s="113" t="s">
        <v>141</v>
      </c>
      <c r="C4372" s="113">
        <v>2018</v>
      </c>
      <c r="D4372" s="113" t="s">
        <v>122</v>
      </c>
      <c r="E4372" s="113" t="s">
        <v>130</v>
      </c>
      <c r="F4372" s="113" t="s">
        <v>200</v>
      </c>
      <c r="G4372" s="150">
        <v>4.4038645933805999E-6</v>
      </c>
    </row>
    <row r="4373" spans="1:7" x14ac:dyDescent="0.25">
      <c r="A4373" s="108" t="str">
        <f t="shared" si="68"/>
        <v>CA_2018_1A3(FS)_NOx</v>
      </c>
      <c r="B4373" s="113" t="s">
        <v>141</v>
      </c>
      <c r="C4373" s="113">
        <v>2018</v>
      </c>
      <c r="D4373" s="113" t="s">
        <v>132</v>
      </c>
      <c r="E4373" s="113" t="s">
        <v>199</v>
      </c>
      <c r="F4373" s="113" t="s">
        <v>200</v>
      </c>
      <c r="G4373" s="113">
        <v>218.153259122279</v>
      </c>
    </row>
    <row r="4374" spans="1:7" x14ac:dyDescent="0.25">
      <c r="A4374" s="108" t="str">
        <f t="shared" si="68"/>
        <v>CA_2018_1A3(FS)_NMVOC</v>
      </c>
      <c r="B4374" s="113" t="s">
        <v>141</v>
      </c>
      <c r="C4374" s="113">
        <v>2018</v>
      </c>
      <c r="D4374" s="113" t="s">
        <v>132</v>
      </c>
      <c r="E4374" s="113" t="s">
        <v>123</v>
      </c>
      <c r="F4374" s="113" t="s">
        <v>200</v>
      </c>
      <c r="G4374" s="113">
        <v>69.042514168712302</v>
      </c>
    </row>
    <row r="4375" spans="1:7" x14ac:dyDescent="0.25">
      <c r="A4375" s="108" t="str">
        <f t="shared" si="68"/>
        <v>CA_2018_1A3(FS)_SOx</v>
      </c>
      <c r="B4375" s="113" t="s">
        <v>141</v>
      </c>
      <c r="C4375" s="113">
        <v>2018</v>
      </c>
      <c r="D4375" s="113" t="s">
        <v>132</v>
      </c>
      <c r="E4375" s="113" t="s">
        <v>201</v>
      </c>
      <c r="F4375" s="113" t="s">
        <v>200</v>
      </c>
      <c r="G4375" s="113">
        <v>1.2638587298061099</v>
      </c>
    </row>
    <row r="4376" spans="1:7" x14ac:dyDescent="0.25">
      <c r="A4376" s="108" t="str">
        <f t="shared" si="68"/>
        <v>CA_2018_1A3(FS)_NH3</v>
      </c>
      <c r="B4376" s="113" t="s">
        <v>141</v>
      </c>
      <c r="C4376" s="113">
        <v>2018</v>
      </c>
      <c r="D4376" s="113" t="s">
        <v>132</v>
      </c>
      <c r="E4376" s="113" t="s">
        <v>124</v>
      </c>
      <c r="F4376" s="113" t="s">
        <v>200</v>
      </c>
      <c r="G4376" s="113">
        <v>6.8045763154201797</v>
      </c>
    </row>
    <row r="4377" spans="1:7" x14ac:dyDescent="0.25">
      <c r="A4377" s="108" t="str">
        <f t="shared" si="68"/>
        <v>CA_2018_1A3(FS)_PM2.5</v>
      </c>
      <c r="B4377" s="113" t="s">
        <v>141</v>
      </c>
      <c r="C4377" s="113">
        <v>2018</v>
      </c>
      <c r="D4377" s="113" t="s">
        <v>132</v>
      </c>
      <c r="E4377" s="113" t="s">
        <v>203</v>
      </c>
      <c r="F4377" s="113" t="s">
        <v>200</v>
      </c>
      <c r="G4377" s="113">
        <v>10.157095305447699</v>
      </c>
    </row>
    <row r="4378" spans="1:7" x14ac:dyDescent="0.25">
      <c r="A4378" s="108" t="str">
        <f t="shared" si="68"/>
        <v>CA_2018_3D_NOx</v>
      </c>
      <c r="B4378" s="113" t="s">
        <v>141</v>
      </c>
      <c r="C4378" s="113">
        <v>2018</v>
      </c>
      <c r="D4378" s="113" t="s">
        <v>206</v>
      </c>
      <c r="E4378" s="113" t="s">
        <v>199</v>
      </c>
      <c r="F4378" s="113" t="s">
        <v>200</v>
      </c>
      <c r="G4378" s="113">
        <v>0.19780714478938499</v>
      </c>
    </row>
    <row r="4379" spans="1:7" x14ac:dyDescent="0.25">
      <c r="A4379" s="108" t="str">
        <f t="shared" si="68"/>
        <v>CA_2019_NATIONAL TOTAL_NOx</v>
      </c>
      <c r="B4379" s="113" t="s">
        <v>141</v>
      </c>
      <c r="C4379" s="113">
        <v>2019</v>
      </c>
      <c r="D4379" s="113" t="s">
        <v>122</v>
      </c>
      <c r="E4379" s="113" t="s">
        <v>199</v>
      </c>
      <c r="F4379" s="113" t="s">
        <v>200</v>
      </c>
      <c r="G4379" s="113">
        <v>1432.5362840675</v>
      </c>
    </row>
    <row r="4380" spans="1:7" x14ac:dyDescent="0.25">
      <c r="A4380" s="108" t="str">
        <f t="shared" si="68"/>
        <v>CA_2019_NATIONAL TOTAL_NMVOC</v>
      </c>
      <c r="B4380" s="113" t="s">
        <v>141</v>
      </c>
      <c r="C4380" s="113">
        <v>2019</v>
      </c>
      <c r="D4380" s="113" t="s">
        <v>122</v>
      </c>
      <c r="E4380" s="113" t="s">
        <v>123</v>
      </c>
      <c r="F4380" s="113" t="s">
        <v>200</v>
      </c>
      <c r="G4380" s="113">
        <v>1578.97072568112</v>
      </c>
    </row>
    <row r="4381" spans="1:7" x14ac:dyDescent="0.25">
      <c r="A4381" s="108" t="str">
        <f t="shared" si="68"/>
        <v>CA_2019_NATIONAL TOTAL_SOx</v>
      </c>
      <c r="B4381" s="113" t="s">
        <v>141</v>
      </c>
      <c r="C4381" s="113">
        <v>2019</v>
      </c>
      <c r="D4381" s="113" t="s">
        <v>122</v>
      </c>
      <c r="E4381" s="113" t="s">
        <v>201</v>
      </c>
      <c r="F4381" s="113" t="s">
        <v>200</v>
      </c>
      <c r="G4381" s="113">
        <v>710.49684721611197</v>
      </c>
    </row>
    <row r="4382" spans="1:7" x14ac:dyDescent="0.25">
      <c r="A4382" s="108" t="str">
        <f t="shared" si="68"/>
        <v>CA_2019_NATIONAL TOTAL_NH3</v>
      </c>
      <c r="B4382" s="113" t="s">
        <v>141</v>
      </c>
      <c r="C4382" s="113">
        <v>2019</v>
      </c>
      <c r="D4382" s="113" t="s">
        <v>122</v>
      </c>
      <c r="E4382" s="113" t="s">
        <v>124</v>
      </c>
      <c r="F4382" s="113" t="s">
        <v>200</v>
      </c>
      <c r="G4382" s="113">
        <v>479.302616358872</v>
      </c>
    </row>
    <row r="4383" spans="1:7" x14ac:dyDescent="0.25">
      <c r="A4383" s="108" t="str">
        <f t="shared" si="68"/>
        <v>CA_2019_NATIONAL TOTAL_PM2.5</v>
      </c>
      <c r="B4383" s="113" t="s">
        <v>141</v>
      </c>
      <c r="C4383" s="113">
        <v>2019</v>
      </c>
      <c r="D4383" s="113" t="s">
        <v>122</v>
      </c>
      <c r="E4383" s="113" t="s">
        <v>203</v>
      </c>
      <c r="F4383" s="113" t="s">
        <v>200</v>
      </c>
      <c r="G4383" s="113">
        <v>1412.16001956624</v>
      </c>
    </row>
    <row r="4384" spans="1:7" x14ac:dyDescent="0.25">
      <c r="A4384" s="108" t="str">
        <f t="shared" si="68"/>
        <v>CA_2019_NATIONAL TOTAL_Pb</v>
      </c>
      <c r="B4384" s="113" t="s">
        <v>141</v>
      </c>
      <c r="C4384" s="113">
        <v>2019</v>
      </c>
      <c r="D4384" s="113" t="s">
        <v>122</v>
      </c>
      <c r="E4384" s="113" t="s">
        <v>125</v>
      </c>
      <c r="F4384" s="113" t="s">
        <v>200</v>
      </c>
      <c r="G4384" s="113">
        <v>0.122669236160779</v>
      </c>
    </row>
    <row r="4385" spans="1:7" x14ac:dyDescent="0.25">
      <c r="A4385" s="108" t="str">
        <f t="shared" si="68"/>
        <v>CA_2019_NATIONAL TOTAL_Cd</v>
      </c>
      <c r="B4385" s="113" t="s">
        <v>141</v>
      </c>
      <c r="C4385" s="113">
        <v>2019</v>
      </c>
      <c r="D4385" s="113" t="s">
        <v>122</v>
      </c>
      <c r="E4385" s="113" t="s">
        <v>126</v>
      </c>
      <c r="F4385" s="113" t="s">
        <v>200</v>
      </c>
      <c r="G4385" s="113">
        <v>6.5149973881780303E-3</v>
      </c>
    </row>
    <row r="4386" spans="1:7" x14ac:dyDescent="0.25">
      <c r="A4386" s="108" t="str">
        <f t="shared" si="68"/>
        <v>CA_2019_NATIONAL TOTAL_Hg</v>
      </c>
      <c r="B4386" s="113" t="s">
        <v>141</v>
      </c>
      <c r="C4386" s="113">
        <v>2019</v>
      </c>
      <c r="D4386" s="113" t="s">
        <v>122</v>
      </c>
      <c r="E4386" s="113" t="s">
        <v>127</v>
      </c>
      <c r="F4386" s="113" t="s">
        <v>200</v>
      </c>
      <c r="G4386" s="113">
        <v>3.1969654916743401E-3</v>
      </c>
    </row>
    <row r="4387" spans="1:7" x14ac:dyDescent="0.25">
      <c r="A4387" s="108" t="str">
        <f t="shared" si="68"/>
        <v>CA_2019_NATIONAL TOTAL_DIOX</v>
      </c>
      <c r="B4387" s="113" t="s">
        <v>141</v>
      </c>
      <c r="C4387" s="113">
        <v>2019</v>
      </c>
      <c r="D4387" s="113" t="s">
        <v>122</v>
      </c>
      <c r="E4387" s="113" t="s">
        <v>128</v>
      </c>
      <c r="F4387" s="113" t="s">
        <v>200</v>
      </c>
      <c r="G4387" s="150">
        <v>8.5238991310662906E-8</v>
      </c>
    </row>
    <row r="4388" spans="1:7" x14ac:dyDescent="0.25">
      <c r="A4388" s="108" t="str">
        <f t="shared" si="68"/>
        <v>CA_2019_NATIONAL TOTAL_PAH</v>
      </c>
      <c r="B4388" s="113" t="s">
        <v>141</v>
      </c>
      <c r="C4388" s="113">
        <v>2019</v>
      </c>
      <c r="D4388" s="113" t="s">
        <v>122</v>
      </c>
      <c r="E4388" s="113" t="s">
        <v>129</v>
      </c>
      <c r="F4388" s="113" t="s">
        <v>200</v>
      </c>
      <c r="G4388" s="113">
        <v>5.9172402883919097E-2</v>
      </c>
    </row>
    <row r="4389" spans="1:7" x14ac:dyDescent="0.25">
      <c r="A4389" s="108" t="str">
        <f t="shared" si="68"/>
        <v>CA_2019_NATIONAL TOTAL_HCB</v>
      </c>
      <c r="B4389" s="113" t="s">
        <v>141</v>
      </c>
      <c r="C4389" s="113">
        <v>2019</v>
      </c>
      <c r="D4389" s="113" t="s">
        <v>122</v>
      </c>
      <c r="E4389" s="113" t="s">
        <v>130</v>
      </c>
      <c r="F4389" s="113" t="s">
        <v>200</v>
      </c>
      <c r="G4389" s="150">
        <v>5.6815145118532099E-6</v>
      </c>
    </row>
    <row r="4390" spans="1:7" x14ac:dyDescent="0.25">
      <c r="A4390" s="108" t="str">
        <f t="shared" si="68"/>
        <v>CA_2019_1A3(FS)_NOx</v>
      </c>
      <c r="B4390" s="113" t="s">
        <v>141</v>
      </c>
      <c r="C4390" s="113">
        <v>2019</v>
      </c>
      <c r="D4390" s="113" t="s">
        <v>132</v>
      </c>
      <c r="E4390" s="113" t="s">
        <v>199</v>
      </c>
      <c r="F4390" s="113" t="s">
        <v>200</v>
      </c>
      <c r="G4390" s="113">
        <v>197.21156510909401</v>
      </c>
    </row>
    <row r="4391" spans="1:7" x14ac:dyDescent="0.25">
      <c r="A4391" s="108" t="str">
        <f t="shared" si="68"/>
        <v>CA_2019_1A3(FS)_NMVOC</v>
      </c>
      <c r="B4391" s="113" t="s">
        <v>141</v>
      </c>
      <c r="C4391" s="113">
        <v>2019</v>
      </c>
      <c r="D4391" s="113" t="s">
        <v>132</v>
      </c>
      <c r="E4391" s="113" t="s">
        <v>123</v>
      </c>
      <c r="F4391" s="113" t="s">
        <v>200</v>
      </c>
      <c r="G4391" s="113">
        <v>66.660767873065893</v>
      </c>
    </row>
    <row r="4392" spans="1:7" x14ac:dyDescent="0.25">
      <c r="A4392" s="108" t="str">
        <f t="shared" si="68"/>
        <v>CA_2019_1A3(FS)_SOx</v>
      </c>
      <c r="B4392" s="113" t="s">
        <v>141</v>
      </c>
      <c r="C4392" s="113">
        <v>2019</v>
      </c>
      <c r="D4392" s="113" t="s">
        <v>132</v>
      </c>
      <c r="E4392" s="113" t="s">
        <v>201</v>
      </c>
      <c r="F4392" s="113" t="s">
        <v>200</v>
      </c>
      <c r="G4392" s="113">
        <v>1.1778968295288801</v>
      </c>
    </row>
    <row r="4393" spans="1:7" x14ac:dyDescent="0.25">
      <c r="A4393" s="108" t="str">
        <f t="shared" si="68"/>
        <v>CA_2019_1A3(FS)_NH3</v>
      </c>
      <c r="B4393" s="113" t="s">
        <v>141</v>
      </c>
      <c r="C4393" s="113">
        <v>2019</v>
      </c>
      <c r="D4393" s="113" t="s">
        <v>132</v>
      </c>
      <c r="E4393" s="113" t="s">
        <v>124</v>
      </c>
      <c r="F4393" s="113" t="s">
        <v>200</v>
      </c>
      <c r="G4393" s="113">
        <v>6.83719265609788</v>
      </c>
    </row>
    <row r="4394" spans="1:7" x14ac:dyDescent="0.25">
      <c r="A4394" s="108" t="str">
        <f t="shared" si="68"/>
        <v>CA_2019_1A3(FS)_PM2.5</v>
      </c>
      <c r="B4394" s="113" t="s">
        <v>141</v>
      </c>
      <c r="C4394" s="113">
        <v>2019</v>
      </c>
      <c r="D4394" s="113" t="s">
        <v>132</v>
      </c>
      <c r="E4394" s="113" t="s">
        <v>203</v>
      </c>
      <c r="F4394" s="113" t="s">
        <v>200</v>
      </c>
      <c r="G4394" s="113">
        <v>9.6943129206032399</v>
      </c>
    </row>
    <row r="4395" spans="1:7" x14ac:dyDescent="0.25">
      <c r="A4395" s="108" t="str">
        <f t="shared" si="68"/>
        <v>CA_2019_3D_NOx</v>
      </c>
      <c r="B4395" s="113" t="s">
        <v>141</v>
      </c>
      <c r="C4395" s="113">
        <v>2019</v>
      </c>
      <c r="D4395" s="113" t="s">
        <v>206</v>
      </c>
      <c r="E4395" s="113" t="s">
        <v>199</v>
      </c>
      <c r="F4395" s="113" t="s">
        <v>200</v>
      </c>
      <c r="G4395" s="113">
        <v>0.22289185044441501</v>
      </c>
    </row>
    <row r="4396" spans="1:7" x14ac:dyDescent="0.25">
      <c r="A4396" s="108" t="str">
        <f t="shared" si="68"/>
        <v>CA_2020_NATIONAL TOTAL_NOx</v>
      </c>
      <c r="B4396" s="113" t="s">
        <v>141</v>
      </c>
      <c r="C4396" s="113">
        <v>2020</v>
      </c>
      <c r="D4396" s="113" t="s">
        <v>122</v>
      </c>
      <c r="E4396" s="113" t="s">
        <v>199</v>
      </c>
      <c r="F4396" s="113" t="s">
        <v>200</v>
      </c>
      <c r="G4396" s="113">
        <v>1304.8722282374999</v>
      </c>
    </row>
    <row r="4397" spans="1:7" x14ac:dyDescent="0.25">
      <c r="A4397" s="108" t="str">
        <f t="shared" si="68"/>
        <v>CA_2020_NATIONAL TOTAL_NMVOC</v>
      </c>
      <c r="B4397" s="113" t="s">
        <v>141</v>
      </c>
      <c r="C4397" s="113">
        <v>2020</v>
      </c>
      <c r="D4397" s="113" t="s">
        <v>122</v>
      </c>
      <c r="E4397" s="113" t="s">
        <v>123</v>
      </c>
      <c r="F4397" s="113" t="s">
        <v>200</v>
      </c>
      <c r="G4397" s="113">
        <v>1392.81406713149</v>
      </c>
    </row>
    <row r="4398" spans="1:7" x14ac:dyDescent="0.25">
      <c r="A4398" s="108" t="str">
        <f t="shared" si="68"/>
        <v>CA_2020_NATIONAL TOTAL_SOx</v>
      </c>
      <c r="B4398" s="113" t="s">
        <v>141</v>
      </c>
      <c r="C4398" s="113">
        <v>2020</v>
      </c>
      <c r="D4398" s="113" t="s">
        <v>122</v>
      </c>
      <c r="E4398" s="113" t="s">
        <v>201</v>
      </c>
      <c r="F4398" s="113" t="s">
        <v>200</v>
      </c>
      <c r="G4398" s="113">
        <v>650.36024362138403</v>
      </c>
    </row>
    <row r="4399" spans="1:7" x14ac:dyDescent="0.25">
      <c r="A4399" s="108" t="str">
        <f t="shared" si="68"/>
        <v>CA_2020_NATIONAL TOTAL_NH3</v>
      </c>
      <c r="B4399" s="113" t="s">
        <v>141</v>
      </c>
      <c r="C4399" s="113">
        <v>2020</v>
      </c>
      <c r="D4399" s="113" t="s">
        <v>122</v>
      </c>
      <c r="E4399" s="113" t="s">
        <v>124</v>
      </c>
      <c r="F4399" s="113" t="s">
        <v>200</v>
      </c>
      <c r="G4399" s="113">
        <v>492.47474160116002</v>
      </c>
    </row>
    <row r="4400" spans="1:7" x14ac:dyDescent="0.25">
      <c r="A4400" s="108" t="str">
        <f t="shared" si="68"/>
        <v>CA_2020_NATIONAL TOTAL_PM2.5</v>
      </c>
      <c r="B4400" s="113" t="s">
        <v>141</v>
      </c>
      <c r="C4400" s="113">
        <v>2020</v>
      </c>
      <c r="D4400" s="113" t="s">
        <v>122</v>
      </c>
      <c r="E4400" s="113" t="s">
        <v>203</v>
      </c>
      <c r="F4400" s="113" t="s">
        <v>200</v>
      </c>
      <c r="G4400" s="113">
        <v>1299.42039812589</v>
      </c>
    </row>
    <row r="4401" spans="1:7" x14ac:dyDescent="0.25">
      <c r="A4401" s="108" t="str">
        <f t="shared" si="68"/>
        <v>CA_2020_NATIONAL TOTAL_Pb</v>
      </c>
      <c r="B4401" s="113" t="s">
        <v>141</v>
      </c>
      <c r="C4401" s="113">
        <v>2020</v>
      </c>
      <c r="D4401" s="113" t="s">
        <v>122</v>
      </c>
      <c r="E4401" s="113" t="s">
        <v>125</v>
      </c>
      <c r="F4401" s="113" t="s">
        <v>200</v>
      </c>
      <c r="G4401" s="113">
        <v>0.113150410726469</v>
      </c>
    </row>
    <row r="4402" spans="1:7" x14ac:dyDescent="0.25">
      <c r="A4402" s="108" t="str">
        <f t="shared" si="68"/>
        <v>CA_2020_NATIONAL TOTAL_Cd</v>
      </c>
      <c r="B4402" s="113" t="s">
        <v>141</v>
      </c>
      <c r="C4402" s="113">
        <v>2020</v>
      </c>
      <c r="D4402" s="113" t="s">
        <v>122</v>
      </c>
      <c r="E4402" s="113" t="s">
        <v>126</v>
      </c>
      <c r="F4402" s="113" t="s">
        <v>200</v>
      </c>
      <c r="G4402" s="113">
        <v>4.1189296640753202E-3</v>
      </c>
    </row>
    <row r="4403" spans="1:7" x14ac:dyDescent="0.25">
      <c r="A4403" s="108" t="str">
        <f t="shared" si="68"/>
        <v>CA_2020_NATIONAL TOTAL_Hg</v>
      </c>
      <c r="B4403" s="113" t="s">
        <v>141</v>
      </c>
      <c r="C4403" s="113">
        <v>2020</v>
      </c>
      <c r="D4403" s="113" t="s">
        <v>122</v>
      </c>
      <c r="E4403" s="113" t="s">
        <v>127</v>
      </c>
      <c r="F4403" s="113" t="s">
        <v>200</v>
      </c>
      <c r="G4403" s="113">
        <v>3.08696475330233E-3</v>
      </c>
    </row>
    <row r="4404" spans="1:7" x14ac:dyDescent="0.25">
      <c r="A4404" s="108" t="str">
        <f t="shared" si="68"/>
        <v>CA_2020_NATIONAL TOTAL_DIOX</v>
      </c>
      <c r="B4404" s="113" t="s">
        <v>141</v>
      </c>
      <c r="C4404" s="113">
        <v>2020</v>
      </c>
      <c r="D4404" s="113" t="s">
        <v>122</v>
      </c>
      <c r="E4404" s="113" t="s">
        <v>128</v>
      </c>
      <c r="F4404" s="113" t="s">
        <v>200</v>
      </c>
      <c r="G4404" s="150">
        <v>7.6679879486260102E-8</v>
      </c>
    </row>
    <row r="4405" spans="1:7" x14ac:dyDescent="0.25">
      <c r="A4405" s="108" t="str">
        <f t="shared" si="68"/>
        <v>CA_2020_NATIONAL TOTAL_PAH</v>
      </c>
      <c r="B4405" s="113" t="s">
        <v>141</v>
      </c>
      <c r="C4405" s="113">
        <v>2020</v>
      </c>
      <c r="D4405" s="113" t="s">
        <v>122</v>
      </c>
      <c r="E4405" s="113" t="s">
        <v>129</v>
      </c>
      <c r="F4405" s="113" t="s">
        <v>200</v>
      </c>
      <c r="G4405" s="113">
        <v>5.3855635819365602E-2</v>
      </c>
    </row>
    <row r="4406" spans="1:7" x14ac:dyDescent="0.25">
      <c r="A4406" s="108" t="str">
        <f t="shared" si="68"/>
        <v>CA_2020_NATIONAL TOTAL_HCB</v>
      </c>
      <c r="B4406" s="113" t="s">
        <v>141</v>
      </c>
      <c r="C4406" s="113">
        <v>2020</v>
      </c>
      <c r="D4406" s="113" t="s">
        <v>122</v>
      </c>
      <c r="E4406" s="113" t="s">
        <v>130</v>
      </c>
      <c r="F4406" s="113" t="s">
        <v>200</v>
      </c>
      <c r="G4406" s="150">
        <v>3.7521688303178102E-6</v>
      </c>
    </row>
    <row r="4407" spans="1:7" x14ac:dyDescent="0.25">
      <c r="A4407" s="108" t="str">
        <f t="shared" si="68"/>
        <v>CA_2020_1A3(FS)_NOx</v>
      </c>
      <c r="B4407" s="113" t="s">
        <v>141</v>
      </c>
      <c r="C4407" s="113">
        <v>2020</v>
      </c>
      <c r="D4407" s="113" t="s">
        <v>132</v>
      </c>
      <c r="E4407" s="113" t="s">
        <v>199</v>
      </c>
      <c r="F4407" s="113" t="s">
        <v>200</v>
      </c>
      <c r="G4407" s="113">
        <v>163.063938928819</v>
      </c>
    </row>
    <row r="4408" spans="1:7" x14ac:dyDescent="0.25">
      <c r="A4408" s="108" t="str">
        <f t="shared" si="68"/>
        <v>CA_2020_1A3(FS)_NMVOC</v>
      </c>
      <c r="B4408" s="113" t="s">
        <v>141</v>
      </c>
      <c r="C4408" s="113">
        <v>2020</v>
      </c>
      <c r="D4408" s="113" t="s">
        <v>132</v>
      </c>
      <c r="E4408" s="113" t="s">
        <v>123</v>
      </c>
      <c r="F4408" s="113" t="s">
        <v>200</v>
      </c>
      <c r="G4408" s="113">
        <v>55.9314004145185</v>
      </c>
    </row>
    <row r="4409" spans="1:7" x14ac:dyDescent="0.25">
      <c r="A4409" s="108" t="str">
        <f t="shared" si="68"/>
        <v>CA_2020_1A3(FS)_SOx</v>
      </c>
      <c r="B4409" s="113" t="s">
        <v>141</v>
      </c>
      <c r="C4409" s="113">
        <v>2020</v>
      </c>
      <c r="D4409" s="113" t="s">
        <v>132</v>
      </c>
      <c r="E4409" s="113" t="s">
        <v>201</v>
      </c>
      <c r="F4409" s="113" t="s">
        <v>200</v>
      </c>
      <c r="G4409" s="113">
        <v>0.494611746634954</v>
      </c>
    </row>
    <row r="4410" spans="1:7" x14ac:dyDescent="0.25">
      <c r="A4410" s="108" t="str">
        <f t="shared" si="68"/>
        <v>CA_2020_1A3(FS)_NH3</v>
      </c>
      <c r="B4410" s="113" t="s">
        <v>141</v>
      </c>
      <c r="C4410" s="113">
        <v>2020</v>
      </c>
      <c r="D4410" s="113" t="s">
        <v>132</v>
      </c>
      <c r="E4410" s="113" t="s">
        <v>124</v>
      </c>
      <c r="F4410" s="113" t="s">
        <v>200</v>
      </c>
      <c r="G4410" s="113">
        <v>5.72201643889513</v>
      </c>
    </row>
    <row r="4411" spans="1:7" x14ac:dyDescent="0.25">
      <c r="A4411" s="108" t="str">
        <f t="shared" si="68"/>
        <v>CA_2020_1A3(FS)_PM2.5</v>
      </c>
      <c r="B4411" s="113" t="s">
        <v>141</v>
      </c>
      <c r="C4411" s="113">
        <v>2020</v>
      </c>
      <c r="D4411" s="113" t="s">
        <v>132</v>
      </c>
      <c r="E4411" s="113" t="s">
        <v>203</v>
      </c>
      <c r="F4411" s="113" t="s">
        <v>200</v>
      </c>
      <c r="G4411" s="113">
        <v>8.3795867287650996</v>
      </c>
    </row>
    <row r="4412" spans="1:7" x14ac:dyDescent="0.25">
      <c r="A4412" s="108" t="str">
        <f t="shared" si="68"/>
        <v>CA_2020_3D_NOx</v>
      </c>
      <c r="B4412" s="113" t="s">
        <v>141</v>
      </c>
      <c r="C4412" s="113">
        <v>2020</v>
      </c>
      <c r="D4412" s="113" t="s">
        <v>206</v>
      </c>
      <c r="E4412" s="113" t="s">
        <v>199</v>
      </c>
      <c r="F4412" s="113" t="s">
        <v>200</v>
      </c>
      <c r="G4412" s="113">
        <v>0.10398843971402801</v>
      </c>
    </row>
    <row r="4413" spans="1:7" x14ac:dyDescent="0.25">
      <c r="A4413" s="108" t="str">
        <f t="shared" si="68"/>
        <v>CA_2021_NATIONAL TOTAL_NOx</v>
      </c>
      <c r="B4413" s="113" t="s">
        <v>141</v>
      </c>
      <c r="C4413" s="113">
        <v>2021</v>
      </c>
      <c r="D4413" s="113" t="s">
        <v>122</v>
      </c>
      <c r="E4413" s="113" t="s">
        <v>199</v>
      </c>
      <c r="F4413" s="113" t="s">
        <v>200</v>
      </c>
      <c r="G4413" s="113">
        <v>1308.4792467468999</v>
      </c>
    </row>
    <row r="4414" spans="1:7" x14ac:dyDescent="0.25">
      <c r="A4414" s="108" t="str">
        <f t="shared" si="68"/>
        <v>CA_2021_NATIONAL TOTAL_NMVOC</v>
      </c>
      <c r="B4414" s="113" t="s">
        <v>141</v>
      </c>
      <c r="C4414" s="113">
        <v>2021</v>
      </c>
      <c r="D4414" s="113" t="s">
        <v>122</v>
      </c>
      <c r="E4414" s="113" t="s">
        <v>123</v>
      </c>
      <c r="F4414" s="113" t="s">
        <v>200</v>
      </c>
      <c r="G4414" s="113">
        <v>1405.0022226952201</v>
      </c>
    </row>
    <row r="4415" spans="1:7" x14ac:dyDescent="0.25">
      <c r="A4415" s="108" t="str">
        <f t="shared" si="68"/>
        <v>CA_2021_NATIONAL TOTAL_SOx</v>
      </c>
      <c r="B4415" s="113" t="s">
        <v>141</v>
      </c>
      <c r="C4415" s="113">
        <v>2021</v>
      </c>
      <c r="D4415" s="113" t="s">
        <v>122</v>
      </c>
      <c r="E4415" s="113" t="s">
        <v>201</v>
      </c>
      <c r="F4415" s="113" t="s">
        <v>200</v>
      </c>
      <c r="G4415" s="113">
        <v>641.45864450006798</v>
      </c>
    </row>
    <row r="4416" spans="1:7" x14ac:dyDescent="0.25">
      <c r="A4416" s="108" t="str">
        <f t="shared" si="68"/>
        <v>CA_2021_NATIONAL TOTAL_NH3</v>
      </c>
      <c r="B4416" s="113" t="s">
        <v>141</v>
      </c>
      <c r="C4416" s="113">
        <v>2021</v>
      </c>
      <c r="D4416" s="113" t="s">
        <v>122</v>
      </c>
      <c r="E4416" s="113" t="s">
        <v>124</v>
      </c>
      <c r="F4416" s="113" t="s">
        <v>200</v>
      </c>
      <c r="G4416" s="113">
        <v>499.04228026004103</v>
      </c>
    </row>
    <row r="4417" spans="1:7" x14ac:dyDescent="0.25">
      <c r="A4417" s="108" t="str">
        <f t="shared" si="68"/>
        <v>CA_2021_NATIONAL TOTAL_PM2.5</v>
      </c>
      <c r="B4417" s="113" t="s">
        <v>141</v>
      </c>
      <c r="C4417" s="113">
        <v>2021</v>
      </c>
      <c r="D4417" s="113" t="s">
        <v>122</v>
      </c>
      <c r="E4417" s="113" t="s">
        <v>203</v>
      </c>
      <c r="F4417" s="113" t="s">
        <v>200</v>
      </c>
      <c r="G4417" s="113">
        <v>1300.4288609042101</v>
      </c>
    </row>
    <row r="4418" spans="1:7" x14ac:dyDescent="0.25">
      <c r="A4418" s="108" t="str">
        <f t="shared" ref="A4418:A4481" si="69">CONCATENATE(B4418,"_",C4418,"_",D4418,"_",E4418)</f>
        <v>CA_2021_NATIONAL TOTAL_Pb</v>
      </c>
      <c r="B4418" s="113" t="s">
        <v>141</v>
      </c>
      <c r="C4418" s="113">
        <v>2021</v>
      </c>
      <c r="D4418" s="113" t="s">
        <v>122</v>
      </c>
      <c r="E4418" s="113" t="s">
        <v>125</v>
      </c>
      <c r="F4418" s="113" t="s">
        <v>200</v>
      </c>
      <c r="G4418" s="113">
        <v>9.4613953040040902E-2</v>
      </c>
    </row>
    <row r="4419" spans="1:7" x14ac:dyDescent="0.25">
      <c r="A4419" s="108" t="str">
        <f t="shared" si="69"/>
        <v>CA_2021_NATIONAL TOTAL_Cd</v>
      </c>
      <c r="B4419" s="113" t="s">
        <v>141</v>
      </c>
      <c r="C4419" s="113">
        <v>2021</v>
      </c>
      <c r="D4419" s="113" t="s">
        <v>122</v>
      </c>
      <c r="E4419" s="113" t="s">
        <v>126</v>
      </c>
      <c r="F4419" s="113" t="s">
        <v>200</v>
      </c>
      <c r="G4419" s="113">
        <v>4.4639450342680801E-3</v>
      </c>
    </row>
    <row r="4420" spans="1:7" x14ac:dyDescent="0.25">
      <c r="A4420" s="108" t="str">
        <f t="shared" si="69"/>
        <v>CA_2021_NATIONAL TOTAL_Hg</v>
      </c>
      <c r="B4420" s="113" t="s">
        <v>141</v>
      </c>
      <c r="C4420" s="113">
        <v>2021</v>
      </c>
      <c r="D4420" s="113" t="s">
        <v>122</v>
      </c>
      <c r="E4420" s="113" t="s">
        <v>127</v>
      </c>
      <c r="F4420" s="113" t="s">
        <v>200</v>
      </c>
      <c r="G4420" s="113">
        <v>3.2260590763671E-3</v>
      </c>
    </row>
    <row r="4421" spans="1:7" x14ac:dyDescent="0.25">
      <c r="A4421" s="108" t="str">
        <f t="shared" si="69"/>
        <v>CA_2021_NATIONAL TOTAL_DIOX</v>
      </c>
      <c r="B4421" s="113" t="s">
        <v>141</v>
      </c>
      <c r="C4421" s="113">
        <v>2021</v>
      </c>
      <c r="D4421" s="113" t="s">
        <v>122</v>
      </c>
      <c r="E4421" s="113" t="s">
        <v>128</v>
      </c>
      <c r="F4421" s="113" t="s">
        <v>200</v>
      </c>
      <c r="G4421" s="150">
        <v>8.3228487880172094E-8</v>
      </c>
    </row>
    <row r="4422" spans="1:7" x14ac:dyDescent="0.25">
      <c r="A4422" s="108" t="str">
        <f t="shared" si="69"/>
        <v>CA_2021_NATIONAL TOTAL_PAH</v>
      </c>
      <c r="B4422" s="113" t="s">
        <v>141</v>
      </c>
      <c r="C4422" s="113">
        <v>2021</v>
      </c>
      <c r="D4422" s="113" t="s">
        <v>122</v>
      </c>
      <c r="E4422" s="113" t="s">
        <v>129</v>
      </c>
      <c r="F4422" s="113" t="s">
        <v>200</v>
      </c>
      <c r="G4422" s="113">
        <v>5.1591063271261103E-2</v>
      </c>
    </row>
    <row r="4423" spans="1:7" x14ac:dyDescent="0.25">
      <c r="A4423" s="108" t="str">
        <f t="shared" si="69"/>
        <v>CA_2021_NATIONAL TOTAL_HCB</v>
      </c>
      <c r="B4423" s="113" t="s">
        <v>141</v>
      </c>
      <c r="C4423" s="113">
        <v>2021</v>
      </c>
      <c r="D4423" s="113" t="s">
        <v>122</v>
      </c>
      <c r="E4423" s="113" t="s">
        <v>130</v>
      </c>
      <c r="F4423" s="113" t="s">
        <v>200</v>
      </c>
      <c r="G4423" s="150">
        <v>8.7940275481158499E-6</v>
      </c>
    </row>
    <row r="4424" spans="1:7" x14ac:dyDescent="0.25">
      <c r="A4424" s="108" t="str">
        <f t="shared" si="69"/>
        <v>CA_2021_1A3(FS)_NOx</v>
      </c>
      <c r="B4424" s="113" t="s">
        <v>141</v>
      </c>
      <c r="C4424" s="113">
        <v>2021</v>
      </c>
      <c r="D4424" s="113" t="s">
        <v>132</v>
      </c>
      <c r="E4424" s="113" t="s">
        <v>199</v>
      </c>
      <c r="F4424" s="113" t="s">
        <v>200</v>
      </c>
      <c r="G4424" s="113">
        <v>164.06492497246501</v>
      </c>
    </row>
    <row r="4425" spans="1:7" x14ac:dyDescent="0.25">
      <c r="A4425" s="108" t="str">
        <f t="shared" si="69"/>
        <v>CA_2021_1A3(FS)_NMVOC</v>
      </c>
      <c r="B4425" s="113" t="s">
        <v>141</v>
      </c>
      <c r="C4425" s="113">
        <v>2021</v>
      </c>
      <c r="D4425" s="113" t="s">
        <v>132</v>
      </c>
      <c r="E4425" s="113" t="s">
        <v>123</v>
      </c>
      <c r="F4425" s="113" t="s">
        <v>200</v>
      </c>
      <c r="G4425" s="113">
        <v>56.522138845600303</v>
      </c>
    </row>
    <row r="4426" spans="1:7" x14ac:dyDescent="0.25">
      <c r="A4426" s="108" t="str">
        <f t="shared" si="69"/>
        <v>CA_2021_1A3(FS)_SOx</v>
      </c>
      <c r="B4426" s="113" t="s">
        <v>141</v>
      </c>
      <c r="C4426" s="113">
        <v>2021</v>
      </c>
      <c r="D4426" s="113" t="s">
        <v>132</v>
      </c>
      <c r="E4426" s="113" t="s">
        <v>201</v>
      </c>
      <c r="F4426" s="113" t="s">
        <v>200</v>
      </c>
      <c r="G4426" s="113">
        <v>0.51695146378399903</v>
      </c>
    </row>
    <row r="4427" spans="1:7" x14ac:dyDescent="0.25">
      <c r="A4427" s="108" t="str">
        <f t="shared" si="69"/>
        <v>CA_2021_1A3(FS)_NH3</v>
      </c>
      <c r="B4427" s="113" t="s">
        <v>141</v>
      </c>
      <c r="C4427" s="113">
        <v>2021</v>
      </c>
      <c r="D4427" s="113" t="s">
        <v>132</v>
      </c>
      <c r="E4427" s="113" t="s">
        <v>124</v>
      </c>
      <c r="F4427" s="113" t="s">
        <v>200</v>
      </c>
      <c r="G4427" s="113">
        <v>6.0429392490180103</v>
      </c>
    </row>
    <row r="4428" spans="1:7" x14ac:dyDescent="0.25">
      <c r="A4428" s="108" t="str">
        <f t="shared" si="69"/>
        <v>CA_2021_1A3(FS)_PM2.5</v>
      </c>
      <c r="B4428" s="113" t="s">
        <v>141</v>
      </c>
      <c r="C4428" s="113">
        <v>2021</v>
      </c>
      <c r="D4428" s="113" t="s">
        <v>132</v>
      </c>
      <c r="E4428" s="113" t="s">
        <v>203</v>
      </c>
      <c r="F4428" s="113" t="s">
        <v>200</v>
      </c>
      <c r="G4428" s="113">
        <v>8.6194022134892094</v>
      </c>
    </row>
    <row r="4429" spans="1:7" x14ac:dyDescent="0.25">
      <c r="A4429" s="108" t="str">
        <f t="shared" si="69"/>
        <v>CA_2021_3D_NOx</v>
      </c>
      <c r="B4429" s="113" t="s">
        <v>141</v>
      </c>
      <c r="C4429" s="113">
        <v>2021</v>
      </c>
      <c r="D4429" s="113" t="s">
        <v>206</v>
      </c>
      <c r="E4429" s="113" t="s">
        <v>199</v>
      </c>
      <c r="F4429" s="113" t="s">
        <v>200</v>
      </c>
      <c r="G4429" s="113">
        <v>0.22998548987182699</v>
      </c>
    </row>
    <row r="4430" spans="1:7" x14ac:dyDescent="0.25">
      <c r="A4430" s="108" t="str">
        <f t="shared" si="69"/>
        <v>CA_2022_NATIONAL TOTAL_NOx</v>
      </c>
      <c r="B4430" s="113" t="s">
        <v>141</v>
      </c>
      <c r="C4430" s="113">
        <v>2022</v>
      </c>
      <c r="D4430" s="113" t="s">
        <v>122</v>
      </c>
      <c r="E4430" s="113" t="s">
        <v>199</v>
      </c>
      <c r="F4430" s="113" t="s">
        <v>200</v>
      </c>
      <c r="G4430" s="113">
        <v>1302.77102100192</v>
      </c>
    </row>
    <row r="4431" spans="1:7" x14ac:dyDescent="0.25">
      <c r="A4431" s="108" t="str">
        <f t="shared" si="69"/>
        <v>CA_2022_NATIONAL TOTAL_NMVOC</v>
      </c>
      <c r="B4431" s="113" t="s">
        <v>141</v>
      </c>
      <c r="C4431" s="113">
        <v>2022</v>
      </c>
      <c r="D4431" s="113" t="s">
        <v>122</v>
      </c>
      <c r="E4431" s="113" t="s">
        <v>123</v>
      </c>
      <c r="F4431" s="113" t="s">
        <v>200</v>
      </c>
      <c r="G4431" s="113">
        <v>1406.82571408331</v>
      </c>
    </row>
    <row r="4432" spans="1:7" x14ac:dyDescent="0.25">
      <c r="A4432" s="108" t="str">
        <f t="shared" si="69"/>
        <v>CA_2022_NATIONAL TOTAL_SOx</v>
      </c>
      <c r="B4432" s="113" t="s">
        <v>141</v>
      </c>
      <c r="C4432" s="113">
        <v>2022</v>
      </c>
      <c r="D4432" s="113" t="s">
        <v>122</v>
      </c>
      <c r="E4432" s="113" t="s">
        <v>201</v>
      </c>
      <c r="F4432" s="113" t="s">
        <v>200</v>
      </c>
      <c r="G4432" s="113">
        <v>652.036020233665</v>
      </c>
    </row>
    <row r="4433" spans="1:7" x14ac:dyDescent="0.25">
      <c r="A4433" s="108" t="str">
        <f t="shared" si="69"/>
        <v>CA_2022_NATIONAL TOTAL_NH3</v>
      </c>
      <c r="B4433" s="113" t="s">
        <v>141</v>
      </c>
      <c r="C4433" s="113">
        <v>2022</v>
      </c>
      <c r="D4433" s="113" t="s">
        <v>122</v>
      </c>
      <c r="E4433" s="113" t="s">
        <v>124</v>
      </c>
      <c r="F4433" s="113" t="s">
        <v>200</v>
      </c>
      <c r="G4433" s="113">
        <v>482.417216370147</v>
      </c>
    </row>
    <row r="4434" spans="1:7" x14ac:dyDescent="0.25">
      <c r="A4434" s="108" t="str">
        <f t="shared" si="69"/>
        <v>CA_2022_NATIONAL TOTAL_PM2.5</v>
      </c>
      <c r="B4434" s="113" t="s">
        <v>141</v>
      </c>
      <c r="C4434" s="113">
        <v>2022</v>
      </c>
      <c r="D4434" s="113" t="s">
        <v>122</v>
      </c>
      <c r="E4434" s="113" t="s">
        <v>203</v>
      </c>
      <c r="F4434" s="113" t="s">
        <v>200</v>
      </c>
      <c r="G4434" s="113">
        <v>1299.26717301757</v>
      </c>
    </row>
    <row r="4435" spans="1:7" x14ac:dyDescent="0.25">
      <c r="A4435" s="108" t="str">
        <f t="shared" si="69"/>
        <v>CA_2022_NATIONAL TOTAL_Pb</v>
      </c>
      <c r="B4435" s="113" t="s">
        <v>141</v>
      </c>
      <c r="C4435" s="113">
        <v>2022</v>
      </c>
      <c r="D4435" s="113" t="s">
        <v>122</v>
      </c>
      <c r="E4435" s="113" t="s">
        <v>125</v>
      </c>
      <c r="F4435" s="113" t="s">
        <v>200</v>
      </c>
      <c r="G4435" s="113">
        <v>0.12648331038603</v>
      </c>
    </row>
    <row r="4436" spans="1:7" x14ac:dyDescent="0.25">
      <c r="A4436" s="108" t="str">
        <f t="shared" si="69"/>
        <v>CA_2022_NATIONAL TOTAL_Cd</v>
      </c>
      <c r="B4436" s="113" t="s">
        <v>141</v>
      </c>
      <c r="C4436" s="113">
        <v>2022</v>
      </c>
      <c r="D4436" s="113" t="s">
        <v>122</v>
      </c>
      <c r="E4436" s="113" t="s">
        <v>126</v>
      </c>
      <c r="F4436" s="113" t="s">
        <v>200</v>
      </c>
      <c r="G4436" s="113">
        <v>4.1487094593490297E-3</v>
      </c>
    </row>
    <row r="4437" spans="1:7" x14ac:dyDescent="0.25">
      <c r="A4437" s="108" t="str">
        <f t="shared" si="69"/>
        <v>CA_2022_NATIONAL TOTAL_Hg</v>
      </c>
      <c r="B4437" s="113" t="s">
        <v>141</v>
      </c>
      <c r="C4437" s="113">
        <v>2022</v>
      </c>
      <c r="D4437" s="113" t="s">
        <v>122</v>
      </c>
      <c r="E4437" s="113" t="s">
        <v>127</v>
      </c>
      <c r="F4437" s="113" t="s">
        <v>200</v>
      </c>
      <c r="G4437" s="113">
        <v>2.9625669524722402E-3</v>
      </c>
    </row>
    <row r="4438" spans="1:7" x14ac:dyDescent="0.25">
      <c r="A4438" s="108" t="str">
        <f t="shared" si="69"/>
        <v>CA_2022_NATIONAL TOTAL_DIOX</v>
      </c>
      <c r="B4438" s="113" t="s">
        <v>141</v>
      </c>
      <c r="C4438" s="113">
        <v>2022</v>
      </c>
      <c r="D4438" s="113" t="s">
        <v>122</v>
      </c>
      <c r="E4438" s="113" t="s">
        <v>128</v>
      </c>
      <c r="F4438" s="113" t="s">
        <v>200</v>
      </c>
      <c r="G4438" s="150">
        <v>8.0485190526493694E-8</v>
      </c>
    </row>
    <row r="4439" spans="1:7" x14ac:dyDescent="0.25">
      <c r="A4439" s="108" t="str">
        <f t="shared" si="69"/>
        <v>CA_2022_NATIONAL TOTAL_PAH</v>
      </c>
      <c r="B4439" s="113" t="s">
        <v>141</v>
      </c>
      <c r="C4439" s="113">
        <v>2022</v>
      </c>
      <c r="D4439" s="113" t="s">
        <v>122</v>
      </c>
      <c r="E4439" s="113" t="s">
        <v>129</v>
      </c>
      <c r="F4439" s="113" t="s">
        <v>200</v>
      </c>
      <c r="G4439" s="113">
        <v>5.4833094735263002E-2</v>
      </c>
    </row>
    <row r="4440" spans="1:7" x14ac:dyDescent="0.25">
      <c r="A4440" s="108" t="str">
        <f t="shared" si="69"/>
        <v>CA_2022_NATIONAL TOTAL_HCB</v>
      </c>
      <c r="B4440" s="113" t="s">
        <v>141</v>
      </c>
      <c r="C4440" s="113">
        <v>2022</v>
      </c>
      <c r="D4440" s="113" t="s">
        <v>122</v>
      </c>
      <c r="E4440" s="113" t="s">
        <v>130</v>
      </c>
      <c r="F4440" s="113" t="s">
        <v>200</v>
      </c>
      <c r="G4440" s="150">
        <v>4.2052968246528597E-6</v>
      </c>
    </row>
    <row r="4441" spans="1:7" x14ac:dyDescent="0.25">
      <c r="A4441" s="108" t="str">
        <f t="shared" si="69"/>
        <v>CA_2022_1A3(FS)_NOx</v>
      </c>
      <c r="B4441" s="113" t="s">
        <v>141</v>
      </c>
      <c r="C4441" s="113">
        <v>2022</v>
      </c>
      <c r="D4441" s="113" t="s">
        <v>132</v>
      </c>
      <c r="E4441" s="113" t="s">
        <v>199</v>
      </c>
      <c r="F4441" s="113" t="s">
        <v>200</v>
      </c>
      <c r="G4441" s="113">
        <v>159.06723853276199</v>
      </c>
    </row>
    <row r="4442" spans="1:7" x14ac:dyDescent="0.25">
      <c r="A4442" s="108" t="str">
        <f t="shared" si="69"/>
        <v>CA_2022_1A3(FS)_NMVOC</v>
      </c>
      <c r="B4442" s="113" t="s">
        <v>141</v>
      </c>
      <c r="C4442" s="113">
        <v>2022</v>
      </c>
      <c r="D4442" s="113" t="s">
        <v>132</v>
      </c>
      <c r="E4442" s="113" t="s">
        <v>123</v>
      </c>
      <c r="F4442" s="113" t="s">
        <v>200</v>
      </c>
      <c r="G4442" s="113">
        <v>56.442352627701197</v>
      </c>
    </row>
    <row r="4443" spans="1:7" x14ac:dyDescent="0.25">
      <c r="A4443" s="108" t="str">
        <f t="shared" si="69"/>
        <v>CA_2022_1A3(FS)_SOx</v>
      </c>
      <c r="B4443" s="113" t="s">
        <v>141</v>
      </c>
      <c r="C4443" s="113">
        <v>2022</v>
      </c>
      <c r="D4443" s="113" t="s">
        <v>132</v>
      </c>
      <c r="E4443" s="113" t="s">
        <v>201</v>
      </c>
      <c r="F4443" s="113" t="s">
        <v>200</v>
      </c>
      <c r="G4443" s="113">
        <v>0.696955915175962</v>
      </c>
    </row>
    <row r="4444" spans="1:7" x14ac:dyDescent="0.25">
      <c r="A4444" s="108" t="str">
        <f t="shared" si="69"/>
        <v>CA_2022_1A3(FS)_NH3</v>
      </c>
      <c r="B4444" s="113" t="s">
        <v>141</v>
      </c>
      <c r="C4444" s="113">
        <v>2022</v>
      </c>
      <c r="D4444" s="113" t="s">
        <v>132</v>
      </c>
      <c r="E4444" s="113" t="s">
        <v>124</v>
      </c>
      <c r="F4444" s="113" t="s">
        <v>200</v>
      </c>
      <c r="G4444" s="113">
        <v>6.2523236093425503</v>
      </c>
    </row>
    <row r="4445" spans="1:7" x14ac:dyDescent="0.25">
      <c r="A4445" s="108" t="str">
        <f t="shared" si="69"/>
        <v>CA_2022_1A3(FS)_PM2.5</v>
      </c>
      <c r="B4445" s="113" t="s">
        <v>141</v>
      </c>
      <c r="C4445" s="113">
        <v>2022</v>
      </c>
      <c r="D4445" s="113" t="s">
        <v>132</v>
      </c>
      <c r="E4445" s="113" t="s">
        <v>203</v>
      </c>
      <c r="F4445" s="113" t="s">
        <v>200</v>
      </c>
      <c r="G4445" s="113">
        <v>8.4540069879814705</v>
      </c>
    </row>
    <row r="4446" spans="1:7" x14ac:dyDescent="0.25">
      <c r="A4446" s="108" t="str">
        <f t="shared" si="69"/>
        <v>CA_2022_3D_NOx</v>
      </c>
      <c r="B4446" s="113" t="s">
        <v>141</v>
      </c>
      <c r="C4446" s="113">
        <v>2022</v>
      </c>
      <c r="D4446" s="113" t="s">
        <v>206</v>
      </c>
      <c r="E4446" s="113" t="s">
        <v>199</v>
      </c>
      <c r="F4446" s="113" t="s">
        <v>200</v>
      </c>
      <c r="G4446" s="113">
        <v>0.22526777953110899</v>
      </c>
    </row>
    <row r="4447" spans="1:7" x14ac:dyDescent="0.25">
      <c r="A4447" s="108" t="str">
        <f t="shared" si="69"/>
        <v>HR_1980_NATIONAL TOTAL_NOx</v>
      </c>
      <c r="B4447" s="113" t="s">
        <v>142</v>
      </c>
      <c r="C4447" s="113">
        <v>1980</v>
      </c>
      <c r="D4447" s="113" t="s">
        <v>122</v>
      </c>
      <c r="E4447" s="113" t="s">
        <v>199</v>
      </c>
      <c r="F4447" s="113" t="s">
        <v>200</v>
      </c>
      <c r="G4447" s="113">
        <v>60</v>
      </c>
    </row>
    <row r="4448" spans="1:7" x14ac:dyDescent="0.25">
      <c r="A4448" s="108" t="str">
        <f t="shared" si="69"/>
        <v>HR_1980_NATIONAL TOTAL_SOx</v>
      </c>
      <c r="B4448" s="113" t="s">
        <v>142</v>
      </c>
      <c r="C4448" s="113">
        <v>1980</v>
      </c>
      <c r="D4448" s="113" t="s">
        <v>122</v>
      </c>
      <c r="E4448" s="113" t="s">
        <v>201</v>
      </c>
      <c r="F4448" s="113" t="s">
        <v>200</v>
      </c>
      <c r="G4448" s="113">
        <v>150</v>
      </c>
    </row>
    <row r="4449" spans="1:7" x14ac:dyDescent="0.25">
      <c r="A4449" s="108" t="str">
        <f t="shared" si="69"/>
        <v>HR_1987_NATIONAL TOTAL_NOx</v>
      </c>
      <c r="B4449" s="113" t="s">
        <v>142</v>
      </c>
      <c r="C4449" s="113">
        <v>1987</v>
      </c>
      <c r="D4449" s="113" t="s">
        <v>122</v>
      </c>
      <c r="E4449" s="113" t="s">
        <v>199</v>
      </c>
      <c r="F4449" s="113" t="s">
        <v>200</v>
      </c>
      <c r="G4449" s="113">
        <v>98.893201083473599</v>
      </c>
    </row>
    <row r="4450" spans="1:7" x14ac:dyDescent="0.25">
      <c r="A4450" s="108" t="str">
        <f t="shared" si="69"/>
        <v>HR_1987_NATIONAL TOTAL_NMVOC</v>
      </c>
      <c r="B4450" s="113" t="s">
        <v>142</v>
      </c>
      <c r="C4450" s="113">
        <v>1987</v>
      </c>
      <c r="D4450" s="113" t="s">
        <v>122</v>
      </c>
      <c r="E4450" s="113" t="s">
        <v>123</v>
      </c>
      <c r="F4450" s="113" t="s">
        <v>200</v>
      </c>
      <c r="G4450" s="113">
        <v>150.414952306705</v>
      </c>
    </row>
    <row r="4451" spans="1:7" x14ac:dyDescent="0.25">
      <c r="A4451" s="108" t="str">
        <f t="shared" si="69"/>
        <v>HR_1987_NATIONAL TOTAL_SOx</v>
      </c>
      <c r="B4451" s="113" t="s">
        <v>142</v>
      </c>
      <c r="C4451" s="113">
        <v>1987</v>
      </c>
      <c r="D4451" s="113" t="s">
        <v>122</v>
      </c>
      <c r="E4451" s="113" t="s">
        <v>201</v>
      </c>
      <c r="F4451" s="113" t="s">
        <v>200</v>
      </c>
      <c r="G4451" s="113">
        <v>153.82956146944801</v>
      </c>
    </row>
    <row r="4452" spans="1:7" x14ac:dyDescent="0.25">
      <c r="A4452" s="108" t="str">
        <f t="shared" si="69"/>
        <v>HR_1987_NATIONAL TOTAL_NH3</v>
      </c>
      <c r="B4452" s="113" t="s">
        <v>142</v>
      </c>
      <c r="C4452" s="113">
        <v>1987</v>
      </c>
      <c r="D4452" s="113" t="s">
        <v>122</v>
      </c>
      <c r="E4452" s="113" t="s">
        <v>124</v>
      </c>
      <c r="F4452" s="113" t="s">
        <v>200</v>
      </c>
      <c r="G4452" s="113">
        <v>49.461428349062501</v>
      </c>
    </row>
    <row r="4453" spans="1:7" x14ac:dyDescent="0.25">
      <c r="A4453" s="108" t="str">
        <f t="shared" si="69"/>
        <v>HR_1987_NATIONAL TOTAL_PM2.5</v>
      </c>
      <c r="B4453" s="113" t="s">
        <v>142</v>
      </c>
      <c r="C4453" s="113">
        <v>1987</v>
      </c>
      <c r="D4453" s="113" t="s">
        <v>122</v>
      </c>
      <c r="E4453" s="113" t="s">
        <v>203</v>
      </c>
      <c r="F4453" s="113" t="s">
        <v>200</v>
      </c>
      <c r="G4453" s="113">
        <v>24.684795939930101</v>
      </c>
    </row>
    <row r="4454" spans="1:7" x14ac:dyDescent="0.25">
      <c r="A4454" s="108" t="str">
        <f t="shared" si="69"/>
        <v>HR_1987_NATIONAL TOTAL_Pb</v>
      </c>
      <c r="B4454" s="113" t="s">
        <v>142</v>
      </c>
      <c r="C4454" s="113">
        <v>1987</v>
      </c>
      <c r="D4454" s="113" t="s">
        <v>122</v>
      </c>
      <c r="E4454" s="113" t="s">
        <v>125</v>
      </c>
      <c r="F4454" s="113" t="s">
        <v>200</v>
      </c>
      <c r="G4454" s="113">
        <v>0.45720951296315698</v>
      </c>
    </row>
    <row r="4455" spans="1:7" x14ac:dyDescent="0.25">
      <c r="A4455" s="108" t="str">
        <f t="shared" si="69"/>
        <v>HR_1987_NATIONAL TOTAL_Cd</v>
      </c>
      <c r="B4455" s="113" t="s">
        <v>142</v>
      </c>
      <c r="C4455" s="113">
        <v>1987</v>
      </c>
      <c r="D4455" s="113" t="s">
        <v>122</v>
      </c>
      <c r="E4455" s="113" t="s">
        <v>126</v>
      </c>
      <c r="F4455" s="113" t="s">
        <v>200</v>
      </c>
      <c r="G4455" s="113">
        <v>1.43455421400419E-3</v>
      </c>
    </row>
    <row r="4456" spans="1:7" x14ac:dyDescent="0.25">
      <c r="A4456" s="108" t="str">
        <f t="shared" si="69"/>
        <v>HR_1987_NATIONAL TOTAL_Hg</v>
      </c>
      <c r="B4456" s="113" t="s">
        <v>142</v>
      </c>
      <c r="C4456" s="113">
        <v>1987</v>
      </c>
      <c r="D4456" s="113" t="s">
        <v>122</v>
      </c>
      <c r="E4456" s="113" t="s">
        <v>127</v>
      </c>
      <c r="F4456" s="113" t="s">
        <v>200</v>
      </c>
      <c r="G4456" s="113">
        <v>1.01808292560285E-3</v>
      </c>
    </row>
    <row r="4457" spans="1:7" x14ac:dyDescent="0.25">
      <c r="A4457" s="108" t="str">
        <f t="shared" si="69"/>
        <v>HR_1987_NATIONAL TOTAL_DIOX</v>
      </c>
      <c r="B4457" s="113" t="s">
        <v>142</v>
      </c>
      <c r="C4457" s="113">
        <v>1987</v>
      </c>
      <c r="D4457" s="113" t="s">
        <v>122</v>
      </c>
      <c r="E4457" s="113" t="s">
        <v>128</v>
      </c>
      <c r="F4457" s="113" t="s">
        <v>200</v>
      </c>
      <c r="G4457" s="150">
        <v>4.00294351595377E-8</v>
      </c>
    </row>
    <row r="4458" spans="1:7" x14ac:dyDescent="0.25">
      <c r="A4458" s="108" t="str">
        <f t="shared" si="69"/>
        <v>HR_1987_NATIONAL TOTAL_PAH</v>
      </c>
      <c r="B4458" s="113" t="s">
        <v>142</v>
      </c>
      <c r="C4458" s="113">
        <v>1987</v>
      </c>
      <c r="D4458" s="113" t="s">
        <v>122</v>
      </c>
      <c r="E4458" s="113" t="s">
        <v>129</v>
      </c>
      <c r="F4458" s="113" t="s">
        <v>200</v>
      </c>
      <c r="G4458" s="113">
        <v>1.96509786935379E-2</v>
      </c>
    </row>
    <row r="4459" spans="1:7" x14ac:dyDescent="0.25">
      <c r="A4459" s="108" t="str">
        <f t="shared" si="69"/>
        <v>HR_1987_NATIONAL TOTAL_HCB</v>
      </c>
      <c r="B4459" s="113" t="s">
        <v>142</v>
      </c>
      <c r="C4459" s="113">
        <v>1987</v>
      </c>
      <c r="D4459" s="113" t="s">
        <v>122</v>
      </c>
      <c r="E4459" s="113" t="s">
        <v>130</v>
      </c>
      <c r="F4459" s="113" t="s">
        <v>200</v>
      </c>
      <c r="G4459" s="150">
        <v>1.5600643417999999E-7</v>
      </c>
    </row>
    <row r="4460" spans="1:7" x14ac:dyDescent="0.25">
      <c r="A4460" s="108" t="str">
        <f t="shared" si="69"/>
        <v>HR_1987_NATIONAL TOTAL_PCB</v>
      </c>
      <c r="B4460" s="113" t="s">
        <v>142</v>
      </c>
      <c r="C4460" s="113">
        <v>1987</v>
      </c>
      <c r="D4460" s="113" t="s">
        <v>122</v>
      </c>
      <c r="E4460" s="113" t="s">
        <v>259</v>
      </c>
      <c r="F4460" s="113" t="s">
        <v>200</v>
      </c>
      <c r="G4460" s="113">
        <v>4.79507616222218E-4</v>
      </c>
    </row>
    <row r="4461" spans="1:7" x14ac:dyDescent="0.25">
      <c r="A4461" s="108" t="str">
        <f t="shared" si="69"/>
        <v>HR_1987_1A3(FS)_NOx</v>
      </c>
      <c r="B4461" s="113" t="s">
        <v>142</v>
      </c>
      <c r="C4461" s="113">
        <v>1987</v>
      </c>
      <c r="D4461" s="113" t="s">
        <v>132</v>
      </c>
      <c r="E4461" s="113" t="s">
        <v>199</v>
      </c>
      <c r="F4461" s="113" t="s">
        <v>200</v>
      </c>
      <c r="G4461" s="113">
        <v>30.693014730515699</v>
      </c>
    </row>
    <row r="4462" spans="1:7" x14ac:dyDescent="0.25">
      <c r="A4462" s="108" t="str">
        <f t="shared" si="69"/>
        <v>HR_1987_1A3(FS)_NMVOC</v>
      </c>
      <c r="B4462" s="113" t="s">
        <v>142</v>
      </c>
      <c r="C4462" s="113">
        <v>1987</v>
      </c>
      <c r="D4462" s="113" t="s">
        <v>132</v>
      </c>
      <c r="E4462" s="113" t="s">
        <v>123</v>
      </c>
      <c r="F4462" s="113" t="s">
        <v>200</v>
      </c>
      <c r="G4462" s="113">
        <v>29.5003635087166</v>
      </c>
    </row>
    <row r="4463" spans="1:7" x14ac:dyDescent="0.25">
      <c r="A4463" s="108" t="str">
        <f t="shared" si="69"/>
        <v>HR_1987_1A3(FS)_SOx</v>
      </c>
      <c r="B4463" s="113" t="s">
        <v>142</v>
      </c>
      <c r="C4463" s="113">
        <v>1987</v>
      </c>
      <c r="D4463" s="113" t="s">
        <v>132</v>
      </c>
      <c r="E4463" s="113" t="s">
        <v>201</v>
      </c>
      <c r="F4463" s="113" t="s">
        <v>200</v>
      </c>
      <c r="G4463" s="113">
        <v>4.3219635389644697</v>
      </c>
    </row>
    <row r="4464" spans="1:7" x14ac:dyDescent="0.25">
      <c r="A4464" s="108" t="str">
        <f t="shared" si="69"/>
        <v>HR_1987_1A3(FS)_NH3</v>
      </c>
      <c r="B4464" s="113" t="s">
        <v>142</v>
      </c>
      <c r="C4464" s="113">
        <v>1987</v>
      </c>
      <c r="D4464" s="113" t="s">
        <v>132</v>
      </c>
      <c r="E4464" s="113" t="s">
        <v>124</v>
      </c>
      <c r="F4464" s="113" t="s">
        <v>200</v>
      </c>
      <c r="G4464" s="113">
        <v>2.56972549951467E-2</v>
      </c>
    </row>
    <row r="4465" spans="1:7" x14ac:dyDescent="0.25">
      <c r="A4465" s="108" t="str">
        <f t="shared" si="69"/>
        <v>HR_1987_1A3(FS)_PM2.5</v>
      </c>
      <c r="B4465" s="113" t="s">
        <v>142</v>
      </c>
      <c r="C4465" s="113">
        <v>1987</v>
      </c>
      <c r="D4465" s="113" t="s">
        <v>132</v>
      </c>
      <c r="E4465" s="113" t="s">
        <v>203</v>
      </c>
      <c r="F4465" s="113" t="s">
        <v>200</v>
      </c>
      <c r="G4465" s="113">
        <v>1.43159945608643</v>
      </c>
    </row>
    <row r="4466" spans="1:7" x14ac:dyDescent="0.25">
      <c r="A4466" s="108" t="str">
        <f t="shared" si="69"/>
        <v>HR_1988_NATIONAL TOTAL_NOx</v>
      </c>
      <c r="B4466" s="113" t="s">
        <v>142</v>
      </c>
      <c r="C4466" s="113">
        <v>1988</v>
      </c>
      <c r="D4466" s="113" t="s">
        <v>122</v>
      </c>
      <c r="E4466" s="113" t="s">
        <v>199</v>
      </c>
      <c r="F4466" s="113" t="s">
        <v>200</v>
      </c>
      <c r="G4466" s="113">
        <v>98.424807003565405</v>
      </c>
    </row>
    <row r="4467" spans="1:7" x14ac:dyDescent="0.25">
      <c r="A4467" s="108" t="str">
        <f t="shared" si="69"/>
        <v>HR_1988_NATIONAL TOTAL_NMVOC</v>
      </c>
      <c r="B4467" s="113" t="s">
        <v>142</v>
      </c>
      <c r="C4467" s="113">
        <v>1988</v>
      </c>
      <c r="D4467" s="113" t="s">
        <v>122</v>
      </c>
      <c r="E4467" s="113" t="s">
        <v>123</v>
      </c>
      <c r="F4467" s="113" t="s">
        <v>200</v>
      </c>
      <c r="G4467" s="113">
        <v>148.68087495326401</v>
      </c>
    </row>
    <row r="4468" spans="1:7" x14ac:dyDescent="0.25">
      <c r="A4468" s="108" t="str">
        <f t="shared" si="69"/>
        <v>HR_1988_NATIONAL TOTAL_SOx</v>
      </c>
      <c r="B4468" s="113" t="s">
        <v>142</v>
      </c>
      <c r="C4468" s="113">
        <v>1988</v>
      </c>
      <c r="D4468" s="113" t="s">
        <v>122</v>
      </c>
      <c r="E4468" s="113" t="s">
        <v>201</v>
      </c>
      <c r="F4468" s="113" t="s">
        <v>200</v>
      </c>
      <c r="G4468" s="113">
        <v>149.355401399154</v>
      </c>
    </row>
    <row r="4469" spans="1:7" x14ac:dyDescent="0.25">
      <c r="A4469" s="108" t="str">
        <f t="shared" si="69"/>
        <v>HR_1988_NATIONAL TOTAL_NH3</v>
      </c>
      <c r="B4469" s="113" t="s">
        <v>142</v>
      </c>
      <c r="C4469" s="113">
        <v>1988</v>
      </c>
      <c r="D4469" s="113" t="s">
        <v>122</v>
      </c>
      <c r="E4469" s="113" t="s">
        <v>124</v>
      </c>
      <c r="F4469" s="113" t="s">
        <v>200</v>
      </c>
      <c r="G4469" s="113">
        <v>49.021625259014101</v>
      </c>
    </row>
    <row r="4470" spans="1:7" x14ac:dyDescent="0.25">
      <c r="A4470" s="108" t="str">
        <f t="shared" si="69"/>
        <v>HR_1988_NATIONAL TOTAL_PM2.5</v>
      </c>
      <c r="B4470" s="113" t="s">
        <v>142</v>
      </c>
      <c r="C4470" s="113">
        <v>1988</v>
      </c>
      <c r="D4470" s="113" t="s">
        <v>122</v>
      </c>
      <c r="E4470" s="113" t="s">
        <v>203</v>
      </c>
      <c r="F4470" s="113" t="s">
        <v>200</v>
      </c>
      <c r="G4470" s="113">
        <v>24.4961796951537</v>
      </c>
    </row>
    <row r="4471" spans="1:7" x14ac:dyDescent="0.25">
      <c r="A4471" s="108" t="str">
        <f t="shared" si="69"/>
        <v>HR_1988_NATIONAL TOTAL_Pb</v>
      </c>
      <c r="B4471" s="113" t="s">
        <v>142</v>
      </c>
      <c r="C4471" s="113">
        <v>1988</v>
      </c>
      <c r="D4471" s="113" t="s">
        <v>122</v>
      </c>
      <c r="E4471" s="113" t="s">
        <v>125</v>
      </c>
      <c r="F4471" s="113" t="s">
        <v>200</v>
      </c>
      <c r="G4471" s="113">
        <v>0.48284434231392498</v>
      </c>
    </row>
    <row r="4472" spans="1:7" x14ac:dyDescent="0.25">
      <c r="A4472" s="108" t="str">
        <f t="shared" si="69"/>
        <v>HR_1988_NATIONAL TOTAL_Cd</v>
      </c>
      <c r="B4472" s="113" t="s">
        <v>142</v>
      </c>
      <c r="C4472" s="113">
        <v>1988</v>
      </c>
      <c r="D4472" s="113" t="s">
        <v>122</v>
      </c>
      <c r="E4472" s="113" t="s">
        <v>126</v>
      </c>
      <c r="F4472" s="113" t="s">
        <v>200</v>
      </c>
      <c r="G4472" s="113">
        <v>1.5637412095841001E-3</v>
      </c>
    </row>
    <row r="4473" spans="1:7" x14ac:dyDescent="0.25">
      <c r="A4473" s="108" t="str">
        <f t="shared" si="69"/>
        <v>HR_1988_NATIONAL TOTAL_Hg</v>
      </c>
      <c r="B4473" s="113" t="s">
        <v>142</v>
      </c>
      <c r="C4473" s="113">
        <v>1988</v>
      </c>
      <c r="D4473" s="113" t="s">
        <v>122</v>
      </c>
      <c r="E4473" s="113" t="s">
        <v>127</v>
      </c>
      <c r="F4473" s="113" t="s">
        <v>200</v>
      </c>
      <c r="G4473" s="113">
        <v>1.0167342269088199E-3</v>
      </c>
    </row>
    <row r="4474" spans="1:7" x14ac:dyDescent="0.25">
      <c r="A4474" s="108" t="str">
        <f t="shared" si="69"/>
        <v>HR_1988_NATIONAL TOTAL_DIOX</v>
      </c>
      <c r="B4474" s="113" t="s">
        <v>142</v>
      </c>
      <c r="C4474" s="113">
        <v>1988</v>
      </c>
      <c r="D4474" s="113" t="s">
        <v>122</v>
      </c>
      <c r="E4474" s="113" t="s">
        <v>128</v>
      </c>
      <c r="F4474" s="113" t="s">
        <v>200</v>
      </c>
      <c r="G4474" s="150">
        <v>3.8840333194996897E-8</v>
      </c>
    </row>
    <row r="4475" spans="1:7" x14ac:dyDescent="0.25">
      <c r="A4475" s="108" t="str">
        <f t="shared" si="69"/>
        <v>HR_1988_NATIONAL TOTAL_PAH</v>
      </c>
      <c r="B4475" s="113" t="s">
        <v>142</v>
      </c>
      <c r="C4475" s="113">
        <v>1988</v>
      </c>
      <c r="D4475" s="113" t="s">
        <v>122</v>
      </c>
      <c r="E4475" s="113" t="s">
        <v>129</v>
      </c>
      <c r="F4475" s="113" t="s">
        <v>200</v>
      </c>
      <c r="G4475" s="113">
        <v>1.8326299245232502E-2</v>
      </c>
    </row>
    <row r="4476" spans="1:7" x14ac:dyDescent="0.25">
      <c r="A4476" s="108" t="str">
        <f t="shared" si="69"/>
        <v>HR_1988_NATIONAL TOTAL_HCB</v>
      </c>
      <c r="B4476" s="113" t="s">
        <v>142</v>
      </c>
      <c r="C4476" s="113">
        <v>1988</v>
      </c>
      <c r="D4476" s="113" t="s">
        <v>122</v>
      </c>
      <c r="E4476" s="113" t="s">
        <v>130</v>
      </c>
      <c r="F4476" s="113" t="s">
        <v>200</v>
      </c>
      <c r="G4476" s="150">
        <v>1.52416303545E-7</v>
      </c>
    </row>
    <row r="4477" spans="1:7" x14ac:dyDescent="0.25">
      <c r="A4477" s="108" t="str">
        <f t="shared" si="69"/>
        <v>HR_1988_NATIONAL TOTAL_PCB</v>
      </c>
      <c r="B4477" s="113" t="s">
        <v>142</v>
      </c>
      <c r="C4477" s="113">
        <v>1988</v>
      </c>
      <c r="D4477" s="113" t="s">
        <v>122</v>
      </c>
      <c r="E4477" s="113" t="s">
        <v>259</v>
      </c>
      <c r="F4477" s="113" t="s">
        <v>200</v>
      </c>
      <c r="G4477" s="113">
        <v>4.8118912749463998E-4</v>
      </c>
    </row>
    <row r="4478" spans="1:7" x14ac:dyDescent="0.25">
      <c r="A4478" s="108" t="str">
        <f t="shared" si="69"/>
        <v>HR_1988_1A3(FS)_NOx</v>
      </c>
      <c r="B4478" s="113" t="s">
        <v>142</v>
      </c>
      <c r="C4478" s="113">
        <v>1988</v>
      </c>
      <c r="D4478" s="113" t="s">
        <v>132</v>
      </c>
      <c r="E4478" s="113" t="s">
        <v>199</v>
      </c>
      <c r="F4478" s="113" t="s">
        <v>200</v>
      </c>
      <c r="G4478" s="113">
        <v>31.973319779739199</v>
      </c>
    </row>
    <row r="4479" spans="1:7" x14ac:dyDescent="0.25">
      <c r="A4479" s="108" t="str">
        <f t="shared" si="69"/>
        <v>HR_1988_1A3(FS)_NMVOC</v>
      </c>
      <c r="B4479" s="113" t="s">
        <v>142</v>
      </c>
      <c r="C4479" s="113">
        <v>1988</v>
      </c>
      <c r="D4479" s="113" t="s">
        <v>132</v>
      </c>
      <c r="E4479" s="113" t="s">
        <v>123</v>
      </c>
      <c r="F4479" s="113" t="s">
        <v>200</v>
      </c>
      <c r="G4479" s="113">
        <v>31.092517581014999</v>
      </c>
    </row>
    <row r="4480" spans="1:7" x14ac:dyDescent="0.25">
      <c r="A4480" s="108" t="str">
        <f t="shared" si="69"/>
        <v>HR_1988_1A3(FS)_SOx</v>
      </c>
      <c r="B4480" s="113" t="s">
        <v>142</v>
      </c>
      <c r="C4480" s="113">
        <v>1988</v>
      </c>
      <c r="D4480" s="113" t="s">
        <v>132</v>
      </c>
      <c r="E4480" s="113" t="s">
        <v>201</v>
      </c>
      <c r="F4480" s="113" t="s">
        <v>200</v>
      </c>
      <c r="G4480" s="113">
        <v>4.3125731038772503</v>
      </c>
    </row>
    <row r="4481" spans="1:7" x14ac:dyDescent="0.25">
      <c r="A4481" s="108" t="str">
        <f t="shared" si="69"/>
        <v>HR_1988_1A3(FS)_NH3</v>
      </c>
      <c r="B4481" s="113" t="s">
        <v>142</v>
      </c>
      <c r="C4481" s="113">
        <v>1988</v>
      </c>
      <c r="D4481" s="113" t="s">
        <v>132</v>
      </c>
      <c r="E4481" s="113" t="s">
        <v>124</v>
      </c>
      <c r="F4481" s="113" t="s">
        <v>200</v>
      </c>
      <c r="G4481" s="113">
        <v>2.6992764117055999E-2</v>
      </c>
    </row>
    <row r="4482" spans="1:7" x14ac:dyDescent="0.25">
      <c r="A4482" s="108" t="str">
        <f t="shared" ref="A4482:A4545" si="70">CONCATENATE(B4482,"_",C4482,"_",D4482,"_",E4482)</f>
        <v>HR_1988_1A3(FS)_PM2.5</v>
      </c>
      <c r="B4482" s="113" t="s">
        <v>142</v>
      </c>
      <c r="C4482" s="113">
        <v>1988</v>
      </c>
      <c r="D4482" s="113" t="s">
        <v>132</v>
      </c>
      <c r="E4482" s="113" t="s">
        <v>203</v>
      </c>
      <c r="F4482" s="113" t="s">
        <v>200</v>
      </c>
      <c r="G4482" s="113">
        <v>1.4105486590766201</v>
      </c>
    </row>
    <row r="4483" spans="1:7" x14ac:dyDescent="0.25">
      <c r="A4483" s="108" t="str">
        <f t="shared" si="70"/>
        <v>HR_1990_NATIONAL TOTAL_NOx</v>
      </c>
      <c r="B4483" s="113" t="s">
        <v>142</v>
      </c>
      <c r="C4483" s="113">
        <v>1990</v>
      </c>
      <c r="D4483" s="113" t="s">
        <v>122</v>
      </c>
      <c r="E4483" s="113" t="s">
        <v>199</v>
      </c>
      <c r="F4483" s="113" t="s">
        <v>200</v>
      </c>
      <c r="G4483" s="113">
        <v>102.913182597995</v>
      </c>
    </row>
    <row r="4484" spans="1:7" x14ac:dyDescent="0.25">
      <c r="A4484" s="108" t="str">
        <f t="shared" si="70"/>
        <v>HR_1990_NATIONAL TOTAL_NMVOC</v>
      </c>
      <c r="B4484" s="113" t="s">
        <v>142</v>
      </c>
      <c r="C4484" s="113">
        <v>1990</v>
      </c>
      <c r="D4484" s="113" t="s">
        <v>122</v>
      </c>
      <c r="E4484" s="113" t="s">
        <v>123</v>
      </c>
      <c r="F4484" s="113" t="s">
        <v>200</v>
      </c>
      <c r="G4484" s="113">
        <v>173.90119154867</v>
      </c>
    </row>
    <row r="4485" spans="1:7" x14ac:dyDescent="0.25">
      <c r="A4485" s="108" t="str">
        <f t="shared" si="70"/>
        <v>HR_1990_NATIONAL TOTAL_SOx</v>
      </c>
      <c r="B4485" s="113" t="s">
        <v>142</v>
      </c>
      <c r="C4485" s="113">
        <v>1990</v>
      </c>
      <c r="D4485" s="113" t="s">
        <v>122</v>
      </c>
      <c r="E4485" s="113" t="s">
        <v>201</v>
      </c>
      <c r="F4485" s="113" t="s">
        <v>200</v>
      </c>
      <c r="G4485" s="113">
        <v>170.20624417269099</v>
      </c>
    </row>
    <row r="4486" spans="1:7" x14ac:dyDescent="0.25">
      <c r="A4486" s="108" t="str">
        <f t="shared" si="70"/>
        <v>HR_1990_NATIONAL TOTAL_NH3</v>
      </c>
      <c r="B4486" s="113" t="s">
        <v>142</v>
      </c>
      <c r="C4486" s="113">
        <v>1990</v>
      </c>
      <c r="D4486" s="113" t="s">
        <v>122</v>
      </c>
      <c r="E4486" s="113" t="s">
        <v>124</v>
      </c>
      <c r="F4486" s="113" t="s">
        <v>200</v>
      </c>
      <c r="G4486" s="113">
        <v>50.463509253821201</v>
      </c>
    </row>
    <row r="4487" spans="1:7" x14ac:dyDescent="0.25">
      <c r="A4487" s="108" t="str">
        <f t="shared" si="70"/>
        <v>HR_1990_NATIONAL TOTAL_PM2.5</v>
      </c>
      <c r="B4487" s="113" t="s">
        <v>142</v>
      </c>
      <c r="C4487" s="113">
        <v>1990</v>
      </c>
      <c r="D4487" s="113" t="s">
        <v>122</v>
      </c>
      <c r="E4487" s="113" t="s">
        <v>203</v>
      </c>
      <c r="F4487" s="113" t="s">
        <v>200</v>
      </c>
      <c r="G4487" s="113">
        <v>39.938706131314902</v>
      </c>
    </row>
    <row r="4488" spans="1:7" x14ac:dyDescent="0.25">
      <c r="A4488" s="108" t="str">
        <f t="shared" si="70"/>
        <v>HR_1990_NATIONAL TOTAL_Pb</v>
      </c>
      <c r="B4488" s="113" t="s">
        <v>142</v>
      </c>
      <c r="C4488" s="113">
        <v>1990</v>
      </c>
      <c r="D4488" s="113" t="s">
        <v>122</v>
      </c>
      <c r="E4488" s="113" t="s">
        <v>125</v>
      </c>
      <c r="F4488" s="113" t="s">
        <v>200</v>
      </c>
      <c r="G4488" s="113">
        <v>0.52872833609719405</v>
      </c>
    </row>
    <row r="4489" spans="1:7" x14ac:dyDescent="0.25">
      <c r="A4489" s="108" t="str">
        <f t="shared" si="70"/>
        <v>HR_1990_NATIONAL TOTAL_Cd</v>
      </c>
      <c r="B4489" s="113" t="s">
        <v>142</v>
      </c>
      <c r="C4489" s="113">
        <v>1990</v>
      </c>
      <c r="D4489" s="113" t="s">
        <v>122</v>
      </c>
      <c r="E4489" s="113" t="s">
        <v>126</v>
      </c>
      <c r="F4489" s="113" t="s">
        <v>200</v>
      </c>
      <c r="G4489" s="113">
        <v>1.2032735409106901E-3</v>
      </c>
    </row>
    <row r="4490" spans="1:7" x14ac:dyDescent="0.25">
      <c r="A4490" s="108" t="str">
        <f t="shared" si="70"/>
        <v>HR_1990_NATIONAL TOTAL_Hg</v>
      </c>
      <c r="B4490" s="113" t="s">
        <v>142</v>
      </c>
      <c r="C4490" s="113">
        <v>1990</v>
      </c>
      <c r="D4490" s="113" t="s">
        <v>122</v>
      </c>
      <c r="E4490" s="113" t="s">
        <v>127</v>
      </c>
      <c r="F4490" s="113" t="s">
        <v>200</v>
      </c>
      <c r="G4490" s="113">
        <v>1.07993566529828E-3</v>
      </c>
    </row>
    <row r="4491" spans="1:7" x14ac:dyDescent="0.25">
      <c r="A4491" s="108" t="str">
        <f t="shared" si="70"/>
        <v>HR_1990_NATIONAL TOTAL_DIOX</v>
      </c>
      <c r="B4491" s="113" t="s">
        <v>142</v>
      </c>
      <c r="C4491" s="113">
        <v>1990</v>
      </c>
      <c r="D4491" s="113" t="s">
        <v>122</v>
      </c>
      <c r="E4491" s="113" t="s">
        <v>128</v>
      </c>
      <c r="F4491" s="113" t="s">
        <v>200</v>
      </c>
      <c r="G4491" s="150">
        <v>8.3766528536569306E-8</v>
      </c>
    </row>
    <row r="4492" spans="1:7" x14ac:dyDescent="0.25">
      <c r="A4492" s="108" t="str">
        <f t="shared" si="70"/>
        <v>HR_1990_NATIONAL TOTAL_PAH</v>
      </c>
      <c r="B4492" s="113" t="s">
        <v>142</v>
      </c>
      <c r="C4492" s="113">
        <v>1990</v>
      </c>
      <c r="D4492" s="113" t="s">
        <v>122</v>
      </c>
      <c r="E4492" s="113" t="s">
        <v>129</v>
      </c>
      <c r="F4492" s="113" t="s">
        <v>200</v>
      </c>
      <c r="G4492" s="113">
        <v>2.33455700386987E-2</v>
      </c>
    </row>
    <row r="4493" spans="1:7" x14ac:dyDescent="0.25">
      <c r="A4493" s="108" t="str">
        <f t="shared" si="70"/>
        <v>HR_1990_NATIONAL TOTAL_HCB</v>
      </c>
      <c r="B4493" s="113" t="s">
        <v>142</v>
      </c>
      <c r="C4493" s="113">
        <v>1990</v>
      </c>
      <c r="D4493" s="113" t="s">
        <v>122</v>
      </c>
      <c r="E4493" s="113" t="s">
        <v>130</v>
      </c>
      <c r="F4493" s="113" t="s">
        <v>200</v>
      </c>
      <c r="G4493" s="150">
        <v>7.0914114619240998E-6</v>
      </c>
    </row>
    <row r="4494" spans="1:7" x14ac:dyDescent="0.25">
      <c r="A4494" s="108" t="str">
        <f t="shared" si="70"/>
        <v>HR_1990_NATIONAL TOTAL_PCB</v>
      </c>
      <c r="B4494" s="113" t="s">
        <v>142</v>
      </c>
      <c r="C4494" s="113">
        <v>1990</v>
      </c>
      <c r="D4494" s="113" t="s">
        <v>122</v>
      </c>
      <c r="E4494" s="113" t="s">
        <v>259</v>
      </c>
      <c r="F4494" s="113" t="s">
        <v>200</v>
      </c>
      <c r="G4494" s="150">
        <v>4.9845486610416898E-6</v>
      </c>
    </row>
    <row r="4495" spans="1:7" x14ac:dyDescent="0.25">
      <c r="A4495" s="108" t="str">
        <f t="shared" si="70"/>
        <v>HR_1990_1A3(FS)_NOx</v>
      </c>
      <c r="B4495" s="113" t="s">
        <v>142</v>
      </c>
      <c r="C4495" s="113">
        <v>1990</v>
      </c>
      <c r="D4495" s="113" t="s">
        <v>132</v>
      </c>
      <c r="E4495" s="113" t="s">
        <v>199</v>
      </c>
      <c r="F4495" s="113" t="s">
        <v>200</v>
      </c>
      <c r="G4495" s="113">
        <v>35.923314223493399</v>
      </c>
    </row>
    <row r="4496" spans="1:7" x14ac:dyDescent="0.25">
      <c r="A4496" s="108" t="str">
        <f t="shared" si="70"/>
        <v>HR_1990_1A3(FS)_NMVOC</v>
      </c>
      <c r="B4496" s="113" t="s">
        <v>142</v>
      </c>
      <c r="C4496" s="113">
        <v>1990</v>
      </c>
      <c r="D4496" s="113" t="s">
        <v>132</v>
      </c>
      <c r="E4496" s="113" t="s">
        <v>123</v>
      </c>
      <c r="F4496" s="113" t="s">
        <v>200</v>
      </c>
      <c r="G4496" s="113">
        <v>34.246195603201997</v>
      </c>
    </row>
    <row r="4497" spans="1:7" x14ac:dyDescent="0.25">
      <c r="A4497" s="108" t="str">
        <f t="shared" si="70"/>
        <v>HR_1990_1A3(FS)_SOx</v>
      </c>
      <c r="B4497" s="113" t="s">
        <v>142</v>
      </c>
      <c r="C4497" s="113">
        <v>1990</v>
      </c>
      <c r="D4497" s="113" t="s">
        <v>132</v>
      </c>
      <c r="E4497" s="113" t="s">
        <v>201</v>
      </c>
      <c r="F4497" s="113" t="s">
        <v>200</v>
      </c>
      <c r="G4497" s="113">
        <v>4.4309694971042699</v>
      </c>
    </row>
    <row r="4498" spans="1:7" x14ac:dyDescent="0.25">
      <c r="A4498" s="108" t="str">
        <f t="shared" si="70"/>
        <v>HR_1990_1A3(FS)_NH3</v>
      </c>
      <c r="B4498" s="113" t="s">
        <v>142</v>
      </c>
      <c r="C4498" s="113">
        <v>1990</v>
      </c>
      <c r="D4498" s="113" t="s">
        <v>132</v>
      </c>
      <c r="E4498" s="113" t="s">
        <v>124</v>
      </c>
      <c r="F4498" s="113" t="s">
        <v>200</v>
      </c>
      <c r="G4498" s="113">
        <v>5.67047244900322E-2</v>
      </c>
    </row>
    <row r="4499" spans="1:7" x14ac:dyDescent="0.25">
      <c r="A4499" s="108" t="str">
        <f t="shared" si="70"/>
        <v>HR_1990_1A3(FS)_PM2.5</v>
      </c>
      <c r="B4499" s="113" t="s">
        <v>142</v>
      </c>
      <c r="C4499" s="113">
        <v>1990</v>
      </c>
      <c r="D4499" s="113" t="s">
        <v>132</v>
      </c>
      <c r="E4499" s="113" t="s">
        <v>203</v>
      </c>
      <c r="F4499" s="113" t="s">
        <v>200</v>
      </c>
      <c r="G4499" s="113">
        <v>1.2591421087783501</v>
      </c>
    </row>
    <row r="4500" spans="1:7" x14ac:dyDescent="0.25">
      <c r="A4500" s="108" t="str">
        <f t="shared" si="70"/>
        <v>HR_1990_3D_NOx</v>
      </c>
      <c r="B4500" s="113" t="s">
        <v>142</v>
      </c>
      <c r="C4500" s="113">
        <v>1990</v>
      </c>
      <c r="D4500" s="113" t="s">
        <v>206</v>
      </c>
      <c r="E4500" s="113" t="s">
        <v>199</v>
      </c>
      <c r="F4500" s="113" t="s">
        <v>200</v>
      </c>
      <c r="G4500" s="113">
        <v>5.13464869319714</v>
      </c>
    </row>
    <row r="4501" spans="1:7" x14ac:dyDescent="0.25">
      <c r="A4501" s="108" t="str">
        <f t="shared" si="70"/>
        <v>HR_1991_NATIONAL TOTAL_NOx</v>
      </c>
      <c r="B4501" s="113" t="s">
        <v>142</v>
      </c>
      <c r="C4501" s="113">
        <v>1991</v>
      </c>
      <c r="D4501" s="113" t="s">
        <v>122</v>
      </c>
      <c r="E4501" s="113" t="s">
        <v>199</v>
      </c>
      <c r="F4501" s="113" t="s">
        <v>200</v>
      </c>
      <c r="G4501" s="113">
        <v>78.729850561470599</v>
      </c>
    </row>
    <row r="4502" spans="1:7" x14ac:dyDescent="0.25">
      <c r="A4502" s="108" t="str">
        <f t="shared" si="70"/>
        <v>HR_1991_NATIONAL TOTAL_NMVOC</v>
      </c>
      <c r="B4502" s="113" t="s">
        <v>142</v>
      </c>
      <c r="C4502" s="113">
        <v>1991</v>
      </c>
      <c r="D4502" s="113" t="s">
        <v>122</v>
      </c>
      <c r="E4502" s="113" t="s">
        <v>123</v>
      </c>
      <c r="F4502" s="113" t="s">
        <v>200</v>
      </c>
      <c r="G4502" s="113">
        <v>138.52196503015199</v>
      </c>
    </row>
    <row r="4503" spans="1:7" x14ac:dyDescent="0.25">
      <c r="A4503" s="108" t="str">
        <f t="shared" si="70"/>
        <v>HR_1991_NATIONAL TOTAL_SOx</v>
      </c>
      <c r="B4503" s="113" t="s">
        <v>142</v>
      </c>
      <c r="C4503" s="113">
        <v>1991</v>
      </c>
      <c r="D4503" s="113" t="s">
        <v>122</v>
      </c>
      <c r="E4503" s="113" t="s">
        <v>201</v>
      </c>
      <c r="F4503" s="113" t="s">
        <v>200</v>
      </c>
      <c r="G4503" s="113">
        <v>99.578931628459699</v>
      </c>
    </row>
    <row r="4504" spans="1:7" x14ac:dyDescent="0.25">
      <c r="A4504" s="108" t="str">
        <f t="shared" si="70"/>
        <v>HR_1991_NATIONAL TOTAL_NH3</v>
      </c>
      <c r="B4504" s="113" t="s">
        <v>142</v>
      </c>
      <c r="C4504" s="113">
        <v>1991</v>
      </c>
      <c r="D4504" s="113" t="s">
        <v>122</v>
      </c>
      <c r="E4504" s="113" t="s">
        <v>124</v>
      </c>
      <c r="F4504" s="113" t="s">
        <v>200</v>
      </c>
      <c r="G4504" s="113">
        <v>49.765562730696701</v>
      </c>
    </row>
    <row r="4505" spans="1:7" x14ac:dyDescent="0.25">
      <c r="A4505" s="108" t="str">
        <f t="shared" si="70"/>
        <v>HR_1991_NATIONAL TOTAL_PM2.5</v>
      </c>
      <c r="B4505" s="113" t="s">
        <v>142</v>
      </c>
      <c r="C4505" s="113">
        <v>1991</v>
      </c>
      <c r="D4505" s="113" t="s">
        <v>122</v>
      </c>
      <c r="E4505" s="113" t="s">
        <v>203</v>
      </c>
      <c r="F4505" s="113" t="s">
        <v>200</v>
      </c>
      <c r="G4505" s="113">
        <v>42.324201806988199</v>
      </c>
    </row>
    <row r="4506" spans="1:7" x14ac:dyDescent="0.25">
      <c r="A4506" s="108" t="str">
        <f t="shared" si="70"/>
        <v>HR_1991_NATIONAL TOTAL_Pb</v>
      </c>
      <c r="B4506" s="113" t="s">
        <v>142</v>
      </c>
      <c r="C4506" s="113">
        <v>1991</v>
      </c>
      <c r="D4506" s="113" t="s">
        <v>122</v>
      </c>
      <c r="E4506" s="113" t="s">
        <v>125</v>
      </c>
      <c r="F4506" s="113" t="s">
        <v>200</v>
      </c>
      <c r="G4506" s="113">
        <v>0.35665376371879798</v>
      </c>
    </row>
    <row r="4507" spans="1:7" x14ac:dyDescent="0.25">
      <c r="A4507" s="108" t="str">
        <f t="shared" si="70"/>
        <v>HR_1991_NATIONAL TOTAL_Cd</v>
      </c>
      <c r="B4507" s="113" t="s">
        <v>142</v>
      </c>
      <c r="C4507" s="113">
        <v>1991</v>
      </c>
      <c r="D4507" s="113" t="s">
        <v>122</v>
      </c>
      <c r="E4507" s="113" t="s">
        <v>126</v>
      </c>
      <c r="F4507" s="113" t="s">
        <v>200</v>
      </c>
      <c r="G4507" s="113">
        <v>1.11443221994405E-3</v>
      </c>
    </row>
    <row r="4508" spans="1:7" x14ac:dyDescent="0.25">
      <c r="A4508" s="108" t="str">
        <f t="shared" si="70"/>
        <v>HR_1991_NATIONAL TOTAL_Hg</v>
      </c>
      <c r="B4508" s="113" t="s">
        <v>142</v>
      </c>
      <c r="C4508" s="113">
        <v>1991</v>
      </c>
      <c r="D4508" s="113" t="s">
        <v>122</v>
      </c>
      <c r="E4508" s="113" t="s">
        <v>127</v>
      </c>
      <c r="F4508" s="113" t="s">
        <v>200</v>
      </c>
      <c r="G4508" s="113">
        <v>1.04526231055981E-3</v>
      </c>
    </row>
    <row r="4509" spans="1:7" x14ac:dyDescent="0.25">
      <c r="A4509" s="108" t="str">
        <f t="shared" si="70"/>
        <v>HR_1991_NATIONAL TOTAL_DIOX</v>
      </c>
      <c r="B4509" s="113" t="s">
        <v>142</v>
      </c>
      <c r="C4509" s="113">
        <v>1991</v>
      </c>
      <c r="D4509" s="113" t="s">
        <v>122</v>
      </c>
      <c r="E4509" s="113" t="s">
        <v>128</v>
      </c>
      <c r="F4509" s="113" t="s">
        <v>200</v>
      </c>
      <c r="G4509" s="150">
        <v>9.4253879386193703E-8</v>
      </c>
    </row>
    <row r="4510" spans="1:7" x14ac:dyDescent="0.25">
      <c r="A4510" s="108" t="str">
        <f t="shared" si="70"/>
        <v>HR_1991_NATIONAL TOTAL_PAH</v>
      </c>
      <c r="B4510" s="113" t="s">
        <v>142</v>
      </c>
      <c r="C4510" s="113">
        <v>1991</v>
      </c>
      <c r="D4510" s="113" t="s">
        <v>122</v>
      </c>
      <c r="E4510" s="113" t="s">
        <v>129</v>
      </c>
      <c r="F4510" s="113" t="s">
        <v>200</v>
      </c>
      <c r="G4510" s="113">
        <v>2.28589047008987E-2</v>
      </c>
    </row>
    <row r="4511" spans="1:7" x14ac:dyDescent="0.25">
      <c r="A4511" s="108" t="str">
        <f t="shared" si="70"/>
        <v>HR_1991_NATIONAL TOTAL_HCB</v>
      </c>
      <c r="B4511" s="113" t="s">
        <v>142</v>
      </c>
      <c r="C4511" s="113">
        <v>1991</v>
      </c>
      <c r="D4511" s="113" t="s">
        <v>122</v>
      </c>
      <c r="E4511" s="113" t="s">
        <v>130</v>
      </c>
      <c r="F4511" s="113" t="s">
        <v>200</v>
      </c>
      <c r="G4511" s="150">
        <v>6.5189002124358204E-6</v>
      </c>
    </row>
    <row r="4512" spans="1:7" x14ac:dyDescent="0.25">
      <c r="A4512" s="108" t="str">
        <f t="shared" si="70"/>
        <v>HR_1991_NATIONAL TOTAL_PCB</v>
      </c>
      <c r="B4512" s="113" t="s">
        <v>142</v>
      </c>
      <c r="C4512" s="113">
        <v>1991</v>
      </c>
      <c r="D4512" s="113" t="s">
        <v>122</v>
      </c>
      <c r="E4512" s="113" t="s">
        <v>259</v>
      </c>
      <c r="F4512" s="113" t="s">
        <v>200</v>
      </c>
      <c r="G4512" s="150">
        <v>2.9974442967865701E-6</v>
      </c>
    </row>
    <row r="4513" spans="1:7" x14ac:dyDescent="0.25">
      <c r="A4513" s="108" t="str">
        <f t="shared" si="70"/>
        <v>HR_1991_1A3(FS)_NOx</v>
      </c>
      <c r="B4513" s="113" t="s">
        <v>142</v>
      </c>
      <c r="C4513" s="113">
        <v>1991</v>
      </c>
      <c r="D4513" s="113" t="s">
        <v>132</v>
      </c>
      <c r="E4513" s="113" t="s">
        <v>199</v>
      </c>
      <c r="F4513" s="113" t="s">
        <v>200</v>
      </c>
      <c r="G4513" s="113">
        <v>25.549774720094</v>
      </c>
    </row>
    <row r="4514" spans="1:7" x14ac:dyDescent="0.25">
      <c r="A4514" s="108" t="str">
        <f t="shared" si="70"/>
        <v>HR_1991_1A3(FS)_NMVOC</v>
      </c>
      <c r="B4514" s="113" t="s">
        <v>142</v>
      </c>
      <c r="C4514" s="113">
        <v>1991</v>
      </c>
      <c r="D4514" s="113" t="s">
        <v>132</v>
      </c>
      <c r="E4514" s="113" t="s">
        <v>123</v>
      </c>
      <c r="F4514" s="113" t="s">
        <v>200</v>
      </c>
      <c r="G4514" s="113">
        <v>26.6583892133742</v>
      </c>
    </row>
    <row r="4515" spans="1:7" x14ac:dyDescent="0.25">
      <c r="A4515" s="108" t="str">
        <f t="shared" si="70"/>
        <v>HR_1991_1A3(FS)_SOx</v>
      </c>
      <c r="B4515" s="113" t="s">
        <v>142</v>
      </c>
      <c r="C4515" s="113">
        <v>1991</v>
      </c>
      <c r="D4515" s="113" t="s">
        <v>132</v>
      </c>
      <c r="E4515" s="113" t="s">
        <v>201</v>
      </c>
      <c r="F4515" s="113" t="s">
        <v>200</v>
      </c>
      <c r="G4515" s="113">
        <v>3.0038219558483599</v>
      </c>
    </row>
    <row r="4516" spans="1:7" x14ac:dyDescent="0.25">
      <c r="A4516" s="108" t="str">
        <f t="shared" si="70"/>
        <v>HR_1991_1A3(FS)_NH3</v>
      </c>
      <c r="B4516" s="113" t="s">
        <v>142</v>
      </c>
      <c r="C4516" s="113">
        <v>1991</v>
      </c>
      <c r="D4516" s="113" t="s">
        <v>132</v>
      </c>
      <c r="E4516" s="113" t="s">
        <v>124</v>
      </c>
      <c r="F4516" s="113" t="s">
        <v>200</v>
      </c>
      <c r="G4516" s="113">
        <v>4.2062631410282401E-2</v>
      </c>
    </row>
    <row r="4517" spans="1:7" x14ac:dyDescent="0.25">
      <c r="A4517" s="108" t="str">
        <f t="shared" si="70"/>
        <v>HR_1991_1A3(FS)_PM2.5</v>
      </c>
      <c r="B4517" s="113" t="s">
        <v>142</v>
      </c>
      <c r="C4517" s="113">
        <v>1991</v>
      </c>
      <c r="D4517" s="113" t="s">
        <v>132</v>
      </c>
      <c r="E4517" s="113" t="s">
        <v>203</v>
      </c>
      <c r="F4517" s="113" t="s">
        <v>200</v>
      </c>
      <c r="G4517" s="113">
        <v>1.0012342375693299</v>
      </c>
    </row>
    <row r="4518" spans="1:7" x14ac:dyDescent="0.25">
      <c r="A4518" s="108" t="str">
        <f t="shared" si="70"/>
        <v>HR_1991_3D_NOx</v>
      </c>
      <c r="B4518" s="113" t="s">
        <v>142</v>
      </c>
      <c r="C4518" s="113">
        <v>1991</v>
      </c>
      <c r="D4518" s="113" t="s">
        <v>206</v>
      </c>
      <c r="E4518" s="113" t="s">
        <v>199</v>
      </c>
      <c r="F4518" s="113" t="s">
        <v>200</v>
      </c>
      <c r="G4518" s="113">
        <v>5.1071840743469403</v>
      </c>
    </row>
    <row r="4519" spans="1:7" x14ac:dyDescent="0.25">
      <c r="A4519" s="108" t="str">
        <f t="shared" si="70"/>
        <v>HR_1992_NATIONAL TOTAL_NOx</v>
      </c>
      <c r="B4519" s="113" t="s">
        <v>142</v>
      </c>
      <c r="C4519" s="113">
        <v>1992</v>
      </c>
      <c r="D4519" s="113" t="s">
        <v>122</v>
      </c>
      <c r="E4519" s="113" t="s">
        <v>199</v>
      </c>
      <c r="F4519" s="113" t="s">
        <v>200</v>
      </c>
      <c r="G4519" s="113">
        <v>73.996354027043395</v>
      </c>
    </row>
    <row r="4520" spans="1:7" x14ac:dyDescent="0.25">
      <c r="A4520" s="108" t="str">
        <f t="shared" si="70"/>
        <v>HR_1992_NATIONAL TOTAL_NMVOC</v>
      </c>
      <c r="B4520" s="113" t="s">
        <v>142</v>
      </c>
      <c r="C4520" s="113">
        <v>1992</v>
      </c>
      <c r="D4520" s="113" t="s">
        <v>122</v>
      </c>
      <c r="E4520" s="113" t="s">
        <v>123</v>
      </c>
      <c r="F4520" s="113" t="s">
        <v>200</v>
      </c>
      <c r="G4520" s="113">
        <v>104.95680472008</v>
      </c>
    </row>
    <row r="4521" spans="1:7" x14ac:dyDescent="0.25">
      <c r="A4521" s="108" t="str">
        <f t="shared" si="70"/>
        <v>HR_1992_NATIONAL TOTAL_SOx</v>
      </c>
      <c r="B4521" s="113" t="s">
        <v>142</v>
      </c>
      <c r="C4521" s="113">
        <v>1992</v>
      </c>
      <c r="D4521" s="113" t="s">
        <v>122</v>
      </c>
      <c r="E4521" s="113" t="s">
        <v>201</v>
      </c>
      <c r="F4521" s="113" t="s">
        <v>200</v>
      </c>
      <c r="G4521" s="113">
        <v>104.635601832378</v>
      </c>
    </row>
    <row r="4522" spans="1:7" x14ac:dyDescent="0.25">
      <c r="A4522" s="108" t="str">
        <f t="shared" si="70"/>
        <v>HR_1992_NATIONAL TOTAL_NH3</v>
      </c>
      <c r="B4522" s="113" t="s">
        <v>142</v>
      </c>
      <c r="C4522" s="113">
        <v>1992</v>
      </c>
      <c r="D4522" s="113" t="s">
        <v>122</v>
      </c>
      <c r="E4522" s="113" t="s">
        <v>124</v>
      </c>
      <c r="F4522" s="113" t="s">
        <v>200</v>
      </c>
      <c r="G4522" s="113">
        <v>45.197114716266199</v>
      </c>
    </row>
    <row r="4523" spans="1:7" x14ac:dyDescent="0.25">
      <c r="A4523" s="108" t="str">
        <f t="shared" si="70"/>
        <v>HR_1992_NATIONAL TOTAL_PM2.5</v>
      </c>
      <c r="B4523" s="113" t="s">
        <v>142</v>
      </c>
      <c r="C4523" s="113">
        <v>1992</v>
      </c>
      <c r="D4523" s="113" t="s">
        <v>122</v>
      </c>
      <c r="E4523" s="113" t="s">
        <v>203</v>
      </c>
      <c r="F4523" s="113" t="s">
        <v>200</v>
      </c>
      <c r="G4523" s="113">
        <v>36.403925528173197</v>
      </c>
    </row>
    <row r="4524" spans="1:7" x14ac:dyDescent="0.25">
      <c r="A4524" s="108" t="str">
        <f t="shared" si="70"/>
        <v>HR_1992_NATIONAL TOTAL_Pb</v>
      </c>
      <c r="B4524" s="113" t="s">
        <v>142</v>
      </c>
      <c r="C4524" s="113">
        <v>1992</v>
      </c>
      <c r="D4524" s="113" t="s">
        <v>122</v>
      </c>
      <c r="E4524" s="113" t="s">
        <v>125</v>
      </c>
      <c r="F4524" s="113" t="s">
        <v>200</v>
      </c>
      <c r="G4524" s="113">
        <v>0.26217206341920102</v>
      </c>
    </row>
    <row r="4525" spans="1:7" x14ac:dyDescent="0.25">
      <c r="A4525" s="108" t="str">
        <f t="shared" si="70"/>
        <v>HR_1992_NATIONAL TOTAL_Cd</v>
      </c>
      <c r="B4525" s="113" t="s">
        <v>142</v>
      </c>
      <c r="C4525" s="113">
        <v>1992</v>
      </c>
      <c r="D4525" s="113" t="s">
        <v>122</v>
      </c>
      <c r="E4525" s="113" t="s">
        <v>126</v>
      </c>
      <c r="F4525" s="113" t="s">
        <v>200</v>
      </c>
      <c r="G4525" s="113">
        <v>8.7728372011153201E-4</v>
      </c>
    </row>
    <row r="4526" spans="1:7" x14ac:dyDescent="0.25">
      <c r="A4526" s="108" t="str">
        <f t="shared" si="70"/>
        <v>HR_1992_NATIONAL TOTAL_Hg</v>
      </c>
      <c r="B4526" s="113" t="s">
        <v>142</v>
      </c>
      <c r="C4526" s="113">
        <v>1992</v>
      </c>
      <c r="D4526" s="113" t="s">
        <v>122</v>
      </c>
      <c r="E4526" s="113" t="s">
        <v>127</v>
      </c>
      <c r="F4526" s="113" t="s">
        <v>200</v>
      </c>
      <c r="G4526" s="113">
        <v>1.06442244500768E-3</v>
      </c>
    </row>
    <row r="4527" spans="1:7" x14ac:dyDescent="0.25">
      <c r="A4527" s="108" t="str">
        <f t="shared" si="70"/>
        <v>HR_1992_NATIONAL TOTAL_DIOX</v>
      </c>
      <c r="B4527" s="113" t="s">
        <v>142</v>
      </c>
      <c r="C4527" s="113">
        <v>1992</v>
      </c>
      <c r="D4527" s="113" t="s">
        <v>122</v>
      </c>
      <c r="E4527" s="113" t="s">
        <v>128</v>
      </c>
      <c r="F4527" s="113" t="s">
        <v>200</v>
      </c>
      <c r="G4527" s="150">
        <v>6.7861617738120593E-8</v>
      </c>
    </row>
    <row r="4528" spans="1:7" x14ac:dyDescent="0.25">
      <c r="A4528" s="108" t="str">
        <f t="shared" si="70"/>
        <v>HR_1992_NATIONAL TOTAL_PAH</v>
      </c>
      <c r="B4528" s="113" t="s">
        <v>142</v>
      </c>
      <c r="C4528" s="113">
        <v>1992</v>
      </c>
      <c r="D4528" s="113" t="s">
        <v>122</v>
      </c>
      <c r="E4528" s="113" t="s">
        <v>129</v>
      </c>
      <c r="F4528" s="113" t="s">
        <v>200</v>
      </c>
      <c r="G4528" s="113">
        <v>1.8289388311540599E-2</v>
      </c>
    </row>
    <row r="4529" spans="1:7" x14ac:dyDescent="0.25">
      <c r="A4529" s="108" t="str">
        <f t="shared" si="70"/>
        <v>HR_1992_NATIONAL TOTAL_HCB</v>
      </c>
      <c r="B4529" s="113" t="s">
        <v>142</v>
      </c>
      <c r="C4529" s="113">
        <v>1992</v>
      </c>
      <c r="D4529" s="113" t="s">
        <v>122</v>
      </c>
      <c r="E4529" s="113" t="s">
        <v>130</v>
      </c>
      <c r="F4529" s="113" t="s">
        <v>200</v>
      </c>
      <c r="G4529" s="150">
        <v>8.0521381416295002E-6</v>
      </c>
    </row>
    <row r="4530" spans="1:7" x14ac:dyDescent="0.25">
      <c r="A4530" s="108" t="str">
        <f t="shared" si="70"/>
        <v>HR_1992_NATIONAL TOTAL_PCB</v>
      </c>
      <c r="B4530" s="113" t="s">
        <v>142</v>
      </c>
      <c r="C4530" s="113">
        <v>1992</v>
      </c>
      <c r="D4530" s="113" t="s">
        <v>122</v>
      </c>
      <c r="E4530" s="113" t="s">
        <v>259</v>
      </c>
      <c r="F4530" s="113" t="s">
        <v>200</v>
      </c>
      <c r="G4530" s="150">
        <v>2.42739530746759E-6</v>
      </c>
    </row>
    <row r="4531" spans="1:7" x14ac:dyDescent="0.25">
      <c r="A4531" s="108" t="str">
        <f t="shared" si="70"/>
        <v>HR_1992_1A3(FS)_NOx</v>
      </c>
      <c r="B4531" s="113" t="s">
        <v>142</v>
      </c>
      <c r="C4531" s="113">
        <v>1992</v>
      </c>
      <c r="D4531" s="113" t="s">
        <v>132</v>
      </c>
      <c r="E4531" s="113" t="s">
        <v>199</v>
      </c>
      <c r="F4531" s="113" t="s">
        <v>200</v>
      </c>
      <c r="G4531" s="113">
        <v>24.3653739965909</v>
      </c>
    </row>
    <row r="4532" spans="1:7" x14ac:dyDescent="0.25">
      <c r="A4532" s="108" t="str">
        <f t="shared" si="70"/>
        <v>HR_1992_1A3(FS)_NMVOC</v>
      </c>
      <c r="B4532" s="113" t="s">
        <v>142</v>
      </c>
      <c r="C4532" s="113">
        <v>1992</v>
      </c>
      <c r="D4532" s="113" t="s">
        <v>132</v>
      </c>
      <c r="E4532" s="113" t="s">
        <v>123</v>
      </c>
      <c r="F4532" s="113" t="s">
        <v>200</v>
      </c>
      <c r="G4532" s="113">
        <v>23.330009624524699</v>
      </c>
    </row>
    <row r="4533" spans="1:7" x14ac:dyDescent="0.25">
      <c r="A4533" s="108" t="str">
        <f t="shared" si="70"/>
        <v>HR_1992_1A3(FS)_SOx</v>
      </c>
      <c r="B4533" s="113" t="s">
        <v>142</v>
      </c>
      <c r="C4533" s="113">
        <v>1992</v>
      </c>
      <c r="D4533" s="113" t="s">
        <v>132</v>
      </c>
      <c r="E4533" s="113" t="s">
        <v>201</v>
      </c>
      <c r="F4533" s="113" t="s">
        <v>200</v>
      </c>
      <c r="G4533" s="113">
        <v>4.4744847552614999</v>
      </c>
    </row>
    <row r="4534" spans="1:7" x14ac:dyDescent="0.25">
      <c r="A4534" s="108" t="str">
        <f t="shared" si="70"/>
        <v>HR_1992_1A3(FS)_NH3</v>
      </c>
      <c r="B4534" s="113" t="s">
        <v>142</v>
      </c>
      <c r="C4534" s="113">
        <v>1992</v>
      </c>
      <c r="D4534" s="113" t="s">
        <v>132</v>
      </c>
      <c r="E4534" s="113" t="s">
        <v>124</v>
      </c>
      <c r="F4534" s="113" t="s">
        <v>200</v>
      </c>
      <c r="G4534" s="113">
        <v>3.9926536742600202E-2</v>
      </c>
    </row>
    <row r="4535" spans="1:7" x14ac:dyDescent="0.25">
      <c r="A4535" s="108" t="str">
        <f t="shared" si="70"/>
        <v>HR_1992_1A3(FS)_PM2.5</v>
      </c>
      <c r="B4535" s="113" t="s">
        <v>142</v>
      </c>
      <c r="C4535" s="113">
        <v>1992</v>
      </c>
      <c r="D4535" s="113" t="s">
        <v>132</v>
      </c>
      <c r="E4535" s="113" t="s">
        <v>203</v>
      </c>
      <c r="F4535" s="113" t="s">
        <v>200</v>
      </c>
      <c r="G4535" s="113">
        <v>1.0810869584021201</v>
      </c>
    </row>
    <row r="4536" spans="1:7" x14ac:dyDescent="0.25">
      <c r="A4536" s="108" t="str">
        <f t="shared" si="70"/>
        <v>HR_1992_3D_NOx</v>
      </c>
      <c r="B4536" s="113" t="s">
        <v>142</v>
      </c>
      <c r="C4536" s="113">
        <v>1992</v>
      </c>
      <c r="D4536" s="113" t="s">
        <v>206</v>
      </c>
      <c r="E4536" s="113" t="s">
        <v>199</v>
      </c>
      <c r="F4536" s="113" t="s">
        <v>200</v>
      </c>
      <c r="G4536" s="113">
        <v>5.0008348560856604</v>
      </c>
    </row>
    <row r="4537" spans="1:7" x14ac:dyDescent="0.25">
      <c r="A4537" s="108" t="str">
        <f t="shared" si="70"/>
        <v>HR_1993_NATIONAL TOTAL_NOx</v>
      </c>
      <c r="B4537" s="113" t="s">
        <v>142</v>
      </c>
      <c r="C4537" s="113">
        <v>1993</v>
      </c>
      <c r="D4537" s="113" t="s">
        <v>122</v>
      </c>
      <c r="E4537" s="113" t="s">
        <v>199</v>
      </c>
      <c r="F4537" s="113" t="s">
        <v>200</v>
      </c>
      <c r="G4537" s="113">
        <v>73.781900118740097</v>
      </c>
    </row>
    <row r="4538" spans="1:7" x14ac:dyDescent="0.25">
      <c r="A4538" s="108" t="str">
        <f t="shared" si="70"/>
        <v>HR_1993_NATIONAL TOTAL_NMVOC</v>
      </c>
      <c r="B4538" s="113" t="s">
        <v>142</v>
      </c>
      <c r="C4538" s="113">
        <v>1993</v>
      </c>
      <c r="D4538" s="113" t="s">
        <v>122</v>
      </c>
      <c r="E4538" s="113" t="s">
        <v>123</v>
      </c>
      <c r="F4538" s="113" t="s">
        <v>200</v>
      </c>
      <c r="G4538" s="113">
        <v>102.2201523671</v>
      </c>
    </row>
    <row r="4539" spans="1:7" x14ac:dyDescent="0.25">
      <c r="A4539" s="108" t="str">
        <f t="shared" si="70"/>
        <v>HR_1993_NATIONAL TOTAL_SOx</v>
      </c>
      <c r="B4539" s="113" t="s">
        <v>142</v>
      </c>
      <c r="C4539" s="113">
        <v>1993</v>
      </c>
      <c r="D4539" s="113" t="s">
        <v>122</v>
      </c>
      <c r="E4539" s="113" t="s">
        <v>201</v>
      </c>
      <c r="F4539" s="113" t="s">
        <v>200</v>
      </c>
      <c r="G4539" s="113">
        <v>112.03697256386501</v>
      </c>
    </row>
    <row r="4540" spans="1:7" x14ac:dyDescent="0.25">
      <c r="A4540" s="108" t="str">
        <f t="shared" si="70"/>
        <v>HR_1993_NATIONAL TOTAL_NH3</v>
      </c>
      <c r="B4540" s="113" t="s">
        <v>142</v>
      </c>
      <c r="C4540" s="113">
        <v>1993</v>
      </c>
      <c r="D4540" s="113" t="s">
        <v>122</v>
      </c>
      <c r="E4540" s="113" t="s">
        <v>124</v>
      </c>
      <c r="F4540" s="113" t="s">
        <v>200</v>
      </c>
      <c r="G4540" s="113">
        <v>40.881271885947399</v>
      </c>
    </row>
    <row r="4541" spans="1:7" x14ac:dyDescent="0.25">
      <c r="A4541" s="108" t="str">
        <f t="shared" si="70"/>
        <v>HR_1993_NATIONAL TOTAL_PM2.5</v>
      </c>
      <c r="B4541" s="113" t="s">
        <v>142</v>
      </c>
      <c r="C4541" s="113">
        <v>1993</v>
      </c>
      <c r="D4541" s="113" t="s">
        <v>122</v>
      </c>
      <c r="E4541" s="113" t="s">
        <v>203</v>
      </c>
      <c r="F4541" s="113" t="s">
        <v>200</v>
      </c>
      <c r="G4541" s="113">
        <v>37.9529516863523</v>
      </c>
    </row>
    <row r="4542" spans="1:7" x14ac:dyDescent="0.25">
      <c r="A4542" s="108" t="str">
        <f t="shared" si="70"/>
        <v>HR_1993_NATIONAL TOTAL_Pb</v>
      </c>
      <c r="B4542" s="113" t="s">
        <v>142</v>
      </c>
      <c r="C4542" s="113">
        <v>1993</v>
      </c>
      <c r="D4542" s="113" t="s">
        <v>122</v>
      </c>
      <c r="E4542" s="113" t="s">
        <v>125</v>
      </c>
      <c r="F4542" s="113" t="s">
        <v>200</v>
      </c>
      <c r="G4542" s="113">
        <v>0.25917265885870999</v>
      </c>
    </row>
    <row r="4543" spans="1:7" x14ac:dyDescent="0.25">
      <c r="A4543" s="108" t="str">
        <f t="shared" si="70"/>
        <v>HR_1993_NATIONAL TOTAL_Cd</v>
      </c>
      <c r="B4543" s="113" t="s">
        <v>142</v>
      </c>
      <c r="C4543" s="113">
        <v>1993</v>
      </c>
      <c r="D4543" s="113" t="s">
        <v>122</v>
      </c>
      <c r="E4543" s="113" t="s">
        <v>126</v>
      </c>
      <c r="F4543" s="113" t="s">
        <v>200</v>
      </c>
      <c r="G4543" s="113">
        <v>9.2007435717545198E-4</v>
      </c>
    </row>
    <row r="4544" spans="1:7" x14ac:dyDescent="0.25">
      <c r="A4544" s="108" t="str">
        <f t="shared" si="70"/>
        <v>HR_1993_NATIONAL TOTAL_Hg</v>
      </c>
      <c r="B4544" s="113" t="s">
        <v>142</v>
      </c>
      <c r="C4544" s="113">
        <v>1993</v>
      </c>
      <c r="D4544" s="113" t="s">
        <v>122</v>
      </c>
      <c r="E4544" s="113" t="s">
        <v>127</v>
      </c>
      <c r="F4544" s="113" t="s">
        <v>200</v>
      </c>
      <c r="G4544" s="113">
        <v>2.6649400807402201E-4</v>
      </c>
    </row>
    <row r="4545" spans="1:7" x14ac:dyDescent="0.25">
      <c r="A4545" s="108" t="str">
        <f t="shared" si="70"/>
        <v>HR_1993_NATIONAL TOTAL_DIOX</v>
      </c>
      <c r="B4545" s="113" t="s">
        <v>142</v>
      </c>
      <c r="C4545" s="113">
        <v>1993</v>
      </c>
      <c r="D4545" s="113" t="s">
        <v>122</v>
      </c>
      <c r="E4545" s="113" t="s">
        <v>128</v>
      </c>
      <c r="F4545" s="113" t="s">
        <v>200</v>
      </c>
      <c r="G4545" s="150">
        <v>7.4253160782986094E-8</v>
      </c>
    </row>
    <row r="4546" spans="1:7" x14ac:dyDescent="0.25">
      <c r="A4546" s="108" t="str">
        <f t="shared" ref="A4546:A4609" si="71">CONCATENATE(B4546,"_",C4546,"_",D4546,"_",E4546)</f>
        <v>HR_1993_NATIONAL TOTAL_PAH</v>
      </c>
      <c r="B4546" s="113" t="s">
        <v>142</v>
      </c>
      <c r="C4546" s="113">
        <v>1993</v>
      </c>
      <c r="D4546" s="113" t="s">
        <v>122</v>
      </c>
      <c r="E4546" s="113" t="s">
        <v>129</v>
      </c>
      <c r="F4546" s="113" t="s">
        <v>200</v>
      </c>
      <c r="G4546" s="113">
        <v>1.89200134847314E-2</v>
      </c>
    </row>
    <row r="4547" spans="1:7" x14ac:dyDescent="0.25">
      <c r="A4547" s="108" t="str">
        <f t="shared" si="71"/>
        <v>HR_1993_NATIONAL TOTAL_HCB</v>
      </c>
      <c r="B4547" s="113" t="s">
        <v>142</v>
      </c>
      <c r="C4547" s="113">
        <v>1993</v>
      </c>
      <c r="D4547" s="113" t="s">
        <v>122</v>
      </c>
      <c r="E4547" s="113" t="s">
        <v>130</v>
      </c>
      <c r="F4547" s="113" t="s">
        <v>200</v>
      </c>
      <c r="G4547" s="150">
        <v>8.2557541828125992E-6</v>
      </c>
    </row>
    <row r="4548" spans="1:7" x14ac:dyDescent="0.25">
      <c r="A4548" s="108" t="str">
        <f t="shared" si="71"/>
        <v>HR_1993_NATIONAL TOTAL_PCB</v>
      </c>
      <c r="B4548" s="113" t="s">
        <v>142</v>
      </c>
      <c r="C4548" s="113">
        <v>1993</v>
      </c>
      <c r="D4548" s="113" t="s">
        <v>122</v>
      </c>
      <c r="E4548" s="113" t="s">
        <v>259</v>
      </c>
      <c r="F4548" s="113" t="s">
        <v>200</v>
      </c>
      <c r="G4548" s="150">
        <v>1.9272836090981401E-6</v>
      </c>
    </row>
    <row r="4549" spans="1:7" x14ac:dyDescent="0.25">
      <c r="A4549" s="108" t="str">
        <f t="shared" si="71"/>
        <v>HR_1993_1A3(FS)_NOx</v>
      </c>
      <c r="B4549" s="113" t="s">
        <v>142</v>
      </c>
      <c r="C4549" s="113">
        <v>1993</v>
      </c>
      <c r="D4549" s="113" t="s">
        <v>132</v>
      </c>
      <c r="E4549" s="113" t="s">
        <v>199</v>
      </c>
      <c r="F4549" s="113" t="s">
        <v>200</v>
      </c>
      <c r="G4549" s="113">
        <v>26.2284024001139</v>
      </c>
    </row>
    <row r="4550" spans="1:7" x14ac:dyDescent="0.25">
      <c r="A4550" s="108" t="str">
        <f t="shared" si="71"/>
        <v>HR_1993_1A3(FS)_NMVOC</v>
      </c>
      <c r="B4550" s="113" t="s">
        <v>142</v>
      </c>
      <c r="C4550" s="113">
        <v>1993</v>
      </c>
      <c r="D4550" s="113" t="s">
        <v>132</v>
      </c>
      <c r="E4550" s="113" t="s">
        <v>123</v>
      </c>
      <c r="F4550" s="113" t="s">
        <v>200</v>
      </c>
      <c r="G4550" s="113">
        <v>22.585610785203801</v>
      </c>
    </row>
    <row r="4551" spans="1:7" x14ac:dyDescent="0.25">
      <c r="A4551" s="108" t="str">
        <f t="shared" si="71"/>
        <v>HR_1993_1A3(FS)_SOx</v>
      </c>
      <c r="B4551" s="113" t="s">
        <v>142</v>
      </c>
      <c r="C4551" s="113">
        <v>1993</v>
      </c>
      <c r="D4551" s="113" t="s">
        <v>132</v>
      </c>
      <c r="E4551" s="113" t="s">
        <v>201</v>
      </c>
      <c r="F4551" s="113" t="s">
        <v>200</v>
      </c>
      <c r="G4551" s="113">
        <v>4.8037221562868302</v>
      </c>
    </row>
    <row r="4552" spans="1:7" x14ac:dyDescent="0.25">
      <c r="A4552" s="108" t="str">
        <f t="shared" si="71"/>
        <v>HR_1993_1A3(FS)_NH3</v>
      </c>
      <c r="B4552" s="113" t="s">
        <v>142</v>
      </c>
      <c r="C4552" s="113">
        <v>1993</v>
      </c>
      <c r="D4552" s="113" t="s">
        <v>132</v>
      </c>
      <c r="E4552" s="113" t="s">
        <v>124</v>
      </c>
      <c r="F4552" s="113" t="s">
        <v>200</v>
      </c>
      <c r="G4552" s="113">
        <v>4.0209632792754003E-2</v>
      </c>
    </row>
    <row r="4553" spans="1:7" x14ac:dyDescent="0.25">
      <c r="A4553" s="108" t="str">
        <f t="shared" si="71"/>
        <v>HR_1993_1A3(FS)_PM2.5</v>
      </c>
      <c r="B4553" s="113" t="s">
        <v>142</v>
      </c>
      <c r="C4553" s="113">
        <v>1993</v>
      </c>
      <c r="D4553" s="113" t="s">
        <v>132</v>
      </c>
      <c r="E4553" s="113" t="s">
        <v>203</v>
      </c>
      <c r="F4553" s="113" t="s">
        <v>200</v>
      </c>
      <c r="G4553" s="113">
        <v>1.2773053139920101</v>
      </c>
    </row>
    <row r="4554" spans="1:7" x14ac:dyDescent="0.25">
      <c r="A4554" s="108" t="str">
        <f t="shared" si="71"/>
        <v>HR_1993_3D_NOx</v>
      </c>
      <c r="B4554" s="113" t="s">
        <v>142</v>
      </c>
      <c r="C4554" s="113">
        <v>1993</v>
      </c>
      <c r="D4554" s="113" t="s">
        <v>206</v>
      </c>
      <c r="E4554" s="113" t="s">
        <v>199</v>
      </c>
      <c r="F4554" s="113" t="s">
        <v>200</v>
      </c>
      <c r="G4554" s="113">
        <v>4.1251144529789396</v>
      </c>
    </row>
    <row r="4555" spans="1:7" x14ac:dyDescent="0.25">
      <c r="A4555" s="108" t="str">
        <f t="shared" si="71"/>
        <v>HR_1994_NATIONAL TOTAL_NOx</v>
      </c>
      <c r="B4555" s="113" t="s">
        <v>142</v>
      </c>
      <c r="C4555" s="113">
        <v>1994</v>
      </c>
      <c r="D4555" s="113" t="s">
        <v>122</v>
      </c>
      <c r="E4555" s="113" t="s">
        <v>199</v>
      </c>
      <c r="F4555" s="113" t="s">
        <v>200</v>
      </c>
      <c r="G4555" s="113">
        <v>76.011529682939894</v>
      </c>
    </row>
    <row r="4556" spans="1:7" x14ac:dyDescent="0.25">
      <c r="A4556" s="108" t="str">
        <f t="shared" si="71"/>
        <v>HR_1994_NATIONAL TOTAL_NMVOC</v>
      </c>
      <c r="B4556" s="113" t="s">
        <v>142</v>
      </c>
      <c r="C4556" s="113">
        <v>1994</v>
      </c>
      <c r="D4556" s="113" t="s">
        <v>122</v>
      </c>
      <c r="E4556" s="113" t="s">
        <v>123</v>
      </c>
      <c r="F4556" s="113" t="s">
        <v>200</v>
      </c>
      <c r="G4556" s="113">
        <v>99.432076448791094</v>
      </c>
    </row>
    <row r="4557" spans="1:7" x14ac:dyDescent="0.25">
      <c r="A4557" s="108" t="str">
        <f t="shared" si="71"/>
        <v>HR_1994_NATIONAL TOTAL_SOx</v>
      </c>
      <c r="B4557" s="113" t="s">
        <v>142</v>
      </c>
      <c r="C4557" s="113">
        <v>1994</v>
      </c>
      <c r="D4557" s="113" t="s">
        <v>122</v>
      </c>
      <c r="E4557" s="113" t="s">
        <v>201</v>
      </c>
      <c r="F4557" s="113" t="s">
        <v>200</v>
      </c>
      <c r="G4557" s="113">
        <v>99.613344188265003</v>
      </c>
    </row>
    <row r="4558" spans="1:7" x14ac:dyDescent="0.25">
      <c r="A4558" s="108" t="str">
        <f t="shared" si="71"/>
        <v>HR_1994_NATIONAL TOTAL_NH3</v>
      </c>
      <c r="B4558" s="113" t="s">
        <v>142</v>
      </c>
      <c r="C4558" s="113">
        <v>1994</v>
      </c>
      <c r="D4558" s="113" t="s">
        <v>122</v>
      </c>
      <c r="E4558" s="113" t="s">
        <v>124</v>
      </c>
      <c r="F4558" s="113" t="s">
        <v>200</v>
      </c>
      <c r="G4558" s="113">
        <v>40.005174947883702</v>
      </c>
    </row>
    <row r="4559" spans="1:7" x14ac:dyDescent="0.25">
      <c r="A4559" s="108" t="str">
        <f t="shared" si="71"/>
        <v>HR_1994_NATIONAL TOTAL_PM2.5</v>
      </c>
      <c r="B4559" s="113" t="s">
        <v>142</v>
      </c>
      <c r="C4559" s="113">
        <v>1994</v>
      </c>
      <c r="D4559" s="113" t="s">
        <v>122</v>
      </c>
      <c r="E4559" s="113" t="s">
        <v>203</v>
      </c>
      <c r="F4559" s="113" t="s">
        <v>200</v>
      </c>
      <c r="G4559" s="113">
        <v>35.550081228577703</v>
      </c>
    </row>
    <row r="4560" spans="1:7" x14ac:dyDescent="0.25">
      <c r="A4560" s="108" t="str">
        <f t="shared" si="71"/>
        <v>HR_1994_NATIONAL TOTAL_Pb</v>
      </c>
      <c r="B4560" s="113" t="s">
        <v>142</v>
      </c>
      <c r="C4560" s="113">
        <v>1994</v>
      </c>
      <c r="D4560" s="113" t="s">
        <v>122</v>
      </c>
      <c r="E4560" s="113" t="s">
        <v>125</v>
      </c>
      <c r="F4560" s="113" t="s">
        <v>200</v>
      </c>
      <c r="G4560" s="113">
        <v>0.28263095758156997</v>
      </c>
    </row>
    <row r="4561" spans="1:7" x14ac:dyDescent="0.25">
      <c r="A4561" s="108" t="str">
        <f t="shared" si="71"/>
        <v>HR_1994_NATIONAL TOTAL_Cd</v>
      </c>
      <c r="B4561" s="113" t="s">
        <v>142</v>
      </c>
      <c r="C4561" s="113">
        <v>1994</v>
      </c>
      <c r="D4561" s="113" t="s">
        <v>122</v>
      </c>
      <c r="E4561" s="113" t="s">
        <v>126</v>
      </c>
      <c r="F4561" s="113" t="s">
        <v>200</v>
      </c>
      <c r="G4561" s="113">
        <v>8.1544022146270002E-4</v>
      </c>
    </row>
    <row r="4562" spans="1:7" x14ac:dyDescent="0.25">
      <c r="A4562" s="108" t="str">
        <f t="shared" si="71"/>
        <v>HR_1994_NATIONAL TOTAL_Hg</v>
      </c>
      <c r="B4562" s="113" t="s">
        <v>142</v>
      </c>
      <c r="C4562" s="113">
        <v>1994</v>
      </c>
      <c r="D4562" s="113" t="s">
        <v>122</v>
      </c>
      <c r="E4562" s="113" t="s">
        <v>127</v>
      </c>
      <c r="F4562" s="113" t="s">
        <v>200</v>
      </c>
      <c r="G4562" s="113">
        <v>2.4081759154495299E-4</v>
      </c>
    </row>
    <row r="4563" spans="1:7" x14ac:dyDescent="0.25">
      <c r="A4563" s="108" t="str">
        <f t="shared" si="71"/>
        <v>HR_1994_NATIONAL TOTAL_DIOX</v>
      </c>
      <c r="B4563" s="113" t="s">
        <v>142</v>
      </c>
      <c r="C4563" s="113">
        <v>1994</v>
      </c>
      <c r="D4563" s="113" t="s">
        <v>122</v>
      </c>
      <c r="E4563" s="113" t="s">
        <v>128</v>
      </c>
      <c r="F4563" s="113" t="s">
        <v>200</v>
      </c>
      <c r="G4563" s="150">
        <v>7.1222116364675806E-8</v>
      </c>
    </row>
    <row r="4564" spans="1:7" x14ac:dyDescent="0.25">
      <c r="A4564" s="108" t="str">
        <f t="shared" si="71"/>
        <v>HR_1994_NATIONAL TOTAL_PAH</v>
      </c>
      <c r="B4564" s="113" t="s">
        <v>142</v>
      </c>
      <c r="C4564" s="113">
        <v>1994</v>
      </c>
      <c r="D4564" s="113" t="s">
        <v>122</v>
      </c>
      <c r="E4564" s="113" t="s">
        <v>129</v>
      </c>
      <c r="F4564" s="113" t="s">
        <v>200</v>
      </c>
      <c r="G4564" s="113">
        <v>1.7091179727447701E-2</v>
      </c>
    </row>
    <row r="4565" spans="1:7" x14ac:dyDescent="0.25">
      <c r="A4565" s="108" t="str">
        <f t="shared" si="71"/>
        <v>HR_1994_NATIONAL TOTAL_HCB</v>
      </c>
      <c r="B4565" s="113" t="s">
        <v>142</v>
      </c>
      <c r="C4565" s="113">
        <v>1994</v>
      </c>
      <c r="D4565" s="113" t="s">
        <v>122</v>
      </c>
      <c r="E4565" s="113" t="s">
        <v>130</v>
      </c>
      <c r="F4565" s="113" t="s">
        <v>200</v>
      </c>
      <c r="G4565" s="150">
        <v>8.9058141456521996E-6</v>
      </c>
    </row>
    <row r="4566" spans="1:7" x14ac:dyDescent="0.25">
      <c r="A4566" s="108" t="str">
        <f t="shared" si="71"/>
        <v>HR_1994_NATIONAL TOTAL_PCB</v>
      </c>
      <c r="B4566" s="113" t="s">
        <v>142</v>
      </c>
      <c r="C4566" s="113">
        <v>1994</v>
      </c>
      <c r="D4566" s="113" t="s">
        <v>122</v>
      </c>
      <c r="E4566" s="113" t="s">
        <v>259</v>
      </c>
      <c r="F4566" s="113" t="s">
        <v>200</v>
      </c>
      <c r="G4566" s="150">
        <v>1.19589472789163E-6</v>
      </c>
    </row>
    <row r="4567" spans="1:7" x14ac:dyDescent="0.25">
      <c r="A4567" s="108" t="str">
        <f t="shared" si="71"/>
        <v>HR_1994_1A3(FS)_NOx</v>
      </c>
      <c r="B4567" s="113" t="s">
        <v>142</v>
      </c>
      <c r="C4567" s="113">
        <v>1994</v>
      </c>
      <c r="D4567" s="113" t="s">
        <v>132</v>
      </c>
      <c r="E4567" s="113" t="s">
        <v>199</v>
      </c>
      <c r="F4567" s="113" t="s">
        <v>200</v>
      </c>
      <c r="G4567" s="113">
        <v>28.4708433492805</v>
      </c>
    </row>
    <row r="4568" spans="1:7" x14ac:dyDescent="0.25">
      <c r="A4568" s="108" t="str">
        <f t="shared" si="71"/>
        <v>HR_1994_1A3(FS)_NMVOC</v>
      </c>
      <c r="B4568" s="113" t="s">
        <v>142</v>
      </c>
      <c r="C4568" s="113">
        <v>1994</v>
      </c>
      <c r="D4568" s="113" t="s">
        <v>132</v>
      </c>
      <c r="E4568" s="113" t="s">
        <v>123</v>
      </c>
      <c r="F4568" s="113" t="s">
        <v>200</v>
      </c>
      <c r="G4568" s="113">
        <v>24.440574145264598</v>
      </c>
    </row>
    <row r="4569" spans="1:7" x14ac:dyDescent="0.25">
      <c r="A4569" s="108" t="str">
        <f t="shared" si="71"/>
        <v>HR_1994_1A3(FS)_SOx</v>
      </c>
      <c r="B4569" s="113" t="s">
        <v>142</v>
      </c>
      <c r="C4569" s="113">
        <v>1994</v>
      </c>
      <c r="D4569" s="113" t="s">
        <v>132</v>
      </c>
      <c r="E4569" s="113" t="s">
        <v>201</v>
      </c>
      <c r="F4569" s="113" t="s">
        <v>200</v>
      </c>
      <c r="G4569" s="113">
        <v>3.5876541104270401</v>
      </c>
    </row>
    <row r="4570" spans="1:7" x14ac:dyDescent="0.25">
      <c r="A4570" s="108" t="str">
        <f t="shared" si="71"/>
        <v>HR_1994_1A3(FS)_NH3</v>
      </c>
      <c r="B4570" s="113" t="s">
        <v>142</v>
      </c>
      <c r="C4570" s="113">
        <v>1994</v>
      </c>
      <c r="D4570" s="113" t="s">
        <v>132</v>
      </c>
      <c r="E4570" s="113" t="s">
        <v>124</v>
      </c>
      <c r="F4570" s="113" t="s">
        <v>200</v>
      </c>
      <c r="G4570" s="113">
        <v>4.4253791446028597E-2</v>
      </c>
    </row>
    <row r="4571" spans="1:7" x14ac:dyDescent="0.25">
      <c r="A4571" s="108" t="str">
        <f t="shared" si="71"/>
        <v>HR_1994_1A3(FS)_PM2.5</v>
      </c>
      <c r="B4571" s="113" t="s">
        <v>142</v>
      </c>
      <c r="C4571" s="113">
        <v>1994</v>
      </c>
      <c r="D4571" s="113" t="s">
        <v>132</v>
      </c>
      <c r="E4571" s="113" t="s">
        <v>203</v>
      </c>
      <c r="F4571" s="113" t="s">
        <v>200</v>
      </c>
      <c r="G4571" s="113">
        <v>1.3417263953435501</v>
      </c>
    </row>
    <row r="4572" spans="1:7" x14ac:dyDescent="0.25">
      <c r="A4572" s="108" t="str">
        <f t="shared" si="71"/>
        <v>HR_1994_3D_NOx</v>
      </c>
      <c r="B4572" s="113" t="s">
        <v>142</v>
      </c>
      <c r="C4572" s="113">
        <v>1994</v>
      </c>
      <c r="D4572" s="113" t="s">
        <v>206</v>
      </c>
      <c r="E4572" s="113" t="s">
        <v>199</v>
      </c>
      <c r="F4572" s="113" t="s">
        <v>200</v>
      </c>
      <c r="G4572" s="113">
        <v>4.1981666051896802</v>
      </c>
    </row>
    <row r="4573" spans="1:7" x14ac:dyDescent="0.25">
      <c r="A4573" s="108" t="str">
        <f t="shared" si="71"/>
        <v>HR_1995_NATIONAL TOTAL_NOx</v>
      </c>
      <c r="B4573" s="113" t="s">
        <v>142</v>
      </c>
      <c r="C4573" s="113">
        <v>1995</v>
      </c>
      <c r="D4573" s="113" t="s">
        <v>122</v>
      </c>
      <c r="E4573" s="113" t="s">
        <v>199</v>
      </c>
      <c r="F4573" s="113" t="s">
        <v>200</v>
      </c>
      <c r="G4573" s="113">
        <v>77.561064313313594</v>
      </c>
    </row>
    <row r="4574" spans="1:7" x14ac:dyDescent="0.25">
      <c r="A4574" s="108" t="str">
        <f t="shared" si="71"/>
        <v>HR_1995_NATIONAL TOTAL_NMVOC</v>
      </c>
      <c r="B4574" s="113" t="s">
        <v>142</v>
      </c>
      <c r="C4574" s="113">
        <v>1995</v>
      </c>
      <c r="D4574" s="113" t="s">
        <v>122</v>
      </c>
      <c r="E4574" s="113" t="s">
        <v>123</v>
      </c>
      <c r="F4574" s="113" t="s">
        <v>200</v>
      </c>
      <c r="G4574" s="113">
        <v>112.020079709607</v>
      </c>
    </row>
    <row r="4575" spans="1:7" x14ac:dyDescent="0.25">
      <c r="A4575" s="108" t="str">
        <f t="shared" si="71"/>
        <v>HR_1995_NATIONAL TOTAL_SOx</v>
      </c>
      <c r="B4575" s="113" t="s">
        <v>142</v>
      </c>
      <c r="C4575" s="113">
        <v>1995</v>
      </c>
      <c r="D4575" s="113" t="s">
        <v>122</v>
      </c>
      <c r="E4575" s="113" t="s">
        <v>201</v>
      </c>
      <c r="F4575" s="113" t="s">
        <v>200</v>
      </c>
      <c r="G4575" s="113">
        <v>77.328934564912799</v>
      </c>
    </row>
    <row r="4576" spans="1:7" x14ac:dyDescent="0.25">
      <c r="A4576" s="108" t="str">
        <f t="shared" si="71"/>
        <v>HR_1995_NATIONAL TOTAL_NH3</v>
      </c>
      <c r="B4576" s="113" t="s">
        <v>142</v>
      </c>
      <c r="C4576" s="113">
        <v>1995</v>
      </c>
      <c r="D4576" s="113" t="s">
        <v>122</v>
      </c>
      <c r="E4576" s="113" t="s">
        <v>124</v>
      </c>
      <c r="F4576" s="113" t="s">
        <v>200</v>
      </c>
      <c r="G4576" s="113">
        <v>37.9570220470181</v>
      </c>
    </row>
    <row r="4577" spans="1:7" x14ac:dyDescent="0.25">
      <c r="A4577" s="108" t="str">
        <f t="shared" si="71"/>
        <v>HR_1995_NATIONAL TOTAL_PM2.5</v>
      </c>
      <c r="B4577" s="113" t="s">
        <v>142</v>
      </c>
      <c r="C4577" s="113">
        <v>1995</v>
      </c>
      <c r="D4577" s="113" t="s">
        <v>122</v>
      </c>
      <c r="E4577" s="113" t="s">
        <v>203</v>
      </c>
      <c r="F4577" s="113" t="s">
        <v>200</v>
      </c>
      <c r="G4577" s="113">
        <v>37.673075423989097</v>
      </c>
    </row>
    <row r="4578" spans="1:7" x14ac:dyDescent="0.25">
      <c r="A4578" s="108" t="str">
        <f t="shared" si="71"/>
        <v>HR_1995_NATIONAL TOTAL_Pb</v>
      </c>
      <c r="B4578" s="113" t="s">
        <v>142</v>
      </c>
      <c r="C4578" s="113">
        <v>1995</v>
      </c>
      <c r="D4578" s="113" t="s">
        <v>122</v>
      </c>
      <c r="E4578" s="113" t="s">
        <v>125</v>
      </c>
      <c r="F4578" s="113" t="s">
        <v>200</v>
      </c>
      <c r="G4578" s="113">
        <v>0.26347344054840099</v>
      </c>
    </row>
    <row r="4579" spans="1:7" x14ac:dyDescent="0.25">
      <c r="A4579" s="108" t="str">
        <f t="shared" si="71"/>
        <v>HR_1995_NATIONAL TOTAL_Cd</v>
      </c>
      <c r="B4579" s="113" t="s">
        <v>142</v>
      </c>
      <c r="C4579" s="113">
        <v>1995</v>
      </c>
      <c r="D4579" s="113" t="s">
        <v>122</v>
      </c>
      <c r="E4579" s="113" t="s">
        <v>126</v>
      </c>
      <c r="F4579" s="113" t="s">
        <v>200</v>
      </c>
      <c r="G4579" s="113">
        <v>8.8864993838078804E-4</v>
      </c>
    </row>
    <row r="4580" spans="1:7" x14ac:dyDescent="0.25">
      <c r="A4580" s="108" t="str">
        <f t="shared" si="71"/>
        <v>HR_1995_NATIONAL TOTAL_Hg</v>
      </c>
      <c r="B4580" s="113" t="s">
        <v>142</v>
      </c>
      <c r="C4580" s="113">
        <v>1995</v>
      </c>
      <c r="D4580" s="113" t="s">
        <v>122</v>
      </c>
      <c r="E4580" s="113" t="s">
        <v>127</v>
      </c>
      <c r="F4580" s="113" t="s">
        <v>200</v>
      </c>
      <c r="G4580" s="113">
        <v>2.354718247049E-4</v>
      </c>
    </row>
    <row r="4581" spans="1:7" x14ac:dyDescent="0.25">
      <c r="A4581" s="108" t="str">
        <f t="shared" si="71"/>
        <v>HR_1995_NATIONAL TOTAL_DIOX</v>
      </c>
      <c r="B4581" s="113" t="s">
        <v>142</v>
      </c>
      <c r="C4581" s="113">
        <v>1995</v>
      </c>
      <c r="D4581" s="113" t="s">
        <v>122</v>
      </c>
      <c r="E4581" s="113" t="s">
        <v>128</v>
      </c>
      <c r="F4581" s="113" t="s">
        <v>200</v>
      </c>
      <c r="G4581" s="150">
        <v>7.3506440984907297E-8</v>
      </c>
    </row>
    <row r="4582" spans="1:7" x14ac:dyDescent="0.25">
      <c r="A4582" s="108" t="str">
        <f t="shared" si="71"/>
        <v>HR_1995_NATIONAL TOTAL_PAH</v>
      </c>
      <c r="B4582" s="113" t="s">
        <v>142</v>
      </c>
      <c r="C4582" s="113">
        <v>1995</v>
      </c>
      <c r="D4582" s="113" t="s">
        <v>122</v>
      </c>
      <c r="E4582" s="113" t="s">
        <v>129</v>
      </c>
      <c r="F4582" s="113" t="s">
        <v>200</v>
      </c>
      <c r="G4582" s="113">
        <v>1.7624313923999001E-2</v>
      </c>
    </row>
    <row r="4583" spans="1:7" x14ac:dyDescent="0.25">
      <c r="A4583" s="108" t="str">
        <f t="shared" si="71"/>
        <v>HR_1995_NATIONAL TOTAL_HCB</v>
      </c>
      <c r="B4583" s="113" t="s">
        <v>142</v>
      </c>
      <c r="C4583" s="113">
        <v>1995</v>
      </c>
      <c r="D4583" s="113" t="s">
        <v>122</v>
      </c>
      <c r="E4583" s="113" t="s">
        <v>130</v>
      </c>
      <c r="F4583" s="113" t="s">
        <v>200</v>
      </c>
      <c r="G4583" s="150">
        <v>6.4322026556019999E-6</v>
      </c>
    </row>
    <row r="4584" spans="1:7" x14ac:dyDescent="0.25">
      <c r="A4584" s="108" t="str">
        <f t="shared" si="71"/>
        <v>HR_1995_NATIONAL TOTAL_PCB</v>
      </c>
      <c r="B4584" s="113" t="s">
        <v>142</v>
      </c>
      <c r="C4584" s="113">
        <v>1995</v>
      </c>
      <c r="D4584" s="113" t="s">
        <v>122</v>
      </c>
      <c r="E4584" s="113" t="s">
        <v>259</v>
      </c>
      <c r="F4584" s="113" t="s">
        <v>200</v>
      </c>
      <c r="G4584" s="150">
        <v>1.31955638504845E-6</v>
      </c>
    </row>
    <row r="4585" spans="1:7" x14ac:dyDescent="0.25">
      <c r="A4585" s="108" t="str">
        <f t="shared" si="71"/>
        <v>HR_1995_1A3(FS)_NOx</v>
      </c>
      <c r="B4585" s="113" t="s">
        <v>142</v>
      </c>
      <c r="C4585" s="113">
        <v>1995</v>
      </c>
      <c r="D4585" s="113" t="s">
        <v>132</v>
      </c>
      <c r="E4585" s="113" t="s">
        <v>199</v>
      </c>
      <c r="F4585" s="113" t="s">
        <v>200</v>
      </c>
      <c r="G4585" s="113">
        <v>28.109035029873802</v>
      </c>
    </row>
    <row r="4586" spans="1:7" x14ac:dyDescent="0.25">
      <c r="A4586" s="108" t="str">
        <f t="shared" si="71"/>
        <v>HR_1995_1A3(FS)_NMVOC</v>
      </c>
      <c r="B4586" s="113" t="s">
        <v>142</v>
      </c>
      <c r="C4586" s="113">
        <v>1995</v>
      </c>
      <c r="D4586" s="113" t="s">
        <v>132</v>
      </c>
      <c r="E4586" s="113" t="s">
        <v>123</v>
      </c>
      <c r="F4586" s="113" t="s">
        <v>200</v>
      </c>
      <c r="G4586" s="113">
        <v>25.386814354252099</v>
      </c>
    </row>
    <row r="4587" spans="1:7" x14ac:dyDescent="0.25">
      <c r="A4587" s="108" t="str">
        <f t="shared" si="71"/>
        <v>HR_1995_1A3(FS)_SOx</v>
      </c>
      <c r="B4587" s="113" t="s">
        <v>142</v>
      </c>
      <c r="C4587" s="113">
        <v>1995</v>
      </c>
      <c r="D4587" s="113" t="s">
        <v>132</v>
      </c>
      <c r="E4587" s="113" t="s">
        <v>201</v>
      </c>
      <c r="F4587" s="113" t="s">
        <v>200</v>
      </c>
      <c r="G4587" s="113">
        <v>2.88399800213698</v>
      </c>
    </row>
    <row r="4588" spans="1:7" x14ac:dyDescent="0.25">
      <c r="A4588" s="108" t="str">
        <f t="shared" si="71"/>
        <v>HR_1995_1A3(FS)_NH3</v>
      </c>
      <c r="B4588" s="113" t="s">
        <v>142</v>
      </c>
      <c r="C4588" s="113">
        <v>1995</v>
      </c>
      <c r="D4588" s="113" t="s">
        <v>132</v>
      </c>
      <c r="E4588" s="113" t="s">
        <v>124</v>
      </c>
      <c r="F4588" s="113" t="s">
        <v>200</v>
      </c>
      <c r="G4588" s="113">
        <v>6.6178448165010201E-2</v>
      </c>
    </row>
    <row r="4589" spans="1:7" x14ac:dyDescent="0.25">
      <c r="A4589" s="108" t="str">
        <f t="shared" si="71"/>
        <v>HR_1995_1A3(FS)_PM2.5</v>
      </c>
      <c r="B4589" s="113" t="s">
        <v>142</v>
      </c>
      <c r="C4589" s="113">
        <v>1995</v>
      </c>
      <c r="D4589" s="113" t="s">
        <v>132</v>
      </c>
      <c r="E4589" s="113" t="s">
        <v>203</v>
      </c>
      <c r="F4589" s="113" t="s">
        <v>200</v>
      </c>
      <c r="G4589" s="113">
        <v>1.5300690607971501</v>
      </c>
    </row>
    <row r="4590" spans="1:7" x14ac:dyDescent="0.25">
      <c r="A4590" s="108" t="str">
        <f t="shared" si="71"/>
        <v>HR_1995_3D_NOx</v>
      </c>
      <c r="B4590" s="113" t="s">
        <v>142</v>
      </c>
      <c r="C4590" s="113">
        <v>1995</v>
      </c>
      <c r="D4590" s="113" t="s">
        <v>206</v>
      </c>
      <c r="E4590" s="113" t="s">
        <v>199</v>
      </c>
      <c r="F4590" s="113" t="s">
        <v>200</v>
      </c>
      <c r="G4590" s="113">
        <v>4.0083788655382797</v>
      </c>
    </row>
    <row r="4591" spans="1:7" x14ac:dyDescent="0.25">
      <c r="A4591" s="108" t="str">
        <f t="shared" si="71"/>
        <v>HR_1996_NATIONAL TOTAL_NOx</v>
      </c>
      <c r="B4591" s="113" t="s">
        <v>142</v>
      </c>
      <c r="C4591" s="113">
        <v>1996</v>
      </c>
      <c r="D4591" s="113" t="s">
        <v>122</v>
      </c>
      <c r="E4591" s="113" t="s">
        <v>199</v>
      </c>
      <c r="F4591" s="113" t="s">
        <v>200</v>
      </c>
      <c r="G4591" s="113">
        <v>82.801980769389502</v>
      </c>
    </row>
    <row r="4592" spans="1:7" x14ac:dyDescent="0.25">
      <c r="A4592" s="108" t="str">
        <f t="shared" si="71"/>
        <v>HR_1996_NATIONAL TOTAL_NMVOC</v>
      </c>
      <c r="B4592" s="113" t="s">
        <v>142</v>
      </c>
      <c r="C4592" s="113">
        <v>1996</v>
      </c>
      <c r="D4592" s="113" t="s">
        <v>122</v>
      </c>
      <c r="E4592" s="113" t="s">
        <v>123</v>
      </c>
      <c r="F4592" s="113" t="s">
        <v>200</v>
      </c>
      <c r="G4592" s="113">
        <v>122.256954460638</v>
      </c>
    </row>
    <row r="4593" spans="1:7" x14ac:dyDescent="0.25">
      <c r="A4593" s="108" t="str">
        <f t="shared" si="71"/>
        <v>HR_1996_NATIONAL TOTAL_SOx</v>
      </c>
      <c r="B4593" s="113" t="s">
        <v>142</v>
      </c>
      <c r="C4593" s="113">
        <v>1996</v>
      </c>
      <c r="D4593" s="113" t="s">
        <v>122</v>
      </c>
      <c r="E4593" s="113" t="s">
        <v>201</v>
      </c>
      <c r="F4593" s="113" t="s">
        <v>200</v>
      </c>
      <c r="G4593" s="113">
        <v>61.735404296529502</v>
      </c>
    </row>
    <row r="4594" spans="1:7" x14ac:dyDescent="0.25">
      <c r="A4594" s="108" t="str">
        <f t="shared" si="71"/>
        <v>HR_1996_NATIONAL TOTAL_NH3</v>
      </c>
      <c r="B4594" s="113" t="s">
        <v>142</v>
      </c>
      <c r="C4594" s="113">
        <v>1996</v>
      </c>
      <c r="D4594" s="113" t="s">
        <v>122</v>
      </c>
      <c r="E4594" s="113" t="s">
        <v>124</v>
      </c>
      <c r="F4594" s="113" t="s">
        <v>200</v>
      </c>
      <c r="G4594" s="113">
        <v>37.834420344500202</v>
      </c>
    </row>
    <row r="4595" spans="1:7" x14ac:dyDescent="0.25">
      <c r="A4595" s="108" t="str">
        <f t="shared" si="71"/>
        <v>HR_1996_NATIONAL TOTAL_PM2.5</v>
      </c>
      <c r="B4595" s="113" t="s">
        <v>142</v>
      </c>
      <c r="C4595" s="113">
        <v>1996</v>
      </c>
      <c r="D4595" s="113" t="s">
        <v>122</v>
      </c>
      <c r="E4595" s="113" t="s">
        <v>203</v>
      </c>
      <c r="F4595" s="113" t="s">
        <v>200</v>
      </c>
      <c r="G4595" s="113">
        <v>41.503377349386703</v>
      </c>
    </row>
    <row r="4596" spans="1:7" x14ac:dyDescent="0.25">
      <c r="A4596" s="108" t="str">
        <f t="shared" si="71"/>
        <v>HR_1996_NATIONAL TOTAL_Pb</v>
      </c>
      <c r="B4596" s="113" t="s">
        <v>142</v>
      </c>
      <c r="C4596" s="113">
        <v>1996</v>
      </c>
      <c r="D4596" s="113" t="s">
        <v>122</v>
      </c>
      <c r="E4596" s="113" t="s">
        <v>125</v>
      </c>
      <c r="F4596" s="113" t="s">
        <v>200</v>
      </c>
      <c r="G4596" s="113">
        <v>0.21212757300090301</v>
      </c>
    </row>
    <row r="4597" spans="1:7" x14ac:dyDescent="0.25">
      <c r="A4597" s="108" t="str">
        <f t="shared" si="71"/>
        <v>HR_1996_NATIONAL TOTAL_Cd</v>
      </c>
      <c r="B4597" s="113" t="s">
        <v>142</v>
      </c>
      <c r="C4597" s="113">
        <v>1996</v>
      </c>
      <c r="D4597" s="113" t="s">
        <v>122</v>
      </c>
      <c r="E4597" s="113" t="s">
        <v>126</v>
      </c>
      <c r="F4597" s="113" t="s">
        <v>200</v>
      </c>
      <c r="G4597" s="113">
        <v>9.4969380349853197E-4</v>
      </c>
    </row>
    <row r="4598" spans="1:7" x14ac:dyDescent="0.25">
      <c r="A4598" s="108" t="str">
        <f t="shared" si="71"/>
        <v>HR_1996_NATIONAL TOTAL_Hg</v>
      </c>
      <c r="B4598" s="113" t="s">
        <v>142</v>
      </c>
      <c r="C4598" s="113">
        <v>1996</v>
      </c>
      <c r="D4598" s="113" t="s">
        <v>122</v>
      </c>
      <c r="E4598" s="113" t="s">
        <v>127</v>
      </c>
      <c r="F4598" s="113" t="s">
        <v>200</v>
      </c>
      <c r="G4598" s="113">
        <v>2.2669591199711201E-4</v>
      </c>
    </row>
    <row r="4599" spans="1:7" x14ac:dyDescent="0.25">
      <c r="A4599" s="108" t="str">
        <f t="shared" si="71"/>
        <v>HR_1996_NATIONAL TOTAL_DIOX</v>
      </c>
      <c r="B4599" s="113" t="s">
        <v>142</v>
      </c>
      <c r="C4599" s="113">
        <v>1996</v>
      </c>
      <c r="D4599" s="113" t="s">
        <v>122</v>
      </c>
      <c r="E4599" s="113" t="s">
        <v>128</v>
      </c>
      <c r="F4599" s="113" t="s">
        <v>200</v>
      </c>
      <c r="G4599" s="150">
        <v>8.0317981251566101E-8</v>
      </c>
    </row>
    <row r="4600" spans="1:7" x14ac:dyDescent="0.25">
      <c r="A4600" s="108" t="str">
        <f t="shared" si="71"/>
        <v>HR_1996_NATIONAL TOTAL_PAH</v>
      </c>
      <c r="B4600" s="113" t="s">
        <v>142</v>
      </c>
      <c r="C4600" s="113">
        <v>1996</v>
      </c>
      <c r="D4600" s="113" t="s">
        <v>122</v>
      </c>
      <c r="E4600" s="113" t="s">
        <v>129</v>
      </c>
      <c r="F4600" s="113" t="s">
        <v>200</v>
      </c>
      <c r="G4600" s="113">
        <v>1.9375645299822299E-2</v>
      </c>
    </row>
    <row r="4601" spans="1:7" x14ac:dyDescent="0.25">
      <c r="A4601" s="108" t="str">
        <f t="shared" si="71"/>
        <v>HR_1996_NATIONAL TOTAL_HCB</v>
      </c>
      <c r="B4601" s="113" t="s">
        <v>142</v>
      </c>
      <c r="C4601" s="113">
        <v>1996</v>
      </c>
      <c r="D4601" s="113" t="s">
        <v>122</v>
      </c>
      <c r="E4601" s="113" t="s">
        <v>130</v>
      </c>
      <c r="F4601" s="113" t="s">
        <v>200</v>
      </c>
      <c r="G4601" s="150">
        <v>5.8093807776210004E-6</v>
      </c>
    </row>
    <row r="4602" spans="1:7" x14ac:dyDescent="0.25">
      <c r="A4602" s="108" t="str">
        <f t="shared" si="71"/>
        <v>HR_1996_NATIONAL TOTAL_PCB</v>
      </c>
      <c r="B4602" s="113" t="s">
        <v>142</v>
      </c>
      <c r="C4602" s="113">
        <v>1996</v>
      </c>
      <c r="D4602" s="113" t="s">
        <v>122</v>
      </c>
      <c r="E4602" s="113" t="s">
        <v>259</v>
      </c>
      <c r="F4602" s="113" t="s">
        <v>200</v>
      </c>
      <c r="G4602" s="150">
        <v>1.05471851662702E-6</v>
      </c>
    </row>
    <row r="4603" spans="1:7" x14ac:dyDescent="0.25">
      <c r="A4603" s="108" t="str">
        <f t="shared" si="71"/>
        <v>HR_1996_1A3(FS)_NOx</v>
      </c>
      <c r="B4603" s="113" t="s">
        <v>142</v>
      </c>
      <c r="C4603" s="113">
        <v>1996</v>
      </c>
      <c r="D4603" s="113" t="s">
        <v>132</v>
      </c>
      <c r="E4603" s="113" t="s">
        <v>199</v>
      </c>
      <c r="F4603" s="113" t="s">
        <v>200</v>
      </c>
      <c r="G4603" s="113">
        <v>30.895374070258999</v>
      </c>
    </row>
    <row r="4604" spans="1:7" x14ac:dyDescent="0.25">
      <c r="A4604" s="108" t="str">
        <f t="shared" si="71"/>
        <v>HR_1996_1A3(FS)_NMVOC</v>
      </c>
      <c r="B4604" s="113" t="s">
        <v>142</v>
      </c>
      <c r="C4604" s="113">
        <v>1996</v>
      </c>
      <c r="D4604" s="113" t="s">
        <v>132</v>
      </c>
      <c r="E4604" s="113" t="s">
        <v>123</v>
      </c>
      <c r="F4604" s="113" t="s">
        <v>200</v>
      </c>
      <c r="G4604" s="113">
        <v>27.835880906837801</v>
      </c>
    </row>
    <row r="4605" spans="1:7" x14ac:dyDescent="0.25">
      <c r="A4605" s="108" t="str">
        <f t="shared" si="71"/>
        <v>HR_1996_1A3(FS)_SOx</v>
      </c>
      <c r="B4605" s="113" t="s">
        <v>142</v>
      </c>
      <c r="C4605" s="113">
        <v>1996</v>
      </c>
      <c r="D4605" s="113" t="s">
        <v>132</v>
      </c>
      <c r="E4605" s="113" t="s">
        <v>201</v>
      </c>
      <c r="F4605" s="113" t="s">
        <v>200</v>
      </c>
      <c r="G4605" s="113">
        <v>5.1409708151868596</v>
      </c>
    </row>
    <row r="4606" spans="1:7" x14ac:dyDescent="0.25">
      <c r="A4606" s="108" t="str">
        <f t="shared" si="71"/>
        <v>HR_1996_1A3(FS)_NH3</v>
      </c>
      <c r="B4606" s="113" t="s">
        <v>142</v>
      </c>
      <c r="C4606" s="113">
        <v>1996</v>
      </c>
      <c r="D4606" s="113" t="s">
        <v>132</v>
      </c>
      <c r="E4606" s="113" t="s">
        <v>124</v>
      </c>
      <c r="F4606" s="113" t="s">
        <v>200</v>
      </c>
      <c r="G4606" s="113">
        <v>9.5971500836369003E-2</v>
      </c>
    </row>
    <row r="4607" spans="1:7" x14ac:dyDescent="0.25">
      <c r="A4607" s="108" t="str">
        <f t="shared" si="71"/>
        <v>HR_1996_1A3(FS)_PM2.5</v>
      </c>
      <c r="B4607" s="113" t="s">
        <v>142</v>
      </c>
      <c r="C4607" s="113">
        <v>1996</v>
      </c>
      <c r="D4607" s="113" t="s">
        <v>132</v>
      </c>
      <c r="E4607" s="113" t="s">
        <v>203</v>
      </c>
      <c r="F4607" s="113" t="s">
        <v>200</v>
      </c>
      <c r="G4607" s="113">
        <v>1.6512506914801599</v>
      </c>
    </row>
    <row r="4608" spans="1:7" x14ac:dyDescent="0.25">
      <c r="A4608" s="108" t="str">
        <f t="shared" si="71"/>
        <v>HR_1996_3D_NOx</v>
      </c>
      <c r="B4608" s="113" t="s">
        <v>142</v>
      </c>
      <c r="C4608" s="113">
        <v>1996</v>
      </c>
      <c r="D4608" s="113" t="s">
        <v>206</v>
      </c>
      <c r="E4608" s="113" t="s">
        <v>199</v>
      </c>
      <c r="F4608" s="113" t="s">
        <v>200</v>
      </c>
      <c r="G4608" s="113">
        <v>4.0811392186814599</v>
      </c>
    </row>
    <row r="4609" spans="1:7" x14ac:dyDescent="0.25">
      <c r="A4609" s="108" t="str">
        <f t="shared" si="71"/>
        <v>HR_1997_NATIONAL TOTAL_NOx</v>
      </c>
      <c r="B4609" s="113" t="s">
        <v>142</v>
      </c>
      <c r="C4609" s="113">
        <v>1997</v>
      </c>
      <c r="D4609" s="113" t="s">
        <v>122</v>
      </c>
      <c r="E4609" s="113" t="s">
        <v>199</v>
      </c>
      <c r="F4609" s="113" t="s">
        <v>200</v>
      </c>
      <c r="G4609" s="113">
        <v>85.144953171194999</v>
      </c>
    </row>
    <row r="4610" spans="1:7" x14ac:dyDescent="0.25">
      <c r="A4610" s="108" t="str">
        <f t="shared" ref="A4610:A4673" si="72">CONCATENATE(B4610,"_",C4610,"_",D4610,"_",E4610)</f>
        <v>HR_1997_NATIONAL TOTAL_NMVOC</v>
      </c>
      <c r="B4610" s="113" t="s">
        <v>142</v>
      </c>
      <c r="C4610" s="113">
        <v>1997</v>
      </c>
      <c r="D4610" s="113" t="s">
        <v>122</v>
      </c>
      <c r="E4610" s="113" t="s">
        <v>123</v>
      </c>
      <c r="F4610" s="113" t="s">
        <v>200</v>
      </c>
      <c r="G4610" s="113">
        <v>109.477845370181</v>
      </c>
    </row>
    <row r="4611" spans="1:7" x14ac:dyDescent="0.25">
      <c r="A4611" s="108" t="str">
        <f t="shared" si="72"/>
        <v>HR_1997_NATIONAL TOTAL_SOx</v>
      </c>
      <c r="B4611" s="113" t="s">
        <v>142</v>
      </c>
      <c r="C4611" s="113">
        <v>1997</v>
      </c>
      <c r="D4611" s="113" t="s">
        <v>122</v>
      </c>
      <c r="E4611" s="113" t="s">
        <v>201</v>
      </c>
      <c r="F4611" s="113" t="s">
        <v>200</v>
      </c>
      <c r="G4611" s="113">
        <v>77.120980047979003</v>
      </c>
    </row>
    <row r="4612" spans="1:7" x14ac:dyDescent="0.25">
      <c r="A4612" s="108" t="str">
        <f t="shared" si="72"/>
        <v>HR_1997_NATIONAL TOTAL_NH3</v>
      </c>
      <c r="B4612" s="113" t="s">
        <v>142</v>
      </c>
      <c r="C4612" s="113">
        <v>1997</v>
      </c>
      <c r="D4612" s="113" t="s">
        <v>122</v>
      </c>
      <c r="E4612" s="113" t="s">
        <v>124</v>
      </c>
      <c r="F4612" s="113" t="s">
        <v>200</v>
      </c>
      <c r="G4612" s="113">
        <v>40.179134763248904</v>
      </c>
    </row>
    <row r="4613" spans="1:7" x14ac:dyDescent="0.25">
      <c r="A4613" s="108" t="str">
        <f t="shared" si="72"/>
        <v>HR_1997_NATIONAL TOTAL_PM2.5</v>
      </c>
      <c r="B4613" s="113" t="s">
        <v>142</v>
      </c>
      <c r="C4613" s="113">
        <v>1997</v>
      </c>
      <c r="D4613" s="113" t="s">
        <v>122</v>
      </c>
      <c r="E4613" s="113" t="s">
        <v>203</v>
      </c>
      <c r="F4613" s="113" t="s">
        <v>200</v>
      </c>
      <c r="G4613" s="113">
        <v>40.139814157101199</v>
      </c>
    </row>
    <row r="4614" spans="1:7" x14ac:dyDescent="0.25">
      <c r="A4614" s="108" t="str">
        <f t="shared" si="72"/>
        <v>HR_1997_NATIONAL TOTAL_Pb</v>
      </c>
      <c r="B4614" s="113" t="s">
        <v>142</v>
      </c>
      <c r="C4614" s="113">
        <v>1997</v>
      </c>
      <c r="D4614" s="113" t="s">
        <v>122</v>
      </c>
      <c r="E4614" s="113" t="s">
        <v>125</v>
      </c>
      <c r="F4614" s="113" t="s">
        <v>200</v>
      </c>
      <c r="G4614" s="113">
        <v>0.192494304253545</v>
      </c>
    </row>
    <row r="4615" spans="1:7" x14ac:dyDescent="0.25">
      <c r="A4615" s="108" t="str">
        <f t="shared" si="72"/>
        <v>HR_1997_NATIONAL TOTAL_Cd</v>
      </c>
      <c r="B4615" s="113" t="s">
        <v>142</v>
      </c>
      <c r="C4615" s="113">
        <v>1997</v>
      </c>
      <c r="D4615" s="113" t="s">
        <v>122</v>
      </c>
      <c r="E4615" s="113" t="s">
        <v>126</v>
      </c>
      <c r="F4615" s="113" t="s">
        <v>200</v>
      </c>
      <c r="G4615" s="113">
        <v>9.1588125875649703E-4</v>
      </c>
    </row>
    <row r="4616" spans="1:7" x14ac:dyDescent="0.25">
      <c r="A4616" s="108" t="str">
        <f t="shared" si="72"/>
        <v>HR_1997_NATIONAL TOTAL_Hg</v>
      </c>
      <c r="B4616" s="113" t="s">
        <v>142</v>
      </c>
      <c r="C4616" s="113">
        <v>1997</v>
      </c>
      <c r="D4616" s="113" t="s">
        <v>122</v>
      </c>
      <c r="E4616" s="113" t="s">
        <v>127</v>
      </c>
      <c r="F4616" s="113" t="s">
        <v>200</v>
      </c>
      <c r="G4616" s="113">
        <v>2.7312084441670601E-4</v>
      </c>
    </row>
    <row r="4617" spans="1:7" x14ac:dyDescent="0.25">
      <c r="A4617" s="108" t="str">
        <f t="shared" si="72"/>
        <v>HR_1997_NATIONAL TOTAL_DIOX</v>
      </c>
      <c r="B4617" s="113" t="s">
        <v>142</v>
      </c>
      <c r="C4617" s="113">
        <v>1997</v>
      </c>
      <c r="D4617" s="113" t="s">
        <v>122</v>
      </c>
      <c r="E4617" s="113" t="s">
        <v>128</v>
      </c>
      <c r="F4617" s="113" t="s">
        <v>200</v>
      </c>
      <c r="G4617" s="150">
        <v>8.3565572105317805E-8</v>
      </c>
    </row>
    <row r="4618" spans="1:7" x14ac:dyDescent="0.25">
      <c r="A4618" s="108" t="str">
        <f t="shared" si="72"/>
        <v>HR_1997_NATIONAL TOTAL_PAH</v>
      </c>
      <c r="B4618" s="113" t="s">
        <v>142</v>
      </c>
      <c r="C4618" s="113">
        <v>1997</v>
      </c>
      <c r="D4618" s="113" t="s">
        <v>122</v>
      </c>
      <c r="E4618" s="113" t="s">
        <v>129</v>
      </c>
      <c r="F4618" s="113" t="s">
        <v>200</v>
      </c>
      <c r="G4618" s="113">
        <v>1.8009277713439902E-2</v>
      </c>
    </row>
    <row r="4619" spans="1:7" x14ac:dyDescent="0.25">
      <c r="A4619" s="108" t="str">
        <f t="shared" si="72"/>
        <v>HR_1997_NATIONAL TOTAL_HCB</v>
      </c>
      <c r="B4619" s="113" t="s">
        <v>142</v>
      </c>
      <c r="C4619" s="113">
        <v>1997</v>
      </c>
      <c r="D4619" s="113" t="s">
        <v>122</v>
      </c>
      <c r="E4619" s="113" t="s">
        <v>130</v>
      </c>
      <c r="F4619" s="113" t="s">
        <v>200</v>
      </c>
      <c r="G4619" s="150">
        <v>5.1590737803760001E-6</v>
      </c>
    </row>
    <row r="4620" spans="1:7" x14ac:dyDescent="0.25">
      <c r="A4620" s="108" t="str">
        <f t="shared" si="72"/>
        <v>HR_1997_NATIONAL TOTAL_PCB</v>
      </c>
      <c r="B4620" s="113" t="s">
        <v>142</v>
      </c>
      <c r="C4620" s="113">
        <v>1997</v>
      </c>
      <c r="D4620" s="113" t="s">
        <v>122</v>
      </c>
      <c r="E4620" s="113" t="s">
        <v>259</v>
      </c>
      <c r="F4620" s="113" t="s">
        <v>200</v>
      </c>
      <c r="G4620" s="150">
        <v>1.8692532979104299E-6</v>
      </c>
    </row>
    <row r="4621" spans="1:7" x14ac:dyDescent="0.25">
      <c r="A4621" s="108" t="str">
        <f t="shared" si="72"/>
        <v>HR_1997_1A3(FS)_NOx</v>
      </c>
      <c r="B4621" s="113" t="s">
        <v>142</v>
      </c>
      <c r="C4621" s="113">
        <v>1997</v>
      </c>
      <c r="D4621" s="113" t="s">
        <v>132</v>
      </c>
      <c r="E4621" s="113" t="s">
        <v>199</v>
      </c>
      <c r="F4621" s="113" t="s">
        <v>200</v>
      </c>
      <c r="G4621" s="113">
        <v>32.7768078581501</v>
      </c>
    </row>
    <row r="4622" spans="1:7" x14ac:dyDescent="0.25">
      <c r="A4622" s="108" t="str">
        <f t="shared" si="72"/>
        <v>HR_1997_1A3(FS)_NMVOC</v>
      </c>
      <c r="B4622" s="113" t="s">
        <v>142</v>
      </c>
      <c r="C4622" s="113">
        <v>1997</v>
      </c>
      <c r="D4622" s="113" t="s">
        <v>132</v>
      </c>
      <c r="E4622" s="113" t="s">
        <v>123</v>
      </c>
      <c r="F4622" s="113" t="s">
        <v>200</v>
      </c>
      <c r="G4622" s="113">
        <v>29.325498395426099</v>
      </c>
    </row>
    <row r="4623" spans="1:7" x14ac:dyDescent="0.25">
      <c r="A4623" s="108" t="str">
        <f t="shared" si="72"/>
        <v>HR_1997_1A3(FS)_SOx</v>
      </c>
      <c r="B4623" s="113" t="s">
        <v>142</v>
      </c>
      <c r="C4623" s="113">
        <v>1997</v>
      </c>
      <c r="D4623" s="113" t="s">
        <v>132</v>
      </c>
      <c r="E4623" s="113" t="s">
        <v>201</v>
      </c>
      <c r="F4623" s="113" t="s">
        <v>200</v>
      </c>
      <c r="G4623" s="113">
        <v>4.1121135415060603</v>
      </c>
    </row>
    <row r="4624" spans="1:7" x14ac:dyDescent="0.25">
      <c r="A4624" s="108" t="str">
        <f t="shared" si="72"/>
        <v>HR_1997_1A3(FS)_NH3</v>
      </c>
      <c r="B4624" s="113" t="s">
        <v>142</v>
      </c>
      <c r="C4624" s="113">
        <v>1997</v>
      </c>
      <c r="D4624" s="113" t="s">
        <v>132</v>
      </c>
      <c r="E4624" s="113" t="s">
        <v>124</v>
      </c>
      <c r="F4624" s="113" t="s">
        <v>200</v>
      </c>
      <c r="G4624" s="113">
        <v>0.16209688692572299</v>
      </c>
    </row>
    <row r="4625" spans="1:7" x14ac:dyDescent="0.25">
      <c r="A4625" s="108" t="str">
        <f t="shared" si="72"/>
        <v>HR_1997_1A3(FS)_PM2.5</v>
      </c>
      <c r="B4625" s="113" t="s">
        <v>142</v>
      </c>
      <c r="C4625" s="113">
        <v>1997</v>
      </c>
      <c r="D4625" s="113" t="s">
        <v>132</v>
      </c>
      <c r="E4625" s="113" t="s">
        <v>203</v>
      </c>
      <c r="F4625" s="113" t="s">
        <v>200</v>
      </c>
      <c r="G4625" s="113">
        <v>1.86463170019381</v>
      </c>
    </row>
    <row r="4626" spans="1:7" x14ac:dyDescent="0.25">
      <c r="A4626" s="108" t="str">
        <f t="shared" si="72"/>
        <v>HR_1997_3D_NOx</v>
      </c>
      <c r="B4626" s="113" t="s">
        <v>142</v>
      </c>
      <c r="C4626" s="113">
        <v>1997</v>
      </c>
      <c r="D4626" s="113" t="s">
        <v>206</v>
      </c>
      <c r="E4626" s="113" t="s">
        <v>199</v>
      </c>
      <c r="F4626" s="113" t="s">
        <v>200</v>
      </c>
      <c r="G4626" s="113">
        <v>4.7219303747474504</v>
      </c>
    </row>
    <row r="4627" spans="1:7" x14ac:dyDescent="0.25">
      <c r="A4627" s="108" t="str">
        <f t="shared" si="72"/>
        <v>HR_1998_NATIONAL TOTAL_NOx</v>
      </c>
      <c r="B4627" s="113" t="s">
        <v>142</v>
      </c>
      <c r="C4627" s="113">
        <v>1998</v>
      </c>
      <c r="D4627" s="113" t="s">
        <v>122</v>
      </c>
      <c r="E4627" s="113" t="s">
        <v>199</v>
      </c>
      <c r="F4627" s="113" t="s">
        <v>200</v>
      </c>
      <c r="G4627" s="113">
        <v>87.800032372150199</v>
      </c>
    </row>
    <row r="4628" spans="1:7" x14ac:dyDescent="0.25">
      <c r="A4628" s="108" t="str">
        <f t="shared" si="72"/>
        <v>HR_1998_NATIONAL TOTAL_NMVOC</v>
      </c>
      <c r="B4628" s="113" t="s">
        <v>142</v>
      </c>
      <c r="C4628" s="113">
        <v>1998</v>
      </c>
      <c r="D4628" s="113" t="s">
        <v>122</v>
      </c>
      <c r="E4628" s="113" t="s">
        <v>123</v>
      </c>
      <c r="F4628" s="113" t="s">
        <v>200</v>
      </c>
      <c r="G4628" s="113">
        <v>108.449749715964</v>
      </c>
    </row>
    <row r="4629" spans="1:7" x14ac:dyDescent="0.25">
      <c r="A4629" s="108" t="str">
        <f t="shared" si="72"/>
        <v>HR_1998_NATIONAL TOTAL_SOx</v>
      </c>
      <c r="B4629" s="113" t="s">
        <v>142</v>
      </c>
      <c r="C4629" s="113">
        <v>1998</v>
      </c>
      <c r="D4629" s="113" t="s">
        <v>122</v>
      </c>
      <c r="E4629" s="113" t="s">
        <v>201</v>
      </c>
      <c r="F4629" s="113" t="s">
        <v>200</v>
      </c>
      <c r="G4629" s="113">
        <v>95.590629235409196</v>
      </c>
    </row>
    <row r="4630" spans="1:7" x14ac:dyDescent="0.25">
      <c r="A4630" s="108" t="str">
        <f t="shared" si="72"/>
        <v>HR_1998_NATIONAL TOTAL_NH3</v>
      </c>
      <c r="B4630" s="113" t="s">
        <v>142</v>
      </c>
      <c r="C4630" s="113">
        <v>1998</v>
      </c>
      <c r="D4630" s="113" t="s">
        <v>122</v>
      </c>
      <c r="E4630" s="113" t="s">
        <v>124</v>
      </c>
      <c r="F4630" s="113" t="s">
        <v>200</v>
      </c>
      <c r="G4630" s="113">
        <v>36.135936576775499</v>
      </c>
    </row>
    <row r="4631" spans="1:7" x14ac:dyDescent="0.25">
      <c r="A4631" s="108" t="str">
        <f t="shared" si="72"/>
        <v>HR_1998_NATIONAL TOTAL_PM2.5</v>
      </c>
      <c r="B4631" s="113" t="s">
        <v>142</v>
      </c>
      <c r="C4631" s="113">
        <v>1998</v>
      </c>
      <c r="D4631" s="113" t="s">
        <v>122</v>
      </c>
      <c r="E4631" s="113" t="s">
        <v>203</v>
      </c>
      <c r="F4631" s="113" t="s">
        <v>200</v>
      </c>
      <c r="G4631" s="113">
        <v>40.257346863597803</v>
      </c>
    </row>
    <row r="4632" spans="1:7" x14ac:dyDescent="0.25">
      <c r="A4632" s="108" t="str">
        <f t="shared" si="72"/>
        <v>HR_1998_NATIONAL TOTAL_Pb</v>
      </c>
      <c r="B4632" s="113" t="s">
        <v>142</v>
      </c>
      <c r="C4632" s="113">
        <v>1998</v>
      </c>
      <c r="D4632" s="113" t="s">
        <v>122</v>
      </c>
      <c r="E4632" s="113" t="s">
        <v>125</v>
      </c>
      <c r="F4632" s="113" t="s">
        <v>200</v>
      </c>
      <c r="G4632" s="113">
        <v>0.18382434689529101</v>
      </c>
    </row>
    <row r="4633" spans="1:7" x14ac:dyDescent="0.25">
      <c r="A4633" s="108" t="str">
        <f t="shared" si="72"/>
        <v>HR_1998_NATIONAL TOTAL_Cd</v>
      </c>
      <c r="B4633" s="113" t="s">
        <v>142</v>
      </c>
      <c r="C4633" s="113">
        <v>1998</v>
      </c>
      <c r="D4633" s="113" t="s">
        <v>122</v>
      </c>
      <c r="E4633" s="113" t="s">
        <v>126</v>
      </c>
      <c r="F4633" s="113" t="s">
        <v>200</v>
      </c>
      <c r="G4633" s="113">
        <v>9.5522276456633899E-4</v>
      </c>
    </row>
    <row r="4634" spans="1:7" x14ac:dyDescent="0.25">
      <c r="A4634" s="108" t="str">
        <f t="shared" si="72"/>
        <v>HR_1998_NATIONAL TOTAL_Hg</v>
      </c>
      <c r="B4634" s="113" t="s">
        <v>142</v>
      </c>
      <c r="C4634" s="113">
        <v>1998</v>
      </c>
      <c r="D4634" s="113" t="s">
        <v>122</v>
      </c>
      <c r="E4634" s="113" t="s">
        <v>127</v>
      </c>
      <c r="F4634" s="113" t="s">
        <v>200</v>
      </c>
      <c r="G4634" s="113">
        <v>2.9642834040643899E-4</v>
      </c>
    </row>
    <row r="4635" spans="1:7" x14ac:dyDescent="0.25">
      <c r="A4635" s="108" t="str">
        <f t="shared" si="72"/>
        <v>HR_1998_NATIONAL TOTAL_DIOX</v>
      </c>
      <c r="B4635" s="113" t="s">
        <v>142</v>
      </c>
      <c r="C4635" s="113">
        <v>1998</v>
      </c>
      <c r="D4635" s="113" t="s">
        <v>122</v>
      </c>
      <c r="E4635" s="113" t="s">
        <v>128</v>
      </c>
      <c r="F4635" s="113" t="s">
        <v>200</v>
      </c>
      <c r="G4635" s="150">
        <v>7.9864897007682302E-8</v>
      </c>
    </row>
    <row r="4636" spans="1:7" x14ac:dyDescent="0.25">
      <c r="A4636" s="108" t="str">
        <f t="shared" si="72"/>
        <v>HR_1998_NATIONAL TOTAL_PAH</v>
      </c>
      <c r="B4636" s="113" t="s">
        <v>142</v>
      </c>
      <c r="C4636" s="113">
        <v>1998</v>
      </c>
      <c r="D4636" s="113" t="s">
        <v>122</v>
      </c>
      <c r="E4636" s="113" t="s">
        <v>129</v>
      </c>
      <c r="F4636" s="113" t="s">
        <v>200</v>
      </c>
      <c r="G4636" s="113">
        <v>1.8061081374461201E-2</v>
      </c>
    </row>
    <row r="4637" spans="1:7" x14ac:dyDescent="0.25">
      <c r="A4637" s="108" t="str">
        <f t="shared" si="72"/>
        <v>HR_1998_NATIONAL TOTAL_HCB</v>
      </c>
      <c r="B4637" s="113" t="s">
        <v>142</v>
      </c>
      <c r="C4637" s="113">
        <v>1998</v>
      </c>
      <c r="D4637" s="113" t="s">
        <v>122</v>
      </c>
      <c r="E4637" s="113" t="s">
        <v>130</v>
      </c>
      <c r="F4637" s="113" t="s">
        <v>200</v>
      </c>
      <c r="G4637" s="150">
        <v>5.4214815832459999E-6</v>
      </c>
    </row>
    <row r="4638" spans="1:7" x14ac:dyDescent="0.25">
      <c r="A4638" s="108" t="str">
        <f t="shared" si="72"/>
        <v>HR_1998_NATIONAL TOTAL_PCB</v>
      </c>
      <c r="B4638" s="113" t="s">
        <v>142</v>
      </c>
      <c r="C4638" s="113">
        <v>1998</v>
      </c>
      <c r="D4638" s="113" t="s">
        <v>122</v>
      </c>
      <c r="E4638" s="113" t="s">
        <v>259</v>
      </c>
      <c r="F4638" s="113" t="s">
        <v>200</v>
      </c>
      <c r="G4638" s="150">
        <v>1.8679772161005399E-6</v>
      </c>
    </row>
    <row r="4639" spans="1:7" x14ac:dyDescent="0.25">
      <c r="A4639" s="108" t="str">
        <f t="shared" si="72"/>
        <v>HR_1998_1A3(FS)_NOx</v>
      </c>
      <c r="B4639" s="113" t="s">
        <v>142</v>
      </c>
      <c r="C4639" s="113">
        <v>1998</v>
      </c>
      <c r="D4639" s="113" t="s">
        <v>132</v>
      </c>
      <c r="E4639" s="113" t="s">
        <v>199</v>
      </c>
      <c r="F4639" s="113" t="s">
        <v>200</v>
      </c>
      <c r="G4639" s="113">
        <v>32.696178110241497</v>
      </c>
    </row>
    <row r="4640" spans="1:7" x14ac:dyDescent="0.25">
      <c r="A4640" s="108" t="str">
        <f t="shared" si="72"/>
        <v>HR_1998_1A3(FS)_NMVOC</v>
      </c>
      <c r="B4640" s="113" t="s">
        <v>142</v>
      </c>
      <c r="C4640" s="113">
        <v>1998</v>
      </c>
      <c r="D4640" s="113" t="s">
        <v>132</v>
      </c>
      <c r="E4640" s="113" t="s">
        <v>123</v>
      </c>
      <c r="F4640" s="113" t="s">
        <v>200</v>
      </c>
      <c r="G4640" s="113">
        <v>29.189364277061198</v>
      </c>
    </row>
    <row r="4641" spans="1:7" x14ac:dyDescent="0.25">
      <c r="A4641" s="108" t="str">
        <f t="shared" si="72"/>
        <v>HR_1998_1A3(FS)_SOx</v>
      </c>
      <c r="B4641" s="113" t="s">
        <v>142</v>
      </c>
      <c r="C4641" s="113">
        <v>1998</v>
      </c>
      <c r="D4641" s="113" t="s">
        <v>132</v>
      </c>
      <c r="E4641" s="113" t="s">
        <v>201</v>
      </c>
      <c r="F4641" s="113" t="s">
        <v>200</v>
      </c>
      <c r="G4641" s="113">
        <v>4.1696289972767202</v>
      </c>
    </row>
    <row r="4642" spans="1:7" x14ac:dyDescent="0.25">
      <c r="A4642" s="108" t="str">
        <f t="shared" si="72"/>
        <v>HR_1998_1A3(FS)_NH3</v>
      </c>
      <c r="B4642" s="113" t="s">
        <v>142</v>
      </c>
      <c r="C4642" s="113">
        <v>1998</v>
      </c>
      <c r="D4642" s="113" t="s">
        <v>132</v>
      </c>
      <c r="E4642" s="113" t="s">
        <v>124</v>
      </c>
      <c r="F4642" s="113" t="s">
        <v>200</v>
      </c>
      <c r="G4642" s="113">
        <v>0.24099187289972701</v>
      </c>
    </row>
    <row r="4643" spans="1:7" x14ac:dyDescent="0.25">
      <c r="A4643" s="108" t="str">
        <f t="shared" si="72"/>
        <v>HR_1998_1A3(FS)_PM2.5</v>
      </c>
      <c r="B4643" s="113" t="s">
        <v>142</v>
      </c>
      <c r="C4643" s="113">
        <v>1998</v>
      </c>
      <c r="D4643" s="113" t="s">
        <v>132</v>
      </c>
      <c r="E4643" s="113" t="s">
        <v>203</v>
      </c>
      <c r="F4643" s="113" t="s">
        <v>200</v>
      </c>
      <c r="G4643" s="113">
        <v>1.83420027582109</v>
      </c>
    </row>
    <row r="4644" spans="1:7" x14ac:dyDescent="0.25">
      <c r="A4644" s="108" t="str">
        <f t="shared" si="72"/>
        <v>HR_1998_3D_NOx</v>
      </c>
      <c r="B4644" s="113" t="s">
        <v>142</v>
      </c>
      <c r="C4644" s="113">
        <v>1998</v>
      </c>
      <c r="D4644" s="113" t="s">
        <v>206</v>
      </c>
      <c r="E4644" s="113" t="s">
        <v>199</v>
      </c>
      <c r="F4644" s="113" t="s">
        <v>200</v>
      </c>
      <c r="G4644" s="113">
        <v>3.9441159373627102</v>
      </c>
    </row>
    <row r="4645" spans="1:7" x14ac:dyDescent="0.25">
      <c r="A4645" s="108" t="str">
        <f t="shared" si="72"/>
        <v>HR_1999_NATIONAL TOTAL_NOx</v>
      </c>
      <c r="B4645" s="113" t="s">
        <v>142</v>
      </c>
      <c r="C4645" s="113">
        <v>1999</v>
      </c>
      <c r="D4645" s="113" t="s">
        <v>122</v>
      </c>
      <c r="E4645" s="113" t="s">
        <v>199</v>
      </c>
      <c r="F4645" s="113" t="s">
        <v>200</v>
      </c>
      <c r="G4645" s="113">
        <v>91.595715410143697</v>
      </c>
    </row>
    <row r="4646" spans="1:7" x14ac:dyDescent="0.25">
      <c r="A4646" s="108" t="str">
        <f t="shared" si="72"/>
        <v>HR_1999_NATIONAL TOTAL_NMVOC</v>
      </c>
      <c r="B4646" s="113" t="s">
        <v>142</v>
      </c>
      <c r="C4646" s="113">
        <v>1999</v>
      </c>
      <c r="D4646" s="113" t="s">
        <v>122</v>
      </c>
      <c r="E4646" s="113" t="s">
        <v>123</v>
      </c>
      <c r="F4646" s="113" t="s">
        <v>200</v>
      </c>
      <c r="G4646" s="113">
        <v>106.57599987864999</v>
      </c>
    </row>
    <row r="4647" spans="1:7" x14ac:dyDescent="0.25">
      <c r="A4647" s="108" t="str">
        <f t="shared" si="72"/>
        <v>HR_1999_NATIONAL TOTAL_SOx</v>
      </c>
      <c r="B4647" s="113" t="s">
        <v>142</v>
      </c>
      <c r="C4647" s="113">
        <v>1999</v>
      </c>
      <c r="D4647" s="113" t="s">
        <v>122</v>
      </c>
      <c r="E4647" s="113" t="s">
        <v>201</v>
      </c>
      <c r="F4647" s="113" t="s">
        <v>200</v>
      </c>
      <c r="G4647" s="113">
        <v>95.584194223464806</v>
      </c>
    </row>
    <row r="4648" spans="1:7" x14ac:dyDescent="0.25">
      <c r="A4648" s="108" t="str">
        <f t="shared" si="72"/>
        <v>HR_1999_NATIONAL TOTAL_NH3</v>
      </c>
      <c r="B4648" s="113" t="s">
        <v>142</v>
      </c>
      <c r="C4648" s="113">
        <v>1999</v>
      </c>
      <c r="D4648" s="113" t="s">
        <v>122</v>
      </c>
      <c r="E4648" s="113" t="s">
        <v>124</v>
      </c>
      <c r="F4648" s="113" t="s">
        <v>200</v>
      </c>
      <c r="G4648" s="113">
        <v>38.251586844254199</v>
      </c>
    </row>
    <row r="4649" spans="1:7" x14ac:dyDescent="0.25">
      <c r="A4649" s="108" t="str">
        <f t="shared" si="72"/>
        <v>HR_1999_NATIONAL TOTAL_PM2.5</v>
      </c>
      <c r="B4649" s="113" t="s">
        <v>142</v>
      </c>
      <c r="C4649" s="113">
        <v>1999</v>
      </c>
      <c r="D4649" s="113" t="s">
        <v>122</v>
      </c>
      <c r="E4649" s="113" t="s">
        <v>203</v>
      </c>
      <c r="F4649" s="113" t="s">
        <v>200</v>
      </c>
      <c r="G4649" s="113">
        <v>39.187834344136597</v>
      </c>
    </row>
    <row r="4650" spans="1:7" x14ac:dyDescent="0.25">
      <c r="A4650" s="108" t="str">
        <f t="shared" si="72"/>
        <v>HR_1999_NATIONAL TOTAL_Pb</v>
      </c>
      <c r="B4650" s="113" t="s">
        <v>142</v>
      </c>
      <c r="C4650" s="113">
        <v>1999</v>
      </c>
      <c r="D4650" s="113" t="s">
        <v>122</v>
      </c>
      <c r="E4650" s="113" t="s">
        <v>125</v>
      </c>
      <c r="F4650" s="113" t="s">
        <v>200</v>
      </c>
      <c r="G4650" s="113">
        <v>0.17870476718482201</v>
      </c>
    </row>
    <row r="4651" spans="1:7" x14ac:dyDescent="0.25">
      <c r="A4651" s="108" t="str">
        <f t="shared" si="72"/>
        <v>HR_1999_NATIONAL TOTAL_Cd</v>
      </c>
      <c r="B4651" s="113" t="s">
        <v>142</v>
      </c>
      <c r="C4651" s="113">
        <v>1999</v>
      </c>
      <c r="D4651" s="113" t="s">
        <v>122</v>
      </c>
      <c r="E4651" s="113" t="s">
        <v>126</v>
      </c>
      <c r="F4651" s="113" t="s">
        <v>200</v>
      </c>
      <c r="G4651" s="113">
        <v>9.9399896026605792E-4</v>
      </c>
    </row>
    <row r="4652" spans="1:7" x14ac:dyDescent="0.25">
      <c r="A4652" s="108" t="str">
        <f t="shared" si="72"/>
        <v>HR_1999_NATIONAL TOTAL_Hg</v>
      </c>
      <c r="B4652" s="113" t="s">
        <v>142</v>
      </c>
      <c r="C4652" s="113">
        <v>1999</v>
      </c>
      <c r="D4652" s="113" t="s">
        <v>122</v>
      </c>
      <c r="E4652" s="113" t="s">
        <v>127</v>
      </c>
      <c r="F4652" s="113" t="s">
        <v>200</v>
      </c>
      <c r="G4652" s="113">
        <v>3.2858079046429903E-4</v>
      </c>
    </row>
    <row r="4653" spans="1:7" x14ac:dyDescent="0.25">
      <c r="A4653" s="108" t="str">
        <f t="shared" si="72"/>
        <v>HR_1999_NATIONAL TOTAL_DIOX</v>
      </c>
      <c r="B4653" s="113" t="s">
        <v>142</v>
      </c>
      <c r="C4653" s="113">
        <v>1999</v>
      </c>
      <c r="D4653" s="113" t="s">
        <v>122</v>
      </c>
      <c r="E4653" s="113" t="s">
        <v>128</v>
      </c>
      <c r="F4653" s="113" t="s">
        <v>200</v>
      </c>
      <c r="G4653" s="150">
        <v>1.0407782842174001E-7</v>
      </c>
    </row>
    <row r="4654" spans="1:7" x14ac:dyDescent="0.25">
      <c r="A4654" s="108" t="str">
        <f t="shared" si="72"/>
        <v>HR_1999_NATIONAL TOTAL_PAH</v>
      </c>
      <c r="B4654" s="113" t="s">
        <v>142</v>
      </c>
      <c r="C4654" s="113">
        <v>1999</v>
      </c>
      <c r="D4654" s="113" t="s">
        <v>122</v>
      </c>
      <c r="E4654" s="113" t="s">
        <v>129</v>
      </c>
      <c r="F4654" s="113" t="s">
        <v>200</v>
      </c>
      <c r="G4654" s="113">
        <v>1.7691793153477998E-2</v>
      </c>
    </row>
    <row r="4655" spans="1:7" x14ac:dyDescent="0.25">
      <c r="A4655" s="108" t="str">
        <f t="shared" si="72"/>
        <v>HR_1999_NATIONAL TOTAL_HCB</v>
      </c>
      <c r="B4655" s="113" t="s">
        <v>142</v>
      </c>
      <c r="C4655" s="113">
        <v>1999</v>
      </c>
      <c r="D4655" s="113" t="s">
        <v>122</v>
      </c>
      <c r="E4655" s="113" t="s">
        <v>130</v>
      </c>
      <c r="F4655" s="113" t="s">
        <v>200</v>
      </c>
      <c r="G4655" s="150">
        <v>4.8147568495629996E-6</v>
      </c>
    </row>
    <row r="4656" spans="1:7" x14ac:dyDescent="0.25">
      <c r="A4656" s="108" t="str">
        <f t="shared" si="72"/>
        <v>HR_1999_NATIONAL TOTAL_PCB</v>
      </c>
      <c r="B4656" s="113" t="s">
        <v>142</v>
      </c>
      <c r="C4656" s="113">
        <v>1999</v>
      </c>
      <c r="D4656" s="113" t="s">
        <v>122</v>
      </c>
      <c r="E4656" s="113" t="s">
        <v>259</v>
      </c>
      <c r="F4656" s="113" t="s">
        <v>200</v>
      </c>
      <c r="G4656" s="150">
        <v>1.580314078477E-6</v>
      </c>
    </row>
    <row r="4657" spans="1:7" x14ac:dyDescent="0.25">
      <c r="A4657" s="108" t="str">
        <f t="shared" si="72"/>
        <v>HR_1999_1A3(FS)_NOx</v>
      </c>
      <c r="B4657" s="113" t="s">
        <v>142</v>
      </c>
      <c r="C4657" s="113">
        <v>1999</v>
      </c>
      <c r="D4657" s="113" t="s">
        <v>132</v>
      </c>
      <c r="E4657" s="113" t="s">
        <v>199</v>
      </c>
      <c r="F4657" s="113" t="s">
        <v>200</v>
      </c>
      <c r="G4657" s="113">
        <v>33.993186041337403</v>
      </c>
    </row>
    <row r="4658" spans="1:7" x14ac:dyDescent="0.25">
      <c r="A4658" s="108" t="str">
        <f t="shared" si="72"/>
        <v>HR_1999_1A3(FS)_NMVOC</v>
      </c>
      <c r="B4658" s="113" t="s">
        <v>142</v>
      </c>
      <c r="C4658" s="113">
        <v>1999</v>
      </c>
      <c r="D4658" s="113" t="s">
        <v>132</v>
      </c>
      <c r="E4658" s="113" t="s">
        <v>123</v>
      </c>
      <c r="F4658" s="113" t="s">
        <v>200</v>
      </c>
      <c r="G4658" s="113">
        <v>29.369751112281101</v>
      </c>
    </row>
    <row r="4659" spans="1:7" x14ac:dyDescent="0.25">
      <c r="A4659" s="108" t="str">
        <f t="shared" si="72"/>
        <v>HR_1999_1A3(FS)_SOx</v>
      </c>
      <c r="B4659" s="113" t="s">
        <v>142</v>
      </c>
      <c r="C4659" s="113">
        <v>1999</v>
      </c>
      <c r="D4659" s="113" t="s">
        <v>132</v>
      </c>
      <c r="E4659" s="113" t="s">
        <v>201</v>
      </c>
      <c r="F4659" s="113" t="s">
        <v>200</v>
      </c>
      <c r="G4659" s="113">
        <v>4.6472637989682397</v>
      </c>
    </row>
    <row r="4660" spans="1:7" x14ac:dyDescent="0.25">
      <c r="A4660" s="108" t="str">
        <f t="shared" si="72"/>
        <v>HR_1999_1A3(FS)_NH3</v>
      </c>
      <c r="B4660" s="113" t="s">
        <v>142</v>
      </c>
      <c r="C4660" s="113">
        <v>1999</v>
      </c>
      <c r="D4660" s="113" t="s">
        <v>132</v>
      </c>
      <c r="E4660" s="113" t="s">
        <v>124</v>
      </c>
      <c r="F4660" s="113" t="s">
        <v>200</v>
      </c>
      <c r="G4660" s="113">
        <v>0.31346596753746597</v>
      </c>
    </row>
    <row r="4661" spans="1:7" x14ac:dyDescent="0.25">
      <c r="A4661" s="108" t="str">
        <f t="shared" si="72"/>
        <v>HR_1999_1A3(FS)_PM2.5</v>
      </c>
      <c r="B4661" s="113" t="s">
        <v>142</v>
      </c>
      <c r="C4661" s="113">
        <v>1999</v>
      </c>
      <c r="D4661" s="113" t="s">
        <v>132</v>
      </c>
      <c r="E4661" s="113" t="s">
        <v>203</v>
      </c>
      <c r="F4661" s="113" t="s">
        <v>200</v>
      </c>
      <c r="G4661" s="113">
        <v>1.9137874615010999</v>
      </c>
    </row>
    <row r="4662" spans="1:7" x14ac:dyDescent="0.25">
      <c r="A4662" s="108" t="str">
        <f t="shared" si="72"/>
        <v>HR_1999_3D_NOx</v>
      </c>
      <c r="B4662" s="113" t="s">
        <v>142</v>
      </c>
      <c r="C4662" s="113">
        <v>1999</v>
      </c>
      <c r="D4662" s="113" t="s">
        <v>206</v>
      </c>
      <c r="E4662" s="113" t="s">
        <v>199</v>
      </c>
      <c r="F4662" s="113" t="s">
        <v>200</v>
      </c>
      <c r="G4662" s="113">
        <v>4.32413034854775</v>
      </c>
    </row>
    <row r="4663" spans="1:7" x14ac:dyDescent="0.25">
      <c r="A4663" s="108" t="str">
        <f t="shared" si="72"/>
        <v>HR_2000_NATIONAL TOTAL_NOx</v>
      </c>
      <c r="B4663" s="113" t="s">
        <v>142</v>
      </c>
      <c r="C4663" s="113">
        <v>2000</v>
      </c>
      <c r="D4663" s="113" t="s">
        <v>122</v>
      </c>
      <c r="E4663" s="113" t="s">
        <v>199</v>
      </c>
      <c r="F4663" s="113" t="s">
        <v>200</v>
      </c>
      <c r="G4663" s="113">
        <v>85.925734711007394</v>
      </c>
    </row>
    <row r="4664" spans="1:7" x14ac:dyDescent="0.25">
      <c r="A4664" s="108" t="str">
        <f t="shared" si="72"/>
        <v>HR_2000_NATIONAL TOTAL_NMVOC</v>
      </c>
      <c r="B4664" s="113" t="s">
        <v>142</v>
      </c>
      <c r="C4664" s="113">
        <v>2000</v>
      </c>
      <c r="D4664" s="113" t="s">
        <v>122</v>
      </c>
      <c r="E4664" s="113" t="s">
        <v>123</v>
      </c>
      <c r="F4664" s="113" t="s">
        <v>200</v>
      </c>
      <c r="G4664" s="113">
        <v>104.113387287515</v>
      </c>
    </row>
    <row r="4665" spans="1:7" x14ac:dyDescent="0.25">
      <c r="A4665" s="108" t="str">
        <f t="shared" si="72"/>
        <v>HR_2000_NATIONAL TOTAL_SOx</v>
      </c>
      <c r="B4665" s="113" t="s">
        <v>142</v>
      </c>
      <c r="C4665" s="113">
        <v>2000</v>
      </c>
      <c r="D4665" s="113" t="s">
        <v>122</v>
      </c>
      <c r="E4665" s="113" t="s">
        <v>201</v>
      </c>
      <c r="F4665" s="113" t="s">
        <v>200</v>
      </c>
      <c r="G4665" s="113">
        <v>60.430677079274901</v>
      </c>
    </row>
    <row r="4666" spans="1:7" x14ac:dyDescent="0.25">
      <c r="A4666" s="108" t="str">
        <f t="shared" si="72"/>
        <v>HR_2000_NATIONAL TOTAL_NH3</v>
      </c>
      <c r="B4666" s="113" t="s">
        <v>142</v>
      </c>
      <c r="C4666" s="113">
        <v>2000</v>
      </c>
      <c r="D4666" s="113" t="s">
        <v>122</v>
      </c>
      <c r="E4666" s="113" t="s">
        <v>124</v>
      </c>
      <c r="F4666" s="113" t="s">
        <v>200</v>
      </c>
      <c r="G4666" s="113">
        <v>38.951885184999199</v>
      </c>
    </row>
    <row r="4667" spans="1:7" x14ac:dyDescent="0.25">
      <c r="A4667" s="108" t="str">
        <f t="shared" si="72"/>
        <v>HR_2000_NATIONAL TOTAL_PM2.5</v>
      </c>
      <c r="B4667" s="113" t="s">
        <v>142</v>
      </c>
      <c r="C4667" s="113">
        <v>2000</v>
      </c>
      <c r="D4667" s="113" t="s">
        <v>122</v>
      </c>
      <c r="E4667" s="113" t="s">
        <v>203</v>
      </c>
      <c r="F4667" s="113" t="s">
        <v>200</v>
      </c>
      <c r="G4667" s="113">
        <v>35.598706404902202</v>
      </c>
    </row>
    <row r="4668" spans="1:7" x14ac:dyDescent="0.25">
      <c r="A4668" s="108" t="str">
        <f t="shared" si="72"/>
        <v>HR_2000_NATIONAL TOTAL_Pb</v>
      </c>
      <c r="B4668" s="113" t="s">
        <v>142</v>
      </c>
      <c r="C4668" s="113">
        <v>2000</v>
      </c>
      <c r="D4668" s="113" t="s">
        <v>122</v>
      </c>
      <c r="E4668" s="113" t="s">
        <v>125</v>
      </c>
      <c r="F4668" s="113" t="s">
        <v>200</v>
      </c>
      <c r="G4668" s="113">
        <v>0.146284671238432</v>
      </c>
    </row>
    <row r="4669" spans="1:7" x14ac:dyDescent="0.25">
      <c r="A4669" s="108" t="str">
        <f t="shared" si="72"/>
        <v>HR_2000_NATIONAL TOTAL_Cd</v>
      </c>
      <c r="B4669" s="113" t="s">
        <v>142</v>
      </c>
      <c r="C4669" s="113">
        <v>2000</v>
      </c>
      <c r="D4669" s="113" t="s">
        <v>122</v>
      </c>
      <c r="E4669" s="113" t="s">
        <v>126</v>
      </c>
      <c r="F4669" s="113" t="s">
        <v>200</v>
      </c>
      <c r="G4669" s="113">
        <v>9.2917932169073604E-4</v>
      </c>
    </row>
    <row r="4670" spans="1:7" x14ac:dyDescent="0.25">
      <c r="A4670" s="108" t="str">
        <f t="shared" si="72"/>
        <v>HR_2000_NATIONAL TOTAL_Hg</v>
      </c>
      <c r="B4670" s="113" t="s">
        <v>142</v>
      </c>
      <c r="C4670" s="113">
        <v>2000</v>
      </c>
      <c r="D4670" s="113" t="s">
        <v>122</v>
      </c>
      <c r="E4670" s="113" t="s">
        <v>127</v>
      </c>
      <c r="F4670" s="113" t="s">
        <v>200</v>
      </c>
      <c r="G4670" s="113">
        <v>4.2773501505238701E-4</v>
      </c>
    </row>
    <row r="4671" spans="1:7" x14ac:dyDescent="0.25">
      <c r="A4671" s="108" t="str">
        <f t="shared" si="72"/>
        <v>HR_2000_NATIONAL TOTAL_DIOX</v>
      </c>
      <c r="B4671" s="113" t="s">
        <v>142</v>
      </c>
      <c r="C4671" s="113">
        <v>2000</v>
      </c>
      <c r="D4671" s="113" t="s">
        <v>122</v>
      </c>
      <c r="E4671" s="113" t="s">
        <v>128</v>
      </c>
      <c r="F4671" s="113" t="s">
        <v>200</v>
      </c>
      <c r="G4671" s="150">
        <v>7.1444356146222406E-8</v>
      </c>
    </row>
    <row r="4672" spans="1:7" x14ac:dyDescent="0.25">
      <c r="A4672" s="108" t="str">
        <f t="shared" si="72"/>
        <v>HR_2000_NATIONAL TOTAL_PAH</v>
      </c>
      <c r="B4672" s="113" t="s">
        <v>142</v>
      </c>
      <c r="C4672" s="113">
        <v>2000</v>
      </c>
      <c r="D4672" s="113" t="s">
        <v>122</v>
      </c>
      <c r="E4672" s="113" t="s">
        <v>129</v>
      </c>
      <c r="F4672" s="113" t="s">
        <v>200</v>
      </c>
      <c r="G4672" s="113">
        <v>1.5731172666085199E-2</v>
      </c>
    </row>
    <row r="4673" spans="1:7" x14ac:dyDescent="0.25">
      <c r="A4673" s="108" t="str">
        <f t="shared" si="72"/>
        <v>HR_2000_NATIONAL TOTAL_HCB</v>
      </c>
      <c r="B4673" s="113" t="s">
        <v>142</v>
      </c>
      <c r="C4673" s="113">
        <v>2000</v>
      </c>
      <c r="D4673" s="113" t="s">
        <v>122</v>
      </c>
      <c r="E4673" s="113" t="s">
        <v>130</v>
      </c>
      <c r="F4673" s="113" t="s">
        <v>200</v>
      </c>
      <c r="G4673" s="150">
        <v>1.9886500063659998E-6</v>
      </c>
    </row>
    <row r="4674" spans="1:7" x14ac:dyDescent="0.25">
      <c r="A4674" s="108" t="str">
        <f t="shared" ref="A4674:A4737" si="73">CONCATENATE(B4674,"_",C4674,"_",D4674,"_",E4674)</f>
        <v>HR_2000_NATIONAL TOTAL_PCB</v>
      </c>
      <c r="B4674" s="113" t="s">
        <v>142</v>
      </c>
      <c r="C4674" s="113">
        <v>2000</v>
      </c>
      <c r="D4674" s="113" t="s">
        <v>122</v>
      </c>
      <c r="E4674" s="113" t="s">
        <v>259</v>
      </c>
      <c r="F4674" s="113" t="s">
        <v>200</v>
      </c>
      <c r="G4674" s="150">
        <v>3.31259134574462E-6</v>
      </c>
    </row>
    <row r="4675" spans="1:7" x14ac:dyDescent="0.25">
      <c r="A4675" s="108" t="str">
        <f t="shared" si="73"/>
        <v>HR_2000_1A3(FS)_NOx</v>
      </c>
      <c r="B4675" s="113" t="s">
        <v>142</v>
      </c>
      <c r="C4675" s="113">
        <v>2000</v>
      </c>
      <c r="D4675" s="113" t="s">
        <v>132</v>
      </c>
      <c r="E4675" s="113" t="s">
        <v>199</v>
      </c>
      <c r="F4675" s="113" t="s">
        <v>200</v>
      </c>
      <c r="G4675" s="113">
        <v>32.626485446152401</v>
      </c>
    </row>
    <row r="4676" spans="1:7" x14ac:dyDescent="0.25">
      <c r="A4676" s="108" t="str">
        <f t="shared" si="73"/>
        <v>HR_2000_1A3(FS)_NMVOC</v>
      </c>
      <c r="B4676" s="113" t="s">
        <v>142</v>
      </c>
      <c r="C4676" s="113">
        <v>2000</v>
      </c>
      <c r="D4676" s="113" t="s">
        <v>132</v>
      </c>
      <c r="E4676" s="113" t="s">
        <v>123</v>
      </c>
      <c r="F4676" s="113" t="s">
        <v>200</v>
      </c>
      <c r="G4676" s="113">
        <v>30.009325480729999</v>
      </c>
    </row>
    <row r="4677" spans="1:7" x14ac:dyDescent="0.25">
      <c r="A4677" s="108" t="str">
        <f t="shared" si="73"/>
        <v>HR_2000_1A3(FS)_SOx</v>
      </c>
      <c r="B4677" s="113" t="s">
        <v>142</v>
      </c>
      <c r="C4677" s="113">
        <v>2000</v>
      </c>
      <c r="D4677" s="113" t="s">
        <v>132</v>
      </c>
      <c r="E4677" s="113" t="s">
        <v>201</v>
      </c>
      <c r="F4677" s="113" t="s">
        <v>200</v>
      </c>
      <c r="G4677" s="113">
        <v>5.1931786555389499</v>
      </c>
    </row>
    <row r="4678" spans="1:7" x14ac:dyDescent="0.25">
      <c r="A4678" s="108" t="str">
        <f t="shared" si="73"/>
        <v>HR_2000_1A3(FS)_NH3</v>
      </c>
      <c r="B4678" s="113" t="s">
        <v>142</v>
      </c>
      <c r="C4678" s="113">
        <v>2000</v>
      </c>
      <c r="D4678" s="113" t="s">
        <v>132</v>
      </c>
      <c r="E4678" s="113" t="s">
        <v>124</v>
      </c>
      <c r="F4678" s="113" t="s">
        <v>200</v>
      </c>
      <c r="G4678" s="113">
        <v>0.34557884087164098</v>
      </c>
    </row>
    <row r="4679" spans="1:7" x14ac:dyDescent="0.25">
      <c r="A4679" s="108" t="str">
        <f t="shared" si="73"/>
        <v>HR_2000_1A3(FS)_PM2.5</v>
      </c>
      <c r="B4679" s="113" t="s">
        <v>142</v>
      </c>
      <c r="C4679" s="113">
        <v>2000</v>
      </c>
      <c r="D4679" s="113" t="s">
        <v>132</v>
      </c>
      <c r="E4679" s="113" t="s">
        <v>203</v>
      </c>
      <c r="F4679" s="113" t="s">
        <v>200</v>
      </c>
      <c r="G4679" s="113">
        <v>2.5563437088273302</v>
      </c>
    </row>
    <row r="4680" spans="1:7" x14ac:dyDescent="0.25">
      <c r="A4680" s="108" t="str">
        <f t="shared" si="73"/>
        <v>HR_2000_3D_NOx</v>
      </c>
      <c r="B4680" s="113" t="s">
        <v>142</v>
      </c>
      <c r="C4680" s="113">
        <v>2000</v>
      </c>
      <c r="D4680" s="113" t="s">
        <v>206</v>
      </c>
      <c r="E4680" s="113" t="s">
        <v>199</v>
      </c>
      <c r="F4680" s="113" t="s">
        <v>200</v>
      </c>
      <c r="G4680" s="113">
        <v>4.6045661294914204</v>
      </c>
    </row>
    <row r="4681" spans="1:7" x14ac:dyDescent="0.25">
      <c r="A4681" s="108" t="str">
        <f t="shared" si="73"/>
        <v>HR_2001_NATIONAL TOTAL_NOx</v>
      </c>
      <c r="B4681" s="113" t="s">
        <v>142</v>
      </c>
      <c r="C4681" s="113">
        <v>2001</v>
      </c>
      <c r="D4681" s="113" t="s">
        <v>122</v>
      </c>
      <c r="E4681" s="113" t="s">
        <v>199</v>
      </c>
      <c r="F4681" s="113" t="s">
        <v>200</v>
      </c>
      <c r="G4681" s="113">
        <v>86.511002609682393</v>
      </c>
    </row>
    <row r="4682" spans="1:7" x14ac:dyDescent="0.25">
      <c r="A4682" s="108" t="str">
        <f t="shared" si="73"/>
        <v>HR_2001_NATIONAL TOTAL_NMVOC</v>
      </c>
      <c r="B4682" s="113" t="s">
        <v>142</v>
      </c>
      <c r="C4682" s="113">
        <v>2001</v>
      </c>
      <c r="D4682" s="113" t="s">
        <v>122</v>
      </c>
      <c r="E4682" s="113" t="s">
        <v>123</v>
      </c>
      <c r="F4682" s="113" t="s">
        <v>200</v>
      </c>
      <c r="G4682" s="113">
        <v>101.982912513285</v>
      </c>
    </row>
    <row r="4683" spans="1:7" x14ac:dyDescent="0.25">
      <c r="A4683" s="108" t="str">
        <f t="shared" si="73"/>
        <v>HR_2001_NATIONAL TOTAL_SOx</v>
      </c>
      <c r="B4683" s="113" t="s">
        <v>142</v>
      </c>
      <c r="C4683" s="113">
        <v>2001</v>
      </c>
      <c r="D4683" s="113" t="s">
        <v>122</v>
      </c>
      <c r="E4683" s="113" t="s">
        <v>201</v>
      </c>
      <c r="F4683" s="113" t="s">
        <v>200</v>
      </c>
      <c r="G4683" s="113">
        <v>59.120246283163198</v>
      </c>
    </row>
    <row r="4684" spans="1:7" x14ac:dyDescent="0.25">
      <c r="A4684" s="108" t="str">
        <f t="shared" si="73"/>
        <v>HR_2001_NATIONAL TOTAL_NH3</v>
      </c>
      <c r="B4684" s="113" t="s">
        <v>142</v>
      </c>
      <c r="C4684" s="113">
        <v>2001</v>
      </c>
      <c r="D4684" s="113" t="s">
        <v>122</v>
      </c>
      <c r="E4684" s="113" t="s">
        <v>124</v>
      </c>
      <c r="F4684" s="113" t="s">
        <v>200</v>
      </c>
      <c r="G4684" s="113">
        <v>41.292621141080701</v>
      </c>
    </row>
    <row r="4685" spans="1:7" x14ac:dyDescent="0.25">
      <c r="A4685" s="108" t="str">
        <f t="shared" si="73"/>
        <v>HR_2001_NATIONAL TOTAL_PM2.5</v>
      </c>
      <c r="B4685" s="113" t="s">
        <v>142</v>
      </c>
      <c r="C4685" s="113">
        <v>2001</v>
      </c>
      <c r="D4685" s="113" t="s">
        <v>122</v>
      </c>
      <c r="E4685" s="113" t="s">
        <v>203</v>
      </c>
      <c r="F4685" s="113" t="s">
        <v>200</v>
      </c>
      <c r="G4685" s="113">
        <v>38.393106938519601</v>
      </c>
    </row>
    <row r="4686" spans="1:7" x14ac:dyDescent="0.25">
      <c r="A4686" s="108" t="str">
        <f t="shared" si="73"/>
        <v>HR_2001_NATIONAL TOTAL_Pb</v>
      </c>
      <c r="B4686" s="113" t="s">
        <v>142</v>
      </c>
      <c r="C4686" s="113">
        <v>2001</v>
      </c>
      <c r="D4686" s="113" t="s">
        <v>122</v>
      </c>
      <c r="E4686" s="113" t="s">
        <v>125</v>
      </c>
      <c r="F4686" s="113" t="s">
        <v>200</v>
      </c>
      <c r="G4686" s="113">
        <v>0.111931747093345</v>
      </c>
    </row>
    <row r="4687" spans="1:7" x14ac:dyDescent="0.25">
      <c r="A4687" s="108" t="str">
        <f t="shared" si="73"/>
        <v>HR_2001_NATIONAL TOTAL_Cd</v>
      </c>
      <c r="B4687" s="113" t="s">
        <v>142</v>
      </c>
      <c r="C4687" s="113">
        <v>2001</v>
      </c>
      <c r="D4687" s="113" t="s">
        <v>122</v>
      </c>
      <c r="E4687" s="113" t="s">
        <v>126</v>
      </c>
      <c r="F4687" s="113" t="s">
        <v>200</v>
      </c>
      <c r="G4687" s="113">
        <v>1.0137747869245399E-3</v>
      </c>
    </row>
    <row r="4688" spans="1:7" x14ac:dyDescent="0.25">
      <c r="A4688" s="108" t="str">
        <f t="shared" si="73"/>
        <v>HR_2001_NATIONAL TOTAL_Hg</v>
      </c>
      <c r="B4688" s="113" t="s">
        <v>142</v>
      </c>
      <c r="C4688" s="113">
        <v>2001</v>
      </c>
      <c r="D4688" s="113" t="s">
        <v>122</v>
      </c>
      <c r="E4688" s="113" t="s">
        <v>127</v>
      </c>
      <c r="F4688" s="113" t="s">
        <v>200</v>
      </c>
      <c r="G4688" s="113">
        <v>4.3927236783076302E-4</v>
      </c>
    </row>
    <row r="4689" spans="1:7" x14ac:dyDescent="0.25">
      <c r="A4689" s="108" t="str">
        <f t="shared" si="73"/>
        <v>HR_2001_NATIONAL TOTAL_DIOX</v>
      </c>
      <c r="B4689" s="113" t="s">
        <v>142</v>
      </c>
      <c r="C4689" s="113">
        <v>2001</v>
      </c>
      <c r="D4689" s="113" t="s">
        <v>122</v>
      </c>
      <c r="E4689" s="113" t="s">
        <v>128</v>
      </c>
      <c r="F4689" s="113" t="s">
        <v>200</v>
      </c>
      <c r="G4689" s="150">
        <v>9.0698675198601495E-8</v>
      </c>
    </row>
    <row r="4690" spans="1:7" x14ac:dyDescent="0.25">
      <c r="A4690" s="108" t="str">
        <f t="shared" si="73"/>
        <v>HR_2001_NATIONAL TOTAL_PAH</v>
      </c>
      <c r="B4690" s="113" t="s">
        <v>142</v>
      </c>
      <c r="C4690" s="113">
        <v>2001</v>
      </c>
      <c r="D4690" s="113" t="s">
        <v>122</v>
      </c>
      <c r="E4690" s="113" t="s">
        <v>129</v>
      </c>
      <c r="F4690" s="113" t="s">
        <v>200</v>
      </c>
      <c r="G4690" s="113">
        <v>1.6986416919250399E-2</v>
      </c>
    </row>
    <row r="4691" spans="1:7" x14ac:dyDescent="0.25">
      <c r="A4691" s="108" t="str">
        <f t="shared" si="73"/>
        <v>HR_2001_NATIONAL TOTAL_HCB</v>
      </c>
      <c r="B4691" s="113" t="s">
        <v>142</v>
      </c>
      <c r="C4691" s="113">
        <v>2001</v>
      </c>
      <c r="D4691" s="113" t="s">
        <v>122</v>
      </c>
      <c r="E4691" s="113" t="s">
        <v>130</v>
      </c>
      <c r="F4691" s="113" t="s">
        <v>200</v>
      </c>
      <c r="G4691" s="150">
        <v>2.060908286614E-6</v>
      </c>
    </row>
    <row r="4692" spans="1:7" x14ac:dyDescent="0.25">
      <c r="A4692" s="108" t="str">
        <f t="shared" si="73"/>
        <v>HR_2001_NATIONAL TOTAL_PCB</v>
      </c>
      <c r="B4692" s="113" t="s">
        <v>142</v>
      </c>
      <c r="C4692" s="113">
        <v>2001</v>
      </c>
      <c r="D4692" s="113" t="s">
        <v>122</v>
      </c>
      <c r="E4692" s="113" t="s">
        <v>259</v>
      </c>
      <c r="F4692" s="113" t="s">
        <v>200</v>
      </c>
      <c r="G4692" s="150">
        <v>3.5026979211397798E-6</v>
      </c>
    </row>
    <row r="4693" spans="1:7" x14ac:dyDescent="0.25">
      <c r="A4693" s="108" t="str">
        <f t="shared" si="73"/>
        <v>HR_2001_1A3(FS)_NOx</v>
      </c>
      <c r="B4693" s="113" t="s">
        <v>142</v>
      </c>
      <c r="C4693" s="113">
        <v>2001</v>
      </c>
      <c r="D4693" s="113" t="s">
        <v>132</v>
      </c>
      <c r="E4693" s="113" t="s">
        <v>199</v>
      </c>
      <c r="F4693" s="113" t="s">
        <v>200</v>
      </c>
      <c r="G4693" s="113">
        <v>31.7491413537462</v>
      </c>
    </row>
    <row r="4694" spans="1:7" x14ac:dyDescent="0.25">
      <c r="A4694" s="108" t="str">
        <f t="shared" si="73"/>
        <v>HR_2001_1A3(FS)_NMVOC</v>
      </c>
      <c r="B4694" s="113" t="s">
        <v>142</v>
      </c>
      <c r="C4694" s="113">
        <v>2001</v>
      </c>
      <c r="D4694" s="113" t="s">
        <v>132</v>
      </c>
      <c r="E4694" s="113" t="s">
        <v>123</v>
      </c>
      <c r="F4694" s="113" t="s">
        <v>200</v>
      </c>
      <c r="G4694" s="113">
        <v>25.985063114810199</v>
      </c>
    </row>
    <row r="4695" spans="1:7" x14ac:dyDescent="0.25">
      <c r="A4695" s="108" t="str">
        <f t="shared" si="73"/>
        <v>HR_2001_1A3(FS)_SOx</v>
      </c>
      <c r="B4695" s="113" t="s">
        <v>142</v>
      </c>
      <c r="C4695" s="113">
        <v>2001</v>
      </c>
      <c r="D4695" s="113" t="s">
        <v>132</v>
      </c>
      <c r="E4695" s="113" t="s">
        <v>201</v>
      </c>
      <c r="F4695" s="113" t="s">
        <v>200</v>
      </c>
      <c r="G4695" s="113">
        <v>3.8918421691732301</v>
      </c>
    </row>
    <row r="4696" spans="1:7" x14ac:dyDescent="0.25">
      <c r="A4696" s="108" t="str">
        <f t="shared" si="73"/>
        <v>HR_2001_1A3(FS)_NH3</v>
      </c>
      <c r="B4696" s="113" t="s">
        <v>142</v>
      </c>
      <c r="C4696" s="113">
        <v>2001</v>
      </c>
      <c r="D4696" s="113" t="s">
        <v>132</v>
      </c>
      <c r="E4696" s="113" t="s">
        <v>124</v>
      </c>
      <c r="F4696" s="113" t="s">
        <v>200</v>
      </c>
      <c r="G4696" s="113">
        <v>0.320087351516124</v>
      </c>
    </row>
    <row r="4697" spans="1:7" x14ac:dyDescent="0.25">
      <c r="A4697" s="108" t="str">
        <f t="shared" si="73"/>
        <v>HR_2001_1A3(FS)_PM2.5</v>
      </c>
      <c r="B4697" s="113" t="s">
        <v>142</v>
      </c>
      <c r="C4697" s="113">
        <v>2001</v>
      </c>
      <c r="D4697" s="113" t="s">
        <v>132</v>
      </c>
      <c r="E4697" s="113" t="s">
        <v>203</v>
      </c>
      <c r="F4697" s="113" t="s">
        <v>200</v>
      </c>
      <c r="G4697" s="113">
        <v>2.41970359777565</v>
      </c>
    </row>
    <row r="4698" spans="1:7" x14ac:dyDescent="0.25">
      <c r="A4698" s="108" t="str">
        <f t="shared" si="73"/>
        <v>HR_2001_3D_NOx</v>
      </c>
      <c r="B4698" s="113" t="s">
        <v>142</v>
      </c>
      <c r="C4698" s="113">
        <v>2001</v>
      </c>
      <c r="D4698" s="113" t="s">
        <v>206</v>
      </c>
      <c r="E4698" s="113" t="s">
        <v>199</v>
      </c>
      <c r="F4698" s="113" t="s">
        <v>200</v>
      </c>
      <c r="G4698" s="113">
        <v>4.8837992257365102</v>
      </c>
    </row>
    <row r="4699" spans="1:7" x14ac:dyDescent="0.25">
      <c r="A4699" s="108" t="str">
        <f t="shared" si="73"/>
        <v>HR_2002_NATIONAL TOTAL_NOx</v>
      </c>
      <c r="B4699" s="113" t="s">
        <v>142</v>
      </c>
      <c r="C4699" s="113">
        <v>2002</v>
      </c>
      <c r="D4699" s="113" t="s">
        <v>122</v>
      </c>
      <c r="E4699" s="113" t="s">
        <v>199</v>
      </c>
      <c r="F4699" s="113" t="s">
        <v>200</v>
      </c>
      <c r="G4699" s="113">
        <v>89.199721054598697</v>
      </c>
    </row>
    <row r="4700" spans="1:7" x14ac:dyDescent="0.25">
      <c r="A4700" s="108" t="str">
        <f t="shared" si="73"/>
        <v>HR_2002_NATIONAL TOTAL_NMVOC</v>
      </c>
      <c r="B4700" s="113" t="s">
        <v>142</v>
      </c>
      <c r="C4700" s="113">
        <v>2002</v>
      </c>
      <c r="D4700" s="113" t="s">
        <v>122</v>
      </c>
      <c r="E4700" s="113" t="s">
        <v>123</v>
      </c>
      <c r="F4700" s="113" t="s">
        <v>200</v>
      </c>
      <c r="G4700" s="113">
        <v>104.51322589823</v>
      </c>
    </row>
    <row r="4701" spans="1:7" x14ac:dyDescent="0.25">
      <c r="A4701" s="108" t="str">
        <f t="shared" si="73"/>
        <v>HR_2002_NATIONAL TOTAL_SOx</v>
      </c>
      <c r="B4701" s="113" t="s">
        <v>142</v>
      </c>
      <c r="C4701" s="113">
        <v>2002</v>
      </c>
      <c r="D4701" s="113" t="s">
        <v>122</v>
      </c>
      <c r="E4701" s="113" t="s">
        <v>201</v>
      </c>
      <c r="F4701" s="113" t="s">
        <v>200</v>
      </c>
      <c r="G4701" s="113">
        <v>63.263391484091997</v>
      </c>
    </row>
    <row r="4702" spans="1:7" x14ac:dyDescent="0.25">
      <c r="A4702" s="108" t="str">
        <f t="shared" si="73"/>
        <v>HR_2002_NATIONAL TOTAL_NH3</v>
      </c>
      <c r="B4702" s="113" t="s">
        <v>142</v>
      </c>
      <c r="C4702" s="113">
        <v>2002</v>
      </c>
      <c r="D4702" s="113" t="s">
        <v>122</v>
      </c>
      <c r="E4702" s="113" t="s">
        <v>124</v>
      </c>
      <c r="F4702" s="113" t="s">
        <v>200</v>
      </c>
      <c r="G4702" s="113">
        <v>40.051310908800701</v>
      </c>
    </row>
    <row r="4703" spans="1:7" x14ac:dyDescent="0.25">
      <c r="A4703" s="108" t="str">
        <f t="shared" si="73"/>
        <v>HR_2002_NATIONAL TOTAL_PM2.5</v>
      </c>
      <c r="B4703" s="113" t="s">
        <v>142</v>
      </c>
      <c r="C4703" s="113">
        <v>2002</v>
      </c>
      <c r="D4703" s="113" t="s">
        <v>122</v>
      </c>
      <c r="E4703" s="113" t="s">
        <v>203</v>
      </c>
      <c r="F4703" s="113" t="s">
        <v>200</v>
      </c>
      <c r="G4703" s="113">
        <v>38.143228570557703</v>
      </c>
    </row>
    <row r="4704" spans="1:7" x14ac:dyDescent="0.25">
      <c r="A4704" s="108" t="str">
        <f t="shared" si="73"/>
        <v>HR_2002_NATIONAL TOTAL_Pb</v>
      </c>
      <c r="B4704" s="113" t="s">
        <v>142</v>
      </c>
      <c r="C4704" s="113">
        <v>2002</v>
      </c>
      <c r="D4704" s="113" t="s">
        <v>122</v>
      </c>
      <c r="E4704" s="113" t="s">
        <v>125</v>
      </c>
      <c r="F4704" s="113" t="s">
        <v>200</v>
      </c>
      <c r="G4704" s="113">
        <v>6.9193655486351993E-2</v>
      </c>
    </row>
    <row r="4705" spans="1:7" x14ac:dyDescent="0.25">
      <c r="A4705" s="108" t="str">
        <f t="shared" si="73"/>
        <v>HR_2002_NATIONAL TOTAL_Cd</v>
      </c>
      <c r="B4705" s="113" t="s">
        <v>142</v>
      </c>
      <c r="C4705" s="113">
        <v>2002</v>
      </c>
      <c r="D4705" s="113" t="s">
        <v>122</v>
      </c>
      <c r="E4705" s="113" t="s">
        <v>126</v>
      </c>
      <c r="F4705" s="113" t="s">
        <v>200</v>
      </c>
      <c r="G4705" s="113">
        <v>1.00868163868307E-3</v>
      </c>
    </row>
    <row r="4706" spans="1:7" x14ac:dyDescent="0.25">
      <c r="A4706" s="108" t="str">
        <f t="shared" si="73"/>
        <v>HR_2002_NATIONAL TOTAL_Hg</v>
      </c>
      <c r="B4706" s="113" t="s">
        <v>142</v>
      </c>
      <c r="C4706" s="113">
        <v>2002</v>
      </c>
      <c r="D4706" s="113" t="s">
        <v>122</v>
      </c>
      <c r="E4706" s="113" t="s">
        <v>127</v>
      </c>
      <c r="F4706" s="113" t="s">
        <v>200</v>
      </c>
      <c r="G4706" s="113">
        <v>4.8604575971301803E-4</v>
      </c>
    </row>
    <row r="4707" spans="1:7" x14ac:dyDescent="0.25">
      <c r="A4707" s="108" t="str">
        <f t="shared" si="73"/>
        <v>HR_2002_NATIONAL TOTAL_DIOX</v>
      </c>
      <c r="B4707" s="113" t="s">
        <v>142</v>
      </c>
      <c r="C4707" s="113">
        <v>2002</v>
      </c>
      <c r="D4707" s="113" t="s">
        <v>122</v>
      </c>
      <c r="E4707" s="113" t="s">
        <v>128</v>
      </c>
      <c r="F4707" s="113" t="s">
        <v>200</v>
      </c>
      <c r="G4707" s="150">
        <v>9.6097015309086893E-8</v>
      </c>
    </row>
    <row r="4708" spans="1:7" x14ac:dyDescent="0.25">
      <c r="A4708" s="108" t="str">
        <f t="shared" si="73"/>
        <v>HR_2002_NATIONAL TOTAL_PAH</v>
      </c>
      <c r="B4708" s="113" t="s">
        <v>142</v>
      </c>
      <c r="C4708" s="113">
        <v>2002</v>
      </c>
      <c r="D4708" s="113" t="s">
        <v>122</v>
      </c>
      <c r="E4708" s="113" t="s">
        <v>129</v>
      </c>
      <c r="F4708" s="113" t="s">
        <v>200</v>
      </c>
      <c r="G4708" s="113">
        <v>1.64097117092246E-2</v>
      </c>
    </row>
    <row r="4709" spans="1:7" x14ac:dyDescent="0.25">
      <c r="A4709" s="108" t="str">
        <f t="shared" si="73"/>
        <v>HR_2002_NATIONAL TOTAL_HCB</v>
      </c>
      <c r="B4709" s="113" t="s">
        <v>142</v>
      </c>
      <c r="C4709" s="113">
        <v>2002</v>
      </c>
      <c r="D4709" s="113" t="s">
        <v>122</v>
      </c>
      <c r="E4709" s="113" t="s">
        <v>130</v>
      </c>
      <c r="F4709" s="113" t="s">
        <v>200</v>
      </c>
      <c r="G4709" s="150">
        <v>1.3611584843219999E-6</v>
      </c>
    </row>
    <row r="4710" spans="1:7" x14ac:dyDescent="0.25">
      <c r="A4710" s="108" t="str">
        <f t="shared" si="73"/>
        <v>HR_2002_NATIONAL TOTAL_PCB</v>
      </c>
      <c r="B4710" s="113" t="s">
        <v>142</v>
      </c>
      <c r="C4710" s="113">
        <v>2002</v>
      </c>
      <c r="D4710" s="113" t="s">
        <v>122</v>
      </c>
      <c r="E4710" s="113" t="s">
        <v>259</v>
      </c>
      <c r="F4710" s="113" t="s">
        <v>200</v>
      </c>
      <c r="G4710" s="150">
        <v>4.2231786173968497E-6</v>
      </c>
    </row>
    <row r="4711" spans="1:7" x14ac:dyDescent="0.25">
      <c r="A4711" s="108" t="str">
        <f t="shared" si="73"/>
        <v>HR_2002_1A3(FS)_NOx</v>
      </c>
      <c r="B4711" s="113" t="s">
        <v>142</v>
      </c>
      <c r="C4711" s="113">
        <v>2002</v>
      </c>
      <c r="D4711" s="113" t="s">
        <v>132</v>
      </c>
      <c r="E4711" s="113" t="s">
        <v>199</v>
      </c>
      <c r="F4711" s="113" t="s">
        <v>200</v>
      </c>
      <c r="G4711" s="113">
        <v>33.039238026333599</v>
      </c>
    </row>
    <row r="4712" spans="1:7" x14ac:dyDescent="0.25">
      <c r="A4712" s="108" t="str">
        <f t="shared" si="73"/>
        <v>HR_2002_1A3(FS)_NMVOC</v>
      </c>
      <c r="B4712" s="113" t="s">
        <v>142</v>
      </c>
      <c r="C4712" s="113">
        <v>2002</v>
      </c>
      <c r="D4712" s="113" t="s">
        <v>132</v>
      </c>
      <c r="E4712" s="113" t="s">
        <v>123</v>
      </c>
      <c r="F4712" s="113" t="s">
        <v>200</v>
      </c>
      <c r="G4712" s="113">
        <v>23.8661292595825</v>
      </c>
    </row>
    <row r="4713" spans="1:7" x14ac:dyDescent="0.25">
      <c r="A4713" s="108" t="str">
        <f t="shared" si="73"/>
        <v>HR_2002_1A3(FS)_SOx</v>
      </c>
      <c r="B4713" s="113" t="s">
        <v>142</v>
      </c>
      <c r="C4713" s="113">
        <v>2002</v>
      </c>
      <c r="D4713" s="113" t="s">
        <v>132</v>
      </c>
      <c r="E4713" s="113" t="s">
        <v>201</v>
      </c>
      <c r="F4713" s="113" t="s">
        <v>200</v>
      </c>
      <c r="G4713" s="113">
        <v>4.3998726330420102</v>
      </c>
    </row>
    <row r="4714" spans="1:7" x14ac:dyDescent="0.25">
      <c r="A4714" s="108" t="str">
        <f t="shared" si="73"/>
        <v>HR_2002_1A3(FS)_NH3</v>
      </c>
      <c r="B4714" s="113" t="s">
        <v>142</v>
      </c>
      <c r="C4714" s="113">
        <v>2002</v>
      </c>
      <c r="D4714" s="113" t="s">
        <v>132</v>
      </c>
      <c r="E4714" s="113" t="s">
        <v>124</v>
      </c>
      <c r="F4714" s="113" t="s">
        <v>200</v>
      </c>
      <c r="G4714" s="113">
        <v>0.35278299271353403</v>
      </c>
    </row>
    <row r="4715" spans="1:7" x14ac:dyDescent="0.25">
      <c r="A4715" s="108" t="str">
        <f t="shared" si="73"/>
        <v>HR_2002_1A3(FS)_PM2.5</v>
      </c>
      <c r="B4715" s="113" t="s">
        <v>142</v>
      </c>
      <c r="C4715" s="113">
        <v>2002</v>
      </c>
      <c r="D4715" s="113" t="s">
        <v>132</v>
      </c>
      <c r="E4715" s="113" t="s">
        <v>203</v>
      </c>
      <c r="F4715" s="113" t="s">
        <v>200</v>
      </c>
      <c r="G4715" s="113">
        <v>2.49268789537359</v>
      </c>
    </row>
    <row r="4716" spans="1:7" x14ac:dyDescent="0.25">
      <c r="A4716" s="108" t="str">
        <f t="shared" si="73"/>
        <v>HR_2002_3D_NOx</v>
      </c>
      <c r="B4716" s="113" t="s">
        <v>142</v>
      </c>
      <c r="C4716" s="113">
        <v>2002</v>
      </c>
      <c r="D4716" s="113" t="s">
        <v>206</v>
      </c>
      <c r="E4716" s="113" t="s">
        <v>199</v>
      </c>
      <c r="F4716" s="113" t="s">
        <v>200</v>
      </c>
      <c r="G4716" s="113">
        <v>4.7226529302881</v>
      </c>
    </row>
    <row r="4717" spans="1:7" x14ac:dyDescent="0.25">
      <c r="A4717" s="108" t="str">
        <f t="shared" si="73"/>
        <v>HR_2003_NATIONAL TOTAL_NOx</v>
      </c>
      <c r="B4717" s="113" t="s">
        <v>142</v>
      </c>
      <c r="C4717" s="113">
        <v>2003</v>
      </c>
      <c r="D4717" s="113" t="s">
        <v>122</v>
      </c>
      <c r="E4717" s="113" t="s">
        <v>199</v>
      </c>
      <c r="F4717" s="113" t="s">
        <v>200</v>
      </c>
      <c r="G4717" s="113">
        <v>88.247701713184298</v>
      </c>
    </row>
    <row r="4718" spans="1:7" x14ac:dyDescent="0.25">
      <c r="A4718" s="108" t="str">
        <f t="shared" si="73"/>
        <v>HR_2003_NATIONAL TOTAL_NMVOC</v>
      </c>
      <c r="B4718" s="113" t="s">
        <v>142</v>
      </c>
      <c r="C4718" s="113">
        <v>2003</v>
      </c>
      <c r="D4718" s="113" t="s">
        <v>122</v>
      </c>
      <c r="E4718" s="113" t="s">
        <v>123</v>
      </c>
      <c r="F4718" s="113" t="s">
        <v>200</v>
      </c>
      <c r="G4718" s="113">
        <v>108.13595983499999</v>
      </c>
    </row>
    <row r="4719" spans="1:7" x14ac:dyDescent="0.25">
      <c r="A4719" s="108" t="str">
        <f t="shared" si="73"/>
        <v>HR_2003_NATIONAL TOTAL_SOx</v>
      </c>
      <c r="B4719" s="113" t="s">
        <v>142</v>
      </c>
      <c r="C4719" s="113">
        <v>2003</v>
      </c>
      <c r="D4719" s="113" t="s">
        <v>122</v>
      </c>
      <c r="E4719" s="113" t="s">
        <v>201</v>
      </c>
      <c r="F4719" s="113" t="s">
        <v>200</v>
      </c>
      <c r="G4719" s="113">
        <v>63.860295227482503</v>
      </c>
    </row>
    <row r="4720" spans="1:7" x14ac:dyDescent="0.25">
      <c r="A4720" s="108" t="str">
        <f t="shared" si="73"/>
        <v>HR_2003_NATIONAL TOTAL_NH3</v>
      </c>
      <c r="B4720" s="113" t="s">
        <v>142</v>
      </c>
      <c r="C4720" s="113">
        <v>2003</v>
      </c>
      <c r="D4720" s="113" t="s">
        <v>122</v>
      </c>
      <c r="E4720" s="113" t="s">
        <v>124</v>
      </c>
      <c r="F4720" s="113" t="s">
        <v>200</v>
      </c>
      <c r="G4720" s="113">
        <v>40.138628803223</v>
      </c>
    </row>
    <row r="4721" spans="1:7" x14ac:dyDescent="0.25">
      <c r="A4721" s="108" t="str">
        <f t="shared" si="73"/>
        <v>HR_2003_NATIONAL TOTAL_PM2.5</v>
      </c>
      <c r="B4721" s="113" t="s">
        <v>142</v>
      </c>
      <c r="C4721" s="113">
        <v>2003</v>
      </c>
      <c r="D4721" s="113" t="s">
        <v>122</v>
      </c>
      <c r="E4721" s="113" t="s">
        <v>203</v>
      </c>
      <c r="F4721" s="113" t="s">
        <v>200</v>
      </c>
      <c r="G4721" s="113">
        <v>43.349365357764299</v>
      </c>
    </row>
    <row r="4722" spans="1:7" x14ac:dyDescent="0.25">
      <c r="A4722" s="108" t="str">
        <f t="shared" si="73"/>
        <v>HR_2003_NATIONAL TOTAL_Pb</v>
      </c>
      <c r="B4722" s="113" t="s">
        <v>142</v>
      </c>
      <c r="C4722" s="113">
        <v>2003</v>
      </c>
      <c r="D4722" s="113" t="s">
        <v>122</v>
      </c>
      <c r="E4722" s="113" t="s">
        <v>125</v>
      </c>
      <c r="F4722" s="113" t="s">
        <v>200</v>
      </c>
      <c r="G4722" s="113">
        <v>3.4330443909785298E-2</v>
      </c>
    </row>
    <row r="4723" spans="1:7" x14ac:dyDescent="0.25">
      <c r="A4723" s="108" t="str">
        <f t="shared" si="73"/>
        <v>HR_2003_NATIONAL TOTAL_Cd</v>
      </c>
      <c r="B4723" s="113" t="s">
        <v>142</v>
      </c>
      <c r="C4723" s="113">
        <v>2003</v>
      </c>
      <c r="D4723" s="113" t="s">
        <v>122</v>
      </c>
      <c r="E4723" s="113" t="s">
        <v>126</v>
      </c>
      <c r="F4723" s="113" t="s">
        <v>200</v>
      </c>
      <c r="G4723" s="113">
        <v>1.0864947800100901E-3</v>
      </c>
    </row>
    <row r="4724" spans="1:7" x14ac:dyDescent="0.25">
      <c r="A4724" s="108" t="str">
        <f t="shared" si="73"/>
        <v>HR_2003_NATIONAL TOTAL_Hg</v>
      </c>
      <c r="B4724" s="113" t="s">
        <v>142</v>
      </c>
      <c r="C4724" s="113">
        <v>2003</v>
      </c>
      <c r="D4724" s="113" t="s">
        <v>122</v>
      </c>
      <c r="E4724" s="113" t="s">
        <v>127</v>
      </c>
      <c r="F4724" s="113" t="s">
        <v>200</v>
      </c>
      <c r="G4724" s="113">
        <v>5.0660048762718902E-4</v>
      </c>
    </row>
    <row r="4725" spans="1:7" x14ac:dyDescent="0.25">
      <c r="A4725" s="108" t="str">
        <f t="shared" si="73"/>
        <v>HR_2003_NATIONAL TOTAL_DIOX</v>
      </c>
      <c r="B4725" s="113" t="s">
        <v>142</v>
      </c>
      <c r="C4725" s="113">
        <v>2003</v>
      </c>
      <c r="D4725" s="113" t="s">
        <v>122</v>
      </c>
      <c r="E4725" s="113" t="s">
        <v>128</v>
      </c>
      <c r="F4725" s="113" t="s">
        <v>200</v>
      </c>
      <c r="G4725" s="150">
        <v>8.0635721243173195E-8</v>
      </c>
    </row>
    <row r="4726" spans="1:7" x14ac:dyDescent="0.25">
      <c r="A4726" s="108" t="str">
        <f t="shared" si="73"/>
        <v>HR_2003_NATIONAL TOTAL_PAH</v>
      </c>
      <c r="B4726" s="113" t="s">
        <v>142</v>
      </c>
      <c r="C4726" s="113">
        <v>2003</v>
      </c>
      <c r="D4726" s="113" t="s">
        <v>122</v>
      </c>
      <c r="E4726" s="113" t="s">
        <v>129</v>
      </c>
      <c r="F4726" s="113" t="s">
        <v>200</v>
      </c>
      <c r="G4726" s="113">
        <v>1.8551242974651699E-2</v>
      </c>
    </row>
    <row r="4727" spans="1:7" x14ac:dyDescent="0.25">
      <c r="A4727" s="108" t="str">
        <f t="shared" si="73"/>
        <v>HR_2003_NATIONAL TOTAL_HCB</v>
      </c>
      <c r="B4727" s="113" t="s">
        <v>142</v>
      </c>
      <c r="C4727" s="113">
        <v>2003</v>
      </c>
      <c r="D4727" s="113" t="s">
        <v>122</v>
      </c>
      <c r="E4727" s="113" t="s">
        <v>130</v>
      </c>
      <c r="F4727" s="113" t="s">
        <v>200</v>
      </c>
      <c r="G4727" s="150">
        <v>9.87161927318E-7</v>
      </c>
    </row>
    <row r="4728" spans="1:7" x14ac:dyDescent="0.25">
      <c r="A4728" s="108" t="str">
        <f t="shared" si="73"/>
        <v>HR_2003_NATIONAL TOTAL_PCB</v>
      </c>
      <c r="B4728" s="113" t="s">
        <v>142</v>
      </c>
      <c r="C4728" s="113">
        <v>2003</v>
      </c>
      <c r="D4728" s="113" t="s">
        <v>122</v>
      </c>
      <c r="E4728" s="113" t="s">
        <v>259</v>
      </c>
      <c r="F4728" s="113" t="s">
        <v>200</v>
      </c>
      <c r="G4728" s="150">
        <v>4.4062913611565698E-6</v>
      </c>
    </row>
    <row r="4729" spans="1:7" x14ac:dyDescent="0.25">
      <c r="A4729" s="108" t="str">
        <f t="shared" si="73"/>
        <v>HR_2003_1A3(FS)_NOx</v>
      </c>
      <c r="B4729" s="113" t="s">
        <v>142</v>
      </c>
      <c r="C4729" s="113">
        <v>2003</v>
      </c>
      <c r="D4729" s="113" t="s">
        <v>132</v>
      </c>
      <c r="E4729" s="113" t="s">
        <v>199</v>
      </c>
      <c r="F4729" s="113" t="s">
        <v>200</v>
      </c>
      <c r="G4729" s="113">
        <v>33.233178329696401</v>
      </c>
    </row>
    <row r="4730" spans="1:7" x14ac:dyDescent="0.25">
      <c r="A4730" s="108" t="str">
        <f t="shared" si="73"/>
        <v>HR_2003_1A3(FS)_NMVOC</v>
      </c>
      <c r="B4730" s="113" t="s">
        <v>142</v>
      </c>
      <c r="C4730" s="113">
        <v>2003</v>
      </c>
      <c r="D4730" s="113" t="s">
        <v>132</v>
      </c>
      <c r="E4730" s="113" t="s">
        <v>123</v>
      </c>
      <c r="F4730" s="113" t="s">
        <v>200</v>
      </c>
      <c r="G4730" s="113">
        <v>22.700926426645101</v>
      </c>
    </row>
    <row r="4731" spans="1:7" x14ac:dyDescent="0.25">
      <c r="A4731" s="108" t="str">
        <f t="shared" si="73"/>
        <v>HR_2003_1A3(FS)_SOx</v>
      </c>
      <c r="B4731" s="113" t="s">
        <v>142</v>
      </c>
      <c r="C4731" s="113">
        <v>2003</v>
      </c>
      <c r="D4731" s="113" t="s">
        <v>132</v>
      </c>
      <c r="E4731" s="113" t="s">
        <v>201</v>
      </c>
      <c r="F4731" s="113" t="s">
        <v>200</v>
      </c>
      <c r="G4731" s="113">
        <v>5.7368630432583299</v>
      </c>
    </row>
    <row r="4732" spans="1:7" x14ac:dyDescent="0.25">
      <c r="A4732" s="108" t="str">
        <f t="shared" si="73"/>
        <v>HR_2003_1A3(FS)_NH3</v>
      </c>
      <c r="B4732" s="113" t="s">
        <v>142</v>
      </c>
      <c r="C4732" s="113">
        <v>2003</v>
      </c>
      <c r="D4732" s="113" t="s">
        <v>132</v>
      </c>
      <c r="E4732" s="113" t="s">
        <v>124</v>
      </c>
      <c r="F4732" s="113" t="s">
        <v>200</v>
      </c>
      <c r="G4732" s="113">
        <v>0.37488632843076403</v>
      </c>
    </row>
    <row r="4733" spans="1:7" x14ac:dyDescent="0.25">
      <c r="A4733" s="108" t="str">
        <f t="shared" si="73"/>
        <v>HR_2003_1A3(FS)_PM2.5</v>
      </c>
      <c r="B4733" s="113" t="s">
        <v>142</v>
      </c>
      <c r="C4733" s="113">
        <v>2003</v>
      </c>
      <c r="D4733" s="113" t="s">
        <v>132</v>
      </c>
      <c r="E4733" s="113" t="s">
        <v>203</v>
      </c>
      <c r="F4733" s="113" t="s">
        <v>200</v>
      </c>
      <c r="G4733" s="113">
        <v>2.8996067591014199</v>
      </c>
    </row>
    <row r="4734" spans="1:7" x14ac:dyDescent="0.25">
      <c r="A4734" s="108" t="str">
        <f t="shared" si="73"/>
        <v>HR_2003_3D_NOx</v>
      </c>
      <c r="B4734" s="113" t="s">
        <v>142</v>
      </c>
      <c r="C4734" s="113">
        <v>2003</v>
      </c>
      <c r="D4734" s="113" t="s">
        <v>206</v>
      </c>
      <c r="E4734" s="113" t="s">
        <v>199</v>
      </c>
      <c r="F4734" s="113" t="s">
        <v>200</v>
      </c>
      <c r="G4734" s="113">
        <v>4.5839799701608701</v>
      </c>
    </row>
    <row r="4735" spans="1:7" x14ac:dyDescent="0.25">
      <c r="A4735" s="108" t="str">
        <f t="shared" si="73"/>
        <v>HR_2004_NATIONAL TOTAL_NOx</v>
      </c>
      <c r="B4735" s="113" t="s">
        <v>142</v>
      </c>
      <c r="C4735" s="113">
        <v>2004</v>
      </c>
      <c r="D4735" s="113" t="s">
        <v>122</v>
      </c>
      <c r="E4735" s="113" t="s">
        <v>199</v>
      </c>
      <c r="F4735" s="113" t="s">
        <v>200</v>
      </c>
      <c r="G4735" s="113">
        <v>86.255884712833605</v>
      </c>
    </row>
    <row r="4736" spans="1:7" x14ac:dyDescent="0.25">
      <c r="A4736" s="108" t="str">
        <f t="shared" si="73"/>
        <v>HR_2004_NATIONAL TOTAL_NMVOC</v>
      </c>
      <c r="B4736" s="113" t="s">
        <v>142</v>
      </c>
      <c r="C4736" s="113">
        <v>2004</v>
      </c>
      <c r="D4736" s="113" t="s">
        <v>122</v>
      </c>
      <c r="E4736" s="113" t="s">
        <v>123</v>
      </c>
      <c r="F4736" s="113" t="s">
        <v>200</v>
      </c>
      <c r="G4736" s="113">
        <v>112.561376431669</v>
      </c>
    </row>
    <row r="4737" spans="1:7" x14ac:dyDescent="0.25">
      <c r="A4737" s="108" t="str">
        <f t="shared" si="73"/>
        <v>HR_2004_NATIONAL TOTAL_SOx</v>
      </c>
      <c r="B4737" s="113" t="s">
        <v>142</v>
      </c>
      <c r="C4737" s="113">
        <v>2004</v>
      </c>
      <c r="D4737" s="113" t="s">
        <v>122</v>
      </c>
      <c r="E4737" s="113" t="s">
        <v>201</v>
      </c>
      <c r="F4737" s="113" t="s">
        <v>200</v>
      </c>
      <c r="G4737" s="113">
        <v>52.312367380494003</v>
      </c>
    </row>
    <row r="4738" spans="1:7" x14ac:dyDescent="0.25">
      <c r="A4738" s="108" t="str">
        <f t="shared" ref="A4738:A4801" si="74">CONCATENATE(B4738,"_",C4738,"_",D4738,"_",E4738)</f>
        <v>HR_2004_NATIONAL TOTAL_NH3</v>
      </c>
      <c r="B4738" s="113" t="s">
        <v>142</v>
      </c>
      <c r="C4738" s="113">
        <v>2004</v>
      </c>
      <c r="D4738" s="113" t="s">
        <v>122</v>
      </c>
      <c r="E4738" s="113" t="s">
        <v>124</v>
      </c>
      <c r="F4738" s="113" t="s">
        <v>200</v>
      </c>
      <c r="G4738" s="113">
        <v>42.474798483319702</v>
      </c>
    </row>
    <row r="4739" spans="1:7" x14ac:dyDescent="0.25">
      <c r="A4739" s="108" t="str">
        <f t="shared" si="74"/>
        <v>HR_2004_NATIONAL TOTAL_PM2.5</v>
      </c>
      <c r="B4739" s="113" t="s">
        <v>142</v>
      </c>
      <c r="C4739" s="113">
        <v>2004</v>
      </c>
      <c r="D4739" s="113" t="s">
        <v>122</v>
      </c>
      <c r="E4739" s="113" t="s">
        <v>203</v>
      </c>
      <c r="F4739" s="113" t="s">
        <v>200</v>
      </c>
      <c r="G4739" s="113">
        <v>41.976640175621</v>
      </c>
    </row>
    <row r="4740" spans="1:7" x14ac:dyDescent="0.25">
      <c r="A4740" s="108" t="str">
        <f t="shared" si="74"/>
        <v>HR_2004_NATIONAL TOTAL_Pb</v>
      </c>
      <c r="B4740" s="113" t="s">
        <v>142</v>
      </c>
      <c r="C4740" s="113">
        <v>2004</v>
      </c>
      <c r="D4740" s="113" t="s">
        <v>122</v>
      </c>
      <c r="E4740" s="113" t="s">
        <v>125</v>
      </c>
      <c r="F4740" s="113" t="s">
        <v>200</v>
      </c>
      <c r="G4740" s="113">
        <v>2.30293254203797E-2</v>
      </c>
    </row>
    <row r="4741" spans="1:7" x14ac:dyDescent="0.25">
      <c r="A4741" s="108" t="str">
        <f t="shared" si="74"/>
        <v>HR_2004_NATIONAL TOTAL_Cd</v>
      </c>
      <c r="B4741" s="113" t="s">
        <v>142</v>
      </c>
      <c r="C4741" s="113">
        <v>2004</v>
      </c>
      <c r="D4741" s="113" t="s">
        <v>122</v>
      </c>
      <c r="E4741" s="113" t="s">
        <v>126</v>
      </c>
      <c r="F4741" s="113" t="s">
        <v>200</v>
      </c>
      <c r="G4741" s="113">
        <v>1.1009659819942799E-3</v>
      </c>
    </row>
    <row r="4742" spans="1:7" x14ac:dyDescent="0.25">
      <c r="A4742" s="108" t="str">
        <f t="shared" si="74"/>
        <v>HR_2004_NATIONAL TOTAL_Hg</v>
      </c>
      <c r="B4742" s="113" t="s">
        <v>142</v>
      </c>
      <c r="C4742" s="113">
        <v>2004</v>
      </c>
      <c r="D4742" s="113" t="s">
        <v>122</v>
      </c>
      <c r="E4742" s="113" t="s">
        <v>127</v>
      </c>
      <c r="F4742" s="113" t="s">
        <v>200</v>
      </c>
      <c r="G4742" s="113">
        <v>5.1777589648453499E-4</v>
      </c>
    </row>
    <row r="4743" spans="1:7" x14ac:dyDescent="0.25">
      <c r="A4743" s="108" t="str">
        <f t="shared" si="74"/>
        <v>HR_2004_NATIONAL TOTAL_DIOX</v>
      </c>
      <c r="B4743" s="113" t="s">
        <v>142</v>
      </c>
      <c r="C4743" s="113">
        <v>2004</v>
      </c>
      <c r="D4743" s="113" t="s">
        <v>122</v>
      </c>
      <c r="E4743" s="113" t="s">
        <v>128</v>
      </c>
      <c r="F4743" s="113" t="s">
        <v>200</v>
      </c>
      <c r="G4743" s="150">
        <v>9.94908832982682E-8</v>
      </c>
    </row>
    <row r="4744" spans="1:7" x14ac:dyDescent="0.25">
      <c r="A4744" s="108" t="str">
        <f t="shared" si="74"/>
        <v>HR_2004_NATIONAL TOTAL_PAH</v>
      </c>
      <c r="B4744" s="113" t="s">
        <v>142</v>
      </c>
      <c r="C4744" s="113">
        <v>2004</v>
      </c>
      <c r="D4744" s="113" t="s">
        <v>122</v>
      </c>
      <c r="E4744" s="113" t="s">
        <v>129</v>
      </c>
      <c r="F4744" s="113" t="s">
        <v>200</v>
      </c>
      <c r="G4744" s="113">
        <v>1.84312816793114E-2</v>
      </c>
    </row>
    <row r="4745" spans="1:7" x14ac:dyDescent="0.25">
      <c r="A4745" s="108" t="str">
        <f t="shared" si="74"/>
        <v>HR_2004_NATIONAL TOTAL_HCB</v>
      </c>
      <c r="B4745" s="113" t="s">
        <v>142</v>
      </c>
      <c r="C4745" s="113">
        <v>2004</v>
      </c>
      <c r="D4745" s="113" t="s">
        <v>122</v>
      </c>
      <c r="E4745" s="113" t="s">
        <v>130</v>
      </c>
      <c r="F4745" s="113" t="s">
        <v>200</v>
      </c>
      <c r="G4745" s="150">
        <v>8.4353775387099995E-7</v>
      </c>
    </row>
    <row r="4746" spans="1:7" x14ac:dyDescent="0.25">
      <c r="A4746" s="108" t="str">
        <f t="shared" si="74"/>
        <v>HR_2004_NATIONAL TOTAL_PCB</v>
      </c>
      <c r="B4746" s="113" t="s">
        <v>142</v>
      </c>
      <c r="C4746" s="113">
        <v>2004</v>
      </c>
      <c r="D4746" s="113" t="s">
        <v>122</v>
      </c>
      <c r="E4746" s="113" t="s">
        <v>259</v>
      </c>
      <c r="F4746" s="113" t="s">
        <v>200</v>
      </c>
      <c r="G4746" s="150">
        <v>4.2236232019849497E-6</v>
      </c>
    </row>
    <row r="4747" spans="1:7" x14ac:dyDescent="0.25">
      <c r="A4747" s="108" t="str">
        <f t="shared" si="74"/>
        <v>HR_2004_1A3(FS)_NOx</v>
      </c>
      <c r="B4747" s="113" t="s">
        <v>142</v>
      </c>
      <c r="C4747" s="113">
        <v>2004</v>
      </c>
      <c r="D4747" s="113" t="s">
        <v>132</v>
      </c>
      <c r="E4747" s="113" t="s">
        <v>199</v>
      </c>
      <c r="F4747" s="113" t="s">
        <v>200</v>
      </c>
      <c r="G4747" s="113">
        <v>32.940570230063599</v>
      </c>
    </row>
    <row r="4748" spans="1:7" x14ac:dyDescent="0.25">
      <c r="A4748" s="108" t="str">
        <f t="shared" si="74"/>
        <v>HR_2004_1A3(FS)_NMVOC</v>
      </c>
      <c r="B4748" s="113" t="s">
        <v>142</v>
      </c>
      <c r="C4748" s="113">
        <v>2004</v>
      </c>
      <c r="D4748" s="113" t="s">
        <v>132</v>
      </c>
      <c r="E4748" s="113" t="s">
        <v>123</v>
      </c>
      <c r="F4748" s="113" t="s">
        <v>200</v>
      </c>
      <c r="G4748" s="113">
        <v>21.129442580486099</v>
      </c>
    </row>
    <row r="4749" spans="1:7" x14ac:dyDescent="0.25">
      <c r="A4749" s="108" t="str">
        <f t="shared" si="74"/>
        <v>HR_2004_1A3(FS)_SOx</v>
      </c>
      <c r="B4749" s="113" t="s">
        <v>142</v>
      </c>
      <c r="C4749" s="113">
        <v>2004</v>
      </c>
      <c r="D4749" s="113" t="s">
        <v>132</v>
      </c>
      <c r="E4749" s="113" t="s">
        <v>201</v>
      </c>
      <c r="F4749" s="113" t="s">
        <v>200</v>
      </c>
      <c r="G4749" s="113">
        <v>5.20917215242845</v>
      </c>
    </row>
    <row r="4750" spans="1:7" x14ac:dyDescent="0.25">
      <c r="A4750" s="108" t="str">
        <f t="shared" si="74"/>
        <v>HR_2004_1A3(FS)_NH3</v>
      </c>
      <c r="B4750" s="113" t="s">
        <v>142</v>
      </c>
      <c r="C4750" s="113">
        <v>2004</v>
      </c>
      <c r="D4750" s="113" t="s">
        <v>132</v>
      </c>
      <c r="E4750" s="113" t="s">
        <v>124</v>
      </c>
      <c r="F4750" s="113" t="s">
        <v>200</v>
      </c>
      <c r="G4750" s="113">
        <v>0.37935369956638898</v>
      </c>
    </row>
    <row r="4751" spans="1:7" x14ac:dyDescent="0.25">
      <c r="A4751" s="108" t="str">
        <f t="shared" si="74"/>
        <v>HR_2004_1A3(FS)_PM2.5</v>
      </c>
      <c r="B4751" s="113" t="s">
        <v>142</v>
      </c>
      <c r="C4751" s="113">
        <v>2004</v>
      </c>
      <c r="D4751" s="113" t="s">
        <v>132</v>
      </c>
      <c r="E4751" s="113" t="s">
        <v>203</v>
      </c>
      <c r="F4751" s="113" t="s">
        <v>200</v>
      </c>
      <c r="G4751" s="113">
        <v>2.8147090140331201</v>
      </c>
    </row>
    <row r="4752" spans="1:7" x14ac:dyDescent="0.25">
      <c r="A4752" s="108" t="str">
        <f t="shared" si="74"/>
        <v>HR_2004_3D_NOx</v>
      </c>
      <c r="B4752" s="113" t="s">
        <v>142</v>
      </c>
      <c r="C4752" s="113">
        <v>2004</v>
      </c>
      <c r="D4752" s="113" t="s">
        <v>206</v>
      </c>
      <c r="E4752" s="113" t="s">
        <v>199</v>
      </c>
      <c r="F4752" s="113" t="s">
        <v>200</v>
      </c>
      <c r="G4752" s="113">
        <v>4.8527309873014604</v>
      </c>
    </row>
    <row r="4753" spans="1:7" x14ac:dyDescent="0.25">
      <c r="A4753" s="108" t="str">
        <f t="shared" si="74"/>
        <v>HR_2005_NATIONAL TOTAL_NOx</v>
      </c>
      <c r="B4753" s="113" t="s">
        <v>142</v>
      </c>
      <c r="C4753" s="113">
        <v>2005</v>
      </c>
      <c r="D4753" s="113" t="s">
        <v>122</v>
      </c>
      <c r="E4753" s="113" t="s">
        <v>199</v>
      </c>
      <c r="F4753" s="113" t="s">
        <v>200</v>
      </c>
      <c r="G4753" s="113">
        <v>83.768321244387906</v>
      </c>
    </row>
    <row r="4754" spans="1:7" x14ac:dyDescent="0.25">
      <c r="A4754" s="108" t="str">
        <f t="shared" si="74"/>
        <v>HR_2005_NATIONAL TOTAL_NMVOC</v>
      </c>
      <c r="B4754" s="113" t="s">
        <v>142</v>
      </c>
      <c r="C4754" s="113">
        <v>2005</v>
      </c>
      <c r="D4754" s="113" t="s">
        <v>122</v>
      </c>
      <c r="E4754" s="113" t="s">
        <v>123</v>
      </c>
      <c r="F4754" s="113" t="s">
        <v>200</v>
      </c>
      <c r="G4754" s="113">
        <v>113.497882237108</v>
      </c>
    </row>
    <row r="4755" spans="1:7" x14ac:dyDescent="0.25">
      <c r="A4755" s="108" t="str">
        <f t="shared" si="74"/>
        <v>HR_2005_NATIONAL TOTAL_SOx</v>
      </c>
      <c r="B4755" s="113" t="s">
        <v>142</v>
      </c>
      <c r="C4755" s="113">
        <v>2005</v>
      </c>
      <c r="D4755" s="113" t="s">
        <v>122</v>
      </c>
      <c r="E4755" s="113" t="s">
        <v>201</v>
      </c>
      <c r="F4755" s="113" t="s">
        <v>200</v>
      </c>
      <c r="G4755" s="113">
        <v>58.755655746495101</v>
      </c>
    </row>
    <row r="4756" spans="1:7" x14ac:dyDescent="0.25">
      <c r="A4756" s="108" t="str">
        <f t="shared" si="74"/>
        <v>HR_2005_NATIONAL TOTAL_NH3</v>
      </c>
      <c r="B4756" s="113" t="s">
        <v>142</v>
      </c>
      <c r="C4756" s="113">
        <v>2005</v>
      </c>
      <c r="D4756" s="113" t="s">
        <v>122</v>
      </c>
      <c r="E4756" s="113" t="s">
        <v>124</v>
      </c>
      <c r="F4756" s="113" t="s">
        <v>200</v>
      </c>
      <c r="G4756" s="113">
        <v>39.697576659288899</v>
      </c>
    </row>
    <row r="4757" spans="1:7" x14ac:dyDescent="0.25">
      <c r="A4757" s="108" t="str">
        <f t="shared" si="74"/>
        <v>HR_2005_NATIONAL TOTAL_PM2.5</v>
      </c>
      <c r="B4757" s="113" t="s">
        <v>142</v>
      </c>
      <c r="C4757" s="113">
        <v>2005</v>
      </c>
      <c r="D4757" s="113" t="s">
        <v>122</v>
      </c>
      <c r="E4757" s="113" t="s">
        <v>203</v>
      </c>
      <c r="F4757" s="113" t="s">
        <v>200</v>
      </c>
      <c r="G4757" s="113">
        <v>43.380514865924901</v>
      </c>
    </row>
    <row r="4758" spans="1:7" x14ac:dyDescent="0.25">
      <c r="A4758" s="108" t="str">
        <f t="shared" si="74"/>
        <v>HR_2005_NATIONAL TOTAL_Pb</v>
      </c>
      <c r="B4758" s="113" t="s">
        <v>142</v>
      </c>
      <c r="C4758" s="113">
        <v>2005</v>
      </c>
      <c r="D4758" s="113" t="s">
        <v>122</v>
      </c>
      <c r="E4758" s="113" t="s">
        <v>125</v>
      </c>
      <c r="F4758" s="113" t="s">
        <v>200</v>
      </c>
      <c r="G4758" s="113">
        <v>1.5416202223603501E-2</v>
      </c>
    </row>
    <row r="4759" spans="1:7" x14ac:dyDescent="0.25">
      <c r="A4759" s="108" t="str">
        <f t="shared" si="74"/>
        <v>HR_2005_NATIONAL TOTAL_Cd</v>
      </c>
      <c r="B4759" s="113" t="s">
        <v>142</v>
      </c>
      <c r="C4759" s="113">
        <v>2005</v>
      </c>
      <c r="D4759" s="113" t="s">
        <v>122</v>
      </c>
      <c r="E4759" s="113" t="s">
        <v>126</v>
      </c>
      <c r="F4759" s="113" t="s">
        <v>200</v>
      </c>
      <c r="G4759" s="113">
        <v>1.16068835705129E-3</v>
      </c>
    </row>
    <row r="4760" spans="1:7" x14ac:dyDescent="0.25">
      <c r="A4760" s="108" t="str">
        <f t="shared" si="74"/>
        <v>HR_2005_NATIONAL TOTAL_Hg</v>
      </c>
      <c r="B4760" s="113" t="s">
        <v>142</v>
      </c>
      <c r="C4760" s="113">
        <v>2005</v>
      </c>
      <c r="D4760" s="113" t="s">
        <v>122</v>
      </c>
      <c r="E4760" s="113" t="s">
        <v>127</v>
      </c>
      <c r="F4760" s="113" t="s">
        <v>200</v>
      </c>
      <c r="G4760" s="113">
        <v>5.3903112438630696E-4</v>
      </c>
    </row>
    <row r="4761" spans="1:7" x14ac:dyDescent="0.25">
      <c r="A4761" s="108" t="str">
        <f t="shared" si="74"/>
        <v>HR_2005_NATIONAL TOTAL_DIOX</v>
      </c>
      <c r="B4761" s="113" t="s">
        <v>142</v>
      </c>
      <c r="C4761" s="113">
        <v>2005</v>
      </c>
      <c r="D4761" s="113" t="s">
        <v>122</v>
      </c>
      <c r="E4761" s="113" t="s">
        <v>128</v>
      </c>
      <c r="F4761" s="113" t="s">
        <v>200</v>
      </c>
      <c r="G4761" s="150">
        <v>1.10217780240291E-7</v>
      </c>
    </row>
    <row r="4762" spans="1:7" x14ac:dyDescent="0.25">
      <c r="A4762" s="108" t="str">
        <f t="shared" si="74"/>
        <v>HR_2005_NATIONAL TOTAL_PAH</v>
      </c>
      <c r="B4762" s="113" t="s">
        <v>142</v>
      </c>
      <c r="C4762" s="113">
        <v>2005</v>
      </c>
      <c r="D4762" s="113" t="s">
        <v>122</v>
      </c>
      <c r="E4762" s="113" t="s">
        <v>129</v>
      </c>
      <c r="F4762" s="113" t="s">
        <v>200</v>
      </c>
      <c r="G4762" s="113">
        <v>1.9450879011381799E-2</v>
      </c>
    </row>
    <row r="4763" spans="1:7" x14ac:dyDescent="0.25">
      <c r="A4763" s="108" t="str">
        <f t="shared" si="74"/>
        <v>HR_2005_NATIONAL TOTAL_HCB</v>
      </c>
      <c r="B4763" s="113" t="s">
        <v>142</v>
      </c>
      <c r="C4763" s="113">
        <v>2005</v>
      </c>
      <c r="D4763" s="113" t="s">
        <v>122</v>
      </c>
      <c r="E4763" s="113" t="s">
        <v>130</v>
      </c>
      <c r="F4763" s="113" t="s">
        <v>200</v>
      </c>
      <c r="G4763" s="150">
        <v>4.5072310192037401E-7</v>
      </c>
    </row>
    <row r="4764" spans="1:7" x14ac:dyDescent="0.25">
      <c r="A4764" s="108" t="str">
        <f t="shared" si="74"/>
        <v>HR_2005_NATIONAL TOTAL_PCB</v>
      </c>
      <c r="B4764" s="113" t="s">
        <v>142</v>
      </c>
      <c r="C4764" s="113">
        <v>2005</v>
      </c>
      <c r="D4764" s="113" t="s">
        <v>122</v>
      </c>
      <c r="E4764" s="113" t="s">
        <v>259</v>
      </c>
      <c r="F4764" s="113" t="s">
        <v>200</v>
      </c>
      <c r="G4764" s="150">
        <v>4.4977013854964498E-6</v>
      </c>
    </row>
    <row r="4765" spans="1:7" x14ac:dyDescent="0.25">
      <c r="A4765" s="108" t="str">
        <f t="shared" si="74"/>
        <v>HR_2005_1A3(FS)_NOx</v>
      </c>
      <c r="B4765" s="113" t="s">
        <v>142</v>
      </c>
      <c r="C4765" s="113">
        <v>2005</v>
      </c>
      <c r="D4765" s="113" t="s">
        <v>132</v>
      </c>
      <c r="E4765" s="113" t="s">
        <v>199</v>
      </c>
      <c r="F4765" s="113" t="s">
        <v>200</v>
      </c>
      <c r="G4765" s="113">
        <v>29.904417534556401</v>
      </c>
    </row>
    <row r="4766" spans="1:7" x14ac:dyDescent="0.25">
      <c r="A4766" s="108" t="str">
        <f t="shared" si="74"/>
        <v>HR_2005_1A3(FS)_NMVOC</v>
      </c>
      <c r="B4766" s="113" t="s">
        <v>142</v>
      </c>
      <c r="C4766" s="113">
        <v>2005</v>
      </c>
      <c r="D4766" s="113" t="s">
        <v>132</v>
      </c>
      <c r="E4766" s="113" t="s">
        <v>123</v>
      </c>
      <c r="F4766" s="113" t="s">
        <v>200</v>
      </c>
      <c r="G4766" s="113">
        <v>18.063545487822701</v>
      </c>
    </row>
    <row r="4767" spans="1:7" x14ac:dyDescent="0.25">
      <c r="A4767" s="108" t="str">
        <f t="shared" si="74"/>
        <v>HR_2005_1A3(FS)_SOx</v>
      </c>
      <c r="B4767" s="113" t="s">
        <v>142</v>
      </c>
      <c r="C4767" s="113">
        <v>2005</v>
      </c>
      <c r="D4767" s="113" t="s">
        <v>132</v>
      </c>
      <c r="E4767" s="113" t="s">
        <v>201</v>
      </c>
      <c r="F4767" s="113" t="s">
        <v>200</v>
      </c>
      <c r="G4767" s="113">
        <v>4.2523699599088003</v>
      </c>
    </row>
    <row r="4768" spans="1:7" x14ac:dyDescent="0.25">
      <c r="A4768" s="108" t="str">
        <f t="shared" si="74"/>
        <v>HR_2005_1A3(FS)_NH3</v>
      </c>
      <c r="B4768" s="113" t="s">
        <v>142</v>
      </c>
      <c r="C4768" s="113">
        <v>2005</v>
      </c>
      <c r="D4768" s="113" t="s">
        <v>132</v>
      </c>
      <c r="E4768" s="113" t="s">
        <v>124</v>
      </c>
      <c r="F4768" s="113" t="s">
        <v>200</v>
      </c>
      <c r="G4768" s="113">
        <v>0.40891029932652601</v>
      </c>
    </row>
    <row r="4769" spans="1:7" x14ac:dyDescent="0.25">
      <c r="A4769" s="108" t="str">
        <f t="shared" si="74"/>
        <v>HR_2005_1A3(FS)_PM2.5</v>
      </c>
      <c r="B4769" s="113" t="s">
        <v>142</v>
      </c>
      <c r="C4769" s="113">
        <v>2005</v>
      </c>
      <c r="D4769" s="113" t="s">
        <v>132</v>
      </c>
      <c r="E4769" s="113" t="s">
        <v>203</v>
      </c>
      <c r="F4769" s="113" t="s">
        <v>200</v>
      </c>
      <c r="G4769" s="113">
        <v>2.7374712965039998</v>
      </c>
    </row>
    <row r="4770" spans="1:7" x14ac:dyDescent="0.25">
      <c r="A4770" s="108" t="str">
        <f t="shared" si="74"/>
        <v>HR_2005_3D_NOx</v>
      </c>
      <c r="B4770" s="113" t="s">
        <v>142</v>
      </c>
      <c r="C4770" s="113">
        <v>2005</v>
      </c>
      <c r="D4770" s="113" t="s">
        <v>206</v>
      </c>
      <c r="E4770" s="113" t="s">
        <v>199</v>
      </c>
      <c r="F4770" s="113" t="s">
        <v>200</v>
      </c>
      <c r="G4770" s="113">
        <v>4.8693021423846297</v>
      </c>
    </row>
    <row r="4771" spans="1:7" x14ac:dyDescent="0.25">
      <c r="A4771" s="108" t="str">
        <f t="shared" si="74"/>
        <v>HR_2006_NATIONAL TOTAL_NOx</v>
      </c>
      <c r="B4771" s="113" t="s">
        <v>142</v>
      </c>
      <c r="C4771" s="113">
        <v>2006</v>
      </c>
      <c r="D4771" s="113" t="s">
        <v>122</v>
      </c>
      <c r="E4771" s="113" t="s">
        <v>199</v>
      </c>
      <c r="F4771" s="113" t="s">
        <v>200</v>
      </c>
      <c r="G4771" s="113">
        <v>83.761632091127694</v>
      </c>
    </row>
    <row r="4772" spans="1:7" x14ac:dyDescent="0.25">
      <c r="A4772" s="108" t="str">
        <f t="shared" si="74"/>
        <v>HR_2006_NATIONAL TOTAL_NMVOC</v>
      </c>
      <c r="B4772" s="113" t="s">
        <v>142</v>
      </c>
      <c r="C4772" s="113">
        <v>2006</v>
      </c>
      <c r="D4772" s="113" t="s">
        <v>122</v>
      </c>
      <c r="E4772" s="113" t="s">
        <v>123</v>
      </c>
      <c r="F4772" s="113" t="s">
        <v>200</v>
      </c>
      <c r="G4772" s="113">
        <v>113.818281392621</v>
      </c>
    </row>
    <row r="4773" spans="1:7" x14ac:dyDescent="0.25">
      <c r="A4773" s="108" t="str">
        <f t="shared" si="74"/>
        <v>HR_2006_NATIONAL TOTAL_SOx</v>
      </c>
      <c r="B4773" s="113" t="s">
        <v>142</v>
      </c>
      <c r="C4773" s="113">
        <v>2006</v>
      </c>
      <c r="D4773" s="113" t="s">
        <v>122</v>
      </c>
      <c r="E4773" s="113" t="s">
        <v>201</v>
      </c>
      <c r="F4773" s="113" t="s">
        <v>200</v>
      </c>
      <c r="G4773" s="113">
        <v>54.698033304891801</v>
      </c>
    </row>
    <row r="4774" spans="1:7" x14ac:dyDescent="0.25">
      <c r="A4774" s="108" t="str">
        <f t="shared" si="74"/>
        <v>HR_2006_NATIONAL TOTAL_NH3</v>
      </c>
      <c r="B4774" s="113" t="s">
        <v>142</v>
      </c>
      <c r="C4774" s="113">
        <v>2006</v>
      </c>
      <c r="D4774" s="113" t="s">
        <v>122</v>
      </c>
      <c r="E4774" s="113" t="s">
        <v>124</v>
      </c>
      <c r="F4774" s="113" t="s">
        <v>200</v>
      </c>
      <c r="G4774" s="113">
        <v>39.491141584777303</v>
      </c>
    </row>
    <row r="4775" spans="1:7" x14ac:dyDescent="0.25">
      <c r="A4775" s="108" t="str">
        <f t="shared" si="74"/>
        <v>HR_2006_NATIONAL TOTAL_PM2.5</v>
      </c>
      <c r="B4775" s="113" t="s">
        <v>142</v>
      </c>
      <c r="C4775" s="113">
        <v>2006</v>
      </c>
      <c r="D4775" s="113" t="s">
        <v>122</v>
      </c>
      <c r="E4775" s="113" t="s">
        <v>203</v>
      </c>
      <c r="F4775" s="113" t="s">
        <v>200</v>
      </c>
      <c r="G4775" s="113">
        <v>39.877216358564503</v>
      </c>
    </row>
    <row r="4776" spans="1:7" x14ac:dyDescent="0.25">
      <c r="A4776" s="108" t="str">
        <f t="shared" si="74"/>
        <v>HR_2006_NATIONAL TOTAL_Pb</v>
      </c>
      <c r="B4776" s="113" t="s">
        <v>142</v>
      </c>
      <c r="C4776" s="113">
        <v>2006</v>
      </c>
      <c r="D4776" s="113" t="s">
        <v>122</v>
      </c>
      <c r="E4776" s="113" t="s">
        <v>125</v>
      </c>
      <c r="F4776" s="113" t="s">
        <v>200</v>
      </c>
      <c r="G4776" s="113">
        <v>1.21312808082973E-2</v>
      </c>
    </row>
    <row r="4777" spans="1:7" x14ac:dyDescent="0.25">
      <c r="A4777" s="108" t="str">
        <f t="shared" si="74"/>
        <v>HR_2006_NATIONAL TOTAL_Cd</v>
      </c>
      <c r="B4777" s="113" t="s">
        <v>142</v>
      </c>
      <c r="C4777" s="113">
        <v>2006</v>
      </c>
      <c r="D4777" s="113" t="s">
        <v>122</v>
      </c>
      <c r="E4777" s="113" t="s">
        <v>126</v>
      </c>
      <c r="F4777" s="113" t="s">
        <v>200</v>
      </c>
      <c r="G4777" s="113">
        <v>1.1074765819961299E-3</v>
      </c>
    </row>
    <row r="4778" spans="1:7" x14ac:dyDescent="0.25">
      <c r="A4778" s="108" t="str">
        <f t="shared" si="74"/>
        <v>HR_2006_NATIONAL TOTAL_Hg</v>
      </c>
      <c r="B4778" s="113" t="s">
        <v>142</v>
      </c>
      <c r="C4778" s="113">
        <v>2006</v>
      </c>
      <c r="D4778" s="113" t="s">
        <v>122</v>
      </c>
      <c r="E4778" s="113" t="s">
        <v>127</v>
      </c>
      <c r="F4778" s="113" t="s">
        <v>200</v>
      </c>
      <c r="G4778" s="113">
        <v>5.1165315554566396E-4</v>
      </c>
    </row>
    <row r="4779" spans="1:7" x14ac:dyDescent="0.25">
      <c r="A4779" s="108" t="str">
        <f t="shared" si="74"/>
        <v>HR_2006_NATIONAL TOTAL_DIOX</v>
      </c>
      <c r="B4779" s="113" t="s">
        <v>142</v>
      </c>
      <c r="C4779" s="113">
        <v>2006</v>
      </c>
      <c r="D4779" s="113" t="s">
        <v>122</v>
      </c>
      <c r="E4779" s="113" t="s">
        <v>128</v>
      </c>
      <c r="F4779" s="113" t="s">
        <v>200</v>
      </c>
      <c r="G4779" s="150">
        <v>9.8210230045028197E-8</v>
      </c>
    </row>
    <row r="4780" spans="1:7" x14ac:dyDescent="0.25">
      <c r="A4780" s="108" t="str">
        <f t="shared" si="74"/>
        <v>HR_2006_NATIONAL TOTAL_PAH</v>
      </c>
      <c r="B4780" s="113" t="s">
        <v>142</v>
      </c>
      <c r="C4780" s="113">
        <v>2006</v>
      </c>
      <c r="D4780" s="113" t="s">
        <v>122</v>
      </c>
      <c r="E4780" s="113" t="s">
        <v>129</v>
      </c>
      <c r="F4780" s="113" t="s">
        <v>200</v>
      </c>
      <c r="G4780" s="113">
        <v>1.78849831256097E-2</v>
      </c>
    </row>
    <row r="4781" spans="1:7" x14ac:dyDescent="0.25">
      <c r="A4781" s="108" t="str">
        <f t="shared" si="74"/>
        <v>HR_2006_NATIONAL TOTAL_HCB</v>
      </c>
      <c r="B4781" s="113" t="s">
        <v>142</v>
      </c>
      <c r="C4781" s="113">
        <v>2006</v>
      </c>
      <c r="D4781" s="113" t="s">
        <v>122</v>
      </c>
      <c r="E4781" s="113" t="s">
        <v>130</v>
      </c>
      <c r="F4781" s="113" t="s">
        <v>200</v>
      </c>
      <c r="G4781" s="150">
        <v>4.3421770932999999E-7</v>
      </c>
    </row>
    <row r="4782" spans="1:7" x14ac:dyDescent="0.25">
      <c r="A4782" s="108" t="str">
        <f t="shared" si="74"/>
        <v>HR_2006_NATIONAL TOTAL_PCB</v>
      </c>
      <c r="B4782" s="113" t="s">
        <v>142</v>
      </c>
      <c r="C4782" s="113">
        <v>2006</v>
      </c>
      <c r="D4782" s="113" t="s">
        <v>122</v>
      </c>
      <c r="E4782" s="113" t="s">
        <v>259</v>
      </c>
      <c r="F4782" s="113" t="s">
        <v>200</v>
      </c>
      <c r="G4782" s="150">
        <v>4.3277776305085398E-6</v>
      </c>
    </row>
    <row r="4783" spans="1:7" x14ac:dyDescent="0.25">
      <c r="A4783" s="108" t="str">
        <f t="shared" si="74"/>
        <v>HR_2006_1A3(FS)_NOx</v>
      </c>
      <c r="B4783" s="113" t="s">
        <v>142</v>
      </c>
      <c r="C4783" s="113">
        <v>2006</v>
      </c>
      <c r="D4783" s="113" t="s">
        <v>132</v>
      </c>
      <c r="E4783" s="113" t="s">
        <v>199</v>
      </c>
      <c r="F4783" s="113" t="s">
        <v>200</v>
      </c>
      <c r="G4783" s="113">
        <v>30.573767592141198</v>
      </c>
    </row>
    <row r="4784" spans="1:7" x14ac:dyDescent="0.25">
      <c r="A4784" s="108" t="str">
        <f t="shared" si="74"/>
        <v>HR_2006_1A3(FS)_NMVOC</v>
      </c>
      <c r="B4784" s="113" t="s">
        <v>142</v>
      </c>
      <c r="C4784" s="113">
        <v>2006</v>
      </c>
      <c r="D4784" s="113" t="s">
        <v>132</v>
      </c>
      <c r="E4784" s="113" t="s">
        <v>123</v>
      </c>
      <c r="F4784" s="113" t="s">
        <v>200</v>
      </c>
      <c r="G4784" s="113">
        <v>16.647289920507401</v>
      </c>
    </row>
    <row r="4785" spans="1:7" x14ac:dyDescent="0.25">
      <c r="A4785" s="108" t="str">
        <f t="shared" si="74"/>
        <v>HR_2006_1A3(FS)_SOx</v>
      </c>
      <c r="B4785" s="113" t="s">
        <v>142</v>
      </c>
      <c r="C4785" s="113">
        <v>2006</v>
      </c>
      <c r="D4785" s="113" t="s">
        <v>132</v>
      </c>
      <c r="E4785" s="113" t="s">
        <v>201</v>
      </c>
      <c r="F4785" s="113" t="s">
        <v>200</v>
      </c>
      <c r="G4785" s="113">
        <v>4.2182572837714503</v>
      </c>
    </row>
    <row r="4786" spans="1:7" x14ac:dyDescent="0.25">
      <c r="A4786" s="108" t="str">
        <f t="shared" si="74"/>
        <v>HR_2006_1A3(FS)_NH3</v>
      </c>
      <c r="B4786" s="113" t="s">
        <v>142</v>
      </c>
      <c r="C4786" s="113">
        <v>2006</v>
      </c>
      <c r="D4786" s="113" t="s">
        <v>132</v>
      </c>
      <c r="E4786" s="113" t="s">
        <v>124</v>
      </c>
      <c r="F4786" s="113" t="s">
        <v>200</v>
      </c>
      <c r="G4786" s="113">
        <v>0.45191958092726497</v>
      </c>
    </row>
    <row r="4787" spans="1:7" x14ac:dyDescent="0.25">
      <c r="A4787" s="108" t="str">
        <f t="shared" si="74"/>
        <v>HR_2006_1A3(FS)_PM2.5</v>
      </c>
      <c r="B4787" s="113" t="s">
        <v>142</v>
      </c>
      <c r="C4787" s="113">
        <v>2006</v>
      </c>
      <c r="D4787" s="113" t="s">
        <v>132</v>
      </c>
      <c r="E4787" s="113" t="s">
        <v>203</v>
      </c>
      <c r="F4787" s="113" t="s">
        <v>200</v>
      </c>
      <c r="G4787" s="113">
        <v>2.6753001052798302</v>
      </c>
    </row>
    <row r="4788" spans="1:7" x14ac:dyDescent="0.25">
      <c r="A4788" s="108" t="str">
        <f t="shared" si="74"/>
        <v>HR_2006_3D_NOx</v>
      </c>
      <c r="B4788" s="113" t="s">
        <v>142</v>
      </c>
      <c r="C4788" s="113">
        <v>2006</v>
      </c>
      <c r="D4788" s="113" t="s">
        <v>206</v>
      </c>
      <c r="E4788" s="113" t="s">
        <v>199</v>
      </c>
      <c r="F4788" s="113" t="s">
        <v>200</v>
      </c>
      <c r="G4788" s="113">
        <v>4.9492410602487</v>
      </c>
    </row>
    <row r="4789" spans="1:7" x14ac:dyDescent="0.25">
      <c r="A4789" s="108" t="str">
        <f t="shared" si="74"/>
        <v>HR_2007_NATIONAL TOTAL_NOx</v>
      </c>
      <c r="B4789" s="113" t="s">
        <v>142</v>
      </c>
      <c r="C4789" s="113">
        <v>2007</v>
      </c>
      <c r="D4789" s="113" t="s">
        <v>122</v>
      </c>
      <c r="E4789" s="113" t="s">
        <v>199</v>
      </c>
      <c r="F4789" s="113" t="s">
        <v>200</v>
      </c>
      <c r="G4789" s="113">
        <v>86.300755703097707</v>
      </c>
    </row>
    <row r="4790" spans="1:7" x14ac:dyDescent="0.25">
      <c r="A4790" s="108" t="str">
        <f t="shared" si="74"/>
        <v>HR_2007_NATIONAL TOTAL_NMVOC</v>
      </c>
      <c r="B4790" s="113" t="s">
        <v>142</v>
      </c>
      <c r="C4790" s="113">
        <v>2007</v>
      </c>
      <c r="D4790" s="113" t="s">
        <v>122</v>
      </c>
      <c r="E4790" s="113" t="s">
        <v>123</v>
      </c>
      <c r="F4790" s="113" t="s">
        <v>200</v>
      </c>
      <c r="G4790" s="113">
        <v>109.76711931811001</v>
      </c>
    </row>
    <row r="4791" spans="1:7" x14ac:dyDescent="0.25">
      <c r="A4791" s="108" t="str">
        <f t="shared" si="74"/>
        <v>HR_2007_NATIONAL TOTAL_SOx</v>
      </c>
      <c r="B4791" s="113" t="s">
        <v>142</v>
      </c>
      <c r="C4791" s="113">
        <v>2007</v>
      </c>
      <c r="D4791" s="113" t="s">
        <v>122</v>
      </c>
      <c r="E4791" s="113" t="s">
        <v>201</v>
      </c>
      <c r="F4791" s="113" t="s">
        <v>200</v>
      </c>
      <c r="G4791" s="113">
        <v>59.906697932787502</v>
      </c>
    </row>
    <row r="4792" spans="1:7" x14ac:dyDescent="0.25">
      <c r="A4792" s="108" t="str">
        <f t="shared" si="74"/>
        <v>HR_2007_NATIONAL TOTAL_NH3</v>
      </c>
      <c r="B4792" s="113" t="s">
        <v>142</v>
      </c>
      <c r="C4792" s="113">
        <v>2007</v>
      </c>
      <c r="D4792" s="113" t="s">
        <v>122</v>
      </c>
      <c r="E4792" s="113" t="s">
        <v>124</v>
      </c>
      <c r="F4792" s="113" t="s">
        <v>200</v>
      </c>
      <c r="G4792" s="113">
        <v>39.516167907745498</v>
      </c>
    </row>
    <row r="4793" spans="1:7" x14ac:dyDescent="0.25">
      <c r="A4793" s="108" t="str">
        <f t="shared" si="74"/>
        <v>HR_2007_NATIONAL TOTAL_PM2.5</v>
      </c>
      <c r="B4793" s="113" t="s">
        <v>142</v>
      </c>
      <c r="C4793" s="113">
        <v>2007</v>
      </c>
      <c r="D4793" s="113" t="s">
        <v>122</v>
      </c>
      <c r="E4793" s="113" t="s">
        <v>203</v>
      </c>
      <c r="F4793" s="113" t="s">
        <v>200</v>
      </c>
      <c r="G4793" s="113">
        <v>38.087933229073101</v>
      </c>
    </row>
    <row r="4794" spans="1:7" x14ac:dyDescent="0.25">
      <c r="A4794" s="108" t="str">
        <f t="shared" si="74"/>
        <v>HR_2007_NATIONAL TOTAL_Pb</v>
      </c>
      <c r="B4794" s="113" t="s">
        <v>142</v>
      </c>
      <c r="C4794" s="113">
        <v>2007</v>
      </c>
      <c r="D4794" s="113" t="s">
        <v>122</v>
      </c>
      <c r="E4794" s="113" t="s">
        <v>125</v>
      </c>
      <c r="F4794" s="113" t="s">
        <v>200</v>
      </c>
      <c r="G4794" s="113">
        <v>1.1924302501580801E-2</v>
      </c>
    </row>
    <row r="4795" spans="1:7" x14ac:dyDescent="0.25">
      <c r="A4795" s="108" t="str">
        <f t="shared" si="74"/>
        <v>HR_2007_NATIONAL TOTAL_Cd</v>
      </c>
      <c r="B4795" s="113" t="s">
        <v>142</v>
      </c>
      <c r="C4795" s="113">
        <v>2007</v>
      </c>
      <c r="D4795" s="113" t="s">
        <v>122</v>
      </c>
      <c r="E4795" s="113" t="s">
        <v>126</v>
      </c>
      <c r="F4795" s="113" t="s">
        <v>200</v>
      </c>
      <c r="G4795" s="113">
        <v>9.8582858266541397E-4</v>
      </c>
    </row>
    <row r="4796" spans="1:7" x14ac:dyDescent="0.25">
      <c r="A4796" s="108" t="str">
        <f t="shared" si="74"/>
        <v>HR_2007_NATIONAL TOTAL_Hg</v>
      </c>
      <c r="B4796" s="113" t="s">
        <v>142</v>
      </c>
      <c r="C4796" s="113">
        <v>2007</v>
      </c>
      <c r="D4796" s="113" t="s">
        <v>122</v>
      </c>
      <c r="E4796" s="113" t="s">
        <v>127</v>
      </c>
      <c r="F4796" s="113" t="s">
        <v>200</v>
      </c>
      <c r="G4796" s="113">
        <v>5.3911649211767405E-4</v>
      </c>
    </row>
    <row r="4797" spans="1:7" x14ac:dyDescent="0.25">
      <c r="A4797" s="108" t="str">
        <f t="shared" si="74"/>
        <v>HR_2007_NATIONAL TOTAL_DIOX</v>
      </c>
      <c r="B4797" s="113" t="s">
        <v>142</v>
      </c>
      <c r="C4797" s="113">
        <v>2007</v>
      </c>
      <c r="D4797" s="113" t="s">
        <v>122</v>
      </c>
      <c r="E4797" s="113" t="s">
        <v>128</v>
      </c>
      <c r="F4797" s="113" t="s">
        <v>200</v>
      </c>
      <c r="G4797" s="150">
        <v>7.5818727013748802E-8</v>
      </c>
    </row>
    <row r="4798" spans="1:7" x14ac:dyDescent="0.25">
      <c r="A4798" s="108" t="str">
        <f t="shared" si="74"/>
        <v>HR_2007_NATIONAL TOTAL_PAH</v>
      </c>
      <c r="B4798" s="113" t="s">
        <v>142</v>
      </c>
      <c r="C4798" s="113">
        <v>2007</v>
      </c>
      <c r="D4798" s="113" t="s">
        <v>122</v>
      </c>
      <c r="E4798" s="113" t="s">
        <v>129</v>
      </c>
      <c r="F4798" s="113" t="s">
        <v>200</v>
      </c>
      <c r="G4798" s="113">
        <v>1.7048395347444401E-2</v>
      </c>
    </row>
    <row r="4799" spans="1:7" x14ac:dyDescent="0.25">
      <c r="A4799" s="108" t="str">
        <f t="shared" si="74"/>
        <v>HR_2007_NATIONAL TOTAL_HCB</v>
      </c>
      <c r="B4799" s="113" t="s">
        <v>142</v>
      </c>
      <c r="C4799" s="113">
        <v>2007</v>
      </c>
      <c r="D4799" s="113" t="s">
        <v>122</v>
      </c>
      <c r="E4799" s="113" t="s">
        <v>130</v>
      </c>
      <c r="F4799" s="113" t="s">
        <v>200</v>
      </c>
      <c r="G4799" s="150">
        <v>4.28471038832E-7</v>
      </c>
    </row>
    <row r="4800" spans="1:7" x14ac:dyDescent="0.25">
      <c r="A4800" s="108" t="str">
        <f t="shared" si="74"/>
        <v>HR_2007_NATIONAL TOTAL_PCB</v>
      </c>
      <c r="B4800" s="113" t="s">
        <v>142</v>
      </c>
      <c r="C4800" s="113">
        <v>2007</v>
      </c>
      <c r="D4800" s="113" t="s">
        <v>122</v>
      </c>
      <c r="E4800" s="113" t="s">
        <v>259</v>
      </c>
      <c r="F4800" s="113" t="s">
        <v>200</v>
      </c>
      <c r="G4800" s="150">
        <v>4.5626104950587204E-6</v>
      </c>
    </row>
    <row r="4801" spans="1:7" x14ac:dyDescent="0.25">
      <c r="A4801" s="108" t="str">
        <f t="shared" si="74"/>
        <v>HR_2007_1A3(FS)_NOx</v>
      </c>
      <c r="B4801" s="113" t="s">
        <v>142</v>
      </c>
      <c r="C4801" s="113">
        <v>2007</v>
      </c>
      <c r="D4801" s="113" t="s">
        <v>132</v>
      </c>
      <c r="E4801" s="113" t="s">
        <v>199</v>
      </c>
      <c r="F4801" s="113" t="s">
        <v>200</v>
      </c>
      <c r="G4801" s="113">
        <v>30.504594991714001</v>
      </c>
    </row>
    <row r="4802" spans="1:7" x14ac:dyDescent="0.25">
      <c r="A4802" s="108" t="str">
        <f t="shared" ref="A4802:A4865" si="75">CONCATENATE(B4802,"_",C4802,"_",D4802,"_",E4802)</f>
        <v>HR_2007_1A3(FS)_NMVOC</v>
      </c>
      <c r="B4802" s="113" t="s">
        <v>142</v>
      </c>
      <c r="C4802" s="113">
        <v>2007</v>
      </c>
      <c r="D4802" s="113" t="s">
        <v>132</v>
      </c>
      <c r="E4802" s="113" t="s">
        <v>123</v>
      </c>
      <c r="F4802" s="113" t="s">
        <v>200</v>
      </c>
      <c r="G4802" s="113">
        <v>15.409565462983799</v>
      </c>
    </row>
    <row r="4803" spans="1:7" x14ac:dyDescent="0.25">
      <c r="A4803" s="108" t="str">
        <f t="shared" si="75"/>
        <v>HR_2007_1A3(FS)_SOx</v>
      </c>
      <c r="B4803" s="113" t="s">
        <v>142</v>
      </c>
      <c r="C4803" s="113">
        <v>2007</v>
      </c>
      <c r="D4803" s="113" t="s">
        <v>132</v>
      </c>
      <c r="E4803" s="113" t="s">
        <v>201</v>
      </c>
      <c r="F4803" s="113" t="s">
        <v>200</v>
      </c>
      <c r="G4803" s="113">
        <v>3.1197144100665599</v>
      </c>
    </row>
    <row r="4804" spans="1:7" x14ac:dyDescent="0.25">
      <c r="A4804" s="108" t="str">
        <f t="shared" si="75"/>
        <v>HR_2007_1A3(FS)_NH3</v>
      </c>
      <c r="B4804" s="113" t="s">
        <v>142</v>
      </c>
      <c r="C4804" s="113">
        <v>2007</v>
      </c>
      <c r="D4804" s="113" t="s">
        <v>132</v>
      </c>
      <c r="E4804" s="113" t="s">
        <v>124</v>
      </c>
      <c r="F4804" s="113" t="s">
        <v>200</v>
      </c>
      <c r="G4804" s="113">
        <v>0.60491708709806602</v>
      </c>
    </row>
    <row r="4805" spans="1:7" x14ac:dyDescent="0.25">
      <c r="A4805" s="108" t="str">
        <f t="shared" si="75"/>
        <v>HR_2007_1A3(FS)_PM2.5</v>
      </c>
      <c r="B4805" s="113" t="s">
        <v>142</v>
      </c>
      <c r="C4805" s="113">
        <v>2007</v>
      </c>
      <c r="D4805" s="113" t="s">
        <v>132</v>
      </c>
      <c r="E4805" s="113" t="s">
        <v>203</v>
      </c>
      <c r="F4805" s="113" t="s">
        <v>200</v>
      </c>
      <c r="G4805" s="113">
        <v>2.5847426817092498</v>
      </c>
    </row>
    <row r="4806" spans="1:7" x14ac:dyDescent="0.25">
      <c r="A4806" s="108" t="str">
        <f t="shared" si="75"/>
        <v>HR_2007_3D_NOx</v>
      </c>
      <c r="B4806" s="113" t="s">
        <v>142</v>
      </c>
      <c r="C4806" s="113">
        <v>2007</v>
      </c>
      <c r="D4806" s="113" t="s">
        <v>206</v>
      </c>
      <c r="E4806" s="113" t="s">
        <v>199</v>
      </c>
      <c r="F4806" s="113" t="s">
        <v>200</v>
      </c>
      <c r="G4806" s="113">
        <v>5.0170639859566801</v>
      </c>
    </row>
    <row r="4807" spans="1:7" x14ac:dyDescent="0.25">
      <c r="A4807" s="108" t="str">
        <f t="shared" si="75"/>
        <v>HR_2008_NATIONAL TOTAL_NOx</v>
      </c>
      <c r="B4807" s="113" t="s">
        <v>142</v>
      </c>
      <c r="C4807" s="113">
        <v>2008</v>
      </c>
      <c r="D4807" s="113" t="s">
        <v>122</v>
      </c>
      <c r="E4807" s="113" t="s">
        <v>199</v>
      </c>
      <c r="F4807" s="113" t="s">
        <v>200</v>
      </c>
      <c r="G4807" s="113">
        <v>82.144531641926704</v>
      </c>
    </row>
    <row r="4808" spans="1:7" x14ac:dyDescent="0.25">
      <c r="A4808" s="108" t="str">
        <f t="shared" si="75"/>
        <v>HR_2008_NATIONAL TOTAL_NMVOC</v>
      </c>
      <c r="B4808" s="113" t="s">
        <v>142</v>
      </c>
      <c r="C4808" s="113">
        <v>2008</v>
      </c>
      <c r="D4808" s="113" t="s">
        <v>122</v>
      </c>
      <c r="E4808" s="113" t="s">
        <v>123</v>
      </c>
      <c r="F4808" s="113" t="s">
        <v>200</v>
      </c>
      <c r="G4808" s="113">
        <v>108.30693482708899</v>
      </c>
    </row>
    <row r="4809" spans="1:7" x14ac:dyDescent="0.25">
      <c r="A4809" s="108" t="str">
        <f t="shared" si="75"/>
        <v>HR_2008_NATIONAL TOTAL_SOx</v>
      </c>
      <c r="B4809" s="113" t="s">
        <v>142</v>
      </c>
      <c r="C4809" s="113">
        <v>2008</v>
      </c>
      <c r="D4809" s="113" t="s">
        <v>122</v>
      </c>
      <c r="E4809" s="113" t="s">
        <v>201</v>
      </c>
      <c r="F4809" s="113" t="s">
        <v>200</v>
      </c>
      <c r="G4809" s="113">
        <v>53.506511021993298</v>
      </c>
    </row>
    <row r="4810" spans="1:7" x14ac:dyDescent="0.25">
      <c r="A4810" s="108" t="str">
        <f t="shared" si="75"/>
        <v>HR_2008_NATIONAL TOTAL_NH3</v>
      </c>
      <c r="B4810" s="113" t="s">
        <v>142</v>
      </c>
      <c r="C4810" s="113">
        <v>2008</v>
      </c>
      <c r="D4810" s="113" t="s">
        <v>122</v>
      </c>
      <c r="E4810" s="113" t="s">
        <v>124</v>
      </c>
      <c r="F4810" s="113" t="s">
        <v>200</v>
      </c>
      <c r="G4810" s="113">
        <v>41.846194552684501</v>
      </c>
    </row>
    <row r="4811" spans="1:7" x14ac:dyDescent="0.25">
      <c r="A4811" s="108" t="str">
        <f t="shared" si="75"/>
        <v>HR_2008_NATIONAL TOTAL_PM2.5</v>
      </c>
      <c r="B4811" s="113" t="s">
        <v>142</v>
      </c>
      <c r="C4811" s="113">
        <v>2008</v>
      </c>
      <c r="D4811" s="113" t="s">
        <v>122</v>
      </c>
      <c r="E4811" s="113" t="s">
        <v>203</v>
      </c>
      <c r="F4811" s="113" t="s">
        <v>200</v>
      </c>
      <c r="G4811" s="113">
        <v>37.388217397506999</v>
      </c>
    </row>
    <row r="4812" spans="1:7" x14ac:dyDescent="0.25">
      <c r="A4812" s="108" t="str">
        <f t="shared" si="75"/>
        <v>HR_2008_NATIONAL TOTAL_Pb</v>
      </c>
      <c r="B4812" s="113" t="s">
        <v>142</v>
      </c>
      <c r="C4812" s="113">
        <v>2008</v>
      </c>
      <c r="D4812" s="113" t="s">
        <v>122</v>
      </c>
      <c r="E4812" s="113" t="s">
        <v>125</v>
      </c>
      <c r="F4812" s="113" t="s">
        <v>200</v>
      </c>
      <c r="G4812" s="113">
        <v>1.13174474171059E-2</v>
      </c>
    </row>
    <row r="4813" spans="1:7" x14ac:dyDescent="0.25">
      <c r="A4813" s="108" t="str">
        <f t="shared" si="75"/>
        <v>HR_2008_NATIONAL TOTAL_Cd</v>
      </c>
      <c r="B4813" s="113" t="s">
        <v>142</v>
      </c>
      <c r="C4813" s="113">
        <v>2008</v>
      </c>
      <c r="D4813" s="113" t="s">
        <v>122</v>
      </c>
      <c r="E4813" s="113" t="s">
        <v>126</v>
      </c>
      <c r="F4813" s="113" t="s">
        <v>200</v>
      </c>
      <c r="G4813" s="113">
        <v>1.01385644830712E-3</v>
      </c>
    </row>
    <row r="4814" spans="1:7" x14ac:dyDescent="0.25">
      <c r="A4814" s="108" t="str">
        <f t="shared" si="75"/>
        <v>HR_2008_NATIONAL TOTAL_Hg</v>
      </c>
      <c r="B4814" s="113" t="s">
        <v>142</v>
      </c>
      <c r="C4814" s="113">
        <v>2008</v>
      </c>
      <c r="D4814" s="113" t="s">
        <v>122</v>
      </c>
      <c r="E4814" s="113" t="s">
        <v>127</v>
      </c>
      <c r="F4814" s="113" t="s">
        <v>200</v>
      </c>
      <c r="G4814" s="113">
        <v>5.1831998057266305E-4</v>
      </c>
    </row>
    <row r="4815" spans="1:7" x14ac:dyDescent="0.25">
      <c r="A4815" s="108" t="str">
        <f t="shared" si="75"/>
        <v>HR_2008_NATIONAL TOTAL_DIOX</v>
      </c>
      <c r="B4815" s="113" t="s">
        <v>142</v>
      </c>
      <c r="C4815" s="113">
        <v>2008</v>
      </c>
      <c r="D4815" s="113" t="s">
        <v>122</v>
      </c>
      <c r="E4815" s="113" t="s">
        <v>128</v>
      </c>
      <c r="F4815" s="113" t="s">
        <v>200</v>
      </c>
      <c r="G4815" s="150">
        <v>9.5913718070327601E-8</v>
      </c>
    </row>
    <row r="4816" spans="1:7" x14ac:dyDescent="0.25">
      <c r="A4816" s="108" t="str">
        <f t="shared" si="75"/>
        <v>HR_2008_NATIONAL TOTAL_PAH</v>
      </c>
      <c r="B4816" s="113" t="s">
        <v>142</v>
      </c>
      <c r="C4816" s="113">
        <v>2008</v>
      </c>
      <c r="D4816" s="113" t="s">
        <v>122</v>
      </c>
      <c r="E4816" s="113" t="s">
        <v>129</v>
      </c>
      <c r="F4816" s="113" t="s">
        <v>200</v>
      </c>
      <c r="G4816" s="113">
        <v>1.7022143820951501E-2</v>
      </c>
    </row>
    <row r="4817" spans="1:7" x14ac:dyDescent="0.25">
      <c r="A4817" s="108" t="str">
        <f t="shared" si="75"/>
        <v>HR_2008_NATIONAL TOTAL_HCB</v>
      </c>
      <c r="B4817" s="113" t="s">
        <v>142</v>
      </c>
      <c r="C4817" s="113">
        <v>2008</v>
      </c>
      <c r="D4817" s="113" t="s">
        <v>122</v>
      </c>
      <c r="E4817" s="113" t="s">
        <v>130</v>
      </c>
      <c r="F4817" s="113" t="s">
        <v>200</v>
      </c>
      <c r="G4817" s="150">
        <v>4.2401262672039998E-7</v>
      </c>
    </row>
    <row r="4818" spans="1:7" x14ac:dyDescent="0.25">
      <c r="A4818" s="108" t="str">
        <f t="shared" si="75"/>
        <v>HR_2008_NATIONAL TOTAL_PCB</v>
      </c>
      <c r="B4818" s="113" t="s">
        <v>142</v>
      </c>
      <c r="C4818" s="113">
        <v>2008</v>
      </c>
      <c r="D4818" s="113" t="s">
        <v>122</v>
      </c>
      <c r="E4818" s="113" t="s">
        <v>259</v>
      </c>
      <c r="F4818" s="113" t="s">
        <v>200</v>
      </c>
      <c r="G4818" s="150">
        <v>4.7582136518329901E-6</v>
      </c>
    </row>
    <row r="4819" spans="1:7" x14ac:dyDescent="0.25">
      <c r="A4819" s="108" t="str">
        <f t="shared" si="75"/>
        <v>HR_2008_1A3(FS)_NOx</v>
      </c>
      <c r="B4819" s="113" t="s">
        <v>142</v>
      </c>
      <c r="C4819" s="113">
        <v>2008</v>
      </c>
      <c r="D4819" s="113" t="s">
        <v>132</v>
      </c>
      <c r="E4819" s="113" t="s">
        <v>199</v>
      </c>
      <c r="F4819" s="113" t="s">
        <v>200</v>
      </c>
      <c r="G4819" s="113">
        <v>27.7531493477805</v>
      </c>
    </row>
    <row r="4820" spans="1:7" x14ac:dyDescent="0.25">
      <c r="A4820" s="108" t="str">
        <f t="shared" si="75"/>
        <v>HR_2008_1A3(FS)_NMVOC</v>
      </c>
      <c r="B4820" s="113" t="s">
        <v>142</v>
      </c>
      <c r="C4820" s="113">
        <v>2008</v>
      </c>
      <c r="D4820" s="113" t="s">
        <v>132</v>
      </c>
      <c r="E4820" s="113" t="s">
        <v>123</v>
      </c>
      <c r="F4820" s="113" t="s">
        <v>200</v>
      </c>
      <c r="G4820" s="113">
        <v>14.0606332701886</v>
      </c>
    </row>
    <row r="4821" spans="1:7" x14ac:dyDescent="0.25">
      <c r="A4821" s="108" t="str">
        <f t="shared" si="75"/>
        <v>HR_2008_1A3(FS)_SOx</v>
      </c>
      <c r="B4821" s="113" t="s">
        <v>142</v>
      </c>
      <c r="C4821" s="113">
        <v>2008</v>
      </c>
      <c r="D4821" s="113" t="s">
        <v>132</v>
      </c>
      <c r="E4821" s="113" t="s">
        <v>201</v>
      </c>
      <c r="F4821" s="113" t="s">
        <v>200</v>
      </c>
      <c r="G4821" s="113">
        <v>2.8723868574433702</v>
      </c>
    </row>
    <row r="4822" spans="1:7" x14ac:dyDescent="0.25">
      <c r="A4822" s="108" t="str">
        <f t="shared" si="75"/>
        <v>HR_2008_1A3(FS)_NH3</v>
      </c>
      <c r="B4822" s="113" t="s">
        <v>142</v>
      </c>
      <c r="C4822" s="113">
        <v>2008</v>
      </c>
      <c r="D4822" s="113" t="s">
        <v>132</v>
      </c>
      <c r="E4822" s="113" t="s">
        <v>124</v>
      </c>
      <c r="F4822" s="113" t="s">
        <v>200</v>
      </c>
      <c r="G4822" s="113">
        <v>0.589687637657061</v>
      </c>
    </row>
    <row r="4823" spans="1:7" x14ac:dyDescent="0.25">
      <c r="A4823" s="108" t="str">
        <f t="shared" si="75"/>
        <v>HR_2008_1A3(FS)_PM2.5</v>
      </c>
      <c r="B4823" s="113" t="s">
        <v>142</v>
      </c>
      <c r="C4823" s="113">
        <v>2008</v>
      </c>
      <c r="D4823" s="113" t="s">
        <v>132</v>
      </c>
      <c r="E4823" s="113" t="s">
        <v>203</v>
      </c>
      <c r="F4823" s="113" t="s">
        <v>200</v>
      </c>
      <c r="G4823" s="113">
        <v>2.3583668965053399</v>
      </c>
    </row>
    <row r="4824" spans="1:7" x14ac:dyDescent="0.25">
      <c r="A4824" s="108" t="str">
        <f t="shared" si="75"/>
        <v>HR_2008_3D_NOx</v>
      </c>
      <c r="B4824" s="113" t="s">
        <v>142</v>
      </c>
      <c r="C4824" s="113">
        <v>2008</v>
      </c>
      <c r="D4824" s="113" t="s">
        <v>206</v>
      </c>
      <c r="E4824" s="113" t="s">
        <v>199</v>
      </c>
      <c r="F4824" s="113" t="s">
        <v>200</v>
      </c>
      <c r="G4824" s="113">
        <v>5.9301651818749397</v>
      </c>
    </row>
    <row r="4825" spans="1:7" x14ac:dyDescent="0.25">
      <c r="A4825" s="108" t="str">
        <f t="shared" si="75"/>
        <v>HR_2009_NATIONAL TOTAL_NOx</v>
      </c>
      <c r="B4825" s="113" t="s">
        <v>142</v>
      </c>
      <c r="C4825" s="113">
        <v>2009</v>
      </c>
      <c r="D4825" s="113" t="s">
        <v>122</v>
      </c>
      <c r="E4825" s="113" t="s">
        <v>199</v>
      </c>
      <c r="F4825" s="113" t="s">
        <v>200</v>
      </c>
      <c r="G4825" s="113">
        <v>75.209852073207799</v>
      </c>
    </row>
    <row r="4826" spans="1:7" x14ac:dyDescent="0.25">
      <c r="A4826" s="108" t="str">
        <f t="shared" si="75"/>
        <v>HR_2009_NATIONAL TOTAL_NMVOC</v>
      </c>
      <c r="B4826" s="113" t="s">
        <v>142</v>
      </c>
      <c r="C4826" s="113">
        <v>2009</v>
      </c>
      <c r="D4826" s="113" t="s">
        <v>122</v>
      </c>
      <c r="E4826" s="113" t="s">
        <v>123</v>
      </c>
      <c r="F4826" s="113" t="s">
        <v>200</v>
      </c>
      <c r="G4826" s="113">
        <v>94.020305036456506</v>
      </c>
    </row>
    <row r="4827" spans="1:7" x14ac:dyDescent="0.25">
      <c r="A4827" s="108" t="str">
        <f t="shared" si="75"/>
        <v>HR_2009_NATIONAL TOTAL_SOx</v>
      </c>
      <c r="B4827" s="113" t="s">
        <v>142</v>
      </c>
      <c r="C4827" s="113">
        <v>2009</v>
      </c>
      <c r="D4827" s="113" t="s">
        <v>122</v>
      </c>
      <c r="E4827" s="113" t="s">
        <v>201</v>
      </c>
      <c r="F4827" s="113" t="s">
        <v>200</v>
      </c>
      <c r="G4827" s="113">
        <v>56.1321156667195</v>
      </c>
    </row>
    <row r="4828" spans="1:7" x14ac:dyDescent="0.25">
      <c r="A4828" s="108" t="str">
        <f t="shared" si="75"/>
        <v>HR_2009_NATIONAL TOTAL_NH3</v>
      </c>
      <c r="B4828" s="113" t="s">
        <v>142</v>
      </c>
      <c r="C4828" s="113">
        <v>2009</v>
      </c>
      <c r="D4828" s="113" t="s">
        <v>122</v>
      </c>
      <c r="E4828" s="113" t="s">
        <v>124</v>
      </c>
      <c r="F4828" s="113" t="s">
        <v>200</v>
      </c>
      <c r="G4828" s="113">
        <v>33.109856171159997</v>
      </c>
    </row>
    <row r="4829" spans="1:7" x14ac:dyDescent="0.25">
      <c r="A4829" s="108" t="str">
        <f t="shared" si="75"/>
        <v>HR_2009_NATIONAL TOTAL_PM2.5</v>
      </c>
      <c r="B4829" s="113" t="s">
        <v>142</v>
      </c>
      <c r="C4829" s="113">
        <v>2009</v>
      </c>
      <c r="D4829" s="113" t="s">
        <v>122</v>
      </c>
      <c r="E4829" s="113" t="s">
        <v>203</v>
      </c>
      <c r="F4829" s="113" t="s">
        <v>200</v>
      </c>
      <c r="G4829" s="113">
        <v>37.2452793116558</v>
      </c>
    </row>
    <row r="4830" spans="1:7" x14ac:dyDescent="0.25">
      <c r="A4830" s="108" t="str">
        <f t="shared" si="75"/>
        <v>HR_2009_NATIONAL TOTAL_Pb</v>
      </c>
      <c r="B4830" s="113" t="s">
        <v>142</v>
      </c>
      <c r="C4830" s="113">
        <v>2009</v>
      </c>
      <c r="D4830" s="113" t="s">
        <v>122</v>
      </c>
      <c r="E4830" s="113" t="s">
        <v>125</v>
      </c>
      <c r="F4830" s="113" t="s">
        <v>200</v>
      </c>
      <c r="G4830" s="113">
        <v>1.07049907341928E-2</v>
      </c>
    </row>
    <row r="4831" spans="1:7" x14ac:dyDescent="0.25">
      <c r="A4831" s="108" t="str">
        <f t="shared" si="75"/>
        <v>HR_2009_NATIONAL TOTAL_Cd</v>
      </c>
      <c r="B4831" s="113" t="s">
        <v>142</v>
      </c>
      <c r="C4831" s="113">
        <v>2009</v>
      </c>
      <c r="D4831" s="113" t="s">
        <v>122</v>
      </c>
      <c r="E4831" s="113" t="s">
        <v>126</v>
      </c>
      <c r="F4831" s="113" t="s">
        <v>200</v>
      </c>
      <c r="G4831" s="113">
        <v>9.9200373478315401E-4</v>
      </c>
    </row>
    <row r="4832" spans="1:7" x14ac:dyDescent="0.25">
      <c r="A4832" s="108" t="str">
        <f t="shared" si="75"/>
        <v>HR_2009_NATIONAL TOTAL_Hg</v>
      </c>
      <c r="B4832" s="113" t="s">
        <v>142</v>
      </c>
      <c r="C4832" s="113">
        <v>2009</v>
      </c>
      <c r="D4832" s="113" t="s">
        <v>122</v>
      </c>
      <c r="E4832" s="113" t="s">
        <v>127</v>
      </c>
      <c r="F4832" s="113" t="s">
        <v>200</v>
      </c>
      <c r="G4832" s="113">
        <v>4.49588399419179E-4</v>
      </c>
    </row>
    <row r="4833" spans="1:7" x14ac:dyDescent="0.25">
      <c r="A4833" s="108" t="str">
        <f t="shared" si="75"/>
        <v>HR_2009_NATIONAL TOTAL_DIOX</v>
      </c>
      <c r="B4833" s="113" t="s">
        <v>142</v>
      </c>
      <c r="C4833" s="113">
        <v>2009</v>
      </c>
      <c r="D4833" s="113" t="s">
        <v>122</v>
      </c>
      <c r="E4833" s="113" t="s">
        <v>128</v>
      </c>
      <c r="F4833" s="113" t="s">
        <v>200</v>
      </c>
      <c r="G4833" s="150">
        <v>8.0930189608490094E-8</v>
      </c>
    </row>
    <row r="4834" spans="1:7" x14ac:dyDescent="0.25">
      <c r="A4834" s="108" t="str">
        <f t="shared" si="75"/>
        <v>HR_2009_NATIONAL TOTAL_PAH</v>
      </c>
      <c r="B4834" s="113" t="s">
        <v>142</v>
      </c>
      <c r="C4834" s="113">
        <v>2009</v>
      </c>
      <c r="D4834" s="113" t="s">
        <v>122</v>
      </c>
      <c r="E4834" s="113" t="s">
        <v>129</v>
      </c>
      <c r="F4834" s="113" t="s">
        <v>200</v>
      </c>
      <c r="G4834" s="113">
        <v>1.7328579365809001E-2</v>
      </c>
    </row>
    <row r="4835" spans="1:7" x14ac:dyDescent="0.25">
      <c r="A4835" s="108" t="str">
        <f t="shared" si="75"/>
        <v>HR_2009_NATIONAL TOTAL_HCB</v>
      </c>
      <c r="B4835" s="113" t="s">
        <v>142</v>
      </c>
      <c r="C4835" s="113">
        <v>2009</v>
      </c>
      <c r="D4835" s="113" t="s">
        <v>122</v>
      </c>
      <c r="E4835" s="113" t="s">
        <v>130</v>
      </c>
      <c r="F4835" s="113" t="s">
        <v>200</v>
      </c>
      <c r="G4835" s="150">
        <v>4.3082268234385999E-7</v>
      </c>
    </row>
    <row r="4836" spans="1:7" x14ac:dyDescent="0.25">
      <c r="A4836" s="108" t="str">
        <f t="shared" si="75"/>
        <v>HR_2009_NATIONAL TOTAL_PCB</v>
      </c>
      <c r="B4836" s="113" t="s">
        <v>142</v>
      </c>
      <c r="C4836" s="113">
        <v>2009</v>
      </c>
      <c r="D4836" s="113" t="s">
        <v>122</v>
      </c>
      <c r="E4836" s="113" t="s">
        <v>259</v>
      </c>
      <c r="F4836" s="113" t="s">
        <v>200</v>
      </c>
      <c r="G4836" s="150">
        <v>3.2666870809088699E-6</v>
      </c>
    </row>
    <row r="4837" spans="1:7" x14ac:dyDescent="0.25">
      <c r="A4837" s="108" t="str">
        <f t="shared" si="75"/>
        <v>HR_2009_1A3(FS)_NOx</v>
      </c>
      <c r="B4837" s="113" t="s">
        <v>142</v>
      </c>
      <c r="C4837" s="113">
        <v>2009</v>
      </c>
      <c r="D4837" s="113" t="s">
        <v>132</v>
      </c>
      <c r="E4837" s="113" t="s">
        <v>199</v>
      </c>
      <c r="F4837" s="113" t="s">
        <v>200</v>
      </c>
      <c r="G4837" s="113">
        <v>27.0363319503595</v>
      </c>
    </row>
    <row r="4838" spans="1:7" x14ac:dyDescent="0.25">
      <c r="A4838" s="108" t="str">
        <f t="shared" si="75"/>
        <v>HR_2009_1A3(FS)_NMVOC</v>
      </c>
      <c r="B4838" s="113" t="s">
        <v>142</v>
      </c>
      <c r="C4838" s="113">
        <v>2009</v>
      </c>
      <c r="D4838" s="113" t="s">
        <v>132</v>
      </c>
      <c r="E4838" s="113" t="s">
        <v>123</v>
      </c>
      <c r="F4838" s="113" t="s">
        <v>200</v>
      </c>
      <c r="G4838" s="113">
        <v>12.8333239699303</v>
      </c>
    </row>
    <row r="4839" spans="1:7" x14ac:dyDescent="0.25">
      <c r="A4839" s="108" t="str">
        <f t="shared" si="75"/>
        <v>HR_2009_1A3(FS)_SOx</v>
      </c>
      <c r="B4839" s="113" t="s">
        <v>142</v>
      </c>
      <c r="C4839" s="113">
        <v>2009</v>
      </c>
      <c r="D4839" s="113" t="s">
        <v>132</v>
      </c>
      <c r="E4839" s="113" t="s">
        <v>201</v>
      </c>
      <c r="F4839" s="113" t="s">
        <v>200</v>
      </c>
      <c r="G4839" s="113">
        <v>2.40669056442067</v>
      </c>
    </row>
    <row r="4840" spans="1:7" x14ac:dyDescent="0.25">
      <c r="A4840" s="108" t="str">
        <f t="shared" si="75"/>
        <v>HR_2009_1A3(FS)_NH3</v>
      </c>
      <c r="B4840" s="113" t="s">
        <v>142</v>
      </c>
      <c r="C4840" s="113">
        <v>2009</v>
      </c>
      <c r="D4840" s="113" t="s">
        <v>132</v>
      </c>
      <c r="E4840" s="113" t="s">
        <v>124</v>
      </c>
      <c r="F4840" s="113" t="s">
        <v>200</v>
      </c>
      <c r="G4840" s="113">
        <v>0.60171815541423102</v>
      </c>
    </row>
    <row r="4841" spans="1:7" x14ac:dyDescent="0.25">
      <c r="A4841" s="108" t="str">
        <f t="shared" si="75"/>
        <v>HR_2009_1A3(FS)_PM2.5</v>
      </c>
      <c r="B4841" s="113" t="s">
        <v>142</v>
      </c>
      <c r="C4841" s="113">
        <v>2009</v>
      </c>
      <c r="D4841" s="113" t="s">
        <v>132</v>
      </c>
      <c r="E4841" s="113" t="s">
        <v>203</v>
      </c>
      <c r="F4841" s="113" t="s">
        <v>200</v>
      </c>
      <c r="G4841" s="113">
        <v>2.2207593870217899</v>
      </c>
    </row>
    <row r="4842" spans="1:7" x14ac:dyDescent="0.25">
      <c r="A4842" s="108" t="str">
        <f t="shared" si="75"/>
        <v>HR_2009_3D_NOx</v>
      </c>
      <c r="B4842" s="113" t="s">
        <v>142</v>
      </c>
      <c r="C4842" s="113">
        <v>2009</v>
      </c>
      <c r="D4842" s="113" t="s">
        <v>206</v>
      </c>
      <c r="E4842" s="113" t="s">
        <v>199</v>
      </c>
      <c r="F4842" s="113" t="s">
        <v>200</v>
      </c>
      <c r="G4842" s="113">
        <v>3.9087918136852999</v>
      </c>
    </row>
    <row r="4843" spans="1:7" x14ac:dyDescent="0.25">
      <c r="A4843" s="108" t="str">
        <f t="shared" si="75"/>
        <v>HR_2010_NATIONAL TOTAL_NOx</v>
      </c>
      <c r="B4843" s="113" t="s">
        <v>142</v>
      </c>
      <c r="C4843" s="113">
        <v>2010</v>
      </c>
      <c r="D4843" s="113" t="s">
        <v>122</v>
      </c>
      <c r="E4843" s="113" t="s">
        <v>199</v>
      </c>
      <c r="F4843" s="113" t="s">
        <v>200</v>
      </c>
      <c r="G4843" s="113">
        <v>67.747248759816102</v>
      </c>
    </row>
    <row r="4844" spans="1:7" x14ac:dyDescent="0.25">
      <c r="A4844" s="108" t="str">
        <f t="shared" si="75"/>
        <v>HR_2010_NATIONAL TOTAL_NMVOC</v>
      </c>
      <c r="B4844" s="113" t="s">
        <v>142</v>
      </c>
      <c r="C4844" s="113">
        <v>2010</v>
      </c>
      <c r="D4844" s="113" t="s">
        <v>122</v>
      </c>
      <c r="E4844" s="113" t="s">
        <v>123</v>
      </c>
      <c r="F4844" s="113" t="s">
        <v>200</v>
      </c>
      <c r="G4844" s="113">
        <v>91.030291816240606</v>
      </c>
    </row>
    <row r="4845" spans="1:7" x14ac:dyDescent="0.25">
      <c r="A4845" s="108" t="str">
        <f t="shared" si="75"/>
        <v>HR_2010_NATIONAL TOTAL_SOx</v>
      </c>
      <c r="B4845" s="113" t="s">
        <v>142</v>
      </c>
      <c r="C4845" s="113">
        <v>2010</v>
      </c>
      <c r="D4845" s="113" t="s">
        <v>122</v>
      </c>
      <c r="E4845" s="113" t="s">
        <v>201</v>
      </c>
      <c r="F4845" s="113" t="s">
        <v>200</v>
      </c>
      <c r="G4845" s="113">
        <v>35.091856022154097</v>
      </c>
    </row>
    <row r="4846" spans="1:7" x14ac:dyDescent="0.25">
      <c r="A4846" s="108" t="str">
        <f t="shared" si="75"/>
        <v>HR_2010_NATIONAL TOTAL_NH3</v>
      </c>
      <c r="B4846" s="113" t="s">
        <v>142</v>
      </c>
      <c r="C4846" s="113">
        <v>2010</v>
      </c>
      <c r="D4846" s="113" t="s">
        <v>122</v>
      </c>
      <c r="E4846" s="113" t="s">
        <v>124</v>
      </c>
      <c r="F4846" s="113" t="s">
        <v>200</v>
      </c>
      <c r="G4846" s="113">
        <v>35.4417204889263</v>
      </c>
    </row>
    <row r="4847" spans="1:7" x14ac:dyDescent="0.25">
      <c r="A4847" s="108" t="str">
        <f t="shared" si="75"/>
        <v>HR_2010_NATIONAL TOTAL_PM2.5</v>
      </c>
      <c r="B4847" s="113" t="s">
        <v>142</v>
      </c>
      <c r="C4847" s="113">
        <v>2010</v>
      </c>
      <c r="D4847" s="113" t="s">
        <v>122</v>
      </c>
      <c r="E4847" s="113" t="s">
        <v>203</v>
      </c>
      <c r="F4847" s="113" t="s">
        <v>200</v>
      </c>
      <c r="G4847" s="113">
        <v>38.259857747732397</v>
      </c>
    </row>
    <row r="4848" spans="1:7" x14ac:dyDescent="0.25">
      <c r="A4848" s="108" t="str">
        <f t="shared" si="75"/>
        <v>HR_2010_NATIONAL TOTAL_Pb</v>
      </c>
      <c r="B4848" s="113" t="s">
        <v>142</v>
      </c>
      <c r="C4848" s="113">
        <v>2010</v>
      </c>
      <c r="D4848" s="113" t="s">
        <v>122</v>
      </c>
      <c r="E4848" s="113" t="s">
        <v>125</v>
      </c>
      <c r="F4848" s="113" t="s">
        <v>200</v>
      </c>
      <c r="G4848" s="113">
        <v>1.00443422721334E-2</v>
      </c>
    </row>
    <row r="4849" spans="1:7" x14ac:dyDescent="0.25">
      <c r="A4849" s="108" t="str">
        <f t="shared" si="75"/>
        <v>HR_2010_NATIONAL TOTAL_Cd</v>
      </c>
      <c r="B4849" s="113" t="s">
        <v>142</v>
      </c>
      <c r="C4849" s="113">
        <v>2010</v>
      </c>
      <c r="D4849" s="113" t="s">
        <v>122</v>
      </c>
      <c r="E4849" s="113" t="s">
        <v>126</v>
      </c>
      <c r="F4849" s="113" t="s">
        <v>200</v>
      </c>
      <c r="G4849" s="113">
        <v>1.0170102913269301E-3</v>
      </c>
    </row>
    <row r="4850" spans="1:7" x14ac:dyDescent="0.25">
      <c r="A4850" s="108" t="str">
        <f t="shared" si="75"/>
        <v>HR_2010_NATIONAL TOTAL_Hg</v>
      </c>
      <c r="B4850" s="113" t="s">
        <v>142</v>
      </c>
      <c r="C4850" s="113">
        <v>2010</v>
      </c>
      <c r="D4850" s="113" t="s">
        <v>122</v>
      </c>
      <c r="E4850" s="113" t="s">
        <v>127</v>
      </c>
      <c r="F4850" s="113" t="s">
        <v>200</v>
      </c>
      <c r="G4850" s="113">
        <v>4.72908206504851E-4</v>
      </c>
    </row>
    <row r="4851" spans="1:7" x14ac:dyDescent="0.25">
      <c r="A4851" s="108" t="str">
        <f t="shared" si="75"/>
        <v>HR_2010_NATIONAL TOTAL_DIOX</v>
      </c>
      <c r="B4851" s="113" t="s">
        <v>142</v>
      </c>
      <c r="C4851" s="113">
        <v>2010</v>
      </c>
      <c r="D4851" s="113" t="s">
        <v>122</v>
      </c>
      <c r="E4851" s="113" t="s">
        <v>128</v>
      </c>
      <c r="F4851" s="113" t="s">
        <v>200</v>
      </c>
      <c r="G4851" s="150">
        <v>8.0013081256699005E-8</v>
      </c>
    </row>
    <row r="4852" spans="1:7" x14ac:dyDescent="0.25">
      <c r="A4852" s="108" t="str">
        <f t="shared" si="75"/>
        <v>HR_2010_NATIONAL TOTAL_PAH</v>
      </c>
      <c r="B4852" s="113" t="s">
        <v>142</v>
      </c>
      <c r="C4852" s="113">
        <v>2010</v>
      </c>
      <c r="D4852" s="113" t="s">
        <v>122</v>
      </c>
      <c r="E4852" s="113" t="s">
        <v>129</v>
      </c>
      <c r="F4852" s="113" t="s">
        <v>200</v>
      </c>
      <c r="G4852" s="113">
        <v>1.8377298614080301E-2</v>
      </c>
    </row>
    <row r="4853" spans="1:7" x14ac:dyDescent="0.25">
      <c r="A4853" s="108" t="str">
        <f t="shared" si="75"/>
        <v>HR_2010_NATIONAL TOTAL_HCB</v>
      </c>
      <c r="B4853" s="113" t="s">
        <v>142</v>
      </c>
      <c r="C4853" s="113">
        <v>2010</v>
      </c>
      <c r="D4853" s="113" t="s">
        <v>122</v>
      </c>
      <c r="E4853" s="113" t="s">
        <v>130</v>
      </c>
      <c r="F4853" s="113" t="s">
        <v>200</v>
      </c>
      <c r="G4853" s="150">
        <v>8.5054232398540695E-7</v>
      </c>
    </row>
    <row r="4854" spans="1:7" x14ac:dyDescent="0.25">
      <c r="A4854" s="108" t="str">
        <f t="shared" si="75"/>
        <v>HR_2010_NATIONAL TOTAL_PCB</v>
      </c>
      <c r="B4854" s="113" t="s">
        <v>142</v>
      </c>
      <c r="C4854" s="113">
        <v>2010</v>
      </c>
      <c r="D4854" s="113" t="s">
        <v>122</v>
      </c>
      <c r="E4854" s="113" t="s">
        <v>259</v>
      </c>
      <c r="F4854" s="113" t="s">
        <v>200</v>
      </c>
      <c r="G4854" s="150">
        <v>4.6920513474350896E-6</v>
      </c>
    </row>
    <row r="4855" spans="1:7" x14ac:dyDescent="0.25">
      <c r="A4855" s="108" t="str">
        <f t="shared" si="75"/>
        <v>HR_2010_1A3(FS)_NOx</v>
      </c>
      <c r="B4855" s="113" t="s">
        <v>142</v>
      </c>
      <c r="C4855" s="113">
        <v>2010</v>
      </c>
      <c r="D4855" s="113" t="s">
        <v>132</v>
      </c>
      <c r="E4855" s="113" t="s">
        <v>199</v>
      </c>
      <c r="F4855" s="113" t="s">
        <v>200</v>
      </c>
      <c r="G4855" s="113">
        <v>25.839975078861599</v>
      </c>
    </row>
    <row r="4856" spans="1:7" x14ac:dyDescent="0.25">
      <c r="A4856" s="108" t="str">
        <f t="shared" si="75"/>
        <v>HR_2010_1A3(FS)_NMVOC</v>
      </c>
      <c r="B4856" s="113" t="s">
        <v>142</v>
      </c>
      <c r="C4856" s="113">
        <v>2010</v>
      </c>
      <c r="D4856" s="113" t="s">
        <v>132</v>
      </c>
      <c r="E4856" s="113" t="s">
        <v>123</v>
      </c>
      <c r="F4856" s="113" t="s">
        <v>200</v>
      </c>
      <c r="G4856" s="113">
        <v>11.253580341803101</v>
      </c>
    </row>
    <row r="4857" spans="1:7" x14ac:dyDescent="0.25">
      <c r="A4857" s="108" t="str">
        <f t="shared" si="75"/>
        <v>HR_2010_1A3(FS)_SOx</v>
      </c>
      <c r="B4857" s="113" t="s">
        <v>142</v>
      </c>
      <c r="C4857" s="113">
        <v>2010</v>
      </c>
      <c r="D4857" s="113" t="s">
        <v>132</v>
      </c>
      <c r="E4857" s="113" t="s">
        <v>201</v>
      </c>
      <c r="F4857" s="113" t="s">
        <v>200</v>
      </c>
      <c r="G4857" s="113">
        <v>1.9060138159178199</v>
      </c>
    </row>
    <row r="4858" spans="1:7" x14ac:dyDescent="0.25">
      <c r="A4858" s="108" t="str">
        <f t="shared" si="75"/>
        <v>HR_2010_1A3(FS)_NH3</v>
      </c>
      <c r="B4858" s="113" t="s">
        <v>142</v>
      </c>
      <c r="C4858" s="113">
        <v>2010</v>
      </c>
      <c r="D4858" s="113" t="s">
        <v>132</v>
      </c>
      <c r="E4858" s="113" t="s">
        <v>124</v>
      </c>
      <c r="F4858" s="113" t="s">
        <v>200</v>
      </c>
      <c r="G4858" s="113">
        <v>0.56138088866562497</v>
      </c>
    </row>
    <row r="4859" spans="1:7" x14ac:dyDescent="0.25">
      <c r="A4859" s="108" t="str">
        <f t="shared" si="75"/>
        <v>HR_2010_1A3(FS)_PM2.5</v>
      </c>
      <c r="B4859" s="113" t="s">
        <v>142</v>
      </c>
      <c r="C4859" s="113">
        <v>2010</v>
      </c>
      <c r="D4859" s="113" t="s">
        <v>132</v>
      </c>
      <c r="E4859" s="113" t="s">
        <v>203</v>
      </c>
      <c r="F4859" s="113" t="s">
        <v>200</v>
      </c>
      <c r="G4859" s="113">
        <v>2.04072544711588</v>
      </c>
    </row>
    <row r="4860" spans="1:7" x14ac:dyDescent="0.25">
      <c r="A4860" s="108" t="str">
        <f t="shared" si="75"/>
        <v>HR_2010_3D_NOx</v>
      </c>
      <c r="B4860" s="113" t="s">
        <v>142</v>
      </c>
      <c r="C4860" s="113">
        <v>2010</v>
      </c>
      <c r="D4860" s="113" t="s">
        <v>206</v>
      </c>
      <c r="E4860" s="113" t="s">
        <v>199</v>
      </c>
      <c r="F4860" s="113" t="s">
        <v>200</v>
      </c>
      <c r="G4860" s="113">
        <v>4.37028525465991</v>
      </c>
    </row>
    <row r="4861" spans="1:7" x14ac:dyDescent="0.25">
      <c r="A4861" s="108" t="str">
        <f t="shared" si="75"/>
        <v>HR_2011_NATIONAL TOTAL_NOx</v>
      </c>
      <c r="B4861" s="113" t="s">
        <v>142</v>
      </c>
      <c r="C4861" s="113">
        <v>2011</v>
      </c>
      <c r="D4861" s="113" t="s">
        <v>122</v>
      </c>
      <c r="E4861" s="113" t="s">
        <v>199</v>
      </c>
      <c r="F4861" s="113" t="s">
        <v>200</v>
      </c>
      <c r="G4861" s="113">
        <v>64.314906288209698</v>
      </c>
    </row>
    <row r="4862" spans="1:7" x14ac:dyDescent="0.25">
      <c r="A4862" s="108" t="str">
        <f t="shared" si="75"/>
        <v>HR_2011_NATIONAL TOTAL_NMVOC</v>
      </c>
      <c r="B4862" s="113" t="s">
        <v>142</v>
      </c>
      <c r="C4862" s="113">
        <v>2011</v>
      </c>
      <c r="D4862" s="113" t="s">
        <v>122</v>
      </c>
      <c r="E4862" s="113" t="s">
        <v>123</v>
      </c>
      <c r="F4862" s="113" t="s">
        <v>200</v>
      </c>
      <c r="G4862" s="113">
        <v>86.039718566164694</v>
      </c>
    </row>
    <row r="4863" spans="1:7" x14ac:dyDescent="0.25">
      <c r="A4863" s="108" t="str">
        <f t="shared" si="75"/>
        <v>HR_2011_NATIONAL TOTAL_SOx</v>
      </c>
      <c r="B4863" s="113" t="s">
        <v>142</v>
      </c>
      <c r="C4863" s="113">
        <v>2011</v>
      </c>
      <c r="D4863" s="113" t="s">
        <v>122</v>
      </c>
      <c r="E4863" s="113" t="s">
        <v>201</v>
      </c>
      <c r="F4863" s="113" t="s">
        <v>200</v>
      </c>
      <c r="G4863" s="113">
        <v>29.0535980616228</v>
      </c>
    </row>
    <row r="4864" spans="1:7" x14ac:dyDescent="0.25">
      <c r="A4864" s="108" t="str">
        <f t="shared" si="75"/>
        <v>HR_2011_NATIONAL TOTAL_NH3</v>
      </c>
      <c r="B4864" s="113" t="s">
        <v>142</v>
      </c>
      <c r="C4864" s="113">
        <v>2011</v>
      </c>
      <c r="D4864" s="113" t="s">
        <v>122</v>
      </c>
      <c r="E4864" s="113" t="s">
        <v>124</v>
      </c>
      <c r="F4864" s="113" t="s">
        <v>200</v>
      </c>
      <c r="G4864" s="113">
        <v>36.852802975178903</v>
      </c>
    </row>
    <row r="4865" spans="1:7" x14ac:dyDescent="0.25">
      <c r="A4865" s="108" t="str">
        <f t="shared" si="75"/>
        <v>HR_2011_NATIONAL TOTAL_PM2.5</v>
      </c>
      <c r="B4865" s="113" t="s">
        <v>142</v>
      </c>
      <c r="C4865" s="113">
        <v>2011</v>
      </c>
      <c r="D4865" s="113" t="s">
        <v>122</v>
      </c>
      <c r="E4865" s="113" t="s">
        <v>203</v>
      </c>
      <c r="F4865" s="113" t="s">
        <v>200</v>
      </c>
      <c r="G4865" s="113">
        <v>36.333938518446601</v>
      </c>
    </row>
    <row r="4866" spans="1:7" x14ac:dyDescent="0.25">
      <c r="A4866" s="108" t="str">
        <f t="shared" ref="A4866:A4929" si="76">CONCATENATE(B4866,"_",C4866,"_",D4866,"_",E4866)</f>
        <v>HR_2011_NATIONAL TOTAL_Pb</v>
      </c>
      <c r="B4866" s="113" t="s">
        <v>142</v>
      </c>
      <c r="C4866" s="113">
        <v>2011</v>
      </c>
      <c r="D4866" s="113" t="s">
        <v>122</v>
      </c>
      <c r="E4866" s="113" t="s">
        <v>125</v>
      </c>
      <c r="F4866" s="113" t="s">
        <v>200</v>
      </c>
      <c r="G4866" s="113">
        <v>9.7642189068338995E-3</v>
      </c>
    </row>
    <row r="4867" spans="1:7" x14ac:dyDescent="0.25">
      <c r="A4867" s="108" t="str">
        <f t="shared" si="76"/>
        <v>HR_2011_NATIONAL TOTAL_Cd</v>
      </c>
      <c r="B4867" s="113" t="s">
        <v>142</v>
      </c>
      <c r="C4867" s="113">
        <v>2011</v>
      </c>
      <c r="D4867" s="113" t="s">
        <v>122</v>
      </c>
      <c r="E4867" s="113" t="s">
        <v>126</v>
      </c>
      <c r="F4867" s="113" t="s">
        <v>200</v>
      </c>
      <c r="G4867" s="113">
        <v>9.49658776903442E-4</v>
      </c>
    </row>
    <row r="4868" spans="1:7" x14ac:dyDescent="0.25">
      <c r="A4868" s="108" t="str">
        <f t="shared" si="76"/>
        <v>HR_2011_NATIONAL TOTAL_Hg</v>
      </c>
      <c r="B4868" s="113" t="s">
        <v>142</v>
      </c>
      <c r="C4868" s="113">
        <v>2011</v>
      </c>
      <c r="D4868" s="113" t="s">
        <v>122</v>
      </c>
      <c r="E4868" s="113" t="s">
        <v>127</v>
      </c>
      <c r="F4868" s="113" t="s">
        <v>200</v>
      </c>
      <c r="G4868" s="113">
        <v>4.5087010173148502E-4</v>
      </c>
    </row>
    <row r="4869" spans="1:7" x14ac:dyDescent="0.25">
      <c r="A4869" s="108" t="str">
        <f t="shared" si="76"/>
        <v>HR_2011_NATIONAL TOTAL_DIOX</v>
      </c>
      <c r="B4869" s="113" t="s">
        <v>142</v>
      </c>
      <c r="C4869" s="113">
        <v>2011</v>
      </c>
      <c r="D4869" s="113" t="s">
        <v>122</v>
      </c>
      <c r="E4869" s="113" t="s">
        <v>128</v>
      </c>
      <c r="F4869" s="113" t="s">
        <v>200</v>
      </c>
      <c r="G4869" s="150">
        <v>6.5604961965897506E-8</v>
      </c>
    </row>
    <row r="4870" spans="1:7" x14ac:dyDescent="0.25">
      <c r="A4870" s="108" t="str">
        <f t="shared" si="76"/>
        <v>HR_2011_NATIONAL TOTAL_PAH</v>
      </c>
      <c r="B4870" s="113" t="s">
        <v>142</v>
      </c>
      <c r="C4870" s="113">
        <v>2011</v>
      </c>
      <c r="D4870" s="113" t="s">
        <v>122</v>
      </c>
      <c r="E4870" s="113" t="s">
        <v>129</v>
      </c>
      <c r="F4870" s="113" t="s">
        <v>200</v>
      </c>
      <c r="G4870" s="113">
        <v>1.7457358619889899E-2</v>
      </c>
    </row>
    <row r="4871" spans="1:7" x14ac:dyDescent="0.25">
      <c r="A4871" s="108" t="str">
        <f t="shared" si="76"/>
        <v>HR_2011_NATIONAL TOTAL_HCB</v>
      </c>
      <c r="B4871" s="113" t="s">
        <v>142</v>
      </c>
      <c r="C4871" s="113">
        <v>2011</v>
      </c>
      <c r="D4871" s="113" t="s">
        <v>122</v>
      </c>
      <c r="E4871" s="113" t="s">
        <v>130</v>
      </c>
      <c r="F4871" s="113" t="s">
        <v>200</v>
      </c>
      <c r="G4871" s="150">
        <v>8.4649773570199995E-7</v>
      </c>
    </row>
    <row r="4872" spans="1:7" x14ac:dyDescent="0.25">
      <c r="A4872" s="108" t="str">
        <f t="shared" si="76"/>
        <v>HR_2011_NATIONAL TOTAL_PCB</v>
      </c>
      <c r="B4872" s="113" t="s">
        <v>142</v>
      </c>
      <c r="C4872" s="113">
        <v>2011</v>
      </c>
      <c r="D4872" s="113" t="s">
        <v>122</v>
      </c>
      <c r="E4872" s="113" t="s">
        <v>259</v>
      </c>
      <c r="F4872" s="113" t="s">
        <v>200</v>
      </c>
      <c r="G4872" s="150">
        <v>4.8839299018286598E-6</v>
      </c>
    </row>
    <row r="4873" spans="1:7" x14ac:dyDescent="0.25">
      <c r="A4873" s="108" t="str">
        <f t="shared" si="76"/>
        <v>HR_2011_1A3(FS)_NOx</v>
      </c>
      <c r="B4873" s="113" t="s">
        <v>142</v>
      </c>
      <c r="C4873" s="113">
        <v>2011</v>
      </c>
      <c r="D4873" s="113" t="s">
        <v>132</v>
      </c>
      <c r="E4873" s="113" t="s">
        <v>199</v>
      </c>
      <c r="F4873" s="113" t="s">
        <v>200</v>
      </c>
      <c r="G4873" s="113">
        <v>24.4908147044221</v>
      </c>
    </row>
    <row r="4874" spans="1:7" x14ac:dyDescent="0.25">
      <c r="A4874" s="108" t="str">
        <f t="shared" si="76"/>
        <v>HR_2011_1A3(FS)_NMVOC</v>
      </c>
      <c r="B4874" s="113" t="s">
        <v>142</v>
      </c>
      <c r="C4874" s="113">
        <v>2011</v>
      </c>
      <c r="D4874" s="113" t="s">
        <v>132</v>
      </c>
      <c r="E4874" s="113" t="s">
        <v>123</v>
      </c>
      <c r="F4874" s="113" t="s">
        <v>200</v>
      </c>
      <c r="G4874" s="113">
        <v>10.2613136869332</v>
      </c>
    </row>
    <row r="4875" spans="1:7" x14ac:dyDescent="0.25">
      <c r="A4875" s="108" t="str">
        <f t="shared" si="76"/>
        <v>HR_2011_1A3(FS)_SOx</v>
      </c>
      <c r="B4875" s="113" t="s">
        <v>142</v>
      </c>
      <c r="C4875" s="113">
        <v>2011</v>
      </c>
      <c r="D4875" s="113" t="s">
        <v>132</v>
      </c>
      <c r="E4875" s="113" t="s">
        <v>201</v>
      </c>
      <c r="F4875" s="113" t="s">
        <v>200</v>
      </c>
      <c r="G4875" s="113">
        <v>0.51865127392969701</v>
      </c>
    </row>
    <row r="4876" spans="1:7" x14ac:dyDescent="0.25">
      <c r="A4876" s="108" t="str">
        <f t="shared" si="76"/>
        <v>HR_2011_1A3(FS)_NH3</v>
      </c>
      <c r="B4876" s="113" t="s">
        <v>142</v>
      </c>
      <c r="C4876" s="113">
        <v>2011</v>
      </c>
      <c r="D4876" s="113" t="s">
        <v>132</v>
      </c>
      <c r="E4876" s="113" t="s">
        <v>124</v>
      </c>
      <c r="F4876" s="113" t="s">
        <v>200</v>
      </c>
      <c r="G4876" s="113">
        <v>0.53353215035809698</v>
      </c>
    </row>
    <row r="4877" spans="1:7" x14ac:dyDescent="0.25">
      <c r="A4877" s="108" t="str">
        <f t="shared" si="76"/>
        <v>HR_2011_1A3(FS)_PM2.5</v>
      </c>
      <c r="B4877" s="113" t="s">
        <v>142</v>
      </c>
      <c r="C4877" s="113">
        <v>2011</v>
      </c>
      <c r="D4877" s="113" t="s">
        <v>132</v>
      </c>
      <c r="E4877" s="113" t="s">
        <v>203</v>
      </c>
      <c r="F4877" s="113" t="s">
        <v>200</v>
      </c>
      <c r="G4877" s="113">
        <v>1.81381317363446</v>
      </c>
    </row>
    <row r="4878" spans="1:7" x14ac:dyDescent="0.25">
      <c r="A4878" s="108" t="str">
        <f t="shared" si="76"/>
        <v>HR_2011_3D_NOx</v>
      </c>
      <c r="B4878" s="113" t="s">
        <v>142</v>
      </c>
      <c r="C4878" s="113">
        <v>2011</v>
      </c>
      <c r="D4878" s="113" t="s">
        <v>206</v>
      </c>
      <c r="E4878" s="113" t="s">
        <v>199</v>
      </c>
      <c r="F4878" s="113" t="s">
        <v>200</v>
      </c>
      <c r="G4878" s="113">
        <v>4.7414523131858299</v>
      </c>
    </row>
    <row r="4879" spans="1:7" x14ac:dyDescent="0.25">
      <c r="A4879" s="108" t="str">
        <f t="shared" si="76"/>
        <v>HR_2012_NATIONAL TOTAL_NOx</v>
      </c>
      <c r="B4879" s="113" t="s">
        <v>142</v>
      </c>
      <c r="C4879" s="113">
        <v>2012</v>
      </c>
      <c r="D4879" s="113" t="s">
        <v>122</v>
      </c>
      <c r="E4879" s="113" t="s">
        <v>199</v>
      </c>
      <c r="F4879" s="113" t="s">
        <v>200</v>
      </c>
      <c r="G4879" s="113">
        <v>58.7216281495731</v>
      </c>
    </row>
    <row r="4880" spans="1:7" x14ac:dyDescent="0.25">
      <c r="A4880" s="108" t="str">
        <f t="shared" si="76"/>
        <v>HR_2012_NATIONAL TOTAL_NMVOC</v>
      </c>
      <c r="B4880" s="113" t="s">
        <v>142</v>
      </c>
      <c r="C4880" s="113">
        <v>2012</v>
      </c>
      <c r="D4880" s="113" t="s">
        <v>122</v>
      </c>
      <c r="E4880" s="113" t="s">
        <v>123</v>
      </c>
      <c r="F4880" s="113" t="s">
        <v>200</v>
      </c>
      <c r="G4880" s="113">
        <v>80.768246334256105</v>
      </c>
    </row>
    <row r="4881" spans="1:7" x14ac:dyDescent="0.25">
      <c r="A4881" s="108" t="str">
        <f t="shared" si="76"/>
        <v>HR_2012_NATIONAL TOTAL_SOx</v>
      </c>
      <c r="B4881" s="113" t="s">
        <v>142</v>
      </c>
      <c r="C4881" s="113">
        <v>2012</v>
      </c>
      <c r="D4881" s="113" t="s">
        <v>122</v>
      </c>
      <c r="E4881" s="113" t="s">
        <v>201</v>
      </c>
      <c r="F4881" s="113" t="s">
        <v>200</v>
      </c>
      <c r="G4881" s="113">
        <v>24.422882127931</v>
      </c>
    </row>
    <row r="4882" spans="1:7" x14ac:dyDescent="0.25">
      <c r="A4882" s="108" t="str">
        <f t="shared" si="76"/>
        <v>HR_2012_NATIONAL TOTAL_NH3</v>
      </c>
      <c r="B4882" s="113" t="s">
        <v>142</v>
      </c>
      <c r="C4882" s="113">
        <v>2012</v>
      </c>
      <c r="D4882" s="113" t="s">
        <v>122</v>
      </c>
      <c r="E4882" s="113" t="s">
        <v>124</v>
      </c>
      <c r="F4882" s="113" t="s">
        <v>200</v>
      </c>
      <c r="G4882" s="113">
        <v>35.351898211534703</v>
      </c>
    </row>
    <row r="4883" spans="1:7" x14ac:dyDescent="0.25">
      <c r="A4883" s="108" t="str">
        <f t="shared" si="76"/>
        <v>HR_2012_NATIONAL TOTAL_PM2.5</v>
      </c>
      <c r="B4883" s="113" t="s">
        <v>142</v>
      </c>
      <c r="C4883" s="113">
        <v>2012</v>
      </c>
      <c r="D4883" s="113" t="s">
        <v>122</v>
      </c>
      <c r="E4883" s="113" t="s">
        <v>203</v>
      </c>
      <c r="F4883" s="113" t="s">
        <v>200</v>
      </c>
      <c r="G4883" s="113">
        <v>35.327170804385702</v>
      </c>
    </row>
    <row r="4884" spans="1:7" x14ac:dyDescent="0.25">
      <c r="A4884" s="108" t="str">
        <f t="shared" si="76"/>
        <v>HR_2012_NATIONAL TOTAL_Pb</v>
      </c>
      <c r="B4884" s="113" t="s">
        <v>142</v>
      </c>
      <c r="C4884" s="113">
        <v>2012</v>
      </c>
      <c r="D4884" s="113" t="s">
        <v>122</v>
      </c>
      <c r="E4884" s="113" t="s">
        <v>125</v>
      </c>
      <c r="F4884" s="113" t="s">
        <v>200</v>
      </c>
      <c r="G4884" s="113">
        <v>9.0529123219353601E-3</v>
      </c>
    </row>
    <row r="4885" spans="1:7" x14ac:dyDescent="0.25">
      <c r="A4885" s="108" t="str">
        <f t="shared" si="76"/>
        <v>HR_2012_NATIONAL TOTAL_Cd</v>
      </c>
      <c r="B4885" s="113" t="s">
        <v>142</v>
      </c>
      <c r="C4885" s="113">
        <v>2012</v>
      </c>
      <c r="D4885" s="113" t="s">
        <v>122</v>
      </c>
      <c r="E4885" s="113" t="s">
        <v>126</v>
      </c>
      <c r="F4885" s="113" t="s">
        <v>200</v>
      </c>
      <c r="G4885" s="113">
        <v>9.1165084133157598E-4</v>
      </c>
    </row>
    <row r="4886" spans="1:7" x14ac:dyDescent="0.25">
      <c r="A4886" s="108" t="str">
        <f t="shared" si="76"/>
        <v>HR_2012_NATIONAL TOTAL_Hg</v>
      </c>
      <c r="B4886" s="113" t="s">
        <v>142</v>
      </c>
      <c r="C4886" s="113">
        <v>2012</v>
      </c>
      <c r="D4886" s="113" t="s">
        <v>122</v>
      </c>
      <c r="E4886" s="113" t="s">
        <v>127</v>
      </c>
      <c r="F4886" s="113" t="s">
        <v>200</v>
      </c>
      <c r="G4886" s="113">
        <v>4.2196944239925298E-4</v>
      </c>
    </row>
    <row r="4887" spans="1:7" x14ac:dyDescent="0.25">
      <c r="A4887" s="108" t="str">
        <f t="shared" si="76"/>
        <v>HR_2012_NATIONAL TOTAL_DIOX</v>
      </c>
      <c r="B4887" s="113" t="s">
        <v>142</v>
      </c>
      <c r="C4887" s="113">
        <v>2012</v>
      </c>
      <c r="D4887" s="113" t="s">
        <v>122</v>
      </c>
      <c r="E4887" s="113" t="s">
        <v>128</v>
      </c>
      <c r="F4887" s="113" t="s">
        <v>200</v>
      </c>
      <c r="G4887" s="150">
        <v>5.2616797937421202E-8</v>
      </c>
    </row>
    <row r="4888" spans="1:7" x14ac:dyDescent="0.25">
      <c r="A4888" s="108" t="str">
        <f t="shared" si="76"/>
        <v>HR_2012_NATIONAL TOTAL_PAH</v>
      </c>
      <c r="B4888" s="113" t="s">
        <v>142</v>
      </c>
      <c r="C4888" s="113">
        <v>2012</v>
      </c>
      <c r="D4888" s="113" t="s">
        <v>122</v>
      </c>
      <c r="E4888" s="113" t="s">
        <v>129</v>
      </c>
      <c r="F4888" s="113" t="s">
        <v>200</v>
      </c>
      <c r="G4888" s="113">
        <v>1.7050505204003401E-2</v>
      </c>
    </row>
    <row r="4889" spans="1:7" x14ac:dyDescent="0.25">
      <c r="A4889" s="108" t="str">
        <f t="shared" si="76"/>
        <v>HR_2012_NATIONAL TOTAL_HCB</v>
      </c>
      <c r="B4889" s="113" t="s">
        <v>142</v>
      </c>
      <c r="C4889" s="113">
        <v>2012</v>
      </c>
      <c r="D4889" s="113" t="s">
        <v>122</v>
      </c>
      <c r="E4889" s="113" t="s">
        <v>130</v>
      </c>
      <c r="F4889" s="113" t="s">
        <v>200</v>
      </c>
      <c r="G4889" s="150">
        <v>8.5039809209239997E-7</v>
      </c>
    </row>
    <row r="4890" spans="1:7" x14ac:dyDescent="0.25">
      <c r="A4890" s="108" t="str">
        <f t="shared" si="76"/>
        <v>HR_2012_NATIONAL TOTAL_PCB</v>
      </c>
      <c r="B4890" s="113" t="s">
        <v>142</v>
      </c>
      <c r="C4890" s="113">
        <v>2012</v>
      </c>
      <c r="D4890" s="113" t="s">
        <v>122</v>
      </c>
      <c r="E4890" s="113" t="s">
        <v>259</v>
      </c>
      <c r="F4890" s="113" t="s">
        <v>200</v>
      </c>
      <c r="G4890" s="150">
        <v>4.1370033236020302E-6</v>
      </c>
    </row>
    <row r="4891" spans="1:7" x14ac:dyDescent="0.25">
      <c r="A4891" s="108" t="str">
        <f t="shared" si="76"/>
        <v>HR_2012_1A3(FS)_NOx</v>
      </c>
      <c r="B4891" s="113" t="s">
        <v>142</v>
      </c>
      <c r="C4891" s="113">
        <v>2012</v>
      </c>
      <c r="D4891" s="113" t="s">
        <v>132</v>
      </c>
      <c r="E4891" s="113" t="s">
        <v>199</v>
      </c>
      <c r="F4891" s="113" t="s">
        <v>200</v>
      </c>
      <c r="G4891" s="113">
        <v>22.0007714869563</v>
      </c>
    </row>
    <row r="4892" spans="1:7" x14ac:dyDescent="0.25">
      <c r="A4892" s="108" t="str">
        <f t="shared" si="76"/>
        <v>HR_2012_1A3(FS)_NMVOC</v>
      </c>
      <c r="B4892" s="113" t="s">
        <v>142</v>
      </c>
      <c r="C4892" s="113">
        <v>2012</v>
      </c>
      <c r="D4892" s="113" t="s">
        <v>132</v>
      </c>
      <c r="E4892" s="113" t="s">
        <v>123</v>
      </c>
      <c r="F4892" s="113" t="s">
        <v>200</v>
      </c>
      <c r="G4892" s="113">
        <v>7.9424351008008296</v>
      </c>
    </row>
    <row r="4893" spans="1:7" x14ac:dyDescent="0.25">
      <c r="A4893" s="108" t="str">
        <f t="shared" si="76"/>
        <v>HR_2012_1A3(FS)_SOx</v>
      </c>
      <c r="B4893" s="113" t="s">
        <v>142</v>
      </c>
      <c r="C4893" s="113">
        <v>2012</v>
      </c>
      <c r="D4893" s="113" t="s">
        <v>132</v>
      </c>
      <c r="E4893" s="113" t="s">
        <v>201</v>
      </c>
      <c r="F4893" s="113" t="s">
        <v>200</v>
      </c>
      <c r="G4893" s="113">
        <v>2.4068811120494901E-2</v>
      </c>
    </row>
    <row r="4894" spans="1:7" x14ac:dyDescent="0.25">
      <c r="A4894" s="108" t="str">
        <f t="shared" si="76"/>
        <v>HR_2012_1A3(FS)_NH3</v>
      </c>
      <c r="B4894" s="113" t="s">
        <v>142</v>
      </c>
      <c r="C4894" s="113">
        <v>2012</v>
      </c>
      <c r="D4894" s="113" t="s">
        <v>132</v>
      </c>
      <c r="E4894" s="113" t="s">
        <v>124</v>
      </c>
      <c r="F4894" s="113" t="s">
        <v>200</v>
      </c>
      <c r="G4894" s="113">
        <v>0.53332683584730101</v>
      </c>
    </row>
    <row r="4895" spans="1:7" x14ac:dyDescent="0.25">
      <c r="A4895" s="108" t="str">
        <f t="shared" si="76"/>
        <v>HR_2012_1A3(FS)_PM2.5</v>
      </c>
      <c r="B4895" s="113" t="s">
        <v>142</v>
      </c>
      <c r="C4895" s="113">
        <v>2012</v>
      </c>
      <c r="D4895" s="113" t="s">
        <v>132</v>
      </c>
      <c r="E4895" s="113" t="s">
        <v>203</v>
      </c>
      <c r="F4895" s="113" t="s">
        <v>200</v>
      </c>
      <c r="G4895" s="113">
        <v>1.6677303708069799</v>
      </c>
    </row>
    <row r="4896" spans="1:7" x14ac:dyDescent="0.25">
      <c r="A4896" s="108" t="str">
        <f t="shared" si="76"/>
        <v>HR_2012_3D_NOx</v>
      </c>
      <c r="B4896" s="113" t="s">
        <v>142</v>
      </c>
      <c r="C4896" s="113">
        <v>2012</v>
      </c>
      <c r="D4896" s="113" t="s">
        <v>206</v>
      </c>
      <c r="E4896" s="113" t="s">
        <v>199</v>
      </c>
      <c r="F4896" s="113" t="s">
        <v>200</v>
      </c>
      <c r="G4896" s="113">
        <v>4.2732689304790803</v>
      </c>
    </row>
    <row r="4897" spans="1:7" x14ac:dyDescent="0.25">
      <c r="A4897" s="108" t="str">
        <f t="shared" si="76"/>
        <v>HR_2013_NATIONAL TOTAL_NOx</v>
      </c>
      <c r="B4897" s="113" t="s">
        <v>142</v>
      </c>
      <c r="C4897" s="113">
        <v>2013</v>
      </c>
      <c r="D4897" s="113" t="s">
        <v>122</v>
      </c>
      <c r="E4897" s="113" t="s">
        <v>199</v>
      </c>
      <c r="F4897" s="113" t="s">
        <v>200</v>
      </c>
      <c r="G4897" s="113">
        <v>57.854774178351001</v>
      </c>
    </row>
    <row r="4898" spans="1:7" x14ac:dyDescent="0.25">
      <c r="A4898" s="108" t="str">
        <f t="shared" si="76"/>
        <v>HR_2013_NATIONAL TOTAL_NMVOC</v>
      </c>
      <c r="B4898" s="113" t="s">
        <v>142</v>
      </c>
      <c r="C4898" s="113">
        <v>2013</v>
      </c>
      <c r="D4898" s="113" t="s">
        <v>122</v>
      </c>
      <c r="E4898" s="113" t="s">
        <v>123</v>
      </c>
      <c r="F4898" s="113" t="s">
        <v>200</v>
      </c>
      <c r="G4898" s="113">
        <v>75.612333763531296</v>
      </c>
    </row>
    <row r="4899" spans="1:7" x14ac:dyDescent="0.25">
      <c r="A4899" s="108" t="str">
        <f t="shared" si="76"/>
        <v>HR_2013_NATIONAL TOTAL_SOx</v>
      </c>
      <c r="B4899" s="113" t="s">
        <v>142</v>
      </c>
      <c r="C4899" s="113">
        <v>2013</v>
      </c>
      <c r="D4899" s="113" t="s">
        <v>122</v>
      </c>
      <c r="E4899" s="113" t="s">
        <v>201</v>
      </c>
      <c r="F4899" s="113" t="s">
        <v>200</v>
      </c>
      <c r="G4899" s="113">
        <v>17.074615433529999</v>
      </c>
    </row>
    <row r="4900" spans="1:7" x14ac:dyDescent="0.25">
      <c r="A4900" s="108" t="str">
        <f t="shared" si="76"/>
        <v>HR_2013_NATIONAL TOTAL_NH3</v>
      </c>
      <c r="B4900" s="113" t="s">
        <v>142</v>
      </c>
      <c r="C4900" s="113">
        <v>2013</v>
      </c>
      <c r="D4900" s="113" t="s">
        <v>122</v>
      </c>
      <c r="E4900" s="113" t="s">
        <v>124</v>
      </c>
      <c r="F4900" s="113" t="s">
        <v>200</v>
      </c>
      <c r="G4900" s="113">
        <v>28.9036510893315</v>
      </c>
    </row>
    <row r="4901" spans="1:7" x14ac:dyDescent="0.25">
      <c r="A4901" s="108" t="str">
        <f t="shared" si="76"/>
        <v>HR_2013_NATIONAL TOTAL_PM2.5</v>
      </c>
      <c r="B4901" s="113" t="s">
        <v>142</v>
      </c>
      <c r="C4901" s="113">
        <v>2013</v>
      </c>
      <c r="D4901" s="113" t="s">
        <v>122</v>
      </c>
      <c r="E4901" s="113" t="s">
        <v>203</v>
      </c>
      <c r="F4901" s="113" t="s">
        <v>200</v>
      </c>
      <c r="G4901" s="113">
        <v>34.286845117618199</v>
      </c>
    </row>
    <row r="4902" spans="1:7" x14ac:dyDescent="0.25">
      <c r="A4902" s="108" t="str">
        <f t="shared" si="76"/>
        <v>HR_2013_NATIONAL TOTAL_Pb</v>
      </c>
      <c r="B4902" s="113" t="s">
        <v>142</v>
      </c>
      <c r="C4902" s="113">
        <v>2013</v>
      </c>
      <c r="D4902" s="113" t="s">
        <v>122</v>
      </c>
      <c r="E4902" s="113" t="s">
        <v>125</v>
      </c>
      <c r="F4902" s="113" t="s">
        <v>200</v>
      </c>
      <c r="G4902" s="113">
        <v>1.04688930670396E-2</v>
      </c>
    </row>
    <row r="4903" spans="1:7" x14ac:dyDescent="0.25">
      <c r="A4903" s="108" t="str">
        <f t="shared" si="76"/>
        <v>HR_2013_NATIONAL TOTAL_Cd</v>
      </c>
      <c r="B4903" s="113" t="s">
        <v>142</v>
      </c>
      <c r="C4903" s="113">
        <v>2013</v>
      </c>
      <c r="D4903" s="113" t="s">
        <v>122</v>
      </c>
      <c r="E4903" s="113" t="s">
        <v>126</v>
      </c>
      <c r="F4903" s="113" t="s">
        <v>200</v>
      </c>
      <c r="G4903" s="113">
        <v>9.1248510287555095E-4</v>
      </c>
    </row>
    <row r="4904" spans="1:7" x14ac:dyDescent="0.25">
      <c r="A4904" s="108" t="str">
        <f t="shared" si="76"/>
        <v>HR_2013_NATIONAL TOTAL_Hg</v>
      </c>
      <c r="B4904" s="113" t="s">
        <v>142</v>
      </c>
      <c r="C4904" s="113">
        <v>2013</v>
      </c>
      <c r="D4904" s="113" t="s">
        <v>122</v>
      </c>
      <c r="E4904" s="113" t="s">
        <v>127</v>
      </c>
      <c r="F4904" s="113" t="s">
        <v>200</v>
      </c>
      <c r="G4904" s="113">
        <v>4.3697086235955601E-4</v>
      </c>
    </row>
    <row r="4905" spans="1:7" x14ac:dyDescent="0.25">
      <c r="A4905" s="108" t="str">
        <f t="shared" si="76"/>
        <v>HR_2013_NATIONAL TOTAL_DIOX</v>
      </c>
      <c r="B4905" s="113" t="s">
        <v>142</v>
      </c>
      <c r="C4905" s="113">
        <v>2013</v>
      </c>
      <c r="D4905" s="113" t="s">
        <v>122</v>
      </c>
      <c r="E4905" s="113" t="s">
        <v>128</v>
      </c>
      <c r="F4905" s="113" t="s">
        <v>200</v>
      </c>
      <c r="G4905" s="150">
        <v>5.3039109594683E-8</v>
      </c>
    </row>
    <row r="4906" spans="1:7" x14ac:dyDescent="0.25">
      <c r="A4906" s="108" t="str">
        <f t="shared" si="76"/>
        <v>HR_2013_NATIONAL TOTAL_PAH</v>
      </c>
      <c r="B4906" s="113" t="s">
        <v>142</v>
      </c>
      <c r="C4906" s="113">
        <v>2013</v>
      </c>
      <c r="D4906" s="113" t="s">
        <v>122</v>
      </c>
      <c r="E4906" s="113" t="s">
        <v>129</v>
      </c>
      <c r="F4906" s="113" t="s">
        <v>200</v>
      </c>
      <c r="G4906" s="113">
        <v>1.6848154810397201E-2</v>
      </c>
    </row>
    <row r="4907" spans="1:7" x14ac:dyDescent="0.25">
      <c r="A4907" s="108" t="str">
        <f t="shared" si="76"/>
        <v>HR_2013_NATIONAL TOTAL_HCB</v>
      </c>
      <c r="B4907" s="113" t="s">
        <v>142</v>
      </c>
      <c r="C4907" s="113">
        <v>2013</v>
      </c>
      <c r="D4907" s="113" t="s">
        <v>122</v>
      </c>
      <c r="E4907" s="113" t="s">
        <v>130</v>
      </c>
      <c r="F4907" s="113" t="s">
        <v>200</v>
      </c>
      <c r="G4907" s="150">
        <v>8.4598905732225002E-7</v>
      </c>
    </row>
    <row r="4908" spans="1:7" x14ac:dyDescent="0.25">
      <c r="A4908" s="108" t="str">
        <f t="shared" si="76"/>
        <v>HR_2013_NATIONAL TOTAL_PCB</v>
      </c>
      <c r="B4908" s="113" t="s">
        <v>142</v>
      </c>
      <c r="C4908" s="113">
        <v>2013</v>
      </c>
      <c r="D4908" s="113" t="s">
        <v>122</v>
      </c>
      <c r="E4908" s="113" t="s">
        <v>259</v>
      </c>
      <c r="F4908" s="113" t="s">
        <v>200</v>
      </c>
      <c r="G4908" s="150">
        <v>4.7971468197343199E-6</v>
      </c>
    </row>
    <row r="4909" spans="1:7" x14ac:dyDescent="0.25">
      <c r="A4909" s="108" t="str">
        <f t="shared" si="76"/>
        <v>HR_2013_1A3(FS)_NOx</v>
      </c>
      <c r="B4909" s="113" t="s">
        <v>142</v>
      </c>
      <c r="C4909" s="113">
        <v>2013</v>
      </c>
      <c r="D4909" s="113" t="s">
        <v>132</v>
      </c>
      <c r="E4909" s="113" t="s">
        <v>199</v>
      </c>
      <c r="F4909" s="113" t="s">
        <v>200</v>
      </c>
      <c r="G4909" s="113">
        <v>23.7654189414298</v>
      </c>
    </row>
    <row r="4910" spans="1:7" x14ac:dyDescent="0.25">
      <c r="A4910" s="108" t="str">
        <f t="shared" si="76"/>
        <v>HR_2013_1A3(FS)_NMVOC</v>
      </c>
      <c r="B4910" s="113" t="s">
        <v>142</v>
      </c>
      <c r="C4910" s="113">
        <v>2013</v>
      </c>
      <c r="D4910" s="113" t="s">
        <v>132</v>
      </c>
      <c r="E4910" s="113" t="s">
        <v>123</v>
      </c>
      <c r="F4910" s="113" t="s">
        <v>200</v>
      </c>
      <c r="G4910" s="113">
        <v>7.5521863541388203</v>
      </c>
    </row>
    <row r="4911" spans="1:7" x14ac:dyDescent="0.25">
      <c r="A4911" s="108" t="str">
        <f t="shared" si="76"/>
        <v>HR_2013_1A3(FS)_SOx</v>
      </c>
      <c r="B4911" s="113" t="s">
        <v>142</v>
      </c>
      <c r="C4911" s="113">
        <v>2013</v>
      </c>
      <c r="D4911" s="113" t="s">
        <v>132</v>
      </c>
      <c r="E4911" s="113" t="s">
        <v>201</v>
      </c>
      <c r="F4911" s="113" t="s">
        <v>200</v>
      </c>
      <c r="G4911" s="113">
        <v>2.6431155065438899E-2</v>
      </c>
    </row>
    <row r="4912" spans="1:7" x14ac:dyDescent="0.25">
      <c r="A4912" s="108" t="str">
        <f t="shared" si="76"/>
        <v>HR_2013_1A3(FS)_NH3</v>
      </c>
      <c r="B4912" s="113" t="s">
        <v>142</v>
      </c>
      <c r="C4912" s="113">
        <v>2013</v>
      </c>
      <c r="D4912" s="113" t="s">
        <v>132</v>
      </c>
      <c r="E4912" s="113" t="s">
        <v>124</v>
      </c>
      <c r="F4912" s="113" t="s">
        <v>200</v>
      </c>
      <c r="G4912" s="113">
        <v>0.52238496941565504</v>
      </c>
    </row>
    <row r="4913" spans="1:7" x14ac:dyDescent="0.25">
      <c r="A4913" s="108" t="str">
        <f t="shared" si="76"/>
        <v>HR_2013_1A3(FS)_PM2.5</v>
      </c>
      <c r="B4913" s="113" t="s">
        <v>142</v>
      </c>
      <c r="C4913" s="113">
        <v>2013</v>
      </c>
      <c r="D4913" s="113" t="s">
        <v>132</v>
      </c>
      <c r="E4913" s="113" t="s">
        <v>203</v>
      </c>
      <c r="F4913" s="113" t="s">
        <v>200</v>
      </c>
      <c r="G4913" s="113">
        <v>1.5850072363563901</v>
      </c>
    </row>
    <row r="4914" spans="1:7" x14ac:dyDescent="0.25">
      <c r="A4914" s="108" t="str">
        <f t="shared" si="76"/>
        <v>HR_2013_3D_NOx</v>
      </c>
      <c r="B4914" s="113" t="s">
        <v>142</v>
      </c>
      <c r="C4914" s="113">
        <v>2013</v>
      </c>
      <c r="D4914" s="113" t="s">
        <v>206</v>
      </c>
      <c r="E4914" s="113" t="s">
        <v>199</v>
      </c>
      <c r="F4914" s="113" t="s">
        <v>200</v>
      </c>
      <c r="G4914" s="113">
        <v>3.4466641117929302</v>
      </c>
    </row>
    <row r="4915" spans="1:7" x14ac:dyDescent="0.25">
      <c r="A4915" s="108" t="str">
        <f t="shared" si="76"/>
        <v>HR_2014_NATIONAL TOTAL_NOx</v>
      </c>
      <c r="B4915" s="113" t="s">
        <v>142</v>
      </c>
      <c r="C4915" s="113">
        <v>2014</v>
      </c>
      <c r="D4915" s="113" t="s">
        <v>122</v>
      </c>
      <c r="E4915" s="113" t="s">
        <v>199</v>
      </c>
      <c r="F4915" s="113" t="s">
        <v>200</v>
      </c>
      <c r="G4915" s="113">
        <v>54.383171871035103</v>
      </c>
    </row>
    <row r="4916" spans="1:7" x14ac:dyDescent="0.25">
      <c r="A4916" s="108" t="str">
        <f t="shared" si="76"/>
        <v>HR_2014_NATIONAL TOTAL_NMVOC</v>
      </c>
      <c r="B4916" s="113" t="s">
        <v>142</v>
      </c>
      <c r="C4916" s="113">
        <v>2014</v>
      </c>
      <c r="D4916" s="113" t="s">
        <v>122</v>
      </c>
      <c r="E4916" s="113" t="s">
        <v>123</v>
      </c>
      <c r="F4916" s="113" t="s">
        <v>200</v>
      </c>
      <c r="G4916" s="113">
        <v>69.578317494579693</v>
      </c>
    </row>
    <row r="4917" spans="1:7" x14ac:dyDescent="0.25">
      <c r="A4917" s="108" t="str">
        <f t="shared" si="76"/>
        <v>HR_2014_NATIONAL TOTAL_SOx</v>
      </c>
      <c r="B4917" s="113" t="s">
        <v>142</v>
      </c>
      <c r="C4917" s="113">
        <v>2014</v>
      </c>
      <c r="D4917" s="113" t="s">
        <v>122</v>
      </c>
      <c r="E4917" s="113" t="s">
        <v>201</v>
      </c>
      <c r="F4917" s="113" t="s">
        <v>200</v>
      </c>
      <c r="G4917" s="113">
        <v>13.775554789740101</v>
      </c>
    </row>
    <row r="4918" spans="1:7" x14ac:dyDescent="0.25">
      <c r="A4918" s="108" t="str">
        <f t="shared" si="76"/>
        <v>HR_2014_NATIONAL TOTAL_NH3</v>
      </c>
      <c r="B4918" s="113" t="s">
        <v>142</v>
      </c>
      <c r="C4918" s="113">
        <v>2014</v>
      </c>
      <c r="D4918" s="113" t="s">
        <v>122</v>
      </c>
      <c r="E4918" s="113" t="s">
        <v>124</v>
      </c>
      <c r="F4918" s="113" t="s">
        <v>200</v>
      </c>
      <c r="G4918" s="113">
        <v>27.796729376752602</v>
      </c>
    </row>
    <row r="4919" spans="1:7" x14ac:dyDescent="0.25">
      <c r="A4919" s="108" t="str">
        <f t="shared" si="76"/>
        <v>HR_2014_NATIONAL TOTAL_PM2.5</v>
      </c>
      <c r="B4919" s="113" t="s">
        <v>142</v>
      </c>
      <c r="C4919" s="113">
        <v>2014</v>
      </c>
      <c r="D4919" s="113" t="s">
        <v>122</v>
      </c>
      <c r="E4919" s="113" t="s">
        <v>203</v>
      </c>
      <c r="F4919" s="113" t="s">
        <v>200</v>
      </c>
      <c r="G4919" s="113">
        <v>29.617258751319898</v>
      </c>
    </row>
    <row r="4920" spans="1:7" x14ac:dyDescent="0.25">
      <c r="A4920" s="108" t="str">
        <f t="shared" si="76"/>
        <v>HR_2014_NATIONAL TOTAL_Pb</v>
      </c>
      <c r="B4920" s="113" t="s">
        <v>142</v>
      </c>
      <c r="C4920" s="113">
        <v>2014</v>
      </c>
      <c r="D4920" s="113" t="s">
        <v>122</v>
      </c>
      <c r="E4920" s="113" t="s">
        <v>125</v>
      </c>
      <c r="F4920" s="113" t="s">
        <v>200</v>
      </c>
      <c r="G4920" s="113">
        <v>9.7962411657151107E-3</v>
      </c>
    </row>
    <row r="4921" spans="1:7" x14ac:dyDescent="0.25">
      <c r="A4921" s="108" t="str">
        <f t="shared" si="76"/>
        <v>HR_2014_NATIONAL TOTAL_Cd</v>
      </c>
      <c r="B4921" s="113" t="s">
        <v>142</v>
      </c>
      <c r="C4921" s="113">
        <v>2014</v>
      </c>
      <c r="D4921" s="113" t="s">
        <v>122</v>
      </c>
      <c r="E4921" s="113" t="s">
        <v>126</v>
      </c>
      <c r="F4921" s="113" t="s">
        <v>200</v>
      </c>
      <c r="G4921" s="113">
        <v>8.19497497743757E-4</v>
      </c>
    </row>
    <row r="4922" spans="1:7" x14ac:dyDescent="0.25">
      <c r="A4922" s="108" t="str">
        <f t="shared" si="76"/>
        <v>HR_2014_NATIONAL TOTAL_Hg</v>
      </c>
      <c r="B4922" s="113" t="s">
        <v>142</v>
      </c>
      <c r="C4922" s="113">
        <v>2014</v>
      </c>
      <c r="D4922" s="113" t="s">
        <v>122</v>
      </c>
      <c r="E4922" s="113" t="s">
        <v>127</v>
      </c>
      <c r="F4922" s="113" t="s">
        <v>200</v>
      </c>
      <c r="G4922" s="113">
        <v>4.2517934236041099E-4</v>
      </c>
    </row>
    <row r="4923" spans="1:7" x14ac:dyDescent="0.25">
      <c r="A4923" s="108" t="str">
        <f t="shared" si="76"/>
        <v>HR_2014_NATIONAL TOTAL_DIOX</v>
      </c>
      <c r="B4923" s="113" t="s">
        <v>142</v>
      </c>
      <c r="C4923" s="113">
        <v>2014</v>
      </c>
      <c r="D4923" s="113" t="s">
        <v>122</v>
      </c>
      <c r="E4923" s="113" t="s">
        <v>128</v>
      </c>
      <c r="F4923" s="113" t="s">
        <v>200</v>
      </c>
      <c r="G4923" s="150">
        <v>4.2896874531312398E-8</v>
      </c>
    </row>
    <row r="4924" spans="1:7" x14ac:dyDescent="0.25">
      <c r="A4924" s="108" t="str">
        <f t="shared" si="76"/>
        <v>HR_2014_NATIONAL TOTAL_PAH</v>
      </c>
      <c r="B4924" s="113" t="s">
        <v>142</v>
      </c>
      <c r="C4924" s="113">
        <v>2014</v>
      </c>
      <c r="D4924" s="113" t="s">
        <v>122</v>
      </c>
      <c r="E4924" s="113" t="s">
        <v>129</v>
      </c>
      <c r="F4924" s="113" t="s">
        <v>200</v>
      </c>
      <c r="G4924" s="113">
        <v>1.46713953680807E-2</v>
      </c>
    </row>
    <row r="4925" spans="1:7" x14ac:dyDescent="0.25">
      <c r="A4925" s="108" t="str">
        <f t="shared" si="76"/>
        <v>HR_2014_NATIONAL TOTAL_HCB</v>
      </c>
      <c r="B4925" s="113" t="s">
        <v>142</v>
      </c>
      <c r="C4925" s="113">
        <v>2014</v>
      </c>
      <c r="D4925" s="113" t="s">
        <v>122</v>
      </c>
      <c r="E4925" s="113" t="s">
        <v>130</v>
      </c>
      <c r="F4925" s="113" t="s">
        <v>200</v>
      </c>
      <c r="G4925" s="150">
        <v>6.2042189874820003E-7</v>
      </c>
    </row>
    <row r="4926" spans="1:7" x14ac:dyDescent="0.25">
      <c r="A4926" s="108" t="str">
        <f t="shared" si="76"/>
        <v>HR_2014_NATIONAL TOTAL_PCB</v>
      </c>
      <c r="B4926" s="113" t="s">
        <v>142</v>
      </c>
      <c r="C4926" s="113">
        <v>2014</v>
      </c>
      <c r="D4926" s="113" t="s">
        <v>122</v>
      </c>
      <c r="E4926" s="113" t="s">
        <v>259</v>
      </c>
      <c r="F4926" s="113" t="s">
        <v>200</v>
      </c>
      <c r="G4926" s="150">
        <v>4.7647092604260199E-6</v>
      </c>
    </row>
    <row r="4927" spans="1:7" x14ac:dyDescent="0.25">
      <c r="A4927" s="108" t="str">
        <f t="shared" si="76"/>
        <v>HR_2014_1A3(FS)_NOx</v>
      </c>
      <c r="B4927" s="113" t="s">
        <v>142</v>
      </c>
      <c r="C4927" s="113">
        <v>2014</v>
      </c>
      <c r="D4927" s="113" t="s">
        <v>132</v>
      </c>
      <c r="E4927" s="113" t="s">
        <v>199</v>
      </c>
      <c r="F4927" s="113" t="s">
        <v>200</v>
      </c>
      <c r="G4927" s="113">
        <v>22.547475210070999</v>
      </c>
    </row>
    <row r="4928" spans="1:7" x14ac:dyDescent="0.25">
      <c r="A4928" s="108" t="str">
        <f t="shared" si="76"/>
        <v>HR_2014_1A3(FS)_NMVOC</v>
      </c>
      <c r="B4928" s="113" t="s">
        <v>142</v>
      </c>
      <c r="C4928" s="113">
        <v>2014</v>
      </c>
      <c r="D4928" s="113" t="s">
        <v>132</v>
      </c>
      <c r="E4928" s="113" t="s">
        <v>123</v>
      </c>
      <c r="F4928" s="113" t="s">
        <v>200</v>
      </c>
      <c r="G4928" s="113">
        <v>6.9364642142690602</v>
      </c>
    </row>
    <row r="4929" spans="1:7" x14ac:dyDescent="0.25">
      <c r="A4929" s="108" t="str">
        <f t="shared" si="76"/>
        <v>HR_2014_1A3(FS)_SOx</v>
      </c>
      <c r="B4929" s="113" t="s">
        <v>142</v>
      </c>
      <c r="C4929" s="113">
        <v>2014</v>
      </c>
      <c r="D4929" s="113" t="s">
        <v>132</v>
      </c>
      <c r="E4929" s="113" t="s">
        <v>201</v>
      </c>
      <c r="F4929" s="113" t="s">
        <v>200</v>
      </c>
      <c r="G4929" s="113">
        <v>2.7925334931759901E-2</v>
      </c>
    </row>
    <row r="4930" spans="1:7" x14ac:dyDescent="0.25">
      <c r="A4930" s="108" t="str">
        <f t="shared" ref="A4930:A4993" si="77">CONCATENATE(B4930,"_",C4930,"_",D4930,"_",E4930)</f>
        <v>HR_2014_1A3(FS)_NH3</v>
      </c>
      <c r="B4930" s="113" t="s">
        <v>142</v>
      </c>
      <c r="C4930" s="113">
        <v>2014</v>
      </c>
      <c r="D4930" s="113" t="s">
        <v>132</v>
      </c>
      <c r="E4930" s="113" t="s">
        <v>124</v>
      </c>
      <c r="F4930" s="113" t="s">
        <v>200</v>
      </c>
      <c r="G4930" s="113">
        <v>0.48197019084120302</v>
      </c>
    </row>
    <row r="4931" spans="1:7" x14ac:dyDescent="0.25">
      <c r="A4931" s="108" t="str">
        <f t="shared" si="77"/>
        <v>HR_2014_1A3(FS)_PM2.5</v>
      </c>
      <c r="B4931" s="113" t="s">
        <v>142</v>
      </c>
      <c r="C4931" s="113">
        <v>2014</v>
      </c>
      <c r="D4931" s="113" t="s">
        <v>132</v>
      </c>
      <c r="E4931" s="113" t="s">
        <v>203</v>
      </c>
      <c r="F4931" s="113" t="s">
        <v>200</v>
      </c>
      <c r="G4931" s="113">
        <v>1.5379975476657699</v>
      </c>
    </row>
    <row r="4932" spans="1:7" x14ac:dyDescent="0.25">
      <c r="A4932" s="108" t="str">
        <f t="shared" si="77"/>
        <v>HR_2014_3D_NOx</v>
      </c>
      <c r="B4932" s="113" t="s">
        <v>142</v>
      </c>
      <c r="C4932" s="113">
        <v>2014</v>
      </c>
      <c r="D4932" s="113" t="s">
        <v>206</v>
      </c>
      <c r="E4932" s="113" t="s">
        <v>199</v>
      </c>
      <c r="F4932" s="113" t="s">
        <v>200</v>
      </c>
      <c r="G4932" s="113">
        <v>3.34528475625042</v>
      </c>
    </row>
    <row r="4933" spans="1:7" x14ac:dyDescent="0.25">
      <c r="A4933" s="108" t="str">
        <f t="shared" si="77"/>
        <v>HR_2015_NATIONAL TOTAL_NOx</v>
      </c>
      <c r="B4933" s="113" t="s">
        <v>142</v>
      </c>
      <c r="C4933" s="113">
        <v>2015</v>
      </c>
      <c r="D4933" s="113" t="s">
        <v>122</v>
      </c>
      <c r="E4933" s="113" t="s">
        <v>199</v>
      </c>
      <c r="F4933" s="113" t="s">
        <v>200</v>
      </c>
      <c r="G4933" s="113">
        <v>54.965528681984203</v>
      </c>
    </row>
    <row r="4934" spans="1:7" x14ac:dyDescent="0.25">
      <c r="A4934" s="108" t="str">
        <f t="shared" si="77"/>
        <v>HR_2015_NATIONAL TOTAL_NMVOC</v>
      </c>
      <c r="B4934" s="113" t="s">
        <v>142</v>
      </c>
      <c r="C4934" s="113">
        <v>2015</v>
      </c>
      <c r="D4934" s="113" t="s">
        <v>122</v>
      </c>
      <c r="E4934" s="113" t="s">
        <v>123</v>
      </c>
      <c r="F4934" s="113" t="s">
        <v>200</v>
      </c>
      <c r="G4934" s="113">
        <v>70.519231471483906</v>
      </c>
    </row>
    <row r="4935" spans="1:7" x14ac:dyDescent="0.25">
      <c r="A4935" s="108" t="str">
        <f t="shared" si="77"/>
        <v>HR_2015_NATIONAL TOTAL_SOx</v>
      </c>
      <c r="B4935" s="113" t="s">
        <v>142</v>
      </c>
      <c r="C4935" s="113">
        <v>2015</v>
      </c>
      <c r="D4935" s="113" t="s">
        <v>122</v>
      </c>
      <c r="E4935" s="113" t="s">
        <v>201</v>
      </c>
      <c r="F4935" s="113" t="s">
        <v>200</v>
      </c>
      <c r="G4935" s="113">
        <v>15.641923291287201</v>
      </c>
    </row>
    <row r="4936" spans="1:7" x14ac:dyDescent="0.25">
      <c r="A4936" s="108" t="str">
        <f t="shared" si="77"/>
        <v>HR_2015_NATIONAL TOTAL_NH3</v>
      </c>
      <c r="B4936" s="113" t="s">
        <v>142</v>
      </c>
      <c r="C4936" s="113">
        <v>2015</v>
      </c>
      <c r="D4936" s="113" t="s">
        <v>122</v>
      </c>
      <c r="E4936" s="113" t="s">
        <v>124</v>
      </c>
      <c r="F4936" s="113" t="s">
        <v>200</v>
      </c>
      <c r="G4936" s="113">
        <v>30.419437643857702</v>
      </c>
    </row>
    <row r="4937" spans="1:7" x14ac:dyDescent="0.25">
      <c r="A4937" s="108" t="str">
        <f t="shared" si="77"/>
        <v>HR_2015_NATIONAL TOTAL_PM2.5</v>
      </c>
      <c r="B4937" s="113" t="s">
        <v>142</v>
      </c>
      <c r="C4937" s="113">
        <v>2015</v>
      </c>
      <c r="D4937" s="113" t="s">
        <v>122</v>
      </c>
      <c r="E4937" s="113" t="s">
        <v>203</v>
      </c>
      <c r="F4937" s="113" t="s">
        <v>200</v>
      </c>
      <c r="G4937" s="113">
        <v>32.233122610908602</v>
      </c>
    </row>
    <row r="4938" spans="1:7" x14ac:dyDescent="0.25">
      <c r="A4938" s="108" t="str">
        <f t="shared" si="77"/>
        <v>HR_2015_NATIONAL TOTAL_Pb</v>
      </c>
      <c r="B4938" s="113" t="s">
        <v>142</v>
      </c>
      <c r="C4938" s="113">
        <v>2015</v>
      </c>
      <c r="D4938" s="113" t="s">
        <v>122</v>
      </c>
      <c r="E4938" s="113" t="s">
        <v>125</v>
      </c>
      <c r="F4938" s="113" t="s">
        <v>200</v>
      </c>
      <c r="G4938" s="113">
        <v>9.9753251618564694E-3</v>
      </c>
    </row>
    <row r="4939" spans="1:7" x14ac:dyDescent="0.25">
      <c r="A4939" s="108" t="str">
        <f t="shared" si="77"/>
        <v>HR_2015_NATIONAL TOTAL_Cd</v>
      </c>
      <c r="B4939" s="113" t="s">
        <v>142</v>
      </c>
      <c r="C4939" s="113">
        <v>2015</v>
      </c>
      <c r="D4939" s="113" t="s">
        <v>122</v>
      </c>
      <c r="E4939" s="113" t="s">
        <v>126</v>
      </c>
      <c r="F4939" s="113" t="s">
        <v>200</v>
      </c>
      <c r="G4939" s="113">
        <v>8.7072891607155398E-4</v>
      </c>
    </row>
    <row r="4940" spans="1:7" x14ac:dyDescent="0.25">
      <c r="A4940" s="108" t="str">
        <f t="shared" si="77"/>
        <v>HR_2015_NATIONAL TOTAL_Hg</v>
      </c>
      <c r="B4940" s="113" t="s">
        <v>142</v>
      </c>
      <c r="C4940" s="113">
        <v>2015</v>
      </c>
      <c r="D4940" s="113" t="s">
        <v>122</v>
      </c>
      <c r="E4940" s="113" t="s">
        <v>127</v>
      </c>
      <c r="F4940" s="113" t="s">
        <v>200</v>
      </c>
      <c r="G4940" s="113">
        <v>4.13350896777447E-4</v>
      </c>
    </row>
    <row r="4941" spans="1:7" x14ac:dyDescent="0.25">
      <c r="A4941" s="108" t="str">
        <f t="shared" si="77"/>
        <v>HR_2015_NATIONAL TOTAL_DIOX</v>
      </c>
      <c r="B4941" s="113" t="s">
        <v>142</v>
      </c>
      <c r="C4941" s="113">
        <v>2015</v>
      </c>
      <c r="D4941" s="113" t="s">
        <v>122</v>
      </c>
      <c r="E4941" s="113" t="s">
        <v>128</v>
      </c>
      <c r="F4941" s="113" t="s">
        <v>200</v>
      </c>
      <c r="G4941" s="150">
        <v>3.7739999712280602E-8</v>
      </c>
    </row>
    <row r="4942" spans="1:7" x14ac:dyDescent="0.25">
      <c r="A4942" s="108" t="str">
        <f t="shared" si="77"/>
        <v>HR_2015_NATIONAL TOTAL_PAH</v>
      </c>
      <c r="B4942" s="113" t="s">
        <v>142</v>
      </c>
      <c r="C4942" s="113">
        <v>2015</v>
      </c>
      <c r="D4942" s="113" t="s">
        <v>122</v>
      </c>
      <c r="E4942" s="113" t="s">
        <v>129</v>
      </c>
      <c r="F4942" s="113" t="s">
        <v>200</v>
      </c>
      <c r="G4942" s="113">
        <v>1.6337472250970899E-2</v>
      </c>
    </row>
    <row r="4943" spans="1:7" x14ac:dyDescent="0.25">
      <c r="A4943" s="108" t="str">
        <f t="shared" si="77"/>
        <v>HR_2015_NATIONAL TOTAL_HCB</v>
      </c>
      <c r="B4943" s="113" t="s">
        <v>142</v>
      </c>
      <c r="C4943" s="113">
        <v>2015</v>
      </c>
      <c r="D4943" s="113" t="s">
        <v>122</v>
      </c>
      <c r="E4943" s="113" t="s">
        <v>130</v>
      </c>
      <c r="F4943" s="113" t="s">
        <v>200</v>
      </c>
      <c r="G4943" s="150">
        <v>4.2989259179563602E-7</v>
      </c>
    </row>
    <row r="4944" spans="1:7" x14ac:dyDescent="0.25">
      <c r="A4944" s="108" t="str">
        <f t="shared" si="77"/>
        <v>HR_2015_NATIONAL TOTAL_PCB</v>
      </c>
      <c r="B4944" s="113" t="s">
        <v>142</v>
      </c>
      <c r="C4944" s="113">
        <v>2015</v>
      </c>
      <c r="D4944" s="113" t="s">
        <v>122</v>
      </c>
      <c r="E4944" s="113" t="s">
        <v>259</v>
      </c>
      <c r="F4944" s="113" t="s">
        <v>200</v>
      </c>
      <c r="G4944" s="150">
        <v>4.5069356222137096E-6</v>
      </c>
    </row>
    <row r="4945" spans="1:7" x14ac:dyDescent="0.25">
      <c r="A4945" s="108" t="str">
        <f t="shared" si="77"/>
        <v>HR_2015_1A3(FS)_NOx</v>
      </c>
      <c r="B4945" s="113" t="s">
        <v>142</v>
      </c>
      <c r="C4945" s="113">
        <v>2015</v>
      </c>
      <c r="D4945" s="113" t="s">
        <v>132</v>
      </c>
      <c r="E4945" s="113" t="s">
        <v>199</v>
      </c>
      <c r="F4945" s="113" t="s">
        <v>200</v>
      </c>
      <c r="G4945" s="113">
        <v>22.971180814978599</v>
      </c>
    </row>
    <row r="4946" spans="1:7" x14ac:dyDescent="0.25">
      <c r="A4946" s="108" t="str">
        <f t="shared" si="77"/>
        <v>HR_2015_1A3(FS)_NMVOC</v>
      </c>
      <c r="B4946" s="113" t="s">
        <v>142</v>
      </c>
      <c r="C4946" s="113">
        <v>2015</v>
      </c>
      <c r="D4946" s="113" t="s">
        <v>132</v>
      </c>
      <c r="E4946" s="113" t="s">
        <v>123</v>
      </c>
      <c r="F4946" s="113" t="s">
        <v>200</v>
      </c>
      <c r="G4946" s="113">
        <v>6.5605741661791601</v>
      </c>
    </row>
    <row r="4947" spans="1:7" x14ac:dyDescent="0.25">
      <c r="A4947" s="108" t="str">
        <f t="shared" si="77"/>
        <v>HR_2015_1A3(FS)_SOx</v>
      </c>
      <c r="B4947" s="113" t="s">
        <v>142</v>
      </c>
      <c r="C4947" s="113">
        <v>2015</v>
      </c>
      <c r="D4947" s="113" t="s">
        <v>132</v>
      </c>
      <c r="E4947" s="113" t="s">
        <v>201</v>
      </c>
      <c r="F4947" s="113" t="s">
        <v>200</v>
      </c>
      <c r="G4947" s="113">
        <v>2.98632357322971E-2</v>
      </c>
    </row>
    <row r="4948" spans="1:7" x14ac:dyDescent="0.25">
      <c r="A4948" s="108" t="str">
        <f t="shared" si="77"/>
        <v>HR_2015_1A3(FS)_NH3</v>
      </c>
      <c r="B4948" s="113" t="s">
        <v>142</v>
      </c>
      <c r="C4948" s="113">
        <v>2015</v>
      </c>
      <c r="D4948" s="113" t="s">
        <v>132</v>
      </c>
      <c r="E4948" s="113" t="s">
        <v>124</v>
      </c>
      <c r="F4948" s="113" t="s">
        <v>200</v>
      </c>
      <c r="G4948" s="113">
        <v>0.48269925617889298</v>
      </c>
    </row>
    <row r="4949" spans="1:7" x14ac:dyDescent="0.25">
      <c r="A4949" s="108" t="str">
        <f t="shared" si="77"/>
        <v>HR_2015_1A3(FS)_PM2.5</v>
      </c>
      <c r="B4949" s="113" t="s">
        <v>142</v>
      </c>
      <c r="C4949" s="113">
        <v>2015</v>
      </c>
      <c r="D4949" s="113" t="s">
        <v>132</v>
      </c>
      <c r="E4949" s="113" t="s">
        <v>203</v>
      </c>
      <c r="F4949" s="113" t="s">
        <v>200</v>
      </c>
      <c r="G4949" s="113">
        <v>1.5621372347526199</v>
      </c>
    </row>
    <row r="4950" spans="1:7" x14ac:dyDescent="0.25">
      <c r="A4950" s="108" t="str">
        <f t="shared" si="77"/>
        <v>HR_2015_3D_NOx</v>
      </c>
      <c r="B4950" s="113" t="s">
        <v>142</v>
      </c>
      <c r="C4950" s="113">
        <v>2015</v>
      </c>
      <c r="D4950" s="113" t="s">
        <v>206</v>
      </c>
      <c r="E4950" s="113" t="s">
        <v>199</v>
      </c>
      <c r="F4950" s="113" t="s">
        <v>200</v>
      </c>
      <c r="G4950" s="113">
        <v>3.7149389384971299</v>
      </c>
    </row>
    <row r="4951" spans="1:7" x14ac:dyDescent="0.25">
      <c r="A4951" s="108" t="str">
        <f t="shared" si="77"/>
        <v>HR_2016_NATIONAL TOTAL_NOx</v>
      </c>
      <c r="B4951" s="113" t="s">
        <v>142</v>
      </c>
      <c r="C4951" s="113">
        <v>2016</v>
      </c>
      <c r="D4951" s="113" t="s">
        <v>122</v>
      </c>
      <c r="E4951" s="113" t="s">
        <v>199</v>
      </c>
      <c r="F4951" s="113" t="s">
        <v>200</v>
      </c>
      <c r="G4951" s="113">
        <v>53.636109652305898</v>
      </c>
    </row>
    <row r="4952" spans="1:7" x14ac:dyDescent="0.25">
      <c r="A4952" s="108" t="str">
        <f t="shared" si="77"/>
        <v>HR_2016_NATIONAL TOTAL_NMVOC</v>
      </c>
      <c r="B4952" s="113" t="s">
        <v>142</v>
      </c>
      <c r="C4952" s="113">
        <v>2016</v>
      </c>
      <c r="D4952" s="113" t="s">
        <v>122</v>
      </c>
      <c r="E4952" s="113" t="s">
        <v>123</v>
      </c>
      <c r="F4952" s="113" t="s">
        <v>200</v>
      </c>
      <c r="G4952" s="113">
        <v>71.766366357091101</v>
      </c>
    </row>
    <row r="4953" spans="1:7" x14ac:dyDescent="0.25">
      <c r="A4953" s="108" t="str">
        <f t="shared" si="77"/>
        <v>HR_2016_NATIONAL TOTAL_SOx</v>
      </c>
      <c r="B4953" s="113" t="s">
        <v>142</v>
      </c>
      <c r="C4953" s="113">
        <v>2016</v>
      </c>
      <c r="D4953" s="113" t="s">
        <v>122</v>
      </c>
      <c r="E4953" s="113" t="s">
        <v>201</v>
      </c>
      <c r="F4953" s="113" t="s">
        <v>200</v>
      </c>
      <c r="G4953" s="113">
        <v>14.663552362862299</v>
      </c>
    </row>
    <row r="4954" spans="1:7" x14ac:dyDescent="0.25">
      <c r="A4954" s="108" t="str">
        <f t="shared" si="77"/>
        <v>HR_2016_NATIONAL TOTAL_NH3</v>
      </c>
      <c r="B4954" s="113" t="s">
        <v>142</v>
      </c>
      <c r="C4954" s="113">
        <v>2016</v>
      </c>
      <c r="D4954" s="113" t="s">
        <v>122</v>
      </c>
      <c r="E4954" s="113" t="s">
        <v>124</v>
      </c>
      <c r="F4954" s="113" t="s">
        <v>200</v>
      </c>
      <c r="G4954" s="113">
        <v>28.685613603310099</v>
      </c>
    </row>
    <row r="4955" spans="1:7" x14ac:dyDescent="0.25">
      <c r="A4955" s="108" t="str">
        <f t="shared" si="77"/>
        <v>HR_2016_NATIONAL TOTAL_PM2.5</v>
      </c>
      <c r="B4955" s="113" t="s">
        <v>142</v>
      </c>
      <c r="C4955" s="113">
        <v>2016</v>
      </c>
      <c r="D4955" s="113" t="s">
        <v>122</v>
      </c>
      <c r="E4955" s="113" t="s">
        <v>203</v>
      </c>
      <c r="F4955" s="113" t="s">
        <v>200</v>
      </c>
      <c r="G4955" s="113">
        <v>30.961474725545401</v>
      </c>
    </row>
    <row r="4956" spans="1:7" x14ac:dyDescent="0.25">
      <c r="A4956" s="108" t="str">
        <f t="shared" si="77"/>
        <v>HR_2016_NATIONAL TOTAL_Pb</v>
      </c>
      <c r="B4956" s="113" t="s">
        <v>142</v>
      </c>
      <c r="C4956" s="113">
        <v>2016</v>
      </c>
      <c r="D4956" s="113" t="s">
        <v>122</v>
      </c>
      <c r="E4956" s="113" t="s">
        <v>125</v>
      </c>
      <c r="F4956" s="113" t="s">
        <v>200</v>
      </c>
      <c r="G4956" s="113">
        <v>1.00283762541528E-2</v>
      </c>
    </row>
    <row r="4957" spans="1:7" x14ac:dyDescent="0.25">
      <c r="A4957" s="108" t="str">
        <f t="shared" si="77"/>
        <v>HR_2016_NATIONAL TOTAL_Cd</v>
      </c>
      <c r="B4957" s="113" t="s">
        <v>142</v>
      </c>
      <c r="C4957" s="113">
        <v>2016</v>
      </c>
      <c r="D4957" s="113" t="s">
        <v>122</v>
      </c>
      <c r="E4957" s="113" t="s">
        <v>126</v>
      </c>
      <c r="F4957" s="113" t="s">
        <v>200</v>
      </c>
      <c r="G4957" s="113">
        <v>8.1862904988741101E-4</v>
      </c>
    </row>
    <row r="4958" spans="1:7" x14ac:dyDescent="0.25">
      <c r="A4958" s="108" t="str">
        <f t="shared" si="77"/>
        <v>HR_2016_NATIONAL TOTAL_Hg</v>
      </c>
      <c r="B4958" s="113" t="s">
        <v>142</v>
      </c>
      <c r="C4958" s="113">
        <v>2016</v>
      </c>
      <c r="D4958" s="113" t="s">
        <v>122</v>
      </c>
      <c r="E4958" s="113" t="s">
        <v>127</v>
      </c>
      <c r="F4958" s="113" t="s">
        <v>200</v>
      </c>
      <c r="G4958" s="113">
        <v>4.2061229679091498E-4</v>
      </c>
    </row>
    <row r="4959" spans="1:7" x14ac:dyDescent="0.25">
      <c r="A4959" s="108" t="str">
        <f t="shared" si="77"/>
        <v>HR_2016_NATIONAL TOTAL_DIOX</v>
      </c>
      <c r="B4959" s="113" t="s">
        <v>142</v>
      </c>
      <c r="C4959" s="113">
        <v>2016</v>
      </c>
      <c r="D4959" s="113" t="s">
        <v>122</v>
      </c>
      <c r="E4959" s="113" t="s">
        <v>128</v>
      </c>
      <c r="F4959" s="113" t="s">
        <v>200</v>
      </c>
      <c r="G4959" s="150">
        <v>3.0411711603500002E-8</v>
      </c>
    </row>
    <row r="4960" spans="1:7" x14ac:dyDescent="0.25">
      <c r="A4960" s="108" t="str">
        <f t="shared" si="77"/>
        <v>HR_2016_NATIONAL TOTAL_PAH</v>
      </c>
      <c r="B4960" s="113" t="s">
        <v>142</v>
      </c>
      <c r="C4960" s="113">
        <v>2016</v>
      </c>
      <c r="D4960" s="113" t="s">
        <v>122</v>
      </c>
      <c r="E4960" s="113" t="s">
        <v>129</v>
      </c>
      <c r="F4960" s="113" t="s">
        <v>200</v>
      </c>
      <c r="G4960" s="113">
        <v>1.56169933470142E-2</v>
      </c>
    </row>
    <row r="4961" spans="1:7" x14ac:dyDescent="0.25">
      <c r="A4961" s="108" t="str">
        <f t="shared" si="77"/>
        <v>HR_2016_NATIONAL TOTAL_HCB</v>
      </c>
      <c r="B4961" s="113" t="s">
        <v>142</v>
      </c>
      <c r="C4961" s="113">
        <v>2016</v>
      </c>
      <c r="D4961" s="113" t="s">
        <v>122</v>
      </c>
      <c r="E4961" s="113" t="s">
        <v>130</v>
      </c>
      <c r="F4961" s="113" t="s">
        <v>200</v>
      </c>
      <c r="G4961" s="150">
        <v>4.7024769443980001E-7</v>
      </c>
    </row>
    <row r="4962" spans="1:7" x14ac:dyDescent="0.25">
      <c r="A4962" s="108" t="str">
        <f t="shared" si="77"/>
        <v>HR_2016_NATIONAL TOTAL_PCB</v>
      </c>
      <c r="B4962" s="113" t="s">
        <v>142</v>
      </c>
      <c r="C4962" s="113">
        <v>2016</v>
      </c>
      <c r="D4962" s="113" t="s">
        <v>122</v>
      </c>
      <c r="E4962" s="113" t="s">
        <v>259</v>
      </c>
      <c r="F4962" s="113" t="s">
        <v>200</v>
      </c>
      <c r="G4962" s="150">
        <v>4.5975504730156998E-6</v>
      </c>
    </row>
    <row r="4963" spans="1:7" x14ac:dyDescent="0.25">
      <c r="A4963" s="108" t="str">
        <f t="shared" si="77"/>
        <v>HR_2016_1A3(FS)_NOx</v>
      </c>
      <c r="B4963" s="113" t="s">
        <v>142</v>
      </c>
      <c r="C4963" s="113">
        <v>2016</v>
      </c>
      <c r="D4963" s="113" t="s">
        <v>132</v>
      </c>
      <c r="E4963" s="113" t="s">
        <v>199</v>
      </c>
      <c r="F4963" s="113" t="s">
        <v>200</v>
      </c>
      <c r="G4963" s="113">
        <v>22.517320369681698</v>
      </c>
    </row>
    <row r="4964" spans="1:7" x14ac:dyDescent="0.25">
      <c r="A4964" s="108" t="str">
        <f t="shared" si="77"/>
        <v>HR_2016_1A3(FS)_NMVOC</v>
      </c>
      <c r="B4964" s="113" t="s">
        <v>142</v>
      </c>
      <c r="C4964" s="113">
        <v>2016</v>
      </c>
      <c r="D4964" s="113" t="s">
        <v>132</v>
      </c>
      <c r="E4964" s="113" t="s">
        <v>123</v>
      </c>
      <c r="F4964" s="113" t="s">
        <v>200</v>
      </c>
      <c r="G4964" s="113">
        <v>6.1790512030822198</v>
      </c>
    </row>
    <row r="4965" spans="1:7" x14ac:dyDescent="0.25">
      <c r="A4965" s="108" t="str">
        <f t="shared" si="77"/>
        <v>HR_2016_1A3(FS)_SOx</v>
      </c>
      <c r="B4965" s="113" t="s">
        <v>142</v>
      </c>
      <c r="C4965" s="113">
        <v>2016</v>
      </c>
      <c r="D4965" s="113" t="s">
        <v>132</v>
      </c>
      <c r="E4965" s="113" t="s">
        <v>201</v>
      </c>
      <c r="F4965" s="113" t="s">
        <v>200</v>
      </c>
      <c r="G4965" s="113">
        <v>3.0200974130753601E-2</v>
      </c>
    </row>
    <row r="4966" spans="1:7" x14ac:dyDescent="0.25">
      <c r="A4966" s="108" t="str">
        <f t="shared" si="77"/>
        <v>HR_2016_1A3(FS)_NH3</v>
      </c>
      <c r="B4966" s="113" t="s">
        <v>142</v>
      </c>
      <c r="C4966" s="113">
        <v>2016</v>
      </c>
      <c r="D4966" s="113" t="s">
        <v>132</v>
      </c>
      <c r="E4966" s="113" t="s">
        <v>124</v>
      </c>
      <c r="F4966" s="113" t="s">
        <v>200</v>
      </c>
      <c r="G4966" s="113">
        <v>0.47973766930098299</v>
      </c>
    </row>
    <row r="4967" spans="1:7" x14ac:dyDescent="0.25">
      <c r="A4967" s="108" t="str">
        <f t="shared" si="77"/>
        <v>HR_2016_1A3(FS)_PM2.5</v>
      </c>
      <c r="B4967" s="113" t="s">
        <v>142</v>
      </c>
      <c r="C4967" s="113">
        <v>2016</v>
      </c>
      <c r="D4967" s="113" t="s">
        <v>132</v>
      </c>
      <c r="E4967" s="113" t="s">
        <v>203</v>
      </c>
      <c r="F4967" s="113" t="s">
        <v>200</v>
      </c>
      <c r="G4967" s="113">
        <v>1.51799617831061</v>
      </c>
    </row>
    <row r="4968" spans="1:7" x14ac:dyDescent="0.25">
      <c r="A4968" s="108" t="str">
        <f t="shared" si="77"/>
        <v>HR_2016_3D_NOx</v>
      </c>
      <c r="B4968" s="113" t="s">
        <v>142</v>
      </c>
      <c r="C4968" s="113">
        <v>2016</v>
      </c>
      <c r="D4968" s="113" t="s">
        <v>206</v>
      </c>
      <c r="E4968" s="113" t="s">
        <v>199</v>
      </c>
      <c r="F4968" s="113" t="s">
        <v>200</v>
      </c>
      <c r="G4968" s="113">
        <v>3.33966539662373</v>
      </c>
    </row>
    <row r="4969" spans="1:7" x14ac:dyDescent="0.25">
      <c r="A4969" s="108" t="str">
        <f t="shared" si="77"/>
        <v>HR_2017_NATIONAL TOTAL_NOx</v>
      </c>
      <c r="B4969" s="113" t="s">
        <v>142</v>
      </c>
      <c r="C4969" s="113">
        <v>2017</v>
      </c>
      <c r="D4969" s="113" t="s">
        <v>122</v>
      </c>
      <c r="E4969" s="113" t="s">
        <v>199</v>
      </c>
      <c r="F4969" s="113" t="s">
        <v>200</v>
      </c>
      <c r="G4969" s="113">
        <v>53.816801403975496</v>
      </c>
    </row>
    <row r="4970" spans="1:7" x14ac:dyDescent="0.25">
      <c r="A4970" s="108" t="str">
        <f t="shared" si="77"/>
        <v>HR_2017_NATIONAL TOTAL_NMVOC</v>
      </c>
      <c r="B4970" s="113" t="s">
        <v>142</v>
      </c>
      <c r="C4970" s="113">
        <v>2017</v>
      </c>
      <c r="D4970" s="113" t="s">
        <v>122</v>
      </c>
      <c r="E4970" s="113" t="s">
        <v>123</v>
      </c>
      <c r="F4970" s="113" t="s">
        <v>200</v>
      </c>
      <c r="G4970" s="113">
        <v>68.648880367206203</v>
      </c>
    </row>
    <row r="4971" spans="1:7" x14ac:dyDescent="0.25">
      <c r="A4971" s="108" t="str">
        <f t="shared" si="77"/>
        <v>HR_2017_NATIONAL TOTAL_SOx</v>
      </c>
      <c r="B4971" s="113" t="s">
        <v>142</v>
      </c>
      <c r="C4971" s="113">
        <v>2017</v>
      </c>
      <c r="D4971" s="113" t="s">
        <v>122</v>
      </c>
      <c r="E4971" s="113" t="s">
        <v>201</v>
      </c>
      <c r="F4971" s="113" t="s">
        <v>200</v>
      </c>
      <c r="G4971" s="113">
        <v>12.518830697009101</v>
      </c>
    </row>
    <row r="4972" spans="1:7" x14ac:dyDescent="0.25">
      <c r="A4972" s="108" t="str">
        <f t="shared" si="77"/>
        <v>HR_2017_NATIONAL TOTAL_NH3</v>
      </c>
      <c r="B4972" s="113" t="s">
        <v>142</v>
      </c>
      <c r="C4972" s="113">
        <v>2017</v>
      </c>
      <c r="D4972" s="113" t="s">
        <v>122</v>
      </c>
      <c r="E4972" s="113" t="s">
        <v>124</v>
      </c>
      <c r="F4972" s="113" t="s">
        <v>200</v>
      </c>
      <c r="G4972" s="113">
        <v>31.9068153096838</v>
      </c>
    </row>
    <row r="4973" spans="1:7" x14ac:dyDescent="0.25">
      <c r="A4973" s="108" t="str">
        <f t="shared" si="77"/>
        <v>HR_2017_NATIONAL TOTAL_PM2.5</v>
      </c>
      <c r="B4973" s="113" t="s">
        <v>142</v>
      </c>
      <c r="C4973" s="113">
        <v>2017</v>
      </c>
      <c r="D4973" s="113" t="s">
        <v>122</v>
      </c>
      <c r="E4973" s="113" t="s">
        <v>203</v>
      </c>
      <c r="F4973" s="113" t="s">
        <v>200</v>
      </c>
      <c r="G4973" s="113">
        <v>29.456913159234801</v>
      </c>
    </row>
    <row r="4974" spans="1:7" x14ac:dyDescent="0.25">
      <c r="A4974" s="108" t="str">
        <f t="shared" si="77"/>
        <v>HR_2017_NATIONAL TOTAL_Pb</v>
      </c>
      <c r="B4974" s="113" t="s">
        <v>142</v>
      </c>
      <c r="C4974" s="113">
        <v>2017</v>
      </c>
      <c r="D4974" s="113" t="s">
        <v>122</v>
      </c>
      <c r="E4974" s="113" t="s">
        <v>125</v>
      </c>
      <c r="F4974" s="113" t="s">
        <v>200</v>
      </c>
      <c r="G4974" s="113">
        <v>1.0309242353297301E-2</v>
      </c>
    </row>
    <row r="4975" spans="1:7" x14ac:dyDescent="0.25">
      <c r="A4975" s="108" t="str">
        <f t="shared" si="77"/>
        <v>HR_2017_NATIONAL TOTAL_Cd</v>
      </c>
      <c r="B4975" s="113" t="s">
        <v>142</v>
      </c>
      <c r="C4975" s="113">
        <v>2017</v>
      </c>
      <c r="D4975" s="113" t="s">
        <v>122</v>
      </c>
      <c r="E4975" s="113" t="s">
        <v>126</v>
      </c>
      <c r="F4975" s="113" t="s">
        <v>200</v>
      </c>
      <c r="G4975" s="113">
        <v>8.1965391302285203E-4</v>
      </c>
    </row>
    <row r="4976" spans="1:7" x14ac:dyDescent="0.25">
      <c r="A4976" s="108" t="str">
        <f t="shared" si="77"/>
        <v>HR_2017_NATIONAL TOTAL_Hg</v>
      </c>
      <c r="B4976" s="113" t="s">
        <v>142</v>
      </c>
      <c r="C4976" s="113">
        <v>2017</v>
      </c>
      <c r="D4976" s="113" t="s">
        <v>122</v>
      </c>
      <c r="E4976" s="113" t="s">
        <v>127</v>
      </c>
      <c r="F4976" s="113" t="s">
        <v>200</v>
      </c>
      <c r="G4976" s="113">
        <v>3.5772641826506402E-4</v>
      </c>
    </row>
    <row r="4977" spans="1:7" x14ac:dyDescent="0.25">
      <c r="A4977" s="108" t="str">
        <f t="shared" si="77"/>
        <v>HR_2017_NATIONAL TOTAL_DIOX</v>
      </c>
      <c r="B4977" s="113" t="s">
        <v>142</v>
      </c>
      <c r="C4977" s="113">
        <v>2017</v>
      </c>
      <c r="D4977" s="113" t="s">
        <v>122</v>
      </c>
      <c r="E4977" s="113" t="s">
        <v>128</v>
      </c>
      <c r="F4977" s="113" t="s">
        <v>200</v>
      </c>
      <c r="G4977" s="150">
        <v>2.8621546074174901E-8</v>
      </c>
    </row>
    <row r="4978" spans="1:7" x14ac:dyDescent="0.25">
      <c r="A4978" s="108" t="str">
        <f t="shared" si="77"/>
        <v>HR_2017_NATIONAL TOTAL_PAH</v>
      </c>
      <c r="B4978" s="113" t="s">
        <v>142</v>
      </c>
      <c r="C4978" s="113">
        <v>2017</v>
      </c>
      <c r="D4978" s="113" t="s">
        <v>122</v>
      </c>
      <c r="E4978" s="113" t="s">
        <v>129</v>
      </c>
      <c r="F4978" s="113" t="s">
        <v>200</v>
      </c>
      <c r="G4978" s="113">
        <v>1.5018795871082E-2</v>
      </c>
    </row>
    <row r="4979" spans="1:7" x14ac:dyDescent="0.25">
      <c r="A4979" s="108" t="str">
        <f t="shared" si="77"/>
        <v>HR_2017_NATIONAL TOTAL_HCB</v>
      </c>
      <c r="B4979" s="113" t="s">
        <v>142</v>
      </c>
      <c r="C4979" s="113">
        <v>2017</v>
      </c>
      <c r="D4979" s="113" t="s">
        <v>122</v>
      </c>
      <c r="E4979" s="113" t="s">
        <v>130</v>
      </c>
      <c r="F4979" s="113" t="s">
        <v>200</v>
      </c>
      <c r="G4979" s="150">
        <v>4.6395687303008001E-7</v>
      </c>
    </row>
    <row r="4980" spans="1:7" x14ac:dyDescent="0.25">
      <c r="A4980" s="108" t="str">
        <f t="shared" si="77"/>
        <v>HR_2017_NATIONAL TOTAL_PCB</v>
      </c>
      <c r="B4980" s="113" t="s">
        <v>142</v>
      </c>
      <c r="C4980" s="113">
        <v>2017</v>
      </c>
      <c r="D4980" s="113" t="s">
        <v>122</v>
      </c>
      <c r="E4980" s="113" t="s">
        <v>259</v>
      </c>
      <c r="F4980" s="113" t="s">
        <v>200</v>
      </c>
      <c r="G4980" s="150">
        <v>2.8068319241396699E-6</v>
      </c>
    </row>
    <row r="4981" spans="1:7" x14ac:dyDescent="0.25">
      <c r="A4981" s="108" t="str">
        <f t="shared" si="77"/>
        <v>HR_2017_1A3(FS)_NOx</v>
      </c>
      <c r="B4981" s="113" t="s">
        <v>142</v>
      </c>
      <c r="C4981" s="113">
        <v>2017</v>
      </c>
      <c r="D4981" s="113" t="s">
        <v>132</v>
      </c>
      <c r="E4981" s="113" t="s">
        <v>199</v>
      </c>
      <c r="F4981" s="113" t="s">
        <v>200</v>
      </c>
      <c r="G4981" s="113">
        <v>24.4989508363957</v>
      </c>
    </row>
    <row r="4982" spans="1:7" x14ac:dyDescent="0.25">
      <c r="A4982" s="108" t="str">
        <f t="shared" si="77"/>
        <v>HR_2017_1A3(FS)_NMVOC</v>
      </c>
      <c r="B4982" s="113" t="s">
        <v>142</v>
      </c>
      <c r="C4982" s="113">
        <v>2017</v>
      </c>
      <c r="D4982" s="113" t="s">
        <v>132</v>
      </c>
      <c r="E4982" s="113" t="s">
        <v>123</v>
      </c>
      <c r="F4982" s="113" t="s">
        <v>200</v>
      </c>
      <c r="G4982" s="113">
        <v>5.8149559315359296</v>
      </c>
    </row>
    <row r="4983" spans="1:7" x14ac:dyDescent="0.25">
      <c r="A4983" s="108" t="str">
        <f t="shared" si="77"/>
        <v>HR_2017_1A3(FS)_SOx</v>
      </c>
      <c r="B4983" s="113" t="s">
        <v>142</v>
      </c>
      <c r="C4983" s="113">
        <v>2017</v>
      </c>
      <c r="D4983" s="113" t="s">
        <v>132</v>
      </c>
      <c r="E4983" s="113" t="s">
        <v>201</v>
      </c>
      <c r="F4983" s="113" t="s">
        <v>200</v>
      </c>
      <c r="G4983" s="113">
        <v>3.5865742836024998E-2</v>
      </c>
    </row>
    <row r="4984" spans="1:7" x14ac:dyDescent="0.25">
      <c r="A4984" s="108" t="str">
        <f t="shared" si="77"/>
        <v>HR_2017_1A3(FS)_NH3</v>
      </c>
      <c r="B4984" s="113" t="s">
        <v>142</v>
      </c>
      <c r="C4984" s="113">
        <v>2017</v>
      </c>
      <c r="D4984" s="113" t="s">
        <v>132</v>
      </c>
      <c r="E4984" s="113" t="s">
        <v>124</v>
      </c>
      <c r="F4984" s="113" t="s">
        <v>200</v>
      </c>
      <c r="G4984" s="113">
        <v>0.45778700524444399</v>
      </c>
    </row>
    <row r="4985" spans="1:7" x14ac:dyDescent="0.25">
      <c r="A4985" s="108" t="str">
        <f t="shared" si="77"/>
        <v>HR_2017_1A3(FS)_PM2.5</v>
      </c>
      <c r="B4985" s="113" t="s">
        <v>142</v>
      </c>
      <c r="C4985" s="113">
        <v>2017</v>
      </c>
      <c r="D4985" s="113" t="s">
        <v>132</v>
      </c>
      <c r="E4985" s="113" t="s">
        <v>203</v>
      </c>
      <c r="F4985" s="113" t="s">
        <v>200</v>
      </c>
      <c r="G4985" s="113">
        <v>1.57132902143466</v>
      </c>
    </row>
    <row r="4986" spans="1:7" x14ac:dyDescent="0.25">
      <c r="A4986" s="108" t="str">
        <f t="shared" si="77"/>
        <v>HR_2017_3D_NOx</v>
      </c>
      <c r="B4986" s="113" t="s">
        <v>142</v>
      </c>
      <c r="C4986" s="113">
        <v>2017</v>
      </c>
      <c r="D4986" s="113" t="s">
        <v>206</v>
      </c>
      <c r="E4986" s="113" t="s">
        <v>199</v>
      </c>
      <c r="F4986" s="113" t="s">
        <v>200</v>
      </c>
      <c r="G4986" s="113">
        <v>4.0268415243113402</v>
      </c>
    </row>
    <row r="4987" spans="1:7" x14ac:dyDescent="0.25">
      <c r="A4987" s="108" t="str">
        <f t="shared" si="77"/>
        <v>HR_2018_NATIONAL TOTAL_NOx</v>
      </c>
      <c r="B4987" s="113" t="s">
        <v>142</v>
      </c>
      <c r="C4987" s="113">
        <v>2018</v>
      </c>
      <c r="D4987" s="113" t="s">
        <v>122</v>
      </c>
      <c r="E4987" s="113" t="s">
        <v>199</v>
      </c>
      <c r="F4987" s="113" t="s">
        <v>200</v>
      </c>
      <c r="G4987" s="113">
        <v>50.137419808763902</v>
      </c>
    </row>
    <row r="4988" spans="1:7" x14ac:dyDescent="0.25">
      <c r="A4988" s="108" t="str">
        <f t="shared" si="77"/>
        <v>HR_2018_NATIONAL TOTAL_NMVOC</v>
      </c>
      <c r="B4988" s="113" t="s">
        <v>142</v>
      </c>
      <c r="C4988" s="113">
        <v>2018</v>
      </c>
      <c r="D4988" s="113" t="s">
        <v>122</v>
      </c>
      <c r="E4988" s="113" t="s">
        <v>123</v>
      </c>
      <c r="F4988" s="113" t="s">
        <v>200</v>
      </c>
      <c r="G4988" s="113">
        <v>69.082426928614893</v>
      </c>
    </row>
    <row r="4989" spans="1:7" x14ac:dyDescent="0.25">
      <c r="A4989" s="108" t="str">
        <f t="shared" si="77"/>
        <v>HR_2018_NATIONAL TOTAL_SOx</v>
      </c>
      <c r="B4989" s="113" t="s">
        <v>142</v>
      </c>
      <c r="C4989" s="113">
        <v>2018</v>
      </c>
      <c r="D4989" s="113" t="s">
        <v>122</v>
      </c>
      <c r="E4989" s="113" t="s">
        <v>201</v>
      </c>
      <c r="F4989" s="113" t="s">
        <v>200</v>
      </c>
      <c r="G4989" s="113">
        <v>10.007320912088</v>
      </c>
    </row>
    <row r="4990" spans="1:7" x14ac:dyDescent="0.25">
      <c r="A4990" s="108" t="str">
        <f t="shared" si="77"/>
        <v>HR_2018_NATIONAL TOTAL_NH3</v>
      </c>
      <c r="B4990" s="113" t="s">
        <v>142</v>
      </c>
      <c r="C4990" s="113">
        <v>2018</v>
      </c>
      <c r="D4990" s="113" t="s">
        <v>122</v>
      </c>
      <c r="E4990" s="113" t="s">
        <v>124</v>
      </c>
      <c r="F4990" s="113" t="s">
        <v>200</v>
      </c>
      <c r="G4990" s="113">
        <v>32.100037392934198</v>
      </c>
    </row>
    <row r="4991" spans="1:7" x14ac:dyDescent="0.25">
      <c r="A4991" s="108" t="str">
        <f t="shared" si="77"/>
        <v>HR_2018_NATIONAL TOTAL_PM2.5</v>
      </c>
      <c r="B4991" s="113" t="s">
        <v>142</v>
      </c>
      <c r="C4991" s="113">
        <v>2018</v>
      </c>
      <c r="D4991" s="113" t="s">
        <v>122</v>
      </c>
      <c r="E4991" s="113" t="s">
        <v>203</v>
      </c>
      <c r="F4991" s="113" t="s">
        <v>200</v>
      </c>
      <c r="G4991" s="113">
        <v>28.464306693210801</v>
      </c>
    </row>
    <row r="4992" spans="1:7" x14ac:dyDescent="0.25">
      <c r="A4992" s="108" t="str">
        <f t="shared" si="77"/>
        <v>HR_2018_NATIONAL TOTAL_Pb</v>
      </c>
      <c r="B4992" s="113" t="s">
        <v>142</v>
      </c>
      <c r="C4992" s="113">
        <v>2018</v>
      </c>
      <c r="D4992" s="113" t="s">
        <v>122</v>
      </c>
      <c r="E4992" s="113" t="s">
        <v>125</v>
      </c>
      <c r="F4992" s="113" t="s">
        <v>200</v>
      </c>
      <c r="G4992" s="113">
        <v>1.0642474616100401E-2</v>
      </c>
    </row>
    <row r="4993" spans="1:7" x14ac:dyDescent="0.25">
      <c r="A4993" s="108" t="str">
        <f t="shared" si="77"/>
        <v>HR_2018_NATIONAL TOTAL_Cd</v>
      </c>
      <c r="B4993" s="113" t="s">
        <v>142</v>
      </c>
      <c r="C4993" s="113">
        <v>2018</v>
      </c>
      <c r="D4993" s="113" t="s">
        <v>122</v>
      </c>
      <c r="E4993" s="113" t="s">
        <v>126</v>
      </c>
      <c r="F4993" s="113" t="s">
        <v>200</v>
      </c>
      <c r="G4993" s="113">
        <v>8.2893798357849596E-4</v>
      </c>
    </row>
    <row r="4994" spans="1:7" x14ac:dyDescent="0.25">
      <c r="A4994" s="108" t="str">
        <f t="shared" ref="A4994:A5057" si="78">CONCATENATE(B4994,"_",C4994,"_",D4994,"_",E4994)</f>
        <v>HR_2018_NATIONAL TOTAL_Hg</v>
      </c>
      <c r="B4994" s="113" t="s">
        <v>142</v>
      </c>
      <c r="C4994" s="113">
        <v>2018</v>
      </c>
      <c r="D4994" s="113" t="s">
        <v>122</v>
      </c>
      <c r="E4994" s="113" t="s">
        <v>127</v>
      </c>
      <c r="F4994" s="113" t="s">
        <v>200</v>
      </c>
      <c r="G4994" s="113">
        <v>3.5979138634477202E-4</v>
      </c>
    </row>
    <row r="4995" spans="1:7" x14ac:dyDescent="0.25">
      <c r="A4995" s="108" t="str">
        <f t="shared" si="78"/>
        <v>HR_2018_NATIONAL TOTAL_DIOX</v>
      </c>
      <c r="B4995" s="113" t="s">
        <v>142</v>
      </c>
      <c r="C4995" s="113">
        <v>2018</v>
      </c>
      <c r="D4995" s="113" t="s">
        <v>122</v>
      </c>
      <c r="E4995" s="113" t="s">
        <v>128</v>
      </c>
      <c r="F4995" s="113" t="s">
        <v>200</v>
      </c>
      <c r="G4995" s="150">
        <v>2.7209700070277699E-8</v>
      </c>
    </row>
    <row r="4996" spans="1:7" x14ac:dyDescent="0.25">
      <c r="A4996" s="108" t="str">
        <f t="shared" si="78"/>
        <v>HR_2018_NATIONAL TOTAL_PAH</v>
      </c>
      <c r="B4996" s="113" t="s">
        <v>142</v>
      </c>
      <c r="C4996" s="113">
        <v>2018</v>
      </c>
      <c r="D4996" s="113" t="s">
        <v>122</v>
      </c>
      <c r="E4996" s="113" t="s">
        <v>129</v>
      </c>
      <c r="F4996" s="113" t="s">
        <v>200</v>
      </c>
      <c r="G4996" s="113">
        <v>1.42487851498903E-2</v>
      </c>
    </row>
    <row r="4997" spans="1:7" x14ac:dyDescent="0.25">
      <c r="A4997" s="108" t="str">
        <f t="shared" si="78"/>
        <v>HR_2018_NATIONAL TOTAL_HCB</v>
      </c>
      <c r="B4997" s="113" t="s">
        <v>142</v>
      </c>
      <c r="C4997" s="113">
        <v>2018</v>
      </c>
      <c r="D4997" s="113" t="s">
        <v>122</v>
      </c>
      <c r="E4997" s="113" t="s">
        <v>130</v>
      </c>
      <c r="F4997" s="113" t="s">
        <v>200</v>
      </c>
      <c r="G4997" s="150">
        <v>5.5416379585824002E-7</v>
      </c>
    </row>
    <row r="4998" spans="1:7" x14ac:dyDescent="0.25">
      <c r="A4998" s="108" t="str">
        <f t="shared" si="78"/>
        <v>HR_2018_NATIONAL TOTAL_PCB</v>
      </c>
      <c r="B4998" s="113" t="s">
        <v>142</v>
      </c>
      <c r="C4998" s="113">
        <v>2018</v>
      </c>
      <c r="D4998" s="113" t="s">
        <v>122</v>
      </c>
      <c r="E4998" s="113" t="s">
        <v>259</v>
      </c>
      <c r="F4998" s="113" t="s">
        <v>200</v>
      </c>
      <c r="G4998" s="150">
        <v>2.9705846122481202E-6</v>
      </c>
    </row>
    <row r="4999" spans="1:7" x14ac:dyDescent="0.25">
      <c r="A4999" s="108" t="str">
        <f t="shared" si="78"/>
        <v>HR_2018_1A3(FS)_NOx</v>
      </c>
      <c r="B4999" s="113" t="s">
        <v>142</v>
      </c>
      <c r="C4999" s="113">
        <v>2018</v>
      </c>
      <c r="D4999" s="113" t="s">
        <v>132</v>
      </c>
      <c r="E4999" s="113" t="s">
        <v>199</v>
      </c>
      <c r="F4999" s="113" t="s">
        <v>200</v>
      </c>
      <c r="G4999" s="113">
        <v>22.752165046163601</v>
      </c>
    </row>
    <row r="5000" spans="1:7" x14ac:dyDescent="0.25">
      <c r="A5000" s="108" t="str">
        <f t="shared" si="78"/>
        <v>HR_2018_1A3(FS)_NMVOC</v>
      </c>
      <c r="B5000" s="113" t="s">
        <v>142</v>
      </c>
      <c r="C5000" s="113">
        <v>2018</v>
      </c>
      <c r="D5000" s="113" t="s">
        <v>132</v>
      </c>
      <c r="E5000" s="113" t="s">
        <v>123</v>
      </c>
      <c r="F5000" s="113" t="s">
        <v>200</v>
      </c>
      <c r="G5000" s="113">
        <v>5.1796525427667497</v>
      </c>
    </row>
    <row r="5001" spans="1:7" x14ac:dyDescent="0.25">
      <c r="A5001" s="108" t="str">
        <f t="shared" si="78"/>
        <v>HR_2018_1A3(FS)_SOx</v>
      </c>
      <c r="B5001" s="113" t="s">
        <v>142</v>
      </c>
      <c r="C5001" s="113">
        <v>2018</v>
      </c>
      <c r="D5001" s="113" t="s">
        <v>132</v>
      </c>
      <c r="E5001" s="113" t="s">
        <v>201</v>
      </c>
      <c r="F5001" s="113" t="s">
        <v>200</v>
      </c>
      <c r="G5001" s="113">
        <v>3.4487388197987801E-2</v>
      </c>
    </row>
    <row r="5002" spans="1:7" x14ac:dyDescent="0.25">
      <c r="A5002" s="108" t="str">
        <f t="shared" si="78"/>
        <v>HR_2018_1A3(FS)_NH3</v>
      </c>
      <c r="B5002" s="113" t="s">
        <v>142</v>
      </c>
      <c r="C5002" s="113">
        <v>2018</v>
      </c>
      <c r="D5002" s="113" t="s">
        <v>132</v>
      </c>
      <c r="E5002" s="113" t="s">
        <v>124</v>
      </c>
      <c r="F5002" s="113" t="s">
        <v>200</v>
      </c>
      <c r="G5002" s="113">
        <v>0.43207721061375398</v>
      </c>
    </row>
    <row r="5003" spans="1:7" x14ac:dyDescent="0.25">
      <c r="A5003" s="108" t="str">
        <f t="shared" si="78"/>
        <v>HR_2018_1A3(FS)_PM2.5</v>
      </c>
      <c r="B5003" s="113" t="s">
        <v>142</v>
      </c>
      <c r="C5003" s="113">
        <v>2018</v>
      </c>
      <c r="D5003" s="113" t="s">
        <v>132</v>
      </c>
      <c r="E5003" s="113" t="s">
        <v>203</v>
      </c>
      <c r="F5003" s="113" t="s">
        <v>200</v>
      </c>
      <c r="G5003" s="113">
        <v>1.4111439790004501</v>
      </c>
    </row>
    <row r="5004" spans="1:7" x14ac:dyDescent="0.25">
      <c r="A5004" s="108" t="str">
        <f t="shared" si="78"/>
        <v>HR_2018_3D_NOx</v>
      </c>
      <c r="B5004" s="113" t="s">
        <v>142</v>
      </c>
      <c r="C5004" s="113">
        <v>2018</v>
      </c>
      <c r="D5004" s="113" t="s">
        <v>206</v>
      </c>
      <c r="E5004" s="113" t="s">
        <v>199</v>
      </c>
      <c r="F5004" s="113" t="s">
        <v>200</v>
      </c>
      <c r="G5004" s="113">
        <v>3.9872138438683802</v>
      </c>
    </row>
    <row r="5005" spans="1:7" x14ac:dyDescent="0.25">
      <c r="A5005" s="108" t="str">
        <f t="shared" si="78"/>
        <v>HR_2019_NATIONAL TOTAL_NOx</v>
      </c>
      <c r="B5005" s="113" t="s">
        <v>142</v>
      </c>
      <c r="C5005" s="113">
        <v>2019</v>
      </c>
      <c r="D5005" s="113" t="s">
        <v>122</v>
      </c>
      <c r="E5005" s="113" t="s">
        <v>199</v>
      </c>
      <c r="F5005" s="113" t="s">
        <v>200</v>
      </c>
      <c r="G5005" s="113">
        <v>49.245622756294303</v>
      </c>
    </row>
    <row r="5006" spans="1:7" x14ac:dyDescent="0.25">
      <c r="A5006" s="108" t="str">
        <f t="shared" si="78"/>
        <v>HR_2019_NATIONAL TOTAL_NMVOC</v>
      </c>
      <c r="B5006" s="113" t="s">
        <v>142</v>
      </c>
      <c r="C5006" s="113">
        <v>2019</v>
      </c>
      <c r="D5006" s="113" t="s">
        <v>122</v>
      </c>
      <c r="E5006" s="113" t="s">
        <v>123</v>
      </c>
      <c r="F5006" s="113" t="s">
        <v>200</v>
      </c>
      <c r="G5006" s="113">
        <v>73.639332382840607</v>
      </c>
    </row>
    <row r="5007" spans="1:7" x14ac:dyDescent="0.25">
      <c r="A5007" s="108" t="str">
        <f t="shared" si="78"/>
        <v>HR_2019_NATIONAL TOTAL_SOx</v>
      </c>
      <c r="B5007" s="113" t="s">
        <v>142</v>
      </c>
      <c r="C5007" s="113">
        <v>2019</v>
      </c>
      <c r="D5007" s="113" t="s">
        <v>122</v>
      </c>
      <c r="E5007" s="113" t="s">
        <v>201</v>
      </c>
      <c r="F5007" s="113" t="s">
        <v>200</v>
      </c>
      <c r="G5007" s="113">
        <v>7.61262941457775</v>
      </c>
    </row>
    <row r="5008" spans="1:7" x14ac:dyDescent="0.25">
      <c r="A5008" s="108" t="str">
        <f t="shared" si="78"/>
        <v>HR_2019_NATIONAL TOTAL_NH3</v>
      </c>
      <c r="B5008" s="113" t="s">
        <v>142</v>
      </c>
      <c r="C5008" s="113">
        <v>2019</v>
      </c>
      <c r="D5008" s="113" t="s">
        <v>122</v>
      </c>
      <c r="E5008" s="113" t="s">
        <v>124</v>
      </c>
      <c r="F5008" s="113" t="s">
        <v>200</v>
      </c>
      <c r="G5008" s="113">
        <v>30.214171278924901</v>
      </c>
    </row>
    <row r="5009" spans="1:7" x14ac:dyDescent="0.25">
      <c r="A5009" s="108" t="str">
        <f t="shared" si="78"/>
        <v>HR_2019_NATIONAL TOTAL_PM2.5</v>
      </c>
      <c r="B5009" s="113" t="s">
        <v>142</v>
      </c>
      <c r="C5009" s="113">
        <v>2019</v>
      </c>
      <c r="D5009" s="113" t="s">
        <v>122</v>
      </c>
      <c r="E5009" s="113" t="s">
        <v>203</v>
      </c>
      <c r="F5009" s="113" t="s">
        <v>200</v>
      </c>
      <c r="G5009" s="113">
        <v>27.488603442745099</v>
      </c>
    </row>
    <row r="5010" spans="1:7" x14ac:dyDescent="0.25">
      <c r="A5010" s="108" t="str">
        <f t="shared" si="78"/>
        <v>HR_2019_NATIONAL TOTAL_Pb</v>
      </c>
      <c r="B5010" s="113" t="s">
        <v>142</v>
      </c>
      <c r="C5010" s="113">
        <v>2019</v>
      </c>
      <c r="D5010" s="113" t="s">
        <v>122</v>
      </c>
      <c r="E5010" s="113" t="s">
        <v>125</v>
      </c>
      <c r="F5010" s="113" t="s">
        <v>200</v>
      </c>
      <c r="G5010" s="113">
        <v>7.4832814394044196E-3</v>
      </c>
    </row>
    <row r="5011" spans="1:7" x14ac:dyDescent="0.25">
      <c r="A5011" s="108" t="str">
        <f t="shared" si="78"/>
        <v>HR_2019_NATIONAL TOTAL_Cd</v>
      </c>
      <c r="B5011" s="113" t="s">
        <v>142</v>
      </c>
      <c r="C5011" s="113">
        <v>2019</v>
      </c>
      <c r="D5011" s="113" t="s">
        <v>122</v>
      </c>
      <c r="E5011" s="113" t="s">
        <v>126</v>
      </c>
      <c r="F5011" s="113" t="s">
        <v>200</v>
      </c>
      <c r="G5011" s="113">
        <v>7.8560163109293304E-4</v>
      </c>
    </row>
    <row r="5012" spans="1:7" x14ac:dyDescent="0.25">
      <c r="A5012" s="108" t="str">
        <f t="shared" si="78"/>
        <v>HR_2019_NATIONAL TOTAL_Hg</v>
      </c>
      <c r="B5012" s="113" t="s">
        <v>142</v>
      </c>
      <c r="C5012" s="113">
        <v>2019</v>
      </c>
      <c r="D5012" s="113" t="s">
        <v>122</v>
      </c>
      <c r="E5012" s="113" t="s">
        <v>127</v>
      </c>
      <c r="F5012" s="113" t="s">
        <v>200</v>
      </c>
      <c r="G5012" s="113">
        <v>3.1375556714428198E-4</v>
      </c>
    </row>
    <row r="5013" spans="1:7" x14ac:dyDescent="0.25">
      <c r="A5013" s="108" t="str">
        <f t="shared" si="78"/>
        <v>HR_2019_NATIONAL TOTAL_DIOX</v>
      </c>
      <c r="B5013" s="113" t="s">
        <v>142</v>
      </c>
      <c r="C5013" s="113">
        <v>2019</v>
      </c>
      <c r="D5013" s="113" t="s">
        <v>122</v>
      </c>
      <c r="E5013" s="113" t="s">
        <v>128</v>
      </c>
      <c r="F5013" s="113" t="s">
        <v>200</v>
      </c>
      <c r="G5013" s="150">
        <v>2.6093938749053399E-8</v>
      </c>
    </row>
    <row r="5014" spans="1:7" x14ac:dyDescent="0.25">
      <c r="A5014" s="108" t="str">
        <f t="shared" si="78"/>
        <v>HR_2019_NATIONAL TOTAL_PAH</v>
      </c>
      <c r="B5014" s="113" t="s">
        <v>142</v>
      </c>
      <c r="C5014" s="113">
        <v>2019</v>
      </c>
      <c r="D5014" s="113" t="s">
        <v>122</v>
      </c>
      <c r="E5014" s="113" t="s">
        <v>129</v>
      </c>
      <c r="F5014" s="113" t="s">
        <v>200</v>
      </c>
      <c r="G5014" s="113">
        <v>1.3744803891585699E-2</v>
      </c>
    </row>
    <row r="5015" spans="1:7" x14ac:dyDescent="0.25">
      <c r="A5015" s="108" t="str">
        <f t="shared" si="78"/>
        <v>HR_2019_NATIONAL TOTAL_HCB</v>
      </c>
      <c r="B5015" s="113" t="s">
        <v>142</v>
      </c>
      <c r="C5015" s="113">
        <v>2019</v>
      </c>
      <c r="D5015" s="113" t="s">
        <v>122</v>
      </c>
      <c r="E5015" s="113" t="s">
        <v>130</v>
      </c>
      <c r="F5015" s="113" t="s">
        <v>200</v>
      </c>
      <c r="G5015" s="150">
        <v>6.0279888541800002E-7</v>
      </c>
    </row>
    <row r="5016" spans="1:7" x14ac:dyDescent="0.25">
      <c r="A5016" s="108" t="str">
        <f t="shared" si="78"/>
        <v>HR_2019_NATIONAL TOTAL_PCB</v>
      </c>
      <c r="B5016" s="113" t="s">
        <v>142</v>
      </c>
      <c r="C5016" s="113">
        <v>2019</v>
      </c>
      <c r="D5016" s="113" t="s">
        <v>122</v>
      </c>
      <c r="E5016" s="113" t="s">
        <v>259</v>
      </c>
      <c r="F5016" s="113" t="s">
        <v>200</v>
      </c>
      <c r="G5016" s="150">
        <v>3.18576943717742E-6</v>
      </c>
    </row>
    <row r="5017" spans="1:7" x14ac:dyDescent="0.25">
      <c r="A5017" s="108" t="str">
        <f t="shared" si="78"/>
        <v>HR_2019_1A3(FS)_NOx</v>
      </c>
      <c r="B5017" s="113" t="s">
        <v>142</v>
      </c>
      <c r="C5017" s="113">
        <v>2019</v>
      </c>
      <c r="D5017" s="113" t="s">
        <v>132</v>
      </c>
      <c r="E5017" s="113" t="s">
        <v>199</v>
      </c>
      <c r="F5017" s="113" t="s">
        <v>200</v>
      </c>
      <c r="G5017" s="113">
        <v>22.849137350910201</v>
      </c>
    </row>
    <row r="5018" spans="1:7" x14ac:dyDescent="0.25">
      <c r="A5018" s="108" t="str">
        <f t="shared" si="78"/>
        <v>HR_2019_1A3(FS)_NMVOC</v>
      </c>
      <c r="B5018" s="113" t="s">
        <v>142</v>
      </c>
      <c r="C5018" s="113">
        <v>2019</v>
      </c>
      <c r="D5018" s="113" t="s">
        <v>132</v>
      </c>
      <c r="E5018" s="113" t="s">
        <v>123</v>
      </c>
      <c r="F5018" s="113" t="s">
        <v>200</v>
      </c>
      <c r="G5018" s="113">
        <v>4.6964234395822499</v>
      </c>
    </row>
    <row r="5019" spans="1:7" x14ac:dyDescent="0.25">
      <c r="A5019" s="108" t="str">
        <f t="shared" si="78"/>
        <v>HR_2019_1A3(FS)_SOx</v>
      </c>
      <c r="B5019" s="113" t="s">
        <v>142</v>
      </c>
      <c r="C5019" s="113">
        <v>2019</v>
      </c>
      <c r="D5019" s="113" t="s">
        <v>132</v>
      </c>
      <c r="E5019" s="113" t="s">
        <v>201</v>
      </c>
      <c r="F5019" s="113" t="s">
        <v>200</v>
      </c>
      <c r="G5019" s="113">
        <v>1.31345769645529E-3</v>
      </c>
    </row>
    <row r="5020" spans="1:7" x14ac:dyDescent="0.25">
      <c r="A5020" s="108" t="str">
        <f t="shared" si="78"/>
        <v>HR_2019_1A3(FS)_NH3</v>
      </c>
      <c r="B5020" s="113" t="s">
        <v>142</v>
      </c>
      <c r="C5020" s="113">
        <v>2019</v>
      </c>
      <c r="D5020" s="113" t="s">
        <v>132</v>
      </c>
      <c r="E5020" s="113" t="s">
        <v>124</v>
      </c>
      <c r="F5020" s="113" t="s">
        <v>200</v>
      </c>
      <c r="G5020" s="113">
        <v>0.39796562829561799</v>
      </c>
    </row>
    <row r="5021" spans="1:7" x14ac:dyDescent="0.25">
      <c r="A5021" s="108" t="str">
        <f t="shared" si="78"/>
        <v>HR_2019_1A3(FS)_PM2.5</v>
      </c>
      <c r="B5021" s="113" t="s">
        <v>142</v>
      </c>
      <c r="C5021" s="113">
        <v>2019</v>
      </c>
      <c r="D5021" s="113" t="s">
        <v>132</v>
      </c>
      <c r="E5021" s="113" t="s">
        <v>203</v>
      </c>
      <c r="F5021" s="113" t="s">
        <v>200</v>
      </c>
      <c r="G5021" s="113">
        <v>1.4025650938243599</v>
      </c>
    </row>
    <row r="5022" spans="1:7" x14ac:dyDescent="0.25">
      <c r="A5022" s="108" t="str">
        <f t="shared" si="78"/>
        <v>HR_2019_3D_NOx</v>
      </c>
      <c r="B5022" s="113" t="s">
        <v>142</v>
      </c>
      <c r="C5022" s="113">
        <v>2019</v>
      </c>
      <c r="D5022" s="113" t="s">
        <v>206</v>
      </c>
      <c r="E5022" s="113" t="s">
        <v>199</v>
      </c>
      <c r="F5022" s="113" t="s">
        <v>200</v>
      </c>
      <c r="G5022" s="113">
        <v>3.9569869202719898</v>
      </c>
    </row>
    <row r="5023" spans="1:7" x14ac:dyDescent="0.25">
      <c r="A5023" s="108" t="str">
        <f t="shared" si="78"/>
        <v>HR_2020_NATIONAL TOTAL_NOx</v>
      </c>
      <c r="B5023" s="113" t="s">
        <v>142</v>
      </c>
      <c r="C5023" s="113">
        <v>2020</v>
      </c>
      <c r="D5023" s="113" t="s">
        <v>122</v>
      </c>
      <c r="E5023" s="113" t="s">
        <v>199</v>
      </c>
      <c r="F5023" s="113" t="s">
        <v>200</v>
      </c>
      <c r="G5023" s="113">
        <v>44.916757645382503</v>
      </c>
    </row>
    <row r="5024" spans="1:7" x14ac:dyDescent="0.25">
      <c r="A5024" s="108" t="str">
        <f t="shared" si="78"/>
        <v>HR_2020_NATIONAL TOTAL_NMVOC</v>
      </c>
      <c r="B5024" s="113" t="s">
        <v>142</v>
      </c>
      <c r="C5024" s="113">
        <v>2020</v>
      </c>
      <c r="D5024" s="113" t="s">
        <v>122</v>
      </c>
      <c r="E5024" s="113" t="s">
        <v>123</v>
      </c>
      <c r="F5024" s="113" t="s">
        <v>200</v>
      </c>
      <c r="G5024" s="113">
        <v>69.192748164580493</v>
      </c>
    </row>
    <row r="5025" spans="1:7" x14ac:dyDescent="0.25">
      <c r="A5025" s="108" t="str">
        <f t="shared" si="78"/>
        <v>HR_2020_NATIONAL TOTAL_SOx</v>
      </c>
      <c r="B5025" s="113" t="s">
        <v>142</v>
      </c>
      <c r="C5025" s="113">
        <v>2020</v>
      </c>
      <c r="D5025" s="113" t="s">
        <v>122</v>
      </c>
      <c r="E5025" s="113" t="s">
        <v>201</v>
      </c>
      <c r="F5025" s="113" t="s">
        <v>200</v>
      </c>
      <c r="G5025" s="113">
        <v>6.1646941377103897</v>
      </c>
    </row>
    <row r="5026" spans="1:7" x14ac:dyDescent="0.25">
      <c r="A5026" s="108" t="str">
        <f t="shared" si="78"/>
        <v>HR_2020_NATIONAL TOTAL_NH3</v>
      </c>
      <c r="B5026" s="113" t="s">
        <v>142</v>
      </c>
      <c r="C5026" s="113">
        <v>2020</v>
      </c>
      <c r="D5026" s="113" t="s">
        <v>122</v>
      </c>
      <c r="E5026" s="113" t="s">
        <v>124</v>
      </c>
      <c r="F5026" s="113" t="s">
        <v>200</v>
      </c>
      <c r="G5026" s="113">
        <v>31.1170598275652</v>
      </c>
    </row>
    <row r="5027" spans="1:7" x14ac:dyDescent="0.25">
      <c r="A5027" s="108" t="str">
        <f t="shared" si="78"/>
        <v>HR_2020_NATIONAL TOTAL_PM2.5</v>
      </c>
      <c r="B5027" s="113" t="s">
        <v>142</v>
      </c>
      <c r="C5027" s="113">
        <v>2020</v>
      </c>
      <c r="D5027" s="113" t="s">
        <v>122</v>
      </c>
      <c r="E5027" s="113" t="s">
        <v>203</v>
      </c>
      <c r="F5027" s="113" t="s">
        <v>200</v>
      </c>
      <c r="G5027" s="113">
        <v>27.770706232111898</v>
      </c>
    </row>
    <row r="5028" spans="1:7" x14ac:dyDescent="0.25">
      <c r="A5028" s="108" t="str">
        <f t="shared" si="78"/>
        <v>HR_2020_NATIONAL TOTAL_Pb</v>
      </c>
      <c r="B5028" s="113" t="s">
        <v>142</v>
      </c>
      <c r="C5028" s="113">
        <v>2020</v>
      </c>
      <c r="D5028" s="113" t="s">
        <v>122</v>
      </c>
      <c r="E5028" s="113" t="s">
        <v>125</v>
      </c>
      <c r="F5028" s="113" t="s">
        <v>200</v>
      </c>
      <c r="G5028" s="113">
        <v>7.4665843023538001E-3</v>
      </c>
    </row>
    <row r="5029" spans="1:7" x14ac:dyDescent="0.25">
      <c r="A5029" s="108" t="str">
        <f t="shared" si="78"/>
        <v>HR_2020_NATIONAL TOTAL_Cd</v>
      </c>
      <c r="B5029" s="113" t="s">
        <v>142</v>
      </c>
      <c r="C5029" s="113">
        <v>2020</v>
      </c>
      <c r="D5029" s="113" t="s">
        <v>122</v>
      </c>
      <c r="E5029" s="113" t="s">
        <v>126</v>
      </c>
      <c r="F5029" s="113" t="s">
        <v>200</v>
      </c>
      <c r="G5029" s="113">
        <v>7.7929201668610498E-4</v>
      </c>
    </row>
    <row r="5030" spans="1:7" x14ac:dyDescent="0.25">
      <c r="A5030" s="108" t="str">
        <f t="shared" si="78"/>
        <v>HR_2020_NATIONAL TOTAL_Hg</v>
      </c>
      <c r="B5030" s="113" t="s">
        <v>142</v>
      </c>
      <c r="C5030" s="113">
        <v>2020</v>
      </c>
      <c r="D5030" s="113" t="s">
        <v>122</v>
      </c>
      <c r="E5030" s="113" t="s">
        <v>127</v>
      </c>
      <c r="F5030" s="113" t="s">
        <v>200</v>
      </c>
      <c r="G5030" s="113">
        <v>3.1997372310876398E-4</v>
      </c>
    </row>
    <row r="5031" spans="1:7" x14ac:dyDescent="0.25">
      <c r="A5031" s="108" t="str">
        <f t="shared" si="78"/>
        <v>HR_2020_NATIONAL TOTAL_DIOX</v>
      </c>
      <c r="B5031" s="113" t="s">
        <v>142</v>
      </c>
      <c r="C5031" s="113">
        <v>2020</v>
      </c>
      <c r="D5031" s="113" t="s">
        <v>122</v>
      </c>
      <c r="E5031" s="113" t="s">
        <v>128</v>
      </c>
      <c r="F5031" s="113" t="s">
        <v>200</v>
      </c>
      <c r="G5031" s="150">
        <v>2.5492015794537199E-8</v>
      </c>
    </row>
    <row r="5032" spans="1:7" x14ac:dyDescent="0.25">
      <c r="A5032" s="108" t="str">
        <f t="shared" si="78"/>
        <v>HR_2020_NATIONAL TOTAL_PAH</v>
      </c>
      <c r="B5032" s="113" t="s">
        <v>142</v>
      </c>
      <c r="C5032" s="113">
        <v>2020</v>
      </c>
      <c r="D5032" s="113" t="s">
        <v>122</v>
      </c>
      <c r="E5032" s="113" t="s">
        <v>129</v>
      </c>
      <c r="F5032" s="113" t="s">
        <v>200</v>
      </c>
      <c r="G5032" s="113">
        <v>1.36741009201116E-2</v>
      </c>
    </row>
    <row r="5033" spans="1:7" x14ac:dyDescent="0.25">
      <c r="A5033" s="108" t="str">
        <f t="shared" si="78"/>
        <v>HR_2020_NATIONAL TOTAL_HCB</v>
      </c>
      <c r="B5033" s="113" t="s">
        <v>142</v>
      </c>
      <c r="C5033" s="113">
        <v>2020</v>
      </c>
      <c r="D5033" s="113" t="s">
        <v>122</v>
      </c>
      <c r="E5033" s="113" t="s">
        <v>130</v>
      </c>
      <c r="F5033" s="113" t="s">
        <v>200</v>
      </c>
      <c r="G5033" s="150">
        <v>3.5932224924997797E-7</v>
      </c>
    </row>
    <row r="5034" spans="1:7" x14ac:dyDescent="0.25">
      <c r="A5034" s="108" t="str">
        <f t="shared" si="78"/>
        <v>HR_2020_NATIONAL TOTAL_PCB</v>
      </c>
      <c r="B5034" s="113" t="s">
        <v>142</v>
      </c>
      <c r="C5034" s="113">
        <v>2020</v>
      </c>
      <c r="D5034" s="113" t="s">
        <v>122</v>
      </c>
      <c r="E5034" s="113" t="s">
        <v>259</v>
      </c>
      <c r="F5034" s="113" t="s">
        <v>200</v>
      </c>
      <c r="G5034" s="150">
        <v>2.3742056028860399E-6</v>
      </c>
    </row>
    <row r="5035" spans="1:7" x14ac:dyDescent="0.25">
      <c r="A5035" s="108" t="str">
        <f t="shared" si="78"/>
        <v>HR_2020_1A3(FS)_NOx</v>
      </c>
      <c r="B5035" s="113" t="s">
        <v>142</v>
      </c>
      <c r="C5035" s="113">
        <v>2020</v>
      </c>
      <c r="D5035" s="113" t="s">
        <v>132</v>
      </c>
      <c r="E5035" s="113" t="s">
        <v>199</v>
      </c>
      <c r="F5035" s="113" t="s">
        <v>200</v>
      </c>
      <c r="G5035" s="113">
        <v>19.27952789103</v>
      </c>
    </row>
    <row r="5036" spans="1:7" x14ac:dyDescent="0.25">
      <c r="A5036" s="108" t="str">
        <f t="shared" si="78"/>
        <v>HR_2020_1A3(FS)_NMVOC</v>
      </c>
      <c r="B5036" s="113" t="s">
        <v>142</v>
      </c>
      <c r="C5036" s="113">
        <v>2020</v>
      </c>
      <c r="D5036" s="113" t="s">
        <v>132</v>
      </c>
      <c r="E5036" s="113" t="s">
        <v>123</v>
      </c>
      <c r="F5036" s="113" t="s">
        <v>200</v>
      </c>
      <c r="G5036" s="113">
        <v>3.79321397950498</v>
      </c>
    </row>
    <row r="5037" spans="1:7" x14ac:dyDescent="0.25">
      <c r="A5037" s="108" t="str">
        <f t="shared" si="78"/>
        <v>HR_2020_1A3(FS)_SOx</v>
      </c>
      <c r="B5037" s="113" t="s">
        <v>142</v>
      </c>
      <c r="C5037" s="113">
        <v>2020</v>
      </c>
      <c r="D5037" s="113" t="s">
        <v>132</v>
      </c>
      <c r="E5037" s="113" t="s">
        <v>201</v>
      </c>
      <c r="F5037" s="113" t="s">
        <v>200</v>
      </c>
      <c r="G5037" s="113">
        <v>1.26688828176922E-3</v>
      </c>
    </row>
    <row r="5038" spans="1:7" x14ac:dyDescent="0.25">
      <c r="A5038" s="108" t="str">
        <f t="shared" si="78"/>
        <v>HR_2020_1A3(FS)_NH3</v>
      </c>
      <c r="B5038" s="113" t="s">
        <v>142</v>
      </c>
      <c r="C5038" s="113">
        <v>2020</v>
      </c>
      <c r="D5038" s="113" t="s">
        <v>132</v>
      </c>
      <c r="E5038" s="113" t="s">
        <v>124</v>
      </c>
      <c r="F5038" s="113" t="s">
        <v>200</v>
      </c>
      <c r="G5038" s="113">
        <v>0.31988800061672001</v>
      </c>
    </row>
    <row r="5039" spans="1:7" x14ac:dyDescent="0.25">
      <c r="A5039" s="108" t="str">
        <f t="shared" si="78"/>
        <v>HR_2020_1A3(FS)_PM2.5</v>
      </c>
      <c r="B5039" s="113" t="s">
        <v>142</v>
      </c>
      <c r="C5039" s="113">
        <v>2020</v>
      </c>
      <c r="D5039" s="113" t="s">
        <v>132</v>
      </c>
      <c r="E5039" s="113" t="s">
        <v>203</v>
      </c>
      <c r="F5039" s="113" t="s">
        <v>200</v>
      </c>
      <c r="G5039" s="113">
        <v>1.21142342623294</v>
      </c>
    </row>
    <row r="5040" spans="1:7" x14ac:dyDescent="0.25">
      <c r="A5040" s="108" t="str">
        <f t="shared" si="78"/>
        <v>HR_2020_3D_NOx</v>
      </c>
      <c r="B5040" s="113" t="s">
        <v>142</v>
      </c>
      <c r="C5040" s="113">
        <v>2020</v>
      </c>
      <c r="D5040" s="113" t="s">
        <v>206</v>
      </c>
      <c r="E5040" s="113" t="s">
        <v>199</v>
      </c>
      <c r="F5040" s="113" t="s">
        <v>200</v>
      </c>
      <c r="G5040" s="113">
        <v>3.9785605620500002</v>
      </c>
    </row>
    <row r="5041" spans="1:7" x14ac:dyDescent="0.25">
      <c r="A5041" s="108" t="str">
        <f t="shared" si="78"/>
        <v>HR_2021_NATIONAL TOTAL_NOx</v>
      </c>
      <c r="B5041" s="113" t="s">
        <v>142</v>
      </c>
      <c r="C5041" s="113">
        <v>2021</v>
      </c>
      <c r="D5041" s="113" t="s">
        <v>122</v>
      </c>
      <c r="E5041" s="113" t="s">
        <v>199</v>
      </c>
      <c r="F5041" s="113" t="s">
        <v>200</v>
      </c>
      <c r="G5041" s="113">
        <v>45.990506919010997</v>
      </c>
    </row>
    <row r="5042" spans="1:7" x14ac:dyDescent="0.25">
      <c r="A5042" s="108" t="str">
        <f t="shared" si="78"/>
        <v>HR_2021_NATIONAL TOTAL_NMVOC</v>
      </c>
      <c r="B5042" s="113" t="s">
        <v>142</v>
      </c>
      <c r="C5042" s="113">
        <v>2021</v>
      </c>
      <c r="D5042" s="113" t="s">
        <v>122</v>
      </c>
      <c r="E5042" s="113" t="s">
        <v>123</v>
      </c>
      <c r="F5042" s="113" t="s">
        <v>200</v>
      </c>
      <c r="G5042" s="113">
        <v>67.513459922650696</v>
      </c>
    </row>
    <row r="5043" spans="1:7" x14ac:dyDescent="0.25">
      <c r="A5043" s="108" t="str">
        <f t="shared" si="78"/>
        <v>HR_2021_NATIONAL TOTAL_SOx</v>
      </c>
      <c r="B5043" s="113" t="s">
        <v>142</v>
      </c>
      <c r="C5043" s="113">
        <v>2021</v>
      </c>
      <c r="D5043" s="113" t="s">
        <v>122</v>
      </c>
      <c r="E5043" s="113" t="s">
        <v>201</v>
      </c>
      <c r="F5043" s="113" t="s">
        <v>200</v>
      </c>
      <c r="G5043" s="113">
        <v>5.6724862706810404</v>
      </c>
    </row>
    <row r="5044" spans="1:7" x14ac:dyDescent="0.25">
      <c r="A5044" s="108" t="str">
        <f t="shared" si="78"/>
        <v>HR_2021_NATIONAL TOTAL_NH3</v>
      </c>
      <c r="B5044" s="113" t="s">
        <v>142</v>
      </c>
      <c r="C5044" s="113">
        <v>2021</v>
      </c>
      <c r="D5044" s="113" t="s">
        <v>122</v>
      </c>
      <c r="E5044" s="113" t="s">
        <v>124</v>
      </c>
      <c r="F5044" s="113" t="s">
        <v>200</v>
      </c>
      <c r="G5044" s="113">
        <v>29.777509126085398</v>
      </c>
    </row>
    <row r="5045" spans="1:7" x14ac:dyDescent="0.25">
      <c r="A5045" s="108" t="str">
        <f t="shared" si="78"/>
        <v>HR_2021_NATIONAL TOTAL_PM2.5</v>
      </c>
      <c r="B5045" s="113" t="s">
        <v>142</v>
      </c>
      <c r="C5045" s="113">
        <v>2021</v>
      </c>
      <c r="D5045" s="113" t="s">
        <v>122</v>
      </c>
      <c r="E5045" s="113" t="s">
        <v>203</v>
      </c>
      <c r="F5045" s="113" t="s">
        <v>200</v>
      </c>
      <c r="G5045" s="113">
        <v>29.130171751223902</v>
      </c>
    </row>
    <row r="5046" spans="1:7" x14ac:dyDescent="0.25">
      <c r="A5046" s="108" t="str">
        <f t="shared" si="78"/>
        <v>HR_2021_NATIONAL TOTAL_Pb</v>
      </c>
      <c r="B5046" s="113" t="s">
        <v>142</v>
      </c>
      <c r="C5046" s="113">
        <v>2021</v>
      </c>
      <c r="D5046" s="113" t="s">
        <v>122</v>
      </c>
      <c r="E5046" s="113" t="s">
        <v>125</v>
      </c>
      <c r="F5046" s="113" t="s">
        <v>200</v>
      </c>
      <c r="G5046" s="113">
        <v>8.5197350634051393E-3</v>
      </c>
    </row>
    <row r="5047" spans="1:7" x14ac:dyDescent="0.25">
      <c r="A5047" s="108" t="str">
        <f t="shared" si="78"/>
        <v>HR_2021_NATIONAL TOTAL_Cd</v>
      </c>
      <c r="B5047" s="113" t="s">
        <v>142</v>
      </c>
      <c r="C5047" s="113">
        <v>2021</v>
      </c>
      <c r="D5047" s="113" t="s">
        <v>122</v>
      </c>
      <c r="E5047" s="113" t="s">
        <v>126</v>
      </c>
      <c r="F5047" s="113" t="s">
        <v>200</v>
      </c>
      <c r="G5047" s="113">
        <v>8.5099718628105204E-4</v>
      </c>
    </row>
    <row r="5048" spans="1:7" x14ac:dyDescent="0.25">
      <c r="A5048" s="108" t="str">
        <f t="shared" si="78"/>
        <v>HR_2021_NATIONAL TOTAL_Hg</v>
      </c>
      <c r="B5048" s="113" t="s">
        <v>142</v>
      </c>
      <c r="C5048" s="113">
        <v>2021</v>
      </c>
      <c r="D5048" s="113" t="s">
        <v>122</v>
      </c>
      <c r="E5048" s="113" t="s">
        <v>127</v>
      </c>
      <c r="F5048" s="113" t="s">
        <v>200</v>
      </c>
      <c r="G5048" s="113">
        <v>3.4409715518576498E-4</v>
      </c>
    </row>
    <row r="5049" spans="1:7" x14ac:dyDescent="0.25">
      <c r="A5049" s="108" t="str">
        <f t="shared" si="78"/>
        <v>HR_2021_NATIONAL TOTAL_DIOX</v>
      </c>
      <c r="B5049" s="113" t="s">
        <v>142</v>
      </c>
      <c r="C5049" s="113">
        <v>2021</v>
      </c>
      <c r="D5049" s="113" t="s">
        <v>122</v>
      </c>
      <c r="E5049" s="113" t="s">
        <v>128</v>
      </c>
      <c r="F5049" s="113" t="s">
        <v>200</v>
      </c>
      <c r="G5049" s="150">
        <v>2.7370805527682999E-8</v>
      </c>
    </row>
    <row r="5050" spans="1:7" x14ac:dyDescent="0.25">
      <c r="A5050" s="108" t="str">
        <f t="shared" si="78"/>
        <v>HR_2021_NATIONAL TOTAL_PAH</v>
      </c>
      <c r="B5050" s="113" t="s">
        <v>142</v>
      </c>
      <c r="C5050" s="113">
        <v>2021</v>
      </c>
      <c r="D5050" s="113" t="s">
        <v>122</v>
      </c>
      <c r="E5050" s="113" t="s">
        <v>129</v>
      </c>
      <c r="F5050" s="113" t="s">
        <v>200</v>
      </c>
      <c r="G5050" s="113">
        <v>1.46721338143843E-2</v>
      </c>
    </row>
    <row r="5051" spans="1:7" x14ac:dyDescent="0.25">
      <c r="A5051" s="108" t="str">
        <f t="shared" si="78"/>
        <v>HR_2021_NATIONAL TOTAL_HCB</v>
      </c>
      <c r="B5051" s="113" t="s">
        <v>142</v>
      </c>
      <c r="C5051" s="113">
        <v>2021</v>
      </c>
      <c r="D5051" s="113" t="s">
        <v>122</v>
      </c>
      <c r="E5051" s="113" t="s">
        <v>130</v>
      </c>
      <c r="F5051" s="113" t="s">
        <v>200</v>
      </c>
      <c r="G5051" s="150">
        <v>3.3446646939382702E-7</v>
      </c>
    </row>
    <row r="5052" spans="1:7" x14ac:dyDescent="0.25">
      <c r="A5052" s="108" t="str">
        <f t="shared" si="78"/>
        <v>HR_2021_NATIONAL TOTAL_PCB</v>
      </c>
      <c r="B5052" s="113" t="s">
        <v>142</v>
      </c>
      <c r="C5052" s="113">
        <v>2021</v>
      </c>
      <c r="D5052" s="113" t="s">
        <v>122</v>
      </c>
      <c r="E5052" s="113" t="s">
        <v>259</v>
      </c>
      <c r="F5052" s="113" t="s">
        <v>200</v>
      </c>
      <c r="G5052" s="150">
        <v>3.12921180609672E-6</v>
      </c>
    </row>
    <row r="5053" spans="1:7" x14ac:dyDescent="0.25">
      <c r="A5053" s="108" t="str">
        <f t="shared" si="78"/>
        <v>HR_2021_1A3(FS)_NOx</v>
      </c>
      <c r="B5053" s="113" t="s">
        <v>142</v>
      </c>
      <c r="C5053" s="113">
        <v>2021</v>
      </c>
      <c r="D5053" s="113" t="s">
        <v>132</v>
      </c>
      <c r="E5053" s="113" t="s">
        <v>199</v>
      </c>
      <c r="F5053" s="113" t="s">
        <v>200</v>
      </c>
      <c r="G5053" s="113">
        <v>20.669550335585001</v>
      </c>
    </row>
    <row r="5054" spans="1:7" x14ac:dyDescent="0.25">
      <c r="A5054" s="108" t="str">
        <f t="shared" si="78"/>
        <v>HR_2021_1A3(FS)_NMVOC</v>
      </c>
      <c r="B5054" s="113" t="s">
        <v>142</v>
      </c>
      <c r="C5054" s="113">
        <v>2021</v>
      </c>
      <c r="D5054" s="113" t="s">
        <v>132</v>
      </c>
      <c r="E5054" s="113" t="s">
        <v>123</v>
      </c>
      <c r="F5054" s="113" t="s">
        <v>200</v>
      </c>
      <c r="G5054" s="113">
        <v>3.9391848082749501</v>
      </c>
    </row>
    <row r="5055" spans="1:7" x14ac:dyDescent="0.25">
      <c r="A5055" s="108" t="str">
        <f t="shared" si="78"/>
        <v>HR_2021_1A3(FS)_SOx</v>
      </c>
      <c r="B5055" s="113" t="s">
        <v>142</v>
      </c>
      <c r="C5055" s="113">
        <v>2021</v>
      </c>
      <c r="D5055" s="113" t="s">
        <v>132</v>
      </c>
      <c r="E5055" s="113" t="s">
        <v>201</v>
      </c>
      <c r="F5055" s="113" t="s">
        <v>200</v>
      </c>
      <c r="G5055" s="113">
        <v>1.2221285453275601E-3</v>
      </c>
    </row>
    <row r="5056" spans="1:7" x14ac:dyDescent="0.25">
      <c r="A5056" s="108" t="str">
        <f t="shared" si="78"/>
        <v>HR_2021_1A3(FS)_NH3</v>
      </c>
      <c r="B5056" s="113" t="s">
        <v>142</v>
      </c>
      <c r="C5056" s="113">
        <v>2021</v>
      </c>
      <c r="D5056" s="113" t="s">
        <v>132</v>
      </c>
      <c r="E5056" s="113" t="s">
        <v>124</v>
      </c>
      <c r="F5056" s="113" t="s">
        <v>200</v>
      </c>
      <c r="G5056" s="113">
        <v>0.34318144360549302</v>
      </c>
    </row>
    <row r="5057" spans="1:7" x14ac:dyDescent="0.25">
      <c r="A5057" s="108" t="str">
        <f t="shared" si="78"/>
        <v>HR_2021_1A3(FS)_PM2.5</v>
      </c>
      <c r="B5057" s="113" t="s">
        <v>142</v>
      </c>
      <c r="C5057" s="113">
        <v>2021</v>
      </c>
      <c r="D5057" s="113" t="s">
        <v>132</v>
      </c>
      <c r="E5057" s="113" t="s">
        <v>203</v>
      </c>
      <c r="F5057" s="113" t="s">
        <v>200</v>
      </c>
      <c r="G5057" s="113">
        <v>1.2551903210102999</v>
      </c>
    </row>
    <row r="5058" spans="1:7" x14ac:dyDescent="0.25">
      <c r="A5058" s="108" t="str">
        <f t="shared" ref="A5058:A5121" si="79">CONCATENATE(B5058,"_",C5058,"_",D5058,"_",E5058)</f>
        <v>HR_2021_3D_NOx</v>
      </c>
      <c r="B5058" s="113" t="s">
        <v>142</v>
      </c>
      <c r="C5058" s="113">
        <v>2021</v>
      </c>
      <c r="D5058" s="113" t="s">
        <v>206</v>
      </c>
      <c r="E5058" s="113" t="s">
        <v>199</v>
      </c>
      <c r="F5058" s="113" t="s">
        <v>200</v>
      </c>
      <c r="G5058" s="113">
        <v>4.02097017389353</v>
      </c>
    </row>
    <row r="5059" spans="1:7" x14ac:dyDescent="0.25">
      <c r="A5059" s="108" t="str">
        <f t="shared" si="79"/>
        <v>HR_2022_NATIONAL TOTAL_NOx</v>
      </c>
      <c r="B5059" s="113" t="s">
        <v>142</v>
      </c>
      <c r="C5059" s="113">
        <v>2022</v>
      </c>
      <c r="D5059" s="113" t="s">
        <v>122</v>
      </c>
      <c r="E5059" s="113" t="s">
        <v>199</v>
      </c>
      <c r="F5059" s="113" t="s">
        <v>200</v>
      </c>
      <c r="G5059" s="113">
        <v>45.750676656180701</v>
      </c>
    </row>
    <row r="5060" spans="1:7" x14ac:dyDescent="0.25">
      <c r="A5060" s="108" t="str">
        <f t="shared" si="79"/>
        <v>HR_2022_NATIONAL TOTAL_NMVOC</v>
      </c>
      <c r="B5060" s="113" t="s">
        <v>142</v>
      </c>
      <c r="C5060" s="113">
        <v>2022</v>
      </c>
      <c r="D5060" s="113" t="s">
        <v>122</v>
      </c>
      <c r="E5060" s="113" t="s">
        <v>123</v>
      </c>
      <c r="F5060" s="113" t="s">
        <v>200</v>
      </c>
      <c r="G5060" s="113">
        <v>61.109899412931497</v>
      </c>
    </row>
    <row r="5061" spans="1:7" x14ac:dyDescent="0.25">
      <c r="A5061" s="108" t="str">
        <f t="shared" si="79"/>
        <v>HR_2022_NATIONAL TOTAL_SOx</v>
      </c>
      <c r="B5061" s="113" t="s">
        <v>142</v>
      </c>
      <c r="C5061" s="113">
        <v>2022</v>
      </c>
      <c r="D5061" s="113" t="s">
        <v>122</v>
      </c>
      <c r="E5061" s="113" t="s">
        <v>201</v>
      </c>
      <c r="F5061" s="113" t="s">
        <v>200</v>
      </c>
      <c r="G5061" s="113">
        <v>5.5607835563148997</v>
      </c>
    </row>
    <row r="5062" spans="1:7" x14ac:dyDescent="0.25">
      <c r="A5062" s="108" t="str">
        <f t="shared" si="79"/>
        <v>HR_2022_NATIONAL TOTAL_NH3</v>
      </c>
      <c r="B5062" s="113" t="s">
        <v>142</v>
      </c>
      <c r="C5062" s="113">
        <v>2022</v>
      </c>
      <c r="D5062" s="113" t="s">
        <v>122</v>
      </c>
      <c r="E5062" s="113" t="s">
        <v>124</v>
      </c>
      <c r="F5062" s="113" t="s">
        <v>200</v>
      </c>
      <c r="G5062" s="113">
        <v>26.9156001841394</v>
      </c>
    </row>
    <row r="5063" spans="1:7" x14ac:dyDescent="0.25">
      <c r="A5063" s="108" t="str">
        <f t="shared" si="79"/>
        <v>HR_2022_NATIONAL TOTAL_PM2.5</v>
      </c>
      <c r="B5063" s="113" t="s">
        <v>142</v>
      </c>
      <c r="C5063" s="113">
        <v>2022</v>
      </c>
      <c r="D5063" s="113" t="s">
        <v>122</v>
      </c>
      <c r="E5063" s="113" t="s">
        <v>203</v>
      </c>
      <c r="F5063" s="113" t="s">
        <v>200</v>
      </c>
      <c r="G5063" s="113">
        <v>26.215890910472901</v>
      </c>
    </row>
    <row r="5064" spans="1:7" x14ac:dyDescent="0.25">
      <c r="A5064" s="108" t="str">
        <f t="shared" si="79"/>
        <v>HR_2022_NATIONAL TOTAL_Pb</v>
      </c>
      <c r="B5064" s="113" t="s">
        <v>142</v>
      </c>
      <c r="C5064" s="113">
        <v>2022</v>
      </c>
      <c r="D5064" s="113" t="s">
        <v>122</v>
      </c>
      <c r="E5064" s="113" t="s">
        <v>125</v>
      </c>
      <c r="F5064" s="113" t="s">
        <v>200</v>
      </c>
      <c r="G5064" s="113">
        <v>8.3597484986215297E-3</v>
      </c>
    </row>
    <row r="5065" spans="1:7" x14ac:dyDescent="0.25">
      <c r="A5065" s="108" t="str">
        <f t="shared" si="79"/>
        <v>HR_2022_NATIONAL TOTAL_Cd</v>
      </c>
      <c r="B5065" s="113" t="s">
        <v>142</v>
      </c>
      <c r="C5065" s="113">
        <v>2022</v>
      </c>
      <c r="D5065" s="113" t="s">
        <v>122</v>
      </c>
      <c r="E5065" s="113" t="s">
        <v>126</v>
      </c>
      <c r="F5065" s="113" t="s">
        <v>200</v>
      </c>
      <c r="G5065" s="113">
        <v>7.9110868892881103E-4</v>
      </c>
    </row>
    <row r="5066" spans="1:7" x14ac:dyDescent="0.25">
      <c r="A5066" s="108" t="str">
        <f t="shared" si="79"/>
        <v>HR_2022_NATIONAL TOTAL_Hg</v>
      </c>
      <c r="B5066" s="113" t="s">
        <v>142</v>
      </c>
      <c r="C5066" s="113">
        <v>2022</v>
      </c>
      <c r="D5066" s="113" t="s">
        <v>122</v>
      </c>
      <c r="E5066" s="113" t="s">
        <v>127</v>
      </c>
      <c r="F5066" s="113" t="s">
        <v>200</v>
      </c>
      <c r="G5066" s="113">
        <v>3.3681495146337299E-4</v>
      </c>
    </row>
    <row r="5067" spans="1:7" x14ac:dyDescent="0.25">
      <c r="A5067" s="108" t="str">
        <f t="shared" si="79"/>
        <v>HR_2022_NATIONAL TOTAL_DIOX</v>
      </c>
      <c r="B5067" s="113" t="s">
        <v>142</v>
      </c>
      <c r="C5067" s="113">
        <v>2022</v>
      </c>
      <c r="D5067" s="113" t="s">
        <v>122</v>
      </c>
      <c r="E5067" s="113" t="s">
        <v>128</v>
      </c>
      <c r="F5067" s="113" t="s">
        <v>200</v>
      </c>
      <c r="G5067" s="150">
        <v>2.5006620857365699E-8</v>
      </c>
    </row>
    <row r="5068" spans="1:7" x14ac:dyDescent="0.25">
      <c r="A5068" s="108" t="str">
        <f t="shared" si="79"/>
        <v>HR_2022_NATIONAL TOTAL_PAH</v>
      </c>
      <c r="B5068" s="113" t="s">
        <v>142</v>
      </c>
      <c r="C5068" s="113">
        <v>2022</v>
      </c>
      <c r="D5068" s="113" t="s">
        <v>122</v>
      </c>
      <c r="E5068" s="113" t="s">
        <v>129</v>
      </c>
      <c r="F5068" s="113" t="s">
        <v>200</v>
      </c>
      <c r="G5068" s="113">
        <v>1.3326129678778401E-2</v>
      </c>
    </row>
    <row r="5069" spans="1:7" x14ac:dyDescent="0.25">
      <c r="A5069" s="108" t="str">
        <f t="shared" si="79"/>
        <v>HR_2022_NATIONAL TOTAL_HCB</v>
      </c>
      <c r="B5069" s="113" t="s">
        <v>142</v>
      </c>
      <c r="C5069" s="113">
        <v>2022</v>
      </c>
      <c r="D5069" s="113" t="s">
        <v>122</v>
      </c>
      <c r="E5069" s="113" t="s">
        <v>130</v>
      </c>
      <c r="F5069" s="113" t="s">
        <v>200</v>
      </c>
      <c r="G5069" s="150">
        <v>3.2106195653668001E-7</v>
      </c>
    </row>
    <row r="5070" spans="1:7" x14ac:dyDescent="0.25">
      <c r="A5070" s="108" t="str">
        <f t="shared" si="79"/>
        <v>HR_2022_NATIONAL TOTAL_PCB</v>
      </c>
      <c r="B5070" s="113" t="s">
        <v>142</v>
      </c>
      <c r="C5070" s="113">
        <v>2022</v>
      </c>
      <c r="D5070" s="113" t="s">
        <v>122</v>
      </c>
      <c r="E5070" s="113" t="s">
        <v>259</v>
      </c>
      <c r="F5070" s="113" t="s">
        <v>200</v>
      </c>
      <c r="G5070" s="150">
        <v>3.2358862431066198E-6</v>
      </c>
    </row>
    <row r="5071" spans="1:7" x14ac:dyDescent="0.25">
      <c r="A5071" s="108" t="str">
        <f t="shared" si="79"/>
        <v>HR_2022_1A3(FS)_NOx</v>
      </c>
      <c r="B5071" s="113" t="s">
        <v>142</v>
      </c>
      <c r="C5071" s="113">
        <v>2022</v>
      </c>
      <c r="D5071" s="113" t="s">
        <v>132</v>
      </c>
      <c r="E5071" s="113" t="s">
        <v>199</v>
      </c>
      <c r="F5071" s="113" t="s">
        <v>200</v>
      </c>
      <c r="G5071" s="113">
        <v>20.613829105309399</v>
      </c>
    </row>
    <row r="5072" spans="1:7" x14ac:dyDescent="0.25">
      <c r="A5072" s="108" t="str">
        <f t="shared" si="79"/>
        <v>HR_2022_1A3(FS)_NMVOC</v>
      </c>
      <c r="B5072" s="113" t="s">
        <v>142</v>
      </c>
      <c r="C5072" s="113">
        <v>2022</v>
      </c>
      <c r="D5072" s="113" t="s">
        <v>132</v>
      </c>
      <c r="E5072" s="113" t="s">
        <v>123</v>
      </c>
      <c r="F5072" s="113" t="s">
        <v>200</v>
      </c>
      <c r="G5072" s="113">
        <v>4.3318346450137497</v>
      </c>
    </row>
    <row r="5073" spans="1:7" x14ac:dyDescent="0.25">
      <c r="A5073" s="108" t="str">
        <f t="shared" si="79"/>
        <v>HR_2022_1A3(FS)_SOx</v>
      </c>
      <c r="B5073" s="113" t="s">
        <v>142</v>
      </c>
      <c r="C5073" s="113">
        <v>2022</v>
      </c>
      <c r="D5073" s="113" t="s">
        <v>132</v>
      </c>
      <c r="E5073" s="113" t="s">
        <v>201</v>
      </c>
      <c r="F5073" s="113" t="s">
        <v>200</v>
      </c>
      <c r="G5073" s="113">
        <v>1.1872553727751501E-3</v>
      </c>
    </row>
    <row r="5074" spans="1:7" x14ac:dyDescent="0.25">
      <c r="A5074" s="108" t="str">
        <f t="shared" si="79"/>
        <v>HR_2022_1A3(FS)_NH3</v>
      </c>
      <c r="B5074" s="113" t="s">
        <v>142</v>
      </c>
      <c r="C5074" s="113">
        <v>2022</v>
      </c>
      <c r="D5074" s="113" t="s">
        <v>132</v>
      </c>
      <c r="E5074" s="113" t="s">
        <v>124</v>
      </c>
      <c r="F5074" s="113" t="s">
        <v>200</v>
      </c>
      <c r="G5074" s="113">
        <v>0.43679359795420702</v>
      </c>
    </row>
    <row r="5075" spans="1:7" x14ac:dyDescent="0.25">
      <c r="A5075" s="108" t="str">
        <f t="shared" si="79"/>
        <v>HR_2022_1A3(FS)_PM2.5</v>
      </c>
      <c r="B5075" s="113" t="s">
        <v>142</v>
      </c>
      <c r="C5075" s="113">
        <v>2022</v>
      </c>
      <c r="D5075" s="113" t="s">
        <v>132</v>
      </c>
      <c r="E5075" s="113" t="s">
        <v>203</v>
      </c>
      <c r="F5075" s="113" t="s">
        <v>200</v>
      </c>
      <c r="G5075" s="113">
        <v>1.2730910358529699</v>
      </c>
    </row>
    <row r="5076" spans="1:7" x14ac:dyDescent="0.25">
      <c r="A5076" s="108" t="str">
        <f t="shared" si="79"/>
        <v>HR_2022_3D_NOx</v>
      </c>
      <c r="B5076" s="113" t="s">
        <v>142</v>
      </c>
      <c r="C5076" s="113">
        <v>2022</v>
      </c>
      <c r="D5076" s="113" t="s">
        <v>206</v>
      </c>
      <c r="E5076" s="113" t="s">
        <v>199</v>
      </c>
      <c r="F5076" s="113" t="s">
        <v>200</v>
      </c>
      <c r="G5076" s="113">
        <v>3.6093331128141499</v>
      </c>
    </row>
    <row r="5077" spans="1:7" x14ac:dyDescent="0.25">
      <c r="A5077" s="108" t="str">
        <f t="shared" si="79"/>
        <v>CY_1980_NATIONAL TOTAL_NOx</v>
      </c>
      <c r="B5077" s="113" t="s">
        <v>143</v>
      </c>
      <c r="C5077" s="113">
        <v>1980</v>
      </c>
      <c r="D5077" s="113" t="s">
        <v>122</v>
      </c>
      <c r="E5077" s="113" t="s">
        <v>199</v>
      </c>
      <c r="F5077" s="113" t="s">
        <v>200</v>
      </c>
      <c r="G5077" s="113">
        <v>13</v>
      </c>
    </row>
    <row r="5078" spans="1:7" x14ac:dyDescent="0.25">
      <c r="A5078" s="108" t="str">
        <f t="shared" si="79"/>
        <v>CY_1980_NATIONAL TOTAL_SOx</v>
      </c>
      <c r="B5078" s="113" t="s">
        <v>143</v>
      </c>
      <c r="C5078" s="113">
        <v>1980</v>
      </c>
      <c r="D5078" s="113" t="s">
        <v>122</v>
      </c>
      <c r="E5078" s="113" t="s">
        <v>201</v>
      </c>
      <c r="F5078" s="113" t="s">
        <v>200</v>
      </c>
      <c r="G5078" s="113">
        <v>28</v>
      </c>
    </row>
    <row r="5079" spans="1:7" x14ac:dyDescent="0.25">
      <c r="A5079" s="108" t="str">
        <f t="shared" si="79"/>
        <v>CY_1981_NATIONAL TOTAL_NOx</v>
      </c>
      <c r="B5079" s="113" t="s">
        <v>143</v>
      </c>
      <c r="C5079" s="113">
        <v>1981</v>
      </c>
      <c r="D5079" s="113" t="s">
        <v>122</v>
      </c>
      <c r="E5079" s="113" t="s">
        <v>199</v>
      </c>
      <c r="F5079" s="113" t="s">
        <v>200</v>
      </c>
      <c r="G5079" s="113">
        <v>13</v>
      </c>
    </row>
    <row r="5080" spans="1:7" x14ac:dyDescent="0.25">
      <c r="A5080" s="108" t="str">
        <f t="shared" si="79"/>
        <v>CY_1981_NATIONAL TOTAL_SOx</v>
      </c>
      <c r="B5080" s="113" t="s">
        <v>143</v>
      </c>
      <c r="C5080" s="113">
        <v>1981</v>
      </c>
      <c r="D5080" s="113" t="s">
        <v>122</v>
      </c>
      <c r="E5080" s="113" t="s">
        <v>201</v>
      </c>
      <c r="F5080" s="113" t="s">
        <v>200</v>
      </c>
      <c r="G5080" s="113">
        <v>28</v>
      </c>
    </row>
    <row r="5081" spans="1:7" x14ac:dyDescent="0.25">
      <c r="A5081" s="108" t="str">
        <f t="shared" si="79"/>
        <v>CY_1982_NATIONAL TOTAL_NOx</v>
      </c>
      <c r="B5081" s="113" t="s">
        <v>143</v>
      </c>
      <c r="C5081" s="113">
        <v>1982</v>
      </c>
      <c r="D5081" s="113" t="s">
        <v>122</v>
      </c>
      <c r="E5081" s="113" t="s">
        <v>199</v>
      </c>
      <c r="F5081" s="113" t="s">
        <v>200</v>
      </c>
      <c r="G5081" s="113">
        <v>14</v>
      </c>
    </row>
    <row r="5082" spans="1:7" x14ac:dyDescent="0.25">
      <c r="A5082" s="108" t="str">
        <f t="shared" si="79"/>
        <v>CY_1982_NATIONAL TOTAL_SOx</v>
      </c>
      <c r="B5082" s="113" t="s">
        <v>143</v>
      </c>
      <c r="C5082" s="113">
        <v>1982</v>
      </c>
      <c r="D5082" s="113" t="s">
        <v>122</v>
      </c>
      <c r="E5082" s="113" t="s">
        <v>201</v>
      </c>
      <c r="F5082" s="113" t="s">
        <v>200</v>
      </c>
      <c r="G5082" s="113">
        <v>33</v>
      </c>
    </row>
    <row r="5083" spans="1:7" x14ac:dyDescent="0.25">
      <c r="A5083" s="108" t="str">
        <f t="shared" si="79"/>
        <v>CY_1983_NATIONAL TOTAL_NOx</v>
      </c>
      <c r="B5083" s="113" t="s">
        <v>143</v>
      </c>
      <c r="C5083" s="113">
        <v>1983</v>
      </c>
      <c r="D5083" s="113" t="s">
        <v>122</v>
      </c>
      <c r="E5083" s="113" t="s">
        <v>199</v>
      </c>
      <c r="F5083" s="113" t="s">
        <v>200</v>
      </c>
      <c r="G5083" s="113">
        <v>14</v>
      </c>
    </row>
    <row r="5084" spans="1:7" x14ac:dyDescent="0.25">
      <c r="A5084" s="108" t="str">
        <f t="shared" si="79"/>
        <v>CY_1983_NATIONAL TOTAL_SOx</v>
      </c>
      <c r="B5084" s="113" t="s">
        <v>143</v>
      </c>
      <c r="C5084" s="113">
        <v>1983</v>
      </c>
      <c r="D5084" s="113" t="s">
        <v>122</v>
      </c>
      <c r="E5084" s="113" t="s">
        <v>201</v>
      </c>
      <c r="F5084" s="113" t="s">
        <v>200</v>
      </c>
      <c r="G5084" s="113">
        <v>30</v>
      </c>
    </row>
    <row r="5085" spans="1:7" x14ac:dyDescent="0.25">
      <c r="A5085" s="108" t="str">
        <f t="shared" si="79"/>
        <v>CY_1984_NATIONAL TOTAL_NOx</v>
      </c>
      <c r="B5085" s="113" t="s">
        <v>143</v>
      </c>
      <c r="C5085" s="113">
        <v>1984</v>
      </c>
      <c r="D5085" s="113" t="s">
        <v>122</v>
      </c>
      <c r="E5085" s="113" t="s">
        <v>199</v>
      </c>
      <c r="F5085" s="113" t="s">
        <v>200</v>
      </c>
      <c r="G5085" s="113">
        <v>14</v>
      </c>
    </row>
    <row r="5086" spans="1:7" x14ac:dyDescent="0.25">
      <c r="A5086" s="108" t="str">
        <f t="shared" si="79"/>
        <v>CY_1984_NATIONAL TOTAL_SOx</v>
      </c>
      <c r="B5086" s="113" t="s">
        <v>143</v>
      </c>
      <c r="C5086" s="113">
        <v>1984</v>
      </c>
      <c r="D5086" s="113" t="s">
        <v>122</v>
      </c>
      <c r="E5086" s="113" t="s">
        <v>201</v>
      </c>
      <c r="F5086" s="113" t="s">
        <v>200</v>
      </c>
      <c r="G5086" s="113">
        <v>33</v>
      </c>
    </row>
    <row r="5087" spans="1:7" x14ac:dyDescent="0.25">
      <c r="A5087" s="108" t="str">
        <f t="shared" si="79"/>
        <v>CY_1985_NATIONAL TOTAL_NOx</v>
      </c>
      <c r="B5087" s="113" t="s">
        <v>143</v>
      </c>
      <c r="C5087" s="113">
        <v>1985</v>
      </c>
      <c r="D5087" s="113" t="s">
        <v>122</v>
      </c>
      <c r="E5087" s="113" t="s">
        <v>199</v>
      </c>
      <c r="F5087" s="113" t="s">
        <v>200</v>
      </c>
      <c r="G5087" s="113">
        <v>14</v>
      </c>
    </row>
    <row r="5088" spans="1:7" x14ac:dyDescent="0.25">
      <c r="A5088" s="108" t="str">
        <f t="shared" si="79"/>
        <v>CY_1985_NATIONAL TOTAL_SOx</v>
      </c>
      <c r="B5088" s="113" t="s">
        <v>143</v>
      </c>
      <c r="C5088" s="113">
        <v>1985</v>
      </c>
      <c r="D5088" s="113" t="s">
        <v>122</v>
      </c>
      <c r="E5088" s="113" t="s">
        <v>201</v>
      </c>
      <c r="F5088" s="113" t="s">
        <v>200</v>
      </c>
      <c r="G5088" s="113">
        <v>35</v>
      </c>
    </row>
    <row r="5089" spans="1:7" x14ac:dyDescent="0.25">
      <c r="A5089" s="108" t="str">
        <f t="shared" si="79"/>
        <v>CY_1986_NATIONAL TOTAL_NOx</v>
      </c>
      <c r="B5089" s="113" t="s">
        <v>143</v>
      </c>
      <c r="C5089" s="113">
        <v>1986</v>
      </c>
      <c r="D5089" s="113" t="s">
        <v>122</v>
      </c>
      <c r="E5089" s="113" t="s">
        <v>199</v>
      </c>
      <c r="F5089" s="113" t="s">
        <v>200</v>
      </c>
      <c r="G5089" s="113">
        <v>15</v>
      </c>
    </row>
    <row r="5090" spans="1:7" x14ac:dyDescent="0.25">
      <c r="A5090" s="108" t="str">
        <f t="shared" si="79"/>
        <v>CY_1986_NATIONAL TOTAL_SOx</v>
      </c>
      <c r="B5090" s="113" t="s">
        <v>143</v>
      </c>
      <c r="C5090" s="113">
        <v>1986</v>
      </c>
      <c r="D5090" s="113" t="s">
        <v>122</v>
      </c>
      <c r="E5090" s="113" t="s">
        <v>201</v>
      </c>
      <c r="F5090" s="113" t="s">
        <v>200</v>
      </c>
      <c r="G5090" s="113">
        <v>38</v>
      </c>
    </row>
    <row r="5091" spans="1:7" x14ac:dyDescent="0.25">
      <c r="A5091" s="108" t="str">
        <f t="shared" si="79"/>
        <v>CY_1987_NATIONAL TOTAL_NOx</v>
      </c>
      <c r="B5091" s="113" t="s">
        <v>143</v>
      </c>
      <c r="C5091" s="113">
        <v>1987</v>
      </c>
      <c r="D5091" s="113" t="s">
        <v>122</v>
      </c>
      <c r="E5091" s="113" t="s">
        <v>199</v>
      </c>
      <c r="F5091" s="113" t="s">
        <v>200</v>
      </c>
      <c r="G5091" s="113">
        <v>16</v>
      </c>
    </row>
    <row r="5092" spans="1:7" x14ac:dyDescent="0.25">
      <c r="A5092" s="108" t="str">
        <f t="shared" si="79"/>
        <v>CY_1987_NATIONAL TOTAL_SOx</v>
      </c>
      <c r="B5092" s="113" t="s">
        <v>143</v>
      </c>
      <c r="C5092" s="113">
        <v>1987</v>
      </c>
      <c r="D5092" s="113" t="s">
        <v>122</v>
      </c>
      <c r="E5092" s="113" t="s">
        <v>201</v>
      </c>
      <c r="F5092" s="113" t="s">
        <v>200</v>
      </c>
      <c r="G5092" s="113">
        <v>39</v>
      </c>
    </row>
    <row r="5093" spans="1:7" x14ac:dyDescent="0.25">
      <c r="A5093" s="108" t="str">
        <f t="shared" si="79"/>
        <v>CY_1988_NATIONAL TOTAL_NOx</v>
      </c>
      <c r="B5093" s="113" t="s">
        <v>143</v>
      </c>
      <c r="C5093" s="113">
        <v>1988</v>
      </c>
      <c r="D5093" s="113" t="s">
        <v>122</v>
      </c>
      <c r="E5093" s="113" t="s">
        <v>199</v>
      </c>
      <c r="F5093" s="113" t="s">
        <v>200</v>
      </c>
      <c r="G5093" s="113">
        <v>17</v>
      </c>
    </row>
    <row r="5094" spans="1:7" x14ac:dyDescent="0.25">
      <c r="A5094" s="108" t="str">
        <f t="shared" si="79"/>
        <v>CY_1988_NATIONAL TOTAL_SOx</v>
      </c>
      <c r="B5094" s="113" t="s">
        <v>143</v>
      </c>
      <c r="C5094" s="113">
        <v>1988</v>
      </c>
      <c r="D5094" s="113" t="s">
        <v>122</v>
      </c>
      <c r="E5094" s="113" t="s">
        <v>201</v>
      </c>
      <c r="F5094" s="113" t="s">
        <v>200</v>
      </c>
      <c r="G5094" s="113">
        <v>42</v>
      </c>
    </row>
    <row r="5095" spans="1:7" x14ac:dyDescent="0.25">
      <c r="A5095" s="108" t="str">
        <f t="shared" si="79"/>
        <v>CY_1989_NATIONAL TOTAL_NOx</v>
      </c>
      <c r="B5095" s="113" t="s">
        <v>143</v>
      </c>
      <c r="C5095" s="113">
        <v>1989</v>
      </c>
      <c r="D5095" s="113" t="s">
        <v>122</v>
      </c>
      <c r="E5095" s="113" t="s">
        <v>199</v>
      </c>
      <c r="F5095" s="113" t="s">
        <v>200</v>
      </c>
      <c r="G5095" s="113">
        <v>17</v>
      </c>
    </row>
    <row r="5096" spans="1:7" x14ac:dyDescent="0.25">
      <c r="A5096" s="108" t="str">
        <f t="shared" si="79"/>
        <v>CY_1989_NATIONAL TOTAL_SOx</v>
      </c>
      <c r="B5096" s="113" t="s">
        <v>143</v>
      </c>
      <c r="C5096" s="113">
        <v>1989</v>
      </c>
      <c r="D5096" s="113" t="s">
        <v>122</v>
      </c>
      <c r="E5096" s="113" t="s">
        <v>201</v>
      </c>
      <c r="F5096" s="113" t="s">
        <v>200</v>
      </c>
      <c r="G5096" s="113">
        <v>42</v>
      </c>
    </row>
    <row r="5097" spans="1:7" x14ac:dyDescent="0.25">
      <c r="A5097" s="108" t="str">
        <f t="shared" si="79"/>
        <v>CY_1990_NATIONAL TOTAL_NOx</v>
      </c>
      <c r="B5097" s="113" t="s">
        <v>143</v>
      </c>
      <c r="C5097" s="113">
        <v>1990</v>
      </c>
      <c r="D5097" s="113" t="s">
        <v>122</v>
      </c>
      <c r="E5097" s="113" t="s">
        <v>199</v>
      </c>
      <c r="F5097" s="113" t="s">
        <v>200</v>
      </c>
      <c r="G5097" s="113">
        <v>17.9089596141045</v>
      </c>
    </row>
    <row r="5098" spans="1:7" x14ac:dyDescent="0.25">
      <c r="A5098" s="108" t="str">
        <f t="shared" si="79"/>
        <v>CY_1990_NATIONAL TOTAL_NMVOC</v>
      </c>
      <c r="B5098" s="113" t="s">
        <v>143</v>
      </c>
      <c r="C5098" s="113">
        <v>1990</v>
      </c>
      <c r="D5098" s="113" t="s">
        <v>122</v>
      </c>
      <c r="E5098" s="113" t="s">
        <v>123</v>
      </c>
      <c r="F5098" s="113" t="s">
        <v>200</v>
      </c>
      <c r="G5098" s="113">
        <v>14.324867466615601</v>
      </c>
    </row>
    <row r="5099" spans="1:7" x14ac:dyDescent="0.25">
      <c r="A5099" s="108" t="str">
        <f t="shared" si="79"/>
        <v>CY_1990_NATIONAL TOTAL_SOx</v>
      </c>
      <c r="B5099" s="113" t="s">
        <v>143</v>
      </c>
      <c r="C5099" s="113">
        <v>1990</v>
      </c>
      <c r="D5099" s="113" t="s">
        <v>122</v>
      </c>
      <c r="E5099" s="113" t="s">
        <v>201</v>
      </c>
      <c r="F5099" s="113" t="s">
        <v>200</v>
      </c>
      <c r="G5099" s="113">
        <v>31.9320035972158</v>
      </c>
    </row>
    <row r="5100" spans="1:7" x14ac:dyDescent="0.25">
      <c r="A5100" s="108" t="str">
        <f t="shared" si="79"/>
        <v>CY_1990_NATIONAL TOTAL_NH3</v>
      </c>
      <c r="B5100" s="113" t="s">
        <v>143</v>
      </c>
      <c r="C5100" s="113">
        <v>1990</v>
      </c>
      <c r="D5100" s="113" t="s">
        <v>122</v>
      </c>
      <c r="E5100" s="113" t="s">
        <v>124</v>
      </c>
      <c r="F5100" s="113" t="s">
        <v>200</v>
      </c>
      <c r="G5100" s="113">
        <v>7.5620896421142696</v>
      </c>
    </row>
    <row r="5101" spans="1:7" x14ac:dyDescent="0.25">
      <c r="A5101" s="108" t="str">
        <f t="shared" si="79"/>
        <v>CY_1990_NATIONAL TOTAL_Pb</v>
      </c>
      <c r="B5101" s="113" t="s">
        <v>143</v>
      </c>
      <c r="C5101" s="113">
        <v>1990</v>
      </c>
      <c r="D5101" s="113" t="s">
        <v>122</v>
      </c>
      <c r="E5101" s="113" t="s">
        <v>125</v>
      </c>
      <c r="F5101" s="113" t="s">
        <v>200</v>
      </c>
      <c r="G5101" s="113">
        <v>2.5299961562459599E-2</v>
      </c>
    </row>
    <row r="5102" spans="1:7" x14ac:dyDescent="0.25">
      <c r="A5102" s="108" t="str">
        <f t="shared" si="79"/>
        <v>CY_1990_NATIONAL TOTAL_Cd</v>
      </c>
      <c r="B5102" s="113" t="s">
        <v>143</v>
      </c>
      <c r="C5102" s="113">
        <v>1990</v>
      </c>
      <c r="D5102" s="113" t="s">
        <v>122</v>
      </c>
      <c r="E5102" s="113" t="s">
        <v>126</v>
      </c>
      <c r="F5102" s="113" t="s">
        <v>200</v>
      </c>
      <c r="G5102" s="150">
        <v>8.4256433533575604E-5</v>
      </c>
    </row>
    <row r="5103" spans="1:7" x14ac:dyDescent="0.25">
      <c r="A5103" s="108" t="str">
        <f t="shared" si="79"/>
        <v>CY_1990_NATIONAL TOTAL_Hg</v>
      </c>
      <c r="B5103" s="113" t="s">
        <v>143</v>
      </c>
      <c r="C5103" s="113">
        <v>1990</v>
      </c>
      <c r="D5103" s="113" t="s">
        <v>122</v>
      </c>
      <c r="E5103" s="113" t="s">
        <v>127</v>
      </c>
      <c r="F5103" s="113" t="s">
        <v>200</v>
      </c>
      <c r="G5103" s="150">
        <v>9.8765939057471899E-5</v>
      </c>
    </row>
    <row r="5104" spans="1:7" x14ac:dyDescent="0.25">
      <c r="A5104" s="108" t="str">
        <f t="shared" si="79"/>
        <v>CY_1990_NATIONAL TOTAL_DIOX</v>
      </c>
      <c r="B5104" s="113" t="s">
        <v>143</v>
      </c>
      <c r="C5104" s="113">
        <v>1990</v>
      </c>
      <c r="D5104" s="113" t="s">
        <v>122</v>
      </c>
      <c r="E5104" s="113" t="s">
        <v>128</v>
      </c>
      <c r="F5104" s="113" t="s">
        <v>200</v>
      </c>
      <c r="G5104" s="150">
        <v>1.722213336681E-8</v>
      </c>
    </row>
    <row r="5105" spans="1:7" x14ac:dyDescent="0.25">
      <c r="A5105" s="108" t="str">
        <f t="shared" si="79"/>
        <v>CY_1990_NATIONAL TOTAL_PAH</v>
      </c>
      <c r="B5105" s="113" t="s">
        <v>143</v>
      </c>
      <c r="C5105" s="113">
        <v>1990</v>
      </c>
      <c r="D5105" s="113" t="s">
        <v>122</v>
      </c>
      <c r="E5105" s="113" t="s">
        <v>129</v>
      </c>
      <c r="F5105" s="113" t="s">
        <v>200</v>
      </c>
      <c r="G5105" s="113">
        <v>1.3739808815071799E-2</v>
      </c>
    </row>
    <row r="5106" spans="1:7" x14ac:dyDescent="0.25">
      <c r="A5106" s="108" t="str">
        <f t="shared" si="79"/>
        <v>CY_1990_NATIONAL TOTAL_HCB</v>
      </c>
      <c r="B5106" s="113" t="s">
        <v>143</v>
      </c>
      <c r="C5106" s="113">
        <v>1990</v>
      </c>
      <c r="D5106" s="113" t="s">
        <v>122</v>
      </c>
      <c r="E5106" s="113" t="s">
        <v>130</v>
      </c>
      <c r="F5106" s="113" t="s">
        <v>200</v>
      </c>
      <c r="G5106" s="150">
        <v>4.84496287529806E-8</v>
      </c>
    </row>
    <row r="5107" spans="1:7" x14ac:dyDescent="0.25">
      <c r="A5107" s="108" t="str">
        <f t="shared" si="79"/>
        <v>CY_1990_NATIONAL TOTAL_PCB</v>
      </c>
      <c r="B5107" s="113" t="s">
        <v>143</v>
      </c>
      <c r="C5107" s="113">
        <v>1990</v>
      </c>
      <c r="D5107" s="113" t="s">
        <v>122</v>
      </c>
      <c r="E5107" s="113" t="s">
        <v>259</v>
      </c>
      <c r="F5107" s="113" t="s">
        <v>200</v>
      </c>
      <c r="G5107" s="150">
        <v>3.4342107247370303E-8</v>
      </c>
    </row>
    <row r="5108" spans="1:7" x14ac:dyDescent="0.25">
      <c r="A5108" s="108" t="str">
        <f t="shared" si="79"/>
        <v>CY_1990_1A3(FU)_NOx</v>
      </c>
      <c r="B5108" s="113" t="s">
        <v>143</v>
      </c>
      <c r="C5108" s="113">
        <v>1990</v>
      </c>
      <c r="D5108" s="113" t="s">
        <v>134</v>
      </c>
      <c r="E5108" s="113" t="s">
        <v>199</v>
      </c>
      <c r="F5108" s="113" t="s">
        <v>200</v>
      </c>
      <c r="G5108" s="113">
        <v>9.1241734474525202</v>
      </c>
    </row>
    <row r="5109" spans="1:7" x14ac:dyDescent="0.25">
      <c r="A5109" s="108" t="str">
        <f t="shared" si="79"/>
        <v>CY_1990_1A3(FS)_NOx</v>
      </c>
      <c r="B5109" s="113" t="s">
        <v>143</v>
      </c>
      <c r="C5109" s="113">
        <v>1990</v>
      </c>
      <c r="D5109" s="113" t="s">
        <v>132</v>
      </c>
      <c r="E5109" s="113" t="s">
        <v>199</v>
      </c>
      <c r="F5109" s="113" t="s">
        <v>200</v>
      </c>
      <c r="G5109" s="113">
        <v>9.1241734474525202</v>
      </c>
    </row>
    <row r="5110" spans="1:7" x14ac:dyDescent="0.25">
      <c r="A5110" s="108" t="str">
        <f t="shared" si="79"/>
        <v>CY_1990_1A3(FU)_NMVOC</v>
      </c>
      <c r="B5110" s="113" t="s">
        <v>143</v>
      </c>
      <c r="C5110" s="113">
        <v>1990</v>
      </c>
      <c r="D5110" s="113" t="s">
        <v>134</v>
      </c>
      <c r="E5110" s="113" t="s">
        <v>123</v>
      </c>
      <c r="F5110" s="113" t="s">
        <v>200</v>
      </c>
      <c r="G5110" s="113">
        <v>7.2565679264767997</v>
      </c>
    </row>
    <row r="5111" spans="1:7" x14ac:dyDescent="0.25">
      <c r="A5111" s="108" t="str">
        <f t="shared" si="79"/>
        <v>CY_1990_1A3(FS)_NMVOC</v>
      </c>
      <c r="B5111" s="113" t="s">
        <v>143</v>
      </c>
      <c r="C5111" s="113">
        <v>1990</v>
      </c>
      <c r="D5111" s="113" t="s">
        <v>132</v>
      </c>
      <c r="E5111" s="113" t="s">
        <v>123</v>
      </c>
      <c r="F5111" s="113" t="s">
        <v>200</v>
      </c>
      <c r="G5111" s="113">
        <v>7.2565679264767997</v>
      </c>
    </row>
    <row r="5112" spans="1:7" x14ac:dyDescent="0.25">
      <c r="A5112" s="108" t="str">
        <f t="shared" si="79"/>
        <v>CY_1990_1A3(FU)_SOx</v>
      </c>
      <c r="B5112" s="113" t="s">
        <v>143</v>
      </c>
      <c r="C5112" s="113">
        <v>1990</v>
      </c>
      <c r="D5112" s="113" t="s">
        <v>134</v>
      </c>
      <c r="E5112" s="113" t="s">
        <v>201</v>
      </c>
      <c r="F5112" s="113" t="s">
        <v>200</v>
      </c>
      <c r="G5112" s="113">
        <v>4.7197845626415997</v>
      </c>
    </row>
    <row r="5113" spans="1:7" x14ac:dyDescent="0.25">
      <c r="A5113" s="108" t="str">
        <f t="shared" si="79"/>
        <v>CY_1990_1A3(FS)_SOx</v>
      </c>
      <c r="B5113" s="113" t="s">
        <v>143</v>
      </c>
      <c r="C5113" s="113">
        <v>1990</v>
      </c>
      <c r="D5113" s="113" t="s">
        <v>132</v>
      </c>
      <c r="E5113" s="113" t="s">
        <v>201</v>
      </c>
      <c r="F5113" s="113" t="s">
        <v>200</v>
      </c>
      <c r="G5113" s="113">
        <v>4.7197845626415997</v>
      </c>
    </row>
    <row r="5114" spans="1:7" x14ac:dyDescent="0.25">
      <c r="A5114" s="108" t="str">
        <f t="shared" si="79"/>
        <v>CY_1990_1A3(FU)_NH3</v>
      </c>
      <c r="B5114" s="113" t="s">
        <v>143</v>
      </c>
      <c r="C5114" s="113">
        <v>1990</v>
      </c>
      <c r="D5114" s="113" t="s">
        <v>134</v>
      </c>
      <c r="E5114" s="113" t="s">
        <v>124</v>
      </c>
      <c r="F5114" s="113" t="s">
        <v>200</v>
      </c>
      <c r="G5114" s="113">
        <v>6.0958964575892699E-2</v>
      </c>
    </row>
    <row r="5115" spans="1:7" x14ac:dyDescent="0.25">
      <c r="A5115" s="108" t="str">
        <f t="shared" si="79"/>
        <v>CY_1990_1A3(FS)_NH3</v>
      </c>
      <c r="B5115" s="113" t="s">
        <v>143</v>
      </c>
      <c r="C5115" s="113">
        <v>1990</v>
      </c>
      <c r="D5115" s="113" t="s">
        <v>132</v>
      </c>
      <c r="E5115" s="113" t="s">
        <v>124</v>
      </c>
      <c r="F5115" s="113" t="s">
        <v>200</v>
      </c>
      <c r="G5115" s="113">
        <v>6.0958964575892699E-2</v>
      </c>
    </row>
    <row r="5116" spans="1:7" x14ac:dyDescent="0.25">
      <c r="A5116" s="108" t="str">
        <f t="shared" si="79"/>
        <v>CY_1990_3D_NOx</v>
      </c>
      <c r="B5116" s="113" t="s">
        <v>143</v>
      </c>
      <c r="C5116" s="113">
        <v>1990</v>
      </c>
      <c r="D5116" s="113" t="s">
        <v>206</v>
      </c>
      <c r="E5116" s="113" t="s">
        <v>199</v>
      </c>
      <c r="F5116" s="113" t="s">
        <v>200</v>
      </c>
      <c r="G5116" s="113">
        <v>1.08177673322681</v>
      </c>
    </row>
    <row r="5117" spans="1:7" x14ac:dyDescent="0.25">
      <c r="A5117" s="108" t="str">
        <f t="shared" si="79"/>
        <v>CY_1991_NATIONAL TOTAL_NOx</v>
      </c>
      <c r="B5117" s="113" t="s">
        <v>143</v>
      </c>
      <c r="C5117" s="113">
        <v>1991</v>
      </c>
      <c r="D5117" s="113" t="s">
        <v>122</v>
      </c>
      <c r="E5117" s="113" t="s">
        <v>199</v>
      </c>
      <c r="F5117" s="113" t="s">
        <v>200</v>
      </c>
      <c r="G5117" s="113">
        <v>17.685758947145601</v>
      </c>
    </row>
    <row r="5118" spans="1:7" x14ac:dyDescent="0.25">
      <c r="A5118" s="108" t="str">
        <f t="shared" si="79"/>
        <v>CY_1991_NATIONAL TOTAL_NMVOC</v>
      </c>
      <c r="B5118" s="113" t="s">
        <v>143</v>
      </c>
      <c r="C5118" s="113">
        <v>1991</v>
      </c>
      <c r="D5118" s="113" t="s">
        <v>122</v>
      </c>
      <c r="E5118" s="113" t="s">
        <v>123</v>
      </c>
      <c r="F5118" s="113" t="s">
        <v>200</v>
      </c>
      <c r="G5118" s="113">
        <v>13.9456607775353</v>
      </c>
    </row>
    <row r="5119" spans="1:7" x14ac:dyDescent="0.25">
      <c r="A5119" s="108" t="str">
        <f t="shared" si="79"/>
        <v>CY_1991_NATIONAL TOTAL_SOx</v>
      </c>
      <c r="B5119" s="113" t="s">
        <v>143</v>
      </c>
      <c r="C5119" s="113">
        <v>1991</v>
      </c>
      <c r="D5119" s="113" t="s">
        <v>122</v>
      </c>
      <c r="E5119" s="113" t="s">
        <v>201</v>
      </c>
      <c r="F5119" s="113" t="s">
        <v>200</v>
      </c>
      <c r="G5119" s="113">
        <v>32.797220102332503</v>
      </c>
    </row>
    <row r="5120" spans="1:7" x14ac:dyDescent="0.25">
      <c r="A5120" s="108" t="str">
        <f t="shared" si="79"/>
        <v>CY_1991_NATIONAL TOTAL_NH3</v>
      </c>
      <c r="B5120" s="113" t="s">
        <v>143</v>
      </c>
      <c r="C5120" s="113">
        <v>1991</v>
      </c>
      <c r="D5120" s="113" t="s">
        <v>122</v>
      </c>
      <c r="E5120" s="113" t="s">
        <v>124</v>
      </c>
      <c r="F5120" s="113" t="s">
        <v>200</v>
      </c>
      <c r="G5120" s="113">
        <v>7.5970958213414201</v>
      </c>
    </row>
    <row r="5121" spans="1:7" x14ac:dyDescent="0.25">
      <c r="A5121" s="108" t="str">
        <f t="shared" si="79"/>
        <v>CY_1991_NATIONAL TOTAL_Pb</v>
      </c>
      <c r="B5121" s="113" t="s">
        <v>143</v>
      </c>
      <c r="C5121" s="113">
        <v>1991</v>
      </c>
      <c r="D5121" s="113" t="s">
        <v>122</v>
      </c>
      <c r="E5121" s="113" t="s">
        <v>125</v>
      </c>
      <c r="F5121" s="113" t="s">
        <v>200</v>
      </c>
      <c r="G5121" s="113">
        <v>2.6365290694429101E-2</v>
      </c>
    </row>
    <row r="5122" spans="1:7" x14ac:dyDescent="0.25">
      <c r="A5122" s="108" t="str">
        <f t="shared" ref="A5122:A5185" si="80">CONCATENATE(B5122,"_",C5122,"_",D5122,"_",E5122)</f>
        <v>CY_1991_NATIONAL TOTAL_Cd</v>
      </c>
      <c r="B5122" s="113" t="s">
        <v>143</v>
      </c>
      <c r="C5122" s="113">
        <v>1991</v>
      </c>
      <c r="D5122" s="113" t="s">
        <v>122</v>
      </c>
      <c r="E5122" s="113" t="s">
        <v>126</v>
      </c>
      <c r="F5122" s="113" t="s">
        <v>200</v>
      </c>
      <c r="G5122" s="150">
        <v>8.3887521208495002E-5</v>
      </c>
    </row>
    <row r="5123" spans="1:7" x14ac:dyDescent="0.25">
      <c r="A5123" s="108" t="str">
        <f t="shared" si="80"/>
        <v>CY_1991_NATIONAL TOTAL_Hg</v>
      </c>
      <c r="B5123" s="113" t="s">
        <v>143</v>
      </c>
      <c r="C5123" s="113">
        <v>1991</v>
      </c>
      <c r="D5123" s="113" t="s">
        <v>122</v>
      </c>
      <c r="E5123" s="113" t="s">
        <v>127</v>
      </c>
      <c r="F5123" s="113" t="s">
        <v>200</v>
      </c>
      <c r="G5123" s="150">
        <v>9.6058124064214394E-5</v>
      </c>
    </row>
    <row r="5124" spans="1:7" x14ac:dyDescent="0.25">
      <c r="A5124" s="108" t="str">
        <f t="shared" si="80"/>
        <v>CY_1991_NATIONAL TOTAL_DIOX</v>
      </c>
      <c r="B5124" s="113" t="s">
        <v>143</v>
      </c>
      <c r="C5124" s="113">
        <v>1991</v>
      </c>
      <c r="D5124" s="113" t="s">
        <v>122</v>
      </c>
      <c r="E5124" s="113" t="s">
        <v>128</v>
      </c>
      <c r="F5124" s="113" t="s">
        <v>200</v>
      </c>
      <c r="G5124" s="150">
        <v>1.7646945690886299E-8</v>
      </c>
    </row>
    <row r="5125" spans="1:7" x14ac:dyDescent="0.25">
      <c r="A5125" s="108" t="str">
        <f t="shared" si="80"/>
        <v>CY_1991_NATIONAL TOTAL_PAH</v>
      </c>
      <c r="B5125" s="113" t="s">
        <v>143</v>
      </c>
      <c r="C5125" s="113">
        <v>1991</v>
      </c>
      <c r="D5125" s="113" t="s">
        <v>122</v>
      </c>
      <c r="E5125" s="113" t="s">
        <v>129</v>
      </c>
      <c r="F5125" s="113" t="s">
        <v>200</v>
      </c>
      <c r="G5125" s="113">
        <v>1.33448956950615E-2</v>
      </c>
    </row>
    <row r="5126" spans="1:7" x14ac:dyDescent="0.25">
      <c r="A5126" s="108" t="str">
        <f t="shared" si="80"/>
        <v>CY_1991_NATIONAL TOTAL_HCB</v>
      </c>
      <c r="B5126" s="113" t="s">
        <v>143</v>
      </c>
      <c r="C5126" s="113">
        <v>1991</v>
      </c>
      <c r="D5126" s="113" t="s">
        <v>122</v>
      </c>
      <c r="E5126" s="113" t="s">
        <v>130</v>
      </c>
      <c r="F5126" s="113" t="s">
        <v>200</v>
      </c>
      <c r="G5126" s="150">
        <v>4.9204352517111498E-8</v>
      </c>
    </row>
    <row r="5127" spans="1:7" x14ac:dyDescent="0.25">
      <c r="A5127" s="108" t="str">
        <f t="shared" si="80"/>
        <v>CY_1991_NATIONAL TOTAL_PCB</v>
      </c>
      <c r="B5127" s="113" t="s">
        <v>143</v>
      </c>
      <c r="C5127" s="113">
        <v>1991</v>
      </c>
      <c r="D5127" s="113" t="s">
        <v>122</v>
      </c>
      <c r="E5127" s="113" t="s">
        <v>259</v>
      </c>
      <c r="F5127" s="113" t="s">
        <v>200</v>
      </c>
      <c r="G5127" s="150">
        <v>3.3072517531720799E-8</v>
      </c>
    </row>
    <row r="5128" spans="1:7" x14ac:dyDescent="0.25">
      <c r="A5128" s="108" t="str">
        <f t="shared" si="80"/>
        <v>CY_1991_1A3(FU)_NOx</v>
      </c>
      <c r="B5128" s="113" t="s">
        <v>143</v>
      </c>
      <c r="C5128" s="113">
        <v>1991</v>
      </c>
      <c r="D5128" s="113" t="s">
        <v>134</v>
      </c>
      <c r="E5128" s="113" t="s">
        <v>199</v>
      </c>
      <c r="F5128" s="113" t="s">
        <v>200</v>
      </c>
      <c r="G5128" s="113">
        <v>8.7867628600679701</v>
      </c>
    </row>
    <row r="5129" spans="1:7" x14ac:dyDescent="0.25">
      <c r="A5129" s="108" t="str">
        <f t="shared" si="80"/>
        <v>CY_1991_1A3(FS)_NOx</v>
      </c>
      <c r="B5129" s="113" t="s">
        <v>143</v>
      </c>
      <c r="C5129" s="113">
        <v>1991</v>
      </c>
      <c r="D5129" s="113" t="s">
        <v>132</v>
      </c>
      <c r="E5129" s="113" t="s">
        <v>199</v>
      </c>
      <c r="F5129" s="113" t="s">
        <v>200</v>
      </c>
      <c r="G5129" s="113">
        <v>8.7867628600679701</v>
      </c>
    </row>
    <row r="5130" spans="1:7" x14ac:dyDescent="0.25">
      <c r="A5130" s="108" t="str">
        <f t="shared" si="80"/>
        <v>CY_1991_1A3(FU)_NMVOC</v>
      </c>
      <c r="B5130" s="113" t="s">
        <v>143</v>
      </c>
      <c r="C5130" s="113">
        <v>1991</v>
      </c>
      <c r="D5130" s="113" t="s">
        <v>134</v>
      </c>
      <c r="E5130" s="113" t="s">
        <v>123</v>
      </c>
      <c r="F5130" s="113" t="s">
        <v>200</v>
      </c>
      <c r="G5130" s="113">
        <v>7.0659273765129598</v>
      </c>
    </row>
    <row r="5131" spans="1:7" x14ac:dyDescent="0.25">
      <c r="A5131" s="108" t="str">
        <f t="shared" si="80"/>
        <v>CY_1991_1A3(FS)_NMVOC</v>
      </c>
      <c r="B5131" s="113" t="s">
        <v>143</v>
      </c>
      <c r="C5131" s="113">
        <v>1991</v>
      </c>
      <c r="D5131" s="113" t="s">
        <v>132</v>
      </c>
      <c r="E5131" s="113" t="s">
        <v>123</v>
      </c>
      <c r="F5131" s="113" t="s">
        <v>200</v>
      </c>
      <c r="G5131" s="113">
        <v>7.0659273765129598</v>
      </c>
    </row>
    <row r="5132" spans="1:7" x14ac:dyDescent="0.25">
      <c r="A5132" s="108" t="str">
        <f t="shared" si="80"/>
        <v>CY_1991_1A3(FU)_SOx</v>
      </c>
      <c r="B5132" s="113" t="s">
        <v>143</v>
      </c>
      <c r="C5132" s="113">
        <v>1991</v>
      </c>
      <c r="D5132" s="113" t="s">
        <v>134</v>
      </c>
      <c r="E5132" s="113" t="s">
        <v>201</v>
      </c>
      <c r="F5132" s="113" t="s">
        <v>200</v>
      </c>
      <c r="G5132" s="113">
        <v>4.5800353320220797</v>
      </c>
    </row>
    <row r="5133" spans="1:7" x14ac:dyDescent="0.25">
      <c r="A5133" s="108" t="str">
        <f t="shared" si="80"/>
        <v>CY_1991_1A3(FS)_SOx</v>
      </c>
      <c r="B5133" s="113" t="s">
        <v>143</v>
      </c>
      <c r="C5133" s="113">
        <v>1991</v>
      </c>
      <c r="D5133" s="113" t="s">
        <v>132</v>
      </c>
      <c r="E5133" s="113" t="s">
        <v>201</v>
      </c>
      <c r="F5133" s="113" t="s">
        <v>200</v>
      </c>
      <c r="G5133" s="113">
        <v>4.5800353320220797</v>
      </c>
    </row>
    <row r="5134" spans="1:7" x14ac:dyDescent="0.25">
      <c r="A5134" s="108" t="str">
        <f t="shared" si="80"/>
        <v>CY_1991_1A3(FU)_NH3</v>
      </c>
      <c r="B5134" s="113" t="s">
        <v>143</v>
      </c>
      <c r="C5134" s="113">
        <v>1991</v>
      </c>
      <c r="D5134" s="113" t="s">
        <v>134</v>
      </c>
      <c r="E5134" s="113" t="s">
        <v>124</v>
      </c>
      <c r="F5134" s="113" t="s">
        <v>200</v>
      </c>
      <c r="G5134" s="113">
        <v>7.3501591531551502E-2</v>
      </c>
    </row>
    <row r="5135" spans="1:7" x14ac:dyDescent="0.25">
      <c r="A5135" s="108" t="str">
        <f t="shared" si="80"/>
        <v>CY_1991_1A3(FS)_NH3</v>
      </c>
      <c r="B5135" s="113" t="s">
        <v>143</v>
      </c>
      <c r="C5135" s="113">
        <v>1991</v>
      </c>
      <c r="D5135" s="113" t="s">
        <v>132</v>
      </c>
      <c r="E5135" s="113" t="s">
        <v>124</v>
      </c>
      <c r="F5135" s="113" t="s">
        <v>200</v>
      </c>
      <c r="G5135" s="113">
        <v>7.3501591531551502E-2</v>
      </c>
    </row>
    <row r="5136" spans="1:7" x14ac:dyDescent="0.25">
      <c r="A5136" s="108" t="str">
        <f t="shared" si="80"/>
        <v>CY_1991_3D_NOx</v>
      </c>
      <c r="B5136" s="113" t="s">
        <v>143</v>
      </c>
      <c r="C5136" s="113">
        <v>1991</v>
      </c>
      <c r="D5136" s="113" t="s">
        <v>206</v>
      </c>
      <c r="E5136" s="113" t="s">
        <v>199</v>
      </c>
      <c r="F5136" s="113" t="s">
        <v>200</v>
      </c>
      <c r="G5136" s="113">
        <v>1.06618021313747</v>
      </c>
    </row>
    <row r="5137" spans="1:7" x14ac:dyDescent="0.25">
      <c r="A5137" s="108" t="str">
        <f t="shared" si="80"/>
        <v>CY_1992_NATIONAL TOTAL_NOx</v>
      </c>
      <c r="B5137" s="113" t="s">
        <v>143</v>
      </c>
      <c r="C5137" s="113">
        <v>1992</v>
      </c>
      <c r="D5137" s="113" t="s">
        <v>122</v>
      </c>
      <c r="E5137" s="113" t="s">
        <v>199</v>
      </c>
      <c r="F5137" s="113" t="s">
        <v>200</v>
      </c>
      <c r="G5137" s="113">
        <v>19.8801280140427</v>
      </c>
    </row>
    <row r="5138" spans="1:7" x14ac:dyDescent="0.25">
      <c r="A5138" s="108" t="str">
        <f t="shared" si="80"/>
        <v>CY_1992_NATIONAL TOTAL_NMVOC</v>
      </c>
      <c r="B5138" s="113" t="s">
        <v>143</v>
      </c>
      <c r="C5138" s="113">
        <v>1992</v>
      </c>
      <c r="D5138" s="113" t="s">
        <v>122</v>
      </c>
      <c r="E5138" s="113" t="s">
        <v>123</v>
      </c>
      <c r="F5138" s="113" t="s">
        <v>200</v>
      </c>
      <c r="G5138" s="113">
        <v>14.164160514202599</v>
      </c>
    </row>
    <row r="5139" spans="1:7" x14ac:dyDescent="0.25">
      <c r="A5139" s="108" t="str">
        <f t="shared" si="80"/>
        <v>CY_1992_NATIONAL TOTAL_SOx</v>
      </c>
      <c r="B5139" s="113" t="s">
        <v>143</v>
      </c>
      <c r="C5139" s="113">
        <v>1992</v>
      </c>
      <c r="D5139" s="113" t="s">
        <v>122</v>
      </c>
      <c r="E5139" s="113" t="s">
        <v>201</v>
      </c>
      <c r="F5139" s="113" t="s">
        <v>200</v>
      </c>
      <c r="G5139" s="113">
        <v>37.629078540066999</v>
      </c>
    </row>
    <row r="5140" spans="1:7" x14ac:dyDescent="0.25">
      <c r="A5140" s="108" t="str">
        <f t="shared" si="80"/>
        <v>CY_1992_NATIONAL TOTAL_NH3</v>
      </c>
      <c r="B5140" s="113" t="s">
        <v>143</v>
      </c>
      <c r="C5140" s="113">
        <v>1992</v>
      </c>
      <c r="D5140" s="113" t="s">
        <v>122</v>
      </c>
      <c r="E5140" s="113" t="s">
        <v>124</v>
      </c>
      <c r="F5140" s="113" t="s">
        <v>200</v>
      </c>
      <c r="G5140" s="113">
        <v>8.1386992291054003</v>
      </c>
    </row>
    <row r="5141" spans="1:7" x14ac:dyDescent="0.25">
      <c r="A5141" s="108" t="str">
        <f t="shared" si="80"/>
        <v>CY_1992_NATIONAL TOTAL_Pb</v>
      </c>
      <c r="B5141" s="113" t="s">
        <v>143</v>
      </c>
      <c r="C5141" s="113">
        <v>1992</v>
      </c>
      <c r="D5141" s="113" t="s">
        <v>122</v>
      </c>
      <c r="E5141" s="113" t="s">
        <v>125</v>
      </c>
      <c r="F5141" s="113" t="s">
        <v>200</v>
      </c>
      <c r="G5141" s="113">
        <v>2.63437261055165E-2</v>
      </c>
    </row>
    <row r="5142" spans="1:7" x14ac:dyDescent="0.25">
      <c r="A5142" s="108" t="str">
        <f t="shared" si="80"/>
        <v>CY_1992_NATIONAL TOTAL_Cd</v>
      </c>
      <c r="B5142" s="113" t="s">
        <v>143</v>
      </c>
      <c r="C5142" s="113">
        <v>1992</v>
      </c>
      <c r="D5142" s="113" t="s">
        <v>122</v>
      </c>
      <c r="E5142" s="113" t="s">
        <v>126</v>
      </c>
      <c r="F5142" s="113" t="s">
        <v>200</v>
      </c>
      <c r="G5142" s="150">
        <v>9.1977865450378304E-5</v>
      </c>
    </row>
    <row r="5143" spans="1:7" x14ac:dyDescent="0.25">
      <c r="A5143" s="108" t="str">
        <f t="shared" si="80"/>
        <v>CY_1992_NATIONAL TOTAL_Hg</v>
      </c>
      <c r="B5143" s="113" t="s">
        <v>143</v>
      </c>
      <c r="C5143" s="113">
        <v>1992</v>
      </c>
      <c r="D5143" s="113" t="s">
        <v>122</v>
      </c>
      <c r="E5143" s="113" t="s">
        <v>127</v>
      </c>
      <c r="F5143" s="113" t="s">
        <v>200</v>
      </c>
      <c r="G5143" s="113">
        <v>1.03868716545859E-4</v>
      </c>
    </row>
    <row r="5144" spans="1:7" x14ac:dyDescent="0.25">
      <c r="A5144" s="108" t="str">
        <f t="shared" si="80"/>
        <v>CY_1992_NATIONAL TOTAL_DIOX</v>
      </c>
      <c r="B5144" s="113" t="s">
        <v>143</v>
      </c>
      <c r="C5144" s="113">
        <v>1992</v>
      </c>
      <c r="D5144" s="113" t="s">
        <v>122</v>
      </c>
      <c r="E5144" s="113" t="s">
        <v>128</v>
      </c>
      <c r="F5144" s="113" t="s">
        <v>200</v>
      </c>
      <c r="G5144" s="150">
        <v>1.8138831074188E-8</v>
      </c>
    </row>
    <row r="5145" spans="1:7" x14ac:dyDescent="0.25">
      <c r="A5145" s="108" t="str">
        <f t="shared" si="80"/>
        <v>CY_1992_NATIONAL TOTAL_PAH</v>
      </c>
      <c r="B5145" s="113" t="s">
        <v>143</v>
      </c>
      <c r="C5145" s="113">
        <v>1992</v>
      </c>
      <c r="D5145" s="113" t="s">
        <v>122</v>
      </c>
      <c r="E5145" s="113" t="s">
        <v>129</v>
      </c>
      <c r="F5145" s="113" t="s">
        <v>200</v>
      </c>
      <c r="G5145" s="113">
        <v>1.39990737478379E-2</v>
      </c>
    </row>
    <row r="5146" spans="1:7" x14ac:dyDescent="0.25">
      <c r="A5146" s="108" t="str">
        <f t="shared" si="80"/>
        <v>CY_1992_NATIONAL TOTAL_HCB</v>
      </c>
      <c r="B5146" s="113" t="s">
        <v>143</v>
      </c>
      <c r="C5146" s="113">
        <v>1992</v>
      </c>
      <c r="D5146" s="113" t="s">
        <v>122</v>
      </c>
      <c r="E5146" s="113" t="s">
        <v>130</v>
      </c>
      <c r="F5146" s="113" t="s">
        <v>200</v>
      </c>
      <c r="G5146" s="150">
        <v>5.0920657937658203E-8</v>
      </c>
    </row>
    <row r="5147" spans="1:7" x14ac:dyDescent="0.25">
      <c r="A5147" s="108" t="str">
        <f t="shared" si="80"/>
        <v>CY_1992_NATIONAL TOTAL_PCB</v>
      </c>
      <c r="B5147" s="113" t="s">
        <v>143</v>
      </c>
      <c r="C5147" s="113">
        <v>1992</v>
      </c>
      <c r="D5147" s="113" t="s">
        <v>122</v>
      </c>
      <c r="E5147" s="113" t="s">
        <v>259</v>
      </c>
      <c r="F5147" s="113" t="s">
        <v>200</v>
      </c>
      <c r="G5147" s="150">
        <v>3.55139565038285E-8</v>
      </c>
    </row>
    <row r="5148" spans="1:7" x14ac:dyDescent="0.25">
      <c r="A5148" s="108" t="str">
        <f t="shared" si="80"/>
        <v>CY_1992_1A3(FU)_NOx</v>
      </c>
      <c r="B5148" s="113" t="s">
        <v>143</v>
      </c>
      <c r="C5148" s="113">
        <v>1992</v>
      </c>
      <c r="D5148" s="113" t="s">
        <v>134</v>
      </c>
      <c r="E5148" s="113" t="s">
        <v>199</v>
      </c>
      <c r="F5148" s="113" t="s">
        <v>200</v>
      </c>
      <c r="G5148" s="113">
        <v>10.002763233948899</v>
      </c>
    </row>
    <row r="5149" spans="1:7" x14ac:dyDescent="0.25">
      <c r="A5149" s="108" t="str">
        <f t="shared" si="80"/>
        <v>CY_1992_1A3(FS)_NOx</v>
      </c>
      <c r="B5149" s="113" t="s">
        <v>143</v>
      </c>
      <c r="C5149" s="113">
        <v>1992</v>
      </c>
      <c r="D5149" s="113" t="s">
        <v>132</v>
      </c>
      <c r="E5149" s="113" t="s">
        <v>199</v>
      </c>
      <c r="F5149" s="113" t="s">
        <v>200</v>
      </c>
      <c r="G5149" s="113">
        <v>10.002763233948899</v>
      </c>
    </row>
    <row r="5150" spans="1:7" x14ac:dyDescent="0.25">
      <c r="A5150" s="108" t="str">
        <f t="shared" si="80"/>
        <v>CY_1992_1A3(FU)_NMVOC</v>
      </c>
      <c r="B5150" s="113" t="s">
        <v>143</v>
      </c>
      <c r="C5150" s="113">
        <v>1992</v>
      </c>
      <c r="D5150" s="113" t="s">
        <v>134</v>
      </c>
      <c r="E5150" s="113" t="s">
        <v>123</v>
      </c>
      <c r="F5150" s="113" t="s">
        <v>200</v>
      </c>
      <c r="G5150" s="113">
        <v>6.9771887195861897</v>
      </c>
    </row>
    <row r="5151" spans="1:7" x14ac:dyDescent="0.25">
      <c r="A5151" s="108" t="str">
        <f t="shared" si="80"/>
        <v>CY_1992_1A3(FS)_NMVOC</v>
      </c>
      <c r="B5151" s="113" t="s">
        <v>143</v>
      </c>
      <c r="C5151" s="113">
        <v>1992</v>
      </c>
      <c r="D5151" s="113" t="s">
        <v>132</v>
      </c>
      <c r="E5151" s="113" t="s">
        <v>123</v>
      </c>
      <c r="F5151" s="113" t="s">
        <v>200</v>
      </c>
      <c r="G5151" s="113">
        <v>6.9771887195861897</v>
      </c>
    </row>
    <row r="5152" spans="1:7" x14ac:dyDescent="0.25">
      <c r="A5152" s="108" t="str">
        <f t="shared" si="80"/>
        <v>CY_1992_1A3(FU)_SOx</v>
      </c>
      <c r="B5152" s="113" t="s">
        <v>143</v>
      </c>
      <c r="C5152" s="113">
        <v>1992</v>
      </c>
      <c r="D5152" s="113" t="s">
        <v>134</v>
      </c>
      <c r="E5152" s="113" t="s">
        <v>201</v>
      </c>
      <c r="F5152" s="113" t="s">
        <v>200</v>
      </c>
      <c r="G5152" s="113">
        <v>5.4656469282344604</v>
      </c>
    </row>
    <row r="5153" spans="1:7" x14ac:dyDescent="0.25">
      <c r="A5153" s="108" t="str">
        <f t="shared" si="80"/>
        <v>CY_1992_1A3(FS)_SOx</v>
      </c>
      <c r="B5153" s="113" t="s">
        <v>143</v>
      </c>
      <c r="C5153" s="113">
        <v>1992</v>
      </c>
      <c r="D5153" s="113" t="s">
        <v>132</v>
      </c>
      <c r="E5153" s="113" t="s">
        <v>201</v>
      </c>
      <c r="F5153" s="113" t="s">
        <v>200</v>
      </c>
      <c r="G5153" s="113">
        <v>5.4656469282344604</v>
      </c>
    </row>
    <row r="5154" spans="1:7" x14ac:dyDescent="0.25">
      <c r="A5154" s="108" t="str">
        <f t="shared" si="80"/>
        <v>CY_1992_1A3(FU)_NH3</v>
      </c>
      <c r="B5154" s="113" t="s">
        <v>143</v>
      </c>
      <c r="C5154" s="113">
        <v>1992</v>
      </c>
      <c r="D5154" s="113" t="s">
        <v>134</v>
      </c>
      <c r="E5154" s="113" t="s">
        <v>124</v>
      </c>
      <c r="F5154" s="113" t="s">
        <v>200</v>
      </c>
      <c r="G5154" s="113">
        <v>8.4601366459482505E-2</v>
      </c>
    </row>
    <row r="5155" spans="1:7" x14ac:dyDescent="0.25">
      <c r="A5155" s="108" t="str">
        <f t="shared" si="80"/>
        <v>CY_1992_1A3(FS)_NH3</v>
      </c>
      <c r="B5155" s="113" t="s">
        <v>143</v>
      </c>
      <c r="C5155" s="113">
        <v>1992</v>
      </c>
      <c r="D5155" s="113" t="s">
        <v>132</v>
      </c>
      <c r="E5155" s="113" t="s">
        <v>124</v>
      </c>
      <c r="F5155" s="113" t="s">
        <v>200</v>
      </c>
      <c r="G5155" s="113">
        <v>8.4601366459482505E-2</v>
      </c>
    </row>
    <row r="5156" spans="1:7" x14ac:dyDescent="0.25">
      <c r="A5156" s="108" t="str">
        <f t="shared" si="80"/>
        <v>CY_1992_3D_NOx</v>
      </c>
      <c r="B5156" s="113" t="s">
        <v>143</v>
      </c>
      <c r="C5156" s="113">
        <v>1992</v>
      </c>
      <c r="D5156" s="113" t="s">
        <v>206</v>
      </c>
      <c r="E5156" s="113" t="s">
        <v>199</v>
      </c>
      <c r="F5156" s="113" t="s">
        <v>200</v>
      </c>
      <c r="G5156" s="113">
        <v>1.2186520722352101</v>
      </c>
    </row>
    <row r="5157" spans="1:7" x14ac:dyDescent="0.25">
      <c r="A5157" s="108" t="str">
        <f t="shared" si="80"/>
        <v>CY_1993_NATIONAL TOTAL_NOx</v>
      </c>
      <c r="B5157" s="113" t="s">
        <v>143</v>
      </c>
      <c r="C5157" s="113">
        <v>1993</v>
      </c>
      <c r="D5157" s="113" t="s">
        <v>122</v>
      </c>
      <c r="E5157" s="113" t="s">
        <v>199</v>
      </c>
      <c r="F5157" s="113" t="s">
        <v>200</v>
      </c>
      <c r="G5157" s="113">
        <v>20.386192640549702</v>
      </c>
    </row>
    <row r="5158" spans="1:7" x14ac:dyDescent="0.25">
      <c r="A5158" s="108" t="str">
        <f t="shared" si="80"/>
        <v>CY_1993_NATIONAL TOTAL_NMVOC</v>
      </c>
      <c r="B5158" s="113" t="s">
        <v>143</v>
      </c>
      <c r="C5158" s="113">
        <v>1993</v>
      </c>
      <c r="D5158" s="113" t="s">
        <v>122</v>
      </c>
      <c r="E5158" s="113" t="s">
        <v>123</v>
      </c>
      <c r="F5158" s="113" t="s">
        <v>200</v>
      </c>
      <c r="G5158" s="113">
        <v>14.136614229521401</v>
      </c>
    </row>
    <row r="5159" spans="1:7" x14ac:dyDescent="0.25">
      <c r="A5159" s="108" t="str">
        <f t="shared" si="80"/>
        <v>CY_1993_NATIONAL TOTAL_SOx</v>
      </c>
      <c r="B5159" s="113" t="s">
        <v>143</v>
      </c>
      <c r="C5159" s="113">
        <v>1993</v>
      </c>
      <c r="D5159" s="113" t="s">
        <v>122</v>
      </c>
      <c r="E5159" s="113" t="s">
        <v>201</v>
      </c>
      <c r="F5159" s="113" t="s">
        <v>200</v>
      </c>
      <c r="G5159" s="113">
        <v>39.923417343809</v>
      </c>
    </row>
    <row r="5160" spans="1:7" x14ac:dyDescent="0.25">
      <c r="A5160" s="108" t="str">
        <f t="shared" si="80"/>
        <v>CY_1993_NATIONAL TOTAL_NH3</v>
      </c>
      <c r="B5160" s="113" t="s">
        <v>143</v>
      </c>
      <c r="C5160" s="113">
        <v>1993</v>
      </c>
      <c r="D5160" s="113" t="s">
        <v>122</v>
      </c>
      <c r="E5160" s="113" t="s">
        <v>124</v>
      </c>
      <c r="F5160" s="113" t="s">
        <v>200</v>
      </c>
      <c r="G5160" s="113">
        <v>8.3270893072808594</v>
      </c>
    </row>
    <row r="5161" spans="1:7" x14ac:dyDescent="0.25">
      <c r="A5161" s="108" t="str">
        <f t="shared" si="80"/>
        <v>CY_1993_NATIONAL TOTAL_Pb</v>
      </c>
      <c r="B5161" s="113" t="s">
        <v>143</v>
      </c>
      <c r="C5161" s="113">
        <v>1993</v>
      </c>
      <c r="D5161" s="113" t="s">
        <v>122</v>
      </c>
      <c r="E5161" s="113" t="s">
        <v>125</v>
      </c>
      <c r="F5161" s="113" t="s">
        <v>200</v>
      </c>
      <c r="G5161" s="113">
        <v>2.5550683654705499E-2</v>
      </c>
    </row>
    <row r="5162" spans="1:7" x14ac:dyDescent="0.25">
      <c r="A5162" s="108" t="str">
        <f t="shared" si="80"/>
        <v>CY_1993_NATIONAL TOTAL_Cd</v>
      </c>
      <c r="B5162" s="113" t="s">
        <v>143</v>
      </c>
      <c r="C5162" s="113">
        <v>1993</v>
      </c>
      <c r="D5162" s="113" t="s">
        <v>122</v>
      </c>
      <c r="E5162" s="113" t="s">
        <v>126</v>
      </c>
      <c r="F5162" s="113" t="s">
        <v>200</v>
      </c>
      <c r="G5162" s="150">
        <v>9.1549521894082096E-5</v>
      </c>
    </row>
    <row r="5163" spans="1:7" x14ac:dyDescent="0.25">
      <c r="A5163" s="108" t="str">
        <f t="shared" si="80"/>
        <v>CY_1993_NATIONAL TOTAL_Hg</v>
      </c>
      <c r="B5163" s="113" t="s">
        <v>143</v>
      </c>
      <c r="C5163" s="113">
        <v>1993</v>
      </c>
      <c r="D5163" s="113" t="s">
        <v>122</v>
      </c>
      <c r="E5163" s="113" t="s">
        <v>127</v>
      </c>
      <c r="F5163" s="113" t="s">
        <v>200</v>
      </c>
      <c r="G5163" s="113">
        <v>1.1102362253433001E-4</v>
      </c>
    </row>
    <row r="5164" spans="1:7" x14ac:dyDescent="0.25">
      <c r="A5164" s="108" t="str">
        <f t="shared" si="80"/>
        <v>CY_1993_NATIONAL TOTAL_DIOX</v>
      </c>
      <c r="B5164" s="113" t="s">
        <v>143</v>
      </c>
      <c r="C5164" s="113">
        <v>1993</v>
      </c>
      <c r="D5164" s="113" t="s">
        <v>122</v>
      </c>
      <c r="E5164" s="113" t="s">
        <v>128</v>
      </c>
      <c r="F5164" s="113" t="s">
        <v>200</v>
      </c>
      <c r="G5164" s="150">
        <v>1.8632657164238301E-8</v>
      </c>
    </row>
    <row r="5165" spans="1:7" x14ac:dyDescent="0.25">
      <c r="A5165" s="108" t="str">
        <f t="shared" si="80"/>
        <v>CY_1993_NATIONAL TOTAL_PAH</v>
      </c>
      <c r="B5165" s="113" t="s">
        <v>143</v>
      </c>
      <c r="C5165" s="113">
        <v>1993</v>
      </c>
      <c r="D5165" s="113" t="s">
        <v>122</v>
      </c>
      <c r="E5165" s="113" t="s">
        <v>129</v>
      </c>
      <c r="F5165" s="113" t="s">
        <v>200</v>
      </c>
      <c r="G5165" s="113">
        <v>1.40379283246402E-2</v>
      </c>
    </row>
    <row r="5166" spans="1:7" x14ac:dyDescent="0.25">
      <c r="A5166" s="108" t="str">
        <f t="shared" si="80"/>
        <v>CY_1993_NATIONAL TOTAL_HCB</v>
      </c>
      <c r="B5166" s="113" t="s">
        <v>143</v>
      </c>
      <c r="C5166" s="113">
        <v>1993</v>
      </c>
      <c r="D5166" s="113" t="s">
        <v>122</v>
      </c>
      <c r="E5166" s="113" t="s">
        <v>130</v>
      </c>
      <c r="F5166" s="113" t="s">
        <v>200</v>
      </c>
      <c r="G5166" s="150">
        <v>5.2661026414810503E-8</v>
      </c>
    </row>
    <row r="5167" spans="1:7" x14ac:dyDescent="0.25">
      <c r="A5167" s="108" t="str">
        <f t="shared" si="80"/>
        <v>CY_1993_NATIONAL TOTAL_PCB</v>
      </c>
      <c r="B5167" s="113" t="s">
        <v>143</v>
      </c>
      <c r="C5167" s="113">
        <v>1993</v>
      </c>
      <c r="D5167" s="113" t="s">
        <v>122</v>
      </c>
      <c r="E5167" s="113" t="s">
        <v>259</v>
      </c>
      <c r="F5167" s="113" t="s">
        <v>200</v>
      </c>
      <c r="G5167" s="150">
        <v>3.8122932171142598E-8</v>
      </c>
    </row>
    <row r="5168" spans="1:7" x14ac:dyDescent="0.25">
      <c r="A5168" s="108" t="str">
        <f t="shared" si="80"/>
        <v>CY_1993_1A3(FU)_NOx</v>
      </c>
      <c r="B5168" s="113" t="s">
        <v>143</v>
      </c>
      <c r="C5168" s="113">
        <v>1993</v>
      </c>
      <c r="D5168" s="113" t="s">
        <v>134</v>
      </c>
      <c r="E5168" s="113" t="s">
        <v>199</v>
      </c>
      <c r="F5168" s="113" t="s">
        <v>200</v>
      </c>
      <c r="G5168" s="113">
        <v>10.042201078653701</v>
      </c>
    </row>
    <row r="5169" spans="1:7" x14ac:dyDescent="0.25">
      <c r="A5169" s="108" t="str">
        <f t="shared" si="80"/>
        <v>CY_1993_1A3(FS)_NOx</v>
      </c>
      <c r="B5169" s="113" t="s">
        <v>143</v>
      </c>
      <c r="C5169" s="113">
        <v>1993</v>
      </c>
      <c r="D5169" s="113" t="s">
        <v>132</v>
      </c>
      <c r="E5169" s="113" t="s">
        <v>199</v>
      </c>
      <c r="F5169" s="113" t="s">
        <v>200</v>
      </c>
      <c r="G5169" s="113">
        <v>10.042201078653701</v>
      </c>
    </row>
    <row r="5170" spans="1:7" x14ac:dyDescent="0.25">
      <c r="A5170" s="108" t="str">
        <f t="shared" si="80"/>
        <v>CY_1993_1A3(FU)_NMVOC</v>
      </c>
      <c r="B5170" s="113" t="s">
        <v>143</v>
      </c>
      <c r="C5170" s="113">
        <v>1993</v>
      </c>
      <c r="D5170" s="113" t="s">
        <v>134</v>
      </c>
      <c r="E5170" s="113" t="s">
        <v>123</v>
      </c>
      <c r="F5170" s="113" t="s">
        <v>200</v>
      </c>
      <c r="G5170" s="113">
        <v>6.6741255035832898</v>
      </c>
    </row>
    <row r="5171" spans="1:7" x14ac:dyDescent="0.25">
      <c r="A5171" s="108" t="str">
        <f t="shared" si="80"/>
        <v>CY_1993_1A3(FS)_NMVOC</v>
      </c>
      <c r="B5171" s="113" t="s">
        <v>143</v>
      </c>
      <c r="C5171" s="113">
        <v>1993</v>
      </c>
      <c r="D5171" s="113" t="s">
        <v>132</v>
      </c>
      <c r="E5171" s="113" t="s">
        <v>123</v>
      </c>
      <c r="F5171" s="113" t="s">
        <v>200</v>
      </c>
      <c r="G5171" s="113">
        <v>6.6741255035832898</v>
      </c>
    </row>
    <row r="5172" spans="1:7" x14ac:dyDescent="0.25">
      <c r="A5172" s="108" t="str">
        <f t="shared" si="80"/>
        <v>CY_1993_1A3(FU)_SOx</v>
      </c>
      <c r="B5172" s="113" t="s">
        <v>143</v>
      </c>
      <c r="C5172" s="113">
        <v>1993</v>
      </c>
      <c r="D5172" s="113" t="s">
        <v>134</v>
      </c>
      <c r="E5172" s="113" t="s">
        <v>201</v>
      </c>
      <c r="F5172" s="113" t="s">
        <v>200</v>
      </c>
      <c r="G5172" s="113">
        <v>5.6346633842349503</v>
      </c>
    </row>
    <row r="5173" spans="1:7" x14ac:dyDescent="0.25">
      <c r="A5173" s="108" t="str">
        <f t="shared" si="80"/>
        <v>CY_1993_1A3(FS)_SOx</v>
      </c>
      <c r="B5173" s="113" t="s">
        <v>143</v>
      </c>
      <c r="C5173" s="113">
        <v>1993</v>
      </c>
      <c r="D5173" s="113" t="s">
        <v>132</v>
      </c>
      <c r="E5173" s="113" t="s">
        <v>201</v>
      </c>
      <c r="F5173" s="113" t="s">
        <v>200</v>
      </c>
      <c r="G5173" s="113">
        <v>5.6346633842349503</v>
      </c>
    </row>
    <row r="5174" spans="1:7" x14ac:dyDescent="0.25">
      <c r="A5174" s="108" t="str">
        <f t="shared" si="80"/>
        <v>CY_1993_1A3(FU)_NH3</v>
      </c>
      <c r="B5174" s="113" t="s">
        <v>143</v>
      </c>
      <c r="C5174" s="113">
        <v>1993</v>
      </c>
      <c r="D5174" s="113" t="s">
        <v>134</v>
      </c>
      <c r="E5174" s="113" t="s">
        <v>124</v>
      </c>
      <c r="F5174" s="113" t="s">
        <v>200</v>
      </c>
      <c r="G5174" s="113">
        <v>8.9313736906814101E-2</v>
      </c>
    </row>
    <row r="5175" spans="1:7" x14ac:dyDescent="0.25">
      <c r="A5175" s="108" t="str">
        <f t="shared" si="80"/>
        <v>CY_1993_1A3(FS)_NH3</v>
      </c>
      <c r="B5175" s="113" t="s">
        <v>143</v>
      </c>
      <c r="C5175" s="113">
        <v>1993</v>
      </c>
      <c r="D5175" s="113" t="s">
        <v>132</v>
      </c>
      <c r="E5175" s="113" t="s">
        <v>124</v>
      </c>
      <c r="F5175" s="113" t="s">
        <v>200</v>
      </c>
      <c r="G5175" s="113">
        <v>8.9313736906814101E-2</v>
      </c>
    </row>
    <row r="5176" spans="1:7" x14ac:dyDescent="0.25">
      <c r="A5176" s="108" t="str">
        <f t="shared" si="80"/>
        <v>CY_1993_3D_NOx</v>
      </c>
      <c r="B5176" s="113" t="s">
        <v>143</v>
      </c>
      <c r="C5176" s="113">
        <v>1993</v>
      </c>
      <c r="D5176" s="113" t="s">
        <v>206</v>
      </c>
      <c r="E5176" s="113" t="s">
        <v>199</v>
      </c>
      <c r="F5176" s="113" t="s">
        <v>200</v>
      </c>
      <c r="G5176" s="113">
        <v>1.1699199707388801</v>
      </c>
    </row>
    <row r="5177" spans="1:7" x14ac:dyDescent="0.25">
      <c r="A5177" s="108" t="str">
        <f t="shared" si="80"/>
        <v>CY_1994_NATIONAL TOTAL_NOx</v>
      </c>
      <c r="B5177" s="113" t="s">
        <v>143</v>
      </c>
      <c r="C5177" s="113">
        <v>1994</v>
      </c>
      <c r="D5177" s="113" t="s">
        <v>122</v>
      </c>
      <c r="E5177" s="113" t="s">
        <v>199</v>
      </c>
      <c r="F5177" s="113" t="s">
        <v>200</v>
      </c>
      <c r="G5177" s="113">
        <v>20.969326244025901</v>
      </c>
    </row>
    <row r="5178" spans="1:7" x14ac:dyDescent="0.25">
      <c r="A5178" s="108" t="str">
        <f t="shared" si="80"/>
        <v>CY_1994_NATIONAL TOTAL_NMVOC</v>
      </c>
      <c r="B5178" s="113" t="s">
        <v>143</v>
      </c>
      <c r="C5178" s="113">
        <v>1994</v>
      </c>
      <c r="D5178" s="113" t="s">
        <v>122</v>
      </c>
      <c r="E5178" s="113" t="s">
        <v>123</v>
      </c>
      <c r="F5178" s="113" t="s">
        <v>200</v>
      </c>
      <c r="G5178" s="113">
        <v>14.620587342848101</v>
      </c>
    </row>
    <row r="5179" spans="1:7" x14ac:dyDescent="0.25">
      <c r="A5179" s="108" t="str">
        <f t="shared" si="80"/>
        <v>CY_1994_NATIONAL TOTAL_SOx</v>
      </c>
      <c r="B5179" s="113" t="s">
        <v>143</v>
      </c>
      <c r="C5179" s="113">
        <v>1994</v>
      </c>
      <c r="D5179" s="113" t="s">
        <v>122</v>
      </c>
      <c r="E5179" s="113" t="s">
        <v>201</v>
      </c>
      <c r="F5179" s="113" t="s">
        <v>200</v>
      </c>
      <c r="G5179" s="113">
        <v>41.870718849112599</v>
      </c>
    </row>
    <row r="5180" spans="1:7" x14ac:dyDescent="0.25">
      <c r="A5180" s="108" t="str">
        <f t="shared" si="80"/>
        <v>CY_1994_NATIONAL TOTAL_NH3</v>
      </c>
      <c r="B5180" s="113" t="s">
        <v>143</v>
      </c>
      <c r="C5180" s="113">
        <v>1994</v>
      </c>
      <c r="D5180" s="113" t="s">
        <v>122</v>
      </c>
      <c r="E5180" s="113" t="s">
        <v>124</v>
      </c>
      <c r="F5180" s="113" t="s">
        <v>200</v>
      </c>
      <c r="G5180" s="113">
        <v>8.3251772918727998</v>
      </c>
    </row>
    <row r="5181" spans="1:7" x14ac:dyDescent="0.25">
      <c r="A5181" s="108" t="str">
        <f t="shared" si="80"/>
        <v>CY_1994_NATIONAL TOTAL_Pb</v>
      </c>
      <c r="B5181" s="113" t="s">
        <v>143</v>
      </c>
      <c r="C5181" s="113">
        <v>1994</v>
      </c>
      <c r="D5181" s="113" t="s">
        <v>122</v>
      </c>
      <c r="E5181" s="113" t="s">
        <v>125</v>
      </c>
      <c r="F5181" s="113" t="s">
        <v>200</v>
      </c>
      <c r="G5181" s="113">
        <v>2.6919117530807401E-2</v>
      </c>
    </row>
    <row r="5182" spans="1:7" x14ac:dyDescent="0.25">
      <c r="A5182" s="108" t="str">
        <f t="shared" si="80"/>
        <v>CY_1994_NATIONAL TOTAL_Cd</v>
      </c>
      <c r="B5182" s="113" t="s">
        <v>143</v>
      </c>
      <c r="C5182" s="113">
        <v>1994</v>
      </c>
      <c r="D5182" s="113" t="s">
        <v>122</v>
      </c>
      <c r="E5182" s="113" t="s">
        <v>126</v>
      </c>
      <c r="F5182" s="113" t="s">
        <v>200</v>
      </c>
      <c r="G5182" s="150">
        <v>8.9539910307720897E-5</v>
      </c>
    </row>
    <row r="5183" spans="1:7" x14ac:dyDescent="0.25">
      <c r="A5183" s="108" t="str">
        <f t="shared" si="80"/>
        <v>CY_1994_NATIONAL TOTAL_Hg</v>
      </c>
      <c r="B5183" s="113" t="s">
        <v>143</v>
      </c>
      <c r="C5183" s="113">
        <v>1994</v>
      </c>
      <c r="D5183" s="113" t="s">
        <v>122</v>
      </c>
      <c r="E5183" s="113" t="s">
        <v>127</v>
      </c>
      <c r="F5183" s="113" t="s">
        <v>200</v>
      </c>
      <c r="G5183" s="113">
        <v>1.14895216719616E-4</v>
      </c>
    </row>
    <row r="5184" spans="1:7" x14ac:dyDescent="0.25">
      <c r="A5184" s="108" t="str">
        <f t="shared" si="80"/>
        <v>CY_1994_NATIONAL TOTAL_DIOX</v>
      </c>
      <c r="B5184" s="113" t="s">
        <v>143</v>
      </c>
      <c r="C5184" s="113">
        <v>1994</v>
      </c>
      <c r="D5184" s="113" t="s">
        <v>122</v>
      </c>
      <c r="E5184" s="113" t="s">
        <v>128</v>
      </c>
      <c r="F5184" s="113" t="s">
        <v>200</v>
      </c>
      <c r="G5184" s="150">
        <v>1.9038541446676801E-8</v>
      </c>
    </row>
    <row r="5185" spans="1:7" x14ac:dyDescent="0.25">
      <c r="A5185" s="108" t="str">
        <f t="shared" si="80"/>
        <v>CY_1994_NATIONAL TOTAL_PAH</v>
      </c>
      <c r="B5185" s="113" t="s">
        <v>143</v>
      </c>
      <c r="C5185" s="113">
        <v>1994</v>
      </c>
      <c r="D5185" s="113" t="s">
        <v>122</v>
      </c>
      <c r="E5185" s="113" t="s">
        <v>129</v>
      </c>
      <c r="F5185" s="113" t="s">
        <v>200</v>
      </c>
      <c r="G5185" s="113">
        <v>1.2151533028407401E-2</v>
      </c>
    </row>
    <row r="5186" spans="1:7" x14ac:dyDescent="0.25">
      <c r="A5186" s="108" t="str">
        <f t="shared" ref="A5186:A5249" si="81">CONCATENATE(B5186,"_",C5186,"_",D5186,"_",E5186)</f>
        <v>CY_1994_NATIONAL TOTAL_HCB</v>
      </c>
      <c r="B5186" s="113" t="s">
        <v>143</v>
      </c>
      <c r="C5186" s="113">
        <v>1994</v>
      </c>
      <c r="D5186" s="113" t="s">
        <v>122</v>
      </c>
      <c r="E5186" s="113" t="s">
        <v>130</v>
      </c>
      <c r="F5186" s="113" t="s">
        <v>200</v>
      </c>
      <c r="G5186" s="150">
        <v>5.4000519774954299E-8</v>
      </c>
    </row>
    <row r="5187" spans="1:7" x14ac:dyDescent="0.25">
      <c r="A5187" s="108" t="str">
        <f t="shared" si="81"/>
        <v>CY_1994_NATIONAL TOTAL_PCB</v>
      </c>
      <c r="B5187" s="113" t="s">
        <v>143</v>
      </c>
      <c r="C5187" s="113">
        <v>1994</v>
      </c>
      <c r="D5187" s="113" t="s">
        <v>122</v>
      </c>
      <c r="E5187" s="113" t="s">
        <v>259</v>
      </c>
      <c r="F5187" s="113" t="s">
        <v>200</v>
      </c>
      <c r="G5187" s="150">
        <v>3.9752533849312801E-8</v>
      </c>
    </row>
    <row r="5188" spans="1:7" x14ac:dyDescent="0.25">
      <c r="A5188" s="108" t="str">
        <f t="shared" si="81"/>
        <v>CY_1994_1A3(FU)_NOx</v>
      </c>
      <c r="B5188" s="113" t="s">
        <v>143</v>
      </c>
      <c r="C5188" s="113">
        <v>1994</v>
      </c>
      <c r="D5188" s="113" t="s">
        <v>134</v>
      </c>
      <c r="E5188" s="113" t="s">
        <v>199</v>
      </c>
      <c r="F5188" s="113" t="s">
        <v>200</v>
      </c>
      <c r="G5188" s="113">
        <v>10.2127513835435</v>
      </c>
    </row>
    <row r="5189" spans="1:7" x14ac:dyDescent="0.25">
      <c r="A5189" s="108" t="str">
        <f t="shared" si="81"/>
        <v>CY_1994_1A3(FS)_NOx</v>
      </c>
      <c r="B5189" s="113" t="s">
        <v>143</v>
      </c>
      <c r="C5189" s="113">
        <v>1994</v>
      </c>
      <c r="D5189" s="113" t="s">
        <v>132</v>
      </c>
      <c r="E5189" s="113" t="s">
        <v>199</v>
      </c>
      <c r="F5189" s="113" t="s">
        <v>200</v>
      </c>
      <c r="G5189" s="113">
        <v>10.2127513835435</v>
      </c>
    </row>
    <row r="5190" spans="1:7" x14ac:dyDescent="0.25">
      <c r="A5190" s="108" t="str">
        <f t="shared" si="81"/>
        <v>CY_1994_1A3(FU)_NMVOC</v>
      </c>
      <c r="B5190" s="113" t="s">
        <v>143</v>
      </c>
      <c r="C5190" s="113">
        <v>1994</v>
      </c>
      <c r="D5190" s="113" t="s">
        <v>134</v>
      </c>
      <c r="E5190" s="113" t="s">
        <v>123</v>
      </c>
      <c r="F5190" s="113" t="s">
        <v>200</v>
      </c>
      <c r="G5190" s="113">
        <v>6.8224585174171404</v>
      </c>
    </row>
    <row r="5191" spans="1:7" x14ac:dyDescent="0.25">
      <c r="A5191" s="108" t="str">
        <f t="shared" si="81"/>
        <v>CY_1994_1A3(FS)_NMVOC</v>
      </c>
      <c r="B5191" s="113" t="s">
        <v>143</v>
      </c>
      <c r="C5191" s="113">
        <v>1994</v>
      </c>
      <c r="D5191" s="113" t="s">
        <v>132</v>
      </c>
      <c r="E5191" s="113" t="s">
        <v>123</v>
      </c>
      <c r="F5191" s="113" t="s">
        <v>200</v>
      </c>
      <c r="G5191" s="113">
        <v>6.8224585174171404</v>
      </c>
    </row>
    <row r="5192" spans="1:7" x14ac:dyDescent="0.25">
      <c r="A5192" s="108" t="str">
        <f t="shared" si="81"/>
        <v>CY_1994_1A3(FU)_SOx</v>
      </c>
      <c r="B5192" s="113" t="s">
        <v>143</v>
      </c>
      <c r="C5192" s="113">
        <v>1994</v>
      </c>
      <c r="D5192" s="113" t="s">
        <v>134</v>
      </c>
      <c r="E5192" s="113" t="s">
        <v>201</v>
      </c>
      <c r="F5192" s="113" t="s">
        <v>200</v>
      </c>
      <c r="G5192" s="113">
        <v>5.7845800523901199</v>
      </c>
    </row>
    <row r="5193" spans="1:7" x14ac:dyDescent="0.25">
      <c r="A5193" s="108" t="str">
        <f t="shared" si="81"/>
        <v>CY_1994_1A3(FS)_SOx</v>
      </c>
      <c r="B5193" s="113" t="s">
        <v>143</v>
      </c>
      <c r="C5193" s="113">
        <v>1994</v>
      </c>
      <c r="D5193" s="113" t="s">
        <v>132</v>
      </c>
      <c r="E5193" s="113" t="s">
        <v>201</v>
      </c>
      <c r="F5193" s="113" t="s">
        <v>200</v>
      </c>
      <c r="G5193" s="113">
        <v>5.7845800523901199</v>
      </c>
    </row>
    <row r="5194" spans="1:7" x14ac:dyDescent="0.25">
      <c r="A5194" s="108" t="str">
        <f t="shared" si="81"/>
        <v>CY_1994_1A3(FU)_NH3</v>
      </c>
      <c r="B5194" s="113" t="s">
        <v>143</v>
      </c>
      <c r="C5194" s="113">
        <v>1994</v>
      </c>
      <c r="D5194" s="113" t="s">
        <v>134</v>
      </c>
      <c r="E5194" s="113" t="s">
        <v>124</v>
      </c>
      <c r="F5194" s="113" t="s">
        <v>200</v>
      </c>
      <c r="G5194" s="113">
        <v>0.10138644889927299</v>
      </c>
    </row>
    <row r="5195" spans="1:7" x14ac:dyDescent="0.25">
      <c r="A5195" s="108" t="str">
        <f t="shared" si="81"/>
        <v>CY_1994_1A3(FS)_NH3</v>
      </c>
      <c r="B5195" s="113" t="s">
        <v>143</v>
      </c>
      <c r="C5195" s="113">
        <v>1994</v>
      </c>
      <c r="D5195" s="113" t="s">
        <v>132</v>
      </c>
      <c r="E5195" s="113" t="s">
        <v>124</v>
      </c>
      <c r="F5195" s="113" t="s">
        <v>200</v>
      </c>
      <c r="G5195" s="113">
        <v>0.10138644889927299</v>
      </c>
    </row>
    <row r="5196" spans="1:7" x14ac:dyDescent="0.25">
      <c r="A5196" s="108" t="str">
        <f t="shared" si="81"/>
        <v>CY_1994_3D_NOx</v>
      </c>
      <c r="B5196" s="113" t="s">
        <v>143</v>
      </c>
      <c r="C5196" s="113">
        <v>1994</v>
      </c>
      <c r="D5196" s="113" t="s">
        <v>206</v>
      </c>
      <c r="E5196" s="113" t="s">
        <v>199</v>
      </c>
      <c r="F5196" s="113" t="s">
        <v>200</v>
      </c>
      <c r="G5196" s="113">
        <v>1.1532693997135199</v>
      </c>
    </row>
    <row r="5197" spans="1:7" x14ac:dyDescent="0.25">
      <c r="A5197" s="108" t="str">
        <f t="shared" si="81"/>
        <v>CY_1995_NATIONAL TOTAL_NOx</v>
      </c>
      <c r="B5197" s="113" t="s">
        <v>143</v>
      </c>
      <c r="C5197" s="113">
        <v>1995</v>
      </c>
      <c r="D5197" s="113" t="s">
        <v>122</v>
      </c>
      <c r="E5197" s="113" t="s">
        <v>199</v>
      </c>
      <c r="F5197" s="113" t="s">
        <v>200</v>
      </c>
      <c r="G5197" s="113">
        <v>20.835556457923602</v>
      </c>
    </row>
    <row r="5198" spans="1:7" x14ac:dyDescent="0.25">
      <c r="A5198" s="108" t="str">
        <f t="shared" si="81"/>
        <v>CY_1995_NATIONAL TOTAL_NMVOC</v>
      </c>
      <c r="B5198" s="113" t="s">
        <v>143</v>
      </c>
      <c r="C5198" s="113">
        <v>1995</v>
      </c>
      <c r="D5198" s="113" t="s">
        <v>122</v>
      </c>
      <c r="E5198" s="113" t="s">
        <v>123</v>
      </c>
      <c r="F5198" s="113" t="s">
        <v>200</v>
      </c>
      <c r="G5198" s="113">
        <v>14.267631193457399</v>
      </c>
    </row>
    <row r="5199" spans="1:7" x14ac:dyDescent="0.25">
      <c r="A5199" s="108" t="str">
        <f t="shared" si="81"/>
        <v>CY_1995_NATIONAL TOTAL_SOx</v>
      </c>
      <c r="B5199" s="113" t="s">
        <v>143</v>
      </c>
      <c r="C5199" s="113">
        <v>1995</v>
      </c>
      <c r="D5199" s="113" t="s">
        <v>122</v>
      </c>
      <c r="E5199" s="113" t="s">
        <v>201</v>
      </c>
      <c r="F5199" s="113" t="s">
        <v>200</v>
      </c>
      <c r="G5199" s="113">
        <v>39.645288789290099</v>
      </c>
    </row>
    <row r="5200" spans="1:7" x14ac:dyDescent="0.25">
      <c r="A5200" s="108" t="str">
        <f t="shared" si="81"/>
        <v>CY_1995_NATIONAL TOTAL_NH3</v>
      </c>
      <c r="B5200" s="113" t="s">
        <v>143</v>
      </c>
      <c r="C5200" s="113">
        <v>1995</v>
      </c>
      <c r="D5200" s="113" t="s">
        <v>122</v>
      </c>
      <c r="E5200" s="113" t="s">
        <v>124</v>
      </c>
      <c r="F5200" s="113" t="s">
        <v>200</v>
      </c>
      <c r="G5200" s="113">
        <v>8.5151013533817306</v>
      </c>
    </row>
    <row r="5201" spans="1:7" x14ac:dyDescent="0.25">
      <c r="A5201" s="108" t="str">
        <f t="shared" si="81"/>
        <v>CY_1995_NATIONAL TOTAL_Pb</v>
      </c>
      <c r="B5201" s="113" t="s">
        <v>143</v>
      </c>
      <c r="C5201" s="113">
        <v>1995</v>
      </c>
      <c r="D5201" s="113" t="s">
        <v>122</v>
      </c>
      <c r="E5201" s="113" t="s">
        <v>125</v>
      </c>
      <c r="F5201" s="113" t="s">
        <v>200</v>
      </c>
      <c r="G5201" s="113">
        <v>2.6765833865644299E-2</v>
      </c>
    </row>
    <row r="5202" spans="1:7" x14ac:dyDescent="0.25">
      <c r="A5202" s="108" t="str">
        <f t="shared" si="81"/>
        <v>CY_1995_NATIONAL TOTAL_Cd</v>
      </c>
      <c r="B5202" s="113" t="s">
        <v>143</v>
      </c>
      <c r="C5202" s="113">
        <v>1995</v>
      </c>
      <c r="D5202" s="113" t="s">
        <v>122</v>
      </c>
      <c r="E5202" s="113" t="s">
        <v>126</v>
      </c>
      <c r="F5202" s="113" t="s">
        <v>200</v>
      </c>
      <c r="G5202" s="150">
        <v>8.6953771556689299E-5</v>
      </c>
    </row>
    <row r="5203" spans="1:7" x14ac:dyDescent="0.25">
      <c r="A5203" s="108" t="str">
        <f t="shared" si="81"/>
        <v>CY_1995_NATIONAL TOTAL_Hg</v>
      </c>
      <c r="B5203" s="113" t="s">
        <v>143</v>
      </c>
      <c r="C5203" s="113">
        <v>1995</v>
      </c>
      <c r="D5203" s="113" t="s">
        <v>122</v>
      </c>
      <c r="E5203" s="113" t="s">
        <v>127</v>
      </c>
      <c r="F5203" s="113" t="s">
        <v>200</v>
      </c>
      <c r="G5203" s="113">
        <v>1.1135821748295E-4</v>
      </c>
    </row>
    <row r="5204" spans="1:7" x14ac:dyDescent="0.25">
      <c r="A5204" s="108" t="str">
        <f t="shared" si="81"/>
        <v>CY_1995_NATIONAL TOTAL_DIOX</v>
      </c>
      <c r="B5204" s="113" t="s">
        <v>143</v>
      </c>
      <c r="C5204" s="113">
        <v>1995</v>
      </c>
      <c r="D5204" s="113" t="s">
        <v>122</v>
      </c>
      <c r="E5204" s="113" t="s">
        <v>128</v>
      </c>
      <c r="F5204" s="113" t="s">
        <v>200</v>
      </c>
      <c r="G5204" s="150">
        <v>1.9418610445397E-8</v>
      </c>
    </row>
    <row r="5205" spans="1:7" x14ac:dyDescent="0.25">
      <c r="A5205" s="108" t="str">
        <f t="shared" si="81"/>
        <v>CY_1995_NATIONAL TOTAL_PAH</v>
      </c>
      <c r="B5205" s="113" t="s">
        <v>143</v>
      </c>
      <c r="C5205" s="113">
        <v>1995</v>
      </c>
      <c r="D5205" s="113" t="s">
        <v>122</v>
      </c>
      <c r="E5205" s="113" t="s">
        <v>129</v>
      </c>
      <c r="F5205" s="113" t="s">
        <v>200</v>
      </c>
      <c r="G5205" s="113">
        <v>1.09335155890685E-2</v>
      </c>
    </row>
    <row r="5206" spans="1:7" x14ac:dyDescent="0.25">
      <c r="A5206" s="108" t="str">
        <f t="shared" si="81"/>
        <v>CY_1995_NATIONAL TOTAL_HCB</v>
      </c>
      <c r="B5206" s="113" t="s">
        <v>143</v>
      </c>
      <c r="C5206" s="113">
        <v>1995</v>
      </c>
      <c r="D5206" s="113" t="s">
        <v>122</v>
      </c>
      <c r="E5206" s="113" t="s">
        <v>130</v>
      </c>
      <c r="F5206" s="113" t="s">
        <v>200</v>
      </c>
      <c r="G5206" s="150">
        <v>5.4683320708046603E-8</v>
      </c>
    </row>
    <row r="5207" spans="1:7" x14ac:dyDescent="0.25">
      <c r="A5207" s="108" t="str">
        <f t="shared" si="81"/>
        <v>CY_1995_NATIONAL TOTAL_PCB</v>
      </c>
      <c r="B5207" s="113" t="s">
        <v>143</v>
      </c>
      <c r="C5207" s="113">
        <v>1995</v>
      </c>
      <c r="D5207" s="113" t="s">
        <v>122</v>
      </c>
      <c r="E5207" s="113" t="s">
        <v>259</v>
      </c>
      <c r="F5207" s="113" t="s">
        <v>200</v>
      </c>
      <c r="G5207" s="150">
        <v>3.8691072037080802E-8</v>
      </c>
    </row>
    <row r="5208" spans="1:7" x14ac:dyDescent="0.25">
      <c r="A5208" s="108" t="str">
        <f t="shared" si="81"/>
        <v>CY_1995_1A3(FU)_NOx</v>
      </c>
      <c r="B5208" s="113" t="s">
        <v>143</v>
      </c>
      <c r="C5208" s="113">
        <v>1995</v>
      </c>
      <c r="D5208" s="113" t="s">
        <v>134</v>
      </c>
      <c r="E5208" s="113" t="s">
        <v>199</v>
      </c>
      <c r="F5208" s="113" t="s">
        <v>200</v>
      </c>
      <c r="G5208" s="113">
        <v>10.5698735183102</v>
      </c>
    </row>
    <row r="5209" spans="1:7" x14ac:dyDescent="0.25">
      <c r="A5209" s="108" t="str">
        <f t="shared" si="81"/>
        <v>CY_1995_1A3(FS)_NOx</v>
      </c>
      <c r="B5209" s="113" t="s">
        <v>143</v>
      </c>
      <c r="C5209" s="113">
        <v>1995</v>
      </c>
      <c r="D5209" s="113" t="s">
        <v>132</v>
      </c>
      <c r="E5209" s="113" t="s">
        <v>199</v>
      </c>
      <c r="F5209" s="113" t="s">
        <v>200</v>
      </c>
      <c r="G5209" s="113">
        <v>10.5698735183102</v>
      </c>
    </row>
    <row r="5210" spans="1:7" x14ac:dyDescent="0.25">
      <c r="A5210" s="108" t="str">
        <f t="shared" si="81"/>
        <v>CY_1995_1A3(FU)_NMVOC</v>
      </c>
      <c r="B5210" s="113" t="s">
        <v>143</v>
      </c>
      <c r="C5210" s="113">
        <v>1995</v>
      </c>
      <c r="D5210" s="113" t="s">
        <v>134</v>
      </c>
      <c r="E5210" s="113" t="s">
        <v>123</v>
      </c>
      <c r="F5210" s="113" t="s">
        <v>200</v>
      </c>
      <c r="G5210" s="113">
        <v>6.6421298614239896</v>
      </c>
    </row>
    <row r="5211" spans="1:7" x14ac:dyDescent="0.25">
      <c r="A5211" s="108" t="str">
        <f t="shared" si="81"/>
        <v>CY_1995_1A3(FS)_NMVOC</v>
      </c>
      <c r="B5211" s="113" t="s">
        <v>143</v>
      </c>
      <c r="C5211" s="113">
        <v>1995</v>
      </c>
      <c r="D5211" s="113" t="s">
        <v>132</v>
      </c>
      <c r="E5211" s="113" t="s">
        <v>123</v>
      </c>
      <c r="F5211" s="113" t="s">
        <v>200</v>
      </c>
      <c r="G5211" s="113">
        <v>6.6421298614239896</v>
      </c>
    </row>
    <row r="5212" spans="1:7" x14ac:dyDescent="0.25">
      <c r="A5212" s="108" t="str">
        <f t="shared" si="81"/>
        <v>CY_1995_1A3(FU)_SOx</v>
      </c>
      <c r="B5212" s="113" t="s">
        <v>143</v>
      </c>
      <c r="C5212" s="113">
        <v>1995</v>
      </c>
      <c r="D5212" s="113" t="s">
        <v>134</v>
      </c>
      <c r="E5212" s="113" t="s">
        <v>201</v>
      </c>
      <c r="F5212" s="113" t="s">
        <v>200</v>
      </c>
      <c r="G5212" s="113">
        <v>6.2659263337708202</v>
      </c>
    </row>
    <row r="5213" spans="1:7" x14ac:dyDescent="0.25">
      <c r="A5213" s="108" t="str">
        <f t="shared" si="81"/>
        <v>CY_1995_1A3(FS)_SOx</v>
      </c>
      <c r="B5213" s="113" t="s">
        <v>143</v>
      </c>
      <c r="C5213" s="113">
        <v>1995</v>
      </c>
      <c r="D5213" s="113" t="s">
        <v>132</v>
      </c>
      <c r="E5213" s="113" t="s">
        <v>201</v>
      </c>
      <c r="F5213" s="113" t="s">
        <v>200</v>
      </c>
      <c r="G5213" s="113">
        <v>6.2659263337708202</v>
      </c>
    </row>
    <row r="5214" spans="1:7" x14ac:dyDescent="0.25">
      <c r="A5214" s="108" t="str">
        <f t="shared" si="81"/>
        <v>CY_1995_1A3(FU)_NH3</v>
      </c>
      <c r="B5214" s="113" t="s">
        <v>143</v>
      </c>
      <c r="C5214" s="113">
        <v>1995</v>
      </c>
      <c r="D5214" s="113" t="s">
        <v>134</v>
      </c>
      <c r="E5214" s="113" t="s">
        <v>124</v>
      </c>
      <c r="F5214" s="113" t="s">
        <v>200</v>
      </c>
      <c r="G5214" s="113">
        <v>0.11156492477207</v>
      </c>
    </row>
    <row r="5215" spans="1:7" x14ac:dyDescent="0.25">
      <c r="A5215" s="108" t="str">
        <f t="shared" si="81"/>
        <v>CY_1995_1A3(FS)_NH3</v>
      </c>
      <c r="B5215" s="113" t="s">
        <v>143</v>
      </c>
      <c r="C5215" s="113">
        <v>1995</v>
      </c>
      <c r="D5215" s="113" t="s">
        <v>132</v>
      </c>
      <c r="E5215" s="113" t="s">
        <v>124</v>
      </c>
      <c r="F5215" s="113" t="s">
        <v>200</v>
      </c>
      <c r="G5215" s="113">
        <v>0.11156492477207</v>
      </c>
    </row>
    <row r="5216" spans="1:7" x14ac:dyDescent="0.25">
      <c r="A5216" s="108" t="str">
        <f t="shared" si="81"/>
        <v>CY_1995_3D_NOx</v>
      </c>
      <c r="B5216" s="113" t="s">
        <v>143</v>
      </c>
      <c r="C5216" s="113">
        <v>1995</v>
      </c>
      <c r="D5216" s="113" t="s">
        <v>206</v>
      </c>
      <c r="E5216" s="113" t="s">
        <v>199</v>
      </c>
      <c r="F5216" s="113" t="s">
        <v>200</v>
      </c>
      <c r="G5216" s="113">
        <v>1.12582919070999</v>
      </c>
    </row>
    <row r="5217" spans="1:7" x14ac:dyDescent="0.25">
      <c r="A5217" s="108" t="str">
        <f t="shared" si="81"/>
        <v>CY_1996_NATIONAL TOTAL_NOx</v>
      </c>
      <c r="B5217" s="113" t="s">
        <v>143</v>
      </c>
      <c r="C5217" s="113">
        <v>1996</v>
      </c>
      <c r="D5217" s="113" t="s">
        <v>122</v>
      </c>
      <c r="E5217" s="113" t="s">
        <v>199</v>
      </c>
      <c r="F5217" s="113" t="s">
        <v>200</v>
      </c>
      <c r="G5217" s="113">
        <v>21.014098244861199</v>
      </c>
    </row>
    <row r="5218" spans="1:7" x14ac:dyDescent="0.25">
      <c r="A5218" s="108" t="str">
        <f t="shared" si="81"/>
        <v>CY_1996_NATIONAL TOTAL_NMVOC</v>
      </c>
      <c r="B5218" s="113" t="s">
        <v>143</v>
      </c>
      <c r="C5218" s="113">
        <v>1996</v>
      </c>
      <c r="D5218" s="113" t="s">
        <v>122</v>
      </c>
      <c r="E5218" s="113" t="s">
        <v>123</v>
      </c>
      <c r="F5218" s="113" t="s">
        <v>200</v>
      </c>
      <c r="G5218" s="113">
        <v>14.1444810810099</v>
      </c>
    </row>
    <row r="5219" spans="1:7" x14ac:dyDescent="0.25">
      <c r="A5219" s="108" t="str">
        <f t="shared" si="81"/>
        <v>CY_1996_NATIONAL TOTAL_SOx</v>
      </c>
      <c r="B5219" s="113" t="s">
        <v>143</v>
      </c>
      <c r="C5219" s="113">
        <v>1996</v>
      </c>
      <c r="D5219" s="113" t="s">
        <v>122</v>
      </c>
      <c r="E5219" s="113" t="s">
        <v>201</v>
      </c>
      <c r="F5219" s="113" t="s">
        <v>200</v>
      </c>
      <c r="G5219" s="113">
        <v>41.650558256036902</v>
      </c>
    </row>
    <row r="5220" spans="1:7" x14ac:dyDescent="0.25">
      <c r="A5220" s="108" t="str">
        <f t="shared" si="81"/>
        <v>CY_1996_NATIONAL TOTAL_NH3</v>
      </c>
      <c r="B5220" s="113" t="s">
        <v>143</v>
      </c>
      <c r="C5220" s="113">
        <v>1996</v>
      </c>
      <c r="D5220" s="113" t="s">
        <v>122</v>
      </c>
      <c r="E5220" s="113" t="s">
        <v>124</v>
      </c>
      <c r="F5220" s="113" t="s">
        <v>200</v>
      </c>
      <c r="G5220" s="113">
        <v>8.9000147527261504</v>
      </c>
    </row>
    <row r="5221" spans="1:7" x14ac:dyDescent="0.25">
      <c r="A5221" s="108" t="str">
        <f t="shared" si="81"/>
        <v>CY_1996_NATIONAL TOTAL_Pb</v>
      </c>
      <c r="B5221" s="113" t="s">
        <v>143</v>
      </c>
      <c r="C5221" s="113">
        <v>1996</v>
      </c>
      <c r="D5221" s="113" t="s">
        <v>122</v>
      </c>
      <c r="E5221" s="113" t="s">
        <v>125</v>
      </c>
      <c r="F5221" s="113" t="s">
        <v>200</v>
      </c>
      <c r="G5221" s="113">
        <v>2.6141201526638201E-2</v>
      </c>
    </row>
    <row r="5222" spans="1:7" x14ac:dyDescent="0.25">
      <c r="A5222" s="108" t="str">
        <f t="shared" si="81"/>
        <v>CY_1996_NATIONAL TOTAL_Cd</v>
      </c>
      <c r="B5222" s="113" t="s">
        <v>143</v>
      </c>
      <c r="C5222" s="113">
        <v>1996</v>
      </c>
      <c r="D5222" s="113" t="s">
        <v>122</v>
      </c>
      <c r="E5222" s="113" t="s">
        <v>126</v>
      </c>
      <c r="F5222" s="113" t="s">
        <v>200</v>
      </c>
      <c r="G5222" s="150">
        <v>8.7492350233200401E-5</v>
      </c>
    </row>
    <row r="5223" spans="1:7" x14ac:dyDescent="0.25">
      <c r="A5223" s="108" t="str">
        <f t="shared" si="81"/>
        <v>CY_1996_NATIONAL TOTAL_Hg</v>
      </c>
      <c r="B5223" s="113" t="s">
        <v>143</v>
      </c>
      <c r="C5223" s="113">
        <v>1996</v>
      </c>
      <c r="D5223" s="113" t="s">
        <v>122</v>
      </c>
      <c r="E5223" s="113" t="s">
        <v>127</v>
      </c>
      <c r="F5223" s="113" t="s">
        <v>200</v>
      </c>
      <c r="G5223" s="113">
        <v>1.1712207394265E-4</v>
      </c>
    </row>
    <row r="5224" spans="1:7" x14ac:dyDescent="0.25">
      <c r="A5224" s="108" t="str">
        <f t="shared" si="81"/>
        <v>CY_1996_NATIONAL TOTAL_DIOX</v>
      </c>
      <c r="B5224" s="113" t="s">
        <v>143</v>
      </c>
      <c r="C5224" s="113">
        <v>1996</v>
      </c>
      <c r="D5224" s="113" t="s">
        <v>122</v>
      </c>
      <c r="E5224" s="113" t="s">
        <v>128</v>
      </c>
      <c r="F5224" s="113" t="s">
        <v>200</v>
      </c>
      <c r="G5224" s="150">
        <v>1.9763002449367999E-8</v>
      </c>
    </row>
    <row r="5225" spans="1:7" x14ac:dyDescent="0.25">
      <c r="A5225" s="108" t="str">
        <f t="shared" si="81"/>
        <v>CY_1996_NATIONAL TOTAL_PAH</v>
      </c>
      <c r="B5225" s="113" t="s">
        <v>143</v>
      </c>
      <c r="C5225" s="113">
        <v>1996</v>
      </c>
      <c r="D5225" s="113" t="s">
        <v>122</v>
      </c>
      <c r="E5225" s="113" t="s">
        <v>129</v>
      </c>
      <c r="F5225" s="113" t="s">
        <v>200</v>
      </c>
      <c r="G5225" s="113">
        <v>9.8916865113746408E-3</v>
      </c>
    </row>
    <row r="5226" spans="1:7" x14ac:dyDescent="0.25">
      <c r="A5226" s="108" t="str">
        <f t="shared" si="81"/>
        <v>CY_1996_NATIONAL TOTAL_HCB</v>
      </c>
      <c r="B5226" s="113" t="s">
        <v>143</v>
      </c>
      <c r="C5226" s="113">
        <v>1996</v>
      </c>
      <c r="D5226" s="113" t="s">
        <v>122</v>
      </c>
      <c r="E5226" s="113" t="s">
        <v>130</v>
      </c>
      <c r="F5226" s="113" t="s">
        <v>200</v>
      </c>
      <c r="G5226" s="150">
        <v>5.6032274101308399E-8</v>
      </c>
    </row>
    <row r="5227" spans="1:7" x14ac:dyDescent="0.25">
      <c r="A5227" s="108" t="str">
        <f t="shared" si="81"/>
        <v>CY_1996_NATIONAL TOTAL_PCB</v>
      </c>
      <c r="B5227" s="113" t="s">
        <v>143</v>
      </c>
      <c r="C5227" s="113">
        <v>1996</v>
      </c>
      <c r="D5227" s="113" t="s">
        <v>122</v>
      </c>
      <c r="E5227" s="113" t="s">
        <v>259</v>
      </c>
      <c r="F5227" s="113" t="s">
        <v>200</v>
      </c>
      <c r="G5227" s="150">
        <v>4.1169333276599403E-8</v>
      </c>
    </row>
    <row r="5228" spans="1:7" x14ac:dyDescent="0.25">
      <c r="A5228" s="108" t="str">
        <f t="shared" si="81"/>
        <v>CY_1996_1A3(FU)_NOx</v>
      </c>
      <c r="B5228" s="113" t="s">
        <v>143</v>
      </c>
      <c r="C5228" s="113">
        <v>1996</v>
      </c>
      <c r="D5228" s="113" t="s">
        <v>134</v>
      </c>
      <c r="E5228" s="113" t="s">
        <v>199</v>
      </c>
      <c r="F5228" s="113" t="s">
        <v>200</v>
      </c>
      <c r="G5228" s="113">
        <v>10.272030968490901</v>
      </c>
    </row>
    <row r="5229" spans="1:7" x14ac:dyDescent="0.25">
      <c r="A5229" s="108" t="str">
        <f t="shared" si="81"/>
        <v>CY_1996_1A3(FS)_NOx</v>
      </c>
      <c r="B5229" s="113" t="s">
        <v>143</v>
      </c>
      <c r="C5229" s="113">
        <v>1996</v>
      </c>
      <c r="D5229" s="113" t="s">
        <v>132</v>
      </c>
      <c r="E5229" s="113" t="s">
        <v>199</v>
      </c>
      <c r="F5229" s="113" t="s">
        <v>200</v>
      </c>
      <c r="G5229" s="113">
        <v>10.272030968490901</v>
      </c>
    </row>
    <row r="5230" spans="1:7" x14ac:dyDescent="0.25">
      <c r="A5230" s="108" t="str">
        <f t="shared" si="81"/>
        <v>CY_1996_1A3(FU)_NMVOC</v>
      </c>
      <c r="B5230" s="113" t="s">
        <v>143</v>
      </c>
      <c r="C5230" s="113">
        <v>1996</v>
      </c>
      <c r="D5230" s="113" t="s">
        <v>134</v>
      </c>
      <c r="E5230" s="113" t="s">
        <v>123</v>
      </c>
      <c r="F5230" s="113" t="s">
        <v>200</v>
      </c>
      <c r="G5230" s="113">
        <v>6.4700716427056797</v>
      </c>
    </row>
    <row r="5231" spans="1:7" x14ac:dyDescent="0.25">
      <c r="A5231" s="108" t="str">
        <f t="shared" si="81"/>
        <v>CY_1996_1A3(FS)_NMVOC</v>
      </c>
      <c r="B5231" s="113" t="s">
        <v>143</v>
      </c>
      <c r="C5231" s="113">
        <v>1996</v>
      </c>
      <c r="D5231" s="113" t="s">
        <v>132</v>
      </c>
      <c r="E5231" s="113" t="s">
        <v>123</v>
      </c>
      <c r="F5231" s="113" t="s">
        <v>200</v>
      </c>
      <c r="G5231" s="113">
        <v>6.4700716427056797</v>
      </c>
    </row>
    <row r="5232" spans="1:7" x14ac:dyDescent="0.25">
      <c r="A5232" s="108" t="str">
        <f t="shared" si="81"/>
        <v>CY_1996_1A3(FU)_SOx</v>
      </c>
      <c r="B5232" s="113" t="s">
        <v>143</v>
      </c>
      <c r="C5232" s="113">
        <v>1996</v>
      </c>
      <c r="D5232" s="113" t="s">
        <v>134</v>
      </c>
      <c r="E5232" s="113" t="s">
        <v>201</v>
      </c>
      <c r="F5232" s="113" t="s">
        <v>200</v>
      </c>
      <c r="G5232" s="113">
        <v>6.5215124692908004</v>
      </c>
    </row>
    <row r="5233" spans="1:7" x14ac:dyDescent="0.25">
      <c r="A5233" s="108" t="str">
        <f t="shared" si="81"/>
        <v>CY_1996_1A3(FS)_SOx</v>
      </c>
      <c r="B5233" s="113" t="s">
        <v>143</v>
      </c>
      <c r="C5233" s="113">
        <v>1996</v>
      </c>
      <c r="D5233" s="113" t="s">
        <v>132</v>
      </c>
      <c r="E5233" s="113" t="s">
        <v>201</v>
      </c>
      <c r="F5233" s="113" t="s">
        <v>200</v>
      </c>
      <c r="G5233" s="113">
        <v>6.5215124692908004</v>
      </c>
    </row>
    <row r="5234" spans="1:7" x14ac:dyDescent="0.25">
      <c r="A5234" s="108" t="str">
        <f t="shared" si="81"/>
        <v>CY_1996_1A3(FU)_NH3</v>
      </c>
      <c r="B5234" s="113" t="s">
        <v>143</v>
      </c>
      <c r="C5234" s="113">
        <v>1996</v>
      </c>
      <c r="D5234" s="113" t="s">
        <v>134</v>
      </c>
      <c r="E5234" s="113" t="s">
        <v>124</v>
      </c>
      <c r="F5234" s="113" t="s">
        <v>200</v>
      </c>
      <c r="G5234" s="113">
        <v>0.12056904174472501</v>
      </c>
    </row>
    <row r="5235" spans="1:7" x14ac:dyDescent="0.25">
      <c r="A5235" s="108" t="str">
        <f t="shared" si="81"/>
        <v>CY_1996_1A3(FS)_NH3</v>
      </c>
      <c r="B5235" s="113" t="s">
        <v>143</v>
      </c>
      <c r="C5235" s="113">
        <v>1996</v>
      </c>
      <c r="D5235" s="113" t="s">
        <v>132</v>
      </c>
      <c r="E5235" s="113" t="s">
        <v>124</v>
      </c>
      <c r="F5235" s="113" t="s">
        <v>200</v>
      </c>
      <c r="G5235" s="113">
        <v>0.12056904174472501</v>
      </c>
    </row>
    <row r="5236" spans="1:7" x14ac:dyDescent="0.25">
      <c r="A5236" s="108" t="str">
        <f t="shared" si="81"/>
        <v>CY_1996_3D_NOx</v>
      </c>
      <c r="B5236" s="113" t="s">
        <v>143</v>
      </c>
      <c r="C5236" s="113">
        <v>1996</v>
      </c>
      <c r="D5236" s="113" t="s">
        <v>206</v>
      </c>
      <c r="E5236" s="113" t="s">
        <v>199</v>
      </c>
      <c r="F5236" s="113" t="s">
        <v>200</v>
      </c>
      <c r="G5236" s="113">
        <v>1.17838102631342</v>
      </c>
    </row>
    <row r="5237" spans="1:7" x14ac:dyDescent="0.25">
      <c r="A5237" s="108" t="str">
        <f t="shared" si="81"/>
        <v>CY_1997_NATIONAL TOTAL_NOx</v>
      </c>
      <c r="B5237" s="113" t="s">
        <v>143</v>
      </c>
      <c r="C5237" s="113">
        <v>1997</v>
      </c>
      <c r="D5237" s="113" t="s">
        <v>122</v>
      </c>
      <c r="E5237" s="113" t="s">
        <v>199</v>
      </c>
      <c r="F5237" s="113" t="s">
        <v>200</v>
      </c>
      <c r="G5237" s="113">
        <v>21.3966838686264</v>
      </c>
    </row>
    <row r="5238" spans="1:7" x14ac:dyDescent="0.25">
      <c r="A5238" s="108" t="str">
        <f t="shared" si="81"/>
        <v>CY_1997_NATIONAL TOTAL_NMVOC</v>
      </c>
      <c r="B5238" s="113" t="s">
        <v>143</v>
      </c>
      <c r="C5238" s="113">
        <v>1997</v>
      </c>
      <c r="D5238" s="113" t="s">
        <v>122</v>
      </c>
      <c r="E5238" s="113" t="s">
        <v>123</v>
      </c>
      <c r="F5238" s="113" t="s">
        <v>200</v>
      </c>
      <c r="G5238" s="113">
        <v>14.3138382055084</v>
      </c>
    </row>
    <row r="5239" spans="1:7" x14ac:dyDescent="0.25">
      <c r="A5239" s="108" t="str">
        <f t="shared" si="81"/>
        <v>CY_1997_NATIONAL TOTAL_SOx</v>
      </c>
      <c r="B5239" s="113" t="s">
        <v>143</v>
      </c>
      <c r="C5239" s="113">
        <v>1997</v>
      </c>
      <c r="D5239" s="113" t="s">
        <v>122</v>
      </c>
      <c r="E5239" s="113" t="s">
        <v>201</v>
      </c>
      <c r="F5239" s="113" t="s">
        <v>200</v>
      </c>
      <c r="G5239" s="113">
        <v>43.9992480872885</v>
      </c>
    </row>
    <row r="5240" spans="1:7" x14ac:dyDescent="0.25">
      <c r="A5240" s="108" t="str">
        <f t="shared" si="81"/>
        <v>CY_1997_NATIONAL TOTAL_NH3</v>
      </c>
      <c r="B5240" s="113" t="s">
        <v>143</v>
      </c>
      <c r="C5240" s="113">
        <v>1997</v>
      </c>
      <c r="D5240" s="113" t="s">
        <v>122</v>
      </c>
      <c r="E5240" s="113" t="s">
        <v>124</v>
      </c>
      <c r="F5240" s="113" t="s">
        <v>200</v>
      </c>
      <c r="G5240" s="113">
        <v>9.0012712177019107</v>
      </c>
    </row>
    <row r="5241" spans="1:7" x14ac:dyDescent="0.25">
      <c r="A5241" s="108" t="str">
        <f t="shared" si="81"/>
        <v>CY_1997_NATIONAL TOTAL_Pb</v>
      </c>
      <c r="B5241" s="113" t="s">
        <v>143</v>
      </c>
      <c r="C5241" s="113">
        <v>1997</v>
      </c>
      <c r="D5241" s="113" t="s">
        <v>122</v>
      </c>
      <c r="E5241" s="113" t="s">
        <v>125</v>
      </c>
      <c r="F5241" s="113" t="s">
        <v>200</v>
      </c>
      <c r="G5241" s="113">
        <v>2.5407084707598501E-2</v>
      </c>
    </row>
    <row r="5242" spans="1:7" x14ac:dyDescent="0.25">
      <c r="A5242" s="108" t="str">
        <f t="shared" si="81"/>
        <v>CY_1997_NATIONAL TOTAL_Cd</v>
      </c>
      <c r="B5242" s="113" t="s">
        <v>143</v>
      </c>
      <c r="C5242" s="113">
        <v>1997</v>
      </c>
      <c r="D5242" s="113" t="s">
        <v>122</v>
      </c>
      <c r="E5242" s="113" t="s">
        <v>126</v>
      </c>
      <c r="F5242" s="113" t="s">
        <v>200</v>
      </c>
      <c r="G5242" s="150">
        <v>8.9372071582830901E-5</v>
      </c>
    </row>
    <row r="5243" spans="1:7" x14ac:dyDescent="0.25">
      <c r="A5243" s="108" t="str">
        <f t="shared" si="81"/>
        <v>CY_1997_NATIONAL TOTAL_Hg</v>
      </c>
      <c r="B5243" s="113" t="s">
        <v>143</v>
      </c>
      <c r="C5243" s="113">
        <v>1997</v>
      </c>
      <c r="D5243" s="113" t="s">
        <v>122</v>
      </c>
      <c r="E5243" s="113" t="s">
        <v>127</v>
      </c>
      <c r="F5243" s="113" t="s">
        <v>200</v>
      </c>
      <c r="G5243" s="113">
        <v>1.16482820609843E-4</v>
      </c>
    </row>
    <row r="5244" spans="1:7" x14ac:dyDescent="0.25">
      <c r="A5244" s="108" t="str">
        <f t="shared" si="81"/>
        <v>CY_1997_NATIONAL TOTAL_DIOX</v>
      </c>
      <c r="B5244" s="113" t="s">
        <v>143</v>
      </c>
      <c r="C5244" s="113">
        <v>1997</v>
      </c>
      <c r="D5244" s="113" t="s">
        <v>122</v>
      </c>
      <c r="E5244" s="113" t="s">
        <v>128</v>
      </c>
      <c r="F5244" s="113" t="s">
        <v>200</v>
      </c>
      <c r="G5244" s="150">
        <v>2.0082600337568299E-8</v>
      </c>
    </row>
    <row r="5245" spans="1:7" x14ac:dyDescent="0.25">
      <c r="A5245" s="108" t="str">
        <f t="shared" si="81"/>
        <v>CY_1997_NATIONAL TOTAL_PAH</v>
      </c>
      <c r="B5245" s="113" t="s">
        <v>143</v>
      </c>
      <c r="C5245" s="113">
        <v>1997</v>
      </c>
      <c r="D5245" s="113" t="s">
        <v>122</v>
      </c>
      <c r="E5245" s="113" t="s">
        <v>129</v>
      </c>
      <c r="F5245" s="113" t="s">
        <v>200</v>
      </c>
      <c r="G5245" s="113">
        <v>9.0522390556514003E-3</v>
      </c>
    </row>
    <row r="5246" spans="1:7" x14ac:dyDescent="0.25">
      <c r="A5246" s="108" t="str">
        <f t="shared" si="81"/>
        <v>CY_1997_NATIONAL TOTAL_HCB</v>
      </c>
      <c r="B5246" s="113" t="s">
        <v>143</v>
      </c>
      <c r="C5246" s="113">
        <v>1997</v>
      </c>
      <c r="D5246" s="113" t="s">
        <v>122</v>
      </c>
      <c r="E5246" s="113" t="s">
        <v>130</v>
      </c>
      <c r="F5246" s="113" t="s">
        <v>200</v>
      </c>
      <c r="G5246" s="150">
        <v>5.65355791112761E-8</v>
      </c>
    </row>
    <row r="5247" spans="1:7" x14ac:dyDescent="0.25">
      <c r="A5247" s="108" t="str">
        <f t="shared" si="81"/>
        <v>CY_1997_NATIONAL TOTAL_PCB</v>
      </c>
      <c r="B5247" s="113" t="s">
        <v>143</v>
      </c>
      <c r="C5247" s="113">
        <v>1997</v>
      </c>
      <c r="D5247" s="113" t="s">
        <v>122</v>
      </c>
      <c r="E5247" s="113" t="s">
        <v>259</v>
      </c>
      <c r="F5247" s="113" t="s">
        <v>200</v>
      </c>
      <c r="G5247" s="150">
        <v>4.0142500058070902E-8</v>
      </c>
    </row>
    <row r="5248" spans="1:7" x14ac:dyDescent="0.25">
      <c r="A5248" s="108" t="str">
        <f t="shared" si="81"/>
        <v>CY_1997_1A3(FU)_NOx</v>
      </c>
      <c r="B5248" s="113" t="s">
        <v>143</v>
      </c>
      <c r="C5248" s="113">
        <v>1997</v>
      </c>
      <c r="D5248" s="113" t="s">
        <v>134</v>
      </c>
      <c r="E5248" s="113" t="s">
        <v>199</v>
      </c>
      <c r="F5248" s="113" t="s">
        <v>200</v>
      </c>
      <c r="G5248" s="113">
        <v>10.422935642408</v>
      </c>
    </row>
    <row r="5249" spans="1:7" x14ac:dyDescent="0.25">
      <c r="A5249" s="108" t="str">
        <f t="shared" si="81"/>
        <v>CY_1997_1A3(FS)_NOx</v>
      </c>
      <c r="B5249" s="113" t="s">
        <v>143</v>
      </c>
      <c r="C5249" s="113">
        <v>1997</v>
      </c>
      <c r="D5249" s="113" t="s">
        <v>132</v>
      </c>
      <c r="E5249" s="113" t="s">
        <v>199</v>
      </c>
      <c r="F5249" s="113" t="s">
        <v>200</v>
      </c>
      <c r="G5249" s="113">
        <v>10.422935642408</v>
      </c>
    </row>
    <row r="5250" spans="1:7" x14ac:dyDescent="0.25">
      <c r="A5250" s="108" t="str">
        <f t="shared" ref="A5250:A5313" si="82">CONCATENATE(B5250,"_",C5250,"_",D5250,"_",E5250)</f>
        <v>CY_1997_1A3(FU)_NMVOC</v>
      </c>
      <c r="B5250" s="113" t="s">
        <v>143</v>
      </c>
      <c r="C5250" s="113">
        <v>1997</v>
      </c>
      <c r="D5250" s="113" t="s">
        <v>134</v>
      </c>
      <c r="E5250" s="113" t="s">
        <v>123</v>
      </c>
      <c r="F5250" s="113" t="s">
        <v>200</v>
      </c>
      <c r="G5250" s="113">
        <v>6.2438346932956303</v>
      </c>
    </row>
    <row r="5251" spans="1:7" x14ac:dyDescent="0.25">
      <c r="A5251" s="108" t="str">
        <f t="shared" si="82"/>
        <v>CY_1997_1A3(FS)_NMVOC</v>
      </c>
      <c r="B5251" s="113" t="s">
        <v>143</v>
      </c>
      <c r="C5251" s="113">
        <v>1997</v>
      </c>
      <c r="D5251" s="113" t="s">
        <v>132</v>
      </c>
      <c r="E5251" s="113" t="s">
        <v>123</v>
      </c>
      <c r="F5251" s="113" t="s">
        <v>200</v>
      </c>
      <c r="G5251" s="113">
        <v>6.2438346932956303</v>
      </c>
    </row>
    <row r="5252" spans="1:7" x14ac:dyDescent="0.25">
      <c r="A5252" s="108" t="str">
        <f t="shared" si="82"/>
        <v>CY_1997_1A3(FU)_SOx</v>
      </c>
      <c r="B5252" s="113" t="s">
        <v>143</v>
      </c>
      <c r="C5252" s="113">
        <v>1997</v>
      </c>
      <c r="D5252" s="113" t="s">
        <v>134</v>
      </c>
      <c r="E5252" s="113" t="s">
        <v>201</v>
      </c>
      <c r="F5252" s="113" t="s">
        <v>200</v>
      </c>
      <c r="G5252" s="113">
        <v>6.8384804595238</v>
      </c>
    </row>
    <row r="5253" spans="1:7" x14ac:dyDescent="0.25">
      <c r="A5253" s="108" t="str">
        <f t="shared" si="82"/>
        <v>CY_1997_1A3(FS)_SOx</v>
      </c>
      <c r="B5253" s="113" t="s">
        <v>143</v>
      </c>
      <c r="C5253" s="113">
        <v>1997</v>
      </c>
      <c r="D5253" s="113" t="s">
        <v>132</v>
      </c>
      <c r="E5253" s="113" t="s">
        <v>201</v>
      </c>
      <c r="F5253" s="113" t="s">
        <v>200</v>
      </c>
      <c r="G5253" s="113">
        <v>6.8384804595238</v>
      </c>
    </row>
    <row r="5254" spans="1:7" x14ac:dyDescent="0.25">
      <c r="A5254" s="108" t="str">
        <f t="shared" si="82"/>
        <v>CY_1997_1A3(FU)_NH3</v>
      </c>
      <c r="B5254" s="113" t="s">
        <v>143</v>
      </c>
      <c r="C5254" s="113">
        <v>1997</v>
      </c>
      <c r="D5254" s="113" t="s">
        <v>134</v>
      </c>
      <c r="E5254" s="113" t="s">
        <v>124</v>
      </c>
      <c r="F5254" s="113" t="s">
        <v>200</v>
      </c>
      <c r="G5254" s="113">
        <v>0.13274441940384099</v>
      </c>
    </row>
    <row r="5255" spans="1:7" x14ac:dyDescent="0.25">
      <c r="A5255" s="108" t="str">
        <f t="shared" si="82"/>
        <v>CY_1997_1A3(FS)_NH3</v>
      </c>
      <c r="B5255" s="113" t="s">
        <v>143</v>
      </c>
      <c r="C5255" s="113">
        <v>1997</v>
      </c>
      <c r="D5255" s="113" t="s">
        <v>132</v>
      </c>
      <c r="E5255" s="113" t="s">
        <v>124</v>
      </c>
      <c r="F5255" s="113" t="s">
        <v>200</v>
      </c>
      <c r="G5255" s="113">
        <v>0.13274441940384099</v>
      </c>
    </row>
    <row r="5256" spans="1:7" x14ac:dyDescent="0.25">
      <c r="A5256" s="108" t="str">
        <f t="shared" si="82"/>
        <v>CY_1997_3D_NOx</v>
      </c>
      <c r="B5256" s="113" t="s">
        <v>143</v>
      </c>
      <c r="C5256" s="113">
        <v>1997</v>
      </c>
      <c r="D5256" s="113" t="s">
        <v>206</v>
      </c>
      <c r="E5256" s="113" t="s">
        <v>199</v>
      </c>
      <c r="F5256" s="113" t="s">
        <v>200</v>
      </c>
      <c r="G5256" s="113">
        <v>1.0646334497621299</v>
      </c>
    </row>
    <row r="5257" spans="1:7" x14ac:dyDescent="0.25">
      <c r="A5257" s="108" t="str">
        <f t="shared" si="82"/>
        <v>CY_1998_NATIONAL TOTAL_NOx</v>
      </c>
      <c r="B5257" s="113" t="s">
        <v>143</v>
      </c>
      <c r="C5257" s="113">
        <v>1998</v>
      </c>
      <c r="D5257" s="113" t="s">
        <v>122</v>
      </c>
      <c r="E5257" s="113" t="s">
        <v>199</v>
      </c>
      <c r="F5257" s="113" t="s">
        <v>200</v>
      </c>
      <c r="G5257" s="113">
        <v>21.8344991993694</v>
      </c>
    </row>
    <row r="5258" spans="1:7" x14ac:dyDescent="0.25">
      <c r="A5258" s="108" t="str">
        <f t="shared" si="82"/>
        <v>CY_1998_NATIONAL TOTAL_NMVOC</v>
      </c>
      <c r="B5258" s="113" t="s">
        <v>143</v>
      </c>
      <c r="C5258" s="113">
        <v>1998</v>
      </c>
      <c r="D5258" s="113" t="s">
        <v>122</v>
      </c>
      <c r="E5258" s="113" t="s">
        <v>123</v>
      </c>
      <c r="F5258" s="113" t="s">
        <v>200</v>
      </c>
      <c r="G5258" s="113">
        <v>13.8929125150126</v>
      </c>
    </row>
    <row r="5259" spans="1:7" x14ac:dyDescent="0.25">
      <c r="A5259" s="108" t="str">
        <f t="shared" si="82"/>
        <v>CY_1998_NATIONAL TOTAL_SOx</v>
      </c>
      <c r="B5259" s="113" t="s">
        <v>143</v>
      </c>
      <c r="C5259" s="113">
        <v>1998</v>
      </c>
      <c r="D5259" s="113" t="s">
        <v>122</v>
      </c>
      <c r="E5259" s="113" t="s">
        <v>201</v>
      </c>
      <c r="F5259" s="113" t="s">
        <v>200</v>
      </c>
      <c r="G5259" s="113">
        <v>47.361899234568597</v>
      </c>
    </row>
    <row r="5260" spans="1:7" x14ac:dyDescent="0.25">
      <c r="A5260" s="108" t="str">
        <f t="shared" si="82"/>
        <v>CY_1998_NATIONAL TOTAL_NH3</v>
      </c>
      <c r="B5260" s="113" t="s">
        <v>143</v>
      </c>
      <c r="C5260" s="113">
        <v>1998</v>
      </c>
      <c r="D5260" s="113" t="s">
        <v>122</v>
      </c>
      <c r="E5260" s="113" t="s">
        <v>124</v>
      </c>
      <c r="F5260" s="113" t="s">
        <v>200</v>
      </c>
      <c r="G5260" s="113">
        <v>9.1524907918735998</v>
      </c>
    </row>
    <row r="5261" spans="1:7" x14ac:dyDescent="0.25">
      <c r="A5261" s="108" t="str">
        <f t="shared" si="82"/>
        <v>CY_1998_NATIONAL TOTAL_Pb</v>
      </c>
      <c r="B5261" s="113" t="s">
        <v>143</v>
      </c>
      <c r="C5261" s="113">
        <v>1998</v>
      </c>
      <c r="D5261" s="113" t="s">
        <v>122</v>
      </c>
      <c r="E5261" s="113" t="s">
        <v>125</v>
      </c>
      <c r="F5261" s="113" t="s">
        <v>200</v>
      </c>
      <c r="G5261" s="113">
        <v>2.4005334268782999E-2</v>
      </c>
    </row>
    <row r="5262" spans="1:7" x14ac:dyDescent="0.25">
      <c r="A5262" s="108" t="str">
        <f t="shared" si="82"/>
        <v>CY_1998_NATIONAL TOTAL_Cd</v>
      </c>
      <c r="B5262" s="113" t="s">
        <v>143</v>
      </c>
      <c r="C5262" s="113">
        <v>1998</v>
      </c>
      <c r="D5262" s="113" t="s">
        <v>122</v>
      </c>
      <c r="E5262" s="113" t="s">
        <v>126</v>
      </c>
      <c r="F5262" s="113" t="s">
        <v>200</v>
      </c>
      <c r="G5262" s="150">
        <v>9.1725440924320906E-5</v>
      </c>
    </row>
    <row r="5263" spans="1:7" x14ac:dyDescent="0.25">
      <c r="A5263" s="108" t="str">
        <f t="shared" si="82"/>
        <v>CY_1998_NATIONAL TOTAL_Hg</v>
      </c>
      <c r="B5263" s="113" t="s">
        <v>143</v>
      </c>
      <c r="C5263" s="113">
        <v>1998</v>
      </c>
      <c r="D5263" s="113" t="s">
        <v>122</v>
      </c>
      <c r="E5263" s="113" t="s">
        <v>127</v>
      </c>
      <c r="F5263" s="113" t="s">
        <v>200</v>
      </c>
      <c r="G5263" s="113">
        <v>1.14278408693703E-4</v>
      </c>
    </row>
    <row r="5264" spans="1:7" x14ac:dyDescent="0.25">
      <c r="A5264" s="108" t="str">
        <f t="shared" si="82"/>
        <v>CY_1998_NATIONAL TOTAL_DIOX</v>
      </c>
      <c r="B5264" s="113" t="s">
        <v>143</v>
      </c>
      <c r="C5264" s="113">
        <v>1998</v>
      </c>
      <c r="D5264" s="113" t="s">
        <v>122</v>
      </c>
      <c r="E5264" s="113" t="s">
        <v>128</v>
      </c>
      <c r="F5264" s="113" t="s">
        <v>200</v>
      </c>
      <c r="G5264" s="150">
        <v>2.03782711624787E-8</v>
      </c>
    </row>
    <row r="5265" spans="1:7" x14ac:dyDescent="0.25">
      <c r="A5265" s="108" t="str">
        <f t="shared" si="82"/>
        <v>CY_1998_NATIONAL TOTAL_PAH</v>
      </c>
      <c r="B5265" s="113" t="s">
        <v>143</v>
      </c>
      <c r="C5265" s="113">
        <v>1998</v>
      </c>
      <c r="D5265" s="113" t="s">
        <v>122</v>
      </c>
      <c r="E5265" s="113" t="s">
        <v>129</v>
      </c>
      <c r="F5265" s="113" t="s">
        <v>200</v>
      </c>
      <c r="G5265" s="113">
        <v>8.5163065242496207E-3</v>
      </c>
    </row>
    <row r="5266" spans="1:7" x14ac:dyDescent="0.25">
      <c r="A5266" s="108" t="str">
        <f t="shared" si="82"/>
        <v>CY_1998_NATIONAL TOTAL_HCB</v>
      </c>
      <c r="B5266" s="113" t="s">
        <v>143</v>
      </c>
      <c r="C5266" s="113">
        <v>1998</v>
      </c>
      <c r="D5266" s="113" t="s">
        <v>122</v>
      </c>
      <c r="E5266" s="113" t="s">
        <v>130</v>
      </c>
      <c r="F5266" s="113" t="s">
        <v>200</v>
      </c>
      <c r="G5266" s="150">
        <v>5.6898926327836898E-8</v>
      </c>
    </row>
    <row r="5267" spans="1:7" x14ac:dyDescent="0.25">
      <c r="A5267" s="108" t="str">
        <f t="shared" si="82"/>
        <v>CY_1998_NATIONAL TOTAL_PCB</v>
      </c>
      <c r="B5267" s="113" t="s">
        <v>143</v>
      </c>
      <c r="C5267" s="113">
        <v>1998</v>
      </c>
      <c r="D5267" s="113" t="s">
        <v>122</v>
      </c>
      <c r="E5267" s="113" t="s">
        <v>259</v>
      </c>
      <c r="F5267" s="113" t="s">
        <v>200</v>
      </c>
      <c r="G5267" s="150">
        <v>3.8705943943065401E-8</v>
      </c>
    </row>
    <row r="5268" spans="1:7" x14ac:dyDescent="0.25">
      <c r="A5268" s="108" t="str">
        <f t="shared" si="82"/>
        <v>CY_1998_1A3(FU)_NOx</v>
      </c>
      <c r="B5268" s="113" t="s">
        <v>143</v>
      </c>
      <c r="C5268" s="113">
        <v>1998</v>
      </c>
      <c r="D5268" s="113" t="s">
        <v>134</v>
      </c>
      <c r="E5268" s="113" t="s">
        <v>199</v>
      </c>
      <c r="F5268" s="113" t="s">
        <v>200</v>
      </c>
      <c r="G5268" s="113">
        <v>10.4096457672517</v>
      </c>
    </row>
    <row r="5269" spans="1:7" x14ac:dyDescent="0.25">
      <c r="A5269" s="108" t="str">
        <f t="shared" si="82"/>
        <v>CY_1998_1A3(FS)_NOx</v>
      </c>
      <c r="B5269" s="113" t="s">
        <v>143</v>
      </c>
      <c r="C5269" s="113">
        <v>1998</v>
      </c>
      <c r="D5269" s="113" t="s">
        <v>132</v>
      </c>
      <c r="E5269" s="113" t="s">
        <v>199</v>
      </c>
      <c r="F5269" s="113" t="s">
        <v>200</v>
      </c>
      <c r="G5269" s="113">
        <v>10.4096457672517</v>
      </c>
    </row>
    <row r="5270" spans="1:7" x14ac:dyDescent="0.25">
      <c r="A5270" s="108" t="str">
        <f t="shared" si="82"/>
        <v>CY_1998_1A3(FU)_NMVOC</v>
      </c>
      <c r="B5270" s="113" t="s">
        <v>143</v>
      </c>
      <c r="C5270" s="113">
        <v>1998</v>
      </c>
      <c r="D5270" s="113" t="s">
        <v>134</v>
      </c>
      <c r="E5270" s="113" t="s">
        <v>123</v>
      </c>
      <c r="F5270" s="113" t="s">
        <v>200</v>
      </c>
      <c r="G5270" s="113">
        <v>5.9254669678230201</v>
      </c>
    </row>
    <row r="5271" spans="1:7" x14ac:dyDescent="0.25">
      <c r="A5271" s="108" t="str">
        <f t="shared" si="82"/>
        <v>CY_1998_1A3(FS)_NMVOC</v>
      </c>
      <c r="B5271" s="113" t="s">
        <v>143</v>
      </c>
      <c r="C5271" s="113">
        <v>1998</v>
      </c>
      <c r="D5271" s="113" t="s">
        <v>132</v>
      </c>
      <c r="E5271" s="113" t="s">
        <v>123</v>
      </c>
      <c r="F5271" s="113" t="s">
        <v>200</v>
      </c>
      <c r="G5271" s="113">
        <v>5.9254669678230201</v>
      </c>
    </row>
    <row r="5272" spans="1:7" x14ac:dyDescent="0.25">
      <c r="A5272" s="108" t="str">
        <f t="shared" si="82"/>
        <v>CY_1998_1A3(FU)_SOx</v>
      </c>
      <c r="B5272" s="113" t="s">
        <v>143</v>
      </c>
      <c r="C5272" s="113">
        <v>1998</v>
      </c>
      <c r="D5272" s="113" t="s">
        <v>134</v>
      </c>
      <c r="E5272" s="113" t="s">
        <v>201</v>
      </c>
      <c r="F5272" s="113" t="s">
        <v>200</v>
      </c>
      <c r="G5272" s="113">
        <v>7.2284173126358002</v>
      </c>
    </row>
    <row r="5273" spans="1:7" x14ac:dyDescent="0.25">
      <c r="A5273" s="108" t="str">
        <f t="shared" si="82"/>
        <v>CY_1998_1A3(FS)_SOx</v>
      </c>
      <c r="B5273" s="113" t="s">
        <v>143</v>
      </c>
      <c r="C5273" s="113">
        <v>1998</v>
      </c>
      <c r="D5273" s="113" t="s">
        <v>132</v>
      </c>
      <c r="E5273" s="113" t="s">
        <v>201</v>
      </c>
      <c r="F5273" s="113" t="s">
        <v>200</v>
      </c>
      <c r="G5273" s="113">
        <v>7.2284173126358002</v>
      </c>
    </row>
    <row r="5274" spans="1:7" x14ac:dyDescent="0.25">
      <c r="A5274" s="108" t="str">
        <f t="shared" si="82"/>
        <v>CY_1998_1A3(FU)_NH3</v>
      </c>
      <c r="B5274" s="113" t="s">
        <v>143</v>
      </c>
      <c r="C5274" s="113">
        <v>1998</v>
      </c>
      <c r="D5274" s="113" t="s">
        <v>134</v>
      </c>
      <c r="E5274" s="113" t="s">
        <v>124</v>
      </c>
      <c r="F5274" s="113" t="s">
        <v>200</v>
      </c>
      <c r="G5274" s="113">
        <v>0.145768375061816</v>
      </c>
    </row>
    <row r="5275" spans="1:7" x14ac:dyDescent="0.25">
      <c r="A5275" s="108" t="str">
        <f t="shared" si="82"/>
        <v>CY_1998_1A3(FS)_NH3</v>
      </c>
      <c r="B5275" s="113" t="s">
        <v>143</v>
      </c>
      <c r="C5275" s="113">
        <v>1998</v>
      </c>
      <c r="D5275" s="113" t="s">
        <v>132</v>
      </c>
      <c r="E5275" s="113" t="s">
        <v>124</v>
      </c>
      <c r="F5275" s="113" t="s">
        <v>200</v>
      </c>
      <c r="G5275" s="113">
        <v>0.145768375061816</v>
      </c>
    </row>
    <row r="5276" spans="1:7" x14ac:dyDescent="0.25">
      <c r="A5276" s="108" t="str">
        <f t="shared" si="82"/>
        <v>CY_1998_3D_NOx</v>
      </c>
      <c r="B5276" s="113" t="s">
        <v>143</v>
      </c>
      <c r="C5276" s="113">
        <v>1998</v>
      </c>
      <c r="D5276" s="113" t="s">
        <v>206</v>
      </c>
      <c r="E5276" s="113" t="s">
        <v>199</v>
      </c>
      <c r="F5276" s="113" t="s">
        <v>200</v>
      </c>
      <c r="G5276" s="113">
        <v>1.1014382581350499</v>
      </c>
    </row>
    <row r="5277" spans="1:7" x14ac:dyDescent="0.25">
      <c r="A5277" s="108" t="str">
        <f t="shared" si="82"/>
        <v>CY_1999_NATIONAL TOTAL_NOx</v>
      </c>
      <c r="B5277" s="113" t="s">
        <v>143</v>
      </c>
      <c r="C5277" s="113">
        <v>1999</v>
      </c>
      <c r="D5277" s="113" t="s">
        <v>122</v>
      </c>
      <c r="E5277" s="113" t="s">
        <v>199</v>
      </c>
      <c r="F5277" s="113" t="s">
        <v>200</v>
      </c>
      <c r="G5277" s="113">
        <v>22.101523522257299</v>
      </c>
    </row>
    <row r="5278" spans="1:7" x14ac:dyDescent="0.25">
      <c r="A5278" s="108" t="str">
        <f t="shared" si="82"/>
        <v>CY_1999_NATIONAL TOTAL_NMVOC</v>
      </c>
      <c r="B5278" s="113" t="s">
        <v>143</v>
      </c>
      <c r="C5278" s="113">
        <v>1999</v>
      </c>
      <c r="D5278" s="113" t="s">
        <v>122</v>
      </c>
      <c r="E5278" s="113" t="s">
        <v>123</v>
      </c>
      <c r="F5278" s="113" t="s">
        <v>200</v>
      </c>
      <c r="G5278" s="113">
        <v>13.730497687770701</v>
      </c>
    </row>
    <row r="5279" spans="1:7" x14ac:dyDescent="0.25">
      <c r="A5279" s="108" t="str">
        <f t="shared" si="82"/>
        <v>CY_1999_NATIONAL TOTAL_SOx</v>
      </c>
      <c r="B5279" s="113" t="s">
        <v>143</v>
      </c>
      <c r="C5279" s="113">
        <v>1999</v>
      </c>
      <c r="D5279" s="113" t="s">
        <v>122</v>
      </c>
      <c r="E5279" s="113" t="s">
        <v>201</v>
      </c>
      <c r="F5279" s="113" t="s">
        <v>200</v>
      </c>
      <c r="G5279" s="113">
        <v>49.599729760582598</v>
      </c>
    </row>
    <row r="5280" spans="1:7" x14ac:dyDescent="0.25">
      <c r="A5280" s="108" t="str">
        <f t="shared" si="82"/>
        <v>CY_1999_NATIONAL TOTAL_NH3</v>
      </c>
      <c r="B5280" s="113" t="s">
        <v>143</v>
      </c>
      <c r="C5280" s="113">
        <v>1999</v>
      </c>
      <c r="D5280" s="113" t="s">
        <v>122</v>
      </c>
      <c r="E5280" s="113" t="s">
        <v>124</v>
      </c>
      <c r="F5280" s="113" t="s">
        <v>200</v>
      </c>
      <c r="G5280" s="113">
        <v>9.1439199802361202</v>
      </c>
    </row>
    <row r="5281" spans="1:7" x14ac:dyDescent="0.25">
      <c r="A5281" s="108" t="str">
        <f t="shared" si="82"/>
        <v>CY_1999_NATIONAL TOTAL_Pb</v>
      </c>
      <c r="B5281" s="113" t="s">
        <v>143</v>
      </c>
      <c r="C5281" s="113">
        <v>1999</v>
      </c>
      <c r="D5281" s="113" t="s">
        <v>122</v>
      </c>
      <c r="E5281" s="113" t="s">
        <v>125</v>
      </c>
      <c r="F5281" s="113" t="s">
        <v>200</v>
      </c>
      <c r="G5281" s="113">
        <v>2.3035921258758599E-2</v>
      </c>
    </row>
    <row r="5282" spans="1:7" x14ac:dyDescent="0.25">
      <c r="A5282" s="108" t="str">
        <f t="shared" si="82"/>
        <v>CY_1999_NATIONAL TOTAL_Cd</v>
      </c>
      <c r="B5282" s="113" t="s">
        <v>143</v>
      </c>
      <c r="C5282" s="113">
        <v>1999</v>
      </c>
      <c r="D5282" s="113" t="s">
        <v>122</v>
      </c>
      <c r="E5282" s="113" t="s">
        <v>126</v>
      </c>
      <c r="F5282" s="113" t="s">
        <v>200</v>
      </c>
      <c r="G5282" s="150">
        <v>9.5765472623417496E-5</v>
      </c>
    </row>
    <row r="5283" spans="1:7" x14ac:dyDescent="0.25">
      <c r="A5283" s="108" t="str">
        <f t="shared" si="82"/>
        <v>CY_1999_NATIONAL TOTAL_Hg</v>
      </c>
      <c r="B5283" s="113" t="s">
        <v>143</v>
      </c>
      <c r="C5283" s="113">
        <v>1999</v>
      </c>
      <c r="D5283" s="113" t="s">
        <v>122</v>
      </c>
      <c r="E5283" s="113" t="s">
        <v>127</v>
      </c>
      <c r="F5283" s="113" t="s">
        <v>200</v>
      </c>
      <c r="G5283" s="113">
        <v>1.1567144813400299E-4</v>
      </c>
    </row>
    <row r="5284" spans="1:7" x14ac:dyDescent="0.25">
      <c r="A5284" s="108" t="str">
        <f t="shared" si="82"/>
        <v>CY_1999_NATIONAL TOTAL_DIOX</v>
      </c>
      <c r="B5284" s="113" t="s">
        <v>143</v>
      </c>
      <c r="C5284" s="113">
        <v>1999</v>
      </c>
      <c r="D5284" s="113" t="s">
        <v>122</v>
      </c>
      <c r="E5284" s="113" t="s">
        <v>128</v>
      </c>
      <c r="F5284" s="113" t="s">
        <v>200</v>
      </c>
      <c r="G5284" s="150">
        <v>2.0630926883543201E-8</v>
      </c>
    </row>
    <row r="5285" spans="1:7" x14ac:dyDescent="0.25">
      <c r="A5285" s="108" t="str">
        <f t="shared" si="82"/>
        <v>CY_1999_NATIONAL TOTAL_PAH</v>
      </c>
      <c r="B5285" s="113" t="s">
        <v>143</v>
      </c>
      <c r="C5285" s="113">
        <v>1999</v>
      </c>
      <c r="D5285" s="113" t="s">
        <v>122</v>
      </c>
      <c r="E5285" s="113" t="s">
        <v>129</v>
      </c>
      <c r="F5285" s="113" t="s">
        <v>200</v>
      </c>
      <c r="G5285" s="113">
        <v>7.7986858267372703E-3</v>
      </c>
    </row>
    <row r="5286" spans="1:7" x14ac:dyDescent="0.25">
      <c r="A5286" s="108" t="str">
        <f t="shared" si="82"/>
        <v>CY_1999_NATIONAL TOTAL_HCB</v>
      </c>
      <c r="B5286" s="113" t="s">
        <v>143</v>
      </c>
      <c r="C5286" s="113">
        <v>1999</v>
      </c>
      <c r="D5286" s="113" t="s">
        <v>122</v>
      </c>
      <c r="E5286" s="113" t="s">
        <v>130</v>
      </c>
      <c r="F5286" s="113" t="s">
        <v>200</v>
      </c>
      <c r="G5286" s="150">
        <v>5.7496838800669001E-8</v>
      </c>
    </row>
    <row r="5287" spans="1:7" x14ac:dyDescent="0.25">
      <c r="A5287" s="108" t="str">
        <f t="shared" si="82"/>
        <v>CY_1999_NATIONAL TOTAL_PCB</v>
      </c>
      <c r="B5287" s="113" t="s">
        <v>143</v>
      </c>
      <c r="C5287" s="113">
        <v>1999</v>
      </c>
      <c r="D5287" s="113" t="s">
        <v>122</v>
      </c>
      <c r="E5287" s="113" t="s">
        <v>259</v>
      </c>
      <c r="F5287" s="113" t="s">
        <v>200</v>
      </c>
      <c r="G5287" s="150">
        <v>3.8824047527037501E-8</v>
      </c>
    </row>
    <row r="5288" spans="1:7" x14ac:dyDescent="0.25">
      <c r="A5288" s="108" t="str">
        <f t="shared" si="82"/>
        <v>CY_1999_1A3(FU)_NOx</v>
      </c>
      <c r="B5288" s="113" t="s">
        <v>143</v>
      </c>
      <c r="C5288" s="113">
        <v>1999</v>
      </c>
      <c r="D5288" s="113" t="s">
        <v>134</v>
      </c>
      <c r="E5288" s="113" t="s">
        <v>199</v>
      </c>
      <c r="F5288" s="113" t="s">
        <v>200</v>
      </c>
      <c r="G5288" s="113">
        <v>10.275605584398701</v>
      </c>
    </row>
    <row r="5289" spans="1:7" x14ac:dyDescent="0.25">
      <c r="A5289" s="108" t="str">
        <f t="shared" si="82"/>
        <v>CY_1999_1A3(FS)_NOx</v>
      </c>
      <c r="B5289" s="113" t="s">
        <v>143</v>
      </c>
      <c r="C5289" s="113">
        <v>1999</v>
      </c>
      <c r="D5289" s="113" t="s">
        <v>132</v>
      </c>
      <c r="E5289" s="113" t="s">
        <v>199</v>
      </c>
      <c r="F5289" s="113" t="s">
        <v>200</v>
      </c>
      <c r="G5289" s="113">
        <v>10.275605584398701</v>
      </c>
    </row>
    <row r="5290" spans="1:7" x14ac:dyDescent="0.25">
      <c r="A5290" s="108" t="str">
        <f t="shared" si="82"/>
        <v>CY_1999_1A3(FU)_NMVOC</v>
      </c>
      <c r="B5290" s="113" t="s">
        <v>143</v>
      </c>
      <c r="C5290" s="113">
        <v>1999</v>
      </c>
      <c r="D5290" s="113" t="s">
        <v>134</v>
      </c>
      <c r="E5290" s="113" t="s">
        <v>123</v>
      </c>
      <c r="F5290" s="113" t="s">
        <v>200</v>
      </c>
      <c r="G5290" s="113">
        <v>5.5969421796286403</v>
      </c>
    </row>
    <row r="5291" spans="1:7" x14ac:dyDescent="0.25">
      <c r="A5291" s="108" t="str">
        <f t="shared" si="82"/>
        <v>CY_1999_1A3(FS)_NMVOC</v>
      </c>
      <c r="B5291" s="113" t="s">
        <v>143</v>
      </c>
      <c r="C5291" s="113">
        <v>1999</v>
      </c>
      <c r="D5291" s="113" t="s">
        <v>132</v>
      </c>
      <c r="E5291" s="113" t="s">
        <v>123</v>
      </c>
      <c r="F5291" s="113" t="s">
        <v>200</v>
      </c>
      <c r="G5291" s="113">
        <v>5.5969421796286403</v>
      </c>
    </row>
    <row r="5292" spans="1:7" x14ac:dyDescent="0.25">
      <c r="A5292" s="108" t="str">
        <f t="shared" si="82"/>
        <v>CY_1999_1A3(FU)_SOx</v>
      </c>
      <c r="B5292" s="113" t="s">
        <v>143</v>
      </c>
      <c r="C5292" s="113">
        <v>1999</v>
      </c>
      <c r="D5292" s="113" t="s">
        <v>134</v>
      </c>
      <c r="E5292" s="113" t="s">
        <v>201</v>
      </c>
      <c r="F5292" s="113" t="s">
        <v>200</v>
      </c>
      <c r="G5292" s="113">
        <v>7.3412506639142201</v>
      </c>
    </row>
    <row r="5293" spans="1:7" x14ac:dyDescent="0.25">
      <c r="A5293" s="108" t="str">
        <f t="shared" si="82"/>
        <v>CY_1999_1A3(FS)_SOx</v>
      </c>
      <c r="B5293" s="113" t="s">
        <v>143</v>
      </c>
      <c r="C5293" s="113">
        <v>1999</v>
      </c>
      <c r="D5293" s="113" t="s">
        <v>132</v>
      </c>
      <c r="E5293" s="113" t="s">
        <v>201</v>
      </c>
      <c r="F5293" s="113" t="s">
        <v>200</v>
      </c>
      <c r="G5293" s="113">
        <v>7.3412506639142201</v>
      </c>
    </row>
    <row r="5294" spans="1:7" x14ac:dyDescent="0.25">
      <c r="A5294" s="108" t="str">
        <f t="shared" si="82"/>
        <v>CY_1999_1A3(FU)_NH3</v>
      </c>
      <c r="B5294" s="113" t="s">
        <v>143</v>
      </c>
      <c r="C5294" s="113">
        <v>1999</v>
      </c>
      <c r="D5294" s="113" t="s">
        <v>134</v>
      </c>
      <c r="E5294" s="113" t="s">
        <v>124</v>
      </c>
      <c r="F5294" s="113" t="s">
        <v>200</v>
      </c>
      <c r="G5294" s="113">
        <v>0.164210711990493</v>
      </c>
    </row>
    <row r="5295" spans="1:7" x14ac:dyDescent="0.25">
      <c r="A5295" s="108" t="str">
        <f t="shared" si="82"/>
        <v>CY_1999_1A3(FS)_NH3</v>
      </c>
      <c r="B5295" s="113" t="s">
        <v>143</v>
      </c>
      <c r="C5295" s="113">
        <v>1999</v>
      </c>
      <c r="D5295" s="113" t="s">
        <v>132</v>
      </c>
      <c r="E5295" s="113" t="s">
        <v>124</v>
      </c>
      <c r="F5295" s="113" t="s">
        <v>200</v>
      </c>
      <c r="G5295" s="113">
        <v>0.164210711990493</v>
      </c>
    </row>
    <row r="5296" spans="1:7" x14ac:dyDescent="0.25">
      <c r="A5296" s="108" t="str">
        <f t="shared" si="82"/>
        <v>CY_1999_3D_NOx</v>
      </c>
      <c r="B5296" s="113" t="s">
        <v>143</v>
      </c>
      <c r="C5296" s="113">
        <v>1999</v>
      </c>
      <c r="D5296" s="113" t="s">
        <v>206</v>
      </c>
      <c r="E5296" s="113" t="s">
        <v>199</v>
      </c>
      <c r="F5296" s="113" t="s">
        <v>200</v>
      </c>
      <c r="G5296" s="113">
        <v>1.1128969642109301</v>
      </c>
    </row>
    <row r="5297" spans="1:7" x14ac:dyDescent="0.25">
      <c r="A5297" s="108" t="str">
        <f t="shared" si="82"/>
        <v>CY_2000_NATIONAL TOTAL_NOx</v>
      </c>
      <c r="B5297" s="113" t="s">
        <v>143</v>
      </c>
      <c r="C5297" s="113">
        <v>2000</v>
      </c>
      <c r="D5297" s="113" t="s">
        <v>122</v>
      </c>
      <c r="E5297" s="113" t="s">
        <v>199</v>
      </c>
      <c r="F5297" s="113" t="s">
        <v>200</v>
      </c>
      <c r="G5297" s="113">
        <v>22.375864745431301</v>
      </c>
    </row>
    <row r="5298" spans="1:7" x14ac:dyDescent="0.25">
      <c r="A5298" s="108" t="str">
        <f t="shared" si="82"/>
        <v>CY_2000_NATIONAL TOTAL_NMVOC</v>
      </c>
      <c r="B5298" s="113" t="s">
        <v>143</v>
      </c>
      <c r="C5298" s="113">
        <v>2000</v>
      </c>
      <c r="D5298" s="113" t="s">
        <v>122</v>
      </c>
      <c r="E5298" s="113" t="s">
        <v>123</v>
      </c>
      <c r="F5298" s="113" t="s">
        <v>200</v>
      </c>
      <c r="G5298" s="113">
        <v>13.4456275817298</v>
      </c>
    </row>
    <row r="5299" spans="1:7" x14ac:dyDescent="0.25">
      <c r="A5299" s="108" t="str">
        <f t="shared" si="82"/>
        <v>CY_2000_NATIONAL TOTAL_SOx</v>
      </c>
      <c r="B5299" s="113" t="s">
        <v>143</v>
      </c>
      <c r="C5299" s="113">
        <v>2000</v>
      </c>
      <c r="D5299" s="113" t="s">
        <v>122</v>
      </c>
      <c r="E5299" s="113" t="s">
        <v>201</v>
      </c>
      <c r="F5299" s="113" t="s">
        <v>200</v>
      </c>
      <c r="G5299" s="113">
        <v>47.416649395043201</v>
      </c>
    </row>
    <row r="5300" spans="1:7" x14ac:dyDescent="0.25">
      <c r="A5300" s="108" t="str">
        <f t="shared" si="82"/>
        <v>CY_2000_NATIONAL TOTAL_NH3</v>
      </c>
      <c r="B5300" s="113" t="s">
        <v>143</v>
      </c>
      <c r="C5300" s="113">
        <v>2000</v>
      </c>
      <c r="D5300" s="113" t="s">
        <v>122</v>
      </c>
      <c r="E5300" s="113" t="s">
        <v>124</v>
      </c>
      <c r="F5300" s="113" t="s">
        <v>200</v>
      </c>
      <c r="G5300" s="113">
        <v>9.3164943378491092</v>
      </c>
    </row>
    <row r="5301" spans="1:7" x14ac:dyDescent="0.25">
      <c r="A5301" s="108" t="str">
        <f t="shared" si="82"/>
        <v>CY_2000_NATIONAL TOTAL_PM2.5</v>
      </c>
      <c r="B5301" s="113" t="s">
        <v>143</v>
      </c>
      <c r="C5301" s="113">
        <v>2000</v>
      </c>
      <c r="D5301" s="113" t="s">
        <v>122</v>
      </c>
      <c r="E5301" s="113" t="s">
        <v>203</v>
      </c>
      <c r="F5301" s="113" t="s">
        <v>200</v>
      </c>
      <c r="G5301" s="113">
        <v>2.5129179561470298</v>
      </c>
    </row>
    <row r="5302" spans="1:7" x14ac:dyDescent="0.25">
      <c r="A5302" s="108" t="str">
        <f t="shared" si="82"/>
        <v>CY_2000_NATIONAL TOTAL_Pb</v>
      </c>
      <c r="B5302" s="113" t="s">
        <v>143</v>
      </c>
      <c r="C5302" s="113">
        <v>2000</v>
      </c>
      <c r="D5302" s="113" t="s">
        <v>122</v>
      </c>
      <c r="E5302" s="113" t="s">
        <v>125</v>
      </c>
      <c r="F5302" s="113" t="s">
        <v>200</v>
      </c>
      <c r="G5302" s="113">
        <v>2.0804774258779999E-2</v>
      </c>
    </row>
    <row r="5303" spans="1:7" x14ac:dyDescent="0.25">
      <c r="A5303" s="108" t="str">
        <f t="shared" si="82"/>
        <v>CY_2000_NATIONAL TOTAL_Cd</v>
      </c>
      <c r="B5303" s="113" t="s">
        <v>143</v>
      </c>
      <c r="C5303" s="113">
        <v>2000</v>
      </c>
      <c r="D5303" s="113" t="s">
        <v>122</v>
      </c>
      <c r="E5303" s="113" t="s">
        <v>126</v>
      </c>
      <c r="F5303" s="113" t="s">
        <v>200</v>
      </c>
      <c r="G5303" s="113">
        <v>1.01838728854248E-4</v>
      </c>
    </row>
    <row r="5304" spans="1:7" x14ac:dyDescent="0.25">
      <c r="A5304" s="108" t="str">
        <f t="shared" si="82"/>
        <v>CY_2000_NATIONAL TOTAL_Hg</v>
      </c>
      <c r="B5304" s="113" t="s">
        <v>143</v>
      </c>
      <c r="C5304" s="113">
        <v>2000</v>
      </c>
      <c r="D5304" s="113" t="s">
        <v>122</v>
      </c>
      <c r="E5304" s="113" t="s">
        <v>127</v>
      </c>
      <c r="F5304" s="113" t="s">
        <v>200</v>
      </c>
      <c r="G5304" s="113">
        <v>1.18292865786553E-4</v>
      </c>
    </row>
    <row r="5305" spans="1:7" x14ac:dyDescent="0.25">
      <c r="A5305" s="108" t="str">
        <f t="shared" si="82"/>
        <v>CY_2000_NATIONAL TOTAL_DIOX</v>
      </c>
      <c r="B5305" s="113" t="s">
        <v>143</v>
      </c>
      <c r="C5305" s="113">
        <v>2000</v>
      </c>
      <c r="D5305" s="113" t="s">
        <v>122</v>
      </c>
      <c r="E5305" s="113" t="s">
        <v>128</v>
      </c>
      <c r="F5305" s="113" t="s">
        <v>200</v>
      </c>
      <c r="G5305" s="150">
        <v>2.11240616980697E-8</v>
      </c>
    </row>
    <row r="5306" spans="1:7" x14ac:dyDescent="0.25">
      <c r="A5306" s="108" t="str">
        <f t="shared" si="82"/>
        <v>CY_2000_NATIONAL TOTAL_PAH</v>
      </c>
      <c r="B5306" s="113" t="s">
        <v>143</v>
      </c>
      <c r="C5306" s="113">
        <v>2000</v>
      </c>
      <c r="D5306" s="113" t="s">
        <v>122</v>
      </c>
      <c r="E5306" s="113" t="s">
        <v>129</v>
      </c>
      <c r="F5306" s="113" t="s">
        <v>200</v>
      </c>
      <c r="G5306" s="113">
        <v>6.2151422085215801E-3</v>
      </c>
    </row>
    <row r="5307" spans="1:7" x14ac:dyDescent="0.25">
      <c r="A5307" s="108" t="str">
        <f t="shared" si="82"/>
        <v>CY_2000_NATIONAL TOTAL_HCB</v>
      </c>
      <c r="B5307" s="113" t="s">
        <v>143</v>
      </c>
      <c r="C5307" s="113">
        <v>2000</v>
      </c>
      <c r="D5307" s="113" t="s">
        <v>122</v>
      </c>
      <c r="E5307" s="113" t="s">
        <v>130</v>
      </c>
      <c r="F5307" s="113" t="s">
        <v>200</v>
      </c>
      <c r="G5307" s="150">
        <v>5.8266382713430602E-8</v>
      </c>
    </row>
    <row r="5308" spans="1:7" x14ac:dyDescent="0.25">
      <c r="A5308" s="108" t="str">
        <f t="shared" si="82"/>
        <v>CY_2000_NATIONAL TOTAL_PCB</v>
      </c>
      <c r="B5308" s="113" t="s">
        <v>143</v>
      </c>
      <c r="C5308" s="113">
        <v>2000</v>
      </c>
      <c r="D5308" s="113" t="s">
        <v>122</v>
      </c>
      <c r="E5308" s="113" t="s">
        <v>259</v>
      </c>
      <c r="F5308" s="113" t="s">
        <v>200</v>
      </c>
      <c r="G5308" s="150">
        <v>3.9866927864348897E-8</v>
      </c>
    </row>
    <row r="5309" spans="1:7" x14ac:dyDescent="0.25">
      <c r="A5309" s="108" t="str">
        <f t="shared" si="82"/>
        <v>CY_2000_1A3(FU)_NOx</v>
      </c>
      <c r="B5309" s="113" t="s">
        <v>143</v>
      </c>
      <c r="C5309" s="113">
        <v>2000</v>
      </c>
      <c r="D5309" s="113" t="s">
        <v>134</v>
      </c>
      <c r="E5309" s="113" t="s">
        <v>199</v>
      </c>
      <c r="F5309" s="113" t="s">
        <v>200</v>
      </c>
      <c r="G5309" s="113">
        <v>10.2280271747364</v>
      </c>
    </row>
    <row r="5310" spans="1:7" x14ac:dyDescent="0.25">
      <c r="A5310" s="108" t="str">
        <f t="shared" si="82"/>
        <v>CY_2000_1A3(FS)_NOx</v>
      </c>
      <c r="B5310" s="113" t="s">
        <v>143</v>
      </c>
      <c r="C5310" s="113">
        <v>2000</v>
      </c>
      <c r="D5310" s="113" t="s">
        <v>132</v>
      </c>
      <c r="E5310" s="113" t="s">
        <v>199</v>
      </c>
      <c r="F5310" s="113" t="s">
        <v>200</v>
      </c>
      <c r="G5310" s="113">
        <v>10.2280271747364</v>
      </c>
    </row>
    <row r="5311" spans="1:7" x14ac:dyDescent="0.25">
      <c r="A5311" s="108" t="str">
        <f t="shared" si="82"/>
        <v>CY_2000_1A3(FU)_NMVOC</v>
      </c>
      <c r="B5311" s="113" t="s">
        <v>143</v>
      </c>
      <c r="C5311" s="113">
        <v>2000</v>
      </c>
      <c r="D5311" s="113" t="s">
        <v>134</v>
      </c>
      <c r="E5311" s="113" t="s">
        <v>123</v>
      </c>
      <c r="F5311" s="113" t="s">
        <v>200</v>
      </c>
      <c r="G5311" s="113">
        <v>5.1727307859878104</v>
      </c>
    </row>
    <row r="5312" spans="1:7" x14ac:dyDescent="0.25">
      <c r="A5312" s="108" t="str">
        <f t="shared" si="82"/>
        <v>CY_2000_1A3(FS)_NMVOC</v>
      </c>
      <c r="B5312" s="113" t="s">
        <v>143</v>
      </c>
      <c r="C5312" s="113">
        <v>2000</v>
      </c>
      <c r="D5312" s="113" t="s">
        <v>132</v>
      </c>
      <c r="E5312" s="113" t="s">
        <v>123</v>
      </c>
      <c r="F5312" s="113" t="s">
        <v>200</v>
      </c>
      <c r="G5312" s="113">
        <v>5.1727307859878104</v>
      </c>
    </row>
    <row r="5313" spans="1:7" x14ac:dyDescent="0.25">
      <c r="A5313" s="108" t="str">
        <f t="shared" si="82"/>
        <v>CY_2000_1A3(FU)_SOx</v>
      </c>
      <c r="B5313" s="113" t="s">
        <v>143</v>
      </c>
      <c r="C5313" s="113">
        <v>2000</v>
      </c>
      <c r="D5313" s="113" t="s">
        <v>134</v>
      </c>
      <c r="E5313" s="113" t="s">
        <v>201</v>
      </c>
      <c r="F5313" s="113" t="s">
        <v>200</v>
      </c>
      <c r="G5313" s="113">
        <v>6.7673671089895704</v>
      </c>
    </row>
    <row r="5314" spans="1:7" x14ac:dyDescent="0.25">
      <c r="A5314" s="108" t="str">
        <f t="shared" ref="A5314:A5377" si="83">CONCATENATE(B5314,"_",C5314,"_",D5314,"_",E5314)</f>
        <v>CY_2000_1A3(FS)_SOx</v>
      </c>
      <c r="B5314" s="113" t="s">
        <v>143</v>
      </c>
      <c r="C5314" s="113">
        <v>2000</v>
      </c>
      <c r="D5314" s="113" t="s">
        <v>132</v>
      </c>
      <c r="E5314" s="113" t="s">
        <v>201</v>
      </c>
      <c r="F5314" s="113" t="s">
        <v>200</v>
      </c>
      <c r="G5314" s="113">
        <v>6.7673671089895704</v>
      </c>
    </row>
    <row r="5315" spans="1:7" x14ac:dyDescent="0.25">
      <c r="A5315" s="108" t="str">
        <f t="shared" si="83"/>
        <v>CY_2000_1A3(FU)_NH3</v>
      </c>
      <c r="B5315" s="113" t="s">
        <v>143</v>
      </c>
      <c r="C5315" s="113">
        <v>2000</v>
      </c>
      <c r="D5315" s="113" t="s">
        <v>134</v>
      </c>
      <c r="E5315" s="113" t="s">
        <v>124</v>
      </c>
      <c r="F5315" s="113" t="s">
        <v>200</v>
      </c>
      <c r="G5315" s="113">
        <v>0.179729604270501</v>
      </c>
    </row>
    <row r="5316" spans="1:7" x14ac:dyDescent="0.25">
      <c r="A5316" s="108" t="str">
        <f t="shared" si="83"/>
        <v>CY_2000_1A3(FS)_NH3</v>
      </c>
      <c r="B5316" s="113" t="s">
        <v>143</v>
      </c>
      <c r="C5316" s="113">
        <v>2000</v>
      </c>
      <c r="D5316" s="113" t="s">
        <v>132</v>
      </c>
      <c r="E5316" s="113" t="s">
        <v>124</v>
      </c>
      <c r="F5316" s="113" t="s">
        <v>200</v>
      </c>
      <c r="G5316" s="113">
        <v>0.179729604270501</v>
      </c>
    </row>
    <row r="5317" spans="1:7" x14ac:dyDescent="0.25">
      <c r="A5317" s="108" t="str">
        <f t="shared" si="83"/>
        <v>CY_2000_1A3(FU)_PM2.5</v>
      </c>
      <c r="B5317" s="113" t="s">
        <v>143</v>
      </c>
      <c r="C5317" s="113">
        <v>2000</v>
      </c>
      <c r="D5317" s="113" t="s">
        <v>134</v>
      </c>
      <c r="E5317" s="113" t="s">
        <v>203</v>
      </c>
      <c r="F5317" s="113" t="s">
        <v>200</v>
      </c>
      <c r="G5317" s="113">
        <v>0.84083994858417099</v>
      </c>
    </row>
    <row r="5318" spans="1:7" x14ac:dyDescent="0.25">
      <c r="A5318" s="108" t="str">
        <f t="shared" si="83"/>
        <v>CY_2000_1A3(FS)_PM2.5</v>
      </c>
      <c r="B5318" s="113" t="s">
        <v>143</v>
      </c>
      <c r="C5318" s="113">
        <v>2000</v>
      </c>
      <c r="D5318" s="113" t="s">
        <v>132</v>
      </c>
      <c r="E5318" s="113" t="s">
        <v>203</v>
      </c>
      <c r="F5318" s="113" t="s">
        <v>200</v>
      </c>
      <c r="G5318" s="113">
        <v>0.84083994858417099</v>
      </c>
    </row>
    <row r="5319" spans="1:7" x14ac:dyDescent="0.25">
      <c r="A5319" s="108" t="str">
        <f t="shared" si="83"/>
        <v>CY_2000_3D_NOx</v>
      </c>
      <c r="B5319" s="113" t="s">
        <v>143</v>
      </c>
      <c r="C5319" s="113">
        <v>2000</v>
      </c>
      <c r="D5319" s="113" t="s">
        <v>206</v>
      </c>
      <c r="E5319" s="113" t="s">
        <v>199</v>
      </c>
      <c r="F5319" s="113" t="s">
        <v>200</v>
      </c>
      <c r="G5319" s="113">
        <v>1.0666519547301001</v>
      </c>
    </row>
    <row r="5320" spans="1:7" x14ac:dyDescent="0.25">
      <c r="A5320" s="108" t="str">
        <f t="shared" si="83"/>
        <v>CY_2001_NATIONAL TOTAL_NOx</v>
      </c>
      <c r="B5320" s="113" t="s">
        <v>143</v>
      </c>
      <c r="C5320" s="113">
        <v>2001</v>
      </c>
      <c r="D5320" s="113" t="s">
        <v>122</v>
      </c>
      <c r="E5320" s="113" t="s">
        <v>199</v>
      </c>
      <c r="F5320" s="113" t="s">
        <v>200</v>
      </c>
      <c r="G5320" s="113">
        <v>22.376928559858101</v>
      </c>
    </row>
    <row r="5321" spans="1:7" x14ac:dyDescent="0.25">
      <c r="A5321" s="108" t="str">
        <f t="shared" si="83"/>
        <v>CY_2001_NATIONAL TOTAL_NMVOC</v>
      </c>
      <c r="B5321" s="113" t="s">
        <v>143</v>
      </c>
      <c r="C5321" s="113">
        <v>2001</v>
      </c>
      <c r="D5321" s="113" t="s">
        <v>122</v>
      </c>
      <c r="E5321" s="113" t="s">
        <v>123</v>
      </c>
      <c r="F5321" s="113" t="s">
        <v>200</v>
      </c>
      <c r="G5321" s="113">
        <v>13.2900292814238</v>
      </c>
    </row>
    <row r="5322" spans="1:7" x14ac:dyDescent="0.25">
      <c r="A5322" s="108" t="str">
        <f t="shared" si="83"/>
        <v>CY_2001_NATIONAL TOTAL_SOx</v>
      </c>
      <c r="B5322" s="113" t="s">
        <v>143</v>
      </c>
      <c r="C5322" s="113">
        <v>2001</v>
      </c>
      <c r="D5322" s="113" t="s">
        <v>122</v>
      </c>
      <c r="E5322" s="113" t="s">
        <v>201</v>
      </c>
      <c r="F5322" s="113" t="s">
        <v>200</v>
      </c>
      <c r="G5322" s="113">
        <v>45.093975158681097</v>
      </c>
    </row>
    <row r="5323" spans="1:7" x14ac:dyDescent="0.25">
      <c r="A5323" s="108" t="str">
        <f t="shared" si="83"/>
        <v>CY_2001_NATIONAL TOTAL_NH3</v>
      </c>
      <c r="B5323" s="113" t="s">
        <v>143</v>
      </c>
      <c r="C5323" s="113">
        <v>2001</v>
      </c>
      <c r="D5323" s="113" t="s">
        <v>122</v>
      </c>
      <c r="E5323" s="113" t="s">
        <v>124</v>
      </c>
      <c r="F5323" s="113" t="s">
        <v>200</v>
      </c>
      <c r="G5323" s="113">
        <v>10.095832636813901</v>
      </c>
    </row>
    <row r="5324" spans="1:7" x14ac:dyDescent="0.25">
      <c r="A5324" s="108" t="str">
        <f t="shared" si="83"/>
        <v>CY_2001_NATIONAL TOTAL_PM2.5</v>
      </c>
      <c r="B5324" s="113" t="s">
        <v>143</v>
      </c>
      <c r="C5324" s="113">
        <v>2001</v>
      </c>
      <c r="D5324" s="113" t="s">
        <v>122</v>
      </c>
      <c r="E5324" s="113" t="s">
        <v>203</v>
      </c>
      <c r="F5324" s="113" t="s">
        <v>200</v>
      </c>
      <c r="G5324" s="113">
        <v>2.2551841002827202</v>
      </c>
    </row>
    <row r="5325" spans="1:7" x14ac:dyDescent="0.25">
      <c r="A5325" s="108" t="str">
        <f t="shared" si="83"/>
        <v>CY_2001_NATIONAL TOTAL_Pb</v>
      </c>
      <c r="B5325" s="113" t="s">
        <v>143</v>
      </c>
      <c r="C5325" s="113">
        <v>2001</v>
      </c>
      <c r="D5325" s="113" t="s">
        <v>122</v>
      </c>
      <c r="E5325" s="113" t="s">
        <v>125</v>
      </c>
      <c r="F5325" s="113" t="s">
        <v>200</v>
      </c>
      <c r="G5325" s="113">
        <v>2.0035403549274099E-2</v>
      </c>
    </row>
    <row r="5326" spans="1:7" x14ac:dyDescent="0.25">
      <c r="A5326" s="108" t="str">
        <f t="shared" si="83"/>
        <v>CY_2001_NATIONAL TOTAL_Cd</v>
      </c>
      <c r="B5326" s="113" t="s">
        <v>143</v>
      </c>
      <c r="C5326" s="113">
        <v>2001</v>
      </c>
      <c r="D5326" s="113" t="s">
        <v>122</v>
      </c>
      <c r="E5326" s="113" t="s">
        <v>126</v>
      </c>
      <c r="F5326" s="113" t="s">
        <v>200</v>
      </c>
      <c r="G5326" s="150">
        <v>9.0042642478432004E-5</v>
      </c>
    </row>
    <row r="5327" spans="1:7" x14ac:dyDescent="0.25">
      <c r="A5327" s="108" t="str">
        <f t="shared" si="83"/>
        <v>CY_2001_NATIONAL TOTAL_Hg</v>
      </c>
      <c r="B5327" s="113" t="s">
        <v>143</v>
      </c>
      <c r="C5327" s="113">
        <v>2001</v>
      </c>
      <c r="D5327" s="113" t="s">
        <v>122</v>
      </c>
      <c r="E5327" s="113" t="s">
        <v>127</v>
      </c>
      <c r="F5327" s="113" t="s">
        <v>200</v>
      </c>
      <c r="G5327" s="113">
        <v>1.16563923271445E-4</v>
      </c>
    </row>
    <row r="5328" spans="1:7" x14ac:dyDescent="0.25">
      <c r="A5328" s="108" t="str">
        <f t="shared" si="83"/>
        <v>CY_2001_NATIONAL TOTAL_DIOX</v>
      </c>
      <c r="B5328" s="113" t="s">
        <v>143</v>
      </c>
      <c r="C5328" s="113">
        <v>2001</v>
      </c>
      <c r="D5328" s="113" t="s">
        <v>122</v>
      </c>
      <c r="E5328" s="113" t="s">
        <v>128</v>
      </c>
      <c r="F5328" s="113" t="s">
        <v>200</v>
      </c>
      <c r="G5328" s="150">
        <v>2.1340210707988699E-8</v>
      </c>
    </row>
    <row r="5329" spans="1:7" x14ac:dyDescent="0.25">
      <c r="A5329" s="108" t="str">
        <f t="shared" si="83"/>
        <v>CY_2001_NATIONAL TOTAL_PAH</v>
      </c>
      <c r="B5329" s="113" t="s">
        <v>143</v>
      </c>
      <c r="C5329" s="113">
        <v>2001</v>
      </c>
      <c r="D5329" s="113" t="s">
        <v>122</v>
      </c>
      <c r="E5329" s="113" t="s">
        <v>129</v>
      </c>
      <c r="F5329" s="113" t="s">
        <v>200</v>
      </c>
      <c r="G5329" s="113">
        <v>6.0834082230046601E-3</v>
      </c>
    </row>
    <row r="5330" spans="1:7" x14ac:dyDescent="0.25">
      <c r="A5330" s="108" t="str">
        <f t="shared" si="83"/>
        <v>CY_2001_NATIONAL TOTAL_HCB</v>
      </c>
      <c r="B5330" s="113" t="s">
        <v>143</v>
      </c>
      <c r="C5330" s="113">
        <v>2001</v>
      </c>
      <c r="D5330" s="113" t="s">
        <v>122</v>
      </c>
      <c r="E5330" s="113" t="s">
        <v>130</v>
      </c>
      <c r="F5330" s="113" t="s">
        <v>200</v>
      </c>
      <c r="G5330" s="150">
        <v>5.8643618773251801E-8</v>
      </c>
    </row>
    <row r="5331" spans="1:7" x14ac:dyDescent="0.25">
      <c r="A5331" s="108" t="str">
        <f t="shared" si="83"/>
        <v>CY_2001_NATIONAL TOTAL_PCB</v>
      </c>
      <c r="B5331" s="113" t="s">
        <v>143</v>
      </c>
      <c r="C5331" s="113">
        <v>2001</v>
      </c>
      <c r="D5331" s="113" t="s">
        <v>122</v>
      </c>
      <c r="E5331" s="113" t="s">
        <v>259</v>
      </c>
      <c r="F5331" s="113" t="s">
        <v>200</v>
      </c>
      <c r="G5331" s="150">
        <v>3.92740749267947E-8</v>
      </c>
    </row>
    <row r="5332" spans="1:7" x14ac:dyDescent="0.25">
      <c r="A5332" s="108" t="str">
        <f t="shared" si="83"/>
        <v>CY_2001_1A3(FU)_NOx</v>
      </c>
      <c r="B5332" s="113" t="s">
        <v>143</v>
      </c>
      <c r="C5332" s="113">
        <v>2001</v>
      </c>
      <c r="D5332" s="113" t="s">
        <v>134</v>
      </c>
      <c r="E5332" s="113" t="s">
        <v>199</v>
      </c>
      <c r="F5332" s="113" t="s">
        <v>200</v>
      </c>
      <c r="G5332" s="113">
        <v>10.234890535798501</v>
      </c>
    </row>
    <row r="5333" spans="1:7" x14ac:dyDescent="0.25">
      <c r="A5333" s="108" t="str">
        <f t="shared" si="83"/>
        <v>CY_2001_1A3(FS)_NOx</v>
      </c>
      <c r="B5333" s="113" t="s">
        <v>143</v>
      </c>
      <c r="C5333" s="113">
        <v>2001</v>
      </c>
      <c r="D5333" s="113" t="s">
        <v>132</v>
      </c>
      <c r="E5333" s="113" t="s">
        <v>199</v>
      </c>
      <c r="F5333" s="113" t="s">
        <v>200</v>
      </c>
      <c r="G5333" s="113">
        <v>10.234890535798501</v>
      </c>
    </row>
    <row r="5334" spans="1:7" x14ac:dyDescent="0.25">
      <c r="A5334" s="108" t="str">
        <f t="shared" si="83"/>
        <v>CY_2001_1A3(FU)_NMVOC</v>
      </c>
      <c r="B5334" s="113" t="s">
        <v>143</v>
      </c>
      <c r="C5334" s="113">
        <v>2001</v>
      </c>
      <c r="D5334" s="113" t="s">
        <v>134</v>
      </c>
      <c r="E5334" s="113" t="s">
        <v>123</v>
      </c>
      <c r="F5334" s="113" t="s">
        <v>200</v>
      </c>
      <c r="G5334" s="113">
        <v>4.9649581629831898</v>
      </c>
    </row>
    <row r="5335" spans="1:7" x14ac:dyDescent="0.25">
      <c r="A5335" s="108" t="str">
        <f t="shared" si="83"/>
        <v>CY_2001_1A3(FS)_NMVOC</v>
      </c>
      <c r="B5335" s="113" t="s">
        <v>143</v>
      </c>
      <c r="C5335" s="113">
        <v>2001</v>
      </c>
      <c r="D5335" s="113" t="s">
        <v>132</v>
      </c>
      <c r="E5335" s="113" t="s">
        <v>123</v>
      </c>
      <c r="F5335" s="113" t="s">
        <v>200</v>
      </c>
      <c r="G5335" s="113">
        <v>4.9649581629831898</v>
      </c>
    </row>
    <row r="5336" spans="1:7" x14ac:dyDescent="0.25">
      <c r="A5336" s="108" t="str">
        <f t="shared" si="83"/>
        <v>CY_2001_1A3(FU)_SOx</v>
      </c>
      <c r="B5336" s="113" t="s">
        <v>143</v>
      </c>
      <c r="C5336" s="113">
        <v>2001</v>
      </c>
      <c r="D5336" s="113" t="s">
        <v>134</v>
      </c>
      <c r="E5336" s="113" t="s">
        <v>201</v>
      </c>
      <c r="F5336" s="113" t="s">
        <v>200</v>
      </c>
      <c r="G5336" s="113">
        <v>7.0678867164434402</v>
      </c>
    </row>
    <row r="5337" spans="1:7" x14ac:dyDescent="0.25">
      <c r="A5337" s="108" t="str">
        <f t="shared" si="83"/>
        <v>CY_2001_1A3(FS)_SOx</v>
      </c>
      <c r="B5337" s="113" t="s">
        <v>143</v>
      </c>
      <c r="C5337" s="113">
        <v>2001</v>
      </c>
      <c r="D5337" s="113" t="s">
        <v>132</v>
      </c>
      <c r="E5337" s="113" t="s">
        <v>201</v>
      </c>
      <c r="F5337" s="113" t="s">
        <v>200</v>
      </c>
      <c r="G5337" s="113">
        <v>7.0678867164434402</v>
      </c>
    </row>
    <row r="5338" spans="1:7" x14ac:dyDescent="0.25">
      <c r="A5338" s="108" t="str">
        <f t="shared" si="83"/>
        <v>CY_2001_1A3(FU)_NH3</v>
      </c>
      <c r="B5338" s="113" t="s">
        <v>143</v>
      </c>
      <c r="C5338" s="113">
        <v>2001</v>
      </c>
      <c r="D5338" s="113" t="s">
        <v>134</v>
      </c>
      <c r="E5338" s="113" t="s">
        <v>124</v>
      </c>
      <c r="F5338" s="113" t="s">
        <v>200</v>
      </c>
      <c r="G5338" s="113">
        <v>0.19450575727040201</v>
      </c>
    </row>
    <row r="5339" spans="1:7" x14ac:dyDescent="0.25">
      <c r="A5339" s="108" t="str">
        <f t="shared" si="83"/>
        <v>CY_2001_1A3(FS)_NH3</v>
      </c>
      <c r="B5339" s="113" t="s">
        <v>143</v>
      </c>
      <c r="C5339" s="113">
        <v>2001</v>
      </c>
      <c r="D5339" s="113" t="s">
        <v>132</v>
      </c>
      <c r="E5339" s="113" t="s">
        <v>124</v>
      </c>
      <c r="F5339" s="113" t="s">
        <v>200</v>
      </c>
      <c r="G5339" s="113">
        <v>0.19450575727040201</v>
      </c>
    </row>
    <row r="5340" spans="1:7" x14ac:dyDescent="0.25">
      <c r="A5340" s="108" t="str">
        <f t="shared" si="83"/>
        <v>CY_2001_1A3(FU)_PM2.5</v>
      </c>
      <c r="B5340" s="113" t="s">
        <v>143</v>
      </c>
      <c r="C5340" s="113">
        <v>2001</v>
      </c>
      <c r="D5340" s="113" t="s">
        <v>134</v>
      </c>
      <c r="E5340" s="113" t="s">
        <v>203</v>
      </c>
      <c r="F5340" s="113" t="s">
        <v>200</v>
      </c>
      <c r="G5340" s="113">
        <v>0.83979689376323596</v>
      </c>
    </row>
    <row r="5341" spans="1:7" x14ac:dyDescent="0.25">
      <c r="A5341" s="108" t="str">
        <f t="shared" si="83"/>
        <v>CY_2001_1A3(FS)_PM2.5</v>
      </c>
      <c r="B5341" s="113" t="s">
        <v>143</v>
      </c>
      <c r="C5341" s="113">
        <v>2001</v>
      </c>
      <c r="D5341" s="113" t="s">
        <v>132</v>
      </c>
      <c r="E5341" s="113" t="s">
        <v>203</v>
      </c>
      <c r="F5341" s="113" t="s">
        <v>200</v>
      </c>
      <c r="G5341" s="113">
        <v>0.83979689376323596</v>
      </c>
    </row>
    <row r="5342" spans="1:7" x14ac:dyDescent="0.25">
      <c r="A5342" s="108" t="str">
        <f t="shared" si="83"/>
        <v>CY_2001_3D_NOx</v>
      </c>
      <c r="B5342" s="113" t="s">
        <v>143</v>
      </c>
      <c r="C5342" s="113">
        <v>2001</v>
      </c>
      <c r="D5342" s="113" t="s">
        <v>206</v>
      </c>
      <c r="E5342" s="113" t="s">
        <v>199</v>
      </c>
      <c r="F5342" s="113" t="s">
        <v>200</v>
      </c>
      <c r="G5342" s="113">
        <v>1.1298349386583799</v>
      </c>
    </row>
    <row r="5343" spans="1:7" x14ac:dyDescent="0.25">
      <c r="A5343" s="108" t="str">
        <f t="shared" si="83"/>
        <v>CY_2002_NATIONAL TOTAL_NOx</v>
      </c>
      <c r="B5343" s="113" t="s">
        <v>143</v>
      </c>
      <c r="C5343" s="113">
        <v>2002</v>
      </c>
      <c r="D5343" s="113" t="s">
        <v>122</v>
      </c>
      <c r="E5343" s="113" t="s">
        <v>199</v>
      </c>
      <c r="F5343" s="113" t="s">
        <v>200</v>
      </c>
      <c r="G5343" s="113">
        <v>22.027522355129399</v>
      </c>
    </row>
    <row r="5344" spans="1:7" x14ac:dyDescent="0.25">
      <c r="A5344" s="108" t="str">
        <f t="shared" si="83"/>
        <v>CY_2002_NATIONAL TOTAL_NMVOC</v>
      </c>
      <c r="B5344" s="113" t="s">
        <v>143</v>
      </c>
      <c r="C5344" s="113">
        <v>2002</v>
      </c>
      <c r="D5344" s="113" t="s">
        <v>122</v>
      </c>
      <c r="E5344" s="113" t="s">
        <v>123</v>
      </c>
      <c r="F5344" s="113" t="s">
        <v>200</v>
      </c>
      <c r="G5344" s="113">
        <v>13.749335560491801</v>
      </c>
    </row>
    <row r="5345" spans="1:7" x14ac:dyDescent="0.25">
      <c r="A5345" s="108" t="str">
        <f t="shared" si="83"/>
        <v>CY_2002_NATIONAL TOTAL_SOx</v>
      </c>
      <c r="B5345" s="113" t="s">
        <v>143</v>
      </c>
      <c r="C5345" s="113">
        <v>2002</v>
      </c>
      <c r="D5345" s="113" t="s">
        <v>122</v>
      </c>
      <c r="E5345" s="113" t="s">
        <v>201</v>
      </c>
      <c r="F5345" s="113" t="s">
        <v>200</v>
      </c>
      <c r="G5345" s="113">
        <v>45.273281674350201</v>
      </c>
    </row>
    <row r="5346" spans="1:7" x14ac:dyDescent="0.25">
      <c r="A5346" s="108" t="str">
        <f t="shared" si="83"/>
        <v>CY_2002_NATIONAL TOTAL_NH3</v>
      </c>
      <c r="B5346" s="113" t="s">
        <v>143</v>
      </c>
      <c r="C5346" s="113">
        <v>2002</v>
      </c>
      <c r="D5346" s="113" t="s">
        <v>122</v>
      </c>
      <c r="E5346" s="113" t="s">
        <v>124</v>
      </c>
      <c r="F5346" s="113" t="s">
        <v>200</v>
      </c>
      <c r="G5346" s="113">
        <v>10.639842918911601</v>
      </c>
    </row>
    <row r="5347" spans="1:7" x14ac:dyDescent="0.25">
      <c r="A5347" s="108" t="str">
        <f t="shared" si="83"/>
        <v>CY_2002_NATIONAL TOTAL_PM2.5</v>
      </c>
      <c r="B5347" s="113" t="s">
        <v>143</v>
      </c>
      <c r="C5347" s="113">
        <v>2002</v>
      </c>
      <c r="D5347" s="113" t="s">
        <v>122</v>
      </c>
      <c r="E5347" s="113" t="s">
        <v>203</v>
      </c>
      <c r="F5347" s="113" t="s">
        <v>200</v>
      </c>
      <c r="G5347" s="113">
        <v>2.1818147652025002</v>
      </c>
    </row>
    <row r="5348" spans="1:7" x14ac:dyDescent="0.25">
      <c r="A5348" s="108" t="str">
        <f t="shared" si="83"/>
        <v>CY_2002_NATIONAL TOTAL_Pb</v>
      </c>
      <c r="B5348" s="113" t="s">
        <v>143</v>
      </c>
      <c r="C5348" s="113">
        <v>2002</v>
      </c>
      <c r="D5348" s="113" t="s">
        <v>122</v>
      </c>
      <c r="E5348" s="113" t="s">
        <v>125</v>
      </c>
      <c r="F5348" s="113" t="s">
        <v>200</v>
      </c>
      <c r="G5348" s="113">
        <v>1.8257876877790999E-2</v>
      </c>
    </row>
    <row r="5349" spans="1:7" x14ac:dyDescent="0.25">
      <c r="A5349" s="108" t="str">
        <f t="shared" si="83"/>
        <v>CY_2002_NATIONAL TOTAL_Cd</v>
      </c>
      <c r="B5349" s="113" t="s">
        <v>143</v>
      </c>
      <c r="C5349" s="113">
        <v>2002</v>
      </c>
      <c r="D5349" s="113" t="s">
        <v>122</v>
      </c>
      <c r="E5349" s="113" t="s">
        <v>126</v>
      </c>
      <c r="F5349" s="113" t="s">
        <v>200</v>
      </c>
      <c r="G5349" s="150">
        <v>9.0483826152572806E-5</v>
      </c>
    </row>
    <row r="5350" spans="1:7" x14ac:dyDescent="0.25">
      <c r="A5350" s="108" t="str">
        <f t="shared" si="83"/>
        <v>CY_2002_NATIONAL TOTAL_Hg</v>
      </c>
      <c r="B5350" s="113" t="s">
        <v>143</v>
      </c>
      <c r="C5350" s="113">
        <v>2002</v>
      </c>
      <c r="D5350" s="113" t="s">
        <v>122</v>
      </c>
      <c r="E5350" s="113" t="s">
        <v>127</v>
      </c>
      <c r="F5350" s="113" t="s">
        <v>200</v>
      </c>
      <c r="G5350" s="113">
        <v>1.18728717700947E-4</v>
      </c>
    </row>
    <row r="5351" spans="1:7" x14ac:dyDescent="0.25">
      <c r="A5351" s="108" t="str">
        <f t="shared" si="83"/>
        <v>CY_2002_NATIONAL TOTAL_DIOX</v>
      </c>
      <c r="B5351" s="113" t="s">
        <v>143</v>
      </c>
      <c r="C5351" s="113">
        <v>2002</v>
      </c>
      <c r="D5351" s="113" t="s">
        <v>122</v>
      </c>
      <c r="E5351" s="113" t="s">
        <v>128</v>
      </c>
      <c r="F5351" s="113" t="s">
        <v>200</v>
      </c>
      <c r="G5351" s="150">
        <v>2.1579465261721001E-8</v>
      </c>
    </row>
    <row r="5352" spans="1:7" x14ac:dyDescent="0.25">
      <c r="A5352" s="108" t="str">
        <f t="shared" si="83"/>
        <v>CY_2002_NATIONAL TOTAL_PAH</v>
      </c>
      <c r="B5352" s="113" t="s">
        <v>143</v>
      </c>
      <c r="C5352" s="113">
        <v>2002</v>
      </c>
      <c r="D5352" s="113" t="s">
        <v>122</v>
      </c>
      <c r="E5352" s="113" t="s">
        <v>129</v>
      </c>
      <c r="F5352" s="113" t="s">
        <v>200</v>
      </c>
      <c r="G5352" s="113">
        <v>5.7259648154251797E-3</v>
      </c>
    </row>
    <row r="5353" spans="1:7" x14ac:dyDescent="0.25">
      <c r="A5353" s="108" t="str">
        <f t="shared" si="83"/>
        <v>CY_2002_NATIONAL TOTAL_HCB</v>
      </c>
      <c r="B5353" s="113" t="s">
        <v>143</v>
      </c>
      <c r="C5353" s="113">
        <v>2002</v>
      </c>
      <c r="D5353" s="113" t="s">
        <v>122</v>
      </c>
      <c r="E5353" s="113" t="s">
        <v>130</v>
      </c>
      <c r="F5353" s="113" t="s">
        <v>200</v>
      </c>
      <c r="G5353" s="150">
        <v>5.9401283207918998E-8</v>
      </c>
    </row>
    <row r="5354" spans="1:7" x14ac:dyDescent="0.25">
      <c r="A5354" s="108" t="str">
        <f t="shared" si="83"/>
        <v>CY_2002_NATIONAL TOTAL_PCB</v>
      </c>
      <c r="B5354" s="113" t="s">
        <v>143</v>
      </c>
      <c r="C5354" s="113">
        <v>2002</v>
      </c>
      <c r="D5354" s="113" t="s">
        <v>122</v>
      </c>
      <c r="E5354" s="113" t="s">
        <v>259</v>
      </c>
      <c r="F5354" s="113" t="s">
        <v>200</v>
      </c>
      <c r="G5354" s="150">
        <v>4.0169351005089897E-8</v>
      </c>
    </row>
    <row r="5355" spans="1:7" x14ac:dyDescent="0.25">
      <c r="A5355" s="108" t="str">
        <f t="shared" si="83"/>
        <v>CY_2002_1A3(FU)_NOx</v>
      </c>
      <c r="B5355" s="113" t="s">
        <v>143</v>
      </c>
      <c r="C5355" s="113">
        <v>2002</v>
      </c>
      <c r="D5355" s="113" t="s">
        <v>134</v>
      </c>
      <c r="E5355" s="113" t="s">
        <v>199</v>
      </c>
      <c r="F5355" s="113" t="s">
        <v>200</v>
      </c>
      <c r="G5355" s="113">
        <v>9.5730864815525507</v>
      </c>
    </row>
    <row r="5356" spans="1:7" x14ac:dyDescent="0.25">
      <c r="A5356" s="108" t="str">
        <f t="shared" si="83"/>
        <v>CY_2002_1A3(FS)_NOx</v>
      </c>
      <c r="B5356" s="113" t="s">
        <v>143</v>
      </c>
      <c r="C5356" s="113">
        <v>2002</v>
      </c>
      <c r="D5356" s="113" t="s">
        <v>132</v>
      </c>
      <c r="E5356" s="113" t="s">
        <v>199</v>
      </c>
      <c r="F5356" s="113" t="s">
        <v>200</v>
      </c>
      <c r="G5356" s="113">
        <v>9.5730864815525507</v>
      </c>
    </row>
    <row r="5357" spans="1:7" x14ac:dyDescent="0.25">
      <c r="A5357" s="108" t="str">
        <f t="shared" si="83"/>
        <v>CY_2002_1A3(FU)_NMVOC</v>
      </c>
      <c r="B5357" s="113" t="s">
        <v>143</v>
      </c>
      <c r="C5357" s="113">
        <v>2002</v>
      </c>
      <c r="D5357" s="113" t="s">
        <v>134</v>
      </c>
      <c r="E5357" s="113" t="s">
        <v>123</v>
      </c>
      <c r="F5357" s="113" t="s">
        <v>200</v>
      </c>
      <c r="G5357" s="113">
        <v>4.5773198798770602</v>
      </c>
    </row>
    <row r="5358" spans="1:7" x14ac:dyDescent="0.25">
      <c r="A5358" s="108" t="str">
        <f t="shared" si="83"/>
        <v>CY_2002_1A3(FS)_NMVOC</v>
      </c>
      <c r="B5358" s="113" t="s">
        <v>143</v>
      </c>
      <c r="C5358" s="113">
        <v>2002</v>
      </c>
      <c r="D5358" s="113" t="s">
        <v>132</v>
      </c>
      <c r="E5358" s="113" t="s">
        <v>123</v>
      </c>
      <c r="F5358" s="113" t="s">
        <v>200</v>
      </c>
      <c r="G5358" s="113">
        <v>4.5773198798770602</v>
      </c>
    </row>
    <row r="5359" spans="1:7" x14ac:dyDescent="0.25">
      <c r="A5359" s="108" t="str">
        <f t="shared" si="83"/>
        <v>CY_2002_1A3(FU)_SOx</v>
      </c>
      <c r="B5359" s="113" t="s">
        <v>143</v>
      </c>
      <c r="C5359" s="113">
        <v>2002</v>
      </c>
      <c r="D5359" s="113" t="s">
        <v>134</v>
      </c>
      <c r="E5359" s="113" t="s">
        <v>201</v>
      </c>
      <c r="F5359" s="113" t="s">
        <v>200</v>
      </c>
      <c r="G5359" s="113">
        <v>6.5621349800137496</v>
      </c>
    </row>
    <row r="5360" spans="1:7" x14ac:dyDescent="0.25">
      <c r="A5360" s="108" t="str">
        <f t="shared" si="83"/>
        <v>CY_2002_1A3(FS)_SOx</v>
      </c>
      <c r="B5360" s="113" t="s">
        <v>143</v>
      </c>
      <c r="C5360" s="113">
        <v>2002</v>
      </c>
      <c r="D5360" s="113" t="s">
        <v>132</v>
      </c>
      <c r="E5360" s="113" t="s">
        <v>201</v>
      </c>
      <c r="F5360" s="113" t="s">
        <v>200</v>
      </c>
      <c r="G5360" s="113">
        <v>6.5621349800137496</v>
      </c>
    </row>
    <row r="5361" spans="1:7" x14ac:dyDescent="0.25">
      <c r="A5361" s="108" t="str">
        <f t="shared" si="83"/>
        <v>CY_2002_1A3(FU)_NH3</v>
      </c>
      <c r="B5361" s="113" t="s">
        <v>143</v>
      </c>
      <c r="C5361" s="113">
        <v>2002</v>
      </c>
      <c r="D5361" s="113" t="s">
        <v>134</v>
      </c>
      <c r="E5361" s="113" t="s">
        <v>124</v>
      </c>
      <c r="F5361" s="113" t="s">
        <v>200</v>
      </c>
      <c r="G5361" s="113">
        <v>0.20514629152078301</v>
      </c>
    </row>
    <row r="5362" spans="1:7" x14ac:dyDescent="0.25">
      <c r="A5362" s="108" t="str">
        <f t="shared" si="83"/>
        <v>CY_2002_1A3(FS)_NH3</v>
      </c>
      <c r="B5362" s="113" t="s">
        <v>143</v>
      </c>
      <c r="C5362" s="113">
        <v>2002</v>
      </c>
      <c r="D5362" s="113" t="s">
        <v>132</v>
      </c>
      <c r="E5362" s="113" t="s">
        <v>124</v>
      </c>
      <c r="F5362" s="113" t="s">
        <v>200</v>
      </c>
      <c r="G5362" s="113">
        <v>0.20514629152078301</v>
      </c>
    </row>
    <row r="5363" spans="1:7" x14ac:dyDescent="0.25">
      <c r="A5363" s="108" t="str">
        <f t="shared" si="83"/>
        <v>CY_2002_1A3(FU)_PM2.5</v>
      </c>
      <c r="B5363" s="113" t="s">
        <v>143</v>
      </c>
      <c r="C5363" s="113">
        <v>2002</v>
      </c>
      <c r="D5363" s="113" t="s">
        <v>134</v>
      </c>
      <c r="E5363" s="113" t="s">
        <v>203</v>
      </c>
      <c r="F5363" s="113" t="s">
        <v>200</v>
      </c>
      <c r="G5363" s="113">
        <v>0.77195496079841297</v>
      </c>
    </row>
    <row r="5364" spans="1:7" x14ac:dyDescent="0.25">
      <c r="A5364" s="108" t="str">
        <f t="shared" si="83"/>
        <v>CY_2002_1A3(FS)_PM2.5</v>
      </c>
      <c r="B5364" s="113" t="s">
        <v>143</v>
      </c>
      <c r="C5364" s="113">
        <v>2002</v>
      </c>
      <c r="D5364" s="113" t="s">
        <v>132</v>
      </c>
      <c r="E5364" s="113" t="s">
        <v>203</v>
      </c>
      <c r="F5364" s="113" t="s">
        <v>200</v>
      </c>
      <c r="G5364" s="113">
        <v>0.77195496079841297</v>
      </c>
    </row>
    <row r="5365" spans="1:7" x14ac:dyDescent="0.25">
      <c r="A5365" s="108" t="str">
        <f t="shared" si="83"/>
        <v>CY_2002_3D_NOx</v>
      </c>
      <c r="B5365" s="113" t="s">
        <v>143</v>
      </c>
      <c r="C5365" s="113">
        <v>2002</v>
      </c>
      <c r="D5365" s="113" t="s">
        <v>206</v>
      </c>
      <c r="E5365" s="113" t="s">
        <v>199</v>
      </c>
      <c r="F5365" s="113" t="s">
        <v>200</v>
      </c>
      <c r="G5365" s="113">
        <v>1.1637840728842099</v>
      </c>
    </row>
    <row r="5366" spans="1:7" x14ac:dyDescent="0.25">
      <c r="A5366" s="108" t="str">
        <f t="shared" si="83"/>
        <v>CY_2003_NATIONAL TOTAL_NOx</v>
      </c>
      <c r="B5366" s="113" t="s">
        <v>143</v>
      </c>
      <c r="C5366" s="113">
        <v>2003</v>
      </c>
      <c r="D5366" s="113" t="s">
        <v>122</v>
      </c>
      <c r="E5366" s="113" t="s">
        <v>199</v>
      </c>
      <c r="F5366" s="113" t="s">
        <v>200</v>
      </c>
      <c r="G5366" s="113">
        <v>22.330440254069401</v>
      </c>
    </row>
    <row r="5367" spans="1:7" x14ac:dyDescent="0.25">
      <c r="A5367" s="108" t="str">
        <f t="shared" si="83"/>
        <v>CY_2003_NATIONAL TOTAL_NMVOC</v>
      </c>
      <c r="B5367" s="113" t="s">
        <v>143</v>
      </c>
      <c r="C5367" s="113">
        <v>2003</v>
      </c>
      <c r="D5367" s="113" t="s">
        <v>122</v>
      </c>
      <c r="E5367" s="113" t="s">
        <v>123</v>
      </c>
      <c r="F5367" s="113" t="s">
        <v>200</v>
      </c>
      <c r="G5367" s="113">
        <v>14.384765802755799</v>
      </c>
    </row>
    <row r="5368" spans="1:7" x14ac:dyDescent="0.25">
      <c r="A5368" s="108" t="str">
        <f t="shared" si="83"/>
        <v>CY_2003_NATIONAL TOTAL_SOx</v>
      </c>
      <c r="B5368" s="113" t="s">
        <v>143</v>
      </c>
      <c r="C5368" s="113">
        <v>2003</v>
      </c>
      <c r="D5368" s="113" t="s">
        <v>122</v>
      </c>
      <c r="E5368" s="113" t="s">
        <v>201</v>
      </c>
      <c r="F5368" s="113" t="s">
        <v>200</v>
      </c>
      <c r="G5368" s="113">
        <v>47.003326487514698</v>
      </c>
    </row>
    <row r="5369" spans="1:7" x14ac:dyDescent="0.25">
      <c r="A5369" s="108" t="str">
        <f t="shared" si="83"/>
        <v>CY_2003_NATIONAL TOTAL_NH3</v>
      </c>
      <c r="B5369" s="113" t="s">
        <v>143</v>
      </c>
      <c r="C5369" s="113">
        <v>2003</v>
      </c>
      <c r="D5369" s="113" t="s">
        <v>122</v>
      </c>
      <c r="E5369" s="113" t="s">
        <v>124</v>
      </c>
      <c r="F5369" s="113" t="s">
        <v>200</v>
      </c>
      <c r="G5369" s="113">
        <v>10.1512495869065</v>
      </c>
    </row>
    <row r="5370" spans="1:7" x14ac:dyDescent="0.25">
      <c r="A5370" s="108" t="str">
        <f t="shared" si="83"/>
        <v>CY_2003_NATIONAL TOTAL_PM2.5</v>
      </c>
      <c r="B5370" s="113" t="s">
        <v>143</v>
      </c>
      <c r="C5370" s="113">
        <v>2003</v>
      </c>
      <c r="D5370" s="113" t="s">
        <v>122</v>
      </c>
      <c r="E5370" s="113" t="s">
        <v>203</v>
      </c>
      <c r="F5370" s="113" t="s">
        <v>200</v>
      </c>
      <c r="G5370" s="113">
        <v>2.1931225344034799</v>
      </c>
    </row>
    <row r="5371" spans="1:7" x14ac:dyDescent="0.25">
      <c r="A5371" s="108" t="str">
        <f t="shared" si="83"/>
        <v>CY_2003_NATIONAL TOTAL_Pb</v>
      </c>
      <c r="B5371" s="113" t="s">
        <v>143</v>
      </c>
      <c r="C5371" s="113">
        <v>2003</v>
      </c>
      <c r="D5371" s="113" t="s">
        <v>122</v>
      </c>
      <c r="E5371" s="113" t="s">
        <v>125</v>
      </c>
      <c r="F5371" s="113" t="s">
        <v>200</v>
      </c>
      <c r="G5371" s="113">
        <v>1.6187343668686498E-2</v>
      </c>
    </row>
    <row r="5372" spans="1:7" x14ac:dyDescent="0.25">
      <c r="A5372" s="108" t="str">
        <f t="shared" si="83"/>
        <v>CY_2003_NATIONAL TOTAL_Cd</v>
      </c>
      <c r="B5372" s="113" t="s">
        <v>143</v>
      </c>
      <c r="C5372" s="113">
        <v>2003</v>
      </c>
      <c r="D5372" s="113" t="s">
        <v>122</v>
      </c>
      <c r="E5372" s="113" t="s">
        <v>126</v>
      </c>
      <c r="F5372" s="113" t="s">
        <v>200</v>
      </c>
      <c r="G5372" s="150">
        <v>9.0065797361838E-5</v>
      </c>
    </row>
    <row r="5373" spans="1:7" x14ac:dyDescent="0.25">
      <c r="A5373" s="108" t="str">
        <f t="shared" si="83"/>
        <v>CY_2003_NATIONAL TOTAL_Hg</v>
      </c>
      <c r="B5373" s="113" t="s">
        <v>143</v>
      </c>
      <c r="C5373" s="113">
        <v>2003</v>
      </c>
      <c r="D5373" s="113" t="s">
        <v>122</v>
      </c>
      <c r="E5373" s="113" t="s">
        <v>127</v>
      </c>
      <c r="F5373" s="113" t="s">
        <v>200</v>
      </c>
      <c r="G5373" s="113">
        <v>1.01196718257545E-4</v>
      </c>
    </row>
    <row r="5374" spans="1:7" x14ac:dyDescent="0.25">
      <c r="A5374" s="108" t="str">
        <f t="shared" si="83"/>
        <v>CY_2003_NATIONAL TOTAL_DIOX</v>
      </c>
      <c r="B5374" s="113" t="s">
        <v>143</v>
      </c>
      <c r="C5374" s="113">
        <v>2003</v>
      </c>
      <c r="D5374" s="113" t="s">
        <v>122</v>
      </c>
      <c r="E5374" s="113" t="s">
        <v>128</v>
      </c>
      <c r="F5374" s="113" t="s">
        <v>200</v>
      </c>
      <c r="G5374" s="150">
        <v>5.6980507054493397E-9</v>
      </c>
    </row>
    <row r="5375" spans="1:7" x14ac:dyDescent="0.25">
      <c r="A5375" s="108" t="str">
        <f t="shared" si="83"/>
        <v>CY_2003_NATIONAL TOTAL_PAH</v>
      </c>
      <c r="B5375" s="113" t="s">
        <v>143</v>
      </c>
      <c r="C5375" s="113">
        <v>2003</v>
      </c>
      <c r="D5375" s="113" t="s">
        <v>122</v>
      </c>
      <c r="E5375" s="113" t="s">
        <v>129</v>
      </c>
      <c r="F5375" s="113" t="s">
        <v>200</v>
      </c>
      <c r="G5375" s="113">
        <v>6.1468436996233696E-3</v>
      </c>
    </row>
    <row r="5376" spans="1:7" x14ac:dyDescent="0.25">
      <c r="A5376" s="108" t="str">
        <f t="shared" si="83"/>
        <v>CY_2003_NATIONAL TOTAL_HCB</v>
      </c>
      <c r="B5376" s="113" t="s">
        <v>143</v>
      </c>
      <c r="C5376" s="113">
        <v>2003</v>
      </c>
      <c r="D5376" s="113" t="s">
        <v>122</v>
      </c>
      <c r="E5376" s="113" t="s">
        <v>130</v>
      </c>
      <c r="F5376" s="113" t="s">
        <v>200</v>
      </c>
      <c r="G5376" s="150">
        <v>1.9560547770846099E-8</v>
      </c>
    </row>
    <row r="5377" spans="1:7" x14ac:dyDescent="0.25">
      <c r="A5377" s="108" t="str">
        <f t="shared" si="83"/>
        <v>CY_2003_NATIONAL TOTAL_PCB</v>
      </c>
      <c r="B5377" s="113" t="s">
        <v>143</v>
      </c>
      <c r="C5377" s="113">
        <v>2003</v>
      </c>
      <c r="D5377" s="113" t="s">
        <v>122</v>
      </c>
      <c r="E5377" s="113" t="s">
        <v>259</v>
      </c>
      <c r="F5377" s="113" t="s">
        <v>200</v>
      </c>
      <c r="G5377" s="150">
        <v>3.1677350695035498E-8</v>
      </c>
    </row>
    <row r="5378" spans="1:7" x14ac:dyDescent="0.25">
      <c r="A5378" s="108" t="str">
        <f t="shared" ref="A5378:A5441" si="84">CONCATENATE(B5378,"_",C5378,"_",D5378,"_",E5378)</f>
        <v>CY_2003_1A3(FU)_NOx</v>
      </c>
      <c r="B5378" s="113" t="s">
        <v>143</v>
      </c>
      <c r="C5378" s="113">
        <v>2003</v>
      </c>
      <c r="D5378" s="113" t="s">
        <v>134</v>
      </c>
      <c r="E5378" s="113" t="s">
        <v>199</v>
      </c>
      <c r="F5378" s="113" t="s">
        <v>200</v>
      </c>
      <c r="G5378" s="113">
        <v>9.6380856757828806</v>
      </c>
    </row>
    <row r="5379" spans="1:7" x14ac:dyDescent="0.25">
      <c r="A5379" s="108" t="str">
        <f t="shared" si="84"/>
        <v>CY_2003_1A3(FS)_NOx</v>
      </c>
      <c r="B5379" s="113" t="s">
        <v>143</v>
      </c>
      <c r="C5379" s="113">
        <v>2003</v>
      </c>
      <c r="D5379" s="113" t="s">
        <v>132</v>
      </c>
      <c r="E5379" s="113" t="s">
        <v>199</v>
      </c>
      <c r="F5379" s="113" t="s">
        <v>200</v>
      </c>
      <c r="G5379" s="113">
        <v>9.6380856757828806</v>
      </c>
    </row>
    <row r="5380" spans="1:7" x14ac:dyDescent="0.25">
      <c r="A5380" s="108" t="str">
        <f t="shared" si="84"/>
        <v>CY_2003_1A3(FU)_NMVOC</v>
      </c>
      <c r="B5380" s="113" t="s">
        <v>143</v>
      </c>
      <c r="C5380" s="113">
        <v>2003</v>
      </c>
      <c r="D5380" s="113" t="s">
        <v>134</v>
      </c>
      <c r="E5380" s="113" t="s">
        <v>123</v>
      </c>
      <c r="F5380" s="113" t="s">
        <v>200</v>
      </c>
      <c r="G5380" s="113">
        <v>4.5072033473590496</v>
      </c>
    </row>
    <row r="5381" spans="1:7" x14ac:dyDescent="0.25">
      <c r="A5381" s="108" t="str">
        <f t="shared" si="84"/>
        <v>CY_2003_1A3(FS)_NMVOC</v>
      </c>
      <c r="B5381" s="113" t="s">
        <v>143</v>
      </c>
      <c r="C5381" s="113">
        <v>2003</v>
      </c>
      <c r="D5381" s="113" t="s">
        <v>132</v>
      </c>
      <c r="E5381" s="113" t="s">
        <v>123</v>
      </c>
      <c r="F5381" s="113" t="s">
        <v>200</v>
      </c>
      <c r="G5381" s="113">
        <v>4.5072033473590496</v>
      </c>
    </row>
    <row r="5382" spans="1:7" x14ac:dyDescent="0.25">
      <c r="A5382" s="108" t="str">
        <f t="shared" si="84"/>
        <v>CY_2003_1A3(FU)_SOx</v>
      </c>
      <c r="B5382" s="113" t="s">
        <v>143</v>
      </c>
      <c r="C5382" s="113">
        <v>2003</v>
      </c>
      <c r="D5382" s="113" t="s">
        <v>134</v>
      </c>
      <c r="E5382" s="113" t="s">
        <v>201</v>
      </c>
      <c r="F5382" s="113" t="s">
        <v>200</v>
      </c>
      <c r="G5382" s="113">
        <v>6.2912705631219801</v>
      </c>
    </row>
    <row r="5383" spans="1:7" x14ac:dyDescent="0.25">
      <c r="A5383" s="108" t="str">
        <f t="shared" si="84"/>
        <v>CY_2003_1A3(FS)_SOx</v>
      </c>
      <c r="B5383" s="113" t="s">
        <v>143</v>
      </c>
      <c r="C5383" s="113">
        <v>2003</v>
      </c>
      <c r="D5383" s="113" t="s">
        <v>132</v>
      </c>
      <c r="E5383" s="113" t="s">
        <v>201</v>
      </c>
      <c r="F5383" s="113" t="s">
        <v>200</v>
      </c>
      <c r="G5383" s="113">
        <v>6.2912705631219801</v>
      </c>
    </row>
    <row r="5384" spans="1:7" x14ac:dyDescent="0.25">
      <c r="A5384" s="108" t="str">
        <f t="shared" si="84"/>
        <v>CY_2003_1A3(FU)_NH3</v>
      </c>
      <c r="B5384" s="113" t="s">
        <v>143</v>
      </c>
      <c r="C5384" s="113">
        <v>2003</v>
      </c>
      <c r="D5384" s="113" t="s">
        <v>134</v>
      </c>
      <c r="E5384" s="113" t="s">
        <v>124</v>
      </c>
      <c r="F5384" s="113" t="s">
        <v>200</v>
      </c>
      <c r="G5384" s="113">
        <v>0.23131146010942899</v>
      </c>
    </row>
    <row r="5385" spans="1:7" x14ac:dyDescent="0.25">
      <c r="A5385" s="108" t="str">
        <f t="shared" si="84"/>
        <v>CY_2003_1A3(FS)_NH3</v>
      </c>
      <c r="B5385" s="113" t="s">
        <v>143</v>
      </c>
      <c r="C5385" s="113">
        <v>2003</v>
      </c>
      <c r="D5385" s="113" t="s">
        <v>132</v>
      </c>
      <c r="E5385" s="113" t="s">
        <v>124</v>
      </c>
      <c r="F5385" s="113" t="s">
        <v>200</v>
      </c>
      <c r="G5385" s="113">
        <v>0.23131146010942899</v>
      </c>
    </row>
    <row r="5386" spans="1:7" x14ac:dyDescent="0.25">
      <c r="A5386" s="108" t="str">
        <f t="shared" si="84"/>
        <v>CY_2003_1A3(FU)_PM2.5</v>
      </c>
      <c r="B5386" s="113" t="s">
        <v>143</v>
      </c>
      <c r="C5386" s="113">
        <v>2003</v>
      </c>
      <c r="D5386" s="113" t="s">
        <v>134</v>
      </c>
      <c r="E5386" s="113" t="s">
        <v>203</v>
      </c>
      <c r="F5386" s="113" t="s">
        <v>200</v>
      </c>
      <c r="G5386" s="113">
        <v>0.77982184345848604</v>
      </c>
    </row>
    <row r="5387" spans="1:7" x14ac:dyDescent="0.25">
      <c r="A5387" s="108" t="str">
        <f t="shared" si="84"/>
        <v>CY_2003_1A3(FS)_PM2.5</v>
      </c>
      <c r="B5387" s="113" t="s">
        <v>143</v>
      </c>
      <c r="C5387" s="113">
        <v>2003</v>
      </c>
      <c r="D5387" s="113" t="s">
        <v>132</v>
      </c>
      <c r="E5387" s="113" t="s">
        <v>203</v>
      </c>
      <c r="F5387" s="113" t="s">
        <v>200</v>
      </c>
      <c r="G5387" s="113">
        <v>0.77982184345848604</v>
      </c>
    </row>
    <row r="5388" spans="1:7" x14ac:dyDescent="0.25">
      <c r="A5388" s="108" t="str">
        <f t="shared" si="84"/>
        <v>CY_2003_3D_NOx</v>
      </c>
      <c r="B5388" s="113" t="s">
        <v>143</v>
      </c>
      <c r="C5388" s="113">
        <v>2003</v>
      </c>
      <c r="D5388" s="113" t="s">
        <v>206</v>
      </c>
      <c r="E5388" s="113" t="s">
        <v>199</v>
      </c>
      <c r="F5388" s="113" t="s">
        <v>200</v>
      </c>
      <c r="G5388" s="113">
        <v>1.18538432830642</v>
      </c>
    </row>
    <row r="5389" spans="1:7" x14ac:dyDescent="0.25">
      <c r="A5389" s="108" t="str">
        <f t="shared" si="84"/>
        <v>CY_2004_NATIONAL TOTAL_NOx</v>
      </c>
      <c r="B5389" s="113" t="s">
        <v>143</v>
      </c>
      <c r="C5389" s="113">
        <v>2004</v>
      </c>
      <c r="D5389" s="113" t="s">
        <v>122</v>
      </c>
      <c r="E5389" s="113" t="s">
        <v>199</v>
      </c>
      <c r="F5389" s="113" t="s">
        <v>200</v>
      </c>
      <c r="G5389" s="113">
        <v>22.152617641791402</v>
      </c>
    </row>
    <row r="5390" spans="1:7" x14ac:dyDescent="0.25">
      <c r="A5390" s="108" t="str">
        <f t="shared" si="84"/>
        <v>CY_2004_NATIONAL TOTAL_NMVOC</v>
      </c>
      <c r="B5390" s="113" t="s">
        <v>143</v>
      </c>
      <c r="C5390" s="113">
        <v>2004</v>
      </c>
      <c r="D5390" s="113" t="s">
        <v>122</v>
      </c>
      <c r="E5390" s="113" t="s">
        <v>123</v>
      </c>
      <c r="F5390" s="113" t="s">
        <v>200</v>
      </c>
      <c r="G5390" s="113">
        <v>14.317447839203499</v>
      </c>
    </row>
    <row r="5391" spans="1:7" x14ac:dyDescent="0.25">
      <c r="A5391" s="108" t="str">
        <f t="shared" si="84"/>
        <v>CY_2004_NATIONAL TOTAL_SOx</v>
      </c>
      <c r="B5391" s="113" t="s">
        <v>143</v>
      </c>
      <c r="C5391" s="113">
        <v>2004</v>
      </c>
      <c r="D5391" s="113" t="s">
        <v>122</v>
      </c>
      <c r="E5391" s="113" t="s">
        <v>201</v>
      </c>
      <c r="F5391" s="113" t="s">
        <v>200</v>
      </c>
      <c r="G5391" s="113">
        <v>40.324507799937898</v>
      </c>
    </row>
    <row r="5392" spans="1:7" x14ac:dyDescent="0.25">
      <c r="A5392" s="108" t="str">
        <f t="shared" si="84"/>
        <v>CY_2004_NATIONAL TOTAL_NH3</v>
      </c>
      <c r="B5392" s="113" t="s">
        <v>143</v>
      </c>
      <c r="C5392" s="113">
        <v>2004</v>
      </c>
      <c r="D5392" s="113" t="s">
        <v>122</v>
      </c>
      <c r="E5392" s="113" t="s">
        <v>124</v>
      </c>
      <c r="F5392" s="113" t="s">
        <v>200</v>
      </c>
      <c r="G5392" s="113">
        <v>9.8695036835427707</v>
      </c>
    </row>
    <row r="5393" spans="1:7" x14ac:dyDescent="0.25">
      <c r="A5393" s="108" t="str">
        <f t="shared" si="84"/>
        <v>CY_2004_NATIONAL TOTAL_PM2.5</v>
      </c>
      <c r="B5393" s="113" t="s">
        <v>143</v>
      </c>
      <c r="C5393" s="113">
        <v>2004</v>
      </c>
      <c r="D5393" s="113" t="s">
        <v>122</v>
      </c>
      <c r="E5393" s="113" t="s">
        <v>203</v>
      </c>
      <c r="F5393" s="113" t="s">
        <v>200</v>
      </c>
      <c r="G5393" s="113">
        <v>2.1939294076608098</v>
      </c>
    </row>
    <row r="5394" spans="1:7" x14ac:dyDescent="0.25">
      <c r="A5394" s="108" t="str">
        <f t="shared" si="84"/>
        <v>CY_2004_NATIONAL TOTAL_Pb</v>
      </c>
      <c r="B5394" s="113" t="s">
        <v>143</v>
      </c>
      <c r="C5394" s="113">
        <v>2004</v>
      </c>
      <c r="D5394" s="113" t="s">
        <v>122</v>
      </c>
      <c r="E5394" s="113" t="s">
        <v>125</v>
      </c>
      <c r="F5394" s="113" t="s">
        <v>200</v>
      </c>
      <c r="G5394" s="113">
        <v>6.6539714330742404E-3</v>
      </c>
    </row>
    <row r="5395" spans="1:7" x14ac:dyDescent="0.25">
      <c r="A5395" s="108" t="str">
        <f t="shared" si="84"/>
        <v>CY_2004_NATIONAL TOTAL_Cd</v>
      </c>
      <c r="B5395" s="113" t="s">
        <v>143</v>
      </c>
      <c r="C5395" s="113">
        <v>2004</v>
      </c>
      <c r="D5395" s="113" t="s">
        <v>122</v>
      </c>
      <c r="E5395" s="113" t="s">
        <v>126</v>
      </c>
      <c r="F5395" s="113" t="s">
        <v>200</v>
      </c>
      <c r="G5395" s="150">
        <v>8.7276137059037604E-5</v>
      </c>
    </row>
    <row r="5396" spans="1:7" x14ac:dyDescent="0.25">
      <c r="A5396" s="108" t="str">
        <f t="shared" si="84"/>
        <v>CY_2004_NATIONAL TOTAL_Hg</v>
      </c>
      <c r="B5396" s="113" t="s">
        <v>143</v>
      </c>
      <c r="C5396" s="113">
        <v>2004</v>
      </c>
      <c r="D5396" s="113" t="s">
        <v>122</v>
      </c>
      <c r="E5396" s="113" t="s">
        <v>127</v>
      </c>
      <c r="F5396" s="113" t="s">
        <v>200</v>
      </c>
      <c r="G5396" s="150">
        <v>9.7918931114727496E-5</v>
      </c>
    </row>
    <row r="5397" spans="1:7" x14ac:dyDescent="0.25">
      <c r="A5397" s="108" t="str">
        <f t="shared" si="84"/>
        <v>CY_2004_NATIONAL TOTAL_DIOX</v>
      </c>
      <c r="B5397" s="113" t="s">
        <v>143</v>
      </c>
      <c r="C5397" s="113">
        <v>2004</v>
      </c>
      <c r="D5397" s="113" t="s">
        <v>122</v>
      </c>
      <c r="E5397" s="113" t="s">
        <v>128</v>
      </c>
      <c r="F5397" s="113" t="s">
        <v>200</v>
      </c>
      <c r="G5397" s="150">
        <v>6.9361093492630304E-10</v>
      </c>
    </row>
    <row r="5398" spans="1:7" x14ac:dyDescent="0.25">
      <c r="A5398" s="108" t="str">
        <f t="shared" si="84"/>
        <v>CY_2004_NATIONAL TOTAL_PAH</v>
      </c>
      <c r="B5398" s="113" t="s">
        <v>143</v>
      </c>
      <c r="C5398" s="113">
        <v>2004</v>
      </c>
      <c r="D5398" s="113" t="s">
        <v>122</v>
      </c>
      <c r="E5398" s="113" t="s">
        <v>129</v>
      </c>
      <c r="F5398" s="113" t="s">
        <v>200</v>
      </c>
      <c r="G5398" s="113">
        <v>4.84004719264341E-3</v>
      </c>
    </row>
    <row r="5399" spans="1:7" x14ac:dyDescent="0.25">
      <c r="A5399" s="108" t="str">
        <f t="shared" si="84"/>
        <v>CY_2004_NATIONAL TOTAL_HCB</v>
      </c>
      <c r="B5399" s="113" t="s">
        <v>143</v>
      </c>
      <c r="C5399" s="113">
        <v>2004</v>
      </c>
      <c r="D5399" s="113" t="s">
        <v>122</v>
      </c>
      <c r="E5399" s="113" t="s">
        <v>130</v>
      </c>
      <c r="F5399" s="113" t="s">
        <v>200</v>
      </c>
      <c r="G5399" s="150">
        <v>7.50508399373978E-9</v>
      </c>
    </row>
    <row r="5400" spans="1:7" x14ac:dyDescent="0.25">
      <c r="A5400" s="108" t="str">
        <f t="shared" si="84"/>
        <v>CY_2004_NATIONAL TOTAL_PCB</v>
      </c>
      <c r="B5400" s="113" t="s">
        <v>143</v>
      </c>
      <c r="C5400" s="113">
        <v>2004</v>
      </c>
      <c r="D5400" s="113" t="s">
        <v>122</v>
      </c>
      <c r="E5400" s="113" t="s">
        <v>259</v>
      </c>
      <c r="F5400" s="113" t="s">
        <v>200</v>
      </c>
      <c r="G5400" s="150">
        <v>3.1306173440485801E-8</v>
      </c>
    </row>
    <row r="5401" spans="1:7" x14ac:dyDescent="0.25">
      <c r="A5401" s="108" t="str">
        <f t="shared" si="84"/>
        <v>CY_2004_1A3(FU)_NOx</v>
      </c>
      <c r="B5401" s="113" t="s">
        <v>143</v>
      </c>
      <c r="C5401" s="113">
        <v>2004</v>
      </c>
      <c r="D5401" s="113" t="s">
        <v>134</v>
      </c>
      <c r="E5401" s="113" t="s">
        <v>199</v>
      </c>
      <c r="F5401" s="113" t="s">
        <v>200</v>
      </c>
      <c r="G5401" s="113">
        <v>9.4002934799534703</v>
      </c>
    </row>
    <row r="5402" spans="1:7" x14ac:dyDescent="0.25">
      <c r="A5402" s="108" t="str">
        <f t="shared" si="84"/>
        <v>CY_2004_1A3(FS)_NOx</v>
      </c>
      <c r="B5402" s="113" t="s">
        <v>143</v>
      </c>
      <c r="C5402" s="113">
        <v>2004</v>
      </c>
      <c r="D5402" s="113" t="s">
        <v>132</v>
      </c>
      <c r="E5402" s="113" t="s">
        <v>199</v>
      </c>
      <c r="F5402" s="113" t="s">
        <v>200</v>
      </c>
      <c r="G5402" s="113">
        <v>9.4002934799534703</v>
      </c>
    </row>
    <row r="5403" spans="1:7" x14ac:dyDescent="0.25">
      <c r="A5403" s="108" t="str">
        <f t="shared" si="84"/>
        <v>CY_2004_1A3(FU)_NMVOC</v>
      </c>
      <c r="B5403" s="113" t="s">
        <v>143</v>
      </c>
      <c r="C5403" s="113">
        <v>2004</v>
      </c>
      <c r="D5403" s="113" t="s">
        <v>134</v>
      </c>
      <c r="E5403" s="113" t="s">
        <v>123</v>
      </c>
      <c r="F5403" s="113" t="s">
        <v>200</v>
      </c>
      <c r="G5403" s="113">
        <v>4.2454145285004099</v>
      </c>
    </row>
    <row r="5404" spans="1:7" x14ac:dyDescent="0.25">
      <c r="A5404" s="108" t="str">
        <f t="shared" si="84"/>
        <v>CY_2004_1A3(FS)_NMVOC</v>
      </c>
      <c r="B5404" s="113" t="s">
        <v>143</v>
      </c>
      <c r="C5404" s="113">
        <v>2004</v>
      </c>
      <c r="D5404" s="113" t="s">
        <v>132</v>
      </c>
      <c r="E5404" s="113" t="s">
        <v>123</v>
      </c>
      <c r="F5404" s="113" t="s">
        <v>200</v>
      </c>
      <c r="G5404" s="113">
        <v>4.2454145285004099</v>
      </c>
    </row>
    <row r="5405" spans="1:7" x14ac:dyDescent="0.25">
      <c r="A5405" s="108" t="str">
        <f t="shared" si="84"/>
        <v>CY_2004_1A3(FU)_SOx</v>
      </c>
      <c r="B5405" s="113" t="s">
        <v>143</v>
      </c>
      <c r="C5405" s="113">
        <v>2004</v>
      </c>
      <c r="D5405" s="113" t="s">
        <v>134</v>
      </c>
      <c r="E5405" s="113" t="s">
        <v>201</v>
      </c>
      <c r="F5405" s="113" t="s">
        <v>200</v>
      </c>
      <c r="G5405" s="113">
        <v>2.3652797840995201</v>
      </c>
    </row>
    <row r="5406" spans="1:7" x14ac:dyDescent="0.25">
      <c r="A5406" s="108" t="str">
        <f t="shared" si="84"/>
        <v>CY_2004_1A3(FS)_SOx</v>
      </c>
      <c r="B5406" s="113" t="s">
        <v>143</v>
      </c>
      <c r="C5406" s="113">
        <v>2004</v>
      </c>
      <c r="D5406" s="113" t="s">
        <v>132</v>
      </c>
      <c r="E5406" s="113" t="s">
        <v>201</v>
      </c>
      <c r="F5406" s="113" t="s">
        <v>200</v>
      </c>
      <c r="G5406" s="113">
        <v>2.3652797840995201</v>
      </c>
    </row>
    <row r="5407" spans="1:7" x14ac:dyDescent="0.25">
      <c r="A5407" s="108" t="str">
        <f t="shared" si="84"/>
        <v>CY_2004_1A3(FU)_NH3</v>
      </c>
      <c r="B5407" s="113" t="s">
        <v>143</v>
      </c>
      <c r="C5407" s="113">
        <v>2004</v>
      </c>
      <c r="D5407" s="113" t="s">
        <v>134</v>
      </c>
      <c r="E5407" s="113" t="s">
        <v>124</v>
      </c>
      <c r="F5407" s="113" t="s">
        <v>200</v>
      </c>
      <c r="G5407" s="113">
        <v>0.23537539412691499</v>
      </c>
    </row>
    <row r="5408" spans="1:7" x14ac:dyDescent="0.25">
      <c r="A5408" s="108" t="str">
        <f t="shared" si="84"/>
        <v>CY_2004_1A3(FS)_NH3</v>
      </c>
      <c r="B5408" s="113" t="s">
        <v>143</v>
      </c>
      <c r="C5408" s="113">
        <v>2004</v>
      </c>
      <c r="D5408" s="113" t="s">
        <v>132</v>
      </c>
      <c r="E5408" s="113" t="s">
        <v>124</v>
      </c>
      <c r="F5408" s="113" t="s">
        <v>200</v>
      </c>
      <c r="G5408" s="113">
        <v>0.23537539412691499</v>
      </c>
    </row>
    <row r="5409" spans="1:7" x14ac:dyDescent="0.25">
      <c r="A5409" s="108" t="str">
        <f t="shared" si="84"/>
        <v>CY_2004_1A3(FU)_PM2.5</v>
      </c>
      <c r="B5409" s="113" t="s">
        <v>143</v>
      </c>
      <c r="C5409" s="113">
        <v>2004</v>
      </c>
      <c r="D5409" s="113" t="s">
        <v>134</v>
      </c>
      <c r="E5409" s="113" t="s">
        <v>203</v>
      </c>
      <c r="F5409" s="113" t="s">
        <v>200</v>
      </c>
      <c r="G5409" s="113">
        <v>0.76610030090186898</v>
      </c>
    </row>
    <row r="5410" spans="1:7" x14ac:dyDescent="0.25">
      <c r="A5410" s="108" t="str">
        <f t="shared" si="84"/>
        <v>CY_2004_1A3(FS)_PM2.5</v>
      </c>
      <c r="B5410" s="113" t="s">
        <v>143</v>
      </c>
      <c r="C5410" s="113">
        <v>2004</v>
      </c>
      <c r="D5410" s="113" t="s">
        <v>132</v>
      </c>
      <c r="E5410" s="113" t="s">
        <v>203</v>
      </c>
      <c r="F5410" s="113" t="s">
        <v>200</v>
      </c>
      <c r="G5410" s="113">
        <v>0.76610030090186898</v>
      </c>
    </row>
    <row r="5411" spans="1:7" x14ac:dyDescent="0.25">
      <c r="A5411" s="108" t="str">
        <f t="shared" si="84"/>
        <v>CY_2004_3D_NOx</v>
      </c>
      <c r="B5411" s="113" t="s">
        <v>143</v>
      </c>
      <c r="C5411" s="113">
        <v>2004</v>
      </c>
      <c r="D5411" s="113" t="s">
        <v>206</v>
      </c>
      <c r="E5411" s="113" t="s">
        <v>199</v>
      </c>
      <c r="F5411" s="113" t="s">
        <v>200</v>
      </c>
      <c r="G5411" s="113">
        <v>1.17029616518963</v>
      </c>
    </row>
    <row r="5412" spans="1:7" x14ac:dyDescent="0.25">
      <c r="A5412" s="108" t="str">
        <f t="shared" si="84"/>
        <v>CY_2005_NATIONAL TOTAL_NOx</v>
      </c>
      <c r="B5412" s="113" t="s">
        <v>143</v>
      </c>
      <c r="C5412" s="113">
        <v>2005</v>
      </c>
      <c r="D5412" s="113" t="s">
        <v>122</v>
      </c>
      <c r="E5412" s="113" t="s">
        <v>199</v>
      </c>
      <c r="F5412" s="113" t="s">
        <v>200</v>
      </c>
      <c r="G5412" s="113">
        <v>21.829221782400602</v>
      </c>
    </row>
    <row r="5413" spans="1:7" x14ac:dyDescent="0.25">
      <c r="A5413" s="108" t="str">
        <f t="shared" si="84"/>
        <v>CY_2005_NATIONAL TOTAL_NMVOC</v>
      </c>
      <c r="B5413" s="113" t="s">
        <v>143</v>
      </c>
      <c r="C5413" s="113">
        <v>2005</v>
      </c>
      <c r="D5413" s="113" t="s">
        <v>122</v>
      </c>
      <c r="E5413" s="113" t="s">
        <v>123</v>
      </c>
      <c r="F5413" s="113" t="s">
        <v>200</v>
      </c>
      <c r="G5413" s="113">
        <v>14.021637588189201</v>
      </c>
    </row>
    <row r="5414" spans="1:7" x14ac:dyDescent="0.25">
      <c r="A5414" s="108" t="str">
        <f t="shared" si="84"/>
        <v>CY_2005_NATIONAL TOTAL_SOx</v>
      </c>
      <c r="B5414" s="113" t="s">
        <v>143</v>
      </c>
      <c r="C5414" s="113">
        <v>2005</v>
      </c>
      <c r="D5414" s="113" t="s">
        <v>122</v>
      </c>
      <c r="E5414" s="113" t="s">
        <v>201</v>
      </c>
      <c r="F5414" s="113" t="s">
        <v>200</v>
      </c>
      <c r="G5414" s="113">
        <v>37.842764267675904</v>
      </c>
    </row>
    <row r="5415" spans="1:7" x14ac:dyDescent="0.25">
      <c r="A5415" s="108" t="str">
        <f t="shared" si="84"/>
        <v>CY_2005_NATIONAL TOTAL_NH3</v>
      </c>
      <c r="B5415" s="113" t="s">
        <v>143</v>
      </c>
      <c r="C5415" s="113">
        <v>2005</v>
      </c>
      <c r="D5415" s="113" t="s">
        <v>122</v>
      </c>
      <c r="E5415" s="113" t="s">
        <v>124</v>
      </c>
      <c r="F5415" s="113" t="s">
        <v>200</v>
      </c>
      <c r="G5415" s="113">
        <v>9.0097281706425996</v>
      </c>
    </row>
    <row r="5416" spans="1:7" x14ac:dyDescent="0.25">
      <c r="A5416" s="108" t="str">
        <f t="shared" si="84"/>
        <v>CY_2005_NATIONAL TOTAL_PM2.5</v>
      </c>
      <c r="B5416" s="113" t="s">
        <v>143</v>
      </c>
      <c r="C5416" s="113">
        <v>2005</v>
      </c>
      <c r="D5416" s="113" t="s">
        <v>122</v>
      </c>
      <c r="E5416" s="113" t="s">
        <v>203</v>
      </c>
      <c r="F5416" s="113" t="s">
        <v>200</v>
      </c>
      <c r="G5416" s="113">
        <v>2.1288987002840001</v>
      </c>
    </row>
    <row r="5417" spans="1:7" x14ac:dyDescent="0.25">
      <c r="A5417" s="108" t="str">
        <f t="shared" si="84"/>
        <v>CY_2005_NATIONAL TOTAL_Pb</v>
      </c>
      <c r="B5417" s="113" t="s">
        <v>143</v>
      </c>
      <c r="C5417" s="113">
        <v>2005</v>
      </c>
      <c r="D5417" s="113" t="s">
        <v>122</v>
      </c>
      <c r="E5417" s="113" t="s">
        <v>125</v>
      </c>
      <c r="F5417" s="113" t="s">
        <v>200</v>
      </c>
      <c r="G5417" s="113">
        <v>1.32975070834689E-3</v>
      </c>
    </row>
    <row r="5418" spans="1:7" x14ac:dyDescent="0.25">
      <c r="A5418" s="108" t="str">
        <f t="shared" si="84"/>
        <v>CY_2005_NATIONAL TOTAL_Cd</v>
      </c>
      <c r="B5418" s="113" t="s">
        <v>143</v>
      </c>
      <c r="C5418" s="113">
        <v>2005</v>
      </c>
      <c r="D5418" s="113" t="s">
        <v>122</v>
      </c>
      <c r="E5418" s="113" t="s">
        <v>126</v>
      </c>
      <c r="F5418" s="113" t="s">
        <v>200</v>
      </c>
      <c r="G5418" s="150">
        <v>8.6696860969752101E-5</v>
      </c>
    </row>
    <row r="5419" spans="1:7" x14ac:dyDescent="0.25">
      <c r="A5419" s="108" t="str">
        <f t="shared" si="84"/>
        <v>CY_2005_NATIONAL TOTAL_Hg</v>
      </c>
      <c r="B5419" s="113" t="s">
        <v>143</v>
      </c>
      <c r="C5419" s="113">
        <v>2005</v>
      </c>
      <c r="D5419" s="113" t="s">
        <v>122</v>
      </c>
      <c r="E5419" s="113" t="s">
        <v>127</v>
      </c>
      <c r="F5419" s="113" t="s">
        <v>200</v>
      </c>
      <c r="G5419" s="150">
        <v>9.5683401000192604E-5</v>
      </c>
    </row>
    <row r="5420" spans="1:7" x14ac:dyDescent="0.25">
      <c r="A5420" s="108" t="str">
        <f t="shared" si="84"/>
        <v>CY_2005_NATIONAL TOTAL_DIOX</v>
      </c>
      <c r="B5420" s="113" t="s">
        <v>143</v>
      </c>
      <c r="C5420" s="113">
        <v>2005</v>
      </c>
      <c r="D5420" s="113" t="s">
        <v>122</v>
      </c>
      <c r="E5420" s="113" t="s">
        <v>128</v>
      </c>
      <c r="F5420" s="113" t="s">
        <v>200</v>
      </c>
      <c r="G5420" s="150">
        <v>7.0014642937995402E-10</v>
      </c>
    </row>
    <row r="5421" spans="1:7" x14ac:dyDescent="0.25">
      <c r="A5421" s="108" t="str">
        <f t="shared" si="84"/>
        <v>CY_2005_NATIONAL TOTAL_PAH</v>
      </c>
      <c r="B5421" s="113" t="s">
        <v>143</v>
      </c>
      <c r="C5421" s="113">
        <v>2005</v>
      </c>
      <c r="D5421" s="113" t="s">
        <v>122</v>
      </c>
      <c r="E5421" s="113" t="s">
        <v>129</v>
      </c>
      <c r="F5421" s="113" t="s">
        <v>200</v>
      </c>
      <c r="G5421" s="113">
        <v>3.7976746941206E-3</v>
      </c>
    </row>
    <row r="5422" spans="1:7" x14ac:dyDescent="0.25">
      <c r="A5422" s="108" t="str">
        <f t="shared" si="84"/>
        <v>CY_2005_NATIONAL TOTAL_HCB</v>
      </c>
      <c r="B5422" s="113" t="s">
        <v>143</v>
      </c>
      <c r="C5422" s="113">
        <v>2005</v>
      </c>
      <c r="D5422" s="113" t="s">
        <v>122</v>
      </c>
      <c r="E5422" s="113" t="s">
        <v>130</v>
      </c>
      <c r="F5422" s="113" t="s">
        <v>200</v>
      </c>
      <c r="G5422" s="150">
        <v>7.4908544530483192E-9</v>
      </c>
    </row>
    <row r="5423" spans="1:7" x14ac:dyDescent="0.25">
      <c r="A5423" s="108" t="str">
        <f t="shared" si="84"/>
        <v>CY_2005_NATIONAL TOTAL_PCB</v>
      </c>
      <c r="B5423" s="113" t="s">
        <v>143</v>
      </c>
      <c r="C5423" s="113">
        <v>2005</v>
      </c>
      <c r="D5423" s="113" t="s">
        <v>122</v>
      </c>
      <c r="E5423" s="113" t="s">
        <v>259</v>
      </c>
      <c r="F5423" s="113" t="s">
        <v>200</v>
      </c>
      <c r="G5423" s="150">
        <v>3.3091859362260699E-8</v>
      </c>
    </row>
    <row r="5424" spans="1:7" x14ac:dyDescent="0.25">
      <c r="A5424" s="108" t="str">
        <f t="shared" si="84"/>
        <v>CY_2005_1A3(FU)_NOx</v>
      </c>
      <c r="B5424" s="113" t="s">
        <v>143</v>
      </c>
      <c r="C5424" s="113">
        <v>2005</v>
      </c>
      <c r="D5424" s="113" t="s">
        <v>134</v>
      </c>
      <c r="E5424" s="113" t="s">
        <v>199</v>
      </c>
      <c r="F5424" s="113" t="s">
        <v>200</v>
      </c>
      <c r="G5424" s="113">
        <v>8.9791214138077606</v>
      </c>
    </row>
    <row r="5425" spans="1:7" x14ac:dyDescent="0.25">
      <c r="A5425" s="108" t="str">
        <f t="shared" si="84"/>
        <v>CY_2005_1A3(FS)_NOx</v>
      </c>
      <c r="B5425" s="113" t="s">
        <v>143</v>
      </c>
      <c r="C5425" s="113">
        <v>2005</v>
      </c>
      <c r="D5425" s="113" t="s">
        <v>132</v>
      </c>
      <c r="E5425" s="113" t="s">
        <v>199</v>
      </c>
      <c r="F5425" s="113" t="s">
        <v>200</v>
      </c>
      <c r="G5425" s="113">
        <v>8.9791214138077606</v>
      </c>
    </row>
    <row r="5426" spans="1:7" x14ac:dyDescent="0.25">
      <c r="A5426" s="108" t="str">
        <f t="shared" si="84"/>
        <v>CY_2005_1A3(FU)_NMVOC</v>
      </c>
      <c r="B5426" s="113" t="s">
        <v>143</v>
      </c>
      <c r="C5426" s="113">
        <v>2005</v>
      </c>
      <c r="D5426" s="113" t="s">
        <v>134</v>
      </c>
      <c r="E5426" s="113" t="s">
        <v>123</v>
      </c>
      <c r="F5426" s="113" t="s">
        <v>200</v>
      </c>
      <c r="G5426" s="113">
        <v>3.9765713944937202</v>
      </c>
    </row>
    <row r="5427" spans="1:7" x14ac:dyDescent="0.25">
      <c r="A5427" s="108" t="str">
        <f t="shared" si="84"/>
        <v>CY_2005_1A3(FS)_NMVOC</v>
      </c>
      <c r="B5427" s="113" t="s">
        <v>143</v>
      </c>
      <c r="C5427" s="113">
        <v>2005</v>
      </c>
      <c r="D5427" s="113" t="s">
        <v>132</v>
      </c>
      <c r="E5427" s="113" t="s">
        <v>123</v>
      </c>
      <c r="F5427" s="113" t="s">
        <v>200</v>
      </c>
      <c r="G5427" s="113">
        <v>3.9765713944937202</v>
      </c>
    </row>
    <row r="5428" spans="1:7" x14ac:dyDescent="0.25">
      <c r="A5428" s="108" t="str">
        <f t="shared" si="84"/>
        <v>CY_2005_1A3(FU)_SOx</v>
      </c>
      <c r="B5428" s="113" t="s">
        <v>143</v>
      </c>
      <c r="C5428" s="113">
        <v>2005</v>
      </c>
      <c r="D5428" s="113" t="s">
        <v>134</v>
      </c>
      <c r="E5428" s="113" t="s">
        <v>201</v>
      </c>
      <c r="F5428" s="113" t="s">
        <v>200</v>
      </c>
      <c r="G5428" s="113">
        <v>6.53653486585105E-2</v>
      </c>
    </row>
    <row r="5429" spans="1:7" x14ac:dyDescent="0.25">
      <c r="A5429" s="108" t="str">
        <f t="shared" si="84"/>
        <v>CY_2005_1A3(FS)_SOx</v>
      </c>
      <c r="B5429" s="113" t="s">
        <v>143</v>
      </c>
      <c r="C5429" s="113">
        <v>2005</v>
      </c>
      <c r="D5429" s="113" t="s">
        <v>132</v>
      </c>
      <c r="E5429" s="113" t="s">
        <v>201</v>
      </c>
      <c r="F5429" s="113" t="s">
        <v>200</v>
      </c>
      <c r="G5429" s="113">
        <v>6.53653486585105E-2</v>
      </c>
    </row>
    <row r="5430" spans="1:7" x14ac:dyDescent="0.25">
      <c r="A5430" s="108" t="str">
        <f t="shared" si="84"/>
        <v>CY_2005_1A3(FU)_NH3</v>
      </c>
      <c r="B5430" s="113" t="s">
        <v>143</v>
      </c>
      <c r="C5430" s="113">
        <v>2005</v>
      </c>
      <c r="D5430" s="113" t="s">
        <v>134</v>
      </c>
      <c r="E5430" s="113" t="s">
        <v>124</v>
      </c>
      <c r="F5430" s="113" t="s">
        <v>200</v>
      </c>
      <c r="G5430" s="113">
        <v>0.29973219396776102</v>
      </c>
    </row>
    <row r="5431" spans="1:7" x14ac:dyDescent="0.25">
      <c r="A5431" s="108" t="str">
        <f t="shared" si="84"/>
        <v>CY_2005_1A3(FS)_NH3</v>
      </c>
      <c r="B5431" s="113" t="s">
        <v>143</v>
      </c>
      <c r="C5431" s="113">
        <v>2005</v>
      </c>
      <c r="D5431" s="113" t="s">
        <v>132</v>
      </c>
      <c r="E5431" s="113" t="s">
        <v>124</v>
      </c>
      <c r="F5431" s="113" t="s">
        <v>200</v>
      </c>
      <c r="G5431" s="113">
        <v>0.29973219396776102</v>
      </c>
    </row>
    <row r="5432" spans="1:7" x14ac:dyDescent="0.25">
      <c r="A5432" s="108" t="str">
        <f t="shared" si="84"/>
        <v>CY_2005_1A3(FU)_PM2.5</v>
      </c>
      <c r="B5432" s="113" t="s">
        <v>143</v>
      </c>
      <c r="C5432" s="113">
        <v>2005</v>
      </c>
      <c r="D5432" s="113" t="s">
        <v>134</v>
      </c>
      <c r="E5432" s="113" t="s">
        <v>203</v>
      </c>
      <c r="F5432" s="113" t="s">
        <v>200</v>
      </c>
      <c r="G5432" s="113">
        <v>0.73320506526676099</v>
      </c>
    </row>
    <row r="5433" spans="1:7" x14ac:dyDescent="0.25">
      <c r="A5433" s="108" t="str">
        <f t="shared" si="84"/>
        <v>CY_2005_1A3(FS)_PM2.5</v>
      </c>
      <c r="B5433" s="113" t="s">
        <v>143</v>
      </c>
      <c r="C5433" s="113">
        <v>2005</v>
      </c>
      <c r="D5433" s="113" t="s">
        <v>132</v>
      </c>
      <c r="E5433" s="113" t="s">
        <v>203</v>
      </c>
      <c r="F5433" s="113" t="s">
        <v>200</v>
      </c>
      <c r="G5433" s="113">
        <v>0.73320506526676099</v>
      </c>
    </row>
    <row r="5434" spans="1:7" x14ac:dyDescent="0.25">
      <c r="A5434" s="108" t="str">
        <f t="shared" si="84"/>
        <v>CY_2005_3D_NOx</v>
      </c>
      <c r="B5434" s="113" t="s">
        <v>143</v>
      </c>
      <c r="C5434" s="113">
        <v>2005</v>
      </c>
      <c r="D5434" s="113" t="s">
        <v>206</v>
      </c>
      <c r="E5434" s="113" t="s">
        <v>199</v>
      </c>
      <c r="F5434" s="113" t="s">
        <v>200</v>
      </c>
      <c r="G5434" s="113">
        <v>0.967058688324407</v>
      </c>
    </row>
    <row r="5435" spans="1:7" x14ac:dyDescent="0.25">
      <c r="A5435" s="108" t="str">
        <f t="shared" si="84"/>
        <v>CY_2006_NATIONAL TOTAL_NOx</v>
      </c>
      <c r="B5435" s="113" t="s">
        <v>143</v>
      </c>
      <c r="C5435" s="113">
        <v>2006</v>
      </c>
      <c r="D5435" s="113" t="s">
        <v>122</v>
      </c>
      <c r="E5435" s="113" t="s">
        <v>199</v>
      </c>
      <c r="F5435" s="113" t="s">
        <v>200</v>
      </c>
      <c r="G5435" s="113">
        <v>21.445372696360501</v>
      </c>
    </row>
    <row r="5436" spans="1:7" x14ac:dyDescent="0.25">
      <c r="A5436" s="108" t="str">
        <f t="shared" si="84"/>
        <v>CY_2006_NATIONAL TOTAL_NMVOC</v>
      </c>
      <c r="B5436" s="113" t="s">
        <v>143</v>
      </c>
      <c r="C5436" s="113">
        <v>2006</v>
      </c>
      <c r="D5436" s="113" t="s">
        <v>122</v>
      </c>
      <c r="E5436" s="113" t="s">
        <v>123</v>
      </c>
      <c r="F5436" s="113" t="s">
        <v>200</v>
      </c>
      <c r="G5436" s="113">
        <v>13.201887463177201</v>
      </c>
    </row>
    <row r="5437" spans="1:7" x14ac:dyDescent="0.25">
      <c r="A5437" s="108" t="str">
        <f t="shared" si="84"/>
        <v>CY_2006_NATIONAL TOTAL_SOx</v>
      </c>
      <c r="B5437" s="113" t="s">
        <v>143</v>
      </c>
      <c r="C5437" s="113">
        <v>2006</v>
      </c>
      <c r="D5437" s="113" t="s">
        <v>122</v>
      </c>
      <c r="E5437" s="113" t="s">
        <v>201</v>
      </c>
      <c r="F5437" s="113" t="s">
        <v>200</v>
      </c>
      <c r="G5437" s="113">
        <v>31.319826913971099</v>
      </c>
    </row>
    <row r="5438" spans="1:7" x14ac:dyDescent="0.25">
      <c r="A5438" s="108" t="str">
        <f t="shared" si="84"/>
        <v>CY_2006_NATIONAL TOTAL_NH3</v>
      </c>
      <c r="B5438" s="113" t="s">
        <v>143</v>
      </c>
      <c r="C5438" s="113">
        <v>2006</v>
      </c>
      <c r="D5438" s="113" t="s">
        <v>122</v>
      </c>
      <c r="E5438" s="113" t="s">
        <v>124</v>
      </c>
      <c r="F5438" s="113" t="s">
        <v>200</v>
      </c>
      <c r="G5438" s="113">
        <v>9.31885954170634</v>
      </c>
    </row>
    <row r="5439" spans="1:7" x14ac:dyDescent="0.25">
      <c r="A5439" s="108" t="str">
        <f t="shared" si="84"/>
        <v>CY_2006_NATIONAL TOTAL_PM2.5</v>
      </c>
      <c r="B5439" s="113" t="s">
        <v>143</v>
      </c>
      <c r="C5439" s="113">
        <v>2006</v>
      </c>
      <c r="D5439" s="113" t="s">
        <v>122</v>
      </c>
      <c r="E5439" s="113" t="s">
        <v>203</v>
      </c>
      <c r="F5439" s="113" t="s">
        <v>200</v>
      </c>
      <c r="G5439" s="113">
        <v>2.0008857066805401</v>
      </c>
    </row>
    <row r="5440" spans="1:7" x14ac:dyDescent="0.25">
      <c r="A5440" s="108" t="str">
        <f t="shared" si="84"/>
        <v>CY_2006_NATIONAL TOTAL_Pb</v>
      </c>
      <c r="B5440" s="113" t="s">
        <v>143</v>
      </c>
      <c r="C5440" s="113">
        <v>2006</v>
      </c>
      <c r="D5440" s="113" t="s">
        <v>122</v>
      </c>
      <c r="E5440" s="113" t="s">
        <v>125</v>
      </c>
      <c r="F5440" s="113" t="s">
        <v>200</v>
      </c>
      <c r="G5440" s="113">
        <v>1.3104207973522999E-3</v>
      </c>
    </row>
    <row r="5441" spans="1:7" x14ac:dyDescent="0.25">
      <c r="A5441" s="108" t="str">
        <f t="shared" si="84"/>
        <v>CY_2006_NATIONAL TOTAL_Cd</v>
      </c>
      <c r="B5441" s="113" t="s">
        <v>143</v>
      </c>
      <c r="C5441" s="113">
        <v>2006</v>
      </c>
      <c r="D5441" s="113" t="s">
        <v>122</v>
      </c>
      <c r="E5441" s="113" t="s">
        <v>126</v>
      </c>
      <c r="F5441" s="113" t="s">
        <v>200</v>
      </c>
      <c r="G5441" s="150">
        <v>8.0143057177744305E-5</v>
      </c>
    </row>
    <row r="5442" spans="1:7" x14ac:dyDescent="0.25">
      <c r="A5442" s="108" t="str">
        <f t="shared" ref="A5442:A5505" si="85">CONCATENATE(B5442,"_",C5442,"_",D5442,"_",E5442)</f>
        <v>CY_2006_NATIONAL TOTAL_Hg</v>
      </c>
      <c r="B5442" s="113" t="s">
        <v>143</v>
      </c>
      <c r="C5442" s="113">
        <v>2006</v>
      </c>
      <c r="D5442" s="113" t="s">
        <v>122</v>
      </c>
      <c r="E5442" s="113" t="s">
        <v>127</v>
      </c>
      <c r="F5442" s="113" t="s">
        <v>200</v>
      </c>
      <c r="G5442" s="150">
        <v>9.7704101384477201E-5</v>
      </c>
    </row>
    <row r="5443" spans="1:7" x14ac:dyDescent="0.25">
      <c r="A5443" s="108" t="str">
        <f t="shared" si="85"/>
        <v>CY_2006_NATIONAL TOTAL_DIOX</v>
      </c>
      <c r="B5443" s="113" t="s">
        <v>143</v>
      </c>
      <c r="C5443" s="113">
        <v>2006</v>
      </c>
      <c r="D5443" s="113" t="s">
        <v>122</v>
      </c>
      <c r="E5443" s="113" t="s">
        <v>128</v>
      </c>
      <c r="F5443" s="113" t="s">
        <v>200</v>
      </c>
      <c r="G5443" s="150">
        <v>6.7398151099686399E-10</v>
      </c>
    </row>
    <row r="5444" spans="1:7" x14ac:dyDescent="0.25">
      <c r="A5444" s="108" t="str">
        <f t="shared" si="85"/>
        <v>CY_2006_NATIONAL TOTAL_PAH</v>
      </c>
      <c r="B5444" s="113" t="s">
        <v>143</v>
      </c>
      <c r="C5444" s="113">
        <v>2006</v>
      </c>
      <c r="D5444" s="113" t="s">
        <v>122</v>
      </c>
      <c r="E5444" s="113" t="s">
        <v>129</v>
      </c>
      <c r="F5444" s="113" t="s">
        <v>200</v>
      </c>
      <c r="G5444" s="113">
        <v>2.9208516118972802E-3</v>
      </c>
    </row>
    <row r="5445" spans="1:7" x14ac:dyDescent="0.25">
      <c r="A5445" s="108" t="str">
        <f t="shared" si="85"/>
        <v>CY_2006_NATIONAL TOTAL_HCB</v>
      </c>
      <c r="B5445" s="113" t="s">
        <v>143</v>
      </c>
      <c r="C5445" s="113">
        <v>2006</v>
      </c>
      <c r="D5445" s="113" t="s">
        <v>122</v>
      </c>
      <c r="E5445" s="113" t="s">
        <v>130</v>
      </c>
      <c r="F5445" s="113" t="s">
        <v>200</v>
      </c>
      <c r="G5445" s="150">
        <v>7.9550174339632597E-9</v>
      </c>
    </row>
    <row r="5446" spans="1:7" x14ac:dyDescent="0.25">
      <c r="A5446" s="108" t="str">
        <f t="shared" si="85"/>
        <v>CY_2006_NATIONAL TOTAL_PCB</v>
      </c>
      <c r="B5446" s="113" t="s">
        <v>143</v>
      </c>
      <c r="C5446" s="113">
        <v>2006</v>
      </c>
      <c r="D5446" s="113" t="s">
        <v>122</v>
      </c>
      <c r="E5446" s="113" t="s">
        <v>259</v>
      </c>
      <c r="F5446" s="113" t="s">
        <v>200</v>
      </c>
      <c r="G5446" s="150">
        <v>3.6471158053375603E-8</v>
      </c>
    </row>
    <row r="5447" spans="1:7" x14ac:dyDescent="0.25">
      <c r="A5447" s="108" t="str">
        <f t="shared" si="85"/>
        <v>CY_2006_1A3(FU)_NOx</v>
      </c>
      <c r="B5447" s="113" t="s">
        <v>143</v>
      </c>
      <c r="C5447" s="113">
        <v>2006</v>
      </c>
      <c r="D5447" s="113" t="s">
        <v>134</v>
      </c>
      <c r="E5447" s="113" t="s">
        <v>199</v>
      </c>
      <c r="F5447" s="113" t="s">
        <v>200</v>
      </c>
      <c r="G5447" s="113">
        <v>8.2160088226143007</v>
      </c>
    </row>
    <row r="5448" spans="1:7" x14ac:dyDescent="0.25">
      <c r="A5448" s="108" t="str">
        <f t="shared" si="85"/>
        <v>CY_2006_1A3(FS)_NOx</v>
      </c>
      <c r="B5448" s="113" t="s">
        <v>143</v>
      </c>
      <c r="C5448" s="113">
        <v>2006</v>
      </c>
      <c r="D5448" s="113" t="s">
        <v>132</v>
      </c>
      <c r="E5448" s="113" t="s">
        <v>199</v>
      </c>
      <c r="F5448" s="113" t="s">
        <v>200</v>
      </c>
      <c r="G5448" s="113">
        <v>8.2160088226143007</v>
      </c>
    </row>
    <row r="5449" spans="1:7" x14ac:dyDescent="0.25">
      <c r="A5449" s="108" t="str">
        <f t="shared" si="85"/>
        <v>CY_2006_1A3(FU)_NMVOC</v>
      </c>
      <c r="B5449" s="113" t="s">
        <v>143</v>
      </c>
      <c r="C5449" s="113">
        <v>2006</v>
      </c>
      <c r="D5449" s="113" t="s">
        <v>134</v>
      </c>
      <c r="E5449" s="113" t="s">
        <v>123</v>
      </c>
      <c r="F5449" s="113" t="s">
        <v>200</v>
      </c>
      <c r="G5449" s="113">
        <v>3.5307082472149398</v>
      </c>
    </row>
    <row r="5450" spans="1:7" x14ac:dyDescent="0.25">
      <c r="A5450" s="108" t="str">
        <f t="shared" si="85"/>
        <v>CY_2006_1A3(FS)_NMVOC</v>
      </c>
      <c r="B5450" s="113" t="s">
        <v>143</v>
      </c>
      <c r="C5450" s="113">
        <v>2006</v>
      </c>
      <c r="D5450" s="113" t="s">
        <v>132</v>
      </c>
      <c r="E5450" s="113" t="s">
        <v>123</v>
      </c>
      <c r="F5450" s="113" t="s">
        <v>200</v>
      </c>
      <c r="G5450" s="113">
        <v>3.5307082472149398</v>
      </c>
    </row>
    <row r="5451" spans="1:7" x14ac:dyDescent="0.25">
      <c r="A5451" s="108" t="str">
        <f t="shared" si="85"/>
        <v>CY_2006_1A3(FU)_SOx</v>
      </c>
      <c r="B5451" s="113" t="s">
        <v>143</v>
      </c>
      <c r="C5451" s="113">
        <v>2006</v>
      </c>
      <c r="D5451" s="113" t="s">
        <v>134</v>
      </c>
      <c r="E5451" s="113" t="s">
        <v>201</v>
      </c>
      <c r="F5451" s="113" t="s">
        <v>200</v>
      </c>
      <c r="G5451" s="113">
        <v>6.5070435464758894E-2</v>
      </c>
    </row>
    <row r="5452" spans="1:7" x14ac:dyDescent="0.25">
      <c r="A5452" s="108" t="str">
        <f t="shared" si="85"/>
        <v>CY_2006_1A3(FS)_SOx</v>
      </c>
      <c r="B5452" s="113" t="s">
        <v>143</v>
      </c>
      <c r="C5452" s="113">
        <v>2006</v>
      </c>
      <c r="D5452" s="113" t="s">
        <v>132</v>
      </c>
      <c r="E5452" s="113" t="s">
        <v>201</v>
      </c>
      <c r="F5452" s="113" t="s">
        <v>200</v>
      </c>
      <c r="G5452" s="113">
        <v>6.5070435464758894E-2</v>
      </c>
    </row>
    <row r="5453" spans="1:7" x14ac:dyDescent="0.25">
      <c r="A5453" s="108" t="str">
        <f t="shared" si="85"/>
        <v>CY_2006_1A3(FU)_NH3</v>
      </c>
      <c r="B5453" s="113" t="s">
        <v>143</v>
      </c>
      <c r="C5453" s="113">
        <v>2006</v>
      </c>
      <c r="D5453" s="113" t="s">
        <v>134</v>
      </c>
      <c r="E5453" s="113" t="s">
        <v>124</v>
      </c>
      <c r="F5453" s="113" t="s">
        <v>200</v>
      </c>
      <c r="G5453" s="113">
        <v>0.29441379703616799</v>
      </c>
    </row>
    <row r="5454" spans="1:7" x14ac:dyDescent="0.25">
      <c r="A5454" s="108" t="str">
        <f t="shared" si="85"/>
        <v>CY_2006_1A3(FS)_NH3</v>
      </c>
      <c r="B5454" s="113" t="s">
        <v>143</v>
      </c>
      <c r="C5454" s="113">
        <v>2006</v>
      </c>
      <c r="D5454" s="113" t="s">
        <v>132</v>
      </c>
      <c r="E5454" s="113" t="s">
        <v>124</v>
      </c>
      <c r="F5454" s="113" t="s">
        <v>200</v>
      </c>
      <c r="G5454" s="113">
        <v>0.29441379703616799</v>
      </c>
    </row>
    <row r="5455" spans="1:7" x14ac:dyDescent="0.25">
      <c r="A5455" s="108" t="str">
        <f t="shared" si="85"/>
        <v>CY_2006_1A3(FU)_PM2.5</v>
      </c>
      <c r="B5455" s="113" t="s">
        <v>143</v>
      </c>
      <c r="C5455" s="113">
        <v>2006</v>
      </c>
      <c r="D5455" s="113" t="s">
        <v>134</v>
      </c>
      <c r="E5455" s="113" t="s">
        <v>203</v>
      </c>
      <c r="F5455" s="113" t="s">
        <v>200</v>
      </c>
      <c r="G5455" s="113">
        <v>0.66260247979849796</v>
      </c>
    </row>
    <row r="5456" spans="1:7" x14ac:dyDescent="0.25">
      <c r="A5456" s="108" t="str">
        <f t="shared" si="85"/>
        <v>CY_2006_1A3(FS)_PM2.5</v>
      </c>
      <c r="B5456" s="113" t="s">
        <v>143</v>
      </c>
      <c r="C5456" s="113">
        <v>2006</v>
      </c>
      <c r="D5456" s="113" t="s">
        <v>132</v>
      </c>
      <c r="E5456" s="113" t="s">
        <v>203</v>
      </c>
      <c r="F5456" s="113" t="s">
        <v>200</v>
      </c>
      <c r="G5456" s="113">
        <v>0.66260247979849796</v>
      </c>
    </row>
    <row r="5457" spans="1:7" x14ac:dyDescent="0.25">
      <c r="A5457" s="108" t="str">
        <f t="shared" si="85"/>
        <v>CY_2006_3D_NOx</v>
      </c>
      <c r="B5457" s="113" t="s">
        <v>143</v>
      </c>
      <c r="C5457" s="113">
        <v>2006</v>
      </c>
      <c r="D5457" s="113" t="s">
        <v>206</v>
      </c>
      <c r="E5457" s="113" t="s">
        <v>199</v>
      </c>
      <c r="F5457" s="113" t="s">
        <v>200</v>
      </c>
      <c r="G5457" s="113">
        <v>1.07616001227928</v>
      </c>
    </row>
    <row r="5458" spans="1:7" x14ac:dyDescent="0.25">
      <c r="A5458" s="108" t="str">
        <f t="shared" si="85"/>
        <v>CY_2007_NATIONAL TOTAL_NOx</v>
      </c>
      <c r="B5458" s="113" t="s">
        <v>143</v>
      </c>
      <c r="C5458" s="113">
        <v>2007</v>
      </c>
      <c r="D5458" s="113" t="s">
        <v>122</v>
      </c>
      <c r="E5458" s="113" t="s">
        <v>199</v>
      </c>
      <c r="F5458" s="113" t="s">
        <v>200</v>
      </c>
      <c r="G5458" s="113">
        <v>20.985463662117802</v>
      </c>
    </row>
    <row r="5459" spans="1:7" x14ac:dyDescent="0.25">
      <c r="A5459" s="108" t="str">
        <f t="shared" si="85"/>
        <v>CY_2007_NATIONAL TOTAL_NMVOC</v>
      </c>
      <c r="B5459" s="113" t="s">
        <v>143</v>
      </c>
      <c r="C5459" s="113">
        <v>2007</v>
      </c>
      <c r="D5459" s="113" t="s">
        <v>122</v>
      </c>
      <c r="E5459" s="113" t="s">
        <v>123</v>
      </c>
      <c r="F5459" s="113" t="s">
        <v>200</v>
      </c>
      <c r="G5459" s="113">
        <v>13.4404778457437</v>
      </c>
    </row>
    <row r="5460" spans="1:7" x14ac:dyDescent="0.25">
      <c r="A5460" s="108" t="str">
        <f t="shared" si="85"/>
        <v>CY_2007_NATIONAL TOTAL_SOx</v>
      </c>
      <c r="B5460" s="113" t="s">
        <v>143</v>
      </c>
      <c r="C5460" s="113">
        <v>2007</v>
      </c>
      <c r="D5460" s="113" t="s">
        <v>122</v>
      </c>
      <c r="E5460" s="113" t="s">
        <v>201</v>
      </c>
      <c r="F5460" s="113" t="s">
        <v>200</v>
      </c>
      <c r="G5460" s="113">
        <v>29.180179744350902</v>
      </c>
    </row>
    <row r="5461" spans="1:7" x14ac:dyDescent="0.25">
      <c r="A5461" s="108" t="str">
        <f t="shared" si="85"/>
        <v>CY_2007_NATIONAL TOTAL_NH3</v>
      </c>
      <c r="B5461" s="113" t="s">
        <v>143</v>
      </c>
      <c r="C5461" s="113">
        <v>2007</v>
      </c>
      <c r="D5461" s="113" t="s">
        <v>122</v>
      </c>
      <c r="E5461" s="113" t="s">
        <v>124</v>
      </c>
      <c r="F5461" s="113" t="s">
        <v>200</v>
      </c>
      <c r="G5461" s="113">
        <v>9.2034624419126203</v>
      </c>
    </row>
    <row r="5462" spans="1:7" x14ac:dyDescent="0.25">
      <c r="A5462" s="108" t="str">
        <f t="shared" si="85"/>
        <v>CY_2007_NATIONAL TOTAL_PM2.5</v>
      </c>
      <c r="B5462" s="113" t="s">
        <v>143</v>
      </c>
      <c r="C5462" s="113">
        <v>2007</v>
      </c>
      <c r="D5462" s="113" t="s">
        <v>122</v>
      </c>
      <c r="E5462" s="113" t="s">
        <v>203</v>
      </c>
      <c r="F5462" s="113" t="s">
        <v>200</v>
      </c>
      <c r="G5462" s="113">
        <v>1.91059681770344</v>
      </c>
    </row>
    <row r="5463" spans="1:7" x14ac:dyDescent="0.25">
      <c r="A5463" s="108" t="str">
        <f t="shared" si="85"/>
        <v>CY_2007_NATIONAL TOTAL_Pb</v>
      </c>
      <c r="B5463" s="113" t="s">
        <v>143</v>
      </c>
      <c r="C5463" s="113">
        <v>2007</v>
      </c>
      <c r="D5463" s="113" t="s">
        <v>122</v>
      </c>
      <c r="E5463" s="113" t="s">
        <v>125</v>
      </c>
      <c r="F5463" s="113" t="s">
        <v>200</v>
      </c>
      <c r="G5463" s="113">
        <v>1.3765096872119999E-3</v>
      </c>
    </row>
    <row r="5464" spans="1:7" x14ac:dyDescent="0.25">
      <c r="A5464" s="108" t="str">
        <f t="shared" si="85"/>
        <v>CY_2007_NATIONAL TOTAL_Cd</v>
      </c>
      <c r="B5464" s="113" t="s">
        <v>143</v>
      </c>
      <c r="C5464" s="113">
        <v>2007</v>
      </c>
      <c r="D5464" s="113" t="s">
        <v>122</v>
      </c>
      <c r="E5464" s="113" t="s">
        <v>126</v>
      </c>
      <c r="F5464" s="113" t="s">
        <v>200</v>
      </c>
      <c r="G5464" s="150">
        <v>8.0189425666640405E-5</v>
      </c>
    </row>
    <row r="5465" spans="1:7" x14ac:dyDescent="0.25">
      <c r="A5465" s="108" t="str">
        <f t="shared" si="85"/>
        <v>CY_2007_NATIONAL TOTAL_Hg</v>
      </c>
      <c r="B5465" s="113" t="s">
        <v>143</v>
      </c>
      <c r="C5465" s="113">
        <v>2007</v>
      </c>
      <c r="D5465" s="113" t="s">
        <v>122</v>
      </c>
      <c r="E5465" s="113" t="s">
        <v>127</v>
      </c>
      <c r="F5465" s="113" t="s">
        <v>200</v>
      </c>
      <c r="G5465" s="150">
        <v>9.6707329124582603E-5</v>
      </c>
    </row>
    <row r="5466" spans="1:7" x14ac:dyDescent="0.25">
      <c r="A5466" s="108" t="str">
        <f t="shared" si="85"/>
        <v>CY_2007_NATIONAL TOTAL_DIOX</v>
      </c>
      <c r="B5466" s="113" t="s">
        <v>143</v>
      </c>
      <c r="C5466" s="113">
        <v>2007</v>
      </c>
      <c r="D5466" s="113" t="s">
        <v>122</v>
      </c>
      <c r="E5466" s="113" t="s">
        <v>128</v>
      </c>
      <c r="F5466" s="113" t="s">
        <v>200</v>
      </c>
      <c r="G5466" s="150">
        <v>7.1068987431185699E-10</v>
      </c>
    </row>
    <row r="5467" spans="1:7" x14ac:dyDescent="0.25">
      <c r="A5467" s="108" t="str">
        <f t="shared" si="85"/>
        <v>CY_2007_NATIONAL TOTAL_PAH</v>
      </c>
      <c r="B5467" s="113" t="s">
        <v>143</v>
      </c>
      <c r="C5467" s="113">
        <v>2007</v>
      </c>
      <c r="D5467" s="113" t="s">
        <v>122</v>
      </c>
      <c r="E5467" s="113" t="s">
        <v>129</v>
      </c>
      <c r="F5467" s="113" t="s">
        <v>200</v>
      </c>
      <c r="G5467" s="113">
        <v>1.67346647499026E-3</v>
      </c>
    </row>
    <row r="5468" spans="1:7" x14ac:dyDescent="0.25">
      <c r="A5468" s="108" t="str">
        <f t="shared" si="85"/>
        <v>CY_2007_NATIONAL TOTAL_HCB</v>
      </c>
      <c r="B5468" s="113" t="s">
        <v>143</v>
      </c>
      <c r="C5468" s="113">
        <v>2007</v>
      </c>
      <c r="D5468" s="113" t="s">
        <v>122</v>
      </c>
      <c r="E5468" s="113" t="s">
        <v>130</v>
      </c>
      <c r="F5468" s="113" t="s">
        <v>200</v>
      </c>
      <c r="G5468" s="150">
        <v>7.6934222119660004E-8</v>
      </c>
    </row>
    <row r="5469" spans="1:7" x14ac:dyDescent="0.25">
      <c r="A5469" s="108" t="str">
        <f t="shared" si="85"/>
        <v>CY_2007_NATIONAL TOTAL_PCB</v>
      </c>
      <c r="B5469" s="113" t="s">
        <v>143</v>
      </c>
      <c r="C5469" s="113">
        <v>2007</v>
      </c>
      <c r="D5469" s="113" t="s">
        <v>122</v>
      </c>
      <c r="E5469" s="113" t="s">
        <v>259</v>
      </c>
      <c r="F5469" s="113" t="s">
        <v>200</v>
      </c>
      <c r="G5469" s="150">
        <v>3.7753793100793101E-8</v>
      </c>
    </row>
    <row r="5470" spans="1:7" x14ac:dyDescent="0.25">
      <c r="A5470" s="108" t="str">
        <f t="shared" si="85"/>
        <v>CY_2007_1A3(FU)_NOx</v>
      </c>
      <c r="B5470" s="113" t="s">
        <v>143</v>
      </c>
      <c r="C5470" s="113">
        <v>2007</v>
      </c>
      <c r="D5470" s="113" t="s">
        <v>134</v>
      </c>
      <c r="E5470" s="113" t="s">
        <v>199</v>
      </c>
      <c r="F5470" s="113" t="s">
        <v>200</v>
      </c>
      <c r="G5470" s="113">
        <v>7.7310147676268599</v>
      </c>
    </row>
    <row r="5471" spans="1:7" x14ac:dyDescent="0.25">
      <c r="A5471" s="108" t="str">
        <f t="shared" si="85"/>
        <v>CY_2007_1A3(FS)_NOx</v>
      </c>
      <c r="B5471" s="113" t="s">
        <v>143</v>
      </c>
      <c r="C5471" s="113">
        <v>2007</v>
      </c>
      <c r="D5471" s="113" t="s">
        <v>132</v>
      </c>
      <c r="E5471" s="113" t="s">
        <v>199</v>
      </c>
      <c r="F5471" s="113" t="s">
        <v>200</v>
      </c>
      <c r="G5471" s="113">
        <v>7.7310147676268599</v>
      </c>
    </row>
    <row r="5472" spans="1:7" x14ac:dyDescent="0.25">
      <c r="A5472" s="108" t="str">
        <f t="shared" si="85"/>
        <v>CY_2007_1A3(FU)_NMVOC</v>
      </c>
      <c r="B5472" s="113" t="s">
        <v>143</v>
      </c>
      <c r="C5472" s="113">
        <v>2007</v>
      </c>
      <c r="D5472" s="113" t="s">
        <v>134</v>
      </c>
      <c r="E5472" s="113" t="s">
        <v>123</v>
      </c>
      <c r="F5472" s="113" t="s">
        <v>200</v>
      </c>
      <c r="G5472" s="113">
        <v>3.3762526261531098</v>
      </c>
    </row>
    <row r="5473" spans="1:7" x14ac:dyDescent="0.25">
      <c r="A5473" s="108" t="str">
        <f t="shared" si="85"/>
        <v>CY_2007_1A3(FS)_NMVOC</v>
      </c>
      <c r="B5473" s="113" t="s">
        <v>143</v>
      </c>
      <c r="C5473" s="113">
        <v>2007</v>
      </c>
      <c r="D5473" s="113" t="s">
        <v>132</v>
      </c>
      <c r="E5473" s="113" t="s">
        <v>123</v>
      </c>
      <c r="F5473" s="113" t="s">
        <v>200</v>
      </c>
      <c r="G5473" s="113">
        <v>3.3762526261531098</v>
      </c>
    </row>
    <row r="5474" spans="1:7" x14ac:dyDescent="0.25">
      <c r="A5474" s="108" t="str">
        <f t="shared" si="85"/>
        <v>CY_2007_1A3(FU)_SOx</v>
      </c>
      <c r="B5474" s="113" t="s">
        <v>143</v>
      </c>
      <c r="C5474" s="113">
        <v>2007</v>
      </c>
      <c r="D5474" s="113" t="s">
        <v>134</v>
      </c>
      <c r="E5474" s="113" t="s">
        <v>201</v>
      </c>
      <c r="F5474" s="113" t="s">
        <v>200</v>
      </c>
      <c r="G5474" s="113">
        <v>6.9391353650929105E-2</v>
      </c>
    </row>
    <row r="5475" spans="1:7" x14ac:dyDescent="0.25">
      <c r="A5475" s="108" t="str">
        <f t="shared" si="85"/>
        <v>CY_2007_1A3(FS)_SOx</v>
      </c>
      <c r="B5475" s="113" t="s">
        <v>143</v>
      </c>
      <c r="C5475" s="113">
        <v>2007</v>
      </c>
      <c r="D5475" s="113" t="s">
        <v>132</v>
      </c>
      <c r="E5475" s="113" t="s">
        <v>201</v>
      </c>
      <c r="F5475" s="113" t="s">
        <v>200</v>
      </c>
      <c r="G5475" s="113">
        <v>6.9391353650929105E-2</v>
      </c>
    </row>
    <row r="5476" spans="1:7" x14ac:dyDescent="0.25">
      <c r="A5476" s="108" t="str">
        <f t="shared" si="85"/>
        <v>CY_2007_1A3(FU)_NH3</v>
      </c>
      <c r="B5476" s="113" t="s">
        <v>143</v>
      </c>
      <c r="C5476" s="113">
        <v>2007</v>
      </c>
      <c r="D5476" s="113" t="s">
        <v>134</v>
      </c>
      <c r="E5476" s="113" t="s">
        <v>124</v>
      </c>
      <c r="F5476" s="113" t="s">
        <v>200</v>
      </c>
      <c r="G5476" s="113">
        <v>0.235550851212528</v>
      </c>
    </row>
    <row r="5477" spans="1:7" x14ac:dyDescent="0.25">
      <c r="A5477" s="108" t="str">
        <f t="shared" si="85"/>
        <v>CY_2007_1A3(FS)_NH3</v>
      </c>
      <c r="B5477" s="113" t="s">
        <v>143</v>
      </c>
      <c r="C5477" s="113">
        <v>2007</v>
      </c>
      <c r="D5477" s="113" t="s">
        <v>132</v>
      </c>
      <c r="E5477" s="113" t="s">
        <v>124</v>
      </c>
      <c r="F5477" s="113" t="s">
        <v>200</v>
      </c>
      <c r="G5477" s="113">
        <v>0.235550851212528</v>
      </c>
    </row>
    <row r="5478" spans="1:7" x14ac:dyDescent="0.25">
      <c r="A5478" s="108" t="str">
        <f t="shared" si="85"/>
        <v>CY_2007_1A3(FU)_PM2.5</v>
      </c>
      <c r="B5478" s="113" t="s">
        <v>143</v>
      </c>
      <c r="C5478" s="113">
        <v>2007</v>
      </c>
      <c r="D5478" s="113" t="s">
        <v>134</v>
      </c>
      <c r="E5478" s="113" t="s">
        <v>203</v>
      </c>
      <c r="F5478" s="113" t="s">
        <v>200</v>
      </c>
      <c r="G5478" s="113">
        <v>0.549838736015272</v>
      </c>
    </row>
    <row r="5479" spans="1:7" x14ac:dyDescent="0.25">
      <c r="A5479" s="108" t="str">
        <f t="shared" si="85"/>
        <v>CY_2007_1A3(FS)_PM2.5</v>
      </c>
      <c r="B5479" s="113" t="s">
        <v>143</v>
      </c>
      <c r="C5479" s="113">
        <v>2007</v>
      </c>
      <c r="D5479" s="113" t="s">
        <v>132</v>
      </c>
      <c r="E5479" s="113" t="s">
        <v>203</v>
      </c>
      <c r="F5479" s="113" t="s">
        <v>200</v>
      </c>
      <c r="G5479" s="113">
        <v>0.549838736015272</v>
      </c>
    </row>
    <row r="5480" spans="1:7" x14ac:dyDescent="0.25">
      <c r="A5480" s="108" t="str">
        <f t="shared" si="85"/>
        <v>CY_2007_3D_NOx</v>
      </c>
      <c r="B5480" s="113" t="s">
        <v>143</v>
      </c>
      <c r="C5480" s="113">
        <v>2007</v>
      </c>
      <c r="D5480" s="113" t="s">
        <v>206</v>
      </c>
      <c r="E5480" s="113" t="s">
        <v>199</v>
      </c>
      <c r="F5480" s="113" t="s">
        <v>200</v>
      </c>
      <c r="G5480" s="113">
        <v>0.97901437067983699</v>
      </c>
    </row>
    <row r="5481" spans="1:7" x14ac:dyDescent="0.25">
      <c r="A5481" s="108" t="str">
        <f t="shared" si="85"/>
        <v>CY_2008_NATIONAL TOTAL_NOx</v>
      </c>
      <c r="B5481" s="113" t="s">
        <v>143</v>
      </c>
      <c r="C5481" s="113">
        <v>2008</v>
      </c>
      <c r="D5481" s="113" t="s">
        <v>122</v>
      </c>
      <c r="E5481" s="113" t="s">
        <v>199</v>
      </c>
      <c r="F5481" s="113" t="s">
        <v>200</v>
      </c>
      <c r="G5481" s="113">
        <v>19.6384441455189</v>
      </c>
    </row>
    <row r="5482" spans="1:7" x14ac:dyDescent="0.25">
      <c r="A5482" s="108" t="str">
        <f t="shared" si="85"/>
        <v>CY_2008_NATIONAL TOTAL_NMVOC</v>
      </c>
      <c r="B5482" s="113" t="s">
        <v>143</v>
      </c>
      <c r="C5482" s="113">
        <v>2008</v>
      </c>
      <c r="D5482" s="113" t="s">
        <v>122</v>
      </c>
      <c r="E5482" s="113" t="s">
        <v>123</v>
      </c>
      <c r="F5482" s="113" t="s">
        <v>200</v>
      </c>
      <c r="G5482" s="113">
        <v>12.411416713861501</v>
      </c>
    </row>
    <row r="5483" spans="1:7" x14ac:dyDescent="0.25">
      <c r="A5483" s="108" t="str">
        <f t="shared" si="85"/>
        <v>CY_2008_NATIONAL TOTAL_SOx</v>
      </c>
      <c r="B5483" s="113" t="s">
        <v>143</v>
      </c>
      <c r="C5483" s="113">
        <v>2008</v>
      </c>
      <c r="D5483" s="113" t="s">
        <v>122</v>
      </c>
      <c r="E5483" s="113" t="s">
        <v>201</v>
      </c>
      <c r="F5483" s="113" t="s">
        <v>200</v>
      </c>
      <c r="G5483" s="113">
        <v>22.240242076446101</v>
      </c>
    </row>
    <row r="5484" spans="1:7" x14ac:dyDescent="0.25">
      <c r="A5484" s="108" t="str">
        <f t="shared" si="85"/>
        <v>CY_2008_NATIONAL TOTAL_NH3</v>
      </c>
      <c r="B5484" s="113" t="s">
        <v>143</v>
      </c>
      <c r="C5484" s="113">
        <v>2008</v>
      </c>
      <c r="D5484" s="113" t="s">
        <v>122</v>
      </c>
      <c r="E5484" s="113" t="s">
        <v>124</v>
      </c>
      <c r="F5484" s="113" t="s">
        <v>200</v>
      </c>
      <c r="G5484" s="113">
        <v>8.8153514623143003</v>
      </c>
    </row>
    <row r="5485" spans="1:7" x14ac:dyDescent="0.25">
      <c r="A5485" s="108" t="str">
        <f t="shared" si="85"/>
        <v>CY_2008_NATIONAL TOTAL_PM2.5</v>
      </c>
      <c r="B5485" s="113" t="s">
        <v>143</v>
      </c>
      <c r="C5485" s="113">
        <v>2008</v>
      </c>
      <c r="D5485" s="113" t="s">
        <v>122</v>
      </c>
      <c r="E5485" s="113" t="s">
        <v>203</v>
      </c>
      <c r="F5485" s="113" t="s">
        <v>200</v>
      </c>
      <c r="G5485" s="113">
        <v>1.88654809276756</v>
      </c>
    </row>
    <row r="5486" spans="1:7" x14ac:dyDescent="0.25">
      <c r="A5486" s="108" t="str">
        <f t="shared" si="85"/>
        <v>CY_2008_NATIONAL TOTAL_Pb</v>
      </c>
      <c r="B5486" s="113" t="s">
        <v>143</v>
      </c>
      <c r="C5486" s="113">
        <v>2008</v>
      </c>
      <c r="D5486" s="113" t="s">
        <v>122</v>
      </c>
      <c r="E5486" s="113" t="s">
        <v>125</v>
      </c>
      <c r="F5486" s="113" t="s">
        <v>200</v>
      </c>
      <c r="G5486" s="113">
        <v>1.4218628655235099E-3</v>
      </c>
    </row>
    <row r="5487" spans="1:7" x14ac:dyDescent="0.25">
      <c r="A5487" s="108" t="str">
        <f t="shared" si="85"/>
        <v>CY_2008_NATIONAL TOTAL_Cd</v>
      </c>
      <c r="B5487" s="113" t="s">
        <v>143</v>
      </c>
      <c r="C5487" s="113">
        <v>2008</v>
      </c>
      <c r="D5487" s="113" t="s">
        <v>122</v>
      </c>
      <c r="E5487" s="113" t="s">
        <v>126</v>
      </c>
      <c r="F5487" s="113" t="s">
        <v>200</v>
      </c>
      <c r="G5487" s="150">
        <v>8.0631534419641496E-5</v>
      </c>
    </row>
    <row r="5488" spans="1:7" x14ac:dyDescent="0.25">
      <c r="A5488" s="108" t="str">
        <f t="shared" si="85"/>
        <v>CY_2008_NATIONAL TOTAL_Hg</v>
      </c>
      <c r="B5488" s="113" t="s">
        <v>143</v>
      </c>
      <c r="C5488" s="113">
        <v>2008</v>
      </c>
      <c r="D5488" s="113" t="s">
        <v>122</v>
      </c>
      <c r="E5488" s="113" t="s">
        <v>127</v>
      </c>
      <c r="F5488" s="113" t="s">
        <v>200</v>
      </c>
      <c r="G5488" s="150">
        <v>9.7887788940621403E-5</v>
      </c>
    </row>
    <row r="5489" spans="1:7" x14ac:dyDescent="0.25">
      <c r="A5489" s="108" t="str">
        <f t="shared" si="85"/>
        <v>CY_2008_NATIONAL TOTAL_DIOX</v>
      </c>
      <c r="B5489" s="113" t="s">
        <v>143</v>
      </c>
      <c r="C5489" s="113">
        <v>2008</v>
      </c>
      <c r="D5489" s="113" t="s">
        <v>122</v>
      </c>
      <c r="E5489" s="113" t="s">
        <v>128</v>
      </c>
      <c r="F5489" s="113" t="s">
        <v>200</v>
      </c>
      <c r="G5489" s="150">
        <v>6.9449436519921803E-10</v>
      </c>
    </row>
    <row r="5490" spans="1:7" x14ac:dyDescent="0.25">
      <c r="A5490" s="108" t="str">
        <f t="shared" si="85"/>
        <v>CY_2008_NATIONAL TOTAL_PAH</v>
      </c>
      <c r="B5490" s="113" t="s">
        <v>143</v>
      </c>
      <c r="C5490" s="113">
        <v>2008</v>
      </c>
      <c r="D5490" s="113" t="s">
        <v>122</v>
      </c>
      <c r="E5490" s="113" t="s">
        <v>129</v>
      </c>
      <c r="F5490" s="113" t="s">
        <v>200</v>
      </c>
      <c r="G5490" s="113">
        <v>1.0289951156525099E-3</v>
      </c>
    </row>
    <row r="5491" spans="1:7" x14ac:dyDescent="0.25">
      <c r="A5491" s="108" t="str">
        <f t="shared" si="85"/>
        <v>CY_2008_NATIONAL TOTAL_HCB</v>
      </c>
      <c r="B5491" s="113" t="s">
        <v>143</v>
      </c>
      <c r="C5491" s="113">
        <v>2008</v>
      </c>
      <c r="D5491" s="113" t="s">
        <v>122</v>
      </c>
      <c r="E5491" s="113" t="s">
        <v>130</v>
      </c>
      <c r="F5491" s="113" t="s">
        <v>200</v>
      </c>
      <c r="G5491" s="150">
        <v>1.4575889230488299E-8</v>
      </c>
    </row>
    <row r="5492" spans="1:7" x14ac:dyDescent="0.25">
      <c r="A5492" s="108" t="str">
        <f t="shared" si="85"/>
        <v>CY_2008_NATIONAL TOTAL_PCB</v>
      </c>
      <c r="B5492" s="113" t="s">
        <v>143</v>
      </c>
      <c r="C5492" s="113">
        <v>2008</v>
      </c>
      <c r="D5492" s="113" t="s">
        <v>122</v>
      </c>
      <c r="E5492" s="113" t="s">
        <v>259</v>
      </c>
      <c r="F5492" s="113" t="s">
        <v>200</v>
      </c>
      <c r="G5492" s="150">
        <v>3.40662905593188E-8</v>
      </c>
    </row>
    <row r="5493" spans="1:7" x14ac:dyDescent="0.25">
      <c r="A5493" s="108" t="str">
        <f t="shared" si="85"/>
        <v>CY_2008_1A3(FU)_NOx</v>
      </c>
      <c r="B5493" s="113" t="s">
        <v>143</v>
      </c>
      <c r="C5493" s="113">
        <v>2008</v>
      </c>
      <c r="D5493" s="113" t="s">
        <v>134</v>
      </c>
      <c r="E5493" s="113" t="s">
        <v>199</v>
      </c>
      <c r="F5493" s="113" t="s">
        <v>200</v>
      </c>
      <c r="G5493" s="113">
        <v>7.4344083120471396</v>
      </c>
    </row>
    <row r="5494" spans="1:7" x14ac:dyDescent="0.25">
      <c r="A5494" s="108" t="str">
        <f t="shared" si="85"/>
        <v>CY_2008_1A3(FS)_NOx</v>
      </c>
      <c r="B5494" s="113" t="s">
        <v>143</v>
      </c>
      <c r="C5494" s="113">
        <v>2008</v>
      </c>
      <c r="D5494" s="113" t="s">
        <v>132</v>
      </c>
      <c r="E5494" s="113" t="s">
        <v>199</v>
      </c>
      <c r="F5494" s="113" t="s">
        <v>200</v>
      </c>
      <c r="G5494" s="113">
        <v>7.4344083120471396</v>
      </c>
    </row>
    <row r="5495" spans="1:7" x14ac:dyDescent="0.25">
      <c r="A5495" s="108" t="str">
        <f t="shared" si="85"/>
        <v>CY_2008_1A3(FU)_NMVOC</v>
      </c>
      <c r="B5495" s="113" t="s">
        <v>143</v>
      </c>
      <c r="C5495" s="113">
        <v>2008</v>
      </c>
      <c r="D5495" s="113" t="s">
        <v>134</v>
      </c>
      <c r="E5495" s="113" t="s">
        <v>123</v>
      </c>
      <c r="F5495" s="113" t="s">
        <v>200</v>
      </c>
      <c r="G5495" s="113">
        <v>3.1186930719789698</v>
      </c>
    </row>
    <row r="5496" spans="1:7" x14ac:dyDescent="0.25">
      <c r="A5496" s="108" t="str">
        <f t="shared" si="85"/>
        <v>CY_2008_1A3(FS)_NMVOC</v>
      </c>
      <c r="B5496" s="113" t="s">
        <v>143</v>
      </c>
      <c r="C5496" s="113">
        <v>2008</v>
      </c>
      <c r="D5496" s="113" t="s">
        <v>132</v>
      </c>
      <c r="E5496" s="113" t="s">
        <v>123</v>
      </c>
      <c r="F5496" s="113" t="s">
        <v>200</v>
      </c>
      <c r="G5496" s="113">
        <v>3.1186930719789698</v>
      </c>
    </row>
    <row r="5497" spans="1:7" x14ac:dyDescent="0.25">
      <c r="A5497" s="108" t="str">
        <f t="shared" si="85"/>
        <v>CY_2008_1A3(FU)_SOx</v>
      </c>
      <c r="B5497" s="113" t="s">
        <v>143</v>
      </c>
      <c r="C5497" s="113">
        <v>2008</v>
      </c>
      <c r="D5497" s="113" t="s">
        <v>134</v>
      </c>
      <c r="E5497" s="113" t="s">
        <v>201</v>
      </c>
      <c r="F5497" s="113" t="s">
        <v>200</v>
      </c>
      <c r="G5497" s="113">
        <v>7.0814196416373598E-2</v>
      </c>
    </row>
    <row r="5498" spans="1:7" x14ac:dyDescent="0.25">
      <c r="A5498" s="108" t="str">
        <f t="shared" si="85"/>
        <v>CY_2008_1A3(FS)_SOx</v>
      </c>
      <c r="B5498" s="113" t="s">
        <v>143</v>
      </c>
      <c r="C5498" s="113">
        <v>2008</v>
      </c>
      <c r="D5498" s="113" t="s">
        <v>132</v>
      </c>
      <c r="E5498" s="113" t="s">
        <v>201</v>
      </c>
      <c r="F5498" s="113" t="s">
        <v>200</v>
      </c>
      <c r="G5498" s="113">
        <v>7.0814196416373598E-2</v>
      </c>
    </row>
    <row r="5499" spans="1:7" x14ac:dyDescent="0.25">
      <c r="A5499" s="108" t="str">
        <f t="shared" si="85"/>
        <v>CY_2008_1A3(FU)_NH3</v>
      </c>
      <c r="B5499" s="113" t="s">
        <v>143</v>
      </c>
      <c r="C5499" s="113">
        <v>2008</v>
      </c>
      <c r="D5499" s="113" t="s">
        <v>134</v>
      </c>
      <c r="E5499" s="113" t="s">
        <v>124</v>
      </c>
      <c r="F5499" s="113" t="s">
        <v>200</v>
      </c>
      <c r="G5499" s="113">
        <v>0.215676272996499</v>
      </c>
    </row>
    <row r="5500" spans="1:7" x14ac:dyDescent="0.25">
      <c r="A5500" s="108" t="str">
        <f t="shared" si="85"/>
        <v>CY_2008_1A3(FS)_NH3</v>
      </c>
      <c r="B5500" s="113" t="s">
        <v>143</v>
      </c>
      <c r="C5500" s="113">
        <v>2008</v>
      </c>
      <c r="D5500" s="113" t="s">
        <v>132</v>
      </c>
      <c r="E5500" s="113" t="s">
        <v>124</v>
      </c>
      <c r="F5500" s="113" t="s">
        <v>200</v>
      </c>
      <c r="G5500" s="113">
        <v>0.215676272996499</v>
      </c>
    </row>
    <row r="5501" spans="1:7" x14ac:dyDescent="0.25">
      <c r="A5501" s="108" t="str">
        <f t="shared" si="85"/>
        <v>CY_2008_1A3(FU)_PM2.5</v>
      </c>
      <c r="B5501" s="113" t="s">
        <v>143</v>
      </c>
      <c r="C5501" s="113">
        <v>2008</v>
      </c>
      <c r="D5501" s="113" t="s">
        <v>134</v>
      </c>
      <c r="E5501" s="113" t="s">
        <v>203</v>
      </c>
      <c r="F5501" s="113" t="s">
        <v>200</v>
      </c>
      <c r="G5501" s="113">
        <v>0.53008796039112804</v>
      </c>
    </row>
    <row r="5502" spans="1:7" x14ac:dyDescent="0.25">
      <c r="A5502" s="108" t="str">
        <f t="shared" si="85"/>
        <v>CY_2008_1A3(FS)_PM2.5</v>
      </c>
      <c r="B5502" s="113" t="s">
        <v>143</v>
      </c>
      <c r="C5502" s="113">
        <v>2008</v>
      </c>
      <c r="D5502" s="113" t="s">
        <v>132</v>
      </c>
      <c r="E5502" s="113" t="s">
        <v>203</v>
      </c>
      <c r="F5502" s="113" t="s">
        <v>200</v>
      </c>
      <c r="G5502" s="113">
        <v>0.53008796039112804</v>
      </c>
    </row>
    <row r="5503" spans="1:7" x14ac:dyDescent="0.25">
      <c r="A5503" s="108" t="str">
        <f t="shared" si="85"/>
        <v>CY_2008_3D_NOx</v>
      </c>
      <c r="B5503" s="113" t="s">
        <v>143</v>
      </c>
      <c r="C5503" s="113">
        <v>2008</v>
      </c>
      <c r="D5503" s="113" t="s">
        <v>206</v>
      </c>
      <c r="E5503" s="113" t="s">
        <v>199</v>
      </c>
      <c r="F5503" s="113" t="s">
        <v>200</v>
      </c>
      <c r="G5503" s="113">
        <v>0.95797850803617401</v>
      </c>
    </row>
    <row r="5504" spans="1:7" x14ac:dyDescent="0.25">
      <c r="A5504" s="108" t="str">
        <f t="shared" si="85"/>
        <v>CY_2009_NATIONAL TOTAL_NOx</v>
      </c>
      <c r="B5504" s="113" t="s">
        <v>143</v>
      </c>
      <c r="C5504" s="113">
        <v>2009</v>
      </c>
      <c r="D5504" s="113" t="s">
        <v>122</v>
      </c>
      <c r="E5504" s="113" t="s">
        <v>199</v>
      </c>
      <c r="F5504" s="113" t="s">
        <v>200</v>
      </c>
      <c r="G5504" s="113">
        <v>19.8487422490842</v>
      </c>
    </row>
    <row r="5505" spans="1:7" x14ac:dyDescent="0.25">
      <c r="A5505" s="108" t="str">
        <f t="shared" si="85"/>
        <v>CY_2009_NATIONAL TOTAL_NMVOC</v>
      </c>
      <c r="B5505" s="113" t="s">
        <v>143</v>
      </c>
      <c r="C5505" s="113">
        <v>2009</v>
      </c>
      <c r="D5505" s="113" t="s">
        <v>122</v>
      </c>
      <c r="E5505" s="113" t="s">
        <v>123</v>
      </c>
      <c r="F5505" s="113" t="s">
        <v>200</v>
      </c>
      <c r="G5505" s="113">
        <v>11.844838160368401</v>
      </c>
    </row>
    <row r="5506" spans="1:7" x14ac:dyDescent="0.25">
      <c r="A5506" s="108" t="str">
        <f t="shared" ref="A5506:A5569" si="86">CONCATENATE(B5506,"_",C5506,"_",D5506,"_",E5506)</f>
        <v>CY_2009_NATIONAL TOTAL_SOx</v>
      </c>
      <c r="B5506" s="113" t="s">
        <v>143</v>
      </c>
      <c r="C5506" s="113">
        <v>2009</v>
      </c>
      <c r="D5506" s="113" t="s">
        <v>122</v>
      </c>
      <c r="E5506" s="113" t="s">
        <v>201</v>
      </c>
      <c r="F5506" s="113" t="s">
        <v>200</v>
      </c>
      <c r="G5506" s="113">
        <v>17.596435155983499</v>
      </c>
    </row>
    <row r="5507" spans="1:7" x14ac:dyDescent="0.25">
      <c r="A5507" s="108" t="str">
        <f t="shared" si="86"/>
        <v>CY_2009_NATIONAL TOTAL_NH3</v>
      </c>
      <c r="B5507" s="113" t="s">
        <v>143</v>
      </c>
      <c r="C5507" s="113">
        <v>2009</v>
      </c>
      <c r="D5507" s="113" t="s">
        <v>122</v>
      </c>
      <c r="E5507" s="113" t="s">
        <v>124</v>
      </c>
      <c r="F5507" s="113" t="s">
        <v>200</v>
      </c>
      <c r="G5507" s="113">
        <v>8.6385777616765296</v>
      </c>
    </row>
    <row r="5508" spans="1:7" x14ac:dyDescent="0.25">
      <c r="A5508" s="108" t="str">
        <f t="shared" si="86"/>
        <v>CY_2009_NATIONAL TOTAL_PM2.5</v>
      </c>
      <c r="B5508" s="113" t="s">
        <v>143</v>
      </c>
      <c r="C5508" s="113">
        <v>2009</v>
      </c>
      <c r="D5508" s="113" t="s">
        <v>122</v>
      </c>
      <c r="E5508" s="113" t="s">
        <v>203</v>
      </c>
      <c r="F5508" s="113" t="s">
        <v>200</v>
      </c>
      <c r="G5508" s="113">
        <v>1.67128896814789</v>
      </c>
    </row>
    <row r="5509" spans="1:7" x14ac:dyDescent="0.25">
      <c r="A5509" s="108" t="str">
        <f t="shared" si="86"/>
        <v>CY_2009_NATIONAL TOTAL_Pb</v>
      </c>
      <c r="B5509" s="113" t="s">
        <v>143</v>
      </c>
      <c r="C5509" s="113">
        <v>2009</v>
      </c>
      <c r="D5509" s="113" t="s">
        <v>122</v>
      </c>
      <c r="E5509" s="113" t="s">
        <v>125</v>
      </c>
      <c r="F5509" s="113" t="s">
        <v>200</v>
      </c>
      <c r="G5509" s="113">
        <v>1.3686233480809499E-3</v>
      </c>
    </row>
    <row r="5510" spans="1:7" x14ac:dyDescent="0.25">
      <c r="A5510" s="108" t="str">
        <f t="shared" si="86"/>
        <v>CY_2009_NATIONAL TOTAL_Cd</v>
      </c>
      <c r="B5510" s="113" t="s">
        <v>143</v>
      </c>
      <c r="C5510" s="113">
        <v>2009</v>
      </c>
      <c r="D5510" s="113" t="s">
        <v>122</v>
      </c>
      <c r="E5510" s="113" t="s">
        <v>126</v>
      </c>
      <c r="F5510" s="113" t="s">
        <v>200</v>
      </c>
      <c r="G5510" s="150">
        <v>7.1113171829332997E-5</v>
      </c>
    </row>
    <row r="5511" spans="1:7" x14ac:dyDescent="0.25">
      <c r="A5511" s="108" t="str">
        <f t="shared" si="86"/>
        <v>CY_2009_NATIONAL TOTAL_Hg</v>
      </c>
      <c r="B5511" s="113" t="s">
        <v>143</v>
      </c>
      <c r="C5511" s="113">
        <v>2009</v>
      </c>
      <c r="D5511" s="113" t="s">
        <v>122</v>
      </c>
      <c r="E5511" s="113" t="s">
        <v>127</v>
      </c>
      <c r="F5511" s="113" t="s">
        <v>200</v>
      </c>
      <c r="G5511" s="150">
        <v>8.39142282879486E-5</v>
      </c>
    </row>
    <row r="5512" spans="1:7" x14ac:dyDescent="0.25">
      <c r="A5512" s="108" t="str">
        <f t="shared" si="86"/>
        <v>CY_2009_NATIONAL TOTAL_DIOX</v>
      </c>
      <c r="B5512" s="113" t="s">
        <v>143</v>
      </c>
      <c r="C5512" s="113">
        <v>2009</v>
      </c>
      <c r="D5512" s="113" t="s">
        <v>122</v>
      </c>
      <c r="E5512" s="113" t="s">
        <v>128</v>
      </c>
      <c r="F5512" s="113" t="s">
        <v>200</v>
      </c>
      <c r="G5512" s="150">
        <v>6.6638606693311195E-10</v>
      </c>
    </row>
    <row r="5513" spans="1:7" x14ac:dyDescent="0.25">
      <c r="A5513" s="108" t="str">
        <f t="shared" si="86"/>
        <v>CY_2009_NATIONAL TOTAL_PAH</v>
      </c>
      <c r="B5513" s="113" t="s">
        <v>143</v>
      </c>
      <c r="C5513" s="113">
        <v>2009</v>
      </c>
      <c r="D5513" s="113" t="s">
        <v>122</v>
      </c>
      <c r="E5513" s="113" t="s">
        <v>129</v>
      </c>
      <c r="F5513" s="113" t="s">
        <v>200</v>
      </c>
      <c r="G5513" s="113">
        <v>8.4044727681829195E-4</v>
      </c>
    </row>
    <row r="5514" spans="1:7" x14ac:dyDescent="0.25">
      <c r="A5514" s="108" t="str">
        <f t="shared" si="86"/>
        <v>CY_2009_NATIONAL TOTAL_HCB</v>
      </c>
      <c r="B5514" s="113" t="s">
        <v>143</v>
      </c>
      <c r="C5514" s="113">
        <v>2009</v>
      </c>
      <c r="D5514" s="113" t="s">
        <v>122</v>
      </c>
      <c r="E5514" s="113" t="s">
        <v>130</v>
      </c>
      <c r="F5514" s="113" t="s">
        <v>200</v>
      </c>
      <c r="G5514" s="150">
        <v>1.09074070888428E-8</v>
      </c>
    </row>
    <row r="5515" spans="1:7" x14ac:dyDescent="0.25">
      <c r="A5515" s="108" t="str">
        <f t="shared" si="86"/>
        <v>CY_2009_NATIONAL TOTAL_PCB</v>
      </c>
      <c r="B5515" s="113" t="s">
        <v>143</v>
      </c>
      <c r="C5515" s="113">
        <v>2009</v>
      </c>
      <c r="D5515" s="113" t="s">
        <v>122</v>
      </c>
      <c r="E5515" s="113" t="s">
        <v>259</v>
      </c>
      <c r="F5515" s="113" t="s">
        <v>200</v>
      </c>
      <c r="G5515" s="150">
        <v>2.8869406734554502E-8</v>
      </c>
    </row>
    <row r="5516" spans="1:7" x14ac:dyDescent="0.25">
      <c r="A5516" s="108" t="str">
        <f t="shared" si="86"/>
        <v>CY_2009_1A3(FU)_NOx</v>
      </c>
      <c r="B5516" s="113" t="s">
        <v>143</v>
      </c>
      <c r="C5516" s="113">
        <v>2009</v>
      </c>
      <c r="D5516" s="113" t="s">
        <v>134</v>
      </c>
      <c r="E5516" s="113" t="s">
        <v>199</v>
      </c>
      <c r="F5516" s="113" t="s">
        <v>200</v>
      </c>
      <c r="G5516" s="113">
        <v>7.0490464466778899</v>
      </c>
    </row>
    <row r="5517" spans="1:7" x14ac:dyDescent="0.25">
      <c r="A5517" s="108" t="str">
        <f t="shared" si="86"/>
        <v>CY_2009_1A3(FS)_NOx</v>
      </c>
      <c r="B5517" s="113" t="s">
        <v>143</v>
      </c>
      <c r="C5517" s="113">
        <v>2009</v>
      </c>
      <c r="D5517" s="113" t="s">
        <v>132</v>
      </c>
      <c r="E5517" s="113" t="s">
        <v>199</v>
      </c>
      <c r="F5517" s="113" t="s">
        <v>200</v>
      </c>
      <c r="G5517" s="113">
        <v>7.0490464466778899</v>
      </c>
    </row>
    <row r="5518" spans="1:7" x14ac:dyDescent="0.25">
      <c r="A5518" s="108" t="str">
        <f t="shared" si="86"/>
        <v>CY_2009_1A3(FU)_NMVOC</v>
      </c>
      <c r="B5518" s="113" t="s">
        <v>143</v>
      </c>
      <c r="C5518" s="113">
        <v>2009</v>
      </c>
      <c r="D5518" s="113" t="s">
        <v>134</v>
      </c>
      <c r="E5518" s="113" t="s">
        <v>123</v>
      </c>
      <c r="F5518" s="113" t="s">
        <v>200</v>
      </c>
      <c r="G5518" s="113">
        <v>2.9107042637696199</v>
      </c>
    </row>
    <row r="5519" spans="1:7" x14ac:dyDescent="0.25">
      <c r="A5519" s="108" t="str">
        <f t="shared" si="86"/>
        <v>CY_2009_1A3(FS)_NMVOC</v>
      </c>
      <c r="B5519" s="113" t="s">
        <v>143</v>
      </c>
      <c r="C5519" s="113">
        <v>2009</v>
      </c>
      <c r="D5519" s="113" t="s">
        <v>132</v>
      </c>
      <c r="E5519" s="113" t="s">
        <v>123</v>
      </c>
      <c r="F5519" s="113" t="s">
        <v>200</v>
      </c>
      <c r="G5519" s="113">
        <v>2.9107042637696199</v>
      </c>
    </row>
    <row r="5520" spans="1:7" x14ac:dyDescent="0.25">
      <c r="A5520" s="108" t="str">
        <f t="shared" si="86"/>
        <v>CY_2009_1A3(FU)_SOx</v>
      </c>
      <c r="B5520" s="113" t="s">
        <v>143</v>
      </c>
      <c r="C5520" s="113">
        <v>2009</v>
      </c>
      <c r="D5520" s="113" t="s">
        <v>134</v>
      </c>
      <c r="E5520" s="113" t="s">
        <v>201</v>
      </c>
      <c r="F5520" s="113" t="s">
        <v>200</v>
      </c>
      <c r="G5520" s="113">
        <v>1.4183945589882299E-2</v>
      </c>
    </row>
    <row r="5521" spans="1:7" x14ac:dyDescent="0.25">
      <c r="A5521" s="108" t="str">
        <f t="shared" si="86"/>
        <v>CY_2009_1A3(FS)_SOx</v>
      </c>
      <c r="B5521" s="113" t="s">
        <v>143</v>
      </c>
      <c r="C5521" s="113">
        <v>2009</v>
      </c>
      <c r="D5521" s="113" t="s">
        <v>132</v>
      </c>
      <c r="E5521" s="113" t="s">
        <v>201</v>
      </c>
      <c r="F5521" s="113" t="s">
        <v>200</v>
      </c>
      <c r="G5521" s="113">
        <v>1.4183945589882299E-2</v>
      </c>
    </row>
    <row r="5522" spans="1:7" x14ac:dyDescent="0.25">
      <c r="A5522" s="108" t="str">
        <f t="shared" si="86"/>
        <v>CY_2009_1A3(FU)_NH3</v>
      </c>
      <c r="B5522" s="113" t="s">
        <v>143</v>
      </c>
      <c r="C5522" s="113">
        <v>2009</v>
      </c>
      <c r="D5522" s="113" t="s">
        <v>134</v>
      </c>
      <c r="E5522" s="113" t="s">
        <v>124</v>
      </c>
      <c r="F5522" s="113" t="s">
        <v>200</v>
      </c>
      <c r="G5522" s="113">
        <v>0.21325653577163201</v>
      </c>
    </row>
    <row r="5523" spans="1:7" x14ac:dyDescent="0.25">
      <c r="A5523" s="108" t="str">
        <f t="shared" si="86"/>
        <v>CY_2009_1A3(FS)_NH3</v>
      </c>
      <c r="B5523" s="113" t="s">
        <v>143</v>
      </c>
      <c r="C5523" s="113">
        <v>2009</v>
      </c>
      <c r="D5523" s="113" t="s">
        <v>132</v>
      </c>
      <c r="E5523" s="113" t="s">
        <v>124</v>
      </c>
      <c r="F5523" s="113" t="s">
        <v>200</v>
      </c>
      <c r="G5523" s="113">
        <v>0.21325653577163201</v>
      </c>
    </row>
    <row r="5524" spans="1:7" x14ac:dyDescent="0.25">
      <c r="A5524" s="108" t="str">
        <f t="shared" si="86"/>
        <v>CY_2009_1A3(FU)_PM2.5</v>
      </c>
      <c r="B5524" s="113" t="s">
        <v>143</v>
      </c>
      <c r="C5524" s="113">
        <v>2009</v>
      </c>
      <c r="D5524" s="113" t="s">
        <v>134</v>
      </c>
      <c r="E5524" s="113" t="s">
        <v>203</v>
      </c>
      <c r="F5524" s="113" t="s">
        <v>200</v>
      </c>
      <c r="G5524" s="113">
        <v>0.49674053080960801</v>
      </c>
    </row>
    <row r="5525" spans="1:7" x14ac:dyDescent="0.25">
      <c r="A5525" s="108" t="str">
        <f t="shared" si="86"/>
        <v>CY_2009_1A3(FS)_PM2.5</v>
      </c>
      <c r="B5525" s="113" t="s">
        <v>143</v>
      </c>
      <c r="C5525" s="113">
        <v>2009</v>
      </c>
      <c r="D5525" s="113" t="s">
        <v>132</v>
      </c>
      <c r="E5525" s="113" t="s">
        <v>203</v>
      </c>
      <c r="F5525" s="113" t="s">
        <v>200</v>
      </c>
      <c r="G5525" s="113">
        <v>0.49674053080960801</v>
      </c>
    </row>
    <row r="5526" spans="1:7" x14ac:dyDescent="0.25">
      <c r="A5526" s="108" t="str">
        <f t="shared" si="86"/>
        <v>CY_2009_3D_NOx</v>
      </c>
      <c r="B5526" s="113" t="s">
        <v>143</v>
      </c>
      <c r="C5526" s="113">
        <v>2009</v>
      </c>
      <c r="D5526" s="113" t="s">
        <v>206</v>
      </c>
      <c r="E5526" s="113" t="s">
        <v>199</v>
      </c>
      <c r="F5526" s="113" t="s">
        <v>200</v>
      </c>
      <c r="G5526" s="113">
        <v>0.89794111153756095</v>
      </c>
    </row>
    <row r="5527" spans="1:7" x14ac:dyDescent="0.25">
      <c r="A5527" s="108" t="str">
        <f t="shared" si="86"/>
        <v>CY_2010_NATIONAL TOTAL_NOx</v>
      </c>
      <c r="B5527" s="113" t="s">
        <v>143</v>
      </c>
      <c r="C5527" s="113">
        <v>2010</v>
      </c>
      <c r="D5527" s="113" t="s">
        <v>122</v>
      </c>
      <c r="E5527" s="113" t="s">
        <v>199</v>
      </c>
      <c r="F5527" s="113" t="s">
        <v>200</v>
      </c>
      <c r="G5527" s="113">
        <v>18.554811205121101</v>
      </c>
    </row>
    <row r="5528" spans="1:7" x14ac:dyDescent="0.25">
      <c r="A5528" s="108" t="str">
        <f t="shared" si="86"/>
        <v>CY_2010_NATIONAL TOTAL_NMVOC</v>
      </c>
      <c r="B5528" s="113" t="s">
        <v>143</v>
      </c>
      <c r="C5528" s="113">
        <v>2010</v>
      </c>
      <c r="D5528" s="113" t="s">
        <v>122</v>
      </c>
      <c r="E5528" s="113" t="s">
        <v>123</v>
      </c>
      <c r="F5528" s="113" t="s">
        <v>200</v>
      </c>
      <c r="G5528" s="113">
        <v>12.0829391860269</v>
      </c>
    </row>
    <row r="5529" spans="1:7" x14ac:dyDescent="0.25">
      <c r="A5529" s="108" t="str">
        <f t="shared" si="86"/>
        <v>CY_2010_NATIONAL TOTAL_SOx</v>
      </c>
      <c r="B5529" s="113" t="s">
        <v>143</v>
      </c>
      <c r="C5529" s="113">
        <v>2010</v>
      </c>
      <c r="D5529" s="113" t="s">
        <v>122</v>
      </c>
      <c r="E5529" s="113" t="s">
        <v>201</v>
      </c>
      <c r="F5529" s="113" t="s">
        <v>200</v>
      </c>
      <c r="G5529" s="113">
        <v>21.771758868922699</v>
      </c>
    </row>
    <row r="5530" spans="1:7" x14ac:dyDescent="0.25">
      <c r="A5530" s="108" t="str">
        <f t="shared" si="86"/>
        <v>CY_2010_NATIONAL TOTAL_NH3</v>
      </c>
      <c r="B5530" s="113" t="s">
        <v>143</v>
      </c>
      <c r="C5530" s="113">
        <v>2010</v>
      </c>
      <c r="D5530" s="113" t="s">
        <v>122</v>
      </c>
      <c r="E5530" s="113" t="s">
        <v>124</v>
      </c>
      <c r="F5530" s="113" t="s">
        <v>200</v>
      </c>
      <c r="G5530" s="113">
        <v>8.8827310758242408</v>
      </c>
    </row>
    <row r="5531" spans="1:7" x14ac:dyDescent="0.25">
      <c r="A5531" s="108" t="str">
        <f t="shared" si="86"/>
        <v>CY_2010_NATIONAL TOTAL_PM2.5</v>
      </c>
      <c r="B5531" s="113" t="s">
        <v>143</v>
      </c>
      <c r="C5531" s="113">
        <v>2010</v>
      </c>
      <c r="D5531" s="113" t="s">
        <v>122</v>
      </c>
      <c r="E5531" s="113" t="s">
        <v>203</v>
      </c>
      <c r="F5531" s="113" t="s">
        <v>200</v>
      </c>
      <c r="G5531" s="113">
        <v>1.59042916330033</v>
      </c>
    </row>
    <row r="5532" spans="1:7" x14ac:dyDescent="0.25">
      <c r="A5532" s="108" t="str">
        <f t="shared" si="86"/>
        <v>CY_2010_NATIONAL TOTAL_Pb</v>
      </c>
      <c r="B5532" s="113" t="s">
        <v>143</v>
      </c>
      <c r="C5532" s="113">
        <v>2010</v>
      </c>
      <c r="D5532" s="113" t="s">
        <v>122</v>
      </c>
      <c r="E5532" s="113" t="s">
        <v>125</v>
      </c>
      <c r="F5532" s="113" t="s">
        <v>200</v>
      </c>
      <c r="G5532" s="113">
        <v>1.30804495572551E-3</v>
      </c>
    </row>
    <row r="5533" spans="1:7" x14ac:dyDescent="0.25">
      <c r="A5533" s="108" t="str">
        <f t="shared" si="86"/>
        <v>CY_2010_NATIONAL TOTAL_Cd</v>
      </c>
      <c r="B5533" s="113" t="s">
        <v>143</v>
      </c>
      <c r="C5533" s="113">
        <v>2010</v>
      </c>
      <c r="D5533" s="113" t="s">
        <v>122</v>
      </c>
      <c r="E5533" s="113" t="s">
        <v>126</v>
      </c>
      <c r="F5533" s="113" t="s">
        <v>200</v>
      </c>
      <c r="G5533" s="150">
        <v>5.3712420377383799E-5</v>
      </c>
    </row>
    <row r="5534" spans="1:7" x14ac:dyDescent="0.25">
      <c r="A5534" s="108" t="str">
        <f t="shared" si="86"/>
        <v>CY_2010_NATIONAL TOTAL_Hg</v>
      </c>
      <c r="B5534" s="113" t="s">
        <v>143</v>
      </c>
      <c r="C5534" s="113">
        <v>2010</v>
      </c>
      <c r="D5534" s="113" t="s">
        <v>122</v>
      </c>
      <c r="E5534" s="113" t="s">
        <v>127</v>
      </c>
      <c r="F5534" s="113" t="s">
        <v>200</v>
      </c>
      <c r="G5534" s="150">
        <v>6.8204908639229802E-5</v>
      </c>
    </row>
    <row r="5535" spans="1:7" x14ac:dyDescent="0.25">
      <c r="A5535" s="108" t="str">
        <f t="shared" si="86"/>
        <v>CY_2010_NATIONAL TOTAL_DIOX</v>
      </c>
      <c r="B5535" s="113" t="s">
        <v>143</v>
      </c>
      <c r="C5535" s="113">
        <v>2010</v>
      </c>
      <c r="D5535" s="113" t="s">
        <v>122</v>
      </c>
      <c r="E5535" s="113" t="s">
        <v>128</v>
      </c>
      <c r="F5535" s="113" t="s">
        <v>200</v>
      </c>
      <c r="G5535" s="150">
        <v>6.4594569776884801E-10</v>
      </c>
    </row>
    <row r="5536" spans="1:7" x14ac:dyDescent="0.25">
      <c r="A5536" s="108" t="str">
        <f t="shared" si="86"/>
        <v>CY_2010_NATIONAL TOTAL_PAH</v>
      </c>
      <c r="B5536" s="113" t="s">
        <v>143</v>
      </c>
      <c r="C5536" s="113">
        <v>2010</v>
      </c>
      <c r="D5536" s="113" t="s">
        <v>122</v>
      </c>
      <c r="E5536" s="113" t="s">
        <v>129</v>
      </c>
      <c r="F5536" s="113" t="s">
        <v>200</v>
      </c>
      <c r="G5536" s="113">
        <v>8.7933553096898305E-4</v>
      </c>
    </row>
    <row r="5537" spans="1:7" x14ac:dyDescent="0.25">
      <c r="A5537" s="108" t="str">
        <f t="shared" si="86"/>
        <v>CY_2010_NATIONAL TOTAL_HCB</v>
      </c>
      <c r="B5537" s="113" t="s">
        <v>143</v>
      </c>
      <c r="C5537" s="113">
        <v>2010</v>
      </c>
      <c r="D5537" s="113" t="s">
        <v>122</v>
      </c>
      <c r="E5537" s="113" t="s">
        <v>130</v>
      </c>
      <c r="F5537" s="113" t="s">
        <v>200</v>
      </c>
      <c r="G5537" s="150">
        <v>2.0073644376777501E-8</v>
      </c>
    </row>
    <row r="5538" spans="1:7" x14ac:dyDescent="0.25">
      <c r="A5538" s="108" t="str">
        <f t="shared" si="86"/>
        <v>CY_2010_NATIONAL TOTAL_PCB</v>
      </c>
      <c r="B5538" s="113" t="s">
        <v>143</v>
      </c>
      <c r="C5538" s="113">
        <v>2010</v>
      </c>
      <c r="D5538" s="113" t="s">
        <v>122</v>
      </c>
      <c r="E5538" s="113" t="s">
        <v>259</v>
      </c>
      <c r="F5538" s="113" t="s">
        <v>200</v>
      </c>
      <c r="G5538" s="150">
        <v>2.5944460676994202E-8</v>
      </c>
    </row>
    <row r="5539" spans="1:7" x14ac:dyDescent="0.25">
      <c r="A5539" s="108" t="str">
        <f t="shared" si="86"/>
        <v>CY_2010_1A3(FU)_NOx</v>
      </c>
      <c r="B5539" s="113" t="s">
        <v>143</v>
      </c>
      <c r="C5539" s="113">
        <v>2010</v>
      </c>
      <c r="D5539" s="113" t="s">
        <v>134</v>
      </c>
      <c r="E5539" s="113" t="s">
        <v>199</v>
      </c>
      <c r="F5539" s="113" t="s">
        <v>200</v>
      </c>
      <c r="G5539" s="113">
        <v>7.12617106876794</v>
      </c>
    </row>
    <row r="5540" spans="1:7" x14ac:dyDescent="0.25">
      <c r="A5540" s="108" t="str">
        <f t="shared" si="86"/>
        <v>CY_2010_1A3(FS)_NOx</v>
      </c>
      <c r="B5540" s="113" t="s">
        <v>143</v>
      </c>
      <c r="C5540" s="113">
        <v>2010</v>
      </c>
      <c r="D5540" s="113" t="s">
        <v>132</v>
      </c>
      <c r="E5540" s="113" t="s">
        <v>199</v>
      </c>
      <c r="F5540" s="113" t="s">
        <v>200</v>
      </c>
      <c r="G5540" s="113">
        <v>7.12617106876794</v>
      </c>
    </row>
    <row r="5541" spans="1:7" x14ac:dyDescent="0.25">
      <c r="A5541" s="108" t="str">
        <f t="shared" si="86"/>
        <v>CY_2010_1A3(FU)_NMVOC</v>
      </c>
      <c r="B5541" s="113" t="s">
        <v>143</v>
      </c>
      <c r="C5541" s="113">
        <v>2010</v>
      </c>
      <c r="D5541" s="113" t="s">
        <v>134</v>
      </c>
      <c r="E5541" s="113" t="s">
        <v>123</v>
      </c>
      <c r="F5541" s="113" t="s">
        <v>200</v>
      </c>
      <c r="G5541" s="113">
        <v>2.80135018800142</v>
      </c>
    </row>
    <row r="5542" spans="1:7" x14ac:dyDescent="0.25">
      <c r="A5542" s="108" t="str">
        <f t="shared" si="86"/>
        <v>CY_2010_1A3(FS)_NMVOC</v>
      </c>
      <c r="B5542" s="113" t="s">
        <v>143</v>
      </c>
      <c r="C5542" s="113">
        <v>2010</v>
      </c>
      <c r="D5542" s="113" t="s">
        <v>132</v>
      </c>
      <c r="E5542" s="113" t="s">
        <v>123</v>
      </c>
      <c r="F5542" s="113" t="s">
        <v>200</v>
      </c>
      <c r="G5542" s="113">
        <v>2.80135018800142</v>
      </c>
    </row>
    <row r="5543" spans="1:7" x14ac:dyDescent="0.25">
      <c r="A5543" s="108" t="str">
        <f t="shared" si="86"/>
        <v>CY_2010_1A3(FU)_SOx</v>
      </c>
      <c r="B5543" s="113" t="s">
        <v>143</v>
      </c>
      <c r="C5543" s="113">
        <v>2010</v>
      </c>
      <c r="D5543" s="113" t="s">
        <v>134</v>
      </c>
      <c r="E5543" s="113" t="s">
        <v>201</v>
      </c>
      <c r="F5543" s="113" t="s">
        <v>200</v>
      </c>
      <c r="G5543" s="113">
        <v>1.4486765820463999E-2</v>
      </c>
    </row>
    <row r="5544" spans="1:7" x14ac:dyDescent="0.25">
      <c r="A5544" s="108" t="str">
        <f t="shared" si="86"/>
        <v>CY_2010_1A3(FS)_SOx</v>
      </c>
      <c r="B5544" s="113" t="s">
        <v>143</v>
      </c>
      <c r="C5544" s="113">
        <v>2010</v>
      </c>
      <c r="D5544" s="113" t="s">
        <v>132</v>
      </c>
      <c r="E5544" s="113" t="s">
        <v>201</v>
      </c>
      <c r="F5544" s="113" t="s">
        <v>200</v>
      </c>
      <c r="G5544" s="113">
        <v>1.4486765820463999E-2</v>
      </c>
    </row>
    <row r="5545" spans="1:7" x14ac:dyDescent="0.25">
      <c r="A5545" s="108" t="str">
        <f t="shared" si="86"/>
        <v>CY_2010_1A3(FU)_NH3</v>
      </c>
      <c r="B5545" s="113" t="s">
        <v>143</v>
      </c>
      <c r="C5545" s="113">
        <v>2010</v>
      </c>
      <c r="D5545" s="113" t="s">
        <v>134</v>
      </c>
      <c r="E5545" s="113" t="s">
        <v>124</v>
      </c>
      <c r="F5545" s="113" t="s">
        <v>200</v>
      </c>
      <c r="G5545" s="113">
        <v>0.204606087514175</v>
      </c>
    </row>
    <row r="5546" spans="1:7" x14ac:dyDescent="0.25">
      <c r="A5546" s="108" t="str">
        <f t="shared" si="86"/>
        <v>CY_2010_1A3(FS)_NH3</v>
      </c>
      <c r="B5546" s="113" t="s">
        <v>143</v>
      </c>
      <c r="C5546" s="113">
        <v>2010</v>
      </c>
      <c r="D5546" s="113" t="s">
        <v>132</v>
      </c>
      <c r="E5546" s="113" t="s">
        <v>124</v>
      </c>
      <c r="F5546" s="113" t="s">
        <v>200</v>
      </c>
      <c r="G5546" s="113">
        <v>0.204606087514175</v>
      </c>
    </row>
    <row r="5547" spans="1:7" x14ac:dyDescent="0.25">
      <c r="A5547" s="108" t="str">
        <f t="shared" si="86"/>
        <v>CY_2010_1A3(FU)_PM2.5</v>
      </c>
      <c r="B5547" s="113" t="s">
        <v>143</v>
      </c>
      <c r="C5547" s="113">
        <v>2010</v>
      </c>
      <c r="D5547" s="113" t="s">
        <v>134</v>
      </c>
      <c r="E5547" s="113" t="s">
        <v>203</v>
      </c>
      <c r="F5547" s="113" t="s">
        <v>200</v>
      </c>
      <c r="G5547" s="113">
        <v>0.491879228261763</v>
      </c>
    </row>
    <row r="5548" spans="1:7" x14ac:dyDescent="0.25">
      <c r="A5548" s="108" t="str">
        <f t="shared" si="86"/>
        <v>CY_2010_1A3(FS)_PM2.5</v>
      </c>
      <c r="B5548" s="113" t="s">
        <v>143</v>
      </c>
      <c r="C5548" s="113">
        <v>2010</v>
      </c>
      <c r="D5548" s="113" t="s">
        <v>132</v>
      </c>
      <c r="E5548" s="113" t="s">
        <v>203</v>
      </c>
      <c r="F5548" s="113" t="s">
        <v>200</v>
      </c>
      <c r="G5548" s="113">
        <v>0.491879228261763</v>
      </c>
    </row>
    <row r="5549" spans="1:7" x14ac:dyDescent="0.25">
      <c r="A5549" s="108" t="str">
        <f t="shared" si="86"/>
        <v>CY_2010_3D_NOx</v>
      </c>
      <c r="B5549" s="113" t="s">
        <v>143</v>
      </c>
      <c r="C5549" s="113">
        <v>2010</v>
      </c>
      <c r="D5549" s="113" t="s">
        <v>206</v>
      </c>
      <c r="E5549" s="113" t="s">
        <v>199</v>
      </c>
      <c r="F5549" s="113" t="s">
        <v>200</v>
      </c>
      <c r="G5549" s="113">
        <v>0.93762273331807899</v>
      </c>
    </row>
    <row r="5550" spans="1:7" x14ac:dyDescent="0.25">
      <c r="A5550" s="108" t="str">
        <f t="shared" si="86"/>
        <v>CY_2011_NATIONAL TOTAL_NOx</v>
      </c>
      <c r="B5550" s="113" t="s">
        <v>143</v>
      </c>
      <c r="C5550" s="113">
        <v>2011</v>
      </c>
      <c r="D5550" s="113" t="s">
        <v>122</v>
      </c>
      <c r="E5550" s="113" t="s">
        <v>199</v>
      </c>
      <c r="F5550" s="113" t="s">
        <v>200</v>
      </c>
      <c r="G5550" s="113">
        <v>21.351763439855802</v>
      </c>
    </row>
    <row r="5551" spans="1:7" x14ac:dyDescent="0.25">
      <c r="A5551" s="108" t="str">
        <f t="shared" si="86"/>
        <v>CY_2011_NATIONAL TOTAL_NMVOC</v>
      </c>
      <c r="B5551" s="113" t="s">
        <v>143</v>
      </c>
      <c r="C5551" s="113">
        <v>2011</v>
      </c>
      <c r="D5551" s="113" t="s">
        <v>122</v>
      </c>
      <c r="E5551" s="113" t="s">
        <v>123</v>
      </c>
      <c r="F5551" s="113" t="s">
        <v>200</v>
      </c>
      <c r="G5551" s="113">
        <v>9.6628924559349993</v>
      </c>
    </row>
    <row r="5552" spans="1:7" x14ac:dyDescent="0.25">
      <c r="A5552" s="108" t="str">
        <f t="shared" si="86"/>
        <v>CY_2011_NATIONAL TOTAL_SOx</v>
      </c>
      <c r="B5552" s="113" t="s">
        <v>143</v>
      </c>
      <c r="C5552" s="113">
        <v>2011</v>
      </c>
      <c r="D5552" s="113" t="s">
        <v>122</v>
      </c>
      <c r="E5552" s="113" t="s">
        <v>201</v>
      </c>
      <c r="F5552" s="113" t="s">
        <v>200</v>
      </c>
      <c r="G5552" s="113">
        <v>20.768906413692001</v>
      </c>
    </row>
    <row r="5553" spans="1:7" x14ac:dyDescent="0.25">
      <c r="A5553" s="108" t="str">
        <f t="shared" si="86"/>
        <v>CY_2011_NATIONAL TOTAL_NH3</v>
      </c>
      <c r="B5553" s="113" t="s">
        <v>143</v>
      </c>
      <c r="C5553" s="113">
        <v>2011</v>
      </c>
      <c r="D5553" s="113" t="s">
        <v>122</v>
      </c>
      <c r="E5553" s="113" t="s">
        <v>124</v>
      </c>
      <c r="F5553" s="113" t="s">
        <v>200</v>
      </c>
      <c r="G5553" s="113">
        <v>8.7719738089225299</v>
      </c>
    </row>
    <row r="5554" spans="1:7" x14ac:dyDescent="0.25">
      <c r="A5554" s="108" t="str">
        <f t="shared" si="86"/>
        <v>CY_2011_NATIONAL TOTAL_PM2.5</v>
      </c>
      <c r="B5554" s="113" t="s">
        <v>143</v>
      </c>
      <c r="C5554" s="113">
        <v>2011</v>
      </c>
      <c r="D5554" s="113" t="s">
        <v>122</v>
      </c>
      <c r="E5554" s="113" t="s">
        <v>203</v>
      </c>
      <c r="F5554" s="113" t="s">
        <v>200</v>
      </c>
      <c r="G5554" s="113">
        <v>1.4262358682951899</v>
      </c>
    </row>
    <row r="5555" spans="1:7" x14ac:dyDescent="0.25">
      <c r="A5555" s="108" t="str">
        <f t="shared" si="86"/>
        <v>CY_2011_NATIONAL TOTAL_Pb</v>
      </c>
      <c r="B5555" s="113" t="s">
        <v>143</v>
      </c>
      <c r="C5555" s="113">
        <v>2011</v>
      </c>
      <c r="D5555" s="113" t="s">
        <v>122</v>
      </c>
      <c r="E5555" s="113" t="s">
        <v>125</v>
      </c>
      <c r="F5555" s="113" t="s">
        <v>200</v>
      </c>
      <c r="G5555" s="113">
        <v>1.31279210697208E-3</v>
      </c>
    </row>
    <row r="5556" spans="1:7" x14ac:dyDescent="0.25">
      <c r="A5556" s="108" t="str">
        <f t="shared" si="86"/>
        <v>CY_2011_NATIONAL TOTAL_Cd</v>
      </c>
      <c r="B5556" s="113" t="s">
        <v>143</v>
      </c>
      <c r="C5556" s="113">
        <v>2011</v>
      </c>
      <c r="D5556" s="113" t="s">
        <v>122</v>
      </c>
      <c r="E5556" s="113" t="s">
        <v>126</v>
      </c>
      <c r="F5556" s="113" t="s">
        <v>200</v>
      </c>
      <c r="G5556" s="150">
        <v>6.3854229177929905E-5</v>
      </c>
    </row>
    <row r="5557" spans="1:7" x14ac:dyDescent="0.25">
      <c r="A5557" s="108" t="str">
        <f t="shared" si="86"/>
        <v>CY_2011_NATIONAL TOTAL_Hg</v>
      </c>
      <c r="B5557" s="113" t="s">
        <v>143</v>
      </c>
      <c r="C5557" s="113">
        <v>2011</v>
      </c>
      <c r="D5557" s="113" t="s">
        <v>122</v>
      </c>
      <c r="E5557" s="113" t="s">
        <v>127</v>
      </c>
      <c r="F5557" s="113" t="s">
        <v>200</v>
      </c>
      <c r="G5557" s="150">
        <v>7.3985685232555096E-5</v>
      </c>
    </row>
    <row r="5558" spans="1:7" x14ac:dyDescent="0.25">
      <c r="A5558" s="108" t="str">
        <f t="shared" si="86"/>
        <v>CY_2011_NATIONAL TOTAL_DIOX</v>
      </c>
      <c r="B5558" s="113" t="s">
        <v>143</v>
      </c>
      <c r="C5558" s="113">
        <v>2011</v>
      </c>
      <c r="D5558" s="113" t="s">
        <v>122</v>
      </c>
      <c r="E5558" s="113" t="s">
        <v>128</v>
      </c>
      <c r="F5558" s="113" t="s">
        <v>200</v>
      </c>
      <c r="G5558" s="150">
        <v>6.2690569453772496E-10</v>
      </c>
    </row>
    <row r="5559" spans="1:7" x14ac:dyDescent="0.25">
      <c r="A5559" s="108" t="str">
        <f t="shared" si="86"/>
        <v>CY_2011_NATIONAL TOTAL_PAH</v>
      </c>
      <c r="B5559" s="113" t="s">
        <v>143</v>
      </c>
      <c r="C5559" s="113">
        <v>2011</v>
      </c>
      <c r="D5559" s="113" t="s">
        <v>122</v>
      </c>
      <c r="E5559" s="113" t="s">
        <v>129</v>
      </c>
      <c r="F5559" s="113" t="s">
        <v>200</v>
      </c>
      <c r="G5559" s="113">
        <v>9.6061805559462395E-4</v>
      </c>
    </row>
    <row r="5560" spans="1:7" x14ac:dyDescent="0.25">
      <c r="A5560" s="108" t="str">
        <f t="shared" si="86"/>
        <v>CY_2011_NATIONAL TOTAL_HCB</v>
      </c>
      <c r="B5560" s="113" t="s">
        <v>143</v>
      </c>
      <c r="C5560" s="113">
        <v>2011</v>
      </c>
      <c r="D5560" s="113" t="s">
        <v>122</v>
      </c>
      <c r="E5560" s="113" t="s">
        <v>130</v>
      </c>
      <c r="F5560" s="113" t="s">
        <v>200</v>
      </c>
      <c r="G5560" s="150">
        <v>7.5035943517401707E-9</v>
      </c>
    </row>
    <row r="5561" spans="1:7" x14ac:dyDescent="0.25">
      <c r="A5561" s="108" t="str">
        <f t="shared" si="86"/>
        <v>CY_2011_NATIONAL TOTAL_PCB</v>
      </c>
      <c r="B5561" s="113" t="s">
        <v>143</v>
      </c>
      <c r="C5561" s="113">
        <v>2011</v>
      </c>
      <c r="D5561" s="113" t="s">
        <v>122</v>
      </c>
      <c r="E5561" s="113" t="s">
        <v>259</v>
      </c>
      <c r="F5561" s="113" t="s">
        <v>200</v>
      </c>
      <c r="G5561" s="150">
        <v>2.5984957387933199E-8</v>
      </c>
    </row>
    <row r="5562" spans="1:7" x14ac:dyDescent="0.25">
      <c r="A5562" s="108" t="str">
        <f t="shared" si="86"/>
        <v>CY_2011_1A3(FU)_NOx</v>
      </c>
      <c r="B5562" s="113" t="s">
        <v>143</v>
      </c>
      <c r="C5562" s="113">
        <v>2011</v>
      </c>
      <c r="D5562" s="113" t="s">
        <v>134</v>
      </c>
      <c r="E5562" s="113" t="s">
        <v>199</v>
      </c>
      <c r="F5562" s="113" t="s">
        <v>200</v>
      </c>
      <c r="G5562" s="113">
        <v>6.6643203584946997</v>
      </c>
    </row>
    <row r="5563" spans="1:7" x14ac:dyDescent="0.25">
      <c r="A5563" s="108" t="str">
        <f t="shared" si="86"/>
        <v>CY_2011_1A3(FS)_NOx</v>
      </c>
      <c r="B5563" s="113" t="s">
        <v>143</v>
      </c>
      <c r="C5563" s="113">
        <v>2011</v>
      </c>
      <c r="D5563" s="113" t="s">
        <v>132</v>
      </c>
      <c r="E5563" s="113" t="s">
        <v>199</v>
      </c>
      <c r="F5563" s="113" t="s">
        <v>200</v>
      </c>
      <c r="G5563" s="113">
        <v>6.6643203584946997</v>
      </c>
    </row>
    <row r="5564" spans="1:7" x14ac:dyDescent="0.25">
      <c r="A5564" s="108" t="str">
        <f t="shared" si="86"/>
        <v>CY_2011_1A3(FU)_NMVOC</v>
      </c>
      <c r="B5564" s="113" t="s">
        <v>143</v>
      </c>
      <c r="C5564" s="113">
        <v>2011</v>
      </c>
      <c r="D5564" s="113" t="s">
        <v>134</v>
      </c>
      <c r="E5564" s="113" t="s">
        <v>123</v>
      </c>
      <c r="F5564" s="113" t="s">
        <v>200</v>
      </c>
      <c r="G5564" s="113">
        <v>2.5913850866753401</v>
      </c>
    </row>
    <row r="5565" spans="1:7" x14ac:dyDescent="0.25">
      <c r="A5565" s="108" t="str">
        <f t="shared" si="86"/>
        <v>CY_2011_1A3(FS)_NMVOC</v>
      </c>
      <c r="B5565" s="113" t="s">
        <v>143</v>
      </c>
      <c r="C5565" s="113">
        <v>2011</v>
      </c>
      <c r="D5565" s="113" t="s">
        <v>132</v>
      </c>
      <c r="E5565" s="113" t="s">
        <v>123</v>
      </c>
      <c r="F5565" s="113" t="s">
        <v>200</v>
      </c>
      <c r="G5565" s="113">
        <v>2.5913850866753401</v>
      </c>
    </row>
    <row r="5566" spans="1:7" x14ac:dyDescent="0.25">
      <c r="A5566" s="108" t="str">
        <f t="shared" si="86"/>
        <v>CY_2011_1A3(FU)_SOx</v>
      </c>
      <c r="B5566" s="113" t="s">
        <v>143</v>
      </c>
      <c r="C5566" s="113">
        <v>2011</v>
      </c>
      <c r="D5566" s="113" t="s">
        <v>134</v>
      </c>
      <c r="E5566" s="113" t="s">
        <v>201</v>
      </c>
      <c r="F5566" s="113" t="s">
        <v>200</v>
      </c>
      <c r="G5566" s="113">
        <v>1.4063367952894E-2</v>
      </c>
    </row>
    <row r="5567" spans="1:7" x14ac:dyDescent="0.25">
      <c r="A5567" s="108" t="str">
        <f t="shared" si="86"/>
        <v>CY_2011_1A3(FS)_SOx</v>
      </c>
      <c r="B5567" s="113" t="s">
        <v>143</v>
      </c>
      <c r="C5567" s="113">
        <v>2011</v>
      </c>
      <c r="D5567" s="113" t="s">
        <v>132</v>
      </c>
      <c r="E5567" s="113" t="s">
        <v>201</v>
      </c>
      <c r="F5567" s="113" t="s">
        <v>200</v>
      </c>
      <c r="G5567" s="113">
        <v>1.4063367952894E-2</v>
      </c>
    </row>
    <row r="5568" spans="1:7" x14ac:dyDescent="0.25">
      <c r="A5568" s="108" t="str">
        <f t="shared" si="86"/>
        <v>CY_2011_1A3(FU)_NH3</v>
      </c>
      <c r="B5568" s="113" t="s">
        <v>143</v>
      </c>
      <c r="C5568" s="113">
        <v>2011</v>
      </c>
      <c r="D5568" s="113" t="s">
        <v>134</v>
      </c>
      <c r="E5568" s="113" t="s">
        <v>124</v>
      </c>
      <c r="F5568" s="113" t="s">
        <v>200</v>
      </c>
      <c r="G5568" s="113">
        <v>0.18761437935821401</v>
      </c>
    </row>
    <row r="5569" spans="1:7" x14ac:dyDescent="0.25">
      <c r="A5569" s="108" t="str">
        <f t="shared" si="86"/>
        <v>CY_2011_1A3(FS)_NH3</v>
      </c>
      <c r="B5569" s="113" t="s">
        <v>143</v>
      </c>
      <c r="C5569" s="113">
        <v>2011</v>
      </c>
      <c r="D5569" s="113" t="s">
        <v>132</v>
      </c>
      <c r="E5569" s="113" t="s">
        <v>124</v>
      </c>
      <c r="F5569" s="113" t="s">
        <v>200</v>
      </c>
      <c r="G5569" s="113">
        <v>0.18761437935821401</v>
      </c>
    </row>
    <row r="5570" spans="1:7" x14ac:dyDescent="0.25">
      <c r="A5570" s="108" t="str">
        <f t="shared" ref="A5570:A5633" si="87">CONCATENATE(B5570,"_",C5570,"_",D5570,"_",E5570)</f>
        <v>CY_2011_1A3(FU)_PM2.5</v>
      </c>
      <c r="B5570" s="113" t="s">
        <v>143</v>
      </c>
      <c r="C5570" s="113">
        <v>2011</v>
      </c>
      <c r="D5570" s="113" t="s">
        <v>134</v>
      </c>
      <c r="E5570" s="113" t="s">
        <v>203</v>
      </c>
      <c r="F5570" s="113" t="s">
        <v>200</v>
      </c>
      <c r="G5570" s="113">
        <v>0.44120996384585398</v>
      </c>
    </row>
    <row r="5571" spans="1:7" x14ac:dyDescent="0.25">
      <c r="A5571" s="108" t="str">
        <f t="shared" si="87"/>
        <v>CY_2011_1A3(FS)_PM2.5</v>
      </c>
      <c r="B5571" s="113" t="s">
        <v>143</v>
      </c>
      <c r="C5571" s="113">
        <v>2011</v>
      </c>
      <c r="D5571" s="113" t="s">
        <v>132</v>
      </c>
      <c r="E5571" s="113" t="s">
        <v>203</v>
      </c>
      <c r="F5571" s="113" t="s">
        <v>200</v>
      </c>
      <c r="G5571" s="113">
        <v>0.44120996384585398</v>
      </c>
    </row>
    <row r="5572" spans="1:7" x14ac:dyDescent="0.25">
      <c r="A5572" s="108" t="str">
        <f t="shared" si="87"/>
        <v>CY_2011_3D_NOx</v>
      </c>
      <c r="B5572" s="113" t="s">
        <v>143</v>
      </c>
      <c r="C5572" s="113">
        <v>2011</v>
      </c>
      <c r="D5572" s="113" t="s">
        <v>206</v>
      </c>
      <c r="E5572" s="113" t="s">
        <v>199</v>
      </c>
      <c r="F5572" s="113" t="s">
        <v>200</v>
      </c>
      <c r="G5572" s="113">
        <v>0.91587530360816405</v>
      </c>
    </row>
    <row r="5573" spans="1:7" x14ac:dyDescent="0.25">
      <c r="A5573" s="108" t="str">
        <f t="shared" si="87"/>
        <v>CY_2012_NATIONAL TOTAL_NOx</v>
      </c>
      <c r="B5573" s="113" t="s">
        <v>143</v>
      </c>
      <c r="C5573" s="113">
        <v>2012</v>
      </c>
      <c r="D5573" s="113" t="s">
        <v>122</v>
      </c>
      <c r="E5573" s="113" t="s">
        <v>199</v>
      </c>
      <c r="F5573" s="113" t="s">
        <v>200</v>
      </c>
      <c r="G5573" s="113">
        <v>20.7892529043027</v>
      </c>
    </row>
    <row r="5574" spans="1:7" x14ac:dyDescent="0.25">
      <c r="A5574" s="108" t="str">
        <f t="shared" si="87"/>
        <v>CY_2012_NATIONAL TOTAL_NMVOC</v>
      </c>
      <c r="B5574" s="113" t="s">
        <v>143</v>
      </c>
      <c r="C5574" s="113">
        <v>2012</v>
      </c>
      <c r="D5574" s="113" t="s">
        <v>122</v>
      </c>
      <c r="E5574" s="113" t="s">
        <v>123</v>
      </c>
      <c r="F5574" s="113" t="s">
        <v>200</v>
      </c>
      <c r="G5574" s="113">
        <v>9.4993127126992203</v>
      </c>
    </row>
    <row r="5575" spans="1:7" x14ac:dyDescent="0.25">
      <c r="A5575" s="108" t="str">
        <f t="shared" si="87"/>
        <v>CY_2012_NATIONAL TOTAL_SOx</v>
      </c>
      <c r="B5575" s="113" t="s">
        <v>143</v>
      </c>
      <c r="C5575" s="113">
        <v>2012</v>
      </c>
      <c r="D5575" s="113" t="s">
        <v>122</v>
      </c>
      <c r="E5575" s="113" t="s">
        <v>201</v>
      </c>
      <c r="F5575" s="113" t="s">
        <v>200</v>
      </c>
      <c r="G5575" s="113">
        <v>16.053105026946099</v>
      </c>
    </row>
    <row r="5576" spans="1:7" x14ac:dyDescent="0.25">
      <c r="A5576" s="108" t="str">
        <f t="shared" si="87"/>
        <v>CY_2012_NATIONAL TOTAL_NH3</v>
      </c>
      <c r="B5576" s="113" t="s">
        <v>143</v>
      </c>
      <c r="C5576" s="113">
        <v>2012</v>
      </c>
      <c r="D5576" s="113" t="s">
        <v>122</v>
      </c>
      <c r="E5576" s="113" t="s">
        <v>124</v>
      </c>
      <c r="F5576" s="113" t="s">
        <v>200</v>
      </c>
      <c r="G5576" s="113">
        <v>8.3066327037101502</v>
      </c>
    </row>
    <row r="5577" spans="1:7" x14ac:dyDescent="0.25">
      <c r="A5577" s="108" t="str">
        <f t="shared" si="87"/>
        <v>CY_2012_NATIONAL TOTAL_PM2.5</v>
      </c>
      <c r="B5577" s="113" t="s">
        <v>143</v>
      </c>
      <c r="C5577" s="113">
        <v>2012</v>
      </c>
      <c r="D5577" s="113" t="s">
        <v>122</v>
      </c>
      <c r="E5577" s="113" t="s">
        <v>203</v>
      </c>
      <c r="F5577" s="113" t="s">
        <v>200</v>
      </c>
      <c r="G5577" s="113">
        <v>1.10726444050569</v>
      </c>
    </row>
    <row r="5578" spans="1:7" x14ac:dyDescent="0.25">
      <c r="A5578" s="108" t="str">
        <f t="shared" si="87"/>
        <v>CY_2012_NATIONAL TOTAL_Pb</v>
      </c>
      <c r="B5578" s="113" t="s">
        <v>143</v>
      </c>
      <c r="C5578" s="113">
        <v>2012</v>
      </c>
      <c r="D5578" s="113" t="s">
        <v>122</v>
      </c>
      <c r="E5578" s="113" t="s">
        <v>125</v>
      </c>
      <c r="F5578" s="113" t="s">
        <v>200</v>
      </c>
      <c r="G5578" s="113">
        <v>1.16977571216833E-3</v>
      </c>
    </row>
    <row r="5579" spans="1:7" x14ac:dyDescent="0.25">
      <c r="A5579" s="108" t="str">
        <f t="shared" si="87"/>
        <v>CY_2012_NATIONAL TOTAL_Cd</v>
      </c>
      <c r="B5579" s="113" t="s">
        <v>143</v>
      </c>
      <c r="C5579" s="113">
        <v>2012</v>
      </c>
      <c r="D5579" s="113" t="s">
        <v>122</v>
      </c>
      <c r="E5579" s="113" t="s">
        <v>126</v>
      </c>
      <c r="F5579" s="113" t="s">
        <v>200</v>
      </c>
      <c r="G5579" s="150">
        <v>6.4300875361667406E-5</v>
      </c>
    </row>
    <row r="5580" spans="1:7" x14ac:dyDescent="0.25">
      <c r="A5580" s="108" t="str">
        <f t="shared" si="87"/>
        <v>CY_2012_NATIONAL TOTAL_Hg</v>
      </c>
      <c r="B5580" s="113" t="s">
        <v>143</v>
      </c>
      <c r="C5580" s="113">
        <v>2012</v>
      </c>
      <c r="D5580" s="113" t="s">
        <v>122</v>
      </c>
      <c r="E5580" s="113" t="s">
        <v>127</v>
      </c>
      <c r="F5580" s="113" t="s">
        <v>200</v>
      </c>
      <c r="G5580" s="150">
        <v>3.6485899800934399E-5</v>
      </c>
    </row>
    <row r="5581" spans="1:7" x14ac:dyDescent="0.25">
      <c r="A5581" s="108" t="str">
        <f t="shared" si="87"/>
        <v>CY_2012_NATIONAL TOTAL_DIOX</v>
      </c>
      <c r="B5581" s="113" t="s">
        <v>143</v>
      </c>
      <c r="C5581" s="113">
        <v>2012</v>
      </c>
      <c r="D5581" s="113" t="s">
        <v>122</v>
      </c>
      <c r="E5581" s="113" t="s">
        <v>128</v>
      </c>
      <c r="F5581" s="113" t="s">
        <v>200</v>
      </c>
      <c r="G5581" s="150">
        <v>6.02061444237413E-10</v>
      </c>
    </row>
    <row r="5582" spans="1:7" x14ac:dyDescent="0.25">
      <c r="A5582" s="108" t="str">
        <f t="shared" si="87"/>
        <v>CY_2012_NATIONAL TOTAL_PAH</v>
      </c>
      <c r="B5582" s="113" t="s">
        <v>143</v>
      </c>
      <c r="C5582" s="113">
        <v>2012</v>
      </c>
      <c r="D5582" s="113" t="s">
        <v>122</v>
      </c>
      <c r="E5582" s="113" t="s">
        <v>129</v>
      </c>
      <c r="F5582" s="113" t="s">
        <v>200</v>
      </c>
      <c r="G5582" s="113">
        <v>1.02509959358918E-3</v>
      </c>
    </row>
    <row r="5583" spans="1:7" x14ac:dyDescent="0.25">
      <c r="A5583" s="108" t="str">
        <f t="shared" si="87"/>
        <v>CY_2012_NATIONAL TOTAL_HCB</v>
      </c>
      <c r="B5583" s="113" t="s">
        <v>143</v>
      </c>
      <c r="C5583" s="113">
        <v>2012</v>
      </c>
      <c r="D5583" s="113" t="s">
        <v>122</v>
      </c>
      <c r="E5583" s="113" t="s">
        <v>130</v>
      </c>
      <c r="F5583" s="113" t="s">
        <v>200</v>
      </c>
      <c r="G5583" s="150">
        <v>2.09581821076226E-8</v>
      </c>
    </row>
    <row r="5584" spans="1:7" x14ac:dyDescent="0.25">
      <c r="A5584" s="108" t="str">
        <f t="shared" si="87"/>
        <v>CY_2012_NATIONAL TOTAL_PCB</v>
      </c>
      <c r="B5584" s="113" t="s">
        <v>143</v>
      </c>
      <c r="C5584" s="113">
        <v>2012</v>
      </c>
      <c r="D5584" s="113" t="s">
        <v>122</v>
      </c>
      <c r="E5584" s="113" t="s">
        <v>259</v>
      </c>
      <c r="F5584" s="113" t="s">
        <v>200</v>
      </c>
      <c r="G5584" s="150">
        <v>2.4171626308003099E-8</v>
      </c>
    </row>
    <row r="5585" spans="1:7" x14ac:dyDescent="0.25">
      <c r="A5585" s="108" t="str">
        <f t="shared" si="87"/>
        <v>CY_2012_1A3(FU)_NOx</v>
      </c>
      <c r="B5585" s="113" t="s">
        <v>143</v>
      </c>
      <c r="C5585" s="113">
        <v>2012</v>
      </c>
      <c r="D5585" s="113" t="s">
        <v>134</v>
      </c>
      <c r="E5585" s="113" t="s">
        <v>199</v>
      </c>
      <c r="F5585" s="113" t="s">
        <v>200</v>
      </c>
      <c r="G5585" s="113">
        <v>5.92628989312397</v>
      </c>
    </row>
    <row r="5586" spans="1:7" x14ac:dyDescent="0.25">
      <c r="A5586" s="108" t="str">
        <f t="shared" si="87"/>
        <v>CY_2012_1A3(FS)_NOx</v>
      </c>
      <c r="B5586" s="113" t="s">
        <v>143</v>
      </c>
      <c r="C5586" s="113">
        <v>2012</v>
      </c>
      <c r="D5586" s="113" t="s">
        <v>132</v>
      </c>
      <c r="E5586" s="113" t="s">
        <v>199</v>
      </c>
      <c r="F5586" s="113" t="s">
        <v>200</v>
      </c>
      <c r="G5586" s="113">
        <v>5.92628989312397</v>
      </c>
    </row>
    <row r="5587" spans="1:7" x14ac:dyDescent="0.25">
      <c r="A5587" s="108" t="str">
        <f t="shared" si="87"/>
        <v>CY_2012_1A3(FU)_NMVOC</v>
      </c>
      <c r="B5587" s="113" t="s">
        <v>143</v>
      </c>
      <c r="C5587" s="113">
        <v>2012</v>
      </c>
      <c r="D5587" s="113" t="s">
        <v>134</v>
      </c>
      <c r="E5587" s="113" t="s">
        <v>123</v>
      </c>
      <c r="F5587" s="113" t="s">
        <v>200</v>
      </c>
      <c r="G5587" s="113">
        <v>2.5206143943041299</v>
      </c>
    </row>
    <row r="5588" spans="1:7" x14ac:dyDescent="0.25">
      <c r="A5588" s="108" t="str">
        <f t="shared" si="87"/>
        <v>CY_2012_1A3(FS)_NMVOC</v>
      </c>
      <c r="B5588" s="113" t="s">
        <v>143</v>
      </c>
      <c r="C5588" s="113">
        <v>2012</v>
      </c>
      <c r="D5588" s="113" t="s">
        <v>132</v>
      </c>
      <c r="E5588" s="113" t="s">
        <v>123</v>
      </c>
      <c r="F5588" s="113" t="s">
        <v>200</v>
      </c>
      <c r="G5588" s="113">
        <v>2.5206143943041299</v>
      </c>
    </row>
    <row r="5589" spans="1:7" x14ac:dyDescent="0.25">
      <c r="A5589" s="108" t="str">
        <f t="shared" si="87"/>
        <v>CY_2012_1A3(FU)_SOx</v>
      </c>
      <c r="B5589" s="113" t="s">
        <v>143</v>
      </c>
      <c r="C5589" s="113">
        <v>2012</v>
      </c>
      <c r="D5589" s="113" t="s">
        <v>134</v>
      </c>
      <c r="E5589" s="113" t="s">
        <v>201</v>
      </c>
      <c r="F5589" s="113" t="s">
        <v>200</v>
      </c>
      <c r="G5589" s="113">
        <v>1.29754667508381E-2</v>
      </c>
    </row>
    <row r="5590" spans="1:7" x14ac:dyDescent="0.25">
      <c r="A5590" s="108" t="str">
        <f t="shared" si="87"/>
        <v>CY_2012_1A3(FS)_SOx</v>
      </c>
      <c r="B5590" s="113" t="s">
        <v>143</v>
      </c>
      <c r="C5590" s="113">
        <v>2012</v>
      </c>
      <c r="D5590" s="113" t="s">
        <v>132</v>
      </c>
      <c r="E5590" s="113" t="s">
        <v>201</v>
      </c>
      <c r="F5590" s="113" t="s">
        <v>200</v>
      </c>
      <c r="G5590" s="113">
        <v>1.29754667508381E-2</v>
      </c>
    </row>
    <row r="5591" spans="1:7" x14ac:dyDescent="0.25">
      <c r="A5591" s="108" t="str">
        <f t="shared" si="87"/>
        <v>CY_2012_1A3(FU)_NH3</v>
      </c>
      <c r="B5591" s="113" t="s">
        <v>143</v>
      </c>
      <c r="C5591" s="113">
        <v>2012</v>
      </c>
      <c r="D5591" s="113" t="s">
        <v>134</v>
      </c>
      <c r="E5591" s="113" t="s">
        <v>124</v>
      </c>
      <c r="F5591" s="113" t="s">
        <v>200</v>
      </c>
      <c r="G5591" s="113">
        <v>0.185351914124288</v>
      </c>
    </row>
    <row r="5592" spans="1:7" x14ac:dyDescent="0.25">
      <c r="A5592" s="108" t="str">
        <f t="shared" si="87"/>
        <v>CY_2012_1A3(FS)_NH3</v>
      </c>
      <c r="B5592" s="113" t="s">
        <v>143</v>
      </c>
      <c r="C5592" s="113">
        <v>2012</v>
      </c>
      <c r="D5592" s="113" t="s">
        <v>132</v>
      </c>
      <c r="E5592" s="113" t="s">
        <v>124</v>
      </c>
      <c r="F5592" s="113" t="s">
        <v>200</v>
      </c>
      <c r="G5592" s="113">
        <v>0.185351914124288</v>
      </c>
    </row>
    <row r="5593" spans="1:7" x14ac:dyDescent="0.25">
      <c r="A5593" s="108" t="str">
        <f t="shared" si="87"/>
        <v>CY_2012_1A3(FU)_PM2.5</v>
      </c>
      <c r="B5593" s="113" t="s">
        <v>143</v>
      </c>
      <c r="C5593" s="113">
        <v>2012</v>
      </c>
      <c r="D5593" s="113" t="s">
        <v>134</v>
      </c>
      <c r="E5593" s="113" t="s">
        <v>203</v>
      </c>
      <c r="F5593" s="113" t="s">
        <v>200</v>
      </c>
      <c r="G5593" s="113">
        <v>0.38660028315121697</v>
      </c>
    </row>
    <row r="5594" spans="1:7" x14ac:dyDescent="0.25">
      <c r="A5594" s="108" t="str">
        <f t="shared" si="87"/>
        <v>CY_2012_1A3(FS)_PM2.5</v>
      </c>
      <c r="B5594" s="113" t="s">
        <v>143</v>
      </c>
      <c r="C5594" s="113">
        <v>2012</v>
      </c>
      <c r="D5594" s="113" t="s">
        <v>132</v>
      </c>
      <c r="E5594" s="113" t="s">
        <v>203</v>
      </c>
      <c r="F5594" s="113" t="s">
        <v>200</v>
      </c>
      <c r="G5594" s="113">
        <v>0.38660028315121697</v>
      </c>
    </row>
    <row r="5595" spans="1:7" x14ac:dyDescent="0.25">
      <c r="A5595" s="108" t="str">
        <f t="shared" si="87"/>
        <v>CY_2012_3D_NOx</v>
      </c>
      <c r="B5595" s="113" t="s">
        <v>143</v>
      </c>
      <c r="C5595" s="113">
        <v>2012</v>
      </c>
      <c r="D5595" s="113" t="s">
        <v>206</v>
      </c>
      <c r="E5595" s="113" t="s">
        <v>199</v>
      </c>
      <c r="F5595" s="113" t="s">
        <v>200</v>
      </c>
      <c r="G5595" s="113">
        <v>0.88838914939541602</v>
      </c>
    </row>
    <row r="5596" spans="1:7" x14ac:dyDescent="0.25">
      <c r="A5596" s="108" t="str">
        <f t="shared" si="87"/>
        <v>CY_2013_NATIONAL TOTAL_NOx</v>
      </c>
      <c r="B5596" s="113" t="s">
        <v>143</v>
      </c>
      <c r="C5596" s="113">
        <v>2013</v>
      </c>
      <c r="D5596" s="113" t="s">
        <v>122</v>
      </c>
      <c r="E5596" s="113" t="s">
        <v>199</v>
      </c>
      <c r="F5596" s="113" t="s">
        <v>200</v>
      </c>
      <c r="G5596" s="113">
        <v>15.241149325833</v>
      </c>
    </row>
    <row r="5597" spans="1:7" x14ac:dyDescent="0.25">
      <c r="A5597" s="108" t="str">
        <f t="shared" si="87"/>
        <v>CY_2013_NATIONAL TOTAL_NMVOC</v>
      </c>
      <c r="B5597" s="113" t="s">
        <v>143</v>
      </c>
      <c r="C5597" s="113">
        <v>2013</v>
      </c>
      <c r="D5597" s="113" t="s">
        <v>122</v>
      </c>
      <c r="E5597" s="113" t="s">
        <v>123</v>
      </c>
      <c r="F5597" s="113" t="s">
        <v>200</v>
      </c>
      <c r="G5597" s="113">
        <v>9.9532166142033507</v>
      </c>
    </row>
    <row r="5598" spans="1:7" x14ac:dyDescent="0.25">
      <c r="A5598" s="108" t="str">
        <f t="shared" si="87"/>
        <v>CY_2013_NATIONAL TOTAL_SOx</v>
      </c>
      <c r="B5598" s="113" t="s">
        <v>143</v>
      </c>
      <c r="C5598" s="113">
        <v>2013</v>
      </c>
      <c r="D5598" s="113" t="s">
        <v>122</v>
      </c>
      <c r="E5598" s="113" t="s">
        <v>201</v>
      </c>
      <c r="F5598" s="113" t="s">
        <v>200</v>
      </c>
      <c r="G5598" s="113">
        <v>13.4987336483699</v>
      </c>
    </row>
    <row r="5599" spans="1:7" x14ac:dyDescent="0.25">
      <c r="A5599" s="108" t="str">
        <f t="shared" si="87"/>
        <v>CY_2013_NATIONAL TOTAL_NH3</v>
      </c>
      <c r="B5599" s="113" t="s">
        <v>143</v>
      </c>
      <c r="C5599" s="113">
        <v>2013</v>
      </c>
      <c r="D5599" s="113" t="s">
        <v>122</v>
      </c>
      <c r="E5599" s="113" t="s">
        <v>124</v>
      </c>
      <c r="F5599" s="113" t="s">
        <v>200</v>
      </c>
      <c r="G5599" s="113">
        <v>7.7117831475725502</v>
      </c>
    </row>
    <row r="5600" spans="1:7" x14ac:dyDescent="0.25">
      <c r="A5600" s="108" t="str">
        <f t="shared" si="87"/>
        <v>CY_2013_NATIONAL TOTAL_PM2.5</v>
      </c>
      <c r="B5600" s="113" t="s">
        <v>143</v>
      </c>
      <c r="C5600" s="113">
        <v>2013</v>
      </c>
      <c r="D5600" s="113" t="s">
        <v>122</v>
      </c>
      <c r="E5600" s="113" t="s">
        <v>203</v>
      </c>
      <c r="F5600" s="113" t="s">
        <v>200</v>
      </c>
      <c r="G5600" s="113">
        <v>0.94970024739383596</v>
      </c>
    </row>
    <row r="5601" spans="1:7" x14ac:dyDescent="0.25">
      <c r="A5601" s="108" t="str">
        <f t="shared" si="87"/>
        <v>CY_2013_NATIONAL TOTAL_Pb</v>
      </c>
      <c r="B5601" s="113" t="s">
        <v>143</v>
      </c>
      <c r="C5601" s="113">
        <v>2013</v>
      </c>
      <c r="D5601" s="113" t="s">
        <v>122</v>
      </c>
      <c r="E5601" s="113" t="s">
        <v>125</v>
      </c>
      <c r="F5601" s="113" t="s">
        <v>200</v>
      </c>
      <c r="G5601" s="113">
        <v>9.7753324975123493E-4</v>
      </c>
    </row>
    <row r="5602" spans="1:7" x14ac:dyDescent="0.25">
      <c r="A5602" s="108" t="str">
        <f t="shared" si="87"/>
        <v>CY_2013_NATIONAL TOTAL_Cd</v>
      </c>
      <c r="B5602" s="113" t="s">
        <v>143</v>
      </c>
      <c r="C5602" s="113">
        <v>2013</v>
      </c>
      <c r="D5602" s="113" t="s">
        <v>122</v>
      </c>
      <c r="E5602" s="113" t="s">
        <v>126</v>
      </c>
      <c r="F5602" s="113" t="s">
        <v>200</v>
      </c>
      <c r="G5602" s="150">
        <v>3.66476293814045E-5</v>
      </c>
    </row>
    <row r="5603" spans="1:7" x14ac:dyDescent="0.25">
      <c r="A5603" s="108" t="str">
        <f t="shared" si="87"/>
        <v>CY_2013_NATIONAL TOTAL_Hg</v>
      </c>
      <c r="B5603" s="113" t="s">
        <v>143</v>
      </c>
      <c r="C5603" s="113">
        <v>2013</v>
      </c>
      <c r="D5603" s="113" t="s">
        <v>122</v>
      </c>
      <c r="E5603" s="113" t="s">
        <v>127</v>
      </c>
      <c r="F5603" s="113" t="s">
        <v>200</v>
      </c>
      <c r="G5603" s="150">
        <v>2.75899793107173E-5</v>
      </c>
    </row>
    <row r="5604" spans="1:7" x14ac:dyDescent="0.25">
      <c r="A5604" s="108" t="str">
        <f t="shared" si="87"/>
        <v>CY_2013_NATIONAL TOTAL_DIOX</v>
      </c>
      <c r="B5604" s="113" t="s">
        <v>143</v>
      </c>
      <c r="C5604" s="113">
        <v>2013</v>
      </c>
      <c r="D5604" s="113" t="s">
        <v>122</v>
      </c>
      <c r="E5604" s="113" t="s">
        <v>128</v>
      </c>
      <c r="F5604" s="113" t="s">
        <v>200</v>
      </c>
      <c r="G5604" s="150">
        <v>7.3603377370184896E-10</v>
      </c>
    </row>
    <row r="5605" spans="1:7" x14ac:dyDescent="0.25">
      <c r="A5605" s="108" t="str">
        <f t="shared" si="87"/>
        <v>CY_2013_NATIONAL TOTAL_PAH</v>
      </c>
      <c r="B5605" s="113" t="s">
        <v>143</v>
      </c>
      <c r="C5605" s="113">
        <v>2013</v>
      </c>
      <c r="D5605" s="113" t="s">
        <v>122</v>
      </c>
      <c r="E5605" s="113" t="s">
        <v>129</v>
      </c>
      <c r="F5605" s="113" t="s">
        <v>200</v>
      </c>
      <c r="G5605" s="113">
        <v>8.1314314008052498E-4</v>
      </c>
    </row>
    <row r="5606" spans="1:7" x14ac:dyDescent="0.25">
      <c r="A5606" s="108" t="str">
        <f t="shared" si="87"/>
        <v>CY_2013_NATIONAL TOTAL_HCB</v>
      </c>
      <c r="B5606" s="113" t="s">
        <v>143</v>
      </c>
      <c r="C5606" s="113">
        <v>2013</v>
      </c>
      <c r="D5606" s="113" t="s">
        <v>122</v>
      </c>
      <c r="E5606" s="113" t="s">
        <v>130</v>
      </c>
      <c r="F5606" s="113" t="s">
        <v>200</v>
      </c>
      <c r="G5606" s="150">
        <v>2.14349228237426E-8</v>
      </c>
    </row>
    <row r="5607" spans="1:7" x14ac:dyDescent="0.25">
      <c r="A5607" s="108" t="str">
        <f t="shared" si="87"/>
        <v>CY_2013_NATIONAL TOTAL_PCB</v>
      </c>
      <c r="B5607" s="113" t="s">
        <v>143</v>
      </c>
      <c r="C5607" s="113">
        <v>2013</v>
      </c>
      <c r="D5607" s="113" t="s">
        <v>122</v>
      </c>
      <c r="E5607" s="113" t="s">
        <v>259</v>
      </c>
      <c r="F5607" s="113" t="s">
        <v>200</v>
      </c>
      <c r="G5607" s="150">
        <v>3.9416082157618002E-8</v>
      </c>
    </row>
    <row r="5608" spans="1:7" x14ac:dyDescent="0.25">
      <c r="A5608" s="108" t="str">
        <f t="shared" si="87"/>
        <v>CY_2013_1A3(FU)_NOx</v>
      </c>
      <c r="B5608" s="113" t="s">
        <v>143</v>
      </c>
      <c r="C5608" s="113">
        <v>2013</v>
      </c>
      <c r="D5608" s="113" t="s">
        <v>134</v>
      </c>
      <c r="E5608" s="113" t="s">
        <v>199</v>
      </c>
      <c r="F5608" s="113" t="s">
        <v>200</v>
      </c>
      <c r="G5608" s="113">
        <v>5.01777253444126</v>
      </c>
    </row>
    <row r="5609" spans="1:7" x14ac:dyDescent="0.25">
      <c r="A5609" s="108" t="str">
        <f t="shared" si="87"/>
        <v>CY_2013_1A3(FS)_NOx</v>
      </c>
      <c r="B5609" s="113" t="s">
        <v>143</v>
      </c>
      <c r="C5609" s="113">
        <v>2013</v>
      </c>
      <c r="D5609" s="113" t="s">
        <v>132</v>
      </c>
      <c r="E5609" s="113" t="s">
        <v>199</v>
      </c>
      <c r="F5609" s="113" t="s">
        <v>200</v>
      </c>
      <c r="G5609" s="113">
        <v>5.01777253444126</v>
      </c>
    </row>
    <row r="5610" spans="1:7" x14ac:dyDescent="0.25">
      <c r="A5610" s="108" t="str">
        <f t="shared" si="87"/>
        <v>CY_2013_1A3(FU)_NMVOC</v>
      </c>
      <c r="B5610" s="113" t="s">
        <v>143</v>
      </c>
      <c r="C5610" s="113">
        <v>2013</v>
      </c>
      <c r="D5610" s="113" t="s">
        <v>134</v>
      </c>
      <c r="E5610" s="113" t="s">
        <v>123</v>
      </c>
      <c r="F5610" s="113" t="s">
        <v>200</v>
      </c>
      <c r="G5610" s="113">
        <v>2.2678793071525201</v>
      </c>
    </row>
    <row r="5611" spans="1:7" x14ac:dyDescent="0.25">
      <c r="A5611" s="108" t="str">
        <f t="shared" si="87"/>
        <v>CY_2013_1A3(FS)_NMVOC</v>
      </c>
      <c r="B5611" s="113" t="s">
        <v>143</v>
      </c>
      <c r="C5611" s="113">
        <v>2013</v>
      </c>
      <c r="D5611" s="113" t="s">
        <v>132</v>
      </c>
      <c r="E5611" s="113" t="s">
        <v>123</v>
      </c>
      <c r="F5611" s="113" t="s">
        <v>200</v>
      </c>
      <c r="G5611" s="113">
        <v>2.2678793071525201</v>
      </c>
    </row>
    <row r="5612" spans="1:7" x14ac:dyDescent="0.25">
      <c r="A5612" s="108" t="str">
        <f t="shared" si="87"/>
        <v>CY_2013_1A3(FU)_SOx</v>
      </c>
      <c r="B5612" s="113" t="s">
        <v>143</v>
      </c>
      <c r="C5612" s="113">
        <v>2013</v>
      </c>
      <c r="D5612" s="113" t="s">
        <v>134</v>
      </c>
      <c r="E5612" s="113" t="s">
        <v>201</v>
      </c>
      <c r="F5612" s="113" t="s">
        <v>200</v>
      </c>
      <c r="G5612" s="113">
        <v>1.16851094932542E-2</v>
      </c>
    </row>
    <row r="5613" spans="1:7" x14ac:dyDescent="0.25">
      <c r="A5613" s="108" t="str">
        <f t="shared" si="87"/>
        <v>CY_2013_1A3(FS)_SOx</v>
      </c>
      <c r="B5613" s="113" t="s">
        <v>143</v>
      </c>
      <c r="C5613" s="113">
        <v>2013</v>
      </c>
      <c r="D5613" s="113" t="s">
        <v>132</v>
      </c>
      <c r="E5613" s="113" t="s">
        <v>201</v>
      </c>
      <c r="F5613" s="113" t="s">
        <v>200</v>
      </c>
      <c r="G5613" s="113">
        <v>1.16851094932542E-2</v>
      </c>
    </row>
    <row r="5614" spans="1:7" x14ac:dyDescent="0.25">
      <c r="A5614" s="108" t="str">
        <f t="shared" si="87"/>
        <v>CY_2013_1A3(FU)_NH3</v>
      </c>
      <c r="B5614" s="113" t="s">
        <v>143</v>
      </c>
      <c r="C5614" s="113">
        <v>2013</v>
      </c>
      <c r="D5614" s="113" t="s">
        <v>134</v>
      </c>
      <c r="E5614" s="113" t="s">
        <v>124</v>
      </c>
      <c r="F5614" s="113" t="s">
        <v>200</v>
      </c>
      <c r="G5614" s="113">
        <v>0.15672354483414599</v>
      </c>
    </row>
    <row r="5615" spans="1:7" x14ac:dyDescent="0.25">
      <c r="A5615" s="108" t="str">
        <f t="shared" si="87"/>
        <v>CY_2013_1A3(FS)_NH3</v>
      </c>
      <c r="B5615" s="113" t="s">
        <v>143</v>
      </c>
      <c r="C5615" s="113">
        <v>2013</v>
      </c>
      <c r="D5615" s="113" t="s">
        <v>132</v>
      </c>
      <c r="E5615" s="113" t="s">
        <v>124</v>
      </c>
      <c r="F5615" s="113" t="s">
        <v>200</v>
      </c>
      <c r="G5615" s="113">
        <v>0.15672354483414599</v>
      </c>
    </row>
    <row r="5616" spans="1:7" x14ac:dyDescent="0.25">
      <c r="A5616" s="108" t="str">
        <f t="shared" si="87"/>
        <v>CY_2013_1A3(FU)_PM2.5</v>
      </c>
      <c r="B5616" s="113" t="s">
        <v>143</v>
      </c>
      <c r="C5616" s="113">
        <v>2013</v>
      </c>
      <c r="D5616" s="113" t="s">
        <v>134</v>
      </c>
      <c r="E5616" s="113" t="s">
        <v>203</v>
      </c>
      <c r="F5616" s="113" t="s">
        <v>200</v>
      </c>
      <c r="G5616" s="113">
        <v>0.33223081888848799</v>
      </c>
    </row>
    <row r="5617" spans="1:7" x14ac:dyDescent="0.25">
      <c r="A5617" s="108" t="str">
        <f t="shared" si="87"/>
        <v>CY_2013_1A3(FS)_PM2.5</v>
      </c>
      <c r="B5617" s="113" t="s">
        <v>143</v>
      </c>
      <c r="C5617" s="113">
        <v>2013</v>
      </c>
      <c r="D5617" s="113" t="s">
        <v>132</v>
      </c>
      <c r="E5617" s="113" t="s">
        <v>203</v>
      </c>
      <c r="F5617" s="113" t="s">
        <v>200</v>
      </c>
      <c r="G5617" s="113">
        <v>0.33223081888848799</v>
      </c>
    </row>
    <row r="5618" spans="1:7" x14ac:dyDescent="0.25">
      <c r="A5618" s="108" t="str">
        <f t="shared" si="87"/>
        <v>CY_2013_3D_NOx</v>
      </c>
      <c r="B5618" s="113" t="s">
        <v>143</v>
      </c>
      <c r="C5618" s="113">
        <v>2013</v>
      </c>
      <c r="D5618" s="113" t="s">
        <v>206</v>
      </c>
      <c r="E5618" s="113" t="s">
        <v>199</v>
      </c>
      <c r="F5618" s="113" t="s">
        <v>200</v>
      </c>
      <c r="G5618" s="113">
        <v>0.85337169185171902</v>
      </c>
    </row>
    <row r="5619" spans="1:7" x14ac:dyDescent="0.25">
      <c r="A5619" s="108" t="str">
        <f t="shared" si="87"/>
        <v>CY_2014_NATIONAL TOTAL_NOx</v>
      </c>
      <c r="B5619" s="113" t="s">
        <v>143</v>
      </c>
      <c r="C5619" s="113">
        <v>2014</v>
      </c>
      <c r="D5619" s="113" t="s">
        <v>122</v>
      </c>
      <c r="E5619" s="113" t="s">
        <v>199</v>
      </c>
      <c r="F5619" s="113" t="s">
        <v>200</v>
      </c>
      <c r="G5619" s="113">
        <v>15.9858151007033</v>
      </c>
    </row>
    <row r="5620" spans="1:7" x14ac:dyDescent="0.25">
      <c r="A5620" s="108" t="str">
        <f t="shared" si="87"/>
        <v>CY_2014_NATIONAL TOTAL_NMVOC</v>
      </c>
      <c r="B5620" s="113" t="s">
        <v>143</v>
      </c>
      <c r="C5620" s="113">
        <v>2014</v>
      </c>
      <c r="D5620" s="113" t="s">
        <v>122</v>
      </c>
      <c r="E5620" s="113" t="s">
        <v>123</v>
      </c>
      <c r="F5620" s="113" t="s">
        <v>200</v>
      </c>
      <c r="G5620" s="113">
        <v>8.9177768884998496</v>
      </c>
    </row>
    <row r="5621" spans="1:7" x14ac:dyDescent="0.25">
      <c r="A5621" s="108" t="str">
        <f t="shared" si="87"/>
        <v>CY_2014_NATIONAL TOTAL_SOx</v>
      </c>
      <c r="B5621" s="113" t="s">
        <v>143</v>
      </c>
      <c r="C5621" s="113">
        <v>2014</v>
      </c>
      <c r="D5621" s="113" t="s">
        <v>122</v>
      </c>
      <c r="E5621" s="113" t="s">
        <v>201</v>
      </c>
      <c r="F5621" s="113" t="s">
        <v>200</v>
      </c>
      <c r="G5621" s="113">
        <v>16.667323014442399</v>
      </c>
    </row>
    <row r="5622" spans="1:7" x14ac:dyDescent="0.25">
      <c r="A5622" s="108" t="str">
        <f t="shared" si="87"/>
        <v>CY_2014_NATIONAL TOTAL_NH3</v>
      </c>
      <c r="B5622" s="113" t="s">
        <v>143</v>
      </c>
      <c r="C5622" s="113">
        <v>2014</v>
      </c>
      <c r="D5622" s="113" t="s">
        <v>122</v>
      </c>
      <c r="E5622" s="113" t="s">
        <v>124</v>
      </c>
      <c r="F5622" s="113" t="s">
        <v>200</v>
      </c>
      <c r="G5622" s="113">
        <v>7.9853274828571204</v>
      </c>
    </row>
    <row r="5623" spans="1:7" x14ac:dyDescent="0.25">
      <c r="A5623" s="108" t="str">
        <f t="shared" si="87"/>
        <v>CY_2014_NATIONAL TOTAL_PM2.5</v>
      </c>
      <c r="B5623" s="113" t="s">
        <v>143</v>
      </c>
      <c r="C5623" s="113">
        <v>2014</v>
      </c>
      <c r="D5623" s="113" t="s">
        <v>122</v>
      </c>
      <c r="E5623" s="113" t="s">
        <v>203</v>
      </c>
      <c r="F5623" s="113" t="s">
        <v>200</v>
      </c>
      <c r="G5623" s="113">
        <v>0.88041600583362001</v>
      </c>
    </row>
    <row r="5624" spans="1:7" x14ac:dyDescent="0.25">
      <c r="A5624" s="108" t="str">
        <f t="shared" si="87"/>
        <v>CY_2014_NATIONAL TOTAL_Pb</v>
      </c>
      <c r="B5624" s="113" t="s">
        <v>143</v>
      </c>
      <c r="C5624" s="113">
        <v>2014</v>
      </c>
      <c r="D5624" s="113" t="s">
        <v>122</v>
      </c>
      <c r="E5624" s="113" t="s">
        <v>125</v>
      </c>
      <c r="F5624" s="113" t="s">
        <v>200</v>
      </c>
      <c r="G5624" s="113">
        <v>9.5619109710854701E-4</v>
      </c>
    </row>
    <row r="5625" spans="1:7" x14ac:dyDescent="0.25">
      <c r="A5625" s="108" t="str">
        <f t="shared" si="87"/>
        <v>CY_2014_NATIONAL TOTAL_Cd</v>
      </c>
      <c r="B5625" s="113" t="s">
        <v>143</v>
      </c>
      <c r="C5625" s="113">
        <v>2014</v>
      </c>
      <c r="D5625" s="113" t="s">
        <v>122</v>
      </c>
      <c r="E5625" s="113" t="s">
        <v>126</v>
      </c>
      <c r="F5625" s="113" t="s">
        <v>200</v>
      </c>
      <c r="G5625" s="150">
        <v>3.4897207349906798E-5</v>
      </c>
    </row>
    <row r="5626" spans="1:7" x14ac:dyDescent="0.25">
      <c r="A5626" s="108" t="str">
        <f t="shared" si="87"/>
        <v>CY_2014_NATIONAL TOTAL_Hg</v>
      </c>
      <c r="B5626" s="113" t="s">
        <v>143</v>
      </c>
      <c r="C5626" s="113">
        <v>2014</v>
      </c>
      <c r="D5626" s="113" t="s">
        <v>122</v>
      </c>
      <c r="E5626" s="113" t="s">
        <v>127</v>
      </c>
      <c r="F5626" s="113" t="s">
        <v>200</v>
      </c>
      <c r="G5626" s="150">
        <v>3.0967753737116297E-5</v>
      </c>
    </row>
    <row r="5627" spans="1:7" x14ac:dyDescent="0.25">
      <c r="A5627" s="108" t="str">
        <f t="shared" si="87"/>
        <v>CY_2014_NATIONAL TOTAL_DIOX</v>
      </c>
      <c r="B5627" s="113" t="s">
        <v>143</v>
      </c>
      <c r="C5627" s="113">
        <v>2014</v>
      </c>
      <c r="D5627" s="113" t="s">
        <v>122</v>
      </c>
      <c r="E5627" s="113" t="s">
        <v>128</v>
      </c>
      <c r="F5627" s="113" t="s">
        <v>200</v>
      </c>
      <c r="G5627" s="150">
        <v>4.97616798795615E-10</v>
      </c>
    </row>
    <row r="5628" spans="1:7" x14ac:dyDescent="0.25">
      <c r="A5628" s="108" t="str">
        <f t="shared" si="87"/>
        <v>CY_2014_NATIONAL TOTAL_PAH</v>
      </c>
      <c r="B5628" s="113" t="s">
        <v>143</v>
      </c>
      <c r="C5628" s="113">
        <v>2014</v>
      </c>
      <c r="D5628" s="113" t="s">
        <v>122</v>
      </c>
      <c r="E5628" s="113" t="s">
        <v>129</v>
      </c>
      <c r="F5628" s="113" t="s">
        <v>200</v>
      </c>
      <c r="G5628" s="113">
        <v>6.8475744458826998E-4</v>
      </c>
    </row>
    <row r="5629" spans="1:7" x14ac:dyDescent="0.25">
      <c r="A5629" s="108" t="str">
        <f t="shared" si="87"/>
        <v>CY_2014_NATIONAL TOTAL_HCB</v>
      </c>
      <c r="B5629" s="113" t="s">
        <v>143</v>
      </c>
      <c r="C5629" s="113">
        <v>2014</v>
      </c>
      <c r="D5629" s="113" t="s">
        <v>122</v>
      </c>
      <c r="E5629" s="113" t="s">
        <v>130</v>
      </c>
      <c r="F5629" s="113" t="s">
        <v>200</v>
      </c>
      <c r="G5629" s="150">
        <v>1.18743820140138E-8</v>
      </c>
    </row>
    <row r="5630" spans="1:7" x14ac:dyDescent="0.25">
      <c r="A5630" s="108" t="str">
        <f t="shared" si="87"/>
        <v>CY_2014_NATIONAL TOTAL_PCB</v>
      </c>
      <c r="B5630" s="113" t="s">
        <v>143</v>
      </c>
      <c r="C5630" s="113">
        <v>2014</v>
      </c>
      <c r="D5630" s="113" t="s">
        <v>122</v>
      </c>
      <c r="E5630" s="113" t="s">
        <v>259</v>
      </c>
      <c r="F5630" s="113" t="s">
        <v>200</v>
      </c>
      <c r="G5630" s="150">
        <v>4.1714014641454501E-8</v>
      </c>
    </row>
    <row r="5631" spans="1:7" x14ac:dyDescent="0.25">
      <c r="A5631" s="108" t="str">
        <f t="shared" si="87"/>
        <v>CY_2014_1A3(FU)_NOx</v>
      </c>
      <c r="B5631" s="113" t="s">
        <v>143</v>
      </c>
      <c r="C5631" s="113">
        <v>2014</v>
      </c>
      <c r="D5631" s="113" t="s">
        <v>134</v>
      </c>
      <c r="E5631" s="113" t="s">
        <v>199</v>
      </c>
      <c r="F5631" s="113" t="s">
        <v>200</v>
      </c>
      <c r="G5631" s="113">
        <v>4.7469407331483104</v>
      </c>
    </row>
    <row r="5632" spans="1:7" x14ac:dyDescent="0.25">
      <c r="A5632" s="108" t="str">
        <f t="shared" si="87"/>
        <v>CY_2014_1A3(FS)_NOx</v>
      </c>
      <c r="B5632" s="113" t="s">
        <v>143</v>
      </c>
      <c r="C5632" s="113">
        <v>2014</v>
      </c>
      <c r="D5632" s="113" t="s">
        <v>132</v>
      </c>
      <c r="E5632" s="113" t="s">
        <v>199</v>
      </c>
      <c r="F5632" s="113" t="s">
        <v>200</v>
      </c>
      <c r="G5632" s="113">
        <v>4.7469407331483104</v>
      </c>
    </row>
    <row r="5633" spans="1:7" x14ac:dyDescent="0.25">
      <c r="A5633" s="108" t="str">
        <f t="shared" si="87"/>
        <v>CY_2014_1A3(FU)_NMVOC</v>
      </c>
      <c r="B5633" s="113" t="s">
        <v>143</v>
      </c>
      <c r="C5633" s="113">
        <v>2014</v>
      </c>
      <c r="D5633" s="113" t="s">
        <v>134</v>
      </c>
      <c r="E5633" s="113" t="s">
        <v>123</v>
      </c>
      <c r="F5633" s="113" t="s">
        <v>200</v>
      </c>
      <c r="G5633" s="113">
        <v>2.2218461974769399</v>
      </c>
    </row>
    <row r="5634" spans="1:7" x14ac:dyDescent="0.25">
      <c r="A5634" s="108" t="str">
        <f t="shared" ref="A5634:A5697" si="88">CONCATENATE(B5634,"_",C5634,"_",D5634,"_",E5634)</f>
        <v>CY_2014_1A3(FS)_NMVOC</v>
      </c>
      <c r="B5634" s="113" t="s">
        <v>143</v>
      </c>
      <c r="C5634" s="113">
        <v>2014</v>
      </c>
      <c r="D5634" s="113" t="s">
        <v>132</v>
      </c>
      <c r="E5634" s="113" t="s">
        <v>123</v>
      </c>
      <c r="F5634" s="113" t="s">
        <v>200</v>
      </c>
      <c r="G5634" s="113">
        <v>2.2218461974769399</v>
      </c>
    </row>
    <row r="5635" spans="1:7" x14ac:dyDescent="0.25">
      <c r="A5635" s="108" t="str">
        <f t="shared" si="88"/>
        <v>CY_2014_1A3(FU)_SOx</v>
      </c>
      <c r="B5635" s="113" t="s">
        <v>143</v>
      </c>
      <c r="C5635" s="113">
        <v>2014</v>
      </c>
      <c r="D5635" s="113" t="s">
        <v>134</v>
      </c>
      <c r="E5635" s="113" t="s">
        <v>201</v>
      </c>
      <c r="F5635" s="113" t="s">
        <v>200</v>
      </c>
      <c r="G5635" s="113">
        <v>1.1381004848135701E-2</v>
      </c>
    </row>
    <row r="5636" spans="1:7" x14ac:dyDescent="0.25">
      <c r="A5636" s="108" t="str">
        <f t="shared" si="88"/>
        <v>CY_2014_1A3(FS)_SOx</v>
      </c>
      <c r="B5636" s="113" t="s">
        <v>143</v>
      </c>
      <c r="C5636" s="113">
        <v>2014</v>
      </c>
      <c r="D5636" s="113" t="s">
        <v>132</v>
      </c>
      <c r="E5636" s="113" t="s">
        <v>201</v>
      </c>
      <c r="F5636" s="113" t="s">
        <v>200</v>
      </c>
      <c r="G5636" s="113">
        <v>1.1381004848135701E-2</v>
      </c>
    </row>
    <row r="5637" spans="1:7" x14ac:dyDescent="0.25">
      <c r="A5637" s="108" t="str">
        <f t="shared" si="88"/>
        <v>CY_2014_1A3(FU)_NH3</v>
      </c>
      <c r="B5637" s="113" t="s">
        <v>143</v>
      </c>
      <c r="C5637" s="113">
        <v>2014</v>
      </c>
      <c r="D5637" s="113" t="s">
        <v>134</v>
      </c>
      <c r="E5637" s="113" t="s">
        <v>124</v>
      </c>
      <c r="F5637" s="113" t="s">
        <v>200</v>
      </c>
      <c r="G5637" s="113">
        <v>0.14792695965338201</v>
      </c>
    </row>
    <row r="5638" spans="1:7" x14ac:dyDescent="0.25">
      <c r="A5638" s="108" t="str">
        <f t="shared" si="88"/>
        <v>CY_2014_1A3(FS)_NH3</v>
      </c>
      <c r="B5638" s="113" t="s">
        <v>143</v>
      </c>
      <c r="C5638" s="113">
        <v>2014</v>
      </c>
      <c r="D5638" s="113" t="s">
        <v>132</v>
      </c>
      <c r="E5638" s="113" t="s">
        <v>124</v>
      </c>
      <c r="F5638" s="113" t="s">
        <v>200</v>
      </c>
      <c r="G5638" s="113">
        <v>0.14792695965338201</v>
      </c>
    </row>
    <row r="5639" spans="1:7" x14ac:dyDescent="0.25">
      <c r="A5639" s="108" t="str">
        <f t="shared" si="88"/>
        <v>CY_2014_1A3(FU)_PM2.5</v>
      </c>
      <c r="B5639" s="113" t="s">
        <v>143</v>
      </c>
      <c r="C5639" s="113">
        <v>2014</v>
      </c>
      <c r="D5639" s="113" t="s">
        <v>134</v>
      </c>
      <c r="E5639" s="113" t="s">
        <v>203</v>
      </c>
      <c r="F5639" s="113" t="s">
        <v>200</v>
      </c>
      <c r="G5639" s="113">
        <v>0.316601578238694</v>
      </c>
    </row>
    <row r="5640" spans="1:7" x14ac:dyDescent="0.25">
      <c r="A5640" s="108" t="str">
        <f t="shared" si="88"/>
        <v>CY_2014_1A3(FS)_PM2.5</v>
      </c>
      <c r="B5640" s="113" t="s">
        <v>143</v>
      </c>
      <c r="C5640" s="113">
        <v>2014</v>
      </c>
      <c r="D5640" s="113" t="s">
        <v>132</v>
      </c>
      <c r="E5640" s="113" t="s">
        <v>203</v>
      </c>
      <c r="F5640" s="113" t="s">
        <v>200</v>
      </c>
      <c r="G5640" s="113">
        <v>0.316601578238694</v>
      </c>
    </row>
    <row r="5641" spans="1:7" x14ac:dyDescent="0.25">
      <c r="A5641" s="108" t="str">
        <f t="shared" si="88"/>
        <v>CY_2014_3D_NOx</v>
      </c>
      <c r="B5641" s="113" t="s">
        <v>143</v>
      </c>
      <c r="C5641" s="113">
        <v>2014</v>
      </c>
      <c r="D5641" s="113" t="s">
        <v>206</v>
      </c>
      <c r="E5641" s="113" t="s">
        <v>199</v>
      </c>
      <c r="F5641" s="113" t="s">
        <v>200</v>
      </c>
      <c r="G5641" s="113">
        <v>0.94629230290498201</v>
      </c>
    </row>
    <row r="5642" spans="1:7" x14ac:dyDescent="0.25">
      <c r="A5642" s="108" t="str">
        <f t="shared" si="88"/>
        <v>CY_2015_NATIONAL TOTAL_NOx</v>
      </c>
      <c r="B5642" s="113" t="s">
        <v>143</v>
      </c>
      <c r="C5642" s="113">
        <v>2015</v>
      </c>
      <c r="D5642" s="113" t="s">
        <v>122</v>
      </c>
      <c r="E5642" s="113" t="s">
        <v>199</v>
      </c>
      <c r="F5642" s="113" t="s">
        <v>200</v>
      </c>
      <c r="G5642" s="113">
        <v>13.6917951521189</v>
      </c>
    </row>
    <row r="5643" spans="1:7" x14ac:dyDescent="0.25">
      <c r="A5643" s="108" t="str">
        <f t="shared" si="88"/>
        <v>CY_2015_NATIONAL TOTAL_NMVOC</v>
      </c>
      <c r="B5643" s="113" t="s">
        <v>143</v>
      </c>
      <c r="C5643" s="113">
        <v>2015</v>
      </c>
      <c r="D5643" s="113" t="s">
        <v>122</v>
      </c>
      <c r="E5643" s="113" t="s">
        <v>123</v>
      </c>
      <c r="F5643" s="113" t="s">
        <v>200</v>
      </c>
      <c r="G5643" s="113">
        <v>8.0896412728979605</v>
      </c>
    </row>
    <row r="5644" spans="1:7" x14ac:dyDescent="0.25">
      <c r="A5644" s="108" t="str">
        <f t="shared" si="88"/>
        <v>CY_2015_NATIONAL TOTAL_SOx</v>
      </c>
      <c r="B5644" s="113" t="s">
        <v>143</v>
      </c>
      <c r="C5644" s="113">
        <v>2015</v>
      </c>
      <c r="D5644" s="113" t="s">
        <v>122</v>
      </c>
      <c r="E5644" s="113" t="s">
        <v>201</v>
      </c>
      <c r="F5644" s="113" t="s">
        <v>200</v>
      </c>
      <c r="G5644" s="113">
        <v>12.8456421998956</v>
      </c>
    </row>
    <row r="5645" spans="1:7" x14ac:dyDescent="0.25">
      <c r="A5645" s="108" t="str">
        <f t="shared" si="88"/>
        <v>CY_2015_NATIONAL TOTAL_NH3</v>
      </c>
      <c r="B5645" s="113" t="s">
        <v>143</v>
      </c>
      <c r="C5645" s="113">
        <v>2015</v>
      </c>
      <c r="D5645" s="113" t="s">
        <v>122</v>
      </c>
      <c r="E5645" s="113" t="s">
        <v>124</v>
      </c>
      <c r="F5645" s="113" t="s">
        <v>200</v>
      </c>
      <c r="G5645" s="113">
        <v>6.9108707044889197</v>
      </c>
    </row>
    <row r="5646" spans="1:7" x14ac:dyDescent="0.25">
      <c r="A5646" s="108" t="str">
        <f t="shared" si="88"/>
        <v>CY_2015_NATIONAL TOTAL_PM2.5</v>
      </c>
      <c r="B5646" s="113" t="s">
        <v>143</v>
      </c>
      <c r="C5646" s="113">
        <v>2015</v>
      </c>
      <c r="D5646" s="113" t="s">
        <v>122</v>
      </c>
      <c r="E5646" s="113" t="s">
        <v>203</v>
      </c>
      <c r="F5646" s="113" t="s">
        <v>200</v>
      </c>
      <c r="G5646" s="113">
        <v>0.91761687565229499</v>
      </c>
    </row>
    <row r="5647" spans="1:7" x14ac:dyDescent="0.25">
      <c r="A5647" s="108" t="str">
        <f t="shared" si="88"/>
        <v>CY_2015_NATIONAL TOTAL_Pb</v>
      </c>
      <c r="B5647" s="113" t="s">
        <v>143</v>
      </c>
      <c r="C5647" s="113">
        <v>2015</v>
      </c>
      <c r="D5647" s="113" t="s">
        <v>122</v>
      </c>
      <c r="E5647" s="113" t="s">
        <v>125</v>
      </c>
      <c r="F5647" s="113" t="s">
        <v>200</v>
      </c>
      <c r="G5647" s="113">
        <v>9.8994317492193508E-4</v>
      </c>
    </row>
    <row r="5648" spans="1:7" x14ac:dyDescent="0.25">
      <c r="A5648" s="108" t="str">
        <f t="shared" si="88"/>
        <v>CY_2015_NATIONAL TOTAL_Cd</v>
      </c>
      <c r="B5648" s="113" t="s">
        <v>143</v>
      </c>
      <c r="C5648" s="113">
        <v>2015</v>
      </c>
      <c r="D5648" s="113" t="s">
        <v>122</v>
      </c>
      <c r="E5648" s="113" t="s">
        <v>126</v>
      </c>
      <c r="F5648" s="113" t="s">
        <v>200</v>
      </c>
      <c r="G5648" s="150">
        <v>3.6573239391372797E-5</v>
      </c>
    </row>
    <row r="5649" spans="1:7" x14ac:dyDescent="0.25">
      <c r="A5649" s="108" t="str">
        <f t="shared" si="88"/>
        <v>CY_2015_NATIONAL TOTAL_Hg</v>
      </c>
      <c r="B5649" s="113" t="s">
        <v>143</v>
      </c>
      <c r="C5649" s="113">
        <v>2015</v>
      </c>
      <c r="D5649" s="113" t="s">
        <v>122</v>
      </c>
      <c r="E5649" s="113" t="s">
        <v>127</v>
      </c>
      <c r="F5649" s="113" t="s">
        <v>200</v>
      </c>
      <c r="G5649" s="150">
        <v>2.95314386663223E-5</v>
      </c>
    </row>
    <row r="5650" spans="1:7" x14ac:dyDescent="0.25">
      <c r="A5650" s="108" t="str">
        <f t="shared" si="88"/>
        <v>CY_2015_NATIONAL TOTAL_DIOX</v>
      </c>
      <c r="B5650" s="113" t="s">
        <v>143</v>
      </c>
      <c r="C5650" s="113">
        <v>2015</v>
      </c>
      <c r="D5650" s="113" t="s">
        <v>122</v>
      </c>
      <c r="E5650" s="113" t="s">
        <v>128</v>
      </c>
      <c r="F5650" s="113" t="s">
        <v>200</v>
      </c>
      <c r="G5650" s="150">
        <v>5.3108690680363397E-10</v>
      </c>
    </row>
    <row r="5651" spans="1:7" x14ac:dyDescent="0.25">
      <c r="A5651" s="108" t="str">
        <f t="shared" si="88"/>
        <v>CY_2015_NATIONAL TOTAL_PAH</v>
      </c>
      <c r="B5651" s="113" t="s">
        <v>143</v>
      </c>
      <c r="C5651" s="113">
        <v>2015</v>
      </c>
      <c r="D5651" s="113" t="s">
        <v>122</v>
      </c>
      <c r="E5651" s="113" t="s">
        <v>129</v>
      </c>
      <c r="F5651" s="113" t="s">
        <v>200</v>
      </c>
      <c r="G5651" s="113">
        <v>8.7626188688681803E-4</v>
      </c>
    </row>
    <row r="5652" spans="1:7" x14ac:dyDescent="0.25">
      <c r="A5652" s="108" t="str">
        <f t="shared" si="88"/>
        <v>CY_2015_NATIONAL TOTAL_HCB</v>
      </c>
      <c r="B5652" s="113" t="s">
        <v>143</v>
      </c>
      <c r="C5652" s="113">
        <v>2015</v>
      </c>
      <c r="D5652" s="113" t="s">
        <v>122</v>
      </c>
      <c r="E5652" s="113" t="s">
        <v>130</v>
      </c>
      <c r="F5652" s="113" t="s">
        <v>200</v>
      </c>
      <c r="G5652" s="150">
        <v>9.0624430680638397E-9</v>
      </c>
    </row>
    <row r="5653" spans="1:7" x14ac:dyDescent="0.25">
      <c r="A5653" s="108" t="str">
        <f t="shared" si="88"/>
        <v>CY_2015_NATIONAL TOTAL_PCB</v>
      </c>
      <c r="B5653" s="113" t="s">
        <v>143</v>
      </c>
      <c r="C5653" s="113">
        <v>2015</v>
      </c>
      <c r="D5653" s="113" t="s">
        <v>122</v>
      </c>
      <c r="E5653" s="113" t="s">
        <v>259</v>
      </c>
      <c r="F5653" s="113" t="s">
        <v>200</v>
      </c>
      <c r="G5653" s="150">
        <v>3.7324082115415198E-8</v>
      </c>
    </row>
    <row r="5654" spans="1:7" x14ac:dyDescent="0.25">
      <c r="A5654" s="108" t="str">
        <f t="shared" si="88"/>
        <v>CY_2015_1A3(FU)_NOx</v>
      </c>
      <c r="B5654" s="113" t="s">
        <v>143</v>
      </c>
      <c r="C5654" s="113">
        <v>2015</v>
      </c>
      <c r="D5654" s="113" t="s">
        <v>134</v>
      </c>
      <c r="E5654" s="113" t="s">
        <v>199</v>
      </c>
      <c r="F5654" s="113" t="s">
        <v>200</v>
      </c>
      <c r="G5654" s="113">
        <v>4.8153423432695899</v>
      </c>
    </row>
    <row r="5655" spans="1:7" x14ac:dyDescent="0.25">
      <c r="A5655" s="108" t="str">
        <f t="shared" si="88"/>
        <v>CY_2015_1A3(FS)_NOx</v>
      </c>
      <c r="B5655" s="113" t="s">
        <v>143</v>
      </c>
      <c r="C5655" s="113">
        <v>2015</v>
      </c>
      <c r="D5655" s="113" t="s">
        <v>132</v>
      </c>
      <c r="E5655" s="113" t="s">
        <v>199</v>
      </c>
      <c r="F5655" s="113" t="s">
        <v>200</v>
      </c>
      <c r="G5655" s="113">
        <v>4.8153423432695899</v>
      </c>
    </row>
    <row r="5656" spans="1:7" x14ac:dyDescent="0.25">
      <c r="A5656" s="108" t="str">
        <f t="shared" si="88"/>
        <v>CY_2015_1A3(FU)_NMVOC</v>
      </c>
      <c r="B5656" s="113" t="s">
        <v>143</v>
      </c>
      <c r="C5656" s="113">
        <v>2015</v>
      </c>
      <c r="D5656" s="113" t="s">
        <v>134</v>
      </c>
      <c r="E5656" s="113" t="s">
        <v>123</v>
      </c>
      <c r="F5656" s="113" t="s">
        <v>200</v>
      </c>
      <c r="G5656" s="113">
        <v>2.13819920520065</v>
      </c>
    </row>
    <row r="5657" spans="1:7" x14ac:dyDescent="0.25">
      <c r="A5657" s="108" t="str">
        <f t="shared" si="88"/>
        <v>CY_2015_1A3(FS)_NMVOC</v>
      </c>
      <c r="B5657" s="113" t="s">
        <v>143</v>
      </c>
      <c r="C5657" s="113">
        <v>2015</v>
      </c>
      <c r="D5657" s="113" t="s">
        <v>132</v>
      </c>
      <c r="E5657" s="113" t="s">
        <v>123</v>
      </c>
      <c r="F5657" s="113" t="s">
        <v>200</v>
      </c>
      <c r="G5657" s="113">
        <v>2.13819920520065</v>
      </c>
    </row>
    <row r="5658" spans="1:7" x14ac:dyDescent="0.25">
      <c r="A5658" s="108" t="str">
        <f t="shared" si="88"/>
        <v>CY_2015_1A3(FU)_SOx</v>
      </c>
      <c r="B5658" s="113" t="s">
        <v>143</v>
      </c>
      <c r="C5658" s="113">
        <v>2015</v>
      </c>
      <c r="D5658" s="113" t="s">
        <v>134</v>
      </c>
      <c r="E5658" s="113" t="s">
        <v>201</v>
      </c>
      <c r="F5658" s="113" t="s">
        <v>200</v>
      </c>
      <c r="G5658" s="113">
        <v>1.1804878758958999E-2</v>
      </c>
    </row>
    <row r="5659" spans="1:7" x14ac:dyDescent="0.25">
      <c r="A5659" s="108" t="str">
        <f t="shared" si="88"/>
        <v>CY_2015_1A3(FS)_SOx</v>
      </c>
      <c r="B5659" s="113" t="s">
        <v>143</v>
      </c>
      <c r="C5659" s="113">
        <v>2015</v>
      </c>
      <c r="D5659" s="113" t="s">
        <v>132</v>
      </c>
      <c r="E5659" s="113" t="s">
        <v>201</v>
      </c>
      <c r="F5659" s="113" t="s">
        <v>200</v>
      </c>
      <c r="G5659" s="113">
        <v>1.1804878758958999E-2</v>
      </c>
    </row>
    <row r="5660" spans="1:7" x14ac:dyDescent="0.25">
      <c r="A5660" s="108" t="str">
        <f t="shared" si="88"/>
        <v>CY_2015_1A3(FU)_NH3</v>
      </c>
      <c r="B5660" s="113" t="s">
        <v>143</v>
      </c>
      <c r="C5660" s="113">
        <v>2015</v>
      </c>
      <c r="D5660" s="113" t="s">
        <v>134</v>
      </c>
      <c r="E5660" s="113" t="s">
        <v>124</v>
      </c>
      <c r="F5660" s="113" t="s">
        <v>200</v>
      </c>
      <c r="G5660" s="113">
        <v>0.14775903282750499</v>
      </c>
    </row>
    <row r="5661" spans="1:7" x14ac:dyDescent="0.25">
      <c r="A5661" s="108" t="str">
        <f t="shared" si="88"/>
        <v>CY_2015_1A3(FS)_NH3</v>
      </c>
      <c r="B5661" s="113" t="s">
        <v>143</v>
      </c>
      <c r="C5661" s="113">
        <v>2015</v>
      </c>
      <c r="D5661" s="113" t="s">
        <v>132</v>
      </c>
      <c r="E5661" s="113" t="s">
        <v>124</v>
      </c>
      <c r="F5661" s="113" t="s">
        <v>200</v>
      </c>
      <c r="G5661" s="113">
        <v>0.14775903282750499</v>
      </c>
    </row>
    <row r="5662" spans="1:7" x14ac:dyDescent="0.25">
      <c r="A5662" s="108" t="str">
        <f t="shared" si="88"/>
        <v>CY_2015_1A3(FU)_PM2.5</v>
      </c>
      <c r="B5662" s="113" t="s">
        <v>143</v>
      </c>
      <c r="C5662" s="113">
        <v>2015</v>
      </c>
      <c r="D5662" s="113" t="s">
        <v>134</v>
      </c>
      <c r="E5662" s="113" t="s">
        <v>203</v>
      </c>
      <c r="F5662" s="113" t="s">
        <v>200</v>
      </c>
      <c r="G5662" s="113">
        <v>0.31850005245499802</v>
      </c>
    </row>
    <row r="5663" spans="1:7" x14ac:dyDescent="0.25">
      <c r="A5663" s="108" t="str">
        <f t="shared" si="88"/>
        <v>CY_2015_1A3(FS)_PM2.5</v>
      </c>
      <c r="B5663" s="113" t="s">
        <v>143</v>
      </c>
      <c r="C5663" s="113">
        <v>2015</v>
      </c>
      <c r="D5663" s="113" t="s">
        <v>132</v>
      </c>
      <c r="E5663" s="113" t="s">
        <v>203</v>
      </c>
      <c r="F5663" s="113" t="s">
        <v>200</v>
      </c>
      <c r="G5663" s="113">
        <v>0.31850005245499802</v>
      </c>
    </row>
    <row r="5664" spans="1:7" x14ac:dyDescent="0.25">
      <c r="A5664" s="108" t="str">
        <f t="shared" si="88"/>
        <v>CY_2015_3D_NOx</v>
      </c>
      <c r="B5664" s="113" t="s">
        <v>143</v>
      </c>
      <c r="C5664" s="113">
        <v>2015</v>
      </c>
      <c r="D5664" s="113" t="s">
        <v>206</v>
      </c>
      <c r="E5664" s="113" t="s">
        <v>199</v>
      </c>
      <c r="F5664" s="113" t="s">
        <v>200</v>
      </c>
      <c r="G5664" s="113">
        <v>0.88256032329853096</v>
      </c>
    </row>
    <row r="5665" spans="1:7" x14ac:dyDescent="0.25">
      <c r="A5665" s="108" t="str">
        <f t="shared" si="88"/>
        <v>CY_2016_NATIONAL TOTAL_NOx</v>
      </c>
      <c r="B5665" s="113" t="s">
        <v>143</v>
      </c>
      <c r="C5665" s="113">
        <v>2016</v>
      </c>
      <c r="D5665" s="113" t="s">
        <v>122</v>
      </c>
      <c r="E5665" s="113" t="s">
        <v>199</v>
      </c>
      <c r="F5665" s="113" t="s">
        <v>200</v>
      </c>
      <c r="G5665" s="113">
        <v>13.3663274129946</v>
      </c>
    </row>
    <row r="5666" spans="1:7" x14ac:dyDescent="0.25">
      <c r="A5666" s="108" t="str">
        <f t="shared" si="88"/>
        <v>CY_2016_NATIONAL TOTAL_NMVOC</v>
      </c>
      <c r="B5666" s="113" t="s">
        <v>143</v>
      </c>
      <c r="C5666" s="113">
        <v>2016</v>
      </c>
      <c r="D5666" s="113" t="s">
        <v>122</v>
      </c>
      <c r="E5666" s="113" t="s">
        <v>123</v>
      </c>
      <c r="F5666" s="113" t="s">
        <v>200</v>
      </c>
      <c r="G5666" s="113">
        <v>8.7500972163845301</v>
      </c>
    </row>
    <row r="5667" spans="1:7" x14ac:dyDescent="0.25">
      <c r="A5667" s="108" t="str">
        <f t="shared" si="88"/>
        <v>CY_2016_NATIONAL TOTAL_SOx</v>
      </c>
      <c r="B5667" s="113" t="s">
        <v>143</v>
      </c>
      <c r="C5667" s="113">
        <v>2016</v>
      </c>
      <c r="D5667" s="113" t="s">
        <v>122</v>
      </c>
      <c r="E5667" s="113" t="s">
        <v>201</v>
      </c>
      <c r="F5667" s="113" t="s">
        <v>200</v>
      </c>
      <c r="G5667" s="113">
        <v>16.076735815118798</v>
      </c>
    </row>
    <row r="5668" spans="1:7" x14ac:dyDescent="0.25">
      <c r="A5668" s="108" t="str">
        <f t="shared" si="88"/>
        <v>CY_2016_NATIONAL TOTAL_NH3</v>
      </c>
      <c r="B5668" s="113" t="s">
        <v>143</v>
      </c>
      <c r="C5668" s="113">
        <v>2016</v>
      </c>
      <c r="D5668" s="113" t="s">
        <v>122</v>
      </c>
      <c r="E5668" s="113" t="s">
        <v>124</v>
      </c>
      <c r="F5668" s="113" t="s">
        <v>200</v>
      </c>
      <c r="G5668" s="113">
        <v>7.1682874925148203</v>
      </c>
    </row>
    <row r="5669" spans="1:7" x14ac:dyDescent="0.25">
      <c r="A5669" s="108" t="str">
        <f t="shared" si="88"/>
        <v>CY_2016_NATIONAL TOTAL_PM2.5</v>
      </c>
      <c r="B5669" s="113" t="s">
        <v>143</v>
      </c>
      <c r="C5669" s="113">
        <v>2016</v>
      </c>
      <c r="D5669" s="113" t="s">
        <v>122</v>
      </c>
      <c r="E5669" s="113" t="s">
        <v>203</v>
      </c>
      <c r="F5669" s="113" t="s">
        <v>200</v>
      </c>
      <c r="G5669" s="113">
        <v>0.99805775224626703</v>
      </c>
    </row>
    <row r="5670" spans="1:7" x14ac:dyDescent="0.25">
      <c r="A5670" s="108" t="str">
        <f t="shared" si="88"/>
        <v>CY_2016_NATIONAL TOTAL_Pb</v>
      </c>
      <c r="B5670" s="113" t="s">
        <v>143</v>
      </c>
      <c r="C5670" s="113">
        <v>2016</v>
      </c>
      <c r="D5670" s="113" t="s">
        <v>122</v>
      </c>
      <c r="E5670" s="113" t="s">
        <v>125</v>
      </c>
      <c r="F5670" s="113" t="s">
        <v>200</v>
      </c>
      <c r="G5670" s="113">
        <v>1.0470606953602701E-3</v>
      </c>
    </row>
    <row r="5671" spans="1:7" x14ac:dyDescent="0.25">
      <c r="A5671" s="108" t="str">
        <f t="shared" si="88"/>
        <v>CY_2016_NATIONAL TOTAL_Cd</v>
      </c>
      <c r="B5671" s="113" t="s">
        <v>143</v>
      </c>
      <c r="C5671" s="113">
        <v>2016</v>
      </c>
      <c r="D5671" s="113" t="s">
        <v>122</v>
      </c>
      <c r="E5671" s="113" t="s">
        <v>126</v>
      </c>
      <c r="F5671" s="113" t="s">
        <v>200</v>
      </c>
      <c r="G5671" s="150">
        <v>3.8732547622864103E-5</v>
      </c>
    </row>
    <row r="5672" spans="1:7" x14ac:dyDescent="0.25">
      <c r="A5672" s="108" t="str">
        <f t="shared" si="88"/>
        <v>CY_2016_NATIONAL TOTAL_Hg</v>
      </c>
      <c r="B5672" s="113" t="s">
        <v>143</v>
      </c>
      <c r="C5672" s="113">
        <v>2016</v>
      </c>
      <c r="D5672" s="113" t="s">
        <v>122</v>
      </c>
      <c r="E5672" s="113" t="s">
        <v>127</v>
      </c>
      <c r="F5672" s="113" t="s">
        <v>200</v>
      </c>
      <c r="G5672" s="150">
        <v>3.0688836712990602E-5</v>
      </c>
    </row>
    <row r="5673" spans="1:7" x14ac:dyDescent="0.25">
      <c r="A5673" s="108" t="str">
        <f t="shared" si="88"/>
        <v>CY_2016_NATIONAL TOTAL_DIOX</v>
      </c>
      <c r="B5673" s="113" t="s">
        <v>143</v>
      </c>
      <c r="C5673" s="113">
        <v>2016</v>
      </c>
      <c r="D5673" s="113" t="s">
        <v>122</v>
      </c>
      <c r="E5673" s="113" t="s">
        <v>128</v>
      </c>
      <c r="F5673" s="113" t="s">
        <v>200</v>
      </c>
      <c r="G5673" s="150">
        <v>5.7702036452006103E-10</v>
      </c>
    </row>
    <row r="5674" spans="1:7" x14ac:dyDescent="0.25">
      <c r="A5674" s="108" t="str">
        <f t="shared" si="88"/>
        <v>CY_2016_NATIONAL TOTAL_PAH</v>
      </c>
      <c r="B5674" s="113" t="s">
        <v>143</v>
      </c>
      <c r="C5674" s="113">
        <v>2016</v>
      </c>
      <c r="D5674" s="113" t="s">
        <v>122</v>
      </c>
      <c r="E5674" s="113" t="s">
        <v>129</v>
      </c>
      <c r="F5674" s="113" t="s">
        <v>200</v>
      </c>
      <c r="G5674" s="113">
        <v>6.5695294907222698E-4</v>
      </c>
    </row>
    <row r="5675" spans="1:7" x14ac:dyDescent="0.25">
      <c r="A5675" s="108" t="str">
        <f t="shared" si="88"/>
        <v>CY_2016_NATIONAL TOTAL_HCB</v>
      </c>
      <c r="B5675" s="113" t="s">
        <v>143</v>
      </c>
      <c r="C5675" s="113">
        <v>2016</v>
      </c>
      <c r="D5675" s="113" t="s">
        <v>122</v>
      </c>
      <c r="E5675" s="113" t="s">
        <v>130</v>
      </c>
      <c r="F5675" s="113" t="s">
        <v>200</v>
      </c>
      <c r="G5675" s="150">
        <v>1.34583818002926E-8</v>
      </c>
    </row>
    <row r="5676" spans="1:7" x14ac:dyDescent="0.25">
      <c r="A5676" s="108" t="str">
        <f t="shared" si="88"/>
        <v>CY_2016_NATIONAL TOTAL_PCB</v>
      </c>
      <c r="B5676" s="113" t="s">
        <v>143</v>
      </c>
      <c r="C5676" s="113">
        <v>2016</v>
      </c>
      <c r="D5676" s="113" t="s">
        <v>122</v>
      </c>
      <c r="E5676" s="113" t="s">
        <v>259</v>
      </c>
      <c r="F5676" s="113" t="s">
        <v>200</v>
      </c>
      <c r="G5676" s="150">
        <v>3.77667020299366E-8</v>
      </c>
    </row>
    <row r="5677" spans="1:7" x14ac:dyDescent="0.25">
      <c r="A5677" s="108" t="str">
        <f t="shared" si="88"/>
        <v>CY_2016_1A3(FU)_NOx</v>
      </c>
      <c r="B5677" s="113" t="s">
        <v>143</v>
      </c>
      <c r="C5677" s="113">
        <v>2016</v>
      </c>
      <c r="D5677" s="113" t="s">
        <v>134</v>
      </c>
      <c r="E5677" s="113" t="s">
        <v>199</v>
      </c>
      <c r="F5677" s="113" t="s">
        <v>200</v>
      </c>
      <c r="G5677" s="113">
        <v>5.1876328520264803</v>
      </c>
    </row>
    <row r="5678" spans="1:7" x14ac:dyDescent="0.25">
      <c r="A5678" s="108" t="str">
        <f t="shared" si="88"/>
        <v>CY_2016_1A3(FS)_NOx</v>
      </c>
      <c r="B5678" s="113" t="s">
        <v>143</v>
      </c>
      <c r="C5678" s="113">
        <v>2016</v>
      </c>
      <c r="D5678" s="113" t="s">
        <v>132</v>
      </c>
      <c r="E5678" s="113" t="s">
        <v>199</v>
      </c>
      <c r="F5678" s="113" t="s">
        <v>200</v>
      </c>
      <c r="G5678" s="113">
        <v>5.1876328520264803</v>
      </c>
    </row>
    <row r="5679" spans="1:7" x14ac:dyDescent="0.25">
      <c r="A5679" s="108" t="str">
        <f t="shared" si="88"/>
        <v>CY_2016_1A3(FU)_NMVOC</v>
      </c>
      <c r="B5679" s="113" t="s">
        <v>143</v>
      </c>
      <c r="C5679" s="113">
        <v>2016</v>
      </c>
      <c r="D5679" s="113" t="s">
        <v>134</v>
      </c>
      <c r="E5679" s="113" t="s">
        <v>123</v>
      </c>
      <c r="F5679" s="113" t="s">
        <v>200</v>
      </c>
      <c r="G5679" s="113">
        <v>2.08572899921431</v>
      </c>
    </row>
    <row r="5680" spans="1:7" x14ac:dyDescent="0.25">
      <c r="A5680" s="108" t="str">
        <f t="shared" si="88"/>
        <v>CY_2016_1A3(FS)_NMVOC</v>
      </c>
      <c r="B5680" s="113" t="s">
        <v>143</v>
      </c>
      <c r="C5680" s="113">
        <v>2016</v>
      </c>
      <c r="D5680" s="113" t="s">
        <v>132</v>
      </c>
      <c r="E5680" s="113" t="s">
        <v>123</v>
      </c>
      <c r="F5680" s="113" t="s">
        <v>200</v>
      </c>
      <c r="G5680" s="113">
        <v>2.08572899921431</v>
      </c>
    </row>
    <row r="5681" spans="1:7" x14ac:dyDescent="0.25">
      <c r="A5681" s="108" t="str">
        <f t="shared" si="88"/>
        <v>CY_2016_1A3(FU)_SOx</v>
      </c>
      <c r="B5681" s="113" t="s">
        <v>143</v>
      </c>
      <c r="C5681" s="113">
        <v>2016</v>
      </c>
      <c r="D5681" s="113" t="s">
        <v>134</v>
      </c>
      <c r="E5681" s="113" t="s">
        <v>201</v>
      </c>
      <c r="F5681" s="113" t="s">
        <v>200</v>
      </c>
      <c r="G5681" s="113">
        <v>1.25299391539332E-2</v>
      </c>
    </row>
    <row r="5682" spans="1:7" x14ac:dyDescent="0.25">
      <c r="A5682" s="108" t="str">
        <f t="shared" si="88"/>
        <v>CY_2016_1A3(FS)_SOx</v>
      </c>
      <c r="B5682" s="113" t="s">
        <v>143</v>
      </c>
      <c r="C5682" s="113">
        <v>2016</v>
      </c>
      <c r="D5682" s="113" t="s">
        <v>132</v>
      </c>
      <c r="E5682" s="113" t="s">
        <v>201</v>
      </c>
      <c r="F5682" s="113" t="s">
        <v>200</v>
      </c>
      <c r="G5682" s="113">
        <v>1.25299391539332E-2</v>
      </c>
    </row>
    <row r="5683" spans="1:7" x14ac:dyDescent="0.25">
      <c r="A5683" s="108" t="str">
        <f t="shared" si="88"/>
        <v>CY_2016_1A3(FU)_NH3</v>
      </c>
      <c r="B5683" s="113" t="s">
        <v>143</v>
      </c>
      <c r="C5683" s="113">
        <v>2016</v>
      </c>
      <c r="D5683" s="113" t="s">
        <v>134</v>
      </c>
      <c r="E5683" s="113" t="s">
        <v>124</v>
      </c>
      <c r="F5683" s="113" t="s">
        <v>200</v>
      </c>
      <c r="G5683" s="113">
        <v>0.149478013814759</v>
      </c>
    </row>
    <row r="5684" spans="1:7" x14ac:dyDescent="0.25">
      <c r="A5684" s="108" t="str">
        <f t="shared" si="88"/>
        <v>CY_2016_1A3(FS)_NH3</v>
      </c>
      <c r="B5684" s="113" t="s">
        <v>143</v>
      </c>
      <c r="C5684" s="113">
        <v>2016</v>
      </c>
      <c r="D5684" s="113" t="s">
        <v>132</v>
      </c>
      <c r="E5684" s="113" t="s">
        <v>124</v>
      </c>
      <c r="F5684" s="113" t="s">
        <v>200</v>
      </c>
      <c r="G5684" s="113">
        <v>0.149478013814759</v>
      </c>
    </row>
    <row r="5685" spans="1:7" x14ac:dyDescent="0.25">
      <c r="A5685" s="108" t="str">
        <f t="shared" si="88"/>
        <v>CY_2016_1A3(FU)_PM2.5</v>
      </c>
      <c r="B5685" s="113" t="s">
        <v>143</v>
      </c>
      <c r="C5685" s="113">
        <v>2016</v>
      </c>
      <c r="D5685" s="113" t="s">
        <v>134</v>
      </c>
      <c r="E5685" s="113" t="s">
        <v>203</v>
      </c>
      <c r="F5685" s="113" t="s">
        <v>200</v>
      </c>
      <c r="G5685" s="113">
        <v>0.330956894117855</v>
      </c>
    </row>
    <row r="5686" spans="1:7" x14ac:dyDescent="0.25">
      <c r="A5686" s="108" t="str">
        <f t="shared" si="88"/>
        <v>CY_2016_1A3(FS)_PM2.5</v>
      </c>
      <c r="B5686" s="113" t="s">
        <v>143</v>
      </c>
      <c r="C5686" s="113">
        <v>2016</v>
      </c>
      <c r="D5686" s="113" t="s">
        <v>132</v>
      </c>
      <c r="E5686" s="113" t="s">
        <v>203</v>
      </c>
      <c r="F5686" s="113" t="s">
        <v>200</v>
      </c>
      <c r="G5686" s="113">
        <v>0.330956894117855</v>
      </c>
    </row>
    <row r="5687" spans="1:7" x14ac:dyDescent="0.25">
      <c r="A5687" s="108" t="str">
        <f t="shared" si="88"/>
        <v>CY_2016_3D_NOx</v>
      </c>
      <c r="B5687" s="113" t="s">
        <v>143</v>
      </c>
      <c r="C5687" s="113">
        <v>2016</v>
      </c>
      <c r="D5687" s="113" t="s">
        <v>206</v>
      </c>
      <c r="E5687" s="113" t="s">
        <v>199</v>
      </c>
      <c r="F5687" s="113" t="s">
        <v>200</v>
      </c>
      <c r="G5687" s="113">
        <v>0.93059757784687802</v>
      </c>
    </row>
    <row r="5688" spans="1:7" x14ac:dyDescent="0.25">
      <c r="A5688" s="108" t="str">
        <f t="shared" si="88"/>
        <v>CY_2017_NATIONAL TOTAL_NOx</v>
      </c>
      <c r="B5688" s="113" t="s">
        <v>143</v>
      </c>
      <c r="C5688" s="113">
        <v>2017</v>
      </c>
      <c r="D5688" s="113" t="s">
        <v>122</v>
      </c>
      <c r="E5688" s="113" t="s">
        <v>199</v>
      </c>
      <c r="F5688" s="113" t="s">
        <v>200</v>
      </c>
      <c r="G5688" s="113">
        <v>13.3063733071003</v>
      </c>
    </row>
    <row r="5689" spans="1:7" x14ac:dyDescent="0.25">
      <c r="A5689" s="108" t="str">
        <f t="shared" si="88"/>
        <v>CY_2017_NATIONAL TOTAL_NMVOC</v>
      </c>
      <c r="B5689" s="113" t="s">
        <v>143</v>
      </c>
      <c r="C5689" s="113">
        <v>2017</v>
      </c>
      <c r="D5689" s="113" t="s">
        <v>122</v>
      </c>
      <c r="E5689" s="113" t="s">
        <v>123</v>
      </c>
      <c r="F5689" s="113" t="s">
        <v>200</v>
      </c>
      <c r="G5689" s="113">
        <v>8.7623908324707909</v>
      </c>
    </row>
    <row r="5690" spans="1:7" x14ac:dyDescent="0.25">
      <c r="A5690" s="108" t="str">
        <f t="shared" si="88"/>
        <v>CY_2017_NATIONAL TOTAL_SOx</v>
      </c>
      <c r="B5690" s="113" t="s">
        <v>143</v>
      </c>
      <c r="C5690" s="113">
        <v>2017</v>
      </c>
      <c r="D5690" s="113" t="s">
        <v>122</v>
      </c>
      <c r="E5690" s="113" t="s">
        <v>201</v>
      </c>
      <c r="F5690" s="113" t="s">
        <v>200</v>
      </c>
      <c r="G5690" s="113">
        <v>16.282428033893499</v>
      </c>
    </row>
    <row r="5691" spans="1:7" x14ac:dyDescent="0.25">
      <c r="A5691" s="108" t="str">
        <f t="shared" si="88"/>
        <v>CY_2017_NATIONAL TOTAL_NH3</v>
      </c>
      <c r="B5691" s="113" t="s">
        <v>143</v>
      </c>
      <c r="C5691" s="113">
        <v>2017</v>
      </c>
      <c r="D5691" s="113" t="s">
        <v>122</v>
      </c>
      <c r="E5691" s="113" t="s">
        <v>124</v>
      </c>
      <c r="F5691" s="113" t="s">
        <v>200</v>
      </c>
      <c r="G5691" s="113">
        <v>7.3054329154128403</v>
      </c>
    </row>
    <row r="5692" spans="1:7" x14ac:dyDescent="0.25">
      <c r="A5692" s="108" t="str">
        <f t="shared" si="88"/>
        <v>CY_2017_NATIONAL TOTAL_PM2.5</v>
      </c>
      <c r="B5692" s="113" t="s">
        <v>143</v>
      </c>
      <c r="C5692" s="113">
        <v>2017</v>
      </c>
      <c r="D5692" s="113" t="s">
        <v>122</v>
      </c>
      <c r="E5692" s="113" t="s">
        <v>203</v>
      </c>
      <c r="F5692" s="113" t="s">
        <v>200</v>
      </c>
      <c r="G5692" s="113">
        <v>0.99158765474635902</v>
      </c>
    </row>
    <row r="5693" spans="1:7" x14ac:dyDescent="0.25">
      <c r="A5693" s="108" t="str">
        <f t="shared" si="88"/>
        <v>CY_2017_NATIONAL TOTAL_Pb</v>
      </c>
      <c r="B5693" s="113" t="s">
        <v>143</v>
      </c>
      <c r="C5693" s="113">
        <v>2017</v>
      </c>
      <c r="D5693" s="113" t="s">
        <v>122</v>
      </c>
      <c r="E5693" s="113" t="s">
        <v>125</v>
      </c>
      <c r="F5693" s="113" t="s">
        <v>200</v>
      </c>
      <c r="G5693" s="113">
        <v>1.0779569768993699E-3</v>
      </c>
    </row>
    <row r="5694" spans="1:7" x14ac:dyDescent="0.25">
      <c r="A5694" s="108" t="str">
        <f t="shared" si="88"/>
        <v>CY_2017_NATIONAL TOTAL_Cd</v>
      </c>
      <c r="B5694" s="113" t="s">
        <v>143</v>
      </c>
      <c r="C5694" s="113">
        <v>2017</v>
      </c>
      <c r="D5694" s="113" t="s">
        <v>122</v>
      </c>
      <c r="E5694" s="113" t="s">
        <v>126</v>
      </c>
      <c r="F5694" s="113" t="s">
        <v>200</v>
      </c>
      <c r="G5694" s="150">
        <v>3.8801003447599699E-5</v>
      </c>
    </row>
    <row r="5695" spans="1:7" x14ac:dyDescent="0.25">
      <c r="A5695" s="108" t="str">
        <f t="shared" si="88"/>
        <v>CY_2017_NATIONAL TOTAL_Hg</v>
      </c>
      <c r="B5695" s="113" t="s">
        <v>143</v>
      </c>
      <c r="C5695" s="113">
        <v>2017</v>
      </c>
      <c r="D5695" s="113" t="s">
        <v>122</v>
      </c>
      <c r="E5695" s="113" t="s">
        <v>127</v>
      </c>
      <c r="F5695" s="113" t="s">
        <v>200</v>
      </c>
      <c r="G5695" s="150">
        <v>3.1823407921433397E-5</v>
      </c>
    </row>
    <row r="5696" spans="1:7" x14ac:dyDescent="0.25">
      <c r="A5696" s="108" t="str">
        <f t="shared" si="88"/>
        <v>CY_2017_NATIONAL TOTAL_DIOX</v>
      </c>
      <c r="B5696" s="113" t="s">
        <v>143</v>
      </c>
      <c r="C5696" s="113">
        <v>2017</v>
      </c>
      <c r="D5696" s="113" t="s">
        <v>122</v>
      </c>
      <c r="E5696" s="113" t="s">
        <v>128</v>
      </c>
      <c r="F5696" s="113" t="s">
        <v>200</v>
      </c>
      <c r="G5696" s="150">
        <v>5.5745419104918196E-10</v>
      </c>
    </row>
    <row r="5697" spans="1:7" x14ac:dyDescent="0.25">
      <c r="A5697" s="108" t="str">
        <f t="shared" si="88"/>
        <v>CY_2017_NATIONAL TOTAL_PAH</v>
      </c>
      <c r="B5697" s="113" t="s">
        <v>143</v>
      </c>
      <c r="C5697" s="113">
        <v>2017</v>
      </c>
      <c r="D5697" s="113" t="s">
        <v>122</v>
      </c>
      <c r="E5697" s="113" t="s">
        <v>129</v>
      </c>
      <c r="F5697" s="113" t="s">
        <v>200</v>
      </c>
      <c r="G5697" s="113">
        <v>5.7676840778548199E-4</v>
      </c>
    </row>
    <row r="5698" spans="1:7" x14ac:dyDescent="0.25">
      <c r="A5698" s="108" t="str">
        <f t="shared" ref="A5698:A5761" si="89">CONCATENATE(B5698,"_",C5698,"_",D5698,"_",E5698)</f>
        <v>CY_2017_NATIONAL TOTAL_HCB</v>
      </c>
      <c r="B5698" s="113" t="s">
        <v>143</v>
      </c>
      <c r="C5698" s="113">
        <v>2017</v>
      </c>
      <c r="D5698" s="113" t="s">
        <v>122</v>
      </c>
      <c r="E5698" s="113" t="s">
        <v>130</v>
      </c>
      <c r="F5698" s="113" t="s">
        <v>200</v>
      </c>
      <c r="G5698" s="150">
        <v>2.9136210588840901E-8</v>
      </c>
    </row>
    <row r="5699" spans="1:7" x14ac:dyDescent="0.25">
      <c r="A5699" s="108" t="str">
        <f t="shared" si="89"/>
        <v>CY_2017_NATIONAL TOTAL_PCB</v>
      </c>
      <c r="B5699" s="113" t="s">
        <v>143</v>
      </c>
      <c r="C5699" s="113">
        <v>2017</v>
      </c>
      <c r="D5699" s="113" t="s">
        <v>122</v>
      </c>
      <c r="E5699" s="113" t="s">
        <v>259</v>
      </c>
      <c r="F5699" s="113" t="s">
        <v>200</v>
      </c>
      <c r="G5699" s="150">
        <v>4.0295710454673197E-8</v>
      </c>
    </row>
    <row r="5700" spans="1:7" x14ac:dyDescent="0.25">
      <c r="A5700" s="108" t="str">
        <f t="shared" si="89"/>
        <v>CY_2017_1A3(FU)_NOx</v>
      </c>
      <c r="B5700" s="113" t="s">
        <v>143</v>
      </c>
      <c r="C5700" s="113">
        <v>2017</v>
      </c>
      <c r="D5700" s="113" t="s">
        <v>134</v>
      </c>
      <c r="E5700" s="113" t="s">
        <v>199</v>
      </c>
      <c r="F5700" s="113" t="s">
        <v>200</v>
      </c>
      <c r="G5700" s="113">
        <v>5.3158779736286101</v>
      </c>
    </row>
    <row r="5701" spans="1:7" x14ac:dyDescent="0.25">
      <c r="A5701" s="108" t="str">
        <f t="shared" si="89"/>
        <v>CY_2017_1A3(FS)_NOx</v>
      </c>
      <c r="B5701" s="113" t="s">
        <v>143</v>
      </c>
      <c r="C5701" s="113">
        <v>2017</v>
      </c>
      <c r="D5701" s="113" t="s">
        <v>132</v>
      </c>
      <c r="E5701" s="113" t="s">
        <v>199</v>
      </c>
      <c r="F5701" s="113" t="s">
        <v>200</v>
      </c>
      <c r="G5701" s="113">
        <v>5.3158779736286101</v>
      </c>
    </row>
    <row r="5702" spans="1:7" x14ac:dyDescent="0.25">
      <c r="A5702" s="108" t="str">
        <f t="shared" si="89"/>
        <v>CY_2017_1A3(FU)_NMVOC</v>
      </c>
      <c r="B5702" s="113" t="s">
        <v>143</v>
      </c>
      <c r="C5702" s="113">
        <v>2017</v>
      </c>
      <c r="D5702" s="113" t="s">
        <v>134</v>
      </c>
      <c r="E5702" s="113" t="s">
        <v>123</v>
      </c>
      <c r="F5702" s="113" t="s">
        <v>200</v>
      </c>
      <c r="G5702" s="113">
        <v>2.0131975988581199</v>
      </c>
    </row>
    <row r="5703" spans="1:7" x14ac:dyDescent="0.25">
      <c r="A5703" s="108" t="str">
        <f t="shared" si="89"/>
        <v>CY_2017_1A3(FS)_NMVOC</v>
      </c>
      <c r="B5703" s="113" t="s">
        <v>143</v>
      </c>
      <c r="C5703" s="113">
        <v>2017</v>
      </c>
      <c r="D5703" s="113" t="s">
        <v>132</v>
      </c>
      <c r="E5703" s="113" t="s">
        <v>123</v>
      </c>
      <c r="F5703" s="113" t="s">
        <v>200</v>
      </c>
      <c r="G5703" s="113">
        <v>2.0131975988581199</v>
      </c>
    </row>
    <row r="5704" spans="1:7" x14ac:dyDescent="0.25">
      <c r="A5704" s="108" t="str">
        <f t="shared" si="89"/>
        <v>CY_2017_1A3(FU)_SOx</v>
      </c>
      <c r="B5704" s="113" t="s">
        <v>143</v>
      </c>
      <c r="C5704" s="113">
        <v>2017</v>
      </c>
      <c r="D5704" s="113" t="s">
        <v>134</v>
      </c>
      <c r="E5704" s="113" t="s">
        <v>201</v>
      </c>
      <c r="F5704" s="113" t="s">
        <v>200</v>
      </c>
      <c r="G5704" s="113">
        <v>1.29440208001674E-2</v>
      </c>
    </row>
    <row r="5705" spans="1:7" x14ac:dyDescent="0.25">
      <c r="A5705" s="108" t="str">
        <f t="shared" si="89"/>
        <v>CY_2017_1A3(FS)_SOx</v>
      </c>
      <c r="B5705" s="113" t="s">
        <v>143</v>
      </c>
      <c r="C5705" s="113">
        <v>2017</v>
      </c>
      <c r="D5705" s="113" t="s">
        <v>132</v>
      </c>
      <c r="E5705" s="113" t="s">
        <v>201</v>
      </c>
      <c r="F5705" s="113" t="s">
        <v>200</v>
      </c>
      <c r="G5705" s="113">
        <v>1.29440208001674E-2</v>
      </c>
    </row>
    <row r="5706" spans="1:7" x14ac:dyDescent="0.25">
      <c r="A5706" s="108" t="str">
        <f t="shared" si="89"/>
        <v>CY_2017_1A3(FU)_NH3</v>
      </c>
      <c r="B5706" s="113" t="s">
        <v>143</v>
      </c>
      <c r="C5706" s="113">
        <v>2017</v>
      </c>
      <c r="D5706" s="113" t="s">
        <v>134</v>
      </c>
      <c r="E5706" s="113" t="s">
        <v>124</v>
      </c>
      <c r="F5706" s="113" t="s">
        <v>200</v>
      </c>
      <c r="G5706" s="113">
        <v>0.14023724359168399</v>
      </c>
    </row>
    <row r="5707" spans="1:7" x14ac:dyDescent="0.25">
      <c r="A5707" s="108" t="str">
        <f t="shared" si="89"/>
        <v>CY_2017_1A3(FS)_NH3</v>
      </c>
      <c r="B5707" s="113" t="s">
        <v>143</v>
      </c>
      <c r="C5707" s="113">
        <v>2017</v>
      </c>
      <c r="D5707" s="113" t="s">
        <v>132</v>
      </c>
      <c r="E5707" s="113" t="s">
        <v>124</v>
      </c>
      <c r="F5707" s="113" t="s">
        <v>200</v>
      </c>
      <c r="G5707" s="113">
        <v>0.14023724359168399</v>
      </c>
    </row>
    <row r="5708" spans="1:7" x14ac:dyDescent="0.25">
      <c r="A5708" s="108" t="str">
        <f t="shared" si="89"/>
        <v>CY_2017_1A3(FU)_PM2.5</v>
      </c>
      <c r="B5708" s="113" t="s">
        <v>143</v>
      </c>
      <c r="C5708" s="113">
        <v>2017</v>
      </c>
      <c r="D5708" s="113" t="s">
        <v>134</v>
      </c>
      <c r="E5708" s="113" t="s">
        <v>203</v>
      </c>
      <c r="F5708" s="113" t="s">
        <v>200</v>
      </c>
      <c r="G5708" s="113">
        <v>0.328716447308877</v>
      </c>
    </row>
    <row r="5709" spans="1:7" x14ac:dyDescent="0.25">
      <c r="A5709" s="108" t="str">
        <f t="shared" si="89"/>
        <v>CY_2017_1A3(FS)_PM2.5</v>
      </c>
      <c r="B5709" s="113" t="s">
        <v>143</v>
      </c>
      <c r="C5709" s="113">
        <v>2017</v>
      </c>
      <c r="D5709" s="113" t="s">
        <v>132</v>
      </c>
      <c r="E5709" s="113" t="s">
        <v>203</v>
      </c>
      <c r="F5709" s="113" t="s">
        <v>200</v>
      </c>
      <c r="G5709" s="113">
        <v>0.328716447308877</v>
      </c>
    </row>
    <row r="5710" spans="1:7" x14ac:dyDescent="0.25">
      <c r="A5710" s="108" t="str">
        <f t="shared" si="89"/>
        <v>CY_2017_3D_NOx</v>
      </c>
      <c r="B5710" s="113" t="s">
        <v>143</v>
      </c>
      <c r="C5710" s="113">
        <v>2017</v>
      </c>
      <c r="D5710" s="113" t="s">
        <v>206</v>
      </c>
      <c r="E5710" s="113" t="s">
        <v>199</v>
      </c>
      <c r="F5710" s="113" t="s">
        <v>200</v>
      </c>
      <c r="G5710" s="113">
        <v>0.93688936410023904</v>
      </c>
    </row>
    <row r="5711" spans="1:7" x14ac:dyDescent="0.25">
      <c r="A5711" s="108" t="str">
        <f t="shared" si="89"/>
        <v>CY_2018_NATIONAL TOTAL_NOx</v>
      </c>
      <c r="B5711" s="113" t="s">
        <v>143</v>
      </c>
      <c r="C5711" s="113">
        <v>2018</v>
      </c>
      <c r="D5711" s="113" t="s">
        <v>122</v>
      </c>
      <c r="E5711" s="113" t="s">
        <v>199</v>
      </c>
      <c r="F5711" s="113" t="s">
        <v>200</v>
      </c>
      <c r="G5711" s="113">
        <v>13.1763711639727</v>
      </c>
    </row>
    <row r="5712" spans="1:7" x14ac:dyDescent="0.25">
      <c r="A5712" s="108" t="str">
        <f t="shared" si="89"/>
        <v>CY_2018_NATIONAL TOTAL_NMVOC</v>
      </c>
      <c r="B5712" s="113" t="s">
        <v>143</v>
      </c>
      <c r="C5712" s="113">
        <v>2018</v>
      </c>
      <c r="D5712" s="113" t="s">
        <v>122</v>
      </c>
      <c r="E5712" s="113" t="s">
        <v>123</v>
      </c>
      <c r="F5712" s="113" t="s">
        <v>200</v>
      </c>
      <c r="G5712" s="113">
        <v>8.2201806260534909</v>
      </c>
    </row>
    <row r="5713" spans="1:7" x14ac:dyDescent="0.25">
      <c r="A5713" s="108" t="str">
        <f t="shared" si="89"/>
        <v>CY_2018_NATIONAL TOTAL_SOx</v>
      </c>
      <c r="B5713" s="113" t="s">
        <v>143</v>
      </c>
      <c r="C5713" s="113">
        <v>2018</v>
      </c>
      <c r="D5713" s="113" t="s">
        <v>122</v>
      </c>
      <c r="E5713" s="113" t="s">
        <v>201</v>
      </c>
      <c r="F5713" s="113" t="s">
        <v>200</v>
      </c>
      <c r="G5713" s="113">
        <v>16.945775846882999</v>
      </c>
    </row>
    <row r="5714" spans="1:7" x14ac:dyDescent="0.25">
      <c r="A5714" s="108" t="str">
        <f t="shared" si="89"/>
        <v>CY_2018_NATIONAL TOTAL_NH3</v>
      </c>
      <c r="B5714" s="113" t="s">
        <v>143</v>
      </c>
      <c r="C5714" s="113">
        <v>2018</v>
      </c>
      <c r="D5714" s="113" t="s">
        <v>122</v>
      </c>
      <c r="E5714" s="113" t="s">
        <v>124</v>
      </c>
      <c r="F5714" s="113" t="s">
        <v>200</v>
      </c>
      <c r="G5714" s="113">
        <v>7.4706274390113103</v>
      </c>
    </row>
    <row r="5715" spans="1:7" x14ac:dyDescent="0.25">
      <c r="A5715" s="108" t="str">
        <f t="shared" si="89"/>
        <v>CY_2018_NATIONAL TOTAL_PM2.5</v>
      </c>
      <c r="B5715" s="113" t="s">
        <v>143</v>
      </c>
      <c r="C5715" s="113">
        <v>2018</v>
      </c>
      <c r="D5715" s="113" t="s">
        <v>122</v>
      </c>
      <c r="E5715" s="113" t="s">
        <v>203</v>
      </c>
      <c r="F5715" s="113" t="s">
        <v>200</v>
      </c>
      <c r="G5715" s="113">
        <v>0.99276043817316695</v>
      </c>
    </row>
    <row r="5716" spans="1:7" x14ac:dyDescent="0.25">
      <c r="A5716" s="108" t="str">
        <f t="shared" si="89"/>
        <v>CY_2018_NATIONAL TOTAL_Pb</v>
      </c>
      <c r="B5716" s="113" t="s">
        <v>143</v>
      </c>
      <c r="C5716" s="113">
        <v>2018</v>
      </c>
      <c r="D5716" s="113" t="s">
        <v>122</v>
      </c>
      <c r="E5716" s="113" t="s">
        <v>125</v>
      </c>
      <c r="F5716" s="113" t="s">
        <v>200</v>
      </c>
      <c r="G5716" s="113">
        <v>1.0885636050272001E-3</v>
      </c>
    </row>
    <row r="5717" spans="1:7" x14ac:dyDescent="0.25">
      <c r="A5717" s="108" t="str">
        <f t="shared" si="89"/>
        <v>CY_2018_NATIONAL TOTAL_Cd</v>
      </c>
      <c r="B5717" s="113" t="s">
        <v>143</v>
      </c>
      <c r="C5717" s="113">
        <v>2018</v>
      </c>
      <c r="D5717" s="113" t="s">
        <v>122</v>
      </c>
      <c r="E5717" s="113" t="s">
        <v>126</v>
      </c>
      <c r="F5717" s="113" t="s">
        <v>200</v>
      </c>
      <c r="G5717" s="150">
        <v>3.8265387512896399E-5</v>
      </c>
    </row>
    <row r="5718" spans="1:7" x14ac:dyDescent="0.25">
      <c r="A5718" s="108" t="str">
        <f t="shared" si="89"/>
        <v>CY_2018_NATIONAL TOTAL_Hg</v>
      </c>
      <c r="B5718" s="113" t="s">
        <v>143</v>
      </c>
      <c r="C5718" s="113">
        <v>2018</v>
      </c>
      <c r="D5718" s="113" t="s">
        <v>122</v>
      </c>
      <c r="E5718" s="113" t="s">
        <v>127</v>
      </c>
      <c r="F5718" s="113" t="s">
        <v>200</v>
      </c>
      <c r="G5718" s="150">
        <v>3.0859175667097599E-5</v>
      </c>
    </row>
    <row r="5719" spans="1:7" x14ac:dyDescent="0.25">
      <c r="A5719" s="108" t="str">
        <f t="shared" si="89"/>
        <v>CY_2018_NATIONAL TOTAL_DIOX</v>
      </c>
      <c r="B5719" s="113" t="s">
        <v>143</v>
      </c>
      <c r="C5719" s="113">
        <v>2018</v>
      </c>
      <c r="D5719" s="113" t="s">
        <v>122</v>
      </c>
      <c r="E5719" s="113" t="s">
        <v>128</v>
      </c>
      <c r="F5719" s="113" t="s">
        <v>200</v>
      </c>
      <c r="G5719" s="150">
        <v>5.8679196917192395E-10</v>
      </c>
    </row>
    <row r="5720" spans="1:7" x14ac:dyDescent="0.25">
      <c r="A5720" s="108" t="str">
        <f t="shared" si="89"/>
        <v>CY_2018_NATIONAL TOTAL_PAH</v>
      </c>
      <c r="B5720" s="113" t="s">
        <v>143</v>
      </c>
      <c r="C5720" s="113">
        <v>2018</v>
      </c>
      <c r="D5720" s="113" t="s">
        <v>122</v>
      </c>
      <c r="E5720" s="113" t="s">
        <v>129</v>
      </c>
      <c r="F5720" s="113" t="s">
        <v>200</v>
      </c>
      <c r="G5720" s="113">
        <v>6.6432352842826997E-4</v>
      </c>
    </row>
    <row r="5721" spans="1:7" x14ac:dyDescent="0.25">
      <c r="A5721" s="108" t="str">
        <f t="shared" si="89"/>
        <v>CY_2018_NATIONAL TOTAL_HCB</v>
      </c>
      <c r="B5721" s="113" t="s">
        <v>143</v>
      </c>
      <c r="C5721" s="113">
        <v>2018</v>
      </c>
      <c r="D5721" s="113" t="s">
        <v>122</v>
      </c>
      <c r="E5721" s="113" t="s">
        <v>130</v>
      </c>
      <c r="F5721" s="113" t="s">
        <v>200</v>
      </c>
      <c r="G5721" s="150">
        <v>2.31420025469338E-8</v>
      </c>
    </row>
    <row r="5722" spans="1:7" x14ac:dyDescent="0.25">
      <c r="A5722" s="108" t="str">
        <f t="shared" si="89"/>
        <v>CY_2018_NATIONAL TOTAL_PCB</v>
      </c>
      <c r="B5722" s="113" t="s">
        <v>143</v>
      </c>
      <c r="C5722" s="113">
        <v>2018</v>
      </c>
      <c r="D5722" s="113" t="s">
        <v>122</v>
      </c>
      <c r="E5722" s="113" t="s">
        <v>259</v>
      </c>
      <c r="F5722" s="113" t="s">
        <v>200</v>
      </c>
      <c r="G5722" s="150">
        <v>3.67453334615096E-8</v>
      </c>
    </row>
    <row r="5723" spans="1:7" x14ac:dyDescent="0.25">
      <c r="A5723" s="108" t="str">
        <f t="shared" si="89"/>
        <v>CY_2018_1A3(FU)_NOx</v>
      </c>
      <c r="B5723" s="113" t="s">
        <v>143</v>
      </c>
      <c r="C5723" s="113">
        <v>2018</v>
      </c>
      <c r="D5723" s="113" t="s">
        <v>134</v>
      </c>
      <c r="E5723" s="113" t="s">
        <v>199</v>
      </c>
      <c r="F5723" s="113" t="s">
        <v>200</v>
      </c>
      <c r="G5723" s="113">
        <v>5.1585715483005998</v>
      </c>
    </row>
    <row r="5724" spans="1:7" x14ac:dyDescent="0.25">
      <c r="A5724" s="108" t="str">
        <f t="shared" si="89"/>
        <v>CY_2018_1A3(FS)_NOx</v>
      </c>
      <c r="B5724" s="113" t="s">
        <v>143</v>
      </c>
      <c r="C5724" s="113">
        <v>2018</v>
      </c>
      <c r="D5724" s="113" t="s">
        <v>132</v>
      </c>
      <c r="E5724" s="113" t="s">
        <v>199</v>
      </c>
      <c r="F5724" s="113" t="s">
        <v>200</v>
      </c>
      <c r="G5724" s="113">
        <v>5.1585715483005998</v>
      </c>
    </row>
    <row r="5725" spans="1:7" x14ac:dyDescent="0.25">
      <c r="A5725" s="108" t="str">
        <f t="shared" si="89"/>
        <v>CY_2018_1A3(FU)_NMVOC</v>
      </c>
      <c r="B5725" s="113" t="s">
        <v>143</v>
      </c>
      <c r="C5725" s="113">
        <v>2018</v>
      </c>
      <c r="D5725" s="113" t="s">
        <v>134</v>
      </c>
      <c r="E5725" s="113" t="s">
        <v>123</v>
      </c>
      <c r="F5725" s="113" t="s">
        <v>200</v>
      </c>
      <c r="G5725" s="113">
        <v>1.9420210959402999</v>
      </c>
    </row>
    <row r="5726" spans="1:7" x14ac:dyDescent="0.25">
      <c r="A5726" s="108" t="str">
        <f t="shared" si="89"/>
        <v>CY_2018_1A3(FS)_NMVOC</v>
      </c>
      <c r="B5726" s="113" t="s">
        <v>143</v>
      </c>
      <c r="C5726" s="113">
        <v>2018</v>
      </c>
      <c r="D5726" s="113" t="s">
        <v>132</v>
      </c>
      <c r="E5726" s="113" t="s">
        <v>123</v>
      </c>
      <c r="F5726" s="113" t="s">
        <v>200</v>
      </c>
      <c r="G5726" s="113">
        <v>1.9420210959402999</v>
      </c>
    </row>
    <row r="5727" spans="1:7" x14ac:dyDescent="0.25">
      <c r="A5727" s="108" t="str">
        <f t="shared" si="89"/>
        <v>CY_2018_1A3(FU)_SOx</v>
      </c>
      <c r="B5727" s="113" t="s">
        <v>143</v>
      </c>
      <c r="C5727" s="113">
        <v>2018</v>
      </c>
      <c r="D5727" s="113" t="s">
        <v>134</v>
      </c>
      <c r="E5727" s="113" t="s">
        <v>201</v>
      </c>
      <c r="F5727" s="113" t="s">
        <v>200</v>
      </c>
      <c r="G5727" s="113">
        <v>1.3004326445172701E-2</v>
      </c>
    </row>
    <row r="5728" spans="1:7" x14ac:dyDescent="0.25">
      <c r="A5728" s="108" t="str">
        <f t="shared" si="89"/>
        <v>CY_2018_1A3(FS)_SOx</v>
      </c>
      <c r="B5728" s="113" t="s">
        <v>143</v>
      </c>
      <c r="C5728" s="113">
        <v>2018</v>
      </c>
      <c r="D5728" s="113" t="s">
        <v>132</v>
      </c>
      <c r="E5728" s="113" t="s">
        <v>201</v>
      </c>
      <c r="F5728" s="113" t="s">
        <v>200</v>
      </c>
      <c r="G5728" s="113">
        <v>1.3004326445172701E-2</v>
      </c>
    </row>
    <row r="5729" spans="1:7" x14ac:dyDescent="0.25">
      <c r="A5729" s="108" t="str">
        <f t="shared" si="89"/>
        <v>CY_2018_1A3(FU)_NH3</v>
      </c>
      <c r="B5729" s="113" t="s">
        <v>143</v>
      </c>
      <c r="C5729" s="113">
        <v>2018</v>
      </c>
      <c r="D5729" s="113" t="s">
        <v>134</v>
      </c>
      <c r="E5729" s="113" t="s">
        <v>124</v>
      </c>
      <c r="F5729" s="113" t="s">
        <v>200</v>
      </c>
      <c r="G5729" s="113">
        <v>0.13230329814154401</v>
      </c>
    </row>
    <row r="5730" spans="1:7" x14ac:dyDescent="0.25">
      <c r="A5730" s="108" t="str">
        <f t="shared" si="89"/>
        <v>CY_2018_1A3(FS)_NH3</v>
      </c>
      <c r="B5730" s="113" t="s">
        <v>143</v>
      </c>
      <c r="C5730" s="113">
        <v>2018</v>
      </c>
      <c r="D5730" s="113" t="s">
        <v>132</v>
      </c>
      <c r="E5730" s="113" t="s">
        <v>124</v>
      </c>
      <c r="F5730" s="113" t="s">
        <v>200</v>
      </c>
      <c r="G5730" s="113">
        <v>0.13230329814154401</v>
      </c>
    </row>
    <row r="5731" spans="1:7" x14ac:dyDescent="0.25">
      <c r="A5731" s="108" t="str">
        <f t="shared" si="89"/>
        <v>CY_2018_1A3(FU)_PM2.5</v>
      </c>
      <c r="B5731" s="113" t="s">
        <v>143</v>
      </c>
      <c r="C5731" s="113">
        <v>2018</v>
      </c>
      <c r="D5731" s="113" t="s">
        <v>134</v>
      </c>
      <c r="E5731" s="113" t="s">
        <v>203</v>
      </c>
      <c r="F5731" s="113" t="s">
        <v>200</v>
      </c>
      <c r="G5731" s="113">
        <v>0.32233331599339698</v>
      </c>
    </row>
    <row r="5732" spans="1:7" x14ac:dyDescent="0.25">
      <c r="A5732" s="108" t="str">
        <f t="shared" si="89"/>
        <v>CY_2018_1A3(FS)_PM2.5</v>
      </c>
      <c r="B5732" s="113" t="s">
        <v>143</v>
      </c>
      <c r="C5732" s="113">
        <v>2018</v>
      </c>
      <c r="D5732" s="113" t="s">
        <v>132</v>
      </c>
      <c r="E5732" s="113" t="s">
        <v>203</v>
      </c>
      <c r="F5732" s="113" t="s">
        <v>200</v>
      </c>
      <c r="G5732" s="113">
        <v>0.32233331599339698</v>
      </c>
    </row>
    <row r="5733" spans="1:7" x14ac:dyDescent="0.25">
      <c r="A5733" s="108" t="str">
        <f t="shared" si="89"/>
        <v>CY_2018_3D_NOx</v>
      </c>
      <c r="B5733" s="113" t="s">
        <v>143</v>
      </c>
      <c r="C5733" s="113">
        <v>2018</v>
      </c>
      <c r="D5733" s="113" t="s">
        <v>206</v>
      </c>
      <c r="E5733" s="113" t="s">
        <v>199</v>
      </c>
      <c r="F5733" s="113" t="s">
        <v>200</v>
      </c>
      <c r="G5733" s="113">
        <v>1.0049536710115701</v>
      </c>
    </row>
    <row r="5734" spans="1:7" x14ac:dyDescent="0.25">
      <c r="A5734" s="108" t="str">
        <f t="shared" si="89"/>
        <v>CY_2019_NATIONAL TOTAL_NOx</v>
      </c>
      <c r="B5734" s="113" t="s">
        <v>143</v>
      </c>
      <c r="C5734" s="113">
        <v>2019</v>
      </c>
      <c r="D5734" s="113" t="s">
        <v>122</v>
      </c>
      <c r="E5734" s="113" t="s">
        <v>199</v>
      </c>
      <c r="F5734" s="113" t="s">
        <v>200</v>
      </c>
      <c r="G5734" s="113">
        <v>14.2094822266841</v>
      </c>
    </row>
    <row r="5735" spans="1:7" x14ac:dyDescent="0.25">
      <c r="A5735" s="108" t="str">
        <f t="shared" si="89"/>
        <v>CY_2019_NATIONAL TOTAL_NMVOC</v>
      </c>
      <c r="B5735" s="113" t="s">
        <v>143</v>
      </c>
      <c r="C5735" s="113">
        <v>2019</v>
      </c>
      <c r="D5735" s="113" t="s">
        <v>122</v>
      </c>
      <c r="E5735" s="113" t="s">
        <v>123</v>
      </c>
      <c r="F5735" s="113" t="s">
        <v>200</v>
      </c>
      <c r="G5735" s="113">
        <v>8.0538997981841494</v>
      </c>
    </row>
    <row r="5736" spans="1:7" x14ac:dyDescent="0.25">
      <c r="A5736" s="108" t="str">
        <f t="shared" si="89"/>
        <v>CY_2019_NATIONAL TOTAL_SOx</v>
      </c>
      <c r="B5736" s="113" t="s">
        <v>143</v>
      </c>
      <c r="C5736" s="113">
        <v>2019</v>
      </c>
      <c r="D5736" s="113" t="s">
        <v>122</v>
      </c>
      <c r="E5736" s="113" t="s">
        <v>201</v>
      </c>
      <c r="F5736" s="113" t="s">
        <v>200</v>
      </c>
      <c r="G5736" s="113">
        <v>15.8741750134404</v>
      </c>
    </row>
    <row r="5737" spans="1:7" x14ac:dyDescent="0.25">
      <c r="A5737" s="108" t="str">
        <f t="shared" si="89"/>
        <v>CY_2019_NATIONAL TOTAL_NH3</v>
      </c>
      <c r="B5737" s="113" t="s">
        <v>143</v>
      </c>
      <c r="C5737" s="113">
        <v>2019</v>
      </c>
      <c r="D5737" s="113" t="s">
        <v>122</v>
      </c>
      <c r="E5737" s="113" t="s">
        <v>124</v>
      </c>
      <c r="F5737" s="113" t="s">
        <v>200</v>
      </c>
      <c r="G5737" s="113">
        <v>7.5948547665816797</v>
      </c>
    </row>
    <row r="5738" spans="1:7" x14ac:dyDescent="0.25">
      <c r="A5738" s="108" t="str">
        <f t="shared" si="89"/>
        <v>CY_2019_NATIONAL TOTAL_PM2.5</v>
      </c>
      <c r="B5738" s="113" t="s">
        <v>143</v>
      </c>
      <c r="C5738" s="113">
        <v>2019</v>
      </c>
      <c r="D5738" s="113" t="s">
        <v>122</v>
      </c>
      <c r="E5738" s="113" t="s">
        <v>203</v>
      </c>
      <c r="F5738" s="113" t="s">
        <v>200</v>
      </c>
      <c r="G5738" s="113">
        <v>1.0319832050815601</v>
      </c>
    </row>
    <row r="5739" spans="1:7" x14ac:dyDescent="0.25">
      <c r="A5739" s="108" t="str">
        <f t="shared" si="89"/>
        <v>CY_2019_NATIONAL TOTAL_Pb</v>
      </c>
      <c r="B5739" s="113" t="s">
        <v>143</v>
      </c>
      <c r="C5739" s="113">
        <v>2019</v>
      </c>
      <c r="D5739" s="113" t="s">
        <v>122</v>
      </c>
      <c r="E5739" s="113" t="s">
        <v>125</v>
      </c>
      <c r="F5739" s="113" t="s">
        <v>200</v>
      </c>
      <c r="G5739" s="113">
        <v>1.0562458714905301E-3</v>
      </c>
    </row>
    <row r="5740" spans="1:7" x14ac:dyDescent="0.25">
      <c r="A5740" s="108" t="str">
        <f t="shared" si="89"/>
        <v>CY_2019_NATIONAL TOTAL_Cd</v>
      </c>
      <c r="B5740" s="113" t="s">
        <v>143</v>
      </c>
      <c r="C5740" s="113">
        <v>2019</v>
      </c>
      <c r="D5740" s="113" t="s">
        <v>122</v>
      </c>
      <c r="E5740" s="113" t="s">
        <v>126</v>
      </c>
      <c r="F5740" s="113" t="s">
        <v>200</v>
      </c>
      <c r="G5740" s="150">
        <v>3.4919024453374698E-5</v>
      </c>
    </row>
    <row r="5741" spans="1:7" x14ac:dyDescent="0.25">
      <c r="A5741" s="108" t="str">
        <f t="shared" si="89"/>
        <v>CY_2019_NATIONAL TOTAL_Hg</v>
      </c>
      <c r="B5741" s="113" t="s">
        <v>143</v>
      </c>
      <c r="C5741" s="113">
        <v>2019</v>
      </c>
      <c r="D5741" s="113" t="s">
        <v>122</v>
      </c>
      <c r="E5741" s="113" t="s">
        <v>127</v>
      </c>
      <c r="F5741" s="113" t="s">
        <v>200</v>
      </c>
      <c r="G5741" s="150">
        <v>2.8710054741763498E-5</v>
      </c>
    </row>
    <row r="5742" spans="1:7" x14ac:dyDescent="0.25">
      <c r="A5742" s="108" t="str">
        <f t="shared" si="89"/>
        <v>CY_2019_NATIONAL TOTAL_DIOX</v>
      </c>
      <c r="B5742" s="113" t="s">
        <v>143</v>
      </c>
      <c r="C5742" s="113">
        <v>2019</v>
      </c>
      <c r="D5742" s="113" t="s">
        <v>122</v>
      </c>
      <c r="E5742" s="113" t="s">
        <v>128</v>
      </c>
      <c r="F5742" s="113" t="s">
        <v>200</v>
      </c>
      <c r="G5742" s="150">
        <v>5.3146262347845302E-10</v>
      </c>
    </row>
    <row r="5743" spans="1:7" x14ac:dyDescent="0.25">
      <c r="A5743" s="108" t="str">
        <f t="shared" si="89"/>
        <v>CY_2019_NATIONAL TOTAL_PAH</v>
      </c>
      <c r="B5743" s="113" t="s">
        <v>143</v>
      </c>
      <c r="C5743" s="113">
        <v>2019</v>
      </c>
      <c r="D5743" s="113" t="s">
        <v>122</v>
      </c>
      <c r="E5743" s="113" t="s">
        <v>129</v>
      </c>
      <c r="F5743" s="113" t="s">
        <v>200</v>
      </c>
      <c r="G5743" s="113">
        <v>6.4657893522705799E-4</v>
      </c>
    </row>
    <row r="5744" spans="1:7" x14ac:dyDescent="0.25">
      <c r="A5744" s="108" t="str">
        <f t="shared" si="89"/>
        <v>CY_2019_NATIONAL TOTAL_HCB</v>
      </c>
      <c r="B5744" s="113" t="s">
        <v>143</v>
      </c>
      <c r="C5744" s="113">
        <v>2019</v>
      </c>
      <c r="D5744" s="113" t="s">
        <v>122</v>
      </c>
      <c r="E5744" s="113" t="s">
        <v>130</v>
      </c>
      <c r="F5744" s="113" t="s">
        <v>200</v>
      </c>
      <c r="G5744" s="150">
        <v>4.2649247154309898E-8</v>
      </c>
    </row>
    <row r="5745" spans="1:7" x14ac:dyDescent="0.25">
      <c r="A5745" s="108" t="str">
        <f t="shared" si="89"/>
        <v>CY_2019_NATIONAL TOTAL_PCB</v>
      </c>
      <c r="B5745" s="113" t="s">
        <v>143</v>
      </c>
      <c r="C5745" s="113">
        <v>2019</v>
      </c>
      <c r="D5745" s="113" t="s">
        <v>122</v>
      </c>
      <c r="E5745" s="113" t="s">
        <v>259</v>
      </c>
      <c r="F5745" s="113" t="s">
        <v>200</v>
      </c>
      <c r="G5745" s="150">
        <v>3.4193828068899698E-8</v>
      </c>
    </row>
    <row r="5746" spans="1:7" x14ac:dyDescent="0.25">
      <c r="A5746" s="108" t="str">
        <f t="shared" si="89"/>
        <v>CY_2019_1A3(FU)_NOx</v>
      </c>
      <c r="B5746" s="113" t="s">
        <v>143</v>
      </c>
      <c r="C5746" s="113">
        <v>2019</v>
      </c>
      <c r="D5746" s="113" t="s">
        <v>134</v>
      </c>
      <c r="E5746" s="113" t="s">
        <v>199</v>
      </c>
      <c r="F5746" s="113" t="s">
        <v>200</v>
      </c>
      <c r="G5746" s="113">
        <v>5.7023864472521302</v>
      </c>
    </row>
    <row r="5747" spans="1:7" x14ac:dyDescent="0.25">
      <c r="A5747" s="108" t="str">
        <f t="shared" si="89"/>
        <v>CY_2019_1A3(FS)_NOx</v>
      </c>
      <c r="B5747" s="113" t="s">
        <v>143</v>
      </c>
      <c r="C5747" s="113">
        <v>2019</v>
      </c>
      <c r="D5747" s="113" t="s">
        <v>132</v>
      </c>
      <c r="E5747" s="113" t="s">
        <v>199</v>
      </c>
      <c r="F5747" s="113" t="s">
        <v>200</v>
      </c>
      <c r="G5747" s="113">
        <v>5.7023864472521302</v>
      </c>
    </row>
    <row r="5748" spans="1:7" x14ac:dyDescent="0.25">
      <c r="A5748" s="108" t="str">
        <f t="shared" si="89"/>
        <v>CY_2019_1A3(FU)_NMVOC</v>
      </c>
      <c r="B5748" s="113" t="s">
        <v>143</v>
      </c>
      <c r="C5748" s="113">
        <v>2019</v>
      </c>
      <c r="D5748" s="113" t="s">
        <v>134</v>
      </c>
      <c r="E5748" s="113" t="s">
        <v>123</v>
      </c>
      <c r="F5748" s="113" t="s">
        <v>200</v>
      </c>
      <c r="G5748" s="113">
        <v>1.88862289489709</v>
      </c>
    </row>
    <row r="5749" spans="1:7" x14ac:dyDescent="0.25">
      <c r="A5749" s="108" t="str">
        <f t="shared" si="89"/>
        <v>CY_2019_1A3(FS)_NMVOC</v>
      </c>
      <c r="B5749" s="113" t="s">
        <v>143</v>
      </c>
      <c r="C5749" s="113">
        <v>2019</v>
      </c>
      <c r="D5749" s="113" t="s">
        <v>132</v>
      </c>
      <c r="E5749" s="113" t="s">
        <v>123</v>
      </c>
      <c r="F5749" s="113" t="s">
        <v>200</v>
      </c>
      <c r="G5749" s="113">
        <v>1.88862289489709</v>
      </c>
    </row>
    <row r="5750" spans="1:7" x14ac:dyDescent="0.25">
      <c r="A5750" s="108" t="str">
        <f t="shared" si="89"/>
        <v>CY_2019_1A3(FU)_SOx</v>
      </c>
      <c r="B5750" s="113" t="s">
        <v>143</v>
      </c>
      <c r="C5750" s="113">
        <v>2019</v>
      </c>
      <c r="D5750" s="113" t="s">
        <v>134</v>
      </c>
      <c r="E5750" s="113" t="s">
        <v>201</v>
      </c>
      <c r="F5750" s="113" t="s">
        <v>200</v>
      </c>
      <c r="G5750" s="113">
        <v>1.3128764804145E-2</v>
      </c>
    </row>
    <row r="5751" spans="1:7" x14ac:dyDescent="0.25">
      <c r="A5751" s="108" t="str">
        <f t="shared" si="89"/>
        <v>CY_2019_1A3(FS)_SOx</v>
      </c>
      <c r="B5751" s="113" t="s">
        <v>143</v>
      </c>
      <c r="C5751" s="113">
        <v>2019</v>
      </c>
      <c r="D5751" s="113" t="s">
        <v>132</v>
      </c>
      <c r="E5751" s="113" t="s">
        <v>201</v>
      </c>
      <c r="F5751" s="113" t="s">
        <v>200</v>
      </c>
      <c r="G5751" s="113">
        <v>1.3128764804145E-2</v>
      </c>
    </row>
    <row r="5752" spans="1:7" x14ac:dyDescent="0.25">
      <c r="A5752" s="108" t="str">
        <f t="shared" si="89"/>
        <v>CY_2019_1A3(FU)_NH3</v>
      </c>
      <c r="B5752" s="113" t="s">
        <v>143</v>
      </c>
      <c r="C5752" s="113">
        <v>2019</v>
      </c>
      <c r="D5752" s="113" t="s">
        <v>134</v>
      </c>
      <c r="E5752" s="113" t="s">
        <v>124</v>
      </c>
      <c r="F5752" s="113" t="s">
        <v>200</v>
      </c>
      <c r="G5752" s="113">
        <v>0.127075741210955</v>
      </c>
    </row>
    <row r="5753" spans="1:7" x14ac:dyDescent="0.25">
      <c r="A5753" s="108" t="str">
        <f t="shared" si="89"/>
        <v>CY_2019_1A3(FS)_NH3</v>
      </c>
      <c r="B5753" s="113" t="s">
        <v>143</v>
      </c>
      <c r="C5753" s="113">
        <v>2019</v>
      </c>
      <c r="D5753" s="113" t="s">
        <v>132</v>
      </c>
      <c r="E5753" s="113" t="s">
        <v>124</v>
      </c>
      <c r="F5753" s="113" t="s">
        <v>200</v>
      </c>
      <c r="G5753" s="113">
        <v>0.127075741210955</v>
      </c>
    </row>
    <row r="5754" spans="1:7" x14ac:dyDescent="0.25">
      <c r="A5754" s="108" t="str">
        <f t="shared" si="89"/>
        <v>CY_2019_1A3(FU)_PM2.5</v>
      </c>
      <c r="B5754" s="113" t="s">
        <v>143</v>
      </c>
      <c r="C5754" s="113">
        <v>2019</v>
      </c>
      <c r="D5754" s="113" t="s">
        <v>134</v>
      </c>
      <c r="E5754" s="113" t="s">
        <v>203</v>
      </c>
      <c r="F5754" s="113" t="s">
        <v>200</v>
      </c>
      <c r="G5754" s="113">
        <v>0.31559909512217199</v>
      </c>
    </row>
    <row r="5755" spans="1:7" x14ac:dyDescent="0.25">
      <c r="A5755" s="108" t="str">
        <f t="shared" si="89"/>
        <v>CY_2019_1A3(FS)_PM2.5</v>
      </c>
      <c r="B5755" s="113" t="s">
        <v>143</v>
      </c>
      <c r="C5755" s="113">
        <v>2019</v>
      </c>
      <c r="D5755" s="113" t="s">
        <v>132</v>
      </c>
      <c r="E5755" s="113" t="s">
        <v>203</v>
      </c>
      <c r="F5755" s="113" t="s">
        <v>200</v>
      </c>
      <c r="G5755" s="113">
        <v>0.31559909512217199</v>
      </c>
    </row>
    <row r="5756" spans="1:7" x14ac:dyDescent="0.25">
      <c r="A5756" s="108" t="str">
        <f t="shared" si="89"/>
        <v>CY_2019_3D_NOx</v>
      </c>
      <c r="B5756" s="113" t="s">
        <v>143</v>
      </c>
      <c r="C5756" s="113">
        <v>2019</v>
      </c>
      <c r="D5756" s="113" t="s">
        <v>206</v>
      </c>
      <c r="E5756" s="113" t="s">
        <v>199</v>
      </c>
      <c r="F5756" s="113" t="s">
        <v>200</v>
      </c>
      <c r="G5756" s="113">
        <v>1.03532381536304</v>
      </c>
    </row>
    <row r="5757" spans="1:7" x14ac:dyDescent="0.25">
      <c r="A5757" s="108" t="str">
        <f t="shared" si="89"/>
        <v>CY_2020_NATIONAL TOTAL_NOx</v>
      </c>
      <c r="B5757" s="113" t="s">
        <v>143</v>
      </c>
      <c r="C5757" s="113">
        <v>2020</v>
      </c>
      <c r="D5757" s="113" t="s">
        <v>122</v>
      </c>
      <c r="E5757" s="113" t="s">
        <v>199</v>
      </c>
      <c r="F5757" s="113" t="s">
        <v>200</v>
      </c>
      <c r="G5757" s="113">
        <v>11.8563464326029</v>
      </c>
    </row>
    <row r="5758" spans="1:7" x14ac:dyDescent="0.25">
      <c r="A5758" s="108" t="str">
        <f t="shared" si="89"/>
        <v>CY_2020_NATIONAL TOTAL_NMVOC</v>
      </c>
      <c r="B5758" s="113" t="s">
        <v>143</v>
      </c>
      <c r="C5758" s="113">
        <v>2020</v>
      </c>
      <c r="D5758" s="113" t="s">
        <v>122</v>
      </c>
      <c r="E5758" s="113" t="s">
        <v>123</v>
      </c>
      <c r="F5758" s="113" t="s">
        <v>200</v>
      </c>
      <c r="G5758" s="113">
        <v>8.6412061157252893</v>
      </c>
    </row>
    <row r="5759" spans="1:7" x14ac:dyDescent="0.25">
      <c r="A5759" s="108" t="str">
        <f t="shared" si="89"/>
        <v>CY_2020_NATIONAL TOTAL_SOx</v>
      </c>
      <c r="B5759" s="113" t="s">
        <v>143</v>
      </c>
      <c r="C5759" s="113">
        <v>2020</v>
      </c>
      <c r="D5759" s="113" t="s">
        <v>122</v>
      </c>
      <c r="E5759" s="113" t="s">
        <v>201</v>
      </c>
      <c r="F5759" s="113" t="s">
        <v>200</v>
      </c>
      <c r="G5759" s="113">
        <v>11.5711306803965</v>
      </c>
    </row>
    <row r="5760" spans="1:7" x14ac:dyDescent="0.25">
      <c r="A5760" s="108" t="str">
        <f t="shared" si="89"/>
        <v>CY_2020_NATIONAL TOTAL_NH3</v>
      </c>
      <c r="B5760" s="113" t="s">
        <v>143</v>
      </c>
      <c r="C5760" s="113">
        <v>2020</v>
      </c>
      <c r="D5760" s="113" t="s">
        <v>122</v>
      </c>
      <c r="E5760" s="113" t="s">
        <v>124</v>
      </c>
      <c r="F5760" s="113" t="s">
        <v>200</v>
      </c>
      <c r="G5760" s="113">
        <v>7.9333913680459602</v>
      </c>
    </row>
    <row r="5761" spans="1:7" x14ac:dyDescent="0.25">
      <c r="A5761" s="108" t="str">
        <f t="shared" si="89"/>
        <v>CY_2020_NATIONAL TOTAL_PM2.5</v>
      </c>
      <c r="B5761" s="113" t="s">
        <v>143</v>
      </c>
      <c r="C5761" s="113">
        <v>2020</v>
      </c>
      <c r="D5761" s="113" t="s">
        <v>122</v>
      </c>
      <c r="E5761" s="113" t="s">
        <v>203</v>
      </c>
      <c r="F5761" s="113" t="s">
        <v>200</v>
      </c>
      <c r="G5761" s="113">
        <v>0.93863379523258605</v>
      </c>
    </row>
    <row r="5762" spans="1:7" x14ac:dyDescent="0.25">
      <c r="A5762" s="108" t="str">
        <f t="shared" ref="A5762:A5825" si="90">CONCATENATE(B5762,"_",C5762,"_",D5762,"_",E5762)</f>
        <v>CY_2020_NATIONAL TOTAL_Pb</v>
      </c>
      <c r="B5762" s="113" t="s">
        <v>143</v>
      </c>
      <c r="C5762" s="113">
        <v>2020</v>
      </c>
      <c r="D5762" s="113" t="s">
        <v>122</v>
      </c>
      <c r="E5762" s="113" t="s">
        <v>125</v>
      </c>
      <c r="F5762" s="113" t="s">
        <v>200</v>
      </c>
      <c r="G5762" s="113">
        <v>9.8095407033350511E-4</v>
      </c>
    </row>
    <row r="5763" spans="1:7" x14ac:dyDescent="0.25">
      <c r="A5763" s="108" t="str">
        <f t="shared" si="90"/>
        <v>CY_2020_NATIONAL TOTAL_Cd</v>
      </c>
      <c r="B5763" s="113" t="s">
        <v>143</v>
      </c>
      <c r="C5763" s="113">
        <v>2020</v>
      </c>
      <c r="D5763" s="113" t="s">
        <v>122</v>
      </c>
      <c r="E5763" s="113" t="s">
        <v>126</v>
      </c>
      <c r="F5763" s="113" t="s">
        <v>200</v>
      </c>
      <c r="G5763" s="150">
        <v>3.4238865302741501E-5</v>
      </c>
    </row>
    <row r="5764" spans="1:7" x14ac:dyDescent="0.25">
      <c r="A5764" s="108" t="str">
        <f t="shared" si="90"/>
        <v>CY_2020_NATIONAL TOTAL_Hg</v>
      </c>
      <c r="B5764" s="113" t="s">
        <v>143</v>
      </c>
      <c r="C5764" s="113">
        <v>2020</v>
      </c>
      <c r="D5764" s="113" t="s">
        <v>122</v>
      </c>
      <c r="E5764" s="113" t="s">
        <v>127</v>
      </c>
      <c r="F5764" s="113" t="s">
        <v>200</v>
      </c>
      <c r="G5764" s="150">
        <v>3.0082363552859002E-5</v>
      </c>
    </row>
    <row r="5765" spans="1:7" x14ac:dyDescent="0.25">
      <c r="A5765" s="108" t="str">
        <f t="shared" si="90"/>
        <v>CY_2020_NATIONAL TOTAL_DIOX</v>
      </c>
      <c r="B5765" s="113" t="s">
        <v>143</v>
      </c>
      <c r="C5765" s="113">
        <v>2020</v>
      </c>
      <c r="D5765" s="113" t="s">
        <v>122</v>
      </c>
      <c r="E5765" s="113" t="s">
        <v>128</v>
      </c>
      <c r="F5765" s="113" t="s">
        <v>200</v>
      </c>
      <c r="G5765" s="150">
        <v>5.1341466736579403E-10</v>
      </c>
    </row>
    <row r="5766" spans="1:7" x14ac:dyDescent="0.25">
      <c r="A5766" s="108" t="str">
        <f t="shared" si="90"/>
        <v>CY_2020_NATIONAL TOTAL_PAH</v>
      </c>
      <c r="B5766" s="113" t="s">
        <v>143</v>
      </c>
      <c r="C5766" s="113">
        <v>2020</v>
      </c>
      <c r="D5766" s="113" t="s">
        <v>122</v>
      </c>
      <c r="E5766" s="113" t="s">
        <v>129</v>
      </c>
      <c r="F5766" s="113" t="s">
        <v>200</v>
      </c>
      <c r="G5766" s="113">
        <v>7.1649321929495601E-4</v>
      </c>
    </row>
    <row r="5767" spans="1:7" x14ac:dyDescent="0.25">
      <c r="A5767" s="108" t="str">
        <f t="shared" si="90"/>
        <v>CY_2020_NATIONAL TOTAL_HCB</v>
      </c>
      <c r="B5767" s="113" t="s">
        <v>143</v>
      </c>
      <c r="C5767" s="113">
        <v>2020</v>
      </c>
      <c r="D5767" s="113" t="s">
        <v>122</v>
      </c>
      <c r="E5767" s="113" t="s">
        <v>130</v>
      </c>
      <c r="F5767" s="113" t="s">
        <v>200</v>
      </c>
      <c r="G5767" s="150">
        <v>4.3345673178876102E-8</v>
      </c>
    </row>
    <row r="5768" spans="1:7" x14ac:dyDescent="0.25">
      <c r="A5768" s="108" t="str">
        <f t="shared" si="90"/>
        <v>CY_2020_NATIONAL TOTAL_PCB</v>
      </c>
      <c r="B5768" s="113" t="s">
        <v>143</v>
      </c>
      <c r="C5768" s="113">
        <v>2020</v>
      </c>
      <c r="D5768" s="113" t="s">
        <v>122</v>
      </c>
      <c r="E5768" s="113" t="s">
        <v>259</v>
      </c>
      <c r="F5768" s="113" t="s">
        <v>200</v>
      </c>
      <c r="G5768" s="150">
        <v>3.6825786196300798E-8</v>
      </c>
    </row>
    <row r="5769" spans="1:7" x14ac:dyDescent="0.25">
      <c r="A5769" s="108" t="str">
        <f t="shared" si="90"/>
        <v>CY_2020_1A3(FU)_NOx</v>
      </c>
      <c r="B5769" s="113" t="s">
        <v>143</v>
      </c>
      <c r="C5769" s="113">
        <v>2020</v>
      </c>
      <c r="D5769" s="113" t="s">
        <v>134</v>
      </c>
      <c r="E5769" s="113" t="s">
        <v>199</v>
      </c>
      <c r="F5769" s="113" t="s">
        <v>200</v>
      </c>
      <c r="G5769" s="113">
        <v>4.7446787925355602</v>
      </c>
    </row>
    <row r="5770" spans="1:7" x14ac:dyDescent="0.25">
      <c r="A5770" s="108" t="str">
        <f t="shared" si="90"/>
        <v>CY_2020_1A3(FS)_NOx</v>
      </c>
      <c r="B5770" s="113" t="s">
        <v>143</v>
      </c>
      <c r="C5770" s="113">
        <v>2020</v>
      </c>
      <c r="D5770" s="113" t="s">
        <v>132</v>
      </c>
      <c r="E5770" s="113" t="s">
        <v>199</v>
      </c>
      <c r="F5770" s="113" t="s">
        <v>200</v>
      </c>
      <c r="G5770" s="113">
        <v>4.7446787925355602</v>
      </c>
    </row>
    <row r="5771" spans="1:7" x14ac:dyDescent="0.25">
      <c r="A5771" s="108" t="str">
        <f t="shared" si="90"/>
        <v>CY_2020_1A3(FU)_NMVOC</v>
      </c>
      <c r="B5771" s="113" t="s">
        <v>143</v>
      </c>
      <c r="C5771" s="113">
        <v>2020</v>
      </c>
      <c r="D5771" s="113" t="s">
        <v>134</v>
      </c>
      <c r="E5771" s="113" t="s">
        <v>123</v>
      </c>
      <c r="F5771" s="113" t="s">
        <v>200</v>
      </c>
      <c r="G5771" s="113">
        <v>1.6260531194444201</v>
      </c>
    </row>
    <row r="5772" spans="1:7" x14ac:dyDescent="0.25">
      <c r="A5772" s="108" t="str">
        <f t="shared" si="90"/>
        <v>CY_2020_1A3(FS)_NMVOC</v>
      </c>
      <c r="B5772" s="113" t="s">
        <v>143</v>
      </c>
      <c r="C5772" s="113">
        <v>2020</v>
      </c>
      <c r="D5772" s="113" t="s">
        <v>132</v>
      </c>
      <c r="E5772" s="113" t="s">
        <v>123</v>
      </c>
      <c r="F5772" s="113" t="s">
        <v>200</v>
      </c>
      <c r="G5772" s="113">
        <v>1.6260531194444201</v>
      </c>
    </row>
    <row r="5773" spans="1:7" x14ac:dyDescent="0.25">
      <c r="A5773" s="108" t="str">
        <f t="shared" si="90"/>
        <v>CY_2020_1A3(FU)_SOx</v>
      </c>
      <c r="B5773" s="113" t="s">
        <v>143</v>
      </c>
      <c r="C5773" s="113">
        <v>2020</v>
      </c>
      <c r="D5773" s="113" t="s">
        <v>134</v>
      </c>
      <c r="E5773" s="113" t="s">
        <v>201</v>
      </c>
      <c r="F5773" s="113" t="s">
        <v>200</v>
      </c>
      <c r="G5773" s="113">
        <v>1.1452076297114E-2</v>
      </c>
    </row>
    <row r="5774" spans="1:7" x14ac:dyDescent="0.25">
      <c r="A5774" s="108" t="str">
        <f t="shared" si="90"/>
        <v>CY_2020_1A3(FS)_SOx</v>
      </c>
      <c r="B5774" s="113" t="s">
        <v>143</v>
      </c>
      <c r="C5774" s="113">
        <v>2020</v>
      </c>
      <c r="D5774" s="113" t="s">
        <v>132</v>
      </c>
      <c r="E5774" s="113" t="s">
        <v>201</v>
      </c>
      <c r="F5774" s="113" t="s">
        <v>200</v>
      </c>
      <c r="G5774" s="113">
        <v>1.1452076297114E-2</v>
      </c>
    </row>
    <row r="5775" spans="1:7" x14ac:dyDescent="0.25">
      <c r="A5775" s="108" t="str">
        <f t="shared" si="90"/>
        <v>CY_2020_1A3(FU)_NH3</v>
      </c>
      <c r="B5775" s="113" t="s">
        <v>143</v>
      </c>
      <c r="C5775" s="113">
        <v>2020</v>
      </c>
      <c r="D5775" s="113" t="s">
        <v>134</v>
      </c>
      <c r="E5775" s="113" t="s">
        <v>124</v>
      </c>
      <c r="F5775" s="113" t="s">
        <v>200</v>
      </c>
      <c r="G5775" s="113">
        <v>0.104148405211022</v>
      </c>
    </row>
    <row r="5776" spans="1:7" x14ac:dyDescent="0.25">
      <c r="A5776" s="108" t="str">
        <f t="shared" si="90"/>
        <v>CY_2020_1A3(FS)_NH3</v>
      </c>
      <c r="B5776" s="113" t="s">
        <v>143</v>
      </c>
      <c r="C5776" s="113">
        <v>2020</v>
      </c>
      <c r="D5776" s="113" t="s">
        <v>132</v>
      </c>
      <c r="E5776" s="113" t="s">
        <v>124</v>
      </c>
      <c r="F5776" s="113" t="s">
        <v>200</v>
      </c>
      <c r="G5776" s="113">
        <v>0.104148405211022</v>
      </c>
    </row>
    <row r="5777" spans="1:7" x14ac:dyDescent="0.25">
      <c r="A5777" s="108" t="str">
        <f t="shared" si="90"/>
        <v>CY_2020_1A3(FU)_PM2.5</v>
      </c>
      <c r="B5777" s="113" t="s">
        <v>143</v>
      </c>
      <c r="C5777" s="113">
        <v>2020</v>
      </c>
      <c r="D5777" s="113" t="s">
        <v>134</v>
      </c>
      <c r="E5777" s="113" t="s">
        <v>203</v>
      </c>
      <c r="F5777" s="113" t="s">
        <v>200</v>
      </c>
      <c r="G5777" s="113">
        <v>0.277927374091815</v>
      </c>
    </row>
    <row r="5778" spans="1:7" x14ac:dyDescent="0.25">
      <c r="A5778" s="108" t="str">
        <f t="shared" si="90"/>
        <v>CY_2020_1A3(FS)_PM2.5</v>
      </c>
      <c r="B5778" s="113" t="s">
        <v>143</v>
      </c>
      <c r="C5778" s="113">
        <v>2020</v>
      </c>
      <c r="D5778" s="113" t="s">
        <v>132</v>
      </c>
      <c r="E5778" s="113" t="s">
        <v>203</v>
      </c>
      <c r="F5778" s="113" t="s">
        <v>200</v>
      </c>
      <c r="G5778" s="113">
        <v>0.277927374091815</v>
      </c>
    </row>
    <row r="5779" spans="1:7" x14ac:dyDescent="0.25">
      <c r="A5779" s="108" t="str">
        <f t="shared" si="90"/>
        <v>CY_2020_3D_NOx</v>
      </c>
      <c r="B5779" s="113" t="s">
        <v>143</v>
      </c>
      <c r="C5779" s="113">
        <v>2020</v>
      </c>
      <c r="D5779" s="113" t="s">
        <v>206</v>
      </c>
      <c r="E5779" s="113" t="s">
        <v>199</v>
      </c>
      <c r="F5779" s="113" t="s">
        <v>200</v>
      </c>
      <c r="G5779" s="113">
        <v>1.0969058553769</v>
      </c>
    </row>
    <row r="5780" spans="1:7" x14ac:dyDescent="0.25">
      <c r="A5780" s="108" t="str">
        <f t="shared" si="90"/>
        <v>CY_2021_NATIONAL TOTAL_NOx</v>
      </c>
      <c r="B5780" s="113" t="s">
        <v>143</v>
      </c>
      <c r="C5780" s="113">
        <v>2021</v>
      </c>
      <c r="D5780" s="113" t="s">
        <v>122</v>
      </c>
      <c r="E5780" s="113" t="s">
        <v>199</v>
      </c>
      <c r="F5780" s="113" t="s">
        <v>200</v>
      </c>
      <c r="G5780" s="113">
        <v>12.2734896673844</v>
      </c>
    </row>
    <row r="5781" spans="1:7" x14ac:dyDescent="0.25">
      <c r="A5781" s="108" t="str">
        <f t="shared" si="90"/>
        <v>CY_2021_NATIONAL TOTAL_NMVOC</v>
      </c>
      <c r="B5781" s="113" t="s">
        <v>143</v>
      </c>
      <c r="C5781" s="113">
        <v>2021</v>
      </c>
      <c r="D5781" s="113" t="s">
        <v>122</v>
      </c>
      <c r="E5781" s="113" t="s">
        <v>123</v>
      </c>
      <c r="F5781" s="113" t="s">
        <v>200</v>
      </c>
      <c r="G5781" s="113">
        <v>8.2325709562617693</v>
      </c>
    </row>
    <row r="5782" spans="1:7" x14ac:dyDescent="0.25">
      <c r="A5782" s="108" t="str">
        <f t="shared" si="90"/>
        <v>CY_2021_NATIONAL TOTAL_SOx</v>
      </c>
      <c r="B5782" s="113" t="s">
        <v>143</v>
      </c>
      <c r="C5782" s="113">
        <v>2021</v>
      </c>
      <c r="D5782" s="113" t="s">
        <v>122</v>
      </c>
      <c r="E5782" s="113" t="s">
        <v>201</v>
      </c>
      <c r="F5782" s="113" t="s">
        <v>200</v>
      </c>
      <c r="G5782" s="113">
        <v>9.9840341969721198</v>
      </c>
    </row>
    <row r="5783" spans="1:7" x14ac:dyDescent="0.25">
      <c r="A5783" s="108" t="str">
        <f t="shared" si="90"/>
        <v>CY_2021_NATIONAL TOTAL_NH3</v>
      </c>
      <c r="B5783" s="113" t="s">
        <v>143</v>
      </c>
      <c r="C5783" s="113">
        <v>2021</v>
      </c>
      <c r="D5783" s="113" t="s">
        <v>122</v>
      </c>
      <c r="E5783" s="113" t="s">
        <v>124</v>
      </c>
      <c r="F5783" s="113" t="s">
        <v>200</v>
      </c>
      <c r="G5783" s="113">
        <v>7.9530888284149004</v>
      </c>
    </row>
    <row r="5784" spans="1:7" x14ac:dyDescent="0.25">
      <c r="A5784" s="108" t="str">
        <f t="shared" si="90"/>
        <v>CY_2021_NATIONAL TOTAL_PM2.5</v>
      </c>
      <c r="B5784" s="113" t="s">
        <v>143</v>
      </c>
      <c r="C5784" s="113">
        <v>2021</v>
      </c>
      <c r="D5784" s="113" t="s">
        <v>122</v>
      </c>
      <c r="E5784" s="113" t="s">
        <v>203</v>
      </c>
      <c r="F5784" s="113" t="s">
        <v>200</v>
      </c>
      <c r="G5784" s="113">
        <v>1.01491834602773</v>
      </c>
    </row>
    <row r="5785" spans="1:7" x14ac:dyDescent="0.25">
      <c r="A5785" s="108" t="str">
        <f t="shared" si="90"/>
        <v>CY_2021_NATIONAL TOTAL_Pb</v>
      </c>
      <c r="B5785" s="113" t="s">
        <v>143</v>
      </c>
      <c r="C5785" s="113">
        <v>2021</v>
      </c>
      <c r="D5785" s="113" t="s">
        <v>122</v>
      </c>
      <c r="E5785" s="113" t="s">
        <v>125</v>
      </c>
      <c r="F5785" s="113" t="s">
        <v>200</v>
      </c>
      <c r="G5785" s="113">
        <v>1.03314214152754E-3</v>
      </c>
    </row>
    <row r="5786" spans="1:7" x14ac:dyDescent="0.25">
      <c r="A5786" s="108" t="str">
        <f t="shared" si="90"/>
        <v>CY_2021_NATIONAL TOTAL_Cd</v>
      </c>
      <c r="B5786" s="113" t="s">
        <v>143</v>
      </c>
      <c r="C5786" s="113">
        <v>2021</v>
      </c>
      <c r="D5786" s="113" t="s">
        <v>122</v>
      </c>
      <c r="E5786" s="113" t="s">
        <v>126</v>
      </c>
      <c r="F5786" s="113" t="s">
        <v>200</v>
      </c>
      <c r="G5786" s="150">
        <v>3.3280941556131998E-5</v>
      </c>
    </row>
    <row r="5787" spans="1:7" x14ac:dyDescent="0.25">
      <c r="A5787" s="108" t="str">
        <f t="shared" si="90"/>
        <v>CY_2021_NATIONAL TOTAL_Hg</v>
      </c>
      <c r="B5787" s="113" t="s">
        <v>143</v>
      </c>
      <c r="C5787" s="113">
        <v>2021</v>
      </c>
      <c r="D5787" s="113" t="s">
        <v>122</v>
      </c>
      <c r="E5787" s="113" t="s">
        <v>127</v>
      </c>
      <c r="F5787" s="113" t="s">
        <v>200</v>
      </c>
      <c r="G5787" s="150">
        <v>2.9615474410806301E-5</v>
      </c>
    </row>
    <row r="5788" spans="1:7" x14ac:dyDescent="0.25">
      <c r="A5788" s="108" t="str">
        <f t="shared" si="90"/>
        <v>CY_2021_NATIONAL TOTAL_DIOX</v>
      </c>
      <c r="B5788" s="113" t="s">
        <v>143</v>
      </c>
      <c r="C5788" s="113">
        <v>2021</v>
      </c>
      <c r="D5788" s="113" t="s">
        <v>122</v>
      </c>
      <c r="E5788" s="113" t="s">
        <v>128</v>
      </c>
      <c r="F5788" s="113" t="s">
        <v>200</v>
      </c>
      <c r="G5788" s="150">
        <v>5.1701283929915095E-10</v>
      </c>
    </row>
    <row r="5789" spans="1:7" x14ac:dyDescent="0.25">
      <c r="A5789" s="108" t="str">
        <f t="shared" si="90"/>
        <v>CY_2021_NATIONAL TOTAL_PAH</v>
      </c>
      <c r="B5789" s="113" t="s">
        <v>143</v>
      </c>
      <c r="C5789" s="113">
        <v>2021</v>
      </c>
      <c r="D5789" s="113" t="s">
        <v>122</v>
      </c>
      <c r="E5789" s="113" t="s">
        <v>129</v>
      </c>
      <c r="F5789" s="113" t="s">
        <v>200</v>
      </c>
      <c r="G5789" s="113">
        <v>7.16726897883369E-4</v>
      </c>
    </row>
    <row r="5790" spans="1:7" x14ac:dyDescent="0.25">
      <c r="A5790" s="108" t="str">
        <f t="shared" si="90"/>
        <v>CY_2021_NATIONAL TOTAL_HCB</v>
      </c>
      <c r="B5790" s="113" t="s">
        <v>143</v>
      </c>
      <c r="C5790" s="113">
        <v>2021</v>
      </c>
      <c r="D5790" s="113" t="s">
        <v>122</v>
      </c>
      <c r="E5790" s="113" t="s">
        <v>130</v>
      </c>
      <c r="F5790" s="113" t="s">
        <v>200</v>
      </c>
      <c r="G5790" s="150">
        <v>9.2635345996190998E-9</v>
      </c>
    </row>
    <row r="5791" spans="1:7" x14ac:dyDescent="0.25">
      <c r="A5791" s="108" t="str">
        <f t="shared" si="90"/>
        <v>CY_2021_NATIONAL TOTAL_PCB</v>
      </c>
      <c r="B5791" s="113" t="s">
        <v>143</v>
      </c>
      <c r="C5791" s="113">
        <v>2021</v>
      </c>
      <c r="D5791" s="113" t="s">
        <v>122</v>
      </c>
      <c r="E5791" s="113" t="s">
        <v>259</v>
      </c>
      <c r="F5791" s="113" t="s">
        <v>200</v>
      </c>
      <c r="G5791" s="150">
        <v>3.7821508942719799E-8</v>
      </c>
    </row>
    <row r="5792" spans="1:7" x14ac:dyDescent="0.25">
      <c r="A5792" s="108" t="str">
        <f t="shared" si="90"/>
        <v>CY_2021_1A3(FU)_NOx</v>
      </c>
      <c r="B5792" s="113" t="s">
        <v>143</v>
      </c>
      <c r="C5792" s="113">
        <v>2021</v>
      </c>
      <c r="D5792" s="113" t="s">
        <v>134</v>
      </c>
      <c r="E5792" s="113" t="s">
        <v>199</v>
      </c>
      <c r="F5792" s="113" t="s">
        <v>200</v>
      </c>
      <c r="G5792" s="113">
        <v>5.0153015072612996</v>
      </c>
    </row>
    <row r="5793" spans="1:7" x14ac:dyDescent="0.25">
      <c r="A5793" s="108" t="str">
        <f t="shared" si="90"/>
        <v>CY_2021_1A3(FS)_NOx</v>
      </c>
      <c r="B5793" s="113" t="s">
        <v>143</v>
      </c>
      <c r="C5793" s="113">
        <v>2021</v>
      </c>
      <c r="D5793" s="113" t="s">
        <v>132</v>
      </c>
      <c r="E5793" s="113" t="s">
        <v>199</v>
      </c>
      <c r="F5793" s="113" t="s">
        <v>200</v>
      </c>
      <c r="G5793" s="113">
        <v>5.0153015072612996</v>
      </c>
    </row>
    <row r="5794" spans="1:7" x14ac:dyDescent="0.25">
      <c r="A5794" s="108" t="str">
        <f t="shared" si="90"/>
        <v>CY_2021_1A3(FU)_NMVOC</v>
      </c>
      <c r="B5794" s="113" t="s">
        <v>143</v>
      </c>
      <c r="C5794" s="113">
        <v>2021</v>
      </c>
      <c r="D5794" s="113" t="s">
        <v>134</v>
      </c>
      <c r="E5794" s="113" t="s">
        <v>123</v>
      </c>
      <c r="F5794" s="113" t="s">
        <v>200</v>
      </c>
      <c r="G5794" s="113">
        <v>1.4729879428072501</v>
      </c>
    </row>
    <row r="5795" spans="1:7" x14ac:dyDescent="0.25">
      <c r="A5795" s="108" t="str">
        <f t="shared" si="90"/>
        <v>CY_2021_1A3(FS)_NMVOC</v>
      </c>
      <c r="B5795" s="113" t="s">
        <v>143</v>
      </c>
      <c r="C5795" s="113">
        <v>2021</v>
      </c>
      <c r="D5795" s="113" t="s">
        <v>132</v>
      </c>
      <c r="E5795" s="113" t="s">
        <v>123</v>
      </c>
      <c r="F5795" s="113" t="s">
        <v>200</v>
      </c>
      <c r="G5795" s="113">
        <v>1.4729879428072501</v>
      </c>
    </row>
    <row r="5796" spans="1:7" x14ac:dyDescent="0.25">
      <c r="A5796" s="108" t="str">
        <f t="shared" si="90"/>
        <v>CY_2021_1A3(FU)_SOx</v>
      </c>
      <c r="B5796" s="113" t="s">
        <v>143</v>
      </c>
      <c r="C5796" s="113">
        <v>2021</v>
      </c>
      <c r="D5796" s="113" t="s">
        <v>134</v>
      </c>
      <c r="E5796" s="113" t="s">
        <v>201</v>
      </c>
      <c r="F5796" s="113" t="s">
        <v>200</v>
      </c>
      <c r="G5796" s="113">
        <v>1.2280778587652899E-2</v>
      </c>
    </row>
    <row r="5797" spans="1:7" x14ac:dyDescent="0.25">
      <c r="A5797" s="108" t="str">
        <f t="shared" si="90"/>
        <v>CY_2021_1A3(FS)_SOx</v>
      </c>
      <c r="B5797" s="113" t="s">
        <v>143</v>
      </c>
      <c r="C5797" s="113">
        <v>2021</v>
      </c>
      <c r="D5797" s="113" t="s">
        <v>132</v>
      </c>
      <c r="E5797" s="113" t="s">
        <v>201</v>
      </c>
      <c r="F5797" s="113" t="s">
        <v>200</v>
      </c>
      <c r="G5797" s="113">
        <v>1.2280778587652899E-2</v>
      </c>
    </row>
    <row r="5798" spans="1:7" x14ac:dyDescent="0.25">
      <c r="A5798" s="108" t="str">
        <f t="shared" si="90"/>
        <v>CY_2021_1A3(FU)_NH3</v>
      </c>
      <c r="B5798" s="113" t="s">
        <v>143</v>
      </c>
      <c r="C5798" s="113">
        <v>2021</v>
      </c>
      <c r="D5798" s="113" t="s">
        <v>134</v>
      </c>
      <c r="E5798" s="113" t="s">
        <v>124</v>
      </c>
      <c r="F5798" s="113" t="s">
        <v>200</v>
      </c>
      <c r="G5798" s="113">
        <v>0.10589384434519</v>
      </c>
    </row>
    <row r="5799" spans="1:7" x14ac:dyDescent="0.25">
      <c r="A5799" s="108" t="str">
        <f t="shared" si="90"/>
        <v>CY_2021_1A3(FS)_NH3</v>
      </c>
      <c r="B5799" s="113" t="s">
        <v>143</v>
      </c>
      <c r="C5799" s="113">
        <v>2021</v>
      </c>
      <c r="D5799" s="113" t="s">
        <v>132</v>
      </c>
      <c r="E5799" s="113" t="s">
        <v>124</v>
      </c>
      <c r="F5799" s="113" t="s">
        <v>200</v>
      </c>
      <c r="G5799" s="113">
        <v>0.10589384434519</v>
      </c>
    </row>
    <row r="5800" spans="1:7" x14ac:dyDescent="0.25">
      <c r="A5800" s="108" t="str">
        <f t="shared" si="90"/>
        <v>CY_2021_1A3(FU)_PM2.5</v>
      </c>
      <c r="B5800" s="113" t="s">
        <v>143</v>
      </c>
      <c r="C5800" s="113">
        <v>2021</v>
      </c>
      <c r="D5800" s="113" t="s">
        <v>134</v>
      </c>
      <c r="E5800" s="113" t="s">
        <v>203</v>
      </c>
      <c r="F5800" s="113" t="s">
        <v>200</v>
      </c>
      <c r="G5800" s="113">
        <v>0.29556986448620298</v>
      </c>
    </row>
    <row r="5801" spans="1:7" x14ac:dyDescent="0.25">
      <c r="A5801" s="108" t="str">
        <f t="shared" si="90"/>
        <v>CY_2021_1A3(FS)_PM2.5</v>
      </c>
      <c r="B5801" s="113" t="s">
        <v>143</v>
      </c>
      <c r="C5801" s="113">
        <v>2021</v>
      </c>
      <c r="D5801" s="113" t="s">
        <v>132</v>
      </c>
      <c r="E5801" s="113" t="s">
        <v>203</v>
      </c>
      <c r="F5801" s="113" t="s">
        <v>200</v>
      </c>
      <c r="G5801" s="113">
        <v>0.29556986448620298</v>
      </c>
    </row>
    <row r="5802" spans="1:7" x14ac:dyDescent="0.25">
      <c r="A5802" s="108" t="str">
        <f t="shared" si="90"/>
        <v>CY_2021_3D_NOx</v>
      </c>
      <c r="B5802" s="113" t="s">
        <v>143</v>
      </c>
      <c r="C5802" s="113">
        <v>2021</v>
      </c>
      <c r="D5802" s="113" t="s">
        <v>206</v>
      </c>
      <c r="E5802" s="113" t="s">
        <v>199</v>
      </c>
      <c r="F5802" s="113" t="s">
        <v>200</v>
      </c>
      <c r="G5802" s="113">
        <v>1.0506618980921001</v>
      </c>
    </row>
    <row r="5803" spans="1:7" x14ac:dyDescent="0.25">
      <c r="A5803" s="108" t="str">
        <f t="shared" si="90"/>
        <v>CY_2022_NATIONAL TOTAL_NOx</v>
      </c>
      <c r="B5803" s="113" t="s">
        <v>143</v>
      </c>
      <c r="C5803" s="113">
        <v>2022</v>
      </c>
      <c r="D5803" s="113" t="s">
        <v>122</v>
      </c>
      <c r="E5803" s="113" t="s">
        <v>199</v>
      </c>
      <c r="F5803" s="113" t="s">
        <v>200</v>
      </c>
      <c r="G5803" s="113">
        <v>11.9320796815281</v>
      </c>
    </row>
    <row r="5804" spans="1:7" x14ac:dyDescent="0.25">
      <c r="A5804" s="108" t="str">
        <f t="shared" si="90"/>
        <v>CY_2022_NATIONAL TOTAL_NMVOC</v>
      </c>
      <c r="B5804" s="113" t="s">
        <v>143</v>
      </c>
      <c r="C5804" s="113">
        <v>2022</v>
      </c>
      <c r="D5804" s="113" t="s">
        <v>122</v>
      </c>
      <c r="E5804" s="113" t="s">
        <v>123</v>
      </c>
      <c r="F5804" s="113" t="s">
        <v>200</v>
      </c>
      <c r="G5804" s="113">
        <v>7.3361814069477402</v>
      </c>
    </row>
    <row r="5805" spans="1:7" x14ac:dyDescent="0.25">
      <c r="A5805" s="108" t="str">
        <f t="shared" si="90"/>
        <v>CY_2022_NATIONAL TOTAL_SOx</v>
      </c>
      <c r="B5805" s="113" t="s">
        <v>143</v>
      </c>
      <c r="C5805" s="113">
        <v>2022</v>
      </c>
      <c r="D5805" s="113" t="s">
        <v>122</v>
      </c>
      <c r="E5805" s="113" t="s">
        <v>201</v>
      </c>
      <c r="F5805" s="113" t="s">
        <v>200</v>
      </c>
      <c r="G5805" s="113">
        <v>11.233904048470601</v>
      </c>
    </row>
    <row r="5806" spans="1:7" x14ac:dyDescent="0.25">
      <c r="A5806" s="108" t="str">
        <f t="shared" si="90"/>
        <v>CY_2022_NATIONAL TOTAL_NH3</v>
      </c>
      <c r="B5806" s="113" t="s">
        <v>143</v>
      </c>
      <c r="C5806" s="113">
        <v>2022</v>
      </c>
      <c r="D5806" s="113" t="s">
        <v>122</v>
      </c>
      <c r="E5806" s="113" t="s">
        <v>124</v>
      </c>
      <c r="F5806" s="113" t="s">
        <v>200</v>
      </c>
      <c r="G5806" s="113">
        <v>7.7386511107397702</v>
      </c>
    </row>
    <row r="5807" spans="1:7" x14ac:dyDescent="0.25">
      <c r="A5807" s="108" t="str">
        <f t="shared" si="90"/>
        <v>CY_2022_NATIONAL TOTAL_PM2.5</v>
      </c>
      <c r="B5807" s="113" t="s">
        <v>143</v>
      </c>
      <c r="C5807" s="113">
        <v>2022</v>
      </c>
      <c r="D5807" s="113" t="s">
        <v>122</v>
      </c>
      <c r="E5807" s="113" t="s">
        <v>203</v>
      </c>
      <c r="F5807" s="113" t="s">
        <v>200</v>
      </c>
      <c r="G5807" s="113">
        <v>0.98592699889020496</v>
      </c>
    </row>
    <row r="5808" spans="1:7" x14ac:dyDescent="0.25">
      <c r="A5808" s="108" t="str">
        <f t="shared" si="90"/>
        <v>CY_2022_NATIONAL TOTAL_Pb</v>
      </c>
      <c r="B5808" s="113" t="s">
        <v>143</v>
      </c>
      <c r="C5808" s="113">
        <v>2022</v>
      </c>
      <c r="D5808" s="113" t="s">
        <v>122</v>
      </c>
      <c r="E5808" s="113" t="s">
        <v>125</v>
      </c>
      <c r="F5808" s="113" t="s">
        <v>200</v>
      </c>
      <c r="G5808" s="113">
        <v>1.0182438785524301E-3</v>
      </c>
    </row>
    <row r="5809" spans="1:7" x14ac:dyDescent="0.25">
      <c r="A5809" s="108" t="str">
        <f t="shared" si="90"/>
        <v>CY_2022_NATIONAL TOTAL_Cd</v>
      </c>
      <c r="B5809" s="113" t="s">
        <v>143</v>
      </c>
      <c r="C5809" s="113">
        <v>2022</v>
      </c>
      <c r="D5809" s="113" t="s">
        <v>122</v>
      </c>
      <c r="E5809" s="113" t="s">
        <v>126</v>
      </c>
      <c r="F5809" s="113" t="s">
        <v>200</v>
      </c>
      <c r="G5809" s="150">
        <v>3.3068374815265999E-5</v>
      </c>
    </row>
    <row r="5810" spans="1:7" x14ac:dyDescent="0.25">
      <c r="A5810" s="108" t="str">
        <f t="shared" si="90"/>
        <v>CY_2022_NATIONAL TOTAL_Hg</v>
      </c>
      <c r="B5810" s="113" t="s">
        <v>143</v>
      </c>
      <c r="C5810" s="113">
        <v>2022</v>
      </c>
      <c r="D5810" s="113" t="s">
        <v>122</v>
      </c>
      <c r="E5810" s="113" t="s">
        <v>127</v>
      </c>
      <c r="F5810" s="113" t="s">
        <v>200</v>
      </c>
      <c r="G5810" s="150">
        <v>2.9419611946582499E-5</v>
      </c>
    </row>
    <row r="5811" spans="1:7" x14ac:dyDescent="0.25">
      <c r="A5811" s="108" t="str">
        <f t="shared" si="90"/>
        <v>CY_2022_NATIONAL TOTAL_DIOX</v>
      </c>
      <c r="B5811" s="113" t="s">
        <v>143</v>
      </c>
      <c r="C5811" s="113">
        <v>2022</v>
      </c>
      <c r="D5811" s="113" t="s">
        <v>122</v>
      </c>
      <c r="E5811" s="113" t="s">
        <v>128</v>
      </c>
      <c r="F5811" s="113" t="s">
        <v>200</v>
      </c>
      <c r="G5811" s="150">
        <v>5.1288816754630302E-10</v>
      </c>
    </row>
    <row r="5812" spans="1:7" x14ac:dyDescent="0.25">
      <c r="A5812" s="108" t="str">
        <f t="shared" si="90"/>
        <v>CY_2022_NATIONAL TOTAL_PAH</v>
      </c>
      <c r="B5812" s="113" t="s">
        <v>143</v>
      </c>
      <c r="C5812" s="113">
        <v>2022</v>
      </c>
      <c r="D5812" s="113" t="s">
        <v>122</v>
      </c>
      <c r="E5812" s="113" t="s">
        <v>129</v>
      </c>
      <c r="F5812" s="113" t="s">
        <v>200</v>
      </c>
      <c r="G5812" s="113">
        <v>6.8353205229920797E-4</v>
      </c>
    </row>
    <row r="5813" spans="1:7" x14ac:dyDescent="0.25">
      <c r="A5813" s="108" t="str">
        <f t="shared" si="90"/>
        <v>CY_2022_NATIONAL TOTAL_HCB</v>
      </c>
      <c r="B5813" s="113" t="s">
        <v>143</v>
      </c>
      <c r="C5813" s="113">
        <v>2022</v>
      </c>
      <c r="D5813" s="113" t="s">
        <v>122</v>
      </c>
      <c r="E5813" s="113" t="s">
        <v>130</v>
      </c>
      <c r="F5813" s="113" t="s">
        <v>200</v>
      </c>
      <c r="G5813" s="150">
        <v>9.2154260442197093E-9</v>
      </c>
    </row>
    <row r="5814" spans="1:7" x14ac:dyDescent="0.25">
      <c r="A5814" s="108" t="str">
        <f t="shared" si="90"/>
        <v>CY_2022_NATIONAL TOTAL_PCB</v>
      </c>
      <c r="B5814" s="113" t="s">
        <v>143</v>
      </c>
      <c r="C5814" s="113">
        <v>2022</v>
      </c>
      <c r="D5814" s="113" t="s">
        <v>122</v>
      </c>
      <c r="E5814" s="113" t="s">
        <v>259</v>
      </c>
      <c r="F5814" s="113" t="s">
        <v>200</v>
      </c>
      <c r="G5814" s="150">
        <v>3.7546137287974399E-8</v>
      </c>
    </row>
    <row r="5815" spans="1:7" x14ac:dyDescent="0.25">
      <c r="A5815" s="108" t="str">
        <f t="shared" si="90"/>
        <v>CY_2022_1A3(FU)_NOx</v>
      </c>
      <c r="B5815" s="113" t="s">
        <v>143</v>
      </c>
      <c r="C5815" s="113">
        <v>2022</v>
      </c>
      <c r="D5815" s="113" t="s">
        <v>134</v>
      </c>
      <c r="E5815" s="113" t="s">
        <v>199</v>
      </c>
      <c r="F5815" s="113" t="s">
        <v>200</v>
      </c>
      <c r="G5815" s="113">
        <v>4.7369120347802296</v>
      </c>
    </row>
    <row r="5816" spans="1:7" x14ac:dyDescent="0.25">
      <c r="A5816" s="108" t="str">
        <f t="shared" si="90"/>
        <v>CY_2022_1A3(FS)_NOx</v>
      </c>
      <c r="B5816" s="113" t="s">
        <v>143</v>
      </c>
      <c r="C5816" s="113">
        <v>2022</v>
      </c>
      <c r="D5816" s="113" t="s">
        <v>132</v>
      </c>
      <c r="E5816" s="113" t="s">
        <v>199</v>
      </c>
      <c r="F5816" s="113" t="s">
        <v>200</v>
      </c>
      <c r="G5816" s="113">
        <v>4.7369120347802296</v>
      </c>
    </row>
    <row r="5817" spans="1:7" x14ac:dyDescent="0.25">
      <c r="A5817" s="108" t="str">
        <f t="shared" si="90"/>
        <v>CY_2022_1A3(FU)_NMVOC</v>
      </c>
      <c r="B5817" s="113" t="s">
        <v>143</v>
      </c>
      <c r="C5817" s="113">
        <v>2022</v>
      </c>
      <c r="D5817" s="113" t="s">
        <v>134</v>
      </c>
      <c r="E5817" s="113" t="s">
        <v>123</v>
      </c>
      <c r="F5817" s="113" t="s">
        <v>200</v>
      </c>
      <c r="G5817" s="113">
        <v>1.44004731736189</v>
      </c>
    </row>
    <row r="5818" spans="1:7" x14ac:dyDescent="0.25">
      <c r="A5818" s="108" t="str">
        <f t="shared" si="90"/>
        <v>CY_2022_1A3(FS)_NMVOC</v>
      </c>
      <c r="B5818" s="113" t="s">
        <v>143</v>
      </c>
      <c r="C5818" s="113">
        <v>2022</v>
      </c>
      <c r="D5818" s="113" t="s">
        <v>132</v>
      </c>
      <c r="E5818" s="113" t="s">
        <v>123</v>
      </c>
      <c r="F5818" s="113" t="s">
        <v>200</v>
      </c>
      <c r="G5818" s="113">
        <v>1.44004731736189</v>
      </c>
    </row>
    <row r="5819" spans="1:7" x14ac:dyDescent="0.25">
      <c r="A5819" s="108" t="str">
        <f t="shared" si="90"/>
        <v>CY_2022_1A3(FU)_SOx</v>
      </c>
      <c r="B5819" s="113" t="s">
        <v>143</v>
      </c>
      <c r="C5819" s="113">
        <v>2022</v>
      </c>
      <c r="D5819" s="113" t="s">
        <v>134</v>
      </c>
      <c r="E5819" s="113" t="s">
        <v>201</v>
      </c>
      <c r="F5819" s="113" t="s">
        <v>200</v>
      </c>
      <c r="G5819" s="113">
        <v>1.21148757293058E-2</v>
      </c>
    </row>
    <row r="5820" spans="1:7" x14ac:dyDescent="0.25">
      <c r="A5820" s="108" t="str">
        <f t="shared" si="90"/>
        <v>CY_2022_1A3(FS)_SOx</v>
      </c>
      <c r="B5820" s="113" t="s">
        <v>143</v>
      </c>
      <c r="C5820" s="113">
        <v>2022</v>
      </c>
      <c r="D5820" s="113" t="s">
        <v>132</v>
      </c>
      <c r="E5820" s="113" t="s">
        <v>201</v>
      </c>
      <c r="F5820" s="113" t="s">
        <v>200</v>
      </c>
      <c r="G5820" s="113">
        <v>1.21148757293058E-2</v>
      </c>
    </row>
    <row r="5821" spans="1:7" x14ac:dyDescent="0.25">
      <c r="A5821" s="108" t="str">
        <f t="shared" si="90"/>
        <v>CY_2022_1A3(FU)_NH3</v>
      </c>
      <c r="B5821" s="113" t="s">
        <v>143</v>
      </c>
      <c r="C5821" s="113">
        <v>2022</v>
      </c>
      <c r="D5821" s="113" t="s">
        <v>134</v>
      </c>
      <c r="E5821" s="113" t="s">
        <v>124</v>
      </c>
      <c r="F5821" s="113" t="s">
        <v>200</v>
      </c>
      <c r="G5821" s="113">
        <v>0.105195883606442</v>
      </c>
    </row>
    <row r="5822" spans="1:7" x14ac:dyDescent="0.25">
      <c r="A5822" s="108" t="str">
        <f t="shared" si="90"/>
        <v>CY_2022_1A3(FS)_NH3</v>
      </c>
      <c r="B5822" s="113" t="s">
        <v>143</v>
      </c>
      <c r="C5822" s="113">
        <v>2022</v>
      </c>
      <c r="D5822" s="113" t="s">
        <v>132</v>
      </c>
      <c r="E5822" s="113" t="s">
        <v>124</v>
      </c>
      <c r="F5822" s="113" t="s">
        <v>200</v>
      </c>
      <c r="G5822" s="113">
        <v>0.105195883606442</v>
      </c>
    </row>
    <row r="5823" spans="1:7" x14ac:dyDescent="0.25">
      <c r="A5823" s="108" t="str">
        <f t="shared" si="90"/>
        <v>CY_2022_1A3(FU)_PM2.5</v>
      </c>
      <c r="B5823" s="113" t="s">
        <v>143</v>
      </c>
      <c r="C5823" s="113">
        <v>2022</v>
      </c>
      <c r="D5823" s="113" t="s">
        <v>134</v>
      </c>
      <c r="E5823" s="113" t="s">
        <v>203</v>
      </c>
      <c r="F5823" s="113" t="s">
        <v>200</v>
      </c>
      <c r="G5823" s="113">
        <v>0.28380626425334599</v>
      </c>
    </row>
    <row r="5824" spans="1:7" x14ac:dyDescent="0.25">
      <c r="A5824" s="108" t="str">
        <f t="shared" si="90"/>
        <v>CY_2022_1A3(FS)_PM2.5</v>
      </c>
      <c r="B5824" s="113" t="s">
        <v>143</v>
      </c>
      <c r="C5824" s="113">
        <v>2022</v>
      </c>
      <c r="D5824" s="113" t="s">
        <v>132</v>
      </c>
      <c r="E5824" s="113" t="s">
        <v>203</v>
      </c>
      <c r="F5824" s="113" t="s">
        <v>200</v>
      </c>
      <c r="G5824" s="113">
        <v>0.28380626425334599</v>
      </c>
    </row>
    <row r="5825" spans="1:7" x14ac:dyDescent="0.25">
      <c r="A5825" s="108" t="str">
        <f t="shared" si="90"/>
        <v>CY_2022_3D_NOx</v>
      </c>
      <c r="B5825" s="113" t="s">
        <v>143</v>
      </c>
      <c r="C5825" s="113">
        <v>2022</v>
      </c>
      <c r="D5825" s="113" t="s">
        <v>206</v>
      </c>
      <c r="E5825" s="113" t="s">
        <v>199</v>
      </c>
      <c r="F5825" s="113" t="s">
        <v>200</v>
      </c>
      <c r="G5825" s="113">
        <v>1.0162714748527799</v>
      </c>
    </row>
    <row r="5826" spans="1:7" x14ac:dyDescent="0.25">
      <c r="A5826" s="108" t="str">
        <f t="shared" ref="A5826:A5889" si="91">CONCATENATE(B5826,"_",C5826,"_",D5826,"_",E5826)</f>
        <v>CZ_1980_NATIONAL TOTAL_NOx</v>
      </c>
      <c r="B5826" s="113" t="s">
        <v>144</v>
      </c>
      <c r="C5826" s="113">
        <v>1980</v>
      </c>
      <c r="D5826" s="113" t="s">
        <v>122</v>
      </c>
      <c r="E5826" s="113" t="s">
        <v>199</v>
      </c>
      <c r="F5826" s="113" t="s">
        <v>200</v>
      </c>
      <c r="G5826" s="113">
        <v>937</v>
      </c>
    </row>
    <row r="5827" spans="1:7" x14ac:dyDescent="0.25">
      <c r="A5827" s="108" t="str">
        <f t="shared" si="91"/>
        <v>CZ_1980_NATIONAL TOTAL_SOx</v>
      </c>
      <c r="B5827" s="113" t="s">
        <v>144</v>
      </c>
      <c r="C5827" s="113">
        <v>1980</v>
      </c>
      <c r="D5827" s="113" t="s">
        <v>122</v>
      </c>
      <c r="E5827" s="113" t="s">
        <v>201</v>
      </c>
      <c r="F5827" s="113" t="s">
        <v>200</v>
      </c>
      <c r="G5827" s="113">
        <v>2257</v>
      </c>
    </row>
    <row r="5828" spans="1:7" x14ac:dyDescent="0.25">
      <c r="A5828" s="108" t="str">
        <f t="shared" si="91"/>
        <v>CZ_1981_NATIONAL TOTAL_NOx</v>
      </c>
      <c r="B5828" s="113" t="s">
        <v>144</v>
      </c>
      <c r="C5828" s="113">
        <v>1981</v>
      </c>
      <c r="D5828" s="113" t="s">
        <v>122</v>
      </c>
      <c r="E5828" s="113" t="s">
        <v>199</v>
      </c>
      <c r="F5828" s="113" t="s">
        <v>200</v>
      </c>
      <c r="G5828" s="113">
        <v>819</v>
      </c>
    </row>
    <row r="5829" spans="1:7" x14ac:dyDescent="0.25">
      <c r="A5829" s="108" t="str">
        <f t="shared" si="91"/>
        <v>CZ_1981_NATIONAL TOTAL_SOx</v>
      </c>
      <c r="B5829" s="113" t="s">
        <v>144</v>
      </c>
      <c r="C5829" s="113">
        <v>1981</v>
      </c>
      <c r="D5829" s="113" t="s">
        <v>122</v>
      </c>
      <c r="E5829" s="113" t="s">
        <v>201</v>
      </c>
      <c r="F5829" s="113" t="s">
        <v>200</v>
      </c>
      <c r="G5829" s="113">
        <v>2341</v>
      </c>
    </row>
    <row r="5830" spans="1:7" x14ac:dyDescent="0.25">
      <c r="A5830" s="108" t="str">
        <f t="shared" si="91"/>
        <v>CZ_1982_NATIONAL TOTAL_NOx</v>
      </c>
      <c r="B5830" s="113" t="s">
        <v>144</v>
      </c>
      <c r="C5830" s="113">
        <v>1982</v>
      </c>
      <c r="D5830" s="113" t="s">
        <v>122</v>
      </c>
      <c r="E5830" s="113" t="s">
        <v>199</v>
      </c>
      <c r="F5830" s="113" t="s">
        <v>200</v>
      </c>
      <c r="G5830" s="113">
        <v>818</v>
      </c>
    </row>
    <row r="5831" spans="1:7" x14ac:dyDescent="0.25">
      <c r="A5831" s="108" t="str">
        <f t="shared" si="91"/>
        <v>CZ_1982_NATIONAL TOTAL_SOx</v>
      </c>
      <c r="B5831" s="113" t="s">
        <v>144</v>
      </c>
      <c r="C5831" s="113">
        <v>1982</v>
      </c>
      <c r="D5831" s="113" t="s">
        <v>122</v>
      </c>
      <c r="E5831" s="113" t="s">
        <v>201</v>
      </c>
      <c r="F5831" s="113" t="s">
        <v>200</v>
      </c>
      <c r="G5831" s="113">
        <v>2387</v>
      </c>
    </row>
    <row r="5832" spans="1:7" x14ac:dyDescent="0.25">
      <c r="A5832" s="108" t="str">
        <f t="shared" si="91"/>
        <v>CZ_1983_NATIONAL TOTAL_NOx</v>
      </c>
      <c r="B5832" s="113" t="s">
        <v>144</v>
      </c>
      <c r="C5832" s="113">
        <v>1983</v>
      </c>
      <c r="D5832" s="113" t="s">
        <v>122</v>
      </c>
      <c r="E5832" s="113" t="s">
        <v>199</v>
      </c>
      <c r="F5832" s="113" t="s">
        <v>200</v>
      </c>
      <c r="G5832" s="113">
        <v>830</v>
      </c>
    </row>
    <row r="5833" spans="1:7" x14ac:dyDescent="0.25">
      <c r="A5833" s="108" t="str">
        <f t="shared" si="91"/>
        <v>CZ_1983_NATIONAL TOTAL_SOx</v>
      </c>
      <c r="B5833" s="113" t="s">
        <v>144</v>
      </c>
      <c r="C5833" s="113">
        <v>1983</v>
      </c>
      <c r="D5833" s="113" t="s">
        <v>122</v>
      </c>
      <c r="E5833" s="113" t="s">
        <v>201</v>
      </c>
      <c r="F5833" s="113" t="s">
        <v>200</v>
      </c>
      <c r="G5833" s="113">
        <v>2338</v>
      </c>
    </row>
    <row r="5834" spans="1:7" x14ac:dyDescent="0.25">
      <c r="A5834" s="108" t="str">
        <f t="shared" si="91"/>
        <v>CZ_1984_NATIONAL TOTAL_NOx</v>
      </c>
      <c r="B5834" s="113" t="s">
        <v>144</v>
      </c>
      <c r="C5834" s="113">
        <v>1984</v>
      </c>
      <c r="D5834" s="113" t="s">
        <v>122</v>
      </c>
      <c r="E5834" s="113" t="s">
        <v>199</v>
      </c>
      <c r="F5834" s="113" t="s">
        <v>200</v>
      </c>
      <c r="G5834" s="113">
        <v>844</v>
      </c>
    </row>
    <row r="5835" spans="1:7" x14ac:dyDescent="0.25">
      <c r="A5835" s="108" t="str">
        <f t="shared" si="91"/>
        <v>CZ_1984_NATIONAL TOTAL_SOx</v>
      </c>
      <c r="B5835" s="113" t="s">
        <v>144</v>
      </c>
      <c r="C5835" s="113">
        <v>1984</v>
      </c>
      <c r="D5835" s="113" t="s">
        <v>122</v>
      </c>
      <c r="E5835" s="113" t="s">
        <v>201</v>
      </c>
      <c r="F5835" s="113" t="s">
        <v>200</v>
      </c>
      <c r="G5835" s="113">
        <v>2305</v>
      </c>
    </row>
    <row r="5836" spans="1:7" x14ac:dyDescent="0.25">
      <c r="A5836" s="108" t="str">
        <f t="shared" si="91"/>
        <v>CZ_1985_NATIONAL TOTAL_NOx</v>
      </c>
      <c r="B5836" s="113" t="s">
        <v>144</v>
      </c>
      <c r="C5836" s="113">
        <v>1985</v>
      </c>
      <c r="D5836" s="113" t="s">
        <v>122</v>
      </c>
      <c r="E5836" s="113" t="s">
        <v>199</v>
      </c>
      <c r="F5836" s="113" t="s">
        <v>200</v>
      </c>
      <c r="G5836" s="113">
        <v>831</v>
      </c>
    </row>
    <row r="5837" spans="1:7" x14ac:dyDescent="0.25">
      <c r="A5837" s="108" t="str">
        <f t="shared" si="91"/>
        <v>CZ_1985_NATIONAL TOTAL_NMVOC</v>
      </c>
      <c r="B5837" s="113" t="s">
        <v>144</v>
      </c>
      <c r="C5837" s="113">
        <v>1985</v>
      </c>
      <c r="D5837" s="113" t="s">
        <v>122</v>
      </c>
      <c r="E5837" s="113" t="s">
        <v>123</v>
      </c>
      <c r="F5837" s="113" t="s">
        <v>200</v>
      </c>
      <c r="G5837" s="113">
        <v>275</v>
      </c>
    </row>
    <row r="5838" spans="1:7" x14ac:dyDescent="0.25">
      <c r="A5838" s="108" t="str">
        <f t="shared" si="91"/>
        <v>CZ_1985_NATIONAL TOTAL_SOx</v>
      </c>
      <c r="B5838" s="113" t="s">
        <v>144</v>
      </c>
      <c r="C5838" s="113">
        <v>1985</v>
      </c>
      <c r="D5838" s="113" t="s">
        <v>122</v>
      </c>
      <c r="E5838" s="113" t="s">
        <v>201</v>
      </c>
      <c r="F5838" s="113" t="s">
        <v>200</v>
      </c>
      <c r="G5838" s="113">
        <v>2277</v>
      </c>
    </row>
    <row r="5839" spans="1:7" x14ac:dyDescent="0.25">
      <c r="A5839" s="108" t="str">
        <f t="shared" si="91"/>
        <v>CZ_1986_NATIONAL TOTAL_NOx</v>
      </c>
      <c r="B5839" s="113" t="s">
        <v>144</v>
      </c>
      <c r="C5839" s="113">
        <v>1986</v>
      </c>
      <c r="D5839" s="113" t="s">
        <v>122</v>
      </c>
      <c r="E5839" s="113" t="s">
        <v>199</v>
      </c>
      <c r="F5839" s="113" t="s">
        <v>200</v>
      </c>
      <c r="G5839" s="113">
        <v>826</v>
      </c>
    </row>
    <row r="5840" spans="1:7" x14ac:dyDescent="0.25">
      <c r="A5840" s="108" t="str">
        <f t="shared" si="91"/>
        <v>CZ_1986_NATIONAL TOTAL_SOx</v>
      </c>
      <c r="B5840" s="113" t="s">
        <v>144</v>
      </c>
      <c r="C5840" s="113">
        <v>1986</v>
      </c>
      <c r="D5840" s="113" t="s">
        <v>122</v>
      </c>
      <c r="E5840" s="113" t="s">
        <v>201</v>
      </c>
      <c r="F5840" s="113" t="s">
        <v>200</v>
      </c>
      <c r="G5840" s="113">
        <v>2177</v>
      </c>
    </row>
    <row r="5841" spans="1:7" x14ac:dyDescent="0.25">
      <c r="A5841" s="108" t="str">
        <f t="shared" si="91"/>
        <v>CZ_1987_NATIONAL TOTAL_NOx</v>
      </c>
      <c r="B5841" s="113" t="s">
        <v>144</v>
      </c>
      <c r="C5841" s="113">
        <v>1987</v>
      </c>
      <c r="D5841" s="113" t="s">
        <v>122</v>
      </c>
      <c r="E5841" s="113" t="s">
        <v>199</v>
      </c>
      <c r="F5841" s="113" t="s">
        <v>200</v>
      </c>
      <c r="G5841" s="113">
        <v>816</v>
      </c>
    </row>
    <row r="5842" spans="1:7" x14ac:dyDescent="0.25">
      <c r="A5842" s="108" t="str">
        <f t="shared" si="91"/>
        <v>CZ_1987_NATIONAL TOTAL_SOx</v>
      </c>
      <c r="B5842" s="113" t="s">
        <v>144</v>
      </c>
      <c r="C5842" s="113">
        <v>1987</v>
      </c>
      <c r="D5842" s="113" t="s">
        <v>122</v>
      </c>
      <c r="E5842" s="113" t="s">
        <v>201</v>
      </c>
      <c r="F5842" s="113" t="s">
        <v>200</v>
      </c>
      <c r="G5842" s="113">
        <v>2164</v>
      </c>
    </row>
    <row r="5843" spans="1:7" x14ac:dyDescent="0.25">
      <c r="A5843" s="108" t="str">
        <f t="shared" si="91"/>
        <v>CZ_1988_NATIONAL TOTAL_NOx</v>
      </c>
      <c r="B5843" s="113" t="s">
        <v>144</v>
      </c>
      <c r="C5843" s="113">
        <v>1988</v>
      </c>
      <c r="D5843" s="113" t="s">
        <v>122</v>
      </c>
      <c r="E5843" s="113" t="s">
        <v>199</v>
      </c>
      <c r="F5843" s="113" t="s">
        <v>200</v>
      </c>
      <c r="G5843" s="113">
        <v>858</v>
      </c>
    </row>
    <row r="5844" spans="1:7" x14ac:dyDescent="0.25">
      <c r="A5844" s="108" t="str">
        <f t="shared" si="91"/>
        <v>CZ_1988_NATIONAL TOTAL_SOx</v>
      </c>
      <c r="B5844" s="113" t="s">
        <v>144</v>
      </c>
      <c r="C5844" s="113">
        <v>1988</v>
      </c>
      <c r="D5844" s="113" t="s">
        <v>122</v>
      </c>
      <c r="E5844" s="113" t="s">
        <v>201</v>
      </c>
      <c r="F5844" s="113" t="s">
        <v>200</v>
      </c>
      <c r="G5844" s="113">
        <v>2066</v>
      </c>
    </row>
    <row r="5845" spans="1:7" x14ac:dyDescent="0.25">
      <c r="A5845" s="108" t="str">
        <f t="shared" si="91"/>
        <v>CZ_1989_NATIONAL TOTAL_NOx</v>
      </c>
      <c r="B5845" s="113" t="s">
        <v>144</v>
      </c>
      <c r="C5845" s="113">
        <v>1989</v>
      </c>
      <c r="D5845" s="113" t="s">
        <v>122</v>
      </c>
      <c r="E5845" s="113" t="s">
        <v>199</v>
      </c>
      <c r="F5845" s="113" t="s">
        <v>200</v>
      </c>
      <c r="G5845" s="113">
        <v>920</v>
      </c>
    </row>
    <row r="5846" spans="1:7" x14ac:dyDescent="0.25">
      <c r="A5846" s="108" t="str">
        <f t="shared" si="91"/>
        <v>CZ_1989_NATIONAL TOTAL_SOx</v>
      </c>
      <c r="B5846" s="113" t="s">
        <v>144</v>
      </c>
      <c r="C5846" s="113">
        <v>1989</v>
      </c>
      <c r="D5846" s="113" t="s">
        <v>122</v>
      </c>
      <c r="E5846" s="113" t="s">
        <v>201</v>
      </c>
      <c r="F5846" s="113" t="s">
        <v>200</v>
      </c>
      <c r="G5846" s="113">
        <v>1998</v>
      </c>
    </row>
    <row r="5847" spans="1:7" x14ac:dyDescent="0.25">
      <c r="A5847" s="108" t="str">
        <f t="shared" si="91"/>
        <v>CZ_1990_NATIONAL TOTAL_NOx</v>
      </c>
      <c r="B5847" s="113" t="s">
        <v>144</v>
      </c>
      <c r="C5847" s="113">
        <v>1990</v>
      </c>
      <c r="D5847" s="113" t="s">
        <v>122</v>
      </c>
      <c r="E5847" s="113" t="s">
        <v>199</v>
      </c>
      <c r="F5847" s="113" t="s">
        <v>200</v>
      </c>
      <c r="G5847" s="113">
        <v>756.39625131243804</v>
      </c>
    </row>
    <row r="5848" spans="1:7" x14ac:dyDescent="0.25">
      <c r="A5848" s="108" t="str">
        <f t="shared" si="91"/>
        <v>CZ_1990_NATIONAL TOTAL_NMVOC</v>
      </c>
      <c r="B5848" s="113" t="s">
        <v>144</v>
      </c>
      <c r="C5848" s="113">
        <v>1990</v>
      </c>
      <c r="D5848" s="113" t="s">
        <v>122</v>
      </c>
      <c r="E5848" s="113" t="s">
        <v>123</v>
      </c>
      <c r="F5848" s="113" t="s">
        <v>200</v>
      </c>
      <c r="G5848" s="113">
        <v>834.96636236340896</v>
      </c>
    </row>
    <row r="5849" spans="1:7" x14ac:dyDescent="0.25">
      <c r="A5849" s="108" t="str">
        <f t="shared" si="91"/>
        <v>CZ_1990_NATIONAL TOTAL_SOx</v>
      </c>
      <c r="B5849" s="113" t="s">
        <v>144</v>
      </c>
      <c r="C5849" s="113">
        <v>1990</v>
      </c>
      <c r="D5849" s="113" t="s">
        <v>122</v>
      </c>
      <c r="E5849" s="113" t="s">
        <v>201</v>
      </c>
      <c r="F5849" s="113" t="s">
        <v>200</v>
      </c>
      <c r="G5849" s="113">
        <v>1753.81492033071</v>
      </c>
    </row>
    <row r="5850" spans="1:7" x14ac:dyDescent="0.25">
      <c r="A5850" s="108" t="str">
        <f t="shared" si="91"/>
        <v>CZ_1990_NATIONAL TOTAL_NH3</v>
      </c>
      <c r="B5850" s="113" t="s">
        <v>144</v>
      </c>
      <c r="C5850" s="113">
        <v>1990</v>
      </c>
      <c r="D5850" s="113" t="s">
        <v>122</v>
      </c>
      <c r="E5850" s="113" t="s">
        <v>124</v>
      </c>
      <c r="F5850" s="113" t="s">
        <v>200</v>
      </c>
      <c r="G5850" s="113">
        <v>152.800421414422</v>
      </c>
    </row>
    <row r="5851" spans="1:7" x14ac:dyDescent="0.25">
      <c r="A5851" s="108" t="str">
        <f t="shared" si="91"/>
        <v>CZ_1990_NATIONAL TOTAL_PM2.5</v>
      </c>
      <c r="B5851" s="113" t="s">
        <v>144</v>
      </c>
      <c r="C5851" s="113">
        <v>1990</v>
      </c>
      <c r="D5851" s="113" t="s">
        <v>122</v>
      </c>
      <c r="E5851" s="113" t="s">
        <v>203</v>
      </c>
      <c r="F5851" s="113" t="s">
        <v>200</v>
      </c>
      <c r="G5851" s="113">
        <v>372.111910759902</v>
      </c>
    </row>
    <row r="5852" spans="1:7" x14ac:dyDescent="0.25">
      <c r="A5852" s="108" t="str">
        <f t="shared" si="91"/>
        <v>CZ_1990_NATIONAL TOTAL_Pb</v>
      </c>
      <c r="B5852" s="113" t="s">
        <v>144</v>
      </c>
      <c r="C5852" s="113">
        <v>1990</v>
      </c>
      <c r="D5852" s="113" t="s">
        <v>122</v>
      </c>
      <c r="E5852" s="113" t="s">
        <v>125</v>
      </c>
      <c r="F5852" s="113" t="s">
        <v>200</v>
      </c>
      <c r="G5852" s="113">
        <v>0.32060512803445301</v>
      </c>
    </row>
    <row r="5853" spans="1:7" x14ac:dyDescent="0.25">
      <c r="A5853" s="108" t="str">
        <f t="shared" si="91"/>
        <v>CZ_1990_NATIONAL TOTAL_Cd</v>
      </c>
      <c r="B5853" s="113" t="s">
        <v>144</v>
      </c>
      <c r="C5853" s="113">
        <v>1990</v>
      </c>
      <c r="D5853" s="113" t="s">
        <v>122</v>
      </c>
      <c r="E5853" s="113" t="s">
        <v>126</v>
      </c>
      <c r="F5853" s="113" t="s">
        <v>200</v>
      </c>
      <c r="G5853" s="113">
        <v>5.1664883602846202E-3</v>
      </c>
    </row>
    <row r="5854" spans="1:7" x14ac:dyDescent="0.25">
      <c r="A5854" s="108" t="str">
        <f t="shared" si="91"/>
        <v>CZ_1990_NATIONAL TOTAL_Hg</v>
      </c>
      <c r="B5854" s="113" t="s">
        <v>144</v>
      </c>
      <c r="C5854" s="113">
        <v>1990</v>
      </c>
      <c r="D5854" s="113" t="s">
        <v>122</v>
      </c>
      <c r="E5854" s="113" t="s">
        <v>127</v>
      </c>
      <c r="F5854" s="113" t="s">
        <v>200</v>
      </c>
      <c r="G5854" s="113">
        <v>5.08966800056063E-3</v>
      </c>
    </row>
    <row r="5855" spans="1:7" x14ac:dyDescent="0.25">
      <c r="A5855" s="108" t="str">
        <f t="shared" si="91"/>
        <v>CZ_1990_NATIONAL TOTAL_DIOX</v>
      </c>
      <c r="B5855" s="113" t="s">
        <v>144</v>
      </c>
      <c r="C5855" s="113">
        <v>1990</v>
      </c>
      <c r="D5855" s="113" t="s">
        <v>122</v>
      </c>
      <c r="E5855" s="113" t="s">
        <v>128</v>
      </c>
      <c r="F5855" s="113" t="s">
        <v>200</v>
      </c>
      <c r="G5855" s="150">
        <v>9.9842262356909097E-8</v>
      </c>
    </row>
    <row r="5856" spans="1:7" x14ac:dyDescent="0.25">
      <c r="A5856" s="108" t="str">
        <f t="shared" si="91"/>
        <v>CZ_1990_NATIONAL TOTAL_PAH</v>
      </c>
      <c r="B5856" s="113" t="s">
        <v>144</v>
      </c>
      <c r="C5856" s="113">
        <v>1990</v>
      </c>
      <c r="D5856" s="113" t="s">
        <v>122</v>
      </c>
      <c r="E5856" s="113" t="s">
        <v>129</v>
      </c>
      <c r="F5856" s="113" t="s">
        <v>200</v>
      </c>
      <c r="G5856" s="113">
        <v>0.25309233618177701</v>
      </c>
    </row>
    <row r="5857" spans="1:7" x14ac:dyDescent="0.25">
      <c r="A5857" s="108" t="str">
        <f t="shared" si="91"/>
        <v>CZ_1990_NATIONAL TOTAL_HCB</v>
      </c>
      <c r="B5857" s="113" t="s">
        <v>144</v>
      </c>
      <c r="C5857" s="113">
        <v>1990</v>
      </c>
      <c r="D5857" s="113" t="s">
        <v>122</v>
      </c>
      <c r="E5857" s="113" t="s">
        <v>130</v>
      </c>
      <c r="F5857" s="113" t="s">
        <v>200</v>
      </c>
      <c r="G5857" s="113">
        <v>5.1568338366022996E-4</v>
      </c>
    </row>
    <row r="5858" spans="1:7" x14ac:dyDescent="0.25">
      <c r="A5858" s="108" t="str">
        <f t="shared" si="91"/>
        <v>CZ_1990_NATIONAL TOTAL_PCB</v>
      </c>
      <c r="B5858" s="113" t="s">
        <v>144</v>
      </c>
      <c r="C5858" s="113">
        <v>1990</v>
      </c>
      <c r="D5858" s="113" t="s">
        <v>122</v>
      </c>
      <c r="E5858" s="113" t="s">
        <v>259</v>
      </c>
      <c r="F5858" s="113" t="s">
        <v>200</v>
      </c>
      <c r="G5858" s="150">
        <v>3.6477613766892901E-6</v>
      </c>
    </row>
    <row r="5859" spans="1:7" x14ac:dyDescent="0.25">
      <c r="A5859" s="108" t="str">
        <f t="shared" si="91"/>
        <v>CZ_1990_1A3(FS)_NOx</v>
      </c>
      <c r="B5859" s="113" t="s">
        <v>144</v>
      </c>
      <c r="C5859" s="113">
        <v>1990</v>
      </c>
      <c r="D5859" s="113" t="s">
        <v>132</v>
      </c>
      <c r="E5859" s="113" t="s">
        <v>199</v>
      </c>
      <c r="F5859" s="113" t="s">
        <v>200</v>
      </c>
      <c r="G5859" s="113">
        <v>110.771645977641</v>
      </c>
    </row>
    <row r="5860" spans="1:7" x14ac:dyDescent="0.25">
      <c r="A5860" s="108" t="str">
        <f t="shared" si="91"/>
        <v>CZ_1990_1A3(FS)_NMVOC</v>
      </c>
      <c r="B5860" s="113" t="s">
        <v>144</v>
      </c>
      <c r="C5860" s="113">
        <v>1990</v>
      </c>
      <c r="D5860" s="113" t="s">
        <v>132</v>
      </c>
      <c r="E5860" s="113" t="s">
        <v>123</v>
      </c>
      <c r="F5860" s="113" t="s">
        <v>200</v>
      </c>
      <c r="G5860" s="113">
        <v>58.770304420245303</v>
      </c>
    </row>
    <row r="5861" spans="1:7" x14ac:dyDescent="0.25">
      <c r="A5861" s="108" t="str">
        <f t="shared" si="91"/>
        <v>CZ_1990_1A3(FS)_SOx</v>
      </c>
      <c r="B5861" s="113" t="s">
        <v>144</v>
      </c>
      <c r="C5861" s="113">
        <v>1990</v>
      </c>
      <c r="D5861" s="113" t="s">
        <v>132</v>
      </c>
      <c r="E5861" s="113" t="s">
        <v>201</v>
      </c>
      <c r="F5861" s="113" t="s">
        <v>200</v>
      </c>
      <c r="G5861" s="113">
        <v>7.4955471732869503</v>
      </c>
    </row>
    <row r="5862" spans="1:7" x14ac:dyDescent="0.25">
      <c r="A5862" s="108" t="str">
        <f t="shared" si="91"/>
        <v>CZ_1990_1A3(FS)_NH3</v>
      </c>
      <c r="B5862" s="113" t="s">
        <v>144</v>
      </c>
      <c r="C5862" s="113">
        <v>1990</v>
      </c>
      <c r="D5862" s="113" t="s">
        <v>132</v>
      </c>
      <c r="E5862" s="113" t="s">
        <v>124</v>
      </c>
      <c r="F5862" s="113" t="s">
        <v>200</v>
      </c>
      <c r="G5862" s="113">
        <v>6.2326958082968002E-2</v>
      </c>
    </row>
    <row r="5863" spans="1:7" x14ac:dyDescent="0.25">
      <c r="A5863" s="108" t="str">
        <f t="shared" si="91"/>
        <v>CZ_1990_1A3(FS)_PM2.5</v>
      </c>
      <c r="B5863" s="113" t="s">
        <v>144</v>
      </c>
      <c r="C5863" s="113">
        <v>1990</v>
      </c>
      <c r="D5863" s="113" t="s">
        <v>132</v>
      </c>
      <c r="E5863" s="113" t="s">
        <v>203</v>
      </c>
      <c r="F5863" s="113" t="s">
        <v>200</v>
      </c>
      <c r="G5863" s="113">
        <v>6.1114237117775998</v>
      </c>
    </row>
    <row r="5864" spans="1:7" x14ac:dyDescent="0.25">
      <c r="A5864" s="108" t="str">
        <f t="shared" si="91"/>
        <v>CZ_1990_3D_NOx</v>
      </c>
      <c r="B5864" s="113" t="s">
        <v>144</v>
      </c>
      <c r="C5864" s="113">
        <v>1990</v>
      </c>
      <c r="D5864" s="113" t="s">
        <v>206</v>
      </c>
      <c r="E5864" s="113" t="s">
        <v>199</v>
      </c>
      <c r="F5864" s="113" t="s">
        <v>200</v>
      </c>
      <c r="G5864" s="113">
        <v>24.4767493268271</v>
      </c>
    </row>
    <row r="5865" spans="1:7" x14ac:dyDescent="0.25">
      <c r="A5865" s="108" t="str">
        <f t="shared" si="91"/>
        <v>CZ_1991_NATIONAL TOTAL_NOx</v>
      </c>
      <c r="B5865" s="113" t="s">
        <v>144</v>
      </c>
      <c r="C5865" s="113">
        <v>1991</v>
      </c>
      <c r="D5865" s="113" t="s">
        <v>122</v>
      </c>
      <c r="E5865" s="113" t="s">
        <v>199</v>
      </c>
      <c r="F5865" s="113" t="s">
        <v>200</v>
      </c>
      <c r="G5865" s="113">
        <v>717.40065438262695</v>
      </c>
    </row>
    <row r="5866" spans="1:7" x14ac:dyDescent="0.25">
      <c r="A5866" s="108" t="str">
        <f t="shared" si="91"/>
        <v>CZ_1991_NATIONAL TOTAL_NMVOC</v>
      </c>
      <c r="B5866" s="113" t="s">
        <v>144</v>
      </c>
      <c r="C5866" s="113">
        <v>1991</v>
      </c>
      <c r="D5866" s="113" t="s">
        <v>122</v>
      </c>
      <c r="E5866" s="113" t="s">
        <v>123</v>
      </c>
      <c r="F5866" s="113" t="s">
        <v>200</v>
      </c>
      <c r="G5866" s="113">
        <v>765.25523926782296</v>
      </c>
    </row>
    <row r="5867" spans="1:7" x14ac:dyDescent="0.25">
      <c r="A5867" s="108" t="str">
        <f t="shared" si="91"/>
        <v>CZ_1991_NATIONAL TOTAL_SOx</v>
      </c>
      <c r="B5867" s="113" t="s">
        <v>144</v>
      </c>
      <c r="C5867" s="113">
        <v>1991</v>
      </c>
      <c r="D5867" s="113" t="s">
        <v>122</v>
      </c>
      <c r="E5867" s="113" t="s">
        <v>201</v>
      </c>
      <c r="F5867" s="113" t="s">
        <v>200</v>
      </c>
      <c r="G5867" s="113">
        <v>1649.7437857938301</v>
      </c>
    </row>
    <row r="5868" spans="1:7" x14ac:dyDescent="0.25">
      <c r="A5868" s="108" t="str">
        <f t="shared" si="91"/>
        <v>CZ_1991_NATIONAL TOTAL_NH3</v>
      </c>
      <c r="B5868" s="113" t="s">
        <v>144</v>
      </c>
      <c r="C5868" s="113">
        <v>1991</v>
      </c>
      <c r="D5868" s="113" t="s">
        <v>122</v>
      </c>
      <c r="E5868" s="113" t="s">
        <v>124</v>
      </c>
      <c r="F5868" s="113" t="s">
        <v>200</v>
      </c>
      <c r="G5868" s="113">
        <v>140.53717445621899</v>
      </c>
    </row>
    <row r="5869" spans="1:7" x14ac:dyDescent="0.25">
      <c r="A5869" s="108" t="str">
        <f t="shared" si="91"/>
        <v>CZ_1991_NATIONAL TOTAL_PM2.5</v>
      </c>
      <c r="B5869" s="113" t="s">
        <v>144</v>
      </c>
      <c r="C5869" s="113">
        <v>1991</v>
      </c>
      <c r="D5869" s="113" t="s">
        <v>122</v>
      </c>
      <c r="E5869" s="113" t="s">
        <v>203</v>
      </c>
      <c r="F5869" s="113" t="s">
        <v>200</v>
      </c>
      <c r="G5869" s="113">
        <v>300.50575617522497</v>
      </c>
    </row>
    <row r="5870" spans="1:7" x14ac:dyDescent="0.25">
      <c r="A5870" s="108" t="str">
        <f t="shared" si="91"/>
        <v>CZ_1991_NATIONAL TOTAL_Pb</v>
      </c>
      <c r="B5870" s="113" t="s">
        <v>144</v>
      </c>
      <c r="C5870" s="113">
        <v>1991</v>
      </c>
      <c r="D5870" s="113" t="s">
        <v>122</v>
      </c>
      <c r="E5870" s="113" t="s">
        <v>125</v>
      </c>
      <c r="F5870" s="113" t="s">
        <v>200</v>
      </c>
      <c r="G5870" s="113">
        <v>0.25797995352301201</v>
      </c>
    </row>
    <row r="5871" spans="1:7" x14ac:dyDescent="0.25">
      <c r="A5871" s="108" t="str">
        <f t="shared" si="91"/>
        <v>CZ_1991_NATIONAL TOTAL_Cd</v>
      </c>
      <c r="B5871" s="113" t="s">
        <v>144</v>
      </c>
      <c r="C5871" s="113">
        <v>1991</v>
      </c>
      <c r="D5871" s="113" t="s">
        <v>122</v>
      </c>
      <c r="E5871" s="113" t="s">
        <v>126</v>
      </c>
      <c r="F5871" s="113" t="s">
        <v>200</v>
      </c>
      <c r="G5871" s="113">
        <v>3.9152473024911798E-3</v>
      </c>
    </row>
    <row r="5872" spans="1:7" x14ac:dyDescent="0.25">
      <c r="A5872" s="108" t="str">
        <f t="shared" si="91"/>
        <v>CZ_1991_NATIONAL TOTAL_Hg</v>
      </c>
      <c r="B5872" s="113" t="s">
        <v>144</v>
      </c>
      <c r="C5872" s="113">
        <v>1991</v>
      </c>
      <c r="D5872" s="113" t="s">
        <v>122</v>
      </c>
      <c r="E5872" s="113" t="s">
        <v>127</v>
      </c>
      <c r="F5872" s="113" t="s">
        <v>200</v>
      </c>
      <c r="G5872" s="113">
        <v>4.8122175902891896E-3</v>
      </c>
    </row>
    <row r="5873" spans="1:7" x14ac:dyDescent="0.25">
      <c r="A5873" s="108" t="str">
        <f t="shared" si="91"/>
        <v>CZ_1991_NATIONAL TOTAL_DIOX</v>
      </c>
      <c r="B5873" s="113" t="s">
        <v>144</v>
      </c>
      <c r="C5873" s="113">
        <v>1991</v>
      </c>
      <c r="D5873" s="113" t="s">
        <v>122</v>
      </c>
      <c r="E5873" s="113" t="s">
        <v>128</v>
      </c>
      <c r="F5873" s="113" t="s">
        <v>200</v>
      </c>
      <c r="G5873" s="150">
        <v>8.7070076460185002E-8</v>
      </c>
    </row>
    <row r="5874" spans="1:7" x14ac:dyDescent="0.25">
      <c r="A5874" s="108" t="str">
        <f t="shared" si="91"/>
        <v>CZ_1991_NATIONAL TOTAL_PAH</v>
      </c>
      <c r="B5874" s="113" t="s">
        <v>144</v>
      </c>
      <c r="C5874" s="113">
        <v>1991</v>
      </c>
      <c r="D5874" s="113" t="s">
        <v>122</v>
      </c>
      <c r="E5874" s="113" t="s">
        <v>129</v>
      </c>
      <c r="F5874" s="113" t="s">
        <v>200</v>
      </c>
      <c r="G5874" s="113">
        <v>0.22523690882039299</v>
      </c>
    </row>
    <row r="5875" spans="1:7" x14ac:dyDescent="0.25">
      <c r="A5875" s="108" t="str">
        <f t="shared" si="91"/>
        <v>CZ_1991_NATIONAL TOTAL_HCB</v>
      </c>
      <c r="B5875" s="113" t="s">
        <v>144</v>
      </c>
      <c r="C5875" s="113">
        <v>1991</v>
      </c>
      <c r="D5875" s="113" t="s">
        <v>122</v>
      </c>
      <c r="E5875" s="113" t="s">
        <v>130</v>
      </c>
      <c r="F5875" s="113" t="s">
        <v>200</v>
      </c>
      <c r="G5875" s="113">
        <v>3.6786671307159402E-4</v>
      </c>
    </row>
    <row r="5876" spans="1:7" x14ac:dyDescent="0.25">
      <c r="A5876" s="108" t="str">
        <f t="shared" si="91"/>
        <v>CZ_1991_NATIONAL TOTAL_PCB</v>
      </c>
      <c r="B5876" s="113" t="s">
        <v>144</v>
      </c>
      <c r="C5876" s="113">
        <v>1991</v>
      </c>
      <c r="D5876" s="113" t="s">
        <v>122</v>
      </c>
      <c r="E5876" s="113" t="s">
        <v>259</v>
      </c>
      <c r="F5876" s="113" t="s">
        <v>200</v>
      </c>
      <c r="G5876" s="150">
        <v>3.4753134287786998E-6</v>
      </c>
    </row>
    <row r="5877" spans="1:7" x14ac:dyDescent="0.25">
      <c r="A5877" s="108" t="str">
        <f t="shared" si="91"/>
        <v>CZ_1991_1A3(FS)_NOx</v>
      </c>
      <c r="B5877" s="113" t="s">
        <v>144</v>
      </c>
      <c r="C5877" s="113">
        <v>1991</v>
      </c>
      <c r="D5877" s="113" t="s">
        <v>132</v>
      </c>
      <c r="E5877" s="113" t="s">
        <v>199</v>
      </c>
      <c r="F5877" s="113" t="s">
        <v>200</v>
      </c>
      <c r="G5877" s="113">
        <v>100.624058985785</v>
      </c>
    </row>
    <row r="5878" spans="1:7" x14ac:dyDescent="0.25">
      <c r="A5878" s="108" t="str">
        <f t="shared" si="91"/>
        <v>CZ_1991_1A3(FS)_NMVOC</v>
      </c>
      <c r="B5878" s="113" t="s">
        <v>144</v>
      </c>
      <c r="C5878" s="113">
        <v>1991</v>
      </c>
      <c r="D5878" s="113" t="s">
        <v>132</v>
      </c>
      <c r="E5878" s="113" t="s">
        <v>123</v>
      </c>
      <c r="F5878" s="113" t="s">
        <v>200</v>
      </c>
      <c r="G5878" s="113">
        <v>54.962942966341899</v>
      </c>
    </row>
    <row r="5879" spans="1:7" x14ac:dyDescent="0.25">
      <c r="A5879" s="108" t="str">
        <f t="shared" si="91"/>
        <v>CZ_1991_1A3(FS)_SOx</v>
      </c>
      <c r="B5879" s="113" t="s">
        <v>144</v>
      </c>
      <c r="C5879" s="113">
        <v>1991</v>
      </c>
      <c r="D5879" s="113" t="s">
        <v>132</v>
      </c>
      <c r="E5879" s="113" t="s">
        <v>201</v>
      </c>
      <c r="F5879" s="113" t="s">
        <v>200</v>
      </c>
      <c r="G5879" s="113">
        <v>6.7785679276742998</v>
      </c>
    </row>
    <row r="5880" spans="1:7" x14ac:dyDescent="0.25">
      <c r="A5880" s="108" t="str">
        <f t="shared" si="91"/>
        <v>CZ_1991_1A3(FS)_NH3</v>
      </c>
      <c r="B5880" s="113" t="s">
        <v>144</v>
      </c>
      <c r="C5880" s="113">
        <v>1991</v>
      </c>
      <c r="D5880" s="113" t="s">
        <v>132</v>
      </c>
      <c r="E5880" s="113" t="s">
        <v>124</v>
      </c>
      <c r="F5880" s="113" t="s">
        <v>200</v>
      </c>
      <c r="G5880" s="113">
        <v>5.7363775291137301E-2</v>
      </c>
    </row>
    <row r="5881" spans="1:7" x14ac:dyDescent="0.25">
      <c r="A5881" s="108" t="str">
        <f t="shared" si="91"/>
        <v>CZ_1991_1A3(FS)_PM2.5</v>
      </c>
      <c r="B5881" s="113" t="s">
        <v>144</v>
      </c>
      <c r="C5881" s="113">
        <v>1991</v>
      </c>
      <c r="D5881" s="113" t="s">
        <v>132</v>
      </c>
      <c r="E5881" s="113" t="s">
        <v>203</v>
      </c>
      <c r="F5881" s="113" t="s">
        <v>200</v>
      </c>
      <c r="G5881" s="113">
        <v>5.5948176005297698</v>
      </c>
    </row>
    <row r="5882" spans="1:7" x14ac:dyDescent="0.25">
      <c r="A5882" s="108" t="str">
        <f t="shared" si="91"/>
        <v>CZ_1991_3D_NOx</v>
      </c>
      <c r="B5882" s="113" t="s">
        <v>144</v>
      </c>
      <c r="C5882" s="113">
        <v>1991</v>
      </c>
      <c r="D5882" s="113" t="s">
        <v>206</v>
      </c>
      <c r="E5882" s="113" t="s">
        <v>199</v>
      </c>
      <c r="F5882" s="113" t="s">
        <v>200</v>
      </c>
      <c r="G5882" s="113">
        <v>21.1887223140013</v>
      </c>
    </row>
    <row r="5883" spans="1:7" x14ac:dyDescent="0.25">
      <c r="A5883" s="108" t="str">
        <f t="shared" si="91"/>
        <v>CZ_1992_NATIONAL TOTAL_NOx</v>
      </c>
      <c r="B5883" s="113" t="s">
        <v>144</v>
      </c>
      <c r="C5883" s="113">
        <v>1992</v>
      </c>
      <c r="D5883" s="113" t="s">
        <v>122</v>
      </c>
      <c r="E5883" s="113" t="s">
        <v>199</v>
      </c>
      <c r="F5883" s="113" t="s">
        <v>200</v>
      </c>
      <c r="G5883" s="113">
        <v>673.47887528491799</v>
      </c>
    </row>
    <row r="5884" spans="1:7" x14ac:dyDescent="0.25">
      <c r="A5884" s="108" t="str">
        <f t="shared" si="91"/>
        <v>CZ_1992_NATIONAL TOTAL_NMVOC</v>
      </c>
      <c r="B5884" s="113" t="s">
        <v>144</v>
      </c>
      <c r="C5884" s="113">
        <v>1992</v>
      </c>
      <c r="D5884" s="113" t="s">
        <v>122</v>
      </c>
      <c r="E5884" s="113" t="s">
        <v>123</v>
      </c>
      <c r="F5884" s="113" t="s">
        <v>200</v>
      </c>
      <c r="G5884" s="113">
        <v>736.74160674064296</v>
      </c>
    </row>
    <row r="5885" spans="1:7" x14ac:dyDescent="0.25">
      <c r="A5885" s="108" t="str">
        <f t="shared" si="91"/>
        <v>CZ_1992_NATIONAL TOTAL_SOx</v>
      </c>
      <c r="B5885" s="113" t="s">
        <v>144</v>
      </c>
      <c r="C5885" s="113">
        <v>1992</v>
      </c>
      <c r="D5885" s="113" t="s">
        <v>122</v>
      </c>
      <c r="E5885" s="113" t="s">
        <v>201</v>
      </c>
      <c r="F5885" s="113" t="s">
        <v>200</v>
      </c>
      <c r="G5885" s="113">
        <v>1381.95681672918</v>
      </c>
    </row>
    <row r="5886" spans="1:7" x14ac:dyDescent="0.25">
      <c r="A5886" s="108" t="str">
        <f t="shared" si="91"/>
        <v>CZ_1992_NATIONAL TOTAL_NH3</v>
      </c>
      <c r="B5886" s="113" t="s">
        <v>144</v>
      </c>
      <c r="C5886" s="113">
        <v>1992</v>
      </c>
      <c r="D5886" s="113" t="s">
        <v>122</v>
      </c>
      <c r="E5886" s="113" t="s">
        <v>124</v>
      </c>
      <c r="F5886" s="113" t="s">
        <v>200</v>
      </c>
      <c r="G5886" s="113">
        <v>124.76838898059999</v>
      </c>
    </row>
    <row r="5887" spans="1:7" x14ac:dyDescent="0.25">
      <c r="A5887" s="108" t="str">
        <f t="shared" si="91"/>
        <v>CZ_1992_NATIONAL TOTAL_PM2.5</v>
      </c>
      <c r="B5887" s="113" t="s">
        <v>144</v>
      </c>
      <c r="C5887" s="113">
        <v>1992</v>
      </c>
      <c r="D5887" s="113" t="s">
        <v>122</v>
      </c>
      <c r="E5887" s="113" t="s">
        <v>203</v>
      </c>
      <c r="F5887" s="113" t="s">
        <v>200</v>
      </c>
      <c r="G5887" s="113">
        <v>259.89175510013001</v>
      </c>
    </row>
    <row r="5888" spans="1:7" x14ac:dyDescent="0.25">
      <c r="A5888" s="108" t="str">
        <f t="shared" si="91"/>
        <v>CZ_1992_NATIONAL TOTAL_Pb</v>
      </c>
      <c r="B5888" s="113" t="s">
        <v>144</v>
      </c>
      <c r="C5888" s="113">
        <v>1992</v>
      </c>
      <c r="D5888" s="113" t="s">
        <v>122</v>
      </c>
      <c r="E5888" s="113" t="s">
        <v>125</v>
      </c>
      <c r="F5888" s="113" t="s">
        <v>200</v>
      </c>
      <c r="G5888" s="113">
        <v>0.27179387233694002</v>
      </c>
    </row>
    <row r="5889" spans="1:7" x14ac:dyDescent="0.25">
      <c r="A5889" s="108" t="str">
        <f t="shared" si="91"/>
        <v>CZ_1992_NATIONAL TOTAL_Cd</v>
      </c>
      <c r="B5889" s="113" t="s">
        <v>144</v>
      </c>
      <c r="C5889" s="113">
        <v>1992</v>
      </c>
      <c r="D5889" s="113" t="s">
        <v>122</v>
      </c>
      <c r="E5889" s="113" t="s">
        <v>126</v>
      </c>
      <c r="F5889" s="113" t="s">
        <v>200</v>
      </c>
      <c r="G5889" s="113">
        <v>3.1498954226892701E-3</v>
      </c>
    </row>
    <row r="5890" spans="1:7" x14ac:dyDescent="0.25">
      <c r="A5890" s="108" t="str">
        <f t="shared" ref="A5890:A5953" si="92">CONCATENATE(B5890,"_",C5890,"_",D5890,"_",E5890)</f>
        <v>CZ_1992_NATIONAL TOTAL_Hg</v>
      </c>
      <c r="B5890" s="113" t="s">
        <v>144</v>
      </c>
      <c r="C5890" s="113">
        <v>1992</v>
      </c>
      <c r="D5890" s="113" t="s">
        <v>122</v>
      </c>
      <c r="E5890" s="113" t="s">
        <v>127</v>
      </c>
      <c r="F5890" s="113" t="s">
        <v>200</v>
      </c>
      <c r="G5890" s="113">
        <v>4.5614022657543499E-3</v>
      </c>
    </row>
    <row r="5891" spans="1:7" x14ac:dyDescent="0.25">
      <c r="A5891" s="108" t="str">
        <f t="shared" si="92"/>
        <v>CZ_1992_NATIONAL TOTAL_DIOX</v>
      </c>
      <c r="B5891" s="113" t="s">
        <v>144</v>
      </c>
      <c r="C5891" s="113">
        <v>1992</v>
      </c>
      <c r="D5891" s="113" t="s">
        <v>122</v>
      </c>
      <c r="E5891" s="113" t="s">
        <v>128</v>
      </c>
      <c r="F5891" s="113" t="s">
        <v>200</v>
      </c>
      <c r="G5891" s="150">
        <v>7.7708062404779903E-8</v>
      </c>
    </row>
    <row r="5892" spans="1:7" x14ac:dyDescent="0.25">
      <c r="A5892" s="108" t="str">
        <f t="shared" si="92"/>
        <v>CZ_1992_NATIONAL TOTAL_PAH</v>
      </c>
      <c r="B5892" s="113" t="s">
        <v>144</v>
      </c>
      <c r="C5892" s="113">
        <v>1992</v>
      </c>
      <c r="D5892" s="113" t="s">
        <v>122</v>
      </c>
      <c r="E5892" s="113" t="s">
        <v>129</v>
      </c>
      <c r="F5892" s="113" t="s">
        <v>200</v>
      </c>
      <c r="G5892" s="113">
        <v>0.20302649693709299</v>
      </c>
    </row>
    <row r="5893" spans="1:7" x14ac:dyDescent="0.25">
      <c r="A5893" s="108" t="str">
        <f t="shared" si="92"/>
        <v>CZ_1992_NATIONAL TOTAL_HCB</v>
      </c>
      <c r="B5893" s="113" t="s">
        <v>144</v>
      </c>
      <c r="C5893" s="113">
        <v>1992</v>
      </c>
      <c r="D5893" s="113" t="s">
        <v>122</v>
      </c>
      <c r="E5893" s="113" t="s">
        <v>130</v>
      </c>
      <c r="F5893" s="113" t="s">
        <v>200</v>
      </c>
      <c r="G5893" s="113">
        <v>3.1504272364421001E-4</v>
      </c>
    </row>
    <row r="5894" spans="1:7" x14ac:dyDescent="0.25">
      <c r="A5894" s="108" t="str">
        <f t="shared" si="92"/>
        <v>CZ_1992_NATIONAL TOTAL_PCB</v>
      </c>
      <c r="B5894" s="113" t="s">
        <v>144</v>
      </c>
      <c r="C5894" s="113">
        <v>1992</v>
      </c>
      <c r="D5894" s="113" t="s">
        <v>122</v>
      </c>
      <c r="E5894" s="113" t="s">
        <v>259</v>
      </c>
      <c r="F5894" s="113" t="s">
        <v>200</v>
      </c>
      <c r="G5894" s="150">
        <v>3.2148150986858401E-6</v>
      </c>
    </row>
    <row r="5895" spans="1:7" x14ac:dyDescent="0.25">
      <c r="A5895" s="108" t="str">
        <f t="shared" si="92"/>
        <v>CZ_1992_1A3(FS)_NOx</v>
      </c>
      <c r="B5895" s="113" t="s">
        <v>144</v>
      </c>
      <c r="C5895" s="113">
        <v>1992</v>
      </c>
      <c r="D5895" s="113" t="s">
        <v>132</v>
      </c>
      <c r="E5895" s="113" t="s">
        <v>199</v>
      </c>
      <c r="F5895" s="113" t="s">
        <v>200</v>
      </c>
      <c r="G5895" s="113">
        <v>104.392116409651</v>
      </c>
    </row>
    <row r="5896" spans="1:7" x14ac:dyDescent="0.25">
      <c r="A5896" s="108" t="str">
        <f t="shared" si="92"/>
        <v>CZ_1992_1A3(FS)_NMVOC</v>
      </c>
      <c r="B5896" s="113" t="s">
        <v>144</v>
      </c>
      <c r="C5896" s="113">
        <v>1992</v>
      </c>
      <c r="D5896" s="113" t="s">
        <v>132</v>
      </c>
      <c r="E5896" s="113" t="s">
        <v>123</v>
      </c>
      <c r="F5896" s="113" t="s">
        <v>200</v>
      </c>
      <c r="G5896" s="113">
        <v>66.716071540666206</v>
      </c>
    </row>
    <row r="5897" spans="1:7" x14ac:dyDescent="0.25">
      <c r="A5897" s="108" t="str">
        <f t="shared" si="92"/>
        <v>CZ_1992_1A3(FS)_SOx</v>
      </c>
      <c r="B5897" s="113" t="s">
        <v>144</v>
      </c>
      <c r="C5897" s="113">
        <v>1992</v>
      </c>
      <c r="D5897" s="113" t="s">
        <v>132</v>
      </c>
      <c r="E5897" s="113" t="s">
        <v>201</v>
      </c>
      <c r="F5897" s="113" t="s">
        <v>200</v>
      </c>
      <c r="G5897" s="113">
        <v>6.5514287639958697</v>
      </c>
    </row>
    <row r="5898" spans="1:7" x14ac:dyDescent="0.25">
      <c r="A5898" s="108" t="str">
        <f t="shared" si="92"/>
        <v>CZ_1992_1A3(FS)_NH3</v>
      </c>
      <c r="B5898" s="113" t="s">
        <v>144</v>
      </c>
      <c r="C5898" s="113">
        <v>1992</v>
      </c>
      <c r="D5898" s="113" t="s">
        <v>132</v>
      </c>
      <c r="E5898" s="113" t="s">
        <v>124</v>
      </c>
      <c r="F5898" s="113" t="s">
        <v>200</v>
      </c>
      <c r="G5898" s="113">
        <v>6.9372412523971902E-2</v>
      </c>
    </row>
    <row r="5899" spans="1:7" x14ac:dyDescent="0.25">
      <c r="A5899" s="108" t="str">
        <f t="shared" si="92"/>
        <v>CZ_1992_1A3(FS)_PM2.5</v>
      </c>
      <c r="B5899" s="113" t="s">
        <v>144</v>
      </c>
      <c r="C5899" s="113">
        <v>1992</v>
      </c>
      <c r="D5899" s="113" t="s">
        <v>132</v>
      </c>
      <c r="E5899" s="113" t="s">
        <v>203</v>
      </c>
      <c r="F5899" s="113" t="s">
        <v>200</v>
      </c>
      <c r="G5899" s="113">
        <v>5.1780412588142699</v>
      </c>
    </row>
    <row r="5900" spans="1:7" x14ac:dyDescent="0.25">
      <c r="A5900" s="108" t="str">
        <f t="shared" si="92"/>
        <v>CZ_1992_3D_NOx</v>
      </c>
      <c r="B5900" s="113" t="s">
        <v>144</v>
      </c>
      <c r="C5900" s="113">
        <v>1992</v>
      </c>
      <c r="D5900" s="113" t="s">
        <v>206</v>
      </c>
      <c r="E5900" s="113" t="s">
        <v>199</v>
      </c>
      <c r="F5900" s="113" t="s">
        <v>200</v>
      </c>
      <c r="G5900" s="113">
        <v>17.303134340251798</v>
      </c>
    </row>
    <row r="5901" spans="1:7" x14ac:dyDescent="0.25">
      <c r="A5901" s="108" t="str">
        <f t="shared" si="92"/>
        <v>CZ_1993_NATIONAL TOTAL_NOx</v>
      </c>
      <c r="B5901" s="113" t="s">
        <v>144</v>
      </c>
      <c r="C5901" s="113">
        <v>1993</v>
      </c>
      <c r="D5901" s="113" t="s">
        <v>122</v>
      </c>
      <c r="E5901" s="113" t="s">
        <v>199</v>
      </c>
      <c r="F5901" s="113" t="s">
        <v>200</v>
      </c>
      <c r="G5901" s="113">
        <v>547.81621674922906</v>
      </c>
    </row>
    <row r="5902" spans="1:7" x14ac:dyDescent="0.25">
      <c r="A5902" s="108" t="str">
        <f t="shared" si="92"/>
        <v>CZ_1993_NATIONAL TOTAL_NMVOC</v>
      </c>
      <c r="B5902" s="113" t="s">
        <v>144</v>
      </c>
      <c r="C5902" s="113">
        <v>1993</v>
      </c>
      <c r="D5902" s="113" t="s">
        <v>122</v>
      </c>
      <c r="E5902" s="113" t="s">
        <v>123</v>
      </c>
      <c r="F5902" s="113" t="s">
        <v>200</v>
      </c>
      <c r="G5902" s="113">
        <v>694.57556333657101</v>
      </c>
    </row>
    <row r="5903" spans="1:7" x14ac:dyDescent="0.25">
      <c r="A5903" s="108" t="str">
        <f t="shared" si="92"/>
        <v>CZ_1993_NATIONAL TOTAL_SOx</v>
      </c>
      <c r="B5903" s="113" t="s">
        <v>144</v>
      </c>
      <c r="C5903" s="113">
        <v>1993</v>
      </c>
      <c r="D5903" s="113" t="s">
        <v>122</v>
      </c>
      <c r="E5903" s="113" t="s">
        <v>201</v>
      </c>
      <c r="F5903" s="113" t="s">
        <v>200</v>
      </c>
      <c r="G5903" s="113">
        <v>1302.41584257564</v>
      </c>
    </row>
    <row r="5904" spans="1:7" x14ac:dyDescent="0.25">
      <c r="A5904" s="108" t="str">
        <f t="shared" si="92"/>
        <v>CZ_1993_NATIONAL TOTAL_NH3</v>
      </c>
      <c r="B5904" s="113" t="s">
        <v>144</v>
      </c>
      <c r="C5904" s="113">
        <v>1993</v>
      </c>
      <c r="D5904" s="113" t="s">
        <v>122</v>
      </c>
      <c r="E5904" s="113" t="s">
        <v>124</v>
      </c>
      <c r="F5904" s="113" t="s">
        <v>200</v>
      </c>
      <c r="G5904" s="113">
        <v>110.757409665045</v>
      </c>
    </row>
    <row r="5905" spans="1:7" x14ac:dyDescent="0.25">
      <c r="A5905" s="108" t="str">
        <f t="shared" si="92"/>
        <v>CZ_1993_NATIONAL TOTAL_PM2.5</v>
      </c>
      <c r="B5905" s="113" t="s">
        <v>144</v>
      </c>
      <c r="C5905" s="113">
        <v>1993</v>
      </c>
      <c r="D5905" s="113" t="s">
        <v>122</v>
      </c>
      <c r="E5905" s="113" t="s">
        <v>203</v>
      </c>
      <c r="F5905" s="113" t="s">
        <v>200</v>
      </c>
      <c r="G5905" s="113">
        <v>241.174915440446</v>
      </c>
    </row>
    <row r="5906" spans="1:7" x14ac:dyDescent="0.25">
      <c r="A5906" s="108" t="str">
        <f t="shared" si="92"/>
        <v>CZ_1993_NATIONAL TOTAL_Pb</v>
      </c>
      <c r="B5906" s="113" t="s">
        <v>144</v>
      </c>
      <c r="C5906" s="113">
        <v>1993</v>
      </c>
      <c r="D5906" s="113" t="s">
        <v>122</v>
      </c>
      <c r="E5906" s="113" t="s">
        <v>125</v>
      </c>
      <c r="F5906" s="113" t="s">
        <v>200</v>
      </c>
      <c r="G5906" s="113">
        <v>0.24513041822208001</v>
      </c>
    </row>
    <row r="5907" spans="1:7" x14ac:dyDescent="0.25">
      <c r="A5907" s="108" t="str">
        <f t="shared" si="92"/>
        <v>CZ_1993_NATIONAL TOTAL_Cd</v>
      </c>
      <c r="B5907" s="113" t="s">
        <v>144</v>
      </c>
      <c r="C5907" s="113">
        <v>1993</v>
      </c>
      <c r="D5907" s="113" t="s">
        <v>122</v>
      </c>
      <c r="E5907" s="113" t="s">
        <v>126</v>
      </c>
      <c r="F5907" s="113" t="s">
        <v>200</v>
      </c>
      <c r="G5907" s="113">
        <v>2.6783926804807398E-3</v>
      </c>
    </row>
    <row r="5908" spans="1:7" x14ac:dyDescent="0.25">
      <c r="A5908" s="108" t="str">
        <f t="shared" si="92"/>
        <v>CZ_1993_NATIONAL TOTAL_Hg</v>
      </c>
      <c r="B5908" s="113" t="s">
        <v>144</v>
      </c>
      <c r="C5908" s="113">
        <v>1993</v>
      </c>
      <c r="D5908" s="113" t="s">
        <v>122</v>
      </c>
      <c r="E5908" s="113" t="s">
        <v>127</v>
      </c>
      <c r="F5908" s="113" t="s">
        <v>200</v>
      </c>
      <c r="G5908" s="113">
        <v>4.0835288262373801E-3</v>
      </c>
    </row>
    <row r="5909" spans="1:7" x14ac:dyDescent="0.25">
      <c r="A5909" s="108" t="str">
        <f t="shared" si="92"/>
        <v>CZ_1993_NATIONAL TOTAL_DIOX</v>
      </c>
      <c r="B5909" s="113" t="s">
        <v>144</v>
      </c>
      <c r="C5909" s="113">
        <v>1993</v>
      </c>
      <c r="D5909" s="113" t="s">
        <v>122</v>
      </c>
      <c r="E5909" s="113" t="s">
        <v>128</v>
      </c>
      <c r="F5909" s="113" t="s">
        <v>200</v>
      </c>
      <c r="G5909" s="150">
        <v>6.7147845619729294E-8</v>
      </c>
    </row>
    <row r="5910" spans="1:7" x14ac:dyDescent="0.25">
      <c r="A5910" s="108" t="str">
        <f t="shared" si="92"/>
        <v>CZ_1993_NATIONAL TOTAL_PAH</v>
      </c>
      <c r="B5910" s="113" t="s">
        <v>144</v>
      </c>
      <c r="C5910" s="113">
        <v>1993</v>
      </c>
      <c r="D5910" s="113" t="s">
        <v>122</v>
      </c>
      <c r="E5910" s="113" t="s">
        <v>129</v>
      </c>
      <c r="F5910" s="113" t="s">
        <v>200</v>
      </c>
      <c r="G5910" s="113">
        <v>0.18308133689796299</v>
      </c>
    </row>
    <row r="5911" spans="1:7" x14ac:dyDescent="0.25">
      <c r="A5911" s="108" t="str">
        <f t="shared" si="92"/>
        <v>CZ_1993_NATIONAL TOTAL_HCB</v>
      </c>
      <c r="B5911" s="113" t="s">
        <v>144</v>
      </c>
      <c r="C5911" s="113">
        <v>1993</v>
      </c>
      <c r="D5911" s="113" t="s">
        <v>122</v>
      </c>
      <c r="E5911" s="113" t="s">
        <v>130</v>
      </c>
      <c r="F5911" s="113" t="s">
        <v>200</v>
      </c>
      <c r="G5911" s="113">
        <v>3.03132898412742E-4</v>
      </c>
    </row>
    <row r="5912" spans="1:7" x14ac:dyDescent="0.25">
      <c r="A5912" s="108" t="str">
        <f t="shared" si="92"/>
        <v>CZ_1993_NATIONAL TOTAL_PCB</v>
      </c>
      <c r="B5912" s="113" t="s">
        <v>144</v>
      </c>
      <c r="C5912" s="113">
        <v>1993</v>
      </c>
      <c r="D5912" s="113" t="s">
        <v>122</v>
      </c>
      <c r="E5912" s="113" t="s">
        <v>259</v>
      </c>
      <c r="F5912" s="113" t="s">
        <v>200</v>
      </c>
      <c r="G5912" s="150">
        <v>2.97284699637811E-6</v>
      </c>
    </row>
    <row r="5913" spans="1:7" x14ac:dyDescent="0.25">
      <c r="A5913" s="108" t="str">
        <f t="shared" si="92"/>
        <v>CZ_1993_1A3(FS)_NOx</v>
      </c>
      <c r="B5913" s="113" t="s">
        <v>144</v>
      </c>
      <c r="C5913" s="113">
        <v>1993</v>
      </c>
      <c r="D5913" s="113" t="s">
        <v>132</v>
      </c>
      <c r="E5913" s="113" t="s">
        <v>199</v>
      </c>
      <c r="F5913" s="113" t="s">
        <v>200</v>
      </c>
      <c r="G5913" s="113">
        <v>97.494596747374104</v>
      </c>
    </row>
    <row r="5914" spans="1:7" x14ac:dyDescent="0.25">
      <c r="A5914" s="108" t="str">
        <f t="shared" si="92"/>
        <v>CZ_1993_1A3(FS)_NMVOC</v>
      </c>
      <c r="B5914" s="113" t="s">
        <v>144</v>
      </c>
      <c r="C5914" s="113">
        <v>1993</v>
      </c>
      <c r="D5914" s="113" t="s">
        <v>132</v>
      </c>
      <c r="E5914" s="113" t="s">
        <v>123</v>
      </c>
      <c r="F5914" s="113" t="s">
        <v>200</v>
      </c>
      <c r="G5914" s="113">
        <v>61.471579099921797</v>
      </c>
    </row>
    <row r="5915" spans="1:7" x14ac:dyDescent="0.25">
      <c r="A5915" s="108" t="str">
        <f t="shared" si="92"/>
        <v>CZ_1993_1A3(FS)_SOx</v>
      </c>
      <c r="B5915" s="113" t="s">
        <v>144</v>
      </c>
      <c r="C5915" s="113">
        <v>1993</v>
      </c>
      <c r="D5915" s="113" t="s">
        <v>132</v>
      </c>
      <c r="E5915" s="113" t="s">
        <v>201</v>
      </c>
      <c r="F5915" s="113" t="s">
        <v>200</v>
      </c>
      <c r="G5915" s="113">
        <v>6.3522844673407697</v>
      </c>
    </row>
    <row r="5916" spans="1:7" x14ac:dyDescent="0.25">
      <c r="A5916" s="108" t="str">
        <f t="shared" si="92"/>
        <v>CZ_1993_1A3(FS)_NH3</v>
      </c>
      <c r="B5916" s="113" t="s">
        <v>144</v>
      </c>
      <c r="C5916" s="113">
        <v>1993</v>
      </c>
      <c r="D5916" s="113" t="s">
        <v>132</v>
      </c>
      <c r="E5916" s="113" t="s">
        <v>124</v>
      </c>
      <c r="F5916" s="113" t="s">
        <v>200</v>
      </c>
      <c r="G5916" s="113">
        <v>0.16132627387417101</v>
      </c>
    </row>
    <row r="5917" spans="1:7" x14ac:dyDescent="0.25">
      <c r="A5917" s="108" t="str">
        <f t="shared" si="92"/>
        <v>CZ_1993_1A3(FS)_PM2.5</v>
      </c>
      <c r="B5917" s="113" t="s">
        <v>144</v>
      </c>
      <c r="C5917" s="113">
        <v>1993</v>
      </c>
      <c r="D5917" s="113" t="s">
        <v>132</v>
      </c>
      <c r="E5917" s="113" t="s">
        <v>203</v>
      </c>
      <c r="F5917" s="113" t="s">
        <v>200</v>
      </c>
      <c r="G5917" s="113">
        <v>5.0394427653455498</v>
      </c>
    </row>
    <row r="5918" spans="1:7" x14ac:dyDescent="0.25">
      <c r="A5918" s="108" t="str">
        <f t="shared" si="92"/>
        <v>CZ_1993_3D_NOx</v>
      </c>
      <c r="B5918" s="113" t="s">
        <v>144</v>
      </c>
      <c r="C5918" s="113">
        <v>1993</v>
      </c>
      <c r="D5918" s="113" t="s">
        <v>206</v>
      </c>
      <c r="E5918" s="113" t="s">
        <v>199</v>
      </c>
      <c r="F5918" s="113" t="s">
        <v>200</v>
      </c>
      <c r="G5918" s="113">
        <v>14.248622961474499</v>
      </c>
    </row>
    <row r="5919" spans="1:7" x14ac:dyDescent="0.25">
      <c r="A5919" s="108" t="str">
        <f t="shared" si="92"/>
        <v>CZ_1994_NATIONAL TOTAL_NOx</v>
      </c>
      <c r="B5919" s="113" t="s">
        <v>144</v>
      </c>
      <c r="C5919" s="113">
        <v>1994</v>
      </c>
      <c r="D5919" s="113" t="s">
        <v>122</v>
      </c>
      <c r="E5919" s="113" t="s">
        <v>199</v>
      </c>
      <c r="F5919" s="113" t="s">
        <v>200</v>
      </c>
      <c r="G5919" s="113">
        <v>455.08596483265001</v>
      </c>
    </row>
    <row r="5920" spans="1:7" x14ac:dyDescent="0.25">
      <c r="A5920" s="108" t="str">
        <f t="shared" si="92"/>
        <v>CZ_1994_NATIONAL TOTAL_NMVOC</v>
      </c>
      <c r="B5920" s="113" t="s">
        <v>144</v>
      </c>
      <c r="C5920" s="113">
        <v>1994</v>
      </c>
      <c r="D5920" s="113" t="s">
        <v>122</v>
      </c>
      <c r="E5920" s="113" t="s">
        <v>123</v>
      </c>
      <c r="F5920" s="113" t="s">
        <v>200</v>
      </c>
      <c r="G5920" s="113">
        <v>660.47857709664902</v>
      </c>
    </row>
    <row r="5921" spans="1:7" x14ac:dyDescent="0.25">
      <c r="A5921" s="108" t="str">
        <f t="shared" si="92"/>
        <v>CZ_1994_NATIONAL TOTAL_SOx</v>
      </c>
      <c r="B5921" s="113" t="s">
        <v>144</v>
      </c>
      <c r="C5921" s="113">
        <v>1994</v>
      </c>
      <c r="D5921" s="113" t="s">
        <v>122</v>
      </c>
      <c r="E5921" s="113" t="s">
        <v>201</v>
      </c>
      <c r="F5921" s="113" t="s">
        <v>200</v>
      </c>
      <c r="G5921" s="113">
        <v>1158.967265884</v>
      </c>
    </row>
    <row r="5922" spans="1:7" x14ac:dyDescent="0.25">
      <c r="A5922" s="108" t="str">
        <f t="shared" si="92"/>
        <v>CZ_1994_NATIONAL TOTAL_NH3</v>
      </c>
      <c r="B5922" s="113" t="s">
        <v>144</v>
      </c>
      <c r="C5922" s="113">
        <v>1994</v>
      </c>
      <c r="D5922" s="113" t="s">
        <v>122</v>
      </c>
      <c r="E5922" s="113" t="s">
        <v>124</v>
      </c>
      <c r="F5922" s="113" t="s">
        <v>200</v>
      </c>
      <c r="G5922" s="113">
        <v>100.8119813469</v>
      </c>
    </row>
    <row r="5923" spans="1:7" x14ac:dyDescent="0.25">
      <c r="A5923" s="108" t="str">
        <f t="shared" si="92"/>
        <v>CZ_1994_NATIONAL TOTAL_PM2.5</v>
      </c>
      <c r="B5923" s="113" t="s">
        <v>144</v>
      </c>
      <c r="C5923" s="113">
        <v>1994</v>
      </c>
      <c r="D5923" s="113" t="s">
        <v>122</v>
      </c>
      <c r="E5923" s="113" t="s">
        <v>203</v>
      </c>
      <c r="F5923" s="113" t="s">
        <v>200</v>
      </c>
      <c r="G5923" s="113">
        <v>199.69625236399199</v>
      </c>
    </row>
    <row r="5924" spans="1:7" x14ac:dyDescent="0.25">
      <c r="A5924" s="108" t="str">
        <f t="shared" si="92"/>
        <v>CZ_1994_NATIONAL TOTAL_Pb</v>
      </c>
      <c r="B5924" s="113" t="s">
        <v>144</v>
      </c>
      <c r="C5924" s="113">
        <v>1994</v>
      </c>
      <c r="D5924" s="113" t="s">
        <v>122</v>
      </c>
      <c r="E5924" s="113" t="s">
        <v>125</v>
      </c>
      <c r="F5924" s="113" t="s">
        <v>200</v>
      </c>
      <c r="G5924" s="113">
        <v>0.26214403027141098</v>
      </c>
    </row>
    <row r="5925" spans="1:7" x14ac:dyDescent="0.25">
      <c r="A5925" s="108" t="str">
        <f t="shared" si="92"/>
        <v>CZ_1994_NATIONAL TOTAL_Cd</v>
      </c>
      <c r="B5925" s="113" t="s">
        <v>144</v>
      </c>
      <c r="C5925" s="113">
        <v>1994</v>
      </c>
      <c r="D5925" s="113" t="s">
        <v>122</v>
      </c>
      <c r="E5925" s="113" t="s">
        <v>126</v>
      </c>
      <c r="F5925" s="113" t="s">
        <v>200</v>
      </c>
      <c r="G5925" s="113">
        <v>2.4036640276826702E-3</v>
      </c>
    </row>
    <row r="5926" spans="1:7" x14ac:dyDescent="0.25">
      <c r="A5926" s="108" t="str">
        <f t="shared" si="92"/>
        <v>CZ_1994_NATIONAL TOTAL_Hg</v>
      </c>
      <c r="B5926" s="113" t="s">
        <v>144</v>
      </c>
      <c r="C5926" s="113">
        <v>1994</v>
      </c>
      <c r="D5926" s="113" t="s">
        <v>122</v>
      </c>
      <c r="E5926" s="113" t="s">
        <v>127</v>
      </c>
      <c r="F5926" s="113" t="s">
        <v>200</v>
      </c>
      <c r="G5926" s="113">
        <v>4.1567772741049804E-3</v>
      </c>
    </row>
    <row r="5927" spans="1:7" x14ac:dyDescent="0.25">
      <c r="A5927" s="108" t="str">
        <f t="shared" si="92"/>
        <v>CZ_1994_NATIONAL TOTAL_DIOX</v>
      </c>
      <c r="B5927" s="113" t="s">
        <v>144</v>
      </c>
      <c r="C5927" s="113">
        <v>1994</v>
      </c>
      <c r="D5927" s="113" t="s">
        <v>122</v>
      </c>
      <c r="E5927" s="113" t="s">
        <v>128</v>
      </c>
      <c r="F5927" s="113" t="s">
        <v>200</v>
      </c>
      <c r="G5927" s="150">
        <v>7.1048101379513997E-8</v>
      </c>
    </row>
    <row r="5928" spans="1:7" x14ac:dyDescent="0.25">
      <c r="A5928" s="108" t="str">
        <f t="shared" si="92"/>
        <v>CZ_1994_NATIONAL TOTAL_PAH</v>
      </c>
      <c r="B5928" s="113" t="s">
        <v>144</v>
      </c>
      <c r="C5928" s="113">
        <v>1994</v>
      </c>
      <c r="D5928" s="113" t="s">
        <v>122</v>
      </c>
      <c r="E5928" s="113" t="s">
        <v>129</v>
      </c>
      <c r="F5928" s="113" t="s">
        <v>200</v>
      </c>
      <c r="G5928" s="113">
        <v>0.175862485988481</v>
      </c>
    </row>
    <row r="5929" spans="1:7" x14ac:dyDescent="0.25">
      <c r="A5929" s="108" t="str">
        <f t="shared" si="92"/>
        <v>CZ_1994_NATIONAL TOTAL_HCB</v>
      </c>
      <c r="B5929" s="113" t="s">
        <v>144</v>
      </c>
      <c r="C5929" s="113">
        <v>1994</v>
      </c>
      <c r="D5929" s="113" t="s">
        <v>122</v>
      </c>
      <c r="E5929" s="113" t="s">
        <v>130</v>
      </c>
      <c r="F5929" s="113" t="s">
        <v>200</v>
      </c>
      <c r="G5929" s="113">
        <v>2.6260733144365701E-4</v>
      </c>
    </row>
    <row r="5930" spans="1:7" x14ac:dyDescent="0.25">
      <c r="A5930" s="108" t="str">
        <f t="shared" si="92"/>
        <v>CZ_1994_NATIONAL TOTAL_PCB</v>
      </c>
      <c r="B5930" s="113" t="s">
        <v>144</v>
      </c>
      <c r="C5930" s="113">
        <v>1994</v>
      </c>
      <c r="D5930" s="113" t="s">
        <v>122</v>
      </c>
      <c r="E5930" s="113" t="s">
        <v>259</v>
      </c>
      <c r="F5930" s="113" t="s">
        <v>200</v>
      </c>
      <c r="G5930" s="150">
        <v>3.00346205688662E-6</v>
      </c>
    </row>
    <row r="5931" spans="1:7" x14ac:dyDescent="0.25">
      <c r="A5931" s="108" t="str">
        <f t="shared" si="92"/>
        <v>CZ_1994_1A3(FS)_NOx</v>
      </c>
      <c r="B5931" s="113" t="s">
        <v>144</v>
      </c>
      <c r="C5931" s="113">
        <v>1994</v>
      </c>
      <c r="D5931" s="113" t="s">
        <v>132</v>
      </c>
      <c r="E5931" s="113" t="s">
        <v>199</v>
      </c>
      <c r="F5931" s="113" t="s">
        <v>200</v>
      </c>
      <c r="G5931" s="113">
        <v>102.003946563589</v>
      </c>
    </row>
    <row r="5932" spans="1:7" x14ac:dyDescent="0.25">
      <c r="A5932" s="108" t="str">
        <f t="shared" si="92"/>
        <v>CZ_1994_1A3(FS)_NMVOC</v>
      </c>
      <c r="B5932" s="113" t="s">
        <v>144</v>
      </c>
      <c r="C5932" s="113">
        <v>1994</v>
      </c>
      <c r="D5932" s="113" t="s">
        <v>132</v>
      </c>
      <c r="E5932" s="113" t="s">
        <v>123</v>
      </c>
      <c r="F5932" s="113" t="s">
        <v>200</v>
      </c>
      <c r="G5932" s="113">
        <v>66.697051219228399</v>
      </c>
    </row>
    <row r="5933" spans="1:7" x14ac:dyDescent="0.25">
      <c r="A5933" s="108" t="str">
        <f t="shared" si="92"/>
        <v>CZ_1994_1A3(FS)_SOx</v>
      </c>
      <c r="B5933" s="113" t="s">
        <v>144</v>
      </c>
      <c r="C5933" s="113">
        <v>1994</v>
      </c>
      <c r="D5933" s="113" t="s">
        <v>132</v>
      </c>
      <c r="E5933" s="113" t="s">
        <v>201</v>
      </c>
      <c r="F5933" s="113" t="s">
        <v>200</v>
      </c>
      <c r="G5933" s="113">
        <v>6.7615464329286503</v>
      </c>
    </row>
    <row r="5934" spans="1:7" x14ac:dyDescent="0.25">
      <c r="A5934" s="108" t="str">
        <f t="shared" si="92"/>
        <v>CZ_1994_1A3(FS)_NH3</v>
      </c>
      <c r="B5934" s="113" t="s">
        <v>144</v>
      </c>
      <c r="C5934" s="113">
        <v>1994</v>
      </c>
      <c r="D5934" s="113" t="s">
        <v>132</v>
      </c>
      <c r="E5934" s="113" t="s">
        <v>124</v>
      </c>
      <c r="F5934" s="113" t="s">
        <v>200</v>
      </c>
      <c r="G5934" s="113">
        <v>0.28702286554363998</v>
      </c>
    </row>
    <row r="5935" spans="1:7" x14ac:dyDescent="0.25">
      <c r="A5935" s="108" t="str">
        <f t="shared" si="92"/>
        <v>CZ_1994_1A3(FS)_PM2.5</v>
      </c>
      <c r="B5935" s="113" t="s">
        <v>144</v>
      </c>
      <c r="C5935" s="113">
        <v>1994</v>
      </c>
      <c r="D5935" s="113" t="s">
        <v>132</v>
      </c>
      <c r="E5935" s="113" t="s">
        <v>203</v>
      </c>
      <c r="F5935" s="113" t="s">
        <v>200</v>
      </c>
      <c r="G5935" s="113">
        <v>5.2144964547345598</v>
      </c>
    </row>
    <row r="5936" spans="1:7" x14ac:dyDescent="0.25">
      <c r="A5936" s="108" t="str">
        <f t="shared" si="92"/>
        <v>CZ_1994_3D_NOx</v>
      </c>
      <c r="B5936" s="113" t="s">
        <v>144</v>
      </c>
      <c r="C5936" s="113">
        <v>1994</v>
      </c>
      <c r="D5936" s="113" t="s">
        <v>206</v>
      </c>
      <c r="E5936" s="113" t="s">
        <v>199</v>
      </c>
      <c r="F5936" s="113" t="s">
        <v>200</v>
      </c>
      <c r="G5936" s="113">
        <v>14.2511587238846</v>
      </c>
    </row>
    <row r="5937" spans="1:7" x14ac:dyDescent="0.25">
      <c r="A5937" s="108" t="str">
        <f t="shared" si="92"/>
        <v>CZ_1995_NATIONAL TOTAL_NOx</v>
      </c>
      <c r="B5937" s="113" t="s">
        <v>144</v>
      </c>
      <c r="C5937" s="113">
        <v>1995</v>
      </c>
      <c r="D5937" s="113" t="s">
        <v>122</v>
      </c>
      <c r="E5937" s="113" t="s">
        <v>199</v>
      </c>
      <c r="F5937" s="113" t="s">
        <v>200</v>
      </c>
      <c r="G5937" s="113">
        <v>387.48319322662599</v>
      </c>
    </row>
    <row r="5938" spans="1:7" x14ac:dyDescent="0.25">
      <c r="A5938" s="108" t="str">
        <f t="shared" si="92"/>
        <v>CZ_1995_NATIONAL TOTAL_NMVOC</v>
      </c>
      <c r="B5938" s="113" t="s">
        <v>144</v>
      </c>
      <c r="C5938" s="113">
        <v>1995</v>
      </c>
      <c r="D5938" s="113" t="s">
        <v>122</v>
      </c>
      <c r="E5938" s="113" t="s">
        <v>123</v>
      </c>
      <c r="F5938" s="113" t="s">
        <v>200</v>
      </c>
      <c r="G5938" s="113">
        <v>601.37245819224802</v>
      </c>
    </row>
    <row r="5939" spans="1:7" x14ac:dyDescent="0.25">
      <c r="A5939" s="108" t="str">
        <f t="shared" si="92"/>
        <v>CZ_1995_NATIONAL TOTAL_SOx</v>
      </c>
      <c r="B5939" s="113" t="s">
        <v>144</v>
      </c>
      <c r="C5939" s="113">
        <v>1995</v>
      </c>
      <c r="D5939" s="113" t="s">
        <v>122</v>
      </c>
      <c r="E5939" s="113" t="s">
        <v>201</v>
      </c>
      <c r="F5939" s="113" t="s">
        <v>200</v>
      </c>
      <c r="G5939" s="113">
        <v>1058.8221140155799</v>
      </c>
    </row>
    <row r="5940" spans="1:7" x14ac:dyDescent="0.25">
      <c r="A5940" s="108" t="str">
        <f t="shared" si="92"/>
        <v>CZ_1995_NATIONAL TOTAL_NH3</v>
      </c>
      <c r="B5940" s="113" t="s">
        <v>144</v>
      </c>
      <c r="C5940" s="113">
        <v>1995</v>
      </c>
      <c r="D5940" s="113" t="s">
        <v>122</v>
      </c>
      <c r="E5940" s="113" t="s">
        <v>124</v>
      </c>
      <c r="F5940" s="113" t="s">
        <v>200</v>
      </c>
      <c r="G5940" s="113">
        <v>96.781570944023898</v>
      </c>
    </row>
    <row r="5941" spans="1:7" x14ac:dyDescent="0.25">
      <c r="A5941" s="108" t="str">
        <f t="shared" si="92"/>
        <v>CZ_1995_NATIONAL TOTAL_PM2.5</v>
      </c>
      <c r="B5941" s="113" t="s">
        <v>144</v>
      </c>
      <c r="C5941" s="113">
        <v>1995</v>
      </c>
      <c r="D5941" s="113" t="s">
        <v>122</v>
      </c>
      <c r="E5941" s="113" t="s">
        <v>203</v>
      </c>
      <c r="F5941" s="113" t="s">
        <v>200</v>
      </c>
      <c r="G5941" s="113">
        <v>177.54375276152999</v>
      </c>
    </row>
    <row r="5942" spans="1:7" x14ac:dyDescent="0.25">
      <c r="A5942" s="108" t="str">
        <f t="shared" si="92"/>
        <v>CZ_1995_NATIONAL TOTAL_Pb</v>
      </c>
      <c r="B5942" s="113" t="s">
        <v>144</v>
      </c>
      <c r="C5942" s="113">
        <v>1995</v>
      </c>
      <c r="D5942" s="113" t="s">
        <v>122</v>
      </c>
      <c r="E5942" s="113" t="s">
        <v>125</v>
      </c>
      <c r="F5942" s="113" t="s">
        <v>200</v>
      </c>
      <c r="G5942" s="113">
        <v>0.25918511667126898</v>
      </c>
    </row>
    <row r="5943" spans="1:7" x14ac:dyDescent="0.25">
      <c r="A5943" s="108" t="str">
        <f t="shared" si="92"/>
        <v>CZ_1995_NATIONAL TOTAL_Cd</v>
      </c>
      <c r="B5943" s="113" t="s">
        <v>144</v>
      </c>
      <c r="C5943" s="113">
        <v>1995</v>
      </c>
      <c r="D5943" s="113" t="s">
        <v>122</v>
      </c>
      <c r="E5943" s="113" t="s">
        <v>126</v>
      </c>
      <c r="F5943" s="113" t="s">
        <v>200</v>
      </c>
      <c r="G5943" s="113">
        <v>2.1760039364557E-3</v>
      </c>
    </row>
    <row r="5944" spans="1:7" x14ac:dyDescent="0.25">
      <c r="A5944" s="108" t="str">
        <f t="shared" si="92"/>
        <v>CZ_1995_NATIONAL TOTAL_Hg</v>
      </c>
      <c r="B5944" s="113" t="s">
        <v>144</v>
      </c>
      <c r="C5944" s="113">
        <v>1995</v>
      </c>
      <c r="D5944" s="113" t="s">
        <v>122</v>
      </c>
      <c r="E5944" s="113" t="s">
        <v>127</v>
      </c>
      <c r="F5944" s="113" t="s">
        <v>200</v>
      </c>
      <c r="G5944" s="113">
        <v>4.30205869262296E-3</v>
      </c>
    </row>
    <row r="5945" spans="1:7" x14ac:dyDescent="0.25">
      <c r="A5945" s="108" t="str">
        <f t="shared" si="92"/>
        <v>CZ_1995_NATIONAL TOTAL_DIOX</v>
      </c>
      <c r="B5945" s="113" t="s">
        <v>144</v>
      </c>
      <c r="C5945" s="113">
        <v>1995</v>
      </c>
      <c r="D5945" s="113" t="s">
        <v>122</v>
      </c>
      <c r="E5945" s="113" t="s">
        <v>128</v>
      </c>
      <c r="F5945" s="113" t="s">
        <v>200</v>
      </c>
      <c r="G5945" s="150">
        <v>6.8877957532469494E-8</v>
      </c>
    </row>
    <row r="5946" spans="1:7" x14ac:dyDescent="0.25">
      <c r="A5946" s="108" t="str">
        <f t="shared" si="92"/>
        <v>CZ_1995_NATIONAL TOTAL_PAH</v>
      </c>
      <c r="B5946" s="113" t="s">
        <v>144</v>
      </c>
      <c r="C5946" s="113">
        <v>1995</v>
      </c>
      <c r="D5946" s="113" t="s">
        <v>122</v>
      </c>
      <c r="E5946" s="113" t="s">
        <v>129</v>
      </c>
      <c r="F5946" s="113" t="s">
        <v>200</v>
      </c>
      <c r="G5946" s="113">
        <v>0.166486670545511</v>
      </c>
    </row>
    <row r="5947" spans="1:7" x14ac:dyDescent="0.25">
      <c r="A5947" s="108" t="str">
        <f t="shared" si="92"/>
        <v>CZ_1995_NATIONAL TOTAL_HCB</v>
      </c>
      <c r="B5947" s="113" t="s">
        <v>144</v>
      </c>
      <c r="C5947" s="113">
        <v>1995</v>
      </c>
      <c r="D5947" s="113" t="s">
        <v>122</v>
      </c>
      <c r="E5947" s="113" t="s">
        <v>130</v>
      </c>
      <c r="F5947" s="113" t="s">
        <v>200</v>
      </c>
      <c r="G5947" s="113">
        <v>2.5383071028872798E-4</v>
      </c>
    </row>
    <row r="5948" spans="1:7" x14ac:dyDescent="0.25">
      <c r="A5948" s="108" t="str">
        <f t="shared" si="92"/>
        <v>CZ_1995_NATIONAL TOTAL_PCB</v>
      </c>
      <c r="B5948" s="113" t="s">
        <v>144</v>
      </c>
      <c r="C5948" s="113">
        <v>1995</v>
      </c>
      <c r="D5948" s="113" t="s">
        <v>122</v>
      </c>
      <c r="E5948" s="113" t="s">
        <v>259</v>
      </c>
      <c r="F5948" s="113" t="s">
        <v>200</v>
      </c>
      <c r="G5948" s="150">
        <v>2.7125016231053899E-6</v>
      </c>
    </row>
    <row r="5949" spans="1:7" x14ac:dyDescent="0.25">
      <c r="A5949" s="108" t="str">
        <f t="shared" si="92"/>
        <v>CZ_1995_1A3(FS)_NOx</v>
      </c>
      <c r="B5949" s="113" t="s">
        <v>144</v>
      </c>
      <c r="C5949" s="113">
        <v>1995</v>
      </c>
      <c r="D5949" s="113" t="s">
        <v>132</v>
      </c>
      <c r="E5949" s="113" t="s">
        <v>199</v>
      </c>
      <c r="F5949" s="113" t="s">
        <v>200</v>
      </c>
      <c r="G5949" s="113">
        <v>90.076299199166002</v>
      </c>
    </row>
    <row r="5950" spans="1:7" x14ac:dyDescent="0.25">
      <c r="A5950" s="108" t="str">
        <f t="shared" si="92"/>
        <v>CZ_1995_1A3(FS)_NMVOC</v>
      </c>
      <c r="B5950" s="113" t="s">
        <v>144</v>
      </c>
      <c r="C5950" s="113">
        <v>1995</v>
      </c>
      <c r="D5950" s="113" t="s">
        <v>132</v>
      </c>
      <c r="E5950" s="113" t="s">
        <v>123</v>
      </c>
      <c r="F5950" s="113" t="s">
        <v>200</v>
      </c>
      <c r="G5950" s="113">
        <v>65.295264863310805</v>
      </c>
    </row>
    <row r="5951" spans="1:7" x14ac:dyDescent="0.25">
      <c r="A5951" s="108" t="str">
        <f t="shared" si="92"/>
        <v>CZ_1995_1A3(FS)_SOx</v>
      </c>
      <c r="B5951" s="113" t="s">
        <v>144</v>
      </c>
      <c r="C5951" s="113">
        <v>1995</v>
      </c>
      <c r="D5951" s="113" t="s">
        <v>132</v>
      </c>
      <c r="E5951" s="113" t="s">
        <v>201</v>
      </c>
      <c r="F5951" s="113" t="s">
        <v>200</v>
      </c>
      <c r="G5951" s="113">
        <v>3.0539173600499399</v>
      </c>
    </row>
    <row r="5952" spans="1:7" x14ac:dyDescent="0.25">
      <c r="A5952" s="108" t="str">
        <f t="shared" si="92"/>
        <v>CZ_1995_1A3(FS)_NH3</v>
      </c>
      <c r="B5952" s="113" t="s">
        <v>144</v>
      </c>
      <c r="C5952" s="113">
        <v>1995</v>
      </c>
      <c r="D5952" s="113" t="s">
        <v>132</v>
      </c>
      <c r="E5952" s="113" t="s">
        <v>124</v>
      </c>
      <c r="F5952" s="113" t="s">
        <v>200</v>
      </c>
      <c r="G5952" s="113">
        <v>0.40635808853070698</v>
      </c>
    </row>
    <row r="5953" spans="1:7" x14ac:dyDescent="0.25">
      <c r="A5953" s="108" t="str">
        <f t="shared" si="92"/>
        <v>CZ_1995_1A3(FS)_PM2.5</v>
      </c>
      <c r="B5953" s="113" t="s">
        <v>144</v>
      </c>
      <c r="C5953" s="113">
        <v>1995</v>
      </c>
      <c r="D5953" s="113" t="s">
        <v>132</v>
      </c>
      <c r="E5953" s="113" t="s">
        <v>203</v>
      </c>
      <c r="F5953" s="113" t="s">
        <v>200</v>
      </c>
      <c r="G5953" s="113">
        <v>4.3788665813991896</v>
      </c>
    </row>
    <row r="5954" spans="1:7" x14ac:dyDescent="0.25">
      <c r="A5954" s="108" t="str">
        <f t="shared" ref="A5954:A6017" si="93">CONCATENATE(B5954,"_",C5954,"_",D5954,"_",E5954)</f>
        <v>CZ_1995_3D_NOx</v>
      </c>
      <c r="B5954" s="113" t="s">
        <v>144</v>
      </c>
      <c r="C5954" s="113">
        <v>1995</v>
      </c>
      <c r="D5954" s="113" t="s">
        <v>206</v>
      </c>
      <c r="E5954" s="113" t="s">
        <v>199</v>
      </c>
      <c r="F5954" s="113" t="s">
        <v>200</v>
      </c>
      <c r="G5954" s="113">
        <v>14.8828305965587</v>
      </c>
    </row>
    <row r="5955" spans="1:7" x14ac:dyDescent="0.25">
      <c r="A5955" s="108" t="str">
        <f t="shared" si="93"/>
        <v>CZ_1996_NATIONAL TOTAL_NOx</v>
      </c>
      <c r="B5955" s="113" t="s">
        <v>144</v>
      </c>
      <c r="C5955" s="113">
        <v>1996</v>
      </c>
      <c r="D5955" s="113" t="s">
        <v>122</v>
      </c>
      <c r="E5955" s="113" t="s">
        <v>199</v>
      </c>
      <c r="F5955" s="113" t="s">
        <v>200</v>
      </c>
      <c r="G5955" s="113">
        <v>369.68250829952899</v>
      </c>
    </row>
    <row r="5956" spans="1:7" x14ac:dyDescent="0.25">
      <c r="A5956" s="108" t="str">
        <f t="shared" si="93"/>
        <v>CZ_1996_NATIONAL TOTAL_NMVOC</v>
      </c>
      <c r="B5956" s="113" t="s">
        <v>144</v>
      </c>
      <c r="C5956" s="113">
        <v>1996</v>
      </c>
      <c r="D5956" s="113" t="s">
        <v>122</v>
      </c>
      <c r="E5956" s="113" t="s">
        <v>123</v>
      </c>
      <c r="F5956" s="113" t="s">
        <v>200</v>
      </c>
      <c r="G5956" s="113">
        <v>620.00115714727997</v>
      </c>
    </row>
    <row r="5957" spans="1:7" x14ac:dyDescent="0.25">
      <c r="A5957" s="108" t="str">
        <f t="shared" si="93"/>
        <v>CZ_1996_NATIONAL TOTAL_SOx</v>
      </c>
      <c r="B5957" s="113" t="s">
        <v>144</v>
      </c>
      <c r="C5957" s="113">
        <v>1996</v>
      </c>
      <c r="D5957" s="113" t="s">
        <v>122</v>
      </c>
      <c r="E5957" s="113" t="s">
        <v>201</v>
      </c>
      <c r="F5957" s="113" t="s">
        <v>200</v>
      </c>
      <c r="G5957" s="113">
        <v>914.32279011111598</v>
      </c>
    </row>
    <row r="5958" spans="1:7" x14ac:dyDescent="0.25">
      <c r="A5958" s="108" t="str">
        <f t="shared" si="93"/>
        <v>CZ_1996_NATIONAL TOTAL_NH3</v>
      </c>
      <c r="B5958" s="113" t="s">
        <v>144</v>
      </c>
      <c r="C5958" s="113">
        <v>1996</v>
      </c>
      <c r="D5958" s="113" t="s">
        <v>122</v>
      </c>
      <c r="E5958" s="113" t="s">
        <v>124</v>
      </c>
      <c r="F5958" s="113" t="s">
        <v>200</v>
      </c>
      <c r="G5958" s="113">
        <v>99.233640264875902</v>
      </c>
    </row>
    <row r="5959" spans="1:7" x14ac:dyDescent="0.25">
      <c r="A5959" s="108" t="str">
        <f t="shared" si="93"/>
        <v>CZ_1996_NATIONAL TOTAL_PM2.5</v>
      </c>
      <c r="B5959" s="113" t="s">
        <v>144</v>
      </c>
      <c r="C5959" s="113">
        <v>1996</v>
      </c>
      <c r="D5959" s="113" t="s">
        <v>122</v>
      </c>
      <c r="E5959" s="113" t="s">
        <v>203</v>
      </c>
      <c r="F5959" s="113" t="s">
        <v>200</v>
      </c>
      <c r="G5959" s="113">
        <v>183.84269686072901</v>
      </c>
    </row>
    <row r="5960" spans="1:7" x14ac:dyDescent="0.25">
      <c r="A5960" s="108" t="str">
        <f t="shared" si="93"/>
        <v>CZ_1996_NATIONAL TOTAL_Pb</v>
      </c>
      <c r="B5960" s="113" t="s">
        <v>144</v>
      </c>
      <c r="C5960" s="113">
        <v>1996</v>
      </c>
      <c r="D5960" s="113" t="s">
        <v>122</v>
      </c>
      <c r="E5960" s="113" t="s">
        <v>125</v>
      </c>
      <c r="F5960" s="113" t="s">
        <v>200</v>
      </c>
      <c r="G5960" s="113">
        <v>0.26890130771582599</v>
      </c>
    </row>
    <row r="5961" spans="1:7" x14ac:dyDescent="0.25">
      <c r="A5961" s="108" t="str">
        <f t="shared" si="93"/>
        <v>CZ_1996_NATIONAL TOTAL_Cd</v>
      </c>
      <c r="B5961" s="113" t="s">
        <v>144</v>
      </c>
      <c r="C5961" s="113">
        <v>1996</v>
      </c>
      <c r="D5961" s="113" t="s">
        <v>122</v>
      </c>
      <c r="E5961" s="113" t="s">
        <v>126</v>
      </c>
      <c r="F5961" s="113" t="s">
        <v>200</v>
      </c>
      <c r="G5961" s="113">
        <v>1.9278202691831901E-3</v>
      </c>
    </row>
    <row r="5962" spans="1:7" x14ac:dyDescent="0.25">
      <c r="A5962" s="108" t="str">
        <f t="shared" si="93"/>
        <v>CZ_1996_NATIONAL TOTAL_Hg</v>
      </c>
      <c r="B5962" s="113" t="s">
        <v>144</v>
      </c>
      <c r="C5962" s="113">
        <v>1996</v>
      </c>
      <c r="D5962" s="113" t="s">
        <v>122</v>
      </c>
      <c r="E5962" s="113" t="s">
        <v>127</v>
      </c>
      <c r="F5962" s="113" t="s">
        <v>200</v>
      </c>
      <c r="G5962" s="113">
        <v>4.1698384610517102E-3</v>
      </c>
    </row>
    <row r="5963" spans="1:7" x14ac:dyDescent="0.25">
      <c r="A5963" s="108" t="str">
        <f t="shared" si="93"/>
        <v>CZ_1996_NATIONAL TOTAL_DIOX</v>
      </c>
      <c r="B5963" s="113" t="s">
        <v>144</v>
      </c>
      <c r="C5963" s="113">
        <v>1996</v>
      </c>
      <c r="D5963" s="113" t="s">
        <v>122</v>
      </c>
      <c r="E5963" s="113" t="s">
        <v>128</v>
      </c>
      <c r="F5963" s="113" t="s">
        <v>200</v>
      </c>
      <c r="G5963" s="150">
        <v>6.7979095316065305E-8</v>
      </c>
    </row>
    <row r="5964" spans="1:7" x14ac:dyDescent="0.25">
      <c r="A5964" s="108" t="str">
        <f t="shared" si="93"/>
        <v>CZ_1996_NATIONAL TOTAL_PAH</v>
      </c>
      <c r="B5964" s="113" t="s">
        <v>144</v>
      </c>
      <c r="C5964" s="113">
        <v>1996</v>
      </c>
      <c r="D5964" s="113" t="s">
        <v>122</v>
      </c>
      <c r="E5964" s="113" t="s">
        <v>129</v>
      </c>
      <c r="F5964" s="113" t="s">
        <v>200</v>
      </c>
      <c r="G5964" s="113">
        <v>0.152602540214967</v>
      </c>
    </row>
    <row r="5965" spans="1:7" x14ac:dyDescent="0.25">
      <c r="A5965" s="108" t="str">
        <f t="shared" si="93"/>
        <v>CZ_1996_NATIONAL TOTAL_HCB</v>
      </c>
      <c r="B5965" s="113" t="s">
        <v>144</v>
      </c>
      <c r="C5965" s="113">
        <v>1996</v>
      </c>
      <c r="D5965" s="113" t="s">
        <v>122</v>
      </c>
      <c r="E5965" s="113" t="s">
        <v>130</v>
      </c>
      <c r="F5965" s="113" t="s">
        <v>200</v>
      </c>
      <c r="G5965" s="113">
        <v>3.1315821536261301E-4</v>
      </c>
    </row>
    <row r="5966" spans="1:7" x14ac:dyDescent="0.25">
      <c r="A5966" s="108" t="str">
        <f t="shared" si="93"/>
        <v>CZ_1996_NATIONAL TOTAL_PCB</v>
      </c>
      <c r="B5966" s="113" t="s">
        <v>144</v>
      </c>
      <c r="C5966" s="113">
        <v>1996</v>
      </c>
      <c r="D5966" s="113" t="s">
        <v>122</v>
      </c>
      <c r="E5966" s="113" t="s">
        <v>259</v>
      </c>
      <c r="F5966" s="113" t="s">
        <v>200</v>
      </c>
      <c r="G5966" s="150">
        <v>2.66172851813748E-6</v>
      </c>
    </row>
    <row r="5967" spans="1:7" x14ac:dyDescent="0.25">
      <c r="A5967" s="108" t="str">
        <f t="shared" si="93"/>
        <v>CZ_1996_1A3(FS)_NOx</v>
      </c>
      <c r="B5967" s="113" t="s">
        <v>144</v>
      </c>
      <c r="C5967" s="113">
        <v>1996</v>
      </c>
      <c r="D5967" s="113" t="s">
        <v>132</v>
      </c>
      <c r="E5967" s="113" t="s">
        <v>199</v>
      </c>
      <c r="F5967" s="113" t="s">
        <v>200</v>
      </c>
      <c r="G5967" s="113">
        <v>86.942083886178295</v>
      </c>
    </row>
    <row r="5968" spans="1:7" x14ac:dyDescent="0.25">
      <c r="A5968" s="108" t="str">
        <f t="shared" si="93"/>
        <v>CZ_1996_1A3(FS)_NMVOC</v>
      </c>
      <c r="B5968" s="113" t="s">
        <v>144</v>
      </c>
      <c r="C5968" s="113">
        <v>1996</v>
      </c>
      <c r="D5968" s="113" t="s">
        <v>132</v>
      </c>
      <c r="E5968" s="113" t="s">
        <v>123</v>
      </c>
      <c r="F5968" s="113" t="s">
        <v>200</v>
      </c>
      <c r="G5968" s="113">
        <v>67.575441822043302</v>
      </c>
    </row>
    <row r="5969" spans="1:7" x14ac:dyDescent="0.25">
      <c r="A5969" s="108" t="str">
        <f t="shared" si="93"/>
        <v>CZ_1996_1A3(FS)_SOx</v>
      </c>
      <c r="B5969" s="113" t="s">
        <v>144</v>
      </c>
      <c r="C5969" s="113">
        <v>1996</v>
      </c>
      <c r="D5969" s="113" t="s">
        <v>132</v>
      </c>
      <c r="E5969" s="113" t="s">
        <v>201</v>
      </c>
      <c r="F5969" s="113" t="s">
        <v>200</v>
      </c>
      <c r="G5969" s="113">
        <v>3.1252732789492801</v>
      </c>
    </row>
    <row r="5970" spans="1:7" x14ac:dyDescent="0.25">
      <c r="A5970" s="108" t="str">
        <f t="shared" si="93"/>
        <v>CZ_1996_1A3(FS)_NH3</v>
      </c>
      <c r="B5970" s="113" t="s">
        <v>144</v>
      </c>
      <c r="C5970" s="113">
        <v>1996</v>
      </c>
      <c r="D5970" s="113" t="s">
        <v>132</v>
      </c>
      <c r="E5970" s="113" t="s">
        <v>124</v>
      </c>
      <c r="F5970" s="113" t="s">
        <v>200</v>
      </c>
      <c r="G5970" s="113">
        <v>0.62426092650898701</v>
      </c>
    </row>
    <row r="5971" spans="1:7" x14ac:dyDescent="0.25">
      <c r="A5971" s="108" t="str">
        <f t="shared" si="93"/>
        <v>CZ_1996_1A3(FS)_PM2.5</v>
      </c>
      <c r="B5971" s="113" t="s">
        <v>144</v>
      </c>
      <c r="C5971" s="113">
        <v>1996</v>
      </c>
      <c r="D5971" s="113" t="s">
        <v>132</v>
      </c>
      <c r="E5971" s="113" t="s">
        <v>203</v>
      </c>
      <c r="F5971" s="113" t="s">
        <v>200</v>
      </c>
      <c r="G5971" s="113">
        <v>4.1165460711486404</v>
      </c>
    </row>
    <row r="5972" spans="1:7" x14ac:dyDescent="0.25">
      <c r="A5972" s="108" t="str">
        <f t="shared" si="93"/>
        <v>CZ_1996_3D_NOx</v>
      </c>
      <c r="B5972" s="113" t="s">
        <v>144</v>
      </c>
      <c r="C5972" s="113">
        <v>1996</v>
      </c>
      <c r="D5972" s="113" t="s">
        <v>206</v>
      </c>
      <c r="E5972" s="113" t="s">
        <v>199</v>
      </c>
      <c r="F5972" s="113" t="s">
        <v>200</v>
      </c>
      <c r="G5972" s="113">
        <v>15.8988873593729</v>
      </c>
    </row>
    <row r="5973" spans="1:7" x14ac:dyDescent="0.25">
      <c r="A5973" s="108" t="str">
        <f t="shared" si="93"/>
        <v>CZ_1997_NATIONAL TOTAL_NOx</v>
      </c>
      <c r="B5973" s="113" t="s">
        <v>144</v>
      </c>
      <c r="C5973" s="113">
        <v>1997</v>
      </c>
      <c r="D5973" s="113" t="s">
        <v>122</v>
      </c>
      <c r="E5973" s="113" t="s">
        <v>199</v>
      </c>
      <c r="F5973" s="113" t="s">
        <v>200</v>
      </c>
      <c r="G5973" s="113">
        <v>342.114370075865</v>
      </c>
    </row>
    <row r="5974" spans="1:7" x14ac:dyDescent="0.25">
      <c r="A5974" s="108" t="str">
        <f t="shared" si="93"/>
        <v>CZ_1997_NATIONAL TOTAL_NMVOC</v>
      </c>
      <c r="B5974" s="113" t="s">
        <v>144</v>
      </c>
      <c r="C5974" s="113">
        <v>1997</v>
      </c>
      <c r="D5974" s="113" t="s">
        <v>122</v>
      </c>
      <c r="E5974" s="113" t="s">
        <v>123</v>
      </c>
      <c r="F5974" s="113" t="s">
        <v>200</v>
      </c>
      <c r="G5974" s="113">
        <v>580.11161991665801</v>
      </c>
    </row>
    <row r="5975" spans="1:7" x14ac:dyDescent="0.25">
      <c r="A5975" s="108" t="str">
        <f t="shared" si="93"/>
        <v>CZ_1997_NATIONAL TOTAL_SOx</v>
      </c>
      <c r="B5975" s="113" t="s">
        <v>144</v>
      </c>
      <c r="C5975" s="113">
        <v>1997</v>
      </c>
      <c r="D5975" s="113" t="s">
        <v>122</v>
      </c>
      <c r="E5975" s="113" t="s">
        <v>201</v>
      </c>
      <c r="F5975" s="113" t="s">
        <v>200</v>
      </c>
      <c r="G5975" s="113">
        <v>694.35504651299902</v>
      </c>
    </row>
    <row r="5976" spans="1:7" x14ac:dyDescent="0.25">
      <c r="A5976" s="108" t="str">
        <f t="shared" si="93"/>
        <v>CZ_1997_NATIONAL TOTAL_NH3</v>
      </c>
      <c r="B5976" s="113" t="s">
        <v>144</v>
      </c>
      <c r="C5976" s="113">
        <v>1997</v>
      </c>
      <c r="D5976" s="113" t="s">
        <v>122</v>
      </c>
      <c r="E5976" s="113" t="s">
        <v>124</v>
      </c>
      <c r="F5976" s="113" t="s">
        <v>200</v>
      </c>
      <c r="G5976" s="113">
        <v>96.995971083545896</v>
      </c>
    </row>
    <row r="5977" spans="1:7" x14ac:dyDescent="0.25">
      <c r="A5977" s="108" t="str">
        <f t="shared" si="93"/>
        <v>CZ_1997_NATIONAL TOTAL_PM2.5</v>
      </c>
      <c r="B5977" s="113" t="s">
        <v>144</v>
      </c>
      <c r="C5977" s="113">
        <v>1997</v>
      </c>
      <c r="D5977" s="113" t="s">
        <v>122</v>
      </c>
      <c r="E5977" s="113" t="s">
        <v>203</v>
      </c>
      <c r="F5977" s="113" t="s">
        <v>200</v>
      </c>
      <c r="G5977" s="113">
        <v>152.59193390739799</v>
      </c>
    </row>
    <row r="5978" spans="1:7" x14ac:dyDescent="0.25">
      <c r="A5978" s="108" t="str">
        <f t="shared" si="93"/>
        <v>CZ_1997_NATIONAL TOTAL_Pb</v>
      </c>
      <c r="B5978" s="113" t="s">
        <v>144</v>
      </c>
      <c r="C5978" s="113">
        <v>1997</v>
      </c>
      <c r="D5978" s="113" t="s">
        <v>122</v>
      </c>
      <c r="E5978" s="113" t="s">
        <v>125</v>
      </c>
      <c r="F5978" s="113" t="s">
        <v>200</v>
      </c>
      <c r="G5978" s="113">
        <v>0.25344636580485302</v>
      </c>
    </row>
    <row r="5979" spans="1:7" x14ac:dyDescent="0.25">
      <c r="A5979" s="108" t="str">
        <f t="shared" si="93"/>
        <v>CZ_1997_NATIONAL TOTAL_Cd</v>
      </c>
      <c r="B5979" s="113" t="s">
        <v>144</v>
      </c>
      <c r="C5979" s="113">
        <v>1997</v>
      </c>
      <c r="D5979" s="113" t="s">
        <v>122</v>
      </c>
      <c r="E5979" s="113" t="s">
        <v>126</v>
      </c>
      <c r="F5979" s="113" t="s">
        <v>200</v>
      </c>
      <c r="G5979" s="113">
        <v>2.06230032955278E-3</v>
      </c>
    </row>
    <row r="5980" spans="1:7" x14ac:dyDescent="0.25">
      <c r="A5980" s="108" t="str">
        <f t="shared" si="93"/>
        <v>CZ_1997_NATIONAL TOTAL_Hg</v>
      </c>
      <c r="B5980" s="113" t="s">
        <v>144</v>
      </c>
      <c r="C5980" s="113">
        <v>1997</v>
      </c>
      <c r="D5980" s="113" t="s">
        <v>122</v>
      </c>
      <c r="E5980" s="113" t="s">
        <v>127</v>
      </c>
      <c r="F5980" s="113" t="s">
        <v>200</v>
      </c>
      <c r="G5980" s="113">
        <v>3.5297208310086799E-3</v>
      </c>
    </row>
    <row r="5981" spans="1:7" x14ac:dyDescent="0.25">
      <c r="A5981" s="108" t="str">
        <f t="shared" si="93"/>
        <v>CZ_1997_NATIONAL TOTAL_DIOX</v>
      </c>
      <c r="B5981" s="113" t="s">
        <v>144</v>
      </c>
      <c r="C5981" s="113">
        <v>1997</v>
      </c>
      <c r="D5981" s="113" t="s">
        <v>122</v>
      </c>
      <c r="E5981" s="113" t="s">
        <v>128</v>
      </c>
      <c r="F5981" s="113" t="s">
        <v>200</v>
      </c>
      <c r="G5981" s="150">
        <v>6.7233326473093096E-8</v>
      </c>
    </row>
    <row r="5982" spans="1:7" x14ac:dyDescent="0.25">
      <c r="A5982" s="108" t="str">
        <f t="shared" si="93"/>
        <v>CZ_1997_NATIONAL TOTAL_PAH</v>
      </c>
      <c r="B5982" s="113" t="s">
        <v>144</v>
      </c>
      <c r="C5982" s="113">
        <v>1997</v>
      </c>
      <c r="D5982" s="113" t="s">
        <v>122</v>
      </c>
      <c r="E5982" s="113" t="s">
        <v>129</v>
      </c>
      <c r="F5982" s="113" t="s">
        <v>200</v>
      </c>
      <c r="G5982" s="113">
        <v>0.13271790550733201</v>
      </c>
    </row>
    <row r="5983" spans="1:7" x14ac:dyDescent="0.25">
      <c r="A5983" s="108" t="str">
        <f t="shared" si="93"/>
        <v>CZ_1997_NATIONAL TOTAL_HCB</v>
      </c>
      <c r="B5983" s="113" t="s">
        <v>144</v>
      </c>
      <c r="C5983" s="113">
        <v>1997</v>
      </c>
      <c r="D5983" s="113" t="s">
        <v>122</v>
      </c>
      <c r="E5983" s="113" t="s">
        <v>130</v>
      </c>
      <c r="F5983" s="113" t="s">
        <v>200</v>
      </c>
      <c r="G5983" s="113">
        <v>3.3353672972708898E-4</v>
      </c>
    </row>
    <row r="5984" spans="1:7" x14ac:dyDescent="0.25">
      <c r="A5984" s="108" t="str">
        <f t="shared" si="93"/>
        <v>CZ_1997_NATIONAL TOTAL_PCB</v>
      </c>
      <c r="B5984" s="113" t="s">
        <v>144</v>
      </c>
      <c r="C5984" s="113">
        <v>1997</v>
      </c>
      <c r="D5984" s="113" t="s">
        <v>122</v>
      </c>
      <c r="E5984" s="113" t="s">
        <v>259</v>
      </c>
      <c r="F5984" s="113" t="s">
        <v>200</v>
      </c>
      <c r="G5984" s="150">
        <v>2.2661914037341301E-6</v>
      </c>
    </row>
    <row r="5985" spans="1:7" x14ac:dyDescent="0.25">
      <c r="A5985" s="108" t="str">
        <f t="shared" si="93"/>
        <v>CZ_1997_1A3(FS)_NOx</v>
      </c>
      <c r="B5985" s="113" t="s">
        <v>144</v>
      </c>
      <c r="C5985" s="113">
        <v>1997</v>
      </c>
      <c r="D5985" s="113" t="s">
        <v>132</v>
      </c>
      <c r="E5985" s="113" t="s">
        <v>199</v>
      </c>
      <c r="F5985" s="113" t="s">
        <v>200</v>
      </c>
      <c r="G5985" s="113">
        <v>80.714381133084103</v>
      </c>
    </row>
    <row r="5986" spans="1:7" x14ac:dyDescent="0.25">
      <c r="A5986" s="108" t="str">
        <f t="shared" si="93"/>
        <v>CZ_1997_1A3(FS)_NMVOC</v>
      </c>
      <c r="B5986" s="113" t="s">
        <v>144</v>
      </c>
      <c r="C5986" s="113">
        <v>1997</v>
      </c>
      <c r="D5986" s="113" t="s">
        <v>132</v>
      </c>
      <c r="E5986" s="113" t="s">
        <v>123</v>
      </c>
      <c r="F5986" s="113" t="s">
        <v>200</v>
      </c>
      <c r="G5986" s="113">
        <v>62.149189688591697</v>
      </c>
    </row>
    <row r="5987" spans="1:7" x14ac:dyDescent="0.25">
      <c r="A5987" s="108" t="str">
        <f t="shared" si="93"/>
        <v>CZ_1997_1A3(FS)_SOx</v>
      </c>
      <c r="B5987" s="113" t="s">
        <v>144</v>
      </c>
      <c r="C5987" s="113">
        <v>1997</v>
      </c>
      <c r="D5987" s="113" t="s">
        <v>132</v>
      </c>
      <c r="E5987" s="113" t="s">
        <v>201</v>
      </c>
      <c r="F5987" s="113" t="s">
        <v>200</v>
      </c>
      <c r="G5987" s="113">
        <v>3.09476816772899</v>
      </c>
    </row>
    <row r="5988" spans="1:7" x14ac:dyDescent="0.25">
      <c r="A5988" s="108" t="str">
        <f t="shared" si="93"/>
        <v>CZ_1997_1A3(FS)_NH3</v>
      </c>
      <c r="B5988" s="113" t="s">
        <v>144</v>
      </c>
      <c r="C5988" s="113">
        <v>1997</v>
      </c>
      <c r="D5988" s="113" t="s">
        <v>132</v>
      </c>
      <c r="E5988" s="113" t="s">
        <v>124</v>
      </c>
      <c r="F5988" s="113" t="s">
        <v>200</v>
      </c>
      <c r="G5988" s="113">
        <v>0.77354227172479495</v>
      </c>
    </row>
    <row r="5989" spans="1:7" x14ac:dyDescent="0.25">
      <c r="A5989" s="108" t="str">
        <f t="shared" si="93"/>
        <v>CZ_1997_1A3(FS)_PM2.5</v>
      </c>
      <c r="B5989" s="113" t="s">
        <v>144</v>
      </c>
      <c r="C5989" s="113">
        <v>1997</v>
      </c>
      <c r="D5989" s="113" t="s">
        <v>132</v>
      </c>
      <c r="E5989" s="113" t="s">
        <v>203</v>
      </c>
      <c r="F5989" s="113" t="s">
        <v>200</v>
      </c>
      <c r="G5989" s="113">
        <v>3.7967298378039498</v>
      </c>
    </row>
    <row r="5990" spans="1:7" x14ac:dyDescent="0.25">
      <c r="A5990" s="108" t="str">
        <f t="shared" si="93"/>
        <v>CZ_1997_3D_NOx</v>
      </c>
      <c r="B5990" s="113" t="s">
        <v>144</v>
      </c>
      <c r="C5990" s="113">
        <v>1997</v>
      </c>
      <c r="D5990" s="113" t="s">
        <v>206</v>
      </c>
      <c r="E5990" s="113" t="s">
        <v>199</v>
      </c>
      <c r="F5990" s="113" t="s">
        <v>200</v>
      </c>
      <c r="G5990" s="113">
        <v>15.510550444588899</v>
      </c>
    </row>
    <row r="5991" spans="1:7" x14ac:dyDescent="0.25">
      <c r="A5991" s="108" t="str">
        <f t="shared" si="93"/>
        <v>CZ_1998_NATIONAL TOTAL_NOx</v>
      </c>
      <c r="B5991" s="113" t="s">
        <v>144</v>
      </c>
      <c r="C5991" s="113">
        <v>1998</v>
      </c>
      <c r="D5991" s="113" t="s">
        <v>122</v>
      </c>
      <c r="E5991" s="113" t="s">
        <v>199</v>
      </c>
      <c r="F5991" s="113" t="s">
        <v>200</v>
      </c>
      <c r="G5991" s="113">
        <v>326.28784326755198</v>
      </c>
    </row>
    <row r="5992" spans="1:7" x14ac:dyDescent="0.25">
      <c r="A5992" s="108" t="str">
        <f t="shared" si="93"/>
        <v>CZ_1998_NATIONAL TOTAL_NMVOC</v>
      </c>
      <c r="B5992" s="113" t="s">
        <v>144</v>
      </c>
      <c r="C5992" s="113">
        <v>1998</v>
      </c>
      <c r="D5992" s="113" t="s">
        <v>122</v>
      </c>
      <c r="E5992" s="113" t="s">
        <v>123</v>
      </c>
      <c r="F5992" s="113" t="s">
        <v>200</v>
      </c>
      <c r="G5992" s="113">
        <v>495.02738880151401</v>
      </c>
    </row>
    <row r="5993" spans="1:7" x14ac:dyDescent="0.25">
      <c r="A5993" s="108" t="str">
        <f t="shared" si="93"/>
        <v>CZ_1998_NATIONAL TOTAL_SOx</v>
      </c>
      <c r="B5993" s="113" t="s">
        <v>144</v>
      </c>
      <c r="C5993" s="113">
        <v>1998</v>
      </c>
      <c r="D5993" s="113" t="s">
        <v>122</v>
      </c>
      <c r="E5993" s="113" t="s">
        <v>201</v>
      </c>
      <c r="F5993" s="113" t="s">
        <v>200</v>
      </c>
      <c r="G5993" s="113">
        <v>425.31341473715401</v>
      </c>
    </row>
    <row r="5994" spans="1:7" x14ac:dyDescent="0.25">
      <c r="A5994" s="108" t="str">
        <f t="shared" si="93"/>
        <v>CZ_1998_NATIONAL TOTAL_NH3</v>
      </c>
      <c r="B5994" s="113" t="s">
        <v>144</v>
      </c>
      <c r="C5994" s="113">
        <v>1998</v>
      </c>
      <c r="D5994" s="113" t="s">
        <v>122</v>
      </c>
      <c r="E5994" s="113" t="s">
        <v>124</v>
      </c>
      <c r="F5994" s="113" t="s">
        <v>200</v>
      </c>
      <c r="G5994" s="113">
        <v>93.527908762393693</v>
      </c>
    </row>
    <row r="5995" spans="1:7" x14ac:dyDescent="0.25">
      <c r="A5995" s="108" t="str">
        <f t="shared" si="93"/>
        <v>CZ_1998_NATIONAL TOTAL_PM2.5</v>
      </c>
      <c r="B5995" s="113" t="s">
        <v>144</v>
      </c>
      <c r="C5995" s="113">
        <v>1998</v>
      </c>
      <c r="D5995" s="113" t="s">
        <v>122</v>
      </c>
      <c r="E5995" s="113" t="s">
        <v>203</v>
      </c>
      <c r="F5995" s="113" t="s">
        <v>200</v>
      </c>
      <c r="G5995" s="113">
        <v>111.17992016047199</v>
      </c>
    </row>
    <row r="5996" spans="1:7" x14ac:dyDescent="0.25">
      <c r="A5996" s="108" t="str">
        <f t="shared" si="93"/>
        <v>CZ_1998_NATIONAL TOTAL_Pb</v>
      </c>
      <c r="B5996" s="113" t="s">
        <v>144</v>
      </c>
      <c r="C5996" s="113">
        <v>1998</v>
      </c>
      <c r="D5996" s="113" t="s">
        <v>122</v>
      </c>
      <c r="E5996" s="113" t="s">
        <v>125</v>
      </c>
      <c r="F5996" s="113" t="s">
        <v>200</v>
      </c>
      <c r="G5996" s="113">
        <v>0.23301674184820001</v>
      </c>
    </row>
    <row r="5997" spans="1:7" x14ac:dyDescent="0.25">
      <c r="A5997" s="108" t="str">
        <f t="shared" si="93"/>
        <v>CZ_1998_NATIONAL TOTAL_Cd</v>
      </c>
      <c r="B5997" s="113" t="s">
        <v>144</v>
      </c>
      <c r="C5997" s="113">
        <v>1998</v>
      </c>
      <c r="D5997" s="113" t="s">
        <v>122</v>
      </c>
      <c r="E5997" s="113" t="s">
        <v>126</v>
      </c>
      <c r="F5997" s="113" t="s">
        <v>200</v>
      </c>
      <c r="G5997" s="113">
        <v>2.0099245364826501E-3</v>
      </c>
    </row>
    <row r="5998" spans="1:7" x14ac:dyDescent="0.25">
      <c r="A5998" s="108" t="str">
        <f t="shared" si="93"/>
        <v>CZ_1998_NATIONAL TOTAL_Hg</v>
      </c>
      <c r="B5998" s="113" t="s">
        <v>144</v>
      </c>
      <c r="C5998" s="113">
        <v>1998</v>
      </c>
      <c r="D5998" s="113" t="s">
        <v>122</v>
      </c>
      <c r="E5998" s="113" t="s">
        <v>127</v>
      </c>
      <c r="F5998" s="113" t="s">
        <v>200</v>
      </c>
      <c r="G5998" s="113">
        <v>3.2573211463015101E-3</v>
      </c>
    </row>
    <row r="5999" spans="1:7" x14ac:dyDescent="0.25">
      <c r="A5999" s="108" t="str">
        <f t="shared" si="93"/>
        <v>CZ_1998_NATIONAL TOTAL_DIOX</v>
      </c>
      <c r="B5999" s="113" t="s">
        <v>144</v>
      </c>
      <c r="C5999" s="113">
        <v>1998</v>
      </c>
      <c r="D5999" s="113" t="s">
        <v>122</v>
      </c>
      <c r="E5999" s="113" t="s">
        <v>128</v>
      </c>
      <c r="F5999" s="113" t="s">
        <v>200</v>
      </c>
      <c r="G5999" s="150">
        <v>6.3023808506882106E-8</v>
      </c>
    </row>
    <row r="6000" spans="1:7" x14ac:dyDescent="0.25">
      <c r="A6000" s="108" t="str">
        <f t="shared" si="93"/>
        <v>CZ_1998_NATIONAL TOTAL_PAH</v>
      </c>
      <c r="B6000" s="113" t="s">
        <v>144</v>
      </c>
      <c r="C6000" s="113">
        <v>1998</v>
      </c>
      <c r="D6000" s="113" t="s">
        <v>122</v>
      </c>
      <c r="E6000" s="113" t="s">
        <v>129</v>
      </c>
      <c r="F6000" s="113" t="s">
        <v>200</v>
      </c>
      <c r="G6000" s="113">
        <v>0.11505914578418699</v>
      </c>
    </row>
    <row r="6001" spans="1:7" x14ac:dyDescent="0.25">
      <c r="A6001" s="108" t="str">
        <f t="shared" si="93"/>
        <v>CZ_1998_NATIONAL TOTAL_HCB</v>
      </c>
      <c r="B6001" s="113" t="s">
        <v>144</v>
      </c>
      <c r="C6001" s="113">
        <v>1998</v>
      </c>
      <c r="D6001" s="113" t="s">
        <v>122</v>
      </c>
      <c r="E6001" s="113" t="s">
        <v>130</v>
      </c>
      <c r="F6001" s="113" t="s">
        <v>200</v>
      </c>
      <c r="G6001" s="113">
        <v>3.4907933724157101E-4</v>
      </c>
    </row>
    <row r="6002" spans="1:7" x14ac:dyDescent="0.25">
      <c r="A6002" s="108" t="str">
        <f t="shared" si="93"/>
        <v>CZ_1998_NATIONAL TOTAL_PCB</v>
      </c>
      <c r="B6002" s="113" t="s">
        <v>144</v>
      </c>
      <c r="C6002" s="113">
        <v>1998</v>
      </c>
      <c r="D6002" s="113" t="s">
        <v>122</v>
      </c>
      <c r="E6002" s="113" t="s">
        <v>259</v>
      </c>
      <c r="F6002" s="113" t="s">
        <v>200</v>
      </c>
      <c r="G6002" s="150">
        <v>2.1216154048904101E-6</v>
      </c>
    </row>
    <row r="6003" spans="1:7" x14ac:dyDescent="0.25">
      <c r="A6003" s="108" t="str">
        <f t="shared" si="93"/>
        <v>CZ_1998_1A3(FS)_NOx</v>
      </c>
      <c r="B6003" s="113" t="s">
        <v>144</v>
      </c>
      <c r="C6003" s="113">
        <v>1998</v>
      </c>
      <c r="D6003" s="113" t="s">
        <v>132</v>
      </c>
      <c r="E6003" s="113" t="s">
        <v>199</v>
      </c>
      <c r="F6003" s="113" t="s">
        <v>200</v>
      </c>
      <c r="G6003" s="113">
        <v>89.036428748305397</v>
      </c>
    </row>
    <row r="6004" spans="1:7" x14ac:dyDescent="0.25">
      <c r="A6004" s="108" t="str">
        <f t="shared" si="93"/>
        <v>CZ_1998_1A3(FS)_NMVOC</v>
      </c>
      <c r="B6004" s="113" t="s">
        <v>144</v>
      </c>
      <c r="C6004" s="113">
        <v>1998</v>
      </c>
      <c r="D6004" s="113" t="s">
        <v>132</v>
      </c>
      <c r="E6004" s="113" t="s">
        <v>123</v>
      </c>
      <c r="F6004" s="113" t="s">
        <v>200</v>
      </c>
      <c r="G6004" s="113">
        <v>59.383689422205002</v>
      </c>
    </row>
    <row r="6005" spans="1:7" x14ac:dyDescent="0.25">
      <c r="A6005" s="108" t="str">
        <f t="shared" si="93"/>
        <v>CZ_1998_1A3(FS)_SOx</v>
      </c>
      <c r="B6005" s="113" t="s">
        <v>144</v>
      </c>
      <c r="C6005" s="113">
        <v>1998</v>
      </c>
      <c r="D6005" s="113" t="s">
        <v>132</v>
      </c>
      <c r="E6005" s="113" t="s">
        <v>201</v>
      </c>
      <c r="F6005" s="113" t="s">
        <v>200</v>
      </c>
      <c r="G6005" s="113">
        <v>3.1511817467566998</v>
      </c>
    </row>
    <row r="6006" spans="1:7" x14ac:dyDescent="0.25">
      <c r="A6006" s="108" t="str">
        <f t="shared" si="93"/>
        <v>CZ_1998_1A3(FS)_NH3</v>
      </c>
      <c r="B6006" s="113" t="s">
        <v>144</v>
      </c>
      <c r="C6006" s="113">
        <v>1998</v>
      </c>
      <c r="D6006" s="113" t="s">
        <v>132</v>
      </c>
      <c r="E6006" s="113" t="s">
        <v>124</v>
      </c>
      <c r="F6006" s="113" t="s">
        <v>200</v>
      </c>
      <c r="G6006" s="113">
        <v>0.92830046967555302</v>
      </c>
    </row>
    <row r="6007" spans="1:7" x14ac:dyDescent="0.25">
      <c r="A6007" s="108" t="str">
        <f t="shared" si="93"/>
        <v>CZ_1998_1A3(FS)_PM2.5</v>
      </c>
      <c r="B6007" s="113" t="s">
        <v>144</v>
      </c>
      <c r="C6007" s="113">
        <v>1998</v>
      </c>
      <c r="D6007" s="113" t="s">
        <v>132</v>
      </c>
      <c r="E6007" s="113" t="s">
        <v>203</v>
      </c>
      <c r="F6007" s="113" t="s">
        <v>200</v>
      </c>
      <c r="G6007" s="113">
        <v>4.62182906097879</v>
      </c>
    </row>
    <row r="6008" spans="1:7" x14ac:dyDescent="0.25">
      <c r="A6008" s="108" t="str">
        <f t="shared" si="93"/>
        <v>CZ_1998_3D_NOx</v>
      </c>
      <c r="B6008" s="113" t="s">
        <v>144</v>
      </c>
      <c r="C6008" s="113">
        <v>1998</v>
      </c>
      <c r="D6008" s="113" t="s">
        <v>206</v>
      </c>
      <c r="E6008" s="113" t="s">
        <v>199</v>
      </c>
      <c r="F6008" s="113" t="s">
        <v>200</v>
      </c>
      <c r="G6008" s="113">
        <v>15.0314585155679</v>
      </c>
    </row>
    <row r="6009" spans="1:7" x14ac:dyDescent="0.25">
      <c r="A6009" s="108" t="str">
        <f t="shared" si="93"/>
        <v>CZ_1999_NATIONAL TOTAL_NOx</v>
      </c>
      <c r="B6009" s="113" t="s">
        <v>144</v>
      </c>
      <c r="C6009" s="113">
        <v>1999</v>
      </c>
      <c r="D6009" s="113" t="s">
        <v>122</v>
      </c>
      <c r="E6009" s="113" t="s">
        <v>199</v>
      </c>
      <c r="F6009" s="113" t="s">
        <v>200</v>
      </c>
      <c r="G6009" s="113">
        <v>301.87936445948299</v>
      </c>
    </row>
    <row r="6010" spans="1:7" x14ac:dyDescent="0.25">
      <c r="A6010" s="108" t="str">
        <f t="shared" si="93"/>
        <v>CZ_1999_NATIONAL TOTAL_NMVOC</v>
      </c>
      <c r="B6010" s="113" t="s">
        <v>144</v>
      </c>
      <c r="C6010" s="113">
        <v>1999</v>
      </c>
      <c r="D6010" s="113" t="s">
        <v>122</v>
      </c>
      <c r="E6010" s="113" t="s">
        <v>123</v>
      </c>
      <c r="F6010" s="113" t="s">
        <v>200</v>
      </c>
      <c r="G6010" s="113">
        <v>451.83099579044199</v>
      </c>
    </row>
    <row r="6011" spans="1:7" x14ac:dyDescent="0.25">
      <c r="A6011" s="108" t="str">
        <f t="shared" si="93"/>
        <v>CZ_1999_NATIONAL TOTAL_SOx</v>
      </c>
      <c r="B6011" s="113" t="s">
        <v>144</v>
      </c>
      <c r="C6011" s="113">
        <v>1999</v>
      </c>
      <c r="D6011" s="113" t="s">
        <v>122</v>
      </c>
      <c r="E6011" s="113" t="s">
        <v>201</v>
      </c>
      <c r="F6011" s="113" t="s">
        <v>200</v>
      </c>
      <c r="G6011" s="113">
        <v>231.870721673579</v>
      </c>
    </row>
    <row r="6012" spans="1:7" x14ac:dyDescent="0.25">
      <c r="A6012" s="108" t="str">
        <f t="shared" si="93"/>
        <v>CZ_1999_NATIONAL TOTAL_NH3</v>
      </c>
      <c r="B6012" s="113" t="s">
        <v>144</v>
      </c>
      <c r="C6012" s="113">
        <v>1999</v>
      </c>
      <c r="D6012" s="113" t="s">
        <v>122</v>
      </c>
      <c r="E6012" s="113" t="s">
        <v>124</v>
      </c>
      <c r="F6012" s="113" t="s">
        <v>200</v>
      </c>
      <c r="G6012" s="113">
        <v>91.583134847346201</v>
      </c>
    </row>
    <row r="6013" spans="1:7" x14ac:dyDescent="0.25">
      <c r="A6013" s="108" t="str">
        <f t="shared" si="93"/>
        <v>CZ_1999_NATIONAL TOTAL_PM2.5</v>
      </c>
      <c r="B6013" s="113" t="s">
        <v>144</v>
      </c>
      <c r="C6013" s="113">
        <v>1999</v>
      </c>
      <c r="D6013" s="113" t="s">
        <v>122</v>
      </c>
      <c r="E6013" s="113" t="s">
        <v>203</v>
      </c>
      <c r="F6013" s="113" t="s">
        <v>200</v>
      </c>
      <c r="G6013" s="113">
        <v>85.254921260756007</v>
      </c>
    </row>
    <row r="6014" spans="1:7" x14ac:dyDescent="0.25">
      <c r="A6014" s="108" t="str">
        <f t="shared" si="93"/>
        <v>CZ_1999_NATIONAL TOTAL_Pb</v>
      </c>
      <c r="B6014" s="113" t="s">
        <v>144</v>
      </c>
      <c r="C6014" s="113">
        <v>1999</v>
      </c>
      <c r="D6014" s="113" t="s">
        <v>122</v>
      </c>
      <c r="E6014" s="113" t="s">
        <v>125</v>
      </c>
      <c r="F6014" s="113" t="s">
        <v>200</v>
      </c>
      <c r="G6014" s="113">
        <v>0.23008102795362601</v>
      </c>
    </row>
    <row r="6015" spans="1:7" x14ac:dyDescent="0.25">
      <c r="A6015" s="108" t="str">
        <f t="shared" si="93"/>
        <v>CZ_1999_NATIONAL TOTAL_Cd</v>
      </c>
      <c r="B6015" s="113" t="s">
        <v>144</v>
      </c>
      <c r="C6015" s="113">
        <v>1999</v>
      </c>
      <c r="D6015" s="113" t="s">
        <v>122</v>
      </c>
      <c r="E6015" s="113" t="s">
        <v>126</v>
      </c>
      <c r="F6015" s="113" t="s">
        <v>200</v>
      </c>
      <c r="G6015" s="113">
        <v>1.7361322362592899E-3</v>
      </c>
    </row>
    <row r="6016" spans="1:7" x14ac:dyDescent="0.25">
      <c r="A6016" s="108" t="str">
        <f t="shared" si="93"/>
        <v>CZ_1999_NATIONAL TOTAL_Hg</v>
      </c>
      <c r="B6016" s="113" t="s">
        <v>144</v>
      </c>
      <c r="C6016" s="113">
        <v>1999</v>
      </c>
      <c r="D6016" s="113" t="s">
        <v>122</v>
      </c>
      <c r="E6016" s="113" t="s">
        <v>127</v>
      </c>
      <c r="F6016" s="113" t="s">
        <v>200</v>
      </c>
      <c r="G6016" s="113">
        <v>2.8731409516350001E-3</v>
      </c>
    </row>
    <row r="6017" spans="1:7" x14ac:dyDescent="0.25">
      <c r="A6017" s="108" t="str">
        <f t="shared" si="93"/>
        <v>CZ_1999_NATIONAL TOTAL_DIOX</v>
      </c>
      <c r="B6017" s="113" t="s">
        <v>144</v>
      </c>
      <c r="C6017" s="113">
        <v>1999</v>
      </c>
      <c r="D6017" s="113" t="s">
        <v>122</v>
      </c>
      <c r="E6017" s="113" t="s">
        <v>128</v>
      </c>
      <c r="F6017" s="113" t="s">
        <v>200</v>
      </c>
      <c r="G6017" s="150">
        <v>5.7090037166748599E-8</v>
      </c>
    </row>
    <row r="6018" spans="1:7" x14ac:dyDescent="0.25">
      <c r="A6018" s="108" t="str">
        <f t="shared" ref="A6018:A6081" si="94">CONCATENATE(B6018,"_",C6018,"_",D6018,"_",E6018)</f>
        <v>CZ_1999_NATIONAL TOTAL_PAH</v>
      </c>
      <c r="B6018" s="113" t="s">
        <v>144</v>
      </c>
      <c r="C6018" s="113">
        <v>1999</v>
      </c>
      <c r="D6018" s="113" t="s">
        <v>122</v>
      </c>
      <c r="E6018" s="113" t="s">
        <v>129</v>
      </c>
      <c r="F6018" s="113" t="s">
        <v>200</v>
      </c>
      <c r="G6018" s="113">
        <v>4.1028165339145002E-2</v>
      </c>
    </row>
    <row r="6019" spans="1:7" x14ac:dyDescent="0.25">
      <c r="A6019" s="108" t="str">
        <f t="shared" si="94"/>
        <v>CZ_1999_NATIONAL TOTAL_HCB</v>
      </c>
      <c r="B6019" s="113" t="s">
        <v>144</v>
      </c>
      <c r="C6019" s="113">
        <v>1999</v>
      </c>
      <c r="D6019" s="113" t="s">
        <v>122</v>
      </c>
      <c r="E6019" s="113" t="s">
        <v>130</v>
      </c>
      <c r="F6019" s="113" t="s">
        <v>200</v>
      </c>
      <c r="G6019" s="113">
        <v>3.3828720198820198E-4</v>
      </c>
    </row>
    <row r="6020" spans="1:7" x14ac:dyDescent="0.25">
      <c r="A6020" s="108" t="str">
        <f t="shared" si="94"/>
        <v>CZ_1999_NATIONAL TOTAL_PCB</v>
      </c>
      <c r="B6020" s="113" t="s">
        <v>144</v>
      </c>
      <c r="C6020" s="113">
        <v>1999</v>
      </c>
      <c r="D6020" s="113" t="s">
        <v>122</v>
      </c>
      <c r="E6020" s="113" t="s">
        <v>259</v>
      </c>
      <c r="F6020" s="113" t="s">
        <v>200</v>
      </c>
      <c r="G6020" s="150">
        <v>1.9253946854747E-6</v>
      </c>
    </row>
    <row r="6021" spans="1:7" x14ac:dyDescent="0.25">
      <c r="A6021" s="108" t="str">
        <f t="shared" si="94"/>
        <v>CZ_1999_1A3(FS)_NOx</v>
      </c>
      <c r="B6021" s="113" t="s">
        <v>144</v>
      </c>
      <c r="C6021" s="113">
        <v>1999</v>
      </c>
      <c r="D6021" s="113" t="s">
        <v>132</v>
      </c>
      <c r="E6021" s="113" t="s">
        <v>199</v>
      </c>
      <c r="F6021" s="113" t="s">
        <v>200</v>
      </c>
      <c r="G6021" s="113">
        <v>86.617661351962099</v>
      </c>
    </row>
    <row r="6022" spans="1:7" x14ac:dyDescent="0.25">
      <c r="A6022" s="108" t="str">
        <f t="shared" si="94"/>
        <v>CZ_1999_1A3(FS)_NMVOC</v>
      </c>
      <c r="B6022" s="113" t="s">
        <v>144</v>
      </c>
      <c r="C6022" s="113">
        <v>1999</v>
      </c>
      <c r="D6022" s="113" t="s">
        <v>132</v>
      </c>
      <c r="E6022" s="113" t="s">
        <v>123</v>
      </c>
      <c r="F6022" s="113" t="s">
        <v>200</v>
      </c>
      <c r="G6022" s="113">
        <v>57.780982116937103</v>
      </c>
    </row>
    <row r="6023" spans="1:7" x14ac:dyDescent="0.25">
      <c r="A6023" s="108" t="str">
        <f t="shared" si="94"/>
        <v>CZ_1999_1A3(FS)_SOx</v>
      </c>
      <c r="B6023" s="113" t="s">
        <v>144</v>
      </c>
      <c r="C6023" s="113">
        <v>1999</v>
      </c>
      <c r="D6023" s="113" t="s">
        <v>132</v>
      </c>
      <c r="E6023" s="113" t="s">
        <v>201</v>
      </c>
      <c r="F6023" s="113" t="s">
        <v>200</v>
      </c>
      <c r="G6023" s="113">
        <v>3.2257889169815699</v>
      </c>
    </row>
    <row r="6024" spans="1:7" x14ac:dyDescent="0.25">
      <c r="A6024" s="108" t="str">
        <f t="shared" si="94"/>
        <v>CZ_1999_1A3(FS)_NH3</v>
      </c>
      <c r="B6024" s="113" t="s">
        <v>144</v>
      </c>
      <c r="C6024" s="113">
        <v>1999</v>
      </c>
      <c r="D6024" s="113" t="s">
        <v>132</v>
      </c>
      <c r="E6024" s="113" t="s">
        <v>124</v>
      </c>
      <c r="F6024" s="113" t="s">
        <v>200</v>
      </c>
      <c r="G6024" s="113">
        <v>1.1447525268434899</v>
      </c>
    </row>
    <row r="6025" spans="1:7" x14ac:dyDescent="0.25">
      <c r="A6025" s="108" t="str">
        <f t="shared" si="94"/>
        <v>CZ_1999_1A3(FS)_PM2.5</v>
      </c>
      <c r="B6025" s="113" t="s">
        <v>144</v>
      </c>
      <c r="C6025" s="113">
        <v>1999</v>
      </c>
      <c r="D6025" s="113" t="s">
        <v>132</v>
      </c>
      <c r="E6025" s="113" t="s">
        <v>203</v>
      </c>
      <c r="F6025" s="113" t="s">
        <v>200</v>
      </c>
      <c r="G6025" s="113">
        <v>4.4025807809300197</v>
      </c>
    </row>
    <row r="6026" spans="1:7" x14ac:dyDescent="0.25">
      <c r="A6026" s="108" t="str">
        <f t="shared" si="94"/>
        <v>CZ_1999_3D_NOx</v>
      </c>
      <c r="B6026" s="113" t="s">
        <v>144</v>
      </c>
      <c r="C6026" s="113">
        <v>1999</v>
      </c>
      <c r="D6026" s="113" t="s">
        <v>206</v>
      </c>
      <c r="E6026" s="113" t="s">
        <v>199</v>
      </c>
      <c r="F6026" s="113" t="s">
        <v>200</v>
      </c>
      <c r="G6026" s="113">
        <v>14.3861436420425</v>
      </c>
    </row>
    <row r="6027" spans="1:7" x14ac:dyDescent="0.25">
      <c r="A6027" s="108" t="str">
        <f t="shared" si="94"/>
        <v>CZ_2000_NATIONAL TOTAL_NOx</v>
      </c>
      <c r="B6027" s="113" t="s">
        <v>144</v>
      </c>
      <c r="C6027" s="113">
        <v>2000</v>
      </c>
      <c r="D6027" s="113" t="s">
        <v>122</v>
      </c>
      <c r="E6027" s="113" t="s">
        <v>199</v>
      </c>
      <c r="F6027" s="113" t="s">
        <v>200</v>
      </c>
      <c r="G6027" s="113">
        <v>310.84460327696098</v>
      </c>
    </row>
    <row r="6028" spans="1:7" x14ac:dyDescent="0.25">
      <c r="A6028" s="108" t="str">
        <f t="shared" si="94"/>
        <v>CZ_2000_NATIONAL TOTAL_NMVOC</v>
      </c>
      <c r="B6028" s="113" t="s">
        <v>144</v>
      </c>
      <c r="C6028" s="113">
        <v>2000</v>
      </c>
      <c r="D6028" s="113" t="s">
        <v>122</v>
      </c>
      <c r="E6028" s="113" t="s">
        <v>123</v>
      </c>
      <c r="F6028" s="113" t="s">
        <v>200</v>
      </c>
      <c r="G6028" s="113">
        <v>444.97801502306402</v>
      </c>
    </row>
    <row r="6029" spans="1:7" x14ac:dyDescent="0.25">
      <c r="A6029" s="108" t="str">
        <f t="shared" si="94"/>
        <v>CZ_2000_NATIONAL TOTAL_SOx</v>
      </c>
      <c r="B6029" s="113" t="s">
        <v>144</v>
      </c>
      <c r="C6029" s="113">
        <v>2000</v>
      </c>
      <c r="D6029" s="113" t="s">
        <v>122</v>
      </c>
      <c r="E6029" s="113" t="s">
        <v>201</v>
      </c>
      <c r="F6029" s="113" t="s">
        <v>200</v>
      </c>
      <c r="G6029" s="113">
        <v>233.69464676550299</v>
      </c>
    </row>
    <row r="6030" spans="1:7" x14ac:dyDescent="0.25">
      <c r="A6030" s="108" t="str">
        <f t="shared" si="94"/>
        <v>CZ_2000_NATIONAL TOTAL_NH3</v>
      </c>
      <c r="B6030" s="113" t="s">
        <v>144</v>
      </c>
      <c r="C6030" s="113">
        <v>2000</v>
      </c>
      <c r="D6030" s="113" t="s">
        <v>122</v>
      </c>
      <c r="E6030" s="113" t="s">
        <v>124</v>
      </c>
      <c r="F6030" s="113" t="s">
        <v>200</v>
      </c>
      <c r="G6030" s="113">
        <v>88.671242484792103</v>
      </c>
    </row>
    <row r="6031" spans="1:7" x14ac:dyDescent="0.25">
      <c r="A6031" s="108" t="str">
        <f t="shared" si="94"/>
        <v>CZ_2000_NATIONAL TOTAL_PM2.5</v>
      </c>
      <c r="B6031" s="113" t="s">
        <v>144</v>
      </c>
      <c r="C6031" s="113">
        <v>2000</v>
      </c>
      <c r="D6031" s="113" t="s">
        <v>122</v>
      </c>
      <c r="E6031" s="113" t="s">
        <v>203</v>
      </c>
      <c r="F6031" s="113" t="s">
        <v>200</v>
      </c>
      <c r="G6031" s="113">
        <v>84.648963465458095</v>
      </c>
    </row>
    <row r="6032" spans="1:7" x14ac:dyDescent="0.25">
      <c r="A6032" s="108" t="str">
        <f t="shared" si="94"/>
        <v>CZ_2000_NATIONAL TOTAL_Pb</v>
      </c>
      <c r="B6032" s="113" t="s">
        <v>144</v>
      </c>
      <c r="C6032" s="113">
        <v>2000</v>
      </c>
      <c r="D6032" s="113" t="s">
        <v>122</v>
      </c>
      <c r="E6032" s="113" t="s">
        <v>125</v>
      </c>
      <c r="F6032" s="113" t="s">
        <v>200</v>
      </c>
      <c r="G6032" s="113">
        <v>0.225293714009181</v>
      </c>
    </row>
    <row r="6033" spans="1:7" x14ac:dyDescent="0.25">
      <c r="A6033" s="108" t="str">
        <f t="shared" si="94"/>
        <v>CZ_2000_NATIONAL TOTAL_Cd</v>
      </c>
      <c r="B6033" s="113" t="s">
        <v>144</v>
      </c>
      <c r="C6033" s="113">
        <v>2000</v>
      </c>
      <c r="D6033" s="113" t="s">
        <v>122</v>
      </c>
      <c r="E6033" s="113" t="s">
        <v>126</v>
      </c>
      <c r="F6033" s="113" t="s">
        <v>200</v>
      </c>
      <c r="G6033" s="113">
        <v>1.68998124993898E-3</v>
      </c>
    </row>
    <row r="6034" spans="1:7" x14ac:dyDescent="0.25">
      <c r="A6034" s="108" t="str">
        <f t="shared" si="94"/>
        <v>CZ_2000_NATIONAL TOTAL_Hg</v>
      </c>
      <c r="B6034" s="113" t="s">
        <v>144</v>
      </c>
      <c r="C6034" s="113">
        <v>2000</v>
      </c>
      <c r="D6034" s="113" t="s">
        <v>122</v>
      </c>
      <c r="E6034" s="113" t="s">
        <v>127</v>
      </c>
      <c r="F6034" s="113" t="s">
        <v>200</v>
      </c>
      <c r="G6034" s="113">
        <v>3.2057594247445198E-3</v>
      </c>
    </row>
    <row r="6035" spans="1:7" x14ac:dyDescent="0.25">
      <c r="A6035" s="108" t="str">
        <f t="shared" si="94"/>
        <v>CZ_2000_NATIONAL TOTAL_DIOX</v>
      </c>
      <c r="B6035" s="113" t="s">
        <v>144</v>
      </c>
      <c r="C6035" s="113">
        <v>2000</v>
      </c>
      <c r="D6035" s="113" t="s">
        <v>122</v>
      </c>
      <c r="E6035" s="113" t="s">
        <v>128</v>
      </c>
      <c r="F6035" s="113" t="s">
        <v>200</v>
      </c>
      <c r="G6035" s="150">
        <v>5.9483861165215401E-8</v>
      </c>
    </row>
    <row r="6036" spans="1:7" x14ac:dyDescent="0.25">
      <c r="A6036" s="108" t="str">
        <f t="shared" si="94"/>
        <v>CZ_2000_NATIONAL TOTAL_PAH</v>
      </c>
      <c r="B6036" s="113" t="s">
        <v>144</v>
      </c>
      <c r="C6036" s="113">
        <v>2000</v>
      </c>
      <c r="D6036" s="113" t="s">
        <v>122</v>
      </c>
      <c r="E6036" s="113" t="s">
        <v>129</v>
      </c>
      <c r="F6036" s="113" t="s">
        <v>200</v>
      </c>
      <c r="G6036" s="113">
        <v>4.2687601741576299E-2</v>
      </c>
    </row>
    <row r="6037" spans="1:7" x14ac:dyDescent="0.25">
      <c r="A6037" s="108" t="str">
        <f t="shared" si="94"/>
        <v>CZ_2000_NATIONAL TOTAL_HCB</v>
      </c>
      <c r="B6037" s="113" t="s">
        <v>144</v>
      </c>
      <c r="C6037" s="113">
        <v>2000</v>
      </c>
      <c r="D6037" s="113" t="s">
        <v>122</v>
      </c>
      <c r="E6037" s="113" t="s">
        <v>130</v>
      </c>
      <c r="F6037" s="113" t="s">
        <v>200</v>
      </c>
      <c r="G6037" s="113">
        <v>1.7245340419384599E-4</v>
      </c>
    </row>
    <row r="6038" spans="1:7" x14ac:dyDescent="0.25">
      <c r="A6038" s="108" t="str">
        <f t="shared" si="94"/>
        <v>CZ_2000_NATIONAL TOTAL_PCB</v>
      </c>
      <c r="B6038" s="113" t="s">
        <v>144</v>
      </c>
      <c r="C6038" s="113">
        <v>2000</v>
      </c>
      <c r="D6038" s="113" t="s">
        <v>122</v>
      </c>
      <c r="E6038" s="113" t="s">
        <v>259</v>
      </c>
      <c r="F6038" s="113" t="s">
        <v>200</v>
      </c>
      <c r="G6038" s="150">
        <v>2.0574565113871899E-6</v>
      </c>
    </row>
    <row r="6039" spans="1:7" x14ac:dyDescent="0.25">
      <c r="A6039" s="108" t="str">
        <f t="shared" si="94"/>
        <v>CZ_2000_1A3(FS)_NOx</v>
      </c>
      <c r="B6039" s="113" t="s">
        <v>144</v>
      </c>
      <c r="C6039" s="113">
        <v>2000</v>
      </c>
      <c r="D6039" s="113" t="s">
        <v>132</v>
      </c>
      <c r="E6039" s="113" t="s">
        <v>199</v>
      </c>
      <c r="F6039" s="113" t="s">
        <v>200</v>
      </c>
      <c r="G6039" s="113">
        <v>90.353493815021395</v>
      </c>
    </row>
    <row r="6040" spans="1:7" x14ac:dyDescent="0.25">
      <c r="A6040" s="108" t="str">
        <f t="shared" si="94"/>
        <v>CZ_2000_1A3(FS)_NMVOC</v>
      </c>
      <c r="B6040" s="113" t="s">
        <v>144</v>
      </c>
      <c r="C6040" s="113">
        <v>2000</v>
      </c>
      <c r="D6040" s="113" t="s">
        <v>132</v>
      </c>
      <c r="E6040" s="113" t="s">
        <v>123</v>
      </c>
      <c r="F6040" s="113" t="s">
        <v>200</v>
      </c>
      <c r="G6040" s="113">
        <v>56.951381971195502</v>
      </c>
    </row>
    <row r="6041" spans="1:7" x14ac:dyDescent="0.25">
      <c r="A6041" s="108" t="str">
        <f t="shared" si="94"/>
        <v>CZ_2000_1A3(FS)_SOx</v>
      </c>
      <c r="B6041" s="113" t="s">
        <v>144</v>
      </c>
      <c r="C6041" s="113">
        <v>2000</v>
      </c>
      <c r="D6041" s="113" t="s">
        <v>132</v>
      </c>
      <c r="E6041" s="113" t="s">
        <v>201</v>
      </c>
      <c r="F6041" s="113" t="s">
        <v>200</v>
      </c>
      <c r="G6041" s="113">
        <v>3.2535522967487198</v>
      </c>
    </row>
    <row r="6042" spans="1:7" x14ac:dyDescent="0.25">
      <c r="A6042" s="108" t="str">
        <f t="shared" si="94"/>
        <v>CZ_2000_1A3(FS)_NH3</v>
      </c>
      <c r="B6042" s="113" t="s">
        <v>144</v>
      </c>
      <c r="C6042" s="113">
        <v>2000</v>
      </c>
      <c r="D6042" s="113" t="s">
        <v>132</v>
      </c>
      <c r="E6042" s="113" t="s">
        <v>124</v>
      </c>
      <c r="F6042" s="113" t="s">
        <v>200</v>
      </c>
      <c r="G6042" s="113">
        <v>1.1725968269511</v>
      </c>
    </row>
    <row r="6043" spans="1:7" x14ac:dyDescent="0.25">
      <c r="A6043" s="108" t="str">
        <f t="shared" si="94"/>
        <v>CZ_2000_1A3(FS)_PM2.5</v>
      </c>
      <c r="B6043" s="113" t="s">
        <v>144</v>
      </c>
      <c r="C6043" s="113">
        <v>2000</v>
      </c>
      <c r="D6043" s="113" t="s">
        <v>132</v>
      </c>
      <c r="E6043" s="113" t="s">
        <v>203</v>
      </c>
      <c r="F6043" s="113" t="s">
        <v>200</v>
      </c>
      <c r="G6043" s="113">
        <v>4.4178669074388601</v>
      </c>
    </row>
    <row r="6044" spans="1:7" x14ac:dyDescent="0.25">
      <c r="A6044" s="108" t="str">
        <f t="shared" si="94"/>
        <v>CZ_2000_3D_NOx</v>
      </c>
      <c r="B6044" s="113" t="s">
        <v>144</v>
      </c>
      <c r="C6044" s="113">
        <v>2000</v>
      </c>
      <c r="D6044" s="113" t="s">
        <v>206</v>
      </c>
      <c r="E6044" s="113" t="s">
        <v>199</v>
      </c>
      <c r="F6044" s="113" t="s">
        <v>200</v>
      </c>
      <c r="G6044" s="113">
        <v>14.614083469534201</v>
      </c>
    </row>
    <row r="6045" spans="1:7" x14ac:dyDescent="0.25">
      <c r="A6045" s="108" t="str">
        <f t="shared" si="94"/>
        <v>CZ_2001_NATIONAL TOTAL_NOx</v>
      </c>
      <c r="B6045" s="113" t="s">
        <v>144</v>
      </c>
      <c r="C6045" s="113">
        <v>2001</v>
      </c>
      <c r="D6045" s="113" t="s">
        <v>122</v>
      </c>
      <c r="E6045" s="113" t="s">
        <v>199</v>
      </c>
      <c r="F6045" s="113" t="s">
        <v>200</v>
      </c>
      <c r="G6045" s="113">
        <v>308.46806044545298</v>
      </c>
    </row>
    <row r="6046" spans="1:7" x14ac:dyDescent="0.25">
      <c r="A6046" s="108" t="str">
        <f t="shared" si="94"/>
        <v>CZ_2001_NATIONAL TOTAL_NMVOC</v>
      </c>
      <c r="B6046" s="113" t="s">
        <v>144</v>
      </c>
      <c r="C6046" s="113">
        <v>2001</v>
      </c>
      <c r="D6046" s="113" t="s">
        <v>122</v>
      </c>
      <c r="E6046" s="113" t="s">
        <v>123</v>
      </c>
      <c r="F6046" s="113" t="s">
        <v>200</v>
      </c>
      <c r="G6046" s="113">
        <v>437.94099680839599</v>
      </c>
    </row>
    <row r="6047" spans="1:7" x14ac:dyDescent="0.25">
      <c r="A6047" s="108" t="str">
        <f t="shared" si="94"/>
        <v>CZ_2001_NATIONAL TOTAL_SOx</v>
      </c>
      <c r="B6047" s="113" t="s">
        <v>144</v>
      </c>
      <c r="C6047" s="113">
        <v>2001</v>
      </c>
      <c r="D6047" s="113" t="s">
        <v>122</v>
      </c>
      <c r="E6047" s="113" t="s">
        <v>201</v>
      </c>
      <c r="F6047" s="113" t="s">
        <v>200</v>
      </c>
      <c r="G6047" s="113">
        <v>228.67574797031401</v>
      </c>
    </row>
    <row r="6048" spans="1:7" x14ac:dyDescent="0.25">
      <c r="A6048" s="108" t="str">
        <f t="shared" si="94"/>
        <v>CZ_2001_NATIONAL TOTAL_NH3</v>
      </c>
      <c r="B6048" s="113" t="s">
        <v>144</v>
      </c>
      <c r="C6048" s="113">
        <v>2001</v>
      </c>
      <c r="D6048" s="113" t="s">
        <v>122</v>
      </c>
      <c r="E6048" s="113" t="s">
        <v>124</v>
      </c>
      <c r="F6048" s="113" t="s">
        <v>200</v>
      </c>
      <c r="G6048" s="113">
        <v>88.378773768957998</v>
      </c>
    </row>
    <row r="6049" spans="1:7" x14ac:dyDescent="0.25">
      <c r="A6049" s="108" t="str">
        <f t="shared" si="94"/>
        <v>CZ_2001_NATIONAL TOTAL_PM2.5</v>
      </c>
      <c r="B6049" s="113" t="s">
        <v>144</v>
      </c>
      <c r="C6049" s="113">
        <v>2001</v>
      </c>
      <c r="D6049" s="113" t="s">
        <v>122</v>
      </c>
      <c r="E6049" s="113" t="s">
        <v>203</v>
      </c>
      <c r="F6049" s="113" t="s">
        <v>200</v>
      </c>
      <c r="G6049" s="113">
        <v>87.080790580313604</v>
      </c>
    </row>
    <row r="6050" spans="1:7" x14ac:dyDescent="0.25">
      <c r="A6050" s="108" t="str">
        <f t="shared" si="94"/>
        <v>CZ_2001_NATIONAL TOTAL_Pb</v>
      </c>
      <c r="B6050" s="113" t="s">
        <v>144</v>
      </c>
      <c r="C6050" s="113">
        <v>2001</v>
      </c>
      <c r="D6050" s="113" t="s">
        <v>122</v>
      </c>
      <c r="E6050" s="113" t="s">
        <v>125</v>
      </c>
      <c r="F6050" s="113" t="s">
        <v>200</v>
      </c>
      <c r="G6050" s="113">
        <v>0.1005423046051</v>
      </c>
    </row>
    <row r="6051" spans="1:7" x14ac:dyDescent="0.25">
      <c r="A6051" s="108" t="str">
        <f t="shared" si="94"/>
        <v>CZ_2001_NATIONAL TOTAL_Cd</v>
      </c>
      <c r="B6051" s="113" t="s">
        <v>144</v>
      </c>
      <c r="C6051" s="113">
        <v>2001</v>
      </c>
      <c r="D6051" s="113" t="s">
        <v>122</v>
      </c>
      <c r="E6051" s="113" t="s">
        <v>126</v>
      </c>
      <c r="F6051" s="113" t="s">
        <v>200</v>
      </c>
      <c r="G6051" s="113">
        <v>1.78490361869704E-3</v>
      </c>
    </row>
    <row r="6052" spans="1:7" x14ac:dyDescent="0.25">
      <c r="A6052" s="108" t="str">
        <f t="shared" si="94"/>
        <v>CZ_2001_NATIONAL TOTAL_Hg</v>
      </c>
      <c r="B6052" s="113" t="s">
        <v>144</v>
      </c>
      <c r="C6052" s="113">
        <v>2001</v>
      </c>
      <c r="D6052" s="113" t="s">
        <v>122</v>
      </c>
      <c r="E6052" s="113" t="s">
        <v>127</v>
      </c>
      <c r="F6052" s="113" t="s">
        <v>200</v>
      </c>
      <c r="G6052" s="113">
        <v>3.2468045243944301E-3</v>
      </c>
    </row>
    <row r="6053" spans="1:7" x14ac:dyDescent="0.25">
      <c r="A6053" s="108" t="str">
        <f t="shared" si="94"/>
        <v>CZ_2001_NATIONAL TOTAL_DIOX</v>
      </c>
      <c r="B6053" s="113" t="s">
        <v>144</v>
      </c>
      <c r="C6053" s="113">
        <v>2001</v>
      </c>
      <c r="D6053" s="113" t="s">
        <v>122</v>
      </c>
      <c r="E6053" s="113" t="s">
        <v>128</v>
      </c>
      <c r="F6053" s="113" t="s">
        <v>200</v>
      </c>
      <c r="G6053" s="150">
        <v>6.0219646420189598E-8</v>
      </c>
    </row>
    <row r="6054" spans="1:7" x14ac:dyDescent="0.25">
      <c r="A6054" s="108" t="str">
        <f t="shared" si="94"/>
        <v>CZ_2001_NATIONAL TOTAL_PAH</v>
      </c>
      <c r="B6054" s="113" t="s">
        <v>144</v>
      </c>
      <c r="C6054" s="113">
        <v>2001</v>
      </c>
      <c r="D6054" s="113" t="s">
        <v>122</v>
      </c>
      <c r="E6054" s="113" t="s">
        <v>129</v>
      </c>
      <c r="F6054" s="113" t="s">
        <v>200</v>
      </c>
      <c r="G6054" s="113">
        <v>4.4755467022820503E-2</v>
      </c>
    </row>
    <row r="6055" spans="1:7" x14ac:dyDescent="0.25">
      <c r="A6055" s="108" t="str">
        <f t="shared" si="94"/>
        <v>CZ_2001_NATIONAL TOTAL_HCB</v>
      </c>
      <c r="B6055" s="113" t="s">
        <v>144</v>
      </c>
      <c r="C6055" s="113">
        <v>2001</v>
      </c>
      <c r="D6055" s="113" t="s">
        <v>122</v>
      </c>
      <c r="E6055" s="113" t="s">
        <v>130</v>
      </c>
      <c r="F6055" s="113" t="s">
        <v>200</v>
      </c>
      <c r="G6055" s="113">
        <v>1.89267579919848E-4</v>
      </c>
    </row>
    <row r="6056" spans="1:7" x14ac:dyDescent="0.25">
      <c r="A6056" s="108" t="str">
        <f t="shared" si="94"/>
        <v>CZ_2001_NATIONAL TOTAL_PCB</v>
      </c>
      <c r="B6056" s="113" t="s">
        <v>144</v>
      </c>
      <c r="C6056" s="113">
        <v>2001</v>
      </c>
      <c r="D6056" s="113" t="s">
        <v>122</v>
      </c>
      <c r="E6056" s="113" t="s">
        <v>259</v>
      </c>
      <c r="F6056" s="113" t="s">
        <v>200</v>
      </c>
      <c r="G6056" s="150">
        <v>1.9749303912835902E-6</v>
      </c>
    </row>
    <row r="6057" spans="1:7" x14ac:dyDescent="0.25">
      <c r="A6057" s="108" t="str">
        <f t="shared" si="94"/>
        <v>CZ_2001_1A3(FS)_NOx</v>
      </c>
      <c r="B6057" s="113" t="s">
        <v>144</v>
      </c>
      <c r="C6057" s="113">
        <v>2001</v>
      </c>
      <c r="D6057" s="113" t="s">
        <v>132</v>
      </c>
      <c r="E6057" s="113" t="s">
        <v>199</v>
      </c>
      <c r="F6057" s="113" t="s">
        <v>200</v>
      </c>
      <c r="G6057" s="113">
        <v>85.402832263815796</v>
      </c>
    </row>
    <row r="6058" spans="1:7" x14ac:dyDescent="0.25">
      <c r="A6058" s="108" t="str">
        <f t="shared" si="94"/>
        <v>CZ_2001_1A3(FS)_NMVOC</v>
      </c>
      <c r="B6058" s="113" t="s">
        <v>144</v>
      </c>
      <c r="C6058" s="113">
        <v>2001</v>
      </c>
      <c r="D6058" s="113" t="s">
        <v>132</v>
      </c>
      <c r="E6058" s="113" t="s">
        <v>123</v>
      </c>
      <c r="F6058" s="113" t="s">
        <v>200</v>
      </c>
      <c r="G6058" s="113">
        <v>48.678822272147698</v>
      </c>
    </row>
    <row r="6059" spans="1:7" x14ac:dyDescent="0.25">
      <c r="A6059" s="108" t="str">
        <f t="shared" si="94"/>
        <v>CZ_2001_1A3(FS)_SOx</v>
      </c>
      <c r="B6059" s="113" t="s">
        <v>144</v>
      </c>
      <c r="C6059" s="113">
        <v>2001</v>
      </c>
      <c r="D6059" s="113" t="s">
        <v>132</v>
      </c>
      <c r="E6059" s="113" t="s">
        <v>201</v>
      </c>
      <c r="F6059" s="113" t="s">
        <v>200</v>
      </c>
      <c r="G6059" s="113">
        <v>1.9641732297597001</v>
      </c>
    </row>
    <row r="6060" spans="1:7" x14ac:dyDescent="0.25">
      <c r="A6060" s="108" t="str">
        <f t="shared" si="94"/>
        <v>CZ_2001_1A3(FS)_NH3</v>
      </c>
      <c r="B6060" s="113" t="s">
        <v>144</v>
      </c>
      <c r="C6060" s="113">
        <v>2001</v>
      </c>
      <c r="D6060" s="113" t="s">
        <v>132</v>
      </c>
      <c r="E6060" s="113" t="s">
        <v>124</v>
      </c>
      <c r="F6060" s="113" t="s">
        <v>200</v>
      </c>
      <c r="G6060" s="113">
        <v>1.13218108462635</v>
      </c>
    </row>
    <row r="6061" spans="1:7" x14ac:dyDescent="0.25">
      <c r="A6061" s="108" t="str">
        <f t="shared" si="94"/>
        <v>CZ_2001_1A3(FS)_PM2.5</v>
      </c>
      <c r="B6061" s="113" t="s">
        <v>144</v>
      </c>
      <c r="C6061" s="113">
        <v>2001</v>
      </c>
      <c r="D6061" s="113" t="s">
        <v>132</v>
      </c>
      <c r="E6061" s="113" t="s">
        <v>203</v>
      </c>
      <c r="F6061" s="113" t="s">
        <v>200</v>
      </c>
      <c r="G6061" s="113">
        <v>4.3775449596514404</v>
      </c>
    </row>
    <row r="6062" spans="1:7" x14ac:dyDescent="0.25">
      <c r="A6062" s="108" t="str">
        <f t="shared" si="94"/>
        <v>CZ_2001_3D_NOx</v>
      </c>
      <c r="B6062" s="113" t="s">
        <v>144</v>
      </c>
      <c r="C6062" s="113">
        <v>2001</v>
      </c>
      <c r="D6062" s="113" t="s">
        <v>206</v>
      </c>
      <c r="E6062" s="113" t="s">
        <v>199</v>
      </c>
      <c r="F6062" s="113" t="s">
        <v>200</v>
      </c>
      <c r="G6062" s="113">
        <v>15.797054493565501</v>
      </c>
    </row>
    <row r="6063" spans="1:7" x14ac:dyDescent="0.25">
      <c r="A6063" s="108" t="str">
        <f t="shared" si="94"/>
        <v>CZ_2002_NATIONAL TOTAL_NOx</v>
      </c>
      <c r="B6063" s="113" t="s">
        <v>144</v>
      </c>
      <c r="C6063" s="113">
        <v>2002</v>
      </c>
      <c r="D6063" s="113" t="s">
        <v>122</v>
      </c>
      <c r="E6063" s="113" t="s">
        <v>199</v>
      </c>
      <c r="F6063" s="113" t="s">
        <v>200</v>
      </c>
      <c r="G6063" s="113">
        <v>302.323555978917</v>
      </c>
    </row>
    <row r="6064" spans="1:7" x14ac:dyDescent="0.25">
      <c r="A6064" s="108" t="str">
        <f t="shared" si="94"/>
        <v>CZ_2002_NATIONAL TOTAL_NMVOC</v>
      </c>
      <c r="B6064" s="113" t="s">
        <v>144</v>
      </c>
      <c r="C6064" s="113">
        <v>2002</v>
      </c>
      <c r="D6064" s="113" t="s">
        <v>122</v>
      </c>
      <c r="E6064" s="113" t="s">
        <v>123</v>
      </c>
      <c r="F6064" s="113" t="s">
        <v>200</v>
      </c>
      <c r="G6064" s="113">
        <v>418.46631190993202</v>
      </c>
    </row>
    <row r="6065" spans="1:7" x14ac:dyDescent="0.25">
      <c r="A6065" s="108" t="str">
        <f t="shared" si="94"/>
        <v>CZ_2002_NATIONAL TOTAL_SOx</v>
      </c>
      <c r="B6065" s="113" t="s">
        <v>144</v>
      </c>
      <c r="C6065" s="113">
        <v>2002</v>
      </c>
      <c r="D6065" s="113" t="s">
        <v>122</v>
      </c>
      <c r="E6065" s="113" t="s">
        <v>201</v>
      </c>
      <c r="F6065" s="113" t="s">
        <v>200</v>
      </c>
      <c r="G6065" s="113">
        <v>223.370467157365</v>
      </c>
    </row>
    <row r="6066" spans="1:7" x14ac:dyDescent="0.25">
      <c r="A6066" s="108" t="str">
        <f t="shared" si="94"/>
        <v>CZ_2002_NATIONAL TOTAL_NH3</v>
      </c>
      <c r="B6066" s="113" t="s">
        <v>144</v>
      </c>
      <c r="C6066" s="113">
        <v>2002</v>
      </c>
      <c r="D6066" s="113" t="s">
        <v>122</v>
      </c>
      <c r="E6066" s="113" t="s">
        <v>124</v>
      </c>
      <c r="F6066" s="113" t="s">
        <v>200</v>
      </c>
      <c r="G6066" s="113">
        <v>88.217697646194594</v>
      </c>
    </row>
    <row r="6067" spans="1:7" x14ac:dyDescent="0.25">
      <c r="A6067" s="108" t="str">
        <f t="shared" si="94"/>
        <v>CZ_2002_NATIONAL TOTAL_PM2.5</v>
      </c>
      <c r="B6067" s="113" t="s">
        <v>144</v>
      </c>
      <c r="C6067" s="113">
        <v>2002</v>
      </c>
      <c r="D6067" s="113" t="s">
        <v>122</v>
      </c>
      <c r="E6067" s="113" t="s">
        <v>203</v>
      </c>
      <c r="F6067" s="113" t="s">
        <v>200</v>
      </c>
      <c r="G6067" s="113">
        <v>81.877248687717298</v>
      </c>
    </row>
    <row r="6068" spans="1:7" x14ac:dyDescent="0.25">
      <c r="A6068" s="108" t="str">
        <f t="shared" si="94"/>
        <v>CZ_2002_NATIONAL TOTAL_Pb</v>
      </c>
      <c r="B6068" s="113" t="s">
        <v>144</v>
      </c>
      <c r="C6068" s="113">
        <v>2002</v>
      </c>
      <c r="D6068" s="113" t="s">
        <v>122</v>
      </c>
      <c r="E6068" s="113" t="s">
        <v>125</v>
      </c>
      <c r="F6068" s="113" t="s">
        <v>200</v>
      </c>
      <c r="G6068" s="113">
        <v>0.100552581972033</v>
      </c>
    </row>
    <row r="6069" spans="1:7" x14ac:dyDescent="0.25">
      <c r="A6069" s="108" t="str">
        <f t="shared" si="94"/>
        <v>CZ_2002_NATIONAL TOTAL_Cd</v>
      </c>
      <c r="B6069" s="113" t="s">
        <v>144</v>
      </c>
      <c r="C6069" s="113">
        <v>2002</v>
      </c>
      <c r="D6069" s="113" t="s">
        <v>122</v>
      </c>
      <c r="E6069" s="113" t="s">
        <v>126</v>
      </c>
      <c r="F6069" s="113" t="s">
        <v>200</v>
      </c>
      <c r="G6069" s="113">
        <v>1.8251039961777299E-3</v>
      </c>
    </row>
    <row r="6070" spans="1:7" x14ac:dyDescent="0.25">
      <c r="A6070" s="108" t="str">
        <f t="shared" si="94"/>
        <v>CZ_2002_NATIONAL TOTAL_Hg</v>
      </c>
      <c r="B6070" s="113" t="s">
        <v>144</v>
      </c>
      <c r="C6070" s="113">
        <v>2002</v>
      </c>
      <c r="D6070" s="113" t="s">
        <v>122</v>
      </c>
      <c r="E6070" s="113" t="s">
        <v>127</v>
      </c>
      <c r="F6070" s="113" t="s">
        <v>200</v>
      </c>
      <c r="G6070" s="113">
        <v>3.2365727961648299E-3</v>
      </c>
    </row>
    <row r="6071" spans="1:7" x14ac:dyDescent="0.25">
      <c r="A6071" s="108" t="str">
        <f t="shared" si="94"/>
        <v>CZ_2002_NATIONAL TOTAL_DIOX</v>
      </c>
      <c r="B6071" s="113" t="s">
        <v>144</v>
      </c>
      <c r="C6071" s="113">
        <v>2002</v>
      </c>
      <c r="D6071" s="113" t="s">
        <v>122</v>
      </c>
      <c r="E6071" s="113" t="s">
        <v>128</v>
      </c>
      <c r="F6071" s="113" t="s">
        <v>200</v>
      </c>
      <c r="G6071" s="150">
        <v>6.2834034242454204E-8</v>
      </c>
    </row>
    <row r="6072" spans="1:7" x14ac:dyDescent="0.25">
      <c r="A6072" s="108" t="str">
        <f t="shared" si="94"/>
        <v>CZ_2002_NATIONAL TOTAL_PAH</v>
      </c>
      <c r="B6072" s="113" t="s">
        <v>144</v>
      </c>
      <c r="C6072" s="113">
        <v>2002</v>
      </c>
      <c r="D6072" s="113" t="s">
        <v>122</v>
      </c>
      <c r="E6072" s="113" t="s">
        <v>129</v>
      </c>
      <c r="F6072" s="113" t="s">
        <v>200</v>
      </c>
      <c r="G6072" s="113">
        <v>4.3579790677946699E-2</v>
      </c>
    </row>
    <row r="6073" spans="1:7" x14ac:dyDescent="0.25">
      <c r="A6073" s="108" t="str">
        <f t="shared" si="94"/>
        <v>CZ_2002_NATIONAL TOTAL_HCB</v>
      </c>
      <c r="B6073" s="113" t="s">
        <v>144</v>
      </c>
      <c r="C6073" s="113">
        <v>2002</v>
      </c>
      <c r="D6073" s="113" t="s">
        <v>122</v>
      </c>
      <c r="E6073" s="113" t="s">
        <v>130</v>
      </c>
      <c r="F6073" s="113" t="s">
        <v>200</v>
      </c>
      <c r="G6073" s="113">
        <v>2.34187658190856E-4</v>
      </c>
    </row>
    <row r="6074" spans="1:7" x14ac:dyDescent="0.25">
      <c r="A6074" s="108" t="str">
        <f t="shared" si="94"/>
        <v>CZ_2002_NATIONAL TOTAL_PCB</v>
      </c>
      <c r="B6074" s="113" t="s">
        <v>144</v>
      </c>
      <c r="C6074" s="113">
        <v>2002</v>
      </c>
      <c r="D6074" s="113" t="s">
        <v>122</v>
      </c>
      <c r="E6074" s="113" t="s">
        <v>259</v>
      </c>
      <c r="F6074" s="113" t="s">
        <v>200</v>
      </c>
      <c r="G6074" s="150">
        <v>1.9803675289902201E-6</v>
      </c>
    </row>
    <row r="6075" spans="1:7" x14ac:dyDescent="0.25">
      <c r="A6075" s="108" t="str">
        <f t="shared" si="94"/>
        <v>CZ_2002_1A3(FS)_NOx</v>
      </c>
      <c r="B6075" s="113" t="s">
        <v>144</v>
      </c>
      <c r="C6075" s="113">
        <v>2002</v>
      </c>
      <c r="D6075" s="113" t="s">
        <v>132</v>
      </c>
      <c r="E6075" s="113" t="s">
        <v>199</v>
      </c>
      <c r="F6075" s="113" t="s">
        <v>200</v>
      </c>
      <c r="G6075" s="113">
        <v>86.303479668337403</v>
      </c>
    </row>
    <row r="6076" spans="1:7" x14ac:dyDescent="0.25">
      <c r="A6076" s="108" t="str">
        <f t="shared" si="94"/>
        <v>CZ_2002_1A3(FS)_NMVOC</v>
      </c>
      <c r="B6076" s="113" t="s">
        <v>144</v>
      </c>
      <c r="C6076" s="113">
        <v>2002</v>
      </c>
      <c r="D6076" s="113" t="s">
        <v>132</v>
      </c>
      <c r="E6076" s="113" t="s">
        <v>123</v>
      </c>
      <c r="F6076" s="113" t="s">
        <v>200</v>
      </c>
      <c r="G6076" s="113">
        <v>45.600967450424598</v>
      </c>
    </row>
    <row r="6077" spans="1:7" x14ac:dyDescent="0.25">
      <c r="A6077" s="108" t="str">
        <f t="shared" si="94"/>
        <v>CZ_2002_1A3(FS)_SOx</v>
      </c>
      <c r="B6077" s="113" t="s">
        <v>144</v>
      </c>
      <c r="C6077" s="113">
        <v>2002</v>
      </c>
      <c r="D6077" s="113" t="s">
        <v>132</v>
      </c>
      <c r="E6077" s="113" t="s">
        <v>201</v>
      </c>
      <c r="F6077" s="113" t="s">
        <v>200</v>
      </c>
      <c r="G6077" s="113">
        <v>2.0899711856920802</v>
      </c>
    </row>
    <row r="6078" spans="1:7" x14ac:dyDescent="0.25">
      <c r="A6078" s="108" t="str">
        <f t="shared" si="94"/>
        <v>CZ_2002_1A3(FS)_NH3</v>
      </c>
      <c r="B6078" s="113" t="s">
        <v>144</v>
      </c>
      <c r="C6078" s="113">
        <v>2002</v>
      </c>
      <c r="D6078" s="113" t="s">
        <v>132</v>
      </c>
      <c r="E6078" s="113" t="s">
        <v>124</v>
      </c>
      <c r="F6078" s="113" t="s">
        <v>200</v>
      </c>
      <c r="G6078" s="113">
        <v>1.1744635576412401</v>
      </c>
    </row>
    <row r="6079" spans="1:7" x14ac:dyDescent="0.25">
      <c r="A6079" s="108" t="str">
        <f t="shared" si="94"/>
        <v>CZ_2002_1A3(FS)_PM2.5</v>
      </c>
      <c r="B6079" s="113" t="s">
        <v>144</v>
      </c>
      <c r="C6079" s="113">
        <v>2002</v>
      </c>
      <c r="D6079" s="113" t="s">
        <v>132</v>
      </c>
      <c r="E6079" s="113" t="s">
        <v>203</v>
      </c>
      <c r="F6079" s="113" t="s">
        <v>200</v>
      </c>
      <c r="G6079" s="113">
        <v>4.3629530121387603</v>
      </c>
    </row>
    <row r="6080" spans="1:7" x14ac:dyDescent="0.25">
      <c r="A6080" s="108" t="str">
        <f t="shared" si="94"/>
        <v>CZ_2002_3D_NOx</v>
      </c>
      <c r="B6080" s="113" t="s">
        <v>144</v>
      </c>
      <c r="C6080" s="113">
        <v>2002</v>
      </c>
      <c r="D6080" s="113" t="s">
        <v>206</v>
      </c>
      <c r="E6080" s="113" t="s">
        <v>199</v>
      </c>
      <c r="F6080" s="113" t="s">
        <v>200</v>
      </c>
      <c r="G6080" s="113">
        <v>16.712082728907198</v>
      </c>
    </row>
    <row r="6081" spans="1:7" x14ac:dyDescent="0.25">
      <c r="A6081" s="108" t="str">
        <f t="shared" si="94"/>
        <v>CZ_2003_NATIONAL TOTAL_NOx</v>
      </c>
      <c r="B6081" s="113" t="s">
        <v>144</v>
      </c>
      <c r="C6081" s="113">
        <v>2003</v>
      </c>
      <c r="D6081" s="113" t="s">
        <v>122</v>
      </c>
      <c r="E6081" s="113" t="s">
        <v>199</v>
      </c>
      <c r="F6081" s="113" t="s">
        <v>200</v>
      </c>
      <c r="G6081" s="113">
        <v>307.15931829846602</v>
      </c>
    </row>
    <row r="6082" spans="1:7" x14ac:dyDescent="0.25">
      <c r="A6082" s="108" t="str">
        <f t="shared" ref="A6082:A6145" si="95">CONCATENATE(B6082,"_",C6082,"_",D6082,"_",E6082)</f>
        <v>CZ_2003_NATIONAL TOTAL_NMVOC</v>
      </c>
      <c r="B6082" s="113" t="s">
        <v>144</v>
      </c>
      <c r="C6082" s="113">
        <v>2003</v>
      </c>
      <c r="D6082" s="113" t="s">
        <v>122</v>
      </c>
      <c r="E6082" s="113" t="s">
        <v>123</v>
      </c>
      <c r="F6082" s="113" t="s">
        <v>200</v>
      </c>
      <c r="G6082" s="113">
        <v>414.98279854043301</v>
      </c>
    </row>
    <row r="6083" spans="1:7" x14ac:dyDescent="0.25">
      <c r="A6083" s="108" t="str">
        <f t="shared" si="95"/>
        <v>CZ_2003_NATIONAL TOTAL_SOx</v>
      </c>
      <c r="B6083" s="113" t="s">
        <v>144</v>
      </c>
      <c r="C6083" s="113">
        <v>2003</v>
      </c>
      <c r="D6083" s="113" t="s">
        <v>122</v>
      </c>
      <c r="E6083" s="113" t="s">
        <v>201</v>
      </c>
      <c r="F6083" s="113" t="s">
        <v>200</v>
      </c>
      <c r="G6083" s="113">
        <v>218.362666414562</v>
      </c>
    </row>
    <row r="6084" spans="1:7" x14ac:dyDescent="0.25">
      <c r="A6084" s="108" t="str">
        <f t="shared" si="95"/>
        <v>CZ_2003_NATIONAL TOTAL_NH3</v>
      </c>
      <c r="B6084" s="113" t="s">
        <v>144</v>
      </c>
      <c r="C6084" s="113">
        <v>2003</v>
      </c>
      <c r="D6084" s="113" t="s">
        <v>122</v>
      </c>
      <c r="E6084" s="113" t="s">
        <v>124</v>
      </c>
      <c r="F6084" s="113" t="s">
        <v>200</v>
      </c>
      <c r="G6084" s="113">
        <v>85.506944359533094</v>
      </c>
    </row>
    <row r="6085" spans="1:7" x14ac:dyDescent="0.25">
      <c r="A6085" s="108" t="str">
        <f t="shared" si="95"/>
        <v>CZ_2003_NATIONAL TOTAL_PM2.5</v>
      </c>
      <c r="B6085" s="113" t="s">
        <v>144</v>
      </c>
      <c r="C6085" s="113">
        <v>2003</v>
      </c>
      <c r="D6085" s="113" t="s">
        <v>122</v>
      </c>
      <c r="E6085" s="113" t="s">
        <v>203</v>
      </c>
      <c r="F6085" s="113" t="s">
        <v>200</v>
      </c>
      <c r="G6085" s="113">
        <v>82.833306349700507</v>
      </c>
    </row>
    <row r="6086" spans="1:7" x14ac:dyDescent="0.25">
      <c r="A6086" s="108" t="str">
        <f t="shared" si="95"/>
        <v>CZ_2003_NATIONAL TOTAL_Pb</v>
      </c>
      <c r="B6086" s="113" t="s">
        <v>144</v>
      </c>
      <c r="C6086" s="113">
        <v>2003</v>
      </c>
      <c r="D6086" s="113" t="s">
        <v>122</v>
      </c>
      <c r="E6086" s="113" t="s">
        <v>125</v>
      </c>
      <c r="F6086" s="113" t="s">
        <v>200</v>
      </c>
      <c r="G6086" s="113">
        <v>8.6288055382558404E-2</v>
      </c>
    </row>
    <row r="6087" spans="1:7" x14ac:dyDescent="0.25">
      <c r="A6087" s="108" t="str">
        <f t="shared" si="95"/>
        <v>CZ_2003_NATIONAL TOTAL_Cd</v>
      </c>
      <c r="B6087" s="113" t="s">
        <v>144</v>
      </c>
      <c r="C6087" s="113">
        <v>2003</v>
      </c>
      <c r="D6087" s="113" t="s">
        <v>122</v>
      </c>
      <c r="E6087" s="113" t="s">
        <v>126</v>
      </c>
      <c r="F6087" s="113" t="s">
        <v>200</v>
      </c>
      <c r="G6087" s="113">
        <v>1.8703168443282899E-3</v>
      </c>
    </row>
    <row r="6088" spans="1:7" x14ac:dyDescent="0.25">
      <c r="A6088" s="108" t="str">
        <f t="shared" si="95"/>
        <v>CZ_2003_NATIONAL TOTAL_Hg</v>
      </c>
      <c r="B6088" s="113" t="s">
        <v>144</v>
      </c>
      <c r="C6088" s="113">
        <v>2003</v>
      </c>
      <c r="D6088" s="113" t="s">
        <v>122</v>
      </c>
      <c r="E6088" s="113" t="s">
        <v>127</v>
      </c>
      <c r="F6088" s="113" t="s">
        <v>200</v>
      </c>
      <c r="G6088" s="113">
        <v>3.2947639640327001E-3</v>
      </c>
    </row>
    <row r="6089" spans="1:7" x14ac:dyDescent="0.25">
      <c r="A6089" s="108" t="str">
        <f t="shared" si="95"/>
        <v>CZ_2003_NATIONAL TOTAL_DIOX</v>
      </c>
      <c r="B6089" s="113" t="s">
        <v>144</v>
      </c>
      <c r="C6089" s="113">
        <v>2003</v>
      </c>
      <c r="D6089" s="113" t="s">
        <v>122</v>
      </c>
      <c r="E6089" s="113" t="s">
        <v>128</v>
      </c>
      <c r="F6089" s="113" t="s">
        <v>200</v>
      </c>
      <c r="G6089" s="150">
        <v>6.7301795477566904E-8</v>
      </c>
    </row>
    <row r="6090" spans="1:7" x14ac:dyDescent="0.25">
      <c r="A6090" s="108" t="str">
        <f t="shared" si="95"/>
        <v>CZ_2003_NATIONAL TOTAL_PAH</v>
      </c>
      <c r="B6090" s="113" t="s">
        <v>144</v>
      </c>
      <c r="C6090" s="113">
        <v>2003</v>
      </c>
      <c r="D6090" s="113" t="s">
        <v>122</v>
      </c>
      <c r="E6090" s="113" t="s">
        <v>129</v>
      </c>
      <c r="F6090" s="113" t="s">
        <v>200</v>
      </c>
      <c r="G6090" s="113">
        <v>4.4339809257702603E-2</v>
      </c>
    </row>
    <row r="6091" spans="1:7" x14ac:dyDescent="0.25">
      <c r="A6091" s="108" t="str">
        <f t="shared" si="95"/>
        <v>CZ_2003_NATIONAL TOTAL_HCB</v>
      </c>
      <c r="B6091" s="113" t="s">
        <v>144</v>
      </c>
      <c r="C6091" s="113">
        <v>2003</v>
      </c>
      <c r="D6091" s="113" t="s">
        <v>122</v>
      </c>
      <c r="E6091" s="113" t="s">
        <v>130</v>
      </c>
      <c r="F6091" s="113" t="s">
        <v>200</v>
      </c>
      <c r="G6091" s="150">
        <v>1.5753120579133199E-5</v>
      </c>
    </row>
    <row r="6092" spans="1:7" x14ac:dyDescent="0.25">
      <c r="A6092" s="108" t="str">
        <f t="shared" si="95"/>
        <v>CZ_2003_NATIONAL TOTAL_PCB</v>
      </c>
      <c r="B6092" s="113" t="s">
        <v>144</v>
      </c>
      <c r="C6092" s="113">
        <v>2003</v>
      </c>
      <c r="D6092" s="113" t="s">
        <v>122</v>
      </c>
      <c r="E6092" s="113" t="s">
        <v>259</v>
      </c>
      <c r="F6092" s="113" t="s">
        <v>200</v>
      </c>
      <c r="G6092" s="150">
        <v>1.9789079010217899E-6</v>
      </c>
    </row>
    <row r="6093" spans="1:7" x14ac:dyDescent="0.25">
      <c r="A6093" s="108" t="str">
        <f t="shared" si="95"/>
        <v>CZ_2003_1A3(FS)_NOx</v>
      </c>
      <c r="B6093" s="113" t="s">
        <v>144</v>
      </c>
      <c r="C6093" s="113">
        <v>2003</v>
      </c>
      <c r="D6093" s="113" t="s">
        <v>132</v>
      </c>
      <c r="E6093" s="113" t="s">
        <v>199</v>
      </c>
      <c r="F6093" s="113" t="s">
        <v>200</v>
      </c>
      <c r="G6093" s="113">
        <v>94.472943923930103</v>
      </c>
    </row>
    <row r="6094" spans="1:7" x14ac:dyDescent="0.25">
      <c r="A6094" s="108" t="str">
        <f t="shared" si="95"/>
        <v>CZ_2003_1A3(FS)_NMVOC</v>
      </c>
      <c r="B6094" s="113" t="s">
        <v>144</v>
      </c>
      <c r="C6094" s="113">
        <v>2003</v>
      </c>
      <c r="D6094" s="113" t="s">
        <v>132</v>
      </c>
      <c r="E6094" s="113" t="s">
        <v>123</v>
      </c>
      <c r="F6094" s="113" t="s">
        <v>200</v>
      </c>
      <c r="G6094" s="113">
        <v>47.140969111039801</v>
      </c>
    </row>
    <row r="6095" spans="1:7" x14ac:dyDescent="0.25">
      <c r="A6095" s="108" t="str">
        <f t="shared" si="95"/>
        <v>CZ_2003_1A3(FS)_SOx</v>
      </c>
      <c r="B6095" s="113" t="s">
        <v>144</v>
      </c>
      <c r="C6095" s="113">
        <v>2003</v>
      </c>
      <c r="D6095" s="113" t="s">
        <v>132</v>
      </c>
      <c r="E6095" s="113" t="s">
        <v>201</v>
      </c>
      <c r="F6095" s="113" t="s">
        <v>200</v>
      </c>
      <c r="G6095" s="113">
        <v>2.4164977891194099</v>
      </c>
    </row>
    <row r="6096" spans="1:7" x14ac:dyDescent="0.25">
      <c r="A6096" s="108" t="str">
        <f t="shared" si="95"/>
        <v>CZ_2003_1A3(FS)_NH3</v>
      </c>
      <c r="B6096" s="113" t="s">
        <v>144</v>
      </c>
      <c r="C6096" s="113">
        <v>2003</v>
      </c>
      <c r="D6096" s="113" t="s">
        <v>132</v>
      </c>
      <c r="E6096" s="113" t="s">
        <v>124</v>
      </c>
      <c r="F6096" s="113" t="s">
        <v>200</v>
      </c>
      <c r="G6096" s="113">
        <v>1.3120828186083999</v>
      </c>
    </row>
    <row r="6097" spans="1:7" x14ac:dyDescent="0.25">
      <c r="A6097" s="108" t="str">
        <f t="shared" si="95"/>
        <v>CZ_2003_1A3(FS)_PM2.5</v>
      </c>
      <c r="B6097" s="113" t="s">
        <v>144</v>
      </c>
      <c r="C6097" s="113">
        <v>2003</v>
      </c>
      <c r="D6097" s="113" t="s">
        <v>132</v>
      </c>
      <c r="E6097" s="113" t="s">
        <v>203</v>
      </c>
      <c r="F6097" s="113" t="s">
        <v>200</v>
      </c>
      <c r="G6097" s="113">
        <v>4.8341687458050098</v>
      </c>
    </row>
    <row r="6098" spans="1:7" x14ac:dyDescent="0.25">
      <c r="A6098" s="108" t="str">
        <f t="shared" si="95"/>
        <v>CZ_2003_3D_NOx</v>
      </c>
      <c r="B6098" s="113" t="s">
        <v>144</v>
      </c>
      <c r="C6098" s="113">
        <v>2003</v>
      </c>
      <c r="D6098" s="113" t="s">
        <v>206</v>
      </c>
      <c r="E6098" s="113" t="s">
        <v>199</v>
      </c>
      <c r="F6098" s="113" t="s">
        <v>200</v>
      </c>
      <c r="G6098" s="113">
        <v>17.027170561412799</v>
      </c>
    </row>
    <row r="6099" spans="1:7" x14ac:dyDescent="0.25">
      <c r="A6099" s="108" t="str">
        <f t="shared" si="95"/>
        <v>CZ_2004_NATIONAL TOTAL_NOx</v>
      </c>
      <c r="B6099" s="113" t="s">
        <v>144</v>
      </c>
      <c r="C6099" s="113">
        <v>2004</v>
      </c>
      <c r="D6099" s="113" t="s">
        <v>122</v>
      </c>
      <c r="E6099" s="113" t="s">
        <v>199</v>
      </c>
      <c r="F6099" s="113" t="s">
        <v>200</v>
      </c>
      <c r="G6099" s="113">
        <v>307.77023704371999</v>
      </c>
    </row>
    <row r="6100" spans="1:7" x14ac:dyDescent="0.25">
      <c r="A6100" s="108" t="str">
        <f t="shared" si="95"/>
        <v>CZ_2004_NATIONAL TOTAL_NMVOC</v>
      </c>
      <c r="B6100" s="113" t="s">
        <v>144</v>
      </c>
      <c r="C6100" s="113">
        <v>2004</v>
      </c>
      <c r="D6100" s="113" t="s">
        <v>122</v>
      </c>
      <c r="E6100" s="113" t="s">
        <v>123</v>
      </c>
      <c r="F6100" s="113" t="s">
        <v>200</v>
      </c>
      <c r="G6100" s="113">
        <v>403.32755912998698</v>
      </c>
    </row>
    <row r="6101" spans="1:7" x14ac:dyDescent="0.25">
      <c r="A6101" s="108" t="str">
        <f t="shared" si="95"/>
        <v>CZ_2004_NATIONAL TOTAL_SOx</v>
      </c>
      <c r="B6101" s="113" t="s">
        <v>144</v>
      </c>
      <c r="C6101" s="113">
        <v>2004</v>
      </c>
      <c r="D6101" s="113" t="s">
        <v>122</v>
      </c>
      <c r="E6101" s="113" t="s">
        <v>201</v>
      </c>
      <c r="F6101" s="113" t="s">
        <v>200</v>
      </c>
      <c r="G6101" s="113">
        <v>215.07730386454801</v>
      </c>
    </row>
    <row r="6102" spans="1:7" x14ac:dyDescent="0.25">
      <c r="A6102" s="108" t="str">
        <f t="shared" si="95"/>
        <v>CZ_2004_NATIONAL TOTAL_NH3</v>
      </c>
      <c r="B6102" s="113" t="s">
        <v>144</v>
      </c>
      <c r="C6102" s="113">
        <v>2004</v>
      </c>
      <c r="D6102" s="113" t="s">
        <v>122</v>
      </c>
      <c r="E6102" s="113" t="s">
        <v>124</v>
      </c>
      <c r="F6102" s="113" t="s">
        <v>200</v>
      </c>
      <c r="G6102" s="113">
        <v>82.899042688796996</v>
      </c>
    </row>
    <row r="6103" spans="1:7" x14ac:dyDescent="0.25">
      <c r="A6103" s="108" t="str">
        <f t="shared" si="95"/>
        <v>CZ_2004_NATIONAL TOTAL_PM2.5</v>
      </c>
      <c r="B6103" s="113" t="s">
        <v>144</v>
      </c>
      <c r="C6103" s="113">
        <v>2004</v>
      </c>
      <c r="D6103" s="113" t="s">
        <v>122</v>
      </c>
      <c r="E6103" s="113" t="s">
        <v>203</v>
      </c>
      <c r="F6103" s="113" t="s">
        <v>200</v>
      </c>
      <c r="G6103" s="113">
        <v>82.5126733052074</v>
      </c>
    </row>
    <row r="6104" spans="1:7" x14ac:dyDescent="0.25">
      <c r="A6104" s="108" t="str">
        <f t="shared" si="95"/>
        <v>CZ_2004_NATIONAL TOTAL_Pb</v>
      </c>
      <c r="B6104" s="113" t="s">
        <v>144</v>
      </c>
      <c r="C6104" s="113">
        <v>2004</v>
      </c>
      <c r="D6104" s="113" t="s">
        <v>122</v>
      </c>
      <c r="E6104" s="113" t="s">
        <v>125</v>
      </c>
      <c r="F6104" s="113" t="s">
        <v>200</v>
      </c>
      <c r="G6104" s="113">
        <v>6.5543695057371995E-2</v>
      </c>
    </row>
    <row r="6105" spans="1:7" x14ac:dyDescent="0.25">
      <c r="A6105" s="108" t="str">
        <f t="shared" si="95"/>
        <v>CZ_2004_NATIONAL TOTAL_Cd</v>
      </c>
      <c r="B6105" s="113" t="s">
        <v>144</v>
      </c>
      <c r="C6105" s="113">
        <v>2004</v>
      </c>
      <c r="D6105" s="113" t="s">
        <v>122</v>
      </c>
      <c r="E6105" s="113" t="s">
        <v>126</v>
      </c>
      <c r="F6105" s="113" t="s">
        <v>200</v>
      </c>
      <c r="G6105" s="113">
        <v>1.8504617198689499E-3</v>
      </c>
    </row>
    <row r="6106" spans="1:7" x14ac:dyDescent="0.25">
      <c r="A6106" s="108" t="str">
        <f t="shared" si="95"/>
        <v>CZ_2004_NATIONAL TOTAL_Hg</v>
      </c>
      <c r="B6106" s="113" t="s">
        <v>144</v>
      </c>
      <c r="C6106" s="113">
        <v>2004</v>
      </c>
      <c r="D6106" s="113" t="s">
        <v>122</v>
      </c>
      <c r="E6106" s="113" t="s">
        <v>127</v>
      </c>
      <c r="F6106" s="113" t="s">
        <v>200</v>
      </c>
      <c r="G6106" s="113">
        <v>3.2624053453400598E-3</v>
      </c>
    </row>
    <row r="6107" spans="1:7" x14ac:dyDescent="0.25">
      <c r="A6107" s="108" t="str">
        <f t="shared" si="95"/>
        <v>CZ_2004_NATIONAL TOTAL_DIOX</v>
      </c>
      <c r="B6107" s="113" t="s">
        <v>144</v>
      </c>
      <c r="C6107" s="113">
        <v>2004</v>
      </c>
      <c r="D6107" s="113" t="s">
        <v>122</v>
      </c>
      <c r="E6107" s="113" t="s">
        <v>128</v>
      </c>
      <c r="F6107" s="113" t="s">
        <v>200</v>
      </c>
      <c r="G6107" s="150">
        <v>6.4802289659094696E-8</v>
      </c>
    </row>
    <row r="6108" spans="1:7" x14ac:dyDescent="0.25">
      <c r="A6108" s="108" t="str">
        <f t="shared" si="95"/>
        <v>CZ_2004_NATIONAL TOTAL_PAH</v>
      </c>
      <c r="B6108" s="113" t="s">
        <v>144</v>
      </c>
      <c r="C6108" s="113">
        <v>2004</v>
      </c>
      <c r="D6108" s="113" t="s">
        <v>122</v>
      </c>
      <c r="E6108" s="113" t="s">
        <v>129</v>
      </c>
      <c r="F6108" s="113" t="s">
        <v>200</v>
      </c>
      <c r="G6108" s="113">
        <v>4.4912117612290602E-2</v>
      </c>
    </row>
    <row r="6109" spans="1:7" x14ac:dyDescent="0.25">
      <c r="A6109" s="108" t="str">
        <f t="shared" si="95"/>
        <v>CZ_2004_NATIONAL TOTAL_HCB</v>
      </c>
      <c r="B6109" s="113" t="s">
        <v>144</v>
      </c>
      <c r="C6109" s="113">
        <v>2004</v>
      </c>
      <c r="D6109" s="113" t="s">
        <v>122</v>
      </c>
      <c r="E6109" s="113" t="s">
        <v>130</v>
      </c>
      <c r="F6109" s="113" t="s">
        <v>200</v>
      </c>
      <c r="G6109" s="150">
        <v>1.7368309537110601E-5</v>
      </c>
    </row>
    <row r="6110" spans="1:7" x14ac:dyDescent="0.25">
      <c r="A6110" s="108" t="str">
        <f t="shared" si="95"/>
        <v>CZ_2004_NATIONAL TOTAL_PCB</v>
      </c>
      <c r="B6110" s="113" t="s">
        <v>144</v>
      </c>
      <c r="C6110" s="113">
        <v>2004</v>
      </c>
      <c r="D6110" s="113" t="s">
        <v>122</v>
      </c>
      <c r="E6110" s="113" t="s">
        <v>259</v>
      </c>
      <c r="F6110" s="113" t="s">
        <v>200</v>
      </c>
      <c r="G6110" s="150">
        <v>2.0395819438339702E-6</v>
      </c>
    </row>
    <row r="6111" spans="1:7" x14ac:dyDescent="0.25">
      <c r="A6111" s="108" t="str">
        <f t="shared" si="95"/>
        <v>CZ_2004_1A3(FS)_NOx</v>
      </c>
      <c r="B6111" s="113" t="s">
        <v>144</v>
      </c>
      <c r="C6111" s="113">
        <v>2004</v>
      </c>
      <c r="D6111" s="113" t="s">
        <v>132</v>
      </c>
      <c r="E6111" s="113" t="s">
        <v>199</v>
      </c>
      <c r="F6111" s="113" t="s">
        <v>200</v>
      </c>
      <c r="G6111" s="113">
        <v>95.223699538523803</v>
      </c>
    </row>
    <row r="6112" spans="1:7" x14ac:dyDescent="0.25">
      <c r="A6112" s="108" t="str">
        <f t="shared" si="95"/>
        <v>CZ_2004_1A3(FS)_NMVOC</v>
      </c>
      <c r="B6112" s="113" t="s">
        <v>144</v>
      </c>
      <c r="C6112" s="113">
        <v>2004</v>
      </c>
      <c r="D6112" s="113" t="s">
        <v>132</v>
      </c>
      <c r="E6112" s="113" t="s">
        <v>123</v>
      </c>
      <c r="F6112" s="113" t="s">
        <v>200</v>
      </c>
      <c r="G6112" s="113">
        <v>43.148506904179797</v>
      </c>
    </row>
    <row r="6113" spans="1:7" x14ac:dyDescent="0.25">
      <c r="A6113" s="108" t="str">
        <f t="shared" si="95"/>
        <v>CZ_2004_1A3(FS)_SOx</v>
      </c>
      <c r="B6113" s="113" t="s">
        <v>144</v>
      </c>
      <c r="C6113" s="113">
        <v>2004</v>
      </c>
      <c r="D6113" s="113" t="s">
        <v>132</v>
      </c>
      <c r="E6113" s="113" t="s">
        <v>201</v>
      </c>
      <c r="F6113" s="113" t="s">
        <v>200</v>
      </c>
      <c r="G6113" s="113">
        <v>2.5814080866426798</v>
      </c>
    </row>
    <row r="6114" spans="1:7" x14ac:dyDescent="0.25">
      <c r="A6114" s="108" t="str">
        <f t="shared" si="95"/>
        <v>CZ_2004_1A3(FS)_NH3</v>
      </c>
      <c r="B6114" s="113" t="s">
        <v>144</v>
      </c>
      <c r="C6114" s="113">
        <v>2004</v>
      </c>
      <c r="D6114" s="113" t="s">
        <v>132</v>
      </c>
      <c r="E6114" s="113" t="s">
        <v>124</v>
      </c>
      <c r="F6114" s="113" t="s">
        <v>200</v>
      </c>
      <c r="G6114" s="113">
        <v>1.3389201476038199</v>
      </c>
    </row>
    <row r="6115" spans="1:7" x14ac:dyDescent="0.25">
      <c r="A6115" s="108" t="str">
        <f t="shared" si="95"/>
        <v>CZ_2004_1A3(FS)_PM2.5</v>
      </c>
      <c r="B6115" s="113" t="s">
        <v>144</v>
      </c>
      <c r="C6115" s="113">
        <v>2004</v>
      </c>
      <c r="D6115" s="113" t="s">
        <v>132</v>
      </c>
      <c r="E6115" s="113" t="s">
        <v>203</v>
      </c>
      <c r="F6115" s="113" t="s">
        <v>200</v>
      </c>
      <c r="G6115" s="113">
        <v>4.8971204086057698</v>
      </c>
    </row>
    <row r="6116" spans="1:7" x14ac:dyDescent="0.25">
      <c r="A6116" s="108" t="str">
        <f t="shared" si="95"/>
        <v>CZ_2004_3D_NOx</v>
      </c>
      <c r="B6116" s="113" t="s">
        <v>144</v>
      </c>
      <c r="C6116" s="113">
        <v>2004</v>
      </c>
      <c r="D6116" s="113" t="s">
        <v>206</v>
      </c>
      <c r="E6116" s="113" t="s">
        <v>199</v>
      </c>
      <c r="F6116" s="113" t="s">
        <v>200</v>
      </c>
      <c r="G6116" s="113">
        <v>16.574183371947299</v>
      </c>
    </row>
    <row r="6117" spans="1:7" x14ac:dyDescent="0.25">
      <c r="A6117" s="108" t="str">
        <f t="shared" si="95"/>
        <v>CZ_2005_NATIONAL TOTAL_NOx</v>
      </c>
      <c r="B6117" s="113" t="s">
        <v>144</v>
      </c>
      <c r="C6117" s="113">
        <v>2005</v>
      </c>
      <c r="D6117" s="113" t="s">
        <v>122</v>
      </c>
      <c r="E6117" s="113" t="s">
        <v>199</v>
      </c>
      <c r="F6117" s="113" t="s">
        <v>200</v>
      </c>
      <c r="G6117" s="113">
        <v>305.42285205637103</v>
      </c>
    </row>
    <row r="6118" spans="1:7" x14ac:dyDescent="0.25">
      <c r="A6118" s="108" t="str">
        <f t="shared" si="95"/>
        <v>CZ_2005_NATIONAL TOTAL_NMVOC</v>
      </c>
      <c r="B6118" s="113" t="s">
        <v>144</v>
      </c>
      <c r="C6118" s="113">
        <v>2005</v>
      </c>
      <c r="D6118" s="113" t="s">
        <v>122</v>
      </c>
      <c r="E6118" s="113" t="s">
        <v>123</v>
      </c>
      <c r="F6118" s="113" t="s">
        <v>200</v>
      </c>
      <c r="G6118" s="113">
        <v>379.129351323756</v>
      </c>
    </row>
    <row r="6119" spans="1:7" x14ac:dyDescent="0.25">
      <c r="A6119" s="108" t="str">
        <f t="shared" si="95"/>
        <v>CZ_2005_NATIONAL TOTAL_SOx</v>
      </c>
      <c r="B6119" s="113" t="s">
        <v>144</v>
      </c>
      <c r="C6119" s="113">
        <v>2005</v>
      </c>
      <c r="D6119" s="113" t="s">
        <v>122</v>
      </c>
      <c r="E6119" s="113" t="s">
        <v>201</v>
      </c>
      <c r="F6119" s="113" t="s">
        <v>200</v>
      </c>
      <c r="G6119" s="113">
        <v>208.467553197337</v>
      </c>
    </row>
    <row r="6120" spans="1:7" x14ac:dyDescent="0.25">
      <c r="A6120" s="108" t="str">
        <f t="shared" si="95"/>
        <v>CZ_2005_NATIONAL TOTAL_NH3</v>
      </c>
      <c r="B6120" s="113" t="s">
        <v>144</v>
      </c>
      <c r="C6120" s="113">
        <v>2005</v>
      </c>
      <c r="D6120" s="113" t="s">
        <v>122</v>
      </c>
      <c r="E6120" s="113" t="s">
        <v>124</v>
      </c>
      <c r="F6120" s="113" t="s">
        <v>200</v>
      </c>
      <c r="G6120" s="113">
        <v>83.009692447020299</v>
      </c>
    </row>
    <row r="6121" spans="1:7" x14ac:dyDescent="0.25">
      <c r="A6121" s="108" t="str">
        <f t="shared" si="95"/>
        <v>CZ_2005_NATIONAL TOTAL_PM2.5</v>
      </c>
      <c r="B6121" s="113" t="s">
        <v>144</v>
      </c>
      <c r="C6121" s="113">
        <v>2005</v>
      </c>
      <c r="D6121" s="113" t="s">
        <v>122</v>
      </c>
      <c r="E6121" s="113" t="s">
        <v>203</v>
      </c>
      <c r="F6121" s="113" t="s">
        <v>200</v>
      </c>
      <c r="G6121" s="113">
        <v>73.835756351487206</v>
      </c>
    </row>
    <row r="6122" spans="1:7" x14ac:dyDescent="0.25">
      <c r="A6122" s="108" t="str">
        <f t="shared" si="95"/>
        <v>CZ_2005_NATIONAL TOTAL_Pb</v>
      </c>
      <c r="B6122" s="113" t="s">
        <v>144</v>
      </c>
      <c r="C6122" s="113">
        <v>2005</v>
      </c>
      <c r="D6122" s="113" t="s">
        <v>122</v>
      </c>
      <c r="E6122" s="113" t="s">
        <v>125</v>
      </c>
      <c r="F6122" s="113" t="s">
        <v>200</v>
      </c>
      <c r="G6122" s="113">
        <v>4.3942531104036203E-2</v>
      </c>
    </row>
    <row r="6123" spans="1:7" x14ac:dyDescent="0.25">
      <c r="A6123" s="108" t="str">
        <f t="shared" si="95"/>
        <v>CZ_2005_NATIONAL TOTAL_Cd</v>
      </c>
      <c r="B6123" s="113" t="s">
        <v>144</v>
      </c>
      <c r="C6123" s="113">
        <v>2005</v>
      </c>
      <c r="D6123" s="113" t="s">
        <v>122</v>
      </c>
      <c r="E6123" s="113" t="s">
        <v>126</v>
      </c>
      <c r="F6123" s="113" t="s">
        <v>200</v>
      </c>
      <c r="G6123" s="113">
        <v>1.6964899631395601E-3</v>
      </c>
    </row>
    <row r="6124" spans="1:7" x14ac:dyDescent="0.25">
      <c r="A6124" s="108" t="str">
        <f t="shared" si="95"/>
        <v>CZ_2005_NATIONAL TOTAL_Hg</v>
      </c>
      <c r="B6124" s="113" t="s">
        <v>144</v>
      </c>
      <c r="C6124" s="113">
        <v>2005</v>
      </c>
      <c r="D6124" s="113" t="s">
        <v>122</v>
      </c>
      <c r="E6124" s="113" t="s">
        <v>127</v>
      </c>
      <c r="F6124" s="113" t="s">
        <v>200</v>
      </c>
      <c r="G6124" s="113">
        <v>3.2838617815016402E-3</v>
      </c>
    </row>
    <row r="6125" spans="1:7" x14ac:dyDescent="0.25">
      <c r="A6125" s="108" t="str">
        <f t="shared" si="95"/>
        <v>CZ_2005_NATIONAL TOTAL_DIOX</v>
      </c>
      <c r="B6125" s="113" t="s">
        <v>144</v>
      </c>
      <c r="C6125" s="113">
        <v>2005</v>
      </c>
      <c r="D6125" s="113" t="s">
        <v>122</v>
      </c>
      <c r="E6125" s="113" t="s">
        <v>128</v>
      </c>
      <c r="F6125" s="113" t="s">
        <v>200</v>
      </c>
      <c r="G6125" s="150">
        <v>6.0798339926542102E-8</v>
      </c>
    </row>
    <row r="6126" spans="1:7" x14ac:dyDescent="0.25">
      <c r="A6126" s="108" t="str">
        <f t="shared" si="95"/>
        <v>CZ_2005_NATIONAL TOTAL_PAH</v>
      </c>
      <c r="B6126" s="113" t="s">
        <v>144</v>
      </c>
      <c r="C6126" s="113">
        <v>2005</v>
      </c>
      <c r="D6126" s="113" t="s">
        <v>122</v>
      </c>
      <c r="E6126" s="113" t="s">
        <v>129</v>
      </c>
      <c r="F6126" s="113" t="s">
        <v>200</v>
      </c>
      <c r="G6126" s="113">
        <v>4.1543891433915701E-2</v>
      </c>
    </row>
    <row r="6127" spans="1:7" x14ac:dyDescent="0.25">
      <c r="A6127" s="108" t="str">
        <f t="shared" si="95"/>
        <v>CZ_2005_NATIONAL TOTAL_HCB</v>
      </c>
      <c r="B6127" s="113" t="s">
        <v>144</v>
      </c>
      <c r="C6127" s="113">
        <v>2005</v>
      </c>
      <c r="D6127" s="113" t="s">
        <v>122</v>
      </c>
      <c r="E6127" s="113" t="s">
        <v>130</v>
      </c>
      <c r="F6127" s="113" t="s">
        <v>200</v>
      </c>
      <c r="G6127" s="150">
        <v>1.3637819233983701E-5</v>
      </c>
    </row>
    <row r="6128" spans="1:7" x14ac:dyDescent="0.25">
      <c r="A6128" s="108" t="str">
        <f t="shared" si="95"/>
        <v>CZ_2005_NATIONAL TOTAL_PCB</v>
      </c>
      <c r="B6128" s="113" t="s">
        <v>144</v>
      </c>
      <c r="C6128" s="113">
        <v>2005</v>
      </c>
      <c r="D6128" s="113" t="s">
        <v>122</v>
      </c>
      <c r="E6128" s="113" t="s">
        <v>259</v>
      </c>
      <c r="F6128" s="113" t="s">
        <v>200</v>
      </c>
      <c r="G6128" s="150">
        <v>1.9593519167347298E-6</v>
      </c>
    </row>
    <row r="6129" spans="1:7" x14ac:dyDescent="0.25">
      <c r="A6129" s="108" t="str">
        <f t="shared" si="95"/>
        <v>CZ_2005_1A3(FS)_NOx</v>
      </c>
      <c r="B6129" s="113" t="s">
        <v>144</v>
      </c>
      <c r="C6129" s="113">
        <v>2005</v>
      </c>
      <c r="D6129" s="113" t="s">
        <v>132</v>
      </c>
      <c r="E6129" s="113" t="s">
        <v>199</v>
      </c>
      <c r="F6129" s="113" t="s">
        <v>200</v>
      </c>
      <c r="G6129" s="113">
        <v>101.580164649943</v>
      </c>
    </row>
    <row r="6130" spans="1:7" x14ac:dyDescent="0.25">
      <c r="A6130" s="108" t="str">
        <f t="shared" si="95"/>
        <v>CZ_2005_1A3(FS)_NMVOC</v>
      </c>
      <c r="B6130" s="113" t="s">
        <v>144</v>
      </c>
      <c r="C6130" s="113">
        <v>2005</v>
      </c>
      <c r="D6130" s="113" t="s">
        <v>132</v>
      </c>
      <c r="E6130" s="113" t="s">
        <v>123</v>
      </c>
      <c r="F6130" s="113" t="s">
        <v>200</v>
      </c>
      <c r="G6130" s="113">
        <v>40.277102651980201</v>
      </c>
    </row>
    <row r="6131" spans="1:7" x14ac:dyDescent="0.25">
      <c r="A6131" s="108" t="str">
        <f t="shared" si="95"/>
        <v>CZ_2005_1A3(FS)_SOx</v>
      </c>
      <c r="B6131" s="113" t="s">
        <v>144</v>
      </c>
      <c r="C6131" s="113">
        <v>2005</v>
      </c>
      <c r="D6131" s="113" t="s">
        <v>132</v>
      </c>
      <c r="E6131" s="113" t="s">
        <v>201</v>
      </c>
      <c r="F6131" s="113" t="s">
        <v>200</v>
      </c>
      <c r="G6131" s="113">
        <v>0.53337726453414003</v>
      </c>
    </row>
    <row r="6132" spans="1:7" x14ac:dyDescent="0.25">
      <c r="A6132" s="108" t="str">
        <f t="shared" si="95"/>
        <v>CZ_2005_1A3(FS)_NH3</v>
      </c>
      <c r="B6132" s="113" t="s">
        <v>144</v>
      </c>
      <c r="C6132" s="113">
        <v>2005</v>
      </c>
      <c r="D6132" s="113" t="s">
        <v>132</v>
      </c>
      <c r="E6132" s="113" t="s">
        <v>124</v>
      </c>
      <c r="F6132" s="113" t="s">
        <v>200</v>
      </c>
      <c r="G6132" s="113">
        <v>1.8533591207159399</v>
      </c>
    </row>
    <row r="6133" spans="1:7" x14ac:dyDescent="0.25">
      <c r="A6133" s="108" t="str">
        <f t="shared" si="95"/>
        <v>CZ_2005_1A3(FS)_PM2.5</v>
      </c>
      <c r="B6133" s="113" t="s">
        <v>144</v>
      </c>
      <c r="C6133" s="113">
        <v>2005</v>
      </c>
      <c r="D6133" s="113" t="s">
        <v>132</v>
      </c>
      <c r="E6133" s="113" t="s">
        <v>203</v>
      </c>
      <c r="F6133" s="113" t="s">
        <v>200</v>
      </c>
      <c r="G6133" s="113">
        <v>5.12784385419884</v>
      </c>
    </row>
    <row r="6134" spans="1:7" x14ac:dyDescent="0.25">
      <c r="A6134" s="108" t="str">
        <f t="shared" si="95"/>
        <v>CZ_2005_3D_NOx</v>
      </c>
      <c r="B6134" s="113" t="s">
        <v>144</v>
      </c>
      <c r="C6134" s="113">
        <v>2005</v>
      </c>
      <c r="D6134" s="113" t="s">
        <v>206</v>
      </c>
      <c r="E6134" s="113" t="s">
        <v>199</v>
      </c>
      <c r="F6134" s="113" t="s">
        <v>200</v>
      </c>
      <c r="G6134" s="113">
        <v>16.608391446420399</v>
      </c>
    </row>
    <row r="6135" spans="1:7" x14ac:dyDescent="0.25">
      <c r="A6135" s="108" t="str">
        <f t="shared" si="95"/>
        <v>CZ_2006_NATIONAL TOTAL_NOx</v>
      </c>
      <c r="B6135" s="113" t="s">
        <v>144</v>
      </c>
      <c r="C6135" s="113">
        <v>2006</v>
      </c>
      <c r="D6135" s="113" t="s">
        <v>122</v>
      </c>
      <c r="E6135" s="113" t="s">
        <v>199</v>
      </c>
      <c r="F6135" s="113" t="s">
        <v>200</v>
      </c>
      <c r="G6135" s="113">
        <v>296.69019260635099</v>
      </c>
    </row>
    <row r="6136" spans="1:7" x14ac:dyDescent="0.25">
      <c r="A6136" s="108" t="str">
        <f t="shared" si="95"/>
        <v>CZ_2006_NATIONAL TOTAL_NMVOC</v>
      </c>
      <c r="B6136" s="113" t="s">
        <v>144</v>
      </c>
      <c r="C6136" s="113">
        <v>2006</v>
      </c>
      <c r="D6136" s="113" t="s">
        <v>122</v>
      </c>
      <c r="E6136" s="113" t="s">
        <v>123</v>
      </c>
      <c r="F6136" s="113" t="s">
        <v>200</v>
      </c>
      <c r="G6136" s="113">
        <v>381.64537549543701</v>
      </c>
    </row>
    <row r="6137" spans="1:7" x14ac:dyDescent="0.25">
      <c r="A6137" s="108" t="str">
        <f t="shared" si="95"/>
        <v>CZ_2006_NATIONAL TOTAL_SOx</v>
      </c>
      <c r="B6137" s="113" t="s">
        <v>144</v>
      </c>
      <c r="C6137" s="113">
        <v>2006</v>
      </c>
      <c r="D6137" s="113" t="s">
        <v>122</v>
      </c>
      <c r="E6137" s="113" t="s">
        <v>201</v>
      </c>
      <c r="F6137" s="113" t="s">
        <v>200</v>
      </c>
      <c r="G6137" s="113">
        <v>206.760323885915</v>
      </c>
    </row>
    <row r="6138" spans="1:7" x14ac:dyDescent="0.25">
      <c r="A6138" s="108" t="str">
        <f t="shared" si="95"/>
        <v>CZ_2006_NATIONAL TOTAL_NH3</v>
      </c>
      <c r="B6138" s="113" t="s">
        <v>144</v>
      </c>
      <c r="C6138" s="113">
        <v>2006</v>
      </c>
      <c r="D6138" s="113" t="s">
        <v>122</v>
      </c>
      <c r="E6138" s="113" t="s">
        <v>124</v>
      </c>
      <c r="F6138" s="113" t="s">
        <v>200</v>
      </c>
      <c r="G6138" s="113">
        <v>81.073094018854306</v>
      </c>
    </row>
    <row r="6139" spans="1:7" x14ac:dyDescent="0.25">
      <c r="A6139" s="108" t="str">
        <f t="shared" si="95"/>
        <v>CZ_2006_NATIONAL TOTAL_PM2.5</v>
      </c>
      <c r="B6139" s="113" t="s">
        <v>144</v>
      </c>
      <c r="C6139" s="113">
        <v>2006</v>
      </c>
      <c r="D6139" s="113" t="s">
        <v>122</v>
      </c>
      <c r="E6139" s="113" t="s">
        <v>203</v>
      </c>
      <c r="F6139" s="113" t="s">
        <v>200</v>
      </c>
      <c r="G6139" s="113">
        <v>75.523517419951304</v>
      </c>
    </row>
    <row r="6140" spans="1:7" x14ac:dyDescent="0.25">
      <c r="A6140" s="108" t="str">
        <f t="shared" si="95"/>
        <v>CZ_2006_NATIONAL TOTAL_Pb</v>
      </c>
      <c r="B6140" s="113" t="s">
        <v>144</v>
      </c>
      <c r="C6140" s="113">
        <v>2006</v>
      </c>
      <c r="D6140" s="113" t="s">
        <v>122</v>
      </c>
      <c r="E6140" s="113" t="s">
        <v>125</v>
      </c>
      <c r="F6140" s="113" t="s">
        <v>200</v>
      </c>
      <c r="G6140" s="113">
        <v>4.5279414295898303E-2</v>
      </c>
    </row>
    <row r="6141" spans="1:7" x14ac:dyDescent="0.25">
      <c r="A6141" s="108" t="str">
        <f t="shared" si="95"/>
        <v>CZ_2006_NATIONAL TOTAL_Cd</v>
      </c>
      <c r="B6141" s="113" t="s">
        <v>144</v>
      </c>
      <c r="C6141" s="113">
        <v>2006</v>
      </c>
      <c r="D6141" s="113" t="s">
        <v>122</v>
      </c>
      <c r="E6141" s="113" t="s">
        <v>126</v>
      </c>
      <c r="F6141" s="113" t="s">
        <v>200</v>
      </c>
      <c r="G6141" s="113">
        <v>1.79100032094295E-3</v>
      </c>
    </row>
    <row r="6142" spans="1:7" x14ac:dyDescent="0.25">
      <c r="A6142" s="108" t="str">
        <f t="shared" si="95"/>
        <v>CZ_2006_NATIONAL TOTAL_Hg</v>
      </c>
      <c r="B6142" s="113" t="s">
        <v>144</v>
      </c>
      <c r="C6142" s="113">
        <v>2006</v>
      </c>
      <c r="D6142" s="113" t="s">
        <v>122</v>
      </c>
      <c r="E6142" s="113" t="s">
        <v>127</v>
      </c>
      <c r="F6142" s="113" t="s">
        <v>200</v>
      </c>
      <c r="G6142" s="113">
        <v>3.3835532512186501E-3</v>
      </c>
    </row>
    <row r="6143" spans="1:7" x14ac:dyDescent="0.25">
      <c r="A6143" s="108" t="str">
        <f t="shared" si="95"/>
        <v>CZ_2006_NATIONAL TOTAL_DIOX</v>
      </c>
      <c r="B6143" s="113" t="s">
        <v>144</v>
      </c>
      <c r="C6143" s="113">
        <v>2006</v>
      </c>
      <c r="D6143" s="113" t="s">
        <v>122</v>
      </c>
      <c r="E6143" s="113" t="s">
        <v>128</v>
      </c>
      <c r="F6143" s="113" t="s">
        <v>200</v>
      </c>
      <c r="G6143" s="150">
        <v>6.3493636661620495E-8</v>
      </c>
    </row>
    <row r="6144" spans="1:7" x14ac:dyDescent="0.25">
      <c r="A6144" s="108" t="str">
        <f t="shared" si="95"/>
        <v>CZ_2006_NATIONAL TOTAL_PAH</v>
      </c>
      <c r="B6144" s="113" t="s">
        <v>144</v>
      </c>
      <c r="C6144" s="113">
        <v>2006</v>
      </c>
      <c r="D6144" s="113" t="s">
        <v>122</v>
      </c>
      <c r="E6144" s="113" t="s">
        <v>129</v>
      </c>
      <c r="F6144" s="113" t="s">
        <v>200</v>
      </c>
      <c r="G6144" s="113">
        <v>4.3410940085442898E-2</v>
      </c>
    </row>
    <row r="6145" spans="1:7" x14ac:dyDescent="0.25">
      <c r="A6145" s="108" t="str">
        <f t="shared" si="95"/>
        <v>CZ_2006_NATIONAL TOTAL_HCB</v>
      </c>
      <c r="B6145" s="113" t="s">
        <v>144</v>
      </c>
      <c r="C6145" s="113">
        <v>2006</v>
      </c>
      <c r="D6145" s="113" t="s">
        <v>122</v>
      </c>
      <c r="E6145" s="113" t="s">
        <v>130</v>
      </c>
      <c r="F6145" s="113" t="s">
        <v>200</v>
      </c>
      <c r="G6145" s="150">
        <v>1.3586818373919301E-5</v>
      </c>
    </row>
    <row r="6146" spans="1:7" x14ac:dyDescent="0.25">
      <c r="A6146" s="108" t="str">
        <f t="shared" ref="A6146:A6209" si="96">CONCATENATE(B6146,"_",C6146,"_",D6146,"_",E6146)</f>
        <v>CZ_2006_NATIONAL TOTAL_PCB</v>
      </c>
      <c r="B6146" s="113" t="s">
        <v>144</v>
      </c>
      <c r="C6146" s="113">
        <v>2006</v>
      </c>
      <c r="D6146" s="113" t="s">
        <v>122</v>
      </c>
      <c r="E6146" s="113" t="s">
        <v>259</v>
      </c>
      <c r="F6146" s="113" t="s">
        <v>200</v>
      </c>
      <c r="G6146" s="150">
        <v>2.0705936793559501E-6</v>
      </c>
    </row>
    <row r="6147" spans="1:7" x14ac:dyDescent="0.25">
      <c r="A6147" s="108" t="str">
        <f t="shared" si="96"/>
        <v>CZ_2006_1A3(FS)_NOx</v>
      </c>
      <c r="B6147" s="113" t="s">
        <v>144</v>
      </c>
      <c r="C6147" s="113">
        <v>2006</v>
      </c>
      <c r="D6147" s="113" t="s">
        <v>132</v>
      </c>
      <c r="E6147" s="113" t="s">
        <v>199</v>
      </c>
      <c r="F6147" s="113" t="s">
        <v>200</v>
      </c>
      <c r="G6147" s="113">
        <v>95.731982291716406</v>
      </c>
    </row>
    <row r="6148" spans="1:7" x14ac:dyDescent="0.25">
      <c r="A6148" s="108" t="str">
        <f t="shared" si="96"/>
        <v>CZ_2006_1A3(FS)_NMVOC</v>
      </c>
      <c r="B6148" s="113" t="s">
        <v>144</v>
      </c>
      <c r="C6148" s="113">
        <v>2006</v>
      </c>
      <c r="D6148" s="113" t="s">
        <v>132</v>
      </c>
      <c r="E6148" s="113" t="s">
        <v>123</v>
      </c>
      <c r="F6148" s="113" t="s">
        <v>200</v>
      </c>
      <c r="G6148" s="113">
        <v>35.708051559535797</v>
      </c>
    </row>
    <row r="6149" spans="1:7" x14ac:dyDescent="0.25">
      <c r="A6149" s="108" t="str">
        <f t="shared" si="96"/>
        <v>CZ_2006_1A3(FS)_SOx</v>
      </c>
      <c r="B6149" s="113" t="s">
        <v>144</v>
      </c>
      <c r="C6149" s="113">
        <v>2006</v>
      </c>
      <c r="D6149" s="113" t="s">
        <v>132</v>
      </c>
      <c r="E6149" s="113" t="s">
        <v>201</v>
      </c>
      <c r="F6149" s="113" t="s">
        <v>200</v>
      </c>
      <c r="G6149" s="113">
        <v>0.54682067001780899</v>
      </c>
    </row>
    <row r="6150" spans="1:7" x14ac:dyDescent="0.25">
      <c r="A6150" s="108" t="str">
        <f t="shared" si="96"/>
        <v>CZ_2006_1A3(FS)_NH3</v>
      </c>
      <c r="B6150" s="113" t="s">
        <v>144</v>
      </c>
      <c r="C6150" s="113">
        <v>2006</v>
      </c>
      <c r="D6150" s="113" t="s">
        <v>132</v>
      </c>
      <c r="E6150" s="113" t="s">
        <v>124</v>
      </c>
      <c r="F6150" s="113" t="s">
        <v>200</v>
      </c>
      <c r="G6150" s="113">
        <v>1.7819025799445301</v>
      </c>
    </row>
    <row r="6151" spans="1:7" x14ac:dyDescent="0.25">
      <c r="A6151" s="108" t="str">
        <f t="shared" si="96"/>
        <v>CZ_2006_1A3(FS)_PM2.5</v>
      </c>
      <c r="B6151" s="113" t="s">
        <v>144</v>
      </c>
      <c r="C6151" s="113">
        <v>2006</v>
      </c>
      <c r="D6151" s="113" t="s">
        <v>132</v>
      </c>
      <c r="E6151" s="113" t="s">
        <v>203</v>
      </c>
      <c r="F6151" s="113" t="s">
        <v>200</v>
      </c>
      <c r="G6151" s="113">
        <v>4.8296600110930203</v>
      </c>
    </row>
    <row r="6152" spans="1:7" x14ac:dyDescent="0.25">
      <c r="A6152" s="108" t="str">
        <f t="shared" si="96"/>
        <v>CZ_2006_3D_NOx</v>
      </c>
      <c r="B6152" s="113" t="s">
        <v>144</v>
      </c>
      <c r="C6152" s="113">
        <v>2006</v>
      </c>
      <c r="D6152" s="113" t="s">
        <v>206</v>
      </c>
      <c r="E6152" s="113" t="s">
        <v>199</v>
      </c>
      <c r="F6152" s="113" t="s">
        <v>200</v>
      </c>
      <c r="G6152" s="113">
        <v>16.4518586598168</v>
      </c>
    </row>
    <row r="6153" spans="1:7" x14ac:dyDescent="0.25">
      <c r="A6153" s="108" t="str">
        <f t="shared" si="96"/>
        <v>CZ_2007_NATIONAL TOTAL_NOx</v>
      </c>
      <c r="B6153" s="113" t="s">
        <v>144</v>
      </c>
      <c r="C6153" s="113">
        <v>2007</v>
      </c>
      <c r="D6153" s="113" t="s">
        <v>122</v>
      </c>
      <c r="E6153" s="113" t="s">
        <v>199</v>
      </c>
      <c r="F6153" s="113" t="s">
        <v>200</v>
      </c>
      <c r="G6153" s="113">
        <v>295.91056434966202</v>
      </c>
    </row>
    <row r="6154" spans="1:7" x14ac:dyDescent="0.25">
      <c r="A6154" s="108" t="str">
        <f t="shared" si="96"/>
        <v>CZ_2007_NATIONAL TOTAL_NMVOC</v>
      </c>
      <c r="B6154" s="113" t="s">
        <v>144</v>
      </c>
      <c r="C6154" s="113">
        <v>2007</v>
      </c>
      <c r="D6154" s="113" t="s">
        <v>122</v>
      </c>
      <c r="E6154" s="113" t="s">
        <v>123</v>
      </c>
      <c r="F6154" s="113" t="s">
        <v>200</v>
      </c>
      <c r="G6154" s="113">
        <v>370.07034402764202</v>
      </c>
    </row>
    <row r="6155" spans="1:7" x14ac:dyDescent="0.25">
      <c r="A6155" s="108" t="str">
        <f t="shared" si="96"/>
        <v>CZ_2007_NATIONAL TOTAL_SOx</v>
      </c>
      <c r="B6155" s="113" t="s">
        <v>144</v>
      </c>
      <c r="C6155" s="113">
        <v>2007</v>
      </c>
      <c r="D6155" s="113" t="s">
        <v>122</v>
      </c>
      <c r="E6155" s="113" t="s">
        <v>201</v>
      </c>
      <c r="F6155" s="113" t="s">
        <v>200</v>
      </c>
      <c r="G6155" s="113">
        <v>212.067287514746</v>
      </c>
    </row>
    <row r="6156" spans="1:7" x14ac:dyDescent="0.25">
      <c r="A6156" s="108" t="str">
        <f t="shared" si="96"/>
        <v>CZ_2007_NATIONAL TOTAL_NH3</v>
      </c>
      <c r="B6156" s="113" t="s">
        <v>144</v>
      </c>
      <c r="C6156" s="113">
        <v>2007</v>
      </c>
      <c r="D6156" s="113" t="s">
        <v>122</v>
      </c>
      <c r="E6156" s="113" t="s">
        <v>124</v>
      </c>
      <c r="F6156" s="113" t="s">
        <v>200</v>
      </c>
      <c r="G6156" s="113">
        <v>81.037449671414805</v>
      </c>
    </row>
    <row r="6157" spans="1:7" x14ac:dyDescent="0.25">
      <c r="A6157" s="108" t="str">
        <f t="shared" si="96"/>
        <v>CZ_2007_NATIONAL TOTAL_PM2.5</v>
      </c>
      <c r="B6157" s="113" t="s">
        <v>144</v>
      </c>
      <c r="C6157" s="113">
        <v>2007</v>
      </c>
      <c r="D6157" s="113" t="s">
        <v>122</v>
      </c>
      <c r="E6157" s="113" t="s">
        <v>203</v>
      </c>
      <c r="F6157" s="113" t="s">
        <v>200</v>
      </c>
      <c r="G6157" s="113">
        <v>72.346314885484603</v>
      </c>
    </row>
    <row r="6158" spans="1:7" x14ac:dyDescent="0.25">
      <c r="A6158" s="108" t="str">
        <f t="shared" si="96"/>
        <v>CZ_2007_NATIONAL TOTAL_Pb</v>
      </c>
      <c r="B6158" s="113" t="s">
        <v>144</v>
      </c>
      <c r="C6158" s="113">
        <v>2007</v>
      </c>
      <c r="D6158" s="113" t="s">
        <v>122</v>
      </c>
      <c r="E6158" s="113" t="s">
        <v>125</v>
      </c>
      <c r="F6158" s="113" t="s">
        <v>200</v>
      </c>
      <c r="G6158" s="113">
        <v>4.38503462153206E-2</v>
      </c>
    </row>
    <row r="6159" spans="1:7" x14ac:dyDescent="0.25">
      <c r="A6159" s="108" t="str">
        <f t="shared" si="96"/>
        <v>CZ_2007_NATIONAL TOTAL_Cd</v>
      </c>
      <c r="B6159" s="113" t="s">
        <v>144</v>
      </c>
      <c r="C6159" s="113">
        <v>2007</v>
      </c>
      <c r="D6159" s="113" t="s">
        <v>122</v>
      </c>
      <c r="E6159" s="113" t="s">
        <v>126</v>
      </c>
      <c r="F6159" s="113" t="s">
        <v>200</v>
      </c>
      <c r="G6159" s="113">
        <v>1.76511877514279E-3</v>
      </c>
    </row>
    <row r="6160" spans="1:7" x14ac:dyDescent="0.25">
      <c r="A6160" s="108" t="str">
        <f t="shared" si="96"/>
        <v>CZ_2007_NATIONAL TOTAL_Hg</v>
      </c>
      <c r="B6160" s="113" t="s">
        <v>144</v>
      </c>
      <c r="C6160" s="113">
        <v>2007</v>
      </c>
      <c r="D6160" s="113" t="s">
        <v>122</v>
      </c>
      <c r="E6160" s="113" t="s">
        <v>127</v>
      </c>
      <c r="F6160" s="113" t="s">
        <v>200</v>
      </c>
      <c r="G6160" s="113">
        <v>3.2551883696449201E-3</v>
      </c>
    </row>
    <row r="6161" spans="1:7" x14ac:dyDescent="0.25">
      <c r="A6161" s="108" t="str">
        <f t="shared" si="96"/>
        <v>CZ_2007_NATIONAL TOTAL_DIOX</v>
      </c>
      <c r="B6161" s="113" t="s">
        <v>144</v>
      </c>
      <c r="C6161" s="113">
        <v>2007</v>
      </c>
      <c r="D6161" s="113" t="s">
        <v>122</v>
      </c>
      <c r="E6161" s="113" t="s">
        <v>128</v>
      </c>
      <c r="F6161" s="113" t="s">
        <v>200</v>
      </c>
      <c r="G6161" s="150">
        <v>6.4769846454485905E-8</v>
      </c>
    </row>
    <row r="6162" spans="1:7" x14ac:dyDescent="0.25">
      <c r="A6162" s="108" t="str">
        <f t="shared" si="96"/>
        <v>CZ_2007_NATIONAL TOTAL_PAH</v>
      </c>
      <c r="B6162" s="113" t="s">
        <v>144</v>
      </c>
      <c r="C6162" s="113">
        <v>2007</v>
      </c>
      <c r="D6162" s="113" t="s">
        <v>122</v>
      </c>
      <c r="E6162" s="113" t="s">
        <v>129</v>
      </c>
      <c r="F6162" s="113" t="s">
        <v>200</v>
      </c>
      <c r="G6162" s="113">
        <v>4.2631848711621199E-2</v>
      </c>
    </row>
    <row r="6163" spans="1:7" x14ac:dyDescent="0.25">
      <c r="A6163" s="108" t="str">
        <f t="shared" si="96"/>
        <v>CZ_2007_NATIONAL TOTAL_HCB</v>
      </c>
      <c r="B6163" s="113" t="s">
        <v>144</v>
      </c>
      <c r="C6163" s="113">
        <v>2007</v>
      </c>
      <c r="D6163" s="113" t="s">
        <v>122</v>
      </c>
      <c r="E6163" s="113" t="s">
        <v>130</v>
      </c>
      <c r="F6163" s="113" t="s">
        <v>200</v>
      </c>
      <c r="G6163" s="150">
        <v>1.1552920125153901E-5</v>
      </c>
    </row>
    <row r="6164" spans="1:7" x14ac:dyDescent="0.25">
      <c r="A6164" s="108" t="str">
        <f t="shared" si="96"/>
        <v>CZ_2007_NATIONAL TOTAL_PCB</v>
      </c>
      <c r="B6164" s="113" t="s">
        <v>144</v>
      </c>
      <c r="C6164" s="113">
        <v>2007</v>
      </c>
      <c r="D6164" s="113" t="s">
        <v>122</v>
      </c>
      <c r="E6164" s="113" t="s">
        <v>259</v>
      </c>
      <c r="F6164" s="113" t="s">
        <v>200</v>
      </c>
      <c r="G6164" s="150">
        <v>2.0635003203905098E-6</v>
      </c>
    </row>
    <row r="6165" spans="1:7" x14ac:dyDescent="0.25">
      <c r="A6165" s="108" t="str">
        <f t="shared" si="96"/>
        <v>CZ_2007_1A3(FS)_NOx</v>
      </c>
      <c r="B6165" s="113" t="s">
        <v>144</v>
      </c>
      <c r="C6165" s="113">
        <v>2007</v>
      </c>
      <c r="D6165" s="113" t="s">
        <v>132</v>
      </c>
      <c r="E6165" s="113" t="s">
        <v>199</v>
      </c>
      <c r="F6165" s="113" t="s">
        <v>200</v>
      </c>
      <c r="G6165" s="113">
        <v>95.086703352806694</v>
      </c>
    </row>
    <row r="6166" spans="1:7" x14ac:dyDescent="0.25">
      <c r="A6166" s="108" t="str">
        <f t="shared" si="96"/>
        <v>CZ_2007_1A3(FS)_NMVOC</v>
      </c>
      <c r="B6166" s="113" t="s">
        <v>144</v>
      </c>
      <c r="C6166" s="113">
        <v>2007</v>
      </c>
      <c r="D6166" s="113" t="s">
        <v>132</v>
      </c>
      <c r="E6166" s="113" t="s">
        <v>123</v>
      </c>
      <c r="F6166" s="113" t="s">
        <v>200</v>
      </c>
      <c r="G6166" s="113">
        <v>32.679431224682602</v>
      </c>
    </row>
    <row r="6167" spans="1:7" x14ac:dyDescent="0.25">
      <c r="A6167" s="108" t="str">
        <f t="shared" si="96"/>
        <v>CZ_2007_1A3(FS)_SOx</v>
      </c>
      <c r="B6167" s="113" t="s">
        <v>144</v>
      </c>
      <c r="C6167" s="113">
        <v>2007</v>
      </c>
      <c r="D6167" s="113" t="s">
        <v>132</v>
      </c>
      <c r="E6167" s="113" t="s">
        <v>201</v>
      </c>
      <c r="F6167" s="113" t="s">
        <v>200</v>
      </c>
      <c r="G6167" s="113">
        <v>0.57130703886760603</v>
      </c>
    </row>
    <row r="6168" spans="1:7" x14ac:dyDescent="0.25">
      <c r="A6168" s="108" t="str">
        <f t="shared" si="96"/>
        <v>CZ_2007_1A3(FS)_NH3</v>
      </c>
      <c r="B6168" s="113" t="s">
        <v>144</v>
      </c>
      <c r="C6168" s="113">
        <v>2007</v>
      </c>
      <c r="D6168" s="113" t="s">
        <v>132</v>
      </c>
      <c r="E6168" s="113" t="s">
        <v>124</v>
      </c>
      <c r="F6168" s="113" t="s">
        <v>200</v>
      </c>
      <c r="G6168" s="113">
        <v>1.8832840024191599</v>
      </c>
    </row>
    <row r="6169" spans="1:7" x14ac:dyDescent="0.25">
      <c r="A6169" s="108" t="str">
        <f t="shared" si="96"/>
        <v>CZ_2007_1A3(FS)_PM2.5</v>
      </c>
      <c r="B6169" s="113" t="s">
        <v>144</v>
      </c>
      <c r="C6169" s="113">
        <v>2007</v>
      </c>
      <c r="D6169" s="113" t="s">
        <v>132</v>
      </c>
      <c r="E6169" s="113" t="s">
        <v>203</v>
      </c>
      <c r="F6169" s="113" t="s">
        <v>200</v>
      </c>
      <c r="G6169" s="113">
        <v>4.6948352566520102</v>
      </c>
    </row>
    <row r="6170" spans="1:7" x14ac:dyDescent="0.25">
      <c r="A6170" s="108" t="str">
        <f t="shared" si="96"/>
        <v>CZ_2007_3D_NOx</v>
      </c>
      <c r="B6170" s="113" t="s">
        <v>144</v>
      </c>
      <c r="C6170" s="113">
        <v>2007</v>
      </c>
      <c r="D6170" s="113" t="s">
        <v>206</v>
      </c>
      <c r="E6170" s="113" t="s">
        <v>199</v>
      </c>
      <c r="F6170" s="113" t="s">
        <v>200</v>
      </c>
      <c r="G6170" s="113">
        <v>16.761370647535198</v>
      </c>
    </row>
    <row r="6171" spans="1:7" x14ac:dyDescent="0.25">
      <c r="A6171" s="108" t="str">
        <f t="shared" si="96"/>
        <v>CZ_2008_NATIONAL TOTAL_NOx</v>
      </c>
      <c r="B6171" s="113" t="s">
        <v>144</v>
      </c>
      <c r="C6171" s="113">
        <v>2008</v>
      </c>
      <c r="D6171" s="113" t="s">
        <v>122</v>
      </c>
      <c r="E6171" s="113" t="s">
        <v>199</v>
      </c>
      <c r="F6171" s="113" t="s">
        <v>200</v>
      </c>
      <c r="G6171" s="113">
        <v>278.30081761956598</v>
      </c>
    </row>
    <row r="6172" spans="1:7" x14ac:dyDescent="0.25">
      <c r="A6172" s="108" t="str">
        <f t="shared" si="96"/>
        <v>CZ_2008_NATIONAL TOTAL_NMVOC</v>
      </c>
      <c r="B6172" s="113" t="s">
        <v>144</v>
      </c>
      <c r="C6172" s="113">
        <v>2008</v>
      </c>
      <c r="D6172" s="113" t="s">
        <v>122</v>
      </c>
      <c r="E6172" s="113" t="s">
        <v>123</v>
      </c>
      <c r="F6172" s="113" t="s">
        <v>200</v>
      </c>
      <c r="G6172" s="113">
        <v>362.580027184865</v>
      </c>
    </row>
    <row r="6173" spans="1:7" x14ac:dyDescent="0.25">
      <c r="A6173" s="108" t="str">
        <f t="shared" si="96"/>
        <v>CZ_2008_NATIONAL TOTAL_SOx</v>
      </c>
      <c r="B6173" s="113" t="s">
        <v>144</v>
      </c>
      <c r="C6173" s="113">
        <v>2008</v>
      </c>
      <c r="D6173" s="113" t="s">
        <v>122</v>
      </c>
      <c r="E6173" s="113" t="s">
        <v>201</v>
      </c>
      <c r="F6173" s="113" t="s">
        <v>200</v>
      </c>
      <c r="G6173" s="113">
        <v>170.10241762194201</v>
      </c>
    </row>
    <row r="6174" spans="1:7" x14ac:dyDescent="0.25">
      <c r="A6174" s="108" t="str">
        <f t="shared" si="96"/>
        <v>CZ_2008_NATIONAL TOTAL_NH3</v>
      </c>
      <c r="B6174" s="113" t="s">
        <v>144</v>
      </c>
      <c r="C6174" s="113">
        <v>2008</v>
      </c>
      <c r="D6174" s="113" t="s">
        <v>122</v>
      </c>
      <c r="E6174" s="113" t="s">
        <v>124</v>
      </c>
      <c r="F6174" s="113" t="s">
        <v>200</v>
      </c>
      <c r="G6174" s="113">
        <v>79.559020936574996</v>
      </c>
    </row>
    <row r="6175" spans="1:7" x14ac:dyDescent="0.25">
      <c r="A6175" s="108" t="str">
        <f t="shared" si="96"/>
        <v>CZ_2008_NATIONAL TOTAL_PM2.5</v>
      </c>
      <c r="B6175" s="113" t="s">
        <v>144</v>
      </c>
      <c r="C6175" s="113">
        <v>2008</v>
      </c>
      <c r="D6175" s="113" t="s">
        <v>122</v>
      </c>
      <c r="E6175" s="113" t="s">
        <v>203</v>
      </c>
      <c r="F6175" s="113" t="s">
        <v>200</v>
      </c>
      <c r="G6175" s="113">
        <v>70.417802145365599</v>
      </c>
    </row>
    <row r="6176" spans="1:7" x14ac:dyDescent="0.25">
      <c r="A6176" s="108" t="str">
        <f t="shared" si="96"/>
        <v>CZ_2008_NATIONAL TOTAL_Pb</v>
      </c>
      <c r="B6176" s="113" t="s">
        <v>144</v>
      </c>
      <c r="C6176" s="113">
        <v>2008</v>
      </c>
      <c r="D6176" s="113" t="s">
        <v>122</v>
      </c>
      <c r="E6176" s="113" t="s">
        <v>125</v>
      </c>
      <c r="F6176" s="113" t="s">
        <v>200</v>
      </c>
      <c r="G6176" s="113">
        <v>3.8374613770759597E-2</v>
      </c>
    </row>
    <row r="6177" spans="1:7" x14ac:dyDescent="0.25">
      <c r="A6177" s="108" t="str">
        <f t="shared" si="96"/>
        <v>CZ_2008_NATIONAL TOTAL_Cd</v>
      </c>
      <c r="B6177" s="113" t="s">
        <v>144</v>
      </c>
      <c r="C6177" s="113">
        <v>2008</v>
      </c>
      <c r="D6177" s="113" t="s">
        <v>122</v>
      </c>
      <c r="E6177" s="113" t="s">
        <v>126</v>
      </c>
      <c r="F6177" s="113" t="s">
        <v>200</v>
      </c>
      <c r="G6177" s="113">
        <v>1.6549338253992699E-3</v>
      </c>
    </row>
    <row r="6178" spans="1:7" x14ac:dyDescent="0.25">
      <c r="A6178" s="108" t="str">
        <f t="shared" si="96"/>
        <v>CZ_2008_NATIONAL TOTAL_Hg</v>
      </c>
      <c r="B6178" s="113" t="s">
        <v>144</v>
      </c>
      <c r="C6178" s="113">
        <v>2008</v>
      </c>
      <c r="D6178" s="113" t="s">
        <v>122</v>
      </c>
      <c r="E6178" s="113" t="s">
        <v>127</v>
      </c>
      <c r="F6178" s="113" t="s">
        <v>200</v>
      </c>
      <c r="G6178" s="113">
        <v>3.23515364816146E-3</v>
      </c>
    </row>
    <row r="6179" spans="1:7" x14ac:dyDescent="0.25">
      <c r="A6179" s="108" t="str">
        <f t="shared" si="96"/>
        <v>CZ_2008_NATIONAL TOTAL_DIOX</v>
      </c>
      <c r="B6179" s="113" t="s">
        <v>144</v>
      </c>
      <c r="C6179" s="113">
        <v>2008</v>
      </c>
      <c r="D6179" s="113" t="s">
        <v>122</v>
      </c>
      <c r="E6179" s="113" t="s">
        <v>128</v>
      </c>
      <c r="F6179" s="113" t="s">
        <v>200</v>
      </c>
      <c r="G6179" s="150">
        <v>5.75026259416249E-8</v>
      </c>
    </row>
    <row r="6180" spans="1:7" x14ac:dyDescent="0.25">
      <c r="A6180" s="108" t="str">
        <f t="shared" si="96"/>
        <v>CZ_2008_NATIONAL TOTAL_PAH</v>
      </c>
      <c r="B6180" s="113" t="s">
        <v>144</v>
      </c>
      <c r="C6180" s="113">
        <v>2008</v>
      </c>
      <c r="D6180" s="113" t="s">
        <v>122</v>
      </c>
      <c r="E6180" s="113" t="s">
        <v>129</v>
      </c>
      <c r="F6180" s="113" t="s">
        <v>200</v>
      </c>
      <c r="G6180" s="113">
        <v>4.3185736964462602E-2</v>
      </c>
    </row>
    <row r="6181" spans="1:7" x14ac:dyDescent="0.25">
      <c r="A6181" s="108" t="str">
        <f t="shared" si="96"/>
        <v>CZ_2008_NATIONAL TOTAL_HCB</v>
      </c>
      <c r="B6181" s="113" t="s">
        <v>144</v>
      </c>
      <c r="C6181" s="113">
        <v>2008</v>
      </c>
      <c r="D6181" s="113" t="s">
        <v>122</v>
      </c>
      <c r="E6181" s="113" t="s">
        <v>130</v>
      </c>
      <c r="F6181" s="113" t="s">
        <v>200</v>
      </c>
      <c r="G6181" s="150">
        <v>1.0733063066308E-5</v>
      </c>
    </row>
    <row r="6182" spans="1:7" x14ac:dyDescent="0.25">
      <c r="A6182" s="108" t="str">
        <f t="shared" si="96"/>
        <v>CZ_2008_NATIONAL TOTAL_PCB</v>
      </c>
      <c r="B6182" s="113" t="s">
        <v>144</v>
      </c>
      <c r="C6182" s="113">
        <v>2008</v>
      </c>
      <c r="D6182" s="113" t="s">
        <v>122</v>
      </c>
      <c r="E6182" s="113" t="s">
        <v>259</v>
      </c>
      <c r="F6182" s="113" t="s">
        <v>200</v>
      </c>
      <c r="G6182" s="150">
        <v>1.90223853473628E-6</v>
      </c>
    </row>
    <row r="6183" spans="1:7" x14ac:dyDescent="0.25">
      <c r="A6183" s="108" t="str">
        <f t="shared" si="96"/>
        <v>CZ_2008_1A3(FS)_NOx</v>
      </c>
      <c r="B6183" s="113" t="s">
        <v>144</v>
      </c>
      <c r="C6183" s="113">
        <v>2008</v>
      </c>
      <c r="D6183" s="113" t="s">
        <v>132</v>
      </c>
      <c r="E6183" s="113" t="s">
        <v>199</v>
      </c>
      <c r="F6183" s="113" t="s">
        <v>200</v>
      </c>
      <c r="G6183" s="113">
        <v>90.440044284397899</v>
      </c>
    </row>
    <row r="6184" spans="1:7" x14ac:dyDescent="0.25">
      <c r="A6184" s="108" t="str">
        <f t="shared" si="96"/>
        <v>CZ_2008_1A3(FS)_NMVOC</v>
      </c>
      <c r="B6184" s="113" t="s">
        <v>144</v>
      </c>
      <c r="C6184" s="113">
        <v>2008</v>
      </c>
      <c r="D6184" s="113" t="s">
        <v>132</v>
      </c>
      <c r="E6184" s="113" t="s">
        <v>123</v>
      </c>
      <c r="F6184" s="113" t="s">
        <v>200</v>
      </c>
      <c r="G6184" s="113">
        <v>30.360002150604501</v>
      </c>
    </row>
    <row r="6185" spans="1:7" x14ac:dyDescent="0.25">
      <c r="A6185" s="108" t="str">
        <f t="shared" si="96"/>
        <v>CZ_2008_1A3(FS)_SOx</v>
      </c>
      <c r="B6185" s="113" t="s">
        <v>144</v>
      </c>
      <c r="C6185" s="113">
        <v>2008</v>
      </c>
      <c r="D6185" s="113" t="s">
        <v>132</v>
      </c>
      <c r="E6185" s="113" t="s">
        <v>201</v>
      </c>
      <c r="F6185" s="113" t="s">
        <v>200</v>
      </c>
      <c r="G6185" s="113">
        <v>0.56614066068829905</v>
      </c>
    </row>
    <row r="6186" spans="1:7" x14ac:dyDescent="0.25">
      <c r="A6186" s="108" t="str">
        <f t="shared" si="96"/>
        <v>CZ_2008_1A3(FS)_NH3</v>
      </c>
      <c r="B6186" s="113" t="s">
        <v>144</v>
      </c>
      <c r="C6186" s="113">
        <v>2008</v>
      </c>
      <c r="D6186" s="113" t="s">
        <v>132</v>
      </c>
      <c r="E6186" s="113" t="s">
        <v>124</v>
      </c>
      <c r="F6186" s="113" t="s">
        <v>200</v>
      </c>
      <c r="G6186" s="113">
        <v>1.8216429794576301</v>
      </c>
    </row>
    <row r="6187" spans="1:7" x14ac:dyDescent="0.25">
      <c r="A6187" s="108" t="str">
        <f t="shared" si="96"/>
        <v>CZ_2008_1A3(FS)_PM2.5</v>
      </c>
      <c r="B6187" s="113" t="s">
        <v>144</v>
      </c>
      <c r="C6187" s="113">
        <v>2008</v>
      </c>
      <c r="D6187" s="113" t="s">
        <v>132</v>
      </c>
      <c r="E6187" s="113" t="s">
        <v>203</v>
      </c>
      <c r="F6187" s="113" t="s">
        <v>200</v>
      </c>
      <c r="G6187" s="113">
        <v>4.5462945446507197</v>
      </c>
    </row>
    <row r="6188" spans="1:7" x14ac:dyDescent="0.25">
      <c r="A6188" s="108" t="str">
        <f t="shared" si="96"/>
        <v>CZ_2008_3D_NOx</v>
      </c>
      <c r="B6188" s="113" t="s">
        <v>144</v>
      </c>
      <c r="C6188" s="113">
        <v>2008</v>
      </c>
      <c r="D6188" s="113" t="s">
        <v>206</v>
      </c>
      <c r="E6188" s="113" t="s">
        <v>199</v>
      </c>
      <c r="F6188" s="113" t="s">
        <v>200</v>
      </c>
      <c r="G6188" s="113">
        <v>16.747141306245101</v>
      </c>
    </row>
    <row r="6189" spans="1:7" x14ac:dyDescent="0.25">
      <c r="A6189" s="108" t="str">
        <f t="shared" si="96"/>
        <v>CZ_2009_NATIONAL TOTAL_NOx</v>
      </c>
      <c r="B6189" s="113" t="s">
        <v>144</v>
      </c>
      <c r="C6189" s="113">
        <v>2009</v>
      </c>
      <c r="D6189" s="113" t="s">
        <v>122</v>
      </c>
      <c r="E6189" s="113" t="s">
        <v>199</v>
      </c>
      <c r="F6189" s="113" t="s">
        <v>200</v>
      </c>
      <c r="G6189" s="113">
        <v>261.66106060462198</v>
      </c>
    </row>
    <row r="6190" spans="1:7" x14ac:dyDescent="0.25">
      <c r="A6190" s="108" t="str">
        <f t="shared" si="96"/>
        <v>CZ_2009_NATIONAL TOTAL_NMVOC</v>
      </c>
      <c r="B6190" s="113" t="s">
        <v>144</v>
      </c>
      <c r="C6190" s="113">
        <v>2009</v>
      </c>
      <c r="D6190" s="113" t="s">
        <v>122</v>
      </c>
      <c r="E6190" s="113" t="s">
        <v>123</v>
      </c>
      <c r="F6190" s="113" t="s">
        <v>200</v>
      </c>
      <c r="G6190" s="113">
        <v>365.89341195923799</v>
      </c>
    </row>
    <row r="6191" spans="1:7" x14ac:dyDescent="0.25">
      <c r="A6191" s="108" t="str">
        <f t="shared" si="96"/>
        <v>CZ_2009_NATIONAL TOTAL_SOx</v>
      </c>
      <c r="B6191" s="113" t="s">
        <v>144</v>
      </c>
      <c r="C6191" s="113">
        <v>2009</v>
      </c>
      <c r="D6191" s="113" t="s">
        <v>122</v>
      </c>
      <c r="E6191" s="113" t="s">
        <v>201</v>
      </c>
      <c r="F6191" s="113" t="s">
        <v>200</v>
      </c>
      <c r="G6191" s="113">
        <v>168.771534514818</v>
      </c>
    </row>
    <row r="6192" spans="1:7" x14ac:dyDescent="0.25">
      <c r="A6192" s="108" t="str">
        <f t="shared" si="96"/>
        <v>CZ_2009_NATIONAL TOTAL_NH3</v>
      </c>
      <c r="B6192" s="113" t="s">
        <v>144</v>
      </c>
      <c r="C6192" s="113">
        <v>2009</v>
      </c>
      <c r="D6192" s="113" t="s">
        <v>122</v>
      </c>
      <c r="E6192" s="113" t="s">
        <v>124</v>
      </c>
      <c r="F6192" s="113" t="s">
        <v>200</v>
      </c>
      <c r="G6192" s="113">
        <v>75.0233185880262</v>
      </c>
    </row>
    <row r="6193" spans="1:7" x14ac:dyDescent="0.25">
      <c r="A6193" s="108" t="str">
        <f t="shared" si="96"/>
        <v>CZ_2009_NATIONAL TOTAL_PM2.5</v>
      </c>
      <c r="B6193" s="113" t="s">
        <v>144</v>
      </c>
      <c r="C6193" s="113">
        <v>2009</v>
      </c>
      <c r="D6193" s="113" t="s">
        <v>122</v>
      </c>
      <c r="E6193" s="113" t="s">
        <v>203</v>
      </c>
      <c r="F6193" s="113" t="s">
        <v>200</v>
      </c>
      <c r="G6193" s="113">
        <v>73.565207794393601</v>
      </c>
    </row>
    <row r="6194" spans="1:7" x14ac:dyDescent="0.25">
      <c r="A6194" s="108" t="str">
        <f t="shared" si="96"/>
        <v>CZ_2009_NATIONAL TOTAL_Pb</v>
      </c>
      <c r="B6194" s="113" t="s">
        <v>144</v>
      </c>
      <c r="C6194" s="113">
        <v>2009</v>
      </c>
      <c r="D6194" s="113" t="s">
        <v>122</v>
      </c>
      <c r="E6194" s="113" t="s">
        <v>125</v>
      </c>
      <c r="F6194" s="113" t="s">
        <v>200</v>
      </c>
      <c r="G6194" s="113">
        <v>3.1693145961018701E-2</v>
      </c>
    </row>
    <row r="6195" spans="1:7" x14ac:dyDescent="0.25">
      <c r="A6195" s="108" t="str">
        <f t="shared" si="96"/>
        <v>CZ_2009_NATIONAL TOTAL_Cd</v>
      </c>
      <c r="B6195" s="113" t="s">
        <v>144</v>
      </c>
      <c r="C6195" s="113">
        <v>2009</v>
      </c>
      <c r="D6195" s="113" t="s">
        <v>122</v>
      </c>
      <c r="E6195" s="113" t="s">
        <v>126</v>
      </c>
      <c r="F6195" s="113" t="s">
        <v>200</v>
      </c>
      <c r="G6195" s="113">
        <v>1.4788070704500301E-3</v>
      </c>
    </row>
    <row r="6196" spans="1:7" x14ac:dyDescent="0.25">
      <c r="A6196" s="108" t="str">
        <f t="shared" si="96"/>
        <v>CZ_2009_NATIONAL TOTAL_Hg</v>
      </c>
      <c r="B6196" s="113" t="s">
        <v>144</v>
      </c>
      <c r="C6196" s="113">
        <v>2009</v>
      </c>
      <c r="D6196" s="113" t="s">
        <v>122</v>
      </c>
      <c r="E6196" s="113" t="s">
        <v>127</v>
      </c>
      <c r="F6196" s="113" t="s">
        <v>200</v>
      </c>
      <c r="G6196" s="113">
        <v>2.8143057333362702E-3</v>
      </c>
    </row>
    <row r="6197" spans="1:7" x14ac:dyDescent="0.25">
      <c r="A6197" s="108" t="str">
        <f t="shared" si="96"/>
        <v>CZ_2009_NATIONAL TOTAL_DIOX</v>
      </c>
      <c r="B6197" s="113" t="s">
        <v>144</v>
      </c>
      <c r="C6197" s="113">
        <v>2009</v>
      </c>
      <c r="D6197" s="113" t="s">
        <v>122</v>
      </c>
      <c r="E6197" s="113" t="s">
        <v>128</v>
      </c>
      <c r="F6197" s="113" t="s">
        <v>200</v>
      </c>
      <c r="G6197" s="150">
        <v>4.07108917507238E-8</v>
      </c>
    </row>
    <row r="6198" spans="1:7" x14ac:dyDescent="0.25">
      <c r="A6198" s="108" t="str">
        <f t="shared" si="96"/>
        <v>CZ_2009_NATIONAL TOTAL_PAH</v>
      </c>
      <c r="B6198" s="113" t="s">
        <v>144</v>
      </c>
      <c r="C6198" s="113">
        <v>2009</v>
      </c>
      <c r="D6198" s="113" t="s">
        <v>122</v>
      </c>
      <c r="E6198" s="113" t="s">
        <v>129</v>
      </c>
      <c r="F6198" s="113" t="s">
        <v>200</v>
      </c>
      <c r="G6198" s="113">
        <v>4.6193965719574903E-2</v>
      </c>
    </row>
    <row r="6199" spans="1:7" x14ac:dyDescent="0.25">
      <c r="A6199" s="108" t="str">
        <f t="shared" si="96"/>
        <v>CZ_2009_NATIONAL TOTAL_HCB</v>
      </c>
      <c r="B6199" s="113" t="s">
        <v>144</v>
      </c>
      <c r="C6199" s="113">
        <v>2009</v>
      </c>
      <c r="D6199" s="113" t="s">
        <v>122</v>
      </c>
      <c r="E6199" s="113" t="s">
        <v>130</v>
      </c>
      <c r="F6199" s="113" t="s">
        <v>200</v>
      </c>
      <c r="G6199" s="150">
        <v>1.21671502593396E-5</v>
      </c>
    </row>
    <row r="6200" spans="1:7" x14ac:dyDescent="0.25">
      <c r="A6200" s="108" t="str">
        <f t="shared" si="96"/>
        <v>CZ_2009_NATIONAL TOTAL_PCB</v>
      </c>
      <c r="B6200" s="113" t="s">
        <v>144</v>
      </c>
      <c r="C6200" s="113">
        <v>2009</v>
      </c>
      <c r="D6200" s="113" t="s">
        <v>122</v>
      </c>
      <c r="E6200" s="113" t="s">
        <v>259</v>
      </c>
      <c r="F6200" s="113" t="s">
        <v>200</v>
      </c>
      <c r="G6200" s="150">
        <v>1.6219279334092E-6</v>
      </c>
    </row>
    <row r="6201" spans="1:7" x14ac:dyDescent="0.25">
      <c r="A6201" s="108" t="str">
        <f t="shared" si="96"/>
        <v>CZ_2009_1A3(FS)_NOx</v>
      </c>
      <c r="B6201" s="113" t="s">
        <v>144</v>
      </c>
      <c r="C6201" s="113">
        <v>2009</v>
      </c>
      <c r="D6201" s="113" t="s">
        <v>132</v>
      </c>
      <c r="E6201" s="113" t="s">
        <v>199</v>
      </c>
      <c r="F6201" s="113" t="s">
        <v>200</v>
      </c>
      <c r="G6201" s="113">
        <v>85.937530716923902</v>
      </c>
    </row>
    <row r="6202" spans="1:7" x14ac:dyDescent="0.25">
      <c r="A6202" s="108" t="str">
        <f t="shared" si="96"/>
        <v>CZ_2009_1A3(FS)_NMVOC</v>
      </c>
      <c r="B6202" s="113" t="s">
        <v>144</v>
      </c>
      <c r="C6202" s="113">
        <v>2009</v>
      </c>
      <c r="D6202" s="113" t="s">
        <v>132</v>
      </c>
      <c r="E6202" s="113" t="s">
        <v>123</v>
      </c>
      <c r="F6202" s="113" t="s">
        <v>200</v>
      </c>
      <c r="G6202" s="113">
        <v>29.456933554096</v>
      </c>
    </row>
    <row r="6203" spans="1:7" x14ac:dyDescent="0.25">
      <c r="A6203" s="108" t="str">
        <f t="shared" si="96"/>
        <v>CZ_2009_1A3(FS)_SOx</v>
      </c>
      <c r="B6203" s="113" t="s">
        <v>144</v>
      </c>
      <c r="C6203" s="113">
        <v>2009</v>
      </c>
      <c r="D6203" s="113" t="s">
        <v>132</v>
      </c>
      <c r="E6203" s="113" t="s">
        <v>201</v>
      </c>
      <c r="F6203" s="113" t="s">
        <v>200</v>
      </c>
      <c r="G6203" s="113">
        <v>0.11975913365121001</v>
      </c>
    </row>
    <row r="6204" spans="1:7" x14ac:dyDescent="0.25">
      <c r="A6204" s="108" t="str">
        <f t="shared" si="96"/>
        <v>CZ_2009_1A3(FS)_NH3</v>
      </c>
      <c r="B6204" s="113" t="s">
        <v>144</v>
      </c>
      <c r="C6204" s="113">
        <v>2009</v>
      </c>
      <c r="D6204" s="113" t="s">
        <v>132</v>
      </c>
      <c r="E6204" s="113" t="s">
        <v>124</v>
      </c>
      <c r="F6204" s="113" t="s">
        <v>200</v>
      </c>
      <c r="G6204" s="113">
        <v>1.76294118285353</v>
      </c>
    </row>
    <row r="6205" spans="1:7" x14ac:dyDescent="0.25">
      <c r="A6205" s="108" t="str">
        <f t="shared" si="96"/>
        <v>CZ_2009_1A3(FS)_PM2.5</v>
      </c>
      <c r="B6205" s="113" t="s">
        <v>144</v>
      </c>
      <c r="C6205" s="113">
        <v>2009</v>
      </c>
      <c r="D6205" s="113" t="s">
        <v>132</v>
      </c>
      <c r="E6205" s="113" t="s">
        <v>203</v>
      </c>
      <c r="F6205" s="113" t="s">
        <v>200</v>
      </c>
      <c r="G6205" s="113">
        <v>4.4193399317302298</v>
      </c>
    </row>
    <row r="6206" spans="1:7" x14ac:dyDescent="0.25">
      <c r="A6206" s="108" t="str">
        <f t="shared" si="96"/>
        <v>CZ_2009_3D_NOx</v>
      </c>
      <c r="B6206" s="113" t="s">
        <v>144</v>
      </c>
      <c r="C6206" s="113">
        <v>2009</v>
      </c>
      <c r="D6206" s="113" t="s">
        <v>206</v>
      </c>
      <c r="E6206" s="113" t="s">
        <v>199</v>
      </c>
      <c r="F6206" s="113" t="s">
        <v>200</v>
      </c>
      <c r="G6206" s="113">
        <v>15.963085455483499</v>
      </c>
    </row>
    <row r="6207" spans="1:7" x14ac:dyDescent="0.25">
      <c r="A6207" s="108" t="str">
        <f t="shared" si="96"/>
        <v>CZ_2010_NATIONAL TOTAL_NOx</v>
      </c>
      <c r="B6207" s="113" t="s">
        <v>144</v>
      </c>
      <c r="C6207" s="113">
        <v>2010</v>
      </c>
      <c r="D6207" s="113" t="s">
        <v>122</v>
      </c>
      <c r="E6207" s="113" t="s">
        <v>199</v>
      </c>
      <c r="F6207" s="113" t="s">
        <v>200</v>
      </c>
      <c r="G6207" s="113">
        <v>257.83660195841901</v>
      </c>
    </row>
    <row r="6208" spans="1:7" x14ac:dyDescent="0.25">
      <c r="A6208" s="108" t="str">
        <f t="shared" si="96"/>
        <v>CZ_2010_NATIONAL TOTAL_NMVOC</v>
      </c>
      <c r="B6208" s="113" t="s">
        <v>144</v>
      </c>
      <c r="C6208" s="113">
        <v>2010</v>
      </c>
      <c r="D6208" s="113" t="s">
        <v>122</v>
      </c>
      <c r="E6208" s="113" t="s">
        <v>123</v>
      </c>
      <c r="F6208" s="113" t="s">
        <v>200</v>
      </c>
      <c r="G6208" s="113">
        <v>375.01126944577101</v>
      </c>
    </row>
    <row r="6209" spans="1:7" x14ac:dyDescent="0.25">
      <c r="A6209" s="108" t="str">
        <f t="shared" si="96"/>
        <v>CZ_2010_NATIONAL TOTAL_SOx</v>
      </c>
      <c r="B6209" s="113" t="s">
        <v>144</v>
      </c>
      <c r="C6209" s="113">
        <v>2010</v>
      </c>
      <c r="D6209" s="113" t="s">
        <v>122</v>
      </c>
      <c r="E6209" s="113" t="s">
        <v>201</v>
      </c>
      <c r="F6209" s="113" t="s">
        <v>200</v>
      </c>
      <c r="G6209" s="113">
        <v>163.881110707685</v>
      </c>
    </row>
    <row r="6210" spans="1:7" x14ac:dyDescent="0.25">
      <c r="A6210" s="108" t="str">
        <f t="shared" ref="A6210:A6273" si="97">CONCATENATE(B6210,"_",C6210,"_",D6210,"_",E6210)</f>
        <v>CZ_2010_NATIONAL TOTAL_NH3</v>
      </c>
      <c r="B6210" s="113" t="s">
        <v>144</v>
      </c>
      <c r="C6210" s="113">
        <v>2010</v>
      </c>
      <c r="D6210" s="113" t="s">
        <v>122</v>
      </c>
      <c r="E6210" s="113" t="s">
        <v>124</v>
      </c>
      <c r="F6210" s="113" t="s">
        <v>200</v>
      </c>
      <c r="G6210" s="113">
        <v>73.410601340829103</v>
      </c>
    </row>
    <row r="6211" spans="1:7" x14ac:dyDescent="0.25">
      <c r="A6211" s="108" t="str">
        <f t="shared" si="97"/>
        <v>CZ_2010_NATIONAL TOTAL_PM2.5</v>
      </c>
      <c r="B6211" s="113" t="s">
        <v>144</v>
      </c>
      <c r="C6211" s="113">
        <v>2010</v>
      </c>
      <c r="D6211" s="113" t="s">
        <v>122</v>
      </c>
      <c r="E6211" s="113" t="s">
        <v>203</v>
      </c>
      <c r="F6211" s="113" t="s">
        <v>200</v>
      </c>
      <c r="G6211" s="113">
        <v>81.758573778898196</v>
      </c>
    </row>
    <row r="6212" spans="1:7" x14ac:dyDescent="0.25">
      <c r="A6212" s="108" t="str">
        <f t="shared" si="97"/>
        <v>CZ_2010_NATIONAL TOTAL_Pb</v>
      </c>
      <c r="B6212" s="113" t="s">
        <v>144</v>
      </c>
      <c r="C6212" s="113">
        <v>2010</v>
      </c>
      <c r="D6212" s="113" t="s">
        <v>122</v>
      </c>
      <c r="E6212" s="113" t="s">
        <v>125</v>
      </c>
      <c r="F6212" s="113" t="s">
        <v>200</v>
      </c>
      <c r="G6212" s="113">
        <v>3.0070305958196E-2</v>
      </c>
    </row>
    <row r="6213" spans="1:7" x14ac:dyDescent="0.25">
      <c r="A6213" s="108" t="str">
        <f t="shared" si="97"/>
        <v>CZ_2010_NATIONAL TOTAL_Cd</v>
      </c>
      <c r="B6213" s="113" t="s">
        <v>144</v>
      </c>
      <c r="C6213" s="113">
        <v>2010</v>
      </c>
      <c r="D6213" s="113" t="s">
        <v>122</v>
      </c>
      <c r="E6213" s="113" t="s">
        <v>126</v>
      </c>
      <c r="F6213" s="113" t="s">
        <v>200</v>
      </c>
      <c r="G6213" s="113">
        <v>1.4869351922334999E-3</v>
      </c>
    </row>
    <row r="6214" spans="1:7" x14ac:dyDescent="0.25">
      <c r="A6214" s="108" t="str">
        <f t="shared" si="97"/>
        <v>CZ_2010_NATIONAL TOTAL_Hg</v>
      </c>
      <c r="B6214" s="113" t="s">
        <v>144</v>
      </c>
      <c r="C6214" s="113">
        <v>2010</v>
      </c>
      <c r="D6214" s="113" t="s">
        <v>122</v>
      </c>
      <c r="E6214" s="113" t="s">
        <v>127</v>
      </c>
      <c r="F6214" s="113" t="s">
        <v>200</v>
      </c>
      <c r="G6214" s="113">
        <v>3.0680623138383501E-3</v>
      </c>
    </row>
    <row r="6215" spans="1:7" x14ac:dyDescent="0.25">
      <c r="A6215" s="108" t="str">
        <f t="shared" si="97"/>
        <v>CZ_2010_NATIONAL TOTAL_DIOX</v>
      </c>
      <c r="B6215" s="113" t="s">
        <v>144</v>
      </c>
      <c r="C6215" s="113">
        <v>2010</v>
      </c>
      <c r="D6215" s="113" t="s">
        <v>122</v>
      </c>
      <c r="E6215" s="113" t="s">
        <v>128</v>
      </c>
      <c r="F6215" s="113" t="s">
        <v>200</v>
      </c>
      <c r="G6215" s="150">
        <v>4.3354592933864501E-8</v>
      </c>
    </row>
    <row r="6216" spans="1:7" x14ac:dyDescent="0.25">
      <c r="A6216" s="108" t="str">
        <f t="shared" si="97"/>
        <v>CZ_2010_NATIONAL TOTAL_PAH</v>
      </c>
      <c r="B6216" s="113" t="s">
        <v>144</v>
      </c>
      <c r="C6216" s="113">
        <v>2010</v>
      </c>
      <c r="D6216" s="113" t="s">
        <v>122</v>
      </c>
      <c r="E6216" s="113" t="s">
        <v>129</v>
      </c>
      <c r="F6216" s="113" t="s">
        <v>200</v>
      </c>
      <c r="G6216" s="113">
        <v>5.1186400444197699E-2</v>
      </c>
    </row>
    <row r="6217" spans="1:7" x14ac:dyDescent="0.25">
      <c r="A6217" s="108" t="str">
        <f t="shared" si="97"/>
        <v>CZ_2010_NATIONAL TOTAL_HCB</v>
      </c>
      <c r="B6217" s="113" t="s">
        <v>144</v>
      </c>
      <c r="C6217" s="113">
        <v>2010</v>
      </c>
      <c r="D6217" s="113" t="s">
        <v>122</v>
      </c>
      <c r="E6217" s="113" t="s">
        <v>130</v>
      </c>
      <c r="F6217" s="113" t="s">
        <v>200</v>
      </c>
      <c r="G6217" s="150">
        <v>2.17265137868289E-5</v>
      </c>
    </row>
    <row r="6218" spans="1:7" x14ac:dyDescent="0.25">
      <c r="A6218" s="108" t="str">
        <f t="shared" si="97"/>
        <v>CZ_2010_NATIONAL TOTAL_PCB</v>
      </c>
      <c r="B6218" s="113" t="s">
        <v>144</v>
      </c>
      <c r="C6218" s="113">
        <v>2010</v>
      </c>
      <c r="D6218" s="113" t="s">
        <v>122</v>
      </c>
      <c r="E6218" s="113" t="s">
        <v>259</v>
      </c>
      <c r="F6218" s="113" t="s">
        <v>200</v>
      </c>
      <c r="G6218" s="150">
        <v>1.73782459177662E-6</v>
      </c>
    </row>
    <row r="6219" spans="1:7" x14ac:dyDescent="0.25">
      <c r="A6219" s="108" t="str">
        <f t="shared" si="97"/>
        <v>CZ_2010_1A3(FS)_NOx</v>
      </c>
      <c r="B6219" s="113" t="s">
        <v>144</v>
      </c>
      <c r="C6219" s="113">
        <v>2010</v>
      </c>
      <c r="D6219" s="113" t="s">
        <v>132</v>
      </c>
      <c r="E6219" s="113" t="s">
        <v>199</v>
      </c>
      <c r="F6219" s="113" t="s">
        <v>200</v>
      </c>
      <c r="G6219" s="113">
        <v>82.655116519697998</v>
      </c>
    </row>
    <row r="6220" spans="1:7" x14ac:dyDescent="0.25">
      <c r="A6220" s="108" t="str">
        <f t="shared" si="97"/>
        <v>CZ_2010_1A3(FS)_NMVOC</v>
      </c>
      <c r="B6220" s="113" t="s">
        <v>144</v>
      </c>
      <c r="C6220" s="113">
        <v>2010</v>
      </c>
      <c r="D6220" s="113" t="s">
        <v>132</v>
      </c>
      <c r="E6220" s="113" t="s">
        <v>123</v>
      </c>
      <c r="F6220" s="113" t="s">
        <v>200</v>
      </c>
      <c r="G6220" s="113">
        <v>26.316881491890999</v>
      </c>
    </row>
    <row r="6221" spans="1:7" x14ac:dyDescent="0.25">
      <c r="A6221" s="108" t="str">
        <f t="shared" si="97"/>
        <v>CZ_2010_1A3(FS)_SOx</v>
      </c>
      <c r="B6221" s="113" t="s">
        <v>144</v>
      </c>
      <c r="C6221" s="113">
        <v>2010</v>
      </c>
      <c r="D6221" s="113" t="s">
        <v>132</v>
      </c>
      <c r="E6221" s="113" t="s">
        <v>201</v>
      </c>
      <c r="F6221" s="113" t="s">
        <v>200</v>
      </c>
      <c r="G6221" s="113">
        <v>0.11440811399744399</v>
      </c>
    </row>
    <row r="6222" spans="1:7" x14ac:dyDescent="0.25">
      <c r="A6222" s="108" t="str">
        <f t="shared" si="97"/>
        <v>CZ_2010_1A3(FS)_NH3</v>
      </c>
      <c r="B6222" s="113" t="s">
        <v>144</v>
      </c>
      <c r="C6222" s="113">
        <v>2010</v>
      </c>
      <c r="D6222" s="113" t="s">
        <v>132</v>
      </c>
      <c r="E6222" s="113" t="s">
        <v>124</v>
      </c>
      <c r="F6222" s="113" t="s">
        <v>200</v>
      </c>
      <c r="G6222" s="113">
        <v>1.4895337127678601</v>
      </c>
    </row>
    <row r="6223" spans="1:7" x14ac:dyDescent="0.25">
      <c r="A6223" s="108" t="str">
        <f t="shared" si="97"/>
        <v>CZ_2010_1A3(FS)_PM2.5</v>
      </c>
      <c r="B6223" s="113" t="s">
        <v>144</v>
      </c>
      <c r="C6223" s="113">
        <v>2010</v>
      </c>
      <c r="D6223" s="113" t="s">
        <v>132</v>
      </c>
      <c r="E6223" s="113" t="s">
        <v>203</v>
      </c>
      <c r="F6223" s="113" t="s">
        <v>200</v>
      </c>
      <c r="G6223" s="113">
        <v>4.0392845069515397</v>
      </c>
    </row>
    <row r="6224" spans="1:7" x14ac:dyDescent="0.25">
      <c r="A6224" s="108" t="str">
        <f t="shared" si="97"/>
        <v>CZ_2010_3D_NOx</v>
      </c>
      <c r="B6224" s="113" t="s">
        <v>144</v>
      </c>
      <c r="C6224" s="113">
        <v>2010</v>
      </c>
      <c r="D6224" s="113" t="s">
        <v>206</v>
      </c>
      <c r="E6224" s="113" t="s">
        <v>199</v>
      </c>
      <c r="F6224" s="113" t="s">
        <v>200</v>
      </c>
      <c r="G6224" s="113">
        <v>15.784471644605899</v>
      </c>
    </row>
    <row r="6225" spans="1:7" x14ac:dyDescent="0.25">
      <c r="A6225" s="108" t="str">
        <f t="shared" si="97"/>
        <v>CZ_2011_NATIONAL TOTAL_NOx</v>
      </c>
      <c r="B6225" s="113" t="s">
        <v>144</v>
      </c>
      <c r="C6225" s="113">
        <v>2011</v>
      </c>
      <c r="D6225" s="113" t="s">
        <v>122</v>
      </c>
      <c r="E6225" s="113" t="s">
        <v>199</v>
      </c>
      <c r="F6225" s="113" t="s">
        <v>200</v>
      </c>
      <c r="G6225" s="113">
        <v>244.59583082080101</v>
      </c>
    </row>
    <row r="6226" spans="1:7" x14ac:dyDescent="0.25">
      <c r="A6226" s="108" t="str">
        <f t="shared" si="97"/>
        <v>CZ_2011_NATIONAL TOTAL_NMVOC</v>
      </c>
      <c r="B6226" s="113" t="s">
        <v>144</v>
      </c>
      <c r="C6226" s="113">
        <v>2011</v>
      </c>
      <c r="D6226" s="113" t="s">
        <v>122</v>
      </c>
      <c r="E6226" s="113" t="s">
        <v>123</v>
      </c>
      <c r="F6226" s="113" t="s">
        <v>200</v>
      </c>
      <c r="G6226" s="113">
        <v>365.97339303571499</v>
      </c>
    </row>
    <row r="6227" spans="1:7" x14ac:dyDescent="0.25">
      <c r="A6227" s="108" t="str">
        <f t="shared" si="97"/>
        <v>CZ_2011_NATIONAL TOTAL_SOx</v>
      </c>
      <c r="B6227" s="113" t="s">
        <v>144</v>
      </c>
      <c r="C6227" s="113">
        <v>2011</v>
      </c>
      <c r="D6227" s="113" t="s">
        <v>122</v>
      </c>
      <c r="E6227" s="113" t="s">
        <v>201</v>
      </c>
      <c r="F6227" s="113" t="s">
        <v>200</v>
      </c>
      <c r="G6227" s="113">
        <v>167.50780710136101</v>
      </c>
    </row>
    <row r="6228" spans="1:7" x14ac:dyDescent="0.25">
      <c r="A6228" s="108" t="str">
        <f t="shared" si="97"/>
        <v>CZ_2011_NATIONAL TOTAL_NH3</v>
      </c>
      <c r="B6228" s="113" t="s">
        <v>144</v>
      </c>
      <c r="C6228" s="113">
        <v>2011</v>
      </c>
      <c r="D6228" s="113" t="s">
        <v>122</v>
      </c>
      <c r="E6228" s="113" t="s">
        <v>124</v>
      </c>
      <c r="F6228" s="113" t="s">
        <v>200</v>
      </c>
      <c r="G6228" s="113">
        <v>75.724320884072</v>
      </c>
    </row>
    <row r="6229" spans="1:7" x14ac:dyDescent="0.25">
      <c r="A6229" s="108" t="str">
        <f t="shared" si="97"/>
        <v>CZ_2011_NATIONAL TOTAL_PM2.5</v>
      </c>
      <c r="B6229" s="113" t="s">
        <v>144</v>
      </c>
      <c r="C6229" s="113">
        <v>2011</v>
      </c>
      <c r="D6229" s="113" t="s">
        <v>122</v>
      </c>
      <c r="E6229" s="113" t="s">
        <v>203</v>
      </c>
      <c r="F6229" s="113" t="s">
        <v>200</v>
      </c>
      <c r="G6229" s="113">
        <v>80.840626782465606</v>
      </c>
    </row>
    <row r="6230" spans="1:7" x14ac:dyDescent="0.25">
      <c r="A6230" s="108" t="str">
        <f t="shared" si="97"/>
        <v>CZ_2011_NATIONAL TOTAL_Pb</v>
      </c>
      <c r="B6230" s="113" t="s">
        <v>144</v>
      </c>
      <c r="C6230" s="113">
        <v>2011</v>
      </c>
      <c r="D6230" s="113" t="s">
        <v>122</v>
      </c>
      <c r="E6230" s="113" t="s">
        <v>125</v>
      </c>
      <c r="F6230" s="113" t="s">
        <v>200</v>
      </c>
      <c r="G6230" s="113">
        <v>2.6789376944851499E-2</v>
      </c>
    </row>
    <row r="6231" spans="1:7" x14ac:dyDescent="0.25">
      <c r="A6231" s="108" t="str">
        <f t="shared" si="97"/>
        <v>CZ_2011_NATIONAL TOTAL_Cd</v>
      </c>
      <c r="B6231" s="113" t="s">
        <v>144</v>
      </c>
      <c r="C6231" s="113">
        <v>2011</v>
      </c>
      <c r="D6231" s="113" t="s">
        <v>122</v>
      </c>
      <c r="E6231" s="113" t="s">
        <v>126</v>
      </c>
      <c r="F6231" s="113" t="s">
        <v>200</v>
      </c>
      <c r="G6231" s="113">
        <v>1.44138964137097E-3</v>
      </c>
    </row>
    <row r="6232" spans="1:7" x14ac:dyDescent="0.25">
      <c r="A6232" s="108" t="str">
        <f t="shared" si="97"/>
        <v>CZ_2011_NATIONAL TOTAL_Hg</v>
      </c>
      <c r="B6232" s="113" t="s">
        <v>144</v>
      </c>
      <c r="C6232" s="113">
        <v>2011</v>
      </c>
      <c r="D6232" s="113" t="s">
        <v>122</v>
      </c>
      <c r="E6232" s="113" t="s">
        <v>127</v>
      </c>
      <c r="F6232" s="113" t="s">
        <v>200</v>
      </c>
      <c r="G6232" s="113">
        <v>3.0824902453853E-3</v>
      </c>
    </row>
    <row r="6233" spans="1:7" x14ac:dyDescent="0.25">
      <c r="A6233" s="108" t="str">
        <f t="shared" si="97"/>
        <v>CZ_2011_NATIONAL TOTAL_DIOX</v>
      </c>
      <c r="B6233" s="113" t="s">
        <v>144</v>
      </c>
      <c r="C6233" s="113">
        <v>2011</v>
      </c>
      <c r="D6233" s="113" t="s">
        <v>122</v>
      </c>
      <c r="E6233" s="113" t="s">
        <v>128</v>
      </c>
      <c r="F6233" s="113" t="s">
        <v>200</v>
      </c>
      <c r="G6233" s="150">
        <v>3.6175568538496498E-8</v>
      </c>
    </row>
    <row r="6234" spans="1:7" x14ac:dyDescent="0.25">
      <c r="A6234" s="108" t="str">
        <f t="shared" si="97"/>
        <v>CZ_2011_NATIONAL TOTAL_PAH</v>
      </c>
      <c r="B6234" s="113" t="s">
        <v>144</v>
      </c>
      <c r="C6234" s="113">
        <v>2011</v>
      </c>
      <c r="D6234" s="113" t="s">
        <v>122</v>
      </c>
      <c r="E6234" s="113" t="s">
        <v>129</v>
      </c>
      <c r="F6234" s="113" t="s">
        <v>200</v>
      </c>
      <c r="G6234" s="113">
        <v>5.1088456330509402E-2</v>
      </c>
    </row>
    <row r="6235" spans="1:7" x14ac:dyDescent="0.25">
      <c r="A6235" s="108" t="str">
        <f t="shared" si="97"/>
        <v>CZ_2011_NATIONAL TOTAL_HCB</v>
      </c>
      <c r="B6235" s="113" t="s">
        <v>144</v>
      </c>
      <c r="C6235" s="113">
        <v>2011</v>
      </c>
      <c r="D6235" s="113" t="s">
        <v>122</v>
      </c>
      <c r="E6235" s="113" t="s">
        <v>130</v>
      </c>
      <c r="F6235" s="113" t="s">
        <v>200</v>
      </c>
      <c r="G6235" s="150">
        <v>1.8424277627930101E-5</v>
      </c>
    </row>
    <row r="6236" spans="1:7" x14ac:dyDescent="0.25">
      <c r="A6236" s="108" t="str">
        <f t="shared" si="97"/>
        <v>CZ_2011_NATIONAL TOTAL_PCB</v>
      </c>
      <c r="B6236" s="113" t="s">
        <v>144</v>
      </c>
      <c r="C6236" s="113">
        <v>2011</v>
      </c>
      <c r="D6236" s="113" t="s">
        <v>122</v>
      </c>
      <c r="E6236" s="113" t="s">
        <v>259</v>
      </c>
      <c r="F6236" s="113" t="s">
        <v>200</v>
      </c>
      <c r="G6236" s="150">
        <v>1.7344939140477801E-6</v>
      </c>
    </row>
    <row r="6237" spans="1:7" x14ac:dyDescent="0.25">
      <c r="A6237" s="108" t="str">
        <f t="shared" si="97"/>
        <v>CZ_2011_1A3(FS)_NOx</v>
      </c>
      <c r="B6237" s="113" t="s">
        <v>144</v>
      </c>
      <c r="C6237" s="113">
        <v>2011</v>
      </c>
      <c r="D6237" s="113" t="s">
        <v>132</v>
      </c>
      <c r="E6237" s="113" t="s">
        <v>199</v>
      </c>
      <c r="F6237" s="113" t="s">
        <v>200</v>
      </c>
      <c r="G6237" s="113">
        <v>79.303911270561898</v>
      </c>
    </row>
    <row r="6238" spans="1:7" x14ac:dyDescent="0.25">
      <c r="A6238" s="108" t="str">
        <f t="shared" si="97"/>
        <v>CZ_2011_1A3(FS)_NMVOC</v>
      </c>
      <c r="B6238" s="113" t="s">
        <v>144</v>
      </c>
      <c r="C6238" s="113">
        <v>2011</v>
      </c>
      <c r="D6238" s="113" t="s">
        <v>132</v>
      </c>
      <c r="E6238" s="113" t="s">
        <v>123</v>
      </c>
      <c r="F6238" s="113" t="s">
        <v>200</v>
      </c>
      <c r="G6238" s="113">
        <v>23.3159177837999</v>
      </c>
    </row>
    <row r="6239" spans="1:7" x14ac:dyDescent="0.25">
      <c r="A6239" s="108" t="str">
        <f t="shared" si="97"/>
        <v>CZ_2011_1A3(FS)_SOx</v>
      </c>
      <c r="B6239" s="113" t="s">
        <v>144</v>
      </c>
      <c r="C6239" s="113">
        <v>2011</v>
      </c>
      <c r="D6239" s="113" t="s">
        <v>132</v>
      </c>
      <c r="E6239" s="113" t="s">
        <v>201</v>
      </c>
      <c r="F6239" s="113" t="s">
        <v>200</v>
      </c>
      <c r="G6239" s="113">
        <v>0.11500974973197001</v>
      </c>
    </row>
    <row r="6240" spans="1:7" x14ac:dyDescent="0.25">
      <c r="A6240" s="108" t="str">
        <f t="shared" si="97"/>
        <v>CZ_2011_1A3(FS)_NH3</v>
      </c>
      <c r="B6240" s="113" t="s">
        <v>144</v>
      </c>
      <c r="C6240" s="113">
        <v>2011</v>
      </c>
      <c r="D6240" s="113" t="s">
        <v>132</v>
      </c>
      <c r="E6240" s="113" t="s">
        <v>124</v>
      </c>
      <c r="F6240" s="113" t="s">
        <v>200</v>
      </c>
      <c r="G6240" s="113">
        <v>1.43820706821321</v>
      </c>
    </row>
    <row r="6241" spans="1:7" x14ac:dyDescent="0.25">
      <c r="A6241" s="108" t="str">
        <f t="shared" si="97"/>
        <v>CZ_2011_1A3(FS)_PM2.5</v>
      </c>
      <c r="B6241" s="113" t="s">
        <v>144</v>
      </c>
      <c r="C6241" s="113">
        <v>2011</v>
      </c>
      <c r="D6241" s="113" t="s">
        <v>132</v>
      </c>
      <c r="E6241" s="113" t="s">
        <v>203</v>
      </c>
      <c r="F6241" s="113" t="s">
        <v>200</v>
      </c>
      <c r="G6241" s="113">
        <v>3.7097811943736301</v>
      </c>
    </row>
    <row r="6242" spans="1:7" x14ac:dyDescent="0.25">
      <c r="A6242" s="108" t="str">
        <f t="shared" si="97"/>
        <v>CZ_2011_3D_NOx</v>
      </c>
      <c r="B6242" s="113" t="s">
        <v>144</v>
      </c>
      <c r="C6242" s="113">
        <v>2011</v>
      </c>
      <c r="D6242" s="113" t="s">
        <v>206</v>
      </c>
      <c r="E6242" s="113" t="s">
        <v>199</v>
      </c>
      <c r="F6242" s="113" t="s">
        <v>200</v>
      </c>
      <c r="G6242" s="113">
        <v>16.3775967600907</v>
      </c>
    </row>
    <row r="6243" spans="1:7" x14ac:dyDescent="0.25">
      <c r="A6243" s="108" t="str">
        <f t="shared" si="97"/>
        <v>CZ_2012_NATIONAL TOTAL_NOx</v>
      </c>
      <c r="B6243" s="113" t="s">
        <v>144</v>
      </c>
      <c r="C6243" s="113">
        <v>2012</v>
      </c>
      <c r="D6243" s="113" t="s">
        <v>122</v>
      </c>
      <c r="E6243" s="113" t="s">
        <v>199</v>
      </c>
      <c r="F6243" s="113" t="s">
        <v>200</v>
      </c>
      <c r="G6243" s="113">
        <v>232.436497662292</v>
      </c>
    </row>
    <row r="6244" spans="1:7" x14ac:dyDescent="0.25">
      <c r="A6244" s="108" t="str">
        <f t="shared" si="97"/>
        <v>CZ_2012_NATIONAL TOTAL_NMVOC</v>
      </c>
      <c r="B6244" s="113" t="s">
        <v>144</v>
      </c>
      <c r="C6244" s="113">
        <v>2012</v>
      </c>
      <c r="D6244" s="113" t="s">
        <v>122</v>
      </c>
      <c r="E6244" s="113" t="s">
        <v>123</v>
      </c>
      <c r="F6244" s="113" t="s">
        <v>200</v>
      </c>
      <c r="G6244" s="113">
        <v>361.64210039962501</v>
      </c>
    </row>
    <row r="6245" spans="1:7" x14ac:dyDescent="0.25">
      <c r="A6245" s="108" t="str">
        <f t="shared" si="97"/>
        <v>CZ_2012_NATIONAL TOTAL_SOx</v>
      </c>
      <c r="B6245" s="113" t="s">
        <v>144</v>
      </c>
      <c r="C6245" s="113">
        <v>2012</v>
      </c>
      <c r="D6245" s="113" t="s">
        <v>122</v>
      </c>
      <c r="E6245" s="113" t="s">
        <v>201</v>
      </c>
      <c r="F6245" s="113" t="s">
        <v>200</v>
      </c>
      <c r="G6245" s="113">
        <v>160.20196521270799</v>
      </c>
    </row>
    <row r="6246" spans="1:7" x14ac:dyDescent="0.25">
      <c r="A6246" s="108" t="str">
        <f t="shared" si="97"/>
        <v>CZ_2012_NATIONAL TOTAL_NH3</v>
      </c>
      <c r="B6246" s="113" t="s">
        <v>144</v>
      </c>
      <c r="C6246" s="113">
        <v>2012</v>
      </c>
      <c r="D6246" s="113" t="s">
        <v>122</v>
      </c>
      <c r="E6246" s="113" t="s">
        <v>124</v>
      </c>
      <c r="F6246" s="113" t="s">
        <v>200</v>
      </c>
      <c r="G6246" s="113">
        <v>76.502135461303496</v>
      </c>
    </row>
    <row r="6247" spans="1:7" x14ac:dyDescent="0.25">
      <c r="A6247" s="108" t="str">
        <f t="shared" si="97"/>
        <v>CZ_2012_NATIONAL TOTAL_PM2.5</v>
      </c>
      <c r="B6247" s="113" t="s">
        <v>144</v>
      </c>
      <c r="C6247" s="113">
        <v>2012</v>
      </c>
      <c r="D6247" s="113" t="s">
        <v>122</v>
      </c>
      <c r="E6247" s="113" t="s">
        <v>203</v>
      </c>
      <c r="F6247" s="113" t="s">
        <v>200</v>
      </c>
      <c r="G6247" s="113">
        <v>82.741963535941593</v>
      </c>
    </row>
    <row r="6248" spans="1:7" x14ac:dyDescent="0.25">
      <c r="A6248" s="108" t="str">
        <f t="shared" si="97"/>
        <v>CZ_2012_NATIONAL TOTAL_Pb</v>
      </c>
      <c r="B6248" s="113" t="s">
        <v>144</v>
      </c>
      <c r="C6248" s="113">
        <v>2012</v>
      </c>
      <c r="D6248" s="113" t="s">
        <v>122</v>
      </c>
      <c r="E6248" s="113" t="s">
        <v>125</v>
      </c>
      <c r="F6248" s="113" t="s">
        <v>200</v>
      </c>
      <c r="G6248" s="113">
        <v>2.8587743423544101E-2</v>
      </c>
    </row>
    <row r="6249" spans="1:7" x14ac:dyDescent="0.25">
      <c r="A6249" s="108" t="str">
        <f t="shared" si="97"/>
        <v>CZ_2012_NATIONAL TOTAL_Cd</v>
      </c>
      <c r="B6249" s="113" t="s">
        <v>144</v>
      </c>
      <c r="C6249" s="113">
        <v>2012</v>
      </c>
      <c r="D6249" s="113" t="s">
        <v>122</v>
      </c>
      <c r="E6249" s="113" t="s">
        <v>126</v>
      </c>
      <c r="F6249" s="113" t="s">
        <v>200</v>
      </c>
      <c r="G6249" s="113">
        <v>1.3605157111091701E-3</v>
      </c>
    </row>
    <row r="6250" spans="1:7" x14ac:dyDescent="0.25">
      <c r="A6250" s="108" t="str">
        <f t="shared" si="97"/>
        <v>CZ_2012_NATIONAL TOTAL_Hg</v>
      </c>
      <c r="B6250" s="113" t="s">
        <v>144</v>
      </c>
      <c r="C6250" s="113">
        <v>2012</v>
      </c>
      <c r="D6250" s="113" t="s">
        <v>122</v>
      </c>
      <c r="E6250" s="113" t="s">
        <v>127</v>
      </c>
      <c r="F6250" s="113" t="s">
        <v>200</v>
      </c>
      <c r="G6250" s="113">
        <v>2.7451163038706501E-3</v>
      </c>
    </row>
    <row r="6251" spans="1:7" x14ac:dyDescent="0.25">
      <c r="A6251" s="108" t="str">
        <f t="shared" si="97"/>
        <v>CZ_2012_NATIONAL TOTAL_DIOX</v>
      </c>
      <c r="B6251" s="113" t="s">
        <v>144</v>
      </c>
      <c r="C6251" s="113">
        <v>2012</v>
      </c>
      <c r="D6251" s="113" t="s">
        <v>122</v>
      </c>
      <c r="E6251" s="113" t="s">
        <v>128</v>
      </c>
      <c r="F6251" s="113" t="s">
        <v>200</v>
      </c>
      <c r="G6251" s="150">
        <v>3.5245684585605799E-8</v>
      </c>
    </row>
    <row r="6252" spans="1:7" x14ac:dyDescent="0.25">
      <c r="A6252" s="108" t="str">
        <f t="shared" si="97"/>
        <v>CZ_2012_NATIONAL TOTAL_PAH</v>
      </c>
      <c r="B6252" s="113" t="s">
        <v>144</v>
      </c>
      <c r="C6252" s="113">
        <v>2012</v>
      </c>
      <c r="D6252" s="113" t="s">
        <v>122</v>
      </c>
      <c r="E6252" s="113" t="s">
        <v>129</v>
      </c>
      <c r="F6252" s="113" t="s">
        <v>200</v>
      </c>
      <c r="G6252" s="113">
        <v>5.3829138274834501E-2</v>
      </c>
    </row>
    <row r="6253" spans="1:7" x14ac:dyDescent="0.25">
      <c r="A6253" s="108" t="str">
        <f t="shared" si="97"/>
        <v>CZ_2012_NATIONAL TOTAL_HCB</v>
      </c>
      <c r="B6253" s="113" t="s">
        <v>144</v>
      </c>
      <c r="C6253" s="113">
        <v>2012</v>
      </c>
      <c r="D6253" s="113" t="s">
        <v>122</v>
      </c>
      <c r="E6253" s="113" t="s">
        <v>130</v>
      </c>
      <c r="F6253" s="113" t="s">
        <v>200</v>
      </c>
      <c r="G6253" s="150">
        <v>2.4441534403274002E-5</v>
      </c>
    </row>
    <row r="6254" spans="1:7" x14ac:dyDescent="0.25">
      <c r="A6254" s="108" t="str">
        <f t="shared" si="97"/>
        <v>CZ_2012_NATIONAL TOTAL_PCB</v>
      </c>
      <c r="B6254" s="113" t="s">
        <v>144</v>
      </c>
      <c r="C6254" s="113">
        <v>2012</v>
      </c>
      <c r="D6254" s="113" t="s">
        <v>122</v>
      </c>
      <c r="E6254" s="113" t="s">
        <v>259</v>
      </c>
      <c r="F6254" s="113" t="s">
        <v>200</v>
      </c>
      <c r="G6254" s="150">
        <v>1.6859412685612701E-6</v>
      </c>
    </row>
    <row r="6255" spans="1:7" x14ac:dyDescent="0.25">
      <c r="A6255" s="108" t="str">
        <f t="shared" si="97"/>
        <v>CZ_2012_1A3(FS)_NOx</v>
      </c>
      <c r="B6255" s="113" t="s">
        <v>144</v>
      </c>
      <c r="C6255" s="113">
        <v>2012</v>
      </c>
      <c r="D6255" s="113" t="s">
        <v>132</v>
      </c>
      <c r="E6255" s="113" t="s">
        <v>199</v>
      </c>
      <c r="F6255" s="113" t="s">
        <v>200</v>
      </c>
      <c r="G6255" s="113">
        <v>75.730580064520396</v>
      </c>
    </row>
    <row r="6256" spans="1:7" x14ac:dyDescent="0.25">
      <c r="A6256" s="108" t="str">
        <f t="shared" si="97"/>
        <v>CZ_2012_1A3(FS)_NMVOC</v>
      </c>
      <c r="B6256" s="113" t="s">
        <v>144</v>
      </c>
      <c r="C6256" s="113">
        <v>2012</v>
      </c>
      <c r="D6256" s="113" t="s">
        <v>132</v>
      </c>
      <c r="E6256" s="113" t="s">
        <v>123</v>
      </c>
      <c r="F6256" s="113" t="s">
        <v>200</v>
      </c>
      <c r="G6256" s="113">
        <v>20.622231219539099</v>
      </c>
    </row>
    <row r="6257" spans="1:7" x14ac:dyDescent="0.25">
      <c r="A6257" s="108" t="str">
        <f t="shared" si="97"/>
        <v>CZ_2012_1A3(FS)_SOx</v>
      </c>
      <c r="B6257" s="113" t="s">
        <v>144</v>
      </c>
      <c r="C6257" s="113">
        <v>2012</v>
      </c>
      <c r="D6257" s="113" t="s">
        <v>132</v>
      </c>
      <c r="E6257" s="113" t="s">
        <v>201</v>
      </c>
      <c r="F6257" s="113" t="s">
        <v>200</v>
      </c>
      <c r="G6257" s="113">
        <v>0.11367184051097901</v>
      </c>
    </row>
    <row r="6258" spans="1:7" x14ac:dyDescent="0.25">
      <c r="A6258" s="108" t="str">
        <f t="shared" si="97"/>
        <v>CZ_2012_1A3(FS)_NH3</v>
      </c>
      <c r="B6258" s="113" t="s">
        <v>144</v>
      </c>
      <c r="C6258" s="113">
        <v>2012</v>
      </c>
      <c r="D6258" s="113" t="s">
        <v>132</v>
      </c>
      <c r="E6258" s="113" t="s">
        <v>124</v>
      </c>
      <c r="F6258" s="113" t="s">
        <v>200</v>
      </c>
      <c r="G6258" s="113">
        <v>1.3122079039602299</v>
      </c>
    </row>
    <row r="6259" spans="1:7" x14ac:dyDescent="0.25">
      <c r="A6259" s="108" t="str">
        <f t="shared" si="97"/>
        <v>CZ_2012_1A3(FS)_PM2.5</v>
      </c>
      <c r="B6259" s="113" t="s">
        <v>144</v>
      </c>
      <c r="C6259" s="113">
        <v>2012</v>
      </c>
      <c r="D6259" s="113" t="s">
        <v>132</v>
      </c>
      <c r="E6259" s="113" t="s">
        <v>203</v>
      </c>
      <c r="F6259" s="113" t="s">
        <v>200</v>
      </c>
      <c r="G6259" s="113">
        <v>3.4832043154317001</v>
      </c>
    </row>
    <row r="6260" spans="1:7" x14ac:dyDescent="0.25">
      <c r="A6260" s="108" t="str">
        <f t="shared" si="97"/>
        <v>CZ_2012_3D_NOx</v>
      </c>
      <c r="B6260" s="113" t="s">
        <v>144</v>
      </c>
      <c r="C6260" s="113">
        <v>2012</v>
      </c>
      <c r="D6260" s="113" t="s">
        <v>206</v>
      </c>
      <c r="E6260" s="113" t="s">
        <v>199</v>
      </c>
      <c r="F6260" s="113" t="s">
        <v>200</v>
      </c>
      <c r="G6260" s="113">
        <v>17.260304920451102</v>
      </c>
    </row>
    <row r="6261" spans="1:7" x14ac:dyDescent="0.25">
      <c r="A6261" s="108" t="str">
        <f t="shared" si="97"/>
        <v>CZ_2013_NATIONAL TOTAL_NOx</v>
      </c>
      <c r="B6261" s="113" t="s">
        <v>144</v>
      </c>
      <c r="C6261" s="113">
        <v>2013</v>
      </c>
      <c r="D6261" s="113" t="s">
        <v>122</v>
      </c>
      <c r="E6261" s="113" t="s">
        <v>199</v>
      </c>
      <c r="F6261" s="113" t="s">
        <v>200</v>
      </c>
      <c r="G6261" s="113">
        <v>219.756813823204</v>
      </c>
    </row>
    <row r="6262" spans="1:7" x14ac:dyDescent="0.25">
      <c r="A6262" s="108" t="str">
        <f t="shared" si="97"/>
        <v>CZ_2013_NATIONAL TOTAL_NMVOC</v>
      </c>
      <c r="B6262" s="113" t="s">
        <v>144</v>
      </c>
      <c r="C6262" s="113">
        <v>2013</v>
      </c>
      <c r="D6262" s="113" t="s">
        <v>122</v>
      </c>
      <c r="E6262" s="113" t="s">
        <v>123</v>
      </c>
      <c r="F6262" s="113" t="s">
        <v>200</v>
      </c>
      <c r="G6262" s="113">
        <v>364.24726783606701</v>
      </c>
    </row>
    <row r="6263" spans="1:7" x14ac:dyDescent="0.25">
      <c r="A6263" s="108" t="str">
        <f t="shared" si="97"/>
        <v>CZ_2013_NATIONAL TOTAL_SOx</v>
      </c>
      <c r="B6263" s="113" t="s">
        <v>144</v>
      </c>
      <c r="C6263" s="113">
        <v>2013</v>
      </c>
      <c r="D6263" s="113" t="s">
        <v>122</v>
      </c>
      <c r="E6263" s="113" t="s">
        <v>201</v>
      </c>
      <c r="F6263" s="113" t="s">
        <v>200</v>
      </c>
      <c r="G6263" s="113">
        <v>145.252931441279</v>
      </c>
    </row>
    <row r="6264" spans="1:7" x14ac:dyDescent="0.25">
      <c r="A6264" s="108" t="str">
        <f t="shared" si="97"/>
        <v>CZ_2013_NATIONAL TOTAL_NH3</v>
      </c>
      <c r="B6264" s="113" t="s">
        <v>144</v>
      </c>
      <c r="C6264" s="113">
        <v>2013</v>
      </c>
      <c r="D6264" s="113" t="s">
        <v>122</v>
      </c>
      <c r="E6264" s="113" t="s">
        <v>124</v>
      </c>
      <c r="F6264" s="113" t="s">
        <v>200</v>
      </c>
      <c r="G6264" s="113">
        <v>79.492288712773203</v>
      </c>
    </row>
    <row r="6265" spans="1:7" x14ac:dyDescent="0.25">
      <c r="A6265" s="108" t="str">
        <f t="shared" si="97"/>
        <v>CZ_2013_NATIONAL TOTAL_PM2.5</v>
      </c>
      <c r="B6265" s="113" t="s">
        <v>144</v>
      </c>
      <c r="C6265" s="113">
        <v>2013</v>
      </c>
      <c r="D6265" s="113" t="s">
        <v>122</v>
      </c>
      <c r="E6265" s="113" t="s">
        <v>203</v>
      </c>
      <c r="F6265" s="113" t="s">
        <v>200</v>
      </c>
      <c r="G6265" s="113">
        <v>84.449106684383494</v>
      </c>
    </row>
    <row r="6266" spans="1:7" x14ac:dyDescent="0.25">
      <c r="A6266" s="108" t="str">
        <f t="shared" si="97"/>
        <v>CZ_2013_NATIONAL TOTAL_Pb</v>
      </c>
      <c r="B6266" s="113" t="s">
        <v>144</v>
      </c>
      <c r="C6266" s="113">
        <v>2013</v>
      </c>
      <c r="D6266" s="113" t="s">
        <v>122</v>
      </c>
      <c r="E6266" s="113" t="s">
        <v>125</v>
      </c>
      <c r="F6266" s="113" t="s">
        <v>200</v>
      </c>
      <c r="G6266" s="113">
        <v>2.9423278346569701E-2</v>
      </c>
    </row>
    <row r="6267" spans="1:7" x14ac:dyDescent="0.25">
      <c r="A6267" s="108" t="str">
        <f t="shared" si="97"/>
        <v>CZ_2013_NATIONAL TOTAL_Cd</v>
      </c>
      <c r="B6267" s="113" t="s">
        <v>144</v>
      </c>
      <c r="C6267" s="113">
        <v>2013</v>
      </c>
      <c r="D6267" s="113" t="s">
        <v>122</v>
      </c>
      <c r="E6267" s="113" t="s">
        <v>126</v>
      </c>
      <c r="F6267" s="113" t="s">
        <v>200</v>
      </c>
      <c r="G6267" s="113">
        <v>1.36435356602947E-3</v>
      </c>
    </row>
    <row r="6268" spans="1:7" x14ac:dyDescent="0.25">
      <c r="A6268" s="108" t="str">
        <f t="shared" si="97"/>
        <v>CZ_2013_NATIONAL TOTAL_Hg</v>
      </c>
      <c r="B6268" s="113" t="s">
        <v>144</v>
      </c>
      <c r="C6268" s="113">
        <v>2013</v>
      </c>
      <c r="D6268" s="113" t="s">
        <v>122</v>
      </c>
      <c r="E6268" s="113" t="s">
        <v>127</v>
      </c>
      <c r="F6268" s="113" t="s">
        <v>200</v>
      </c>
      <c r="G6268" s="113">
        <v>2.5369917607147899E-3</v>
      </c>
    </row>
    <row r="6269" spans="1:7" x14ac:dyDescent="0.25">
      <c r="A6269" s="108" t="str">
        <f t="shared" si="97"/>
        <v>CZ_2013_NATIONAL TOTAL_DIOX</v>
      </c>
      <c r="B6269" s="113" t="s">
        <v>144</v>
      </c>
      <c r="C6269" s="113">
        <v>2013</v>
      </c>
      <c r="D6269" s="113" t="s">
        <v>122</v>
      </c>
      <c r="E6269" s="113" t="s">
        <v>128</v>
      </c>
      <c r="F6269" s="113" t="s">
        <v>200</v>
      </c>
      <c r="G6269" s="150">
        <v>3.5855452844765702E-8</v>
      </c>
    </row>
    <row r="6270" spans="1:7" x14ac:dyDescent="0.25">
      <c r="A6270" s="108" t="str">
        <f t="shared" si="97"/>
        <v>CZ_2013_NATIONAL TOTAL_PAH</v>
      </c>
      <c r="B6270" s="113" t="s">
        <v>144</v>
      </c>
      <c r="C6270" s="113">
        <v>2013</v>
      </c>
      <c r="D6270" s="113" t="s">
        <v>122</v>
      </c>
      <c r="E6270" s="113" t="s">
        <v>129</v>
      </c>
      <c r="F6270" s="113" t="s">
        <v>200</v>
      </c>
      <c r="G6270" s="113">
        <v>5.5410986219332797E-2</v>
      </c>
    </row>
    <row r="6271" spans="1:7" x14ac:dyDescent="0.25">
      <c r="A6271" s="108" t="str">
        <f t="shared" si="97"/>
        <v>CZ_2013_NATIONAL TOTAL_HCB</v>
      </c>
      <c r="B6271" s="113" t="s">
        <v>144</v>
      </c>
      <c r="C6271" s="113">
        <v>2013</v>
      </c>
      <c r="D6271" s="113" t="s">
        <v>122</v>
      </c>
      <c r="E6271" s="113" t="s">
        <v>130</v>
      </c>
      <c r="F6271" s="113" t="s">
        <v>200</v>
      </c>
      <c r="G6271" s="150">
        <v>2.2409154615403199E-5</v>
      </c>
    </row>
    <row r="6272" spans="1:7" x14ac:dyDescent="0.25">
      <c r="A6272" s="108" t="str">
        <f t="shared" si="97"/>
        <v>CZ_2013_NATIONAL TOTAL_PCB</v>
      </c>
      <c r="B6272" s="113" t="s">
        <v>144</v>
      </c>
      <c r="C6272" s="113">
        <v>2013</v>
      </c>
      <c r="D6272" s="113" t="s">
        <v>122</v>
      </c>
      <c r="E6272" s="113" t="s">
        <v>259</v>
      </c>
      <c r="F6272" s="113" t="s">
        <v>200</v>
      </c>
      <c r="G6272" s="150">
        <v>1.67726343914567E-6</v>
      </c>
    </row>
    <row r="6273" spans="1:7" x14ac:dyDescent="0.25">
      <c r="A6273" s="108" t="str">
        <f t="shared" si="97"/>
        <v>CZ_2013_1A3(FS)_NOx</v>
      </c>
      <c r="B6273" s="113" t="s">
        <v>144</v>
      </c>
      <c r="C6273" s="113">
        <v>2013</v>
      </c>
      <c r="D6273" s="113" t="s">
        <v>132</v>
      </c>
      <c r="E6273" s="113" t="s">
        <v>199</v>
      </c>
      <c r="F6273" s="113" t="s">
        <v>200</v>
      </c>
      <c r="G6273" s="113">
        <v>73.415674490037702</v>
      </c>
    </row>
    <row r="6274" spans="1:7" x14ac:dyDescent="0.25">
      <c r="A6274" s="108" t="str">
        <f t="shared" ref="A6274:A6337" si="98">CONCATENATE(B6274,"_",C6274,"_",D6274,"_",E6274)</f>
        <v>CZ_2013_1A3(FS)_NMVOC</v>
      </c>
      <c r="B6274" s="113" t="s">
        <v>144</v>
      </c>
      <c r="C6274" s="113">
        <v>2013</v>
      </c>
      <c r="D6274" s="113" t="s">
        <v>132</v>
      </c>
      <c r="E6274" s="113" t="s">
        <v>123</v>
      </c>
      <c r="F6274" s="113" t="s">
        <v>200</v>
      </c>
      <c r="G6274" s="113">
        <v>18.50559125409</v>
      </c>
    </row>
    <row r="6275" spans="1:7" x14ac:dyDescent="0.25">
      <c r="A6275" s="108" t="str">
        <f t="shared" si="98"/>
        <v>CZ_2013_1A3(FS)_SOx</v>
      </c>
      <c r="B6275" s="113" t="s">
        <v>144</v>
      </c>
      <c r="C6275" s="113">
        <v>2013</v>
      </c>
      <c r="D6275" s="113" t="s">
        <v>132</v>
      </c>
      <c r="E6275" s="113" t="s">
        <v>201</v>
      </c>
      <c r="F6275" s="113" t="s">
        <v>200</v>
      </c>
      <c r="G6275" s="113">
        <v>0.11310144628758501</v>
      </c>
    </row>
    <row r="6276" spans="1:7" x14ac:dyDescent="0.25">
      <c r="A6276" s="108" t="str">
        <f t="shared" si="98"/>
        <v>CZ_2013_1A3(FS)_NH3</v>
      </c>
      <c r="B6276" s="113" t="s">
        <v>144</v>
      </c>
      <c r="C6276" s="113">
        <v>2013</v>
      </c>
      <c r="D6276" s="113" t="s">
        <v>132</v>
      </c>
      <c r="E6276" s="113" t="s">
        <v>124</v>
      </c>
      <c r="F6276" s="113" t="s">
        <v>200</v>
      </c>
      <c r="G6276" s="113">
        <v>1.2007291140684599</v>
      </c>
    </row>
    <row r="6277" spans="1:7" x14ac:dyDescent="0.25">
      <c r="A6277" s="108" t="str">
        <f t="shared" si="98"/>
        <v>CZ_2013_1A3(FS)_PM2.5</v>
      </c>
      <c r="B6277" s="113" t="s">
        <v>144</v>
      </c>
      <c r="C6277" s="113">
        <v>2013</v>
      </c>
      <c r="D6277" s="113" t="s">
        <v>132</v>
      </c>
      <c r="E6277" s="113" t="s">
        <v>203</v>
      </c>
      <c r="F6277" s="113" t="s">
        <v>200</v>
      </c>
      <c r="G6277" s="113">
        <v>3.36231956588811</v>
      </c>
    </row>
    <row r="6278" spans="1:7" x14ac:dyDescent="0.25">
      <c r="A6278" s="108" t="str">
        <f t="shared" si="98"/>
        <v>CZ_2013_3D_NOx</v>
      </c>
      <c r="B6278" s="113" t="s">
        <v>144</v>
      </c>
      <c r="C6278" s="113">
        <v>2013</v>
      </c>
      <c r="D6278" s="113" t="s">
        <v>206</v>
      </c>
      <c r="E6278" s="113" t="s">
        <v>199</v>
      </c>
      <c r="F6278" s="113" t="s">
        <v>200</v>
      </c>
      <c r="G6278" s="113">
        <v>18.3113764052259</v>
      </c>
    </row>
    <row r="6279" spans="1:7" x14ac:dyDescent="0.25">
      <c r="A6279" s="108" t="str">
        <f t="shared" si="98"/>
        <v>CZ_2014_NATIONAL TOTAL_NOx</v>
      </c>
      <c r="B6279" s="113" t="s">
        <v>144</v>
      </c>
      <c r="C6279" s="113">
        <v>2014</v>
      </c>
      <c r="D6279" s="113" t="s">
        <v>122</v>
      </c>
      <c r="E6279" s="113" t="s">
        <v>199</v>
      </c>
      <c r="F6279" s="113" t="s">
        <v>200</v>
      </c>
      <c r="G6279" s="113">
        <v>214.643101708085</v>
      </c>
    </row>
    <row r="6280" spans="1:7" x14ac:dyDescent="0.25">
      <c r="A6280" s="108" t="str">
        <f t="shared" si="98"/>
        <v>CZ_2014_NATIONAL TOTAL_NMVOC</v>
      </c>
      <c r="B6280" s="113" t="s">
        <v>144</v>
      </c>
      <c r="C6280" s="113">
        <v>2014</v>
      </c>
      <c r="D6280" s="113" t="s">
        <v>122</v>
      </c>
      <c r="E6280" s="113" t="s">
        <v>123</v>
      </c>
      <c r="F6280" s="113" t="s">
        <v>200</v>
      </c>
      <c r="G6280" s="113">
        <v>350.40835828784401</v>
      </c>
    </row>
    <row r="6281" spans="1:7" x14ac:dyDescent="0.25">
      <c r="A6281" s="108" t="str">
        <f t="shared" si="98"/>
        <v>CZ_2014_NATIONAL TOTAL_SOx</v>
      </c>
      <c r="B6281" s="113" t="s">
        <v>144</v>
      </c>
      <c r="C6281" s="113">
        <v>2014</v>
      </c>
      <c r="D6281" s="113" t="s">
        <v>122</v>
      </c>
      <c r="E6281" s="113" t="s">
        <v>201</v>
      </c>
      <c r="F6281" s="113" t="s">
        <v>200</v>
      </c>
      <c r="G6281" s="113">
        <v>134.49074991515101</v>
      </c>
    </row>
    <row r="6282" spans="1:7" x14ac:dyDescent="0.25">
      <c r="A6282" s="108" t="str">
        <f t="shared" si="98"/>
        <v>CZ_2014_NATIONAL TOTAL_NH3</v>
      </c>
      <c r="B6282" s="113" t="s">
        <v>144</v>
      </c>
      <c r="C6282" s="113">
        <v>2014</v>
      </c>
      <c r="D6282" s="113" t="s">
        <v>122</v>
      </c>
      <c r="E6282" s="113" t="s">
        <v>124</v>
      </c>
      <c r="F6282" s="113" t="s">
        <v>200</v>
      </c>
      <c r="G6282" s="113">
        <v>83.322418401107797</v>
      </c>
    </row>
    <row r="6283" spans="1:7" x14ac:dyDescent="0.25">
      <c r="A6283" s="108" t="str">
        <f t="shared" si="98"/>
        <v>CZ_2014_NATIONAL TOTAL_PM2.5</v>
      </c>
      <c r="B6283" s="113" t="s">
        <v>144</v>
      </c>
      <c r="C6283" s="113">
        <v>2014</v>
      </c>
      <c r="D6283" s="113" t="s">
        <v>122</v>
      </c>
      <c r="E6283" s="113" t="s">
        <v>203</v>
      </c>
      <c r="F6283" s="113" t="s">
        <v>200</v>
      </c>
      <c r="G6283" s="113">
        <v>78.984568320732606</v>
      </c>
    </row>
    <row r="6284" spans="1:7" x14ac:dyDescent="0.25">
      <c r="A6284" s="108" t="str">
        <f t="shared" si="98"/>
        <v>CZ_2014_NATIONAL TOTAL_Pb</v>
      </c>
      <c r="B6284" s="113" t="s">
        <v>144</v>
      </c>
      <c r="C6284" s="113">
        <v>2014</v>
      </c>
      <c r="D6284" s="113" t="s">
        <v>122</v>
      </c>
      <c r="E6284" s="113" t="s">
        <v>125</v>
      </c>
      <c r="F6284" s="113" t="s">
        <v>200</v>
      </c>
      <c r="G6284" s="113">
        <v>2.96386363209525E-2</v>
      </c>
    </row>
    <row r="6285" spans="1:7" x14ac:dyDescent="0.25">
      <c r="A6285" s="108" t="str">
        <f t="shared" si="98"/>
        <v>CZ_2014_NATIONAL TOTAL_Cd</v>
      </c>
      <c r="B6285" s="113" t="s">
        <v>144</v>
      </c>
      <c r="C6285" s="113">
        <v>2014</v>
      </c>
      <c r="D6285" s="113" t="s">
        <v>122</v>
      </c>
      <c r="E6285" s="113" t="s">
        <v>126</v>
      </c>
      <c r="F6285" s="113" t="s">
        <v>200</v>
      </c>
      <c r="G6285" s="113">
        <v>1.4137618363808E-3</v>
      </c>
    </row>
    <row r="6286" spans="1:7" x14ac:dyDescent="0.25">
      <c r="A6286" s="108" t="str">
        <f t="shared" si="98"/>
        <v>CZ_2014_NATIONAL TOTAL_Hg</v>
      </c>
      <c r="B6286" s="113" t="s">
        <v>144</v>
      </c>
      <c r="C6286" s="113">
        <v>2014</v>
      </c>
      <c r="D6286" s="113" t="s">
        <v>122</v>
      </c>
      <c r="E6286" s="113" t="s">
        <v>127</v>
      </c>
      <c r="F6286" s="113" t="s">
        <v>200</v>
      </c>
      <c r="G6286" s="113">
        <v>2.4798953905519998E-3</v>
      </c>
    </row>
    <row r="6287" spans="1:7" x14ac:dyDescent="0.25">
      <c r="A6287" s="108" t="str">
        <f t="shared" si="98"/>
        <v>CZ_2014_NATIONAL TOTAL_DIOX</v>
      </c>
      <c r="B6287" s="113" t="s">
        <v>144</v>
      </c>
      <c r="C6287" s="113">
        <v>2014</v>
      </c>
      <c r="D6287" s="113" t="s">
        <v>122</v>
      </c>
      <c r="E6287" s="113" t="s">
        <v>128</v>
      </c>
      <c r="F6287" s="113" t="s">
        <v>200</v>
      </c>
      <c r="G6287" s="150">
        <v>3.7012212194003701E-8</v>
      </c>
    </row>
    <row r="6288" spans="1:7" x14ac:dyDescent="0.25">
      <c r="A6288" s="108" t="str">
        <f t="shared" si="98"/>
        <v>CZ_2014_NATIONAL TOTAL_PAH</v>
      </c>
      <c r="B6288" s="113" t="s">
        <v>144</v>
      </c>
      <c r="C6288" s="113">
        <v>2014</v>
      </c>
      <c r="D6288" s="113" t="s">
        <v>122</v>
      </c>
      <c r="E6288" s="113" t="s">
        <v>129</v>
      </c>
      <c r="F6288" s="113" t="s">
        <v>200</v>
      </c>
      <c r="G6288" s="113">
        <v>5.3878804536343701E-2</v>
      </c>
    </row>
    <row r="6289" spans="1:7" x14ac:dyDescent="0.25">
      <c r="A6289" s="108" t="str">
        <f t="shared" si="98"/>
        <v>CZ_2014_NATIONAL TOTAL_HCB</v>
      </c>
      <c r="B6289" s="113" t="s">
        <v>144</v>
      </c>
      <c r="C6289" s="113">
        <v>2014</v>
      </c>
      <c r="D6289" s="113" t="s">
        <v>122</v>
      </c>
      <c r="E6289" s="113" t="s">
        <v>130</v>
      </c>
      <c r="F6289" s="113" t="s">
        <v>200</v>
      </c>
      <c r="G6289" s="150">
        <v>2.2239348781040401E-5</v>
      </c>
    </row>
    <row r="6290" spans="1:7" x14ac:dyDescent="0.25">
      <c r="A6290" s="108" t="str">
        <f t="shared" si="98"/>
        <v>CZ_2014_NATIONAL TOTAL_PCB</v>
      </c>
      <c r="B6290" s="113" t="s">
        <v>144</v>
      </c>
      <c r="C6290" s="113">
        <v>2014</v>
      </c>
      <c r="D6290" s="113" t="s">
        <v>122</v>
      </c>
      <c r="E6290" s="113" t="s">
        <v>259</v>
      </c>
      <c r="F6290" s="113" t="s">
        <v>200</v>
      </c>
      <c r="G6290" s="150">
        <v>1.70921321975878E-6</v>
      </c>
    </row>
    <row r="6291" spans="1:7" x14ac:dyDescent="0.25">
      <c r="A6291" s="108" t="str">
        <f t="shared" si="98"/>
        <v>CZ_2014_1A3(FS)_NOx</v>
      </c>
      <c r="B6291" s="113" t="s">
        <v>144</v>
      </c>
      <c r="C6291" s="113">
        <v>2014</v>
      </c>
      <c r="D6291" s="113" t="s">
        <v>132</v>
      </c>
      <c r="E6291" s="113" t="s">
        <v>199</v>
      </c>
      <c r="F6291" s="113" t="s">
        <v>200</v>
      </c>
      <c r="G6291" s="113">
        <v>71.195469763934597</v>
      </c>
    </row>
    <row r="6292" spans="1:7" x14ac:dyDescent="0.25">
      <c r="A6292" s="108" t="str">
        <f t="shared" si="98"/>
        <v>CZ_2014_1A3(FS)_NMVOC</v>
      </c>
      <c r="B6292" s="113" t="s">
        <v>144</v>
      </c>
      <c r="C6292" s="113">
        <v>2014</v>
      </c>
      <c r="D6292" s="113" t="s">
        <v>132</v>
      </c>
      <c r="E6292" s="113" t="s">
        <v>123</v>
      </c>
      <c r="F6292" s="113" t="s">
        <v>200</v>
      </c>
      <c r="G6292" s="113">
        <v>17.271298582952401</v>
      </c>
    </row>
    <row r="6293" spans="1:7" x14ac:dyDescent="0.25">
      <c r="A6293" s="108" t="str">
        <f t="shared" si="98"/>
        <v>CZ_2014_1A3(FS)_SOx</v>
      </c>
      <c r="B6293" s="113" t="s">
        <v>144</v>
      </c>
      <c r="C6293" s="113">
        <v>2014</v>
      </c>
      <c r="D6293" s="113" t="s">
        <v>132</v>
      </c>
      <c r="E6293" s="113" t="s">
        <v>201</v>
      </c>
      <c r="F6293" s="113" t="s">
        <v>200</v>
      </c>
      <c r="G6293" s="113">
        <v>0.11790346892385099</v>
      </c>
    </row>
    <row r="6294" spans="1:7" x14ac:dyDescent="0.25">
      <c r="A6294" s="108" t="str">
        <f t="shared" si="98"/>
        <v>CZ_2014_1A3(FS)_NH3</v>
      </c>
      <c r="B6294" s="113" t="s">
        <v>144</v>
      </c>
      <c r="C6294" s="113">
        <v>2014</v>
      </c>
      <c r="D6294" s="113" t="s">
        <v>132</v>
      </c>
      <c r="E6294" s="113" t="s">
        <v>124</v>
      </c>
      <c r="F6294" s="113" t="s">
        <v>200</v>
      </c>
      <c r="G6294" s="113">
        <v>1.18424531624883</v>
      </c>
    </row>
    <row r="6295" spans="1:7" x14ac:dyDescent="0.25">
      <c r="A6295" s="108" t="str">
        <f t="shared" si="98"/>
        <v>CZ_2014_1A3(FS)_PM2.5</v>
      </c>
      <c r="B6295" s="113" t="s">
        <v>144</v>
      </c>
      <c r="C6295" s="113">
        <v>2014</v>
      </c>
      <c r="D6295" s="113" t="s">
        <v>132</v>
      </c>
      <c r="E6295" s="113" t="s">
        <v>203</v>
      </c>
      <c r="F6295" s="113" t="s">
        <v>200</v>
      </c>
      <c r="G6295" s="113">
        <v>3.2575418634204598</v>
      </c>
    </row>
    <row r="6296" spans="1:7" x14ac:dyDescent="0.25">
      <c r="A6296" s="108" t="str">
        <f t="shared" si="98"/>
        <v>CZ_2014_3D_NOx</v>
      </c>
      <c r="B6296" s="113" t="s">
        <v>144</v>
      </c>
      <c r="C6296" s="113">
        <v>2014</v>
      </c>
      <c r="D6296" s="113" t="s">
        <v>206</v>
      </c>
      <c r="E6296" s="113" t="s">
        <v>199</v>
      </c>
      <c r="F6296" s="113" t="s">
        <v>200</v>
      </c>
      <c r="G6296" s="113">
        <v>19.190707059467801</v>
      </c>
    </row>
    <row r="6297" spans="1:7" x14ac:dyDescent="0.25">
      <c r="A6297" s="108" t="str">
        <f t="shared" si="98"/>
        <v>CZ_2015_NATIONAL TOTAL_NOx</v>
      </c>
      <c r="B6297" s="113" t="s">
        <v>144</v>
      </c>
      <c r="C6297" s="113">
        <v>2015</v>
      </c>
      <c r="D6297" s="113" t="s">
        <v>122</v>
      </c>
      <c r="E6297" s="113" t="s">
        <v>199</v>
      </c>
      <c r="F6297" s="113" t="s">
        <v>200</v>
      </c>
      <c r="G6297" s="113">
        <v>209.0001128566</v>
      </c>
    </row>
    <row r="6298" spans="1:7" x14ac:dyDescent="0.25">
      <c r="A6298" s="108" t="str">
        <f t="shared" si="98"/>
        <v>CZ_2015_NATIONAL TOTAL_NMVOC</v>
      </c>
      <c r="B6298" s="113" t="s">
        <v>144</v>
      </c>
      <c r="C6298" s="113">
        <v>2015</v>
      </c>
      <c r="D6298" s="113" t="s">
        <v>122</v>
      </c>
      <c r="E6298" s="113" t="s">
        <v>123</v>
      </c>
      <c r="F6298" s="113" t="s">
        <v>200</v>
      </c>
      <c r="G6298" s="113">
        <v>356.20279198466699</v>
      </c>
    </row>
    <row r="6299" spans="1:7" x14ac:dyDescent="0.25">
      <c r="A6299" s="108" t="str">
        <f t="shared" si="98"/>
        <v>CZ_2015_NATIONAL TOTAL_SOx</v>
      </c>
      <c r="B6299" s="113" t="s">
        <v>144</v>
      </c>
      <c r="C6299" s="113">
        <v>2015</v>
      </c>
      <c r="D6299" s="113" t="s">
        <v>122</v>
      </c>
      <c r="E6299" s="113" t="s">
        <v>201</v>
      </c>
      <c r="F6299" s="113" t="s">
        <v>200</v>
      </c>
      <c r="G6299" s="113">
        <v>129.86349951897401</v>
      </c>
    </row>
    <row r="6300" spans="1:7" x14ac:dyDescent="0.25">
      <c r="A6300" s="108" t="str">
        <f t="shared" si="98"/>
        <v>CZ_2015_NATIONAL TOTAL_NH3</v>
      </c>
      <c r="B6300" s="113" t="s">
        <v>144</v>
      </c>
      <c r="C6300" s="113">
        <v>2015</v>
      </c>
      <c r="D6300" s="113" t="s">
        <v>122</v>
      </c>
      <c r="E6300" s="113" t="s">
        <v>124</v>
      </c>
      <c r="F6300" s="113" t="s">
        <v>200</v>
      </c>
      <c r="G6300" s="113">
        <v>90.111858790669999</v>
      </c>
    </row>
    <row r="6301" spans="1:7" x14ac:dyDescent="0.25">
      <c r="A6301" s="108" t="str">
        <f t="shared" si="98"/>
        <v>CZ_2015_NATIONAL TOTAL_PM2.5</v>
      </c>
      <c r="B6301" s="113" t="s">
        <v>144</v>
      </c>
      <c r="C6301" s="113">
        <v>2015</v>
      </c>
      <c r="D6301" s="113" t="s">
        <v>122</v>
      </c>
      <c r="E6301" s="113" t="s">
        <v>203</v>
      </c>
      <c r="F6301" s="113" t="s">
        <v>200</v>
      </c>
      <c r="G6301" s="113">
        <v>81.437066118045294</v>
      </c>
    </row>
    <row r="6302" spans="1:7" x14ac:dyDescent="0.25">
      <c r="A6302" s="108" t="str">
        <f t="shared" si="98"/>
        <v>CZ_2015_NATIONAL TOTAL_Pb</v>
      </c>
      <c r="B6302" s="113" t="s">
        <v>144</v>
      </c>
      <c r="C6302" s="113">
        <v>2015</v>
      </c>
      <c r="D6302" s="113" t="s">
        <v>122</v>
      </c>
      <c r="E6302" s="113" t="s">
        <v>125</v>
      </c>
      <c r="F6302" s="113" t="s">
        <v>200</v>
      </c>
      <c r="G6302" s="113">
        <v>2.6609142160854801E-2</v>
      </c>
    </row>
    <row r="6303" spans="1:7" x14ac:dyDescent="0.25">
      <c r="A6303" s="108" t="str">
        <f t="shared" si="98"/>
        <v>CZ_2015_NATIONAL TOTAL_Cd</v>
      </c>
      <c r="B6303" s="113" t="s">
        <v>144</v>
      </c>
      <c r="C6303" s="113">
        <v>2015</v>
      </c>
      <c r="D6303" s="113" t="s">
        <v>122</v>
      </c>
      <c r="E6303" s="113" t="s">
        <v>126</v>
      </c>
      <c r="F6303" s="113" t="s">
        <v>200</v>
      </c>
      <c r="G6303" s="113">
        <v>1.3511670706428101E-3</v>
      </c>
    </row>
    <row r="6304" spans="1:7" x14ac:dyDescent="0.25">
      <c r="A6304" s="108" t="str">
        <f t="shared" si="98"/>
        <v>CZ_2015_NATIONAL TOTAL_Hg</v>
      </c>
      <c r="B6304" s="113" t="s">
        <v>144</v>
      </c>
      <c r="C6304" s="113">
        <v>2015</v>
      </c>
      <c r="D6304" s="113" t="s">
        <v>122</v>
      </c>
      <c r="E6304" s="113" t="s">
        <v>127</v>
      </c>
      <c r="F6304" s="113" t="s">
        <v>200</v>
      </c>
      <c r="G6304" s="113">
        <v>2.4276910474102099E-3</v>
      </c>
    </row>
    <row r="6305" spans="1:7" x14ac:dyDescent="0.25">
      <c r="A6305" s="108" t="str">
        <f t="shared" si="98"/>
        <v>CZ_2015_NATIONAL TOTAL_DIOX</v>
      </c>
      <c r="B6305" s="113" t="s">
        <v>144</v>
      </c>
      <c r="C6305" s="113">
        <v>2015</v>
      </c>
      <c r="D6305" s="113" t="s">
        <v>122</v>
      </c>
      <c r="E6305" s="113" t="s">
        <v>128</v>
      </c>
      <c r="F6305" s="113" t="s">
        <v>200</v>
      </c>
      <c r="G6305" s="150">
        <v>3.1332245995655798E-8</v>
      </c>
    </row>
    <row r="6306" spans="1:7" x14ac:dyDescent="0.25">
      <c r="A6306" s="108" t="str">
        <f t="shared" si="98"/>
        <v>CZ_2015_NATIONAL TOTAL_PAH</v>
      </c>
      <c r="B6306" s="113" t="s">
        <v>144</v>
      </c>
      <c r="C6306" s="113">
        <v>2015</v>
      </c>
      <c r="D6306" s="113" t="s">
        <v>122</v>
      </c>
      <c r="E6306" s="113" t="s">
        <v>129</v>
      </c>
      <c r="F6306" s="113" t="s">
        <v>200</v>
      </c>
      <c r="G6306" s="113">
        <v>5.5974330997086902E-2</v>
      </c>
    </row>
    <row r="6307" spans="1:7" x14ac:dyDescent="0.25">
      <c r="A6307" s="108" t="str">
        <f t="shared" si="98"/>
        <v>CZ_2015_NATIONAL TOTAL_HCB</v>
      </c>
      <c r="B6307" s="113" t="s">
        <v>144</v>
      </c>
      <c r="C6307" s="113">
        <v>2015</v>
      </c>
      <c r="D6307" s="113" t="s">
        <v>122</v>
      </c>
      <c r="E6307" s="113" t="s">
        <v>130</v>
      </c>
      <c r="F6307" s="113" t="s">
        <v>200</v>
      </c>
      <c r="G6307" s="150">
        <v>2.5786150085932201E-5</v>
      </c>
    </row>
    <row r="6308" spans="1:7" x14ac:dyDescent="0.25">
      <c r="A6308" s="108" t="str">
        <f t="shared" si="98"/>
        <v>CZ_2015_NATIONAL TOTAL_PCB</v>
      </c>
      <c r="B6308" s="113" t="s">
        <v>144</v>
      </c>
      <c r="C6308" s="113">
        <v>2015</v>
      </c>
      <c r="D6308" s="113" t="s">
        <v>122</v>
      </c>
      <c r="E6308" s="113" t="s">
        <v>259</v>
      </c>
      <c r="F6308" s="113" t="s">
        <v>200</v>
      </c>
      <c r="G6308" s="150">
        <v>1.7516301165904699E-6</v>
      </c>
    </row>
    <row r="6309" spans="1:7" x14ac:dyDescent="0.25">
      <c r="A6309" s="108" t="str">
        <f t="shared" si="98"/>
        <v>CZ_2015_1A3(FS)_NOx</v>
      </c>
      <c r="B6309" s="113" t="s">
        <v>144</v>
      </c>
      <c r="C6309" s="113">
        <v>2015</v>
      </c>
      <c r="D6309" s="113" t="s">
        <v>132</v>
      </c>
      <c r="E6309" s="113" t="s">
        <v>199</v>
      </c>
      <c r="F6309" s="113" t="s">
        <v>200</v>
      </c>
      <c r="G6309" s="113">
        <v>67.274438710554605</v>
      </c>
    </row>
    <row r="6310" spans="1:7" x14ac:dyDescent="0.25">
      <c r="A6310" s="108" t="str">
        <f t="shared" si="98"/>
        <v>CZ_2015_1A3(FS)_NMVOC</v>
      </c>
      <c r="B6310" s="113" t="s">
        <v>144</v>
      </c>
      <c r="C6310" s="113">
        <v>2015</v>
      </c>
      <c r="D6310" s="113" t="s">
        <v>132</v>
      </c>
      <c r="E6310" s="113" t="s">
        <v>123</v>
      </c>
      <c r="F6310" s="113" t="s">
        <v>200</v>
      </c>
      <c r="G6310" s="113">
        <v>16.882427776491401</v>
      </c>
    </row>
    <row r="6311" spans="1:7" x14ac:dyDescent="0.25">
      <c r="A6311" s="108" t="str">
        <f t="shared" si="98"/>
        <v>CZ_2015_1A3(FS)_SOx</v>
      </c>
      <c r="B6311" s="113" t="s">
        <v>144</v>
      </c>
      <c r="C6311" s="113">
        <v>2015</v>
      </c>
      <c r="D6311" s="113" t="s">
        <v>132</v>
      </c>
      <c r="E6311" s="113" t="s">
        <v>201</v>
      </c>
      <c r="F6311" s="113" t="s">
        <v>200</v>
      </c>
      <c r="G6311" s="113">
        <v>0.122187909148398</v>
      </c>
    </row>
    <row r="6312" spans="1:7" x14ac:dyDescent="0.25">
      <c r="A6312" s="108" t="str">
        <f t="shared" si="98"/>
        <v>CZ_2015_1A3(FS)_NH3</v>
      </c>
      <c r="B6312" s="113" t="s">
        <v>144</v>
      </c>
      <c r="C6312" s="113">
        <v>2015</v>
      </c>
      <c r="D6312" s="113" t="s">
        <v>132</v>
      </c>
      <c r="E6312" s="113" t="s">
        <v>124</v>
      </c>
      <c r="F6312" s="113" t="s">
        <v>200</v>
      </c>
      <c r="G6312" s="113">
        <v>1.14175815641122</v>
      </c>
    </row>
    <row r="6313" spans="1:7" x14ac:dyDescent="0.25">
      <c r="A6313" s="108" t="str">
        <f t="shared" si="98"/>
        <v>CZ_2015_1A3(FS)_PM2.5</v>
      </c>
      <c r="B6313" s="113" t="s">
        <v>144</v>
      </c>
      <c r="C6313" s="113">
        <v>2015</v>
      </c>
      <c r="D6313" s="113" t="s">
        <v>132</v>
      </c>
      <c r="E6313" s="113" t="s">
        <v>203</v>
      </c>
      <c r="F6313" s="113" t="s">
        <v>200</v>
      </c>
      <c r="G6313" s="113">
        <v>3.1571393858868699</v>
      </c>
    </row>
    <row r="6314" spans="1:7" x14ac:dyDescent="0.25">
      <c r="A6314" s="108" t="str">
        <f t="shared" si="98"/>
        <v>CZ_2015_3D_NOx</v>
      </c>
      <c r="B6314" s="113" t="s">
        <v>144</v>
      </c>
      <c r="C6314" s="113">
        <v>2015</v>
      </c>
      <c r="D6314" s="113" t="s">
        <v>206</v>
      </c>
      <c r="E6314" s="113" t="s">
        <v>199</v>
      </c>
      <c r="F6314" s="113" t="s">
        <v>200</v>
      </c>
      <c r="G6314" s="113">
        <v>21.138468638087001</v>
      </c>
    </row>
    <row r="6315" spans="1:7" x14ac:dyDescent="0.25">
      <c r="A6315" s="108" t="str">
        <f t="shared" si="98"/>
        <v>CZ_2016_NATIONAL TOTAL_NOx</v>
      </c>
      <c r="B6315" s="113" t="s">
        <v>144</v>
      </c>
      <c r="C6315" s="113">
        <v>2016</v>
      </c>
      <c r="D6315" s="113" t="s">
        <v>122</v>
      </c>
      <c r="E6315" s="113" t="s">
        <v>199</v>
      </c>
      <c r="F6315" s="113" t="s">
        <v>200</v>
      </c>
      <c r="G6315" s="113">
        <v>199.25821118453101</v>
      </c>
    </row>
    <row r="6316" spans="1:7" x14ac:dyDescent="0.25">
      <c r="A6316" s="108" t="str">
        <f t="shared" si="98"/>
        <v>CZ_2016_NATIONAL TOTAL_NMVOC</v>
      </c>
      <c r="B6316" s="113" t="s">
        <v>144</v>
      </c>
      <c r="C6316" s="113">
        <v>2016</v>
      </c>
      <c r="D6316" s="113" t="s">
        <v>122</v>
      </c>
      <c r="E6316" s="113" t="s">
        <v>123</v>
      </c>
      <c r="F6316" s="113" t="s">
        <v>200</v>
      </c>
      <c r="G6316" s="113">
        <v>348.48118848657998</v>
      </c>
    </row>
    <row r="6317" spans="1:7" x14ac:dyDescent="0.25">
      <c r="A6317" s="108" t="str">
        <f t="shared" si="98"/>
        <v>CZ_2016_NATIONAL TOTAL_SOx</v>
      </c>
      <c r="B6317" s="113" t="s">
        <v>144</v>
      </c>
      <c r="C6317" s="113">
        <v>2016</v>
      </c>
      <c r="D6317" s="113" t="s">
        <v>122</v>
      </c>
      <c r="E6317" s="113" t="s">
        <v>201</v>
      </c>
      <c r="F6317" s="113" t="s">
        <v>200</v>
      </c>
      <c r="G6317" s="113">
        <v>115.630721449753</v>
      </c>
    </row>
    <row r="6318" spans="1:7" x14ac:dyDescent="0.25">
      <c r="A6318" s="108" t="str">
        <f t="shared" si="98"/>
        <v>CZ_2016_NATIONAL TOTAL_NH3</v>
      </c>
      <c r="B6318" s="113" t="s">
        <v>144</v>
      </c>
      <c r="C6318" s="113">
        <v>2016</v>
      </c>
      <c r="D6318" s="113" t="s">
        <v>122</v>
      </c>
      <c r="E6318" s="113" t="s">
        <v>124</v>
      </c>
      <c r="F6318" s="113" t="s">
        <v>200</v>
      </c>
      <c r="G6318" s="113">
        <v>93.021021340645802</v>
      </c>
    </row>
    <row r="6319" spans="1:7" x14ac:dyDescent="0.25">
      <c r="A6319" s="108" t="str">
        <f t="shared" si="98"/>
        <v>CZ_2016_NATIONAL TOTAL_PM2.5</v>
      </c>
      <c r="B6319" s="113" t="s">
        <v>144</v>
      </c>
      <c r="C6319" s="113">
        <v>2016</v>
      </c>
      <c r="D6319" s="113" t="s">
        <v>122</v>
      </c>
      <c r="E6319" s="113" t="s">
        <v>203</v>
      </c>
      <c r="F6319" s="113" t="s">
        <v>200</v>
      </c>
      <c r="G6319" s="113">
        <v>78.246897051698994</v>
      </c>
    </row>
    <row r="6320" spans="1:7" x14ac:dyDescent="0.25">
      <c r="A6320" s="108" t="str">
        <f t="shared" si="98"/>
        <v>CZ_2016_NATIONAL TOTAL_Pb</v>
      </c>
      <c r="B6320" s="113" t="s">
        <v>144</v>
      </c>
      <c r="C6320" s="113">
        <v>2016</v>
      </c>
      <c r="D6320" s="113" t="s">
        <v>122</v>
      </c>
      <c r="E6320" s="113" t="s">
        <v>125</v>
      </c>
      <c r="F6320" s="113" t="s">
        <v>200</v>
      </c>
      <c r="G6320" s="113">
        <v>2.3578598468247499E-2</v>
      </c>
    </row>
    <row r="6321" spans="1:7" x14ac:dyDescent="0.25">
      <c r="A6321" s="108" t="str">
        <f t="shared" si="98"/>
        <v>CZ_2016_NATIONAL TOTAL_Cd</v>
      </c>
      <c r="B6321" s="113" t="s">
        <v>144</v>
      </c>
      <c r="C6321" s="113">
        <v>2016</v>
      </c>
      <c r="D6321" s="113" t="s">
        <v>122</v>
      </c>
      <c r="E6321" s="113" t="s">
        <v>126</v>
      </c>
      <c r="F6321" s="113" t="s">
        <v>200</v>
      </c>
      <c r="G6321" s="113">
        <v>1.32142435111955E-3</v>
      </c>
    </row>
    <row r="6322" spans="1:7" x14ac:dyDescent="0.25">
      <c r="A6322" s="108" t="str">
        <f t="shared" si="98"/>
        <v>CZ_2016_NATIONAL TOTAL_Hg</v>
      </c>
      <c r="B6322" s="113" t="s">
        <v>144</v>
      </c>
      <c r="C6322" s="113">
        <v>2016</v>
      </c>
      <c r="D6322" s="113" t="s">
        <v>122</v>
      </c>
      <c r="E6322" s="113" t="s">
        <v>127</v>
      </c>
      <c r="F6322" s="113" t="s">
        <v>200</v>
      </c>
      <c r="G6322" s="113">
        <v>2.3615421353370002E-3</v>
      </c>
    </row>
    <row r="6323" spans="1:7" x14ac:dyDescent="0.25">
      <c r="A6323" s="108" t="str">
        <f t="shared" si="98"/>
        <v>CZ_2016_NATIONAL TOTAL_DIOX</v>
      </c>
      <c r="B6323" s="113" t="s">
        <v>144</v>
      </c>
      <c r="C6323" s="113">
        <v>2016</v>
      </c>
      <c r="D6323" s="113" t="s">
        <v>122</v>
      </c>
      <c r="E6323" s="113" t="s">
        <v>128</v>
      </c>
      <c r="F6323" s="113" t="s">
        <v>200</v>
      </c>
      <c r="G6323" s="150">
        <v>2.1838199431477601E-8</v>
      </c>
    </row>
    <row r="6324" spans="1:7" x14ac:dyDescent="0.25">
      <c r="A6324" s="108" t="str">
        <f t="shared" si="98"/>
        <v>CZ_2016_NATIONAL TOTAL_PAH</v>
      </c>
      <c r="B6324" s="113" t="s">
        <v>144</v>
      </c>
      <c r="C6324" s="113">
        <v>2016</v>
      </c>
      <c r="D6324" s="113" t="s">
        <v>122</v>
      </c>
      <c r="E6324" s="113" t="s">
        <v>129</v>
      </c>
      <c r="F6324" s="113" t="s">
        <v>200</v>
      </c>
      <c r="G6324" s="113">
        <v>5.46067612614652E-2</v>
      </c>
    </row>
    <row r="6325" spans="1:7" x14ac:dyDescent="0.25">
      <c r="A6325" s="108" t="str">
        <f t="shared" si="98"/>
        <v>CZ_2016_NATIONAL TOTAL_HCB</v>
      </c>
      <c r="B6325" s="113" t="s">
        <v>144</v>
      </c>
      <c r="C6325" s="113">
        <v>2016</v>
      </c>
      <c r="D6325" s="113" t="s">
        <v>122</v>
      </c>
      <c r="E6325" s="113" t="s">
        <v>130</v>
      </c>
      <c r="F6325" s="113" t="s">
        <v>200</v>
      </c>
      <c r="G6325" s="150">
        <v>2.47129219186078E-5</v>
      </c>
    </row>
    <row r="6326" spans="1:7" x14ac:dyDescent="0.25">
      <c r="A6326" s="108" t="str">
        <f t="shared" si="98"/>
        <v>CZ_2016_NATIONAL TOTAL_PCB</v>
      </c>
      <c r="B6326" s="113" t="s">
        <v>144</v>
      </c>
      <c r="C6326" s="113">
        <v>2016</v>
      </c>
      <c r="D6326" s="113" t="s">
        <v>122</v>
      </c>
      <c r="E6326" s="113" t="s">
        <v>259</v>
      </c>
      <c r="F6326" s="113" t="s">
        <v>200</v>
      </c>
      <c r="G6326" s="150">
        <v>1.75094119882989E-6</v>
      </c>
    </row>
    <row r="6327" spans="1:7" x14ac:dyDescent="0.25">
      <c r="A6327" s="108" t="str">
        <f t="shared" si="98"/>
        <v>CZ_2016_1A3(FS)_NOx</v>
      </c>
      <c r="B6327" s="113" t="s">
        <v>144</v>
      </c>
      <c r="C6327" s="113">
        <v>2016</v>
      </c>
      <c r="D6327" s="113" t="s">
        <v>132</v>
      </c>
      <c r="E6327" s="113" t="s">
        <v>199</v>
      </c>
      <c r="F6327" s="113" t="s">
        <v>200</v>
      </c>
      <c r="G6327" s="113">
        <v>63.763447677316201</v>
      </c>
    </row>
    <row r="6328" spans="1:7" x14ac:dyDescent="0.25">
      <c r="A6328" s="108" t="str">
        <f t="shared" si="98"/>
        <v>CZ_2016_1A3(FS)_NMVOC</v>
      </c>
      <c r="B6328" s="113" t="s">
        <v>144</v>
      </c>
      <c r="C6328" s="113">
        <v>2016</v>
      </c>
      <c r="D6328" s="113" t="s">
        <v>132</v>
      </c>
      <c r="E6328" s="113" t="s">
        <v>123</v>
      </c>
      <c r="F6328" s="113" t="s">
        <v>200</v>
      </c>
      <c r="G6328" s="113">
        <v>15.3597146975507</v>
      </c>
    </row>
    <row r="6329" spans="1:7" x14ac:dyDescent="0.25">
      <c r="A6329" s="108" t="str">
        <f t="shared" si="98"/>
        <v>CZ_2016_1A3(FS)_SOx</v>
      </c>
      <c r="B6329" s="113" t="s">
        <v>144</v>
      </c>
      <c r="C6329" s="113">
        <v>2016</v>
      </c>
      <c r="D6329" s="113" t="s">
        <v>132</v>
      </c>
      <c r="E6329" s="113" t="s">
        <v>201</v>
      </c>
      <c r="F6329" s="113" t="s">
        <v>200</v>
      </c>
      <c r="G6329" s="113">
        <v>0.126475186686892</v>
      </c>
    </row>
    <row r="6330" spans="1:7" x14ac:dyDescent="0.25">
      <c r="A6330" s="108" t="str">
        <f t="shared" si="98"/>
        <v>CZ_2016_1A3(FS)_NH3</v>
      </c>
      <c r="B6330" s="113" t="s">
        <v>144</v>
      </c>
      <c r="C6330" s="113">
        <v>2016</v>
      </c>
      <c r="D6330" s="113" t="s">
        <v>132</v>
      </c>
      <c r="E6330" s="113" t="s">
        <v>124</v>
      </c>
      <c r="F6330" s="113" t="s">
        <v>200</v>
      </c>
      <c r="G6330" s="113">
        <v>1.1065821649701699</v>
      </c>
    </row>
    <row r="6331" spans="1:7" x14ac:dyDescent="0.25">
      <c r="A6331" s="108" t="str">
        <f t="shared" si="98"/>
        <v>CZ_2016_1A3(FS)_PM2.5</v>
      </c>
      <c r="B6331" s="113" t="s">
        <v>144</v>
      </c>
      <c r="C6331" s="113">
        <v>2016</v>
      </c>
      <c r="D6331" s="113" t="s">
        <v>132</v>
      </c>
      <c r="E6331" s="113" t="s">
        <v>203</v>
      </c>
      <c r="F6331" s="113" t="s">
        <v>200</v>
      </c>
      <c r="G6331" s="113">
        <v>3.07480610565336</v>
      </c>
    </row>
    <row r="6332" spans="1:7" x14ac:dyDescent="0.25">
      <c r="A6332" s="108" t="str">
        <f t="shared" si="98"/>
        <v>CZ_2016_3D_NOx</v>
      </c>
      <c r="B6332" s="113" t="s">
        <v>144</v>
      </c>
      <c r="C6332" s="113">
        <v>2016</v>
      </c>
      <c r="D6332" s="113" t="s">
        <v>206</v>
      </c>
      <c r="E6332" s="113" t="s">
        <v>199</v>
      </c>
      <c r="F6332" s="113" t="s">
        <v>200</v>
      </c>
      <c r="G6332" s="113">
        <v>21.142550145806499</v>
      </c>
    </row>
    <row r="6333" spans="1:7" x14ac:dyDescent="0.25">
      <c r="A6333" s="108" t="str">
        <f t="shared" si="98"/>
        <v>CZ_2017_NATIONAL TOTAL_NOx</v>
      </c>
      <c r="B6333" s="113" t="s">
        <v>144</v>
      </c>
      <c r="C6333" s="113">
        <v>2017</v>
      </c>
      <c r="D6333" s="113" t="s">
        <v>122</v>
      </c>
      <c r="E6333" s="113" t="s">
        <v>199</v>
      </c>
      <c r="F6333" s="113" t="s">
        <v>200</v>
      </c>
      <c r="G6333" s="113">
        <v>194.91864429066101</v>
      </c>
    </row>
    <row r="6334" spans="1:7" x14ac:dyDescent="0.25">
      <c r="A6334" s="108" t="str">
        <f t="shared" si="98"/>
        <v>CZ_2017_NATIONAL TOTAL_NMVOC</v>
      </c>
      <c r="B6334" s="113" t="s">
        <v>144</v>
      </c>
      <c r="C6334" s="113">
        <v>2017</v>
      </c>
      <c r="D6334" s="113" t="s">
        <v>122</v>
      </c>
      <c r="E6334" s="113" t="s">
        <v>123</v>
      </c>
      <c r="F6334" s="113" t="s">
        <v>200</v>
      </c>
      <c r="G6334" s="113">
        <v>343.75452071398001</v>
      </c>
    </row>
    <row r="6335" spans="1:7" x14ac:dyDescent="0.25">
      <c r="A6335" s="108" t="str">
        <f t="shared" si="98"/>
        <v>CZ_2017_NATIONAL TOTAL_SOx</v>
      </c>
      <c r="B6335" s="113" t="s">
        <v>144</v>
      </c>
      <c r="C6335" s="113">
        <v>2017</v>
      </c>
      <c r="D6335" s="113" t="s">
        <v>122</v>
      </c>
      <c r="E6335" s="113" t="s">
        <v>201</v>
      </c>
      <c r="F6335" s="113" t="s">
        <v>200</v>
      </c>
      <c r="G6335" s="113">
        <v>109.73205536704</v>
      </c>
    </row>
    <row r="6336" spans="1:7" x14ac:dyDescent="0.25">
      <c r="A6336" s="108" t="str">
        <f t="shared" si="98"/>
        <v>CZ_2017_NATIONAL TOTAL_NH3</v>
      </c>
      <c r="B6336" s="113" t="s">
        <v>144</v>
      </c>
      <c r="C6336" s="113">
        <v>2017</v>
      </c>
      <c r="D6336" s="113" t="s">
        <v>122</v>
      </c>
      <c r="E6336" s="113" t="s">
        <v>124</v>
      </c>
      <c r="F6336" s="113" t="s">
        <v>200</v>
      </c>
      <c r="G6336" s="113">
        <v>89.583051369841101</v>
      </c>
    </row>
    <row r="6337" spans="1:7" x14ac:dyDescent="0.25">
      <c r="A6337" s="108" t="str">
        <f t="shared" si="98"/>
        <v>CZ_2017_NATIONAL TOTAL_PM2.5</v>
      </c>
      <c r="B6337" s="113" t="s">
        <v>144</v>
      </c>
      <c r="C6337" s="113">
        <v>2017</v>
      </c>
      <c r="D6337" s="113" t="s">
        <v>122</v>
      </c>
      <c r="E6337" s="113" t="s">
        <v>203</v>
      </c>
      <c r="F6337" s="113" t="s">
        <v>200</v>
      </c>
      <c r="G6337" s="113">
        <v>76.264869941874807</v>
      </c>
    </row>
    <row r="6338" spans="1:7" x14ac:dyDescent="0.25">
      <c r="A6338" s="108" t="str">
        <f t="shared" ref="A6338:A6401" si="99">CONCATENATE(B6338,"_",C6338,"_",D6338,"_",E6338)</f>
        <v>CZ_2017_NATIONAL TOTAL_Pb</v>
      </c>
      <c r="B6338" s="113" t="s">
        <v>144</v>
      </c>
      <c r="C6338" s="113">
        <v>2017</v>
      </c>
      <c r="D6338" s="113" t="s">
        <v>122</v>
      </c>
      <c r="E6338" s="113" t="s">
        <v>125</v>
      </c>
      <c r="F6338" s="113" t="s">
        <v>200</v>
      </c>
      <c r="G6338" s="113">
        <v>2.3769895695649999E-2</v>
      </c>
    </row>
    <row r="6339" spans="1:7" x14ac:dyDescent="0.25">
      <c r="A6339" s="108" t="str">
        <f t="shared" si="99"/>
        <v>CZ_2017_NATIONAL TOTAL_Cd</v>
      </c>
      <c r="B6339" s="113" t="s">
        <v>144</v>
      </c>
      <c r="C6339" s="113">
        <v>2017</v>
      </c>
      <c r="D6339" s="113" t="s">
        <v>122</v>
      </c>
      <c r="E6339" s="113" t="s">
        <v>126</v>
      </c>
      <c r="F6339" s="113" t="s">
        <v>200</v>
      </c>
      <c r="G6339" s="113">
        <v>1.3005140920655401E-3</v>
      </c>
    </row>
    <row r="6340" spans="1:7" x14ac:dyDescent="0.25">
      <c r="A6340" s="108" t="str">
        <f t="shared" si="99"/>
        <v>CZ_2017_NATIONAL TOTAL_Hg</v>
      </c>
      <c r="B6340" s="113" t="s">
        <v>144</v>
      </c>
      <c r="C6340" s="113">
        <v>2017</v>
      </c>
      <c r="D6340" s="113" t="s">
        <v>122</v>
      </c>
      <c r="E6340" s="113" t="s">
        <v>127</v>
      </c>
      <c r="F6340" s="113" t="s">
        <v>200</v>
      </c>
      <c r="G6340" s="113">
        <v>2.3061019152905799E-3</v>
      </c>
    </row>
    <row r="6341" spans="1:7" x14ac:dyDescent="0.25">
      <c r="A6341" s="108" t="str">
        <f t="shared" si="99"/>
        <v>CZ_2017_NATIONAL TOTAL_DIOX</v>
      </c>
      <c r="B6341" s="113" t="s">
        <v>144</v>
      </c>
      <c r="C6341" s="113">
        <v>2017</v>
      </c>
      <c r="D6341" s="113" t="s">
        <v>122</v>
      </c>
      <c r="E6341" s="113" t="s">
        <v>128</v>
      </c>
      <c r="F6341" s="113" t="s">
        <v>200</v>
      </c>
      <c r="G6341" s="150">
        <v>2.0333375245059802E-8</v>
      </c>
    </row>
    <row r="6342" spans="1:7" x14ac:dyDescent="0.25">
      <c r="A6342" s="108" t="str">
        <f t="shared" si="99"/>
        <v>CZ_2017_NATIONAL TOTAL_PAH</v>
      </c>
      <c r="B6342" s="113" t="s">
        <v>144</v>
      </c>
      <c r="C6342" s="113">
        <v>2017</v>
      </c>
      <c r="D6342" s="113" t="s">
        <v>122</v>
      </c>
      <c r="E6342" s="113" t="s">
        <v>129</v>
      </c>
      <c r="F6342" s="113" t="s">
        <v>200</v>
      </c>
      <c r="G6342" s="113">
        <v>5.3684769731098203E-2</v>
      </c>
    </row>
    <row r="6343" spans="1:7" x14ac:dyDescent="0.25">
      <c r="A6343" s="108" t="str">
        <f t="shared" si="99"/>
        <v>CZ_2017_NATIONAL TOTAL_HCB</v>
      </c>
      <c r="B6343" s="113" t="s">
        <v>144</v>
      </c>
      <c r="C6343" s="113">
        <v>2017</v>
      </c>
      <c r="D6343" s="113" t="s">
        <v>122</v>
      </c>
      <c r="E6343" s="113" t="s">
        <v>130</v>
      </c>
      <c r="F6343" s="113" t="s">
        <v>200</v>
      </c>
      <c r="G6343" s="150">
        <v>2.2246240462730799E-5</v>
      </c>
    </row>
    <row r="6344" spans="1:7" x14ac:dyDescent="0.25">
      <c r="A6344" s="108" t="str">
        <f t="shared" si="99"/>
        <v>CZ_2017_NATIONAL TOTAL_PCB</v>
      </c>
      <c r="B6344" s="113" t="s">
        <v>144</v>
      </c>
      <c r="C6344" s="113">
        <v>2017</v>
      </c>
      <c r="D6344" s="113" t="s">
        <v>122</v>
      </c>
      <c r="E6344" s="113" t="s">
        <v>259</v>
      </c>
      <c r="F6344" s="113" t="s">
        <v>200</v>
      </c>
      <c r="G6344" s="150">
        <v>1.69183167408803E-6</v>
      </c>
    </row>
    <row r="6345" spans="1:7" x14ac:dyDescent="0.25">
      <c r="A6345" s="108" t="str">
        <f t="shared" si="99"/>
        <v>CZ_2017_1A3(FS)_NOx</v>
      </c>
      <c r="B6345" s="113" t="s">
        <v>144</v>
      </c>
      <c r="C6345" s="113">
        <v>2017</v>
      </c>
      <c r="D6345" s="113" t="s">
        <v>132</v>
      </c>
      <c r="E6345" s="113" t="s">
        <v>199</v>
      </c>
      <c r="F6345" s="113" t="s">
        <v>200</v>
      </c>
      <c r="G6345" s="113">
        <v>62.915343037438397</v>
      </c>
    </row>
    <row r="6346" spans="1:7" x14ac:dyDescent="0.25">
      <c r="A6346" s="108" t="str">
        <f t="shared" si="99"/>
        <v>CZ_2017_1A3(FS)_NMVOC</v>
      </c>
      <c r="B6346" s="113" t="s">
        <v>144</v>
      </c>
      <c r="C6346" s="113">
        <v>2017</v>
      </c>
      <c r="D6346" s="113" t="s">
        <v>132</v>
      </c>
      <c r="E6346" s="113" t="s">
        <v>123</v>
      </c>
      <c r="F6346" s="113" t="s">
        <v>200</v>
      </c>
      <c r="G6346" s="113">
        <v>15.160308928974899</v>
      </c>
    </row>
    <row r="6347" spans="1:7" x14ac:dyDescent="0.25">
      <c r="A6347" s="108" t="str">
        <f t="shared" si="99"/>
        <v>CZ_2017_1A3(FS)_SOx</v>
      </c>
      <c r="B6347" s="113" t="s">
        <v>144</v>
      </c>
      <c r="C6347" s="113">
        <v>2017</v>
      </c>
      <c r="D6347" s="113" t="s">
        <v>132</v>
      </c>
      <c r="E6347" s="113" t="s">
        <v>201</v>
      </c>
      <c r="F6347" s="113" t="s">
        <v>200</v>
      </c>
      <c r="G6347" s="113">
        <v>0.12951314698759001</v>
      </c>
    </row>
    <row r="6348" spans="1:7" x14ac:dyDescent="0.25">
      <c r="A6348" s="108" t="str">
        <f t="shared" si="99"/>
        <v>CZ_2017_1A3(FS)_NH3</v>
      </c>
      <c r="B6348" s="113" t="s">
        <v>144</v>
      </c>
      <c r="C6348" s="113">
        <v>2017</v>
      </c>
      <c r="D6348" s="113" t="s">
        <v>132</v>
      </c>
      <c r="E6348" s="113" t="s">
        <v>124</v>
      </c>
      <c r="F6348" s="113" t="s">
        <v>200</v>
      </c>
      <c r="G6348" s="113">
        <v>1.0360680250696299</v>
      </c>
    </row>
    <row r="6349" spans="1:7" x14ac:dyDescent="0.25">
      <c r="A6349" s="108" t="str">
        <f t="shared" si="99"/>
        <v>CZ_2017_1A3(FS)_PM2.5</v>
      </c>
      <c r="B6349" s="113" t="s">
        <v>144</v>
      </c>
      <c r="C6349" s="113">
        <v>2017</v>
      </c>
      <c r="D6349" s="113" t="s">
        <v>132</v>
      </c>
      <c r="E6349" s="113" t="s">
        <v>203</v>
      </c>
      <c r="F6349" s="113" t="s">
        <v>200</v>
      </c>
      <c r="G6349" s="113">
        <v>3.1065201151520001</v>
      </c>
    </row>
    <row r="6350" spans="1:7" x14ac:dyDescent="0.25">
      <c r="A6350" s="108" t="str">
        <f t="shared" si="99"/>
        <v>CZ_2017_3D_NOx</v>
      </c>
      <c r="B6350" s="113" t="s">
        <v>144</v>
      </c>
      <c r="C6350" s="113">
        <v>2017</v>
      </c>
      <c r="D6350" s="113" t="s">
        <v>206</v>
      </c>
      <c r="E6350" s="113" t="s">
        <v>199</v>
      </c>
      <c r="F6350" s="113" t="s">
        <v>200</v>
      </c>
      <c r="G6350" s="113">
        <v>20.959598856812299</v>
      </c>
    </row>
    <row r="6351" spans="1:7" x14ac:dyDescent="0.25">
      <c r="A6351" s="108" t="str">
        <f t="shared" si="99"/>
        <v>CZ_2018_NATIONAL TOTAL_NOx</v>
      </c>
      <c r="B6351" s="113" t="s">
        <v>144</v>
      </c>
      <c r="C6351" s="113">
        <v>2018</v>
      </c>
      <c r="D6351" s="113" t="s">
        <v>122</v>
      </c>
      <c r="E6351" s="113" t="s">
        <v>199</v>
      </c>
      <c r="F6351" s="113" t="s">
        <v>200</v>
      </c>
      <c r="G6351" s="113">
        <v>187.32099916844001</v>
      </c>
    </row>
    <row r="6352" spans="1:7" x14ac:dyDescent="0.25">
      <c r="A6352" s="108" t="str">
        <f t="shared" si="99"/>
        <v>CZ_2018_NATIONAL TOTAL_NMVOC</v>
      </c>
      <c r="B6352" s="113" t="s">
        <v>144</v>
      </c>
      <c r="C6352" s="113">
        <v>2018</v>
      </c>
      <c r="D6352" s="113" t="s">
        <v>122</v>
      </c>
      <c r="E6352" s="113" t="s">
        <v>123</v>
      </c>
      <c r="F6352" s="113" t="s">
        <v>200</v>
      </c>
      <c r="G6352" s="113">
        <v>334.881751275152</v>
      </c>
    </row>
    <row r="6353" spans="1:7" x14ac:dyDescent="0.25">
      <c r="A6353" s="108" t="str">
        <f t="shared" si="99"/>
        <v>CZ_2018_NATIONAL TOTAL_SOx</v>
      </c>
      <c r="B6353" s="113" t="s">
        <v>144</v>
      </c>
      <c r="C6353" s="113">
        <v>2018</v>
      </c>
      <c r="D6353" s="113" t="s">
        <v>122</v>
      </c>
      <c r="E6353" s="113" t="s">
        <v>201</v>
      </c>
      <c r="F6353" s="113" t="s">
        <v>200</v>
      </c>
      <c r="G6353" s="113">
        <v>96.5788190747691</v>
      </c>
    </row>
    <row r="6354" spans="1:7" x14ac:dyDescent="0.25">
      <c r="A6354" s="108" t="str">
        <f t="shared" si="99"/>
        <v>CZ_2018_NATIONAL TOTAL_NH3</v>
      </c>
      <c r="B6354" s="113" t="s">
        <v>144</v>
      </c>
      <c r="C6354" s="113">
        <v>2018</v>
      </c>
      <c r="D6354" s="113" t="s">
        <v>122</v>
      </c>
      <c r="E6354" s="113" t="s">
        <v>124</v>
      </c>
      <c r="F6354" s="113" t="s">
        <v>200</v>
      </c>
      <c r="G6354" s="113">
        <v>85.327830178943998</v>
      </c>
    </row>
    <row r="6355" spans="1:7" x14ac:dyDescent="0.25">
      <c r="A6355" s="108" t="str">
        <f t="shared" si="99"/>
        <v>CZ_2018_NATIONAL TOTAL_PM2.5</v>
      </c>
      <c r="B6355" s="113" t="s">
        <v>144</v>
      </c>
      <c r="C6355" s="113">
        <v>2018</v>
      </c>
      <c r="D6355" s="113" t="s">
        <v>122</v>
      </c>
      <c r="E6355" s="113" t="s">
        <v>203</v>
      </c>
      <c r="F6355" s="113" t="s">
        <v>200</v>
      </c>
      <c r="G6355" s="113">
        <v>71.154891478831502</v>
      </c>
    </row>
    <row r="6356" spans="1:7" x14ac:dyDescent="0.25">
      <c r="A6356" s="108" t="str">
        <f t="shared" si="99"/>
        <v>CZ_2018_NATIONAL TOTAL_Pb</v>
      </c>
      <c r="B6356" s="113" t="s">
        <v>144</v>
      </c>
      <c r="C6356" s="113">
        <v>2018</v>
      </c>
      <c r="D6356" s="113" t="s">
        <v>122</v>
      </c>
      <c r="E6356" s="113" t="s">
        <v>125</v>
      </c>
      <c r="F6356" s="113" t="s">
        <v>200</v>
      </c>
      <c r="G6356" s="113">
        <v>2.4645789265958298E-2</v>
      </c>
    </row>
    <row r="6357" spans="1:7" x14ac:dyDescent="0.25">
      <c r="A6357" s="108" t="str">
        <f t="shared" si="99"/>
        <v>CZ_2018_NATIONAL TOTAL_Cd</v>
      </c>
      <c r="B6357" s="113" t="s">
        <v>144</v>
      </c>
      <c r="C6357" s="113">
        <v>2018</v>
      </c>
      <c r="D6357" s="113" t="s">
        <v>122</v>
      </c>
      <c r="E6357" s="113" t="s">
        <v>126</v>
      </c>
      <c r="F6357" s="113" t="s">
        <v>200</v>
      </c>
      <c r="G6357" s="113">
        <v>1.3396854469426901E-3</v>
      </c>
    </row>
    <row r="6358" spans="1:7" x14ac:dyDescent="0.25">
      <c r="A6358" s="108" t="str">
        <f t="shared" si="99"/>
        <v>CZ_2018_NATIONAL TOTAL_Hg</v>
      </c>
      <c r="B6358" s="113" t="s">
        <v>144</v>
      </c>
      <c r="C6358" s="113">
        <v>2018</v>
      </c>
      <c r="D6358" s="113" t="s">
        <v>122</v>
      </c>
      <c r="E6358" s="113" t="s">
        <v>127</v>
      </c>
      <c r="F6358" s="113" t="s">
        <v>200</v>
      </c>
      <c r="G6358" s="113">
        <v>2.3642938638833602E-3</v>
      </c>
    </row>
    <row r="6359" spans="1:7" x14ac:dyDescent="0.25">
      <c r="A6359" s="108" t="str">
        <f t="shared" si="99"/>
        <v>CZ_2018_NATIONAL TOTAL_DIOX</v>
      </c>
      <c r="B6359" s="113" t="s">
        <v>144</v>
      </c>
      <c r="C6359" s="113">
        <v>2018</v>
      </c>
      <c r="D6359" s="113" t="s">
        <v>122</v>
      </c>
      <c r="E6359" s="113" t="s">
        <v>128</v>
      </c>
      <c r="F6359" s="113" t="s">
        <v>200</v>
      </c>
      <c r="G6359" s="150">
        <v>2.0729269384252499E-8</v>
      </c>
    </row>
    <row r="6360" spans="1:7" x14ac:dyDescent="0.25">
      <c r="A6360" s="108" t="str">
        <f t="shared" si="99"/>
        <v>CZ_2018_NATIONAL TOTAL_PAH</v>
      </c>
      <c r="B6360" s="113" t="s">
        <v>144</v>
      </c>
      <c r="C6360" s="113">
        <v>2018</v>
      </c>
      <c r="D6360" s="113" t="s">
        <v>122</v>
      </c>
      <c r="E6360" s="113" t="s">
        <v>129</v>
      </c>
      <c r="F6360" s="113" t="s">
        <v>200</v>
      </c>
      <c r="G6360" s="113">
        <v>5.20608795273617E-2</v>
      </c>
    </row>
    <row r="6361" spans="1:7" x14ac:dyDescent="0.25">
      <c r="A6361" s="108" t="str">
        <f t="shared" si="99"/>
        <v>CZ_2018_NATIONAL TOTAL_HCB</v>
      </c>
      <c r="B6361" s="113" t="s">
        <v>144</v>
      </c>
      <c r="C6361" s="113">
        <v>2018</v>
      </c>
      <c r="D6361" s="113" t="s">
        <v>122</v>
      </c>
      <c r="E6361" s="113" t="s">
        <v>130</v>
      </c>
      <c r="F6361" s="113" t="s">
        <v>200</v>
      </c>
      <c r="G6361" s="150">
        <v>2.0912424564629902E-5</v>
      </c>
    </row>
    <row r="6362" spans="1:7" x14ac:dyDescent="0.25">
      <c r="A6362" s="108" t="str">
        <f t="shared" si="99"/>
        <v>CZ_2018_NATIONAL TOTAL_PCB</v>
      </c>
      <c r="B6362" s="113" t="s">
        <v>144</v>
      </c>
      <c r="C6362" s="113">
        <v>2018</v>
      </c>
      <c r="D6362" s="113" t="s">
        <v>122</v>
      </c>
      <c r="E6362" s="113" t="s">
        <v>259</v>
      </c>
      <c r="F6362" s="113" t="s">
        <v>200</v>
      </c>
      <c r="G6362" s="150">
        <v>1.6986220905413801E-6</v>
      </c>
    </row>
    <row r="6363" spans="1:7" x14ac:dyDescent="0.25">
      <c r="A6363" s="108" t="str">
        <f t="shared" si="99"/>
        <v>CZ_2018_1A3(FS)_NOx</v>
      </c>
      <c r="B6363" s="113" t="s">
        <v>144</v>
      </c>
      <c r="C6363" s="113">
        <v>2018</v>
      </c>
      <c r="D6363" s="113" t="s">
        <v>132</v>
      </c>
      <c r="E6363" s="113" t="s">
        <v>199</v>
      </c>
      <c r="F6363" s="113" t="s">
        <v>200</v>
      </c>
      <c r="G6363" s="113">
        <v>59.668694507299499</v>
      </c>
    </row>
    <row r="6364" spans="1:7" x14ac:dyDescent="0.25">
      <c r="A6364" s="108" t="str">
        <f t="shared" si="99"/>
        <v>CZ_2018_1A3(FS)_NMVOC</v>
      </c>
      <c r="B6364" s="113" t="s">
        <v>144</v>
      </c>
      <c r="C6364" s="113">
        <v>2018</v>
      </c>
      <c r="D6364" s="113" t="s">
        <v>132</v>
      </c>
      <c r="E6364" s="113" t="s">
        <v>123</v>
      </c>
      <c r="F6364" s="113" t="s">
        <v>200</v>
      </c>
      <c r="G6364" s="113">
        <v>15.7755402447682</v>
      </c>
    </row>
    <row r="6365" spans="1:7" x14ac:dyDescent="0.25">
      <c r="A6365" s="108" t="str">
        <f t="shared" si="99"/>
        <v>CZ_2018_1A3(FS)_SOx</v>
      </c>
      <c r="B6365" s="113" t="s">
        <v>144</v>
      </c>
      <c r="C6365" s="113">
        <v>2018</v>
      </c>
      <c r="D6365" s="113" t="s">
        <v>132</v>
      </c>
      <c r="E6365" s="113" t="s">
        <v>201</v>
      </c>
      <c r="F6365" s="113" t="s">
        <v>200</v>
      </c>
      <c r="G6365" s="113">
        <v>0.13025915008396899</v>
      </c>
    </row>
    <row r="6366" spans="1:7" x14ac:dyDescent="0.25">
      <c r="A6366" s="108" t="str">
        <f t="shared" si="99"/>
        <v>CZ_2018_1A3(FS)_NH3</v>
      </c>
      <c r="B6366" s="113" t="s">
        <v>144</v>
      </c>
      <c r="C6366" s="113">
        <v>2018</v>
      </c>
      <c r="D6366" s="113" t="s">
        <v>132</v>
      </c>
      <c r="E6366" s="113" t="s">
        <v>124</v>
      </c>
      <c r="F6366" s="113" t="s">
        <v>200</v>
      </c>
      <c r="G6366" s="113">
        <v>0.95657544622558099</v>
      </c>
    </row>
    <row r="6367" spans="1:7" x14ac:dyDescent="0.25">
      <c r="A6367" s="108" t="str">
        <f t="shared" si="99"/>
        <v>CZ_2018_1A3(FS)_PM2.5</v>
      </c>
      <c r="B6367" s="113" t="s">
        <v>144</v>
      </c>
      <c r="C6367" s="113">
        <v>2018</v>
      </c>
      <c r="D6367" s="113" t="s">
        <v>132</v>
      </c>
      <c r="E6367" s="113" t="s">
        <v>203</v>
      </c>
      <c r="F6367" s="113" t="s">
        <v>200</v>
      </c>
      <c r="G6367" s="113">
        <v>3.0280669067534198</v>
      </c>
    </row>
    <row r="6368" spans="1:7" x14ac:dyDescent="0.25">
      <c r="A6368" s="108" t="str">
        <f t="shared" si="99"/>
        <v>CZ_2018_3D_NOx</v>
      </c>
      <c r="B6368" s="113" t="s">
        <v>144</v>
      </c>
      <c r="C6368" s="113">
        <v>2018</v>
      </c>
      <c r="D6368" s="113" t="s">
        <v>206</v>
      </c>
      <c r="E6368" s="113" t="s">
        <v>199</v>
      </c>
      <c r="F6368" s="113" t="s">
        <v>200</v>
      </c>
      <c r="G6368" s="113">
        <v>19.771295815818899</v>
      </c>
    </row>
    <row r="6369" spans="1:7" x14ac:dyDescent="0.25">
      <c r="A6369" s="108" t="str">
        <f t="shared" si="99"/>
        <v>CZ_2019_NATIONAL TOTAL_NOx</v>
      </c>
      <c r="B6369" s="113" t="s">
        <v>144</v>
      </c>
      <c r="C6369" s="113">
        <v>2019</v>
      </c>
      <c r="D6369" s="113" t="s">
        <v>122</v>
      </c>
      <c r="E6369" s="113" t="s">
        <v>199</v>
      </c>
      <c r="F6369" s="113" t="s">
        <v>200</v>
      </c>
      <c r="G6369" s="113">
        <v>173.776515418092</v>
      </c>
    </row>
    <row r="6370" spans="1:7" x14ac:dyDescent="0.25">
      <c r="A6370" s="108" t="str">
        <f t="shared" si="99"/>
        <v>CZ_2019_NATIONAL TOTAL_NMVOC</v>
      </c>
      <c r="B6370" s="113" t="s">
        <v>144</v>
      </c>
      <c r="C6370" s="113">
        <v>2019</v>
      </c>
      <c r="D6370" s="113" t="s">
        <v>122</v>
      </c>
      <c r="E6370" s="113" t="s">
        <v>123</v>
      </c>
      <c r="F6370" s="113" t="s">
        <v>200</v>
      </c>
      <c r="G6370" s="113">
        <v>315.756065630303</v>
      </c>
    </row>
    <row r="6371" spans="1:7" x14ac:dyDescent="0.25">
      <c r="A6371" s="108" t="str">
        <f t="shared" si="99"/>
        <v>CZ_2019_NATIONAL TOTAL_SOx</v>
      </c>
      <c r="B6371" s="113" t="s">
        <v>144</v>
      </c>
      <c r="C6371" s="113">
        <v>2019</v>
      </c>
      <c r="D6371" s="113" t="s">
        <v>122</v>
      </c>
      <c r="E6371" s="113" t="s">
        <v>201</v>
      </c>
      <c r="F6371" s="113" t="s">
        <v>200</v>
      </c>
      <c r="G6371" s="113">
        <v>79.090352443586795</v>
      </c>
    </row>
    <row r="6372" spans="1:7" x14ac:dyDescent="0.25">
      <c r="A6372" s="108" t="str">
        <f t="shared" si="99"/>
        <v>CZ_2019_NATIONAL TOTAL_NH3</v>
      </c>
      <c r="B6372" s="113" t="s">
        <v>144</v>
      </c>
      <c r="C6372" s="113">
        <v>2019</v>
      </c>
      <c r="D6372" s="113" t="s">
        <v>122</v>
      </c>
      <c r="E6372" s="113" t="s">
        <v>124</v>
      </c>
      <c r="F6372" s="113" t="s">
        <v>200</v>
      </c>
      <c r="G6372" s="113">
        <v>82.178908492506807</v>
      </c>
    </row>
    <row r="6373" spans="1:7" x14ac:dyDescent="0.25">
      <c r="A6373" s="108" t="str">
        <f t="shared" si="99"/>
        <v>CZ_2019_NATIONAL TOTAL_PM2.5</v>
      </c>
      <c r="B6373" s="113" t="s">
        <v>144</v>
      </c>
      <c r="C6373" s="113">
        <v>2019</v>
      </c>
      <c r="D6373" s="113" t="s">
        <v>122</v>
      </c>
      <c r="E6373" s="113" t="s">
        <v>203</v>
      </c>
      <c r="F6373" s="113" t="s">
        <v>200</v>
      </c>
      <c r="G6373" s="113">
        <v>63.876114663471</v>
      </c>
    </row>
    <row r="6374" spans="1:7" x14ac:dyDescent="0.25">
      <c r="A6374" s="108" t="str">
        <f t="shared" si="99"/>
        <v>CZ_2019_NATIONAL TOTAL_Pb</v>
      </c>
      <c r="B6374" s="113" t="s">
        <v>144</v>
      </c>
      <c r="C6374" s="113">
        <v>2019</v>
      </c>
      <c r="D6374" s="113" t="s">
        <v>122</v>
      </c>
      <c r="E6374" s="113" t="s">
        <v>125</v>
      </c>
      <c r="F6374" s="113" t="s">
        <v>200</v>
      </c>
      <c r="G6374" s="113">
        <v>2.42678846027688E-2</v>
      </c>
    </row>
    <row r="6375" spans="1:7" x14ac:dyDescent="0.25">
      <c r="A6375" s="108" t="str">
        <f t="shared" si="99"/>
        <v>CZ_2019_NATIONAL TOTAL_Cd</v>
      </c>
      <c r="B6375" s="113" t="s">
        <v>144</v>
      </c>
      <c r="C6375" s="113">
        <v>2019</v>
      </c>
      <c r="D6375" s="113" t="s">
        <v>122</v>
      </c>
      <c r="E6375" s="113" t="s">
        <v>126</v>
      </c>
      <c r="F6375" s="113" t="s">
        <v>200</v>
      </c>
      <c r="G6375" s="113">
        <v>1.32551614562194E-3</v>
      </c>
    </row>
    <row r="6376" spans="1:7" x14ac:dyDescent="0.25">
      <c r="A6376" s="108" t="str">
        <f t="shared" si="99"/>
        <v>CZ_2019_NATIONAL TOTAL_Hg</v>
      </c>
      <c r="B6376" s="113" t="s">
        <v>144</v>
      </c>
      <c r="C6376" s="113">
        <v>2019</v>
      </c>
      <c r="D6376" s="113" t="s">
        <v>122</v>
      </c>
      <c r="E6376" s="113" t="s">
        <v>127</v>
      </c>
      <c r="F6376" s="113" t="s">
        <v>200</v>
      </c>
      <c r="G6376" s="113">
        <v>2.21653660796834E-3</v>
      </c>
    </row>
    <row r="6377" spans="1:7" x14ac:dyDescent="0.25">
      <c r="A6377" s="108" t="str">
        <f t="shared" si="99"/>
        <v>CZ_2019_NATIONAL TOTAL_DIOX</v>
      </c>
      <c r="B6377" s="113" t="s">
        <v>144</v>
      </c>
      <c r="C6377" s="113">
        <v>2019</v>
      </c>
      <c r="D6377" s="113" t="s">
        <v>122</v>
      </c>
      <c r="E6377" s="113" t="s">
        <v>128</v>
      </c>
      <c r="F6377" s="113" t="s">
        <v>200</v>
      </c>
      <c r="G6377" s="150">
        <v>1.9290855741168699E-8</v>
      </c>
    </row>
    <row r="6378" spans="1:7" x14ac:dyDescent="0.25">
      <c r="A6378" s="108" t="str">
        <f t="shared" si="99"/>
        <v>CZ_2019_NATIONAL TOTAL_PAH</v>
      </c>
      <c r="B6378" s="113" t="s">
        <v>144</v>
      </c>
      <c r="C6378" s="113">
        <v>2019</v>
      </c>
      <c r="D6378" s="113" t="s">
        <v>122</v>
      </c>
      <c r="E6378" s="113" t="s">
        <v>129</v>
      </c>
      <c r="F6378" s="113" t="s">
        <v>200</v>
      </c>
      <c r="G6378" s="113">
        <v>4.9754727640091201E-2</v>
      </c>
    </row>
    <row r="6379" spans="1:7" x14ac:dyDescent="0.25">
      <c r="A6379" s="108" t="str">
        <f t="shared" si="99"/>
        <v>CZ_2019_NATIONAL TOTAL_HCB</v>
      </c>
      <c r="B6379" s="113" t="s">
        <v>144</v>
      </c>
      <c r="C6379" s="113">
        <v>2019</v>
      </c>
      <c r="D6379" s="113" t="s">
        <v>122</v>
      </c>
      <c r="E6379" s="113" t="s">
        <v>130</v>
      </c>
      <c r="F6379" s="113" t="s">
        <v>200</v>
      </c>
      <c r="G6379" s="150">
        <v>1.53492853724135E-5</v>
      </c>
    </row>
    <row r="6380" spans="1:7" x14ac:dyDescent="0.25">
      <c r="A6380" s="108" t="str">
        <f t="shared" si="99"/>
        <v>CZ_2019_NATIONAL TOTAL_PCB</v>
      </c>
      <c r="B6380" s="113" t="s">
        <v>144</v>
      </c>
      <c r="C6380" s="113">
        <v>2019</v>
      </c>
      <c r="D6380" s="113" t="s">
        <v>122</v>
      </c>
      <c r="E6380" s="113" t="s">
        <v>259</v>
      </c>
      <c r="F6380" s="113" t="s">
        <v>200</v>
      </c>
      <c r="G6380" s="150">
        <v>1.5980696035961199E-6</v>
      </c>
    </row>
    <row r="6381" spans="1:7" x14ac:dyDescent="0.25">
      <c r="A6381" s="108" t="str">
        <f t="shared" si="99"/>
        <v>CZ_2019_1A3(FS)_NOx</v>
      </c>
      <c r="B6381" s="113" t="s">
        <v>144</v>
      </c>
      <c r="C6381" s="113">
        <v>2019</v>
      </c>
      <c r="D6381" s="113" t="s">
        <v>132</v>
      </c>
      <c r="E6381" s="113" t="s">
        <v>199</v>
      </c>
      <c r="F6381" s="113" t="s">
        <v>200</v>
      </c>
      <c r="G6381" s="113">
        <v>53.0946822635267</v>
      </c>
    </row>
    <row r="6382" spans="1:7" x14ac:dyDescent="0.25">
      <c r="A6382" s="108" t="str">
        <f t="shared" si="99"/>
        <v>CZ_2019_1A3(FS)_NMVOC</v>
      </c>
      <c r="B6382" s="113" t="s">
        <v>144</v>
      </c>
      <c r="C6382" s="113">
        <v>2019</v>
      </c>
      <c r="D6382" s="113" t="s">
        <v>132</v>
      </c>
      <c r="E6382" s="113" t="s">
        <v>123</v>
      </c>
      <c r="F6382" s="113" t="s">
        <v>200</v>
      </c>
      <c r="G6382" s="113">
        <v>13.3726395173226</v>
      </c>
    </row>
    <row r="6383" spans="1:7" x14ac:dyDescent="0.25">
      <c r="A6383" s="108" t="str">
        <f t="shared" si="99"/>
        <v>CZ_2019_1A3(FS)_SOx</v>
      </c>
      <c r="B6383" s="113" t="s">
        <v>144</v>
      </c>
      <c r="C6383" s="113">
        <v>2019</v>
      </c>
      <c r="D6383" s="113" t="s">
        <v>132</v>
      </c>
      <c r="E6383" s="113" t="s">
        <v>201</v>
      </c>
      <c r="F6383" s="113" t="s">
        <v>200</v>
      </c>
      <c r="G6383" s="113">
        <v>0.131615168210861</v>
      </c>
    </row>
    <row r="6384" spans="1:7" x14ac:dyDescent="0.25">
      <c r="A6384" s="108" t="str">
        <f t="shared" si="99"/>
        <v>CZ_2019_1A3(FS)_NH3</v>
      </c>
      <c r="B6384" s="113" t="s">
        <v>144</v>
      </c>
      <c r="C6384" s="113">
        <v>2019</v>
      </c>
      <c r="D6384" s="113" t="s">
        <v>132</v>
      </c>
      <c r="E6384" s="113" t="s">
        <v>124</v>
      </c>
      <c r="F6384" s="113" t="s">
        <v>200</v>
      </c>
      <c r="G6384" s="113">
        <v>0.89898452017604902</v>
      </c>
    </row>
    <row r="6385" spans="1:7" x14ac:dyDescent="0.25">
      <c r="A6385" s="108" t="str">
        <f t="shared" si="99"/>
        <v>CZ_2019_1A3(FS)_PM2.5</v>
      </c>
      <c r="B6385" s="113" t="s">
        <v>144</v>
      </c>
      <c r="C6385" s="113">
        <v>2019</v>
      </c>
      <c r="D6385" s="113" t="s">
        <v>132</v>
      </c>
      <c r="E6385" s="113" t="s">
        <v>203</v>
      </c>
      <c r="F6385" s="113" t="s">
        <v>200</v>
      </c>
      <c r="G6385" s="113">
        <v>2.8334843584157201</v>
      </c>
    </row>
    <row r="6386" spans="1:7" x14ac:dyDescent="0.25">
      <c r="A6386" s="108" t="str">
        <f t="shared" si="99"/>
        <v>CZ_2019_3D_NOx</v>
      </c>
      <c r="B6386" s="113" t="s">
        <v>144</v>
      </c>
      <c r="C6386" s="113">
        <v>2019</v>
      </c>
      <c r="D6386" s="113" t="s">
        <v>206</v>
      </c>
      <c r="E6386" s="113" t="s">
        <v>199</v>
      </c>
      <c r="F6386" s="113" t="s">
        <v>200</v>
      </c>
      <c r="G6386" s="113">
        <v>19.4600637144944</v>
      </c>
    </row>
    <row r="6387" spans="1:7" x14ac:dyDescent="0.25">
      <c r="A6387" s="108" t="str">
        <f t="shared" si="99"/>
        <v>CZ_2020_NATIONAL TOTAL_NOx</v>
      </c>
      <c r="B6387" s="113" t="s">
        <v>144</v>
      </c>
      <c r="C6387" s="113">
        <v>2020</v>
      </c>
      <c r="D6387" s="113" t="s">
        <v>122</v>
      </c>
      <c r="E6387" s="113" t="s">
        <v>199</v>
      </c>
      <c r="F6387" s="113" t="s">
        <v>200</v>
      </c>
      <c r="G6387" s="113">
        <v>158.87818980990801</v>
      </c>
    </row>
    <row r="6388" spans="1:7" x14ac:dyDescent="0.25">
      <c r="A6388" s="108" t="str">
        <f t="shared" si="99"/>
        <v>CZ_2020_NATIONAL TOTAL_NMVOC</v>
      </c>
      <c r="B6388" s="113" t="s">
        <v>144</v>
      </c>
      <c r="C6388" s="113">
        <v>2020</v>
      </c>
      <c r="D6388" s="113" t="s">
        <v>122</v>
      </c>
      <c r="E6388" s="113" t="s">
        <v>123</v>
      </c>
      <c r="F6388" s="113" t="s">
        <v>200</v>
      </c>
      <c r="G6388" s="113">
        <v>304.44316591141802</v>
      </c>
    </row>
    <row r="6389" spans="1:7" x14ac:dyDescent="0.25">
      <c r="A6389" s="108" t="str">
        <f t="shared" si="99"/>
        <v>CZ_2020_NATIONAL TOTAL_SOx</v>
      </c>
      <c r="B6389" s="113" t="s">
        <v>144</v>
      </c>
      <c r="C6389" s="113">
        <v>2020</v>
      </c>
      <c r="D6389" s="113" t="s">
        <v>122</v>
      </c>
      <c r="E6389" s="113" t="s">
        <v>201</v>
      </c>
      <c r="F6389" s="113" t="s">
        <v>200</v>
      </c>
      <c r="G6389" s="113">
        <v>67.145260214375796</v>
      </c>
    </row>
    <row r="6390" spans="1:7" x14ac:dyDescent="0.25">
      <c r="A6390" s="108" t="str">
        <f t="shared" si="99"/>
        <v>CZ_2020_NATIONAL TOTAL_NH3</v>
      </c>
      <c r="B6390" s="113" t="s">
        <v>144</v>
      </c>
      <c r="C6390" s="113">
        <v>2020</v>
      </c>
      <c r="D6390" s="113" t="s">
        <v>122</v>
      </c>
      <c r="E6390" s="113" t="s">
        <v>124</v>
      </c>
      <c r="F6390" s="113" t="s">
        <v>200</v>
      </c>
      <c r="G6390" s="113">
        <v>80.019359577899195</v>
      </c>
    </row>
    <row r="6391" spans="1:7" x14ac:dyDescent="0.25">
      <c r="A6391" s="108" t="str">
        <f t="shared" si="99"/>
        <v>CZ_2020_NATIONAL TOTAL_PM2.5</v>
      </c>
      <c r="B6391" s="113" t="s">
        <v>144</v>
      </c>
      <c r="C6391" s="113">
        <v>2020</v>
      </c>
      <c r="D6391" s="113" t="s">
        <v>122</v>
      </c>
      <c r="E6391" s="113" t="s">
        <v>203</v>
      </c>
      <c r="F6391" s="113" t="s">
        <v>200</v>
      </c>
      <c r="G6391" s="113">
        <v>60.125691669485299</v>
      </c>
    </row>
    <row r="6392" spans="1:7" x14ac:dyDescent="0.25">
      <c r="A6392" s="108" t="str">
        <f t="shared" si="99"/>
        <v>CZ_2020_NATIONAL TOTAL_Pb</v>
      </c>
      <c r="B6392" s="113" t="s">
        <v>144</v>
      </c>
      <c r="C6392" s="113">
        <v>2020</v>
      </c>
      <c r="D6392" s="113" t="s">
        <v>122</v>
      </c>
      <c r="E6392" s="113" t="s">
        <v>125</v>
      </c>
      <c r="F6392" s="113" t="s">
        <v>200</v>
      </c>
      <c r="G6392" s="113">
        <v>2.1492186479376001E-2</v>
      </c>
    </row>
    <row r="6393" spans="1:7" x14ac:dyDescent="0.25">
      <c r="A6393" s="108" t="str">
        <f t="shared" si="99"/>
        <v>CZ_2020_NATIONAL TOTAL_Cd</v>
      </c>
      <c r="B6393" s="113" t="s">
        <v>144</v>
      </c>
      <c r="C6393" s="113">
        <v>2020</v>
      </c>
      <c r="D6393" s="113" t="s">
        <v>122</v>
      </c>
      <c r="E6393" s="113" t="s">
        <v>126</v>
      </c>
      <c r="F6393" s="113" t="s">
        <v>200</v>
      </c>
      <c r="G6393" s="113">
        <v>1.2796269429191801E-3</v>
      </c>
    </row>
    <row r="6394" spans="1:7" x14ac:dyDescent="0.25">
      <c r="A6394" s="108" t="str">
        <f t="shared" si="99"/>
        <v>CZ_2020_NATIONAL TOTAL_Hg</v>
      </c>
      <c r="B6394" s="113" t="s">
        <v>144</v>
      </c>
      <c r="C6394" s="113">
        <v>2020</v>
      </c>
      <c r="D6394" s="113" t="s">
        <v>122</v>
      </c>
      <c r="E6394" s="113" t="s">
        <v>127</v>
      </c>
      <c r="F6394" s="113" t="s">
        <v>200</v>
      </c>
      <c r="G6394" s="113">
        <v>1.9662372021501799E-3</v>
      </c>
    </row>
    <row r="6395" spans="1:7" x14ac:dyDescent="0.25">
      <c r="A6395" s="108" t="str">
        <f t="shared" si="99"/>
        <v>CZ_2020_NATIONAL TOTAL_DIOX</v>
      </c>
      <c r="B6395" s="113" t="s">
        <v>144</v>
      </c>
      <c r="C6395" s="113">
        <v>2020</v>
      </c>
      <c r="D6395" s="113" t="s">
        <v>122</v>
      </c>
      <c r="E6395" s="113" t="s">
        <v>128</v>
      </c>
      <c r="F6395" s="113" t="s">
        <v>200</v>
      </c>
      <c r="G6395" s="150">
        <v>1.9194427558291099E-8</v>
      </c>
    </row>
    <row r="6396" spans="1:7" x14ac:dyDescent="0.25">
      <c r="A6396" s="108" t="str">
        <f t="shared" si="99"/>
        <v>CZ_2020_NATIONAL TOTAL_PAH</v>
      </c>
      <c r="B6396" s="113" t="s">
        <v>144</v>
      </c>
      <c r="C6396" s="113">
        <v>2020</v>
      </c>
      <c r="D6396" s="113" t="s">
        <v>122</v>
      </c>
      <c r="E6396" s="113" t="s">
        <v>129</v>
      </c>
      <c r="F6396" s="113" t="s">
        <v>200</v>
      </c>
      <c r="G6396" s="113">
        <v>4.8400622851863799E-2</v>
      </c>
    </row>
    <row r="6397" spans="1:7" x14ac:dyDescent="0.25">
      <c r="A6397" s="108" t="str">
        <f t="shared" si="99"/>
        <v>CZ_2020_NATIONAL TOTAL_HCB</v>
      </c>
      <c r="B6397" s="113" t="s">
        <v>144</v>
      </c>
      <c r="C6397" s="113">
        <v>2020</v>
      </c>
      <c r="D6397" s="113" t="s">
        <v>122</v>
      </c>
      <c r="E6397" s="113" t="s">
        <v>130</v>
      </c>
      <c r="F6397" s="113" t="s">
        <v>200</v>
      </c>
      <c r="G6397" s="150">
        <v>1.29355988000081E-5</v>
      </c>
    </row>
    <row r="6398" spans="1:7" x14ac:dyDescent="0.25">
      <c r="A6398" s="108" t="str">
        <f t="shared" si="99"/>
        <v>CZ_2020_NATIONAL TOTAL_PCB</v>
      </c>
      <c r="B6398" s="113" t="s">
        <v>144</v>
      </c>
      <c r="C6398" s="113">
        <v>2020</v>
      </c>
      <c r="D6398" s="113" t="s">
        <v>122</v>
      </c>
      <c r="E6398" s="113" t="s">
        <v>259</v>
      </c>
      <c r="F6398" s="113" t="s">
        <v>200</v>
      </c>
      <c r="G6398" s="150">
        <v>1.4861146289834899E-6</v>
      </c>
    </row>
    <row r="6399" spans="1:7" x14ac:dyDescent="0.25">
      <c r="A6399" s="108" t="str">
        <f t="shared" si="99"/>
        <v>CZ_2020_1A3(FS)_NOx</v>
      </c>
      <c r="B6399" s="113" t="s">
        <v>144</v>
      </c>
      <c r="C6399" s="113">
        <v>2020</v>
      </c>
      <c r="D6399" s="113" t="s">
        <v>132</v>
      </c>
      <c r="E6399" s="113" t="s">
        <v>199</v>
      </c>
      <c r="F6399" s="113" t="s">
        <v>200</v>
      </c>
      <c r="G6399" s="113">
        <v>48.541111918105798</v>
      </c>
    </row>
    <row r="6400" spans="1:7" x14ac:dyDescent="0.25">
      <c r="A6400" s="108" t="str">
        <f t="shared" si="99"/>
        <v>CZ_2020_1A3(FS)_NMVOC</v>
      </c>
      <c r="B6400" s="113" t="s">
        <v>144</v>
      </c>
      <c r="C6400" s="113">
        <v>2020</v>
      </c>
      <c r="D6400" s="113" t="s">
        <v>132</v>
      </c>
      <c r="E6400" s="113" t="s">
        <v>123</v>
      </c>
      <c r="F6400" s="113" t="s">
        <v>200</v>
      </c>
      <c r="G6400" s="113">
        <v>11.858426687423799</v>
      </c>
    </row>
    <row r="6401" spans="1:7" x14ac:dyDescent="0.25">
      <c r="A6401" s="108" t="str">
        <f t="shared" si="99"/>
        <v>CZ_2020_1A3(FS)_SOx</v>
      </c>
      <c r="B6401" s="113" t="s">
        <v>144</v>
      </c>
      <c r="C6401" s="113">
        <v>2020</v>
      </c>
      <c r="D6401" s="113" t="s">
        <v>132</v>
      </c>
      <c r="E6401" s="113" t="s">
        <v>201</v>
      </c>
      <c r="F6401" s="113" t="s">
        <v>200</v>
      </c>
      <c r="G6401" s="113">
        <v>0.122883961238617</v>
      </c>
    </row>
    <row r="6402" spans="1:7" x14ac:dyDescent="0.25">
      <c r="A6402" s="108" t="str">
        <f t="shared" ref="A6402:A6465" si="100">CONCATENATE(B6402,"_",C6402,"_",D6402,"_",E6402)</f>
        <v>CZ_2020_1A3(FS)_NH3</v>
      </c>
      <c r="B6402" s="113" t="s">
        <v>144</v>
      </c>
      <c r="C6402" s="113">
        <v>2020</v>
      </c>
      <c r="D6402" s="113" t="s">
        <v>132</v>
      </c>
      <c r="E6402" s="113" t="s">
        <v>124</v>
      </c>
      <c r="F6402" s="113" t="s">
        <v>200</v>
      </c>
      <c r="G6402" s="113">
        <v>0.79878034827268696</v>
      </c>
    </row>
    <row r="6403" spans="1:7" x14ac:dyDescent="0.25">
      <c r="A6403" s="108" t="str">
        <f t="shared" si="100"/>
        <v>CZ_2020_1A3(FS)_PM2.5</v>
      </c>
      <c r="B6403" s="113" t="s">
        <v>144</v>
      </c>
      <c r="C6403" s="113">
        <v>2020</v>
      </c>
      <c r="D6403" s="113" t="s">
        <v>132</v>
      </c>
      <c r="E6403" s="113" t="s">
        <v>203</v>
      </c>
      <c r="F6403" s="113" t="s">
        <v>200</v>
      </c>
      <c r="G6403" s="113">
        <v>2.6687784230422702</v>
      </c>
    </row>
    <row r="6404" spans="1:7" x14ac:dyDescent="0.25">
      <c r="A6404" s="108" t="str">
        <f t="shared" si="100"/>
        <v>CZ_2020_3D_NOx</v>
      </c>
      <c r="B6404" s="113" t="s">
        <v>144</v>
      </c>
      <c r="C6404" s="113">
        <v>2020</v>
      </c>
      <c r="D6404" s="113" t="s">
        <v>206</v>
      </c>
      <c r="E6404" s="113" t="s">
        <v>199</v>
      </c>
      <c r="F6404" s="113" t="s">
        <v>200</v>
      </c>
      <c r="G6404" s="113">
        <v>18.195943584337499</v>
      </c>
    </row>
    <row r="6405" spans="1:7" x14ac:dyDescent="0.25">
      <c r="A6405" s="108" t="str">
        <f t="shared" si="100"/>
        <v>CZ_2021_NATIONAL TOTAL_NOx</v>
      </c>
      <c r="B6405" s="113" t="s">
        <v>144</v>
      </c>
      <c r="C6405" s="113">
        <v>2021</v>
      </c>
      <c r="D6405" s="113" t="s">
        <v>122</v>
      </c>
      <c r="E6405" s="113" t="s">
        <v>199</v>
      </c>
      <c r="F6405" s="113" t="s">
        <v>200</v>
      </c>
      <c r="G6405" s="113">
        <v>162.92499316979701</v>
      </c>
    </row>
    <row r="6406" spans="1:7" x14ac:dyDescent="0.25">
      <c r="A6406" s="108" t="str">
        <f t="shared" si="100"/>
        <v>CZ_2021_NATIONAL TOTAL_NMVOC</v>
      </c>
      <c r="B6406" s="113" t="s">
        <v>144</v>
      </c>
      <c r="C6406" s="113">
        <v>2021</v>
      </c>
      <c r="D6406" s="113" t="s">
        <v>122</v>
      </c>
      <c r="E6406" s="113" t="s">
        <v>123</v>
      </c>
      <c r="F6406" s="113" t="s">
        <v>200</v>
      </c>
      <c r="G6406" s="113">
        <v>302.56133936818298</v>
      </c>
    </row>
    <row r="6407" spans="1:7" x14ac:dyDescent="0.25">
      <c r="A6407" s="108" t="str">
        <f t="shared" si="100"/>
        <v>CZ_2021_NATIONAL TOTAL_SOx</v>
      </c>
      <c r="B6407" s="113" t="s">
        <v>144</v>
      </c>
      <c r="C6407" s="113">
        <v>2021</v>
      </c>
      <c r="D6407" s="113" t="s">
        <v>122</v>
      </c>
      <c r="E6407" s="113" t="s">
        <v>201</v>
      </c>
      <c r="F6407" s="113" t="s">
        <v>200</v>
      </c>
      <c r="G6407" s="113">
        <v>61.446176585778701</v>
      </c>
    </row>
    <row r="6408" spans="1:7" x14ac:dyDescent="0.25">
      <c r="A6408" s="108" t="str">
        <f t="shared" si="100"/>
        <v>CZ_2021_NATIONAL TOTAL_NH3</v>
      </c>
      <c r="B6408" s="113" t="s">
        <v>144</v>
      </c>
      <c r="C6408" s="113">
        <v>2021</v>
      </c>
      <c r="D6408" s="113" t="s">
        <v>122</v>
      </c>
      <c r="E6408" s="113" t="s">
        <v>124</v>
      </c>
      <c r="F6408" s="113" t="s">
        <v>200</v>
      </c>
      <c r="G6408" s="113">
        <v>79.652870757643299</v>
      </c>
    </row>
    <row r="6409" spans="1:7" x14ac:dyDescent="0.25">
      <c r="A6409" s="108" t="str">
        <f t="shared" si="100"/>
        <v>CZ_2021_NATIONAL TOTAL_PM2.5</v>
      </c>
      <c r="B6409" s="113" t="s">
        <v>144</v>
      </c>
      <c r="C6409" s="113">
        <v>2021</v>
      </c>
      <c r="D6409" s="113" t="s">
        <v>122</v>
      </c>
      <c r="E6409" s="113" t="s">
        <v>203</v>
      </c>
      <c r="F6409" s="113" t="s">
        <v>200</v>
      </c>
      <c r="G6409" s="113">
        <v>59.519405626713898</v>
      </c>
    </row>
    <row r="6410" spans="1:7" x14ac:dyDescent="0.25">
      <c r="A6410" s="108" t="str">
        <f t="shared" si="100"/>
        <v>CZ_2021_NATIONAL TOTAL_Pb</v>
      </c>
      <c r="B6410" s="113" t="s">
        <v>144</v>
      </c>
      <c r="C6410" s="113">
        <v>2021</v>
      </c>
      <c r="D6410" s="113" t="s">
        <v>122</v>
      </c>
      <c r="E6410" s="113" t="s">
        <v>125</v>
      </c>
      <c r="F6410" s="113" t="s">
        <v>200</v>
      </c>
      <c r="G6410" s="113">
        <v>2.0492375001393701E-2</v>
      </c>
    </row>
    <row r="6411" spans="1:7" x14ac:dyDescent="0.25">
      <c r="A6411" s="108" t="str">
        <f t="shared" si="100"/>
        <v>CZ_2021_NATIONAL TOTAL_Cd</v>
      </c>
      <c r="B6411" s="113" t="s">
        <v>144</v>
      </c>
      <c r="C6411" s="113">
        <v>2021</v>
      </c>
      <c r="D6411" s="113" t="s">
        <v>122</v>
      </c>
      <c r="E6411" s="113" t="s">
        <v>126</v>
      </c>
      <c r="F6411" s="113" t="s">
        <v>200</v>
      </c>
      <c r="G6411" s="113">
        <v>1.38532074199292E-3</v>
      </c>
    </row>
    <row r="6412" spans="1:7" x14ac:dyDescent="0.25">
      <c r="A6412" s="108" t="str">
        <f t="shared" si="100"/>
        <v>CZ_2021_NATIONAL TOTAL_Hg</v>
      </c>
      <c r="B6412" s="113" t="s">
        <v>144</v>
      </c>
      <c r="C6412" s="113">
        <v>2021</v>
      </c>
      <c r="D6412" s="113" t="s">
        <v>122</v>
      </c>
      <c r="E6412" s="113" t="s">
        <v>127</v>
      </c>
      <c r="F6412" s="113" t="s">
        <v>200</v>
      </c>
      <c r="G6412" s="113">
        <v>2.0654380136132899E-3</v>
      </c>
    </row>
    <row r="6413" spans="1:7" x14ac:dyDescent="0.25">
      <c r="A6413" s="108" t="str">
        <f t="shared" si="100"/>
        <v>CZ_2021_NATIONAL TOTAL_DIOX</v>
      </c>
      <c r="B6413" s="113" t="s">
        <v>144</v>
      </c>
      <c r="C6413" s="113">
        <v>2021</v>
      </c>
      <c r="D6413" s="113" t="s">
        <v>122</v>
      </c>
      <c r="E6413" s="113" t="s">
        <v>128</v>
      </c>
      <c r="F6413" s="113" t="s">
        <v>200</v>
      </c>
      <c r="G6413" s="150">
        <v>1.4093774077486899E-8</v>
      </c>
    </row>
    <row r="6414" spans="1:7" x14ac:dyDescent="0.25">
      <c r="A6414" s="108" t="str">
        <f t="shared" si="100"/>
        <v>CZ_2021_NATIONAL TOTAL_PAH</v>
      </c>
      <c r="B6414" s="113" t="s">
        <v>144</v>
      </c>
      <c r="C6414" s="113">
        <v>2021</v>
      </c>
      <c r="D6414" s="113" t="s">
        <v>122</v>
      </c>
      <c r="E6414" s="113" t="s">
        <v>129</v>
      </c>
      <c r="F6414" s="113" t="s">
        <v>200</v>
      </c>
      <c r="G6414" s="113">
        <v>5.0332089271248097E-2</v>
      </c>
    </row>
    <row r="6415" spans="1:7" x14ac:dyDescent="0.25">
      <c r="A6415" s="108" t="str">
        <f t="shared" si="100"/>
        <v>CZ_2021_NATIONAL TOTAL_HCB</v>
      </c>
      <c r="B6415" s="113" t="s">
        <v>144</v>
      </c>
      <c r="C6415" s="113">
        <v>2021</v>
      </c>
      <c r="D6415" s="113" t="s">
        <v>122</v>
      </c>
      <c r="E6415" s="113" t="s">
        <v>130</v>
      </c>
      <c r="F6415" s="113" t="s">
        <v>200</v>
      </c>
      <c r="G6415" s="150">
        <v>1.13344941256105E-5</v>
      </c>
    </row>
    <row r="6416" spans="1:7" x14ac:dyDescent="0.25">
      <c r="A6416" s="108" t="str">
        <f t="shared" si="100"/>
        <v>CZ_2021_NATIONAL TOTAL_PCB</v>
      </c>
      <c r="B6416" s="113" t="s">
        <v>144</v>
      </c>
      <c r="C6416" s="113">
        <v>2021</v>
      </c>
      <c r="D6416" s="113" t="s">
        <v>122</v>
      </c>
      <c r="E6416" s="113" t="s">
        <v>259</v>
      </c>
      <c r="F6416" s="113" t="s">
        <v>200</v>
      </c>
      <c r="G6416" s="150">
        <v>1.2127704175018501E-6</v>
      </c>
    </row>
    <row r="6417" spans="1:7" x14ac:dyDescent="0.25">
      <c r="A6417" s="108" t="str">
        <f t="shared" si="100"/>
        <v>CZ_2021_1A3(FS)_NOx</v>
      </c>
      <c r="B6417" s="113" t="s">
        <v>144</v>
      </c>
      <c r="C6417" s="113">
        <v>2021</v>
      </c>
      <c r="D6417" s="113" t="s">
        <v>132</v>
      </c>
      <c r="E6417" s="113" t="s">
        <v>199</v>
      </c>
      <c r="F6417" s="113" t="s">
        <v>200</v>
      </c>
      <c r="G6417" s="113">
        <v>49.041118435579399</v>
      </c>
    </row>
    <row r="6418" spans="1:7" x14ac:dyDescent="0.25">
      <c r="A6418" s="108" t="str">
        <f t="shared" si="100"/>
        <v>CZ_2021_1A3(FS)_NMVOC</v>
      </c>
      <c r="B6418" s="113" t="s">
        <v>144</v>
      </c>
      <c r="C6418" s="113">
        <v>2021</v>
      </c>
      <c r="D6418" s="113" t="s">
        <v>132</v>
      </c>
      <c r="E6418" s="113" t="s">
        <v>123</v>
      </c>
      <c r="F6418" s="113" t="s">
        <v>200</v>
      </c>
      <c r="G6418" s="113">
        <v>11.404701880113601</v>
      </c>
    </row>
    <row r="6419" spans="1:7" x14ac:dyDescent="0.25">
      <c r="A6419" s="108" t="str">
        <f t="shared" si="100"/>
        <v>CZ_2021_1A3(FS)_SOx</v>
      </c>
      <c r="B6419" s="113" t="s">
        <v>144</v>
      </c>
      <c r="C6419" s="113">
        <v>2021</v>
      </c>
      <c r="D6419" s="113" t="s">
        <v>132</v>
      </c>
      <c r="E6419" s="113" t="s">
        <v>201</v>
      </c>
      <c r="F6419" s="113" t="s">
        <v>200</v>
      </c>
      <c r="G6419" s="113">
        <v>0.13012102770977901</v>
      </c>
    </row>
    <row r="6420" spans="1:7" x14ac:dyDescent="0.25">
      <c r="A6420" s="108" t="str">
        <f t="shared" si="100"/>
        <v>CZ_2021_1A3(FS)_NH3</v>
      </c>
      <c r="B6420" s="113" t="s">
        <v>144</v>
      </c>
      <c r="C6420" s="113">
        <v>2021</v>
      </c>
      <c r="D6420" s="113" t="s">
        <v>132</v>
      </c>
      <c r="E6420" s="113" t="s">
        <v>124</v>
      </c>
      <c r="F6420" s="113" t="s">
        <v>200</v>
      </c>
      <c r="G6420" s="113">
        <v>0.78856791490242495</v>
      </c>
    </row>
    <row r="6421" spans="1:7" x14ac:dyDescent="0.25">
      <c r="A6421" s="108" t="str">
        <f t="shared" si="100"/>
        <v>CZ_2021_1A3(FS)_PM2.5</v>
      </c>
      <c r="B6421" s="113" t="s">
        <v>144</v>
      </c>
      <c r="C6421" s="113">
        <v>2021</v>
      </c>
      <c r="D6421" s="113" t="s">
        <v>132</v>
      </c>
      <c r="E6421" s="113" t="s">
        <v>203</v>
      </c>
      <c r="F6421" s="113" t="s">
        <v>200</v>
      </c>
      <c r="G6421" s="113">
        <v>2.7703827256230298</v>
      </c>
    </row>
    <row r="6422" spans="1:7" x14ac:dyDescent="0.25">
      <c r="A6422" s="108" t="str">
        <f t="shared" si="100"/>
        <v>CZ_2021_3D_NOx</v>
      </c>
      <c r="B6422" s="113" t="s">
        <v>144</v>
      </c>
      <c r="C6422" s="113">
        <v>2021</v>
      </c>
      <c r="D6422" s="113" t="s">
        <v>206</v>
      </c>
      <c r="E6422" s="113" t="s">
        <v>199</v>
      </c>
      <c r="F6422" s="113" t="s">
        <v>200</v>
      </c>
      <c r="G6422" s="113">
        <v>17.8830019712458</v>
      </c>
    </row>
    <row r="6423" spans="1:7" x14ac:dyDescent="0.25">
      <c r="A6423" s="108" t="str">
        <f t="shared" si="100"/>
        <v>CZ_2022_NATIONAL TOTAL_NOx</v>
      </c>
      <c r="B6423" s="113" t="s">
        <v>144</v>
      </c>
      <c r="C6423" s="113">
        <v>2022</v>
      </c>
      <c r="D6423" s="113" t="s">
        <v>122</v>
      </c>
      <c r="E6423" s="113" t="s">
        <v>199</v>
      </c>
      <c r="F6423" s="113" t="s">
        <v>200</v>
      </c>
      <c r="G6423" s="113">
        <v>156.149499877746</v>
      </c>
    </row>
    <row r="6424" spans="1:7" x14ac:dyDescent="0.25">
      <c r="A6424" s="108" t="str">
        <f t="shared" si="100"/>
        <v>CZ_2022_NATIONAL TOTAL_NMVOC</v>
      </c>
      <c r="B6424" s="113" t="s">
        <v>144</v>
      </c>
      <c r="C6424" s="113">
        <v>2022</v>
      </c>
      <c r="D6424" s="113" t="s">
        <v>122</v>
      </c>
      <c r="E6424" s="113" t="s">
        <v>123</v>
      </c>
      <c r="F6424" s="113" t="s">
        <v>200</v>
      </c>
      <c r="G6424" s="113">
        <v>285.92189126146002</v>
      </c>
    </row>
    <row r="6425" spans="1:7" x14ac:dyDescent="0.25">
      <c r="A6425" s="108" t="str">
        <f t="shared" si="100"/>
        <v>CZ_2022_NATIONAL TOTAL_SOx</v>
      </c>
      <c r="B6425" s="113" t="s">
        <v>144</v>
      </c>
      <c r="C6425" s="113">
        <v>2022</v>
      </c>
      <c r="D6425" s="113" t="s">
        <v>122</v>
      </c>
      <c r="E6425" s="113" t="s">
        <v>201</v>
      </c>
      <c r="F6425" s="113" t="s">
        <v>200</v>
      </c>
      <c r="G6425" s="113">
        <v>64.643968943333803</v>
      </c>
    </row>
    <row r="6426" spans="1:7" x14ac:dyDescent="0.25">
      <c r="A6426" s="108" t="str">
        <f t="shared" si="100"/>
        <v>CZ_2022_NATIONAL TOTAL_NH3</v>
      </c>
      <c r="B6426" s="113" t="s">
        <v>144</v>
      </c>
      <c r="C6426" s="113">
        <v>2022</v>
      </c>
      <c r="D6426" s="113" t="s">
        <v>122</v>
      </c>
      <c r="E6426" s="113" t="s">
        <v>124</v>
      </c>
      <c r="F6426" s="113" t="s">
        <v>200</v>
      </c>
      <c r="G6426" s="113">
        <v>77.947973374315694</v>
      </c>
    </row>
    <row r="6427" spans="1:7" x14ac:dyDescent="0.25">
      <c r="A6427" s="108" t="str">
        <f t="shared" si="100"/>
        <v>CZ_2022_NATIONAL TOTAL_PM2.5</v>
      </c>
      <c r="B6427" s="113" t="s">
        <v>144</v>
      </c>
      <c r="C6427" s="113">
        <v>2022</v>
      </c>
      <c r="D6427" s="113" t="s">
        <v>122</v>
      </c>
      <c r="E6427" s="113" t="s">
        <v>203</v>
      </c>
      <c r="F6427" s="113" t="s">
        <v>200</v>
      </c>
      <c r="G6427" s="113">
        <v>55.081524363700098</v>
      </c>
    </row>
    <row r="6428" spans="1:7" x14ac:dyDescent="0.25">
      <c r="A6428" s="108" t="str">
        <f t="shared" si="100"/>
        <v>CZ_2022_NATIONAL TOTAL_Pb</v>
      </c>
      <c r="B6428" s="113" t="s">
        <v>144</v>
      </c>
      <c r="C6428" s="113">
        <v>2022</v>
      </c>
      <c r="D6428" s="113" t="s">
        <v>122</v>
      </c>
      <c r="E6428" s="113" t="s">
        <v>125</v>
      </c>
      <c r="F6428" s="113" t="s">
        <v>200</v>
      </c>
      <c r="G6428" s="113">
        <v>2.4837095645287001E-2</v>
      </c>
    </row>
    <row r="6429" spans="1:7" x14ac:dyDescent="0.25">
      <c r="A6429" s="108" t="str">
        <f t="shared" si="100"/>
        <v>CZ_2022_NATIONAL TOTAL_Cd</v>
      </c>
      <c r="B6429" s="113" t="s">
        <v>144</v>
      </c>
      <c r="C6429" s="113">
        <v>2022</v>
      </c>
      <c r="D6429" s="113" t="s">
        <v>122</v>
      </c>
      <c r="E6429" s="113" t="s">
        <v>126</v>
      </c>
      <c r="F6429" s="113" t="s">
        <v>200</v>
      </c>
      <c r="G6429" s="113">
        <v>1.3231724458062501E-3</v>
      </c>
    </row>
    <row r="6430" spans="1:7" x14ac:dyDescent="0.25">
      <c r="A6430" s="108" t="str">
        <f t="shared" si="100"/>
        <v>CZ_2022_NATIONAL TOTAL_Hg</v>
      </c>
      <c r="B6430" s="113" t="s">
        <v>144</v>
      </c>
      <c r="C6430" s="113">
        <v>2022</v>
      </c>
      <c r="D6430" s="113" t="s">
        <v>122</v>
      </c>
      <c r="E6430" s="113" t="s">
        <v>127</v>
      </c>
      <c r="F6430" s="113" t="s">
        <v>200</v>
      </c>
      <c r="G6430" s="113">
        <v>2.0763245200668E-3</v>
      </c>
    </row>
    <row r="6431" spans="1:7" x14ac:dyDescent="0.25">
      <c r="A6431" s="108" t="str">
        <f t="shared" si="100"/>
        <v>CZ_2022_NATIONAL TOTAL_DIOX</v>
      </c>
      <c r="B6431" s="113" t="s">
        <v>144</v>
      </c>
      <c r="C6431" s="113">
        <v>2022</v>
      </c>
      <c r="D6431" s="113" t="s">
        <v>122</v>
      </c>
      <c r="E6431" s="113" t="s">
        <v>128</v>
      </c>
      <c r="F6431" s="113" t="s">
        <v>200</v>
      </c>
      <c r="G6431" s="150">
        <v>1.3670591696884601E-8</v>
      </c>
    </row>
    <row r="6432" spans="1:7" x14ac:dyDescent="0.25">
      <c r="A6432" s="108" t="str">
        <f t="shared" si="100"/>
        <v>CZ_2022_NATIONAL TOTAL_PAH</v>
      </c>
      <c r="B6432" s="113" t="s">
        <v>144</v>
      </c>
      <c r="C6432" s="113">
        <v>2022</v>
      </c>
      <c r="D6432" s="113" t="s">
        <v>122</v>
      </c>
      <c r="E6432" s="113" t="s">
        <v>129</v>
      </c>
      <c r="F6432" s="113" t="s">
        <v>200</v>
      </c>
      <c r="G6432" s="113">
        <v>4.6374156980841998E-2</v>
      </c>
    </row>
    <row r="6433" spans="1:7" x14ac:dyDescent="0.25">
      <c r="A6433" s="108" t="str">
        <f t="shared" si="100"/>
        <v>CZ_2022_NATIONAL TOTAL_HCB</v>
      </c>
      <c r="B6433" s="113" t="s">
        <v>144</v>
      </c>
      <c r="C6433" s="113">
        <v>2022</v>
      </c>
      <c r="D6433" s="113" t="s">
        <v>122</v>
      </c>
      <c r="E6433" s="113" t="s">
        <v>130</v>
      </c>
      <c r="F6433" s="113" t="s">
        <v>200</v>
      </c>
      <c r="G6433" s="150">
        <v>9.9330874665989792E-6</v>
      </c>
    </row>
    <row r="6434" spans="1:7" x14ac:dyDescent="0.25">
      <c r="A6434" s="108" t="str">
        <f t="shared" si="100"/>
        <v>CZ_2022_NATIONAL TOTAL_PCB</v>
      </c>
      <c r="B6434" s="113" t="s">
        <v>144</v>
      </c>
      <c r="C6434" s="113">
        <v>2022</v>
      </c>
      <c r="D6434" s="113" t="s">
        <v>122</v>
      </c>
      <c r="E6434" s="113" t="s">
        <v>259</v>
      </c>
      <c r="F6434" s="113" t="s">
        <v>200</v>
      </c>
      <c r="G6434" s="150">
        <v>1.1694018054159699E-6</v>
      </c>
    </row>
    <row r="6435" spans="1:7" x14ac:dyDescent="0.25">
      <c r="A6435" s="108" t="str">
        <f t="shared" si="100"/>
        <v>CZ_2022_1A3(FS)_NOx</v>
      </c>
      <c r="B6435" s="113" t="s">
        <v>144</v>
      </c>
      <c r="C6435" s="113">
        <v>2022</v>
      </c>
      <c r="D6435" s="113" t="s">
        <v>132</v>
      </c>
      <c r="E6435" s="113" t="s">
        <v>199</v>
      </c>
      <c r="F6435" s="113" t="s">
        <v>200</v>
      </c>
      <c r="G6435" s="113">
        <v>47.5893403921417</v>
      </c>
    </row>
    <row r="6436" spans="1:7" x14ac:dyDescent="0.25">
      <c r="A6436" s="108" t="str">
        <f t="shared" si="100"/>
        <v>CZ_2022_1A3(FS)_NMVOC</v>
      </c>
      <c r="B6436" s="113" t="s">
        <v>144</v>
      </c>
      <c r="C6436" s="113">
        <v>2022</v>
      </c>
      <c r="D6436" s="113" t="s">
        <v>132</v>
      </c>
      <c r="E6436" s="113" t="s">
        <v>123</v>
      </c>
      <c r="F6436" s="113" t="s">
        <v>200</v>
      </c>
      <c r="G6436" s="113">
        <v>11.3252670114942</v>
      </c>
    </row>
    <row r="6437" spans="1:7" x14ac:dyDescent="0.25">
      <c r="A6437" s="108" t="str">
        <f t="shared" si="100"/>
        <v>CZ_2022_1A3(FS)_SOx</v>
      </c>
      <c r="B6437" s="113" t="s">
        <v>144</v>
      </c>
      <c r="C6437" s="113">
        <v>2022</v>
      </c>
      <c r="D6437" s="113" t="s">
        <v>132</v>
      </c>
      <c r="E6437" s="113" t="s">
        <v>201</v>
      </c>
      <c r="F6437" s="113" t="s">
        <v>200</v>
      </c>
      <c r="G6437" s="113">
        <v>0.13373002462894801</v>
      </c>
    </row>
    <row r="6438" spans="1:7" x14ac:dyDescent="0.25">
      <c r="A6438" s="108" t="str">
        <f t="shared" si="100"/>
        <v>CZ_2022_1A3(FS)_NH3</v>
      </c>
      <c r="B6438" s="113" t="s">
        <v>144</v>
      </c>
      <c r="C6438" s="113">
        <v>2022</v>
      </c>
      <c r="D6438" s="113" t="s">
        <v>132</v>
      </c>
      <c r="E6438" s="113" t="s">
        <v>124</v>
      </c>
      <c r="F6438" s="113" t="s">
        <v>200</v>
      </c>
      <c r="G6438" s="113">
        <v>0.79893862769038804</v>
      </c>
    </row>
    <row r="6439" spans="1:7" x14ac:dyDescent="0.25">
      <c r="A6439" s="108" t="str">
        <f t="shared" si="100"/>
        <v>CZ_2022_1A3(FS)_PM2.5</v>
      </c>
      <c r="B6439" s="113" t="s">
        <v>144</v>
      </c>
      <c r="C6439" s="113">
        <v>2022</v>
      </c>
      <c r="D6439" s="113" t="s">
        <v>132</v>
      </c>
      <c r="E6439" s="113" t="s">
        <v>203</v>
      </c>
      <c r="F6439" s="113" t="s">
        <v>200</v>
      </c>
      <c r="G6439" s="113">
        <v>2.70492829081706</v>
      </c>
    </row>
    <row r="6440" spans="1:7" x14ac:dyDescent="0.25">
      <c r="A6440" s="108" t="str">
        <f t="shared" si="100"/>
        <v>CZ_2022_3D_NOx</v>
      </c>
      <c r="B6440" s="113" t="s">
        <v>144</v>
      </c>
      <c r="C6440" s="113">
        <v>2022</v>
      </c>
      <c r="D6440" s="113" t="s">
        <v>206</v>
      </c>
      <c r="E6440" s="113" t="s">
        <v>199</v>
      </c>
      <c r="F6440" s="113" t="s">
        <v>200</v>
      </c>
      <c r="G6440" s="113">
        <v>16.6609520639458</v>
      </c>
    </row>
    <row r="6441" spans="1:7" x14ac:dyDescent="0.25">
      <c r="A6441" s="108" t="str">
        <f t="shared" si="100"/>
        <v>DK_1980_NATIONAL TOTAL_SOx</v>
      </c>
      <c r="B6441" s="113" t="s">
        <v>145</v>
      </c>
      <c r="C6441" s="113">
        <v>1980</v>
      </c>
      <c r="D6441" s="113" t="s">
        <v>122</v>
      </c>
      <c r="E6441" s="113" t="s">
        <v>201</v>
      </c>
      <c r="F6441" s="113" t="s">
        <v>200</v>
      </c>
      <c r="G6441" s="113">
        <v>449.620986980174</v>
      </c>
    </row>
    <row r="6442" spans="1:7" x14ac:dyDescent="0.25">
      <c r="A6442" s="108" t="str">
        <f t="shared" si="100"/>
        <v>DK_1980_1A3(FS)_SOx</v>
      </c>
      <c r="B6442" s="113" t="s">
        <v>145</v>
      </c>
      <c r="C6442" s="113">
        <v>1980</v>
      </c>
      <c r="D6442" s="113" t="s">
        <v>132</v>
      </c>
      <c r="E6442" s="113" t="s">
        <v>201</v>
      </c>
      <c r="F6442" s="113" t="s">
        <v>200</v>
      </c>
      <c r="G6442" s="113">
        <v>6.9763051000200003</v>
      </c>
    </row>
    <row r="6443" spans="1:7" x14ac:dyDescent="0.25">
      <c r="A6443" s="108" t="str">
        <f t="shared" si="100"/>
        <v>DK_1981_NATIONAL TOTAL_SOx</v>
      </c>
      <c r="B6443" s="113" t="s">
        <v>145</v>
      </c>
      <c r="C6443" s="113">
        <v>1981</v>
      </c>
      <c r="D6443" s="113" t="s">
        <v>122</v>
      </c>
      <c r="E6443" s="113" t="s">
        <v>201</v>
      </c>
      <c r="F6443" s="113" t="s">
        <v>200</v>
      </c>
      <c r="G6443" s="113">
        <v>367.76807752411997</v>
      </c>
    </row>
    <row r="6444" spans="1:7" x14ac:dyDescent="0.25">
      <c r="A6444" s="108" t="str">
        <f t="shared" si="100"/>
        <v>DK_1981_1A3(FS)_SOx</v>
      </c>
      <c r="B6444" s="113" t="s">
        <v>145</v>
      </c>
      <c r="C6444" s="113">
        <v>1981</v>
      </c>
      <c r="D6444" s="113" t="s">
        <v>132</v>
      </c>
      <c r="E6444" s="113" t="s">
        <v>201</v>
      </c>
      <c r="F6444" s="113" t="s">
        <v>200</v>
      </c>
      <c r="G6444" s="113">
        <v>6.5440508849799999</v>
      </c>
    </row>
    <row r="6445" spans="1:7" x14ac:dyDescent="0.25">
      <c r="A6445" s="108" t="str">
        <f t="shared" si="100"/>
        <v>DK_1982_NATIONAL TOTAL_SOx</v>
      </c>
      <c r="B6445" s="113" t="s">
        <v>145</v>
      </c>
      <c r="C6445" s="113">
        <v>1982</v>
      </c>
      <c r="D6445" s="113" t="s">
        <v>122</v>
      </c>
      <c r="E6445" s="113" t="s">
        <v>201</v>
      </c>
      <c r="F6445" s="113" t="s">
        <v>200</v>
      </c>
      <c r="G6445" s="113">
        <v>377.50612662399197</v>
      </c>
    </row>
    <row r="6446" spans="1:7" x14ac:dyDescent="0.25">
      <c r="A6446" s="108" t="str">
        <f t="shared" si="100"/>
        <v>DK_1982_1A3(FS)_SOx</v>
      </c>
      <c r="B6446" s="113" t="s">
        <v>145</v>
      </c>
      <c r="C6446" s="113">
        <v>1982</v>
      </c>
      <c r="D6446" s="113" t="s">
        <v>132</v>
      </c>
      <c r="E6446" s="113" t="s">
        <v>201</v>
      </c>
      <c r="F6446" s="113" t="s">
        <v>200</v>
      </c>
      <c r="G6446" s="113">
        <v>7.2694114134000003</v>
      </c>
    </row>
    <row r="6447" spans="1:7" x14ac:dyDescent="0.25">
      <c r="A6447" s="108" t="str">
        <f t="shared" si="100"/>
        <v>DK_1983_NATIONAL TOTAL_SOx</v>
      </c>
      <c r="B6447" s="113" t="s">
        <v>145</v>
      </c>
      <c r="C6447" s="113">
        <v>1983</v>
      </c>
      <c r="D6447" s="113" t="s">
        <v>122</v>
      </c>
      <c r="E6447" s="113" t="s">
        <v>201</v>
      </c>
      <c r="F6447" s="113" t="s">
        <v>200</v>
      </c>
      <c r="G6447" s="113">
        <v>321.41338591095899</v>
      </c>
    </row>
    <row r="6448" spans="1:7" x14ac:dyDescent="0.25">
      <c r="A6448" s="108" t="str">
        <f t="shared" si="100"/>
        <v>DK_1983_1A3(FS)_SOx</v>
      </c>
      <c r="B6448" s="113" t="s">
        <v>145</v>
      </c>
      <c r="C6448" s="113">
        <v>1983</v>
      </c>
      <c r="D6448" s="113" t="s">
        <v>132</v>
      </c>
      <c r="E6448" s="113" t="s">
        <v>201</v>
      </c>
      <c r="F6448" s="113" t="s">
        <v>200</v>
      </c>
      <c r="G6448" s="113">
        <v>8.0397256044799992</v>
      </c>
    </row>
    <row r="6449" spans="1:7" x14ac:dyDescent="0.25">
      <c r="A6449" s="108" t="str">
        <f t="shared" si="100"/>
        <v>DK_1984_NATIONAL TOTAL_SOx</v>
      </c>
      <c r="B6449" s="113" t="s">
        <v>145</v>
      </c>
      <c r="C6449" s="113">
        <v>1984</v>
      </c>
      <c r="D6449" s="113" t="s">
        <v>122</v>
      </c>
      <c r="E6449" s="113" t="s">
        <v>201</v>
      </c>
      <c r="F6449" s="113" t="s">
        <v>200</v>
      </c>
      <c r="G6449" s="113">
        <v>319.71390193295798</v>
      </c>
    </row>
    <row r="6450" spans="1:7" x14ac:dyDescent="0.25">
      <c r="A6450" s="108" t="str">
        <f t="shared" si="100"/>
        <v>DK_1984_1A3(FS)_SOx</v>
      </c>
      <c r="B6450" s="113" t="s">
        <v>145</v>
      </c>
      <c r="C6450" s="113">
        <v>1984</v>
      </c>
      <c r="D6450" s="113" t="s">
        <v>132</v>
      </c>
      <c r="E6450" s="113" t="s">
        <v>201</v>
      </c>
      <c r="F6450" s="113" t="s">
        <v>200</v>
      </c>
      <c r="G6450" s="113">
        <v>8.0397256044799992</v>
      </c>
    </row>
    <row r="6451" spans="1:7" x14ac:dyDescent="0.25">
      <c r="A6451" s="108" t="str">
        <f t="shared" si="100"/>
        <v>DK_1985_NATIONAL TOTAL_NOx</v>
      </c>
      <c r="B6451" s="113" t="s">
        <v>145</v>
      </c>
      <c r="C6451" s="113">
        <v>1985</v>
      </c>
      <c r="D6451" s="113" t="s">
        <v>122</v>
      </c>
      <c r="E6451" s="113" t="s">
        <v>199</v>
      </c>
      <c r="F6451" s="113" t="s">
        <v>200</v>
      </c>
      <c r="G6451" s="113">
        <v>313.99453172367203</v>
      </c>
    </row>
    <row r="6452" spans="1:7" x14ac:dyDescent="0.25">
      <c r="A6452" s="108" t="str">
        <f t="shared" si="100"/>
        <v>DK_1985_NATIONAL TOTAL_NMVOC</v>
      </c>
      <c r="B6452" s="113" t="s">
        <v>145</v>
      </c>
      <c r="C6452" s="113">
        <v>1985</v>
      </c>
      <c r="D6452" s="113" t="s">
        <v>122</v>
      </c>
      <c r="E6452" s="113" t="s">
        <v>123</v>
      </c>
      <c r="F6452" s="113" t="s">
        <v>200</v>
      </c>
      <c r="G6452" s="113">
        <v>233.04324191222699</v>
      </c>
    </row>
    <row r="6453" spans="1:7" x14ac:dyDescent="0.25">
      <c r="A6453" s="108" t="str">
        <f t="shared" si="100"/>
        <v>DK_1985_NATIONAL TOTAL_SOx</v>
      </c>
      <c r="B6453" s="113" t="s">
        <v>145</v>
      </c>
      <c r="C6453" s="113">
        <v>1985</v>
      </c>
      <c r="D6453" s="113" t="s">
        <v>122</v>
      </c>
      <c r="E6453" s="113" t="s">
        <v>201</v>
      </c>
      <c r="F6453" s="113" t="s">
        <v>200</v>
      </c>
      <c r="G6453" s="113">
        <v>336.70079797841203</v>
      </c>
    </row>
    <row r="6454" spans="1:7" x14ac:dyDescent="0.25">
      <c r="A6454" s="108" t="str">
        <f t="shared" si="100"/>
        <v>DK_1985_NATIONAL TOTAL_NH3</v>
      </c>
      <c r="B6454" s="113" t="s">
        <v>145</v>
      </c>
      <c r="C6454" s="113">
        <v>1985</v>
      </c>
      <c r="D6454" s="113" t="s">
        <v>122</v>
      </c>
      <c r="E6454" s="113" t="s">
        <v>124</v>
      </c>
      <c r="F6454" s="113" t="s">
        <v>200</v>
      </c>
      <c r="G6454" s="113">
        <v>168.86853988652001</v>
      </c>
    </row>
    <row r="6455" spans="1:7" x14ac:dyDescent="0.25">
      <c r="A6455" s="108" t="str">
        <f t="shared" si="100"/>
        <v>DK_1985_1A3(FS)_NOx</v>
      </c>
      <c r="B6455" s="113" t="s">
        <v>145</v>
      </c>
      <c r="C6455" s="113">
        <v>1985</v>
      </c>
      <c r="D6455" s="113" t="s">
        <v>132</v>
      </c>
      <c r="E6455" s="113" t="s">
        <v>199</v>
      </c>
      <c r="F6455" s="113" t="s">
        <v>200</v>
      </c>
      <c r="G6455" s="113">
        <v>95.709287865033801</v>
      </c>
    </row>
    <row r="6456" spans="1:7" x14ac:dyDescent="0.25">
      <c r="A6456" s="108" t="str">
        <f t="shared" si="100"/>
        <v>DK_1985_1A3(FS)_NMVOC</v>
      </c>
      <c r="B6456" s="113" t="s">
        <v>145</v>
      </c>
      <c r="C6456" s="113">
        <v>1985</v>
      </c>
      <c r="D6456" s="113" t="s">
        <v>132</v>
      </c>
      <c r="E6456" s="113" t="s">
        <v>123</v>
      </c>
      <c r="F6456" s="113" t="s">
        <v>200</v>
      </c>
      <c r="G6456" s="113">
        <v>64.915844640651599</v>
      </c>
    </row>
    <row r="6457" spans="1:7" x14ac:dyDescent="0.25">
      <c r="A6457" s="108" t="str">
        <f t="shared" si="100"/>
        <v>DK_1985_1A3(FS)_SOx</v>
      </c>
      <c r="B6457" s="113" t="s">
        <v>145</v>
      </c>
      <c r="C6457" s="113">
        <v>1985</v>
      </c>
      <c r="D6457" s="113" t="s">
        <v>132</v>
      </c>
      <c r="E6457" s="113" t="s">
        <v>201</v>
      </c>
      <c r="F6457" s="113" t="s">
        <v>200</v>
      </c>
      <c r="G6457" s="113">
        <v>11.5720006302494</v>
      </c>
    </row>
    <row r="6458" spans="1:7" x14ac:dyDescent="0.25">
      <c r="A6458" s="108" t="str">
        <f t="shared" si="100"/>
        <v>DK_1985_1A3(FS)_NH3</v>
      </c>
      <c r="B6458" s="113" t="s">
        <v>145</v>
      </c>
      <c r="C6458" s="113">
        <v>1985</v>
      </c>
      <c r="D6458" s="113" t="s">
        <v>132</v>
      </c>
      <c r="E6458" s="113" t="s">
        <v>124</v>
      </c>
      <c r="F6458" s="113" t="s">
        <v>200</v>
      </c>
      <c r="G6458" s="113">
        <v>6.2526800328930807E-2</v>
      </c>
    </row>
    <row r="6459" spans="1:7" x14ac:dyDescent="0.25">
      <c r="A6459" s="108" t="str">
        <f t="shared" si="100"/>
        <v>DK_1985_3D_NOx</v>
      </c>
      <c r="B6459" s="113" t="s">
        <v>145</v>
      </c>
      <c r="C6459" s="113">
        <v>1985</v>
      </c>
      <c r="D6459" s="113" t="s">
        <v>206</v>
      </c>
      <c r="E6459" s="113" t="s">
        <v>199</v>
      </c>
      <c r="F6459" s="113" t="s">
        <v>200</v>
      </c>
      <c r="G6459" s="113">
        <v>26.5069416578134</v>
      </c>
    </row>
    <row r="6460" spans="1:7" x14ac:dyDescent="0.25">
      <c r="A6460" s="108" t="str">
        <f t="shared" si="100"/>
        <v>DK_1986_NATIONAL TOTAL_NOx</v>
      </c>
      <c r="B6460" s="113" t="s">
        <v>145</v>
      </c>
      <c r="C6460" s="113">
        <v>1986</v>
      </c>
      <c r="D6460" s="113" t="s">
        <v>122</v>
      </c>
      <c r="E6460" s="113" t="s">
        <v>199</v>
      </c>
      <c r="F6460" s="113" t="s">
        <v>200</v>
      </c>
      <c r="G6460" s="113">
        <v>331.91468468023902</v>
      </c>
    </row>
    <row r="6461" spans="1:7" x14ac:dyDescent="0.25">
      <c r="A6461" s="108" t="str">
        <f t="shared" si="100"/>
        <v>DK_1986_NATIONAL TOTAL_NMVOC</v>
      </c>
      <c r="B6461" s="113" t="s">
        <v>145</v>
      </c>
      <c r="C6461" s="113">
        <v>1986</v>
      </c>
      <c r="D6461" s="113" t="s">
        <v>122</v>
      </c>
      <c r="E6461" s="113" t="s">
        <v>123</v>
      </c>
      <c r="F6461" s="113" t="s">
        <v>200</v>
      </c>
      <c r="G6461" s="113">
        <v>231.74779543294099</v>
      </c>
    </row>
    <row r="6462" spans="1:7" x14ac:dyDescent="0.25">
      <c r="A6462" s="108" t="str">
        <f t="shared" si="100"/>
        <v>DK_1986_NATIONAL TOTAL_SOx</v>
      </c>
      <c r="B6462" s="113" t="s">
        <v>145</v>
      </c>
      <c r="C6462" s="113">
        <v>1986</v>
      </c>
      <c r="D6462" s="113" t="s">
        <v>122</v>
      </c>
      <c r="E6462" s="113" t="s">
        <v>201</v>
      </c>
      <c r="F6462" s="113" t="s">
        <v>200</v>
      </c>
      <c r="G6462" s="113">
        <v>282.48510595096798</v>
      </c>
    </row>
    <row r="6463" spans="1:7" x14ac:dyDescent="0.25">
      <c r="A6463" s="108" t="str">
        <f t="shared" si="100"/>
        <v>DK_1986_NATIONAL TOTAL_NH3</v>
      </c>
      <c r="B6463" s="113" t="s">
        <v>145</v>
      </c>
      <c r="C6463" s="113">
        <v>1986</v>
      </c>
      <c r="D6463" s="113" t="s">
        <v>122</v>
      </c>
      <c r="E6463" s="113" t="s">
        <v>124</v>
      </c>
      <c r="F6463" s="113" t="s">
        <v>200</v>
      </c>
      <c r="G6463" s="113">
        <v>165.230000407246</v>
      </c>
    </row>
    <row r="6464" spans="1:7" x14ac:dyDescent="0.25">
      <c r="A6464" s="108" t="str">
        <f t="shared" si="100"/>
        <v>DK_1986_1A3(FS)_NOx</v>
      </c>
      <c r="B6464" s="113" t="s">
        <v>145</v>
      </c>
      <c r="C6464" s="113">
        <v>1986</v>
      </c>
      <c r="D6464" s="113" t="s">
        <v>132</v>
      </c>
      <c r="E6464" s="113" t="s">
        <v>199</v>
      </c>
      <c r="F6464" s="113" t="s">
        <v>200</v>
      </c>
      <c r="G6464" s="113">
        <v>101.31223446523801</v>
      </c>
    </row>
    <row r="6465" spans="1:7" x14ac:dyDescent="0.25">
      <c r="A6465" s="108" t="str">
        <f t="shared" si="100"/>
        <v>DK_1986_1A3(FS)_NMVOC</v>
      </c>
      <c r="B6465" s="113" t="s">
        <v>145</v>
      </c>
      <c r="C6465" s="113">
        <v>1986</v>
      </c>
      <c r="D6465" s="113" t="s">
        <v>132</v>
      </c>
      <c r="E6465" s="113" t="s">
        <v>123</v>
      </c>
      <c r="F6465" s="113" t="s">
        <v>200</v>
      </c>
      <c r="G6465" s="113">
        <v>64.865546639633493</v>
      </c>
    </row>
    <row r="6466" spans="1:7" x14ac:dyDescent="0.25">
      <c r="A6466" s="108" t="str">
        <f t="shared" ref="A6466:A6529" si="101">CONCATENATE(B6466,"_",C6466,"_",D6466,"_",E6466)</f>
        <v>DK_1986_1A3(FS)_SOx</v>
      </c>
      <c r="B6466" s="113" t="s">
        <v>145</v>
      </c>
      <c r="C6466" s="113">
        <v>1986</v>
      </c>
      <c r="D6466" s="113" t="s">
        <v>132</v>
      </c>
      <c r="E6466" s="113" t="s">
        <v>201</v>
      </c>
      <c r="F6466" s="113" t="s">
        <v>200</v>
      </c>
      <c r="G6466" s="113">
        <v>7.8339132420873998</v>
      </c>
    </row>
    <row r="6467" spans="1:7" x14ac:dyDescent="0.25">
      <c r="A6467" s="108" t="str">
        <f t="shared" si="101"/>
        <v>DK_1986_1A3(FS)_NH3</v>
      </c>
      <c r="B6467" s="113" t="s">
        <v>145</v>
      </c>
      <c r="C6467" s="113">
        <v>1986</v>
      </c>
      <c r="D6467" s="113" t="s">
        <v>132</v>
      </c>
      <c r="E6467" s="113" t="s">
        <v>124</v>
      </c>
      <c r="F6467" s="113" t="s">
        <v>200</v>
      </c>
      <c r="G6467" s="113">
        <v>6.4836765275754202E-2</v>
      </c>
    </row>
    <row r="6468" spans="1:7" x14ac:dyDescent="0.25">
      <c r="A6468" s="108" t="str">
        <f t="shared" si="101"/>
        <v>DK_1986_3D_NOx</v>
      </c>
      <c r="B6468" s="113" t="s">
        <v>145</v>
      </c>
      <c r="C6468" s="113">
        <v>1986</v>
      </c>
      <c r="D6468" s="113" t="s">
        <v>206</v>
      </c>
      <c r="E6468" s="113" t="s">
        <v>199</v>
      </c>
      <c r="F6468" s="113" t="s">
        <v>200</v>
      </c>
      <c r="G6468" s="113">
        <v>25.841994231146298</v>
      </c>
    </row>
    <row r="6469" spans="1:7" x14ac:dyDescent="0.25">
      <c r="A6469" s="108" t="str">
        <f t="shared" si="101"/>
        <v>DK_1987_NATIONAL TOTAL_NOx</v>
      </c>
      <c r="B6469" s="113" t="s">
        <v>145</v>
      </c>
      <c r="C6469" s="113">
        <v>1987</v>
      </c>
      <c r="D6469" s="113" t="s">
        <v>122</v>
      </c>
      <c r="E6469" s="113" t="s">
        <v>199</v>
      </c>
      <c r="F6469" s="113" t="s">
        <v>200</v>
      </c>
      <c r="G6469" s="113">
        <v>324.910338151904</v>
      </c>
    </row>
    <row r="6470" spans="1:7" x14ac:dyDescent="0.25">
      <c r="A6470" s="108" t="str">
        <f t="shared" si="101"/>
        <v>DK_1987_NATIONAL TOTAL_NMVOC</v>
      </c>
      <c r="B6470" s="113" t="s">
        <v>145</v>
      </c>
      <c r="C6470" s="113">
        <v>1987</v>
      </c>
      <c r="D6470" s="113" t="s">
        <v>122</v>
      </c>
      <c r="E6470" s="113" t="s">
        <v>123</v>
      </c>
      <c r="F6470" s="113" t="s">
        <v>200</v>
      </c>
      <c r="G6470" s="113">
        <v>228.880462746494</v>
      </c>
    </row>
    <row r="6471" spans="1:7" x14ac:dyDescent="0.25">
      <c r="A6471" s="108" t="str">
        <f t="shared" si="101"/>
        <v>DK_1987_NATIONAL TOTAL_SOx</v>
      </c>
      <c r="B6471" s="113" t="s">
        <v>145</v>
      </c>
      <c r="C6471" s="113">
        <v>1987</v>
      </c>
      <c r="D6471" s="113" t="s">
        <v>122</v>
      </c>
      <c r="E6471" s="113" t="s">
        <v>201</v>
      </c>
      <c r="F6471" s="113" t="s">
        <v>200</v>
      </c>
      <c r="G6471" s="113">
        <v>252.24643841303401</v>
      </c>
    </row>
    <row r="6472" spans="1:7" x14ac:dyDescent="0.25">
      <c r="A6472" s="108" t="str">
        <f t="shared" si="101"/>
        <v>DK_1987_NATIONAL TOTAL_NH3</v>
      </c>
      <c r="B6472" s="113" t="s">
        <v>145</v>
      </c>
      <c r="C6472" s="113">
        <v>1987</v>
      </c>
      <c r="D6472" s="113" t="s">
        <v>122</v>
      </c>
      <c r="E6472" s="113" t="s">
        <v>124</v>
      </c>
      <c r="F6472" s="113" t="s">
        <v>200</v>
      </c>
      <c r="G6472" s="113">
        <v>161.86203204643601</v>
      </c>
    </row>
    <row r="6473" spans="1:7" x14ac:dyDescent="0.25">
      <c r="A6473" s="108" t="str">
        <f t="shared" si="101"/>
        <v>DK_1987_1A3(FS)_NOx</v>
      </c>
      <c r="B6473" s="113" t="s">
        <v>145</v>
      </c>
      <c r="C6473" s="113">
        <v>1987</v>
      </c>
      <c r="D6473" s="113" t="s">
        <v>132</v>
      </c>
      <c r="E6473" s="113" t="s">
        <v>199</v>
      </c>
      <c r="F6473" s="113" t="s">
        <v>200</v>
      </c>
      <c r="G6473" s="113">
        <v>101.772551001309</v>
      </c>
    </row>
    <row r="6474" spans="1:7" x14ac:dyDescent="0.25">
      <c r="A6474" s="108" t="str">
        <f t="shared" si="101"/>
        <v>DK_1987_1A3(FS)_NMVOC</v>
      </c>
      <c r="B6474" s="113" t="s">
        <v>145</v>
      </c>
      <c r="C6474" s="113">
        <v>1987</v>
      </c>
      <c r="D6474" s="113" t="s">
        <v>132</v>
      </c>
      <c r="E6474" s="113" t="s">
        <v>123</v>
      </c>
      <c r="F6474" s="113" t="s">
        <v>200</v>
      </c>
      <c r="G6474" s="113">
        <v>64.758141677273301</v>
      </c>
    </row>
    <row r="6475" spans="1:7" x14ac:dyDescent="0.25">
      <c r="A6475" s="108" t="str">
        <f t="shared" si="101"/>
        <v>DK_1987_1A3(FS)_SOx</v>
      </c>
      <c r="B6475" s="113" t="s">
        <v>145</v>
      </c>
      <c r="C6475" s="113">
        <v>1987</v>
      </c>
      <c r="D6475" s="113" t="s">
        <v>132</v>
      </c>
      <c r="E6475" s="113" t="s">
        <v>201</v>
      </c>
      <c r="F6475" s="113" t="s">
        <v>200</v>
      </c>
      <c r="G6475" s="113">
        <v>7.8148199071124598</v>
      </c>
    </row>
    <row r="6476" spans="1:7" x14ac:dyDescent="0.25">
      <c r="A6476" s="108" t="str">
        <f t="shared" si="101"/>
        <v>DK_1987_1A3(FS)_NH3</v>
      </c>
      <c r="B6476" s="113" t="s">
        <v>145</v>
      </c>
      <c r="C6476" s="113">
        <v>1987</v>
      </c>
      <c r="D6476" s="113" t="s">
        <v>132</v>
      </c>
      <c r="E6476" s="113" t="s">
        <v>124</v>
      </c>
      <c r="F6476" s="113" t="s">
        <v>200</v>
      </c>
      <c r="G6476" s="113">
        <v>6.5289546014713304E-2</v>
      </c>
    </row>
    <row r="6477" spans="1:7" x14ac:dyDescent="0.25">
      <c r="A6477" s="108" t="str">
        <f t="shared" si="101"/>
        <v>DK_1987_3D_NOx</v>
      </c>
      <c r="B6477" s="113" t="s">
        <v>145</v>
      </c>
      <c r="C6477" s="113">
        <v>1987</v>
      </c>
      <c r="D6477" s="113" t="s">
        <v>206</v>
      </c>
      <c r="E6477" s="113" t="s">
        <v>199</v>
      </c>
      <c r="F6477" s="113" t="s">
        <v>200</v>
      </c>
      <c r="G6477" s="113">
        <v>25.452850370238</v>
      </c>
    </row>
    <row r="6478" spans="1:7" x14ac:dyDescent="0.25">
      <c r="A6478" s="108" t="str">
        <f t="shared" si="101"/>
        <v>DK_1988_NATIONAL TOTAL_NOx</v>
      </c>
      <c r="B6478" s="113" t="s">
        <v>145</v>
      </c>
      <c r="C6478" s="113">
        <v>1988</v>
      </c>
      <c r="D6478" s="113" t="s">
        <v>122</v>
      </c>
      <c r="E6478" s="113" t="s">
        <v>199</v>
      </c>
      <c r="F6478" s="113" t="s">
        <v>200</v>
      </c>
      <c r="G6478" s="113">
        <v>314.01768266844999</v>
      </c>
    </row>
    <row r="6479" spans="1:7" x14ac:dyDescent="0.25">
      <c r="A6479" s="108" t="str">
        <f t="shared" si="101"/>
        <v>DK_1988_NATIONAL TOTAL_NMVOC</v>
      </c>
      <c r="B6479" s="113" t="s">
        <v>145</v>
      </c>
      <c r="C6479" s="113">
        <v>1988</v>
      </c>
      <c r="D6479" s="113" t="s">
        <v>122</v>
      </c>
      <c r="E6479" s="113" t="s">
        <v>123</v>
      </c>
      <c r="F6479" s="113" t="s">
        <v>200</v>
      </c>
      <c r="G6479" s="113">
        <v>225.19925556545701</v>
      </c>
    </row>
    <row r="6480" spans="1:7" x14ac:dyDescent="0.25">
      <c r="A6480" s="108" t="str">
        <f t="shared" si="101"/>
        <v>DK_1988_NATIONAL TOTAL_SOx</v>
      </c>
      <c r="B6480" s="113" t="s">
        <v>145</v>
      </c>
      <c r="C6480" s="113">
        <v>1988</v>
      </c>
      <c r="D6480" s="113" t="s">
        <v>122</v>
      </c>
      <c r="E6480" s="113" t="s">
        <v>201</v>
      </c>
      <c r="F6480" s="113" t="s">
        <v>200</v>
      </c>
      <c r="G6480" s="113">
        <v>248.10800627119201</v>
      </c>
    </row>
    <row r="6481" spans="1:7" x14ac:dyDescent="0.25">
      <c r="A6481" s="108" t="str">
        <f t="shared" si="101"/>
        <v>DK_1988_NATIONAL TOTAL_NH3</v>
      </c>
      <c r="B6481" s="113" t="s">
        <v>145</v>
      </c>
      <c r="C6481" s="113">
        <v>1988</v>
      </c>
      <c r="D6481" s="113" t="s">
        <v>122</v>
      </c>
      <c r="E6481" s="113" t="s">
        <v>124</v>
      </c>
      <c r="F6481" s="113" t="s">
        <v>200</v>
      </c>
      <c r="G6481" s="113">
        <v>157.05564727558499</v>
      </c>
    </row>
    <row r="6482" spans="1:7" x14ac:dyDescent="0.25">
      <c r="A6482" s="108" t="str">
        <f t="shared" si="101"/>
        <v>DK_1988_1A3(FS)_NOx</v>
      </c>
      <c r="B6482" s="113" t="s">
        <v>145</v>
      </c>
      <c r="C6482" s="113">
        <v>1988</v>
      </c>
      <c r="D6482" s="113" t="s">
        <v>132</v>
      </c>
      <c r="E6482" s="113" t="s">
        <v>199</v>
      </c>
      <c r="F6482" s="113" t="s">
        <v>200</v>
      </c>
      <c r="G6482" s="113">
        <v>103.21705964579</v>
      </c>
    </row>
    <row r="6483" spans="1:7" x14ac:dyDescent="0.25">
      <c r="A6483" s="108" t="str">
        <f t="shared" si="101"/>
        <v>DK_1988_1A3(FS)_NMVOC</v>
      </c>
      <c r="B6483" s="113" t="s">
        <v>145</v>
      </c>
      <c r="C6483" s="113">
        <v>1988</v>
      </c>
      <c r="D6483" s="113" t="s">
        <v>132</v>
      </c>
      <c r="E6483" s="113" t="s">
        <v>123</v>
      </c>
      <c r="F6483" s="113" t="s">
        <v>200</v>
      </c>
      <c r="G6483" s="113">
        <v>63.321295185049998</v>
      </c>
    </row>
    <row r="6484" spans="1:7" x14ac:dyDescent="0.25">
      <c r="A6484" s="108" t="str">
        <f t="shared" si="101"/>
        <v>DK_1988_1A3(FS)_SOx</v>
      </c>
      <c r="B6484" s="113" t="s">
        <v>145</v>
      </c>
      <c r="C6484" s="113">
        <v>1988</v>
      </c>
      <c r="D6484" s="113" t="s">
        <v>132</v>
      </c>
      <c r="E6484" s="113" t="s">
        <v>201</v>
      </c>
      <c r="F6484" s="113" t="s">
        <v>200</v>
      </c>
      <c r="G6484" s="113">
        <v>7.8206961234229597</v>
      </c>
    </row>
    <row r="6485" spans="1:7" x14ac:dyDescent="0.25">
      <c r="A6485" s="108" t="str">
        <f t="shared" si="101"/>
        <v>DK_1988_1A3(FS)_NH3</v>
      </c>
      <c r="B6485" s="113" t="s">
        <v>145</v>
      </c>
      <c r="C6485" s="113">
        <v>1988</v>
      </c>
      <c r="D6485" s="113" t="s">
        <v>132</v>
      </c>
      <c r="E6485" s="113" t="s">
        <v>124</v>
      </c>
      <c r="F6485" s="113" t="s">
        <v>200</v>
      </c>
      <c r="G6485" s="113">
        <v>6.6518904246815697E-2</v>
      </c>
    </row>
    <row r="6486" spans="1:7" x14ac:dyDescent="0.25">
      <c r="A6486" s="108" t="str">
        <f t="shared" si="101"/>
        <v>DK_1988_3D_NOx</v>
      </c>
      <c r="B6486" s="113" t="s">
        <v>145</v>
      </c>
      <c r="C6486" s="113">
        <v>1988</v>
      </c>
      <c r="D6486" s="113" t="s">
        <v>206</v>
      </c>
      <c r="E6486" s="113" t="s">
        <v>199</v>
      </c>
      <c r="F6486" s="113" t="s">
        <v>200</v>
      </c>
      <c r="G6486" s="113">
        <v>24.759966371389801</v>
      </c>
    </row>
    <row r="6487" spans="1:7" x14ac:dyDescent="0.25">
      <c r="A6487" s="108" t="str">
        <f t="shared" si="101"/>
        <v>DK_1989_NATIONAL TOTAL_NOx</v>
      </c>
      <c r="B6487" s="113" t="s">
        <v>145</v>
      </c>
      <c r="C6487" s="113">
        <v>1989</v>
      </c>
      <c r="D6487" s="113" t="s">
        <v>122</v>
      </c>
      <c r="E6487" s="113" t="s">
        <v>199</v>
      </c>
      <c r="F6487" s="113" t="s">
        <v>200</v>
      </c>
      <c r="G6487" s="113">
        <v>295.42438082098198</v>
      </c>
    </row>
    <row r="6488" spans="1:7" x14ac:dyDescent="0.25">
      <c r="A6488" s="108" t="str">
        <f t="shared" si="101"/>
        <v>DK_1989_NATIONAL TOTAL_NMVOC</v>
      </c>
      <c r="B6488" s="113" t="s">
        <v>145</v>
      </c>
      <c r="C6488" s="113">
        <v>1989</v>
      </c>
      <c r="D6488" s="113" t="s">
        <v>122</v>
      </c>
      <c r="E6488" s="113" t="s">
        <v>123</v>
      </c>
      <c r="F6488" s="113" t="s">
        <v>200</v>
      </c>
      <c r="G6488" s="113">
        <v>218.45733557502501</v>
      </c>
    </row>
    <row r="6489" spans="1:7" x14ac:dyDescent="0.25">
      <c r="A6489" s="108" t="str">
        <f t="shared" si="101"/>
        <v>DK_1989_NATIONAL TOTAL_SOx</v>
      </c>
      <c r="B6489" s="113" t="s">
        <v>145</v>
      </c>
      <c r="C6489" s="113">
        <v>1989</v>
      </c>
      <c r="D6489" s="113" t="s">
        <v>122</v>
      </c>
      <c r="E6489" s="113" t="s">
        <v>201</v>
      </c>
      <c r="F6489" s="113" t="s">
        <v>200</v>
      </c>
      <c r="G6489" s="113">
        <v>196.82566511811299</v>
      </c>
    </row>
    <row r="6490" spans="1:7" x14ac:dyDescent="0.25">
      <c r="A6490" s="108" t="str">
        <f t="shared" si="101"/>
        <v>DK_1989_NATIONAL TOTAL_NH3</v>
      </c>
      <c r="B6490" s="113" t="s">
        <v>145</v>
      </c>
      <c r="C6490" s="113">
        <v>1989</v>
      </c>
      <c r="D6490" s="113" t="s">
        <v>122</v>
      </c>
      <c r="E6490" s="113" t="s">
        <v>124</v>
      </c>
      <c r="F6490" s="113" t="s">
        <v>200</v>
      </c>
      <c r="G6490" s="113">
        <v>158.422440727968</v>
      </c>
    </row>
    <row r="6491" spans="1:7" x14ac:dyDescent="0.25">
      <c r="A6491" s="108" t="str">
        <f t="shared" si="101"/>
        <v>DK_1989_1A3(FS)_NOx</v>
      </c>
      <c r="B6491" s="113" t="s">
        <v>145</v>
      </c>
      <c r="C6491" s="113">
        <v>1989</v>
      </c>
      <c r="D6491" s="113" t="s">
        <v>132</v>
      </c>
      <c r="E6491" s="113" t="s">
        <v>199</v>
      </c>
      <c r="F6491" s="113" t="s">
        <v>200</v>
      </c>
      <c r="G6491" s="113">
        <v>104.516172031285</v>
      </c>
    </row>
    <row r="6492" spans="1:7" x14ac:dyDescent="0.25">
      <c r="A6492" s="108" t="str">
        <f t="shared" si="101"/>
        <v>DK_1989_1A3(FS)_NMVOC</v>
      </c>
      <c r="B6492" s="113" t="s">
        <v>145</v>
      </c>
      <c r="C6492" s="113">
        <v>1989</v>
      </c>
      <c r="D6492" s="113" t="s">
        <v>132</v>
      </c>
      <c r="E6492" s="113" t="s">
        <v>123</v>
      </c>
      <c r="F6492" s="113" t="s">
        <v>200</v>
      </c>
      <c r="G6492" s="113">
        <v>61.6238085243683</v>
      </c>
    </row>
    <row r="6493" spans="1:7" x14ac:dyDescent="0.25">
      <c r="A6493" s="108" t="str">
        <f t="shared" si="101"/>
        <v>DK_1989_1A3(FS)_SOx</v>
      </c>
      <c r="B6493" s="113" t="s">
        <v>145</v>
      </c>
      <c r="C6493" s="113">
        <v>1989</v>
      </c>
      <c r="D6493" s="113" t="s">
        <v>132</v>
      </c>
      <c r="E6493" s="113" t="s">
        <v>201</v>
      </c>
      <c r="F6493" s="113" t="s">
        <v>200</v>
      </c>
      <c r="G6493" s="113">
        <v>5.4609075104434703</v>
      </c>
    </row>
    <row r="6494" spans="1:7" x14ac:dyDescent="0.25">
      <c r="A6494" s="108" t="str">
        <f t="shared" si="101"/>
        <v>DK_1989_1A3(FS)_NH3</v>
      </c>
      <c r="B6494" s="113" t="s">
        <v>145</v>
      </c>
      <c r="C6494" s="113">
        <v>1989</v>
      </c>
      <c r="D6494" s="113" t="s">
        <v>132</v>
      </c>
      <c r="E6494" s="113" t="s">
        <v>124</v>
      </c>
      <c r="F6494" s="113" t="s">
        <v>200</v>
      </c>
      <c r="G6494" s="113">
        <v>6.6798017414257393E-2</v>
      </c>
    </row>
    <row r="6495" spans="1:7" x14ac:dyDescent="0.25">
      <c r="A6495" s="108" t="str">
        <f t="shared" si="101"/>
        <v>DK_1989_3D_NOx</v>
      </c>
      <c r="B6495" s="113" t="s">
        <v>145</v>
      </c>
      <c r="C6495" s="113">
        <v>1989</v>
      </c>
      <c r="D6495" s="113" t="s">
        <v>206</v>
      </c>
      <c r="E6495" s="113" t="s">
        <v>199</v>
      </c>
      <c r="F6495" s="113" t="s">
        <v>200</v>
      </c>
      <c r="G6495" s="113">
        <v>25.093575373135899</v>
      </c>
    </row>
    <row r="6496" spans="1:7" x14ac:dyDescent="0.25">
      <c r="A6496" s="108" t="str">
        <f t="shared" si="101"/>
        <v>DK_1990_NATIONAL TOTAL_NOx</v>
      </c>
      <c r="B6496" s="113" t="s">
        <v>145</v>
      </c>
      <c r="C6496" s="113">
        <v>1990</v>
      </c>
      <c r="D6496" s="113" t="s">
        <v>122</v>
      </c>
      <c r="E6496" s="113" t="s">
        <v>199</v>
      </c>
      <c r="F6496" s="113" t="s">
        <v>200</v>
      </c>
      <c r="G6496" s="113">
        <v>295.89651562647498</v>
      </c>
    </row>
    <row r="6497" spans="1:7" x14ac:dyDescent="0.25">
      <c r="A6497" s="108" t="str">
        <f t="shared" si="101"/>
        <v>DK_1990_NATIONAL TOTAL_NMVOC</v>
      </c>
      <c r="B6497" s="113" t="s">
        <v>145</v>
      </c>
      <c r="C6497" s="113">
        <v>1990</v>
      </c>
      <c r="D6497" s="113" t="s">
        <v>122</v>
      </c>
      <c r="E6497" s="113" t="s">
        <v>123</v>
      </c>
      <c r="F6497" s="113" t="s">
        <v>200</v>
      </c>
      <c r="G6497" s="113">
        <v>218.74566431764799</v>
      </c>
    </row>
    <row r="6498" spans="1:7" x14ac:dyDescent="0.25">
      <c r="A6498" s="108" t="str">
        <f t="shared" si="101"/>
        <v>DK_1990_NATIONAL TOTAL_SOx</v>
      </c>
      <c r="B6498" s="113" t="s">
        <v>145</v>
      </c>
      <c r="C6498" s="113">
        <v>1990</v>
      </c>
      <c r="D6498" s="113" t="s">
        <v>122</v>
      </c>
      <c r="E6498" s="113" t="s">
        <v>201</v>
      </c>
      <c r="F6498" s="113" t="s">
        <v>200</v>
      </c>
      <c r="G6498" s="113">
        <v>177.83497690585199</v>
      </c>
    </row>
    <row r="6499" spans="1:7" x14ac:dyDescent="0.25">
      <c r="A6499" s="108" t="str">
        <f t="shared" si="101"/>
        <v>DK_1990_NATIONAL TOTAL_NH3</v>
      </c>
      <c r="B6499" s="113" t="s">
        <v>145</v>
      </c>
      <c r="C6499" s="113">
        <v>1990</v>
      </c>
      <c r="D6499" s="113" t="s">
        <v>122</v>
      </c>
      <c r="E6499" s="113" t="s">
        <v>124</v>
      </c>
      <c r="F6499" s="113" t="s">
        <v>200</v>
      </c>
      <c r="G6499" s="113">
        <v>158.45901440988999</v>
      </c>
    </row>
    <row r="6500" spans="1:7" x14ac:dyDescent="0.25">
      <c r="A6500" s="108" t="str">
        <f t="shared" si="101"/>
        <v>DK_1990_NATIONAL TOTAL_PM2.5</v>
      </c>
      <c r="B6500" s="113" t="s">
        <v>145</v>
      </c>
      <c r="C6500" s="113">
        <v>1990</v>
      </c>
      <c r="D6500" s="113" t="s">
        <v>122</v>
      </c>
      <c r="E6500" s="113" t="s">
        <v>203</v>
      </c>
      <c r="F6500" s="113" t="s">
        <v>200</v>
      </c>
      <c r="G6500" s="113">
        <v>23.334405036845801</v>
      </c>
    </row>
    <row r="6501" spans="1:7" x14ac:dyDescent="0.25">
      <c r="A6501" s="108" t="str">
        <f t="shared" si="101"/>
        <v>DK_1990_NATIONAL TOTAL_Pb</v>
      </c>
      <c r="B6501" s="113" t="s">
        <v>145</v>
      </c>
      <c r="C6501" s="113">
        <v>1990</v>
      </c>
      <c r="D6501" s="113" t="s">
        <v>122</v>
      </c>
      <c r="E6501" s="113" t="s">
        <v>125</v>
      </c>
      <c r="F6501" s="113" t="s">
        <v>200</v>
      </c>
      <c r="G6501" s="113">
        <v>0.13239606499604401</v>
      </c>
    </row>
    <row r="6502" spans="1:7" x14ac:dyDescent="0.25">
      <c r="A6502" s="108" t="str">
        <f t="shared" si="101"/>
        <v>DK_1990_NATIONAL TOTAL_Cd</v>
      </c>
      <c r="B6502" s="113" t="s">
        <v>145</v>
      </c>
      <c r="C6502" s="113">
        <v>1990</v>
      </c>
      <c r="D6502" s="113" t="s">
        <v>122</v>
      </c>
      <c r="E6502" s="113" t="s">
        <v>126</v>
      </c>
      <c r="F6502" s="113" t="s">
        <v>200</v>
      </c>
      <c r="G6502" s="113">
        <v>1.21280266003304E-3</v>
      </c>
    </row>
    <row r="6503" spans="1:7" x14ac:dyDescent="0.25">
      <c r="A6503" s="108" t="str">
        <f t="shared" si="101"/>
        <v>DK_1990_NATIONAL TOTAL_Hg</v>
      </c>
      <c r="B6503" s="113" t="s">
        <v>145</v>
      </c>
      <c r="C6503" s="113">
        <v>1990</v>
      </c>
      <c r="D6503" s="113" t="s">
        <v>122</v>
      </c>
      <c r="E6503" s="113" t="s">
        <v>127</v>
      </c>
      <c r="F6503" s="113" t="s">
        <v>200</v>
      </c>
      <c r="G6503" s="113">
        <v>3.1629194791971101E-3</v>
      </c>
    </row>
    <row r="6504" spans="1:7" x14ac:dyDescent="0.25">
      <c r="A6504" s="108" t="str">
        <f t="shared" si="101"/>
        <v>DK_1990_NATIONAL TOTAL_DIOX</v>
      </c>
      <c r="B6504" s="113" t="s">
        <v>145</v>
      </c>
      <c r="C6504" s="113">
        <v>1990</v>
      </c>
      <c r="D6504" s="113" t="s">
        <v>122</v>
      </c>
      <c r="E6504" s="113" t="s">
        <v>128</v>
      </c>
      <c r="F6504" s="113" t="s">
        <v>200</v>
      </c>
      <c r="G6504" s="150">
        <v>6.6940168629270997E-8</v>
      </c>
    </row>
    <row r="6505" spans="1:7" x14ac:dyDescent="0.25">
      <c r="A6505" s="108" t="str">
        <f t="shared" si="101"/>
        <v>DK_1990_NATIONAL TOTAL_PAH</v>
      </c>
      <c r="B6505" s="113" t="s">
        <v>145</v>
      </c>
      <c r="C6505" s="113">
        <v>1990</v>
      </c>
      <c r="D6505" s="113" t="s">
        <v>122</v>
      </c>
      <c r="E6505" s="113" t="s">
        <v>129</v>
      </c>
      <c r="F6505" s="113" t="s">
        <v>200</v>
      </c>
      <c r="G6505" s="113">
        <v>1.26322883485357E-2</v>
      </c>
    </row>
    <row r="6506" spans="1:7" x14ac:dyDescent="0.25">
      <c r="A6506" s="108" t="str">
        <f t="shared" si="101"/>
        <v>DK_1990_NATIONAL TOTAL_HCB</v>
      </c>
      <c r="B6506" s="113" t="s">
        <v>145</v>
      </c>
      <c r="C6506" s="113">
        <v>1990</v>
      </c>
      <c r="D6506" s="113" t="s">
        <v>122</v>
      </c>
      <c r="E6506" s="113" t="s">
        <v>130</v>
      </c>
      <c r="F6506" s="113" t="s">
        <v>200</v>
      </c>
      <c r="G6506" s="150">
        <v>1.3307935624197601E-5</v>
      </c>
    </row>
    <row r="6507" spans="1:7" x14ac:dyDescent="0.25">
      <c r="A6507" s="108" t="str">
        <f t="shared" si="101"/>
        <v>DK_1990_NATIONAL TOTAL_PCB</v>
      </c>
      <c r="B6507" s="113" t="s">
        <v>145</v>
      </c>
      <c r="C6507" s="113">
        <v>1990</v>
      </c>
      <c r="D6507" s="113" t="s">
        <v>122</v>
      </c>
      <c r="E6507" s="113" t="s">
        <v>259</v>
      </c>
      <c r="F6507" s="113" t="s">
        <v>200</v>
      </c>
      <c r="G6507" s="150">
        <v>2.8962026652636599E-6</v>
      </c>
    </row>
    <row r="6508" spans="1:7" x14ac:dyDescent="0.25">
      <c r="A6508" s="108" t="str">
        <f t="shared" si="101"/>
        <v>DK_1990_1A3(FS)_NOx</v>
      </c>
      <c r="B6508" s="113" t="s">
        <v>145</v>
      </c>
      <c r="C6508" s="113">
        <v>1990</v>
      </c>
      <c r="D6508" s="113" t="s">
        <v>132</v>
      </c>
      <c r="E6508" s="113" t="s">
        <v>199</v>
      </c>
      <c r="F6508" s="113" t="s">
        <v>200</v>
      </c>
      <c r="G6508" s="113">
        <v>110.457206184124</v>
      </c>
    </row>
    <row r="6509" spans="1:7" x14ac:dyDescent="0.25">
      <c r="A6509" s="108" t="str">
        <f t="shared" si="101"/>
        <v>DK_1990_1A3(FS)_NMVOC</v>
      </c>
      <c r="B6509" s="113" t="s">
        <v>145</v>
      </c>
      <c r="C6509" s="113">
        <v>1990</v>
      </c>
      <c r="D6509" s="113" t="s">
        <v>132</v>
      </c>
      <c r="E6509" s="113" t="s">
        <v>123</v>
      </c>
      <c r="F6509" s="113" t="s">
        <v>200</v>
      </c>
      <c r="G6509" s="113">
        <v>64.059514761167804</v>
      </c>
    </row>
    <row r="6510" spans="1:7" x14ac:dyDescent="0.25">
      <c r="A6510" s="108" t="str">
        <f t="shared" si="101"/>
        <v>DK_1990_1A3(FS)_SOx</v>
      </c>
      <c r="B6510" s="113" t="s">
        <v>145</v>
      </c>
      <c r="C6510" s="113">
        <v>1990</v>
      </c>
      <c r="D6510" s="113" t="s">
        <v>132</v>
      </c>
      <c r="E6510" s="113" t="s">
        <v>201</v>
      </c>
      <c r="F6510" s="113" t="s">
        <v>200</v>
      </c>
      <c r="G6510" s="113">
        <v>5.7371143320168096</v>
      </c>
    </row>
    <row r="6511" spans="1:7" x14ac:dyDescent="0.25">
      <c r="A6511" s="108" t="str">
        <f t="shared" si="101"/>
        <v>DK_1990_1A3(FS)_NH3</v>
      </c>
      <c r="B6511" s="113" t="s">
        <v>145</v>
      </c>
      <c r="C6511" s="113">
        <v>1990</v>
      </c>
      <c r="D6511" s="113" t="s">
        <v>132</v>
      </c>
      <c r="E6511" s="113" t="s">
        <v>124</v>
      </c>
      <c r="F6511" s="113" t="s">
        <v>200</v>
      </c>
      <c r="G6511" s="113">
        <v>7.07835626430805E-2</v>
      </c>
    </row>
    <row r="6512" spans="1:7" x14ac:dyDescent="0.25">
      <c r="A6512" s="108" t="str">
        <f t="shared" si="101"/>
        <v>DK_1990_1A3(FS)_PM2.5</v>
      </c>
      <c r="B6512" s="113" t="s">
        <v>145</v>
      </c>
      <c r="C6512" s="113">
        <v>1990</v>
      </c>
      <c r="D6512" s="113" t="s">
        <v>132</v>
      </c>
      <c r="E6512" s="113" t="s">
        <v>203</v>
      </c>
      <c r="F6512" s="113" t="s">
        <v>200</v>
      </c>
      <c r="G6512" s="113">
        <v>4.5244103021023196</v>
      </c>
    </row>
    <row r="6513" spans="1:7" x14ac:dyDescent="0.25">
      <c r="A6513" s="108" t="str">
        <f t="shared" si="101"/>
        <v>DK_1990_3D_NOx</v>
      </c>
      <c r="B6513" s="113" t="s">
        <v>145</v>
      </c>
      <c r="C6513" s="113">
        <v>1990</v>
      </c>
      <c r="D6513" s="113" t="s">
        <v>206</v>
      </c>
      <c r="E6513" s="113" t="s">
        <v>199</v>
      </c>
      <c r="F6513" s="113" t="s">
        <v>200</v>
      </c>
      <c r="G6513" s="113">
        <v>26.023502110759299</v>
      </c>
    </row>
    <row r="6514" spans="1:7" x14ac:dyDescent="0.25">
      <c r="A6514" s="108" t="str">
        <f t="shared" si="101"/>
        <v>DK_1991_NATIONAL TOTAL_NOx</v>
      </c>
      <c r="B6514" s="113" t="s">
        <v>145</v>
      </c>
      <c r="C6514" s="113">
        <v>1991</v>
      </c>
      <c r="D6514" s="113" t="s">
        <v>122</v>
      </c>
      <c r="E6514" s="113" t="s">
        <v>199</v>
      </c>
      <c r="F6514" s="113" t="s">
        <v>200</v>
      </c>
      <c r="G6514" s="113">
        <v>345.85017698804597</v>
      </c>
    </row>
    <row r="6515" spans="1:7" x14ac:dyDescent="0.25">
      <c r="A6515" s="108" t="str">
        <f t="shared" si="101"/>
        <v>DK_1991_NATIONAL TOTAL_NMVOC</v>
      </c>
      <c r="B6515" s="113" t="s">
        <v>145</v>
      </c>
      <c r="C6515" s="113">
        <v>1991</v>
      </c>
      <c r="D6515" s="113" t="s">
        <v>122</v>
      </c>
      <c r="E6515" s="113" t="s">
        <v>123</v>
      </c>
      <c r="F6515" s="113" t="s">
        <v>200</v>
      </c>
      <c r="G6515" s="113">
        <v>228.25076385898899</v>
      </c>
    </row>
    <row r="6516" spans="1:7" x14ac:dyDescent="0.25">
      <c r="A6516" s="108" t="str">
        <f t="shared" si="101"/>
        <v>DK_1991_NATIONAL TOTAL_SOx</v>
      </c>
      <c r="B6516" s="113" t="s">
        <v>145</v>
      </c>
      <c r="C6516" s="113">
        <v>1991</v>
      </c>
      <c r="D6516" s="113" t="s">
        <v>122</v>
      </c>
      <c r="E6516" s="113" t="s">
        <v>201</v>
      </c>
      <c r="F6516" s="113" t="s">
        <v>200</v>
      </c>
      <c r="G6516" s="113">
        <v>238.481254988595</v>
      </c>
    </row>
    <row r="6517" spans="1:7" x14ac:dyDescent="0.25">
      <c r="A6517" s="108" t="str">
        <f t="shared" si="101"/>
        <v>DK_1991_NATIONAL TOTAL_NH3</v>
      </c>
      <c r="B6517" s="113" t="s">
        <v>145</v>
      </c>
      <c r="C6517" s="113">
        <v>1991</v>
      </c>
      <c r="D6517" s="113" t="s">
        <v>122</v>
      </c>
      <c r="E6517" s="113" t="s">
        <v>124</v>
      </c>
      <c r="F6517" s="113" t="s">
        <v>200</v>
      </c>
      <c r="G6517" s="113">
        <v>152.39338993845601</v>
      </c>
    </row>
    <row r="6518" spans="1:7" x14ac:dyDescent="0.25">
      <c r="A6518" s="108" t="str">
        <f t="shared" si="101"/>
        <v>DK_1991_NATIONAL TOTAL_PM2.5</v>
      </c>
      <c r="B6518" s="113" t="s">
        <v>145</v>
      </c>
      <c r="C6518" s="113">
        <v>1991</v>
      </c>
      <c r="D6518" s="113" t="s">
        <v>122</v>
      </c>
      <c r="E6518" s="113" t="s">
        <v>203</v>
      </c>
      <c r="F6518" s="113" t="s">
        <v>200</v>
      </c>
      <c r="G6518" s="113">
        <v>24.8098435222044</v>
      </c>
    </row>
    <row r="6519" spans="1:7" x14ac:dyDescent="0.25">
      <c r="A6519" s="108" t="str">
        <f t="shared" si="101"/>
        <v>DK_1991_NATIONAL TOTAL_Pb</v>
      </c>
      <c r="B6519" s="113" t="s">
        <v>145</v>
      </c>
      <c r="C6519" s="113">
        <v>1991</v>
      </c>
      <c r="D6519" s="113" t="s">
        <v>122</v>
      </c>
      <c r="E6519" s="113" t="s">
        <v>125</v>
      </c>
      <c r="F6519" s="113" t="s">
        <v>200</v>
      </c>
      <c r="G6519" s="113">
        <v>0.111207503845063</v>
      </c>
    </row>
    <row r="6520" spans="1:7" x14ac:dyDescent="0.25">
      <c r="A6520" s="108" t="str">
        <f t="shared" si="101"/>
        <v>DK_1991_NATIONAL TOTAL_Cd</v>
      </c>
      <c r="B6520" s="113" t="s">
        <v>145</v>
      </c>
      <c r="C6520" s="113">
        <v>1991</v>
      </c>
      <c r="D6520" s="113" t="s">
        <v>122</v>
      </c>
      <c r="E6520" s="113" t="s">
        <v>126</v>
      </c>
      <c r="F6520" s="113" t="s">
        <v>200</v>
      </c>
      <c r="G6520" s="113">
        <v>1.24588497461582E-3</v>
      </c>
    </row>
    <row r="6521" spans="1:7" x14ac:dyDescent="0.25">
      <c r="A6521" s="108" t="str">
        <f t="shared" si="101"/>
        <v>DK_1991_NATIONAL TOTAL_Hg</v>
      </c>
      <c r="B6521" s="113" t="s">
        <v>145</v>
      </c>
      <c r="C6521" s="113">
        <v>1991</v>
      </c>
      <c r="D6521" s="113" t="s">
        <v>122</v>
      </c>
      <c r="E6521" s="113" t="s">
        <v>127</v>
      </c>
      <c r="F6521" s="113" t="s">
        <v>200</v>
      </c>
      <c r="G6521" s="113">
        <v>3.2796702717885098E-3</v>
      </c>
    </row>
    <row r="6522" spans="1:7" x14ac:dyDescent="0.25">
      <c r="A6522" s="108" t="str">
        <f t="shared" si="101"/>
        <v>DK_1991_NATIONAL TOTAL_DIOX</v>
      </c>
      <c r="B6522" s="113" t="s">
        <v>145</v>
      </c>
      <c r="C6522" s="113">
        <v>1991</v>
      </c>
      <c r="D6522" s="113" t="s">
        <v>122</v>
      </c>
      <c r="E6522" s="113" t="s">
        <v>128</v>
      </c>
      <c r="F6522" s="113" t="s">
        <v>200</v>
      </c>
      <c r="G6522" s="150">
        <v>6.48336893959587E-8</v>
      </c>
    </row>
    <row r="6523" spans="1:7" x14ac:dyDescent="0.25">
      <c r="A6523" s="108" t="str">
        <f t="shared" si="101"/>
        <v>DK_1991_NATIONAL TOTAL_PAH</v>
      </c>
      <c r="B6523" s="113" t="s">
        <v>145</v>
      </c>
      <c r="C6523" s="113">
        <v>1991</v>
      </c>
      <c r="D6523" s="113" t="s">
        <v>122</v>
      </c>
      <c r="E6523" s="113" t="s">
        <v>129</v>
      </c>
      <c r="F6523" s="113" t="s">
        <v>200</v>
      </c>
      <c r="G6523" s="113">
        <v>1.4066595105271499E-2</v>
      </c>
    </row>
    <row r="6524" spans="1:7" x14ac:dyDescent="0.25">
      <c r="A6524" s="108" t="str">
        <f t="shared" si="101"/>
        <v>DK_1991_NATIONAL TOTAL_HCB</v>
      </c>
      <c r="B6524" s="113" t="s">
        <v>145</v>
      </c>
      <c r="C6524" s="113">
        <v>1991</v>
      </c>
      <c r="D6524" s="113" t="s">
        <v>122</v>
      </c>
      <c r="E6524" s="113" t="s">
        <v>130</v>
      </c>
      <c r="F6524" s="113" t="s">
        <v>200</v>
      </c>
      <c r="G6524" s="150">
        <v>2.3306718302679601E-5</v>
      </c>
    </row>
    <row r="6525" spans="1:7" x14ac:dyDescent="0.25">
      <c r="A6525" s="108" t="str">
        <f t="shared" si="101"/>
        <v>DK_1991_NATIONAL TOTAL_PCB</v>
      </c>
      <c r="B6525" s="113" t="s">
        <v>145</v>
      </c>
      <c r="C6525" s="113">
        <v>1991</v>
      </c>
      <c r="D6525" s="113" t="s">
        <v>122</v>
      </c>
      <c r="E6525" s="113" t="s">
        <v>259</v>
      </c>
      <c r="F6525" s="113" t="s">
        <v>200</v>
      </c>
      <c r="G6525" s="150">
        <v>2.9130280048617902E-6</v>
      </c>
    </row>
    <row r="6526" spans="1:7" x14ac:dyDescent="0.25">
      <c r="A6526" s="108" t="str">
        <f t="shared" si="101"/>
        <v>DK_1991_1A3(FS)_NOx</v>
      </c>
      <c r="B6526" s="113" t="s">
        <v>145</v>
      </c>
      <c r="C6526" s="113">
        <v>1991</v>
      </c>
      <c r="D6526" s="113" t="s">
        <v>132</v>
      </c>
      <c r="E6526" s="113" t="s">
        <v>199</v>
      </c>
      <c r="F6526" s="113" t="s">
        <v>200</v>
      </c>
      <c r="G6526" s="113">
        <v>113.33737983578899</v>
      </c>
    </row>
    <row r="6527" spans="1:7" x14ac:dyDescent="0.25">
      <c r="A6527" s="108" t="str">
        <f t="shared" si="101"/>
        <v>DK_1991_1A3(FS)_NMVOC</v>
      </c>
      <c r="B6527" s="113" t="s">
        <v>145</v>
      </c>
      <c r="C6527" s="113">
        <v>1991</v>
      </c>
      <c r="D6527" s="113" t="s">
        <v>132</v>
      </c>
      <c r="E6527" s="113" t="s">
        <v>123</v>
      </c>
      <c r="F6527" s="113" t="s">
        <v>200</v>
      </c>
      <c r="G6527" s="113">
        <v>66.705890912458997</v>
      </c>
    </row>
    <row r="6528" spans="1:7" x14ac:dyDescent="0.25">
      <c r="A6528" s="108" t="str">
        <f t="shared" si="101"/>
        <v>DK_1991_1A3(FS)_SOx</v>
      </c>
      <c r="B6528" s="113" t="s">
        <v>145</v>
      </c>
      <c r="C6528" s="113">
        <v>1991</v>
      </c>
      <c r="D6528" s="113" t="s">
        <v>132</v>
      </c>
      <c r="E6528" s="113" t="s">
        <v>201</v>
      </c>
      <c r="F6528" s="113" t="s">
        <v>200</v>
      </c>
      <c r="G6528" s="113">
        <v>5.8700441567589401</v>
      </c>
    </row>
    <row r="6529" spans="1:7" x14ac:dyDescent="0.25">
      <c r="A6529" s="108" t="str">
        <f t="shared" si="101"/>
        <v>DK_1991_1A3(FS)_NH3</v>
      </c>
      <c r="B6529" s="113" t="s">
        <v>145</v>
      </c>
      <c r="C6529" s="113">
        <v>1991</v>
      </c>
      <c r="D6529" s="113" t="s">
        <v>132</v>
      </c>
      <c r="E6529" s="113" t="s">
        <v>124</v>
      </c>
      <c r="F6529" s="113" t="s">
        <v>200</v>
      </c>
      <c r="G6529" s="113">
        <v>0.15903865975777501</v>
      </c>
    </row>
    <row r="6530" spans="1:7" x14ac:dyDescent="0.25">
      <c r="A6530" s="108" t="str">
        <f t="shared" ref="A6530:A6593" si="102">CONCATENATE(B6530,"_",C6530,"_",D6530,"_",E6530)</f>
        <v>DK_1991_1A3(FS)_PM2.5</v>
      </c>
      <c r="B6530" s="113" t="s">
        <v>145</v>
      </c>
      <c r="C6530" s="113">
        <v>1991</v>
      </c>
      <c r="D6530" s="113" t="s">
        <v>132</v>
      </c>
      <c r="E6530" s="113" t="s">
        <v>203</v>
      </c>
      <c r="F6530" s="113" t="s">
        <v>200</v>
      </c>
      <c r="G6530" s="113">
        <v>4.7802559164992697</v>
      </c>
    </row>
    <row r="6531" spans="1:7" x14ac:dyDescent="0.25">
      <c r="A6531" s="108" t="str">
        <f t="shared" si="102"/>
        <v>DK_1991_3D_NOx</v>
      </c>
      <c r="B6531" s="113" t="s">
        <v>145</v>
      </c>
      <c r="C6531" s="113">
        <v>1991</v>
      </c>
      <c r="D6531" s="113" t="s">
        <v>206</v>
      </c>
      <c r="E6531" s="113" t="s">
        <v>199</v>
      </c>
      <c r="F6531" s="113" t="s">
        <v>200</v>
      </c>
      <c r="G6531" s="113">
        <v>25.836456987357401</v>
      </c>
    </row>
    <row r="6532" spans="1:7" x14ac:dyDescent="0.25">
      <c r="A6532" s="108" t="str">
        <f t="shared" si="102"/>
        <v>DK_1992_NATIONAL TOTAL_NOx</v>
      </c>
      <c r="B6532" s="113" t="s">
        <v>145</v>
      </c>
      <c r="C6532" s="113">
        <v>1992</v>
      </c>
      <c r="D6532" s="113" t="s">
        <v>122</v>
      </c>
      <c r="E6532" s="113" t="s">
        <v>199</v>
      </c>
      <c r="F6532" s="113" t="s">
        <v>200</v>
      </c>
      <c r="G6532" s="113">
        <v>302.18434488846202</v>
      </c>
    </row>
    <row r="6533" spans="1:7" x14ac:dyDescent="0.25">
      <c r="A6533" s="108" t="str">
        <f t="shared" si="102"/>
        <v>DK_1992_NATIONAL TOTAL_NMVOC</v>
      </c>
      <c r="B6533" s="113" t="s">
        <v>145</v>
      </c>
      <c r="C6533" s="113">
        <v>1992</v>
      </c>
      <c r="D6533" s="113" t="s">
        <v>122</v>
      </c>
      <c r="E6533" s="113" t="s">
        <v>123</v>
      </c>
      <c r="F6533" s="113" t="s">
        <v>200</v>
      </c>
      <c r="G6533" s="113">
        <v>229.12496659084701</v>
      </c>
    </row>
    <row r="6534" spans="1:7" x14ac:dyDescent="0.25">
      <c r="A6534" s="108" t="str">
        <f t="shared" si="102"/>
        <v>DK_1992_NATIONAL TOTAL_SOx</v>
      </c>
      <c r="B6534" s="113" t="s">
        <v>145</v>
      </c>
      <c r="C6534" s="113">
        <v>1992</v>
      </c>
      <c r="D6534" s="113" t="s">
        <v>122</v>
      </c>
      <c r="E6534" s="113" t="s">
        <v>201</v>
      </c>
      <c r="F6534" s="113" t="s">
        <v>200</v>
      </c>
      <c r="G6534" s="113">
        <v>183.89627742027</v>
      </c>
    </row>
    <row r="6535" spans="1:7" x14ac:dyDescent="0.25">
      <c r="A6535" s="108" t="str">
        <f t="shared" si="102"/>
        <v>DK_1992_NATIONAL TOTAL_NH3</v>
      </c>
      <c r="B6535" s="113" t="s">
        <v>145</v>
      </c>
      <c r="C6535" s="113">
        <v>1992</v>
      </c>
      <c r="D6535" s="113" t="s">
        <v>122</v>
      </c>
      <c r="E6535" s="113" t="s">
        <v>124</v>
      </c>
      <c r="F6535" s="113" t="s">
        <v>200</v>
      </c>
      <c r="G6535" s="113">
        <v>147.31298015398201</v>
      </c>
    </row>
    <row r="6536" spans="1:7" x14ac:dyDescent="0.25">
      <c r="A6536" s="108" t="str">
        <f t="shared" si="102"/>
        <v>DK_1992_NATIONAL TOTAL_PM2.5</v>
      </c>
      <c r="B6536" s="113" t="s">
        <v>145</v>
      </c>
      <c r="C6536" s="113">
        <v>1992</v>
      </c>
      <c r="D6536" s="113" t="s">
        <v>122</v>
      </c>
      <c r="E6536" s="113" t="s">
        <v>203</v>
      </c>
      <c r="F6536" s="113" t="s">
        <v>200</v>
      </c>
      <c r="G6536" s="113">
        <v>24.235782646470401</v>
      </c>
    </row>
    <row r="6537" spans="1:7" x14ac:dyDescent="0.25">
      <c r="A6537" s="108" t="str">
        <f t="shared" si="102"/>
        <v>DK_1992_NATIONAL TOTAL_Pb</v>
      </c>
      <c r="B6537" s="113" t="s">
        <v>145</v>
      </c>
      <c r="C6537" s="113">
        <v>1992</v>
      </c>
      <c r="D6537" s="113" t="s">
        <v>122</v>
      </c>
      <c r="E6537" s="113" t="s">
        <v>125</v>
      </c>
      <c r="F6537" s="113" t="s">
        <v>200</v>
      </c>
      <c r="G6537" s="113">
        <v>0.10240136479072</v>
      </c>
    </row>
    <row r="6538" spans="1:7" x14ac:dyDescent="0.25">
      <c r="A6538" s="108" t="str">
        <f t="shared" si="102"/>
        <v>DK_1992_NATIONAL TOTAL_Cd</v>
      </c>
      <c r="B6538" s="113" t="s">
        <v>145</v>
      </c>
      <c r="C6538" s="113">
        <v>1992</v>
      </c>
      <c r="D6538" s="113" t="s">
        <v>122</v>
      </c>
      <c r="E6538" s="113" t="s">
        <v>126</v>
      </c>
      <c r="F6538" s="113" t="s">
        <v>200</v>
      </c>
      <c r="G6538" s="113">
        <v>1.0839289693442601E-3</v>
      </c>
    </row>
    <row r="6539" spans="1:7" x14ac:dyDescent="0.25">
      <c r="A6539" s="108" t="str">
        <f t="shared" si="102"/>
        <v>DK_1992_NATIONAL TOTAL_Hg</v>
      </c>
      <c r="B6539" s="113" t="s">
        <v>145</v>
      </c>
      <c r="C6539" s="113">
        <v>1992</v>
      </c>
      <c r="D6539" s="113" t="s">
        <v>122</v>
      </c>
      <c r="E6539" s="113" t="s">
        <v>127</v>
      </c>
      <c r="F6539" s="113" t="s">
        <v>200</v>
      </c>
      <c r="G6539" s="113">
        <v>2.99814720533497E-3</v>
      </c>
    </row>
    <row r="6540" spans="1:7" x14ac:dyDescent="0.25">
      <c r="A6540" s="108" t="str">
        <f t="shared" si="102"/>
        <v>DK_1992_NATIONAL TOTAL_DIOX</v>
      </c>
      <c r="B6540" s="113" t="s">
        <v>145</v>
      </c>
      <c r="C6540" s="113">
        <v>1992</v>
      </c>
      <c r="D6540" s="113" t="s">
        <v>122</v>
      </c>
      <c r="E6540" s="113" t="s">
        <v>128</v>
      </c>
      <c r="F6540" s="113" t="s">
        <v>200</v>
      </c>
      <c r="G6540" s="150">
        <v>5.9607457232343204E-8</v>
      </c>
    </row>
    <row r="6541" spans="1:7" x14ac:dyDescent="0.25">
      <c r="A6541" s="108" t="str">
        <f t="shared" si="102"/>
        <v>DK_1992_NATIONAL TOTAL_PAH</v>
      </c>
      <c r="B6541" s="113" t="s">
        <v>145</v>
      </c>
      <c r="C6541" s="113">
        <v>1992</v>
      </c>
      <c r="D6541" s="113" t="s">
        <v>122</v>
      </c>
      <c r="E6541" s="113" t="s">
        <v>129</v>
      </c>
      <c r="F6541" s="113" t="s">
        <v>200</v>
      </c>
      <c r="G6541" s="113">
        <v>1.37172630617585E-2</v>
      </c>
    </row>
    <row r="6542" spans="1:7" x14ac:dyDescent="0.25">
      <c r="A6542" s="108" t="str">
        <f t="shared" si="102"/>
        <v>DK_1992_NATIONAL TOTAL_HCB</v>
      </c>
      <c r="B6542" s="113" t="s">
        <v>145</v>
      </c>
      <c r="C6542" s="113">
        <v>1992</v>
      </c>
      <c r="D6542" s="113" t="s">
        <v>122</v>
      </c>
      <c r="E6542" s="113" t="s">
        <v>130</v>
      </c>
      <c r="F6542" s="113" t="s">
        <v>200</v>
      </c>
      <c r="G6542" s="150">
        <v>1.6165841633784999E-5</v>
      </c>
    </row>
    <row r="6543" spans="1:7" x14ac:dyDescent="0.25">
      <c r="A6543" s="108" t="str">
        <f t="shared" si="102"/>
        <v>DK_1992_NATIONAL TOTAL_PCB</v>
      </c>
      <c r="B6543" s="113" t="s">
        <v>145</v>
      </c>
      <c r="C6543" s="113">
        <v>1992</v>
      </c>
      <c r="D6543" s="113" t="s">
        <v>122</v>
      </c>
      <c r="E6543" s="113" t="s">
        <v>259</v>
      </c>
      <c r="F6543" s="113" t="s">
        <v>200</v>
      </c>
      <c r="G6543" s="150">
        <v>2.75936621129767E-6</v>
      </c>
    </row>
    <row r="6544" spans="1:7" x14ac:dyDescent="0.25">
      <c r="A6544" s="108" t="str">
        <f t="shared" si="102"/>
        <v>DK_1992_1A3(FS)_NOx</v>
      </c>
      <c r="B6544" s="113" t="s">
        <v>145</v>
      </c>
      <c r="C6544" s="113">
        <v>1992</v>
      </c>
      <c r="D6544" s="113" t="s">
        <v>132</v>
      </c>
      <c r="E6544" s="113" t="s">
        <v>199</v>
      </c>
      <c r="F6544" s="113" t="s">
        <v>200</v>
      </c>
      <c r="G6544" s="113">
        <v>112.45210064733401</v>
      </c>
    </row>
    <row r="6545" spans="1:7" x14ac:dyDescent="0.25">
      <c r="A6545" s="108" t="str">
        <f t="shared" si="102"/>
        <v>DK_1992_1A3(FS)_NMVOC</v>
      </c>
      <c r="B6545" s="113" t="s">
        <v>145</v>
      </c>
      <c r="C6545" s="113">
        <v>1992</v>
      </c>
      <c r="D6545" s="113" t="s">
        <v>132</v>
      </c>
      <c r="E6545" s="113" t="s">
        <v>123</v>
      </c>
      <c r="F6545" s="113" t="s">
        <v>200</v>
      </c>
      <c r="G6545" s="113">
        <v>65.876963394947197</v>
      </c>
    </row>
    <row r="6546" spans="1:7" x14ac:dyDescent="0.25">
      <c r="A6546" s="108" t="str">
        <f t="shared" si="102"/>
        <v>DK_1992_1A3(FS)_SOx</v>
      </c>
      <c r="B6546" s="113" t="s">
        <v>145</v>
      </c>
      <c r="C6546" s="113">
        <v>1992</v>
      </c>
      <c r="D6546" s="113" t="s">
        <v>132</v>
      </c>
      <c r="E6546" s="113" t="s">
        <v>201</v>
      </c>
      <c r="F6546" s="113" t="s">
        <v>200</v>
      </c>
      <c r="G6546" s="113">
        <v>3.7969717000376701</v>
      </c>
    </row>
    <row r="6547" spans="1:7" x14ac:dyDescent="0.25">
      <c r="A6547" s="108" t="str">
        <f t="shared" si="102"/>
        <v>DK_1992_1A3(FS)_NH3</v>
      </c>
      <c r="B6547" s="113" t="s">
        <v>145</v>
      </c>
      <c r="C6547" s="113">
        <v>1992</v>
      </c>
      <c r="D6547" s="113" t="s">
        <v>132</v>
      </c>
      <c r="E6547" s="113" t="s">
        <v>124</v>
      </c>
      <c r="F6547" s="113" t="s">
        <v>200</v>
      </c>
      <c r="G6547" s="113">
        <v>0.34466724062118698</v>
      </c>
    </row>
    <row r="6548" spans="1:7" x14ac:dyDescent="0.25">
      <c r="A6548" s="108" t="str">
        <f t="shared" si="102"/>
        <v>DK_1992_1A3(FS)_PM2.5</v>
      </c>
      <c r="B6548" s="113" t="s">
        <v>145</v>
      </c>
      <c r="C6548" s="113">
        <v>1992</v>
      </c>
      <c r="D6548" s="113" t="s">
        <v>132</v>
      </c>
      <c r="E6548" s="113" t="s">
        <v>203</v>
      </c>
      <c r="F6548" s="113" t="s">
        <v>200</v>
      </c>
      <c r="G6548" s="113">
        <v>4.6517664454901002</v>
      </c>
    </row>
    <row r="6549" spans="1:7" x14ac:dyDescent="0.25">
      <c r="A6549" s="108" t="str">
        <f t="shared" si="102"/>
        <v>DK_1992_3D_NOx</v>
      </c>
      <c r="B6549" s="113" t="s">
        <v>145</v>
      </c>
      <c r="C6549" s="113">
        <v>1992</v>
      </c>
      <c r="D6549" s="113" t="s">
        <v>206</v>
      </c>
      <c r="E6549" s="113" t="s">
        <v>199</v>
      </c>
      <c r="F6549" s="113" t="s">
        <v>200</v>
      </c>
      <c r="G6549" s="113">
        <v>24.8664868339945</v>
      </c>
    </row>
    <row r="6550" spans="1:7" x14ac:dyDescent="0.25">
      <c r="A6550" s="108" t="str">
        <f t="shared" si="102"/>
        <v>DK_1993_NATIONAL TOTAL_NOx</v>
      </c>
      <c r="B6550" s="113" t="s">
        <v>145</v>
      </c>
      <c r="C6550" s="113">
        <v>1993</v>
      </c>
      <c r="D6550" s="113" t="s">
        <v>122</v>
      </c>
      <c r="E6550" s="113" t="s">
        <v>199</v>
      </c>
      <c r="F6550" s="113" t="s">
        <v>200</v>
      </c>
      <c r="G6550" s="113">
        <v>301.04263133173799</v>
      </c>
    </row>
    <row r="6551" spans="1:7" x14ac:dyDescent="0.25">
      <c r="A6551" s="108" t="str">
        <f t="shared" si="102"/>
        <v>DK_1993_NATIONAL TOTAL_NMVOC</v>
      </c>
      <c r="B6551" s="113" t="s">
        <v>145</v>
      </c>
      <c r="C6551" s="113">
        <v>1993</v>
      </c>
      <c r="D6551" s="113" t="s">
        <v>122</v>
      </c>
      <c r="E6551" s="113" t="s">
        <v>123</v>
      </c>
      <c r="F6551" s="113" t="s">
        <v>200</v>
      </c>
      <c r="G6551" s="113">
        <v>221.843800516545</v>
      </c>
    </row>
    <row r="6552" spans="1:7" x14ac:dyDescent="0.25">
      <c r="A6552" s="108" t="str">
        <f t="shared" si="102"/>
        <v>DK_1993_NATIONAL TOTAL_SOx</v>
      </c>
      <c r="B6552" s="113" t="s">
        <v>145</v>
      </c>
      <c r="C6552" s="113">
        <v>1993</v>
      </c>
      <c r="D6552" s="113" t="s">
        <v>122</v>
      </c>
      <c r="E6552" s="113" t="s">
        <v>201</v>
      </c>
      <c r="F6552" s="113" t="s">
        <v>200</v>
      </c>
      <c r="G6552" s="113">
        <v>149.00228740522601</v>
      </c>
    </row>
    <row r="6553" spans="1:7" x14ac:dyDescent="0.25">
      <c r="A6553" s="108" t="str">
        <f t="shared" si="102"/>
        <v>DK_1993_NATIONAL TOTAL_NH3</v>
      </c>
      <c r="B6553" s="113" t="s">
        <v>145</v>
      </c>
      <c r="C6553" s="113">
        <v>1993</v>
      </c>
      <c r="D6553" s="113" t="s">
        <v>122</v>
      </c>
      <c r="E6553" s="113" t="s">
        <v>124</v>
      </c>
      <c r="F6553" s="113" t="s">
        <v>200</v>
      </c>
      <c r="G6553" s="113">
        <v>143.656454511139</v>
      </c>
    </row>
    <row r="6554" spans="1:7" x14ac:dyDescent="0.25">
      <c r="A6554" s="108" t="str">
        <f t="shared" si="102"/>
        <v>DK_1993_NATIONAL TOTAL_PM2.5</v>
      </c>
      <c r="B6554" s="113" t="s">
        <v>145</v>
      </c>
      <c r="C6554" s="113">
        <v>1993</v>
      </c>
      <c r="D6554" s="113" t="s">
        <v>122</v>
      </c>
      <c r="E6554" s="113" t="s">
        <v>203</v>
      </c>
      <c r="F6554" s="113" t="s">
        <v>200</v>
      </c>
      <c r="G6554" s="113">
        <v>24.5240719730674</v>
      </c>
    </row>
    <row r="6555" spans="1:7" x14ac:dyDescent="0.25">
      <c r="A6555" s="108" t="str">
        <f t="shared" si="102"/>
        <v>DK_1993_NATIONAL TOTAL_Pb</v>
      </c>
      <c r="B6555" s="113" t="s">
        <v>145</v>
      </c>
      <c r="C6555" s="113">
        <v>1993</v>
      </c>
      <c r="D6555" s="113" t="s">
        <v>122</v>
      </c>
      <c r="E6555" s="113" t="s">
        <v>125</v>
      </c>
      <c r="F6555" s="113" t="s">
        <v>200</v>
      </c>
      <c r="G6555" s="113">
        <v>6.1039880405095802E-2</v>
      </c>
    </row>
    <row r="6556" spans="1:7" x14ac:dyDescent="0.25">
      <c r="A6556" s="108" t="str">
        <f t="shared" si="102"/>
        <v>DK_1993_NATIONAL TOTAL_Cd</v>
      </c>
      <c r="B6556" s="113" t="s">
        <v>145</v>
      </c>
      <c r="C6556" s="113">
        <v>1993</v>
      </c>
      <c r="D6556" s="113" t="s">
        <v>122</v>
      </c>
      <c r="E6556" s="113" t="s">
        <v>126</v>
      </c>
      <c r="F6556" s="113" t="s">
        <v>200</v>
      </c>
      <c r="G6556" s="113">
        <v>1.00020485651183E-3</v>
      </c>
    </row>
    <row r="6557" spans="1:7" x14ac:dyDescent="0.25">
      <c r="A6557" s="108" t="str">
        <f t="shared" si="102"/>
        <v>DK_1993_NATIONAL TOTAL_Hg</v>
      </c>
      <c r="B6557" s="113" t="s">
        <v>145</v>
      </c>
      <c r="C6557" s="113">
        <v>1993</v>
      </c>
      <c r="D6557" s="113" t="s">
        <v>122</v>
      </c>
      <c r="E6557" s="113" t="s">
        <v>127</v>
      </c>
      <c r="F6557" s="113" t="s">
        <v>200</v>
      </c>
      <c r="G6557" s="113">
        <v>2.9304335103306498E-3</v>
      </c>
    </row>
    <row r="6558" spans="1:7" x14ac:dyDescent="0.25">
      <c r="A6558" s="108" t="str">
        <f t="shared" si="102"/>
        <v>DK_1993_NATIONAL TOTAL_DIOX</v>
      </c>
      <c r="B6558" s="113" t="s">
        <v>145</v>
      </c>
      <c r="C6558" s="113">
        <v>1993</v>
      </c>
      <c r="D6558" s="113" t="s">
        <v>122</v>
      </c>
      <c r="E6558" s="113" t="s">
        <v>128</v>
      </c>
      <c r="F6558" s="113" t="s">
        <v>200</v>
      </c>
      <c r="G6558" s="150">
        <v>5.4016200795545801E-8</v>
      </c>
    </row>
    <row r="6559" spans="1:7" x14ac:dyDescent="0.25">
      <c r="A6559" s="108" t="str">
        <f t="shared" si="102"/>
        <v>DK_1993_NATIONAL TOTAL_PAH</v>
      </c>
      <c r="B6559" s="113" t="s">
        <v>145</v>
      </c>
      <c r="C6559" s="113">
        <v>1993</v>
      </c>
      <c r="D6559" s="113" t="s">
        <v>122</v>
      </c>
      <c r="E6559" s="113" t="s">
        <v>129</v>
      </c>
      <c r="F6559" s="113" t="s">
        <v>200</v>
      </c>
      <c r="G6559" s="113">
        <v>1.4232958104562999E-2</v>
      </c>
    </row>
    <row r="6560" spans="1:7" x14ac:dyDescent="0.25">
      <c r="A6560" s="108" t="str">
        <f t="shared" si="102"/>
        <v>DK_1993_NATIONAL TOTAL_HCB</v>
      </c>
      <c r="B6560" s="113" t="s">
        <v>145</v>
      </c>
      <c r="C6560" s="113">
        <v>1993</v>
      </c>
      <c r="D6560" s="113" t="s">
        <v>122</v>
      </c>
      <c r="E6560" s="113" t="s">
        <v>130</v>
      </c>
      <c r="F6560" s="113" t="s">
        <v>200</v>
      </c>
      <c r="G6560" s="150">
        <v>1.19600819085604E-5</v>
      </c>
    </row>
    <row r="6561" spans="1:7" x14ac:dyDescent="0.25">
      <c r="A6561" s="108" t="str">
        <f t="shared" si="102"/>
        <v>DK_1993_NATIONAL TOTAL_PCB</v>
      </c>
      <c r="B6561" s="113" t="s">
        <v>145</v>
      </c>
      <c r="C6561" s="113">
        <v>1993</v>
      </c>
      <c r="D6561" s="113" t="s">
        <v>122</v>
      </c>
      <c r="E6561" s="113" t="s">
        <v>259</v>
      </c>
      <c r="F6561" s="113" t="s">
        <v>200</v>
      </c>
      <c r="G6561" s="150">
        <v>2.8095482920658498E-6</v>
      </c>
    </row>
    <row r="6562" spans="1:7" x14ac:dyDescent="0.25">
      <c r="A6562" s="108" t="str">
        <f t="shared" si="102"/>
        <v>DK_1993_1A3(FS)_NOx</v>
      </c>
      <c r="B6562" s="113" t="s">
        <v>145</v>
      </c>
      <c r="C6562" s="113">
        <v>1993</v>
      </c>
      <c r="D6562" s="113" t="s">
        <v>132</v>
      </c>
      <c r="E6562" s="113" t="s">
        <v>199</v>
      </c>
      <c r="F6562" s="113" t="s">
        <v>200</v>
      </c>
      <c r="G6562" s="113">
        <v>110.185931549074</v>
      </c>
    </row>
    <row r="6563" spans="1:7" x14ac:dyDescent="0.25">
      <c r="A6563" s="108" t="str">
        <f t="shared" si="102"/>
        <v>DK_1993_1A3(FS)_NMVOC</v>
      </c>
      <c r="B6563" s="113" t="s">
        <v>145</v>
      </c>
      <c r="C6563" s="113">
        <v>1993</v>
      </c>
      <c r="D6563" s="113" t="s">
        <v>132</v>
      </c>
      <c r="E6563" s="113" t="s">
        <v>123</v>
      </c>
      <c r="F6563" s="113" t="s">
        <v>200</v>
      </c>
      <c r="G6563" s="113">
        <v>65.169044373138604</v>
      </c>
    </row>
    <row r="6564" spans="1:7" x14ac:dyDescent="0.25">
      <c r="A6564" s="108" t="str">
        <f t="shared" si="102"/>
        <v>DK_1993_1A3(FS)_SOx</v>
      </c>
      <c r="B6564" s="113" t="s">
        <v>145</v>
      </c>
      <c r="C6564" s="113">
        <v>1993</v>
      </c>
      <c r="D6564" s="113" t="s">
        <v>132</v>
      </c>
      <c r="E6564" s="113" t="s">
        <v>201</v>
      </c>
      <c r="F6564" s="113" t="s">
        <v>200</v>
      </c>
      <c r="G6564" s="113">
        <v>1.56009841837831</v>
      </c>
    </row>
    <row r="6565" spans="1:7" x14ac:dyDescent="0.25">
      <c r="A6565" s="108" t="str">
        <f t="shared" si="102"/>
        <v>DK_1993_1A3(FS)_NH3</v>
      </c>
      <c r="B6565" s="113" t="s">
        <v>145</v>
      </c>
      <c r="C6565" s="113">
        <v>1993</v>
      </c>
      <c r="D6565" s="113" t="s">
        <v>132</v>
      </c>
      <c r="E6565" s="113" t="s">
        <v>124</v>
      </c>
      <c r="F6565" s="113" t="s">
        <v>200</v>
      </c>
      <c r="G6565" s="113">
        <v>0.52704291065515296</v>
      </c>
    </row>
    <row r="6566" spans="1:7" x14ac:dyDescent="0.25">
      <c r="A6566" s="108" t="str">
        <f t="shared" si="102"/>
        <v>DK_1993_1A3(FS)_PM2.5</v>
      </c>
      <c r="B6566" s="113" t="s">
        <v>145</v>
      </c>
      <c r="C6566" s="113">
        <v>1993</v>
      </c>
      <c r="D6566" s="113" t="s">
        <v>132</v>
      </c>
      <c r="E6566" s="113" t="s">
        <v>203</v>
      </c>
      <c r="F6566" s="113" t="s">
        <v>200</v>
      </c>
      <c r="G6566" s="113">
        <v>4.6902379198446402</v>
      </c>
    </row>
    <row r="6567" spans="1:7" x14ac:dyDescent="0.25">
      <c r="A6567" s="108" t="str">
        <f t="shared" si="102"/>
        <v>DK_1993_3D_NOx</v>
      </c>
      <c r="B6567" s="113" t="s">
        <v>145</v>
      </c>
      <c r="C6567" s="113">
        <v>1993</v>
      </c>
      <c r="D6567" s="113" t="s">
        <v>206</v>
      </c>
      <c r="E6567" s="113" t="s">
        <v>199</v>
      </c>
      <c r="F6567" s="113" t="s">
        <v>200</v>
      </c>
      <c r="G6567" s="113">
        <v>23.574614656641099</v>
      </c>
    </row>
    <row r="6568" spans="1:7" x14ac:dyDescent="0.25">
      <c r="A6568" s="108" t="str">
        <f t="shared" si="102"/>
        <v>DK_1994_NATIONAL TOTAL_NOx</v>
      </c>
      <c r="B6568" s="113" t="s">
        <v>145</v>
      </c>
      <c r="C6568" s="113">
        <v>1994</v>
      </c>
      <c r="D6568" s="113" t="s">
        <v>122</v>
      </c>
      <c r="E6568" s="113" t="s">
        <v>199</v>
      </c>
      <c r="F6568" s="113" t="s">
        <v>200</v>
      </c>
      <c r="G6568" s="113">
        <v>303.29068947023899</v>
      </c>
    </row>
    <row r="6569" spans="1:7" x14ac:dyDescent="0.25">
      <c r="A6569" s="108" t="str">
        <f t="shared" si="102"/>
        <v>DK_1994_NATIONAL TOTAL_NMVOC</v>
      </c>
      <c r="B6569" s="113" t="s">
        <v>145</v>
      </c>
      <c r="C6569" s="113">
        <v>1994</v>
      </c>
      <c r="D6569" s="113" t="s">
        <v>122</v>
      </c>
      <c r="E6569" s="113" t="s">
        <v>123</v>
      </c>
      <c r="F6569" s="113" t="s">
        <v>200</v>
      </c>
      <c r="G6569" s="113">
        <v>223.601229624056</v>
      </c>
    </row>
    <row r="6570" spans="1:7" x14ac:dyDescent="0.25">
      <c r="A6570" s="108" t="str">
        <f t="shared" si="102"/>
        <v>DK_1994_NATIONAL TOTAL_SOx</v>
      </c>
      <c r="B6570" s="113" t="s">
        <v>145</v>
      </c>
      <c r="C6570" s="113">
        <v>1994</v>
      </c>
      <c r="D6570" s="113" t="s">
        <v>122</v>
      </c>
      <c r="E6570" s="113" t="s">
        <v>201</v>
      </c>
      <c r="F6570" s="113" t="s">
        <v>200</v>
      </c>
      <c r="G6570" s="113">
        <v>151.291665275388</v>
      </c>
    </row>
    <row r="6571" spans="1:7" x14ac:dyDescent="0.25">
      <c r="A6571" s="108" t="str">
        <f t="shared" si="102"/>
        <v>DK_1994_NATIONAL TOTAL_NH3</v>
      </c>
      <c r="B6571" s="113" t="s">
        <v>145</v>
      </c>
      <c r="C6571" s="113">
        <v>1994</v>
      </c>
      <c r="D6571" s="113" t="s">
        <v>122</v>
      </c>
      <c r="E6571" s="113" t="s">
        <v>124</v>
      </c>
      <c r="F6571" s="113" t="s">
        <v>200</v>
      </c>
      <c r="G6571" s="113">
        <v>138.64763562010401</v>
      </c>
    </row>
    <row r="6572" spans="1:7" x14ac:dyDescent="0.25">
      <c r="A6572" s="108" t="str">
        <f t="shared" si="102"/>
        <v>DK_1994_NATIONAL TOTAL_PM2.5</v>
      </c>
      <c r="B6572" s="113" t="s">
        <v>145</v>
      </c>
      <c r="C6572" s="113">
        <v>1994</v>
      </c>
      <c r="D6572" s="113" t="s">
        <v>122</v>
      </c>
      <c r="E6572" s="113" t="s">
        <v>203</v>
      </c>
      <c r="F6572" s="113" t="s">
        <v>200</v>
      </c>
      <c r="G6572" s="113">
        <v>23.863507635695701</v>
      </c>
    </row>
    <row r="6573" spans="1:7" x14ac:dyDescent="0.25">
      <c r="A6573" s="108" t="str">
        <f t="shared" si="102"/>
        <v>DK_1994_NATIONAL TOTAL_Pb</v>
      </c>
      <c r="B6573" s="113" t="s">
        <v>145</v>
      </c>
      <c r="C6573" s="113">
        <v>1994</v>
      </c>
      <c r="D6573" s="113" t="s">
        <v>122</v>
      </c>
      <c r="E6573" s="113" t="s">
        <v>125</v>
      </c>
      <c r="F6573" s="113" t="s">
        <v>200</v>
      </c>
      <c r="G6573" s="113">
        <v>2.8774944745826099E-2</v>
      </c>
    </row>
    <row r="6574" spans="1:7" x14ac:dyDescent="0.25">
      <c r="A6574" s="108" t="str">
        <f t="shared" si="102"/>
        <v>DK_1994_NATIONAL TOTAL_Cd</v>
      </c>
      <c r="B6574" s="113" t="s">
        <v>145</v>
      </c>
      <c r="C6574" s="113">
        <v>1994</v>
      </c>
      <c r="D6574" s="113" t="s">
        <v>122</v>
      </c>
      <c r="E6574" s="113" t="s">
        <v>126</v>
      </c>
      <c r="F6574" s="113" t="s">
        <v>200</v>
      </c>
      <c r="G6574" s="113">
        <v>8.4713115675564502E-4</v>
      </c>
    </row>
    <row r="6575" spans="1:7" x14ac:dyDescent="0.25">
      <c r="A6575" s="108" t="str">
        <f t="shared" si="102"/>
        <v>DK_1994_NATIONAL TOTAL_Hg</v>
      </c>
      <c r="B6575" s="113" t="s">
        <v>145</v>
      </c>
      <c r="C6575" s="113">
        <v>1994</v>
      </c>
      <c r="D6575" s="113" t="s">
        <v>122</v>
      </c>
      <c r="E6575" s="113" t="s">
        <v>127</v>
      </c>
      <c r="F6575" s="113" t="s">
        <v>200</v>
      </c>
      <c r="G6575" s="113">
        <v>2.5444081959975699E-3</v>
      </c>
    </row>
    <row r="6576" spans="1:7" x14ac:dyDescent="0.25">
      <c r="A6576" s="108" t="str">
        <f t="shared" si="102"/>
        <v>DK_1994_NATIONAL TOTAL_DIOX</v>
      </c>
      <c r="B6576" s="113" t="s">
        <v>145</v>
      </c>
      <c r="C6576" s="113">
        <v>1994</v>
      </c>
      <c r="D6576" s="113" t="s">
        <v>122</v>
      </c>
      <c r="E6576" s="113" t="s">
        <v>128</v>
      </c>
      <c r="F6576" s="113" t="s">
        <v>200</v>
      </c>
      <c r="G6576" s="150">
        <v>5.0538802262708602E-8</v>
      </c>
    </row>
    <row r="6577" spans="1:7" x14ac:dyDescent="0.25">
      <c r="A6577" s="108" t="str">
        <f t="shared" si="102"/>
        <v>DK_1994_NATIONAL TOTAL_PAH</v>
      </c>
      <c r="B6577" s="113" t="s">
        <v>145</v>
      </c>
      <c r="C6577" s="113">
        <v>1994</v>
      </c>
      <c r="D6577" s="113" t="s">
        <v>122</v>
      </c>
      <c r="E6577" s="113" t="s">
        <v>129</v>
      </c>
      <c r="F6577" s="113" t="s">
        <v>200</v>
      </c>
      <c r="G6577" s="113">
        <v>1.33721656716181E-2</v>
      </c>
    </row>
    <row r="6578" spans="1:7" x14ac:dyDescent="0.25">
      <c r="A6578" s="108" t="str">
        <f t="shared" si="102"/>
        <v>DK_1994_NATIONAL TOTAL_HCB</v>
      </c>
      <c r="B6578" s="113" t="s">
        <v>145</v>
      </c>
      <c r="C6578" s="113">
        <v>1994</v>
      </c>
      <c r="D6578" s="113" t="s">
        <v>122</v>
      </c>
      <c r="E6578" s="113" t="s">
        <v>130</v>
      </c>
      <c r="F6578" s="113" t="s">
        <v>200</v>
      </c>
      <c r="G6578" s="150">
        <v>1.2204464305369101E-5</v>
      </c>
    </row>
    <row r="6579" spans="1:7" x14ac:dyDescent="0.25">
      <c r="A6579" s="108" t="str">
        <f t="shared" si="102"/>
        <v>DK_1994_NATIONAL TOTAL_PCB</v>
      </c>
      <c r="B6579" s="113" t="s">
        <v>145</v>
      </c>
      <c r="C6579" s="113">
        <v>1994</v>
      </c>
      <c r="D6579" s="113" t="s">
        <v>122</v>
      </c>
      <c r="E6579" s="113" t="s">
        <v>259</v>
      </c>
      <c r="F6579" s="113" t="s">
        <v>200</v>
      </c>
      <c r="G6579" s="150">
        <v>2.9343535170807799E-6</v>
      </c>
    </row>
    <row r="6580" spans="1:7" x14ac:dyDescent="0.25">
      <c r="A6580" s="108" t="str">
        <f t="shared" si="102"/>
        <v>DK_1994_1A3(FS)_NOx</v>
      </c>
      <c r="B6580" s="113" t="s">
        <v>145</v>
      </c>
      <c r="C6580" s="113">
        <v>1994</v>
      </c>
      <c r="D6580" s="113" t="s">
        <v>132</v>
      </c>
      <c r="E6580" s="113" t="s">
        <v>199</v>
      </c>
      <c r="F6580" s="113" t="s">
        <v>200</v>
      </c>
      <c r="G6580" s="113">
        <v>110.540675803241</v>
      </c>
    </row>
    <row r="6581" spans="1:7" x14ac:dyDescent="0.25">
      <c r="A6581" s="108" t="str">
        <f t="shared" si="102"/>
        <v>DK_1994_1A3(FS)_NMVOC</v>
      </c>
      <c r="B6581" s="113" t="s">
        <v>145</v>
      </c>
      <c r="C6581" s="113">
        <v>1994</v>
      </c>
      <c r="D6581" s="113" t="s">
        <v>132</v>
      </c>
      <c r="E6581" s="113" t="s">
        <v>123</v>
      </c>
      <c r="F6581" s="113" t="s">
        <v>200</v>
      </c>
      <c r="G6581" s="113">
        <v>62.159343502413797</v>
      </c>
    </row>
    <row r="6582" spans="1:7" x14ac:dyDescent="0.25">
      <c r="A6582" s="108" t="str">
        <f t="shared" si="102"/>
        <v>DK_1994_1A3(FS)_SOx</v>
      </c>
      <c r="B6582" s="113" t="s">
        <v>145</v>
      </c>
      <c r="C6582" s="113">
        <v>1994</v>
      </c>
      <c r="D6582" s="113" t="s">
        <v>132</v>
      </c>
      <c r="E6582" s="113" t="s">
        <v>201</v>
      </c>
      <c r="F6582" s="113" t="s">
        <v>200</v>
      </c>
      <c r="G6582" s="113">
        <v>1.6599741878409799</v>
      </c>
    </row>
    <row r="6583" spans="1:7" x14ac:dyDescent="0.25">
      <c r="A6583" s="108" t="str">
        <f t="shared" si="102"/>
        <v>DK_1994_1A3(FS)_NH3</v>
      </c>
      <c r="B6583" s="113" t="s">
        <v>145</v>
      </c>
      <c r="C6583" s="113">
        <v>1994</v>
      </c>
      <c r="D6583" s="113" t="s">
        <v>132</v>
      </c>
      <c r="E6583" s="113" t="s">
        <v>124</v>
      </c>
      <c r="F6583" s="113" t="s">
        <v>200</v>
      </c>
      <c r="G6583" s="113">
        <v>0.79665913043842995</v>
      </c>
    </row>
    <row r="6584" spans="1:7" x14ac:dyDescent="0.25">
      <c r="A6584" s="108" t="str">
        <f t="shared" si="102"/>
        <v>DK_1994_1A3(FS)_PM2.5</v>
      </c>
      <c r="B6584" s="113" t="s">
        <v>145</v>
      </c>
      <c r="C6584" s="113">
        <v>1994</v>
      </c>
      <c r="D6584" s="113" t="s">
        <v>132</v>
      </c>
      <c r="E6584" s="113" t="s">
        <v>203</v>
      </c>
      <c r="F6584" s="113" t="s">
        <v>200</v>
      </c>
      <c r="G6584" s="113">
        <v>4.8418074813121299</v>
      </c>
    </row>
    <row r="6585" spans="1:7" x14ac:dyDescent="0.25">
      <c r="A6585" s="108" t="str">
        <f t="shared" si="102"/>
        <v>DK_1994_3D_NOx</v>
      </c>
      <c r="B6585" s="113" t="s">
        <v>145</v>
      </c>
      <c r="C6585" s="113">
        <v>1994</v>
      </c>
      <c r="D6585" s="113" t="s">
        <v>206</v>
      </c>
      <c r="E6585" s="113" t="s">
        <v>199</v>
      </c>
      <c r="F6585" s="113" t="s">
        <v>200</v>
      </c>
      <c r="G6585" s="113">
        <v>22.9273930357508</v>
      </c>
    </row>
    <row r="6586" spans="1:7" x14ac:dyDescent="0.25">
      <c r="A6586" s="108" t="str">
        <f t="shared" si="102"/>
        <v>DK_1995_NATIONAL TOTAL_NOx</v>
      </c>
      <c r="B6586" s="113" t="s">
        <v>145</v>
      </c>
      <c r="C6586" s="113">
        <v>1995</v>
      </c>
      <c r="D6586" s="113" t="s">
        <v>122</v>
      </c>
      <c r="E6586" s="113" t="s">
        <v>199</v>
      </c>
      <c r="F6586" s="113" t="s">
        <v>200</v>
      </c>
      <c r="G6586" s="113">
        <v>284.59271979112401</v>
      </c>
    </row>
    <row r="6587" spans="1:7" x14ac:dyDescent="0.25">
      <c r="A6587" s="108" t="str">
        <f t="shared" si="102"/>
        <v>DK_1995_NATIONAL TOTAL_NMVOC</v>
      </c>
      <c r="B6587" s="113" t="s">
        <v>145</v>
      </c>
      <c r="C6587" s="113">
        <v>1995</v>
      </c>
      <c r="D6587" s="113" t="s">
        <v>122</v>
      </c>
      <c r="E6587" s="113" t="s">
        <v>123</v>
      </c>
      <c r="F6587" s="113" t="s">
        <v>200</v>
      </c>
      <c r="G6587" s="113">
        <v>219.715414073837</v>
      </c>
    </row>
    <row r="6588" spans="1:7" x14ac:dyDescent="0.25">
      <c r="A6588" s="108" t="str">
        <f t="shared" si="102"/>
        <v>DK_1995_NATIONAL TOTAL_SOx</v>
      </c>
      <c r="B6588" s="113" t="s">
        <v>145</v>
      </c>
      <c r="C6588" s="113">
        <v>1995</v>
      </c>
      <c r="D6588" s="113" t="s">
        <v>122</v>
      </c>
      <c r="E6588" s="113" t="s">
        <v>201</v>
      </c>
      <c r="F6588" s="113" t="s">
        <v>200</v>
      </c>
      <c r="G6588" s="113">
        <v>144.96349515498699</v>
      </c>
    </row>
    <row r="6589" spans="1:7" x14ac:dyDescent="0.25">
      <c r="A6589" s="108" t="str">
        <f t="shared" si="102"/>
        <v>DK_1995_NATIONAL TOTAL_NH3</v>
      </c>
      <c r="B6589" s="113" t="s">
        <v>145</v>
      </c>
      <c r="C6589" s="113">
        <v>1995</v>
      </c>
      <c r="D6589" s="113" t="s">
        <v>122</v>
      </c>
      <c r="E6589" s="113" t="s">
        <v>124</v>
      </c>
      <c r="F6589" s="113" t="s">
        <v>200</v>
      </c>
      <c r="G6589" s="113">
        <v>130.463231458005</v>
      </c>
    </row>
    <row r="6590" spans="1:7" x14ac:dyDescent="0.25">
      <c r="A6590" s="108" t="str">
        <f t="shared" si="102"/>
        <v>DK_1995_NATIONAL TOTAL_PM2.5</v>
      </c>
      <c r="B6590" s="113" t="s">
        <v>145</v>
      </c>
      <c r="C6590" s="113">
        <v>1995</v>
      </c>
      <c r="D6590" s="113" t="s">
        <v>122</v>
      </c>
      <c r="E6590" s="113" t="s">
        <v>203</v>
      </c>
      <c r="F6590" s="113" t="s">
        <v>200</v>
      </c>
      <c r="G6590" s="113">
        <v>23.627837113509202</v>
      </c>
    </row>
    <row r="6591" spans="1:7" x14ac:dyDescent="0.25">
      <c r="A6591" s="108" t="str">
        <f t="shared" si="102"/>
        <v>DK_1995_NATIONAL TOTAL_Pb</v>
      </c>
      <c r="B6591" s="113" t="s">
        <v>145</v>
      </c>
      <c r="C6591" s="113">
        <v>1995</v>
      </c>
      <c r="D6591" s="113" t="s">
        <v>122</v>
      </c>
      <c r="E6591" s="113" t="s">
        <v>125</v>
      </c>
      <c r="F6591" s="113" t="s">
        <v>200</v>
      </c>
      <c r="G6591" s="113">
        <v>2.8862848208835699E-2</v>
      </c>
    </row>
    <row r="6592" spans="1:7" x14ac:dyDescent="0.25">
      <c r="A6592" s="108" t="str">
        <f t="shared" si="102"/>
        <v>DK_1995_NATIONAL TOTAL_Cd</v>
      </c>
      <c r="B6592" s="113" t="s">
        <v>145</v>
      </c>
      <c r="C6592" s="113">
        <v>1995</v>
      </c>
      <c r="D6592" s="113" t="s">
        <v>122</v>
      </c>
      <c r="E6592" s="113" t="s">
        <v>126</v>
      </c>
      <c r="F6592" s="113" t="s">
        <v>200</v>
      </c>
      <c r="G6592" s="113">
        <v>7.2512233800817996E-4</v>
      </c>
    </row>
    <row r="6593" spans="1:7" x14ac:dyDescent="0.25">
      <c r="A6593" s="108" t="str">
        <f t="shared" si="102"/>
        <v>DK_1995_NATIONAL TOTAL_Hg</v>
      </c>
      <c r="B6593" s="113" t="s">
        <v>145</v>
      </c>
      <c r="C6593" s="113">
        <v>1995</v>
      </c>
      <c r="D6593" s="113" t="s">
        <v>122</v>
      </c>
      <c r="E6593" s="113" t="s">
        <v>127</v>
      </c>
      <c r="F6593" s="113" t="s">
        <v>200</v>
      </c>
      <c r="G6593" s="113">
        <v>2.32107871080559E-3</v>
      </c>
    </row>
    <row r="6594" spans="1:7" x14ac:dyDescent="0.25">
      <c r="A6594" s="108" t="str">
        <f t="shared" ref="A6594:A6657" si="103">CONCATENATE(B6594,"_",C6594,"_",D6594,"_",E6594)</f>
        <v>DK_1995_NATIONAL TOTAL_DIOX</v>
      </c>
      <c r="B6594" s="113" t="s">
        <v>145</v>
      </c>
      <c r="C6594" s="113">
        <v>1995</v>
      </c>
      <c r="D6594" s="113" t="s">
        <v>122</v>
      </c>
      <c r="E6594" s="113" t="s">
        <v>128</v>
      </c>
      <c r="F6594" s="113" t="s">
        <v>200</v>
      </c>
      <c r="G6594" s="150">
        <v>4.8876353502484902E-8</v>
      </c>
    </row>
    <row r="6595" spans="1:7" x14ac:dyDescent="0.25">
      <c r="A6595" s="108" t="str">
        <f t="shared" si="103"/>
        <v>DK_1995_NATIONAL TOTAL_PAH</v>
      </c>
      <c r="B6595" s="113" t="s">
        <v>145</v>
      </c>
      <c r="C6595" s="113">
        <v>1995</v>
      </c>
      <c r="D6595" s="113" t="s">
        <v>122</v>
      </c>
      <c r="E6595" s="113" t="s">
        <v>129</v>
      </c>
      <c r="F6595" s="113" t="s">
        <v>200</v>
      </c>
      <c r="G6595" s="113">
        <v>1.2814447199284901E-2</v>
      </c>
    </row>
    <row r="6596" spans="1:7" x14ac:dyDescent="0.25">
      <c r="A6596" s="108" t="str">
        <f t="shared" si="103"/>
        <v>DK_1995_NATIONAL TOTAL_HCB</v>
      </c>
      <c r="B6596" s="113" t="s">
        <v>145</v>
      </c>
      <c r="C6596" s="113">
        <v>1995</v>
      </c>
      <c r="D6596" s="113" t="s">
        <v>122</v>
      </c>
      <c r="E6596" s="113" t="s">
        <v>130</v>
      </c>
      <c r="F6596" s="113" t="s">
        <v>200</v>
      </c>
      <c r="G6596" s="150">
        <v>1.11609021992428E-5</v>
      </c>
    </row>
    <row r="6597" spans="1:7" x14ac:dyDescent="0.25">
      <c r="A6597" s="108" t="str">
        <f t="shared" si="103"/>
        <v>DK_1995_NATIONAL TOTAL_PCB</v>
      </c>
      <c r="B6597" s="113" t="s">
        <v>145</v>
      </c>
      <c r="C6597" s="113">
        <v>1995</v>
      </c>
      <c r="D6597" s="113" t="s">
        <v>122</v>
      </c>
      <c r="E6597" s="113" t="s">
        <v>259</v>
      </c>
      <c r="F6597" s="113" t="s">
        <v>200</v>
      </c>
      <c r="G6597" s="150">
        <v>2.8606496589525801E-6</v>
      </c>
    </row>
    <row r="6598" spans="1:7" x14ac:dyDescent="0.25">
      <c r="A6598" s="108" t="str">
        <f t="shared" si="103"/>
        <v>DK_1995_1A3(FS)_NOx</v>
      </c>
      <c r="B6598" s="113" t="s">
        <v>145</v>
      </c>
      <c r="C6598" s="113">
        <v>1995</v>
      </c>
      <c r="D6598" s="113" t="s">
        <v>132</v>
      </c>
      <c r="E6598" s="113" t="s">
        <v>199</v>
      </c>
      <c r="F6598" s="113" t="s">
        <v>200</v>
      </c>
      <c r="G6598" s="113">
        <v>105.396223539966</v>
      </c>
    </row>
    <row r="6599" spans="1:7" x14ac:dyDescent="0.25">
      <c r="A6599" s="108" t="str">
        <f t="shared" si="103"/>
        <v>DK_1995_1A3(FS)_NMVOC</v>
      </c>
      <c r="B6599" s="113" t="s">
        <v>145</v>
      </c>
      <c r="C6599" s="113">
        <v>1995</v>
      </c>
      <c r="D6599" s="113" t="s">
        <v>132</v>
      </c>
      <c r="E6599" s="113" t="s">
        <v>123</v>
      </c>
      <c r="F6599" s="113" t="s">
        <v>200</v>
      </c>
      <c r="G6599" s="113">
        <v>59.254354069587201</v>
      </c>
    </row>
    <row r="6600" spans="1:7" x14ac:dyDescent="0.25">
      <c r="A6600" s="108" t="str">
        <f t="shared" si="103"/>
        <v>DK_1995_1A3(FS)_SOx</v>
      </c>
      <c r="B6600" s="113" t="s">
        <v>145</v>
      </c>
      <c r="C6600" s="113">
        <v>1995</v>
      </c>
      <c r="D6600" s="113" t="s">
        <v>132</v>
      </c>
      <c r="E6600" s="113" t="s">
        <v>201</v>
      </c>
      <c r="F6600" s="113" t="s">
        <v>200</v>
      </c>
      <c r="G6600" s="113">
        <v>1.6715912908273001</v>
      </c>
    </row>
    <row r="6601" spans="1:7" x14ac:dyDescent="0.25">
      <c r="A6601" s="108" t="str">
        <f t="shared" si="103"/>
        <v>DK_1995_1A3(FS)_NH3</v>
      </c>
      <c r="B6601" s="113" t="s">
        <v>145</v>
      </c>
      <c r="C6601" s="113">
        <v>1995</v>
      </c>
      <c r="D6601" s="113" t="s">
        <v>132</v>
      </c>
      <c r="E6601" s="113" t="s">
        <v>124</v>
      </c>
      <c r="F6601" s="113" t="s">
        <v>200</v>
      </c>
      <c r="G6601" s="113">
        <v>1.06301294233706</v>
      </c>
    </row>
    <row r="6602" spans="1:7" x14ac:dyDescent="0.25">
      <c r="A6602" s="108" t="str">
        <f t="shared" si="103"/>
        <v>DK_1995_1A3(FS)_PM2.5</v>
      </c>
      <c r="B6602" s="113" t="s">
        <v>145</v>
      </c>
      <c r="C6602" s="113">
        <v>1995</v>
      </c>
      <c r="D6602" s="113" t="s">
        <v>132</v>
      </c>
      <c r="E6602" s="113" t="s">
        <v>203</v>
      </c>
      <c r="F6602" s="113" t="s">
        <v>200</v>
      </c>
      <c r="G6602" s="113">
        <v>4.7141525223534799</v>
      </c>
    </row>
    <row r="6603" spans="1:7" x14ac:dyDescent="0.25">
      <c r="A6603" s="108" t="str">
        <f t="shared" si="103"/>
        <v>DK_1995_3D_NOx</v>
      </c>
      <c r="B6603" s="113" t="s">
        <v>145</v>
      </c>
      <c r="C6603" s="113">
        <v>1995</v>
      </c>
      <c r="D6603" s="113" t="s">
        <v>206</v>
      </c>
      <c r="E6603" s="113" t="s">
        <v>199</v>
      </c>
      <c r="F6603" s="113" t="s">
        <v>200</v>
      </c>
      <c r="G6603" s="113">
        <v>22.297967554126402</v>
      </c>
    </row>
    <row r="6604" spans="1:7" x14ac:dyDescent="0.25">
      <c r="A6604" s="108" t="str">
        <f t="shared" si="103"/>
        <v>DK_1996_NATIONAL TOTAL_NOx</v>
      </c>
      <c r="B6604" s="113" t="s">
        <v>145</v>
      </c>
      <c r="C6604" s="113">
        <v>1996</v>
      </c>
      <c r="D6604" s="113" t="s">
        <v>122</v>
      </c>
      <c r="E6604" s="113" t="s">
        <v>199</v>
      </c>
      <c r="F6604" s="113" t="s">
        <v>200</v>
      </c>
      <c r="G6604" s="113">
        <v>318.397002894747</v>
      </c>
    </row>
    <row r="6605" spans="1:7" x14ac:dyDescent="0.25">
      <c r="A6605" s="108" t="str">
        <f t="shared" si="103"/>
        <v>DK_1996_NATIONAL TOTAL_NMVOC</v>
      </c>
      <c r="B6605" s="113" t="s">
        <v>145</v>
      </c>
      <c r="C6605" s="113">
        <v>1996</v>
      </c>
      <c r="D6605" s="113" t="s">
        <v>122</v>
      </c>
      <c r="E6605" s="113" t="s">
        <v>123</v>
      </c>
      <c r="F6605" s="113" t="s">
        <v>200</v>
      </c>
      <c r="G6605" s="113">
        <v>221.26743773054301</v>
      </c>
    </row>
    <row r="6606" spans="1:7" x14ac:dyDescent="0.25">
      <c r="A6606" s="108" t="str">
        <f t="shared" si="103"/>
        <v>DK_1996_NATIONAL TOTAL_SOx</v>
      </c>
      <c r="B6606" s="113" t="s">
        <v>145</v>
      </c>
      <c r="C6606" s="113">
        <v>1996</v>
      </c>
      <c r="D6606" s="113" t="s">
        <v>122</v>
      </c>
      <c r="E6606" s="113" t="s">
        <v>201</v>
      </c>
      <c r="F6606" s="113" t="s">
        <v>200</v>
      </c>
      <c r="G6606" s="113">
        <v>175.89617250766901</v>
      </c>
    </row>
    <row r="6607" spans="1:7" x14ac:dyDescent="0.25">
      <c r="A6607" s="108" t="str">
        <f t="shared" si="103"/>
        <v>DK_1996_NATIONAL TOTAL_NH3</v>
      </c>
      <c r="B6607" s="113" t="s">
        <v>145</v>
      </c>
      <c r="C6607" s="113">
        <v>1996</v>
      </c>
      <c r="D6607" s="113" t="s">
        <v>122</v>
      </c>
      <c r="E6607" s="113" t="s">
        <v>124</v>
      </c>
      <c r="F6607" s="113" t="s">
        <v>200</v>
      </c>
      <c r="G6607" s="113">
        <v>124.846466495426</v>
      </c>
    </row>
    <row r="6608" spans="1:7" x14ac:dyDescent="0.25">
      <c r="A6608" s="108" t="str">
        <f t="shared" si="103"/>
        <v>DK_1996_NATIONAL TOTAL_PM2.5</v>
      </c>
      <c r="B6608" s="113" t="s">
        <v>145</v>
      </c>
      <c r="C6608" s="113">
        <v>1996</v>
      </c>
      <c r="D6608" s="113" t="s">
        <v>122</v>
      </c>
      <c r="E6608" s="113" t="s">
        <v>203</v>
      </c>
      <c r="F6608" s="113" t="s">
        <v>200</v>
      </c>
      <c r="G6608" s="113">
        <v>23.562891460817301</v>
      </c>
    </row>
    <row r="6609" spans="1:7" x14ac:dyDescent="0.25">
      <c r="A6609" s="108" t="str">
        <f t="shared" si="103"/>
        <v>DK_1996_NATIONAL TOTAL_Pb</v>
      </c>
      <c r="B6609" s="113" t="s">
        <v>145</v>
      </c>
      <c r="C6609" s="113">
        <v>1996</v>
      </c>
      <c r="D6609" s="113" t="s">
        <v>122</v>
      </c>
      <c r="E6609" s="113" t="s">
        <v>125</v>
      </c>
      <c r="F6609" s="113" t="s">
        <v>200</v>
      </c>
      <c r="G6609" s="113">
        <v>2.77883477507412E-2</v>
      </c>
    </row>
    <row r="6610" spans="1:7" x14ac:dyDescent="0.25">
      <c r="A6610" s="108" t="str">
        <f t="shared" si="103"/>
        <v>DK_1996_NATIONAL TOTAL_Cd</v>
      </c>
      <c r="B6610" s="113" t="s">
        <v>145</v>
      </c>
      <c r="C6610" s="113">
        <v>1996</v>
      </c>
      <c r="D6610" s="113" t="s">
        <v>122</v>
      </c>
      <c r="E6610" s="113" t="s">
        <v>126</v>
      </c>
      <c r="F6610" s="113" t="s">
        <v>200</v>
      </c>
      <c r="G6610" s="113">
        <v>7.4453380962144803E-4</v>
      </c>
    </row>
    <row r="6611" spans="1:7" x14ac:dyDescent="0.25">
      <c r="A6611" s="108" t="str">
        <f t="shared" si="103"/>
        <v>DK_1996_NATIONAL TOTAL_Hg</v>
      </c>
      <c r="B6611" s="113" t="s">
        <v>145</v>
      </c>
      <c r="C6611" s="113">
        <v>1996</v>
      </c>
      <c r="D6611" s="113" t="s">
        <v>122</v>
      </c>
      <c r="E6611" s="113" t="s">
        <v>127</v>
      </c>
      <c r="F6611" s="113" t="s">
        <v>200</v>
      </c>
      <c r="G6611" s="113">
        <v>2.4614553023161899E-3</v>
      </c>
    </row>
    <row r="6612" spans="1:7" x14ac:dyDescent="0.25">
      <c r="A6612" s="108" t="str">
        <f t="shared" si="103"/>
        <v>DK_1996_NATIONAL TOTAL_DIOX</v>
      </c>
      <c r="B6612" s="113" t="s">
        <v>145</v>
      </c>
      <c r="C6612" s="113">
        <v>1996</v>
      </c>
      <c r="D6612" s="113" t="s">
        <v>122</v>
      </c>
      <c r="E6612" s="113" t="s">
        <v>128</v>
      </c>
      <c r="F6612" s="113" t="s">
        <v>200</v>
      </c>
      <c r="G6612" s="150">
        <v>4.5673166528155901E-8</v>
      </c>
    </row>
    <row r="6613" spans="1:7" x14ac:dyDescent="0.25">
      <c r="A6613" s="108" t="str">
        <f t="shared" si="103"/>
        <v>DK_1996_NATIONAL TOTAL_PAH</v>
      </c>
      <c r="B6613" s="113" t="s">
        <v>145</v>
      </c>
      <c r="C6613" s="113">
        <v>1996</v>
      </c>
      <c r="D6613" s="113" t="s">
        <v>122</v>
      </c>
      <c r="E6613" s="113" t="s">
        <v>129</v>
      </c>
      <c r="F6613" s="113" t="s">
        <v>200</v>
      </c>
      <c r="G6613" s="113">
        <v>1.2749610132466499E-2</v>
      </c>
    </row>
    <row r="6614" spans="1:7" x14ac:dyDescent="0.25">
      <c r="A6614" s="108" t="str">
        <f t="shared" si="103"/>
        <v>DK_1996_NATIONAL TOTAL_HCB</v>
      </c>
      <c r="B6614" s="113" t="s">
        <v>145</v>
      </c>
      <c r="C6614" s="113">
        <v>1996</v>
      </c>
      <c r="D6614" s="113" t="s">
        <v>122</v>
      </c>
      <c r="E6614" s="113" t="s">
        <v>130</v>
      </c>
      <c r="F6614" s="113" t="s">
        <v>200</v>
      </c>
      <c r="G6614" s="150">
        <v>1.15808626552897E-5</v>
      </c>
    </row>
    <row r="6615" spans="1:7" x14ac:dyDescent="0.25">
      <c r="A6615" s="108" t="str">
        <f t="shared" si="103"/>
        <v>DK_1996_NATIONAL TOTAL_PCB</v>
      </c>
      <c r="B6615" s="113" t="s">
        <v>145</v>
      </c>
      <c r="C6615" s="113">
        <v>1996</v>
      </c>
      <c r="D6615" s="113" t="s">
        <v>122</v>
      </c>
      <c r="E6615" s="113" t="s">
        <v>259</v>
      </c>
      <c r="F6615" s="113" t="s">
        <v>200</v>
      </c>
      <c r="G6615" s="150">
        <v>2.9061389731827501E-6</v>
      </c>
    </row>
    <row r="6616" spans="1:7" x14ac:dyDescent="0.25">
      <c r="A6616" s="108" t="str">
        <f t="shared" si="103"/>
        <v>DK_1996_1A3(FS)_NOx</v>
      </c>
      <c r="B6616" s="113" t="s">
        <v>145</v>
      </c>
      <c r="C6616" s="113">
        <v>1996</v>
      </c>
      <c r="D6616" s="113" t="s">
        <v>132</v>
      </c>
      <c r="E6616" s="113" t="s">
        <v>199</v>
      </c>
      <c r="F6616" s="113" t="s">
        <v>200</v>
      </c>
      <c r="G6616" s="113">
        <v>100.82228731967901</v>
      </c>
    </row>
    <row r="6617" spans="1:7" x14ac:dyDescent="0.25">
      <c r="A6617" s="108" t="str">
        <f t="shared" si="103"/>
        <v>DK_1996_1A3(FS)_NMVOC</v>
      </c>
      <c r="B6617" s="113" t="s">
        <v>145</v>
      </c>
      <c r="C6617" s="113">
        <v>1996</v>
      </c>
      <c r="D6617" s="113" t="s">
        <v>132</v>
      </c>
      <c r="E6617" s="113" t="s">
        <v>123</v>
      </c>
      <c r="F6617" s="113" t="s">
        <v>200</v>
      </c>
      <c r="G6617" s="113">
        <v>57.1216474123243</v>
      </c>
    </row>
    <row r="6618" spans="1:7" x14ac:dyDescent="0.25">
      <c r="A6618" s="108" t="str">
        <f t="shared" si="103"/>
        <v>DK_1996_1A3(FS)_SOx</v>
      </c>
      <c r="B6618" s="113" t="s">
        <v>145</v>
      </c>
      <c r="C6618" s="113">
        <v>1996</v>
      </c>
      <c r="D6618" s="113" t="s">
        <v>132</v>
      </c>
      <c r="E6618" s="113" t="s">
        <v>201</v>
      </c>
      <c r="F6618" s="113" t="s">
        <v>200</v>
      </c>
      <c r="G6618" s="113">
        <v>1.7094475060599099</v>
      </c>
    </row>
    <row r="6619" spans="1:7" x14ac:dyDescent="0.25">
      <c r="A6619" s="108" t="str">
        <f t="shared" si="103"/>
        <v>DK_1996_1A3(FS)_NH3</v>
      </c>
      <c r="B6619" s="113" t="s">
        <v>145</v>
      </c>
      <c r="C6619" s="113">
        <v>1996</v>
      </c>
      <c r="D6619" s="113" t="s">
        <v>132</v>
      </c>
      <c r="E6619" s="113" t="s">
        <v>124</v>
      </c>
      <c r="F6619" s="113" t="s">
        <v>200</v>
      </c>
      <c r="G6619" s="113">
        <v>1.32170240091722</v>
      </c>
    </row>
    <row r="6620" spans="1:7" x14ac:dyDescent="0.25">
      <c r="A6620" s="108" t="str">
        <f t="shared" si="103"/>
        <v>DK_1996_1A3(FS)_PM2.5</v>
      </c>
      <c r="B6620" s="113" t="s">
        <v>145</v>
      </c>
      <c r="C6620" s="113">
        <v>1996</v>
      </c>
      <c r="D6620" s="113" t="s">
        <v>132</v>
      </c>
      <c r="E6620" s="113" t="s">
        <v>203</v>
      </c>
      <c r="F6620" s="113" t="s">
        <v>200</v>
      </c>
      <c r="G6620" s="113">
        <v>4.60601984792702</v>
      </c>
    </row>
    <row r="6621" spans="1:7" x14ac:dyDescent="0.25">
      <c r="A6621" s="108" t="str">
        <f t="shared" si="103"/>
        <v>DK_1996_3D_NOx</v>
      </c>
      <c r="B6621" s="113" t="s">
        <v>145</v>
      </c>
      <c r="C6621" s="113">
        <v>1996</v>
      </c>
      <c r="D6621" s="113" t="s">
        <v>206</v>
      </c>
      <c r="E6621" s="113" t="s">
        <v>199</v>
      </c>
      <c r="F6621" s="113" t="s">
        <v>200</v>
      </c>
      <c r="G6621" s="113">
        <v>21.294543074281801</v>
      </c>
    </row>
    <row r="6622" spans="1:7" x14ac:dyDescent="0.25">
      <c r="A6622" s="108" t="str">
        <f t="shared" si="103"/>
        <v>DK_1997_NATIONAL TOTAL_NOx</v>
      </c>
      <c r="B6622" s="113" t="s">
        <v>145</v>
      </c>
      <c r="C6622" s="113">
        <v>1997</v>
      </c>
      <c r="D6622" s="113" t="s">
        <v>122</v>
      </c>
      <c r="E6622" s="113" t="s">
        <v>199</v>
      </c>
      <c r="F6622" s="113" t="s">
        <v>200</v>
      </c>
      <c r="G6622" s="113">
        <v>271.59538592005498</v>
      </c>
    </row>
    <row r="6623" spans="1:7" x14ac:dyDescent="0.25">
      <c r="A6623" s="108" t="str">
        <f t="shared" si="103"/>
        <v>DK_1997_NATIONAL TOTAL_NMVOC</v>
      </c>
      <c r="B6623" s="113" t="s">
        <v>145</v>
      </c>
      <c r="C6623" s="113">
        <v>1997</v>
      </c>
      <c r="D6623" s="113" t="s">
        <v>122</v>
      </c>
      <c r="E6623" s="113" t="s">
        <v>123</v>
      </c>
      <c r="F6623" s="113" t="s">
        <v>200</v>
      </c>
      <c r="G6623" s="113">
        <v>209.620425925631</v>
      </c>
    </row>
    <row r="6624" spans="1:7" x14ac:dyDescent="0.25">
      <c r="A6624" s="108" t="str">
        <f t="shared" si="103"/>
        <v>DK_1997_NATIONAL TOTAL_SOx</v>
      </c>
      <c r="B6624" s="113" t="s">
        <v>145</v>
      </c>
      <c r="C6624" s="113">
        <v>1997</v>
      </c>
      <c r="D6624" s="113" t="s">
        <v>122</v>
      </c>
      <c r="E6624" s="113" t="s">
        <v>201</v>
      </c>
      <c r="F6624" s="113" t="s">
        <v>200</v>
      </c>
      <c r="G6624" s="113">
        <v>103.992879320244</v>
      </c>
    </row>
    <row r="6625" spans="1:7" x14ac:dyDescent="0.25">
      <c r="A6625" s="108" t="str">
        <f t="shared" si="103"/>
        <v>DK_1997_NATIONAL TOTAL_NH3</v>
      </c>
      <c r="B6625" s="113" t="s">
        <v>145</v>
      </c>
      <c r="C6625" s="113">
        <v>1997</v>
      </c>
      <c r="D6625" s="113" t="s">
        <v>122</v>
      </c>
      <c r="E6625" s="113" t="s">
        <v>124</v>
      </c>
      <c r="F6625" s="113" t="s">
        <v>200</v>
      </c>
      <c r="G6625" s="113">
        <v>123.791410657894</v>
      </c>
    </row>
    <row r="6626" spans="1:7" x14ac:dyDescent="0.25">
      <c r="A6626" s="108" t="str">
        <f t="shared" si="103"/>
        <v>DK_1997_NATIONAL TOTAL_PM2.5</v>
      </c>
      <c r="B6626" s="113" t="s">
        <v>145</v>
      </c>
      <c r="C6626" s="113">
        <v>1997</v>
      </c>
      <c r="D6626" s="113" t="s">
        <v>122</v>
      </c>
      <c r="E6626" s="113" t="s">
        <v>203</v>
      </c>
      <c r="F6626" s="113" t="s">
        <v>200</v>
      </c>
      <c r="G6626" s="113">
        <v>22.677611166760901</v>
      </c>
    </row>
    <row r="6627" spans="1:7" x14ac:dyDescent="0.25">
      <c r="A6627" s="108" t="str">
        <f t="shared" si="103"/>
        <v>DK_1997_NATIONAL TOTAL_Pb</v>
      </c>
      <c r="B6627" s="113" t="s">
        <v>145</v>
      </c>
      <c r="C6627" s="113">
        <v>1997</v>
      </c>
      <c r="D6627" s="113" t="s">
        <v>122</v>
      </c>
      <c r="E6627" s="113" t="s">
        <v>125</v>
      </c>
      <c r="F6627" s="113" t="s">
        <v>200</v>
      </c>
      <c r="G6627" s="113">
        <v>2.56880203437206E-2</v>
      </c>
    </row>
    <row r="6628" spans="1:7" x14ac:dyDescent="0.25">
      <c r="A6628" s="108" t="str">
        <f t="shared" si="103"/>
        <v>DK_1997_NATIONAL TOTAL_Cd</v>
      </c>
      <c r="B6628" s="113" t="s">
        <v>145</v>
      </c>
      <c r="C6628" s="113">
        <v>1997</v>
      </c>
      <c r="D6628" s="113" t="s">
        <v>122</v>
      </c>
      <c r="E6628" s="113" t="s">
        <v>126</v>
      </c>
      <c r="F6628" s="113" t="s">
        <v>200</v>
      </c>
      <c r="G6628" s="113">
        <v>6.9448743187254199E-4</v>
      </c>
    </row>
    <row r="6629" spans="1:7" x14ac:dyDescent="0.25">
      <c r="A6629" s="108" t="str">
        <f t="shared" si="103"/>
        <v>DK_1997_NATIONAL TOTAL_Hg</v>
      </c>
      <c r="B6629" s="113" t="s">
        <v>145</v>
      </c>
      <c r="C6629" s="113">
        <v>1997</v>
      </c>
      <c r="D6629" s="113" t="s">
        <v>122</v>
      </c>
      <c r="E6629" s="113" t="s">
        <v>127</v>
      </c>
      <c r="F6629" s="113" t="s">
        <v>200</v>
      </c>
      <c r="G6629" s="113">
        <v>1.9784681483489101E-3</v>
      </c>
    </row>
    <row r="6630" spans="1:7" x14ac:dyDescent="0.25">
      <c r="A6630" s="108" t="str">
        <f t="shared" si="103"/>
        <v>DK_1997_NATIONAL TOTAL_DIOX</v>
      </c>
      <c r="B6630" s="113" t="s">
        <v>145</v>
      </c>
      <c r="C6630" s="113">
        <v>1997</v>
      </c>
      <c r="D6630" s="113" t="s">
        <v>122</v>
      </c>
      <c r="E6630" s="113" t="s">
        <v>128</v>
      </c>
      <c r="F6630" s="113" t="s">
        <v>200</v>
      </c>
      <c r="G6630" s="150">
        <v>4.0893314476731102E-8</v>
      </c>
    </row>
    <row r="6631" spans="1:7" x14ac:dyDescent="0.25">
      <c r="A6631" s="108" t="str">
        <f t="shared" si="103"/>
        <v>DK_1997_NATIONAL TOTAL_PAH</v>
      </c>
      <c r="B6631" s="113" t="s">
        <v>145</v>
      </c>
      <c r="C6631" s="113">
        <v>1997</v>
      </c>
      <c r="D6631" s="113" t="s">
        <v>122</v>
      </c>
      <c r="E6631" s="113" t="s">
        <v>129</v>
      </c>
      <c r="F6631" s="113" t="s">
        <v>200</v>
      </c>
      <c r="G6631" s="113">
        <v>1.19552394608579E-2</v>
      </c>
    </row>
    <row r="6632" spans="1:7" x14ac:dyDescent="0.25">
      <c r="A6632" s="108" t="str">
        <f t="shared" si="103"/>
        <v>DK_1997_NATIONAL TOTAL_HCB</v>
      </c>
      <c r="B6632" s="113" t="s">
        <v>145</v>
      </c>
      <c r="C6632" s="113">
        <v>1997</v>
      </c>
      <c r="D6632" s="113" t="s">
        <v>122</v>
      </c>
      <c r="E6632" s="113" t="s">
        <v>130</v>
      </c>
      <c r="F6632" s="113" t="s">
        <v>200</v>
      </c>
      <c r="G6632" s="150">
        <v>1.9109579052431499E-5</v>
      </c>
    </row>
    <row r="6633" spans="1:7" x14ac:dyDescent="0.25">
      <c r="A6633" s="108" t="str">
        <f t="shared" si="103"/>
        <v>DK_1997_NATIONAL TOTAL_PCB</v>
      </c>
      <c r="B6633" s="113" t="s">
        <v>145</v>
      </c>
      <c r="C6633" s="113">
        <v>1997</v>
      </c>
      <c r="D6633" s="113" t="s">
        <v>122</v>
      </c>
      <c r="E6633" s="113" t="s">
        <v>259</v>
      </c>
      <c r="F6633" s="113" t="s">
        <v>200</v>
      </c>
      <c r="G6633" s="150">
        <v>3.0314826822021598E-6</v>
      </c>
    </row>
    <row r="6634" spans="1:7" x14ac:dyDescent="0.25">
      <c r="A6634" s="108" t="str">
        <f t="shared" si="103"/>
        <v>DK_1997_1A3(FS)_NOx</v>
      </c>
      <c r="B6634" s="113" t="s">
        <v>145</v>
      </c>
      <c r="C6634" s="113">
        <v>1997</v>
      </c>
      <c r="D6634" s="113" t="s">
        <v>132</v>
      </c>
      <c r="E6634" s="113" t="s">
        <v>199</v>
      </c>
      <c r="F6634" s="113" t="s">
        <v>200</v>
      </c>
      <c r="G6634" s="113">
        <v>96.940190116732794</v>
      </c>
    </row>
    <row r="6635" spans="1:7" x14ac:dyDescent="0.25">
      <c r="A6635" s="108" t="str">
        <f t="shared" si="103"/>
        <v>DK_1997_1A3(FS)_NMVOC</v>
      </c>
      <c r="B6635" s="113" t="s">
        <v>145</v>
      </c>
      <c r="C6635" s="113">
        <v>1997</v>
      </c>
      <c r="D6635" s="113" t="s">
        <v>132</v>
      </c>
      <c r="E6635" s="113" t="s">
        <v>123</v>
      </c>
      <c r="F6635" s="113" t="s">
        <v>200</v>
      </c>
      <c r="G6635" s="113">
        <v>52.651550475680096</v>
      </c>
    </row>
    <row r="6636" spans="1:7" x14ac:dyDescent="0.25">
      <c r="A6636" s="108" t="str">
        <f t="shared" si="103"/>
        <v>DK_1997_1A3(FS)_SOx</v>
      </c>
      <c r="B6636" s="113" t="s">
        <v>145</v>
      </c>
      <c r="C6636" s="113">
        <v>1997</v>
      </c>
      <c r="D6636" s="113" t="s">
        <v>132</v>
      </c>
      <c r="E6636" s="113" t="s">
        <v>201</v>
      </c>
      <c r="F6636" s="113" t="s">
        <v>200</v>
      </c>
      <c r="G6636" s="113">
        <v>1.7315783042061399</v>
      </c>
    </row>
    <row r="6637" spans="1:7" x14ac:dyDescent="0.25">
      <c r="A6637" s="108" t="str">
        <f t="shared" si="103"/>
        <v>DK_1997_1A3(FS)_NH3</v>
      </c>
      <c r="B6637" s="113" t="s">
        <v>145</v>
      </c>
      <c r="C6637" s="113">
        <v>1997</v>
      </c>
      <c r="D6637" s="113" t="s">
        <v>132</v>
      </c>
      <c r="E6637" s="113" t="s">
        <v>124</v>
      </c>
      <c r="F6637" s="113" t="s">
        <v>200</v>
      </c>
      <c r="G6637" s="113">
        <v>1.67076405238645</v>
      </c>
    </row>
    <row r="6638" spans="1:7" x14ac:dyDescent="0.25">
      <c r="A6638" s="108" t="str">
        <f t="shared" si="103"/>
        <v>DK_1997_1A3(FS)_PM2.5</v>
      </c>
      <c r="B6638" s="113" t="s">
        <v>145</v>
      </c>
      <c r="C6638" s="113">
        <v>1997</v>
      </c>
      <c r="D6638" s="113" t="s">
        <v>132</v>
      </c>
      <c r="E6638" s="113" t="s">
        <v>203</v>
      </c>
      <c r="F6638" s="113" t="s">
        <v>200</v>
      </c>
      <c r="G6638" s="113">
        <v>4.2963129613303597</v>
      </c>
    </row>
    <row r="6639" spans="1:7" x14ac:dyDescent="0.25">
      <c r="A6639" s="108" t="str">
        <f t="shared" si="103"/>
        <v>DK_1997_3D_NOx</v>
      </c>
      <c r="B6639" s="113" t="s">
        <v>145</v>
      </c>
      <c r="C6639" s="113">
        <v>1997</v>
      </c>
      <c r="D6639" s="113" t="s">
        <v>206</v>
      </c>
      <c r="E6639" s="113" t="s">
        <v>199</v>
      </c>
      <c r="F6639" s="113" t="s">
        <v>200</v>
      </c>
      <c r="G6639" s="113">
        <v>21.0511668113509</v>
      </c>
    </row>
    <row r="6640" spans="1:7" x14ac:dyDescent="0.25">
      <c r="A6640" s="108" t="str">
        <f t="shared" si="103"/>
        <v>DK_1998_NATIONAL TOTAL_NOx</v>
      </c>
      <c r="B6640" s="113" t="s">
        <v>145</v>
      </c>
      <c r="C6640" s="113">
        <v>1998</v>
      </c>
      <c r="D6640" s="113" t="s">
        <v>122</v>
      </c>
      <c r="E6640" s="113" t="s">
        <v>199</v>
      </c>
      <c r="F6640" s="113" t="s">
        <v>200</v>
      </c>
      <c r="G6640" s="113">
        <v>251.985467653402</v>
      </c>
    </row>
    <row r="6641" spans="1:7" x14ac:dyDescent="0.25">
      <c r="A6641" s="108" t="str">
        <f t="shared" si="103"/>
        <v>DK_1998_NATIONAL TOTAL_NMVOC</v>
      </c>
      <c r="B6641" s="113" t="s">
        <v>145</v>
      </c>
      <c r="C6641" s="113">
        <v>1998</v>
      </c>
      <c r="D6641" s="113" t="s">
        <v>122</v>
      </c>
      <c r="E6641" s="113" t="s">
        <v>123</v>
      </c>
      <c r="F6641" s="113" t="s">
        <v>200</v>
      </c>
      <c r="G6641" s="113">
        <v>201.131988978713</v>
      </c>
    </row>
    <row r="6642" spans="1:7" x14ac:dyDescent="0.25">
      <c r="A6642" s="108" t="str">
        <f t="shared" si="103"/>
        <v>DK_1998_NATIONAL TOTAL_SOx</v>
      </c>
      <c r="B6642" s="113" t="s">
        <v>145</v>
      </c>
      <c r="C6642" s="113">
        <v>1998</v>
      </c>
      <c r="D6642" s="113" t="s">
        <v>122</v>
      </c>
      <c r="E6642" s="113" t="s">
        <v>201</v>
      </c>
      <c r="F6642" s="113" t="s">
        <v>200</v>
      </c>
      <c r="G6642" s="113">
        <v>80.455116576083697</v>
      </c>
    </row>
    <row r="6643" spans="1:7" x14ac:dyDescent="0.25">
      <c r="A6643" s="108" t="str">
        <f t="shared" si="103"/>
        <v>DK_1998_NATIONAL TOTAL_NH3</v>
      </c>
      <c r="B6643" s="113" t="s">
        <v>145</v>
      </c>
      <c r="C6643" s="113">
        <v>1998</v>
      </c>
      <c r="D6643" s="113" t="s">
        <v>122</v>
      </c>
      <c r="E6643" s="113" t="s">
        <v>124</v>
      </c>
      <c r="F6643" s="113" t="s">
        <v>200</v>
      </c>
      <c r="G6643" s="113">
        <v>123.130573027201</v>
      </c>
    </row>
    <row r="6644" spans="1:7" x14ac:dyDescent="0.25">
      <c r="A6644" s="108" t="str">
        <f t="shared" si="103"/>
        <v>DK_1998_NATIONAL TOTAL_PM2.5</v>
      </c>
      <c r="B6644" s="113" t="s">
        <v>145</v>
      </c>
      <c r="C6644" s="113">
        <v>1998</v>
      </c>
      <c r="D6644" s="113" t="s">
        <v>122</v>
      </c>
      <c r="E6644" s="113" t="s">
        <v>203</v>
      </c>
      <c r="F6644" s="113" t="s">
        <v>200</v>
      </c>
      <c r="G6644" s="113">
        <v>20.663148570054599</v>
      </c>
    </row>
    <row r="6645" spans="1:7" x14ac:dyDescent="0.25">
      <c r="A6645" s="108" t="str">
        <f t="shared" si="103"/>
        <v>DK_1998_NATIONAL TOTAL_Pb</v>
      </c>
      <c r="B6645" s="113" t="s">
        <v>145</v>
      </c>
      <c r="C6645" s="113">
        <v>1998</v>
      </c>
      <c r="D6645" s="113" t="s">
        <v>122</v>
      </c>
      <c r="E6645" s="113" t="s">
        <v>125</v>
      </c>
      <c r="F6645" s="113" t="s">
        <v>200</v>
      </c>
      <c r="G6645" s="113">
        <v>2.75349003619621E-2</v>
      </c>
    </row>
    <row r="6646" spans="1:7" x14ac:dyDescent="0.25">
      <c r="A6646" s="108" t="str">
        <f t="shared" si="103"/>
        <v>DK_1998_NATIONAL TOTAL_Cd</v>
      </c>
      <c r="B6646" s="113" t="s">
        <v>145</v>
      </c>
      <c r="C6646" s="113">
        <v>1998</v>
      </c>
      <c r="D6646" s="113" t="s">
        <v>122</v>
      </c>
      <c r="E6646" s="113" t="s">
        <v>126</v>
      </c>
      <c r="F6646" s="113" t="s">
        <v>200</v>
      </c>
      <c r="G6646" s="113">
        <v>6.5351995410136495E-4</v>
      </c>
    </row>
    <row r="6647" spans="1:7" x14ac:dyDescent="0.25">
      <c r="A6647" s="108" t="str">
        <f t="shared" si="103"/>
        <v>DK_1998_NATIONAL TOTAL_Hg</v>
      </c>
      <c r="B6647" s="113" t="s">
        <v>145</v>
      </c>
      <c r="C6647" s="113">
        <v>1998</v>
      </c>
      <c r="D6647" s="113" t="s">
        <v>122</v>
      </c>
      <c r="E6647" s="113" t="s">
        <v>127</v>
      </c>
      <c r="F6647" s="113" t="s">
        <v>200</v>
      </c>
      <c r="G6647" s="113">
        <v>1.6797878530014599E-3</v>
      </c>
    </row>
    <row r="6648" spans="1:7" x14ac:dyDescent="0.25">
      <c r="A6648" s="108" t="str">
        <f t="shared" si="103"/>
        <v>DK_1998_NATIONAL TOTAL_DIOX</v>
      </c>
      <c r="B6648" s="113" t="s">
        <v>145</v>
      </c>
      <c r="C6648" s="113">
        <v>1998</v>
      </c>
      <c r="D6648" s="113" t="s">
        <v>122</v>
      </c>
      <c r="E6648" s="113" t="s">
        <v>128</v>
      </c>
      <c r="F6648" s="113" t="s">
        <v>200</v>
      </c>
      <c r="G6648" s="150">
        <v>3.2447482344626499E-8</v>
      </c>
    </row>
    <row r="6649" spans="1:7" x14ac:dyDescent="0.25">
      <c r="A6649" s="108" t="str">
        <f t="shared" si="103"/>
        <v>DK_1998_NATIONAL TOTAL_PAH</v>
      </c>
      <c r="B6649" s="113" t="s">
        <v>145</v>
      </c>
      <c r="C6649" s="113">
        <v>1998</v>
      </c>
      <c r="D6649" s="113" t="s">
        <v>122</v>
      </c>
      <c r="E6649" s="113" t="s">
        <v>129</v>
      </c>
      <c r="F6649" s="113" t="s">
        <v>200</v>
      </c>
      <c r="G6649" s="113">
        <v>1.00620813891431E-2</v>
      </c>
    </row>
    <row r="6650" spans="1:7" x14ac:dyDescent="0.25">
      <c r="A6650" s="108" t="str">
        <f t="shared" si="103"/>
        <v>DK_1998_NATIONAL TOTAL_HCB</v>
      </c>
      <c r="B6650" s="113" t="s">
        <v>145</v>
      </c>
      <c r="C6650" s="113">
        <v>1998</v>
      </c>
      <c r="D6650" s="113" t="s">
        <v>122</v>
      </c>
      <c r="E6650" s="113" t="s">
        <v>130</v>
      </c>
      <c r="F6650" s="113" t="s">
        <v>200</v>
      </c>
      <c r="G6650" s="150">
        <v>1.4197828570231299E-5</v>
      </c>
    </row>
    <row r="6651" spans="1:7" x14ac:dyDescent="0.25">
      <c r="A6651" s="108" t="str">
        <f t="shared" si="103"/>
        <v>DK_1998_NATIONAL TOTAL_PCB</v>
      </c>
      <c r="B6651" s="113" t="s">
        <v>145</v>
      </c>
      <c r="C6651" s="113">
        <v>1998</v>
      </c>
      <c r="D6651" s="113" t="s">
        <v>122</v>
      </c>
      <c r="E6651" s="113" t="s">
        <v>259</v>
      </c>
      <c r="F6651" s="113" t="s">
        <v>200</v>
      </c>
      <c r="G6651" s="150">
        <v>2.7374847778212698E-6</v>
      </c>
    </row>
    <row r="6652" spans="1:7" x14ac:dyDescent="0.25">
      <c r="A6652" s="108" t="str">
        <f t="shared" si="103"/>
        <v>DK_1998_1A3(FS)_NOx</v>
      </c>
      <c r="B6652" s="113" t="s">
        <v>145</v>
      </c>
      <c r="C6652" s="113">
        <v>1998</v>
      </c>
      <c r="D6652" s="113" t="s">
        <v>132</v>
      </c>
      <c r="E6652" s="113" t="s">
        <v>199</v>
      </c>
      <c r="F6652" s="113" t="s">
        <v>200</v>
      </c>
      <c r="G6652" s="113">
        <v>93.007558563632699</v>
      </c>
    </row>
    <row r="6653" spans="1:7" x14ac:dyDescent="0.25">
      <c r="A6653" s="108" t="str">
        <f t="shared" si="103"/>
        <v>DK_1998_1A3(FS)_NMVOC</v>
      </c>
      <c r="B6653" s="113" t="s">
        <v>145</v>
      </c>
      <c r="C6653" s="113">
        <v>1998</v>
      </c>
      <c r="D6653" s="113" t="s">
        <v>132</v>
      </c>
      <c r="E6653" s="113" t="s">
        <v>123</v>
      </c>
      <c r="F6653" s="113" t="s">
        <v>200</v>
      </c>
      <c r="G6653" s="113">
        <v>49.220776003171302</v>
      </c>
    </row>
    <row r="6654" spans="1:7" x14ac:dyDescent="0.25">
      <c r="A6654" s="108" t="str">
        <f t="shared" si="103"/>
        <v>DK_1998_1A3(FS)_SOx</v>
      </c>
      <c r="B6654" s="113" t="s">
        <v>145</v>
      </c>
      <c r="C6654" s="113">
        <v>1998</v>
      </c>
      <c r="D6654" s="113" t="s">
        <v>132</v>
      </c>
      <c r="E6654" s="113" t="s">
        <v>201</v>
      </c>
      <c r="F6654" s="113" t="s">
        <v>200</v>
      </c>
      <c r="G6654" s="113">
        <v>1.7539065151742099</v>
      </c>
    </row>
    <row r="6655" spans="1:7" x14ac:dyDescent="0.25">
      <c r="A6655" s="108" t="str">
        <f t="shared" si="103"/>
        <v>DK_1998_1A3(FS)_NH3</v>
      </c>
      <c r="B6655" s="113" t="s">
        <v>145</v>
      </c>
      <c r="C6655" s="113">
        <v>1998</v>
      </c>
      <c r="D6655" s="113" t="s">
        <v>132</v>
      </c>
      <c r="E6655" s="113" t="s">
        <v>124</v>
      </c>
      <c r="F6655" s="113" t="s">
        <v>200</v>
      </c>
      <c r="G6655" s="113">
        <v>2.0344813766394299</v>
      </c>
    </row>
    <row r="6656" spans="1:7" x14ac:dyDescent="0.25">
      <c r="A6656" s="108" t="str">
        <f t="shared" si="103"/>
        <v>DK_1998_1A3(FS)_PM2.5</v>
      </c>
      <c r="B6656" s="113" t="s">
        <v>145</v>
      </c>
      <c r="C6656" s="113">
        <v>1998</v>
      </c>
      <c r="D6656" s="113" t="s">
        <v>132</v>
      </c>
      <c r="E6656" s="113" t="s">
        <v>203</v>
      </c>
      <c r="F6656" s="113" t="s">
        <v>200</v>
      </c>
      <c r="G6656" s="113">
        <v>4.0436807749587702</v>
      </c>
    </row>
    <row r="6657" spans="1:7" x14ac:dyDescent="0.25">
      <c r="A6657" s="108" t="str">
        <f t="shared" si="103"/>
        <v>DK_1998_3D_NOx</v>
      </c>
      <c r="B6657" s="113" t="s">
        <v>145</v>
      </c>
      <c r="C6657" s="113">
        <v>1998</v>
      </c>
      <c r="D6657" s="113" t="s">
        <v>206</v>
      </c>
      <c r="E6657" s="113" t="s">
        <v>199</v>
      </c>
      <c r="F6657" s="113" t="s">
        <v>200</v>
      </c>
      <c r="G6657" s="113">
        <v>21.038322894048999</v>
      </c>
    </row>
    <row r="6658" spans="1:7" x14ac:dyDescent="0.25">
      <c r="A6658" s="108" t="str">
        <f t="shared" ref="A6658:A6721" si="104">CONCATENATE(B6658,"_",C6658,"_",D6658,"_",E6658)</f>
        <v>DK_1999_NATIONAL TOTAL_NOx</v>
      </c>
      <c r="B6658" s="113" t="s">
        <v>145</v>
      </c>
      <c r="C6658" s="113">
        <v>1999</v>
      </c>
      <c r="D6658" s="113" t="s">
        <v>122</v>
      </c>
      <c r="E6658" s="113" t="s">
        <v>199</v>
      </c>
      <c r="F6658" s="113" t="s">
        <v>200</v>
      </c>
      <c r="G6658" s="113">
        <v>233.91808319895199</v>
      </c>
    </row>
    <row r="6659" spans="1:7" x14ac:dyDescent="0.25">
      <c r="A6659" s="108" t="str">
        <f t="shared" si="104"/>
        <v>DK_1999_NATIONAL TOTAL_NMVOC</v>
      </c>
      <c r="B6659" s="113" t="s">
        <v>145</v>
      </c>
      <c r="C6659" s="113">
        <v>1999</v>
      </c>
      <c r="D6659" s="113" t="s">
        <v>122</v>
      </c>
      <c r="E6659" s="113" t="s">
        <v>123</v>
      </c>
      <c r="F6659" s="113" t="s">
        <v>200</v>
      </c>
      <c r="G6659" s="113">
        <v>194.40673793641301</v>
      </c>
    </row>
    <row r="6660" spans="1:7" x14ac:dyDescent="0.25">
      <c r="A6660" s="108" t="str">
        <f t="shared" si="104"/>
        <v>DK_1999_NATIONAL TOTAL_SOx</v>
      </c>
      <c r="B6660" s="113" t="s">
        <v>145</v>
      </c>
      <c r="C6660" s="113">
        <v>1999</v>
      </c>
      <c r="D6660" s="113" t="s">
        <v>122</v>
      </c>
      <c r="E6660" s="113" t="s">
        <v>201</v>
      </c>
      <c r="F6660" s="113" t="s">
        <v>200</v>
      </c>
      <c r="G6660" s="113">
        <v>59.477418536110001</v>
      </c>
    </row>
    <row r="6661" spans="1:7" x14ac:dyDescent="0.25">
      <c r="A6661" s="108" t="str">
        <f t="shared" si="104"/>
        <v>DK_1999_NATIONAL TOTAL_NH3</v>
      </c>
      <c r="B6661" s="113" t="s">
        <v>145</v>
      </c>
      <c r="C6661" s="113">
        <v>1999</v>
      </c>
      <c r="D6661" s="113" t="s">
        <v>122</v>
      </c>
      <c r="E6661" s="113" t="s">
        <v>124</v>
      </c>
      <c r="F6661" s="113" t="s">
        <v>200</v>
      </c>
      <c r="G6661" s="113">
        <v>116.81986454659901</v>
      </c>
    </row>
    <row r="6662" spans="1:7" x14ac:dyDescent="0.25">
      <c r="A6662" s="108" t="str">
        <f t="shared" si="104"/>
        <v>DK_1999_NATIONAL TOTAL_PM2.5</v>
      </c>
      <c r="B6662" s="113" t="s">
        <v>145</v>
      </c>
      <c r="C6662" s="113">
        <v>1999</v>
      </c>
      <c r="D6662" s="113" t="s">
        <v>122</v>
      </c>
      <c r="E6662" s="113" t="s">
        <v>203</v>
      </c>
      <c r="F6662" s="113" t="s">
        <v>200</v>
      </c>
      <c r="G6662" s="113">
        <v>20.175487682582101</v>
      </c>
    </row>
    <row r="6663" spans="1:7" x14ac:dyDescent="0.25">
      <c r="A6663" s="108" t="str">
        <f t="shared" si="104"/>
        <v>DK_1999_NATIONAL TOTAL_Pb</v>
      </c>
      <c r="B6663" s="113" t="s">
        <v>145</v>
      </c>
      <c r="C6663" s="113">
        <v>1999</v>
      </c>
      <c r="D6663" s="113" t="s">
        <v>122</v>
      </c>
      <c r="E6663" s="113" t="s">
        <v>125</v>
      </c>
      <c r="F6663" s="113" t="s">
        <v>200</v>
      </c>
      <c r="G6663" s="113">
        <v>3.4333120338860601E-2</v>
      </c>
    </row>
    <row r="6664" spans="1:7" x14ac:dyDescent="0.25">
      <c r="A6664" s="108" t="str">
        <f t="shared" si="104"/>
        <v>DK_1999_NATIONAL TOTAL_Cd</v>
      </c>
      <c r="B6664" s="113" t="s">
        <v>145</v>
      </c>
      <c r="C6664" s="113">
        <v>1999</v>
      </c>
      <c r="D6664" s="113" t="s">
        <v>122</v>
      </c>
      <c r="E6664" s="113" t="s">
        <v>126</v>
      </c>
      <c r="F6664" s="113" t="s">
        <v>200</v>
      </c>
      <c r="G6664" s="113">
        <v>6.4453344706007405E-4</v>
      </c>
    </row>
    <row r="6665" spans="1:7" x14ac:dyDescent="0.25">
      <c r="A6665" s="108" t="str">
        <f t="shared" si="104"/>
        <v>DK_1999_NATIONAL TOTAL_Hg</v>
      </c>
      <c r="B6665" s="113" t="s">
        <v>145</v>
      </c>
      <c r="C6665" s="113">
        <v>1999</v>
      </c>
      <c r="D6665" s="113" t="s">
        <v>122</v>
      </c>
      <c r="E6665" s="113" t="s">
        <v>127</v>
      </c>
      <c r="F6665" s="113" t="s">
        <v>200</v>
      </c>
      <c r="G6665" s="113">
        <v>1.48344025011791E-3</v>
      </c>
    </row>
    <row r="6666" spans="1:7" x14ac:dyDescent="0.25">
      <c r="A6666" s="108" t="str">
        <f t="shared" si="104"/>
        <v>DK_1999_NATIONAL TOTAL_DIOX</v>
      </c>
      <c r="B6666" s="113" t="s">
        <v>145</v>
      </c>
      <c r="C6666" s="113">
        <v>1999</v>
      </c>
      <c r="D6666" s="113" t="s">
        <v>122</v>
      </c>
      <c r="E6666" s="113" t="s">
        <v>128</v>
      </c>
      <c r="F6666" s="113" t="s">
        <v>200</v>
      </c>
      <c r="G6666" s="150">
        <v>2.85832544600116E-8</v>
      </c>
    </row>
    <row r="6667" spans="1:7" x14ac:dyDescent="0.25">
      <c r="A6667" s="108" t="str">
        <f t="shared" si="104"/>
        <v>DK_1999_NATIONAL TOTAL_PAH</v>
      </c>
      <c r="B6667" s="113" t="s">
        <v>145</v>
      </c>
      <c r="C6667" s="113">
        <v>1999</v>
      </c>
      <c r="D6667" s="113" t="s">
        <v>122</v>
      </c>
      <c r="E6667" s="113" t="s">
        <v>129</v>
      </c>
      <c r="F6667" s="113" t="s">
        <v>200</v>
      </c>
      <c r="G6667" s="113">
        <v>9.4088701836058108E-3</v>
      </c>
    </row>
    <row r="6668" spans="1:7" x14ac:dyDescent="0.25">
      <c r="A6668" s="108" t="str">
        <f t="shared" si="104"/>
        <v>DK_1999_NATIONAL TOTAL_HCB</v>
      </c>
      <c r="B6668" s="113" t="s">
        <v>145</v>
      </c>
      <c r="C6668" s="113">
        <v>1999</v>
      </c>
      <c r="D6668" s="113" t="s">
        <v>122</v>
      </c>
      <c r="E6668" s="113" t="s">
        <v>130</v>
      </c>
      <c r="F6668" s="113" t="s">
        <v>200</v>
      </c>
      <c r="G6668" s="150">
        <v>9.6974497412140906E-6</v>
      </c>
    </row>
    <row r="6669" spans="1:7" x14ac:dyDescent="0.25">
      <c r="A6669" s="108" t="str">
        <f t="shared" si="104"/>
        <v>DK_1999_NATIONAL TOTAL_PCB</v>
      </c>
      <c r="B6669" s="113" t="s">
        <v>145</v>
      </c>
      <c r="C6669" s="113">
        <v>1999</v>
      </c>
      <c r="D6669" s="113" t="s">
        <v>122</v>
      </c>
      <c r="E6669" s="113" t="s">
        <v>259</v>
      </c>
      <c r="F6669" s="113" t="s">
        <v>200</v>
      </c>
      <c r="G6669" s="150">
        <v>2.7490224734198801E-6</v>
      </c>
    </row>
    <row r="6670" spans="1:7" x14ac:dyDescent="0.25">
      <c r="A6670" s="108" t="str">
        <f t="shared" si="104"/>
        <v>DK_1999_1A3(FS)_NOx</v>
      </c>
      <c r="B6670" s="113" t="s">
        <v>145</v>
      </c>
      <c r="C6670" s="113">
        <v>1999</v>
      </c>
      <c r="D6670" s="113" t="s">
        <v>132</v>
      </c>
      <c r="E6670" s="113" t="s">
        <v>199</v>
      </c>
      <c r="F6670" s="113" t="s">
        <v>200</v>
      </c>
      <c r="G6670" s="113">
        <v>89.531732398684298</v>
      </c>
    </row>
    <row r="6671" spans="1:7" x14ac:dyDescent="0.25">
      <c r="A6671" s="108" t="str">
        <f t="shared" si="104"/>
        <v>DK_1999_1A3(FS)_NMVOC</v>
      </c>
      <c r="B6671" s="113" t="s">
        <v>145</v>
      </c>
      <c r="C6671" s="113">
        <v>1999</v>
      </c>
      <c r="D6671" s="113" t="s">
        <v>132</v>
      </c>
      <c r="E6671" s="113" t="s">
        <v>123</v>
      </c>
      <c r="F6671" s="113" t="s">
        <v>200</v>
      </c>
      <c r="G6671" s="113">
        <v>43.992032614043197</v>
      </c>
    </row>
    <row r="6672" spans="1:7" x14ac:dyDescent="0.25">
      <c r="A6672" s="108" t="str">
        <f t="shared" si="104"/>
        <v>DK_1999_1A3(FS)_SOx</v>
      </c>
      <c r="B6672" s="113" t="s">
        <v>145</v>
      </c>
      <c r="C6672" s="113">
        <v>1999</v>
      </c>
      <c r="D6672" s="113" t="s">
        <v>132</v>
      </c>
      <c r="E6672" s="113" t="s">
        <v>201</v>
      </c>
      <c r="F6672" s="113" t="s">
        <v>200</v>
      </c>
      <c r="G6672" s="113">
        <v>1.0809547999297799</v>
      </c>
    </row>
    <row r="6673" spans="1:7" x14ac:dyDescent="0.25">
      <c r="A6673" s="108" t="str">
        <f t="shared" si="104"/>
        <v>DK_1999_1A3(FS)_NH3</v>
      </c>
      <c r="B6673" s="113" t="s">
        <v>145</v>
      </c>
      <c r="C6673" s="113">
        <v>1999</v>
      </c>
      <c r="D6673" s="113" t="s">
        <v>132</v>
      </c>
      <c r="E6673" s="113" t="s">
        <v>124</v>
      </c>
      <c r="F6673" s="113" t="s">
        <v>200</v>
      </c>
      <c r="G6673" s="113">
        <v>2.3305431270792401</v>
      </c>
    </row>
    <row r="6674" spans="1:7" x14ac:dyDescent="0.25">
      <c r="A6674" s="108" t="str">
        <f t="shared" si="104"/>
        <v>DK_1999_1A3(FS)_PM2.5</v>
      </c>
      <c r="B6674" s="113" t="s">
        <v>145</v>
      </c>
      <c r="C6674" s="113">
        <v>1999</v>
      </c>
      <c r="D6674" s="113" t="s">
        <v>132</v>
      </c>
      <c r="E6674" s="113" t="s">
        <v>203</v>
      </c>
      <c r="F6674" s="113" t="s">
        <v>200</v>
      </c>
      <c r="G6674" s="113">
        <v>3.8563205162346801</v>
      </c>
    </row>
    <row r="6675" spans="1:7" x14ac:dyDescent="0.25">
      <c r="A6675" s="108" t="str">
        <f t="shared" si="104"/>
        <v>DK_1999_3D_NOx</v>
      </c>
      <c r="B6675" s="113" t="s">
        <v>145</v>
      </c>
      <c r="C6675" s="113">
        <v>1999</v>
      </c>
      <c r="D6675" s="113" t="s">
        <v>206</v>
      </c>
      <c r="E6675" s="113" t="s">
        <v>199</v>
      </c>
      <c r="F6675" s="113" t="s">
        <v>200</v>
      </c>
      <c r="G6675" s="113">
        <v>20.063690785545301</v>
      </c>
    </row>
    <row r="6676" spans="1:7" x14ac:dyDescent="0.25">
      <c r="A6676" s="108" t="str">
        <f t="shared" si="104"/>
        <v>DK_2000_NATIONAL TOTAL_NOx</v>
      </c>
      <c r="B6676" s="113" t="s">
        <v>145</v>
      </c>
      <c r="C6676" s="113">
        <v>2000</v>
      </c>
      <c r="D6676" s="113" t="s">
        <v>122</v>
      </c>
      <c r="E6676" s="113" t="s">
        <v>199</v>
      </c>
      <c r="F6676" s="113" t="s">
        <v>200</v>
      </c>
      <c r="G6676" s="113">
        <v>221.825569743937</v>
      </c>
    </row>
    <row r="6677" spans="1:7" x14ac:dyDescent="0.25">
      <c r="A6677" s="108" t="str">
        <f t="shared" si="104"/>
        <v>DK_2000_NATIONAL TOTAL_NMVOC</v>
      </c>
      <c r="B6677" s="113" t="s">
        <v>145</v>
      </c>
      <c r="C6677" s="113">
        <v>2000</v>
      </c>
      <c r="D6677" s="113" t="s">
        <v>122</v>
      </c>
      <c r="E6677" s="113" t="s">
        <v>123</v>
      </c>
      <c r="F6677" s="113" t="s">
        <v>200</v>
      </c>
      <c r="G6677" s="113">
        <v>191.24882394173699</v>
      </c>
    </row>
    <row r="6678" spans="1:7" x14ac:dyDescent="0.25">
      <c r="A6678" s="108" t="str">
        <f t="shared" si="104"/>
        <v>DK_2000_NATIONAL TOTAL_SOx</v>
      </c>
      <c r="B6678" s="113" t="s">
        <v>145</v>
      </c>
      <c r="C6678" s="113">
        <v>2000</v>
      </c>
      <c r="D6678" s="113" t="s">
        <v>122</v>
      </c>
      <c r="E6678" s="113" t="s">
        <v>201</v>
      </c>
      <c r="F6678" s="113" t="s">
        <v>200</v>
      </c>
      <c r="G6678" s="113">
        <v>32.418722353777099</v>
      </c>
    </row>
    <row r="6679" spans="1:7" x14ac:dyDescent="0.25">
      <c r="A6679" s="108" t="str">
        <f t="shared" si="104"/>
        <v>DK_2000_NATIONAL TOTAL_NH3</v>
      </c>
      <c r="B6679" s="113" t="s">
        <v>145</v>
      </c>
      <c r="C6679" s="113">
        <v>2000</v>
      </c>
      <c r="D6679" s="113" t="s">
        <v>122</v>
      </c>
      <c r="E6679" s="113" t="s">
        <v>124</v>
      </c>
      <c r="F6679" s="113" t="s">
        <v>200</v>
      </c>
      <c r="G6679" s="113">
        <v>113.50413402982799</v>
      </c>
    </row>
    <row r="6680" spans="1:7" x14ac:dyDescent="0.25">
      <c r="A6680" s="108" t="str">
        <f t="shared" si="104"/>
        <v>DK_2000_NATIONAL TOTAL_PM2.5</v>
      </c>
      <c r="B6680" s="113" t="s">
        <v>145</v>
      </c>
      <c r="C6680" s="113">
        <v>2000</v>
      </c>
      <c r="D6680" s="113" t="s">
        <v>122</v>
      </c>
      <c r="E6680" s="113" t="s">
        <v>203</v>
      </c>
      <c r="F6680" s="113" t="s">
        <v>200</v>
      </c>
      <c r="G6680" s="113">
        <v>20.733850078921702</v>
      </c>
    </row>
    <row r="6681" spans="1:7" x14ac:dyDescent="0.25">
      <c r="A6681" s="108" t="str">
        <f t="shared" si="104"/>
        <v>DK_2000_NATIONAL TOTAL_Pb</v>
      </c>
      <c r="B6681" s="113" t="s">
        <v>145</v>
      </c>
      <c r="C6681" s="113">
        <v>2000</v>
      </c>
      <c r="D6681" s="113" t="s">
        <v>122</v>
      </c>
      <c r="E6681" s="113" t="s">
        <v>125</v>
      </c>
      <c r="F6681" s="113" t="s">
        <v>200</v>
      </c>
      <c r="G6681" s="113">
        <v>2.2320116253812201E-2</v>
      </c>
    </row>
    <row r="6682" spans="1:7" x14ac:dyDescent="0.25">
      <c r="A6682" s="108" t="str">
        <f t="shared" si="104"/>
        <v>DK_2000_NATIONAL TOTAL_Cd</v>
      </c>
      <c r="B6682" s="113" t="s">
        <v>145</v>
      </c>
      <c r="C6682" s="113">
        <v>2000</v>
      </c>
      <c r="D6682" s="113" t="s">
        <v>122</v>
      </c>
      <c r="E6682" s="113" t="s">
        <v>126</v>
      </c>
      <c r="F6682" s="113" t="s">
        <v>200</v>
      </c>
      <c r="G6682" s="113">
        <v>6.3677098941141905E-4</v>
      </c>
    </row>
    <row r="6683" spans="1:7" x14ac:dyDescent="0.25">
      <c r="A6683" s="108" t="str">
        <f t="shared" si="104"/>
        <v>DK_2000_NATIONAL TOTAL_Hg</v>
      </c>
      <c r="B6683" s="113" t="s">
        <v>145</v>
      </c>
      <c r="C6683" s="113">
        <v>2000</v>
      </c>
      <c r="D6683" s="113" t="s">
        <v>122</v>
      </c>
      <c r="E6683" s="113" t="s">
        <v>127</v>
      </c>
      <c r="F6683" s="113" t="s">
        <v>200</v>
      </c>
      <c r="G6683" s="113">
        <v>1.00299188714722E-3</v>
      </c>
    </row>
    <row r="6684" spans="1:7" x14ac:dyDescent="0.25">
      <c r="A6684" s="108" t="str">
        <f t="shared" si="104"/>
        <v>DK_2000_NATIONAL TOTAL_DIOX</v>
      </c>
      <c r="B6684" s="113" t="s">
        <v>145</v>
      </c>
      <c r="C6684" s="113">
        <v>2000</v>
      </c>
      <c r="D6684" s="113" t="s">
        <v>122</v>
      </c>
      <c r="E6684" s="113" t="s">
        <v>128</v>
      </c>
      <c r="F6684" s="113" t="s">
        <v>200</v>
      </c>
      <c r="G6684" s="150">
        <v>3.2101327807814897E-8</v>
      </c>
    </row>
    <row r="6685" spans="1:7" x14ac:dyDescent="0.25">
      <c r="A6685" s="108" t="str">
        <f t="shared" si="104"/>
        <v>DK_2000_NATIONAL TOTAL_PAH</v>
      </c>
      <c r="B6685" s="113" t="s">
        <v>145</v>
      </c>
      <c r="C6685" s="113">
        <v>2000</v>
      </c>
      <c r="D6685" s="113" t="s">
        <v>122</v>
      </c>
      <c r="E6685" s="113" t="s">
        <v>129</v>
      </c>
      <c r="F6685" s="113" t="s">
        <v>200</v>
      </c>
      <c r="G6685" s="113">
        <v>1.03404403380197E-2</v>
      </c>
    </row>
    <row r="6686" spans="1:7" x14ac:dyDescent="0.25">
      <c r="A6686" s="108" t="str">
        <f t="shared" si="104"/>
        <v>DK_2000_NATIONAL TOTAL_HCB</v>
      </c>
      <c r="B6686" s="113" t="s">
        <v>145</v>
      </c>
      <c r="C6686" s="113">
        <v>2000</v>
      </c>
      <c r="D6686" s="113" t="s">
        <v>122</v>
      </c>
      <c r="E6686" s="113" t="s">
        <v>130</v>
      </c>
      <c r="F6686" s="113" t="s">
        <v>200</v>
      </c>
      <c r="G6686" s="150">
        <v>5.52524574871111E-6</v>
      </c>
    </row>
    <row r="6687" spans="1:7" x14ac:dyDescent="0.25">
      <c r="A6687" s="108" t="str">
        <f t="shared" si="104"/>
        <v>DK_2000_NATIONAL TOTAL_PCB</v>
      </c>
      <c r="B6687" s="113" t="s">
        <v>145</v>
      </c>
      <c r="C6687" s="113">
        <v>2000</v>
      </c>
      <c r="D6687" s="113" t="s">
        <v>122</v>
      </c>
      <c r="E6687" s="113" t="s">
        <v>259</v>
      </c>
      <c r="F6687" s="113" t="s">
        <v>200</v>
      </c>
      <c r="G6687" s="150">
        <v>2.27205696944922E-6</v>
      </c>
    </row>
    <row r="6688" spans="1:7" x14ac:dyDescent="0.25">
      <c r="A6688" s="108" t="str">
        <f t="shared" si="104"/>
        <v>DK_2000_1A3(FS)_NOx</v>
      </c>
      <c r="B6688" s="113" t="s">
        <v>145</v>
      </c>
      <c r="C6688" s="113">
        <v>2000</v>
      </c>
      <c r="D6688" s="113" t="s">
        <v>132</v>
      </c>
      <c r="E6688" s="113" t="s">
        <v>199</v>
      </c>
      <c r="F6688" s="113" t="s">
        <v>200</v>
      </c>
      <c r="G6688" s="113">
        <v>84.758314640778195</v>
      </c>
    </row>
    <row r="6689" spans="1:7" x14ac:dyDescent="0.25">
      <c r="A6689" s="108" t="str">
        <f t="shared" si="104"/>
        <v>DK_2000_1A3(FS)_NMVOC</v>
      </c>
      <c r="B6689" s="113" t="s">
        <v>145</v>
      </c>
      <c r="C6689" s="113">
        <v>2000</v>
      </c>
      <c r="D6689" s="113" t="s">
        <v>132</v>
      </c>
      <c r="E6689" s="113" t="s">
        <v>123</v>
      </c>
      <c r="F6689" s="113" t="s">
        <v>200</v>
      </c>
      <c r="G6689" s="113">
        <v>39.972885081224398</v>
      </c>
    </row>
    <row r="6690" spans="1:7" x14ac:dyDescent="0.25">
      <c r="A6690" s="108" t="str">
        <f t="shared" si="104"/>
        <v>DK_2000_1A3(FS)_SOx</v>
      </c>
      <c r="B6690" s="113" t="s">
        <v>145</v>
      </c>
      <c r="C6690" s="113">
        <v>2000</v>
      </c>
      <c r="D6690" s="113" t="s">
        <v>132</v>
      </c>
      <c r="E6690" s="113" t="s">
        <v>201</v>
      </c>
      <c r="F6690" s="113" t="s">
        <v>200</v>
      </c>
      <c r="G6690" s="113">
        <v>0.35260881795212801</v>
      </c>
    </row>
    <row r="6691" spans="1:7" x14ac:dyDescent="0.25">
      <c r="A6691" s="108" t="str">
        <f t="shared" si="104"/>
        <v>DK_2000_1A3(FS)_NH3</v>
      </c>
      <c r="B6691" s="113" t="s">
        <v>145</v>
      </c>
      <c r="C6691" s="113">
        <v>2000</v>
      </c>
      <c r="D6691" s="113" t="s">
        <v>132</v>
      </c>
      <c r="E6691" s="113" t="s">
        <v>124</v>
      </c>
      <c r="F6691" s="113" t="s">
        <v>200</v>
      </c>
      <c r="G6691" s="113">
        <v>2.5309379003881198</v>
      </c>
    </row>
    <row r="6692" spans="1:7" x14ac:dyDescent="0.25">
      <c r="A6692" s="108" t="str">
        <f t="shared" si="104"/>
        <v>DK_2000_1A3(FS)_PM2.5</v>
      </c>
      <c r="B6692" s="113" t="s">
        <v>145</v>
      </c>
      <c r="C6692" s="113">
        <v>2000</v>
      </c>
      <c r="D6692" s="113" t="s">
        <v>132</v>
      </c>
      <c r="E6692" s="113" t="s">
        <v>203</v>
      </c>
      <c r="F6692" s="113" t="s">
        <v>200</v>
      </c>
      <c r="G6692" s="113">
        <v>3.6080630086755501</v>
      </c>
    </row>
    <row r="6693" spans="1:7" x14ac:dyDescent="0.25">
      <c r="A6693" s="108" t="str">
        <f t="shared" si="104"/>
        <v>DK_2000_3D_NOx</v>
      </c>
      <c r="B6693" s="113" t="s">
        <v>145</v>
      </c>
      <c r="C6693" s="113">
        <v>2000</v>
      </c>
      <c r="D6693" s="113" t="s">
        <v>206</v>
      </c>
      <c r="E6693" s="113" t="s">
        <v>199</v>
      </c>
      <c r="F6693" s="113" t="s">
        <v>200</v>
      </c>
      <c r="G6693" s="113">
        <v>19.5627000334024</v>
      </c>
    </row>
    <row r="6694" spans="1:7" x14ac:dyDescent="0.25">
      <c r="A6694" s="108" t="str">
        <f t="shared" si="104"/>
        <v>DK_2001_NATIONAL TOTAL_NOx</v>
      </c>
      <c r="B6694" s="113" t="s">
        <v>145</v>
      </c>
      <c r="C6694" s="113">
        <v>2001</v>
      </c>
      <c r="D6694" s="113" t="s">
        <v>122</v>
      </c>
      <c r="E6694" s="113" t="s">
        <v>199</v>
      </c>
      <c r="F6694" s="113" t="s">
        <v>200</v>
      </c>
      <c r="G6694" s="113">
        <v>219.522413075961</v>
      </c>
    </row>
    <row r="6695" spans="1:7" x14ac:dyDescent="0.25">
      <c r="A6695" s="108" t="str">
        <f t="shared" si="104"/>
        <v>DK_2001_NATIONAL TOTAL_NMVOC</v>
      </c>
      <c r="B6695" s="113" t="s">
        <v>145</v>
      </c>
      <c r="C6695" s="113">
        <v>2001</v>
      </c>
      <c r="D6695" s="113" t="s">
        <v>122</v>
      </c>
      <c r="E6695" s="113" t="s">
        <v>123</v>
      </c>
      <c r="F6695" s="113" t="s">
        <v>200</v>
      </c>
      <c r="G6695" s="113">
        <v>181.61876902507399</v>
      </c>
    </row>
    <row r="6696" spans="1:7" x14ac:dyDescent="0.25">
      <c r="A6696" s="108" t="str">
        <f t="shared" si="104"/>
        <v>DK_2001_NATIONAL TOTAL_SOx</v>
      </c>
      <c r="B6696" s="113" t="s">
        <v>145</v>
      </c>
      <c r="C6696" s="113">
        <v>2001</v>
      </c>
      <c r="D6696" s="113" t="s">
        <v>122</v>
      </c>
      <c r="E6696" s="113" t="s">
        <v>201</v>
      </c>
      <c r="F6696" s="113" t="s">
        <v>200</v>
      </c>
      <c r="G6696" s="113">
        <v>29.798993090834902</v>
      </c>
    </row>
    <row r="6697" spans="1:7" x14ac:dyDescent="0.25">
      <c r="A6697" s="108" t="str">
        <f t="shared" si="104"/>
        <v>DK_2001_NATIONAL TOTAL_NH3</v>
      </c>
      <c r="B6697" s="113" t="s">
        <v>145</v>
      </c>
      <c r="C6697" s="113">
        <v>2001</v>
      </c>
      <c r="D6697" s="113" t="s">
        <v>122</v>
      </c>
      <c r="E6697" s="113" t="s">
        <v>124</v>
      </c>
      <c r="F6697" s="113" t="s">
        <v>200</v>
      </c>
      <c r="G6697" s="113">
        <v>109.728821989954</v>
      </c>
    </row>
    <row r="6698" spans="1:7" x14ac:dyDescent="0.25">
      <c r="A6698" s="108" t="str">
        <f t="shared" si="104"/>
        <v>DK_2001_NATIONAL TOTAL_PM2.5</v>
      </c>
      <c r="B6698" s="113" t="s">
        <v>145</v>
      </c>
      <c r="C6698" s="113">
        <v>2001</v>
      </c>
      <c r="D6698" s="113" t="s">
        <v>122</v>
      </c>
      <c r="E6698" s="113" t="s">
        <v>203</v>
      </c>
      <c r="F6698" s="113" t="s">
        <v>200</v>
      </c>
      <c r="G6698" s="113">
        <v>20.7928089599347</v>
      </c>
    </row>
    <row r="6699" spans="1:7" x14ac:dyDescent="0.25">
      <c r="A6699" s="108" t="str">
        <f t="shared" si="104"/>
        <v>DK_2001_NATIONAL TOTAL_Pb</v>
      </c>
      <c r="B6699" s="113" t="s">
        <v>145</v>
      </c>
      <c r="C6699" s="113">
        <v>2001</v>
      </c>
      <c r="D6699" s="113" t="s">
        <v>122</v>
      </c>
      <c r="E6699" s="113" t="s">
        <v>125</v>
      </c>
      <c r="F6699" s="113" t="s">
        <v>200</v>
      </c>
      <c r="G6699" s="113">
        <v>2.1385464804984499E-2</v>
      </c>
    </row>
    <row r="6700" spans="1:7" x14ac:dyDescent="0.25">
      <c r="A6700" s="108" t="str">
        <f t="shared" si="104"/>
        <v>DK_2001_NATIONAL TOTAL_Cd</v>
      </c>
      <c r="B6700" s="113" t="s">
        <v>145</v>
      </c>
      <c r="C6700" s="113">
        <v>2001</v>
      </c>
      <c r="D6700" s="113" t="s">
        <v>122</v>
      </c>
      <c r="E6700" s="113" t="s">
        <v>126</v>
      </c>
      <c r="F6700" s="113" t="s">
        <v>200</v>
      </c>
      <c r="G6700" s="113">
        <v>6.8783671360014603E-4</v>
      </c>
    </row>
    <row r="6701" spans="1:7" x14ac:dyDescent="0.25">
      <c r="A6701" s="108" t="str">
        <f t="shared" si="104"/>
        <v>DK_2001_NATIONAL TOTAL_Hg</v>
      </c>
      <c r="B6701" s="113" t="s">
        <v>145</v>
      </c>
      <c r="C6701" s="113">
        <v>2001</v>
      </c>
      <c r="D6701" s="113" t="s">
        <v>122</v>
      </c>
      <c r="E6701" s="113" t="s">
        <v>127</v>
      </c>
      <c r="F6701" s="113" t="s">
        <v>200</v>
      </c>
      <c r="G6701" s="113">
        <v>8.7233911707513797E-4</v>
      </c>
    </row>
    <row r="6702" spans="1:7" x14ac:dyDescent="0.25">
      <c r="A6702" s="108" t="str">
        <f t="shared" si="104"/>
        <v>DK_2001_NATIONAL TOTAL_DIOX</v>
      </c>
      <c r="B6702" s="113" t="s">
        <v>145</v>
      </c>
      <c r="C6702" s="113">
        <v>2001</v>
      </c>
      <c r="D6702" s="113" t="s">
        <v>122</v>
      </c>
      <c r="E6702" s="113" t="s">
        <v>128</v>
      </c>
      <c r="F6702" s="113" t="s">
        <v>200</v>
      </c>
      <c r="G6702" s="150">
        <v>3.2899805880747801E-8</v>
      </c>
    </row>
    <row r="6703" spans="1:7" x14ac:dyDescent="0.25">
      <c r="A6703" s="108" t="str">
        <f t="shared" si="104"/>
        <v>DK_2001_NATIONAL TOTAL_PAH</v>
      </c>
      <c r="B6703" s="113" t="s">
        <v>145</v>
      </c>
      <c r="C6703" s="113">
        <v>2001</v>
      </c>
      <c r="D6703" s="113" t="s">
        <v>122</v>
      </c>
      <c r="E6703" s="113" t="s">
        <v>129</v>
      </c>
      <c r="F6703" s="113" t="s">
        <v>200</v>
      </c>
      <c r="G6703" s="113">
        <v>1.04640262349421E-2</v>
      </c>
    </row>
    <row r="6704" spans="1:7" x14ac:dyDescent="0.25">
      <c r="A6704" s="108" t="str">
        <f t="shared" si="104"/>
        <v>DK_2001_NATIONAL TOTAL_HCB</v>
      </c>
      <c r="B6704" s="113" t="s">
        <v>145</v>
      </c>
      <c r="C6704" s="113">
        <v>2001</v>
      </c>
      <c r="D6704" s="113" t="s">
        <v>122</v>
      </c>
      <c r="E6704" s="113" t="s">
        <v>130</v>
      </c>
      <c r="F6704" s="113" t="s">
        <v>200</v>
      </c>
      <c r="G6704" s="150">
        <v>5.6199820211043302E-6</v>
      </c>
    </row>
    <row r="6705" spans="1:7" x14ac:dyDescent="0.25">
      <c r="A6705" s="108" t="str">
        <f t="shared" si="104"/>
        <v>DK_2001_NATIONAL TOTAL_PCB</v>
      </c>
      <c r="B6705" s="113" t="s">
        <v>145</v>
      </c>
      <c r="C6705" s="113">
        <v>2001</v>
      </c>
      <c r="D6705" s="113" t="s">
        <v>122</v>
      </c>
      <c r="E6705" s="113" t="s">
        <v>259</v>
      </c>
      <c r="F6705" s="113" t="s">
        <v>200</v>
      </c>
      <c r="G6705" s="150">
        <v>2.5269421554916501E-6</v>
      </c>
    </row>
    <row r="6706" spans="1:7" x14ac:dyDescent="0.25">
      <c r="A6706" s="108" t="str">
        <f t="shared" si="104"/>
        <v>DK_2001_1A3(FS)_NOx</v>
      </c>
      <c r="B6706" s="113" t="s">
        <v>145</v>
      </c>
      <c r="C6706" s="113">
        <v>2001</v>
      </c>
      <c r="D6706" s="113" t="s">
        <v>132</v>
      </c>
      <c r="E6706" s="113" t="s">
        <v>199</v>
      </c>
      <c r="F6706" s="113" t="s">
        <v>200</v>
      </c>
      <c r="G6706" s="113">
        <v>82.592612046604799</v>
      </c>
    </row>
    <row r="6707" spans="1:7" x14ac:dyDescent="0.25">
      <c r="A6707" s="108" t="str">
        <f t="shared" si="104"/>
        <v>DK_2001_1A3(FS)_NMVOC</v>
      </c>
      <c r="B6707" s="113" t="s">
        <v>145</v>
      </c>
      <c r="C6707" s="113">
        <v>2001</v>
      </c>
      <c r="D6707" s="113" t="s">
        <v>132</v>
      </c>
      <c r="E6707" s="113" t="s">
        <v>123</v>
      </c>
      <c r="F6707" s="113" t="s">
        <v>200</v>
      </c>
      <c r="G6707" s="113">
        <v>37.276330444908901</v>
      </c>
    </row>
    <row r="6708" spans="1:7" x14ac:dyDescent="0.25">
      <c r="A6708" s="108" t="str">
        <f t="shared" si="104"/>
        <v>DK_2001_1A3(FS)_SOx</v>
      </c>
      <c r="B6708" s="113" t="s">
        <v>145</v>
      </c>
      <c r="C6708" s="113">
        <v>2001</v>
      </c>
      <c r="D6708" s="113" t="s">
        <v>132</v>
      </c>
      <c r="E6708" s="113" t="s">
        <v>201</v>
      </c>
      <c r="F6708" s="113" t="s">
        <v>200</v>
      </c>
      <c r="G6708" s="113">
        <v>0.35348784264660099</v>
      </c>
    </row>
    <row r="6709" spans="1:7" x14ac:dyDescent="0.25">
      <c r="A6709" s="108" t="str">
        <f t="shared" si="104"/>
        <v>DK_2001_1A3(FS)_NH3</v>
      </c>
      <c r="B6709" s="113" t="s">
        <v>145</v>
      </c>
      <c r="C6709" s="113">
        <v>2001</v>
      </c>
      <c r="D6709" s="113" t="s">
        <v>132</v>
      </c>
      <c r="E6709" s="113" t="s">
        <v>124</v>
      </c>
      <c r="F6709" s="113" t="s">
        <v>200</v>
      </c>
      <c r="G6709" s="113">
        <v>2.5625492885302701</v>
      </c>
    </row>
    <row r="6710" spans="1:7" x14ac:dyDescent="0.25">
      <c r="A6710" s="108" t="str">
        <f t="shared" si="104"/>
        <v>DK_2001_1A3(FS)_PM2.5</v>
      </c>
      <c r="B6710" s="113" t="s">
        <v>145</v>
      </c>
      <c r="C6710" s="113">
        <v>2001</v>
      </c>
      <c r="D6710" s="113" t="s">
        <v>132</v>
      </c>
      <c r="E6710" s="113" t="s">
        <v>203</v>
      </c>
      <c r="F6710" s="113" t="s">
        <v>200</v>
      </c>
      <c r="G6710" s="113">
        <v>3.4393165177527001</v>
      </c>
    </row>
    <row r="6711" spans="1:7" x14ac:dyDescent="0.25">
      <c r="A6711" s="108" t="str">
        <f t="shared" si="104"/>
        <v>DK_2001_3D_NOx</v>
      </c>
      <c r="B6711" s="113" t="s">
        <v>145</v>
      </c>
      <c r="C6711" s="113">
        <v>2001</v>
      </c>
      <c r="D6711" s="113" t="s">
        <v>206</v>
      </c>
      <c r="E6711" s="113" t="s">
        <v>199</v>
      </c>
      <c r="F6711" s="113" t="s">
        <v>200</v>
      </c>
      <c r="G6711" s="113">
        <v>19.167757126789301</v>
      </c>
    </row>
    <row r="6712" spans="1:7" x14ac:dyDescent="0.25">
      <c r="A6712" s="108" t="str">
        <f t="shared" si="104"/>
        <v>DK_2002_NATIONAL TOTAL_NOx</v>
      </c>
      <c r="B6712" s="113" t="s">
        <v>145</v>
      </c>
      <c r="C6712" s="113">
        <v>2002</v>
      </c>
      <c r="D6712" s="113" t="s">
        <v>122</v>
      </c>
      <c r="E6712" s="113" t="s">
        <v>199</v>
      </c>
      <c r="F6712" s="113" t="s">
        <v>200</v>
      </c>
      <c r="G6712" s="113">
        <v>217.78260675504899</v>
      </c>
    </row>
    <row r="6713" spans="1:7" x14ac:dyDescent="0.25">
      <c r="A6713" s="108" t="str">
        <f t="shared" si="104"/>
        <v>DK_2002_NATIONAL TOTAL_NMVOC</v>
      </c>
      <c r="B6713" s="113" t="s">
        <v>145</v>
      </c>
      <c r="C6713" s="113">
        <v>2002</v>
      </c>
      <c r="D6713" s="113" t="s">
        <v>122</v>
      </c>
      <c r="E6713" s="113" t="s">
        <v>123</v>
      </c>
      <c r="F6713" s="113" t="s">
        <v>200</v>
      </c>
      <c r="G6713" s="113">
        <v>175.64418811682401</v>
      </c>
    </row>
    <row r="6714" spans="1:7" x14ac:dyDescent="0.25">
      <c r="A6714" s="108" t="str">
        <f t="shared" si="104"/>
        <v>DK_2002_NATIONAL TOTAL_SOx</v>
      </c>
      <c r="B6714" s="113" t="s">
        <v>145</v>
      </c>
      <c r="C6714" s="113">
        <v>2002</v>
      </c>
      <c r="D6714" s="113" t="s">
        <v>122</v>
      </c>
      <c r="E6714" s="113" t="s">
        <v>201</v>
      </c>
      <c r="F6714" s="113" t="s">
        <v>200</v>
      </c>
      <c r="G6714" s="113">
        <v>28.372625511406198</v>
      </c>
    </row>
    <row r="6715" spans="1:7" x14ac:dyDescent="0.25">
      <c r="A6715" s="108" t="str">
        <f t="shared" si="104"/>
        <v>DK_2002_NATIONAL TOTAL_NH3</v>
      </c>
      <c r="B6715" s="113" t="s">
        <v>145</v>
      </c>
      <c r="C6715" s="113">
        <v>2002</v>
      </c>
      <c r="D6715" s="113" t="s">
        <v>122</v>
      </c>
      <c r="E6715" s="113" t="s">
        <v>124</v>
      </c>
      <c r="F6715" s="113" t="s">
        <v>200</v>
      </c>
      <c r="G6715" s="113">
        <v>106.329252533892</v>
      </c>
    </row>
    <row r="6716" spans="1:7" x14ac:dyDescent="0.25">
      <c r="A6716" s="108" t="str">
        <f t="shared" si="104"/>
        <v>DK_2002_NATIONAL TOTAL_PM2.5</v>
      </c>
      <c r="B6716" s="113" t="s">
        <v>145</v>
      </c>
      <c r="C6716" s="113">
        <v>2002</v>
      </c>
      <c r="D6716" s="113" t="s">
        <v>122</v>
      </c>
      <c r="E6716" s="113" t="s">
        <v>203</v>
      </c>
      <c r="F6716" s="113" t="s">
        <v>200</v>
      </c>
      <c r="G6716" s="113">
        <v>20.2495852124019</v>
      </c>
    </row>
    <row r="6717" spans="1:7" x14ac:dyDescent="0.25">
      <c r="A6717" s="108" t="str">
        <f t="shared" si="104"/>
        <v>DK_2002_NATIONAL TOTAL_Pb</v>
      </c>
      <c r="B6717" s="113" t="s">
        <v>145</v>
      </c>
      <c r="C6717" s="113">
        <v>2002</v>
      </c>
      <c r="D6717" s="113" t="s">
        <v>122</v>
      </c>
      <c r="E6717" s="113" t="s">
        <v>125</v>
      </c>
      <c r="F6717" s="113" t="s">
        <v>200</v>
      </c>
      <c r="G6717" s="113">
        <v>2.08217653469898E-2</v>
      </c>
    </row>
    <row r="6718" spans="1:7" x14ac:dyDescent="0.25">
      <c r="A6718" s="108" t="str">
        <f t="shared" si="104"/>
        <v>DK_2002_NATIONAL TOTAL_Cd</v>
      </c>
      <c r="B6718" s="113" t="s">
        <v>145</v>
      </c>
      <c r="C6718" s="113">
        <v>2002</v>
      </c>
      <c r="D6718" s="113" t="s">
        <v>122</v>
      </c>
      <c r="E6718" s="113" t="s">
        <v>126</v>
      </c>
      <c r="F6718" s="113" t="s">
        <v>200</v>
      </c>
      <c r="G6718" s="113">
        <v>6.58595570129143E-4</v>
      </c>
    </row>
    <row r="6719" spans="1:7" x14ac:dyDescent="0.25">
      <c r="A6719" s="108" t="str">
        <f t="shared" si="104"/>
        <v>DK_2002_NATIONAL TOTAL_Hg</v>
      </c>
      <c r="B6719" s="113" t="s">
        <v>145</v>
      </c>
      <c r="C6719" s="113">
        <v>2002</v>
      </c>
      <c r="D6719" s="113" t="s">
        <v>122</v>
      </c>
      <c r="E6719" s="113" t="s">
        <v>127</v>
      </c>
      <c r="F6719" s="113" t="s">
        <v>200</v>
      </c>
      <c r="G6719" s="113">
        <v>8.4360815380628198E-4</v>
      </c>
    </row>
    <row r="6720" spans="1:7" x14ac:dyDescent="0.25">
      <c r="A6720" s="108" t="str">
        <f t="shared" si="104"/>
        <v>DK_2002_NATIONAL TOTAL_DIOX</v>
      </c>
      <c r="B6720" s="113" t="s">
        <v>145</v>
      </c>
      <c r="C6720" s="113">
        <v>2002</v>
      </c>
      <c r="D6720" s="113" t="s">
        <v>122</v>
      </c>
      <c r="E6720" s="113" t="s">
        <v>128</v>
      </c>
      <c r="F6720" s="113" t="s">
        <v>200</v>
      </c>
      <c r="G6720" s="150">
        <v>2.8850495591300299E-8</v>
      </c>
    </row>
    <row r="6721" spans="1:7" x14ac:dyDescent="0.25">
      <c r="A6721" s="108" t="str">
        <f t="shared" si="104"/>
        <v>DK_2002_NATIONAL TOTAL_PAH</v>
      </c>
      <c r="B6721" s="113" t="s">
        <v>145</v>
      </c>
      <c r="C6721" s="113">
        <v>2002</v>
      </c>
      <c r="D6721" s="113" t="s">
        <v>122</v>
      </c>
      <c r="E6721" s="113" t="s">
        <v>129</v>
      </c>
      <c r="F6721" s="113" t="s">
        <v>200</v>
      </c>
      <c r="G6721" s="113">
        <v>9.4344083588244702E-3</v>
      </c>
    </row>
    <row r="6722" spans="1:7" x14ac:dyDescent="0.25">
      <c r="A6722" s="108" t="str">
        <f t="shared" ref="A6722:A6785" si="105">CONCATENATE(B6722,"_",C6722,"_",D6722,"_",E6722)</f>
        <v>DK_2002_NATIONAL TOTAL_HCB</v>
      </c>
      <c r="B6722" s="113" t="s">
        <v>145</v>
      </c>
      <c r="C6722" s="113">
        <v>2002</v>
      </c>
      <c r="D6722" s="113" t="s">
        <v>122</v>
      </c>
      <c r="E6722" s="113" t="s">
        <v>130</v>
      </c>
      <c r="F6722" s="113" t="s">
        <v>200</v>
      </c>
      <c r="G6722" s="150">
        <v>3.1790967884481901E-6</v>
      </c>
    </row>
    <row r="6723" spans="1:7" x14ac:dyDescent="0.25">
      <c r="A6723" s="108" t="str">
        <f t="shared" si="105"/>
        <v>DK_2002_NATIONAL TOTAL_PCB</v>
      </c>
      <c r="B6723" s="113" t="s">
        <v>145</v>
      </c>
      <c r="C6723" s="113">
        <v>2002</v>
      </c>
      <c r="D6723" s="113" t="s">
        <v>122</v>
      </c>
      <c r="E6723" s="113" t="s">
        <v>259</v>
      </c>
      <c r="F6723" s="113" t="s">
        <v>200</v>
      </c>
      <c r="G6723" s="150">
        <v>7.1968627017970897E-7</v>
      </c>
    </row>
    <row r="6724" spans="1:7" x14ac:dyDescent="0.25">
      <c r="A6724" s="108" t="str">
        <f t="shared" si="105"/>
        <v>DK_2002_1A3(FS)_NOx</v>
      </c>
      <c r="B6724" s="113" t="s">
        <v>145</v>
      </c>
      <c r="C6724" s="113">
        <v>2002</v>
      </c>
      <c r="D6724" s="113" t="s">
        <v>132</v>
      </c>
      <c r="E6724" s="113" t="s">
        <v>199</v>
      </c>
      <c r="F6724" s="113" t="s">
        <v>200</v>
      </c>
      <c r="G6724" s="113">
        <v>80.377067506347302</v>
      </c>
    </row>
    <row r="6725" spans="1:7" x14ac:dyDescent="0.25">
      <c r="A6725" s="108" t="str">
        <f t="shared" si="105"/>
        <v>DK_2002_1A3(FS)_NMVOC</v>
      </c>
      <c r="B6725" s="113" t="s">
        <v>145</v>
      </c>
      <c r="C6725" s="113">
        <v>2002</v>
      </c>
      <c r="D6725" s="113" t="s">
        <v>132</v>
      </c>
      <c r="E6725" s="113" t="s">
        <v>123</v>
      </c>
      <c r="F6725" s="113" t="s">
        <v>200</v>
      </c>
      <c r="G6725" s="113">
        <v>34.019286824680499</v>
      </c>
    </row>
    <row r="6726" spans="1:7" x14ac:dyDescent="0.25">
      <c r="A6726" s="108" t="str">
        <f t="shared" si="105"/>
        <v>DK_2002_1A3(FS)_SOx</v>
      </c>
      <c r="B6726" s="113" t="s">
        <v>145</v>
      </c>
      <c r="C6726" s="113">
        <v>2002</v>
      </c>
      <c r="D6726" s="113" t="s">
        <v>132</v>
      </c>
      <c r="E6726" s="113" t="s">
        <v>201</v>
      </c>
      <c r="F6726" s="113" t="s">
        <v>200</v>
      </c>
      <c r="G6726" s="113">
        <v>0.35780035898212698</v>
      </c>
    </row>
    <row r="6727" spans="1:7" x14ac:dyDescent="0.25">
      <c r="A6727" s="108" t="str">
        <f t="shared" si="105"/>
        <v>DK_2002_1A3(FS)_NH3</v>
      </c>
      <c r="B6727" s="113" t="s">
        <v>145</v>
      </c>
      <c r="C6727" s="113">
        <v>2002</v>
      </c>
      <c r="D6727" s="113" t="s">
        <v>132</v>
      </c>
      <c r="E6727" s="113" t="s">
        <v>124</v>
      </c>
      <c r="F6727" s="113" t="s">
        <v>200</v>
      </c>
      <c r="G6727" s="113">
        <v>2.5991292838803202</v>
      </c>
    </row>
    <row r="6728" spans="1:7" x14ac:dyDescent="0.25">
      <c r="A6728" s="108" t="str">
        <f t="shared" si="105"/>
        <v>DK_2002_1A3(FS)_PM2.5</v>
      </c>
      <c r="B6728" s="113" t="s">
        <v>145</v>
      </c>
      <c r="C6728" s="113">
        <v>2002</v>
      </c>
      <c r="D6728" s="113" t="s">
        <v>132</v>
      </c>
      <c r="E6728" s="113" t="s">
        <v>203</v>
      </c>
      <c r="F6728" s="113" t="s">
        <v>200</v>
      </c>
      <c r="G6728" s="113">
        <v>3.2562838155128802</v>
      </c>
    </row>
    <row r="6729" spans="1:7" x14ac:dyDescent="0.25">
      <c r="A6729" s="108" t="str">
        <f t="shared" si="105"/>
        <v>DK_2002_3D_NOx</v>
      </c>
      <c r="B6729" s="113" t="s">
        <v>145</v>
      </c>
      <c r="C6729" s="113">
        <v>2002</v>
      </c>
      <c r="D6729" s="113" t="s">
        <v>206</v>
      </c>
      <c r="E6729" s="113" t="s">
        <v>199</v>
      </c>
      <c r="F6729" s="113" t="s">
        <v>200</v>
      </c>
      <c r="G6729" s="113">
        <v>18.378509154994902</v>
      </c>
    </row>
    <row r="6730" spans="1:7" x14ac:dyDescent="0.25">
      <c r="A6730" s="108" t="str">
        <f t="shared" si="105"/>
        <v>DK_2003_NATIONAL TOTAL_NOx</v>
      </c>
      <c r="B6730" s="113" t="s">
        <v>145</v>
      </c>
      <c r="C6730" s="113">
        <v>2003</v>
      </c>
      <c r="D6730" s="113" t="s">
        <v>122</v>
      </c>
      <c r="E6730" s="113" t="s">
        <v>199</v>
      </c>
      <c r="F6730" s="113" t="s">
        <v>200</v>
      </c>
      <c r="G6730" s="113">
        <v>227.833327473628</v>
      </c>
    </row>
    <row r="6731" spans="1:7" x14ac:dyDescent="0.25">
      <c r="A6731" s="108" t="str">
        <f t="shared" si="105"/>
        <v>DK_2003_NATIONAL TOTAL_NMVOC</v>
      </c>
      <c r="B6731" s="113" t="s">
        <v>145</v>
      </c>
      <c r="C6731" s="113">
        <v>2003</v>
      </c>
      <c r="D6731" s="113" t="s">
        <v>122</v>
      </c>
      <c r="E6731" s="113" t="s">
        <v>123</v>
      </c>
      <c r="F6731" s="113" t="s">
        <v>200</v>
      </c>
      <c r="G6731" s="113">
        <v>170.22069900931899</v>
      </c>
    </row>
    <row r="6732" spans="1:7" x14ac:dyDescent="0.25">
      <c r="A6732" s="108" t="str">
        <f t="shared" si="105"/>
        <v>DK_2003_NATIONAL TOTAL_SOx</v>
      </c>
      <c r="B6732" s="113" t="s">
        <v>145</v>
      </c>
      <c r="C6732" s="113">
        <v>2003</v>
      </c>
      <c r="D6732" s="113" t="s">
        <v>122</v>
      </c>
      <c r="E6732" s="113" t="s">
        <v>201</v>
      </c>
      <c r="F6732" s="113" t="s">
        <v>200</v>
      </c>
      <c r="G6732" s="113">
        <v>35.1849573763648</v>
      </c>
    </row>
    <row r="6733" spans="1:7" x14ac:dyDescent="0.25">
      <c r="A6733" s="108" t="str">
        <f t="shared" si="105"/>
        <v>DK_2003_NATIONAL TOTAL_NH3</v>
      </c>
      <c r="B6733" s="113" t="s">
        <v>145</v>
      </c>
      <c r="C6733" s="113">
        <v>2003</v>
      </c>
      <c r="D6733" s="113" t="s">
        <v>122</v>
      </c>
      <c r="E6733" s="113" t="s">
        <v>124</v>
      </c>
      <c r="F6733" s="113" t="s">
        <v>200</v>
      </c>
      <c r="G6733" s="113">
        <v>102.528421606577</v>
      </c>
    </row>
    <row r="6734" spans="1:7" x14ac:dyDescent="0.25">
      <c r="A6734" s="108" t="str">
        <f t="shared" si="105"/>
        <v>DK_2003_NATIONAL TOTAL_PM2.5</v>
      </c>
      <c r="B6734" s="113" t="s">
        <v>145</v>
      </c>
      <c r="C6734" s="113">
        <v>2003</v>
      </c>
      <c r="D6734" s="113" t="s">
        <v>122</v>
      </c>
      <c r="E6734" s="113" t="s">
        <v>203</v>
      </c>
      <c r="F6734" s="113" t="s">
        <v>200</v>
      </c>
      <c r="G6734" s="113">
        <v>21.187667187245601</v>
      </c>
    </row>
    <row r="6735" spans="1:7" x14ac:dyDescent="0.25">
      <c r="A6735" s="108" t="str">
        <f t="shared" si="105"/>
        <v>DK_2003_NATIONAL TOTAL_Pb</v>
      </c>
      <c r="B6735" s="113" t="s">
        <v>145</v>
      </c>
      <c r="C6735" s="113">
        <v>2003</v>
      </c>
      <c r="D6735" s="113" t="s">
        <v>122</v>
      </c>
      <c r="E6735" s="113" t="s">
        <v>125</v>
      </c>
      <c r="F6735" s="113" t="s">
        <v>200</v>
      </c>
      <c r="G6735" s="113">
        <v>2.22056951478493E-2</v>
      </c>
    </row>
    <row r="6736" spans="1:7" x14ac:dyDescent="0.25">
      <c r="A6736" s="108" t="str">
        <f t="shared" si="105"/>
        <v>DK_2003_NATIONAL TOTAL_Cd</v>
      </c>
      <c r="B6736" s="113" t="s">
        <v>145</v>
      </c>
      <c r="C6736" s="113">
        <v>2003</v>
      </c>
      <c r="D6736" s="113" t="s">
        <v>122</v>
      </c>
      <c r="E6736" s="113" t="s">
        <v>126</v>
      </c>
      <c r="F6736" s="113" t="s">
        <v>200</v>
      </c>
      <c r="G6736" s="113">
        <v>6.8555254156369295E-4</v>
      </c>
    </row>
    <row r="6737" spans="1:7" x14ac:dyDescent="0.25">
      <c r="A6737" s="108" t="str">
        <f t="shared" si="105"/>
        <v>DK_2003_NATIONAL TOTAL_Hg</v>
      </c>
      <c r="B6737" s="113" t="s">
        <v>145</v>
      </c>
      <c r="C6737" s="113">
        <v>2003</v>
      </c>
      <c r="D6737" s="113" t="s">
        <v>122</v>
      </c>
      <c r="E6737" s="113" t="s">
        <v>127</v>
      </c>
      <c r="F6737" s="113" t="s">
        <v>200</v>
      </c>
      <c r="G6737" s="113">
        <v>8.6507718973960598E-4</v>
      </c>
    </row>
    <row r="6738" spans="1:7" x14ac:dyDescent="0.25">
      <c r="A6738" s="108" t="str">
        <f t="shared" si="105"/>
        <v>DK_2003_NATIONAL TOTAL_DIOX</v>
      </c>
      <c r="B6738" s="113" t="s">
        <v>145</v>
      </c>
      <c r="C6738" s="113">
        <v>2003</v>
      </c>
      <c r="D6738" s="113" t="s">
        <v>122</v>
      </c>
      <c r="E6738" s="113" t="s">
        <v>128</v>
      </c>
      <c r="F6738" s="113" t="s">
        <v>200</v>
      </c>
      <c r="G6738" s="150">
        <v>3.4117022103932399E-8</v>
      </c>
    </row>
    <row r="6739" spans="1:7" x14ac:dyDescent="0.25">
      <c r="A6739" s="108" t="str">
        <f t="shared" si="105"/>
        <v>DK_2003_NATIONAL TOTAL_PAH</v>
      </c>
      <c r="B6739" s="113" t="s">
        <v>145</v>
      </c>
      <c r="C6739" s="113">
        <v>2003</v>
      </c>
      <c r="D6739" s="113" t="s">
        <v>122</v>
      </c>
      <c r="E6739" s="113" t="s">
        <v>129</v>
      </c>
      <c r="F6739" s="113" t="s">
        <v>200</v>
      </c>
      <c r="G6739" s="113">
        <v>1.0153764377670099E-2</v>
      </c>
    </row>
    <row r="6740" spans="1:7" x14ac:dyDescent="0.25">
      <c r="A6740" s="108" t="str">
        <f t="shared" si="105"/>
        <v>DK_2003_NATIONAL TOTAL_HCB</v>
      </c>
      <c r="B6740" s="113" t="s">
        <v>145</v>
      </c>
      <c r="C6740" s="113">
        <v>2003</v>
      </c>
      <c r="D6740" s="113" t="s">
        <v>122</v>
      </c>
      <c r="E6740" s="113" t="s">
        <v>130</v>
      </c>
      <c r="F6740" s="113" t="s">
        <v>200</v>
      </c>
      <c r="G6740" s="150">
        <v>3.5407945500440499E-6</v>
      </c>
    </row>
    <row r="6741" spans="1:7" x14ac:dyDescent="0.25">
      <c r="A6741" s="108" t="str">
        <f t="shared" si="105"/>
        <v>DK_2003_NATIONAL TOTAL_PCB</v>
      </c>
      <c r="B6741" s="113" t="s">
        <v>145</v>
      </c>
      <c r="C6741" s="113">
        <v>2003</v>
      </c>
      <c r="D6741" s="113" t="s">
        <v>122</v>
      </c>
      <c r="E6741" s="113" t="s">
        <v>259</v>
      </c>
      <c r="F6741" s="113" t="s">
        <v>200</v>
      </c>
      <c r="G6741" s="150">
        <v>7.6573408784999197E-7</v>
      </c>
    </row>
    <row r="6742" spans="1:7" x14ac:dyDescent="0.25">
      <c r="A6742" s="108" t="str">
        <f t="shared" si="105"/>
        <v>DK_2003_1A3(FS)_NOx</v>
      </c>
      <c r="B6742" s="113" t="s">
        <v>145</v>
      </c>
      <c r="C6742" s="113">
        <v>2003</v>
      </c>
      <c r="D6742" s="113" t="s">
        <v>132</v>
      </c>
      <c r="E6742" s="113" t="s">
        <v>199</v>
      </c>
      <c r="F6742" s="113" t="s">
        <v>200</v>
      </c>
      <c r="G6742" s="113">
        <v>81.002688153020898</v>
      </c>
    </row>
    <row r="6743" spans="1:7" x14ac:dyDescent="0.25">
      <c r="A6743" s="108" t="str">
        <f t="shared" si="105"/>
        <v>DK_2003_1A3(FS)_NMVOC</v>
      </c>
      <c r="B6743" s="113" t="s">
        <v>145</v>
      </c>
      <c r="C6743" s="113">
        <v>2003</v>
      </c>
      <c r="D6743" s="113" t="s">
        <v>132</v>
      </c>
      <c r="E6743" s="113" t="s">
        <v>123</v>
      </c>
      <c r="F6743" s="113" t="s">
        <v>200</v>
      </c>
      <c r="G6743" s="113">
        <v>31.983052071034301</v>
      </c>
    </row>
    <row r="6744" spans="1:7" x14ac:dyDescent="0.25">
      <c r="A6744" s="108" t="str">
        <f t="shared" si="105"/>
        <v>DK_2003_1A3(FS)_SOx</v>
      </c>
      <c r="B6744" s="113" t="s">
        <v>145</v>
      </c>
      <c r="C6744" s="113">
        <v>2003</v>
      </c>
      <c r="D6744" s="113" t="s">
        <v>132</v>
      </c>
      <c r="E6744" s="113" t="s">
        <v>201</v>
      </c>
      <c r="F6744" s="113" t="s">
        <v>200</v>
      </c>
      <c r="G6744" s="113">
        <v>0.372512155698833</v>
      </c>
    </row>
    <row r="6745" spans="1:7" x14ac:dyDescent="0.25">
      <c r="A6745" s="108" t="str">
        <f t="shared" si="105"/>
        <v>DK_2003_1A3(FS)_NH3</v>
      </c>
      <c r="B6745" s="113" t="s">
        <v>145</v>
      </c>
      <c r="C6745" s="113">
        <v>2003</v>
      </c>
      <c r="D6745" s="113" t="s">
        <v>132</v>
      </c>
      <c r="E6745" s="113" t="s">
        <v>124</v>
      </c>
      <c r="F6745" s="113" t="s">
        <v>200</v>
      </c>
      <c r="G6745" s="113">
        <v>2.6053947004797999</v>
      </c>
    </row>
    <row r="6746" spans="1:7" x14ac:dyDescent="0.25">
      <c r="A6746" s="108" t="str">
        <f t="shared" si="105"/>
        <v>DK_2003_1A3(FS)_PM2.5</v>
      </c>
      <c r="B6746" s="113" t="s">
        <v>145</v>
      </c>
      <c r="C6746" s="113">
        <v>2003</v>
      </c>
      <c r="D6746" s="113" t="s">
        <v>132</v>
      </c>
      <c r="E6746" s="113" t="s">
        <v>203</v>
      </c>
      <c r="F6746" s="113" t="s">
        <v>200</v>
      </c>
      <c r="G6746" s="113">
        <v>3.26903453598824</v>
      </c>
    </row>
    <row r="6747" spans="1:7" x14ac:dyDescent="0.25">
      <c r="A6747" s="108" t="str">
        <f t="shared" si="105"/>
        <v>DK_2003_3D_NOx</v>
      </c>
      <c r="B6747" s="113" t="s">
        <v>145</v>
      </c>
      <c r="C6747" s="113">
        <v>2003</v>
      </c>
      <c r="D6747" s="113" t="s">
        <v>206</v>
      </c>
      <c r="E6747" s="113" t="s">
        <v>199</v>
      </c>
      <c r="F6747" s="113" t="s">
        <v>200</v>
      </c>
      <c r="G6747" s="113">
        <v>17.8091293617757</v>
      </c>
    </row>
    <row r="6748" spans="1:7" x14ac:dyDescent="0.25">
      <c r="A6748" s="108" t="str">
        <f t="shared" si="105"/>
        <v>DK_2004_NATIONAL TOTAL_NOx</v>
      </c>
      <c r="B6748" s="113" t="s">
        <v>145</v>
      </c>
      <c r="C6748" s="113">
        <v>2004</v>
      </c>
      <c r="D6748" s="113" t="s">
        <v>122</v>
      </c>
      <c r="E6748" s="113" t="s">
        <v>199</v>
      </c>
      <c r="F6748" s="113" t="s">
        <v>200</v>
      </c>
      <c r="G6748" s="113">
        <v>213.307496516149</v>
      </c>
    </row>
    <row r="6749" spans="1:7" x14ac:dyDescent="0.25">
      <c r="A6749" s="108" t="str">
        <f t="shared" si="105"/>
        <v>DK_2004_NATIONAL TOTAL_NMVOC</v>
      </c>
      <c r="B6749" s="113" t="s">
        <v>145</v>
      </c>
      <c r="C6749" s="113">
        <v>2004</v>
      </c>
      <c r="D6749" s="113" t="s">
        <v>122</v>
      </c>
      <c r="E6749" s="113" t="s">
        <v>123</v>
      </c>
      <c r="F6749" s="113" t="s">
        <v>200</v>
      </c>
      <c r="G6749" s="113">
        <v>165.86821141415101</v>
      </c>
    </row>
    <row r="6750" spans="1:7" x14ac:dyDescent="0.25">
      <c r="A6750" s="108" t="str">
        <f t="shared" si="105"/>
        <v>DK_2004_NATIONAL TOTAL_SOx</v>
      </c>
      <c r="B6750" s="113" t="s">
        <v>145</v>
      </c>
      <c r="C6750" s="113">
        <v>2004</v>
      </c>
      <c r="D6750" s="113" t="s">
        <v>122</v>
      </c>
      <c r="E6750" s="113" t="s">
        <v>201</v>
      </c>
      <c r="F6750" s="113" t="s">
        <v>200</v>
      </c>
      <c r="G6750" s="113">
        <v>28.7220855693228</v>
      </c>
    </row>
    <row r="6751" spans="1:7" x14ac:dyDescent="0.25">
      <c r="A6751" s="108" t="str">
        <f t="shared" si="105"/>
        <v>DK_2004_NATIONAL TOTAL_NH3</v>
      </c>
      <c r="B6751" s="113" t="s">
        <v>145</v>
      </c>
      <c r="C6751" s="113">
        <v>2004</v>
      </c>
      <c r="D6751" s="113" t="s">
        <v>122</v>
      </c>
      <c r="E6751" s="113" t="s">
        <v>124</v>
      </c>
      <c r="F6751" s="113" t="s">
        <v>200</v>
      </c>
      <c r="G6751" s="113">
        <v>102.162135976304</v>
      </c>
    </row>
    <row r="6752" spans="1:7" x14ac:dyDescent="0.25">
      <c r="A6752" s="108" t="str">
        <f t="shared" si="105"/>
        <v>DK_2004_NATIONAL TOTAL_PM2.5</v>
      </c>
      <c r="B6752" s="113" t="s">
        <v>145</v>
      </c>
      <c r="C6752" s="113">
        <v>2004</v>
      </c>
      <c r="D6752" s="113" t="s">
        <v>122</v>
      </c>
      <c r="E6752" s="113" t="s">
        <v>203</v>
      </c>
      <c r="F6752" s="113" t="s">
        <v>200</v>
      </c>
      <c r="G6752" s="113">
        <v>20.992576109457801</v>
      </c>
    </row>
    <row r="6753" spans="1:7" x14ac:dyDescent="0.25">
      <c r="A6753" s="108" t="str">
        <f t="shared" si="105"/>
        <v>DK_2004_NATIONAL TOTAL_Pb</v>
      </c>
      <c r="B6753" s="113" t="s">
        <v>145</v>
      </c>
      <c r="C6753" s="113">
        <v>2004</v>
      </c>
      <c r="D6753" s="113" t="s">
        <v>122</v>
      </c>
      <c r="E6753" s="113" t="s">
        <v>125</v>
      </c>
      <c r="F6753" s="113" t="s">
        <v>200</v>
      </c>
      <c r="G6753" s="113">
        <v>2.39105734268267E-2</v>
      </c>
    </row>
    <row r="6754" spans="1:7" x14ac:dyDescent="0.25">
      <c r="A6754" s="108" t="str">
        <f t="shared" si="105"/>
        <v>DK_2004_NATIONAL TOTAL_Cd</v>
      </c>
      <c r="B6754" s="113" t="s">
        <v>145</v>
      </c>
      <c r="C6754" s="113">
        <v>2004</v>
      </c>
      <c r="D6754" s="113" t="s">
        <v>122</v>
      </c>
      <c r="E6754" s="113" t="s">
        <v>126</v>
      </c>
      <c r="F6754" s="113" t="s">
        <v>200</v>
      </c>
      <c r="G6754" s="113">
        <v>6.8056400983402003E-4</v>
      </c>
    </row>
    <row r="6755" spans="1:7" x14ac:dyDescent="0.25">
      <c r="A6755" s="108" t="str">
        <f t="shared" si="105"/>
        <v>DK_2004_NATIONAL TOTAL_Hg</v>
      </c>
      <c r="B6755" s="113" t="s">
        <v>145</v>
      </c>
      <c r="C6755" s="113">
        <v>2004</v>
      </c>
      <c r="D6755" s="113" t="s">
        <v>122</v>
      </c>
      <c r="E6755" s="113" t="s">
        <v>127</v>
      </c>
      <c r="F6755" s="113" t="s">
        <v>200</v>
      </c>
      <c r="G6755" s="113">
        <v>7.2458063619058801E-4</v>
      </c>
    </row>
    <row r="6756" spans="1:7" x14ac:dyDescent="0.25">
      <c r="A6756" s="108" t="str">
        <f t="shared" si="105"/>
        <v>DK_2004_NATIONAL TOTAL_DIOX</v>
      </c>
      <c r="B6756" s="113" t="s">
        <v>145</v>
      </c>
      <c r="C6756" s="113">
        <v>2004</v>
      </c>
      <c r="D6756" s="113" t="s">
        <v>122</v>
      </c>
      <c r="E6756" s="113" t="s">
        <v>128</v>
      </c>
      <c r="F6756" s="113" t="s">
        <v>200</v>
      </c>
      <c r="G6756" s="150">
        <v>2.7858963886809201E-8</v>
      </c>
    </row>
    <row r="6757" spans="1:7" x14ac:dyDescent="0.25">
      <c r="A6757" s="108" t="str">
        <f t="shared" si="105"/>
        <v>DK_2004_NATIONAL TOTAL_PAH</v>
      </c>
      <c r="B6757" s="113" t="s">
        <v>145</v>
      </c>
      <c r="C6757" s="113">
        <v>2004</v>
      </c>
      <c r="D6757" s="113" t="s">
        <v>122</v>
      </c>
      <c r="E6757" s="113" t="s">
        <v>129</v>
      </c>
      <c r="F6757" s="113" t="s">
        <v>200</v>
      </c>
      <c r="G6757" s="113">
        <v>9.9632964327160504E-3</v>
      </c>
    </row>
    <row r="6758" spans="1:7" x14ac:dyDescent="0.25">
      <c r="A6758" s="108" t="str">
        <f t="shared" si="105"/>
        <v>DK_2004_NATIONAL TOTAL_HCB</v>
      </c>
      <c r="B6758" s="113" t="s">
        <v>145</v>
      </c>
      <c r="C6758" s="113">
        <v>2004</v>
      </c>
      <c r="D6758" s="113" t="s">
        <v>122</v>
      </c>
      <c r="E6758" s="113" t="s">
        <v>130</v>
      </c>
      <c r="F6758" s="113" t="s">
        <v>200</v>
      </c>
      <c r="G6758" s="150">
        <v>3.0398535006491201E-6</v>
      </c>
    </row>
    <row r="6759" spans="1:7" x14ac:dyDescent="0.25">
      <c r="A6759" s="108" t="str">
        <f t="shared" si="105"/>
        <v>DK_2004_NATIONAL TOTAL_PCB</v>
      </c>
      <c r="B6759" s="113" t="s">
        <v>145</v>
      </c>
      <c r="C6759" s="113">
        <v>2004</v>
      </c>
      <c r="D6759" s="113" t="s">
        <v>122</v>
      </c>
      <c r="E6759" s="113" t="s">
        <v>259</v>
      </c>
      <c r="F6759" s="113" t="s">
        <v>200</v>
      </c>
      <c r="G6759" s="150">
        <v>6.4938498389104396E-7</v>
      </c>
    </row>
    <row r="6760" spans="1:7" x14ac:dyDescent="0.25">
      <c r="A6760" s="108" t="str">
        <f t="shared" si="105"/>
        <v>DK_2004_1A3(FS)_NOx</v>
      </c>
      <c r="B6760" s="113" t="s">
        <v>145</v>
      </c>
      <c r="C6760" s="113">
        <v>2004</v>
      </c>
      <c r="D6760" s="113" t="s">
        <v>132</v>
      </c>
      <c r="E6760" s="113" t="s">
        <v>199</v>
      </c>
      <c r="F6760" s="113" t="s">
        <v>200</v>
      </c>
      <c r="G6760" s="113">
        <v>80.198699846394206</v>
      </c>
    </row>
    <row r="6761" spans="1:7" x14ac:dyDescent="0.25">
      <c r="A6761" s="108" t="str">
        <f t="shared" si="105"/>
        <v>DK_2004_1A3(FS)_NMVOC</v>
      </c>
      <c r="B6761" s="113" t="s">
        <v>145</v>
      </c>
      <c r="C6761" s="113">
        <v>2004</v>
      </c>
      <c r="D6761" s="113" t="s">
        <v>132</v>
      </c>
      <c r="E6761" s="113" t="s">
        <v>123</v>
      </c>
      <c r="F6761" s="113" t="s">
        <v>200</v>
      </c>
      <c r="G6761" s="113">
        <v>28.187519260070498</v>
      </c>
    </row>
    <row r="6762" spans="1:7" x14ac:dyDescent="0.25">
      <c r="A6762" s="108" t="str">
        <f t="shared" si="105"/>
        <v>DK_2004_1A3(FS)_SOx</v>
      </c>
      <c r="B6762" s="113" t="s">
        <v>145</v>
      </c>
      <c r="C6762" s="113">
        <v>2004</v>
      </c>
      <c r="D6762" s="113" t="s">
        <v>132</v>
      </c>
      <c r="E6762" s="113" t="s">
        <v>201</v>
      </c>
      <c r="F6762" s="113" t="s">
        <v>200</v>
      </c>
      <c r="G6762" s="113">
        <v>0.382536026513216</v>
      </c>
    </row>
    <row r="6763" spans="1:7" x14ac:dyDescent="0.25">
      <c r="A6763" s="108" t="str">
        <f t="shared" si="105"/>
        <v>DK_2004_1A3(FS)_NH3</v>
      </c>
      <c r="B6763" s="113" t="s">
        <v>145</v>
      </c>
      <c r="C6763" s="113">
        <v>2004</v>
      </c>
      <c r="D6763" s="113" t="s">
        <v>132</v>
      </c>
      <c r="E6763" s="113" t="s">
        <v>124</v>
      </c>
      <c r="F6763" s="113" t="s">
        <v>200</v>
      </c>
      <c r="G6763" s="113">
        <v>2.59256982050091</v>
      </c>
    </row>
    <row r="6764" spans="1:7" x14ac:dyDescent="0.25">
      <c r="A6764" s="108" t="str">
        <f t="shared" si="105"/>
        <v>DK_2004_1A3(FS)_PM2.5</v>
      </c>
      <c r="B6764" s="113" t="s">
        <v>145</v>
      </c>
      <c r="C6764" s="113">
        <v>2004</v>
      </c>
      <c r="D6764" s="113" t="s">
        <v>132</v>
      </c>
      <c r="E6764" s="113" t="s">
        <v>203</v>
      </c>
      <c r="F6764" s="113" t="s">
        <v>200</v>
      </c>
      <c r="G6764" s="113">
        <v>3.2000525760750298</v>
      </c>
    </row>
    <row r="6765" spans="1:7" x14ac:dyDescent="0.25">
      <c r="A6765" s="108" t="str">
        <f t="shared" si="105"/>
        <v>DK_2004_3D_NOx</v>
      </c>
      <c r="B6765" s="113" t="s">
        <v>145</v>
      </c>
      <c r="C6765" s="113">
        <v>2004</v>
      </c>
      <c r="D6765" s="113" t="s">
        <v>206</v>
      </c>
      <c r="E6765" s="113" t="s">
        <v>199</v>
      </c>
      <c r="F6765" s="113" t="s">
        <v>200</v>
      </c>
      <c r="G6765" s="113">
        <v>18.040116337285799</v>
      </c>
    </row>
    <row r="6766" spans="1:7" x14ac:dyDescent="0.25">
      <c r="A6766" s="108" t="str">
        <f t="shared" si="105"/>
        <v>DK_2005_NATIONAL TOTAL_NOx</v>
      </c>
      <c r="B6766" s="113" t="s">
        <v>145</v>
      </c>
      <c r="C6766" s="113">
        <v>2005</v>
      </c>
      <c r="D6766" s="113" t="s">
        <v>122</v>
      </c>
      <c r="E6766" s="113" t="s">
        <v>199</v>
      </c>
      <c r="F6766" s="113" t="s">
        <v>200</v>
      </c>
      <c r="G6766" s="113">
        <v>205.78547953180299</v>
      </c>
    </row>
    <row r="6767" spans="1:7" x14ac:dyDescent="0.25">
      <c r="A6767" s="108" t="str">
        <f t="shared" si="105"/>
        <v>DK_2005_NATIONAL TOTAL_NMVOC</v>
      </c>
      <c r="B6767" s="113" t="s">
        <v>145</v>
      </c>
      <c r="C6767" s="113">
        <v>2005</v>
      </c>
      <c r="D6767" s="113" t="s">
        <v>122</v>
      </c>
      <c r="E6767" s="113" t="s">
        <v>123</v>
      </c>
      <c r="F6767" s="113" t="s">
        <v>200</v>
      </c>
      <c r="G6767" s="113">
        <v>160.95594652074399</v>
      </c>
    </row>
    <row r="6768" spans="1:7" x14ac:dyDescent="0.25">
      <c r="A6768" s="108" t="str">
        <f t="shared" si="105"/>
        <v>DK_2005_NATIONAL TOTAL_SOx</v>
      </c>
      <c r="B6768" s="113" t="s">
        <v>145</v>
      </c>
      <c r="C6768" s="113">
        <v>2005</v>
      </c>
      <c r="D6768" s="113" t="s">
        <v>122</v>
      </c>
      <c r="E6768" s="113" t="s">
        <v>201</v>
      </c>
      <c r="F6768" s="113" t="s">
        <v>200</v>
      </c>
      <c r="G6768" s="113">
        <v>26.293134180045499</v>
      </c>
    </row>
    <row r="6769" spans="1:7" x14ac:dyDescent="0.25">
      <c r="A6769" s="108" t="str">
        <f t="shared" si="105"/>
        <v>DK_2005_NATIONAL TOTAL_NH3</v>
      </c>
      <c r="B6769" s="113" t="s">
        <v>145</v>
      </c>
      <c r="C6769" s="113">
        <v>2005</v>
      </c>
      <c r="D6769" s="113" t="s">
        <v>122</v>
      </c>
      <c r="E6769" s="113" t="s">
        <v>124</v>
      </c>
      <c r="F6769" s="113" t="s">
        <v>200</v>
      </c>
      <c r="G6769" s="113">
        <v>98.881709722498101</v>
      </c>
    </row>
    <row r="6770" spans="1:7" x14ac:dyDescent="0.25">
      <c r="A6770" s="108" t="str">
        <f t="shared" si="105"/>
        <v>DK_2005_NATIONAL TOTAL_PM2.5</v>
      </c>
      <c r="B6770" s="113" t="s">
        <v>145</v>
      </c>
      <c r="C6770" s="113">
        <v>2005</v>
      </c>
      <c r="D6770" s="113" t="s">
        <v>122</v>
      </c>
      <c r="E6770" s="113" t="s">
        <v>203</v>
      </c>
      <c r="F6770" s="113" t="s">
        <v>200</v>
      </c>
      <c r="G6770" s="113">
        <v>21.445194130629201</v>
      </c>
    </row>
    <row r="6771" spans="1:7" x14ac:dyDescent="0.25">
      <c r="A6771" s="108" t="str">
        <f t="shared" si="105"/>
        <v>DK_2005_NATIONAL TOTAL_Pb</v>
      </c>
      <c r="B6771" s="113" t="s">
        <v>145</v>
      </c>
      <c r="C6771" s="113">
        <v>2005</v>
      </c>
      <c r="D6771" s="113" t="s">
        <v>122</v>
      </c>
      <c r="E6771" s="113" t="s">
        <v>125</v>
      </c>
      <c r="F6771" s="113" t="s">
        <v>200</v>
      </c>
      <c r="G6771" s="113">
        <v>2.03381020733772E-2</v>
      </c>
    </row>
    <row r="6772" spans="1:7" x14ac:dyDescent="0.25">
      <c r="A6772" s="108" t="str">
        <f t="shared" si="105"/>
        <v>DK_2005_NATIONAL TOTAL_Cd</v>
      </c>
      <c r="B6772" s="113" t="s">
        <v>145</v>
      </c>
      <c r="C6772" s="113">
        <v>2005</v>
      </c>
      <c r="D6772" s="113" t="s">
        <v>122</v>
      </c>
      <c r="E6772" s="113" t="s">
        <v>126</v>
      </c>
      <c r="F6772" s="113" t="s">
        <v>200</v>
      </c>
      <c r="G6772" s="113">
        <v>6.9182060155201501E-4</v>
      </c>
    </row>
    <row r="6773" spans="1:7" x14ac:dyDescent="0.25">
      <c r="A6773" s="108" t="str">
        <f t="shared" si="105"/>
        <v>DK_2005_NATIONAL TOTAL_Hg</v>
      </c>
      <c r="B6773" s="113" t="s">
        <v>145</v>
      </c>
      <c r="C6773" s="113">
        <v>2005</v>
      </c>
      <c r="D6773" s="113" t="s">
        <v>122</v>
      </c>
      <c r="E6773" s="113" t="s">
        <v>127</v>
      </c>
      <c r="F6773" s="113" t="s">
        <v>200</v>
      </c>
      <c r="G6773" s="113">
        <v>6.8948461507462998E-4</v>
      </c>
    </row>
    <row r="6774" spans="1:7" x14ac:dyDescent="0.25">
      <c r="A6774" s="108" t="str">
        <f t="shared" si="105"/>
        <v>DK_2005_NATIONAL TOTAL_DIOX</v>
      </c>
      <c r="B6774" s="113" t="s">
        <v>145</v>
      </c>
      <c r="C6774" s="113">
        <v>2005</v>
      </c>
      <c r="D6774" s="113" t="s">
        <v>122</v>
      </c>
      <c r="E6774" s="113" t="s">
        <v>128</v>
      </c>
      <c r="F6774" s="113" t="s">
        <v>200</v>
      </c>
      <c r="G6774" s="150">
        <v>2.9972124355875703E-8</v>
      </c>
    </row>
    <row r="6775" spans="1:7" x14ac:dyDescent="0.25">
      <c r="A6775" s="108" t="str">
        <f t="shared" si="105"/>
        <v>DK_2005_NATIONAL TOTAL_PAH</v>
      </c>
      <c r="B6775" s="113" t="s">
        <v>145</v>
      </c>
      <c r="C6775" s="113">
        <v>2005</v>
      </c>
      <c r="D6775" s="113" t="s">
        <v>122</v>
      </c>
      <c r="E6775" s="113" t="s">
        <v>129</v>
      </c>
      <c r="F6775" s="113" t="s">
        <v>200</v>
      </c>
      <c r="G6775" s="113">
        <v>1.0535098802179999E-2</v>
      </c>
    </row>
    <row r="6776" spans="1:7" x14ac:dyDescent="0.25">
      <c r="A6776" s="108" t="str">
        <f t="shared" si="105"/>
        <v>DK_2005_NATIONAL TOTAL_HCB</v>
      </c>
      <c r="B6776" s="113" t="s">
        <v>145</v>
      </c>
      <c r="C6776" s="113">
        <v>2005</v>
      </c>
      <c r="D6776" s="113" t="s">
        <v>122</v>
      </c>
      <c r="E6776" s="113" t="s">
        <v>130</v>
      </c>
      <c r="F6776" s="113" t="s">
        <v>200</v>
      </c>
      <c r="G6776" s="150">
        <v>3.67817614590036E-6</v>
      </c>
    </row>
    <row r="6777" spans="1:7" x14ac:dyDescent="0.25">
      <c r="A6777" s="108" t="str">
        <f t="shared" si="105"/>
        <v>DK_2005_NATIONAL TOTAL_PCB</v>
      </c>
      <c r="B6777" s="113" t="s">
        <v>145</v>
      </c>
      <c r="C6777" s="113">
        <v>2005</v>
      </c>
      <c r="D6777" s="113" t="s">
        <v>122</v>
      </c>
      <c r="E6777" s="113" t="s">
        <v>259</v>
      </c>
      <c r="F6777" s="113" t="s">
        <v>200</v>
      </c>
      <c r="G6777" s="150">
        <v>1.20361140902338E-6</v>
      </c>
    </row>
    <row r="6778" spans="1:7" x14ac:dyDescent="0.25">
      <c r="A6778" s="108" t="str">
        <f t="shared" si="105"/>
        <v>DK_2005_1A3(FS)_NOx</v>
      </c>
      <c r="B6778" s="113" t="s">
        <v>145</v>
      </c>
      <c r="C6778" s="113">
        <v>2005</v>
      </c>
      <c r="D6778" s="113" t="s">
        <v>132</v>
      </c>
      <c r="E6778" s="113" t="s">
        <v>199</v>
      </c>
      <c r="F6778" s="113" t="s">
        <v>200</v>
      </c>
      <c r="G6778" s="113">
        <v>77.124402485804296</v>
      </c>
    </row>
    <row r="6779" spans="1:7" x14ac:dyDescent="0.25">
      <c r="A6779" s="108" t="str">
        <f t="shared" si="105"/>
        <v>DK_2005_ADJUSTMENTS_NMVOC</v>
      </c>
      <c r="B6779" s="113" t="s">
        <v>145</v>
      </c>
      <c r="C6779" s="113">
        <v>2005</v>
      </c>
      <c r="D6779" s="113" t="s">
        <v>138</v>
      </c>
      <c r="E6779" s="113" t="s">
        <v>123</v>
      </c>
      <c r="F6779" s="113" t="s">
        <v>200</v>
      </c>
      <c r="G6779" s="113">
        <v>-20.0204713301532</v>
      </c>
    </row>
    <row r="6780" spans="1:7" x14ac:dyDescent="0.25">
      <c r="A6780" s="108" t="str">
        <f t="shared" si="105"/>
        <v>DK_2005_1A3(FS)_NMVOC</v>
      </c>
      <c r="B6780" s="113" t="s">
        <v>145</v>
      </c>
      <c r="C6780" s="113">
        <v>2005</v>
      </c>
      <c r="D6780" s="113" t="s">
        <v>132</v>
      </c>
      <c r="E6780" s="113" t="s">
        <v>123</v>
      </c>
      <c r="F6780" s="113" t="s">
        <v>200</v>
      </c>
      <c r="G6780" s="113">
        <v>25.955201821055901</v>
      </c>
    </row>
    <row r="6781" spans="1:7" x14ac:dyDescent="0.25">
      <c r="A6781" s="108" t="str">
        <f t="shared" si="105"/>
        <v>DK_2005_1A3(FS)_SOx</v>
      </c>
      <c r="B6781" s="113" t="s">
        <v>145</v>
      </c>
      <c r="C6781" s="113">
        <v>2005</v>
      </c>
      <c r="D6781" s="113" t="s">
        <v>132</v>
      </c>
      <c r="E6781" s="113" t="s">
        <v>201</v>
      </c>
      <c r="F6781" s="113" t="s">
        <v>200</v>
      </c>
      <c r="G6781" s="113">
        <v>7.7165701455644498E-2</v>
      </c>
    </row>
    <row r="6782" spans="1:7" x14ac:dyDescent="0.25">
      <c r="A6782" s="108" t="str">
        <f t="shared" si="105"/>
        <v>DK_2005_1A3(FS)_NH3</v>
      </c>
      <c r="B6782" s="113" t="s">
        <v>145</v>
      </c>
      <c r="C6782" s="113">
        <v>2005</v>
      </c>
      <c r="D6782" s="113" t="s">
        <v>132</v>
      </c>
      <c r="E6782" s="113" t="s">
        <v>124</v>
      </c>
      <c r="F6782" s="113" t="s">
        <v>200</v>
      </c>
      <c r="G6782" s="113">
        <v>2.4680607850976499</v>
      </c>
    </row>
    <row r="6783" spans="1:7" x14ac:dyDescent="0.25">
      <c r="A6783" s="108" t="str">
        <f t="shared" si="105"/>
        <v>DK_2005_1A3(FS)_PM2.5</v>
      </c>
      <c r="B6783" s="113" t="s">
        <v>145</v>
      </c>
      <c r="C6783" s="113">
        <v>2005</v>
      </c>
      <c r="D6783" s="113" t="s">
        <v>132</v>
      </c>
      <c r="E6783" s="113" t="s">
        <v>203</v>
      </c>
      <c r="F6783" s="113" t="s">
        <v>200</v>
      </c>
      <c r="G6783" s="113">
        <v>3.1385891841357698</v>
      </c>
    </row>
    <row r="6784" spans="1:7" x14ac:dyDescent="0.25">
      <c r="A6784" s="108" t="str">
        <f t="shared" si="105"/>
        <v>DK_2005_3D_NOx</v>
      </c>
      <c r="B6784" s="113" t="s">
        <v>145</v>
      </c>
      <c r="C6784" s="113">
        <v>2005</v>
      </c>
      <c r="D6784" s="113" t="s">
        <v>206</v>
      </c>
      <c r="E6784" s="113" t="s">
        <v>199</v>
      </c>
      <c r="F6784" s="113" t="s">
        <v>200</v>
      </c>
      <c r="G6784" s="113">
        <v>17.973044886530001</v>
      </c>
    </row>
    <row r="6785" spans="1:7" x14ac:dyDescent="0.25">
      <c r="A6785" s="108" t="str">
        <f t="shared" si="105"/>
        <v>DK_2006_NATIONAL TOTAL_NOx</v>
      </c>
      <c r="B6785" s="113" t="s">
        <v>145</v>
      </c>
      <c r="C6785" s="113">
        <v>2006</v>
      </c>
      <c r="D6785" s="113" t="s">
        <v>122</v>
      </c>
      <c r="E6785" s="113" t="s">
        <v>199</v>
      </c>
      <c r="F6785" s="113" t="s">
        <v>200</v>
      </c>
      <c r="G6785" s="113">
        <v>206.02383621998499</v>
      </c>
    </row>
    <row r="6786" spans="1:7" x14ac:dyDescent="0.25">
      <c r="A6786" s="108" t="str">
        <f t="shared" ref="A6786:A6849" si="106">CONCATENATE(B6786,"_",C6786,"_",D6786,"_",E6786)</f>
        <v>DK_2006_NATIONAL TOTAL_NMVOC</v>
      </c>
      <c r="B6786" s="113" t="s">
        <v>145</v>
      </c>
      <c r="C6786" s="113">
        <v>2006</v>
      </c>
      <c r="D6786" s="113" t="s">
        <v>122</v>
      </c>
      <c r="E6786" s="113" t="s">
        <v>123</v>
      </c>
      <c r="F6786" s="113" t="s">
        <v>200</v>
      </c>
      <c r="G6786" s="113">
        <v>156.05014406649801</v>
      </c>
    </row>
    <row r="6787" spans="1:7" x14ac:dyDescent="0.25">
      <c r="A6787" s="108" t="str">
        <f t="shared" si="106"/>
        <v>DK_2006_NATIONAL TOTAL_SOx</v>
      </c>
      <c r="B6787" s="113" t="s">
        <v>145</v>
      </c>
      <c r="C6787" s="113">
        <v>2006</v>
      </c>
      <c r="D6787" s="113" t="s">
        <v>122</v>
      </c>
      <c r="E6787" s="113" t="s">
        <v>201</v>
      </c>
      <c r="F6787" s="113" t="s">
        <v>200</v>
      </c>
      <c r="G6787" s="113">
        <v>30.545945551528799</v>
      </c>
    </row>
    <row r="6788" spans="1:7" x14ac:dyDescent="0.25">
      <c r="A6788" s="108" t="str">
        <f t="shared" si="106"/>
        <v>DK_2006_NATIONAL TOTAL_NH3</v>
      </c>
      <c r="B6788" s="113" t="s">
        <v>145</v>
      </c>
      <c r="C6788" s="113">
        <v>2006</v>
      </c>
      <c r="D6788" s="113" t="s">
        <v>122</v>
      </c>
      <c r="E6788" s="113" t="s">
        <v>124</v>
      </c>
      <c r="F6788" s="113" t="s">
        <v>200</v>
      </c>
      <c r="G6788" s="113">
        <v>95.171003618834902</v>
      </c>
    </row>
    <row r="6789" spans="1:7" x14ac:dyDescent="0.25">
      <c r="A6789" s="108" t="str">
        <f t="shared" si="106"/>
        <v>DK_2006_NATIONAL TOTAL_PM2.5</v>
      </c>
      <c r="B6789" s="113" t="s">
        <v>145</v>
      </c>
      <c r="C6789" s="113">
        <v>2006</v>
      </c>
      <c r="D6789" s="113" t="s">
        <v>122</v>
      </c>
      <c r="E6789" s="113" t="s">
        <v>203</v>
      </c>
      <c r="F6789" s="113" t="s">
        <v>200</v>
      </c>
      <c r="G6789" s="113">
        <v>21.9376795372464</v>
      </c>
    </row>
    <row r="6790" spans="1:7" x14ac:dyDescent="0.25">
      <c r="A6790" s="108" t="str">
        <f t="shared" si="106"/>
        <v>DK_2006_NATIONAL TOTAL_Pb</v>
      </c>
      <c r="B6790" s="113" t="s">
        <v>145</v>
      </c>
      <c r="C6790" s="113">
        <v>2006</v>
      </c>
      <c r="D6790" s="113" t="s">
        <v>122</v>
      </c>
      <c r="E6790" s="113" t="s">
        <v>125</v>
      </c>
      <c r="F6790" s="113" t="s">
        <v>200</v>
      </c>
      <c r="G6790" s="113">
        <v>1.9297417769690298E-2</v>
      </c>
    </row>
    <row r="6791" spans="1:7" x14ac:dyDescent="0.25">
      <c r="A6791" s="108" t="str">
        <f t="shared" si="106"/>
        <v>DK_2006_NATIONAL TOTAL_Cd</v>
      </c>
      <c r="B6791" s="113" t="s">
        <v>145</v>
      </c>
      <c r="C6791" s="113">
        <v>2006</v>
      </c>
      <c r="D6791" s="113" t="s">
        <v>122</v>
      </c>
      <c r="E6791" s="113" t="s">
        <v>126</v>
      </c>
      <c r="F6791" s="113" t="s">
        <v>200</v>
      </c>
      <c r="G6791" s="113">
        <v>6.6788206608971103E-4</v>
      </c>
    </row>
    <row r="6792" spans="1:7" x14ac:dyDescent="0.25">
      <c r="A6792" s="108" t="str">
        <f t="shared" si="106"/>
        <v>DK_2006_NATIONAL TOTAL_Hg</v>
      </c>
      <c r="B6792" s="113" t="s">
        <v>145</v>
      </c>
      <c r="C6792" s="113">
        <v>2006</v>
      </c>
      <c r="D6792" s="113" t="s">
        <v>122</v>
      </c>
      <c r="E6792" s="113" t="s">
        <v>127</v>
      </c>
      <c r="F6792" s="113" t="s">
        <v>200</v>
      </c>
      <c r="G6792" s="113">
        <v>6.1436943086092704E-4</v>
      </c>
    </row>
    <row r="6793" spans="1:7" x14ac:dyDescent="0.25">
      <c r="A6793" s="108" t="str">
        <f t="shared" si="106"/>
        <v>DK_2006_NATIONAL TOTAL_DIOX</v>
      </c>
      <c r="B6793" s="113" t="s">
        <v>145</v>
      </c>
      <c r="C6793" s="113">
        <v>2006</v>
      </c>
      <c r="D6793" s="113" t="s">
        <v>122</v>
      </c>
      <c r="E6793" s="113" t="s">
        <v>128</v>
      </c>
      <c r="F6793" s="113" t="s">
        <v>200</v>
      </c>
      <c r="G6793" s="150">
        <v>3.08200364170847E-8</v>
      </c>
    </row>
    <row r="6794" spans="1:7" x14ac:dyDescent="0.25">
      <c r="A6794" s="108" t="str">
        <f t="shared" si="106"/>
        <v>DK_2006_NATIONAL TOTAL_PAH</v>
      </c>
      <c r="B6794" s="113" t="s">
        <v>145</v>
      </c>
      <c r="C6794" s="113">
        <v>2006</v>
      </c>
      <c r="D6794" s="113" t="s">
        <v>122</v>
      </c>
      <c r="E6794" s="113" t="s">
        <v>129</v>
      </c>
      <c r="F6794" s="113" t="s">
        <v>200</v>
      </c>
      <c r="G6794" s="113">
        <v>1.0239096990380401E-2</v>
      </c>
    </row>
    <row r="6795" spans="1:7" x14ac:dyDescent="0.25">
      <c r="A6795" s="108" t="str">
        <f t="shared" si="106"/>
        <v>DK_2006_NATIONAL TOTAL_HCB</v>
      </c>
      <c r="B6795" s="113" t="s">
        <v>145</v>
      </c>
      <c r="C6795" s="113">
        <v>2006</v>
      </c>
      <c r="D6795" s="113" t="s">
        <v>122</v>
      </c>
      <c r="E6795" s="113" t="s">
        <v>130</v>
      </c>
      <c r="F6795" s="113" t="s">
        <v>200</v>
      </c>
      <c r="G6795" s="150">
        <v>3.6148056425975801E-6</v>
      </c>
    </row>
    <row r="6796" spans="1:7" x14ac:dyDescent="0.25">
      <c r="A6796" s="108" t="str">
        <f t="shared" si="106"/>
        <v>DK_2006_NATIONAL TOTAL_PCB</v>
      </c>
      <c r="B6796" s="113" t="s">
        <v>145</v>
      </c>
      <c r="C6796" s="113">
        <v>2006</v>
      </c>
      <c r="D6796" s="113" t="s">
        <v>122</v>
      </c>
      <c r="E6796" s="113" t="s">
        <v>259</v>
      </c>
      <c r="F6796" s="113" t="s">
        <v>200</v>
      </c>
      <c r="G6796" s="150">
        <v>6.7866930429697895E-7</v>
      </c>
    </row>
    <row r="6797" spans="1:7" x14ac:dyDescent="0.25">
      <c r="A6797" s="108" t="str">
        <f t="shared" si="106"/>
        <v>DK_2006_1A3(FS)_NOx</v>
      </c>
      <c r="B6797" s="113" t="s">
        <v>145</v>
      </c>
      <c r="C6797" s="113">
        <v>2006</v>
      </c>
      <c r="D6797" s="113" t="s">
        <v>132</v>
      </c>
      <c r="E6797" s="113" t="s">
        <v>199</v>
      </c>
      <c r="F6797" s="113" t="s">
        <v>200</v>
      </c>
      <c r="G6797" s="113">
        <v>75.554897879797494</v>
      </c>
    </row>
    <row r="6798" spans="1:7" x14ac:dyDescent="0.25">
      <c r="A6798" s="108" t="str">
        <f t="shared" si="106"/>
        <v>DK_2006_1A3(FS)_NMVOC</v>
      </c>
      <c r="B6798" s="113" t="s">
        <v>145</v>
      </c>
      <c r="C6798" s="113">
        <v>2006</v>
      </c>
      <c r="D6798" s="113" t="s">
        <v>132</v>
      </c>
      <c r="E6798" s="113" t="s">
        <v>123</v>
      </c>
      <c r="F6798" s="113" t="s">
        <v>200</v>
      </c>
      <c r="G6798" s="113">
        <v>23.059884948962701</v>
      </c>
    </row>
    <row r="6799" spans="1:7" x14ac:dyDescent="0.25">
      <c r="A6799" s="108" t="str">
        <f t="shared" si="106"/>
        <v>DK_2006_1A3(FS)_SOx</v>
      </c>
      <c r="B6799" s="113" t="s">
        <v>145</v>
      </c>
      <c r="C6799" s="113">
        <v>2006</v>
      </c>
      <c r="D6799" s="113" t="s">
        <v>132</v>
      </c>
      <c r="E6799" s="113" t="s">
        <v>201</v>
      </c>
      <c r="F6799" s="113" t="s">
        <v>200</v>
      </c>
      <c r="G6799" s="113">
        <v>7.9553411964148502E-2</v>
      </c>
    </row>
    <row r="6800" spans="1:7" x14ac:dyDescent="0.25">
      <c r="A6800" s="108" t="str">
        <f t="shared" si="106"/>
        <v>DK_2006_1A3(FS)_NH3</v>
      </c>
      <c r="B6800" s="113" t="s">
        <v>145</v>
      </c>
      <c r="C6800" s="113">
        <v>2006</v>
      </c>
      <c r="D6800" s="113" t="s">
        <v>132</v>
      </c>
      <c r="E6800" s="113" t="s">
        <v>124</v>
      </c>
      <c r="F6800" s="113" t="s">
        <v>200</v>
      </c>
      <c r="G6800" s="113">
        <v>2.3744060096403898</v>
      </c>
    </row>
    <row r="6801" spans="1:7" x14ac:dyDescent="0.25">
      <c r="A6801" s="108" t="str">
        <f t="shared" si="106"/>
        <v>DK_2006_1A3(FS)_PM2.5</v>
      </c>
      <c r="B6801" s="113" t="s">
        <v>145</v>
      </c>
      <c r="C6801" s="113">
        <v>2006</v>
      </c>
      <c r="D6801" s="113" t="s">
        <v>132</v>
      </c>
      <c r="E6801" s="113" t="s">
        <v>203</v>
      </c>
      <c r="F6801" s="113" t="s">
        <v>200</v>
      </c>
      <c r="G6801" s="113">
        <v>3.1429288414592</v>
      </c>
    </row>
    <row r="6802" spans="1:7" x14ac:dyDescent="0.25">
      <c r="A6802" s="108" t="str">
        <f t="shared" si="106"/>
        <v>DK_2006_3D_NOx</v>
      </c>
      <c r="B6802" s="113" t="s">
        <v>145</v>
      </c>
      <c r="C6802" s="113">
        <v>2006</v>
      </c>
      <c r="D6802" s="113" t="s">
        <v>206</v>
      </c>
      <c r="E6802" s="113" t="s">
        <v>199</v>
      </c>
      <c r="F6802" s="113" t="s">
        <v>200</v>
      </c>
      <c r="G6802" s="113">
        <v>17.092441810487401</v>
      </c>
    </row>
    <row r="6803" spans="1:7" x14ac:dyDescent="0.25">
      <c r="A6803" s="108" t="str">
        <f t="shared" si="106"/>
        <v>DK_2007_NATIONAL TOTAL_NOx</v>
      </c>
      <c r="B6803" s="113" t="s">
        <v>145</v>
      </c>
      <c r="C6803" s="113">
        <v>2007</v>
      </c>
      <c r="D6803" s="113" t="s">
        <v>122</v>
      </c>
      <c r="E6803" s="113" t="s">
        <v>199</v>
      </c>
      <c r="F6803" s="113" t="s">
        <v>200</v>
      </c>
      <c r="G6803" s="113">
        <v>192.87960860588601</v>
      </c>
    </row>
    <row r="6804" spans="1:7" x14ac:dyDescent="0.25">
      <c r="A6804" s="108" t="str">
        <f t="shared" si="106"/>
        <v>DK_2007_NATIONAL TOTAL_NMVOC</v>
      </c>
      <c r="B6804" s="113" t="s">
        <v>145</v>
      </c>
      <c r="C6804" s="113">
        <v>2007</v>
      </c>
      <c r="D6804" s="113" t="s">
        <v>122</v>
      </c>
      <c r="E6804" s="113" t="s">
        <v>123</v>
      </c>
      <c r="F6804" s="113" t="s">
        <v>200</v>
      </c>
      <c r="G6804" s="113">
        <v>153.42401365325901</v>
      </c>
    </row>
    <row r="6805" spans="1:7" x14ac:dyDescent="0.25">
      <c r="A6805" s="108" t="str">
        <f t="shared" si="106"/>
        <v>DK_2007_NATIONAL TOTAL_SOx</v>
      </c>
      <c r="B6805" s="113" t="s">
        <v>145</v>
      </c>
      <c r="C6805" s="113">
        <v>2007</v>
      </c>
      <c r="D6805" s="113" t="s">
        <v>122</v>
      </c>
      <c r="E6805" s="113" t="s">
        <v>201</v>
      </c>
      <c r="F6805" s="113" t="s">
        <v>200</v>
      </c>
      <c r="G6805" s="113">
        <v>28.201449966706001</v>
      </c>
    </row>
    <row r="6806" spans="1:7" x14ac:dyDescent="0.25">
      <c r="A6806" s="108" t="str">
        <f t="shared" si="106"/>
        <v>DK_2007_NATIONAL TOTAL_NH3</v>
      </c>
      <c r="B6806" s="113" t="s">
        <v>145</v>
      </c>
      <c r="C6806" s="113">
        <v>2007</v>
      </c>
      <c r="D6806" s="113" t="s">
        <v>122</v>
      </c>
      <c r="E6806" s="113" t="s">
        <v>124</v>
      </c>
      <c r="F6806" s="113" t="s">
        <v>200</v>
      </c>
      <c r="G6806" s="113">
        <v>94.097238068048</v>
      </c>
    </row>
    <row r="6807" spans="1:7" x14ac:dyDescent="0.25">
      <c r="A6807" s="108" t="str">
        <f t="shared" si="106"/>
        <v>DK_2007_NATIONAL TOTAL_PM2.5</v>
      </c>
      <c r="B6807" s="113" t="s">
        <v>145</v>
      </c>
      <c r="C6807" s="113">
        <v>2007</v>
      </c>
      <c r="D6807" s="113" t="s">
        <v>122</v>
      </c>
      <c r="E6807" s="113" t="s">
        <v>203</v>
      </c>
      <c r="F6807" s="113" t="s">
        <v>200</v>
      </c>
      <c r="G6807" s="113">
        <v>24.097999774506199</v>
      </c>
    </row>
    <row r="6808" spans="1:7" x14ac:dyDescent="0.25">
      <c r="A6808" s="108" t="str">
        <f t="shared" si="106"/>
        <v>DK_2007_NATIONAL TOTAL_Pb</v>
      </c>
      <c r="B6808" s="113" t="s">
        <v>145</v>
      </c>
      <c r="C6808" s="113">
        <v>2007</v>
      </c>
      <c r="D6808" s="113" t="s">
        <v>122</v>
      </c>
      <c r="E6808" s="113" t="s">
        <v>125</v>
      </c>
      <c r="F6808" s="113" t="s">
        <v>200</v>
      </c>
      <c r="G6808" s="113">
        <v>1.6453742368976398E-2</v>
      </c>
    </row>
    <row r="6809" spans="1:7" x14ac:dyDescent="0.25">
      <c r="A6809" s="108" t="str">
        <f t="shared" si="106"/>
        <v>DK_2007_NATIONAL TOTAL_Cd</v>
      </c>
      <c r="B6809" s="113" t="s">
        <v>145</v>
      </c>
      <c r="C6809" s="113">
        <v>2007</v>
      </c>
      <c r="D6809" s="113" t="s">
        <v>122</v>
      </c>
      <c r="E6809" s="113" t="s">
        <v>126</v>
      </c>
      <c r="F6809" s="113" t="s">
        <v>200</v>
      </c>
      <c r="G6809" s="113">
        <v>7.52501283885191E-4</v>
      </c>
    </row>
    <row r="6810" spans="1:7" x14ac:dyDescent="0.25">
      <c r="A6810" s="108" t="str">
        <f t="shared" si="106"/>
        <v>DK_2007_NATIONAL TOTAL_Hg</v>
      </c>
      <c r="B6810" s="113" t="s">
        <v>145</v>
      </c>
      <c r="C6810" s="113">
        <v>2007</v>
      </c>
      <c r="D6810" s="113" t="s">
        <v>122</v>
      </c>
      <c r="E6810" s="113" t="s">
        <v>127</v>
      </c>
      <c r="F6810" s="113" t="s">
        <v>200</v>
      </c>
      <c r="G6810" s="113">
        <v>6.0157266223242805E-4</v>
      </c>
    </row>
    <row r="6811" spans="1:7" x14ac:dyDescent="0.25">
      <c r="A6811" s="108" t="str">
        <f t="shared" si="106"/>
        <v>DK_2007_NATIONAL TOTAL_DIOX</v>
      </c>
      <c r="B6811" s="113" t="s">
        <v>145</v>
      </c>
      <c r="C6811" s="113">
        <v>2007</v>
      </c>
      <c r="D6811" s="113" t="s">
        <v>122</v>
      </c>
      <c r="E6811" s="113" t="s">
        <v>128</v>
      </c>
      <c r="F6811" s="113" t="s">
        <v>200</v>
      </c>
      <c r="G6811" s="150">
        <v>3.55150073118293E-8</v>
      </c>
    </row>
    <row r="6812" spans="1:7" x14ac:dyDescent="0.25">
      <c r="A6812" s="108" t="str">
        <f t="shared" si="106"/>
        <v>DK_2007_NATIONAL TOTAL_PAH</v>
      </c>
      <c r="B6812" s="113" t="s">
        <v>145</v>
      </c>
      <c r="C6812" s="113">
        <v>2007</v>
      </c>
      <c r="D6812" s="113" t="s">
        <v>122</v>
      </c>
      <c r="E6812" s="113" t="s">
        <v>129</v>
      </c>
      <c r="F6812" s="113" t="s">
        <v>200</v>
      </c>
      <c r="G6812" s="113">
        <v>1.1431720205651801E-2</v>
      </c>
    </row>
    <row r="6813" spans="1:7" x14ac:dyDescent="0.25">
      <c r="A6813" s="108" t="str">
        <f t="shared" si="106"/>
        <v>DK_2007_NATIONAL TOTAL_HCB</v>
      </c>
      <c r="B6813" s="113" t="s">
        <v>145</v>
      </c>
      <c r="C6813" s="113">
        <v>2007</v>
      </c>
      <c r="D6813" s="113" t="s">
        <v>122</v>
      </c>
      <c r="E6813" s="113" t="s">
        <v>130</v>
      </c>
      <c r="F6813" s="113" t="s">
        <v>200</v>
      </c>
      <c r="G6813" s="150">
        <v>3.5516012707525699E-6</v>
      </c>
    </row>
    <row r="6814" spans="1:7" x14ac:dyDescent="0.25">
      <c r="A6814" s="108" t="str">
        <f t="shared" si="106"/>
        <v>DK_2007_NATIONAL TOTAL_PCB</v>
      </c>
      <c r="B6814" s="113" t="s">
        <v>145</v>
      </c>
      <c r="C6814" s="113">
        <v>2007</v>
      </c>
      <c r="D6814" s="113" t="s">
        <v>122</v>
      </c>
      <c r="E6814" s="113" t="s">
        <v>259</v>
      </c>
      <c r="F6814" s="113" t="s">
        <v>200</v>
      </c>
      <c r="G6814" s="150">
        <v>6.78172631739807E-7</v>
      </c>
    </row>
    <row r="6815" spans="1:7" x14ac:dyDescent="0.25">
      <c r="A6815" s="108" t="str">
        <f t="shared" si="106"/>
        <v>DK_2007_1A3(FS)_NOx</v>
      </c>
      <c r="B6815" s="113" t="s">
        <v>145</v>
      </c>
      <c r="C6815" s="113">
        <v>2007</v>
      </c>
      <c r="D6815" s="113" t="s">
        <v>132</v>
      </c>
      <c r="E6815" s="113" t="s">
        <v>199</v>
      </c>
      <c r="F6815" s="113" t="s">
        <v>200</v>
      </c>
      <c r="G6815" s="113">
        <v>74.001762199870399</v>
      </c>
    </row>
    <row r="6816" spans="1:7" x14ac:dyDescent="0.25">
      <c r="A6816" s="108" t="str">
        <f t="shared" si="106"/>
        <v>DK_2007_1A3(FS)_NMVOC</v>
      </c>
      <c r="B6816" s="113" t="s">
        <v>145</v>
      </c>
      <c r="C6816" s="113">
        <v>2007</v>
      </c>
      <c r="D6816" s="113" t="s">
        <v>132</v>
      </c>
      <c r="E6816" s="113" t="s">
        <v>123</v>
      </c>
      <c r="F6816" s="113" t="s">
        <v>200</v>
      </c>
      <c r="G6816" s="113">
        <v>20.8409735512281</v>
      </c>
    </row>
    <row r="6817" spans="1:7" x14ac:dyDescent="0.25">
      <c r="A6817" s="108" t="str">
        <f t="shared" si="106"/>
        <v>DK_2007_1A3(FS)_SOx</v>
      </c>
      <c r="B6817" s="113" t="s">
        <v>145</v>
      </c>
      <c r="C6817" s="113">
        <v>2007</v>
      </c>
      <c r="D6817" s="113" t="s">
        <v>132</v>
      </c>
      <c r="E6817" s="113" t="s">
        <v>201</v>
      </c>
      <c r="F6817" s="113" t="s">
        <v>200</v>
      </c>
      <c r="G6817" s="113">
        <v>8.3317253133665198E-2</v>
      </c>
    </row>
    <row r="6818" spans="1:7" x14ac:dyDescent="0.25">
      <c r="A6818" s="108" t="str">
        <f t="shared" si="106"/>
        <v>DK_2007_1A3(FS)_NH3</v>
      </c>
      <c r="B6818" s="113" t="s">
        <v>145</v>
      </c>
      <c r="C6818" s="113">
        <v>2007</v>
      </c>
      <c r="D6818" s="113" t="s">
        <v>132</v>
      </c>
      <c r="E6818" s="113" t="s">
        <v>124</v>
      </c>
      <c r="F6818" s="113" t="s">
        <v>200</v>
      </c>
      <c r="G6818" s="113">
        <v>2.2902851367358101</v>
      </c>
    </row>
    <row r="6819" spans="1:7" x14ac:dyDescent="0.25">
      <c r="A6819" s="108" t="str">
        <f t="shared" si="106"/>
        <v>DK_2007_1A3(FS)_PM2.5</v>
      </c>
      <c r="B6819" s="113" t="s">
        <v>145</v>
      </c>
      <c r="C6819" s="113">
        <v>2007</v>
      </c>
      <c r="D6819" s="113" t="s">
        <v>132</v>
      </c>
      <c r="E6819" s="113" t="s">
        <v>203</v>
      </c>
      <c r="F6819" s="113" t="s">
        <v>200</v>
      </c>
      <c r="G6819" s="113">
        <v>3.1362020277800999</v>
      </c>
    </row>
    <row r="6820" spans="1:7" x14ac:dyDescent="0.25">
      <c r="A6820" s="108" t="str">
        <f t="shared" si="106"/>
        <v>DK_2007_3D_NOx</v>
      </c>
      <c r="B6820" s="113" t="s">
        <v>145</v>
      </c>
      <c r="C6820" s="113">
        <v>2007</v>
      </c>
      <c r="D6820" s="113" t="s">
        <v>206</v>
      </c>
      <c r="E6820" s="113" t="s">
        <v>199</v>
      </c>
      <c r="F6820" s="113" t="s">
        <v>200</v>
      </c>
      <c r="G6820" s="113">
        <v>17.6418615008674</v>
      </c>
    </row>
    <row r="6821" spans="1:7" x14ac:dyDescent="0.25">
      <c r="A6821" s="108" t="str">
        <f t="shared" si="106"/>
        <v>DK_2008_NATIONAL TOTAL_NOx</v>
      </c>
      <c r="B6821" s="113" t="s">
        <v>145</v>
      </c>
      <c r="C6821" s="113">
        <v>2008</v>
      </c>
      <c r="D6821" s="113" t="s">
        <v>122</v>
      </c>
      <c r="E6821" s="113" t="s">
        <v>199</v>
      </c>
      <c r="F6821" s="113" t="s">
        <v>200</v>
      </c>
      <c r="G6821" s="113">
        <v>176.88019004440801</v>
      </c>
    </row>
    <row r="6822" spans="1:7" x14ac:dyDescent="0.25">
      <c r="A6822" s="108" t="str">
        <f t="shared" si="106"/>
        <v>DK_2008_NATIONAL TOTAL_NMVOC</v>
      </c>
      <c r="B6822" s="113" t="s">
        <v>145</v>
      </c>
      <c r="C6822" s="113">
        <v>2008</v>
      </c>
      <c r="D6822" s="113" t="s">
        <v>122</v>
      </c>
      <c r="E6822" s="113" t="s">
        <v>123</v>
      </c>
      <c r="F6822" s="113" t="s">
        <v>200</v>
      </c>
      <c r="G6822" s="113">
        <v>150.131531222017</v>
      </c>
    </row>
    <row r="6823" spans="1:7" x14ac:dyDescent="0.25">
      <c r="A6823" s="108" t="str">
        <f t="shared" si="106"/>
        <v>DK_2008_NATIONAL TOTAL_SOx</v>
      </c>
      <c r="B6823" s="113" t="s">
        <v>145</v>
      </c>
      <c r="C6823" s="113">
        <v>2008</v>
      </c>
      <c r="D6823" s="113" t="s">
        <v>122</v>
      </c>
      <c r="E6823" s="113" t="s">
        <v>201</v>
      </c>
      <c r="F6823" s="113" t="s">
        <v>200</v>
      </c>
      <c r="G6823" s="113">
        <v>21.201025881359701</v>
      </c>
    </row>
    <row r="6824" spans="1:7" x14ac:dyDescent="0.25">
      <c r="A6824" s="108" t="str">
        <f t="shared" si="106"/>
        <v>DK_2008_NATIONAL TOTAL_NH3</v>
      </c>
      <c r="B6824" s="113" t="s">
        <v>145</v>
      </c>
      <c r="C6824" s="113">
        <v>2008</v>
      </c>
      <c r="D6824" s="113" t="s">
        <v>122</v>
      </c>
      <c r="E6824" s="113" t="s">
        <v>124</v>
      </c>
      <c r="F6824" s="113" t="s">
        <v>200</v>
      </c>
      <c r="G6824" s="113">
        <v>93.697559526975198</v>
      </c>
    </row>
    <row r="6825" spans="1:7" x14ac:dyDescent="0.25">
      <c r="A6825" s="108" t="str">
        <f t="shared" si="106"/>
        <v>DK_2008_NATIONAL TOTAL_PM2.5</v>
      </c>
      <c r="B6825" s="113" t="s">
        <v>145</v>
      </c>
      <c r="C6825" s="113">
        <v>2008</v>
      </c>
      <c r="D6825" s="113" t="s">
        <v>122</v>
      </c>
      <c r="E6825" s="113" t="s">
        <v>203</v>
      </c>
      <c r="F6825" s="113" t="s">
        <v>200</v>
      </c>
      <c r="G6825" s="113">
        <v>23.234136392024698</v>
      </c>
    </row>
    <row r="6826" spans="1:7" x14ac:dyDescent="0.25">
      <c r="A6826" s="108" t="str">
        <f t="shared" si="106"/>
        <v>DK_2008_NATIONAL TOTAL_Pb</v>
      </c>
      <c r="B6826" s="113" t="s">
        <v>145</v>
      </c>
      <c r="C6826" s="113">
        <v>2008</v>
      </c>
      <c r="D6826" s="113" t="s">
        <v>122</v>
      </c>
      <c r="E6826" s="113" t="s">
        <v>125</v>
      </c>
      <c r="F6826" s="113" t="s">
        <v>200</v>
      </c>
      <c r="G6826" s="113">
        <v>1.6855291653057901E-2</v>
      </c>
    </row>
    <row r="6827" spans="1:7" x14ac:dyDescent="0.25">
      <c r="A6827" s="108" t="str">
        <f t="shared" si="106"/>
        <v>DK_2008_NATIONAL TOTAL_Cd</v>
      </c>
      <c r="B6827" s="113" t="s">
        <v>145</v>
      </c>
      <c r="C6827" s="113">
        <v>2008</v>
      </c>
      <c r="D6827" s="113" t="s">
        <v>122</v>
      </c>
      <c r="E6827" s="113" t="s">
        <v>126</v>
      </c>
      <c r="F6827" s="113" t="s">
        <v>200</v>
      </c>
      <c r="G6827" s="113">
        <v>7.3004132174810099E-4</v>
      </c>
    </row>
    <row r="6828" spans="1:7" x14ac:dyDescent="0.25">
      <c r="A6828" s="108" t="str">
        <f t="shared" si="106"/>
        <v>DK_2008_NATIONAL TOTAL_Hg</v>
      </c>
      <c r="B6828" s="113" t="s">
        <v>145</v>
      </c>
      <c r="C6828" s="113">
        <v>2008</v>
      </c>
      <c r="D6828" s="113" t="s">
        <v>122</v>
      </c>
      <c r="E6828" s="113" t="s">
        <v>127</v>
      </c>
      <c r="F6828" s="113" t="s">
        <v>200</v>
      </c>
      <c r="G6828" s="113">
        <v>5.9469914913762604E-4</v>
      </c>
    </row>
    <row r="6829" spans="1:7" x14ac:dyDescent="0.25">
      <c r="A6829" s="108" t="str">
        <f t="shared" si="106"/>
        <v>DK_2008_NATIONAL TOTAL_DIOX</v>
      </c>
      <c r="B6829" s="113" t="s">
        <v>145</v>
      </c>
      <c r="C6829" s="113">
        <v>2008</v>
      </c>
      <c r="D6829" s="113" t="s">
        <v>122</v>
      </c>
      <c r="E6829" s="113" t="s">
        <v>128</v>
      </c>
      <c r="F6829" s="113" t="s">
        <v>200</v>
      </c>
      <c r="G6829" s="150">
        <v>3.5115609412990401E-8</v>
      </c>
    </row>
    <row r="6830" spans="1:7" x14ac:dyDescent="0.25">
      <c r="A6830" s="108" t="str">
        <f t="shared" si="106"/>
        <v>DK_2008_NATIONAL TOTAL_PAH</v>
      </c>
      <c r="B6830" s="113" t="s">
        <v>145</v>
      </c>
      <c r="C6830" s="113">
        <v>2008</v>
      </c>
      <c r="D6830" s="113" t="s">
        <v>122</v>
      </c>
      <c r="E6830" s="113" t="s">
        <v>129</v>
      </c>
      <c r="F6830" s="113" t="s">
        <v>200</v>
      </c>
      <c r="G6830" s="113">
        <v>9.9983819810527692E-3</v>
      </c>
    </row>
    <row r="6831" spans="1:7" x14ac:dyDescent="0.25">
      <c r="A6831" s="108" t="str">
        <f t="shared" si="106"/>
        <v>DK_2008_NATIONAL TOTAL_HCB</v>
      </c>
      <c r="B6831" s="113" t="s">
        <v>145</v>
      </c>
      <c r="C6831" s="113">
        <v>2008</v>
      </c>
      <c r="D6831" s="113" t="s">
        <v>122</v>
      </c>
      <c r="E6831" s="113" t="s">
        <v>130</v>
      </c>
      <c r="F6831" s="113" t="s">
        <v>200</v>
      </c>
      <c r="G6831" s="150">
        <v>3.4199808137781201E-6</v>
      </c>
    </row>
    <row r="6832" spans="1:7" x14ac:dyDescent="0.25">
      <c r="A6832" s="108" t="str">
        <f t="shared" si="106"/>
        <v>DK_2008_NATIONAL TOTAL_PCB</v>
      </c>
      <c r="B6832" s="113" t="s">
        <v>145</v>
      </c>
      <c r="C6832" s="113">
        <v>2008</v>
      </c>
      <c r="D6832" s="113" t="s">
        <v>122</v>
      </c>
      <c r="E6832" s="113" t="s">
        <v>259</v>
      </c>
      <c r="F6832" s="113" t="s">
        <v>200</v>
      </c>
      <c r="G6832" s="150">
        <v>6.37455326546035E-7</v>
      </c>
    </row>
    <row r="6833" spans="1:7" x14ac:dyDescent="0.25">
      <c r="A6833" s="108" t="str">
        <f t="shared" si="106"/>
        <v>DK_2008_1A3(FS)_NOx</v>
      </c>
      <c r="B6833" s="113" t="s">
        <v>145</v>
      </c>
      <c r="C6833" s="113">
        <v>2008</v>
      </c>
      <c r="D6833" s="113" t="s">
        <v>132</v>
      </c>
      <c r="E6833" s="113" t="s">
        <v>199</v>
      </c>
      <c r="F6833" s="113" t="s">
        <v>200</v>
      </c>
      <c r="G6833" s="113">
        <v>66.797728047536495</v>
      </c>
    </row>
    <row r="6834" spans="1:7" x14ac:dyDescent="0.25">
      <c r="A6834" s="108" t="str">
        <f t="shared" si="106"/>
        <v>DK_2008_1A3(FS)_NMVOC</v>
      </c>
      <c r="B6834" s="113" t="s">
        <v>145</v>
      </c>
      <c r="C6834" s="113">
        <v>2008</v>
      </c>
      <c r="D6834" s="113" t="s">
        <v>132</v>
      </c>
      <c r="E6834" s="113" t="s">
        <v>123</v>
      </c>
      <c r="F6834" s="113" t="s">
        <v>200</v>
      </c>
      <c r="G6834" s="113">
        <v>18.607880243146901</v>
      </c>
    </row>
    <row r="6835" spans="1:7" x14ac:dyDescent="0.25">
      <c r="A6835" s="108" t="str">
        <f t="shared" si="106"/>
        <v>DK_2008_1A3(FS)_SOx</v>
      </c>
      <c r="B6835" s="113" t="s">
        <v>145</v>
      </c>
      <c r="C6835" s="113">
        <v>2008</v>
      </c>
      <c r="D6835" s="113" t="s">
        <v>132</v>
      </c>
      <c r="E6835" s="113" t="s">
        <v>201</v>
      </c>
      <c r="F6835" s="113" t="s">
        <v>200</v>
      </c>
      <c r="G6835" s="113">
        <v>8.1351880572158294E-2</v>
      </c>
    </row>
    <row r="6836" spans="1:7" x14ac:dyDescent="0.25">
      <c r="A6836" s="108" t="str">
        <f t="shared" si="106"/>
        <v>DK_2008_1A3(FS)_NH3</v>
      </c>
      <c r="B6836" s="113" t="s">
        <v>145</v>
      </c>
      <c r="C6836" s="113">
        <v>2008</v>
      </c>
      <c r="D6836" s="113" t="s">
        <v>132</v>
      </c>
      <c r="E6836" s="113" t="s">
        <v>124</v>
      </c>
      <c r="F6836" s="113" t="s">
        <v>200</v>
      </c>
      <c r="G6836" s="113">
        <v>2.1231911242421502</v>
      </c>
    </row>
    <row r="6837" spans="1:7" x14ac:dyDescent="0.25">
      <c r="A6837" s="108" t="str">
        <f t="shared" si="106"/>
        <v>DK_2008_1A3(FS)_PM2.5</v>
      </c>
      <c r="B6837" s="113" t="s">
        <v>145</v>
      </c>
      <c r="C6837" s="113">
        <v>2008</v>
      </c>
      <c r="D6837" s="113" t="s">
        <v>132</v>
      </c>
      <c r="E6837" s="113" t="s">
        <v>203</v>
      </c>
      <c r="F6837" s="113" t="s">
        <v>200</v>
      </c>
      <c r="G6837" s="113">
        <v>2.8780607455156901</v>
      </c>
    </row>
    <row r="6838" spans="1:7" x14ac:dyDescent="0.25">
      <c r="A6838" s="108" t="str">
        <f t="shared" si="106"/>
        <v>DK_2008_3D_NOx</v>
      </c>
      <c r="B6838" s="113" t="s">
        <v>145</v>
      </c>
      <c r="C6838" s="113">
        <v>2008</v>
      </c>
      <c r="D6838" s="113" t="s">
        <v>206</v>
      </c>
      <c r="E6838" s="113" t="s">
        <v>199</v>
      </c>
      <c r="F6838" s="113" t="s">
        <v>200</v>
      </c>
      <c r="G6838" s="113">
        <v>18.531914801390201</v>
      </c>
    </row>
    <row r="6839" spans="1:7" x14ac:dyDescent="0.25">
      <c r="A6839" s="108" t="str">
        <f t="shared" si="106"/>
        <v>DK_2009_NATIONAL TOTAL_NOx</v>
      </c>
      <c r="B6839" s="113" t="s">
        <v>145</v>
      </c>
      <c r="C6839" s="113">
        <v>2009</v>
      </c>
      <c r="D6839" s="113" t="s">
        <v>122</v>
      </c>
      <c r="E6839" s="113" t="s">
        <v>199</v>
      </c>
      <c r="F6839" s="113" t="s">
        <v>200</v>
      </c>
      <c r="G6839" s="113">
        <v>157.541971285247</v>
      </c>
    </row>
    <row r="6840" spans="1:7" x14ac:dyDescent="0.25">
      <c r="A6840" s="108" t="str">
        <f t="shared" si="106"/>
        <v>DK_2009_NATIONAL TOTAL_NMVOC</v>
      </c>
      <c r="B6840" s="113" t="s">
        <v>145</v>
      </c>
      <c r="C6840" s="113">
        <v>2009</v>
      </c>
      <c r="D6840" s="113" t="s">
        <v>122</v>
      </c>
      <c r="E6840" s="113" t="s">
        <v>123</v>
      </c>
      <c r="F6840" s="113" t="s">
        <v>200</v>
      </c>
      <c r="G6840" s="113">
        <v>139.17827071837399</v>
      </c>
    </row>
    <row r="6841" spans="1:7" x14ac:dyDescent="0.25">
      <c r="A6841" s="108" t="str">
        <f t="shared" si="106"/>
        <v>DK_2009_NATIONAL TOTAL_SOx</v>
      </c>
      <c r="B6841" s="113" t="s">
        <v>145</v>
      </c>
      <c r="C6841" s="113">
        <v>2009</v>
      </c>
      <c r="D6841" s="113" t="s">
        <v>122</v>
      </c>
      <c r="E6841" s="113" t="s">
        <v>201</v>
      </c>
      <c r="F6841" s="113" t="s">
        <v>200</v>
      </c>
      <c r="G6841" s="113">
        <v>15.3596153830142</v>
      </c>
    </row>
    <row r="6842" spans="1:7" x14ac:dyDescent="0.25">
      <c r="A6842" s="108" t="str">
        <f t="shared" si="106"/>
        <v>DK_2009_NATIONAL TOTAL_NH3</v>
      </c>
      <c r="B6842" s="113" t="s">
        <v>145</v>
      </c>
      <c r="C6842" s="113">
        <v>2009</v>
      </c>
      <c r="D6842" s="113" t="s">
        <v>122</v>
      </c>
      <c r="E6842" s="113" t="s">
        <v>124</v>
      </c>
      <c r="F6842" s="113" t="s">
        <v>200</v>
      </c>
      <c r="G6842" s="113">
        <v>87.994312006598804</v>
      </c>
    </row>
    <row r="6843" spans="1:7" x14ac:dyDescent="0.25">
      <c r="A6843" s="108" t="str">
        <f t="shared" si="106"/>
        <v>DK_2009_NATIONAL TOTAL_PM2.5</v>
      </c>
      <c r="B6843" s="113" t="s">
        <v>145</v>
      </c>
      <c r="C6843" s="113">
        <v>2009</v>
      </c>
      <c r="D6843" s="113" t="s">
        <v>122</v>
      </c>
      <c r="E6843" s="113" t="s">
        <v>203</v>
      </c>
      <c r="F6843" s="113" t="s">
        <v>200</v>
      </c>
      <c r="G6843" s="113">
        <v>21.167900712603799</v>
      </c>
    </row>
    <row r="6844" spans="1:7" x14ac:dyDescent="0.25">
      <c r="A6844" s="108" t="str">
        <f t="shared" si="106"/>
        <v>DK_2009_NATIONAL TOTAL_Pb</v>
      </c>
      <c r="B6844" s="113" t="s">
        <v>145</v>
      </c>
      <c r="C6844" s="113">
        <v>2009</v>
      </c>
      <c r="D6844" s="113" t="s">
        <v>122</v>
      </c>
      <c r="E6844" s="113" t="s">
        <v>125</v>
      </c>
      <c r="F6844" s="113" t="s">
        <v>200</v>
      </c>
      <c r="G6844" s="113">
        <v>1.58856358630447E-2</v>
      </c>
    </row>
    <row r="6845" spans="1:7" x14ac:dyDescent="0.25">
      <c r="A6845" s="108" t="str">
        <f t="shared" si="106"/>
        <v>DK_2009_NATIONAL TOTAL_Cd</v>
      </c>
      <c r="B6845" s="113" t="s">
        <v>145</v>
      </c>
      <c r="C6845" s="113">
        <v>2009</v>
      </c>
      <c r="D6845" s="113" t="s">
        <v>122</v>
      </c>
      <c r="E6845" s="113" t="s">
        <v>126</v>
      </c>
      <c r="F6845" s="113" t="s">
        <v>200</v>
      </c>
      <c r="G6845" s="113">
        <v>6.9754684363890695E-4</v>
      </c>
    </row>
    <row r="6846" spans="1:7" x14ac:dyDescent="0.25">
      <c r="A6846" s="108" t="str">
        <f t="shared" si="106"/>
        <v>DK_2009_NATIONAL TOTAL_Hg</v>
      </c>
      <c r="B6846" s="113" t="s">
        <v>145</v>
      </c>
      <c r="C6846" s="113">
        <v>2009</v>
      </c>
      <c r="D6846" s="113" t="s">
        <v>122</v>
      </c>
      <c r="E6846" s="113" t="s">
        <v>127</v>
      </c>
      <c r="F6846" s="113" t="s">
        <v>200</v>
      </c>
      <c r="G6846" s="113">
        <v>4.4970106019759398E-4</v>
      </c>
    </row>
    <row r="6847" spans="1:7" x14ac:dyDescent="0.25">
      <c r="A6847" s="108" t="str">
        <f t="shared" si="106"/>
        <v>DK_2009_NATIONAL TOTAL_DIOX</v>
      </c>
      <c r="B6847" s="113" t="s">
        <v>145</v>
      </c>
      <c r="C6847" s="113">
        <v>2009</v>
      </c>
      <c r="D6847" s="113" t="s">
        <v>122</v>
      </c>
      <c r="E6847" s="113" t="s">
        <v>128</v>
      </c>
      <c r="F6847" s="113" t="s">
        <v>200</v>
      </c>
      <c r="G6847" s="150">
        <v>3.2284368420630101E-8</v>
      </c>
    </row>
    <row r="6848" spans="1:7" x14ac:dyDescent="0.25">
      <c r="A6848" s="108" t="str">
        <f t="shared" si="106"/>
        <v>DK_2009_NATIONAL TOTAL_PAH</v>
      </c>
      <c r="B6848" s="113" t="s">
        <v>145</v>
      </c>
      <c r="C6848" s="113">
        <v>2009</v>
      </c>
      <c r="D6848" s="113" t="s">
        <v>122</v>
      </c>
      <c r="E6848" s="113" t="s">
        <v>129</v>
      </c>
      <c r="F6848" s="113" t="s">
        <v>200</v>
      </c>
      <c r="G6848" s="113">
        <v>8.2953732298728395E-3</v>
      </c>
    </row>
    <row r="6849" spans="1:7" x14ac:dyDescent="0.25">
      <c r="A6849" s="108" t="str">
        <f t="shared" si="106"/>
        <v>DK_2009_NATIONAL TOTAL_HCB</v>
      </c>
      <c r="B6849" s="113" t="s">
        <v>145</v>
      </c>
      <c r="C6849" s="113">
        <v>2009</v>
      </c>
      <c r="D6849" s="113" t="s">
        <v>122</v>
      </c>
      <c r="E6849" s="113" t="s">
        <v>130</v>
      </c>
      <c r="F6849" s="113" t="s">
        <v>200</v>
      </c>
      <c r="G6849" s="150">
        <v>2.6202774172257202E-6</v>
      </c>
    </row>
    <row r="6850" spans="1:7" x14ac:dyDescent="0.25">
      <c r="A6850" s="108" t="str">
        <f t="shared" ref="A6850:A6913" si="107">CONCATENATE(B6850,"_",C6850,"_",D6850,"_",E6850)</f>
        <v>DK_2009_NATIONAL TOTAL_PCB</v>
      </c>
      <c r="B6850" s="113" t="s">
        <v>145</v>
      </c>
      <c r="C6850" s="113">
        <v>2009</v>
      </c>
      <c r="D6850" s="113" t="s">
        <v>122</v>
      </c>
      <c r="E6850" s="113" t="s">
        <v>259</v>
      </c>
      <c r="F6850" s="113" t="s">
        <v>200</v>
      </c>
      <c r="G6850" s="150">
        <v>4.6768928352636101E-7</v>
      </c>
    </row>
    <row r="6851" spans="1:7" x14ac:dyDescent="0.25">
      <c r="A6851" s="108" t="str">
        <f t="shared" si="107"/>
        <v>DK_2009_1A3(FS)_NOx</v>
      </c>
      <c r="B6851" s="113" t="s">
        <v>145</v>
      </c>
      <c r="C6851" s="113">
        <v>2009</v>
      </c>
      <c r="D6851" s="113" t="s">
        <v>132</v>
      </c>
      <c r="E6851" s="113" t="s">
        <v>199</v>
      </c>
      <c r="F6851" s="113" t="s">
        <v>200</v>
      </c>
      <c r="G6851" s="113">
        <v>58.845774690076297</v>
      </c>
    </row>
    <row r="6852" spans="1:7" x14ac:dyDescent="0.25">
      <c r="A6852" s="108" t="str">
        <f t="shared" si="107"/>
        <v>DK_2009_1A3(FS)_NMVOC</v>
      </c>
      <c r="B6852" s="113" t="s">
        <v>145</v>
      </c>
      <c r="C6852" s="113">
        <v>2009</v>
      </c>
      <c r="D6852" s="113" t="s">
        <v>132</v>
      </c>
      <c r="E6852" s="113" t="s">
        <v>123</v>
      </c>
      <c r="F6852" s="113" t="s">
        <v>200</v>
      </c>
      <c r="G6852" s="113">
        <v>16.350638156367101</v>
      </c>
    </row>
    <row r="6853" spans="1:7" x14ac:dyDescent="0.25">
      <c r="A6853" s="108" t="str">
        <f t="shared" si="107"/>
        <v>DK_2009_1A3(FS)_SOx</v>
      </c>
      <c r="B6853" s="113" t="s">
        <v>145</v>
      </c>
      <c r="C6853" s="113">
        <v>2009</v>
      </c>
      <c r="D6853" s="113" t="s">
        <v>132</v>
      </c>
      <c r="E6853" s="113" t="s">
        <v>201</v>
      </c>
      <c r="F6853" s="113" t="s">
        <v>200</v>
      </c>
      <c r="G6853" s="113">
        <v>7.6923724764972001E-2</v>
      </c>
    </row>
    <row r="6854" spans="1:7" x14ac:dyDescent="0.25">
      <c r="A6854" s="108" t="str">
        <f t="shared" si="107"/>
        <v>DK_2009_1A3(FS)_NH3</v>
      </c>
      <c r="B6854" s="113" t="s">
        <v>145</v>
      </c>
      <c r="C6854" s="113">
        <v>2009</v>
      </c>
      <c r="D6854" s="113" t="s">
        <v>132</v>
      </c>
      <c r="E6854" s="113" t="s">
        <v>124</v>
      </c>
      <c r="F6854" s="113" t="s">
        <v>200</v>
      </c>
      <c r="G6854" s="113">
        <v>1.9873057030410699</v>
      </c>
    </row>
    <row r="6855" spans="1:7" x14ac:dyDescent="0.25">
      <c r="A6855" s="108" t="str">
        <f t="shared" si="107"/>
        <v>DK_2009_1A3(FS)_PM2.5</v>
      </c>
      <c r="B6855" s="113" t="s">
        <v>145</v>
      </c>
      <c r="C6855" s="113">
        <v>2009</v>
      </c>
      <c r="D6855" s="113" t="s">
        <v>132</v>
      </c>
      <c r="E6855" s="113" t="s">
        <v>203</v>
      </c>
      <c r="F6855" s="113" t="s">
        <v>200</v>
      </c>
      <c r="G6855" s="113">
        <v>2.52654799664084</v>
      </c>
    </row>
    <row r="6856" spans="1:7" x14ac:dyDescent="0.25">
      <c r="A6856" s="108" t="str">
        <f t="shared" si="107"/>
        <v>DK_2009_3D_NOx</v>
      </c>
      <c r="B6856" s="113" t="s">
        <v>145</v>
      </c>
      <c r="C6856" s="113">
        <v>2009</v>
      </c>
      <c r="D6856" s="113" t="s">
        <v>206</v>
      </c>
      <c r="E6856" s="113" t="s">
        <v>199</v>
      </c>
      <c r="F6856" s="113" t="s">
        <v>200</v>
      </c>
      <c r="G6856" s="113">
        <v>17.889337463730602</v>
      </c>
    </row>
    <row r="6857" spans="1:7" x14ac:dyDescent="0.25">
      <c r="A6857" s="108" t="str">
        <f t="shared" si="107"/>
        <v>DK_2010_NATIONAL TOTAL_NOx</v>
      </c>
      <c r="B6857" s="113" t="s">
        <v>145</v>
      </c>
      <c r="C6857" s="113">
        <v>2010</v>
      </c>
      <c r="D6857" s="113" t="s">
        <v>122</v>
      </c>
      <c r="E6857" s="113" t="s">
        <v>199</v>
      </c>
      <c r="F6857" s="113" t="s">
        <v>200</v>
      </c>
      <c r="G6857" s="113">
        <v>151.70647482398999</v>
      </c>
    </row>
    <row r="6858" spans="1:7" x14ac:dyDescent="0.25">
      <c r="A6858" s="108" t="str">
        <f t="shared" si="107"/>
        <v>DK_2010_NATIONAL TOTAL_NMVOC</v>
      </c>
      <c r="B6858" s="113" t="s">
        <v>145</v>
      </c>
      <c r="C6858" s="113">
        <v>2010</v>
      </c>
      <c r="D6858" s="113" t="s">
        <v>122</v>
      </c>
      <c r="E6858" s="113" t="s">
        <v>123</v>
      </c>
      <c r="F6858" s="113" t="s">
        <v>200</v>
      </c>
      <c r="G6858" s="113">
        <v>136.59481326493901</v>
      </c>
    </row>
    <row r="6859" spans="1:7" x14ac:dyDescent="0.25">
      <c r="A6859" s="108" t="str">
        <f t="shared" si="107"/>
        <v>DK_2010_NATIONAL TOTAL_SOx</v>
      </c>
      <c r="B6859" s="113" t="s">
        <v>145</v>
      </c>
      <c r="C6859" s="113">
        <v>2010</v>
      </c>
      <c r="D6859" s="113" t="s">
        <v>122</v>
      </c>
      <c r="E6859" s="113" t="s">
        <v>201</v>
      </c>
      <c r="F6859" s="113" t="s">
        <v>200</v>
      </c>
      <c r="G6859" s="113">
        <v>15.189044486193101</v>
      </c>
    </row>
    <row r="6860" spans="1:7" x14ac:dyDescent="0.25">
      <c r="A6860" s="108" t="str">
        <f t="shared" si="107"/>
        <v>DK_2010_NATIONAL TOTAL_NH3</v>
      </c>
      <c r="B6860" s="113" t="s">
        <v>145</v>
      </c>
      <c r="C6860" s="113">
        <v>2010</v>
      </c>
      <c r="D6860" s="113" t="s">
        <v>122</v>
      </c>
      <c r="E6860" s="113" t="s">
        <v>124</v>
      </c>
      <c r="F6860" s="113" t="s">
        <v>200</v>
      </c>
      <c r="G6860" s="113">
        <v>89.719794123876696</v>
      </c>
    </row>
    <row r="6861" spans="1:7" x14ac:dyDescent="0.25">
      <c r="A6861" s="108" t="str">
        <f t="shared" si="107"/>
        <v>DK_2010_NATIONAL TOTAL_PM2.5</v>
      </c>
      <c r="B6861" s="113" t="s">
        <v>145</v>
      </c>
      <c r="C6861" s="113">
        <v>2010</v>
      </c>
      <c r="D6861" s="113" t="s">
        <v>122</v>
      </c>
      <c r="E6861" s="113" t="s">
        <v>203</v>
      </c>
      <c r="F6861" s="113" t="s">
        <v>200</v>
      </c>
      <c r="G6861" s="113">
        <v>21.266160047056101</v>
      </c>
    </row>
    <row r="6862" spans="1:7" x14ac:dyDescent="0.25">
      <c r="A6862" s="108" t="str">
        <f t="shared" si="107"/>
        <v>DK_2010_NATIONAL TOTAL_Pb</v>
      </c>
      <c r="B6862" s="113" t="s">
        <v>145</v>
      </c>
      <c r="C6862" s="113">
        <v>2010</v>
      </c>
      <c r="D6862" s="113" t="s">
        <v>122</v>
      </c>
      <c r="E6862" s="113" t="s">
        <v>125</v>
      </c>
      <c r="F6862" s="113" t="s">
        <v>200</v>
      </c>
      <c r="G6862" s="113">
        <v>1.55815185057941E-2</v>
      </c>
    </row>
    <row r="6863" spans="1:7" x14ac:dyDescent="0.25">
      <c r="A6863" s="108" t="str">
        <f t="shared" si="107"/>
        <v>DK_2010_NATIONAL TOTAL_Cd</v>
      </c>
      <c r="B6863" s="113" t="s">
        <v>145</v>
      </c>
      <c r="C6863" s="113">
        <v>2010</v>
      </c>
      <c r="D6863" s="113" t="s">
        <v>122</v>
      </c>
      <c r="E6863" s="113" t="s">
        <v>126</v>
      </c>
      <c r="F6863" s="113" t="s">
        <v>200</v>
      </c>
      <c r="G6863" s="113">
        <v>7.2645269850982305E-4</v>
      </c>
    </row>
    <row r="6864" spans="1:7" x14ac:dyDescent="0.25">
      <c r="A6864" s="108" t="str">
        <f t="shared" si="107"/>
        <v>DK_2010_NATIONAL TOTAL_Hg</v>
      </c>
      <c r="B6864" s="113" t="s">
        <v>145</v>
      </c>
      <c r="C6864" s="113">
        <v>2010</v>
      </c>
      <c r="D6864" s="113" t="s">
        <v>122</v>
      </c>
      <c r="E6864" s="113" t="s">
        <v>127</v>
      </c>
      <c r="F6864" s="113" t="s">
        <v>200</v>
      </c>
      <c r="G6864" s="113">
        <v>4.2693265950657201E-4</v>
      </c>
    </row>
    <row r="6865" spans="1:7" x14ac:dyDescent="0.25">
      <c r="A6865" s="108" t="str">
        <f t="shared" si="107"/>
        <v>DK_2010_NATIONAL TOTAL_DIOX</v>
      </c>
      <c r="B6865" s="113" t="s">
        <v>145</v>
      </c>
      <c r="C6865" s="113">
        <v>2010</v>
      </c>
      <c r="D6865" s="113" t="s">
        <v>122</v>
      </c>
      <c r="E6865" s="113" t="s">
        <v>128</v>
      </c>
      <c r="F6865" s="113" t="s">
        <v>200</v>
      </c>
      <c r="G6865" s="150">
        <v>3.37271030189111E-8</v>
      </c>
    </row>
    <row r="6866" spans="1:7" x14ac:dyDescent="0.25">
      <c r="A6866" s="108" t="str">
        <f t="shared" si="107"/>
        <v>DK_2010_NATIONAL TOTAL_PAH</v>
      </c>
      <c r="B6866" s="113" t="s">
        <v>145</v>
      </c>
      <c r="C6866" s="113">
        <v>2010</v>
      </c>
      <c r="D6866" s="113" t="s">
        <v>122</v>
      </c>
      <c r="E6866" s="113" t="s">
        <v>129</v>
      </c>
      <c r="F6866" s="113" t="s">
        <v>200</v>
      </c>
      <c r="G6866" s="113">
        <v>7.6264392701125396E-3</v>
      </c>
    </row>
    <row r="6867" spans="1:7" x14ac:dyDescent="0.25">
      <c r="A6867" s="108" t="str">
        <f t="shared" si="107"/>
        <v>DK_2010_NATIONAL TOTAL_HCB</v>
      </c>
      <c r="B6867" s="113" t="s">
        <v>145</v>
      </c>
      <c r="C6867" s="113">
        <v>2010</v>
      </c>
      <c r="D6867" s="113" t="s">
        <v>122</v>
      </c>
      <c r="E6867" s="113" t="s">
        <v>130</v>
      </c>
      <c r="F6867" s="113" t="s">
        <v>200</v>
      </c>
      <c r="G6867" s="150">
        <v>2.73381398904154E-6</v>
      </c>
    </row>
    <row r="6868" spans="1:7" x14ac:dyDescent="0.25">
      <c r="A6868" s="108" t="str">
        <f t="shared" si="107"/>
        <v>DK_2010_NATIONAL TOTAL_PCB</v>
      </c>
      <c r="B6868" s="113" t="s">
        <v>145</v>
      </c>
      <c r="C6868" s="113">
        <v>2010</v>
      </c>
      <c r="D6868" s="113" t="s">
        <v>122</v>
      </c>
      <c r="E6868" s="113" t="s">
        <v>259</v>
      </c>
      <c r="F6868" s="113" t="s">
        <v>200</v>
      </c>
      <c r="G6868" s="150">
        <v>5.1965861326264203E-7</v>
      </c>
    </row>
    <row r="6869" spans="1:7" x14ac:dyDescent="0.25">
      <c r="A6869" s="108" t="str">
        <f t="shared" si="107"/>
        <v>DK_2010_1A3(FS)_NOx</v>
      </c>
      <c r="B6869" s="113" t="s">
        <v>145</v>
      </c>
      <c r="C6869" s="113">
        <v>2010</v>
      </c>
      <c r="D6869" s="113" t="s">
        <v>132</v>
      </c>
      <c r="E6869" s="113" t="s">
        <v>199</v>
      </c>
      <c r="F6869" s="113" t="s">
        <v>200</v>
      </c>
      <c r="G6869" s="113">
        <v>56.1729662662012</v>
      </c>
    </row>
    <row r="6870" spans="1:7" x14ac:dyDescent="0.25">
      <c r="A6870" s="108" t="str">
        <f t="shared" si="107"/>
        <v>DK_2010_1A3(FS)_NMVOC</v>
      </c>
      <c r="B6870" s="113" t="s">
        <v>145</v>
      </c>
      <c r="C6870" s="113">
        <v>2010</v>
      </c>
      <c r="D6870" s="113" t="s">
        <v>132</v>
      </c>
      <c r="E6870" s="113" t="s">
        <v>123</v>
      </c>
      <c r="F6870" s="113" t="s">
        <v>200</v>
      </c>
      <c r="G6870" s="113">
        <v>15.1255213503593</v>
      </c>
    </row>
    <row r="6871" spans="1:7" x14ac:dyDescent="0.25">
      <c r="A6871" s="108" t="str">
        <f t="shared" si="107"/>
        <v>DK_2010_1A3(FS)_SOx</v>
      </c>
      <c r="B6871" s="113" t="s">
        <v>145</v>
      </c>
      <c r="C6871" s="113">
        <v>2010</v>
      </c>
      <c r="D6871" s="113" t="s">
        <v>132</v>
      </c>
      <c r="E6871" s="113" t="s">
        <v>201</v>
      </c>
      <c r="F6871" s="113" t="s">
        <v>200</v>
      </c>
      <c r="G6871" s="113">
        <v>7.6503558516238399E-2</v>
      </c>
    </row>
    <row r="6872" spans="1:7" x14ac:dyDescent="0.25">
      <c r="A6872" s="108" t="str">
        <f t="shared" si="107"/>
        <v>DK_2010_1A3(FS)_NH3</v>
      </c>
      <c r="B6872" s="113" t="s">
        <v>145</v>
      </c>
      <c r="C6872" s="113">
        <v>2010</v>
      </c>
      <c r="D6872" s="113" t="s">
        <v>132</v>
      </c>
      <c r="E6872" s="113" t="s">
        <v>124</v>
      </c>
      <c r="F6872" s="113" t="s">
        <v>200</v>
      </c>
      <c r="G6872" s="113">
        <v>1.8220554160029501</v>
      </c>
    </row>
    <row r="6873" spans="1:7" x14ac:dyDescent="0.25">
      <c r="A6873" s="108" t="str">
        <f t="shared" si="107"/>
        <v>DK_2010_1A3(FS)_PM2.5</v>
      </c>
      <c r="B6873" s="113" t="s">
        <v>145</v>
      </c>
      <c r="C6873" s="113">
        <v>2010</v>
      </c>
      <c r="D6873" s="113" t="s">
        <v>132</v>
      </c>
      <c r="E6873" s="113" t="s">
        <v>203</v>
      </c>
      <c r="F6873" s="113" t="s">
        <v>200</v>
      </c>
      <c r="G6873" s="113">
        <v>2.42079542087671</v>
      </c>
    </row>
    <row r="6874" spans="1:7" x14ac:dyDescent="0.25">
      <c r="A6874" s="108" t="str">
        <f t="shared" si="107"/>
        <v>DK_2010_3D_NOx</v>
      </c>
      <c r="B6874" s="113" t="s">
        <v>145</v>
      </c>
      <c r="C6874" s="113">
        <v>2010</v>
      </c>
      <c r="D6874" s="113" t="s">
        <v>206</v>
      </c>
      <c r="E6874" s="113" t="s">
        <v>199</v>
      </c>
      <c r="F6874" s="113" t="s">
        <v>200</v>
      </c>
      <c r="G6874" s="113">
        <v>17.4341994235178</v>
      </c>
    </row>
    <row r="6875" spans="1:7" x14ac:dyDescent="0.25">
      <c r="A6875" s="108" t="str">
        <f t="shared" si="107"/>
        <v>DK_2011_NATIONAL TOTAL_NOx</v>
      </c>
      <c r="B6875" s="113" t="s">
        <v>145</v>
      </c>
      <c r="C6875" s="113">
        <v>2011</v>
      </c>
      <c r="D6875" s="113" t="s">
        <v>122</v>
      </c>
      <c r="E6875" s="113" t="s">
        <v>199</v>
      </c>
      <c r="F6875" s="113" t="s">
        <v>200</v>
      </c>
      <c r="G6875" s="113">
        <v>143.07495464752199</v>
      </c>
    </row>
    <row r="6876" spans="1:7" x14ac:dyDescent="0.25">
      <c r="A6876" s="108" t="str">
        <f t="shared" si="107"/>
        <v>DK_2011_NATIONAL TOTAL_NMVOC</v>
      </c>
      <c r="B6876" s="113" t="s">
        <v>145</v>
      </c>
      <c r="C6876" s="113">
        <v>2011</v>
      </c>
      <c r="D6876" s="113" t="s">
        <v>122</v>
      </c>
      <c r="E6876" s="113" t="s">
        <v>123</v>
      </c>
      <c r="F6876" s="113" t="s">
        <v>200</v>
      </c>
      <c r="G6876" s="113">
        <v>129.65079607395899</v>
      </c>
    </row>
    <row r="6877" spans="1:7" x14ac:dyDescent="0.25">
      <c r="A6877" s="108" t="str">
        <f t="shared" si="107"/>
        <v>DK_2011_NATIONAL TOTAL_SOx</v>
      </c>
      <c r="B6877" s="113" t="s">
        <v>145</v>
      </c>
      <c r="C6877" s="113">
        <v>2011</v>
      </c>
      <c r="D6877" s="113" t="s">
        <v>122</v>
      </c>
      <c r="E6877" s="113" t="s">
        <v>201</v>
      </c>
      <c r="F6877" s="113" t="s">
        <v>200</v>
      </c>
      <c r="G6877" s="113">
        <v>13.9705062156703</v>
      </c>
    </row>
    <row r="6878" spans="1:7" x14ac:dyDescent="0.25">
      <c r="A6878" s="108" t="str">
        <f t="shared" si="107"/>
        <v>DK_2011_NATIONAL TOTAL_NH3</v>
      </c>
      <c r="B6878" s="113" t="s">
        <v>145</v>
      </c>
      <c r="C6878" s="113">
        <v>2011</v>
      </c>
      <c r="D6878" s="113" t="s">
        <v>122</v>
      </c>
      <c r="E6878" s="113" t="s">
        <v>124</v>
      </c>
      <c r="F6878" s="113" t="s">
        <v>200</v>
      </c>
      <c r="G6878" s="113">
        <v>85.722777550477005</v>
      </c>
    </row>
    <row r="6879" spans="1:7" x14ac:dyDescent="0.25">
      <c r="A6879" s="108" t="str">
        <f t="shared" si="107"/>
        <v>DK_2011_NATIONAL TOTAL_PM2.5</v>
      </c>
      <c r="B6879" s="113" t="s">
        <v>145</v>
      </c>
      <c r="C6879" s="113">
        <v>2011</v>
      </c>
      <c r="D6879" s="113" t="s">
        <v>122</v>
      </c>
      <c r="E6879" s="113" t="s">
        <v>203</v>
      </c>
      <c r="F6879" s="113" t="s">
        <v>200</v>
      </c>
      <c r="G6879" s="113">
        <v>19.331876594267001</v>
      </c>
    </row>
    <row r="6880" spans="1:7" x14ac:dyDescent="0.25">
      <c r="A6880" s="108" t="str">
        <f t="shared" si="107"/>
        <v>DK_2011_NATIONAL TOTAL_Pb</v>
      </c>
      <c r="B6880" s="113" t="s">
        <v>145</v>
      </c>
      <c r="C6880" s="113">
        <v>2011</v>
      </c>
      <c r="D6880" s="113" t="s">
        <v>122</v>
      </c>
      <c r="E6880" s="113" t="s">
        <v>125</v>
      </c>
      <c r="F6880" s="113" t="s">
        <v>200</v>
      </c>
      <c r="G6880" s="113">
        <v>1.5106240831447499E-2</v>
      </c>
    </row>
    <row r="6881" spans="1:7" x14ac:dyDescent="0.25">
      <c r="A6881" s="108" t="str">
        <f t="shared" si="107"/>
        <v>DK_2011_NATIONAL TOTAL_Cd</v>
      </c>
      <c r="B6881" s="113" t="s">
        <v>145</v>
      </c>
      <c r="C6881" s="113">
        <v>2011</v>
      </c>
      <c r="D6881" s="113" t="s">
        <v>122</v>
      </c>
      <c r="E6881" s="113" t="s">
        <v>126</v>
      </c>
      <c r="F6881" s="113" t="s">
        <v>200</v>
      </c>
      <c r="G6881" s="113">
        <v>6.7917548929579904E-4</v>
      </c>
    </row>
    <row r="6882" spans="1:7" x14ac:dyDescent="0.25">
      <c r="A6882" s="108" t="str">
        <f t="shared" si="107"/>
        <v>DK_2011_NATIONAL TOTAL_Hg</v>
      </c>
      <c r="B6882" s="113" t="s">
        <v>145</v>
      </c>
      <c r="C6882" s="113">
        <v>2011</v>
      </c>
      <c r="D6882" s="113" t="s">
        <v>122</v>
      </c>
      <c r="E6882" s="113" t="s">
        <v>127</v>
      </c>
      <c r="F6882" s="113" t="s">
        <v>200</v>
      </c>
      <c r="G6882" s="113">
        <v>3.9319256286396702E-4</v>
      </c>
    </row>
    <row r="6883" spans="1:7" x14ac:dyDescent="0.25">
      <c r="A6883" s="108" t="str">
        <f t="shared" si="107"/>
        <v>DK_2011_NATIONAL TOTAL_DIOX</v>
      </c>
      <c r="B6883" s="113" t="s">
        <v>145</v>
      </c>
      <c r="C6883" s="113">
        <v>2011</v>
      </c>
      <c r="D6883" s="113" t="s">
        <v>122</v>
      </c>
      <c r="E6883" s="113" t="s">
        <v>128</v>
      </c>
      <c r="F6883" s="113" t="s">
        <v>200</v>
      </c>
      <c r="G6883" s="150">
        <v>3.1120494636847798E-8</v>
      </c>
    </row>
    <row r="6884" spans="1:7" x14ac:dyDescent="0.25">
      <c r="A6884" s="108" t="str">
        <f t="shared" si="107"/>
        <v>DK_2011_NATIONAL TOTAL_PAH</v>
      </c>
      <c r="B6884" s="113" t="s">
        <v>145</v>
      </c>
      <c r="C6884" s="113">
        <v>2011</v>
      </c>
      <c r="D6884" s="113" t="s">
        <v>122</v>
      </c>
      <c r="E6884" s="113" t="s">
        <v>129</v>
      </c>
      <c r="F6884" s="113" t="s">
        <v>200</v>
      </c>
      <c r="G6884" s="113">
        <v>6.9837422810353697E-3</v>
      </c>
    </row>
    <row r="6885" spans="1:7" x14ac:dyDescent="0.25">
      <c r="A6885" s="108" t="str">
        <f t="shared" si="107"/>
        <v>DK_2011_NATIONAL TOTAL_HCB</v>
      </c>
      <c r="B6885" s="113" t="s">
        <v>145</v>
      </c>
      <c r="C6885" s="113">
        <v>2011</v>
      </c>
      <c r="D6885" s="113" t="s">
        <v>122</v>
      </c>
      <c r="E6885" s="113" t="s">
        <v>130</v>
      </c>
      <c r="F6885" s="113" t="s">
        <v>200</v>
      </c>
      <c r="G6885" s="150">
        <v>2.59030642740938E-6</v>
      </c>
    </row>
    <row r="6886" spans="1:7" x14ac:dyDescent="0.25">
      <c r="A6886" s="108" t="str">
        <f t="shared" si="107"/>
        <v>DK_2011_NATIONAL TOTAL_PCB</v>
      </c>
      <c r="B6886" s="113" t="s">
        <v>145</v>
      </c>
      <c r="C6886" s="113">
        <v>2011</v>
      </c>
      <c r="D6886" s="113" t="s">
        <v>122</v>
      </c>
      <c r="E6886" s="113" t="s">
        <v>259</v>
      </c>
      <c r="F6886" s="113" t="s">
        <v>200</v>
      </c>
      <c r="G6886" s="150">
        <v>4.7837035651023696E-7</v>
      </c>
    </row>
    <row r="6887" spans="1:7" x14ac:dyDescent="0.25">
      <c r="A6887" s="108" t="str">
        <f t="shared" si="107"/>
        <v>DK_2011_1A3(FS)_NOx</v>
      </c>
      <c r="B6887" s="113" t="s">
        <v>145</v>
      </c>
      <c r="C6887" s="113">
        <v>2011</v>
      </c>
      <c r="D6887" s="113" t="s">
        <v>132</v>
      </c>
      <c r="E6887" s="113" t="s">
        <v>199</v>
      </c>
      <c r="F6887" s="113" t="s">
        <v>200</v>
      </c>
      <c r="G6887" s="113">
        <v>53.5449359869354</v>
      </c>
    </row>
    <row r="6888" spans="1:7" x14ac:dyDescent="0.25">
      <c r="A6888" s="108" t="str">
        <f t="shared" si="107"/>
        <v>DK_2011_1A3(FS)_NMVOC</v>
      </c>
      <c r="B6888" s="113" t="s">
        <v>145</v>
      </c>
      <c r="C6888" s="113">
        <v>2011</v>
      </c>
      <c r="D6888" s="113" t="s">
        <v>132</v>
      </c>
      <c r="E6888" s="113" t="s">
        <v>123</v>
      </c>
      <c r="F6888" s="113" t="s">
        <v>200</v>
      </c>
      <c r="G6888" s="113">
        <v>12.7354958813929</v>
      </c>
    </row>
    <row r="6889" spans="1:7" x14ac:dyDescent="0.25">
      <c r="A6889" s="108" t="str">
        <f t="shared" si="107"/>
        <v>DK_2011_1A3(FS)_SOx</v>
      </c>
      <c r="B6889" s="113" t="s">
        <v>145</v>
      </c>
      <c r="C6889" s="113">
        <v>2011</v>
      </c>
      <c r="D6889" s="113" t="s">
        <v>132</v>
      </c>
      <c r="E6889" s="113" t="s">
        <v>201</v>
      </c>
      <c r="F6889" s="113" t="s">
        <v>200</v>
      </c>
      <c r="G6889" s="113">
        <v>7.45925392676903E-2</v>
      </c>
    </row>
    <row r="6890" spans="1:7" x14ac:dyDescent="0.25">
      <c r="A6890" s="108" t="str">
        <f t="shared" si="107"/>
        <v>DK_2011_1A3(FS)_NH3</v>
      </c>
      <c r="B6890" s="113" t="s">
        <v>145</v>
      </c>
      <c r="C6890" s="113">
        <v>2011</v>
      </c>
      <c r="D6890" s="113" t="s">
        <v>132</v>
      </c>
      <c r="E6890" s="113" t="s">
        <v>124</v>
      </c>
      <c r="F6890" s="113" t="s">
        <v>200</v>
      </c>
      <c r="G6890" s="113">
        <v>1.6775520368349801</v>
      </c>
    </row>
    <row r="6891" spans="1:7" x14ac:dyDescent="0.25">
      <c r="A6891" s="108" t="str">
        <f t="shared" si="107"/>
        <v>DK_2011_1A3(FS)_PM2.5</v>
      </c>
      <c r="B6891" s="113" t="s">
        <v>145</v>
      </c>
      <c r="C6891" s="113">
        <v>2011</v>
      </c>
      <c r="D6891" s="113" t="s">
        <v>132</v>
      </c>
      <c r="E6891" s="113" t="s">
        <v>203</v>
      </c>
      <c r="F6891" s="113" t="s">
        <v>200</v>
      </c>
      <c r="G6891" s="113">
        <v>2.26566339846543</v>
      </c>
    </row>
    <row r="6892" spans="1:7" x14ac:dyDescent="0.25">
      <c r="A6892" s="108" t="str">
        <f t="shared" si="107"/>
        <v>DK_2011_3D_NOx</v>
      </c>
      <c r="B6892" s="113" t="s">
        <v>145</v>
      </c>
      <c r="C6892" s="113">
        <v>2011</v>
      </c>
      <c r="D6892" s="113" t="s">
        <v>206</v>
      </c>
      <c r="E6892" s="113" t="s">
        <v>199</v>
      </c>
      <c r="F6892" s="113" t="s">
        <v>200</v>
      </c>
      <c r="G6892" s="113">
        <v>17.6148397944777</v>
      </c>
    </row>
    <row r="6893" spans="1:7" x14ac:dyDescent="0.25">
      <c r="A6893" s="108" t="str">
        <f t="shared" si="107"/>
        <v>DK_2012_NATIONAL TOTAL_NOx</v>
      </c>
      <c r="B6893" s="113" t="s">
        <v>145</v>
      </c>
      <c r="C6893" s="113">
        <v>2012</v>
      </c>
      <c r="D6893" s="113" t="s">
        <v>122</v>
      </c>
      <c r="E6893" s="113" t="s">
        <v>199</v>
      </c>
      <c r="F6893" s="113" t="s">
        <v>200</v>
      </c>
      <c r="G6893" s="113">
        <v>132.38518340546599</v>
      </c>
    </row>
    <row r="6894" spans="1:7" x14ac:dyDescent="0.25">
      <c r="A6894" s="108" t="str">
        <f t="shared" si="107"/>
        <v>DK_2012_NATIONAL TOTAL_NMVOC</v>
      </c>
      <c r="B6894" s="113" t="s">
        <v>145</v>
      </c>
      <c r="C6894" s="113">
        <v>2012</v>
      </c>
      <c r="D6894" s="113" t="s">
        <v>122</v>
      </c>
      <c r="E6894" s="113" t="s">
        <v>123</v>
      </c>
      <c r="F6894" s="113" t="s">
        <v>200</v>
      </c>
      <c r="G6894" s="113">
        <v>124.486929676705</v>
      </c>
    </row>
    <row r="6895" spans="1:7" x14ac:dyDescent="0.25">
      <c r="A6895" s="108" t="str">
        <f t="shared" si="107"/>
        <v>DK_2012_NATIONAL TOTAL_SOx</v>
      </c>
      <c r="B6895" s="113" t="s">
        <v>145</v>
      </c>
      <c r="C6895" s="113">
        <v>2012</v>
      </c>
      <c r="D6895" s="113" t="s">
        <v>122</v>
      </c>
      <c r="E6895" s="113" t="s">
        <v>201</v>
      </c>
      <c r="F6895" s="113" t="s">
        <v>200</v>
      </c>
      <c r="G6895" s="113">
        <v>12.5400284888799</v>
      </c>
    </row>
    <row r="6896" spans="1:7" x14ac:dyDescent="0.25">
      <c r="A6896" s="108" t="str">
        <f t="shared" si="107"/>
        <v>DK_2012_NATIONAL TOTAL_NH3</v>
      </c>
      <c r="B6896" s="113" t="s">
        <v>145</v>
      </c>
      <c r="C6896" s="113">
        <v>2012</v>
      </c>
      <c r="D6896" s="113" t="s">
        <v>122</v>
      </c>
      <c r="E6896" s="113" t="s">
        <v>124</v>
      </c>
      <c r="F6896" s="113" t="s">
        <v>200</v>
      </c>
      <c r="G6896" s="113">
        <v>84.147393482728404</v>
      </c>
    </row>
    <row r="6897" spans="1:7" x14ac:dyDescent="0.25">
      <c r="A6897" s="108" t="str">
        <f t="shared" si="107"/>
        <v>DK_2012_NATIONAL TOTAL_PM2.5</v>
      </c>
      <c r="B6897" s="113" t="s">
        <v>145</v>
      </c>
      <c r="C6897" s="113">
        <v>2012</v>
      </c>
      <c r="D6897" s="113" t="s">
        <v>122</v>
      </c>
      <c r="E6897" s="113" t="s">
        <v>203</v>
      </c>
      <c r="F6897" s="113" t="s">
        <v>200</v>
      </c>
      <c r="G6897" s="113">
        <v>18.286209391798899</v>
      </c>
    </row>
    <row r="6898" spans="1:7" x14ac:dyDescent="0.25">
      <c r="A6898" s="108" t="str">
        <f t="shared" si="107"/>
        <v>DK_2012_NATIONAL TOTAL_Pb</v>
      </c>
      <c r="B6898" s="113" t="s">
        <v>145</v>
      </c>
      <c r="C6898" s="113">
        <v>2012</v>
      </c>
      <c r="D6898" s="113" t="s">
        <v>122</v>
      </c>
      <c r="E6898" s="113" t="s">
        <v>125</v>
      </c>
      <c r="F6898" s="113" t="s">
        <v>200</v>
      </c>
      <c r="G6898" s="113">
        <v>1.49670757741594E-2</v>
      </c>
    </row>
    <row r="6899" spans="1:7" x14ac:dyDescent="0.25">
      <c r="A6899" s="108" t="str">
        <f t="shared" si="107"/>
        <v>DK_2012_NATIONAL TOTAL_Cd</v>
      </c>
      <c r="B6899" s="113" t="s">
        <v>145</v>
      </c>
      <c r="C6899" s="113">
        <v>2012</v>
      </c>
      <c r="D6899" s="113" t="s">
        <v>122</v>
      </c>
      <c r="E6899" s="113" t="s">
        <v>126</v>
      </c>
      <c r="F6899" s="113" t="s">
        <v>200</v>
      </c>
      <c r="G6899" s="113">
        <v>6.5871405229234897E-4</v>
      </c>
    </row>
    <row r="6900" spans="1:7" x14ac:dyDescent="0.25">
      <c r="A6900" s="108" t="str">
        <f t="shared" si="107"/>
        <v>DK_2012_NATIONAL TOTAL_Hg</v>
      </c>
      <c r="B6900" s="113" t="s">
        <v>145</v>
      </c>
      <c r="C6900" s="113">
        <v>2012</v>
      </c>
      <c r="D6900" s="113" t="s">
        <v>122</v>
      </c>
      <c r="E6900" s="113" t="s">
        <v>127</v>
      </c>
      <c r="F6900" s="113" t="s">
        <v>200</v>
      </c>
      <c r="G6900" s="113">
        <v>3.0631517215317999E-4</v>
      </c>
    </row>
    <row r="6901" spans="1:7" x14ac:dyDescent="0.25">
      <c r="A6901" s="108" t="str">
        <f t="shared" si="107"/>
        <v>DK_2012_NATIONAL TOTAL_DIOX</v>
      </c>
      <c r="B6901" s="113" t="s">
        <v>145</v>
      </c>
      <c r="C6901" s="113">
        <v>2012</v>
      </c>
      <c r="D6901" s="113" t="s">
        <v>122</v>
      </c>
      <c r="E6901" s="113" t="s">
        <v>128</v>
      </c>
      <c r="F6901" s="113" t="s">
        <v>200</v>
      </c>
      <c r="G6901" s="150">
        <v>3.0103277092501498E-8</v>
      </c>
    </row>
    <row r="6902" spans="1:7" x14ac:dyDescent="0.25">
      <c r="A6902" s="108" t="str">
        <f t="shared" si="107"/>
        <v>DK_2012_NATIONAL TOTAL_PAH</v>
      </c>
      <c r="B6902" s="113" t="s">
        <v>145</v>
      </c>
      <c r="C6902" s="113">
        <v>2012</v>
      </c>
      <c r="D6902" s="113" t="s">
        <v>122</v>
      </c>
      <c r="E6902" s="113" t="s">
        <v>129</v>
      </c>
      <c r="F6902" s="113" t="s">
        <v>200</v>
      </c>
      <c r="G6902" s="113">
        <v>6.7015173991481101E-3</v>
      </c>
    </row>
    <row r="6903" spans="1:7" x14ac:dyDescent="0.25">
      <c r="A6903" s="108" t="str">
        <f t="shared" si="107"/>
        <v>DK_2012_NATIONAL TOTAL_HCB</v>
      </c>
      <c r="B6903" s="113" t="s">
        <v>145</v>
      </c>
      <c r="C6903" s="113">
        <v>2012</v>
      </c>
      <c r="D6903" s="113" t="s">
        <v>122</v>
      </c>
      <c r="E6903" s="113" t="s">
        <v>130</v>
      </c>
      <c r="F6903" s="113" t="s">
        <v>200</v>
      </c>
      <c r="G6903" s="150">
        <v>2.3289275645379302E-6</v>
      </c>
    </row>
    <row r="6904" spans="1:7" x14ac:dyDescent="0.25">
      <c r="A6904" s="108" t="str">
        <f t="shared" si="107"/>
        <v>DK_2012_NATIONAL TOTAL_PCB</v>
      </c>
      <c r="B6904" s="113" t="s">
        <v>145</v>
      </c>
      <c r="C6904" s="113">
        <v>2012</v>
      </c>
      <c r="D6904" s="113" t="s">
        <v>122</v>
      </c>
      <c r="E6904" s="113" t="s">
        <v>259</v>
      </c>
      <c r="F6904" s="113" t="s">
        <v>200</v>
      </c>
      <c r="G6904" s="150">
        <v>4.3590462291106198E-7</v>
      </c>
    </row>
    <row r="6905" spans="1:7" x14ac:dyDescent="0.25">
      <c r="A6905" s="108" t="str">
        <f t="shared" si="107"/>
        <v>DK_2012_1A3(FS)_NOx</v>
      </c>
      <c r="B6905" s="113" t="s">
        <v>145</v>
      </c>
      <c r="C6905" s="113">
        <v>2012</v>
      </c>
      <c r="D6905" s="113" t="s">
        <v>132</v>
      </c>
      <c r="E6905" s="113" t="s">
        <v>199</v>
      </c>
      <c r="F6905" s="113" t="s">
        <v>200</v>
      </c>
      <c r="G6905" s="113">
        <v>48.949915279991203</v>
      </c>
    </row>
    <row r="6906" spans="1:7" x14ac:dyDescent="0.25">
      <c r="A6906" s="108" t="str">
        <f t="shared" si="107"/>
        <v>DK_2012_1A3(FS)_NMVOC</v>
      </c>
      <c r="B6906" s="113" t="s">
        <v>145</v>
      </c>
      <c r="C6906" s="113">
        <v>2012</v>
      </c>
      <c r="D6906" s="113" t="s">
        <v>132</v>
      </c>
      <c r="E6906" s="113" t="s">
        <v>123</v>
      </c>
      <c r="F6906" s="113" t="s">
        <v>200</v>
      </c>
      <c r="G6906" s="113">
        <v>11.4268240332042</v>
      </c>
    </row>
    <row r="6907" spans="1:7" x14ac:dyDescent="0.25">
      <c r="A6907" s="108" t="str">
        <f t="shared" si="107"/>
        <v>DK_2012_1A3(FS)_SOx</v>
      </c>
      <c r="B6907" s="113" t="s">
        <v>145</v>
      </c>
      <c r="C6907" s="113">
        <v>2012</v>
      </c>
      <c r="D6907" s="113" t="s">
        <v>132</v>
      </c>
      <c r="E6907" s="113" t="s">
        <v>201</v>
      </c>
      <c r="F6907" s="113" t="s">
        <v>200</v>
      </c>
      <c r="G6907" s="113">
        <v>7.1140472713037403E-2</v>
      </c>
    </row>
    <row r="6908" spans="1:7" x14ac:dyDescent="0.25">
      <c r="A6908" s="108" t="str">
        <f t="shared" si="107"/>
        <v>DK_2012_1A3(FS)_NH3</v>
      </c>
      <c r="B6908" s="113" t="s">
        <v>145</v>
      </c>
      <c r="C6908" s="113">
        <v>2012</v>
      </c>
      <c r="D6908" s="113" t="s">
        <v>132</v>
      </c>
      <c r="E6908" s="113" t="s">
        <v>124</v>
      </c>
      <c r="F6908" s="113" t="s">
        <v>200</v>
      </c>
      <c r="G6908" s="113">
        <v>1.49672844361792</v>
      </c>
    </row>
    <row r="6909" spans="1:7" x14ac:dyDescent="0.25">
      <c r="A6909" s="108" t="str">
        <f t="shared" si="107"/>
        <v>DK_2012_1A3(FS)_PM2.5</v>
      </c>
      <c r="B6909" s="113" t="s">
        <v>145</v>
      </c>
      <c r="C6909" s="113">
        <v>2012</v>
      </c>
      <c r="D6909" s="113" t="s">
        <v>132</v>
      </c>
      <c r="E6909" s="113" t="s">
        <v>203</v>
      </c>
      <c r="F6909" s="113" t="s">
        <v>200</v>
      </c>
      <c r="G6909" s="113">
        <v>2.0959646393648601</v>
      </c>
    </row>
    <row r="6910" spans="1:7" x14ac:dyDescent="0.25">
      <c r="A6910" s="108" t="str">
        <f t="shared" si="107"/>
        <v>DK_2012_3D_NOx</v>
      </c>
      <c r="B6910" s="113" t="s">
        <v>145</v>
      </c>
      <c r="C6910" s="113">
        <v>2012</v>
      </c>
      <c r="D6910" s="113" t="s">
        <v>206</v>
      </c>
      <c r="E6910" s="113" t="s">
        <v>199</v>
      </c>
      <c r="F6910" s="113" t="s">
        <v>200</v>
      </c>
      <c r="G6910" s="113">
        <v>17.3623830942492</v>
      </c>
    </row>
    <row r="6911" spans="1:7" x14ac:dyDescent="0.25">
      <c r="A6911" s="108" t="str">
        <f t="shared" si="107"/>
        <v>DK_2013_NATIONAL TOTAL_NOx</v>
      </c>
      <c r="B6911" s="113" t="s">
        <v>145</v>
      </c>
      <c r="C6911" s="113">
        <v>2013</v>
      </c>
      <c r="D6911" s="113" t="s">
        <v>122</v>
      </c>
      <c r="E6911" s="113" t="s">
        <v>199</v>
      </c>
      <c r="F6911" s="113" t="s">
        <v>200</v>
      </c>
      <c r="G6911" s="113">
        <v>127.31972133952399</v>
      </c>
    </row>
    <row r="6912" spans="1:7" x14ac:dyDescent="0.25">
      <c r="A6912" s="108" t="str">
        <f t="shared" si="107"/>
        <v>DK_2013_NATIONAL TOTAL_NMVOC</v>
      </c>
      <c r="B6912" s="113" t="s">
        <v>145</v>
      </c>
      <c r="C6912" s="113">
        <v>2013</v>
      </c>
      <c r="D6912" s="113" t="s">
        <v>122</v>
      </c>
      <c r="E6912" s="113" t="s">
        <v>123</v>
      </c>
      <c r="F6912" s="113" t="s">
        <v>200</v>
      </c>
      <c r="G6912" s="113">
        <v>125.72558197368301</v>
      </c>
    </row>
    <row r="6913" spans="1:7" x14ac:dyDescent="0.25">
      <c r="A6913" s="108" t="str">
        <f t="shared" si="107"/>
        <v>DK_2013_NATIONAL TOTAL_SOx</v>
      </c>
      <c r="B6913" s="113" t="s">
        <v>145</v>
      </c>
      <c r="C6913" s="113">
        <v>2013</v>
      </c>
      <c r="D6913" s="113" t="s">
        <v>122</v>
      </c>
      <c r="E6913" s="113" t="s">
        <v>201</v>
      </c>
      <c r="F6913" s="113" t="s">
        <v>200</v>
      </c>
      <c r="G6913" s="113">
        <v>12.6076816989971</v>
      </c>
    </row>
    <row r="6914" spans="1:7" x14ac:dyDescent="0.25">
      <c r="A6914" s="108" t="str">
        <f t="shared" ref="A6914:A6977" si="108">CONCATENATE(B6914,"_",C6914,"_",D6914,"_",E6914)</f>
        <v>DK_2013_NATIONAL TOTAL_NH3</v>
      </c>
      <c r="B6914" s="113" t="s">
        <v>145</v>
      </c>
      <c r="C6914" s="113">
        <v>2013</v>
      </c>
      <c r="D6914" s="113" t="s">
        <v>122</v>
      </c>
      <c r="E6914" s="113" t="s">
        <v>124</v>
      </c>
      <c r="F6914" s="113" t="s">
        <v>200</v>
      </c>
      <c r="G6914" s="113">
        <v>82.194037818031504</v>
      </c>
    </row>
    <row r="6915" spans="1:7" x14ac:dyDescent="0.25">
      <c r="A6915" s="108" t="str">
        <f t="shared" si="108"/>
        <v>DK_2013_NATIONAL TOTAL_PM2.5</v>
      </c>
      <c r="B6915" s="113" t="s">
        <v>145</v>
      </c>
      <c r="C6915" s="113">
        <v>2013</v>
      </c>
      <c r="D6915" s="113" t="s">
        <v>122</v>
      </c>
      <c r="E6915" s="113" t="s">
        <v>203</v>
      </c>
      <c r="F6915" s="113" t="s">
        <v>200</v>
      </c>
      <c r="G6915" s="113">
        <v>18.081745734481999</v>
      </c>
    </row>
    <row r="6916" spans="1:7" x14ac:dyDescent="0.25">
      <c r="A6916" s="108" t="str">
        <f t="shared" si="108"/>
        <v>DK_2013_NATIONAL TOTAL_Pb</v>
      </c>
      <c r="B6916" s="113" t="s">
        <v>145</v>
      </c>
      <c r="C6916" s="113">
        <v>2013</v>
      </c>
      <c r="D6916" s="113" t="s">
        <v>122</v>
      </c>
      <c r="E6916" s="113" t="s">
        <v>125</v>
      </c>
      <c r="F6916" s="113" t="s">
        <v>200</v>
      </c>
      <c r="G6916" s="113">
        <v>1.5193324308144299E-2</v>
      </c>
    </row>
    <row r="6917" spans="1:7" x14ac:dyDescent="0.25">
      <c r="A6917" s="108" t="str">
        <f t="shared" si="108"/>
        <v>DK_2013_NATIONAL TOTAL_Cd</v>
      </c>
      <c r="B6917" s="113" t="s">
        <v>145</v>
      </c>
      <c r="C6917" s="113">
        <v>2013</v>
      </c>
      <c r="D6917" s="113" t="s">
        <v>122</v>
      </c>
      <c r="E6917" s="113" t="s">
        <v>126</v>
      </c>
      <c r="F6917" s="113" t="s">
        <v>200</v>
      </c>
      <c r="G6917" s="113">
        <v>6.7977692895991799E-4</v>
      </c>
    </row>
    <row r="6918" spans="1:7" x14ac:dyDescent="0.25">
      <c r="A6918" s="108" t="str">
        <f t="shared" si="108"/>
        <v>DK_2013_NATIONAL TOTAL_Hg</v>
      </c>
      <c r="B6918" s="113" t="s">
        <v>145</v>
      </c>
      <c r="C6918" s="113">
        <v>2013</v>
      </c>
      <c r="D6918" s="113" t="s">
        <v>122</v>
      </c>
      <c r="E6918" s="113" t="s">
        <v>127</v>
      </c>
      <c r="F6918" s="113" t="s">
        <v>200</v>
      </c>
      <c r="G6918" s="113">
        <v>3.2941893437504597E-4</v>
      </c>
    </row>
    <row r="6919" spans="1:7" x14ac:dyDescent="0.25">
      <c r="A6919" s="108" t="str">
        <f t="shared" si="108"/>
        <v>DK_2013_NATIONAL TOTAL_DIOX</v>
      </c>
      <c r="B6919" s="113" t="s">
        <v>145</v>
      </c>
      <c r="C6919" s="113">
        <v>2013</v>
      </c>
      <c r="D6919" s="113" t="s">
        <v>122</v>
      </c>
      <c r="E6919" s="113" t="s">
        <v>128</v>
      </c>
      <c r="F6919" s="113" t="s">
        <v>200</v>
      </c>
      <c r="G6919" s="150">
        <v>3.1037985424228102E-8</v>
      </c>
    </row>
    <row r="6920" spans="1:7" x14ac:dyDescent="0.25">
      <c r="A6920" s="108" t="str">
        <f t="shared" si="108"/>
        <v>DK_2013_NATIONAL TOTAL_PAH</v>
      </c>
      <c r="B6920" s="113" t="s">
        <v>145</v>
      </c>
      <c r="C6920" s="113">
        <v>2013</v>
      </c>
      <c r="D6920" s="113" t="s">
        <v>122</v>
      </c>
      <c r="E6920" s="113" t="s">
        <v>129</v>
      </c>
      <c r="F6920" s="113" t="s">
        <v>200</v>
      </c>
      <c r="G6920" s="113">
        <v>6.7997515446330901E-3</v>
      </c>
    </row>
    <row r="6921" spans="1:7" x14ac:dyDescent="0.25">
      <c r="A6921" s="108" t="str">
        <f t="shared" si="108"/>
        <v>DK_2013_NATIONAL TOTAL_HCB</v>
      </c>
      <c r="B6921" s="113" t="s">
        <v>145</v>
      </c>
      <c r="C6921" s="113">
        <v>2013</v>
      </c>
      <c r="D6921" s="113" t="s">
        <v>122</v>
      </c>
      <c r="E6921" s="113" t="s">
        <v>130</v>
      </c>
      <c r="F6921" s="113" t="s">
        <v>200</v>
      </c>
      <c r="G6921" s="150">
        <v>2.5427763984397399E-6</v>
      </c>
    </row>
    <row r="6922" spans="1:7" x14ac:dyDescent="0.25">
      <c r="A6922" s="108" t="str">
        <f t="shared" si="108"/>
        <v>DK_2013_NATIONAL TOTAL_PCB</v>
      </c>
      <c r="B6922" s="113" t="s">
        <v>145</v>
      </c>
      <c r="C6922" s="113">
        <v>2013</v>
      </c>
      <c r="D6922" s="113" t="s">
        <v>122</v>
      </c>
      <c r="E6922" s="113" t="s">
        <v>259</v>
      </c>
      <c r="F6922" s="113" t="s">
        <v>200</v>
      </c>
      <c r="G6922" s="150">
        <v>4.5980580903289699E-7</v>
      </c>
    </row>
    <row r="6923" spans="1:7" x14ac:dyDescent="0.25">
      <c r="A6923" s="108" t="str">
        <f t="shared" si="108"/>
        <v>DK_2013_1A3(FS)_NOx</v>
      </c>
      <c r="B6923" s="113" t="s">
        <v>145</v>
      </c>
      <c r="C6923" s="113">
        <v>2013</v>
      </c>
      <c r="D6923" s="113" t="s">
        <v>132</v>
      </c>
      <c r="E6923" s="113" t="s">
        <v>199</v>
      </c>
      <c r="F6923" s="113" t="s">
        <v>200</v>
      </c>
      <c r="G6923" s="113">
        <v>45.716055901122701</v>
      </c>
    </row>
    <row r="6924" spans="1:7" x14ac:dyDescent="0.25">
      <c r="A6924" s="108" t="str">
        <f t="shared" si="108"/>
        <v>DK_2013_1A3(FS)_NMVOC</v>
      </c>
      <c r="B6924" s="113" t="s">
        <v>145</v>
      </c>
      <c r="C6924" s="113">
        <v>2013</v>
      </c>
      <c r="D6924" s="113" t="s">
        <v>132</v>
      </c>
      <c r="E6924" s="113" t="s">
        <v>123</v>
      </c>
      <c r="F6924" s="113" t="s">
        <v>200</v>
      </c>
      <c r="G6924" s="113">
        <v>10.3092949923562</v>
      </c>
    </row>
    <row r="6925" spans="1:7" x14ac:dyDescent="0.25">
      <c r="A6925" s="108" t="str">
        <f t="shared" si="108"/>
        <v>DK_2013_1A3(FS)_SOx</v>
      </c>
      <c r="B6925" s="113" t="s">
        <v>145</v>
      </c>
      <c r="C6925" s="113">
        <v>2013</v>
      </c>
      <c r="D6925" s="113" t="s">
        <v>132</v>
      </c>
      <c r="E6925" s="113" t="s">
        <v>201</v>
      </c>
      <c r="F6925" s="113" t="s">
        <v>200</v>
      </c>
      <c r="G6925" s="113">
        <v>6.9942284121626105E-2</v>
      </c>
    </row>
    <row r="6926" spans="1:7" x14ac:dyDescent="0.25">
      <c r="A6926" s="108" t="str">
        <f t="shared" si="108"/>
        <v>DK_2013_1A3(FS)_NH3</v>
      </c>
      <c r="B6926" s="113" t="s">
        <v>145</v>
      </c>
      <c r="C6926" s="113">
        <v>2013</v>
      </c>
      <c r="D6926" s="113" t="s">
        <v>132</v>
      </c>
      <c r="E6926" s="113" t="s">
        <v>124</v>
      </c>
      <c r="F6926" s="113" t="s">
        <v>200</v>
      </c>
      <c r="G6926" s="113">
        <v>1.3476171229390801</v>
      </c>
    </row>
    <row r="6927" spans="1:7" x14ac:dyDescent="0.25">
      <c r="A6927" s="108" t="str">
        <f t="shared" si="108"/>
        <v>DK_2013_1A3(FS)_PM2.5</v>
      </c>
      <c r="B6927" s="113" t="s">
        <v>145</v>
      </c>
      <c r="C6927" s="113">
        <v>2013</v>
      </c>
      <c r="D6927" s="113" t="s">
        <v>132</v>
      </c>
      <c r="E6927" s="113" t="s">
        <v>203</v>
      </c>
      <c r="F6927" s="113" t="s">
        <v>200</v>
      </c>
      <c r="G6927" s="113">
        <v>1.95603506244565</v>
      </c>
    </row>
    <row r="6928" spans="1:7" x14ac:dyDescent="0.25">
      <c r="A6928" s="108" t="str">
        <f t="shared" si="108"/>
        <v>DK_2013_3D_NOx</v>
      </c>
      <c r="B6928" s="113" t="s">
        <v>145</v>
      </c>
      <c r="C6928" s="113">
        <v>2013</v>
      </c>
      <c r="D6928" s="113" t="s">
        <v>206</v>
      </c>
      <c r="E6928" s="113" t="s">
        <v>199</v>
      </c>
      <c r="F6928" s="113" t="s">
        <v>200</v>
      </c>
      <c r="G6928" s="113">
        <v>17.4956854999906</v>
      </c>
    </row>
    <row r="6929" spans="1:7" x14ac:dyDescent="0.25">
      <c r="A6929" s="108" t="str">
        <f t="shared" si="108"/>
        <v>DK_2014_NATIONAL TOTAL_NOx</v>
      </c>
      <c r="B6929" s="113" t="s">
        <v>145</v>
      </c>
      <c r="C6929" s="113">
        <v>2014</v>
      </c>
      <c r="D6929" s="113" t="s">
        <v>122</v>
      </c>
      <c r="E6929" s="113" t="s">
        <v>199</v>
      </c>
      <c r="F6929" s="113" t="s">
        <v>200</v>
      </c>
      <c r="G6929" s="113">
        <v>117.551443072193</v>
      </c>
    </row>
    <row r="6930" spans="1:7" x14ac:dyDescent="0.25">
      <c r="A6930" s="108" t="str">
        <f t="shared" si="108"/>
        <v>DK_2014_NATIONAL TOTAL_NMVOC</v>
      </c>
      <c r="B6930" s="113" t="s">
        <v>145</v>
      </c>
      <c r="C6930" s="113">
        <v>2014</v>
      </c>
      <c r="D6930" s="113" t="s">
        <v>122</v>
      </c>
      <c r="E6930" s="113" t="s">
        <v>123</v>
      </c>
      <c r="F6930" s="113" t="s">
        <v>200</v>
      </c>
      <c r="G6930" s="113">
        <v>117.17825956857099</v>
      </c>
    </row>
    <row r="6931" spans="1:7" x14ac:dyDescent="0.25">
      <c r="A6931" s="108" t="str">
        <f t="shared" si="108"/>
        <v>DK_2014_NATIONAL TOTAL_SOx</v>
      </c>
      <c r="B6931" s="113" t="s">
        <v>145</v>
      </c>
      <c r="C6931" s="113">
        <v>2014</v>
      </c>
      <c r="D6931" s="113" t="s">
        <v>122</v>
      </c>
      <c r="E6931" s="113" t="s">
        <v>201</v>
      </c>
      <c r="F6931" s="113" t="s">
        <v>200</v>
      </c>
      <c r="G6931" s="113">
        <v>10.5712276536615</v>
      </c>
    </row>
    <row r="6932" spans="1:7" x14ac:dyDescent="0.25">
      <c r="A6932" s="108" t="str">
        <f t="shared" si="108"/>
        <v>DK_2014_NATIONAL TOTAL_NH3</v>
      </c>
      <c r="B6932" s="113" t="s">
        <v>145</v>
      </c>
      <c r="C6932" s="113">
        <v>2014</v>
      </c>
      <c r="D6932" s="113" t="s">
        <v>122</v>
      </c>
      <c r="E6932" s="113" t="s">
        <v>124</v>
      </c>
      <c r="F6932" s="113" t="s">
        <v>200</v>
      </c>
      <c r="G6932" s="113">
        <v>82.715227204318893</v>
      </c>
    </row>
    <row r="6933" spans="1:7" x14ac:dyDescent="0.25">
      <c r="A6933" s="108" t="str">
        <f t="shared" si="108"/>
        <v>DK_2014_NATIONAL TOTAL_PM2.5</v>
      </c>
      <c r="B6933" s="113" t="s">
        <v>145</v>
      </c>
      <c r="C6933" s="113">
        <v>2014</v>
      </c>
      <c r="D6933" s="113" t="s">
        <v>122</v>
      </c>
      <c r="E6933" s="113" t="s">
        <v>203</v>
      </c>
      <c r="F6933" s="113" t="s">
        <v>200</v>
      </c>
      <c r="G6933" s="113">
        <v>16.6707977745859</v>
      </c>
    </row>
    <row r="6934" spans="1:7" x14ac:dyDescent="0.25">
      <c r="A6934" s="108" t="str">
        <f t="shared" si="108"/>
        <v>DK_2014_NATIONAL TOTAL_Pb</v>
      </c>
      <c r="B6934" s="113" t="s">
        <v>145</v>
      </c>
      <c r="C6934" s="113">
        <v>2014</v>
      </c>
      <c r="D6934" s="113" t="s">
        <v>122</v>
      </c>
      <c r="E6934" s="113" t="s">
        <v>125</v>
      </c>
      <c r="F6934" s="113" t="s">
        <v>200</v>
      </c>
      <c r="G6934" s="113">
        <v>1.5084378011194201E-2</v>
      </c>
    </row>
    <row r="6935" spans="1:7" x14ac:dyDescent="0.25">
      <c r="A6935" s="108" t="str">
        <f t="shared" si="108"/>
        <v>DK_2014_NATIONAL TOTAL_Cd</v>
      </c>
      <c r="B6935" s="113" t="s">
        <v>145</v>
      </c>
      <c r="C6935" s="113">
        <v>2014</v>
      </c>
      <c r="D6935" s="113" t="s">
        <v>122</v>
      </c>
      <c r="E6935" s="113" t="s">
        <v>126</v>
      </c>
      <c r="F6935" s="113" t="s">
        <v>200</v>
      </c>
      <c r="G6935" s="113">
        <v>6.6674269797604004E-4</v>
      </c>
    </row>
    <row r="6936" spans="1:7" x14ac:dyDescent="0.25">
      <c r="A6936" s="108" t="str">
        <f t="shared" si="108"/>
        <v>DK_2014_NATIONAL TOTAL_Hg</v>
      </c>
      <c r="B6936" s="113" t="s">
        <v>145</v>
      </c>
      <c r="C6936" s="113">
        <v>2014</v>
      </c>
      <c r="D6936" s="113" t="s">
        <v>122</v>
      </c>
      <c r="E6936" s="113" t="s">
        <v>127</v>
      </c>
      <c r="F6936" s="113" t="s">
        <v>200</v>
      </c>
      <c r="G6936" s="113">
        <v>3.3310186173365501E-4</v>
      </c>
    </row>
    <row r="6937" spans="1:7" x14ac:dyDescent="0.25">
      <c r="A6937" s="108" t="str">
        <f t="shared" si="108"/>
        <v>DK_2014_NATIONAL TOTAL_DIOX</v>
      </c>
      <c r="B6937" s="113" t="s">
        <v>145</v>
      </c>
      <c r="C6937" s="113">
        <v>2014</v>
      </c>
      <c r="D6937" s="113" t="s">
        <v>122</v>
      </c>
      <c r="E6937" s="113" t="s">
        <v>128</v>
      </c>
      <c r="F6937" s="113" t="s">
        <v>200</v>
      </c>
      <c r="G6937" s="150">
        <v>2.9661102838387099E-8</v>
      </c>
    </row>
    <row r="6938" spans="1:7" x14ac:dyDescent="0.25">
      <c r="A6938" s="108" t="str">
        <f t="shared" si="108"/>
        <v>DK_2014_NATIONAL TOTAL_PAH</v>
      </c>
      <c r="B6938" s="113" t="s">
        <v>145</v>
      </c>
      <c r="C6938" s="113">
        <v>2014</v>
      </c>
      <c r="D6938" s="113" t="s">
        <v>122</v>
      </c>
      <c r="E6938" s="113" t="s">
        <v>129</v>
      </c>
      <c r="F6938" s="113" t="s">
        <v>200</v>
      </c>
      <c r="G6938" s="113">
        <v>6.1537826374082104E-3</v>
      </c>
    </row>
    <row r="6939" spans="1:7" x14ac:dyDescent="0.25">
      <c r="A6939" s="108" t="str">
        <f t="shared" si="108"/>
        <v>DK_2014_NATIONAL TOTAL_HCB</v>
      </c>
      <c r="B6939" s="113" t="s">
        <v>145</v>
      </c>
      <c r="C6939" s="113">
        <v>2014</v>
      </c>
      <c r="D6939" s="113" t="s">
        <v>122</v>
      </c>
      <c r="E6939" s="113" t="s">
        <v>130</v>
      </c>
      <c r="F6939" s="113" t="s">
        <v>200</v>
      </c>
      <c r="G6939" s="150">
        <v>2.34428911732136E-6</v>
      </c>
    </row>
    <row r="6940" spans="1:7" x14ac:dyDescent="0.25">
      <c r="A6940" s="108" t="str">
        <f t="shared" si="108"/>
        <v>DK_2014_NATIONAL TOTAL_PCB</v>
      </c>
      <c r="B6940" s="113" t="s">
        <v>145</v>
      </c>
      <c r="C6940" s="113">
        <v>2014</v>
      </c>
      <c r="D6940" s="113" t="s">
        <v>122</v>
      </c>
      <c r="E6940" s="113" t="s">
        <v>259</v>
      </c>
      <c r="F6940" s="113" t="s">
        <v>200</v>
      </c>
      <c r="G6940" s="150">
        <v>4.3186979430063498E-7</v>
      </c>
    </row>
    <row r="6941" spans="1:7" x14ac:dyDescent="0.25">
      <c r="A6941" s="108" t="str">
        <f t="shared" si="108"/>
        <v>DK_2014_1A3(FS)_NOx</v>
      </c>
      <c r="B6941" s="113" t="s">
        <v>145</v>
      </c>
      <c r="C6941" s="113">
        <v>2014</v>
      </c>
      <c r="D6941" s="113" t="s">
        <v>132</v>
      </c>
      <c r="E6941" s="113" t="s">
        <v>199</v>
      </c>
      <c r="F6941" s="113" t="s">
        <v>200</v>
      </c>
      <c r="G6941" s="113">
        <v>43.096171501782102</v>
      </c>
    </row>
    <row r="6942" spans="1:7" x14ac:dyDescent="0.25">
      <c r="A6942" s="108" t="str">
        <f t="shared" si="108"/>
        <v>DK_2014_1A3(FS)_NMVOC</v>
      </c>
      <c r="B6942" s="113" t="s">
        <v>145</v>
      </c>
      <c r="C6942" s="113">
        <v>2014</v>
      </c>
      <c r="D6942" s="113" t="s">
        <v>132</v>
      </c>
      <c r="E6942" s="113" t="s">
        <v>123</v>
      </c>
      <c r="F6942" s="113" t="s">
        <v>200</v>
      </c>
      <c r="G6942" s="113">
        <v>9.0528183215060896</v>
      </c>
    </row>
    <row r="6943" spans="1:7" x14ac:dyDescent="0.25">
      <c r="A6943" s="108" t="str">
        <f t="shared" si="108"/>
        <v>DK_2014_1A3(FS)_SOx</v>
      </c>
      <c r="B6943" s="113" t="s">
        <v>145</v>
      </c>
      <c r="C6943" s="113">
        <v>2014</v>
      </c>
      <c r="D6943" s="113" t="s">
        <v>132</v>
      </c>
      <c r="E6943" s="113" t="s">
        <v>201</v>
      </c>
      <c r="F6943" s="113" t="s">
        <v>200</v>
      </c>
      <c r="G6943" s="113">
        <v>7.1277071425821306E-2</v>
      </c>
    </row>
    <row r="6944" spans="1:7" x14ac:dyDescent="0.25">
      <c r="A6944" s="108" t="str">
        <f t="shared" si="108"/>
        <v>DK_2014_1A3(FS)_NH3</v>
      </c>
      <c r="B6944" s="113" t="s">
        <v>145</v>
      </c>
      <c r="C6944" s="113">
        <v>2014</v>
      </c>
      <c r="D6944" s="113" t="s">
        <v>132</v>
      </c>
      <c r="E6944" s="113" t="s">
        <v>124</v>
      </c>
      <c r="F6944" s="113" t="s">
        <v>200</v>
      </c>
      <c r="G6944" s="113">
        <v>1.2344374761457999</v>
      </c>
    </row>
    <row r="6945" spans="1:7" x14ac:dyDescent="0.25">
      <c r="A6945" s="108" t="str">
        <f t="shared" si="108"/>
        <v>DK_2014_1A3(FS)_PM2.5</v>
      </c>
      <c r="B6945" s="113" t="s">
        <v>145</v>
      </c>
      <c r="C6945" s="113">
        <v>2014</v>
      </c>
      <c r="D6945" s="113" t="s">
        <v>132</v>
      </c>
      <c r="E6945" s="113" t="s">
        <v>203</v>
      </c>
      <c r="F6945" s="113" t="s">
        <v>200</v>
      </c>
      <c r="G6945" s="113">
        <v>1.8326902182053399</v>
      </c>
    </row>
    <row r="6946" spans="1:7" x14ac:dyDescent="0.25">
      <c r="A6946" s="108" t="str">
        <f t="shared" si="108"/>
        <v>DK_2014_3D_NOx</v>
      </c>
      <c r="B6946" s="113" t="s">
        <v>145</v>
      </c>
      <c r="C6946" s="113">
        <v>2014</v>
      </c>
      <c r="D6946" s="113" t="s">
        <v>206</v>
      </c>
      <c r="E6946" s="113" t="s">
        <v>199</v>
      </c>
      <c r="F6946" s="113" t="s">
        <v>200</v>
      </c>
      <c r="G6946" s="113">
        <v>17.694281913319699</v>
      </c>
    </row>
    <row r="6947" spans="1:7" x14ac:dyDescent="0.25">
      <c r="A6947" s="108" t="str">
        <f t="shared" si="108"/>
        <v>DK_2015_NATIONAL TOTAL_NOx</v>
      </c>
      <c r="B6947" s="113" t="s">
        <v>145</v>
      </c>
      <c r="C6947" s="113">
        <v>2015</v>
      </c>
      <c r="D6947" s="113" t="s">
        <v>122</v>
      </c>
      <c r="E6947" s="113" t="s">
        <v>199</v>
      </c>
      <c r="F6947" s="113" t="s">
        <v>200</v>
      </c>
      <c r="G6947" s="113">
        <v>113.36329813261101</v>
      </c>
    </row>
    <row r="6948" spans="1:7" x14ac:dyDescent="0.25">
      <c r="A6948" s="108" t="str">
        <f t="shared" si="108"/>
        <v>DK_2015_NATIONAL TOTAL_NMVOC</v>
      </c>
      <c r="B6948" s="113" t="s">
        <v>145</v>
      </c>
      <c r="C6948" s="113">
        <v>2015</v>
      </c>
      <c r="D6948" s="113" t="s">
        <v>122</v>
      </c>
      <c r="E6948" s="113" t="s">
        <v>123</v>
      </c>
      <c r="F6948" s="113" t="s">
        <v>200</v>
      </c>
      <c r="G6948" s="113">
        <v>119.389020667628</v>
      </c>
    </row>
    <row r="6949" spans="1:7" x14ac:dyDescent="0.25">
      <c r="A6949" s="108" t="str">
        <f t="shared" si="108"/>
        <v>DK_2015_NATIONAL TOTAL_SOx</v>
      </c>
      <c r="B6949" s="113" t="s">
        <v>145</v>
      </c>
      <c r="C6949" s="113">
        <v>2015</v>
      </c>
      <c r="D6949" s="113" t="s">
        <v>122</v>
      </c>
      <c r="E6949" s="113" t="s">
        <v>201</v>
      </c>
      <c r="F6949" s="113" t="s">
        <v>200</v>
      </c>
      <c r="G6949" s="113">
        <v>9.2852178015375504</v>
      </c>
    </row>
    <row r="6950" spans="1:7" x14ac:dyDescent="0.25">
      <c r="A6950" s="108" t="str">
        <f t="shared" si="108"/>
        <v>DK_2015_NATIONAL TOTAL_NH3</v>
      </c>
      <c r="B6950" s="113" t="s">
        <v>145</v>
      </c>
      <c r="C6950" s="113">
        <v>2015</v>
      </c>
      <c r="D6950" s="113" t="s">
        <v>122</v>
      </c>
      <c r="E6950" s="113" t="s">
        <v>124</v>
      </c>
      <c r="F6950" s="113" t="s">
        <v>200</v>
      </c>
      <c r="G6950" s="113">
        <v>84.514470322599905</v>
      </c>
    </row>
    <row r="6951" spans="1:7" x14ac:dyDescent="0.25">
      <c r="A6951" s="108" t="str">
        <f t="shared" si="108"/>
        <v>DK_2015_NATIONAL TOTAL_PM2.5</v>
      </c>
      <c r="B6951" s="113" t="s">
        <v>145</v>
      </c>
      <c r="C6951" s="113">
        <v>2015</v>
      </c>
      <c r="D6951" s="113" t="s">
        <v>122</v>
      </c>
      <c r="E6951" s="113" t="s">
        <v>203</v>
      </c>
      <c r="F6951" s="113" t="s">
        <v>200</v>
      </c>
      <c r="G6951" s="113">
        <v>17.292722727724101</v>
      </c>
    </row>
    <row r="6952" spans="1:7" x14ac:dyDescent="0.25">
      <c r="A6952" s="108" t="str">
        <f t="shared" si="108"/>
        <v>DK_2015_NATIONAL TOTAL_Pb</v>
      </c>
      <c r="B6952" s="113" t="s">
        <v>145</v>
      </c>
      <c r="C6952" s="113">
        <v>2015</v>
      </c>
      <c r="D6952" s="113" t="s">
        <v>122</v>
      </c>
      <c r="E6952" s="113" t="s">
        <v>125</v>
      </c>
      <c r="F6952" s="113" t="s">
        <v>200</v>
      </c>
      <c r="G6952" s="113">
        <v>1.5072793081490499E-2</v>
      </c>
    </row>
    <row r="6953" spans="1:7" x14ac:dyDescent="0.25">
      <c r="A6953" s="108" t="str">
        <f t="shared" si="108"/>
        <v>DK_2015_NATIONAL TOTAL_Cd</v>
      </c>
      <c r="B6953" s="113" t="s">
        <v>145</v>
      </c>
      <c r="C6953" s="113">
        <v>2015</v>
      </c>
      <c r="D6953" s="113" t="s">
        <v>122</v>
      </c>
      <c r="E6953" s="113" t="s">
        <v>126</v>
      </c>
      <c r="F6953" s="113" t="s">
        <v>200</v>
      </c>
      <c r="G6953" s="113">
        <v>7.3960699418907597E-4</v>
      </c>
    </row>
    <row r="6954" spans="1:7" x14ac:dyDescent="0.25">
      <c r="A6954" s="108" t="str">
        <f t="shared" si="108"/>
        <v>DK_2015_NATIONAL TOTAL_Hg</v>
      </c>
      <c r="B6954" s="113" t="s">
        <v>145</v>
      </c>
      <c r="C6954" s="113">
        <v>2015</v>
      </c>
      <c r="D6954" s="113" t="s">
        <v>122</v>
      </c>
      <c r="E6954" s="113" t="s">
        <v>127</v>
      </c>
      <c r="F6954" s="113" t="s">
        <v>200</v>
      </c>
      <c r="G6954" s="113">
        <v>2.83936457183631E-4</v>
      </c>
    </row>
    <row r="6955" spans="1:7" x14ac:dyDescent="0.25">
      <c r="A6955" s="108" t="str">
        <f t="shared" si="108"/>
        <v>DK_2015_NATIONAL TOTAL_DIOX</v>
      </c>
      <c r="B6955" s="113" t="s">
        <v>145</v>
      </c>
      <c r="C6955" s="113">
        <v>2015</v>
      </c>
      <c r="D6955" s="113" t="s">
        <v>122</v>
      </c>
      <c r="E6955" s="113" t="s">
        <v>128</v>
      </c>
      <c r="F6955" s="113" t="s">
        <v>200</v>
      </c>
      <c r="G6955" s="150">
        <v>3.26002282905496E-8</v>
      </c>
    </row>
    <row r="6956" spans="1:7" x14ac:dyDescent="0.25">
      <c r="A6956" s="108" t="str">
        <f t="shared" si="108"/>
        <v>DK_2015_NATIONAL TOTAL_PAH</v>
      </c>
      <c r="B6956" s="113" t="s">
        <v>145</v>
      </c>
      <c r="C6956" s="113">
        <v>2015</v>
      </c>
      <c r="D6956" s="113" t="s">
        <v>122</v>
      </c>
      <c r="E6956" s="113" t="s">
        <v>129</v>
      </c>
      <c r="F6956" s="113" t="s">
        <v>200</v>
      </c>
      <c r="G6956" s="113">
        <v>6.8030796640188998E-3</v>
      </c>
    </row>
    <row r="6957" spans="1:7" x14ac:dyDescent="0.25">
      <c r="A6957" s="108" t="str">
        <f t="shared" si="108"/>
        <v>DK_2015_NATIONAL TOTAL_HCB</v>
      </c>
      <c r="B6957" s="113" t="s">
        <v>145</v>
      </c>
      <c r="C6957" s="113">
        <v>2015</v>
      </c>
      <c r="D6957" s="113" t="s">
        <v>122</v>
      </c>
      <c r="E6957" s="113" t="s">
        <v>130</v>
      </c>
      <c r="F6957" s="113" t="s">
        <v>200</v>
      </c>
      <c r="G6957" s="150">
        <v>2.1623444041800599E-6</v>
      </c>
    </row>
    <row r="6958" spans="1:7" x14ac:dyDescent="0.25">
      <c r="A6958" s="108" t="str">
        <f t="shared" si="108"/>
        <v>DK_2015_NATIONAL TOTAL_PCB</v>
      </c>
      <c r="B6958" s="113" t="s">
        <v>145</v>
      </c>
      <c r="C6958" s="113">
        <v>2015</v>
      </c>
      <c r="D6958" s="113" t="s">
        <v>122</v>
      </c>
      <c r="E6958" s="113" t="s">
        <v>259</v>
      </c>
      <c r="F6958" s="113" t="s">
        <v>200</v>
      </c>
      <c r="G6958" s="150">
        <v>4.1129742477472101E-7</v>
      </c>
    </row>
    <row r="6959" spans="1:7" x14ac:dyDescent="0.25">
      <c r="A6959" s="108" t="str">
        <f t="shared" si="108"/>
        <v>DK_2015_1A3(FS)_NOx</v>
      </c>
      <c r="B6959" s="113" t="s">
        <v>145</v>
      </c>
      <c r="C6959" s="113">
        <v>2015</v>
      </c>
      <c r="D6959" s="113" t="s">
        <v>132</v>
      </c>
      <c r="E6959" s="113" t="s">
        <v>199</v>
      </c>
      <c r="F6959" s="113" t="s">
        <v>200</v>
      </c>
      <c r="G6959" s="113">
        <v>40.288768999831298</v>
      </c>
    </row>
    <row r="6960" spans="1:7" x14ac:dyDescent="0.25">
      <c r="A6960" s="108" t="str">
        <f t="shared" si="108"/>
        <v>DK_2015_1A3(FS)_NMVOC</v>
      </c>
      <c r="B6960" s="113" t="s">
        <v>145</v>
      </c>
      <c r="C6960" s="113">
        <v>2015</v>
      </c>
      <c r="D6960" s="113" t="s">
        <v>132</v>
      </c>
      <c r="E6960" s="113" t="s">
        <v>123</v>
      </c>
      <c r="F6960" s="113" t="s">
        <v>200</v>
      </c>
      <c r="G6960" s="113">
        <v>8.4382959076764905</v>
      </c>
    </row>
    <row r="6961" spans="1:7" x14ac:dyDescent="0.25">
      <c r="A6961" s="108" t="str">
        <f t="shared" si="108"/>
        <v>DK_2015_1A3(FS)_SOx</v>
      </c>
      <c r="B6961" s="113" t="s">
        <v>145</v>
      </c>
      <c r="C6961" s="113">
        <v>2015</v>
      </c>
      <c r="D6961" s="113" t="s">
        <v>132</v>
      </c>
      <c r="E6961" s="113" t="s">
        <v>201</v>
      </c>
      <c r="F6961" s="113" t="s">
        <v>200</v>
      </c>
      <c r="G6961" s="113">
        <v>7.2662792990806302E-2</v>
      </c>
    </row>
    <row r="6962" spans="1:7" x14ac:dyDescent="0.25">
      <c r="A6962" s="108" t="str">
        <f t="shared" si="108"/>
        <v>DK_2015_1A3(FS)_NH3</v>
      </c>
      <c r="B6962" s="113" t="s">
        <v>145</v>
      </c>
      <c r="C6962" s="113">
        <v>2015</v>
      </c>
      <c r="D6962" s="113" t="s">
        <v>132</v>
      </c>
      <c r="E6962" s="113" t="s">
        <v>124</v>
      </c>
      <c r="F6962" s="113" t="s">
        <v>200</v>
      </c>
      <c r="G6962" s="113">
        <v>1.1249127187860799</v>
      </c>
    </row>
    <row r="6963" spans="1:7" x14ac:dyDescent="0.25">
      <c r="A6963" s="108" t="str">
        <f t="shared" si="108"/>
        <v>DK_2015_1A3(FS)_PM2.5</v>
      </c>
      <c r="B6963" s="113" t="s">
        <v>145</v>
      </c>
      <c r="C6963" s="113">
        <v>2015</v>
      </c>
      <c r="D6963" s="113" t="s">
        <v>132</v>
      </c>
      <c r="E6963" s="113" t="s">
        <v>203</v>
      </c>
      <c r="F6963" s="113" t="s">
        <v>200</v>
      </c>
      <c r="G6963" s="113">
        <v>1.74979669446813</v>
      </c>
    </row>
    <row r="6964" spans="1:7" x14ac:dyDescent="0.25">
      <c r="A6964" s="108" t="str">
        <f t="shared" si="108"/>
        <v>DK_2015_3D_NOx</v>
      </c>
      <c r="B6964" s="113" t="s">
        <v>145</v>
      </c>
      <c r="C6964" s="113">
        <v>2015</v>
      </c>
      <c r="D6964" s="113" t="s">
        <v>206</v>
      </c>
      <c r="E6964" s="113" t="s">
        <v>199</v>
      </c>
      <c r="F6964" s="113" t="s">
        <v>200</v>
      </c>
      <c r="G6964" s="113">
        <v>17.9684454032937</v>
      </c>
    </row>
    <row r="6965" spans="1:7" x14ac:dyDescent="0.25">
      <c r="A6965" s="108" t="str">
        <f t="shared" si="108"/>
        <v>DK_2016_NATIONAL TOTAL_NOx</v>
      </c>
      <c r="B6965" s="113" t="s">
        <v>145</v>
      </c>
      <c r="C6965" s="113">
        <v>2016</v>
      </c>
      <c r="D6965" s="113" t="s">
        <v>122</v>
      </c>
      <c r="E6965" s="113" t="s">
        <v>199</v>
      </c>
      <c r="F6965" s="113" t="s">
        <v>200</v>
      </c>
      <c r="G6965" s="113">
        <v>113.193099566304</v>
      </c>
    </row>
    <row r="6966" spans="1:7" x14ac:dyDescent="0.25">
      <c r="A6966" s="108" t="str">
        <f t="shared" si="108"/>
        <v>DK_2016_NATIONAL TOTAL_NMVOC</v>
      </c>
      <c r="B6966" s="113" t="s">
        <v>145</v>
      </c>
      <c r="C6966" s="113">
        <v>2016</v>
      </c>
      <c r="D6966" s="113" t="s">
        <v>122</v>
      </c>
      <c r="E6966" s="113" t="s">
        <v>123</v>
      </c>
      <c r="F6966" s="113" t="s">
        <v>200</v>
      </c>
      <c r="G6966" s="113">
        <v>114.988801298879</v>
      </c>
    </row>
    <row r="6967" spans="1:7" x14ac:dyDescent="0.25">
      <c r="A6967" s="108" t="str">
        <f t="shared" si="108"/>
        <v>DK_2016_NATIONAL TOTAL_SOx</v>
      </c>
      <c r="B6967" s="113" t="s">
        <v>145</v>
      </c>
      <c r="C6967" s="113">
        <v>2016</v>
      </c>
      <c r="D6967" s="113" t="s">
        <v>122</v>
      </c>
      <c r="E6967" s="113" t="s">
        <v>201</v>
      </c>
      <c r="F6967" s="113" t="s">
        <v>200</v>
      </c>
      <c r="G6967" s="113">
        <v>9.3465558928396799</v>
      </c>
    </row>
    <row r="6968" spans="1:7" x14ac:dyDescent="0.25">
      <c r="A6968" s="108" t="str">
        <f t="shared" si="108"/>
        <v>DK_2016_NATIONAL TOTAL_NH3</v>
      </c>
      <c r="B6968" s="113" t="s">
        <v>145</v>
      </c>
      <c r="C6968" s="113">
        <v>2016</v>
      </c>
      <c r="D6968" s="113" t="s">
        <v>122</v>
      </c>
      <c r="E6968" s="113" t="s">
        <v>124</v>
      </c>
      <c r="F6968" s="113" t="s">
        <v>200</v>
      </c>
      <c r="G6968" s="113">
        <v>85.441659606593902</v>
      </c>
    </row>
    <row r="6969" spans="1:7" x14ac:dyDescent="0.25">
      <c r="A6969" s="108" t="str">
        <f t="shared" si="108"/>
        <v>DK_2016_NATIONAL TOTAL_PM2.5</v>
      </c>
      <c r="B6969" s="113" t="s">
        <v>145</v>
      </c>
      <c r="C6969" s="113">
        <v>2016</v>
      </c>
      <c r="D6969" s="113" t="s">
        <v>122</v>
      </c>
      <c r="E6969" s="113" t="s">
        <v>203</v>
      </c>
      <c r="F6969" s="113" t="s">
        <v>200</v>
      </c>
      <c r="G6969" s="113">
        <v>17.1826276427146</v>
      </c>
    </row>
    <row r="6970" spans="1:7" x14ac:dyDescent="0.25">
      <c r="A6970" s="108" t="str">
        <f t="shared" si="108"/>
        <v>DK_2016_NATIONAL TOTAL_Pb</v>
      </c>
      <c r="B6970" s="113" t="s">
        <v>145</v>
      </c>
      <c r="C6970" s="113">
        <v>2016</v>
      </c>
      <c r="D6970" s="113" t="s">
        <v>122</v>
      </c>
      <c r="E6970" s="113" t="s">
        <v>125</v>
      </c>
      <c r="F6970" s="113" t="s">
        <v>200</v>
      </c>
      <c r="G6970" s="113">
        <v>1.4956570253650299E-2</v>
      </c>
    </row>
    <row r="6971" spans="1:7" x14ac:dyDescent="0.25">
      <c r="A6971" s="108" t="str">
        <f t="shared" si="108"/>
        <v>DK_2016_NATIONAL TOTAL_Cd</v>
      </c>
      <c r="B6971" s="113" t="s">
        <v>145</v>
      </c>
      <c r="C6971" s="113">
        <v>2016</v>
      </c>
      <c r="D6971" s="113" t="s">
        <v>122</v>
      </c>
      <c r="E6971" s="113" t="s">
        <v>126</v>
      </c>
      <c r="F6971" s="113" t="s">
        <v>200</v>
      </c>
      <c r="G6971" s="113">
        <v>7.6438049471347596E-4</v>
      </c>
    </row>
    <row r="6972" spans="1:7" x14ac:dyDescent="0.25">
      <c r="A6972" s="108" t="str">
        <f t="shared" si="108"/>
        <v>DK_2016_NATIONAL TOTAL_Hg</v>
      </c>
      <c r="B6972" s="113" t="s">
        <v>145</v>
      </c>
      <c r="C6972" s="113">
        <v>2016</v>
      </c>
      <c r="D6972" s="113" t="s">
        <v>122</v>
      </c>
      <c r="E6972" s="113" t="s">
        <v>127</v>
      </c>
      <c r="F6972" s="113" t="s">
        <v>200</v>
      </c>
      <c r="G6972" s="113">
        <v>3.3046622383413901E-4</v>
      </c>
    </row>
    <row r="6973" spans="1:7" x14ac:dyDescent="0.25">
      <c r="A6973" s="108" t="str">
        <f t="shared" si="108"/>
        <v>DK_2016_NATIONAL TOTAL_DIOX</v>
      </c>
      <c r="B6973" s="113" t="s">
        <v>145</v>
      </c>
      <c r="C6973" s="113">
        <v>2016</v>
      </c>
      <c r="D6973" s="113" t="s">
        <v>122</v>
      </c>
      <c r="E6973" s="113" t="s">
        <v>128</v>
      </c>
      <c r="F6973" s="113" t="s">
        <v>200</v>
      </c>
      <c r="G6973" s="150">
        <v>3.4048600299113698E-8</v>
      </c>
    </row>
    <row r="6974" spans="1:7" x14ac:dyDescent="0.25">
      <c r="A6974" s="108" t="str">
        <f t="shared" si="108"/>
        <v>DK_2016_NATIONAL TOTAL_PAH</v>
      </c>
      <c r="B6974" s="113" t="s">
        <v>145</v>
      </c>
      <c r="C6974" s="113">
        <v>2016</v>
      </c>
      <c r="D6974" s="113" t="s">
        <v>122</v>
      </c>
      <c r="E6974" s="113" t="s">
        <v>129</v>
      </c>
      <c r="F6974" s="113" t="s">
        <v>200</v>
      </c>
      <c r="G6974" s="113">
        <v>6.9167588171519202E-3</v>
      </c>
    </row>
    <row r="6975" spans="1:7" x14ac:dyDescent="0.25">
      <c r="A6975" s="108" t="str">
        <f t="shared" si="108"/>
        <v>DK_2016_NATIONAL TOTAL_HCB</v>
      </c>
      <c r="B6975" s="113" t="s">
        <v>145</v>
      </c>
      <c r="C6975" s="113">
        <v>2016</v>
      </c>
      <c r="D6975" s="113" t="s">
        <v>122</v>
      </c>
      <c r="E6975" s="113" t="s">
        <v>130</v>
      </c>
      <c r="F6975" s="113" t="s">
        <v>200</v>
      </c>
      <c r="G6975" s="150">
        <v>2.3241413954451999E-6</v>
      </c>
    </row>
    <row r="6976" spans="1:7" x14ac:dyDescent="0.25">
      <c r="A6976" s="108" t="str">
        <f t="shared" si="108"/>
        <v>DK_2016_NATIONAL TOTAL_PCB</v>
      </c>
      <c r="B6976" s="113" t="s">
        <v>145</v>
      </c>
      <c r="C6976" s="113">
        <v>2016</v>
      </c>
      <c r="D6976" s="113" t="s">
        <v>122</v>
      </c>
      <c r="E6976" s="113" t="s">
        <v>259</v>
      </c>
      <c r="F6976" s="113" t="s">
        <v>200</v>
      </c>
      <c r="G6976" s="150">
        <v>4.2947061285223001E-7</v>
      </c>
    </row>
    <row r="6977" spans="1:7" x14ac:dyDescent="0.25">
      <c r="A6977" s="108" t="str">
        <f t="shared" si="108"/>
        <v>DK_2016_1A3(FS)_NOx</v>
      </c>
      <c r="B6977" s="113" t="s">
        <v>145</v>
      </c>
      <c r="C6977" s="113">
        <v>2016</v>
      </c>
      <c r="D6977" s="113" t="s">
        <v>132</v>
      </c>
      <c r="E6977" s="113" t="s">
        <v>199</v>
      </c>
      <c r="F6977" s="113" t="s">
        <v>200</v>
      </c>
      <c r="G6977" s="113">
        <v>37.054533121034403</v>
      </c>
    </row>
    <row r="6978" spans="1:7" x14ac:dyDescent="0.25">
      <c r="A6978" s="108" t="str">
        <f t="shared" ref="A6978:A7041" si="109">CONCATENATE(B6978,"_",C6978,"_",D6978,"_",E6978)</f>
        <v>DK_2016_1A3(FS)_NMVOC</v>
      </c>
      <c r="B6978" s="113" t="s">
        <v>145</v>
      </c>
      <c r="C6978" s="113">
        <v>2016</v>
      </c>
      <c r="D6978" s="113" t="s">
        <v>132</v>
      </c>
      <c r="E6978" s="113" t="s">
        <v>123</v>
      </c>
      <c r="F6978" s="113" t="s">
        <v>200</v>
      </c>
      <c r="G6978" s="113">
        <v>7.5619477999332796</v>
      </c>
    </row>
    <row r="6979" spans="1:7" x14ac:dyDescent="0.25">
      <c r="A6979" s="108" t="str">
        <f t="shared" si="109"/>
        <v>DK_2016_1A3(FS)_SOx</v>
      </c>
      <c r="B6979" s="113" t="s">
        <v>145</v>
      </c>
      <c r="C6979" s="113">
        <v>2016</v>
      </c>
      <c r="D6979" s="113" t="s">
        <v>132</v>
      </c>
      <c r="E6979" s="113" t="s">
        <v>201</v>
      </c>
      <c r="F6979" s="113" t="s">
        <v>200</v>
      </c>
      <c r="G6979" s="113">
        <v>7.3889006686523803E-2</v>
      </c>
    </row>
    <row r="6980" spans="1:7" x14ac:dyDescent="0.25">
      <c r="A6980" s="108" t="str">
        <f t="shared" si="109"/>
        <v>DK_2016_1A3(FS)_NH3</v>
      </c>
      <c r="B6980" s="113" t="s">
        <v>145</v>
      </c>
      <c r="C6980" s="113">
        <v>2016</v>
      </c>
      <c r="D6980" s="113" t="s">
        <v>132</v>
      </c>
      <c r="E6980" s="113" t="s">
        <v>124</v>
      </c>
      <c r="F6980" s="113" t="s">
        <v>200</v>
      </c>
      <c r="G6980" s="113">
        <v>1.02866827863345</v>
      </c>
    </row>
    <row r="6981" spans="1:7" x14ac:dyDescent="0.25">
      <c r="A6981" s="108" t="str">
        <f t="shared" si="109"/>
        <v>DK_2016_1A3(FS)_PM2.5</v>
      </c>
      <c r="B6981" s="113" t="s">
        <v>145</v>
      </c>
      <c r="C6981" s="113">
        <v>2016</v>
      </c>
      <c r="D6981" s="113" t="s">
        <v>132</v>
      </c>
      <c r="E6981" s="113" t="s">
        <v>203</v>
      </c>
      <c r="F6981" s="113" t="s">
        <v>200</v>
      </c>
      <c r="G6981" s="113">
        <v>1.64932089530808</v>
      </c>
    </row>
    <row r="6982" spans="1:7" x14ac:dyDescent="0.25">
      <c r="A6982" s="108" t="str">
        <f t="shared" si="109"/>
        <v>DK_2016_3D_NOx</v>
      </c>
      <c r="B6982" s="113" t="s">
        <v>145</v>
      </c>
      <c r="C6982" s="113">
        <v>2016</v>
      </c>
      <c r="D6982" s="113" t="s">
        <v>206</v>
      </c>
      <c r="E6982" s="113" t="s">
        <v>199</v>
      </c>
      <c r="F6982" s="113" t="s">
        <v>200</v>
      </c>
      <c r="G6982" s="113">
        <v>19.320644347273401</v>
      </c>
    </row>
    <row r="6983" spans="1:7" x14ac:dyDescent="0.25">
      <c r="A6983" s="108" t="str">
        <f t="shared" si="109"/>
        <v>DK_2017_NATIONAL TOTAL_NOx</v>
      </c>
      <c r="B6983" s="113" t="s">
        <v>145</v>
      </c>
      <c r="C6983" s="113">
        <v>2017</v>
      </c>
      <c r="D6983" s="113" t="s">
        <v>122</v>
      </c>
      <c r="E6983" s="113" t="s">
        <v>199</v>
      </c>
      <c r="F6983" s="113" t="s">
        <v>200</v>
      </c>
      <c r="G6983" s="113">
        <v>110.66092996780399</v>
      </c>
    </row>
    <row r="6984" spans="1:7" x14ac:dyDescent="0.25">
      <c r="A6984" s="108" t="str">
        <f t="shared" si="109"/>
        <v>DK_2017_NATIONAL TOTAL_NMVOC</v>
      </c>
      <c r="B6984" s="113" t="s">
        <v>145</v>
      </c>
      <c r="C6984" s="113">
        <v>2017</v>
      </c>
      <c r="D6984" s="113" t="s">
        <v>122</v>
      </c>
      <c r="E6984" s="113" t="s">
        <v>123</v>
      </c>
      <c r="F6984" s="113" t="s">
        <v>200</v>
      </c>
      <c r="G6984" s="113">
        <v>113.126402186505</v>
      </c>
    </row>
    <row r="6985" spans="1:7" x14ac:dyDescent="0.25">
      <c r="A6985" s="108" t="str">
        <f t="shared" si="109"/>
        <v>DK_2017_NATIONAL TOTAL_SOx</v>
      </c>
      <c r="B6985" s="113" t="s">
        <v>145</v>
      </c>
      <c r="C6985" s="113">
        <v>2017</v>
      </c>
      <c r="D6985" s="113" t="s">
        <v>122</v>
      </c>
      <c r="E6985" s="113" t="s">
        <v>201</v>
      </c>
      <c r="F6985" s="113" t="s">
        <v>200</v>
      </c>
      <c r="G6985" s="113">
        <v>9.8416442612350004</v>
      </c>
    </row>
    <row r="6986" spans="1:7" x14ac:dyDescent="0.25">
      <c r="A6986" s="108" t="str">
        <f t="shared" si="109"/>
        <v>DK_2017_NATIONAL TOTAL_NH3</v>
      </c>
      <c r="B6986" s="113" t="s">
        <v>145</v>
      </c>
      <c r="C6986" s="113">
        <v>2017</v>
      </c>
      <c r="D6986" s="113" t="s">
        <v>122</v>
      </c>
      <c r="E6986" s="113" t="s">
        <v>124</v>
      </c>
      <c r="F6986" s="113" t="s">
        <v>200</v>
      </c>
      <c r="G6986" s="113">
        <v>87.641296137367803</v>
      </c>
    </row>
    <row r="6987" spans="1:7" x14ac:dyDescent="0.25">
      <c r="A6987" s="108" t="str">
        <f t="shared" si="109"/>
        <v>DK_2017_NATIONAL TOTAL_PM2.5</v>
      </c>
      <c r="B6987" s="113" t="s">
        <v>145</v>
      </c>
      <c r="C6987" s="113">
        <v>2017</v>
      </c>
      <c r="D6987" s="113" t="s">
        <v>122</v>
      </c>
      <c r="E6987" s="113" t="s">
        <v>203</v>
      </c>
      <c r="F6987" s="113" t="s">
        <v>200</v>
      </c>
      <c r="G6987" s="113">
        <v>15.970935252670101</v>
      </c>
    </row>
    <row r="6988" spans="1:7" x14ac:dyDescent="0.25">
      <c r="A6988" s="108" t="str">
        <f t="shared" si="109"/>
        <v>DK_2017_NATIONAL TOTAL_Pb</v>
      </c>
      <c r="B6988" s="113" t="s">
        <v>145</v>
      </c>
      <c r="C6988" s="113">
        <v>2017</v>
      </c>
      <c r="D6988" s="113" t="s">
        <v>122</v>
      </c>
      <c r="E6988" s="113" t="s">
        <v>125</v>
      </c>
      <c r="F6988" s="113" t="s">
        <v>200</v>
      </c>
      <c r="G6988" s="113">
        <v>1.44502177534899E-2</v>
      </c>
    </row>
    <row r="6989" spans="1:7" x14ac:dyDescent="0.25">
      <c r="A6989" s="108" t="str">
        <f t="shared" si="109"/>
        <v>DK_2017_NATIONAL TOTAL_Cd</v>
      </c>
      <c r="B6989" s="113" t="s">
        <v>145</v>
      </c>
      <c r="C6989" s="113">
        <v>2017</v>
      </c>
      <c r="D6989" s="113" t="s">
        <v>122</v>
      </c>
      <c r="E6989" s="113" t="s">
        <v>126</v>
      </c>
      <c r="F6989" s="113" t="s">
        <v>200</v>
      </c>
      <c r="G6989" s="113">
        <v>7.4754462371722397E-4</v>
      </c>
    </row>
    <row r="6990" spans="1:7" x14ac:dyDescent="0.25">
      <c r="A6990" s="108" t="str">
        <f t="shared" si="109"/>
        <v>DK_2017_NATIONAL TOTAL_Hg</v>
      </c>
      <c r="B6990" s="113" t="s">
        <v>145</v>
      </c>
      <c r="C6990" s="113">
        <v>2017</v>
      </c>
      <c r="D6990" s="113" t="s">
        <v>122</v>
      </c>
      <c r="E6990" s="113" t="s">
        <v>127</v>
      </c>
      <c r="F6990" s="113" t="s">
        <v>200</v>
      </c>
      <c r="G6990" s="113">
        <v>2.8065306315322799E-4</v>
      </c>
    </row>
    <row r="6991" spans="1:7" x14ac:dyDescent="0.25">
      <c r="A6991" s="108" t="str">
        <f t="shared" si="109"/>
        <v>DK_2017_NATIONAL TOTAL_DIOX</v>
      </c>
      <c r="B6991" s="113" t="s">
        <v>145</v>
      </c>
      <c r="C6991" s="113">
        <v>2017</v>
      </c>
      <c r="D6991" s="113" t="s">
        <v>122</v>
      </c>
      <c r="E6991" s="113" t="s">
        <v>128</v>
      </c>
      <c r="F6991" s="113" t="s">
        <v>200</v>
      </c>
      <c r="G6991" s="150">
        <v>3.21398440618348E-8</v>
      </c>
    </row>
    <row r="6992" spans="1:7" x14ac:dyDescent="0.25">
      <c r="A6992" s="108" t="str">
        <f t="shared" si="109"/>
        <v>DK_2017_NATIONAL TOTAL_PAH</v>
      </c>
      <c r="B6992" s="113" t="s">
        <v>145</v>
      </c>
      <c r="C6992" s="113">
        <v>2017</v>
      </c>
      <c r="D6992" s="113" t="s">
        <v>122</v>
      </c>
      <c r="E6992" s="113" t="s">
        <v>129</v>
      </c>
      <c r="F6992" s="113" t="s">
        <v>200</v>
      </c>
      <c r="G6992" s="113">
        <v>6.2786124466989203E-3</v>
      </c>
    </row>
    <row r="6993" spans="1:7" x14ac:dyDescent="0.25">
      <c r="A6993" s="108" t="str">
        <f t="shared" si="109"/>
        <v>DK_2017_NATIONAL TOTAL_HCB</v>
      </c>
      <c r="B6993" s="113" t="s">
        <v>145</v>
      </c>
      <c r="C6993" s="113">
        <v>2017</v>
      </c>
      <c r="D6993" s="113" t="s">
        <v>122</v>
      </c>
      <c r="E6993" s="113" t="s">
        <v>130</v>
      </c>
      <c r="F6993" s="113" t="s">
        <v>200</v>
      </c>
      <c r="G6993" s="150">
        <v>2.3922267659478499E-6</v>
      </c>
    </row>
    <row r="6994" spans="1:7" x14ac:dyDescent="0.25">
      <c r="A6994" s="108" t="str">
        <f t="shared" si="109"/>
        <v>DK_2017_NATIONAL TOTAL_PCB</v>
      </c>
      <c r="B6994" s="113" t="s">
        <v>145</v>
      </c>
      <c r="C6994" s="113">
        <v>2017</v>
      </c>
      <c r="D6994" s="113" t="s">
        <v>122</v>
      </c>
      <c r="E6994" s="113" t="s">
        <v>259</v>
      </c>
      <c r="F6994" s="113" t="s">
        <v>200</v>
      </c>
      <c r="G6994" s="150">
        <v>4.1762415241732898E-7</v>
      </c>
    </row>
    <row r="6995" spans="1:7" x14ac:dyDescent="0.25">
      <c r="A6995" s="108" t="str">
        <f t="shared" si="109"/>
        <v>DK_2017_1A3(FS)_NOx</v>
      </c>
      <c r="B6995" s="113" t="s">
        <v>145</v>
      </c>
      <c r="C6995" s="113">
        <v>2017</v>
      </c>
      <c r="D6995" s="113" t="s">
        <v>132</v>
      </c>
      <c r="E6995" s="113" t="s">
        <v>199</v>
      </c>
      <c r="F6995" s="113" t="s">
        <v>200</v>
      </c>
      <c r="G6995" s="113">
        <v>34.117338445696099</v>
      </c>
    </row>
    <row r="6996" spans="1:7" x14ac:dyDescent="0.25">
      <c r="A6996" s="108" t="str">
        <f t="shared" si="109"/>
        <v>DK_2017_1A3(FS)_NMVOC</v>
      </c>
      <c r="B6996" s="113" t="s">
        <v>145</v>
      </c>
      <c r="C6996" s="113">
        <v>2017</v>
      </c>
      <c r="D6996" s="113" t="s">
        <v>132</v>
      </c>
      <c r="E6996" s="113" t="s">
        <v>123</v>
      </c>
      <c r="F6996" s="113" t="s">
        <v>200</v>
      </c>
      <c r="G6996" s="113">
        <v>6.9625875851552603</v>
      </c>
    </row>
    <row r="6997" spans="1:7" x14ac:dyDescent="0.25">
      <c r="A6997" s="108" t="str">
        <f t="shared" si="109"/>
        <v>DK_2017_1A3(FS)_SOx</v>
      </c>
      <c r="B6997" s="113" t="s">
        <v>145</v>
      </c>
      <c r="C6997" s="113">
        <v>2017</v>
      </c>
      <c r="D6997" s="113" t="s">
        <v>132</v>
      </c>
      <c r="E6997" s="113" t="s">
        <v>201</v>
      </c>
      <c r="F6997" s="113" t="s">
        <v>200</v>
      </c>
      <c r="G6997" s="113">
        <v>7.4939704061703596E-2</v>
      </c>
    </row>
    <row r="6998" spans="1:7" x14ac:dyDescent="0.25">
      <c r="A6998" s="108" t="str">
        <f t="shared" si="109"/>
        <v>DK_2017_1A3(FS)_NH3</v>
      </c>
      <c r="B6998" s="113" t="s">
        <v>145</v>
      </c>
      <c r="C6998" s="113">
        <v>2017</v>
      </c>
      <c r="D6998" s="113" t="s">
        <v>132</v>
      </c>
      <c r="E6998" s="113" t="s">
        <v>124</v>
      </c>
      <c r="F6998" s="113" t="s">
        <v>200</v>
      </c>
      <c r="G6998" s="113">
        <v>0.95434225801363604</v>
      </c>
    </row>
    <row r="6999" spans="1:7" x14ac:dyDescent="0.25">
      <c r="A6999" s="108" t="str">
        <f t="shared" si="109"/>
        <v>DK_2017_1A3(FS)_PM2.5</v>
      </c>
      <c r="B6999" s="113" t="s">
        <v>145</v>
      </c>
      <c r="C6999" s="113">
        <v>2017</v>
      </c>
      <c r="D6999" s="113" t="s">
        <v>132</v>
      </c>
      <c r="E6999" s="113" t="s">
        <v>203</v>
      </c>
      <c r="F6999" s="113" t="s">
        <v>200</v>
      </c>
      <c r="G6999" s="113">
        <v>1.5467137891468601</v>
      </c>
    </row>
    <row r="7000" spans="1:7" x14ac:dyDescent="0.25">
      <c r="A7000" s="108" t="str">
        <f t="shared" si="109"/>
        <v>DK_2017_3D_NOx</v>
      </c>
      <c r="B7000" s="113" t="s">
        <v>145</v>
      </c>
      <c r="C7000" s="113">
        <v>2017</v>
      </c>
      <c r="D7000" s="113" t="s">
        <v>206</v>
      </c>
      <c r="E7000" s="113" t="s">
        <v>199</v>
      </c>
      <c r="F7000" s="113" t="s">
        <v>200</v>
      </c>
      <c r="G7000" s="113">
        <v>19.710698118579501</v>
      </c>
    </row>
    <row r="7001" spans="1:7" x14ac:dyDescent="0.25">
      <c r="A7001" s="108" t="str">
        <f t="shared" si="109"/>
        <v>DK_2018_NATIONAL TOTAL_NOx</v>
      </c>
      <c r="B7001" s="113" t="s">
        <v>145</v>
      </c>
      <c r="C7001" s="113">
        <v>2018</v>
      </c>
      <c r="D7001" s="113" t="s">
        <v>122</v>
      </c>
      <c r="E7001" s="113" t="s">
        <v>199</v>
      </c>
      <c r="F7001" s="113" t="s">
        <v>200</v>
      </c>
      <c r="G7001" s="113">
        <v>104.66827481486099</v>
      </c>
    </row>
    <row r="7002" spans="1:7" x14ac:dyDescent="0.25">
      <c r="A7002" s="108" t="str">
        <f t="shared" si="109"/>
        <v>DK_2018_NATIONAL TOTAL_NMVOC</v>
      </c>
      <c r="B7002" s="113" t="s">
        <v>145</v>
      </c>
      <c r="C7002" s="113">
        <v>2018</v>
      </c>
      <c r="D7002" s="113" t="s">
        <v>122</v>
      </c>
      <c r="E7002" s="113" t="s">
        <v>123</v>
      </c>
      <c r="F7002" s="113" t="s">
        <v>200</v>
      </c>
      <c r="G7002" s="113">
        <v>111.73449801513399</v>
      </c>
    </row>
    <row r="7003" spans="1:7" x14ac:dyDescent="0.25">
      <c r="A7003" s="108" t="str">
        <f t="shared" si="109"/>
        <v>DK_2018_NATIONAL TOTAL_SOx</v>
      </c>
      <c r="B7003" s="113" t="s">
        <v>145</v>
      </c>
      <c r="C7003" s="113">
        <v>2018</v>
      </c>
      <c r="D7003" s="113" t="s">
        <v>122</v>
      </c>
      <c r="E7003" s="113" t="s">
        <v>201</v>
      </c>
      <c r="F7003" s="113" t="s">
        <v>200</v>
      </c>
      <c r="G7003" s="113">
        <v>10.1765752036242</v>
      </c>
    </row>
    <row r="7004" spans="1:7" x14ac:dyDescent="0.25">
      <c r="A7004" s="108" t="str">
        <f t="shared" si="109"/>
        <v>DK_2018_NATIONAL TOTAL_NH3</v>
      </c>
      <c r="B7004" s="113" t="s">
        <v>145</v>
      </c>
      <c r="C7004" s="113">
        <v>2018</v>
      </c>
      <c r="D7004" s="113" t="s">
        <v>122</v>
      </c>
      <c r="E7004" s="113" t="s">
        <v>124</v>
      </c>
      <c r="F7004" s="113" t="s">
        <v>200</v>
      </c>
      <c r="G7004" s="113">
        <v>86.063438122366506</v>
      </c>
    </row>
    <row r="7005" spans="1:7" x14ac:dyDescent="0.25">
      <c r="A7005" s="108" t="str">
        <f t="shared" si="109"/>
        <v>DK_2018_NATIONAL TOTAL_PM2.5</v>
      </c>
      <c r="B7005" s="113" t="s">
        <v>145</v>
      </c>
      <c r="C7005" s="113">
        <v>2018</v>
      </c>
      <c r="D7005" s="113" t="s">
        <v>122</v>
      </c>
      <c r="E7005" s="113" t="s">
        <v>203</v>
      </c>
      <c r="F7005" s="113" t="s">
        <v>200</v>
      </c>
      <c r="G7005" s="113">
        <v>14.7075520643026</v>
      </c>
    </row>
    <row r="7006" spans="1:7" x14ac:dyDescent="0.25">
      <c r="A7006" s="108" t="str">
        <f t="shared" si="109"/>
        <v>DK_2018_NATIONAL TOTAL_Pb</v>
      </c>
      <c r="B7006" s="113" t="s">
        <v>145</v>
      </c>
      <c r="C7006" s="113">
        <v>2018</v>
      </c>
      <c r="D7006" s="113" t="s">
        <v>122</v>
      </c>
      <c r="E7006" s="113" t="s">
        <v>125</v>
      </c>
      <c r="F7006" s="113" t="s">
        <v>200</v>
      </c>
      <c r="G7006" s="113">
        <v>1.5932586326334201E-2</v>
      </c>
    </row>
    <row r="7007" spans="1:7" x14ac:dyDescent="0.25">
      <c r="A7007" s="108" t="str">
        <f t="shared" si="109"/>
        <v>DK_2018_NATIONAL TOTAL_Cd</v>
      </c>
      <c r="B7007" s="113" t="s">
        <v>145</v>
      </c>
      <c r="C7007" s="113">
        <v>2018</v>
      </c>
      <c r="D7007" s="113" t="s">
        <v>122</v>
      </c>
      <c r="E7007" s="113" t="s">
        <v>126</v>
      </c>
      <c r="F7007" s="113" t="s">
        <v>200</v>
      </c>
      <c r="G7007" s="113">
        <v>7.1606901771363596E-4</v>
      </c>
    </row>
    <row r="7008" spans="1:7" x14ac:dyDescent="0.25">
      <c r="A7008" s="108" t="str">
        <f t="shared" si="109"/>
        <v>DK_2018_NATIONAL TOTAL_Hg</v>
      </c>
      <c r="B7008" s="113" t="s">
        <v>145</v>
      </c>
      <c r="C7008" s="113">
        <v>2018</v>
      </c>
      <c r="D7008" s="113" t="s">
        <v>122</v>
      </c>
      <c r="E7008" s="113" t="s">
        <v>127</v>
      </c>
      <c r="F7008" s="113" t="s">
        <v>200</v>
      </c>
      <c r="G7008" s="113">
        <v>2.70946893966634E-4</v>
      </c>
    </row>
    <row r="7009" spans="1:7" x14ac:dyDescent="0.25">
      <c r="A7009" s="108" t="str">
        <f t="shared" si="109"/>
        <v>DK_2018_NATIONAL TOTAL_DIOX</v>
      </c>
      <c r="B7009" s="113" t="s">
        <v>145</v>
      </c>
      <c r="C7009" s="113">
        <v>2018</v>
      </c>
      <c r="D7009" s="113" t="s">
        <v>122</v>
      </c>
      <c r="E7009" s="113" t="s">
        <v>128</v>
      </c>
      <c r="F7009" s="113" t="s">
        <v>200</v>
      </c>
      <c r="G7009" s="150">
        <v>3.0385264836400998E-8</v>
      </c>
    </row>
    <row r="7010" spans="1:7" x14ac:dyDescent="0.25">
      <c r="A7010" s="108" t="str">
        <f t="shared" si="109"/>
        <v>DK_2018_NATIONAL TOTAL_PAH</v>
      </c>
      <c r="B7010" s="113" t="s">
        <v>145</v>
      </c>
      <c r="C7010" s="113">
        <v>2018</v>
      </c>
      <c r="D7010" s="113" t="s">
        <v>122</v>
      </c>
      <c r="E7010" s="113" t="s">
        <v>129</v>
      </c>
      <c r="F7010" s="113" t="s">
        <v>200</v>
      </c>
      <c r="G7010" s="113">
        <v>5.7837570425702698E-3</v>
      </c>
    </row>
    <row r="7011" spans="1:7" x14ac:dyDescent="0.25">
      <c r="A7011" s="108" t="str">
        <f t="shared" si="109"/>
        <v>DK_2018_NATIONAL TOTAL_HCB</v>
      </c>
      <c r="B7011" s="113" t="s">
        <v>145</v>
      </c>
      <c r="C7011" s="113">
        <v>2018</v>
      </c>
      <c r="D7011" s="113" t="s">
        <v>122</v>
      </c>
      <c r="E7011" s="113" t="s">
        <v>130</v>
      </c>
      <c r="F7011" s="113" t="s">
        <v>200</v>
      </c>
      <c r="G7011" s="150">
        <v>2.3837291561969602E-6</v>
      </c>
    </row>
    <row r="7012" spans="1:7" x14ac:dyDescent="0.25">
      <c r="A7012" s="108" t="str">
        <f t="shared" si="109"/>
        <v>DK_2018_NATIONAL TOTAL_PCB</v>
      </c>
      <c r="B7012" s="113" t="s">
        <v>145</v>
      </c>
      <c r="C7012" s="113">
        <v>2018</v>
      </c>
      <c r="D7012" s="113" t="s">
        <v>122</v>
      </c>
      <c r="E7012" s="113" t="s">
        <v>259</v>
      </c>
      <c r="F7012" s="113" t="s">
        <v>200</v>
      </c>
      <c r="G7012" s="150">
        <v>4.1309198861234798E-7</v>
      </c>
    </row>
    <row r="7013" spans="1:7" x14ac:dyDescent="0.25">
      <c r="A7013" s="108" t="str">
        <f t="shared" si="109"/>
        <v>DK_2018_1A3(FS)_NOx</v>
      </c>
      <c r="B7013" s="113" t="s">
        <v>145</v>
      </c>
      <c r="C7013" s="113">
        <v>2018</v>
      </c>
      <c r="D7013" s="113" t="s">
        <v>132</v>
      </c>
      <c r="E7013" s="113" t="s">
        <v>199</v>
      </c>
      <c r="F7013" s="113" t="s">
        <v>200</v>
      </c>
      <c r="G7013" s="113">
        <v>31.7551955723285</v>
      </c>
    </row>
    <row r="7014" spans="1:7" x14ac:dyDescent="0.25">
      <c r="A7014" s="108" t="str">
        <f t="shared" si="109"/>
        <v>DK_2018_1A3(FS)_NMVOC</v>
      </c>
      <c r="B7014" s="113" t="s">
        <v>145</v>
      </c>
      <c r="C7014" s="113">
        <v>2018</v>
      </c>
      <c r="D7014" s="113" t="s">
        <v>132</v>
      </c>
      <c r="E7014" s="113" t="s">
        <v>123</v>
      </c>
      <c r="F7014" s="113" t="s">
        <v>200</v>
      </c>
      <c r="G7014" s="113">
        <v>6.2461313636370104</v>
      </c>
    </row>
    <row r="7015" spans="1:7" x14ac:dyDescent="0.25">
      <c r="A7015" s="108" t="str">
        <f t="shared" si="109"/>
        <v>DK_2018_1A3(FS)_SOx</v>
      </c>
      <c r="B7015" s="113" t="s">
        <v>145</v>
      </c>
      <c r="C7015" s="113">
        <v>2018</v>
      </c>
      <c r="D7015" s="113" t="s">
        <v>132</v>
      </c>
      <c r="E7015" s="113" t="s">
        <v>201</v>
      </c>
      <c r="F7015" s="113" t="s">
        <v>200</v>
      </c>
      <c r="G7015" s="113">
        <v>7.6759790351414697E-2</v>
      </c>
    </row>
    <row r="7016" spans="1:7" x14ac:dyDescent="0.25">
      <c r="A7016" s="108" t="str">
        <f t="shared" si="109"/>
        <v>DK_2018_1A3(FS)_NH3</v>
      </c>
      <c r="B7016" s="113" t="s">
        <v>145</v>
      </c>
      <c r="C7016" s="113">
        <v>2018</v>
      </c>
      <c r="D7016" s="113" t="s">
        <v>132</v>
      </c>
      <c r="E7016" s="113" t="s">
        <v>124</v>
      </c>
      <c r="F7016" s="113" t="s">
        <v>200</v>
      </c>
      <c r="G7016" s="113">
        <v>0.88881885453226706</v>
      </c>
    </row>
    <row r="7017" spans="1:7" x14ac:dyDescent="0.25">
      <c r="A7017" s="108" t="str">
        <f t="shared" si="109"/>
        <v>DK_2018_1A3(FS)_PM2.5</v>
      </c>
      <c r="B7017" s="113" t="s">
        <v>145</v>
      </c>
      <c r="C7017" s="113">
        <v>2018</v>
      </c>
      <c r="D7017" s="113" t="s">
        <v>132</v>
      </c>
      <c r="E7017" s="113" t="s">
        <v>203</v>
      </c>
      <c r="F7017" s="113" t="s">
        <v>200</v>
      </c>
      <c r="G7017" s="113">
        <v>1.47592712291186</v>
      </c>
    </row>
    <row r="7018" spans="1:7" x14ac:dyDescent="0.25">
      <c r="A7018" s="108" t="str">
        <f t="shared" si="109"/>
        <v>DK_2018_3D_NOx</v>
      </c>
      <c r="B7018" s="113" t="s">
        <v>145</v>
      </c>
      <c r="C7018" s="113">
        <v>2018</v>
      </c>
      <c r="D7018" s="113" t="s">
        <v>206</v>
      </c>
      <c r="E7018" s="113" t="s">
        <v>199</v>
      </c>
      <c r="F7018" s="113" t="s">
        <v>200</v>
      </c>
      <c r="G7018" s="113">
        <v>18.825255040386399</v>
      </c>
    </row>
    <row r="7019" spans="1:7" x14ac:dyDescent="0.25">
      <c r="A7019" s="108" t="str">
        <f t="shared" si="109"/>
        <v>DK_2019_NATIONAL TOTAL_NOx</v>
      </c>
      <c r="B7019" s="113" t="s">
        <v>145</v>
      </c>
      <c r="C7019" s="113">
        <v>2019</v>
      </c>
      <c r="D7019" s="113" t="s">
        <v>122</v>
      </c>
      <c r="E7019" s="113" t="s">
        <v>199</v>
      </c>
      <c r="F7019" s="113" t="s">
        <v>200</v>
      </c>
      <c r="G7019" s="113">
        <v>99.682155326512301</v>
      </c>
    </row>
    <row r="7020" spans="1:7" x14ac:dyDescent="0.25">
      <c r="A7020" s="108" t="str">
        <f t="shared" si="109"/>
        <v>DK_2019_NATIONAL TOTAL_NMVOC</v>
      </c>
      <c r="B7020" s="113" t="s">
        <v>145</v>
      </c>
      <c r="C7020" s="113">
        <v>2019</v>
      </c>
      <c r="D7020" s="113" t="s">
        <v>122</v>
      </c>
      <c r="E7020" s="113" t="s">
        <v>123</v>
      </c>
      <c r="F7020" s="113" t="s">
        <v>200</v>
      </c>
      <c r="G7020" s="113">
        <v>106.35604768275</v>
      </c>
    </row>
    <row r="7021" spans="1:7" x14ac:dyDescent="0.25">
      <c r="A7021" s="108" t="str">
        <f t="shared" si="109"/>
        <v>DK_2019_NATIONAL TOTAL_SOx</v>
      </c>
      <c r="B7021" s="113" t="s">
        <v>145</v>
      </c>
      <c r="C7021" s="113">
        <v>2019</v>
      </c>
      <c r="D7021" s="113" t="s">
        <v>122</v>
      </c>
      <c r="E7021" s="113" t="s">
        <v>201</v>
      </c>
      <c r="F7021" s="113" t="s">
        <v>200</v>
      </c>
      <c r="G7021" s="113">
        <v>8.9509888934717292</v>
      </c>
    </row>
    <row r="7022" spans="1:7" x14ac:dyDescent="0.25">
      <c r="A7022" s="108" t="str">
        <f t="shared" si="109"/>
        <v>DK_2019_NATIONAL TOTAL_NH3</v>
      </c>
      <c r="B7022" s="113" t="s">
        <v>145</v>
      </c>
      <c r="C7022" s="113">
        <v>2019</v>
      </c>
      <c r="D7022" s="113" t="s">
        <v>122</v>
      </c>
      <c r="E7022" s="113" t="s">
        <v>124</v>
      </c>
      <c r="F7022" s="113" t="s">
        <v>200</v>
      </c>
      <c r="G7022" s="113">
        <v>81.229777681283295</v>
      </c>
    </row>
    <row r="7023" spans="1:7" x14ac:dyDescent="0.25">
      <c r="A7023" s="108" t="str">
        <f t="shared" si="109"/>
        <v>DK_2019_NATIONAL TOTAL_PM2.5</v>
      </c>
      <c r="B7023" s="113" t="s">
        <v>145</v>
      </c>
      <c r="C7023" s="113">
        <v>2019</v>
      </c>
      <c r="D7023" s="113" t="s">
        <v>122</v>
      </c>
      <c r="E7023" s="113" t="s">
        <v>203</v>
      </c>
      <c r="F7023" s="113" t="s">
        <v>200</v>
      </c>
      <c r="G7023" s="113">
        <v>12.9788084900085</v>
      </c>
    </row>
    <row r="7024" spans="1:7" x14ac:dyDescent="0.25">
      <c r="A7024" s="108" t="str">
        <f t="shared" si="109"/>
        <v>DK_2019_NATIONAL TOTAL_Pb</v>
      </c>
      <c r="B7024" s="113" t="s">
        <v>145</v>
      </c>
      <c r="C7024" s="113">
        <v>2019</v>
      </c>
      <c r="D7024" s="113" t="s">
        <v>122</v>
      </c>
      <c r="E7024" s="113" t="s">
        <v>125</v>
      </c>
      <c r="F7024" s="113" t="s">
        <v>200</v>
      </c>
      <c r="G7024" s="113">
        <v>1.46520742943878E-2</v>
      </c>
    </row>
    <row r="7025" spans="1:7" x14ac:dyDescent="0.25">
      <c r="A7025" s="108" t="str">
        <f t="shared" si="109"/>
        <v>DK_2019_NATIONAL TOTAL_Cd</v>
      </c>
      <c r="B7025" s="113" t="s">
        <v>145</v>
      </c>
      <c r="C7025" s="113">
        <v>2019</v>
      </c>
      <c r="D7025" s="113" t="s">
        <v>122</v>
      </c>
      <c r="E7025" s="113" t="s">
        <v>126</v>
      </c>
      <c r="F7025" s="113" t="s">
        <v>200</v>
      </c>
      <c r="G7025" s="113">
        <v>6.7345653018915496E-4</v>
      </c>
    </row>
    <row r="7026" spans="1:7" x14ac:dyDescent="0.25">
      <c r="A7026" s="108" t="str">
        <f t="shared" si="109"/>
        <v>DK_2019_NATIONAL TOTAL_Hg</v>
      </c>
      <c r="B7026" s="113" t="s">
        <v>145</v>
      </c>
      <c r="C7026" s="113">
        <v>2019</v>
      </c>
      <c r="D7026" s="113" t="s">
        <v>122</v>
      </c>
      <c r="E7026" s="113" t="s">
        <v>127</v>
      </c>
      <c r="F7026" s="113" t="s">
        <v>200</v>
      </c>
      <c r="G7026" s="113">
        <v>2.27589127390483E-4</v>
      </c>
    </row>
    <row r="7027" spans="1:7" x14ac:dyDescent="0.25">
      <c r="A7027" s="108" t="str">
        <f t="shared" si="109"/>
        <v>DK_2019_NATIONAL TOTAL_DIOX</v>
      </c>
      <c r="B7027" s="113" t="s">
        <v>145</v>
      </c>
      <c r="C7027" s="113">
        <v>2019</v>
      </c>
      <c r="D7027" s="113" t="s">
        <v>122</v>
      </c>
      <c r="E7027" s="113" t="s">
        <v>128</v>
      </c>
      <c r="F7027" s="113" t="s">
        <v>200</v>
      </c>
      <c r="G7027" s="150">
        <v>2.79014279193805E-8</v>
      </c>
    </row>
    <row r="7028" spans="1:7" x14ac:dyDescent="0.25">
      <c r="A7028" s="108" t="str">
        <f t="shared" si="109"/>
        <v>DK_2019_NATIONAL TOTAL_PAH</v>
      </c>
      <c r="B7028" s="113" t="s">
        <v>145</v>
      </c>
      <c r="C7028" s="113">
        <v>2019</v>
      </c>
      <c r="D7028" s="113" t="s">
        <v>122</v>
      </c>
      <c r="E7028" s="113" t="s">
        <v>129</v>
      </c>
      <c r="F7028" s="113" t="s">
        <v>200</v>
      </c>
      <c r="G7028" s="113">
        <v>4.9438200598041701E-3</v>
      </c>
    </row>
    <row r="7029" spans="1:7" x14ac:dyDescent="0.25">
      <c r="A7029" s="108" t="str">
        <f t="shared" si="109"/>
        <v>DK_2019_NATIONAL TOTAL_HCB</v>
      </c>
      <c r="B7029" s="113" t="s">
        <v>145</v>
      </c>
      <c r="C7029" s="113">
        <v>2019</v>
      </c>
      <c r="D7029" s="113" t="s">
        <v>122</v>
      </c>
      <c r="E7029" s="113" t="s">
        <v>130</v>
      </c>
      <c r="F7029" s="113" t="s">
        <v>200</v>
      </c>
      <c r="G7029" s="150">
        <v>2.1275391111217399E-6</v>
      </c>
    </row>
    <row r="7030" spans="1:7" x14ac:dyDescent="0.25">
      <c r="A7030" s="108" t="str">
        <f t="shared" si="109"/>
        <v>DK_2019_NATIONAL TOTAL_PCB</v>
      </c>
      <c r="B7030" s="113" t="s">
        <v>145</v>
      </c>
      <c r="C7030" s="113">
        <v>2019</v>
      </c>
      <c r="D7030" s="113" t="s">
        <v>122</v>
      </c>
      <c r="E7030" s="113" t="s">
        <v>259</v>
      </c>
      <c r="F7030" s="113" t="s">
        <v>200</v>
      </c>
      <c r="G7030" s="150">
        <v>3.8990764830940702E-7</v>
      </c>
    </row>
    <row r="7031" spans="1:7" x14ac:dyDescent="0.25">
      <c r="A7031" s="108" t="str">
        <f t="shared" si="109"/>
        <v>DK_2019_1A3(FS)_NOx</v>
      </c>
      <c r="B7031" s="113" t="s">
        <v>145</v>
      </c>
      <c r="C7031" s="113">
        <v>2019</v>
      </c>
      <c r="D7031" s="113" t="s">
        <v>132</v>
      </c>
      <c r="E7031" s="113" t="s">
        <v>199</v>
      </c>
      <c r="F7031" s="113" t="s">
        <v>200</v>
      </c>
      <c r="G7031" s="113">
        <v>28.4931409550857</v>
      </c>
    </row>
    <row r="7032" spans="1:7" x14ac:dyDescent="0.25">
      <c r="A7032" s="108" t="str">
        <f t="shared" si="109"/>
        <v>DK_2019_1A3(FS)_NMVOC</v>
      </c>
      <c r="B7032" s="113" t="s">
        <v>145</v>
      </c>
      <c r="C7032" s="113">
        <v>2019</v>
      </c>
      <c r="D7032" s="113" t="s">
        <v>132</v>
      </c>
      <c r="E7032" s="113" t="s">
        <v>123</v>
      </c>
      <c r="F7032" s="113" t="s">
        <v>200</v>
      </c>
      <c r="G7032" s="113">
        <v>5.6366928549220896</v>
      </c>
    </row>
    <row r="7033" spans="1:7" x14ac:dyDescent="0.25">
      <c r="A7033" s="108" t="str">
        <f t="shared" si="109"/>
        <v>DK_2019_1A3(FS)_SOx</v>
      </c>
      <c r="B7033" s="113" t="s">
        <v>145</v>
      </c>
      <c r="C7033" s="113">
        <v>2019</v>
      </c>
      <c r="D7033" s="113" t="s">
        <v>132</v>
      </c>
      <c r="E7033" s="113" t="s">
        <v>201</v>
      </c>
      <c r="F7033" s="113" t="s">
        <v>200</v>
      </c>
      <c r="G7033" s="113">
        <v>7.5488487392022297E-2</v>
      </c>
    </row>
    <row r="7034" spans="1:7" x14ac:dyDescent="0.25">
      <c r="A7034" s="108" t="str">
        <f t="shared" si="109"/>
        <v>DK_2019_1A3(FS)_NH3</v>
      </c>
      <c r="B7034" s="113" t="s">
        <v>145</v>
      </c>
      <c r="C7034" s="113">
        <v>2019</v>
      </c>
      <c r="D7034" s="113" t="s">
        <v>132</v>
      </c>
      <c r="E7034" s="113" t="s">
        <v>124</v>
      </c>
      <c r="F7034" s="113" t="s">
        <v>200</v>
      </c>
      <c r="G7034" s="113">
        <v>0.83127100271842302</v>
      </c>
    </row>
    <row r="7035" spans="1:7" x14ac:dyDescent="0.25">
      <c r="A7035" s="108" t="str">
        <f t="shared" si="109"/>
        <v>DK_2019_1A3(FS)_PM2.5</v>
      </c>
      <c r="B7035" s="113" t="s">
        <v>145</v>
      </c>
      <c r="C7035" s="113">
        <v>2019</v>
      </c>
      <c r="D7035" s="113" t="s">
        <v>132</v>
      </c>
      <c r="E7035" s="113" t="s">
        <v>203</v>
      </c>
      <c r="F7035" s="113" t="s">
        <v>200</v>
      </c>
      <c r="G7035" s="113">
        <v>1.3719156514114501</v>
      </c>
    </row>
    <row r="7036" spans="1:7" x14ac:dyDescent="0.25">
      <c r="A7036" s="108" t="str">
        <f t="shared" si="109"/>
        <v>DK_2019_3D_NOx</v>
      </c>
      <c r="B7036" s="113" t="s">
        <v>145</v>
      </c>
      <c r="C7036" s="113">
        <v>2019</v>
      </c>
      <c r="D7036" s="113" t="s">
        <v>206</v>
      </c>
      <c r="E7036" s="113" t="s">
        <v>199</v>
      </c>
      <c r="F7036" s="113" t="s">
        <v>200</v>
      </c>
      <c r="G7036" s="113">
        <v>18.967811157337501</v>
      </c>
    </row>
    <row r="7037" spans="1:7" x14ac:dyDescent="0.25">
      <c r="A7037" s="108" t="str">
        <f t="shared" si="109"/>
        <v>DK_2020_NATIONAL TOTAL_NOx</v>
      </c>
      <c r="B7037" s="113" t="s">
        <v>145</v>
      </c>
      <c r="C7037" s="113">
        <v>2020</v>
      </c>
      <c r="D7037" s="113" t="s">
        <v>122</v>
      </c>
      <c r="E7037" s="113" t="s">
        <v>199</v>
      </c>
      <c r="F7037" s="113" t="s">
        <v>200</v>
      </c>
      <c r="G7037" s="113">
        <v>92.157578489498704</v>
      </c>
    </row>
    <row r="7038" spans="1:7" x14ac:dyDescent="0.25">
      <c r="A7038" s="108" t="str">
        <f t="shared" si="109"/>
        <v>DK_2020_NATIONAL TOTAL_NMVOC</v>
      </c>
      <c r="B7038" s="113" t="s">
        <v>145</v>
      </c>
      <c r="C7038" s="113">
        <v>2020</v>
      </c>
      <c r="D7038" s="113" t="s">
        <v>122</v>
      </c>
      <c r="E7038" s="113" t="s">
        <v>123</v>
      </c>
      <c r="F7038" s="113" t="s">
        <v>200</v>
      </c>
      <c r="G7038" s="113">
        <v>109.128694906012</v>
      </c>
    </row>
    <row r="7039" spans="1:7" x14ac:dyDescent="0.25">
      <c r="A7039" s="108" t="str">
        <f t="shared" si="109"/>
        <v>DK_2020_NATIONAL TOTAL_SOx</v>
      </c>
      <c r="B7039" s="113" t="s">
        <v>145</v>
      </c>
      <c r="C7039" s="113">
        <v>2020</v>
      </c>
      <c r="D7039" s="113" t="s">
        <v>122</v>
      </c>
      <c r="E7039" s="113" t="s">
        <v>201</v>
      </c>
      <c r="F7039" s="113" t="s">
        <v>200</v>
      </c>
      <c r="G7039" s="113">
        <v>8.7719515926227594</v>
      </c>
    </row>
    <row r="7040" spans="1:7" x14ac:dyDescent="0.25">
      <c r="A7040" s="108" t="str">
        <f t="shared" si="109"/>
        <v>DK_2020_NATIONAL TOTAL_NH3</v>
      </c>
      <c r="B7040" s="113" t="s">
        <v>145</v>
      </c>
      <c r="C7040" s="113">
        <v>2020</v>
      </c>
      <c r="D7040" s="113" t="s">
        <v>122</v>
      </c>
      <c r="E7040" s="113" t="s">
        <v>124</v>
      </c>
      <c r="F7040" s="113" t="s">
        <v>200</v>
      </c>
      <c r="G7040" s="113">
        <v>83.393531477857195</v>
      </c>
    </row>
    <row r="7041" spans="1:7" x14ac:dyDescent="0.25">
      <c r="A7041" s="108" t="str">
        <f t="shared" si="109"/>
        <v>DK_2020_NATIONAL TOTAL_PM2.5</v>
      </c>
      <c r="B7041" s="113" t="s">
        <v>145</v>
      </c>
      <c r="C7041" s="113">
        <v>2020</v>
      </c>
      <c r="D7041" s="113" t="s">
        <v>122</v>
      </c>
      <c r="E7041" s="113" t="s">
        <v>203</v>
      </c>
      <c r="F7041" s="113" t="s">
        <v>200</v>
      </c>
      <c r="G7041" s="113">
        <v>12.165511383305899</v>
      </c>
    </row>
    <row r="7042" spans="1:7" x14ac:dyDescent="0.25">
      <c r="A7042" s="108" t="str">
        <f t="shared" ref="A7042:A7105" si="110">CONCATENATE(B7042,"_",C7042,"_",D7042,"_",E7042)</f>
        <v>DK_2020_NATIONAL TOTAL_Pb</v>
      </c>
      <c r="B7042" s="113" t="s">
        <v>145</v>
      </c>
      <c r="C7042" s="113">
        <v>2020</v>
      </c>
      <c r="D7042" s="113" t="s">
        <v>122</v>
      </c>
      <c r="E7042" s="113" t="s">
        <v>125</v>
      </c>
      <c r="F7042" s="113" t="s">
        <v>200</v>
      </c>
      <c r="G7042" s="113">
        <v>1.3890029600669001E-2</v>
      </c>
    </row>
    <row r="7043" spans="1:7" x14ac:dyDescent="0.25">
      <c r="A7043" s="108" t="str">
        <f t="shared" si="110"/>
        <v>DK_2020_NATIONAL TOTAL_Cd</v>
      </c>
      <c r="B7043" s="113" t="s">
        <v>145</v>
      </c>
      <c r="C7043" s="113">
        <v>2020</v>
      </c>
      <c r="D7043" s="113" t="s">
        <v>122</v>
      </c>
      <c r="E7043" s="113" t="s">
        <v>126</v>
      </c>
      <c r="F7043" s="113" t="s">
        <v>200</v>
      </c>
      <c r="G7043" s="113">
        <v>6.40138853296385E-4</v>
      </c>
    </row>
    <row r="7044" spans="1:7" x14ac:dyDescent="0.25">
      <c r="A7044" s="108" t="str">
        <f t="shared" si="110"/>
        <v>DK_2020_NATIONAL TOTAL_Hg</v>
      </c>
      <c r="B7044" s="113" t="s">
        <v>145</v>
      </c>
      <c r="C7044" s="113">
        <v>2020</v>
      </c>
      <c r="D7044" s="113" t="s">
        <v>122</v>
      </c>
      <c r="E7044" s="113" t="s">
        <v>127</v>
      </c>
      <c r="F7044" s="113" t="s">
        <v>200</v>
      </c>
      <c r="G7044" s="113">
        <v>2.32726839391815E-4</v>
      </c>
    </row>
    <row r="7045" spans="1:7" x14ac:dyDescent="0.25">
      <c r="A7045" s="108" t="str">
        <f t="shared" si="110"/>
        <v>DK_2020_NATIONAL TOTAL_DIOX</v>
      </c>
      <c r="B7045" s="113" t="s">
        <v>145</v>
      </c>
      <c r="C7045" s="113">
        <v>2020</v>
      </c>
      <c r="D7045" s="113" t="s">
        <v>122</v>
      </c>
      <c r="E7045" s="113" t="s">
        <v>128</v>
      </c>
      <c r="F7045" s="113" t="s">
        <v>200</v>
      </c>
      <c r="G7045" s="150">
        <v>2.6633922086941298E-8</v>
      </c>
    </row>
    <row r="7046" spans="1:7" x14ac:dyDescent="0.25">
      <c r="A7046" s="108" t="str">
        <f t="shared" si="110"/>
        <v>DK_2020_NATIONAL TOTAL_PAH</v>
      </c>
      <c r="B7046" s="113" t="s">
        <v>145</v>
      </c>
      <c r="C7046" s="113">
        <v>2020</v>
      </c>
      <c r="D7046" s="113" t="s">
        <v>122</v>
      </c>
      <c r="E7046" s="113" t="s">
        <v>129</v>
      </c>
      <c r="F7046" s="113" t="s">
        <v>200</v>
      </c>
      <c r="G7046" s="113">
        <v>4.5707816807850797E-3</v>
      </c>
    </row>
    <row r="7047" spans="1:7" x14ac:dyDescent="0.25">
      <c r="A7047" s="108" t="str">
        <f t="shared" si="110"/>
        <v>DK_2020_NATIONAL TOTAL_HCB</v>
      </c>
      <c r="B7047" s="113" t="s">
        <v>145</v>
      </c>
      <c r="C7047" s="113">
        <v>2020</v>
      </c>
      <c r="D7047" s="113" t="s">
        <v>122</v>
      </c>
      <c r="E7047" s="113" t="s">
        <v>130</v>
      </c>
      <c r="F7047" s="113" t="s">
        <v>200</v>
      </c>
      <c r="G7047" s="150">
        <v>2.06427492879651E-6</v>
      </c>
    </row>
    <row r="7048" spans="1:7" x14ac:dyDescent="0.25">
      <c r="A7048" s="108" t="str">
        <f t="shared" si="110"/>
        <v>DK_2020_NATIONAL TOTAL_PCB</v>
      </c>
      <c r="B7048" s="113" t="s">
        <v>145</v>
      </c>
      <c r="C7048" s="113">
        <v>2020</v>
      </c>
      <c r="D7048" s="113" t="s">
        <v>122</v>
      </c>
      <c r="E7048" s="113" t="s">
        <v>259</v>
      </c>
      <c r="F7048" s="113" t="s">
        <v>200</v>
      </c>
      <c r="G7048" s="150">
        <v>3.7522006141362102E-7</v>
      </c>
    </row>
    <row r="7049" spans="1:7" x14ac:dyDescent="0.25">
      <c r="A7049" s="108" t="str">
        <f t="shared" si="110"/>
        <v>DK_2020_1A3(FS)_NOx</v>
      </c>
      <c r="B7049" s="113" t="s">
        <v>145</v>
      </c>
      <c r="C7049" s="113">
        <v>2020</v>
      </c>
      <c r="D7049" s="113" t="s">
        <v>132</v>
      </c>
      <c r="E7049" s="113" t="s">
        <v>199</v>
      </c>
      <c r="F7049" s="113" t="s">
        <v>200</v>
      </c>
      <c r="G7049" s="113">
        <v>23.961906714616799</v>
      </c>
    </row>
    <row r="7050" spans="1:7" x14ac:dyDescent="0.25">
      <c r="A7050" s="108" t="str">
        <f t="shared" si="110"/>
        <v>DK_2020_ADJUSTMENTS_NMVOC</v>
      </c>
      <c r="B7050" s="113" t="s">
        <v>145</v>
      </c>
      <c r="C7050" s="113">
        <v>2020</v>
      </c>
      <c r="D7050" s="113" t="s">
        <v>138</v>
      </c>
      <c r="E7050" s="113" t="s">
        <v>123</v>
      </c>
      <c r="F7050" s="113" t="s">
        <v>200</v>
      </c>
      <c r="G7050" s="113">
        <v>-23.893962808776799</v>
      </c>
    </row>
    <row r="7051" spans="1:7" x14ac:dyDescent="0.25">
      <c r="A7051" s="108" t="str">
        <f t="shared" si="110"/>
        <v>DK_2020_1A3(FS)_NMVOC</v>
      </c>
      <c r="B7051" s="113" t="s">
        <v>145</v>
      </c>
      <c r="C7051" s="113">
        <v>2020</v>
      </c>
      <c r="D7051" s="113" t="s">
        <v>132</v>
      </c>
      <c r="E7051" s="113" t="s">
        <v>123</v>
      </c>
      <c r="F7051" s="113" t="s">
        <v>200</v>
      </c>
      <c r="G7051" s="113">
        <v>4.9356540812037801</v>
      </c>
    </row>
    <row r="7052" spans="1:7" x14ac:dyDescent="0.25">
      <c r="A7052" s="108" t="str">
        <f t="shared" si="110"/>
        <v>DK_2020_1A3(FS)_SOx</v>
      </c>
      <c r="B7052" s="113" t="s">
        <v>145</v>
      </c>
      <c r="C7052" s="113">
        <v>2020</v>
      </c>
      <c r="D7052" s="113" t="s">
        <v>132</v>
      </c>
      <c r="E7052" s="113" t="s">
        <v>201</v>
      </c>
      <c r="F7052" s="113" t="s">
        <v>200</v>
      </c>
      <c r="G7052" s="113">
        <v>6.9379403798264197E-2</v>
      </c>
    </row>
    <row r="7053" spans="1:7" x14ac:dyDescent="0.25">
      <c r="A7053" s="108" t="str">
        <f t="shared" si="110"/>
        <v>DK_2020_1A3(FS)_NH3</v>
      </c>
      <c r="B7053" s="113" t="s">
        <v>145</v>
      </c>
      <c r="C7053" s="113">
        <v>2020</v>
      </c>
      <c r="D7053" s="113" t="s">
        <v>132</v>
      </c>
      <c r="E7053" s="113" t="s">
        <v>124</v>
      </c>
      <c r="F7053" s="113" t="s">
        <v>200</v>
      </c>
      <c r="G7053" s="113">
        <v>0.725745502113878</v>
      </c>
    </row>
    <row r="7054" spans="1:7" x14ac:dyDescent="0.25">
      <c r="A7054" s="108" t="str">
        <f t="shared" si="110"/>
        <v>DK_2020_1A3(FS)_PM2.5</v>
      </c>
      <c r="B7054" s="113" t="s">
        <v>145</v>
      </c>
      <c r="C7054" s="113">
        <v>2020</v>
      </c>
      <c r="D7054" s="113" t="s">
        <v>132</v>
      </c>
      <c r="E7054" s="113" t="s">
        <v>203</v>
      </c>
      <c r="F7054" s="113" t="s">
        <v>200</v>
      </c>
      <c r="G7054" s="113">
        <v>1.21968250634925</v>
      </c>
    </row>
    <row r="7055" spans="1:7" x14ac:dyDescent="0.25">
      <c r="A7055" s="108" t="str">
        <f t="shared" si="110"/>
        <v>DK_2020_3D_NOx</v>
      </c>
      <c r="B7055" s="113" t="s">
        <v>145</v>
      </c>
      <c r="C7055" s="113">
        <v>2020</v>
      </c>
      <c r="D7055" s="113" t="s">
        <v>206</v>
      </c>
      <c r="E7055" s="113" t="s">
        <v>199</v>
      </c>
      <c r="F7055" s="113" t="s">
        <v>200</v>
      </c>
      <c r="G7055" s="113">
        <v>19.768738507156002</v>
      </c>
    </row>
    <row r="7056" spans="1:7" x14ac:dyDescent="0.25">
      <c r="A7056" s="108" t="str">
        <f t="shared" si="110"/>
        <v>DK_2021_NATIONAL TOTAL_NOx</v>
      </c>
      <c r="B7056" s="113" t="s">
        <v>145</v>
      </c>
      <c r="C7056" s="113">
        <v>2021</v>
      </c>
      <c r="D7056" s="113" t="s">
        <v>122</v>
      </c>
      <c r="E7056" s="113" t="s">
        <v>199</v>
      </c>
      <c r="F7056" s="113" t="s">
        <v>200</v>
      </c>
      <c r="G7056" s="113">
        <v>92.205395555462204</v>
      </c>
    </row>
    <row r="7057" spans="1:7" x14ac:dyDescent="0.25">
      <c r="A7057" s="108" t="str">
        <f t="shared" si="110"/>
        <v>DK_2021_NATIONAL TOTAL_NMVOC</v>
      </c>
      <c r="B7057" s="113" t="s">
        <v>145</v>
      </c>
      <c r="C7057" s="113">
        <v>2021</v>
      </c>
      <c r="D7057" s="113" t="s">
        <v>122</v>
      </c>
      <c r="E7057" s="113" t="s">
        <v>123</v>
      </c>
      <c r="F7057" s="113" t="s">
        <v>200</v>
      </c>
      <c r="G7057" s="113">
        <v>108.949077829491</v>
      </c>
    </row>
    <row r="7058" spans="1:7" x14ac:dyDescent="0.25">
      <c r="A7058" s="108" t="str">
        <f t="shared" si="110"/>
        <v>DK_2021_NATIONAL TOTAL_SOx</v>
      </c>
      <c r="B7058" s="113" t="s">
        <v>145</v>
      </c>
      <c r="C7058" s="113">
        <v>2021</v>
      </c>
      <c r="D7058" s="113" t="s">
        <v>122</v>
      </c>
      <c r="E7058" s="113" t="s">
        <v>201</v>
      </c>
      <c r="F7058" s="113" t="s">
        <v>200</v>
      </c>
      <c r="G7058" s="113">
        <v>7.9494564289116498</v>
      </c>
    </row>
    <row r="7059" spans="1:7" x14ac:dyDescent="0.25">
      <c r="A7059" s="108" t="str">
        <f t="shared" si="110"/>
        <v>DK_2021_NATIONAL TOTAL_NH3</v>
      </c>
      <c r="B7059" s="113" t="s">
        <v>145</v>
      </c>
      <c r="C7059" s="113">
        <v>2021</v>
      </c>
      <c r="D7059" s="113" t="s">
        <v>122</v>
      </c>
      <c r="E7059" s="113" t="s">
        <v>124</v>
      </c>
      <c r="F7059" s="113" t="s">
        <v>200</v>
      </c>
      <c r="G7059" s="113">
        <v>75.7536170269845</v>
      </c>
    </row>
    <row r="7060" spans="1:7" x14ac:dyDescent="0.25">
      <c r="A7060" s="108" t="str">
        <f t="shared" si="110"/>
        <v>DK_2021_NATIONAL TOTAL_PM2.5</v>
      </c>
      <c r="B7060" s="113" t="s">
        <v>145</v>
      </c>
      <c r="C7060" s="113">
        <v>2021</v>
      </c>
      <c r="D7060" s="113" t="s">
        <v>122</v>
      </c>
      <c r="E7060" s="113" t="s">
        <v>203</v>
      </c>
      <c r="F7060" s="113" t="s">
        <v>200</v>
      </c>
      <c r="G7060" s="113">
        <v>12.151592900987801</v>
      </c>
    </row>
    <row r="7061" spans="1:7" x14ac:dyDescent="0.25">
      <c r="A7061" s="108" t="str">
        <f t="shared" si="110"/>
        <v>DK_2021_NATIONAL TOTAL_Pb</v>
      </c>
      <c r="B7061" s="113" t="s">
        <v>145</v>
      </c>
      <c r="C7061" s="113">
        <v>2021</v>
      </c>
      <c r="D7061" s="113" t="s">
        <v>122</v>
      </c>
      <c r="E7061" s="113" t="s">
        <v>125</v>
      </c>
      <c r="F7061" s="113" t="s">
        <v>200</v>
      </c>
      <c r="G7061" s="113">
        <v>1.3609133754515199E-2</v>
      </c>
    </row>
    <row r="7062" spans="1:7" x14ac:dyDescent="0.25">
      <c r="A7062" s="108" t="str">
        <f t="shared" si="110"/>
        <v>DK_2021_NATIONAL TOTAL_Cd</v>
      </c>
      <c r="B7062" s="113" t="s">
        <v>145</v>
      </c>
      <c r="C7062" s="113">
        <v>2021</v>
      </c>
      <c r="D7062" s="113" t="s">
        <v>122</v>
      </c>
      <c r="E7062" s="113" t="s">
        <v>126</v>
      </c>
      <c r="F7062" s="113" t="s">
        <v>200</v>
      </c>
      <c r="G7062" s="113">
        <v>6.6627660647153601E-4</v>
      </c>
    </row>
    <row r="7063" spans="1:7" x14ac:dyDescent="0.25">
      <c r="A7063" s="108" t="str">
        <f t="shared" si="110"/>
        <v>DK_2021_NATIONAL TOTAL_Hg</v>
      </c>
      <c r="B7063" s="113" t="s">
        <v>145</v>
      </c>
      <c r="C7063" s="113">
        <v>2021</v>
      </c>
      <c r="D7063" s="113" t="s">
        <v>122</v>
      </c>
      <c r="E7063" s="113" t="s">
        <v>127</v>
      </c>
      <c r="F7063" s="113" t="s">
        <v>200</v>
      </c>
      <c r="G7063" s="113">
        <v>2.3531992658750299E-4</v>
      </c>
    </row>
    <row r="7064" spans="1:7" x14ac:dyDescent="0.25">
      <c r="A7064" s="108" t="str">
        <f t="shared" si="110"/>
        <v>DK_2021_NATIONAL TOTAL_DIOX</v>
      </c>
      <c r="B7064" s="113" t="s">
        <v>145</v>
      </c>
      <c r="C7064" s="113">
        <v>2021</v>
      </c>
      <c r="D7064" s="113" t="s">
        <v>122</v>
      </c>
      <c r="E7064" s="113" t="s">
        <v>128</v>
      </c>
      <c r="F7064" s="113" t="s">
        <v>200</v>
      </c>
      <c r="G7064" s="150">
        <v>2.7196364609145601E-8</v>
      </c>
    </row>
    <row r="7065" spans="1:7" x14ac:dyDescent="0.25">
      <c r="A7065" s="108" t="str">
        <f t="shared" si="110"/>
        <v>DK_2021_NATIONAL TOTAL_PAH</v>
      </c>
      <c r="B7065" s="113" t="s">
        <v>145</v>
      </c>
      <c r="C7065" s="113">
        <v>2021</v>
      </c>
      <c r="D7065" s="113" t="s">
        <v>122</v>
      </c>
      <c r="E7065" s="113" t="s">
        <v>129</v>
      </c>
      <c r="F7065" s="113" t="s">
        <v>200</v>
      </c>
      <c r="G7065" s="113">
        <v>4.4678755599091499E-3</v>
      </c>
    </row>
    <row r="7066" spans="1:7" x14ac:dyDescent="0.25">
      <c r="A7066" s="108" t="str">
        <f t="shared" si="110"/>
        <v>DK_2021_NATIONAL TOTAL_HCB</v>
      </c>
      <c r="B7066" s="113" t="s">
        <v>145</v>
      </c>
      <c r="C7066" s="113">
        <v>2021</v>
      </c>
      <c r="D7066" s="113" t="s">
        <v>122</v>
      </c>
      <c r="E7066" s="113" t="s">
        <v>130</v>
      </c>
      <c r="F7066" s="113" t="s">
        <v>200</v>
      </c>
      <c r="G7066" s="150">
        <v>2.35149411160635E-6</v>
      </c>
    </row>
    <row r="7067" spans="1:7" x14ac:dyDescent="0.25">
      <c r="A7067" s="108" t="str">
        <f t="shared" si="110"/>
        <v>DK_2021_NATIONAL TOTAL_PCB</v>
      </c>
      <c r="B7067" s="113" t="s">
        <v>145</v>
      </c>
      <c r="C7067" s="113">
        <v>2021</v>
      </c>
      <c r="D7067" s="113" t="s">
        <v>122</v>
      </c>
      <c r="E7067" s="113" t="s">
        <v>259</v>
      </c>
      <c r="F7067" s="113" t="s">
        <v>200</v>
      </c>
      <c r="G7067" s="150">
        <v>4.3292867544135802E-7</v>
      </c>
    </row>
    <row r="7068" spans="1:7" x14ac:dyDescent="0.25">
      <c r="A7068" s="108" t="str">
        <f t="shared" si="110"/>
        <v>DK_2021_1A3(FS)_NOx</v>
      </c>
      <c r="B7068" s="113" t="s">
        <v>145</v>
      </c>
      <c r="C7068" s="113">
        <v>2021</v>
      </c>
      <c r="D7068" s="113" t="s">
        <v>132</v>
      </c>
      <c r="E7068" s="113" t="s">
        <v>199</v>
      </c>
      <c r="F7068" s="113" t="s">
        <v>200</v>
      </c>
      <c r="G7068" s="113">
        <v>22.430761957584298</v>
      </c>
    </row>
    <row r="7069" spans="1:7" x14ac:dyDescent="0.25">
      <c r="A7069" s="108" t="str">
        <f t="shared" si="110"/>
        <v>DK_2021_ADJUSTMENTS_NMVOC</v>
      </c>
      <c r="B7069" s="113" t="s">
        <v>145</v>
      </c>
      <c r="C7069" s="113">
        <v>2021</v>
      </c>
      <c r="D7069" s="113" t="s">
        <v>138</v>
      </c>
      <c r="E7069" s="113" t="s">
        <v>123</v>
      </c>
      <c r="F7069" s="113" t="s">
        <v>200</v>
      </c>
      <c r="G7069" s="113">
        <v>-24.414113929357399</v>
      </c>
    </row>
    <row r="7070" spans="1:7" x14ac:dyDescent="0.25">
      <c r="A7070" s="108" t="str">
        <f t="shared" si="110"/>
        <v>DK_2021_1A3(FS)_NMVOC</v>
      </c>
      <c r="B7070" s="113" t="s">
        <v>145</v>
      </c>
      <c r="C7070" s="113">
        <v>2021</v>
      </c>
      <c r="D7070" s="113" t="s">
        <v>132</v>
      </c>
      <c r="E7070" s="113" t="s">
        <v>123</v>
      </c>
      <c r="F7070" s="113" t="s">
        <v>200</v>
      </c>
      <c r="G7070" s="113">
        <v>4.7508305725328501</v>
      </c>
    </row>
    <row r="7071" spans="1:7" x14ac:dyDescent="0.25">
      <c r="A7071" s="108" t="str">
        <f t="shared" si="110"/>
        <v>DK_2021_1A3(FS)_SOx</v>
      </c>
      <c r="B7071" s="113" t="s">
        <v>145</v>
      </c>
      <c r="C7071" s="113">
        <v>2021</v>
      </c>
      <c r="D7071" s="113" t="s">
        <v>132</v>
      </c>
      <c r="E7071" s="113" t="s">
        <v>201</v>
      </c>
      <c r="F7071" s="113" t="s">
        <v>200</v>
      </c>
      <c r="G7071" s="113">
        <v>7.0257657701160103E-2</v>
      </c>
    </row>
    <row r="7072" spans="1:7" x14ac:dyDescent="0.25">
      <c r="A7072" s="108" t="str">
        <f t="shared" si="110"/>
        <v>DK_2021_1A3(FS)_NH3</v>
      </c>
      <c r="B7072" s="113" t="s">
        <v>145</v>
      </c>
      <c r="C7072" s="113">
        <v>2021</v>
      </c>
      <c r="D7072" s="113" t="s">
        <v>132</v>
      </c>
      <c r="E7072" s="113" t="s">
        <v>124</v>
      </c>
      <c r="F7072" s="113" t="s">
        <v>200</v>
      </c>
      <c r="G7072" s="113">
        <v>0.71012319968743098</v>
      </c>
    </row>
    <row r="7073" spans="1:7" x14ac:dyDescent="0.25">
      <c r="A7073" s="108" t="str">
        <f t="shared" si="110"/>
        <v>DK_2021_1A3(FS)_PM2.5</v>
      </c>
      <c r="B7073" s="113" t="s">
        <v>145</v>
      </c>
      <c r="C7073" s="113">
        <v>2021</v>
      </c>
      <c r="D7073" s="113" t="s">
        <v>132</v>
      </c>
      <c r="E7073" s="113" t="s">
        <v>203</v>
      </c>
      <c r="F7073" s="113" t="s">
        <v>200</v>
      </c>
      <c r="G7073" s="113">
        <v>1.2031478134240901</v>
      </c>
    </row>
    <row r="7074" spans="1:7" x14ac:dyDescent="0.25">
      <c r="A7074" s="108" t="str">
        <f t="shared" si="110"/>
        <v>DK_2021_3D_NOx</v>
      </c>
      <c r="B7074" s="113" t="s">
        <v>145</v>
      </c>
      <c r="C7074" s="113">
        <v>2021</v>
      </c>
      <c r="D7074" s="113" t="s">
        <v>206</v>
      </c>
      <c r="E7074" s="113" t="s">
        <v>199</v>
      </c>
      <c r="F7074" s="113" t="s">
        <v>200</v>
      </c>
      <c r="G7074" s="113">
        <v>18.347837560896199</v>
      </c>
    </row>
    <row r="7075" spans="1:7" x14ac:dyDescent="0.25">
      <c r="A7075" s="108" t="str">
        <f t="shared" si="110"/>
        <v>DK_2022_NATIONAL TOTAL_NOx</v>
      </c>
      <c r="B7075" s="113" t="s">
        <v>145</v>
      </c>
      <c r="C7075" s="113">
        <v>2022</v>
      </c>
      <c r="D7075" s="113" t="s">
        <v>122</v>
      </c>
      <c r="E7075" s="113" t="s">
        <v>199</v>
      </c>
      <c r="F7075" s="113" t="s">
        <v>200</v>
      </c>
      <c r="G7075" s="113">
        <v>86.825415697115304</v>
      </c>
    </row>
    <row r="7076" spans="1:7" x14ac:dyDescent="0.25">
      <c r="A7076" s="108" t="str">
        <f t="shared" si="110"/>
        <v>DK_2022_NATIONAL TOTAL_NMVOC</v>
      </c>
      <c r="B7076" s="113" t="s">
        <v>145</v>
      </c>
      <c r="C7076" s="113">
        <v>2022</v>
      </c>
      <c r="D7076" s="113" t="s">
        <v>122</v>
      </c>
      <c r="E7076" s="113" t="s">
        <v>123</v>
      </c>
      <c r="F7076" s="113" t="s">
        <v>200</v>
      </c>
      <c r="G7076" s="113">
        <v>118.45312257201699</v>
      </c>
    </row>
    <row r="7077" spans="1:7" x14ac:dyDescent="0.25">
      <c r="A7077" s="108" t="str">
        <f t="shared" si="110"/>
        <v>DK_2022_NATIONAL TOTAL_SOx</v>
      </c>
      <c r="B7077" s="113" t="s">
        <v>145</v>
      </c>
      <c r="C7077" s="113">
        <v>2022</v>
      </c>
      <c r="D7077" s="113" t="s">
        <v>122</v>
      </c>
      <c r="E7077" s="113" t="s">
        <v>201</v>
      </c>
      <c r="F7077" s="113" t="s">
        <v>200</v>
      </c>
      <c r="G7077" s="113">
        <v>8.1276677309368193</v>
      </c>
    </row>
    <row r="7078" spans="1:7" x14ac:dyDescent="0.25">
      <c r="A7078" s="108" t="str">
        <f t="shared" si="110"/>
        <v>DK_2022_NATIONAL TOTAL_NH3</v>
      </c>
      <c r="B7078" s="113" t="s">
        <v>145</v>
      </c>
      <c r="C7078" s="113">
        <v>2022</v>
      </c>
      <c r="D7078" s="113" t="s">
        <v>122</v>
      </c>
      <c r="E7078" s="113" t="s">
        <v>124</v>
      </c>
      <c r="F7078" s="113" t="s">
        <v>200</v>
      </c>
      <c r="G7078" s="113">
        <v>73.327875520712496</v>
      </c>
    </row>
    <row r="7079" spans="1:7" x14ac:dyDescent="0.25">
      <c r="A7079" s="108" t="str">
        <f t="shared" si="110"/>
        <v>DK_2022_NATIONAL TOTAL_PM2.5</v>
      </c>
      <c r="B7079" s="113" t="s">
        <v>145</v>
      </c>
      <c r="C7079" s="113">
        <v>2022</v>
      </c>
      <c r="D7079" s="113" t="s">
        <v>122</v>
      </c>
      <c r="E7079" s="113" t="s">
        <v>203</v>
      </c>
      <c r="F7079" s="113" t="s">
        <v>200</v>
      </c>
      <c r="G7079" s="113">
        <v>11.221043423674001</v>
      </c>
    </row>
    <row r="7080" spans="1:7" x14ac:dyDescent="0.25">
      <c r="A7080" s="108" t="str">
        <f t="shared" si="110"/>
        <v>DK_2022_NATIONAL TOTAL_Pb</v>
      </c>
      <c r="B7080" s="113" t="s">
        <v>145</v>
      </c>
      <c r="C7080" s="113">
        <v>2022</v>
      </c>
      <c r="D7080" s="113" t="s">
        <v>122</v>
      </c>
      <c r="E7080" s="113" t="s">
        <v>125</v>
      </c>
      <c r="F7080" s="113" t="s">
        <v>200</v>
      </c>
      <c r="G7080" s="113">
        <v>1.34638614498549E-2</v>
      </c>
    </row>
    <row r="7081" spans="1:7" x14ac:dyDescent="0.25">
      <c r="A7081" s="108" t="str">
        <f t="shared" si="110"/>
        <v>DK_2022_NATIONAL TOTAL_Cd</v>
      </c>
      <c r="B7081" s="113" t="s">
        <v>145</v>
      </c>
      <c r="C7081" s="113">
        <v>2022</v>
      </c>
      <c r="D7081" s="113" t="s">
        <v>122</v>
      </c>
      <c r="E7081" s="113" t="s">
        <v>126</v>
      </c>
      <c r="F7081" s="113" t="s">
        <v>200</v>
      </c>
      <c r="G7081" s="113">
        <v>5.7414851555964404E-4</v>
      </c>
    </row>
    <row r="7082" spans="1:7" x14ac:dyDescent="0.25">
      <c r="A7082" s="108" t="str">
        <f t="shared" si="110"/>
        <v>DK_2022_NATIONAL TOTAL_Hg</v>
      </c>
      <c r="B7082" s="113" t="s">
        <v>145</v>
      </c>
      <c r="C7082" s="113">
        <v>2022</v>
      </c>
      <c r="D7082" s="113" t="s">
        <v>122</v>
      </c>
      <c r="E7082" s="113" t="s">
        <v>127</v>
      </c>
      <c r="F7082" s="113" t="s">
        <v>200</v>
      </c>
      <c r="G7082" s="113">
        <v>2.5411374187872499E-4</v>
      </c>
    </row>
    <row r="7083" spans="1:7" x14ac:dyDescent="0.25">
      <c r="A7083" s="108" t="str">
        <f t="shared" si="110"/>
        <v>DK_2022_NATIONAL TOTAL_DIOX</v>
      </c>
      <c r="B7083" s="113" t="s">
        <v>145</v>
      </c>
      <c r="C7083" s="113">
        <v>2022</v>
      </c>
      <c r="D7083" s="113" t="s">
        <v>122</v>
      </c>
      <c r="E7083" s="113" t="s">
        <v>128</v>
      </c>
      <c r="F7083" s="113" t="s">
        <v>200</v>
      </c>
      <c r="G7083" s="150">
        <v>2.41468896560919E-8</v>
      </c>
    </row>
    <row r="7084" spans="1:7" x14ac:dyDescent="0.25">
      <c r="A7084" s="108" t="str">
        <f t="shared" si="110"/>
        <v>DK_2022_NATIONAL TOTAL_PAH</v>
      </c>
      <c r="B7084" s="113" t="s">
        <v>145</v>
      </c>
      <c r="C7084" s="113">
        <v>2022</v>
      </c>
      <c r="D7084" s="113" t="s">
        <v>122</v>
      </c>
      <c r="E7084" s="113" t="s">
        <v>129</v>
      </c>
      <c r="F7084" s="113" t="s">
        <v>200</v>
      </c>
      <c r="G7084" s="113">
        <v>4.2445979758646002E-3</v>
      </c>
    </row>
    <row r="7085" spans="1:7" x14ac:dyDescent="0.25">
      <c r="A7085" s="108" t="str">
        <f t="shared" si="110"/>
        <v>DK_2022_NATIONAL TOTAL_HCB</v>
      </c>
      <c r="B7085" s="113" t="s">
        <v>145</v>
      </c>
      <c r="C7085" s="113">
        <v>2022</v>
      </c>
      <c r="D7085" s="113" t="s">
        <v>122</v>
      </c>
      <c r="E7085" s="113" t="s">
        <v>130</v>
      </c>
      <c r="F7085" s="113" t="s">
        <v>200</v>
      </c>
      <c r="G7085" s="150">
        <v>2.2343183071877698E-6</v>
      </c>
    </row>
    <row r="7086" spans="1:7" x14ac:dyDescent="0.25">
      <c r="A7086" s="108" t="str">
        <f t="shared" si="110"/>
        <v>DK_2022_NATIONAL TOTAL_PCB</v>
      </c>
      <c r="B7086" s="113" t="s">
        <v>145</v>
      </c>
      <c r="C7086" s="113">
        <v>2022</v>
      </c>
      <c r="D7086" s="113" t="s">
        <v>122</v>
      </c>
      <c r="E7086" s="113" t="s">
        <v>259</v>
      </c>
      <c r="F7086" s="113" t="s">
        <v>200</v>
      </c>
      <c r="G7086" s="150">
        <v>4.0992898780422501E-7</v>
      </c>
    </row>
    <row r="7087" spans="1:7" x14ac:dyDescent="0.25">
      <c r="A7087" s="108" t="str">
        <f t="shared" si="110"/>
        <v>DK_2022_1A3(FS)_NOx</v>
      </c>
      <c r="B7087" s="113" t="s">
        <v>145</v>
      </c>
      <c r="C7087" s="113">
        <v>2022</v>
      </c>
      <c r="D7087" s="113" t="s">
        <v>132</v>
      </c>
      <c r="E7087" s="113" t="s">
        <v>199</v>
      </c>
      <c r="F7087" s="113" t="s">
        <v>200</v>
      </c>
      <c r="G7087" s="113">
        <v>20.837382444429899</v>
      </c>
    </row>
    <row r="7088" spans="1:7" x14ac:dyDescent="0.25">
      <c r="A7088" s="108" t="str">
        <f t="shared" si="110"/>
        <v>DK_2022_ADJUSTMENTS_NMVOC</v>
      </c>
      <c r="B7088" s="113" t="s">
        <v>145</v>
      </c>
      <c r="C7088" s="113">
        <v>2022</v>
      </c>
      <c r="D7088" s="113" t="s">
        <v>138</v>
      </c>
      <c r="E7088" s="113" t="s">
        <v>123</v>
      </c>
      <c r="F7088" s="113" t="s">
        <v>200</v>
      </c>
      <c r="G7088" s="113">
        <v>-24.020157224500501</v>
      </c>
    </row>
    <row r="7089" spans="1:7" x14ac:dyDescent="0.25">
      <c r="A7089" s="108" t="str">
        <f t="shared" si="110"/>
        <v>DK_2022_1A3(FS)_NMVOC</v>
      </c>
      <c r="B7089" s="113" t="s">
        <v>145</v>
      </c>
      <c r="C7089" s="113">
        <v>2022</v>
      </c>
      <c r="D7089" s="113" t="s">
        <v>132</v>
      </c>
      <c r="E7089" s="113" t="s">
        <v>123</v>
      </c>
      <c r="F7089" s="113" t="s">
        <v>200</v>
      </c>
      <c r="G7089" s="113">
        <v>4.4376284892556797</v>
      </c>
    </row>
    <row r="7090" spans="1:7" x14ac:dyDescent="0.25">
      <c r="A7090" s="108" t="str">
        <f t="shared" si="110"/>
        <v>DK_2022_1A3(FS)_SOx</v>
      </c>
      <c r="B7090" s="113" t="s">
        <v>145</v>
      </c>
      <c r="C7090" s="113">
        <v>2022</v>
      </c>
      <c r="D7090" s="113" t="s">
        <v>132</v>
      </c>
      <c r="E7090" s="113" t="s">
        <v>201</v>
      </c>
      <c r="F7090" s="113" t="s">
        <v>200</v>
      </c>
      <c r="G7090" s="113">
        <v>6.9865860737336499E-2</v>
      </c>
    </row>
    <row r="7091" spans="1:7" x14ac:dyDescent="0.25">
      <c r="A7091" s="108" t="str">
        <f t="shared" si="110"/>
        <v>DK_2022_1A3(FS)_NH3</v>
      </c>
      <c r="B7091" s="113" t="s">
        <v>145</v>
      </c>
      <c r="C7091" s="113">
        <v>2022</v>
      </c>
      <c r="D7091" s="113" t="s">
        <v>132</v>
      </c>
      <c r="E7091" s="113" t="s">
        <v>124</v>
      </c>
      <c r="F7091" s="113" t="s">
        <v>200</v>
      </c>
      <c r="G7091" s="113">
        <v>0.68830571456158796</v>
      </c>
    </row>
    <row r="7092" spans="1:7" x14ac:dyDescent="0.25">
      <c r="A7092" s="108" t="str">
        <f t="shared" si="110"/>
        <v>DK_2022_1A3(FS)_PM2.5</v>
      </c>
      <c r="B7092" s="113" t="s">
        <v>145</v>
      </c>
      <c r="C7092" s="113">
        <v>2022</v>
      </c>
      <c r="D7092" s="113" t="s">
        <v>132</v>
      </c>
      <c r="E7092" s="113" t="s">
        <v>203</v>
      </c>
      <c r="F7092" s="113" t="s">
        <v>200</v>
      </c>
      <c r="G7092" s="113">
        <v>1.1769317939092001</v>
      </c>
    </row>
    <row r="7093" spans="1:7" x14ac:dyDescent="0.25">
      <c r="A7093" s="108" t="str">
        <f t="shared" si="110"/>
        <v>DK_2022_3D_NOx</v>
      </c>
      <c r="B7093" s="113" t="s">
        <v>145</v>
      </c>
      <c r="C7093" s="113">
        <v>2022</v>
      </c>
      <c r="D7093" s="113" t="s">
        <v>206</v>
      </c>
      <c r="E7093" s="113" t="s">
        <v>199</v>
      </c>
      <c r="F7093" s="113" t="s">
        <v>200</v>
      </c>
      <c r="G7093" s="113">
        <v>18.3843493085479</v>
      </c>
    </row>
    <row r="7094" spans="1:7" x14ac:dyDescent="0.25">
      <c r="A7094" s="108" t="str">
        <f t="shared" si="110"/>
        <v>EE_1980_NATIONAL TOTAL_SOx</v>
      </c>
      <c r="B7094" s="113" t="s">
        <v>146</v>
      </c>
      <c r="C7094" s="113">
        <v>1980</v>
      </c>
      <c r="D7094" s="113" t="s">
        <v>122</v>
      </c>
      <c r="E7094" s="113" t="s">
        <v>201</v>
      </c>
      <c r="F7094" s="113" t="s">
        <v>200</v>
      </c>
      <c r="G7094" s="113">
        <v>287</v>
      </c>
    </row>
    <row r="7095" spans="1:7" x14ac:dyDescent="0.25">
      <c r="A7095" s="108" t="str">
        <f t="shared" si="110"/>
        <v>EE_1985_NATIONAL TOTAL_NMVOC</v>
      </c>
      <c r="B7095" s="113" t="s">
        <v>146</v>
      </c>
      <c r="C7095" s="113">
        <v>1985</v>
      </c>
      <c r="D7095" s="113" t="s">
        <v>122</v>
      </c>
      <c r="E7095" s="113" t="s">
        <v>123</v>
      </c>
      <c r="F7095" s="113" t="s">
        <v>200</v>
      </c>
      <c r="G7095" s="113">
        <v>81</v>
      </c>
    </row>
    <row r="7096" spans="1:7" x14ac:dyDescent="0.25">
      <c r="A7096" s="108" t="str">
        <f t="shared" si="110"/>
        <v>EE_1985_NATIONAL TOTAL_SOx</v>
      </c>
      <c r="B7096" s="113" t="s">
        <v>146</v>
      </c>
      <c r="C7096" s="113">
        <v>1985</v>
      </c>
      <c r="D7096" s="113" t="s">
        <v>122</v>
      </c>
      <c r="E7096" s="113" t="s">
        <v>201</v>
      </c>
      <c r="F7096" s="113" t="s">
        <v>200</v>
      </c>
      <c r="G7096" s="113">
        <v>254</v>
      </c>
    </row>
    <row r="7097" spans="1:7" x14ac:dyDescent="0.25">
      <c r="A7097" s="108" t="str">
        <f t="shared" si="110"/>
        <v>EE_1986_NATIONAL TOTAL_NMVOC</v>
      </c>
      <c r="B7097" s="113" t="s">
        <v>146</v>
      </c>
      <c r="C7097" s="113">
        <v>1986</v>
      </c>
      <c r="D7097" s="113" t="s">
        <v>122</v>
      </c>
      <c r="E7097" s="113" t="s">
        <v>123</v>
      </c>
      <c r="F7097" s="113" t="s">
        <v>200</v>
      </c>
      <c r="G7097" s="113">
        <v>83</v>
      </c>
    </row>
    <row r="7098" spans="1:7" x14ac:dyDescent="0.25">
      <c r="A7098" s="108" t="str">
        <f t="shared" si="110"/>
        <v>EE_1986_NATIONAL TOTAL_SOx</v>
      </c>
      <c r="B7098" s="113" t="s">
        <v>146</v>
      </c>
      <c r="C7098" s="113">
        <v>1986</v>
      </c>
      <c r="D7098" s="113" t="s">
        <v>122</v>
      </c>
      <c r="E7098" s="113" t="s">
        <v>201</v>
      </c>
      <c r="F7098" s="113" t="s">
        <v>200</v>
      </c>
      <c r="G7098" s="113">
        <v>256</v>
      </c>
    </row>
    <row r="7099" spans="1:7" x14ac:dyDescent="0.25">
      <c r="A7099" s="108" t="str">
        <f t="shared" si="110"/>
        <v>EE_1987_NATIONAL TOTAL_NOx</v>
      </c>
      <c r="B7099" s="113" t="s">
        <v>146</v>
      </c>
      <c r="C7099" s="113">
        <v>1987</v>
      </c>
      <c r="D7099" s="113" t="s">
        <v>122</v>
      </c>
      <c r="E7099" s="113" t="s">
        <v>199</v>
      </c>
      <c r="F7099" s="113" t="s">
        <v>200</v>
      </c>
      <c r="G7099" s="113">
        <v>70</v>
      </c>
    </row>
    <row r="7100" spans="1:7" x14ac:dyDescent="0.25">
      <c r="A7100" s="108" t="str">
        <f t="shared" si="110"/>
        <v>EE_1987_NATIONAL TOTAL_NMVOC</v>
      </c>
      <c r="B7100" s="113" t="s">
        <v>146</v>
      </c>
      <c r="C7100" s="113">
        <v>1987</v>
      </c>
      <c r="D7100" s="113" t="s">
        <v>122</v>
      </c>
      <c r="E7100" s="113" t="s">
        <v>123</v>
      </c>
      <c r="F7100" s="113" t="s">
        <v>200</v>
      </c>
      <c r="G7100" s="113">
        <v>83</v>
      </c>
    </row>
    <row r="7101" spans="1:7" x14ac:dyDescent="0.25">
      <c r="A7101" s="108" t="str">
        <f t="shared" si="110"/>
        <v>EE_1987_NATIONAL TOTAL_SOx</v>
      </c>
      <c r="B7101" s="113" t="s">
        <v>146</v>
      </c>
      <c r="C7101" s="113">
        <v>1987</v>
      </c>
      <c r="D7101" s="113" t="s">
        <v>122</v>
      </c>
      <c r="E7101" s="113" t="s">
        <v>201</v>
      </c>
      <c r="F7101" s="113" t="s">
        <v>200</v>
      </c>
      <c r="G7101" s="113">
        <v>255</v>
      </c>
    </row>
    <row r="7102" spans="1:7" x14ac:dyDescent="0.25">
      <c r="A7102" s="108" t="str">
        <f t="shared" si="110"/>
        <v>EE_1988_NATIONAL TOTAL_NOx</v>
      </c>
      <c r="B7102" s="113" t="s">
        <v>146</v>
      </c>
      <c r="C7102" s="113">
        <v>1988</v>
      </c>
      <c r="D7102" s="113" t="s">
        <v>122</v>
      </c>
      <c r="E7102" s="113" t="s">
        <v>199</v>
      </c>
      <c r="F7102" s="113" t="s">
        <v>200</v>
      </c>
      <c r="G7102" s="113">
        <v>70</v>
      </c>
    </row>
    <row r="7103" spans="1:7" x14ac:dyDescent="0.25">
      <c r="A7103" s="108" t="str">
        <f t="shared" si="110"/>
        <v>EE_1988_NATIONAL TOTAL_NMVOC</v>
      </c>
      <c r="B7103" s="113" t="s">
        <v>146</v>
      </c>
      <c r="C7103" s="113">
        <v>1988</v>
      </c>
      <c r="D7103" s="113" t="s">
        <v>122</v>
      </c>
      <c r="E7103" s="113" t="s">
        <v>123</v>
      </c>
      <c r="F7103" s="113" t="s">
        <v>200</v>
      </c>
      <c r="G7103" s="113">
        <v>84</v>
      </c>
    </row>
    <row r="7104" spans="1:7" x14ac:dyDescent="0.25">
      <c r="A7104" s="108" t="str">
        <f t="shared" si="110"/>
        <v>EE_1988_NATIONAL TOTAL_SOx</v>
      </c>
      <c r="B7104" s="113" t="s">
        <v>146</v>
      </c>
      <c r="C7104" s="113">
        <v>1988</v>
      </c>
      <c r="D7104" s="113" t="s">
        <v>122</v>
      </c>
      <c r="E7104" s="113" t="s">
        <v>201</v>
      </c>
      <c r="F7104" s="113" t="s">
        <v>200</v>
      </c>
      <c r="G7104" s="113">
        <v>254</v>
      </c>
    </row>
    <row r="7105" spans="1:7" x14ac:dyDescent="0.25">
      <c r="A7105" s="108" t="str">
        <f t="shared" si="110"/>
        <v>EE_1989_NATIONAL TOTAL_NOx</v>
      </c>
      <c r="B7105" s="113" t="s">
        <v>146</v>
      </c>
      <c r="C7105" s="113">
        <v>1989</v>
      </c>
      <c r="D7105" s="113" t="s">
        <v>122</v>
      </c>
      <c r="E7105" s="113" t="s">
        <v>199</v>
      </c>
      <c r="F7105" s="113" t="s">
        <v>200</v>
      </c>
      <c r="G7105" s="113">
        <v>69</v>
      </c>
    </row>
    <row r="7106" spans="1:7" x14ac:dyDescent="0.25">
      <c r="A7106" s="108" t="str">
        <f t="shared" ref="A7106:A7169" si="111">CONCATENATE(B7106,"_",C7106,"_",D7106,"_",E7106)</f>
        <v>EE_1989_NATIONAL TOTAL_NMVOC</v>
      </c>
      <c r="B7106" s="113" t="s">
        <v>146</v>
      </c>
      <c r="C7106" s="113">
        <v>1989</v>
      </c>
      <c r="D7106" s="113" t="s">
        <v>122</v>
      </c>
      <c r="E7106" s="113" t="s">
        <v>123</v>
      </c>
      <c r="F7106" s="113" t="s">
        <v>200</v>
      </c>
      <c r="G7106" s="113">
        <v>87</v>
      </c>
    </row>
    <row r="7107" spans="1:7" x14ac:dyDescent="0.25">
      <c r="A7107" s="108" t="str">
        <f t="shared" si="111"/>
        <v>EE_1989_NATIONAL TOTAL_SOx</v>
      </c>
      <c r="B7107" s="113" t="s">
        <v>146</v>
      </c>
      <c r="C7107" s="113">
        <v>1989</v>
      </c>
      <c r="D7107" s="113" t="s">
        <v>122</v>
      </c>
      <c r="E7107" s="113" t="s">
        <v>201</v>
      </c>
      <c r="F7107" s="113" t="s">
        <v>200</v>
      </c>
      <c r="G7107" s="113">
        <v>254</v>
      </c>
    </row>
    <row r="7108" spans="1:7" x14ac:dyDescent="0.25">
      <c r="A7108" s="108" t="str">
        <f t="shared" si="111"/>
        <v>EE_1990_NATIONAL TOTAL_NOx</v>
      </c>
      <c r="B7108" s="113" t="s">
        <v>146</v>
      </c>
      <c r="C7108" s="113">
        <v>1990</v>
      </c>
      <c r="D7108" s="113" t="s">
        <v>122</v>
      </c>
      <c r="E7108" s="113" t="s">
        <v>199</v>
      </c>
      <c r="F7108" s="113" t="s">
        <v>200</v>
      </c>
      <c r="G7108" s="113">
        <v>74.716293311071396</v>
      </c>
    </row>
    <row r="7109" spans="1:7" x14ac:dyDescent="0.25">
      <c r="A7109" s="108" t="str">
        <f t="shared" si="111"/>
        <v>EE_1990_NATIONAL TOTAL_NMVOC</v>
      </c>
      <c r="B7109" s="113" t="s">
        <v>146</v>
      </c>
      <c r="C7109" s="113">
        <v>1990</v>
      </c>
      <c r="D7109" s="113" t="s">
        <v>122</v>
      </c>
      <c r="E7109" s="113" t="s">
        <v>123</v>
      </c>
      <c r="F7109" s="113" t="s">
        <v>200</v>
      </c>
      <c r="G7109" s="113">
        <v>64.443542893510994</v>
      </c>
    </row>
    <row r="7110" spans="1:7" x14ac:dyDescent="0.25">
      <c r="A7110" s="108" t="str">
        <f t="shared" si="111"/>
        <v>EE_1990_NATIONAL TOTAL_SOx</v>
      </c>
      <c r="B7110" s="113" t="s">
        <v>146</v>
      </c>
      <c r="C7110" s="113">
        <v>1990</v>
      </c>
      <c r="D7110" s="113" t="s">
        <v>122</v>
      </c>
      <c r="E7110" s="113" t="s">
        <v>201</v>
      </c>
      <c r="F7110" s="113" t="s">
        <v>200</v>
      </c>
      <c r="G7110" s="113">
        <v>279.01957644470599</v>
      </c>
    </row>
    <row r="7111" spans="1:7" x14ac:dyDescent="0.25">
      <c r="A7111" s="108" t="str">
        <f t="shared" si="111"/>
        <v>EE_1990_NATIONAL TOTAL_NH3</v>
      </c>
      <c r="B7111" s="113" t="s">
        <v>146</v>
      </c>
      <c r="C7111" s="113">
        <v>1990</v>
      </c>
      <c r="D7111" s="113" t="s">
        <v>122</v>
      </c>
      <c r="E7111" s="113" t="s">
        <v>124</v>
      </c>
      <c r="F7111" s="113" t="s">
        <v>200</v>
      </c>
      <c r="G7111" s="113">
        <v>22.419869623479499</v>
      </c>
    </row>
    <row r="7112" spans="1:7" x14ac:dyDescent="0.25">
      <c r="A7112" s="108" t="str">
        <f t="shared" si="111"/>
        <v>EE_1990_NATIONAL TOTAL_Pb</v>
      </c>
      <c r="B7112" s="113" t="s">
        <v>146</v>
      </c>
      <c r="C7112" s="113">
        <v>1990</v>
      </c>
      <c r="D7112" s="113" t="s">
        <v>122</v>
      </c>
      <c r="E7112" s="113" t="s">
        <v>125</v>
      </c>
      <c r="F7112" s="113" t="s">
        <v>200</v>
      </c>
      <c r="G7112" s="113">
        <v>0.20170571787196601</v>
      </c>
    </row>
    <row r="7113" spans="1:7" x14ac:dyDescent="0.25">
      <c r="A7113" s="108" t="str">
        <f t="shared" si="111"/>
        <v>EE_1990_NATIONAL TOTAL_Cd</v>
      </c>
      <c r="B7113" s="113" t="s">
        <v>146</v>
      </c>
      <c r="C7113" s="113">
        <v>1990</v>
      </c>
      <c r="D7113" s="113" t="s">
        <v>122</v>
      </c>
      <c r="E7113" s="113" t="s">
        <v>126</v>
      </c>
      <c r="F7113" s="113" t="s">
        <v>200</v>
      </c>
      <c r="G7113" s="113">
        <v>4.4569752255444704E-3</v>
      </c>
    </row>
    <row r="7114" spans="1:7" x14ac:dyDescent="0.25">
      <c r="A7114" s="108" t="str">
        <f t="shared" si="111"/>
        <v>EE_1990_NATIONAL TOTAL_Hg</v>
      </c>
      <c r="B7114" s="113" t="s">
        <v>146</v>
      </c>
      <c r="C7114" s="113">
        <v>1990</v>
      </c>
      <c r="D7114" s="113" t="s">
        <v>122</v>
      </c>
      <c r="E7114" s="113" t="s">
        <v>127</v>
      </c>
      <c r="F7114" s="113" t="s">
        <v>200</v>
      </c>
      <c r="G7114" s="113">
        <v>1.20929814393447E-3</v>
      </c>
    </row>
    <row r="7115" spans="1:7" x14ac:dyDescent="0.25">
      <c r="A7115" s="108" t="str">
        <f t="shared" si="111"/>
        <v>EE_1990_NATIONAL TOTAL_DIOX</v>
      </c>
      <c r="B7115" s="113" t="s">
        <v>146</v>
      </c>
      <c r="C7115" s="113">
        <v>1990</v>
      </c>
      <c r="D7115" s="113" t="s">
        <v>122</v>
      </c>
      <c r="E7115" s="113" t="s">
        <v>128</v>
      </c>
      <c r="F7115" s="113" t="s">
        <v>200</v>
      </c>
      <c r="G7115" s="150">
        <v>1.1038223523E-8</v>
      </c>
    </row>
    <row r="7116" spans="1:7" x14ac:dyDescent="0.25">
      <c r="A7116" s="108" t="str">
        <f t="shared" si="111"/>
        <v>EE_1990_NATIONAL TOTAL_PAH</v>
      </c>
      <c r="B7116" s="113" t="s">
        <v>146</v>
      </c>
      <c r="C7116" s="113">
        <v>1990</v>
      </c>
      <c r="D7116" s="113" t="s">
        <v>122</v>
      </c>
      <c r="E7116" s="113" t="s">
        <v>129</v>
      </c>
      <c r="F7116" s="113" t="s">
        <v>200</v>
      </c>
      <c r="G7116" s="113">
        <v>9.8582720897147005E-3</v>
      </c>
    </row>
    <row r="7117" spans="1:7" x14ac:dyDescent="0.25">
      <c r="A7117" s="108" t="str">
        <f t="shared" si="111"/>
        <v>EE_1990_NATIONAL TOTAL_HCB</v>
      </c>
      <c r="B7117" s="113" t="s">
        <v>146</v>
      </c>
      <c r="C7117" s="113">
        <v>1990</v>
      </c>
      <c r="D7117" s="113" t="s">
        <v>122</v>
      </c>
      <c r="E7117" s="113" t="s">
        <v>130</v>
      </c>
      <c r="F7117" s="113" t="s">
        <v>200</v>
      </c>
      <c r="G7117" s="150">
        <v>5.4357473290000004E-7</v>
      </c>
    </row>
    <row r="7118" spans="1:7" x14ac:dyDescent="0.25">
      <c r="A7118" s="108" t="str">
        <f t="shared" si="111"/>
        <v>EE_1990_NATIONAL TOTAL_PCB</v>
      </c>
      <c r="B7118" s="113" t="s">
        <v>146</v>
      </c>
      <c r="C7118" s="113">
        <v>1990</v>
      </c>
      <c r="D7118" s="113" t="s">
        <v>122</v>
      </c>
      <c r="E7118" s="113" t="s">
        <v>259</v>
      </c>
      <c r="F7118" s="113" t="s">
        <v>200</v>
      </c>
      <c r="G7118" s="150">
        <v>4.8837580937E-6</v>
      </c>
    </row>
    <row r="7119" spans="1:7" x14ac:dyDescent="0.25">
      <c r="A7119" s="108" t="str">
        <f t="shared" si="111"/>
        <v>EE_1990_1A3(FS)_NOx</v>
      </c>
      <c r="B7119" s="113" t="s">
        <v>146</v>
      </c>
      <c r="C7119" s="113">
        <v>1990</v>
      </c>
      <c r="D7119" s="113" t="s">
        <v>132</v>
      </c>
      <c r="E7119" s="113" t="s">
        <v>199</v>
      </c>
      <c r="F7119" s="113" t="s">
        <v>200</v>
      </c>
      <c r="G7119" s="113">
        <v>25.525704311071401</v>
      </c>
    </row>
    <row r="7120" spans="1:7" x14ac:dyDescent="0.25">
      <c r="A7120" s="108" t="str">
        <f t="shared" si="111"/>
        <v>EE_1990_1A3(FS)_NMVOC</v>
      </c>
      <c r="B7120" s="113" t="s">
        <v>146</v>
      </c>
      <c r="C7120" s="113">
        <v>1990</v>
      </c>
      <c r="D7120" s="113" t="s">
        <v>132</v>
      </c>
      <c r="E7120" s="113" t="s">
        <v>123</v>
      </c>
      <c r="F7120" s="113" t="s">
        <v>200</v>
      </c>
      <c r="G7120" s="113">
        <v>17.410440893511002</v>
      </c>
    </row>
    <row r="7121" spans="1:7" x14ac:dyDescent="0.25">
      <c r="A7121" s="108" t="str">
        <f t="shared" si="111"/>
        <v>EE_1990_1A3(FS)_SOx</v>
      </c>
      <c r="B7121" s="113" t="s">
        <v>146</v>
      </c>
      <c r="C7121" s="113">
        <v>1990</v>
      </c>
      <c r="D7121" s="113" t="s">
        <v>132</v>
      </c>
      <c r="E7121" s="113" t="s">
        <v>201</v>
      </c>
      <c r="F7121" s="113" t="s">
        <v>200</v>
      </c>
      <c r="G7121" s="113">
        <v>3.2126604447062199</v>
      </c>
    </row>
    <row r="7122" spans="1:7" x14ac:dyDescent="0.25">
      <c r="A7122" s="108" t="str">
        <f t="shared" si="111"/>
        <v>EE_1990_1A3(FS)_NH3</v>
      </c>
      <c r="B7122" s="113" t="s">
        <v>146</v>
      </c>
      <c r="C7122" s="113">
        <v>1990</v>
      </c>
      <c r="D7122" s="113" t="s">
        <v>132</v>
      </c>
      <c r="E7122" s="113" t="s">
        <v>124</v>
      </c>
      <c r="F7122" s="113" t="s">
        <v>200</v>
      </c>
      <c r="G7122" s="113">
        <v>1.6022623479454899E-2</v>
      </c>
    </row>
    <row r="7123" spans="1:7" x14ac:dyDescent="0.25">
      <c r="A7123" s="108" t="str">
        <f t="shared" si="111"/>
        <v>EE_1990_3D_NOx</v>
      </c>
      <c r="B7123" s="113" t="s">
        <v>146</v>
      </c>
      <c r="C7123" s="113">
        <v>1990</v>
      </c>
      <c r="D7123" s="113" t="s">
        <v>206</v>
      </c>
      <c r="E7123" s="113" t="s">
        <v>199</v>
      </c>
      <c r="F7123" s="113" t="s">
        <v>200</v>
      </c>
      <c r="G7123" s="113">
        <v>4.6174280000000003</v>
      </c>
    </row>
    <row r="7124" spans="1:7" x14ac:dyDescent="0.25">
      <c r="A7124" s="108" t="str">
        <f t="shared" si="111"/>
        <v>EE_1991_NATIONAL TOTAL_NOx</v>
      </c>
      <c r="B7124" s="113" t="s">
        <v>146</v>
      </c>
      <c r="C7124" s="113">
        <v>1991</v>
      </c>
      <c r="D7124" s="113" t="s">
        <v>122</v>
      </c>
      <c r="E7124" s="113" t="s">
        <v>199</v>
      </c>
      <c r="F7124" s="113" t="s">
        <v>200</v>
      </c>
      <c r="G7124" s="113">
        <v>66.742553659086198</v>
      </c>
    </row>
    <row r="7125" spans="1:7" x14ac:dyDescent="0.25">
      <c r="A7125" s="108" t="str">
        <f t="shared" si="111"/>
        <v>EE_1991_NATIONAL TOTAL_NMVOC</v>
      </c>
      <c r="B7125" s="113" t="s">
        <v>146</v>
      </c>
      <c r="C7125" s="113">
        <v>1991</v>
      </c>
      <c r="D7125" s="113" t="s">
        <v>122</v>
      </c>
      <c r="E7125" s="113" t="s">
        <v>123</v>
      </c>
      <c r="F7125" s="113" t="s">
        <v>200</v>
      </c>
      <c r="G7125" s="113">
        <v>61.5089123302416</v>
      </c>
    </row>
    <row r="7126" spans="1:7" x14ac:dyDescent="0.25">
      <c r="A7126" s="108" t="str">
        <f t="shared" si="111"/>
        <v>EE_1991_NATIONAL TOTAL_SOx</v>
      </c>
      <c r="B7126" s="113" t="s">
        <v>146</v>
      </c>
      <c r="C7126" s="113">
        <v>1991</v>
      </c>
      <c r="D7126" s="113" t="s">
        <v>122</v>
      </c>
      <c r="E7126" s="113" t="s">
        <v>201</v>
      </c>
      <c r="F7126" s="113" t="s">
        <v>200</v>
      </c>
      <c r="G7126" s="113">
        <v>252.997610023048</v>
      </c>
    </row>
    <row r="7127" spans="1:7" x14ac:dyDescent="0.25">
      <c r="A7127" s="108" t="str">
        <f t="shared" si="111"/>
        <v>EE_1991_NATIONAL TOTAL_NH3</v>
      </c>
      <c r="B7127" s="113" t="s">
        <v>146</v>
      </c>
      <c r="C7127" s="113">
        <v>1991</v>
      </c>
      <c r="D7127" s="113" t="s">
        <v>122</v>
      </c>
      <c r="E7127" s="113" t="s">
        <v>124</v>
      </c>
      <c r="F7127" s="113" t="s">
        <v>200</v>
      </c>
      <c r="G7127" s="113">
        <v>20.233046421393901</v>
      </c>
    </row>
    <row r="7128" spans="1:7" x14ac:dyDescent="0.25">
      <c r="A7128" s="108" t="str">
        <f t="shared" si="111"/>
        <v>EE_1991_NATIONAL TOTAL_Pb</v>
      </c>
      <c r="B7128" s="113" t="s">
        <v>146</v>
      </c>
      <c r="C7128" s="113">
        <v>1991</v>
      </c>
      <c r="D7128" s="113" t="s">
        <v>122</v>
      </c>
      <c r="E7128" s="113" t="s">
        <v>125</v>
      </c>
      <c r="F7128" s="113" t="s">
        <v>200</v>
      </c>
      <c r="G7128" s="113">
        <v>0.18439056856660099</v>
      </c>
    </row>
    <row r="7129" spans="1:7" x14ac:dyDescent="0.25">
      <c r="A7129" s="108" t="str">
        <f t="shared" si="111"/>
        <v>EE_1991_NATIONAL TOTAL_Cd</v>
      </c>
      <c r="B7129" s="113" t="s">
        <v>146</v>
      </c>
      <c r="C7129" s="113">
        <v>1991</v>
      </c>
      <c r="D7129" s="113" t="s">
        <v>122</v>
      </c>
      <c r="E7129" s="113" t="s">
        <v>126</v>
      </c>
      <c r="F7129" s="113" t="s">
        <v>200</v>
      </c>
      <c r="G7129" s="113">
        <v>4.2683440219022997E-3</v>
      </c>
    </row>
    <row r="7130" spans="1:7" x14ac:dyDescent="0.25">
      <c r="A7130" s="108" t="str">
        <f t="shared" si="111"/>
        <v>EE_1991_NATIONAL TOTAL_Hg</v>
      </c>
      <c r="B7130" s="113" t="s">
        <v>146</v>
      </c>
      <c r="C7130" s="113">
        <v>1991</v>
      </c>
      <c r="D7130" s="113" t="s">
        <v>122</v>
      </c>
      <c r="E7130" s="113" t="s">
        <v>127</v>
      </c>
      <c r="F7130" s="113" t="s">
        <v>200</v>
      </c>
      <c r="G7130" s="113">
        <v>1.09328378525026E-3</v>
      </c>
    </row>
    <row r="7131" spans="1:7" x14ac:dyDescent="0.25">
      <c r="A7131" s="108" t="str">
        <f t="shared" si="111"/>
        <v>EE_1991_NATIONAL TOTAL_DIOX</v>
      </c>
      <c r="B7131" s="113" t="s">
        <v>146</v>
      </c>
      <c r="C7131" s="113">
        <v>1991</v>
      </c>
      <c r="D7131" s="113" t="s">
        <v>122</v>
      </c>
      <c r="E7131" s="113" t="s">
        <v>128</v>
      </c>
      <c r="F7131" s="113" t="s">
        <v>200</v>
      </c>
      <c r="G7131" s="150">
        <v>1.0915548838000001E-8</v>
      </c>
    </row>
    <row r="7132" spans="1:7" x14ac:dyDescent="0.25">
      <c r="A7132" s="108" t="str">
        <f t="shared" si="111"/>
        <v>EE_1991_NATIONAL TOTAL_PAH</v>
      </c>
      <c r="B7132" s="113" t="s">
        <v>146</v>
      </c>
      <c r="C7132" s="113">
        <v>1991</v>
      </c>
      <c r="D7132" s="113" t="s">
        <v>122</v>
      </c>
      <c r="E7132" s="113" t="s">
        <v>129</v>
      </c>
      <c r="F7132" s="113" t="s">
        <v>200</v>
      </c>
      <c r="G7132" s="113">
        <v>9.8167952337984993E-3</v>
      </c>
    </row>
    <row r="7133" spans="1:7" x14ac:dyDescent="0.25">
      <c r="A7133" s="108" t="str">
        <f t="shared" si="111"/>
        <v>EE_1991_NATIONAL TOTAL_HCB</v>
      </c>
      <c r="B7133" s="113" t="s">
        <v>146</v>
      </c>
      <c r="C7133" s="113">
        <v>1991</v>
      </c>
      <c r="D7133" s="113" t="s">
        <v>122</v>
      </c>
      <c r="E7133" s="113" t="s">
        <v>130</v>
      </c>
      <c r="F7133" s="113" t="s">
        <v>200</v>
      </c>
      <c r="G7133" s="150">
        <v>5.301085807E-7</v>
      </c>
    </row>
    <row r="7134" spans="1:7" x14ac:dyDescent="0.25">
      <c r="A7134" s="108" t="str">
        <f t="shared" si="111"/>
        <v>EE_1991_NATIONAL TOTAL_PCB</v>
      </c>
      <c r="B7134" s="113" t="s">
        <v>146</v>
      </c>
      <c r="C7134" s="113">
        <v>1991</v>
      </c>
      <c r="D7134" s="113" t="s">
        <v>122</v>
      </c>
      <c r="E7134" s="113" t="s">
        <v>259</v>
      </c>
      <c r="F7134" s="113" t="s">
        <v>200</v>
      </c>
      <c r="G7134" s="150">
        <v>4.7537571560000001E-6</v>
      </c>
    </row>
    <row r="7135" spans="1:7" x14ac:dyDescent="0.25">
      <c r="A7135" s="108" t="str">
        <f t="shared" si="111"/>
        <v>EE_1991_1A3(FS)_NOx</v>
      </c>
      <c r="B7135" s="113" t="s">
        <v>146</v>
      </c>
      <c r="C7135" s="113">
        <v>1991</v>
      </c>
      <c r="D7135" s="113" t="s">
        <v>132</v>
      </c>
      <c r="E7135" s="113" t="s">
        <v>199</v>
      </c>
      <c r="F7135" s="113" t="s">
        <v>200</v>
      </c>
      <c r="G7135" s="113">
        <v>23.148481659086201</v>
      </c>
    </row>
    <row r="7136" spans="1:7" x14ac:dyDescent="0.25">
      <c r="A7136" s="108" t="str">
        <f t="shared" si="111"/>
        <v>EE_1991_1A3(FS)_NMVOC</v>
      </c>
      <c r="B7136" s="113" t="s">
        <v>146</v>
      </c>
      <c r="C7136" s="113">
        <v>1991</v>
      </c>
      <c r="D7136" s="113" t="s">
        <v>132</v>
      </c>
      <c r="E7136" s="113" t="s">
        <v>123</v>
      </c>
      <c r="F7136" s="113" t="s">
        <v>200</v>
      </c>
      <c r="G7136" s="113">
        <v>16.756348830241599</v>
      </c>
    </row>
    <row r="7137" spans="1:7" x14ac:dyDescent="0.25">
      <c r="A7137" s="108" t="str">
        <f t="shared" si="111"/>
        <v>EE_1991_1A3(FS)_SOx</v>
      </c>
      <c r="B7137" s="113" t="s">
        <v>146</v>
      </c>
      <c r="C7137" s="113">
        <v>1991</v>
      </c>
      <c r="D7137" s="113" t="s">
        <v>132</v>
      </c>
      <c r="E7137" s="113" t="s">
        <v>201</v>
      </c>
      <c r="F7137" s="113" t="s">
        <v>200</v>
      </c>
      <c r="G7137" s="113">
        <v>2.9226690230480101</v>
      </c>
    </row>
    <row r="7138" spans="1:7" x14ac:dyDescent="0.25">
      <c r="A7138" s="108" t="str">
        <f t="shared" si="111"/>
        <v>EE_1991_1A3(FS)_NH3</v>
      </c>
      <c r="B7138" s="113" t="s">
        <v>146</v>
      </c>
      <c r="C7138" s="113">
        <v>1991</v>
      </c>
      <c r="D7138" s="113" t="s">
        <v>132</v>
      </c>
      <c r="E7138" s="113" t="s">
        <v>124</v>
      </c>
      <c r="F7138" s="113" t="s">
        <v>200</v>
      </c>
      <c r="G7138" s="113">
        <v>1.50434213939222E-2</v>
      </c>
    </row>
    <row r="7139" spans="1:7" x14ac:dyDescent="0.25">
      <c r="A7139" s="108" t="str">
        <f t="shared" si="111"/>
        <v>EE_1991_3D_NOx</v>
      </c>
      <c r="B7139" s="113" t="s">
        <v>146</v>
      </c>
      <c r="C7139" s="113">
        <v>1991</v>
      </c>
      <c r="D7139" s="113" t="s">
        <v>206</v>
      </c>
      <c r="E7139" s="113" t="s">
        <v>199</v>
      </c>
      <c r="F7139" s="113" t="s">
        <v>200</v>
      </c>
      <c r="G7139" s="113">
        <v>3.9730409999999998</v>
      </c>
    </row>
    <row r="7140" spans="1:7" x14ac:dyDescent="0.25">
      <c r="A7140" s="108" t="str">
        <f t="shared" si="111"/>
        <v>EE_1992_NATIONAL TOTAL_NOx</v>
      </c>
      <c r="B7140" s="113" t="s">
        <v>146</v>
      </c>
      <c r="C7140" s="113">
        <v>1992</v>
      </c>
      <c r="D7140" s="113" t="s">
        <v>122</v>
      </c>
      <c r="E7140" s="113" t="s">
        <v>199</v>
      </c>
      <c r="F7140" s="113" t="s">
        <v>200</v>
      </c>
      <c r="G7140" s="113">
        <v>45.103043882176102</v>
      </c>
    </row>
    <row r="7141" spans="1:7" x14ac:dyDescent="0.25">
      <c r="A7141" s="108" t="str">
        <f t="shared" si="111"/>
        <v>EE_1992_NATIONAL TOTAL_NMVOC</v>
      </c>
      <c r="B7141" s="113" t="s">
        <v>146</v>
      </c>
      <c r="C7141" s="113">
        <v>1992</v>
      </c>
      <c r="D7141" s="113" t="s">
        <v>122</v>
      </c>
      <c r="E7141" s="113" t="s">
        <v>123</v>
      </c>
      <c r="F7141" s="113" t="s">
        <v>200</v>
      </c>
      <c r="G7141" s="113">
        <v>42.092991266440301</v>
      </c>
    </row>
    <row r="7142" spans="1:7" x14ac:dyDescent="0.25">
      <c r="A7142" s="108" t="str">
        <f t="shared" si="111"/>
        <v>EE_1992_NATIONAL TOTAL_SOx</v>
      </c>
      <c r="B7142" s="113" t="s">
        <v>146</v>
      </c>
      <c r="C7142" s="113">
        <v>1992</v>
      </c>
      <c r="D7142" s="113" t="s">
        <v>122</v>
      </c>
      <c r="E7142" s="113" t="s">
        <v>201</v>
      </c>
      <c r="F7142" s="113" t="s">
        <v>200</v>
      </c>
      <c r="G7142" s="113">
        <v>193.17037899981199</v>
      </c>
    </row>
    <row r="7143" spans="1:7" x14ac:dyDescent="0.25">
      <c r="A7143" s="108" t="str">
        <f t="shared" si="111"/>
        <v>EE_1992_NATIONAL TOTAL_NH3</v>
      </c>
      <c r="B7143" s="113" t="s">
        <v>146</v>
      </c>
      <c r="C7143" s="113">
        <v>1992</v>
      </c>
      <c r="D7143" s="113" t="s">
        <v>122</v>
      </c>
      <c r="E7143" s="113" t="s">
        <v>124</v>
      </c>
      <c r="F7143" s="113" t="s">
        <v>200</v>
      </c>
      <c r="G7143" s="113">
        <v>17.706609290159101</v>
      </c>
    </row>
    <row r="7144" spans="1:7" x14ac:dyDescent="0.25">
      <c r="A7144" s="108" t="str">
        <f t="shared" si="111"/>
        <v>EE_1992_NATIONAL TOTAL_Pb</v>
      </c>
      <c r="B7144" s="113" t="s">
        <v>146</v>
      </c>
      <c r="C7144" s="113">
        <v>1992</v>
      </c>
      <c r="D7144" s="113" t="s">
        <v>122</v>
      </c>
      <c r="E7144" s="113" t="s">
        <v>125</v>
      </c>
      <c r="F7144" s="113" t="s">
        <v>200</v>
      </c>
      <c r="G7144" s="113">
        <v>0.120495589116453</v>
      </c>
    </row>
    <row r="7145" spans="1:7" x14ac:dyDescent="0.25">
      <c r="A7145" s="108" t="str">
        <f t="shared" si="111"/>
        <v>EE_1992_NATIONAL TOTAL_Cd</v>
      </c>
      <c r="B7145" s="113" t="s">
        <v>146</v>
      </c>
      <c r="C7145" s="113">
        <v>1992</v>
      </c>
      <c r="D7145" s="113" t="s">
        <v>122</v>
      </c>
      <c r="E7145" s="113" t="s">
        <v>126</v>
      </c>
      <c r="F7145" s="113" t="s">
        <v>200</v>
      </c>
      <c r="G7145" s="113">
        <v>3.06363474162882E-3</v>
      </c>
    </row>
    <row r="7146" spans="1:7" x14ac:dyDescent="0.25">
      <c r="A7146" s="108" t="str">
        <f t="shared" si="111"/>
        <v>EE_1992_NATIONAL TOTAL_Hg</v>
      </c>
      <c r="B7146" s="113" t="s">
        <v>146</v>
      </c>
      <c r="C7146" s="113">
        <v>1992</v>
      </c>
      <c r="D7146" s="113" t="s">
        <v>122</v>
      </c>
      <c r="E7146" s="113" t="s">
        <v>127</v>
      </c>
      <c r="F7146" s="113" t="s">
        <v>200</v>
      </c>
      <c r="G7146" s="113">
        <v>8.9125145028523295E-4</v>
      </c>
    </row>
    <row r="7147" spans="1:7" x14ac:dyDescent="0.25">
      <c r="A7147" s="108" t="str">
        <f t="shared" si="111"/>
        <v>EE_1992_NATIONAL TOTAL_DIOX</v>
      </c>
      <c r="B7147" s="113" t="s">
        <v>146</v>
      </c>
      <c r="C7147" s="113">
        <v>1992</v>
      </c>
      <c r="D7147" s="113" t="s">
        <v>122</v>
      </c>
      <c r="E7147" s="113" t="s">
        <v>128</v>
      </c>
      <c r="F7147" s="113" t="s">
        <v>200</v>
      </c>
      <c r="G7147" s="150">
        <v>7.1124200900000003E-9</v>
      </c>
    </row>
    <row r="7148" spans="1:7" x14ac:dyDescent="0.25">
      <c r="A7148" s="108" t="str">
        <f t="shared" si="111"/>
        <v>EE_1992_NATIONAL TOTAL_PAH</v>
      </c>
      <c r="B7148" s="113" t="s">
        <v>146</v>
      </c>
      <c r="C7148" s="113">
        <v>1992</v>
      </c>
      <c r="D7148" s="113" t="s">
        <v>122</v>
      </c>
      <c r="E7148" s="113" t="s">
        <v>129</v>
      </c>
      <c r="F7148" s="113" t="s">
        <v>200</v>
      </c>
      <c r="G7148" s="113">
        <v>6.8712510976747E-3</v>
      </c>
    </row>
    <row r="7149" spans="1:7" x14ac:dyDescent="0.25">
      <c r="A7149" s="108" t="str">
        <f t="shared" si="111"/>
        <v>EE_1992_NATIONAL TOTAL_HCB</v>
      </c>
      <c r="B7149" s="113" t="s">
        <v>146</v>
      </c>
      <c r="C7149" s="113">
        <v>1992</v>
      </c>
      <c r="D7149" s="113" t="s">
        <v>122</v>
      </c>
      <c r="E7149" s="113" t="s">
        <v>130</v>
      </c>
      <c r="F7149" s="113" t="s">
        <v>200</v>
      </c>
      <c r="G7149" s="150">
        <v>5.5904596959999998E-7</v>
      </c>
    </row>
    <row r="7150" spans="1:7" x14ac:dyDescent="0.25">
      <c r="A7150" s="108" t="str">
        <f t="shared" si="111"/>
        <v>EE_1992_NATIONAL TOTAL_PCB</v>
      </c>
      <c r="B7150" s="113" t="s">
        <v>146</v>
      </c>
      <c r="C7150" s="113">
        <v>1992</v>
      </c>
      <c r="D7150" s="113" t="s">
        <v>122</v>
      </c>
      <c r="E7150" s="113" t="s">
        <v>259</v>
      </c>
      <c r="F7150" s="113" t="s">
        <v>200</v>
      </c>
      <c r="G7150" s="150">
        <v>3.5276381842999999E-6</v>
      </c>
    </row>
    <row r="7151" spans="1:7" x14ac:dyDescent="0.25">
      <c r="A7151" s="108" t="str">
        <f t="shared" si="111"/>
        <v>EE_1992_1A3(FS)_NOx</v>
      </c>
      <c r="B7151" s="113" t="s">
        <v>146</v>
      </c>
      <c r="C7151" s="113">
        <v>1992</v>
      </c>
      <c r="D7151" s="113" t="s">
        <v>132</v>
      </c>
      <c r="E7151" s="113" t="s">
        <v>199</v>
      </c>
      <c r="F7151" s="113" t="s">
        <v>200</v>
      </c>
      <c r="G7151" s="113">
        <v>11.4468308821761</v>
      </c>
    </row>
    <row r="7152" spans="1:7" x14ac:dyDescent="0.25">
      <c r="A7152" s="108" t="str">
        <f t="shared" si="111"/>
        <v>EE_1992_1A3(FS)_NMVOC</v>
      </c>
      <c r="B7152" s="113" t="s">
        <v>146</v>
      </c>
      <c r="C7152" s="113">
        <v>1992</v>
      </c>
      <c r="D7152" s="113" t="s">
        <v>132</v>
      </c>
      <c r="E7152" s="113" t="s">
        <v>123</v>
      </c>
      <c r="F7152" s="113" t="s">
        <v>200</v>
      </c>
      <c r="G7152" s="113">
        <v>8.5922279164403292</v>
      </c>
    </row>
    <row r="7153" spans="1:7" x14ac:dyDescent="0.25">
      <c r="A7153" s="108" t="str">
        <f t="shared" si="111"/>
        <v>EE_1992_1A3(FS)_SOx</v>
      </c>
      <c r="B7153" s="113" t="s">
        <v>146</v>
      </c>
      <c r="C7153" s="113">
        <v>1992</v>
      </c>
      <c r="D7153" s="113" t="s">
        <v>132</v>
      </c>
      <c r="E7153" s="113" t="s">
        <v>201</v>
      </c>
      <c r="F7153" s="113" t="s">
        <v>200</v>
      </c>
      <c r="G7153" s="113">
        <v>1.5766599998117701</v>
      </c>
    </row>
    <row r="7154" spans="1:7" x14ac:dyDescent="0.25">
      <c r="A7154" s="108" t="str">
        <f t="shared" si="111"/>
        <v>EE_1992_1A3(FS)_NH3</v>
      </c>
      <c r="B7154" s="113" t="s">
        <v>146</v>
      </c>
      <c r="C7154" s="113">
        <v>1992</v>
      </c>
      <c r="D7154" s="113" t="s">
        <v>132</v>
      </c>
      <c r="E7154" s="113" t="s">
        <v>124</v>
      </c>
      <c r="F7154" s="113" t="s">
        <v>200</v>
      </c>
      <c r="G7154" s="113">
        <v>6.9582901591025903E-3</v>
      </c>
    </row>
    <row r="7155" spans="1:7" x14ac:dyDescent="0.25">
      <c r="A7155" s="108" t="str">
        <f t="shared" si="111"/>
        <v>EE_1992_3D_NOx</v>
      </c>
      <c r="B7155" s="113" t="s">
        <v>146</v>
      </c>
      <c r="C7155" s="113">
        <v>1992</v>
      </c>
      <c r="D7155" s="113" t="s">
        <v>206</v>
      </c>
      <c r="E7155" s="113" t="s">
        <v>199</v>
      </c>
      <c r="F7155" s="113" t="s">
        <v>200</v>
      </c>
      <c r="G7155" s="113">
        <v>3.733914</v>
      </c>
    </row>
    <row r="7156" spans="1:7" x14ac:dyDescent="0.25">
      <c r="A7156" s="108" t="str">
        <f t="shared" si="111"/>
        <v>EE_1993_NATIONAL TOTAL_NOx</v>
      </c>
      <c r="B7156" s="113" t="s">
        <v>146</v>
      </c>
      <c r="C7156" s="113">
        <v>1993</v>
      </c>
      <c r="D7156" s="113" t="s">
        <v>122</v>
      </c>
      <c r="E7156" s="113" t="s">
        <v>199</v>
      </c>
      <c r="F7156" s="113" t="s">
        <v>200</v>
      </c>
      <c r="G7156" s="113">
        <v>40.686093278289299</v>
      </c>
    </row>
    <row r="7157" spans="1:7" x14ac:dyDescent="0.25">
      <c r="A7157" s="108" t="str">
        <f t="shared" si="111"/>
        <v>EE_1993_NATIONAL TOTAL_NMVOC</v>
      </c>
      <c r="B7157" s="113" t="s">
        <v>146</v>
      </c>
      <c r="C7157" s="113">
        <v>1993</v>
      </c>
      <c r="D7157" s="113" t="s">
        <v>122</v>
      </c>
      <c r="E7157" s="113" t="s">
        <v>123</v>
      </c>
      <c r="F7157" s="113" t="s">
        <v>200</v>
      </c>
      <c r="G7157" s="113">
        <v>33.796305118441403</v>
      </c>
    </row>
    <row r="7158" spans="1:7" x14ac:dyDescent="0.25">
      <c r="A7158" s="108" t="str">
        <f t="shared" si="111"/>
        <v>EE_1993_NATIONAL TOTAL_SOx</v>
      </c>
      <c r="B7158" s="113" t="s">
        <v>146</v>
      </c>
      <c r="C7158" s="113">
        <v>1993</v>
      </c>
      <c r="D7158" s="113" t="s">
        <v>122</v>
      </c>
      <c r="E7158" s="113" t="s">
        <v>201</v>
      </c>
      <c r="F7158" s="113" t="s">
        <v>200</v>
      </c>
      <c r="G7158" s="113">
        <v>156.54714577942701</v>
      </c>
    </row>
    <row r="7159" spans="1:7" x14ac:dyDescent="0.25">
      <c r="A7159" s="108" t="str">
        <f t="shared" si="111"/>
        <v>EE_1993_NATIONAL TOTAL_NH3</v>
      </c>
      <c r="B7159" s="113" t="s">
        <v>146</v>
      </c>
      <c r="C7159" s="113">
        <v>1993</v>
      </c>
      <c r="D7159" s="113" t="s">
        <v>122</v>
      </c>
      <c r="E7159" s="113" t="s">
        <v>124</v>
      </c>
      <c r="F7159" s="113" t="s">
        <v>200</v>
      </c>
      <c r="G7159" s="113">
        <v>12.685849094199799</v>
      </c>
    </row>
    <row r="7160" spans="1:7" x14ac:dyDescent="0.25">
      <c r="A7160" s="108" t="str">
        <f t="shared" si="111"/>
        <v>EE_1993_NATIONAL TOTAL_Pb</v>
      </c>
      <c r="B7160" s="113" t="s">
        <v>146</v>
      </c>
      <c r="C7160" s="113">
        <v>1993</v>
      </c>
      <c r="D7160" s="113" t="s">
        <v>122</v>
      </c>
      <c r="E7160" s="113" t="s">
        <v>125</v>
      </c>
      <c r="F7160" s="113" t="s">
        <v>200</v>
      </c>
      <c r="G7160" s="113">
        <v>0.10041843668377699</v>
      </c>
    </row>
    <row r="7161" spans="1:7" x14ac:dyDescent="0.25">
      <c r="A7161" s="108" t="str">
        <f t="shared" si="111"/>
        <v>EE_1993_NATIONAL TOTAL_Cd</v>
      </c>
      <c r="B7161" s="113" t="s">
        <v>146</v>
      </c>
      <c r="C7161" s="113">
        <v>1993</v>
      </c>
      <c r="D7161" s="113" t="s">
        <v>122</v>
      </c>
      <c r="E7161" s="113" t="s">
        <v>126</v>
      </c>
      <c r="F7161" s="113" t="s">
        <v>200</v>
      </c>
      <c r="G7161" s="113">
        <v>2.3348072161942499E-3</v>
      </c>
    </row>
    <row r="7162" spans="1:7" x14ac:dyDescent="0.25">
      <c r="A7162" s="108" t="str">
        <f t="shared" si="111"/>
        <v>EE_1993_NATIONAL TOTAL_Hg</v>
      </c>
      <c r="B7162" s="113" t="s">
        <v>146</v>
      </c>
      <c r="C7162" s="113">
        <v>1993</v>
      </c>
      <c r="D7162" s="113" t="s">
        <v>122</v>
      </c>
      <c r="E7162" s="113" t="s">
        <v>127</v>
      </c>
      <c r="F7162" s="113" t="s">
        <v>200</v>
      </c>
      <c r="G7162" s="113">
        <v>6.8978579043589604E-4</v>
      </c>
    </row>
    <row r="7163" spans="1:7" x14ac:dyDescent="0.25">
      <c r="A7163" s="108" t="str">
        <f t="shared" si="111"/>
        <v>EE_1993_NATIONAL TOTAL_DIOX</v>
      </c>
      <c r="B7163" s="113" t="s">
        <v>146</v>
      </c>
      <c r="C7163" s="113">
        <v>1993</v>
      </c>
      <c r="D7163" s="113" t="s">
        <v>122</v>
      </c>
      <c r="E7163" s="113" t="s">
        <v>128</v>
      </c>
      <c r="F7163" s="113" t="s">
        <v>200</v>
      </c>
      <c r="G7163" s="150">
        <v>5.6598728499999999E-9</v>
      </c>
    </row>
    <row r="7164" spans="1:7" x14ac:dyDescent="0.25">
      <c r="A7164" s="108" t="str">
        <f t="shared" si="111"/>
        <v>EE_1993_NATIONAL TOTAL_PAH</v>
      </c>
      <c r="B7164" s="113" t="s">
        <v>146</v>
      </c>
      <c r="C7164" s="113">
        <v>1993</v>
      </c>
      <c r="D7164" s="113" t="s">
        <v>122</v>
      </c>
      <c r="E7164" s="113" t="s">
        <v>129</v>
      </c>
      <c r="F7164" s="113" t="s">
        <v>200</v>
      </c>
      <c r="G7164" s="113">
        <v>5.7922998574568996E-3</v>
      </c>
    </row>
    <row r="7165" spans="1:7" x14ac:dyDescent="0.25">
      <c r="A7165" s="108" t="str">
        <f t="shared" si="111"/>
        <v>EE_1993_NATIONAL TOTAL_HCB</v>
      </c>
      <c r="B7165" s="113" t="s">
        <v>146</v>
      </c>
      <c r="C7165" s="113">
        <v>1993</v>
      </c>
      <c r="D7165" s="113" t="s">
        <v>122</v>
      </c>
      <c r="E7165" s="113" t="s">
        <v>130</v>
      </c>
      <c r="F7165" s="113" t="s">
        <v>200</v>
      </c>
      <c r="G7165" s="150">
        <v>4.8659154289999998E-7</v>
      </c>
    </row>
    <row r="7166" spans="1:7" x14ac:dyDescent="0.25">
      <c r="A7166" s="108" t="str">
        <f t="shared" si="111"/>
        <v>EE_1993_NATIONAL TOTAL_PCB</v>
      </c>
      <c r="B7166" s="113" t="s">
        <v>146</v>
      </c>
      <c r="C7166" s="113">
        <v>1993</v>
      </c>
      <c r="D7166" s="113" t="s">
        <v>122</v>
      </c>
      <c r="E7166" s="113" t="s">
        <v>259</v>
      </c>
      <c r="F7166" s="113" t="s">
        <v>200</v>
      </c>
      <c r="G7166" s="150">
        <v>2.6479521538999999E-6</v>
      </c>
    </row>
    <row r="7167" spans="1:7" x14ac:dyDescent="0.25">
      <c r="A7167" s="108" t="str">
        <f t="shared" si="111"/>
        <v>EE_1993_1A3(FS)_NOx</v>
      </c>
      <c r="B7167" s="113" t="s">
        <v>146</v>
      </c>
      <c r="C7167" s="113">
        <v>1993</v>
      </c>
      <c r="D7167" s="113" t="s">
        <v>132</v>
      </c>
      <c r="E7167" s="113" t="s">
        <v>199</v>
      </c>
      <c r="F7167" s="113" t="s">
        <v>200</v>
      </c>
      <c r="G7167" s="113">
        <v>12.708911278289399</v>
      </c>
    </row>
    <row r="7168" spans="1:7" x14ac:dyDescent="0.25">
      <c r="A7168" s="108" t="str">
        <f t="shared" si="111"/>
        <v>EE_1993_1A3(FS)_NMVOC</v>
      </c>
      <c r="B7168" s="113" t="s">
        <v>146</v>
      </c>
      <c r="C7168" s="113">
        <v>1993</v>
      </c>
      <c r="D7168" s="113" t="s">
        <v>132</v>
      </c>
      <c r="E7168" s="113" t="s">
        <v>123</v>
      </c>
      <c r="F7168" s="113" t="s">
        <v>200</v>
      </c>
      <c r="G7168" s="113">
        <v>9.0323708884413705</v>
      </c>
    </row>
    <row r="7169" spans="1:7" x14ac:dyDescent="0.25">
      <c r="A7169" s="108" t="str">
        <f t="shared" si="111"/>
        <v>EE_1993_1A3(FS)_SOx</v>
      </c>
      <c r="B7169" s="113" t="s">
        <v>146</v>
      </c>
      <c r="C7169" s="113">
        <v>1993</v>
      </c>
      <c r="D7169" s="113" t="s">
        <v>132</v>
      </c>
      <c r="E7169" s="113" t="s">
        <v>201</v>
      </c>
      <c r="F7169" s="113" t="s">
        <v>200</v>
      </c>
      <c r="G7169" s="113">
        <v>1.85938477942672</v>
      </c>
    </row>
    <row r="7170" spans="1:7" x14ac:dyDescent="0.25">
      <c r="A7170" s="108" t="str">
        <f t="shared" ref="A7170:A7233" si="112">CONCATENATE(B7170,"_",C7170,"_",D7170,"_",E7170)</f>
        <v>EE_1993_1A3(FS)_NH3</v>
      </c>
      <c r="B7170" s="113" t="s">
        <v>146</v>
      </c>
      <c r="C7170" s="113">
        <v>1993</v>
      </c>
      <c r="D7170" s="113" t="s">
        <v>132</v>
      </c>
      <c r="E7170" s="113" t="s">
        <v>124</v>
      </c>
      <c r="F7170" s="113" t="s">
        <v>200</v>
      </c>
      <c r="G7170" s="113">
        <v>1.0767094199821199E-2</v>
      </c>
    </row>
    <row r="7171" spans="1:7" x14ac:dyDescent="0.25">
      <c r="A7171" s="108" t="str">
        <f t="shared" si="112"/>
        <v>EE_1993_3D_NOx</v>
      </c>
      <c r="B7171" s="113" t="s">
        <v>146</v>
      </c>
      <c r="C7171" s="113">
        <v>1993</v>
      </c>
      <c r="D7171" s="113" t="s">
        <v>206</v>
      </c>
      <c r="E7171" s="113" t="s">
        <v>199</v>
      </c>
      <c r="F7171" s="113" t="s">
        <v>200</v>
      </c>
      <c r="G7171" s="113">
        <v>2.2965450000000001</v>
      </c>
    </row>
    <row r="7172" spans="1:7" x14ac:dyDescent="0.25">
      <c r="A7172" s="108" t="str">
        <f t="shared" si="112"/>
        <v>EE_1994_NATIONAL TOTAL_NOx</v>
      </c>
      <c r="B7172" s="113" t="s">
        <v>146</v>
      </c>
      <c r="C7172" s="113">
        <v>1994</v>
      </c>
      <c r="D7172" s="113" t="s">
        <v>122</v>
      </c>
      <c r="E7172" s="113" t="s">
        <v>199</v>
      </c>
      <c r="F7172" s="113" t="s">
        <v>200</v>
      </c>
      <c r="G7172" s="113">
        <v>45.208511053663699</v>
      </c>
    </row>
    <row r="7173" spans="1:7" x14ac:dyDescent="0.25">
      <c r="A7173" s="108" t="str">
        <f t="shared" si="112"/>
        <v>EE_1994_NATIONAL TOTAL_NMVOC</v>
      </c>
      <c r="B7173" s="113" t="s">
        <v>146</v>
      </c>
      <c r="C7173" s="113">
        <v>1994</v>
      </c>
      <c r="D7173" s="113" t="s">
        <v>122</v>
      </c>
      <c r="E7173" s="113" t="s">
        <v>123</v>
      </c>
      <c r="F7173" s="113" t="s">
        <v>200</v>
      </c>
      <c r="G7173" s="113">
        <v>36.509714952091201</v>
      </c>
    </row>
    <row r="7174" spans="1:7" x14ac:dyDescent="0.25">
      <c r="A7174" s="108" t="str">
        <f t="shared" si="112"/>
        <v>EE_1994_NATIONAL TOTAL_SOx</v>
      </c>
      <c r="B7174" s="113" t="s">
        <v>146</v>
      </c>
      <c r="C7174" s="113">
        <v>1994</v>
      </c>
      <c r="D7174" s="113" t="s">
        <v>122</v>
      </c>
      <c r="E7174" s="113" t="s">
        <v>201</v>
      </c>
      <c r="F7174" s="113" t="s">
        <v>200</v>
      </c>
      <c r="G7174" s="113">
        <v>151.595242589371</v>
      </c>
    </row>
    <row r="7175" spans="1:7" x14ac:dyDescent="0.25">
      <c r="A7175" s="108" t="str">
        <f t="shared" si="112"/>
        <v>EE_1994_NATIONAL TOTAL_NH3</v>
      </c>
      <c r="B7175" s="113" t="s">
        <v>146</v>
      </c>
      <c r="C7175" s="113">
        <v>1994</v>
      </c>
      <c r="D7175" s="113" t="s">
        <v>122</v>
      </c>
      <c r="E7175" s="113" t="s">
        <v>124</v>
      </c>
      <c r="F7175" s="113" t="s">
        <v>200</v>
      </c>
      <c r="G7175" s="113">
        <v>11.997725099896099</v>
      </c>
    </row>
    <row r="7176" spans="1:7" x14ac:dyDescent="0.25">
      <c r="A7176" s="108" t="str">
        <f t="shared" si="112"/>
        <v>EE_1994_NATIONAL TOTAL_Pb</v>
      </c>
      <c r="B7176" s="113" t="s">
        <v>146</v>
      </c>
      <c r="C7176" s="113">
        <v>1994</v>
      </c>
      <c r="D7176" s="113" t="s">
        <v>122</v>
      </c>
      <c r="E7176" s="113" t="s">
        <v>125</v>
      </c>
      <c r="F7176" s="113" t="s">
        <v>200</v>
      </c>
      <c r="G7176" s="113">
        <v>0.120393583440282</v>
      </c>
    </row>
    <row r="7177" spans="1:7" x14ac:dyDescent="0.25">
      <c r="A7177" s="108" t="str">
        <f t="shared" si="112"/>
        <v>EE_1994_NATIONAL TOTAL_Cd</v>
      </c>
      <c r="B7177" s="113" t="s">
        <v>146</v>
      </c>
      <c r="C7177" s="113">
        <v>1994</v>
      </c>
      <c r="D7177" s="113" t="s">
        <v>122</v>
      </c>
      <c r="E7177" s="113" t="s">
        <v>126</v>
      </c>
      <c r="F7177" s="113" t="s">
        <v>200</v>
      </c>
      <c r="G7177" s="113">
        <v>3.0382665636712299E-3</v>
      </c>
    </row>
    <row r="7178" spans="1:7" x14ac:dyDescent="0.25">
      <c r="A7178" s="108" t="str">
        <f t="shared" si="112"/>
        <v>EE_1994_NATIONAL TOTAL_Hg</v>
      </c>
      <c r="B7178" s="113" t="s">
        <v>146</v>
      </c>
      <c r="C7178" s="113">
        <v>1994</v>
      </c>
      <c r="D7178" s="113" t="s">
        <v>122</v>
      </c>
      <c r="E7178" s="113" t="s">
        <v>127</v>
      </c>
      <c r="F7178" s="113" t="s">
        <v>200</v>
      </c>
      <c r="G7178" s="113">
        <v>6.9430774857913305E-4</v>
      </c>
    </row>
    <row r="7179" spans="1:7" x14ac:dyDescent="0.25">
      <c r="A7179" s="108" t="str">
        <f t="shared" si="112"/>
        <v>EE_1994_NATIONAL TOTAL_DIOX</v>
      </c>
      <c r="B7179" s="113" t="s">
        <v>146</v>
      </c>
      <c r="C7179" s="113">
        <v>1994</v>
      </c>
      <c r="D7179" s="113" t="s">
        <v>122</v>
      </c>
      <c r="E7179" s="113" t="s">
        <v>128</v>
      </c>
      <c r="F7179" s="113" t="s">
        <v>200</v>
      </c>
      <c r="G7179" s="150">
        <v>5.3894001040000002E-9</v>
      </c>
    </row>
    <row r="7180" spans="1:7" x14ac:dyDescent="0.25">
      <c r="A7180" s="108" t="str">
        <f t="shared" si="112"/>
        <v>EE_1994_NATIONAL TOTAL_PAH</v>
      </c>
      <c r="B7180" s="113" t="s">
        <v>146</v>
      </c>
      <c r="C7180" s="113">
        <v>1994</v>
      </c>
      <c r="D7180" s="113" t="s">
        <v>122</v>
      </c>
      <c r="E7180" s="113" t="s">
        <v>129</v>
      </c>
      <c r="F7180" s="113" t="s">
        <v>200</v>
      </c>
      <c r="G7180" s="113">
        <v>6.2597448798183998E-3</v>
      </c>
    </row>
    <row r="7181" spans="1:7" x14ac:dyDescent="0.25">
      <c r="A7181" s="108" t="str">
        <f t="shared" si="112"/>
        <v>EE_1994_NATIONAL TOTAL_HCB</v>
      </c>
      <c r="B7181" s="113" t="s">
        <v>146</v>
      </c>
      <c r="C7181" s="113">
        <v>1994</v>
      </c>
      <c r="D7181" s="113" t="s">
        <v>122</v>
      </c>
      <c r="E7181" s="113" t="s">
        <v>130</v>
      </c>
      <c r="F7181" s="113" t="s">
        <v>200</v>
      </c>
      <c r="G7181" s="150">
        <v>6.1840765120000004E-7</v>
      </c>
    </row>
    <row r="7182" spans="1:7" x14ac:dyDescent="0.25">
      <c r="A7182" s="108" t="str">
        <f t="shared" si="112"/>
        <v>EE_1994_NATIONAL TOTAL_PCB</v>
      </c>
      <c r="B7182" s="113" t="s">
        <v>146</v>
      </c>
      <c r="C7182" s="113">
        <v>1994</v>
      </c>
      <c r="D7182" s="113" t="s">
        <v>122</v>
      </c>
      <c r="E7182" s="113" t="s">
        <v>259</v>
      </c>
      <c r="F7182" s="113" t="s">
        <v>200</v>
      </c>
      <c r="G7182" s="150">
        <v>2.7091297139000002E-6</v>
      </c>
    </row>
    <row r="7183" spans="1:7" x14ac:dyDescent="0.25">
      <c r="A7183" s="108" t="str">
        <f t="shared" si="112"/>
        <v>EE_1994_1A3(FS)_NOx</v>
      </c>
      <c r="B7183" s="113" t="s">
        <v>146</v>
      </c>
      <c r="C7183" s="113">
        <v>1994</v>
      </c>
      <c r="D7183" s="113" t="s">
        <v>132</v>
      </c>
      <c r="E7183" s="113" t="s">
        <v>199</v>
      </c>
      <c r="F7183" s="113" t="s">
        <v>200</v>
      </c>
      <c r="G7183" s="113">
        <v>15.9943360536637</v>
      </c>
    </row>
    <row r="7184" spans="1:7" x14ac:dyDescent="0.25">
      <c r="A7184" s="108" t="str">
        <f t="shared" si="112"/>
        <v>EE_1994_1A3(FS)_NMVOC</v>
      </c>
      <c r="B7184" s="113" t="s">
        <v>146</v>
      </c>
      <c r="C7184" s="113">
        <v>1994</v>
      </c>
      <c r="D7184" s="113" t="s">
        <v>132</v>
      </c>
      <c r="E7184" s="113" t="s">
        <v>123</v>
      </c>
      <c r="F7184" s="113" t="s">
        <v>200</v>
      </c>
      <c r="G7184" s="113">
        <v>11.704831352091199</v>
      </c>
    </row>
    <row r="7185" spans="1:7" x14ac:dyDescent="0.25">
      <c r="A7185" s="108" t="str">
        <f t="shared" si="112"/>
        <v>EE_1994_1A3(FS)_SOx</v>
      </c>
      <c r="B7185" s="113" t="s">
        <v>146</v>
      </c>
      <c r="C7185" s="113">
        <v>1994</v>
      </c>
      <c r="D7185" s="113" t="s">
        <v>132</v>
      </c>
      <c r="E7185" s="113" t="s">
        <v>201</v>
      </c>
      <c r="F7185" s="113" t="s">
        <v>200</v>
      </c>
      <c r="G7185" s="113">
        <v>2.3451105893714499</v>
      </c>
    </row>
    <row r="7186" spans="1:7" x14ac:dyDescent="0.25">
      <c r="A7186" s="108" t="str">
        <f t="shared" si="112"/>
        <v>EE_1994_1A3(FS)_NH3</v>
      </c>
      <c r="B7186" s="113" t="s">
        <v>146</v>
      </c>
      <c r="C7186" s="113">
        <v>1994</v>
      </c>
      <c r="D7186" s="113" t="s">
        <v>132</v>
      </c>
      <c r="E7186" s="113" t="s">
        <v>124</v>
      </c>
      <c r="F7186" s="113" t="s">
        <v>200</v>
      </c>
      <c r="G7186" s="113">
        <v>2.05380998960791E-2</v>
      </c>
    </row>
    <row r="7187" spans="1:7" x14ac:dyDescent="0.25">
      <c r="A7187" s="108" t="str">
        <f t="shared" si="112"/>
        <v>EE_1994_3D_NOx</v>
      </c>
      <c r="B7187" s="113" t="s">
        <v>146</v>
      </c>
      <c r="C7187" s="113">
        <v>1994</v>
      </c>
      <c r="D7187" s="113" t="s">
        <v>206</v>
      </c>
      <c r="E7187" s="113" t="s">
        <v>199</v>
      </c>
      <c r="F7187" s="113" t="s">
        <v>200</v>
      </c>
      <c r="G7187" s="113">
        <v>2.0797650000000001</v>
      </c>
    </row>
    <row r="7188" spans="1:7" x14ac:dyDescent="0.25">
      <c r="A7188" s="108" t="str">
        <f t="shared" si="112"/>
        <v>EE_1995_NATIONAL TOTAL_NOx</v>
      </c>
      <c r="B7188" s="113" t="s">
        <v>146</v>
      </c>
      <c r="C7188" s="113">
        <v>1995</v>
      </c>
      <c r="D7188" s="113" t="s">
        <v>122</v>
      </c>
      <c r="E7188" s="113" t="s">
        <v>199</v>
      </c>
      <c r="F7188" s="113" t="s">
        <v>200</v>
      </c>
      <c r="G7188" s="113">
        <v>47.516545584158699</v>
      </c>
    </row>
    <row r="7189" spans="1:7" x14ac:dyDescent="0.25">
      <c r="A7189" s="108" t="str">
        <f t="shared" si="112"/>
        <v>EE_1995_NATIONAL TOTAL_NMVOC</v>
      </c>
      <c r="B7189" s="113" t="s">
        <v>146</v>
      </c>
      <c r="C7189" s="113">
        <v>1995</v>
      </c>
      <c r="D7189" s="113" t="s">
        <v>122</v>
      </c>
      <c r="E7189" s="113" t="s">
        <v>123</v>
      </c>
      <c r="F7189" s="113" t="s">
        <v>200</v>
      </c>
      <c r="G7189" s="113">
        <v>40.823992784809199</v>
      </c>
    </row>
    <row r="7190" spans="1:7" x14ac:dyDescent="0.25">
      <c r="A7190" s="108" t="str">
        <f t="shared" si="112"/>
        <v>EE_1995_NATIONAL TOTAL_SOx</v>
      </c>
      <c r="B7190" s="113" t="s">
        <v>146</v>
      </c>
      <c r="C7190" s="113">
        <v>1995</v>
      </c>
      <c r="D7190" s="113" t="s">
        <v>122</v>
      </c>
      <c r="E7190" s="113" t="s">
        <v>201</v>
      </c>
      <c r="F7190" s="113" t="s">
        <v>200</v>
      </c>
      <c r="G7190" s="113">
        <v>116.75909071458599</v>
      </c>
    </row>
    <row r="7191" spans="1:7" x14ac:dyDescent="0.25">
      <c r="A7191" s="108" t="str">
        <f t="shared" si="112"/>
        <v>EE_1995_NATIONAL TOTAL_NH3</v>
      </c>
      <c r="B7191" s="113" t="s">
        <v>146</v>
      </c>
      <c r="C7191" s="113">
        <v>1995</v>
      </c>
      <c r="D7191" s="113" t="s">
        <v>122</v>
      </c>
      <c r="E7191" s="113" t="s">
        <v>124</v>
      </c>
      <c r="F7191" s="113" t="s">
        <v>200</v>
      </c>
      <c r="G7191" s="113">
        <v>10.3718799562873</v>
      </c>
    </row>
    <row r="7192" spans="1:7" x14ac:dyDescent="0.25">
      <c r="A7192" s="108" t="str">
        <f t="shared" si="112"/>
        <v>EE_1995_NATIONAL TOTAL_Pb</v>
      </c>
      <c r="B7192" s="113" t="s">
        <v>146</v>
      </c>
      <c r="C7192" s="113">
        <v>1995</v>
      </c>
      <c r="D7192" s="113" t="s">
        <v>122</v>
      </c>
      <c r="E7192" s="113" t="s">
        <v>125</v>
      </c>
      <c r="F7192" s="113" t="s">
        <v>200</v>
      </c>
      <c r="G7192" s="113">
        <v>8.2937317331679E-2</v>
      </c>
    </row>
    <row r="7193" spans="1:7" x14ac:dyDescent="0.25">
      <c r="A7193" s="108" t="str">
        <f t="shared" si="112"/>
        <v>EE_1995_NATIONAL TOTAL_Cd</v>
      </c>
      <c r="B7193" s="113" t="s">
        <v>146</v>
      </c>
      <c r="C7193" s="113">
        <v>1995</v>
      </c>
      <c r="D7193" s="113" t="s">
        <v>122</v>
      </c>
      <c r="E7193" s="113" t="s">
        <v>126</v>
      </c>
      <c r="F7193" s="113" t="s">
        <v>200</v>
      </c>
      <c r="G7193" s="113">
        <v>2.1766525454778398E-3</v>
      </c>
    </row>
    <row r="7194" spans="1:7" x14ac:dyDescent="0.25">
      <c r="A7194" s="108" t="str">
        <f t="shared" si="112"/>
        <v>EE_1995_NATIONAL TOTAL_Hg</v>
      </c>
      <c r="B7194" s="113" t="s">
        <v>146</v>
      </c>
      <c r="C7194" s="113">
        <v>1995</v>
      </c>
      <c r="D7194" s="113" t="s">
        <v>122</v>
      </c>
      <c r="E7194" s="113" t="s">
        <v>127</v>
      </c>
      <c r="F7194" s="113" t="s">
        <v>200</v>
      </c>
      <c r="G7194" s="113">
        <v>6.4468854429142999E-4</v>
      </c>
    </row>
    <row r="7195" spans="1:7" x14ac:dyDescent="0.25">
      <c r="A7195" s="108" t="str">
        <f t="shared" si="112"/>
        <v>EE_1995_NATIONAL TOTAL_DIOX</v>
      </c>
      <c r="B7195" s="113" t="s">
        <v>146</v>
      </c>
      <c r="C7195" s="113">
        <v>1995</v>
      </c>
      <c r="D7195" s="113" t="s">
        <v>122</v>
      </c>
      <c r="E7195" s="113" t="s">
        <v>128</v>
      </c>
      <c r="F7195" s="113" t="s">
        <v>200</v>
      </c>
      <c r="G7195" s="150">
        <v>5.8680495649999998E-9</v>
      </c>
    </row>
    <row r="7196" spans="1:7" x14ac:dyDescent="0.25">
      <c r="A7196" s="108" t="str">
        <f t="shared" si="112"/>
        <v>EE_1995_NATIONAL TOTAL_PAH</v>
      </c>
      <c r="B7196" s="113" t="s">
        <v>146</v>
      </c>
      <c r="C7196" s="113">
        <v>1995</v>
      </c>
      <c r="D7196" s="113" t="s">
        <v>122</v>
      </c>
      <c r="E7196" s="113" t="s">
        <v>129</v>
      </c>
      <c r="F7196" s="113" t="s">
        <v>200</v>
      </c>
      <c r="G7196" s="113">
        <v>1.0365624214286599E-2</v>
      </c>
    </row>
    <row r="7197" spans="1:7" x14ac:dyDescent="0.25">
      <c r="A7197" s="108" t="str">
        <f t="shared" si="112"/>
        <v>EE_1995_NATIONAL TOTAL_HCB</v>
      </c>
      <c r="B7197" s="113" t="s">
        <v>146</v>
      </c>
      <c r="C7197" s="113">
        <v>1995</v>
      </c>
      <c r="D7197" s="113" t="s">
        <v>122</v>
      </c>
      <c r="E7197" s="113" t="s">
        <v>130</v>
      </c>
      <c r="F7197" s="113" t="s">
        <v>200</v>
      </c>
      <c r="G7197" s="150">
        <v>7.4769103189999996E-7</v>
      </c>
    </row>
    <row r="7198" spans="1:7" x14ac:dyDescent="0.25">
      <c r="A7198" s="108" t="str">
        <f t="shared" si="112"/>
        <v>EE_1995_NATIONAL TOTAL_PCB</v>
      </c>
      <c r="B7198" s="113" t="s">
        <v>146</v>
      </c>
      <c r="C7198" s="113">
        <v>1995</v>
      </c>
      <c r="D7198" s="113" t="s">
        <v>122</v>
      </c>
      <c r="E7198" s="113" t="s">
        <v>259</v>
      </c>
      <c r="F7198" s="113" t="s">
        <v>200</v>
      </c>
      <c r="G7198" s="150">
        <v>2.7930023102E-6</v>
      </c>
    </row>
    <row r="7199" spans="1:7" x14ac:dyDescent="0.25">
      <c r="A7199" s="108" t="str">
        <f t="shared" si="112"/>
        <v>EE_1995_1A3(FS)_NOx</v>
      </c>
      <c r="B7199" s="113" t="s">
        <v>146</v>
      </c>
      <c r="C7199" s="113">
        <v>1995</v>
      </c>
      <c r="D7199" s="113" t="s">
        <v>132</v>
      </c>
      <c r="E7199" s="113" t="s">
        <v>199</v>
      </c>
      <c r="F7199" s="113" t="s">
        <v>200</v>
      </c>
      <c r="G7199" s="113">
        <v>15.727495584158699</v>
      </c>
    </row>
    <row r="7200" spans="1:7" x14ac:dyDescent="0.25">
      <c r="A7200" s="108" t="str">
        <f t="shared" si="112"/>
        <v>EE_1995_1A3(FS)_NMVOC</v>
      </c>
      <c r="B7200" s="113" t="s">
        <v>146</v>
      </c>
      <c r="C7200" s="113">
        <v>1995</v>
      </c>
      <c r="D7200" s="113" t="s">
        <v>132</v>
      </c>
      <c r="E7200" s="113" t="s">
        <v>123</v>
      </c>
      <c r="F7200" s="113" t="s">
        <v>200</v>
      </c>
      <c r="G7200" s="113">
        <v>10.923020174809199</v>
      </c>
    </row>
    <row r="7201" spans="1:7" x14ac:dyDescent="0.25">
      <c r="A7201" s="108" t="str">
        <f t="shared" si="112"/>
        <v>EE_1995_1A3(FS)_SOx</v>
      </c>
      <c r="B7201" s="113" t="s">
        <v>146</v>
      </c>
      <c r="C7201" s="113">
        <v>1995</v>
      </c>
      <c r="D7201" s="113" t="s">
        <v>132</v>
      </c>
      <c r="E7201" s="113" t="s">
        <v>201</v>
      </c>
      <c r="F7201" s="113" t="s">
        <v>200</v>
      </c>
      <c r="G7201" s="113">
        <v>2.59272871458638</v>
      </c>
    </row>
    <row r="7202" spans="1:7" x14ac:dyDescent="0.25">
      <c r="A7202" s="108" t="str">
        <f t="shared" si="112"/>
        <v>EE_1995_1A3(FS)_NH3</v>
      </c>
      <c r="B7202" s="113" t="s">
        <v>146</v>
      </c>
      <c r="C7202" s="113">
        <v>1995</v>
      </c>
      <c r="D7202" s="113" t="s">
        <v>132</v>
      </c>
      <c r="E7202" s="113" t="s">
        <v>124</v>
      </c>
      <c r="F7202" s="113" t="s">
        <v>200</v>
      </c>
      <c r="G7202" s="113">
        <v>2.61039562873225E-2</v>
      </c>
    </row>
    <row r="7203" spans="1:7" x14ac:dyDescent="0.25">
      <c r="A7203" s="108" t="str">
        <f t="shared" si="112"/>
        <v>EE_1995_3D_NOx</v>
      </c>
      <c r="B7203" s="113" t="s">
        <v>146</v>
      </c>
      <c r="C7203" s="113">
        <v>1995</v>
      </c>
      <c r="D7203" s="113" t="s">
        <v>206</v>
      </c>
      <c r="E7203" s="113" t="s">
        <v>199</v>
      </c>
      <c r="F7203" s="113" t="s">
        <v>200</v>
      </c>
      <c r="G7203" s="113">
        <v>1.646946</v>
      </c>
    </row>
    <row r="7204" spans="1:7" x14ac:dyDescent="0.25">
      <c r="A7204" s="108" t="str">
        <f t="shared" si="112"/>
        <v>EE_1996_NATIONAL TOTAL_NOx</v>
      </c>
      <c r="B7204" s="113" t="s">
        <v>146</v>
      </c>
      <c r="C7204" s="113">
        <v>1996</v>
      </c>
      <c r="D7204" s="113" t="s">
        <v>122</v>
      </c>
      <c r="E7204" s="113" t="s">
        <v>199</v>
      </c>
      <c r="F7204" s="113" t="s">
        <v>200</v>
      </c>
      <c r="G7204" s="113">
        <v>52.112658736127599</v>
      </c>
    </row>
    <row r="7205" spans="1:7" x14ac:dyDescent="0.25">
      <c r="A7205" s="108" t="str">
        <f t="shared" si="112"/>
        <v>EE_1996_NATIONAL TOTAL_NMVOC</v>
      </c>
      <c r="B7205" s="113" t="s">
        <v>146</v>
      </c>
      <c r="C7205" s="113">
        <v>1996</v>
      </c>
      <c r="D7205" s="113" t="s">
        <v>122</v>
      </c>
      <c r="E7205" s="113" t="s">
        <v>123</v>
      </c>
      <c r="F7205" s="113" t="s">
        <v>200</v>
      </c>
      <c r="G7205" s="113">
        <v>42.318999053959097</v>
      </c>
    </row>
    <row r="7206" spans="1:7" x14ac:dyDescent="0.25">
      <c r="A7206" s="108" t="str">
        <f t="shared" si="112"/>
        <v>EE_1996_NATIONAL TOTAL_SOx</v>
      </c>
      <c r="B7206" s="113" t="s">
        <v>146</v>
      </c>
      <c r="C7206" s="113">
        <v>1996</v>
      </c>
      <c r="D7206" s="113" t="s">
        <v>122</v>
      </c>
      <c r="E7206" s="113" t="s">
        <v>201</v>
      </c>
      <c r="F7206" s="113" t="s">
        <v>200</v>
      </c>
      <c r="G7206" s="113">
        <v>125.56718191177499</v>
      </c>
    </row>
    <row r="7207" spans="1:7" x14ac:dyDescent="0.25">
      <c r="A7207" s="108" t="str">
        <f t="shared" si="112"/>
        <v>EE_1996_NATIONAL TOTAL_NH3</v>
      </c>
      <c r="B7207" s="113" t="s">
        <v>146</v>
      </c>
      <c r="C7207" s="113">
        <v>1996</v>
      </c>
      <c r="D7207" s="113" t="s">
        <v>122</v>
      </c>
      <c r="E7207" s="113" t="s">
        <v>124</v>
      </c>
      <c r="F7207" s="113" t="s">
        <v>200</v>
      </c>
      <c r="G7207" s="113">
        <v>8.9617627154049995</v>
      </c>
    </row>
    <row r="7208" spans="1:7" x14ac:dyDescent="0.25">
      <c r="A7208" s="108" t="str">
        <f t="shared" si="112"/>
        <v>EE_1996_NATIONAL TOTAL_Pb</v>
      </c>
      <c r="B7208" s="113" t="s">
        <v>146</v>
      </c>
      <c r="C7208" s="113">
        <v>1996</v>
      </c>
      <c r="D7208" s="113" t="s">
        <v>122</v>
      </c>
      <c r="E7208" s="113" t="s">
        <v>125</v>
      </c>
      <c r="F7208" s="113" t="s">
        <v>200</v>
      </c>
      <c r="G7208" s="113">
        <v>6.4303311199885305E-2</v>
      </c>
    </row>
    <row r="7209" spans="1:7" x14ac:dyDescent="0.25">
      <c r="A7209" s="108" t="str">
        <f t="shared" si="112"/>
        <v>EE_1996_NATIONAL TOTAL_Cd</v>
      </c>
      <c r="B7209" s="113" t="s">
        <v>146</v>
      </c>
      <c r="C7209" s="113">
        <v>1996</v>
      </c>
      <c r="D7209" s="113" t="s">
        <v>122</v>
      </c>
      <c r="E7209" s="113" t="s">
        <v>126</v>
      </c>
      <c r="F7209" s="113" t="s">
        <v>200</v>
      </c>
      <c r="G7209" s="113">
        <v>1.3385209677479199E-3</v>
      </c>
    </row>
    <row r="7210" spans="1:7" x14ac:dyDescent="0.25">
      <c r="A7210" s="108" t="str">
        <f t="shared" si="112"/>
        <v>EE_1996_NATIONAL TOTAL_Hg</v>
      </c>
      <c r="B7210" s="113" t="s">
        <v>146</v>
      </c>
      <c r="C7210" s="113">
        <v>1996</v>
      </c>
      <c r="D7210" s="113" t="s">
        <v>122</v>
      </c>
      <c r="E7210" s="113" t="s">
        <v>127</v>
      </c>
      <c r="F7210" s="113" t="s">
        <v>200</v>
      </c>
      <c r="G7210" s="113">
        <v>6.48207901137144E-4</v>
      </c>
    </row>
    <row r="7211" spans="1:7" x14ac:dyDescent="0.25">
      <c r="A7211" s="108" t="str">
        <f t="shared" si="112"/>
        <v>EE_1996_NATIONAL TOTAL_DIOX</v>
      </c>
      <c r="B7211" s="113" t="s">
        <v>146</v>
      </c>
      <c r="C7211" s="113">
        <v>1996</v>
      </c>
      <c r="D7211" s="113" t="s">
        <v>122</v>
      </c>
      <c r="E7211" s="113" t="s">
        <v>128</v>
      </c>
      <c r="F7211" s="113" t="s">
        <v>200</v>
      </c>
      <c r="G7211" s="150">
        <v>6.7579506249999996E-9</v>
      </c>
    </row>
    <row r="7212" spans="1:7" x14ac:dyDescent="0.25">
      <c r="A7212" s="108" t="str">
        <f t="shared" si="112"/>
        <v>EE_1996_NATIONAL TOTAL_PAH</v>
      </c>
      <c r="B7212" s="113" t="s">
        <v>146</v>
      </c>
      <c r="C7212" s="113">
        <v>1996</v>
      </c>
      <c r="D7212" s="113" t="s">
        <v>122</v>
      </c>
      <c r="E7212" s="113" t="s">
        <v>129</v>
      </c>
      <c r="F7212" s="113" t="s">
        <v>200</v>
      </c>
      <c r="G7212" s="113">
        <v>1.20836860872302E-2</v>
      </c>
    </row>
    <row r="7213" spans="1:7" x14ac:dyDescent="0.25">
      <c r="A7213" s="108" t="str">
        <f t="shared" si="112"/>
        <v>EE_1996_NATIONAL TOTAL_HCB</v>
      </c>
      <c r="B7213" s="113" t="s">
        <v>146</v>
      </c>
      <c r="C7213" s="113">
        <v>1996</v>
      </c>
      <c r="D7213" s="113" t="s">
        <v>122</v>
      </c>
      <c r="E7213" s="113" t="s">
        <v>130</v>
      </c>
      <c r="F7213" s="113" t="s">
        <v>200</v>
      </c>
      <c r="G7213" s="150">
        <v>8.3272683389999995E-7</v>
      </c>
    </row>
    <row r="7214" spans="1:7" x14ac:dyDescent="0.25">
      <c r="A7214" s="108" t="str">
        <f t="shared" si="112"/>
        <v>EE_1996_NATIONAL TOTAL_PCB</v>
      </c>
      <c r="B7214" s="113" t="s">
        <v>146</v>
      </c>
      <c r="C7214" s="113">
        <v>1996</v>
      </c>
      <c r="D7214" s="113" t="s">
        <v>122</v>
      </c>
      <c r="E7214" s="113" t="s">
        <v>259</v>
      </c>
      <c r="F7214" s="113" t="s">
        <v>200</v>
      </c>
      <c r="G7214" s="150">
        <v>3.0041372450999999E-6</v>
      </c>
    </row>
    <row r="7215" spans="1:7" x14ac:dyDescent="0.25">
      <c r="A7215" s="108" t="str">
        <f t="shared" si="112"/>
        <v>EE_1996_1A3(FS)_NOx</v>
      </c>
      <c r="B7215" s="113" t="s">
        <v>146</v>
      </c>
      <c r="C7215" s="113">
        <v>1996</v>
      </c>
      <c r="D7215" s="113" t="s">
        <v>132</v>
      </c>
      <c r="E7215" s="113" t="s">
        <v>199</v>
      </c>
      <c r="F7215" s="113" t="s">
        <v>200</v>
      </c>
      <c r="G7215" s="113">
        <v>16.474284736127601</v>
      </c>
    </row>
    <row r="7216" spans="1:7" x14ac:dyDescent="0.25">
      <c r="A7216" s="108" t="str">
        <f t="shared" si="112"/>
        <v>EE_1996_1A3(FS)_NMVOC</v>
      </c>
      <c r="B7216" s="113" t="s">
        <v>146</v>
      </c>
      <c r="C7216" s="113">
        <v>1996</v>
      </c>
      <c r="D7216" s="113" t="s">
        <v>132</v>
      </c>
      <c r="E7216" s="113" t="s">
        <v>123</v>
      </c>
      <c r="F7216" s="113" t="s">
        <v>200</v>
      </c>
      <c r="G7216" s="113">
        <v>11.673954293959101</v>
      </c>
    </row>
    <row r="7217" spans="1:7" x14ac:dyDescent="0.25">
      <c r="A7217" s="108" t="str">
        <f t="shared" si="112"/>
        <v>EE_1996_1A3(FS)_SOx</v>
      </c>
      <c r="B7217" s="113" t="s">
        <v>146</v>
      </c>
      <c r="C7217" s="113">
        <v>1996</v>
      </c>
      <c r="D7217" s="113" t="s">
        <v>132</v>
      </c>
      <c r="E7217" s="113" t="s">
        <v>201</v>
      </c>
      <c r="F7217" s="113" t="s">
        <v>200</v>
      </c>
      <c r="G7217" s="113">
        <v>2.56392691177507</v>
      </c>
    </row>
    <row r="7218" spans="1:7" x14ac:dyDescent="0.25">
      <c r="A7218" s="108" t="str">
        <f t="shared" si="112"/>
        <v>EE_1996_1A3(FS)_NH3</v>
      </c>
      <c r="B7218" s="113" t="s">
        <v>146</v>
      </c>
      <c r="C7218" s="113">
        <v>1996</v>
      </c>
      <c r="D7218" s="113" t="s">
        <v>132</v>
      </c>
      <c r="E7218" s="113" t="s">
        <v>124</v>
      </c>
      <c r="F7218" s="113" t="s">
        <v>200</v>
      </c>
      <c r="G7218" s="113">
        <v>3.4044715405002E-2</v>
      </c>
    </row>
    <row r="7219" spans="1:7" x14ac:dyDescent="0.25">
      <c r="A7219" s="108" t="str">
        <f t="shared" si="112"/>
        <v>EE_1996_3D_NOx</v>
      </c>
      <c r="B7219" s="113" t="s">
        <v>146</v>
      </c>
      <c r="C7219" s="113">
        <v>1996</v>
      </c>
      <c r="D7219" s="113" t="s">
        <v>206</v>
      </c>
      <c r="E7219" s="113" t="s">
        <v>199</v>
      </c>
      <c r="F7219" s="113" t="s">
        <v>200</v>
      </c>
      <c r="G7219" s="113">
        <v>1.4501379999999999</v>
      </c>
    </row>
    <row r="7220" spans="1:7" x14ac:dyDescent="0.25">
      <c r="A7220" s="108" t="str">
        <f t="shared" si="112"/>
        <v>EE_1997_NATIONAL TOTAL_NOx</v>
      </c>
      <c r="B7220" s="113" t="s">
        <v>146</v>
      </c>
      <c r="C7220" s="113">
        <v>1997</v>
      </c>
      <c r="D7220" s="113" t="s">
        <v>122</v>
      </c>
      <c r="E7220" s="113" t="s">
        <v>199</v>
      </c>
      <c r="F7220" s="113" t="s">
        <v>200</v>
      </c>
      <c r="G7220" s="113">
        <v>51.738895717915703</v>
      </c>
    </row>
    <row r="7221" spans="1:7" x14ac:dyDescent="0.25">
      <c r="A7221" s="108" t="str">
        <f t="shared" si="112"/>
        <v>EE_1997_NATIONAL TOTAL_NMVOC</v>
      </c>
      <c r="B7221" s="113" t="s">
        <v>146</v>
      </c>
      <c r="C7221" s="113">
        <v>1997</v>
      </c>
      <c r="D7221" s="113" t="s">
        <v>122</v>
      </c>
      <c r="E7221" s="113" t="s">
        <v>123</v>
      </c>
      <c r="F7221" s="113" t="s">
        <v>200</v>
      </c>
      <c r="G7221" s="113">
        <v>43.4183124948825</v>
      </c>
    </row>
    <row r="7222" spans="1:7" x14ac:dyDescent="0.25">
      <c r="A7222" s="108" t="str">
        <f t="shared" si="112"/>
        <v>EE_1997_NATIONAL TOTAL_SOx</v>
      </c>
      <c r="B7222" s="113" t="s">
        <v>146</v>
      </c>
      <c r="C7222" s="113">
        <v>1997</v>
      </c>
      <c r="D7222" s="113" t="s">
        <v>122</v>
      </c>
      <c r="E7222" s="113" t="s">
        <v>201</v>
      </c>
      <c r="F7222" s="113" t="s">
        <v>200</v>
      </c>
      <c r="G7222" s="113">
        <v>118.489396552115</v>
      </c>
    </row>
    <row r="7223" spans="1:7" x14ac:dyDescent="0.25">
      <c r="A7223" s="108" t="str">
        <f t="shared" si="112"/>
        <v>EE_1997_NATIONAL TOTAL_NH3</v>
      </c>
      <c r="B7223" s="113" t="s">
        <v>146</v>
      </c>
      <c r="C7223" s="113">
        <v>1997</v>
      </c>
      <c r="D7223" s="113" t="s">
        <v>122</v>
      </c>
      <c r="E7223" s="113" t="s">
        <v>124</v>
      </c>
      <c r="F7223" s="113" t="s">
        <v>200</v>
      </c>
      <c r="G7223" s="113">
        <v>9.2607781352452108</v>
      </c>
    </row>
    <row r="7224" spans="1:7" x14ac:dyDescent="0.25">
      <c r="A7224" s="108" t="str">
        <f t="shared" si="112"/>
        <v>EE_1997_NATIONAL TOTAL_Pb</v>
      </c>
      <c r="B7224" s="113" t="s">
        <v>146</v>
      </c>
      <c r="C7224" s="113">
        <v>1997</v>
      </c>
      <c r="D7224" s="113" t="s">
        <v>122</v>
      </c>
      <c r="E7224" s="113" t="s">
        <v>125</v>
      </c>
      <c r="F7224" s="113" t="s">
        <v>200</v>
      </c>
      <c r="G7224" s="113">
        <v>4.2658738534336001E-2</v>
      </c>
    </row>
    <row r="7225" spans="1:7" x14ac:dyDescent="0.25">
      <c r="A7225" s="108" t="str">
        <f t="shared" si="112"/>
        <v>EE_1997_NATIONAL TOTAL_Cd</v>
      </c>
      <c r="B7225" s="113" t="s">
        <v>146</v>
      </c>
      <c r="C7225" s="113">
        <v>1997</v>
      </c>
      <c r="D7225" s="113" t="s">
        <v>122</v>
      </c>
      <c r="E7225" s="113" t="s">
        <v>126</v>
      </c>
      <c r="F7225" s="113" t="s">
        <v>200</v>
      </c>
      <c r="G7225" s="113">
        <v>9.5191277347719697E-4</v>
      </c>
    </row>
    <row r="7226" spans="1:7" x14ac:dyDescent="0.25">
      <c r="A7226" s="108" t="str">
        <f t="shared" si="112"/>
        <v>EE_1997_NATIONAL TOTAL_Hg</v>
      </c>
      <c r="B7226" s="113" t="s">
        <v>146</v>
      </c>
      <c r="C7226" s="113">
        <v>1997</v>
      </c>
      <c r="D7226" s="113" t="s">
        <v>122</v>
      </c>
      <c r="E7226" s="113" t="s">
        <v>127</v>
      </c>
      <c r="F7226" s="113" t="s">
        <v>200</v>
      </c>
      <c r="G7226" s="113">
        <v>5.9838753880418305E-4</v>
      </c>
    </row>
    <row r="7227" spans="1:7" x14ac:dyDescent="0.25">
      <c r="A7227" s="108" t="str">
        <f t="shared" si="112"/>
        <v>EE_1997_NATIONAL TOTAL_DIOX</v>
      </c>
      <c r="B7227" s="113" t="s">
        <v>146</v>
      </c>
      <c r="C7227" s="113">
        <v>1997</v>
      </c>
      <c r="D7227" s="113" t="s">
        <v>122</v>
      </c>
      <c r="E7227" s="113" t="s">
        <v>128</v>
      </c>
      <c r="F7227" s="113" t="s">
        <v>200</v>
      </c>
      <c r="G7227" s="150">
        <v>5.9018862030000002E-9</v>
      </c>
    </row>
    <row r="7228" spans="1:7" x14ac:dyDescent="0.25">
      <c r="A7228" s="108" t="str">
        <f t="shared" si="112"/>
        <v>EE_1997_NATIONAL TOTAL_PAH</v>
      </c>
      <c r="B7228" s="113" t="s">
        <v>146</v>
      </c>
      <c r="C7228" s="113">
        <v>1997</v>
      </c>
      <c r="D7228" s="113" t="s">
        <v>122</v>
      </c>
      <c r="E7228" s="113" t="s">
        <v>129</v>
      </c>
      <c r="F7228" s="113" t="s">
        <v>200</v>
      </c>
      <c r="G7228" s="113">
        <v>1.13569584294992E-2</v>
      </c>
    </row>
    <row r="7229" spans="1:7" x14ac:dyDescent="0.25">
      <c r="A7229" s="108" t="str">
        <f t="shared" si="112"/>
        <v>EE_1997_NATIONAL TOTAL_HCB</v>
      </c>
      <c r="B7229" s="113" t="s">
        <v>146</v>
      </c>
      <c r="C7229" s="113">
        <v>1997</v>
      </c>
      <c r="D7229" s="113" t="s">
        <v>122</v>
      </c>
      <c r="E7229" s="113" t="s">
        <v>130</v>
      </c>
      <c r="F7229" s="113" t="s">
        <v>200</v>
      </c>
      <c r="G7229" s="150">
        <v>8.5801951009999999E-7</v>
      </c>
    </row>
    <row r="7230" spans="1:7" x14ac:dyDescent="0.25">
      <c r="A7230" s="108" t="str">
        <f t="shared" si="112"/>
        <v>EE_1997_NATIONAL TOTAL_PCB</v>
      </c>
      <c r="B7230" s="113" t="s">
        <v>146</v>
      </c>
      <c r="C7230" s="113">
        <v>1997</v>
      </c>
      <c r="D7230" s="113" t="s">
        <v>122</v>
      </c>
      <c r="E7230" s="113" t="s">
        <v>259</v>
      </c>
      <c r="F7230" s="113" t="s">
        <v>200</v>
      </c>
      <c r="G7230" s="150">
        <v>2.8813884874000002E-6</v>
      </c>
    </row>
    <row r="7231" spans="1:7" x14ac:dyDescent="0.25">
      <c r="A7231" s="108" t="str">
        <f t="shared" si="112"/>
        <v>EE_1997_1A3(FS)_NOx</v>
      </c>
      <c r="B7231" s="113" t="s">
        <v>146</v>
      </c>
      <c r="C7231" s="113">
        <v>1997</v>
      </c>
      <c r="D7231" s="113" t="s">
        <v>132</v>
      </c>
      <c r="E7231" s="113" t="s">
        <v>199</v>
      </c>
      <c r="F7231" s="113" t="s">
        <v>200</v>
      </c>
      <c r="G7231" s="113">
        <v>17.281404717915699</v>
      </c>
    </row>
    <row r="7232" spans="1:7" x14ac:dyDescent="0.25">
      <c r="A7232" s="108" t="str">
        <f t="shared" si="112"/>
        <v>EE_1997_1A3(FS)_NMVOC</v>
      </c>
      <c r="B7232" s="113" t="s">
        <v>146</v>
      </c>
      <c r="C7232" s="113">
        <v>1997</v>
      </c>
      <c r="D7232" s="113" t="s">
        <v>132</v>
      </c>
      <c r="E7232" s="113" t="s">
        <v>123</v>
      </c>
      <c r="F7232" s="113" t="s">
        <v>200</v>
      </c>
      <c r="G7232" s="113">
        <v>12.3233925648825</v>
      </c>
    </row>
    <row r="7233" spans="1:7" x14ac:dyDescent="0.25">
      <c r="A7233" s="108" t="str">
        <f t="shared" si="112"/>
        <v>EE_1997_1A3(FS)_SOx</v>
      </c>
      <c r="B7233" s="113" t="s">
        <v>146</v>
      </c>
      <c r="C7233" s="113">
        <v>1997</v>
      </c>
      <c r="D7233" s="113" t="s">
        <v>132</v>
      </c>
      <c r="E7233" s="113" t="s">
        <v>201</v>
      </c>
      <c r="F7233" s="113" t="s">
        <v>200</v>
      </c>
      <c r="G7233" s="113">
        <v>2.6927855521151698</v>
      </c>
    </row>
    <row r="7234" spans="1:7" x14ac:dyDescent="0.25">
      <c r="A7234" s="108" t="str">
        <f t="shared" ref="A7234:A7297" si="113">CONCATENATE(B7234,"_",C7234,"_",D7234,"_",E7234)</f>
        <v>EE_1997_1A3(FS)_NH3</v>
      </c>
      <c r="B7234" s="113" t="s">
        <v>146</v>
      </c>
      <c r="C7234" s="113">
        <v>1997</v>
      </c>
      <c r="D7234" s="113" t="s">
        <v>132</v>
      </c>
      <c r="E7234" s="113" t="s">
        <v>124</v>
      </c>
      <c r="F7234" s="113" t="s">
        <v>200</v>
      </c>
      <c r="G7234" s="113">
        <v>4.4368135245206698E-2</v>
      </c>
    </row>
    <row r="7235" spans="1:7" x14ac:dyDescent="0.25">
      <c r="A7235" s="108" t="str">
        <f t="shared" si="113"/>
        <v>EE_1997_3D_NOx</v>
      </c>
      <c r="B7235" s="113" t="s">
        <v>146</v>
      </c>
      <c r="C7235" s="113">
        <v>1997</v>
      </c>
      <c r="D7235" s="113" t="s">
        <v>206</v>
      </c>
      <c r="E7235" s="113" t="s">
        <v>199</v>
      </c>
      <c r="F7235" s="113" t="s">
        <v>200</v>
      </c>
      <c r="G7235" s="113">
        <v>1.599542</v>
      </c>
    </row>
    <row r="7236" spans="1:7" x14ac:dyDescent="0.25">
      <c r="A7236" s="108" t="str">
        <f t="shared" si="113"/>
        <v>EE_1998_NATIONAL TOTAL_NOx</v>
      </c>
      <c r="B7236" s="113" t="s">
        <v>146</v>
      </c>
      <c r="C7236" s="113">
        <v>1998</v>
      </c>
      <c r="D7236" s="113" t="s">
        <v>122</v>
      </c>
      <c r="E7236" s="113" t="s">
        <v>199</v>
      </c>
      <c r="F7236" s="113" t="s">
        <v>200</v>
      </c>
      <c r="G7236" s="113">
        <v>49.5957749368837</v>
      </c>
    </row>
    <row r="7237" spans="1:7" x14ac:dyDescent="0.25">
      <c r="A7237" s="108" t="str">
        <f t="shared" si="113"/>
        <v>EE_1998_NATIONAL TOTAL_NMVOC</v>
      </c>
      <c r="B7237" s="113" t="s">
        <v>146</v>
      </c>
      <c r="C7237" s="113">
        <v>1998</v>
      </c>
      <c r="D7237" s="113" t="s">
        <v>122</v>
      </c>
      <c r="E7237" s="113" t="s">
        <v>123</v>
      </c>
      <c r="F7237" s="113" t="s">
        <v>200</v>
      </c>
      <c r="G7237" s="113">
        <v>39.644164310074203</v>
      </c>
    </row>
    <row r="7238" spans="1:7" x14ac:dyDescent="0.25">
      <c r="A7238" s="108" t="str">
        <f t="shared" si="113"/>
        <v>EE_1998_NATIONAL TOTAL_SOx</v>
      </c>
      <c r="B7238" s="113" t="s">
        <v>146</v>
      </c>
      <c r="C7238" s="113">
        <v>1998</v>
      </c>
      <c r="D7238" s="113" t="s">
        <v>122</v>
      </c>
      <c r="E7238" s="113" t="s">
        <v>201</v>
      </c>
      <c r="F7238" s="113" t="s">
        <v>200</v>
      </c>
      <c r="G7238" s="113">
        <v>106.720327586915</v>
      </c>
    </row>
    <row r="7239" spans="1:7" x14ac:dyDescent="0.25">
      <c r="A7239" s="108" t="str">
        <f t="shared" si="113"/>
        <v>EE_1998_NATIONAL TOTAL_NH3</v>
      </c>
      <c r="B7239" s="113" t="s">
        <v>146</v>
      </c>
      <c r="C7239" s="113">
        <v>1998</v>
      </c>
      <c r="D7239" s="113" t="s">
        <v>122</v>
      </c>
      <c r="E7239" s="113" t="s">
        <v>124</v>
      </c>
      <c r="F7239" s="113" t="s">
        <v>200</v>
      </c>
      <c r="G7239" s="113">
        <v>9.4091155427272408</v>
      </c>
    </row>
    <row r="7240" spans="1:7" x14ac:dyDescent="0.25">
      <c r="A7240" s="108" t="str">
        <f t="shared" si="113"/>
        <v>EE_1998_NATIONAL TOTAL_Pb</v>
      </c>
      <c r="B7240" s="113" t="s">
        <v>146</v>
      </c>
      <c r="C7240" s="113">
        <v>1998</v>
      </c>
      <c r="D7240" s="113" t="s">
        <v>122</v>
      </c>
      <c r="E7240" s="113" t="s">
        <v>125</v>
      </c>
      <c r="F7240" s="113" t="s">
        <v>200</v>
      </c>
      <c r="G7240" s="113">
        <v>3.7250240742281497E-2</v>
      </c>
    </row>
    <row r="7241" spans="1:7" x14ac:dyDescent="0.25">
      <c r="A7241" s="108" t="str">
        <f t="shared" si="113"/>
        <v>EE_1998_NATIONAL TOTAL_Cd</v>
      </c>
      <c r="B7241" s="113" t="s">
        <v>146</v>
      </c>
      <c r="C7241" s="113">
        <v>1998</v>
      </c>
      <c r="D7241" s="113" t="s">
        <v>122</v>
      </c>
      <c r="E7241" s="113" t="s">
        <v>126</v>
      </c>
      <c r="F7241" s="113" t="s">
        <v>200</v>
      </c>
      <c r="G7241" s="113">
        <v>8.3607321332491795E-4</v>
      </c>
    </row>
    <row r="7242" spans="1:7" x14ac:dyDescent="0.25">
      <c r="A7242" s="108" t="str">
        <f t="shared" si="113"/>
        <v>EE_1998_NATIONAL TOTAL_Hg</v>
      </c>
      <c r="B7242" s="113" t="s">
        <v>146</v>
      </c>
      <c r="C7242" s="113">
        <v>1998</v>
      </c>
      <c r="D7242" s="113" t="s">
        <v>122</v>
      </c>
      <c r="E7242" s="113" t="s">
        <v>127</v>
      </c>
      <c r="F7242" s="113" t="s">
        <v>200</v>
      </c>
      <c r="G7242" s="113">
        <v>5.3711504249501804E-4</v>
      </c>
    </row>
    <row r="7243" spans="1:7" x14ac:dyDescent="0.25">
      <c r="A7243" s="108" t="str">
        <f t="shared" si="113"/>
        <v>EE_1998_NATIONAL TOTAL_DIOX</v>
      </c>
      <c r="B7243" s="113" t="s">
        <v>146</v>
      </c>
      <c r="C7243" s="113">
        <v>1998</v>
      </c>
      <c r="D7243" s="113" t="s">
        <v>122</v>
      </c>
      <c r="E7243" s="113" t="s">
        <v>128</v>
      </c>
      <c r="F7243" s="113" t="s">
        <v>200</v>
      </c>
      <c r="G7243" s="150">
        <v>6.6346943769999996E-9</v>
      </c>
    </row>
    <row r="7244" spans="1:7" x14ac:dyDescent="0.25">
      <c r="A7244" s="108" t="str">
        <f t="shared" si="113"/>
        <v>EE_1998_NATIONAL TOTAL_PAH</v>
      </c>
      <c r="B7244" s="113" t="s">
        <v>146</v>
      </c>
      <c r="C7244" s="113">
        <v>1998</v>
      </c>
      <c r="D7244" s="113" t="s">
        <v>122</v>
      </c>
      <c r="E7244" s="113" t="s">
        <v>129</v>
      </c>
      <c r="F7244" s="113" t="s">
        <v>200</v>
      </c>
      <c r="G7244" s="113">
        <v>8.4418318376374996E-3</v>
      </c>
    </row>
    <row r="7245" spans="1:7" x14ac:dyDescent="0.25">
      <c r="A7245" s="108" t="str">
        <f t="shared" si="113"/>
        <v>EE_1998_NATIONAL TOTAL_HCB</v>
      </c>
      <c r="B7245" s="113" t="s">
        <v>146</v>
      </c>
      <c r="C7245" s="113">
        <v>1998</v>
      </c>
      <c r="D7245" s="113" t="s">
        <v>122</v>
      </c>
      <c r="E7245" s="113" t="s">
        <v>130</v>
      </c>
      <c r="F7245" s="113" t="s">
        <v>200</v>
      </c>
      <c r="G7245" s="150">
        <v>7.6377671849999998E-7</v>
      </c>
    </row>
    <row r="7246" spans="1:7" x14ac:dyDescent="0.25">
      <c r="A7246" s="108" t="str">
        <f t="shared" si="113"/>
        <v>EE_1998_NATIONAL TOTAL_PCB</v>
      </c>
      <c r="B7246" s="113" t="s">
        <v>146</v>
      </c>
      <c r="C7246" s="113">
        <v>1998</v>
      </c>
      <c r="D7246" s="113" t="s">
        <v>122</v>
      </c>
      <c r="E7246" s="113" t="s">
        <v>259</v>
      </c>
      <c r="F7246" s="113" t="s">
        <v>200</v>
      </c>
      <c r="G7246" s="150">
        <v>2.5053737323000002E-6</v>
      </c>
    </row>
    <row r="7247" spans="1:7" x14ac:dyDescent="0.25">
      <c r="A7247" s="108" t="str">
        <f t="shared" si="113"/>
        <v>EE_1998_1A3(FS)_NOx</v>
      </c>
      <c r="B7247" s="113" t="s">
        <v>146</v>
      </c>
      <c r="C7247" s="113">
        <v>1998</v>
      </c>
      <c r="D7247" s="113" t="s">
        <v>132</v>
      </c>
      <c r="E7247" s="113" t="s">
        <v>199</v>
      </c>
      <c r="F7247" s="113" t="s">
        <v>200</v>
      </c>
      <c r="G7247" s="113">
        <v>17.899658936883799</v>
      </c>
    </row>
    <row r="7248" spans="1:7" x14ac:dyDescent="0.25">
      <c r="A7248" s="108" t="str">
        <f t="shared" si="113"/>
        <v>EE_1998_1A3(FS)_NMVOC</v>
      </c>
      <c r="B7248" s="113" t="s">
        <v>146</v>
      </c>
      <c r="C7248" s="113">
        <v>1998</v>
      </c>
      <c r="D7248" s="113" t="s">
        <v>132</v>
      </c>
      <c r="E7248" s="113" t="s">
        <v>123</v>
      </c>
      <c r="F7248" s="113" t="s">
        <v>200</v>
      </c>
      <c r="G7248" s="113">
        <v>11.4480053600742</v>
      </c>
    </row>
    <row r="7249" spans="1:7" x14ac:dyDescent="0.25">
      <c r="A7249" s="108" t="str">
        <f t="shared" si="113"/>
        <v>EE_1998_1A3(FS)_SOx</v>
      </c>
      <c r="B7249" s="113" t="s">
        <v>146</v>
      </c>
      <c r="C7249" s="113">
        <v>1998</v>
      </c>
      <c r="D7249" s="113" t="s">
        <v>132</v>
      </c>
      <c r="E7249" s="113" t="s">
        <v>201</v>
      </c>
      <c r="F7249" s="113" t="s">
        <v>200</v>
      </c>
      <c r="G7249" s="113">
        <v>2.8971505869150498</v>
      </c>
    </row>
    <row r="7250" spans="1:7" x14ac:dyDescent="0.25">
      <c r="A7250" s="108" t="str">
        <f t="shared" si="113"/>
        <v>EE_1998_1A3(FS)_NH3</v>
      </c>
      <c r="B7250" s="113" t="s">
        <v>146</v>
      </c>
      <c r="C7250" s="113">
        <v>1998</v>
      </c>
      <c r="D7250" s="113" t="s">
        <v>132</v>
      </c>
      <c r="E7250" s="113" t="s">
        <v>124</v>
      </c>
      <c r="F7250" s="113" t="s">
        <v>200</v>
      </c>
      <c r="G7250" s="113">
        <v>4.4530542727233703E-2</v>
      </c>
    </row>
    <row r="7251" spans="1:7" x14ac:dyDescent="0.25">
      <c r="A7251" s="108" t="str">
        <f t="shared" si="113"/>
        <v>EE_1998_3D_NOx</v>
      </c>
      <c r="B7251" s="113" t="s">
        <v>146</v>
      </c>
      <c r="C7251" s="113">
        <v>1998</v>
      </c>
      <c r="D7251" s="113" t="s">
        <v>206</v>
      </c>
      <c r="E7251" s="113" t="s">
        <v>199</v>
      </c>
      <c r="F7251" s="113" t="s">
        <v>200</v>
      </c>
      <c r="G7251" s="113">
        <v>1.7505010000000001</v>
      </c>
    </row>
    <row r="7252" spans="1:7" x14ac:dyDescent="0.25">
      <c r="A7252" s="108" t="str">
        <f t="shared" si="113"/>
        <v>EE_1999_NATIONAL TOTAL_NOx</v>
      </c>
      <c r="B7252" s="113" t="s">
        <v>146</v>
      </c>
      <c r="C7252" s="113">
        <v>1999</v>
      </c>
      <c r="D7252" s="113" t="s">
        <v>122</v>
      </c>
      <c r="E7252" s="113" t="s">
        <v>199</v>
      </c>
      <c r="F7252" s="113" t="s">
        <v>200</v>
      </c>
      <c r="G7252" s="113">
        <v>45.154204426409798</v>
      </c>
    </row>
    <row r="7253" spans="1:7" x14ac:dyDescent="0.25">
      <c r="A7253" s="108" t="str">
        <f t="shared" si="113"/>
        <v>EE_1999_NATIONAL TOTAL_NMVOC</v>
      </c>
      <c r="B7253" s="113" t="s">
        <v>146</v>
      </c>
      <c r="C7253" s="113">
        <v>1999</v>
      </c>
      <c r="D7253" s="113" t="s">
        <v>122</v>
      </c>
      <c r="E7253" s="113" t="s">
        <v>123</v>
      </c>
      <c r="F7253" s="113" t="s">
        <v>200</v>
      </c>
      <c r="G7253" s="113">
        <v>36.461930620337398</v>
      </c>
    </row>
    <row r="7254" spans="1:7" x14ac:dyDescent="0.25">
      <c r="A7254" s="108" t="str">
        <f t="shared" si="113"/>
        <v>EE_1999_NATIONAL TOTAL_SOx</v>
      </c>
      <c r="B7254" s="113" t="s">
        <v>146</v>
      </c>
      <c r="C7254" s="113">
        <v>1999</v>
      </c>
      <c r="D7254" s="113" t="s">
        <v>122</v>
      </c>
      <c r="E7254" s="113" t="s">
        <v>201</v>
      </c>
      <c r="F7254" s="113" t="s">
        <v>200</v>
      </c>
      <c r="G7254" s="113">
        <v>99.456064874959694</v>
      </c>
    </row>
    <row r="7255" spans="1:7" x14ac:dyDescent="0.25">
      <c r="A7255" s="108" t="str">
        <f t="shared" si="113"/>
        <v>EE_1999_NATIONAL TOTAL_NH3</v>
      </c>
      <c r="B7255" s="113" t="s">
        <v>146</v>
      </c>
      <c r="C7255" s="113">
        <v>1999</v>
      </c>
      <c r="D7255" s="113" t="s">
        <v>122</v>
      </c>
      <c r="E7255" s="113" t="s">
        <v>124</v>
      </c>
      <c r="F7255" s="113" t="s">
        <v>200</v>
      </c>
      <c r="G7255" s="113">
        <v>8.3521631035759505</v>
      </c>
    </row>
    <row r="7256" spans="1:7" x14ac:dyDescent="0.25">
      <c r="A7256" s="108" t="str">
        <f t="shared" si="113"/>
        <v>EE_1999_NATIONAL TOTAL_Pb</v>
      </c>
      <c r="B7256" s="113" t="s">
        <v>146</v>
      </c>
      <c r="C7256" s="113">
        <v>1999</v>
      </c>
      <c r="D7256" s="113" t="s">
        <v>122</v>
      </c>
      <c r="E7256" s="113" t="s">
        <v>125</v>
      </c>
      <c r="F7256" s="113" t="s">
        <v>200</v>
      </c>
      <c r="G7256" s="113">
        <v>3.2567321595738198E-2</v>
      </c>
    </row>
    <row r="7257" spans="1:7" x14ac:dyDescent="0.25">
      <c r="A7257" s="108" t="str">
        <f t="shared" si="113"/>
        <v>EE_1999_NATIONAL TOTAL_Cd</v>
      </c>
      <c r="B7257" s="113" t="s">
        <v>146</v>
      </c>
      <c r="C7257" s="113">
        <v>1999</v>
      </c>
      <c r="D7257" s="113" t="s">
        <v>122</v>
      </c>
      <c r="E7257" s="113" t="s">
        <v>126</v>
      </c>
      <c r="F7257" s="113" t="s">
        <v>200</v>
      </c>
      <c r="G7257" s="113">
        <v>7.6698010674113102E-4</v>
      </c>
    </row>
    <row r="7258" spans="1:7" x14ac:dyDescent="0.25">
      <c r="A7258" s="108" t="str">
        <f t="shared" si="113"/>
        <v>EE_1999_NATIONAL TOTAL_Hg</v>
      </c>
      <c r="B7258" s="113" t="s">
        <v>146</v>
      </c>
      <c r="C7258" s="113">
        <v>1999</v>
      </c>
      <c r="D7258" s="113" t="s">
        <v>122</v>
      </c>
      <c r="E7258" s="113" t="s">
        <v>127</v>
      </c>
      <c r="F7258" s="113" t="s">
        <v>200</v>
      </c>
      <c r="G7258" s="113">
        <v>4.6573696089171598E-4</v>
      </c>
    </row>
    <row r="7259" spans="1:7" x14ac:dyDescent="0.25">
      <c r="A7259" s="108" t="str">
        <f t="shared" si="113"/>
        <v>EE_1999_NATIONAL TOTAL_DIOX</v>
      </c>
      <c r="B7259" s="113" t="s">
        <v>146</v>
      </c>
      <c r="C7259" s="113">
        <v>1999</v>
      </c>
      <c r="D7259" s="113" t="s">
        <v>122</v>
      </c>
      <c r="E7259" s="113" t="s">
        <v>128</v>
      </c>
      <c r="F7259" s="113" t="s">
        <v>200</v>
      </c>
      <c r="G7259" s="150">
        <v>6.632864902E-9</v>
      </c>
    </row>
    <row r="7260" spans="1:7" x14ac:dyDescent="0.25">
      <c r="A7260" s="108" t="str">
        <f t="shared" si="113"/>
        <v>EE_1999_NATIONAL TOTAL_PAH</v>
      </c>
      <c r="B7260" s="113" t="s">
        <v>146</v>
      </c>
      <c r="C7260" s="113">
        <v>1999</v>
      </c>
      <c r="D7260" s="113" t="s">
        <v>122</v>
      </c>
      <c r="E7260" s="113" t="s">
        <v>129</v>
      </c>
      <c r="F7260" s="113" t="s">
        <v>200</v>
      </c>
      <c r="G7260" s="113">
        <v>8.1383766522453993E-3</v>
      </c>
    </row>
    <row r="7261" spans="1:7" x14ac:dyDescent="0.25">
      <c r="A7261" s="108" t="str">
        <f t="shared" si="113"/>
        <v>EE_1999_NATIONAL TOTAL_HCB</v>
      </c>
      <c r="B7261" s="113" t="s">
        <v>146</v>
      </c>
      <c r="C7261" s="113">
        <v>1999</v>
      </c>
      <c r="D7261" s="113" t="s">
        <v>122</v>
      </c>
      <c r="E7261" s="113" t="s">
        <v>130</v>
      </c>
      <c r="F7261" s="113" t="s">
        <v>200</v>
      </c>
      <c r="G7261" s="150">
        <v>7.6133105730000004E-7</v>
      </c>
    </row>
    <row r="7262" spans="1:7" x14ac:dyDescent="0.25">
      <c r="A7262" s="108" t="str">
        <f t="shared" si="113"/>
        <v>EE_1999_NATIONAL TOTAL_PCB</v>
      </c>
      <c r="B7262" s="113" t="s">
        <v>146</v>
      </c>
      <c r="C7262" s="113">
        <v>1999</v>
      </c>
      <c r="D7262" s="113" t="s">
        <v>122</v>
      </c>
      <c r="E7262" s="113" t="s">
        <v>259</v>
      </c>
      <c r="F7262" s="113" t="s">
        <v>200</v>
      </c>
      <c r="G7262" s="150">
        <v>2.4724788720000001E-6</v>
      </c>
    </row>
    <row r="7263" spans="1:7" x14ac:dyDescent="0.25">
      <c r="A7263" s="108" t="str">
        <f t="shared" si="113"/>
        <v>EE_1999_1A3(FS)_NOx</v>
      </c>
      <c r="B7263" s="113" t="s">
        <v>146</v>
      </c>
      <c r="C7263" s="113">
        <v>1999</v>
      </c>
      <c r="D7263" s="113" t="s">
        <v>132</v>
      </c>
      <c r="E7263" s="113" t="s">
        <v>199</v>
      </c>
      <c r="F7263" s="113" t="s">
        <v>200</v>
      </c>
      <c r="G7263" s="113">
        <v>15.587879426409801</v>
      </c>
    </row>
    <row r="7264" spans="1:7" x14ac:dyDescent="0.25">
      <c r="A7264" s="108" t="str">
        <f t="shared" si="113"/>
        <v>EE_1999_1A3(FS)_NMVOC</v>
      </c>
      <c r="B7264" s="113" t="s">
        <v>146</v>
      </c>
      <c r="C7264" s="113">
        <v>1999</v>
      </c>
      <c r="D7264" s="113" t="s">
        <v>132</v>
      </c>
      <c r="E7264" s="113" t="s">
        <v>123</v>
      </c>
      <c r="F7264" s="113" t="s">
        <v>200</v>
      </c>
      <c r="G7264" s="113">
        <v>10.5266629303374</v>
      </c>
    </row>
    <row r="7265" spans="1:7" x14ac:dyDescent="0.25">
      <c r="A7265" s="108" t="str">
        <f t="shared" si="113"/>
        <v>EE_1999_1A3(FS)_SOx</v>
      </c>
      <c r="B7265" s="113" t="s">
        <v>146</v>
      </c>
      <c r="C7265" s="113">
        <v>1999</v>
      </c>
      <c r="D7265" s="113" t="s">
        <v>132</v>
      </c>
      <c r="E7265" s="113" t="s">
        <v>201</v>
      </c>
      <c r="F7265" s="113" t="s">
        <v>200</v>
      </c>
      <c r="G7265" s="113">
        <v>2.5809978749596598</v>
      </c>
    </row>
    <row r="7266" spans="1:7" x14ac:dyDescent="0.25">
      <c r="A7266" s="108" t="str">
        <f t="shared" si="113"/>
        <v>EE_1999_1A3(FS)_NH3</v>
      </c>
      <c r="B7266" s="113" t="s">
        <v>146</v>
      </c>
      <c r="C7266" s="113">
        <v>1999</v>
      </c>
      <c r="D7266" s="113" t="s">
        <v>132</v>
      </c>
      <c r="E7266" s="113" t="s">
        <v>124</v>
      </c>
      <c r="F7266" s="113" t="s">
        <v>200</v>
      </c>
      <c r="G7266" s="113">
        <v>5.53371035759491E-2</v>
      </c>
    </row>
    <row r="7267" spans="1:7" x14ac:dyDescent="0.25">
      <c r="A7267" s="108" t="str">
        <f t="shared" si="113"/>
        <v>EE_1999_3D_NOx</v>
      </c>
      <c r="B7267" s="113" t="s">
        <v>146</v>
      </c>
      <c r="C7267" s="113">
        <v>1999</v>
      </c>
      <c r="D7267" s="113" t="s">
        <v>206</v>
      </c>
      <c r="E7267" s="113" t="s">
        <v>199</v>
      </c>
      <c r="F7267" s="113" t="s">
        <v>200</v>
      </c>
      <c r="G7267" s="113">
        <v>1.4628829999999999</v>
      </c>
    </row>
    <row r="7268" spans="1:7" x14ac:dyDescent="0.25">
      <c r="A7268" s="108" t="str">
        <f t="shared" si="113"/>
        <v>EE_2000_NATIONAL TOTAL_NOx</v>
      </c>
      <c r="B7268" s="113" t="s">
        <v>146</v>
      </c>
      <c r="C7268" s="113">
        <v>2000</v>
      </c>
      <c r="D7268" s="113" t="s">
        <v>122</v>
      </c>
      <c r="E7268" s="113" t="s">
        <v>199</v>
      </c>
      <c r="F7268" s="113" t="s">
        <v>200</v>
      </c>
      <c r="G7268" s="113">
        <v>44.449803968601998</v>
      </c>
    </row>
    <row r="7269" spans="1:7" x14ac:dyDescent="0.25">
      <c r="A7269" s="108" t="str">
        <f t="shared" si="113"/>
        <v>EE_2000_NATIONAL TOTAL_NMVOC</v>
      </c>
      <c r="B7269" s="113" t="s">
        <v>146</v>
      </c>
      <c r="C7269" s="113">
        <v>2000</v>
      </c>
      <c r="D7269" s="113" t="s">
        <v>122</v>
      </c>
      <c r="E7269" s="113" t="s">
        <v>123</v>
      </c>
      <c r="F7269" s="113" t="s">
        <v>200</v>
      </c>
      <c r="G7269" s="113">
        <v>35.9624014485454</v>
      </c>
    </row>
    <row r="7270" spans="1:7" x14ac:dyDescent="0.25">
      <c r="A7270" s="108" t="str">
        <f t="shared" si="113"/>
        <v>EE_2000_NATIONAL TOTAL_SOx</v>
      </c>
      <c r="B7270" s="113" t="s">
        <v>146</v>
      </c>
      <c r="C7270" s="113">
        <v>2000</v>
      </c>
      <c r="D7270" s="113" t="s">
        <v>122</v>
      </c>
      <c r="E7270" s="113" t="s">
        <v>201</v>
      </c>
      <c r="F7270" s="113" t="s">
        <v>200</v>
      </c>
      <c r="G7270" s="113">
        <v>97.065491461062905</v>
      </c>
    </row>
    <row r="7271" spans="1:7" x14ac:dyDescent="0.25">
      <c r="A7271" s="108" t="str">
        <f t="shared" si="113"/>
        <v>EE_2000_NATIONAL TOTAL_NH3</v>
      </c>
      <c r="B7271" s="113" t="s">
        <v>146</v>
      </c>
      <c r="C7271" s="113">
        <v>2000</v>
      </c>
      <c r="D7271" s="113" t="s">
        <v>122</v>
      </c>
      <c r="E7271" s="113" t="s">
        <v>124</v>
      </c>
      <c r="F7271" s="113" t="s">
        <v>200</v>
      </c>
      <c r="G7271" s="113">
        <v>8.8314341723464302</v>
      </c>
    </row>
    <row r="7272" spans="1:7" x14ac:dyDescent="0.25">
      <c r="A7272" s="108" t="str">
        <f t="shared" si="113"/>
        <v>EE_2000_NATIONAL TOTAL_PM2.5</v>
      </c>
      <c r="B7272" s="113" t="s">
        <v>146</v>
      </c>
      <c r="C7272" s="113">
        <v>2000</v>
      </c>
      <c r="D7272" s="113" t="s">
        <v>122</v>
      </c>
      <c r="E7272" s="113" t="s">
        <v>203</v>
      </c>
      <c r="F7272" s="113" t="s">
        <v>200</v>
      </c>
      <c r="G7272" s="113">
        <v>10.1833620819842</v>
      </c>
    </row>
    <row r="7273" spans="1:7" x14ac:dyDescent="0.25">
      <c r="A7273" s="108" t="str">
        <f t="shared" si="113"/>
        <v>EE_2000_NATIONAL TOTAL_Pb</v>
      </c>
      <c r="B7273" s="113" t="s">
        <v>146</v>
      </c>
      <c r="C7273" s="113">
        <v>2000</v>
      </c>
      <c r="D7273" s="113" t="s">
        <v>122</v>
      </c>
      <c r="E7273" s="113" t="s">
        <v>125</v>
      </c>
      <c r="F7273" s="113" t="s">
        <v>200</v>
      </c>
      <c r="G7273" s="113">
        <v>2.9870608138139999E-2</v>
      </c>
    </row>
    <row r="7274" spans="1:7" x14ac:dyDescent="0.25">
      <c r="A7274" s="108" t="str">
        <f t="shared" si="113"/>
        <v>EE_2000_NATIONAL TOTAL_Cd</v>
      </c>
      <c r="B7274" s="113" t="s">
        <v>146</v>
      </c>
      <c r="C7274" s="113">
        <v>2000</v>
      </c>
      <c r="D7274" s="113" t="s">
        <v>122</v>
      </c>
      <c r="E7274" s="113" t="s">
        <v>126</v>
      </c>
      <c r="F7274" s="113" t="s">
        <v>200</v>
      </c>
      <c r="G7274" s="113">
        <v>7.5913852531388497E-4</v>
      </c>
    </row>
    <row r="7275" spans="1:7" x14ac:dyDescent="0.25">
      <c r="A7275" s="108" t="str">
        <f t="shared" si="113"/>
        <v>EE_2000_NATIONAL TOTAL_Hg</v>
      </c>
      <c r="B7275" s="113" t="s">
        <v>146</v>
      </c>
      <c r="C7275" s="113">
        <v>2000</v>
      </c>
      <c r="D7275" s="113" t="s">
        <v>122</v>
      </c>
      <c r="E7275" s="113" t="s">
        <v>127</v>
      </c>
      <c r="F7275" s="113" t="s">
        <v>200</v>
      </c>
      <c r="G7275" s="113">
        <v>4.6210527865473002E-4</v>
      </c>
    </row>
    <row r="7276" spans="1:7" x14ac:dyDescent="0.25">
      <c r="A7276" s="108" t="str">
        <f t="shared" si="113"/>
        <v>EE_2000_NATIONAL TOTAL_DIOX</v>
      </c>
      <c r="B7276" s="113" t="s">
        <v>146</v>
      </c>
      <c r="C7276" s="113">
        <v>2000</v>
      </c>
      <c r="D7276" s="113" t="s">
        <v>122</v>
      </c>
      <c r="E7276" s="113" t="s">
        <v>128</v>
      </c>
      <c r="F7276" s="113" t="s">
        <v>200</v>
      </c>
      <c r="G7276" s="150">
        <v>6.3235012190000003E-9</v>
      </c>
    </row>
    <row r="7277" spans="1:7" x14ac:dyDescent="0.25">
      <c r="A7277" s="108" t="str">
        <f t="shared" si="113"/>
        <v>EE_2000_NATIONAL TOTAL_PAH</v>
      </c>
      <c r="B7277" s="113" t="s">
        <v>146</v>
      </c>
      <c r="C7277" s="113">
        <v>2000</v>
      </c>
      <c r="D7277" s="113" t="s">
        <v>122</v>
      </c>
      <c r="E7277" s="113" t="s">
        <v>129</v>
      </c>
      <c r="F7277" s="113" t="s">
        <v>200</v>
      </c>
      <c r="G7277" s="113">
        <v>7.7375208068457997E-3</v>
      </c>
    </row>
    <row r="7278" spans="1:7" x14ac:dyDescent="0.25">
      <c r="A7278" s="108" t="str">
        <f t="shared" si="113"/>
        <v>EE_2000_NATIONAL TOTAL_HCB</v>
      </c>
      <c r="B7278" s="113" t="s">
        <v>146</v>
      </c>
      <c r="C7278" s="113">
        <v>2000</v>
      </c>
      <c r="D7278" s="113" t="s">
        <v>122</v>
      </c>
      <c r="E7278" s="113" t="s">
        <v>130</v>
      </c>
      <c r="F7278" s="113" t="s">
        <v>200</v>
      </c>
      <c r="G7278" s="150">
        <v>7.6768661930000004E-7</v>
      </c>
    </row>
    <row r="7279" spans="1:7" x14ac:dyDescent="0.25">
      <c r="A7279" s="108" t="str">
        <f t="shared" si="113"/>
        <v>EE_2000_NATIONAL TOTAL_PCB</v>
      </c>
      <c r="B7279" s="113" t="s">
        <v>146</v>
      </c>
      <c r="C7279" s="113">
        <v>2000</v>
      </c>
      <c r="D7279" s="113" t="s">
        <v>122</v>
      </c>
      <c r="E7279" s="113" t="s">
        <v>259</v>
      </c>
      <c r="F7279" s="113" t="s">
        <v>200</v>
      </c>
      <c r="G7279" s="150">
        <v>2.4280109058000001E-6</v>
      </c>
    </row>
    <row r="7280" spans="1:7" x14ac:dyDescent="0.25">
      <c r="A7280" s="108" t="str">
        <f t="shared" si="113"/>
        <v>EE_2000_1A3(FS)_NOx</v>
      </c>
      <c r="B7280" s="113" t="s">
        <v>146</v>
      </c>
      <c r="C7280" s="113">
        <v>2000</v>
      </c>
      <c r="D7280" s="113" t="s">
        <v>132</v>
      </c>
      <c r="E7280" s="113" t="s">
        <v>199</v>
      </c>
      <c r="F7280" s="113" t="s">
        <v>200</v>
      </c>
      <c r="G7280" s="113">
        <v>14.2417939686019</v>
      </c>
    </row>
    <row r="7281" spans="1:7" x14ac:dyDescent="0.25">
      <c r="A7281" s="108" t="str">
        <f t="shared" si="113"/>
        <v>EE_2000_1A3(FS)_NMVOC</v>
      </c>
      <c r="B7281" s="113" t="s">
        <v>146</v>
      </c>
      <c r="C7281" s="113">
        <v>2000</v>
      </c>
      <c r="D7281" s="113" t="s">
        <v>132</v>
      </c>
      <c r="E7281" s="113" t="s">
        <v>123</v>
      </c>
      <c r="F7281" s="113" t="s">
        <v>200</v>
      </c>
      <c r="G7281" s="113">
        <v>8.8750338885454099</v>
      </c>
    </row>
    <row r="7282" spans="1:7" x14ac:dyDescent="0.25">
      <c r="A7282" s="108" t="str">
        <f t="shared" si="113"/>
        <v>EE_2000_1A3(FS)_SOx</v>
      </c>
      <c r="B7282" s="113" t="s">
        <v>146</v>
      </c>
      <c r="C7282" s="113">
        <v>2000</v>
      </c>
      <c r="D7282" s="113" t="s">
        <v>132</v>
      </c>
      <c r="E7282" s="113" t="s">
        <v>201</v>
      </c>
      <c r="F7282" s="113" t="s">
        <v>200</v>
      </c>
      <c r="G7282" s="113">
        <v>2.55296586106296</v>
      </c>
    </row>
    <row r="7283" spans="1:7" x14ac:dyDescent="0.25">
      <c r="A7283" s="108" t="str">
        <f t="shared" si="113"/>
        <v>EE_2000_1A3(FS)_NH3</v>
      </c>
      <c r="B7283" s="113" t="s">
        <v>146</v>
      </c>
      <c r="C7283" s="113">
        <v>2000</v>
      </c>
      <c r="D7283" s="113" t="s">
        <v>132</v>
      </c>
      <c r="E7283" s="113" t="s">
        <v>124</v>
      </c>
      <c r="F7283" s="113" t="s">
        <v>200</v>
      </c>
      <c r="G7283" s="113">
        <v>9.7936172346427694E-2</v>
      </c>
    </row>
    <row r="7284" spans="1:7" x14ac:dyDescent="0.25">
      <c r="A7284" s="108" t="str">
        <f t="shared" si="113"/>
        <v>EE_2000_1A3(FS)_PM2.5</v>
      </c>
      <c r="B7284" s="113" t="s">
        <v>146</v>
      </c>
      <c r="C7284" s="113">
        <v>2000</v>
      </c>
      <c r="D7284" s="113" t="s">
        <v>132</v>
      </c>
      <c r="E7284" s="113" t="s">
        <v>203</v>
      </c>
      <c r="F7284" s="113" t="s">
        <v>200</v>
      </c>
      <c r="G7284" s="113">
        <v>0.77701268198420503</v>
      </c>
    </row>
    <row r="7285" spans="1:7" x14ac:dyDescent="0.25">
      <c r="A7285" s="108" t="str">
        <f t="shared" si="113"/>
        <v>EE_2000_3D_NOx</v>
      </c>
      <c r="B7285" s="113" t="s">
        <v>146</v>
      </c>
      <c r="C7285" s="113">
        <v>2000</v>
      </c>
      <c r="D7285" s="113" t="s">
        <v>206</v>
      </c>
      <c r="E7285" s="113" t="s">
        <v>199</v>
      </c>
      <c r="F7285" s="113" t="s">
        <v>200</v>
      </c>
      <c r="G7285" s="113">
        <v>1.5772679999999999</v>
      </c>
    </row>
    <row r="7286" spans="1:7" x14ac:dyDescent="0.25">
      <c r="A7286" s="108" t="str">
        <f t="shared" si="113"/>
        <v>EE_2001_NATIONAL TOTAL_NOx</v>
      </c>
      <c r="B7286" s="113" t="s">
        <v>146</v>
      </c>
      <c r="C7286" s="113">
        <v>2001</v>
      </c>
      <c r="D7286" s="113" t="s">
        <v>122</v>
      </c>
      <c r="E7286" s="113" t="s">
        <v>199</v>
      </c>
      <c r="F7286" s="113" t="s">
        <v>200</v>
      </c>
      <c r="G7286" s="113">
        <v>48.648829817030403</v>
      </c>
    </row>
    <row r="7287" spans="1:7" x14ac:dyDescent="0.25">
      <c r="A7287" s="108" t="str">
        <f t="shared" si="113"/>
        <v>EE_2001_NATIONAL TOTAL_NMVOC</v>
      </c>
      <c r="B7287" s="113" t="s">
        <v>146</v>
      </c>
      <c r="C7287" s="113">
        <v>2001</v>
      </c>
      <c r="D7287" s="113" t="s">
        <v>122</v>
      </c>
      <c r="E7287" s="113" t="s">
        <v>123</v>
      </c>
      <c r="F7287" s="113" t="s">
        <v>200</v>
      </c>
      <c r="G7287" s="113">
        <v>36.196545563756302</v>
      </c>
    </row>
    <row r="7288" spans="1:7" x14ac:dyDescent="0.25">
      <c r="A7288" s="108" t="str">
        <f t="shared" si="113"/>
        <v>EE_2001_NATIONAL TOTAL_SOx</v>
      </c>
      <c r="B7288" s="113" t="s">
        <v>146</v>
      </c>
      <c r="C7288" s="113">
        <v>2001</v>
      </c>
      <c r="D7288" s="113" t="s">
        <v>122</v>
      </c>
      <c r="E7288" s="113" t="s">
        <v>201</v>
      </c>
      <c r="F7288" s="113" t="s">
        <v>200</v>
      </c>
      <c r="G7288" s="113">
        <v>90.6128628765955</v>
      </c>
    </row>
    <row r="7289" spans="1:7" x14ac:dyDescent="0.25">
      <c r="A7289" s="108" t="str">
        <f t="shared" si="113"/>
        <v>EE_2001_NATIONAL TOTAL_NH3</v>
      </c>
      <c r="B7289" s="113" t="s">
        <v>146</v>
      </c>
      <c r="C7289" s="113">
        <v>2001</v>
      </c>
      <c r="D7289" s="113" t="s">
        <v>122</v>
      </c>
      <c r="E7289" s="113" t="s">
        <v>124</v>
      </c>
      <c r="F7289" s="113" t="s">
        <v>200</v>
      </c>
      <c r="G7289" s="113">
        <v>9.1584691289002205</v>
      </c>
    </row>
    <row r="7290" spans="1:7" x14ac:dyDescent="0.25">
      <c r="A7290" s="108" t="str">
        <f t="shared" si="113"/>
        <v>EE_2001_NATIONAL TOTAL_PM2.5</v>
      </c>
      <c r="B7290" s="113" t="s">
        <v>146</v>
      </c>
      <c r="C7290" s="113">
        <v>2001</v>
      </c>
      <c r="D7290" s="113" t="s">
        <v>122</v>
      </c>
      <c r="E7290" s="113" t="s">
        <v>203</v>
      </c>
      <c r="F7290" s="113" t="s">
        <v>200</v>
      </c>
      <c r="G7290" s="113">
        <v>10.0827807457412</v>
      </c>
    </row>
    <row r="7291" spans="1:7" x14ac:dyDescent="0.25">
      <c r="A7291" s="108" t="str">
        <f t="shared" si="113"/>
        <v>EE_2001_NATIONAL TOTAL_Pb</v>
      </c>
      <c r="B7291" s="113" t="s">
        <v>146</v>
      </c>
      <c r="C7291" s="113">
        <v>2001</v>
      </c>
      <c r="D7291" s="113" t="s">
        <v>122</v>
      </c>
      <c r="E7291" s="113" t="s">
        <v>125</v>
      </c>
      <c r="F7291" s="113" t="s">
        <v>200</v>
      </c>
      <c r="G7291" s="113">
        <v>2.7018062684006E-2</v>
      </c>
    </row>
    <row r="7292" spans="1:7" x14ac:dyDescent="0.25">
      <c r="A7292" s="108" t="str">
        <f t="shared" si="113"/>
        <v>EE_2001_NATIONAL TOTAL_Cd</v>
      </c>
      <c r="B7292" s="113" t="s">
        <v>146</v>
      </c>
      <c r="C7292" s="113">
        <v>2001</v>
      </c>
      <c r="D7292" s="113" t="s">
        <v>122</v>
      </c>
      <c r="E7292" s="113" t="s">
        <v>126</v>
      </c>
      <c r="F7292" s="113" t="s">
        <v>200</v>
      </c>
      <c r="G7292" s="113">
        <v>7.1609728195742796E-4</v>
      </c>
    </row>
    <row r="7293" spans="1:7" x14ac:dyDescent="0.25">
      <c r="A7293" s="108" t="str">
        <f t="shared" si="113"/>
        <v>EE_2001_NATIONAL TOTAL_Hg</v>
      </c>
      <c r="B7293" s="113" t="s">
        <v>146</v>
      </c>
      <c r="C7293" s="113">
        <v>2001</v>
      </c>
      <c r="D7293" s="113" t="s">
        <v>122</v>
      </c>
      <c r="E7293" s="113" t="s">
        <v>127</v>
      </c>
      <c r="F7293" s="113" t="s">
        <v>200</v>
      </c>
      <c r="G7293" s="113">
        <v>4.01219445520841E-4</v>
      </c>
    </row>
    <row r="7294" spans="1:7" x14ac:dyDescent="0.25">
      <c r="A7294" s="108" t="str">
        <f t="shared" si="113"/>
        <v>EE_2001_NATIONAL TOTAL_DIOX</v>
      </c>
      <c r="B7294" s="113" t="s">
        <v>146</v>
      </c>
      <c r="C7294" s="113">
        <v>2001</v>
      </c>
      <c r="D7294" s="113" t="s">
        <v>122</v>
      </c>
      <c r="E7294" s="113" t="s">
        <v>128</v>
      </c>
      <c r="F7294" s="113" t="s">
        <v>200</v>
      </c>
      <c r="G7294" s="150">
        <v>6.1298486240000001E-9</v>
      </c>
    </row>
    <row r="7295" spans="1:7" x14ac:dyDescent="0.25">
      <c r="A7295" s="108" t="str">
        <f t="shared" si="113"/>
        <v>EE_2001_NATIONAL TOTAL_PAH</v>
      </c>
      <c r="B7295" s="113" t="s">
        <v>146</v>
      </c>
      <c r="C7295" s="113">
        <v>2001</v>
      </c>
      <c r="D7295" s="113" t="s">
        <v>122</v>
      </c>
      <c r="E7295" s="113" t="s">
        <v>129</v>
      </c>
      <c r="F7295" s="113" t="s">
        <v>200</v>
      </c>
      <c r="G7295" s="113">
        <v>7.2037740731008999E-3</v>
      </c>
    </row>
    <row r="7296" spans="1:7" x14ac:dyDescent="0.25">
      <c r="A7296" s="108" t="str">
        <f t="shared" si="113"/>
        <v>EE_2001_NATIONAL TOTAL_HCB</v>
      </c>
      <c r="B7296" s="113" t="s">
        <v>146</v>
      </c>
      <c r="C7296" s="113">
        <v>2001</v>
      </c>
      <c r="D7296" s="113" t="s">
        <v>122</v>
      </c>
      <c r="E7296" s="113" t="s">
        <v>130</v>
      </c>
      <c r="F7296" s="113" t="s">
        <v>200</v>
      </c>
      <c r="G7296" s="150">
        <v>6.2967027840000004E-7</v>
      </c>
    </row>
    <row r="7297" spans="1:7" x14ac:dyDescent="0.25">
      <c r="A7297" s="108" t="str">
        <f t="shared" si="113"/>
        <v>EE_2001_NATIONAL TOTAL_PCB</v>
      </c>
      <c r="B7297" s="113" t="s">
        <v>146</v>
      </c>
      <c r="C7297" s="113">
        <v>2001</v>
      </c>
      <c r="D7297" s="113" t="s">
        <v>122</v>
      </c>
      <c r="E7297" s="113" t="s">
        <v>259</v>
      </c>
      <c r="F7297" s="113" t="s">
        <v>200</v>
      </c>
      <c r="G7297" s="150">
        <v>2.0066575587999999E-6</v>
      </c>
    </row>
    <row r="7298" spans="1:7" x14ac:dyDescent="0.25">
      <c r="A7298" s="108" t="str">
        <f t="shared" ref="A7298:A7361" si="114">CONCATENATE(B7298,"_",C7298,"_",D7298,"_",E7298)</f>
        <v>EE_2001_1A3(FS)_NOx</v>
      </c>
      <c r="B7298" s="113" t="s">
        <v>146</v>
      </c>
      <c r="C7298" s="113">
        <v>2001</v>
      </c>
      <c r="D7298" s="113" t="s">
        <v>132</v>
      </c>
      <c r="E7298" s="113" t="s">
        <v>199</v>
      </c>
      <c r="F7298" s="113" t="s">
        <v>200</v>
      </c>
      <c r="G7298" s="113">
        <v>16.764818817030399</v>
      </c>
    </row>
    <row r="7299" spans="1:7" x14ac:dyDescent="0.25">
      <c r="A7299" s="108" t="str">
        <f t="shared" si="114"/>
        <v>EE_2001_1A3(FS)_NMVOC</v>
      </c>
      <c r="B7299" s="113" t="s">
        <v>146</v>
      </c>
      <c r="C7299" s="113">
        <v>2001</v>
      </c>
      <c r="D7299" s="113" t="s">
        <v>132</v>
      </c>
      <c r="E7299" s="113" t="s">
        <v>123</v>
      </c>
      <c r="F7299" s="113" t="s">
        <v>200</v>
      </c>
      <c r="G7299" s="113">
        <v>9.4074630937562809</v>
      </c>
    </row>
    <row r="7300" spans="1:7" x14ac:dyDescent="0.25">
      <c r="A7300" s="108" t="str">
        <f t="shared" si="114"/>
        <v>EE_2001_1A3(FS)_SOx</v>
      </c>
      <c r="B7300" s="113" t="s">
        <v>146</v>
      </c>
      <c r="C7300" s="113">
        <v>2001</v>
      </c>
      <c r="D7300" s="113" t="s">
        <v>132</v>
      </c>
      <c r="E7300" s="113" t="s">
        <v>201</v>
      </c>
      <c r="F7300" s="113" t="s">
        <v>200</v>
      </c>
      <c r="G7300" s="113">
        <v>0.57933787659542302</v>
      </c>
    </row>
    <row r="7301" spans="1:7" x14ac:dyDescent="0.25">
      <c r="A7301" s="108" t="str">
        <f t="shared" si="114"/>
        <v>EE_2001_1A3(FS)_NH3</v>
      </c>
      <c r="B7301" s="113" t="s">
        <v>146</v>
      </c>
      <c r="C7301" s="113">
        <v>2001</v>
      </c>
      <c r="D7301" s="113" t="s">
        <v>132</v>
      </c>
      <c r="E7301" s="113" t="s">
        <v>124</v>
      </c>
      <c r="F7301" s="113" t="s">
        <v>200</v>
      </c>
      <c r="G7301" s="113">
        <v>0.123011128900216</v>
      </c>
    </row>
    <row r="7302" spans="1:7" x14ac:dyDescent="0.25">
      <c r="A7302" s="108" t="str">
        <f t="shared" si="114"/>
        <v>EE_2001_1A3(FS)_PM2.5</v>
      </c>
      <c r="B7302" s="113" t="s">
        <v>146</v>
      </c>
      <c r="C7302" s="113">
        <v>2001</v>
      </c>
      <c r="D7302" s="113" t="s">
        <v>132</v>
      </c>
      <c r="E7302" s="113" t="s">
        <v>203</v>
      </c>
      <c r="F7302" s="113" t="s">
        <v>200</v>
      </c>
      <c r="G7302" s="113">
        <v>0.93818456574125797</v>
      </c>
    </row>
    <row r="7303" spans="1:7" x14ac:dyDescent="0.25">
      <c r="A7303" s="108" t="str">
        <f t="shared" si="114"/>
        <v>EE_2001_3D_NOx</v>
      </c>
      <c r="B7303" s="113" t="s">
        <v>146</v>
      </c>
      <c r="C7303" s="113">
        <v>2001</v>
      </c>
      <c r="D7303" s="113" t="s">
        <v>206</v>
      </c>
      <c r="E7303" s="113" t="s">
        <v>199</v>
      </c>
      <c r="F7303" s="113" t="s">
        <v>200</v>
      </c>
      <c r="G7303" s="113">
        <v>1.5014780000000001</v>
      </c>
    </row>
    <row r="7304" spans="1:7" x14ac:dyDescent="0.25">
      <c r="A7304" s="108" t="str">
        <f t="shared" si="114"/>
        <v>EE_2002_NATIONAL TOTAL_NOx</v>
      </c>
      <c r="B7304" s="113" t="s">
        <v>146</v>
      </c>
      <c r="C7304" s="113">
        <v>2002</v>
      </c>
      <c r="D7304" s="113" t="s">
        <v>122</v>
      </c>
      <c r="E7304" s="113" t="s">
        <v>199</v>
      </c>
      <c r="F7304" s="113" t="s">
        <v>200</v>
      </c>
      <c r="G7304" s="113">
        <v>47.971410339996197</v>
      </c>
    </row>
    <row r="7305" spans="1:7" x14ac:dyDescent="0.25">
      <c r="A7305" s="108" t="str">
        <f t="shared" si="114"/>
        <v>EE_2002_NATIONAL TOTAL_NMVOC</v>
      </c>
      <c r="B7305" s="113" t="s">
        <v>146</v>
      </c>
      <c r="C7305" s="113">
        <v>2002</v>
      </c>
      <c r="D7305" s="113" t="s">
        <v>122</v>
      </c>
      <c r="E7305" s="113" t="s">
        <v>123</v>
      </c>
      <c r="F7305" s="113" t="s">
        <v>200</v>
      </c>
      <c r="G7305" s="113">
        <v>34.646101076978397</v>
      </c>
    </row>
    <row r="7306" spans="1:7" x14ac:dyDescent="0.25">
      <c r="A7306" s="108" t="str">
        <f t="shared" si="114"/>
        <v>EE_2002_NATIONAL TOTAL_SOx</v>
      </c>
      <c r="B7306" s="113" t="s">
        <v>146</v>
      </c>
      <c r="C7306" s="113">
        <v>2002</v>
      </c>
      <c r="D7306" s="113" t="s">
        <v>122</v>
      </c>
      <c r="E7306" s="113" t="s">
        <v>201</v>
      </c>
      <c r="F7306" s="113" t="s">
        <v>200</v>
      </c>
      <c r="G7306" s="113">
        <v>85.6599375547395</v>
      </c>
    </row>
    <row r="7307" spans="1:7" x14ac:dyDescent="0.25">
      <c r="A7307" s="108" t="str">
        <f t="shared" si="114"/>
        <v>EE_2002_NATIONAL TOTAL_NH3</v>
      </c>
      <c r="B7307" s="113" t="s">
        <v>146</v>
      </c>
      <c r="C7307" s="113">
        <v>2002</v>
      </c>
      <c r="D7307" s="113" t="s">
        <v>122</v>
      </c>
      <c r="E7307" s="113" t="s">
        <v>124</v>
      </c>
      <c r="F7307" s="113" t="s">
        <v>200</v>
      </c>
      <c r="G7307" s="113">
        <v>8.6721351719798392</v>
      </c>
    </row>
    <row r="7308" spans="1:7" x14ac:dyDescent="0.25">
      <c r="A7308" s="108" t="str">
        <f t="shared" si="114"/>
        <v>EE_2002_NATIONAL TOTAL_PM2.5</v>
      </c>
      <c r="B7308" s="113" t="s">
        <v>146</v>
      </c>
      <c r="C7308" s="113">
        <v>2002</v>
      </c>
      <c r="D7308" s="113" t="s">
        <v>122</v>
      </c>
      <c r="E7308" s="113" t="s">
        <v>203</v>
      </c>
      <c r="F7308" s="113" t="s">
        <v>200</v>
      </c>
      <c r="G7308" s="113">
        <v>10.726971451818001</v>
      </c>
    </row>
    <row r="7309" spans="1:7" x14ac:dyDescent="0.25">
      <c r="A7309" s="108" t="str">
        <f t="shared" si="114"/>
        <v>EE_2002_NATIONAL TOTAL_Pb</v>
      </c>
      <c r="B7309" s="113" t="s">
        <v>146</v>
      </c>
      <c r="C7309" s="113">
        <v>2002</v>
      </c>
      <c r="D7309" s="113" t="s">
        <v>122</v>
      </c>
      <c r="E7309" s="113" t="s">
        <v>125</v>
      </c>
      <c r="F7309" s="113" t="s">
        <v>200</v>
      </c>
      <c r="G7309" s="113">
        <v>2.4477579330332001E-2</v>
      </c>
    </row>
    <row r="7310" spans="1:7" x14ac:dyDescent="0.25">
      <c r="A7310" s="108" t="str">
        <f t="shared" si="114"/>
        <v>EE_2002_NATIONAL TOTAL_Cd</v>
      </c>
      <c r="B7310" s="113" t="s">
        <v>146</v>
      </c>
      <c r="C7310" s="113">
        <v>2002</v>
      </c>
      <c r="D7310" s="113" t="s">
        <v>122</v>
      </c>
      <c r="E7310" s="113" t="s">
        <v>126</v>
      </c>
      <c r="F7310" s="113" t="s">
        <v>200</v>
      </c>
      <c r="G7310" s="113">
        <v>6.8613842081616402E-4</v>
      </c>
    </row>
    <row r="7311" spans="1:7" x14ac:dyDescent="0.25">
      <c r="A7311" s="108" t="str">
        <f t="shared" si="114"/>
        <v>EE_2002_NATIONAL TOTAL_Hg</v>
      </c>
      <c r="B7311" s="113" t="s">
        <v>146</v>
      </c>
      <c r="C7311" s="113">
        <v>2002</v>
      </c>
      <c r="D7311" s="113" t="s">
        <v>122</v>
      </c>
      <c r="E7311" s="113" t="s">
        <v>127</v>
      </c>
      <c r="F7311" s="113" t="s">
        <v>200</v>
      </c>
      <c r="G7311" s="113">
        <v>3.7345240547780598E-4</v>
      </c>
    </row>
    <row r="7312" spans="1:7" x14ac:dyDescent="0.25">
      <c r="A7312" s="108" t="str">
        <f t="shared" si="114"/>
        <v>EE_2002_NATIONAL TOTAL_DIOX</v>
      </c>
      <c r="B7312" s="113" t="s">
        <v>146</v>
      </c>
      <c r="C7312" s="113">
        <v>2002</v>
      </c>
      <c r="D7312" s="113" t="s">
        <v>122</v>
      </c>
      <c r="E7312" s="113" t="s">
        <v>128</v>
      </c>
      <c r="F7312" s="113" t="s">
        <v>200</v>
      </c>
      <c r="G7312" s="150">
        <v>6.7446043929999996E-9</v>
      </c>
    </row>
    <row r="7313" spans="1:7" x14ac:dyDescent="0.25">
      <c r="A7313" s="108" t="str">
        <f t="shared" si="114"/>
        <v>EE_2002_NATIONAL TOTAL_PAH</v>
      </c>
      <c r="B7313" s="113" t="s">
        <v>146</v>
      </c>
      <c r="C7313" s="113">
        <v>2002</v>
      </c>
      <c r="D7313" s="113" t="s">
        <v>122</v>
      </c>
      <c r="E7313" s="113" t="s">
        <v>129</v>
      </c>
      <c r="F7313" s="113" t="s">
        <v>200</v>
      </c>
      <c r="G7313" s="113">
        <v>6.8171044503026997E-3</v>
      </c>
    </row>
    <row r="7314" spans="1:7" x14ac:dyDescent="0.25">
      <c r="A7314" s="108" t="str">
        <f t="shared" si="114"/>
        <v>EE_2002_NATIONAL TOTAL_HCB</v>
      </c>
      <c r="B7314" s="113" t="s">
        <v>146</v>
      </c>
      <c r="C7314" s="113">
        <v>2002</v>
      </c>
      <c r="D7314" s="113" t="s">
        <v>122</v>
      </c>
      <c r="E7314" s="113" t="s">
        <v>130</v>
      </c>
      <c r="F7314" s="113" t="s">
        <v>200</v>
      </c>
      <c r="G7314" s="150">
        <v>6.4821609279999999E-7</v>
      </c>
    </row>
    <row r="7315" spans="1:7" x14ac:dyDescent="0.25">
      <c r="A7315" s="108" t="str">
        <f t="shared" si="114"/>
        <v>EE_2002_NATIONAL TOTAL_PCB</v>
      </c>
      <c r="B7315" s="113" t="s">
        <v>146</v>
      </c>
      <c r="C7315" s="113">
        <v>2002</v>
      </c>
      <c r="D7315" s="113" t="s">
        <v>122</v>
      </c>
      <c r="E7315" s="113" t="s">
        <v>259</v>
      </c>
      <c r="F7315" s="113" t="s">
        <v>200</v>
      </c>
      <c r="G7315" s="150">
        <v>2.2122361458999999E-6</v>
      </c>
    </row>
    <row r="7316" spans="1:7" x14ac:dyDescent="0.25">
      <c r="A7316" s="108" t="str">
        <f t="shared" si="114"/>
        <v>EE_2002_1A3(FS)_NOx</v>
      </c>
      <c r="B7316" s="113" t="s">
        <v>146</v>
      </c>
      <c r="C7316" s="113">
        <v>2002</v>
      </c>
      <c r="D7316" s="113" t="s">
        <v>132</v>
      </c>
      <c r="E7316" s="113" t="s">
        <v>199</v>
      </c>
      <c r="F7316" s="113" t="s">
        <v>200</v>
      </c>
      <c r="G7316" s="113">
        <v>16.114226339996101</v>
      </c>
    </row>
    <row r="7317" spans="1:7" x14ac:dyDescent="0.25">
      <c r="A7317" s="108" t="str">
        <f t="shared" si="114"/>
        <v>EE_2002_1A3(FS)_NMVOC</v>
      </c>
      <c r="B7317" s="113" t="s">
        <v>146</v>
      </c>
      <c r="C7317" s="113">
        <v>2002</v>
      </c>
      <c r="D7317" s="113" t="s">
        <v>132</v>
      </c>
      <c r="E7317" s="113" t="s">
        <v>123</v>
      </c>
      <c r="F7317" s="113" t="s">
        <v>200</v>
      </c>
      <c r="G7317" s="113">
        <v>8.00434853697835</v>
      </c>
    </row>
    <row r="7318" spans="1:7" x14ac:dyDescent="0.25">
      <c r="A7318" s="108" t="str">
        <f t="shared" si="114"/>
        <v>EE_2002_1A3(FS)_SOx</v>
      </c>
      <c r="B7318" s="113" t="s">
        <v>146</v>
      </c>
      <c r="C7318" s="113">
        <v>2002</v>
      </c>
      <c r="D7318" s="113" t="s">
        <v>132</v>
      </c>
      <c r="E7318" s="113" t="s">
        <v>201</v>
      </c>
      <c r="F7318" s="113" t="s">
        <v>200</v>
      </c>
      <c r="G7318" s="113">
        <v>0.60069455473951106</v>
      </c>
    </row>
    <row r="7319" spans="1:7" x14ac:dyDescent="0.25">
      <c r="A7319" s="108" t="str">
        <f t="shared" si="114"/>
        <v>EE_2002_1A3(FS)_NH3</v>
      </c>
      <c r="B7319" s="113" t="s">
        <v>146</v>
      </c>
      <c r="C7319" s="113">
        <v>2002</v>
      </c>
      <c r="D7319" s="113" t="s">
        <v>132</v>
      </c>
      <c r="E7319" s="113" t="s">
        <v>124</v>
      </c>
      <c r="F7319" s="113" t="s">
        <v>200</v>
      </c>
      <c r="G7319" s="113">
        <v>0.128428171979834</v>
      </c>
    </row>
    <row r="7320" spans="1:7" x14ac:dyDescent="0.25">
      <c r="A7320" s="108" t="str">
        <f t="shared" si="114"/>
        <v>EE_2002_1A3(FS)_PM2.5</v>
      </c>
      <c r="B7320" s="113" t="s">
        <v>146</v>
      </c>
      <c r="C7320" s="113">
        <v>2002</v>
      </c>
      <c r="D7320" s="113" t="s">
        <v>132</v>
      </c>
      <c r="E7320" s="113" t="s">
        <v>203</v>
      </c>
      <c r="F7320" s="113" t="s">
        <v>200</v>
      </c>
      <c r="G7320" s="113">
        <v>1.00912764281803</v>
      </c>
    </row>
    <row r="7321" spans="1:7" x14ac:dyDescent="0.25">
      <c r="A7321" s="108" t="str">
        <f t="shared" si="114"/>
        <v>EE_2002_3D_NOx</v>
      </c>
      <c r="B7321" s="113" t="s">
        <v>146</v>
      </c>
      <c r="C7321" s="113">
        <v>2002</v>
      </c>
      <c r="D7321" s="113" t="s">
        <v>206</v>
      </c>
      <c r="E7321" s="113" t="s">
        <v>199</v>
      </c>
      <c r="F7321" s="113" t="s">
        <v>200</v>
      </c>
      <c r="G7321" s="113">
        <v>1.3577159999999999</v>
      </c>
    </row>
    <row r="7322" spans="1:7" x14ac:dyDescent="0.25">
      <c r="A7322" s="108" t="str">
        <f t="shared" si="114"/>
        <v>EE_2003_NATIONAL TOTAL_NOx</v>
      </c>
      <c r="B7322" s="113" t="s">
        <v>146</v>
      </c>
      <c r="C7322" s="113">
        <v>2003</v>
      </c>
      <c r="D7322" s="113" t="s">
        <v>122</v>
      </c>
      <c r="E7322" s="113" t="s">
        <v>199</v>
      </c>
      <c r="F7322" s="113" t="s">
        <v>200</v>
      </c>
      <c r="G7322" s="113">
        <v>48.8665084765803</v>
      </c>
    </row>
    <row r="7323" spans="1:7" x14ac:dyDescent="0.25">
      <c r="A7323" s="108" t="str">
        <f t="shared" si="114"/>
        <v>EE_2003_NATIONAL TOTAL_NMVOC</v>
      </c>
      <c r="B7323" s="113" t="s">
        <v>146</v>
      </c>
      <c r="C7323" s="113">
        <v>2003</v>
      </c>
      <c r="D7323" s="113" t="s">
        <v>122</v>
      </c>
      <c r="E7323" s="113" t="s">
        <v>123</v>
      </c>
      <c r="F7323" s="113" t="s">
        <v>200</v>
      </c>
      <c r="G7323" s="113">
        <v>33.6873602642466</v>
      </c>
    </row>
    <row r="7324" spans="1:7" x14ac:dyDescent="0.25">
      <c r="A7324" s="108" t="str">
        <f t="shared" si="114"/>
        <v>EE_2003_NATIONAL TOTAL_SOx</v>
      </c>
      <c r="B7324" s="113" t="s">
        <v>146</v>
      </c>
      <c r="C7324" s="113">
        <v>2003</v>
      </c>
      <c r="D7324" s="113" t="s">
        <v>122</v>
      </c>
      <c r="E7324" s="113" t="s">
        <v>201</v>
      </c>
      <c r="F7324" s="113" t="s">
        <v>200</v>
      </c>
      <c r="G7324" s="113">
        <v>99.595765113269195</v>
      </c>
    </row>
    <row r="7325" spans="1:7" x14ac:dyDescent="0.25">
      <c r="A7325" s="108" t="str">
        <f t="shared" si="114"/>
        <v>EE_2003_NATIONAL TOTAL_NH3</v>
      </c>
      <c r="B7325" s="113" t="s">
        <v>146</v>
      </c>
      <c r="C7325" s="113">
        <v>2003</v>
      </c>
      <c r="D7325" s="113" t="s">
        <v>122</v>
      </c>
      <c r="E7325" s="113" t="s">
        <v>124</v>
      </c>
      <c r="F7325" s="113" t="s">
        <v>200</v>
      </c>
      <c r="G7325" s="113">
        <v>9.4840549643070595</v>
      </c>
    </row>
    <row r="7326" spans="1:7" x14ac:dyDescent="0.25">
      <c r="A7326" s="108" t="str">
        <f t="shared" si="114"/>
        <v>EE_2003_NATIONAL TOTAL_PM2.5</v>
      </c>
      <c r="B7326" s="113" t="s">
        <v>146</v>
      </c>
      <c r="C7326" s="113">
        <v>2003</v>
      </c>
      <c r="D7326" s="113" t="s">
        <v>122</v>
      </c>
      <c r="E7326" s="113" t="s">
        <v>203</v>
      </c>
      <c r="F7326" s="113" t="s">
        <v>200</v>
      </c>
      <c r="G7326" s="113">
        <v>9.5286697945426102</v>
      </c>
    </row>
    <row r="7327" spans="1:7" x14ac:dyDescent="0.25">
      <c r="A7327" s="108" t="str">
        <f t="shared" si="114"/>
        <v>EE_2003_NATIONAL TOTAL_Pb</v>
      </c>
      <c r="B7327" s="113" t="s">
        <v>146</v>
      </c>
      <c r="C7327" s="113">
        <v>2003</v>
      </c>
      <c r="D7327" s="113" t="s">
        <v>122</v>
      </c>
      <c r="E7327" s="113" t="s">
        <v>125</v>
      </c>
      <c r="F7327" s="113" t="s">
        <v>200</v>
      </c>
      <c r="G7327" s="113">
        <v>1.7123044135385599E-2</v>
      </c>
    </row>
    <row r="7328" spans="1:7" x14ac:dyDescent="0.25">
      <c r="A7328" s="108" t="str">
        <f t="shared" si="114"/>
        <v>EE_2003_NATIONAL TOTAL_Cd</v>
      </c>
      <c r="B7328" s="113" t="s">
        <v>146</v>
      </c>
      <c r="C7328" s="113">
        <v>2003</v>
      </c>
      <c r="D7328" s="113" t="s">
        <v>122</v>
      </c>
      <c r="E7328" s="113" t="s">
        <v>126</v>
      </c>
      <c r="F7328" s="113" t="s">
        <v>200</v>
      </c>
      <c r="G7328" s="113">
        <v>6.5722828926097698E-4</v>
      </c>
    </row>
    <row r="7329" spans="1:7" x14ac:dyDescent="0.25">
      <c r="A7329" s="108" t="str">
        <f t="shared" si="114"/>
        <v>EE_2003_NATIONAL TOTAL_Hg</v>
      </c>
      <c r="B7329" s="113" t="s">
        <v>146</v>
      </c>
      <c r="C7329" s="113">
        <v>2003</v>
      </c>
      <c r="D7329" s="113" t="s">
        <v>122</v>
      </c>
      <c r="E7329" s="113" t="s">
        <v>127</v>
      </c>
      <c r="F7329" s="113" t="s">
        <v>200</v>
      </c>
      <c r="G7329" s="113">
        <v>3.05682881961501E-4</v>
      </c>
    </row>
    <row r="7330" spans="1:7" x14ac:dyDescent="0.25">
      <c r="A7330" s="108" t="str">
        <f t="shared" si="114"/>
        <v>EE_2003_NATIONAL TOTAL_DIOX</v>
      </c>
      <c r="B7330" s="113" t="s">
        <v>146</v>
      </c>
      <c r="C7330" s="113">
        <v>2003</v>
      </c>
      <c r="D7330" s="113" t="s">
        <v>122</v>
      </c>
      <c r="E7330" s="113" t="s">
        <v>128</v>
      </c>
      <c r="F7330" s="113" t="s">
        <v>200</v>
      </c>
      <c r="G7330" s="150">
        <v>5.9461255330000002E-9</v>
      </c>
    </row>
    <row r="7331" spans="1:7" x14ac:dyDescent="0.25">
      <c r="A7331" s="108" t="str">
        <f t="shared" si="114"/>
        <v>EE_2003_NATIONAL TOTAL_PAH</v>
      </c>
      <c r="B7331" s="113" t="s">
        <v>146</v>
      </c>
      <c r="C7331" s="113">
        <v>2003</v>
      </c>
      <c r="D7331" s="113" t="s">
        <v>122</v>
      </c>
      <c r="E7331" s="113" t="s">
        <v>129</v>
      </c>
      <c r="F7331" s="113" t="s">
        <v>200</v>
      </c>
      <c r="G7331" s="113">
        <v>6.7973437425118003E-3</v>
      </c>
    </row>
    <row r="7332" spans="1:7" x14ac:dyDescent="0.25">
      <c r="A7332" s="108" t="str">
        <f t="shared" si="114"/>
        <v>EE_2003_NATIONAL TOTAL_HCB</v>
      </c>
      <c r="B7332" s="113" t="s">
        <v>146</v>
      </c>
      <c r="C7332" s="113">
        <v>2003</v>
      </c>
      <c r="D7332" s="113" t="s">
        <v>122</v>
      </c>
      <c r="E7332" s="113" t="s">
        <v>130</v>
      </c>
      <c r="F7332" s="113" t="s">
        <v>200</v>
      </c>
      <c r="G7332" s="150">
        <v>6.9036122589999997E-7</v>
      </c>
    </row>
    <row r="7333" spans="1:7" x14ac:dyDescent="0.25">
      <c r="A7333" s="108" t="str">
        <f t="shared" si="114"/>
        <v>EE_2003_NATIONAL TOTAL_PCB</v>
      </c>
      <c r="B7333" s="113" t="s">
        <v>146</v>
      </c>
      <c r="C7333" s="113">
        <v>2003</v>
      </c>
      <c r="D7333" s="113" t="s">
        <v>122</v>
      </c>
      <c r="E7333" s="113" t="s">
        <v>259</v>
      </c>
      <c r="F7333" s="113" t="s">
        <v>200</v>
      </c>
      <c r="G7333" s="150">
        <v>2.1518621881999999E-6</v>
      </c>
    </row>
    <row r="7334" spans="1:7" x14ac:dyDescent="0.25">
      <c r="A7334" s="108" t="str">
        <f t="shared" si="114"/>
        <v>EE_2003_1A3(FS)_NOx</v>
      </c>
      <c r="B7334" s="113" t="s">
        <v>146</v>
      </c>
      <c r="C7334" s="113">
        <v>2003</v>
      </c>
      <c r="D7334" s="113" t="s">
        <v>132</v>
      </c>
      <c r="E7334" s="113" t="s">
        <v>199</v>
      </c>
      <c r="F7334" s="113" t="s">
        <v>200</v>
      </c>
      <c r="G7334" s="113">
        <v>13.8722994765803</v>
      </c>
    </row>
    <row r="7335" spans="1:7" x14ac:dyDescent="0.25">
      <c r="A7335" s="108" t="str">
        <f t="shared" si="114"/>
        <v>EE_2003_1A3(FS)_NMVOC</v>
      </c>
      <c r="B7335" s="113" t="s">
        <v>146</v>
      </c>
      <c r="C7335" s="113">
        <v>2003</v>
      </c>
      <c r="D7335" s="113" t="s">
        <v>132</v>
      </c>
      <c r="E7335" s="113" t="s">
        <v>123</v>
      </c>
      <c r="F7335" s="113" t="s">
        <v>200</v>
      </c>
      <c r="G7335" s="113">
        <v>6.4094260242465699</v>
      </c>
    </row>
    <row r="7336" spans="1:7" x14ac:dyDescent="0.25">
      <c r="A7336" s="108" t="str">
        <f t="shared" si="114"/>
        <v>EE_2003_1A3(FS)_SOx</v>
      </c>
      <c r="B7336" s="113" t="s">
        <v>146</v>
      </c>
      <c r="C7336" s="113">
        <v>2003</v>
      </c>
      <c r="D7336" s="113" t="s">
        <v>132</v>
      </c>
      <c r="E7336" s="113" t="s">
        <v>201</v>
      </c>
      <c r="F7336" s="113" t="s">
        <v>200</v>
      </c>
      <c r="G7336" s="113">
        <v>0.29275611326923001</v>
      </c>
    </row>
    <row r="7337" spans="1:7" x14ac:dyDescent="0.25">
      <c r="A7337" s="108" t="str">
        <f t="shared" si="114"/>
        <v>EE_2003_1A3(FS)_NH3</v>
      </c>
      <c r="B7337" s="113" t="s">
        <v>146</v>
      </c>
      <c r="C7337" s="113">
        <v>2003</v>
      </c>
      <c r="D7337" s="113" t="s">
        <v>132</v>
      </c>
      <c r="E7337" s="113" t="s">
        <v>124</v>
      </c>
      <c r="F7337" s="113" t="s">
        <v>200</v>
      </c>
      <c r="G7337" s="113">
        <v>0.14069296430706199</v>
      </c>
    </row>
    <row r="7338" spans="1:7" x14ac:dyDescent="0.25">
      <c r="A7338" s="108" t="str">
        <f t="shared" si="114"/>
        <v>EE_2003_1A3(FS)_PM2.5</v>
      </c>
      <c r="B7338" s="113" t="s">
        <v>146</v>
      </c>
      <c r="C7338" s="113">
        <v>2003</v>
      </c>
      <c r="D7338" s="113" t="s">
        <v>132</v>
      </c>
      <c r="E7338" s="113" t="s">
        <v>203</v>
      </c>
      <c r="F7338" s="113" t="s">
        <v>200</v>
      </c>
      <c r="G7338" s="113">
        <v>0.95769339654261298</v>
      </c>
    </row>
    <row r="7339" spans="1:7" x14ac:dyDescent="0.25">
      <c r="A7339" s="108" t="str">
        <f t="shared" si="114"/>
        <v>EE_2003_3D_NOx</v>
      </c>
      <c r="B7339" s="113" t="s">
        <v>146</v>
      </c>
      <c r="C7339" s="113">
        <v>2003</v>
      </c>
      <c r="D7339" s="113" t="s">
        <v>206</v>
      </c>
      <c r="E7339" s="113" t="s">
        <v>199</v>
      </c>
      <c r="F7339" s="113" t="s">
        <v>200</v>
      </c>
      <c r="G7339" s="113">
        <v>1.6433709999999999</v>
      </c>
    </row>
    <row r="7340" spans="1:7" x14ac:dyDescent="0.25">
      <c r="A7340" s="108" t="str">
        <f t="shared" si="114"/>
        <v>EE_2004_NATIONAL TOTAL_NOx</v>
      </c>
      <c r="B7340" s="113" t="s">
        <v>146</v>
      </c>
      <c r="C7340" s="113">
        <v>2004</v>
      </c>
      <c r="D7340" s="113" t="s">
        <v>122</v>
      </c>
      <c r="E7340" s="113" t="s">
        <v>199</v>
      </c>
      <c r="F7340" s="113" t="s">
        <v>200</v>
      </c>
      <c r="G7340" s="113">
        <v>45.364029870600099</v>
      </c>
    </row>
    <row r="7341" spans="1:7" x14ac:dyDescent="0.25">
      <c r="A7341" s="108" t="str">
        <f t="shared" si="114"/>
        <v>EE_2004_NATIONAL TOTAL_NMVOC</v>
      </c>
      <c r="B7341" s="113" t="s">
        <v>146</v>
      </c>
      <c r="C7341" s="113">
        <v>2004</v>
      </c>
      <c r="D7341" s="113" t="s">
        <v>122</v>
      </c>
      <c r="E7341" s="113" t="s">
        <v>123</v>
      </c>
      <c r="F7341" s="113" t="s">
        <v>200</v>
      </c>
      <c r="G7341" s="113">
        <v>34.705190729455801</v>
      </c>
    </row>
    <row r="7342" spans="1:7" x14ac:dyDescent="0.25">
      <c r="A7342" s="108" t="str">
        <f t="shared" si="114"/>
        <v>EE_2004_NATIONAL TOTAL_SOx</v>
      </c>
      <c r="B7342" s="113" t="s">
        <v>146</v>
      </c>
      <c r="C7342" s="113">
        <v>2004</v>
      </c>
      <c r="D7342" s="113" t="s">
        <v>122</v>
      </c>
      <c r="E7342" s="113" t="s">
        <v>201</v>
      </c>
      <c r="F7342" s="113" t="s">
        <v>200</v>
      </c>
      <c r="G7342" s="113">
        <v>88.514557941956994</v>
      </c>
    </row>
    <row r="7343" spans="1:7" x14ac:dyDescent="0.25">
      <c r="A7343" s="108" t="str">
        <f t="shared" si="114"/>
        <v>EE_2004_NATIONAL TOTAL_NH3</v>
      </c>
      <c r="B7343" s="113" t="s">
        <v>146</v>
      </c>
      <c r="C7343" s="113">
        <v>2004</v>
      </c>
      <c r="D7343" s="113" t="s">
        <v>122</v>
      </c>
      <c r="E7343" s="113" t="s">
        <v>124</v>
      </c>
      <c r="F7343" s="113" t="s">
        <v>200</v>
      </c>
      <c r="G7343" s="113">
        <v>9.9055803303327696</v>
      </c>
    </row>
    <row r="7344" spans="1:7" x14ac:dyDescent="0.25">
      <c r="A7344" s="108" t="str">
        <f t="shared" si="114"/>
        <v>EE_2004_NATIONAL TOTAL_PM2.5</v>
      </c>
      <c r="B7344" s="113" t="s">
        <v>146</v>
      </c>
      <c r="C7344" s="113">
        <v>2004</v>
      </c>
      <c r="D7344" s="113" t="s">
        <v>122</v>
      </c>
      <c r="E7344" s="113" t="s">
        <v>203</v>
      </c>
      <c r="F7344" s="113" t="s">
        <v>200</v>
      </c>
      <c r="G7344" s="113">
        <v>8.7969080152099508</v>
      </c>
    </row>
    <row r="7345" spans="1:7" x14ac:dyDescent="0.25">
      <c r="A7345" s="108" t="str">
        <f t="shared" si="114"/>
        <v>EE_2004_NATIONAL TOTAL_Pb</v>
      </c>
      <c r="B7345" s="113" t="s">
        <v>146</v>
      </c>
      <c r="C7345" s="113">
        <v>2004</v>
      </c>
      <c r="D7345" s="113" t="s">
        <v>122</v>
      </c>
      <c r="E7345" s="113" t="s">
        <v>125</v>
      </c>
      <c r="F7345" s="113" t="s">
        <v>200</v>
      </c>
      <c r="G7345" s="113">
        <v>1.3203949943828499E-2</v>
      </c>
    </row>
    <row r="7346" spans="1:7" x14ac:dyDescent="0.25">
      <c r="A7346" s="108" t="str">
        <f t="shared" si="114"/>
        <v>EE_2004_NATIONAL TOTAL_Cd</v>
      </c>
      <c r="B7346" s="113" t="s">
        <v>146</v>
      </c>
      <c r="C7346" s="113">
        <v>2004</v>
      </c>
      <c r="D7346" s="113" t="s">
        <v>122</v>
      </c>
      <c r="E7346" s="113" t="s">
        <v>126</v>
      </c>
      <c r="F7346" s="113" t="s">
        <v>200</v>
      </c>
      <c r="G7346" s="113">
        <v>6.0346672874166802E-4</v>
      </c>
    </row>
    <row r="7347" spans="1:7" x14ac:dyDescent="0.25">
      <c r="A7347" s="108" t="str">
        <f t="shared" si="114"/>
        <v>EE_2004_NATIONAL TOTAL_Hg</v>
      </c>
      <c r="B7347" s="113" t="s">
        <v>146</v>
      </c>
      <c r="C7347" s="113">
        <v>2004</v>
      </c>
      <c r="D7347" s="113" t="s">
        <v>122</v>
      </c>
      <c r="E7347" s="113" t="s">
        <v>127</v>
      </c>
      <c r="F7347" s="113" t="s">
        <v>200</v>
      </c>
      <c r="G7347" s="113">
        <v>2.4735428745992401E-4</v>
      </c>
    </row>
    <row r="7348" spans="1:7" x14ac:dyDescent="0.25">
      <c r="A7348" s="108" t="str">
        <f t="shared" si="114"/>
        <v>EE_2004_NATIONAL TOTAL_DIOX</v>
      </c>
      <c r="B7348" s="113" t="s">
        <v>146</v>
      </c>
      <c r="C7348" s="113">
        <v>2004</v>
      </c>
      <c r="D7348" s="113" t="s">
        <v>122</v>
      </c>
      <c r="E7348" s="113" t="s">
        <v>128</v>
      </c>
      <c r="F7348" s="113" t="s">
        <v>200</v>
      </c>
      <c r="G7348" s="150">
        <v>5.8490095420000002E-9</v>
      </c>
    </row>
    <row r="7349" spans="1:7" x14ac:dyDescent="0.25">
      <c r="A7349" s="108" t="str">
        <f t="shared" si="114"/>
        <v>EE_2004_NATIONAL TOTAL_PAH</v>
      </c>
      <c r="B7349" s="113" t="s">
        <v>146</v>
      </c>
      <c r="C7349" s="113">
        <v>2004</v>
      </c>
      <c r="D7349" s="113" t="s">
        <v>122</v>
      </c>
      <c r="E7349" s="113" t="s">
        <v>129</v>
      </c>
      <c r="F7349" s="113" t="s">
        <v>200</v>
      </c>
      <c r="G7349" s="113">
        <v>6.7111231394748E-3</v>
      </c>
    </row>
    <row r="7350" spans="1:7" x14ac:dyDescent="0.25">
      <c r="A7350" s="108" t="str">
        <f t="shared" si="114"/>
        <v>EE_2004_NATIONAL TOTAL_HCB</v>
      </c>
      <c r="B7350" s="113" t="s">
        <v>146</v>
      </c>
      <c r="C7350" s="113">
        <v>2004</v>
      </c>
      <c r="D7350" s="113" t="s">
        <v>122</v>
      </c>
      <c r="E7350" s="113" t="s">
        <v>130</v>
      </c>
      <c r="F7350" s="113" t="s">
        <v>200</v>
      </c>
      <c r="G7350" s="150">
        <v>5.1456792020000005E-7</v>
      </c>
    </row>
    <row r="7351" spans="1:7" x14ac:dyDescent="0.25">
      <c r="A7351" s="108" t="str">
        <f t="shared" si="114"/>
        <v>EE_2004_NATIONAL TOTAL_PCB</v>
      </c>
      <c r="B7351" s="113" t="s">
        <v>146</v>
      </c>
      <c r="C7351" s="113">
        <v>2004</v>
      </c>
      <c r="D7351" s="113" t="s">
        <v>122</v>
      </c>
      <c r="E7351" s="113" t="s">
        <v>259</v>
      </c>
      <c r="F7351" s="113" t="s">
        <v>200</v>
      </c>
      <c r="G7351" s="150">
        <v>1.7265242177999999E-6</v>
      </c>
    </row>
    <row r="7352" spans="1:7" x14ac:dyDescent="0.25">
      <c r="A7352" s="108" t="str">
        <f t="shared" si="114"/>
        <v>EE_2004_1A3(FS)_NOx</v>
      </c>
      <c r="B7352" s="113" t="s">
        <v>146</v>
      </c>
      <c r="C7352" s="113">
        <v>2004</v>
      </c>
      <c r="D7352" s="113" t="s">
        <v>132</v>
      </c>
      <c r="E7352" s="113" t="s">
        <v>199</v>
      </c>
      <c r="F7352" s="113" t="s">
        <v>200</v>
      </c>
      <c r="G7352" s="113">
        <v>13.411839870600099</v>
      </c>
    </row>
    <row r="7353" spans="1:7" x14ac:dyDescent="0.25">
      <c r="A7353" s="108" t="str">
        <f t="shared" si="114"/>
        <v>EE_2004_1A3(FS)_NMVOC</v>
      </c>
      <c r="B7353" s="113" t="s">
        <v>146</v>
      </c>
      <c r="C7353" s="113">
        <v>2004</v>
      </c>
      <c r="D7353" s="113" t="s">
        <v>132</v>
      </c>
      <c r="E7353" s="113" t="s">
        <v>123</v>
      </c>
      <c r="F7353" s="113" t="s">
        <v>200</v>
      </c>
      <c r="G7353" s="113">
        <v>5.4872614384557599</v>
      </c>
    </row>
    <row r="7354" spans="1:7" x14ac:dyDescent="0.25">
      <c r="A7354" s="108" t="str">
        <f t="shared" si="114"/>
        <v>EE_2004_1A3(FS)_SOx</v>
      </c>
      <c r="B7354" s="113" t="s">
        <v>146</v>
      </c>
      <c r="C7354" s="113">
        <v>2004</v>
      </c>
      <c r="D7354" s="113" t="s">
        <v>132</v>
      </c>
      <c r="E7354" s="113" t="s">
        <v>201</v>
      </c>
      <c r="F7354" s="113" t="s">
        <v>200</v>
      </c>
      <c r="G7354" s="113">
        <v>0.26702794195699298</v>
      </c>
    </row>
    <row r="7355" spans="1:7" x14ac:dyDescent="0.25">
      <c r="A7355" s="108" t="str">
        <f t="shared" si="114"/>
        <v>EE_2004_1A3(FS)_NH3</v>
      </c>
      <c r="B7355" s="113" t="s">
        <v>146</v>
      </c>
      <c r="C7355" s="113">
        <v>2004</v>
      </c>
      <c r="D7355" s="113" t="s">
        <v>132</v>
      </c>
      <c r="E7355" s="113" t="s">
        <v>124</v>
      </c>
      <c r="F7355" s="113" t="s">
        <v>200</v>
      </c>
      <c r="G7355" s="113">
        <v>0.21356433033276701</v>
      </c>
    </row>
    <row r="7356" spans="1:7" x14ac:dyDescent="0.25">
      <c r="A7356" s="108" t="str">
        <f t="shared" si="114"/>
        <v>EE_2004_1A3(FS)_PM2.5</v>
      </c>
      <c r="B7356" s="113" t="s">
        <v>146</v>
      </c>
      <c r="C7356" s="113">
        <v>2004</v>
      </c>
      <c r="D7356" s="113" t="s">
        <v>132</v>
      </c>
      <c r="E7356" s="113" t="s">
        <v>203</v>
      </c>
      <c r="F7356" s="113" t="s">
        <v>200</v>
      </c>
      <c r="G7356" s="113">
        <v>1.05779306920995</v>
      </c>
    </row>
    <row r="7357" spans="1:7" x14ac:dyDescent="0.25">
      <c r="A7357" s="108" t="str">
        <f t="shared" si="114"/>
        <v>EE_2004_3D_NOx</v>
      </c>
      <c r="B7357" s="113" t="s">
        <v>146</v>
      </c>
      <c r="C7357" s="113">
        <v>2004</v>
      </c>
      <c r="D7357" s="113" t="s">
        <v>206</v>
      </c>
      <c r="E7357" s="113" t="s">
        <v>199</v>
      </c>
      <c r="F7357" s="113" t="s">
        <v>200</v>
      </c>
      <c r="G7357" s="113">
        <v>1.7041999999999999</v>
      </c>
    </row>
    <row r="7358" spans="1:7" x14ac:dyDescent="0.25">
      <c r="A7358" s="108" t="str">
        <f t="shared" si="114"/>
        <v>EE_2005_NATIONAL TOTAL_NOx</v>
      </c>
      <c r="B7358" s="113" t="s">
        <v>146</v>
      </c>
      <c r="C7358" s="113">
        <v>2005</v>
      </c>
      <c r="D7358" s="113" t="s">
        <v>122</v>
      </c>
      <c r="E7358" s="113" t="s">
        <v>199</v>
      </c>
      <c r="F7358" s="113" t="s">
        <v>200</v>
      </c>
      <c r="G7358" s="113">
        <v>42.230214030552098</v>
      </c>
    </row>
    <row r="7359" spans="1:7" x14ac:dyDescent="0.25">
      <c r="A7359" s="108" t="str">
        <f t="shared" si="114"/>
        <v>EE_2005_NATIONAL TOTAL_NMVOC</v>
      </c>
      <c r="B7359" s="113" t="s">
        <v>146</v>
      </c>
      <c r="C7359" s="113">
        <v>2005</v>
      </c>
      <c r="D7359" s="113" t="s">
        <v>122</v>
      </c>
      <c r="E7359" s="113" t="s">
        <v>123</v>
      </c>
      <c r="F7359" s="113" t="s">
        <v>200</v>
      </c>
      <c r="G7359" s="113">
        <v>33.674248101521897</v>
      </c>
    </row>
    <row r="7360" spans="1:7" x14ac:dyDescent="0.25">
      <c r="A7360" s="108" t="str">
        <f t="shared" si="114"/>
        <v>EE_2005_NATIONAL TOTAL_SOx</v>
      </c>
      <c r="B7360" s="113" t="s">
        <v>146</v>
      </c>
      <c r="C7360" s="113">
        <v>2005</v>
      </c>
      <c r="D7360" s="113" t="s">
        <v>122</v>
      </c>
      <c r="E7360" s="113" t="s">
        <v>201</v>
      </c>
      <c r="F7360" s="113" t="s">
        <v>200</v>
      </c>
      <c r="G7360" s="113">
        <v>76.551433982631906</v>
      </c>
    </row>
    <row r="7361" spans="1:7" x14ac:dyDescent="0.25">
      <c r="A7361" s="108" t="str">
        <f t="shared" si="114"/>
        <v>EE_2005_NATIONAL TOTAL_NH3</v>
      </c>
      <c r="B7361" s="113" t="s">
        <v>146</v>
      </c>
      <c r="C7361" s="113">
        <v>2005</v>
      </c>
      <c r="D7361" s="113" t="s">
        <v>122</v>
      </c>
      <c r="E7361" s="113" t="s">
        <v>124</v>
      </c>
      <c r="F7361" s="113" t="s">
        <v>200</v>
      </c>
      <c r="G7361" s="113">
        <v>10.547478283656799</v>
      </c>
    </row>
    <row r="7362" spans="1:7" x14ac:dyDescent="0.25">
      <c r="A7362" s="108" t="str">
        <f t="shared" ref="A7362:A7425" si="115">CONCATENATE(B7362,"_",C7362,"_",D7362,"_",E7362)</f>
        <v>EE_2005_NATIONAL TOTAL_PM2.5</v>
      </c>
      <c r="B7362" s="113" t="s">
        <v>146</v>
      </c>
      <c r="C7362" s="113">
        <v>2005</v>
      </c>
      <c r="D7362" s="113" t="s">
        <v>122</v>
      </c>
      <c r="E7362" s="113" t="s">
        <v>203</v>
      </c>
      <c r="F7362" s="113" t="s">
        <v>200</v>
      </c>
      <c r="G7362" s="113">
        <v>8.2360741760231608</v>
      </c>
    </row>
    <row r="7363" spans="1:7" x14ac:dyDescent="0.25">
      <c r="A7363" s="108" t="str">
        <f t="shared" si="115"/>
        <v>EE_2005_NATIONAL TOTAL_Pb</v>
      </c>
      <c r="B7363" s="113" t="s">
        <v>146</v>
      </c>
      <c r="C7363" s="113">
        <v>2005</v>
      </c>
      <c r="D7363" s="113" t="s">
        <v>122</v>
      </c>
      <c r="E7363" s="113" t="s">
        <v>125</v>
      </c>
      <c r="F7363" s="113" t="s">
        <v>200</v>
      </c>
      <c r="G7363" s="113">
        <v>9.3788514693927804E-3</v>
      </c>
    </row>
    <row r="7364" spans="1:7" x14ac:dyDescent="0.25">
      <c r="A7364" s="108" t="str">
        <f t="shared" si="115"/>
        <v>EE_2005_NATIONAL TOTAL_Cd</v>
      </c>
      <c r="B7364" s="113" t="s">
        <v>146</v>
      </c>
      <c r="C7364" s="113">
        <v>2005</v>
      </c>
      <c r="D7364" s="113" t="s">
        <v>122</v>
      </c>
      <c r="E7364" s="113" t="s">
        <v>126</v>
      </c>
      <c r="F7364" s="113" t="s">
        <v>200</v>
      </c>
      <c r="G7364" s="113">
        <v>5.1209501524929299E-4</v>
      </c>
    </row>
    <row r="7365" spans="1:7" x14ac:dyDescent="0.25">
      <c r="A7365" s="108" t="str">
        <f t="shared" si="115"/>
        <v>EE_2005_NATIONAL TOTAL_Hg</v>
      </c>
      <c r="B7365" s="113" t="s">
        <v>146</v>
      </c>
      <c r="C7365" s="113">
        <v>2005</v>
      </c>
      <c r="D7365" s="113" t="s">
        <v>122</v>
      </c>
      <c r="E7365" s="113" t="s">
        <v>127</v>
      </c>
      <c r="F7365" s="113" t="s">
        <v>200</v>
      </c>
      <c r="G7365" s="113">
        <v>1.8310228126031E-4</v>
      </c>
    </row>
    <row r="7366" spans="1:7" x14ac:dyDescent="0.25">
      <c r="A7366" s="108" t="str">
        <f t="shared" si="115"/>
        <v>EE_2005_NATIONAL TOTAL_DIOX</v>
      </c>
      <c r="B7366" s="113" t="s">
        <v>146</v>
      </c>
      <c r="C7366" s="113">
        <v>2005</v>
      </c>
      <c r="D7366" s="113" t="s">
        <v>122</v>
      </c>
      <c r="E7366" s="113" t="s">
        <v>128</v>
      </c>
      <c r="F7366" s="113" t="s">
        <v>200</v>
      </c>
      <c r="G7366" s="150">
        <v>5.8871685029999996E-9</v>
      </c>
    </row>
    <row r="7367" spans="1:7" x14ac:dyDescent="0.25">
      <c r="A7367" s="108" t="str">
        <f t="shared" si="115"/>
        <v>EE_2005_NATIONAL TOTAL_PAH</v>
      </c>
      <c r="B7367" s="113" t="s">
        <v>146</v>
      </c>
      <c r="C7367" s="113">
        <v>2005</v>
      </c>
      <c r="D7367" s="113" t="s">
        <v>122</v>
      </c>
      <c r="E7367" s="113" t="s">
        <v>129</v>
      </c>
      <c r="F7367" s="113" t="s">
        <v>200</v>
      </c>
      <c r="G7367" s="113">
        <v>5.7693803175678003E-3</v>
      </c>
    </row>
    <row r="7368" spans="1:7" x14ac:dyDescent="0.25">
      <c r="A7368" s="108" t="str">
        <f t="shared" si="115"/>
        <v>EE_2005_NATIONAL TOTAL_HCB</v>
      </c>
      <c r="B7368" s="113" t="s">
        <v>146</v>
      </c>
      <c r="C7368" s="113">
        <v>2005</v>
      </c>
      <c r="D7368" s="113" t="s">
        <v>122</v>
      </c>
      <c r="E7368" s="113" t="s">
        <v>130</v>
      </c>
      <c r="F7368" s="113" t="s">
        <v>200</v>
      </c>
      <c r="G7368" s="150">
        <v>4.8975463719999998E-7</v>
      </c>
    </row>
    <row r="7369" spans="1:7" x14ac:dyDescent="0.25">
      <c r="A7369" s="108" t="str">
        <f t="shared" si="115"/>
        <v>EE_2005_NATIONAL TOTAL_PCB</v>
      </c>
      <c r="B7369" s="113" t="s">
        <v>146</v>
      </c>
      <c r="C7369" s="113">
        <v>2005</v>
      </c>
      <c r="D7369" s="113" t="s">
        <v>122</v>
      </c>
      <c r="E7369" s="113" t="s">
        <v>259</v>
      </c>
      <c r="F7369" s="113" t="s">
        <v>200</v>
      </c>
      <c r="G7369" s="150">
        <v>1.6175972535E-6</v>
      </c>
    </row>
    <row r="7370" spans="1:7" x14ac:dyDescent="0.25">
      <c r="A7370" s="108" t="str">
        <f t="shared" si="115"/>
        <v>EE_2005_1A3(FS)_NOx</v>
      </c>
      <c r="B7370" s="113" t="s">
        <v>146</v>
      </c>
      <c r="C7370" s="113">
        <v>2005</v>
      </c>
      <c r="D7370" s="113" t="s">
        <v>132</v>
      </c>
      <c r="E7370" s="113" t="s">
        <v>199</v>
      </c>
      <c r="F7370" s="113" t="s">
        <v>200</v>
      </c>
      <c r="G7370" s="113">
        <v>13.2757860305521</v>
      </c>
    </row>
    <row r="7371" spans="1:7" x14ac:dyDescent="0.25">
      <c r="A7371" s="108" t="str">
        <f t="shared" si="115"/>
        <v>EE_2005_1A3(FS)_NMVOC</v>
      </c>
      <c r="B7371" s="113" t="s">
        <v>146</v>
      </c>
      <c r="C7371" s="113">
        <v>2005</v>
      </c>
      <c r="D7371" s="113" t="s">
        <v>132</v>
      </c>
      <c r="E7371" s="113" t="s">
        <v>123</v>
      </c>
      <c r="F7371" s="113" t="s">
        <v>200</v>
      </c>
      <c r="G7371" s="113">
        <v>5.3121126115218598</v>
      </c>
    </row>
    <row r="7372" spans="1:7" x14ac:dyDescent="0.25">
      <c r="A7372" s="108" t="str">
        <f t="shared" si="115"/>
        <v>EE_2005_1A3(FS)_SOx</v>
      </c>
      <c r="B7372" s="113" t="s">
        <v>146</v>
      </c>
      <c r="C7372" s="113">
        <v>2005</v>
      </c>
      <c r="D7372" s="113" t="s">
        <v>132</v>
      </c>
      <c r="E7372" s="113" t="s">
        <v>201</v>
      </c>
      <c r="F7372" s="113" t="s">
        <v>200</v>
      </c>
      <c r="G7372" s="113">
        <v>6.3174982631937895E-2</v>
      </c>
    </row>
    <row r="7373" spans="1:7" x14ac:dyDescent="0.25">
      <c r="A7373" s="108" t="str">
        <f t="shared" si="115"/>
        <v>EE_2005_1A3(FS)_NH3</v>
      </c>
      <c r="B7373" s="113" t="s">
        <v>146</v>
      </c>
      <c r="C7373" s="113">
        <v>2005</v>
      </c>
      <c r="D7373" s="113" t="s">
        <v>132</v>
      </c>
      <c r="E7373" s="113" t="s">
        <v>124</v>
      </c>
      <c r="F7373" s="113" t="s">
        <v>200</v>
      </c>
      <c r="G7373" s="113">
        <v>0.20312928365678201</v>
      </c>
    </row>
    <row r="7374" spans="1:7" x14ac:dyDescent="0.25">
      <c r="A7374" s="108" t="str">
        <f t="shared" si="115"/>
        <v>EE_2005_1A3(FS)_PM2.5</v>
      </c>
      <c r="B7374" s="113" t="s">
        <v>146</v>
      </c>
      <c r="C7374" s="113">
        <v>2005</v>
      </c>
      <c r="D7374" s="113" t="s">
        <v>132</v>
      </c>
      <c r="E7374" s="113" t="s">
        <v>203</v>
      </c>
      <c r="F7374" s="113" t="s">
        <v>200</v>
      </c>
      <c r="G7374" s="113">
        <v>1.05980067102316</v>
      </c>
    </row>
    <row r="7375" spans="1:7" x14ac:dyDescent="0.25">
      <c r="A7375" s="108" t="str">
        <f t="shared" si="115"/>
        <v>EE_2005_3D_NOx</v>
      </c>
      <c r="B7375" s="113" t="s">
        <v>146</v>
      </c>
      <c r="C7375" s="113">
        <v>2005</v>
      </c>
      <c r="D7375" s="113" t="s">
        <v>206</v>
      </c>
      <c r="E7375" s="113" t="s">
        <v>199</v>
      </c>
      <c r="F7375" s="113" t="s">
        <v>200</v>
      </c>
      <c r="G7375" s="113">
        <v>1.5657589999999999</v>
      </c>
    </row>
    <row r="7376" spans="1:7" x14ac:dyDescent="0.25">
      <c r="A7376" s="108" t="str">
        <f t="shared" si="115"/>
        <v>EE_2006_NATIONAL TOTAL_NOx</v>
      </c>
      <c r="B7376" s="113" t="s">
        <v>146</v>
      </c>
      <c r="C7376" s="113">
        <v>2006</v>
      </c>
      <c r="D7376" s="113" t="s">
        <v>122</v>
      </c>
      <c r="E7376" s="113" t="s">
        <v>199</v>
      </c>
      <c r="F7376" s="113" t="s">
        <v>200</v>
      </c>
      <c r="G7376" s="113">
        <v>40.4544628432674</v>
      </c>
    </row>
    <row r="7377" spans="1:7" x14ac:dyDescent="0.25">
      <c r="A7377" s="108" t="str">
        <f t="shared" si="115"/>
        <v>EE_2006_NATIONAL TOTAL_NMVOC</v>
      </c>
      <c r="B7377" s="113" t="s">
        <v>146</v>
      </c>
      <c r="C7377" s="113">
        <v>2006</v>
      </c>
      <c r="D7377" s="113" t="s">
        <v>122</v>
      </c>
      <c r="E7377" s="113" t="s">
        <v>123</v>
      </c>
      <c r="F7377" s="113" t="s">
        <v>200</v>
      </c>
      <c r="G7377" s="113">
        <v>33.222979522345199</v>
      </c>
    </row>
    <row r="7378" spans="1:7" x14ac:dyDescent="0.25">
      <c r="A7378" s="108" t="str">
        <f t="shared" si="115"/>
        <v>EE_2006_NATIONAL TOTAL_SOx</v>
      </c>
      <c r="B7378" s="113" t="s">
        <v>146</v>
      </c>
      <c r="C7378" s="113">
        <v>2006</v>
      </c>
      <c r="D7378" s="113" t="s">
        <v>122</v>
      </c>
      <c r="E7378" s="113" t="s">
        <v>201</v>
      </c>
      <c r="F7378" s="113" t="s">
        <v>200</v>
      </c>
      <c r="G7378" s="113">
        <v>69.851271834541294</v>
      </c>
    </row>
    <row r="7379" spans="1:7" x14ac:dyDescent="0.25">
      <c r="A7379" s="108" t="str">
        <f t="shared" si="115"/>
        <v>EE_2006_NATIONAL TOTAL_NH3</v>
      </c>
      <c r="B7379" s="113" t="s">
        <v>146</v>
      </c>
      <c r="C7379" s="113">
        <v>2006</v>
      </c>
      <c r="D7379" s="113" t="s">
        <v>122</v>
      </c>
      <c r="E7379" s="113" t="s">
        <v>124</v>
      </c>
      <c r="F7379" s="113" t="s">
        <v>200</v>
      </c>
      <c r="G7379" s="113">
        <v>11.155641588253401</v>
      </c>
    </row>
    <row r="7380" spans="1:7" x14ac:dyDescent="0.25">
      <c r="A7380" s="108" t="str">
        <f t="shared" si="115"/>
        <v>EE_2006_NATIONAL TOTAL_PM2.5</v>
      </c>
      <c r="B7380" s="113" t="s">
        <v>146</v>
      </c>
      <c r="C7380" s="113">
        <v>2006</v>
      </c>
      <c r="D7380" s="113" t="s">
        <v>122</v>
      </c>
      <c r="E7380" s="113" t="s">
        <v>203</v>
      </c>
      <c r="F7380" s="113" t="s">
        <v>200</v>
      </c>
      <c r="G7380" s="113">
        <v>7.6122608732058801</v>
      </c>
    </row>
    <row r="7381" spans="1:7" x14ac:dyDescent="0.25">
      <c r="A7381" s="108" t="str">
        <f t="shared" si="115"/>
        <v>EE_2006_NATIONAL TOTAL_Pb</v>
      </c>
      <c r="B7381" s="113" t="s">
        <v>146</v>
      </c>
      <c r="C7381" s="113">
        <v>2006</v>
      </c>
      <c r="D7381" s="113" t="s">
        <v>122</v>
      </c>
      <c r="E7381" s="113" t="s">
        <v>125</v>
      </c>
      <c r="F7381" s="113" t="s">
        <v>200</v>
      </c>
      <c r="G7381" s="113">
        <v>6.5749011732198701E-3</v>
      </c>
    </row>
    <row r="7382" spans="1:7" x14ac:dyDescent="0.25">
      <c r="A7382" s="108" t="str">
        <f t="shared" si="115"/>
        <v>EE_2006_NATIONAL TOTAL_Cd</v>
      </c>
      <c r="B7382" s="113" t="s">
        <v>146</v>
      </c>
      <c r="C7382" s="113">
        <v>2006</v>
      </c>
      <c r="D7382" s="113" t="s">
        <v>122</v>
      </c>
      <c r="E7382" s="113" t="s">
        <v>126</v>
      </c>
      <c r="F7382" s="113" t="s">
        <v>200</v>
      </c>
      <c r="G7382" s="113">
        <v>4.5294163176499898E-4</v>
      </c>
    </row>
    <row r="7383" spans="1:7" x14ac:dyDescent="0.25">
      <c r="A7383" s="108" t="str">
        <f t="shared" si="115"/>
        <v>EE_2006_NATIONAL TOTAL_Hg</v>
      </c>
      <c r="B7383" s="113" t="s">
        <v>146</v>
      </c>
      <c r="C7383" s="113">
        <v>2006</v>
      </c>
      <c r="D7383" s="113" t="s">
        <v>122</v>
      </c>
      <c r="E7383" s="113" t="s">
        <v>127</v>
      </c>
      <c r="F7383" s="113" t="s">
        <v>200</v>
      </c>
      <c r="G7383" s="113">
        <v>1.4552543961252401E-4</v>
      </c>
    </row>
    <row r="7384" spans="1:7" x14ac:dyDescent="0.25">
      <c r="A7384" s="108" t="str">
        <f t="shared" si="115"/>
        <v>EE_2006_NATIONAL TOTAL_DIOX</v>
      </c>
      <c r="B7384" s="113" t="s">
        <v>146</v>
      </c>
      <c r="C7384" s="113">
        <v>2006</v>
      </c>
      <c r="D7384" s="113" t="s">
        <v>122</v>
      </c>
      <c r="E7384" s="113" t="s">
        <v>128</v>
      </c>
      <c r="F7384" s="113" t="s">
        <v>200</v>
      </c>
      <c r="G7384" s="150">
        <v>5.0262256090000003E-9</v>
      </c>
    </row>
    <row r="7385" spans="1:7" x14ac:dyDescent="0.25">
      <c r="A7385" s="108" t="str">
        <f t="shared" si="115"/>
        <v>EE_2006_NATIONAL TOTAL_PAH</v>
      </c>
      <c r="B7385" s="113" t="s">
        <v>146</v>
      </c>
      <c r="C7385" s="113">
        <v>2006</v>
      </c>
      <c r="D7385" s="113" t="s">
        <v>122</v>
      </c>
      <c r="E7385" s="113" t="s">
        <v>129</v>
      </c>
      <c r="F7385" s="113" t="s">
        <v>200</v>
      </c>
      <c r="G7385" s="113">
        <v>5.2752163438878003E-3</v>
      </c>
    </row>
    <row r="7386" spans="1:7" x14ac:dyDescent="0.25">
      <c r="A7386" s="108" t="str">
        <f t="shared" si="115"/>
        <v>EE_2006_NATIONAL TOTAL_HCB</v>
      </c>
      <c r="B7386" s="113" t="s">
        <v>146</v>
      </c>
      <c r="C7386" s="113">
        <v>2006</v>
      </c>
      <c r="D7386" s="113" t="s">
        <v>122</v>
      </c>
      <c r="E7386" s="113" t="s">
        <v>130</v>
      </c>
      <c r="F7386" s="113" t="s">
        <v>200</v>
      </c>
      <c r="G7386" s="150">
        <v>4.7329910159999997E-7</v>
      </c>
    </row>
    <row r="7387" spans="1:7" x14ac:dyDescent="0.25">
      <c r="A7387" s="108" t="str">
        <f t="shared" si="115"/>
        <v>EE_2006_NATIONAL TOTAL_PCB</v>
      </c>
      <c r="B7387" s="113" t="s">
        <v>146</v>
      </c>
      <c r="C7387" s="113">
        <v>2006</v>
      </c>
      <c r="D7387" s="113" t="s">
        <v>122</v>
      </c>
      <c r="E7387" s="113" t="s">
        <v>259</v>
      </c>
      <c r="F7387" s="113" t="s">
        <v>200</v>
      </c>
      <c r="G7387" s="150">
        <v>1.5292590525E-6</v>
      </c>
    </row>
    <row r="7388" spans="1:7" x14ac:dyDescent="0.25">
      <c r="A7388" s="108" t="str">
        <f t="shared" si="115"/>
        <v>EE_2006_1A3(FS)_NOx</v>
      </c>
      <c r="B7388" s="113" t="s">
        <v>146</v>
      </c>
      <c r="C7388" s="113">
        <v>2006</v>
      </c>
      <c r="D7388" s="113" t="s">
        <v>132</v>
      </c>
      <c r="E7388" s="113" t="s">
        <v>199</v>
      </c>
      <c r="F7388" s="113" t="s">
        <v>200</v>
      </c>
      <c r="G7388" s="113">
        <v>13.230520843267399</v>
      </c>
    </row>
    <row r="7389" spans="1:7" x14ac:dyDescent="0.25">
      <c r="A7389" s="108" t="str">
        <f t="shared" si="115"/>
        <v>EE_2006_1A3(FS)_NMVOC</v>
      </c>
      <c r="B7389" s="113" t="s">
        <v>146</v>
      </c>
      <c r="C7389" s="113">
        <v>2006</v>
      </c>
      <c r="D7389" s="113" t="s">
        <v>132</v>
      </c>
      <c r="E7389" s="113" t="s">
        <v>123</v>
      </c>
      <c r="F7389" s="113" t="s">
        <v>200</v>
      </c>
      <c r="G7389" s="113">
        <v>5.09551910804519</v>
      </c>
    </row>
    <row r="7390" spans="1:7" x14ac:dyDescent="0.25">
      <c r="A7390" s="108" t="str">
        <f t="shared" si="115"/>
        <v>EE_2006_1A3(FS)_SOx</v>
      </c>
      <c r="B7390" s="113" t="s">
        <v>146</v>
      </c>
      <c r="C7390" s="113">
        <v>2006</v>
      </c>
      <c r="D7390" s="113" t="s">
        <v>132</v>
      </c>
      <c r="E7390" s="113" t="s">
        <v>201</v>
      </c>
      <c r="F7390" s="113" t="s">
        <v>200</v>
      </c>
      <c r="G7390" s="113">
        <v>3.6373844541297502E-2</v>
      </c>
    </row>
    <row r="7391" spans="1:7" x14ac:dyDescent="0.25">
      <c r="A7391" s="108" t="str">
        <f t="shared" si="115"/>
        <v>EE_2006_1A3(FS)_NH3</v>
      </c>
      <c r="B7391" s="113" t="s">
        <v>146</v>
      </c>
      <c r="C7391" s="113">
        <v>2006</v>
      </c>
      <c r="D7391" s="113" t="s">
        <v>132</v>
      </c>
      <c r="E7391" s="113" t="s">
        <v>124</v>
      </c>
      <c r="F7391" s="113" t="s">
        <v>200</v>
      </c>
      <c r="G7391" s="113">
        <v>0.23092658825338699</v>
      </c>
    </row>
    <row r="7392" spans="1:7" x14ac:dyDescent="0.25">
      <c r="A7392" s="108" t="str">
        <f t="shared" si="115"/>
        <v>EE_2006_1A3(FS)_PM2.5</v>
      </c>
      <c r="B7392" s="113" t="s">
        <v>146</v>
      </c>
      <c r="C7392" s="113">
        <v>2006</v>
      </c>
      <c r="D7392" s="113" t="s">
        <v>132</v>
      </c>
      <c r="E7392" s="113" t="s">
        <v>203</v>
      </c>
      <c r="F7392" s="113" t="s">
        <v>200</v>
      </c>
      <c r="G7392" s="113">
        <v>1.07967255920588</v>
      </c>
    </row>
    <row r="7393" spans="1:7" x14ac:dyDescent="0.25">
      <c r="A7393" s="108" t="str">
        <f t="shared" si="115"/>
        <v>EE_2006_3D_NOx</v>
      </c>
      <c r="B7393" s="113" t="s">
        <v>146</v>
      </c>
      <c r="C7393" s="113">
        <v>2006</v>
      </c>
      <c r="D7393" s="113" t="s">
        <v>206</v>
      </c>
      <c r="E7393" s="113" t="s">
        <v>199</v>
      </c>
      <c r="F7393" s="113" t="s">
        <v>200</v>
      </c>
      <c r="G7393" s="113">
        <v>1.7556700000000001</v>
      </c>
    </row>
    <row r="7394" spans="1:7" x14ac:dyDescent="0.25">
      <c r="A7394" s="108" t="str">
        <f t="shared" si="115"/>
        <v>EE_2007_NATIONAL TOTAL_NOx</v>
      </c>
      <c r="B7394" s="113" t="s">
        <v>146</v>
      </c>
      <c r="C7394" s="113">
        <v>2007</v>
      </c>
      <c r="D7394" s="113" t="s">
        <v>122</v>
      </c>
      <c r="E7394" s="113" t="s">
        <v>199</v>
      </c>
      <c r="F7394" s="113" t="s">
        <v>200</v>
      </c>
      <c r="G7394" s="113">
        <v>44.988889525684101</v>
      </c>
    </row>
    <row r="7395" spans="1:7" x14ac:dyDescent="0.25">
      <c r="A7395" s="108" t="str">
        <f t="shared" si="115"/>
        <v>EE_2007_NATIONAL TOTAL_NMVOC</v>
      </c>
      <c r="B7395" s="113" t="s">
        <v>146</v>
      </c>
      <c r="C7395" s="113">
        <v>2007</v>
      </c>
      <c r="D7395" s="113" t="s">
        <v>122</v>
      </c>
      <c r="E7395" s="113" t="s">
        <v>123</v>
      </c>
      <c r="F7395" s="113" t="s">
        <v>200</v>
      </c>
      <c r="G7395" s="113">
        <v>30.094517559511701</v>
      </c>
    </row>
    <row r="7396" spans="1:7" x14ac:dyDescent="0.25">
      <c r="A7396" s="108" t="str">
        <f t="shared" si="115"/>
        <v>EE_2007_NATIONAL TOTAL_SOx</v>
      </c>
      <c r="B7396" s="113" t="s">
        <v>146</v>
      </c>
      <c r="C7396" s="113">
        <v>2007</v>
      </c>
      <c r="D7396" s="113" t="s">
        <v>122</v>
      </c>
      <c r="E7396" s="113" t="s">
        <v>201</v>
      </c>
      <c r="F7396" s="113" t="s">
        <v>200</v>
      </c>
      <c r="G7396" s="113">
        <v>87.906796905069996</v>
      </c>
    </row>
    <row r="7397" spans="1:7" x14ac:dyDescent="0.25">
      <c r="A7397" s="108" t="str">
        <f t="shared" si="115"/>
        <v>EE_2007_NATIONAL TOTAL_NH3</v>
      </c>
      <c r="B7397" s="113" t="s">
        <v>146</v>
      </c>
      <c r="C7397" s="113">
        <v>2007</v>
      </c>
      <c r="D7397" s="113" t="s">
        <v>122</v>
      </c>
      <c r="E7397" s="113" t="s">
        <v>124</v>
      </c>
      <c r="F7397" s="113" t="s">
        <v>200</v>
      </c>
      <c r="G7397" s="113">
        <v>10.910594552794301</v>
      </c>
    </row>
    <row r="7398" spans="1:7" x14ac:dyDescent="0.25">
      <c r="A7398" s="108" t="str">
        <f t="shared" si="115"/>
        <v>EE_2007_NATIONAL TOTAL_PM2.5</v>
      </c>
      <c r="B7398" s="113" t="s">
        <v>146</v>
      </c>
      <c r="C7398" s="113">
        <v>2007</v>
      </c>
      <c r="D7398" s="113" t="s">
        <v>122</v>
      </c>
      <c r="E7398" s="113" t="s">
        <v>203</v>
      </c>
      <c r="F7398" s="113" t="s">
        <v>200</v>
      </c>
      <c r="G7398" s="113">
        <v>11.0130006204349</v>
      </c>
    </row>
    <row r="7399" spans="1:7" x14ac:dyDescent="0.25">
      <c r="A7399" s="108" t="str">
        <f t="shared" si="115"/>
        <v>EE_2007_NATIONAL TOTAL_Pb</v>
      </c>
      <c r="B7399" s="113" t="s">
        <v>146</v>
      </c>
      <c r="C7399" s="113">
        <v>2007</v>
      </c>
      <c r="D7399" s="113" t="s">
        <v>122</v>
      </c>
      <c r="E7399" s="113" t="s">
        <v>125</v>
      </c>
      <c r="F7399" s="113" t="s">
        <v>200</v>
      </c>
      <c r="G7399" s="113">
        <v>9.9068221715216294E-3</v>
      </c>
    </row>
    <row r="7400" spans="1:7" x14ac:dyDescent="0.25">
      <c r="A7400" s="108" t="str">
        <f t="shared" si="115"/>
        <v>EE_2007_NATIONAL TOTAL_Cd</v>
      </c>
      <c r="B7400" s="113" t="s">
        <v>146</v>
      </c>
      <c r="C7400" s="113">
        <v>2007</v>
      </c>
      <c r="D7400" s="113" t="s">
        <v>122</v>
      </c>
      <c r="E7400" s="113" t="s">
        <v>126</v>
      </c>
      <c r="F7400" s="113" t="s">
        <v>200</v>
      </c>
      <c r="G7400" s="113">
        <v>5.77230372676056E-4</v>
      </c>
    </row>
    <row r="7401" spans="1:7" x14ac:dyDescent="0.25">
      <c r="A7401" s="108" t="str">
        <f t="shared" si="115"/>
        <v>EE_2007_NATIONAL TOTAL_Hg</v>
      </c>
      <c r="B7401" s="113" t="s">
        <v>146</v>
      </c>
      <c r="C7401" s="113">
        <v>2007</v>
      </c>
      <c r="D7401" s="113" t="s">
        <v>122</v>
      </c>
      <c r="E7401" s="113" t="s">
        <v>127</v>
      </c>
      <c r="F7401" s="113" t="s">
        <v>200</v>
      </c>
      <c r="G7401" s="113">
        <v>2.0811491279268499E-4</v>
      </c>
    </row>
    <row r="7402" spans="1:7" x14ac:dyDescent="0.25">
      <c r="A7402" s="108" t="str">
        <f t="shared" si="115"/>
        <v>EE_2007_NATIONAL TOTAL_DIOX</v>
      </c>
      <c r="B7402" s="113" t="s">
        <v>146</v>
      </c>
      <c r="C7402" s="113">
        <v>2007</v>
      </c>
      <c r="D7402" s="113" t="s">
        <v>122</v>
      </c>
      <c r="E7402" s="113" t="s">
        <v>128</v>
      </c>
      <c r="F7402" s="113" t="s">
        <v>200</v>
      </c>
      <c r="G7402" s="150">
        <v>4.5838206150000004E-9</v>
      </c>
    </row>
    <row r="7403" spans="1:7" x14ac:dyDescent="0.25">
      <c r="A7403" s="108" t="str">
        <f t="shared" si="115"/>
        <v>EE_2007_NATIONAL TOTAL_PAH</v>
      </c>
      <c r="B7403" s="113" t="s">
        <v>146</v>
      </c>
      <c r="C7403" s="113">
        <v>2007</v>
      </c>
      <c r="D7403" s="113" t="s">
        <v>122</v>
      </c>
      <c r="E7403" s="113" t="s">
        <v>129</v>
      </c>
      <c r="F7403" s="113" t="s">
        <v>200</v>
      </c>
      <c r="G7403" s="113">
        <v>6.1800498851171002E-3</v>
      </c>
    </row>
    <row r="7404" spans="1:7" x14ac:dyDescent="0.25">
      <c r="A7404" s="108" t="str">
        <f t="shared" si="115"/>
        <v>EE_2007_NATIONAL TOTAL_HCB</v>
      </c>
      <c r="B7404" s="113" t="s">
        <v>146</v>
      </c>
      <c r="C7404" s="113">
        <v>2007</v>
      </c>
      <c r="D7404" s="113" t="s">
        <v>122</v>
      </c>
      <c r="E7404" s="113" t="s">
        <v>130</v>
      </c>
      <c r="F7404" s="113" t="s">
        <v>200</v>
      </c>
      <c r="G7404" s="150">
        <v>5.0928393399999999E-7</v>
      </c>
    </row>
    <row r="7405" spans="1:7" x14ac:dyDescent="0.25">
      <c r="A7405" s="108" t="str">
        <f t="shared" si="115"/>
        <v>EE_2007_NATIONAL TOTAL_PCB</v>
      </c>
      <c r="B7405" s="113" t="s">
        <v>146</v>
      </c>
      <c r="C7405" s="113">
        <v>2007</v>
      </c>
      <c r="D7405" s="113" t="s">
        <v>122</v>
      </c>
      <c r="E7405" s="113" t="s">
        <v>259</v>
      </c>
      <c r="F7405" s="113" t="s">
        <v>200</v>
      </c>
      <c r="G7405" s="150">
        <v>1.6141041644999999E-6</v>
      </c>
    </row>
    <row r="7406" spans="1:7" x14ac:dyDescent="0.25">
      <c r="A7406" s="108" t="str">
        <f t="shared" si="115"/>
        <v>EE_2007_1A3(FS)_NOx</v>
      </c>
      <c r="B7406" s="113" t="s">
        <v>146</v>
      </c>
      <c r="C7406" s="113">
        <v>2007</v>
      </c>
      <c r="D7406" s="113" t="s">
        <v>132</v>
      </c>
      <c r="E7406" s="113" t="s">
        <v>199</v>
      </c>
      <c r="F7406" s="113" t="s">
        <v>200</v>
      </c>
      <c r="G7406" s="113">
        <v>12.8466205256841</v>
      </c>
    </row>
    <row r="7407" spans="1:7" x14ac:dyDescent="0.25">
      <c r="A7407" s="108" t="str">
        <f t="shared" si="115"/>
        <v>EE_2007_1A3(FS)_NMVOC</v>
      </c>
      <c r="B7407" s="113" t="s">
        <v>146</v>
      </c>
      <c r="C7407" s="113">
        <v>2007</v>
      </c>
      <c r="D7407" s="113" t="s">
        <v>132</v>
      </c>
      <c r="E7407" s="113" t="s">
        <v>123</v>
      </c>
      <c r="F7407" s="113" t="s">
        <v>200</v>
      </c>
      <c r="G7407" s="113">
        <v>4.7310735595117501</v>
      </c>
    </row>
    <row r="7408" spans="1:7" x14ac:dyDescent="0.25">
      <c r="A7408" s="108" t="str">
        <f t="shared" si="115"/>
        <v>EE_2007_1A3(FS)_SOx</v>
      </c>
      <c r="B7408" s="113" t="s">
        <v>146</v>
      </c>
      <c r="C7408" s="113">
        <v>2007</v>
      </c>
      <c r="D7408" s="113" t="s">
        <v>132</v>
      </c>
      <c r="E7408" s="113" t="s">
        <v>201</v>
      </c>
      <c r="F7408" s="113" t="s">
        <v>200</v>
      </c>
      <c r="G7408" s="113">
        <v>3.7511024069995701E-2</v>
      </c>
    </row>
    <row r="7409" spans="1:7" x14ac:dyDescent="0.25">
      <c r="A7409" s="108" t="str">
        <f t="shared" si="115"/>
        <v>EE_2007_1A3(FS)_NH3</v>
      </c>
      <c r="B7409" s="113" t="s">
        <v>146</v>
      </c>
      <c r="C7409" s="113">
        <v>2007</v>
      </c>
      <c r="D7409" s="113" t="s">
        <v>132</v>
      </c>
      <c r="E7409" s="113" t="s">
        <v>124</v>
      </c>
      <c r="F7409" s="113" t="s">
        <v>200</v>
      </c>
      <c r="G7409" s="113">
        <v>0.245475552794271</v>
      </c>
    </row>
    <row r="7410" spans="1:7" x14ac:dyDescent="0.25">
      <c r="A7410" s="108" t="str">
        <f t="shared" si="115"/>
        <v>EE_2007_1A3(FS)_PM2.5</v>
      </c>
      <c r="B7410" s="113" t="s">
        <v>146</v>
      </c>
      <c r="C7410" s="113">
        <v>2007</v>
      </c>
      <c r="D7410" s="113" t="s">
        <v>132</v>
      </c>
      <c r="E7410" s="113" t="s">
        <v>203</v>
      </c>
      <c r="F7410" s="113" t="s">
        <v>200</v>
      </c>
      <c r="G7410" s="113">
        <v>1.1033590974348999</v>
      </c>
    </row>
    <row r="7411" spans="1:7" x14ac:dyDescent="0.25">
      <c r="A7411" s="108" t="str">
        <f t="shared" si="115"/>
        <v>EE_2007_3D_NOx</v>
      </c>
      <c r="B7411" s="113" t="s">
        <v>146</v>
      </c>
      <c r="C7411" s="113">
        <v>2007</v>
      </c>
      <c r="D7411" s="113" t="s">
        <v>206</v>
      </c>
      <c r="E7411" s="113" t="s">
        <v>199</v>
      </c>
      <c r="F7411" s="113" t="s">
        <v>200</v>
      </c>
      <c r="G7411" s="113">
        <v>1.8376980000000001</v>
      </c>
    </row>
    <row r="7412" spans="1:7" x14ac:dyDescent="0.25">
      <c r="A7412" s="108" t="str">
        <f t="shared" si="115"/>
        <v>EE_2008_NATIONAL TOTAL_NOx</v>
      </c>
      <c r="B7412" s="113" t="s">
        <v>146</v>
      </c>
      <c r="C7412" s="113">
        <v>2008</v>
      </c>
      <c r="D7412" s="113" t="s">
        <v>122</v>
      </c>
      <c r="E7412" s="113" t="s">
        <v>199</v>
      </c>
      <c r="F7412" s="113" t="s">
        <v>200</v>
      </c>
      <c r="G7412" s="113">
        <v>42.329567892974801</v>
      </c>
    </row>
    <row r="7413" spans="1:7" x14ac:dyDescent="0.25">
      <c r="A7413" s="108" t="str">
        <f t="shared" si="115"/>
        <v>EE_2008_NATIONAL TOTAL_NMVOC</v>
      </c>
      <c r="B7413" s="113" t="s">
        <v>146</v>
      </c>
      <c r="C7413" s="113">
        <v>2008</v>
      </c>
      <c r="D7413" s="113" t="s">
        <v>122</v>
      </c>
      <c r="E7413" s="113" t="s">
        <v>123</v>
      </c>
      <c r="F7413" s="113" t="s">
        <v>200</v>
      </c>
      <c r="G7413" s="113">
        <v>28.3869763485691</v>
      </c>
    </row>
    <row r="7414" spans="1:7" x14ac:dyDescent="0.25">
      <c r="A7414" s="108" t="str">
        <f t="shared" si="115"/>
        <v>EE_2008_NATIONAL TOTAL_SOx</v>
      </c>
      <c r="B7414" s="113" t="s">
        <v>146</v>
      </c>
      <c r="C7414" s="113">
        <v>2008</v>
      </c>
      <c r="D7414" s="113" t="s">
        <v>122</v>
      </c>
      <c r="E7414" s="113" t="s">
        <v>201</v>
      </c>
      <c r="F7414" s="113" t="s">
        <v>200</v>
      </c>
      <c r="G7414" s="113">
        <v>69.309794296718394</v>
      </c>
    </row>
    <row r="7415" spans="1:7" x14ac:dyDescent="0.25">
      <c r="A7415" s="108" t="str">
        <f t="shared" si="115"/>
        <v>EE_2008_NATIONAL TOTAL_NH3</v>
      </c>
      <c r="B7415" s="113" t="s">
        <v>146</v>
      </c>
      <c r="C7415" s="113">
        <v>2008</v>
      </c>
      <c r="D7415" s="113" t="s">
        <v>122</v>
      </c>
      <c r="E7415" s="113" t="s">
        <v>124</v>
      </c>
      <c r="F7415" s="113" t="s">
        <v>200</v>
      </c>
      <c r="G7415" s="113">
        <v>11.382269217206501</v>
      </c>
    </row>
    <row r="7416" spans="1:7" x14ac:dyDescent="0.25">
      <c r="A7416" s="108" t="str">
        <f t="shared" si="115"/>
        <v>EE_2008_NATIONAL TOTAL_PM2.5</v>
      </c>
      <c r="B7416" s="113" t="s">
        <v>146</v>
      </c>
      <c r="C7416" s="113">
        <v>2008</v>
      </c>
      <c r="D7416" s="113" t="s">
        <v>122</v>
      </c>
      <c r="E7416" s="113" t="s">
        <v>203</v>
      </c>
      <c r="F7416" s="113" t="s">
        <v>200</v>
      </c>
      <c r="G7416" s="113">
        <v>7.1260262582113896</v>
      </c>
    </row>
    <row r="7417" spans="1:7" x14ac:dyDescent="0.25">
      <c r="A7417" s="108" t="str">
        <f t="shared" si="115"/>
        <v>EE_2008_NATIONAL TOTAL_Pb</v>
      </c>
      <c r="B7417" s="113" t="s">
        <v>146</v>
      </c>
      <c r="C7417" s="113">
        <v>2008</v>
      </c>
      <c r="D7417" s="113" t="s">
        <v>122</v>
      </c>
      <c r="E7417" s="113" t="s">
        <v>125</v>
      </c>
      <c r="F7417" s="113" t="s">
        <v>200</v>
      </c>
      <c r="G7417" s="113">
        <v>7.46969566545718E-3</v>
      </c>
    </row>
    <row r="7418" spans="1:7" x14ac:dyDescent="0.25">
      <c r="A7418" s="108" t="str">
        <f t="shared" si="115"/>
        <v>EE_2008_NATIONAL TOTAL_Cd</v>
      </c>
      <c r="B7418" s="113" t="s">
        <v>146</v>
      </c>
      <c r="C7418" s="113">
        <v>2008</v>
      </c>
      <c r="D7418" s="113" t="s">
        <v>122</v>
      </c>
      <c r="E7418" s="113" t="s">
        <v>126</v>
      </c>
      <c r="F7418" s="113" t="s">
        <v>200</v>
      </c>
      <c r="G7418" s="113">
        <v>5.2713574078775696E-4</v>
      </c>
    </row>
    <row r="7419" spans="1:7" x14ac:dyDescent="0.25">
      <c r="A7419" s="108" t="str">
        <f t="shared" si="115"/>
        <v>EE_2008_NATIONAL TOTAL_Hg</v>
      </c>
      <c r="B7419" s="113" t="s">
        <v>146</v>
      </c>
      <c r="C7419" s="113">
        <v>2008</v>
      </c>
      <c r="D7419" s="113" t="s">
        <v>122</v>
      </c>
      <c r="E7419" s="113" t="s">
        <v>127</v>
      </c>
      <c r="F7419" s="113" t="s">
        <v>200</v>
      </c>
      <c r="G7419" s="113">
        <v>1.67726596278011E-4</v>
      </c>
    </row>
    <row r="7420" spans="1:7" x14ac:dyDescent="0.25">
      <c r="A7420" s="108" t="str">
        <f t="shared" si="115"/>
        <v>EE_2008_NATIONAL TOTAL_DIOX</v>
      </c>
      <c r="B7420" s="113" t="s">
        <v>146</v>
      </c>
      <c r="C7420" s="113">
        <v>2008</v>
      </c>
      <c r="D7420" s="113" t="s">
        <v>122</v>
      </c>
      <c r="E7420" s="113" t="s">
        <v>128</v>
      </c>
      <c r="F7420" s="113" t="s">
        <v>200</v>
      </c>
      <c r="G7420" s="150">
        <v>5.9018799909999998E-9</v>
      </c>
    </row>
    <row r="7421" spans="1:7" x14ac:dyDescent="0.25">
      <c r="A7421" s="108" t="str">
        <f t="shared" si="115"/>
        <v>EE_2008_NATIONAL TOTAL_PAH</v>
      </c>
      <c r="B7421" s="113" t="s">
        <v>146</v>
      </c>
      <c r="C7421" s="113">
        <v>2008</v>
      </c>
      <c r="D7421" s="113" t="s">
        <v>122</v>
      </c>
      <c r="E7421" s="113" t="s">
        <v>129</v>
      </c>
      <c r="F7421" s="113" t="s">
        <v>200</v>
      </c>
      <c r="G7421" s="113">
        <v>6.1820072626627004E-3</v>
      </c>
    </row>
    <row r="7422" spans="1:7" x14ac:dyDescent="0.25">
      <c r="A7422" s="108" t="str">
        <f t="shared" si="115"/>
        <v>EE_2008_NATIONAL TOTAL_HCB</v>
      </c>
      <c r="B7422" s="113" t="s">
        <v>146</v>
      </c>
      <c r="C7422" s="113">
        <v>2008</v>
      </c>
      <c r="D7422" s="113" t="s">
        <v>122</v>
      </c>
      <c r="E7422" s="113" t="s">
        <v>130</v>
      </c>
      <c r="F7422" s="113" t="s">
        <v>200</v>
      </c>
      <c r="G7422" s="150">
        <v>5.0044717249999997E-7</v>
      </c>
    </row>
    <row r="7423" spans="1:7" x14ac:dyDescent="0.25">
      <c r="A7423" s="108" t="str">
        <f t="shared" si="115"/>
        <v>EE_2008_NATIONAL TOTAL_PCB</v>
      </c>
      <c r="B7423" s="113" t="s">
        <v>146</v>
      </c>
      <c r="C7423" s="113">
        <v>2008</v>
      </c>
      <c r="D7423" s="113" t="s">
        <v>122</v>
      </c>
      <c r="E7423" s="113" t="s">
        <v>259</v>
      </c>
      <c r="F7423" s="113" t="s">
        <v>200</v>
      </c>
      <c r="G7423" s="150">
        <v>1.4674588780999999E-6</v>
      </c>
    </row>
    <row r="7424" spans="1:7" x14ac:dyDescent="0.25">
      <c r="A7424" s="108" t="str">
        <f t="shared" si="115"/>
        <v>EE_2008_1A3(FS)_NOx</v>
      </c>
      <c r="B7424" s="113" t="s">
        <v>146</v>
      </c>
      <c r="C7424" s="113">
        <v>2008</v>
      </c>
      <c r="D7424" s="113" t="s">
        <v>132</v>
      </c>
      <c r="E7424" s="113" t="s">
        <v>199</v>
      </c>
      <c r="F7424" s="113" t="s">
        <v>200</v>
      </c>
      <c r="G7424" s="113">
        <v>11.6707680929748</v>
      </c>
    </row>
    <row r="7425" spans="1:7" x14ac:dyDescent="0.25">
      <c r="A7425" s="108" t="str">
        <f t="shared" si="115"/>
        <v>EE_2008_1A3(FS)_NMVOC</v>
      </c>
      <c r="B7425" s="113" t="s">
        <v>146</v>
      </c>
      <c r="C7425" s="113">
        <v>2008</v>
      </c>
      <c r="D7425" s="113" t="s">
        <v>132</v>
      </c>
      <c r="E7425" s="113" t="s">
        <v>123</v>
      </c>
      <c r="F7425" s="113" t="s">
        <v>200</v>
      </c>
      <c r="G7425" s="113">
        <v>3.9603134485691101</v>
      </c>
    </row>
    <row r="7426" spans="1:7" x14ac:dyDescent="0.25">
      <c r="A7426" s="108" t="str">
        <f t="shared" ref="A7426:A7489" si="116">CONCATENATE(B7426,"_",C7426,"_",D7426,"_",E7426)</f>
        <v>EE_2008_1A3(FS)_SOx</v>
      </c>
      <c r="B7426" s="113" t="s">
        <v>146</v>
      </c>
      <c r="C7426" s="113">
        <v>2008</v>
      </c>
      <c r="D7426" s="113" t="s">
        <v>132</v>
      </c>
      <c r="E7426" s="113" t="s">
        <v>201</v>
      </c>
      <c r="F7426" s="113" t="s">
        <v>200</v>
      </c>
      <c r="G7426" s="113">
        <v>3.6403196718433499E-2</v>
      </c>
    </row>
    <row r="7427" spans="1:7" x14ac:dyDescent="0.25">
      <c r="A7427" s="108" t="str">
        <f t="shared" si="116"/>
        <v>EE_2008_1A3(FS)_NH3</v>
      </c>
      <c r="B7427" s="113" t="s">
        <v>146</v>
      </c>
      <c r="C7427" s="113">
        <v>2008</v>
      </c>
      <c r="D7427" s="113" t="s">
        <v>132</v>
      </c>
      <c r="E7427" s="113" t="s">
        <v>124</v>
      </c>
      <c r="F7427" s="113" t="s">
        <v>200</v>
      </c>
      <c r="G7427" s="113">
        <v>0.24483011720647199</v>
      </c>
    </row>
    <row r="7428" spans="1:7" x14ac:dyDescent="0.25">
      <c r="A7428" s="108" t="str">
        <f t="shared" si="116"/>
        <v>EE_2008_1A3(FS)_PM2.5</v>
      </c>
      <c r="B7428" s="113" t="s">
        <v>146</v>
      </c>
      <c r="C7428" s="113">
        <v>2008</v>
      </c>
      <c r="D7428" s="113" t="s">
        <v>132</v>
      </c>
      <c r="E7428" s="113" t="s">
        <v>203</v>
      </c>
      <c r="F7428" s="113" t="s">
        <v>200</v>
      </c>
      <c r="G7428" s="113">
        <v>1.02824205821139</v>
      </c>
    </row>
    <row r="7429" spans="1:7" x14ac:dyDescent="0.25">
      <c r="A7429" s="108" t="str">
        <f t="shared" si="116"/>
        <v>EE_2008_3D_NOx</v>
      </c>
      <c r="B7429" s="113" t="s">
        <v>146</v>
      </c>
      <c r="C7429" s="113">
        <v>2008</v>
      </c>
      <c r="D7429" s="113" t="s">
        <v>206</v>
      </c>
      <c r="E7429" s="113" t="s">
        <v>199</v>
      </c>
      <c r="F7429" s="113" t="s">
        <v>200</v>
      </c>
      <c r="G7429" s="113">
        <v>2.1861899999999999</v>
      </c>
    </row>
    <row r="7430" spans="1:7" x14ac:dyDescent="0.25">
      <c r="A7430" s="108" t="str">
        <f t="shared" si="116"/>
        <v>EE_2009_NATIONAL TOTAL_NOx</v>
      </c>
      <c r="B7430" s="113" t="s">
        <v>146</v>
      </c>
      <c r="C7430" s="113">
        <v>2009</v>
      </c>
      <c r="D7430" s="113" t="s">
        <v>122</v>
      </c>
      <c r="E7430" s="113" t="s">
        <v>199</v>
      </c>
      <c r="F7430" s="113" t="s">
        <v>200</v>
      </c>
      <c r="G7430" s="113">
        <v>36.3570791127717</v>
      </c>
    </row>
    <row r="7431" spans="1:7" x14ac:dyDescent="0.25">
      <c r="A7431" s="108" t="str">
        <f t="shared" si="116"/>
        <v>EE_2009_NATIONAL TOTAL_NMVOC</v>
      </c>
      <c r="B7431" s="113" t="s">
        <v>146</v>
      </c>
      <c r="C7431" s="113">
        <v>2009</v>
      </c>
      <c r="D7431" s="113" t="s">
        <v>122</v>
      </c>
      <c r="E7431" s="113" t="s">
        <v>123</v>
      </c>
      <c r="F7431" s="113" t="s">
        <v>200</v>
      </c>
      <c r="G7431" s="113">
        <v>25.673248435054699</v>
      </c>
    </row>
    <row r="7432" spans="1:7" x14ac:dyDescent="0.25">
      <c r="A7432" s="108" t="str">
        <f t="shared" si="116"/>
        <v>EE_2009_NATIONAL TOTAL_SOx</v>
      </c>
      <c r="B7432" s="113" t="s">
        <v>146</v>
      </c>
      <c r="C7432" s="113">
        <v>2009</v>
      </c>
      <c r="D7432" s="113" t="s">
        <v>122</v>
      </c>
      <c r="E7432" s="113" t="s">
        <v>201</v>
      </c>
      <c r="F7432" s="113" t="s">
        <v>200</v>
      </c>
      <c r="G7432" s="113">
        <v>54.607913257225903</v>
      </c>
    </row>
    <row r="7433" spans="1:7" x14ac:dyDescent="0.25">
      <c r="A7433" s="108" t="str">
        <f t="shared" si="116"/>
        <v>EE_2009_NATIONAL TOTAL_NH3</v>
      </c>
      <c r="B7433" s="113" t="s">
        <v>146</v>
      </c>
      <c r="C7433" s="113">
        <v>2009</v>
      </c>
      <c r="D7433" s="113" t="s">
        <v>122</v>
      </c>
      <c r="E7433" s="113" t="s">
        <v>124</v>
      </c>
      <c r="F7433" s="113" t="s">
        <v>200</v>
      </c>
      <c r="G7433" s="113">
        <v>10.634386114594999</v>
      </c>
    </row>
    <row r="7434" spans="1:7" x14ac:dyDescent="0.25">
      <c r="A7434" s="108" t="str">
        <f t="shared" si="116"/>
        <v>EE_2009_NATIONAL TOTAL_PM2.5</v>
      </c>
      <c r="B7434" s="113" t="s">
        <v>146</v>
      </c>
      <c r="C7434" s="113">
        <v>2009</v>
      </c>
      <c r="D7434" s="113" t="s">
        <v>122</v>
      </c>
      <c r="E7434" s="113" t="s">
        <v>203</v>
      </c>
      <c r="F7434" s="113" t="s">
        <v>200</v>
      </c>
      <c r="G7434" s="113">
        <v>6.9773103737801101</v>
      </c>
    </row>
    <row r="7435" spans="1:7" x14ac:dyDescent="0.25">
      <c r="A7435" s="108" t="str">
        <f t="shared" si="116"/>
        <v>EE_2009_NATIONAL TOTAL_Pb</v>
      </c>
      <c r="B7435" s="113" t="s">
        <v>146</v>
      </c>
      <c r="C7435" s="113">
        <v>2009</v>
      </c>
      <c r="D7435" s="113" t="s">
        <v>122</v>
      </c>
      <c r="E7435" s="113" t="s">
        <v>125</v>
      </c>
      <c r="F7435" s="113" t="s">
        <v>200</v>
      </c>
      <c r="G7435" s="113">
        <v>6.2574899918214901E-3</v>
      </c>
    </row>
    <row r="7436" spans="1:7" x14ac:dyDescent="0.25">
      <c r="A7436" s="108" t="str">
        <f t="shared" si="116"/>
        <v>EE_2009_NATIONAL TOTAL_Cd</v>
      </c>
      <c r="B7436" s="113" t="s">
        <v>146</v>
      </c>
      <c r="C7436" s="113">
        <v>2009</v>
      </c>
      <c r="D7436" s="113" t="s">
        <v>122</v>
      </c>
      <c r="E7436" s="113" t="s">
        <v>126</v>
      </c>
      <c r="F7436" s="113" t="s">
        <v>200</v>
      </c>
      <c r="G7436" s="113">
        <v>5.0133164501980302E-4</v>
      </c>
    </row>
    <row r="7437" spans="1:7" x14ac:dyDescent="0.25">
      <c r="A7437" s="108" t="str">
        <f t="shared" si="116"/>
        <v>EE_2009_NATIONAL TOTAL_Hg</v>
      </c>
      <c r="B7437" s="113" t="s">
        <v>146</v>
      </c>
      <c r="C7437" s="113">
        <v>2009</v>
      </c>
      <c r="D7437" s="113" t="s">
        <v>122</v>
      </c>
      <c r="E7437" s="113" t="s">
        <v>127</v>
      </c>
      <c r="F7437" s="113" t="s">
        <v>200</v>
      </c>
      <c r="G7437" s="113">
        <v>1.5064831738518299E-4</v>
      </c>
    </row>
    <row r="7438" spans="1:7" x14ac:dyDescent="0.25">
      <c r="A7438" s="108" t="str">
        <f t="shared" si="116"/>
        <v>EE_2009_NATIONAL TOTAL_DIOX</v>
      </c>
      <c r="B7438" s="113" t="s">
        <v>146</v>
      </c>
      <c r="C7438" s="113">
        <v>2009</v>
      </c>
      <c r="D7438" s="113" t="s">
        <v>122</v>
      </c>
      <c r="E7438" s="113" t="s">
        <v>128</v>
      </c>
      <c r="F7438" s="113" t="s">
        <v>200</v>
      </c>
      <c r="G7438" s="150">
        <v>5.31863417E-9</v>
      </c>
    </row>
    <row r="7439" spans="1:7" x14ac:dyDescent="0.25">
      <c r="A7439" s="108" t="str">
        <f t="shared" si="116"/>
        <v>EE_2009_NATIONAL TOTAL_PAH</v>
      </c>
      <c r="B7439" s="113" t="s">
        <v>146</v>
      </c>
      <c r="C7439" s="113">
        <v>2009</v>
      </c>
      <c r="D7439" s="113" t="s">
        <v>122</v>
      </c>
      <c r="E7439" s="113" t="s">
        <v>129</v>
      </c>
      <c r="F7439" s="113" t="s">
        <v>200</v>
      </c>
      <c r="G7439" s="113">
        <v>6.0092284502078E-3</v>
      </c>
    </row>
    <row r="7440" spans="1:7" x14ac:dyDescent="0.25">
      <c r="A7440" s="108" t="str">
        <f t="shared" si="116"/>
        <v>EE_2009_NATIONAL TOTAL_HCB</v>
      </c>
      <c r="B7440" s="113" t="s">
        <v>146</v>
      </c>
      <c r="C7440" s="113">
        <v>2009</v>
      </c>
      <c r="D7440" s="113" t="s">
        <v>122</v>
      </c>
      <c r="E7440" s="113" t="s">
        <v>130</v>
      </c>
      <c r="F7440" s="113" t="s">
        <v>200</v>
      </c>
      <c r="G7440" s="150">
        <v>4.8970205949999995E-7</v>
      </c>
    </row>
    <row r="7441" spans="1:7" x14ac:dyDescent="0.25">
      <c r="A7441" s="108" t="str">
        <f t="shared" si="116"/>
        <v>EE_2009_NATIONAL TOTAL_PCB</v>
      </c>
      <c r="B7441" s="113" t="s">
        <v>146</v>
      </c>
      <c r="C7441" s="113">
        <v>2009</v>
      </c>
      <c r="D7441" s="113" t="s">
        <v>122</v>
      </c>
      <c r="E7441" s="113" t="s">
        <v>259</v>
      </c>
      <c r="F7441" s="113" t="s">
        <v>200</v>
      </c>
      <c r="G7441" s="150">
        <v>1.1429325599E-6</v>
      </c>
    </row>
    <row r="7442" spans="1:7" x14ac:dyDescent="0.25">
      <c r="A7442" s="108" t="str">
        <f t="shared" si="116"/>
        <v>EE_2009_1A3(FS)_NOx</v>
      </c>
      <c r="B7442" s="113" t="s">
        <v>146</v>
      </c>
      <c r="C7442" s="113">
        <v>2009</v>
      </c>
      <c r="D7442" s="113" t="s">
        <v>132</v>
      </c>
      <c r="E7442" s="113" t="s">
        <v>199</v>
      </c>
      <c r="F7442" s="113" t="s">
        <v>200</v>
      </c>
      <c r="G7442" s="113">
        <v>9.5288700127716908</v>
      </c>
    </row>
    <row r="7443" spans="1:7" x14ac:dyDescent="0.25">
      <c r="A7443" s="108" t="str">
        <f t="shared" si="116"/>
        <v>EE_2009_1A3(FS)_NMVOC</v>
      </c>
      <c r="B7443" s="113" t="s">
        <v>146</v>
      </c>
      <c r="C7443" s="113">
        <v>2009</v>
      </c>
      <c r="D7443" s="113" t="s">
        <v>132</v>
      </c>
      <c r="E7443" s="113" t="s">
        <v>123</v>
      </c>
      <c r="F7443" s="113" t="s">
        <v>200</v>
      </c>
      <c r="G7443" s="113">
        <v>3.4171204350547399</v>
      </c>
    </row>
    <row r="7444" spans="1:7" x14ac:dyDescent="0.25">
      <c r="A7444" s="108" t="str">
        <f t="shared" si="116"/>
        <v>EE_2009_1A3(FS)_SOx</v>
      </c>
      <c r="B7444" s="113" t="s">
        <v>146</v>
      </c>
      <c r="C7444" s="113">
        <v>2009</v>
      </c>
      <c r="D7444" s="113" t="s">
        <v>132</v>
      </c>
      <c r="E7444" s="113" t="s">
        <v>201</v>
      </c>
      <c r="F7444" s="113" t="s">
        <v>200</v>
      </c>
      <c r="G7444" s="113">
        <v>1.1572957225859101E-2</v>
      </c>
    </row>
    <row r="7445" spans="1:7" x14ac:dyDescent="0.25">
      <c r="A7445" s="108" t="str">
        <f t="shared" si="116"/>
        <v>EE_2009_1A3(FS)_NH3</v>
      </c>
      <c r="B7445" s="113" t="s">
        <v>146</v>
      </c>
      <c r="C7445" s="113">
        <v>2009</v>
      </c>
      <c r="D7445" s="113" t="s">
        <v>132</v>
      </c>
      <c r="E7445" s="113" t="s">
        <v>124</v>
      </c>
      <c r="F7445" s="113" t="s">
        <v>200</v>
      </c>
      <c r="G7445" s="113">
        <v>0.220302514594962</v>
      </c>
    </row>
    <row r="7446" spans="1:7" x14ac:dyDescent="0.25">
      <c r="A7446" s="108" t="str">
        <f t="shared" si="116"/>
        <v>EE_2009_1A3(FS)_PM2.5</v>
      </c>
      <c r="B7446" s="113" t="s">
        <v>146</v>
      </c>
      <c r="C7446" s="113">
        <v>2009</v>
      </c>
      <c r="D7446" s="113" t="s">
        <v>132</v>
      </c>
      <c r="E7446" s="113" t="s">
        <v>203</v>
      </c>
      <c r="F7446" s="113" t="s">
        <v>200</v>
      </c>
      <c r="G7446" s="113">
        <v>0.90760604878010898</v>
      </c>
    </row>
    <row r="7447" spans="1:7" x14ac:dyDescent="0.25">
      <c r="A7447" s="108" t="str">
        <f t="shared" si="116"/>
        <v>EE_2009_3D_NOx</v>
      </c>
      <c r="B7447" s="113" t="s">
        <v>146</v>
      </c>
      <c r="C7447" s="113">
        <v>2009</v>
      </c>
      <c r="D7447" s="113" t="s">
        <v>206</v>
      </c>
      <c r="E7447" s="113" t="s">
        <v>199</v>
      </c>
      <c r="F7447" s="113" t="s">
        <v>200</v>
      </c>
      <c r="G7447" s="113">
        <v>1.8600380000000001</v>
      </c>
    </row>
    <row r="7448" spans="1:7" x14ac:dyDescent="0.25">
      <c r="A7448" s="108" t="str">
        <f t="shared" si="116"/>
        <v>EE_2010_NATIONAL TOTAL_NOx</v>
      </c>
      <c r="B7448" s="113" t="s">
        <v>146</v>
      </c>
      <c r="C7448" s="113">
        <v>2010</v>
      </c>
      <c r="D7448" s="113" t="s">
        <v>122</v>
      </c>
      <c r="E7448" s="113" t="s">
        <v>199</v>
      </c>
      <c r="F7448" s="113" t="s">
        <v>200</v>
      </c>
      <c r="G7448" s="113">
        <v>42.201191671093298</v>
      </c>
    </row>
    <row r="7449" spans="1:7" x14ac:dyDescent="0.25">
      <c r="A7449" s="108" t="str">
        <f t="shared" si="116"/>
        <v>EE_2010_NATIONAL TOTAL_NMVOC</v>
      </c>
      <c r="B7449" s="113" t="s">
        <v>146</v>
      </c>
      <c r="C7449" s="113">
        <v>2010</v>
      </c>
      <c r="D7449" s="113" t="s">
        <v>122</v>
      </c>
      <c r="E7449" s="113" t="s">
        <v>123</v>
      </c>
      <c r="F7449" s="113" t="s">
        <v>200</v>
      </c>
      <c r="G7449" s="113">
        <v>24.642298698904401</v>
      </c>
    </row>
    <row r="7450" spans="1:7" x14ac:dyDescent="0.25">
      <c r="A7450" s="108" t="str">
        <f t="shared" si="116"/>
        <v>EE_2010_NATIONAL TOTAL_SOx</v>
      </c>
      <c r="B7450" s="113" t="s">
        <v>146</v>
      </c>
      <c r="C7450" s="113">
        <v>2010</v>
      </c>
      <c r="D7450" s="113" t="s">
        <v>122</v>
      </c>
      <c r="E7450" s="113" t="s">
        <v>201</v>
      </c>
      <c r="F7450" s="113" t="s">
        <v>200</v>
      </c>
      <c r="G7450" s="113">
        <v>83.142108459211201</v>
      </c>
    </row>
    <row r="7451" spans="1:7" x14ac:dyDescent="0.25">
      <c r="A7451" s="108" t="str">
        <f t="shared" si="116"/>
        <v>EE_2010_NATIONAL TOTAL_NH3</v>
      </c>
      <c r="B7451" s="113" t="s">
        <v>146</v>
      </c>
      <c r="C7451" s="113">
        <v>2010</v>
      </c>
      <c r="D7451" s="113" t="s">
        <v>122</v>
      </c>
      <c r="E7451" s="113" t="s">
        <v>124</v>
      </c>
      <c r="F7451" s="113" t="s">
        <v>200</v>
      </c>
      <c r="G7451" s="113">
        <v>11.2696205257102</v>
      </c>
    </row>
    <row r="7452" spans="1:7" x14ac:dyDescent="0.25">
      <c r="A7452" s="108" t="str">
        <f t="shared" si="116"/>
        <v>EE_2010_NATIONAL TOTAL_PM2.5</v>
      </c>
      <c r="B7452" s="113" t="s">
        <v>146</v>
      </c>
      <c r="C7452" s="113">
        <v>2010</v>
      </c>
      <c r="D7452" s="113" t="s">
        <v>122</v>
      </c>
      <c r="E7452" s="113" t="s">
        <v>203</v>
      </c>
      <c r="F7452" s="113" t="s">
        <v>200</v>
      </c>
      <c r="G7452" s="113">
        <v>10.6845302723038</v>
      </c>
    </row>
    <row r="7453" spans="1:7" x14ac:dyDescent="0.25">
      <c r="A7453" s="108" t="str">
        <f t="shared" si="116"/>
        <v>EE_2010_NATIONAL TOTAL_Pb</v>
      </c>
      <c r="B7453" s="113" t="s">
        <v>146</v>
      </c>
      <c r="C7453" s="113">
        <v>2010</v>
      </c>
      <c r="D7453" s="113" t="s">
        <v>122</v>
      </c>
      <c r="E7453" s="113" t="s">
        <v>125</v>
      </c>
      <c r="F7453" s="113" t="s">
        <v>200</v>
      </c>
      <c r="G7453" s="113">
        <v>8.5332539552775994E-3</v>
      </c>
    </row>
    <row r="7454" spans="1:7" x14ac:dyDescent="0.25">
      <c r="A7454" s="108" t="str">
        <f t="shared" si="116"/>
        <v>EE_2010_NATIONAL TOTAL_Cd</v>
      </c>
      <c r="B7454" s="113" t="s">
        <v>146</v>
      </c>
      <c r="C7454" s="113">
        <v>2010</v>
      </c>
      <c r="D7454" s="113" t="s">
        <v>122</v>
      </c>
      <c r="E7454" s="113" t="s">
        <v>126</v>
      </c>
      <c r="F7454" s="113" t="s">
        <v>200</v>
      </c>
      <c r="G7454" s="113">
        <v>5.8743574482882305E-4</v>
      </c>
    </row>
    <row r="7455" spans="1:7" x14ac:dyDescent="0.25">
      <c r="A7455" s="108" t="str">
        <f t="shared" si="116"/>
        <v>EE_2010_NATIONAL TOTAL_Hg</v>
      </c>
      <c r="B7455" s="113" t="s">
        <v>146</v>
      </c>
      <c r="C7455" s="113">
        <v>2010</v>
      </c>
      <c r="D7455" s="113" t="s">
        <v>122</v>
      </c>
      <c r="E7455" s="113" t="s">
        <v>127</v>
      </c>
      <c r="F7455" s="113" t="s">
        <v>200</v>
      </c>
      <c r="G7455" s="113">
        <v>2.1399435113727701E-4</v>
      </c>
    </row>
    <row r="7456" spans="1:7" x14ac:dyDescent="0.25">
      <c r="A7456" s="108" t="str">
        <f t="shared" si="116"/>
        <v>EE_2010_NATIONAL TOTAL_DIOX</v>
      </c>
      <c r="B7456" s="113" t="s">
        <v>146</v>
      </c>
      <c r="C7456" s="113">
        <v>2010</v>
      </c>
      <c r="D7456" s="113" t="s">
        <v>122</v>
      </c>
      <c r="E7456" s="113" t="s">
        <v>128</v>
      </c>
      <c r="F7456" s="113" t="s">
        <v>200</v>
      </c>
      <c r="G7456" s="150">
        <v>5.2538861610000004E-9</v>
      </c>
    </row>
    <row r="7457" spans="1:7" x14ac:dyDescent="0.25">
      <c r="A7457" s="108" t="str">
        <f t="shared" si="116"/>
        <v>EE_2010_NATIONAL TOTAL_PAH</v>
      </c>
      <c r="B7457" s="113" t="s">
        <v>146</v>
      </c>
      <c r="C7457" s="113">
        <v>2010</v>
      </c>
      <c r="D7457" s="113" t="s">
        <v>122</v>
      </c>
      <c r="E7457" s="113" t="s">
        <v>129</v>
      </c>
      <c r="F7457" s="113" t="s">
        <v>200</v>
      </c>
      <c r="G7457" s="113">
        <v>5.9612405881501003E-3</v>
      </c>
    </row>
    <row r="7458" spans="1:7" x14ac:dyDescent="0.25">
      <c r="A7458" s="108" t="str">
        <f t="shared" si="116"/>
        <v>EE_2010_NATIONAL TOTAL_HCB</v>
      </c>
      <c r="B7458" s="113" t="s">
        <v>146</v>
      </c>
      <c r="C7458" s="113">
        <v>2010</v>
      </c>
      <c r="D7458" s="113" t="s">
        <v>122</v>
      </c>
      <c r="E7458" s="113" t="s">
        <v>130</v>
      </c>
      <c r="F7458" s="113" t="s">
        <v>200</v>
      </c>
      <c r="G7458" s="150">
        <v>5.3104285360000002E-7</v>
      </c>
    </row>
    <row r="7459" spans="1:7" x14ac:dyDescent="0.25">
      <c r="A7459" s="108" t="str">
        <f t="shared" si="116"/>
        <v>EE_2010_NATIONAL TOTAL_PCB</v>
      </c>
      <c r="B7459" s="113" t="s">
        <v>146</v>
      </c>
      <c r="C7459" s="113">
        <v>2010</v>
      </c>
      <c r="D7459" s="113" t="s">
        <v>122</v>
      </c>
      <c r="E7459" s="113" t="s">
        <v>259</v>
      </c>
      <c r="F7459" s="113" t="s">
        <v>200</v>
      </c>
      <c r="G7459" s="150">
        <v>1.264645883E-6</v>
      </c>
    </row>
    <row r="7460" spans="1:7" x14ac:dyDescent="0.25">
      <c r="A7460" s="108" t="str">
        <f t="shared" si="116"/>
        <v>EE_2010_1A3(FS)_NOx</v>
      </c>
      <c r="B7460" s="113" t="s">
        <v>146</v>
      </c>
      <c r="C7460" s="113">
        <v>2010</v>
      </c>
      <c r="D7460" s="113" t="s">
        <v>132</v>
      </c>
      <c r="E7460" s="113" t="s">
        <v>199</v>
      </c>
      <c r="F7460" s="113" t="s">
        <v>200</v>
      </c>
      <c r="G7460" s="113">
        <v>9.7168214710933398</v>
      </c>
    </row>
    <row r="7461" spans="1:7" x14ac:dyDescent="0.25">
      <c r="A7461" s="108" t="str">
        <f t="shared" si="116"/>
        <v>EE_2010_1A3(FS)_NMVOC</v>
      </c>
      <c r="B7461" s="113" t="s">
        <v>146</v>
      </c>
      <c r="C7461" s="113">
        <v>2010</v>
      </c>
      <c r="D7461" s="113" t="s">
        <v>132</v>
      </c>
      <c r="E7461" s="113" t="s">
        <v>123</v>
      </c>
      <c r="F7461" s="113" t="s">
        <v>200</v>
      </c>
      <c r="G7461" s="113">
        <v>3.0719846989044299</v>
      </c>
    </row>
    <row r="7462" spans="1:7" x14ac:dyDescent="0.25">
      <c r="A7462" s="108" t="str">
        <f t="shared" si="116"/>
        <v>EE_2010_1A3(FS)_SOx</v>
      </c>
      <c r="B7462" s="113" t="s">
        <v>146</v>
      </c>
      <c r="C7462" s="113">
        <v>2010</v>
      </c>
      <c r="D7462" s="113" t="s">
        <v>132</v>
      </c>
      <c r="E7462" s="113" t="s">
        <v>201</v>
      </c>
      <c r="F7462" s="113" t="s">
        <v>200</v>
      </c>
      <c r="G7462" s="113">
        <v>6.4844592112456604E-3</v>
      </c>
    </row>
    <row r="7463" spans="1:7" x14ac:dyDescent="0.25">
      <c r="A7463" s="108" t="str">
        <f t="shared" si="116"/>
        <v>EE_2010_1A3(FS)_NH3</v>
      </c>
      <c r="B7463" s="113" t="s">
        <v>146</v>
      </c>
      <c r="C7463" s="113">
        <v>2010</v>
      </c>
      <c r="D7463" s="113" t="s">
        <v>132</v>
      </c>
      <c r="E7463" s="113" t="s">
        <v>124</v>
      </c>
      <c r="F7463" s="113" t="s">
        <v>200</v>
      </c>
      <c r="G7463" s="113">
        <v>0.20639952571019199</v>
      </c>
    </row>
    <row r="7464" spans="1:7" x14ac:dyDescent="0.25">
      <c r="A7464" s="108" t="str">
        <f t="shared" si="116"/>
        <v>EE_2010_1A3(FS)_PM2.5</v>
      </c>
      <c r="B7464" s="113" t="s">
        <v>146</v>
      </c>
      <c r="C7464" s="113">
        <v>2010</v>
      </c>
      <c r="D7464" s="113" t="s">
        <v>132</v>
      </c>
      <c r="E7464" s="113" t="s">
        <v>203</v>
      </c>
      <c r="F7464" s="113" t="s">
        <v>200</v>
      </c>
      <c r="G7464" s="113">
        <v>0.90358120230378902</v>
      </c>
    </row>
    <row r="7465" spans="1:7" x14ac:dyDescent="0.25">
      <c r="A7465" s="108" t="str">
        <f t="shared" si="116"/>
        <v>EE_2010_3D_NOx</v>
      </c>
      <c r="B7465" s="113" t="s">
        <v>146</v>
      </c>
      <c r="C7465" s="113">
        <v>2010</v>
      </c>
      <c r="D7465" s="113" t="s">
        <v>206</v>
      </c>
      <c r="E7465" s="113" t="s">
        <v>199</v>
      </c>
      <c r="F7465" s="113" t="s">
        <v>200</v>
      </c>
      <c r="G7465" s="113">
        <v>1.9561249999999999</v>
      </c>
    </row>
    <row r="7466" spans="1:7" x14ac:dyDescent="0.25">
      <c r="A7466" s="108" t="str">
        <f t="shared" si="116"/>
        <v>EE_2011_NATIONAL TOTAL_NOx</v>
      </c>
      <c r="B7466" s="113" t="s">
        <v>146</v>
      </c>
      <c r="C7466" s="113">
        <v>2011</v>
      </c>
      <c r="D7466" s="113" t="s">
        <v>122</v>
      </c>
      <c r="E7466" s="113" t="s">
        <v>199</v>
      </c>
      <c r="F7466" s="113" t="s">
        <v>200</v>
      </c>
      <c r="G7466" s="113">
        <v>40.6042049297535</v>
      </c>
    </row>
    <row r="7467" spans="1:7" x14ac:dyDescent="0.25">
      <c r="A7467" s="108" t="str">
        <f t="shared" si="116"/>
        <v>EE_2011_NATIONAL TOTAL_NMVOC</v>
      </c>
      <c r="B7467" s="113" t="s">
        <v>146</v>
      </c>
      <c r="C7467" s="113">
        <v>2011</v>
      </c>
      <c r="D7467" s="113" t="s">
        <v>122</v>
      </c>
      <c r="E7467" s="113" t="s">
        <v>123</v>
      </c>
      <c r="F7467" s="113" t="s">
        <v>200</v>
      </c>
      <c r="G7467" s="113">
        <v>24.774608409617599</v>
      </c>
    </row>
    <row r="7468" spans="1:7" x14ac:dyDescent="0.25">
      <c r="A7468" s="108" t="str">
        <f t="shared" si="116"/>
        <v>EE_2011_NATIONAL TOTAL_SOx</v>
      </c>
      <c r="B7468" s="113" t="s">
        <v>146</v>
      </c>
      <c r="C7468" s="113">
        <v>2011</v>
      </c>
      <c r="D7468" s="113" t="s">
        <v>122</v>
      </c>
      <c r="E7468" s="113" t="s">
        <v>201</v>
      </c>
      <c r="F7468" s="113" t="s">
        <v>200</v>
      </c>
      <c r="G7468" s="113">
        <v>72.4980308717642</v>
      </c>
    </row>
    <row r="7469" spans="1:7" x14ac:dyDescent="0.25">
      <c r="A7469" s="108" t="str">
        <f t="shared" si="116"/>
        <v>EE_2011_NATIONAL TOTAL_NH3</v>
      </c>
      <c r="B7469" s="113" t="s">
        <v>146</v>
      </c>
      <c r="C7469" s="113">
        <v>2011</v>
      </c>
      <c r="D7469" s="113" t="s">
        <v>122</v>
      </c>
      <c r="E7469" s="113" t="s">
        <v>124</v>
      </c>
      <c r="F7469" s="113" t="s">
        <v>200</v>
      </c>
      <c r="G7469" s="113">
        <v>11.2275412810563</v>
      </c>
    </row>
    <row r="7470" spans="1:7" x14ac:dyDescent="0.25">
      <c r="A7470" s="108" t="str">
        <f t="shared" si="116"/>
        <v>EE_2011_NATIONAL TOTAL_PM2.5</v>
      </c>
      <c r="B7470" s="113" t="s">
        <v>146</v>
      </c>
      <c r="C7470" s="113">
        <v>2011</v>
      </c>
      <c r="D7470" s="113" t="s">
        <v>122</v>
      </c>
      <c r="E7470" s="113" t="s">
        <v>203</v>
      </c>
      <c r="F7470" s="113" t="s">
        <v>200</v>
      </c>
      <c r="G7470" s="113">
        <v>16.0783977176002</v>
      </c>
    </row>
    <row r="7471" spans="1:7" x14ac:dyDescent="0.25">
      <c r="A7471" s="108" t="str">
        <f t="shared" si="116"/>
        <v>EE_2011_NATIONAL TOTAL_Pb</v>
      </c>
      <c r="B7471" s="113" t="s">
        <v>146</v>
      </c>
      <c r="C7471" s="113">
        <v>2011</v>
      </c>
      <c r="D7471" s="113" t="s">
        <v>122</v>
      </c>
      <c r="E7471" s="113" t="s">
        <v>125</v>
      </c>
      <c r="F7471" s="113" t="s">
        <v>200</v>
      </c>
      <c r="G7471" s="113">
        <v>1.1202411196121399E-2</v>
      </c>
    </row>
    <row r="7472" spans="1:7" x14ac:dyDescent="0.25">
      <c r="A7472" s="108" t="str">
        <f t="shared" si="116"/>
        <v>EE_2011_NATIONAL TOTAL_Cd</v>
      </c>
      <c r="B7472" s="113" t="s">
        <v>146</v>
      </c>
      <c r="C7472" s="113">
        <v>2011</v>
      </c>
      <c r="D7472" s="113" t="s">
        <v>122</v>
      </c>
      <c r="E7472" s="113" t="s">
        <v>126</v>
      </c>
      <c r="F7472" s="113" t="s">
        <v>200</v>
      </c>
      <c r="G7472" s="113">
        <v>6.0029339794087199E-4</v>
      </c>
    </row>
    <row r="7473" spans="1:7" x14ac:dyDescent="0.25">
      <c r="A7473" s="108" t="str">
        <f t="shared" si="116"/>
        <v>EE_2011_NATIONAL TOTAL_Hg</v>
      </c>
      <c r="B7473" s="113" t="s">
        <v>146</v>
      </c>
      <c r="C7473" s="113">
        <v>2011</v>
      </c>
      <c r="D7473" s="113" t="s">
        <v>122</v>
      </c>
      <c r="E7473" s="113" t="s">
        <v>127</v>
      </c>
      <c r="F7473" s="113" t="s">
        <v>200</v>
      </c>
      <c r="G7473" s="113">
        <v>2.5735704194871799E-4</v>
      </c>
    </row>
    <row r="7474" spans="1:7" x14ac:dyDescent="0.25">
      <c r="A7474" s="108" t="str">
        <f t="shared" si="116"/>
        <v>EE_2011_NATIONAL TOTAL_DIOX</v>
      </c>
      <c r="B7474" s="113" t="s">
        <v>146</v>
      </c>
      <c r="C7474" s="113">
        <v>2011</v>
      </c>
      <c r="D7474" s="113" t="s">
        <v>122</v>
      </c>
      <c r="E7474" s="113" t="s">
        <v>128</v>
      </c>
      <c r="F7474" s="113" t="s">
        <v>200</v>
      </c>
      <c r="G7474" s="150">
        <v>6.285542058E-9</v>
      </c>
    </row>
    <row r="7475" spans="1:7" x14ac:dyDescent="0.25">
      <c r="A7475" s="108" t="str">
        <f t="shared" si="116"/>
        <v>EE_2011_NATIONAL TOTAL_PAH</v>
      </c>
      <c r="B7475" s="113" t="s">
        <v>146</v>
      </c>
      <c r="C7475" s="113">
        <v>2011</v>
      </c>
      <c r="D7475" s="113" t="s">
        <v>122</v>
      </c>
      <c r="E7475" s="113" t="s">
        <v>129</v>
      </c>
      <c r="F7475" s="113" t="s">
        <v>200</v>
      </c>
      <c r="G7475" s="113">
        <v>4.9695333618748998E-3</v>
      </c>
    </row>
    <row r="7476" spans="1:7" x14ac:dyDescent="0.25">
      <c r="A7476" s="108" t="str">
        <f t="shared" si="116"/>
        <v>EE_2011_NATIONAL TOTAL_HCB</v>
      </c>
      <c r="B7476" s="113" t="s">
        <v>146</v>
      </c>
      <c r="C7476" s="113">
        <v>2011</v>
      </c>
      <c r="D7476" s="113" t="s">
        <v>122</v>
      </c>
      <c r="E7476" s="113" t="s">
        <v>130</v>
      </c>
      <c r="F7476" s="113" t="s">
        <v>200</v>
      </c>
      <c r="G7476" s="150">
        <v>5.075348072E-7</v>
      </c>
    </row>
    <row r="7477" spans="1:7" x14ac:dyDescent="0.25">
      <c r="A7477" s="108" t="str">
        <f t="shared" si="116"/>
        <v>EE_2011_NATIONAL TOTAL_PCB</v>
      </c>
      <c r="B7477" s="113" t="s">
        <v>146</v>
      </c>
      <c r="C7477" s="113">
        <v>2011</v>
      </c>
      <c r="D7477" s="113" t="s">
        <v>122</v>
      </c>
      <c r="E7477" s="113" t="s">
        <v>259</v>
      </c>
      <c r="F7477" s="113" t="s">
        <v>200</v>
      </c>
      <c r="G7477" s="150">
        <v>1.2558476351999999E-6</v>
      </c>
    </row>
    <row r="7478" spans="1:7" x14ac:dyDescent="0.25">
      <c r="A7478" s="108" t="str">
        <f t="shared" si="116"/>
        <v>EE_2011_1A3(FS)_NOx</v>
      </c>
      <c r="B7478" s="113" t="s">
        <v>146</v>
      </c>
      <c r="C7478" s="113">
        <v>2011</v>
      </c>
      <c r="D7478" s="113" t="s">
        <v>132</v>
      </c>
      <c r="E7478" s="113" t="s">
        <v>199</v>
      </c>
      <c r="F7478" s="113" t="s">
        <v>200</v>
      </c>
      <c r="G7478" s="113">
        <v>9.8146701297534698</v>
      </c>
    </row>
    <row r="7479" spans="1:7" x14ac:dyDescent="0.25">
      <c r="A7479" s="108" t="str">
        <f t="shared" si="116"/>
        <v>EE_2011_1A3(FS)_NMVOC</v>
      </c>
      <c r="B7479" s="113" t="s">
        <v>146</v>
      </c>
      <c r="C7479" s="113">
        <v>2011</v>
      </c>
      <c r="D7479" s="113" t="s">
        <v>132</v>
      </c>
      <c r="E7479" s="113" t="s">
        <v>123</v>
      </c>
      <c r="F7479" s="113" t="s">
        <v>200</v>
      </c>
      <c r="G7479" s="113">
        <v>2.5634667096176398</v>
      </c>
    </row>
    <row r="7480" spans="1:7" x14ac:dyDescent="0.25">
      <c r="A7480" s="108" t="str">
        <f t="shared" si="116"/>
        <v>EE_2011_1A3(FS)_SOx</v>
      </c>
      <c r="B7480" s="113" t="s">
        <v>146</v>
      </c>
      <c r="C7480" s="113">
        <v>2011</v>
      </c>
      <c r="D7480" s="113" t="s">
        <v>132</v>
      </c>
      <c r="E7480" s="113" t="s">
        <v>201</v>
      </c>
      <c r="F7480" s="113" t="s">
        <v>200</v>
      </c>
      <c r="G7480" s="113">
        <v>8.0237717642113997E-3</v>
      </c>
    </row>
    <row r="7481" spans="1:7" x14ac:dyDescent="0.25">
      <c r="A7481" s="108" t="str">
        <f t="shared" si="116"/>
        <v>EE_2011_1A3(FS)_NH3</v>
      </c>
      <c r="B7481" s="113" t="s">
        <v>146</v>
      </c>
      <c r="C7481" s="113">
        <v>2011</v>
      </c>
      <c r="D7481" s="113" t="s">
        <v>132</v>
      </c>
      <c r="E7481" s="113" t="s">
        <v>124</v>
      </c>
      <c r="F7481" s="113" t="s">
        <v>200</v>
      </c>
      <c r="G7481" s="113">
        <v>0.19385978105633001</v>
      </c>
    </row>
    <row r="7482" spans="1:7" x14ac:dyDescent="0.25">
      <c r="A7482" s="108" t="str">
        <f t="shared" si="116"/>
        <v>EE_2011_1A3(FS)_PM2.5</v>
      </c>
      <c r="B7482" s="113" t="s">
        <v>146</v>
      </c>
      <c r="C7482" s="113">
        <v>2011</v>
      </c>
      <c r="D7482" s="113" t="s">
        <v>132</v>
      </c>
      <c r="E7482" s="113" t="s">
        <v>203</v>
      </c>
      <c r="F7482" s="113" t="s">
        <v>200</v>
      </c>
      <c r="G7482" s="113">
        <v>0.90593151760023505</v>
      </c>
    </row>
    <row r="7483" spans="1:7" x14ac:dyDescent="0.25">
      <c r="A7483" s="108" t="str">
        <f t="shared" si="116"/>
        <v>EE_2011_3D_NOx</v>
      </c>
      <c r="B7483" s="113" t="s">
        <v>146</v>
      </c>
      <c r="C7483" s="113">
        <v>2011</v>
      </c>
      <c r="D7483" s="113" t="s">
        <v>206</v>
      </c>
      <c r="E7483" s="113" t="s">
        <v>199</v>
      </c>
      <c r="F7483" s="113" t="s">
        <v>200</v>
      </c>
      <c r="G7483" s="113">
        <v>1.981241</v>
      </c>
    </row>
    <row r="7484" spans="1:7" x14ac:dyDescent="0.25">
      <c r="A7484" s="108" t="str">
        <f t="shared" si="116"/>
        <v>EE_2012_NATIONAL TOTAL_NOx</v>
      </c>
      <c r="B7484" s="113" t="s">
        <v>146</v>
      </c>
      <c r="C7484" s="113">
        <v>2012</v>
      </c>
      <c r="D7484" s="113" t="s">
        <v>122</v>
      </c>
      <c r="E7484" s="113" t="s">
        <v>199</v>
      </c>
      <c r="F7484" s="113" t="s">
        <v>200</v>
      </c>
      <c r="G7484" s="113">
        <v>37.667593106683597</v>
      </c>
    </row>
    <row r="7485" spans="1:7" x14ac:dyDescent="0.25">
      <c r="A7485" s="108" t="str">
        <f t="shared" si="116"/>
        <v>EE_2012_NATIONAL TOTAL_NMVOC</v>
      </c>
      <c r="B7485" s="113" t="s">
        <v>146</v>
      </c>
      <c r="C7485" s="113">
        <v>2012</v>
      </c>
      <c r="D7485" s="113" t="s">
        <v>122</v>
      </c>
      <c r="E7485" s="113" t="s">
        <v>123</v>
      </c>
      <c r="F7485" s="113" t="s">
        <v>200</v>
      </c>
      <c r="G7485" s="113">
        <v>25.0861915835487</v>
      </c>
    </row>
    <row r="7486" spans="1:7" x14ac:dyDescent="0.25">
      <c r="A7486" s="108" t="str">
        <f t="shared" si="116"/>
        <v>EE_2012_NATIONAL TOTAL_SOx</v>
      </c>
      <c r="B7486" s="113" t="s">
        <v>146</v>
      </c>
      <c r="C7486" s="113">
        <v>2012</v>
      </c>
      <c r="D7486" s="113" t="s">
        <v>122</v>
      </c>
      <c r="E7486" s="113" t="s">
        <v>201</v>
      </c>
      <c r="F7486" s="113" t="s">
        <v>200</v>
      </c>
      <c r="G7486" s="113">
        <v>42.581183936792897</v>
      </c>
    </row>
    <row r="7487" spans="1:7" x14ac:dyDescent="0.25">
      <c r="A7487" s="108" t="str">
        <f t="shared" si="116"/>
        <v>EE_2012_NATIONAL TOTAL_NH3</v>
      </c>
      <c r="B7487" s="113" t="s">
        <v>146</v>
      </c>
      <c r="C7487" s="113">
        <v>2012</v>
      </c>
      <c r="D7487" s="113" t="s">
        <v>122</v>
      </c>
      <c r="E7487" s="113" t="s">
        <v>124</v>
      </c>
      <c r="F7487" s="113" t="s">
        <v>200</v>
      </c>
      <c r="G7487" s="113">
        <v>11.3188545557529</v>
      </c>
    </row>
    <row r="7488" spans="1:7" x14ac:dyDescent="0.25">
      <c r="A7488" s="108" t="str">
        <f t="shared" si="116"/>
        <v>EE_2012_NATIONAL TOTAL_PM2.5</v>
      </c>
      <c r="B7488" s="113" t="s">
        <v>146</v>
      </c>
      <c r="C7488" s="113">
        <v>2012</v>
      </c>
      <c r="D7488" s="113" t="s">
        <v>122</v>
      </c>
      <c r="E7488" s="113" t="s">
        <v>203</v>
      </c>
      <c r="F7488" s="113" t="s">
        <v>200</v>
      </c>
      <c r="G7488" s="113">
        <v>7.5948505716916497</v>
      </c>
    </row>
    <row r="7489" spans="1:7" x14ac:dyDescent="0.25">
      <c r="A7489" s="108" t="str">
        <f t="shared" si="116"/>
        <v>EE_2012_NATIONAL TOTAL_Pb</v>
      </c>
      <c r="B7489" s="113" t="s">
        <v>146</v>
      </c>
      <c r="C7489" s="113">
        <v>2012</v>
      </c>
      <c r="D7489" s="113" t="s">
        <v>122</v>
      </c>
      <c r="E7489" s="113" t="s">
        <v>125</v>
      </c>
      <c r="F7489" s="113" t="s">
        <v>200</v>
      </c>
      <c r="G7489" s="113">
        <v>6.3383099858327196E-3</v>
      </c>
    </row>
    <row r="7490" spans="1:7" x14ac:dyDescent="0.25">
      <c r="A7490" s="108" t="str">
        <f t="shared" ref="A7490:A7553" si="117">CONCATENATE(B7490,"_",C7490,"_",D7490,"_",E7490)</f>
        <v>EE_2012_NATIONAL TOTAL_Cd</v>
      </c>
      <c r="B7490" s="113" t="s">
        <v>146</v>
      </c>
      <c r="C7490" s="113">
        <v>2012</v>
      </c>
      <c r="D7490" s="113" t="s">
        <v>122</v>
      </c>
      <c r="E7490" s="113" t="s">
        <v>126</v>
      </c>
      <c r="F7490" s="113" t="s">
        <v>200</v>
      </c>
      <c r="G7490" s="113">
        <v>5.2996627312220095E-4</v>
      </c>
    </row>
    <row r="7491" spans="1:7" x14ac:dyDescent="0.25">
      <c r="A7491" s="108" t="str">
        <f t="shared" si="117"/>
        <v>EE_2012_NATIONAL TOTAL_Hg</v>
      </c>
      <c r="B7491" s="113" t="s">
        <v>146</v>
      </c>
      <c r="C7491" s="113">
        <v>2012</v>
      </c>
      <c r="D7491" s="113" t="s">
        <v>122</v>
      </c>
      <c r="E7491" s="113" t="s">
        <v>127</v>
      </c>
      <c r="F7491" s="113" t="s">
        <v>200</v>
      </c>
      <c r="G7491" s="113">
        <v>1.7727584728045601E-4</v>
      </c>
    </row>
    <row r="7492" spans="1:7" x14ac:dyDescent="0.25">
      <c r="A7492" s="108" t="str">
        <f t="shared" si="117"/>
        <v>EE_2012_NATIONAL TOTAL_DIOX</v>
      </c>
      <c r="B7492" s="113" t="s">
        <v>146</v>
      </c>
      <c r="C7492" s="113">
        <v>2012</v>
      </c>
      <c r="D7492" s="113" t="s">
        <v>122</v>
      </c>
      <c r="E7492" s="113" t="s">
        <v>128</v>
      </c>
      <c r="F7492" s="113" t="s">
        <v>200</v>
      </c>
      <c r="G7492" s="150">
        <v>4.709290815E-9</v>
      </c>
    </row>
    <row r="7493" spans="1:7" x14ac:dyDescent="0.25">
      <c r="A7493" s="108" t="str">
        <f t="shared" si="117"/>
        <v>EE_2012_NATIONAL TOTAL_PAH</v>
      </c>
      <c r="B7493" s="113" t="s">
        <v>146</v>
      </c>
      <c r="C7493" s="113">
        <v>2012</v>
      </c>
      <c r="D7493" s="113" t="s">
        <v>122</v>
      </c>
      <c r="E7493" s="113" t="s">
        <v>129</v>
      </c>
      <c r="F7493" s="113" t="s">
        <v>200</v>
      </c>
      <c r="G7493" s="113">
        <v>5.0839222988060002E-3</v>
      </c>
    </row>
    <row r="7494" spans="1:7" x14ac:dyDescent="0.25">
      <c r="A7494" s="108" t="str">
        <f t="shared" si="117"/>
        <v>EE_2012_NATIONAL TOTAL_HCB</v>
      </c>
      <c r="B7494" s="113" t="s">
        <v>146</v>
      </c>
      <c r="C7494" s="113">
        <v>2012</v>
      </c>
      <c r="D7494" s="113" t="s">
        <v>122</v>
      </c>
      <c r="E7494" s="113" t="s">
        <v>130</v>
      </c>
      <c r="F7494" s="113" t="s">
        <v>200</v>
      </c>
      <c r="G7494" s="150">
        <v>5.0394116520000003E-7</v>
      </c>
    </row>
    <row r="7495" spans="1:7" x14ac:dyDescent="0.25">
      <c r="A7495" s="108" t="str">
        <f t="shared" si="117"/>
        <v>EE_2012_NATIONAL TOTAL_PCB</v>
      </c>
      <c r="B7495" s="113" t="s">
        <v>146</v>
      </c>
      <c r="C7495" s="113">
        <v>2012</v>
      </c>
      <c r="D7495" s="113" t="s">
        <v>122</v>
      </c>
      <c r="E7495" s="113" t="s">
        <v>259</v>
      </c>
      <c r="F7495" s="113" t="s">
        <v>200</v>
      </c>
      <c r="G7495" s="150">
        <v>1.1589269441E-6</v>
      </c>
    </row>
    <row r="7496" spans="1:7" x14ac:dyDescent="0.25">
      <c r="A7496" s="108" t="str">
        <f t="shared" si="117"/>
        <v>EE_2012_1A3(FS)_NOx</v>
      </c>
      <c r="B7496" s="113" t="s">
        <v>146</v>
      </c>
      <c r="C7496" s="113">
        <v>2012</v>
      </c>
      <c r="D7496" s="113" t="s">
        <v>132</v>
      </c>
      <c r="E7496" s="113" t="s">
        <v>199</v>
      </c>
      <c r="F7496" s="113" t="s">
        <v>200</v>
      </c>
      <c r="G7496" s="113">
        <v>9.5056425306835308</v>
      </c>
    </row>
    <row r="7497" spans="1:7" x14ac:dyDescent="0.25">
      <c r="A7497" s="108" t="str">
        <f t="shared" si="117"/>
        <v>EE_2012_1A3(FS)_NMVOC</v>
      </c>
      <c r="B7497" s="113" t="s">
        <v>146</v>
      </c>
      <c r="C7497" s="113">
        <v>2012</v>
      </c>
      <c r="D7497" s="113" t="s">
        <v>132</v>
      </c>
      <c r="E7497" s="113" t="s">
        <v>123</v>
      </c>
      <c r="F7497" s="113" t="s">
        <v>200</v>
      </c>
      <c r="G7497" s="113">
        <v>2.4791255835486599</v>
      </c>
    </row>
    <row r="7498" spans="1:7" x14ac:dyDescent="0.25">
      <c r="A7498" s="108" t="str">
        <f t="shared" si="117"/>
        <v>EE_2012_1A3(FS)_SOx</v>
      </c>
      <c r="B7498" s="113" t="s">
        <v>146</v>
      </c>
      <c r="C7498" s="113">
        <v>2012</v>
      </c>
      <c r="D7498" s="113" t="s">
        <v>132</v>
      </c>
      <c r="E7498" s="113" t="s">
        <v>201</v>
      </c>
      <c r="F7498" s="113" t="s">
        <v>200</v>
      </c>
      <c r="G7498" s="113">
        <v>9.4598167928989906E-3</v>
      </c>
    </row>
    <row r="7499" spans="1:7" x14ac:dyDescent="0.25">
      <c r="A7499" s="108" t="str">
        <f t="shared" si="117"/>
        <v>EE_2012_1A3(FS)_NH3</v>
      </c>
      <c r="B7499" s="113" t="s">
        <v>146</v>
      </c>
      <c r="C7499" s="113">
        <v>2012</v>
      </c>
      <c r="D7499" s="113" t="s">
        <v>132</v>
      </c>
      <c r="E7499" s="113" t="s">
        <v>124</v>
      </c>
      <c r="F7499" s="113" t="s">
        <v>200</v>
      </c>
      <c r="G7499" s="113">
        <v>0.18151655575287901</v>
      </c>
    </row>
    <row r="7500" spans="1:7" x14ac:dyDescent="0.25">
      <c r="A7500" s="108" t="str">
        <f t="shared" si="117"/>
        <v>EE_2012_1A3(FS)_PM2.5</v>
      </c>
      <c r="B7500" s="113" t="s">
        <v>146</v>
      </c>
      <c r="C7500" s="113">
        <v>2012</v>
      </c>
      <c r="D7500" s="113" t="s">
        <v>132</v>
      </c>
      <c r="E7500" s="113" t="s">
        <v>203</v>
      </c>
      <c r="F7500" s="113" t="s">
        <v>200</v>
      </c>
      <c r="G7500" s="113">
        <v>0.91242124669164504</v>
      </c>
    </row>
    <row r="7501" spans="1:7" x14ac:dyDescent="0.25">
      <c r="A7501" s="108" t="str">
        <f t="shared" si="117"/>
        <v>EE_2012_3D_NOx</v>
      </c>
      <c r="B7501" s="113" t="s">
        <v>146</v>
      </c>
      <c r="C7501" s="113">
        <v>2012</v>
      </c>
      <c r="D7501" s="113" t="s">
        <v>206</v>
      </c>
      <c r="E7501" s="113" t="s">
        <v>199</v>
      </c>
      <c r="F7501" s="113" t="s">
        <v>200</v>
      </c>
      <c r="G7501" s="113">
        <v>2.1783890000000001</v>
      </c>
    </row>
    <row r="7502" spans="1:7" x14ac:dyDescent="0.25">
      <c r="A7502" s="108" t="str">
        <f t="shared" si="117"/>
        <v>EE_2013_NATIONAL TOTAL_NOx</v>
      </c>
      <c r="B7502" s="113" t="s">
        <v>146</v>
      </c>
      <c r="C7502" s="113">
        <v>2013</v>
      </c>
      <c r="D7502" s="113" t="s">
        <v>122</v>
      </c>
      <c r="E7502" s="113" t="s">
        <v>199</v>
      </c>
      <c r="F7502" s="113" t="s">
        <v>200</v>
      </c>
      <c r="G7502" s="113">
        <v>36.813577323111097</v>
      </c>
    </row>
    <row r="7503" spans="1:7" x14ac:dyDescent="0.25">
      <c r="A7503" s="108" t="str">
        <f t="shared" si="117"/>
        <v>EE_2013_NATIONAL TOTAL_NMVOC</v>
      </c>
      <c r="B7503" s="113" t="s">
        <v>146</v>
      </c>
      <c r="C7503" s="113">
        <v>2013</v>
      </c>
      <c r="D7503" s="113" t="s">
        <v>122</v>
      </c>
      <c r="E7503" s="113" t="s">
        <v>123</v>
      </c>
      <c r="F7503" s="113" t="s">
        <v>200</v>
      </c>
      <c r="G7503" s="113">
        <v>26.688211343189099</v>
      </c>
    </row>
    <row r="7504" spans="1:7" x14ac:dyDescent="0.25">
      <c r="A7504" s="108" t="str">
        <f t="shared" si="117"/>
        <v>EE_2013_NATIONAL TOTAL_SOx</v>
      </c>
      <c r="B7504" s="113" t="s">
        <v>146</v>
      </c>
      <c r="C7504" s="113">
        <v>2013</v>
      </c>
      <c r="D7504" s="113" t="s">
        <v>122</v>
      </c>
      <c r="E7504" s="113" t="s">
        <v>201</v>
      </c>
      <c r="F7504" s="113" t="s">
        <v>200</v>
      </c>
      <c r="G7504" s="113">
        <v>41.589668077312197</v>
      </c>
    </row>
    <row r="7505" spans="1:7" x14ac:dyDescent="0.25">
      <c r="A7505" s="108" t="str">
        <f t="shared" si="117"/>
        <v>EE_2013_NATIONAL TOTAL_NH3</v>
      </c>
      <c r="B7505" s="113" t="s">
        <v>146</v>
      </c>
      <c r="C7505" s="113">
        <v>2013</v>
      </c>
      <c r="D7505" s="113" t="s">
        <v>122</v>
      </c>
      <c r="E7505" s="113" t="s">
        <v>124</v>
      </c>
      <c r="F7505" s="113" t="s">
        <v>200</v>
      </c>
      <c r="G7505" s="113">
        <v>11.502669351701501</v>
      </c>
    </row>
    <row r="7506" spans="1:7" x14ac:dyDescent="0.25">
      <c r="A7506" s="108" t="str">
        <f t="shared" si="117"/>
        <v>EE_2013_NATIONAL TOTAL_PM2.5</v>
      </c>
      <c r="B7506" s="113" t="s">
        <v>146</v>
      </c>
      <c r="C7506" s="113">
        <v>2013</v>
      </c>
      <c r="D7506" s="113" t="s">
        <v>122</v>
      </c>
      <c r="E7506" s="113" t="s">
        <v>203</v>
      </c>
      <c r="F7506" s="113" t="s">
        <v>200</v>
      </c>
      <c r="G7506" s="113">
        <v>9.7214423455363601</v>
      </c>
    </row>
    <row r="7507" spans="1:7" x14ac:dyDescent="0.25">
      <c r="A7507" s="108" t="str">
        <f t="shared" si="117"/>
        <v>EE_2013_NATIONAL TOTAL_Pb</v>
      </c>
      <c r="B7507" s="113" t="s">
        <v>146</v>
      </c>
      <c r="C7507" s="113">
        <v>2013</v>
      </c>
      <c r="D7507" s="113" t="s">
        <v>122</v>
      </c>
      <c r="E7507" s="113" t="s">
        <v>125</v>
      </c>
      <c r="F7507" s="113" t="s">
        <v>200</v>
      </c>
      <c r="G7507" s="113">
        <v>6.9220292614301697E-3</v>
      </c>
    </row>
    <row r="7508" spans="1:7" x14ac:dyDescent="0.25">
      <c r="A7508" s="108" t="str">
        <f t="shared" si="117"/>
        <v>EE_2013_NATIONAL TOTAL_Cd</v>
      </c>
      <c r="B7508" s="113" t="s">
        <v>146</v>
      </c>
      <c r="C7508" s="113">
        <v>2013</v>
      </c>
      <c r="D7508" s="113" t="s">
        <v>122</v>
      </c>
      <c r="E7508" s="113" t="s">
        <v>126</v>
      </c>
      <c r="F7508" s="113" t="s">
        <v>200</v>
      </c>
      <c r="G7508" s="113">
        <v>6.01769409457843E-4</v>
      </c>
    </row>
    <row r="7509" spans="1:7" x14ac:dyDescent="0.25">
      <c r="A7509" s="108" t="str">
        <f t="shared" si="117"/>
        <v>EE_2013_NATIONAL TOTAL_Hg</v>
      </c>
      <c r="B7509" s="113" t="s">
        <v>146</v>
      </c>
      <c r="C7509" s="113">
        <v>2013</v>
      </c>
      <c r="D7509" s="113" t="s">
        <v>122</v>
      </c>
      <c r="E7509" s="113" t="s">
        <v>127</v>
      </c>
      <c r="F7509" s="113" t="s">
        <v>200</v>
      </c>
      <c r="G7509" s="113">
        <v>2.30282857089609E-4</v>
      </c>
    </row>
    <row r="7510" spans="1:7" x14ac:dyDescent="0.25">
      <c r="A7510" s="108" t="str">
        <f t="shared" si="117"/>
        <v>EE_2013_NATIONAL TOTAL_DIOX</v>
      </c>
      <c r="B7510" s="113" t="s">
        <v>146</v>
      </c>
      <c r="C7510" s="113">
        <v>2013</v>
      </c>
      <c r="D7510" s="113" t="s">
        <v>122</v>
      </c>
      <c r="E7510" s="113" t="s">
        <v>128</v>
      </c>
      <c r="F7510" s="113" t="s">
        <v>200</v>
      </c>
      <c r="G7510" s="150">
        <v>3.8104430389999997E-9</v>
      </c>
    </row>
    <row r="7511" spans="1:7" x14ac:dyDescent="0.25">
      <c r="A7511" s="108" t="str">
        <f t="shared" si="117"/>
        <v>EE_2013_NATIONAL TOTAL_PAH</v>
      </c>
      <c r="B7511" s="113" t="s">
        <v>146</v>
      </c>
      <c r="C7511" s="113">
        <v>2013</v>
      </c>
      <c r="D7511" s="113" t="s">
        <v>122</v>
      </c>
      <c r="E7511" s="113" t="s">
        <v>129</v>
      </c>
      <c r="F7511" s="113" t="s">
        <v>200</v>
      </c>
      <c r="G7511" s="113">
        <v>4.8407110206890999E-3</v>
      </c>
    </row>
    <row r="7512" spans="1:7" x14ac:dyDescent="0.25">
      <c r="A7512" s="108" t="str">
        <f t="shared" si="117"/>
        <v>EE_2013_NATIONAL TOTAL_HCB</v>
      </c>
      <c r="B7512" s="113" t="s">
        <v>146</v>
      </c>
      <c r="C7512" s="113">
        <v>2013</v>
      </c>
      <c r="D7512" s="113" t="s">
        <v>122</v>
      </c>
      <c r="E7512" s="113" t="s">
        <v>130</v>
      </c>
      <c r="F7512" s="113" t="s">
        <v>200</v>
      </c>
      <c r="G7512" s="150">
        <v>4.9996692629999997E-7</v>
      </c>
    </row>
    <row r="7513" spans="1:7" x14ac:dyDescent="0.25">
      <c r="A7513" s="108" t="str">
        <f t="shared" si="117"/>
        <v>EE_2013_NATIONAL TOTAL_PCB</v>
      </c>
      <c r="B7513" s="113" t="s">
        <v>146</v>
      </c>
      <c r="C7513" s="113">
        <v>2013</v>
      </c>
      <c r="D7513" s="113" t="s">
        <v>122</v>
      </c>
      <c r="E7513" s="113" t="s">
        <v>259</v>
      </c>
      <c r="F7513" s="113" t="s">
        <v>200</v>
      </c>
      <c r="G7513" s="150">
        <v>1.2810024059000001E-6</v>
      </c>
    </row>
    <row r="7514" spans="1:7" x14ac:dyDescent="0.25">
      <c r="A7514" s="108" t="str">
        <f t="shared" si="117"/>
        <v>EE_2013_1A3(FS)_NOx</v>
      </c>
      <c r="B7514" s="113" t="s">
        <v>146</v>
      </c>
      <c r="C7514" s="113">
        <v>2013</v>
      </c>
      <c r="D7514" s="113" t="s">
        <v>132</v>
      </c>
      <c r="E7514" s="113" t="s">
        <v>199</v>
      </c>
      <c r="F7514" s="113" t="s">
        <v>200</v>
      </c>
      <c r="G7514" s="113">
        <v>8.9381763231111293</v>
      </c>
    </row>
    <row r="7515" spans="1:7" x14ac:dyDescent="0.25">
      <c r="A7515" s="108" t="str">
        <f t="shared" si="117"/>
        <v>EE_2013_1A3(FS)_NMVOC</v>
      </c>
      <c r="B7515" s="113" t="s">
        <v>146</v>
      </c>
      <c r="C7515" s="113">
        <v>2013</v>
      </c>
      <c r="D7515" s="113" t="s">
        <v>132</v>
      </c>
      <c r="E7515" s="113" t="s">
        <v>123</v>
      </c>
      <c r="F7515" s="113" t="s">
        <v>200</v>
      </c>
      <c r="G7515" s="113">
        <v>2.18241524318909</v>
      </c>
    </row>
    <row r="7516" spans="1:7" x14ac:dyDescent="0.25">
      <c r="A7516" s="108" t="str">
        <f t="shared" si="117"/>
        <v>EE_2013_1A3(FS)_SOx</v>
      </c>
      <c r="B7516" s="113" t="s">
        <v>146</v>
      </c>
      <c r="C7516" s="113">
        <v>2013</v>
      </c>
      <c r="D7516" s="113" t="s">
        <v>132</v>
      </c>
      <c r="E7516" s="113" t="s">
        <v>201</v>
      </c>
      <c r="F7516" s="113" t="s">
        <v>200</v>
      </c>
      <c r="G7516" s="113">
        <v>8.2130773122507193E-3</v>
      </c>
    </row>
    <row r="7517" spans="1:7" x14ac:dyDescent="0.25">
      <c r="A7517" s="108" t="str">
        <f t="shared" si="117"/>
        <v>EE_2013_1A3(FS)_NH3</v>
      </c>
      <c r="B7517" s="113" t="s">
        <v>146</v>
      </c>
      <c r="C7517" s="113">
        <v>2013</v>
      </c>
      <c r="D7517" s="113" t="s">
        <v>132</v>
      </c>
      <c r="E7517" s="113" t="s">
        <v>124</v>
      </c>
      <c r="F7517" s="113" t="s">
        <v>200</v>
      </c>
      <c r="G7517" s="113">
        <v>0.15871635170147999</v>
      </c>
    </row>
    <row r="7518" spans="1:7" x14ac:dyDescent="0.25">
      <c r="A7518" s="108" t="str">
        <f t="shared" si="117"/>
        <v>EE_2013_1A3(FS)_PM2.5</v>
      </c>
      <c r="B7518" s="113" t="s">
        <v>146</v>
      </c>
      <c r="C7518" s="113">
        <v>2013</v>
      </c>
      <c r="D7518" s="113" t="s">
        <v>132</v>
      </c>
      <c r="E7518" s="113" t="s">
        <v>203</v>
      </c>
      <c r="F7518" s="113" t="s">
        <v>200</v>
      </c>
      <c r="G7518" s="113">
        <v>0.88837034553636096</v>
      </c>
    </row>
    <row r="7519" spans="1:7" x14ac:dyDescent="0.25">
      <c r="A7519" s="108" t="str">
        <f t="shared" si="117"/>
        <v>EE_2013_3D_NOx</v>
      </c>
      <c r="B7519" s="113" t="s">
        <v>146</v>
      </c>
      <c r="C7519" s="113">
        <v>2013</v>
      </c>
      <c r="D7519" s="113" t="s">
        <v>206</v>
      </c>
      <c r="E7519" s="113" t="s">
        <v>199</v>
      </c>
      <c r="F7519" s="113" t="s">
        <v>200</v>
      </c>
      <c r="G7519" s="113">
        <v>2.1942010000000001</v>
      </c>
    </row>
    <row r="7520" spans="1:7" x14ac:dyDescent="0.25">
      <c r="A7520" s="108" t="str">
        <f t="shared" si="117"/>
        <v>EE_2014_NATIONAL TOTAL_NOx</v>
      </c>
      <c r="B7520" s="113" t="s">
        <v>146</v>
      </c>
      <c r="C7520" s="113">
        <v>2014</v>
      </c>
      <c r="D7520" s="113" t="s">
        <v>122</v>
      </c>
      <c r="E7520" s="113" t="s">
        <v>199</v>
      </c>
      <c r="F7520" s="113" t="s">
        <v>200</v>
      </c>
      <c r="G7520" s="113">
        <v>35.001428689115599</v>
      </c>
    </row>
    <row r="7521" spans="1:7" x14ac:dyDescent="0.25">
      <c r="A7521" s="108" t="str">
        <f t="shared" si="117"/>
        <v>EE_2014_NATIONAL TOTAL_NMVOC</v>
      </c>
      <c r="B7521" s="113" t="s">
        <v>146</v>
      </c>
      <c r="C7521" s="113">
        <v>2014</v>
      </c>
      <c r="D7521" s="113" t="s">
        <v>122</v>
      </c>
      <c r="E7521" s="113" t="s">
        <v>123</v>
      </c>
      <c r="F7521" s="113" t="s">
        <v>200</v>
      </c>
      <c r="G7521" s="113">
        <v>24.961350755287601</v>
      </c>
    </row>
    <row r="7522" spans="1:7" x14ac:dyDescent="0.25">
      <c r="A7522" s="108" t="str">
        <f t="shared" si="117"/>
        <v>EE_2014_NATIONAL TOTAL_SOx</v>
      </c>
      <c r="B7522" s="113" t="s">
        <v>146</v>
      </c>
      <c r="C7522" s="113">
        <v>2014</v>
      </c>
      <c r="D7522" s="113" t="s">
        <v>122</v>
      </c>
      <c r="E7522" s="113" t="s">
        <v>201</v>
      </c>
      <c r="F7522" s="113" t="s">
        <v>200</v>
      </c>
      <c r="G7522" s="113">
        <v>44.012541701628599</v>
      </c>
    </row>
    <row r="7523" spans="1:7" x14ac:dyDescent="0.25">
      <c r="A7523" s="108" t="str">
        <f t="shared" si="117"/>
        <v>EE_2014_NATIONAL TOTAL_NH3</v>
      </c>
      <c r="B7523" s="113" t="s">
        <v>146</v>
      </c>
      <c r="C7523" s="113">
        <v>2014</v>
      </c>
      <c r="D7523" s="113" t="s">
        <v>122</v>
      </c>
      <c r="E7523" s="113" t="s">
        <v>124</v>
      </c>
      <c r="F7523" s="113" t="s">
        <v>200</v>
      </c>
      <c r="G7523" s="113">
        <v>11.578854424922399</v>
      </c>
    </row>
    <row r="7524" spans="1:7" x14ac:dyDescent="0.25">
      <c r="A7524" s="108" t="str">
        <f t="shared" si="117"/>
        <v>EE_2014_NATIONAL TOTAL_PM2.5</v>
      </c>
      <c r="B7524" s="113" t="s">
        <v>146</v>
      </c>
      <c r="C7524" s="113">
        <v>2014</v>
      </c>
      <c r="D7524" s="113" t="s">
        <v>122</v>
      </c>
      <c r="E7524" s="113" t="s">
        <v>203</v>
      </c>
      <c r="F7524" s="113" t="s">
        <v>200</v>
      </c>
      <c r="G7524" s="113">
        <v>8.4458237862257093</v>
      </c>
    </row>
    <row r="7525" spans="1:7" x14ac:dyDescent="0.25">
      <c r="A7525" s="108" t="str">
        <f t="shared" si="117"/>
        <v>EE_2014_NATIONAL TOTAL_Pb</v>
      </c>
      <c r="B7525" s="113" t="s">
        <v>146</v>
      </c>
      <c r="C7525" s="113">
        <v>2014</v>
      </c>
      <c r="D7525" s="113" t="s">
        <v>122</v>
      </c>
      <c r="E7525" s="113" t="s">
        <v>125</v>
      </c>
      <c r="F7525" s="113" t="s">
        <v>200</v>
      </c>
      <c r="G7525" s="113">
        <v>6.3273904846123802E-3</v>
      </c>
    </row>
    <row r="7526" spans="1:7" x14ac:dyDescent="0.25">
      <c r="A7526" s="108" t="str">
        <f t="shared" si="117"/>
        <v>EE_2014_NATIONAL TOTAL_Cd</v>
      </c>
      <c r="B7526" s="113" t="s">
        <v>146</v>
      </c>
      <c r="C7526" s="113">
        <v>2014</v>
      </c>
      <c r="D7526" s="113" t="s">
        <v>122</v>
      </c>
      <c r="E7526" s="113" t="s">
        <v>126</v>
      </c>
      <c r="F7526" s="113" t="s">
        <v>200</v>
      </c>
      <c r="G7526" s="113">
        <v>5.7300974639631799E-4</v>
      </c>
    </row>
    <row r="7527" spans="1:7" x14ac:dyDescent="0.25">
      <c r="A7527" s="108" t="str">
        <f t="shared" si="117"/>
        <v>EE_2014_NATIONAL TOTAL_Hg</v>
      </c>
      <c r="B7527" s="113" t="s">
        <v>146</v>
      </c>
      <c r="C7527" s="113">
        <v>2014</v>
      </c>
      <c r="D7527" s="113" t="s">
        <v>122</v>
      </c>
      <c r="E7527" s="113" t="s">
        <v>127</v>
      </c>
      <c r="F7527" s="113" t="s">
        <v>200</v>
      </c>
      <c r="G7527" s="113">
        <v>2.2556505754722201E-4</v>
      </c>
    </row>
    <row r="7528" spans="1:7" x14ac:dyDescent="0.25">
      <c r="A7528" s="108" t="str">
        <f t="shared" si="117"/>
        <v>EE_2014_NATIONAL TOTAL_DIOX</v>
      </c>
      <c r="B7528" s="113" t="s">
        <v>146</v>
      </c>
      <c r="C7528" s="113">
        <v>2014</v>
      </c>
      <c r="D7528" s="113" t="s">
        <v>122</v>
      </c>
      <c r="E7528" s="113" t="s">
        <v>128</v>
      </c>
      <c r="F7528" s="113" t="s">
        <v>200</v>
      </c>
      <c r="G7528" s="150">
        <v>3.9783461760000002E-9</v>
      </c>
    </row>
    <row r="7529" spans="1:7" x14ac:dyDescent="0.25">
      <c r="A7529" s="108" t="str">
        <f t="shared" si="117"/>
        <v>EE_2014_NATIONAL TOTAL_PAH</v>
      </c>
      <c r="B7529" s="113" t="s">
        <v>146</v>
      </c>
      <c r="C7529" s="113">
        <v>2014</v>
      </c>
      <c r="D7529" s="113" t="s">
        <v>122</v>
      </c>
      <c r="E7529" s="113" t="s">
        <v>129</v>
      </c>
      <c r="F7529" s="113" t="s">
        <v>200</v>
      </c>
      <c r="G7529" s="113">
        <v>4.5567335021992001E-3</v>
      </c>
    </row>
    <row r="7530" spans="1:7" x14ac:dyDescent="0.25">
      <c r="A7530" s="108" t="str">
        <f t="shared" si="117"/>
        <v>EE_2014_NATIONAL TOTAL_HCB</v>
      </c>
      <c r="B7530" s="113" t="s">
        <v>146</v>
      </c>
      <c r="C7530" s="113">
        <v>2014</v>
      </c>
      <c r="D7530" s="113" t="s">
        <v>122</v>
      </c>
      <c r="E7530" s="113" t="s">
        <v>130</v>
      </c>
      <c r="F7530" s="113" t="s">
        <v>200</v>
      </c>
      <c r="G7530" s="150">
        <v>5.0126568790000005E-7</v>
      </c>
    </row>
    <row r="7531" spans="1:7" x14ac:dyDescent="0.25">
      <c r="A7531" s="108" t="str">
        <f t="shared" si="117"/>
        <v>EE_2014_NATIONAL TOTAL_PCB</v>
      </c>
      <c r="B7531" s="113" t="s">
        <v>146</v>
      </c>
      <c r="C7531" s="113">
        <v>2014</v>
      </c>
      <c r="D7531" s="113" t="s">
        <v>122</v>
      </c>
      <c r="E7531" s="113" t="s">
        <v>259</v>
      </c>
      <c r="F7531" s="113" t="s">
        <v>200</v>
      </c>
      <c r="G7531" s="150">
        <v>1.2265814952999999E-6</v>
      </c>
    </row>
    <row r="7532" spans="1:7" x14ac:dyDescent="0.25">
      <c r="A7532" s="108" t="str">
        <f t="shared" si="117"/>
        <v>EE_2014_1A3(FS)_NOx</v>
      </c>
      <c r="B7532" s="113" t="s">
        <v>146</v>
      </c>
      <c r="C7532" s="113">
        <v>2014</v>
      </c>
      <c r="D7532" s="113" t="s">
        <v>132</v>
      </c>
      <c r="E7532" s="113" t="s">
        <v>199</v>
      </c>
      <c r="F7532" s="113" t="s">
        <v>200</v>
      </c>
      <c r="G7532" s="113">
        <v>8.3971766891155806</v>
      </c>
    </row>
    <row r="7533" spans="1:7" x14ac:dyDescent="0.25">
      <c r="A7533" s="108" t="str">
        <f t="shared" si="117"/>
        <v>EE_2014_1A3(FS)_NMVOC</v>
      </c>
      <c r="B7533" s="113" t="s">
        <v>146</v>
      </c>
      <c r="C7533" s="113">
        <v>2014</v>
      </c>
      <c r="D7533" s="113" t="s">
        <v>132</v>
      </c>
      <c r="E7533" s="113" t="s">
        <v>123</v>
      </c>
      <c r="F7533" s="113" t="s">
        <v>200</v>
      </c>
      <c r="G7533" s="113">
        <v>1.68767175528758</v>
      </c>
    </row>
    <row r="7534" spans="1:7" x14ac:dyDescent="0.25">
      <c r="A7534" s="108" t="str">
        <f t="shared" si="117"/>
        <v>EE_2014_1A3(FS)_SOx</v>
      </c>
      <c r="B7534" s="113" t="s">
        <v>146</v>
      </c>
      <c r="C7534" s="113">
        <v>2014</v>
      </c>
      <c r="D7534" s="113" t="s">
        <v>132</v>
      </c>
      <c r="E7534" s="113" t="s">
        <v>201</v>
      </c>
      <c r="F7534" s="113" t="s">
        <v>200</v>
      </c>
      <c r="G7534" s="113">
        <v>7.6087016286130798E-3</v>
      </c>
    </row>
    <row r="7535" spans="1:7" x14ac:dyDescent="0.25">
      <c r="A7535" s="108" t="str">
        <f t="shared" si="117"/>
        <v>EE_2014_1A3(FS)_NH3</v>
      </c>
      <c r="B7535" s="113" t="s">
        <v>146</v>
      </c>
      <c r="C7535" s="113">
        <v>2014</v>
      </c>
      <c r="D7535" s="113" t="s">
        <v>132</v>
      </c>
      <c r="E7535" s="113" t="s">
        <v>124</v>
      </c>
      <c r="F7535" s="113" t="s">
        <v>200</v>
      </c>
      <c r="G7535" s="113">
        <v>0.14897842492239999</v>
      </c>
    </row>
    <row r="7536" spans="1:7" x14ac:dyDescent="0.25">
      <c r="A7536" s="108" t="str">
        <f t="shared" si="117"/>
        <v>EE_2014_1A3(FS)_PM2.5</v>
      </c>
      <c r="B7536" s="113" t="s">
        <v>146</v>
      </c>
      <c r="C7536" s="113">
        <v>2014</v>
      </c>
      <c r="D7536" s="113" t="s">
        <v>132</v>
      </c>
      <c r="E7536" s="113" t="s">
        <v>203</v>
      </c>
      <c r="F7536" s="113" t="s">
        <v>200</v>
      </c>
      <c r="G7536" s="113">
        <v>0.87591408622571199</v>
      </c>
    </row>
    <row r="7537" spans="1:7" x14ac:dyDescent="0.25">
      <c r="A7537" s="108" t="str">
        <f t="shared" si="117"/>
        <v>EE_2014_3D_NOx</v>
      </c>
      <c r="B7537" s="113" t="s">
        <v>146</v>
      </c>
      <c r="C7537" s="113">
        <v>2014</v>
      </c>
      <c r="D7537" s="113" t="s">
        <v>206</v>
      </c>
      <c r="E7537" s="113" t="s">
        <v>199</v>
      </c>
      <c r="F7537" s="113" t="s">
        <v>200</v>
      </c>
      <c r="G7537" s="113">
        <v>2.2960180000000001</v>
      </c>
    </row>
    <row r="7538" spans="1:7" x14ac:dyDescent="0.25">
      <c r="A7538" s="108" t="str">
        <f t="shared" si="117"/>
        <v>EE_2015_NATIONAL TOTAL_NOx</v>
      </c>
      <c r="B7538" s="113" t="s">
        <v>146</v>
      </c>
      <c r="C7538" s="113">
        <v>2015</v>
      </c>
      <c r="D7538" s="113" t="s">
        <v>122</v>
      </c>
      <c r="E7538" s="113" t="s">
        <v>199</v>
      </c>
      <c r="F7538" s="113" t="s">
        <v>200</v>
      </c>
      <c r="G7538" s="113">
        <v>30.809623405626901</v>
      </c>
    </row>
    <row r="7539" spans="1:7" x14ac:dyDescent="0.25">
      <c r="A7539" s="108" t="str">
        <f t="shared" si="117"/>
        <v>EE_2015_NATIONAL TOTAL_NMVOC</v>
      </c>
      <c r="B7539" s="113" t="s">
        <v>146</v>
      </c>
      <c r="C7539" s="113">
        <v>2015</v>
      </c>
      <c r="D7539" s="113" t="s">
        <v>122</v>
      </c>
      <c r="E7539" s="113" t="s">
        <v>123</v>
      </c>
      <c r="F7539" s="113" t="s">
        <v>200</v>
      </c>
      <c r="G7539" s="113">
        <v>24.381783197965401</v>
      </c>
    </row>
    <row r="7540" spans="1:7" x14ac:dyDescent="0.25">
      <c r="A7540" s="108" t="str">
        <f t="shared" si="117"/>
        <v>EE_2015_NATIONAL TOTAL_SOx</v>
      </c>
      <c r="B7540" s="113" t="s">
        <v>146</v>
      </c>
      <c r="C7540" s="113">
        <v>2015</v>
      </c>
      <c r="D7540" s="113" t="s">
        <v>122</v>
      </c>
      <c r="E7540" s="113" t="s">
        <v>201</v>
      </c>
      <c r="F7540" s="113" t="s">
        <v>200</v>
      </c>
      <c r="G7540" s="113">
        <v>36.084869263474303</v>
      </c>
    </row>
    <row r="7541" spans="1:7" x14ac:dyDescent="0.25">
      <c r="A7541" s="108" t="str">
        <f t="shared" si="117"/>
        <v>EE_2015_NATIONAL TOTAL_NH3</v>
      </c>
      <c r="B7541" s="113" t="s">
        <v>146</v>
      </c>
      <c r="C7541" s="113">
        <v>2015</v>
      </c>
      <c r="D7541" s="113" t="s">
        <v>122</v>
      </c>
      <c r="E7541" s="113" t="s">
        <v>124</v>
      </c>
      <c r="F7541" s="113" t="s">
        <v>200</v>
      </c>
      <c r="G7541" s="113">
        <v>11.5546106070065</v>
      </c>
    </row>
    <row r="7542" spans="1:7" x14ac:dyDescent="0.25">
      <c r="A7542" s="108" t="str">
        <f t="shared" si="117"/>
        <v>EE_2015_NATIONAL TOTAL_PM2.5</v>
      </c>
      <c r="B7542" s="113" t="s">
        <v>146</v>
      </c>
      <c r="C7542" s="113">
        <v>2015</v>
      </c>
      <c r="D7542" s="113" t="s">
        <v>122</v>
      </c>
      <c r="E7542" s="113" t="s">
        <v>203</v>
      </c>
      <c r="F7542" s="113" t="s">
        <v>200</v>
      </c>
      <c r="G7542" s="113">
        <v>6.9555194518546202</v>
      </c>
    </row>
    <row r="7543" spans="1:7" x14ac:dyDescent="0.25">
      <c r="A7543" s="108" t="str">
        <f t="shared" si="117"/>
        <v>EE_2015_NATIONAL TOTAL_Pb</v>
      </c>
      <c r="B7543" s="113" t="s">
        <v>146</v>
      </c>
      <c r="C7543" s="113">
        <v>2015</v>
      </c>
      <c r="D7543" s="113" t="s">
        <v>122</v>
      </c>
      <c r="E7543" s="113" t="s">
        <v>125</v>
      </c>
      <c r="F7543" s="113" t="s">
        <v>200</v>
      </c>
      <c r="G7543" s="113">
        <v>5.0842556896675403E-3</v>
      </c>
    </row>
    <row r="7544" spans="1:7" x14ac:dyDescent="0.25">
      <c r="A7544" s="108" t="str">
        <f t="shared" si="117"/>
        <v>EE_2015_NATIONAL TOTAL_Cd</v>
      </c>
      <c r="B7544" s="113" t="s">
        <v>146</v>
      </c>
      <c r="C7544" s="113">
        <v>2015</v>
      </c>
      <c r="D7544" s="113" t="s">
        <v>122</v>
      </c>
      <c r="E7544" s="113" t="s">
        <v>126</v>
      </c>
      <c r="F7544" s="113" t="s">
        <v>200</v>
      </c>
      <c r="G7544" s="113">
        <v>5.3751785756472501E-4</v>
      </c>
    </row>
    <row r="7545" spans="1:7" x14ac:dyDescent="0.25">
      <c r="A7545" s="108" t="str">
        <f t="shared" si="117"/>
        <v>EE_2015_NATIONAL TOTAL_Hg</v>
      </c>
      <c r="B7545" s="113" t="s">
        <v>146</v>
      </c>
      <c r="C7545" s="113">
        <v>2015</v>
      </c>
      <c r="D7545" s="113" t="s">
        <v>122</v>
      </c>
      <c r="E7545" s="113" t="s">
        <v>127</v>
      </c>
      <c r="F7545" s="113" t="s">
        <v>200</v>
      </c>
      <c r="G7545" s="113">
        <v>2.01133477494892E-4</v>
      </c>
    </row>
    <row r="7546" spans="1:7" x14ac:dyDescent="0.25">
      <c r="A7546" s="108" t="str">
        <f t="shared" si="117"/>
        <v>EE_2015_NATIONAL TOTAL_DIOX</v>
      </c>
      <c r="B7546" s="113" t="s">
        <v>146</v>
      </c>
      <c r="C7546" s="113">
        <v>2015</v>
      </c>
      <c r="D7546" s="113" t="s">
        <v>122</v>
      </c>
      <c r="E7546" s="113" t="s">
        <v>128</v>
      </c>
      <c r="F7546" s="113" t="s">
        <v>200</v>
      </c>
      <c r="G7546" s="150">
        <v>4.811726982E-9</v>
      </c>
    </row>
    <row r="7547" spans="1:7" x14ac:dyDescent="0.25">
      <c r="A7547" s="108" t="str">
        <f t="shared" si="117"/>
        <v>EE_2015_NATIONAL TOTAL_PAH</v>
      </c>
      <c r="B7547" s="113" t="s">
        <v>146</v>
      </c>
      <c r="C7547" s="113">
        <v>2015</v>
      </c>
      <c r="D7547" s="113" t="s">
        <v>122</v>
      </c>
      <c r="E7547" s="113" t="s">
        <v>129</v>
      </c>
      <c r="F7547" s="113" t="s">
        <v>200</v>
      </c>
      <c r="G7547" s="113">
        <v>4.2944040484191003E-3</v>
      </c>
    </row>
    <row r="7548" spans="1:7" x14ac:dyDescent="0.25">
      <c r="A7548" s="108" t="str">
        <f t="shared" si="117"/>
        <v>EE_2015_NATIONAL TOTAL_HCB</v>
      </c>
      <c r="B7548" s="113" t="s">
        <v>146</v>
      </c>
      <c r="C7548" s="113">
        <v>2015</v>
      </c>
      <c r="D7548" s="113" t="s">
        <v>122</v>
      </c>
      <c r="E7548" s="113" t="s">
        <v>130</v>
      </c>
      <c r="F7548" s="113" t="s">
        <v>200</v>
      </c>
      <c r="G7548" s="150">
        <v>4.3072611250000003E-7</v>
      </c>
    </row>
    <row r="7549" spans="1:7" x14ac:dyDescent="0.25">
      <c r="A7549" s="108" t="str">
        <f t="shared" si="117"/>
        <v>EE_2015_NATIONAL TOTAL_PCB</v>
      </c>
      <c r="B7549" s="113" t="s">
        <v>146</v>
      </c>
      <c r="C7549" s="113">
        <v>2015</v>
      </c>
      <c r="D7549" s="113" t="s">
        <v>122</v>
      </c>
      <c r="E7549" s="113" t="s">
        <v>259</v>
      </c>
      <c r="F7549" s="113" t="s">
        <v>200</v>
      </c>
      <c r="G7549" s="150">
        <v>8.3048511209999999E-7</v>
      </c>
    </row>
    <row r="7550" spans="1:7" x14ac:dyDescent="0.25">
      <c r="A7550" s="108" t="str">
        <f t="shared" si="117"/>
        <v>EE_2015_1A3(FS)_NOx</v>
      </c>
      <c r="B7550" s="113" t="s">
        <v>146</v>
      </c>
      <c r="C7550" s="113">
        <v>2015</v>
      </c>
      <c r="D7550" s="113" t="s">
        <v>132</v>
      </c>
      <c r="E7550" s="113" t="s">
        <v>199</v>
      </c>
      <c r="F7550" s="113" t="s">
        <v>200</v>
      </c>
      <c r="G7550" s="113">
        <v>8.3021884056269197</v>
      </c>
    </row>
    <row r="7551" spans="1:7" x14ac:dyDescent="0.25">
      <c r="A7551" s="108" t="str">
        <f t="shared" si="117"/>
        <v>EE_2015_1A3(FS)_NMVOC</v>
      </c>
      <c r="B7551" s="113" t="s">
        <v>146</v>
      </c>
      <c r="C7551" s="113">
        <v>2015</v>
      </c>
      <c r="D7551" s="113" t="s">
        <v>132</v>
      </c>
      <c r="E7551" s="113" t="s">
        <v>123</v>
      </c>
      <c r="F7551" s="113" t="s">
        <v>200</v>
      </c>
      <c r="G7551" s="113">
        <v>1.6279327979653599</v>
      </c>
    </row>
    <row r="7552" spans="1:7" x14ac:dyDescent="0.25">
      <c r="A7552" s="108" t="str">
        <f t="shared" si="117"/>
        <v>EE_2015_1A3(FS)_SOx</v>
      </c>
      <c r="B7552" s="113" t="s">
        <v>146</v>
      </c>
      <c r="C7552" s="113">
        <v>2015</v>
      </c>
      <c r="D7552" s="113" t="s">
        <v>132</v>
      </c>
      <c r="E7552" s="113" t="s">
        <v>201</v>
      </c>
      <c r="F7552" s="113" t="s">
        <v>200</v>
      </c>
      <c r="G7552" s="113">
        <v>8.9192634743051197E-3</v>
      </c>
    </row>
    <row r="7553" spans="1:7" x14ac:dyDescent="0.25">
      <c r="A7553" s="108" t="str">
        <f t="shared" si="117"/>
        <v>EE_2015_1A3(FS)_NH3</v>
      </c>
      <c r="B7553" s="113" t="s">
        <v>146</v>
      </c>
      <c r="C7553" s="113">
        <v>2015</v>
      </c>
      <c r="D7553" s="113" t="s">
        <v>132</v>
      </c>
      <c r="E7553" s="113" t="s">
        <v>124</v>
      </c>
      <c r="F7553" s="113" t="s">
        <v>200</v>
      </c>
      <c r="G7553" s="113">
        <v>0.15094260700649001</v>
      </c>
    </row>
    <row r="7554" spans="1:7" x14ac:dyDescent="0.25">
      <c r="A7554" s="108" t="str">
        <f t="shared" ref="A7554:A7617" si="118">CONCATENATE(B7554,"_",C7554,"_",D7554,"_",E7554)</f>
        <v>EE_2015_1A3(FS)_PM2.5</v>
      </c>
      <c r="B7554" s="113" t="s">
        <v>146</v>
      </c>
      <c r="C7554" s="113">
        <v>2015</v>
      </c>
      <c r="D7554" s="113" t="s">
        <v>132</v>
      </c>
      <c r="E7554" s="113" t="s">
        <v>203</v>
      </c>
      <c r="F7554" s="113" t="s">
        <v>200</v>
      </c>
      <c r="G7554" s="113">
        <v>0.90133985185462495</v>
      </c>
    </row>
    <row r="7555" spans="1:7" x14ac:dyDescent="0.25">
      <c r="A7555" s="108" t="str">
        <f t="shared" si="118"/>
        <v>EE_2015_3D_NOx</v>
      </c>
      <c r="B7555" s="113" t="s">
        <v>146</v>
      </c>
      <c r="C7555" s="113">
        <v>2015</v>
      </c>
      <c r="D7555" s="113" t="s">
        <v>206</v>
      </c>
      <c r="E7555" s="113" t="s">
        <v>199</v>
      </c>
      <c r="F7555" s="113" t="s">
        <v>200</v>
      </c>
      <c r="G7555" s="113">
        <v>2.338527</v>
      </c>
    </row>
    <row r="7556" spans="1:7" x14ac:dyDescent="0.25">
      <c r="A7556" s="108" t="str">
        <f t="shared" si="118"/>
        <v>EE_2016_NATIONAL TOTAL_NOx</v>
      </c>
      <c r="B7556" s="113" t="s">
        <v>146</v>
      </c>
      <c r="C7556" s="113">
        <v>2016</v>
      </c>
      <c r="D7556" s="113" t="s">
        <v>122</v>
      </c>
      <c r="E7556" s="113" t="s">
        <v>199</v>
      </c>
      <c r="F7556" s="113" t="s">
        <v>200</v>
      </c>
      <c r="G7556" s="113">
        <v>31.3218449815576</v>
      </c>
    </row>
    <row r="7557" spans="1:7" x14ac:dyDescent="0.25">
      <c r="A7557" s="108" t="str">
        <f t="shared" si="118"/>
        <v>EE_2016_NATIONAL TOTAL_NMVOC</v>
      </c>
      <c r="B7557" s="113" t="s">
        <v>146</v>
      </c>
      <c r="C7557" s="113">
        <v>2016</v>
      </c>
      <c r="D7557" s="113" t="s">
        <v>122</v>
      </c>
      <c r="E7557" s="113" t="s">
        <v>123</v>
      </c>
      <c r="F7557" s="113" t="s">
        <v>200</v>
      </c>
      <c r="G7557" s="113">
        <v>24.235994884080998</v>
      </c>
    </row>
    <row r="7558" spans="1:7" x14ac:dyDescent="0.25">
      <c r="A7558" s="108" t="str">
        <f t="shared" si="118"/>
        <v>EE_2016_NATIONAL TOTAL_SOx</v>
      </c>
      <c r="B7558" s="113" t="s">
        <v>146</v>
      </c>
      <c r="C7558" s="113">
        <v>2016</v>
      </c>
      <c r="D7558" s="113" t="s">
        <v>122</v>
      </c>
      <c r="E7558" s="113" t="s">
        <v>201</v>
      </c>
      <c r="F7558" s="113" t="s">
        <v>200</v>
      </c>
      <c r="G7558" s="113">
        <v>35.036995232010803</v>
      </c>
    </row>
    <row r="7559" spans="1:7" x14ac:dyDescent="0.25">
      <c r="A7559" s="108" t="str">
        <f t="shared" si="118"/>
        <v>EE_2016_NATIONAL TOTAL_NH3</v>
      </c>
      <c r="B7559" s="113" t="s">
        <v>146</v>
      </c>
      <c r="C7559" s="113">
        <v>2016</v>
      </c>
      <c r="D7559" s="113" t="s">
        <v>122</v>
      </c>
      <c r="E7559" s="113" t="s">
        <v>124</v>
      </c>
      <c r="F7559" s="113" t="s">
        <v>200</v>
      </c>
      <c r="G7559" s="113">
        <v>11.0879922449289</v>
      </c>
    </row>
    <row r="7560" spans="1:7" x14ac:dyDescent="0.25">
      <c r="A7560" s="108" t="str">
        <f t="shared" si="118"/>
        <v>EE_2016_NATIONAL TOTAL_PM2.5</v>
      </c>
      <c r="B7560" s="113" t="s">
        <v>146</v>
      </c>
      <c r="C7560" s="113">
        <v>2016</v>
      </c>
      <c r="D7560" s="113" t="s">
        <v>122</v>
      </c>
      <c r="E7560" s="113" t="s">
        <v>203</v>
      </c>
      <c r="F7560" s="113" t="s">
        <v>200</v>
      </c>
      <c r="G7560" s="113">
        <v>6.2432725090744698</v>
      </c>
    </row>
    <row r="7561" spans="1:7" x14ac:dyDescent="0.25">
      <c r="A7561" s="108" t="str">
        <f t="shared" si="118"/>
        <v>EE_2016_NATIONAL TOTAL_Pb</v>
      </c>
      <c r="B7561" s="113" t="s">
        <v>146</v>
      </c>
      <c r="C7561" s="113">
        <v>2016</v>
      </c>
      <c r="D7561" s="113" t="s">
        <v>122</v>
      </c>
      <c r="E7561" s="113" t="s">
        <v>125</v>
      </c>
      <c r="F7561" s="113" t="s">
        <v>200</v>
      </c>
      <c r="G7561" s="113">
        <v>5.2803827406025204E-3</v>
      </c>
    </row>
    <row r="7562" spans="1:7" x14ac:dyDescent="0.25">
      <c r="A7562" s="108" t="str">
        <f t="shared" si="118"/>
        <v>EE_2016_NATIONAL TOTAL_Cd</v>
      </c>
      <c r="B7562" s="113" t="s">
        <v>146</v>
      </c>
      <c r="C7562" s="113">
        <v>2016</v>
      </c>
      <c r="D7562" s="113" t="s">
        <v>122</v>
      </c>
      <c r="E7562" s="113" t="s">
        <v>126</v>
      </c>
      <c r="F7562" s="113" t="s">
        <v>200</v>
      </c>
      <c r="G7562" s="113">
        <v>5.4503492679349298E-4</v>
      </c>
    </row>
    <row r="7563" spans="1:7" x14ac:dyDescent="0.25">
      <c r="A7563" s="108" t="str">
        <f t="shared" si="118"/>
        <v>EE_2016_NATIONAL TOTAL_Hg</v>
      </c>
      <c r="B7563" s="113" t="s">
        <v>146</v>
      </c>
      <c r="C7563" s="113">
        <v>2016</v>
      </c>
      <c r="D7563" s="113" t="s">
        <v>122</v>
      </c>
      <c r="E7563" s="113" t="s">
        <v>127</v>
      </c>
      <c r="F7563" s="113" t="s">
        <v>200</v>
      </c>
      <c r="G7563" s="113">
        <v>2.08199690722666E-4</v>
      </c>
    </row>
    <row r="7564" spans="1:7" x14ac:dyDescent="0.25">
      <c r="A7564" s="108" t="str">
        <f t="shared" si="118"/>
        <v>EE_2016_NATIONAL TOTAL_DIOX</v>
      </c>
      <c r="B7564" s="113" t="s">
        <v>146</v>
      </c>
      <c r="C7564" s="113">
        <v>2016</v>
      </c>
      <c r="D7564" s="113" t="s">
        <v>122</v>
      </c>
      <c r="E7564" s="113" t="s">
        <v>128</v>
      </c>
      <c r="F7564" s="113" t="s">
        <v>200</v>
      </c>
      <c r="G7564" s="150">
        <v>4.6204081519999999E-9</v>
      </c>
    </row>
    <row r="7565" spans="1:7" x14ac:dyDescent="0.25">
      <c r="A7565" s="108" t="str">
        <f t="shared" si="118"/>
        <v>EE_2016_NATIONAL TOTAL_PAH</v>
      </c>
      <c r="B7565" s="113" t="s">
        <v>146</v>
      </c>
      <c r="C7565" s="113">
        <v>2016</v>
      </c>
      <c r="D7565" s="113" t="s">
        <v>122</v>
      </c>
      <c r="E7565" s="113" t="s">
        <v>129</v>
      </c>
      <c r="F7565" s="113" t="s">
        <v>200</v>
      </c>
      <c r="G7565" s="113">
        <v>4.3367657943199998E-3</v>
      </c>
    </row>
    <row r="7566" spans="1:7" x14ac:dyDescent="0.25">
      <c r="A7566" s="108" t="str">
        <f t="shared" si="118"/>
        <v>EE_2016_NATIONAL TOTAL_HCB</v>
      </c>
      <c r="B7566" s="113" t="s">
        <v>146</v>
      </c>
      <c r="C7566" s="113">
        <v>2016</v>
      </c>
      <c r="D7566" s="113" t="s">
        <v>122</v>
      </c>
      <c r="E7566" s="113" t="s">
        <v>130</v>
      </c>
      <c r="F7566" s="113" t="s">
        <v>200</v>
      </c>
      <c r="G7566" s="150">
        <v>4.6136012999999999E-7</v>
      </c>
    </row>
    <row r="7567" spans="1:7" x14ac:dyDescent="0.25">
      <c r="A7567" s="108" t="str">
        <f t="shared" si="118"/>
        <v>EE_2016_NATIONAL TOTAL_PCB</v>
      </c>
      <c r="B7567" s="113" t="s">
        <v>146</v>
      </c>
      <c r="C7567" s="113">
        <v>2016</v>
      </c>
      <c r="D7567" s="113" t="s">
        <v>122</v>
      </c>
      <c r="E7567" s="113" t="s">
        <v>259</v>
      </c>
      <c r="F7567" s="113" t="s">
        <v>200</v>
      </c>
      <c r="G7567" s="150">
        <v>9.0116815950000001E-7</v>
      </c>
    </row>
    <row r="7568" spans="1:7" x14ac:dyDescent="0.25">
      <c r="A7568" s="108" t="str">
        <f t="shared" si="118"/>
        <v>EE_2016_1A3(FS)_NOx</v>
      </c>
      <c r="B7568" s="113" t="s">
        <v>146</v>
      </c>
      <c r="C7568" s="113">
        <v>2016</v>
      </c>
      <c r="D7568" s="113" t="s">
        <v>132</v>
      </c>
      <c r="E7568" s="113" t="s">
        <v>199</v>
      </c>
      <c r="F7568" s="113" t="s">
        <v>200</v>
      </c>
      <c r="G7568" s="113">
        <v>7.9125379815575902</v>
      </c>
    </row>
    <row r="7569" spans="1:7" x14ac:dyDescent="0.25">
      <c r="A7569" s="108" t="str">
        <f t="shared" si="118"/>
        <v>EE_2016_1A3(FS)_NMVOC</v>
      </c>
      <c r="B7569" s="113" t="s">
        <v>146</v>
      </c>
      <c r="C7569" s="113">
        <v>2016</v>
      </c>
      <c r="D7569" s="113" t="s">
        <v>132</v>
      </c>
      <c r="E7569" s="113" t="s">
        <v>123</v>
      </c>
      <c r="F7569" s="113" t="s">
        <v>200</v>
      </c>
      <c r="G7569" s="113">
        <v>1.57132588408104</v>
      </c>
    </row>
    <row r="7570" spans="1:7" x14ac:dyDescent="0.25">
      <c r="A7570" s="108" t="str">
        <f t="shared" si="118"/>
        <v>EE_2016_1A3(FS)_SOx</v>
      </c>
      <c r="B7570" s="113" t="s">
        <v>146</v>
      </c>
      <c r="C7570" s="113">
        <v>2016</v>
      </c>
      <c r="D7570" s="113" t="s">
        <v>132</v>
      </c>
      <c r="E7570" s="113" t="s">
        <v>201</v>
      </c>
      <c r="F7570" s="113" t="s">
        <v>200</v>
      </c>
      <c r="G7570" s="113">
        <v>7.5122320108251903E-3</v>
      </c>
    </row>
    <row r="7571" spans="1:7" x14ac:dyDescent="0.25">
      <c r="A7571" s="108" t="str">
        <f t="shared" si="118"/>
        <v>EE_2016_1A3(FS)_NH3</v>
      </c>
      <c r="B7571" s="113" t="s">
        <v>146</v>
      </c>
      <c r="C7571" s="113">
        <v>2016</v>
      </c>
      <c r="D7571" s="113" t="s">
        <v>132</v>
      </c>
      <c r="E7571" s="113" t="s">
        <v>124</v>
      </c>
      <c r="F7571" s="113" t="s">
        <v>200</v>
      </c>
      <c r="G7571" s="113">
        <v>0.149027244928949</v>
      </c>
    </row>
    <row r="7572" spans="1:7" x14ac:dyDescent="0.25">
      <c r="A7572" s="108" t="str">
        <f t="shared" si="118"/>
        <v>EE_2016_1A3(FS)_PM2.5</v>
      </c>
      <c r="B7572" s="113" t="s">
        <v>146</v>
      </c>
      <c r="C7572" s="113">
        <v>2016</v>
      </c>
      <c r="D7572" s="113" t="s">
        <v>132</v>
      </c>
      <c r="E7572" s="113" t="s">
        <v>203</v>
      </c>
      <c r="F7572" s="113" t="s">
        <v>200</v>
      </c>
      <c r="G7572" s="113">
        <v>0.92313350907446801</v>
      </c>
    </row>
    <row r="7573" spans="1:7" x14ac:dyDescent="0.25">
      <c r="A7573" s="108" t="str">
        <f t="shared" si="118"/>
        <v>EE_2016_3D_NOx</v>
      </c>
      <c r="B7573" s="113" t="s">
        <v>146</v>
      </c>
      <c r="C7573" s="113">
        <v>2016</v>
      </c>
      <c r="D7573" s="113" t="s">
        <v>206</v>
      </c>
      <c r="E7573" s="113" t="s">
        <v>199</v>
      </c>
      <c r="F7573" s="113" t="s">
        <v>200</v>
      </c>
      <c r="G7573" s="113">
        <v>2.3368340000000001</v>
      </c>
    </row>
    <row r="7574" spans="1:7" x14ac:dyDescent="0.25">
      <c r="A7574" s="108" t="str">
        <f t="shared" si="118"/>
        <v>EE_2017_NATIONAL TOTAL_NOx</v>
      </c>
      <c r="B7574" s="113" t="s">
        <v>146</v>
      </c>
      <c r="C7574" s="113">
        <v>2017</v>
      </c>
      <c r="D7574" s="113" t="s">
        <v>122</v>
      </c>
      <c r="E7574" s="113" t="s">
        <v>199</v>
      </c>
      <c r="F7574" s="113" t="s">
        <v>200</v>
      </c>
      <c r="G7574" s="113">
        <v>31.829586674498898</v>
      </c>
    </row>
    <row r="7575" spans="1:7" x14ac:dyDescent="0.25">
      <c r="A7575" s="108" t="str">
        <f t="shared" si="118"/>
        <v>EE_2017_NATIONAL TOTAL_NMVOC</v>
      </c>
      <c r="B7575" s="113" t="s">
        <v>146</v>
      </c>
      <c r="C7575" s="113">
        <v>2017</v>
      </c>
      <c r="D7575" s="113" t="s">
        <v>122</v>
      </c>
      <c r="E7575" s="113" t="s">
        <v>123</v>
      </c>
      <c r="F7575" s="113" t="s">
        <v>200</v>
      </c>
      <c r="G7575" s="113">
        <v>25.461620893783198</v>
      </c>
    </row>
    <row r="7576" spans="1:7" x14ac:dyDescent="0.25">
      <c r="A7576" s="108" t="str">
        <f t="shared" si="118"/>
        <v>EE_2017_NATIONAL TOTAL_SOx</v>
      </c>
      <c r="B7576" s="113" t="s">
        <v>146</v>
      </c>
      <c r="C7576" s="113">
        <v>2017</v>
      </c>
      <c r="D7576" s="113" t="s">
        <v>122</v>
      </c>
      <c r="E7576" s="113" t="s">
        <v>201</v>
      </c>
      <c r="F7576" s="113" t="s">
        <v>200</v>
      </c>
      <c r="G7576" s="113">
        <v>38.849527219866097</v>
      </c>
    </row>
    <row r="7577" spans="1:7" x14ac:dyDescent="0.25">
      <c r="A7577" s="108" t="str">
        <f t="shared" si="118"/>
        <v>EE_2017_NATIONAL TOTAL_NH3</v>
      </c>
      <c r="B7577" s="113" t="s">
        <v>146</v>
      </c>
      <c r="C7577" s="113">
        <v>2017</v>
      </c>
      <c r="D7577" s="113" t="s">
        <v>122</v>
      </c>
      <c r="E7577" s="113" t="s">
        <v>124</v>
      </c>
      <c r="F7577" s="113" t="s">
        <v>200</v>
      </c>
      <c r="G7577" s="113">
        <v>10.9871020653254</v>
      </c>
    </row>
    <row r="7578" spans="1:7" x14ac:dyDescent="0.25">
      <c r="A7578" s="108" t="str">
        <f t="shared" si="118"/>
        <v>EE_2017_NATIONAL TOTAL_PM2.5</v>
      </c>
      <c r="B7578" s="113" t="s">
        <v>146</v>
      </c>
      <c r="C7578" s="113">
        <v>2017</v>
      </c>
      <c r="D7578" s="113" t="s">
        <v>122</v>
      </c>
      <c r="E7578" s="113" t="s">
        <v>203</v>
      </c>
      <c r="F7578" s="113" t="s">
        <v>200</v>
      </c>
      <c r="G7578" s="113">
        <v>6.5660848343444496</v>
      </c>
    </row>
    <row r="7579" spans="1:7" x14ac:dyDescent="0.25">
      <c r="A7579" s="108" t="str">
        <f t="shared" si="118"/>
        <v>EE_2017_NATIONAL TOTAL_Pb</v>
      </c>
      <c r="B7579" s="113" t="s">
        <v>146</v>
      </c>
      <c r="C7579" s="113">
        <v>2017</v>
      </c>
      <c r="D7579" s="113" t="s">
        <v>122</v>
      </c>
      <c r="E7579" s="113" t="s">
        <v>125</v>
      </c>
      <c r="F7579" s="113" t="s">
        <v>200</v>
      </c>
      <c r="G7579" s="113">
        <v>5.4324277802447396E-3</v>
      </c>
    </row>
    <row r="7580" spans="1:7" x14ac:dyDescent="0.25">
      <c r="A7580" s="108" t="str">
        <f t="shared" si="118"/>
        <v>EE_2017_NATIONAL TOTAL_Cd</v>
      </c>
      <c r="B7580" s="113" t="s">
        <v>146</v>
      </c>
      <c r="C7580" s="113">
        <v>2017</v>
      </c>
      <c r="D7580" s="113" t="s">
        <v>122</v>
      </c>
      <c r="E7580" s="113" t="s">
        <v>126</v>
      </c>
      <c r="F7580" s="113" t="s">
        <v>200</v>
      </c>
      <c r="G7580" s="113">
        <v>5.6741514798018403E-4</v>
      </c>
    </row>
    <row r="7581" spans="1:7" x14ac:dyDescent="0.25">
      <c r="A7581" s="108" t="str">
        <f t="shared" si="118"/>
        <v>EE_2017_NATIONAL TOTAL_Hg</v>
      </c>
      <c r="B7581" s="113" t="s">
        <v>146</v>
      </c>
      <c r="C7581" s="113">
        <v>2017</v>
      </c>
      <c r="D7581" s="113" t="s">
        <v>122</v>
      </c>
      <c r="E7581" s="113" t="s">
        <v>127</v>
      </c>
      <c r="F7581" s="113" t="s">
        <v>200</v>
      </c>
      <c r="G7581" s="113">
        <v>2.1591124707342799E-4</v>
      </c>
    </row>
    <row r="7582" spans="1:7" x14ac:dyDescent="0.25">
      <c r="A7582" s="108" t="str">
        <f t="shared" si="118"/>
        <v>EE_2017_NATIONAL TOTAL_DIOX</v>
      </c>
      <c r="B7582" s="113" t="s">
        <v>146</v>
      </c>
      <c r="C7582" s="113">
        <v>2017</v>
      </c>
      <c r="D7582" s="113" t="s">
        <v>122</v>
      </c>
      <c r="E7582" s="113" t="s">
        <v>128</v>
      </c>
      <c r="F7582" s="113" t="s">
        <v>200</v>
      </c>
      <c r="G7582" s="150">
        <v>4.5307642440000002E-9</v>
      </c>
    </row>
    <row r="7583" spans="1:7" x14ac:dyDescent="0.25">
      <c r="A7583" s="108" t="str">
        <f t="shared" si="118"/>
        <v>EE_2017_NATIONAL TOTAL_PAH</v>
      </c>
      <c r="B7583" s="113" t="s">
        <v>146</v>
      </c>
      <c r="C7583" s="113">
        <v>2017</v>
      </c>
      <c r="D7583" s="113" t="s">
        <v>122</v>
      </c>
      <c r="E7583" s="113" t="s">
        <v>129</v>
      </c>
      <c r="F7583" s="113" t="s">
        <v>200</v>
      </c>
      <c r="G7583" s="113">
        <v>4.2948128937112997E-3</v>
      </c>
    </row>
    <row r="7584" spans="1:7" x14ac:dyDescent="0.25">
      <c r="A7584" s="108" t="str">
        <f t="shared" si="118"/>
        <v>EE_2017_NATIONAL TOTAL_HCB</v>
      </c>
      <c r="B7584" s="113" t="s">
        <v>146</v>
      </c>
      <c r="C7584" s="113">
        <v>2017</v>
      </c>
      <c r="D7584" s="113" t="s">
        <v>122</v>
      </c>
      <c r="E7584" s="113" t="s">
        <v>130</v>
      </c>
      <c r="F7584" s="113" t="s">
        <v>200</v>
      </c>
      <c r="G7584" s="150">
        <v>4.8354026040000002E-7</v>
      </c>
    </row>
    <row r="7585" spans="1:7" x14ac:dyDescent="0.25">
      <c r="A7585" s="108" t="str">
        <f t="shared" si="118"/>
        <v>EE_2017_NATIONAL TOTAL_PCB</v>
      </c>
      <c r="B7585" s="113" t="s">
        <v>146</v>
      </c>
      <c r="C7585" s="113">
        <v>2017</v>
      </c>
      <c r="D7585" s="113" t="s">
        <v>122</v>
      </c>
      <c r="E7585" s="113" t="s">
        <v>259</v>
      </c>
      <c r="F7585" s="113" t="s">
        <v>200</v>
      </c>
      <c r="G7585" s="150">
        <v>1.0071326303000001E-6</v>
      </c>
    </row>
    <row r="7586" spans="1:7" x14ac:dyDescent="0.25">
      <c r="A7586" s="108" t="str">
        <f t="shared" si="118"/>
        <v>EE_2017_1A3(FS)_NOx</v>
      </c>
      <c r="B7586" s="113" t="s">
        <v>146</v>
      </c>
      <c r="C7586" s="113">
        <v>2017</v>
      </c>
      <c r="D7586" s="113" t="s">
        <v>132</v>
      </c>
      <c r="E7586" s="113" t="s">
        <v>199</v>
      </c>
      <c r="F7586" s="113" t="s">
        <v>200</v>
      </c>
      <c r="G7586" s="113">
        <v>7.5151496744989501</v>
      </c>
    </row>
    <row r="7587" spans="1:7" x14ac:dyDescent="0.25">
      <c r="A7587" s="108" t="str">
        <f t="shared" si="118"/>
        <v>EE_2017_1A3(FS)_NMVOC</v>
      </c>
      <c r="B7587" s="113" t="s">
        <v>146</v>
      </c>
      <c r="C7587" s="113">
        <v>2017</v>
      </c>
      <c r="D7587" s="113" t="s">
        <v>132</v>
      </c>
      <c r="E7587" s="113" t="s">
        <v>123</v>
      </c>
      <c r="F7587" s="113" t="s">
        <v>200</v>
      </c>
      <c r="G7587" s="113">
        <v>1.3582456937832399</v>
      </c>
    </row>
    <row r="7588" spans="1:7" x14ac:dyDescent="0.25">
      <c r="A7588" s="108" t="str">
        <f t="shared" si="118"/>
        <v>EE_2017_1A3(FS)_SOx</v>
      </c>
      <c r="B7588" s="113" t="s">
        <v>146</v>
      </c>
      <c r="C7588" s="113">
        <v>2017</v>
      </c>
      <c r="D7588" s="113" t="s">
        <v>132</v>
      </c>
      <c r="E7588" s="113" t="s">
        <v>201</v>
      </c>
      <c r="F7588" s="113" t="s">
        <v>200</v>
      </c>
      <c r="G7588" s="113">
        <v>9.2292198660966808E-3</v>
      </c>
    </row>
    <row r="7589" spans="1:7" x14ac:dyDescent="0.25">
      <c r="A7589" s="108" t="str">
        <f t="shared" si="118"/>
        <v>EE_2017_1A3(FS)_NH3</v>
      </c>
      <c r="B7589" s="113" t="s">
        <v>146</v>
      </c>
      <c r="C7589" s="113">
        <v>2017</v>
      </c>
      <c r="D7589" s="113" t="s">
        <v>132</v>
      </c>
      <c r="E7589" s="113" t="s">
        <v>124</v>
      </c>
      <c r="F7589" s="113" t="s">
        <v>200</v>
      </c>
      <c r="G7589" s="113">
        <v>0.14476506532539399</v>
      </c>
    </row>
    <row r="7590" spans="1:7" x14ac:dyDescent="0.25">
      <c r="A7590" s="108" t="str">
        <f t="shared" si="118"/>
        <v>EE_2017_1A3(FS)_PM2.5</v>
      </c>
      <c r="B7590" s="113" t="s">
        <v>146</v>
      </c>
      <c r="C7590" s="113">
        <v>2017</v>
      </c>
      <c r="D7590" s="113" t="s">
        <v>132</v>
      </c>
      <c r="E7590" s="113" t="s">
        <v>203</v>
      </c>
      <c r="F7590" s="113" t="s">
        <v>200</v>
      </c>
      <c r="G7590" s="113">
        <v>0.93257543434444501</v>
      </c>
    </row>
    <row r="7591" spans="1:7" x14ac:dyDescent="0.25">
      <c r="A7591" s="108" t="str">
        <f t="shared" si="118"/>
        <v>EE_2017_3D_NOx</v>
      </c>
      <c r="B7591" s="113" t="s">
        <v>146</v>
      </c>
      <c r="C7591" s="113">
        <v>2017</v>
      </c>
      <c r="D7591" s="113" t="s">
        <v>206</v>
      </c>
      <c r="E7591" s="113" t="s">
        <v>199</v>
      </c>
      <c r="F7591" s="113" t="s">
        <v>200</v>
      </c>
      <c r="G7591" s="113">
        <v>2.3762210000000001</v>
      </c>
    </row>
    <row r="7592" spans="1:7" x14ac:dyDescent="0.25">
      <c r="A7592" s="108" t="str">
        <f t="shared" si="118"/>
        <v>EE_2018_NATIONAL TOTAL_NOx</v>
      </c>
      <c r="B7592" s="113" t="s">
        <v>146</v>
      </c>
      <c r="C7592" s="113">
        <v>2018</v>
      </c>
      <c r="D7592" s="113" t="s">
        <v>122</v>
      </c>
      <c r="E7592" s="113" t="s">
        <v>199</v>
      </c>
      <c r="F7592" s="113" t="s">
        <v>200</v>
      </c>
      <c r="G7592" s="113">
        <v>30.7130947913491</v>
      </c>
    </row>
    <row r="7593" spans="1:7" x14ac:dyDescent="0.25">
      <c r="A7593" s="108" t="str">
        <f t="shared" si="118"/>
        <v>EE_2018_NATIONAL TOTAL_NMVOC</v>
      </c>
      <c r="B7593" s="113" t="s">
        <v>146</v>
      </c>
      <c r="C7593" s="113">
        <v>2018</v>
      </c>
      <c r="D7593" s="113" t="s">
        <v>122</v>
      </c>
      <c r="E7593" s="113" t="s">
        <v>123</v>
      </c>
      <c r="F7593" s="113" t="s">
        <v>200</v>
      </c>
      <c r="G7593" s="113">
        <v>24.962703584306698</v>
      </c>
    </row>
    <row r="7594" spans="1:7" x14ac:dyDescent="0.25">
      <c r="A7594" s="108" t="str">
        <f t="shared" si="118"/>
        <v>EE_2018_NATIONAL TOTAL_SOx</v>
      </c>
      <c r="B7594" s="113" t="s">
        <v>146</v>
      </c>
      <c r="C7594" s="113">
        <v>2018</v>
      </c>
      <c r="D7594" s="113" t="s">
        <v>122</v>
      </c>
      <c r="E7594" s="113" t="s">
        <v>201</v>
      </c>
      <c r="F7594" s="113" t="s">
        <v>200</v>
      </c>
      <c r="G7594" s="113">
        <v>30.814444151841499</v>
      </c>
    </row>
    <row r="7595" spans="1:7" x14ac:dyDescent="0.25">
      <c r="A7595" s="108" t="str">
        <f t="shared" si="118"/>
        <v>EE_2018_NATIONAL TOTAL_NH3</v>
      </c>
      <c r="B7595" s="113" t="s">
        <v>146</v>
      </c>
      <c r="C7595" s="113">
        <v>2018</v>
      </c>
      <c r="D7595" s="113" t="s">
        <v>122</v>
      </c>
      <c r="E7595" s="113" t="s">
        <v>124</v>
      </c>
      <c r="F7595" s="113" t="s">
        <v>200</v>
      </c>
      <c r="G7595" s="113">
        <v>10.7540857204432</v>
      </c>
    </row>
    <row r="7596" spans="1:7" x14ac:dyDescent="0.25">
      <c r="A7596" s="108" t="str">
        <f t="shared" si="118"/>
        <v>EE_2018_NATIONAL TOTAL_PM2.5</v>
      </c>
      <c r="B7596" s="113" t="s">
        <v>146</v>
      </c>
      <c r="C7596" s="113">
        <v>2018</v>
      </c>
      <c r="D7596" s="113" t="s">
        <v>122</v>
      </c>
      <c r="E7596" s="113" t="s">
        <v>203</v>
      </c>
      <c r="F7596" s="113" t="s">
        <v>200</v>
      </c>
      <c r="G7596" s="113">
        <v>6.1870716694135997</v>
      </c>
    </row>
    <row r="7597" spans="1:7" x14ac:dyDescent="0.25">
      <c r="A7597" s="108" t="str">
        <f t="shared" si="118"/>
        <v>EE_2018_NATIONAL TOTAL_Pb</v>
      </c>
      <c r="B7597" s="113" t="s">
        <v>146</v>
      </c>
      <c r="C7597" s="113">
        <v>2018</v>
      </c>
      <c r="D7597" s="113" t="s">
        <v>122</v>
      </c>
      <c r="E7597" s="113" t="s">
        <v>125</v>
      </c>
      <c r="F7597" s="113" t="s">
        <v>200</v>
      </c>
      <c r="G7597" s="113">
        <v>5.2906456037069699E-3</v>
      </c>
    </row>
    <row r="7598" spans="1:7" x14ac:dyDescent="0.25">
      <c r="A7598" s="108" t="str">
        <f t="shared" si="118"/>
        <v>EE_2018_NATIONAL TOTAL_Cd</v>
      </c>
      <c r="B7598" s="113" t="s">
        <v>146</v>
      </c>
      <c r="C7598" s="113">
        <v>2018</v>
      </c>
      <c r="D7598" s="113" t="s">
        <v>122</v>
      </c>
      <c r="E7598" s="113" t="s">
        <v>126</v>
      </c>
      <c r="F7598" s="113" t="s">
        <v>200</v>
      </c>
      <c r="G7598" s="113">
        <v>5.5534418873809399E-4</v>
      </c>
    </row>
    <row r="7599" spans="1:7" x14ac:dyDescent="0.25">
      <c r="A7599" s="108" t="str">
        <f t="shared" si="118"/>
        <v>EE_2018_NATIONAL TOTAL_Hg</v>
      </c>
      <c r="B7599" s="113" t="s">
        <v>146</v>
      </c>
      <c r="C7599" s="113">
        <v>2018</v>
      </c>
      <c r="D7599" s="113" t="s">
        <v>122</v>
      </c>
      <c r="E7599" s="113" t="s">
        <v>127</v>
      </c>
      <c r="F7599" s="113" t="s">
        <v>200</v>
      </c>
      <c r="G7599" s="113">
        <v>2.1738103492633401E-4</v>
      </c>
    </row>
    <row r="7600" spans="1:7" x14ac:dyDescent="0.25">
      <c r="A7600" s="108" t="str">
        <f t="shared" si="118"/>
        <v>EE_2018_NATIONAL TOTAL_DIOX</v>
      </c>
      <c r="B7600" s="113" t="s">
        <v>146</v>
      </c>
      <c r="C7600" s="113">
        <v>2018</v>
      </c>
      <c r="D7600" s="113" t="s">
        <v>122</v>
      </c>
      <c r="E7600" s="113" t="s">
        <v>128</v>
      </c>
      <c r="F7600" s="113" t="s">
        <v>200</v>
      </c>
      <c r="G7600" s="150">
        <v>4.6166970660000002E-9</v>
      </c>
    </row>
    <row r="7601" spans="1:7" x14ac:dyDescent="0.25">
      <c r="A7601" s="108" t="str">
        <f t="shared" si="118"/>
        <v>EE_2018_NATIONAL TOTAL_PAH</v>
      </c>
      <c r="B7601" s="113" t="s">
        <v>146</v>
      </c>
      <c r="C7601" s="113">
        <v>2018</v>
      </c>
      <c r="D7601" s="113" t="s">
        <v>122</v>
      </c>
      <c r="E7601" s="113" t="s">
        <v>129</v>
      </c>
      <c r="F7601" s="113" t="s">
        <v>200</v>
      </c>
      <c r="G7601" s="113">
        <v>4.2204162091391004E-3</v>
      </c>
    </row>
    <row r="7602" spans="1:7" x14ac:dyDescent="0.25">
      <c r="A7602" s="108" t="str">
        <f t="shared" si="118"/>
        <v>EE_2018_NATIONAL TOTAL_HCB</v>
      </c>
      <c r="B7602" s="113" t="s">
        <v>146</v>
      </c>
      <c r="C7602" s="113">
        <v>2018</v>
      </c>
      <c r="D7602" s="113" t="s">
        <v>122</v>
      </c>
      <c r="E7602" s="113" t="s">
        <v>130</v>
      </c>
      <c r="F7602" s="113" t="s">
        <v>200</v>
      </c>
      <c r="G7602" s="150">
        <v>4.9777146129999995E-7</v>
      </c>
    </row>
    <row r="7603" spans="1:7" x14ac:dyDescent="0.25">
      <c r="A7603" s="108" t="str">
        <f t="shared" si="118"/>
        <v>EE_2018_NATIONAL TOTAL_PCB</v>
      </c>
      <c r="B7603" s="113" t="s">
        <v>146</v>
      </c>
      <c r="C7603" s="113">
        <v>2018</v>
      </c>
      <c r="D7603" s="113" t="s">
        <v>122</v>
      </c>
      <c r="E7603" s="113" t="s">
        <v>259</v>
      </c>
      <c r="F7603" s="113" t="s">
        <v>200</v>
      </c>
      <c r="G7603" s="150">
        <v>8.9815194209999995E-7</v>
      </c>
    </row>
    <row r="7604" spans="1:7" x14ac:dyDescent="0.25">
      <c r="A7604" s="108" t="str">
        <f t="shared" si="118"/>
        <v>EE_2018_1A3(FS)_NOx</v>
      </c>
      <c r="B7604" s="113" t="s">
        <v>146</v>
      </c>
      <c r="C7604" s="113">
        <v>2018</v>
      </c>
      <c r="D7604" s="113" t="s">
        <v>132</v>
      </c>
      <c r="E7604" s="113" t="s">
        <v>199</v>
      </c>
      <c r="F7604" s="113" t="s">
        <v>200</v>
      </c>
      <c r="G7604" s="113">
        <v>7.2130047913491202</v>
      </c>
    </row>
    <row r="7605" spans="1:7" x14ac:dyDescent="0.25">
      <c r="A7605" s="108" t="str">
        <f t="shared" si="118"/>
        <v>EE_2018_1A3(FS)_NMVOC</v>
      </c>
      <c r="B7605" s="113" t="s">
        <v>146</v>
      </c>
      <c r="C7605" s="113">
        <v>2018</v>
      </c>
      <c r="D7605" s="113" t="s">
        <v>132</v>
      </c>
      <c r="E7605" s="113" t="s">
        <v>123</v>
      </c>
      <c r="F7605" s="113" t="s">
        <v>200</v>
      </c>
      <c r="G7605" s="113">
        <v>1.2652241843066501</v>
      </c>
    </row>
    <row r="7606" spans="1:7" x14ac:dyDescent="0.25">
      <c r="A7606" s="108" t="str">
        <f t="shared" si="118"/>
        <v>EE_2018_1A3(FS)_SOx</v>
      </c>
      <c r="B7606" s="113" t="s">
        <v>146</v>
      </c>
      <c r="C7606" s="113">
        <v>2018</v>
      </c>
      <c r="D7606" s="113" t="s">
        <v>132</v>
      </c>
      <c r="E7606" s="113" t="s">
        <v>201</v>
      </c>
      <c r="F7606" s="113" t="s">
        <v>200</v>
      </c>
      <c r="G7606" s="113">
        <v>9.8611518415312304E-3</v>
      </c>
    </row>
    <row r="7607" spans="1:7" x14ac:dyDescent="0.25">
      <c r="A7607" s="108" t="str">
        <f t="shared" si="118"/>
        <v>EE_2018_1A3(FS)_NH3</v>
      </c>
      <c r="B7607" s="113" t="s">
        <v>146</v>
      </c>
      <c r="C7607" s="113">
        <v>2018</v>
      </c>
      <c r="D7607" s="113" t="s">
        <v>132</v>
      </c>
      <c r="E7607" s="113" t="s">
        <v>124</v>
      </c>
      <c r="F7607" s="113" t="s">
        <v>200</v>
      </c>
      <c r="G7607" s="113">
        <v>0.13937572044322899</v>
      </c>
    </row>
    <row r="7608" spans="1:7" x14ac:dyDescent="0.25">
      <c r="A7608" s="108" t="str">
        <f t="shared" si="118"/>
        <v>EE_2018_1A3(FS)_PM2.5</v>
      </c>
      <c r="B7608" s="113" t="s">
        <v>146</v>
      </c>
      <c r="C7608" s="113">
        <v>2018</v>
      </c>
      <c r="D7608" s="113" t="s">
        <v>132</v>
      </c>
      <c r="E7608" s="113" t="s">
        <v>203</v>
      </c>
      <c r="F7608" s="113" t="s">
        <v>200</v>
      </c>
      <c r="G7608" s="113">
        <v>0.95817786941359595</v>
      </c>
    </row>
    <row r="7609" spans="1:7" x14ac:dyDescent="0.25">
      <c r="A7609" s="108" t="str">
        <f t="shared" si="118"/>
        <v>EE_2018_3D_NOx</v>
      </c>
      <c r="B7609" s="113" t="s">
        <v>146</v>
      </c>
      <c r="C7609" s="113">
        <v>2018</v>
      </c>
      <c r="D7609" s="113" t="s">
        <v>206</v>
      </c>
      <c r="E7609" s="113" t="s">
        <v>199</v>
      </c>
      <c r="F7609" s="113" t="s">
        <v>200</v>
      </c>
      <c r="G7609" s="113">
        <v>2.4346079999999999</v>
      </c>
    </row>
    <row r="7610" spans="1:7" x14ac:dyDescent="0.25">
      <c r="A7610" s="108" t="str">
        <f t="shared" si="118"/>
        <v>EE_2019_NATIONAL TOTAL_NOx</v>
      </c>
      <c r="B7610" s="113" t="s">
        <v>146</v>
      </c>
      <c r="C7610" s="113">
        <v>2019</v>
      </c>
      <c r="D7610" s="113" t="s">
        <v>122</v>
      </c>
      <c r="E7610" s="113" t="s">
        <v>199</v>
      </c>
      <c r="F7610" s="113" t="s">
        <v>200</v>
      </c>
      <c r="G7610" s="113">
        <v>25.618919867334899</v>
      </c>
    </row>
    <row r="7611" spans="1:7" x14ac:dyDescent="0.25">
      <c r="A7611" s="108" t="str">
        <f t="shared" si="118"/>
        <v>EE_2019_NATIONAL TOTAL_NMVOC</v>
      </c>
      <c r="B7611" s="113" t="s">
        <v>146</v>
      </c>
      <c r="C7611" s="113">
        <v>2019</v>
      </c>
      <c r="D7611" s="113" t="s">
        <v>122</v>
      </c>
      <c r="E7611" s="113" t="s">
        <v>123</v>
      </c>
      <c r="F7611" s="113" t="s">
        <v>200</v>
      </c>
      <c r="G7611" s="113">
        <v>24.625096256167801</v>
      </c>
    </row>
    <row r="7612" spans="1:7" x14ac:dyDescent="0.25">
      <c r="A7612" s="108" t="str">
        <f t="shared" si="118"/>
        <v>EE_2019_NATIONAL TOTAL_SOx</v>
      </c>
      <c r="B7612" s="113" t="s">
        <v>146</v>
      </c>
      <c r="C7612" s="113">
        <v>2019</v>
      </c>
      <c r="D7612" s="113" t="s">
        <v>122</v>
      </c>
      <c r="E7612" s="113" t="s">
        <v>201</v>
      </c>
      <c r="F7612" s="113" t="s">
        <v>200</v>
      </c>
      <c r="G7612" s="113">
        <v>18.801053350325201</v>
      </c>
    </row>
    <row r="7613" spans="1:7" x14ac:dyDescent="0.25">
      <c r="A7613" s="108" t="str">
        <f t="shared" si="118"/>
        <v>EE_2019_NATIONAL TOTAL_NH3</v>
      </c>
      <c r="B7613" s="113" t="s">
        <v>146</v>
      </c>
      <c r="C7613" s="113">
        <v>2019</v>
      </c>
      <c r="D7613" s="113" t="s">
        <v>122</v>
      </c>
      <c r="E7613" s="113" t="s">
        <v>124</v>
      </c>
      <c r="F7613" s="113" t="s">
        <v>200</v>
      </c>
      <c r="G7613" s="113">
        <v>10.659363872438</v>
      </c>
    </row>
    <row r="7614" spans="1:7" x14ac:dyDescent="0.25">
      <c r="A7614" s="108" t="str">
        <f t="shared" si="118"/>
        <v>EE_2019_NATIONAL TOTAL_PM2.5</v>
      </c>
      <c r="B7614" s="113" t="s">
        <v>146</v>
      </c>
      <c r="C7614" s="113">
        <v>2019</v>
      </c>
      <c r="D7614" s="113" t="s">
        <v>122</v>
      </c>
      <c r="E7614" s="113" t="s">
        <v>203</v>
      </c>
      <c r="F7614" s="113" t="s">
        <v>200</v>
      </c>
      <c r="G7614" s="113">
        <v>5.1501621667183004</v>
      </c>
    </row>
    <row r="7615" spans="1:7" x14ac:dyDescent="0.25">
      <c r="A7615" s="108" t="str">
        <f t="shared" si="118"/>
        <v>EE_2019_NATIONAL TOTAL_Pb</v>
      </c>
      <c r="B7615" s="113" t="s">
        <v>146</v>
      </c>
      <c r="C7615" s="113">
        <v>2019</v>
      </c>
      <c r="D7615" s="113" t="s">
        <v>122</v>
      </c>
      <c r="E7615" s="113" t="s">
        <v>125</v>
      </c>
      <c r="F7615" s="113" t="s">
        <v>200</v>
      </c>
      <c r="G7615" s="113">
        <v>4.6125565995479298E-3</v>
      </c>
    </row>
    <row r="7616" spans="1:7" x14ac:dyDescent="0.25">
      <c r="A7616" s="108" t="str">
        <f t="shared" si="118"/>
        <v>EE_2019_NATIONAL TOTAL_Cd</v>
      </c>
      <c r="B7616" s="113" t="s">
        <v>146</v>
      </c>
      <c r="C7616" s="113">
        <v>2019</v>
      </c>
      <c r="D7616" s="113" t="s">
        <v>122</v>
      </c>
      <c r="E7616" s="113" t="s">
        <v>126</v>
      </c>
      <c r="F7616" s="113" t="s">
        <v>200</v>
      </c>
      <c r="G7616" s="113">
        <v>4.8924071657638704E-4</v>
      </c>
    </row>
    <row r="7617" spans="1:7" x14ac:dyDescent="0.25">
      <c r="A7617" s="108" t="str">
        <f t="shared" si="118"/>
        <v>EE_2019_NATIONAL TOTAL_Hg</v>
      </c>
      <c r="B7617" s="113" t="s">
        <v>146</v>
      </c>
      <c r="C7617" s="113">
        <v>2019</v>
      </c>
      <c r="D7617" s="113" t="s">
        <v>122</v>
      </c>
      <c r="E7617" s="113" t="s">
        <v>127</v>
      </c>
      <c r="F7617" s="113" t="s">
        <v>200</v>
      </c>
      <c r="G7617" s="113">
        <v>1.8806713359890799E-4</v>
      </c>
    </row>
    <row r="7618" spans="1:7" x14ac:dyDescent="0.25">
      <c r="A7618" s="108" t="str">
        <f t="shared" ref="A7618:A7681" si="119">CONCATENATE(B7618,"_",C7618,"_",D7618,"_",E7618)</f>
        <v>EE_2019_NATIONAL TOTAL_DIOX</v>
      </c>
      <c r="B7618" s="113" t="s">
        <v>146</v>
      </c>
      <c r="C7618" s="113">
        <v>2019</v>
      </c>
      <c r="D7618" s="113" t="s">
        <v>122</v>
      </c>
      <c r="E7618" s="113" t="s">
        <v>128</v>
      </c>
      <c r="F7618" s="113" t="s">
        <v>200</v>
      </c>
      <c r="G7618" s="150">
        <v>4.4423344170000001E-9</v>
      </c>
    </row>
    <row r="7619" spans="1:7" x14ac:dyDescent="0.25">
      <c r="A7619" s="108" t="str">
        <f t="shared" si="119"/>
        <v>EE_2019_NATIONAL TOTAL_PAH</v>
      </c>
      <c r="B7619" s="113" t="s">
        <v>146</v>
      </c>
      <c r="C7619" s="113">
        <v>2019</v>
      </c>
      <c r="D7619" s="113" t="s">
        <v>122</v>
      </c>
      <c r="E7619" s="113" t="s">
        <v>129</v>
      </c>
      <c r="F7619" s="113" t="s">
        <v>200</v>
      </c>
      <c r="G7619" s="113">
        <v>3.9481630903959999E-3</v>
      </c>
    </row>
    <row r="7620" spans="1:7" x14ac:dyDescent="0.25">
      <c r="A7620" s="108" t="str">
        <f t="shared" si="119"/>
        <v>EE_2019_NATIONAL TOTAL_HCB</v>
      </c>
      <c r="B7620" s="113" t="s">
        <v>146</v>
      </c>
      <c r="C7620" s="113">
        <v>2019</v>
      </c>
      <c r="D7620" s="113" t="s">
        <v>122</v>
      </c>
      <c r="E7620" s="113" t="s">
        <v>130</v>
      </c>
      <c r="F7620" s="113" t="s">
        <v>200</v>
      </c>
      <c r="G7620" s="150">
        <v>4.6275859649999999E-7</v>
      </c>
    </row>
    <row r="7621" spans="1:7" x14ac:dyDescent="0.25">
      <c r="A7621" s="108" t="str">
        <f t="shared" si="119"/>
        <v>EE_2019_NATIONAL TOTAL_PCB</v>
      </c>
      <c r="B7621" s="113" t="s">
        <v>146</v>
      </c>
      <c r="C7621" s="113">
        <v>2019</v>
      </c>
      <c r="D7621" s="113" t="s">
        <v>122</v>
      </c>
      <c r="E7621" s="113" t="s">
        <v>259</v>
      </c>
      <c r="F7621" s="113" t="s">
        <v>200</v>
      </c>
      <c r="G7621" s="150">
        <v>6.2514876400000003E-7</v>
      </c>
    </row>
    <row r="7622" spans="1:7" x14ac:dyDescent="0.25">
      <c r="A7622" s="108" t="str">
        <f t="shared" si="119"/>
        <v>EE_2019_1A3(FS)_NOx</v>
      </c>
      <c r="B7622" s="113" t="s">
        <v>146</v>
      </c>
      <c r="C7622" s="113">
        <v>2019</v>
      </c>
      <c r="D7622" s="113" t="s">
        <v>132</v>
      </c>
      <c r="E7622" s="113" t="s">
        <v>199</v>
      </c>
      <c r="F7622" s="113" t="s">
        <v>200</v>
      </c>
      <c r="G7622" s="113">
        <v>6.9131538673348896</v>
      </c>
    </row>
    <row r="7623" spans="1:7" x14ac:dyDescent="0.25">
      <c r="A7623" s="108" t="str">
        <f t="shared" si="119"/>
        <v>EE_2019_1A3(FS)_NMVOC</v>
      </c>
      <c r="B7623" s="113" t="s">
        <v>146</v>
      </c>
      <c r="C7623" s="113">
        <v>2019</v>
      </c>
      <c r="D7623" s="113" t="s">
        <v>132</v>
      </c>
      <c r="E7623" s="113" t="s">
        <v>123</v>
      </c>
      <c r="F7623" s="113" t="s">
        <v>200</v>
      </c>
      <c r="G7623" s="113">
        <v>1.2236002561678301</v>
      </c>
    </row>
    <row r="7624" spans="1:7" x14ac:dyDescent="0.25">
      <c r="A7624" s="108" t="str">
        <f t="shared" si="119"/>
        <v>EE_2019_1A3(FS)_SOx</v>
      </c>
      <c r="B7624" s="113" t="s">
        <v>146</v>
      </c>
      <c r="C7624" s="113">
        <v>2019</v>
      </c>
      <c r="D7624" s="113" t="s">
        <v>132</v>
      </c>
      <c r="E7624" s="113" t="s">
        <v>201</v>
      </c>
      <c r="F7624" s="113" t="s">
        <v>200</v>
      </c>
      <c r="G7624" s="113">
        <v>8.3333503251677606E-3</v>
      </c>
    </row>
    <row r="7625" spans="1:7" x14ac:dyDescent="0.25">
      <c r="A7625" s="108" t="str">
        <f t="shared" si="119"/>
        <v>EE_2019_1A3(FS)_NH3</v>
      </c>
      <c r="B7625" s="113" t="s">
        <v>146</v>
      </c>
      <c r="C7625" s="113">
        <v>2019</v>
      </c>
      <c r="D7625" s="113" t="s">
        <v>132</v>
      </c>
      <c r="E7625" s="113" t="s">
        <v>124</v>
      </c>
      <c r="F7625" s="113" t="s">
        <v>200</v>
      </c>
      <c r="G7625" s="113">
        <v>0.139473412438023</v>
      </c>
    </row>
    <row r="7626" spans="1:7" x14ac:dyDescent="0.25">
      <c r="A7626" s="108" t="str">
        <f t="shared" si="119"/>
        <v>EE_2019_1A3(FS)_PM2.5</v>
      </c>
      <c r="B7626" s="113" t="s">
        <v>146</v>
      </c>
      <c r="C7626" s="113">
        <v>2019</v>
      </c>
      <c r="D7626" s="113" t="s">
        <v>132</v>
      </c>
      <c r="E7626" s="113" t="s">
        <v>203</v>
      </c>
      <c r="F7626" s="113" t="s">
        <v>200</v>
      </c>
      <c r="G7626" s="113">
        <v>0.961543966718305</v>
      </c>
    </row>
    <row r="7627" spans="1:7" x14ac:dyDescent="0.25">
      <c r="A7627" s="108" t="str">
        <f t="shared" si="119"/>
        <v>EE_2019_3D_NOx</v>
      </c>
      <c r="B7627" s="113" t="s">
        <v>146</v>
      </c>
      <c r="C7627" s="113">
        <v>2019</v>
      </c>
      <c r="D7627" s="113" t="s">
        <v>206</v>
      </c>
      <c r="E7627" s="113" t="s">
        <v>199</v>
      </c>
      <c r="F7627" s="113" t="s">
        <v>200</v>
      </c>
      <c r="G7627" s="113">
        <v>2.5328330000000001</v>
      </c>
    </row>
    <row r="7628" spans="1:7" x14ac:dyDescent="0.25">
      <c r="A7628" s="108" t="str">
        <f t="shared" si="119"/>
        <v>EE_2020_NATIONAL TOTAL_NOx</v>
      </c>
      <c r="B7628" s="113" t="s">
        <v>146</v>
      </c>
      <c r="C7628" s="113">
        <v>2020</v>
      </c>
      <c r="D7628" s="113" t="s">
        <v>122</v>
      </c>
      <c r="E7628" s="113" t="s">
        <v>199</v>
      </c>
      <c r="F7628" s="113" t="s">
        <v>200</v>
      </c>
      <c r="G7628" s="113">
        <v>23.282996982521201</v>
      </c>
    </row>
    <row r="7629" spans="1:7" x14ac:dyDescent="0.25">
      <c r="A7629" s="108" t="str">
        <f t="shared" si="119"/>
        <v>EE_2020_NATIONAL TOTAL_NMVOC</v>
      </c>
      <c r="B7629" s="113" t="s">
        <v>146</v>
      </c>
      <c r="C7629" s="113">
        <v>2020</v>
      </c>
      <c r="D7629" s="113" t="s">
        <v>122</v>
      </c>
      <c r="E7629" s="113" t="s">
        <v>123</v>
      </c>
      <c r="F7629" s="113" t="s">
        <v>200</v>
      </c>
      <c r="G7629" s="113">
        <v>24.770719369017002</v>
      </c>
    </row>
    <row r="7630" spans="1:7" x14ac:dyDescent="0.25">
      <c r="A7630" s="108" t="str">
        <f t="shared" si="119"/>
        <v>EE_2020_NATIONAL TOTAL_SOx</v>
      </c>
      <c r="B7630" s="113" t="s">
        <v>146</v>
      </c>
      <c r="C7630" s="113">
        <v>2020</v>
      </c>
      <c r="D7630" s="113" t="s">
        <v>122</v>
      </c>
      <c r="E7630" s="113" t="s">
        <v>201</v>
      </c>
      <c r="F7630" s="113" t="s">
        <v>200</v>
      </c>
      <c r="G7630" s="113">
        <v>10.950165537922301</v>
      </c>
    </row>
    <row r="7631" spans="1:7" x14ac:dyDescent="0.25">
      <c r="A7631" s="108" t="str">
        <f t="shared" si="119"/>
        <v>EE_2020_NATIONAL TOTAL_NH3</v>
      </c>
      <c r="B7631" s="113" t="s">
        <v>146</v>
      </c>
      <c r="C7631" s="113">
        <v>2020</v>
      </c>
      <c r="D7631" s="113" t="s">
        <v>122</v>
      </c>
      <c r="E7631" s="113" t="s">
        <v>124</v>
      </c>
      <c r="F7631" s="113" t="s">
        <v>200</v>
      </c>
      <c r="G7631" s="113">
        <v>10.3877836344145</v>
      </c>
    </row>
    <row r="7632" spans="1:7" x14ac:dyDescent="0.25">
      <c r="A7632" s="108" t="str">
        <f t="shared" si="119"/>
        <v>EE_2020_NATIONAL TOTAL_PM2.5</v>
      </c>
      <c r="B7632" s="113" t="s">
        <v>146</v>
      </c>
      <c r="C7632" s="113">
        <v>2020</v>
      </c>
      <c r="D7632" s="113" t="s">
        <v>122</v>
      </c>
      <c r="E7632" s="113" t="s">
        <v>203</v>
      </c>
      <c r="F7632" s="113" t="s">
        <v>200</v>
      </c>
      <c r="G7632" s="113">
        <v>4.9269149526570297</v>
      </c>
    </row>
    <row r="7633" spans="1:7" x14ac:dyDescent="0.25">
      <c r="A7633" s="108" t="str">
        <f t="shared" si="119"/>
        <v>EE_2020_NATIONAL TOTAL_Pb</v>
      </c>
      <c r="B7633" s="113" t="s">
        <v>146</v>
      </c>
      <c r="C7633" s="113">
        <v>2020</v>
      </c>
      <c r="D7633" s="113" t="s">
        <v>122</v>
      </c>
      <c r="E7633" s="113" t="s">
        <v>125</v>
      </c>
      <c r="F7633" s="113" t="s">
        <v>200</v>
      </c>
      <c r="G7633" s="113">
        <v>3.92553632929926E-3</v>
      </c>
    </row>
    <row r="7634" spans="1:7" x14ac:dyDescent="0.25">
      <c r="A7634" s="108" t="str">
        <f t="shared" si="119"/>
        <v>EE_2020_NATIONAL TOTAL_Cd</v>
      </c>
      <c r="B7634" s="113" t="s">
        <v>146</v>
      </c>
      <c r="C7634" s="113">
        <v>2020</v>
      </c>
      <c r="D7634" s="113" t="s">
        <v>122</v>
      </c>
      <c r="E7634" s="113" t="s">
        <v>126</v>
      </c>
      <c r="F7634" s="113" t="s">
        <v>200</v>
      </c>
      <c r="G7634" s="113">
        <v>4.7410326127490798E-4</v>
      </c>
    </row>
    <row r="7635" spans="1:7" x14ac:dyDescent="0.25">
      <c r="A7635" s="108" t="str">
        <f t="shared" si="119"/>
        <v>EE_2020_NATIONAL TOTAL_Hg</v>
      </c>
      <c r="B7635" s="113" t="s">
        <v>146</v>
      </c>
      <c r="C7635" s="113">
        <v>2020</v>
      </c>
      <c r="D7635" s="113" t="s">
        <v>122</v>
      </c>
      <c r="E7635" s="113" t="s">
        <v>127</v>
      </c>
      <c r="F7635" s="113" t="s">
        <v>200</v>
      </c>
      <c r="G7635" s="113">
        <v>1.9887424858349299E-4</v>
      </c>
    </row>
    <row r="7636" spans="1:7" x14ac:dyDescent="0.25">
      <c r="A7636" s="108" t="str">
        <f t="shared" si="119"/>
        <v>EE_2020_NATIONAL TOTAL_DIOX</v>
      </c>
      <c r="B7636" s="113" t="s">
        <v>146</v>
      </c>
      <c r="C7636" s="113">
        <v>2020</v>
      </c>
      <c r="D7636" s="113" t="s">
        <v>122</v>
      </c>
      <c r="E7636" s="113" t="s">
        <v>128</v>
      </c>
      <c r="F7636" s="113" t="s">
        <v>200</v>
      </c>
      <c r="G7636" s="150">
        <v>4.4199905579999999E-9</v>
      </c>
    </row>
    <row r="7637" spans="1:7" x14ac:dyDescent="0.25">
      <c r="A7637" s="108" t="str">
        <f t="shared" si="119"/>
        <v>EE_2020_NATIONAL TOTAL_PAH</v>
      </c>
      <c r="B7637" s="113" t="s">
        <v>146</v>
      </c>
      <c r="C7637" s="113">
        <v>2020</v>
      </c>
      <c r="D7637" s="113" t="s">
        <v>122</v>
      </c>
      <c r="E7637" s="113" t="s">
        <v>129</v>
      </c>
      <c r="F7637" s="113" t="s">
        <v>200</v>
      </c>
      <c r="G7637" s="113">
        <v>4.0435926490075E-3</v>
      </c>
    </row>
    <row r="7638" spans="1:7" x14ac:dyDescent="0.25">
      <c r="A7638" s="108" t="str">
        <f t="shared" si="119"/>
        <v>EE_2020_NATIONAL TOTAL_HCB</v>
      </c>
      <c r="B7638" s="113" t="s">
        <v>146</v>
      </c>
      <c r="C7638" s="113">
        <v>2020</v>
      </c>
      <c r="D7638" s="113" t="s">
        <v>122</v>
      </c>
      <c r="E7638" s="113" t="s">
        <v>130</v>
      </c>
      <c r="F7638" s="113" t="s">
        <v>200</v>
      </c>
      <c r="G7638" s="150">
        <v>5.024196998E-7</v>
      </c>
    </row>
    <row r="7639" spans="1:7" x14ac:dyDescent="0.25">
      <c r="A7639" s="108" t="str">
        <f t="shared" si="119"/>
        <v>EE_2020_NATIONAL TOTAL_PCB</v>
      </c>
      <c r="B7639" s="113" t="s">
        <v>146</v>
      </c>
      <c r="C7639" s="113">
        <v>2020</v>
      </c>
      <c r="D7639" s="113" t="s">
        <v>122</v>
      </c>
      <c r="E7639" s="113" t="s">
        <v>259</v>
      </c>
      <c r="F7639" s="113" t="s">
        <v>200</v>
      </c>
      <c r="G7639" s="150">
        <v>5.6188741149999999E-7</v>
      </c>
    </row>
    <row r="7640" spans="1:7" x14ac:dyDescent="0.25">
      <c r="A7640" s="108" t="str">
        <f t="shared" si="119"/>
        <v>EE_2020_1A3(FS)_NOx</v>
      </c>
      <c r="B7640" s="113" t="s">
        <v>146</v>
      </c>
      <c r="C7640" s="113">
        <v>2020</v>
      </c>
      <c r="D7640" s="113" t="s">
        <v>132</v>
      </c>
      <c r="E7640" s="113" t="s">
        <v>199</v>
      </c>
      <c r="F7640" s="113" t="s">
        <v>200</v>
      </c>
      <c r="G7640" s="113">
        <v>6.42357798252121</v>
      </c>
    </row>
    <row r="7641" spans="1:7" x14ac:dyDescent="0.25">
      <c r="A7641" s="108" t="str">
        <f t="shared" si="119"/>
        <v>EE_2020_1A3(FS)_NMVOC</v>
      </c>
      <c r="B7641" s="113" t="s">
        <v>146</v>
      </c>
      <c r="C7641" s="113">
        <v>2020</v>
      </c>
      <c r="D7641" s="113" t="s">
        <v>132</v>
      </c>
      <c r="E7641" s="113" t="s">
        <v>123</v>
      </c>
      <c r="F7641" s="113" t="s">
        <v>200</v>
      </c>
      <c r="G7641" s="113">
        <v>0.97626966901700896</v>
      </c>
    </row>
    <row r="7642" spans="1:7" x14ac:dyDescent="0.25">
      <c r="A7642" s="108" t="str">
        <f t="shared" si="119"/>
        <v>EE_2020_1A3(FS)_SOx</v>
      </c>
      <c r="B7642" s="113" t="s">
        <v>146</v>
      </c>
      <c r="C7642" s="113">
        <v>2020</v>
      </c>
      <c r="D7642" s="113" t="s">
        <v>132</v>
      </c>
      <c r="E7642" s="113" t="s">
        <v>201</v>
      </c>
      <c r="F7642" s="113" t="s">
        <v>200</v>
      </c>
      <c r="G7642" s="113">
        <v>1.10712379222583E-2</v>
      </c>
    </row>
    <row r="7643" spans="1:7" x14ac:dyDescent="0.25">
      <c r="A7643" s="108" t="str">
        <f t="shared" si="119"/>
        <v>EE_2020_1A3(FS)_NH3</v>
      </c>
      <c r="B7643" s="113" t="s">
        <v>146</v>
      </c>
      <c r="C7643" s="113">
        <v>2020</v>
      </c>
      <c r="D7643" s="113" t="s">
        <v>132</v>
      </c>
      <c r="E7643" s="113" t="s">
        <v>124</v>
      </c>
      <c r="F7643" s="113" t="s">
        <v>200</v>
      </c>
      <c r="G7643" s="113">
        <v>0.111374634414508</v>
      </c>
    </row>
    <row r="7644" spans="1:7" x14ac:dyDescent="0.25">
      <c r="A7644" s="108" t="str">
        <f t="shared" si="119"/>
        <v>EE_2020_1A3(FS)_PM2.5</v>
      </c>
      <c r="B7644" s="113" t="s">
        <v>146</v>
      </c>
      <c r="C7644" s="113">
        <v>2020</v>
      </c>
      <c r="D7644" s="113" t="s">
        <v>132</v>
      </c>
      <c r="E7644" s="113" t="s">
        <v>203</v>
      </c>
      <c r="F7644" s="113" t="s">
        <v>200</v>
      </c>
      <c r="G7644" s="113">
        <v>0.91947585265703202</v>
      </c>
    </row>
    <row r="7645" spans="1:7" x14ac:dyDescent="0.25">
      <c r="A7645" s="108" t="str">
        <f t="shared" si="119"/>
        <v>EE_2020_3D_NOx</v>
      </c>
      <c r="B7645" s="113" t="s">
        <v>146</v>
      </c>
      <c r="C7645" s="113">
        <v>2020</v>
      </c>
      <c r="D7645" s="113" t="s">
        <v>206</v>
      </c>
      <c r="E7645" s="113" t="s">
        <v>199</v>
      </c>
      <c r="F7645" s="113" t="s">
        <v>200</v>
      </c>
      <c r="G7645" s="113">
        <v>2.5313569999999999</v>
      </c>
    </row>
    <row r="7646" spans="1:7" x14ac:dyDescent="0.25">
      <c r="A7646" s="108" t="str">
        <f t="shared" si="119"/>
        <v>EE_2021_NATIONAL TOTAL_NOx</v>
      </c>
      <c r="B7646" s="113" t="s">
        <v>146</v>
      </c>
      <c r="C7646" s="113">
        <v>2021</v>
      </c>
      <c r="D7646" s="113" t="s">
        <v>122</v>
      </c>
      <c r="E7646" s="113" t="s">
        <v>199</v>
      </c>
      <c r="F7646" s="113" t="s">
        <v>200</v>
      </c>
      <c r="G7646" s="113">
        <v>22.761431114365401</v>
      </c>
    </row>
    <row r="7647" spans="1:7" x14ac:dyDescent="0.25">
      <c r="A7647" s="108" t="str">
        <f t="shared" si="119"/>
        <v>EE_2021_NATIONAL TOTAL_NMVOC</v>
      </c>
      <c r="B7647" s="113" t="s">
        <v>146</v>
      </c>
      <c r="C7647" s="113">
        <v>2021</v>
      </c>
      <c r="D7647" s="113" t="s">
        <v>122</v>
      </c>
      <c r="E7647" s="113" t="s">
        <v>123</v>
      </c>
      <c r="F7647" s="113" t="s">
        <v>200</v>
      </c>
      <c r="G7647" s="113">
        <v>27.130581226030198</v>
      </c>
    </row>
    <row r="7648" spans="1:7" x14ac:dyDescent="0.25">
      <c r="A7648" s="108" t="str">
        <f t="shared" si="119"/>
        <v>EE_2021_NATIONAL TOTAL_SOx</v>
      </c>
      <c r="B7648" s="113" t="s">
        <v>146</v>
      </c>
      <c r="C7648" s="113">
        <v>2021</v>
      </c>
      <c r="D7648" s="113" t="s">
        <v>122</v>
      </c>
      <c r="E7648" s="113" t="s">
        <v>201</v>
      </c>
      <c r="F7648" s="113" t="s">
        <v>200</v>
      </c>
      <c r="G7648" s="113">
        <v>11.7447362246153</v>
      </c>
    </row>
    <row r="7649" spans="1:7" x14ac:dyDescent="0.25">
      <c r="A7649" s="108" t="str">
        <f t="shared" si="119"/>
        <v>EE_2021_NATIONAL TOTAL_NH3</v>
      </c>
      <c r="B7649" s="113" t="s">
        <v>146</v>
      </c>
      <c r="C7649" s="113">
        <v>2021</v>
      </c>
      <c r="D7649" s="113" t="s">
        <v>122</v>
      </c>
      <c r="E7649" s="113" t="s">
        <v>124</v>
      </c>
      <c r="F7649" s="113" t="s">
        <v>200</v>
      </c>
      <c r="G7649" s="113">
        <v>10.567541939442799</v>
      </c>
    </row>
    <row r="7650" spans="1:7" x14ac:dyDescent="0.25">
      <c r="A7650" s="108" t="str">
        <f t="shared" si="119"/>
        <v>EE_2021_NATIONAL TOTAL_PM2.5</v>
      </c>
      <c r="B7650" s="113" t="s">
        <v>146</v>
      </c>
      <c r="C7650" s="113">
        <v>2021</v>
      </c>
      <c r="D7650" s="113" t="s">
        <v>122</v>
      </c>
      <c r="E7650" s="113" t="s">
        <v>203</v>
      </c>
      <c r="F7650" s="113" t="s">
        <v>200</v>
      </c>
      <c r="G7650" s="113">
        <v>4.6921062899614201</v>
      </c>
    </row>
    <row r="7651" spans="1:7" x14ac:dyDescent="0.25">
      <c r="A7651" s="108" t="str">
        <f t="shared" si="119"/>
        <v>EE_2021_NATIONAL TOTAL_Pb</v>
      </c>
      <c r="B7651" s="113" t="s">
        <v>146</v>
      </c>
      <c r="C7651" s="113">
        <v>2021</v>
      </c>
      <c r="D7651" s="113" t="s">
        <v>122</v>
      </c>
      <c r="E7651" s="113" t="s">
        <v>125</v>
      </c>
      <c r="F7651" s="113" t="s">
        <v>200</v>
      </c>
      <c r="G7651" s="113">
        <v>3.8873077773522698E-3</v>
      </c>
    </row>
    <row r="7652" spans="1:7" x14ac:dyDescent="0.25">
      <c r="A7652" s="108" t="str">
        <f t="shared" si="119"/>
        <v>EE_2021_NATIONAL TOTAL_Cd</v>
      </c>
      <c r="B7652" s="113" t="s">
        <v>146</v>
      </c>
      <c r="C7652" s="113">
        <v>2021</v>
      </c>
      <c r="D7652" s="113" t="s">
        <v>122</v>
      </c>
      <c r="E7652" s="113" t="s">
        <v>126</v>
      </c>
      <c r="F7652" s="113" t="s">
        <v>200</v>
      </c>
      <c r="G7652" s="113">
        <v>4.2707796804356002E-4</v>
      </c>
    </row>
    <row r="7653" spans="1:7" x14ac:dyDescent="0.25">
      <c r="A7653" s="108" t="str">
        <f t="shared" si="119"/>
        <v>EE_2021_NATIONAL TOTAL_Hg</v>
      </c>
      <c r="B7653" s="113" t="s">
        <v>146</v>
      </c>
      <c r="C7653" s="113">
        <v>2021</v>
      </c>
      <c r="D7653" s="113" t="s">
        <v>122</v>
      </c>
      <c r="E7653" s="113" t="s">
        <v>127</v>
      </c>
      <c r="F7653" s="113" t="s">
        <v>200</v>
      </c>
      <c r="G7653" s="113">
        <v>2.0466258901323E-4</v>
      </c>
    </row>
    <row r="7654" spans="1:7" x14ac:dyDescent="0.25">
      <c r="A7654" s="108" t="str">
        <f t="shared" si="119"/>
        <v>EE_2021_NATIONAL TOTAL_DIOX</v>
      </c>
      <c r="B7654" s="113" t="s">
        <v>146</v>
      </c>
      <c r="C7654" s="113">
        <v>2021</v>
      </c>
      <c r="D7654" s="113" t="s">
        <v>122</v>
      </c>
      <c r="E7654" s="113" t="s">
        <v>128</v>
      </c>
      <c r="F7654" s="113" t="s">
        <v>200</v>
      </c>
      <c r="G7654" s="150">
        <v>4.1437663769999996E-9</v>
      </c>
    </row>
    <row r="7655" spans="1:7" x14ac:dyDescent="0.25">
      <c r="A7655" s="108" t="str">
        <f t="shared" si="119"/>
        <v>EE_2021_NATIONAL TOTAL_PAH</v>
      </c>
      <c r="B7655" s="113" t="s">
        <v>146</v>
      </c>
      <c r="C7655" s="113">
        <v>2021</v>
      </c>
      <c r="D7655" s="113" t="s">
        <v>122</v>
      </c>
      <c r="E7655" s="113" t="s">
        <v>129</v>
      </c>
      <c r="F7655" s="113" t="s">
        <v>200</v>
      </c>
      <c r="G7655" s="113">
        <v>3.6438322424798999E-3</v>
      </c>
    </row>
    <row r="7656" spans="1:7" x14ac:dyDescent="0.25">
      <c r="A7656" s="108" t="str">
        <f t="shared" si="119"/>
        <v>EE_2021_NATIONAL TOTAL_HCB</v>
      </c>
      <c r="B7656" s="113" t="s">
        <v>146</v>
      </c>
      <c r="C7656" s="113">
        <v>2021</v>
      </c>
      <c r="D7656" s="113" t="s">
        <v>122</v>
      </c>
      <c r="E7656" s="113" t="s">
        <v>130</v>
      </c>
      <c r="F7656" s="113" t="s">
        <v>200</v>
      </c>
      <c r="G7656" s="150">
        <v>4.9233892269999997E-7</v>
      </c>
    </row>
    <row r="7657" spans="1:7" x14ac:dyDescent="0.25">
      <c r="A7657" s="108" t="str">
        <f t="shared" si="119"/>
        <v>EE_2021_NATIONAL TOTAL_PCB</v>
      </c>
      <c r="B7657" s="113" t="s">
        <v>146</v>
      </c>
      <c r="C7657" s="113">
        <v>2021</v>
      </c>
      <c r="D7657" s="113" t="s">
        <v>122</v>
      </c>
      <c r="E7657" s="113" t="s">
        <v>259</v>
      </c>
      <c r="F7657" s="113" t="s">
        <v>200</v>
      </c>
      <c r="G7657" s="150">
        <v>4.9999892050000003E-7</v>
      </c>
    </row>
    <row r="7658" spans="1:7" x14ac:dyDescent="0.25">
      <c r="A7658" s="108" t="str">
        <f t="shared" si="119"/>
        <v>EE_2021_1A3(FS)_NOx</v>
      </c>
      <c r="B7658" s="113" t="s">
        <v>146</v>
      </c>
      <c r="C7658" s="113">
        <v>2021</v>
      </c>
      <c r="D7658" s="113" t="s">
        <v>132</v>
      </c>
      <c r="E7658" s="113" t="s">
        <v>199</v>
      </c>
      <c r="F7658" s="113" t="s">
        <v>200</v>
      </c>
      <c r="G7658" s="113">
        <v>6.3115180843654199</v>
      </c>
    </row>
    <row r="7659" spans="1:7" x14ac:dyDescent="0.25">
      <c r="A7659" s="108" t="str">
        <f t="shared" si="119"/>
        <v>EE_2021_1A3(FS)_NMVOC</v>
      </c>
      <c r="B7659" s="113" t="s">
        <v>146</v>
      </c>
      <c r="C7659" s="113">
        <v>2021</v>
      </c>
      <c r="D7659" s="113" t="s">
        <v>132</v>
      </c>
      <c r="E7659" s="113" t="s">
        <v>123</v>
      </c>
      <c r="F7659" s="113" t="s">
        <v>200</v>
      </c>
      <c r="G7659" s="113">
        <v>0.85823827103015005</v>
      </c>
    </row>
    <row r="7660" spans="1:7" x14ac:dyDescent="0.25">
      <c r="A7660" s="108" t="str">
        <f t="shared" si="119"/>
        <v>EE_2021_1A3(FS)_SOx</v>
      </c>
      <c r="B7660" s="113" t="s">
        <v>146</v>
      </c>
      <c r="C7660" s="113">
        <v>2021</v>
      </c>
      <c r="D7660" s="113" t="s">
        <v>132</v>
      </c>
      <c r="E7660" s="113" t="s">
        <v>201</v>
      </c>
      <c r="F7660" s="113" t="s">
        <v>200</v>
      </c>
      <c r="G7660" s="113">
        <v>6.6625746153457996E-3</v>
      </c>
    </row>
    <row r="7661" spans="1:7" x14ac:dyDescent="0.25">
      <c r="A7661" s="108" t="str">
        <f t="shared" si="119"/>
        <v>EE_2021_1A3(FS)_NH3</v>
      </c>
      <c r="B7661" s="113" t="s">
        <v>146</v>
      </c>
      <c r="C7661" s="113">
        <v>2021</v>
      </c>
      <c r="D7661" s="113" t="s">
        <v>132</v>
      </c>
      <c r="E7661" s="113" t="s">
        <v>124</v>
      </c>
      <c r="F7661" s="113" t="s">
        <v>200</v>
      </c>
      <c r="G7661" s="113">
        <v>9.5345569442831499E-2</v>
      </c>
    </row>
    <row r="7662" spans="1:7" x14ac:dyDescent="0.25">
      <c r="A7662" s="108" t="str">
        <f t="shared" si="119"/>
        <v>EE_2021_1A3(FS)_PM2.5</v>
      </c>
      <c r="B7662" s="113" t="s">
        <v>146</v>
      </c>
      <c r="C7662" s="113">
        <v>2021</v>
      </c>
      <c r="D7662" s="113" t="s">
        <v>132</v>
      </c>
      <c r="E7662" s="113" t="s">
        <v>203</v>
      </c>
      <c r="F7662" s="113" t="s">
        <v>200</v>
      </c>
      <c r="G7662" s="113">
        <v>0.91087704806141601</v>
      </c>
    </row>
    <row r="7663" spans="1:7" x14ac:dyDescent="0.25">
      <c r="A7663" s="108" t="str">
        <f t="shared" si="119"/>
        <v>EE_2021_3D_NOx</v>
      </c>
      <c r="B7663" s="113" t="s">
        <v>146</v>
      </c>
      <c r="C7663" s="113">
        <v>2021</v>
      </c>
      <c r="D7663" s="113" t="s">
        <v>206</v>
      </c>
      <c r="E7663" s="113" t="s">
        <v>199</v>
      </c>
      <c r="F7663" s="113" t="s">
        <v>200</v>
      </c>
      <c r="G7663" s="113">
        <v>2.7358479999999998</v>
      </c>
    </row>
    <row r="7664" spans="1:7" x14ac:dyDescent="0.25">
      <c r="A7664" s="108" t="str">
        <f t="shared" si="119"/>
        <v>EE_2022_NATIONAL TOTAL_NOx</v>
      </c>
      <c r="B7664" s="113" t="s">
        <v>146</v>
      </c>
      <c r="C7664" s="113">
        <v>2022</v>
      </c>
      <c r="D7664" s="113" t="s">
        <v>122</v>
      </c>
      <c r="E7664" s="113" t="s">
        <v>199</v>
      </c>
      <c r="F7664" s="113" t="s">
        <v>200</v>
      </c>
      <c r="G7664" s="113">
        <v>23.425594150999999</v>
      </c>
    </row>
    <row r="7665" spans="1:7" x14ac:dyDescent="0.25">
      <c r="A7665" s="108" t="str">
        <f t="shared" si="119"/>
        <v>EE_2022_NATIONAL TOTAL_NMVOC</v>
      </c>
      <c r="B7665" s="113" t="s">
        <v>146</v>
      </c>
      <c r="C7665" s="113">
        <v>2022</v>
      </c>
      <c r="D7665" s="113" t="s">
        <v>122</v>
      </c>
      <c r="E7665" s="113" t="s">
        <v>123</v>
      </c>
      <c r="F7665" s="113" t="s">
        <v>200</v>
      </c>
      <c r="G7665" s="113">
        <v>26.451628899999999</v>
      </c>
    </row>
    <row r="7666" spans="1:7" x14ac:dyDescent="0.25">
      <c r="A7666" s="108" t="str">
        <f t="shared" si="119"/>
        <v>EE_2022_NATIONAL TOTAL_SOx</v>
      </c>
      <c r="B7666" s="113" t="s">
        <v>146</v>
      </c>
      <c r="C7666" s="113">
        <v>2022</v>
      </c>
      <c r="D7666" s="113" t="s">
        <v>122</v>
      </c>
      <c r="E7666" s="113" t="s">
        <v>201</v>
      </c>
      <c r="F7666" s="113" t="s">
        <v>200</v>
      </c>
      <c r="G7666" s="113">
        <v>14.663231189999999</v>
      </c>
    </row>
    <row r="7667" spans="1:7" x14ac:dyDescent="0.25">
      <c r="A7667" s="108" t="str">
        <f t="shared" si="119"/>
        <v>EE_2022_NATIONAL TOTAL_NH3</v>
      </c>
      <c r="B7667" s="113" t="s">
        <v>146</v>
      </c>
      <c r="C7667" s="113">
        <v>2022</v>
      </c>
      <c r="D7667" s="113" t="s">
        <v>122</v>
      </c>
      <c r="E7667" s="113" t="s">
        <v>124</v>
      </c>
      <c r="F7667" s="113" t="s">
        <v>200</v>
      </c>
      <c r="G7667" s="113">
        <v>10.173138574999999</v>
      </c>
    </row>
    <row r="7668" spans="1:7" x14ac:dyDescent="0.25">
      <c r="A7668" s="108" t="str">
        <f t="shared" si="119"/>
        <v>EE_2022_NATIONAL TOTAL_PM2.5</v>
      </c>
      <c r="B7668" s="113" t="s">
        <v>146</v>
      </c>
      <c r="C7668" s="113">
        <v>2022</v>
      </c>
      <c r="D7668" s="113" t="s">
        <v>122</v>
      </c>
      <c r="E7668" s="113" t="s">
        <v>203</v>
      </c>
      <c r="F7668" s="113" t="s">
        <v>200</v>
      </c>
      <c r="G7668" s="113">
        <v>4.90993761955</v>
      </c>
    </row>
    <row r="7669" spans="1:7" x14ac:dyDescent="0.25">
      <c r="A7669" s="108" t="str">
        <f t="shared" si="119"/>
        <v>EE_2022_NATIONAL TOTAL_Pb</v>
      </c>
      <c r="B7669" s="113" t="s">
        <v>146</v>
      </c>
      <c r="C7669" s="113">
        <v>2022</v>
      </c>
      <c r="D7669" s="113" t="s">
        <v>122</v>
      </c>
      <c r="E7669" s="113" t="s">
        <v>125</v>
      </c>
      <c r="F7669" s="113" t="s">
        <v>200</v>
      </c>
      <c r="G7669" s="113">
        <v>4.1735540160000003E-3</v>
      </c>
    </row>
    <row r="7670" spans="1:7" x14ac:dyDescent="0.25">
      <c r="A7670" s="108" t="str">
        <f t="shared" si="119"/>
        <v>EE_2022_NATIONAL TOTAL_Cd</v>
      </c>
      <c r="B7670" s="113" t="s">
        <v>146</v>
      </c>
      <c r="C7670" s="113">
        <v>2022</v>
      </c>
      <c r="D7670" s="113" t="s">
        <v>122</v>
      </c>
      <c r="E7670" s="113" t="s">
        <v>126</v>
      </c>
      <c r="F7670" s="113" t="s">
        <v>200</v>
      </c>
      <c r="G7670" s="113">
        <v>4.5793417400000002E-4</v>
      </c>
    </row>
    <row r="7671" spans="1:7" x14ac:dyDescent="0.25">
      <c r="A7671" s="108" t="str">
        <f t="shared" si="119"/>
        <v>EE_2022_NATIONAL TOTAL_Hg</v>
      </c>
      <c r="B7671" s="113" t="s">
        <v>146</v>
      </c>
      <c r="C7671" s="113">
        <v>2022</v>
      </c>
      <c r="D7671" s="113" t="s">
        <v>122</v>
      </c>
      <c r="E7671" s="113" t="s">
        <v>127</v>
      </c>
      <c r="F7671" s="113" t="s">
        <v>200</v>
      </c>
      <c r="G7671" s="113">
        <v>1.9613093299999999E-4</v>
      </c>
    </row>
    <row r="7672" spans="1:7" x14ac:dyDescent="0.25">
      <c r="A7672" s="108" t="str">
        <f t="shared" si="119"/>
        <v>EE_2022_NATIONAL TOTAL_DIOX</v>
      </c>
      <c r="B7672" s="113" t="s">
        <v>146</v>
      </c>
      <c r="C7672" s="113">
        <v>2022</v>
      </c>
      <c r="D7672" s="113" t="s">
        <v>122</v>
      </c>
      <c r="E7672" s="113" t="s">
        <v>128</v>
      </c>
      <c r="F7672" s="113" t="s">
        <v>200</v>
      </c>
      <c r="G7672" s="150">
        <v>4.1356330419999999E-9</v>
      </c>
    </row>
    <row r="7673" spans="1:7" x14ac:dyDescent="0.25">
      <c r="A7673" s="108" t="str">
        <f t="shared" si="119"/>
        <v>EE_2022_NATIONAL TOTAL_PAH</v>
      </c>
      <c r="B7673" s="113" t="s">
        <v>146</v>
      </c>
      <c r="C7673" s="113">
        <v>2022</v>
      </c>
      <c r="D7673" s="113" t="s">
        <v>122</v>
      </c>
      <c r="E7673" s="113" t="s">
        <v>129</v>
      </c>
      <c r="F7673" s="113" t="s">
        <v>200</v>
      </c>
      <c r="G7673" s="113">
        <v>3.7478678821E-3</v>
      </c>
    </row>
    <row r="7674" spans="1:7" x14ac:dyDescent="0.25">
      <c r="A7674" s="108" t="str">
        <f t="shared" si="119"/>
        <v>EE_2022_NATIONAL TOTAL_HCB</v>
      </c>
      <c r="B7674" s="113" t="s">
        <v>146</v>
      </c>
      <c r="C7674" s="113">
        <v>2022</v>
      </c>
      <c r="D7674" s="113" t="s">
        <v>122</v>
      </c>
      <c r="E7674" s="113" t="s">
        <v>130</v>
      </c>
      <c r="F7674" s="113" t="s">
        <v>200</v>
      </c>
      <c r="G7674" s="150">
        <v>4.96127145E-7</v>
      </c>
    </row>
    <row r="7675" spans="1:7" x14ac:dyDescent="0.25">
      <c r="A7675" s="108" t="str">
        <f t="shared" si="119"/>
        <v>EE_2022_NATIONAL TOTAL_PCB</v>
      </c>
      <c r="B7675" s="113" t="s">
        <v>146</v>
      </c>
      <c r="C7675" s="113">
        <v>2022</v>
      </c>
      <c r="D7675" s="113" t="s">
        <v>122</v>
      </c>
      <c r="E7675" s="113" t="s">
        <v>259</v>
      </c>
      <c r="F7675" s="113" t="s">
        <v>200</v>
      </c>
      <c r="G7675" s="150">
        <v>5.6668662399999998E-7</v>
      </c>
    </row>
    <row r="7676" spans="1:7" x14ac:dyDescent="0.25">
      <c r="A7676" s="108" t="str">
        <f t="shared" si="119"/>
        <v>EE_2022_1A3(FS)_NOx</v>
      </c>
      <c r="B7676" s="113" t="s">
        <v>146</v>
      </c>
      <c r="C7676" s="113">
        <v>2022</v>
      </c>
      <c r="D7676" s="113" t="s">
        <v>132</v>
      </c>
      <c r="E7676" s="113" t="s">
        <v>199</v>
      </c>
      <c r="F7676" s="113" t="s">
        <v>200</v>
      </c>
      <c r="G7676" s="113">
        <v>5.8300574000000003</v>
      </c>
    </row>
    <row r="7677" spans="1:7" x14ac:dyDescent="0.25">
      <c r="A7677" s="108" t="str">
        <f t="shared" si="119"/>
        <v>EE_2022_1A3(FS)_NMVOC</v>
      </c>
      <c r="B7677" s="113" t="s">
        <v>146</v>
      </c>
      <c r="C7677" s="113">
        <v>2022</v>
      </c>
      <c r="D7677" s="113" t="s">
        <v>132</v>
      </c>
      <c r="E7677" s="113" t="s">
        <v>123</v>
      </c>
      <c r="F7677" s="113" t="s">
        <v>200</v>
      </c>
      <c r="G7677" s="113">
        <v>0.71967488999999996</v>
      </c>
    </row>
    <row r="7678" spans="1:7" x14ac:dyDescent="0.25">
      <c r="A7678" s="108" t="str">
        <f t="shared" si="119"/>
        <v>EE_2022_1A3(FS)_SOx</v>
      </c>
      <c r="B7678" s="113" t="s">
        <v>146</v>
      </c>
      <c r="C7678" s="113">
        <v>2022</v>
      </c>
      <c r="D7678" s="113" t="s">
        <v>132</v>
      </c>
      <c r="E7678" s="113" t="s">
        <v>201</v>
      </c>
      <c r="F7678" s="113" t="s">
        <v>200</v>
      </c>
      <c r="G7678" s="113">
        <v>7.9559999999999995E-3</v>
      </c>
    </row>
    <row r="7679" spans="1:7" x14ac:dyDescent="0.25">
      <c r="A7679" s="108" t="str">
        <f t="shared" si="119"/>
        <v>EE_2022_1A3(FS)_NH3</v>
      </c>
      <c r="B7679" s="113" t="s">
        <v>146</v>
      </c>
      <c r="C7679" s="113">
        <v>2022</v>
      </c>
      <c r="D7679" s="113" t="s">
        <v>132</v>
      </c>
      <c r="E7679" s="113" t="s">
        <v>124</v>
      </c>
      <c r="F7679" s="113" t="s">
        <v>200</v>
      </c>
      <c r="G7679" s="113">
        <v>9.2855999999999994E-2</v>
      </c>
    </row>
    <row r="7680" spans="1:7" x14ac:dyDescent="0.25">
      <c r="A7680" s="108" t="str">
        <f t="shared" si="119"/>
        <v>EE_2022_1A3(FS)_PM2.5</v>
      </c>
      <c r="B7680" s="113" t="s">
        <v>146</v>
      </c>
      <c r="C7680" s="113">
        <v>2022</v>
      </c>
      <c r="D7680" s="113" t="s">
        <v>132</v>
      </c>
      <c r="E7680" s="113" t="s">
        <v>203</v>
      </c>
      <c r="F7680" s="113" t="s">
        <v>200</v>
      </c>
      <c r="G7680" s="113">
        <v>0.86124806799999998</v>
      </c>
    </row>
    <row r="7681" spans="1:7" x14ac:dyDescent="0.25">
      <c r="A7681" s="108" t="str">
        <f t="shared" si="119"/>
        <v>EE_2022_3D_NOx</v>
      </c>
      <c r="B7681" s="113" t="s">
        <v>146</v>
      </c>
      <c r="C7681" s="113">
        <v>2022</v>
      </c>
      <c r="D7681" s="113" t="s">
        <v>206</v>
      </c>
      <c r="E7681" s="113" t="s">
        <v>199</v>
      </c>
      <c r="F7681" s="113" t="s">
        <v>200</v>
      </c>
      <c r="G7681" s="113">
        <v>2.5352489999999999</v>
      </c>
    </row>
    <row r="7682" spans="1:7" x14ac:dyDescent="0.25">
      <c r="A7682" s="108" t="str">
        <f t="shared" ref="A7682:A7745" si="120">CONCATENATE(B7682,"_",C7682,"_",D7682,"_",E7682)</f>
        <v>FI_1980_NATIONAL TOTAL_NOx</v>
      </c>
      <c r="B7682" s="113" t="s">
        <v>147</v>
      </c>
      <c r="C7682" s="113">
        <v>1980</v>
      </c>
      <c r="D7682" s="113" t="s">
        <v>122</v>
      </c>
      <c r="E7682" s="113" t="s">
        <v>199</v>
      </c>
      <c r="F7682" s="113" t="s">
        <v>200</v>
      </c>
      <c r="G7682" s="113">
        <v>307.26674843023699</v>
      </c>
    </row>
    <row r="7683" spans="1:7" x14ac:dyDescent="0.25">
      <c r="A7683" s="108" t="str">
        <f t="shared" si="120"/>
        <v>FI_1980_NATIONAL TOTAL_SOx</v>
      </c>
      <c r="B7683" s="113" t="s">
        <v>147</v>
      </c>
      <c r="C7683" s="113">
        <v>1980</v>
      </c>
      <c r="D7683" s="113" t="s">
        <v>122</v>
      </c>
      <c r="E7683" s="113" t="s">
        <v>201</v>
      </c>
      <c r="F7683" s="113" t="s">
        <v>200</v>
      </c>
      <c r="G7683" s="113">
        <v>585.02851912272604</v>
      </c>
    </row>
    <row r="7684" spans="1:7" x14ac:dyDescent="0.25">
      <c r="A7684" s="108" t="str">
        <f t="shared" si="120"/>
        <v>FI_1980_NATIONAL TOTAL_NH3</v>
      </c>
      <c r="B7684" s="113" t="s">
        <v>147</v>
      </c>
      <c r="C7684" s="113">
        <v>1980</v>
      </c>
      <c r="D7684" s="113" t="s">
        <v>122</v>
      </c>
      <c r="E7684" s="113" t="s">
        <v>124</v>
      </c>
      <c r="F7684" s="113" t="s">
        <v>200</v>
      </c>
      <c r="G7684" s="113">
        <v>42.402225615215499</v>
      </c>
    </row>
    <row r="7685" spans="1:7" x14ac:dyDescent="0.25">
      <c r="A7685" s="108" t="str">
        <f t="shared" si="120"/>
        <v>FI_1980_1A3(FS)_NOx</v>
      </c>
      <c r="B7685" s="113" t="s">
        <v>147</v>
      </c>
      <c r="C7685" s="113">
        <v>1980</v>
      </c>
      <c r="D7685" s="113" t="s">
        <v>132</v>
      </c>
      <c r="E7685" s="113" t="s">
        <v>199</v>
      </c>
      <c r="F7685" s="113" t="s">
        <v>200</v>
      </c>
      <c r="G7685" s="113">
        <v>126.92660803437499</v>
      </c>
    </row>
    <row r="7686" spans="1:7" x14ac:dyDescent="0.25">
      <c r="A7686" s="108" t="str">
        <f t="shared" si="120"/>
        <v>FI_1980_1A3(FS)_NMVOC</v>
      </c>
      <c r="B7686" s="113" t="s">
        <v>147</v>
      </c>
      <c r="C7686" s="113">
        <v>1980</v>
      </c>
      <c r="D7686" s="113" t="s">
        <v>132</v>
      </c>
      <c r="E7686" s="113" t="s">
        <v>123</v>
      </c>
      <c r="F7686" s="113" t="s">
        <v>200</v>
      </c>
      <c r="G7686" s="113">
        <v>60.458567041664502</v>
      </c>
    </row>
    <row r="7687" spans="1:7" x14ac:dyDescent="0.25">
      <c r="A7687" s="108" t="str">
        <f t="shared" si="120"/>
        <v>FI_1980_1A3(FS)_SOx</v>
      </c>
      <c r="B7687" s="113" t="s">
        <v>147</v>
      </c>
      <c r="C7687" s="113">
        <v>1980</v>
      </c>
      <c r="D7687" s="113" t="s">
        <v>132</v>
      </c>
      <c r="E7687" s="113" t="s">
        <v>201</v>
      </c>
      <c r="F7687" s="113" t="s">
        <v>200</v>
      </c>
      <c r="G7687" s="113">
        <v>8.9381859938044492</v>
      </c>
    </row>
    <row r="7688" spans="1:7" x14ac:dyDescent="0.25">
      <c r="A7688" s="108" t="str">
        <f t="shared" si="120"/>
        <v>FI_1980_1A3(FS)_NH3</v>
      </c>
      <c r="B7688" s="113" t="s">
        <v>147</v>
      </c>
      <c r="C7688" s="113">
        <v>1980</v>
      </c>
      <c r="D7688" s="113" t="s">
        <v>132</v>
      </c>
      <c r="E7688" s="113" t="s">
        <v>124</v>
      </c>
      <c r="F7688" s="113" t="s">
        <v>200</v>
      </c>
      <c r="G7688" s="113">
        <v>5.6169761357484499E-2</v>
      </c>
    </row>
    <row r="7689" spans="1:7" x14ac:dyDescent="0.25">
      <c r="A7689" s="108" t="str">
        <f t="shared" si="120"/>
        <v>FI_1980_1A3(FS)_PM2.5</v>
      </c>
      <c r="B7689" s="113" t="s">
        <v>147</v>
      </c>
      <c r="C7689" s="113">
        <v>1980</v>
      </c>
      <c r="D7689" s="113" t="s">
        <v>132</v>
      </c>
      <c r="E7689" s="113" t="s">
        <v>203</v>
      </c>
      <c r="F7689" s="113" t="s">
        <v>200</v>
      </c>
      <c r="G7689" s="113">
        <v>7.8661549990155804</v>
      </c>
    </row>
    <row r="7690" spans="1:7" x14ac:dyDescent="0.25">
      <c r="A7690" s="108" t="str">
        <f t="shared" si="120"/>
        <v>FI_1980_3D_NOx</v>
      </c>
      <c r="B7690" s="113" t="s">
        <v>147</v>
      </c>
      <c r="C7690" s="113">
        <v>1980</v>
      </c>
      <c r="D7690" s="113" t="s">
        <v>206</v>
      </c>
      <c r="E7690" s="113" t="s">
        <v>199</v>
      </c>
      <c r="F7690" s="113" t="s">
        <v>200</v>
      </c>
      <c r="G7690" s="113">
        <v>12.1957102282521</v>
      </c>
    </row>
    <row r="7691" spans="1:7" x14ac:dyDescent="0.25">
      <c r="A7691" s="108" t="str">
        <f t="shared" si="120"/>
        <v>FI_1981_NATIONAL TOTAL_NOx</v>
      </c>
      <c r="B7691" s="113" t="s">
        <v>147</v>
      </c>
      <c r="C7691" s="113">
        <v>1981</v>
      </c>
      <c r="D7691" s="113" t="s">
        <v>122</v>
      </c>
      <c r="E7691" s="113" t="s">
        <v>199</v>
      </c>
      <c r="F7691" s="113" t="s">
        <v>200</v>
      </c>
      <c r="G7691" s="113">
        <v>287.72626742800799</v>
      </c>
    </row>
    <row r="7692" spans="1:7" x14ac:dyDescent="0.25">
      <c r="A7692" s="108" t="str">
        <f t="shared" si="120"/>
        <v>FI_1981_NATIONAL TOTAL_SOx</v>
      </c>
      <c r="B7692" s="113" t="s">
        <v>147</v>
      </c>
      <c r="C7692" s="113">
        <v>1981</v>
      </c>
      <c r="D7692" s="113" t="s">
        <v>122</v>
      </c>
      <c r="E7692" s="113" t="s">
        <v>201</v>
      </c>
      <c r="F7692" s="113" t="s">
        <v>200</v>
      </c>
      <c r="G7692" s="113">
        <v>534.93099935238604</v>
      </c>
    </row>
    <row r="7693" spans="1:7" x14ac:dyDescent="0.25">
      <c r="A7693" s="108" t="str">
        <f t="shared" si="120"/>
        <v>FI_1981_NATIONAL TOTAL_NH3</v>
      </c>
      <c r="B7693" s="113" t="s">
        <v>147</v>
      </c>
      <c r="C7693" s="113">
        <v>1981</v>
      </c>
      <c r="D7693" s="113" t="s">
        <v>122</v>
      </c>
      <c r="E7693" s="113" t="s">
        <v>124</v>
      </c>
      <c r="F7693" s="113" t="s">
        <v>200</v>
      </c>
      <c r="G7693" s="113">
        <v>42.923755839882602</v>
      </c>
    </row>
    <row r="7694" spans="1:7" x14ac:dyDescent="0.25">
      <c r="A7694" s="108" t="str">
        <f t="shared" si="120"/>
        <v>FI_1981_1A3(FS)_NOx</v>
      </c>
      <c r="B7694" s="113" t="s">
        <v>147</v>
      </c>
      <c r="C7694" s="113">
        <v>1981</v>
      </c>
      <c r="D7694" s="113" t="s">
        <v>132</v>
      </c>
      <c r="E7694" s="113" t="s">
        <v>199</v>
      </c>
      <c r="F7694" s="113" t="s">
        <v>200</v>
      </c>
      <c r="G7694" s="113">
        <v>127.26011626581899</v>
      </c>
    </row>
    <row r="7695" spans="1:7" x14ac:dyDescent="0.25">
      <c r="A7695" s="108" t="str">
        <f t="shared" si="120"/>
        <v>FI_1981_1A3(FS)_NMVOC</v>
      </c>
      <c r="B7695" s="113" t="s">
        <v>147</v>
      </c>
      <c r="C7695" s="113">
        <v>1981</v>
      </c>
      <c r="D7695" s="113" t="s">
        <v>132</v>
      </c>
      <c r="E7695" s="113" t="s">
        <v>123</v>
      </c>
      <c r="F7695" s="113" t="s">
        <v>200</v>
      </c>
      <c r="G7695" s="113">
        <v>60.936350434490798</v>
      </c>
    </row>
    <row r="7696" spans="1:7" x14ac:dyDescent="0.25">
      <c r="A7696" s="108" t="str">
        <f t="shared" si="120"/>
        <v>FI_1981_1A3(FS)_SOx</v>
      </c>
      <c r="B7696" s="113" t="s">
        <v>147</v>
      </c>
      <c r="C7696" s="113">
        <v>1981</v>
      </c>
      <c r="D7696" s="113" t="s">
        <v>132</v>
      </c>
      <c r="E7696" s="113" t="s">
        <v>201</v>
      </c>
      <c r="F7696" s="113" t="s">
        <v>200</v>
      </c>
      <c r="G7696" s="113">
        <v>8.6232180527954707</v>
      </c>
    </row>
    <row r="7697" spans="1:7" x14ac:dyDescent="0.25">
      <c r="A7697" s="108" t="str">
        <f t="shared" si="120"/>
        <v>FI_1981_1A3(FS)_NH3</v>
      </c>
      <c r="B7697" s="113" t="s">
        <v>147</v>
      </c>
      <c r="C7697" s="113">
        <v>1981</v>
      </c>
      <c r="D7697" s="113" t="s">
        <v>132</v>
      </c>
      <c r="E7697" s="113" t="s">
        <v>124</v>
      </c>
      <c r="F7697" s="113" t="s">
        <v>200</v>
      </c>
      <c r="G7697" s="113">
        <v>5.72300572795503E-2</v>
      </c>
    </row>
    <row r="7698" spans="1:7" x14ac:dyDescent="0.25">
      <c r="A7698" s="108" t="str">
        <f t="shared" si="120"/>
        <v>FI_1981_1A3(FS)_PM2.5</v>
      </c>
      <c r="B7698" s="113" t="s">
        <v>147</v>
      </c>
      <c r="C7698" s="113">
        <v>1981</v>
      </c>
      <c r="D7698" s="113" t="s">
        <v>132</v>
      </c>
      <c r="E7698" s="113" t="s">
        <v>203</v>
      </c>
      <c r="F7698" s="113" t="s">
        <v>200</v>
      </c>
      <c r="G7698" s="113">
        <v>8.1300925608700894</v>
      </c>
    </row>
    <row r="7699" spans="1:7" x14ac:dyDescent="0.25">
      <c r="A7699" s="108" t="str">
        <f t="shared" si="120"/>
        <v>FI_1981_3D_NOx</v>
      </c>
      <c r="B7699" s="113" t="s">
        <v>147</v>
      </c>
      <c r="C7699" s="113">
        <v>1981</v>
      </c>
      <c r="D7699" s="113" t="s">
        <v>206</v>
      </c>
      <c r="E7699" s="113" t="s">
        <v>199</v>
      </c>
      <c r="F7699" s="113" t="s">
        <v>200</v>
      </c>
      <c r="G7699" s="113">
        <v>12.215025515300599</v>
      </c>
    </row>
    <row r="7700" spans="1:7" x14ac:dyDescent="0.25">
      <c r="A7700" s="108" t="str">
        <f t="shared" si="120"/>
        <v>FI_1982_NATIONAL TOTAL_NOx</v>
      </c>
      <c r="B7700" s="113" t="s">
        <v>147</v>
      </c>
      <c r="C7700" s="113">
        <v>1982</v>
      </c>
      <c r="D7700" s="113" t="s">
        <v>122</v>
      </c>
      <c r="E7700" s="113" t="s">
        <v>199</v>
      </c>
      <c r="F7700" s="113" t="s">
        <v>200</v>
      </c>
      <c r="G7700" s="113">
        <v>282.61134901963601</v>
      </c>
    </row>
    <row r="7701" spans="1:7" x14ac:dyDescent="0.25">
      <c r="A7701" s="108" t="str">
        <f t="shared" si="120"/>
        <v>FI_1982_NATIONAL TOTAL_SOx</v>
      </c>
      <c r="B7701" s="113" t="s">
        <v>147</v>
      </c>
      <c r="C7701" s="113">
        <v>1982</v>
      </c>
      <c r="D7701" s="113" t="s">
        <v>122</v>
      </c>
      <c r="E7701" s="113" t="s">
        <v>201</v>
      </c>
      <c r="F7701" s="113" t="s">
        <v>200</v>
      </c>
      <c r="G7701" s="113">
        <v>484.78534503404597</v>
      </c>
    </row>
    <row r="7702" spans="1:7" x14ac:dyDescent="0.25">
      <c r="A7702" s="108" t="str">
        <f t="shared" si="120"/>
        <v>FI_1982_NATIONAL TOTAL_NH3</v>
      </c>
      <c r="B7702" s="113" t="s">
        <v>147</v>
      </c>
      <c r="C7702" s="113">
        <v>1982</v>
      </c>
      <c r="D7702" s="113" t="s">
        <v>122</v>
      </c>
      <c r="E7702" s="113" t="s">
        <v>124</v>
      </c>
      <c r="F7702" s="113" t="s">
        <v>200</v>
      </c>
      <c r="G7702" s="113">
        <v>43.339350781500002</v>
      </c>
    </row>
    <row r="7703" spans="1:7" x14ac:dyDescent="0.25">
      <c r="A7703" s="108" t="str">
        <f t="shared" si="120"/>
        <v>FI_1982_1A3(FS)_NOx</v>
      </c>
      <c r="B7703" s="113" t="s">
        <v>147</v>
      </c>
      <c r="C7703" s="113">
        <v>1982</v>
      </c>
      <c r="D7703" s="113" t="s">
        <v>132</v>
      </c>
      <c r="E7703" s="113" t="s">
        <v>199</v>
      </c>
      <c r="F7703" s="113" t="s">
        <v>200</v>
      </c>
      <c r="G7703" s="113">
        <v>127.43563304592</v>
      </c>
    </row>
    <row r="7704" spans="1:7" x14ac:dyDescent="0.25">
      <c r="A7704" s="108" t="str">
        <f t="shared" si="120"/>
        <v>FI_1982_1A3(FS)_NMVOC</v>
      </c>
      <c r="B7704" s="113" t="s">
        <v>147</v>
      </c>
      <c r="C7704" s="113">
        <v>1982</v>
      </c>
      <c r="D7704" s="113" t="s">
        <v>132</v>
      </c>
      <c r="E7704" s="113" t="s">
        <v>123</v>
      </c>
      <c r="F7704" s="113" t="s">
        <v>200</v>
      </c>
      <c r="G7704" s="113">
        <v>61.509634740007499</v>
      </c>
    </row>
    <row r="7705" spans="1:7" x14ac:dyDescent="0.25">
      <c r="A7705" s="108" t="str">
        <f t="shared" si="120"/>
        <v>FI_1982_1A3(FS)_SOx</v>
      </c>
      <c r="B7705" s="113" t="s">
        <v>147</v>
      </c>
      <c r="C7705" s="113">
        <v>1982</v>
      </c>
      <c r="D7705" s="113" t="s">
        <v>132</v>
      </c>
      <c r="E7705" s="113" t="s">
        <v>201</v>
      </c>
      <c r="F7705" s="113" t="s">
        <v>200</v>
      </c>
      <c r="G7705" s="113">
        <v>8.3549555218251506</v>
      </c>
    </row>
    <row r="7706" spans="1:7" x14ac:dyDescent="0.25">
      <c r="A7706" s="108" t="str">
        <f t="shared" si="120"/>
        <v>FI_1982_1A3(FS)_NH3</v>
      </c>
      <c r="B7706" s="113" t="s">
        <v>147</v>
      </c>
      <c r="C7706" s="113">
        <v>1982</v>
      </c>
      <c r="D7706" s="113" t="s">
        <v>132</v>
      </c>
      <c r="E7706" s="113" t="s">
        <v>124</v>
      </c>
      <c r="F7706" s="113" t="s">
        <v>200</v>
      </c>
      <c r="G7706" s="113">
        <v>5.8989870479720402E-2</v>
      </c>
    </row>
    <row r="7707" spans="1:7" x14ac:dyDescent="0.25">
      <c r="A7707" s="108" t="str">
        <f t="shared" si="120"/>
        <v>FI_1982_1A3(FS)_PM2.5</v>
      </c>
      <c r="B7707" s="113" t="s">
        <v>147</v>
      </c>
      <c r="C7707" s="113">
        <v>1982</v>
      </c>
      <c r="D7707" s="113" t="s">
        <v>132</v>
      </c>
      <c r="E7707" s="113" t="s">
        <v>203</v>
      </c>
      <c r="F7707" s="113" t="s">
        <v>200</v>
      </c>
      <c r="G7707" s="113">
        <v>8.3617088809349909</v>
      </c>
    </row>
    <row r="7708" spans="1:7" x14ac:dyDescent="0.25">
      <c r="A7708" s="108" t="str">
        <f t="shared" si="120"/>
        <v>FI_1982_3D_NOx</v>
      </c>
      <c r="B7708" s="113" t="s">
        <v>147</v>
      </c>
      <c r="C7708" s="113">
        <v>1982</v>
      </c>
      <c r="D7708" s="113" t="s">
        <v>206</v>
      </c>
      <c r="E7708" s="113" t="s">
        <v>199</v>
      </c>
      <c r="F7708" s="113" t="s">
        <v>200</v>
      </c>
      <c r="G7708" s="113">
        <v>11.7888572051981</v>
      </c>
    </row>
    <row r="7709" spans="1:7" x14ac:dyDescent="0.25">
      <c r="A7709" s="108" t="str">
        <f t="shared" si="120"/>
        <v>FI_1983_NATIONAL TOTAL_NOx</v>
      </c>
      <c r="B7709" s="113" t="s">
        <v>147</v>
      </c>
      <c r="C7709" s="113">
        <v>1983</v>
      </c>
      <c r="D7709" s="113" t="s">
        <v>122</v>
      </c>
      <c r="E7709" s="113" t="s">
        <v>199</v>
      </c>
      <c r="F7709" s="113" t="s">
        <v>200</v>
      </c>
      <c r="G7709" s="113">
        <v>273.49906561774202</v>
      </c>
    </row>
    <row r="7710" spans="1:7" x14ac:dyDescent="0.25">
      <c r="A7710" s="108" t="str">
        <f t="shared" si="120"/>
        <v>FI_1983_NATIONAL TOTAL_SOx</v>
      </c>
      <c r="B7710" s="113" t="s">
        <v>147</v>
      </c>
      <c r="C7710" s="113">
        <v>1983</v>
      </c>
      <c r="D7710" s="113" t="s">
        <v>122</v>
      </c>
      <c r="E7710" s="113" t="s">
        <v>201</v>
      </c>
      <c r="F7710" s="113" t="s">
        <v>200</v>
      </c>
      <c r="G7710" s="113">
        <v>372.764744367606</v>
      </c>
    </row>
    <row r="7711" spans="1:7" x14ac:dyDescent="0.25">
      <c r="A7711" s="108" t="str">
        <f t="shared" si="120"/>
        <v>FI_1983_NATIONAL TOTAL_NH3</v>
      </c>
      <c r="B7711" s="113" t="s">
        <v>147</v>
      </c>
      <c r="C7711" s="113">
        <v>1983</v>
      </c>
      <c r="D7711" s="113" t="s">
        <v>122</v>
      </c>
      <c r="E7711" s="113" t="s">
        <v>124</v>
      </c>
      <c r="F7711" s="113" t="s">
        <v>200</v>
      </c>
      <c r="G7711" s="113">
        <v>43.782921256267002</v>
      </c>
    </row>
    <row r="7712" spans="1:7" x14ac:dyDescent="0.25">
      <c r="A7712" s="108" t="str">
        <f t="shared" si="120"/>
        <v>FI_1983_1A3(FS)_NOx</v>
      </c>
      <c r="B7712" s="113" t="s">
        <v>147</v>
      </c>
      <c r="C7712" s="113">
        <v>1983</v>
      </c>
      <c r="D7712" s="113" t="s">
        <v>132</v>
      </c>
      <c r="E7712" s="113" t="s">
        <v>199</v>
      </c>
      <c r="F7712" s="113" t="s">
        <v>200</v>
      </c>
      <c r="G7712" s="113">
        <v>127.611276227175</v>
      </c>
    </row>
    <row r="7713" spans="1:7" x14ac:dyDescent="0.25">
      <c r="A7713" s="108" t="str">
        <f t="shared" si="120"/>
        <v>FI_1983_1A3(FS)_NMVOC</v>
      </c>
      <c r="B7713" s="113" t="s">
        <v>147</v>
      </c>
      <c r="C7713" s="113">
        <v>1983</v>
      </c>
      <c r="D7713" s="113" t="s">
        <v>132</v>
      </c>
      <c r="E7713" s="113" t="s">
        <v>123</v>
      </c>
      <c r="F7713" s="113" t="s">
        <v>200</v>
      </c>
      <c r="G7713" s="113">
        <v>62.049230479310502</v>
      </c>
    </row>
    <row r="7714" spans="1:7" x14ac:dyDescent="0.25">
      <c r="A7714" s="108" t="str">
        <f t="shared" si="120"/>
        <v>FI_1983_1A3(FS)_SOx</v>
      </c>
      <c r="B7714" s="113" t="s">
        <v>147</v>
      </c>
      <c r="C7714" s="113">
        <v>1983</v>
      </c>
      <c r="D7714" s="113" t="s">
        <v>132</v>
      </c>
      <c r="E7714" s="113" t="s">
        <v>201</v>
      </c>
      <c r="F7714" s="113" t="s">
        <v>200</v>
      </c>
      <c r="G7714" s="113">
        <v>8.1358320186454698</v>
      </c>
    </row>
    <row r="7715" spans="1:7" x14ac:dyDescent="0.25">
      <c r="A7715" s="108" t="str">
        <f t="shared" si="120"/>
        <v>FI_1983_1A3(FS)_NH3</v>
      </c>
      <c r="B7715" s="113" t="s">
        <v>147</v>
      </c>
      <c r="C7715" s="113">
        <v>1983</v>
      </c>
      <c r="D7715" s="113" t="s">
        <v>132</v>
      </c>
      <c r="E7715" s="113" t="s">
        <v>124</v>
      </c>
      <c r="F7715" s="113" t="s">
        <v>200</v>
      </c>
      <c r="G7715" s="113">
        <v>6.0835809928425397E-2</v>
      </c>
    </row>
    <row r="7716" spans="1:7" x14ac:dyDescent="0.25">
      <c r="A7716" s="108" t="str">
        <f t="shared" si="120"/>
        <v>FI_1983_1A3(FS)_PM2.5</v>
      </c>
      <c r="B7716" s="113" t="s">
        <v>147</v>
      </c>
      <c r="C7716" s="113">
        <v>1983</v>
      </c>
      <c r="D7716" s="113" t="s">
        <v>132</v>
      </c>
      <c r="E7716" s="113" t="s">
        <v>203</v>
      </c>
      <c r="F7716" s="113" t="s">
        <v>200</v>
      </c>
      <c r="G7716" s="113">
        <v>8.5826244542727892</v>
      </c>
    </row>
    <row r="7717" spans="1:7" x14ac:dyDescent="0.25">
      <c r="A7717" s="108" t="str">
        <f t="shared" si="120"/>
        <v>FI_1983_3D_NOx</v>
      </c>
      <c r="B7717" s="113" t="s">
        <v>147</v>
      </c>
      <c r="C7717" s="113">
        <v>1983</v>
      </c>
      <c r="D7717" s="113" t="s">
        <v>206</v>
      </c>
      <c r="E7717" s="113" t="s">
        <v>199</v>
      </c>
      <c r="F7717" s="113" t="s">
        <v>200</v>
      </c>
      <c r="G7717" s="113">
        <v>12.911324133196899</v>
      </c>
    </row>
    <row r="7718" spans="1:7" x14ac:dyDescent="0.25">
      <c r="A7718" s="108" t="str">
        <f t="shared" si="120"/>
        <v>FI_1984_NATIONAL TOTAL_NOx</v>
      </c>
      <c r="B7718" s="113" t="s">
        <v>147</v>
      </c>
      <c r="C7718" s="113">
        <v>1984</v>
      </c>
      <c r="D7718" s="113" t="s">
        <v>122</v>
      </c>
      <c r="E7718" s="113" t="s">
        <v>199</v>
      </c>
      <c r="F7718" s="113" t="s">
        <v>200</v>
      </c>
      <c r="G7718" s="113">
        <v>269.37815844226799</v>
      </c>
    </row>
    <row r="7719" spans="1:7" x14ac:dyDescent="0.25">
      <c r="A7719" s="108" t="str">
        <f t="shared" si="120"/>
        <v>FI_1984_NATIONAL TOTAL_SOx</v>
      </c>
      <c r="B7719" s="113" t="s">
        <v>147</v>
      </c>
      <c r="C7719" s="113">
        <v>1984</v>
      </c>
      <c r="D7719" s="113" t="s">
        <v>122</v>
      </c>
      <c r="E7719" s="113" t="s">
        <v>201</v>
      </c>
      <c r="F7719" s="113" t="s">
        <v>200</v>
      </c>
      <c r="G7719" s="113">
        <v>368.70422997201399</v>
      </c>
    </row>
    <row r="7720" spans="1:7" x14ac:dyDescent="0.25">
      <c r="A7720" s="108" t="str">
        <f t="shared" si="120"/>
        <v>FI_1984_NATIONAL TOTAL_NH3</v>
      </c>
      <c r="B7720" s="113" t="s">
        <v>147</v>
      </c>
      <c r="C7720" s="113">
        <v>1984</v>
      </c>
      <c r="D7720" s="113" t="s">
        <v>122</v>
      </c>
      <c r="E7720" s="113" t="s">
        <v>124</v>
      </c>
      <c r="F7720" s="113" t="s">
        <v>200</v>
      </c>
      <c r="G7720" s="113">
        <v>43.693018431533098</v>
      </c>
    </row>
    <row r="7721" spans="1:7" x14ac:dyDescent="0.25">
      <c r="A7721" s="108" t="str">
        <f t="shared" si="120"/>
        <v>FI_1984_1A3(FS)_NOx</v>
      </c>
      <c r="B7721" s="113" t="s">
        <v>147</v>
      </c>
      <c r="C7721" s="113">
        <v>1984</v>
      </c>
      <c r="D7721" s="113" t="s">
        <v>132</v>
      </c>
      <c r="E7721" s="113" t="s">
        <v>199</v>
      </c>
      <c r="F7721" s="113" t="s">
        <v>200</v>
      </c>
      <c r="G7721" s="113">
        <v>128.21556392175199</v>
      </c>
    </row>
    <row r="7722" spans="1:7" x14ac:dyDescent="0.25">
      <c r="A7722" s="108" t="str">
        <f t="shared" si="120"/>
        <v>FI_1984_1A3(FS)_NMVOC</v>
      </c>
      <c r="B7722" s="113" t="s">
        <v>147</v>
      </c>
      <c r="C7722" s="113">
        <v>1984</v>
      </c>
      <c r="D7722" s="113" t="s">
        <v>132</v>
      </c>
      <c r="E7722" s="113" t="s">
        <v>123</v>
      </c>
      <c r="F7722" s="113" t="s">
        <v>200</v>
      </c>
      <c r="G7722" s="113">
        <v>62.825853173040301</v>
      </c>
    </row>
    <row r="7723" spans="1:7" x14ac:dyDescent="0.25">
      <c r="A7723" s="108" t="str">
        <f t="shared" si="120"/>
        <v>FI_1984_1A3(FS)_SOx</v>
      </c>
      <c r="B7723" s="113" t="s">
        <v>147</v>
      </c>
      <c r="C7723" s="113">
        <v>1984</v>
      </c>
      <c r="D7723" s="113" t="s">
        <v>132</v>
      </c>
      <c r="E7723" s="113" t="s">
        <v>201</v>
      </c>
      <c r="F7723" s="113" t="s">
        <v>200</v>
      </c>
      <c r="G7723" s="113">
        <v>7.8959122420468102</v>
      </c>
    </row>
    <row r="7724" spans="1:7" x14ac:dyDescent="0.25">
      <c r="A7724" s="108" t="str">
        <f t="shared" si="120"/>
        <v>FI_1984_1A3(FS)_NH3</v>
      </c>
      <c r="B7724" s="113" t="s">
        <v>147</v>
      </c>
      <c r="C7724" s="113">
        <v>1984</v>
      </c>
      <c r="D7724" s="113" t="s">
        <v>132</v>
      </c>
      <c r="E7724" s="113" t="s">
        <v>124</v>
      </c>
      <c r="F7724" s="113" t="s">
        <v>200</v>
      </c>
      <c r="G7724" s="113">
        <v>6.2999555668347904E-2</v>
      </c>
    </row>
    <row r="7725" spans="1:7" x14ac:dyDescent="0.25">
      <c r="A7725" s="108" t="str">
        <f t="shared" si="120"/>
        <v>FI_1984_1A3(FS)_PM2.5</v>
      </c>
      <c r="B7725" s="113" t="s">
        <v>147</v>
      </c>
      <c r="C7725" s="113">
        <v>1984</v>
      </c>
      <c r="D7725" s="113" t="s">
        <v>132</v>
      </c>
      <c r="E7725" s="113" t="s">
        <v>203</v>
      </c>
      <c r="F7725" s="113" t="s">
        <v>200</v>
      </c>
      <c r="G7725" s="113">
        <v>8.8112490058733002</v>
      </c>
    </row>
    <row r="7726" spans="1:7" x14ac:dyDescent="0.25">
      <c r="A7726" s="108" t="str">
        <f t="shared" si="120"/>
        <v>FI_1984_3D_NOx</v>
      </c>
      <c r="B7726" s="113" t="s">
        <v>147</v>
      </c>
      <c r="C7726" s="113">
        <v>1984</v>
      </c>
      <c r="D7726" s="113" t="s">
        <v>206</v>
      </c>
      <c r="E7726" s="113" t="s">
        <v>199</v>
      </c>
      <c r="F7726" s="113" t="s">
        <v>200</v>
      </c>
      <c r="G7726" s="113">
        <v>12.747581338002901</v>
      </c>
    </row>
    <row r="7727" spans="1:7" x14ac:dyDescent="0.25">
      <c r="A7727" s="108" t="str">
        <f t="shared" si="120"/>
        <v>FI_1985_NATIONAL TOTAL_NOx</v>
      </c>
      <c r="B7727" s="113" t="s">
        <v>147</v>
      </c>
      <c r="C7727" s="113">
        <v>1985</v>
      </c>
      <c r="D7727" s="113" t="s">
        <v>122</v>
      </c>
      <c r="E7727" s="113" t="s">
        <v>199</v>
      </c>
      <c r="F7727" s="113" t="s">
        <v>200</v>
      </c>
      <c r="G7727" s="113">
        <v>287.25569810427402</v>
      </c>
    </row>
    <row r="7728" spans="1:7" x14ac:dyDescent="0.25">
      <c r="A7728" s="108" t="str">
        <f t="shared" si="120"/>
        <v>FI_1985_NATIONAL TOTAL_SOx</v>
      </c>
      <c r="B7728" s="113" t="s">
        <v>147</v>
      </c>
      <c r="C7728" s="113">
        <v>1985</v>
      </c>
      <c r="D7728" s="113" t="s">
        <v>122</v>
      </c>
      <c r="E7728" s="113" t="s">
        <v>201</v>
      </c>
      <c r="F7728" s="113" t="s">
        <v>200</v>
      </c>
      <c r="G7728" s="113">
        <v>382.70816672858803</v>
      </c>
    </row>
    <row r="7729" spans="1:7" x14ac:dyDescent="0.25">
      <c r="A7729" s="108" t="str">
        <f t="shared" si="120"/>
        <v>FI_1985_NATIONAL TOTAL_NH3</v>
      </c>
      <c r="B7729" s="113" t="s">
        <v>147</v>
      </c>
      <c r="C7729" s="113">
        <v>1985</v>
      </c>
      <c r="D7729" s="113" t="s">
        <v>122</v>
      </c>
      <c r="E7729" s="113" t="s">
        <v>124</v>
      </c>
      <c r="F7729" s="113" t="s">
        <v>200</v>
      </c>
      <c r="G7729" s="113">
        <v>43.554713886712101</v>
      </c>
    </row>
    <row r="7730" spans="1:7" x14ac:dyDescent="0.25">
      <c r="A7730" s="108" t="str">
        <f t="shared" si="120"/>
        <v>FI_1985_1A3(FS)_NOx</v>
      </c>
      <c r="B7730" s="113" t="s">
        <v>147</v>
      </c>
      <c r="C7730" s="113">
        <v>1985</v>
      </c>
      <c r="D7730" s="113" t="s">
        <v>132</v>
      </c>
      <c r="E7730" s="113" t="s">
        <v>199</v>
      </c>
      <c r="F7730" s="113" t="s">
        <v>200</v>
      </c>
      <c r="G7730" s="113">
        <v>129.38381262713401</v>
      </c>
    </row>
    <row r="7731" spans="1:7" x14ac:dyDescent="0.25">
      <c r="A7731" s="108" t="str">
        <f t="shared" si="120"/>
        <v>FI_1985_1A3(FS)_NMVOC</v>
      </c>
      <c r="B7731" s="113" t="s">
        <v>147</v>
      </c>
      <c r="C7731" s="113">
        <v>1985</v>
      </c>
      <c r="D7731" s="113" t="s">
        <v>132</v>
      </c>
      <c r="E7731" s="113" t="s">
        <v>123</v>
      </c>
      <c r="F7731" s="113" t="s">
        <v>200</v>
      </c>
      <c r="G7731" s="113">
        <v>62.6117015781657</v>
      </c>
    </row>
    <row r="7732" spans="1:7" x14ac:dyDescent="0.25">
      <c r="A7732" s="108" t="str">
        <f t="shared" si="120"/>
        <v>FI_1985_1A3(FS)_SOx</v>
      </c>
      <c r="B7732" s="113" t="s">
        <v>147</v>
      </c>
      <c r="C7732" s="113">
        <v>1985</v>
      </c>
      <c r="D7732" s="113" t="s">
        <v>132</v>
      </c>
      <c r="E7732" s="113" t="s">
        <v>201</v>
      </c>
      <c r="F7732" s="113" t="s">
        <v>200</v>
      </c>
      <c r="G7732" s="113">
        <v>7.7473992654673296</v>
      </c>
    </row>
    <row r="7733" spans="1:7" x14ac:dyDescent="0.25">
      <c r="A7733" s="108" t="str">
        <f t="shared" si="120"/>
        <v>FI_1985_1A3(FS)_NH3</v>
      </c>
      <c r="B7733" s="113" t="s">
        <v>147</v>
      </c>
      <c r="C7733" s="113">
        <v>1985</v>
      </c>
      <c r="D7733" s="113" t="s">
        <v>132</v>
      </c>
      <c r="E7733" s="113" t="s">
        <v>124</v>
      </c>
      <c r="F7733" s="113" t="s">
        <v>200</v>
      </c>
      <c r="G7733" s="113">
        <v>6.5180711843334002E-2</v>
      </c>
    </row>
    <row r="7734" spans="1:7" x14ac:dyDescent="0.25">
      <c r="A7734" s="108" t="str">
        <f t="shared" si="120"/>
        <v>FI_1985_1A3(FS)_PM2.5</v>
      </c>
      <c r="B7734" s="113" t="s">
        <v>147</v>
      </c>
      <c r="C7734" s="113">
        <v>1985</v>
      </c>
      <c r="D7734" s="113" t="s">
        <v>132</v>
      </c>
      <c r="E7734" s="113" t="s">
        <v>203</v>
      </c>
      <c r="F7734" s="113" t="s">
        <v>200</v>
      </c>
      <c r="G7734" s="113">
        <v>9.0100114669550102</v>
      </c>
    </row>
    <row r="7735" spans="1:7" x14ac:dyDescent="0.25">
      <c r="A7735" s="108" t="str">
        <f t="shared" si="120"/>
        <v>FI_1985_3D_NOx</v>
      </c>
      <c r="B7735" s="113" t="s">
        <v>147</v>
      </c>
      <c r="C7735" s="113">
        <v>1985</v>
      </c>
      <c r="D7735" s="113" t="s">
        <v>206</v>
      </c>
      <c r="E7735" s="113" t="s">
        <v>199</v>
      </c>
      <c r="F7735" s="113" t="s">
        <v>200</v>
      </c>
      <c r="G7735" s="113">
        <v>12.407634230128201</v>
      </c>
    </row>
    <row r="7736" spans="1:7" x14ac:dyDescent="0.25">
      <c r="A7736" s="108" t="str">
        <f t="shared" si="120"/>
        <v>FI_1986_NATIONAL TOTAL_NOx</v>
      </c>
      <c r="B7736" s="113" t="s">
        <v>147</v>
      </c>
      <c r="C7736" s="113">
        <v>1986</v>
      </c>
      <c r="D7736" s="113" t="s">
        <v>122</v>
      </c>
      <c r="E7736" s="113" t="s">
        <v>199</v>
      </c>
      <c r="F7736" s="113" t="s">
        <v>200</v>
      </c>
      <c r="G7736" s="113">
        <v>289.06085965992003</v>
      </c>
    </row>
    <row r="7737" spans="1:7" x14ac:dyDescent="0.25">
      <c r="A7737" s="108" t="str">
        <f t="shared" si="120"/>
        <v>FI_1986_NATIONAL TOTAL_SOx</v>
      </c>
      <c r="B7737" s="113" t="s">
        <v>147</v>
      </c>
      <c r="C7737" s="113">
        <v>1986</v>
      </c>
      <c r="D7737" s="113" t="s">
        <v>122</v>
      </c>
      <c r="E7737" s="113" t="s">
        <v>201</v>
      </c>
      <c r="F7737" s="113" t="s">
        <v>200</v>
      </c>
      <c r="G7737" s="113">
        <v>331.54862522312402</v>
      </c>
    </row>
    <row r="7738" spans="1:7" x14ac:dyDescent="0.25">
      <c r="A7738" s="108" t="str">
        <f t="shared" si="120"/>
        <v>FI_1986_NATIONAL TOTAL_NH3</v>
      </c>
      <c r="B7738" s="113" t="s">
        <v>147</v>
      </c>
      <c r="C7738" s="113">
        <v>1986</v>
      </c>
      <c r="D7738" s="113" t="s">
        <v>122</v>
      </c>
      <c r="E7738" s="113" t="s">
        <v>124</v>
      </c>
      <c r="F7738" s="113" t="s">
        <v>200</v>
      </c>
      <c r="G7738" s="113">
        <v>43.113032550043101</v>
      </c>
    </row>
    <row r="7739" spans="1:7" x14ac:dyDescent="0.25">
      <c r="A7739" s="108" t="str">
        <f t="shared" si="120"/>
        <v>FI_1986_1A3(FS)_NOx</v>
      </c>
      <c r="B7739" s="113" t="s">
        <v>147</v>
      </c>
      <c r="C7739" s="113">
        <v>1986</v>
      </c>
      <c r="D7739" s="113" t="s">
        <v>132</v>
      </c>
      <c r="E7739" s="113" t="s">
        <v>199</v>
      </c>
      <c r="F7739" s="113" t="s">
        <v>200</v>
      </c>
      <c r="G7739" s="113">
        <v>131.629320465018</v>
      </c>
    </row>
    <row r="7740" spans="1:7" x14ac:dyDescent="0.25">
      <c r="A7740" s="108" t="str">
        <f t="shared" si="120"/>
        <v>FI_1986_1A3(FS)_NMVOC</v>
      </c>
      <c r="B7740" s="113" t="s">
        <v>147</v>
      </c>
      <c r="C7740" s="113">
        <v>1986</v>
      </c>
      <c r="D7740" s="113" t="s">
        <v>132</v>
      </c>
      <c r="E7740" s="113" t="s">
        <v>123</v>
      </c>
      <c r="F7740" s="113" t="s">
        <v>200</v>
      </c>
      <c r="G7740" s="113">
        <v>62.826017175772897</v>
      </c>
    </row>
    <row r="7741" spans="1:7" x14ac:dyDescent="0.25">
      <c r="A7741" s="108" t="str">
        <f t="shared" si="120"/>
        <v>FI_1986_1A3(FS)_SOx</v>
      </c>
      <c r="B7741" s="113" t="s">
        <v>147</v>
      </c>
      <c r="C7741" s="113">
        <v>1986</v>
      </c>
      <c r="D7741" s="113" t="s">
        <v>132</v>
      </c>
      <c r="E7741" s="113" t="s">
        <v>201</v>
      </c>
      <c r="F7741" s="113" t="s">
        <v>200</v>
      </c>
      <c r="G7741" s="113">
        <v>7.2802126842472603</v>
      </c>
    </row>
    <row r="7742" spans="1:7" x14ac:dyDescent="0.25">
      <c r="A7742" s="108" t="str">
        <f t="shared" si="120"/>
        <v>FI_1986_1A3(FS)_NH3</v>
      </c>
      <c r="B7742" s="113" t="s">
        <v>147</v>
      </c>
      <c r="C7742" s="113">
        <v>1986</v>
      </c>
      <c r="D7742" s="113" t="s">
        <v>132</v>
      </c>
      <c r="E7742" s="113" t="s">
        <v>124</v>
      </c>
      <c r="F7742" s="113" t="s">
        <v>200</v>
      </c>
      <c r="G7742" s="113">
        <v>6.7676809551162398E-2</v>
      </c>
    </row>
    <row r="7743" spans="1:7" x14ac:dyDescent="0.25">
      <c r="A7743" s="108" t="str">
        <f t="shared" si="120"/>
        <v>FI_1986_1A3(FS)_PM2.5</v>
      </c>
      <c r="B7743" s="113" t="s">
        <v>147</v>
      </c>
      <c r="C7743" s="113">
        <v>1986</v>
      </c>
      <c r="D7743" s="113" t="s">
        <v>132</v>
      </c>
      <c r="E7743" s="113" t="s">
        <v>203</v>
      </c>
      <c r="F7743" s="113" t="s">
        <v>200</v>
      </c>
      <c r="G7743" s="113">
        <v>9.26764141602251</v>
      </c>
    </row>
    <row r="7744" spans="1:7" x14ac:dyDescent="0.25">
      <c r="A7744" s="108" t="str">
        <f t="shared" si="120"/>
        <v>FI_1986_3D_NOx</v>
      </c>
      <c r="B7744" s="113" t="s">
        <v>147</v>
      </c>
      <c r="C7744" s="113">
        <v>1986</v>
      </c>
      <c r="D7744" s="113" t="s">
        <v>206</v>
      </c>
      <c r="E7744" s="113" t="s">
        <v>199</v>
      </c>
      <c r="F7744" s="113" t="s">
        <v>200</v>
      </c>
      <c r="G7744" s="113">
        <v>12.278987766186701</v>
      </c>
    </row>
    <row r="7745" spans="1:7" x14ac:dyDescent="0.25">
      <c r="A7745" s="108" t="str">
        <f t="shared" si="120"/>
        <v>FI_1987_NATIONAL TOTAL_NOx</v>
      </c>
      <c r="B7745" s="113" t="s">
        <v>147</v>
      </c>
      <c r="C7745" s="113">
        <v>1987</v>
      </c>
      <c r="D7745" s="113" t="s">
        <v>122</v>
      </c>
      <c r="E7745" s="113" t="s">
        <v>199</v>
      </c>
      <c r="F7745" s="113" t="s">
        <v>200</v>
      </c>
      <c r="G7745" s="113">
        <v>300.504249661068</v>
      </c>
    </row>
    <row r="7746" spans="1:7" x14ac:dyDescent="0.25">
      <c r="A7746" s="108" t="str">
        <f t="shared" ref="A7746:A7809" si="121">CONCATENATE(B7746,"_",C7746,"_",D7746,"_",E7746)</f>
        <v>FI_1987_NATIONAL TOTAL_NMVOC</v>
      </c>
      <c r="B7746" s="113" t="s">
        <v>147</v>
      </c>
      <c r="C7746" s="113">
        <v>1987</v>
      </c>
      <c r="D7746" s="113" t="s">
        <v>122</v>
      </c>
      <c r="E7746" s="113" t="s">
        <v>123</v>
      </c>
      <c r="F7746" s="113" t="s">
        <v>200</v>
      </c>
      <c r="G7746" s="113">
        <v>229.30751489345201</v>
      </c>
    </row>
    <row r="7747" spans="1:7" x14ac:dyDescent="0.25">
      <c r="A7747" s="108" t="str">
        <f t="shared" si="121"/>
        <v>FI_1987_NATIONAL TOTAL_SOx</v>
      </c>
      <c r="B7747" s="113" t="s">
        <v>147</v>
      </c>
      <c r="C7747" s="113">
        <v>1987</v>
      </c>
      <c r="D7747" s="113" t="s">
        <v>122</v>
      </c>
      <c r="E7747" s="113" t="s">
        <v>201</v>
      </c>
      <c r="F7747" s="113" t="s">
        <v>200</v>
      </c>
      <c r="G7747" s="113">
        <v>328.696871889249</v>
      </c>
    </row>
    <row r="7748" spans="1:7" x14ac:dyDescent="0.25">
      <c r="A7748" s="108" t="str">
        <f t="shared" si="121"/>
        <v>FI_1987_NATIONAL TOTAL_NH3</v>
      </c>
      <c r="B7748" s="113" t="s">
        <v>147</v>
      </c>
      <c r="C7748" s="113">
        <v>1987</v>
      </c>
      <c r="D7748" s="113" t="s">
        <v>122</v>
      </c>
      <c r="E7748" s="113" t="s">
        <v>124</v>
      </c>
      <c r="F7748" s="113" t="s">
        <v>200</v>
      </c>
      <c r="G7748" s="113">
        <v>42.317380073317601</v>
      </c>
    </row>
    <row r="7749" spans="1:7" x14ac:dyDescent="0.25">
      <c r="A7749" s="108" t="str">
        <f t="shared" si="121"/>
        <v>FI_1987_1A3(FS)_NOx</v>
      </c>
      <c r="B7749" s="113" t="s">
        <v>147</v>
      </c>
      <c r="C7749" s="113">
        <v>1987</v>
      </c>
      <c r="D7749" s="113" t="s">
        <v>132</v>
      </c>
      <c r="E7749" s="113" t="s">
        <v>199</v>
      </c>
      <c r="F7749" s="113" t="s">
        <v>200</v>
      </c>
      <c r="G7749" s="113">
        <v>132.10829804847799</v>
      </c>
    </row>
    <row r="7750" spans="1:7" x14ac:dyDescent="0.25">
      <c r="A7750" s="108" t="str">
        <f t="shared" si="121"/>
        <v>FI_1987_1A3(FS)_NMVOC</v>
      </c>
      <c r="B7750" s="113" t="s">
        <v>147</v>
      </c>
      <c r="C7750" s="113">
        <v>1987</v>
      </c>
      <c r="D7750" s="113" t="s">
        <v>132</v>
      </c>
      <c r="E7750" s="113" t="s">
        <v>123</v>
      </c>
      <c r="F7750" s="113" t="s">
        <v>200</v>
      </c>
      <c r="G7750" s="113">
        <v>62.894080874773501</v>
      </c>
    </row>
    <row r="7751" spans="1:7" x14ac:dyDescent="0.25">
      <c r="A7751" s="108" t="str">
        <f t="shared" si="121"/>
        <v>FI_1987_1A3(FS)_SOx</v>
      </c>
      <c r="B7751" s="113" t="s">
        <v>147</v>
      </c>
      <c r="C7751" s="113">
        <v>1987</v>
      </c>
      <c r="D7751" s="113" t="s">
        <v>132</v>
      </c>
      <c r="E7751" s="113" t="s">
        <v>201</v>
      </c>
      <c r="F7751" s="113" t="s">
        <v>200</v>
      </c>
      <c r="G7751" s="113">
        <v>7.0547975891648802</v>
      </c>
    </row>
    <row r="7752" spans="1:7" x14ac:dyDescent="0.25">
      <c r="A7752" s="108" t="str">
        <f t="shared" si="121"/>
        <v>FI_1987_1A3(FS)_NH3</v>
      </c>
      <c r="B7752" s="113" t="s">
        <v>147</v>
      </c>
      <c r="C7752" s="113">
        <v>1987</v>
      </c>
      <c r="D7752" s="113" t="s">
        <v>132</v>
      </c>
      <c r="E7752" s="113" t="s">
        <v>124</v>
      </c>
      <c r="F7752" s="113" t="s">
        <v>200</v>
      </c>
      <c r="G7752" s="113">
        <v>7.4366606392763698E-2</v>
      </c>
    </row>
    <row r="7753" spans="1:7" x14ac:dyDescent="0.25">
      <c r="A7753" s="108" t="str">
        <f t="shared" si="121"/>
        <v>FI_1987_1A3(FS)_PM2.5</v>
      </c>
      <c r="B7753" s="113" t="s">
        <v>147</v>
      </c>
      <c r="C7753" s="113">
        <v>1987</v>
      </c>
      <c r="D7753" s="113" t="s">
        <v>132</v>
      </c>
      <c r="E7753" s="113" t="s">
        <v>203</v>
      </c>
      <c r="F7753" s="113" t="s">
        <v>200</v>
      </c>
      <c r="G7753" s="113">
        <v>9.2291406333253505</v>
      </c>
    </row>
    <row r="7754" spans="1:7" x14ac:dyDescent="0.25">
      <c r="A7754" s="108" t="str">
        <f t="shared" si="121"/>
        <v>FI_1987_3D_NOx</v>
      </c>
      <c r="B7754" s="113" t="s">
        <v>147</v>
      </c>
      <c r="C7754" s="113">
        <v>1987</v>
      </c>
      <c r="D7754" s="113" t="s">
        <v>206</v>
      </c>
      <c r="E7754" s="113" t="s">
        <v>199</v>
      </c>
      <c r="F7754" s="113" t="s">
        <v>200</v>
      </c>
      <c r="G7754" s="113">
        <v>12.5489442724929</v>
      </c>
    </row>
    <row r="7755" spans="1:7" x14ac:dyDescent="0.25">
      <c r="A7755" s="108" t="str">
        <f t="shared" si="121"/>
        <v>FI_1988_NATIONAL TOTAL_NOx</v>
      </c>
      <c r="B7755" s="113" t="s">
        <v>147</v>
      </c>
      <c r="C7755" s="113">
        <v>1988</v>
      </c>
      <c r="D7755" s="113" t="s">
        <v>122</v>
      </c>
      <c r="E7755" s="113" t="s">
        <v>199</v>
      </c>
      <c r="F7755" s="113" t="s">
        <v>200</v>
      </c>
      <c r="G7755" s="113">
        <v>303.49094029675399</v>
      </c>
    </row>
    <row r="7756" spans="1:7" x14ac:dyDescent="0.25">
      <c r="A7756" s="108" t="str">
        <f t="shared" si="121"/>
        <v>FI_1988_NATIONAL TOTAL_NMVOC</v>
      </c>
      <c r="B7756" s="113" t="s">
        <v>147</v>
      </c>
      <c r="C7756" s="113">
        <v>1988</v>
      </c>
      <c r="D7756" s="113" t="s">
        <v>122</v>
      </c>
      <c r="E7756" s="113" t="s">
        <v>123</v>
      </c>
      <c r="F7756" s="113" t="s">
        <v>200</v>
      </c>
      <c r="G7756" s="113">
        <v>240.49357395369901</v>
      </c>
    </row>
    <row r="7757" spans="1:7" x14ac:dyDescent="0.25">
      <c r="A7757" s="108" t="str">
        <f t="shared" si="121"/>
        <v>FI_1988_NATIONAL TOTAL_SOx</v>
      </c>
      <c r="B7757" s="113" t="s">
        <v>147</v>
      </c>
      <c r="C7757" s="113">
        <v>1988</v>
      </c>
      <c r="D7757" s="113" t="s">
        <v>122</v>
      </c>
      <c r="E7757" s="113" t="s">
        <v>201</v>
      </c>
      <c r="F7757" s="113" t="s">
        <v>200</v>
      </c>
      <c r="G7757" s="113">
        <v>302.704790882319</v>
      </c>
    </row>
    <row r="7758" spans="1:7" x14ac:dyDescent="0.25">
      <c r="A7758" s="108" t="str">
        <f t="shared" si="121"/>
        <v>FI_1988_NATIONAL TOTAL_NH3</v>
      </c>
      <c r="B7758" s="113" t="s">
        <v>147</v>
      </c>
      <c r="C7758" s="113">
        <v>1988</v>
      </c>
      <c r="D7758" s="113" t="s">
        <v>122</v>
      </c>
      <c r="E7758" s="113" t="s">
        <v>124</v>
      </c>
      <c r="F7758" s="113" t="s">
        <v>200</v>
      </c>
      <c r="G7758" s="113">
        <v>41.482077013340501</v>
      </c>
    </row>
    <row r="7759" spans="1:7" x14ac:dyDescent="0.25">
      <c r="A7759" s="108" t="str">
        <f t="shared" si="121"/>
        <v>FI_1988_1A3(FS)_NOx</v>
      </c>
      <c r="B7759" s="113" t="s">
        <v>147</v>
      </c>
      <c r="C7759" s="113">
        <v>1988</v>
      </c>
      <c r="D7759" s="113" t="s">
        <v>132</v>
      </c>
      <c r="E7759" s="113" t="s">
        <v>199</v>
      </c>
      <c r="F7759" s="113" t="s">
        <v>200</v>
      </c>
      <c r="G7759" s="113">
        <v>132.779483308062</v>
      </c>
    </row>
    <row r="7760" spans="1:7" x14ac:dyDescent="0.25">
      <c r="A7760" s="108" t="str">
        <f t="shared" si="121"/>
        <v>FI_1988_1A3(FS)_NMVOC</v>
      </c>
      <c r="B7760" s="113" t="s">
        <v>147</v>
      </c>
      <c r="C7760" s="113">
        <v>1988</v>
      </c>
      <c r="D7760" s="113" t="s">
        <v>132</v>
      </c>
      <c r="E7760" s="113" t="s">
        <v>123</v>
      </c>
      <c r="F7760" s="113" t="s">
        <v>200</v>
      </c>
      <c r="G7760" s="113">
        <v>78.776649152740802</v>
      </c>
    </row>
    <row r="7761" spans="1:7" x14ac:dyDescent="0.25">
      <c r="A7761" s="108" t="str">
        <f t="shared" si="121"/>
        <v>FI_1988_1A3(FS)_SOx</v>
      </c>
      <c r="B7761" s="113" t="s">
        <v>147</v>
      </c>
      <c r="C7761" s="113">
        <v>1988</v>
      </c>
      <c r="D7761" s="113" t="s">
        <v>132</v>
      </c>
      <c r="E7761" s="113" t="s">
        <v>201</v>
      </c>
      <c r="F7761" s="113" t="s">
        <v>200</v>
      </c>
      <c r="G7761" s="113">
        <v>6.3319150057067404</v>
      </c>
    </row>
    <row r="7762" spans="1:7" x14ac:dyDescent="0.25">
      <c r="A7762" s="108" t="str">
        <f t="shared" si="121"/>
        <v>FI_1988_1A3(FS)_NH3</v>
      </c>
      <c r="B7762" s="113" t="s">
        <v>147</v>
      </c>
      <c r="C7762" s="113">
        <v>1988</v>
      </c>
      <c r="D7762" s="113" t="s">
        <v>132</v>
      </c>
      <c r="E7762" s="113" t="s">
        <v>124</v>
      </c>
      <c r="F7762" s="113" t="s">
        <v>200</v>
      </c>
      <c r="G7762" s="113">
        <v>9.5961186383786104E-2</v>
      </c>
    </row>
    <row r="7763" spans="1:7" x14ac:dyDescent="0.25">
      <c r="A7763" s="108" t="str">
        <f t="shared" si="121"/>
        <v>FI_1988_1A3(FS)_PM2.5</v>
      </c>
      <c r="B7763" s="113" t="s">
        <v>147</v>
      </c>
      <c r="C7763" s="113">
        <v>1988</v>
      </c>
      <c r="D7763" s="113" t="s">
        <v>132</v>
      </c>
      <c r="E7763" s="113" t="s">
        <v>203</v>
      </c>
      <c r="F7763" s="113" t="s">
        <v>200</v>
      </c>
      <c r="G7763" s="113">
        <v>9.2090609881209602</v>
      </c>
    </row>
    <row r="7764" spans="1:7" x14ac:dyDescent="0.25">
      <c r="A7764" s="108" t="str">
        <f t="shared" si="121"/>
        <v>FI_1988_3D_NOx</v>
      </c>
      <c r="B7764" s="113" t="s">
        <v>147</v>
      </c>
      <c r="C7764" s="113">
        <v>1988</v>
      </c>
      <c r="D7764" s="113" t="s">
        <v>206</v>
      </c>
      <c r="E7764" s="113" t="s">
        <v>199</v>
      </c>
      <c r="F7764" s="113" t="s">
        <v>200</v>
      </c>
      <c r="G7764" s="113">
        <v>12.471322164143899</v>
      </c>
    </row>
    <row r="7765" spans="1:7" x14ac:dyDescent="0.25">
      <c r="A7765" s="108" t="str">
        <f t="shared" si="121"/>
        <v>FI_1989_NATIONAL TOTAL_NOx</v>
      </c>
      <c r="B7765" s="113" t="s">
        <v>147</v>
      </c>
      <c r="C7765" s="113">
        <v>1989</v>
      </c>
      <c r="D7765" s="113" t="s">
        <v>122</v>
      </c>
      <c r="E7765" s="113" t="s">
        <v>199</v>
      </c>
      <c r="F7765" s="113" t="s">
        <v>200</v>
      </c>
      <c r="G7765" s="113">
        <v>309.99594490439802</v>
      </c>
    </row>
    <row r="7766" spans="1:7" x14ac:dyDescent="0.25">
      <c r="A7766" s="108" t="str">
        <f t="shared" si="121"/>
        <v>FI_1989_NATIONAL TOTAL_NMVOC</v>
      </c>
      <c r="B7766" s="113" t="s">
        <v>147</v>
      </c>
      <c r="C7766" s="113">
        <v>1989</v>
      </c>
      <c r="D7766" s="113" t="s">
        <v>122</v>
      </c>
      <c r="E7766" s="113" t="s">
        <v>123</v>
      </c>
      <c r="F7766" s="113" t="s">
        <v>200</v>
      </c>
      <c r="G7766" s="113">
        <v>233.83251120652599</v>
      </c>
    </row>
    <row r="7767" spans="1:7" x14ac:dyDescent="0.25">
      <c r="A7767" s="108" t="str">
        <f t="shared" si="121"/>
        <v>FI_1989_NATIONAL TOTAL_SOx</v>
      </c>
      <c r="B7767" s="113" t="s">
        <v>147</v>
      </c>
      <c r="C7767" s="113">
        <v>1989</v>
      </c>
      <c r="D7767" s="113" t="s">
        <v>122</v>
      </c>
      <c r="E7767" s="113" t="s">
        <v>201</v>
      </c>
      <c r="F7767" s="113" t="s">
        <v>200</v>
      </c>
      <c r="G7767" s="113">
        <v>244.651132526102</v>
      </c>
    </row>
    <row r="7768" spans="1:7" x14ac:dyDescent="0.25">
      <c r="A7768" s="108" t="str">
        <f t="shared" si="121"/>
        <v>FI_1989_NATIONAL TOTAL_NH3</v>
      </c>
      <c r="B7768" s="113" t="s">
        <v>147</v>
      </c>
      <c r="C7768" s="113">
        <v>1989</v>
      </c>
      <c r="D7768" s="113" t="s">
        <v>122</v>
      </c>
      <c r="E7768" s="113" t="s">
        <v>124</v>
      </c>
      <c r="F7768" s="113" t="s">
        <v>200</v>
      </c>
      <c r="G7768" s="113">
        <v>39.664396901675701</v>
      </c>
    </row>
    <row r="7769" spans="1:7" x14ac:dyDescent="0.25">
      <c r="A7769" s="108" t="str">
        <f t="shared" si="121"/>
        <v>FI_1989_1A3(FS)_NOx</v>
      </c>
      <c r="B7769" s="113" t="s">
        <v>147</v>
      </c>
      <c r="C7769" s="113">
        <v>1989</v>
      </c>
      <c r="D7769" s="113" t="s">
        <v>132</v>
      </c>
      <c r="E7769" s="113" t="s">
        <v>199</v>
      </c>
      <c r="F7769" s="113" t="s">
        <v>200</v>
      </c>
      <c r="G7769" s="113">
        <v>133.638780157556</v>
      </c>
    </row>
    <row r="7770" spans="1:7" x14ac:dyDescent="0.25">
      <c r="A7770" s="108" t="str">
        <f t="shared" si="121"/>
        <v>FI_1989_1A3(FS)_NMVOC</v>
      </c>
      <c r="B7770" s="113" t="s">
        <v>147</v>
      </c>
      <c r="C7770" s="113">
        <v>1989</v>
      </c>
      <c r="D7770" s="113" t="s">
        <v>132</v>
      </c>
      <c r="E7770" s="113" t="s">
        <v>123</v>
      </c>
      <c r="F7770" s="113" t="s">
        <v>200</v>
      </c>
      <c r="G7770" s="113">
        <v>78.074695187173504</v>
      </c>
    </row>
    <row r="7771" spans="1:7" x14ac:dyDescent="0.25">
      <c r="A7771" s="108" t="str">
        <f t="shared" si="121"/>
        <v>FI_1989_1A3(FS)_SOx</v>
      </c>
      <c r="B7771" s="113" t="s">
        <v>147</v>
      </c>
      <c r="C7771" s="113">
        <v>1989</v>
      </c>
      <c r="D7771" s="113" t="s">
        <v>132</v>
      </c>
      <c r="E7771" s="113" t="s">
        <v>201</v>
      </c>
      <c r="F7771" s="113" t="s">
        <v>200</v>
      </c>
      <c r="G7771" s="113">
        <v>6.0331343827491297</v>
      </c>
    </row>
    <row r="7772" spans="1:7" x14ac:dyDescent="0.25">
      <c r="A7772" s="108" t="str">
        <f t="shared" si="121"/>
        <v>FI_1989_1A3(FS)_NH3</v>
      </c>
      <c r="B7772" s="113" t="s">
        <v>147</v>
      </c>
      <c r="C7772" s="113">
        <v>1989</v>
      </c>
      <c r="D7772" s="113" t="s">
        <v>132</v>
      </c>
      <c r="E7772" s="113" t="s">
        <v>124</v>
      </c>
      <c r="F7772" s="113" t="s">
        <v>200</v>
      </c>
      <c r="G7772" s="113">
        <v>0.12139920475958101</v>
      </c>
    </row>
    <row r="7773" spans="1:7" x14ac:dyDescent="0.25">
      <c r="A7773" s="108" t="str">
        <f t="shared" si="121"/>
        <v>FI_1989_1A3(FS)_PM2.5</v>
      </c>
      <c r="B7773" s="113" t="s">
        <v>147</v>
      </c>
      <c r="C7773" s="113">
        <v>1989</v>
      </c>
      <c r="D7773" s="113" t="s">
        <v>132</v>
      </c>
      <c r="E7773" s="113" t="s">
        <v>203</v>
      </c>
      <c r="F7773" s="113" t="s">
        <v>200</v>
      </c>
      <c r="G7773" s="113">
        <v>9.0315118196030095</v>
      </c>
    </row>
    <row r="7774" spans="1:7" x14ac:dyDescent="0.25">
      <c r="A7774" s="108" t="str">
        <f t="shared" si="121"/>
        <v>FI_1989_3D_NOx</v>
      </c>
      <c r="B7774" s="113" t="s">
        <v>147</v>
      </c>
      <c r="C7774" s="113">
        <v>1989</v>
      </c>
      <c r="D7774" s="113" t="s">
        <v>206</v>
      </c>
      <c r="E7774" s="113" t="s">
        <v>199</v>
      </c>
      <c r="F7774" s="113" t="s">
        <v>200</v>
      </c>
      <c r="G7774" s="113">
        <v>12.278053705693999</v>
      </c>
    </row>
    <row r="7775" spans="1:7" x14ac:dyDescent="0.25">
      <c r="A7775" s="108" t="str">
        <f t="shared" si="121"/>
        <v>FI_1990_NATIONAL TOTAL_NOx</v>
      </c>
      <c r="B7775" s="113" t="s">
        <v>147</v>
      </c>
      <c r="C7775" s="113">
        <v>1990</v>
      </c>
      <c r="D7775" s="113" t="s">
        <v>122</v>
      </c>
      <c r="E7775" s="113" t="s">
        <v>199</v>
      </c>
      <c r="F7775" s="113" t="s">
        <v>200</v>
      </c>
      <c r="G7775" s="113">
        <v>306.76815570439999</v>
      </c>
    </row>
    <row r="7776" spans="1:7" x14ac:dyDescent="0.25">
      <c r="A7776" s="108" t="str">
        <f t="shared" si="121"/>
        <v>FI_1990_NATIONAL TOTAL_NMVOC</v>
      </c>
      <c r="B7776" s="113" t="s">
        <v>147</v>
      </c>
      <c r="C7776" s="113">
        <v>1990</v>
      </c>
      <c r="D7776" s="113" t="s">
        <v>122</v>
      </c>
      <c r="E7776" s="113" t="s">
        <v>123</v>
      </c>
      <c r="F7776" s="113" t="s">
        <v>200</v>
      </c>
      <c r="G7776" s="113">
        <v>233.662556685542</v>
      </c>
    </row>
    <row r="7777" spans="1:7" x14ac:dyDescent="0.25">
      <c r="A7777" s="108" t="str">
        <f t="shared" si="121"/>
        <v>FI_1990_NATIONAL TOTAL_SOx</v>
      </c>
      <c r="B7777" s="113" t="s">
        <v>147</v>
      </c>
      <c r="C7777" s="113">
        <v>1990</v>
      </c>
      <c r="D7777" s="113" t="s">
        <v>122</v>
      </c>
      <c r="E7777" s="113" t="s">
        <v>201</v>
      </c>
      <c r="F7777" s="113" t="s">
        <v>200</v>
      </c>
      <c r="G7777" s="113">
        <v>249.47527442224299</v>
      </c>
    </row>
    <row r="7778" spans="1:7" x14ac:dyDescent="0.25">
      <c r="A7778" s="108" t="str">
        <f t="shared" si="121"/>
        <v>FI_1990_NATIONAL TOTAL_NH3</v>
      </c>
      <c r="B7778" s="113" t="s">
        <v>147</v>
      </c>
      <c r="C7778" s="113">
        <v>1990</v>
      </c>
      <c r="D7778" s="113" t="s">
        <v>122</v>
      </c>
      <c r="E7778" s="113" t="s">
        <v>124</v>
      </c>
      <c r="F7778" s="113" t="s">
        <v>200</v>
      </c>
      <c r="G7778" s="113">
        <v>41.4018744488774</v>
      </c>
    </row>
    <row r="7779" spans="1:7" x14ac:dyDescent="0.25">
      <c r="A7779" s="108" t="str">
        <f t="shared" si="121"/>
        <v>FI_1990_NATIONAL TOTAL_PM2.5</v>
      </c>
      <c r="B7779" s="113" t="s">
        <v>147</v>
      </c>
      <c r="C7779" s="113">
        <v>1990</v>
      </c>
      <c r="D7779" s="113" t="s">
        <v>122</v>
      </c>
      <c r="E7779" s="113" t="s">
        <v>203</v>
      </c>
      <c r="F7779" s="113" t="s">
        <v>200</v>
      </c>
      <c r="G7779" s="113">
        <v>47.261721264813701</v>
      </c>
    </row>
    <row r="7780" spans="1:7" x14ac:dyDescent="0.25">
      <c r="A7780" s="108" t="str">
        <f t="shared" si="121"/>
        <v>FI_1990_NATIONAL TOTAL_Pb</v>
      </c>
      <c r="B7780" s="113" t="s">
        <v>147</v>
      </c>
      <c r="C7780" s="113">
        <v>1990</v>
      </c>
      <c r="D7780" s="113" t="s">
        <v>122</v>
      </c>
      <c r="E7780" s="113" t="s">
        <v>125</v>
      </c>
      <c r="F7780" s="113" t="s">
        <v>200</v>
      </c>
      <c r="G7780" s="113">
        <v>0.32143511033762001</v>
      </c>
    </row>
    <row r="7781" spans="1:7" x14ac:dyDescent="0.25">
      <c r="A7781" s="108" t="str">
        <f t="shared" si="121"/>
        <v>FI_1990_NATIONAL TOTAL_Cd</v>
      </c>
      <c r="B7781" s="113" t="s">
        <v>147</v>
      </c>
      <c r="C7781" s="113">
        <v>1990</v>
      </c>
      <c r="D7781" s="113" t="s">
        <v>122</v>
      </c>
      <c r="E7781" s="113" t="s">
        <v>126</v>
      </c>
      <c r="F7781" s="113" t="s">
        <v>200</v>
      </c>
      <c r="G7781" s="113">
        <v>6.6855170636019902E-3</v>
      </c>
    </row>
    <row r="7782" spans="1:7" x14ac:dyDescent="0.25">
      <c r="A7782" s="108" t="str">
        <f t="shared" si="121"/>
        <v>FI_1990_NATIONAL TOTAL_Hg</v>
      </c>
      <c r="B7782" s="113" t="s">
        <v>147</v>
      </c>
      <c r="C7782" s="113">
        <v>1990</v>
      </c>
      <c r="D7782" s="113" t="s">
        <v>122</v>
      </c>
      <c r="E7782" s="113" t="s">
        <v>127</v>
      </c>
      <c r="F7782" s="113" t="s">
        <v>200</v>
      </c>
      <c r="G7782" s="113">
        <v>1.08651745482642E-3</v>
      </c>
    </row>
    <row r="7783" spans="1:7" x14ac:dyDescent="0.25">
      <c r="A7783" s="108" t="str">
        <f t="shared" si="121"/>
        <v>FI_1990_NATIONAL TOTAL_DIOX</v>
      </c>
      <c r="B7783" s="113" t="s">
        <v>147</v>
      </c>
      <c r="C7783" s="113">
        <v>1990</v>
      </c>
      <c r="D7783" s="113" t="s">
        <v>122</v>
      </c>
      <c r="E7783" s="113" t="s">
        <v>128</v>
      </c>
      <c r="F7783" s="113" t="s">
        <v>200</v>
      </c>
      <c r="G7783" s="150">
        <v>1.8050721580038499E-8</v>
      </c>
    </row>
    <row r="7784" spans="1:7" x14ac:dyDescent="0.25">
      <c r="A7784" s="108" t="str">
        <f t="shared" si="121"/>
        <v>FI_1990_NATIONAL TOTAL_PAH</v>
      </c>
      <c r="B7784" s="113" t="s">
        <v>147</v>
      </c>
      <c r="C7784" s="113">
        <v>1990</v>
      </c>
      <c r="D7784" s="113" t="s">
        <v>122</v>
      </c>
      <c r="E7784" s="113" t="s">
        <v>129</v>
      </c>
      <c r="F7784" s="113" t="s">
        <v>200</v>
      </c>
      <c r="G7784" s="113">
        <v>1.8174266944901599E-2</v>
      </c>
    </row>
    <row r="7785" spans="1:7" x14ac:dyDescent="0.25">
      <c r="A7785" s="108" t="str">
        <f t="shared" si="121"/>
        <v>FI_1990_NATIONAL TOTAL_HCB</v>
      </c>
      <c r="B7785" s="113" t="s">
        <v>147</v>
      </c>
      <c r="C7785" s="113">
        <v>1990</v>
      </c>
      <c r="D7785" s="113" t="s">
        <v>122</v>
      </c>
      <c r="E7785" s="113" t="s">
        <v>130</v>
      </c>
      <c r="F7785" s="113" t="s">
        <v>200</v>
      </c>
      <c r="G7785" s="150">
        <v>3.5676563345921502E-5</v>
      </c>
    </row>
    <row r="7786" spans="1:7" x14ac:dyDescent="0.25">
      <c r="A7786" s="108" t="str">
        <f t="shared" si="121"/>
        <v>FI_1990_NATIONAL TOTAL_PCB</v>
      </c>
      <c r="B7786" s="113" t="s">
        <v>147</v>
      </c>
      <c r="C7786" s="113">
        <v>1990</v>
      </c>
      <c r="D7786" s="113" t="s">
        <v>122</v>
      </c>
      <c r="E7786" s="113" t="s">
        <v>259</v>
      </c>
      <c r="F7786" s="113" t="s">
        <v>200</v>
      </c>
      <c r="G7786" s="150">
        <v>2.8557674442740501E-5</v>
      </c>
    </row>
    <row r="7787" spans="1:7" x14ac:dyDescent="0.25">
      <c r="A7787" s="108" t="str">
        <f t="shared" si="121"/>
        <v>FI_1990_1A3(FS)_NOx</v>
      </c>
      <c r="B7787" s="113" t="s">
        <v>147</v>
      </c>
      <c r="C7787" s="113">
        <v>1990</v>
      </c>
      <c r="D7787" s="113" t="s">
        <v>132</v>
      </c>
      <c r="E7787" s="113" t="s">
        <v>199</v>
      </c>
      <c r="F7787" s="113" t="s">
        <v>200</v>
      </c>
      <c r="G7787" s="113">
        <v>134.32166501265499</v>
      </c>
    </row>
    <row r="7788" spans="1:7" x14ac:dyDescent="0.25">
      <c r="A7788" s="108" t="str">
        <f t="shared" si="121"/>
        <v>FI_1990_1A3(FS)_NMVOC</v>
      </c>
      <c r="B7788" s="113" t="s">
        <v>147</v>
      </c>
      <c r="C7788" s="113">
        <v>1990</v>
      </c>
      <c r="D7788" s="113" t="s">
        <v>132</v>
      </c>
      <c r="E7788" s="113" t="s">
        <v>123</v>
      </c>
      <c r="F7788" s="113" t="s">
        <v>200</v>
      </c>
      <c r="G7788" s="113">
        <v>77.425479304784105</v>
      </c>
    </row>
    <row r="7789" spans="1:7" x14ac:dyDescent="0.25">
      <c r="A7789" s="108" t="str">
        <f t="shared" si="121"/>
        <v>FI_1990_1A3(FS)_SOx</v>
      </c>
      <c r="B7789" s="113" t="s">
        <v>147</v>
      </c>
      <c r="C7789" s="113">
        <v>1990</v>
      </c>
      <c r="D7789" s="113" t="s">
        <v>132</v>
      </c>
      <c r="E7789" s="113" t="s">
        <v>201</v>
      </c>
      <c r="F7789" s="113" t="s">
        <v>200</v>
      </c>
      <c r="G7789" s="113">
        <v>5.2498754244509804</v>
      </c>
    </row>
    <row r="7790" spans="1:7" x14ac:dyDescent="0.25">
      <c r="A7790" s="108" t="str">
        <f t="shared" si="121"/>
        <v>FI_1990_1A3(FS)_NH3</v>
      </c>
      <c r="B7790" s="113" t="s">
        <v>147</v>
      </c>
      <c r="C7790" s="113">
        <v>1990</v>
      </c>
      <c r="D7790" s="113" t="s">
        <v>132</v>
      </c>
      <c r="E7790" s="113" t="s">
        <v>124</v>
      </c>
      <c r="F7790" s="113" t="s">
        <v>200</v>
      </c>
      <c r="G7790" s="113">
        <v>0.25618707647915501</v>
      </c>
    </row>
    <row r="7791" spans="1:7" x14ac:dyDescent="0.25">
      <c r="A7791" s="108" t="str">
        <f t="shared" si="121"/>
        <v>FI_1990_1A3(FS)_PM2.5</v>
      </c>
      <c r="B7791" s="113" t="s">
        <v>147</v>
      </c>
      <c r="C7791" s="113">
        <v>1990</v>
      </c>
      <c r="D7791" s="113" t="s">
        <v>132</v>
      </c>
      <c r="E7791" s="113" t="s">
        <v>203</v>
      </c>
      <c r="F7791" s="113" t="s">
        <v>200</v>
      </c>
      <c r="G7791" s="113">
        <v>8.9084582772903804</v>
      </c>
    </row>
    <row r="7792" spans="1:7" x14ac:dyDescent="0.25">
      <c r="A7792" s="108" t="str">
        <f t="shared" si="121"/>
        <v>FI_1990_3D_NOx</v>
      </c>
      <c r="B7792" s="113" t="s">
        <v>147</v>
      </c>
      <c r="C7792" s="113">
        <v>1990</v>
      </c>
      <c r="D7792" s="113" t="s">
        <v>206</v>
      </c>
      <c r="E7792" s="113" t="s">
        <v>199</v>
      </c>
      <c r="F7792" s="113" t="s">
        <v>200</v>
      </c>
      <c r="G7792" s="113">
        <v>13.260178322121</v>
      </c>
    </row>
    <row r="7793" spans="1:7" x14ac:dyDescent="0.25">
      <c r="A7793" s="108" t="str">
        <f t="shared" si="121"/>
        <v>FI_1991_NATIONAL TOTAL_NOx</v>
      </c>
      <c r="B7793" s="113" t="s">
        <v>147</v>
      </c>
      <c r="C7793" s="113">
        <v>1991</v>
      </c>
      <c r="D7793" s="113" t="s">
        <v>122</v>
      </c>
      <c r="E7793" s="113" t="s">
        <v>199</v>
      </c>
      <c r="F7793" s="113" t="s">
        <v>200</v>
      </c>
      <c r="G7793" s="113">
        <v>303.88006172464901</v>
      </c>
    </row>
    <row r="7794" spans="1:7" x14ac:dyDescent="0.25">
      <c r="A7794" s="108" t="str">
        <f t="shared" si="121"/>
        <v>FI_1991_NATIONAL TOTAL_NMVOC</v>
      </c>
      <c r="B7794" s="113" t="s">
        <v>147</v>
      </c>
      <c r="C7794" s="113">
        <v>1991</v>
      </c>
      <c r="D7794" s="113" t="s">
        <v>122</v>
      </c>
      <c r="E7794" s="113" t="s">
        <v>123</v>
      </c>
      <c r="F7794" s="113" t="s">
        <v>200</v>
      </c>
      <c r="G7794" s="113">
        <v>224.48862437720601</v>
      </c>
    </row>
    <row r="7795" spans="1:7" x14ac:dyDescent="0.25">
      <c r="A7795" s="108" t="str">
        <f t="shared" si="121"/>
        <v>FI_1991_NATIONAL TOTAL_SOx</v>
      </c>
      <c r="B7795" s="113" t="s">
        <v>147</v>
      </c>
      <c r="C7795" s="113">
        <v>1991</v>
      </c>
      <c r="D7795" s="113" t="s">
        <v>122</v>
      </c>
      <c r="E7795" s="113" t="s">
        <v>201</v>
      </c>
      <c r="F7795" s="113" t="s">
        <v>200</v>
      </c>
      <c r="G7795" s="113">
        <v>205.84544472996501</v>
      </c>
    </row>
    <row r="7796" spans="1:7" x14ac:dyDescent="0.25">
      <c r="A7796" s="108" t="str">
        <f t="shared" si="121"/>
        <v>FI_1991_NATIONAL TOTAL_NH3</v>
      </c>
      <c r="B7796" s="113" t="s">
        <v>147</v>
      </c>
      <c r="C7796" s="113">
        <v>1991</v>
      </c>
      <c r="D7796" s="113" t="s">
        <v>122</v>
      </c>
      <c r="E7796" s="113" t="s">
        <v>124</v>
      </c>
      <c r="F7796" s="113" t="s">
        <v>200</v>
      </c>
      <c r="G7796" s="113">
        <v>39.4008873734197</v>
      </c>
    </row>
    <row r="7797" spans="1:7" x14ac:dyDescent="0.25">
      <c r="A7797" s="108" t="str">
        <f t="shared" si="121"/>
        <v>FI_1991_NATIONAL TOTAL_PM2.5</v>
      </c>
      <c r="B7797" s="113" t="s">
        <v>147</v>
      </c>
      <c r="C7797" s="113">
        <v>1991</v>
      </c>
      <c r="D7797" s="113" t="s">
        <v>122</v>
      </c>
      <c r="E7797" s="113" t="s">
        <v>203</v>
      </c>
      <c r="F7797" s="113" t="s">
        <v>200</v>
      </c>
      <c r="G7797" s="113">
        <v>43.066749856067403</v>
      </c>
    </row>
    <row r="7798" spans="1:7" x14ac:dyDescent="0.25">
      <c r="A7798" s="108" t="str">
        <f t="shared" si="121"/>
        <v>FI_1991_NATIONAL TOTAL_Pb</v>
      </c>
      <c r="B7798" s="113" t="s">
        <v>147</v>
      </c>
      <c r="C7798" s="113">
        <v>1991</v>
      </c>
      <c r="D7798" s="113" t="s">
        <v>122</v>
      </c>
      <c r="E7798" s="113" t="s">
        <v>125</v>
      </c>
      <c r="F7798" s="113" t="s">
        <v>200</v>
      </c>
      <c r="G7798" s="113">
        <v>0.23715726225759501</v>
      </c>
    </row>
    <row r="7799" spans="1:7" x14ac:dyDescent="0.25">
      <c r="A7799" s="108" t="str">
        <f t="shared" si="121"/>
        <v>FI_1991_NATIONAL TOTAL_Cd</v>
      </c>
      <c r="B7799" s="113" t="s">
        <v>147</v>
      </c>
      <c r="C7799" s="113">
        <v>1991</v>
      </c>
      <c r="D7799" s="113" t="s">
        <v>122</v>
      </c>
      <c r="E7799" s="113" t="s">
        <v>126</v>
      </c>
      <c r="F7799" s="113" t="s">
        <v>200</v>
      </c>
      <c r="G7799" s="113">
        <v>3.8109909690056398E-3</v>
      </c>
    </row>
    <row r="7800" spans="1:7" x14ac:dyDescent="0.25">
      <c r="A7800" s="108" t="str">
        <f t="shared" si="121"/>
        <v>FI_1991_NATIONAL TOTAL_Hg</v>
      </c>
      <c r="B7800" s="113" t="s">
        <v>147</v>
      </c>
      <c r="C7800" s="113">
        <v>1991</v>
      </c>
      <c r="D7800" s="113" t="s">
        <v>122</v>
      </c>
      <c r="E7800" s="113" t="s">
        <v>127</v>
      </c>
      <c r="F7800" s="113" t="s">
        <v>200</v>
      </c>
      <c r="G7800" s="113">
        <v>9.2991244728759896E-4</v>
      </c>
    </row>
    <row r="7801" spans="1:7" x14ac:dyDescent="0.25">
      <c r="A7801" s="108" t="str">
        <f t="shared" si="121"/>
        <v>FI_1991_NATIONAL TOTAL_DIOX</v>
      </c>
      <c r="B7801" s="113" t="s">
        <v>147</v>
      </c>
      <c r="C7801" s="113">
        <v>1991</v>
      </c>
      <c r="D7801" s="113" t="s">
        <v>122</v>
      </c>
      <c r="E7801" s="113" t="s">
        <v>128</v>
      </c>
      <c r="F7801" s="113" t="s">
        <v>200</v>
      </c>
      <c r="G7801" s="150">
        <v>1.8855632625618199E-8</v>
      </c>
    </row>
    <row r="7802" spans="1:7" x14ac:dyDescent="0.25">
      <c r="A7802" s="108" t="str">
        <f t="shared" si="121"/>
        <v>FI_1991_NATIONAL TOTAL_PAH</v>
      </c>
      <c r="B7802" s="113" t="s">
        <v>147</v>
      </c>
      <c r="C7802" s="113">
        <v>1991</v>
      </c>
      <c r="D7802" s="113" t="s">
        <v>122</v>
      </c>
      <c r="E7802" s="113" t="s">
        <v>129</v>
      </c>
      <c r="F7802" s="113" t="s">
        <v>200</v>
      </c>
      <c r="G7802" s="113">
        <v>1.8329853839994401E-2</v>
      </c>
    </row>
    <row r="7803" spans="1:7" x14ac:dyDescent="0.25">
      <c r="A7803" s="108" t="str">
        <f t="shared" si="121"/>
        <v>FI_1991_NATIONAL TOTAL_HCB</v>
      </c>
      <c r="B7803" s="113" t="s">
        <v>147</v>
      </c>
      <c r="C7803" s="113">
        <v>1991</v>
      </c>
      <c r="D7803" s="113" t="s">
        <v>122</v>
      </c>
      <c r="E7803" s="113" t="s">
        <v>130</v>
      </c>
      <c r="F7803" s="113" t="s">
        <v>200</v>
      </c>
      <c r="G7803" s="150">
        <v>3.5566621619345101E-5</v>
      </c>
    </row>
    <row r="7804" spans="1:7" x14ac:dyDescent="0.25">
      <c r="A7804" s="108" t="str">
        <f t="shared" si="121"/>
        <v>FI_1991_NATIONAL TOTAL_PCB</v>
      </c>
      <c r="B7804" s="113" t="s">
        <v>147</v>
      </c>
      <c r="C7804" s="113">
        <v>1991</v>
      </c>
      <c r="D7804" s="113" t="s">
        <v>122</v>
      </c>
      <c r="E7804" s="113" t="s">
        <v>259</v>
      </c>
      <c r="F7804" s="113" t="s">
        <v>200</v>
      </c>
      <c r="G7804" s="150">
        <v>2.47896489382567E-5</v>
      </c>
    </row>
    <row r="7805" spans="1:7" x14ac:dyDescent="0.25">
      <c r="A7805" s="108" t="str">
        <f t="shared" si="121"/>
        <v>FI_1991_1A3(FS)_NOx</v>
      </c>
      <c r="B7805" s="113" t="s">
        <v>147</v>
      </c>
      <c r="C7805" s="113">
        <v>1991</v>
      </c>
      <c r="D7805" s="113" t="s">
        <v>132</v>
      </c>
      <c r="E7805" s="113" t="s">
        <v>199</v>
      </c>
      <c r="F7805" s="113" t="s">
        <v>200</v>
      </c>
      <c r="G7805" s="113">
        <v>133.43306002484499</v>
      </c>
    </row>
    <row r="7806" spans="1:7" x14ac:dyDescent="0.25">
      <c r="A7806" s="108" t="str">
        <f t="shared" si="121"/>
        <v>FI_1991_1A3(FS)_NMVOC</v>
      </c>
      <c r="B7806" s="113" t="s">
        <v>147</v>
      </c>
      <c r="C7806" s="113">
        <v>1991</v>
      </c>
      <c r="D7806" s="113" t="s">
        <v>132</v>
      </c>
      <c r="E7806" s="113" t="s">
        <v>123</v>
      </c>
      <c r="F7806" s="113" t="s">
        <v>200</v>
      </c>
      <c r="G7806" s="113">
        <v>76.078900354803906</v>
      </c>
    </row>
    <row r="7807" spans="1:7" x14ac:dyDescent="0.25">
      <c r="A7807" s="108" t="str">
        <f t="shared" si="121"/>
        <v>FI_1991_1A3(FS)_SOx</v>
      </c>
      <c r="B7807" s="113" t="s">
        <v>147</v>
      </c>
      <c r="C7807" s="113">
        <v>1991</v>
      </c>
      <c r="D7807" s="113" t="s">
        <v>132</v>
      </c>
      <c r="E7807" s="113" t="s">
        <v>201</v>
      </c>
      <c r="F7807" s="113" t="s">
        <v>200</v>
      </c>
      <c r="G7807" s="113">
        <v>4.8339735614101302</v>
      </c>
    </row>
    <row r="7808" spans="1:7" x14ac:dyDescent="0.25">
      <c r="A7808" s="108" t="str">
        <f t="shared" si="121"/>
        <v>FI_1991_1A3(FS)_NH3</v>
      </c>
      <c r="B7808" s="113" t="s">
        <v>147</v>
      </c>
      <c r="C7808" s="113">
        <v>1991</v>
      </c>
      <c r="D7808" s="113" t="s">
        <v>132</v>
      </c>
      <c r="E7808" s="113" t="s">
        <v>124</v>
      </c>
      <c r="F7808" s="113" t="s">
        <v>200</v>
      </c>
      <c r="G7808" s="113">
        <v>0.43598636623327902</v>
      </c>
    </row>
    <row r="7809" spans="1:7" x14ac:dyDescent="0.25">
      <c r="A7809" s="108" t="str">
        <f t="shared" si="121"/>
        <v>FI_1991_1A3(FS)_PM2.5</v>
      </c>
      <c r="B7809" s="113" t="s">
        <v>147</v>
      </c>
      <c r="C7809" s="113">
        <v>1991</v>
      </c>
      <c r="D7809" s="113" t="s">
        <v>132</v>
      </c>
      <c r="E7809" s="113" t="s">
        <v>203</v>
      </c>
      <c r="F7809" s="113" t="s">
        <v>200</v>
      </c>
      <c r="G7809" s="113">
        <v>8.3016117149221795</v>
      </c>
    </row>
    <row r="7810" spans="1:7" x14ac:dyDescent="0.25">
      <c r="A7810" s="108" t="str">
        <f t="shared" ref="A7810:A7873" si="122">CONCATENATE(B7810,"_",C7810,"_",D7810,"_",E7810)</f>
        <v>FI_1991_3D_NOx</v>
      </c>
      <c r="B7810" s="113" t="s">
        <v>147</v>
      </c>
      <c r="C7810" s="113">
        <v>1991</v>
      </c>
      <c r="D7810" s="113" t="s">
        <v>206</v>
      </c>
      <c r="E7810" s="113" t="s">
        <v>199</v>
      </c>
      <c r="F7810" s="113" t="s">
        <v>200</v>
      </c>
      <c r="G7810" s="113">
        <v>12.0222628054</v>
      </c>
    </row>
    <row r="7811" spans="1:7" x14ac:dyDescent="0.25">
      <c r="A7811" s="108" t="str">
        <f t="shared" si="122"/>
        <v>FI_1992_NATIONAL TOTAL_NOx</v>
      </c>
      <c r="B7811" s="113" t="s">
        <v>147</v>
      </c>
      <c r="C7811" s="113">
        <v>1992</v>
      </c>
      <c r="D7811" s="113" t="s">
        <v>122</v>
      </c>
      <c r="E7811" s="113" t="s">
        <v>199</v>
      </c>
      <c r="F7811" s="113" t="s">
        <v>200</v>
      </c>
      <c r="G7811" s="113">
        <v>288.30329002326101</v>
      </c>
    </row>
    <row r="7812" spans="1:7" x14ac:dyDescent="0.25">
      <c r="A7812" s="108" t="str">
        <f t="shared" si="122"/>
        <v>FI_1992_NATIONAL TOTAL_NMVOC</v>
      </c>
      <c r="B7812" s="113" t="s">
        <v>147</v>
      </c>
      <c r="C7812" s="113">
        <v>1992</v>
      </c>
      <c r="D7812" s="113" t="s">
        <v>122</v>
      </c>
      <c r="E7812" s="113" t="s">
        <v>123</v>
      </c>
      <c r="F7812" s="113" t="s">
        <v>200</v>
      </c>
      <c r="G7812" s="113">
        <v>218.77018554990801</v>
      </c>
    </row>
    <row r="7813" spans="1:7" x14ac:dyDescent="0.25">
      <c r="A7813" s="108" t="str">
        <f t="shared" si="122"/>
        <v>FI_1992_NATIONAL TOTAL_SOx</v>
      </c>
      <c r="B7813" s="113" t="s">
        <v>147</v>
      </c>
      <c r="C7813" s="113">
        <v>1992</v>
      </c>
      <c r="D7813" s="113" t="s">
        <v>122</v>
      </c>
      <c r="E7813" s="113" t="s">
        <v>201</v>
      </c>
      <c r="F7813" s="113" t="s">
        <v>200</v>
      </c>
      <c r="G7813" s="113">
        <v>156.828888567234</v>
      </c>
    </row>
    <row r="7814" spans="1:7" x14ac:dyDescent="0.25">
      <c r="A7814" s="108" t="str">
        <f t="shared" si="122"/>
        <v>FI_1992_NATIONAL TOTAL_NH3</v>
      </c>
      <c r="B7814" s="113" t="s">
        <v>147</v>
      </c>
      <c r="C7814" s="113">
        <v>1992</v>
      </c>
      <c r="D7814" s="113" t="s">
        <v>122</v>
      </c>
      <c r="E7814" s="113" t="s">
        <v>124</v>
      </c>
      <c r="F7814" s="113" t="s">
        <v>200</v>
      </c>
      <c r="G7814" s="113">
        <v>37.5570114873682</v>
      </c>
    </row>
    <row r="7815" spans="1:7" x14ac:dyDescent="0.25">
      <c r="A7815" s="108" t="str">
        <f t="shared" si="122"/>
        <v>FI_1992_NATIONAL TOTAL_PM2.5</v>
      </c>
      <c r="B7815" s="113" t="s">
        <v>147</v>
      </c>
      <c r="C7815" s="113">
        <v>1992</v>
      </c>
      <c r="D7815" s="113" t="s">
        <v>122</v>
      </c>
      <c r="E7815" s="113" t="s">
        <v>203</v>
      </c>
      <c r="F7815" s="113" t="s">
        <v>200</v>
      </c>
      <c r="G7815" s="113">
        <v>39.280086470515101</v>
      </c>
    </row>
    <row r="7816" spans="1:7" x14ac:dyDescent="0.25">
      <c r="A7816" s="108" t="str">
        <f t="shared" si="122"/>
        <v>FI_1992_NATIONAL TOTAL_Pb</v>
      </c>
      <c r="B7816" s="113" t="s">
        <v>147</v>
      </c>
      <c r="C7816" s="113">
        <v>1992</v>
      </c>
      <c r="D7816" s="113" t="s">
        <v>122</v>
      </c>
      <c r="E7816" s="113" t="s">
        <v>125</v>
      </c>
      <c r="F7816" s="113" t="s">
        <v>200</v>
      </c>
      <c r="G7816" s="113">
        <v>0.16514511617331401</v>
      </c>
    </row>
    <row r="7817" spans="1:7" x14ac:dyDescent="0.25">
      <c r="A7817" s="108" t="str">
        <f t="shared" si="122"/>
        <v>FI_1992_NATIONAL TOTAL_Cd</v>
      </c>
      <c r="B7817" s="113" t="s">
        <v>147</v>
      </c>
      <c r="C7817" s="113">
        <v>1992</v>
      </c>
      <c r="D7817" s="113" t="s">
        <v>122</v>
      </c>
      <c r="E7817" s="113" t="s">
        <v>126</v>
      </c>
      <c r="F7817" s="113" t="s">
        <v>200</v>
      </c>
      <c r="G7817" s="113">
        <v>3.3266081980059801E-3</v>
      </c>
    </row>
    <row r="7818" spans="1:7" x14ac:dyDescent="0.25">
      <c r="A7818" s="108" t="str">
        <f t="shared" si="122"/>
        <v>FI_1992_NATIONAL TOTAL_Hg</v>
      </c>
      <c r="B7818" s="113" t="s">
        <v>147</v>
      </c>
      <c r="C7818" s="113">
        <v>1992</v>
      </c>
      <c r="D7818" s="113" t="s">
        <v>122</v>
      </c>
      <c r="E7818" s="113" t="s">
        <v>127</v>
      </c>
      <c r="F7818" s="113" t="s">
        <v>200</v>
      </c>
      <c r="G7818" s="113">
        <v>8.9129780098171703E-4</v>
      </c>
    </row>
    <row r="7819" spans="1:7" x14ac:dyDescent="0.25">
      <c r="A7819" s="108" t="str">
        <f t="shared" si="122"/>
        <v>FI_1992_NATIONAL TOTAL_DIOX</v>
      </c>
      <c r="B7819" s="113" t="s">
        <v>147</v>
      </c>
      <c r="C7819" s="113">
        <v>1992</v>
      </c>
      <c r="D7819" s="113" t="s">
        <v>122</v>
      </c>
      <c r="E7819" s="113" t="s">
        <v>128</v>
      </c>
      <c r="F7819" s="113" t="s">
        <v>200</v>
      </c>
      <c r="G7819" s="150">
        <v>1.78027564688155E-8</v>
      </c>
    </row>
    <row r="7820" spans="1:7" x14ac:dyDescent="0.25">
      <c r="A7820" s="108" t="str">
        <f t="shared" si="122"/>
        <v>FI_1992_NATIONAL TOTAL_PAH</v>
      </c>
      <c r="B7820" s="113" t="s">
        <v>147</v>
      </c>
      <c r="C7820" s="113">
        <v>1992</v>
      </c>
      <c r="D7820" s="113" t="s">
        <v>122</v>
      </c>
      <c r="E7820" s="113" t="s">
        <v>129</v>
      </c>
      <c r="F7820" s="113" t="s">
        <v>200</v>
      </c>
      <c r="G7820" s="113">
        <v>1.83565943338652E-2</v>
      </c>
    </row>
    <row r="7821" spans="1:7" x14ac:dyDescent="0.25">
      <c r="A7821" s="108" t="str">
        <f t="shared" si="122"/>
        <v>FI_1992_NATIONAL TOTAL_HCB</v>
      </c>
      <c r="B7821" s="113" t="s">
        <v>147</v>
      </c>
      <c r="C7821" s="113">
        <v>1992</v>
      </c>
      <c r="D7821" s="113" t="s">
        <v>122</v>
      </c>
      <c r="E7821" s="113" t="s">
        <v>130</v>
      </c>
      <c r="F7821" s="113" t="s">
        <v>200</v>
      </c>
      <c r="G7821" s="150">
        <v>3.6361158178666E-5</v>
      </c>
    </row>
    <row r="7822" spans="1:7" x14ac:dyDescent="0.25">
      <c r="A7822" s="108" t="str">
        <f t="shared" si="122"/>
        <v>FI_1992_NATIONAL TOTAL_PCB</v>
      </c>
      <c r="B7822" s="113" t="s">
        <v>147</v>
      </c>
      <c r="C7822" s="113">
        <v>1992</v>
      </c>
      <c r="D7822" s="113" t="s">
        <v>122</v>
      </c>
      <c r="E7822" s="113" t="s">
        <v>259</v>
      </c>
      <c r="F7822" s="113" t="s">
        <v>200</v>
      </c>
      <c r="G7822" s="150">
        <v>2.5923621083233599E-5</v>
      </c>
    </row>
    <row r="7823" spans="1:7" x14ac:dyDescent="0.25">
      <c r="A7823" s="108" t="str">
        <f t="shared" si="122"/>
        <v>FI_1992_1A3(FS)_NOx</v>
      </c>
      <c r="B7823" s="113" t="s">
        <v>147</v>
      </c>
      <c r="C7823" s="113">
        <v>1992</v>
      </c>
      <c r="D7823" s="113" t="s">
        <v>132</v>
      </c>
      <c r="E7823" s="113" t="s">
        <v>199</v>
      </c>
      <c r="F7823" s="113" t="s">
        <v>200</v>
      </c>
      <c r="G7823" s="113">
        <v>133.24645631163699</v>
      </c>
    </row>
    <row r="7824" spans="1:7" x14ac:dyDescent="0.25">
      <c r="A7824" s="108" t="str">
        <f t="shared" si="122"/>
        <v>FI_1992_1A3(FS)_NMVOC</v>
      </c>
      <c r="B7824" s="113" t="s">
        <v>147</v>
      </c>
      <c r="C7824" s="113">
        <v>1992</v>
      </c>
      <c r="D7824" s="113" t="s">
        <v>132</v>
      </c>
      <c r="E7824" s="113" t="s">
        <v>123</v>
      </c>
      <c r="F7824" s="113" t="s">
        <v>200</v>
      </c>
      <c r="G7824" s="113">
        <v>74.271166808397396</v>
      </c>
    </row>
    <row r="7825" spans="1:7" x14ac:dyDescent="0.25">
      <c r="A7825" s="108" t="str">
        <f t="shared" si="122"/>
        <v>FI_1992_1A3(FS)_SOx</v>
      </c>
      <c r="B7825" s="113" t="s">
        <v>147</v>
      </c>
      <c r="C7825" s="113">
        <v>1992</v>
      </c>
      <c r="D7825" s="113" t="s">
        <v>132</v>
      </c>
      <c r="E7825" s="113" t="s">
        <v>201</v>
      </c>
      <c r="F7825" s="113" t="s">
        <v>200</v>
      </c>
      <c r="G7825" s="113">
        <v>4.6488977319392504</v>
      </c>
    </row>
    <row r="7826" spans="1:7" x14ac:dyDescent="0.25">
      <c r="A7826" s="108" t="str">
        <f t="shared" si="122"/>
        <v>FI_1992_1A3(FS)_NH3</v>
      </c>
      <c r="B7826" s="113" t="s">
        <v>147</v>
      </c>
      <c r="C7826" s="113">
        <v>1992</v>
      </c>
      <c r="D7826" s="113" t="s">
        <v>132</v>
      </c>
      <c r="E7826" s="113" t="s">
        <v>124</v>
      </c>
      <c r="F7826" s="113" t="s">
        <v>200</v>
      </c>
      <c r="G7826" s="113">
        <v>0.54193703849046504</v>
      </c>
    </row>
    <row r="7827" spans="1:7" x14ac:dyDescent="0.25">
      <c r="A7827" s="108" t="str">
        <f t="shared" si="122"/>
        <v>FI_1992_1A3(FS)_PM2.5</v>
      </c>
      <c r="B7827" s="113" t="s">
        <v>147</v>
      </c>
      <c r="C7827" s="113">
        <v>1992</v>
      </c>
      <c r="D7827" s="113" t="s">
        <v>132</v>
      </c>
      <c r="E7827" s="113" t="s">
        <v>203</v>
      </c>
      <c r="F7827" s="113" t="s">
        <v>200</v>
      </c>
      <c r="G7827" s="113">
        <v>7.6907245509397599</v>
      </c>
    </row>
    <row r="7828" spans="1:7" x14ac:dyDescent="0.25">
      <c r="A7828" s="108" t="str">
        <f t="shared" si="122"/>
        <v>FI_1992_3D_NOx</v>
      </c>
      <c r="B7828" s="113" t="s">
        <v>147</v>
      </c>
      <c r="C7828" s="113">
        <v>1992</v>
      </c>
      <c r="D7828" s="113" t="s">
        <v>206</v>
      </c>
      <c r="E7828" s="113" t="s">
        <v>199</v>
      </c>
      <c r="F7828" s="113" t="s">
        <v>200</v>
      </c>
      <c r="G7828" s="113">
        <v>10.35832410307</v>
      </c>
    </row>
    <row r="7829" spans="1:7" x14ac:dyDescent="0.25">
      <c r="A7829" s="108" t="str">
        <f t="shared" si="122"/>
        <v>FI_1993_NATIONAL TOTAL_NOx</v>
      </c>
      <c r="B7829" s="113" t="s">
        <v>147</v>
      </c>
      <c r="C7829" s="113">
        <v>1993</v>
      </c>
      <c r="D7829" s="113" t="s">
        <v>122</v>
      </c>
      <c r="E7829" s="113" t="s">
        <v>199</v>
      </c>
      <c r="F7829" s="113" t="s">
        <v>200</v>
      </c>
      <c r="G7829" s="113">
        <v>293.51287484179801</v>
      </c>
    </row>
    <row r="7830" spans="1:7" x14ac:dyDescent="0.25">
      <c r="A7830" s="108" t="str">
        <f t="shared" si="122"/>
        <v>FI_1993_NATIONAL TOTAL_NMVOC</v>
      </c>
      <c r="B7830" s="113" t="s">
        <v>147</v>
      </c>
      <c r="C7830" s="113">
        <v>1993</v>
      </c>
      <c r="D7830" s="113" t="s">
        <v>122</v>
      </c>
      <c r="E7830" s="113" t="s">
        <v>123</v>
      </c>
      <c r="F7830" s="113" t="s">
        <v>200</v>
      </c>
      <c r="G7830" s="113">
        <v>212.57897877756099</v>
      </c>
    </row>
    <row r="7831" spans="1:7" x14ac:dyDescent="0.25">
      <c r="A7831" s="108" t="str">
        <f t="shared" si="122"/>
        <v>FI_1993_NATIONAL TOTAL_SOx</v>
      </c>
      <c r="B7831" s="113" t="s">
        <v>147</v>
      </c>
      <c r="C7831" s="113">
        <v>1993</v>
      </c>
      <c r="D7831" s="113" t="s">
        <v>122</v>
      </c>
      <c r="E7831" s="113" t="s">
        <v>201</v>
      </c>
      <c r="F7831" s="113" t="s">
        <v>200</v>
      </c>
      <c r="G7831" s="113">
        <v>138.413593350855</v>
      </c>
    </row>
    <row r="7832" spans="1:7" x14ac:dyDescent="0.25">
      <c r="A7832" s="108" t="str">
        <f t="shared" si="122"/>
        <v>FI_1993_NATIONAL TOTAL_NH3</v>
      </c>
      <c r="B7832" s="113" t="s">
        <v>147</v>
      </c>
      <c r="C7832" s="113">
        <v>1993</v>
      </c>
      <c r="D7832" s="113" t="s">
        <v>122</v>
      </c>
      <c r="E7832" s="113" t="s">
        <v>124</v>
      </c>
      <c r="F7832" s="113" t="s">
        <v>200</v>
      </c>
      <c r="G7832" s="113">
        <v>37.966122662308202</v>
      </c>
    </row>
    <row r="7833" spans="1:7" x14ac:dyDescent="0.25">
      <c r="A7833" s="108" t="str">
        <f t="shared" si="122"/>
        <v>FI_1993_NATIONAL TOTAL_PM2.5</v>
      </c>
      <c r="B7833" s="113" t="s">
        <v>147</v>
      </c>
      <c r="C7833" s="113">
        <v>1993</v>
      </c>
      <c r="D7833" s="113" t="s">
        <v>122</v>
      </c>
      <c r="E7833" s="113" t="s">
        <v>203</v>
      </c>
      <c r="F7833" s="113" t="s">
        <v>200</v>
      </c>
      <c r="G7833" s="113">
        <v>35.500629189866203</v>
      </c>
    </row>
    <row r="7834" spans="1:7" x14ac:dyDescent="0.25">
      <c r="A7834" s="108" t="str">
        <f t="shared" si="122"/>
        <v>FI_1993_NATIONAL TOTAL_Pb</v>
      </c>
      <c r="B7834" s="113" t="s">
        <v>147</v>
      </c>
      <c r="C7834" s="113">
        <v>1993</v>
      </c>
      <c r="D7834" s="113" t="s">
        <v>122</v>
      </c>
      <c r="E7834" s="113" t="s">
        <v>125</v>
      </c>
      <c r="F7834" s="113" t="s">
        <v>200</v>
      </c>
      <c r="G7834" s="113">
        <v>0.10514400718594601</v>
      </c>
    </row>
    <row r="7835" spans="1:7" x14ac:dyDescent="0.25">
      <c r="A7835" s="108" t="str">
        <f t="shared" si="122"/>
        <v>FI_1993_NATIONAL TOTAL_Cd</v>
      </c>
      <c r="B7835" s="113" t="s">
        <v>147</v>
      </c>
      <c r="C7835" s="113">
        <v>1993</v>
      </c>
      <c r="D7835" s="113" t="s">
        <v>122</v>
      </c>
      <c r="E7835" s="113" t="s">
        <v>126</v>
      </c>
      <c r="F7835" s="113" t="s">
        <v>200</v>
      </c>
      <c r="G7835" s="113">
        <v>3.38714545674987E-3</v>
      </c>
    </row>
    <row r="7836" spans="1:7" x14ac:dyDescent="0.25">
      <c r="A7836" s="108" t="str">
        <f t="shared" si="122"/>
        <v>FI_1993_NATIONAL TOTAL_Hg</v>
      </c>
      <c r="B7836" s="113" t="s">
        <v>147</v>
      </c>
      <c r="C7836" s="113">
        <v>1993</v>
      </c>
      <c r="D7836" s="113" t="s">
        <v>122</v>
      </c>
      <c r="E7836" s="113" t="s">
        <v>127</v>
      </c>
      <c r="F7836" s="113" t="s">
        <v>200</v>
      </c>
      <c r="G7836" s="113">
        <v>7.6552189648541598E-4</v>
      </c>
    </row>
    <row r="7837" spans="1:7" x14ac:dyDescent="0.25">
      <c r="A7837" s="108" t="str">
        <f t="shared" si="122"/>
        <v>FI_1993_NATIONAL TOTAL_DIOX</v>
      </c>
      <c r="B7837" s="113" t="s">
        <v>147</v>
      </c>
      <c r="C7837" s="113">
        <v>1993</v>
      </c>
      <c r="D7837" s="113" t="s">
        <v>122</v>
      </c>
      <c r="E7837" s="113" t="s">
        <v>128</v>
      </c>
      <c r="F7837" s="113" t="s">
        <v>200</v>
      </c>
      <c r="G7837" s="150">
        <v>1.87678081162297E-8</v>
      </c>
    </row>
    <row r="7838" spans="1:7" x14ac:dyDescent="0.25">
      <c r="A7838" s="108" t="str">
        <f t="shared" si="122"/>
        <v>FI_1993_NATIONAL TOTAL_PAH</v>
      </c>
      <c r="B7838" s="113" t="s">
        <v>147</v>
      </c>
      <c r="C7838" s="113">
        <v>1993</v>
      </c>
      <c r="D7838" s="113" t="s">
        <v>122</v>
      </c>
      <c r="E7838" s="113" t="s">
        <v>129</v>
      </c>
      <c r="F7838" s="113" t="s">
        <v>200</v>
      </c>
      <c r="G7838" s="113">
        <v>1.8426237193947599E-2</v>
      </c>
    </row>
    <row r="7839" spans="1:7" x14ac:dyDescent="0.25">
      <c r="A7839" s="108" t="str">
        <f t="shared" si="122"/>
        <v>FI_1993_NATIONAL TOTAL_HCB</v>
      </c>
      <c r="B7839" s="113" t="s">
        <v>147</v>
      </c>
      <c r="C7839" s="113">
        <v>1993</v>
      </c>
      <c r="D7839" s="113" t="s">
        <v>122</v>
      </c>
      <c r="E7839" s="113" t="s">
        <v>130</v>
      </c>
      <c r="F7839" s="113" t="s">
        <v>200</v>
      </c>
      <c r="G7839" s="150">
        <v>3.6379461114896502E-5</v>
      </c>
    </row>
    <row r="7840" spans="1:7" x14ac:dyDescent="0.25">
      <c r="A7840" s="108" t="str">
        <f t="shared" si="122"/>
        <v>FI_1993_NATIONAL TOTAL_PCB</v>
      </c>
      <c r="B7840" s="113" t="s">
        <v>147</v>
      </c>
      <c r="C7840" s="113">
        <v>1993</v>
      </c>
      <c r="D7840" s="113" t="s">
        <v>122</v>
      </c>
      <c r="E7840" s="113" t="s">
        <v>259</v>
      </c>
      <c r="F7840" s="113" t="s">
        <v>200</v>
      </c>
      <c r="G7840" s="150">
        <v>2.8007065433271199E-5</v>
      </c>
    </row>
    <row r="7841" spans="1:7" x14ac:dyDescent="0.25">
      <c r="A7841" s="108" t="str">
        <f t="shared" si="122"/>
        <v>FI_1993_1A3(FS)_NOx</v>
      </c>
      <c r="B7841" s="113" t="s">
        <v>147</v>
      </c>
      <c r="C7841" s="113">
        <v>1993</v>
      </c>
      <c r="D7841" s="113" t="s">
        <v>132</v>
      </c>
      <c r="E7841" s="113" t="s">
        <v>199</v>
      </c>
      <c r="F7841" s="113" t="s">
        <v>200</v>
      </c>
      <c r="G7841" s="113">
        <v>132.31256166387499</v>
      </c>
    </row>
    <row r="7842" spans="1:7" x14ac:dyDescent="0.25">
      <c r="A7842" s="108" t="str">
        <f t="shared" si="122"/>
        <v>FI_1993_1A3(FS)_NMVOC</v>
      </c>
      <c r="B7842" s="113" t="s">
        <v>147</v>
      </c>
      <c r="C7842" s="113">
        <v>1993</v>
      </c>
      <c r="D7842" s="113" t="s">
        <v>132</v>
      </c>
      <c r="E7842" s="113" t="s">
        <v>123</v>
      </c>
      <c r="F7842" s="113" t="s">
        <v>200</v>
      </c>
      <c r="G7842" s="113">
        <v>71.217941461059198</v>
      </c>
    </row>
    <row r="7843" spans="1:7" x14ac:dyDescent="0.25">
      <c r="A7843" s="108" t="str">
        <f t="shared" si="122"/>
        <v>FI_1993_1A3(FS)_SOx</v>
      </c>
      <c r="B7843" s="113" t="s">
        <v>147</v>
      </c>
      <c r="C7843" s="113">
        <v>1993</v>
      </c>
      <c r="D7843" s="113" t="s">
        <v>132</v>
      </c>
      <c r="E7843" s="113" t="s">
        <v>201</v>
      </c>
      <c r="F7843" s="113" t="s">
        <v>200</v>
      </c>
      <c r="G7843" s="113">
        <v>3.82974872477405</v>
      </c>
    </row>
    <row r="7844" spans="1:7" x14ac:dyDescent="0.25">
      <c r="A7844" s="108" t="str">
        <f t="shared" si="122"/>
        <v>FI_1993_1A3(FS)_NH3</v>
      </c>
      <c r="B7844" s="113" t="s">
        <v>147</v>
      </c>
      <c r="C7844" s="113">
        <v>1993</v>
      </c>
      <c r="D7844" s="113" t="s">
        <v>132</v>
      </c>
      <c r="E7844" s="113" t="s">
        <v>124</v>
      </c>
      <c r="F7844" s="113" t="s">
        <v>200</v>
      </c>
      <c r="G7844" s="113">
        <v>0.65348776974249001</v>
      </c>
    </row>
    <row r="7845" spans="1:7" x14ac:dyDescent="0.25">
      <c r="A7845" s="108" t="str">
        <f t="shared" si="122"/>
        <v>FI_1993_1A3(FS)_PM2.5</v>
      </c>
      <c r="B7845" s="113" t="s">
        <v>147</v>
      </c>
      <c r="C7845" s="113">
        <v>1993</v>
      </c>
      <c r="D7845" s="113" t="s">
        <v>132</v>
      </c>
      <c r="E7845" s="113" t="s">
        <v>203</v>
      </c>
      <c r="F7845" s="113" t="s">
        <v>200</v>
      </c>
      <c r="G7845" s="113">
        <v>7.1429100608046596</v>
      </c>
    </row>
    <row r="7846" spans="1:7" x14ac:dyDescent="0.25">
      <c r="A7846" s="108" t="str">
        <f t="shared" si="122"/>
        <v>FI_1993_3D_NOx</v>
      </c>
      <c r="B7846" s="113" t="s">
        <v>147</v>
      </c>
      <c r="C7846" s="113">
        <v>1993</v>
      </c>
      <c r="D7846" s="113" t="s">
        <v>206</v>
      </c>
      <c r="E7846" s="113" t="s">
        <v>199</v>
      </c>
      <c r="F7846" s="113" t="s">
        <v>200</v>
      </c>
      <c r="G7846" s="113">
        <v>10.580421815948</v>
      </c>
    </row>
    <row r="7847" spans="1:7" x14ac:dyDescent="0.25">
      <c r="A7847" s="108" t="str">
        <f t="shared" si="122"/>
        <v>FI_1994_NATIONAL TOTAL_NOx</v>
      </c>
      <c r="B7847" s="113" t="s">
        <v>147</v>
      </c>
      <c r="C7847" s="113">
        <v>1994</v>
      </c>
      <c r="D7847" s="113" t="s">
        <v>122</v>
      </c>
      <c r="E7847" s="113" t="s">
        <v>199</v>
      </c>
      <c r="F7847" s="113" t="s">
        <v>200</v>
      </c>
      <c r="G7847" s="113">
        <v>294.24960903561902</v>
      </c>
    </row>
    <row r="7848" spans="1:7" x14ac:dyDescent="0.25">
      <c r="A7848" s="108" t="str">
        <f t="shared" si="122"/>
        <v>FI_1994_NATIONAL TOTAL_NMVOC</v>
      </c>
      <c r="B7848" s="113" t="s">
        <v>147</v>
      </c>
      <c r="C7848" s="113">
        <v>1994</v>
      </c>
      <c r="D7848" s="113" t="s">
        <v>122</v>
      </c>
      <c r="E7848" s="113" t="s">
        <v>123</v>
      </c>
      <c r="F7848" s="113" t="s">
        <v>200</v>
      </c>
      <c r="G7848" s="113">
        <v>210.621995323151</v>
      </c>
    </row>
    <row r="7849" spans="1:7" x14ac:dyDescent="0.25">
      <c r="A7849" s="108" t="str">
        <f t="shared" si="122"/>
        <v>FI_1994_NATIONAL TOTAL_SOx</v>
      </c>
      <c r="B7849" s="113" t="s">
        <v>147</v>
      </c>
      <c r="C7849" s="113">
        <v>1994</v>
      </c>
      <c r="D7849" s="113" t="s">
        <v>122</v>
      </c>
      <c r="E7849" s="113" t="s">
        <v>201</v>
      </c>
      <c r="F7849" s="113" t="s">
        <v>200</v>
      </c>
      <c r="G7849" s="113">
        <v>123.268832133685</v>
      </c>
    </row>
    <row r="7850" spans="1:7" x14ac:dyDescent="0.25">
      <c r="A7850" s="108" t="str">
        <f t="shared" si="122"/>
        <v>FI_1994_NATIONAL TOTAL_NH3</v>
      </c>
      <c r="B7850" s="113" t="s">
        <v>147</v>
      </c>
      <c r="C7850" s="113">
        <v>1994</v>
      </c>
      <c r="D7850" s="113" t="s">
        <v>122</v>
      </c>
      <c r="E7850" s="113" t="s">
        <v>124</v>
      </c>
      <c r="F7850" s="113" t="s">
        <v>200</v>
      </c>
      <c r="G7850" s="113">
        <v>39.035966875230102</v>
      </c>
    </row>
    <row r="7851" spans="1:7" x14ac:dyDescent="0.25">
      <c r="A7851" s="108" t="str">
        <f t="shared" si="122"/>
        <v>FI_1994_NATIONAL TOTAL_PM2.5</v>
      </c>
      <c r="B7851" s="113" t="s">
        <v>147</v>
      </c>
      <c r="C7851" s="113">
        <v>1994</v>
      </c>
      <c r="D7851" s="113" t="s">
        <v>122</v>
      </c>
      <c r="E7851" s="113" t="s">
        <v>203</v>
      </c>
      <c r="F7851" s="113" t="s">
        <v>200</v>
      </c>
      <c r="G7851" s="113">
        <v>34.908181835264998</v>
      </c>
    </row>
    <row r="7852" spans="1:7" x14ac:dyDescent="0.25">
      <c r="A7852" s="108" t="str">
        <f t="shared" si="122"/>
        <v>FI_1994_NATIONAL TOTAL_Pb</v>
      </c>
      <c r="B7852" s="113" t="s">
        <v>147</v>
      </c>
      <c r="C7852" s="113">
        <v>1994</v>
      </c>
      <c r="D7852" s="113" t="s">
        <v>122</v>
      </c>
      <c r="E7852" s="113" t="s">
        <v>125</v>
      </c>
      <c r="F7852" s="113" t="s">
        <v>200</v>
      </c>
      <c r="G7852" s="113">
        <v>7.3966091032313497E-2</v>
      </c>
    </row>
    <row r="7853" spans="1:7" x14ac:dyDescent="0.25">
      <c r="A7853" s="108" t="str">
        <f t="shared" si="122"/>
        <v>FI_1994_NATIONAL TOTAL_Cd</v>
      </c>
      <c r="B7853" s="113" t="s">
        <v>147</v>
      </c>
      <c r="C7853" s="113">
        <v>1994</v>
      </c>
      <c r="D7853" s="113" t="s">
        <v>122</v>
      </c>
      <c r="E7853" s="113" t="s">
        <v>126</v>
      </c>
      <c r="F7853" s="113" t="s">
        <v>200</v>
      </c>
      <c r="G7853" s="113">
        <v>2.7199174536947199E-3</v>
      </c>
    </row>
    <row r="7854" spans="1:7" x14ac:dyDescent="0.25">
      <c r="A7854" s="108" t="str">
        <f t="shared" si="122"/>
        <v>FI_1994_NATIONAL TOTAL_Hg</v>
      </c>
      <c r="B7854" s="113" t="s">
        <v>147</v>
      </c>
      <c r="C7854" s="113">
        <v>1994</v>
      </c>
      <c r="D7854" s="113" t="s">
        <v>122</v>
      </c>
      <c r="E7854" s="113" t="s">
        <v>127</v>
      </c>
      <c r="F7854" s="113" t="s">
        <v>200</v>
      </c>
      <c r="G7854" s="113">
        <v>8.0828993680313996E-4</v>
      </c>
    </row>
    <row r="7855" spans="1:7" x14ac:dyDescent="0.25">
      <c r="A7855" s="108" t="str">
        <f t="shared" si="122"/>
        <v>FI_1994_NATIONAL TOTAL_DIOX</v>
      </c>
      <c r="B7855" s="113" t="s">
        <v>147</v>
      </c>
      <c r="C7855" s="113">
        <v>1994</v>
      </c>
      <c r="D7855" s="113" t="s">
        <v>122</v>
      </c>
      <c r="E7855" s="113" t="s">
        <v>128</v>
      </c>
      <c r="F7855" s="113" t="s">
        <v>200</v>
      </c>
      <c r="G7855" s="150">
        <v>1.83718785555915E-8</v>
      </c>
    </row>
    <row r="7856" spans="1:7" x14ac:dyDescent="0.25">
      <c r="A7856" s="108" t="str">
        <f t="shared" si="122"/>
        <v>FI_1994_NATIONAL TOTAL_PAH</v>
      </c>
      <c r="B7856" s="113" t="s">
        <v>147</v>
      </c>
      <c r="C7856" s="113">
        <v>1994</v>
      </c>
      <c r="D7856" s="113" t="s">
        <v>122</v>
      </c>
      <c r="E7856" s="113" t="s">
        <v>129</v>
      </c>
      <c r="F7856" s="113" t="s">
        <v>200</v>
      </c>
      <c r="G7856" s="113">
        <v>1.9209519510565199E-2</v>
      </c>
    </row>
    <row r="7857" spans="1:7" x14ac:dyDescent="0.25">
      <c r="A7857" s="108" t="str">
        <f t="shared" si="122"/>
        <v>FI_1994_NATIONAL TOTAL_HCB</v>
      </c>
      <c r="B7857" s="113" t="s">
        <v>147</v>
      </c>
      <c r="C7857" s="113">
        <v>1994</v>
      </c>
      <c r="D7857" s="113" t="s">
        <v>122</v>
      </c>
      <c r="E7857" s="113" t="s">
        <v>130</v>
      </c>
      <c r="F7857" s="113" t="s">
        <v>200</v>
      </c>
      <c r="G7857" s="150">
        <v>3.6054065675675799E-5</v>
      </c>
    </row>
    <row r="7858" spans="1:7" x14ac:dyDescent="0.25">
      <c r="A7858" s="108" t="str">
        <f t="shared" si="122"/>
        <v>FI_1994_NATIONAL TOTAL_PCB</v>
      </c>
      <c r="B7858" s="113" t="s">
        <v>147</v>
      </c>
      <c r="C7858" s="113">
        <v>1994</v>
      </c>
      <c r="D7858" s="113" t="s">
        <v>122</v>
      </c>
      <c r="E7858" s="113" t="s">
        <v>259</v>
      </c>
      <c r="F7858" s="113" t="s">
        <v>200</v>
      </c>
      <c r="G7858" s="150">
        <v>2.8653858732254899E-5</v>
      </c>
    </row>
    <row r="7859" spans="1:7" x14ac:dyDescent="0.25">
      <c r="A7859" s="108" t="str">
        <f t="shared" si="122"/>
        <v>FI_1994_1A3(FS)_NOx</v>
      </c>
      <c r="B7859" s="113" t="s">
        <v>147</v>
      </c>
      <c r="C7859" s="113">
        <v>1994</v>
      </c>
      <c r="D7859" s="113" t="s">
        <v>132</v>
      </c>
      <c r="E7859" s="113" t="s">
        <v>199</v>
      </c>
      <c r="F7859" s="113" t="s">
        <v>200</v>
      </c>
      <c r="G7859" s="113">
        <v>128.680508824285</v>
      </c>
    </row>
    <row r="7860" spans="1:7" x14ac:dyDescent="0.25">
      <c r="A7860" s="108" t="str">
        <f t="shared" si="122"/>
        <v>FI_1994_1A3(FS)_NMVOC</v>
      </c>
      <c r="B7860" s="113" t="s">
        <v>147</v>
      </c>
      <c r="C7860" s="113">
        <v>1994</v>
      </c>
      <c r="D7860" s="113" t="s">
        <v>132</v>
      </c>
      <c r="E7860" s="113" t="s">
        <v>123</v>
      </c>
      <c r="F7860" s="113" t="s">
        <v>200</v>
      </c>
      <c r="G7860" s="113">
        <v>68.879740807268703</v>
      </c>
    </row>
    <row r="7861" spans="1:7" x14ac:dyDescent="0.25">
      <c r="A7861" s="108" t="str">
        <f t="shared" si="122"/>
        <v>FI_1994_1A3(FS)_SOx</v>
      </c>
      <c r="B7861" s="113" t="s">
        <v>147</v>
      </c>
      <c r="C7861" s="113">
        <v>1994</v>
      </c>
      <c r="D7861" s="113" t="s">
        <v>132</v>
      </c>
      <c r="E7861" s="113" t="s">
        <v>201</v>
      </c>
      <c r="F7861" s="113" t="s">
        <v>200</v>
      </c>
      <c r="G7861" s="113">
        <v>2.2053700441538702</v>
      </c>
    </row>
    <row r="7862" spans="1:7" x14ac:dyDescent="0.25">
      <c r="A7862" s="108" t="str">
        <f t="shared" si="122"/>
        <v>FI_1994_1A3(FS)_NH3</v>
      </c>
      <c r="B7862" s="113" t="s">
        <v>147</v>
      </c>
      <c r="C7862" s="113">
        <v>1994</v>
      </c>
      <c r="D7862" s="113" t="s">
        <v>132</v>
      </c>
      <c r="E7862" s="113" t="s">
        <v>124</v>
      </c>
      <c r="F7862" s="113" t="s">
        <v>200</v>
      </c>
      <c r="G7862" s="113">
        <v>0.79526479421048402</v>
      </c>
    </row>
    <row r="7863" spans="1:7" x14ac:dyDescent="0.25">
      <c r="A7863" s="108" t="str">
        <f t="shared" si="122"/>
        <v>FI_1994_1A3(FS)_PM2.5</v>
      </c>
      <c r="B7863" s="113" t="s">
        <v>147</v>
      </c>
      <c r="C7863" s="113">
        <v>1994</v>
      </c>
      <c r="D7863" s="113" t="s">
        <v>132</v>
      </c>
      <c r="E7863" s="113" t="s">
        <v>203</v>
      </c>
      <c r="F7863" s="113" t="s">
        <v>200</v>
      </c>
      <c r="G7863" s="113">
        <v>6.5627550989780996</v>
      </c>
    </row>
    <row r="7864" spans="1:7" x14ac:dyDescent="0.25">
      <c r="A7864" s="108" t="str">
        <f t="shared" si="122"/>
        <v>FI_1994_3D_NOx</v>
      </c>
      <c r="B7864" s="113" t="s">
        <v>147</v>
      </c>
      <c r="C7864" s="113">
        <v>1994</v>
      </c>
      <c r="D7864" s="113" t="s">
        <v>206</v>
      </c>
      <c r="E7864" s="113" t="s">
        <v>199</v>
      </c>
      <c r="F7864" s="113" t="s">
        <v>200</v>
      </c>
      <c r="G7864" s="113">
        <v>10.672700640382001</v>
      </c>
    </row>
    <row r="7865" spans="1:7" x14ac:dyDescent="0.25">
      <c r="A7865" s="108" t="str">
        <f t="shared" si="122"/>
        <v>FI_1995_NATIONAL TOTAL_NOx</v>
      </c>
      <c r="B7865" s="113" t="s">
        <v>147</v>
      </c>
      <c r="C7865" s="113">
        <v>1995</v>
      </c>
      <c r="D7865" s="113" t="s">
        <v>122</v>
      </c>
      <c r="E7865" s="113" t="s">
        <v>199</v>
      </c>
      <c r="F7865" s="113" t="s">
        <v>200</v>
      </c>
      <c r="G7865" s="113">
        <v>273.26231844581798</v>
      </c>
    </row>
    <row r="7866" spans="1:7" x14ac:dyDescent="0.25">
      <c r="A7866" s="108" t="str">
        <f t="shared" si="122"/>
        <v>FI_1995_NATIONAL TOTAL_NMVOC</v>
      </c>
      <c r="B7866" s="113" t="s">
        <v>147</v>
      </c>
      <c r="C7866" s="113">
        <v>1995</v>
      </c>
      <c r="D7866" s="113" t="s">
        <v>122</v>
      </c>
      <c r="E7866" s="113" t="s">
        <v>123</v>
      </c>
      <c r="F7866" s="113" t="s">
        <v>200</v>
      </c>
      <c r="G7866" s="113">
        <v>203.67760284572799</v>
      </c>
    </row>
    <row r="7867" spans="1:7" x14ac:dyDescent="0.25">
      <c r="A7867" s="108" t="str">
        <f t="shared" si="122"/>
        <v>FI_1995_NATIONAL TOTAL_SOx</v>
      </c>
      <c r="B7867" s="113" t="s">
        <v>147</v>
      </c>
      <c r="C7867" s="113">
        <v>1995</v>
      </c>
      <c r="D7867" s="113" t="s">
        <v>122</v>
      </c>
      <c r="E7867" s="113" t="s">
        <v>201</v>
      </c>
      <c r="F7867" s="113" t="s">
        <v>200</v>
      </c>
      <c r="G7867" s="113">
        <v>105.201183600074</v>
      </c>
    </row>
    <row r="7868" spans="1:7" x14ac:dyDescent="0.25">
      <c r="A7868" s="108" t="str">
        <f t="shared" si="122"/>
        <v>FI_1995_NATIONAL TOTAL_NH3</v>
      </c>
      <c r="B7868" s="113" t="s">
        <v>147</v>
      </c>
      <c r="C7868" s="113">
        <v>1995</v>
      </c>
      <c r="D7868" s="113" t="s">
        <v>122</v>
      </c>
      <c r="E7868" s="113" t="s">
        <v>124</v>
      </c>
      <c r="F7868" s="113" t="s">
        <v>200</v>
      </c>
      <c r="G7868" s="113">
        <v>38.942123205359003</v>
      </c>
    </row>
    <row r="7869" spans="1:7" x14ac:dyDescent="0.25">
      <c r="A7869" s="108" t="str">
        <f t="shared" si="122"/>
        <v>FI_1995_NATIONAL TOTAL_PM2.5</v>
      </c>
      <c r="B7869" s="113" t="s">
        <v>147</v>
      </c>
      <c r="C7869" s="113">
        <v>1995</v>
      </c>
      <c r="D7869" s="113" t="s">
        <v>122</v>
      </c>
      <c r="E7869" s="113" t="s">
        <v>203</v>
      </c>
      <c r="F7869" s="113" t="s">
        <v>200</v>
      </c>
      <c r="G7869" s="113">
        <v>31.917736040588601</v>
      </c>
    </row>
    <row r="7870" spans="1:7" x14ac:dyDescent="0.25">
      <c r="A7870" s="108" t="str">
        <f t="shared" si="122"/>
        <v>FI_1995_NATIONAL TOTAL_Pb</v>
      </c>
      <c r="B7870" s="113" t="s">
        <v>147</v>
      </c>
      <c r="C7870" s="113">
        <v>1995</v>
      </c>
      <c r="D7870" s="113" t="s">
        <v>122</v>
      </c>
      <c r="E7870" s="113" t="s">
        <v>125</v>
      </c>
      <c r="F7870" s="113" t="s">
        <v>200</v>
      </c>
      <c r="G7870" s="113">
        <v>7.2690339719039002E-2</v>
      </c>
    </row>
    <row r="7871" spans="1:7" x14ac:dyDescent="0.25">
      <c r="A7871" s="108" t="str">
        <f t="shared" si="122"/>
        <v>FI_1995_NATIONAL TOTAL_Cd</v>
      </c>
      <c r="B7871" s="113" t="s">
        <v>147</v>
      </c>
      <c r="C7871" s="113">
        <v>1995</v>
      </c>
      <c r="D7871" s="113" t="s">
        <v>122</v>
      </c>
      <c r="E7871" s="113" t="s">
        <v>126</v>
      </c>
      <c r="F7871" s="113" t="s">
        <v>200</v>
      </c>
      <c r="G7871" s="113">
        <v>2.1270883261293801E-3</v>
      </c>
    </row>
    <row r="7872" spans="1:7" x14ac:dyDescent="0.25">
      <c r="A7872" s="108" t="str">
        <f t="shared" si="122"/>
        <v>FI_1995_NATIONAL TOTAL_Hg</v>
      </c>
      <c r="B7872" s="113" t="s">
        <v>147</v>
      </c>
      <c r="C7872" s="113">
        <v>1995</v>
      </c>
      <c r="D7872" s="113" t="s">
        <v>122</v>
      </c>
      <c r="E7872" s="113" t="s">
        <v>127</v>
      </c>
      <c r="F7872" s="113" t="s">
        <v>200</v>
      </c>
      <c r="G7872" s="113">
        <v>8.0080314334764798E-4</v>
      </c>
    </row>
    <row r="7873" spans="1:7" x14ac:dyDescent="0.25">
      <c r="A7873" s="108" t="str">
        <f t="shared" si="122"/>
        <v>FI_1995_NATIONAL TOTAL_DIOX</v>
      </c>
      <c r="B7873" s="113" t="s">
        <v>147</v>
      </c>
      <c r="C7873" s="113">
        <v>1995</v>
      </c>
      <c r="D7873" s="113" t="s">
        <v>122</v>
      </c>
      <c r="E7873" s="113" t="s">
        <v>128</v>
      </c>
      <c r="F7873" s="113" t="s">
        <v>200</v>
      </c>
      <c r="G7873" s="150">
        <v>1.8810072951444301E-8</v>
      </c>
    </row>
    <row r="7874" spans="1:7" x14ac:dyDescent="0.25">
      <c r="A7874" s="108" t="str">
        <f t="shared" ref="A7874:A7937" si="123">CONCATENATE(B7874,"_",C7874,"_",D7874,"_",E7874)</f>
        <v>FI_1995_NATIONAL TOTAL_PAH</v>
      </c>
      <c r="B7874" s="113" t="s">
        <v>147</v>
      </c>
      <c r="C7874" s="113">
        <v>1995</v>
      </c>
      <c r="D7874" s="113" t="s">
        <v>122</v>
      </c>
      <c r="E7874" s="113" t="s">
        <v>129</v>
      </c>
      <c r="F7874" s="113" t="s">
        <v>200</v>
      </c>
      <c r="G7874" s="113">
        <v>1.7302732931466999E-2</v>
      </c>
    </row>
    <row r="7875" spans="1:7" x14ac:dyDescent="0.25">
      <c r="A7875" s="108" t="str">
        <f t="shared" si="123"/>
        <v>FI_1995_NATIONAL TOTAL_HCB</v>
      </c>
      <c r="B7875" s="113" t="s">
        <v>147</v>
      </c>
      <c r="C7875" s="113">
        <v>1995</v>
      </c>
      <c r="D7875" s="113" t="s">
        <v>122</v>
      </c>
      <c r="E7875" s="113" t="s">
        <v>130</v>
      </c>
      <c r="F7875" s="113" t="s">
        <v>200</v>
      </c>
      <c r="G7875" s="150">
        <v>3.5571811253372898E-5</v>
      </c>
    </row>
    <row r="7876" spans="1:7" x14ac:dyDescent="0.25">
      <c r="A7876" s="108" t="str">
        <f t="shared" si="123"/>
        <v>FI_1995_NATIONAL TOTAL_PCB</v>
      </c>
      <c r="B7876" s="113" t="s">
        <v>147</v>
      </c>
      <c r="C7876" s="113">
        <v>1995</v>
      </c>
      <c r="D7876" s="113" t="s">
        <v>122</v>
      </c>
      <c r="E7876" s="113" t="s">
        <v>259</v>
      </c>
      <c r="F7876" s="113" t="s">
        <v>200</v>
      </c>
      <c r="G7876" s="150">
        <v>2.86716713915639E-5</v>
      </c>
    </row>
    <row r="7877" spans="1:7" x14ac:dyDescent="0.25">
      <c r="A7877" s="108" t="str">
        <f t="shared" si="123"/>
        <v>FI_1995_1A3(FS)_NOx</v>
      </c>
      <c r="B7877" s="113" t="s">
        <v>147</v>
      </c>
      <c r="C7877" s="113">
        <v>1995</v>
      </c>
      <c r="D7877" s="113" t="s">
        <v>132</v>
      </c>
      <c r="E7877" s="113" t="s">
        <v>199</v>
      </c>
      <c r="F7877" s="113" t="s">
        <v>200</v>
      </c>
      <c r="G7877" s="113">
        <v>124.62422766515699</v>
      </c>
    </row>
    <row r="7878" spans="1:7" x14ac:dyDescent="0.25">
      <c r="A7878" s="108" t="str">
        <f t="shared" si="123"/>
        <v>FI_1995_1A3(FS)_NMVOC</v>
      </c>
      <c r="B7878" s="113" t="s">
        <v>147</v>
      </c>
      <c r="C7878" s="113">
        <v>1995</v>
      </c>
      <c r="D7878" s="113" t="s">
        <v>132</v>
      </c>
      <c r="E7878" s="113" t="s">
        <v>123</v>
      </c>
      <c r="F7878" s="113" t="s">
        <v>200</v>
      </c>
      <c r="G7878" s="113">
        <v>66.508682903197396</v>
      </c>
    </row>
    <row r="7879" spans="1:7" x14ac:dyDescent="0.25">
      <c r="A7879" s="108" t="str">
        <f t="shared" si="123"/>
        <v>FI_1995_1A3(FS)_SOx</v>
      </c>
      <c r="B7879" s="113" t="s">
        <v>147</v>
      </c>
      <c r="C7879" s="113">
        <v>1995</v>
      </c>
      <c r="D7879" s="113" t="s">
        <v>132</v>
      </c>
      <c r="E7879" s="113" t="s">
        <v>201</v>
      </c>
      <c r="F7879" s="113" t="s">
        <v>200</v>
      </c>
      <c r="G7879" s="113">
        <v>1.81059632821377</v>
      </c>
    </row>
    <row r="7880" spans="1:7" x14ac:dyDescent="0.25">
      <c r="A7880" s="108" t="str">
        <f t="shared" si="123"/>
        <v>FI_1995_1A3(FS)_NH3</v>
      </c>
      <c r="B7880" s="113" t="s">
        <v>147</v>
      </c>
      <c r="C7880" s="113">
        <v>1995</v>
      </c>
      <c r="D7880" s="113" t="s">
        <v>132</v>
      </c>
      <c r="E7880" s="113" t="s">
        <v>124</v>
      </c>
      <c r="F7880" s="113" t="s">
        <v>200</v>
      </c>
      <c r="G7880" s="113">
        <v>0.95586072209791195</v>
      </c>
    </row>
    <row r="7881" spans="1:7" x14ac:dyDescent="0.25">
      <c r="A7881" s="108" t="str">
        <f t="shared" si="123"/>
        <v>FI_1995_1A3(FS)_PM2.5</v>
      </c>
      <c r="B7881" s="113" t="s">
        <v>147</v>
      </c>
      <c r="C7881" s="113">
        <v>1995</v>
      </c>
      <c r="D7881" s="113" t="s">
        <v>132</v>
      </c>
      <c r="E7881" s="113" t="s">
        <v>203</v>
      </c>
      <c r="F7881" s="113" t="s">
        <v>200</v>
      </c>
      <c r="G7881" s="113">
        <v>5.9646853901014802</v>
      </c>
    </row>
    <row r="7882" spans="1:7" x14ac:dyDescent="0.25">
      <c r="A7882" s="108" t="str">
        <f t="shared" si="123"/>
        <v>FI_1995_3D_NOx</v>
      </c>
      <c r="B7882" s="113" t="s">
        <v>147</v>
      </c>
      <c r="C7882" s="113">
        <v>1995</v>
      </c>
      <c r="D7882" s="113" t="s">
        <v>206</v>
      </c>
      <c r="E7882" s="113" t="s">
        <v>199</v>
      </c>
      <c r="F7882" s="113" t="s">
        <v>200</v>
      </c>
      <c r="G7882" s="113">
        <v>11.589275982299</v>
      </c>
    </row>
    <row r="7883" spans="1:7" x14ac:dyDescent="0.25">
      <c r="A7883" s="108" t="str">
        <f t="shared" si="123"/>
        <v>FI_1996_NATIONAL TOTAL_NOx</v>
      </c>
      <c r="B7883" s="113" t="s">
        <v>147</v>
      </c>
      <c r="C7883" s="113">
        <v>1996</v>
      </c>
      <c r="D7883" s="113" t="s">
        <v>122</v>
      </c>
      <c r="E7883" s="113" t="s">
        <v>199</v>
      </c>
      <c r="F7883" s="113" t="s">
        <v>200</v>
      </c>
      <c r="G7883" s="113">
        <v>277.67299618676799</v>
      </c>
    </row>
    <row r="7884" spans="1:7" x14ac:dyDescent="0.25">
      <c r="A7884" s="108" t="str">
        <f t="shared" si="123"/>
        <v>FI_1996_NATIONAL TOTAL_NMVOC</v>
      </c>
      <c r="B7884" s="113" t="s">
        <v>147</v>
      </c>
      <c r="C7884" s="113">
        <v>1996</v>
      </c>
      <c r="D7884" s="113" t="s">
        <v>122</v>
      </c>
      <c r="E7884" s="113" t="s">
        <v>123</v>
      </c>
      <c r="F7884" s="113" t="s">
        <v>200</v>
      </c>
      <c r="G7884" s="113">
        <v>196.50307081878901</v>
      </c>
    </row>
    <row r="7885" spans="1:7" x14ac:dyDescent="0.25">
      <c r="A7885" s="108" t="str">
        <f t="shared" si="123"/>
        <v>FI_1996_NATIONAL TOTAL_SOx</v>
      </c>
      <c r="B7885" s="113" t="s">
        <v>147</v>
      </c>
      <c r="C7885" s="113">
        <v>1996</v>
      </c>
      <c r="D7885" s="113" t="s">
        <v>122</v>
      </c>
      <c r="E7885" s="113" t="s">
        <v>201</v>
      </c>
      <c r="F7885" s="113" t="s">
        <v>200</v>
      </c>
      <c r="G7885" s="113">
        <v>109.22067961471301</v>
      </c>
    </row>
    <row r="7886" spans="1:7" x14ac:dyDescent="0.25">
      <c r="A7886" s="108" t="str">
        <f t="shared" si="123"/>
        <v>FI_1996_NATIONAL TOTAL_NH3</v>
      </c>
      <c r="B7886" s="113" t="s">
        <v>147</v>
      </c>
      <c r="C7886" s="113">
        <v>1996</v>
      </c>
      <c r="D7886" s="113" t="s">
        <v>122</v>
      </c>
      <c r="E7886" s="113" t="s">
        <v>124</v>
      </c>
      <c r="F7886" s="113" t="s">
        <v>200</v>
      </c>
      <c r="G7886" s="113">
        <v>40.178258713999099</v>
      </c>
    </row>
    <row r="7887" spans="1:7" x14ac:dyDescent="0.25">
      <c r="A7887" s="108" t="str">
        <f t="shared" si="123"/>
        <v>FI_1996_NATIONAL TOTAL_PM2.5</v>
      </c>
      <c r="B7887" s="113" t="s">
        <v>147</v>
      </c>
      <c r="C7887" s="113">
        <v>1996</v>
      </c>
      <c r="D7887" s="113" t="s">
        <v>122</v>
      </c>
      <c r="E7887" s="113" t="s">
        <v>203</v>
      </c>
      <c r="F7887" s="113" t="s">
        <v>200</v>
      </c>
      <c r="G7887" s="113">
        <v>31.1195191740048</v>
      </c>
    </row>
    <row r="7888" spans="1:7" x14ac:dyDescent="0.25">
      <c r="A7888" s="108" t="str">
        <f t="shared" si="123"/>
        <v>FI_1996_NATIONAL TOTAL_Pb</v>
      </c>
      <c r="B7888" s="113" t="s">
        <v>147</v>
      </c>
      <c r="C7888" s="113">
        <v>1996</v>
      </c>
      <c r="D7888" s="113" t="s">
        <v>122</v>
      </c>
      <c r="E7888" s="113" t="s">
        <v>125</v>
      </c>
      <c r="F7888" s="113" t="s">
        <v>200</v>
      </c>
      <c r="G7888" s="113">
        <v>4.9223166215913203E-2</v>
      </c>
    </row>
    <row r="7889" spans="1:7" x14ac:dyDescent="0.25">
      <c r="A7889" s="108" t="str">
        <f t="shared" si="123"/>
        <v>FI_1996_NATIONAL TOTAL_Cd</v>
      </c>
      <c r="B7889" s="113" t="s">
        <v>147</v>
      </c>
      <c r="C7889" s="113">
        <v>1996</v>
      </c>
      <c r="D7889" s="113" t="s">
        <v>122</v>
      </c>
      <c r="E7889" s="113" t="s">
        <v>126</v>
      </c>
      <c r="F7889" s="113" t="s">
        <v>200</v>
      </c>
      <c r="G7889" s="113">
        <v>1.9103981701363399E-3</v>
      </c>
    </row>
    <row r="7890" spans="1:7" x14ac:dyDescent="0.25">
      <c r="A7890" s="108" t="str">
        <f t="shared" si="123"/>
        <v>FI_1996_NATIONAL TOTAL_Hg</v>
      </c>
      <c r="B7890" s="113" t="s">
        <v>147</v>
      </c>
      <c r="C7890" s="113">
        <v>1996</v>
      </c>
      <c r="D7890" s="113" t="s">
        <v>122</v>
      </c>
      <c r="E7890" s="113" t="s">
        <v>127</v>
      </c>
      <c r="F7890" s="113" t="s">
        <v>200</v>
      </c>
      <c r="G7890" s="113">
        <v>8.6526277146907102E-4</v>
      </c>
    </row>
    <row r="7891" spans="1:7" x14ac:dyDescent="0.25">
      <c r="A7891" s="108" t="str">
        <f t="shared" si="123"/>
        <v>FI_1996_NATIONAL TOTAL_DIOX</v>
      </c>
      <c r="B7891" s="113" t="s">
        <v>147</v>
      </c>
      <c r="C7891" s="113">
        <v>1996</v>
      </c>
      <c r="D7891" s="113" t="s">
        <v>122</v>
      </c>
      <c r="E7891" s="113" t="s">
        <v>128</v>
      </c>
      <c r="F7891" s="113" t="s">
        <v>200</v>
      </c>
      <c r="G7891" s="150">
        <v>1.71771866372441E-8</v>
      </c>
    </row>
    <row r="7892" spans="1:7" x14ac:dyDescent="0.25">
      <c r="A7892" s="108" t="str">
        <f t="shared" si="123"/>
        <v>FI_1996_NATIONAL TOTAL_PAH</v>
      </c>
      <c r="B7892" s="113" t="s">
        <v>147</v>
      </c>
      <c r="C7892" s="113">
        <v>1996</v>
      </c>
      <c r="D7892" s="113" t="s">
        <v>122</v>
      </c>
      <c r="E7892" s="113" t="s">
        <v>129</v>
      </c>
      <c r="F7892" s="113" t="s">
        <v>200</v>
      </c>
      <c r="G7892" s="113">
        <v>1.856455696032E-2</v>
      </c>
    </row>
    <row r="7893" spans="1:7" x14ac:dyDescent="0.25">
      <c r="A7893" s="108" t="str">
        <f t="shared" si="123"/>
        <v>FI_1996_NATIONAL TOTAL_HCB</v>
      </c>
      <c r="B7893" s="113" t="s">
        <v>147</v>
      </c>
      <c r="C7893" s="113">
        <v>1996</v>
      </c>
      <c r="D7893" s="113" t="s">
        <v>122</v>
      </c>
      <c r="E7893" s="113" t="s">
        <v>130</v>
      </c>
      <c r="F7893" s="113" t="s">
        <v>200</v>
      </c>
      <c r="G7893" s="150">
        <v>3.8003430829382602E-5</v>
      </c>
    </row>
    <row r="7894" spans="1:7" x14ac:dyDescent="0.25">
      <c r="A7894" s="108" t="str">
        <f t="shared" si="123"/>
        <v>FI_1996_NATIONAL TOTAL_PCB</v>
      </c>
      <c r="B7894" s="113" t="s">
        <v>147</v>
      </c>
      <c r="C7894" s="113">
        <v>1996</v>
      </c>
      <c r="D7894" s="113" t="s">
        <v>122</v>
      </c>
      <c r="E7894" s="113" t="s">
        <v>259</v>
      </c>
      <c r="F7894" s="113" t="s">
        <v>200</v>
      </c>
      <c r="G7894" s="150">
        <v>2.7456104921406001E-5</v>
      </c>
    </row>
    <row r="7895" spans="1:7" x14ac:dyDescent="0.25">
      <c r="A7895" s="108" t="str">
        <f t="shared" si="123"/>
        <v>FI_1996_1A3(FS)_NOx</v>
      </c>
      <c r="B7895" s="113" t="s">
        <v>147</v>
      </c>
      <c r="C7895" s="113">
        <v>1996</v>
      </c>
      <c r="D7895" s="113" t="s">
        <v>132</v>
      </c>
      <c r="E7895" s="113" t="s">
        <v>199</v>
      </c>
      <c r="F7895" s="113" t="s">
        <v>200</v>
      </c>
      <c r="G7895" s="113">
        <v>120.607770443636</v>
      </c>
    </row>
    <row r="7896" spans="1:7" x14ac:dyDescent="0.25">
      <c r="A7896" s="108" t="str">
        <f t="shared" si="123"/>
        <v>FI_1996_1A3(FS)_NMVOC</v>
      </c>
      <c r="B7896" s="113" t="s">
        <v>147</v>
      </c>
      <c r="C7896" s="113">
        <v>1996</v>
      </c>
      <c r="D7896" s="113" t="s">
        <v>132</v>
      </c>
      <c r="E7896" s="113" t="s">
        <v>123</v>
      </c>
      <c r="F7896" s="113" t="s">
        <v>200</v>
      </c>
      <c r="G7896" s="113">
        <v>64.766846506705704</v>
      </c>
    </row>
    <row r="7897" spans="1:7" x14ac:dyDescent="0.25">
      <c r="A7897" s="108" t="str">
        <f t="shared" si="123"/>
        <v>FI_1996_1A3(FS)_SOx</v>
      </c>
      <c r="B7897" s="113" t="s">
        <v>147</v>
      </c>
      <c r="C7897" s="113">
        <v>1996</v>
      </c>
      <c r="D7897" s="113" t="s">
        <v>132</v>
      </c>
      <c r="E7897" s="113" t="s">
        <v>201</v>
      </c>
      <c r="F7897" s="113" t="s">
        <v>200</v>
      </c>
      <c r="G7897" s="113">
        <v>1.1662654503173699</v>
      </c>
    </row>
    <row r="7898" spans="1:7" x14ac:dyDescent="0.25">
      <c r="A7898" s="108" t="str">
        <f t="shared" si="123"/>
        <v>FI_1996_1A3(FS)_NH3</v>
      </c>
      <c r="B7898" s="113" t="s">
        <v>147</v>
      </c>
      <c r="C7898" s="113">
        <v>1996</v>
      </c>
      <c r="D7898" s="113" t="s">
        <v>132</v>
      </c>
      <c r="E7898" s="113" t="s">
        <v>124</v>
      </c>
      <c r="F7898" s="113" t="s">
        <v>200</v>
      </c>
      <c r="G7898" s="113">
        <v>1.03393600806299</v>
      </c>
    </row>
    <row r="7899" spans="1:7" x14ac:dyDescent="0.25">
      <c r="A7899" s="108" t="str">
        <f t="shared" si="123"/>
        <v>FI_1996_1A3(FS)_PM2.5</v>
      </c>
      <c r="B7899" s="113" t="s">
        <v>147</v>
      </c>
      <c r="C7899" s="113">
        <v>1996</v>
      </c>
      <c r="D7899" s="113" t="s">
        <v>132</v>
      </c>
      <c r="E7899" s="113" t="s">
        <v>203</v>
      </c>
      <c r="F7899" s="113" t="s">
        <v>200</v>
      </c>
      <c r="G7899" s="113">
        <v>5.4641065271490996</v>
      </c>
    </row>
    <row r="7900" spans="1:7" x14ac:dyDescent="0.25">
      <c r="A7900" s="108" t="str">
        <f t="shared" si="123"/>
        <v>FI_1996_3D_NOx</v>
      </c>
      <c r="B7900" s="113" t="s">
        <v>147</v>
      </c>
      <c r="C7900" s="113">
        <v>1996</v>
      </c>
      <c r="D7900" s="113" t="s">
        <v>206</v>
      </c>
      <c r="E7900" s="113" t="s">
        <v>199</v>
      </c>
      <c r="F7900" s="113" t="s">
        <v>200</v>
      </c>
      <c r="G7900" s="113">
        <v>11.044376873232</v>
      </c>
    </row>
    <row r="7901" spans="1:7" x14ac:dyDescent="0.25">
      <c r="A7901" s="108" t="str">
        <f t="shared" si="123"/>
        <v>FI_1997_NATIONAL TOTAL_NOx</v>
      </c>
      <c r="B7901" s="113" t="s">
        <v>147</v>
      </c>
      <c r="C7901" s="113">
        <v>1997</v>
      </c>
      <c r="D7901" s="113" t="s">
        <v>122</v>
      </c>
      <c r="E7901" s="113" t="s">
        <v>199</v>
      </c>
      <c r="F7901" s="113" t="s">
        <v>200</v>
      </c>
      <c r="G7901" s="113">
        <v>271.803935462992</v>
      </c>
    </row>
    <row r="7902" spans="1:7" x14ac:dyDescent="0.25">
      <c r="A7902" s="108" t="str">
        <f t="shared" si="123"/>
        <v>FI_1997_NATIONAL TOTAL_NMVOC</v>
      </c>
      <c r="B7902" s="113" t="s">
        <v>147</v>
      </c>
      <c r="C7902" s="113">
        <v>1997</v>
      </c>
      <c r="D7902" s="113" t="s">
        <v>122</v>
      </c>
      <c r="E7902" s="113" t="s">
        <v>123</v>
      </c>
      <c r="F7902" s="113" t="s">
        <v>200</v>
      </c>
      <c r="G7902" s="113">
        <v>195.95119394847401</v>
      </c>
    </row>
    <row r="7903" spans="1:7" x14ac:dyDescent="0.25">
      <c r="A7903" s="108" t="str">
        <f t="shared" si="123"/>
        <v>FI_1997_NATIONAL TOTAL_SOx</v>
      </c>
      <c r="B7903" s="113" t="s">
        <v>147</v>
      </c>
      <c r="C7903" s="113">
        <v>1997</v>
      </c>
      <c r="D7903" s="113" t="s">
        <v>122</v>
      </c>
      <c r="E7903" s="113" t="s">
        <v>201</v>
      </c>
      <c r="F7903" s="113" t="s">
        <v>200</v>
      </c>
      <c r="G7903" s="113">
        <v>100.806792678961</v>
      </c>
    </row>
    <row r="7904" spans="1:7" x14ac:dyDescent="0.25">
      <c r="A7904" s="108" t="str">
        <f t="shared" si="123"/>
        <v>FI_1997_NATIONAL TOTAL_NH3</v>
      </c>
      <c r="B7904" s="113" t="s">
        <v>147</v>
      </c>
      <c r="C7904" s="113">
        <v>1997</v>
      </c>
      <c r="D7904" s="113" t="s">
        <v>122</v>
      </c>
      <c r="E7904" s="113" t="s">
        <v>124</v>
      </c>
      <c r="F7904" s="113" t="s">
        <v>200</v>
      </c>
      <c r="G7904" s="113">
        <v>41.347598108914198</v>
      </c>
    </row>
    <row r="7905" spans="1:7" x14ac:dyDescent="0.25">
      <c r="A7905" s="108" t="str">
        <f t="shared" si="123"/>
        <v>FI_1997_NATIONAL TOTAL_PM2.5</v>
      </c>
      <c r="B7905" s="113" t="s">
        <v>147</v>
      </c>
      <c r="C7905" s="113">
        <v>1997</v>
      </c>
      <c r="D7905" s="113" t="s">
        <v>122</v>
      </c>
      <c r="E7905" s="113" t="s">
        <v>203</v>
      </c>
      <c r="F7905" s="113" t="s">
        <v>200</v>
      </c>
      <c r="G7905" s="113">
        <v>30.500184599705499</v>
      </c>
    </row>
    <row r="7906" spans="1:7" x14ac:dyDescent="0.25">
      <c r="A7906" s="108" t="str">
        <f t="shared" si="123"/>
        <v>FI_1997_NATIONAL TOTAL_Pb</v>
      </c>
      <c r="B7906" s="113" t="s">
        <v>147</v>
      </c>
      <c r="C7906" s="113">
        <v>1997</v>
      </c>
      <c r="D7906" s="113" t="s">
        <v>122</v>
      </c>
      <c r="E7906" s="113" t="s">
        <v>125</v>
      </c>
      <c r="F7906" s="113" t="s">
        <v>200</v>
      </c>
      <c r="G7906" s="113">
        <v>3.4332919742495499E-2</v>
      </c>
    </row>
    <row r="7907" spans="1:7" x14ac:dyDescent="0.25">
      <c r="A7907" s="108" t="str">
        <f t="shared" si="123"/>
        <v>FI_1997_NATIONAL TOTAL_Cd</v>
      </c>
      <c r="B7907" s="113" t="s">
        <v>147</v>
      </c>
      <c r="C7907" s="113">
        <v>1997</v>
      </c>
      <c r="D7907" s="113" t="s">
        <v>122</v>
      </c>
      <c r="E7907" s="113" t="s">
        <v>126</v>
      </c>
      <c r="F7907" s="113" t="s">
        <v>200</v>
      </c>
      <c r="G7907" s="113">
        <v>1.58990908173445E-3</v>
      </c>
    </row>
    <row r="7908" spans="1:7" x14ac:dyDescent="0.25">
      <c r="A7908" s="108" t="str">
        <f t="shared" si="123"/>
        <v>FI_1997_NATIONAL TOTAL_Hg</v>
      </c>
      <c r="B7908" s="113" t="s">
        <v>147</v>
      </c>
      <c r="C7908" s="113">
        <v>1997</v>
      </c>
      <c r="D7908" s="113" t="s">
        <v>122</v>
      </c>
      <c r="E7908" s="113" t="s">
        <v>127</v>
      </c>
      <c r="F7908" s="113" t="s">
        <v>200</v>
      </c>
      <c r="G7908" s="113">
        <v>8.1337509726885397E-4</v>
      </c>
    </row>
    <row r="7909" spans="1:7" x14ac:dyDescent="0.25">
      <c r="A7909" s="108" t="str">
        <f t="shared" si="123"/>
        <v>FI_1997_NATIONAL TOTAL_DIOX</v>
      </c>
      <c r="B7909" s="113" t="s">
        <v>147</v>
      </c>
      <c r="C7909" s="113">
        <v>1997</v>
      </c>
      <c r="D7909" s="113" t="s">
        <v>122</v>
      </c>
      <c r="E7909" s="113" t="s">
        <v>128</v>
      </c>
      <c r="F7909" s="113" t="s">
        <v>200</v>
      </c>
      <c r="G7909" s="150">
        <v>1.7385565454238998E-8</v>
      </c>
    </row>
    <row r="7910" spans="1:7" x14ac:dyDescent="0.25">
      <c r="A7910" s="108" t="str">
        <f t="shared" si="123"/>
        <v>FI_1997_NATIONAL TOTAL_PAH</v>
      </c>
      <c r="B7910" s="113" t="s">
        <v>147</v>
      </c>
      <c r="C7910" s="113">
        <v>1997</v>
      </c>
      <c r="D7910" s="113" t="s">
        <v>122</v>
      </c>
      <c r="E7910" s="113" t="s">
        <v>129</v>
      </c>
      <c r="F7910" s="113" t="s">
        <v>200</v>
      </c>
      <c r="G7910" s="113">
        <v>1.8704462013991702E-2</v>
      </c>
    </row>
    <row r="7911" spans="1:7" x14ac:dyDescent="0.25">
      <c r="A7911" s="108" t="str">
        <f t="shared" si="123"/>
        <v>FI_1997_NATIONAL TOTAL_HCB</v>
      </c>
      <c r="B7911" s="113" t="s">
        <v>147</v>
      </c>
      <c r="C7911" s="113">
        <v>1997</v>
      </c>
      <c r="D7911" s="113" t="s">
        <v>122</v>
      </c>
      <c r="E7911" s="113" t="s">
        <v>130</v>
      </c>
      <c r="F7911" s="113" t="s">
        <v>200</v>
      </c>
      <c r="G7911" s="150">
        <v>3.8457673945093703E-5</v>
      </c>
    </row>
    <row r="7912" spans="1:7" x14ac:dyDescent="0.25">
      <c r="A7912" s="108" t="str">
        <f t="shared" si="123"/>
        <v>FI_1997_NATIONAL TOTAL_PCB</v>
      </c>
      <c r="B7912" s="113" t="s">
        <v>147</v>
      </c>
      <c r="C7912" s="113">
        <v>1997</v>
      </c>
      <c r="D7912" s="113" t="s">
        <v>122</v>
      </c>
      <c r="E7912" s="113" t="s">
        <v>259</v>
      </c>
      <c r="F7912" s="113" t="s">
        <v>200</v>
      </c>
      <c r="G7912" s="150">
        <v>2.9481464817333801E-5</v>
      </c>
    </row>
    <row r="7913" spans="1:7" x14ac:dyDescent="0.25">
      <c r="A7913" s="108" t="str">
        <f t="shared" si="123"/>
        <v>FI_1997_1A3(FS)_NOx</v>
      </c>
      <c r="B7913" s="113" t="s">
        <v>147</v>
      </c>
      <c r="C7913" s="113">
        <v>1997</v>
      </c>
      <c r="D7913" s="113" t="s">
        <v>132</v>
      </c>
      <c r="E7913" s="113" t="s">
        <v>199</v>
      </c>
      <c r="F7913" s="113" t="s">
        <v>200</v>
      </c>
      <c r="G7913" s="113">
        <v>118.111819744031</v>
      </c>
    </row>
    <row r="7914" spans="1:7" x14ac:dyDescent="0.25">
      <c r="A7914" s="108" t="str">
        <f t="shared" si="123"/>
        <v>FI_1997_1A3(FS)_NMVOC</v>
      </c>
      <c r="B7914" s="113" t="s">
        <v>147</v>
      </c>
      <c r="C7914" s="113">
        <v>1997</v>
      </c>
      <c r="D7914" s="113" t="s">
        <v>132</v>
      </c>
      <c r="E7914" s="113" t="s">
        <v>123</v>
      </c>
      <c r="F7914" s="113" t="s">
        <v>200</v>
      </c>
      <c r="G7914" s="113">
        <v>62.593014250591501</v>
      </c>
    </row>
    <row r="7915" spans="1:7" x14ac:dyDescent="0.25">
      <c r="A7915" s="108" t="str">
        <f t="shared" si="123"/>
        <v>FI_1997_1A3(FS)_SOx</v>
      </c>
      <c r="B7915" s="113" t="s">
        <v>147</v>
      </c>
      <c r="C7915" s="113">
        <v>1997</v>
      </c>
      <c r="D7915" s="113" t="s">
        <v>132</v>
      </c>
      <c r="E7915" s="113" t="s">
        <v>201</v>
      </c>
      <c r="F7915" s="113" t="s">
        <v>200</v>
      </c>
      <c r="G7915" s="113">
        <v>0.36177538143336602</v>
      </c>
    </row>
    <row r="7916" spans="1:7" x14ac:dyDescent="0.25">
      <c r="A7916" s="108" t="str">
        <f t="shared" si="123"/>
        <v>FI_1997_1A3(FS)_NH3</v>
      </c>
      <c r="B7916" s="113" t="s">
        <v>147</v>
      </c>
      <c r="C7916" s="113">
        <v>1997</v>
      </c>
      <c r="D7916" s="113" t="s">
        <v>132</v>
      </c>
      <c r="E7916" s="113" t="s">
        <v>124</v>
      </c>
      <c r="F7916" s="113" t="s">
        <v>200</v>
      </c>
      <c r="G7916" s="113">
        <v>1.2026854798370299</v>
      </c>
    </row>
    <row r="7917" spans="1:7" x14ac:dyDescent="0.25">
      <c r="A7917" s="108" t="str">
        <f t="shared" si="123"/>
        <v>FI_1997_1A3(FS)_PM2.5</v>
      </c>
      <c r="B7917" s="113" t="s">
        <v>147</v>
      </c>
      <c r="C7917" s="113">
        <v>1997</v>
      </c>
      <c r="D7917" s="113" t="s">
        <v>132</v>
      </c>
      <c r="E7917" s="113" t="s">
        <v>203</v>
      </c>
      <c r="F7917" s="113" t="s">
        <v>200</v>
      </c>
      <c r="G7917" s="113">
        <v>5.0946935336167201</v>
      </c>
    </row>
    <row r="7918" spans="1:7" x14ac:dyDescent="0.25">
      <c r="A7918" s="108" t="str">
        <f t="shared" si="123"/>
        <v>FI_1997_3D_NOx</v>
      </c>
      <c r="B7918" s="113" t="s">
        <v>147</v>
      </c>
      <c r="C7918" s="113">
        <v>1997</v>
      </c>
      <c r="D7918" s="113" t="s">
        <v>206</v>
      </c>
      <c r="E7918" s="113" t="s">
        <v>199</v>
      </c>
      <c r="F7918" s="113" t="s">
        <v>200</v>
      </c>
      <c r="G7918" s="113">
        <v>10.719879723504</v>
      </c>
    </row>
    <row r="7919" spans="1:7" x14ac:dyDescent="0.25">
      <c r="A7919" s="108" t="str">
        <f t="shared" si="123"/>
        <v>FI_1998_NATIONAL TOTAL_NOx</v>
      </c>
      <c r="B7919" s="113" t="s">
        <v>147</v>
      </c>
      <c r="C7919" s="113">
        <v>1998</v>
      </c>
      <c r="D7919" s="113" t="s">
        <v>122</v>
      </c>
      <c r="E7919" s="113" t="s">
        <v>199</v>
      </c>
      <c r="F7919" s="113" t="s">
        <v>200</v>
      </c>
      <c r="G7919" s="113">
        <v>257.70719510394201</v>
      </c>
    </row>
    <row r="7920" spans="1:7" x14ac:dyDescent="0.25">
      <c r="A7920" s="108" t="str">
        <f t="shared" si="123"/>
        <v>FI_1998_NATIONAL TOTAL_NMVOC</v>
      </c>
      <c r="B7920" s="113" t="s">
        <v>147</v>
      </c>
      <c r="C7920" s="113">
        <v>1998</v>
      </c>
      <c r="D7920" s="113" t="s">
        <v>122</v>
      </c>
      <c r="E7920" s="113" t="s">
        <v>123</v>
      </c>
      <c r="F7920" s="113" t="s">
        <v>200</v>
      </c>
      <c r="G7920" s="113">
        <v>191.06761261931399</v>
      </c>
    </row>
    <row r="7921" spans="1:7" x14ac:dyDescent="0.25">
      <c r="A7921" s="108" t="str">
        <f t="shared" si="123"/>
        <v>FI_1998_NATIONAL TOTAL_SOx</v>
      </c>
      <c r="B7921" s="113" t="s">
        <v>147</v>
      </c>
      <c r="C7921" s="113">
        <v>1998</v>
      </c>
      <c r="D7921" s="113" t="s">
        <v>122</v>
      </c>
      <c r="E7921" s="113" t="s">
        <v>201</v>
      </c>
      <c r="F7921" s="113" t="s">
        <v>200</v>
      </c>
      <c r="G7921" s="113">
        <v>93.529343737744</v>
      </c>
    </row>
    <row r="7922" spans="1:7" x14ac:dyDescent="0.25">
      <c r="A7922" s="108" t="str">
        <f t="shared" si="123"/>
        <v>FI_1998_NATIONAL TOTAL_NH3</v>
      </c>
      <c r="B7922" s="113" t="s">
        <v>147</v>
      </c>
      <c r="C7922" s="113">
        <v>1998</v>
      </c>
      <c r="D7922" s="113" t="s">
        <v>122</v>
      </c>
      <c r="E7922" s="113" t="s">
        <v>124</v>
      </c>
      <c r="F7922" s="113" t="s">
        <v>200</v>
      </c>
      <c r="G7922" s="113">
        <v>41.0153412495279</v>
      </c>
    </row>
    <row r="7923" spans="1:7" x14ac:dyDescent="0.25">
      <c r="A7923" s="108" t="str">
        <f t="shared" si="123"/>
        <v>FI_1998_NATIONAL TOTAL_PM2.5</v>
      </c>
      <c r="B7923" s="113" t="s">
        <v>147</v>
      </c>
      <c r="C7923" s="113">
        <v>1998</v>
      </c>
      <c r="D7923" s="113" t="s">
        <v>122</v>
      </c>
      <c r="E7923" s="113" t="s">
        <v>203</v>
      </c>
      <c r="F7923" s="113" t="s">
        <v>200</v>
      </c>
      <c r="G7923" s="113">
        <v>28.227346122122299</v>
      </c>
    </row>
    <row r="7924" spans="1:7" x14ac:dyDescent="0.25">
      <c r="A7924" s="108" t="str">
        <f t="shared" si="123"/>
        <v>FI_1998_NATIONAL TOTAL_Pb</v>
      </c>
      <c r="B7924" s="113" t="s">
        <v>147</v>
      </c>
      <c r="C7924" s="113">
        <v>1998</v>
      </c>
      <c r="D7924" s="113" t="s">
        <v>122</v>
      </c>
      <c r="E7924" s="113" t="s">
        <v>125</v>
      </c>
      <c r="F7924" s="113" t="s">
        <v>200</v>
      </c>
      <c r="G7924" s="113">
        <v>3.7243797632465298E-2</v>
      </c>
    </row>
    <row r="7925" spans="1:7" x14ac:dyDescent="0.25">
      <c r="A7925" s="108" t="str">
        <f t="shared" si="123"/>
        <v>FI_1998_NATIONAL TOTAL_Cd</v>
      </c>
      <c r="B7925" s="113" t="s">
        <v>147</v>
      </c>
      <c r="C7925" s="113">
        <v>1998</v>
      </c>
      <c r="D7925" s="113" t="s">
        <v>122</v>
      </c>
      <c r="E7925" s="113" t="s">
        <v>126</v>
      </c>
      <c r="F7925" s="113" t="s">
        <v>200</v>
      </c>
      <c r="G7925" s="113">
        <v>1.6942076336695601E-3</v>
      </c>
    </row>
    <row r="7926" spans="1:7" x14ac:dyDescent="0.25">
      <c r="A7926" s="108" t="str">
        <f t="shared" si="123"/>
        <v>FI_1998_NATIONAL TOTAL_Hg</v>
      </c>
      <c r="B7926" s="113" t="s">
        <v>147</v>
      </c>
      <c r="C7926" s="113">
        <v>1998</v>
      </c>
      <c r="D7926" s="113" t="s">
        <v>122</v>
      </c>
      <c r="E7926" s="113" t="s">
        <v>127</v>
      </c>
      <c r="F7926" s="113" t="s">
        <v>200</v>
      </c>
      <c r="G7926" s="113">
        <v>6.9260998417381E-4</v>
      </c>
    </row>
    <row r="7927" spans="1:7" x14ac:dyDescent="0.25">
      <c r="A7927" s="108" t="str">
        <f t="shared" si="123"/>
        <v>FI_1998_NATIONAL TOTAL_DIOX</v>
      </c>
      <c r="B7927" s="113" t="s">
        <v>147</v>
      </c>
      <c r="C7927" s="113">
        <v>1998</v>
      </c>
      <c r="D7927" s="113" t="s">
        <v>122</v>
      </c>
      <c r="E7927" s="113" t="s">
        <v>128</v>
      </c>
      <c r="F7927" s="113" t="s">
        <v>200</v>
      </c>
      <c r="G7927" s="150">
        <v>1.7650637058790701E-8</v>
      </c>
    </row>
    <row r="7928" spans="1:7" x14ac:dyDescent="0.25">
      <c r="A7928" s="108" t="str">
        <f t="shared" si="123"/>
        <v>FI_1998_NATIONAL TOTAL_PAH</v>
      </c>
      <c r="B7928" s="113" t="s">
        <v>147</v>
      </c>
      <c r="C7928" s="113">
        <v>1998</v>
      </c>
      <c r="D7928" s="113" t="s">
        <v>122</v>
      </c>
      <c r="E7928" s="113" t="s">
        <v>129</v>
      </c>
      <c r="F7928" s="113" t="s">
        <v>200</v>
      </c>
      <c r="G7928" s="113">
        <v>1.9415061942984702E-2</v>
      </c>
    </row>
    <row r="7929" spans="1:7" x14ac:dyDescent="0.25">
      <c r="A7929" s="108" t="str">
        <f t="shared" si="123"/>
        <v>FI_1998_NATIONAL TOTAL_HCB</v>
      </c>
      <c r="B7929" s="113" t="s">
        <v>147</v>
      </c>
      <c r="C7929" s="113">
        <v>1998</v>
      </c>
      <c r="D7929" s="113" t="s">
        <v>122</v>
      </c>
      <c r="E7929" s="113" t="s">
        <v>130</v>
      </c>
      <c r="F7929" s="113" t="s">
        <v>200</v>
      </c>
      <c r="G7929" s="150">
        <v>3.8377148724780601E-5</v>
      </c>
    </row>
    <row r="7930" spans="1:7" x14ac:dyDescent="0.25">
      <c r="A7930" s="108" t="str">
        <f t="shared" si="123"/>
        <v>FI_1998_NATIONAL TOTAL_PCB</v>
      </c>
      <c r="B7930" s="113" t="s">
        <v>147</v>
      </c>
      <c r="C7930" s="113">
        <v>1998</v>
      </c>
      <c r="D7930" s="113" t="s">
        <v>122</v>
      </c>
      <c r="E7930" s="113" t="s">
        <v>259</v>
      </c>
      <c r="F7930" s="113" t="s">
        <v>200</v>
      </c>
      <c r="G7930" s="150">
        <v>3.1315455591515198E-5</v>
      </c>
    </row>
    <row r="7931" spans="1:7" x14ac:dyDescent="0.25">
      <c r="A7931" s="108" t="str">
        <f t="shared" si="123"/>
        <v>FI_1998_1A3(FS)_NOx</v>
      </c>
      <c r="B7931" s="113" t="s">
        <v>147</v>
      </c>
      <c r="C7931" s="113">
        <v>1998</v>
      </c>
      <c r="D7931" s="113" t="s">
        <v>132</v>
      </c>
      <c r="E7931" s="113" t="s">
        <v>199</v>
      </c>
      <c r="F7931" s="113" t="s">
        <v>200</v>
      </c>
      <c r="G7931" s="113">
        <v>112.926786464655</v>
      </c>
    </row>
    <row r="7932" spans="1:7" x14ac:dyDescent="0.25">
      <c r="A7932" s="108" t="str">
        <f t="shared" si="123"/>
        <v>FI_1998_1A3(FS)_NMVOC</v>
      </c>
      <c r="B7932" s="113" t="s">
        <v>147</v>
      </c>
      <c r="C7932" s="113">
        <v>1998</v>
      </c>
      <c r="D7932" s="113" t="s">
        <v>132</v>
      </c>
      <c r="E7932" s="113" t="s">
        <v>123</v>
      </c>
      <c r="F7932" s="113" t="s">
        <v>200</v>
      </c>
      <c r="G7932" s="113">
        <v>59.425896080756701</v>
      </c>
    </row>
    <row r="7933" spans="1:7" x14ac:dyDescent="0.25">
      <c r="A7933" s="108" t="str">
        <f t="shared" si="123"/>
        <v>FI_1998_1A3(FS)_SOx</v>
      </c>
      <c r="B7933" s="113" t="s">
        <v>147</v>
      </c>
      <c r="C7933" s="113">
        <v>1998</v>
      </c>
      <c r="D7933" s="113" t="s">
        <v>132</v>
      </c>
      <c r="E7933" s="113" t="s">
        <v>201</v>
      </c>
      <c r="F7933" s="113" t="s">
        <v>200</v>
      </c>
      <c r="G7933" s="113">
        <v>0.275403993889207</v>
      </c>
    </row>
    <row r="7934" spans="1:7" x14ac:dyDescent="0.25">
      <c r="A7934" s="108" t="str">
        <f t="shared" si="123"/>
        <v>FI_1998_1A3(FS)_NH3</v>
      </c>
      <c r="B7934" s="113" t="s">
        <v>147</v>
      </c>
      <c r="C7934" s="113">
        <v>1998</v>
      </c>
      <c r="D7934" s="113" t="s">
        <v>132</v>
      </c>
      <c r="E7934" s="113" t="s">
        <v>124</v>
      </c>
      <c r="F7934" s="113" t="s">
        <v>200</v>
      </c>
      <c r="G7934" s="113">
        <v>1.4088894421283999</v>
      </c>
    </row>
    <row r="7935" spans="1:7" x14ac:dyDescent="0.25">
      <c r="A7935" s="108" t="str">
        <f t="shared" si="123"/>
        <v>FI_1998_1A3(FS)_PM2.5</v>
      </c>
      <c r="B7935" s="113" t="s">
        <v>147</v>
      </c>
      <c r="C7935" s="113">
        <v>1998</v>
      </c>
      <c r="D7935" s="113" t="s">
        <v>132</v>
      </c>
      <c r="E7935" s="113" t="s">
        <v>203</v>
      </c>
      <c r="F7935" s="113" t="s">
        <v>200</v>
      </c>
      <c r="G7935" s="113">
        <v>4.6009011091602199</v>
      </c>
    </row>
    <row r="7936" spans="1:7" x14ac:dyDescent="0.25">
      <c r="A7936" s="108" t="str">
        <f t="shared" si="123"/>
        <v>FI_1998_3D_NOx</v>
      </c>
      <c r="B7936" s="113" t="s">
        <v>147</v>
      </c>
      <c r="C7936" s="113">
        <v>1998</v>
      </c>
      <c r="D7936" s="113" t="s">
        <v>206</v>
      </c>
      <c r="E7936" s="113" t="s">
        <v>199</v>
      </c>
      <c r="F7936" s="113" t="s">
        <v>200</v>
      </c>
      <c r="G7936" s="113">
        <v>10.641331289196</v>
      </c>
    </row>
    <row r="7937" spans="1:7" x14ac:dyDescent="0.25">
      <c r="A7937" s="108" t="str">
        <f t="shared" si="123"/>
        <v>FI_1999_NATIONAL TOTAL_NOx</v>
      </c>
      <c r="B7937" s="113" t="s">
        <v>147</v>
      </c>
      <c r="C7937" s="113">
        <v>1999</v>
      </c>
      <c r="D7937" s="113" t="s">
        <v>122</v>
      </c>
      <c r="E7937" s="113" t="s">
        <v>199</v>
      </c>
      <c r="F7937" s="113" t="s">
        <v>200</v>
      </c>
      <c r="G7937" s="113">
        <v>252.95939596913601</v>
      </c>
    </row>
    <row r="7938" spans="1:7" x14ac:dyDescent="0.25">
      <c r="A7938" s="108" t="str">
        <f t="shared" ref="A7938:A8001" si="124">CONCATENATE(B7938,"_",C7938,"_",D7938,"_",E7938)</f>
        <v>FI_1999_NATIONAL TOTAL_NMVOC</v>
      </c>
      <c r="B7938" s="113" t="s">
        <v>147</v>
      </c>
      <c r="C7938" s="113">
        <v>1999</v>
      </c>
      <c r="D7938" s="113" t="s">
        <v>122</v>
      </c>
      <c r="E7938" s="113" t="s">
        <v>123</v>
      </c>
      <c r="F7938" s="113" t="s">
        <v>200</v>
      </c>
      <c r="G7938" s="113">
        <v>185.38992496216801</v>
      </c>
    </row>
    <row r="7939" spans="1:7" x14ac:dyDescent="0.25">
      <c r="A7939" s="108" t="str">
        <f t="shared" si="124"/>
        <v>FI_1999_NATIONAL TOTAL_SOx</v>
      </c>
      <c r="B7939" s="113" t="s">
        <v>147</v>
      </c>
      <c r="C7939" s="113">
        <v>1999</v>
      </c>
      <c r="D7939" s="113" t="s">
        <v>122</v>
      </c>
      <c r="E7939" s="113" t="s">
        <v>201</v>
      </c>
      <c r="F7939" s="113" t="s">
        <v>200</v>
      </c>
      <c r="G7939" s="113">
        <v>91.944088812510699</v>
      </c>
    </row>
    <row r="7940" spans="1:7" x14ac:dyDescent="0.25">
      <c r="A7940" s="108" t="str">
        <f t="shared" si="124"/>
        <v>FI_1999_NATIONAL TOTAL_NH3</v>
      </c>
      <c r="B7940" s="113" t="s">
        <v>147</v>
      </c>
      <c r="C7940" s="113">
        <v>1999</v>
      </c>
      <c r="D7940" s="113" t="s">
        <v>122</v>
      </c>
      <c r="E7940" s="113" t="s">
        <v>124</v>
      </c>
      <c r="F7940" s="113" t="s">
        <v>200</v>
      </c>
      <c r="G7940" s="113">
        <v>42.583476864400701</v>
      </c>
    </row>
    <row r="7941" spans="1:7" x14ac:dyDescent="0.25">
      <c r="A7941" s="108" t="str">
        <f t="shared" si="124"/>
        <v>FI_1999_NATIONAL TOTAL_PM2.5</v>
      </c>
      <c r="B7941" s="113" t="s">
        <v>147</v>
      </c>
      <c r="C7941" s="113">
        <v>1999</v>
      </c>
      <c r="D7941" s="113" t="s">
        <v>122</v>
      </c>
      <c r="E7941" s="113" t="s">
        <v>203</v>
      </c>
      <c r="F7941" s="113" t="s">
        <v>200</v>
      </c>
      <c r="G7941" s="113">
        <v>28.427758921884799</v>
      </c>
    </row>
    <row r="7942" spans="1:7" x14ac:dyDescent="0.25">
      <c r="A7942" s="108" t="str">
        <f t="shared" si="124"/>
        <v>FI_1999_NATIONAL TOTAL_Pb</v>
      </c>
      <c r="B7942" s="113" t="s">
        <v>147</v>
      </c>
      <c r="C7942" s="113">
        <v>1999</v>
      </c>
      <c r="D7942" s="113" t="s">
        <v>122</v>
      </c>
      <c r="E7942" s="113" t="s">
        <v>125</v>
      </c>
      <c r="F7942" s="113" t="s">
        <v>200</v>
      </c>
      <c r="G7942" s="113">
        <v>3.3675962766244197E-2</v>
      </c>
    </row>
    <row r="7943" spans="1:7" x14ac:dyDescent="0.25">
      <c r="A7943" s="108" t="str">
        <f t="shared" si="124"/>
        <v>FI_1999_NATIONAL TOTAL_Cd</v>
      </c>
      <c r="B7943" s="113" t="s">
        <v>147</v>
      </c>
      <c r="C7943" s="113">
        <v>1999</v>
      </c>
      <c r="D7943" s="113" t="s">
        <v>122</v>
      </c>
      <c r="E7943" s="113" t="s">
        <v>126</v>
      </c>
      <c r="F7943" s="113" t="s">
        <v>200</v>
      </c>
      <c r="G7943" s="113">
        <v>1.5347079729401999E-3</v>
      </c>
    </row>
    <row r="7944" spans="1:7" x14ac:dyDescent="0.25">
      <c r="A7944" s="108" t="str">
        <f t="shared" si="124"/>
        <v>FI_1999_NATIONAL TOTAL_Hg</v>
      </c>
      <c r="B7944" s="113" t="s">
        <v>147</v>
      </c>
      <c r="C7944" s="113">
        <v>1999</v>
      </c>
      <c r="D7944" s="113" t="s">
        <v>122</v>
      </c>
      <c r="E7944" s="113" t="s">
        <v>127</v>
      </c>
      <c r="F7944" s="113" t="s">
        <v>200</v>
      </c>
      <c r="G7944" s="113">
        <v>6.3576791031606903E-4</v>
      </c>
    </row>
    <row r="7945" spans="1:7" x14ac:dyDescent="0.25">
      <c r="A7945" s="108" t="str">
        <f t="shared" si="124"/>
        <v>FI_1999_NATIONAL TOTAL_DIOX</v>
      </c>
      <c r="B7945" s="113" t="s">
        <v>147</v>
      </c>
      <c r="C7945" s="113">
        <v>1999</v>
      </c>
      <c r="D7945" s="113" t="s">
        <v>122</v>
      </c>
      <c r="E7945" s="113" t="s">
        <v>128</v>
      </c>
      <c r="F7945" s="113" t="s">
        <v>200</v>
      </c>
      <c r="G7945" s="150">
        <v>1.7639859325976E-8</v>
      </c>
    </row>
    <row r="7946" spans="1:7" x14ac:dyDescent="0.25">
      <c r="A7946" s="108" t="str">
        <f t="shared" si="124"/>
        <v>FI_1999_NATIONAL TOTAL_PAH</v>
      </c>
      <c r="B7946" s="113" t="s">
        <v>147</v>
      </c>
      <c r="C7946" s="113">
        <v>1999</v>
      </c>
      <c r="D7946" s="113" t="s">
        <v>122</v>
      </c>
      <c r="E7946" s="113" t="s">
        <v>129</v>
      </c>
      <c r="F7946" s="113" t="s">
        <v>200</v>
      </c>
      <c r="G7946" s="113">
        <v>1.8994064792136701E-2</v>
      </c>
    </row>
    <row r="7947" spans="1:7" x14ac:dyDescent="0.25">
      <c r="A7947" s="108" t="str">
        <f t="shared" si="124"/>
        <v>FI_1999_NATIONAL TOTAL_HCB</v>
      </c>
      <c r="B7947" s="113" t="s">
        <v>147</v>
      </c>
      <c r="C7947" s="113">
        <v>1999</v>
      </c>
      <c r="D7947" s="113" t="s">
        <v>122</v>
      </c>
      <c r="E7947" s="113" t="s">
        <v>130</v>
      </c>
      <c r="F7947" s="113" t="s">
        <v>200</v>
      </c>
      <c r="G7947" s="150">
        <v>3.8125895452778101E-5</v>
      </c>
    </row>
    <row r="7948" spans="1:7" x14ac:dyDescent="0.25">
      <c r="A7948" s="108" t="str">
        <f t="shared" si="124"/>
        <v>FI_1999_NATIONAL TOTAL_PCB</v>
      </c>
      <c r="B7948" s="113" t="s">
        <v>147</v>
      </c>
      <c r="C7948" s="113">
        <v>1999</v>
      </c>
      <c r="D7948" s="113" t="s">
        <v>122</v>
      </c>
      <c r="E7948" s="113" t="s">
        <v>259</v>
      </c>
      <c r="F7948" s="113" t="s">
        <v>200</v>
      </c>
      <c r="G7948" s="150">
        <v>3.0164873919038699E-5</v>
      </c>
    </row>
    <row r="7949" spans="1:7" x14ac:dyDescent="0.25">
      <c r="A7949" s="108" t="str">
        <f t="shared" si="124"/>
        <v>FI_1999_1A3(FS)_NOx</v>
      </c>
      <c r="B7949" s="113" t="s">
        <v>147</v>
      </c>
      <c r="C7949" s="113">
        <v>1999</v>
      </c>
      <c r="D7949" s="113" t="s">
        <v>132</v>
      </c>
      <c r="E7949" s="113" t="s">
        <v>199</v>
      </c>
      <c r="F7949" s="113" t="s">
        <v>200</v>
      </c>
      <c r="G7949" s="113">
        <v>107.486967084508</v>
      </c>
    </row>
    <row r="7950" spans="1:7" x14ac:dyDescent="0.25">
      <c r="A7950" s="108" t="str">
        <f t="shared" si="124"/>
        <v>FI_1999_1A3(FS)_NMVOC</v>
      </c>
      <c r="B7950" s="113" t="s">
        <v>147</v>
      </c>
      <c r="C7950" s="113">
        <v>1999</v>
      </c>
      <c r="D7950" s="113" t="s">
        <v>132</v>
      </c>
      <c r="E7950" s="113" t="s">
        <v>123</v>
      </c>
      <c r="F7950" s="113" t="s">
        <v>200</v>
      </c>
      <c r="G7950" s="113">
        <v>55.8936063660326</v>
      </c>
    </row>
    <row r="7951" spans="1:7" x14ac:dyDescent="0.25">
      <c r="A7951" s="108" t="str">
        <f t="shared" si="124"/>
        <v>FI_1999_1A3(FS)_SOx</v>
      </c>
      <c r="B7951" s="113" t="s">
        <v>147</v>
      </c>
      <c r="C7951" s="113">
        <v>1999</v>
      </c>
      <c r="D7951" s="113" t="s">
        <v>132</v>
      </c>
      <c r="E7951" s="113" t="s">
        <v>201</v>
      </c>
      <c r="F7951" s="113" t="s">
        <v>200</v>
      </c>
      <c r="G7951" s="113">
        <v>0.27575678494856498</v>
      </c>
    </row>
    <row r="7952" spans="1:7" x14ac:dyDescent="0.25">
      <c r="A7952" s="108" t="str">
        <f t="shared" si="124"/>
        <v>FI_1999_1A3(FS)_NH3</v>
      </c>
      <c r="B7952" s="113" t="s">
        <v>147</v>
      </c>
      <c r="C7952" s="113">
        <v>1999</v>
      </c>
      <c r="D7952" s="113" t="s">
        <v>132</v>
      </c>
      <c r="E7952" s="113" t="s">
        <v>124</v>
      </c>
      <c r="F7952" s="113" t="s">
        <v>200</v>
      </c>
      <c r="G7952" s="113">
        <v>1.6685186620895001</v>
      </c>
    </row>
    <row r="7953" spans="1:7" x14ac:dyDescent="0.25">
      <c r="A7953" s="108" t="str">
        <f t="shared" si="124"/>
        <v>FI_1999_1A3(FS)_PM2.5</v>
      </c>
      <c r="B7953" s="113" t="s">
        <v>147</v>
      </c>
      <c r="C7953" s="113">
        <v>1999</v>
      </c>
      <c r="D7953" s="113" t="s">
        <v>132</v>
      </c>
      <c r="E7953" s="113" t="s">
        <v>203</v>
      </c>
      <c r="F7953" s="113" t="s">
        <v>200</v>
      </c>
      <c r="G7953" s="113">
        <v>4.2961306588618902</v>
      </c>
    </row>
    <row r="7954" spans="1:7" x14ac:dyDescent="0.25">
      <c r="A7954" s="108" t="str">
        <f t="shared" si="124"/>
        <v>FI_1999_3D_NOx</v>
      </c>
      <c r="B7954" s="113" t="s">
        <v>147</v>
      </c>
      <c r="C7954" s="113">
        <v>1999</v>
      </c>
      <c r="D7954" s="113" t="s">
        <v>206</v>
      </c>
      <c r="E7954" s="113" t="s">
        <v>199</v>
      </c>
      <c r="F7954" s="113" t="s">
        <v>200</v>
      </c>
      <c r="G7954" s="113">
        <v>10.227804117807</v>
      </c>
    </row>
    <row r="7955" spans="1:7" x14ac:dyDescent="0.25">
      <c r="A7955" s="108" t="str">
        <f t="shared" si="124"/>
        <v>FI_2000_NATIONAL TOTAL_NOx</v>
      </c>
      <c r="B7955" s="113" t="s">
        <v>147</v>
      </c>
      <c r="C7955" s="113">
        <v>2000</v>
      </c>
      <c r="D7955" s="113" t="s">
        <v>122</v>
      </c>
      <c r="E7955" s="113" t="s">
        <v>199</v>
      </c>
      <c r="F7955" s="113" t="s">
        <v>200</v>
      </c>
      <c r="G7955" s="113">
        <v>241.30758502583501</v>
      </c>
    </row>
    <row r="7956" spans="1:7" x14ac:dyDescent="0.25">
      <c r="A7956" s="108" t="str">
        <f t="shared" si="124"/>
        <v>FI_2000_NATIONAL TOTAL_NMVOC</v>
      </c>
      <c r="B7956" s="113" t="s">
        <v>147</v>
      </c>
      <c r="C7956" s="113">
        <v>2000</v>
      </c>
      <c r="D7956" s="113" t="s">
        <v>122</v>
      </c>
      <c r="E7956" s="113" t="s">
        <v>123</v>
      </c>
      <c r="F7956" s="113" t="s">
        <v>200</v>
      </c>
      <c r="G7956" s="113">
        <v>177.88380629751299</v>
      </c>
    </row>
    <row r="7957" spans="1:7" x14ac:dyDescent="0.25">
      <c r="A7957" s="108" t="str">
        <f t="shared" si="124"/>
        <v>FI_2000_NATIONAL TOTAL_SOx</v>
      </c>
      <c r="B7957" s="113" t="s">
        <v>147</v>
      </c>
      <c r="C7957" s="113">
        <v>2000</v>
      </c>
      <c r="D7957" s="113" t="s">
        <v>122</v>
      </c>
      <c r="E7957" s="113" t="s">
        <v>201</v>
      </c>
      <c r="F7957" s="113" t="s">
        <v>200</v>
      </c>
      <c r="G7957" s="113">
        <v>81.876470406932299</v>
      </c>
    </row>
    <row r="7958" spans="1:7" x14ac:dyDescent="0.25">
      <c r="A7958" s="108" t="str">
        <f t="shared" si="124"/>
        <v>FI_2000_NATIONAL TOTAL_NH3</v>
      </c>
      <c r="B7958" s="113" t="s">
        <v>147</v>
      </c>
      <c r="C7958" s="113">
        <v>2000</v>
      </c>
      <c r="D7958" s="113" t="s">
        <v>122</v>
      </c>
      <c r="E7958" s="113" t="s">
        <v>124</v>
      </c>
      <c r="F7958" s="113" t="s">
        <v>200</v>
      </c>
      <c r="G7958" s="113">
        <v>39.495547035822803</v>
      </c>
    </row>
    <row r="7959" spans="1:7" x14ac:dyDescent="0.25">
      <c r="A7959" s="108" t="str">
        <f t="shared" si="124"/>
        <v>FI_2000_NATIONAL TOTAL_PM2.5</v>
      </c>
      <c r="B7959" s="113" t="s">
        <v>147</v>
      </c>
      <c r="C7959" s="113">
        <v>2000</v>
      </c>
      <c r="D7959" s="113" t="s">
        <v>122</v>
      </c>
      <c r="E7959" s="113" t="s">
        <v>203</v>
      </c>
      <c r="F7959" s="113" t="s">
        <v>200</v>
      </c>
      <c r="G7959" s="113">
        <v>25.990617399341499</v>
      </c>
    </row>
    <row r="7960" spans="1:7" x14ac:dyDescent="0.25">
      <c r="A7960" s="108" t="str">
        <f t="shared" si="124"/>
        <v>FI_2000_NATIONAL TOTAL_Pb</v>
      </c>
      <c r="B7960" s="113" t="s">
        <v>147</v>
      </c>
      <c r="C7960" s="113">
        <v>2000</v>
      </c>
      <c r="D7960" s="113" t="s">
        <v>122</v>
      </c>
      <c r="E7960" s="113" t="s">
        <v>125</v>
      </c>
      <c r="F7960" s="113" t="s">
        <v>200</v>
      </c>
      <c r="G7960" s="113">
        <v>3.06623966387491E-2</v>
      </c>
    </row>
    <row r="7961" spans="1:7" x14ac:dyDescent="0.25">
      <c r="A7961" s="108" t="str">
        <f t="shared" si="124"/>
        <v>FI_2000_NATIONAL TOTAL_Cd</v>
      </c>
      <c r="B7961" s="113" t="s">
        <v>147</v>
      </c>
      <c r="C7961" s="113">
        <v>2000</v>
      </c>
      <c r="D7961" s="113" t="s">
        <v>122</v>
      </c>
      <c r="E7961" s="113" t="s">
        <v>126</v>
      </c>
      <c r="F7961" s="113" t="s">
        <v>200</v>
      </c>
      <c r="G7961" s="113">
        <v>1.41156716943371E-3</v>
      </c>
    </row>
    <row r="7962" spans="1:7" x14ac:dyDescent="0.25">
      <c r="A7962" s="108" t="str">
        <f t="shared" si="124"/>
        <v>FI_2000_NATIONAL TOTAL_Hg</v>
      </c>
      <c r="B7962" s="113" t="s">
        <v>147</v>
      </c>
      <c r="C7962" s="113">
        <v>2000</v>
      </c>
      <c r="D7962" s="113" t="s">
        <v>122</v>
      </c>
      <c r="E7962" s="113" t="s">
        <v>127</v>
      </c>
      <c r="F7962" s="113" t="s">
        <v>200</v>
      </c>
      <c r="G7962" s="113">
        <v>6.0344964687662295E-4</v>
      </c>
    </row>
    <row r="7963" spans="1:7" x14ac:dyDescent="0.25">
      <c r="A7963" s="108" t="str">
        <f t="shared" si="124"/>
        <v>FI_2000_NATIONAL TOTAL_DIOX</v>
      </c>
      <c r="B7963" s="113" t="s">
        <v>147</v>
      </c>
      <c r="C7963" s="113">
        <v>2000</v>
      </c>
      <c r="D7963" s="113" t="s">
        <v>122</v>
      </c>
      <c r="E7963" s="113" t="s">
        <v>128</v>
      </c>
      <c r="F7963" s="113" t="s">
        <v>200</v>
      </c>
      <c r="G7963" s="150">
        <v>1.8157897411866101E-8</v>
      </c>
    </row>
    <row r="7964" spans="1:7" x14ac:dyDescent="0.25">
      <c r="A7964" s="108" t="str">
        <f t="shared" si="124"/>
        <v>FI_2000_NATIONAL TOTAL_PAH</v>
      </c>
      <c r="B7964" s="113" t="s">
        <v>147</v>
      </c>
      <c r="C7964" s="113">
        <v>2000</v>
      </c>
      <c r="D7964" s="113" t="s">
        <v>122</v>
      </c>
      <c r="E7964" s="113" t="s">
        <v>129</v>
      </c>
      <c r="F7964" s="113" t="s">
        <v>200</v>
      </c>
      <c r="G7964" s="113">
        <v>1.7596494174513599E-2</v>
      </c>
    </row>
    <row r="7965" spans="1:7" x14ac:dyDescent="0.25">
      <c r="A7965" s="108" t="str">
        <f t="shared" si="124"/>
        <v>FI_2000_NATIONAL TOTAL_HCB</v>
      </c>
      <c r="B7965" s="113" t="s">
        <v>147</v>
      </c>
      <c r="C7965" s="113">
        <v>2000</v>
      </c>
      <c r="D7965" s="113" t="s">
        <v>122</v>
      </c>
      <c r="E7965" s="113" t="s">
        <v>130</v>
      </c>
      <c r="F7965" s="113" t="s">
        <v>200</v>
      </c>
      <c r="G7965" s="150">
        <v>3.8596119079348698E-5</v>
      </c>
    </row>
    <row r="7966" spans="1:7" x14ac:dyDescent="0.25">
      <c r="A7966" s="108" t="str">
        <f t="shared" si="124"/>
        <v>FI_2000_NATIONAL TOTAL_PCB</v>
      </c>
      <c r="B7966" s="113" t="s">
        <v>147</v>
      </c>
      <c r="C7966" s="113">
        <v>2000</v>
      </c>
      <c r="D7966" s="113" t="s">
        <v>122</v>
      </c>
      <c r="E7966" s="113" t="s">
        <v>259</v>
      </c>
      <c r="F7966" s="113" t="s">
        <v>200</v>
      </c>
      <c r="G7966" s="150">
        <v>3.00374720095731E-5</v>
      </c>
    </row>
    <row r="7967" spans="1:7" x14ac:dyDescent="0.25">
      <c r="A7967" s="108" t="str">
        <f t="shared" si="124"/>
        <v>FI_2000_1A3(FS)_NOx</v>
      </c>
      <c r="B7967" s="113" t="s">
        <v>147</v>
      </c>
      <c r="C7967" s="113">
        <v>2000</v>
      </c>
      <c r="D7967" s="113" t="s">
        <v>132</v>
      </c>
      <c r="E7967" s="113" t="s">
        <v>199</v>
      </c>
      <c r="F7967" s="113" t="s">
        <v>200</v>
      </c>
      <c r="G7967" s="113">
        <v>99.913142968011201</v>
      </c>
    </row>
    <row r="7968" spans="1:7" x14ac:dyDescent="0.25">
      <c r="A7968" s="108" t="str">
        <f t="shared" si="124"/>
        <v>FI_2000_1A3(FS)_NMVOC</v>
      </c>
      <c r="B7968" s="113" t="s">
        <v>147</v>
      </c>
      <c r="C7968" s="113">
        <v>2000</v>
      </c>
      <c r="D7968" s="113" t="s">
        <v>132</v>
      </c>
      <c r="E7968" s="113" t="s">
        <v>123</v>
      </c>
      <c r="F7968" s="113" t="s">
        <v>200</v>
      </c>
      <c r="G7968" s="113">
        <v>50.923960680336897</v>
      </c>
    </row>
    <row r="7969" spans="1:7" x14ac:dyDescent="0.25">
      <c r="A7969" s="108" t="str">
        <f t="shared" si="124"/>
        <v>FI_2000_1A3(FS)_SOx</v>
      </c>
      <c r="B7969" s="113" t="s">
        <v>147</v>
      </c>
      <c r="C7969" s="113">
        <v>2000</v>
      </c>
      <c r="D7969" s="113" t="s">
        <v>132</v>
      </c>
      <c r="E7969" s="113" t="s">
        <v>201</v>
      </c>
      <c r="F7969" s="113" t="s">
        <v>200</v>
      </c>
      <c r="G7969" s="113">
        <v>0.218817078074417</v>
      </c>
    </row>
    <row r="7970" spans="1:7" x14ac:dyDescent="0.25">
      <c r="A7970" s="108" t="str">
        <f t="shared" si="124"/>
        <v>FI_2000_1A3(FS)_NH3</v>
      </c>
      <c r="B7970" s="113" t="s">
        <v>147</v>
      </c>
      <c r="C7970" s="113">
        <v>2000</v>
      </c>
      <c r="D7970" s="113" t="s">
        <v>132</v>
      </c>
      <c r="E7970" s="113" t="s">
        <v>124</v>
      </c>
      <c r="F7970" s="113" t="s">
        <v>200</v>
      </c>
      <c r="G7970" s="113">
        <v>1.91712864830838</v>
      </c>
    </row>
    <row r="7971" spans="1:7" x14ac:dyDescent="0.25">
      <c r="A7971" s="108" t="str">
        <f t="shared" si="124"/>
        <v>FI_2000_1A3(FS)_PM2.5</v>
      </c>
      <c r="B7971" s="113" t="s">
        <v>147</v>
      </c>
      <c r="C7971" s="113">
        <v>2000</v>
      </c>
      <c r="D7971" s="113" t="s">
        <v>132</v>
      </c>
      <c r="E7971" s="113" t="s">
        <v>203</v>
      </c>
      <c r="F7971" s="113" t="s">
        <v>200</v>
      </c>
      <c r="G7971" s="113">
        <v>4.01359845157174</v>
      </c>
    </row>
    <row r="7972" spans="1:7" x14ac:dyDescent="0.25">
      <c r="A7972" s="108" t="str">
        <f t="shared" si="124"/>
        <v>FI_2000_3D_NOx</v>
      </c>
      <c r="B7972" s="113" t="s">
        <v>147</v>
      </c>
      <c r="C7972" s="113">
        <v>2000</v>
      </c>
      <c r="D7972" s="113" t="s">
        <v>206</v>
      </c>
      <c r="E7972" s="113" t="s">
        <v>199</v>
      </c>
      <c r="F7972" s="113" t="s">
        <v>200</v>
      </c>
      <c r="G7972" s="113">
        <v>10.402075168909001</v>
      </c>
    </row>
    <row r="7973" spans="1:7" x14ac:dyDescent="0.25">
      <c r="A7973" s="108" t="str">
        <f t="shared" si="124"/>
        <v>FI_2001_NATIONAL TOTAL_NOx</v>
      </c>
      <c r="B7973" s="113" t="s">
        <v>147</v>
      </c>
      <c r="C7973" s="113">
        <v>2001</v>
      </c>
      <c r="D7973" s="113" t="s">
        <v>122</v>
      </c>
      <c r="E7973" s="113" t="s">
        <v>199</v>
      </c>
      <c r="F7973" s="113" t="s">
        <v>200</v>
      </c>
      <c r="G7973" s="113">
        <v>244.65539854991701</v>
      </c>
    </row>
    <row r="7974" spans="1:7" x14ac:dyDescent="0.25">
      <c r="A7974" s="108" t="str">
        <f t="shared" si="124"/>
        <v>FI_2001_NATIONAL TOTAL_NMVOC</v>
      </c>
      <c r="B7974" s="113" t="s">
        <v>147</v>
      </c>
      <c r="C7974" s="113">
        <v>2001</v>
      </c>
      <c r="D7974" s="113" t="s">
        <v>122</v>
      </c>
      <c r="E7974" s="113" t="s">
        <v>123</v>
      </c>
      <c r="F7974" s="113" t="s">
        <v>200</v>
      </c>
      <c r="G7974" s="113">
        <v>176.00977575698701</v>
      </c>
    </row>
    <row r="7975" spans="1:7" x14ac:dyDescent="0.25">
      <c r="A7975" s="108" t="str">
        <f t="shared" si="124"/>
        <v>FI_2001_NATIONAL TOTAL_SOx</v>
      </c>
      <c r="B7975" s="113" t="s">
        <v>147</v>
      </c>
      <c r="C7975" s="113">
        <v>2001</v>
      </c>
      <c r="D7975" s="113" t="s">
        <v>122</v>
      </c>
      <c r="E7975" s="113" t="s">
        <v>201</v>
      </c>
      <c r="F7975" s="113" t="s">
        <v>200</v>
      </c>
      <c r="G7975" s="113">
        <v>95.8982298730716</v>
      </c>
    </row>
    <row r="7976" spans="1:7" x14ac:dyDescent="0.25">
      <c r="A7976" s="108" t="str">
        <f t="shared" si="124"/>
        <v>FI_2001_NATIONAL TOTAL_NH3</v>
      </c>
      <c r="B7976" s="113" t="s">
        <v>147</v>
      </c>
      <c r="C7976" s="113">
        <v>2001</v>
      </c>
      <c r="D7976" s="113" t="s">
        <v>122</v>
      </c>
      <c r="E7976" s="113" t="s">
        <v>124</v>
      </c>
      <c r="F7976" s="113" t="s">
        <v>200</v>
      </c>
      <c r="G7976" s="113">
        <v>39.662928500708702</v>
      </c>
    </row>
    <row r="7977" spans="1:7" x14ac:dyDescent="0.25">
      <c r="A7977" s="108" t="str">
        <f t="shared" si="124"/>
        <v>FI_2001_NATIONAL TOTAL_PM2.5</v>
      </c>
      <c r="B7977" s="113" t="s">
        <v>147</v>
      </c>
      <c r="C7977" s="113">
        <v>2001</v>
      </c>
      <c r="D7977" s="113" t="s">
        <v>122</v>
      </c>
      <c r="E7977" s="113" t="s">
        <v>203</v>
      </c>
      <c r="F7977" s="113" t="s">
        <v>200</v>
      </c>
      <c r="G7977" s="113">
        <v>26.761406411998198</v>
      </c>
    </row>
    <row r="7978" spans="1:7" x14ac:dyDescent="0.25">
      <c r="A7978" s="108" t="str">
        <f t="shared" si="124"/>
        <v>FI_2001_NATIONAL TOTAL_Pb</v>
      </c>
      <c r="B7978" s="113" t="s">
        <v>147</v>
      </c>
      <c r="C7978" s="113">
        <v>2001</v>
      </c>
      <c r="D7978" s="113" t="s">
        <v>122</v>
      </c>
      <c r="E7978" s="113" t="s">
        <v>125</v>
      </c>
      <c r="F7978" s="113" t="s">
        <v>200</v>
      </c>
      <c r="G7978" s="113">
        <v>2.98000596149142E-2</v>
      </c>
    </row>
    <row r="7979" spans="1:7" x14ac:dyDescent="0.25">
      <c r="A7979" s="108" t="str">
        <f t="shared" si="124"/>
        <v>FI_2001_NATIONAL TOTAL_Cd</v>
      </c>
      <c r="B7979" s="113" t="s">
        <v>147</v>
      </c>
      <c r="C7979" s="113">
        <v>2001</v>
      </c>
      <c r="D7979" s="113" t="s">
        <v>122</v>
      </c>
      <c r="E7979" s="113" t="s">
        <v>126</v>
      </c>
      <c r="F7979" s="113" t="s">
        <v>200</v>
      </c>
      <c r="G7979" s="113">
        <v>1.74535518287822E-3</v>
      </c>
    </row>
    <row r="7980" spans="1:7" x14ac:dyDescent="0.25">
      <c r="A7980" s="108" t="str">
        <f t="shared" si="124"/>
        <v>FI_2001_NATIONAL TOTAL_Hg</v>
      </c>
      <c r="B7980" s="113" t="s">
        <v>147</v>
      </c>
      <c r="C7980" s="113">
        <v>2001</v>
      </c>
      <c r="D7980" s="113" t="s">
        <v>122</v>
      </c>
      <c r="E7980" s="113" t="s">
        <v>127</v>
      </c>
      <c r="F7980" s="113" t="s">
        <v>200</v>
      </c>
      <c r="G7980" s="113">
        <v>6.8458614918490005E-4</v>
      </c>
    </row>
    <row r="7981" spans="1:7" x14ac:dyDescent="0.25">
      <c r="A7981" s="108" t="str">
        <f t="shared" si="124"/>
        <v>FI_2001_NATIONAL TOTAL_DIOX</v>
      </c>
      <c r="B7981" s="113" t="s">
        <v>147</v>
      </c>
      <c r="C7981" s="113">
        <v>2001</v>
      </c>
      <c r="D7981" s="113" t="s">
        <v>122</v>
      </c>
      <c r="E7981" s="113" t="s">
        <v>128</v>
      </c>
      <c r="F7981" s="113" t="s">
        <v>200</v>
      </c>
      <c r="G7981" s="150">
        <v>1.5529339616123899E-8</v>
      </c>
    </row>
    <row r="7982" spans="1:7" x14ac:dyDescent="0.25">
      <c r="A7982" s="108" t="str">
        <f t="shared" si="124"/>
        <v>FI_2001_NATIONAL TOTAL_PAH</v>
      </c>
      <c r="B7982" s="113" t="s">
        <v>147</v>
      </c>
      <c r="C7982" s="113">
        <v>2001</v>
      </c>
      <c r="D7982" s="113" t="s">
        <v>122</v>
      </c>
      <c r="E7982" s="113" t="s">
        <v>129</v>
      </c>
      <c r="F7982" s="113" t="s">
        <v>200</v>
      </c>
      <c r="G7982" s="113">
        <v>1.9986759817482401E-2</v>
      </c>
    </row>
    <row r="7983" spans="1:7" x14ac:dyDescent="0.25">
      <c r="A7983" s="108" t="str">
        <f t="shared" si="124"/>
        <v>FI_2001_NATIONAL TOTAL_HCB</v>
      </c>
      <c r="B7983" s="113" t="s">
        <v>147</v>
      </c>
      <c r="C7983" s="113">
        <v>2001</v>
      </c>
      <c r="D7983" s="113" t="s">
        <v>122</v>
      </c>
      <c r="E7983" s="113" t="s">
        <v>130</v>
      </c>
      <c r="F7983" s="113" t="s">
        <v>200</v>
      </c>
      <c r="G7983" s="150">
        <v>1.8186384629369199E-5</v>
      </c>
    </row>
    <row r="7984" spans="1:7" x14ac:dyDescent="0.25">
      <c r="A7984" s="108" t="str">
        <f t="shared" si="124"/>
        <v>FI_2001_NATIONAL TOTAL_PCB</v>
      </c>
      <c r="B7984" s="113" t="s">
        <v>147</v>
      </c>
      <c r="C7984" s="113">
        <v>2001</v>
      </c>
      <c r="D7984" s="113" t="s">
        <v>122</v>
      </c>
      <c r="E7984" s="113" t="s">
        <v>259</v>
      </c>
      <c r="F7984" s="113" t="s">
        <v>200</v>
      </c>
      <c r="G7984" s="150">
        <v>2.9154234171833399E-5</v>
      </c>
    </row>
    <row r="7985" spans="1:7" x14ac:dyDescent="0.25">
      <c r="A7985" s="108" t="str">
        <f t="shared" si="124"/>
        <v>FI_2001_1A3(FS)_NOx</v>
      </c>
      <c r="B7985" s="113" t="s">
        <v>147</v>
      </c>
      <c r="C7985" s="113">
        <v>2001</v>
      </c>
      <c r="D7985" s="113" t="s">
        <v>132</v>
      </c>
      <c r="E7985" s="113" t="s">
        <v>199</v>
      </c>
      <c r="F7985" s="113" t="s">
        <v>200</v>
      </c>
      <c r="G7985" s="113">
        <v>97.196450161409501</v>
      </c>
    </row>
    <row r="7986" spans="1:7" x14ac:dyDescent="0.25">
      <c r="A7986" s="108" t="str">
        <f t="shared" si="124"/>
        <v>FI_2001_1A3(FS)_NMVOC</v>
      </c>
      <c r="B7986" s="113" t="s">
        <v>147</v>
      </c>
      <c r="C7986" s="113">
        <v>2001</v>
      </c>
      <c r="D7986" s="113" t="s">
        <v>132</v>
      </c>
      <c r="E7986" s="113" t="s">
        <v>123</v>
      </c>
      <c r="F7986" s="113" t="s">
        <v>200</v>
      </c>
      <c r="G7986" s="113">
        <v>48.184727507896298</v>
      </c>
    </row>
    <row r="7987" spans="1:7" x14ac:dyDescent="0.25">
      <c r="A7987" s="108" t="str">
        <f t="shared" si="124"/>
        <v>FI_2001_1A3(FS)_SOx</v>
      </c>
      <c r="B7987" s="113" t="s">
        <v>147</v>
      </c>
      <c r="C7987" s="113">
        <v>2001</v>
      </c>
      <c r="D7987" s="113" t="s">
        <v>132</v>
      </c>
      <c r="E7987" s="113" t="s">
        <v>201</v>
      </c>
      <c r="F7987" s="113" t="s">
        <v>200</v>
      </c>
      <c r="G7987" s="113">
        <v>0.222126193014446</v>
      </c>
    </row>
    <row r="7988" spans="1:7" x14ac:dyDescent="0.25">
      <c r="A7988" s="108" t="str">
        <f t="shared" si="124"/>
        <v>FI_2001_1A3(FS)_NH3</v>
      </c>
      <c r="B7988" s="113" t="s">
        <v>147</v>
      </c>
      <c r="C7988" s="113">
        <v>2001</v>
      </c>
      <c r="D7988" s="113" t="s">
        <v>132</v>
      </c>
      <c r="E7988" s="113" t="s">
        <v>124</v>
      </c>
      <c r="F7988" s="113" t="s">
        <v>200</v>
      </c>
      <c r="G7988" s="113">
        <v>1.94934896865978</v>
      </c>
    </row>
    <row r="7989" spans="1:7" x14ac:dyDescent="0.25">
      <c r="A7989" s="108" t="str">
        <f t="shared" si="124"/>
        <v>FI_2001_1A3(FS)_PM2.5</v>
      </c>
      <c r="B7989" s="113" t="s">
        <v>147</v>
      </c>
      <c r="C7989" s="113">
        <v>2001</v>
      </c>
      <c r="D7989" s="113" t="s">
        <v>132</v>
      </c>
      <c r="E7989" s="113" t="s">
        <v>203</v>
      </c>
      <c r="F7989" s="113" t="s">
        <v>200</v>
      </c>
      <c r="G7989" s="113">
        <v>3.9059855068890701</v>
      </c>
    </row>
    <row r="7990" spans="1:7" x14ac:dyDescent="0.25">
      <c r="A7990" s="108" t="str">
        <f t="shared" si="124"/>
        <v>FI_2001_3D_NOx</v>
      </c>
      <c r="B7990" s="113" t="s">
        <v>147</v>
      </c>
      <c r="C7990" s="113">
        <v>2001</v>
      </c>
      <c r="D7990" s="113" t="s">
        <v>206</v>
      </c>
      <c r="E7990" s="113" t="s">
        <v>199</v>
      </c>
      <c r="F7990" s="113" t="s">
        <v>200</v>
      </c>
      <c r="G7990" s="113">
        <v>10.305238408505</v>
      </c>
    </row>
    <row r="7991" spans="1:7" x14ac:dyDescent="0.25">
      <c r="A7991" s="108" t="str">
        <f t="shared" si="124"/>
        <v>FI_2002_NATIONAL TOTAL_NOx</v>
      </c>
      <c r="B7991" s="113" t="s">
        <v>147</v>
      </c>
      <c r="C7991" s="113">
        <v>2002</v>
      </c>
      <c r="D7991" s="113" t="s">
        <v>122</v>
      </c>
      <c r="E7991" s="113" t="s">
        <v>199</v>
      </c>
      <c r="F7991" s="113" t="s">
        <v>200</v>
      </c>
      <c r="G7991" s="113">
        <v>242.519443205409</v>
      </c>
    </row>
    <row r="7992" spans="1:7" x14ac:dyDescent="0.25">
      <c r="A7992" s="108" t="str">
        <f t="shared" si="124"/>
        <v>FI_2002_NATIONAL TOTAL_NMVOC</v>
      </c>
      <c r="B7992" s="113" t="s">
        <v>147</v>
      </c>
      <c r="C7992" s="113">
        <v>2002</v>
      </c>
      <c r="D7992" s="113" t="s">
        <v>122</v>
      </c>
      <c r="E7992" s="113" t="s">
        <v>123</v>
      </c>
      <c r="F7992" s="113" t="s">
        <v>200</v>
      </c>
      <c r="G7992" s="113">
        <v>167.29883817414</v>
      </c>
    </row>
    <row r="7993" spans="1:7" x14ac:dyDescent="0.25">
      <c r="A7993" s="108" t="str">
        <f t="shared" si="124"/>
        <v>FI_2002_NATIONAL TOTAL_SOx</v>
      </c>
      <c r="B7993" s="113" t="s">
        <v>147</v>
      </c>
      <c r="C7993" s="113">
        <v>2002</v>
      </c>
      <c r="D7993" s="113" t="s">
        <v>122</v>
      </c>
      <c r="E7993" s="113" t="s">
        <v>201</v>
      </c>
      <c r="F7993" s="113" t="s">
        <v>200</v>
      </c>
      <c r="G7993" s="113">
        <v>90.474920331223103</v>
      </c>
    </row>
    <row r="7994" spans="1:7" x14ac:dyDescent="0.25">
      <c r="A7994" s="108" t="str">
        <f t="shared" si="124"/>
        <v>FI_2002_NATIONAL TOTAL_NH3</v>
      </c>
      <c r="B7994" s="113" t="s">
        <v>147</v>
      </c>
      <c r="C7994" s="113">
        <v>2002</v>
      </c>
      <c r="D7994" s="113" t="s">
        <v>122</v>
      </c>
      <c r="E7994" s="113" t="s">
        <v>124</v>
      </c>
      <c r="F7994" s="113" t="s">
        <v>200</v>
      </c>
      <c r="G7994" s="113">
        <v>40.699999844382397</v>
      </c>
    </row>
    <row r="7995" spans="1:7" x14ac:dyDescent="0.25">
      <c r="A7995" s="108" t="str">
        <f t="shared" si="124"/>
        <v>FI_2002_NATIONAL TOTAL_PM2.5</v>
      </c>
      <c r="B7995" s="113" t="s">
        <v>147</v>
      </c>
      <c r="C7995" s="113">
        <v>2002</v>
      </c>
      <c r="D7995" s="113" t="s">
        <v>122</v>
      </c>
      <c r="E7995" s="113" t="s">
        <v>203</v>
      </c>
      <c r="F7995" s="113" t="s">
        <v>200</v>
      </c>
      <c r="G7995" s="113">
        <v>26.998755098449202</v>
      </c>
    </row>
    <row r="7996" spans="1:7" x14ac:dyDescent="0.25">
      <c r="A7996" s="108" t="str">
        <f t="shared" si="124"/>
        <v>FI_2002_NATIONAL TOTAL_Pb</v>
      </c>
      <c r="B7996" s="113" t="s">
        <v>147</v>
      </c>
      <c r="C7996" s="113">
        <v>2002</v>
      </c>
      <c r="D7996" s="113" t="s">
        <v>122</v>
      </c>
      <c r="E7996" s="113" t="s">
        <v>125</v>
      </c>
      <c r="F7996" s="113" t="s">
        <v>200</v>
      </c>
      <c r="G7996" s="113">
        <v>3.0737751037651102E-2</v>
      </c>
    </row>
    <row r="7997" spans="1:7" x14ac:dyDescent="0.25">
      <c r="A7997" s="108" t="str">
        <f t="shared" si="124"/>
        <v>FI_2002_NATIONAL TOTAL_Cd</v>
      </c>
      <c r="B7997" s="113" t="s">
        <v>147</v>
      </c>
      <c r="C7997" s="113">
        <v>2002</v>
      </c>
      <c r="D7997" s="113" t="s">
        <v>122</v>
      </c>
      <c r="E7997" s="113" t="s">
        <v>126</v>
      </c>
      <c r="F7997" s="113" t="s">
        <v>200</v>
      </c>
      <c r="G7997" s="113">
        <v>1.3748551219928101E-3</v>
      </c>
    </row>
    <row r="7998" spans="1:7" x14ac:dyDescent="0.25">
      <c r="A7998" s="108" t="str">
        <f t="shared" si="124"/>
        <v>FI_2002_NATIONAL TOTAL_Hg</v>
      </c>
      <c r="B7998" s="113" t="s">
        <v>147</v>
      </c>
      <c r="C7998" s="113">
        <v>2002</v>
      </c>
      <c r="D7998" s="113" t="s">
        <v>122</v>
      </c>
      <c r="E7998" s="113" t="s">
        <v>127</v>
      </c>
      <c r="F7998" s="113" t="s">
        <v>200</v>
      </c>
      <c r="G7998" s="113">
        <v>6.7209483278095404E-4</v>
      </c>
    </row>
    <row r="7999" spans="1:7" x14ac:dyDescent="0.25">
      <c r="A7999" s="108" t="str">
        <f t="shared" si="124"/>
        <v>FI_2002_NATIONAL TOTAL_DIOX</v>
      </c>
      <c r="B7999" s="113" t="s">
        <v>147</v>
      </c>
      <c r="C7999" s="113">
        <v>2002</v>
      </c>
      <c r="D7999" s="113" t="s">
        <v>122</v>
      </c>
      <c r="E7999" s="113" t="s">
        <v>128</v>
      </c>
      <c r="F7999" s="113" t="s">
        <v>200</v>
      </c>
      <c r="G7999" s="150">
        <v>1.5745253494003499E-8</v>
      </c>
    </row>
    <row r="8000" spans="1:7" x14ac:dyDescent="0.25">
      <c r="A8000" s="108" t="str">
        <f t="shared" si="124"/>
        <v>FI_2002_NATIONAL TOTAL_PAH</v>
      </c>
      <c r="B8000" s="113" t="s">
        <v>147</v>
      </c>
      <c r="C8000" s="113">
        <v>2002</v>
      </c>
      <c r="D8000" s="113" t="s">
        <v>122</v>
      </c>
      <c r="E8000" s="113" t="s">
        <v>129</v>
      </c>
      <c r="F8000" s="113" t="s">
        <v>200</v>
      </c>
      <c r="G8000" s="113">
        <v>2.0148177033888499E-2</v>
      </c>
    </row>
    <row r="8001" spans="1:7" x14ac:dyDescent="0.25">
      <c r="A8001" s="108" t="str">
        <f t="shared" si="124"/>
        <v>FI_2002_NATIONAL TOTAL_HCB</v>
      </c>
      <c r="B8001" s="113" t="s">
        <v>147</v>
      </c>
      <c r="C8001" s="113">
        <v>2002</v>
      </c>
      <c r="D8001" s="113" t="s">
        <v>122</v>
      </c>
      <c r="E8001" s="113" t="s">
        <v>130</v>
      </c>
      <c r="F8001" s="113" t="s">
        <v>200</v>
      </c>
      <c r="G8001" s="150">
        <v>1.20242589874801E-5</v>
      </c>
    </row>
    <row r="8002" spans="1:7" x14ac:dyDescent="0.25">
      <c r="A8002" s="108" t="str">
        <f t="shared" ref="A8002:A8065" si="125">CONCATENATE(B8002,"_",C8002,"_",D8002,"_",E8002)</f>
        <v>FI_2002_NATIONAL TOTAL_PCB</v>
      </c>
      <c r="B8002" s="113" t="s">
        <v>147</v>
      </c>
      <c r="C8002" s="113">
        <v>2002</v>
      </c>
      <c r="D8002" s="113" t="s">
        <v>122</v>
      </c>
      <c r="E8002" s="113" t="s">
        <v>259</v>
      </c>
      <c r="F8002" s="113" t="s">
        <v>200</v>
      </c>
      <c r="G8002" s="150">
        <v>2.8729728341392801E-5</v>
      </c>
    </row>
    <row r="8003" spans="1:7" x14ac:dyDescent="0.25">
      <c r="A8003" s="108" t="str">
        <f t="shared" si="125"/>
        <v>FI_2002_1A3(FS)_NOx</v>
      </c>
      <c r="B8003" s="113" t="s">
        <v>147</v>
      </c>
      <c r="C8003" s="113">
        <v>2002</v>
      </c>
      <c r="D8003" s="113" t="s">
        <v>132</v>
      </c>
      <c r="E8003" s="113" t="s">
        <v>199</v>
      </c>
      <c r="F8003" s="113" t="s">
        <v>200</v>
      </c>
      <c r="G8003" s="113">
        <v>92.154065845218497</v>
      </c>
    </row>
    <row r="8004" spans="1:7" x14ac:dyDescent="0.25">
      <c r="A8004" s="108" t="str">
        <f t="shared" si="125"/>
        <v>FI_2002_1A3(FS)_NMVOC</v>
      </c>
      <c r="B8004" s="113" t="s">
        <v>147</v>
      </c>
      <c r="C8004" s="113">
        <v>2002</v>
      </c>
      <c r="D8004" s="113" t="s">
        <v>132</v>
      </c>
      <c r="E8004" s="113" t="s">
        <v>123</v>
      </c>
      <c r="F8004" s="113" t="s">
        <v>200</v>
      </c>
      <c r="G8004" s="113">
        <v>43.574256670665498</v>
      </c>
    </row>
    <row r="8005" spans="1:7" x14ac:dyDescent="0.25">
      <c r="A8005" s="108" t="str">
        <f t="shared" si="125"/>
        <v>FI_2002_1A3(FS)_SOx</v>
      </c>
      <c r="B8005" s="113" t="s">
        <v>147</v>
      </c>
      <c r="C8005" s="113">
        <v>2002</v>
      </c>
      <c r="D8005" s="113" t="s">
        <v>132</v>
      </c>
      <c r="E8005" s="113" t="s">
        <v>201</v>
      </c>
      <c r="F8005" s="113" t="s">
        <v>200</v>
      </c>
      <c r="G8005" s="113">
        <v>0.22621281028476301</v>
      </c>
    </row>
    <row r="8006" spans="1:7" x14ac:dyDescent="0.25">
      <c r="A8006" s="108" t="str">
        <f t="shared" si="125"/>
        <v>FI_2002_1A3(FS)_NH3</v>
      </c>
      <c r="B8006" s="113" t="s">
        <v>147</v>
      </c>
      <c r="C8006" s="113">
        <v>2002</v>
      </c>
      <c r="D8006" s="113" t="s">
        <v>132</v>
      </c>
      <c r="E8006" s="113" t="s">
        <v>124</v>
      </c>
      <c r="F8006" s="113" t="s">
        <v>200</v>
      </c>
      <c r="G8006" s="113">
        <v>1.96630312457284</v>
      </c>
    </row>
    <row r="8007" spans="1:7" x14ac:dyDescent="0.25">
      <c r="A8007" s="108" t="str">
        <f t="shared" si="125"/>
        <v>FI_2002_1A3(FS)_PM2.5</v>
      </c>
      <c r="B8007" s="113" t="s">
        <v>147</v>
      </c>
      <c r="C8007" s="113">
        <v>2002</v>
      </c>
      <c r="D8007" s="113" t="s">
        <v>132</v>
      </c>
      <c r="E8007" s="113" t="s">
        <v>203</v>
      </c>
      <c r="F8007" s="113" t="s">
        <v>200</v>
      </c>
      <c r="G8007" s="113">
        <v>3.7800062718821001</v>
      </c>
    </row>
    <row r="8008" spans="1:7" x14ac:dyDescent="0.25">
      <c r="A8008" s="108" t="str">
        <f t="shared" si="125"/>
        <v>FI_2002_3D_NOx</v>
      </c>
      <c r="B8008" s="113" t="s">
        <v>147</v>
      </c>
      <c r="C8008" s="113">
        <v>2002</v>
      </c>
      <c r="D8008" s="113" t="s">
        <v>206</v>
      </c>
      <c r="E8008" s="113" t="s">
        <v>199</v>
      </c>
      <c r="F8008" s="113" t="s">
        <v>200</v>
      </c>
      <c r="G8008" s="113">
        <v>10.173374236889</v>
      </c>
    </row>
    <row r="8009" spans="1:7" x14ac:dyDescent="0.25">
      <c r="A8009" s="108" t="str">
        <f t="shared" si="125"/>
        <v>FI_2003_NATIONAL TOTAL_NOx</v>
      </c>
      <c r="B8009" s="113" t="s">
        <v>147</v>
      </c>
      <c r="C8009" s="113">
        <v>2003</v>
      </c>
      <c r="D8009" s="113" t="s">
        <v>122</v>
      </c>
      <c r="E8009" s="113" t="s">
        <v>199</v>
      </c>
      <c r="F8009" s="113" t="s">
        <v>200</v>
      </c>
      <c r="G8009" s="113">
        <v>248.98069680931599</v>
      </c>
    </row>
    <row r="8010" spans="1:7" x14ac:dyDescent="0.25">
      <c r="A8010" s="108" t="str">
        <f t="shared" si="125"/>
        <v>FI_2003_NATIONAL TOTAL_NMVOC</v>
      </c>
      <c r="B8010" s="113" t="s">
        <v>147</v>
      </c>
      <c r="C8010" s="113">
        <v>2003</v>
      </c>
      <c r="D8010" s="113" t="s">
        <v>122</v>
      </c>
      <c r="E8010" s="113" t="s">
        <v>123</v>
      </c>
      <c r="F8010" s="113" t="s">
        <v>200</v>
      </c>
      <c r="G8010" s="113">
        <v>162.79021766887499</v>
      </c>
    </row>
    <row r="8011" spans="1:7" x14ac:dyDescent="0.25">
      <c r="A8011" s="108" t="str">
        <f t="shared" si="125"/>
        <v>FI_2003_NATIONAL TOTAL_SOx</v>
      </c>
      <c r="B8011" s="113" t="s">
        <v>147</v>
      </c>
      <c r="C8011" s="113">
        <v>2003</v>
      </c>
      <c r="D8011" s="113" t="s">
        <v>122</v>
      </c>
      <c r="E8011" s="113" t="s">
        <v>201</v>
      </c>
      <c r="F8011" s="113" t="s">
        <v>200</v>
      </c>
      <c r="G8011" s="113">
        <v>101.194384666836</v>
      </c>
    </row>
    <row r="8012" spans="1:7" x14ac:dyDescent="0.25">
      <c r="A8012" s="108" t="str">
        <f t="shared" si="125"/>
        <v>FI_2003_NATIONAL TOTAL_NH3</v>
      </c>
      <c r="B8012" s="113" t="s">
        <v>147</v>
      </c>
      <c r="C8012" s="113">
        <v>2003</v>
      </c>
      <c r="D8012" s="113" t="s">
        <v>122</v>
      </c>
      <c r="E8012" s="113" t="s">
        <v>124</v>
      </c>
      <c r="F8012" s="113" t="s">
        <v>200</v>
      </c>
      <c r="G8012" s="113">
        <v>41.690946636221398</v>
      </c>
    </row>
    <row r="8013" spans="1:7" x14ac:dyDescent="0.25">
      <c r="A8013" s="108" t="str">
        <f t="shared" si="125"/>
        <v>FI_2003_NATIONAL TOTAL_PM2.5</v>
      </c>
      <c r="B8013" s="113" t="s">
        <v>147</v>
      </c>
      <c r="C8013" s="113">
        <v>2003</v>
      </c>
      <c r="D8013" s="113" t="s">
        <v>122</v>
      </c>
      <c r="E8013" s="113" t="s">
        <v>203</v>
      </c>
      <c r="F8013" s="113" t="s">
        <v>200</v>
      </c>
      <c r="G8013" s="113">
        <v>27.187627736450001</v>
      </c>
    </row>
    <row r="8014" spans="1:7" x14ac:dyDescent="0.25">
      <c r="A8014" s="108" t="str">
        <f t="shared" si="125"/>
        <v>FI_2003_NATIONAL TOTAL_Pb</v>
      </c>
      <c r="B8014" s="113" t="s">
        <v>147</v>
      </c>
      <c r="C8014" s="113">
        <v>2003</v>
      </c>
      <c r="D8014" s="113" t="s">
        <v>122</v>
      </c>
      <c r="E8014" s="113" t="s">
        <v>125</v>
      </c>
      <c r="F8014" s="113" t="s">
        <v>200</v>
      </c>
      <c r="G8014" s="113">
        <v>2.4926495028851001E-2</v>
      </c>
    </row>
    <row r="8015" spans="1:7" x14ac:dyDescent="0.25">
      <c r="A8015" s="108" t="str">
        <f t="shared" si="125"/>
        <v>FI_2003_NATIONAL TOTAL_Cd</v>
      </c>
      <c r="B8015" s="113" t="s">
        <v>147</v>
      </c>
      <c r="C8015" s="113">
        <v>2003</v>
      </c>
      <c r="D8015" s="113" t="s">
        <v>122</v>
      </c>
      <c r="E8015" s="113" t="s">
        <v>126</v>
      </c>
      <c r="F8015" s="113" t="s">
        <v>200</v>
      </c>
      <c r="G8015" s="113">
        <v>1.3275040168742301E-3</v>
      </c>
    </row>
    <row r="8016" spans="1:7" x14ac:dyDescent="0.25">
      <c r="A8016" s="108" t="str">
        <f t="shared" si="125"/>
        <v>FI_2003_NATIONAL TOTAL_Hg</v>
      </c>
      <c r="B8016" s="113" t="s">
        <v>147</v>
      </c>
      <c r="C8016" s="113">
        <v>2003</v>
      </c>
      <c r="D8016" s="113" t="s">
        <v>122</v>
      </c>
      <c r="E8016" s="113" t="s">
        <v>127</v>
      </c>
      <c r="F8016" s="113" t="s">
        <v>200</v>
      </c>
      <c r="G8016" s="113">
        <v>8.1913399016515895E-4</v>
      </c>
    </row>
    <row r="8017" spans="1:7" x14ac:dyDescent="0.25">
      <c r="A8017" s="108" t="str">
        <f t="shared" si="125"/>
        <v>FI_2003_NATIONAL TOTAL_DIOX</v>
      </c>
      <c r="B8017" s="113" t="s">
        <v>147</v>
      </c>
      <c r="C8017" s="113">
        <v>2003</v>
      </c>
      <c r="D8017" s="113" t="s">
        <v>122</v>
      </c>
      <c r="E8017" s="113" t="s">
        <v>128</v>
      </c>
      <c r="F8017" s="113" t="s">
        <v>200</v>
      </c>
      <c r="G8017" s="150">
        <v>1.40546186357583E-8</v>
      </c>
    </row>
    <row r="8018" spans="1:7" x14ac:dyDescent="0.25">
      <c r="A8018" s="108" t="str">
        <f t="shared" si="125"/>
        <v>FI_2003_NATIONAL TOTAL_PAH</v>
      </c>
      <c r="B8018" s="113" t="s">
        <v>147</v>
      </c>
      <c r="C8018" s="113">
        <v>2003</v>
      </c>
      <c r="D8018" s="113" t="s">
        <v>122</v>
      </c>
      <c r="E8018" s="113" t="s">
        <v>129</v>
      </c>
      <c r="F8018" s="113" t="s">
        <v>200</v>
      </c>
      <c r="G8018" s="113">
        <v>2.07009406996281E-2</v>
      </c>
    </row>
    <row r="8019" spans="1:7" x14ac:dyDescent="0.25">
      <c r="A8019" s="108" t="str">
        <f t="shared" si="125"/>
        <v>FI_2003_NATIONAL TOTAL_HCB</v>
      </c>
      <c r="B8019" s="113" t="s">
        <v>147</v>
      </c>
      <c r="C8019" s="113">
        <v>2003</v>
      </c>
      <c r="D8019" s="113" t="s">
        <v>122</v>
      </c>
      <c r="E8019" s="113" t="s">
        <v>130</v>
      </c>
      <c r="F8019" s="113" t="s">
        <v>200</v>
      </c>
      <c r="G8019" s="150">
        <v>9.9123581392138598E-6</v>
      </c>
    </row>
    <row r="8020" spans="1:7" x14ac:dyDescent="0.25">
      <c r="A8020" s="108" t="str">
        <f t="shared" si="125"/>
        <v>FI_2003_NATIONAL TOTAL_PCB</v>
      </c>
      <c r="B8020" s="113" t="s">
        <v>147</v>
      </c>
      <c r="C8020" s="113">
        <v>2003</v>
      </c>
      <c r="D8020" s="113" t="s">
        <v>122</v>
      </c>
      <c r="E8020" s="113" t="s">
        <v>259</v>
      </c>
      <c r="F8020" s="113" t="s">
        <v>200</v>
      </c>
      <c r="G8020" s="150">
        <v>2.9964127728404499E-5</v>
      </c>
    </row>
    <row r="8021" spans="1:7" x14ac:dyDescent="0.25">
      <c r="A8021" s="108" t="str">
        <f t="shared" si="125"/>
        <v>FI_2003_1A3(FS)_NOx</v>
      </c>
      <c r="B8021" s="113" t="s">
        <v>147</v>
      </c>
      <c r="C8021" s="113">
        <v>2003</v>
      </c>
      <c r="D8021" s="113" t="s">
        <v>132</v>
      </c>
      <c r="E8021" s="113" t="s">
        <v>199</v>
      </c>
      <c r="F8021" s="113" t="s">
        <v>200</v>
      </c>
      <c r="G8021" s="113">
        <v>87.026252583762897</v>
      </c>
    </row>
    <row r="8022" spans="1:7" x14ac:dyDescent="0.25">
      <c r="A8022" s="108" t="str">
        <f t="shared" si="125"/>
        <v>FI_2003_1A3(FS)_NMVOC</v>
      </c>
      <c r="B8022" s="113" t="s">
        <v>147</v>
      </c>
      <c r="C8022" s="113">
        <v>2003</v>
      </c>
      <c r="D8022" s="113" t="s">
        <v>132</v>
      </c>
      <c r="E8022" s="113" t="s">
        <v>123</v>
      </c>
      <c r="F8022" s="113" t="s">
        <v>200</v>
      </c>
      <c r="G8022" s="113">
        <v>38.231611135637998</v>
      </c>
    </row>
    <row r="8023" spans="1:7" x14ac:dyDescent="0.25">
      <c r="A8023" s="108" t="str">
        <f t="shared" si="125"/>
        <v>FI_2003_1A3(FS)_SOx</v>
      </c>
      <c r="B8023" s="113" t="s">
        <v>147</v>
      </c>
      <c r="C8023" s="113">
        <v>2003</v>
      </c>
      <c r="D8023" s="113" t="s">
        <v>132</v>
      </c>
      <c r="E8023" s="113" t="s">
        <v>201</v>
      </c>
      <c r="F8023" s="113" t="s">
        <v>200</v>
      </c>
      <c r="G8023" s="113">
        <v>0.139609211580318</v>
      </c>
    </row>
    <row r="8024" spans="1:7" x14ac:dyDescent="0.25">
      <c r="A8024" s="108" t="str">
        <f t="shared" si="125"/>
        <v>FI_2003_1A3(FS)_NH3</v>
      </c>
      <c r="B8024" s="113" t="s">
        <v>147</v>
      </c>
      <c r="C8024" s="113">
        <v>2003</v>
      </c>
      <c r="D8024" s="113" t="s">
        <v>132</v>
      </c>
      <c r="E8024" s="113" t="s">
        <v>124</v>
      </c>
      <c r="F8024" s="113" t="s">
        <v>200</v>
      </c>
      <c r="G8024" s="113">
        <v>2.0147630190090098</v>
      </c>
    </row>
    <row r="8025" spans="1:7" x14ac:dyDescent="0.25">
      <c r="A8025" s="108" t="str">
        <f t="shared" si="125"/>
        <v>FI_2003_1A3(FS)_PM2.5</v>
      </c>
      <c r="B8025" s="113" t="s">
        <v>147</v>
      </c>
      <c r="C8025" s="113">
        <v>2003</v>
      </c>
      <c r="D8025" s="113" t="s">
        <v>132</v>
      </c>
      <c r="E8025" s="113" t="s">
        <v>203</v>
      </c>
      <c r="F8025" s="113" t="s">
        <v>200</v>
      </c>
      <c r="G8025" s="113">
        <v>3.6466152474483802</v>
      </c>
    </row>
    <row r="8026" spans="1:7" x14ac:dyDescent="0.25">
      <c r="A8026" s="108" t="str">
        <f t="shared" si="125"/>
        <v>FI_2003_3D_NOx</v>
      </c>
      <c r="B8026" s="113" t="s">
        <v>147</v>
      </c>
      <c r="C8026" s="113">
        <v>2003</v>
      </c>
      <c r="D8026" s="113" t="s">
        <v>206</v>
      </c>
      <c r="E8026" s="113" t="s">
        <v>199</v>
      </c>
      <c r="F8026" s="113" t="s">
        <v>200</v>
      </c>
      <c r="G8026" s="113">
        <v>10.166742421556</v>
      </c>
    </row>
    <row r="8027" spans="1:7" x14ac:dyDescent="0.25">
      <c r="A8027" s="108" t="str">
        <f t="shared" si="125"/>
        <v>FI_2004_NATIONAL TOTAL_NOx</v>
      </c>
      <c r="B8027" s="113" t="s">
        <v>147</v>
      </c>
      <c r="C8027" s="113">
        <v>2004</v>
      </c>
      <c r="D8027" s="113" t="s">
        <v>122</v>
      </c>
      <c r="E8027" s="113" t="s">
        <v>199</v>
      </c>
      <c r="F8027" s="113" t="s">
        <v>200</v>
      </c>
      <c r="G8027" s="113">
        <v>237.388826848446</v>
      </c>
    </row>
    <row r="8028" spans="1:7" x14ac:dyDescent="0.25">
      <c r="A8028" s="108" t="str">
        <f t="shared" si="125"/>
        <v>FI_2004_NATIONAL TOTAL_NMVOC</v>
      </c>
      <c r="B8028" s="113" t="s">
        <v>147</v>
      </c>
      <c r="C8028" s="113">
        <v>2004</v>
      </c>
      <c r="D8028" s="113" t="s">
        <v>122</v>
      </c>
      <c r="E8028" s="113" t="s">
        <v>123</v>
      </c>
      <c r="F8028" s="113" t="s">
        <v>200</v>
      </c>
      <c r="G8028" s="113">
        <v>157.910544770591</v>
      </c>
    </row>
    <row r="8029" spans="1:7" x14ac:dyDescent="0.25">
      <c r="A8029" s="108" t="str">
        <f t="shared" si="125"/>
        <v>FI_2004_NATIONAL TOTAL_SOx</v>
      </c>
      <c r="B8029" s="113" t="s">
        <v>147</v>
      </c>
      <c r="C8029" s="113">
        <v>2004</v>
      </c>
      <c r="D8029" s="113" t="s">
        <v>122</v>
      </c>
      <c r="E8029" s="113" t="s">
        <v>201</v>
      </c>
      <c r="F8029" s="113" t="s">
        <v>200</v>
      </c>
      <c r="G8029" s="113">
        <v>83.594069640551496</v>
      </c>
    </row>
    <row r="8030" spans="1:7" x14ac:dyDescent="0.25">
      <c r="A8030" s="108" t="str">
        <f t="shared" si="125"/>
        <v>FI_2004_NATIONAL TOTAL_NH3</v>
      </c>
      <c r="B8030" s="113" t="s">
        <v>147</v>
      </c>
      <c r="C8030" s="113">
        <v>2004</v>
      </c>
      <c r="D8030" s="113" t="s">
        <v>122</v>
      </c>
      <c r="E8030" s="113" t="s">
        <v>124</v>
      </c>
      <c r="F8030" s="113" t="s">
        <v>200</v>
      </c>
      <c r="G8030" s="113">
        <v>41.758972805485499</v>
      </c>
    </row>
    <row r="8031" spans="1:7" x14ac:dyDescent="0.25">
      <c r="A8031" s="108" t="str">
        <f t="shared" si="125"/>
        <v>FI_2004_NATIONAL TOTAL_PM2.5</v>
      </c>
      <c r="B8031" s="113" t="s">
        <v>147</v>
      </c>
      <c r="C8031" s="113">
        <v>2004</v>
      </c>
      <c r="D8031" s="113" t="s">
        <v>122</v>
      </c>
      <c r="E8031" s="113" t="s">
        <v>203</v>
      </c>
      <c r="F8031" s="113" t="s">
        <v>200</v>
      </c>
      <c r="G8031" s="113">
        <v>26.613324903470399</v>
      </c>
    </row>
    <row r="8032" spans="1:7" x14ac:dyDescent="0.25">
      <c r="A8032" s="108" t="str">
        <f t="shared" si="125"/>
        <v>FI_2004_NATIONAL TOTAL_Pb</v>
      </c>
      <c r="B8032" s="113" t="s">
        <v>147</v>
      </c>
      <c r="C8032" s="113">
        <v>2004</v>
      </c>
      <c r="D8032" s="113" t="s">
        <v>122</v>
      </c>
      <c r="E8032" s="113" t="s">
        <v>125</v>
      </c>
      <c r="F8032" s="113" t="s">
        <v>200</v>
      </c>
      <c r="G8032" s="113">
        <v>2.6495506728664499E-2</v>
      </c>
    </row>
    <row r="8033" spans="1:7" x14ac:dyDescent="0.25">
      <c r="A8033" s="108" t="str">
        <f t="shared" si="125"/>
        <v>FI_2004_NATIONAL TOTAL_Cd</v>
      </c>
      <c r="B8033" s="113" t="s">
        <v>147</v>
      </c>
      <c r="C8033" s="113">
        <v>2004</v>
      </c>
      <c r="D8033" s="113" t="s">
        <v>122</v>
      </c>
      <c r="E8033" s="113" t="s">
        <v>126</v>
      </c>
      <c r="F8033" s="113" t="s">
        <v>200</v>
      </c>
      <c r="G8033" s="113">
        <v>1.6153043561187E-3</v>
      </c>
    </row>
    <row r="8034" spans="1:7" x14ac:dyDescent="0.25">
      <c r="A8034" s="108" t="str">
        <f t="shared" si="125"/>
        <v>FI_2004_NATIONAL TOTAL_Hg</v>
      </c>
      <c r="B8034" s="113" t="s">
        <v>147</v>
      </c>
      <c r="C8034" s="113">
        <v>2004</v>
      </c>
      <c r="D8034" s="113" t="s">
        <v>122</v>
      </c>
      <c r="E8034" s="113" t="s">
        <v>127</v>
      </c>
      <c r="F8034" s="113" t="s">
        <v>200</v>
      </c>
      <c r="G8034" s="113">
        <v>7.5358470496196604E-4</v>
      </c>
    </row>
    <row r="8035" spans="1:7" x14ac:dyDescent="0.25">
      <c r="A8035" s="108" t="str">
        <f t="shared" si="125"/>
        <v>FI_2004_NATIONAL TOTAL_DIOX</v>
      </c>
      <c r="B8035" s="113" t="s">
        <v>147</v>
      </c>
      <c r="C8035" s="113">
        <v>2004</v>
      </c>
      <c r="D8035" s="113" t="s">
        <v>122</v>
      </c>
      <c r="E8035" s="113" t="s">
        <v>128</v>
      </c>
      <c r="F8035" s="113" t="s">
        <v>200</v>
      </c>
      <c r="G8035" s="150">
        <v>1.4308612958848699E-8</v>
      </c>
    </row>
    <row r="8036" spans="1:7" x14ac:dyDescent="0.25">
      <c r="A8036" s="108" t="str">
        <f t="shared" si="125"/>
        <v>FI_2004_NATIONAL TOTAL_PAH</v>
      </c>
      <c r="B8036" s="113" t="s">
        <v>147</v>
      </c>
      <c r="C8036" s="113">
        <v>2004</v>
      </c>
      <c r="D8036" s="113" t="s">
        <v>122</v>
      </c>
      <c r="E8036" s="113" t="s">
        <v>129</v>
      </c>
      <c r="F8036" s="113" t="s">
        <v>200</v>
      </c>
      <c r="G8036" s="113">
        <v>2.0967647466874899E-2</v>
      </c>
    </row>
    <row r="8037" spans="1:7" x14ac:dyDescent="0.25">
      <c r="A8037" s="108" t="str">
        <f t="shared" si="125"/>
        <v>FI_2004_NATIONAL TOTAL_HCB</v>
      </c>
      <c r="B8037" s="113" t="s">
        <v>147</v>
      </c>
      <c r="C8037" s="113">
        <v>2004</v>
      </c>
      <c r="D8037" s="113" t="s">
        <v>122</v>
      </c>
      <c r="E8037" s="113" t="s">
        <v>130</v>
      </c>
      <c r="F8037" s="113" t="s">
        <v>200</v>
      </c>
      <c r="G8037" s="150">
        <v>2.6038876448891599E-5</v>
      </c>
    </row>
    <row r="8038" spans="1:7" x14ac:dyDescent="0.25">
      <c r="A8038" s="108" t="str">
        <f t="shared" si="125"/>
        <v>FI_2004_NATIONAL TOTAL_PCB</v>
      </c>
      <c r="B8038" s="113" t="s">
        <v>147</v>
      </c>
      <c r="C8038" s="113">
        <v>2004</v>
      </c>
      <c r="D8038" s="113" t="s">
        <v>122</v>
      </c>
      <c r="E8038" s="113" t="s">
        <v>259</v>
      </c>
      <c r="F8038" s="113" t="s">
        <v>200</v>
      </c>
      <c r="G8038" s="150">
        <v>3.11260004360463E-5</v>
      </c>
    </row>
    <row r="8039" spans="1:7" x14ac:dyDescent="0.25">
      <c r="A8039" s="108" t="str">
        <f t="shared" si="125"/>
        <v>FI_2004_1A3(FS)_NOx</v>
      </c>
      <c r="B8039" s="113" t="s">
        <v>147</v>
      </c>
      <c r="C8039" s="113">
        <v>2004</v>
      </c>
      <c r="D8039" s="113" t="s">
        <v>132</v>
      </c>
      <c r="E8039" s="113" t="s">
        <v>199</v>
      </c>
      <c r="F8039" s="113" t="s">
        <v>200</v>
      </c>
      <c r="G8039" s="113">
        <v>82.171641747479001</v>
      </c>
    </row>
    <row r="8040" spans="1:7" x14ac:dyDescent="0.25">
      <c r="A8040" s="108" t="str">
        <f t="shared" si="125"/>
        <v>FI_2004_1A3(FS)_NMVOC</v>
      </c>
      <c r="B8040" s="113" t="s">
        <v>147</v>
      </c>
      <c r="C8040" s="113">
        <v>2004</v>
      </c>
      <c r="D8040" s="113" t="s">
        <v>132</v>
      </c>
      <c r="E8040" s="113" t="s">
        <v>123</v>
      </c>
      <c r="F8040" s="113" t="s">
        <v>200</v>
      </c>
      <c r="G8040" s="113">
        <v>33.511274040300798</v>
      </c>
    </row>
    <row r="8041" spans="1:7" x14ac:dyDescent="0.25">
      <c r="A8041" s="108" t="str">
        <f t="shared" si="125"/>
        <v>FI_2004_1A3(FS)_SOx</v>
      </c>
      <c r="B8041" s="113" t="s">
        <v>147</v>
      </c>
      <c r="C8041" s="113">
        <v>2004</v>
      </c>
      <c r="D8041" s="113" t="s">
        <v>132</v>
      </c>
      <c r="E8041" s="113" t="s">
        <v>201</v>
      </c>
      <c r="F8041" s="113" t="s">
        <v>200</v>
      </c>
      <c r="G8041" s="113">
        <v>8.6538637586560704E-2</v>
      </c>
    </row>
    <row r="8042" spans="1:7" x14ac:dyDescent="0.25">
      <c r="A8042" s="108" t="str">
        <f t="shared" si="125"/>
        <v>FI_2004_1A3(FS)_NH3</v>
      </c>
      <c r="B8042" s="113" t="s">
        <v>147</v>
      </c>
      <c r="C8042" s="113">
        <v>2004</v>
      </c>
      <c r="D8042" s="113" t="s">
        <v>132</v>
      </c>
      <c r="E8042" s="113" t="s">
        <v>124</v>
      </c>
      <c r="F8042" s="113" t="s">
        <v>200</v>
      </c>
      <c r="G8042" s="113">
        <v>2.0084011160369801</v>
      </c>
    </row>
    <row r="8043" spans="1:7" x14ac:dyDescent="0.25">
      <c r="A8043" s="108" t="str">
        <f t="shared" si="125"/>
        <v>FI_2004_1A3(FS)_PM2.5</v>
      </c>
      <c r="B8043" s="113" t="s">
        <v>147</v>
      </c>
      <c r="C8043" s="113">
        <v>2004</v>
      </c>
      <c r="D8043" s="113" t="s">
        <v>132</v>
      </c>
      <c r="E8043" s="113" t="s">
        <v>203</v>
      </c>
      <c r="F8043" s="113" t="s">
        <v>200</v>
      </c>
      <c r="G8043" s="113">
        <v>3.5403742451850402</v>
      </c>
    </row>
    <row r="8044" spans="1:7" x14ac:dyDescent="0.25">
      <c r="A8044" s="108" t="str">
        <f t="shared" si="125"/>
        <v>FI_2004_3D_NOx</v>
      </c>
      <c r="B8044" s="113" t="s">
        <v>147</v>
      </c>
      <c r="C8044" s="113">
        <v>2004</v>
      </c>
      <c r="D8044" s="113" t="s">
        <v>206</v>
      </c>
      <c r="E8044" s="113" t="s">
        <v>199</v>
      </c>
      <c r="F8044" s="113" t="s">
        <v>200</v>
      </c>
      <c r="G8044" s="113">
        <v>9.9445576062860006</v>
      </c>
    </row>
    <row r="8045" spans="1:7" x14ac:dyDescent="0.25">
      <c r="A8045" s="108" t="str">
        <f t="shared" si="125"/>
        <v>FI_2005_NATIONAL TOTAL_NOx</v>
      </c>
      <c r="B8045" s="113" t="s">
        <v>147</v>
      </c>
      <c r="C8045" s="113">
        <v>2005</v>
      </c>
      <c r="D8045" s="113" t="s">
        <v>122</v>
      </c>
      <c r="E8045" s="113" t="s">
        <v>199</v>
      </c>
      <c r="F8045" s="113" t="s">
        <v>200</v>
      </c>
      <c r="G8045" s="113">
        <v>208.39497623694999</v>
      </c>
    </row>
    <row r="8046" spans="1:7" x14ac:dyDescent="0.25">
      <c r="A8046" s="108" t="str">
        <f t="shared" si="125"/>
        <v>FI_2005_NATIONAL TOTAL_NMVOC</v>
      </c>
      <c r="B8046" s="113" t="s">
        <v>147</v>
      </c>
      <c r="C8046" s="113">
        <v>2005</v>
      </c>
      <c r="D8046" s="113" t="s">
        <v>122</v>
      </c>
      <c r="E8046" s="113" t="s">
        <v>123</v>
      </c>
      <c r="F8046" s="113" t="s">
        <v>200</v>
      </c>
      <c r="G8046" s="113">
        <v>147.169837762165</v>
      </c>
    </row>
    <row r="8047" spans="1:7" x14ac:dyDescent="0.25">
      <c r="A8047" s="108" t="str">
        <f t="shared" si="125"/>
        <v>FI_2005_NATIONAL TOTAL_SOx</v>
      </c>
      <c r="B8047" s="113" t="s">
        <v>147</v>
      </c>
      <c r="C8047" s="113">
        <v>2005</v>
      </c>
      <c r="D8047" s="113" t="s">
        <v>122</v>
      </c>
      <c r="E8047" s="113" t="s">
        <v>201</v>
      </c>
      <c r="F8047" s="113" t="s">
        <v>200</v>
      </c>
      <c r="G8047" s="113">
        <v>69.606823627865595</v>
      </c>
    </row>
    <row r="8048" spans="1:7" x14ac:dyDescent="0.25">
      <c r="A8048" s="108" t="str">
        <f t="shared" si="125"/>
        <v>FI_2005_NATIONAL TOTAL_NH3</v>
      </c>
      <c r="B8048" s="113" t="s">
        <v>147</v>
      </c>
      <c r="C8048" s="113">
        <v>2005</v>
      </c>
      <c r="D8048" s="113" t="s">
        <v>122</v>
      </c>
      <c r="E8048" s="113" t="s">
        <v>124</v>
      </c>
      <c r="F8048" s="113" t="s">
        <v>200</v>
      </c>
      <c r="G8048" s="113">
        <v>41.8647609288723</v>
      </c>
    </row>
    <row r="8049" spans="1:7" x14ac:dyDescent="0.25">
      <c r="A8049" s="108" t="str">
        <f t="shared" si="125"/>
        <v>FI_2005_NATIONAL TOTAL_PM2.5</v>
      </c>
      <c r="B8049" s="113" t="s">
        <v>147</v>
      </c>
      <c r="C8049" s="113">
        <v>2005</v>
      </c>
      <c r="D8049" s="113" t="s">
        <v>122</v>
      </c>
      <c r="E8049" s="113" t="s">
        <v>203</v>
      </c>
      <c r="F8049" s="113" t="s">
        <v>200</v>
      </c>
      <c r="G8049" s="113">
        <v>25.943923616606099</v>
      </c>
    </row>
    <row r="8050" spans="1:7" x14ac:dyDescent="0.25">
      <c r="A8050" s="108" t="str">
        <f t="shared" si="125"/>
        <v>FI_2005_NATIONAL TOTAL_Pb</v>
      </c>
      <c r="B8050" s="113" t="s">
        <v>147</v>
      </c>
      <c r="C8050" s="113">
        <v>2005</v>
      </c>
      <c r="D8050" s="113" t="s">
        <v>122</v>
      </c>
      <c r="E8050" s="113" t="s">
        <v>125</v>
      </c>
      <c r="F8050" s="113" t="s">
        <v>200</v>
      </c>
      <c r="G8050" s="113">
        <v>2.1489843250007998E-2</v>
      </c>
    </row>
    <row r="8051" spans="1:7" x14ac:dyDescent="0.25">
      <c r="A8051" s="108" t="str">
        <f t="shared" si="125"/>
        <v>FI_2005_NATIONAL TOTAL_Cd</v>
      </c>
      <c r="B8051" s="113" t="s">
        <v>147</v>
      </c>
      <c r="C8051" s="113">
        <v>2005</v>
      </c>
      <c r="D8051" s="113" t="s">
        <v>122</v>
      </c>
      <c r="E8051" s="113" t="s">
        <v>126</v>
      </c>
      <c r="F8051" s="113" t="s">
        <v>200</v>
      </c>
      <c r="G8051" s="113">
        <v>1.45125691949828E-3</v>
      </c>
    </row>
    <row r="8052" spans="1:7" x14ac:dyDescent="0.25">
      <c r="A8052" s="108" t="str">
        <f t="shared" si="125"/>
        <v>FI_2005_NATIONAL TOTAL_Hg</v>
      </c>
      <c r="B8052" s="113" t="s">
        <v>147</v>
      </c>
      <c r="C8052" s="113">
        <v>2005</v>
      </c>
      <c r="D8052" s="113" t="s">
        <v>122</v>
      </c>
      <c r="E8052" s="113" t="s">
        <v>127</v>
      </c>
      <c r="F8052" s="113" t="s">
        <v>200</v>
      </c>
      <c r="G8052" s="113">
        <v>8.9150276865513798E-4</v>
      </c>
    </row>
    <row r="8053" spans="1:7" x14ac:dyDescent="0.25">
      <c r="A8053" s="108" t="str">
        <f t="shared" si="125"/>
        <v>FI_2005_NATIONAL TOTAL_DIOX</v>
      </c>
      <c r="B8053" s="113" t="s">
        <v>147</v>
      </c>
      <c r="C8053" s="113">
        <v>2005</v>
      </c>
      <c r="D8053" s="113" t="s">
        <v>122</v>
      </c>
      <c r="E8053" s="113" t="s">
        <v>128</v>
      </c>
      <c r="F8053" s="113" t="s">
        <v>200</v>
      </c>
      <c r="G8053" s="150">
        <v>1.4032551391513699E-8</v>
      </c>
    </row>
    <row r="8054" spans="1:7" x14ac:dyDescent="0.25">
      <c r="A8054" s="108" t="str">
        <f t="shared" si="125"/>
        <v>FI_2005_NATIONAL TOTAL_PAH</v>
      </c>
      <c r="B8054" s="113" t="s">
        <v>147</v>
      </c>
      <c r="C8054" s="113">
        <v>2005</v>
      </c>
      <c r="D8054" s="113" t="s">
        <v>122</v>
      </c>
      <c r="E8054" s="113" t="s">
        <v>129</v>
      </c>
      <c r="F8054" s="113" t="s">
        <v>200</v>
      </c>
      <c r="G8054" s="113">
        <v>2.1778187030306099E-2</v>
      </c>
    </row>
    <row r="8055" spans="1:7" x14ac:dyDescent="0.25">
      <c r="A8055" s="108" t="str">
        <f t="shared" si="125"/>
        <v>FI_2005_NATIONAL TOTAL_HCB</v>
      </c>
      <c r="B8055" s="113" t="s">
        <v>147</v>
      </c>
      <c r="C8055" s="113">
        <v>2005</v>
      </c>
      <c r="D8055" s="113" t="s">
        <v>122</v>
      </c>
      <c r="E8055" s="113" t="s">
        <v>130</v>
      </c>
      <c r="F8055" s="113" t="s">
        <v>200</v>
      </c>
      <c r="G8055" s="150">
        <v>3.2374497859475798E-5</v>
      </c>
    </row>
    <row r="8056" spans="1:7" x14ac:dyDescent="0.25">
      <c r="A8056" s="108" t="str">
        <f t="shared" si="125"/>
        <v>FI_2005_NATIONAL TOTAL_PCB</v>
      </c>
      <c r="B8056" s="113" t="s">
        <v>147</v>
      </c>
      <c r="C8056" s="113">
        <v>2005</v>
      </c>
      <c r="D8056" s="113" t="s">
        <v>122</v>
      </c>
      <c r="E8056" s="113" t="s">
        <v>259</v>
      </c>
      <c r="F8056" s="113" t="s">
        <v>200</v>
      </c>
      <c r="G8056" s="150">
        <v>3.1190032530615298E-5</v>
      </c>
    </row>
    <row r="8057" spans="1:7" x14ac:dyDescent="0.25">
      <c r="A8057" s="108" t="str">
        <f t="shared" si="125"/>
        <v>FI_2005_1A3(FS)_NOx</v>
      </c>
      <c r="B8057" s="113" t="s">
        <v>147</v>
      </c>
      <c r="C8057" s="113">
        <v>2005</v>
      </c>
      <c r="D8057" s="113" t="s">
        <v>132</v>
      </c>
      <c r="E8057" s="113" t="s">
        <v>199</v>
      </c>
      <c r="F8057" s="113" t="s">
        <v>200</v>
      </c>
      <c r="G8057" s="113">
        <v>77.325324600829603</v>
      </c>
    </row>
    <row r="8058" spans="1:7" x14ac:dyDescent="0.25">
      <c r="A8058" s="108" t="str">
        <f t="shared" si="125"/>
        <v>FI_2005_1A3(FS)_NMVOC</v>
      </c>
      <c r="B8058" s="113" t="s">
        <v>147</v>
      </c>
      <c r="C8058" s="113">
        <v>2005</v>
      </c>
      <c r="D8058" s="113" t="s">
        <v>132</v>
      </c>
      <c r="E8058" s="113" t="s">
        <v>123</v>
      </c>
      <c r="F8058" s="113" t="s">
        <v>200</v>
      </c>
      <c r="G8058" s="113">
        <v>29.365227112664599</v>
      </c>
    </row>
    <row r="8059" spans="1:7" x14ac:dyDescent="0.25">
      <c r="A8059" s="108" t="str">
        <f t="shared" si="125"/>
        <v>FI_2005_1A3(FS)_SOx</v>
      </c>
      <c r="B8059" s="113" t="s">
        <v>147</v>
      </c>
      <c r="C8059" s="113">
        <v>2005</v>
      </c>
      <c r="D8059" s="113" t="s">
        <v>132</v>
      </c>
      <c r="E8059" s="113" t="s">
        <v>201</v>
      </c>
      <c r="F8059" s="113" t="s">
        <v>200</v>
      </c>
      <c r="G8059" s="113">
        <v>6.8166579410443101E-2</v>
      </c>
    </row>
    <row r="8060" spans="1:7" x14ac:dyDescent="0.25">
      <c r="A8060" s="108" t="str">
        <f t="shared" si="125"/>
        <v>FI_2005_1A3(FS)_NH3</v>
      </c>
      <c r="B8060" s="113" t="s">
        <v>147</v>
      </c>
      <c r="C8060" s="113">
        <v>2005</v>
      </c>
      <c r="D8060" s="113" t="s">
        <v>132</v>
      </c>
      <c r="E8060" s="113" t="s">
        <v>124</v>
      </c>
      <c r="F8060" s="113" t="s">
        <v>200</v>
      </c>
      <c r="G8060" s="113">
        <v>1.9924527603268101</v>
      </c>
    </row>
    <row r="8061" spans="1:7" x14ac:dyDescent="0.25">
      <c r="A8061" s="108" t="str">
        <f t="shared" si="125"/>
        <v>FI_2005_1A3(FS)_PM2.5</v>
      </c>
      <c r="B8061" s="113" t="s">
        <v>147</v>
      </c>
      <c r="C8061" s="113">
        <v>2005</v>
      </c>
      <c r="D8061" s="113" t="s">
        <v>132</v>
      </c>
      <c r="E8061" s="113" t="s">
        <v>203</v>
      </c>
      <c r="F8061" s="113" t="s">
        <v>200</v>
      </c>
      <c r="G8061" s="113">
        <v>3.45210247117818</v>
      </c>
    </row>
    <row r="8062" spans="1:7" x14ac:dyDescent="0.25">
      <c r="A8062" s="108" t="str">
        <f t="shared" si="125"/>
        <v>FI_2005_3D_NOx</v>
      </c>
      <c r="B8062" s="113" t="s">
        <v>147</v>
      </c>
      <c r="C8062" s="113">
        <v>2005</v>
      </c>
      <c r="D8062" s="113" t="s">
        <v>206</v>
      </c>
      <c r="E8062" s="113" t="s">
        <v>199</v>
      </c>
      <c r="F8062" s="113" t="s">
        <v>200</v>
      </c>
      <c r="G8062" s="113">
        <v>9.7619915950860001</v>
      </c>
    </row>
    <row r="8063" spans="1:7" x14ac:dyDescent="0.25">
      <c r="A8063" s="108" t="str">
        <f t="shared" si="125"/>
        <v>FI_2006_NATIONAL TOTAL_NOx</v>
      </c>
      <c r="B8063" s="113" t="s">
        <v>147</v>
      </c>
      <c r="C8063" s="113">
        <v>2006</v>
      </c>
      <c r="D8063" s="113" t="s">
        <v>122</v>
      </c>
      <c r="E8063" s="113" t="s">
        <v>199</v>
      </c>
      <c r="F8063" s="113" t="s">
        <v>200</v>
      </c>
      <c r="G8063" s="113">
        <v>224.041273355751</v>
      </c>
    </row>
    <row r="8064" spans="1:7" x14ac:dyDescent="0.25">
      <c r="A8064" s="108" t="str">
        <f t="shared" si="125"/>
        <v>FI_2006_NATIONAL TOTAL_NMVOC</v>
      </c>
      <c r="B8064" s="113" t="s">
        <v>147</v>
      </c>
      <c r="C8064" s="113">
        <v>2006</v>
      </c>
      <c r="D8064" s="113" t="s">
        <v>122</v>
      </c>
      <c r="E8064" s="113" t="s">
        <v>123</v>
      </c>
      <c r="F8064" s="113" t="s">
        <v>200</v>
      </c>
      <c r="G8064" s="113">
        <v>141.04854238086199</v>
      </c>
    </row>
    <row r="8065" spans="1:7" x14ac:dyDescent="0.25">
      <c r="A8065" s="108" t="str">
        <f t="shared" si="125"/>
        <v>FI_2006_NATIONAL TOTAL_SOx</v>
      </c>
      <c r="B8065" s="113" t="s">
        <v>147</v>
      </c>
      <c r="C8065" s="113">
        <v>2006</v>
      </c>
      <c r="D8065" s="113" t="s">
        <v>122</v>
      </c>
      <c r="E8065" s="113" t="s">
        <v>201</v>
      </c>
      <c r="F8065" s="113" t="s">
        <v>200</v>
      </c>
      <c r="G8065" s="113">
        <v>82.973693308866899</v>
      </c>
    </row>
    <row r="8066" spans="1:7" x14ac:dyDescent="0.25">
      <c r="A8066" s="108" t="str">
        <f t="shared" ref="A8066:A8129" si="126">CONCATENATE(B8066,"_",C8066,"_",D8066,"_",E8066)</f>
        <v>FI_2006_NATIONAL TOTAL_NH3</v>
      </c>
      <c r="B8066" s="113" t="s">
        <v>147</v>
      </c>
      <c r="C8066" s="113">
        <v>2006</v>
      </c>
      <c r="D8066" s="113" t="s">
        <v>122</v>
      </c>
      <c r="E8066" s="113" t="s">
        <v>124</v>
      </c>
      <c r="F8066" s="113" t="s">
        <v>200</v>
      </c>
      <c r="G8066" s="113">
        <v>41.253869990579197</v>
      </c>
    </row>
    <row r="8067" spans="1:7" x14ac:dyDescent="0.25">
      <c r="A8067" s="108" t="str">
        <f t="shared" si="126"/>
        <v>FI_2006_NATIONAL TOTAL_PM2.5</v>
      </c>
      <c r="B8067" s="113" t="s">
        <v>147</v>
      </c>
      <c r="C8067" s="113">
        <v>2006</v>
      </c>
      <c r="D8067" s="113" t="s">
        <v>122</v>
      </c>
      <c r="E8067" s="113" t="s">
        <v>203</v>
      </c>
      <c r="F8067" s="113" t="s">
        <v>200</v>
      </c>
      <c r="G8067" s="113">
        <v>25.632626869747899</v>
      </c>
    </row>
    <row r="8068" spans="1:7" x14ac:dyDescent="0.25">
      <c r="A8068" s="108" t="str">
        <f t="shared" si="126"/>
        <v>FI_2006_NATIONAL TOTAL_Pb</v>
      </c>
      <c r="B8068" s="113" t="s">
        <v>147</v>
      </c>
      <c r="C8068" s="113">
        <v>2006</v>
      </c>
      <c r="D8068" s="113" t="s">
        <v>122</v>
      </c>
      <c r="E8068" s="113" t="s">
        <v>125</v>
      </c>
      <c r="F8068" s="113" t="s">
        <v>200</v>
      </c>
      <c r="G8068" s="113">
        <v>2.48660456399491E-2</v>
      </c>
    </row>
    <row r="8069" spans="1:7" x14ac:dyDescent="0.25">
      <c r="A8069" s="108" t="str">
        <f t="shared" si="126"/>
        <v>FI_2006_NATIONAL TOTAL_Cd</v>
      </c>
      <c r="B8069" s="113" t="s">
        <v>147</v>
      </c>
      <c r="C8069" s="113">
        <v>2006</v>
      </c>
      <c r="D8069" s="113" t="s">
        <v>122</v>
      </c>
      <c r="E8069" s="113" t="s">
        <v>126</v>
      </c>
      <c r="F8069" s="113" t="s">
        <v>200</v>
      </c>
      <c r="G8069" s="113">
        <v>1.42636915739905E-3</v>
      </c>
    </row>
    <row r="8070" spans="1:7" x14ac:dyDescent="0.25">
      <c r="A8070" s="108" t="str">
        <f t="shared" si="126"/>
        <v>FI_2006_NATIONAL TOTAL_Hg</v>
      </c>
      <c r="B8070" s="113" t="s">
        <v>147</v>
      </c>
      <c r="C8070" s="113">
        <v>2006</v>
      </c>
      <c r="D8070" s="113" t="s">
        <v>122</v>
      </c>
      <c r="E8070" s="113" t="s">
        <v>127</v>
      </c>
      <c r="F8070" s="113" t="s">
        <v>200</v>
      </c>
      <c r="G8070" s="113">
        <v>1.0346035956349E-3</v>
      </c>
    </row>
    <row r="8071" spans="1:7" x14ac:dyDescent="0.25">
      <c r="A8071" s="108" t="str">
        <f t="shared" si="126"/>
        <v>FI_2006_NATIONAL TOTAL_DIOX</v>
      </c>
      <c r="B8071" s="113" t="s">
        <v>147</v>
      </c>
      <c r="C8071" s="113">
        <v>2006</v>
      </c>
      <c r="D8071" s="113" t="s">
        <v>122</v>
      </c>
      <c r="E8071" s="113" t="s">
        <v>128</v>
      </c>
      <c r="F8071" s="113" t="s">
        <v>200</v>
      </c>
      <c r="G8071" s="150">
        <v>1.45542868047023E-8</v>
      </c>
    </row>
    <row r="8072" spans="1:7" x14ac:dyDescent="0.25">
      <c r="A8072" s="108" t="str">
        <f t="shared" si="126"/>
        <v>FI_2006_NATIONAL TOTAL_PAH</v>
      </c>
      <c r="B8072" s="113" t="s">
        <v>147</v>
      </c>
      <c r="C8072" s="113">
        <v>2006</v>
      </c>
      <c r="D8072" s="113" t="s">
        <v>122</v>
      </c>
      <c r="E8072" s="113" t="s">
        <v>129</v>
      </c>
      <c r="F8072" s="113" t="s">
        <v>200</v>
      </c>
      <c r="G8072" s="113">
        <v>2.0852855345654699E-2</v>
      </c>
    </row>
    <row r="8073" spans="1:7" x14ac:dyDescent="0.25">
      <c r="A8073" s="108" t="str">
        <f t="shared" si="126"/>
        <v>FI_2006_NATIONAL TOTAL_HCB</v>
      </c>
      <c r="B8073" s="113" t="s">
        <v>147</v>
      </c>
      <c r="C8073" s="113">
        <v>2006</v>
      </c>
      <c r="D8073" s="113" t="s">
        <v>122</v>
      </c>
      <c r="E8073" s="113" t="s">
        <v>130</v>
      </c>
      <c r="F8073" s="113" t="s">
        <v>200</v>
      </c>
      <c r="G8073" s="150">
        <v>3.6122118404457203E-5</v>
      </c>
    </row>
    <row r="8074" spans="1:7" x14ac:dyDescent="0.25">
      <c r="A8074" s="108" t="str">
        <f t="shared" si="126"/>
        <v>FI_2006_NATIONAL TOTAL_PCB</v>
      </c>
      <c r="B8074" s="113" t="s">
        <v>147</v>
      </c>
      <c r="C8074" s="113">
        <v>2006</v>
      </c>
      <c r="D8074" s="113" t="s">
        <v>122</v>
      </c>
      <c r="E8074" s="113" t="s">
        <v>259</v>
      </c>
      <c r="F8074" s="113" t="s">
        <v>200</v>
      </c>
      <c r="G8074" s="150">
        <v>3.1465683248560998E-5</v>
      </c>
    </row>
    <row r="8075" spans="1:7" x14ac:dyDescent="0.25">
      <c r="A8075" s="108" t="str">
        <f t="shared" si="126"/>
        <v>FI_2006_1A3(FS)_NOx</v>
      </c>
      <c r="B8075" s="113" t="s">
        <v>147</v>
      </c>
      <c r="C8075" s="113">
        <v>2006</v>
      </c>
      <c r="D8075" s="113" t="s">
        <v>132</v>
      </c>
      <c r="E8075" s="113" t="s">
        <v>199</v>
      </c>
      <c r="F8075" s="113" t="s">
        <v>200</v>
      </c>
      <c r="G8075" s="113">
        <v>71.902502688462107</v>
      </c>
    </row>
    <row r="8076" spans="1:7" x14ac:dyDescent="0.25">
      <c r="A8076" s="108" t="str">
        <f t="shared" si="126"/>
        <v>FI_2006_1A3(FS)_NMVOC</v>
      </c>
      <c r="B8076" s="113" t="s">
        <v>147</v>
      </c>
      <c r="C8076" s="113">
        <v>2006</v>
      </c>
      <c r="D8076" s="113" t="s">
        <v>132</v>
      </c>
      <c r="E8076" s="113" t="s">
        <v>123</v>
      </c>
      <c r="F8076" s="113" t="s">
        <v>200</v>
      </c>
      <c r="G8076" s="113">
        <v>25.2636054503973</v>
      </c>
    </row>
    <row r="8077" spans="1:7" x14ac:dyDescent="0.25">
      <c r="A8077" s="108" t="str">
        <f t="shared" si="126"/>
        <v>FI_2006_1A3(FS)_SOx</v>
      </c>
      <c r="B8077" s="113" t="s">
        <v>147</v>
      </c>
      <c r="C8077" s="113">
        <v>2006</v>
      </c>
      <c r="D8077" s="113" t="s">
        <v>132</v>
      </c>
      <c r="E8077" s="113" t="s">
        <v>201</v>
      </c>
      <c r="F8077" s="113" t="s">
        <v>200</v>
      </c>
      <c r="G8077" s="113">
        <v>6.9173730356511504E-2</v>
      </c>
    </row>
    <row r="8078" spans="1:7" x14ac:dyDescent="0.25">
      <c r="A8078" s="108" t="str">
        <f t="shared" si="126"/>
        <v>FI_2006_1A3(FS)_NH3</v>
      </c>
      <c r="B8078" s="113" t="s">
        <v>147</v>
      </c>
      <c r="C8078" s="113">
        <v>2006</v>
      </c>
      <c r="D8078" s="113" t="s">
        <v>132</v>
      </c>
      <c r="E8078" s="113" t="s">
        <v>124</v>
      </c>
      <c r="F8078" s="113" t="s">
        <v>200</v>
      </c>
      <c r="G8078" s="113">
        <v>1.9452020160286001</v>
      </c>
    </row>
    <row r="8079" spans="1:7" x14ac:dyDescent="0.25">
      <c r="A8079" s="108" t="str">
        <f t="shared" si="126"/>
        <v>FI_2006_1A3(FS)_PM2.5</v>
      </c>
      <c r="B8079" s="113" t="s">
        <v>147</v>
      </c>
      <c r="C8079" s="113">
        <v>2006</v>
      </c>
      <c r="D8079" s="113" t="s">
        <v>132</v>
      </c>
      <c r="E8079" s="113" t="s">
        <v>203</v>
      </c>
      <c r="F8079" s="113" t="s">
        <v>200</v>
      </c>
      <c r="G8079" s="113">
        <v>3.3392166670512702</v>
      </c>
    </row>
    <row r="8080" spans="1:7" x14ac:dyDescent="0.25">
      <c r="A8080" s="108" t="str">
        <f t="shared" si="126"/>
        <v>FI_2006_3D_NOx</v>
      </c>
      <c r="B8080" s="113" t="s">
        <v>147</v>
      </c>
      <c r="C8080" s="113">
        <v>2006</v>
      </c>
      <c r="D8080" s="113" t="s">
        <v>206</v>
      </c>
      <c r="E8080" s="113" t="s">
        <v>199</v>
      </c>
      <c r="F8080" s="113" t="s">
        <v>200</v>
      </c>
      <c r="G8080" s="113">
        <v>9.7117248239399991</v>
      </c>
    </row>
    <row r="8081" spans="1:7" x14ac:dyDescent="0.25">
      <c r="A8081" s="108" t="str">
        <f t="shared" si="126"/>
        <v>FI_2007_NATIONAL TOTAL_NOx</v>
      </c>
      <c r="B8081" s="113" t="s">
        <v>147</v>
      </c>
      <c r="C8081" s="113">
        <v>2007</v>
      </c>
      <c r="D8081" s="113" t="s">
        <v>122</v>
      </c>
      <c r="E8081" s="113" t="s">
        <v>199</v>
      </c>
      <c r="F8081" s="113" t="s">
        <v>200</v>
      </c>
      <c r="G8081" s="113">
        <v>211.14390032920099</v>
      </c>
    </row>
    <row r="8082" spans="1:7" x14ac:dyDescent="0.25">
      <c r="A8082" s="108" t="str">
        <f t="shared" si="126"/>
        <v>FI_2007_NATIONAL TOTAL_NMVOC</v>
      </c>
      <c r="B8082" s="113" t="s">
        <v>147</v>
      </c>
      <c r="C8082" s="113">
        <v>2007</v>
      </c>
      <c r="D8082" s="113" t="s">
        <v>122</v>
      </c>
      <c r="E8082" s="113" t="s">
        <v>123</v>
      </c>
      <c r="F8082" s="113" t="s">
        <v>200</v>
      </c>
      <c r="G8082" s="113">
        <v>137.476968083141</v>
      </c>
    </row>
    <row r="8083" spans="1:7" x14ac:dyDescent="0.25">
      <c r="A8083" s="108" t="str">
        <f t="shared" si="126"/>
        <v>FI_2007_NATIONAL TOTAL_SOx</v>
      </c>
      <c r="B8083" s="113" t="s">
        <v>147</v>
      </c>
      <c r="C8083" s="113">
        <v>2007</v>
      </c>
      <c r="D8083" s="113" t="s">
        <v>122</v>
      </c>
      <c r="E8083" s="113" t="s">
        <v>201</v>
      </c>
      <c r="F8083" s="113" t="s">
        <v>200</v>
      </c>
      <c r="G8083" s="113">
        <v>81.235185819669795</v>
      </c>
    </row>
    <row r="8084" spans="1:7" x14ac:dyDescent="0.25">
      <c r="A8084" s="108" t="str">
        <f t="shared" si="126"/>
        <v>FI_2007_NATIONAL TOTAL_NH3</v>
      </c>
      <c r="B8084" s="113" t="s">
        <v>147</v>
      </c>
      <c r="C8084" s="113">
        <v>2007</v>
      </c>
      <c r="D8084" s="113" t="s">
        <v>122</v>
      </c>
      <c r="E8084" s="113" t="s">
        <v>124</v>
      </c>
      <c r="F8084" s="113" t="s">
        <v>200</v>
      </c>
      <c r="G8084" s="113">
        <v>40.699989404063402</v>
      </c>
    </row>
    <row r="8085" spans="1:7" x14ac:dyDescent="0.25">
      <c r="A8085" s="108" t="str">
        <f t="shared" si="126"/>
        <v>FI_2007_NATIONAL TOTAL_PM2.5</v>
      </c>
      <c r="B8085" s="113" t="s">
        <v>147</v>
      </c>
      <c r="C8085" s="113">
        <v>2007</v>
      </c>
      <c r="D8085" s="113" t="s">
        <v>122</v>
      </c>
      <c r="E8085" s="113" t="s">
        <v>203</v>
      </c>
      <c r="F8085" s="113" t="s">
        <v>200</v>
      </c>
      <c r="G8085" s="113">
        <v>24.455605833348098</v>
      </c>
    </row>
    <row r="8086" spans="1:7" x14ac:dyDescent="0.25">
      <c r="A8086" s="108" t="str">
        <f t="shared" si="126"/>
        <v>FI_2007_NATIONAL TOTAL_Pb</v>
      </c>
      <c r="B8086" s="113" t="s">
        <v>147</v>
      </c>
      <c r="C8086" s="113">
        <v>2007</v>
      </c>
      <c r="D8086" s="113" t="s">
        <v>122</v>
      </c>
      <c r="E8086" s="113" t="s">
        <v>125</v>
      </c>
      <c r="F8086" s="113" t="s">
        <v>200</v>
      </c>
      <c r="G8086" s="113">
        <v>2.18541683921839E-2</v>
      </c>
    </row>
    <row r="8087" spans="1:7" x14ac:dyDescent="0.25">
      <c r="A8087" s="108" t="str">
        <f t="shared" si="126"/>
        <v>FI_2007_NATIONAL TOTAL_Cd</v>
      </c>
      <c r="B8087" s="113" t="s">
        <v>147</v>
      </c>
      <c r="C8087" s="113">
        <v>2007</v>
      </c>
      <c r="D8087" s="113" t="s">
        <v>122</v>
      </c>
      <c r="E8087" s="113" t="s">
        <v>126</v>
      </c>
      <c r="F8087" s="113" t="s">
        <v>200</v>
      </c>
      <c r="G8087" s="113">
        <v>1.26639374498862E-3</v>
      </c>
    </row>
    <row r="8088" spans="1:7" x14ac:dyDescent="0.25">
      <c r="A8088" s="108" t="str">
        <f t="shared" si="126"/>
        <v>FI_2007_NATIONAL TOTAL_Hg</v>
      </c>
      <c r="B8088" s="113" t="s">
        <v>147</v>
      </c>
      <c r="C8088" s="113">
        <v>2007</v>
      </c>
      <c r="D8088" s="113" t="s">
        <v>122</v>
      </c>
      <c r="E8088" s="113" t="s">
        <v>127</v>
      </c>
      <c r="F8088" s="113" t="s">
        <v>200</v>
      </c>
      <c r="G8088" s="113">
        <v>8.7317830653012697E-4</v>
      </c>
    </row>
    <row r="8089" spans="1:7" x14ac:dyDescent="0.25">
      <c r="A8089" s="108" t="str">
        <f t="shared" si="126"/>
        <v>FI_2007_NATIONAL TOTAL_DIOX</v>
      </c>
      <c r="B8089" s="113" t="s">
        <v>147</v>
      </c>
      <c r="C8089" s="113">
        <v>2007</v>
      </c>
      <c r="D8089" s="113" t="s">
        <v>122</v>
      </c>
      <c r="E8089" s="113" t="s">
        <v>128</v>
      </c>
      <c r="F8089" s="113" t="s">
        <v>200</v>
      </c>
      <c r="G8089" s="150">
        <v>1.43341689728192E-8</v>
      </c>
    </row>
    <row r="8090" spans="1:7" x14ac:dyDescent="0.25">
      <c r="A8090" s="108" t="str">
        <f t="shared" si="126"/>
        <v>FI_2007_NATIONAL TOTAL_PAH</v>
      </c>
      <c r="B8090" s="113" t="s">
        <v>147</v>
      </c>
      <c r="C8090" s="113">
        <v>2007</v>
      </c>
      <c r="D8090" s="113" t="s">
        <v>122</v>
      </c>
      <c r="E8090" s="113" t="s">
        <v>129</v>
      </c>
      <c r="F8090" s="113" t="s">
        <v>200</v>
      </c>
      <c r="G8090" s="113">
        <v>2.17831500113683E-2</v>
      </c>
    </row>
    <row r="8091" spans="1:7" x14ac:dyDescent="0.25">
      <c r="A8091" s="108" t="str">
        <f t="shared" si="126"/>
        <v>FI_2007_NATIONAL TOTAL_HCB</v>
      </c>
      <c r="B8091" s="113" t="s">
        <v>147</v>
      </c>
      <c r="C8091" s="113">
        <v>2007</v>
      </c>
      <c r="D8091" s="113" t="s">
        <v>122</v>
      </c>
      <c r="E8091" s="113" t="s">
        <v>130</v>
      </c>
      <c r="F8091" s="113" t="s">
        <v>200</v>
      </c>
      <c r="G8091" s="150">
        <v>3.8181970960569297E-5</v>
      </c>
    </row>
    <row r="8092" spans="1:7" x14ac:dyDescent="0.25">
      <c r="A8092" s="108" t="str">
        <f t="shared" si="126"/>
        <v>FI_2007_NATIONAL TOTAL_PCB</v>
      </c>
      <c r="B8092" s="113" t="s">
        <v>147</v>
      </c>
      <c r="C8092" s="113">
        <v>2007</v>
      </c>
      <c r="D8092" s="113" t="s">
        <v>122</v>
      </c>
      <c r="E8092" s="113" t="s">
        <v>259</v>
      </c>
      <c r="F8092" s="113" t="s">
        <v>200</v>
      </c>
      <c r="G8092" s="150">
        <v>3.1936775917283502E-5</v>
      </c>
    </row>
    <row r="8093" spans="1:7" x14ac:dyDescent="0.25">
      <c r="A8093" s="108" t="str">
        <f t="shared" si="126"/>
        <v>FI_2007_1A3(FS)_NOx</v>
      </c>
      <c r="B8093" s="113" t="s">
        <v>147</v>
      </c>
      <c r="C8093" s="113">
        <v>2007</v>
      </c>
      <c r="D8093" s="113" t="s">
        <v>132</v>
      </c>
      <c r="E8093" s="113" t="s">
        <v>199</v>
      </c>
      <c r="F8093" s="113" t="s">
        <v>200</v>
      </c>
      <c r="G8093" s="113">
        <v>66.861397116074102</v>
      </c>
    </row>
    <row r="8094" spans="1:7" x14ac:dyDescent="0.25">
      <c r="A8094" s="108" t="str">
        <f t="shared" si="126"/>
        <v>FI_2007_1A3(FS)_NMVOC</v>
      </c>
      <c r="B8094" s="113" t="s">
        <v>147</v>
      </c>
      <c r="C8094" s="113">
        <v>2007</v>
      </c>
      <c r="D8094" s="113" t="s">
        <v>132</v>
      </c>
      <c r="E8094" s="113" t="s">
        <v>123</v>
      </c>
      <c r="F8094" s="113" t="s">
        <v>200</v>
      </c>
      <c r="G8094" s="113">
        <v>21.929530327285999</v>
      </c>
    </row>
    <row r="8095" spans="1:7" x14ac:dyDescent="0.25">
      <c r="A8095" s="108" t="str">
        <f t="shared" si="126"/>
        <v>FI_2007_1A3(FS)_SOx</v>
      </c>
      <c r="B8095" s="113" t="s">
        <v>147</v>
      </c>
      <c r="C8095" s="113">
        <v>2007</v>
      </c>
      <c r="D8095" s="113" t="s">
        <v>132</v>
      </c>
      <c r="E8095" s="113" t="s">
        <v>201</v>
      </c>
      <c r="F8095" s="113" t="s">
        <v>200</v>
      </c>
      <c r="G8095" s="113">
        <v>7.1613232166688606E-2</v>
      </c>
    </row>
    <row r="8096" spans="1:7" x14ac:dyDescent="0.25">
      <c r="A8096" s="108" t="str">
        <f t="shared" si="126"/>
        <v>FI_2007_1A3(FS)_NH3</v>
      </c>
      <c r="B8096" s="113" t="s">
        <v>147</v>
      </c>
      <c r="C8096" s="113">
        <v>2007</v>
      </c>
      <c r="D8096" s="113" t="s">
        <v>132</v>
      </c>
      <c r="E8096" s="113" t="s">
        <v>124</v>
      </c>
      <c r="F8096" s="113" t="s">
        <v>200</v>
      </c>
      <c r="G8096" s="113">
        <v>1.92523608958037</v>
      </c>
    </row>
    <row r="8097" spans="1:7" x14ac:dyDescent="0.25">
      <c r="A8097" s="108" t="str">
        <f t="shared" si="126"/>
        <v>FI_2007_1A3(FS)_PM2.5</v>
      </c>
      <c r="B8097" s="113" t="s">
        <v>147</v>
      </c>
      <c r="C8097" s="113">
        <v>2007</v>
      </c>
      <c r="D8097" s="113" t="s">
        <v>132</v>
      </c>
      <c r="E8097" s="113" t="s">
        <v>203</v>
      </c>
      <c r="F8097" s="113" t="s">
        <v>200</v>
      </c>
      <c r="G8097" s="113">
        <v>3.2258706245639601</v>
      </c>
    </row>
    <row r="8098" spans="1:7" x14ac:dyDescent="0.25">
      <c r="A8098" s="108" t="str">
        <f t="shared" si="126"/>
        <v>FI_2007_3D_NOx</v>
      </c>
      <c r="B8098" s="113" t="s">
        <v>147</v>
      </c>
      <c r="C8098" s="113">
        <v>2007</v>
      </c>
      <c r="D8098" s="113" t="s">
        <v>206</v>
      </c>
      <c r="E8098" s="113" t="s">
        <v>199</v>
      </c>
      <c r="F8098" s="113" t="s">
        <v>200</v>
      </c>
      <c r="G8098" s="113">
        <v>9.7260047485530006</v>
      </c>
    </row>
    <row r="8099" spans="1:7" x14ac:dyDescent="0.25">
      <c r="A8099" s="108" t="str">
        <f t="shared" si="126"/>
        <v>FI_2008_NATIONAL TOTAL_NOx</v>
      </c>
      <c r="B8099" s="113" t="s">
        <v>147</v>
      </c>
      <c r="C8099" s="113">
        <v>2008</v>
      </c>
      <c r="D8099" s="113" t="s">
        <v>122</v>
      </c>
      <c r="E8099" s="113" t="s">
        <v>199</v>
      </c>
      <c r="F8099" s="113" t="s">
        <v>200</v>
      </c>
      <c r="G8099" s="113">
        <v>193.82199812568501</v>
      </c>
    </row>
    <row r="8100" spans="1:7" x14ac:dyDescent="0.25">
      <c r="A8100" s="108" t="str">
        <f t="shared" si="126"/>
        <v>FI_2008_NATIONAL TOTAL_NMVOC</v>
      </c>
      <c r="B8100" s="113" t="s">
        <v>147</v>
      </c>
      <c r="C8100" s="113">
        <v>2008</v>
      </c>
      <c r="D8100" s="113" t="s">
        <v>122</v>
      </c>
      <c r="E8100" s="113" t="s">
        <v>123</v>
      </c>
      <c r="F8100" s="113" t="s">
        <v>200</v>
      </c>
      <c r="G8100" s="113">
        <v>121.44571260430401</v>
      </c>
    </row>
    <row r="8101" spans="1:7" x14ac:dyDescent="0.25">
      <c r="A8101" s="108" t="str">
        <f t="shared" si="126"/>
        <v>FI_2008_NATIONAL TOTAL_SOx</v>
      </c>
      <c r="B8101" s="113" t="s">
        <v>147</v>
      </c>
      <c r="C8101" s="113">
        <v>2008</v>
      </c>
      <c r="D8101" s="113" t="s">
        <v>122</v>
      </c>
      <c r="E8101" s="113" t="s">
        <v>201</v>
      </c>
      <c r="F8101" s="113" t="s">
        <v>200</v>
      </c>
      <c r="G8101" s="113">
        <v>66.902295643811897</v>
      </c>
    </row>
    <row r="8102" spans="1:7" x14ac:dyDescent="0.25">
      <c r="A8102" s="108" t="str">
        <f t="shared" si="126"/>
        <v>FI_2008_NATIONAL TOTAL_NH3</v>
      </c>
      <c r="B8102" s="113" t="s">
        <v>147</v>
      </c>
      <c r="C8102" s="113">
        <v>2008</v>
      </c>
      <c r="D8102" s="113" t="s">
        <v>122</v>
      </c>
      <c r="E8102" s="113" t="s">
        <v>124</v>
      </c>
      <c r="F8102" s="113" t="s">
        <v>200</v>
      </c>
      <c r="G8102" s="113">
        <v>40.285961281574103</v>
      </c>
    </row>
    <row r="8103" spans="1:7" x14ac:dyDescent="0.25">
      <c r="A8103" s="108" t="str">
        <f t="shared" si="126"/>
        <v>FI_2008_NATIONAL TOTAL_PM2.5</v>
      </c>
      <c r="B8103" s="113" t="s">
        <v>147</v>
      </c>
      <c r="C8103" s="113">
        <v>2008</v>
      </c>
      <c r="D8103" s="113" t="s">
        <v>122</v>
      </c>
      <c r="E8103" s="113" t="s">
        <v>203</v>
      </c>
      <c r="F8103" s="113" t="s">
        <v>200</v>
      </c>
      <c r="G8103" s="113">
        <v>22.731474458527899</v>
      </c>
    </row>
    <row r="8104" spans="1:7" x14ac:dyDescent="0.25">
      <c r="A8104" s="108" t="str">
        <f t="shared" si="126"/>
        <v>FI_2008_NATIONAL TOTAL_Pb</v>
      </c>
      <c r="B8104" s="113" t="s">
        <v>147</v>
      </c>
      <c r="C8104" s="113">
        <v>2008</v>
      </c>
      <c r="D8104" s="113" t="s">
        <v>122</v>
      </c>
      <c r="E8104" s="113" t="s">
        <v>125</v>
      </c>
      <c r="F8104" s="113" t="s">
        <v>200</v>
      </c>
      <c r="G8104" s="113">
        <v>1.9821494816916599E-2</v>
      </c>
    </row>
    <row r="8105" spans="1:7" x14ac:dyDescent="0.25">
      <c r="A8105" s="108" t="str">
        <f t="shared" si="126"/>
        <v>FI_2008_NATIONAL TOTAL_Cd</v>
      </c>
      <c r="B8105" s="113" t="s">
        <v>147</v>
      </c>
      <c r="C8105" s="113">
        <v>2008</v>
      </c>
      <c r="D8105" s="113" t="s">
        <v>122</v>
      </c>
      <c r="E8105" s="113" t="s">
        <v>126</v>
      </c>
      <c r="F8105" s="113" t="s">
        <v>200</v>
      </c>
      <c r="G8105" s="113">
        <v>1.2063617632535801E-3</v>
      </c>
    </row>
    <row r="8106" spans="1:7" x14ac:dyDescent="0.25">
      <c r="A8106" s="108" t="str">
        <f t="shared" si="126"/>
        <v>FI_2008_NATIONAL TOTAL_Hg</v>
      </c>
      <c r="B8106" s="113" t="s">
        <v>147</v>
      </c>
      <c r="C8106" s="113">
        <v>2008</v>
      </c>
      <c r="D8106" s="113" t="s">
        <v>122</v>
      </c>
      <c r="E8106" s="113" t="s">
        <v>127</v>
      </c>
      <c r="F8106" s="113" t="s">
        <v>200</v>
      </c>
      <c r="G8106" s="113">
        <v>8.2085873534463896E-4</v>
      </c>
    </row>
    <row r="8107" spans="1:7" x14ac:dyDescent="0.25">
      <c r="A8107" s="108" t="str">
        <f t="shared" si="126"/>
        <v>FI_2008_NATIONAL TOTAL_DIOX</v>
      </c>
      <c r="B8107" s="113" t="s">
        <v>147</v>
      </c>
      <c r="C8107" s="113">
        <v>2008</v>
      </c>
      <c r="D8107" s="113" t="s">
        <v>122</v>
      </c>
      <c r="E8107" s="113" t="s">
        <v>128</v>
      </c>
      <c r="F8107" s="113" t="s">
        <v>200</v>
      </c>
      <c r="G8107" s="150">
        <v>1.44142684680727E-8</v>
      </c>
    </row>
    <row r="8108" spans="1:7" x14ac:dyDescent="0.25">
      <c r="A8108" s="108" t="str">
        <f t="shared" si="126"/>
        <v>FI_2008_NATIONAL TOTAL_PAH</v>
      </c>
      <c r="B8108" s="113" t="s">
        <v>147</v>
      </c>
      <c r="C8108" s="113">
        <v>2008</v>
      </c>
      <c r="D8108" s="113" t="s">
        <v>122</v>
      </c>
      <c r="E8108" s="113" t="s">
        <v>129</v>
      </c>
      <c r="F8108" s="113" t="s">
        <v>200</v>
      </c>
      <c r="G8108" s="113">
        <v>2.1461804598736599E-2</v>
      </c>
    </row>
    <row r="8109" spans="1:7" x14ac:dyDescent="0.25">
      <c r="A8109" s="108" t="str">
        <f t="shared" si="126"/>
        <v>FI_2008_NATIONAL TOTAL_HCB</v>
      </c>
      <c r="B8109" s="113" t="s">
        <v>147</v>
      </c>
      <c r="C8109" s="113">
        <v>2008</v>
      </c>
      <c r="D8109" s="113" t="s">
        <v>122</v>
      </c>
      <c r="E8109" s="113" t="s">
        <v>130</v>
      </c>
      <c r="F8109" s="113" t="s">
        <v>200</v>
      </c>
      <c r="G8109" s="150">
        <v>1.8690545053349401E-5</v>
      </c>
    </row>
    <row r="8110" spans="1:7" x14ac:dyDescent="0.25">
      <c r="A8110" s="108" t="str">
        <f t="shared" si="126"/>
        <v>FI_2008_NATIONAL TOTAL_PCB</v>
      </c>
      <c r="B8110" s="113" t="s">
        <v>147</v>
      </c>
      <c r="C8110" s="113">
        <v>2008</v>
      </c>
      <c r="D8110" s="113" t="s">
        <v>122</v>
      </c>
      <c r="E8110" s="113" t="s">
        <v>259</v>
      </c>
      <c r="F8110" s="113" t="s">
        <v>200</v>
      </c>
      <c r="G8110" s="150">
        <v>3.0932019827521001E-5</v>
      </c>
    </row>
    <row r="8111" spans="1:7" x14ac:dyDescent="0.25">
      <c r="A8111" s="108" t="str">
        <f t="shared" si="126"/>
        <v>FI_2008_1A3(FS)_NOx</v>
      </c>
      <c r="B8111" s="113" t="s">
        <v>147</v>
      </c>
      <c r="C8111" s="113">
        <v>2008</v>
      </c>
      <c r="D8111" s="113" t="s">
        <v>132</v>
      </c>
      <c r="E8111" s="113" t="s">
        <v>199</v>
      </c>
      <c r="F8111" s="113" t="s">
        <v>200</v>
      </c>
      <c r="G8111" s="113">
        <v>61.458376855383698</v>
      </c>
    </row>
    <row r="8112" spans="1:7" x14ac:dyDescent="0.25">
      <c r="A8112" s="108" t="str">
        <f t="shared" si="126"/>
        <v>FI_2008_1A3(FS)_NMVOC</v>
      </c>
      <c r="B8112" s="113" t="s">
        <v>147</v>
      </c>
      <c r="C8112" s="113">
        <v>2008</v>
      </c>
      <c r="D8112" s="113" t="s">
        <v>132</v>
      </c>
      <c r="E8112" s="113" t="s">
        <v>123</v>
      </c>
      <c r="F8112" s="113" t="s">
        <v>200</v>
      </c>
      <c r="G8112" s="113">
        <v>18.395259966524002</v>
      </c>
    </row>
    <row r="8113" spans="1:7" x14ac:dyDescent="0.25">
      <c r="A8113" s="108" t="str">
        <f t="shared" si="126"/>
        <v>FI_2008_1A3(FS)_SOx</v>
      </c>
      <c r="B8113" s="113" t="s">
        <v>147</v>
      </c>
      <c r="C8113" s="113">
        <v>2008</v>
      </c>
      <c r="D8113" s="113" t="s">
        <v>132</v>
      </c>
      <c r="E8113" s="113" t="s">
        <v>201</v>
      </c>
      <c r="F8113" s="113" t="s">
        <v>200</v>
      </c>
      <c r="G8113" s="113">
        <v>6.9254628925515302E-2</v>
      </c>
    </row>
    <row r="8114" spans="1:7" x14ac:dyDescent="0.25">
      <c r="A8114" s="108" t="str">
        <f t="shared" si="126"/>
        <v>FI_2008_1A3(FS)_NH3</v>
      </c>
      <c r="B8114" s="113" t="s">
        <v>147</v>
      </c>
      <c r="C8114" s="113">
        <v>2008</v>
      </c>
      <c r="D8114" s="113" t="s">
        <v>132</v>
      </c>
      <c r="E8114" s="113" t="s">
        <v>124</v>
      </c>
      <c r="F8114" s="113" t="s">
        <v>200</v>
      </c>
      <c r="G8114" s="113">
        <v>1.7585432605745299</v>
      </c>
    </row>
    <row r="8115" spans="1:7" x14ac:dyDescent="0.25">
      <c r="A8115" s="108" t="str">
        <f t="shared" si="126"/>
        <v>FI_2008_1A3(FS)_PM2.5</v>
      </c>
      <c r="B8115" s="113" t="s">
        <v>147</v>
      </c>
      <c r="C8115" s="113">
        <v>2008</v>
      </c>
      <c r="D8115" s="113" t="s">
        <v>132</v>
      </c>
      <c r="E8115" s="113" t="s">
        <v>203</v>
      </c>
      <c r="F8115" s="113" t="s">
        <v>200</v>
      </c>
      <c r="G8115" s="113">
        <v>3.06011901370344</v>
      </c>
    </row>
    <row r="8116" spans="1:7" x14ac:dyDescent="0.25">
      <c r="A8116" s="108" t="str">
        <f t="shared" si="126"/>
        <v>FI_2008_3D_NOx</v>
      </c>
      <c r="B8116" s="113" t="s">
        <v>147</v>
      </c>
      <c r="C8116" s="113">
        <v>2008</v>
      </c>
      <c r="D8116" s="113" t="s">
        <v>206</v>
      </c>
      <c r="E8116" s="113" t="s">
        <v>199</v>
      </c>
      <c r="F8116" s="113" t="s">
        <v>200</v>
      </c>
      <c r="G8116" s="113">
        <v>10.259202584464999</v>
      </c>
    </row>
    <row r="8117" spans="1:7" x14ac:dyDescent="0.25">
      <c r="A8117" s="108" t="str">
        <f t="shared" si="126"/>
        <v>FI_2009_NATIONAL TOTAL_NOx</v>
      </c>
      <c r="B8117" s="113" t="s">
        <v>147</v>
      </c>
      <c r="C8117" s="113">
        <v>2009</v>
      </c>
      <c r="D8117" s="113" t="s">
        <v>122</v>
      </c>
      <c r="E8117" s="113" t="s">
        <v>199</v>
      </c>
      <c r="F8117" s="113" t="s">
        <v>200</v>
      </c>
      <c r="G8117" s="113">
        <v>176.517890541463</v>
      </c>
    </row>
    <row r="8118" spans="1:7" x14ac:dyDescent="0.25">
      <c r="A8118" s="108" t="str">
        <f t="shared" si="126"/>
        <v>FI_2009_NATIONAL TOTAL_NMVOC</v>
      </c>
      <c r="B8118" s="113" t="s">
        <v>147</v>
      </c>
      <c r="C8118" s="113">
        <v>2009</v>
      </c>
      <c r="D8118" s="113" t="s">
        <v>122</v>
      </c>
      <c r="E8118" s="113" t="s">
        <v>123</v>
      </c>
      <c r="F8118" s="113" t="s">
        <v>200</v>
      </c>
      <c r="G8118" s="113">
        <v>112.615429044118</v>
      </c>
    </row>
    <row r="8119" spans="1:7" x14ac:dyDescent="0.25">
      <c r="A8119" s="108" t="str">
        <f t="shared" si="126"/>
        <v>FI_2009_NATIONAL TOTAL_SOx</v>
      </c>
      <c r="B8119" s="113" t="s">
        <v>147</v>
      </c>
      <c r="C8119" s="113">
        <v>2009</v>
      </c>
      <c r="D8119" s="113" t="s">
        <v>122</v>
      </c>
      <c r="E8119" s="113" t="s">
        <v>201</v>
      </c>
      <c r="F8119" s="113" t="s">
        <v>200</v>
      </c>
      <c r="G8119" s="113">
        <v>58.963190228051097</v>
      </c>
    </row>
    <row r="8120" spans="1:7" x14ac:dyDescent="0.25">
      <c r="A8120" s="108" t="str">
        <f t="shared" si="126"/>
        <v>FI_2009_NATIONAL TOTAL_NH3</v>
      </c>
      <c r="B8120" s="113" t="s">
        <v>147</v>
      </c>
      <c r="C8120" s="113">
        <v>2009</v>
      </c>
      <c r="D8120" s="113" t="s">
        <v>122</v>
      </c>
      <c r="E8120" s="113" t="s">
        <v>124</v>
      </c>
      <c r="F8120" s="113" t="s">
        <v>200</v>
      </c>
      <c r="G8120" s="113">
        <v>39.183460590502001</v>
      </c>
    </row>
    <row r="8121" spans="1:7" x14ac:dyDescent="0.25">
      <c r="A8121" s="108" t="str">
        <f t="shared" si="126"/>
        <v>FI_2009_NATIONAL TOTAL_PM2.5</v>
      </c>
      <c r="B8121" s="113" t="s">
        <v>147</v>
      </c>
      <c r="C8121" s="113">
        <v>2009</v>
      </c>
      <c r="D8121" s="113" t="s">
        <v>122</v>
      </c>
      <c r="E8121" s="113" t="s">
        <v>203</v>
      </c>
      <c r="F8121" s="113" t="s">
        <v>200</v>
      </c>
      <c r="G8121" s="113">
        <v>21.917736684621399</v>
      </c>
    </row>
    <row r="8122" spans="1:7" x14ac:dyDescent="0.25">
      <c r="A8122" s="108" t="str">
        <f t="shared" si="126"/>
        <v>FI_2009_NATIONAL TOTAL_Pb</v>
      </c>
      <c r="B8122" s="113" t="s">
        <v>147</v>
      </c>
      <c r="C8122" s="113">
        <v>2009</v>
      </c>
      <c r="D8122" s="113" t="s">
        <v>122</v>
      </c>
      <c r="E8122" s="113" t="s">
        <v>125</v>
      </c>
      <c r="F8122" s="113" t="s">
        <v>200</v>
      </c>
      <c r="G8122" s="113">
        <v>1.6759465337568499E-2</v>
      </c>
    </row>
    <row r="8123" spans="1:7" x14ac:dyDescent="0.25">
      <c r="A8123" s="108" t="str">
        <f t="shared" si="126"/>
        <v>FI_2009_NATIONAL TOTAL_Cd</v>
      </c>
      <c r="B8123" s="113" t="s">
        <v>147</v>
      </c>
      <c r="C8123" s="113">
        <v>2009</v>
      </c>
      <c r="D8123" s="113" t="s">
        <v>122</v>
      </c>
      <c r="E8123" s="113" t="s">
        <v>126</v>
      </c>
      <c r="F8123" s="113" t="s">
        <v>200</v>
      </c>
      <c r="G8123" s="113">
        <v>1.1535728871523E-3</v>
      </c>
    </row>
    <row r="8124" spans="1:7" x14ac:dyDescent="0.25">
      <c r="A8124" s="108" t="str">
        <f t="shared" si="126"/>
        <v>FI_2009_NATIONAL TOTAL_Hg</v>
      </c>
      <c r="B8124" s="113" t="s">
        <v>147</v>
      </c>
      <c r="C8124" s="113">
        <v>2009</v>
      </c>
      <c r="D8124" s="113" t="s">
        <v>122</v>
      </c>
      <c r="E8124" s="113" t="s">
        <v>127</v>
      </c>
      <c r="F8124" s="113" t="s">
        <v>200</v>
      </c>
      <c r="G8124" s="113">
        <v>7.5604793145410399E-4</v>
      </c>
    </row>
    <row r="8125" spans="1:7" x14ac:dyDescent="0.25">
      <c r="A8125" s="108" t="str">
        <f t="shared" si="126"/>
        <v>FI_2009_NATIONAL TOTAL_DIOX</v>
      </c>
      <c r="B8125" s="113" t="s">
        <v>147</v>
      </c>
      <c r="C8125" s="113">
        <v>2009</v>
      </c>
      <c r="D8125" s="113" t="s">
        <v>122</v>
      </c>
      <c r="E8125" s="113" t="s">
        <v>128</v>
      </c>
      <c r="F8125" s="113" t="s">
        <v>200</v>
      </c>
      <c r="G8125" s="150">
        <v>1.2465947375E-8</v>
      </c>
    </row>
    <row r="8126" spans="1:7" x14ac:dyDescent="0.25">
      <c r="A8126" s="108" t="str">
        <f t="shared" si="126"/>
        <v>FI_2009_NATIONAL TOTAL_PAH</v>
      </c>
      <c r="B8126" s="113" t="s">
        <v>147</v>
      </c>
      <c r="C8126" s="113">
        <v>2009</v>
      </c>
      <c r="D8126" s="113" t="s">
        <v>122</v>
      </c>
      <c r="E8126" s="113" t="s">
        <v>129</v>
      </c>
      <c r="F8126" s="113" t="s">
        <v>200</v>
      </c>
      <c r="G8126" s="113">
        <v>2.2596979548537E-2</v>
      </c>
    </row>
    <row r="8127" spans="1:7" x14ac:dyDescent="0.25">
      <c r="A8127" s="108" t="str">
        <f t="shared" si="126"/>
        <v>FI_2009_NATIONAL TOTAL_HCB</v>
      </c>
      <c r="B8127" s="113" t="s">
        <v>147</v>
      </c>
      <c r="C8127" s="113">
        <v>2009</v>
      </c>
      <c r="D8127" s="113" t="s">
        <v>122</v>
      </c>
      <c r="E8127" s="113" t="s">
        <v>130</v>
      </c>
      <c r="F8127" s="113" t="s">
        <v>200</v>
      </c>
      <c r="G8127" s="150">
        <v>2.6567901776981801E-5</v>
      </c>
    </row>
    <row r="8128" spans="1:7" x14ac:dyDescent="0.25">
      <c r="A8128" s="108" t="str">
        <f t="shared" si="126"/>
        <v>FI_2009_NATIONAL TOTAL_PCB</v>
      </c>
      <c r="B8128" s="113" t="s">
        <v>147</v>
      </c>
      <c r="C8128" s="113">
        <v>2009</v>
      </c>
      <c r="D8128" s="113" t="s">
        <v>122</v>
      </c>
      <c r="E8128" s="113" t="s">
        <v>259</v>
      </c>
      <c r="F8128" s="113" t="s">
        <v>200</v>
      </c>
      <c r="G8128" s="150">
        <v>2.0969890850488299E-5</v>
      </c>
    </row>
    <row r="8129" spans="1:7" x14ac:dyDescent="0.25">
      <c r="A8129" s="108" t="str">
        <f t="shared" si="126"/>
        <v>FI_2009_1A3(FS)_NOx</v>
      </c>
      <c r="B8129" s="113" t="s">
        <v>147</v>
      </c>
      <c r="C8129" s="113">
        <v>2009</v>
      </c>
      <c r="D8129" s="113" t="s">
        <v>132</v>
      </c>
      <c r="E8129" s="113" t="s">
        <v>199</v>
      </c>
      <c r="F8129" s="113" t="s">
        <v>200</v>
      </c>
      <c r="G8129" s="113">
        <v>54.665052868350401</v>
      </c>
    </row>
    <row r="8130" spans="1:7" x14ac:dyDescent="0.25">
      <c r="A8130" s="108" t="str">
        <f t="shared" ref="A8130:A8193" si="127">CONCATENATE(B8130,"_",C8130,"_",D8130,"_",E8130)</f>
        <v>FI_2009_1A3(FS)_NMVOC</v>
      </c>
      <c r="B8130" s="113" t="s">
        <v>147</v>
      </c>
      <c r="C8130" s="113">
        <v>2009</v>
      </c>
      <c r="D8130" s="113" t="s">
        <v>132</v>
      </c>
      <c r="E8130" s="113" t="s">
        <v>123</v>
      </c>
      <c r="F8130" s="113" t="s">
        <v>200</v>
      </c>
      <c r="G8130" s="113">
        <v>15.6728564965243</v>
      </c>
    </row>
    <row r="8131" spans="1:7" x14ac:dyDescent="0.25">
      <c r="A8131" s="108" t="str">
        <f t="shared" si="127"/>
        <v>FI_2009_1A3(FS)_SOx</v>
      </c>
      <c r="B8131" s="113" t="s">
        <v>147</v>
      </c>
      <c r="C8131" s="113">
        <v>2009</v>
      </c>
      <c r="D8131" s="113" t="s">
        <v>132</v>
      </c>
      <c r="E8131" s="113" t="s">
        <v>201</v>
      </c>
      <c r="F8131" s="113" t="s">
        <v>200</v>
      </c>
      <c r="G8131" s="113">
        <v>6.5974900256516603E-2</v>
      </c>
    </row>
    <row r="8132" spans="1:7" x14ac:dyDescent="0.25">
      <c r="A8132" s="108" t="str">
        <f t="shared" si="127"/>
        <v>FI_2009_1A3(FS)_NH3</v>
      </c>
      <c r="B8132" s="113" t="s">
        <v>147</v>
      </c>
      <c r="C8132" s="113">
        <v>2009</v>
      </c>
      <c r="D8132" s="113" t="s">
        <v>132</v>
      </c>
      <c r="E8132" s="113" t="s">
        <v>124</v>
      </c>
      <c r="F8132" s="113" t="s">
        <v>200</v>
      </c>
      <c r="G8132" s="113">
        <v>1.6914169622236901</v>
      </c>
    </row>
    <row r="8133" spans="1:7" x14ac:dyDescent="0.25">
      <c r="A8133" s="108" t="str">
        <f t="shared" si="127"/>
        <v>FI_2009_1A3(FS)_PM2.5</v>
      </c>
      <c r="B8133" s="113" t="s">
        <v>147</v>
      </c>
      <c r="C8133" s="113">
        <v>2009</v>
      </c>
      <c r="D8133" s="113" t="s">
        <v>132</v>
      </c>
      <c r="E8133" s="113" t="s">
        <v>203</v>
      </c>
      <c r="F8133" s="113" t="s">
        <v>200</v>
      </c>
      <c r="G8133" s="113">
        <v>2.8839165911485898</v>
      </c>
    </row>
    <row r="8134" spans="1:7" x14ac:dyDescent="0.25">
      <c r="A8134" s="108" t="str">
        <f t="shared" si="127"/>
        <v>FI_2009_3D_NOx</v>
      </c>
      <c r="B8134" s="113" t="s">
        <v>147</v>
      </c>
      <c r="C8134" s="113">
        <v>2009</v>
      </c>
      <c r="D8134" s="113" t="s">
        <v>206</v>
      </c>
      <c r="E8134" s="113" t="s">
        <v>199</v>
      </c>
      <c r="F8134" s="113" t="s">
        <v>200</v>
      </c>
      <c r="G8134" s="113">
        <v>9.1572728849019995</v>
      </c>
    </row>
    <row r="8135" spans="1:7" x14ac:dyDescent="0.25">
      <c r="A8135" s="108" t="str">
        <f t="shared" si="127"/>
        <v>FI_2010_NATIONAL TOTAL_NOx</v>
      </c>
      <c r="B8135" s="113" t="s">
        <v>147</v>
      </c>
      <c r="C8135" s="113">
        <v>2010</v>
      </c>
      <c r="D8135" s="113" t="s">
        <v>122</v>
      </c>
      <c r="E8135" s="113" t="s">
        <v>199</v>
      </c>
      <c r="F8135" s="113" t="s">
        <v>200</v>
      </c>
      <c r="G8135" s="113">
        <v>187.26668520049</v>
      </c>
    </row>
    <row r="8136" spans="1:7" x14ac:dyDescent="0.25">
      <c r="A8136" s="108" t="str">
        <f t="shared" si="127"/>
        <v>FI_2010_NATIONAL TOTAL_NMVOC</v>
      </c>
      <c r="B8136" s="113" t="s">
        <v>147</v>
      </c>
      <c r="C8136" s="113">
        <v>2010</v>
      </c>
      <c r="D8136" s="113" t="s">
        <v>122</v>
      </c>
      <c r="E8136" s="113" t="s">
        <v>123</v>
      </c>
      <c r="F8136" s="113" t="s">
        <v>200</v>
      </c>
      <c r="G8136" s="113">
        <v>112.50719405961701</v>
      </c>
    </row>
    <row r="8137" spans="1:7" x14ac:dyDescent="0.25">
      <c r="A8137" s="108" t="str">
        <f t="shared" si="127"/>
        <v>FI_2010_NATIONAL TOTAL_SOx</v>
      </c>
      <c r="B8137" s="113" t="s">
        <v>147</v>
      </c>
      <c r="C8137" s="113">
        <v>2010</v>
      </c>
      <c r="D8137" s="113" t="s">
        <v>122</v>
      </c>
      <c r="E8137" s="113" t="s">
        <v>201</v>
      </c>
      <c r="F8137" s="113" t="s">
        <v>200</v>
      </c>
      <c r="G8137" s="113">
        <v>66.156879865518405</v>
      </c>
    </row>
    <row r="8138" spans="1:7" x14ac:dyDescent="0.25">
      <c r="A8138" s="108" t="str">
        <f t="shared" si="127"/>
        <v>FI_2010_NATIONAL TOTAL_NH3</v>
      </c>
      <c r="B8138" s="113" t="s">
        <v>147</v>
      </c>
      <c r="C8138" s="113">
        <v>2010</v>
      </c>
      <c r="D8138" s="113" t="s">
        <v>122</v>
      </c>
      <c r="E8138" s="113" t="s">
        <v>124</v>
      </c>
      <c r="F8138" s="113" t="s">
        <v>200</v>
      </c>
      <c r="G8138" s="113">
        <v>39.764370653066401</v>
      </c>
    </row>
    <row r="8139" spans="1:7" x14ac:dyDescent="0.25">
      <c r="A8139" s="108" t="str">
        <f t="shared" si="127"/>
        <v>FI_2010_NATIONAL TOTAL_PM2.5</v>
      </c>
      <c r="B8139" s="113" t="s">
        <v>147</v>
      </c>
      <c r="C8139" s="113">
        <v>2010</v>
      </c>
      <c r="D8139" s="113" t="s">
        <v>122</v>
      </c>
      <c r="E8139" s="113" t="s">
        <v>203</v>
      </c>
      <c r="F8139" s="113" t="s">
        <v>200</v>
      </c>
      <c r="G8139" s="113">
        <v>23.183819564114099</v>
      </c>
    </row>
    <row r="8140" spans="1:7" x14ac:dyDescent="0.25">
      <c r="A8140" s="108" t="str">
        <f t="shared" si="127"/>
        <v>FI_2010_NATIONAL TOTAL_Pb</v>
      </c>
      <c r="B8140" s="113" t="s">
        <v>147</v>
      </c>
      <c r="C8140" s="113">
        <v>2010</v>
      </c>
      <c r="D8140" s="113" t="s">
        <v>122</v>
      </c>
      <c r="E8140" s="113" t="s">
        <v>125</v>
      </c>
      <c r="F8140" s="113" t="s">
        <v>200</v>
      </c>
      <c r="G8140" s="113">
        <v>2.0373240893561999E-2</v>
      </c>
    </row>
    <row r="8141" spans="1:7" x14ac:dyDescent="0.25">
      <c r="A8141" s="108" t="str">
        <f t="shared" si="127"/>
        <v>FI_2010_NATIONAL TOTAL_Cd</v>
      </c>
      <c r="B8141" s="113" t="s">
        <v>147</v>
      </c>
      <c r="C8141" s="113">
        <v>2010</v>
      </c>
      <c r="D8141" s="113" t="s">
        <v>122</v>
      </c>
      <c r="E8141" s="113" t="s">
        <v>126</v>
      </c>
      <c r="F8141" s="113" t="s">
        <v>200</v>
      </c>
      <c r="G8141" s="113">
        <v>1.2831891806399599E-3</v>
      </c>
    </row>
    <row r="8142" spans="1:7" x14ac:dyDescent="0.25">
      <c r="A8142" s="108" t="str">
        <f t="shared" si="127"/>
        <v>FI_2010_NATIONAL TOTAL_Hg</v>
      </c>
      <c r="B8142" s="113" t="s">
        <v>147</v>
      </c>
      <c r="C8142" s="113">
        <v>2010</v>
      </c>
      <c r="D8142" s="113" t="s">
        <v>122</v>
      </c>
      <c r="E8142" s="113" t="s">
        <v>127</v>
      </c>
      <c r="F8142" s="113" t="s">
        <v>200</v>
      </c>
      <c r="G8142" s="113">
        <v>8.8752642655239001E-4</v>
      </c>
    </row>
    <row r="8143" spans="1:7" x14ac:dyDescent="0.25">
      <c r="A8143" s="108" t="str">
        <f t="shared" si="127"/>
        <v>FI_2010_NATIONAL TOTAL_DIOX</v>
      </c>
      <c r="B8143" s="113" t="s">
        <v>147</v>
      </c>
      <c r="C8143" s="113">
        <v>2010</v>
      </c>
      <c r="D8143" s="113" t="s">
        <v>122</v>
      </c>
      <c r="E8143" s="113" t="s">
        <v>128</v>
      </c>
      <c r="F8143" s="113" t="s">
        <v>200</v>
      </c>
      <c r="G8143" s="150">
        <v>1.62337262337552E-8</v>
      </c>
    </row>
    <row r="8144" spans="1:7" x14ac:dyDescent="0.25">
      <c r="A8144" s="108" t="str">
        <f t="shared" si="127"/>
        <v>FI_2010_NATIONAL TOTAL_PAH</v>
      </c>
      <c r="B8144" s="113" t="s">
        <v>147</v>
      </c>
      <c r="C8144" s="113">
        <v>2010</v>
      </c>
      <c r="D8144" s="113" t="s">
        <v>122</v>
      </c>
      <c r="E8144" s="113" t="s">
        <v>129</v>
      </c>
      <c r="F8144" s="113" t="s">
        <v>200</v>
      </c>
      <c r="G8144" s="113">
        <v>2.5124156091944499E-2</v>
      </c>
    </row>
    <row r="8145" spans="1:7" x14ac:dyDescent="0.25">
      <c r="A8145" s="108" t="str">
        <f t="shared" si="127"/>
        <v>FI_2010_NATIONAL TOTAL_HCB</v>
      </c>
      <c r="B8145" s="113" t="s">
        <v>147</v>
      </c>
      <c r="C8145" s="113">
        <v>2010</v>
      </c>
      <c r="D8145" s="113" t="s">
        <v>122</v>
      </c>
      <c r="E8145" s="113" t="s">
        <v>130</v>
      </c>
      <c r="F8145" s="113" t="s">
        <v>200</v>
      </c>
      <c r="G8145" s="150">
        <v>8.7491111356955293E-6</v>
      </c>
    </row>
    <row r="8146" spans="1:7" x14ac:dyDescent="0.25">
      <c r="A8146" s="108" t="str">
        <f t="shared" si="127"/>
        <v>FI_2010_NATIONAL TOTAL_PCB</v>
      </c>
      <c r="B8146" s="113" t="s">
        <v>147</v>
      </c>
      <c r="C8146" s="113">
        <v>2010</v>
      </c>
      <c r="D8146" s="113" t="s">
        <v>122</v>
      </c>
      <c r="E8146" s="113" t="s">
        <v>259</v>
      </c>
      <c r="F8146" s="113" t="s">
        <v>200</v>
      </c>
      <c r="G8146" s="150">
        <v>2.7566231286878901E-5</v>
      </c>
    </row>
    <row r="8147" spans="1:7" x14ac:dyDescent="0.25">
      <c r="A8147" s="108" t="str">
        <f t="shared" si="127"/>
        <v>FI_2010_1A3(FS)_NOx</v>
      </c>
      <c r="B8147" s="113" t="s">
        <v>147</v>
      </c>
      <c r="C8147" s="113">
        <v>2010</v>
      </c>
      <c r="D8147" s="113" t="s">
        <v>132</v>
      </c>
      <c r="E8147" s="113" t="s">
        <v>199</v>
      </c>
      <c r="F8147" s="113" t="s">
        <v>200</v>
      </c>
      <c r="G8147" s="113">
        <v>51.823647189398301</v>
      </c>
    </row>
    <row r="8148" spans="1:7" x14ac:dyDescent="0.25">
      <c r="A8148" s="108" t="str">
        <f t="shared" si="127"/>
        <v>FI_2010_1A3(FS)_NMVOC</v>
      </c>
      <c r="B8148" s="113" t="s">
        <v>147</v>
      </c>
      <c r="C8148" s="113">
        <v>2010</v>
      </c>
      <c r="D8148" s="113" t="s">
        <v>132</v>
      </c>
      <c r="E8148" s="113" t="s">
        <v>123</v>
      </c>
      <c r="F8148" s="113" t="s">
        <v>200</v>
      </c>
      <c r="G8148" s="113">
        <v>13.604422935812099</v>
      </c>
    </row>
    <row r="8149" spans="1:7" x14ac:dyDescent="0.25">
      <c r="A8149" s="108" t="str">
        <f t="shared" si="127"/>
        <v>FI_2010_1A3(FS)_SOx</v>
      </c>
      <c r="B8149" s="113" t="s">
        <v>147</v>
      </c>
      <c r="C8149" s="113">
        <v>2010</v>
      </c>
      <c r="D8149" s="113" t="s">
        <v>132</v>
      </c>
      <c r="E8149" s="113" t="s">
        <v>201</v>
      </c>
      <c r="F8149" s="113" t="s">
        <v>200</v>
      </c>
      <c r="G8149" s="113">
        <v>6.8899625163765799E-2</v>
      </c>
    </row>
    <row r="8150" spans="1:7" x14ac:dyDescent="0.25">
      <c r="A8150" s="108" t="str">
        <f t="shared" si="127"/>
        <v>FI_2010_1A3(FS)_NH3</v>
      </c>
      <c r="B8150" s="113" t="s">
        <v>147</v>
      </c>
      <c r="C8150" s="113">
        <v>2010</v>
      </c>
      <c r="D8150" s="113" t="s">
        <v>132</v>
      </c>
      <c r="E8150" s="113" t="s">
        <v>124</v>
      </c>
      <c r="F8150" s="113" t="s">
        <v>200</v>
      </c>
      <c r="G8150" s="113">
        <v>1.6018086441064301</v>
      </c>
    </row>
    <row r="8151" spans="1:7" x14ac:dyDescent="0.25">
      <c r="A8151" s="108" t="str">
        <f t="shared" si="127"/>
        <v>FI_2010_1A3(FS)_PM2.5</v>
      </c>
      <c r="B8151" s="113" t="s">
        <v>147</v>
      </c>
      <c r="C8151" s="113">
        <v>2010</v>
      </c>
      <c r="D8151" s="113" t="s">
        <v>132</v>
      </c>
      <c r="E8151" s="113" t="s">
        <v>203</v>
      </c>
      <c r="F8151" s="113" t="s">
        <v>200</v>
      </c>
      <c r="G8151" s="113">
        <v>2.7957471219885899</v>
      </c>
    </row>
    <row r="8152" spans="1:7" x14ac:dyDescent="0.25">
      <c r="A8152" s="108" t="str">
        <f t="shared" si="127"/>
        <v>FI_2010_3D_NOx</v>
      </c>
      <c r="B8152" s="113" t="s">
        <v>147</v>
      </c>
      <c r="C8152" s="113">
        <v>2010</v>
      </c>
      <c r="D8152" s="113" t="s">
        <v>206</v>
      </c>
      <c r="E8152" s="113" t="s">
        <v>199</v>
      </c>
      <c r="F8152" s="113" t="s">
        <v>200</v>
      </c>
      <c r="G8152" s="113">
        <v>10.030799504645</v>
      </c>
    </row>
    <row r="8153" spans="1:7" x14ac:dyDescent="0.25">
      <c r="A8153" s="108" t="str">
        <f t="shared" si="127"/>
        <v>FI_2011_NATIONAL TOTAL_NOx</v>
      </c>
      <c r="B8153" s="113" t="s">
        <v>147</v>
      </c>
      <c r="C8153" s="113">
        <v>2011</v>
      </c>
      <c r="D8153" s="113" t="s">
        <v>122</v>
      </c>
      <c r="E8153" s="113" t="s">
        <v>199</v>
      </c>
      <c r="F8153" s="113" t="s">
        <v>200</v>
      </c>
      <c r="G8153" s="113">
        <v>171.40312637640099</v>
      </c>
    </row>
    <row r="8154" spans="1:7" x14ac:dyDescent="0.25">
      <c r="A8154" s="108" t="str">
        <f t="shared" si="127"/>
        <v>FI_2011_NATIONAL TOTAL_NMVOC</v>
      </c>
      <c r="B8154" s="113" t="s">
        <v>147</v>
      </c>
      <c r="C8154" s="113">
        <v>2011</v>
      </c>
      <c r="D8154" s="113" t="s">
        <v>122</v>
      </c>
      <c r="E8154" s="113" t="s">
        <v>123</v>
      </c>
      <c r="F8154" s="113" t="s">
        <v>200</v>
      </c>
      <c r="G8154" s="113">
        <v>104.883331014804</v>
      </c>
    </row>
    <row r="8155" spans="1:7" x14ac:dyDescent="0.25">
      <c r="A8155" s="108" t="str">
        <f t="shared" si="127"/>
        <v>FI_2011_NATIONAL TOTAL_SOx</v>
      </c>
      <c r="B8155" s="113" t="s">
        <v>147</v>
      </c>
      <c r="C8155" s="113">
        <v>2011</v>
      </c>
      <c r="D8155" s="113" t="s">
        <v>122</v>
      </c>
      <c r="E8155" s="113" t="s">
        <v>201</v>
      </c>
      <c r="F8155" s="113" t="s">
        <v>200</v>
      </c>
      <c r="G8155" s="113">
        <v>60.2831047114028</v>
      </c>
    </row>
    <row r="8156" spans="1:7" x14ac:dyDescent="0.25">
      <c r="A8156" s="108" t="str">
        <f t="shared" si="127"/>
        <v>FI_2011_NATIONAL TOTAL_NH3</v>
      </c>
      <c r="B8156" s="113" t="s">
        <v>147</v>
      </c>
      <c r="C8156" s="113">
        <v>2011</v>
      </c>
      <c r="D8156" s="113" t="s">
        <v>122</v>
      </c>
      <c r="E8156" s="113" t="s">
        <v>124</v>
      </c>
      <c r="F8156" s="113" t="s">
        <v>200</v>
      </c>
      <c r="G8156" s="113">
        <v>38.909988964475701</v>
      </c>
    </row>
    <row r="8157" spans="1:7" x14ac:dyDescent="0.25">
      <c r="A8157" s="108" t="str">
        <f t="shared" si="127"/>
        <v>FI_2011_NATIONAL TOTAL_PM2.5</v>
      </c>
      <c r="B8157" s="113" t="s">
        <v>147</v>
      </c>
      <c r="C8157" s="113">
        <v>2011</v>
      </c>
      <c r="D8157" s="113" t="s">
        <v>122</v>
      </c>
      <c r="E8157" s="113" t="s">
        <v>203</v>
      </c>
      <c r="F8157" s="113" t="s">
        <v>200</v>
      </c>
      <c r="G8157" s="113">
        <v>20.4901295923653</v>
      </c>
    </row>
    <row r="8158" spans="1:7" x14ac:dyDescent="0.25">
      <c r="A8158" s="108" t="str">
        <f t="shared" si="127"/>
        <v>FI_2011_NATIONAL TOTAL_Pb</v>
      </c>
      <c r="B8158" s="113" t="s">
        <v>147</v>
      </c>
      <c r="C8158" s="113">
        <v>2011</v>
      </c>
      <c r="D8158" s="113" t="s">
        <v>122</v>
      </c>
      <c r="E8158" s="113" t="s">
        <v>125</v>
      </c>
      <c r="F8158" s="113" t="s">
        <v>200</v>
      </c>
      <c r="G8158" s="113">
        <v>1.92322637244896E-2</v>
      </c>
    </row>
    <row r="8159" spans="1:7" x14ac:dyDescent="0.25">
      <c r="A8159" s="108" t="str">
        <f t="shared" si="127"/>
        <v>FI_2011_NATIONAL TOTAL_Cd</v>
      </c>
      <c r="B8159" s="113" t="s">
        <v>147</v>
      </c>
      <c r="C8159" s="113">
        <v>2011</v>
      </c>
      <c r="D8159" s="113" t="s">
        <v>122</v>
      </c>
      <c r="E8159" s="113" t="s">
        <v>126</v>
      </c>
      <c r="F8159" s="113" t="s">
        <v>200</v>
      </c>
      <c r="G8159" s="113">
        <v>1.2189497842771001E-3</v>
      </c>
    </row>
    <row r="8160" spans="1:7" x14ac:dyDescent="0.25">
      <c r="A8160" s="108" t="str">
        <f t="shared" si="127"/>
        <v>FI_2011_NATIONAL TOTAL_Hg</v>
      </c>
      <c r="B8160" s="113" t="s">
        <v>147</v>
      </c>
      <c r="C8160" s="113">
        <v>2011</v>
      </c>
      <c r="D8160" s="113" t="s">
        <v>122</v>
      </c>
      <c r="E8160" s="113" t="s">
        <v>127</v>
      </c>
      <c r="F8160" s="113" t="s">
        <v>200</v>
      </c>
      <c r="G8160" s="113">
        <v>7.5513304580047404E-4</v>
      </c>
    </row>
    <row r="8161" spans="1:7" x14ac:dyDescent="0.25">
      <c r="A8161" s="108" t="str">
        <f t="shared" si="127"/>
        <v>FI_2011_NATIONAL TOTAL_DIOX</v>
      </c>
      <c r="B8161" s="113" t="s">
        <v>147</v>
      </c>
      <c r="C8161" s="113">
        <v>2011</v>
      </c>
      <c r="D8161" s="113" t="s">
        <v>122</v>
      </c>
      <c r="E8161" s="113" t="s">
        <v>128</v>
      </c>
      <c r="F8161" s="113" t="s">
        <v>200</v>
      </c>
      <c r="G8161" s="150">
        <v>1.3961800997710399E-8</v>
      </c>
    </row>
    <row r="8162" spans="1:7" x14ac:dyDescent="0.25">
      <c r="A8162" s="108" t="str">
        <f t="shared" si="127"/>
        <v>FI_2011_NATIONAL TOTAL_PAH</v>
      </c>
      <c r="B8162" s="113" t="s">
        <v>147</v>
      </c>
      <c r="C8162" s="113">
        <v>2011</v>
      </c>
      <c r="D8162" s="113" t="s">
        <v>122</v>
      </c>
      <c r="E8162" s="113" t="s">
        <v>129</v>
      </c>
      <c r="F8162" s="113" t="s">
        <v>200</v>
      </c>
      <c r="G8162" s="113">
        <v>2.1653782574222999E-2</v>
      </c>
    </row>
    <row r="8163" spans="1:7" x14ac:dyDescent="0.25">
      <c r="A8163" s="108" t="str">
        <f t="shared" si="127"/>
        <v>FI_2011_NATIONAL TOTAL_HCB</v>
      </c>
      <c r="B8163" s="113" t="s">
        <v>147</v>
      </c>
      <c r="C8163" s="113">
        <v>2011</v>
      </c>
      <c r="D8163" s="113" t="s">
        <v>122</v>
      </c>
      <c r="E8163" s="113" t="s">
        <v>130</v>
      </c>
      <c r="F8163" s="113" t="s">
        <v>200</v>
      </c>
      <c r="G8163" s="150">
        <v>2.6113224044972301E-5</v>
      </c>
    </row>
    <row r="8164" spans="1:7" x14ac:dyDescent="0.25">
      <c r="A8164" s="108" t="str">
        <f t="shared" si="127"/>
        <v>FI_2011_NATIONAL TOTAL_PCB</v>
      </c>
      <c r="B8164" s="113" t="s">
        <v>147</v>
      </c>
      <c r="C8164" s="113">
        <v>2011</v>
      </c>
      <c r="D8164" s="113" t="s">
        <v>122</v>
      </c>
      <c r="E8164" s="113" t="s">
        <v>259</v>
      </c>
      <c r="F8164" s="113" t="s">
        <v>200</v>
      </c>
      <c r="G8164" s="150">
        <v>2.7290017829294899E-5</v>
      </c>
    </row>
    <row r="8165" spans="1:7" x14ac:dyDescent="0.25">
      <c r="A8165" s="108" t="str">
        <f t="shared" si="127"/>
        <v>FI_2011_1A3(FS)_NOx</v>
      </c>
      <c r="B8165" s="113" t="s">
        <v>147</v>
      </c>
      <c r="C8165" s="113">
        <v>2011</v>
      </c>
      <c r="D8165" s="113" t="s">
        <v>132</v>
      </c>
      <c r="E8165" s="113" t="s">
        <v>199</v>
      </c>
      <c r="F8165" s="113" t="s">
        <v>200</v>
      </c>
      <c r="G8165" s="113">
        <v>48.636688200837298</v>
      </c>
    </row>
    <row r="8166" spans="1:7" x14ac:dyDescent="0.25">
      <c r="A8166" s="108" t="str">
        <f t="shared" si="127"/>
        <v>FI_2011_1A3(FS)_NMVOC</v>
      </c>
      <c r="B8166" s="113" t="s">
        <v>147</v>
      </c>
      <c r="C8166" s="113">
        <v>2011</v>
      </c>
      <c r="D8166" s="113" t="s">
        <v>132</v>
      </c>
      <c r="E8166" s="113" t="s">
        <v>123</v>
      </c>
      <c r="F8166" s="113" t="s">
        <v>200</v>
      </c>
      <c r="G8166" s="113">
        <v>11.9025201348417</v>
      </c>
    </row>
    <row r="8167" spans="1:7" x14ac:dyDescent="0.25">
      <c r="A8167" s="108" t="str">
        <f t="shared" si="127"/>
        <v>FI_2011_1A3(FS)_SOx</v>
      </c>
      <c r="B8167" s="113" t="s">
        <v>147</v>
      </c>
      <c r="C8167" s="113">
        <v>2011</v>
      </c>
      <c r="D8167" s="113" t="s">
        <v>132</v>
      </c>
      <c r="E8167" s="113" t="s">
        <v>201</v>
      </c>
      <c r="F8167" s="113" t="s">
        <v>200</v>
      </c>
      <c r="G8167" s="113">
        <v>6.8274597310515203E-2</v>
      </c>
    </row>
    <row r="8168" spans="1:7" x14ac:dyDescent="0.25">
      <c r="A8168" s="108" t="str">
        <f t="shared" si="127"/>
        <v>FI_2011_1A3(FS)_NH3</v>
      </c>
      <c r="B8168" s="113" t="s">
        <v>147</v>
      </c>
      <c r="C8168" s="113">
        <v>2011</v>
      </c>
      <c r="D8168" s="113" t="s">
        <v>132</v>
      </c>
      <c r="E8168" s="113" t="s">
        <v>124</v>
      </c>
      <c r="F8168" s="113" t="s">
        <v>200</v>
      </c>
      <c r="G8168" s="113">
        <v>1.4885901553777601</v>
      </c>
    </row>
    <row r="8169" spans="1:7" x14ac:dyDescent="0.25">
      <c r="A8169" s="108" t="str">
        <f t="shared" si="127"/>
        <v>FI_2011_1A3(FS)_PM2.5</v>
      </c>
      <c r="B8169" s="113" t="s">
        <v>147</v>
      </c>
      <c r="C8169" s="113">
        <v>2011</v>
      </c>
      <c r="D8169" s="113" t="s">
        <v>132</v>
      </c>
      <c r="E8169" s="113" t="s">
        <v>203</v>
      </c>
      <c r="F8169" s="113" t="s">
        <v>200</v>
      </c>
      <c r="G8169" s="113">
        <v>2.6561024795880299</v>
      </c>
    </row>
    <row r="8170" spans="1:7" x14ac:dyDescent="0.25">
      <c r="A8170" s="108" t="str">
        <f t="shared" si="127"/>
        <v>FI_2011_3D_NOx</v>
      </c>
      <c r="B8170" s="113" t="s">
        <v>147</v>
      </c>
      <c r="C8170" s="113">
        <v>2011</v>
      </c>
      <c r="D8170" s="113" t="s">
        <v>206</v>
      </c>
      <c r="E8170" s="113" t="s">
        <v>199</v>
      </c>
      <c r="F8170" s="113" t="s">
        <v>200</v>
      </c>
      <c r="G8170" s="113">
        <v>9.5984139718769992</v>
      </c>
    </row>
    <row r="8171" spans="1:7" x14ac:dyDescent="0.25">
      <c r="A8171" s="108" t="str">
        <f t="shared" si="127"/>
        <v>FI_2012_NATIONAL TOTAL_NOx</v>
      </c>
      <c r="B8171" s="113" t="s">
        <v>147</v>
      </c>
      <c r="C8171" s="113">
        <v>2012</v>
      </c>
      <c r="D8171" s="113" t="s">
        <v>122</v>
      </c>
      <c r="E8171" s="113" t="s">
        <v>199</v>
      </c>
      <c r="F8171" s="113" t="s">
        <v>200</v>
      </c>
      <c r="G8171" s="113">
        <v>161.491112078226</v>
      </c>
    </row>
    <row r="8172" spans="1:7" x14ac:dyDescent="0.25">
      <c r="A8172" s="108" t="str">
        <f t="shared" si="127"/>
        <v>FI_2012_NATIONAL TOTAL_NMVOC</v>
      </c>
      <c r="B8172" s="113" t="s">
        <v>147</v>
      </c>
      <c r="C8172" s="113">
        <v>2012</v>
      </c>
      <c r="D8172" s="113" t="s">
        <v>122</v>
      </c>
      <c r="E8172" s="113" t="s">
        <v>123</v>
      </c>
      <c r="F8172" s="113" t="s">
        <v>200</v>
      </c>
      <c r="G8172" s="113">
        <v>101.883803593644</v>
      </c>
    </row>
    <row r="8173" spans="1:7" x14ac:dyDescent="0.25">
      <c r="A8173" s="108" t="str">
        <f t="shared" si="127"/>
        <v>FI_2012_NATIONAL TOTAL_SOx</v>
      </c>
      <c r="B8173" s="113" t="s">
        <v>147</v>
      </c>
      <c r="C8173" s="113">
        <v>2012</v>
      </c>
      <c r="D8173" s="113" t="s">
        <v>122</v>
      </c>
      <c r="E8173" s="113" t="s">
        <v>201</v>
      </c>
      <c r="F8173" s="113" t="s">
        <v>200</v>
      </c>
      <c r="G8173" s="113">
        <v>50.017514321649003</v>
      </c>
    </row>
    <row r="8174" spans="1:7" x14ac:dyDescent="0.25">
      <c r="A8174" s="108" t="str">
        <f t="shared" si="127"/>
        <v>FI_2012_NATIONAL TOTAL_NH3</v>
      </c>
      <c r="B8174" s="113" t="s">
        <v>147</v>
      </c>
      <c r="C8174" s="113">
        <v>2012</v>
      </c>
      <c r="D8174" s="113" t="s">
        <v>122</v>
      </c>
      <c r="E8174" s="113" t="s">
        <v>124</v>
      </c>
      <c r="F8174" s="113" t="s">
        <v>200</v>
      </c>
      <c r="G8174" s="113">
        <v>38.614200006156999</v>
      </c>
    </row>
    <row r="8175" spans="1:7" x14ac:dyDescent="0.25">
      <c r="A8175" s="108" t="str">
        <f t="shared" si="127"/>
        <v>FI_2012_NATIONAL TOTAL_PM2.5</v>
      </c>
      <c r="B8175" s="113" t="s">
        <v>147</v>
      </c>
      <c r="C8175" s="113">
        <v>2012</v>
      </c>
      <c r="D8175" s="113" t="s">
        <v>122</v>
      </c>
      <c r="E8175" s="113" t="s">
        <v>203</v>
      </c>
      <c r="F8175" s="113" t="s">
        <v>200</v>
      </c>
      <c r="G8175" s="113">
        <v>20.213313385269601</v>
      </c>
    </row>
    <row r="8176" spans="1:7" x14ac:dyDescent="0.25">
      <c r="A8176" s="108" t="str">
        <f t="shared" si="127"/>
        <v>FI_2012_NATIONAL TOTAL_Pb</v>
      </c>
      <c r="B8176" s="113" t="s">
        <v>147</v>
      </c>
      <c r="C8176" s="113">
        <v>2012</v>
      </c>
      <c r="D8176" s="113" t="s">
        <v>122</v>
      </c>
      <c r="E8176" s="113" t="s">
        <v>125</v>
      </c>
      <c r="F8176" s="113" t="s">
        <v>200</v>
      </c>
      <c r="G8176" s="113">
        <v>1.63386666846576E-2</v>
      </c>
    </row>
    <row r="8177" spans="1:7" x14ac:dyDescent="0.25">
      <c r="A8177" s="108" t="str">
        <f t="shared" si="127"/>
        <v>FI_2012_NATIONAL TOTAL_Cd</v>
      </c>
      <c r="B8177" s="113" t="s">
        <v>147</v>
      </c>
      <c r="C8177" s="113">
        <v>2012</v>
      </c>
      <c r="D8177" s="113" t="s">
        <v>122</v>
      </c>
      <c r="E8177" s="113" t="s">
        <v>126</v>
      </c>
      <c r="F8177" s="113" t="s">
        <v>200</v>
      </c>
      <c r="G8177" s="113">
        <v>1.16983343219439E-3</v>
      </c>
    </row>
    <row r="8178" spans="1:7" x14ac:dyDescent="0.25">
      <c r="A8178" s="108" t="str">
        <f t="shared" si="127"/>
        <v>FI_2012_NATIONAL TOTAL_Hg</v>
      </c>
      <c r="B8178" s="113" t="s">
        <v>147</v>
      </c>
      <c r="C8178" s="113">
        <v>2012</v>
      </c>
      <c r="D8178" s="113" t="s">
        <v>122</v>
      </c>
      <c r="E8178" s="113" t="s">
        <v>127</v>
      </c>
      <c r="F8178" s="113" t="s">
        <v>200</v>
      </c>
      <c r="G8178" s="113">
        <v>7.4477423452321196E-4</v>
      </c>
    </row>
    <row r="8179" spans="1:7" x14ac:dyDescent="0.25">
      <c r="A8179" s="108" t="str">
        <f t="shared" si="127"/>
        <v>FI_2012_NATIONAL TOTAL_DIOX</v>
      </c>
      <c r="B8179" s="113" t="s">
        <v>147</v>
      </c>
      <c r="C8179" s="113">
        <v>2012</v>
      </c>
      <c r="D8179" s="113" t="s">
        <v>122</v>
      </c>
      <c r="E8179" s="113" t="s">
        <v>128</v>
      </c>
      <c r="F8179" s="113" t="s">
        <v>200</v>
      </c>
      <c r="G8179" s="150">
        <v>1.4858277148145701E-8</v>
      </c>
    </row>
    <row r="8180" spans="1:7" x14ac:dyDescent="0.25">
      <c r="A8180" s="108" t="str">
        <f t="shared" si="127"/>
        <v>FI_2012_NATIONAL TOTAL_PAH</v>
      </c>
      <c r="B8180" s="113" t="s">
        <v>147</v>
      </c>
      <c r="C8180" s="113">
        <v>2012</v>
      </c>
      <c r="D8180" s="113" t="s">
        <v>122</v>
      </c>
      <c r="E8180" s="113" t="s">
        <v>129</v>
      </c>
      <c r="F8180" s="113" t="s">
        <v>200</v>
      </c>
      <c r="G8180" s="113">
        <v>2.3590054321722901E-2</v>
      </c>
    </row>
    <row r="8181" spans="1:7" x14ac:dyDescent="0.25">
      <c r="A8181" s="108" t="str">
        <f t="shared" si="127"/>
        <v>FI_2012_NATIONAL TOTAL_HCB</v>
      </c>
      <c r="B8181" s="113" t="s">
        <v>147</v>
      </c>
      <c r="C8181" s="113">
        <v>2012</v>
      </c>
      <c r="D8181" s="113" t="s">
        <v>122</v>
      </c>
      <c r="E8181" s="113" t="s">
        <v>130</v>
      </c>
      <c r="F8181" s="113" t="s">
        <v>200</v>
      </c>
      <c r="G8181" s="150">
        <v>9.46353464505295E-6</v>
      </c>
    </row>
    <row r="8182" spans="1:7" x14ac:dyDescent="0.25">
      <c r="A8182" s="108" t="str">
        <f t="shared" si="127"/>
        <v>FI_2012_NATIONAL TOTAL_PCB</v>
      </c>
      <c r="B8182" s="113" t="s">
        <v>147</v>
      </c>
      <c r="C8182" s="113">
        <v>2012</v>
      </c>
      <c r="D8182" s="113" t="s">
        <v>122</v>
      </c>
      <c r="E8182" s="113" t="s">
        <v>259</v>
      </c>
      <c r="F8182" s="113" t="s">
        <v>200</v>
      </c>
      <c r="G8182" s="150">
        <v>2.42572242707236E-5</v>
      </c>
    </row>
    <row r="8183" spans="1:7" x14ac:dyDescent="0.25">
      <c r="A8183" s="108" t="str">
        <f t="shared" si="127"/>
        <v>FI_2012_1A3(FS)_NOx</v>
      </c>
      <c r="B8183" s="113" t="s">
        <v>147</v>
      </c>
      <c r="C8183" s="113">
        <v>2012</v>
      </c>
      <c r="D8183" s="113" t="s">
        <v>132</v>
      </c>
      <c r="E8183" s="113" t="s">
        <v>199</v>
      </c>
      <c r="F8183" s="113" t="s">
        <v>200</v>
      </c>
      <c r="G8183" s="113">
        <v>44.528460357442</v>
      </c>
    </row>
    <row r="8184" spans="1:7" x14ac:dyDescent="0.25">
      <c r="A8184" s="108" t="str">
        <f t="shared" si="127"/>
        <v>FI_2012_1A3(FS)_NMVOC</v>
      </c>
      <c r="B8184" s="113" t="s">
        <v>147</v>
      </c>
      <c r="C8184" s="113">
        <v>2012</v>
      </c>
      <c r="D8184" s="113" t="s">
        <v>132</v>
      </c>
      <c r="E8184" s="113" t="s">
        <v>123</v>
      </c>
      <c r="F8184" s="113" t="s">
        <v>200</v>
      </c>
      <c r="G8184" s="113">
        <v>9.8580514528520204</v>
      </c>
    </row>
    <row r="8185" spans="1:7" x14ac:dyDescent="0.25">
      <c r="A8185" s="108" t="str">
        <f t="shared" si="127"/>
        <v>FI_2012_1A3(FS)_SOx</v>
      </c>
      <c r="B8185" s="113" t="s">
        <v>147</v>
      </c>
      <c r="C8185" s="113">
        <v>2012</v>
      </c>
      <c r="D8185" s="113" t="s">
        <v>132</v>
      </c>
      <c r="E8185" s="113" t="s">
        <v>201</v>
      </c>
      <c r="F8185" s="113" t="s">
        <v>200</v>
      </c>
      <c r="G8185" s="113">
        <v>4.5015716025994502E-2</v>
      </c>
    </row>
    <row r="8186" spans="1:7" x14ac:dyDescent="0.25">
      <c r="A8186" s="108" t="str">
        <f t="shared" si="127"/>
        <v>FI_2012_1A3(FS)_NH3</v>
      </c>
      <c r="B8186" s="113" t="s">
        <v>147</v>
      </c>
      <c r="C8186" s="113">
        <v>2012</v>
      </c>
      <c r="D8186" s="113" t="s">
        <v>132</v>
      </c>
      <c r="E8186" s="113" t="s">
        <v>124</v>
      </c>
      <c r="F8186" s="113" t="s">
        <v>200</v>
      </c>
      <c r="G8186" s="113">
        <v>1.3584117903505</v>
      </c>
    </row>
    <row r="8187" spans="1:7" x14ac:dyDescent="0.25">
      <c r="A8187" s="108" t="str">
        <f t="shared" si="127"/>
        <v>FI_2012_1A3(FS)_PM2.5</v>
      </c>
      <c r="B8187" s="113" t="s">
        <v>147</v>
      </c>
      <c r="C8187" s="113">
        <v>2012</v>
      </c>
      <c r="D8187" s="113" t="s">
        <v>132</v>
      </c>
      <c r="E8187" s="113" t="s">
        <v>203</v>
      </c>
      <c r="F8187" s="113" t="s">
        <v>200</v>
      </c>
      <c r="G8187" s="113">
        <v>2.5249971627862902</v>
      </c>
    </row>
    <row r="8188" spans="1:7" x14ac:dyDescent="0.25">
      <c r="A8188" s="108" t="str">
        <f t="shared" si="127"/>
        <v>FI_2012_3D_NOx</v>
      </c>
      <c r="B8188" s="113" t="s">
        <v>147</v>
      </c>
      <c r="C8188" s="113">
        <v>2012</v>
      </c>
      <c r="D8188" s="113" t="s">
        <v>206</v>
      </c>
      <c r="E8188" s="113" t="s">
        <v>199</v>
      </c>
      <c r="F8188" s="113" t="s">
        <v>200</v>
      </c>
      <c r="G8188" s="113">
        <v>9.2652744219730003</v>
      </c>
    </row>
    <row r="8189" spans="1:7" x14ac:dyDescent="0.25">
      <c r="A8189" s="108" t="str">
        <f t="shared" si="127"/>
        <v>FI_2013_NATIONAL TOTAL_NOx</v>
      </c>
      <c r="B8189" s="113" t="s">
        <v>147</v>
      </c>
      <c r="C8189" s="113">
        <v>2013</v>
      </c>
      <c r="D8189" s="113" t="s">
        <v>122</v>
      </c>
      <c r="E8189" s="113" t="s">
        <v>199</v>
      </c>
      <c r="F8189" s="113" t="s">
        <v>200</v>
      </c>
      <c r="G8189" s="113">
        <v>158.64779203847201</v>
      </c>
    </row>
    <row r="8190" spans="1:7" x14ac:dyDescent="0.25">
      <c r="A8190" s="108" t="str">
        <f t="shared" si="127"/>
        <v>FI_2013_NATIONAL TOTAL_NMVOC</v>
      </c>
      <c r="B8190" s="113" t="s">
        <v>147</v>
      </c>
      <c r="C8190" s="113">
        <v>2013</v>
      </c>
      <c r="D8190" s="113" t="s">
        <v>122</v>
      </c>
      <c r="E8190" s="113" t="s">
        <v>123</v>
      </c>
      <c r="F8190" s="113" t="s">
        <v>200</v>
      </c>
      <c r="G8190" s="113">
        <v>98.382693143239294</v>
      </c>
    </row>
    <row r="8191" spans="1:7" x14ac:dyDescent="0.25">
      <c r="A8191" s="108" t="str">
        <f t="shared" si="127"/>
        <v>FI_2013_NATIONAL TOTAL_SOx</v>
      </c>
      <c r="B8191" s="113" t="s">
        <v>147</v>
      </c>
      <c r="C8191" s="113">
        <v>2013</v>
      </c>
      <c r="D8191" s="113" t="s">
        <v>122</v>
      </c>
      <c r="E8191" s="113" t="s">
        <v>201</v>
      </c>
      <c r="F8191" s="113" t="s">
        <v>200</v>
      </c>
      <c r="G8191" s="113">
        <v>47.710447748440203</v>
      </c>
    </row>
    <row r="8192" spans="1:7" x14ac:dyDescent="0.25">
      <c r="A8192" s="108" t="str">
        <f t="shared" si="127"/>
        <v>FI_2013_NATIONAL TOTAL_NH3</v>
      </c>
      <c r="B8192" s="113" t="s">
        <v>147</v>
      </c>
      <c r="C8192" s="113">
        <v>2013</v>
      </c>
      <c r="D8192" s="113" t="s">
        <v>122</v>
      </c>
      <c r="E8192" s="113" t="s">
        <v>124</v>
      </c>
      <c r="F8192" s="113" t="s">
        <v>200</v>
      </c>
      <c r="G8192" s="113">
        <v>38.632727499257797</v>
      </c>
    </row>
    <row r="8193" spans="1:7" x14ac:dyDescent="0.25">
      <c r="A8193" s="108" t="str">
        <f t="shared" si="127"/>
        <v>FI_2013_NATIONAL TOTAL_PM2.5</v>
      </c>
      <c r="B8193" s="113" t="s">
        <v>147</v>
      </c>
      <c r="C8193" s="113">
        <v>2013</v>
      </c>
      <c r="D8193" s="113" t="s">
        <v>122</v>
      </c>
      <c r="E8193" s="113" t="s">
        <v>203</v>
      </c>
      <c r="F8193" s="113" t="s">
        <v>200</v>
      </c>
      <c r="G8193" s="113">
        <v>19.535080184703599</v>
      </c>
    </row>
    <row r="8194" spans="1:7" x14ac:dyDescent="0.25">
      <c r="A8194" s="108" t="str">
        <f t="shared" ref="A8194:A8257" si="128">CONCATENATE(B8194,"_",C8194,"_",D8194,"_",E8194)</f>
        <v>FI_2013_NATIONAL TOTAL_Pb</v>
      </c>
      <c r="B8194" s="113" t="s">
        <v>147</v>
      </c>
      <c r="C8194" s="113">
        <v>2013</v>
      </c>
      <c r="D8194" s="113" t="s">
        <v>122</v>
      </c>
      <c r="E8194" s="113" t="s">
        <v>125</v>
      </c>
      <c r="F8194" s="113" t="s">
        <v>200</v>
      </c>
      <c r="G8194" s="113">
        <v>1.60103007916884E-2</v>
      </c>
    </row>
    <row r="8195" spans="1:7" x14ac:dyDescent="0.25">
      <c r="A8195" s="108" t="str">
        <f t="shared" si="128"/>
        <v>FI_2013_NATIONAL TOTAL_Cd</v>
      </c>
      <c r="B8195" s="113" t="s">
        <v>147</v>
      </c>
      <c r="C8195" s="113">
        <v>2013</v>
      </c>
      <c r="D8195" s="113" t="s">
        <v>122</v>
      </c>
      <c r="E8195" s="113" t="s">
        <v>126</v>
      </c>
      <c r="F8195" s="113" t="s">
        <v>200</v>
      </c>
      <c r="G8195" s="113">
        <v>1.0795458621396801E-3</v>
      </c>
    </row>
    <row r="8196" spans="1:7" x14ac:dyDescent="0.25">
      <c r="A8196" s="108" t="str">
        <f t="shared" si="128"/>
        <v>FI_2013_NATIONAL TOTAL_Hg</v>
      </c>
      <c r="B8196" s="113" t="s">
        <v>147</v>
      </c>
      <c r="C8196" s="113">
        <v>2013</v>
      </c>
      <c r="D8196" s="113" t="s">
        <v>122</v>
      </c>
      <c r="E8196" s="113" t="s">
        <v>127</v>
      </c>
      <c r="F8196" s="113" t="s">
        <v>200</v>
      </c>
      <c r="G8196" s="113">
        <v>7.6177946786033096E-4</v>
      </c>
    </row>
    <row r="8197" spans="1:7" x14ac:dyDescent="0.25">
      <c r="A8197" s="108" t="str">
        <f t="shared" si="128"/>
        <v>FI_2013_NATIONAL TOTAL_DIOX</v>
      </c>
      <c r="B8197" s="113" t="s">
        <v>147</v>
      </c>
      <c r="C8197" s="113">
        <v>2013</v>
      </c>
      <c r="D8197" s="113" t="s">
        <v>122</v>
      </c>
      <c r="E8197" s="113" t="s">
        <v>128</v>
      </c>
      <c r="F8197" s="113" t="s">
        <v>200</v>
      </c>
      <c r="G8197" s="150">
        <v>1.5259990040587499E-8</v>
      </c>
    </row>
    <row r="8198" spans="1:7" x14ac:dyDescent="0.25">
      <c r="A8198" s="108" t="str">
        <f t="shared" si="128"/>
        <v>FI_2013_NATIONAL TOTAL_PAH</v>
      </c>
      <c r="B8198" s="113" t="s">
        <v>147</v>
      </c>
      <c r="C8198" s="113">
        <v>2013</v>
      </c>
      <c r="D8198" s="113" t="s">
        <v>122</v>
      </c>
      <c r="E8198" s="113" t="s">
        <v>129</v>
      </c>
      <c r="F8198" s="113" t="s">
        <v>200</v>
      </c>
      <c r="G8198" s="113">
        <v>2.24085077105859E-2</v>
      </c>
    </row>
    <row r="8199" spans="1:7" x14ac:dyDescent="0.25">
      <c r="A8199" s="108" t="str">
        <f t="shared" si="128"/>
        <v>FI_2013_NATIONAL TOTAL_HCB</v>
      </c>
      <c r="B8199" s="113" t="s">
        <v>147</v>
      </c>
      <c r="C8199" s="113">
        <v>2013</v>
      </c>
      <c r="D8199" s="113" t="s">
        <v>122</v>
      </c>
      <c r="E8199" s="113" t="s">
        <v>130</v>
      </c>
      <c r="F8199" s="113" t="s">
        <v>200</v>
      </c>
      <c r="G8199" s="150">
        <v>1.73067495589269E-5</v>
      </c>
    </row>
    <row r="8200" spans="1:7" x14ac:dyDescent="0.25">
      <c r="A8200" s="108" t="str">
        <f t="shared" si="128"/>
        <v>FI_2013_NATIONAL TOTAL_PCB</v>
      </c>
      <c r="B8200" s="113" t="s">
        <v>147</v>
      </c>
      <c r="C8200" s="113">
        <v>2013</v>
      </c>
      <c r="D8200" s="113" t="s">
        <v>122</v>
      </c>
      <c r="E8200" s="113" t="s">
        <v>259</v>
      </c>
      <c r="F8200" s="113" t="s">
        <v>200</v>
      </c>
      <c r="G8200" s="150">
        <v>2.3249224591768201E-5</v>
      </c>
    </row>
    <row r="8201" spans="1:7" x14ac:dyDescent="0.25">
      <c r="A8201" s="108" t="str">
        <f t="shared" si="128"/>
        <v>FI_2013_1A3(FS)_NOx</v>
      </c>
      <c r="B8201" s="113" t="s">
        <v>147</v>
      </c>
      <c r="C8201" s="113">
        <v>2013</v>
      </c>
      <c r="D8201" s="113" t="s">
        <v>132</v>
      </c>
      <c r="E8201" s="113" t="s">
        <v>199</v>
      </c>
      <c r="F8201" s="113" t="s">
        <v>200</v>
      </c>
      <c r="G8201" s="113">
        <v>43.020674555180697</v>
      </c>
    </row>
    <row r="8202" spans="1:7" x14ac:dyDescent="0.25">
      <c r="A8202" s="108" t="str">
        <f t="shared" si="128"/>
        <v>FI_2013_1A3(FS)_NMVOC</v>
      </c>
      <c r="B8202" s="113" t="s">
        <v>147</v>
      </c>
      <c r="C8202" s="113">
        <v>2013</v>
      </c>
      <c r="D8202" s="113" t="s">
        <v>132</v>
      </c>
      <c r="E8202" s="113" t="s">
        <v>123</v>
      </c>
      <c r="F8202" s="113" t="s">
        <v>200</v>
      </c>
      <c r="G8202" s="113">
        <v>8.8516180287379704</v>
      </c>
    </row>
    <row r="8203" spans="1:7" x14ac:dyDescent="0.25">
      <c r="A8203" s="108" t="str">
        <f t="shared" si="128"/>
        <v>FI_2013_1A3(FS)_SOx</v>
      </c>
      <c r="B8203" s="113" t="s">
        <v>147</v>
      </c>
      <c r="C8203" s="113">
        <v>2013</v>
      </c>
      <c r="D8203" s="113" t="s">
        <v>132</v>
      </c>
      <c r="E8203" s="113" t="s">
        <v>201</v>
      </c>
      <c r="F8203" s="113" t="s">
        <v>200</v>
      </c>
      <c r="G8203" s="113">
        <v>4.45260644848944E-2</v>
      </c>
    </row>
    <row r="8204" spans="1:7" x14ac:dyDescent="0.25">
      <c r="A8204" s="108" t="str">
        <f t="shared" si="128"/>
        <v>FI_2013_1A3(FS)_NH3</v>
      </c>
      <c r="B8204" s="113" t="s">
        <v>147</v>
      </c>
      <c r="C8204" s="113">
        <v>2013</v>
      </c>
      <c r="D8204" s="113" t="s">
        <v>132</v>
      </c>
      <c r="E8204" s="113" t="s">
        <v>124</v>
      </c>
      <c r="F8204" s="113" t="s">
        <v>200</v>
      </c>
      <c r="G8204" s="113">
        <v>1.2601912909411599</v>
      </c>
    </row>
    <row r="8205" spans="1:7" x14ac:dyDescent="0.25">
      <c r="A8205" s="108" t="str">
        <f t="shared" si="128"/>
        <v>FI_2013_1A3(FS)_PM2.5</v>
      </c>
      <c r="B8205" s="113" t="s">
        <v>147</v>
      </c>
      <c r="C8205" s="113">
        <v>2013</v>
      </c>
      <c r="D8205" s="113" t="s">
        <v>132</v>
      </c>
      <c r="E8205" s="113" t="s">
        <v>203</v>
      </c>
      <c r="F8205" s="113" t="s">
        <v>200</v>
      </c>
      <c r="G8205" s="113">
        <v>2.4074470117261102</v>
      </c>
    </row>
    <row r="8206" spans="1:7" x14ac:dyDescent="0.25">
      <c r="A8206" s="108" t="str">
        <f t="shared" si="128"/>
        <v>FI_2013_3D_NOx</v>
      </c>
      <c r="B8206" s="113" t="s">
        <v>147</v>
      </c>
      <c r="C8206" s="113">
        <v>2013</v>
      </c>
      <c r="D8206" s="113" t="s">
        <v>206</v>
      </c>
      <c r="E8206" s="113" t="s">
        <v>199</v>
      </c>
      <c r="F8206" s="113" t="s">
        <v>200</v>
      </c>
      <c r="G8206" s="113">
        <v>9.2886255421149997</v>
      </c>
    </row>
    <row r="8207" spans="1:7" x14ac:dyDescent="0.25">
      <c r="A8207" s="108" t="str">
        <f t="shared" si="128"/>
        <v>FI_2014_NATIONAL TOTAL_NOx</v>
      </c>
      <c r="B8207" s="113" t="s">
        <v>147</v>
      </c>
      <c r="C8207" s="113">
        <v>2014</v>
      </c>
      <c r="D8207" s="113" t="s">
        <v>122</v>
      </c>
      <c r="E8207" s="113" t="s">
        <v>199</v>
      </c>
      <c r="F8207" s="113" t="s">
        <v>200</v>
      </c>
      <c r="G8207" s="113">
        <v>150.98531592939199</v>
      </c>
    </row>
    <row r="8208" spans="1:7" x14ac:dyDescent="0.25">
      <c r="A8208" s="108" t="str">
        <f t="shared" si="128"/>
        <v>FI_2014_NATIONAL TOTAL_NMVOC</v>
      </c>
      <c r="B8208" s="113" t="s">
        <v>147</v>
      </c>
      <c r="C8208" s="113">
        <v>2014</v>
      </c>
      <c r="D8208" s="113" t="s">
        <v>122</v>
      </c>
      <c r="E8208" s="113" t="s">
        <v>123</v>
      </c>
      <c r="F8208" s="113" t="s">
        <v>200</v>
      </c>
      <c r="G8208" s="113">
        <v>95.439725293686394</v>
      </c>
    </row>
    <row r="8209" spans="1:7" x14ac:dyDescent="0.25">
      <c r="A8209" s="108" t="str">
        <f t="shared" si="128"/>
        <v>FI_2014_NATIONAL TOTAL_SOx</v>
      </c>
      <c r="B8209" s="113" t="s">
        <v>147</v>
      </c>
      <c r="C8209" s="113">
        <v>2014</v>
      </c>
      <c r="D8209" s="113" t="s">
        <v>122</v>
      </c>
      <c r="E8209" s="113" t="s">
        <v>201</v>
      </c>
      <c r="F8209" s="113" t="s">
        <v>200</v>
      </c>
      <c r="G8209" s="113">
        <v>44.276959163387097</v>
      </c>
    </row>
    <row r="8210" spans="1:7" x14ac:dyDescent="0.25">
      <c r="A8210" s="108" t="str">
        <f t="shared" si="128"/>
        <v>FI_2014_NATIONAL TOTAL_NH3</v>
      </c>
      <c r="B8210" s="113" t="s">
        <v>147</v>
      </c>
      <c r="C8210" s="113">
        <v>2014</v>
      </c>
      <c r="D8210" s="113" t="s">
        <v>122</v>
      </c>
      <c r="E8210" s="113" t="s">
        <v>124</v>
      </c>
      <c r="F8210" s="113" t="s">
        <v>200</v>
      </c>
      <c r="G8210" s="113">
        <v>39.368115599929297</v>
      </c>
    </row>
    <row r="8211" spans="1:7" x14ac:dyDescent="0.25">
      <c r="A8211" s="108" t="str">
        <f t="shared" si="128"/>
        <v>FI_2014_NATIONAL TOTAL_PM2.5</v>
      </c>
      <c r="B8211" s="113" t="s">
        <v>147</v>
      </c>
      <c r="C8211" s="113">
        <v>2014</v>
      </c>
      <c r="D8211" s="113" t="s">
        <v>122</v>
      </c>
      <c r="E8211" s="113" t="s">
        <v>203</v>
      </c>
      <c r="F8211" s="113" t="s">
        <v>200</v>
      </c>
      <c r="G8211" s="113">
        <v>19.223899399131799</v>
      </c>
    </row>
    <row r="8212" spans="1:7" x14ac:dyDescent="0.25">
      <c r="A8212" s="108" t="str">
        <f t="shared" si="128"/>
        <v>FI_2014_NATIONAL TOTAL_Pb</v>
      </c>
      <c r="B8212" s="113" t="s">
        <v>147</v>
      </c>
      <c r="C8212" s="113">
        <v>2014</v>
      </c>
      <c r="D8212" s="113" t="s">
        <v>122</v>
      </c>
      <c r="E8212" s="113" t="s">
        <v>125</v>
      </c>
      <c r="F8212" s="113" t="s">
        <v>200</v>
      </c>
      <c r="G8212" s="113">
        <v>1.6646799073427199E-2</v>
      </c>
    </row>
    <row r="8213" spans="1:7" x14ac:dyDescent="0.25">
      <c r="A8213" s="108" t="str">
        <f t="shared" si="128"/>
        <v>FI_2014_NATIONAL TOTAL_Cd</v>
      </c>
      <c r="B8213" s="113" t="s">
        <v>147</v>
      </c>
      <c r="C8213" s="113">
        <v>2014</v>
      </c>
      <c r="D8213" s="113" t="s">
        <v>122</v>
      </c>
      <c r="E8213" s="113" t="s">
        <v>126</v>
      </c>
      <c r="F8213" s="113" t="s">
        <v>200</v>
      </c>
      <c r="G8213" s="113">
        <v>9.1933429683868802E-4</v>
      </c>
    </row>
    <row r="8214" spans="1:7" x14ac:dyDescent="0.25">
      <c r="A8214" s="108" t="str">
        <f t="shared" si="128"/>
        <v>FI_2014_NATIONAL TOTAL_Hg</v>
      </c>
      <c r="B8214" s="113" t="s">
        <v>147</v>
      </c>
      <c r="C8214" s="113">
        <v>2014</v>
      </c>
      <c r="D8214" s="113" t="s">
        <v>122</v>
      </c>
      <c r="E8214" s="113" t="s">
        <v>127</v>
      </c>
      <c r="F8214" s="113" t="s">
        <v>200</v>
      </c>
      <c r="G8214" s="113">
        <v>7.0700374990750696E-4</v>
      </c>
    </row>
    <row r="8215" spans="1:7" x14ac:dyDescent="0.25">
      <c r="A8215" s="108" t="str">
        <f t="shared" si="128"/>
        <v>FI_2014_NATIONAL TOTAL_DIOX</v>
      </c>
      <c r="B8215" s="113" t="s">
        <v>147</v>
      </c>
      <c r="C8215" s="113">
        <v>2014</v>
      </c>
      <c r="D8215" s="113" t="s">
        <v>122</v>
      </c>
      <c r="E8215" s="113" t="s">
        <v>128</v>
      </c>
      <c r="F8215" s="113" t="s">
        <v>200</v>
      </c>
      <c r="G8215" s="150">
        <v>1.59328304834146E-8</v>
      </c>
    </row>
    <row r="8216" spans="1:7" x14ac:dyDescent="0.25">
      <c r="A8216" s="108" t="str">
        <f t="shared" si="128"/>
        <v>FI_2014_NATIONAL TOTAL_PAH</v>
      </c>
      <c r="B8216" s="113" t="s">
        <v>147</v>
      </c>
      <c r="C8216" s="113">
        <v>2014</v>
      </c>
      <c r="D8216" s="113" t="s">
        <v>122</v>
      </c>
      <c r="E8216" s="113" t="s">
        <v>129</v>
      </c>
      <c r="F8216" s="113" t="s">
        <v>200</v>
      </c>
      <c r="G8216" s="113">
        <v>2.2712616362974E-2</v>
      </c>
    </row>
    <row r="8217" spans="1:7" x14ac:dyDescent="0.25">
      <c r="A8217" s="108" t="str">
        <f t="shared" si="128"/>
        <v>FI_2014_NATIONAL TOTAL_HCB</v>
      </c>
      <c r="B8217" s="113" t="s">
        <v>147</v>
      </c>
      <c r="C8217" s="113">
        <v>2014</v>
      </c>
      <c r="D8217" s="113" t="s">
        <v>122</v>
      </c>
      <c r="E8217" s="113" t="s">
        <v>130</v>
      </c>
      <c r="F8217" s="113" t="s">
        <v>200</v>
      </c>
      <c r="G8217" s="150">
        <v>2.1622896350674501E-5</v>
      </c>
    </row>
    <row r="8218" spans="1:7" x14ac:dyDescent="0.25">
      <c r="A8218" s="108" t="str">
        <f t="shared" si="128"/>
        <v>FI_2014_NATIONAL TOTAL_PCB</v>
      </c>
      <c r="B8218" s="113" t="s">
        <v>147</v>
      </c>
      <c r="C8218" s="113">
        <v>2014</v>
      </c>
      <c r="D8218" s="113" t="s">
        <v>122</v>
      </c>
      <c r="E8218" s="113" t="s">
        <v>259</v>
      </c>
      <c r="F8218" s="113" t="s">
        <v>200</v>
      </c>
      <c r="G8218" s="150">
        <v>2.4342526037985E-5</v>
      </c>
    </row>
    <row r="8219" spans="1:7" x14ac:dyDescent="0.25">
      <c r="A8219" s="108" t="str">
        <f t="shared" si="128"/>
        <v>FI_2014_1A3(FS)_NOx</v>
      </c>
      <c r="B8219" s="113" t="s">
        <v>147</v>
      </c>
      <c r="C8219" s="113">
        <v>2014</v>
      </c>
      <c r="D8219" s="113" t="s">
        <v>132</v>
      </c>
      <c r="E8219" s="113" t="s">
        <v>199</v>
      </c>
      <c r="F8219" s="113" t="s">
        <v>200</v>
      </c>
      <c r="G8219" s="113">
        <v>41.557676509712699</v>
      </c>
    </row>
    <row r="8220" spans="1:7" x14ac:dyDescent="0.25">
      <c r="A8220" s="108" t="str">
        <f t="shared" si="128"/>
        <v>FI_2014_1A3(FS)_NMVOC</v>
      </c>
      <c r="B8220" s="113" t="s">
        <v>147</v>
      </c>
      <c r="C8220" s="113">
        <v>2014</v>
      </c>
      <c r="D8220" s="113" t="s">
        <v>132</v>
      </c>
      <c r="E8220" s="113" t="s">
        <v>123</v>
      </c>
      <c r="F8220" s="113" t="s">
        <v>200</v>
      </c>
      <c r="G8220" s="113">
        <v>8.0624863754767606</v>
      </c>
    </row>
    <row r="8221" spans="1:7" x14ac:dyDescent="0.25">
      <c r="A8221" s="108" t="str">
        <f t="shared" si="128"/>
        <v>FI_2014_1A3(FS)_SOx</v>
      </c>
      <c r="B8221" s="113" t="s">
        <v>147</v>
      </c>
      <c r="C8221" s="113">
        <v>2014</v>
      </c>
      <c r="D8221" s="113" t="s">
        <v>132</v>
      </c>
      <c r="E8221" s="113" t="s">
        <v>201</v>
      </c>
      <c r="F8221" s="113" t="s">
        <v>200</v>
      </c>
      <c r="G8221" s="113">
        <v>4.2706903397267598E-2</v>
      </c>
    </row>
    <row r="8222" spans="1:7" x14ac:dyDescent="0.25">
      <c r="A8222" s="108" t="str">
        <f t="shared" si="128"/>
        <v>FI_2014_1A3(FS)_NH3</v>
      </c>
      <c r="B8222" s="113" t="s">
        <v>147</v>
      </c>
      <c r="C8222" s="113">
        <v>2014</v>
      </c>
      <c r="D8222" s="113" t="s">
        <v>132</v>
      </c>
      <c r="E8222" s="113" t="s">
        <v>124</v>
      </c>
      <c r="F8222" s="113" t="s">
        <v>200</v>
      </c>
      <c r="G8222" s="113">
        <v>1.1820741653607001</v>
      </c>
    </row>
    <row r="8223" spans="1:7" x14ac:dyDescent="0.25">
      <c r="A8223" s="108" t="str">
        <f t="shared" si="128"/>
        <v>FI_2014_1A3(FS)_PM2.5</v>
      </c>
      <c r="B8223" s="113" t="s">
        <v>147</v>
      </c>
      <c r="C8223" s="113">
        <v>2014</v>
      </c>
      <c r="D8223" s="113" t="s">
        <v>132</v>
      </c>
      <c r="E8223" s="113" t="s">
        <v>203</v>
      </c>
      <c r="F8223" s="113" t="s">
        <v>200</v>
      </c>
      <c r="G8223" s="113">
        <v>2.3307544786191698</v>
      </c>
    </row>
    <row r="8224" spans="1:7" x14ac:dyDescent="0.25">
      <c r="A8224" s="108" t="str">
        <f t="shared" si="128"/>
        <v>FI_2014_3D_NOx</v>
      </c>
      <c r="B8224" s="113" t="s">
        <v>147</v>
      </c>
      <c r="C8224" s="113">
        <v>2014</v>
      </c>
      <c r="D8224" s="113" t="s">
        <v>206</v>
      </c>
      <c r="E8224" s="113" t="s">
        <v>199</v>
      </c>
      <c r="F8224" s="113" t="s">
        <v>200</v>
      </c>
      <c r="G8224" s="113">
        <v>9.7136488967380004</v>
      </c>
    </row>
    <row r="8225" spans="1:7" x14ac:dyDescent="0.25">
      <c r="A8225" s="108" t="str">
        <f t="shared" si="128"/>
        <v>FI_2015_NATIONAL TOTAL_NOx</v>
      </c>
      <c r="B8225" s="113" t="s">
        <v>147</v>
      </c>
      <c r="C8225" s="113">
        <v>2015</v>
      </c>
      <c r="D8225" s="113" t="s">
        <v>122</v>
      </c>
      <c r="E8225" s="113" t="s">
        <v>199</v>
      </c>
      <c r="F8225" s="113" t="s">
        <v>200</v>
      </c>
      <c r="G8225" s="113">
        <v>139.10350932028899</v>
      </c>
    </row>
    <row r="8226" spans="1:7" x14ac:dyDescent="0.25">
      <c r="A8226" s="108" t="str">
        <f t="shared" si="128"/>
        <v>FI_2015_NATIONAL TOTAL_NMVOC</v>
      </c>
      <c r="B8226" s="113" t="s">
        <v>147</v>
      </c>
      <c r="C8226" s="113">
        <v>2015</v>
      </c>
      <c r="D8226" s="113" t="s">
        <v>122</v>
      </c>
      <c r="E8226" s="113" t="s">
        <v>123</v>
      </c>
      <c r="F8226" s="113" t="s">
        <v>200</v>
      </c>
      <c r="G8226" s="113">
        <v>90.639926214014096</v>
      </c>
    </row>
    <row r="8227" spans="1:7" x14ac:dyDescent="0.25">
      <c r="A8227" s="108" t="str">
        <f t="shared" si="128"/>
        <v>FI_2015_NATIONAL TOTAL_SOx</v>
      </c>
      <c r="B8227" s="113" t="s">
        <v>147</v>
      </c>
      <c r="C8227" s="113">
        <v>2015</v>
      </c>
      <c r="D8227" s="113" t="s">
        <v>122</v>
      </c>
      <c r="E8227" s="113" t="s">
        <v>201</v>
      </c>
      <c r="F8227" s="113" t="s">
        <v>200</v>
      </c>
      <c r="G8227" s="113">
        <v>40.850403112051701</v>
      </c>
    </row>
    <row r="8228" spans="1:7" x14ac:dyDescent="0.25">
      <c r="A8228" s="108" t="str">
        <f t="shared" si="128"/>
        <v>FI_2015_NATIONAL TOTAL_NH3</v>
      </c>
      <c r="B8228" s="113" t="s">
        <v>147</v>
      </c>
      <c r="C8228" s="113">
        <v>2015</v>
      </c>
      <c r="D8228" s="113" t="s">
        <v>122</v>
      </c>
      <c r="E8228" s="113" t="s">
        <v>124</v>
      </c>
      <c r="F8228" s="113" t="s">
        <v>200</v>
      </c>
      <c r="G8228" s="113">
        <v>37.816720592512503</v>
      </c>
    </row>
    <row r="8229" spans="1:7" x14ac:dyDescent="0.25">
      <c r="A8229" s="108" t="str">
        <f t="shared" si="128"/>
        <v>FI_2015_NATIONAL TOTAL_PM2.5</v>
      </c>
      <c r="B8229" s="113" t="s">
        <v>147</v>
      </c>
      <c r="C8229" s="113">
        <v>2015</v>
      </c>
      <c r="D8229" s="113" t="s">
        <v>122</v>
      </c>
      <c r="E8229" s="113" t="s">
        <v>203</v>
      </c>
      <c r="F8229" s="113" t="s">
        <v>200</v>
      </c>
      <c r="G8229" s="113">
        <v>17.431751716165099</v>
      </c>
    </row>
    <row r="8230" spans="1:7" x14ac:dyDescent="0.25">
      <c r="A8230" s="108" t="str">
        <f t="shared" si="128"/>
        <v>FI_2015_NATIONAL TOTAL_Pb</v>
      </c>
      <c r="B8230" s="113" t="s">
        <v>147</v>
      </c>
      <c r="C8230" s="113">
        <v>2015</v>
      </c>
      <c r="D8230" s="113" t="s">
        <v>122</v>
      </c>
      <c r="E8230" s="113" t="s">
        <v>125</v>
      </c>
      <c r="F8230" s="113" t="s">
        <v>200</v>
      </c>
      <c r="G8230" s="113">
        <v>1.4694562981851501E-2</v>
      </c>
    </row>
    <row r="8231" spans="1:7" x14ac:dyDescent="0.25">
      <c r="A8231" s="108" t="str">
        <f t="shared" si="128"/>
        <v>FI_2015_NATIONAL TOTAL_Cd</v>
      </c>
      <c r="B8231" s="113" t="s">
        <v>147</v>
      </c>
      <c r="C8231" s="113">
        <v>2015</v>
      </c>
      <c r="D8231" s="113" t="s">
        <v>122</v>
      </c>
      <c r="E8231" s="113" t="s">
        <v>126</v>
      </c>
      <c r="F8231" s="113" t="s">
        <v>200</v>
      </c>
      <c r="G8231" s="113">
        <v>8.8945526671662105E-4</v>
      </c>
    </row>
    <row r="8232" spans="1:7" x14ac:dyDescent="0.25">
      <c r="A8232" s="108" t="str">
        <f t="shared" si="128"/>
        <v>FI_2015_NATIONAL TOTAL_Hg</v>
      </c>
      <c r="B8232" s="113" t="s">
        <v>147</v>
      </c>
      <c r="C8232" s="113">
        <v>2015</v>
      </c>
      <c r="D8232" s="113" t="s">
        <v>122</v>
      </c>
      <c r="E8232" s="113" t="s">
        <v>127</v>
      </c>
      <c r="F8232" s="113" t="s">
        <v>200</v>
      </c>
      <c r="G8232" s="113">
        <v>6.2129822989262496E-4</v>
      </c>
    </row>
    <row r="8233" spans="1:7" x14ac:dyDescent="0.25">
      <c r="A8233" s="108" t="str">
        <f t="shared" si="128"/>
        <v>FI_2015_NATIONAL TOTAL_DIOX</v>
      </c>
      <c r="B8233" s="113" t="s">
        <v>147</v>
      </c>
      <c r="C8233" s="113">
        <v>2015</v>
      </c>
      <c r="D8233" s="113" t="s">
        <v>122</v>
      </c>
      <c r="E8233" s="113" t="s">
        <v>128</v>
      </c>
      <c r="F8233" s="113" t="s">
        <v>200</v>
      </c>
      <c r="G8233" s="150">
        <v>1.4174369707679899E-8</v>
      </c>
    </row>
    <row r="8234" spans="1:7" x14ac:dyDescent="0.25">
      <c r="A8234" s="108" t="str">
        <f t="shared" si="128"/>
        <v>FI_2015_NATIONAL TOTAL_PAH</v>
      </c>
      <c r="B8234" s="113" t="s">
        <v>147</v>
      </c>
      <c r="C8234" s="113">
        <v>2015</v>
      </c>
      <c r="D8234" s="113" t="s">
        <v>122</v>
      </c>
      <c r="E8234" s="113" t="s">
        <v>129</v>
      </c>
      <c r="F8234" s="113" t="s">
        <v>200</v>
      </c>
      <c r="G8234" s="113">
        <v>2.1536303540173999E-2</v>
      </c>
    </row>
    <row r="8235" spans="1:7" x14ac:dyDescent="0.25">
      <c r="A8235" s="108" t="str">
        <f t="shared" si="128"/>
        <v>FI_2015_NATIONAL TOTAL_HCB</v>
      </c>
      <c r="B8235" s="113" t="s">
        <v>147</v>
      </c>
      <c r="C8235" s="113">
        <v>2015</v>
      </c>
      <c r="D8235" s="113" t="s">
        <v>122</v>
      </c>
      <c r="E8235" s="113" t="s">
        <v>130</v>
      </c>
      <c r="F8235" s="113" t="s">
        <v>200</v>
      </c>
      <c r="G8235" s="150">
        <v>1.6205535805727699E-5</v>
      </c>
    </row>
    <row r="8236" spans="1:7" x14ac:dyDescent="0.25">
      <c r="A8236" s="108" t="str">
        <f t="shared" si="128"/>
        <v>FI_2015_NATIONAL TOTAL_PCB</v>
      </c>
      <c r="B8236" s="113" t="s">
        <v>147</v>
      </c>
      <c r="C8236" s="113">
        <v>2015</v>
      </c>
      <c r="D8236" s="113" t="s">
        <v>122</v>
      </c>
      <c r="E8236" s="113" t="s">
        <v>259</v>
      </c>
      <c r="F8236" s="113" t="s">
        <v>200</v>
      </c>
      <c r="G8236" s="150">
        <v>2.39567362139699E-5</v>
      </c>
    </row>
    <row r="8237" spans="1:7" x14ac:dyDescent="0.25">
      <c r="A8237" s="108" t="str">
        <f t="shared" si="128"/>
        <v>FI_2015_1A3(FS)_NOx</v>
      </c>
      <c r="B8237" s="113" t="s">
        <v>147</v>
      </c>
      <c r="C8237" s="113">
        <v>2015</v>
      </c>
      <c r="D8237" s="113" t="s">
        <v>132</v>
      </c>
      <c r="E8237" s="113" t="s">
        <v>199</v>
      </c>
      <c r="F8237" s="113" t="s">
        <v>200</v>
      </c>
      <c r="G8237" s="113">
        <v>39.442165084153501</v>
      </c>
    </row>
    <row r="8238" spans="1:7" x14ac:dyDescent="0.25">
      <c r="A8238" s="108" t="str">
        <f t="shared" si="128"/>
        <v>FI_2015_1A3(FS)_NMVOC</v>
      </c>
      <c r="B8238" s="113" t="s">
        <v>147</v>
      </c>
      <c r="C8238" s="113">
        <v>2015</v>
      </c>
      <c r="D8238" s="113" t="s">
        <v>132</v>
      </c>
      <c r="E8238" s="113" t="s">
        <v>123</v>
      </c>
      <c r="F8238" s="113" t="s">
        <v>200</v>
      </c>
      <c r="G8238" s="113">
        <v>7.28844259344796</v>
      </c>
    </row>
    <row r="8239" spans="1:7" x14ac:dyDescent="0.25">
      <c r="A8239" s="108" t="str">
        <f t="shared" si="128"/>
        <v>FI_2015_1A3(FS)_SOx</v>
      </c>
      <c r="B8239" s="113" t="s">
        <v>147</v>
      </c>
      <c r="C8239" s="113">
        <v>2015</v>
      </c>
      <c r="D8239" s="113" t="s">
        <v>132</v>
      </c>
      <c r="E8239" s="113" t="s">
        <v>201</v>
      </c>
      <c r="F8239" s="113" t="s">
        <v>200</v>
      </c>
      <c r="G8239" s="113">
        <v>4.44228665265698E-2</v>
      </c>
    </row>
    <row r="8240" spans="1:7" x14ac:dyDescent="0.25">
      <c r="A8240" s="108" t="str">
        <f t="shared" si="128"/>
        <v>FI_2015_1A3(FS)_NH3</v>
      </c>
      <c r="B8240" s="113" t="s">
        <v>147</v>
      </c>
      <c r="C8240" s="113">
        <v>2015</v>
      </c>
      <c r="D8240" s="113" t="s">
        <v>132</v>
      </c>
      <c r="E8240" s="113" t="s">
        <v>124</v>
      </c>
      <c r="F8240" s="113" t="s">
        <v>200</v>
      </c>
      <c r="G8240" s="113">
        <v>1.0892944437932599</v>
      </c>
    </row>
    <row r="8241" spans="1:7" x14ac:dyDescent="0.25">
      <c r="A8241" s="108" t="str">
        <f t="shared" si="128"/>
        <v>FI_2015_1A3(FS)_PM2.5</v>
      </c>
      <c r="B8241" s="113" t="s">
        <v>147</v>
      </c>
      <c r="C8241" s="113">
        <v>2015</v>
      </c>
      <c r="D8241" s="113" t="s">
        <v>132</v>
      </c>
      <c r="E8241" s="113" t="s">
        <v>203</v>
      </c>
      <c r="F8241" s="113" t="s">
        <v>200</v>
      </c>
      <c r="G8241" s="113">
        <v>2.2600818948610502</v>
      </c>
    </row>
    <row r="8242" spans="1:7" x14ac:dyDescent="0.25">
      <c r="A8242" s="108" t="str">
        <f t="shared" si="128"/>
        <v>FI_2015_3D_NOx</v>
      </c>
      <c r="B8242" s="113" t="s">
        <v>147</v>
      </c>
      <c r="C8242" s="113">
        <v>2015</v>
      </c>
      <c r="D8242" s="113" t="s">
        <v>206</v>
      </c>
      <c r="E8242" s="113" t="s">
        <v>199</v>
      </c>
      <c r="F8242" s="113" t="s">
        <v>200</v>
      </c>
      <c r="G8242" s="113">
        <v>9.6130471842679999</v>
      </c>
    </row>
    <row r="8243" spans="1:7" x14ac:dyDescent="0.25">
      <c r="A8243" s="108" t="str">
        <f t="shared" si="128"/>
        <v>FI_2016_NATIONAL TOTAL_NOx</v>
      </c>
      <c r="B8243" s="113" t="s">
        <v>147</v>
      </c>
      <c r="C8243" s="113">
        <v>2016</v>
      </c>
      <c r="D8243" s="113" t="s">
        <v>122</v>
      </c>
      <c r="E8243" s="113" t="s">
        <v>199</v>
      </c>
      <c r="F8243" s="113" t="s">
        <v>200</v>
      </c>
      <c r="G8243" s="113">
        <v>134.724218410265</v>
      </c>
    </row>
    <row r="8244" spans="1:7" x14ac:dyDescent="0.25">
      <c r="A8244" s="108" t="str">
        <f t="shared" si="128"/>
        <v>FI_2016_NATIONAL TOTAL_NMVOC</v>
      </c>
      <c r="B8244" s="113" t="s">
        <v>147</v>
      </c>
      <c r="C8244" s="113">
        <v>2016</v>
      </c>
      <c r="D8244" s="113" t="s">
        <v>122</v>
      </c>
      <c r="E8244" s="113" t="s">
        <v>123</v>
      </c>
      <c r="F8244" s="113" t="s">
        <v>200</v>
      </c>
      <c r="G8244" s="113">
        <v>90.858648120686098</v>
      </c>
    </row>
    <row r="8245" spans="1:7" x14ac:dyDescent="0.25">
      <c r="A8245" s="108" t="str">
        <f t="shared" si="128"/>
        <v>FI_2016_NATIONAL TOTAL_SOx</v>
      </c>
      <c r="B8245" s="113" t="s">
        <v>147</v>
      </c>
      <c r="C8245" s="113">
        <v>2016</v>
      </c>
      <c r="D8245" s="113" t="s">
        <v>122</v>
      </c>
      <c r="E8245" s="113" t="s">
        <v>201</v>
      </c>
      <c r="F8245" s="113" t="s">
        <v>200</v>
      </c>
      <c r="G8245" s="113">
        <v>39.837744073236401</v>
      </c>
    </row>
    <row r="8246" spans="1:7" x14ac:dyDescent="0.25">
      <c r="A8246" s="108" t="str">
        <f t="shared" si="128"/>
        <v>FI_2016_NATIONAL TOTAL_NH3</v>
      </c>
      <c r="B8246" s="113" t="s">
        <v>147</v>
      </c>
      <c r="C8246" s="113">
        <v>2016</v>
      </c>
      <c r="D8246" s="113" t="s">
        <v>122</v>
      </c>
      <c r="E8246" s="113" t="s">
        <v>124</v>
      </c>
      <c r="F8246" s="113" t="s">
        <v>200</v>
      </c>
      <c r="G8246" s="113">
        <v>36.410511070149397</v>
      </c>
    </row>
    <row r="8247" spans="1:7" x14ac:dyDescent="0.25">
      <c r="A8247" s="108" t="str">
        <f t="shared" si="128"/>
        <v>FI_2016_NATIONAL TOTAL_PM2.5</v>
      </c>
      <c r="B8247" s="113" t="s">
        <v>147</v>
      </c>
      <c r="C8247" s="113">
        <v>2016</v>
      </c>
      <c r="D8247" s="113" t="s">
        <v>122</v>
      </c>
      <c r="E8247" s="113" t="s">
        <v>203</v>
      </c>
      <c r="F8247" s="113" t="s">
        <v>200</v>
      </c>
      <c r="G8247" s="113">
        <v>18.0741257852746</v>
      </c>
    </row>
    <row r="8248" spans="1:7" x14ac:dyDescent="0.25">
      <c r="A8248" s="108" t="str">
        <f t="shared" si="128"/>
        <v>FI_2016_NATIONAL TOTAL_Pb</v>
      </c>
      <c r="B8248" s="113" t="s">
        <v>147</v>
      </c>
      <c r="C8248" s="113">
        <v>2016</v>
      </c>
      <c r="D8248" s="113" t="s">
        <v>122</v>
      </c>
      <c r="E8248" s="113" t="s">
        <v>125</v>
      </c>
      <c r="F8248" s="113" t="s">
        <v>200</v>
      </c>
      <c r="G8248" s="113">
        <v>1.5710132426801901E-2</v>
      </c>
    </row>
    <row r="8249" spans="1:7" x14ac:dyDescent="0.25">
      <c r="A8249" s="108" t="str">
        <f t="shared" si="128"/>
        <v>FI_2016_NATIONAL TOTAL_Cd</v>
      </c>
      <c r="B8249" s="113" t="s">
        <v>147</v>
      </c>
      <c r="C8249" s="113">
        <v>2016</v>
      </c>
      <c r="D8249" s="113" t="s">
        <v>122</v>
      </c>
      <c r="E8249" s="113" t="s">
        <v>126</v>
      </c>
      <c r="F8249" s="113" t="s">
        <v>200</v>
      </c>
      <c r="G8249" s="113">
        <v>9.3984286262896401E-4</v>
      </c>
    </row>
    <row r="8250" spans="1:7" x14ac:dyDescent="0.25">
      <c r="A8250" s="108" t="str">
        <f t="shared" si="128"/>
        <v>FI_2016_NATIONAL TOTAL_Hg</v>
      </c>
      <c r="B8250" s="113" t="s">
        <v>147</v>
      </c>
      <c r="C8250" s="113">
        <v>2016</v>
      </c>
      <c r="D8250" s="113" t="s">
        <v>122</v>
      </c>
      <c r="E8250" s="113" t="s">
        <v>127</v>
      </c>
      <c r="F8250" s="113" t="s">
        <v>200</v>
      </c>
      <c r="G8250" s="113">
        <v>5.9072055363483598E-4</v>
      </c>
    </row>
    <row r="8251" spans="1:7" x14ac:dyDescent="0.25">
      <c r="A8251" s="108" t="str">
        <f t="shared" si="128"/>
        <v>FI_2016_NATIONAL TOTAL_DIOX</v>
      </c>
      <c r="B8251" s="113" t="s">
        <v>147</v>
      </c>
      <c r="C8251" s="113">
        <v>2016</v>
      </c>
      <c r="D8251" s="113" t="s">
        <v>122</v>
      </c>
      <c r="E8251" s="113" t="s">
        <v>128</v>
      </c>
      <c r="F8251" s="113" t="s">
        <v>200</v>
      </c>
      <c r="G8251" s="150">
        <v>1.51791445065174E-8</v>
      </c>
    </row>
    <row r="8252" spans="1:7" x14ac:dyDescent="0.25">
      <c r="A8252" s="108" t="str">
        <f t="shared" si="128"/>
        <v>FI_2016_NATIONAL TOTAL_PAH</v>
      </c>
      <c r="B8252" s="113" t="s">
        <v>147</v>
      </c>
      <c r="C8252" s="113">
        <v>2016</v>
      </c>
      <c r="D8252" s="113" t="s">
        <v>122</v>
      </c>
      <c r="E8252" s="113" t="s">
        <v>129</v>
      </c>
      <c r="F8252" s="113" t="s">
        <v>200</v>
      </c>
      <c r="G8252" s="113">
        <v>2.34555018216079E-2</v>
      </c>
    </row>
    <row r="8253" spans="1:7" x14ac:dyDescent="0.25">
      <c r="A8253" s="108" t="str">
        <f t="shared" si="128"/>
        <v>FI_2016_NATIONAL TOTAL_HCB</v>
      </c>
      <c r="B8253" s="113" t="s">
        <v>147</v>
      </c>
      <c r="C8253" s="113">
        <v>2016</v>
      </c>
      <c r="D8253" s="113" t="s">
        <v>122</v>
      </c>
      <c r="E8253" s="113" t="s">
        <v>130</v>
      </c>
      <c r="F8253" s="113" t="s">
        <v>200</v>
      </c>
      <c r="G8253" s="150">
        <v>5.9696071206224598E-5</v>
      </c>
    </row>
    <row r="8254" spans="1:7" x14ac:dyDescent="0.25">
      <c r="A8254" s="108" t="str">
        <f t="shared" si="128"/>
        <v>FI_2016_NATIONAL TOTAL_PCB</v>
      </c>
      <c r="B8254" s="113" t="s">
        <v>147</v>
      </c>
      <c r="C8254" s="113">
        <v>2016</v>
      </c>
      <c r="D8254" s="113" t="s">
        <v>122</v>
      </c>
      <c r="E8254" s="113" t="s">
        <v>259</v>
      </c>
      <c r="F8254" s="113" t="s">
        <v>200</v>
      </c>
      <c r="G8254" s="150">
        <v>2.5417571858542701E-5</v>
      </c>
    </row>
    <row r="8255" spans="1:7" x14ac:dyDescent="0.25">
      <c r="A8255" s="108" t="str">
        <f t="shared" si="128"/>
        <v>FI_2016_1A3(FS)_NOx</v>
      </c>
      <c r="B8255" s="113" t="s">
        <v>147</v>
      </c>
      <c r="C8255" s="113">
        <v>2016</v>
      </c>
      <c r="D8255" s="113" t="s">
        <v>132</v>
      </c>
      <c r="E8255" s="113" t="s">
        <v>199</v>
      </c>
      <c r="F8255" s="113" t="s">
        <v>200</v>
      </c>
      <c r="G8255" s="113">
        <v>36.415262277075001</v>
      </c>
    </row>
    <row r="8256" spans="1:7" x14ac:dyDescent="0.25">
      <c r="A8256" s="108" t="str">
        <f t="shared" si="128"/>
        <v>FI_2016_1A3(FS)_NMVOC</v>
      </c>
      <c r="B8256" s="113" t="s">
        <v>147</v>
      </c>
      <c r="C8256" s="113">
        <v>2016</v>
      </c>
      <c r="D8256" s="113" t="s">
        <v>132</v>
      </c>
      <c r="E8256" s="113" t="s">
        <v>123</v>
      </c>
      <c r="F8256" s="113" t="s">
        <v>200</v>
      </c>
      <c r="G8256" s="113">
        <v>6.4652502732574604</v>
      </c>
    </row>
    <row r="8257" spans="1:7" x14ac:dyDescent="0.25">
      <c r="A8257" s="108" t="str">
        <f t="shared" si="128"/>
        <v>FI_2016_1A3(FS)_SOx</v>
      </c>
      <c r="B8257" s="113" t="s">
        <v>147</v>
      </c>
      <c r="C8257" s="113">
        <v>2016</v>
      </c>
      <c r="D8257" s="113" t="s">
        <v>132</v>
      </c>
      <c r="E8257" s="113" t="s">
        <v>201</v>
      </c>
      <c r="F8257" s="113" t="s">
        <v>200</v>
      </c>
      <c r="G8257" s="113">
        <v>4.8525662874882303E-2</v>
      </c>
    </row>
    <row r="8258" spans="1:7" x14ac:dyDescent="0.25">
      <c r="A8258" s="108" t="str">
        <f t="shared" ref="A8258:A8321" si="129">CONCATENATE(B8258,"_",C8258,"_",D8258,"_",E8258)</f>
        <v>FI_2016_1A3(FS)_NH3</v>
      </c>
      <c r="B8258" s="113" t="s">
        <v>147</v>
      </c>
      <c r="C8258" s="113">
        <v>2016</v>
      </c>
      <c r="D8258" s="113" t="s">
        <v>132</v>
      </c>
      <c r="E8258" s="113" t="s">
        <v>124</v>
      </c>
      <c r="F8258" s="113" t="s">
        <v>200</v>
      </c>
      <c r="G8258" s="113">
        <v>1.00053472160556</v>
      </c>
    </row>
    <row r="8259" spans="1:7" x14ac:dyDescent="0.25">
      <c r="A8259" s="108" t="str">
        <f t="shared" si="129"/>
        <v>FI_2016_1A3(FS)_PM2.5</v>
      </c>
      <c r="B8259" s="113" t="s">
        <v>147</v>
      </c>
      <c r="C8259" s="113">
        <v>2016</v>
      </c>
      <c r="D8259" s="113" t="s">
        <v>132</v>
      </c>
      <c r="E8259" s="113" t="s">
        <v>203</v>
      </c>
      <c r="F8259" s="113" t="s">
        <v>200</v>
      </c>
      <c r="G8259" s="113">
        <v>2.1463334477712599</v>
      </c>
    </row>
    <row r="8260" spans="1:7" x14ac:dyDescent="0.25">
      <c r="A8260" s="108" t="str">
        <f t="shared" si="129"/>
        <v>FI_2016_3D_NOx</v>
      </c>
      <c r="B8260" s="113" t="s">
        <v>147</v>
      </c>
      <c r="C8260" s="113">
        <v>2016</v>
      </c>
      <c r="D8260" s="113" t="s">
        <v>206</v>
      </c>
      <c r="E8260" s="113" t="s">
        <v>199</v>
      </c>
      <c r="F8260" s="113" t="s">
        <v>200</v>
      </c>
      <c r="G8260" s="113">
        <v>9.3046881079699997</v>
      </c>
    </row>
    <row r="8261" spans="1:7" x14ac:dyDescent="0.25">
      <c r="A8261" s="108" t="str">
        <f t="shared" si="129"/>
        <v>FI_2017_NATIONAL TOTAL_NOx</v>
      </c>
      <c r="B8261" s="113" t="s">
        <v>147</v>
      </c>
      <c r="C8261" s="113">
        <v>2017</v>
      </c>
      <c r="D8261" s="113" t="s">
        <v>122</v>
      </c>
      <c r="E8261" s="113" t="s">
        <v>199</v>
      </c>
      <c r="F8261" s="113" t="s">
        <v>200</v>
      </c>
      <c r="G8261" s="113">
        <v>130.541654127198</v>
      </c>
    </row>
    <row r="8262" spans="1:7" x14ac:dyDescent="0.25">
      <c r="A8262" s="108" t="str">
        <f t="shared" si="129"/>
        <v>FI_2017_NATIONAL TOTAL_NMVOC</v>
      </c>
      <c r="B8262" s="113" t="s">
        <v>147</v>
      </c>
      <c r="C8262" s="113">
        <v>2017</v>
      </c>
      <c r="D8262" s="113" t="s">
        <v>122</v>
      </c>
      <c r="E8262" s="113" t="s">
        <v>123</v>
      </c>
      <c r="F8262" s="113" t="s">
        <v>200</v>
      </c>
      <c r="G8262" s="113">
        <v>89.240260735188699</v>
      </c>
    </row>
    <row r="8263" spans="1:7" x14ac:dyDescent="0.25">
      <c r="A8263" s="108" t="str">
        <f t="shared" si="129"/>
        <v>FI_2017_NATIONAL TOTAL_SOx</v>
      </c>
      <c r="B8263" s="113" t="s">
        <v>147</v>
      </c>
      <c r="C8263" s="113">
        <v>2017</v>
      </c>
      <c r="D8263" s="113" t="s">
        <v>122</v>
      </c>
      <c r="E8263" s="113" t="s">
        <v>201</v>
      </c>
      <c r="F8263" s="113" t="s">
        <v>200</v>
      </c>
      <c r="G8263" s="113">
        <v>35.046473598711003</v>
      </c>
    </row>
    <row r="8264" spans="1:7" x14ac:dyDescent="0.25">
      <c r="A8264" s="108" t="str">
        <f t="shared" si="129"/>
        <v>FI_2017_NATIONAL TOTAL_NH3</v>
      </c>
      <c r="B8264" s="113" t="s">
        <v>147</v>
      </c>
      <c r="C8264" s="113">
        <v>2017</v>
      </c>
      <c r="D8264" s="113" t="s">
        <v>122</v>
      </c>
      <c r="E8264" s="113" t="s">
        <v>124</v>
      </c>
      <c r="F8264" s="113" t="s">
        <v>200</v>
      </c>
      <c r="G8264" s="113">
        <v>36.031831578054899</v>
      </c>
    </row>
    <row r="8265" spans="1:7" x14ac:dyDescent="0.25">
      <c r="A8265" s="108" t="str">
        <f t="shared" si="129"/>
        <v>FI_2017_NATIONAL TOTAL_PM2.5</v>
      </c>
      <c r="B8265" s="113" t="s">
        <v>147</v>
      </c>
      <c r="C8265" s="113">
        <v>2017</v>
      </c>
      <c r="D8265" s="113" t="s">
        <v>122</v>
      </c>
      <c r="E8265" s="113" t="s">
        <v>203</v>
      </c>
      <c r="F8265" s="113" t="s">
        <v>200</v>
      </c>
      <c r="G8265" s="113">
        <v>17.489507916379601</v>
      </c>
    </row>
    <row r="8266" spans="1:7" x14ac:dyDescent="0.25">
      <c r="A8266" s="108" t="str">
        <f t="shared" si="129"/>
        <v>FI_2017_NATIONAL TOTAL_Pb</v>
      </c>
      <c r="B8266" s="113" t="s">
        <v>147</v>
      </c>
      <c r="C8266" s="113">
        <v>2017</v>
      </c>
      <c r="D8266" s="113" t="s">
        <v>122</v>
      </c>
      <c r="E8266" s="113" t="s">
        <v>125</v>
      </c>
      <c r="F8266" s="113" t="s">
        <v>200</v>
      </c>
      <c r="G8266" s="113">
        <v>1.5649971521880301E-2</v>
      </c>
    </row>
    <row r="8267" spans="1:7" x14ac:dyDescent="0.25">
      <c r="A8267" s="108" t="str">
        <f t="shared" si="129"/>
        <v>FI_2017_NATIONAL TOTAL_Cd</v>
      </c>
      <c r="B8267" s="113" t="s">
        <v>147</v>
      </c>
      <c r="C8267" s="113">
        <v>2017</v>
      </c>
      <c r="D8267" s="113" t="s">
        <v>122</v>
      </c>
      <c r="E8267" s="113" t="s">
        <v>126</v>
      </c>
      <c r="F8267" s="113" t="s">
        <v>200</v>
      </c>
      <c r="G8267" s="113">
        <v>9.5488877072982597E-4</v>
      </c>
    </row>
    <row r="8268" spans="1:7" x14ac:dyDescent="0.25">
      <c r="A8268" s="108" t="str">
        <f t="shared" si="129"/>
        <v>FI_2017_NATIONAL TOTAL_Hg</v>
      </c>
      <c r="B8268" s="113" t="s">
        <v>147</v>
      </c>
      <c r="C8268" s="113">
        <v>2017</v>
      </c>
      <c r="D8268" s="113" t="s">
        <v>122</v>
      </c>
      <c r="E8268" s="113" t="s">
        <v>127</v>
      </c>
      <c r="F8268" s="113" t="s">
        <v>200</v>
      </c>
      <c r="G8268" s="113">
        <v>5.8190375384472497E-4</v>
      </c>
    </row>
    <row r="8269" spans="1:7" x14ac:dyDescent="0.25">
      <c r="A8269" s="108" t="str">
        <f t="shared" si="129"/>
        <v>FI_2017_NATIONAL TOTAL_DIOX</v>
      </c>
      <c r="B8269" s="113" t="s">
        <v>147</v>
      </c>
      <c r="C8269" s="113">
        <v>2017</v>
      </c>
      <c r="D8269" s="113" t="s">
        <v>122</v>
      </c>
      <c r="E8269" s="113" t="s">
        <v>128</v>
      </c>
      <c r="F8269" s="113" t="s">
        <v>200</v>
      </c>
      <c r="G8269" s="150">
        <v>1.27901103612024E-8</v>
      </c>
    </row>
    <row r="8270" spans="1:7" x14ac:dyDescent="0.25">
      <c r="A8270" s="108" t="str">
        <f t="shared" si="129"/>
        <v>FI_2017_NATIONAL TOTAL_PAH</v>
      </c>
      <c r="B8270" s="113" t="s">
        <v>147</v>
      </c>
      <c r="C8270" s="113">
        <v>2017</v>
      </c>
      <c r="D8270" s="113" t="s">
        <v>122</v>
      </c>
      <c r="E8270" s="113" t="s">
        <v>129</v>
      </c>
      <c r="F8270" s="113" t="s">
        <v>200</v>
      </c>
      <c r="G8270" s="113">
        <v>2.3011143582014101E-2</v>
      </c>
    </row>
    <row r="8271" spans="1:7" x14ac:dyDescent="0.25">
      <c r="A8271" s="108" t="str">
        <f t="shared" si="129"/>
        <v>FI_2017_NATIONAL TOTAL_HCB</v>
      </c>
      <c r="B8271" s="113" t="s">
        <v>147</v>
      </c>
      <c r="C8271" s="113">
        <v>2017</v>
      </c>
      <c r="D8271" s="113" t="s">
        <v>122</v>
      </c>
      <c r="E8271" s="113" t="s">
        <v>130</v>
      </c>
      <c r="F8271" s="113" t="s">
        <v>200</v>
      </c>
      <c r="G8271" s="150">
        <v>3.34048884957403E-5</v>
      </c>
    </row>
    <row r="8272" spans="1:7" x14ac:dyDescent="0.25">
      <c r="A8272" s="108" t="str">
        <f t="shared" si="129"/>
        <v>FI_2017_NATIONAL TOTAL_PCB</v>
      </c>
      <c r="B8272" s="113" t="s">
        <v>147</v>
      </c>
      <c r="C8272" s="113">
        <v>2017</v>
      </c>
      <c r="D8272" s="113" t="s">
        <v>122</v>
      </c>
      <c r="E8272" s="113" t="s">
        <v>259</v>
      </c>
      <c r="F8272" s="113" t="s">
        <v>200</v>
      </c>
      <c r="G8272" s="150">
        <v>2.2687570235796999E-5</v>
      </c>
    </row>
    <row r="8273" spans="1:7" x14ac:dyDescent="0.25">
      <c r="A8273" s="108" t="str">
        <f t="shared" si="129"/>
        <v>FI_2017_1A3(FS)_NOx</v>
      </c>
      <c r="B8273" s="113" t="s">
        <v>147</v>
      </c>
      <c r="C8273" s="113">
        <v>2017</v>
      </c>
      <c r="D8273" s="113" t="s">
        <v>132</v>
      </c>
      <c r="E8273" s="113" t="s">
        <v>199</v>
      </c>
      <c r="F8273" s="113" t="s">
        <v>200</v>
      </c>
      <c r="G8273" s="113">
        <v>32.947457650517997</v>
      </c>
    </row>
    <row r="8274" spans="1:7" x14ac:dyDescent="0.25">
      <c r="A8274" s="108" t="str">
        <f t="shared" si="129"/>
        <v>FI_2017_1A3(FS)_NMVOC</v>
      </c>
      <c r="B8274" s="113" t="s">
        <v>147</v>
      </c>
      <c r="C8274" s="113">
        <v>2017</v>
      </c>
      <c r="D8274" s="113" t="s">
        <v>132</v>
      </c>
      <c r="E8274" s="113" t="s">
        <v>123</v>
      </c>
      <c r="F8274" s="113" t="s">
        <v>200</v>
      </c>
      <c r="G8274" s="113">
        <v>5.6822323048619996</v>
      </c>
    </row>
    <row r="8275" spans="1:7" x14ac:dyDescent="0.25">
      <c r="A8275" s="108" t="str">
        <f t="shared" si="129"/>
        <v>FI_2017_1A3(FS)_SOx</v>
      </c>
      <c r="B8275" s="113" t="s">
        <v>147</v>
      </c>
      <c r="C8275" s="113">
        <v>2017</v>
      </c>
      <c r="D8275" s="113" t="s">
        <v>132</v>
      </c>
      <c r="E8275" s="113" t="s">
        <v>201</v>
      </c>
      <c r="F8275" s="113" t="s">
        <v>200</v>
      </c>
      <c r="G8275" s="113">
        <v>4.6320654253985502E-2</v>
      </c>
    </row>
    <row r="8276" spans="1:7" x14ac:dyDescent="0.25">
      <c r="A8276" s="108" t="str">
        <f t="shared" si="129"/>
        <v>FI_2017_1A3(FS)_NH3</v>
      </c>
      <c r="B8276" s="113" t="s">
        <v>147</v>
      </c>
      <c r="C8276" s="113">
        <v>2017</v>
      </c>
      <c r="D8276" s="113" t="s">
        <v>132</v>
      </c>
      <c r="E8276" s="113" t="s">
        <v>124</v>
      </c>
      <c r="F8276" s="113" t="s">
        <v>200</v>
      </c>
      <c r="G8276" s="113">
        <v>0.91662239235842702</v>
      </c>
    </row>
    <row r="8277" spans="1:7" x14ac:dyDescent="0.25">
      <c r="A8277" s="108" t="str">
        <f t="shared" si="129"/>
        <v>FI_2017_1A3(FS)_PM2.5</v>
      </c>
      <c r="B8277" s="113" t="s">
        <v>147</v>
      </c>
      <c r="C8277" s="113">
        <v>2017</v>
      </c>
      <c r="D8277" s="113" t="s">
        <v>132</v>
      </c>
      <c r="E8277" s="113" t="s">
        <v>203</v>
      </c>
      <c r="F8277" s="113" t="s">
        <v>200</v>
      </c>
      <c r="G8277" s="113">
        <v>2.01861334475847</v>
      </c>
    </row>
    <row r="8278" spans="1:7" x14ac:dyDescent="0.25">
      <c r="A8278" s="108" t="str">
        <f t="shared" si="129"/>
        <v>FI_2017_3D_NOx</v>
      </c>
      <c r="B8278" s="113" t="s">
        <v>147</v>
      </c>
      <c r="C8278" s="113">
        <v>2017</v>
      </c>
      <c r="D8278" s="113" t="s">
        <v>206</v>
      </c>
      <c r="E8278" s="113" t="s">
        <v>199</v>
      </c>
      <c r="F8278" s="113" t="s">
        <v>200</v>
      </c>
      <c r="G8278" s="113">
        <v>9.3363075527259998</v>
      </c>
    </row>
    <row r="8279" spans="1:7" x14ac:dyDescent="0.25">
      <c r="A8279" s="108" t="str">
        <f t="shared" si="129"/>
        <v>FI_2018_NATIONAL TOTAL_NOx</v>
      </c>
      <c r="B8279" s="113" t="s">
        <v>147</v>
      </c>
      <c r="C8279" s="113">
        <v>2018</v>
      </c>
      <c r="D8279" s="113" t="s">
        <v>122</v>
      </c>
      <c r="E8279" s="113" t="s">
        <v>199</v>
      </c>
      <c r="F8279" s="113" t="s">
        <v>200</v>
      </c>
      <c r="G8279" s="113">
        <v>127.277681682547</v>
      </c>
    </row>
    <row r="8280" spans="1:7" x14ac:dyDescent="0.25">
      <c r="A8280" s="108" t="str">
        <f t="shared" si="129"/>
        <v>FI_2018_NATIONAL TOTAL_NMVOC</v>
      </c>
      <c r="B8280" s="113" t="s">
        <v>147</v>
      </c>
      <c r="C8280" s="113">
        <v>2018</v>
      </c>
      <c r="D8280" s="113" t="s">
        <v>122</v>
      </c>
      <c r="E8280" s="113" t="s">
        <v>123</v>
      </c>
      <c r="F8280" s="113" t="s">
        <v>200</v>
      </c>
      <c r="G8280" s="113">
        <v>86.640093231517795</v>
      </c>
    </row>
    <row r="8281" spans="1:7" x14ac:dyDescent="0.25">
      <c r="A8281" s="108" t="str">
        <f t="shared" si="129"/>
        <v>FI_2018_NATIONAL TOTAL_SOx</v>
      </c>
      <c r="B8281" s="113" t="s">
        <v>147</v>
      </c>
      <c r="C8281" s="113">
        <v>2018</v>
      </c>
      <c r="D8281" s="113" t="s">
        <v>122</v>
      </c>
      <c r="E8281" s="113" t="s">
        <v>201</v>
      </c>
      <c r="F8281" s="113" t="s">
        <v>200</v>
      </c>
      <c r="G8281" s="113">
        <v>33.1441609425951</v>
      </c>
    </row>
    <row r="8282" spans="1:7" x14ac:dyDescent="0.25">
      <c r="A8282" s="108" t="str">
        <f t="shared" si="129"/>
        <v>FI_2018_NATIONAL TOTAL_NH3</v>
      </c>
      <c r="B8282" s="113" t="s">
        <v>147</v>
      </c>
      <c r="C8282" s="113">
        <v>2018</v>
      </c>
      <c r="D8282" s="113" t="s">
        <v>122</v>
      </c>
      <c r="E8282" s="113" t="s">
        <v>124</v>
      </c>
      <c r="F8282" s="113" t="s">
        <v>200</v>
      </c>
      <c r="G8282" s="113">
        <v>35.777364870829402</v>
      </c>
    </row>
    <row r="8283" spans="1:7" x14ac:dyDescent="0.25">
      <c r="A8283" s="108" t="str">
        <f t="shared" si="129"/>
        <v>FI_2018_NATIONAL TOTAL_PM2.5</v>
      </c>
      <c r="B8283" s="113" t="s">
        <v>147</v>
      </c>
      <c r="C8283" s="113">
        <v>2018</v>
      </c>
      <c r="D8283" s="113" t="s">
        <v>122</v>
      </c>
      <c r="E8283" s="113" t="s">
        <v>203</v>
      </c>
      <c r="F8283" s="113" t="s">
        <v>200</v>
      </c>
      <c r="G8283" s="113">
        <v>17.453433920000801</v>
      </c>
    </row>
    <row r="8284" spans="1:7" x14ac:dyDescent="0.25">
      <c r="A8284" s="108" t="str">
        <f t="shared" si="129"/>
        <v>FI_2018_NATIONAL TOTAL_Pb</v>
      </c>
      <c r="B8284" s="113" t="s">
        <v>147</v>
      </c>
      <c r="C8284" s="113">
        <v>2018</v>
      </c>
      <c r="D8284" s="113" t="s">
        <v>122</v>
      </c>
      <c r="E8284" s="113" t="s">
        <v>125</v>
      </c>
      <c r="F8284" s="113" t="s">
        <v>200</v>
      </c>
      <c r="G8284" s="113">
        <v>1.54327721415771E-2</v>
      </c>
    </row>
    <row r="8285" spans="1:7" x14ac:dyDescent="0.25">
      <c r="A8285" s="108" t="str">
        <f t="shared" si="129"/>
        <v>FI_2018_NATIONAL TOTAL_Cd</v>
      </c>
      <c r="B8285" s="113" t="s">
        <v>147</v>
      </c>
      <c r="C8285" s="113">
        <v>2018</v>
      </c>
      <c r="D8285" s="113" t="s">
        <v>122</v>
      </c>
      <c r="E8285" s="113" t="s">
        <v>126</v>
      </c>
      <c r="F8285" s="113" t="s">
        <v>200</v>
      </c>
      <c r="G8285" s="113">
        <v>8.8108575774582495E-4</v>
      </c>
    </row>
    <row r="8286" spans="1:7" x14ac:dyDescent="0.25">
      <c r="A8286" s="108" t="str">
        <f t="shared" si="129"/>
        <v>FI_2018_NATIONAL TOTAL_Hg</v>
      </c>
      <c r="B8286" s="113" t="s">
        <v>147</v>
      </c>
      <c r="C8286" s="113">
        <v>2018</v>
      </c>
      <c r="D8286" s="113" t="s">
        <v>122</v>
      </c>
      <c r="E8286" s="113" t="s">
        <v>127</v>
      </c>
      <c r="F8286" s="113" t="s">
        <v>200</v>
      </c>
      <c r="G8286" s="113">
        <v>6.7930207682299697E-4</v>
      </c>
    </row>
    <row r="8287" spans="1:7" x14ac:dyDescent="0.25">
      <c r="A8287" s="108" t="str">
        <f t="shared" si="129"/>
        <v>FI_2018_NATIONAL TOTAL_DIOX</v>
      </c>
      <c r="B8287" s="113" t="s">
        <v>147</v>
      </c>
      <c r="C8287" s="113">
        <v>2018</v>
      </c>
      <c r="D8287" s="113" t="s">
        <v>122</v>
      </c>
      <c r="E8287" s="113" t="s">
        <v>128</v>
      </c>
      <c r="F8287" s="113" t="s">
        <v>200</v>
      </c>
      <c r="G8287" s="150">
        <v>1.36600293256098E-8</v>
      </c>
    </row>
    <row r="8288" spans="1:7" x14ac:dyDescent="0.25">
      <c r="A8288" s="108" t="str">
        <f t="shared" si="129"/>
        <v>FI_2018_NATIONAL TOTAL_PAH</v>
      </c>
      <c r="B8288" s="113" t="s">
        <v>147</v>
      </c>
      <c r="C8288" s="113">
        <v>2018</v>
      </c>
      <c r="D8288" s="113" t="s">
        <v>122</v>
      </c>
      <c r="E8288" s="113" t="s">
        <v>129</v>
      </c>
      <c r="F8288" s="113" t="s">
        <v>200</v>
      </c>
      <c r="G8288" s="113">
        <v>2.2623095419466398E-2</v>
      </c>
    </row>
    <row r="8289" spans="1:7" x14ac:dyDescent="0.25">
      <c r="A8289" s="108" t="str">
        <f t="shared" si="129"/>
        <v>FI_2018_NATIONAL TOTAL_HCB</v>
      </c>
      <c r="B8289" s="113" t="s">
        <v>147</v>
      </c>
      <c r="C8289" s="113">
        <v>2018</v>
      </c>
      <c r="D8289" s="113" t="s">
        <v>122</v>
      </c>
      <c r="E8289" s="113" t="s">
        <v>130</v>
      </c>
      <c r="F8289" s="113" t="s">
        <v>200</v>
      </c>
      <c r="G8289" s="150">
        <v>3.1883226995108101E-5</v>
      </c>
    </row>
    <row r="8290" spans="1:7" x14ac:dyDescent="0.25">
      <c r="A8290" s="108" t="str">
        <f t="shared" si="129"/>
        <v>FI_2018_NATIONAL TOTAL_PCB</v>
      </c>
      <c r="B8290" s="113" t="s">
        <v>147</v>
      </c>
      <c r="C8290" s="113">
        <v>2018</v>
      </c>
      <c r="D8290" s="113" t="s">
        <v>122</v>
      </c>
      <c r="E8290" s="113" t="s">
        <v>259</v>
      </c>
      <c r="F8290" s="113" t="s">
        <v>200</v>
      </c>
      <c r="G8290" s="150">
        <v>2.32562325449077E-5</v>
      </c>
    </row>
    <row r="8291" spans="1:7" x14ac:dyDescent="0.25">
      <c r="A8291" s="108" t="str">
        <f t="shared" si="129"/>
        <v>FI_2018_1A3(FS)_NOx</v>
      </c>
      <c r="B8291" s="113" t="s">
        <v>147</v>
      </c>
      <c r="C8291" s="113">
        <v>2018</v>
      </c>
      <c r="D8291" s="113" t="s">
        <v>132</v>
      </c>
      <c r="E8291" s="113" t="s">
        <v>199</v>
      </c>
      <c r="F8291" s="113" t="s">
        <v>200</v>
      </c>
      <c r="G8291" s="113">
        <v>30.471672373009799</v>
      </c>
    </row>
    <row r="8292" spans="1:7" x14ac:dyDescent="0.25">
      <c r="A8292" s="108" t="str">
        <f t="shared" si="129"/>
        <v>FI_2018_1A3(FS)_NMVOC</v>
      </c>
      <c r="B8292" s="113" t="s">
        <v>147</v>
      </c>
      <c r="C8292" s="113">
        <v>2018</v>
      </c>
      <c r="D8292" s="113" t="s">
        <v>132</v>
      </c>
      <c r="E8292" s="113" t="s">
        <v>123</v>
      </c>
      <c r="F8292" s="113" t="s">
        <v>200</v>
      </c>
      <c r="G8292" s="113">
        <v>5.0517022744393003</v>
      </c>
    </row>
    <row r="8293" spans="1:7" x14ac:dyDescent="0.25">
      <c r="A8293" s="108" t="str">
        <f t="shared" si="129"/>
        <v>FI_2018_1A3(FS)_SOx</v>
      </c>
      <c r="B8293" s="113" t="s">
        <v>147</v>
      </c>
      <c r="C8293" s="113">
        <v>2018</v>
      </c>
      <c r="D8293" s="113" t="s">
        <v>132</v>
      </c>
      <c r="E8293" s="113" t="s">
        <v>201</v>
      </c>
      <c r="F8293" s="113" t="s">
        <v>200</v>
      </c>
      <c r="G8293" s="113">
        <v>4.6820912338644299E-2</v>
      </c>
    </row>
    <row r="8294" spans="1:7" x14ac:dyDescent="0.25">
      <c r="A8294" s="108" t="str">
        <f t="shared" si="129"/>
        <v>FI_2018_1A3(FS)_NH3</v>
      </c>
      <c r="B8294" s="113" t="s">
        <v>147</v>
      </c>
      <c r="C8294" s="113">
        <v>2018</v>
      </c>
      <c r="D8294" s="113" t="s">
        <v>132</v>
      </c>
      <c r="E8294" s="113" t="s">
        <v>124</v>
      </c>
      <c r="F8294" s="113" t="s">
        <v>200</v>
      </c>
      <c r="G8294" s="113">
        <v>0.83811199685164905</v>
      </c>
    </row>
    <row r="8295" spans="1:7" x14ac:dyDescent="0.25">
      <c r="A8295" s="108" t="str">
        <f t="shared" si="129"/>
        <v>FI_2018_1A3(FS)_PM2.5</v>
      </c>
      <c r="B8295" s="113" t="s">
        <v>147</v>
      </c>
      <c r="C8295" s="113">
        <v>2018</v>
      </c>
      <c r="D8295" s="113" t="s">
        <v>132</v>
      </c>
      <c r="E8295" s="113" t="s">
        <v>203</v>
      </c>
      <c r="F8295" s="113" t="s">
        <v>200</v>
      </c>
      <c r="G8295" s="113">
        <v>1.91949394530798</v>
      </c>
    </row>
    <row r="8296" spans="1:7" x14ac:dyDescent="0.25">
      <c r="A8296" s="108" t="str">
        <f t="shared" si="129"/>
        <v>FI_2018_3D_NOx</v>
      </c>
      <c r="B8296" s="113" t="s">
        <v>147</v>
      </c>
      <c r="C8296" s="113">
        <v>2018</v>
      </c>
      <c r="D8296" s="113" t="s">
        <v>206</v>
      </c>
      <c r="E8296" s="113" t="s">
        <v>199</v>
      </c>
      <c r="F8296" s="113" t="s">
        <v>200</v>
      </c>
      <c r="G8296" s="113">
        <v>9.2928064814690003</v>
      </c>
    </row>
    <row r="8297" spans="1:7" x14ac:dyDescent="0.25">
      <c r="A8297" s="108" t="str">
        <f t="shared" si="129"/>
        <v>FI_2019_NATIONAL TOTAL_NOx</v>
      </c>
      <c r="B8297" s="113" t="s">
        <v>147</v>
      </c>
      <c r="C8297" s="113">
        <v>2019</v>
      </c>
      <c r="D8297" s="113" t="s">
        <v>122</v>
      </c>
      <c r="E8297" s="113" t="s">
        <v>199</v>
      </c>
      <c r="F8297" s="113" t="s">
        <v>200</v>
      </c>
      <c r="G8297" s="113">
        <v>120.09419265237401</v>
      </c>
    </row>
    <row r="8298" spans="1:7" x14ac:dyDescent="0.25">
      <c r="A8298" s="108" t="str">
        <f t="shared" si="129"/>
        <v>FI_2019_NATIONAL TOTAL_NMVOC</v>
      </c>
      <c r="B8298" s="113" t="s">
        <v>147</v>
      </c>
      <c r="C8298" s="113">
        <v>2019</v>
      </c>
      <c r="D8298" s="113" t="s">
        <v>122</v>
      </c>
      <c r="E8298" s="113" t="s">
        <v>123</v>
      </c>
      <c r="F8298" s="113" t="s">
        <v>200</v>
      </c>
      <c r="G8298" s="113">
        <v>84.654324639258405</v>
      </c>
    </row>
    <row r="8299" spans="1:7" x14ac:dyDescent="0.25">
      <c r="A8299" s="108" t="str">
        <f t="shared" si="129"/>
        <v>FI_2019_NATIONAL TOTAL_SOx</v>
      </c>
      <c r="B8299" s="113" t="s">
        <v>147</v>
      </c>
      <c r="C8299" s="113">
        <v>2019</v>
      </c>
      <c r="D8299" s="113" t="s">
        <v>122</v>
      </c>
      <c r="E8299" s="113" t="s">
        <v>201</v>
      </c>
      <c r="F8299" s="113" t="s">
        <v>200</v>
      </c>
      <c r="G8299" s="113">
        <v>29.6126034516722</v>
      </c>
    </row>
    <row r="8300" spans="1:7" x14ac:dyDescent="0.25">
      <c r="A8300" s="108" t="str">
        <f t="shared" si="129"/>
        <v>FI_2019_NATIONAL TOTAL_NH3</v>
      </c>
      <c r="B8300" s="113" t="s">
        <v>147</v>
      </c>
      <c r="C8300" s="113">
        <v>2019</v>
      </c>
      <c r="D8300" s="113" t="s">
        <v>122</v>
      </c>
      <c r="E8300" s="113" t="s">
        <v>124</v>
      </c>
      <c r="F8300" s="113" t="s">
        <v>200</v>
      </c>
      <c r="G8300" s="113">
        <v>35.116059462343301</v>
      </c>
    </row>
    <row r="8301" spans="1:7" x14ac:dyDescent="0.25">
      <c r="A8301" s="108" t="str">
        <f t="shared" si="129"/>
        <v>FI_2019_NATIONAL TOTAL_PM2.5</v>
      </c>
      <c r="B8301" s="113" t="s">
        <v>147</v>
      </c>
      <c r="C8301" s="113">
        <v>2019</v>
      </c>
      <c r="D8301" s="113" t="s">
        <v>122</v>
      </c>
      <c r="E8301" s="113" t="s">
        <v>203</v>
      </c>
      <c r="F8301" s="113" t="s">
        <v>200</v>
      </c>
      <c r="G8301" s="113">
        <v>16.2407063947357</v>
      </c>
    </row>
    <row r="8302" spans="1:7" x14ac:dyDescent="0.25">
      <c r="A8302" s="108" t="str">
        <f t="shared" si="129"/>
        <v>FI_2019_NATIONAL TOTAL_Pb</v>
      </c>
      <c r="B8302" s="113" t="s">
        <v>147</v>
      </c>
      <c r="C8302" s="113">
        <v>2019</v>
      </c>
      <c r="D8302" s="113" t="s">
        <v>122</v>
      </c>
      <c r="E8302" s="113" t="s">
        <v>125</v>
      </c>
      <c r="F8302" s="113" t="s">
        <v>200</v>
      </c>
      <c r="G8302" s="113">
        <v>1.3217754450699601E-2</v>
      </c>
    </row>
    <row r="8303" spans="1:7" x14ac:dyDescent="0.25">
      <c r="A8303" s="108" t="str">
        <f t="shared" si="129"/>
        <v>FI_2019_NATIONAL TOTAL_Cd</v>
      </c>
      <c r="B8303" s="113" t="s">
        <v>147</v>
      </c>
      <c r="C8303" s="113">
        <v>2019</v>
      </c>
      <c r="D8303" s="113" t="s">
        <v>122</v>
      </c>
      <c r="E8303" s="113" t="s">
        <v>126</v>
      </c>
      <c r="F8303" s="113" t="s">
        <v>200</v>
      </c>
      <c r="G8303" s="113">
        <v>7.8905087288495205E-4</v>
      </c>
    </row>
    <row r="8304" spans="1:7" x14ac:dyDescent="0.25">
      <c r="A8304" s="108" t="str">
        <f t="shared" si="129"/>
        <v>FI_2019_NATIONAL TOTAL_Hg</v>
      </c>
      <c r="B8304" s="113" t="s">
        <v>147</v>
      </c>
      <c r="C8304" s="113">
        <v>2019</v>
      </c>
      <c r="D8304" s="113" t="s">
        <v>122</v>
      </c>
      <c r="E8304" s="113" t="s">
        <v>127</v>
      </c>
      <c r="F8304" s="113" t="s">
        <v>200</v>
      </c>
      <c r="G8304" s="113">
        <v>5.8673971815479699E-4</v>
      </c>
    </row>
    <row r="8305" spans="1:7" x14ac:dyDescent="0.25">
      <c r="A8305" s="108" t="str">
        <f t="shared" si="129"/>
        <v>FI_2019_NATIONAL TOTAL_DIOX</v>
      </c>
      <c r="B8305" s="113" t="s">
        <v>147</v>
      </c>
      <c r="C8305" s="113">
        <v>2019</v>
      </c>
      <c r="D8305" s="113" t="s">
        <v>122</v>
      </c>
      <c r="E8305" s="113" t="s">
        <v>128</v>
      </c>
      <c r="F8305" s="113" t="s">
        <v>200</v>
      </c>
      <c r="G8305" s="150">
        <v>9.8298649130748098E-9</v>
      </c>
    </row>
    <row r="8306" spans="1:7" x14ac:dyDescent="0.25">
      <c r="A8306" s="108" t="str">
        <f t="shared" si="129"/>
        <v>FI_2019_NATIONAL TOTAL_PAH</v>
      </c>
      <c r="B8306" s="113" t="s">
        <v>147</v>
      </c>
      <c r="C8306" s="113">
        <v>2019</v>
      </c>
      <c r="D8306" s="113" t="s">
        <v>122</v>
      </c>
      <c r="E8306" s="113" t="s">
        <v>129</v>
      </c>
      <c r="F8306" s="113" t="s">
        <v>200</v>
      </c>
      <c r="G8306" s="113">
        <v>2.2313868100447099E-2</v>
      </c>
    </row>
    <row r="8307" spans="1:7" x14ac:dyDescent="0.25">
      <c r="A8307" s="108" t="str">
        <f t="shared" si="129"/>
        <v>FI_2019_NATIONAL TOTAL_HCB</v>
      </c>
      <c r="B8307" s="113" t="s">
        <v>147</v>
      </c>
      <c r="C8307" s="113">
        <v>2019</v>
      </c>
      <c r="D8307" s="113" t="s">
        <v>122</v>
      </c>
      <c r="E8307" s="113" t="s">
        <v>130</v>
      </c>
      <c r="F8307" s="113" t="s">
        <v>200</v>
      </c>
      <c r="G8307" s="150">
        <v>2.26269228767554E-5</v>
      </c>
    </row>
    <row r="8308" spans="1:7" x14ac:dyDescent="0.25">
      <c r="A8308" s="108" t="str">
        <f t="shared" si="129"/>
        <v>FI_2019_NATIONAL TOTAL_PCB</v>
      </c>
      <c r="B8308" s="113" t="s">
        <v>147</v>
      </c>
      <c r="C8308" s="113">
        <v>2019</v>
      </c>
      <c r="D8308" s="113" t="s">
        <v>122</v>
      </c>
      <c r="E8308" s="113" t="s">
        <v>259</v>
      </c>
      <c r="F8308" s="113" t="s">
        <v>200</v>
      </c>
      <c r="G8308" s="150">
        <v>1.9759204693571201E-5</v>
      </c>
    </row>
    <row r="8309" spans="1:7" x14ac:dyDescent="0.25">
      <c r="A8309" s="108" t="str">
        <f t="shared" si="129"/>
        <v>FI_2019_1A3(FS)_NOx</v>
      </c>
      <c r="B8309" s="113" t="s">
        <v>147</v>
      </c>
      <c r="C8309" s="113">
        <v>2019</v>
      </c>
      <c r="D8309" s="113" t="s">
        <v>132</v>
      </c>
      <c r="E8309" s="113" t="s">
        <v>199</v>
      </c>
      <c r="F8309" s="113" t="s">
        <v>200</v>
      </c>
      <c r="G8309" s="113">
        <v>27.627717461364899</v>
      </c>
    </row>
    <row r="8310" spans="1:7" x14ac:dyDescent="0.25">
      <c r="A8310" s="108" t="str">
        <f t="shared" si="129"/>
        <v>FI_2019_1A3(FS)_NMVOC</v>
      </c>
      <c r="B8310" s="113" t="s">
        <v>147</v>
      </c>
      <c r="C8310" s="113">
        <v>2019</v>
      </c>
      <c r="D8310" s="113" t="s">
        <v>132</v>
      </c>
      <c r="E8310" s="113" t="s">
        <v>123</v>
      </c>
      <c r="F8310" s="113" t="s">
        <v>200</v>
      </c>
      <c r="G8310" s="113">
        <v>4.5088403227199398</v>
      </c>
    </row>
    <row r="8311" spans="1:7" x14ac:dyDescent="0.25">
      <c r="A8311" s="108" t="str">
        <f t="shared" si="129"/>
        <v>FI_2019_1A3(FS)_SOx</v>
      </c>
      <c r="B8311" s="113" t="s">
        <v>147</v>
      </c>
      <c r="C8311" s="113">
        <v>2019</v>
      </c>
      <c r="D8311" s="113" t="s">
        <v>132</v>
      </c>
      <c r="E8311" s="113" t="s">
        <v>201</v>
      </c>
      <c r="F8311" s="113" t="s">
        <v>200</v>
      </c>
      <c r="G8311" s="113">
        <v>4.5250908459164199E-2</v>
      </c>
    </row>
    <row r="8312" spans="1:7" x14ac:dyDescent="0.25">
      <c r="A8312" s="108" t="str">
        <f t="shared" si="129"/>
        <v>FI_2019_1A3(FS)_NH3</v>
      </c>
      <c r="B8312" s="113" t="s">
        <v>147</v>
      </c>
      <c r="C8312" s="113">
        <v>2019</v>
      </c>
      <c r="D8312" s="113" t="s">
        <v>132</v>
      </c>
      <c r="E8312" s="113" t="s">
        <v>124</v>
      </c>
      <c r="F8312" s="113" t="s">
        <v>200</v>
      </c>
      <c r="G8312" s="113">
        <v>0.76689100132516297</v>
      </c>
    </row>
    <row r="8313" spans="1:7" x14ac:dyDescent="0.25">
      <c r="A8313" s="108" t="str">
        <f t="shared" si="129"/>
        <v>FI_2019_1A3(FS)_PM2.5</v>
      </c>
      <c r="B8313" s="113" t="s">
        <v>147</v>
      </c>
      <c r="C8313" s="113">
        <v>2019</v>
      </c>
      <c r="D8313" s="113" t="s">
        <v>132</v>
      </c>
      <c r="E8313" s="113" t="s">
        <v>203</v>
      </c>
      <c r="F8313" s="113" t="s">
        <v>200</v>
      </c>
      <c r="G8313" s="113">
        <v>1.8106258039815799</v>
      </c>
    </row>
    <row r="8314" spans="1:7" x14ac:dyDescent="0.25">
      <c r="A8314" s="108" t="str">
        <f t="shared" si="129"/>
        <v>FI_2019_3D_NOx</v>
      </c>
      <c r="B8314" s="113" t="s">
        <v>147</v>
      </c>
      <c r="C8314" s="113">
        <v>2019</v>
      </c>
      <c r="D8314" s="113" t="s">
        <v>206</v>
      </c>
      <c r="E8314" s="113" t="s">
        <v>199</v>
      </c>
      <c r="F8314" s="113" t="s">
        <v>200</v>
      </c>
      <c r="G8314" s="113">
        <v>9.6363549852230008</v>
      </c>
    </row>
    <row r="8315" spans="1:7" x14ac:dyDescent="0.25">
      <c r="A8315" s="108" t="str">
        <f t="shared" si="129"/>
        <v>FI_2020_NATIONAL TOTAL_NOx</v>
      </c>
      <c r="B8315" s="113" t="s">
        <v>147</v>
      </c>
      <c r="C8315" s="113">
        <v>2020</v>
      </c>
      <c r="D8315" s="113" t="s">
        <v>122</v>
      </c>
      <c r="E8315" s="113" t="s">
        <v>199</v>
      </c>
      <c r="F8315" s="113" t="s">
        <v>200</v>
      </c>
      <c r="G8315" s="113">
        <v>105.342632904897</v>
      </c>
    </row>
    <row r="8316" spans="1:7" x14ac:dyDescent="0.25">
      <c r="A8316" s="108" t="str">
        <f t="shared" si="129"/>
        <v>FI_2020_NATIONAL TOTAL_NMVOC</v>
      </c>
      <c r="B8316" s="113" t="s">
        <v>147</v>
      </c>
      <c r="C8316" s="113">
        <v>2020</v>
      </c>
      <c r="D8316" s="113" t="s">
        <v>122</v>
      </c>
      <c r="E8316" s="113" t="s">
        <v>123</v>
      </c>
      <c r="F8316" s="113" t="s">
        <v>200</v>
      </c>
      <c r="G8316" s="113">
        <v>84.8316924796504</v>
      </c>
    </row>
    <row r="8317" spans="1:7" x14ac:dyDescent="0.25">
      <c r="A8317" s="108" t="str">
        <f t="shared" si="129"/>
        <v>FI_2020_NATIONAL TOTAL_SOx</v>
      </c>
      <c r="B8317" s="113" t="s">
        <v>147</v>
      </c>
      <c r="C8317" s="113">
        <v>2020</v>
      </c>
      <c r="D8317" s="113" t="s">
        <v>122</v>
      </c>
      <c r="E8317" s="113" t="s">
        <v>201</v>
      </c>
      <c r="F8317" s="113" t="s">
        <v>200</v>
      </c>
      <c r="G8317" s="113">
        <v>23.228057456292401</v>
      </c>
    </row>
    <row r="8318" spans="1:7" x14ac:dyDescent="0.25">
      <c r="A8318" s="108" t="str">
        <f t="shared" si="129"/>
        <v>FI_2020_NATIONAL TOTAL_NH3</v>
      </c>
      <c r="B8318" s="113" t="s">
        <v>147</v>
      </c>
      <c r="C8318" s="113">
        <v>2020</v>
      </c>
      <c r="D8318" s="113" t="s">
        <v>122</v>
      </c>
      <c r="E8318" s="113" t="s">
        <v>124</v>
      </c>
      <c r="F8318" s="113" t="s">
        <v>200</v>
      </c>
      <c r="G8318" s="113">
        <v>33.597751815818398</v>
      </c>
    </row>
    <row r="8319" spans="1:7" x14ac:dyDescent="0.25">
      <c r="A8319" s="108" t="str">
        <f t="shared" si="129"/>
        <v>FI_2020_NATIONAL TOTAL_PM2.5</v>
      </c>
      <c r="B8319" s="113" t="s">
        <v>147</v>
      </c>
      <c r="C8319" s="113">
        <v>2020</v>
      </c>
      <c r="D8319" s="113" t="s">
        <v>122</v>
      </c>
      <c r="E8319" s="113" t="s">
        <v>203</v>
      </c>
      <c r="F8319" s="113" t="s">
        <v>200</v>
      </c>
      <c r="G8319" s="113">
        <v>14.092902661953801</v>
      </c>
    </row>
    <row r="8320" spans="1:7" x14ac:dyDescent="0.25">
      <c r="A8320" s="108" t="str">
        <f t="shared" si="129"/>
        <v>FI_2020_NATIONAL TOTAL_Pb</v>
      </c>
      <c r="B8320" s="113" t="s">
        <v>147</v>
      </c>
      <c r="C8320" s="113">
        <v>2020</v>
      </c>
      <c r="D8320" s="113" t="s">
        <v>122</v>
      </c>
      <c r="E8320" s="113" t="s">
        <v>125</v>
      </c>
      <c r="F8320" s="113" t="s">
        <v>200</v>
      </c>
      <c r="G8320" s="113">
        <v>1.1626378427157E-2</v>
      </c>
    </row>
    <row r="8321" spans="1:7" x14ac:dyDescent="0.25">
      <c r="A8321" s="108" t="str">
        <f t="shared" si="129"/>
        <v>FI_2020_NATIONAL TOTAL_Cd</v>
      </c>
      <c r="B8321" s="113" t="s">
        <v>147</v>
      </c>
      <c r="C8321" s="113">
        <v>2020</v>
      </c>
      <c r="D8321" s="113" t="s">
        <v>122</v>
      </c>
      <c r="E8321" s="113" t="s">
        <v>126</v>
      </c>
      <c r="F8321" s="113" t="s">
        <v>200</v>
      </c>
      <c r="G8321" s="113">
        <v>6.9599555179380903E-4</v>
      </c>
    </row>
    <row r="8322" spans="1:7" x14ac:dyDescent="0.25">
      <c r="A8322" s="108" t="str">
        <f t="shared" ref="A8322:A8385" si="130">CONCATENATE(B8322,"_",C8322,"_",D8322,"_",E8322)</f>
        <v>FI_2020_NATIONAL TOTAL_Hg</v>
      </c>
      <c r="B8322" s="113" t="s">
        <v>147</v>
      </c>
      <c r="C8322" s="113">
        <v>2020</v>
      </c>
      <c r="D8322" s="113" t="s">
        <v>122</v>
      </c>
      <c r="E8322" s="113" t="s">
        <v>127</v>
      </c>
      <c r="F8322" s="113" t="s">
        <v>200</v>
      </c>
      <c r="G8322" s="113">
        <v>5.3707978424795801E-4</v>
      </c>
    </row>
    <row r="8323" spans="1:7" x14ac:dyDescent="0.25">
      <c r="A8323" s="108" t="str">
        <f t="shared" si="130"/>
        <v>FI_2020_NATIONAL TOTAL_DIOX</v>
      </c>
      <c r="B8323" s="113" t="s">
        <v>147</v>
      </c>
      <c r="C8323" s="113">
        <v>2020</v>
      </c>
      <c r="D8323" s="113" t="s">
        <v>122</v>
      </c>
      <c r="E8323" s="113" t="s">
        <v>128</v>
      </c>
      <c r="F8323" s="113" t="s">
        <v>200</v>
      </c>
      <c r="G8323" s="150">
        <v>9.5876850339842308E-9</v>
      </c>
    </row>
    <row r="8324" spans="1:7" x14ac:dyDescent="0.25">
      <c r="A8324" s="108" t="str">
        <f t="shared" si="130"/>
        <v>FI_2020_NATIONAL TOTAL_PAH</v>
      </c>
      <c r="B8324" s="113" t="s">
        <v>147</v>
      </c>
      <c r="C8324" s="113">
        <v>2020</v>
      </c>
      <c r="D8324" s="113" t="s">
        <v>122</v>
      </c>
      <c r="E8324" s="113" t="s">
        <v>129</v>
      </c>
      <c r="F8324" s="113" t="s">
        <v>200</v>
      </c>
      <c r="G8324" s="113">
        <v>1.78371637015893E-2</v>
      </c>
    </row>
    <row r="8325" spans="1:7" x14ac:dyDescent="0.25">
      <c r="A8325" s="108" t="str">
        <f t="shared" si="130"/>
        <v>FI_2020_NATIONAL TOTAL_HCB</v>
      </c>
      <c r="B8325" s="113" t="s">
        <v>147</v>
      </c>
      <c r="C8325" s="113">
        <v>2020</v>
      </c>
      <c r="D8325" s="113" t="s">
        <v>122</v>
      </c>
      <c r="E8325" s="113" t="s">
        <v>130</v>
      </c>
      <c r="F8325" s="113" t="s">
        <v>200</v>
      </c>
      <c r="G8325" s="150">
        <v>2.1155621626440701E-5</v>
      </c>
    </row>
    <row r="8326" spans="1:7" x14ac:dyDescent="0.25">
      <c r="A8326" s="108" t="str">
        <f t="shared" si="130"/>
        <v>FI_2020_NATIONAL TOTAL_PCB</v>
      </c>
      <c r="B8326" s="113" t="s">
        <v>147</v>
      </c>
      <c r="C8326" s="113">
        <v>2020</v>
      </c>
      <c r="D8326" s="113" t="s">
        <v>122</v>
      </c>
      <c r="E8326" s="113" t="s">
        <v>259</v>
      </c>
      <c r="F8326" s="113" t="s">
        <v>200</v>
      </c>
      <c r="G8326" s="150">
        <v>2.00911977581692E-5</v>
      </c>
    </row>
    <row r="8327" spans="1:7" x14ac:dyDescent="0.25">
      <c r="A8327" s="108" t="str">
        <f t="shared" si="130"/>
        <v>FI_2020_1A3(FS)_NOx</v>
      </c>
      <c r="B8327" s="113" t="s">
        <v>147</v>
      </c>
      <c r="C8327" s="113">
        <v>2020</v>
      </c>
      <c r="D8327" s="113" t="s">
        <v>132</v>
      </c>
      <c r="E8327" s="113" t="s">
        <v>199</v>
      </c>
      <c r="F8327" s="113" t="s">
        <v>200</v>
      </c>
      <c r="G8327" s="113">
        <v>24.384754944617001</v>
      </c>
    </row>
    <row r="8328" spans="1:7" x14ac:dyDescent="0.25">
      <c r="A8328" s="108" t="str">
        <f t="shared" si="130"/>
        <v>FI_2020_1A3(FS)_NMVOC</v>
      </c>
      <c r="B8328" s="113" t="s">
        <v>147</v>
      </c>
      <c r="C8328" s="113">
        <v>2020</v>
      </c>
      <c r="D8328" s="113" t="s">
        <v>132</v>
      </c>
      <c r="E8328" s="113" t="s">
        <v>123</v>
      </c>
      <c r="F8328" s="113" t="s">
        <v>200</v>
      </c>
      <c r="G8328" s="113">
        <v>4.0819788653904299</v>
      </c>
    </row>
    <row r="8329" spans="1:7" x14ac:dyDescent="0.25">
      <c r="A8329" s="108" t="str">
        <f t="shared" si="130"/>
        <v>FI_2020_1A3(FS)_SOx</v>
      </c>
      <c r="B8329" s="113" t="s">
        <v>147</v>
      </c>
      <c r="C8329" s="113">
        <v>2020</v>
      </c>
      <c r="D8329" s="113" t="s">
        <v>132</v>
      </c>
      <c r="E8329" s="113" t="s">
        <v>201</v>
      </c>
      <c r="F8329" s="113" t="s">
        <v>200</v>
      </c>
      <c r="G8329" s="113">
        <v>4.2512175931933398E-2</v>
      </c>
    </row>
    <row r="8330" spans="1:7" x14ac:dyDescent="0.25">
      <c r="A8330" s="108" t="str">
        <f t="shared" si="130"/>
        <v>FI_2020_1A3(FS)_NH3</v>
      </c>
      <c r="B8330" s="113" t="s">
        <v>147</v>
      </c>
      <c r="C8330" s="113">
        <v>2020</v>
      </c>
      <c r="D8330" s="113" t="s">
        <v>132</v>
      </c>
      <c r="E8330" s="113" t="s">
        <v>124</v>
      </c>
      <c r="F8330" s="113" t="s">
        <v>200</v>
      </c>
      <c r="G8330" s="113">
        <v>0.68367345605444696</v>
      </c>
    </row>
    <row r="8331" spans="1:7" x14ac:dyDescent="0.25">
      <c r="A8331" s="108" t="str">
        <f t="shared" si="130"/>
        <v>FI_2020_1A3(FS)_PM2.5</v>
      </c>
      <c r="B8331" s="113" t="s">
        <v>147</v>
      </c>
      <c r="C8331" s="113">
        <v>2020</v>
      </c>
      <c r="D8331" s="113" t="s">
        <v>132</v>
      </c>
      <c r="E8331" s="113" t="s">
        <v>203</v>
      </c>
      <c r="F8331" s="113" t="s">
        <v>200</v>
      </c>
      <c r="G8331" s="113">
        <v>1.6664414503218401</v>
      </c>
    </row>
    <row r="8332" spans="1:7" x14ac:dyDescent="0.25">
      <c r="A8332" s="108" t="str">
        <f t="shared" si="130"/>
        <v>FI_2020_3D_NOx</v>
      </c>
      <c r="B8332" s="113" t="s">
        <v>147</v>
      </c>
      <c r="C8332" s="113">
        <v>2020</v>
      </c>
      <c r="D8332" s="113" t="s">
        <v>206</v>
      </c>
      <c r="E8332" s="113" t="s">
        <v>199</v>
      </c>
      <c r="F8332" s="113" t="s">
        <v>200</v>
      </c>
      <c r="G8332" s="113">
        <v>9.2827459018549998</v>
      </c>
    </row>
    <row r="8333" spans="1:7" x14ac:dyDescent="0.25">
      <c r="A8333" s="108" t="str">
        <f t="shared" si="130"/>
        <v>FI_2021_NATIONAL TOTAL_NOx</v>
      </c>
      <c r="B8333" s="113" t="s">
        <v>147</v>
      </c>
      <c r="C8333" s="113">
        <v>2021</v>
      </c>
      <c r="D8333" s="113" t="s">
        <v>122</v>
      </c>
      <c r="E8333" s="113" t="s">
        <v>199</v>
      </c>
      <c r="F8333" s="113" t="s">
        <v>200</v>
      </c>
      <c r="G8333" s="113">
        <v>104.126809336485</v>
      </c>
    </row>
    <row r="8334" spans="1:7" x14ac:dyDescent="0.25">
      <c r="A8334" s="108" t="str">
        <f t="shared" si="130"/>
        <v>FI_2021_NATIONAL TOTAL_NMVOC</v>
      </c>
      <c r="B8334" s="113" t="s">
        <v>147</v>
      </c>
      <c r="C8334" s="113">
        <v>2021</v>
      </c>
      <c r="D8334" s="113" t="s">
        <v>122</v>
      </c>
      <c r="E8334" s="113" t="s">
        <v>123</v>
      </c>
      <c r="F8334" s="113" t="s">
        <v>200</v>
      </c>
      <c r="G8334" s="113">
        <v>82.891595751313304</v>
      </c>
    </row>
    <row r="8335" spans="1:7" x14ac:dyDescent="0.25">
      <c r="A8335" s="108" t="str">
        <f t="shared" si="130"/>
        <v>FI_2021_NATIONAL TOTAL_SOx</v>
      </c>
      <c r="B8335" s="113" t="s">
        <v>147</v>
      </c>
      <c r="C8335" s="113">
        <v>2021</v>
      </c>
      <c r="D8335" s="113" t="s">
        <v>122</v>
      </c>
      <c r="E8335" s="113" t="s">
        <v>201</v>
      </c>
      <c r="F8335" s="113" t="s">
        <v>200</v>
      </c>
      <c r="G8335" s="113">
        <v>23.109180508349301</v>
      </c>
    </row>
    <row r="8336" spans="1:7" x14ac:dyDescent="0.25">
      <c r="A8336" s="108" t="str">
        <f t="shared" si="130"/>
        <v>FI_2021_NATIONAL TOTAL_NH3</v>
      </c>
      <c r="B8336" s="113" t="s">
        <v>147</v>
      </c>
      <c r="C8336" s="113">
        <v>2021</v>
      </c>
      <c r="D8336" s="113" t="s">
        <v>122</v>
      </c>
      <c r="E8336" s="113" t="s">
        <v>124</v>
      </c>
      <c r="F8336" s="113" t="s">
        <v>200</v>
      </c>
      <c r="G8336" s="113">
        <v>33.392890818106501</v>
      </c>
    </row>
    <row r="8337" spans="1:7" x14ac:dyDescent="0.25">
      <c r="A8337" s="108" t="str">
        <f t="shared" si="130"/>
        <v>FI_2021_NATIONAL TOTAL_PM2.5</v>
      </c>
      <c r="B8337" s="113" t="s">
        <v>147</v>
      </c>
      <c r="C8337" s="113">
        <v>2021</v>
      </c>
      <c r="D8337" s="113" t="s">
        <v>122</v>
      </c>
      <c r="E8337" s="113" t="s">
        <v>203</v>
      </c>
      <c r="F8337" s="113" t="s">
        <v>200</v>
      </c>
      <c r="G8337" s="113">
        <v>14.222787200206801</v>
      </c>
    </row>
    <row r="8338" spans="1:7" x14ac:dyDescent="0.25">
      <c r="A8338" s="108" t="str">
        <f t="shared" si="130"/>
        <v>FI_2021_NATIONAL TOTAL_Pb</v>
      </c>
      <c r="B8338" s="113" t="s">
        <v>147</v>
      </c>
      <c r="C8338" s="113">
        <v>2021</v>
      </c>
      <c r="D8338" s="113" t="s">
        <v>122</v>
      </c>
      <c r="E8338" s="113" t="s">
        <v>125</v>
      </c>
      <c r="F8338" s="113" t="s">
        <v>200</v>
      </c>
      <c r="G8338" s="113">
        <v>1.2556538380053699E-2</v>
      </c>
    </row>
    <row r="8339" spans="1:7" x14ac:dyDescent="0.25">
      <c r="A8339" s="108" t="str">
        <f t="shared" si="130"/>
        <v>FI_2021_NATIONAL TOTAL_Cd</v>
      </c>
      <c r="B8339" s="113" t="s">
        <v>147</v>
      </c>
      <c r="C8339" s="113">
        <v>2021</v>
      </c>
      <c r="D8339" s="113" t="s">
        <v>122</v>
      </c>
      <c r="E8339" s="113" t="s">
        <v>126</v>
      </c>
      <c r="F8339" s="113" t="s">
        <v>200</v>
      </c>
      <c r="G8339" s="113">
        <v>8.0276182423371202E-4</v>
      </c>
    </row>
    <row r="8340" spans="1:7" x14ac:dyDescent="0.25">
      <c r="A8340" s="108" t="str">
        <f t="shared" si="130"/>
        <v>FI_2021_NATIONAL TOTAL_Hg</v>
      </c>
      <c r="B8340" s="113" t="s">
        <v>147</v>
      </c>
      <c r="C8340" s="113">
        <v>2021</v>
      </c>
      <c r="D8340" s="113" t="s">
        <v>122</v>
      </c>
      <c r="E8340" s="113" t="s">
        <v>127</v>
      </c>
      <c r="F8340" s="113" t="s">
        <v>200</v>
      </c>
      <c r="G8340" s="113">
        <v>5.1855551593995696E-4</v>
      </c>
    </row>
    <row r="8341" spans="1:7" x14ac:dyDescent="0.25">
      <c r="A8341" s="108" t="str">
        <f t="shared" si="130"/>
        <v>FI_2021_NATIONAL TOTAL_DIOX</v>
      </c>
      <c r="B8341" s="113" t="s">
        <v>147</v>
      </c>
      <c r="C8341" s="113">
        <v>2021</v>
      </c>
      <c r="D8341" s="113" t="s">
        <v>122</v>
      </c>
      <c r="E8341" s="113" t="s">
        <v>128</v>
      </c>
      <c r="F8341" s="113" t="s">
        <v>200</v>
      </c>
      <c r="G8341" s="150">
        <v>1.0841245436687999E-8</v>
      </c>
    </row>
    <row r="8342" spans="1:7" x14ac:dyDescent="0.25">
      <c r="A8342" s="108" t="str">
        <f t="shared" si="130"/>
        <v>FI_2021_NATIONAL TOTAL_PAH</v>
      </c>
      <c r="B8342" s="113" t="s">
        <v>147</v>
      </c>
      <c r="C8342" s="113">
        <v>2021</v>
      </c>
      <c r="D8342" s="113" t="s">
        <v>122</v>
      </c>
      <c r="E8342" s="113" t="s">
        <v>129</v>
      </c>
      <c r="F8342" s="113" t="s">
        <v>200</v>
      </c>
      <c r="G8342" s="113">
        <v>2.0059620885249801E-2</v>
      </c>
    </row>
    <row r="8343" spans="1:7" x14ac:dyDescent="0.25">
      <c r="A8343" s="108" t="str">
        <f t="shared" si="130"/>
        <v>FI_2021_NATIONAL TOTAL_HCB</v>
      </c>
      <c r="B8343" s="113" t="s">
        <v>147</v>
      </c>
      <c r="C8343" s="113">
        <v>2021</v>
      </c>
      <c r="D8343" s="113" t="s">
        <v>122</v>
      </c>
      <c r="E8343" s="113" t="s">
        <v>130</v>
      </c>
      <c r="F8343" s="113" t="s">
        <v>200</v>
      </c>
      <c r="G8343" s="150">
        <v>2.3045411547629001E-5</v>
      </c>
    </row>
    <row r="8344" spans="1:7" x14ac:dyDescent="0.25">
      <c r="A8344" s="108" t="str">
        <f t="shared" si="130"/>
        <v>FI_2021_NATIONAL TOTAL_PCB</v>
      </c>
      <c r="B8344" s="113" t="s">
        <v>147</v>
      </c>
      <c r="C8344" s="113">
        <v>2021</v>
      </c>
      <c r="D8344" s="113" t="s">
        <v>122</v>
      </c>
      <c r="E8344" s="113" t="s">
        <v>259</v>
      </c>
      <c r="F8344" s="113" t="s">
        <v>200</v>
      </c>
      <c r="G8344" s="150">
        <v>2.3283691716143501E-5</v>
      </c>
    </row>
    <row r="8345" spans="1:7" x14ac:dyDescent="0.25">
      <c r="A8345" s="108" t="str">
        <f t="shared" si="130"/>
        <v>FI_2021_1A3(FS)_NOx</v>
      </c>
      <c r="B8345" s="113" t="s">
        <v>147</v>
      </c>
      <c r="C8345" s="113">
        <v>2021</v>
      </c>
      <c r="D8345" s="113" t="s">
        <v>132</v>
      </c>
      <c r="E8345" s="113" t="s">
        <v>199</v>
      </c>
      <c r="F8345" s="113" t="s">
        <v>200</v>
      </c>
      <c r="G8345" s="113">
        <v>21.973107700004299</v>
      </c>
    </row>
    <row r="8346" spans="1:7" x14ac:dyDescent="0.25">
      <c r="A8346" s="108" t="str">
        <f t="shared" si="130"/>
        <v>FI_2021_1A3(FS)_NMVOC</v>
      </c>
      <c r="B8346" s="113" t="s">
        <v>147</v>
      </c>
      <c r="C8346" s="113">
        <v>2021</v>
      </c>
      <c r="D8346" s="113" t="s">
        <v>132</v>
      </c>
      <c r="E8346" s="113" t="s">
        <v>123</v>
      </c>
      <c r="F8346" s="113" t="s">
        <v>200</v>
      </c>
      <c r="G8346" s="113">
        <v>3.6557412546925399</v>
      </c>
    </row>
    <row r="8347" spans="1:7" x14ac:dyDescent="0.25">
      <c r="A8347" s="108" t="str">
        <f t="shared" si="130"/>
        <v>FI_2021_1A3(FS)_SOx</v>
      </c>
      <c r="B8347" s="113" t="s">
        <v>147</v>
      </c>
      <c r="C8347" s="113">
        <v>2021</v>
      </c>
      <c r="D8347" s="113" t="s">
        <v>132</v>
      </c>
      <c r="E8347" s="113" t="s">
        <v>201</v>
      </c>
      <c r="F8347" s="113" t="s">
        <v>200</v>
      </c>
      <c r="G8347" s="113">
        <v>4.1114505823749703E-2</v>
      </c>
    </row>
    <row r="8348" spans="1:7" x14ac:dyDescent="0.25">
      <c r="A8348" s="108" t="str">
        <f t="shared" si="130"/>
        <v>FI_2021_1A3(FS)_NH3</v>
      </c>
      <c r="B8348" s="113" t="s">
        <v>147</v>
      </c>
      <c r="C8348" s="113">
        <v>2021</v>
      </c>
      <c r="D8348" s="113" t="s">
        <v>132</v>
      </c>
      <c r="E8348" s="113" t="s">
        <v>124</v>
      </c>
      <c r="F8348" s="113" t="s">
        <v>200</v>
      </c>
      <c r="G8348" s="113">
        <v>0.63563433232248401</v>
      </c>
    </row>
    <row r="8349" spans="1:7" x14ac:dyDescent="0.25">
      <c r="A8349" s="108" t="str">
        <f t="shared" si="130"/>
        <v>FI_2021_1A3(FS)_PM2.5</v>
      </c>
      <c r="B8349" s="113" t="s">
        <v>147</v>
      </c>
      <c r="C8349" s="113">
        <v>2021</v>
      </c>
      <c r="D8349" s="113" t="s">
        <v>132</v>
      </c>
      <c r="E8349" s="113" t="s">
        <v>203</v>
      </c>
      <c r="F8349" s="113" t="s">
        <v>200</v>
      </c>
      <c r="G8349" s="113">
        <v>1.59392102997584</v>
      </c>
    </row>
    <row r="8350" spans="1:7" x14ac:dyDescent="0.25">
      <c r="A8350" s="108" t="str">
        <f t="shared" si="130"/>
        <v>FI_2021_3D_NOx</v>
      </c>
      <c r="B8350" s="113" t="s">
        <v>147</v>
      </c>
      <c r="C8350" s="113">
        <v>2021</v>
      </c>
      <c r="D8350" s="113" t="s">
        <v>206</v>
      </c>
      <c r="E8350" s="113" t="s">
        <v>199</v>
      </c>
      <c r="F8350" s="113" t="s">
        <v>200</v>
      </c>
      <c r="G8350" s="113">
        <v>9.4780732310100007</v>
      </c>
    </row>
    <row r="8351" spans="1:7" x14ac:dyDescent="0.25">
      <c r="A8351" s="108" t="str">
        <f t="shared" si="130"/>
        <v>FI_2022_NATIONAL TOTAL_NOx</v>
      </c>
      <c r="B8351" s="113" t="s">
        <v>147</v>
      </c>
      <c r="C8351" s="113">
        <v>2022</v>
      </c>
      <c r="D8351" s="113" t="s">
        <v>122</v>
      </c>
      <c r="E8351" s="113" t="s">
        <v>199</v>
      </c>
      <c r="F8351" s="113" t="s">
        <v>200</v>
      </c>
      <c r="G8351" s="113">
        <v>99.291545229573202</v>
      </c>
    </row>
    <row r="8352" spans="1:7" x14ac:dyDescent="0.25">
      <c r="A8352" s="108" t="str">
        <f t="shared" si="130"/>
        <v>FI_2022_NATIONAL TOTAL_NMVOC</v>
      </c>
      <c r="B8352" s="113" t="s">
        <v>147</v>
      </c>
      <c r="C8352" s="113">
        <v>2022</v>
      </c>
      <c r="D8352" s="113" t="s">
        <v>122</v>
      </c>
      <c r="E8352" s="113" t="s">
        <v>123</v>
      </c>
      <c r="F8352" s="113" t="s">
        <v>200</v>
      </c>
      <c r="G8352" s="113">
        <v>75.463661153269697</v>
      </c>
    </row>
    <row r="8353" spans="1:7" x14ac:dyDescent="0.25">
      <c r="A8353" s="108" t="str">
        <f t="shared" si="130"/>
        <v>FI_2022_NATIONAL TOTAL_SOx</v>
      </c>
      <c r="B8353" s="113" t="s">
        <v>147</v>
      </c>
      <c r="C8353" s="113">
        <v>2022</v>
      </c>
      <c r="D8353" s="113" t="s">
        <v>122</v>
      </c>
      <c r="E8353" s="113" t="s">
        <v>201</v>
      </c>
      <c r="F8353" s="113" t="s">
        <v>200</v>
      </c>
      <c r="G8353" s="113">
        <v>22.691850660219401</v>
      </c>
    </row>
    <row r="8354" spans="1:7" x14ac:dyDescent="0.25">
      <c r="A8354" s="108" t="str">
        <f t="shared" si="130"/>
        <v>FI_2022_NATIONAL TOTAL_NH3</v>
      </c>
      <c r="B8354" s="113" t="s">
        <v>147</v>
      </c>
      <c r="C8354" s="113">
        <v>2022</v>
      </c>
      <c r="D8354" s="113" t="s">
        <v>122</v>
      </c>
      <c r="E8354" s="113" t="s">
        <v>124</v>
      </c>
      <c r="F8354" s="113" t="s">
        <v>200</v>
      </c>
      <c r="G8354" s="113">
        <v>31.583213749211701</v>
      </c>
    </row>
    <row r="8355" spans="1:7" x14ac:dyDescent="0.25">
      <c r="A8355" s="108" t="str">
        <f t="shared" si="130"/>
        <v>FI_2022_NATIONAL TOTAL_PM2.5</v>
      </c>
      <c r="B8355" s="113" t="s">
        <v>147</v>
      </c>
      <c r="C8355" s="113">
        <v>2022</v>
      </c>
      <c r="D8355" s="113" t="s">
        <v>122</v>
      </c>
      <c r="E8355" s="113" t="s">
        <v>203</v>
      </c>
      <c r="F8355" s="113" t="s">
        <v>200</v>
      </c>
      <c r="G8355" s="113">
        <v>13.384056991365201</v>
      </c>
    </row>
    <row r="8356" spans="1:7" x14ac:dyDescent="0.25">
      <c r="A8356" s="108" t="str">
        <f t="shared" si="130"/>
        <v>FI_2022_NATIONAL TOTAL_Pb</v>
      </c>
      <c r="B8356" s="113" t="s">
        <v>147</v>
      </c>
      <c r="C8356" s="113">
        <v>2022</v>
      </c>
      <c r="D8356" s="113" t="s">
        <v>122</v>
      </c>
      <c r="E8356" s="113" t="s">
        <v>125</v>
      </c>
      <c r="F8356" s="113" t="s">
        <v>200</v>
      </c>
      <c r="G8356" s="113">
        <v>1.25156597446066E-2</v>
      </c>
    </row>
    <row r="8357" spans="1:7" x14ac:dyDescent="0.25">
      <c r="A8357" s="108" t="str">
        <f t="shared" si="130"/>
        <v>FI_2022_NATIONAL TOTAL_Cd</v>
      </c>
      <c r="B8357" s="113" t="s">
        <v>147</v>
      </c>
      <c r="C8357" s="113">
        <v>2022</v>
      </c>
      <c r="D8357" s="113" t="s">
        <v>122</v>
      </c>
      <c r="E8357" s="113" t="s">
        <v>126</v>
      </c>
      <c r="F8357" s="113" t="s">
        <v>200</v>
      </c>
      <c r="G8357" s="113">
        <v>7.7914647526679595E-4</v>
      </c>
    </row>
    <row r="8358" spans="1:7" x14ac:dyDescent="0.25">
      <c r="A8358" s="108" t="str">
        <f t="shared" si="130"/>
        <v>FI_2022_NATIONAL TOTAL_Hg</v>
      </c>
      <c r="B8358" s="113" t="s">
        <v>147</v>
      </c>
      <c r="C8358" s="113">
        <v>2022</v>
      </c>
      <c r="D8358" s="113" t="s">
        <v>122</v>
      </c>
      <c r="E8358" s="113" t="s">
        <v>127</v>
      </c>
      <c r="F8358" s="113" t="s">
        <v>200</v>
      </c>
      <c r="G8358" s="113">
        <v>5.0491822182706099E-4</v>
      </c>
    </row>
    <row r="8359" spans="1:7" x14ac:dyDescent="0.25">
      <c r="A8359" s="108" t="str">
        <f t="shared" si="130"/>
        <v>FI_2022_NATIONAL TOTAL_DIOX</v>
      </c>
      <c r="B8359" s="113" t="s">
        <v>147</v>
      </c>
      <c r="C8359" s="113">
        <v>2022</v>
      </c>
      <c r="D8359" s="113" t="s">
        <v>122</v>
      </c>
      <c r="E8359" s="113" t="s">
        <v>128</v>
      </c>
      <c r="F8359" s="113" t="s">
        <v>200</v>
      </c>
      <c r="G8359" s="150">
        <v>9.4974013855913702E-9</v>
      </c>
    </row>
    <row r="8360" spans="1:7" x14ac:dyDescent="0.25">
      <c r="A8360" s="108" t="str">
        <f t="shared" si="130"/>
        <v>FI_2022_NATIONAL TOTAL_PAH</v>
      </c>
      <c r="B8360" s="113" t="s">
        <v>147</v>
      </c>
      <c r="C8360" s="113">
        <v>2022</v>
      </c>
      <c r="D8360" s="113" t="s">
        <v>122</v>
      </c>
      <c r="E8360" s="113" t="s">
        <v>129</v>
      </c>
      <c r="F8360" s="113" t="s">
        <v>200</v>
      </c>
      <c r="G8360" s="113">
        <v>1.8531483520173499E-2</v>
      </c>
    </row>
    <row r="8361" spans="1:7" x14ac:dyDescent="0.25">
      <c r="A8361" s="108" t="str">
        <f t="shared" si="130"/>
        <v>FI_2022_NATIONAL TOTAL_HCB</v>
      </c>
      <c r="B8361" s="113" t="s">
        <v>147</v>
      </c>
      <c r="C8361" s="113">
        <v>2022</v>
      </c>
      <c r="D8361" s="113" t="s">
        <v>122</v>
      </c>
      <c r="E8361" s="113" t="s">
        <v>130</v>
      </c>
      <c r="F8361" s="113" t="s">
        <v>200</v>
      </c>
      <c r="G8361" s="150">
        <v>2.9244602848038599E-5</v>
      </c>
    </row>
    <row r="8362" spans="1:7" x14ac:dyDescent="0.25">
      <c r="A8362" s="108" t="str">
        <f t="shared" si="130"/>
        <v>FI_2022_NATIONAL TOTAL_PCB</v>
      </c>
      <c r="B8362" s="113" t="s">
        <v>147</v>
      </c>
      <c r="C8362" s="113">
        <v>2022</v>
      </c>
      <c r="D8362" s="113" t="s">
        <v>122</v>
      </c>
      <c r="E8362" s="113" t="s">
        <v>259</v>
      </c>
      <c r="F8362" s="113" t="s">
        <v>200</v>
      </c>
      <c r="G8362" s="150">
        <v>1.9921536591321301E-5</v>
      </c>
    </row>
    <row r="8363" spans="1:7" x14ac:dyDescent="0.25">
      <c r="A8363" s="108" t="str">
        <f t="shared" si="130"/>
        <v>FI_2022_1A3(FS)_NOx</v>
      </c>
      <c r="B8363" s="113" t="s">
        <v>147</v>
      </c>
      <c r="C8363" s="113">
        <v>2022</v>
      </c>
      <c r="D8363" s="113" t="s">
        <v>132</v>
      </c>
      <c r="E8363" s="113" t="s">
        <v>199</v>
      </c>
      <c r="F8363" s="113" t="s">
        <v>200</v>
      </c>
      <c r="G8363" s="113">
        <v>19.376720682251399</v>
      </c>
    </row>
    <row r="8364" spans="1:7" x14ac:dyDescent="0.25">
      <c r="A8364" s="108" t="str">
        <f t="shared" si="130"/>
        <v>FI_2022_1A3(FS)_NMVOC</v>
      </c>
      <c r="B8364" s="113" t="s">
        <v>147</v>
      </c>
      <c r="C8364" s="113">
        <v>2022</v>
      </c>
      <c r="D8364" s="113" t="s">
        <v>132</v>
      </c>
      <c r="E8364" s="113" t="s">
        <v>123</v>
      </c>
      <c r="F8364" s="113" t="s">
        <v>200</v>
      </c>
      <c r="G8364" s="113">
        <v>3.3565639594479699</v>
      </c>
    </row>
    <row r="8365" spans="1:7" x14ac:dyDescent="0.25">
      <c r="A8365" s="108" t="str">
        <f t="shared" si="130"/>
        <v>FI_2022_1A3(FS)_SOx</v>
      </c>
      <c r="B8365" s="113" t="s">
        <v>147</v>
      </c>
      <c r="C8365" s="113">
        <v>2022</v>
      </c>
      <c r="D8365" s="113" t="s">
        <v>132</v>
      </c>
      <c r="E8365" s="113" t="s">
        <v>201</v>
      </c>
      <c r="F8365" s="113" t="s">
        <v>200</v>
      </c>
      <c r="G8365" s="113">
        <v>3.9727989499655399E-2</v>
      </c>
    </row>
    <row r="8366" spans="1:7" x14ac:dyDescent="0.25">
      <c r="A8366" s="108" t="str">
        <f t="shared" si="130"/>
        <v>FI_2022_1A3(FS)_NH3</v>
      </c>
      <c r="B8366" s="113" t="s">
        <v>147</v>
      </c>
      <c r="C8366" s="113">
        <v>2022</v>
      </c>
      <c r="D8366" s="113" t="s">
        <v>132</v>
      </c>
      <c r="E8366" s="113" t="s">
        <v>124</v>
      </c>
      <c r="F8366" s="113" t="s">
        <v>200</v>
      </c>
      <c r="G8366" s="113">
        <v>0.60755121774464305</v>
      </c>
    </row>
    <row r="8367" spans="1:7" x14ac:dyDescent="0.25">
      <c r="A8367" s="108" t="str">
        <f t="shared" si="130"/>
        <v>FI_2022_1A3(FS)_PM2.5</v>
      </c>
      <c r="B8367" s="113" t="s">
        <v>147</v>
      </c>
      <c r="C8367" s="113">
        <v>2022</v>
      </c>
      <c r="D8367" s="113" t="s">
        <v>132</v>
      </c>
      <c r="E8367" s="113" t="s">
        <v>203</v>
      </c>
      <c r="F8367" s="113" t="s">
        <v>200</v>
      </c>
      <c r="G8367" s="113">
        <v>1.4918848878731701</v>
      </c>
    </row>
    <row r="8368" spans="1:7" x14ac:dyDescent="0.25">
      <c r="A8368" s="108" t="str">
        <f t="shared" si="130"/>
        <v>FI_2022_3D_NOx</v>
      </c>
      <c r="B8368" s="113" t="s">
        <v>147</v>
      </c>
      <c r="C8368" s="113">
        <v>2022</v>
      </c>
      <c r="D8368" s="113" t="s">
        <v>206</v>
      </c>
      <c r="E8368" s="113" t="s">
        <v>199</v>
      </c>
      <c r="F8368" s="113" t="s">
        <v>200</v>
      </c>
      <c r="G8368" s="113">
        <v>9.3500282379210002</v>
      </c>
    </row>
    <row r="8369" spans="1:7" x14ac:dyDescent="0.25">
      <c r="A8369" s="108" t="str">
        <f t="shared" si="130"/>
        <v>FR_1980_NATIONAL TOTAL_NOx</v>
      </c>
      <c r="B8369" s="113" t="s">
        <v>148</v>
      </c>
      <c r="C8369" s="113">
        <v>1980</v>
      </c>
      <c r="D8369" s="113" t="s">
        <v>122</v>
      </c>
      <c r="E8369" s="113" t="s">
        <v>199</v>
      </c>
      <c r="F8369" s="113" t="s">
        <v>200</v>
      </c>
      <c r="G8369" s="113">
        <v>2175.9336199597301</v>
      </c>
    </row>
    <row r="8370" spans="1:7" x14ac:dyDescent="0.25">
      <c r="A8370" s="108" t="str">
        <f t="shared" si="130"/>
        <v>FR_1980_NATIONAL TOTAL_SOx</v>
      </c>
      <c r="B8370" s="113" t="s">
        <v>148</v>
      </c>
      <c r="C8370" s="113">
        <v>1980</v>
      </c>
      <c r="D8370" s="113" t="s">
        <v>122</v>
      </c>
      <c r="E8370" s="113" t="s">
        <v>201</v>
      </c>
      <c r="F8370" s="113" t="s">
        <v>200</v>
      </c>
      <c r="G8370" s="113">
        <v>3184.91637476796</v>
      </c>
    </row>
    <row r="8371" spans="1:7" x14ac:dyDescent="0.25">
      <c r="A8371" s="108" t="str">
        <f t="shared" si="130"/>
        <v>FR_1980_NATIONAL TOTAL_NH3</v>
      </c>
      <c r="B8371" s="113" t="s">
        <v>148</v>
      </c>
      <c r="C8371" s="113">
        <v>1980</v>
      </c>
      <c r="D8371" s="113" t="s">
        <v>122</v>
      </c>
      <c r="E8371" s="113" t="s">
        <v>124</v>
      </c>
      <c r="F8371" s="113" t="s">
        <v>200</v>
      </c>
      <c r="G8371" s="113">
        <v>648.94955682957402</v>
      </c>
    </row>
    <row r="8372" spans="1:7" x14ac:dyDescent="0.25">
      <c r="A8372" s="108" t="str">
        <f t="shared" si="130"/>
        <v>FR_1980_1A3(FS)_NOx</v>
      </c>
      <c r="B8372" s="113" t="s">
        <v>148</v>
      </c>
      <c r="C8372" s="113">
        <v>1980</v>
      </c>
      <c r="D8372" s="113" t="s">
        <v>132</v>
      </c>
      <c r="E8372" s="113" t="s">
        <v>199</v>
      </c>
      <c r="F8372" s="113" t="s">
        <v>200</v>
      </c>
      <c r="G8372" s="113">
        <v>941.97658638311498</v>
      </c>
    </row>
    <row r="8373" spans="1:7" x14ac:dyDescent="0.25">
      <c r="A8373" s="108" t="str">
        <f t="shared" si="130"/>
        <v>FR_1980_1A3(FS)_SOx</v>
      </c>
      <c r="B8373" s="113" t="s">
        <v>148</v>
      </c>
      <c r="C8373" s="113">
        <v>1980</v>
      </c>
      <c r="D8373" s="113" t="s">
        <v>132</v>
      </c>
      <c r="E8373" s="113" t="s">
        <v>201</v>
      </c>
      <c r="F8373" s="113" t="s">
        <v>200</v>
      </c>
      <c r="G8373" s="113">
        <v>133.72291901143001</v>
      </c>
    </row>
    <row r="8374" spans="1:7" x14ac:dyDescent="0.25">
      <c r="A8374" s="108" t="str">
        <f t="shared" si="130"/>
        <v>FR_1980_1A3(FS)_NH3</v>
      </c>
      <c r="B8374" s="113" t="s">
        <v>148</v>
      </c>
      <c r="C8374" s="113">
        <v>1980</v>
      </c>
      <c r="D8374" s="113" t="s">
        <v>132</v>
      </c>
      <c r="E8374" s="113" t="s">
        <v>124</v>
      </c>
      <c r="F8374" s="113" t="s">
        <v>200</v>
      </c>
      <c r="G8374" s="113">
        <v>0.57796576748906503</v>
      </c>
    </row>
    <row r="8375" spans="1:7" x14ac:dyDescent="0.25">
      <c r="A8375" s="108" t="str">
        <f t="shared" si="130"/>
        <v>FR_1980_3D_NOx</v>
      </c>
      <c r="B8375" s="113" t="s">
        <v>148</v>
      </c>
      <c r="C8375" s="113">
        <v>1980</v>
      </c>
      <c r="D8375" s="113" t="s">
        <v>206</v>
      </c>
      <c r="E8375" s="113" t="s">
        <v>199</v>
      </c>
      <c r="F8375" s="113" t="s">
        <v>200</v>
      </c>
      <c r="G8375" s="113">
        <v>156.442723284728</v>
      </c>
    </row>
    <row r="8376" spans="1:7" x14ac:dyDescent="0.25">
      <c r="A8376" s="108" t="str">
        <f t="shared" si="130"/>
        <v>FR_1981_NATIONAL TOTAL_NOx</v>
      </c>
      <c r="B8376" s="113" t="s">
        <v>148</v>
      </c>
      <c r="C8376" s="113">
        <v>1981</v>
      </c>
      <c r="D8376" s="113" t="s">
        <v>122</v>
      </c>
      <c r="E8376" s="113" t="s">
        <v>199</v>
      </c>
      <c r="F8376" s="113" t="s">
        <v>200</v>
      </c>
      <c r="G8376" s="113">
        <v>2082.44547215289</v>
      </c>
    </row>
    <row r="8377" spans="1:7" x14ac:dyDescent="0.25">
      <c r="A8377" s="108" t="str">
        <f t="shared" si="130"/>
        <v>FR_1981_NATIONAL TOTAL_SOx</v>
      </c>
      <c r="B8377" s="113" t="s">
        <v>148</v>
      </c>
      <c r="C8377" s="113">
        <v>1981</v>
      </c>
      <c r="D8377" s="113" t="s">
        <v>122</v>
      </c>
      <c r="E8377" s="113" t="s">
        <v>201</v>
      </c>
      <c r="F8377" s="113" t="s">
        <v>200</v>
      </c>
      <c r="G8377" s="113">
        <v>2556.5739013280599</v>
      </c>
    </row>
    <row r="8378" spans="1:7" x14ac:dyDescent="0.25">
      <c r="A8378" s="108" t="str">
        <f t="shared" si="130"/>
        <v>FR_1981_NATIONAL TOTAL_NH3</v>
      </c>
      <c r="B8378" s="113" t="s">
        <v>148</v>
      </c>
      <c r="C8378" s="113">
        <v>1981</v>
      </c>
      <c r="D8378" s="113" t="s">
        <v>122</v>
      </c>
      <c r="E8378" s="113" t="s">
        <v>124</v>
      </c>
      <c r="F8378" s="113" t="s">
        <v>200</v>
      </c>
      <c r="G8378" s="113">
        <v>653.33830312980501</v>
      </c>
    </row>
    <row r="8379" spans="1:7" x14ac:dyDescent="0.25">
      <c r="A8379" s="108" t="str">
        <f t="shared" si="130"/>
        <v>FR_1981_1A3(FS)_NOx</v>
      </c>
      <c r="B8379" s="113" t="s">
        <v>148</v>
      </c>
      <c r="C8379" s="113">
        <v>1981</v>
      </c>
      <c r="D8379" s="113" t="s">
        <v>132</v>
      </c>
      <c r="E8379" s="113" t="s">
        <v>199</v>
      </c>
      <c r="F8379" s="113" t="s">
        <v>200</v>
      </c>
      <c r="G8379" s="113">
        <v>970.80973001714096</v>
      </c>
    </row>
    <row r="8380" spans="1:7" x14ac:dyDescent="0.25">
      <c r="A8380" s="108" t="str">
        <f t="shared" si="130"/>
        <v>FR_1981_1A3(FS)_SOx</v>
      </c>
      <c r="B8380" s="113" t="s">
        <v>148</v>
      </c>
      <c r="C8380" s="113">
        <v>1981</v>
      </c>
      <c r="D8380" s="113" t="s">
        <v>132</v>
      </c>
      <c r="E8380" s="113" t="s">
        <v>201</v>
      </c>
      <c r="F8380" s="113" t="s">
        <v>200</v>
      </c>
      <c r="G8380" s="113">
        <v>99.6766232053278</v>
      </c>
    </row>
    <row r="8381" spans="1:7" x14ac:dyDescent="0.25">
      <c r="A8381" s="108" t="str">
        <f t="shared" si="130"/>
        <v>FR_1981_1A3(FS)_NH3</v>
      </c>
      <c r="B8381" s="113" t="s">
        <v>148</v>
      </c>
      <c r="C8381" s="113">
        <v>1981</v>
      </c>
      <c r="D8381" s="113" t="s">
        <v>132</v>
      </c>
      <c r="E8381" s="113" t="s">
        <v>124</v>
      </c>
      <c r="F8381" s="113" t="s">
        <v>200</v>
      </c>
      <c r="G8381" s="113">
        <v>0.59767649233044395</v>
      </c>
    </row>
    <row r="8382" spans="1:7" x14ac:dyDescent="0.25">
      <c r="A8382" s="108" t="str">
        <f t="shared" si="130"/>
        <v>FR_1981_3D_NOx</v>
      </c>
      <c r="B8382" s="113" t="s">
        <v>148</v>
      </c>
      <c r="C8382" s="113">
        <v>1981</v>
      </c>
      <c r="D8382" s="113" t="s">
        <v>206</v>
      </c>
      <c r="E8382" s="113" t="s">
        <v>199</v>
      </c>
      <c r="F8382" s="113" t="s">
        <v>200</v>
      </c>
      <c r="G8382" s="113">
        <v>155.47030835214099</v>
      </c>
    </row>
    <row r="8383" spans="1:7" x14ac:dyDescent="0.25">
      <c r="A8383" s="108" t="str">
        <f t="shared" si="130"/>
        <v>FR_1982_NATIONAL TOTAL_NOx</v>
      </c>
      <c r="B8383" s="113" t="s">
        <v>148</v>
      </c>
      <c r="C8383" s="113">
        <v>1982</v>
      </c>
      <c r="D8383" s="113" t="s">
        <v>122</v>
      </c>
      <c r="E8383" s="113" t="s">
        <v>199</v>
      </c>
      <c r="F8383" s="113" t="s">
        <v>200</v>
      </c>
      <c r="G8383" s="113">
        <v>2061.1609523840598</v>
      </c>
    </row>
    <row r="8384" spans="1:7" x14ac:dyDescent="0.25">
      <c r="A8384" s="108" t="str">
        <f t="shared" si="130"/>
        <v>FR_1982_NATIONAL TOTAL_SOx</v>
      </c>
      <c r="B8384" s="113" t="s">
        <v>148</v>
      </c>
      <c r="C8384" s="113">
        <v>1982</v>
      </c>
      <c r="D8384" s="113" t="s">
        <v>122</v>
      </c>
      <c r="E8384" s="113" t="s">
        <v>201</v>
      </c>
      <c r="F8384" s="113" t="s">
        <v>200</v>
      </c>
      <c r="G8384" s="113">
        <v>2433.5810544257001</v>
      </c>
    </row>
    <row r="8385" spans="1:7" x14ac:dyDescent="0.25">
      <c r="A8385" s="108" t="str">
        <f t="shared" si="130"/>
        <v>FR_1982_NATIONAL TOTAL_NH3</v>
      </c>
      <c r="B8385" s="113" t="s">
        <v>148</v>
      </c>
      <c r="C8385" s="113">
        <v>1982</v>
      </c>
      <c r="D8385" s="113" t="s">
        <v>122</v>
      </c>
      <c r="E8385" s="113" t="s">
        <v>124</v>
      </c>
      <c r="F8385" s="113" t="s">
        <v>200</v>
      </c>
      <c r="G8385" s="113">
        <v>659.05870567247405</v>
      </c>
    </row>
    <row r="8386" spans="1:7" x14ac:dyDescent="0.25">
      <c r="A8386" s="108" t="str">
        <f t="shared" ref="A8386:A8449" si="131">CONCATENATE(B8386,"_",C8386,"_",D8386,"_",E8386)</f>
        <v>FR_1982_1A3(FS)_NOx</v>
      </c>
      <c r="B8386" s="113" t="s">
        <v>148</v>
      </c>
      <c r="C8386" s="113">
        <v>1982</v>
      </c>
      <c r="D8386" s="113" t="s">
        <v>132</v>
      </c>
      <c r="E8386" s="113" t="s">
        <v>199</v>
      </c>
      <c r="F8386" s="113" t="s">
        <v>200</v>
      </c>
      <c r="G8386" s="113">
        <v>985.139867844175</v>
      </c>
    </row>
    <row r="8387" spans="1:7" x14ac:dyDescent="0.25">
      <c r="A8387" s="108" t="str">
        <f t="shared" si="131"/>
        <v>FR_1982_1A3(FS)_SOx</v>
      </c>
      <c r="B8387" s="113" t="s">
        <v>148</v>
      </c>
      <c r="C8387" s="113">
        <v>1982</v>
      </c>
      <c r="D8387" s="113" t="s">
        <v>132</v>
      </c>
      <c r="E8387" s="113" t="s">
        <v>201</v>
      </c>
      <c r="F8387" s="113" t="s">
        <v>200</v>
      </c>
      <c r="G8387" s="113">
        <v>100.915235312052</v>
      </c>
    </row>
    <row r="8388" spans="1:7" x14ac:dyDescent="0.25">
      <c r="A8388" s="108" t="str">
        <f t="shared" si="131"/>
        <v>FR_1982_1A3(FS)_NH3</v>
      </c>
      <c r="B8388" s="113" t="s">
        <v>148</v>
      </c>
      <c r="C8388" s="113">
        <v>1982</v>
      </c>
      <c r="D8388" s="113" t="s">
        <v>132</v>
      </c>
      <c r="E8388" s="113" t="s">
        <v>124</v>
      </c>
      <c r="F8388" s="113" t="s">
        <v>200</v>
      </c>
      <c r="G8388" s="113">
        <v>0.60543784405271905</v>
      </c>
    </row>
    <row r="8389" spans="1:7" x14ac:dyDescent="0.25">
      <c r="A8389" s="108" t="str">
        <f t="shared" si="131"/>
        <v>FR_1982_3D_NOx</v>
      </c>
      <c r="B8389" s="113" t="s">
        <v>148</v>
      </c>
      <c r="C8389" s="113">
        <v>1982</v>
      </c>
      <c r="D8389" s="113" t="s">
        <v>206</v>
      </c>
      <c r="E8389" s="113" t="s">
        <v>199</v>
      </c>
      <c r="F8389" s="113" t="s">
        <v>200</v>
      </c>
      <c r="G8389" s="113">
        <v>155.363372055459</v>
      </c>
    </row>
    <row r="8390" spans="1:7" x14ac:dyDescent="0.25">
      <c r="A8390" s="108" t="str">
        <f t="shared" si="131"/>
        <v>FR_1983_NATIONAL TOTAL_NOx</v>
      </c>
      <c r="B8390" s="113" t="s">
        <v>148</v>
      </c>
      <c r="C8390" s="113">
        <v>1983</v>
      </c>
      <c r="D8390" s="113" t="s">
        <v>122</v>
      </c>
      <c r="E8390" s="113" t="s">
        <v>199</v>
      </c>
      <c r="F8390" s="113" t="s">
        <v>200</v>
      </c>
      <c r="G8390" s="113">
        <v>2063.0220702814199</v>
      </c>
    </row>
    <row r="8391" spans="1:7" x14ac:dyDescent="0.25">
      <c r="A8391" s="108" t="str">
        <f t="shared" si="131"/>
        <v>FR_1983_NATIONAL TOTAL_SOx</v>
      </c>
      <c r="B8391" s="113" t="s">
        <v>148</v>
      </c>
      <c r="C8391" s="113">
        <v>1983</v>
      </c>
      <c r="D8391" s="113" t="s">
        <v>122</v>
      </c>
      <c r="E8391" s="113" t="s">
        <v>201</v>
      </c>
      <c r="F8391" s="113" t="s">
        <v>200</v>
      </c>
      <c r="G8391" s="113">
        <v>2026.0427793773199</v>
      </c>
    </row>
    <row r="8392" spans="1:7" x14ac:dyDescent="0.25">
      <c r="A8392" s="108" t="str">
        <f t="shared" si="131"/>
        <v>FR_1983_NATIONAL TOTAL_NH3</v>
      </c>
      <c r="B8392" s="113" t="s">
        <v>148</v>
      </c>
      <c r="C8392" s="113">
        <v>1983</v>
      </c>
      <c r="D8392" s="113" t="s">
        <v>122</v>
      </c>
      <c r="E8392" s="113" t="s">
        <v>124</v>
      </c>
      <c r="F8392" s="113" t="s">
        <v>200</v>
      </c>
      <c r="G8392" s="113">
        <v>670.95910177718099</v>
      </c>
    </row>
    <row r="8393" spans="1:7" x14ac:dyDescent="0.25">
      <c r="A8393" s="108" t="str">
        <f t="shared" si="131"/>
        <v>FR_1983_1A3(FS)_NOx</v>
      </c>
      <c r="B8393" s="113" t="s">
        <v>148</v>
      </c>
      <c r="C8393" s="113">
        <v>1983</v>
      </c>
      <c r="D8393" s="113" t="s">
        <v>132</v>
      </c>
      <c r="E8393" s="113" t="s">
        <v>199</v>
      </c>
      <c r="F8393" s="113" t="s">
        <v>200</v>
      </c>
      <c r="G8393" s="113">
        <v>1005.77804500182</v>
      </c>
    </row>
    <row r="8394" spans="1:7" x14ac:dyDescent="0.25">
      <c r="A8394" s="108" t="str">
        <f t="shared" si="131"/>
        <v>FR_1983_1A3(FS)_SOx</v>
      </c>
      <c r="B8394" s="113" t="s">
        <v>148</v>
      </c>
      <c r="C8394" s="113">
        <v>1983</v>
      </c>
      <c r="D8394" s="113" t="s">
        <v>132</v>
      </c>
      <c r="E8394" s="113" t="s">
        <v>201</v>
      </c>
      <c r="F8394" s="113" t="s">
        <v>200</v>
      </c>
      <c r="G8394" s="113">
        <v>102.30078858351</v>
      </c>
    </row>
    <row r="8395" spans="1:7" x14ac:dyDescent="0.25">
      <c r="A8395" s="108" t="str">
        <f t="shared" si="131"/>
        <v>FR_1983_1A3(FS)_NH3</v>
      </c>
      <c r="B8395" s="113" t="s">
        <v>148</v>
      </c>
      <c r="C8395" s="113">
        <v>1983</v>
      </c>
      <c r="D8395" s="113" t="s">
        <v>132</v>
      </c>
      <c r="E8395" s="113" t="s">
        <v>124</v>
      </c>
      <c r="F8395" s="113" t="s">
        <v>200</v>
      </c>
      <c r="G8395" s="113">
        <v>0.61526571291731502</v>
      </c>
    </row>
    <row r="8396" spans="1:7" x14ac:dyDescent="0.25">
      <c r="A8396" s="108" t="str">
        <f t="shared" si="131"/>
        <v>FR_1983_3D_NOx</v>
      </c>
      <c r="B8396" s="113" t="s">
        <v>148</v>
      </c>
      <c r="C8396" s="113">
        <v>1983</v>
      </c>
      <c r="D8396" s="113" t="s">
        <v>206</v>
      </c>
      <c r="E8396" s="113" t="s">
        <v>199</v>
      </c>
      <c r="F8396" s="113" t="s">
        <v>200</v>
      </c>
      <c r="G8396" s="113">
        <v>156.76523253094399</v>
      </c>
    </row>
    <row r="8397" spans="1:7" x14ac:dyDescent="0.25">
      <c r="A8397" s="108" t="str">
        <f t="shared" si="131"/>
        <v>FR_1984_NATIONAL TOTAL_NOx</v>
      </c>
      <c r="B8397" s="113" t="s">
        <v>148</v>
      </c>
      <c r="C8397" s="113">
        <v>1984</v>
      </c>
      <c r="D8397" s="113" t="s">
        <v>122</v>
      </c>
      <c r="E8397" s="113" t="s">
        <v>199</v>
      </c>
      <c r="F8397" s="113" t="s">
        <v>200</v>
      </c>
      <c r="G8397" s="113">
        <v>2040.4350424146</v>
      </c>
    </row>
    <row r="8398" spans="1:7" x14ac:dyDescent="0.25">
      <c r="A8398" s="108" t="str">
        <f t="shared" si="131"/>
        <v>FR_1984_NATIONAL TOTAL_SOx</v>
      </c>
      <c r="B8398" s="113" t="s">
        <v>148</v>
      </c>
      <c r="C8398" s="113">
        <v>1984</v>
      </c>
      <c r="D8398" s="113" t="s">
        <v>122</v>
      </c>
      <c r="E8398" s="113" t="s">
        <v>201</v>
      </c>
      <c r="F8398" s="113" t="s">
        <v>200</v>
      </c>
      <c r="G8398" s="113">
        <v>1786.4095728837899</v>
      </c>
    </row>
    <row r="8399" spans="1:7" x14ac:dyDescent="0.25">
      <c r="A8399" s="108" t="str">
        <f t="shared" si="131"/>
        <v>FR_1984_NATIONAL TOTAL_NH3</v>
      </c>
      <c r="B8399" s="113" t="s">
        <v>148</v>
      </c>
      <c r="C8399" s="113">
        <v>1984</v>
      </c>
      <c r="D8399" s="113" t="s">
        <v>122</v>
      </c>
      <c r="E8399" s="113" t="s">
        <v>124</v>
      </c>
      <c r="F8399" s="113" t="s">
        <v>200</v>
      </c>
      <c r="G8399" s="113">
        <v>669.12552208361001</v>
      </c>
    </row>
    <row r="8400" spans="1:7" x14ac:dyDescent="0.25">
      <c r="A8400" s="108" t="str">
        <f t="shared" si="131"/>
        <v>FR_1984_1A3(FS)_NOx</v>
      </c>
      <c r="B8400" s="113" t="s">
        <v>148</v>
      </c>
      <c r="C8400" s="113">
        <v>1984</v>
      </c>
      <c r="D8400" s="113" t="s">
        <v>132</v>
      </c>
      <c r="E8400" s="113" t="s">
        <v>199</v>
      </c>
      <c r="F8400" s="113" t="s">
        <v>200</v>
      </c>
      <c r="G8400" s="113">
        <v>1031.6223335479301</v>
      </c>
    </row>
    <row r="8401" spans="1:7" x14ac:dyDescent="0.25">
      <c r="A8401" s="108" t="str">
        <f t="shared" si="131"/>
        <v>FR_1984_1A3(FS)_SOx</v>
      </c>
      <c r="B8401" s="113" t="s">
        <v>148</v>
      </c>
      <c r="C8401" s="113">
        <v>1984</v>
      </c>
      <c r="D8401" s="113" t="s">
        <v>132</v>
      </c>
      <c r="E8401" s="113" t="s">
        <v>201</v>
      </c>
      <c r="F8401" s="113" t="s">
        <v>200</v>
      </c>
      <c r="G8401" s="113">
        <v>105.11307526789101</v>
      </c>
    </row>
    <row r="8402" spans="1:7" x14ac:dyDescent="0.25">
      <c r="A8402" s="108" t="str">
        <f t="shared" si="131"/>
        <v>FR_1984_1A3(FS)_NH3</v>
      </c>
      <c r="B8402" s="113" t="s">
        <v>148</v>
      </c>
      <c r="C8402" s="113">
        <v>1984</v>
      </c>
      <c r="D8402" s="113" t="s">
        <v>132</v>
      </c>
      <c r="E8402" s="113" t="s">
        <v>124</v>
      </c>
      <c r="F8402" s="113" t="s">
        <v>200</v>
      </c>
      <c r="G8402" s="113">
        <v>0.62396540002535905</v>
      </c>
    </row>
    <row r="8403" spans="1:7" x14ac:dyDescent="0.25">
      <c r="A8403" s="108" t="str">
        <f t="shared" si="131"/>
        <v>FR_1984_3D_NOx</v>
      </c>
      <c r="B8403" s="113" t="s">
        <v>148</v>
      </c>
      <c r="C8403" s="113">
        <v>1984</v>
      </c>
      <c r="D8403" s="113" t="s">
        <v>206</v>
      </c>
      <c r="E8403" s="113" t="s">
        <v>199</v>
      </c>
      <c r="F8403" s="113" t="s">
        <v>200</v>
      </c>
      <c r="G8403" s="113">
        <v>158.34376314842001</v>
      </c>
    </row>
    <row r="8404" spans="1:7" x14ac:dyDescent="0.25">
      <c r="A8404" s="108" t="str">
        <f t="shared" si="131"/>
        <v>FR_1985_NATIONAL TOTAL_NOx</v>
      </c>
      <c r="B8404" s="113" t="s">
        <v>148</v>
      </c>
      <c r="C8404" s="113">
        <v>1985</v>
      </c>
      <c r="D8404" s="113" t="s">
        <v>122</v>
      </c>
      <c r="E8404" s="113" t="s">
        <v>199</v>
      </c>
      <c r="F8404" s="113" t="s">
        <v>200</v>
      </c>
      <c r="G8404" s="113">
        <v>2022.55362849477</v>
      </c>
    </row>
    <row r="8405" spans="1:7" x14ac:dyDescent="0.25">
      <c r="A8405" s="108" t="str">
        <f t="shared" si="131"/>
        <v>FR_1985_NATIONAL TOTAL_SOx</v>
      </c>
      <c r="B8405" s="113" t="s">
        <v>148</v>
      </c>
      <c r="C8405" s="113">
        <v>1985</v>
      </c>
      <c r="D8405" s="113" t="s">
        <v>122</v>
      </c>
      <c r="E8405" s="113" t="s">
        <v>201</v>
      </c>
      <c r="F8405" s="113" t="s">
        <v>200</v>
      </c>
      <c r="G8405" s="113">
        <v>1515.7205293837901</v>
      </c>
    </row>
    <row r="8406" spans="1:7" x14ac:dyDescent="0.25">
      <c r="A8406" s="108" t="str">
        <f t="shared" si="131"/>
        <v>FR_1985_NATIONAL TOTAL_NH3</v>
      </c>
      <c r="B8406" s="113" t="s">
        <v>148</v>
      </c>
      <c r="C8406" s="113">
        <v>1985</v>
      </c>
      <c r="D8406" s="113" t="s">
        <v>122</v>
      </c>
      <c r="E8406" s="113" t="s">
        <v>124</v>
      </c>
      <c r="F8406" s="113" t="s">
        <v>200</v>
      </c>
      <c r="G8406" s="113">
        <v>671.37923845314197</v>
      </c>
    </row>
    <row r="8407" spans="1:7" x14ac:dyDescent="0.25">
      <c r="A8407" s="108" t="str">
        <f t="shared" si="131"/>
        <v>FR_1985_1A3(FS)_NOx</v>
      </c>
      <c r="B8407" s="113" t="s">
        <v>148</v>
      </c>
      <c r="C8407" s="113">
        <v>1985</v>
      </c>
      <c r="D8407" s="113" t="s">
        <v>132</v>
      </c>
      <c r="E8407" s="113" t="s">
        <v>199</v>
      </c>
      <c r="F8407" s="113" t="s">
        <v>200</v>
      </c>
      <c r="G8407" s="113">
        <v>1031.2824526270599</v>
      </c>
    </row>
    <row r="8408" spans="1:7" x14ac:dyDescent="0.25">
      <c r="A8408" s="108" t="str">
        <f t="shared" si="131"/>
        <v>FR_1985_1A3(FS)_SOx</v>
      </c>
      <c r="B8408" s="113" t="s">
        <v>148</v>
      </c>
      <c r="C8408" s="113">
        <v>1985</v>
      </c>
      <c r="D8408" s="113" t="s">
        <v>132</v>
      </c>
      <c r="E8408" s="113" t="s">
        <v>201</v>
      </c>
      <c r="F8408" s="113" t="s">
        <v>200</v>
      </c>
      <c r="G8408" s="113">
        <v>105.694175260962</v>
      </c>
    </row>
    <row r="8409" spans="1:7" x14ac:dyDescent="0.25">
      <c r="A8409" s="108" t="str">
        <f t="shared" si="131"/>
        <v>FR_1985_1A3(FS)_NH3</v>
      </c>
      <c r="B8409" s="113" t="s">
        <v>148</v>
      </c>
      <c r="C8409" s="113">
        <v>1985</v>
      </c>
      <c r="D8409" s="113" t="s">
        <v>132</v>
      </c>
      <c r="E8409" s="113" t="s">
        <v>124</v>
      </c>
      <c r="F8409" s="113" t="s">
        <v>200</v>
      </c>
      <c r="G8409" s="113">
        <v>0.61754971160793204</v>
      </c>
    </row>
    <row r="8410" spans="1:7" x14ac:dyDescent="0.25">
      <c r="A8410" s="108" t="str">
        <f t="shared" si="131"/>
        <v>FR_1985_3D_NOx</v>
      </c>
      <c r="B8410" s="113" t="s">
        <v>148</v>
      </c>
      <c r="C8410" s="113">
        <v>1985</v>
      </c>
      <c r="D8410" s="113" t="s">
        <v>206</v>
      </c>
      <c r="E8410" s="113" t="s">
        <v>199</v>
      </c>
      <c r="F8410" s="113" t="s">
        <v>200</v>
      </c>
      <c r="G8410" s="113">
        <v>160.827896190459</v>
      </c>
    </row>
    <row r="8411" spans="1:7" x14ac:dyDescent="0.25">
      <c r="A8411" s="108" t="str">
        <f t="shared" si="131"/>
        <v>FR_1986_NATIONAL TOTAL_NOx</v>
      </c>
      <c r="B8411" s="113" t="s">
        <v>148</v>
      </c>
      <c r="C8411" s="113">
        <v>1986</v>
      </c>
      <c r="D8411" s="113" t="s">
        <v>122</v>
      </c>
      <c r="E8411" s="113" t="s">
        <v>199</v>
      </c>
      <c r="F8411" s="113" t="s">
        <v>200</v>
      </c>
      <c r="G8411" s="113">
        <v>2003.3585865375901</v>
      </c>
    </row>
    <row r="8412" spans="1:7" x14ac:dyDescent="0.25">
      <c r="A8412" s="108" t="str">
        <f t="shared" si="131"/>
        <v>FR_1986_NATIONAL TOTAL_SOx</v>
      </c>
      <c r="B8412" s="113" t="s">
        <v>148</v>
      </c>
      <c r="C8412" s="113">
        <v>1986</v>
      </c>
      <c r="D8412" s="113" t="s">
        <v>122</v>
      </c>
      <c r="E8412" s="113" t="s">
        <v>201</v>
      </c>
      <c r="F8412" s="113" t="s">
        <v>200</v>
      </c>
      <c r="G8412" s="113">
        <v>1388.0499964084599</v>
      </c>
    </row>
    <row r="8413" spans="1:7" x14ac:dyDescent="0.25">
      <c r="A8413" s="108" t="str">
        <f t="shared" si="131"/>
        <v>FR_1986_NATIONAL TOTAL_NH3</v>
      </c>
      <c r="B8413" s="113" t="s">
        <v>148</v>
      </c>
      <c r="C8413" s="113">
        <v>1986</v>
      </c>
      <c r="D8413" s="113" t="s">
        <v>122</v>
      </c>
      <c r="E8413" s="113" t="s">
        <v>124</v>
      </c>
      <c r="F8413" s="113" t="s">
        <v>200</v>
      </c>
      <c r="G8413" s="113">
        <v>671.18849137382404</v>
      </c>
    </row>
    <row r="8414" spans="1:7" x14ac:dyDescent="0.25">
      <c r="A8414" s="108" t="str">
        <f t="shared" si="131"/>
        <v>FR_1986_1A3(FS)_NOx</v>
      </c>
      <c r="B8414" s="113" t="s">
        <v>148</v>
      </c>
      <c r="C8414" s="113">
        <v>1986</v>
      </c>
      <c r="D8414" s="113" t="s">
        <v>132</v>
      </c>
      <c r="E8414" s="113" t="s">
        <v>199</v>
      </c>
      <c r="F8414" s="113" t="s">
        <v>200</v>
      </c>
      <c r="G8414" s="113">
        <v>1085.54145419374</v>
      </c>
    </row>
    <row r="8415" spans="1:7" x14ac:dyDescent="0.25">
      <c r="A8415" s="108" t="str">
        <f t="shared" si="131"/>
        <v>FR_1986_1A3(FS)_SOx</v>
      </c>
      <c r="B8415" s="113" t="s">
        <v>148</v>
      </c>
      <c r="C8415" s="113">
        <v>1986</v>
      </c>
      <c r="D8415" s="113" t="s">
        <v>132</v>
      </c>
      <c r="E8415" s="113" t="s">
        <v>201</v>
      </c>
      <c r="F8415" s="113" t="s">
        <v>200</v>
      </c>
      <c r="G8415" s="113">
        <v>112.67649299040001</v>
      </c>
    </row>
    <row r="8416" spans="1:7" x14ac:dyDescent="0.25">
      <c r="A8416" s="108" t="str">
        <f t="shared" si="131"/>
        <v>FR_1986_1A3(FS)_NH3</v>
      </c>
      <c r="B8416" s="113" t="s">
        <v>148</v>
      </c>
      <c r="C8416" s="113">
        <v>1986</v>
      </c>
      <c r="D8416" s="113" t="s">
        <v>132</v>
      </c>
      <c r="E8416" s="113" t="s">
        <v>124</v>
      </c>
      <c r="F8416" s="113" t="s">
        <v>200</v>
      </c>
      <c r="G8416" s="113">
        <v>0.64051551605401202</v>
      </c>
    </row>
    <row r="8417" spans="1:7" x14ac:dyDescent="0.25">
      <c r="A8417" s="108" t="str">
        <f t="shared" si="131"/>
        <v>FR_1986_3D_NOx</v>
      </c>
      <c r="B8417" s="113" t="s">
        <v>148</v>
      </c>
      <c r="C8417" s="113">
        <v>1986</v>
      </c>
      <c r="D8417" s="113" t="s">
        <v>206</v>
      </c>
      <c r="E8417" s="113" t="s">
        <v>199</v>
      </c>
      <c r="F8417" s="113" t="s">
        <v>200</v>
      </c>
      <c r="G8417" s="113">
        <v>162.03116454281201</v>
      </c>
    </row>
    <row r="8418" spans="1:7" x14ac:dyDescent="0.25">
      <c r="A8418" s="108" t="str">
        <f t="shared" si="131"/>
        <v>FR_1987_NATIONAL TOTAL_NOx</v>
      </c>
      <c r="B8418" s="113" t="s">
        <v>148</v>
      </c>
      <c r="C8418" s="113">
        <v>1987</v>
      </c>
      <c r="D8418" s="113" t="s">
        <v>122</v>
      </c>
      <c r="E8418" s="113" t="s">
        <v>199</v>
      </c>
      <c r="F8418" s="113" t="s">
        <v>200</v>
      </c>
      <c r="G8418" s="113">
        <v>2049.2642192503599</v>
      </c>
    </row>
    <row r="8419" spans="1:7" x14ac:dyDescent="0.25">
      <c r="A8419" s="108" t="str">
        <f t="shared" si="131"/>
        <v>FR_1987_NATIONAL TOTAL_SOx</v>
      </c>
      <c r="B8419" s="113" t="s">
        <v>148</v>
      </c>
      <c r="C8419" s="113">
        <v>1987</v>
      </c>
      <c r="D8419" s="113" t="s">
        <v>122</v>
      </c>
      <c r="E8419" s="113" t="s">
        <v>201</v>
      </c>
      <c r="F8419" s="113" t="s">
        <v>200</v>
      </c>
      <c r="G8419" s="113">
        <v>1369.5013510957899</v>
      </c>
    </row>
    <row r="8420" spans="1:7" x14ac:dyDescent="0.25">
      <c r="A8420" s="108" t="str">
        <f t="shared" si="131"/>
        <v>FR_1987_NATIONAL TOTAL_NH3</v>
      </c>
      <c r="B8420" s="113" t="s">
        <v>148</v>
      </c>
      <c r="C8420" s="113">
        <v>1987</v>
      </c>
      <c r="D8420" s="113" t="s">
        <v>122</v>
      </c>
      <c r="E8420" s="113" t="s">
        <v>124</v>
      </c>
      <c r="F8420" s="113" t="s">
        <v>200</v>
      </c>
      <c r="G8420" s="113">
        <v>676.50645664077899</v>
      </c>
    </row>
    <row r="8421" spans="1:7" x14ac:dyDescent="0.25">
      <c r="A8421" s="108" t="str">
        <f t="shared" si="131"/>
        <v>FR_1987_1A3(FS)_NOx</v>
      </c>
      <c r="B8421" s="113" t="s">
        <v>148</v>
      </c>
      <c r="C8421" s="113">
        <v>1987</v>
      </c>
      <c r="D8421" s="113" t="s">
        <v>132</v>
      </c>
      <c r="E8421" s="113" t="s">
        <v>199</v>
      </c>
      <c r="F8421" s="113" t="s">
        <v>200</v>
      </c>
      <c r="G8421" s="113">
        <v>1123.82847576618</v>
      </c>
    </row>
    <row r="8422" spans="1:7" x14ac:dyDescent="0.25">
      <c r="A8422" s="108" t="str">
        <f t="shared" si="131"/>
        <v>FR_1987_1A3(FS)_SOx</v>
      </c>
      <c r="B8422" s="113" t="s">
        <v>148</v>
      </c>
      <c r="C8422" s="113">
        <v>1987</v>
      </c>
      <c r="D8422" s="113" t="s">
        <v>132</v>
      </c>
      <c r="E8422" s="113" t="s">
        <v>201</v>
      </c>
      <c r="F8422" s="113" t="s">
        <v>200</v>
      </c>
      <c r="G8422" s="113">
        <v>118.533911282587</v>
      </c>
    </row>
    <row r="8423" spans="1:7" x14ac:dyDescent="0.25">
      <c r="A8423" s="108" t="str">
        <f t="shared" si="131"/>
        <v>FR_1987_1A3(FS)_NH3</v>
      </c>
      <c r="B8423" s="113" t="s">
        <v>148</v>
      </c>
      <c r="C8423" s="113">
        <v>1987</v>
      </c>
      <c r="D8423" s="113" t="s">
        <v>132</v>
      </c>
      <c r="E8423" s="113" t="s">
        <v>124</v>
      </c>
      <c r="F8423" s="113" t="s">
        <v>200</v>
      </c>
      <c r="G8423" s="113">
        <v>0.654354488562637</v>
      </c>
    </row>
    <row r="8424" spans="1:7" x14ac:dyDescent="0.25">
      <c r="A8424" s="108" t="str">
        <f t="shared" si="131"/>
        <v>FR_1987_3D_NOx</v>
      </c>
      <c r="B8424" s="113" t="s">
        <v>148</v>
      </c>
      <c r="C8424" s="113">
        <v>1987</v>
      </c>
      <c r="D8424" s="113" t="s">
        <v>206</v>
      </c>
      <c r="E8424" s="113" t="s">
        <v>199</v>
      </c>
      <c r="F8424" s="113" t="s">
        <v>200</v>
      </c>
      <c r="G8424" s="113">
        <v>165.36280996219801</v>
      </c>
    </row>
    <row r="8425" spans="1:7" x14ac:dyDescent="0.25">
      <c r="A8425" s="108" t="str">
        <f t="shared" si="131"/>
        <v>FR_1988_NATIONAL TOTAL_NOx</v>
      </c>
      <c r="B8425" s="113" t="s">
        <v>148</v>
      </c>
      <c r="C8425" s="113">
        <v>1988</v>
      </c>
      <c r="D8425" s="113" t="s">
        <v>122</v>
      </c>
      <c r="E8425" s="113" t="s">
        <v>199</v>
      </c>
      <c r="F8425" s="113" t="s">
        <v>200</v>
      </c>
      <c r="G8425" s="113">
        <v>2079.05616833357</v>
      </c>
    </row>
    <row r="8426" spans="1:7" x14ac:dyDescent="0.25">
      <c r="A8426" s="108" t="str">
        <f t="shared" si="131"/>
        <v>FR_1988_NATIONAL TOTAL_NMVOC</v>
      </c>
      <c r="B8426" s="113" t="s">
        <v>148</v>
      </c>
      <c r="C8426" s="113">
        <v>1988</v>
      </c>
      <c r="D8426" s="113" t="s">
        <v>122</v>
      </c>
      <c r="E8426" s="113" t="s">
        <v>123</v>
      </c>
      <c r="F8426" s="113" t="s">
        <v>200</v>
      </c>
      <c r="G8426" s="113">
        <v>2954.7476614756101</v>
      </c>
    </row>
    <row r="8427" spans="1:7" x14ac:dyDescent="0.25">
      <c r="A8427" s="108" t="str">
        <f t="shared" si="131"/>
        <v>FR_1988_NATIONAL TOTAL_SOx</v>
      </c>
      <c r="B8427" s="113" t="s">
        <v>148</v>
      </c>
      <c r="C8427" s="113">
        <v>1988</v>
      </c>
      <c r="D8427" s="113" t="s">
        <v>122</v>
      </c>
      <c r="E8427" s="113" t="s">
        <v>201</v>
      </c>
      <c r="F8427" s="113" t="s">
        <v>200</v>
      </c>
      <c r="G8427" s="113">
        <v>1266.1617255449801</v>
      </c>
    </row>
    <row r="8428" spans="1:7" x14ac:dyDescent="0.25">
      <c r="A8428" s="108" t="str">
        <f t="shared" si="131"/>
        <v>FR_1988_NATIONAL TOTAL_NH3</v>
      </c>
      <c r="B8428" s="113" t="s">
        <v>148</v>
      </c>
      <c r="C8428" s="113">
        <v>1988</v>
      </c>
      <c r="D8428" s="113" t="s">
        <v>122</v>
      </c>
      <c r="E8428" s="113" t="s">
        <v>124</v>
      </c>
      <c r="F8428" s="113" t="s">
        <v>200</v>
      </c>
      <c r="G8428" s="113">
        <v>663.831679230124</v>
      </c>
    </row>
    <row r="8429" spans="1:7" x14ac:dyDescent="0.25">
      <c r="A8429" s="108" t="str">
        <f t="shared" si="131"/>
        <v>FR_1988_1A3(FS)_NOx</v>
      </c>
      <c r="B8429" s="113" t="s">
        <v>148</v>
      </c>
      <c r="C8429" s="113">
        <v>1988</v>
      </c>
      <c r="D8429" s="113" t="s">
        <v>132</v>
      </c>
      <c r="E8429" s="113" t="s">
        <v>199</v>
      </c>
      <c r="F8429" s="113" t="s">
        <v>200</v>
      </c>
      <c r="G8429" s="113">
        <v>1186.1636017573001</v>
      </c>
    </row>
    <row r="8430" spans="1:7" x14ac:dyDescent="0.25">
      <c r="A8430" s="108" t="str">
        <f t="shared" si="131"/>
        <v>FR_1988_1A3(FS)_NMVOC</v>
      </c>
      <c r="B8430" s="113" t="s">
        <v>148</v>
      </c>
      <c r="C8430" s="113">
        <v>1988</v>
      </c>
      <c r="D8430" s="113" t="s">
        <v>132</v>
      </c>
      <c r="E8430" s="113" t="s">
        <v>123</v>
      </c>
      <c r="F8430" s="113" t="s">
        <v>200</v>
      </c>
      <c r="G8430" s="113">
        <v>976.32264415452596</v>
      </c>
    </row>
    <row r="8431" spans="1:7" x14ac:dyDescent="0.25">
      <c r="A8431" s="108" t="str">
        <f t="shared" si="131"/>
        <v>FR_1988_1A3(FS)_SOx</v>
      </c>
      <c r="B8431" s="113" t="s">
        <v>148</v>
      </c>
      <c r="C8431" s="113">
        <v>1988</v>
      </c>
      <c r="D8431" s="113" t="s">
        <v>132</v>
      </c>
      <c r="E8431" s="113" t="s">
        <v>201</v>
      </c>
      <c r="F8431" s="113" t="s">
        <v>200</v>
      </c>
      <c r="G8431" s="113">
        <v>128.69898435425799</v>
      </c>
    </row>
    <row r="8432" spans="1:7" x14ac:dyDescent="0.25">
      <c r="A8432" s="108" t="str">
        <f t="shared" si="131"/>
        <v>FR_1988_1A3(FS)_NH3</v>
      </c>
      <c r="B8432" s="113" t="s">
        <v>148</v>
      </c>
      <c r="C8432" s="113">
        <v>1988</v>
      </c>
      <c r="D8432" s="113" t="s">
        <v>132</v>
      </c>
      <c r="E8432" s="113" t="s">
        <v>124</v>
      </c>
      <c r="F8432" s="113" t="s">
        <v>200</v>
      </c>
      <c r="G8432" s="113">
        <v>0.68241961620273095</v>
      </c>
    </row>
    <row r="8433" spans="1:7" x14ac:dyDescent="0.25">
      <c r="A8433" s="108" t="str">
        <f t="shared" si="131"/>
        <v>FR_1988_3D_NOx</v>
      </c>
      <c r="B8433" s="113" t="s">
        <v>148</v>
      </c>
      <c r="C8433" s="113">
        <v>1988</v>
      </c>
      <c r="D8433" s="113" t="s">
        <v>206</v>
      </c>
      <c r="E8433" s="113" t="s">
        <v>199</v>
      </c>
      <c r="F8433" s="113" t="s">
        <v>200</v>
      </c>
      <c r="G8433" s="113">
        <v>166.55165716796401</v>
      </c>
    </row>
    <row r="8434" spans="1:7" x14ac:dyDescent="0.25">
      <c r="A8434" s="108" t="str">
        <f t="shared" si="131"/>
        <v>FR_1989_NATIONAL TOTAL_NOx</v>
      </c>
      <c r="B8434" s="113" t="s">
        <v>148</v>
      </c>
      <c r="C8434" s="113">
        <v>1989</v>
      </c>
      <c r="D8434" s="113" t="s">
        <v>122</v>
      </c>
      <c r="E8434" s="113" t="s">
        <v>199</v>
      </c>
      <c r="F8434" s="113" t="s">
        <v>200</v>
      </c>
      <c r="G8434" s="113">
        <v>2147.3674345559002</v>
      </c>
    </row>
    <row r="8435" spans="1:7" x14ac:dyDescent="0.25">
      <c r="A8435" s="108" t="str">
        <f t="shared" si="131"/>
        <v>FR_1989_NATIONAL TOTAL_NMVOC</v>
      </c>
      <c r="B8435" s="113" t="s">
        <v>148</v>
      </c>
      <c r="C8435" s="113">
        <v>1989</v>
      </c>
      <c r="D8435" s="113" t="s">
        <v>122</v>
      </c>
      <c r="E8435" s="113" t="s">
        <v>123</v>
      </c>
      <c r="F8435" s="113" t="s">
        <v>200</v>
      </c>
      <c r="G8435" s="113">
        <v>2939.1492166089502</v>
      </c>
    </row>
    <row r="8436" spans="1:7" x14ac:dyDescent="0.25">
      <c r="A8436" s="108" t="str">
        <f t="shared" si="131"/>
        <v>FR_1989_NATIONAL TOTAL_SOx</v>
      </c>
      <c r="B8436" s="113" t="s">
        <v>148</v>
      </c>
      <c r="C8436" s="113">
        <v>1989</v>
      </c>
      <c r="D8436" s="113" t="s">
        <v>122</v>
      </c>
      <c r="E8436" s="113" t="s">
        <v>201</v>
      </c>
      <c r="F8436" s="113" t="s">
        <v>200</v>
      </c>
      <c r="G8436" s="113">
        <v>1428.21903988848</v>
      </c>
    </row>
    <row r="8437" spans="1:7" x14ac:dyDescent="0.25">
      <c r="A8437" s="108" t="str">
        <f t="shared" si="131"/>
        <v>FR_1989_NATIONAL TOTAL_NH3</v>
      </c>
      <c r="B8437" s="113" t="s">
        <v>148</v>
      </c>
      <c r="C8437" s="113">
        <v>1989</v>
      </c>
      <c r="D8437" s="113" t="s">
        <v>122</v>
      </c>
      <c r="E8437" s="113" t="s">
        <v>124</v>
      </c>
      <c r="F8437" s="113" t="s">
        <v>200</v>
      </c>
      <c r="G8437" s="113">
        <v>665.41533440445801</v>
      </c>
    </row>
    <row r="8438" spans="1:7" x14ac:dyDescent="0.25">
      <c r="A8438" s="108" t="str">
        <f t="shared" si="131"/>
        <v>FR_1989_1A3(FS)_NOx</v>
      </c>
      <c r="B8438" s="113" t="s">
        <v>148</v>
      </c>
      <c r="C8438" s="113">
        <v>1989</v>
      </c>
      <c r="D8438" s="113" t="s">
        <v>132</v>
      </c>
      <c r="E8438" s="113" t="s">
        <v>199</v>
      </c>
      <c r="F8438" s="113" t="s">
        <v>200</v>
      </c>
      <c r="G8438" s="113">
        <v>1223.23433204204</v>
      </c>
    </row>
    <row r="8439" spans="1:7" x14ac:dyDescent="0.25">
      <c r="A8439" s="108" t="str">
        <f t="shared" si="131"/>
        <v>FR_1989_1A3(FS)_NMVOC</v>
      </c>
      <c r="B8439" s="113" t="s">
        <v>148</v>
      </c>
      <c r="C8439" s="113">
        <v>1989</v>
      </c>
      <c r="D8439" s="113" t="s">
        <v>132</v>
      </c>
      <c r="E8439" s="113" t="s">
        <v>123</v>
      </c>
      <c r="F8439" s="113" t="s">
        <v>200</v>
      </c>
      <c r="G8439" s="113">
        <v>960.34635472075195</v>
      </c>
    </row>
    <row r="8440" spans="1:7" x14ac:dyDescent="0.25">
      <c r="A8440" s="108" t="str">
        <f t="shared" si="131"/>
        <v>FR_1989_1A3(FS)_SOx</v>
      </c>
      <c r="B8440" s="113" t="s">
        <v>148</v>
      </c>
      <c r="C8440" s="113">
        <v>1989</v>
      </c>
      <c r="D8440" s="113" t="s">
        <v>132</v>
      </c>
      <c r="E8440" s="113" t="s">
        <v>201</v>
      </c>
      <c r="F8440" s="113" t="s">
        <v>200</v>
      </c>
      <c r="G8440" s="113">
        <v>136.86144292086101</v>
      </c>
    </row>
    <row r="8441" spans="1:7" x14ac:dyDescent="0.25">
      <c r="A8441" s="108" t="str">
        <f t="shared" si="131"/>
        <v>FR_1989_1A3(FS)_NH3</v>
      </c>
      <c r="B8441" s="113" t="s">
        <v>148</v>
      </c>
      <c r="C8441" s="113">
        <v>1989</v>
      </c>
      <c r="D8441" s="113" t="s">
        <v>132</v>
      </c>
      <c r="E8441" s="113" t="s">
        <v>124</v>
      </c>
      <c r="F8441" s="113" t="s">
        <v>200</v>
      </c>
      <c r="G8441" s="113">
        <v>0.70145610185727303</v>
      </c>
    </row>
    <row r="8442" spans="1:7" x14ac:dyDescent="0.25">
      <c r="A8442" s="108" t="str">
        <f t="shared" si="131"/>
        <v>FR_1989_3D_NOx</v>
      </c>
      <c r="B8442" s="113" t="s">
        <v>148</v>
      </c>
      <c r="C8442" s="113">
        <v>1989</v>
      </c>
      <c r="D8442" s="113" t="s">
        <v>206</v>
      </c>
      <c r="E8442" s="113" t="s">
        <v>199</v>
      </c>
      <c r="F8442" s="113" t="s">
        <v>200</v>
      </c>
      <c r="G8442" s="113">
        <v>167.32056774873601</v>
      </c>
    </row>
    <row r="8443" spans="1:7" x14ac:dyDescent="0.25">
      <c r="A8443" s="108" t="str">
        <f t="shared" si="131"/>
        <v>FR_1990_NATIONAL TOTAL_NOx</v>
      </c>
      <c r="B8443" s="113" t="s">
        <v>148</v>
      </c>
      <c r="C8443" s="113">
        <v>1990</v>
      </c>
      <c r="D8443" s="113" t="s">
        <v>122</v>
      </c>
      <c r="E8443" s="113" t="s">
        <v>199</v>
      </c>
      <c r="F8443" s="113" t="s">
        <v>200</v>
      </c>
      <c r="G8443" s="113">
        <v>2177.1967686039502</v>
      </c>
    </row>
    <row r="8444" spans="1:7" x14ac:dyDescent="0.25">
      <c r="A8444" s="108" t="str">
        <f t="shared" si="131"/>
        <v>FR_1990_NATIONAL TOTAL_NMVOC</v>
      </c>
      <c r="B8444" s="113" t="s">
        <v>148</v>
      </c>
      <c r="C8444" s="113">
        <v>1990</v>
      </c>
      <c r="D8444" s="113" t="s">
        <v>122</v>
      </c>
      <c r="E8444" s="113" t="s">
        <v>123</v>
      </c>
      <c r="F8444" s="113" t="s">
        <v>200</v>
      </c>
      <c r="G8444" s="113">
        <v>2920.4566025468298</v>
      </c>
    </row>
    <row r="8445" spans="1:7" x14ac:dyDescent="0.25">
      <c r="A8445" s="108" t="str">
        <f t="shared" si="131"/>
        <v>FR_1990_NATIONAL TOTAL_SOx</v>
      </c>
      <c r="B8445" s="113" t="s">
        <v>148</v>
      </c>
      <c r="C8445" s="113">
        <v>1990</v>
      </c>
      <c r="D8445" s="113" t="s">
        <v>122</v>
      </c>
      <c r="E8445" s="113" t="s">
        <v>201</v>
      </c>
      <c r="F8445" s="113" t="s">
        <v>200</v>
      </c>
      <c r="G8445" s="113">
        <v>1292.8483616190599</v>
      </c>
    </row>
    <row r="8446" spans="1:7" x14ac:dyDescent="0.25">
      <c r="A8446" s="108" t="str">
        <f t="shared" si="131"/>
        <v>FR_1990_NATIONAL TOTAL_NH3</v>
      </c>
      <c r="B8446" s="113" t="s">
        <v>148</v>
      </c>
      <c r="C8446" s="113">
        <v>1990</v>
      </c>
      <c r="D8446" s="113" t="s">
        <v>122</v>
      </c>
      <c r="E8446" s="113" t="s">
        <v>124</v>
      </c>
      <c r="F8446" s="113" t="s">
        <v>200</v>
      </c>
      <c r="G8446" s="113">
        <v>671.51924641211895</v>
      </c>
    </row>
    <row r="8447" spans="1:7" x14ac:dyDescent="0.25">
      <c r="A8447" s="108" t="str">
        <f t="shared" si="131"/>
        <v>FR_1990_NATIONAL TOTAL_PM2.5</v>
      </c>
      <c r="B8447" s="113" t="s">
        <v>148</v>
      </c>
      <c r="C8447" s="113">
        <v>1990</v>
      </c>
      <c r="D8447" s="113" t="s">
        <v>122</v>
      </c>
      <c r="E8447" s="113" t="s">
        <v>203</v>
      </c>
      <c r="F8447" s="113" t="s">
        <v>200</v>
      </c>
      <c r="G8447" s="113">
        <v>472.227594767482</v>
      </c>
    </row>
    <row r="8448" spans="1:7" x14ac:dyDescent="0.25">
      <c r="A8448" s="108" t="str">
        <f t="shared" si="131"/>
        <v>FR_1990_NATIONAL TOTAL_Pb</v>
      </c>
      <c r="B8448" s="113" t="s">
        <v>148</v>
      </c>
      <c r="C8448" s="113">
        <v>1990</v>
      </c>
      <c r="D8448" s="113" t="s">
        <v>122</v>
      </c>
      <c r="E8448" s="113" t="s">
        <v>125</v>
      </c>
      <c r="F8448" s="113" t="s">
        <v>200</v>
      </c>
      <c r="G8448" s="113">
        <v>4.2938607628620202</v>
      </c>
    </row>
    <row r="8449" spans="1:7" x14ac:dyDescent="0.25">
      <c r="A8449" s="108" t="str">
        <f t="shared" si="131"/>
        <v>FR_1990_NATIONAL TOTAL_Cd</v>
      </c>
      <c r="B8449" s="113" t="s">
        <v>148</v>
      </c>
      <c r="C8449" s="113">
        <v>1990</v>
      </c>
      <c r="D8449" s="113" t="s">
        <v>122</v>
      </c>
      <c r="E8449" s="113" t="s">
        <v>126</v>
      </c>
      <c r="F8449" s="113" t="s">
        <v>200</v>
      </c>
      <c r="G8449" s="113">
        <v>2.04521262145059E-2</v>
      </c>
    </row>
    <row r="8450" spans="1:7" x14ac:dyDescent="0.25">
      <c r="A8450" s="108" t="str">
        <f t="shared" ref="A8450:A8513" si="132">CONCATENATE(B8450,"_",C8450,"_",D8450,"_",E8450)</f>
        <v>FR_1990_NATIONAL TOTAL_Hg</v>
      </c>
      <c r="B8450" s="113" t="s">
        <v>148</v>
      </c>
      <c r="C8450" s="113">
        <v>1990</v>
      </c>
      <c r="D8450" s="113" t="s">
        <v>122</v>
      </c>
      <c r="E8450" s="113" t="s">
        <v>127</v>
      </c>
      <c r="F8450" s="113" t="s">
        <v>200</v>
      </c>
      <c r="G8450" s="113">
        <v>2.5600894554425001E-2</v>
      </c>
    </row>
    <row r="8451" spans="1:7" x14ac:dyDescent="0.25">
      <c r="A8451" s="108" t="str">
        <f t="shared" si="132"/>
        <v>FR_1990_NATIONAL TOTAL_DIOX</v>
      </c>
      <c r="B8451" s="113" t="s">
        <v>148</v>
      </c>
      <c r="C8451" s="113">
        <v>1990</v>
      </c>
      <c r="D8451" s="113" t="s">
        <v>122</v>
      </c>
      <c r="E8451" s="113" t="s">
        <v>128</v>
      </c>
      <c r="F8451" s="113" t="s">
        <v>200</v>
      </c>
      <c r="G8451" s="150">
        <v>1.80179251924777E-6</v>
      </c>
    </row>
    <row r="8452" spans="1:7" x14ac:dyDescent="0.25">
      <c r="A8452" s="108" t="str">
        <f t="shared" si="132"/>
        <v>FR_1990_NATIONAL TOTAL_PAH</v>
      </c>
      <c r="B8452" s="113" t="s">
        <v>148</v>
      </c>
      <c r="C8452" s="113">
        <v>1990</v>
      </c>
      <c r="D8452" s="113" t="s">
        <v>122</v>
      </c>
      <c r="E8452" s="113" t="s">
        <v>129</v>
      </c>
      <c r="F8452" s="113" t="s">
        <v>200</v>
      </c>
      <c r="G8452" s="113">
        <v>4.5902463794753698E-2</v>
      </c>
    </row>
    <row r="8453" spans="1:7" x14ac:dyDescent="0.25">
      <c r="A8453" s="108" t="str">
        <f t="shared" si="132"/>
        <v>FR_1990_NATIONAL TOTAL_HCB</v>
      </c>
      <c r="B8453" s="113" t="s">
        <v>148</v>
      </c>
      <c r="C8453" s="113">
        <v>1990</v>
      </c>
      <c r="D8453" s="113" t="s">
        <v>122</v>
      </c>
      <c r="E8453" s="113" t="s">
        <v>130</v>
      </c>
      <c r="F8453" s="113" t="s">
        <v>200</v>
      </c>
      <c r="G8453" s="113">
        <v>1.63565748932056E-3</v>
      </c>
    </row>
    <row r="8454" spans="1:7" x14ac:dyDescent="0.25">
      <c r="A8454" s="108" t="str">
        <f t="shared" si="132"/>
        <v>FR_1990_NATIONAL TOTAL_PCB</v>
      </c>
      <c r="B8454" s="113" t="s">
        <v>148</v>
      </c>
      <c r="C8454" s="113">
        <v>1990</v>
      </c>
      <c r="D8454" s="113" t="s">
        <v>122</v>
      </c>
      <c r="E8454" s="113" t="s">
        <v>259</v>
      </c>
      <c r="F8454" s="113" t="s">
        <v>200</v>
      </c>
      <c r="G8454" s="113">
        <v>1.7803895154274501E-4</v>
      </c>
    </row>
    <row r="8455" spans="1:7" x14ac:dyDescent="0.25">
      <c r="A8455" s="108" t="str">
        <f t="shared" si="132"/>
        <v>FR_1990_1A3(FS)_NOx</v>
      </c>
      <c r="B8455" s="113" t="s">
        <v>148</v>
      </c>
      <c r="C8455" s="113">
        <v>1990</v>
      </c>
      <c r="D8455" s="113" t="s">
        <v>132</v>
      </c>
      <c r="E8455" s="113" t="s">
        <v>199</v>
      </c>
      <c r="F8455" s="113" t="s">
        <v>200</v>
      </c>
      <c r="G8455" s="113">
        <v>1247.17014762228</v>
      </c>
    </row>
    <row r="8456" spans="1:7" x14ac:dyDescent="0.25">
      <c r="A8456" s="108" t="str">
        <f t="shared" si="132"/>
        <v>FR_1990_1A3(FS)_NMVOC</v>
      </c>
      <c r="B8456" s="113" t="s">
        <v>148</v>
      </c>
      <c r="C8456" s="113">
        <v>1990</v>
      </c>
      <c r="D8456" s="113" t="s">
        <v>132</v>
      </c>
      <c r="E8456" s="113" t="s">
        <v>123</v>
      </c>
      <c r="F8456" s="113" t="s">
        <v>200</v>
      </c>
      <c r="G8456" s="113">
        <v>923.69669717218403</v>
      </c>
    </row>
    <row r="8457" spans="1:7" x14ac:dyDescent="0.25">
      <c r="A8457" s="108" t="str">
        <f t="shared" si="132"/>
        <v>FR_1990_1A3(FS)_SOx</v>
      </c>
      <c r="B8457" s="113" t="s">
        <v>148</v>
      </c>
      <c r="C8457" s="113">
        <v>1990</v>
      </c>
      <c r="D8457" s="113" t="s">
        <v>132</v>
      </c>
      <c r="E8457" s="113" t="s">
        <v>201</v>
      </c>
      <c r="F8457" s="113" t="s">
        <v>200</v>
      </c>
      <c r="G8457" s="113">
        <v>142.963389334959</v>
      </c>
    </row>
    <row r="8458" spans="1:7" x14ac:dyDescent="0.25">
      <c r="A8458" s="108" t="str">
        <f t="shared" si="132"/>
        <v>FR_1990_1A3(FS)_NH3</v>
      </c>
      <c r="B8458" s="113" t="s">
        <v>148</v>
      </c>
      <c r="C8458" s="113">
        <v>1990</v>
      </c>
      <c r="D8458" s="113" t="s">
        <v>132</v>
      </c>
      <c r="E8458" s="113" t="s">
        <v>124</v>
      </c>
      <c r="F8458" s="113" t="s">
        <v>200</v>
      </c>
      <c r="G8458" s="113">
        <v>0.73720612692532905</v>
      </c>
    </row>
    <row r="8459" spans="1:7" x14ac:dyDescent="0.25">
      <c r="A8459" s="108" t="str">
        <f t="shared" si="132"/>
        <v>FR_1990_1A3(FS)_PM2.5</v>
      </c>
      <c r="B8459" s="113" t="s">
        <v>148</v>
      </c>
      <c r="C8459" s="113">
        <v>1990</v>
      </c>
      <c r="D8459" s="113" t="s">
        <v>132</v>
      </c>
      <c r="E8459" s="113" t="s">
        <v>203</v>
      </c>
      <c r="F8459" s="113" t="s">
        <v>200</v>
      </c>
      <c r="G8459" s="113">
        <v>67.440857107943899</v>
      </c>
    </row>
    <row r="8460" spans="1:7" x14ac:dyDescent="0.25">
      <c r="A8460" s="108" t="str">
        <f t="shared" si="132"/>
        <v>FR_1990_3D_NOx</v>
      </c>
      <c r="B8460" s="113" t="s">
        <v>148</v>
      </c>
      <c r="C8460" s="113">
        <v>1990</v>
      </c>
      <c r="D8460" s="113" t="s">
        <v>206</v>
      </c>
      <c r="E8460" s="113" t="s">
        <v>199</v>
      </c>
      <c r="F8460" s="113" t="s">
        <v>200</v>
      </c>
      <c r="G8460" s="113">
        <v>169.281101525297</v>
      </c>
    </row>
    <row r="8461" spans="1:7" x14ac:dyDescent="0.25">
      <c r="A8461" s="108" t="str">
        <f t="shared" si="132"/>
        <v>FR_1991_NATIONAL TOTAL_NOx</v>
      </c>
      <c r="B8461" s="113" t="s">
        <v>148</v>
      </c>
      <c r="C8461" s="113">
        <v>1991</v>
      </c>
      <c r="D8461" s="113" t="s">
        <v>122</v>
      </c>
      <c r="E8461" s="113" t="s">
        <v>199</v>
      </c>
      <c r="F8461" s="113" t="s">
        <v>200</v>
      </c>
      <c r="G8461" s="113">
        <v>2220.68750235892</v>
      </c>
    </row>
    <row r="8462" spans="1:7" x14ac:dyDescent="0.25">
      <c r="A8462" s="108" t="str">
        <f t="shared" si="132"/>
        <v>FR_1991_NATIONAL TOTAL_NMVOC</v>
      </c>
      <c r="B8462" s="113" t="s">
        <v>148</v>
      </c>
      <c r="C8462" s="113">
        <v>1991</v>
      </c>
      <c r="D8462" s="113" t="s">
        <v>122</v>
      </c>
      <c r="E8462" s="113" t="s">
        <v>123</v>
      </c>
      <c r="F8462" s="113" t="s">
        <v>200</v>
      </c>
      <c r="G8462" s="113">
        <v>2944.95868276998</v>
      </c>
    </row>
    <row r="8463" spans="1:7" x14ac:dyDescent="0.25">
      <c r="A8463" s="108" t="str">
        <f t="shared" si="132"/>
        <v>FR_1991_NATIONAL TOTAL_SOx</v>
      </c>
      <c r="B8463" s="113" t="s">
        <v>148</v>
      </c>
      <c r="C8463" s="113">
        <v>1991</v>
      </c>
      <c r="D8463" s="113" t="s">
        <v>122</v>
      </c>
      <c r="E8463" s="113" t="s">
        <v>201</v>
      </c>
      <c r="F8463" s="113" t="s">
        <v>200</v>
      </c>
      <c r="G8463" s="113">
        <v>1381.5747597059601</v>
      </c>
    </row>
    <row r="8464" spans="1:7" x14ac:dyDescent="0.25">
      <c r="A8464" s="108" t="str">
        <f t="shared" si="132"/>
        <v>FR_1991_NATIONAL TOTAL_NH3</v>
      </c>
      <c r="B8464" s="113" t="s">
        <v>148</v>
      </c>
      <c r="C8464" s="113">
        <v>1991</v>
      </c>
      <c r="D8464" s="113" t="s">
        <v>122</v>
      </c>
      <c r="E8464" s="113" t="s">
        <v>124</v>
      </c>
      <c r="F8464" s="113" t="s">
        <v>200</v>
      </c>
      <c r="G8464" s="113">
        <v>668.423339629922</v>
      </c>
    </row>
    <row r="8465" spans="1:7" x14ac:dyDescent="0.25">
      <c r="A8465" s="108" t="str">
        <f t="shared" si="132"/>
        <v>FR_1991_NATIONAL TOTAL_PM2.5</v>
      </c>
      <c r="B8465" s="113" t="s">
        <v>148</v>
      </c>
      <c r="C8465" s="113">
        <v>1991</v>
      </c>
      <c r="D8465" s="113" t="s">
        <v>122</v>
      </c>
      <c r="E8465" s="113" t="s">
        <v>203</v>
      </c>
      <c r="F8465" s="113" t="s">
        <v>200</v>
      </c>
      <c r="G8465" s="113">
        <v>523.90693512924202</v>
      </c>
    </row>
    <row r="8466" spans="1:7" x14ac:dyDescent="0.25">
      <c r="A8466" s="108" t="str">
        <f t="shared" si="132"/>
        <v>FR_1991_NATIONAL TOTAL_Pb</v>
      </c>
      <c r="B8466" s="113" t="s">
        <v>148</v>
      </c>
      <c r="C8466" s="113">
        <v>1991</v>
      </c>
      <c r="D8466" s="113" t="s">
        <v>122</v>
      </c>
      <c r="E8466" s="113" t="s">
        <v>125</v>
      </c>
      <c r="F8466" s="113" t="s">
        <v>200</v>
      </c>
      <c r="G8466" s="113">
        <v>2.8832414041090599</v>
      </c>
    </row>
    <row r="8467" spans="1:7" x14ac:dyDescent="0.25">
      <c r="A8467" s="108" t="str">
        <f t="shared" si="132"/>
        <v>FR_1991_NATIONAL TOTAL_Cd</v>
      </c>
      <c r="B8467" s="113" t="s">
        <v>148</v>
      </c>
      <c r="C8467" s="113">
        <v>1991</v>
      </c>
      <c r="D8467" s="113" t="s">
        <v>122</v>
      </c>
      <c r="E8467" s="113" t="s">
        <v>126</v>
      </c>
      <c r="F8467" s="113" t="s">
        <v>200</v>
      </c>
      <c r="G8467" s="113">
        <v>2.0418639181682598E-2</v>
      </c>
    </row>
    <row r="8468" spans="1:7" x14ac:dyDescent="0.25">
      <c r="A8468" s="108" t="str">
        <f t="shared" si="132"/>
        <v>FR_1991_NATIONAL TOTAL_Hg</v>
      </c>
      <c r="B8468" s="113" t="s">
        <v>148</v>
      </c>
      <c r="C8468" s="113">
        <v>1991</v>
      </c>
      <c r="D8468" s="113" t="s">
        <v>122</v>
      </c>
      <c r="E8468" s="113" t="s">
        <v>127</v>
      </c>
      <c r="F8468" s="113" t="s">
        <v>200</v>
      </c>
      <c r="G8468" s="113">
        <v>2.6039648137636599E-2</v>
      </c>
    </row>
    <row r="8469" spans="1:7" x14ac:dyDescent="0.25">
      <c r="A8469" s="108" t="str">
        <f t="shared" si="132"/>
        <v>FR_1991_NATIONAL TOTAL_DIOX</v>
      </c>
      <c r="B8469" s="113" t="s">
        <v>148</v>
      </c>
      <c r="C8469" s="113">
        <v>1991</v>
      </c>
      <c r="D8469" s="113" t="s">
        <v>122</v>
      </c>
      <c r="E8469" s="113" t="s">
        <v>128</v>
      </c>
      <c r="F8469" s="113" t="s">
        <v>200</v>
      </c>
      <c r="G8469" s="150">
        <v>1.85210243172462E-6</v>
      </c>
    </row>
    <row r="8470" spans="1:7" x14ac:dyDescent="0.25">
      <c r="A8470" s="108" t="str">
        <f t="shared" si="132"/>
        <v>FR_1991_NATIONAL TOTAL_PAH</v>
      </c>
      <c r="B8470" s="113" t="s">
        <v>148</v>
      </c>
      <c r="C8470" s="113">
        <v>1991</v>
      </c>
      <c r="D8470" s="113" t="s">
        <v>122</v>
      </c>
      <c r="E8470" s="113" t="s">
        <v>129</v>
      </c>
      <c r="F8470" s="113" t="s">
        <v>200</v>
      </c>
      <c r="G8470" s="113">
        <v>5.18557782562638E-2</v>
      </c>
    </row>
    <row r="8471" spans="1:7" x14ac:dyDescent="0.25">
      <c r="A8471" s="108" t="str">
        <f t="shared" si="132"/>
        <v>FR_1991_NATIONAL TOTAL_HCB</v>
      </c>
      <c r="B8471" s="113" t="s">
        <v>148</v>
      </c>
      <c r="C8471" s="113">
        <v>1991</v>
      </c>
      <c r="D8471" s="113" t="s">
        <v>122</v>
      </c>
      <c r="E8471" s="113" t="s">
        <v>130</v>
      </c>
      <c r="F8471" s="113" t="s">
        <v>200</v>
      </c>
      <c r="G8471" s="113">
        <v>1.6478221435847699E-3</v>
      </c>
    </row>
    <row r="8472" spans="1:7" x14ac:dyDescent="0.25">
      <c r="A8472" s="108" t="str">
        <f t="shared" si="132"/>
        <v>FR_1991_NATIONAL TOTAL_PCB</v>
      </c>
      <c r="B8472" s="113" t="s">
        <v>148</v>
      </c>
      <c r="C8472" s="113">
        <v>1991</v>
      </c>
      <c r="D8472" s="113" t="s">
        <v>122</v>
      </c>
      <c r="E8472" s="113" t="s">
        <v>259</v>
      </c>
      <c r="F8472" s="113" t="s">
        <v>200</v>
      </c>
      <c r="G8472" s="113">
        <v>1.74970391651057E-4</v>
      </c>
    </row>
    <row r="8473" spans="1:7" x14ac:dyDescent="0.25">
      <c r="A8473" s="108" t="str">
        <f t="shared" si="132"/>
        <v>FR_1991_1A3(FS)_NOx</v>
      </c>
      <c r="B8473" s="113" t="s">
        <v>148</v>
      </c>
      <c r="C8473" s="113">
        <v>1991</v>
      </c>
      <c r="D8473" s="113" t="s">
        <v>132</v>
      </c>
      <c r="E8473" s="113" t="s">
        <v>199</v>
      </c>
      <c r="F8473" s="113" t="s">
        <v>200</v>
      </c>
      <c r="G8473" s="113">
        <v>1257.0991328745399</v>
      </c>
    </row>
    <row r="8474" spans="1:7" x14ac:dyDescent="0.25">
      <c r="A8474" s="108" t="str">
        <f t="shared" si="132"/>
        <v>FR_1991_1A3(FS)_NMVOC</v>
      </c>
      <c r="B8474" s="113" t="s">
        <v>148</v>
      </c>
      <c r="C8474" s="113">
        <v>1991</v>
      </c>
      <c r="D8474" s="113" t="s">
        <v>132</v>
      </c>
      <c r="E8474" s="113" t="s">
        <v>123</v>
      </c>
      <c r="F8474" s="113" t="s">
        <v>200</v>
      </c>
      <c r="G8474" s="113">
        <v>903.37906628456403</v>
      </c>
    </row>
    <row r="8475" spans="1:7" x14ac:dyDescent="0.25">
      <c r="A8475" s="108" t="str">
        <f t="shared" si="132"/>
        <v>FR_1991_1A3(FS)_SOx</v>
      </c>
      <c r="B8475" s="113" t="s">
        <v>148</v>
      </c>
      <c r="C8475" s="113">
        <v>1991</v>
      </c>
      <c r="D8475" s="113" t="s">
        <v>132</v>
      </c>
      <c r="E8475" s="113" t="s">
        <v>201</v>
      </c>
      <c r="F8475" s="113" t="s">
        <v>200</v>
      </c>
      <c r="G8475" s="113">
        <v>147.705275535194</v>
      </c>
    </row>
    <row r="8476" spans="1:7" x14ac:dyDescent="0.25">
      <c r="A8476" s="108" t="str">
        <f t="shared" si="132"/>
        <v>FR_1991_1A3(FS)_NH3</v>
      </c>
      <c r="B8476" s="113" t="s">
        <v>148</v>
      </c>
      <c r="C8476" s="113">
        <v>1991</v>
      </c>
      <c r="D8476" s="113" t="s">
        <v>132</v>
      </c>
      <c r="E8476" s="113" t="s">
        <v>124</v>
      </c>
      <c r="F8476" s="113" t="s">
        <v>200</v>
      </c>
      <c r="G8476" s="113">
        <v>0.77930633815970096</v>
      </c>
    </row>
    <row r="8477" spans="1:7" x14ac:dyDescent="0.25">
      <c r="A8477" s="108" t="str">
        <f t="shared" si="132"/>
        <v>FR_1991_1A3(FS)_PM2.5</v>
      </c>
      <c r="B8477" s="113" t="s">
        <v>148</v>
      </c>
      <c r="C8477" s="113">
        <v>1991</v>
      </c>
      <c r="D8477" s="113" t="s">
        <v>132</v>
      </c>
      <c r="E8477" s="113" t="s">
        <v>203</v>
      </c>
      <c r="F8477" s="113" t="s">
        <v>200</v>
      </c>
      <c r="G8477" s="113">
        <v>73.507190279867203</v>
      </c>
    </row>
    <row r="8478" spans="1:7" x14ac:dyDescent="0.25">
      <c r="A8478" s="108" t="str">
        <f t="shared" si="132"/>
        <v>FR_1991_3D_NOx</v>
      </c>
      <c r="B8478" s="113" t="s">
        <v>148</v>
      </c>
      <c r="C8478" s="113">
        <v>1991</v>
      </c>
      <c r="D8478" s="113" t="s">
        <v>206</v>
      </c>
      <c r="E8478" s="113" t="s">
        <v>199</v>
      </c>
      <c r="F8478" s="113" t="s">
        <v>200</v>
      </c>
      <c r="G8478" s="113">
        <v>166.457595322408</v>
      </c>
    </row>
    <row r="8479" spans="1:7" x14ac:dyDescent="0.25">
      <c r="A8479" s="108" t="str">
        <f t="shared" si="132"/>
        <v>FR_1992_NATIONAL TOTAL_NOx</v>
      </c>
      <c r="B8479" s="113" t="s">
        <v>148</v>
      </c>
      <c r="C8479" s="113">
        <v>1992</v>
      </c>
      <c r="D8479" s="113" t="s">
        <v>122</v>
      </c>
      <c r="E8479" s="113" t="s">
        <v>199</v>
      </c>
      <c r="F8479" s="113" t="s">
        <v>200</v>
      </c>
      <c r="G8479" s="113">
        <v>2206.6147578208802</v>
      </c>
    </row>
    <row r="8480" spans="1:7" x14ac:dyDescent="0.25">
      <c r="A8480" s="108" t="str">
        <f t="shared" si="132"/>
        <v>FR_1992_NATIONAL TOTAL_NMVOC</v>
      </c>
      <c r="B8480" s="113" t="s">
        <v>148</v>
      </c>
      <c r="C8480" s="113">
        <v>1992</v>
      </c>
      <c r="D8480" s="113" t="s">
        <v>122</v>
      </c>
      <c r="E8480" s="113" t="s">
        <v>123</v>
      </c>
      <c r="F8480" s="113" t="s">
        <v>200</v>
      </c>
      <c r="G8480" s="113">
        <v>2874.6606424903098</v>
      </c>
    </row>
    <row r="8481" spans="1:7" x14ac:dyDescent="0.25">
      <c r="A8481" s="108" t="str">
        <f t="shared" si="132"/>
        <v>FR_1992_NATIONAL TOTAL_SOx</v>
      </c>
      <c r="B8481" s="113" t="s">
        <v>148</v>
      </c>
      <c r="C8481" s="113">
        <v>1992</v>
      </c>
      <c r="D8481" s="113" t="s">
        <v>122</v>
      </c>
      <c r="E8481" s="113" t="s">
        <v>201</v>
      </c>
      <c r="F8481" s="113" t="s">
        <v>200</v>
      </c>
      <c r="G8481" s="113">
        <v>1228.43971122779</v>
      </c>
    </row>
    <row r="8482" spans="1:7" x14ac:dyDescent="0.25">
      <c r="A8482" s="108" t="str">
        <f t="shared" si="132"/>
        <v>FR_1992_NATIONAL TOTAL_NH3</v>
      </c>
      <c r="B8482" s="113" t="s">
        <v>148</v>
      </c>
      <c r="C8482" s="113">
        <v>1992</v>
      </c>
      <c r="D8482" s="113" t="s">
        <v>122</v>
      </c>
      <c r="E8482" s="113" t="s">
        <v>124</v>
      </c>
      <c r="F8482" s="113" t="s">
        <v>200</v>
      </c>
      <c r="G8482" s="113">
        <v>661.37652966004396</v>
      </c>
    </row>
    <row r="8483" spans="1:7" x14ac:dyDescent="0.25">
      <c r="A8483" s="108" t="str">
        <f t="shared" si="132"/>
        <v>FR_1992_NATIONAL TOTAL_PM2.5</v>
      </c>
      <c r="B8483" s="113" t="s">
        <v>148</v>
      </c>
      <c r="C8483" s="113">
        <v>1992</v>
      </c>
      <c r="D8483" s="113" t="s">
        <v>122</v>
      </c>
      <c r="E8483" s="113" t="s">
        <v>203</v>
      </c>
      <c r="F8483" s="113" t="s">
        <v>200</v>
      </c>
      <c r="G8483" s="113">
        <v>505.71307517893501</v>
      </c>
    </row>
    <row r="8484" spans="1:7" x14ac:dyDescent="0.25">
      <c r="A8484" s="108" t="str">
        <f t="shared" si="132"/>
        <v>FR_1992_NATIONAL TOTAL_Pb</v>
      </c>
      <c r="B8484" s="113" t="s">
        <v>148</v>
      </c>
      <c r="C8484" s="113">
        <v>1992</v>
      </c>
      <c r="D8484" s="113" t="s">
        <v>122</v>
      </c>
      <c r="E8484" s="113" t="s">
        <v>125</v>
      </c>
      <c r="F8484" s="113" t="s">
        <v>200</v>
      </c>
      <c r="G8484" s="113">
        <v>2.09786489778153</v>
      </c>
    </row>
    <row r="8485" spans="1:7" x14ac:dyDescent="0.25">
      <c r="A8485" s="108" t="str">
        <f t="shared" si="132"/>
        <v>FR_1992_NATIONAL TOTAL_Cd</v>
      </c>
      <c r="B8485" s="113" t="s">
        <v>148</v>
      </c>
      <c r="C8485" s="113">
        <v>1992</v>
      </c>
      <c r="D8485" s="113" t="s">
        <v>122</v>
      </c>
      <c r="E8485" s="113" t="s">
        <v>126</v>
      </c>
      <c r="F8485" s="113" t="s">
        <v>200</v>
      </c>
      <c r="G8485" s="113">
        <v>1.98576237953015E-2</v>
      </c>
    </row>
    <row r="8486" spans="1:7" x14ac:dyDescent="0.25">
      <c r="A8486" s="108" t="str">
        <f t="shared" si="132"/>
        <v>FR_1992_NATIONAL TOTAL_Hg</v>
      </c>
      <c r="B8486" s="113" t="s">
        <v>148</v>
      </c>
      <c r="C8486" s="113">
        <v>1992</v>
      </c>
      <c r="D8486" s="113" t="s">
        <v>122</v>
      </c>
      <c r="E8486" s="113" t="s">
        <v>127</v>
      </c>
      <c r="F8486" s="113" t="s">
        <v>200</v>
      </c>
      <c r="G8486" s="113">
        <v>2.4676609804190199E-2</v>
      </c>
    </row>
    <row r="8487" spans="1:7" x14ac:dyDescent="0.25">
      <c r="A8487" s="108" t="str">
        <f t="shared" si="132"/>
        <v>FR_1992_NATIONAL TOTAL_DIOX</v>
      </c>
      <c r="B8487" s="113" t="s">
        <v>148</v>
      </c>
      <c r="C8487" s="113">
        <v>1992</v>
      </c>
      <c r="D8487" s="113" t="s">
        <v>122</v>
      </c>
      <c r="E8487" s="113" t="s">
        <v>128</v>
      </c>
      <c r="F8487" s="113" t="s">
        <v>200</v>
      </c>
      <c r="G8487" s="150">
        <v>1.8805583334383601E-6</v>
      </c>
    </row>
    <row r="8488" spans="1:7" x14ac:dyDescent="0.25">
      <c r="A8488" s="108" t="str">
        <f t="shared" si="132"/>
        <v>FR_1992_NATIONAL TOTAL_PAH</v>
      </c>
      <c r="B8488" s="113" t="s">
        <v>148</v>
      </c>
      <c r="C8488" s="113">
        <v>1992</v>
      </c>
      <c r="D8488" s="113" t="s">
        <v>122</v>
      </c>
      <c r="E8488" s="113" t="s">
        <v>129</v>
      </c>
      <c r="F8488" s="113" t="s">
        <v>200</v>
      </c>
      <c r="G8488" s="113">
        <v>4.98046474823459E-2</v>
      </c>
    </row>
    <row r="8489" spans="1:7" x14ac:dyDescent="0.25">
      <c r="A8489" s="108" t="str">
        <f t="shared" si="132"/>
        <v>FR_1992_NATIONAL TOTAL_HCB</v>
      </c>
      <c r="B8489" s="113" t="s">
        <v>148</v>
      </c>
      <c r="C8489" s="113">
        <v>1992</v>
      </c>
      <c r="D8489" s="113" t="s">
        <v>122</v>
      </c>
      <c r="E8489" s="113" t="s">
        <v>130</v>
      </c>
      <c r="F8489" s="113" t="s">
        <v>200</v>
      </c>
      <c r="G8489" s="113">
        <v>1.6797177479227199E-3</v>
      </c>
    </row>
    <row r="8490" spans="1:7" x14ac:dyDescent="0.25">
      <c r="A8490" s="108" t="str">
        <f t="shared" si="132"/>
        <v>FR_1992_NATIONAL TOTAL_PCB</v>
      </c>
      <c r="B8490" s="113" t="s">
        <v>148</v>
      </c>
      <c r="C8490" s="113">
        <v>1992</v>
      </c>
      <c r="D8490" s="113" t="s">
        <v>122</v>
      </c>
      <c r="E8490" s="113" t="s">
        <v>259</v>
      </c>
      <c r="F8490" s="113" t="s">
        <v>200</v>
      </c>
      <c r="G8490" s="113">
        <v>1.6336467734807099E-4</v>
      </c>
    </row>
    <row r="8491" spans="1:7" x14ac:dyDescent="0.25">
      <c r="A8491" s="108" t="str">
        <f t="shared" si="132"/>
        <v>FR_1992_1A3(FS)_NOx</v>
      </c>
      <c r="B8491" s="113" t="s">
        <v>148</v>
      </c>
      <c r="C8491" s="113">
        <v>1992</v>
      </c>
      <c r="D8491" s="113" t="s">
        <v>132</v>
      </c>
      <c r="E8491" s="113" t="s">
        <v>199</v>
      </c>
      <c r="F8491" s="113" t="s">
        <v>200</v>
      </c>
      <c r="G8491" s="113">
        <v>1281.5553867898</v>
      </c>
    </row>
    <row r="8492" spans="1:7" x14ac:dyDescent="0.25">
      <c r="A8492" s="108" t="str">
        <f t="shared" si="132"/>
        <v>FR_1992_1A3(FS)_NMVOC</v>
      </c>
      <c r="B8492" s="113" t="s">
        <v>148</v>
      </c>
      <c r="C8492" s="113">
        <v>1992</v>
      </c>
      <c r="D8492" s="113" t="s">
        <v>132</v>
      </c>
      <c r="E8492" s="113" t="s">
        <v>123</v>
      </c>
      <c r="F8492" s="113" t="s">
        <v>200</v>
      </c>
      <c r="G8492" s="113">
        <v>888.34744513276496</v>
      </c>
    </row>
    <row r="8493" spans="1:7" x14ac:dyDescent="0.25">
      <c r="A8493" s="108" t="str">
        <f t="shared" si="132"/>
        <v>FR_1992_1A3(FS)_SOx</v>
      </c>
      <c r="B8493" s="113" t="s">
        <v>148</v>
      </c>
      <c r="C8493" s="113">
        <v>1992</v>
      </c>
      <c r="D8493" s="113" t="s">
        <v>132</v>
      </c>
      <c r="E8493" s="113" t="s">
        <v>201</v>
      </c>
      <c r="F8493" s="113" t="s">
        <v>200</v>
      </c>
      <c r="G8493" s="113">
        <v>154.844398220226</v>
      </c>
    </row>
    <row r="8494" spans="1:7" x14ac:dyDescent="0.25">
      <c r="A8494" s="108" t="str">
        <f t="shared" si="132"/>
        <v>FR_1992_1A3(FS)_NH3</v>
      </c>
      <c r="B8494" s="113" t="s">
        <v>148</v>
      </c>
      <c r="C8494" s="113">
        <v>1992</v>
      </c>
      <c r="D8494" s="113" t="s">
        <v>132</v>
      </c>
      <c r="E8494" s="113" t="s">
        <v>124</v>
      </c>
      <c r="F8494" s="113" t="s">
        <v>200</v>
      </c>
      <c r="G8494" s="113">
        <v>0.961102100770167</v>
      </c>
    </row>
    <row r="8495" spans="1:7" x14ac:dyDescent="0.25">
      <c r="A8495" s="108" t="str">
        <f t="shared" si="132"/>
        <v>FR_1992_1A3(FS)_PM2.5</v>
      </c>
      <c r="B8495" s="113" t="s">
        <v>148</v>
      </c>
      <c r="C8495" s="113">
        <v>1992</v>
      </c>
      <c r="D8495" s="113" t="s">
        <v>132</v>
      </c>
      <c r="E8495" s="113" t="s">
        <v>203</v>
      </c>
      <c r="F8495" s="113" t="s">
        <v>200</v>
      </c>
      <c r="G8495" s="113">
        <v>77.565666002930499</v>
      </c>
    </row>
    <row r="8496" spans="1:7" x14ac:dyDescent="0.25">
      <c r="A8496" s="108" t="str">
        <f t="shared" si="132"/>
        <v>FR_1992_3D_NOx</v>
      </c>
      <c r="B8496" s="113" t="s">
        <v>148</v>
      </c>
      <c r="C8496" s="113">
        <v>1992</v>
      </c>
      <c r="D8496" s="113" t="s">
        <v>206</v>
      </c>
      <c r="E8496" s="113" t="s">
        <v>199</v>
      </c>
      <c r="F8496" s="113" t="s">
        <v>200</v>
      </c>
      <c r="G8496" s="113">
        <v>164.30940291247401</v>
      </c>
    </row>
    <row r="8497" spans="1:7" x14ac:dyDescent="0.25">
      <c r="A8497" s="108" t="str">
        <f t="shared" si="132"/>
        <v>FR_1993_NATIONAL TOTAL_NOx</v>
      </c>
      <c r="B8497" s="113" t="s">
        <v>148</v>
      </c>
      <c r="C8497" s="113">
        <v>1993</v>
      </c>
      <c r="D8497" s="113" t="s">
        <v>122</v>
      </c>
      <c r="E8497" s="113" t="s">
        <v>199</v>
      </c>
      <c r="F8497" s="113" t="s">
        <v>200</v>
      </c>
      <c r="G8497" s="113">
        <v>2093.0567965079299</v>
      </c>
    </row>
    <row r="8498" spans="1:7" x14ac:dyDescent="0.25">
      <c r="A8498" s="108" t="str">
        <f t="shared" si="132"/>
        <v>FR_1993_NATIONAL TOTAL_NMVOC</v>
      </c>
      <c r="B8498" s="113" t="s">
        <v>148</v>
      </c>
      <c r="C8498" s="113">
        <v>1993</v>
      </c>
      <c r="D8498" s="113" t="s">
        <v>122</v>
      </c>
      <c r="E8498" s="113" t="s">
        <v>123</v>
      </c>
      <c r="F8498" s="113" t="s">
        <v>200</v>
      </c>
      <c r="G8498" s="113">
        <v>2743.88983354628</v>
      </c>
    </row>
    <row r="8499" spans="1:7" x14ac:dyDescent="0.25">
      <c r="A8499" s="108" t="str">
        <f t="shared" si="132"/>
        <v>FR_1993_NATIONAL TOTAL_SOx</v>
      </c>
      <c r="B8499" s="113" t="s">
        <v>148</v>
      </c>
      <c r="C8499" s="113">
        <v>1993</v>
      </c>
      <c r="D8499" s="113" t="s">
        <v>122</v>
      </c>
      <c r="E8499" s="113" t="s">
        <v>201</v>
      </c>
      <c r="F8499" s="113" t="s">
        <v>200</v>
      </c>
      <c r="G8499" s="113">
        <v>1066.8683399673801</v>
      </c>
    </row>
    <row r="8500" spans="1:7" x14ac:dyDescent="0.25">
      <c r="A8500" s="108" t="str">
        <f t="shared" si="132"/>
        <v>FR_1993_NATIONAL TOTAL_NH3</v>
      </c>
      <c r="B8500" s="113" t="s">
        <v>148</v>
      </c>
      <c r="C8500" s="113">
        <v>1993</v>
      </c>
      <c r="D8500" s="113" t="s">
        <v>122</v>
      </c>
      <c r="E8500" s="113" t="s">
        <v>124</v>
      </c>
      <c r="F8500" s="113" t="s">
        <v>200</v>
      </c>
      <c r="G8500" s="113">
        <v>654.89281871137598</v>
      </c>
    </row>
    <row r="8501" spans="1:7" x14ac:dyDescent="0.25">
      <c r="A8501" s="108" t="str">
        <f t="shared" si="132"/>
        <v>FR_1993_NATIONAL TOTAL_PM2.5</v>
      </c>
      <c r="B8501" s="113" t="s">
        <v>148</v>
      </c>
      <c r="C8501" s="113">
        <v>1993</v>
      </c>
      <c r="D8501" s="113" t="s">
        <v>122</v>
      </c>
      <c r="E8501" s="113" t="s">
        <v>203</v>
      </c>
      <c r="F8501" s="113" t="s">
        <v>200</v>
      </c>
      <c r="G8501" s="113">
        <v>488.96154512957901</v>
      </c>
    </row>
    <row r="8502" spans="1:7" x14ac:dyDescent="0.25">
      <c r="A8502" s="108" t="str">
        <f t="shared" si="132"/>
        <v>FR_1993_NATIONAL TOTAL_Pb</v>
      </c>
      <c r="B8502" s="113" t="s">
        <v>148</v>
      </c>
      <c r="C8502" s="113">
        <v>1993</v>
      </c>
      <c r="D8502" s="113" t="s">
        <v>122</v>
      </c>
      <c r="E8502" s="113" t="s">
        <v>125</v>
      </c>
      <c r="F8502" s="113" t="s">
        <v>200</v>
      </c>
      <c r="G8502" s="113">
        <v>1.83940795602281</v>
      </c>
    </row>
    <row r="8503" spans="1:7" x14ac:dyDescent="0.25">
      <c r="A8503" s="108" t="str">
        <f t="shared" si="132"/>
        <v>FR_1993_NATIONAL TOTAL_Cd</v>
      </c>
      <c r="B8503" s="113" t="s">
        <v>148</v>
      </c>
      <c r="C8503" s="113">
        <v>1993</v>
      </c>
      <c r="D8503" s="113" t="s">
        <v>122</v>
      </c>
      <c r="E8503" s="113" t="s">
        <v>126</v>
      </c>
      <c r="F8503" s="113" t="s">
        <v>200</v>
      </c>
      <c r="G8503" s="113">
        <v>1.8896324730964101E-2</v>
      </c>
    </row>
    <row r="8504" spans="1:7" x14ac:dyDescent="0.25">
      <c r="A8504" s="108" t="str">
        <f t="shared" si="132"/>
        <v>FR_1993_NATIONAL TOTAL_Hg</v>
      </c>
      <c r="B8504" s="113" t="s">
        <v>148</v>
      </c>
      <c r="C8504" s="113">
        <v>1993</v>
      </c>
      <c r="D8504" s="113" t="s">
        <v>122</v>
      </c>
      <c r="E8504" s="113" t="s">
        <v>127</v>
      </c>
      <c r="F8504" s="113" t="s">
        <v>200</v>
      </c>
      <c r="G8504" s="113">
        <v>2.2833308991664199E-2</v>
      </c>
    </row>
    <row r="8505" spans="1:7" x14ac:dyDescent="0.25">
      <c r="A8505" s="108" t="str">
        <f t="shared" si="132"/>
        <v>FR_1993_NATIONAL TOTAL_DIOX</v>
      </c>
      <c r="B8505" s="113" t="s">
        <v>148</v>
      </c>
      <c r="C8505" s="113">
        <v>1993</v>
      </c>
      <c r="D8505" s="113" t="s">
        <v>122</v>
      </c>
      <c r="E8505" s="113" t="s">
        <v>128</v>
      </c>
      <c r="F8505" s="113" t="s">
        <v>200</v>
      </c>
      <c r="G8505" s="150">
        <v>1.9376716516463699E-6</v>
      </c>
    </row>
    <row r="8506" spans="1:7" x14ac:dyDescent="0.25">
      <c r="A8506" s="108" t="str">
        <f t="shared" si="132"/>
        <v>FR_1993_NATIONAL TOTAL_PAH</v>
      </c>
      <c r="B8506" s="113" t="s">
        <v>148</v>
      </c>
      <c r="C8506" s="113">
        <v>1993</v>
      </c>
      <c r="D8506" s="113" t="s">
        <v>122</v>
      </c>
      <c r="E8506" s="113" t="s">
        <v>129</v>
      </c>
      <c r="F8506" s="113" t="s">
        <v>200</v>
      </c>
      <c r="G8506" s="113">
        <v>4.7663026082476599E-2</v>
      </c>
    </row>
    <row r="8507" spans="1:7" x14ac:dyDescent="0.25">
      <c r="A8507" s="108" t="str">
        <f t="shared" si="132"/>
        <v>FR_1993_NATIONAL TOTAL_HCB</v>
      </c>
      <c r="B8507" s="113" t="s">
        <v>148</v>
      </c>
      <c r="C8507" s="113">
        <v>1993</v>
      </c>
      <c r="D8507" s="113" t="s">
        <v>122</v>
      </c>
      <c r="E8507" s="113" t="s">
        <v>130</v>
      </c>
      <c r="F8507" s="113" t="s">
        <v>200</v>
      </c>
      <c r="G8507" s="113">
        <v>1.04566806171617E-3</v>
      </c>
    </row>
    <row r="8508" spans="1:7" x14ac:dyDescent="0.25">
      <c r="A8508" s="108" t="str">
        <f t="shared" si="132"/>
        <v>FR_1993_NATIONAL TOTAL_PCB</v>
      </c>
      <c r="B8508" s="113" t="s">
        <v>148</v>
      </c>
      <c r="C8508" s="113">
        <v>1993</v>
      </c>
      <c r="D8508" s="113" t="s">
        <v>122</v>
      </c>
      <c r="E8508" s="113" t="s">
        <v>259</v>
      </c>
      <c r="F8508" s="113" t="s">
        <v>200</v>
      </c>
      <c r="G8508" s="113">
        <v>1.7544533149976201E-4</v>
      </c>
    </row>
    <row r="8509" spans="1:7" x14ac:dyDescent="0.25">
      <c r="A8509" s="108" t="str">
        <f t="shared" si="132"/>
        <v>FR_1993_1A3(FS)_NOx</v>
      </c>
      <c r="B8509" s="113" t="s">
        <v>148</v>
      </c>
      <c r="C8509" s="113">
        <v>1993</v>
      </c>
      <c r="D8509" s="113" t="s">
        <v>132</v>
      </c>
      <c r="E8509" s="113" t="s">
        <v>199</v>
      </c>
      <c r="F8509" s="113" t="s">
        <v>200</v>
      </c>
      <c r="G8509" s="113">
        <v>1235.8402096484499</v>
      </c>
    </row>
    <row r="8510" spans="1:7" x14ac:dyDescent="0.25">
      <c r="A8510" s="108" t="str">
        <f t="shared" si="132"/>
        <v>FR_1993_1A3(FS)_NMVOC</v>
      </c>
      <c r="B8510" s="113" t="s">
        <v>148</v>
      </c>
      <c r="C8510" s="113">
        <v>1993</v>
      </c>
      <c r="D8510" s="113" t="s">
        <v>132</v>
      </c>
      <c r="E8510" s="113" t="s">
        <v>123</v>
      </c>
      <c r="F8510" s="113" t="s">
        <v>200</v>
      </c>
      <c r="G8510" s="113">
        <v>834.614458085612</v>
      </c>
    </row>
    <row r="8511" spans="1:7" x14ac:dyDescent="0.25">
      <c r="A8511" s="108" t="str">
        <f t="shared" si="132"/>
        <v>FR_1993_1A3(FS)_SOx</v>
      </c>
      <c r="B8511" s="113" t="s">
        <v>148</v>
      </c>
      <c r="C8511" s="113">
        <v>1993</v>
      </c>
      <c r="D8511" s="113" t="s">
        <v>132</v>
      </c>
      <c r="E8511" s="113" t="s">
        <v>201</v>
      </c>
      <c r="F8511" s="113" t="s">
        <v>200</v>
      </c>
      <c r="G8511" s="113">
        <v>157.20004695120801</v>
      </c>
    </row>
    <row r="8512" spans="1:7" x14ac:dyDescent="0.25">
      <c r="A8512" s="108" t="str">
        <f t="shared" si="132"/>
        <v>FR_1993_1A3(FS)_NH3</v>
      </c>
      <c r="B8512" s="113" t="s">
        <v>148</v>
      </c>
      <c r="C8512" s="113">
        <v>1993</v>
      </c>
      <c r="D8512" s="113" t="s">
        <v>132</v>
      </c>
      <c r="E8512" s="113" t="s">
        <v>124</v>
      </c>
      <c r="F8512" s="113" t="s">
        <v>200</v>
      </c>
      <c r="G8512" s="113">
        <v>1.5174488989035</v>
      </c>
    </row>
    <row r="8513" spans="1:7" x14ac:dyDescent="0.25">
      <c r="A8513" s="108" t="str">
        <f t="shared" si="132"/>
        <v>FR_1993_1A3(FS)_PM2.5</v>
      </c>
      <c r="B8513" s="113" t="s">
        <v>148</v>
      </c>
      <c r="C8513" s="113">
        <v>1993</v>
      </c>
      <c r="D8513" s="113" t="s">
        <v>132</v>
      </c>
      <c r="E8513" s="113" t="s">
        <v>203</v>
      </c>
      <c r="F8513" s="113" t="s">
        <v>200</v>
      </c>
      <c r="G8513" s="113">
        <v>80.071979754397404</v>
      </c>
    </row>
    <row r="8514" spans="1:7" x14ac:dyDescent="0.25">
      <c r="A8514" s="108" t="str">
        <f t="shared" ref="A8514:A8577" si="133">CONCATENATE(B8514,"_",C8514,"_",D8514,"_",E8514)</f>
        <v>FR_1993_3D_NOx</v>
      </c>
      <c r="B8514" s="113" t="s">
        <v>148</v>
      </c>
      <c r="C8514" s="113">
        <v>1993</v>
      </c>
      <c r="D8514" s="113" t="s">
        <v>206</v>
      </c>
      <c r="E8514" s="113" t="s">
        <v>199</v>
      </c>
      <c r="F8514" s="113" t="s">
        <v>200</v>
      </c>
      <c r="G8514" s="113">
        <v>157.383004774933</v>
      </c>
    </row>
    <row r="8515" spans="1:7" x14ac:dyDescent="0.25">
      <c r="A8515" s="108" t="str">
        <f t="shared" si="133"/>
        <v>FR_1994_NATIONAL TOTAL_NOx</v>
      </c>
      <c r="B8515" s="113" t="s">
        <v>148</v>
      </c>
      <c r="C8515" s="113">
        <v>1994</v>
      </c>
      <c r="D8515" s="113" t="s">
        <v>122</v>
      </c>
      <c r="E8515" s="113" t="s">
        <v>199</v>
      </c>
      <c r="F8515" s="113" t="s">
        <v>200</v>
      </c>
      <c r="G8515" s="113">
        <v>2012.76749564175</v>
      </c>
    </row>
    <row r="8516" spans="1:7" x14ac:dyDescent="0.25">
      <c r="A8516" s="108" t="str">
        <f t="shared" si="133"/>
        <v>FR_1994_NATIONAL TOTAL_NMVOC</v>
      </c>
      <c r="B8516" s="113" t="s">
        <v>148</v>
      </c>
      <c r="C8516" s="113">
        <v>1994</v>
      </c>
      <c r="D8516" s="113" t="s">
        <v>122</v>
      </c>
      <c r="E8516" s="113" t="s">
        <v>123</v>
      </c>
      <c r="F8516" s="113" t="s">
        <v>200</v>
      </c>
      <c r="G8516" s="113">
        <v>2588.1391366552698</v>
      </c>
    </row>
    <row r="8517" spans="1:7" x14ac:dyDescent="0.25">
      <c r="A8517" s="108" t="str">
        <f t="shared" si="133"/>
        <v>FR_1994_NATIONAL TOTAL_SOx</v>
      </c>
      <c r="B8517" s="113" t="s">
        <v>148</v>
      </c>
      <c r="C8517" s="113">
        <v>1994</v>
      </c>
      <c r="D8517" s="113" t="s">
        <v>122</v>
      </c>
      <c r="E8517" s="113" t="s">
        <v>201</v>
      </c>
      <c r="F8517" s="113" t="s">
        <v>200</v>
      </c>
      <c r="G8517" s="113">
        <v>992.80092295518</v>
      </c>
    </row>
    <row r="8518" spans="1:7" x14ac:dyDescent="0.25">
      <c r="A8518" s="108" t="str">
        <f t="shared" si="133"/>
        <v>FR_1994_NATIONAL TOTAL_NH3</v>
      </c>
      <c r="B8518" s="113" t="s">
        <v>148</v>
      </c>
      <c r="C8518" s="113">
        <v>1994</v>
      </c>
      <c r="D8518" s="113" t="s">
        <v>122</v>
      </c>
      <c r="E8518" s="113" t="s">
        <v>124</v>
      </c>
      <c r="F8518" s="113" t="s">
        <v>200</v>
      </c>
      <c r="G8518" s="113">
        <v>647.62324128491798</v>
      </c>
    </row>
    <row r="8519" spans="1:7" x14ac:dyDescent="0.25">
      <c r="A8519" s="108" t="str">
        <f t="shared" si="133"/>
        <v>FR_1994_NATIONAL TOTAL_PM2.5</v>
      </c>
      <c r="B8519" s="113" t="s">
        <v>148</v>
      </c>
      <c r="C8519" s="113">
        <v>1994</v>
      </c>
      <c r="D8519" s="113" t="s">
        <v>122</v>
      </c>
      <c r="E8519" s="113" t="s">
        <v>203</v>
      </c>
      <c r="F8519" s="113" t="s">
        <v>200</v>
      </c>
      <c r="G8519" s="113">
        <v>446.98459474788899</v>
      </c>
    </row>
    <row r="8520" spans="1:7" x14ac:dyDescent="0.25">
      <c r="A8520" s="108" t="str">
        <f t="shared" si="133"/>
        <v>FR_1994_NATIONAL TOTAL_Pb</v>
      </c>
      <c r="B8520" s="113" t="s">
        <v>148</v>
      </c>
      <c r="C8520" s="113">
        <v>1994</v>
      </c>
      <c r="D8520" s="113" t="s">
        <v>122</v>
      </c>
      <c r="E8520" s="113" t="s">
        <v>125</v>
      </c>
      <c r="F8520" s="113" t="s">
        <v>200</v>
      </c>
      <c r="G8520" s="113">
        <v>1.63709273601556</v>
      </c>
    </row>
    <row r="8521" spans="1:7" x14ac:dyDescent="0.25">
      <c r="A8521" s="108" t="str">
        <f t="shared" si="133"/>
        <v>FR_1994_NATIONAL TOTAL_Cd</v>
      </c>
      <c r="B8521" s="113" t="s">
        <v>148</v>
      </c>
      <c r="C8521" s="113">
        <v>1994</v>
      </c>
      <c r="D8521" s="113" t="s">
        <v>122</v>
      </c>
      <c r="E8521" s="113" t="s">
        <v>126</v>
      </c>
      <c r="F8521" s="113" t="s">
        <v>200</v>
      </c>
      <c r="G8521" s="113">
        <v>1.8837300917317001E-2</v>
      </c>
    </row>
    <row r="8522" spans="1:7" x14ac:dyDescent="0.25">
      <c r="A8522" s="108" t="str">
        <f t="shared" si="133"/>
        <v>FR_1994_NATIONAL TOTAL_Hg</v>
      </c>
      <c r="B8522" s="113" t="s">
        <v>148</v>
      </c>
      <c r="C8522" s="113">
        <v>1994</v>
      </c>
      <c r="D8522" s="113" t="s">
        <v>122</v>
      </c>
      <c r="E8522" s="113" t="s">
        <v>127</v>
      </c>
      <c r="F8522" s="113" t="s">
        <v>200</v>
      </c>
      <c r="G8522" s="113">
        <v>2.2255943271326298E-2</v>
      </c>
    </row>
    <row r="8523" spans="1:7" x14ac:dyDescent="0.25">
      <c r="A8523" s="108" t="str">
        <f t="shared" si="133"/>
        <v>FR_1994_NATIONAL TOTAL_DIOX</v>
      </c>
      <c r="B8523" s="113" t="s">
        <v>148</v>
      </c>
      <c r="C8523" s="113">
        <v>1994</v>
      </c>
      <c r="D8523" s="113" t="s">
        <v>122</v>
      </c>
      <c r="E8523" s="113" t="s">
        <v>128</v>
      </c>
      <c r="F8523" s="113" t="s">
        <v>200</v>
      </c>
      <c r="G8523" s="150">
        <v>1.9409266369164701E-6</v>
      </c>
    </row>
    <row r="8524" spans="1:7" x14ac:dyDescent="0.25">
      <c r="A8524" s="108" t="str">
        <f t="shared" si="133"/>
        <v>FR_1994_NATIONAL TOTAL_PAH</v>
      </c>
      <c r="B8524" s="113" t="s">
        <v>148</v>
      </c>
      <c r="C8524" s="113">
        <v>1994</v>
      </c>
      <c r="D8524" s="113" t="s">
        <v>122</v>
      </c>
      <c r="E8524" s="113" t="s">
        <v>129</v>
      </c>
      <c r="F8524" s="113" t="s">
        <v>200</v>
      </c>
      <c r="G8524" s="113">
        <v>4.2128567069413501E-2</v>
      </c>
    </row>
    <row r="8525" spans="1:7" x14ac:dyDescent="0.25">
      <c r="A8525" s="108" t="str">
        <f t="shared" si="133"/>
        <v>FR_1994_NATIONAL TOTAL_HCB</v>
      </c>
      <c r="B8525" s="113" t="s">
        <v>148</v>
      </c>
      <c r="C8525" s="113">
        <v>1994</v>
      </c>
      <c r="D8525" s="113" t="s">
        <v>122</v>
      </c>
      <c r="E8525" s="113" t="s">
        <v>130</v>
      </c>
      <c r="F8525" s="113" t="s">
        <v>200</v>
      </c>
      <c r="G8525" s="113">
        <v>4.7776462464214502E-4</v>
      </c>
    </row>
    <row r="8526" spans="1:7" x14ac:dyDescent="0.25">
      <c r="A8526" s="108" t="str">
        <f t="shared" si="133"/>
        <v>FR_1994_NATIONAL TOTAL_PCB</v>
      </c>
      <c r="B8526" s="113" t="s">
        <v>148</v>
      </c>
      <c r="C8526" s="113">
        <v>1994</v>
      </c>
      <c r="D8526" s="113" t="s">
        <v>122</v>
      </c>
      <c r="E8526" s="113" t="s">
        <v>259</v>
      </c>
      <c r="F8526" s="113" t="s">
        <v>200</v>
      </c>
      <c r="G8526" s="113">
        <v>1.41560463109261E-4</v>
      </c>
    </row>
    <row r="8527" spans="1:7" x14ac:dyDescent="0.25">
      <c r="A8527" s="108" t="str">
        <f t="shared" si="133"/>
        <v>FR_1994_1A3(FS)_NOx</v>
      </c>
      <c r="B8527" s="113" t="s">
        <v>148</v>
      </c>
      <c r="C8527" s="113">
        <v>1994</v>
      </c>
      <c r="D8527" s="113" t="s">
        <v>132</v>
      </c>
      <c r="E8527" s="113" t="s">
        <v>199</v>
      </c>
      <c r="F8527" s="113" t="s">
        <v>200</v>
      </c>
      <c r="G8527" s="113">
        <v>1188.76450024529</v>
      </c>
    </row>
    <row r="8528" spans="1:7" x14ac:dyDescent="0.25">
      <c r="A8528" s="108" t="str">
        <f t="shared" si="133"/>
        <v>FR_1994_1A3(FS)_NMVOC</v>
      </c>
      <c r="B8528" s="113" t="s">
        <v>148</v>
      </c>
      <c r="C8528" s="113">
        <v>1994</v>
      </c>
      <c r="D8528" s="113" t="s">
        <v>132</v>
      </c>
      <c r="E8528" s="113" t="s">
        <v>123</v>
      </c>
      <c r="F8528" s="113" t="s">
        <v>200</v>
      </c>
      <c r="G8528" s="113">
        <v>761.35347342273303</v>
      </c>
    </row>
    <row r="8529" spans="1:7" x14ac:dyDescent="0.25">
      <c r="A8529" s="108" t="str">
        <f t="shared" si="133"/>
        <v>FR_1994_1A3(FS)_SOx</v>
      </c>
      <c r="B8529" s="113" t="s">
        <v>148</v>
      </c>
      <c r="C8529" s="113">
        <v>1994</v>
      </c>
      <c r="D8529" s="113" t="s">
        <v>132</v>
      </c>
      <c r="E8529" s="113" t="s">
        <v>201</v>
      </c>
      <c r="F8529" s="113" t="s">
        <v>200</v>
      </c>
      <c r="G8529" s="113">
        <v>150.593367966518</v>
      </c>
    </row>
    <row r="8530" spans="1:7" x14ac:dyDescent="0.25">
      <c r="A8530" s="108" t="str">
        <f t="shared" si="133"/>
        <v>FR_1994_1A3(FS)_NH3</v>
      </c>
      <c r="B8530" s="113" t="s">
        <v>148</v>
      </c>
      <c r="C8530" s="113">
        <v>1994</v>
      </c>
      <c r="D8530" s="113" t="s">
        <v>132</v>
      </c>
      <c r="E8530" s="113" t="s">
        <v>124</v>
      </c>
      <c r="F8530" s="113" t="s">
        <v>200</v>
      </c>
      <c r="G8530" s="113">
        <v>2.3621220088572699</v>
      </c>
    </row>
    <row r="8531" spans="1:7" x14ac:dyDescent="0.25">
      <c r="A8531" s="108" t="str">
        <f t="shared" si="133"/>
        <v>FR_1994_1A3(FS)_PM2.5</v>
      </c>
      <c r="B8531" s="113" t="s">
        <v>148</v>
      </c>
      <c r="C8531" s="113">
        <v>1994</v>
      </c>
      <c r="D8531" s="113" t="s">
        <v>132</v>
      </c>
      <c r="E8531" s="113" t="s">
        <v>203</v>
      </c>
      <c r="F8531" s="113" t="s">
        <v>200</v>
      </c>
      <c r="G8531" s="113">
        <v>78.744859743785995</v>
      </c>
    </row>
    <row r="8532" spans="1:7" x14ac:dyDescent="0.25">
      <c r="A8532" s="108" t="str">
        <f t="shared" si="133"/>
        <v>FR_1994_3D_NOx</v>
      </c>
      <c r="B8532" s="113" t="s">
        <v>148</v>
      </c>
      <c r="C8532" s="113">
        <v>1994</v>
      </c>
      <c r="D8532" s="113" t="s">
        <v>206</v>
      </c>
      <c r="E8532" s="113" t="s">
        <v>199</v>
      </c>
      <c r="F8532" s="113" t="s">
        <v>200</v>
      </c>
      <c r="G8532" s="113">
        <v>150.82541429627599</v>
      </c>
    </row>
    <row r="8533" spans="1:7" x14ac:dyDescent="0.25">
      <c r="A8533" s="108" t="str">
        <f t="shared" si="133"/>
        <v>FR_1995_NATIONAL TOTAL_NOx</v>
      </c>
      <c r="B8533" s="113" t="s">
        <v>148</v>
      </c>
      <c r="C8533" s="113">
        <v>1995</v>
      </c>
      <c r="D8533" s="113" t="s">
        <v>122</v>
      </c>
      <c r="E8533" s="113" t="s">
        <v>199</v>
      </c>
      <c r="F8533" s="113" t="s">
        <v>200</v>
      </c>
      <c r="G8533" s="113">
        <v>1975.9384177749901</v>
      </c>
    </row>
    <row r="8534" spans="1:7" x14ac:dyDescent="0.25">
      <c r="A8534" s="108" t="str">
        <f t="shared" si="133"/>
        <v>FR_1995_NATIONAL TOTAL_NMVOC</v>
      </c>
      <c r="B8534" s="113" t="s">
        <v>148</v>
      </c>
      <c r="C8534" s="113">
        <v>1995</v>
      </c>
      <c r="D8534" s="113" t="s">
        <v>122</v>
      </c>
      <c r="E8534" s="113" t="s">
        <v>123</v>
      </c>
      <c r="F8534" s="113" t="s">
        <v>200</v>
      </c>
      <c r="G8534" s="113">
        <v>2511.0610407836998</v>
      </c>
    </row>
    <row r="8535" spans="1:7" x14ac:dyDescent="0.25">
      <c r="A8535" s="108" t="str">
        <f t="shared" si="133"/>
        <v>FR_1995_NATIONAL TOTAL_SOx</v>
      </c>
      <c r="B8535" s="113" t="s">
        <v>148</v>
      </c>
      <c r="C8535" s="113">
        <v>1995</v>
      </c>
      <c r="D8535" s="113" t="s">
        <v>122</v>
      </c>
      <c r="E8535" s="113" t="s">
        <v>201</v>
      </c>
      <c r="F8535" s="113" t="s">
        <v>200</v>
      </c>
      <c r="G8535" s="113">
        <v>936.88220771504405</v>
      </c>
    </row>
    <row r="8536" spans="1:7" x14ac:dyDescent="0.25">
      <c r="A8536" s="108" t="str">
        <f t="shared" si="133"/>
        <v>FR_1995_NATIONAL TOTAL_NH3</v>
      </c>
      <c r="B8536" s="113" t="s">
        <v>148</v>
      </c>
      <c r="C8536" s="113">
        <v>1995</v>
      </c>
      <c r="D8536" s="113" t="s">
        <v>122</v>
      </c>
      <c r="E8536" s="113" t="s">
        <v>124</v>
      </c>
      <c r="F8536" s="113" t="s">
        <v>200</v>
      </c>
      <c r="G8536" s="113">
        <v>653.76643965834296</v>
      </c>
    </row>
    <row r="8537" spans="1:7" x14ac:dyDescent="0.25">
      <c r="A8537" s="108" t="str">
        <f t="shared" si="133"/>
        <v>FR_1995_NATIONAL TOTAL_PM2.5</v>
      </c>
      <c r="B8537" s="113" t="s">
        <v>148</v>
      </c>
      <c r="C8537" s="113">
        <v>1995</v>
      </c>
      <c r="D8537" s="113" t="s">
        <v>122</v>
      </c>
      <c r="E8537" s="113" t="s">
        <v>203</v>
      </c>
      <c r="F8537" s="113" t="s">
        <v>200</v>
      </c>
      <c r="G8537" s="113">
        <v>448.76119768564899</v>
      </c>
    </row>
    <row r="8538" spans="1:7" x14ac:dyDescent="0.25">
      <c r="A8538" s="108" t="str">
        <f t="shared" si="133"/>
        <v>FR_1995_NATIONAL TOTAL_Pb</v>
      </c>
      <c r="B8538" s="113" t="s">
        <v>148</v>
      </c>
      <c r="C8538" s="113">
        <v>1995</v>
      </c>
      <c r="D8538" s="113" t="s">
        <v>122</v>
      </c>
      <c r="E8538" s="113" t="s">
        <v>125</v>
      </c>
      <c r="F8538" s="113" t="s">
        <v>200</v>
      </c>
      <c r="G8538" s="113">
        <v>1.4632583280165199</v>
      </c>
    </row>
    <row r="8539" spans="1:7" x14ac:dyDescent="0.25">
      <c r="A8539" s="108" t="str">
        <f t="shared" si="133"/>
        <v>FR_1995_NATIONAL TOTAL_Cd</v>
      </c>
      <c r="B8539" s="113" t="s">
        <v>148</v>
      </c>
      <c r="C8539" s="113">
        <v>1995</v>
      </c>
      <c r="D8539" s="113" t="s">
        <v>122</v>
      </c>
      <c r="E8539" s="113" t="s">
        <v>126</v>
      </c>
      <c r="F8539" s="113" t="s">
        <v>200</v>
      </c>
      <c r="G8539" s="113">
        <v>1.7872567833124901E-2</v>
      </c>
    </row>
    <row r="8540" spans="1:7" x14ac:dyDescent="0.25">
      <c r="A8540" s="108" t="str">
        <f t="shared" si="133"/>
        <v>FR_1995_NATIONAL TOTAL_Hg</v>
      </c>
      <c r="B8540" s="113" t="s">
        <v>148</v>
      </c>
      <c r="C8540" s="113">
        <v>1995</v>
      </c>
      <c r="D8540" s="113" t="s">
        <v>122</v>
      </c>
      <c r="E8540" s="113" t="s">
        <v>127</v>
      </c>
      <c r="F8540" s="113" t="s">
        <v>200</v>
      </c>
      <c r="G8540" s="113">
        <v>2.09676039612256E-2</v>
      </c>
    </row>
    <row r="8541" spans="1:7" x14ac:dyDescent="0.25">
      <c r="A8541" s="108" t="str">
        <f t="shared" si="133"/>
        <v>FR_1995_NATIONAL TOTAL_DIOX</v>
      </c>
      <c r="B8541" s="113" t="s">
        <v>148</v>
      </c>
      <c r="C8541" s="113">
        <v>1995</v>
      </c>
      <c r="D8541" s="113" t="s">
        <v>122</v>
      </c>
      <c r="E8541" s="113" t="s">
        <v>128</v>
      </c>
      <c r="F8541" s="113" t="s">
        <v>200</v>
      </c>
      <c r="G8541" s="150">
        <v>1.74274727897266E-6</v>
      </c>
    </row>
    <row r="8542" spans="1:7" x14ac:dyDescent="0.25">
      <c r="A8542" s="108" t="str">
        <f t="shared" si="133"/>
        <v>FR_1995_NATIONAL TOTAL_PAH</v>
      </c>
      <c r="B8542" s="113" t="s">
        <v>148</v>
      </c>
      <c r="C8542" s="113">
        <v>1995</v>
      </c>
      <c r="D8542" s="113" t="s">
        <v>122</v>
      </c>
      <c r="E8542" s="113" t="s">
        <v>129</v>
      </c>
      <c r="F8542" s="113" t="s">
        <v>200</v>
      </c>
      <c r="G8542" s="113">
        <v>4.20679953551788E-2</v>
      </c>
    </row>
    <row r="8543" spans="1:7" x14ac:dyDescent="0.25">
      <c r="A8543" s="108" t="str">
        <f t="shared" si="133"/>
        <v>FR_1995_NATIONAL TOTAL_HCB</v>
      </c>
      <c r="B8543" s="113" t="s">
        <v>148</v>
      </c>
      <c r="C8543" s="113">
        <v>1995</v>
      </c>
      <c r="D8543" s="113" t="s">
        <v>122</v>
      </c>
      <c r="E8543" s="113" t="s">
        <v>130</v>
      </c>
      <c r="F8543" s="113" t="s">
        <v>200</v>
      </c>
      <c r="G8543" s="113">
        <v>4.6857547520041899E-4</v>
      </c>
    </row>
    <row r="8544" spans="1:7" x14ac:dyDescent="0.25">
      <c r="A8544" s="108" t="str">
        <f t="shared" si="133"/>
        <v>FR_1995_NATIONAL TOTAL_PCB</v>
      </c>
      <c r="B8544" s="113" t="s">
        <v>148</v>
      </c>
      <c r="C8544" s="113">
        <v>1995</v>
      </c>
      <c r="D8544" s="113" t="s">
        <v>122</v>
      </c>
      <c r="E8544" s="113" t="s">
        <v>259</v>
      </c>
      <c r="F8544" s="113" t="s">
        <v>200</v>
      </c>
      <c r="G8544" s="113">
        <v>1.5210970578737E-4</v>
      </c>
    </row>
    <row r="8545" spans="1:7" x14ac:dyDescent="0.25">
      <c r="A8545" s="108" t="str">
        <f t="shared" si="133"/>
        <v>FR_1995_1A3(FS)_NOx</v>
      </c>
      <c r="B8545" s="113" t="s">
        <v>148</v>
      </c>
      <c r="C8545" s="113">
        <v>1995</v>
      </c>
      <c r="D8545" s="113" t="s">
        <v>132</v>
      </c>
      <c r="E8545" s="113" t="s">
        <v>199</v>
      </c>
      <c r="F8545" s="113" t="s">
        <v>200</v>
      </c>
      <c r="G8545" s="113">
        <v>1136.31573935916</v>
      </c>
    </row>
    <row r="8546" spans="1:7" x14ac:dyDescent="0.25">
      <c r="A8546" s="108" t="str">
        <f t="shared" si="133"/>
        <v>FR_1995_1A3(FS)_NMVOC</v>
      </c>
      <c r="B8546" s="113" t="s">
        <v>148</v>
      </c>
      <c r="C8546" s="113">
        <v>1995</v>
      </c>
      <c r="D8546" s="113" t="s">
        <v>132</v>
      </c>
      <c r="E8546" s="113" t="s">
        <v>123</v>
      </c>
      <c r="F8546" s="113" t="s">
        <v>200</v>
      </c>
      <c r="G8546" s="113">
        <v>690.46985906801899</v>
      </c>
    </row>
    <row r="8547" spans="1:7" x14ac:dyDescent="0.25">
      <c r="A8547" s="108" t="str">
        <f t="shared" si="133"/>
        <v>FR_1995_1A3(FS)_SOx</v>
      </c>
      <c r="B8547" s="113" t="s">
        <v>148</v>
      </c>
      <c r="C8547" s="113">
        <v>1995</v>
      </c>
      <c r="D8547" s="113" t="s">
        <v>132</v>
      </c>
      <c r="E8547" s="113" t="s">
        <v>201</v>
      </c>
      <c r="F8547" s="113" t="s">
        <v>200</v>
      </c>
      <c r="G8547" s="113">
        <v>116.503391567279</v>
      </c>
    </row>
    <row r="8548" spans="1:7" x14ac:dyDescent="0.25">
      <c r="A8548" s="108" t="str">
        <f t="shared" si="133"/>
        <v>FR_1995_1A3(FS)_NH3</v>
      </c>
      <c r="B8548" s="113" t="s">
        <v>148</v>
      </c>
      <c r="C8548" s="113">
        <v>1995</v>
      </c>
      <c r="D8548" s="113" t="s">
        <v>132</v>
      </c>
      <c r="E8548" s="113" t="s">
        <v>124</v>
      </c>
      <c r="F8548" s="113" t="s">
        <v>200</v>
      </c>
      <c r="G8548" s="113">
        <v>3.2078241502548002</v>
      </c>
    </row>
    <row r="8549" spans="1:7" x14ac:dyDescent="0.25">
      <c r="A8549" s="108" t="str">
        <f t="shared" si="133"/>
        <v>FR_1995_1A3(FS)_PM2.5</v>
      </c>
      <c r="B8549" s="113" t="s">
        <v>148</v>
      </c>
      <c r="C8549" s="113">
        <v>1995</v>
      </c>
      <c r="D8549" s="113" t="s">
        <v>132</v>
      </c>
      <c r="E8549" s="113" t="s">
        <v>203</v>
      </c>
      <c r="F8549" s="113" t="s">
        <v>200</v>
      </c>
      <c r="G8549" s="113">
        <v>79.536944738128398</v>
      </c>
    </row>
    <row r="8550" spans="1:7" x14ac:dyDescent="0.25">
      <c r="A8550" s="108" t="str">
        <f t="shared" si="133"/>
        <v>FR_1995_3D_NOx</v>
      </c>
      <c r="B8550" s="113" t="s">
        <v>148</v>
      </c>
      <c r="C8550" s="113">
        <v>1995</v>
      </c>
      <c r="D8550" s="113" t="s">
        <v>206</v>
      </c>
      <c r="E8550" s="113" t="s">
        <v>199</v>
      </c>
      <c r="F8550" s="113" t="s">
        <v>200</v>
      </c>
      <c r="G8550" s="113">
        <v>154.43092513578901</v>
      </c>
    </row>
    <row r="8551" spans="1:7" x14ac:dyDescent="0.25">
      <c r="A8551" s="108" t="str">
        <f t="shared" si="133"/>
        <v>FR_1996_NATIONAL TOTAL_NOx</v>
      </c>
      <c r="B8551" s="113" t="s">
        <v>148</v>
      </c>
      <c r="C8551" s="113">
        <v>1996</v>
      </c>
      <c r="D8551" s="113" t="s">
        <v>122</v>
      </c>
      <c r="E8551" s="113" t="s">
        <v>199</v>
      </c>
      <c r="F8551" s="113" t="s">
        <v>200</v>
      </c>
      <c r="G8551" s="113">
        <v>1950.7738880700899</v>
      </c>
    </row>
    <row r="8552" spans="1:7" x14ac:dyDescent="0.25">
      <c r="A8552" s="108" t="str">
        <f t="shared" si="133"/>
        <v>FR_1996_NATIONAL TOTAL_NMVOC</v>
      </c>
      <c r="B8552" s="113" t="s">
        <v>148</v>
      </c>
      <c r="C8552" s="113">
        <v>1996</v>
      </c>
      <c r="D8552" s="113" t="s">
        <v>122</v>
      </c>
      <c r="E8552" s="113" t="s">
        <v>123</v>
      </c>
      <c r="F8552" s="113" t="s">
        <v>200</v>
      </c>
      <c r="G8552" s="113">
        <v>2461.0714198355299</v>
      </c>
    </row>
    <row r="8553" spans="1:7" x14ac:dyDescent="0.25">
      <c r="A8553" s="108" t="str">
        <f t="shared" si="133"/>
        <v>FR_1996_NATIONAL TOTAL_SOx</v>
      </c>
      <c r="B8553" s="113" t="s">
        <v>148</v>
      </c>
      <c r="C8553" s="113">
        <v>1996</v>
      </c>
      <c r="D8553" s="113" t="s">
        <v>122</v>
      </c>
      <c r="E8553" s="113" t="s">
        <v>201</v>
      </c>
      <c r="F8553" s="113" t="s">
        <v>200</v>
      </c>
      <c r="G8553" s="113">
        <v>922.31251679540901</v>
      </c>
    </row>
    <row r="8554" spans="1:7" x14ac:dyDescent="0.25">
      <c r="A8554" s="108" t="str">
        <f t="shared" si="133"/>
        <v>FR_1996_NATIONAL TOTAL_NH3</v>
      </c>
      <c r="B8554" s="113" t="s">
        <v>148</v>
      </c>
      <c r="C8554" s="113">
        <v>1996</v>
      </c>
      <c r="D8554" s="113" t="s">
        <v>122</v>
      </c>
      <c r="E8554" s="113" t="s">
        <v>124</v>
      </c>
      <c r="F8554" s="113" t="s">
        <v>200</v>
      </c>
      <c r="G8554" s="113">
        <v>659.14874903042005</v>
      </c>
    </row>
    <row r="8555" spans="1:7" x14ac:dyDescent="0.25">
      <c r="A8555" s="108" t="str">
        <f t="shared" si="133"/>
        <v>FR_1996_NATIONAL TOTAL_PM2.5</v>
      </c>
      <c r="B8555" s="113" t="s">
        <v>148</v>
      </c>
      <c r="C8555" s="113">
        <v>1996</v>
      </c>
      <c r="D8555" s="113" t="s">
        <v>122</v>
      </c>
      <c r="E8555" s="113" t="s">
        <v>203</v>
      </c>
      <c r="F8555" s="113" t="s">
        <v>200</v>
      </c>
      <c r="G8555" s="113">
        <v>468.31091062214301</v>
      </c>
    </row>
    <row r="8556" spans="1:7" x14ac:dyDescent="0.25">
      <c r="A8556" s="108" t="str">
        <f t="shared" si="133"/>
        <v>FR_1996_NATIONAL TOTAL_Pb</v>
      </c>
      <c r="B8556" s="113" t="s">
        <v>148</v>
      </c>
      <c r="C8556" s="113">
        <v>1996</v>
      </c>
      <c r="D8556" s="113" t="s">
        <v>122</v>
      </c>
      <c r="E8556" s="113" t="s">
        <v>125</v>
      </c>
      <c r="F8556" s="113" t="s">
        <v>200</v>
      </c>
      <c r="G8556" s="113">
        <v>1.29340205477675</v>
      </c>
    </row>
    <row r="8557" spans="1:7" x14ac:dyDescent="0.25">
      <c r="A8557" s="108" t="str">
        <f t="shared" si="133"/>
        <v>FR_1996_NATIONAL TOTAL_Cd</v>
      </c>
      <c r="B8557" s="113" t="s">
        <v>148</v>
      </c>
      <c r="C8557" s="113">
        <v>1996</v>
      </c>
      <c r="D8557" s="113" t="s">
        <v>122</v>
      </c>
      <c r="E8557" s="113" t="s">
        <v>126</v>
      </c>
      <c r="F8557" s="113" t="s">
        <v>200</v>
      </c>
      <c r="G8557" s="113">
        <v>1.73761691826439E-2</v>
      </c>
    </row>
    <row r="8558" spans="1:7" x14ac:dyDescent="0.25">
      <c r="A8558" s="108" t="str">
        <f t="shared" si="133"/>
        <v>FR_1996_NATIONAL TOTAL_Hg</v>
      </c>
      <c r="B8558" s="113" t="s">
        <v>148</v>
      </c>
      <c r="C8558" s="113">
        <v>1996</v>
      </c>
      <c r="D8558" s="113" t="s">
        <v>122</v>
      </c>
      <c r="E8558" s="113" t="s">
        <v>127</v>
      </c>
      <c r="F8558" s="113" t="s">
        <v>200</v>
      </c>
      <c r="G8558" s="113">
        <v>1.9997485831837199E-2</v>
      </c>
    </row>
    <row r="8559" spans="1:7" x14ac:dyDescent="0.25">
      <c r="A8559" s="108" t="str">
        <f t="shared" si="133"/>
        <v>FR_1996_NATIONAL TOTAL_DIOX</v>
      </c>
      <c r="B8559" s="113" t="s">
        <v>148</v>
      </c>
      <c r="C8559" s="113">
        <v>1996</v>
      </c>
      <c r="D8559" s="113" t="s">
        <v>122</v>
      </c>
      <c r="E8559" s="113" t="s">
        <v>128</v>
      </c>
      <c r="F8559" s="113" t="s">
        <v>200</v>
      </c>
      <c r="G8559" s="150">
        <v>1.5284173714740601E-6</v>
      </c>
    </row>
    <row r="8560" spans="1:7" x14ac:dyDescent="0.25">
      <c r="A8560" s="108" t="str">
        <f t="shared" si="133"/>
        <v>FR_1996_NATIONAL TOTAL_PAH</v>
      </c>
      <c r="B8560" s="113" t="s">
        <v>148</v>
      </c>
      <c r="C8560" s="113">
        <v>1996</v>
      </c>
      <c r="D8560" s="113" t="s">
        <v>122</v>
      </c>
      <c r="E8560" s="113" t="s">
        <v>129</v>
      </c>
      <c r="F8560" s="113" t="s">
        <v>200</v>
      </c>
      <c r="G8560" s="113">
        <v>4.4546531539327902E-2</v>
      </c>
    </row>
    <row r="8561" spans="1:7" x14ac:dyDescent="0.25">
      <c r="A8561" s="108" t="str">
        <f t="shared" si="133"/>
        <v>FR_1996_NATIONAL TOTAL_HCB</v>
      </c>
      <c r="B8561" s="113" t="s">
        <v>148</v>
      </c>
      <c r="C8561" s="113">
        <v>1996</v>
      </c>
      <c r="D8561" s="113" t="s">
        <v>122</v>
      </c>
      <c r="E8561" s="113" t="s">
        <v>130</v>
      </c>
      <c r="F8561" s="113" t="s">
        <v>200</v>
      </c>
      <c r="G8561" s="113">
        <v>4.8112340155305998E-4</v>
      </c>
    </row>
    <row r="8562" spans="1:7" x14ac:dyDescent="0.25">
      <c r="A8562" s="108" t="str">
        <f t="shared" si="133"/>
        <v>FR_1996_NATIONAL TOTAL_PCB</v>
      </c>
      <c r="B8562" s="113" t="s">
        <v>148</v>
      </c>
      <c r="C8562" s="113">
        <v>1996</v>
      </c>
      <c r="D8562" s="113" t="s">
        <v>122</v>
      </c>
      <c r="E8562" s="113" t="s">
        <v>259</v>
      </c>
      <c r="F8562" s="113" t="s">
        <v>200</v>
      </c>
      <c r="G8562" s="113">
        <v>1.47099079045312E-4</v>
      </c>
    </row>
    <row r="8563" spans="1:7" x14ac:dyDescent="0.25">
      <c r="A8563" s="108" t="str">
        <f t="shared" si="133"/>
        <v>FR_1996_1A3(FS)_NOx</v>
      </c>
      <c r="B8563" s="113" t="s">
        <v>148</v>
      </c>
      <c r="C8563" s="113">
        <v>1996</v>
      </c>
      <c r="D8563" s="113" t="s">
        <v>132</v>
      </c>
      <c r="E8563" s="113" t="s">
        <v>199</v>
      </c>
      <c r="F8563" s="113" t="s">
        <v>200</v>
      </c>
      <c r="G8563" s="113">
        <v>1079.91006849578</v>
      </c>
    </row>
    <row r="8564" spans="1:7" x14ac:dyDescent="0.25">
      <c r="A8564" s="108" t="str">
        <f t="shared" si="133"/>
        <v>FR_1996_1A3(FS)_NMVOC</v>
      </c>
      <c r="B8564" s="113" t="s">
        <v>148</v>
      </c>
      <c r="C8564" s="113">
        <v>1996</v>
      </c>
      <c r="D8564" s="113" t="s">
        <v>132</v>
      </c>
      <c r="E8564" s="113" t="s">
        <v>123</v>
      </c>
      <c r="F8564" s="113" t="s">
        <v>200</v>
      </c>
      <c r="G8564" s="113">
        <v>630.38320179336301</v>
      </c>
    </row>
    <row r="8565" spans="1:7" x14ac:dyDescent="0.25">
      <c r="A8565" s="108" t="str">
        <f t="shared" si="133"/>
        <v>FR_1996_1A3(FS)_SOx</v>
      </c>
      <c r="B8565" s="113" t="s">
        <v>148</v>
      </c>
      <c r="C8565" s="113">
        <v>1996</v>
      </c>
      <c r="D8565" s="113" t="s">
        <v>132</v>
      </c>
      <c r="E8565" s="113" t="s">
        <v>201</v>
      </c>
      <c r="F8565" s="113" t="s">
        <v>200</v>
      </c>
      <c r="G8565" s="113">
        <v>100.29069399634599</v>
      </c>
    </row>
    <row r="8566" spans="1:7" x14ac:dyDescent="0.25">
      <c r="A8566" s="108" t="str">
        <f t="shared" si="133"/>
        <v>FR_1996_1A3(FS)_NH3</v>
      </c>
      <c r="B8566" s="113" t="s">
        <v>148</v>
      </c>
      <c r="C8566" s="113">
        <v>1996</v>
      </c>
      <c r="D8566" s="113" t="s">
        <v>132</v>
      </c>
      <c r="E8566" s="113" t="s">
        <v>124</v>
      </c>
      <c r="F8566" s="113" t="s">
        <v>200</v>
      </c>
      <c r="G8566" s="113">
        <v>4.0805332300318202</v>
      </c>
    </row>
    <row r="8567" spans="1:7" x14ac:dyDescent="0.25">
      <c r="A8567" s="108" t="str">
        <f t="shared" si="133"/>
        <v>FR_1996_1A3(FS)_PM2.5</v>
      </c>
      <c r="B8567" s="113" t="s">
        <v>148</v>
      </c>
      <c r="C8567" s="113">
        <v>1996</v>
      </c>
      <c r="D8567" s="113" t="s">
        <v>132</v>
      </c>
      <c r="E8567" s="113" t="s">
        <v>203</v>
      </c>
      <c r="F8567" s="113" t="s">
        <v>200</v>
      </c>
      <c r="G8567" s="113">
        <v>77.780629407968604</v>
      </c>
    </row>
    <row r="8568" spans="1:7" x14ac:dyDescent="0.25">
      <c r="A8568" s="108" t="str">
        <f t="shared" si="133"/>
        <v>FR_1996_3D_NOx</v>
      </c>
      <c r="B8568" s="113" t="s">
        <v>148</v>
      </c>
      <c r="C8568" s="113">
        <v>1996</v>
      </c>
      <c r="D8568" s="113" t="s">
        <v>206</v>
      </c>
      <c r="E8568" s="113" t="s">
        <v>199</v>
      </c>
      <c r="F8568" s="113" t="s">
        <v>200</v>
      </c>
      <c r="G8568" s="113">
        <v>159.05744975063899</v>
      </c>
    </row>
    <row r="8569" spans="1:7" x14ac:dyDescent="0.25">
      <c r="A8569" s="108" t="str">
        <f t="shared" si="133"/>
        <v>FR_1997_NATIONAL TOTAL_NOx</v>
      </c>
      <c r="B8569" s="113" t="s">
        <v>148</v>
      </c>
      <c r="C8569" s="113">
        <v>1997</v>
      </c>
      <c r="D8569" s="113" t="s">
        <v>122</v>
      </c>
      <c r="E8569" s="113" t="s">
        <v>199</v>
      </c>
      <c r="F8569" s="113" t="s">
        <v>200</v>
      </c>
      <c r="G8569" s="113">
        <v>1885.4985704957101</v>
      </c>
    </row>
    <row r="8570" spans="1:7" x14ac:dyDescent="0.25">
      <c r="A8570" s="108" t="str">
        <f t="shared" si="133"/>
        <v>FR_1997_NATIONAL TOTAL_NMVOC</v>
      </c>
      <c r="B8570" s="113" t="s">
        <v>148</v>
      </c>
      <c r="C8570" s="113">
        <v>1997</v>
      </c>
      <c r="D8570" s="113" t="s">
        <v>122</v>
      </c>
      <c r="E8570" s="113" t="s">
        <v>123</v>
      </c>
      <c r="F8570" s="113" t="s">
        <v>200</v>
      </c>
      <c r="G8570" s="113">
        <v>2356.6373287485098</v>
      </c>
    </row>
    <row r="8571" spans="1:7" x14ac:dyDescent="0.25">
      <c r="A8571" s="108" t="str">
        <f t="shared" si="133"/>
        <v>FR_1997_NATIONAL TOTAL_SOx</v>
      </c>
      <c r="B8571" s="113" t="s">
        <v>148</v>
      </c>
      <c r="C8571" s="113">
        <v>1997</v>
      </c>
      <c r="D8571" s="113" t="s">
        <v>122</v>
      </c>
      <c r="E8571" s="113" t="s">
        <v>201</v>
      </c>
      <c r="F8571" s="113" t="s">
        <v>200</v>
      </c>
      <c r="G8571" s="113">
        <v>779.72078740846905</v>
      </c>
    </row>
    <row r="8572" spans="1:7" x14ac:dyDescent="0.25">
      <c r="A8572" s="108" t="str">
        <f t="shared" si="133"/>
        <v>FR_1997_NATIONAL TOTAL_NH3</v>
      </c>
      <c r="B8572" s="113" t="s">
        <v>148</v>
      </c>
      <c r="C8572" s="113">
        <v>1997</v>
      </c>
      <c r="D8572" s="113" t="s">
        <v>122</v>
      </c>
      <c r="E8572" s="113" t="s">
        <v>124</v>
      </c>
      <c r="F8572" s="113" t="s">
        <v>200</v>
      </c>
      <c r="G8572" s="113">
        <v>655.132959812423</v>
      </c>
    </row>
    <row r="8573" spans="1:7" x14ac:dyDescent="0.25">
      <c r="A8573" s="108" t="str">
        <f t="shared" si="133"/>
        <v>FR_1997_NATIONAL TOTAL_PM2.5</v>
      </c>
      <c r="B8573" s="113" t="s">
        <v>148</v>
      </c>
      <c r="C8573" s="113">
        <v>1997</v>
      </c>
      <c r="D8573" s="113" t="s">
        <v>122</v>
      </c>
      <c r="E8573" s="113" t="s">
        <v>203</v>
      </c>
      <c r="F8573" s="113" t="s">
        <v>200</v>
      </c>
      <c r="G8573" s="113">
        <v>428.87978838684199</v>
      </c>
    </row>
    <row r="8574" spans="1:7" x14ac:dyDescent="0.25">
      <c r="A8574" s="108" t="str">
        <f t="shared" si="133"/>
        <v>FR_1997_NATIONAL TOTAL_Pb</v>
      </c>
      <c r="B8574" s="113" t="s">
        <v>148</v>
      </c>
      <c r="C8574" s="113">
        <v>1997</v>
      </c>
      <c r="D8574" s="113" t="s">
        <v>122</v>
      </c>
      <c r="E8574" s="113" t="s">
        <v>125</v>
      </c>
      <c r="F8574" s="113" t="s">
        <v>200</v>
      </c>
      <c r="G8574" s="113">
        <v>1.1435262112381399</v>
      </c>
    </row>
    <row r="8575" spans="1:7" x14ac:dyDescent="0.25">
      <c r="A8575" s="108" t="str">
        <f t="shared" si="133"/>
        <v>FR_1997_NATIONAL TOTAL_Cd</v>
      </c>
      <c r="B8575" s="113" t="s">
        <v>148</v>
      </c>
      <c r="C8575" s="113">
        <v>1997</v>
      </c>
      <c r="D8575" s="113" t="s">
        <v>122</v>
      </c>
      <c r="E8575" s="113" t="s">
        <v>126</v>
      </c>
      <c r="F8575" s="113" t="s">
        <v>200</v>
      </c>
      <c r="G8575" s="113">
        <v>1.6452800572845899E-2</v>
      </c>
    </row>
    <row r="8576" spans="1:7" x14ac:dyDescent="0.25">
      <c r="A8576" s="108" t="str">
        <f t="shared" si="133"/>
        <v>FR_1997_NATIONAL TOTAL_Hg</v>
      </c>
      <c r="B8576" s="113" t="s">
        <v>148</v>
      </c>
      <c r="C8576" s="113">
        <v>1997</v>
      </c>
      <c r="D8576" s="113" t="s">
        <v>122</v>
      </c>
      <c r="E8576" s="113" t="s">
        <v>127</v>
      </c>
      <c r="F8576" s="113" t="s">
        <v>200</v>
      </c>
      <c r="G8576" s="113">
        <v>1.5819294418956801E-2</v>
      </c>
    </row>
    <row r="8577" spans="1:7" x14ac:dyDescent="0.25">
      <c r="A8577" s="108" t="str">
        <f t="shared" si="133"/>
        <v>FR_1997_NATIONAL TOTAL_DIOX</v>
      </c>
      <c r="B8577" s="113" t="s">
        <v>148</v>
      </c>
      <c r="C8577" s="113">
        <v>1997</v>
      </c>
      <c r="D8577" s="113" t="s">
        <v>122</v>
      </c>
      <c r="E8577" s="113" t="s">
        <v>128</v>
      </c>
      <c r="F8577" s="113" t="s">
        <v>200</v>
      </c>
      <c r="G8577" s="150">
        <v>1.0978648230637499E-6</v>
      </c>
    </row>
    <row r="8578" spans="1:7" x14ac:dyDescent="0.25">
      <c r="A8578" s="108" t="str">
        <f t="shared" ref="A8578:A8641" si="134">CONCATENATE(B8578,"_",C8578,"_",D8578,"_",E8578)</f>
        <v>FR_1997_NATIONAL TOTAL_PAH</v>
      </c>
      <c r="B8578" s="113" t="s">
        <v>148</v>
      </c>
      <c r="C8578" s="113">
        <v>1997</v>
      </c>
      <c r="D8578" s="113" t="s">
        <v>122</v>
      </c>
      <c r="E8578" s="113" t="s">
        <v>129</v>
      </c>
      <c r="F8578" s="113" t="s">
        <v>200</v>
      </c>
      <c r="G8578" s="113">
        <v>4.0566107634895897E-2</v>
      </c>
    </row>
    <row r="8579" spans="1:7" x14ac:dyDescent="0.25">
      <c r="A8579" s="108" t="str">
        <f t="shared" si="134"/>
        <v>FR_1997_NATIONAL TOTAL_HCB</v>
      </c>
      <c r="B8579" s="113" t="s">
        <v>148</v>
      </c>
      <c r="C8579" s="113">
        <v>1997</v>
      </c>
      <c r="D8579" s="113" t="s">
        <v>122</v>
      </c>
      <c r="E8579" s="113" t="s">
        <v>130</v>
      </c>
      <c r="F8579" s="113" t="s">
        <v>200</v>
      </c>
      <c r="G8579" s="113">
        <v>4.9567995235263898E-4</v>
      </c>
    </row>
    <row r="8580" spans="1:7" x14ac:dyDescent="0.25">
      <c r="A8580" s="108" t="str">
        <f t="shared" si="134"/>
        <v>FR_1997_NATIONAL TOTAL_PCB</v>
      </c>
      <c r="B8580" s="113" t="s">
        <v>148</v>
      </c>
      <c r="C8580" s="113">
        <v>1997</v>
      </c>
      <c r="D8580" s="113" t="s">
        <v>122</v>
      </c>
      <c r="E8580" s="113" t="s">
        <v>259</v>
      </c>
      <c r="F8580" s="113" t="s">
        <v>200</v>
      </c>
      <c r="G8580" s="113">
        <v>1.2747300091361E-4</v>
      </c>
    </row>
    <row r="8581" spans="1:7" x14ac:dyDescent="0.25">
      <c r="A8581" s="108" t="str">
        <f t="shared" si="134"/>
        <v>FR_1997_1A3(FS)_NOx</v>
      </c>
      <c r="B8581" s="113" t="s">
        <v>148</v>
      </c>
      <c r="C8581" s="113">
        <v>1997</v>
      </c>
      <c r="D8581" s="113" t="s">
        <v>132</v>
      </c>
      <c r="E8581" s="113" t="s">
        <v>199</v>
      </c>
      <c r="F8581" s="113" t="s">
        <v>200</v>
      </c>
      <c r="G8581" s="113">
        <v>1044.9095328420001</v>
      </c>
    </row>
    <row r="8582" spans="1:7" x14ac:dyDescent="0.25">
      <c r="A8582" s="108" t="str">
        <f t="shared" si="134"/>
        <v>FR_1997_1A3(FS)_NMVOC</v>
      </c>
      <c r="B8582" s="113" t="s">
        <v>148</v>
      </c>
      <c r="C8582" s="113">
        <v>1997</v>
      </c>
      <c r="D8582" s="113" t="s">
        <v>132</v>
      </c>
      <c r="E8582" s="113" t="s">
        <v>123</v>
      </c>
      <c r="F8582" s="113" t="s">
        <v>200</v>
      </c>
      <c r="G8582" s="113">
        <v>585.936827632823</v>
      </c>
    </row>
    <row r="8583" spans="1:7" x14ac:dyDescent="0.25">
      <c r="A8583" s="108" t="str">
        <f t="shared" si="134"/>
        <v>FR_1997_1A3(FS)_SOx</v>
      </c>
      <c r="B8583" s="113" t="s">
        <v>148</v>
      </c>
      <c r="C8583" s="113">
        <v>1997</v>
      </c>
      <c r="D8583" s="113" t="s">
        <v>132</v>
      </c>
      <c r="E8583" s="113" t="s">
        <v>201</v>
      </c>
      <c r="F8583" s="113" t="s">
        <v>200</v>
      </c>
      <c r="G8583" s="113">
        <v>46.96235602414</v>
      </c>
    </row>
    <row r="8584" spans="1:7" x14ac:dyDescent="0.25">
      <c r="A8584" s="108" t="str">
        <f t="shared" si="134"/>
        <v>FR_1997_1A3(FS)_NH3</v>
      </c>
      <c r="B8584" s="113" t="s">
        <v>148</v>
      </c>
      <c r="C8584" s="113">
        <v>1997</v>
      </c>
      <c r="D8584" s="113" t="s">
        <v>132</v>
      </c>
      <c r="E8584" s="113" t="s">
        <v>124</v>
      </c>
      <c r="F8584" s="113" t="s">
        <v>200</v>
      </c>
      <c r="G8584" s="113">
        <v>4.9667263681034104</v>
      </c>
    </row>
    <row r="8585" spans="1:7" x14ac:dyDescent="0.25">
      <c r="A8585" s="108" t="str">
        <f t="shared" si="134"/>
        <v>FR_1997_1A3(FS)_PM2.5</v>
      </c>
      <c r="B8585" s="113" t="s">
        <v>148</v>
      </c>
      <c r="C8585" s="113">
        <v>1997</v>
      </c>
      <c r="D8585" s="113" t="s">
        <v>132</v>
      </c>
      <c r="E8585" s="113" t="s">
        <v>203</v>
      </c>
      <c r="F8585" s="113" t="s">
        <v>200</v>
      </c>
      <c r="G8585" s="113">
        <v>74.384546795270097</v>
      </c>
    </row>
    <row r="8586" spans="1:7" x14ac:dyDescent="0.25">
      <c r="A8586" s="108" t="str">
        <f t="shared" si="134"/>
        <v>FR_1997_3D_NOx</v>
      </c>
      <c r="B8586" s="113" t="s">
        <v>148</v>
      </c>
      <c r="C8586" s="113">
        <v>1997</v>
      </c>
      <c r="D8586" s="113" t="s">
        <v>206</v>
      </c>
      <c r="E8586" s="113" t="s">
        <v>199</v>
      </c>
      <c r="F8586" s="113" t="s">
        <v>200</v>
      </c>
      <c r="G8586" s="113">
        <v>160.35349572210399</v>
      </c>
    </row>
    <row r="8587" spans="1:7" x14ac:dyDescent="0.25">
      <c r="A8587" s="108" t="str">
        <f t="shared" si="134"/>
        <v>FR_1998_NATIONAL TOTAL_NOx</v>
      </c>
      <c r="B8587" s="113" t="s">
        <v>148</v>
      </c>
      <c r="C8587" s="113">
        <v>1998</v>
      </c>
      <c r="D8587" s="113" t="s">
        <v>122</v>
      </c>
      <c r="E8587" s="113" t="s">
        <v>199</v>
      </c>
      <c r="F8587" s="113" t="s">
        <v>200</v>
      </c>
      <c r="G8587" s="113">
        <v>1910.47680347038</v>
      </c>
    </row>
    <row r="8588" spans="1:7" x14ac:dyDescent="0.25">
      <c r="A8588" s="108" t="str">
        <f t="shared" si="134"/>
        <v>FR_1998_NATIONAL TOTAL_NMVOC</v>
      </c>
      <c r="B8588" s="113" t="s">
        <v>148</v>
      </c>
      <c r="C8588" s="113">
        <v>1998</v>
      </c>
      <c r="D8588" s="113" t="s">
        <v>122</v>
      </c>
      <c r="E8588" s="113" t="s">
        <v>123</v>
      </c>
      <c r="F8588" s="113" t="s">
        <v>200</v>
      </c>
      <c r="G8588" s="113">
        <v>2310.4985608634302</v>
      </c>
    </row>
    <row r="8589" spans="1:7" x14ac:dyDescent="0.25">
      <c r="A8589" s="108" t="str">
        <f t="shared" si="134"/>
        <v>FR_1998_NATIONAL TOTAL_SOx</v>
      </c>
      <c r="B8589" s="113" t="s">
        <v>148</v>
      </c>
      <c r="C8589" s="113">
        <v>1998</v>
      </c>
      <c r="D8589" s="113" t="s">
        <v>122</v>
      </c>
      <c r="E8589" s="113" t="s">
        <v>201</v>
      </c>
      <c r="F8589" s="113" t="s">
        <v>200</v>
      </c>
      <c r="G8589" s="113">
        <v>811.01112654047802</v>
      </c>
    </row>
    <row r="8590" spans="1:7" x14ac:dyDescent="0.25">
      <c r="A8590" s="108" t="str">
        <f t="shared" si="134"/>
        <v>FR_1998_NATIONAL TOTAL_NH3</v>
      </c>
      <c r="B8590" s="113" t="s">
        <v>148</v>
      </c>
      <c r="C8590" s="113">
        <v>1998</v>
      </c>
      <c r="D8590" s="113" t="s">
        <v>122</v>
      </c>
      <c r="E8590" s="113" t="s">
        <v>124</v>
      </c>
      <c r="F8590" s="113" t="s">
        <v>200</v>
      </c>
      <c r="G8590" s="113">
        <v>652.98257039867406</v>
      </c>
    </row>
    <row r="8591" spans="1:7" x14ac:dyDescent="0.25">
      <c r="A8591" s="108" t="str">
        <f t="shared" si="134"/>
        <v>FR_1998_NATIONAL TOTAL_PM2.5</v>
      </c>
      <c r="B8591" s="113" t="s">
        <v>148</v>
      </c>
      <c r="C8591" s="113">
        <v>1998</v>
      </c>
      <c r="D8591" s="113" t="s">
        <v>122</v>
      </c>
      <c r="E8591" s="113" t="s">
        <v>203</v>
      </c>
      <c r="F8591" s="113" t="s">
        <v>200</v>
      </c>
      <c r="G8591" s="113">
        <v>426.20641220387</v>
      </c>
    </row>
    <row r="8592" spans="1:7" x14ac:dyDescent="0.25">
      <c r="A8592" s="108" t="str">
        <f t="shared" si="134"/>
        <v>FR_1998_NATIONAL TOTAL_Pb</v>
      </c>
      <c r="B8592" s="113" t="s">
        <v>148</v>
      </c>
      <c r="C8592" s="113">
        <v>1998</v>
      </c>
      <c r="D8592" s="113" t="s">
        <v>122</v>
      </c>
      <c r="E8592" s="113" t="s">
        <v>125</v>
      </c>
      <c r="F8592" s="113" t="s">
        <v>200</v>
      </c>
      <c r="G8592" s="113">
        <v>1.0260626228796601</v>
      </c>
    </row>
    <row r="8593" spans="1:7" x14ac:dyDescent="0.25">
      <c r="A8593" s="108" t="str">
        <f t="shared" si="134"/>
        <v>FR_1998_NATIONAL TOTAL_Cd</v>
      </c>
      <c r="B8593" s="113" t="s">
        <v>148</v>
      </c>
      <c r="C8593" s="113">
        <v>1998</v>
      </c>
      <c r="D8593" s="113" t="s">
        <v>122</v>
      </c>
      <c r="E8593" s="113" t="s">
        <v>126</v>
      </c>
      <c r="F8593" s="113" t="s">
        <v>200</v>
      </c>
      <c r="G8593" s="113">
        <v>1.5521731064917599E-2</v>
      </c>
    </row>
    <row r="8594" spans="1:7" x14ac:dyDescent="0.25">
      <c r="A8594" s="108" t="str">
        <f t="shared" si="134"/>
        <v>FR_1998_NATIONAL TOTAL_Hg</v>
      </c>
      <c r="B8594" s="113" t="s">
        <v>148</v>
      </c>
      <c r="C8594" s="113">
        <v>1998</v>
      </c>
      <c r="D8594" s="113" t="s">
        <v>122</v>
      </c>
      <c r="E8594" s="113" t="s">
        <v>127</v>
      </c>
      <c r="F8594" s="113" t="s">
        <v>200</v>
      </c>
      <c r="G8594" s="113">
        <v>1.4132815592895601E-2</v>
      </c>
    </row>
    <row r="8595" spans="1:7" x14ac:dyDescent="0.25">
      <c r="A8595" s="108" t="str">
        <f t="shared" si="134"/>
        <v>FR_1998_NATIONAL TOTAL_DIOX</v>
      </c>
      <c r="B8595" s="113" t="s">
        <v>148</v>
      </c>
      <c r="C8595" s="113">
        <v>1998</v>
      </c>
      <c r="D8595" s="113" t="s">
        <v>122</v>
      </c>
      <c r="E8595" s="113" t="s">
        <v>128</v>
      </c>
      <c r="F8595" s="113" t="s">
        <v>200</v>
      </c>
      <c r="G8595" s="150">
        <v>9.9791850090623694E-7</v>
      </c>
    </row>
    <row r="8596" spans="1:7" x14ac:dyDescent="0.25">
      <c r="A8596" s="108" t="str">
        <f t="shared" si="134"/>
        <v>FR_1998_NATIONAL TOTAL_PAH</v>
      </c>
      <c r="B8596" s="113" t="s">
        <v>148</v>
      </c>
      <c r="C8596" s="113">
        <v>1998</v>
      </c>
      <c r="D8596" s="113" t="s">
        <v>122</v>
      </c>
      <c r="E8596" s="113" t="s">
        <v>129</v>
      </c>
      <c r="F8596" s="113" t="s">
        <v>200</v>
      </c>
      <c r="G8596" s="113">
        <v>4.0952326558621903E-2</v>
      </c>
    </row>
    <row r="8597" spans="1:7" x14ac:dyDescent="0.25">
      <c r="A8597" s="108" t="str">
        <f t="shared" si="134"/>
        <v>FR_1998_NATIONAL TOTAL_HCB</v>
      </c>
      <c r="B8597" s="113" t="s">
        <v>148</v>
      </c>
      <c r="C8597" s="113">
        <v>1998</v>
      </c>
      <c r="D8597" s="113" t="s">
        <v>122</v>
      </c>
      <c r="E8597" s="113" t="s">
        <v>130</v>
      </c>
      <c r="F8597" s="113" t="s">
        <v>200</v>
      </c>
      <c r="G8597" s="113">
        <v>4.9467823553523999E-4</v>
      </c>
    </row>
    <row r="8598" spans="1:7" x14ac:dyDescent="0.25">
      <c r="A8598" s="108" t="str">
        <f t="shared" si="134"/>
        <v>FR_1998_NATIONAL TOTAL_PCB</v>
      </c>
      <c r="B8598" s="113" t="s">
        <v>148</v>
      </c>
      <c r="C8598" s="113">
        <v>1998</v>
      </c>
      <c r="D8598" s="113" t="s">
        <v>122</v>
      </c>
      <c r="E8598" s="113" t="s">
        <v>259</v>
      </c>
      <c r="F8598" s="113" t="s">
        <v>200</v>
      </c>
      <c r="G8598" s="113">
        <v>1.2534521804784401E-4</v>
      </c>
    </row>
    <row r="8599" spans="1:7" x14ac:dyDescent="0.25">
      <c r="A8599" s="108" t="str">
        <f t="shared" si="134"/>
        <v>FR_1998_1A3(FS)_NOx</v>
      </c>
      <c r="B8599" s="113" t="s">
        <v>148</v>
      </c>
      <c r="C8599" s="113">
        <v>1998</v>
      </c>
      <c r="D8599" s="113" t="s">
        <v>132</v>
      </c>
      <c r="E8599" s="113" t="s">
        <v>199</v>
      </c>
      <c r="F8599" s="113" t="s">
        <v>200</v>
      </c>
      <c r="G8599" s="113">
        <v>1012.7144710086</v>
      </c>
    </row>
    <row r="8600" spans="1:7" x14ac:dyDescent="0.25">
      <c r="A8600" s="108" t="str">
        <f t="shared" si="134"/>
        <v>FR_1998_1A3(FS)_NMVOC</v>
      </c>
      <c r="B8600" s="113" t="s">
        <v>148</v>
      </c>
      <c r="C8600" s="113">
        <v>1998</v>
      </c>
      <c r="D8600" s="113" t="s">
        <v>132</v>
      </c>
      <c r="E8600" s="113" t="s">
        <v>123</v>
      </c>
      <c r="F8600" s="113" t="s">
        <v>200</v>
      </c>
      <c r="G8600" s="113">
        <v>544.43895403303804</v>
      </c>
    </row>
    <row r="8601" spans="1:7" x14ac:dyDescent="0.25">
      <c r="A8601" s="108" t="str">
        <f t="shared" si="134"/>
        <v>FR_1998_1A3(FS)_SOx</v>
      </c>
      <c r="B8601" s="113" t="s">
        <v>148</v>
      </c>
      <c r="C8601" s="113">
        <v>1998</v>
      </c>
      <c r="D8601" s="113" t="s">
        <v>132</v>
      </c>
      <c r="E8601" s="113" t="s">
        <v>201</v>
      </c>
      <c r="F8601" s="113" t="s">
        <v>200</v>
      </c>
      <c r="G8601" s="113">
        <v>46.570883341828001</v>
      </c>
    </row>
    <row r="8602" spans="1:7" x14ac:dyDescent="0.25">
      <c r="A8602" s="108" t="str">
        <f t="shared" si="134"/>
        <v>FR_1998_1A3(FS)_NH3</v>
      </c>
      <c r="B8602" s="113" t="s">
        <v>148</v>
      </c>
      <c r="C8602" s="113">
        <v>1998</v>
      </c>
      <c r="D8602" s="113" t="s">
        <v>132</v>
      </c>
      <c r="E8602" s="113" t="s">
        <v>124</v>
      </c>
      <c r="F8602" s="113" t="s">
        <v>200</v>
      </c>
      <c r="G8602" s="113">
        <v>5.5892977844309897</v>
      </c>
    </row>
    <row r="8603" spans="1:7" x14ac:dyDescent="0.25">
      <c r="A8603" s="108" t="str">
        <f t="shared" si="134"/>
        <v>FR_1998_1A3(FS)_PM2.5</v>
      </c>
      <c r="B8603" s="113" t="s">
        <v>148</v>
      </c>
      <c r="C8603" s="113">
        <v>1998</v>
      </c>
      <c r="D8603" s="113" t="s">
        <v>132</v>
      </c>
      <c r="E8603" s="113" t="s">
        <v>203</v>
      </c>
      <c r="F8603" s="113" t="s">
        <v>200</v>
      </c>
      <c r="G8603" s="113">
        <v>71.793067079301295</v>
      </c>
    </row>
    <row r="8604" spans="1:7" x14ac:dyDescent="0.25">
      <c r="A8604" s="108" t="str">
        <f t="shared" si="134"/>
        <v>FR_1998_3D_NOx</v>
      </c>
      <c r="B8604" s="113" t="s">
        <v>148</v>
      </c>
      <c r="C8604" s="113">
        <v>1998</v>
      </c>
      <c r="D8604" s="113" t="s">
        <v>206</v>
      </c>
      <c r="E8604" s="113" t="s">
        <v>199</v>
      </c>
      <c r="F8604" s="113" t="s">
        <v>200</v>
      </c>
      <c r="G8604" s="113">
        <v>159.78779544833799</v>
      </c>
    </row>
    <row r="8605" spans="1:7" x14ac:dyDescent="0.25">
      <c r="A8605" s="108" t="str">
        <f t="shared" si="134"/>
        <v>FR_1999_NATIONAL TOTAL_NOx</v>
      </c>
      <c r="B8605" s="113" t="s">
        <v>148</v>
      </c>
      <c r="C8605" s="113">
        <v>1999</v>
      </c>
      <c r="D8605" s="113" t="s">
        <v>122</v>
      </c>
      <c r="E8605" s="113" t="s">
        <v>199</v>
      </c>
      <c r="F8605" s="113" t="s">
        <v>200</v>
      </c>
      <c r="G8605" s="113">
        <v>1874.9270651796101</v>
      </c>
    </row>
    <row r="8606" spans="1:7" x14ac:dyDescent="0.25">
      <c r="A8606" s="108" t="str">
        <f t="shared" si="134"/>
        <v>FR_1999_NATIONAL TOTAL_NMVOC</v>
      </c>
      <c r="B8606" s="113" t="s">
        <v>148</v>
      </c>
      <c r="C8606" s="113">
        <v>1999</v>
      </c>
      <c r="D8606" s="113" t="s">
        <v>122</v>
      </c>
      <c r="E8606" s="113" t="s">
        <v>123</v>
      </c>
      <c r="F8606" s="113" t="s">
        <v>200</v>
      </c>
      <c r="G8606" s="113">
        <v>2238.1849500794601</v>
      </c>
    </row>
    <row r="8607" spans="1:7" x14ac:dyDescent="0.25">
      <c r="A8607" s="108" t="str">
        <f t="shared" si="134"/>
        <v>FR_1999_NATIONAL TOTAL_SOx</v>
      </c>
      <c r="B8607" s="113" t="s">
        <v>148</v>
      </c>
      <c r="C8607" s="113">
        <v>1999</v>
      </c>
      <c r="D8607" s="113" t="s">
        <v>122</v>
      </c>
      <c r="E8607" s="113" t="s">
        <v>201</v>
      </c>
      <c r="F8607" s="113" t="s">
        <v>200</v>
      </c>
      <c r="G8607" s="113">
        <v>714.73937357458897</v>
      </c>
    </row>
    <row r="8608" spans="1:7" x14ac:dyDescent="0.25">
      <c r="A8608" s="108" t="str">
        <f t="shared" si="134"/>
        <v>FR_1999_NATIONAL TOTAL_NH3</v>
      </c>
      <c r="B8608" s="113" t="s">
        <v>148</v>
      </c>
      <c r="C8608" s="113">
        <v>1999</v>
      </c>
      <c r="D8608" s="113" t="s">
        <v>122</v>
      </c>
      <c r="E8608" s="113" t="s">
        <v>124</v>
      </c>
      <c r="F8608" s="113" t="s">
        <v>200</v>
      </c>
      <c r="G8608" s="113">
        <v>651.08661071421102</v>
      </c>
    </row>
    <row r="8609" spans="1:7" x14ac:dyDescent="0.25">
      <c r="A8609" s="108" t="str">
        <f t="shared" si="134"/>
        <v>FR_1999_NATIONAL TOTAL_PM2.5</v>
      </c>
      <c r="B8609" s="113" t="s">
        <v>148</v>
      </c>
      <c r="C8609" s="113">
        <v>1999</v>
      </c>
      <c r="D8609" s="113" t="s">
        <v>122</v>
      </c>
      <c r="E8609" s="113" t="s">
        <v>203</v>
      </c>
      <c r="F8609" s="113" t="s">
        <v>200</v>
      </c>
      <c r="G8609" s="113">
        <v>407.20925225332701</v>
      </c>
    </row>
    <row r="8610" spans="1:7" x14ac:dyDescent="0.25">
      <c r="A8610" s="108" t="str">
        <f t="shared" si="134"/>
        <v>FR_1999_NATIONAL TOTAL_Pb</v>
      </c>
      <c r="B8610" s="113" t="s">
        <v>148</v>
      </c>
      <c r="C8610" s="113">
        <v>1999</v>
      </c>
      <c r="D8610" s="113" t="s">
        <v>122</v>
      </c>
      <c r="E8610" s="113" t="s">
        <v>125</v>
      </c>
      <c r="F8610" s="113" t="s">
        <v>200</v>
      </c>
      <c r="G8610" s="113">
        <v>0.79542764181310299</v>
      </c>
    </row>
    <row r="8611" spans="1:7" x14ac:dyDescent="0.25">
      <c r="A8611" s="108" t="str">
        <f t="shared" si="134"/>
        <v>FR_1999_NATIONAL TOTAL_Cd</v>
      </c>
      <c r="B8611" s="113" t="s">
        <v>148</v>
      </c>
      <c r="C8611" s="113">
        <v>1999</v>
      </c>
      <c r="D8611" s="113" t="s">
        <v>122</v>
      </c>
      <c r="E8611" s="113" t="s">
        <v>126</v>
      </c>
      <c r="F8611" s="113" t="s">
        <v>200</v>
      </c>
      <c r="G8611" s="113">
        <v>1.42357627017908E-2</v>
      </c>
    </row>
    <row r="8612" spans="1:7" x14ac:dyDescent="0.25">
      <c r="A8612" s="108" t="str">
        <f t="shared" si="134"/>
        <v>FR_1999_NATIONAL TOTAL_Hg</v>
      </c>
      <c r="B8612" s="113" t="s">
        <v>148</v>
      </c>
      <c r="C8612" s="113">
        <v>1999</v>
      </c>
      <c r="D8612" s="113" t="s">
        <v>122</v>
      </c>
      <c r="E8612" s="113" t="s">
        <v>127</v>
      </c>
      <c r="F8612" s="113" t="s">
        <v>200</v>
      </c>
      <c r="G8612" s="113">
        <v>1.28600663946864E-2</v>
      </c>
    </row>
    <row r="8613" spans="1:7" x14ac:dyDescent="0.25">
      <c r="A8613" s="108" t="str">
        <f t="shared" si="134"/>
        <v>FR_1999_NATIONAL TOTAL_DIOX</v>
      </c>
      <c r="B8613" s="113" t="s">
        <v>148</v>
      </c>
      <c r="C8613" s="113">
        <v>1999</v>
      </c>
      <c r="D8613" s="113" t="s">
        <v>122</v>
      </c>
      <c r="E8613" s="113" t="s">
        <v>128</v>
      </c>
      <c r="F8613" s="113" t="s">
        <v>200</v>
      </c>
      <c r="G8613" s="150">
        <v>6.7210897151746601E-7</v>
      </c>
    </row>
    <row r="8614" spans="1:7" x14ac:dyDescent="0.25">
      <c r="A8614" s="108" t="str">
        <f t="shared" si="134"/>
        <v>FR_1999_NATIONAL TOTAL_PAH</v>
      </c>
      <c r="B8614" s="113" t="s">
        <v>148</v>
      </c>
      <c r="C8614" s="113">
        <v>1999</v>
      </c>
      <c r="D8614" s="113" t="s">
        <v>122</v>
      </c>
      <c r="E8614" s="113" t="s">
        <v>129</v>
      </c>
      <c r="F8614" s="113" t="s">
        <v>200</v>
      </c>
      <c r="G8614" s="113">
        <v>3.9272926329772299E-2</v>
      </c>
    </row>
    <row r="8615" spans="1:7" x14ac:dyDescent="0.25">
      <c r="A8615" s="108" t="str">
        <f t="shared" si="134"/>
        <v>FR_1999_NATIONAL TOTAL_HCB</v>
      </c>
      <c r="B8615" s="113" t="s">
        <v>148</v>
      </c>
      <c r="C8615" s="113">
        <v>1999</v>
      </c>
      <c r="D8615" s="113" t="s">
        <v>122</v>
      </c>
      <c r="E8615" s="113" t="s">
        <v>130</v>
      </c>
      <c r="F8615" s="113" t="s">
        <v>200</v>
      </c>
      <c r="G8615" s="113">
        <v>4.52553997496964E-4</v>
      </c>
    </row>
    <row r="8616" spans="1:7" x14ac:dyDescent="0.25">
      <c r="A8616" s="108" t="str">
        <f t="shared" si="134"/>
        <v>FR_1999_NATIONAL TOTAL_PCB</v>
      </c>
      <c r="B8616" s="113" t="s">
        <v>148</v>
      </c>
      <c r="C8616" s="113">
        <v>1999</v>
      </c>
      <c r="D8616" s="113" t="s">
        <v>122</v>
      </c>
      <c r="E8616" s="113" t="s">
        <v>259</v>
      </c>
      <c r="F8616" s="113" t="s">
        <v>200</v>
      </c>
      <c r="G8616" s="113">
        <v>1.12000369008871E-4</v>
      </c>
    </row>
    <row r="8617" spans="1:7" x14ac:dyDescent="0.25">
      <c r="A8617" s="108" t="str">
        <f t="shared" si="134"/>
        <v>FR_1999_1A3(FS)_NOx</v>
      </c>
      <c r="B8617" s="113" t="s">
        <v>148</v>
      </c>
      <c r="C8617" s="113">
        <v>1999</v>
      </c>
      <c r="D8617" s="113" t="s">
        <v>132</v>
      </c>
      <c r="E8617" s="113" t="s">
        <v>199</v>
      </c>
      <c r="F8617" s="113" t="s">
        <v>200</v>
      </c>
      <c r="G8617" s="113">
        <v>993.25654175858995</v>
      </c>
    </row>
    <row r="8618" spans="1:7" x14ac:dyDescent="0.25">
      <c r="A8618" s="108" t="str">
        <f t="shared" si="134"/>
        <v>FR_1999_1A3(FS)_NMVOC</v>
      </c>
      <c r="B8618" s="113" t="s">
        <v>148</v>
      </c>
      <c r="C8618" s="113">
        <v>1999</v>
      </c>
      <c r="D8618" s="113" t="s">
        <v>132</v>
      </c>
      <c r="E8618" s="113" t="s">
        <v>123</v>
      </c>
      <c r="F8618" s="113" t="s">
        <v>200</v>
      </c>
      <c r="G8618" s="113">
        <v>509.13017682627299</v>
      </c>
    </row>
    <row r="8619" spans="1:7" x14ac:dyDescent="0.25">
      <c r="A8619" s="108" t="str">
        <f t="shared" si="134"/>
        <v>FR_1999_1A3(FS)_SOx</v>
      </c>
      <c r="B8619" s="113" t="s">
        <v>148</v>
      </c>
      <c r="C8619" s="113">
        <v>1999</v>
      </c>
      <c r="D8619" s="113" t="s">
        <v>132</v>
      </c>
      <c r="E8619" s="113" t="s">
        <v>201</v>
      </c>
      <c r="F8619" s="113" t="s">
        <v>200</v>
      </c>
      <c r="G8619" s="113">
        <v>36.502134956756898</v>
      </c>
    </row>
    <row r="8620" spans="1:7" x14ac:dyDescent="0.25">
      <c r="A8620" s="108" t="str">
        <f t="shared" si="134"/>
        <v>FR_1999_1A3(FS)_NH3</v>
      </c>
      <c r="B8620" s="113" t="s">
        <v>148</v>
      </c>
      <c r="C8620" s="113">
        <v>1999</v>
      </c>
      <c r="D8620" s="113" t="s">
        <v>132</v>
      </c>
      <c r="E8620" s="113" t="s">
        <v>124</v>
      </c>
      <c r="F8620" s="113" t="s">
        <v>200</v>
      </c>
      <c r="G8620" s="113">
        <v>6.4281449601564198</v>
      </c>
    </row>
    <row r="8621" spans="1:7" x14ac:dyDescent="0.25">
      <c r="A8621" s="108" t="str">
        <f t="shared" si="134"/>
        <v>FR_1999_1A3(FS)_PM2.5</v>
      </c>
      <c r="B8621" s="113" t="s">
        <v>148</v>
      </c>
      <c r="C8621" s="113">
        <v>1999</v>
      </c>
      <c r="D8621" s="113" t="s">
        <v>132</v>
      </c>
      <c r="E8621" s="113" t="s">
        <v>203</v>
      </c>
      <c r="F8621" s="113" t="s">
        <v>200</v>
      </c>
      <c r="G8621" s="113">
        <v>68.601696980539899</v>
      </c>
    </row>
    <row r="8622" spans="1:7" x14ac:dyDescent="0.25">
      <c r="A8622" s="108" t="str">
        <f t="shared" si="134"/>
        <v>FR_1999_3D_NOx</v>
      </c>
      <c r="B8622" s="113" t="s">
        <v>148</v>
      </c>
      <c r="C8622" s="113">
        <v>1999</v>
      </c>
      <c r="D8622" s="113" t="s">
        <v>206</v>
      </c>
      <c r="E8622" s="113" t="s">
        <v>199</v>
      </c>
      <c r="F8622" s="113" t="s">
        <v>200</v>
      </c>
      <c r="G8622" s="113">
        <v>160.82371769180099</v>
      </c>
    </row>
    <row r="8623" spans="1:7" x14ac:dyDescent="0.25">
      <c r="A8623" s="108" t="str">
        <f t="shared" si="134"/>
        <v>FR_2000_NATIONAL TOTAL_NOx</v>
      </c>
      <c r="B8623" s="113" t="s">
        <v>148</v>
      </c>
      <c r="C8623" s="113">
        <v>2000</v>
      </c>
      <c r="D8623" s="113" t="s">
        <v>122</v>
      </c>
      <c r="E8623" s="113" t="s">
        <v>199</v>
      </c>
      <c r="F8623" s="113" t="s">
        <v>200</v>
      </c>
      <c r="G8623" s="113">
        <v>1816.0186135398301</v>
      </c>
    </row>
    <row r="8624" spans="1:7" x14ac:dyDescent="0.25">
      <c r="A8624" s="108" t="str">
        <f t="shared" si="134"/>
        <v>FR_2000_NATIONAL TOTAL_NMVOC</v>
      </c>
      <c r="B8624" s="113" t="s">
        <v>148</v>
      </c>
      <c r="C8624" s="113">
        <v>2000</v>
      </c>
      <c r="D8624" s="113" t="s">
        <v>122</v>
      </c>
      <c r="E8624" s="113" t="s">
        <v>123</v>
      </c>
      <c r="F8624" s="113" t="s">
        <v>200</v>
      </c>
      <c r="G8624" s="113">
        <v>2149.1872819827599</v>
      </c>
    </row>
    <row r="8625" spans="1:7" x14ac:dyDescent="0.25">
      <c r="A8625" s="108" t="str">
        <f t="shared" si="134"/>
        <v>FR_2000_NATIONAL TOTAL_SOx</v>
      </c>
      <c r="B8625" s="113" t="s">
        <v>148</v>
      </c>
      <c r="C8625" s="113">
        <v>2000</v>
      </c>
      <c r="D8625" s="113" t="s">
        <v>122</v>
      </c>
      <c r="E8625" s="113" t="s">
        <v>201</v>
      </c>
      <c r="F8625" s="113" t="s">
        <v>200</v>
      </c>
      <c r="G8625" s="113">
        <v>616.12526557587205</v>
      </c>
    </row>
    <row r="8626" spans="1:7" x14ac:dyDescent="0.25">
      <c r="A8626" s="108" t="str">
        <f t="shared" si="134"/>
        <v>FR_2000_NATIONAL TOTAL_NH3</v>
      </c>
      <c r="B8626" s="113" t="s">
        <v>148</v>
      </c>
      <c r="C8626" s="113">
        <v>2000</v>
      </c>
      <c r="D8626" s="113" t="s">
        <v>122</v>
      </c>
      <c r="E8626" s="113" t="s">
        <v>124</v>
      </c>
      <c r="F8626" s="113" t="s">
        <v>200</v>
      </c>
      <c r="G8626" s="113">
        <v>665.425067809854</v>
      </c>
    </row>
    <row r="8627" spans="1:7" x14ac:dyDescent="0.25">
      <c r="A8627" s="108" t="str">
        <f t="shared" si="134"/>
        <v>FR_2000_NATIONAL TOTAL_PM2.5</v>
      </c>
      <c r="B8627" s="113" t="s">
        <v>148</v>
      </c>
      <c r="C8627" s="113">
        <v>2000</v>
      </c>
      <c r="D8627" s="113" t="s">
        <v>122</v>
      </c>
      <c r="E8627" s="113" t="s">
        <v>203</v>
      </c>
      <c r="F8627" s="113" t="s">
        <v>200</v>
      </c>
      <c r="G8627" s="113">
        <v>381.47627462046199</v>
      </c>
    </row>
    <row r="8628" spans="1:7" x14ac:dyDescent="0.25">
      <c r="A8628" s="108" t="str">
        <f t="shared" si="134"/>
        <v>FR_2000_NATIONAL TOTAL_Pb</v>
      </c>
      <c r="B8628" s="113" t="s">
        <v>148</v>
      </c>
      <c r="C8628" s="113">
        <v>2000</v>
      </c>
      <c r="D8628" s="113" t="s">
        <v>122</v>
      </c>
      <c r="E8628" s="113" t="s">
        <v>125</v>
      </c>
      <c r="F8628" s="113" t="s">
        <v>200</v>
      </c>
      <c r="G8628" s="113">
        <v>0.27345400459087399</v>
      </c>
    </row>
    <row r="8629" spans="1:7" x14ac:dyDescent="0.25">
      <c r="A8629" s="108" t="str">
        <f t="shared" si="134"/>
        <v>FR_2000_NATIONAL TOTAL_Cd</v>
      </c>
      <c r="B8629" s="113" t="s">
        <v>148</v>
      </c>
      <c r="C8629" s="113">
        <v>2000</v>
      </c>
      <c r="D8629" s="113" t="s">
        <v>122</v>
      </c>
      <c r="E8629" s="113" t="s">
        <v>126</v>
      </c>
      <c r="F8629" s="113" t="s">
        <v>200</v>
      </c>
      <c r="G8629" s="113">
        <v>1.42725142129037E-2</v>
      </c>
    </row>
    <row r="8630" spans="1:7" x14ac:dyDescent="0.25">
      <c r="A8630" s="108" t="str">
        <f t="shared" si="134"/>
        <v>FR_2000_NATIONAL TOTAL_Hg</v>
      </c>
      <c r="B8630" s="113" t="s">
        <v>148</v>
      </c>
      <c r="C8630" s="113">
        <v>2000</v>
      </c>
      <c r="D8630" s="113" t="s">
        <v>122</v>
      </c>
      <c r="E8630" s="113" t="s">
        <v>127</v>
      </c>
      <c r="F8630" s="113" t="s">
        <v>200</v>
      </c>
      <c r="G8630" s="113">
        <v>1.23058346964748E-2</v>
      </c>
    </row>
    <row r="8631" spans="1:7" x14ac:dyDescent="0.25">
      <c r="A8631" s="108" t="str">
        <f t="shared" si="134"/>
        <v>FR_2000_NATIONAL TOTAL_DIOX</v>
      </c>
      <c r="B8631" s="113" t="s">
        <v>148</v>
      </c>
      <c r="C8631" s="113">
        <v>2000</v>
      </c>
      <c r="D8631" s="113" t="s">
        <v>122</v>
      </c>
      <c r="E8631" s="113" t="s">
        <v>128</v>
      </c>
      <c r="F8631" s="113" t="s">
        <v>200</v>
      </c>
      <c r="G8631" s="150">
        <v>5.8051617498564905E-7</v>
      </c>
    </row>
    <row r="8632" spans="1:7" x14ac:dyDescent="0.25">
      <c r="A8632" s="108" t="str">
        <f t="shared" si="134"/>
        <v>FR_2000_NATIONAL TOTAL_PAH</v>
      </c>
      <c r="B8632" s="113" t="s">
        <v>148</v>
      </c>
      <c r="C8632" s="113">
        <v>2000</v>
      </c>
      <c r="D8632" s="113" t="s">
        <v>122</v>
      </c>
      <c r="E8632" s="113" t="s">
        <v>129</v>
      </c>
      <c r="F8632" s="113" t="s">
        <v>200</v>
      </c>
      <c r="G8632" s="113">
        <v>3.7620208716232797E-2</v>
      </c>
    </row>
    <row r="8633" spans="1:7" x14ac:dyDescent="0.25">
      <c r="A8633" s="108" t="str">
        <f t="shared" si="134"/>
        <v>FR_2000_NATIONAL TOTAL_HCB</v>
      </c>
      <c r="B8633" s="113" t="s">
        <v>148</v>
      </c>
      <c r="C8633" s="113">
        <v>2000</v>
      </c>
      <c r="D8633" s="113" t="s">
        <v>122</v>
      </c>
      <c r="E8633" s="113" t="s">
        <v>130</v>
      </c>
      <c r="F8633" s="113" t="s">
        <v>200</v>
      </c>
      <c r="G8633" s="113">
        <v>1.00472925360097E-4</v>
      </c>
    </row>
    <row r="8634" spans="1:7" x14ac:dyDescent="0.25">
      <c r="A8634" s="108" t="str">
        <f t="shared" si="134"/>
        <v>FR_2000_NATIONAL TOTAL_PCB</v>
      </c>
      <c r="B8634" s="113" t="s">
        <v>148</v>
      </c>
      <c r="C8634" s="113">
        <v>2000</v>
      </c>
      <c r="D8634" s="113" t="s">
        <v>122</v>
      </c>
      <c r="E8634" s="113" t="s">
        <v>259</v>
      </c>
      <c r="F8634" s="113" t="s">
        <v>200</v>
      </c>
      <c r="G8634" s="150">
        <v>9.7429136745671093E-5</v>
      </c>
    </row>
    <row r="8635" spans="1:7" x14ac:dyDescent="0.25">
      <c r="A8635" s="108" t="str">
        <f t="shared" si="134"/>
        <v>FR_2000_1A3(FS)_NOx</v>
      </c>
      <c r="B8635" s="113" t="s">
        <v>148</v>
      </c>
      <c r="C8635" s="113">
        <v>2000</v>
      </c>
      <c r="D8635" s="113" t="s">
        <v>132</v>
      </c>
      <c r="E8635" s="113" t="s">
        <v>199</v>
      </c>
      <c r="F8635" s="113" t="s">
        <v>200</v>
      </c>
      <c r="G8635" s="113">
        <v>946.73218895894797</v>
      </c>
    </row>
    <row r="8636" spans="1:7" x14ac:dyDescent="0.25">
      <c r="A8636" s="108" t="str">
        <f t="shared" si="134"/>
        <v>FR_2000_1A3(FS)_NMVOC</v>
      </c>
      <c r="B8636" s="113" t="s">
        <v>148</v>
      </c>
      <c r="C8636" s="113">
        <v>2000</v>
      </c>
      <c r="D8636" s="113" t="s">
        <v>132</v>
      </c>
      <c r="E8636" s="113" t="s">
        <v>123</v>
      </c>
      <c r="F8636" s="113" t="s">
        <v>200</v>
      </c>
      <c r="G8636" s="113">
        <v>440.047832477366</v>
      </c>
    </row>
    <row r="8637" spans="1:7" x14ac:dyDescent="0.25">
      <c r="A8637" s="108" t="str">
        <f t="shared" si="134"/>
        <v>FR_2000_1A3(FS)_SOx</v>
      </c>
      <c r="B8637" s="113" t="s">
        <v>148</v>
      </c>
      <c r="C8637" s="113">
        <v>2000</v>
      </c>
      <c r="D8637" s="113" t="s">
        <v>132</v>
      </c>
      <c r="E8637" s="113" t="s">
        <v>201</v>
      </c>
      <c r="F8637" s="113" t="s">
        <v>200</v>
      </c>
      <c r="G8637" s="113">
        <v>22.944195475612599</v>
      </c>
    </row>
    <row r="8638" spans="1:7" x14ac:dyDescent="0.25">
      <c r="A8638" s="108" t="str">
        <f t="shared" si="134"/>
        <v>FR_2000_1A3(FS)_NH3</v>
      </c>
      <c r="B8638" s="113" t="s">
        <v>148</v>
      </c>
      <c r="C8638" s="113">
        <v>2000</v>
      </c>
      <c r="D8638" s="113" t="s">
        <v>132</v>
      </c>
      <c r="E8638" s="113" t="s">
        <v>124</v>
      </c>
      <c r="F8638" s="113" t="s">
        <v>200</v>
      </c>
      <c r="G8638" s="113">
        <v>9.0375106480586602</v>
      </c>
    </row>
    <row r="8639" spans="1:7" x14ac:dyDescent="0.25">
      <c r="A8639" s="108" t="str">
        <f t="shared" si="134"/>
        <v>FR_2000_1A3(FS)_PM2.5</v>
      </c>
      <c r="B8639" s="113" t="s">
        <v>148</v>
      </c>
      <c r="C8639" s="113">
        <v>2000</v>
      </c>
      <c r="D8639" s="113" t="s">
        <v>132</v>
      </c>
      <c r="E8639" s="113" t="s">
        <v>203</v>
      </c>
      <c r="F8639" s="113" t="s">
        <v>200</v>
      </c>
      <c r="G8639" s="113">
        <v>62.084401204581702</v>
      </c>
    </row>
    <row r="8640" spans="1:7" x14ac:dyDescent="0.25">
      <c r="A8640" s="108" t="str">
        <f t="shared" si="134"/>
        <v>FR_2000_3D_NOx</v>
      </c>
      <c r="B8640" s="113" t="s">
        <v>148</v>
      </c>
      <c r="C8640" s="113">
        <v>2000</v>
      </c>
      <c r="D8640" s="113" t="s">
        <v>206</v>
      </c>
      <c r="E8640" s="113" t="s">
        <v>199</v>
      </c>
      <c r="F8640" s="113" t="s">
        <v>200</v>
      </c>
      <c r="G8640" s="113">
        <v>164.49875184615499</v>
      </c>
    </row>
    <row r="8641" spans="1:7" x14ac:dyDescent="0.25">
      <c r="A8641" s="108" t="str">
        <f t="shared" si="134"/>
        <v>FR_2001_NATIONAL TOTAL_NOx</v>
      </c>
      <c r="B8641" s="113" t="s">
        <v>148</v>
      </c>
      <c r="C8641" s="113">
        <v>2001</v>
      </c>
      <c r="D8641" s="113" t="s">
        <v>122</v>
      </c>
      <c r="E8641" s="113" t="s">
        <v>199</v>
      </c>
      <c r="F8641" s="113" t="s">
        <v>200</v>
      </c>
      <c r="G8641" s="113">
        <v>1780.3168389653399</v>
      </c>
    </row>
    <row r="8642" spans="1:7" x14ac:dyDescent="0.25">
      <c r="A8642" s="108" t="str">
        <f t="shared" ref="A8642:A8705" si="135">CONCATENATE(B8642,"_",C8642,"_",D8642,"_",E8642)</f>
        <v>FR_2001_NATIONAL TOTAL_NMVOC</v>
      </c>
      <c r="B8642" s="113" t="s">
        <v>148</v>
      </c>
      <c r="C8642" s="113">
        <v>2001</v>
      </c>
      <c r="D8642" s="113" t="s">
        <v>122</v>
      </c>
      <c r="E8642" s="113" t="s">
        <v>123</v>
      </c>
      <c r="F8642" s="113" t="s">
        <v>200</v>
      </c>
      <c r="G8642" s="113">
        <v>2082.63962315959</v>
      </c>
    </row>
    <row r="8643" spans="1:7" x14ac:dyDescent="0.25">
      <c r="A8643" s="108" t="str">
        <f t="shared" si="135"/>
        <v>FR_2001_NATIONAL TOTAL_SOx</v>
      </c>
      <c r="B8643" s="113" t="s">
        <v>148</v>
      </c>
      <c r="C8643" s="113">
        <v>2001</v>
      </c>
      <c r="D8643" s="113" t="s">
        <v>122</v>
      </c>
      <c r="E8643" s="113" t="s">
        <v>201</v>
      </c>
      <c r="F8643" s="113" t="s">
        <v>200</v>
      </c>
      <c r="G8643" s="113">
        <v>560.16324137548497</v>
      </c>
    </row>
    <row r="8644" spans="1:7" x14ac:dyDescent="0.25">
      <c r="A8644" s="108" t="str">
        <f t="shared" si="135"/>
        <v>FR_2001_NATIONAL TOTAL_NH3</v>
      </c>
      <c r="B8644" s="113" t="s">
        <v>148</v>
      </c>
      <c r="C8644" s="113">
        <v>2001</v>
      </c>
      <c r="D8644" s="113" t="s">
        <v>122</v>
      </c>
      <c r="E8644" s="113" t="s">
        <v>124</v>
      </c>
      <c r="F8644" s="113" t="s">
        <v>200</v>
      </c>
      <c r="G8644" s="113">
        <v>661.28609625012996</v>
      </c>
    </row>
    <row r="8645" spans="1:7" x14ac:dyDescent="0.25">
      <c r="A8645" s="108" t="str">
        <f t="shared" si="135"/>
        <v>FR_2001_NATIONAL TOTAL_PM2.5</v>
      </c>
      <c r="B8645" s="113" t="s">
        <v>148</v>
      </c>
      <c r="C8645" s="113">
        <v>2001</v>
      </c>
      <c r="D8645" s="113" t="s">
        <v>122</v>
      </c>
      <c r="E8645" s="113" t="s">
        <v>203</v>
      </c>
      <c r="F8645" s="113" t="s">
        <v>200</v>
      </c>
      <c r="G8645" s="113">
        <v>379.23359553232501</v>
      </c>
    </row>
    <row r="8646" spans="1:7" x14ac:dyDescent="0.25">
      <c r="A8646" s="108" t="str">
        <f t="shared" si="135"/>
        <v>FR_2001_NATIONAL TOTAL_Pb</v>
      </c>
      <c r="B8646" s="113" t="s">
        <v>148</v>
      </c>
      <c r="C8646" s="113">
        <v>2001</v>
      </c>
      <c r="D8646" s="113" t="s">
        <v>122</v>
      </c>
      <c r="E8646" s="113" t="s">
        <v>125</v>
      </c>
      <c r="F8646" s="113" t="s">
        <v>200</v>
      </c>
      <c r="G8646" s="113">
        <v>0.24121264352590299</v>
      </c>
    </row>
    <row r="8647" spans="1:7" x14ac:dyDescent="0.25">
      <c r="A8647" s="108" t="str">
        <f t="shared" si="135"/>
        <v>FR_2001_NATIONAL TOTAL_Cd</v>
      </c>
      <c r="B8647" s="113" t="s">
        <v>148</v>
      </c>
      <c r="C8647" s="113">
        <v>2001</v>
      </c>
      <c r="D8647" s="113" t="s">
        <v>122</v>
      </c>
      <c r="E8647" s="113" t="s">
        <v>126</v>
      </c>
      <c r="F8647" s="113" t="s">
        <v>200</v>
      </c>
      <c r="G8647" s="113">
        <v>1.3071126680449499E-2</v>
      </c>
    </row>
    <row r="8648" spans="1:7" x14ac:dyDescent="0.25">
      <c r="A8648" s="108" t="str">
        <f t="shared" si="135"/>
        <v>FR_2001_NATIONAL TOTAL_Hg</v>
      </c>
      <c r="B8648" s="113" t="s">
        <v>148</v>
      </c>
      <c r="C8648" s="113">
        <v>2001</v>
      </c>
      <c r="D8648" s="113" t="s">
        <v>122</v>
      </c>
      <c r="E8648" s="113" t="s">
        <v>127</v>
      </c>
      <c r="F8648" s="113" t="s">
        <v>200</v>
      </c>
      <c r="G8648" s="113">
        <v>1.09238383516609E-2</v>
      </c>
    </row>
    <row r="8649" spans="1:7" x14ac:dyDescent="0.25">
      <c r="A8649" s="108" t="str">
        <f t="shared" si="135"/>
        <v>FR_2001_NATIONAL TOTAL_DIOX</v>
      </c>
      <c r="B8649" s="113" t="s">
        <v>148</v>
      </c>
      <c r="C8649" s="113">
        <v>2001</v>
      </c>
      <c r="D8649" s="113" t="s">
        <v>122</v>
      </c>
      <c r="E8649" s="113" t="s">
        <v>128</v>
      </c>
      <c r="F8649" s="113" t="s">
        <v>200</v>
      </c>
      <c r="G8649" s="150">
        <v>4.50012511651601E-7</v>
      </c>
    </row>
    <row r="8650" spans="1:7" x14ac:dyDescent="0.25">
      <c r="A8650" s="108" t="str">
        <f t="shared" si="135"/>
        <v>FR_2001_NATIONAL TOTAL_PAH</v>
      </c>
      <c r="B8650" s="113" t="s">
        <v>148</v>
      </c>
      <c r="C8650" s="113">
        <v>2001</v>
      </c>
      <c r="D8650" s="113" t="s">
        <v>122</v>
      </c>
      <c r="E8650" s="113" t="s">
        <v>129</v>
      </c>
      <c r="F8650" s="113" t="s">
        <v>200</v>
      </c>
      <c r="G8650" s="113">
        <v>3.7933332487814997E-2</v>
      </c>
    </row>
    <row r="8651" spans="1:7" x14ac:dyDescent="0.25">
      <c r="A8651" s="108" t="str">
        <f t="shared" si="135"/>
        <v>FR_2001_NATIONAL TOTAL_HCB</v>
      </c>
      <c r="B8651" s="113" t="s">
        <v>148</v>
      </c>
      <c r="C8651" s="113">
        <v>2001</v>
      </c>
      <c r="D8651" s="113" t="s">
        <v>122</v>
      </c>
      <c r="E8651" s="113" t="s">
        <v>130</v>
      </c>
      <c r="F8651" s="113" t="s">
        <v>200</v>
      </c>
      <c r="G8651" s="150">
        <v>8.7578625735992095E-5</v>
      </c>
    </row>
    <row r="8652" spans="1:7" x14ac:dyDescent="0.25">
      <c r="A8652" s="108" t="str">
        <f t="shared" si="135"/>
        <v>FR_2001_NATIONAL TOTAL_PCB</v>
      </c>
      <c r="B8652" s="113" t="s">
        <v>148</v>
      </c>
      <c r="C8652" s="113">
        <v>2001</v>
      </c>
      <c r="D8652" s="113" t="s">
        <v>122</v>
      </c>
      <c r="E8652" s="113" t="s">
        <v>259</v>
      </c>
      <c r="F8652" s="113" t="s">
        <v>200</v>
      </c>
      <c r="G8652" s="150">
        <v>8.94114283675782E-5</v>
      </c>
    </row>
    <row r="8653" spans="1:7" x14ac:dyDescent="0.25">
      <c r="A8653" s="108" t="str">
        <f t="shared" si="135"/>
        <v>FR_2001_1A3(FS)_NOx</v>
      </c>
      <c r="B8653" s="113" t="s">
        <v>148</v>
      </c>
      <c r="C8653" s="113">
        <v>2001</v>
      </c>
      <c r="D8653" s="113" t="s">
        <v>132</v>
      </c>
      <c r="E8653" s="113" t="s">
        <v>199</v>
      </c>
      <c r="F8653" s="113" t="s">
        <v>200</v>
      </c>
      <c r="G8653" s="113">
        <v>920.32656968936305</v>
      </c>
    </row>
    <row r="8654" spans="1:7" x14ac:dyDescent="0.25">
      <c r="A8654" s="108" t="str">
        <f t="shared" si="135"/>
        <v>FR_2001_1A3(FS)_NMVOC</v>
      </c>
      <c r="B8654" s="113" t="s">
        <v>148</v>
      </c>
      <c r="C8654" s="113">
        <v>2001</v>
      </c>
      <c r="D8654" s="113" t="s">
        <v>132</v>
      </c>
      <c r="E8654" s="113" t="s">
        <v>123</v>
      </c>
      <c r="F8654" s="113" t="s">
        <v>200</v>
      </c>
      <c r="G8654" s="113">
        <v>403.68327314904099</v>
      </c>
    </row>
    <row r="8655" spans="1:7" x14ac:dyDescent="0.25">
      <c r="A8655" s="108" t="str">
        <f t="shared" si="135"/>
        <v>FR_2001_1A3(FS)_SOx</v>
      </c>
      <c r="B8655" s="113" t="s">
        <v>148</v>
      </c>
      <c r="C8655" s="113">
        <v>2001</v>
      </c>
      <c r="D8655" s="113" t="s">
        <v>132</v>
      </c>
      <c r="E8655" s="113" t="s">
        <v>201</v>
      </c>
      <c r="F8655" s="113" t="s">
        <v>200</v>
      </c>
      <c r="G8655" s="113">
        <v>23.741780059625398</v>
      </c>
    </row>
    <row r="8656" spans="1:7" x14ac:dyDescent="0.25">
      <c r="A8656" s="108" t="str">
        <f t="shared" si="135"/>
        <v>FR_2001_1A3(FS)_NH3</v>
      </c>
      <c r="B8656" s="113" t="s">
        <v>148</v>
      </c>
      <c r="C8656" s="113">
        <v>2001</v>
      </c>
      <c r="D8656" s="113" t="s">
        <v>132</v>
      </c>
      <c r="E8656" s="113" t="s">
        <v>124</v>
      </c>
      <c r="F8656" s="113" t="s">
        <v>200</v>
      </c>
      <c r="G8656" s="113">
        <v>9.3267894439484103</v>
      </c>
    </row>
    <row r="8657" spans="1:7" x14ac:dyDescent="0.25">
      <c r="A8657" s="108" t="str">
        <f t="shared" si="135"/>
        <v>FR_2001_1A3(FS)_PM2.5</v>
      </c>
      <c r="B8657" s="113" t="s">
        <v>148</v>
      </c>
      <c r="C8657" s="113">
        <v>2001</v>
      </c>
      <c r="D8657" s="113" t="s">
        <v>132</v>
      </c>
      <c r="E8657" s="113" t="s">
        <v>203</v>
      </c>
      <c r="F8657" s="113" t="s">
        <v>200</v>
      </c>
      <c r="G8657" s="113">
        <v>60.575351364541</v>
      </c>
    </row>
    <row r="8658" spans="1:7" x14ac:dyDescent="0.25">
      <c r="A8658" s="108" t="str">
        <f t="shared" si="135"/>
        <v>FR_2001_3D_NOx</v>
      </c>
      <c r="B8658" s="113" t="s">
        <v>148</v>
      </c>
      <c r="C8658" s="113">
        <v>2001</v>
      </c>
      <c r="D8658" s="113" t="s">
        <v>206</v>
      </c>
      <c r="E8658" s="113" t="s">
        <v>199</v>
      </c>
      <c r="F8658" s="113" t="s">
        <v>200</v>
      </c>
      <c r="G8658" s="113">
        <v>163.982037818496</v>
      </c>
    </row>
    <row r="8659" spans="1:7" x14ac:dyDescent="0.25">
      <c r="A8659" s="108" t="str">
        <f t="shared" si="135"/>
        <v>FR_2002_NATIONAL TOTAL_NOx</v>
      </c>
      <c r="B8659" s="113" t="s">
        <v>148</v>
      </c>
      <c r="C8659" s="113">
        <v>2002</v>
      </c>
      <c r="D8659" s="113" t="s">
        <v>122</v>
      </c>
      <c r="E8659" s="113" t="s">
        <v>199</v>
      </c>
      <c r="F8659" s="113" t="s">
        <v>200</v>
      </c>
      <c r="G8659" s="113">
        <v>1738.9168627435499</v>
      </c>
    </row>
    <row r="8660" spans="1:7" x14ac:dyDescent="0.25">
      <c r="A8660" s="108" t="str">
        <f t="shared" si="135"/>
        <v>FR_2002_NATIONAL TOTAL_NMVOC</v>
      </c>
      <c r="B8660" s="113" t="s">
        <v>148</v>
      </c>
      <c r="C8660" s="113">
        <v>2002</v>
      </c>
      <c r="D8660" s="113" t="s">
        <v>122</v>
      </c>
      <c r="E8660" s="113" t="s">
        <v>123</v>
      </c>
      <c r="F8660" s="113" t="s">
        <v>200</v>
      </c>
      <c r="G8660" s="113">
        <v>1969.3660275285499</v>
      </c>
    </row>
    <row r="8661" spans="1:7" x14ac:dyDescent="0.25">
      <c r="A8661" s="108" t="str">
        <f t="shared" si="135"/>
        <v>FR_2002_NATIONAL TOTAL_SOx</v>
      </c>
      <c r="B8661" s="113" t="s">
        <v>148</v>
      </c>
      <c r="C8661" s="113">
        <v>2002</v>
      </c>
      <c r="D8661" s="113" t="s">
        <v>122</v>
      </c>
      <c r="E8661" s="113" t="s">
        <v>201</v>
      </c>
      <c r="F8661" s="113" t="s">
        <v>200</v>
      </c>
      <c r="G8661" s="113">
        <v>515.63682055867105</v>
      </c>
    </row>
    <row r="8662" spans="1:7" x14ac:dyDescent="0.25">
      <c r="A8662" s="108" t="str">
        <f t="shared" si="135"/>
        <v>FR_2002_NATIONAL TOTAL_NH3</v>
      </c>
      <c r="B8662" s="113" t="s">
        <v>148</v>
      </c>
      <c r="C8662" s="113">
        <v>2002</v>
      </c>
      <c r="D8662" s="113" t="s">
        <v>122</v>
      </c>
      <c r="E8662" s="113" t="s">
        <v>124</v>
      </c>
      <c r="F8662" s="113" t="s">
        <v>200</v>
      </c>
      <c r="G8662" s="113">
        <v>646.24973975693194</v>
      </c>
    </row>
    <row r="8663" spans="1:7" x14ac:dyDescent="0.25">
      <c r="A8663" s="108" t="str">
        <f t="shared" si="135"/>
        <v>FR_2002_NATIONAL TOTAL_PM2.5</v>
      </c>
      <c r="B8663" s="113" t="s">
        <v>148</v>
      </c>
      <c r="C8663" s="113">
        <v>2002</v>
      </c>
      <c r="D8663" s="113" t="s">
        <v>122</v>
      </c>
      <c r="E8663" s="113" t="s">
        <v>203</v>
      </c>
      <c r="F8663" s="113" t="s">
        <v>200</v>
      </c>
      <c r="G8663" s="113">
        <v>358.05103403545399</v>
      </c>
    </row>
    <row r="8664" spans="1:7" x14ac:dyDescent="0.25">
      <c r="A8664" s="108" t="str">
        <f t="shared" si="135"/>
        <v>FR_2002_NATIONAL TOTAL_Pb</v>
      </c>
      <c r="B8664" s="113" t="s">
        <v>148</v>
      </c>
      <c r="C8664" s="113">
        <v>2002</v>
      </c>
      <c r="D8664" s="113" t="s">
        <v>122</v>
      </c>
      <c r="E8664" s="113" t="s">
        <v>125</v>
      </c>
      <c r="F8664" s="113" t="s">
        <v>200</v>
      </c>
      <c r="G8664" s="113">
        <v>0.237637679853376</v>
      </c>
    </row>
    <row r="8665" spans="1:7" x14ac:dyDescent="0.25">
      <c r="A8665" s="108" t="str">
        <f t="shared" si="135"/>
        <v>FR_2002_NATIONAL TOTAL_Cd</v>
      </c>
      <c r="B8665" s="113" t="s">
        <v>148</v>
      </c>
      <c r="C8665" s="113">
        <v>2002</v>
      </c>
      <c r="D8665" s="113" t="s">
        <v>122</v>
      </c>
      <c r="E8665" s="113" t="s">
        <v>126</v>
      </c>
      <c r="F8665" s="113" t="s">
        <v>200</v>
      </c>
      <c r="G8665" s="113">
        <v>1.24241923732487E-2</v>
      </c>
    </row>
    <row r="8666" spans="1:7" x14ac:dyDescent="0.25">
      <c r="A8666" s="108" t="str">
        <f t="shared" si="135"/>
        <v>FR_2002_NATIONAL TOTAL_Hg</v>
      </c>
      <c r="B8666" s="113" t="s">
        <v>148</v>
      </c>
      <c r="C8666" s="113">
        <v>2002</v>
      </c>
      <c r="D8666" s="113" t="s">
        <v>122</v>
      </c>
      <c r="E8666" s="113" t="s">
        <v>127</v>
      </c>
      <c r="F8666" s="113" t="s">
        <v>200</v>
      </c>
      <c r="G8666" s="113">
        <v>1.00159284486396E-2</v>
      </c>
    </row>
    <row r="8667" spans="1:7" x14ac:dyDescent="0.25">
      <c r="A8667" s="108" t="str">
        <f t="shared" si="135"/>
        <v>FR_2002_NATIONAL TOTAL_DIOX</v>
      </c>
      <c r="B8667" s="113" t="s">
        <v>148</v>
      </c>
      <c r="C8667" s="113">
        <v>2002</v>
      </c>
      <c r="D8667" s="113" t="s">
        <v>122</v>
      </c>
      <c r="E8667" s="113" t="s">
        <v>128</v>
      </c>
      <c r="F8667" s="113" t="s">
        <v>200</v>
      </c>
      <c r="G8667" s="150">
        <v>4.22579592598038E-7</v>
      </c>
    </row>
    <row r="8668" spans="1:7" x14ac:dyDescent="0.25">
      <c r="A8668" s="108" t="str">
        <f t="shared" si="135"/>
        <v>FR_2002_NATIONAL TOTAL_PAH</v>
      </c>
      <c r="B8668" s="113" t="s">
        <v>148</v>
      </c>
      <c r="C8668" s="113">
        <v>2002</v>
      </c>
      <c r="D8668" s="113" t="s">
        <v>122</v>
      </c>
      <c r="E8668" s="113" t="s">
        <v>129</v>
      </c>
      <c r="F8668" s="113" t="s">
        <v>200</v>
      </c>
      <c r="G8668" s="113">
        <v>3.5696830906726297E-2</v>
      </c>
    </row>
    <row r="8669" spans="1:7" x14ac:dyDescent="0.25">
      <c r="A8669" s="108" t="str">
        <f t="shared" si="135"/>
        <v>FR_2002_NATIONAL TOTAL_HCB</v>
      </c>
      <c r="B8669" s="113" t="s">
        <v>148</v>
      </c>
      <c r="C8669" s="113">
        <v>2002</v>
      </c>
      <c r="D8669" s="113" t="s">
        <v>122</v>
      </c>
      <c r="E8669" s="113" t="s">
        <v>130</v>
      </c>
      <c r="F8669" s="113" t="s">
        <v>200</v>
      </c>
      <c r="G8669" s="150">
        <v>8.0863838657481801E-5</v>
      </c>
    </row>
    <row r="8670" spans="1:7" x14ac:dyDescent="0.25">
      <c r="A8670" s="108" t="str">
        <f t="shared" si="135"/>
        <v>FR_2002_NATIONAL TOTAL_PCB</v>
      </c>
      <c r="B8670" s="113" t="s">
        <v>148</v>
      </c>
      <c r="C8670" s="113">
        <v>2002</v>
      </c>
      <c r="D8670" s="113" t="s">
        <v>122</v>
      </c>
      <c r="E8670" s="113" t="s">
        <v>259</v>
      </c>
      <c r="F8670" s="113" t="s">
        <v>200</v>
      </c>
      <c r="G8670" s="150">
        <v>6.66982588170102E-5</v>
      </c>
    </row>
    <row r="8671" spans="1:7" x14ac:dyDescent="0.25">
      <c r="A8671" s="108" t="str">
        <f t="shared" si="135"/>
        <v>FR_2002_1A3(FS)_NOx</v>
      </c>
      <c r="B8671" s="113" t="s">
        <v>148</v>
      </c>
      <c r="C8671" s="113">
        <v>2002</v>
      </c>
      <c r="D8671" s="113" t="s">
        <v>132</v>
      </c>
      <c r="E8671" s="113" t="s">
        <v>199</v>
      </c>
      <c r="F8671" s="113" t="s">
        <v>200</v>
      </c>
      <c r="G8671" s="113">
        <v>885.66555542482297</v>
      </c>
    </row>
    <row r="8672" spans="1:7" x14ac:dyDescent="0.25">
      <c r="A8672" s="108" t="str">
        <f t="shared" si="135"/>
        <v>FR_2002_1A3(FS)_NMVOC</v>
      </c>
      <c r="B8672" s="113" t="s">
        <v>148</v>
      </c>
      <c r="C8672" s="113">
        <v>2002</v>
      </c>
      <c r="D8672" s="113" t="s">
        <v>132</v>
      </c>
      <c r="E8672" s="113" t="s">
        <v>123</v>
      </c>
      <c r="F8672" s="113" t="s">
        <v>200</v>
      </c>
      <c r="G8672" s="113">
        <v>363.87852684584999</v>
      </c>
    </row>
    <row r="8673" spans="1:7" x14ac:dyDescent="0.25">
      <c r="A8673" s="108" t="str">
        <f t="shared" si="135"/>
        <v>FR_2002_1A3(FS)_SOx</v>
      </c>
      <c r="B8673" s="113" t="s">
        <v>148</v>
      </c>
      <c r="C8673" s="113">
        <v>2002</v>
      </c>
      <c r="D8673" s="113" t="s">
        <v>132</v>
      </c>
      <c r="E8673" s="113" t="s">
        <v>201</v>
      </c>
      <c r="F8673" s="113" t="s">
        <v>200</v>
      </c>
      <c r="G8673" s="113">
        <v>24.129037620282801</v>
      </c>
    </row>
    <row r="8674" spans="1:7" x14ac:dyDescent="0.25">
      <c r="A8674" s="108" t="str">
        <f t="shared" si="135"/>
        <v>FR_2002_1A3(FS)_NH3</v>
      </c>
      <c r="B8674" s="113" t="s">
        <v>148</v>
      </c>
      <c r="C8674" s="113">
        <v>2002</v>
      </c>
      <c r="D8674" s="113" t="s">
        <v>132</v>
      </c>
      <c r="E8674" s="113" t="s">
        <v>124</v>
      </c>
      <c r="F8674" s="113" t="s">
        <v>200</v>
      </c>
      <c r="G8674" s="113">
        <v>9.0372182257149198</v>
      </c>
    </row>
    <row r="8675" spans="1:7" x14ac:dyDescent="0.25">
      <c r="A8675" s="108" t="str">
        <f t="shared" si="135"/>
        <v>FR_2002_1A3(FS)_PM2.5</v>
      </c>
      <c r="B8675" s="113" t="s">
        <v>148</v>
      </c>
      <c r="C8675" s="113">
        <v>2002</v>
      </c>
      <c r="D8675" s="113" t="s">
        <v>132</v>
      </c>
      <c r="E8675" s="113" t="s">
        <v>203</v>
      </c>
      <c r="F8675" s="113" t="s">
        <v>200</v>
      </c>
      <c r="G8675" s="113">
        <v>57.545297654596403</v>
      </c>
    </row>
    <row r="8676" spans="1:7" x14ac:dyDescent="0.25">
      <c r="A8676" s="108" t="str">
        <f t="shared" si="135"/>
        <v>FR_2002_3D_NOx</v>
      </c>
      <c r="B8676" s="113" t="s">
        <v>148</v>
      </c>
      <c r="C8676" s="113">
        <v>2002</v>
      </c>
      <c r="D8676" s="113" t="s">
        <v>206</v>
      </c>
      <c r="E8676" s="113" t="s">
        <v>199</v>
      </c>
      <c r="F8676" s="113" t="s">
        <v>200</v>
      </c>
      <c r="G8676" s="113">
        <v>159.260112861295</v>
      </c>
    </row>
    <row r="8677" spans="1:7" x14ac:dyDescent="0.25">
      <c r="A8677" s="108" t="str">
        <f t="shared" si="135"/>
        <v>FR_2003_NATIONAL TOTAL_NOx</v>
      </c>
      <c r="B8677" s="113" t="s">
        <v>148</v>
      </c>
      <c r="C8677" s="113">
        <v>2003</v>
      </c>
      <c r="D8677" s="113" t="s">
        <v>122</v>
      </c>
      <c r="E8677" s="113" t="s">
        <v>199</v>
      </c>
      <c r="F8677" s="113" t="s">
        <v>200</v>
      </c>
      <c r="G8677" s="113">
        <v>1695.3198855114899</v>
      </c>
    </row>
    <row r="8678" spans="1:7" x14ac:dyDescent="0.25">
      <c r="A8678" s="108" t="str">
        <f t="shared" si="135"/>
        <v>FR_2003_NATIONAL TOTAL_NMVOC</v>
      </c>
      <c r="B8678" s="113" t="s">
        <v>148</v>
      </c>
      <c r="C8678" s="113">
        <v>2003</v>
      </c>
      <c r="D8678" s="113" t="s">
        <v>122</v>
      </c>
      <c r="E8678" s="113" t="s">
        <v>123</v>
      </c>
      <c r="F8678" s="113" t="s">
        <v>200</v>
      </c>
      <c r="G8678" s="113">
        <v>1948.9438925583499</v>
      </c>
    </row>
    <row r="8679" spans="1:7" x14ac:dyDescent="0.25">
      <c r="A8679" s="108" t="str">
        <f t="shared" si="135"/>
        <v>FR_2003_NATIONAL TOTAL_SOx</v>
      </c>
      <c r="B8679" s="113" t="s">
        <v>148</v>
      </c>
      <c r="C8679" s="113">
        <v>2003</v>
      </c>
      <c r="D8679" s="113" t="s">
        <v>122</v>
      </c>
      <c r="E8679" s="113" t="s">
        <v>201</v>
      </c>
      <c r="F8679" s="113" t="s">
        <v>200</v>
      </c>
      <c r="G8679" s="113">
        <v>496.81458351917399</v>
      </c>
    </row>
    <row r="8680" spans="1:7" x14ac:dyDescent="0.25">
      <c r="A8680" s="108" t="str">
        <f t="shared" si="135"/>
        <v>FR_2003_NATIONAL TOTAL_NH3</v>
      </c>
      <c r="B8680" s="113" t="s">
        <v>148</v>
      </c>
      <c r="C8680" s="113">
        <v>2003</v>
      </c>
      <c r="D8680" s="113" t="s">
        <v>122</v>
      </c>
      <c r="E8680" s="113" t="s">
        <v>124</v>
      </c>
      <c r="F8680" s="113" t="s">
        <v>200</v>
      </c>
      <c r="G8680" s="113">
        <v>628.75160150622798</v>
      </c>
    </row>
    <row r="8681" spans="1:7" x14ac:dyDescent="0.25">
      <c r="A8681" s="108" t="str">
        <f t="shared" si="135"/>
        <v>FR_2003_NATIONAL TOTAL_PM2.5</v>
      </c>
      <c r="B8681" s="113" t="s">
        <v>148</v>
      </c>
      <c r="C8681" s="113">
        <v>2003</v>
      </c>
      <c r="D8681" s="113" t="s">
        <v>122</v>
      </c>
      <c r="E8681" s="113" t="s">
        <v>203</v>
      </c>
      <c r="F8681" s="113" t="s">
        <v>200</v>
      </c>
      <c r="G8681" s="113">
        <v>367.77172032371499</v>
      </c>
    </row>
    <row r="8682" spans="1:7" x14ac:dyDescent="0.25">
      <c r="A8682" s="108" t="str">
        <f t="shared" si="135"/>
        <v>FR_2003_NATIONAL TOTAL_Pb</v>
      </c>
      <c r="B8682" s="113" t="s">
        <v>148</v>
      </c>
      <c r="C8682" s="113">
        <v>2003</v>
      </c>
      <c r="D8682" s="113" t="s">
        <v>122</v>
      </c>
      <c r="E8682" s="113" t="s">
        <v>125</v>
      </c>
      <c r="F8682" s="113" t="s">
        <v>200</v>
      </c>
      <c r="G8682" s="113">
        <v>0.18697050335760801</v>
      </c>
    </row>
    <row r="8683" spans="1:7" x14ac:dyDescent="0.25">
      <c r="A8683" s="108" t="str">
        <f t="shared" si="135"/>
        <v>FR_2003_NATIONAL TOTAL_Cd</v>
      </c>
      <c r="B8683" s="113" t="s">
        <v>148</v>
      </c>
      <c r="C8683" s="113">
        <v>2003</v>
      </c>
      <c r="D8683" s="113" t="s">
        <v>122</v>
      </c>
      <c r="E8683" s="113" t="s">
        <v>126</v>
      </c>
      <c r="F8683" s="113" t="s">
        <v>200</v>
      </c>
      <c r="G8683" s="113">
        <v>9.1981834883681206E-3</v>
      </c>
    </row>
    <row r="8684" spans="1:7" x14ac:dyDescent="0.25">
      <c r="A8684" s="108" t="str">
        <f t="shared" si="135"/>
        <v>FR_2003_NATIONAL TOTAL_Hg</v>
      </c>
      <c r="B8684" s="113" t="s">
        <v>148</v>
      </c>
      <c r="C8684" s="113">
        <v>2003</v>
      </c>
      <c r="D8684" s="113" t="s">
        <v>122</v>
      </c>
      <c r="E8684" s="113" t="s">
        <v>127</v>
      </c>
      <c r="F8684" s="113" t="s">
        <v>200</v>
      </c>
      <c r="G8684" s="113">
        <v>7.4354515529477198E-3</v>
      </c>
    </row>
    <row r="8685" spans="1:7" x14ac:dyDescent="0.25">
      <c r="A8685" s="108" t="str">
        <f t="shared" si="135"/>
        <v>FR_2003_NATIONAL TOTAL_DIOX</v>
      </c>
      <c r="B8685" s="113" t="s">
        <v>148</v>
      </c>
      <c r="C8685" s="113">
        <v>2003</v>
      </c>
      <c r="D8685" s="113" t="s">
        <v>122</v>
      </c>
      <c r="E8685" s="113" t="s">
        <v>128</v>
      </c>
      <c r="F8685" s="113" t="s">
        <v>200</v>
      </c>
      <c r="G8685" s="150">
        <v>3.0418655650096602E-7</v>
      </c>
    </row>
    <row r="8686" spans="1:7" x14ac:dyDescent="0.25">
      <c r="A8686" s="108" t="str">
        <f t="shared" si="135"/>
        <v>FR_2003_NATIONAL TOTAL_PAH</v>
      </c>
      <c r="B8686" s="113" t="s">
        <v>148</v>
      </c>
      <c r="C8686" s="113">
        <v>2003</v>
      </c>
      <c r="D8686" s="113" t="s">
        <v>122</v>
      </c>
      <c r="E8686" s="113" t="s">
        <v>129</v>
      </c>
      <c r="F8686" s="113" t="s">
        <v>200</v>
      </c>
      <c r="G8686" s="113">
        <v>3.6706174664824898E-2</v>
      </c>
    </row>
    <row r="8687" spans="1:7" x14ac:dyDescent="0.25">
      <c r="A8687" s="108" t="str">
        <f t="shared" si="135"/>
        <v>FR_2003_NATIONAL TOTAL_HCB</v>
      </c>
      <c r="B8687" s="113" t="s">
        <v>148</v>
      </c>
      <c r="C8687" s="113">
        <v>2003</v>
      </c>
      <c r="D8687" s="113" t="s">
        <v>122</v>
      </c>
      <c r="E8687" s="113" t="s">
        <v>130</v>
      </c>
      <c r="F8687" s="113" t="s">
        <v>200</v>
      </c>
      <c r="G8687" s="150">
        <v>7.2894102608239299E-5</v>
      </c>
    </row>
    <row r="8688" spans="1:7" x14ac:dyDescent="0.25">
      <c r="A8688" s="108" t="str">
        <f t="shared" si="135"/>
        <v>FR_2003_NATIONAL TOTAL_PCB</v>
      </c>
      <c r="B8688" s="113" t="s">
        <v>148</v>
      </c>
      <c r="C8688" s="113">
        <v>2003</v>
      </c>
      <c r="D8688" s="113" t="s">
        <v>122</v>
      </c>
      <c r="E8688" s="113" t="s">
        <v>259</v>
      </c>
      <c r="F8688" s="113" t="s">
        <v>200</v>
      </c>
      <c r="G8688" s="150">
        <v>6.6281227802242806E-5</v>
      </c>
    </row>
    <row r="8689" spans="1:7" x14ac:dyDescent="0.25">
      <c r="A8689" s="108" t="str">
        <f t="shared" si="135"/>
        <v>FR_2003_1A3(FS)_NOx</v>
      </c>
      <c r="B8689" s="113" t="s">
        <v>148</v>
      </c>
      <c r="C8689" s="113">
        <v>2003</v>
      </c>
      <c r="D8689" s="113" t="s">
        <v>132</v>
      </c>
      <c r="E8689" s="113" t="s">
        <v>199</v>
      </c>
      <c r="F8689" s="113" t="s">
        <v>200</v>
      </c>
      <c r="G8689" s="113">
        <v>847.54023999327705</v>
      </c>
    </row>
    <row r="8690" spans="1:7" x14ac:dyDescent="0.25">
      <c r="A8690" s="108" t="str">
        <f t="shared" si="135"/>
        <v>FR_2003_1A3(FS)_NMVOC</v>
      </c>
      <c r="B8690" s="113" t="s">
        <v>148</v>
      </c>
      <c r="C8690" s="113">
        <v>2003</v>
      </c>
      <c r="D8690" s="113" t="s">
        <v>132</v>
      </c>
      <c r="E8690" s="113" t="s">
        <v>123</v>
      </c>
      <c r="F8690" s="113" t="s">
        <v>200</v>
      </c>
      <c r="G8690" s="113">
        <v>326.56691613233301</v>
      </c>
    </row>
    <row r="8691" spans="1:7" x14ac:dyDescent="0.25">
      <c r="A8691" s="108" t="str">
        <f t="shared" si="135"/>
        <v>FR_2003_1A3(FS)_SOx</v>
      </c>
      <c r="B8691" s="113" t="s">
        <v>148</v>
      </c>
      <c r="C8691" s="113">
        <v>2003</v>
      </c>
      <c r="D8691" s="113" t="s">
        <v>132</v>
      </c>
      <c r="E8691" s="113" t="s">
        <v>201</v>
      </c>
      <c r="F8691" s="113" t="s">
        <v>200</v>
      </c>
      <c r="G8691" s="113">
        <v>24.390938540124001</v>
      </c>
    </row>
    <row r="8692" spans="1:7" x14ac:dyDescent="0.25">
      <c r="A8692" s="108" t="str">
        <f t="shared" si="135"/>
        <v>FR_2003_1A3(FS)_NH3</v>
      </c>
      <c r="B8692" s="113" t="s">
        <v>148</v>
      </c>
      <c r="C8692" s="113">
        <v>2003</v>
      </c>
      <c r="D8692" s="113" t="s">
        <v>132</v>
      </c>
      <c r="E8692" s="113" t="s">
        <v>124</v>
      </c>
      <c r="F8692" s="113" t="s">
        <v>200</v>
      </c>
      <c r="G8692" s="113">
        <v>8.7570212768749407</v>
      </c>
    </row>
    <row r="8693" spans="1:7" x14ac:dyDescent="0.25">
      <c r="A8693" s="108" t="str">
        <f t="shared" si="135"/>
        <v>FR_2003_1A3(FS)_PM2.5</v>
      </c>
      <c r="B8693" s="113" t="s">
        <v>148</v>
      </c>
      <c r="C8693" s="113">
        <v>2003</v>
      </c>
      <c r="D8693" s="113" t="s">
        <v>132</v>
      </c>
      <c r="E8693" s="113" t="s">
        <v>203</v>
      </c>
      <c r="F8693" s="113" t="s">
        <v>200</v>
      </c>
      <c r="G8693" s="113">
        <v>55.649249388240001</v>
      </c>
    </row>
    <row r="8694" spans="1:7" x14ac:dyDescent="0.25">
      <c r="A8694" s="108" t="str">
        <f t="shared" si="135"/>
        <v>FR_2003_3D_NOx</v>
      </c>
      <c r="B8694" s="113" t="s">
        <v>148</v>
      </c>
      <c r="C8694" s="113">
        <v>2003</v>
      </c>
      <c r="D8694" s="113" t="s">
        <v>206</v>
      </c>
      <c r="E8694" s="113" t="s">
        <v>199</v>
      </c>
      <c r="F8694" s="113" t="s">
        <v>200</v>
      </c>
      <c r="G8694" s="113">
        <v>153.87857641603401</v>
      </c>
    </row>
    <row r="8695" spans="1:7" x14ac:dyDescent="0.25">
      <c r="A8695" s="108" t="str">
        <f t="shared" si="135"/>
        <v>FR_2004_NATIONAL TOTAL_NOx</v>
      </c>
      <c r="B8695" s="113" t="s">
        <v>148</v>
      </c>
      <c r="C8695" s="113">
        <v>2004</v>
      </c>
      <c r="D8695" s="113" t="s">
        <v>122</v>
      </c>
      <c r="E8695" s="113" t="s">
        <v>199</v>
      </c>
      <c r="F8695" s="113" t="s">
        <v>200</v>
      </c>
      <c r="G8695" s="113">
        <v>1655.9520578856</v>
      </c>
    </row>
    <row r="8696" spans="1:7" x14ac:dyDescent="0.25">
      <c r="A8696" s="108" t="str">
        <f t="shared" si="135"/>
        <v>FR_2004_NATIONAL TOTAL_NMVOC</v>
      </c>
      <c r="B8696" s="113" t="s">
        <v>148</v>
      </c>
      <c r="C8696" s="113">
        <v>2004</v>
      </c>
      <c r="D8696" s="113" t="s">
        <v>122</v>
      </c>
      <c r="E8696" s="113" t="s">
        <v>123</v>
      </c>
      <c r="F8696" s="113" t="s">
        <v>200</v>
      </c>
      <c r="G8696" s="113">
        <v>1856.48911920059</v>
      </c>
    </row>
    <row r="8697" spans="1:7" x14ac:dyDescent="0.25">
      <c r="A8697" s="108" t="str">
        <f t="shared" si="135"/>
        <v>FR_2004_NATIONAL TOTAL_SOx</v>
      </c>
      <c r="B8697" s="113" t="s">
        <v>148</v>
      </c>
      <c r="C8697" s="113">
        <v>2004</v>
      </c>
      <c r="D8697" s="113" t="s">
        <v>122</v>
      </c>
      <c r="E8697" s="113" t="s">
        <v>201</v>
      </c>
      <c r="F8697" s="113" t="s">
        <v>200</v>
      </c>
      <c r="G8697" s="113">
        <v>475.74117630282399</v>
      </c>
    </row>
    <row r="8698" spans="1:7" x14ac:dyDescent="0.25">
      <c r="A8698" s="108" t="str">
        <f t="shared" si="135"/>
        <v>FR_2004_NATIONAL TOTAL_NH3</v>
      </c>
      <c r="B8698" s="113" t="s">
        <v>148</v>
      </c>
      <c r="C8698" s="113">
        <v>2004</v>
      </c>
      <c r="D8698" s="113" t="s">
        <v>122</v>
      </c>
      <c r="E8698" s="113" t="s">
        <v>124</v>
      </c>
      <c r="F8698" s="113" t="s">
        <v>200</v>
      </c>
      <c r="G8698" s="113">
        <v>623.21286385490805</v>
      </c>
    </row>
    <row r="8699" spans="1:7" x14ac:dyDescent="0.25">
      <c r="A8699" s="108" t="str">
        <f t="shared" si="135"/>
        <v>FR_2004_NATIONAL TOTAL_PM2.5</v>
      </c>
      <c r="B8699" s="113" t="s">
        <v>148</v>
      </c>
      <c r="C8699" s="113">
        <v>2004</v>
      </c>
      <c r="D8699" s="113" t="s">
        <v>122</v>
      </c>
      <c r="E8699" s="113" t="s">
        <v>203</v>
      </c>
      <c r="F8699" s="113" t="s">
        <v>200</v>
      </c>
      <c r="G8699" s="113">
        <v>359.85631613977699</v>
      </c>
    </row>
    <row r="8700" spans="1:7" x14ac:dyDescent="0.25">
      <c r="A8700" s="108" t="str">
        <f t="shared" si="135"/>
        <v>FR_2004_NATIONAL TOTAL_Pb</v>
      </c>
      <c r="B8700" s="113" t="s">
        <v>148</v>
      </c>
      <c r="C8700" s="113">
        <v>2004</v>
      </c>
      <c r="D8700" s="113" t="s">
        <v>122</v>
      </c>
      <c r="E8700" s="113" t="s">
        <v>125</v>
      </c>
      <c r="F8700" s="113" t="s">
        <v>200</v>
      </c>
      <c r="G8700" s="113">
        <v>0.17512751734760601</v>
      </c>
    </row>
    <row r="8701" spans="1:7" x14ac:dyDescent="0.25">
      <c r="A8701" s="108" t="str">
        <f t="shared" si="135"/>
        <v>FR_2004_NATIONAL TOTAL_Cd</v>
      </c>
      <c r="B8701" s="113" t="s">
        <v>148</v>
      </c>
      <c r="C8701" s="113">
        <v>2004</v>
      </c>
      <c r="D8701" s="113" t="s">
        <v>122</v>
      </c>
      <c r="E8701" s="113" t="s">
        <v>126</v>
      </c>
      <c r="F8701" s="113" t="s">
        <v>200</v>
      </c>
      <c r="G8701" s="113">
        <v>6.7409564331699801E-3</v>
      </c>
    </row>
    <row r="8702" spans="1:7" x14ac:dyDescent="0.25">
      <c r="A8702" s="108" t="str">
        <f t="shared" si="135"/>
        <v>FR_2004_NATIONAL TOTAL_Hg</v>
      </c>
      <c r="B8702" s="113" t="s">
        <v>148</v>
      </c>
      <c r="C8702" s="113">
        <v>2004</v>
      </c>
      <c r="D8702" s="113" t="s">
        <v>122</v>
      </c>
      <c r="E8702" s="113" t="s">
        <v>127</v>
      </c>
      <c r="F8702" s="113" t="s">
        <v>200</v>
      </c>
      <c r="G8702" s="113">
        <v>7.0878091657397098E-3</v>
      </c>
    </row>
    <row r="8703" spans="1:7" x14ac:dyDescent="0.25">
      <c r="A8703" s="108" t="str">
        <f t="shared" si="135"/>
        <v>FR_2004_NATIONAL TOTAL_DIOX</v>
      </c>
      <c r="B8703" s="113" t="s">
        <v>148</v>
      </c>
      <c r="C8703" s="113">
        <v>2004</v>
      </c>
      <c r="D8703" s="113" t="s">
        <v>122</v>
      </c>
      <c r="E8703" s="113" t="s">
        <v>128</v>
      </c>
      <c r="F8703" s="113" t="s">
        <v>200</v>
      </c>
      <c r="G8703" s="150">
        <v>3.8445622437895598E-7</v>
      </c>
    </row>
    <row r="8704" spans="1:7" x14ac:dyDescent="0.25">
      <c r="A8704" s="108" t="str">
        <f t="shared" si="135"/>
        <v>FR_2004_NATIONAL TOTAL_PAH</v>
      </c>
      <c r="B8704" s="113" t="s">
        <v>148</v>
      </c>
      <c r="C8704" s="113">
        <v>2004</v>
      </c>
      <c r="D8704" s="113" t="s">
        <v>122</v>
      </c>
      <c r="E8704" s="113" t="s">
        <v>129</v>
      </c>
      <c r="F8704" s="113" t="s">
        <v>200</v>
      </c>
      <c r="G8704" s="113">
        <v>3.67621653840558E-2</v>
      </c>
    </row>
    <row r="8705" spans="1:7" x14ac:dyDescent="0.25">
      <c r="A8705" s="108" t="str">
        <f t="shared" si="135"/>
        <v>FR_2004_NATIONAL TOTAL_HCB</v>
      </c>
      <c r="B8705" s="113" t="s">
        <v>148</v>
      </c>
      <c r="C8705" s="113">
        <v>2004</v>
      </c>
      <c r="D8705" s="113" t="s">
        <v>122</v>
      </c>
      <c r="E8705" s="113" t="s">
        <v>130</v>
      </c>
      <c r="F8705" s="113" t="s">
        <v>200</v>
      </c>
      <c r="G8705" s="150">
        <v>6.9209087229728196E-5</v>
      </c>
    </row>
    <row r="8706" spans="1:7" x14ac:dyDescent="0.25">
      <c r="A8706" s="108" t="str">
        <f t="shared" ref="A8706:A8769" si="136">CONCATENATE(B8706,"_",C8706,"_",D8706,"_",E8706)</f>
        <v>FR_2004_NATIONAL TOTAL_PCB</v>
      </c>
      <c r="B8706" s="113" t="s">
        <v>148</v>
      </c>
      <c r="C8706" s="113">
        <v>2004</v>
      </c>
      <c r="D8706" s="113" t="s">
        <v>122</v>
      </c>
      <c r="E8706" s="113" t="s">
        <v>259</v>
      </c>
      <c r="F8706" s="113" t="s">
        <v>200</v>
      </c>
      <c r="G8706" s="150">
        <v>6.7769174974811395E-5</v>
      </c>
    </row>
    <row r="8707" spans="1:7" x14ac:dyDescent="0.25">
      <c r="A8707" s="108" t="str">
        <f t="shared" si="136"/>
        <v>FR_2004_1A3(FS)_NOx</v>
      </c>
      <c r="B8707" s="113" t="s">
        <v>148</v>
      </c>
      <c r="C8707" s="113">
        <v>2004</v>
      </c>
      <c r="D8707" s="113" t="s">
        <v>132</v>
      </c>
      <c r="E8707" s="113" t="s">
        <v>199</v>
      </c>
      <c r="F8707" s="113" t="s">
        <v>200</v>
      </c>
      <c r="G8707" s="113">
        <v>821.14248903278894</v>
      </c>
    </row>
    <row r="8708" spans="1:7" x14ac:dyDescent="0.25">
      <c r="A8708" s="108" t="str">
        <f t="shared" si="136"/>
        <v>FR_2004_1A3(FS)_NMVOC</v>
      </c>
      <c r="B8708" s="113" t="s">
        <v>148</v>
      </c>
      <c r="C8708" s="113">
        <v>2004</v>
      </c>
      <c r="D8708" s="113" t="s">
        <v>132</v>
      </c>
      <c r="E8708" s="113" t="s">
        <v>123</v>
      </c>
      <c r="F8708" s="113" t="s">
        <v>200</v>
      </c>
      <c r="G8708" s="113">
        <v>293.71152301247997</v>
      </c>
    </row>
    <row r="8709" spans="1:7" x14ac:dyDescent="0.25">
      <c r="A8709" s="108" t="str">
        <f t="shared" si="136"/>
        <v>FR_2004_1A3(FS)_SOx</v>
      </c>
      <c r="B8709" s="113" t="s">
        <v>148</v>
      </c>
      <c r="C8709" s="113">
        <v>2004</v>
      </c>
      <c r="D8709" s="113" t="s">
        <v>132</v>
      </c>
      <c r="E8709" s="113" t="s">
        <v>201</v>
      </c>
      <c r="F8709" s="113" t="s">
        <v>200</v>
      </c>
      <c r="G8709" s="113">
        <v>24.689160999557298</v>
      </c>
    </row>
    <row r="8710" spans="1:7" x14ac:dyDescent="0.25">
      <c r="A8710" s="108" t="str">
        <f t="shared" si="136"/>
        <v>FR_2004_1A3(FS)_NH3</v>
      </c>
      <c r="B8710" s="113" t="s">
        <v>148</v>
      </c>
      <c r="C8710" s="113">
        <v>2004</v>
      </c>
      <c r="D8710" s="113" t="s">
        <v>132</v>
      </c>
      <c r="E8710" s="113" t="s">
        <v>124</v>
      </c>
      <c r="F8710" s="113" t="s">
        <v>200</v>
      </c>
      <c r="G8710" s="113">
        <v>8.3368309063501496</v>
      </c>
    </row>
    <row r="8711" spans="1:7" x14ac:dyDescent="0.25">
      <c r="A8711" s="108" t="str">
        <f t="shared" si="136"/>
        <v>FR_2004_1A3(FS)_PM2.5</v>
      </c>
      <c r="B8711" s="113" t="s">
        <v>148</v>
      </c>
      <c r="C8711" s="113">
        <v>2004</v>
      </c>
      <c r="D8711" s="113" t="s">
        <v>132</v>
      </c>
      <c r="E8711" s="113" t="s">
        <v>203</v>
      </c>
      <c r="F8711" s="113" t="s">
        <v>200</v>
      </c>
      <c r="G8711" s="113">
        <v>53.049874878626497</v>
      </c>
    </row>
    <row r="8712" spans="1:7" x14ac:dyDescent="0.25">
      <c r="A8712" s="108" t="str">
        <f t="shared" si="136"/>
        <v>FR_2004_3D_NOx</v>
      </c>
      <c r="B8712" s="113" t="s">
        <v>148</v>
      </c>
      <c r="C8712" s="113">
        <v>2004</v>
      </c>
      <c r="D8712" s="113" t="s">
        <v>206</v>
      </c>
      <c r="E8712" s="113" t="s">
        <v>199</v>
      </c>
      <c r="F8712" s="113" t="s">
        <v>200</v>
      </c>
      <c r="G8712" s="113">
        <v>153.51444576513501</v>
      </c>
    </row>
    <row r="8713" spans="1:7" x14ac:dyDescent="0.25">
      <c r="A8713" s="108" t="str">
        <f t="shared" si="136"/>
        <v>FR_2005_NATIONAL TOTAL_NOx</v>
      </c>
      <c r="B8713" s="113" t="s">
        <v>148</v>
      </c>
      <c r="C8713" s="113">
        <v>2005</v>
      </c>
      <c r="D8713" s="113" t="s">
        <v>122</v>
      </c>
      <c r="E8713" s="113" t="s">
        <v>199</v>
      </c>
      <c r="F8713" s="113" t="s">
        <v>200</v>
      </c>
      <c r="G8713" s="113">
        <v>1611.1599038289701</v>
      </c>
    </row>
    <row r="8714" spans="1:7" x14ac:dyDescent="0.25">
      <c r="A8714" s="108" t="str">
        <f t="shared" si="136"/>
        <v>FR_2005_NATIONAL TOTAL_NMVOC</v>
      </c>
      <c r="B8714" s="113" t="s">
        <v>148</v>
      </c>
      <c r="C8714" s="113">
        <v>2005</v>
      </c>
      <c r="D8714" s="113" t="s">
        <v>122</v>
      </c>
      <c r="E8714" s="113" t="s">
        <v>123</v>
      </c>
      <c r="F8714" s="113" t="s">
        <v>200</v>
      </c>
      <c r="G8714" s="113">
        <v>1793.51263148883</v>
      </c>
    </row>
    <row r="8715" spans="1:7" x14ac:dyDescent="0.25">
      <c r="A8715" s="108" t="str">
        <f t="shared" si="136"/>
        <v>FR_2005_NATIONAL TOTAL_SOx</v>
      </c>
      <c r="B8715" s="113" t="s">
        <v>148</v>
      </c>
      <c r="C8715" s="113">
        <v>2005</v>
      </c>
      <c r="D8715" s="113" t="s">
        <v>122</v>
      </c>
      <c r="E8715" s="113" t="s">
        <v>201</v>
      </c>
      <c r="F8715" s="113" t="s">
        <v>200</v>
      </c>
      <c r="G8715" s="113">
        <v>457.464586497364</v>
      </c>
    </row>
    <row r="8716" spans="1:7" x14ac:dyDescent="0.25">
      <c r="A8716" s="108" t="str">
        <f t="shared" si="136"/>
        <v>FR_2005_NATIONAL TOTAL_NH3</v>
      </c>
      <c r="B8716" s="113" t="s">
        <v>148</v>
      </c>
      <c r="C8716" s="113">
        <v>2005</v>
      </c>
      <c r="D8716" s="113" t="s">
        <v>122</v>
      </c>
      <c r="E8716" s="113" t="s">
        <v>124</v>
      </c>
      <c r="F8716" s="113" t="s">
        <v>200</v>
      </c>
      <c r="G8716" s="113">
        <v>623.72678455252503</v>
      </c>
    </row>
    <row r="8717" spans="1:7" x14ac:dyDescent="0.25">
      <c r="A8717" s="108" t="str">
        <f t="shared" si="136"/>
        <v>FR_2005_NATIONAL TOTAL_PM2.5</v>
      </c>
      <c r="B8717" s="113" t="s">
        <v>148</v>
      </c>
      <c r="C8717" s="113">
        <v>2005</v>
      </c>
      <c r="D8717" s="113" t="s">
        <v>122</v>
      </c>
      <c r="E8717" s="113" t="s">
        <v>203</v>
      </c>
      <c r="F8717" s="113" t="s">
        <v>200</v>
      </c>
      <c r="G8717" s="113">
        <v>342.06352185655197</v>
      </c>
    </row>
    <row r="8718" spans="1:7" x14ac:dyDescent="0.25">
      <c r="A8718" s="108" t="str">
        <f t="shared" si="136"/>
        <v>FR_2005_NATIONAL TOTAL_Pb</v>
      </c>
      <c r="B8718" s="113" t="s">
        <v>148</v>
      </c>
      <c r="C8718" s="113">
        <v>2005</v>
      </c>
      <c r="D8718" s="113" t="s">
        <v>122</v>
      </c>
      <c r="E8718" s="113" t="s">
        <v>125</v>
      </c>
      <c r="F8718" s="113" t="s">
        <v>200</v>
      </c>
      <c r="G8718" s="113">
        <v>0.17157039785644501</v>
      </c>
    </row>
    <row r="8719" spans="1:7" x14ac:dyDescent="0.25">
      <c r="A8719" s="108" t="str">
        <f t="shared" si="136"/>
        <v>FR_2005_NATIONAL TOTAL_Cd</v>
      </c>
      <c r="B8719" s="113" t="s">
        <v>148</v>
      </c>
      <c r="C8719" s="113">
        <v>2005</v>
      </c>
      <c r="D8719" s="113" t="s">
        <v>122</v>
      </c>
      <c r="E8719" s="113" t="s">
        <v>126</v>
      </c>
      <c r="F8719" s="113" t="s">
        <v>200</v>
      </c>
      <c r="G8719" s="113">
        <v>6.08194153399452E-3</v>
      </c>
    </row>
    <row r="8720" spans="1:7" x14ac:dyDescent="0.25">
      <c r="A8720" s="108" t="str">
        <f t="shared" si="136"/>
        <v>FR_2005_NATIONAL TOTAL_Hg</v>
      </c>
      <c r="B8720" s="113" t="s">
        <v>148</v>
      </c>
      <c r="C8720" s="113">
        <v>2005</v>
      </c>
      <c r="D8720" s="113" t="s">
        <v>122</v>
      </c>
      <c r="E8720" s="113" t="s">
        <v>127</v>
      </c>
      <c r="F8720" s="113" t="s">
        <v>200</v>
      </c>
      <c r="G8720" s="113">
        <v>7.4242853616146402E-3</v>
      </c>
    </row>
    <row r="8721" spans="1:7" x14ac:dyDescent="0.25">
      <c r="A8721" s="108" t="str">
        <f t="shared" si="136"/>
        <v>FR_2005_NATIONAL TOTAL_DIOX</v>
      </c>
      <c r="B8721" s="113" t="s">
        <v>148</v>
      </c>
      <c r="C8721" s="113">
        <v>2005</v>
      </c>
      <c r="D8721" s="113" t="s">
        <v>122</v>
      </c>
      <c r="E8721" s="113" t="s">
        <v>128</v>
      </c>
      <c r="F8721" s="113" t="s">
        <v>200</v>
      </c>
      <c r="G8721" s="150">
        <v>2.6543685445372701E-7</v>
      </c>
    </row>
    <row r="8722" spans="1:7" x14ac:dyDescent="0.25">
      <c r="A8722" s="108" t="str">
        <f t="shared" si="136"/>
        <v>FR_2005_NATIONAL TOTAL_PAH</v>
      </c>
      <c r="B8722" s="113" t="s">
        <v>148</v>
      </c>
      <c r="C8722" s="113">
        <v>2005</v>
      </c>
      <c r="D8722" s="113" t="s">
        <v>122</v>
      </c>
      <c r="E8722" s="113" t="s">
        <v>129</v>
      </c>
      <c r="F8722" s="113" t="s">
        <v>200</v>
      </c>
      <c r="G8722" s="113">
        <v>3.5465916696525698E-2</v>
      </c>
    </row>
    <row r="8723" spans="1:7" x14ac:dyDescent="0.25">
      <c r="A8723" s="108" t="str">
        <f t="shared" si="136"/>
        <v>FR_2005_NATIONAL TOTAL_HCB</v>
      </c>
      <c r="B8723" s="113" t="s">
        <v>148</v>
      </c>
      <c r="C8723" s="113">
        <v>2005</v>
      </c>
      <c r="D8723" s="113" t="s">
        <v>122</v>
      </c>
      <c r="E8723" s="113" t="s">
        <v>130</v>
      </c>
      <c r="F8723" s="113" t="s">
        <v>200</v>
      </c>
      <c r="G8723" s="150">
        <v>2.56738597161913E-5</v>
      </c>
    </row>
    <row r="8724" spans="1:7" x14ac:dyDescent="0.25">
      <c r="A8724" s="108" t="str">
        <f t="shared" si="136"/>
        <v>FR_2005_NATIONAL TOTAL_PCB</v>
      </c>
      <c r="B8724" s="113" t="s">
        <v>148</v>
      </c>
      <c r="C8724" s="113">
        <v>2005</v>
      </c>
      <c r="D8724" s="113" t="s">
        <v>122</v>
      </c>
      <c r="E8724" s="113" t="s">
        <v>259</v>
      </c>
      <c r="F8724" s="113" t="s">
        <v>200</v>
      </c>
      <c r="G8724" s="150">
        <v>6.8213500924771707E-5</v>
      </c>
    </row>
    <row r="8725" spans="1:7" x14ac:dyDescent="0.25">
      <c r="A8725" s="108" t="str">
        <f t="shared" si="136"/>
        <v>FR_2005_1A3(FS)_NOx</v>
      </c>
      <c r="B8725" s="113" t="s">
        <v>148</v>
      </c>
      <c r="C8725" s="113">
        <v>2005</v>
      </c>
      <c r="D8725" s="113" t="s">
        <v>132</v>
      </c>
      <c r="E8725" s="113" t="s">
        <v>199</v>
      </c>
      <c r="F8725" s="113" t="s">
        <v>200</v>
      </c>
      <c r="G8725" s="113">
        <v>779.99305862686401</v>
      </c>
    </row>
    <row r="8726" spans="1:7" x14ac:dyDescent="0.25">
      <c r="A8726" s="108" t="str">
        <f t="shared" si="136"/>
        <v>FR_2005_ADJUSTMENTS_NMVOC</v>
      </c>
      <c r="B8726" s="113" t="s">
        <v>148</v>
      </c>
      <c r="C8726" s="113">
        <v>2005</v>
      </c>
      <c r="D8726" s="113" t="s">
        <v>138</v>
      </c>
      <c r="E8726" s="113" t="s">
        <v>123</v>
      </c>
      <c r="F8726" s="113" t="s">
        <v>200</v>
      </c>
      <c r="G8726" s="113">
        <v>-412.85363392183802</v>
      </c>
    </row>
    <row r="8727" spans="1:7" x14ac:dyDescent="0.25">
      <c r="A8727" s="108" t="str">
        <f t="shared" si="136"/>
        <v>FR_2005_1A3(FS)_NMVOC</v>
      </c>
      <c r="B8727" s="113" t="s">
        <v>148</v>
      </c>
      <c r="C8727" s="113">
        <v>2005</v>
      </c>
      <c r="D8727" s="113" t="s">
        <v>132</v>
      </c>
      <c r="E8727" s="113" t="s">
        <v>123</v>
      </c>
      <c r="F8727" s="113" t="s">
        <v>200</v>
      </c>
      <c r="G8727" s="113">
        <v>256.519860770783</v>
      </c>
    </row>
    <row r="8728" spans="1:7" x14ac:dyDescent="0.25">
      <c r="A8728" s="108" t="str">
        <f t="shared" si="136"/>
        <v>FR_2005_1A3(FS)_SOx</v>
      </c>
      <c r="B8728" s="113" t="s">
        <v>148</v>
      </c>
      <c r="C8728" s="113">
        <v>2005</v>
      </c>
      <c r="D8728" s="113" t="s">
        <v>132</v>
      </c>
      <c r="E8728" s="113" t="s">
        <v>201</v>
      </c>
      <c r="F8728" s="113" t="s">
        <v>200</v>
      </c>
      <c r="G8728" s="113">
        <v>4.1867525500159104</v>
      </c>
    </row>
    <row r="8729" spans="1:7" x14ac:dyDescent="0.25">
      <c r="A8729" s="108" t="str">
        <f t="shared" si="136"/>
        <v>FR_2005_1A3(FS)_NH3</v>
      </c>
      <c r="B8729" s="113" t="s">
        <v>148</v>
      </c>
      <c r="C8729" s="113">
        <v>2005</v>
      </c>
      <c r="D8729" s="113" t="s">
        <v>132</v>
      </c>
      <c r="E8729" s="113" t="s">
        <v>124</v>
      </c>
      <c r="F8729" s="113" t="s">
        <v>200</v>
      </c>
      <c r="G8729" s="113">
        <v>7.9505283829936104</v>
      </c>
    </row>
    <row r="8730" spans="1:7" x14ac:dyDescent="0.25">
      <c r="A8730" s="108" t="str">
        <f t="shared" si="136"/>
        <v>FR_2005_1A3(FS)_PM2.5</v>
      </c>
      <c r="B8730" s="113" t="s">
        <v>148</v>
      </c>
      <c r="C8730" s="113">
        <v>2005</v>
      </c>
      <c r="D8730" s="113" t="s">
        <v>132</v>
      </c>
      <c r="E8730" s="113" t="s">
        <v>203</v>
      </c>
      <c r="F8730" s="113" t="s">
        <v>200</v>
      </c>
      <c r="G8730" s="113">
        <v>46.9403907231478</v>
      </c>
    </row>
    <row r="8731" spans="1:7" x14ac:dyDescent="0.25">
      <c r="A8731" s="108" t="str">
        <f t="shared" si="136"/>
        <v>FR_2005_3D_NOx</v>
      </c>
      <c r="B8731" s="113" t="s">
        <v>148</v>
      </c>
      <c r="C8731" s="113">
        <v>2005</v>
      </c>
      <c r="D8731" s="113" t="s">
        <v>206</v>
      </c>
      <c r="E8731" s="113" t="s">
        <v>199</v>
      </c>
      <c r="F8731" s="113" t="s">
        <v>200</v>
      </c>
      <c r="G8731" s="113">
        <v>155.23428170099601</v>
      </c>
    </row>
    <row r="8732" spans="1:7" x14ac:dyDescent="0.25">
      <c r="A8732" s="108" t="str">
        <f t="shared" si="136"/>
        <v>FR_2006_NATIONAL TOTAL_NOx</v>
      </c>
      <c r="B8732" s="113" t="s">
        <v>148</v>
      </c>
      <c r="C8732" s="113">
        <v>2006</v>
      </c>
      <c r="D8732" s="113" t="s">
        <v>122</v>
      </c>
      <c r="E8732" s="113" t="s">
        <v>199</v>
      </c>
      <c r="F8732" s="113" t="s">
        <v>200</v>
      </c>
      <c r="G8732" s="113">
        <v>1520.2411432169299</v>
      </c>
    </row>
    <row r="8733" spans="1:7" x14ac:dyDescent="0.25">
      <c r="A8733" s="108" t="str">
        <f t="shared" si="136"/>
        <v>FR_2006_NATIONAL TOTAL_NMVOC</v>
      </c>
      <c r="B8733" s="113" t="s">
        <v>148</v>
      </c>
      <c r="C8733" s="113">
        <v>2006</v>
      </c>
      <c r="D8733" s="113" t="s">
        <v>122</v>
      </c>
      <c r="E8733" s="113" t="s">
        <v>123</v>
      </c>
      <c r="F8733" s="113" t="s">
        <v>200</v>
      </c>
      <c r="G8733" s="113">
        <v>1722.23597994434</v>
      </c>
    </row>
    <row r="8734" spans="1:7" x14ac:dyDescent="0.25">
      <c r="A8734" s="108" t="str">
        <f t="shared" si="136"/>
        <v>FR_2006_NATIONAL TOTAL_SOx</v>
      </c>
      <c r="B8734" s="113" t="s">
        <v>148</v>
      </c>
      <c r="C8734" s="113">
        <v>2006</v>
      </c>
      <c r="D8734" s="113" t="s">
        <v>122</v>
      </c>
      <c r="E8734" s="113" t="s">
        <v>201</v>
      </c>
      <c r="F8734" s="113" t="s">
        <v>200</v>
      </c>
      <c r="G8734" s="113">
        <v>424.83028831773902</v>
      </c>
    </row>
    <row r="8735" spans="1:7" x14ac:dyDescent="0.25">
      <c r="A8735" s="108" t="str">
        <f t="shared" si="136"/>
        <v>FR_2006_NATIONAL TOTAL_NH3</v>
      </c>
      <c r="B8735" s="113" t="s">
        <v>148</v>
      </c>
      <c r="C8735" s="113">
        <v>2006</v>
      </c>
      <c r="D8735" s="113" t="s">
        <v>122</v>
      </c>
      <c r="E8735" s="113" t="s">
        <v>124</v>
      </c>
      <c r="F8735" s="113" t="s">
        <v>200</v>
      </c>
      <c r="G8735" s="113">
        <v>610.658806908423</v>
      </c>
    </row>
    <row r="8736" spans="1:7" x14ac:dyDescent="0.25">
      <c r="A8736" s="108" t="str">
        <f t="shared" si="136"/>
        <v>FR_2006_NATIONAL TOTAL_PM2.5</v>
      </c>
      <c r="B8736" s="113" t="s">
        <v>148</v>
      </c>
      <c r="C8736" s="113">
        <v>2006</v>
      </c>
      <c r="D8736" s="113" t="s">
        <v>122</v>
      </c>
      <c r="E8736" s="113" t="s">
        <v>203</v>
      </c>
      <c r="F8736" s="113" t="s">
        <v>200</v>
      </c>
      <c r="G8736" s="113">
        <v>315.51795122515603</v>
      </c>
    </row>
    <row r="8737" spans="1:7" x14ac:dyDescent="0.25">
      <c r="A8737" s="108" t="str">
        <f t="shared" si="136"/>
        <v>FR_2006_NATIONAL TOTAL_Pb</v>
      </c>
      <c r="B8737" s="113" t="s">
        <v>148</v>
      </c>
      <c r="C8737" s="113">
        <v>2006</v>
      </c>
      <c r="D8737" s="113" t="s">
        <v>122</v>
      </c>
      <c r="E8737" s="113" t="s">
        <v>125</v>
      </c>
      <c r="F8737" s="113" t="s">
        <v>200</v>
      </c>
      <c r="G8737" s="113">
        <v>0.16006851447120601</v>
      </c>
    </row>
    <row r="8738" spans="1:7" x14ac:dyDescent="0.25">
      <c r="A8738" s="108" t="str">
        <f t="shared" si="136"/>
        <v>FR_2006_NATIONAL TOTAL_Cd</v>
      </c>
      <c r="B8738" s="113" t="s">
        <v>148</v>
      </c>
      <c r="C8738" s="113">
        <v>2006</v>
      </c>
      <c r="D8738" s="113" t="s">
        <v>122</v>
      </c>
      <c r="E8738" s="113" t="s">
        <v>126</v>
      </c>
      <c r="F8738" s="113" t="s">
        <v>200</v>
      </c>
      <c r="G8738" s="113">
        <v>4.8817376659369398E-3</v>
      </c>
    </row>
    <row r="8739" spans="1:7" x14ac:dyDescent="0.25">
      <c r="A8739" s="108" t="str">
        <f t="shared" si="136"/>
        <v>FR_2006_NATIONAL TOTAL_Hg</v>
      </c>
      <c r="B8739" s="113" t="s">
        <v>148</v>
      </c>
      <c r="C8739" s="113">
        <v>2006</v>
      </c>
      <c r="D8739" s="113" t="s">
        <v>122</v>
      </c>
      <c r="E8739" s="113" t="s">
        <v>127</v>
      </c>
      <c r="F8739" s="113" t="s">
        <v>200</v>
      </c>
      <c r="G8739" s="113">
        <v>7.1196777813381197E-3</v>
      </c>
    </row>
    <row r="8740" spans="1:7" x14ac:dyDescent="0.25">
      <c r="A8740" s="108" t="str">
        <f t="shared" si="136"/>
        <v>FR_2006_NATIONAL TOTAL_DIOX</v>
      </c>
      <c r="B8740" s="113" t="s">
        <v>148</v>
      </c>
      <c r="C8740" s="113">
        <v>2006</v>
      </c>
      <c r="D8740" s="113" t="s">
        <v>122</v>
      </c>
      <c r="E8740" s="113" t="s">
        <v>128</v>
      </c>
      <c r="F8740" s="113" t="s">
        <v>200</v>
      </c>
      <c r="G8740" s="150">
        <v>1.9117761699643101E-7</v>
      </c>
    </row>
    <row r="8741" spans="1:7" x14ac:dyDescent="0.25">
      <c r="A8741" s="108" t="str">
        <f t="shared" si="136"/>
        <v>FR_2006_NATIONAL TOTAL_PAH</v>
      </c>
      <c r="B8741" s="113" t="s">
        <v>148</v>
      </c>
      <c r="C8741" s="113">
        <v>2006</v>
      </c>
      <c r="D8741" s="113" t="s">
        <v>122</v>
      </c>
      <c r="E8741" s="113" t="s">
        <v>129</v>
      </c>
      <c r="F8741" s="113" t="s">
        <v>200</v>
      </c>
      <c r="G8741" s="113">
        <v>3.3065033478517802E-2</v>
      </c>
    </row>
    <row r="8742" spans="1:7" x14ac:dyDescent="0.25">
      <c r="A8742" s="108" t="str">
        <f t="shared" si="136"/>
        <v>FR_2006_NATIONAL TOTAL_HCB</v>
      </c>
      <c r="B8742" s="113" t="s">
        <v>148</v>
      </c>
      <c r="C8742" s="113">
        <v>2006</v>
      </c>
      <c r="D8742" s="113" t="s">
        <v>122</v>
      </c>
      <c r="E8742" s="113" t="s">
        <v>130</v>
      </c>
      <c r="F8742" s="113" t="s">
        <v>200</v>
      </c>
      <c r="G8742" s="150">
        <v>1.9320515252077801E-5</v>
      </c>
    </row>
    <row r="8743" spans="1:7" x14ac:dyDescent="0.25">
      <c r="A8743" s="108" t="str">
        <f t="shared" si="136"/>
        <v>FR_2006_NATIONAL TOTAL_PCB</v>
      </c>
      <c r="B8743" s="113" t="s">
        <v>148</v>
      </c>
      <c r="C8743" s="113">
        <v>2006</v>
      </c>
      <c r="D8743" s="113" t="s">
        <v>122</v>
      </c>
      <c r="E8743" s="113" t="s">
        <v>259</v>
      </c>
      <c r="F8743" s="113" t="s">
        <v>200</v>
      </c>
      <c r="G8743" s="150">
        <v>6.3633980056260694E-5</v>
      </c>
    </row>
    <row r="8744" spans="1:7" x14ac:dyDescent="0.25">
      <c r="A8744" s="108" t="str">
        <f t="shared" si="136"/>
        <v>FR_2006_1A3(FS)_NOx</v>
      </c>
      <c r="B8744" s="113" t="s">
        <v>148</v>
      </c>
      <c r="C8744" s="113">
        <v>2006</v>
      </c>
      <c r="D8744" s="113" t="s">
        <v>132</v>
      </c>
      <c r="E8744" s="113" t="s">
        <v>199</v>
      </c>
      <c r="F8744" s="113" t="s">
        <v>200</v>
      </c>
      <c r="G8744" s="113">
        <v>747.22723702226494</v>
      </c>
    </row>
    <row r="8745" spans="1:7" x14ac:dyDescent="0.25">
      <c r="A8745" s="108" t="str">
        <f t="shared" si="136"/>
        <v>FR_2006_1A3(FS)_NMVOC</v>
      </c>
      <c r="B8745" s="113" t="s">
        <v>148</v>
      </c>
      <c r="C8745" s="113">
        <v>2006</v>
      </c>
      <c r="D8745" s="113" t="s">
        <v>132</v>
      </c>
      <c r="E8745" s="113" t="s">
        <v>123</v>
      </c>
      <c r="F8745" s="113" t="s">
        <v>200</v>
      </c>
      <c r="G8745" s="113">
        <v>222.69979381335</v>
      </c>
    </row>
    <row r="8746" spans="1:7" x14ac:dyDescent="0.25">
      <c r="A8746" s="108" t="str">
        <f t="shared" si="136"/>
        <v>FR_2006_1A3(FS)_SOx</v>
      </c>
      <c r="B8746" s="113" t="s">
        <v>148</v>
      </c>
      <c r="C8746" s="113">
        <v>2006</v>
      </c>
      <c r="D8746" s="113" t="s">
        <v>132</v>
      </c>
      <c r="E8746" s="113" t="s">
        <v>201</v>
      </c>
      <c r="F8746" s="113" t="s">
        <v>200</v>
      </c>
      <c r="G8746" s="113">
        <v>4.1931762342155396</v>
      </c>
    </row>
    <row r="8747" spans="1:7" x14ac:dyDescent="0.25">
      <c r="A8747" s="108" t="str">
        <f t="shared" si="136"/>
        <v>FR_2006_1A3(FS)_NH3</v>
      </c>
      <c r="B8747" s="113" t="s">
        <v>148</v>
      </c>
      <c r="C8747" s="113">
        <v>2006</v>
      </c>
      <c r="D8747" s="113" t="s">
        <v>132</v>
      </c>
      <c r="E8747" s="113" t="s">
        <v>124</v>
      </c>
      <c r="F8747" s="113" t="s">
        <v>200</v>
      </c>
      <c r="G8747" s="113">
        <v>7.7688712036650198</v>
      </c>
    </row>
    <row r="8748" spans="1:7" x14ac:dyDescent="0.25">
      <c r="A8748" s="108" t="str">
        <f t="shared" si="136"/>
        <v>FR_2006_1A3(FS)_PM2.5</v>
      </c>
      <c r="B8748" s="113" t="s">
        <v>148</v>
      </c>
      <c r="C8748" s="113">
        <v>2006</v>
      </c>
      <c r="D8748" s="113" t="s">
        <v>132</v>
      </c>
      <c r="E8748" s="113" t="s">
        <v>203</v>
      </c>
      <c r="F8748" s="113" t="s">
        <v>200</v>
      </c>
      <c r="G8748" s="113">
        <v>44.801810193025801</v>
      </c>
    </row>
    <row r="8749" spans="1:7" x14ac:dyDescent="0.25">
      <c r="A8749" s="108" t="str">
        <f t="shared" si="136"/>
        <v>FR_2006_3D_NOx</v>
      </c>
      <c r="B8749" s="113" t="s">
        <v>148</v>
      </c>
      <c r="C8749" s="113">
        <v>2006</v>
      </c>
      <c r="D8749" s="113" t="s">
        <v>206</v>
      </c>
      <c r="E8749" s="113" t="s">
        <v>199</v>
      </c>
      <c r="F8749" s="113" t="s">
        <v>200</v>
      </c>
      <c r="G8749" s="113">
        <v>150.51852100969899</v>
      </c>
    </row>
    <row r="8750" spans="1:7" x14ac:dyDescent="0.25">
      <c r="A8750" s="108" t="str">
        <f t="shared" si="136"/>
        <v>FR_2007_NATIONAL TOTAL_NOx</v>
      </c>
      <c r="B8750" s="113" t="s">
        <v>148</v>
      </c>
      <c r="C8750" s="113">
        <v>2007</v>
      </c>
      <c r="D8750" s="113" t="s">
        <v>122</v>
      </c>
      <c r="E8750" s="113" t="s">
        <v>199</v>
      </c>
      <c r="F8750" s="113" t="s">
        <v>200</v>
      </c>
      <c r="G8750" s="113">
        <v>1447.1480100302199</v>
      </c>
    </row>
    <row r="8751" spans="1:7" x14ac:dyDescent="0.25">
      <c r="A8751" s="108" t="str">
        <f t="shared" si="136"/>
        <v>FR_2007_NATIONAL TOTAL_NMVOC</v>
      </c>
      <c r="B8751" s="113" t="s">
        <v>148</v>
      </c>
      <c r="C8751" s="113">
        <v>2007</v>
      </c>
      <c r="D8751" s="113" t="s">
        <v>122</v>
      </c>
      <c r="E8751" s="113" t="s">
        <v>123</v>
      </c>
      <c r="F8751" s="113" t="s">
        <v>200</v>
      </c>
      <c r="G8751" s="113">
        <v>1591.2009270983999</v>
      </c>
    </row>
    <row r="8752" spans="1:7" x14ac:dyDescent="0.25">
      <c r="A8752" s="108" t="str">
        <f t="shared" si="136"/>
        <v>FR_2007_NATIONAL TOTAL_SOx</v>
      </c>
      <c r="B8752" s="113" t="s">
        <v>148</v>
      </c>
      <c r="C8752" s="113">
        <v>2007</v>
      </c>
      <c r="D8752" s="113" t="s">
        <v>122</v>
      </c>
      <c r="E8752" s="113" t="s">
        <v>201</v>
      </c>
      <c r="F8752" s="113" t="s">
        <v>200</v>
      </c>
      <c r="G8752" s="113">
        <v>403.74007846845899</v>
      </c>
    </row>
    <row r="8753" spans="1:7" x14ac:dyDescent="0.25">
      <c r="A8753" s="108" t="str">
        <f t="shared" si="136"/>
        <v>FR_2007_NATIONAL TOTAL_NH3</v>
      </c>
      <c r="B8753" s="113" t="s">
        <v>148</v>
      </c>
      <c r="C8753" s="113">
        <v>2007</v>
      </c>
      <c r="D8753" s="113" t="s">
        <v>122</v>
      </c>
      <c r="E8753" s="113" t="s">
        <v>124</v>
      </c>
      <c r="F8753" s="113" t="s">
        <v>200</v>
      </c>
      <c r="G8753" s="113">
        <v>609.74661237258294</v>
      </c>
    </row>
    <row r="8754" spans="1:7" x14ac:dyDescent="0.25">
      <c r="A8754" s="108" t="str">
        <f t="shared" si="136"/>
        <v>FR_2007_NATIONAL TOTAL_PM2.5</v>
      </c>
      <c r="B8754" s="113" t="s">
        <v>148</v>
      </c>
      <c r="C8754" s="113">
        <v>2007</v>
      </c>
      <c r="D8754" s="113" t="s">
        <v>122</v>
      </c>
      <c r="E8754" s="113" t="s">
        <v>203</v>
      </c>
      <c r="F8754" s="113" t="s">
        <v>200</v>
      </c>
      <c r="G8754" s="113">
        <v>296.83093685474103</v>
      </c>
    </row>
    <row r="8755" spans="1:7" x14ac:dyDescent="0.25">
      <c r="A8755" s="108" t="str">
        <f t="shared" si="136"/>
        <v>FR_2007_NATIONAL TOTAL_Pb</v>
      </c>
      <c r="B8755" s="113" t="s">
        <v>148</v>
      </c>
      <c r="C8755" s="113">
        <v>2007</v>
      </c>
      <c r="D8755" s="113" t="s">
        <v>122</v>
      </c>
      <c r="E8755" s="113" t="s">
        <v>125</v>
      </c>
      <c r="F8755" s="113" t="s">
        <v>200</v>
      </c>
      <c r="G8755" s="113">
        <v>0.156100020462727</v>
      </c>
    </row>
    <row r="8756" spans="1:7" x14ac:dyDescent="0.25">
      <c r="A8756" s="108" t="str">
        <f t="shared" si="136"/>
        <v>FR_2007_NATIONAL TOTAL_Cd</v>
      </c>
      <c r="B8756" s="113" t="s">
        <v>148</v>
      </c>
      <c r="C8756" s="113">
        <v>2007</v>
      </c>
      <c r="D8756" s="113" t="s">
        <v>122</v>
      </c>
      <c r="E8756" s="113" t="s">
        <v>126</v>
      </c>
      <c r="F8756" s="113" t="s">
        <v>200</v>
      </c>
      <c r="G8756" s="113">
        <v>4.5241242458467102E-3</v>
      </c>
    </row>
    <row r="8757" spans="1:7" x14ac:dyDescent="0.25">
      <c r="A8757" s="108" t="str">
        <f t="shared" si="136"/>
        <v>FR_2007_NATIONAL TOTAL_Hg</v>
      </c>
      <c r="B8757" s="113" t="s">
        <v>148</v>
      </c>
      <c r="C8757" s="113">
        <v>2007</v>
      </c>
      <c r="D8757" s="113" t="s">
        <v>122</v>
      </c>
      <c r="E8757" s="113" t="s">
        <v>127</v>
      </c>
      <c r="F8757" s="113" t="s">
        <v>200</v>
      </c>
      <c r="G8757" s="113">
        <v>5.4003179171555598E-3</v>
      </c>
    </row>
    <row r="8758" spans="1:7" x14ac:dyDescent="0.25">
      <c r="A8758" s="108" t="str">
        <f t="shared" si="136"/>
        <v>FR_2007_NATIONAL TOTAL_DIOX</v>
      </c>
      <c r="B8758" s="113" t="s">
        <v>148</v>
      </c>
      <c r="C8758" s="113">
        <v>2007</v>
      </c>
      <c r="D8758" s="113" t="s">
        <v>122</v>
      </c>
      <c r="E8758" s="113" t="s">
        <v>128</v>
      </c>
      <c r="F8758" s="113" t="s">
        <v>200</v>
      </c>
      <c r="G8758" s="150">
        <v>1.9012759188239101E-7</v>
      </c>
    </row>
    <row r="8759" spans="1:7" x14ac:dyDescent="0.25">
      <c r="A8759" s="108" t="str">
        <f t="shared" si="136"/>
        <v>FR_2007_NATIONAL TOTAL_PAH</v>
      </c>
      <c r="B8759" s="113" t="s">
        <v>148</v>
      </c>
      <c r="C8759" s="113">
        <v>2007</v>
      </c>
      <c r="D8759" s="113" t="s">
        <v>122</v>
      </c>
      <c r="E8759" s="113" t="s">
        <v>129</v>
      </c>
      <c r="F8759" s="113" t="s">
        <v>200</v>
      </c>
      <c r="G8759" s="113">
        <v>3.2339353189950598E-2</v>
      </c>
    </row>
    <row r="8760" spans="1:7" x14ac:dyDescent="0.25">
      <c r="A8760" s="108" t="str">
        <f t="shared" si="136"/>
        <v>FR_2007_NATIONAL TOTAL_HCB</v>
      </c>
      <c r="B8760" s="113" t="s">
        <v>148</v>
      </c>
      <c r="C8760" s="113">
        <v>2007</v>
      </c>
      <c r="D8760" s="113" t="s">
        <v>122</v>
      </c>
      <c r="E8760" s="113" t="s">
        <v>130</v>
      </c>
      <c r="F8760" s="113" t="s">
        <v>200</v>
      </c>
      <c r="G8760" s="150">
        <v>1.88893915943894E-5</v>
      </c>
    </row>
    <row r="8761" spans="1:7" x14ac:dyDescent="0.25">
      <c r="A8761" s="108" t="str">
        <f t="shared" si="136"/>
        <v>FR_2007_NATIONAL TOTAL_PCB</v>
      </c>
      <c r="B8761" s="113" t="s">
        <v>148</v>
      </c>
      <c r="C8761" s="113">
        <v>2007</v>
      </c>
      <c r="D8761" s="113" t="s">
        <v>122</v>
      </c>
      <c r="E8761" s="113" t="s">
        <v>259</v>
      </c>
      <c r="F8761" s="113" t="s">
        <v>200</v>
      </c>
      <c r="G8761" s="150">
        <v>5.9764899922954602E-5</v>
      </c>
    </row>
    <row r="8762" spans="1:7" x14ac:dyDescent="0.25">
      <c r="A8762" s="108" t="str">
        <f t="shared" si="136"/>
        <v>FR_2007_1A3(FS)_NOx</v>
      </c>
      <c r="B8762" s="113" t="s">
        <v>148</v>
      </c>
      <c r="C8762" s="113">
        <v>2007</v>
      </c>
      <c r="D8762" s="113" t="s">
        <v>132</v>
      </c>
      <c r="E8762" s="113" t="s">
        <v>199</v>
      </c>
      <c r="F8762" s="113" t="s">
        <v>200</v>
      </c>
      <c r="G8762" s="113">
        <v>714.08568055875196</v>
      </c>
    </row>
    <row r="8763" spans="1:7" x14ac:dyDescent="0.25">
      <c r="A8763" s="108" t="str">
        <f t="shared" si="136"/>
        <v>FR_2007_1A3(FS)_NMVOC</v>
      </c>
      <c r="B8763" s="113" t="s">
        <v>148</v>
      </c>
      <c r="C8763" s="113">
        <v>2007</v>
      </c>
      <c r="D8763" s="113" t="s">
        <v>132</v>
      </c>
      <c r="E8763" s="113" t="s">
        <v>123</v>
      </c>
      <c r="F8763" s="113" t="s">
        <v>200</v>
      </c>
      <c r="G8763" s="113">
        <v>192.35472170727601</v>
      </c>
    </row>
    <row r="8764" spans="1:7" x14ac:dyDescent="0.25">
      <c r="A8764" s="108" t="str">
        <f t="shared" si="136"/>
        <v>FR_2007_1A3(FS)_SOx</v>
      </c>
      <c r="B8764" s="113" t="s">
        <v>148</v>
      </c>
      <c r="C8764" s="113">
        <v>2007</v>
      </c>
      <c r="D8764" s="113" t="s">
        <v>132</v>
      </c>
      <c r="E8764" s="113" t="s">
        <v>201</v>
      </c>
      <c r="F8764" s="113" t="s">
        <v>200</v>
      </c>
      <c r="G8764" s="113">
        <v>4.2311330080827299</v>
      </c>
    </row>
    <row r="8765" spans="1:7" x14ac:dyDescent="0.25">
      <c r="A8765" s="108" t="str">
        <f t="shared" si="136"/>
        <v>FR_2007_1A3(FS)_NH3</v>
      </c>
      <c r="B8765" s="113" t="s">
        <v>148</v>
      </c>
      <c r="C8765" s="113">
        <v>2007</v>
      </c>
      <c r="D8765" s="113" t="s">
        <v>132</v>
      </c>
      <c r="E8765" s="113" t="s">
        <v>124</v>
      </c>
      <c r="F8765" s="113" t="s">
        <v>200</v>
      </c>
      <c r="G8765" s="113">
        <v>7.4597817517216498</v>
      </c>
    </row>
    <row r="8766" spans="1:7" x14ac:dyDescent="0.25">
      <c r="A8766" s="108" t="str">
        <f t="shared" si="136"/>
        <v>FR_2007_1A3(FS)_PM2.5</v>
      </c>
      <c r="B8766" s="113" t="s">
        <v>148</v>
      </c>
      <c r="C8766" s="113">
        <v>2007</v>
      </c>
      <c r="D8766" s="113" t="s">
        <v>132</v>
      </c>
      <c r="E8766" s="113" t="s">
        <v>203</v>
      </c>
      <c r="F8766" s="113" t="s">
        <v>200</v>
      </c>
      <c r="G8766" s="113">
        <v>42.867046685555302</v>
      </c>
    </row>
    <row r="8767" spans="1:7" x14ac:dyDescent="0.25">
      <c r="A8767" s="108" t="str">
        <f t="shared" si="136"/>
        <v>FR_2007_3D_NOx</v>
      </c>
      <c r="B8767" s="113" t="s">
        <v>148</v>
      </c>
      <c r="C8767" s="113">
        <v>2007</v>
      </c>
      <c r="D8767" s="113" t="s">
        <v>206</v>
      </c>
      <c r="E8767" s="113" t="s">
        <v>199</v>
      </c>
      <c r="F8767" s="113" t="s">
        <v>200</v>
      </c>
      <c r="G8767" s="113">
        <v>148.023610094297</v>
      </c>
    </row>
    <row r="8768" spans="1:7" x14ac:dyDescent="0.25">
      <c r="A8768" s="108" t="str">
        <f t="shared" si="136"/>
        <v>FR_2008_NATIONAL TOTAL_NOx</v>
      </c>
      <c r="B8768" s="113" t="s">
        <v>148</v>
      </c>
      <c r="C8768" s="113">
        <v>2008</v>
      </c>
      <c r="D8768" s="113" t="s">
        <v>122</v>
      </c>
      <c r="E8768" s="113" t="s">
        <v>199</v>
      </c>
      <c r="F8768" s="113" t="s">
        <v>200</v>
      </c>
      <c r="G8768" s="113">
        <v>1361.8838518954999</v>
      </c>
    </row>
    <row r="8769" spans="1:7" x14ac:dyDescent="0.25">
      <c r="A8769" s="108" t="str">
        <f t="shared" si="136"/>
        <v>FR_2008_NATIONAL TOTAL_NMVOC</v>
      </c>
      <c r="B8769" s="113" t="s">
        <v>148</v>
      </c>
      <c r="C8769" s="113">
        <v>2008</v>
      </c>
      <c r="D8769" s="113" t="s">
        <v>122</v>
      </c>
      <c r="E8769" s="113" t="s">
        <v>123</v>
      </c>
      <c r="F8769" s="113" t="s">
        <v>200</v>
      </c>
      <c r="G8769" s="113">
        <v>1510.9021770653101</v>
      </c>
    </row>
    <row r="8770" spans="1:7" x14ac:dyDescent="0.25">
      <c r="A8770" s="108" t="str">
        <f t="shared" ref="A8770:A8833" si="137">CONCATENATE(B8770,"_",C8770,"_",D8770,"_",E8770)</f>
        <v>FR_2008_NATIONAL TOTAL_SOx</v>
      </c>
      <c r="B8770" s="113" t="s">
        <v>148</v>
      </c>
      <c r="C8770" s="113">
        <v>2008</v>
      </c>
      <c r="D8770" s="113" t="s">
        <v>122</v>
      </c>
      <c r="E8770" s="113" t="s">
        <v>201</v>
      </c>
      <c r="F8770" s="113" t="s">
        <v>200</v>
      </c>
      <c r="G8770" s="113">
        <v>346.59504887016402</v>
      </c>
    </row>
    <row r="8771" spans="1:7" x14ac:dyDescent="0.25">
      <c r="A8771" s="108" t="str">
        <f t="shared" si="137"/>
        <v>FR_2008_NATIONAL TOTAL_NH3</v>
      </c>
      <c r="B8771" s="113" t="s">
        <v>148</v>
      </c>
      <c r="C8771" s="113">
        <v>2008</v>
      </c>
      <c r="D8771" s="113" t="s">
        <v>122</v>
      </c>
      <c r="E8771" s="113" t="s">
        <v>124</v>
      </c>
      <c r="F8771" s="113" t="s">
        <v>200</v>
      </c>
      <c r="G8771" s="113">
        <v>621.71964433184701</v>
      </c>
    </row>
    <row r="8772" spans="1:7" x14ac:dyDescent="0.25">
      <c r="A8772" s="108" t="str">
        <f t="shared" si="137"/>
        <v>FR_2008_NATIONAL TOTAL_PM2.5</v>
      </c>
      <c r="B8772" s="113" t="s">
        <v>148</v>
      </c>
      <c r="C8772" s="113">
        <v>2008</v>
      </c>
      <c r="D8772" s="113" t="s">
        <v>122</v>
      </c>
      <c r="E8772" s="113" t="s">
        <v>203</v>
      </c>
      <c r="F8772" s="113" t="s">
        <v>200</v>
      </c>
      <c r="G8772" s="113">
        <v>297.00579368219002</v>
      </c>
    </row>
    <row r="8773" spans="1:7" x14ac:dyDescent="0.25">
      <c r="A8773" s="108" t="str">
        <f t="shared" si="137"/>
        <v>FR_2008_NATIONAL TOTAL_Pb</v>
      </c>
      <c r="B8773" s="113" t="s">
        <v>148</v>
      </c>
      <c r="C8773" s="113">
        <v>2008</v>
      </c>
      <c r="D8773" s="113" t="s">
        <v>122</v>
      </c>
      <c r="E8773" s="113" t="s">
        <v>125</v>
      </c>
      <c r="F8773" s="113" t="s">
        <v>200</v>
      </c>
      <c r="G8773" s="113">
        <v>0.14182520200139101</v>
      </c>
    </row>
    <row r="8774" spans="1:7" x14ac:dyDescent="0.25">
      <c r="A8774" s="108" t="str">
        <f t="shared" si="137"/>
        <v>FR_2008_NATIONAL TOTAL_Cd</v>
      </c>
      <c r="B8774" s="113" t="s">
        <v>148</v>
      </c>
      <c r="C8774" s="113">
        <v>2008</v>
      </c>
      <c r="D8774" s="113" t="s">
        <v>122</v>
      </c>
      <c r="E8774" s="113" t="s">
        <v>126</v>
      </c>
      <c r="F8774" s="113" t="s">
        <v>200</v>
      </c>
      <c r="G8774" s="113">
        <v>4.5518160416007699E-3</v>
      </c>
    </row>
    <row r="8775" spans="1:7" x14ac:dyDescent="0.25">
      <c r="A8775" s="108" t="str">
        <f t="shared" si="137"/>
        <v>FR_2008_NATIONAL TOTAL_Hg</v>
      </c>
      <c r="B8775" s="113" t="s">
        <v>148</v>
      </c>
      <c r="C8775" s="113">
        <v>2008</v>
      </c>
      <c r="D8775" s="113" t="s">
        <v>122</v>
      </c>
      <c r="E8775" s="113" t="s">
        <v>127</v>
      </c>
      <c r="F8775" s="113" t="s">
        <v>200</v>
      </c>
      <c r="G8775" s="113">
        <v>4.9431550453969001E-3</v>
      </c>
    </row>
    <row r="8776" spans="1:7" x14ac:dyDescent="0.25">
      <c r="A8776" s="108" t="str">
        <f t="shared" si="137"/>
        <v>FR_2008_NATIONAL TOTAL_DIOX</v>
      </c>
      <c r="B8776" s="113" t="s">
        <v>148</v>
      </c>
      <c r="C8776" s="113">
        <v>2008</v>
      </c>
      <c r="D8776" s="113" t="s">
        <v>122</v>
      </c>
      <c r="E8776" s="113" t="s">
        <v>128</v>
      </c>
      <c r="F8776" s="113" t="s">
        <v>200</v>
      </c>
      <c r="G8776" s="150">
        <v>1.7788483705717001E-7</v>
      </c>
    </row>
    <row r="8777" spans="1:7" x14ac:dyDescent="0.25">
      <c r="A8777" s="108" t="str">
        <f t="shared" si="137"/>
        <v>FR_2008_NATIONAL TOTAL_PAH</v>
      </c>
      <c r="B8777" s="113" t="s">
        <v>148</v>
      </c>
      <c r="C8777" s="113">
        <v>2008</v>
      </c>
      <c r="D8777" s="113" t="s">
        <v>122</v>
      </c>
      <c r="E8777" s="113" t="s">
        <v>129</v>
      </c>
      <c r="F8777" s="113" t="s">
        <v>200</v>
      </c>
      <c r="G8777" s="113">
        <v>3.4076770655360501E-2</v>
      </c>
    </row>
    <row r="8778" spans="1:7" x14ac:dyDescent="0.25">
      <c r="A8778" s="108" t="str">
        <f t="shared" si="137"/>
        <v>FR_2008_NATIONAL TOTAL_HCB</v>
      </c>
      <c r="B8778" s="113" t="s">
        <v>148</v>
      </c>
      <c r="C8778" s="113">
        <v>2008</v>
      </c>
      <c r="D8778" s="113" t="s">
        <v>122</v>
      </c>
      <c r="E8778" s="113" t="s">
        <v>130</v>
      </c>
      <c r="F8778" s="113" t="s">
        <v>200</v>
      </c>
      <c r="G8778" s="150">
        <v>1.7773162953654799E-5</v>
      </c>
    </row>
    <row r="8779" spans="1:7" x14ac:dyDescent="0.25">
      <c r="A8779" s="108" t="str">
        <f t="shared" si="137"/>
        <v>FR_2008_NATIONAL TOTAL_PCB</v>
      </c>
      <c r="B8779" s="113" t="s">
        <v>148</v>
      </c>
      <c r="C8779" s="113">
        <v>2008</v>
      </c>
      <c r="D8779" s="113" t="s">
        <v>122</v>
      </c>
      <c r="E8779" s="113" t="s">
        <v>259</v>
      </c>
      <c r="F8779" s="113" t="s">
        <v>200</v>
      </c>
      <c r="G8779" s="150">
        <v>5.8863326911737503E-5</v>
      </c>
    </row>
    <row r="8780" spans="1:7" x14ac:dyDescent="0.25">
      <c r="A8780" s="108" t="str">
        <f t="shared" si="137"/>
        <v>FR_2008_1A3(FS)_NOx</v>
      </c>
      <c r="B8780" s="113" t="s">
        <v>148</v>
      </c>
      <c r="C8780" s="113">
        <v>2008</v>
      </c>
      <c r="D8780" s="113" t="s">
        <v>132</v>
      </c>
      <c r="E8780" s="113" t="s">
        <v>199</v>
      </c>
      <c r="F8780" s="113" t="s">
        <v>200</v>
      </c>
      <c r="G8780" s="113">
        <v>656.71383794766302</v>
      </c>
    </row>
    <row r="8781" spans="1:7" x14ac:dyDescent="0.25">
      <c r="A8781" s="108" t="str">
        <f t="shared" si="137"/>
        <v>FR_2008_1A3(FS)_NMVOC</v>
      </c>
      <c r="B8781" s="113" t="s">
        <v>148</v>
      </c>
      <c r="C8781" s="113">
        <v>2008</v>
      </c>
      <c r="D8781" s="113" t="s">
        <v>132</v>
      </c>
      <c r="E8781" s="113" t="s">
        <v>123</v>
      </c>
      <c r="F8781" s="113" t="s">
        <v>200</v>
      </c>
      <c r="G8781" s="113">
        <v>161.38309890666301</v>
      </c>
    </row>
    <row r="8782" spans="1:7" x14ac:dyDescent="0.25">
      <c r="A8782" s="108" t="str">
        <f t="shared" si="137"/>
        <v>FR_2008_1A3(FS)_SOx</v>
      </c>
      <c r="B8782" s="113" t="s">
        <v>148</v>
      </c>
      <c r="C8782" s="113">
        <v>2008</v>
      </c>
      <c r="D8782" s="113" t="s">
        <v>132</v>
      </c>
      <c r="E8782" s="113" t="s">
        <v>201</v>
      </c>
      <c r="F8782" s="113" t="s">
        <v>200</v>
      </c>
      <c r="G8782" s="113">
        <v>4.1263303448364796</v>
      </c>
    </row>
    <row r="8783" spans="1:7" x14ac:dyDescent="0.25">
      <c r="A8783" s="108" t="str">
        <f t="shared" si="137"/>
        <v>FR_2008_1A3(FS)_NH3</v>
      </c>
      <c r="B8783" s="113" t="s">
        <v>148</v>
      </c>
      <c r="C8783" s="113">
        <v>2008</v>
      </c>
      <c r="D8783" s="113" t="s">
        <v>132</v>
      </c>
      <c r="E8783" s="113" t="s">
        <v>124</v>
      </c>
      <c r="F8783" s="113" t="s">
        <v>200</v>
      </c>
      <c r="G8783" s="113">
        <v>6.8882597256396796</v>
      </c>
    </row>
    <row r="8784" spans="1:7" x14ac:dyDescent="0.25">
      <c r="A8784" s="108" t="str">
        <f t="shared" si="137"/>
        <v>FR_2008_1A3(FS)_PM2.5</v>
      </c>
      <c r="B8784" s="113" t="s">
        <v>148</v>
      </c>
      <c r="C8784" s="113">
        <v>2008</v>
      </c>
      <c r="D8784" s="113" t="s">
        <v>132</v>
      </c>
      <c r="E8784" s="113" t="s">
        <v>203</v>
      </c>
      <c r="F8784" s="113" t="s">
        <v>200</v>
      </c>
      <c r="G8784" s="113">
        <v>39.5076647110088</v>
      </c>
    </row>
    <row r="8785" spans="1:7" x14ac:dyDescent="0.25">
      <c r="A8785" s="108" t="str">
        <f t="shared" si="137"/>
        <v>FR_2008_3D_NOx</v>
      </c>
      <c r="B8785" s="113" t="s">
        <v>148</v>
      </c>
      <c r="C8785" s="113">
        <v>2008</v>
      </c>
      <c r="D8785" s="113" t="s">
        <v>206</v>
      </c>
      <c r="E8785" s="113" t="s">
        <v>199</v>
      </c>
      <c r="F8785" s="113" t="s">
        <v>200</v>
      </c>
      <c r="G8785" s="113">
        <v>153.486442073082</v>
      </c>
    </row>
    <row r="8786" spans="1:7" x14ac:dyDescent="0.25">
      <c r="A8786" s="108" t="str">
        <f t="shared" si="137"/>
        <v>FR_2009_NATIONAL TOTAL_NOx</v>
      </c>
      <c r="B8786" s="113" t="s">
        <v>148</v>
      </c>
      <c r="C8786" s="113">
        <v>2009</v>
      </c>
      <c r="D8786" s="113" t="s">
        <v>122</v>
      </c>
      <c r="E8786" s="113" t="s">
        <v>199</v>
      </c>
      <c r="F8786" s="113" t="s">
        <v>200</v>
      </c>
      <c r="G8786" s="113">
        <v>1285.8813234132299</v>
      </c>
    </row>
    <row r="8787" spans="1:7" x14ac:dyDescent="0.25">
      <c r="A8787" s="108" t="str">
        <f t="shared" si="137"/>
        <v>FR_2009_NATIONAL TOTAL_NMVOC</v>
      </c>
      <c r="B8787" s="113" t="s">
        <v>148</v>
      </c>
      <c r="C8787" s="113">
        <v>2009</v>
      </c>
      <c r="D8787" s="113" t="s">
        <v>122</v>
      </c>
      <c r="E8787" s="113" t="s">
        <v>123</v>
      </c>
      <c r="F8787" s="113" t="s">
        <v>200</v>
      </c>
      <c r="G8787" s="113">
        <v>1439.24881004804</v>
      </c>
    </row>
    <row r="8788" spans="1:7" x14ac:dyDescent="0.25">
      <c r="A8788" s="108" t="str">
        <f t="shared" si="137"/>
        <v>FR_2009_NATIONAL TOTAL_SOx</v>
      </c>
      <c r="B8788" s="113" t="s">
        <v>148</v>
      </c>
      <c r="C8788" s="113">
        <v>2009</v>
      </c>
      <c r="D8788" s="113" t="s">
        <v>122</v>
      </c>
      <c r="E8788" s="113" t="s">
        <v>201</v>
      </c>
      <c r="F8788" s="113" t="s">
        <v>200</v>
      </c>
      <c r="G8788" s="113">
        <v>292.967377824903</v>
      </c>
    </row>
    <row r="8789" spans="1:7" x14ac:dyDescent="0.25">
      <c r="A8789" s="108" t="str">
        <f t="shared" si="137"/>
        <v>FR_2009_NATIONAL TOTAL_NH3</v>
      </c>
      <c r="B8789" s="113" t="s">
        <v>148</v>
      </c>
      <c r="C8789" s="113">
        <v>2009</v>
      </c>
      <c r="D8789" s="113" t="s">
        <v>122</v>
      </c>
      <c r="E8789" s="113" t="s">
        <v>124</v>
      </c>
      <c r="F8789" s="113" t="s">
        <v>200</v>
      </c>
      <c r="G8789" s="113">
        <v>613.26038216497</v>
      </c>
    </row>
    <row r="8790" spans="1:7" x14ac:dyDescent="0.25">
      <c r="A8790" s="108" t="str">
        <f t="shared" si="137"/>
        <v>FR_2009_NATIONAL TOTAL_PM2.5</v>
      </c>
      <c r="B8790" s="113" t="s">
        <v>148</v>
      </c>
      <c r="C8790" s="113">
        <v>2009</v>
      </c>
      <c r="D8790" s="113" t="s">
        <v>122</v>
      </c>
      <c r="E8790" s="113" t="s">
        <v>203</v>
      </c>
      <c r="F8790" s="113" t="s">
        <v>200</v>
      </c>
      <c r="G8790" s="113">
        <v>287.10622652487598</v>
      </c>
    </row>
    <row r="8791" spans="1:7" x14ac:dyDescent="0.25">
      <c r="A8791" s="108" t="str">
        <f t="shared" si="137"/>
        <v>FR_2009_NATIONAL TOTAL_Pb</v>
      </c>
      <c r="B8791" s="113" t="s">
        <v>148</v>
      </c>
      <c r="C8791" s="113">
        <v>2009</v>
      </c>
      <c r="D8791" s="113" t="s">
        <v>122</v>
      </c>
      <c r="E8791" s="113" t="s">
        <v>125</v>
      </c>
      <c r="F8791" s="113" t="s">
        <v>200</v>
      </c>
      <c r="G8791" s="113">
        <v>0.118579166923218</v>
      </c>
    </row>
    <row r="8792" spans="1:7" x14ac:dyDescent="0.25">
      <c r="A8792" s="108" t="str">
        <f t="shared" si="137"/>
        <v>FR_2009_NATIONAL TOTAL_Cd</v>
      </c>
      <c r="B8792" s="113" t="s">
        <v>148</v>
      </c>
      <c r="C8792" s="113">
        <v>2009</v>
      </c>
      <c r="D8792" s="113" t="s">
        <v>122</v>
      </c>
      <c r="E8792" s="113" t="s">
        <v>126</v>
      </c>
      <c r="F8792" s="113" t="s">
        <v>200</v>
      </c>
      <c r="G8792" s="113">
        <v>3.4989536869915699E-3</v>
      </c>
    </row>
    <row r="8793" spans="1:7" x14ac:dyDescent="0.25">
      <c r="A8793" s="108" t="str">
        <f t="shared" si="137"/>
        <v>FR_2009_NATIONAL TOTAL_Hg</v>
      </c>
      <c r="B8793" s="113" t="s">
        <v>148</v>
      </c>
      <c r="C8793" s="113">
        <v>2009</v>
      </c>
      <c r="D8793" s="113" t="s">
        <v>122</v>
      </c>
      <c r="E8793" s="113" t="s">
        <v>127</v>
      </c>
      <c r="F8793" s="113" t="s">
        <v>200</v>
      </c>
      <c r="G8793" s="113">
        <v>4.5674611589611802E-3</v>
      </c>
    </row>
    <row r="8794" spans="1:7" x14ac:dyDescent="0.25">
      <c r="A8794" s="108" t="str">
        <f t="shared" si="137"/>
        <v>FR_2009_NATIONAL TOTAL_DIOX</v>
      </c>
      <c r="B8794" s="113" t="s">
        <v>148</v>
      </c>
      <c r="C8794" s="113">
        <v>2009</v>
      </c>
      <c r="D8794" s="113" t="s">
        <v>122</v>
      </c>
      <c r="E8794" s="113" t="s">
        <v>128</v>
      </c>
      <c r="F8794" s="113" t="s">
        <v>200</v>
      </c>
      <c r="G8794" s="150">
        <v>1.6228507931240899E-7</v>
      </c>
    </row>
    <row r="8795" spans="1:7" x14ac:dyDescent="0.25">
      <c r="A8795" s="108" t="str">
        <f t="shared" si="137"/>
        <v>FR_2009_NATIONAL TOTAL_PAH</v>
      </c>
      <c r="B8795" s="113" t="s">
        <v>148</v>
      </c>
      <c r="C8795" s="113">
        <v>2009</v>
      </c>
      <c r="D8795" s="113" t="s">
        <v>122</v>
      </c>
      <c r="E8795" s="113" t="s">
        <v>129</v>
      </c>
      <c r="F8795" s="113" t="s">
        <v>200</v>
      </c>
      <c r="G8795" s="113">
        <v>3.4660643760113199E-2</v>
      </c>
    </row>
    <row r="8796" spans="1:7" x14ac:dyDescent="0.25">
      <c r="A8796" s="108" t="str">
        <f t="shared" si="137"/>
        <v>FR_2009_NATIONAL TOTAL_HCB</v>
      </c>
      <c r="B8796" s="113" t="s">
        <v>148</v>
      </c>
      <c r="C8796" s="113">
        <v>2009</v>
      </c>
      <c r="D8796" s="113" t="s">
        <v>122</v>
      </c>
      <c r="E8796" s="113" t="s">
        <v>130</v>
      </c>
      <c r="F8796" s="113" t="s">
        <v>200</v>
      </c>
      <c r="G8796" s="150">
        <v>1.86212966357776E-5</v>
      </c>
    </row>
    <row r="8797" spans="1:7" x14ac:dyDescent="0.25">
      <c r="A8797" s="108" t="str">
        <f t="shared" si="137"/>
        <v>FR_2009_NATIONAL TOTAL_PCB</v>
      </c>
      <c r="B8797" s="113" t="s">
        <v>148</v>
      </c>
      <c r="C8797" s="113">
        <v>2009</v>
      </c>
      <c r="D8797" s="113" t="s">
        <v>122</v>
      </c>
      <c r="E8797" s="113" t="s">
        <v>259</v>
      </c>
      <c r="F8797" s="113" t="s">
        <v>200</v>
      </c>
      <c r="G8797" s="150">
        <v>5.2464223848100298E-5</v>
      </c>
    </row>
    <row r="8798" spans="1:7" x14ac:dyDescent="0.25">
      <c r="A8798" s="108" t="str">
        <f t="shared" si="137"/>
        <v>FR_2009_1A3(FS)_NOx</v>
      </c>
      <c r="B8798" s="113" t="s">
        <v>148</v>
      </c>
      <c r="C8798" s="113">
        <v>2009</v>
      </c>
      <c r="D8798" s="113" t="s">
        <v>132</v>
      </c>
      <c r="E8798" s="113" t="s">
        <v>199</v>
      </c>
      <c r="F8798" s="113" t="s">
        <v>200</v>
      </c>
      <c r="G8798" s="113">
        <v>622.162278813993</v>
      </c>
    </row>
    <row r="8799" spans="1:7" x14ac:dyDescent="0.25">
      <c r="A8799" s="108" t="str">
        <f t="shared" si="137"/>
        <v>FR_2009_1A3(FS)_NMVOC</v>
      </c>
      <c r="B8799" s="113" t="s">
        <v>148</v>
      </c>
      <c r="C8799" s="113">
        <v>2009</v>
      </c>
      <c r="D8799" s="113" t="s">
        <v>132</v>
      </c>
      <c r="E8799" s="113" t="s">
        <v>123</v>
      </c>
      <c r="F8799" s="113" t="s">
        <v>200</v>
      </c>
      <c r="G8799" s="113">
        <v>140.01552834892701</v>
      </c>
    </row>
    <row r="8800" spans="1:7" x14ac:dyDescent="0.25">
      <c r="A8800" s="108" t="str">
        <f t="shared" si="137"/>
        <v>FR_2009_1A3(FS)_SOx</v>
      </c>
      <c r="B8800" s="113" t="s">
        <v>148</v>
      </c>
      <c r="C8800" s="113">
        <v>2009</v>
      </c>
      <c r="D8800" s="113" t="s">
        <v>132</v>
      </c>
      <c r="E8800" s="113" t="s">
        <v>201</v>
      </c>
      <c r="F8800" s="113" t="s">
        <v>200</v>
      </c>
      <c r="G8800" s="113">
        <v>0.858575629431924</v>
      </c>
    </row>
    <row r="8801" spans="1:7" x14ac:dyDescent="0.25">
      <c r="A8801" s="108" t="str">
        <f t="shared" si="137"/>
        <v>FR_2009_1A3(FS)_NH3</v>
      </c>
      <c r="B8801" s="113" t="s">
        <v>148</v>
      </c>
      <c r="C8801" s="113">
        <v>2009</v>
      </c>
      <c r="D8801" s="113" t="s">
        <v>132</v>
      </c>
      <c r="E8801" s="113" t="s">
        <v>124</v>
      </c>
      <c r="F8801" s="113" t="s">
        <v>200</v>
      </c>
      <c r="G8801" s="113">
        <v>7.5860585656297097</v>
      </c>
    </row>
    <row r="8802" spans="1:7" x14ac:dyDescent="0.25">
      <c r="A8802" s="108" t="str">
        <f t="shared" si="137"/>
        <v>FR_2009_1A3(FS)_PM2.5</v>
      </c>
      <c r="B8802" s="113" t="s">
        <v>148</v>
      </c>
      <c r="C8802" s="113">
        <v>2009</v>
      </c>
      <c r="D8802" s="113" t="s">
        <v>132</v>
      </c>
      <c r="E8802" s="113" t="s">
        <v>203</v>
      </c>
      <c r="F8802" s="113" t="s">
        <v>200</v>
      </c>
      <c r="G8802" s="113">
        <v>37.802214206828303</v>
      </c>
    </row>
    <row r="8803" spans="1:7" x14ac:dyDescent="0.25">
      <c r="A8803" s="108" t="str">
        <f t="shared" si="137"/>
        <v>FR_2009_3D_NOx</v>
      </c>
      <c r="B8803" s="113" t="s">
        <v>148</v>
      </c>
      <c r="C8803" s="113">
        <v>2009</v>
      </c>
      <c r="D8803" s="113" t="s">
        <v>206</v>
      </c>
      <c r="E8803" s="113" t="s">
        <v>199</v>
      </c>
      <c r="F8803" s="113" t="s">
        <v>200</v>
      </c>
      <c r="G8803" s="113">
        <v>151.01210292554001</v>
      </c>
    </row>
    <row r="8804" spans="1:7" x14ac:dyDescent="0.25">
      <c r="A8804" s="108" t="str">
        <f t="shared" si="137"/>
        <v>FR_2010_NATIONAL TOTAL_NOx</v>
      </c>
      <c r="B8804" s="113" t="s">
        <v>148</v>
      </c>
      <c r="C8804" s="113">
        <v>2010</v>
      </c>
      <c r="D8804" s="113" t="s">
        <v>122</v>
      </c>
      <c r="E8804" s="113" t="s">
        <v>199</v>
      </c>
      <c r="F8804" s="113" t="s">
        <v>200</v>
      </c>
      <c r="G8804" s="113">
        <v>1232.6966017223201</v>
      </c>
    </row>
    <row r="8805" spans="1:7" x14ac:dyDescent="0.25">
      <c r="A8805" s="108" t="str">
        <f t="shared" si="137"/>
        <v>FR_2010_NATIONAL TOTAL_NMVOC</v>
      </c>
      <c r="B8805" s="113" t="s">
        <v>148</v>
      </c>
      <c r="C8805" s="113">
        <v>2010</v>
      </c>
      <c r="D8805" s="113" t="s">
        <v>122</v>
      </c>
      <c r="E8805" s="113" t="s">
        <v>123</v>
      </c>
      <c r="F8805" s="113" t="s">
        <v>200</v>
      </c>
      <c r="G8805" s="113">
        <v>1456.91750558688</v>
      </c>
    </row>
    <row r="8806" spans="1:7" x14ac:dyDescent="0.25">
      <c r="A8806" s="108" t="str">
        <f t="shared" si="137"/>
        <v>FR_2010_NATIONAL TOTAL_SOx</v>
      </c>
      <c r="B8806" s="113" t="s">
        <v>148</v>
      </c>
      <c r="C8806" s="113">
        <v>2010</v>
      </c>
      <c r="D8806" s="113" t="s">
        <v>122</v>
      </c>
      <c r="E8806" s="113" t="s">
        <v>201</v>
      </c>
      <c r="F8806" s="113" t="s">
        <v>200</v>
      </c>
      <c r="G8806" s="113">
        <v>270.62520443536198</v>
      </c>
    </row>
    <row r="8807" spans="1:7" x14ac:dyDescent="0.25">
      <c r="A8807" s="108" t="str">
        <f t="shared" si="137"/>
        <v>FR_2010_NATIONAL TOTAL_NH3</v>
      </c>
      <c r="B8807" s="113" t="s">
        <v>148</v>
      </c>
      <c r="C8807" s="113">
        <v>2010</v>
      </c>
      <c r="D8807" s="113" t="s">
        <v>122</v>
      </c>
      <c r="E8807" s="113" t="s">
        <v>124</v>
      </c>
      <c r="F8807" s="113" t="s">
        <v>200</v>
      </c>
      <c r="G8807" s="113">
        <v>599.48454829068498</v>
      </c>
    </row>
    <row r="8808" spans="1:7" x14ac:dyDescent="0.25">
      <c r="A8808" s="108" t="str">
        <f t="shared" si="137"/>
        <v>FR_2010_NATIONAL TOTAL_PM2.5</v>
      </c>
      <c r="B8808" s="113" t="s">
        <v>148</v>
      </c>
      <c r="C8808" s="113">
        <v>2010</v>
      </c>
      <c r="D8808" s="113" t="s">
        <v>122</v>
      </c>
      <c r="E8808" s="113" t="s">
        <v>203</v>
      </c>
      <c r="F8808" s="113" t="s">
        <v>200</v>
      </c>
      <c r="G8808" s="113">
        <v>301.44663009736598</v>
      </c>
    </row>
    <row r="8809" spans="1:7" x14ac:dyDescent="0.25">
      <c r="A8809" s="108" t="str">
        <f t="shared" si="137"/>
        <v>FR_2010_NATIONAL TOTAL_Pb</v>
      </c>
      <c r="B8809" s="113" t="s">
        <v>148</v>
      </c>
      <c r="C8809" s="113">
        <v>2010</v>
      </c>
      <c r="D8809" s="113" t="s">
        <v>122</v>
      </c>
      <c r="E8809" s="113" t="s">
        <v>125</v>
      </c>
      <c r="F8809" s="113" t="s">
        <v>200</v>
      </c>
      <c r="G8809" s="113">
        <v>0.132939114114872</v>
      </c>
    </row>
    <row r="8810" spans="1:7" x14ac:dyDescent="0.25">
      <c r="A8810" s="108" t="str">
        <f t="shared" si="137"/>
        <v>FR_2010_NATIONAL TOTAL_Cd</v>
      </c>
      <c r="B8810" s="113" t="s">
        <v>148</v>
      </c>
      <c r="C8810" s="113">
        <v>2010</v>
      </c>
      <c r="D8810" s="113" t="s">
        <v>122</v>
      </c>
      <c r="E8810" s="113" t="s">
        <v>126</v>
      </c>
      <c r="F8810" s="113" t="s">
        <v>200</v>
      </c>
      <c r="G8810" s="113">
        <v>3.5213270802466699E-3</v>
      </c>
    </row>
    <row r="8811" spans="1:7" x14ac:dyDescent="0.25">
      <c r="A8811" s="108" t="str">
        <f t="shared" si="137"/>
        <v>FR_2010_NATIONAL TOTAL_Hg</v>
      </c>
      <c r="B8811" s="113" t="s">
        <v>148</v>
      </c>
      <c r="C8811" s="113">
        <v>2010</v>
      </c>
      <c r="D8811" s="113" t="s">
        <v>122</v>
      </c>
      <c r="E8811" s="113" t="s">
        <v>127</v>
      </c>
      <c r="F8811" s="113" t="s">
        <v>200</v>
      </c>
      <c r="G8811" s="113">
        <v>4.8815344109153502E-3</v>
      </c>
    </row>
    <row r="8812" spans="1:7" x14ac:dyDescent="0.25">
      <c r="A8812" s="108" t="str">
        <f t="shared" si="137"/>
        <v>FR_2010_NATIONAL TOTAL_DIOX</v>
      </c>
      <c r="B8812" s="113" t="s">
        <v>148</v>
      </c>
      <c r="C8812" s="113">
        <v>2010</v>
      </c>
      <c r="D8812" s="113" t="s">
        <v>122</v>
      </c>
      <c r="E8812" s="113" t="s">
        <v>128</v>
      </c>
      <c r="F8812" s="113" t="s">
        <v>200</v>
      </c>
      <c r="G8812" s="150">
        <v>1.75183296885694E-7</v>
      </c>
    </row>
    <row r="8813" spans="1:7" x14ac:dyDescent="0.25">
      <c r="A8813" s="108" t="str">
        <f t="shared" si="137"/>
        <v>FR_2010_NATIONAL TOTAL_PAH</v>
      </c>
      <c r="B8813" s="113" t="s">
        <v>148</v>
      </c>
      <c r="C8813" s="113">
        <v>2010</v>
      </c>
      <c r="D8813" s="113" t="s">
        <v>122</v>
      </c>
      <c r="E8813" s="113" t="s">
        <v>129</v>
      </c>
      <c r="F8813" s="113" t="s">
        <v>200</v>
      </c>
      <c r="G8813" s="113">
        <v>3.8063683453569801E-2</v>
      </c>
    </row>
    <row r="8814" spans="1:7" x14ac:dyDescent="0.25">
      <c r="A8814" s="108" t="str">
        <f t="shared" si="137"/>
        <v>FR_2010_NATIONAL TOTAL_HCB</v>
      </c>
      <c r="B8814" s="113" t="s">
        <v>148</v>
      </c>
      <c r="C8814" s="113">
        <v>2010</v>
      </c>
      <c r="D8814" s="113" t="s">
        <v>122</v>
      </c>
      <c r="E8814" s="113" t="s">
        <v>130</v>
      </c>
      <c r="F8814" s="113" t="s">
        <v>200</v>
      </c>
      <c r="G8814" s="150">
        <v>5.96906732857945E-5</v>
      </c>
    </row>
    <row r="8815" spans="1:7" x14ac:dyDescent="0.25">
      <c r="A8815" s="108" t="str">
        <f t="shared" si="137"/>
        <v>FR_2010_NATIONAL TOTAL_PCB</v>
      </c>
      <c r="B8815" s="113" t="s">
        <v>148</v>
      </c>
      <c r="C8815" s="113">
        <v>2010</v>
      </c>
      <c r="D8815" s="113" t="s">
        <v>122</v>
      </c>
      <c r="E8815" s="113" t="s">
        <v>259</v>
      </c>
      <c r="F8815" s="113" t="s">
        <v>200</v>
      </c>
      <c r="G8815" s="150">
        <v>5.3914039669189699E-5</v>
      </c>
    </row>
    <row r="8816" spans="1:7" x14ac:dyDescent="0.25">
      <c r="A8816" s="108" t="str">
        <f t="shared" si="137"/>
        <v>FR_2010_1A3(FS)_NOx</v>
      </c>
      <c r="B8816" s="113" t="s">
        <v>148</v>
      </c>
      <c r="C8816" s="113">
        <v>2010</v>
      </c>
      <c r="D8816" s="113" t="s">
        <v>132</v>
      </c>
      <c r="E8816" s="113" t="s">
        <v>199</v>
      </c>
      <c r="F8816" s="113" t="s">
        <v>200</v>
      </c>
      <c r="G8816" s="113">
        <v>594.63550051368497</v>
      </c>
    </row>
    <row r="8817" spans="1:7" x14ac:dyDescent="0.25">
      <c r="A8817" s="108" t="str">
        <f t="shared" si="137"/>
        <v>FR_2010_1A3(FS)_NMVOC</v>
      </c>
      <c r="B8817" s="113" t="s">
        <v>148</v>
      </c>
      <c r="C8817" s="113">
        <v>2010</v>
      </c>
      <c r="D8817" s="113" t="s">
        <v>132</v>
      </c>
      <c r="E8817" s="113" t="s">
        <v>123</v>
      </c>
      <c r="F8817" s="113" t="s">
        <v>200</v>
      </c>
      <c r="G8817" s="113">
        <v>119.797977452266</v>
      </c>
    </row>
    <row r="8818" spans="1:7" x14ac:dyDescent="0.25">
      <c r="A8818" s="108" t="str">
        <f t="shared" si="137"/>
        <v>FR_2010_1A3(FS)_SOx</v>
      </c>
      <c r="B8818" s="113" t="s">
        <v>148</v>
      </c>
      <c r="C8818" s="113">
        <v>2010</v>
      </c>
      <c r="D8818" s="113" t="s">
        <v>132</v>
      </c>
      <c r="E8818" s="113" t="s">
        <v>201</v>
      </c>
      <c r="F8818" s="113" t="s">
        <v>200</v>
      </c>
      <c r="G8818" s="113">
        <v>0.83391163037096305</v>
      </c>
    </row>
    <row r="8819" spans="1:7" x14ac:dyDescent="0.25">
      <c r="A8819" s="108" t="str">
        <f t="shared" si="137"/>
        <v>FR_2010_1A3(FS)_NH3</v>
      </c>
      <c r="B8819" s="113" t="s">
        <v>148</v>
      </c>
      <c r="C8819" s="113">
        <v>2010</v>
      </c>
      <c r="D8819" s="113" t="s">
        <v>132</v>
      </c>
      <c r="E8819" s="113" t="s">
        <v>124</v>
      </c>
      <c r="F8819" s="113" t="s">
        <v>200</v>
      </c>
      <c r="G8819" s="113">
        <v>6.90418890588926</v>
      </c>
    </row>
    <row r="8820" spans="1:7" x14ac:dyDescent="0.25">
      <c r="A8820" s="108" t="str">
        <f t="shared" si="137"/>
        <v>FR_2010_1A3(FS)_PM2.5</v>
      </c>
      <c r="B8820" s="113" t="s">
        <v>148</v>
      </c>
      <c r="C8820" s="113">
        <v>2010</v>
      </c>
      <c r="D8820" s="113" t="s">
        <v>132</v>
      </c>
      <c r="E8820" s="113" t="s">
        <v>203</v>
      </c>
      <c r="F8820" s="113" t="s">
        <v>200</v>
      </c>
      <c r="G8820" s="113">
        <v>36.7668986010246</v>
      </c>
    </row>
    <row r="8821" spans="1:7" x14ac:dyDescent="0.25">
      <c r="A8821" s="108" t="str">
        <f t="shared" si="137"/>
        <v>FR_2010_3D_NOx</v>
      </c>
      <c r="B8821" s="113" t="s">
        <v>148</v>
      </c>
      <c r="C8821" s="113">
        <v>2010</v>
      </c>
      <c r="D8821" s="113" t="s">
        <v>206</v>
      </c>
      <c r="E8821" s="113" t="s">
        <v>199</v>
      </c>
      <c r="F8821" s="113" t="s">
        <v>200</v>
      </c>
      <c r="G8821" s="113">
        <v>143.63908364582599</v>
      </c>
    </row>
    <row r="8822" spans="1:7" x14ac:dyDescent="0.25">
      <c r="A8822" s="108" t="str">
        <f t="shared" si="137"/>
        <v>FR_2011_NATIONAL TOTAL_NOx</v>
      </c>
      <c r="B8822" s="113" t="s">
        <v>148</v>
      </c>
      <c r="C8822" s="113">
        <v>2011</v>
      </c>
      <c r="D8822" s="113" t="s">
        <v>122</v>
      </c>
      <c r="E8822" s="113" t="s">
        <v>199</v>
      </c>
      <c r="F8822" s="113" t="s">
        <v>200</v>
      </c>
      <c r="G8822" s="113">
        <v>1172.80833443905</v>
      </c>
    </row>
    <row r="8823" spans="1:7" x14ac:dyDescent="0.25">
      <c r="A8823" s="108" t="str">
        <f t="shared" si="137"/>
        <v>FR_2011_NATIONAL TOTAL_NMVOC</v>
      </c>
      <c r="B8823" s="113" t="s">
        <v>148</v>
      </c>
      <c r="C8823" s="113">
        <v>2011</v>
      </c>
      <c r="D8823" s="113" t="s">
        <v>122</v>
      </c>
      <c r="E8823" s="113" t="s">
        <v>123</v>
      </c>
      <c r="F8823" s="113" t="s">
        <v>200</v>
      </c>
      <c r="G8823" s="113">
        <v>1338.2909205174701</v>
      </c>
    </row>
    <row r="8824" spans="1:7" x14ac:dyDescent="0.25">
      <c r="A8824" s="108" t="str">
        <f t="shared" si="137"/>
        <v>FR_2011_NATIONAL TOTAL_SOx</v>
      </c>
      <c r="B8824" s="113" t="s">
        <v>148</v>
      </c>
      <c r="C8824" s="113">
        <v>2011</v>
      </c>
      <c r="D8824" s="113" t="s">
        <v>122</v>
      </c>
      <c r="E8824" s="113" t="s">
        <v>201</v>
      </c>
      <c r="F8824" s="113" t="s">
        <v>200</v>
      </c>
      <c r="G8824" s="113">
        <v>221.10875121606901</v>
      </c>
    </row>
    <row r="8825" spans="1:7" x14ac:dyDescent="0.25">
      <c r="A8825" s="108" t="str">
        <f t="shared" si="137"/>
        <v>FR_2011_NATIONAL TOTAL_NH3</v>
      </c>
      <c r="B8825" s="113" t="s">
        <v>148</v>
      </c>
      <c r="C8825" s="113">
        <v>2011</v>
      </c>
      <c r="D8825" s="113" t="s">
        <v>122</v>
      </c>
      <c r="E8825" s="113" t="s">
        <v>124</v>
      </c>
      <c r="F8825" s="113" t="s">
        <v>200</v>
      </c>
      <c r="G8825" s="113">
        <v>601.52037339377603</v>
      </c>
    </row>
    <row r="8826" spans="1:7" x14ac:dyDescent="0.25">
      <c r="A8826" s="108" t="str">
        <f t="shared" si="137"/>
        <v>FR_2011_NATIONAL TOTAL_PM2.5</v>
      </c>
      <c r="B8826" s="113" t="s">
        <v>148</v>
      </c>
      <c r="C8826" s="113">
        <v>2011</v>
      </c>
      <c r="D8826" s="113" t="s">
        <v>122</v>
      </c>
      <c r="E8826" s="113" t="s">
        <v>203</v>
      </c>
      <c r="F8826" s="113" t="s">
        <v>200</v>
      </c>
      <c r="G8826" s="113">
        <v>250.62707570283499</v>
      </c>
    </row>
    <row r="8827" spans="1:7" x14ac:dyDescent="0.25">
      <c r="A8827" s="108" t="str">
        <f t="shared" si="137"/>
        <v>FR_2011_NATIONAL TOTAL_Pb</v>
      </c>
      <c r="B8827" s="113" t="s">
        <v>148</v>
      </c>
      <c r="C8827" s="113">
        <v>2011</v>
      </c>
      <c r="D8827" s="113" t="s">
        <v>122</v>
      </c>
      <c r="E8827" s="113" t="s">
        <v>125</v>
      </c>
      <c r="F8827" s="113" t="s">
        <v>200</v>
      </c>
      <c r="G8827" s="113">
        <v>0.11657568795845399</v>
      </c>
    </row>
    <row r="8828" spans="1:7" x14ac:dyDescent="0.25">
      <c r="A8828" s="108" t="str">
        <f t="shared" si="137"/>
        <v>FR_2011_NATIONAL TOTAL_Cd</v>
      </c>
      <c r="B8828" s="113" t="s">
        <v>148</v>
      </c>
      <c r="C8828" s="113">
        <v>2011</v>
      </c>
      <c r="D8828" s="113" t="s">
        <v>122</v>
      </c>
      <c r="E8828" s="113" t="s">
        <v>126</v>
      </c>
      <c r="F8828" s="113" t="s">
        <v>200</v>
      </c>
      <c r="G8828" s="113">
        <v>3.2227556002929901E-3</v>
      </c>
    </row>
    <row r="8829" spans="1:7" x14ac:dyDescent="0.25">
      <c r="A8829" s="108" t="str">
        <f t="shared" si="137"/>
        <v>FR_2011_NATIONAL TOTAL_Hg</v>
      </c>
      <c r="B8829" s="113" t="s">
        <v>148</v>
      </c>
      <c r="C8829" s="113">
        <v>2011</v>
      </c>
      <c r="D8829" s="113" t="s">
        <v>122</v>
      </c>
      <c r="E8829" s="113" t="s">
        <v>127</v>
      </c>
      <c r="F8829" s="113" t="s">
        <v>200</v>
      </c>
      <c r="G8829" s="113">
        <v>4.9406237523062996E-3</v>
      </c>
    </row>
    <row r="8830" spans="1:7" x14ac:dyDescent="0.25">
      <c r="A8830" s="108" t="str">
        <f t="shared" si="137"/>
        <v>FR_2011_NATIONAL TOTAL_DIOX</v>
      </c>
      <c r="B8830" s="113" t="s">
        <v>148</v>
      </c>
      <c r="C8830" s="113">
        <v>2011</v>
      </c>
      <c r="D8830" s="113" t="s">
        <v>122</v>
      </c>
      <c r="E8830" s="113" t="s">
        <v>128</v>
      </c>
      <c r="F8830" s="113" t="s">
        <v>200</v>
      </c>
      <c r="G8830" s="150">
        <v>1.6349385937370399E-7</v>
      </c>
    </row>
    <row r="8831" spans="1:7" x14ac:dyDescent="0.25">
      <c r="A8831" s="108" t="str">
        <f t="shared" si="137"/>
        <v>FR_2011_NATIONAL TOTAL_PAH</v>
      </c>
      <c r="B8831" s="113" t="s">
        <v>148</v>
      </c>
      <c r="C8831" s="113">
        <v>2011</v>
      </c>
      <c r="D8831" s="113" t="s">
        <v>122</v>
      </c>
      <c r="E8831" s="113" t="s">
        <v>129</v>
      </c>
      <c r="F8831" s="113" t="s">
        <v>200</v>
      </c>
      <c r="G8831" s="113">
        <v>3.2866798602310399E-2</v>
      </c>
    </row>
    <row r="8832" spans="1:7" x14ac:dyDescent="0.25">
      <c r="A8832" s="108" t="str">
        <f t="shared" si="137"/>
        <v>FR_2011_NATIONAL TOTAL_HCB</v>
      </c>
      <c r="B8832" s="113" t="s">
        <v>148</v>
      </c>
      <c r="C8832" s="113">
        <v>2011</v>
      </c>
      <c r="D8832" s="113" t="s">
        <v>122</v>
      </c>
      <c r="E8832" s="113" t="s">
        <v>130</v>
      </c>
      <c r="F8832" s="113" t="s">
        <v>200</v>
      </c>
      <c r="G8832" s="150">
        <v>5.6807249221547798E-5</v>
      </c>
    </row>
    <row r="8833" spans="1:7" x14ac:dyDescent="0.25">
      <c r="A8833" s="108" t="str">
        <f t="shared" si="137"/>
        <v>FR_2011_NATIONAL TOTAL_PCB</v>
      </c>
      <c r="B8833" s="113" t="s">
        <v>148</v>
      </c>
      <c r="C8833" s="113">
        <v>2011</v>
      </c>
      <c r="D8833" s="113" t="s">
        <v>122</v>
      </c>
      <c r="E8833" s="113" t="s">
        <v>259</v>
      </c>
      <c r="F8833" s="113" t="s">
        <v>200</v>
      </c>
      <c r="G8833" s="150">
        <v>4.5929270236036402E-5</v>
      </c>
    </row>
    <row r="8834" spans="1:7" x14ac:dyDescent="0.25">
      <c r="A8834" s="108" t="str">
        <f t="shared" ref="A8834:A8897" si="138">CONCATENATE(B8834,"_",C8834,"_",D8834,"_",E8834)</f>
        <v>FR_2011_1A3(FS)_NOx</v>
      </c>
      <c r="B8834" s="113" t="s">
        <v>148</v>
      </c>
      <c r="C8834" s="113">
        <v>2011</v>
      </c>
      <c r="D8834" s="113" t="s">
        <v>132</v>
      </c>
      <c r="E8834" s="113" t="s">
        <v>199</v>
      </c>
      <c r="F8834" s="113" t="s">
        <v>200</v>
      </c>
      <c r="G8834" s="113">
        <v>574.721991677745</v>
      </c>
    </row>
    <row r="8835" spans="1:7" x14ac:dyDescent="0.25">
      <c r="A8835" s="108" t="str">
        <f t="shared" si="138"/>
        <v>FR_2011_1A3(FS)_NMVOC</v>
      </c>
      <c r="B8835" s="113" t="s">
        <v>148</v>
      </c>
      <c r="C8835" s="113">
        <v>2011</v>
      </c>
      <c r="D8835" s="113" t="s">
        <v>132</v>
      </c>
      <c r="E8835" s="113" t="s">
        <v>123</v>
      </c>
      <c r="F8835" s="113" t="s">
        <v>200</v>
      </c>
      <c r="G8835" s="113">
        <v>102.086093081282</v>
      </c>
    </row>
    <row r="8836" spans="1:7" x14ac:dyDescent="0.25">
      <c r="A8836" s="108" t="str">
        <f t="shared" si="138"/>
        <v>FR_2011_1A3(FS)_SOx</v>
      </c>
      <c r="B8836" s="113" t="s">
        <v>148</v>
      </c>
      <c r="C8836" s="113">
        <v>2011</v>
      </c>
      <c r="D8836" s="113" t="s">
        <v>132</v>
      </c>
      <c r="E8836" s="113" t="s">
        <v>201</v>
      </c>
      <c r="F8836" s="113" t="s">
        <v>200</v>
      </c>
      <c r="G8836" s="113">
        <v>0.83992756799166701</v>
      </c>
    </row>
    <row r="8837" spans="1:7" x14ac:dyDescent="0.25">
      <c r="A8837" s="108" t="str">
        <f t="shared" si="138"/>
        <v>FR_2011_1A3(FS)_NH3</v>
      </c>
      <c r="B8837" s="113" t="s">
        <v>148</v>
      </c>
      <c r="C8837" s="113">
        <v>2011</v>
      </c>
      <c r="D8837" s="113" t="s">
        <v>132</v>
      </c>
      <c r="E8837" s="113" t="s">
        <v>124</v>
      </c>
      <c r="F8837" s="113" t="s">
        <v>200</v>
      </c>
      <c r="G8837" s="113">
        <v>6.45111658504534</v>
      </c>
    </row>
    <row r="8838" spans="1:7" x14ac:dyDescent="0.25">
      <c r="A8838" s="108" t="str">
        <f t="shared" si="138"/>
        <v>FR_2011_1A3(FS)_PM2.5</v>
      </c>
      <c r="B8838" s="113" t="s">
        <v>148</v>
      </c>
      <c r="C8838" s="113">
        <v>2011</v>
      </c>
      <c r="D8838" s="113" t="s">
        <v>132</v>
      </c>
      <c r="E8838" s="113" t="s">
        <v>203</v>
      </c>
      <c r="F8838" s="113" t="s">
        <v>200</v>
      </c>
      <c r="G8838" s="113">
        <v>33.528877922291599</v>
      </c>
    </row>
    <row r="8839" spans="1:7" x14ac:dyDescent="0.25">
      <c r="A8839" s="108" t="str">
        <f t="shared" si="138"/>
        <v>FR_2011_3D_NOx</v>
      </c>
      <c r="B8839" s="113" t="s">
        <v>148</v>
      </c>
      <c r="C8839" s="113">
        <v>2011</v>
      </c>
      <c r="D8839" s="113" t="s">
        <v>206</v>
      </c>
      <c r="E8839" s="113" t="s">
        <v>199</v>
      </c>
      <c r="F8839" s="113" t="s">
        <v>200</v>
      </c>
      <c r="G8839" s="113">
        <v>147.24535190916299</v>
      </c>
    </row>
    <row r="8840" spans="1:7" x14ac:dyDescent="0.25">
      <c r="A8840" s="108" t="str">
        <f t="shared" si="138"/>
        <v>FR_2012_NATIONAL TOTAL_NOx</v>
      </c>
      <c r="B8840" s="113" t="s">
        <v>148</v>
      </c>
      <c r="C8840" s="113">
        <v>2012</v>
      </c>
      <c r="D8840" s="113" t="s">
        <v>122</v>
      </c>
      <c r="E8840" s="113" t="s">
        <v>199</v>
      </c>
      <c r="F8840" s="113" t="s">
        <v>200</v>
      </c>
      <c r="G8840" s="113">
        <v>1149.10890491079</v>
      </c>
    </row>
    <row r="8841" spans="1:7" x14ac:dyDescent="0.25">
      <c r="A8841" s="108" t="str">
        <f t="shared" si="138"/>
        <v>FR_2012_NATIONAL TOTAL_NMVOC</v>
      </c>
      <c r="B8841" s="113" t="s">
        <v>148</v>
      </c>
      <c r="C8841" s="113">
        <v>2012</v>
      </c>
      <c r="D8841" s="113" t="s">
        <v>122</v>
      </c>
      <c r="E8841" s="113" t="s">
        <v>123</v>
      </c>
      <c r="F8841" s="113" t="s">
        <v>200</v>
      </c>
      <c r="G8841" s="113">
        <v>1296.60701140841</v>
      </c>
    </row>
    <row r="8842" spans="1:7" x14ac:dyDescent="0.25">
      <c r="A8842" s="108" t="str">
        <f t="shared" si="138"/>
        <v>FR_2012_NATIONAL TOTAL_SOx</v>
      </c>
      <c r="B8842" s="113" t="s">
        <v>148</v>
      </c>
      <c r="C8842" s="113">
        <v>2012</v>
      </c>
      <c r="D8842" s="113" t="s">
        <v>122</v>
      </c>
      <c r="E8842" s="113" t="s">
        <v>201</v>
      </c>
      <c r="F8842" s="113" t="s">
        <v>200</v>
      </c>
      <c r="G8842" s="113">
        <v>218.04138684299701</v>
      </c>
    </row>
    <row r="8843" spans="1:7" x14ac:dyDescent="0.25">
      <c r="A8843" s="108" t="str">
        <f t="shared" si="138"/>
        <v>FR_2012_NATIONAL TOTAL_NH3</v>
      </c>
      <c r="B8843" s="113" t="s">
        <v>148</v>
      </c>
      <c r="C8843" s="113">
        <v>2012</v>
      </c>
      <c r="D8843" s="113" t="s">
        <v>122</v>
      </c>
      <c r="E8843" s="113" t="s">
        <v>124</v>
      </c>
      <c r="F8843" s="113" t="s">
        <v>200</v>
      </c>
      <c r="G8843" s="113">
        <v>596.74503826306204</v>
      </c>
    </row>
    <row r="8844" spans="1:7" x14ac:dyDescent="0.25">
      <c r="A8844" s="108" t="str">
        <f t="shared" si="138"/>
        <v>FR_2012_NATIONAL TOTAL_PM2.5</v>
      </c>
      <c r="B8844" s="113" t="s">
        <v>148</v>
      </c>
      <c r="C8844" s="113">
        <v>2012</v>
      </c>
      <c r="D8844" s="113" t="s">
        <v>122</v>
      </c>
      <c r="E8844" s="113" t="s">
        <v>203</v>
      </c>
      <c r="F8844" s="113" t="s">
        <v>200</v>
      </c>
      <c r="G8844" s="113">
        <v>263.78511520742398</v>
      </c>
    </row>
    <row r="8845" spans="1:7" x14ac:dyDescent="0.25">
      <c r="A8845" s="108" t="str">
        <f t="shared" si="138"/>
        <v>FR_2012_NATIONAL TOTAL_Pb</v>
      </c>
      <c r="B8845" s="113" t="s">
        <v>148</v>
      </c>
      <c r="C8845" s="113">
        <v>2012</v>
      </c>
      <c r="D8845" s="113" t="s">
        <v>122</v>
      </c>
      <c r="E8845" s="113" t="s">
        <v>125</v>
      </c>
      <c r="F8845" s="113" t="s">
        <v>200</v>
      </c>
      <c r="G8845" s="113">
        <v>0.119807780149529</v>
      </c>
    </row>
    <row r="8846" spans="1:7" x14ac:dyDescent="0.25">
      <c r="A8846" s="108" t="str">
        <f t="shared" si="138"/>
        <v>FR_2012_NATIONAL TOTAL_Cd</v>
      </c>
      <c r="B8846" s="113" t="s">
        <v>148</v>
      </c>
      <c r="C8846" s="113">
        <v>2012</v>
      </c>
      <c r="D8846" s="113" t="s">
        <v>122</v>
      </c>
      <c r="E8846" s="113" t="s">
        <v>126</v>
      </c>
      <c r="F8846" s="113" t="s">
        <v>200</v>
      </c>
      <c r="G8846" s="113">
        <v>3.07136008129833E-3</v>
      </c>
    </row>
    <row r="8847" spans="1:7" x14ac:dyDescent="0.25">
      <c r="A8847" s="108" t="str">
        <f t="shared" si="138"/>
        <v>FR_2012_NATIONAL TOTAL_Hg</v>
      </c>
      <c r="B8847" s="113" t="s">
        <v>148</v>
      </c>
      <c r="C8847" s="113">
        <v>2012</v>
      </c>
      <c r="D8847" s="113" t="s">
        <v>122</v>
      </c>
      <c r="E8847" s="113" t="s">
        <v>127</v>
      </c>
      <c r="F8847" s="113" t="s">
        <v>200</v>
      </c>
      <c r="G8847" s="113">
        <v>4.5873154538313204E-3</v>
      </c>
    </row>
    <row r="8848" spans="1:7" x14ac:dyDescent="0.25">
      <c r="A8848" s="108" t="str">
        <f t="shared" si="138"/>
        <v>FR_2012_NATIONAL TOTAL_DIOX</v>
      </c>
      <c r="B8848" s="113" t="s">
        <v>148</v>
      </c>
      <c r="C8848" s="113">
        <v>2012</v>
      </c>
      <c r="D8848" s="113" t="s">
        <v>122</v>
      </c>
      <c r="E8848" s="113" t="s">
        <v>128</v>
      </c>
      <c r="F8848" s="113" t="s">
        <v>200</v>
      </c>
      <c r="G8848" s="150">
        <v>1.5400631963166101E-7</v>
      </c>
    </row>
    <row r="8849" spans="1:7" x14ac:dyDescent="0.25">
      <c r="A8849" s="108" t="str">
        <f t="shared" si="138"/>
        <v>FR_2012_NATIONAL TOTAL_PAH</v>
      </c>
      <c r="B8849" s="113" t="s">
        <v>148</v>
      </c>
      <c r="C8849" s="113">
        <v>2012</v>
      </c>
      <c r="D8849" s="113" t="s">
        <v>122</v>
      </c>
      <c r="E8849" s="113" t="s">
        <v>129</v>
      </c>
      <c r="F8849" s="113" t="s">
        <v>200</v>
      </c>
      <c r="G8849" s="113">
        <v>3.6892838870553397E-2</v>
      </c>
    </row>
    <row r="8850" spans="1:7" x14ac:dyDescent="0.25">
      <c r="A8850" s="108" t="str">
        <f t="shared" si="138"/>
        <v>FR_2012_NATIONAL TOTAL_HCB</v>
      </c>
      <c r="B8850" s="113" t="s">
        <v>148</v>
      </c>
      <c r="C8850" s="113">
        <v>2012</v>
      </c>
      <c r="D8850" s="113" t="s">
        <v>122</v>
      </c>
      <c r="E8850" s="113" t="s">
        <v>130</v>
      </c>
      <c r="F8850" s="113" t="s">
        <v>200</v>
      </c>
      <c r="G8850" s="150">
        <v>5.23415364519261E-5</v>
      </c>
    </row>
    <row r="8851" spans="1:7" x14ac:dyDescent="0.25">
      <c r="A8851" s="108" t="str">
        <f t="shared" si="138"/>
        <v>FR_2012_NATIONAL TOTAL_PCB</v>
      </c>
      <c r="B8851" s="113" t="s">
        <v>148</v>
      </c>
      <c r="C8851" s="113">
        <v>2012</v>
      </c>
      <c r="D8851" s="113" t="s">
        <v>122</v>
      </c>
      <c r="E8851" s="113" t="s">
        <v>259</v>
      </c>
      <c r="F8851" s="113" t="s">
        <v>200</v>
      </c>
      <c r="G8851" s="150">
        <v>4.9683191566121702E-5</v>
      </c>
    </row>
    <row r="8852" spans="1:7" x14ac:dyDescent="0.25">
      <c r="A8852" s="108" t="str">
        <f t="shared" si="138"/>
        <v>FR_2012_1A3(FS)_NOx</v>
      </c>
      <c r="B8852" s="113" t="s">
        <v>148</v>
      </c>
      <c r="C8852" s="113">
        <v>2012</v>
      </c>
      <c r="D8852" s="113" t="s">
        <v>132</v>
      </c>
      <c r="E8852" s="113" t="s">
        <v>199</v>
      </c>
      <c r="F8852" s="113" t="s">
        <v>200</v>
      </c>
      <c r="G8852" s="113">
        <v>551.91664865417204</v>
      </c>
    </row>
    <row r="8853" spans="1:7" x14ac:dyDescent="0.25">
      <c r="A8853" s="108" t="str">
        <f t="shared" si="138"/>
        <v>FR_2012_1A3(FS)_NMVOC</v>
      </c>
      <c r="B8853" s="113" t="s">
        <v>148</v>
      </c>
      <c r="C8853" s="113">
        <v>2012</v>
      </c>
      <c r="D8853" s="113" t="s">
        <v>132</v>
      </c>
      <c r="E8853" s="113" t="s">
        <v>123</v>
      </c>
      <c r="F8853" s="113" t="s">
        <v>200</v>
      </c>
      <c r="G8853" s="113">
        <v>90.379070564752595</v>
      </c>
    </row>
    <row r="8854" spans="1:7" x14ac:dyDescent="0.25">
      <c r="A8854" s="108" t="str">
        <f t="shared" si="138"/>
        <v>FR_2012_1A3(FS)_SOx</v>
      </c>
      <c r="B8854" s="113" t="s">
        <v>148</v>
      </c>
      <c r="C8854" s="113">
        <v>2012</v>
      </c>
      <c r="D8854" s="113" t="s">
        <v>132</v>
      </c>
      <c r="E8854" s="113" t="s">
        <v>201</v>
      </c>
      <c r="F8854" s="113" t="s">
        <v>200</v>
      </c>
      <c r="G8854" s="113">
        <v>0.82966726236448496</v>
      </c>
    </row>
    <row r="8855" spans="1:7" x14ac:dyDescent="0.25">
      <c r="A8855" s="108" t="str">
        <f t="shared" si="138"/>
        <v>FR_2012_1A3(FS)_NH3</v>
      </c>
      <c r="B8855" s="113" t="s">
        <v>148</v>
      </c>
      <c r="C8855" s="113">
        <v>2012</v>
      </c>
      <c r="D8855" s="113" t="s">
        <v>132</v>
      </c>
      <c r="E8855" s="113" t="s">
        <v>124</v>
      </c>
      <c r="F8855" s="113" t="s">
        <v>200</v>
      </c>
      <c r="G8855" s="113">
        <v>5.7320274753553004</v>
      </c>
    </row>
    <row r="8856" spans="1:7" x14ac:dyDescent="0.25">
      <c r="A8856" s="108" t="str">
        <f t="shared" si="138"/>
        <v>FR_2012_1A3(FS)_PM2.5</v>
      </c>
      <c r="B8856" s="113" t="s">
        <v>148</v>
      </c>
      <c r="C8856" s="113">
        <v>2012</v>
      </c>
      <c r="D8856" s="113" t="s">
        <v>132</v>
      </c>
      <c r="E8856" s="113" t="s">
        <v>203</v>
      </c>
      <c r="F8856" s="113" t="s">
        <v>200</v>
      </c>
      <c r="G8856" s="113">
        <v>31.4761371688836</v>
      </c>
    </row>
    <row r="8857" spans="1:7" x14ac:dyDescent="0.25">
      <c r="A8857" s="108" t="str">
        <f t="shared" si="138"/>
        <v>FR_2012_3D_NOx</v>
      </c>
      <c r="B8857" s="113" t="s">
        <v>148</v>
      </c>
      <c r="C8857" s="113">
        <v>2012</v>
      </c>
      <c r="D8857" s="113" t="s">
        <v>206</v>
      </c>
      <c r="E8857" s="113" t="s">
        <v>199</v>
      </c>
      <c r="F8857" s="113" t="s">
        <v>200</v>
      </c>
      <c r="G8857" s="113">
        <v>145.83375165719099</v>
      </c>
    </row>
    <row r="8858" spans="1:7" x14ac:dyDescent="0.25">
      <c r="A8858" s="108" t="str">
        <f t="shared" si="138"/>
        <v>FR_2013_NATIONAL TOTAL_NOx</v>
      </c>
      <c r="B8858" s="113" t="s">
        <v>148</v>
      </c>
      <c r="C8858" s="113">
        <v>2013</v>
      </c>
      <c r="D8858" s="113" t="s">
        <v>122</v>
      </c>
      <c r="E8858" s="113" t="s">
        <v>199</v>
      </c>
      <c r="F8858" s="113" t="s">
        <v>200</v>
      </c>
      <c r="G8858" s="113">
        <v>1126.53377031883</v>
      </c>
    </row>
    <row r="8859" spans="1:7" x14ac:dyDescent="0.25">
      <c r="A8859" s="108" t="str">
        <f t="shared" si="138"/>
        <v>FR_2013_NATIONAL TOTAL_NMVOC</v>
      </c>
      <c r="B8859" s="113" t="s">
        <v>148</v>
      </c>
      <c r="C8859" s="113">
        <v>2013</v>
      </c>
      <c r="D8859" s="113" t="s">
        <v>122</v>
      </c>
      <c r="E8859" s="113" t="s">
        <v>123</v>
      </c>
      <c r="F8859" s="113" t="s">
        <v>200</v>
      </c>
      <c r="G8859" s="113">
        <v>1286.7612887529599</v>
      </c>
    </row>
    <row r="8860" spans="1:7" x14ac:dyDescent="0.25">
      <c r="A8860" s="108" t="str">
        <f t="shared" si="138"/>
        <v>FR_2013_NATIONAL TOTAL_SOx</v>
      </c>
      <c r="B8860" s="113" t="s">
        <v>148</v>
      </c>
      <c r="C8860" s="113">
        <v>2013</v>
      </c>
      <c r="D8860" s="113" t="s">
        <v>122</v>
      </c>
      <c r="E8860" s="113" t="s">
        <v>201</v>
      </c>
      <c r="F8860" s="113" t="s">
        <v>200</v>
      </c>
      <c r="G8860" s="113">
        <v>201.26062097050499</v>
      </c>
    </row>
    <row r="8861" spans="1:7" x14ac:dyDescent="0.25">
      <c r="A8861" s="108" t="str">
        <f t="shared" si="138"/>
        <v>FR_2013_NATIONAL TOTAL_NH3</v>
      </c>
      <c r="B8861" s="113" t="s">
        <v>148</v>
      </c>
      <c r="C8861" s="113">
        <v>2013</v>
      </c>
      <c r="D8861" s="113" t="s">
        <v>122</v>
      </c>
      <c r="E8861" s="113" t="s">
        <v>124</v>
      </c>
      <c r="F8861" s="113" t="s">
        <v>200</v>
      </c>
      <c r="G8861" s="113">
        <v>585.12167477992</v>
      </c>
    </row>
    <row r="8862" spans="1:7" x14ac:dyDescent="0.25">
      <c r="A8862" s="108" t="str">
        <f t="shared" si="138"/>
        <v>FR_2013_NATIONAL TOTAL_PM2.5</v>
      </c>
      <c r="B8862" s="113" t="s">
        <v>148</v>
      </c>
      <c r="C8862" s="113">
        <v>2013</v>
      </c>
      <c r="D8862" s="113" t="s">
        <v>122</v>
      </c>
      <c r="E8862" s="113" t="s">
        <v>203</v>
      </c>
      <c r="F8862" s="113" t="s">
        <v>200</v>
      </c>
      <c r="G8862" s="113">
        <v>267.76508930391702</v>
      </c>
    </row>
    <row r="8863" spans="1:7" x14ac:dyDescent="0.25">
      <c r="A8863" s="108" t="str">
        <f t="shared" si="138"/>
        <v>FR_2013_NATIONAL TOTAL_Pb</v>
      </c>
      <c r="B8863" s="113" t="s">
        <v>148</v>
      </c>
      <c r="C8863" s="113">
        <v>2013</v>
      </c>
      <c r="D8863" s="113" t="s">
        <v>122</v>
      </c>
      <c r="E8863" s="113" t="s">
        <v>125</v>
      </c>
      <c r="F8863" s="113" t="s">
        <v>200</v>
      </c>
      <c r="G8863" s="113">
        <v>0.116044078905586</v>
      </c>
    </row>
    <row r="8864" spans="1:7" x14ac:dyDescent="0.25">
      <c r="A8864" s="108" t="str">
        <f t="shared" si="138"/>
        <v>FR_2013_NATIONAL TOTAL_Cd</v>
      </c>
      <c r="B8864" s="113" t="s">
        <v>148</v>
      </c>
      <c r="C8864" s="113">
        <v>2013</v>
      </c>
      <c r="D8864" s="113" t="s">
        <v>122</v>
      </c>
      <c r="E8864" s="113" t="s">
        <v>126</v>
      </c>
      <c r="F8864" s="113" t="s">
        <v>200</v>
      </c>
      <c r="G8864" s="113">
        <v>3.1403488972291502E-3</v>
      </c>
    </row>
    <row r="8865" spans="1:7" x14ac:dyDescent="0.25">
      <c r="A8865" s="108" t="str">
        <f t="shared" si="138"/>
        <v>FR_2013_NATIONAL TOTAL_Hg</v>
      </c>
      <c r="B8865" s="113" t="s">
        <v>148</v>
      </c>
      <c r="C8865" s="113">
        <v>2013</v>
      </c>
      <c r="D8865" s="113" t="s">
        <v>122</v>
      </c>
      <c r="E8865" s="113" t="s">
        <v>127</v>
      </c>
      <c r="F8865" s="113" t="s">
        <v>200</v>
      </c>
      <c r="G8865" s="113">
        <v>4.4326375413876297E-3</v>
      </c>
    </row>
    <row r="8866" spans="1:7" x14ac:dyDescent="0.25">
      <c r="A8866" s="108" t="str">
        <f t="shared" si="138"/>
        <v>FR_2013_NATIONAL TOTAL_DIOX</v>
      </c>
      <c r="B8866" s="113" t="s">
        <v>148</v>
      </c>
      <c r="C8866" s="113">
        <v>2013</v>
      </c>
      <c r="D8866" s="113" t="s">
        <v>122</v>
      </c>
      <c r="E8866" s="113" t="s">
        <v>128</v>
      </c>
      <c r="F8866" s="113" t="s">
        <v>200</v>
      </c>
      <c r="G8866" s="150">
        <v>1.5957474202574201E-7</v>
      </c>
    </row>
    <row r="8867" spans="1:7" x14ac:dyDescent="0.25">
      <c r="A8867" s="108" t="str">
        <f t="shared" si="138"/>
        <v>FR_2013_NATIONAL TOTAL_PAH</v>
      </c>
      <c r="B8867" s="113" t="s">
        <v>148</v>
      </c>
      <c r="C8867" s="113">
        <v>2013</v>
      </c>
      <c r="D8867" s="113" t="s">
        <v>122</v>
      </c>
      <c r="E8867" s="113" t="s">
        <v>129</v>
      </c>
      <c r="F8867" s="113" t="s">
        <v>200</v>
      </c>
      <c r="G8867" s="113">
        <v>4.0169698329200303E-2</v>
      </c>
    </row>
    <row r="8868" spans="1:7" x14ac:dyDescent="0.25">
      <c r="A8868" s="108" t="str">
        <f t="shared" si="138"/>
        <v>FR_2013_NATIONAL TOTAL_HCB</v>
      </c>
      <c r="B8868" s="113" t="s">
        <v>148</v>
      </c>
      <c r="C8868" s="113">
        <v>2013</v>
      </c>
      <c r="D8868" s="113" t="s">
        <v>122</v>
      </c>
      <c r="E8868" s="113" t="s">
        <v>130</v>
      </c>
      <c r="F8868" s="113" t="s">
        <v>200</v>
      </c>
      <c r="G8868" s="150">
        <v>5.6055530895940597E-5</v>
      </c>
    </row>
    <row r="8869" spans="1:7" x14ac:dyDescent="0.25">
      <c r="A8869" s="108" t="str">
        <f t="shared" si="138"/>
        <v>FR_2013_NATIONAL TOTAL_PCB</v>
      </c>
      <c r="B8869" s="113" t="s">
        <v>148</v>
      </c>
      <c r="C8869" s="113">
        <v>2013</v>
      </c>
      <c r="D8869" s="113" t="s">
        <v>122</v>
      </c>
      <c r="E8869" s="113" t="s">
        <v>259</v>
      </c>
      <c r="F8869" s="113" t="s">
        <v>200</v>
      </c>
      <c r="G8869" s="150">
        <v>5.0038790999848898E-5</v>
      </c>
    </row>
    <row r="8870" spans="1:7" x14ac:dyDescent="0.25">
      <c r="A8870" s="108" t="str">
        <f t="shared" si="138"/>
        <v>FR_2013_1A3(FS)_NOx</v>
      </c>
      <c r="B8870" s="113" t="s">
        <v>148</v>
      </c>
      <c r="C8870" s="113">
        <v>2013</v>
      </c>
      <c r="D8870" s="113" t="s">
        <v>132</v>
      </c>
      <c r="E8870" s="113" t="s">
        <v>199</v>
      </c>
      <c r="F8870" s="113" t="s">
        <v>200</v>
      </c>
      <c r="G8870" s="113">
        <v>539.64153591144805</v>
      </c>
    </row>
    <row r="8871" spans="1:7" x14ac:dyDescent="0.25">
      <c r="A8871" s="108" t="str">
        <f t="shared" si="138"/>
        <v>FR_2013_1A3(FS)_NMVOC</v>
      </c>
      <c r="B8871" s="113" t="s">
        <v>148</v>
      </c>
      <c r="C8871" s="113">
        <v>2013</v>
      </c>
      <c r="D8871" s="113" t="s">
        <v>132</v>
      </c>
      <c r="E8871" s="113" t="s">
        <v>123</v>
      </c>
      <c r="F8871" s="113" t="s">
        <v>200</v>
      </c>
      <c r="G8871" s="113">
        <v>81.386767401028706</v>
      </c>
    </row>
    <row r="8872" spans="1:7" x14ac:dyDescent="0.25">
      <c r="A8872" s="108" t="str">
        <f t="shared" si="138"/>
        <v>FR_2013_1A3(FS)_SOx</v>
      </c>
      <c r="B8872" s="113" t="s">
        <v>148</v>
      </c>
      <c r="C8872" s="113">
        <v>2013</v>
      </c>
      <c r="D8872" s="113" t="s">
        <v>132</v>
      </c>
      <c r="E8872" s="113" t="s">
        <v>201</v>
      </c>
      <c r="F8872" s="113" t="s">
        <v>200</v>
      </c>
      <c r="G8872" s="113">
        <v>0.82676785818308696</v>
      </c>
    </row>
    <row r="8873" spans="1:7" x14ac:dyDescent="0.25">
      <c r="A8873" s="108" t="str">
        <f t="shared" si="138"/>
        <v>FR_2013_1A3(FS)_NH3</v>
      </c>
      <c r="B8873" s="113" t="s">
        <v>148</v>
      </c>
      <c r="C8873" s="113">
        <v>2013</v>
      </c>
      <c r="D8873" s="113" t="s">
        <v>132</v>
      </c>
      <c r="E8873" s="113" t="s">
        <v>124</v>
      </c>
      <c r="F8873" s="113" t="s">
        <v>200</v>
      </c>
      <c r="G8873" s="113">
        <v>5.3409517781198197</v>
      </c>
    </row>
    <row r="8874" spans="1:7" x14ac:dyDescent="0.25">
      <c r="A8874" s="108" t="str">
        <f t="shared" si="138"/>
        <v>FR_2013_1A3(FS)_PM2.5</v>
      </c>
      <c r="B8874" s="113" t="s">
        <v>148</v>
      </c>
      <c r="C8874" s="113">
        <v>2013</v>
      </c>
      <c r="D8874" s="113" t="s">
        <v>132</v>
      </c>
      <c r="E8874" s="113" t="s">
        <v>203</v>
      </c>
      <c r="F8874" s="113" t="s">
        <v>200</v>
      </c>
      <c r="G8874" s="113">
        <v>29.1098486084996</v>
      </c>
    </row>
    <row r="8875" spans="1:7" x14ac:dyDescent="0.25">
      <c r="A8875" s="108" t="str">
        <f t="shared" si="138"/>
        <v>FR_2013_3D_NOx</v>
      </c>
      <c r="B8875" s="113" t="s">
        <v>148</v>
      </c>
      <c r="C8875" s="113">
        <v>2013</v>
      </c>
      <c r="D8875" s="113" t="s">
        <v>206</v>
      </c>
      <c r="E8875" s="113" t="s">
        <v>199</v>
      </c>
      <c r="F8875" s="113" t="s">
        <v>200</v>
      </c>
      <c r="G8875" s="113">
        <v>142.26170714726501</v>
      </c>
    </row>
    <row r="8876" spans="1:7" x14ac:dyDescent="0.25">
      <c r="A8876" s="108" t="str">
        <f t="shared" si="138"/>
        <v>FR_2014_NATIONAL TOTAL_NOx</v>
      </c>
      <c r="B8876" s="113" t="s">
        <v>148</v>
      </c>
      <c r="C8876" s="113">
        <v>2014</v>
      </c>
      <c r="D8876" s="113" t="s">
        <v>122</v>
      </c>
      <c r="E8876" s="113" t="s">
        <v>199</v>
      </c>
      <c r="F8876" s="113" t="s">
        <v>200</v>
      </c>
      <c r="G8876" s="113">
        <v>1046.3841713001</v>
      </c>
    </row>
    <row r="8877" spans="1:7" x14ac:dyDescent="0.25">
      <c r="A8877" s="108" t="str">
        <f t="shared" si="138"/>
        <v>FR_2014_NATIONAL TOTAL_NMVOC</v>
      </c>
      <c r="B8877" s="113" t="s">
        <v>148</v>
      </c>
      <c r="C8877" s="113">
        <v>2014</v>
      </c>
      <c r="D8877" s="113" t="s">
        <v>122</v>
      </c>
      <c r="E8877" s="113" t="s">
        <v>123</v>
      </c>
      <c r="F8877" s="113" t="s">
        <v>200</v>
      </c>
      <c r="G8877" s="113">
        <v>1233.2401707982599</v>
      </c>
    </row>
    <row r="8878" spans="1:7" x14ac:dyDescent="0.25">
      <c r="A8878" s="108" t="str">
        <f t="shared" si="138"/>
        <v>FR_2014_NATIONAL TOTAL_SOx</v>
      </c>
      <c r="B8878" s="113" t="s">
        <v>148</v>
      </c>
      <c r="C8878" s="113">
        <v>2014</v>
      </c>
      <c r="D8878" s="113" t="s">
        <v>122</v>
      </c>
      <c r="E8878" s="113" t="s">
        <v>201</v>
      </c>
      <c r="F8878" s="113" t="s">
        <v>200</v>
      </c>
      <c r="G8878" s="113">
        <v>156.97428105860001</v>
      </c>
    </row>
    <row r="8879" spans="1:7" x14ac:dyDescent="0.25">
      <c r="A8879" s="108" t="str">
        <f t="shared" si="138"/>
        <v>FR_2014_NATIONAL TOTAL_NH3</v>
      </c>
      <c r="B8879" s="113" t="s">
        <v>148</v>
      </c>
      <c r="C8879" s="113">
        <v>2014</v>
      </c>
      <c r="D8879" s="113" t="s">
        <v>122</v>
      </c>
      <c r="E8879" s="113" t="s">
        <v>124</v>
      </c>
      <c r="F8879" s="113" t="s">
        <v>200</v>
      </c>
      <c r="G8879" s="113">
        <v>591.47137997186803</v>
      </c>
    </row>
    <row r="8880" spans="1:7" x14ac:dyDescent="0.25">
      <c r="A8880" s="108" t="str">
        <f t="shared" si="138"/>
        <v>FR_2014_NATIONAL TOTAL_PM2.5</v>
      </c>
      <c r="B8880" s="113" t="s">
        <v>148</v>
      </c>
      <c r="C8880" s="113">
        <v>2014</v>
      </c>
      <c r="D8880" s="113" t="s">
        <v>122</v>
      </c>
      <c r="E8880" s="113" t="s">
        <v>203</v>
      </c>
      <c r="F8880" s="113" t="s">
        <v>200</v>
      </c>
      <c r="G8880" s="113">
        <v>226.53858386280899</v>
      </c>
    </row>
    <row r="8881" spans="1:7" x14ac:dyDescent="0.25">
      <c r="A8881" s="108" t="str">
        <f t="shared" si="138"/>
        <v>FR_2014_NATIONAL TOTAL_Pb</v>
      </c>
      <c r="B8881" s="113" t="s">
        <v>148</v>
      </c>
      <c r="C8881" s="113">
        <v>2014</v>
      </c>
      <c r="D8881" s="113" t="s">
        <v>122</v>
      </c>
      <c r="E8881" s="113" t="s">
        <v>125</v>
      </c>
      <c r="F8881" s="113" t="s">
        <v>200</v>
      </c>
      <c r="G8881" s="113">
        <v>0.10934492881892301</v>
      </c>
    </row>
    <row r="8882" spans="1:7" x14ac:dyDescent="0.25">
      <c r="A8882" s="108" t="str">
        <f t="shared" si="138"/>
        <v>FR_2014_NATIONAL TOTAL_Cd</v>
      </c>
      <c r="B8882" s="113" t="s">
        <v>148</v>
      </c>
      <c r="C8882" s="113">
        <v>2014</v>
      </c>
      <c r="D8882" s="113" t="s">
        <v>122</v>
      </c>
      <c r="E8882" s="113" t="s">
        <v>126</v>
      </c>
      <c r="F8882" s="113" t="s">
        <v>200</v>
      </c>
      <c r="G8882" s="113">
        <v>3.23463783339775E-3</v>
      </c>
    </row>
    <row r="8883" spans="1:7" x14ac:dyDescent="0.25">
      <c r="A8883" s="108" t="str">
        <f t="shared" si="138"/>
        <v>FR_2014_NATIONAL TOTAL_Hg</v>
      </c>
      <c r="B8883" s="113" t="s">
        <v>148</v>
      </c>
      <c r="C8883" s="113">
        <v>2014</v>
      </c>
      <c r="D8883" s="113" t="s">
        <v>122</v>
      </c>
      <c r="E8883" s="113" t="s">
        <v>127</v>
      </c>
      <c r="F8883" s="113" t="s">
        <v>200</v>
      </c>
      <c r="G8883" s="113">
        <v>4.7611209355894303E-3</v>
      </c>
    </row>
    <row r="8884" spans="1:7" x14ac:dyDescent="0.25">
      <c r="A8884" s="108" t="str">
        <f t="shared" si="138"/>
        <v>FR_2014_NATIONAL TOTAL_DIOX</v>
      </c>
      <c r="B8884" s="113" t="s">
        <v>148</v>
      </c>
      <c r="C8884" s="113">
        <v>2014</v>
      </c>
      <c r="D8884" s="113" t="s">
        <v>122</v>
      </c>
      <c r="E8884" s="113" t="s">
        <v>128</v>
      </c>
      <c r="F8884" s="113" t="s">
        <v>200</v>
      </c>
      <c r="G8884" s="150">
        <v>1.50613805137309E-7</v>
      </c>
    </row>
    <row r="8885" spans="1:7" x14ac:dyDescent="0.25">
      <c r="A8885" s="108" t="str">
        <f t="shared" si="138"/>
        <v>FR_2014_NATIONAL TOTAL_PAH</v>
      </c>
      <c r="B8885" s="113" t="s">
        <v>148</v>
      </c>
      <c r="C8885" s="113">
        <v>2014</v>
      </c>
      <c r="D8885" s="113" t="s">
        <v>122</v>
      </c>
      <c r="E8885" s="113" t="s">
        <v>129</v>
      </c>
      <c r="F8885" s="113" t="s">
        <v>200</v>
      </c>
      <c r="G8885" s="113">
        <v>3.4495031713007399E-2</v>
      </c>
    </row>
    <row r="8886" spans="1:7" x14ac:dyDescent="0.25">
      <c r="A8886" s="108" t="str">
        <f t="shared" si="138"/>
        <v>FR_2014_NATIONAL TOTAL_HCB</v>
      </c>
      <c r="B8886" s="113" t="s">
        <v>148</v>
      </c>
      <c r="C8886" s="113">
        <v>2014</v>
      </c>
      <c r="D8886" s="113" t="s">
        <v>122</v>
      </c>
      <c r="E8886" s="113" t="s">
        <v>130</v>
      </c>
      <c r="F8886" s="113" t="s">
        <v>200</v>
      </c>
      <c r="G8886" s="150">
        <v>6.3250250021526898E-5</v>
      </c>
    </row>
    <row r="8887" spans="1:7" x14ac:dyDescent="0.25">
      <c r="A8887" s="108" t="str">
        <f t="shared" si="138"/>
        <v>FR_2014_NATIONAL TOTAL_PCB</v>
      </c>
      <c r="B8887" s="113" t="s">
        <v>148</v>
      </c>
      <c r="C8887" s="113">
        <v>2014</v>
      </c>
      <c r="D8887" s="113" t="s">
        <v>122</v>
      </c>
      <c r="E8887" s="113" t="s">
        <v>259</v>
      </c>
      <c r="F8887" s="113" t="s">
        <v>200</v>
      </c>
      <c r="G8887" s="150">
        <v>4.17391203362307E-5</v>
      </c>
    </row>
    <row r="8888" spans="1:7" x14ac:dyDescent="0.25">
      <c r="A8888" s="108" t="str">
        <f t="shared" si="138"/>
        <v>FR_2014_1A3(FS)_NOx</v>
      </c>
      <c r="B8888" s="113" t="s">
        <v>148</v>
      </c>
      <c r="C8888" s="113">
        <v>2014</v>
      </c>
      <c r="D8888" s="113" t="s">
        <v>132</v>
      </c>
      <c r="E8888" s="113" t="s">
        <v>199</v>
      </c>
      <c r="F8888" s="113" t="s">
        <v>200</v>
      </c>
      <c r="G8888" s="113">
        <v>515.41742764255798</v>
      </c>
    </row>
    <row r="8889" spans="1:7" x14ac:dyDescent="0.25">
      <c r="A8889" s="108" t="str">
        <f t="shared" si="138"/>
        <v>FR_2014_1A3(FS)_NMVOC</v>
      </c>
      <c r="B8889" s="113" t="s">
        <v>148</v>
      </c>
      <c r="C8889" s="113">
        <v>2014</v>
      </c>
      <c r="D8889" s="113" t="s">
        <v>132</v>
      </c>
      <c r="E8889" s="113" t="s">
        <v>123</v>
      </c>
      <c r="F8889" s="113" t="s">
        <v>200</v>
      </c>
      <c r="G8889" s="113">
        <v>72.704808305571106</v>
      </c>
    </row>
    <row r="8890" spans="1:7" x14ac:dyDescent="0.25">
      <c r="A8890" s="108" t="str">
        <f t="shared" si="138"/>
        <v>FR_2014_1A3(FS)_SOx</v>
      </c>
      <c r="B8890" s="113" t="s">
        <v>148</v>
      </c>
      <c r="C8890" s="113">
        <v>2014</v>
      </c>
      <c r="D8890" s="113" t="s">
        <v>132</v>
      </c>
      <c r="E8890" s="113" t="s">
        <v>201</v>
      </c>
      <c r="F8890" s="113" t="s">
        <v>200</v>
      </c>
      <c r="G8890" s="113">
        <v>0.83015819941865998</v>
      </c>
    </row>
    <row r="8891" spans="1:7" x14ac:dyDescent="0.25">
      <c r="A8891" s="108" t="str">
        <f t="shared" si="138"/>
        <v>FR_2014_1A3(FS)_NH3</v>
      </c>
      <c r="B8891" s="113" t="s">
        <v>148</v>
      </c>
      <c r="C8891" s="113">
        <v>2014</v>
      </c>
      <c r="D8891" s="113" t="s">
        <v>132</v>
      </c>
      <c r="E8891" s="113" t="s">
        <v>124</v>
      </c>
      <c r="F8891" s="113" t="s">
        <v>200</v>
      </c>
      <c r="G8891" s="113">
        <v>5.1557460730328701</v>
      </c>
    </row>
    <row r="8892" spans="1:7" x14ac:dyDescent="0.25">
      <c r="A8892" s="108" t="str">
        <f t="shared" si="138"/>
        <v>FR_2014_1A3(FS)_PM2.5</v>
      </c>
      <c r="B8892" s="113" t="s">
        <v>148</v>
      </c>
      <c r="C8892" s="113">
        <v>2014</v>
      </c>
      <c r="D8892" s="113" t="s">
        <v>132</v>
      </c>
      <c r="E8892" s="113" t="s">
        <v>203</v>
      </c>
      <c r="F8892" s="113" t="s">
        <v>200</v>
      </c>
      <c r="G8892" s="113">
        <v>26.177393186250399</v>
      </c>
    </row>
    <row r="8893" spans="1:7" x14ac:dyDescent="0.25">
      <c r="A8893" s="108" t="str">
        <f t="shared" si="138"/>
        <v>FR_2014_3D_NOx</v>
      </c>
      <c r="B8893" s="113" t="s">
        <v>148</v>
      </c>
      <c r="C8893" s="113">
        <v>2014</v>
      </c>
      <c r="D8893" s="113" t="s">
        <v>206</v>
      </c>
      <c r="E8893" s="113" t="s">
        <v>199</v>
      </c>
      <c r="F8893" s="113" t="s">
        <v>200</v>
      </c>
      <c r="G8893" s="113">
        <v>146.30670335224499</v>
      </c>
    </row>
    <row r="8894" spans="1:7" x14ac:dyDescent="0.25">
      <c r="A8894" s="108" t="str">
        <f t="shared" si="138"/>
        <v>FR_2015_NATIONAL TOTAL_NOx</v>
      </c>
      <c r="B8894" s="113" t="s">
        <v>148</v>
      </c>
      <c r="C8894" s="113">
        <v>2015</v>
      </c>
      <c r="D8894" s="113" t="s">
        <v>122</v>
      </c>
      <c r="E8894" s="113" t="s">
        <v>199</v>
      </c>
      <c r="F8894" s="113" t="s">
        <v>200</v>
      </c>
      <c r="G8894" s="113">
        <v>1021.86472353457</v>
      </c>
    </row>
    <row r="8895" spans="1:7" x14ac:dyDescent="0.25">
      <c r="A8895" s="108" t="str">
        <f t="shared" si="138"/>
        <v>FR_2015_NATIONAL TOTAL_NMVOC</v>
      </c>
      <c r="B8895" s="113" t="s">
        <v>148</v>
      </c>
      <c r="C8895" s="113">
        <v>2015</v>
      </c>
      <c r="D8895" s="113" t="s">
        <v>122</v>
      </c>
      <c r="E8895" s="113" t="s">
        <v>123</v>
      </c>
      <c r="F8895" s="113" t="s">
        <v>200</v>
      </c>
      <c r="G8895" s="113">
        <v>1203.91258055357</v>
      </c>
    </row>
    <row r="8896" spans="1:7" x14ac:dyDescent="0.25">
      <c r="A8896" s="108" t="str">
        <f t="shared" si="138"/>
        <v>FR_2015_NATIONAL TOTAL_SOx</v>
      </c>
      <c r="B8896" s="113" t="s">
        <v>148</v>
      </c>
      <c r="C8896" s="113">
        <v>2015</v>
      </c>
      <c r="D8896" s="113" t="s">
        <v>122</v>
      </c>
      <c r="E8896" s="113" t="s">
        <v>201</v>
      </c>
      <c r="F8896" s="113" t="s">
        <v>200</v>
      </c>
      <c r="G8896" s="113">
        <v>150.15481875789999</v>
      </c>
    </row>
    <row r="8897" spans="1:7" x14ac:dyDescent="0.25">
      <c r="A8897" s="108" t="str">
        <f t="shared" si="138"/>
        <v>FR_2015_NATIONAL TOTAL_NH3</v>
      </c>
      <c r="B8897" s="113" t="s">
        <v>148</v>
      </c>
      <c r="C8897" s="113">
        <v>2015</v>
      </c>
      <c r="D8897" s="113" t="s">
        <v>122</v>
      </c>
      <c r="E8897" s="113" t="s">
        <v>124</v>
      </c>
      <c r="F8897" s="113" t="s">
        <v>200</v>
      </c>
      <c r="G8897" s="113">
        <v>594.56145390733002</v>
      </c>
    </row>
    <row r="8898" spans="1:7" x14ac:dyDescent="0.25">
      <c r="A8898" s="108" t="str">
        <f t="shared" ref="A8898:A8961" si="139">CONCATENATE(B8898,"_",C8898,"_",D8898,"_",E8898)</f>
        <v>FR_2015_NATIONAL TOTAL_PM2.5</v>
      </c>
      <c r="B8898" s="113" t="s">
        <v>148</v>
      </c>
      <c r="C8898" s="113">
        <v>2015</v>
      </c>
      <c r="D8898" s="113" t="s">
        <v>122</v>
      </c>
      <c r="E8898" s="113" t="s">
        <v>203</v>
      </c>
      <c r="F8898" s="113" t="s">
        <v>200</v>
      </c>
      <c r="G8898" s="113">
        <v>229.337316918108</v>
      </c>
    </row>
    <row r="8899" spans="1:7" x14ac:dyDescent="0.25">
      <c r="A8899" s="108" t="str">
        <f t="shared" si="139"/>
        <v>FR_2015_NATIONAL TOTAL_Pb</v>
      </c>
      <c r="B8899" s="113" t="s">
        <v>148</v>
      </c>
      <c r="C8899" s="113">
        <v>2015</v>
      </c>
      <c r="D8899" s="113" t="s">
        <v>122</v>
      </c>
      <c r="E8899" s="113" t="s">
        <v>125</v>
      </c>
      <c r="F8899" s="113" t="s">
        <v>200</v>
      </c>
      <c r="G8899" s="113">
        <v>0.10251187866502599</v>
      </c>
    </row>
    <row r="8900" spans="1:7" x14ac:dyDescent="0.25">
      <c r="A8900" s="108" t="str">
        <f t="shared" si="139"/>
        <v>FR_2015_NATIONAL TOTAL_Cd</v>
      </c>
      <c r="B8900" s="113" t="s">
        <v>148</v>
      </c>
      <c r="C8900" s="113">
        <v>2015</v>
      </c>
      <c r="D8900" s="113" t="s">
        <v>122</v>
      </c>
      <c r="E8900" s="113" t="s">
        <v>126</v>
      </c>
      <c r="F8900" s="113" t="s">
        <v>200</v>
      </c>
      <c r="G8900" s="113">
        <v>2.9816044706435199E-3</v>
      </c>
    </row>
    <row r="8901" spans="1:7" x14ac:dyDescent="0.25">
      <c r="A8901" s="108" t="str">
        <f t="shared" si="139"/>
        <v>FR_2015_NATIONAL TOTAL_Hg</v>
      </c>
      <c r="B8901" s="113" t="s">
        <v>148</v>
      </c>
      <c r="C8901" s="113">
        <v>2015</v>
      </c>
      <c r="D8901" s="113" t="s">
        <v>122</v>
      </c>
      <c r="E8901" s="113" t="s">
        <v>127</v>
      </c>
      <c r="F8901" s="113" t="s">
        <v>200</v>
      </c>
      <c r="G8901" s="113">
        <v>4.1143371990556904E-3</v>
      </c>
    </row>
    <row r="8902" spans="1:7" x14ac:dyDescent="0.25">
      <c r="A8902" s="108" t="str">
        <f t="shared" si="139"/>
        <v>FR_2015_NATIONAL TOTAL_DIOX</v>
      </c>
      <c r="B8902" s="113" t="s">
        <v>148</v>
      </c>
      <c r="C8902" s="113">
        <v>2015</v>
      </c>
      <c r="D8902" s="113" t="s">
        <v>122</v>
      </c>
      <c r="E8902" s="113" t="s">
        <v>128</v>
      </c>
      <c r="F8902" s="113" t="s">
        <v>200</v>
      </c>
      <c r="G8902" s="150">
        <v>1.5038465796274401E-7</v>
      </c>
    </row>
    <row r="8903" spans="1:7" x14ac:dyDescent="0.25">
      <c r="A8903" s="108" t="str">
        <f t="shared" si="139"/>
        <v>FR_2015_NATIONAL TOTAL_PAH</v>
      </c>
      <c r="B8903" s="113" t="s">
        <v>148</v>
      </c>
      <c r="C8903" s="113">
        <v>2015</v>
      </c>
      <c r="D8903" s="113" t="s">
        <v>122</v>
      </c>
      <c r="E8903" s="113" t="s">
        <v>129</v>
      </c>
      <c r="F8903" s="113" t="s">
        <v>200</v>
      </c>
      <c r="G8903" s="113">
        <v>3.5545720663384801E-2</v>
      </c>
    </row>
    <row r="8904" spans="1:7" x14ac:dyDescent="0.25">
      <c r="A8904" s="108" t="str">
        <f t="shared" si="139"/>
        <v>FR_2015_NATIONAL TOTAL_HCB</v>
      </c>
      <c r="B8904" s="113" t="s">
        <v>148</v>
      </c>
      <c r="C8904" s="113">
        <v>2015</v>
      </c>
      <c r="D8904" s="113" t="s">
        <v>122</v>
      </c>
      <c r="E8904" s="113" t="s">
        <v>130</v>
      </c>
      <c r="F8904" s="113" t="s">
        <v>200</v>
      </c>
      <c r="G8904" s="150">
        <v>7.1852999099403594E-5</v>
      </c>
    </row>
    <row r="8905" spans="1:7" x14ac:dyDescent="0.25">
      <c r="A8905" s="108" t="str">
        <f t="shared" si="139"/>
        <v>FR_2015_NATIONAL TOTAL_PCB</v>
      </c>
      <c r="B8905" s="113" t="s">
        <v>148</v>
      </c>
      <c r="C8905" s="113">
        <v>2015</v>
      </c>
      <c r="D8905" s="113" t="s">
        <v>122</v>
      </c>
      <c r="E8905" s="113" t="s">
        <v>259</v>
      </c>
      <c r="F8905" s="113" t="s">
        <v>200</v>
      </c>
      <c r="G8905" s="150">
        <v>4.1102098883694602E-5</v>
      </c>
    </row>
    <row r="8906" spans="1:7" x14ac:dyDescent="0.25">
      <c r="A8906" s="108" t="str">
        <f t="shared" si="139"/>
        <v>FR_2015_1A3(FS)_NOx</v>
      </c>
      <c r="B8906" s="113" t="s">
        <v>148</v>
      </c>
      <c r="C8906" s="113">
        <v>2015</v>
      </c>
      <c r="D8906" s="113" t="s">
        <v>132</v>
      </c>
      <c r="E8906" s="113" t="s">
        <v>199</v>
      </c>
      <c r="F8906" s="113" t="s">
        <v>200</v>
      </c>
      <c r="G8906" s="113">
        <v>501.22061528420898</v>
      </c>
    </row>
    <row r="8907" spans="1:7" x14ac:dyDescent="0.25">
      <c r="A8907" s="108" t="str">
        <f t="shared" si="139"/>
        <v>FR_2015_1A3(FS)_NMVOC</v>
      </c>
      <c r="B8907" s="113" t="s">
        <v>148</v>
      </c>
      <c r="C8907" s="113">
        <v>2015</v>
      </c>
      <c r="D8907" s="113" t="s">
        <v>132</v>
      </c>
      <c r="E8907" s="113" t="s">
        <v>123</v>
      </c>
      <c r="F8907" s="113" t="s">
        <v>200</v>
      </c>
      <c r="G8907" s="113">
        <v>68.070933880393099</v>
      </c>
    </row>
    <row r="8908" spans="1:7" x14ac:dyDescent="0.25">
      <c r="A8908" s="108" t="str">
        <f t="shared" si="139"/>
        <v>FR_2015_1A3(FS)_SOx</v>
      </c>
      <c r="B8908" s="113" t="s">
        <v>148</v>
      </c>
      <c r="C8908" s="113">
        <v>2015</v>
      </c>
      <c r="D8908" s="113" t="s">
        <v>132</v>
      </c>
      <c r="E8908" s="113" t="s">
        <v>201</v>
      </c>
      <c r="F8908" s="113" t="s">
        <v>200</v>
      </c>
      <c r="G8908" s="113">
        <v>0.83915975937878695</v>
      </c>
    </row>
    <row r="8909" spans="1:7" x14ac:dyDescent="0.25">
      <c r="A8909" s="108" t="str">
        <f t="shared" si="139"/>
        <v>FR_2015_1A3(FS)_NH3</v>
      </c>
      <c r="B8909" s="113" t="s">
        <v>148</v>
      </c>
      <c r="C8909" s="113">
        <v>2015</v>
      </c>
      <c r="D8909" s="113" t="s">
        <v>132</v>
      </c>
      <c r="E8909" s="113" t="s">
        <v>124</v>
      </c>
      <c r="F8909" s="113" t="s">
        <v>200</v>
      </c>
      <c r="G8909" s="113">
        <v>5.0092174673084902</v>
      </c>
    </row>
    <row r="8910" spans="1:7" x14ac:dyDescent="0.25">
      <c r="A8910" s="108" t="str">
        <f t="shared" si="139"/>
        <v>FR_2015_1A3(FS)_PM2.5</v>
      </c>
      <c r="B8910" s="113" t="s">
        <v>148</v>
      </c>
      <c r="C8910" s="113">
        <v>2015</v>
      </c>
      <c r="D8910" s="113" t="s">
        <v>132</v>
      </c>
      <c r="E8910" s="113" t="s">
        <v>203</v>
      </c>
      <c r="F8910" s="113" t="s">
        <v>200</v>
      </c>
      <c r="G8910" s="113">
        <v>25.051935899967798</v>
      </c>
    </row>
    <row r="8911" spans="1:7" x14ac:dyDescent="0.25">
      <c r="A8911" s="108" t="str">
        <f t="shared" si="139"/>
        <v>FR_2015_3D_NOx</v>
      </c>
      <c r="B8911" s="113" t="s">
        <v>148</v>
      </c>
      <c r="C8911" s="113">
        <v>2015</v>
      </c>
      <c r="D8911" s="113" t="s">
        <v>206</v>
      </c>
      <c r="E8911" s="113" t="s">
        <v>199</v>
      </c>
      <c r="F8911" s="113" t="s">
        <v>200</v>
      </c>
      <c r="G8911" s="113">
        <v>148.15938213084399</v>
      </c>
    </row>
    <row r="8912" spans="1:7" x14ac:dyDescent="0.25">
      <c r="A8912" s="108" t="str">
        <f t="shared" si="139"/>
        <v>FR_2016_NATIONAL TOTAL_NOx</v>
      </c>
      <c r="B8912" s="113" t="s">
        <v>148</v>
      </c>
      <c r="C8912" s="113">
        <v>2016</v>
      </c>
      <c r="D8912" s="113" t="s">
        <v>122</v>
      </c>
      <c r="E8912" s="113" t="s">
        <v>199</v>
      </c>
      <c r="F8912" s="113" t="s">
        <v>200</v>
      </c>
      <c r="G8912" s="113">
        <v>971.34659408950301</v>
      </c>
    </row>
    <row r="8913" spans="1:7" x14ac:dyDescent="0.25">
      <c r="A8913" s="108" t="str">
        <f t="shared" si="139"/>
        <v>FR_2016_NATIONAL TOTAL_NMVOC</v>
      </c>
      <c r="B8913" s="113" t="s">
        <v>148</v>
      </c>
      <c r="C8913" s="113">
        <v>2016</v>
      </c>
      <c r="D8913" s="113" t="s">
        <v>122</v>
      </c>
      <c r="E8913" s="113" t="s">
        <v>123</v>
      </c>
      <c r="F8913" s="113" t="s">
        <v>200</v>
      </c>
      <c r="G8913" s="113">
        <v>1195.84976087984</v>
      </c>
    </row>
    <row r="8914" spans="1:7" x14ac:dyDescent="0.25">
      <c r="A8914" s="108" t="str">
        <f t="shared" si="139"/>
        <v>FR_2016_NATIONAL TOTAL_SOx</v>
      </c>
      <c r="B8914" s="113" t="s">
        <v>148</v>
      </c>
      <c r="C8914" s="113">
        <v>2016</v>
      </c>
      <c r="D8914" s="113" t="s">
        <v>122</v>
      </c>
      <c r="E8914" s="113" t="s">
        <v>201</v>
      </c>
      <c r="F8914" s="113" t="s">
        <v>200</v>
      </c>
      <c r="G8914" s="113">
        <v>133.807462614408</v>
      </c>
    </row>
    <row r="8915" spans="1:7" x14ac:dyDescent="0.25">
      <c r="A8915" s="108" t="str">
        <f t="shared" si="139"/>
        <v>FR_2016_NATIONAL TOTAL_NH3</v>
      </c>
      <c r="B8915" s="113" t="s">
        <v>148</v>
      </c>
      <c r="C8915" s="113">
        <v>2016</v>
      </c>
      <c r="D8915" s="113" t="s">
        <v>122</v>
      </c>
      <c r="E8915" s="113" t="s">
        <v>124</v>
      </c>
      <c r="F8915" s="113" t="s">
        <v>200</v>
      </c>
      <c r="G8915" s="113">
        <v>595.074472822448</v>
      </c>
    </row>
    <row r="8916" spans="1:7" x14ac:dyDescent="0.25">
      <c r="A8916" s="108" t="str">
        <f t="shared" si="139"/>
        <v>FR_2016_NATIONAL TOTAL_PM2.5</v>
      </c>
      <c r="B8916" s="113" t="s">
        <v>148</v>
      </c>
      <c r="C8916" s="113">
        <v>2016</v>
      </c>
      <c r="D8916" s="113" t="s">
        <v>122</v>
      </c>
      <c r="E8916" s="113" t="s">
        <v>203</v>
      </c>
      <c r="F8916" s="113" t="s">
        <v>200</v>
      </c>
      <c r="G8916" s="113">
        <v>234.61591825333599</v>
      </c>
    </row>
    <row r="8917" spans="1:7" x14ac:dyDescent="0.25">
      <c r="A8917" s="108" t="str">
        <f t="shared" si="139"/>
        <v>FR_2016_NATIONAL TOTAL_Pb</v>
      </c>
      <c r="B8917" s="113" t="s">
        <v>148</v>
      </c>
      <c r="C8917" s="113">
        <v>2016</v>
      </c>
      <c r="D8917" s="113" t="s">
        <v>122</v>
      </c>
      <c r="E8917" s="113" t="s">
        <v>125</v>
      </c>
      <c r="F8917" s="113" t="s">
        <v>200</v>
      </c>
      <c r="G8917" s="113">
        <v>0.101420438184329</v>
      </c>
    </row>
    <row r="8918" spans="1:7" x14ac:dyDescent="0.25">
      <c r="A8918" s="108" t="str">
        <f t="shared" si="139"/>
        <v>FR_2016_NATIONAL TOTAL_Cd</v>
      </c>
      <c r="B8918" s="113" t="s">
        <v>148</v>
      </c>
      <c r="C8918" s="113">
        <v>2016</v>
      </c>
      <c r="D8918" s="113" t="s">
        <v>122</v>
      </c>
      <c r="E8918" s="113" t="s">
        <v>126</v>
      </c>
      <c r="F8918" s="113" t="s">
        <v>200</v>
      </c>
      <c r="G8918" s="113">
        <v>3.4392828800142599E-3</v>
      </c>
    </row>
    <row r="8919" spans="1:7" x14ac:dyDescent="0.25">
      <c r="A8919" s="108" t="str">
        <f t="shared" si="139"/>
        <v>FR_2016_NATIONAL TOTAL_Hg</v>
      </c>
      <c r="B8919" s="113" t="s">
        <v>148</v>
      </c>
      <c r="C8919" s="113">
        <v>2016</v>
      </c>
      <c r="D8919" s="113" t="s">
        <v>122</v>
      </c>
      <c r="E8919" s="113" t="s">
        <v>127</v>
      </c>
      <c r="F8919" s="113" t="s">
        <v>200</v>
      </c>
      <c r="G8919" s="113">
        <v>3.6482765671087001E-3</v>
      </c>
    </row>
    <row r="8920" spans="1:7" x14ac:dyDescent="0.25">
      <c r="A8920" s="108" t="str">
        <f t="shared" si="139"/>
        <v>FR_2016_NATIONAL TOTAL_DIOX</v>
      </c>
      <c r="B8920" s="113" t="s">
        <v>148</v>
      </c>
      <c r="C8920" s="113">
        <v>2016</v>
      </c>
      <c r="D8920" s="113" t="s">
        <v>122</v>
      </c>
      <c r="E8920" s="113" t="s">
        <v>128</v>
      </c>
      <c r="F8920" s="113" t="s">
        <v>200</v>
      </c>
      <c r="G8920" s="150">
        <v>1.3975056978320699E-7</v>
      </c>
    </row>
    <row r="8921" spans="1:7" x14ac:dyDescent="0.25">
      <c r="A8921" s="108" t="str">
        <f t="shared" si="139"/>
        <v>FR_2016_NATIONAL TOTAL_PAH</v>
      </c>
      <c r="B8921" s="113" t="s">
        <v>148</v>
      </c>
      <c r="C8921" s="113">
        <v>2016</v>
      </c>
      <c r="D8921" s="113" t="s">
        <v>122</v>
      </c>
      <c r="E8921" s="113" t="s">
        <v>129</v>
      </c>
      <c r="F8921" s="113" t="s">
        <v>200</v>
      </c>
      <c r="G8921" s="113">
        <v>3.7406219342340397E-2</v>
      </c>
    </row>
    <row r="8922" spans="1:7" x14ac:dyDescent="0.25">
      <c r="A8922" s="108" t="str">
        <f t="shared" si="139"/>
        <v>FR_2016_NATIONAL TOTAL_HCB</v>
      </c>
      <c r="B8922" s="113" t="s">
        <v>148</v>
      </c>
      <c r="C8922" s="113">
        <v>2016</v>
      </c>
      <c r="D8922" s="113" t="s">
        <v>122</v>
      </c>
      <c r="E8922" s="113" t="s">
        <v>130</v>
      </c>
      <c r="F8922" s="113" t="s">
        <v>200</v>
      </c>
      <c r="G8922" s="150">
        <v>8.1268046719362898E-5</v>
      </c>
    </row>
    <row r="8923" spans="1:7" x14ac:dyDescent="0.25">
      <c r="A8923" s="108" t="str">
        <f t="shared" si="139"/>
        <v>FR_2016_NATIONAL TOTAL_PCB</v>
      </c>
      <c r="B8923" s="113" t="s">
        <v>148</v>
      </c>
      <c r="C8923" s="113">
        <v>2016</v>
      </c>
      <c r="D8923" s="113" t="s">
        <v>122</v>
      </c>
      <c r="E8923" s="113" t="s">
        <v>259</v>
      </c>
      <c r="F8923" s="113" t="s">
        <v>200</v>
      </c>
      <c r="G8923" s="150">
        <v>4.0503006332774903E-5</v>
      </c>
    </row>
    <row r="8924" spans="1:7" x14ac:dyDescent="0.25">
      <c r="A8924" s="108" t="str">
        <f t="shared" si="139"/>
        <v>FR_2016_1A3(FS)_NOx</v>
      </c>
      <c r="B8924" s="113" t="s">
        <v>148</v>
      </c>
      <c r="C8924" s="113">
        <v>2016</v>
      </c>
      <c r="D8924" s="113" t="s">
        <v>132</v>
      </c>
      <c r="E8924" s="113" t="s">
        <v>199</v>
      </c>
      <c r="F8924" s="113" t="s">
        <v>200</v>
      </c>
      <c r="G8924" s="113">
        <v>475.79964206099498</v>
      </c>
    </row>
    <row r="8925" spans="1:7" x14ac:dyDescent="0.25">
      <c r="A8925" s="108" t="str">
        <f t="shared" si="139"/>
        <v>FR_2016_1A3(FS)_NMVOC</v>
      </c>
      <c r="B8925" s="113" t="s">
        <v>148</v>
      </c>
      <c r="C8925" s="113">
        <v>2016</v>
      </c>
      <c r="D8925" s="113" t="s">
        <v>132</v>
      </c>
      <c r="E8925" s="113" t="s">
        <v>123</v>
      </c>
      <c r="F8925" s="113" t="s">
        <v>200</v>
      </c>
      <c r="G8925" s="113">
        <v>62.742993565545397</v>
      </c>
    </row>
    <row r="8926" spans="1:7" x14ac:dyDescent="0.25">
      <c r="A8926" s="108" t="str">
        <f t="shared" si="139"/>
        <v>FR_2016_1A3(FS)_SOx</v>
      </c>
      <c r="B8926" s="113" t="s">
        <v>148</v>
      </c>
      <c r="C8926" s="113">
        <v>2016</v>
      </c>
      <c r="D8926" s="113" t="s">
        <v>132</v>
      </c>
      <c r="E8926" s="113" t="s">
        <v>201</v>
      </c>
      <c r="F8926" s="113" t="s">
        <v>200</v>
      </c>
      <c r="G8926" s="113">
        <v>0.84161517324636304</v>
      </c>
    </row>
    <row r="8927" spans="1:7" x14ac:dyDescent="0.25">
      <c r="A8927" s="108" t="str">
        <f t="shared" si="139"/>
        <v>FR_2016_1A3(FS)_NH3</v>
      </c>
      <c r="B8927" s="113" t="s">
        <v>148</v>
      </c>
      <c r="C8927" s="113">
        <v>2016</v>
      </c>
      <c r="D8927" s="113" t="s">
        <v>132</v>
      </c>
      <c r="E8927" s="113" t="s">
        <v>124</v>
      </c>
      <c r="F8927" s="113" t="s">
        <v>200</v>
      </c>
      <c r="G8927" s="113">
        <v>4.8299172735020601</v>
      </c>
    </row>
    <row r="8928" spans="1:7" x14ac:dyDescent="0.25">
      <c r="A8928" s="108" t="str">
        <f t="shared" si="139"/>
        <v>FR_2016_1A3(FS)_PM2.5</v>
      </c>
      <c r="B8928" s="113" t="s">
        <v>148</v>
      </c>
      <c r="C8928" s="113">
        <v>2016</v>
      </c>
      <c r="D8928" s="113" t="s">
        <v>132</v>
      </c>
      <c r="E8928" s="113" t="s">
        <v>203</v>
      </c>
      <c r="F8928" s="113" t="s">
        <v>200</v>
      </c>
      <c r="G8928" s="113">
        <v>23.597909147110901</v>
      </c>
    </row>
    <row r="8929" spans="1:7" x14ac:dyDescent="0.25">
      <c r="A8929" s="108" t="str">
        <f t="shared" si="139"/>
        <v>FR_2016_3D_NOx</v>
      </c>
      <c r="B8929" s="113" t="s">
        <v>148</v>
      </c>
      <c r="C8929" s="113">
        <v>2016</v>
      </c>
      <c r="D8929" s="113" t="s">
        <v>206</v>
      </c>
      <c r="E8929" s="113" t="s">
        <v>199</v>
      </c>
      <c r="F8929" s="113" t="s">
        <v>200</v>
      </c>
      <c r="G8929" s="113">
        <v>148.44957612162801</v>
      </c>
    </row>
    <row r="8930" spans="1:7" x14ac:dyDescent="0.25">
      <c r="A8930" s="108" t="str">
        <f t="shared" si="139"/>
        <v>FR_2017_NATIONAL TOTAL_NOx</v>
      </c>
      <c r="B8930" s="113" t="s">
        <v>148</v>
      </c>
      <c r="C8930" s="113">
        <v>2017</v>
      </c>
      <c r="D8930" s="113" t="s">
        <v>122</v>
      </c>
      <c r="E8930" s="113" t="s">
        <v>199</v>
      </c>
      <c r="F8930" s="113" t="s">
        <v>200</v>
      </c>
      <c r="G8930" s="113">
        <v>937.39528997448394</v>
      </c>
    </row>
    <row r="8931" spans="1:7" x14ac:dyDescent="0.25">
      <c r="A8931" s="108" t="str">
        <f t="shared" si="139"/>
        <v>FR_2017_NATIONAL TOTAL_NMVOC</v>
      </c>
      <c r="B8931" s="113" t="s">
        <v>148</v>
      </c>
      <c r="C8931" s="113">
        <v>2017</v>
      </c>
      <c r="D8931" s="113" t="s">
        <v>122</v>
      </c>
      <c r="E8931" s="113" t="s">
        <v>123</v>
      </c>
      <c r="F8931" s="113" t="s">
        <v>200</v>
      </c>
      <c r="G8931" s="113">
        <v>1192.5129745817001</v>
      </c>
    </row>
    <row r="8932" spans="1:7" x14ac:dyDescent="0.25">
      <c r="A8932" s="108" t="str">
        <f t="shared" si="139"/>
        <v>FR_2017_NATIONAL TOTAL_SOx</v>
      </c>
      <c r="B8932" s="113" t="s">
        <v>148</v>
      </c>
      <c r="C8932" s="113">
        <v>2017</v>
      </c>
      <c r="D8932" s="113" t="s">
        <v>122</v>
      </c>
      <c r="E8932" s="113" t="s">
        <v>201</v>
      </c>
      <c r="F8932" s="113" t="s">
        <v>200</v>
      </c>
      <c r="G8932" s="113">
        <v>129.23475929085501</v>
      </c>
    </row>
    <row r="8933" spans="1:7" x14ac:dyDescent="0.25">
      <c r="A8933" s="108" t="str">
        <f t="shared" si="139"/>
        <v>FR_2017_NATIONAL TOTAL_NH3</v>
      </c>
      <c r="B8933" s="113" t="s">
        <v>148</v>
      </c>
      <c r="C8933" s="113">
        <v>2017</v>
      </c>
      <c r="D8933" s="113" t="s">
        <v>122</v>
      </c>
      <c r="E8933" s="113" t="s">
        <v>124</v>
      </c>
      <c r="F8933" s="113" t="s">
        <v>200</v>
      </c>
      <c r="G8933" s="113">
        <v>593.04517593166099</v>
      </c>
    </row>
    <row r="8934" spans="1:7" x14ac:dyDescent="0.25">
      <c r="A8934" s="108" t="str">
        <f t="shared" si="139"/>
        <v>FR_2017_NATIONAL TOTAL_PM2.5</v>
      </c>
      <c r="B8934" s="113" t="s">
        <v>148</v>
      </c>
      <c r="C8934" s="113">
        <v>2017</v>
      </c>
      <c r="D8934" s="113" t="s">
        <v>122</v>
      </c>
      <c r="E8934" s="113" t="s">
        <v>203</v>
      </c>
      <c r="F8934" s="113" t="s">
        <v>200</v>
      </c>
      <c r="G8934" s="113">
        <v>223.23597196605701</v>
      </c>
    </row>
    <row r="8935" spans="1:7" x14ac:dyDescent="0.25">
      <c r="A8935" s="108" t="str">
        <f t="shared" si="139"/>
        <v>FR_2017_NATIONAL TOTAL_Pb</v>
      </c>
      <c r="B8935" s="113" t="s">
        <v>148</v>
      </c>
      <c r="C8935" s="113">
        <v>2017</v>
      </c>
      <c r="D8935" s="113" t="s">
        <v>122</v>
      </c>
      <c r="E8935" s="113" t="s">
        <v>125</v>
      </c>
      <c r="F8935" s="113" t="s">
        <v>200</v>
      </c>
      <c r="G8935" s="113">
        <v>0.10111735856877201</v>
      </c>
    </row>
    <row r="8936" spans="1:7" x14ac:dyDescent="0.25">
      <c r="A8936" s="108" t="str">
        <f t="shared" si="139"/>
        <v>FR_2017_NATIONAL TOTAL_Cd</v>
      </c>
      <c r="B8936" s="113" t="s">
        <v>148</v>
      </c>
      <c r="C8936" s="113">
        <v>2017</v>
      </c>
      <c r="D8936" s="113" t="s">
        <v>122</v>
      </c>
      <c r="E8936" s="113" t="s">
        <v>126</v>
      </c>
      <c r="F8936" s="113" t="s">
        <v>200</v>
      </c>
      <c r="G8936" s="113">
        <v>3.0677396077005898E-3</v>
      </c>
    </row>
    <row r="8937" spans="1:7" x14ac:dyDescent="0.25">
      <c r="A8937" s="108" t="str">
        <f t="shared" si="139"/>
        <v>FR_2017_NATIONAL TOTAL_Hg</v>
      </c>
      <c r="B8937" s="113" t="s">
        <v>148</v>
      </c>
      <c r="C8937" s="113">
        <v>2017</v>
      </c>
      <c r="D8937" s="113" t="s">
        <v>122</v>
      </c>
      <c r="E8937" s="113" t="s">
        <v>127</v>
      </c>
      <c r="F8937" s="113" t="s">
        <v>200</v>
      </c>
      <c r="G8937" s="113">
        <v>3.3461056176304102E-3</v>
      </c>
    </row>
    <row r="8938" spans="1:7" x14ac:dyDescent="0.25">
      <c r="A8938" s="108" t="str">
        <f t="shared" si="139"/>
        <v>FR_2017_NATIONAL TOTAL_DIOX</v>
      </c>
      <c r="B8938" s="113" t="s">
        <v>148</v>
      </c>
      <c r="C8938" s="113">
        <v>2017</v>
      </c>
      <c r="D8938" s="113" t="s">
        <v>122</v>
      </c>
      <c r="E8938" s="113" t="s">
        <v>128</v>
      </c>
      <c r="F8938" s="113" t="s">
        <v>200</v>
      </c>
      <c r="G8938" s="150">
        <v>1.3660617958080201E-7</v>
      </c>
    </row>
    <row r="8939" spans="1:7" x14ac:dyDescent="0.25">
      <c r="A8939" s="108" t="str">
        <f t="shared" si="139"/>
        <v>FR_2017_NATIONAL TOTAL_PAH</v>
      </c>
      <c r="B8939" s="113" t="s">
        <v>148</v>
      </c>
      <c r="C8939" s="113">
        <v>2017</v>
      </c>
      <c r="D8939" s="113" t="s">
        <v>122</v>
      </c>
      <c r="E8939" s="113" t="s">
        <v>129</v>
      </c>
      <c r="F8939" s="113" t="s">
        <v>200</v>
      </c>
      <c r="G8939" s="113">
        <v>3.6810447835213603E-2</v>
      </c>
    </row>
    <row r="8940" spans="1:7" x14ac:dyDescent="0.25">
      <c r="A8940" s="108" t="str">
        <f t="shared" si="139"/>
        <v>FR_2017_NATIONAL TOTAL_HCB</v>
      </c>
      <c r="B8940" s="113" t="s">
        <v>148</v>
      </c>
      <c r="C8940" s="113">
        <v>2017</v>
      </c>
      <c r="D8940" s="113" t="s">
        <v>122</v>
      </c>
      <c r="E8940" s="113" t="s">
        <v>130</v>
      </c>
      <c r="F8940" s="113" t="s">
        <v>200</v>
      </c>
      <c r="G8940" s="150">
        <v>8.0448665004507298E-5</v>
      </c>
    </row>
    <row r="8941" spans="1:7" x14ac:dyDescent="0.25">
      <c r="A8941" s="108" t="str">
        <f t="shared" si="139"/>
        <v>FR_2017_NATIONAL TOTAL_PCB</v>
      </c>
      <c r="B8941" s="113" t="s">
        <v>148</v>
      </c>
      <c r="C8941" s="113">
        <v>2017</v>
      </c>
      <c r="D8941" s="113" t="s">
        <v>122</v>
      </c>
      <c r="E8941" s="113" t="s">
        <v>259</v>
      </c>
      <c r="F8941" s="113" t="s">
        <v>200</v>
      </c>
      <c r="G8941" s="150">
        <v>4.1456380108913899E-5</v>
      </c>
    </row>
    <row r="8942" spans="1:7" x14ac:dyDescent="0.25">
      <c r="A8942" s="108" t="str">
        <f t="shared" si="139"/>
        <v>FR_2017_1A3(FS)_NOx</v>
      </c>
      <c r="B8942" s="113" t="s">
        <v>148</v>
      </c>
      <c r="C8942" s="113">
        <v>2017</v>
      </c>
      <c r="D8942" s="113" t="s">
        <v>132</v>
      </c>
      <c r="E8942" s="113" t="s">
        <v>199</v>
      </c>
      <c r="F8942" s="113" t="s">
        <v>200</v>
      </c>
      <c r="G8942" s="113">
        <v>450.36329483062798</v>
      </c>
    </row>
    <row r="8943" spans="1:7" x14ac:dyDescent="0.25">
      <c r="A8943" s="108" t="str">
        <f t="shared" si="139"/>
        <v>FR_2017_1A3(FS)_NMVOC</v>
      </c>
      <c r="B8943" s="113" t="s">
        <v>148</v>
      </c>
      <c r="C8943" s="113">
        <v>2017</v>
      </c>
      <c r="D8943" s="113" t="s">
        <v>132</v>
      </c>
      <c r="E8943" s="113" t="s">
        <v>123</v>
      </c>
      <c r="F8943" s="113" t="s">
        <v>200</v>
      </c>
      <c r="G8943" s="113">
        <v>57.750334934294003</v>
      </c>
    </row>
    <row r="8944" spans="1:7" x14ac:dyDescent="0.25">
      <c r="A8944" s="108" t="str">
        <f t="shared" si="139"/>
        <v>FR_2017_1A3(FS)_SOx</v>
      </c>
      <c r="B8944" s="113" t="s">
        <v>148</v>
      </c>
      <c r="C8944" s="113">
        <v>2017</v>
      </c>
      <c r="D8944" s="113" t="s">
        <v>132</v>
      </c>
      <c r="E8944" s="113" t="s">
        <v>201</v>
      </c>
      <c r="F8944" s="113" t="s">
        <v>200</v>
      </c>
      <c r="G8944" s="113">
        <v>0.84518224739634296</v>
      </c>
    </row>
    <row r="8945" spans="1:7" x14ac:dyDescent="0.25">
      <c r="A8945" s="108" t="str">
        <f t="shared" si="139"/>
        <v>FR_2017_1A3(FS)_NH3</v>
      </c>
      <c r="B8945" s="113" t="s">
        <v>148</v>
      </c>
      <c r="C8945" s="113">
        <v>2017</v>
      </c>
      <c r="D8945" s="113" t="s">
        <v>132</v>
      </c>
      <c r="E8945" s="113" t="s">
        <v>124</v>
      </c>
      <c r="F8945" s="113" t="s">
        <v>200</v>
      </c>
      <c r="G8945" s="113">
        <v>4.8079631694815603</v>
      </c>
    </row>
    <row r="8946" spans="1:7" x14ac:dyDescent="0.25">
      <c r="A8946" s="108" t="str">
        <f t="shared" si="139"/>
        <v>FR_2017_1A3(FS)_PM2.5</v>
      </c>
      <c r="B8946" s="113" t="s">
        <v>148</v>
      </c>
      <c r="C8946" s="113">
        <v>2017</v>
      </c>
      <c r="D8946" s="113" t="s">
        <v>132</v>
      </c>
      <c r="E8946" s="113" t="s">
        <v>203</v>
      </c>
      <c r="F8946" s="113" t="s">
        <v>200</v>
      </c>
      <c r="G8946" s="113">
        <v>21.998039387072701</v>
      </c>
    </row>
    <row r="8947" spans="1:7" x14ac:dyDescent="0.25">
      <c r="A8947" s="108" t="str">
        <f t="shared" si="139"/>
        <v>FR_2017_3D_NOx</v>
      </c>
      <c r="B8947" s="113" t="s">
        <v>148</v>
      </c>
      <c r="C8947" s="113">
        <v>2017</v>
      </c>
      <c r="D8947" s="113" t="s">
        <v>206</v>
      </c>
      <c r="E8947" s="113" t="s">
        <v>199</v>
      </c>
      <c r="F8947" s="113" t="s">
        <v>200</v>
      </c>
      <c r="G8947" s="113">
        <v>148.70608501032501</v>
      </c>
    </row>
    <row r="8948" spans="1:7" x14ac:dyDescent="0.25">
      <c r="A8948" s="108" t="str">
        <f t="shared" si="139"/>
        <v>FR_2018_NATIONAL TOTAL_NOx</v>
      </c>
      <c r="B8948" s="113" t="s">
        <v>148</v>
      </c>
      <c r="C8948" s="113">
        <v>2018</v>
      </c>
      <c r="D8948" s="113" t="s">
        <v>122</v>
      </c>
      <c r="E8948" s="113" t="s">
        <v>199</v>
      </c>
      <c r="F8948" s="113" t="s">
        <v>200</v>
      </c>
      <c r="G8948" s="113">
        <v>884.60812307571405</v>
      </c>
    </row>
    <row r="8949" spans="1:7" x14ac:dyDescent="0.25">
      <c r="A8949" s="108" t="str">
        <f t="shared" si="139"/>
        <v>FR_2018_NATIONAL TOTAL_NMVOC</v>
      </c>
      <c r="B8949" s="113" t="s">
        <v>148</v>
      </c>
      <c r="C8949" s="113">
        <v>2018</v>
      </c>
      <c r="D8949" s="113" t="s">
        <v>122</v>
      </c>
      <c r="E8949" s="113" t="s">
        <v>123</v>
      </c>
      <c r="F8949" s="113" t="s">
        <v>200</v>
      </c>
      <c r="G8949" s="113">
        <v>1153.01810022212</v>
      </c>
    </row>
    <row r="8950" spans="1:7" x14ac:dyDescent="0.25">
      <c r="A8950" s="108" t="str">
        <f t="shared" si="139"/>
        <v>FR_2018_NATIONAL TOTAL_SOx</v>
      </c>
      <c r="B8950" s="113" t="s">
        <v>148</v>
      </c>
      <c r="C8950" s="113">
        <v>2018</v>
      </c>
      <c r="D8950" s="113" t="s">
        <v>122</v>
      </c>
      <c r="E8950" s="113" t="s">
        <v>201</v>
      </c>
      <c r="F8950" s="113" t="s">
        <v>200</v>
      </c>
      <c r="G8950" s="113">
        <v>122.379021357965</v>
      </c>
    </row>
    <row r="8951" spans="1:7" x14ac:dyDescent="0.25">
      <c r="A8951" s="108" t="str">
        <f t="shared" si="139"/>
        <v>FR_2018_NATIONAL TOTAL_NH3</v>
      </c>
      <c r="B8951" s="113" t="s">
        <v>148</v>
      </c>
      <c r="C8951" s="113">
        <v>2018</v>
      </c>
      <c r="D8951" s="113" t="s">
        <v>122</v>
      </c>
      <c r="E8951" s="113" t="s">
        <v>124</v>
      </c>
      <c r="F8951" s="113" t="s">
        <v>200</v>
      </c>
      <c r="G8951" s="113">
        <v>590.835422006974</v>
      </c>
    </row>
    <row r="8952" spans="1:7" x14ac:dyDescent="0.25">
      <c r="A8952" s="108" t="str">
        <f t="shared" si="139"/>
        <v>FR_2018_NATIONAL TOTAL_PM2.5</v>
      </c>
      <c r="B8952" s="113" t="s">
        <v>148</v>
      </c>
      <c r="C8952" s="113">
        <v>2018</v>
      </c>
      <c r="D8952" s="113" t="s">
        <v>122</v>
      </c>
      <c r="E8952" s="113" t="s">
        <v>203</v>
      </c>
      <c r="F8952" s="113" t="s">
        <v>200</v>
      </c>
      <c r="G8952" s="113">
        <v>211.015415420404</v>
      </c>
    </row>
    <row r="8953" spans="1:7" x14ac:dyDescent="0.25">
      <c r="A8953" s="108" t="str">
        <f t="shared" si="139"/>
        <v>FR_2018_NATIONAL TOTAL_Pb</v>
      </c>
      <c r="B8953" s="113" t="s">
        <v>148</v>
      </c>
      <c r="C8953" s="113">
        <v>2018</v>
      </c>
      <c r="D8953" s="113" t="s">
        <v>122</v>
      </c>
      <c r="E8953" s="113" t="s">
        <v>125</v>
      </c>
      <c r="F8953" s="113" t="s">
        <v>200</v>
      </c>
      <c r="G8953" s="113">
        <v>0.10036486710348599</v>
      </c>
    </row>
    <row r="8954" spans="1:7" x14ac:dyDescent="0.25">
      <c r="A8954" s="108" t="str">
        <f t="shared" si="139"/>
        <v>FR_2018_NATIONAL TOTAL_Cd</v>
      </c>
      <c r="B8954" s="113" t="s">
        <v>148</v>
      </c>
      <c r="C8954" s="113">
        <v>2018</v>
      </c>
      <c r="D8954" s="113" t="s">
        <v>122</v>
      </c>
      <c r="E8954" s="113" t="s">
        <v>126</v>
      </c>
      <c r="F8954" s="113" t="s">
        <v>200</v>
      </c>
      <c r="G8954" s="113">
        <v>2.61664000389967E-3</v>
      </c>
    </row>
    <row r="8955" spans="1:7" x14ac:dyDescent="0.25">
      <c r="A8955" s="108" t="str">
        <f t="shared" si="139"/>
        <v>FR_2018_NATIONAL TOTAL_Hg</v>
      </c>
      <c r="B8955" s="113" t="s">
        <v>148</v>
      </c>
      <c r="C8955" s="113">
        <v>2018</v>
      </c>
      <c r="D8955" s="113" t="s">
        <v>122</v>
      </c>
      <c r="E8955" s="113" t="s">
        <v>127</v>
      </c>
      <c r="F8955" s="113" t="s">
        <v>200</v>
      </c>
      <c r="G8955" s="113">
        <v>3.1595160550212599E-3</v>
      </c>
    </row>
    <row r="8956" spans="1:7" x14ac:dyDescent="0.25">
      <c r="A8956" s="108" t="str">
        <f t="shared" si="139"/>
        <v>FR_2018_NATIONAL TOTAL_DIOX</v>
      </c>
      <c r="B8956" s="113" t="s">
        <v>148</v>
      </c>
      <c r="C8956" s="113">
        <v>2018</v>
      </c>
      <c r="D8956" s="113" t="s">
        <v>122</v>
      </c>
      <c r="E8956" s="113" t="s">
        <v>128</v>
      </c>
      <c r="F8956" s="113" t="s">
        <v>200</v>
      </c>
      <c r="G8956" s="150">
        <v>1.3357570206553799E-7</v>
      </c>
    </row>
    <row r="8957" spans="1:7" x14ac:dyDescent="0.25">
      <c r="A8957" s="108" t="str">
        <f t="shared" si="139"/>
        <v>FR_2018_NATIONAL TOTAL_PAH</v>
      </c>
      <c r="B8957" s="113" t="s">
        <v>148</v>
      </c>
      <c r="C8957" s="113">
        <v>2018</v>
      </c>
      <c r="D8957" s="113" t="s">
        <v>122</v>
      </c>
      <c r="E8957" s="113" t="s">
        <v>129</v>
      </c>
      <c r="F8957" s="113" t="s">
        <v>200</v>
      </c>
      <c r="G8957" s="113">
        <v>3.6325146034018103E-2</v>
      </c>
    </row>
    <row r="8958" spans="1:7" x14ac:dyDescent="0.25">
      <c r="A8958" s="108" t="str">
        <f t="shared" si="139"/>
        <v>FR_2018_NATIONAL TOTAL_HCB</v>
      </c>
      <c r="B8958" s="113" t="s">
        <v>148</v>
      </c>
      <c r="C8958" s="113">
        <v>2018</v>
      </c>
      <c r="D8958" s="113" t="s">
        <v>122</v>
      </c>
      <c r="E8958" s="113" t="s">
        <v>130</v>
      </c>
      <c r="F8958" s="113" t="s">
        <v>200</v>
      </c>
      <c r="G8958" s="150">
        <v>8.4580833891576999E-5</v>
      </c>
    </row>
    <row r="8959" spans="1:7" x14ac:dyDescent="0.25">
      <c r="A8959" s="108" t="str">
        <f t="shared" si="139"/>
        <v>FR_2018_NATIONAL TOTAL_PCB</v>
      </c>
      <c r="B8959" s="113" t="s">
        <v>148</v>
      </c>
      <c r="C8959" s="113">
        <v>2018</v>
      </c>
      <c r="D8959" s="113" t="s">
        <v>122</v>
      </c>
      <c r="E8959" s="113" t="s">
        <v>259</v>
      </c>
      <c r="F8959" s="113" t="s">
        <v>200</v>
      </c>
      <c r="G8959" s="150">
        <v>3.8179376005629703E-5</v>
      </c>
    </row>
    <row r="8960" spans="1:7" x14ac:dyDescent="0.25">
      <c r="A8960" s="108" t="str">
        <f t="shared" si="139"/>
        <v>FR_2018_1A3(FS)_NOx</v>
      </c>
      <c r="B8960" s="113" t="s">
        <v>148</v>
      </c>
      <c r="C8960" s="113">
        <v>2018</v>
      </c>
      <c r="D8960" s="113" t="s">
        <v>132</v>
      </c>
      <c r="E8960" s="113" t="s">
        <v>199</v>
      </c>
      <c r="F8960" s="113" t="s">
        <v>200</v>
      </c>
      <c r="G8960" s="113">
        <v>419.14509989944202</v>
      </c>
    </row>
    <row r="8961" spans="1:7" x14ac:dyDescent="0.25">
      <c r="A8961" s="108" t="str">
        <f t="shared" si="139"/>
        <v>FR_2018_1A3(FS)_NMVOC</v>
      </c>
      <c r="B8961" s="113" t="s">
        <v>148</v>
      </c>
      <c r="C8961" s="113">
        <v>2018</v>
      </c>
      <c r="D8961" s="113" t="s">
        <v>132</v>
      </c>
      <c r="E8961" s="113" t="s">
        <v>123</v>
      </c>
      <c r="F8961" s="113" t="s">
        <v>200</v>
      </c>
      <c r="G8961" s="113">
        <v>52.685818428674303</v>
      </c>
    </row>
    <row r="8962" spans="1:7" x14ac:dyDescent="0.25">
      <c r="A8962" s="108" t="str">
        <f t="shared" ref="A8962:A9025" si="140">CONCATENATE(B8962,"_",C8962,"_",D8962,"_",E8962)</f>
        <v>FR_2018_1A3(FS)_SOx</v>
      </c>
      <c r="B8962" s="113" t="s">
        <v>148</v>
      </c>
      <c r="C8962" s="113">
        <v>2018</v>
      </c>
      <c r="D8962" s="113" t="s">
        <v>132</v>
      </c>
      <c r="E8962" s="113" t="s">
        <v>201</v>
      </c>
      <c r="F8962" s="113" t="s">
        <v>200</v>
      </c>
      <c r="G8962" s="113">
        <v>0.82857183130254097</v>
      </c>
    </row>
    <row r="8963" spans="1:7" x14ac:dyDescent="0.25">
      <c r="A8963" s="108" t="str">
        <f t="shared" si="140"/>
        <v>FR_2018_1A3(FS)_NH3</v>
      </c>
      <c r="B8963" s="113" t="s">
        <v>148</v>
      </c>
      <c r="C8963" s="113">
        <v>2018</v>
      </c>
      <c r="D8963" s="113" t="s">
        <v>132</v>
      </c>
      <c r="E8963" s="113" t="s">
        <v>124</v>
      </c>
      <c r="F8963" s="113" t="s">
        <v>200</v>
      </c>
      <c r="G8963" s="113">
        <v>4.7379813546930301</v>
      </c>
    </row>
    <row r="8964" spans="1:7" x14ac:dyDescent="0.25">
      <c r="A8964" s="108" t="str">
        <f t="shared" si="140"/>
        <v>FR_2018_1A3(FS)_PM2.5</v>
      </c>
      <c r="B8964" s="113" t="s">
        <v>148</v>
      </c>
      <c r="C8964" s="113">
        <v>2018</v>
      </c>
      <c r="D8964" s="113" t="s">
        <v>132</v>
      </c>
      <c r="E8964" s="113" t="s">
        <v>203</v>
      </c>
      <c r="F8964" s="113" t="s">
        <v>200</v>
      </c>
      <c r="G8964" s="113">
        <v>20.240217533797701</v>
      </c>
    </row>
    <row r="8965" spans="1:7" x14ac:dyDescent="0.25">
      <c r="A8965" s="108" t="str">
        <f t="shared" si="140"/>
        <v>FR_2018_3D_NOx</v>
      </c>
      <c r="B8965" s="113" t="s">
        <v>148</v>
      </c>
      <c r="C8965" s="113">
        <v>2018</v>
      </c>
      <c r="D8965" s="113" t="s">
        <v>206</v>
      </c>
      <c r="E8965" s="113" t="s">
        <v>199</v>
      </c>
      <c r="F8965" s="113" t="s">
        <v>200</v>
      </c>
      <c r="G8965" s="113">
        <v>148.76908987998499</v>
      </c>
    </row>
    <row r="8966" spans="1:7" x14ac:dyDescent="0.25">
      <c r="A8966" s="108" t="str">
        <f t="shared" si="140"/>
        <v>FR_2019_NATIONAL TOTAL_NOx</v>
      </c>
      <c r="B8966" s="113" t="s">
        <v>148</v>
      </c>
      <c r="C8966" s="113">
        <v>2019</v>
      </c>
      <c r="D8966" s="113" t="s">
        <v>122</v>
      </c>
      <c r="E8966" s="113" t="s">
        <v>199</v>
      </c>
      <c r="F8966" s="113" t="s">
        <v>200</v>
      </c>
      <c r="G8966" s="113">
        <v>831.83610826552399</v>
      </c>
    </row>
    <row r="8967" spans="1:7" x14ac:dyDescent="0.25">
      <c r="A8967" s="108" t="str">
        <f t="shared" si="140"/>
        <v>FR_2019_NATIONAL TOTAL_NMVOC</v>
      </c>
      <c r="B8967" s="113" t="s">
        <v>148</v>
      </c>
      <c r="C8967" s="113">
        <v>2019</v>
      </c>
      <c r="D8967" s="113" t="s">
        <v>122</v>
      </c>
      <c r="E8967" s="113" t="s">
        <v>123</v>
      </c>
      <c r="F8967" s="113" t="s">
        <v>200</v>
      </c>
      <c r="G8967" s="113">
        <v>1120.5993008058299</v>
      </c>
    </row>
    <row r="8968" spans="1:7" x14ac:dyDescent="0.25">
      <c r="A8968" s="108" t="str">
        <f t="shared" si="140"/>
        <v>FR_2019_NATIONAL TOTAL_SOx</v>
      </c>
      <c r="B8968" s="113" t="s">
        <v>148</v>
      </c>
      <c r="C8968" s="113">
        <v>2019</v>
      </c>
      <c r="D8968" s="113" t="s">
        <v>122</v>
      </c>
      <c r="E8968" s="113" t="s">
        <v>201</v>
      </c>
      <c r="F8968" s="113" t="s">
        <v>200</v>
      </c>
      <c r="G8968" s="113">
        <v>100.708667320087</v>
      </c>
    </row>
    <row r="8969" spans="1:7" x14ac:dyDescent="0.25">
      <c r="A8969" s="108" t="str">
        <f t="shared" si="140"/>
        <v>FR_2019_NATIONAL TOTAL_NH3</v>
      </c>
      <c r="B8969" s="113" t="s">
        <v>148</v>
      </c>
      <c r="C8969" s="113">
        <v>2019</v>
      </c>
      <c r="D8969" s="113" t="s">
        <v>122</v>
      </c>
      <c r="E8969" s="113" t="s">
        <v>124</v>
      </c>
      <c r="F8969" s="113" t="s">
        <v>200</v>
      </c>
      <c r="G8969" s="113">
        <v>571.11098890259905</v>
      </c>
    </row>
    <row r="8970" spans="1:7" x14ac:dyDescent="0.25">
      <c r="A8970" s="108" t="str">
        <f t="shared" si="140"/>
        <v>FR_2019_NATIONAL TOTAL_PM2.5</v>
      </c>
      <c r="B8970" s="113" t="s">
        <v>148</v>
      </c>
      <c r="C8970" s="113">
        <v>2019</v>
      </c>
      <c r="D8970" s="113" t="s">
        <v>122</v>
      </c>
      <c r="E8970" s="113" t="s">
        <v>203</v>
      </c>
      <c r="F8970" s="113" t="s">
        <v>200</v>
      </c>
      <c r="G8970" s="113">
        <v>206.322319704005</v>
      </c>
    </row>
    <row r="8971" spans="1:7" x14ac:dyDescent="0.25">
      <c r="A8971" s="108" t="str">
        <f t="shared" si="140"/>
        <v>FR_2019_NATIONAL TOTAL_Pb</v>
      </c>
      <c r="B8971" s="113" t="s">
        <v>148</v>
      </c>
      <c r="C8971" s="113">
        <v>2019</v>
      </c>
      <c r="D8971" s="113" t="s">
        <v>122</v>
      </c>
      <c r="E8971" s="113" t="s">
        <v>125</v>
      </c>
      <c r="F8971" s="113" t="s">
        <v>200</v>
      </c>
      <c r="G8971" s="113">
        <v>0.10008907455454601</v>
      </c>
    </row>
    <row r="8972" spans="1:7" x14ac:dyDescent="0.25">
      <c r="A8972" s="108" t="str">
        <f t="shared" si="140"/>
        <v>FR_2019_NATIONAL TOTAL_Cd</v>
      </c>
      <c r="B8972" s="113" t="s">
        <v>148</v>
      </c>
      <c r="C8972" s="113">
        <v>2019</v>
      </c>
      <c r="D8972" s="113" t="s">
        <v>122</v>
      </c>
      <c r="E8972" s="113" t="s">
        <v>126</v>
      </c>
      <c r="F8972" s="113" t="s">
        <v>200</v>
      </c>
      <c r="G8972" s="113">
        <v>2.7862664943102099E-3</v>
      </c>
    </row>
    <row r="8973" spans="1:7" x14ac:dyDescent="0.25">
      <c r="A8973" s="108" t="str">
        <f t="shared" si="140"/>
        <v>FR_2019_NATIONAL TOTAL_Hg</v>
      </c>
      <c r="B8973" s="113" t="s">
        <v>148</v>
      </c>
      <c r="C8973" s="113">
        <v>2019</v>
      </c>
      <c r="D8973" s="113" t="s">
        <v>122</v>
      </c>
      <c r="E8973" s="113" t="s">
        <v>127</v>
      </c>
      <c r="F8973" s="113" t="s">
        <v>200</v>
      </c>
      <c r="G8973" s="113">
        <v>3.2068364439912398E-3</v>
      </c>
    </row>
    <row r="8974" spans="1:7" x14ac:dyDescent="0.25">
      <c r="A8974" s="108" t="str">
        <f t="shared" si="140"/>
        <v>FR_2019_NATIONAL TOTAL_DIOX</v>
      </c>
      <c r="B8974" s="113" t="s">
        <v>148</v>
      </c>
      <c r="C8974" s="113">
        <v>2019</v>
      </c>
      <c r="D8974" s="113" t="s">
        <v>122</v>
      </c>
      <c r="E8974" s="113" t="s">
        <v>128</v>
      </c>
      <c r="F8974" s="113" t="s">
        <v>200</v>
      </c>
      <c r="G8974" s="150">
        <v>1.2998985380266699E-7</v>
      </c>
    </row>
    <row r="8975" spans="1:7" x14ac:dyDescent="0.25">
      <c r="A8975" s="108" t="str">
        <f t="shared" si="140"/>
        <v>FR_2019_NATIONAL TOTAL_PAH</v>
      </c>
      <c r="B8975" s="113" t="s">
        <v>148</v>
      </c>
      <c r="C8975" s="113">
        <v>2019</v>
      </c>
      <c r="D8975" s="113" t="s">
        <v>122</v>
      </c>
      <c r="E8975" s="113" t="s">
        <v>129</v>
      </c>
      <c r="F8975" s="113" t="s">
        <v>200</v>
      </c>
      <c r="G8975" s="113">
        <v>3.6767803290478303E-2</v>
      </c>
    </row>
    <row r="8976" spans="1:7" x14ac:dyDescent="0.25">
      <c r="A8976" s="108" t="str">
        <f t="shared" si="140"/>
        <v>FR_2019_NATIONAL TOTAL_HCB</v>
      </c>
      <c r="B8976" s="113" t="s">
        <v>148</v>
      </c>
      <c r="C8976" s="113">
        <v>2019</v>
      </c>
      <c r="D8976" s="113" t="s">
        <v>122</v>
      </c>
      <c r="E8976" s="113" t="s">
        <v>130</v>
      </c>
      <c r="F8976" s="113" t="s">
        <v>200</v>
      </c>
      <c r="G8976" s="150">
        <v>6.8015963313904806E-5</v>
      </c>
    </row>
    <row r="8977" spans="1:7" x14ac:dyDescent="0.25">
      <c r="A8977" s="108" t="str">
        <f t="shared" si="140"/>
        <v>FR_2019_NATIONAL TOTAL_PCB</v>
      </c>
      <c r="B8977" s="113" t="s">
        <v>148</v>
      </c>
      <c r="C8977" s="113">
        <v>2019</v>
      </c>
      <c r="D8977" s="113" t="s">
        <v>122</v>
      </c>
      <c r="E8977" s="113" t="s">
        <v>259</v>
      </c>
      <c r="F8977" s="113" t="s">
        <v>200</v>
      </c>
      <c r="G8977" s="150">
        <v>3.4334720113063099E-5</v>
      </c>
    </row>
    <row r="8978" spans="1:7" x14ac:dyDescent="0.25">
      <c r="A8978" s="108" t="str">
        <f t="shared" si="140"/>
        <v>FR_2019_1A3(FS)_NOx</v>
      </c>
      <c r="B8978" s="113" t="s">
        <v>148</v>
      </c>
      <c r="C8978" s="113">
        <v>2019</v>
      </c>
      <c r="D8978" s="113" t="s">
        <v>132</v>
      </c>
      <c r="E8978" s="113" t="s">
        <v>199</v>
      </c>
      <c r="F8978" s="113" t="s">
        <v>200</v>
      </c>
      <c r="G8978" s="113">
        <v>389.276439266946</v>
      </c>
    </row>
    <row r="8979" spans="1:7" x14ac:dyDescent="0.25">
      <c r="A8979" s="108" t="str">
        <f t="shared" si="140"/>
        <v>FR_2019_1A3(FS)_NMVOC</v>
      </c>
      <c r="B8979" s="113" t="s">
        <v>148</v>
      </c>
      <c r="C8979" s="113">
        <v>2019</v>
      </c>
      <c r="D8979" s="113" t="s">
        <v>132</v>
      </c>
      <c r="E8979" s="113" t="s">
        <v>123</v>
      </c>
      <c r="F8979" s="113" t="s">
        <v>200</v>
      </c>
      <c r="G8979" s="113">
        <v>47.808465998730298</v>
      </c>
    </row>
    <row r="8980" spans="1:7" x14ac:dyDescent="0.25">
      <c r="A8980" s="108" t="str">
        <f t="shared" si="140"/>
        <v>FR_2019_1A3(FS)_SOx</v>
      </c>
      <c r="B8980" s="113" t="s">
        <v>148</v>
      </c>
      <c r="C8980" s="113">
        <v>2019</v>
      </c>
      <c r="D8980" s="113" t="s">
        <v>132</v>
      </c>
      <c r="E8980" s="113" t="s">
        <v>201</v>
      </c>
      <c r="F8980" s="113" t="s">
        <v>200</v>
      </c>
      <c r="G8980" s="113">
        <v>0.82218944864348997</v>
      </c>
    </row>
    <row r="8981" spans="1:7" x14ac:dyDescent="0.25">
      <c r="A8981" s="108" t="str">
        <f t="shared" si="140"/>
        <v>FR_2019_1A3(FS)_NH3</v>
      </c>
      <c r="B8981" s="113" t="s">
        <v>148</v>
      </c>
      <c r="C8981" s="113">
        <v>2019</v>
      </c>
      <c r="D8981" s="113" t="s">
        <v>132</v>
      </c>
      <c r="E8981" s="113" t="s">
        <v>124</v>
      </c>
      <c r="F8981" s="113" t="s">
        <v>200</v>
      </c>
      <c r="G8981" s="113">
        <v>4.8108411929327097</v>
      </c>
    </row>
    <row r="8982" spans="1:7" x14ac:dyDescent="0.25">
      <c r="A8982" s="108" t="str">
        <f t="shared" si="140"/>
        <v>FR_2019_1A3(FS)_PM2.5</v>
      </c>
      <c r="B8982" s="113" t="s">
        <v>148</v>
      </c>
      <c r="C8982" s="113">
        <v>2019</v>
      </c>
      <c r="D8982" s="113" t="s">
        <v>132</v>
      </c>
      <c r="E8982" s="113" t="s">
        <v>203</v>
      </c>
      <c r="F8982" s="113" t="s">
        <v>200</v>
      </c>
      <c r="G8982" s="113">
        <v>18.5353297494771</v>
      </c>
    </row>
    <row r="8983" spans="1:7" x14ac:dyDescent="0.25">
      <c r="A8983" s="108" t="str">
        <f t="shared" si="140"/>
        <v>FR_2019_3D_NOx</v>
      </c>
      <c r="B8983" s="113" t="s">
        <v>148</v>
      </c>
      <c r="C8983" s="113">
        <v>2019</v>
      </c>
      <c r="D8983" s="113" t="s">
        <v>206</v>
      </c>
      <c r="E8983" s="113" t="s">
        <v>199</v>
      </c>
      <c r="F8983" s="113" t="s">
        <v>200</v>
      </c>
      <c r="G8983" s="113">
        <v>142.68651832267901</v>
      </c>
    </row>
    <row r="8984" spans="1:7" x14ac:dyDescent="0.25">
      <c r="A8984" s="108" t="str">
        <f t="shared" si="140"/>
        <v>FR_2020_NATIONAL TOTAL_NOx</v>
      </c>
      <c r="B8984" s="113" t="s">
        <v>148</v>
      </c>
      <c r="C8984" s="113">
        <v>2020</v>
      </c>
      <c r="D8984" s="113" t="s">
        <v>122</v>
      </c>
      <c r="E8984" s="113" t="s">
        <v>199</v>
      </c>
      <c r="F8984" s="113" t="s">
        <v>200</v>
      </c>
      <c r="G8984" s="113">
        <v>719.77088216874904</v>
      </c>
    </row>
    <row r="8985" spans="1:7" x14ac:dyDescent="0.25">
      <c r="A8985" s="108" t="str">
        <f t="shared" si="140"/>
        <v>FR_2020_NATIONAL TOTAL_NMVOC</v>
      </c>
      <c r="B8985" s="113" t="s">
        <v>148</v>
      </c>
      <c r="C8985" s="113">
        <v>2020</v>
      </c>
      <c r="D8985" s="113" t="s">
        <v>122</v>
      </c>
      <c r="E8985" s="113" t="s">
        <v>123</v>
      </c>
      <c r="F8985" s="113" t="s">
        <v>200</v>
      </c>
      <c r="G8985" s="113">
        <v>1080.22504716241</v>
      </c>
    </row>
    <row r="8986" spans="1:7" x14ac:dyDescent="0.25">
      <c r="A8986" s="108" t="str">
        <f t="shared" si="140"/>
        <v>FR_2020_NATIONAL TOTAL_SOx</v>
      </c>
      <c r="B8986" s="113" t="s">
        <v>148</v>
      </c>
      <c r="C8986" s="113">
        <v>2020</v>
      </c>
      <c r="D8986" s="113" t="s">
        <v>122</v>
      </c>
      <c r="E8986" s="113" t="s">
        <v>201</v>
      </c>
      <c r="F8986" s="113" t="s">
        <v>200</v>
      </c>
      <c r="G8986" s="113">
        <v>90.639629600508698</v>
      </c>
    </row>
    <row r="8987" spans="1:7" x14ac:dyDescent="0.25">
      <c r="A8987" s="108" t="str">
        <f t="shared" si="140"/>
        <v>FR_2020_NATIONAL TOTAL_NH3</v>
      </c>
      <c r="B8987" s="113" t="s">
        <v>148</v>
      </c>
      <c r="C8987" s="113">
        <v>2020</v>
      </c>
      <c r="D8987" s="113" t="s">
        <v>122</v>
      </c>
      <c r="E8987" s="113" t="s">
        <v>124</v>
      </c>
      <c r="F8987" s="113" t="s">
        <v>200</v>
      </c>
      <c r="G8987" s="113">
        <v>550.49744994245304</v>
      </c>
    </row>
    <row r="8988" spans="1:7" x14ac:dyDescent="0.25">
      <c r="A8988" s="108" t="str">
        <f t="shared" si="140"/>
        <v>FR_2020_NATIONAL TOTAL_PM2.5</v>
      </c>
      <c r="B8988" s="113" t="s">
        <v>148</v>
      </c>
      <c r="C8988" s="113">
        <v>2020</v>
      </c>
      <c r="D8988" s="113" t="s">
        <v>122</v>
      </c>
      <c r="E8988" s="113" t="s">
        <v>203</v>
      </c>
      <c r="F8988" s="113" t="s">
        <v>200</v>
      </c>
      <c r="G8988" s="113">
        <v>177.12747414262299</v>
      </c>
    </row>
    <row r="8989" spans="1:7" x14ac:dyDescent="0.25">
      <c r="A8989" s="108" t="str">
        <f t="shared" si="140"/>
        <v>FR_2020_NATIONAL TOTAL_Pb</v>
      </c>
      <c r="B8989" s="113" t="s">
        <v>148</v>
      </c>
      <c r="C8989" s="113">
        <v>2020</v>
      </c>
      <c r="D8989" s="113" t="s">
        <v>122</v>
      </c>
      <c r="E8989" s="113" t="s">
        <v>125</v>
      </c>
      <c r="F8989" s="113" t="s">
        <v>200</v>
      </c>
      <c r="G8989" s="113">
        <v>8.6730025912640202E-2</v>
      </c>
    </row>
    <row r="8990" spans="1:7" x14ac:dyDescent="0.25">
      <c r="A8990" s="108" t="str">
        <f t="shared" si="140"/>
        <v>FR_2020_NATIONAL TOTAL_Cd</v>
      </c>
      <c r="B8990" s="113" t="s">
        <v>148</v>
      </c>
      <c r="C8990" s="113">
        <v>2020</v>
      </c>
      <c r="D8990" s="113" t="s">
        <v>122</v>
      </c>
      <c r="E8990" s="113" t="s">
        <v>126</v>
      </c>
      <c r="F8990" s="113" t="s">
        <v>200</v>
      </c>
      <c r="G8990" s="113">
        <v>2.7258573948036298E-3</v>
      </c>
    </row>
    <row r="8991" spans="1:7" x14ac:dyDescent="0.25">
      <c r="A8991" s="108" t="str">
        <f t="shared" si="140"/>
        <v>FR_2020_NATIONAL TOTAL_Hg</v>
      </c>
      <c r="B8991" s="113" t="s">
        <v>148</v>
      </c>
      <c r="C8991" s="113">
        <v>2020</v>
      </c>
      <c r="D8991" s="113" t="s">
        <v>122</v>
      </c>
      <c r="E8991" s="113" t="s">
        <v>127</v>
      </c>
      <c r="F8991" s="113" t="s">
        <v>200</v>
      </c>
      <c r="G8991" s="113">
        <v>2.6515150709604798E-3</v>
      </c>
    </row>
    <row r="8992" spans="1:7" x14ac:dyDescent="0.25">
      <c r="A8992" s="108" t="str">
        <f t="shared" si="140"/>
        <v>FR_2020_NATIONAL TOTAL_DIOX</v>
      </c>
      <c r="B8992" s="113" t="s">
        <v>148</v>
      </c>
      <c r="C8992" s="113">
        <v>2020</v>
      </c>
      <c r="D8992" s="113" t="s">
        <v>122</v>
      </c>
      <c r="E8992" s="113" t="s">
        <v>128</v>
      </c>
      <c r="F8992" s="113" t="s">
        <v>200</v>
      </c>
      <c r="G8992" s="150">
        <v>1.1972855771043701E-7</v>
      </c>
    </row>
    <row r="8993" spans="1:7" x14ac:dyDescent="0.25">
      <c r="A8993" s="108" t="str">
        <f t="shared" si="140"/>
        <v>FR_2020_NATIONAL TOTAL_PAH</v>
      </c>
      <c r="B8993" s="113" t="s">
        <v>148</v>
      </c>
      <c r="C8993" s="113">
        <v>2020</v>
      </c>
      <c r="D8993" s="113" t="s">
        <v>122</v>
      </c>
      <c r="E8993" s="113" t="s">
        <v>129</v>
      </c>
      <c r="F8993" s="113" t="s">
        <v>200</v>
      </c>
      <c r="G8993" s="113">
        <v>3.2381158030564502E-2</v>
      </c>
    </row>
    <row r="8994" spans="1:7" x14ac:dyDescent="0.25">
      <c r="A8994" s="108" t="str">
        <f t="shared" si="140"/>
        <v>FR_2020_NATIONAL TOTAL_HCB</v>
      </c>
      <c r="B8994" s="113" t="s">
        <v>148</v>
      </c>
      <c r="C8994" s="113">
        <v>2020</v>
      </c>
      <c r="D8994" s="113" t="s">
        <v>122</v>
      </c>
      <c r="E8994" s="113" t="s">
        <v>130</v>
      </c>
      <c r="F8994" s="113" t="s">
        <v>200</v>
      </c>
      <c r="G8994" s="150">
        <v>3.4643261984125102E-5</v>
      </c>
    </row>
    <row r="8995" spans="1:7" x14ac:dyDescent="0.25">
      <c r="A8995" s="108" t="str">
        <f t="shared" si="140"/>
        <v>FR_2020_NATIONAL TOTAL_PCB</v>
      </c>
      <c r="B8995" s="113" t="s">
        <v>148</v>
      </c>
      <c r="C8995" s="113">
        <v>2020</v>
      </c>
      <c r="D8995" s="113" t="s">
        <v>122</v>
      </c>
      <c r="E8995" s="113" t="s">
        <v>259</v>
      </c>
      <c r="F8995" s="113" t="s">
        <v>200</v>
      </c>
      <c r="G8995" s="150">
        <v>2.9712945899211899E-5</v>
      </c>
    </row>
    <row r="8996" spans="1:7" x14ac:dyDescent="0.25">
      <c r="A8996" s="108" t="str">
        <f t="shared" si="140"/>
        <v>FR_2020_1A3(FS)_NOx</v>
      </c>
      <c r="B8996" s="113" t="s">
        <v>148</v>
      </c>
      <c r="C8996" s="113">
        <v>2020</v>
      </c>
      <c r="D8996" s="113" t="s">
        <v>132</v>
      </c>
      <c r="E8996" s="113" t="s">
        <v>199</v>
      </c>
      <c r="F8996" s="113" t="s">
        <v>200</v>
      </c>
      <c r="G8996" s="113">
        <v>304.08740465487602</v>
      </c>
    </row>
    <row r="8997" spans="1:7" x14ac:dyDescent="0.25">
      <c r="A8997" s="108" t="str">
        <f t="shared" si="140"/>
        <v>FR_2020_ADJUSTMENTS_NMVOC</v>
      </c>
      <c r="B8997" s="113" t="s">
        <v>148</v>
      </c>
      <c r="C8997" s="113">
        <v>2020</v>
      </c>
      <c r="D8997" s="113" t="s">
        <v>138</v>
      </c>
      <c r="E8997" s="113" t="s">
        <v>123</v>
      </c>
      <c r="F8997" s="113" t="s">
        <v>200</v>
      </c>
      <c r="G8997" s="113">
        <v>-416.04082465461602</v>
      </c>
    </row>
    <row r="8998" spans="1:7" x14ac:dyDescent="0.25">
      <c r="A8998" s="108" t="str">
        <f t="shared" si="140"/>
        <v>FR_2020_1A3(FS)_NMVOC</v>
      </c>
      <c r="B8998" s="113" t="s">
        <v>148</v>
      </c>
      <c r="C8998" s="113">
        <v>2020</v>
      </c>
      <c r="D8998" s="113" t="s">
        <v>132</v>
      </c>
      <c r="E8998" s="113" t="s">
        <v>123</v>
      </c>
      <c r="F8998" s="113" t="s">
        <v>200</v>
      </c>
      <c r="G8998" s="113">
        <v>37.426022952997499</v>
      </c>
    </row>
    <row r="8999" spans="1:7" x14ac:dyDescent="0.25">
      <c r="A8999" s="108" t="str">
        <f t="shared" si="140"/>
        <v>FR_2020_1A3(FS)_SOx</v>
      </c>
      <c r="B8999" s="113" t="s">
        <v>148</v>
      </c>
      <c r="C8999" s="113">
        <v>2020</v>
      </c>
      <c r="D8999" s="113" t="s">
        <v>132</v>
      </c>
      <c r="E8999" s="113" t="s">
        <v>201</v>
      </c>
      <c r="F8999" s="113" t="s">
        <v>200</v>
      </c>
      <c r="G8999" s="113">
        <v>0.69695722710067998</v>
      </c>
    </row>
    <row r="9000" spans="1:7" x14ac:dyDescent="0.25">
      <c r="A9000" s="108" t="str">
        <f t="shared" si="140"/>
        <v>FR_2020_1A3(FS)_NH3</v>
      </c>
      <c r="B9000" s="113" t="s">
        <v>148</v>
      </c>
      <c r="C9000" s="113">
        <v>2020</v>
      </c>
      <c r="D9000" s="113" t="s">
        <v>132</v>
      </c>
      <c r="E9000" s="113" t="s">
        <v>124</v>
      </c>
      <c r="F9000" s="113" t="s">
        <v>200</v>
      </c>
      <c r="G9000" s="113">
        <v>3.86736561013279</v>
      </c>
    </row>
    <row r="9001" spans="1:7" x14ac:dyDescent="0.25">
      <c r="A9001" s="108" t="str">
        <f t="shared" si="140"/>
        <v>FR_2020_1A3(FS)_PM2.5</v>
      </c>
      <c r="B9001" s="113" t="s">
        <v>148</v>
      </c>
      <c r="C9001" s="113">
        <v>2020</v>
      </c>
      <c r="D9001" s="113" t="s">
        <v>132</v>
      </c>
      <c r="E9001" s="113" t="s">
        <v>203</v>
      </c>
      <c r="F9001" s="113" t="s">
        <v>200</v>
      </c>
      <c r="G9001" s="113">
        <v>14.488061002904001</v>
      </c>
    </row>
    <row r="9002" spans="1:7" x14ac:dyDescent="0.25">
      <c r="A9002" s="108" t="str">
        <f t="shared" si="140"/>
        <v>FR_2020_3D_NOx</v>
      </c>
      <c r="B9002" s="113" t="s">
        <v>148</v>
      </c>
      <c r="C9002" s="113">
        <v>2020</v>
      </c>
      <c r="D9002" s="113" t="s">
        <v>206</v>
      </c>
      <c r="E9002" s="113" t="s">
        <v>199</v>
      </c>
      <c r="F9002" s="113" t="s">
        <v>200</v>
      </c>
      <c r="G9002" s="113">
        <v>137.52890023062</v>
      </c>
    </row>
    <row r="9003" spans="1:7" x14ac:dyDescent="0.25">
      <c r="A9003" s="108" t="str">
        <f t="shared" si="140"/>
        <v>FR_2021_NATIONAL TOTAL_NOx</v>
      </c>
      <c r="B9003" s="113" t="s">
        <v>148</v>
      </c>
      <c r="C9003" s="113">
        <v>2021</v>
      </c>
      <c r="D9003" s="113" t="s">
        <v>122</v>
      </c>
      <c r="E9003" s="113" t="s">
        <v>199</v>
      </c>
      <c r="F9003" s="113" t="s">
        <v>200</v>
      </c>
      <c r="G9003" s="113">
        <v>744.43580424649303</v>
      </c>
    </row>
    <row r="9004" spans="1:7" x14ac:dyDescent="0.25">
      <c r="A9004" s="108" t="str">
        <f t="shared" si="140"/>
        <v>FR_2021_NATIONAL TOTAL_NMVOC</v>
      </c>
      <c r="B9004" s="113" t="s">
        <v>148</v>
      </c>
      <c r="C9004" s="113">
        <v>2021</v>
      </c>
      <c r="D9004" s="113" t="s">
        <v>122</v>
      </c>
      <c r="E9004" s="113" t="s">
        <v>123</v>
      </c>
      <c r="F9004" s="113" t="s">
        <v>200</v>
      </c>
      <c r="G9004" s="113">
        <v>1076.7506159311399</v>
      </c>
    </row>
    <row r="9005" spans="1:7" x14ac:dyDescent="0.25">
      <c r="A9005" s="108" t="str">
        <f t="shared" si="140"/>
        <v>FR_2021_NATIONAL TOTAL_SOx</v>
      </c>
      <c r="B9005" s="113" t="s">
        <v>148</v>
      </c>
      <c r="C9005" s="113">
        <v>2021</v>
      </c>
      <c r="D9005" s="113" t="s">
        <v>122</v>
      </c>
      <c r="E9005" s="113" t="s">
        <v>201</v>
      </c>
      <c r="F9005" s="113" t="s">
        <v>200</v>
      </c>
      <c r="G9005" s="113">
        <v>101.961414924512</v>
      </c>
    </row>
    <row r="9006" spans="1:7" x14ac:dyDescent="0.25">
      <c r="A9006" s="108" t="str">
        <f t="shared" si="140"/>
        <v>FR_2021_NATIONAL TOTAL_NH3</v>
      </c>
      <c r="B9006" s="113" t="s">
        <v>148</v>
      </c>
      <c r="C9006" s="113">
        <v>2021</v>
      </c>
      <c r="D9006" s="113" t="s">
        <v>122</v>
      </c>
      <c r="E9006" s="113" t="s">
        <v>124</v>
      </c>
      <c r="F9006" s="113" t="s">
        <v>200</v>
      </c>
      <c r="G9006" s="113">
        <v>539.51510811297806</v>
      </c>
    </row>
    <row r="9007" spans="1:7" x14ac:dyDescent="0.25">
      <c r="A9007" s="108" t="str">
        <f t="shared" si="140"/>
        <v>FR_2021_NATIONAL TOTAL_PM2.5</v>
      </c>
      <c r="B9007" s="113" t="s">
        <v>148</v>
      </c>
      <c r="C9007" s="113">
        <v>2021</v>
      </c>
      <c r="D9007" s="113" t="s">
        <v>122</v>
      </c>
      <c r="E9007" s="113" t="s">
        <v>203</v>
      </c>
      <c r="F9007" s="113" t="s">
        <v>200</v>
      </c>
      <c r="G9007" s="113">
        <v>193.97966094423899</v>
      </c>
    </row>
    <row r="9008" spans="1:7" x14ac:dyDescent="0.25">
      <c r="A9008" s="108" t="str">
        <f t="shared" si="140"/>
        <v>FR_2021_NATIONAL TOTAL_Pb</v>
      </c>
      <c r="B9008" s="113" t="s">
        <v>148</v>
      </c>
      <c r="C9008" s="113">
        <v>2021</v>
      </c>
      <c r="D9008" s="113" t="s">
        <v>122</v>
      </c>
      <c r="E9008" s="113" t="s">
        <v>125</v>
      </c>
      <c r="F9008" s="113" t="s">
        <v>200</v>
      </c>
      <c r="G9008" s="113">
        <v>9.1892354075586394E-2</v>
      </c>
    </row>
    <row r="9009" spans="1:7" x14ac:dyDescent="0.25">
      <c r="A9009" s="108" t="str">
        <f t="shared" si="140"/>
        <v>FR_2021_NATIONAL TOTAL_Cd</v>
      </c>
      <c r="B9009" s="113" t="s">
        <v>148</v>
      </c>
      <c r="C9009" s="113">
        <v>2021</v>
      </c>
      <c r="D9009" s="113" t="s">
        <v>122</v>
      </c>
      <c r="E9009" s="113" t="s">
        <v>126</v>
      </c>
      <c r="F9009" s="113" t="s">
        <v>200</v>
      </c>
      <c r="G9009" s="113">
        <v>2.6164846882386502E-3</v>
      </c>
    </row>
    <row r="9010" spans="1:7" x14ac:dyDescent="0.25">
      <c r="A9010" s="108" t="str">
        <f t="shared" si="140"/>
        <v>FR_2021_NATIONAL TOTAL_Hg</v>
      </c>
      <c r="B9010" s="113" t="s">
        <v>148</v>
      </c>
      <c r="C9010" s="113">
        <v>2021</v>
      </c>
      <c r="D9010" s="113" t="s">
        <v>122</v>
      </c>
      <c r="E9010" s="113" t="s">
        <v>127</v>
      </c>
      <c r="F9010" s="113" t="s">
        <v>200</v>
      </c>
      <c r="G9010" s="113">
        <v>2.8246177538980401E-3</v>
      </c>
    </row>
    <row r="9011" spans="1:7" x14ac:dyDescent="0.25">
      <c r="A9011" s="108" t="str">
        <f t="shared" si="140"/>
        <v>FR_2021_NATIONAL TOTAL_DIOX</v>
      </c>
      <c r="B9011" s="113" t="s">
        <v>148</v>
      </c>
      <c r="C9011" s="113">
        <v>2021</v>
      </c>
      <c r="D9011" s="113" t="s">
        <v>122</v>
      </c>
      <c r="E9011" s="113" t="s">
        <v>128</v>
      </c>
      <c r="F9011" s="113" t="s">
        <v>200</v>
      </c>
      <c r="G9011" s="150">
        <v>1.2406989266373899E-7</v>
      </c>
    </row>
    <row r="9012" spans="1:7" x14ac:dyDescent="0.25">
      <c r="A9012" s="108" t="str">
        <f t="shared" si="140"/>
        <v>FR_2021_NATIONAL TOTAL_PAH</v>
      </c>
      <c r="B9012" s="113" t="s">
        <v>148</v>
      </c>
      <c r="C9012" s="113">
        <v>2021</v>
      </c>
      <c r="D9012" s="113" t="s">
        <v>122</v>
      </c>
      <c r="E9012" s="113" t="s">
        <v>129</v>
      </c>
      <c r="F9012" s="113" t="s">
        <v>200</v>
      </c>
      <c r="G9012" s="113">
        <v>3.6545117610651101E-2</v>
      </c>
    </row>
    <row r="9013" spans="1:7" x14ac:dyDescent="0.25">
      <c r="A9013" s="108" t="str">
        <f t="shared" si="140"/>
        <v>FR_2021_NATIONAL TOTAL_HCB</v>
      </c>
      <c r="B9013" s="113" t="s">
        <v>148</v>
      </c>
      <c r="C9013" s="113">
        <v>2021</v>
      </c>
      <c r="D9013" s="113" t="s">
        <v>122</v>
      </c>
      <c r="E9013" s="113" t="s">
        <v>130</v>
      </c>
      <c r="F9013" s="113" t="s">
        <v>200</v>
      </c>
      <c r="G9013" s="150">
        <v>1.8494270263293E-5</v>
      </c>
    </row>
    <row r="9014" spans="1:7" x14ac:dyDescent="0.25">
      <c r="A9014" s="108" t="str">
        <f t="shared" si="140"/>
        <v>FR_2021_NATIONAL TOTAL_PCB</v>
      </c>
      <c r="B9014" s="113" t="s">
        <v>148</v>
      </c>
      <c r="C9014" s="113">
        <v>2021</v>
      </c>
      <c r="D9014" s="113" t="s">
        <v>122</v>
      </c>
      <c r="E9014" s="113" t="s">
        <v>259</v>
      </c>
      <c r="F9014" s="113" t="s">
        <v>200</v>
      </c>
      <c r="G9014" s="150">
        <v>3.5878964253917101E-5</v>
      </c>
    </row>
    <row r="9015" spans="1:7" x14ac:dyDescent="0.25">
      <c r="A9015" s="108" t="str">
        <f t="shared" si="140"/>
        <v>FR_2021_1A3(FS)_NOx</v>
      </c>
      <c r="B9015" s="113" t="s">
        <v>148</v>
      </c>
      <c r="C9015" s="113">
        <v>2021</v>
      </c>
      <c r="D9015" s="113" t="s">
        <v>132</v>
      </c>
      <c r="E9015" s="113" t="s">
        <v>199</v>
      </c>
      <c r="F9015" s="113" t="s">
        <v>200</v>
      </c>
      <c r="G9015" s="113">
        <v>322.10138771792998</v>
      </c>
    </row>
    <row r="9016" spans="1:7" x14ac:dyDescent="0.25">
      <c r="A9016" s="108" t="str">
        <f t="shared" si="140"/>
        <v>FR_2021_ADJUSTMENTS_NMVOC</v>
      </c>
      <c r="B9016" s="113" t="s">
        <v>148</v>
      </c>
      <c r="C9016" s="113">
        <v>2021</v>
      </c>
      <c r="D9016" s="113" t="s">
        <v>138</v>
      </c>
      <c r="E9016" s="113" t="s">
        <v>123</v>
      </c>
      <c r="F9016" s="113" t="s">
        <v>200</v>
      </c>
      <c r="G9016" s="113">
        <v>-394.24226393223501</v>
      </c>
    </row>
    <row r="9017" spans="1:7" x14ac:dyDescent="0.25">
      <c r="A9017" s="108" t="str">
        <f t="shared" si="140"/>
        <v>FR_2021_1A3(FS)_NMVOC</v>
      </c>
      <c r="B9017" s="113" t="s">
        <v>148</v>
      </c>
      <c r="C9017" s="113">
        <v>2021</v>
      </c>
      <c r="D9017" s="113" t="s">
        <v>132</v>
      </c>
      <c r="E9017" s="113" t="s">
        <v>123</v>
      </c>
      <c r="F9017" s="113" t="s">
        <v>200</v>
      </c>
      <c r="G9017" s="113">
        <v>36.270446744448201</v>
      </c>
    </row>
    <row r="9018" spans="1:7" x14ac:dyDescent="0.25">
      <c r="A9018" s="108" t="str">
        <f t="shared" si="140"/>
        <v>FR_2021_1A3(FS)_SOx</v>
      </c>
      <c r="B9018" s="113" t="s">
        <v>148</v>
      </c>
      <c r="C9018" s="113">
        <v>2021</v>
      </c>
      <c r="D9018" s="113" t="s">
        <v>132</v>
      </c>
      <c r="E9018" s="113" t="s">
        <v>201</v>
      </c>
      <c r="F9018" s="113" t="s">
        <v>200</v>
      </c>
      <c r="G9018" s="113">
        <v>0.79134712436276</v>
      </c>
    </row>
    <row r="9019" spans="1:7" x14ac:dyDescent="0.25">
      <c r="A9019" s="108" t="str">
        <f t="shared" si="140"/>
        <v>FR_2021_1A3(FS)_NH3</v>
      </c>
      <c r="B9019" s="113" t="s">
        <v>148</v>
      </c>
      <c r="C9019" s="113">
        <v>2021</v>
      </c>
      <c r="D9019" s="113" t="s">
        <v>132</v>
      </c>
      <c r="E9019" s="113" t="s">
        <v>124</v>
      </c>
      <c r="F9019" s="113" t="s">
        <v>200</v>
      </c>
      <c r="G9019" s="113">
        <v>4.5315401600110201</v>
      </c>
    </row>
    <row r="9020" spans="1:7" x14ac:dyDescent="0.25">
      <c r="A9020" s="108" t="str">
        <f t="shared" si="140"/>
        <v>FR_2021_1A3(FS)_PM2.5</v>
      </c>
      <c r="B9020" s="113" t="s">
        <v>148</v>
      </c>
      <c r="C9020" s="113">
        <v>2021</v>
      </c>
      <c r="D9020" s="113" t="s">
        <v>132</v>
      </c>
      <c r="E9020" s="113" t="s">
        <v>203</v>
      </c>
      <c r="F9020" s="113" t="s">
        <v>200</v>
      </c>
      <c r="G9020" s="113">
        <v>15.256162563943199</v>
      </c>
    </row>
    <row r="9021" spans="1:7" x14ac:dyDescent="0.25">
      <c r="A9021" s="108" t="str">
        <f t="shared" si="140"/>
        <v>FR_2021_3D_NOx</v>
      </c>
      <c r="B9021" s="113" t="s">
        <v>148</v>
      </c>
      <c r="C9021" s="113">
        <v>2021</v>
      </c>
      <c r="D9021" s="113" t="s">
        <v>206</v>
      </c>
      <c r="E9021" s="113" t="s">
        <v>199</v>
      </c>
      <c r="F9021" s="113" t="s">
        <v>200</v>
      </c>
      <c r="G9021" s="113">
        <v>134.56291120794901</v>
      </c>
    </row>
    <row r="9022" spans="1:7" x14ac:dyDescent="0.25">
      <c r="A9022" s="108" t="str">
        <f t="shared" si="140"/>
        <v>FR_2022_NATIONAL TOTAL_NOx</v>
      </c>
      <c r="B9022" s="113" t="s">
        <v>148</v>
      </c>
      <c r="C9022" s="113">
        <v>2022</v>
      </c>
      <c r="D9022" s="113" t="s">
        <v>122</v>
      </c>
      <c r="E9022" s="113" t="s">
        <v>199</v>
      </c>
      <c r="F9022" s="113" t="s">
        <v>200</v>
      </c>
      <c r="G9022" s="113">
        <v>697.59820561834704</v>
      </c>
    </row>
    <row r="9023" spans="1:7" x14ac:dyDescent="0.25">
      <c r="A9023" s="108" t="str">
        <f t="shared" si="140"/>
        <v>FR_2022_NATIONAL TOTAL_NMVOC</v>
      </c>
      <c r="B9023" s="113" t="s">
        <v>148</v>
      </c>
      <c r="C9023" s="113">
        <v>2022</v>
      </c>
      <c r="D9023" s="113" t="s">
        <v>122</v>
      </c>
      <c r="E9023" s="113" t="s">
        <v>123</v>
      </c>
      <c r="F9023" s="113" t="s">
        <v>200</v>
      </c>
      <c r="G9023" s="113">
        <v>1065.4547562248899</v>
      </c>
    </row>
    <row r="9024" spans="1:7" x14ac:dyDescent="0.25">
      <c r="A9024" s="108" t="str">
        <f t="shared" si="140"/>
        <v>FR_2022_NATIONAL TOTAL_SOx</v>
      </c>
      <c r="B9024" s="113" t="s">
        <v>148</v>
      </c>
      <c r="C9024" s="113">
        <v>2022</v>
      </c>
      <c r="D9024" s="113" t="s">
        <v>122</v>
      </c>
      <c r="E9024" s="113" t="s">
        <v>201</v>
      </c>
      <c r="F9024" s="113" t="s">
        <v>200</v>
      </c>
      <c r="G9024" s="113">
        <v>88.505153970148399</v>
      </c>
    </row>
    <row r="9025" spans="1:7" x14ac:dyDescent="0.25">
      <c r="A9025" s="108" t="str">
        <f t="shared" si="140"/>
        <v>FR_2022_NATIONAL TOTAL_NH3</v>
      </c>
      <c r="B9025" s="113" t="s">
        <v>148</v>
      </c>
      <c r="C9025" s="113">
        <v>2022</v>
      </c>
      <c r="D9025" s="113" t="s">
        <v>122</v>
      </c>
      <c r="E9025" s="113" t="s">
        <v>124</v>
      </c>
      <c r="F9025" s="113" t="s">
        <v>200</v>
      </c>
      <c r="G9025" s="113">
        <v>518.42773043766101</v>
      </c>
    </row>
    <row r="9026" spans="1:7" x14ac:dyDescent="0.25">
      <c r="A9026" s="108" t="str">
        <f t="shared" ref="A9026:A9089" si="141">CONCATENATE(B9026,"_",C9026,"_",D9026,"_",E9026)</f>
        <v>FR_2022_NATIONAL TOTAL_PM2.5</v>
      </c>
      <c r="B9026" s="113" t="s">
        <v>148</v>
      </c>
      <c r="C9026" s="113">
        <v>2022</v>
      </c>
      <c r="D9026" s="113" t="s">
        <v>122</v>
      </c>
      <c r="E9026" s="113" t="s">
        <v>203</v>
      </c>
      <c r="F9026" s="113" t="s">
        <v>200</v>
      </c>
      <c r="G9026" s="113">
        <v>170.238233957213</v>
      </c>
    </row>
    <row r="9027" spans="1:7" x14ac:dyDescent="0.25">
      <c r="A9027" s="108" t="str">
        <f t="shared" si="141"/>
        <v>FR_2022_NATIONAL TOTAL_Pb</v>
      </c>
      <c r="B9027" s="113" t="s">
        <v>148</v>
      </c>
      <c r="C9027" s="113">
        <v>2022</v>
      </c>
      <c r="D9027" s="113" t="s">
        <v>122</v>
      </c>
      <c r="E9027" s="113" t="s">
        <v>125</v>
      </c>
      <c r="F9027" s="113" t="s">
        <v>200</v>
      </c>
      <c r="G9027" s="113">
        <v>8.8757940095758894E-2</v>
      </c>
    </row>
    <row r="9028" spans="1:7" x14ac:dyDescent="0.25">
      <c r="A9028" s="108" t="str">
        <f t="shared" si="141"/>
        <v>FR_2022_NATIONAL TOTAL_Cd</v>
      </c>
      <c r="B9028" s="113" t="s">
        <v>148</v>
      </c>
      <c r="C9028" s="113">
        <v>2022</v>
      </c>
      <c r="D9028" s="113" t="s">
        <v>122</v>
      </c>
      <c r="E9028" s="113" t="s">
        <v>126</v>
      </c>
      <c r="F9028" s="113" t="s">
        <v>200</v>
      </c>
      <c r="G9028" s="113">
        <v>2.6350206016853102E-3</v>
      </c>
    </row>
    <row r="9029" spans="1:7" x14ac:dyDescent="0.25">
      <c r="A9029" s="108" t="str">
        <f t="shared" si="141"/>
        <v>FR_2022_NATIONAL TOTAL_Hg</v>
      </c>
      <c r="B9029" s="113" t="s">
        <v>148</v>
      </c>
      <c r="C9029" s="113">
        <v>2022</v>
      </c>
      <c r="D9029" s="113" t="s">
        <v>122</v>
      </c>
      <c r="E9029" s="113" t="s">
        <v>127</v>
      </c>
      <c r="F9029" s="113" t="s">
        <v>200</v>
      </c>
      <c r="G9029" s="113">
        <v>2.5350051905053302E-3</v>
      </c>
    </row>
    <row r="9030" spans="1:7" x14ac:dyDescent="0.25">
      <c r="A9030" s="108" t="str">
        <f t="shared" si="141"/>
        <v>FR_2022_NATIONAL TOTAL_DIOX</v>
      </c>
      <c r="B9030" s="113" t="s">
        <v>148</v>
      </c>
      <c r="C9030" s="113">
        <v>2022</v>
      </c>
      <c r="D9030" s="113" t="s">
        <v>122</v>
      </c>
      <c r="E9030" s="113" t="s">
        <v>128</v>
      </c>
      <c r="F9030" s="113" t="s">
        <v>200</v>
      </c>
      <c r="G9030" s="150">
        <v>1.2284386983278801E-7</v>
      </c>
    </row>
    <row r="9031" spans="1:7" x14ac:dyDescent="0.25">
      <c r="A9031" s="108" t="str">
        <f t="shared" si="141"/>
        <v>FR_2022_NATIONAL TOTAL_PAH</v>
      </c>
      <c r="B9031" s="113" t="s">
        <v>148</v>
      </c>
      <c r="C9031" s="113">
        <v>2022</v>
      </c>
      <c r="D9031" s="113" t="s">
        <v>122</v>
      </c>
      <c r="E9031" s="113" t="s">
        <v>129</v>
      </c>
      <c r="F9031" s="113" t="s">
        <v>200</v>
      </c>
      <c r="G9031" s="113">
        <v>3.3579623471005897E-2</v>
      </c>
    </row>
    <row r="9032" spans="1:7" x14ac:dyDescent="0.25">
      <c r="A9032" s="108" t="str">
        <f t="shared" si="141"/>
        <v>FR_2022_NATIONAL TOTAL_HCB</v>
      </c>
      <c r="B9032" s="113" t="s">
        <v>148</v>
      </c>
      <c r="C9032" s="113">
        <v>2022</v>
      </c>
      <c r="D9032" s="113" t="s">
        <v>122</v>
      </c>
      <c r="E9032" s="113" t="s">
        <v>130</v>
      </c>
      <c r="F9032" s="113" t="s">
        <v>200</v>
      </c>
      <c r="G9032" s="150">
        <v>7.97599737033254E-6</v>
      </c>
    </row>
    <row r="9033" spans="1:7" x14ac:dyDescent="0.25">
      <c r="A9033" s="108" t="str">
        <f t="shared" si="141"/>
        <v>FR_2022_NATIONAL TOTAL_PCB</v>
      </c>
      <c r="B9033" s="113" t="s">
        <v>148</v>
      </c>
      <c r="C9033" s="113">
        <v>2022</v>
      </c>
      <c r="D9033" s="113" t="s">
        <v>122</v>
      </c>
      <c r="E9033" s="113" t="s">
        <v>259</v>
      </c>
      <c r="F9033" s="113" t="s">
        <v>200</v>
      </c>
      <c r="G9033" s="150">
        <v>3.3572508588547798E-5</v>
      </c>
    </row>
    <row r="9034" spans="1:7" x14ac:dyDescent="0.25">
      <c r="A9034" s="108" t="str">
        <f t="shared" si="141"/>
        <v>FR_2022_1A3(FS)_NOx</v>
      </c>
      <c r="B9034" s="113" t="s">
        <v>148</v>
      </c>
      <c r="C9034" s="113">
        <v>2022</v>
      </c>
      <c r="D9034" s="113" t="s">
        <v>132</v>
      </c>
      <c r="E9034" s="113" t="s">
        <v>199</v>
      </c>
      <c r="F9034" s="113" t="s">
        <v>200</v>
      </c>
      <c r="G9034" s="113">
        <v>303.83408467112002</v>
      </c>
    </row>
    <row r="9035" spans="1:7" x14ac:dyDescent="0.25">
      <c r="A9035" s="108" t="str">
        <f t="shared" si="141"/>
        <v>FR_2022_ADJUSTMENTS_NMVOC</v>
      </c>
      <c r="B9035" s="113" t="s">
        <v>148</v>
      </c>
      <c r="C9035" s="113">
        <v>2022</v>
      </c>
      <c r="D9035" s="113" t="s">
        <v>138</v>
      </c>
      <c r="E9035" s="113" t="s">
        <v>123</v>
      </c>
      <c r="F9035" s="113" t="s">
        <v>200</v>
      </c>
      <c r="G9035" s="113">
        <v>-417.412460243179</v>
      </c>
    </row>
    <row r="9036" spans="1:7" x14ac:dyDescent="0.25">
      <c r="A9036" s="108" t="str">
        <f t="shared" si="141"/>
        <v>FR_2022_1A3(FS)_NMVOC</v>
      </c>
      <c r="B9036" s="113" t="s">
        <v>148</v>
      </c>
      <c r="C9036" s="113">
        <v>2022</v>
      </c>
      <c r="D9036" s="113" t="s">
        <v>132</v>
      </c>
      <c r="E9036" s="113" t="s">
        <v>123</v>
      </c>
      <c r="F9036" s="113" t="s">
        <v>200</v>
      </c>
      <c r="G9036" s="113">
        <v>34.641273691685697</v>
      </c>
    </row>
    <row r="9037" spans="1:7" x14ac:dyDescent="0.25">
      <c r="A9037" s="108" t="str">
        <f t="shared" si="141"/>
        <v>FR_2022_1A3(FS)_SOx</v>
      </c>
      <c r="B9037" s="113" t="s">
        <v>148</v>
      </c>
      <c r="C9037" s="113">
        <v>2022</v>
      </c>
      <c r="D9037" s="113" t="s">
        <v>132</v>
      </c>
      <c r="E9037" s="113" t="s">
        <v>201</v>
      </c>
      <c r="F9037" s="113" t="s">
        <v>200</v>
      </c>
      <c r="G9037" s="113">
        <v>0.81218298367316799</v>
      </c>
    </row>
    <row r="9038" spans="1:7" x14ac:dyDescent="0.25">
      <c r="A9038" s="108" t="str">
        <f t="shared" si="141"/>
        <v>FR_2022_1A3(FS)_NH3</v>
      </c>
      <c r="B9038" s="113" t="s">
        <v>148</v>
      </c>
      <c r="C9038" s="113">
        <v>2022</v>
      </c>
      <c r="D9038" s="113" t="s">
        <v>132</v>
      </c>
      <c r="E9038" s="113" t="s">
        <v>124</v>
      </c>
      <c r="F9038" s="113" t="s">
        <v>200</v>
      </c>
      <c r="G9038" s="113">
        <v>4.9753563683586801</v>
      </c>
    </row>
    <row r="9039" spans="1:7" x14ac:dyDescent="0.25">
      <c r="A9039" s="108" t="str">
        <f t="shared" si="141"/>
        <v>FR_2022_1A3(FS)_PM2.5</v>
      </c>
      <c r="B9039" s="113" t="s">
        <v>148</v>
      </c>
      <c r="C9039" s="113">
        <v>2022</v>
      </c>
      <c r="D9039" s="113" t="s">
        <v>132</v>
      </c>
      <c r="E9039" s="113" t="s">
        <v>203</v>
      </c>
      <c r="F9039" s="113" t="s">
        <v>200</v>
      </c>
      <c r="G9039" s="113">
        <v>15.0778546755297</v>
      </c>
    </row>
    <row r="9040" spans="1:7" x14ac:dyDescent="0.25">
      <c r="A9040" s="108" t="str">
        <f t="shared" si="141"/>
        <v>FR_2022_3D_NOx</v>
      </c>
      <c r="B9040" s="113" t="s">
        <v>148</v>
      </c>
      <c r="C9040" s="113">
        <v>2022</v>
      </c>
      <c r="D9040" s="113" t="s">
        <v>206</v>
      </c>
      <c r="E9040" s="113" t="s">
        <v>199</v>
      </c>
      <c r="F9040" s="113" t="s">
        <v>200</v>
      </c>
      <c r="G9040" s="113">
        <v>127.563685881401</v>
      </c>
    </row>
    <row r="9041" spans="1:7" x14ac:dyDescent="0.25">
      <c r="A9041" s="108" t="str">
        <f t="shared" si="141"/>
        <v>GE_1980_NATIONAL TOTAL_NOx</v>
      </c>
      <c r="B9041" s="113" t="s">
        <v>149</v>
      </c>
      <c r="C9041" s="113">
        <v>1980</v>
      </c>
      <c r="D9041" s="113" t="s">
        <v>122</v>
      </c>
      <c r="E9041" s="113" t="s">
        <v>199</v>
      </c>
      <c r="F9041" s="113" t="s">
        <v>200</v>
      </c>
      <c r="G9041" s="113">
        <v>121</v>
      </c>
    </row>
    <row r="9042" spans="1:7" x14ac:dyDescent="0.25">
      <c r="A9042" s="108" t="str">
        <f t="shared" si="141"/>
        <v>GE_1980_NATIONAL TOTAL_NMVOC</v>
      </c>
      <c r="B9042" s="113" t="s">
        <v>149</v>
      </c>
      <c r="C9042" s="113">
        <v>1980</v>
      </c>
      <c r="D9042" s="113" t="s">
        <v>122</v>
      </c>
      <c r="E9042" s="113" t="s">
        <v>123</v>
      </c>
      <c r="F9042" s="113" t="s">
        <v>200</v>
      </c>
      <c r="G9042" s="113">
        <v>45.5</v>
      </c>
    </row>
    <row r="9043" spans="1:7" x14ac:dyDescent="0.25">
      <c r="A9043" s="108" t="str">
        <f t="shared" si="141"/>
        <v>GE_1980_NATIONAL TOTAL_SOx</v>
      </c>
      <c r="B9043" s="113" t="s">
        <v>149</v>
      </c>
      <c r="C9043" s="113">
        <v>1980</v>
      </c>
      <c r="D9043" s="113" t="s">
        <v>122</v>
      </c>
      <c r="E9043" s="113" t="s">
        <v>201</v>
      </c>
      <c r="F9043" s="113" t="s">
        <v>200</v>
      </c>
      <c r="G9043" s="113">
        <v>230.2</v>
      </c>
    </row>
    <row r="9044" spans="1:7" x14ac:dyDescent="0.25">
      <c r="A9044" s="108" t="str">
        <f t="shared" si="141"/>
        <v>GE_1981_NATIONAL TOTAL_NOx</v>
      </c>
      <c r="B9044" s="113" t="s">
        <v>149</v>
      </c>
      <c r="C9044" s="113">
        <v>1981</v>
      </c>
      <c r="D9044" s="113" t="s">
        <v>122</v>
      </c>
      <c r="E9044" s="113" t="s">
        <v>199</v>
      </c>
      <c r="F9044" s="113" t="s">
        <v>200</v>
      </c>
      <c r="G9044" s="113">
        <v>125.6</v>
      </c>
    </row>
    <row r="9045" spans="1:7" x14ac:dyDescent="0.25">
      <c r="A9045" s="108" t="str">
        <f t="shared" si="141"/>
        <v>GE_1981_NATIONAL TOTAL_NMVOC</v>
      </c>
      <c r="B9045" s="113" t="s">
        <v>149</v>
      </c>
      <c r="C9045" s="113">
        <v>1981</v>
      </c>
      <c r="D9045" s="113" t="s">
        <v>122</v>
      </c>
      <c r="E9045" s="113" t="s">
        <v>123</v>
      </c>
      <c r="F9045" s="113" t="s">
        <v>200</v>
      </c>
      <c r="G9045" s="113">
        <v>46.8</v>
      </c>
    </row>
    <row r="9046" spans="1:7" x14ac:dyDescent="0.25">
      <c r="A9046" s="108" t="str">
        <f t="shared" si="141"/>
        <v>GE_1981_NATIONAL TOTAL_SOx</v>
      </c>
      <c r="B9046" s="113" t="s">
        <v>149</v>
      </c>
      <c r="C9046" s="113">
        <v>1981</v>
      </c>
      <c r="D9046" s="113" t="s">
        <v>122</v>
      </c>
      <c r="E9046" s="113" t="s">
        <v>201</v>
      </c>
      <c r="F9046" s="113" t="s">
        <v>200</v>
      </c>
      <c r="G9046" s="113">
        <v>242.1</v>
      </c>
    </row>
    <row r="9047" spans="1:7" x14ac:dyDescent="0.25">
      <c r="A9047" s="108" t="str">
        <f t="shared" si="141"/>
        <v>GE_1982_NATIONAL TOTAL_NOx</v>
      </c>
      <c r="B9047" s="113" t="s">
        <v>149</v>
      </c>
      <c r="C9047" s="113">
        <v>1982</v>
      </c>
      <c r="D9047" s="113" t="s">
        <v>122</v>
      </c>
      <c r="E9047" s="113" t="s">
        <v>199</v>
      </c>
      <c r="F9047" s="113" t="s">
        <v>200</v>
      </c>
      <c r="G9047" s="113">
        <v>130</v>
      </c>
    </row>
    <row r="9048" spans="1:7" x14ac:dyDescent="0.25">
      <c r="A9048" s="108" t="str">
        <f t="shared" si="141"/>
        <v>GE_1982_NATIONAL TOTAL_NMVOC</v>
      </c>
      <c r="B9048" s="113" t="s">
        <v>149</v>
      </c>
      <c r="C9048" s="113">
        <v>1982</v>
      </c>
      <c r="D9048" s="113" t="s">
        <v>122</v>
      </c>
      <c r="E9048" s="113" t="s">
        <v>123</v>
      </c>
      <c r="F9048" s="113" t="s">
        <v>200</v>
      </c>
      <c r="G9048" s="113">
        <v>47.8</v>
      </c>
    </row>
    <row r="9049" spans="1:7" x14ac:dyDescent="0.25">
      <c r="A9049" s="108" t="str">
        <f t="shared" si="141"/>
        <v>GE_1982_NATIONAL TOTAL_SOx</v>
      </c>
      <c r="B9049" s="113" t="s">
        <v>149</v>
      </c>
      <c r="C9049" s="113">
        <v>1982</v>
      </c>
      <c r="D9049" s="113" t="s">
        <v>122</v>
      </c>
      <c r="E9049" s="113" t="s">
        <v>201</v>
      </c>
      <c r="F9049" s="113" t="s">
        <v>200</v>
      </c>
      <c r="G9049" s="113">
        <v>250.1</v>
      </c>
    </row>
    <row r="9050" spans="1:7" x14ac:dyDescent="0.25">
      <c r="A9050" s="108" t="str">
        <f t="shared" si="141"/>
        <v>GE_1983_NATIONAL TOTAL_NOx</v>
      </c>
      <c r="B9050" s="113" t="s">
        <v>149</v>
      </c>
      <c r="C9050" s="113">
        <v>1983</v>
      </c>
      <c r="D9050" s="113" t="s">
        <v>122</v>
      </c>
      <c r="E9050" s="113" t="s">
        <v>199</v>
      </c>
      <c r="F9050" s="113" t="s">
        <v>200</v>
      </c>
      <c r="G9050" s="113">
        <v>137.6</v>
      </c>
    </row>
    <row r="9051" spans="1:7" x14ac:dyDescent="0.25">
      <c r="A9051" s="108" t="str">
        <f t="shared" si="141"/>
        <v>GE_1983_NATIONAL TOTAL_NMVOC</v>
      </c>
      <c r="B9051" s="113" t="s">
        <v>149</v>
      </c>
      <c r="C9051" s="113">
        <v>1983</v>
      </c>
      <c r="D9051" s="113" t="s">
        <v>122</v>
      </c>
      <c r="E9051" s="113" t="s">
        <v>123</v>
      </c>
      <c r="F9051" s="113" t="s">
        <v>200</v>
      </c>
      <c r="G9051" s="113">
        <v>49.8</v>
      </c>
    </row>
    <row r="9052" spans="1:7" x14ac:dyDescent="0.25">
      <c r="A9052" s="108" t="str">
        <f t="shared" si="141"/>
        <v>GE_1983_NATIONAL TOTAL_SOx</v>
      </c>
      <c r="B9052" s="113" t="s">
        <v>149</v>
      </c>
      <c r="C9052" s="113">
        <v>1983</v>
      </c>
      <c r="D9052" s="113" t="s">
        <v>122</v>
      </c>
      <c r="E9052" s="113" t="s">
        <v>201</v>
      </c>
      <c r="F9052" s="113" t="s">
        <v>200</v>
      </c>
      <c r="G9052" s="113">
        <v>267.3</v>
      </c>
    </row>
    <row r="9053" spans="1:7" x14ac:dyDescent="0.25">
      <c r="A9053" s="108" t="str">
        <f t="shared" si="141"/>
        <v>GE_1984_NATIONAL TOTAL_NOx</v>
      </c>
      <c r="B9053" s="113" t="s">
        <v>149</v>
      </c>
      <c r="C9053" s="113">
        <v>1984</v>
      </c>
      <c r="D9053" s="113" t="s">
        <v>122</v>
      </c>
      <c r="E9053" s="113" t="s">
        <v>199</v>
      </c>
      <c r="F9053" s="113" t="s">
        <v>200</v>
      </c>
      <c r="G9053" s="113">
        <v>137.30000000000001</v>
      </c>
    </row>
    <row r="9054" spans="1:7" x14ac:dyDescent="0.25">
      <c r="A9054" s="108" t="str">
        <f t="shared" si="141"/>
        <v>GE_1984_NATIONAL TOTAL_NMVOC</v>
      </c>
      <c r="B9054" s="113" t="s">
        <v>149</v>
      </c>
      <c r="C9054" s="113">
        <v>1984</v>
      </c>
      <c r="D9054" s="113" t="s">
        <v>122</v>
      </c>
      <c r="E9054" s="113" t="s">
        <v>123</v>
      </c>
      <c r="F9054" s="113" t="s">
        <v>200</v>
      </c>
      <c r="G9054" s="113">
        <v>49.3</v>
      </c>
    </row>
    <row r="9055" spans="1:7" x14ac:dyDescent="0.25">
      <c r="A9055" s="108" t="str">
        <f t="shared" si="141"/>
        <v>GE_1984_NATIONAL TOTAL_SOx</v>
      </c>
      <c r="B9055" s="113" t="s">
        <v>149</v>
      </c>
      <c r="C9055" s="113">
        <v>1984</v>
      </c>
      <c r="D9055" s="113" t="s">
        <v>122</v>
      </c>
      <c r="E9055" s="113" t="s">
        <v>201</v>
      </c>
      <c r="F9055" s="113" t="s">
        <v>200</v>
      </c>
      <c r="G9055" s="113">
        <v>266.60000000000002</v>
      </c>
    </row>
    <row r="9056" spans="1:7" x14ac:dyDescent="0.25">
      <c r="A9056" s="108" t="str">
        <f t="shared" si="141"/>
        <v>GE_1985_NATIONAL TOTAL_NOx</v>
      </c>
      <c r="B9056" s="113" t="s">
        <v>149</v>
      </c>
      <c r="C9056" s="113">
        <v>1985</v>
      </c>
      <c r="D9056" s="113" t="s">
        <v>122</v>
      </c>
      <c r="E9056" s="113" t="s">
        <v>199</v>
      </c>
      <c r="F9056" s="113" t="s">
        <v>200</v>
      </c>
      <c r="G9056" s="113">
        <v>140.4</v>
      </c>
    </row>
    <row r="9057" spans="1:7" x14ac:dyDescent="0.25">
      <c r="A9057" s="108" t="str">
        <f t="shared" si="141"/>
        <v>GE_1985_NATIONAL TOTAL_NMVOC</v>
      </c>
      <c r="B9057" s="113" t="s">
        <v>149</v>
      </c>
      <c r="C9057" s="113">
        <v>1985</v>
      </c>
      <c r="D9057" s="113" t="s">
        <v>122</v>
      </c>
      <c r="E9057" s="113" t="s">
        <v>123</v>
      </c>
      <c r="F9057" s="113" t="s">
        <v>200</v>
      </c>
      <c r="G9057" s="113">
        <v>48.5</v>
      </c>
    </row>
    <row r="9058" spans="1:7" x14ac:dyDescent="0.25">
      <c r="A9058" s="108" t="str">
        <f t="shared" si="141"/>
        <v>GE_1985_NATIONAL TOTAL_SOx</v>
      </c>
      <c r="B9058" s="113" t="s">
        <v>149</v>
      </c>
      <c r="C9058" s="113">
        <v>1985</v>
      </c>
      <c r="D9058" s="113" t="s">
        <v>122</v>
      </c>
      <c r="E9058" s="113" t="s">
        <v>201</v>
      </c>
      <c r="F9058" s="113" t="s">
        <v>200</v>
      </c>
      <c r="G9058" s="113">
        <v>273.2</v>
      </c>
    </row>
    <row r="9059" spans="1:7" x14ac:dyDescent="0.25">
      <c r="A9059" s="108" t="str">
        <f t="shared" si="141"/>
        <v>GE_1986_NATIONAL TOTAL_NOx</v>
      </c>
      <c r="B9059" s="113" t="s">
        <v>149</v>
      </c>
      <c r="C9059" s="113">
        <v>1986</v>
      </c>
      <c r="D9059" s="113" t="s">
        <v>122</v>
      </c>
      <c r="E9059" s="113" t="s">
        <v>199</v>
      </c>
      <c r="F9059" s="113" t="s">
        <v>200</v>
      </c>
      <c r="G9059" s="113">
        <v>133.80000000000001</v>
      </c>
    </row>
    <row r="9060" spans="1:7" x14ac:dyDescent="0.25">
      <c r="A9060" s="108" t="str">
        <f t="shared" si="141"/>
        <v>GE_1986_NATIONAL TOTAL_NMVOC</v>
      </c>
      <c r="B9060" s="113" t="s">
        <v>149</v>
      </c>
      <c r="C9060" s="113">
        <v>1986</v>
      </c>
      <c r="D9060" s="113" t="s">
        <v>122</v>
      </c>
      <c r="E9060" s="113" t="s">
        <v>123</v>
      </c>
      <c r="F9060" s="113" t="s">
        <v>200</v>
      </c>
      <c r="G9060" s="113">
        <v>47.6</v>
      </c>
    </row>
    <row r="9061" spans="1:7" x14ac:dyDescent="0.25">
      <c r="A9061" s="108" t="str">
        <f t="shared" si="141"/>
        <v>GE_1986_NATIONAL TOTAL_SOx</v>
      </c>
      <c r="B9061" s="113" t="s">
        <v>149</v>
      </c>
      <c r="C9061" s="113">
        <v>1986</v>
      </c>
      <c r="D9061" s="113" t="s">
        <v>122</v>
      </c>
      <c r="E9061" s="113" t="s">
        <v>201</v>
      </c>
      <c r="F9061" s="113" t="s">
        <v>200</v>
      </c>
      <c r="G9061" s="113">
        <v>255.3</v>
      </c>
    </row>
    <row r="9062" spans="1:7" x14ac:dyDescent="0.25">
      <c r="A9062" s="108" t="str">
        <f t="shared" si="141"/>
        <v>GE_1987_NATIONAL TOTAL_NOx</v>
      </c>
      <c r="B9062" s="113" t="s">
        <v>149</v>
      </c>
      <c r="C9062" s="113">
        <v>1987</v>
      </c>
      <c r="D9062" s="113" t="s">
        <v>122</v>
      </c>
      <c r="E9062" s="113" t="s">
        <v>199</v>
      </c>
      <c r="F9062" s="113" t="s">
        <v>200</v>
      </c>
      <c r="G9062" s="113">
        <v>134.1</v>
      </c>
    </row>
    <row r="9063" spans="1:7" x14ac:dyDescent="0.25">
      <c r="A9063" s="108" t="str">
        <f t="shared" si="141"/>
        <v>GE_1987_NATIONAL TOTAL_NMVOC</v>
      </c>
      <c r="B9063" s="113" t="s">
        <v>149</v>
      </c>
      <c r="C9063" s="113">
        <v>1987</v>
      </c>
      <c r="D9063" s="113" t="s">
        <v>122</v>
      </c>
      <c r="E9063" s="113" t="s">
        <v>123</v>
      </c>
      <c r="F9063" s="113" t="s">
        <v>200</v>
      </c>
      <c r="G9063" s="113">
        <v>48.2</v>
      </c>
    </row>
    <row r="9064" spans="1:7" x14ac:dyDescent="0.25">
      <c r="A9064" s="108" t="str">
        <f t="shared" si="141"/>
        <v>GE_1987_NATIONAL TOTAL_SOx</v>
      </c>
      <c r="B9064" s="113" t="s">
        <v>149</v>
      </c>
      <c r="C9064" s="113">
        <v>1987</v>
      </c>
      <c r="D9064" s="113" t="s">
        <v>122</v>
      </c>
      <c r="E9064" s="113" t="s">
        <v>201</v>
      </c>
      <c r="F9064" s="113" t="s">
        <v>200</v>
      </c>
      <c r="G9064" s="113">
        <v>258.3</v>
      </c>
    </row>
    <row r="9065" spans="1:7" x14ac:dyDescent="0.25">
      <c r="A9065" s="108" t="str">
        <f t="shared" si="141"/>
        <v>GE_1988_NATIONAL TOTAL_NOx</v>
      </c>
      <c r="B9065" s="113" t="s">
        <v>149</v>
      </c>
      <c r="C9065" s="113">
        <v>1988</v>
      </c>
      <c r="D9065" s="113" t="s">
        <v>122</v>
      </c>
      <c r="E9065" s="113" t="s">
        <v>199</v>
      </c>
      <c r="F9065" s="113" t="s">
        <v>200</v>
      </c>
      <c r="G9065" s="113">
        <v>134.6</v>
      </c>
    </row>
    <row r="9066" spans="1:7" x14ac:dyDescent="0.25">
      <c r="A9066" s="108" t="str">
        <f t="shared" si="141"/>
        <v>GE_1988_NATIONAL TOTAL_NMVOC</v>
      </c>
      <c r="B9066" s="113" t="s">
        <v>149</v>
      </c>
      <c r="C9066" s="113">
        <v>1988</v>
      </c>
      <c r="D9066" s="113" t="s">
        <v>122</v>
      </c>
      <c r="E9066" s="113" t="s">
        <v>123</v>
      </c>
      <c r="F9066" s="113" t="s">
        <v>200</v>
      </c>
      <c r="G9066" s="113">
        <v>47.8</v>
      </c>
    </row>
    <row r="9067" spans="1:7" x14ac:dyDescent="0.25">
      <c r="A9067" s="108" t="str">
        <f t="shared" si="141"/>
        <v>GE_1988_NATIONAL TOTAL_SOx</v>
      </c>
      <c r="B9067" s="113" t="s">
        <v>149</v>
      </c>
      <c r="C9067" s="113">
        <v>1988</v>
      </c>
      <c r="D9067" s="113" t="s">
        <v>122</v>
      </c>
      <c r="E9067" s="113" t="s">
        <v>201</v>
      </c>
      <c r="F9067" s="113" t="s">
        <v>200</v>
      </c>
      <c r="G9067" s="113">
        <v>255.3</v>
      </c>
    </row>
    <row r="9068" spans="1:7" x14ac:dyDescent="0.25">
      <c r="A9068" s="108" t="str">
        <f t="shared" si="141"/>
        <v>GE_1989_NATIONAL TOTAL_NOx</v>
      </c>
      <c r="B9068" s="113" t="s">
        <v>149</v>
      </c>
      <c r="C9068" s="113">
        <v>1989</v>
      </c>
      <c r="D9068" s="113" t="s">
        <v>122</v>
      </c>
      <c r="E9068" s="113" t="s">
        <v>199</v>
      </c>
      <c r="F9068" s="113" t="s">
        <v>200</v>
      </c>
      <c r="G9068" s="113">
        <v>130.6</v>
      </c>
    </row>
    <row r="9069" spans="1:7" x14ac:dyDescent="0.25">
      <c r="A9069" s="108" t="str">
        <f t="shared" si="141"/>
        <v>GE_1989_NATIONAL TOTAL_NMVOC</v>
      </c>
      <c r="B9069" s="113" t="s">
        <v>149</v>
      </c>
      <c r="C9069" s="113">
        <v>1989</v>
      </c>
      <c r="D9069" s="113" t="s">
        <v>122</v>
      </c>
      <c r="E9069" s="113" t="s">
        <v>123</v>
      </c>
      <c r="F9069" s="113" t="s">
        <v>200</v>
      </c>
      <c r="G9069" s="113">
        <v>46</v>
      </c>
    </row>
    <row r="9070" spans="1:7" x14ac:dyDescent="0.25">
      <c r="A9070" s="108" t="str">
        <f t="shared" si="141"/>
        <v>GE_1989_NATIONAL TOTAL_SOx</v>
      </c>
      <c r="B9070" s="113" t="s">
        <v>149</v>
      </c>
      <c r="C9070" s="113">
        <v>1989</v>
      </c>
      <c r="D9070" s="113" t="s">
        <v>122</v>
      </c>
      <c r="E9070" s="113" t="s">
        <v>201</v>
      </c>
      <c r="F9070" s="113" t="s">
        <v>200</v>
      </c>
      <c r="G9070" s="113">
        <v>249.1</v>
      </c>
    </row>
    <row r="9071" spans="1:7" x14ac:dyDescent="0.25">
      <c r="A9071" s="108" t="str">
        <f t="shared" si="141"/>
        <v>GE_1990_NATIONAL TOTAL_NOx</v>
      </c>
      <c r="B9071" s="113" t="s">
        <v>149</v>
      </c>
      <c r="C9071" s="113">
        <v>1990</v>
      </c>
      <c r="D9071" s="113" t="s">
        <v>122</v>
      </c>
      <c r="E9071" s="113" t="s">
        <v>199</v>
      </c>
      <c r="F9071" s="113" t="s">
        <v>200</v>
      </c>
      <c r="G9071" s="113">
        <v>75.705465439151197</v>
      </c>
    </row>
    <row r="9072" spans="1:7" x14ac:dyDescent="0.25">
      <c r="A9072" s="108" t="str">
        <f t="shared" si="141"/>
        <v>GE_1990_NATIONAL TOTAL_NMVOC</v>
      </c>
      <c r="B9072" s="113" t="s">
        <v>149</v>
      </c>
      <c r="C9072" s="113">
        <v>1990</v>
      </c>
      <c r="D9072" s="113" t="s">
        <v>122</v>
      </c>
      <c r="E9072" s="113" t="s">
        <v>123</v>
      </c>
      <c r="F9072" s="113" t="s">
        <v>200</v>
      </c>
      <c r="G9072" s="113">
        <v>61.068568584085099</v>
      </c>
    </row>
    <row r="9073" spans="1:7" x14ac:dyDescent="0.25">
      <c r="A9073" s="108" t="str">
        <f t="shared" si="141"/>
        <v>GE_1990_NATIONAL TOTAL_SOx</v>
      </c>
      <c r="B9073" s="113" t="s">
        <v>149</v>
      </c>
      <c r="C9073" s="113">
        <v>1990</v>
      </c>
      <c r="D9073" s="113" t="s">
        <v>122</v>
      </c>
      <c r="E9073" s="113" t="s">
        <v>201</v>
      </c>
      <c r="F9073" s="113" t="s">
        <v>200</v>
      </c>
      <c r="G9073" s="113">
        <v>104.99950696483999</v>
      </c>
    </row>
    <row r="9074" spans="1:7" x14ac:dyDescent="0.25">
      <c r="A9074" s="108" t="str">
        <f t="shared" si="141"/>
        <v>GE_1990_NATIONAL TOTAL_NH3</v>
      </c>
      <c r="B9074" s="113" t="s">
        <v>149</v>
      </c>
      <c r="C9074" s="113">
        <v>1990</v>
      </c>
      <c r="D9074" s="113" t="s">
        <v>122</v>
      </c>
      <c r="E9074" s="113" t="s">
        <v>124</v>
      </c>
      <c r="F9074" s="113" t="s">
        <v>200</v>
      </c>
      <c r="G9074" s="113">
        <v>51.139989050037698</v>
      </c>
    </row>
    <row r="9075" spans="1:7" x14ac:dyDescent="0.25">
      <c r="A9075" s="108" t="str">
        <f t="shared" si="141"/>
        <v>GE_1990_NATIONAL TOTAL_PM2.5</v>
      </c>
      <c r="B9075" s="113" t="s">
        <v>149</v>
      </c>
      <c r="C9075" s="113">
        <v>1990</v>
      </c>
      <c r="D9075" s="113" t="s">
        <v>122</v>
      </c>
      <c r="E9075" s="113" t="s">
        <v>203</v>
      </c>
      <c r="F9075" s="113" t="s">
        <v>200</v>
      </c>
      <c r="G9075" s="113">
        <v>19.8723569718824</v>
      </c>
    </row>
    <row r="9076" spans="1:7" x14ac:dyDescent="0.25">
      <c r="A9076" s="108" t="str">
        <f t="shared" si="141"/>
        <v>GE_1990_NATIONAL TOTAL_Pb</v>
      </c>
      <c r="B9076" s="113" t="s">
        <v>149</v>
      </c>
      <c r="C9076" s="113">
        <v>1990</v>
      </c>
      <c r="D9076" s="113" t="s">
        <v>122</v>
      </c>
      <c r="E9076" s="113" t="s">
        <v>125</v>
      </c>
      <c r="F9076" s="113" t="s">
        <v>200</v>
      </c>
      <c r="G9076" s="113">
        <v>1.1277549405103299E-2</v>
      </c>
    </row>
    <row r="9077" spans="1:7" x14ac:dyDescent="0.25">
      <c r="A9077" s="108" t="str">
        <f t="shared" si="141"/>
        <v>GE_1990_NATIONAL TOTAL_Cd</v>
      </c>
      <c r="B9077" s="113" t="s">
        <v>149</v>
      </c>
      <c r="C9077" s="113">
        <v>1990</v>
      </c>
      <c r="D9077" s="113" t="s">
        <v>122</v>
      </c>
      <c r="E9077" s="113" t="s">
        <v>126</v>
      </c>
      <c r="F9077" s="113" t="s">
        <v>200</v>
      </c>
      <c r="G9077" s="113">
        <v>4.9883264563581797E-4</v>
      </c>
    </row>
    <row r="9078" spans="1:7" x14ac:dyDescent="0.25">
      <c r="A9078" s="108" t="str">
        <f t="shared" si="141"/>
        <v>GE_1990_NATIONAL TOTAL_Hg</v>
      </c>
      <c r="B9078" s="113" t="s">
        <v>149</v>
      </c>
      <c r="C9078" s="113">
        <v>1990</v>
      </c>
      <c r="D9078" s="113" t="s">
        <v>122</v>
      </c>
      <c r="E9078" s="113" t="s">
        <v>127</v>
      </c>
      <c r="F9078" s="113" t="s">
        <v>200</v>
      </c>
      <c r="G9078" s="113">
        <v>4.3275389712790801E-4</v>
      </c>
    </row>
    <row r="9079" spans="1:7" x14ac:dyDescent="0.25">
      <c r="A9079" s="108" t="str">
        <f t="shared" si="141"/>
        <v>GE_1990_NATIONAL TOTAL_DIOX</v>
      </c>
      <c r="B9079" s="113" t="s">
        <v>149</v>
      </c>
      <c r="C9079" s="113">
        <v>1990</v>
      </c>
      <c r="D9079" s="113" t="s">
        <v>122</v>
      </c>
      <c r="E9079" s="113" t="s">
        <v>128</v>
      </c>
      <c r="F9079" s="113" t="s">
        <v>200</v>
      </c>
      <c r="G9079" s="150">
        <v>1.8978158596166899E-8</v>
      </c>
    </row>
    <row r="9080" spans="1:7" x14ac:dyDescent="0.25">
      <c r="A9080" s="108" t="str">
        <f t="shared" si="141"/>
        <v>GE_1990_NATIONAL TOTAL_PAH</v>
      </c>
      <c r="B9080" s="113" t="s">
        <v>149</v>
      </c>
      <c r="C9080" s="113">
        <v>1990</v>
      </c>
      <c r="D9080" s="113" t="s">
        <v>122</v>
      </c>
      <c r="E9080" s="113" t="s">
        <v>129</v>
      </c>
      <c r="F9080" s="113" t="s">
        <v>200</v>
      </c>
      <c r="G9080" s="113">
        <v>8.0410407298863798E-3</v>
      </c>
    </row>
    <row r="9081" spans="1:7" x14ac:dyDescent="0.25">
      <c r="A9081" s="108" t="str">
        <f t="shared" si="141"/>
        <v>GE_1990_NATIONAL TOTAL_HCB</v>
      </c>
      <c r="B9081" s="113" t="s">
        <v>149</v>
      </c>
      <c r="C9081" s="113">
        <v>1990</v>
      </c>
      <c r="D9081" s="113" t="s">
        <v>122</v>
      </c>
      <c r="E9081" s="113" t="s">
        <v>130</v>
      </c>
      <c r="F9081" s="113" t="s">
        <v>200</v>
      </c>
      <c r="G9081" s="150">
        <v>2.0118740969984799E-7</v>
      </c>
    </row>
    <row r="9082" spans="1:7" x14ac:dyDescent="0.25">
      <c r="A9082" s="108" t="str">
        <f t="shared" si="141"/>
        <v>GE_1990_NATIONAL TOTAL_PCB</v>
      </c>
      <c r="B9082" s="113" t="s">
        <v>149</v>
      </c>
      <c r="C9082" s="113">
        <v>1990</v>
      </c>
      <c r="D9082" s="113" t="s">
        <v>122</v>
      </c>
      <c r="E9082" s="113" t="s">
        <v>259</v>
      </c>
      <c r="F9082" s="113" t="s">
        <v>200</v>
      </c>
      <c r="G9082" s="113">
        <v>5.4643805853551205E-4</v>
      </c>
    </row>
    <row r="9083" spans="1:7" x14ac:dyDescent="0.25">
      <c r="A9083" s="108" t="str">
        <f t="shared" si="141"/>
        <v>GE_1990_1A3(FS)_NOx</v>
      </c>
      <c r="B9083" s="113" t="s">
        <v>149</v>
      </c>
      <c r="C9083" s="113">
        <v>1990</v>
      </c>
      <c r="D9083" s="113" t="s">
        <v>132</v>
      </c>
      <c r="E9083" s="113" t="s">
        <v>199</v>
      </c>
      <c r="F9083" s="113" t="s">
        <v>200</v>
      </c>
      <c r="G9083" s="113">
        <v>20.441971279377199</v>
      </c>
    </row>
    <row r="9084" spans="1:7" x14ac:dyDescent="0.25">
      <c r="A9084" s="108" t="str">
        <f t="shared" si="141"/>
        <v>GE_1990_1A3(FS)_NMVOC</v>
      </c>
      <c r="B9084" s="113" t="s">
        <v>149</v>
      </c>
      <c r="C9084" s="113">
        <v>1990</v>
      </c>
      <c r="D9084" s="113" t="s">
        <v>132</v>
      </c>
      <c r="E9084" s="113" t="s">
        <v>123</v>
      </c>
      <c r="F9084" s="113" t="s">
        <v>200</v>
      </c>
      <c r="G9084" s="113">
        <v>8.3790227994337307</v>
      </c>
    </row>
    <row r="9085" spans="1:7" x14ac:dyDescent="0.25">
      <c r="A9085" s="108" t="str">
        <f t="shared" si="141"/>
        <v>GE_1990_1A3(FS)_SOx</v>
      </c>
      <c r="B9085" s="113" t="s">
        <v>149</v>
      </c>
      <c r="C9085" s="113">
        <v>1990</v>
      </c>
      <c r="D9085" s="113" t="s">
        <v>132</v>
      </c>
      <c r="E9085" s="113" t="s">
        <v>201</v>
      </c>
      <c r="F9085" s="113" t="s">
        <v>200</v>
      </c>
      <c r="G9085" s="113">
        <v>6.6891269310200396</v>
      </c>
    </row>
    <row r="9086" spans="1:7" x14ac:dyDescent="0.25">
      <c r="A9086" s="108" t="str">
        <f t="shared" si="141"/>
        <v>GE_1990_1A3(FS)_NH3</v>
      </c>
      <c r="B9086" s="113" t="s">
        <v>149</v>
      </c>
      <c r="C9086" s="113">
        <v>1990</v>
      </c>
      <c r="D9086" s="113" t="s">
        <v>132</v>
      </c>
      <c r="E9086" s="113" t="s">
        <v>124</v>
      </c>
      <c r="F9086" s="113" t="s">
        <v>200</v>
      </c>
      <c r="G9086" s="113">
        <v>0.68393407599197897</v>
      </c>
    </row>
    <row r="9087" spans="1:7" x14ac:dyDescent="0.25">
      <c r="A9087" s="108" t="str">
        <f t="shared" si="141"/>
        <v>GE_1990_1A3(FS)_PM2.5</v>
      </c>
      <c r="B9087" s="113" t="s">
        <v>149</v>
      </c>
      <c r="C9087" s="113">
        <v>1990</v>
      </c>
      <c r="D9087" s="113" t="s">
        <v>132</v>
      </c>
      <c r="E9087" s="113" t="s">
        <v>203</v>
      </c>
      <c r="F9087" s="113" t="s">
        <v>200</v>
      </c>
      <c r="G9087" s="113">
        <v>0.68918257024588403</v>
      </c>
    </row>
    <row r="9088" spans="1:7" x14ac:dyDescent="0.25">
      <c r="A9088" s="108" t="str">
        <f t="shared" si="141"/>
        <v>GE_1990_3D_NOx</v>
      </c>
      <c r="B9088" s="113" t="s">
        <v>149</v>
      </c>
      <c r="C9088" s="113">
        <v>1990</v>
      </c>
      <c r="D9088" s="113" t="s">
        <v>206</v>
      </c>
      <c r="E9088" s="113" t="s">
        <v>199</v>
      </c>
      <c r="F9088" s="113" t="s">
        <v>200</v>
      </c>
      <c r="G9088" s="113">
        <v>9.1545143926564094</v>
      </c>
    </row>
    <row r="9089" spans="1:7" x14ac:dyDescent="0.25">
      <c r="A9089" s="108" t="str">
        <f t="shared" si="141"/>
        <v>GE_1991_NATIONAL TOTAL_NOx</v>
      </c>
      <c r="B9089" s="113" t="s">
        <v>149</v>
      </c>
      <c r="C9089" s="113">
        <v>1991</v>
      </c>
      <c r="D9089" s="113" t="s">
        <v>122</v>
      </c>
      <c r="E9089" s="113" t="s">
        <v>199</v>
      </c>
      <c r="F9089" s="113" t="s">
        <v>200</v>
      </c>
      <c r="G9089" s="113">
        <v>58.121174713166297</v>
      </c>
    </row>
    <row r="9090" spans="1:7" x14ac:dyDescent="0.25">
      <c r="A9090" s="108" t="str">
        <f t="shared" ref="A9090:A9153" si="142">CONCATENATE(B9090,"_",C9090,"_",D9090,"_",E9090)</f>
        <v>GE_1991_NATIONAL TOTAL_NMVOC</v>
      </c>
      <c r="B9090" s="113" t="s">
        <v>149</v>
      </c>
      <c r="C9090" s="113">
        <v>1991</v>
      </c>
      <c r="D9090" s="113" t="s">
        <v>122</v>
      </c>
      <c r="E9090" s="113" t="s">
        <v>123</v>
      </c>
      <c r="F9090" s="113" t="s">
        <v>200</v>
      </c>
      <c r="G9090" s="113">
        <v>59.599685244580897</v>
      </c>
    </row>
    <row r="9091" spans="1:7" x14ac:dyDescent="0.25">
      <c r="A9091" s="108" t="str">
        <f t="shared" si="142"/>
        <v>GE_1991_NATIONAL TOTAL_SOx</v>
      </c>
      <c r="B9091" s="113" t="s">
        <v>149</v>
      </c>
      <c r="C9091" s="113">
        <v>1991</v>
      </c>
      <c r="D9091" s="113" t="s">
        <v>122</v>
      </c>
      <c r="E9091" s="113" t="s">
        <v>201</v>
      </c>
      <c r="F9091" s="113" t="s">
        <v>200</v>
      </c>
      <c r="G9091" s="113">
        <v>71.033956181070806</v>
      </c>
    </row>
    <row r="9092" spans="1:7" x14ac:dyDescent="0.25">
      <c r="A9092" s="108" t="str">
        <f t="shared" si="142"/>
        <v>GE_1991_NATIONAL TOTAL_NH3</v>
      </c>
      <c r="B9092" s="113" t="s">
        <v>149</v>
      </c>
      <c r="C9092" s="113">
        <v>1991</v>
      </c>
      <c r="D9092" s="113" t="s">
        <v>122</v>
      </c>
      <c r="E9092" s="113" t="s">
        <v>124</v>
      </c>
      <c r="F9092" s="113" t="s">
        <v>200</v>
      </c>
      <c r="G9092" s="113">
        <v>47.318475847764802</v>
      </c>
    </row>
    <row r="9093" spans="1:7" x14ac:dyDescent="0.25">
      <c r="A9093" s="108" t="str">
        <f t="shared" si="142"/>
        <v>GE_1991_NATIONAL TOTAL_PM2.5</v>
      </c>
      <c r="B9093" s="113" t="s">
        <v>149</v>
      </c>
      <c r="C9093" s="113">
        <v>1991</v>
      </c>
      <c r="D9093" s="113" t="s">
        <v>122</v>
      </c>
      <c r="E9093" s="113" t="s">
        <v>203</v>
      </c>
      <c r="F9093" s="113" t="s">
        <v>200</v>
      </c>
      <c r="G9093" s="113">
        <v>18.2000120793458</v>
      </c>
    </row>
    <row r="9094" spans="1:7" x14ac:dyDescent="0.25">
      <c r="A9094" s="108" t="str">
        <f t="shared" si="142"/>
        <v>GE_1991_NATIONAL TOTAL_Pb</v>
      </c>
      <c r="B9094" s="113" t="s">
        <v>149</v>
      </c>
      <c r="C9094" s="113">
        <v>1991</v>
      </c>
      <c r="D9094" s="113" t="s">
        <v>122</v>
      </c>
      <c r="E9094" s="113" t="s">
        <v>125</v>
      </c>
      <c r="F9094" s="113" t="s">
        <v>200</v>
      </c>
      <c r="G9094" s="113">
        <v>1.11535284198062E-2</v>
      </c>
    </row>
    <row r="9095" spans="1:7" x14ac:dyDescent="0.25">
      <c r="A9095" s="108" t="str">
        <f t="shared" si="142"/>
        <v>GE_1991_NATIONAL TOTAL_Cd</v>
      </c>
      <c r="B9095" s="113" t="s">
        <v>149</v>
      </c>
      <c r="C9095" s="113">
        <v>1991</v>
      </c>
      <c r="D9095" s="113" t="s">
        <v>122</v>
      </c>
      <c r="E9095" s="113" t="s">
        <v>126</v>
      </c>
      <c r="F9095" s="113" t="s">
        <v>200</v>
      </c>
      <c r="G9095" s="113">
        <v>4.3558098904481602E-4</v>
      </c>
    </row>
    <row r="9096" spans="1:7" x14ac:dyDescent="0.25">
      <c r="A9096" s="108" t="str">
        <f t="shared" si="142"/>
        <v>GE_1991_NATIONAL TOTAL_Hg</v>
      </c>
      <c r="B9096" s="113" t="s">
        <v>149</v>
      </c>
      <c r="C9096" s="113">
        <v>1991</v>
      </c>
      <c r="D9096" s="113" t="s">
        <v>122</v>
      </c>
      <c r="E9096" s="113" t="s">
        <v>127</v>
      </c>
      <c r="F9096" s="113" t="s">
        <v>200</v>
      </c>
      <c r="G9096" s="113">
        <v>3.5347513297065501E-4</v>
      </c>
    </row>
    <row r="9097" spans="1:7" x14ac:dyDescent="0.25">
      <c r="A9097" s="108" t="str">
        <f t="shared" si="142"/>
        <v>GE_1991_NATIONAL TOTAL_DIOX</v>
      </c>
      <c r="B9097" s="113" t="s">
        <v>149</v>
      </c>
      <c r="C9097" s="113">
        <v>1991</v>
      </c>
      <c r="D9097" s="113" t="s">
        <v>122</v>
      </c>
      <c r="E9097" s="113" t="s">
        <v>128</v>
      </c>
      <c r="F9097" s="113" t="s">
        <v>200</v>
      </c>
      <c r="G9097" s="150">
        <v>1.8955280648620601E-8</v>
      </c>
    </row>
    <row r="9098" spans="1:7" x14ac:dyDescent="0.25">
      <c r="A9098" s="108" t="str">
        <f t="shared" si="142"/>
        <v>GE_1991_NATIONAL TOTAL_PAH</v>
      </c>
      <c r="B9098" s="113" t="s">
        <v>149</v>
      </c>
      <c r="C9098" s="113">
        <v>1991</v>
      </c>
      <c r="D9098" s="113" t="s">
        <v>122</v>
      </c>
      <c r="E9098" s="113" t="s">
        <v>129</v>
      </c>
      <c r="F9098" s="113" t="s">
        <v>200</v>
      </c>
      <c r="G9098" s="113">
        <v>7.6705333094248202E-3</v>
      </c>
    </row>
    <row r="9099" spans="1:7" x14ac:dyDescent="0.25">
      <c r="A9099" s="108" t="str">
        <f t="shared" si="142"/>
        <v>GE_1991_NATIONAL TOTAL_HCB</v>
      </c>
      <c r="B9099" s="113" t="s">
        <v>149</v>
      </c>
      <c r="C9099" s="113">
        <v>1991</v>
      </c>
      <c r="D9099" s="113" t="s">
        <v>122</v>
      </c>
      <c r="E9099" s="113" t="s">
        <v>130</v>
      </c>
      <c r="F9099" s="113" t="s">
        <v>200</v>
      </c>
      <c r="G9099" s="150">
        <v>1.8800375265453401E-7</v>
      </c>
    </row>
    <row r="9100" spans="1:7" x14ac:dyDescent="0.25">
      <c r="A9100" s="108" t="str">
        <f t="shared" si="142"/>
        <v>GE_1991_NATIONAL TOTAL_PCB</v>
      </c>
      <c r="B9100" s="113" t="s">
        <v>149</v>
      </c>
      <c r="C9100" s="113">
        <v>1991</v>
      </c>
      <c r="D9100" s="113" t="s">
        <v>122</v>
      </c>
      <c r="E9100" s="113" t="s">
        <v>259</v>
      </c>
      <c r="F9100" s="113" t="s">
        <v>200</v>
      </c>
      <c r="G9100" s="113">
        <v>5.4176300587925803E-4</v>
      </c>
    </row>
    <row r="9101" spans="1:7" x14ac:dyDescent="0.25">
      <c r="A9101" s="108" t="str">
        <f t="shared" si="142"/>
        <v>GE_1991_1A3(FS)_NOx</v>
      </c>
      <c r="B9101" s="113" t="s">
        <v>149</v>
      </c>
      <c r="C9101" s="113">
        <v>1991</v>
      </c>
      <c r="D9101" s="113" t="s">
        <v>132</v>
      </c>
      <c r="E9101" s="113" t="s">
        <v>199</v>
      </c>
      <c r="F9101" s="113" t="s">
        <v>200</v>
      </c>
      <c r="G9101" s="113">
        <v>13.764692861478</v>
      </c>
    </row>
    <row r="9102" spans="1:7" x14ac:dyDescent="0.25">
      <c r="A9102" s="108" t="str">
        <f t="shared" si="142"/>
        <v>GE_1991_1A3(FS)_NMVOC</v>
      </c>
      <c r="B9102" s="113" t="s">
        <v>149</v>
      </c>
      <c r="C9102" s="113">
        <v>1991</v>
      </c>
      <c r="D9102" s="113" t="s">
        <v>132</v>
      </c>
      <c r="E9102" s="113" t="s">
        <v>123</v>
      </c>
      <c r="F9102" s="113" t="s">
        <v>200</v>
      </c>
      <c r="G9102" s="113">
        <v>7.07227402040873</v>
      </c>
    </row>
    <row r="9103" spans="1:7" x14ac:dyDescent="0.25">
      <c r="A9103" s="108" t="str">
        <f t="shared" si="142"/>
        <v>GE_1991_1A3(FS)_SOx</v>
      </c>
      <c r="B9103" s="113" t="s">
        <v>149</v>
      </c>
      <c r="C9103" s="113">
        <v>1991</v>
      </c>
      <c r="D9103" s="113" t="s">
        <v>132</v>
      </c>
      <c r="E9103" s="113" t="s">
        <v>201</v>
      </c>
      <c r="F9103" s="113" t="s">
        <v>200</v>
      </c>
      <c r="G9103" s="113">
        <v>4.94349970718803</v>
      </c>
    </row>
    <row r="9104" spans="1:7" x14ac:dyDescent="0.25">
      <c r="A9104" s="108" t="str">
        <f t="shared" si="142"/>
        <v>GE_1991_1A3(FS)_NH3</v>
      </c>
      <c r="B9104" s="113" t="s">
        <v>149</v>
      </c>
      <c r="C9104" s="113">
        <v>1991</v>
      </c>
      <c r="D9104" s="113" t="s">
        <v>132</v>
      </c>
      <c r="E9104" s="113" t="s">
        <v>124</v>
      </c>
      <c r="F9104" s="113" t="s">
        <v>200</v>
      </c>
      <c r="G9104" s="113">
        <v>0.58279914271306799</v>
      </c>
    </row>
    <row r="9105" spans="1:7" x14ac:dyDescent="0.25">
      <c r="A9105" s="108" t="str">
        <f t="shared" si="142"/>
        <v>GE_1991_1A3(FS)_PM2.5</v>
      </c>
      <c r="B9105" s="113" t="s">
        <v>149</v>
      </c>
      <c r="C9105" s="113">
        <v>1991</v>
      </c>
      <c r="D9105" s="113" t="s">
        <v>132</v>
      </c>
      <c r="E9105" s="113" t="s">
        <v>203</v>
      </c>
      <c r="F9105" s="113" t="s">
        <v>200</v>
      </c>
      <c r="G9105" s="113">
        <v>0.46609863955942799</v>
      </c>
    </row>
    <row r="9106" spans="1:7" x14ac:dyDescent="0.25">
      <c r="A9106" s="108" t="str">
        <f t="shared" si="142"/>
        <v>GE_1991_3D_NOx</v>
      </c>
      <c r="B9106" s="113" t="s">
        <v>149</v>
      </c>
      <c r="C9106" s="113">
        <v>1991</v>
      </c>
      <c r="D9106" s="113" t="s">
        <v>206</v>
      </c>
      <c r="E9106" s="113" t="s">
        <v>199</v>
      </c>
      <c r="F9106" s="113" t="s">
        <v>200</v>
      </c>
      <c r="G9106" s="113">
        <v>8.1592521308461894</v>
      </c>
    </row>
    <row r="9107" spans="1:7" x14ac:dyDescent="0.25">
      <c r="A9107" s="108" t="str">
        <f t="shared" si="142"/>
        <v>GE_1992_NATIONAL TOTAL_NOx</v>
      </c>
      <c r="B9107" s="113" t="s">
        <v>149</v>
      </c>
      <c r="C9107" s="113">
        <v>1992</v>
      </c>
      <c r="D9107" s="113" t="s">
        <v>122</v>
      </c>
      <c r="E9107" s="113" t="s">
        <v>199</v>
      </c>
      <c r="F9107" s="113" t="s">
        <v>200</v>
      </c>
      <c r="G9107" s="113">
        <v>46.428668226735297</v>
      </c>
    </row>
    <row r="9108" spans="1:7" x14ac:dyDescent="0.25">
      <c r="A9108" s="108" t="str">
        <f t="shared" si="142"/>
        <v>GE_1992_NATIONAL TOTAL_NMVOC</v>
      </c>
      <c r="B9108" s="113" t="s">
        <v>149</v>
      </c>
      <c r="C9108" s="113">
        <v>1992</v>
      </c>
      <c r="D9108" s="113" t="s">
        <v>122</v>
      </c>
      <c r="E9108" s="113" t="s">
        <v>123</v>
      </c>
      <c r="F9108" s="113" t="s">
        <v>200</v>
      </c>
      <c r="G9108" s="113">
        <v>55.291639816800703</v>
      </c>
    </row>
    <row r="9109" spans="1:7" x14ac:dyDescent="0.25">
      <c r="A9109" s="108" t="str">
        <f t="shared" si="142"/>
        <v>GE_1992_NATIONAL TOTAL_SOx</v>
      </c>
      <c r="B9109" s="113" t="s">
        <v>149</v>
      </c>
      <c r="C9109" s="113">
        <v>1992</v>
      </c>
      <c r="D9109" s="113" t="s">
        <v>122</v>
      </c>
      <c r="E9109" s="113" t="s">
        <v>201</v>
      </c>
      <c r="F9109" s="113" t="s">
        <v>200</v>
      </c>
      <c r="G9109" s="113">
        <v>45.289145491074997</v>
      </c>
    </row>
    <row r="9110" spans="1:7" x14ac:dyDescent="0.25">
      <c r="A9110" s="108" t="str">
        <f t="shared" si="142"/>
        <v>GE_1992_NATIONAL TOTAL_NH3</v>
      </c>
      <c r="B9110" s="113" t="s">
        <v>149</v>
      </c>
      <c r="C9110" s="113">
        <v>1992</v>
      </c>
      <c r="D9110" s="113" t="s">
        <v>122</v>
      </c>
      <c r="E9110" s="113" t="s">
        <v>124</v>
      </c>
      <c r="F9110" s="113" t="s">
        <v>200</v>
      </c>
      <c r="G9110" s="113">
        <v>40.250056399312697</v>
      </c>
    </row>
    <row r="9111" spans="1:7" x14ac:dyDescent="0.25">
      <c r="A9111" s="108" t="str">
        <f t="shared" si="142"/>
        <v>GE_1992_NATIONAL TOTAL_PM2.5</v>
      </c>
      <c r="B9111" s="113" t="s">
        <v>149</v>
      </c>
      <c r="C9111" s="113">
        <v>1992</v>
      </c>
      <c r="D9111" s="113" t="s">
        <v>122</v>
      </c>
      <c r="E9111" s="113" t="s">
        <v>203</v>
      </c>
      <c r="F9111" s="113" t="s">
        <v>200</v>
      </c>
      <c r="G9111" s="113">
        <v>23.355257388372198</v>
      </c>
    </row>
    <row r="9112" spans="1:7" x14ac:dyDescent="0.25">
      <c r="A9112" s="108" t="str">
        <f t="shared" si="142"/>
        <v>GE_1992_NATIONAL TOTAL_Pb</v>
      </c>
      <c r="B9112" s="113" t="s">
        <v>149</v>
      </c>
      <c r="C9112" s="113">
        <v>1992</v>
      </c>
      <c r="D9112" s="113" t="s">
        <v>122</v>
      </c>
      <c r="E9112" s="113" t="s">
        <v>125</v>
      </c>
      <c r="F9112" s="113" t="s">
        <v>200</v>
      </c>
      <c r="G9112" s="113">
        <v>6.7624297915214798E-3</v>
      </c>
    </row>
    <row r="9113" spans="1:7" x14ac:dyDescent="0.25">
      <c r="A9113" s="108" t="str">
        <f t="shared" si="142"/>
        <v>GE_1992_NATIONAL TOTAL_Cd</v>
      </c>
      <c r="B9113" s="113" t="s">
        <v>149</v>
      </c>
      <c r="C9113" s="113">
        <v>1992</v>
      </c>
      <c r="D9113" s="113" t="s">
        <v>122</v>
      </c>
      <c r="E9113" s="113" t="s">
        <v>126</v>
      </c>
      <c r="F9113" s="113" t="s">
        <v>200</v>
      </c>
      <c r="G9113" s="113">
        <v>4.99718155771907E-4</v>
      </c>
    </row>
    <row r="9114" spans="1:7" x14ac:dyDescent="0.25">
      <c r="A9114" s="108" t="str">
        <f t="shared" si="142"/>
        <v>GE_1992_NATIONAL TOTAL_Hg</v>
      </c>
      <c r="B9114" s="113" t="s">
        <v>149</v>
      </c>
      <c r="C9114" s="113">
        <v>1992</v>
      </c>
      <c r="D9114" s="113" t="s">
        <v>122</v>
      </c>
      <c r="E9114" s="113" t="s">
        <v>127</v>
      </c>
      <c r="F9114" s="113" t="s">
        <v>200</v>
      </c>
      <c r="G9114" s="113">
        <v>2.39368038677996E-4</v>
      </c>
    </row>
    <row r="9115" spans="1:7" x14ac:dyDescent="0.25">
      <c r="A9115" s="108" t="str">
        <f t="shared" si="142"/>
        <v>GE_1992_NATIONAL TOTAL_DIOX</v>
      </c>
      <c r="B9115" s="113" t="s">
        <v>149</v>
      </c>
      <c r="C9115" s="113">
        <v>1992</v>
      </c>
      <c r="D9115" s="113" t="s">
        <v>122</v>
      </c>
      <c r="E9115" s="113" t="s">
        <v>128</v>
      </c>
      <c r="F9115" s="113" t="s">
        <v>200</v>
      </c>
      <c r="G9115" s="150">
        <v>2.40437657586613E-8</v>
      </c>
    </row>
    <row r="9116" spans="1:7" x14ac:dyDescent="0.25">
      <c r="A9116" s="108" t="str">
        <f t="shared" si="142"/>
        <v>GE_1992_NATIONAL TOTAL_PAH</v>
      </c>
      <c r="B9116" s="113" t="s">
        <v>149</v>
      </c>
      <c r="C9116" s="113">
        <v>1992</v>
      </c>
      <c r="D9116" s="113" t="s">
        <v>122</v>
      </c>
      <c r="E9116" s="113" t="s">
        <v>129</v>
      </c>
      <c r="F9116" s="113" t="s">
        <v>200</v>
      </c>
      <c r="G9116" s="113">
        <v>1.0078791966578699E-2</v>
      </c>
    </row>
    <row r="9117" spans="1:7" x14ac:dyDescent="0.25">
      <c r="A9117" s="108" t="str">
        <f t="shared" si="142"/>
        <v>GE_1992_NATIONAL TOTAL_HCB</v>
      </c>
      <c r="B9117" s="113" t="s">
        <v>149</v>
      </c>
      <c r="C9117" s="113">
        <v>1992</v>
      </c>
      <c r="D9117" s="113" t="s">
        <v>122</v>
      </c>
      <c r="E9117" s="113" t="s">
        <v>130</v>
      </c>
      <c r="F9117" s="113" t="s">
        <v>200</v>
      </c>
      <c r="G9117" s="150">
        <v>1.9665184127370301E-7</v>
      </c>
    </row>
    <row r="9118" spans="1:7" x14ac:dyDescent="0.25">
      <c r="A9118" s="108" t="str">
        <f t="shared" si="142"/>
        <v>GE_1992_NATIONAL TOTAL_PCB</v>
      </c>
      <c r="B9118" s="113" t="s">
        <v>149</v>
      </c>
      <c r="C9118" s="113">
        <v>1992</v>
      </c>
      <c r="D9118" s="113" t="s">
        <v>122</v>
      </c>
      <c r="E9118" s="113" t="s">
        <v>259</v>
      </c>
      <c r="F9118" s="113" t="s">
        <v>200</v>
      </c>
      <c r="G9118" s="113">
        <v>5.3235214482410403E-4</v>
      </c>
    </row>
    <row r="9119" spans="1:7" x14ac:dyDescent="0.25">
      <c r="A9119" s="108" t="str">
        <f t="shared" si="142"/>
        <v>GE_1992_1A3(FS)_NOx</v>
      </c>
      <c r="B9119" s="113" t="s">
        <v>149</v>
      </c>
      <c r="C9119" s="113">
        <v>1992</v>
      </c>
      <c r="D9119" s="113" t="s">
        <v>132</v>
      </c>
      <c r="E9119" s="113" t="s">
        <v>199</v>
      </c>
      <c r="F9119" s="113" t="s">
        <v>200</v>
      </c>
      <c r="G9119" s="113">
        <v>12.610202290049401</v>
      </c>
    </row>
    <row r="9120" spans="1:7" x14ac:dyDescent="0.25">
      <c r="A9120" s="108" t="str">
        <f t="shared" si="142"/>
        <v>GE_1992_1A3(FS)_NMVOC</v>
      </c>
      <c r="B9120" s="113" t="s">
        <v>149</v>
      </c>
      <c r="C9120" s="113">
        <v>1992</v>
      </c>
      <c r="D9120" s="113" t="s">
        <v>132</v>
      </c>
      <c r="E9120" s="113" t="s">
        <v>123</v>
      </c>
      <c r="F9120" s="113" t="s">
        <v>200</v>
      </c>
      <c r="G9120" s="113">
        <v>5.6866412618373001</v>
      </c>
    </row>
    <row r="9121" spans="1:7" x14ac:dyDescent="0.25">
      <c r="A9121" s="108" t="str">
        <f t="shared" si="142"/>
        <v>GE_1992_1A3(FS)_SOx</v>
      </c>
      <c r="B9121" s="113" t="s">
        <v>149</v>
      </c>
      <c r="C9121" s="113">
        <v>1992</v>
      </c>
      <c r="D9121" s="113" t="s">
        <v>132</v>
      </c>
      <c r="E9121" s="113" t="s">
        <v>201</v>
      </c>
      <c r="F9121" s="113" t="s">
        <v>200</v>
      </c>
      <c r="G9121" s="113">
        <v>4.1334997071880304</v>
      </c>
    </row>
    <row r="9122" spans="1:7" x14ac:dyDescent="0.25">
      <c r="A9122" s="108" t="str">
        <f t="shared" si="142"/>
        <v>GE_1992_1A3(FS)_NH3</v>
      </c>
      <c r="B9122" s="113" t="s">
        <v>149</v>
      </c>
      <c r="C9122" s="113">
        <v>1992</v>
      </c>
      <c r="D9122" s="113" t="s">
        <v>132</v>
      </c>
      <c r="E9122" s="113" t="s">
        <v>124</v>
      </c>
      <c r="F9122" s="113" t="s">
        <v>200</v>
      </c>
      <c r="G9122" s="113">
        <v>0.43361577128449702</v>
      </c>
    </row>
    <row r="9123" spans="1:7" x14ac:dyDescent="0.25">
      <c r="A9123" s="108" t="str">
        <f t="shared" si="142"/>
        <v>GE_1992_1A3(FS)_PM2.5</v>
      </c>
      <c r="B9123" s="113" t="s">
        <v>149</v>
      </c>
      <c r="C9123" s="113">
        <v>1992</v>
      </c>
      <c r="D9123" s="113" t="s">
        <v>132</v>
      </c>
      <c r="E9123" s="113" t="s">
        <v>203</v>
      </c>
      <c r="F9123" s="113" t="s">
        <v>200</v>
      </c>
      <c r="G9123" s="113">
        <v>0.45948109755942801</v>
      </c>
    </row>
    <row r="9124" spans="1:7" x14ac:dyDescent="0.25">
      <c r="A9124" s="108" t="str">
        <f t="shared" si="142"/>
        <v>GE_1992_3D_NOx</v>
      </c>
      <c r="B9124" s="113" t="s">
        <v>149</v>
      </c>
      <c r="C9124" s="113">
        <v>1992</v>
      </c>
      <c r="D9124" s="113" t="s">
        <v>206</v>
      </c>
      <c r="E9124" s="113" t="s">
        <v>199</v>
      </c>
      <c r="F9124" s="113" t="s">
        <v>200</v>
      </c>
      <c r="G9124" s="113">
        <v>7.0813511735275902</v>
      </c>
    </row>
    <row r="9125" spans="1:7" x14ac:dyDescent="0.25">
      <c r="A9125" s="108" t="str">
        <f t="shared" si="142"/>
        <v>GE_1993_NATIONAL TOTAL_NOx</v>
      </c>
      <c r="B9125" s="113" t="s">
        <v>149</v>
      </c>
      <c r="C9125" s="113">
        <v>1993</v>
      </c>
      <c r="D9125" s="113" t="s">
        <v>122</v>
      </c>
      <c r="E9125" s="113" t="s">
        <v>199</v>
      </c>
      <c r="F9125" s="113" t="s">
        <v>200</v>
      </c>
      <c r="G9125" s="113">
        <v>39.394566770580298</v>
      </c>
    </row>
    <row r="9126" spans="1:7" x14ac:dyDescent="0.25">
      <c r="A9126" s="108" t="str">
        <f t="shared" si="142"/>
        <v>GE_1993_NATIONAL TOTAL_NMVOC</v>
      </c>
      <c r="B9126" s="113" t="s">
        <v>149</v>
      </c>
      <c r="C9126" s="113">
        <v>1993</v>
      </c>
      <c r="D9126" s="113" t="s">
        <v>122</v>
      </c>
      <c r="E9126" s="113" t="s">
        <v>123</v>
      </c>
      <c r="F9126" s="113" t="s">
        <v>200</v>
      </c>
      <c r="G9126" s="113">
        <v>60.012065659083703</v>
      </c>
    </row>
    <row r="9127" spans="1:7" x14ac:dyDescent="0.25">
      <c r="A9127" s="108" t="str">
        <f t="shared" si="142"/>
        <v>GE_1993_NATIONAL TOTAL_SOx</v>
      </c>
      <c r="B9127" s="113" t="s">
        <v>149</v>
      </c>
      <c r="C9127" s="113">
        <v>1993</v>
      </c>
      <c r="D9127" s="113" t="s">
        <v>122</v>
      </c>
      <c r="E9127" s="113" t="s">
        <v>201</v>
      </c>
      <c r="F9127" s="113" t="s">
        <v>200</v>
      </c>
      <c r="G9127" s="113">
        <v>32.289393566635503</v>
      </c>
    </row>
    <row r="9128" spans="1:7" x14ac:dyDescent="0.25">
      <c r="A9128" s="108" t="str">
        <f t="shared" si="142"/>
        <v>GE_1993_NATIONAL TOTAL_NH3</v>
      </c>
      <c r="B9128" s="113" t="s">
        <v>149</v>
      </c>
      <c r="C9128" s="113">
        <v>1993</v>
      </c>
      <c r="D9128" s="113" t="s">
        <v>122</v>
      </c>
      <c r="E9128" s="113" t="s">
        <v>124</v>
      </c>
      <c r="F9128" s="113" t="s">
        <v>200</v>
      </c>
      <c r="G9128" s="113">
        <v>34.819147173628203</v>
      </c>
    </row>
    <row r="9129" spans="1:7" x14ac:dyDescent="0.25">
      <c r="A9129" s="108" t="str">
        <f t="shared" si="142"/>
        <v>GE_1993_NATIONAL TOTAL_PM2.5</v>
      </c>
      <c r="B9129" s="113" t="s">
        <v>149</v>
      </c>
      <c r="C9129" s="113">
        <v>1993</v>
      </c>
      <c r="D9129" s="113" t="s">
        <v>122</v>
      </c>
      <c r="E9129" s="113" t="s">
        <v>203</v>
      </c>
      <c r="F9129" s="113" t="s">
        <v>200</v>
      </c>
      <c r="G9129" s="113">
        <v>33.363177969187099</v>
      </c>
    </row>
    <row r="9130" spans="1:7" x14ac:dyDescent="0.25">
      <c r="A9130" s="108" t="str">
        <f t="shared" si="142"/>
        <v>GE_1993_NATIONAL TOTAL_Pb</v>
      </c>
      <c r="B9130" s="113" t="s">
        <v>149</v>
      </c>
      <c r="C9130" s="113">
        <v>1993</v>
      </c>
      <c r="D9130" s="113" t="s">
        <v>122</v>
      </c>
      <c r="E9130" s="113" t="s">
        <v>125</v>
      </c>
      <c r="F9130" s="113" t="s">
        <v>200</v>
      </c>
      <c r="G9130" s="113">
        <v>4.0509541562561997E-3</v>
      </c>
    </row>
    <row r="9131" spans="1:7" x14ac:dyDescent="0.25">
      <c r="A9131" s="108" t="str">
        <f t="shared" si="142"/>
        <v>GE_1993_NATIONAL TOTAL_Cd</v>
      </c>
      <c r="B9131" s="113" t="s">
        <v>149</v>
      </c>
      <c r="C9131" s="113">
        <v>1993</v>
      </c>
      <c r="D9131" s="113" t="s">
        <v>122</v>
      </c>
      <c r="E9131" s="113" t="s">
        <v>126</v>
      </c>
      <c r="F9131" s="113" t="s">
        <v>200</v>
      </c>
      <c r="G9131" s="113">
        <v>6.4598387055908699E-4</v>
      </c>
    </row>
    <row r="9132" spans="1:7" x14ac:dyDescent="0.25">
      <c r="A9132" s="108" t="str">
        <f t="shared" si="142"/>
        <v>GE_1993_NATIONAL TOTAL_Hg</v>
      </c>
      <c r="B9132" s="113" t="s">
        <v>149</v>
      </c>
      <c r="C9132" s="113">
        <v>1993</v>
      </c>
      <c r="D9132" s="113" t="s">
        <v>122</v>
      </c>
      <c r="E9132" s="113" t="s">
        <v>127</v>
      </c>
      <c r="F9132" s="113" t="s">
        <v>200</v>
      </c>
      <c r="G9132" s="113">
        <v>1.62032733341721E-4</v>
      </c>
    </row>
    <row r="9133" spans="1:7" x14ac:dyDescent="0.25">
      <c r="A9133" s="108" t="str">
        <f t="shared" si="142"/>
        <v>GE_1993_NATIONAL TOTAL_DIOX</v>
      </c>
      <c r="B9133" s="113" t="s">
        <v>149</v>
      </c>
      <c r="C9133" s="113">
        <v>1993</v>
      </c>
      <c r="D9133" s="113" t="s">
        <v>122</v>
      </c>
      <c r="E9133" s="113" t="s">
        <v>128</v>
      </c>
      <c r="F9133" s="113" t="s">
        <v>200</v>
      </c>
      <c r="G9133" s="150">
        <v>3.4033020174404697E-8</v>
      </c>
    </row>
    <row r="9134" spans="1:7" x14ac:dyDescent="0.25">
      <c r="A9134" s="108" t="str">
        <f t="shared" si="142"/>
        <v>GE_1993_NATIONAL TOTAL_PAH</v>
      </c>
      <c r="B9134" s="113" t="s">
        <v>149</v>
      </c>
      <c r="C9134" s="113">
        <v>1993</v>
      </c>
      <c r="D9134" s="113" t="s">
        <v>122</v>
      </c>
      <c r="E9134" s="113" t="s">
        <v>129</v>
      </c>
      <c r="F9134" s="113" t="s">
        <v>200</v>
      </c>
      <c r="G9134" s="113">
        <v>1.47405439301253E-2</v>
      </c>
    </row>
    <row r="9135" spans="1:7" x14ac:dyDescent="0.25">
      <c r="A9135" s="108" t="str">
        <f t="shared" si="142"/>
        <v>GE_1993_NATIONAL TOTAL_HCB</v>
      </c>
      <c r="B9135" s="113" t="s">
        <v>149</v>
      </c>
      <c r="C9135" s="113">
        <v>1993</v>
      </c>
      <c r="D9135" s="113" t="s">
        <v>122</v>
      </c>
      <c r="E9135" s="113" t="s">
        <v>130</v>
      </c>
      <c r="F9135" s="113" t="s">
        <v>200</v>
      </c>
      <c r="G9135" s="150">
        <v>2.3179290671738801E-7</v>
      </c>
    </row>
    <row r="9136" spans="1:7" x14ac:dyDescent="0.25">
      <c r="A9136" s="108" t="str">
        <f t="shared" si="142"/>
        <v>GE_1993_NATIONAL TOTAL_PCB</v>
      </c>
      <c r="B9136" s="113" t="s">
        <v>149</v>
      </c>
      <c r="C9136" s="113">
        <v>1993</v>
      </c>
      <c r="D9136" s="113" t="s">
        <v>122</v>
      </c>
      <c r="E9136" s="113" t="s">
        <v>259</v>
      </c>
      <c r="F9136" s="113" t="s">
        <v>200</v>
      </c>
      <c r="G9136" s="113">
        <v>5.2150480984333996E-4</v>
      </c>
    </row>
    <row r="9137" spans="1:7" x14ac:dyDescent="0.25">
      <c r="A9137" s="108" t="str">
        <f t="shared" si="142"/>
        <v>GE_1993_1A3(FS)_NOx</v>
      </c>
      <c r="B9137" s="113" t="s">
        <v>149</v>
      </c>
      <c r="C9137" s="113">
        <v>1993</v>
      </c>
      <c r="D9137" s="113" t="s">
        <v>132</v>
      </c>
      <c r="E9137" s="113" t="s">
        <v>199</v>
      </c>
      <c r="F9137" s="113" t="s">
        <v>200</v>
      </c>
      <c r="G9137" s="113">
        <v>10.9894530905324</v>
      </c>
    </row>
    <row r="9138" spans="1:7" x14ac:dyDescent="0.25">
      <c r="A9138" s="108" t="str">
        <f t="shared" si="142"/>
        <v>GE_1993_1A3(FS)_NMVOC</v>
      </c>
      <c r="B9138" s="113" t="s">
        <v>149</v>
      </c>
      <c r="C9138" s="113">
        <v>1993</v>
      </c>
      <c r="D9138" s="113" t="s">
        <v>132</v>
      </c>
      <c r="E9138" s="113" t="s">
        <v>123</v>
      </c>
      <c r="F9138" s="113" t="s">
        <v>200</v>
      </c>
      <c r="G9138" s="113">
        <v>4.8874832653666704</v>
      </c>
    </row>
    <row r="9139" spans="1:7" x14ac:dyDescent="0.25">
      <c r="A9139" s="108" t="str">
        <f t="shared" si="142"/>
        <v>GE_1993_1A3(FS)_SOx</v>
      </c>
      <c r="B9139" s="113" t="s">
        <v>149</v>
      </c>
      <c r="C9139" s="113">
        <v>1993</v>
      </c>
      <c r="D9139" s="113" t="s">
        <v>132</v>
      </c>
      <c r="E9139" s="113" t="s">
        <v>201</v>
      </c>
      <c r="F9139" s="113" t="s">
        <v>200</v>
      </c>
      <c r="G9139" s="113">
        <v>3.65150296510935</v>
      </c>
    </row>
    <row r="9140" spans="1:7" x14ac:dyDescent="0.25">
      <c r="A9140" s="108" t="str">
        <f t="shared" si="142"/>
        <v>GE_1993_1A3(FS)_NH3</v>
      </c>
      <c r="B9140" s="113" t="s">
        <v>149</v>
      </c>
      <c r="C9140" s="113">
        <v>1993</v>
      </c>
      <c r="D9140" s="113" t="s">
        <v>132</v>
      </c>
      <c r="E9140" s="113" t="s">
        <v>124</v>
      </c>
      <c r="F9140" s="113" t="s">
        <v>200</v>
      </c>
      <c r="G9140" s="113">
        <v>0.379745991038548</v>
      </c>
    </row>
    <row r="9141" spans="1:7" x14ac:dyDescent="0.25">
      <c r="A9141" s="108" t="str">
        <f t="shared" si="142"/>
        <v>GE_1993_1A3(FS)_PM2.5</v>
      </c>
      <c r="B9141" s="113" t="s">
        <v>149</v>
      </c>
      <c r="C9141" s="113">
        <v>1993</v>
      </c>
      <c r="D9141" s="113" t="s">
        <v>132</v>
      </c>
      <c r="E9141" s="113" t="s">
        <v>203</v>
      </c>
      <c r="F9141" s="113" t="s">
        <v>200</v>
      </c>
      <c r="G9141" s="113">
        <v>0.41971709558194198</v>
      </c>
    </row>
    <row r="9142" spans="1:7" x14ac:dyDescent="0.25">
      <c r="A9142" s="108" t="str">
        <f t="shared" si="142"/>
        <v>GE_1993_3D_NOx</v>
      </c>
      <c r="B9142" s="113" t="s">
        <v>149</v>
      </c>
      <c r="C9142" s="113">
        <v>1993</v>
      </c>
      <c r="D9142" s="113" t="s">
        <v>206</v>
      </c>
      <c r="E9142" s="113" t="s">
        <v>199</v>
      </c>
      <c r="F9142" s="113" t="s">
        <v>200</v>
      </c>
      <c r="G9142" s="113">
        <v>6.4686243087671604</v>
      </c>
    </row>
    <row r="9143" spans="1:7" x14ac:dyDescent="0.25">
      <c r="A9143" s="108" t="str">
        <f t="shared" si="142"/>
        <v>GE_1994_NATIONAL TOTAL_NOx</v>
      </c>
      <c r="B9143" s="113" t="s">
        <v>149</v>
      </c>
      <c r="C9143" s="113">
        <v>1994</v>
      </c>
      <c r="D9143" s="113" t="s">
        <v>122</v>
      </c>
      <c r="E9143" s="113" t="s">
        <v>199</v>
      </c>
      <c r="F9143" s="113" t="s">
        <v>200</v>
      </c>
      <c r="G9143" s="113">
        <v>29.0303774388683</v>
      </c>
    </row>
    <row r="9144" spans="1:7" x14ac:dyDescent="0.25">
      <c r="A9144" s="108" t="str">
        <f t="shared" si="142"/>
        <v>GE_1994_NATIONAL TOTAL_NMVOC</v>
      </c>
      <c r="B9144" s="113" t="s">
        <v>149</v>
      </c>
      <c r="C9144" s="113">
        <v>1994</v>
      </c>
      <c r="D9144" s="113" t="s">
        <v>122</v>
      </c>
      <c r="E9144" s="113" t="s">
        <v>123</v>
      </c>
      <c r="F9144" s="113" t="s">
        <v>200</v>
      </c>
      <c r="G9144" s="113">
        <v>35.184892011948101</v>
      </c>
    </row>
    <row r="9145" spans="1:7" x14ac:dyDescent="0.25">
      <c r="A9145" s="108" t="str">
        <f t="shared" si="142"/>
        <v>GE_1994_NATIONAL TOTAL_SOx</v>
      </c>
      <c r="B9145" s="113" t="s">
        <v>149</v>
      </c>
      <c r="C9145" s="113">
        <v>1994</v>
      </c>
      <c r="D9145" s="113" t="s">
        <v>122</v>
      </c>
      <c r="E9145" s="113" t="s">
        <v>201</v>
      </c>
      <c r="F9145" s="113" t="s">
        <v>200</v>
      </c>
      <c r="G9145" s="113">
        <v>28.337417954172199</v>
      </c>
    </row>
    <row r="9146" spans="1:7" x14ac:dyDescent="0.25">
      <c r="A9146" s="108" t="str">
        <f t="shared" si="142"/>
        <v>GE_1994_NATIONAL TOTAL_NH3</v>
      </c>
      <c r="B9146" s="113" t="s">
        <v>149</v>
      </c>
      <c r="C9146" s="113">
        <v>1994</v>
      </c>
      <c r="D9146" s="113" t="s">
        <v>122</v>
      </c>
      <c r="E9146" s="113" t="s">
        <v>124</v>
      </c>
      <c r="F9146" s="113" t="s">
        <v>200</v>
      </c>
      <c r="G9146" s="113">
        <v>34.130868879753002</v>
      </c>
    </row>
    <row r="9147" spans="1:7" x14ac:dyDescent="0.25">
      <c r="A9147" s="108" t="str">
        <f t="shared" si="142"/>
        <v>GE_1994_NATIONAL TOTAL_PM2.5</v>
      </c>
      <c r="B9147" s="113" t="s">
        <v>149</v>
      </c>
      <c r="C9147" s="113">
        <v>1994</v>
      </c>
      <c r="D9147" s="113" t="s">
        <v>122</v>
      </c>
      <c r="E9147" s="113" t="s">
        <v>203</v>
      </c>
      <c r="F9147" s="113" t="s">
        <v>200</v>
      </c>
      <c r="G9147" s="113">
        <v>8.6768182715694202</v>
      </c>
    </row>
    <row r="9148" spans="1:7" x14ac:dyDescent="0.25">
      <c r="A9148" s="108" t="str">
        <f t="shared" si="142"/>
        <v>GE_1994_NATIONAL TOTAL_Pb</v>
      </c>
      <c r="B9148" s="113" t="s">
        <v>149</v>
      </c>
      <c r="C9148" s="113">
        <v>1994</v>
      </c>
      <c r="D9148" s="113" t="s">
        <v>122</v>
      </c>
      <c r="E9148" s="113" t="s">
        <v>125</v>
      </c>
      <c r="F9148" s="113" t="s">
        <v>200</v>
      </c>
      <c r="G9148" s="113">
        <v>2.5018498666899698E-3</v>
      </c>
    </row>
    <row r="9149" spans="1:7" x14ac:dyDescent="0.25">
      <c r="A9149" s="108" t="str">
        <f t="shared" si="142"/>
        <v>GE_1994_NATIONAL TOTAL_Cd</v>
      </c>
      <c r="B9149" s="113" t="s">
        <v>149</v>
      </c>
      <c r="C9149" s="113">
        <v>1994</v>
      </c>
      <c r="D9149" s="113" t="s">
        <v>122</v>
      </c>
      <c r="E9149" s="113" t="s">
        <v>126</v>
      </c>
      <c r="F9149" s="113" t="s">
        <v>200</v>
      </c>
      <c r="G9149" s="113">
        <v>2.1864231356828601E-4</v>
      </c>
    </row>
    <row r="9150" spans="1:7" x14ac:dyDescent="0.25">
      <c r="A9150" s="108" t="str">
        <f t="shared" si="142"/>
        <v>GE_1994_NATIONAL TOTAL_Hg</v>
      </c>
      <c r="B9150" s="113" t="s">
        <v>149</v>
      </c>
      <c r="C9150" s="113">
        <v>1994</v>
      </c>
      <c r="D9150" s="113" t="s">
        <v>122</v>
      </c>
      <c r="E9150" s="113" t="s">
        <v>127</v>
      </c>
      <c r="F9150" s="113" t="s">
        <v>200</v>
      </c>
      <c r="G9150" s="113">
        <v>1.16288358927236E-4</v>
      </c>
    </row>
    <row r="9151" spans="1:7" x14ac:dyDescent="0.25">
      <c r="A9151" s="108" t="str">
        <f t="shared" si="142"/>
        <v>GE_1994_NATIONAL TOTAL_DIOX</v>
      </c>
      <c r="B9151" s="113" t="s">
        <v>149</v>
      </c>
      <c r="C9151" s="113">
        <v>1994</v>
      </c>
      <c r="D9151" s="113" t="s">
        <v>122</v>
      </c>
      <c r="E9151" s="113" t="s">
        <v>128</v>
      </c>
      <c r="F9151" s="113" t="s">
        <v>200</v>
      </c>
      <c r="G9151" s="150">
        <v>7.4922427474058994E-9</v>
      </c>
    </row>
    <row r="9152" spans="1:7" x14ac:dyDescent="0.25">
      <c r="A9152" s="108" t="str">
        <f t="shared" si="142"/>
        <v>GE_1994_NATIONAL TOTAL_PAH</v>
      </c>
      <c r="B9152" s="113" t="s">
        <v>149</v>
      </c>
      <c r="C9152" s="113">
        <v>1994</v>
      </c>
      <c r="D9152" s="113" t="s">
        <v>122</v>
      </c>
      <c r="E9152" s="113" t="s">
        <v>129</v>
      </c>
      <c r="F9152" s="113" t="s">
        <v>200</v>
      </c>
      <c r="G9152" s="113">
        <v>3.6695251209393101E-3</v>
      </c>
    </row>
    <row r="9153" spans="1:7" x14ac:dyDescent="0.25">
      <c r="A9153" s="108" t="str">
        <f t="shared" si="142"/>
        <v>GE_1994_NATIONAL TOTAL_HCB</v>
      </c>
      <c r="B9153" s="113" t="s">
        <v>149</v>
      </c>
      <c r="C9153" s="113">
        <v>1994</v>
      </c>
      <c r="D9153" s="113" t="s">
        <v>122</v>
      </c>
      <c r="E9153" s="113" t="s">
        <v>130</v>
      </c>
      <c r="F9153" s="113" t="s">
        <v>200</v>
      </c>
      <c r="G9153" s="150">
        <v>6.3171749253618004E-8</v>
      </c>
    </row>
    <row r="9154" spans="1:7" x14ac:dyDescent="0.25">
      <c r="A9154" s="108" t="str">
        <f t="shared" ref="A9154:A9217" si="143">CONCATENATE(B9154,"_",C9154,"_",D9154,"_",E9154)</f>
        <v>GE_1994_NATIONAL TOTAL_PCB</v>
      </c>
      <c r="B9154" s="113" t="s">
        <v>149</v>
      </c>
      <c r="C9154" s="113">
        <v>1994</v>
      </c>
      <c r="D9154" s="113" t="s">
        <v>122</v>
      </c>
      <c r="E9154" s="113" t="s">
        <v>259</v>
      </c>
      <c r="F9154" s="113" t="s">
        <v>200</v>
      </c>
      <c r="G9154" s="113">
        <v>4.9383733897645499E-4</v>
      </c>
    </row>
    <row r="9155" spans="1:7" x14ac:dyDescent="0.25">
      <c r="A9155" s="108" t="str">
        <f t="shared" si="143"/>
        <v>GE_1994_1A3(FS)_NOx</v>
      </c>
      <c r="B9155" s="113" t="s">
        <v>149</v>
      </c>
      <c r="C9155" s="113">
        <v>1994</v>
      </c>
      <c r="D9155" s="113" t="s">
        <v>132</v>
      </c>
      <c r="E9155" s="113" t="s">
        <v>199</v>
      </c>
      <c r="F9155" s="113" t="s">
        <v>200</v>
      </c>
      <c r="G9155" s="113">
        <v>7.8321057934467602</v>
      </c>
    </row>
    <row r="9156" spans="1:7" x14ac:dyDescent="0.25">
      <c r="A9156" s="108" t="str">
        <f t="shared" si="143"/>
        <v>GE_1994_1A3(FS)_NMVOC</v>
      </c>
      <c r="B9156" s="113" t="s">
        <v>149</v>
      </c>
      <c r="C9156" s="113">
        <v>1994</v>
      </c>
      <c r="D9156" s="113" t="s">
        <v>132</v>
      </c>
      <c r="E9156" s="113" t="s">
        <v>123</v>
      </c>
      <c r="F9156" s="113" t="s">
        <v>200</v>
      </c>
      <c r="G9156" s="113">
        <v>3.5220623934797599</v>
      </c>
    </row>
    <row r="9157" spans="1:7" x14ac:dyDescent="0.25">
      <c r="A9157" s="108" t="str">
        <f t="shared" si="143"/>
        <v>GE_1994_1A3(FS)_SOx</v>
      </c>
      <c r="B9157" s="113" t="s">
        <v>149</v>
      </c>
      <c r="C9157" s="113">
        <v>1994</v>
      </c>
      <c r="D9157" s="113" t="s">
        <v>132</v>
      </c>
      <c r="E9157" s="113" t="s">
        <v>201</v>
      </c>
      <c r="F9157" s="113" t="s">
        <v>200</v>
      </c>
      <c r="G9157" s="113">
        <v>2.4843336811122398</v>
      </c>
    </row>
    <row r="9158" spans="1:7" x14ac:dyDescent="0.25">
      <c r="A9158" s="108" t="str">
        <f t="shared" si="143"/>
        <v>GE_1994_1A3(FS)_NH3</v>
      </c>
      <c r="B9158" s="113" t="s">
        <v>149</v>
      </c>
      <c r="C9158" s="113">
        <v>1994</v>
      </c>
      <c r="D9158" s="113" t="s">
        <v>132</v>
      </c>
      <c r="E9158" s="113" t="s">
        <v>124</v>
      </c>
      <c r="F9158" s="113" t="s">
        <v>200</v>
      </c>
      <c r="G9158" s="113">
        <v>0.244750870815339</v>
      </c>
    </row>
    <row r="9159" spans="1:7" x14ac:dyDescent="0.25">
      <c r="A9159" s="108" t="str">
        <f t="shared" si="143"/>
        <v>GE_1994_1A3(FS)_PM2.5</v>
      </c>
      <c r="B9159" s="113" t="s">
        <v>149</v>
      </c>
      <c r="C9159" s="113">
        <v>1994</v>
      </c>
      <c r="D9159" s="113" t="s">
        <v>132</v>
      </c>
      <c r="E9159" s="113" t="s">
        <v>203</v>
      </c>
      <c r="F9159" s="113" t="s">
        <v>200</v>
      </c>
      <c r="G9159" s="113">
        <v>0.33457883304336999</v>
      </c>
    </row>
    <row r="9160" spans="1:7" x14ac:dyDescent="0.25">
      <c r="A9160" s="108" t="str">
        <f t="shared" si="143"/>
        <v>GE_1994_3D_NOx</v>
      </c>
      <c r="B9160" s="113" t="s">
        <v>149</v>
      </c>
      <c r="C9160" s="113">
        <v>1994</v>
      </c>
      <c r="D9160" s="113" t="s">
        <v>206</v>
      </c>
      <c r="E9160" s="113" t="s">
        <v>199</v>
      </c>
      <c r="F9160" s="113" t="s">
        <v>200</v>
      </c>
      <c r="G9160" s="113">
        <v>5.6785954322286303</v>
      </c>
    </row>
    <row r="9161" spans="1:7" x14ac:dyDescent="0.25">
      <c r="A9161" s="108" t="str">
        <f t="shared" si="143"/>
        <v>GE_1995_NATIONAL TOTAL_NOx</v>
      </c>
      <c r="B9161" s="113" t="s">
        <v>149</v>
      </c>
      <c r="C9161" s="113">
        <v>1995</v>
      </c>
      <c r="D9161" s="113" t="s">
        <v>122</v>
      </c>
      <c r="E9161" s="113" t="s">
        <v>199</v>
      </c>
      <c r="F9161" s="113" t="s">
        <v>200</v>
      </c>
      <c r="G9161" s="113">
        <v>29.714876460902602</v>
      </c>
    </row>
    <row r="9162" spans="1:7" x14ac:dyDescent="0.25">
      <c r="A9162" s="108" t="str">
        <f t="shared" si="143"/>
        <v>GE_1995_NATIONAL TOTAL_NMVOC</v>
      </c>
      <c r="B9162" s="113" t="s">
        <v>149</v>
      </c>
      <c r="C9162" s="113">
        <v>1995</v>
      </c>
      <c r="D9162" s="113" t="s">
        <v>122</v>
      </c>
      <c r="E9162" s="113" t="s">
        <v>123</v>
      </c>
      <c r="F9162" s="113" t="s">
        <v>200</v>
      </c>
      <c r="G9162" s="113">
        <v>41.980226525397498</v>
      </c>
    </row>
    <row r="9163" spans="1:7" x14ac:dyDescent="0.25">
      <c r="A9163" s="108" t="str">
        <f t="shared" si="143"/>
        <v>GE_1995_NATIONAL TOTAL_SOx</v>
      </c>
      <c r="B9163" s="113" t="s">
        <v>149</v>
      </c>
      <c r="C9163" s="113">
        <v>1995</v>
      </c>
      <c r="D9163" s="113" t="s">
        <v>122</v>
      </c>
      <c r="E9163" s="113" t="s">
        <v>201</v>
      </c>
      <c r="F9163" s="113" t="s">
        <v>200</v>
      </c>
      <c r="G9163" s="113">
        <v>31.896715871071599</v>
      </c>
    </row>
    <row r="9164" spans="1:7" x14ac:dyDescent="0.25">
      <c r="A9164" s="108" t="str">
        <f t="shared" si="143"/>
        <v>GE_1995_NATIONAL TOTAL_NH3</v>
      </c>
      <c r="B9164" s="113" t="s">
        <v>149</v>
      </c>
      <c r="C9164" s="113">
        <v>1995</v>
      </c>
      <c r="D9164" s="113" t="s">
        <v>122</v>
      </c>
      <c r="E9164" s="113" t="s">
        <v>124</v>
      </c>
      <c r="F9164" s="113" t="s">
        <v>200</v>
      </c>
      <c r="G9164" s="113">
        <v>35.925684663492397</v>
      </c>
    </row>
    <row r="9165" spans="1:7" x14ac:dyDescent="0.25">
      <c r="A9165" s="108" t="str">
        <f t="shared" si="143"/>
        <v>GE_1995_NATIONAL TOTAL_PM2.5</v>
      </c>
      <c r="B9165" s="113" t="s">
        <v>149</v>
      </c>
      <c r="C9165" s="113">
        <v>1995</v>
      </c>
      <c r="D9165" s="113" t="s">
        <v>122</v>
      </c>
      <c r="E9165" s="113" t="s">
        <v>203</v>
      </c>
      <c r="F9165" s="113" t="s">
        <v>200</v>
      </c>
      <c r="G9165" s="113">
        <v>22.746772706810901</v>
      </c>
    </row>
    <row r="9166" spans="1:7" x14ac:dyDescent="0.25">
      <c r="A9166" s="108" t="str">
        <f t="shared" si="143"/>
        <v>GE_1995_NATIONAL TOTAL_Pb</v>
      </c>
      <c r="B9166" s="113" t="s">
        <v>149</v>
      </c>
      <c r="C9166" s="113">
        <v>1995</v>
      </c>
      <c r="D9166" s="113" t="s">
        <v>122</v>
      </c>
      <c r="E9166" s="113" t="s">
        <v>125</v>
      </c>
      <c r="F9166" s="113" t="s">
        <v>200</v>
      </c>
      <c r="G9166" s="113">
        <v>2.4177100014830498E-3</v>
      </c>
    </row>
    <row r="9167" spans="1:7" x14ac:dyDescent="0.25">
      <c r="A9167" s="108" t="str">
        <f t="shared" si="143"/>
        <v>GE_1995_NATIONAL TOTAL_Cd</v>
      </c>
      <c r="B9167" s="113" t="s">
        <v>149</v>
      </c>
      <c r="C9167" s="113">
        <v>1995</v>
      </c>
      <c r="D9167" s="113" t="s">
        <v>122</v>
      </c>
      <c r="E9167" s="113" t="s">
        <v>126</v>
      </c>
      <c r="F9167" s="113" t="s">
        <v>200</v>
      </c>
      <c r="G9167" s="113">
        <v>4.4166267029178199E-4</v>
      </c>
    </row>
    <row r="9168" spans="1:7" x14ac:dyDescent="0.25">
      <c r="A9168" s="108" t="str">
        <f t="shared" si="143"/>
        <v>GE_1995_NATIONAL TOTAL_Hg</v>
      </c>
      <c r="B9168" s="113" t="s">
        <v>149</v>
      </c>
      <c r="C9168" s="113">
        <v>1995</v>
      </c>
      <c r="D9168" s="113" t="s">
        <v>122</v>
      </c>
      <c r="E9168" s="113" t="s">
        <v>127</v>
      </c>
      <c r="F9168" s="113" t="s">
        <v>200</v>
      </c>
      <c r="G9168" s="113">
        <v>1.0052143617486999E-4</v>
      </c>
    </row>
    <row r="9169" spans="1:7" x14ac:dyDescent="0.25">
      <c r="A9169" s="108" t="str">
        <f t="shared" si="143"/>
        <v>GE_1995_NATIONAL TOTAL_DIOX</v>
      </c>
      <c r="B9169" s="113" t="s">
        <v>149</v>
      </c>
      <c r="C9169" s="113">
        <v>1995</v>
      </c>
      <c r="D9169" s="113" t="s">
        <v>122</v>
      </c>
      <c r="E9169" s="113" t="s">
        <v>128</v>
      </c>
      <c r="F9169" s="113" t="s">
        <v>200</v>
      </c>
      <c r="G9169" s="150">
        <v>2.1969239072904801E-8</v>
      </c>
    </row>
    <row r="9170" spans="1:7" x14ac:dyDescent="0.25">
      <c r="A9170" s="108" t="str">
        <f t="shared" si="143"/>
        <v>GE_1995_NATIONAL TOTAL_PAH</v>
      </c>
      <c r="B9170" s="113" t="s">
        <v>149</v>
      </c>
      <c r="C9170" s="113">
        <v>1995</v>
      </c>
      <c r="D9170" s="113" t="s">
        <v>122</v>
      </c>
      <c r="E9170" s="113" t="s">
        <v>129</v>
      </c>
      <c r="F9170" s="113" t="s">
        <v>200</v>
      </c>
      <c r="G9170" s="113">
        <v>9.3787473202573308E-3</v>
      </c>
    </row>
    <row r="9171" spans="1:7" x14ac:dyDescent="0.25">
      <c r="A9171" s="108" t="str">
        <f t="shared" si="143"/>
        <v>GE_1995_NATIONAL TOTAL_HCB</v>
      </c>
      <c r="B9171" s="113" t="s">
        <v>149</v>
      </c>
      <c r="C9171" s="113">
        <v>1995</v>
      </c>
      <c r="D9171" s="113" t="s">
        <v>122</v>
      </c>
      <c r="E9171" s="113" t="s">
        <v>130</v>
      </c>
      <c r="F9171" s="113" t="s">
        <v>200</v>
      </c>
      <c r="G9171" s="150">
        <v>1.46049212254299E-7</v>
      </c>
    </row>
    <row r="9172" spans="1:7" x14ac:dyDescent="0.25">
      <c r="A9172" s="108" t="str">
        <f t="shared" si="143"/>
        <v>GE_1995_NATIONAL TOTAL_PCB</v>
      </c>
      <c r="B9172" s="113" t="s">
        <v>149</v>
      </c>
      <c r="C9172" s="113">
        <v>1995</v>
      </c>
      <c r="D9172" s="113" t="s">
        <v>122</v>
      </c>
      <c r="E9172" s="113" t="s">
        <v>259</v>
      </c>
      <c r="F9172" s="113" t="s">
        <v>200</v>
      </c>
      <c r="G9172" s="113">
        <v>4.74506187489904E-4</v>
      </c>
    </row>
    <row r="9173" spans="1:7" x14ac:dyDescent="0.25">
      <c r="A9173" s="108" t="str">
        <f t="shared" si="143"/>
        <v>GE_1995_1A3(FS)_NOx</v>
      </c>
      <c r="B9173" s="113" t="s">
        <v>149</v>
      </c>
      <c r="C9173" s="113">
        <v>1995</v>
      </c>
      <c r="D9173" s="113" t="s">
        <v>132</v>
      </c>
      <c r="E9173" s="113" t="s">
        <v>199</v>
      </c>
      <c r="F9173" s="113" t="s">
        <v>200</v>
      </c>
      <c r="G9173" s="113">
        <v>5.40463083348489</v>
      </c>
    </row>
    <row r="9174" spans="1:7" x14ac:dyDescent="0.25">
      <c r="A9174" s="108" t="str">
        <f t="shared" si="143"/>
        <v>GE_1995_1A3(FS)_NMVOC</v>
      </c>
      <c r="B9174" s="113" t="s">
        <v>149</v>
      </c>
      <c r="C9174" s="113">
        <v>1995</v>
      </c>
      <c r="D9174" s="113" t="s">
        <v>132</v>
      </c>
      <c r="E9174" s="113" t="s">
        <v>123</v>
      </c>
      <c r="F9174" s="113" t="s">
        <v>200</v>
      </c>
      <c r="G9174" s="113">
        <v>2.25821319745992</v>
      </c>
    </row>
    <row r="9175" spans="1:7" x14ac:dyDescent="0.25">
      <c r="A9175" s="108" t="str">
        <f t="shared" si="143"/>
        <v>GE_1995_1A3(FS)_SOx</v>
      </c>
      <c r="B9175" s="113" t="s">
        <v>149</v>
      </c>
      <c r="C9175" s="113">
        <v>1995</v>
      </c>
      <c r="D9175" s="113" t="s">
        <v>132</v>
      </c>
      <c r="E9175" s="113" t="s">
        <v>201</v>
      </c>
      <c r="F9175" s="113" t="s">
        <v>200</v>
      </c>
      <c r="G9175" s="113">
        <v>1.0521472167427799</v>
      </c>
    </row>
    <row r="9176" spans="1:7" x14ac:dyDescent="0.25">
      <c r="A9176" s="108" t="str">
        <f t="shared" si="143"/>
        <v>GE_1995_1A3(FS)_NH3</v>
      </c>
      <c r="B9176" s="113" t="s">
        <v>149</v>
      </c>
      <c r="C9176" s="113">
        <v>1995</v>
      </c>
      <c r="D9176" s="113" t="s">
        <v>132</v>
      </c>
      <c r="E9176" s="113" t="s">
        <v>124</v>
      </c>
      <c r="F9176" s="113" t="s">
        <v>200</v>
      </c>
      <c r="G9176" s="113">
        <v>0.13044189542843901</v>
      </c>
    </row>
    <row r="9177" spans="1:7" x14ac:dyDescent="0.25">
      <c r="A9177" s="108" t="str">
        <f t="shared" si="143"/>
        <v>GE_1995_1A3(FS)_PM2.5</v>
      </c>
      <c r="B9177" s="113" t="s">
        <v>149</v>
      </c>
      <c r="C9177" s="113">
        <v>1995</v>
      </c>
      <c r="D9177" s="113" t="s">
        <v>132</v>
      </c>
      <c r="E9177" s="113" t="s">
        <v>203</v>
      </c>
      <c r="F9177" s="113" t="s">
        <v>200</v>
      </c>
      <c r="G9177" s="113">
        <v>0.27632414401765698</v>
      </c>
    </row>
    <row r="9178" spans="1:7" x14ac:dyDescent="0.25">
      <c r="A9178" s="108" t="str">
        <f t="shared" si="143"/>
        <v>GE_1995_3D_NOx</v>
      </c>
      <c r="B9178" s="113" t="s">
        <v>149</v>
      </c>
      <c r="C9178" s="113">
        <v>1995</v>
      </c>
      <c r="D9178" s="113" t="s">
        <v>206</v>
      </c>
      <c r="E9178" s="113" t="s">
        <v>199</v>
      </c>
      <c r="F9178" s="113" t="s">
        <v>200</v>
      </c>
      <c r="G9178" s="113">
        <v>6.1786609825069903</v>
      </c>
    </row>
    <row r="9179" spans="1:7" x14ac:dyDescent="0.25">
      <c r="A9179" s="108" t="str">
        <f t="shared" si="143"/>
        <v>GE_1996_NATIONAL TOTAL_NOx</v>
      </c>
      <c r="B9179" s="113" t="s">
        <v>149</v>
      </c>
      <c r="C9179" s="113">
        <v>1996</v>
      </c>
      <c r="D9179" s="113" t="s">
        <v>122</v>
      </c>
      <c r="E9179" s="113" t="s">
        <v>199</v>
      </c>
      <c r="F9179" s="113" t="s">
        <v>200</v>
      </c>
      <c r="G9179" s="113">
        <v>28.9664846258908</v>
      </c>
    </row>
    <row r="9180" spans="1:7" x14ac:dyDescent="0.25">
      <c r="A9180" s="108" t="str">
        <f t="shared" si="143"/>
        <v>GE_1996_NATIONAL TOTAL_NMVOC</v>
      </c>
      <c r="B9180" s="113" t="s">
        <v>149</v>
      </c>
      <c r="C9180" s="113">
        <v>1996</v>
      </c>
      <c r="D9180" s="113" t="s">
        <v>122</v>
      </c>
      <c r="E9180" s="113" t="s">
        <v>123</v>
      </c>
      <c r="F9180" s="113" t="s">
        <v>200</v>
      </c>
      <c r="G9180" s="113">
        <v>57.047501011374102</v>
      </c>
    </row>
    <row r="9181" spans="1:7" x14ac:dyDescent="0.25">
      <c r="A9181" s="108" t="str">
        <f t="shared" si="143"/>
        <v>GE_1996_NATIONAL TOTAL_SOx</v>
      </c>
      <c r="B9181" s="113" t="s">
        <v>149</v>
      </c>
      <c r="C9181" s="113">
        <v>1996</v>
      </c>
      <c r="D9181" s="113" t="s">
        <v>122</v>
      </c>
      <c r="E9181" s="113" t="s">
        <v>201</v>
      </c>
      <c r="F9181" s="113" t="s">
        <v>200</v>
      </c>
      <c r="G9181" s="113">
        <v>10.8506190075185</v>
      </c>
    </row>
    <row r="9182" spans="1:7" x14ac:dyDescent="0.25">
      <c r="A9182" s="108" t="str">
        <f t="shared" si="143"/>
        <v>GE_1996_NATIONAL TOTAL_NH3</v>
      </c>
      <c r="B9182" s="113" t="s">
        <v>149</v>
      </c>
      <c r="C9182" s="113">
        <v>1996</v>
      </c>
      <c r="D9182" s="113" t="s">
        <v>122</v>
      </c>
      <c r="E9182" s="113" t="s">
        <v>124</v>
      </c>
      <c r="F9182" s="113" t="s">
        <v>200</v>
      </c>
      <c r="G9182" s="113">
        <v>40.8486376867315</v>
      </c>
    </row>
    <row r="9183" spans="1:7" x14ac:dyDescent="0.25">
      <c r="A9183" s="108" t="str">
        <f t="shared" si="143"/>
        <v>GE_1996_NATIONAL TOTAL_PM2.5</v>
      </c>
      <c r="B9183" s="113" t="s">
        <v>149</v>
      </c>
      <c r="C9183" s="113">
        <v>1996</v>
      </c>
      <c r="D9183" s="113" t="s">
        <v>122</v>
      </c>
      <c r="E9183" s="113" t="s">
        <v>203</v>
      </c>
      <c r="F9183" s="113" t="s">
        <v>200</v>
      </c>
      <c r="G9183" s="113">
        <v>29.8720206235026</v>
      </c>
    </row>
    <row r="9184" spans="1:7" x14ac:dyDescent="0.25">
      <c r="A9184" s="108" t="str">
        <f t="shared" si="143"/>
        <v>GE_1996_NATIONAL TOTAL_Pb</v>
      </c>
      <c r="B9184" s="113" t="s">
        <v>149</v>
      </c>
      <c r="C9184" s="113">
        <v>1996</v>
      </c>
      <c r="D9184" s="113" t="s">
        <v>122</v>
      </c>
      <c r="E9184" s="113" t="s">
        <v>125</v>
      </c>
      <c r="F9184" s="113" t="s">
        <v>200</v>
      </c>
      <c r="G9184" s="113">
        <v>2.76111832148466E-3</v>
      </c>
    </row>
    <row r="9185" spans="1:7" x14ac:dyDescent="0.25">
      <c r="A9185" s="108" t="str">
        <f t="shared" si="143"/>
        <v>GE_1996_NATIONAL TOTAL_Cd</v>
      </c>
      <c r="B9185" s="113" t="s">
        <v>149</v>
      </c>
      <c r="C9185" s="113">
        <v>1996</v>
      </c>
      <c r="D9185" s="113" t="s">
        <v>122</v>
      </c>
      <c r="E9185" s="113" t="s">
        <v>126</v>
      </c>
      <c r="F9185" s="113" t="s">
        <v>200</v>
      </c>
      <c r="G9185" s="113">
        <v>5.4815312004281305E-4</v>
      </c>
    </row>
    <row r="9186" spans="1:7" x14ac:dyDescent="0.25">
      <c r="A9186" s="108" t="str">
        <f t="shared" si="143"/>
        <v>GE_1996_NATIONAL TOTAL_Hg</v>
      </c>
      <c r="B9186" s="113" t="s">
        <v>149</v>
      </c>
      <c r="C9186" s="113">
        <v>1996</v>
      </c>
      <c r="D9186" s="113" t="s">
        <v>122</v>
      </c>
      <c r="E9186" s="113" t="s">
        <v>127</v>
      </c>
      <c r="F9186" s="113" t="s">
        <v>200</v>
      </c>
      <c r="G9186" s="150">
        <v>8.80379171308021E-5</v>
      </c>
    </row>
    <row r="9187" spans="1:7" x14ac:dyDescent="0.25">
      <c r="A9187" s="108" t="str">
        <f t="shared" si="143"/>
        <v>GE_1996_NATIONAL TOTAL_DIOX</v>
      </c>
      <c r="B9187" s="113" t="s">
        <v>149</v>
      </c>
      <c r="C9187" s="113">
        <v>1996</v>
      </c>
      <c r="D9187" s="113" t="s">
        <v>122</v>
      </c>
      <c r="E9187" s="113" t="s">
        <v>128</v>
      </c>
      <c r="F9187" s="113" t="s">
        <v>200</v>
      </c>
      <c r="G9187" s="150">
        <v>3.1067560984776197E-8</v>
      </c>
    </row>
    <row r="9188" spans="1:7" x14ac:dyDescent="0.25">
      <c r="A9188" s="108" t="str">
        <f t="shared" si="143"/>
        <v>GE_1996_NATIONAL TOTAL_PAH</v>
      </c>
      <c r="B9188" s="113" t="s">
        <v>149</v>
      </c>
      <c r="C9188" s="113">
        <v>1996</v>
      </c>
      <c r="D9188" s="113" t="s">
        <v>122</v>
      </c>
      <c r="E9188" s="113" t="s">
        <v>129</v>
      </c>
      <c r="F9188" s="113" t="s">
        <v>200</v>
      </c>
      <c r="G9188" s="113">
        <v>1.3345961681971301E-2</v>
      </c>
    </row>
    <row r="9189" spans="1:7" x14ac:dyDescent="0.25">
      <c r="A9189" s="108" t="str">
        <f t="shared" si="143"/>
        <v>GE_1996_NATIONAL TOTAL_HCB</v>
      </c>
      <c r="B9189" s="113" t="s">
        <v>149</v>
      </c>
      <c r="C9189" s="113">
        <v>1996</v>
      </c>
      <c r="D9189" s="113" t="s">
        <v>122</v>
      </c>
      <c r="E9189" s="113" t="s">
        <v>130</v>
      </c>
      <c r="F9189" s="113" t="s">
        <v>200</v>
      </c>
      <c r="G9189" s="150">
        <v>2.0288617338298301E-7</v>
      </c>
    </row>
    <row r="9190" spans="1:7" x14ac:dyDescent="0.25">
      <c r="A9190" s="108" t="str">
        <f t="shared" si="143"/>
        <v>GE_1996_NATIONAL TOTAL_PCB</v>
      </c>
      <c r="B9190" s="113" t="s">
        <v>149</v>
      </c>
      <c r="C9190" s="113">
        <v>1996</v>
      </c>
      <c r="D9190" s="113" t="s">
        <v>122</v>
      </c>
      <c r="E9190" s="113" t="s">
        <v>259</v>
      </c>
      <c r="F9190" s="113" t="s">
        <v>200</v>
      </c>
      <c r="G9190" s="113">
        <v>4.57574304965549E-4</v>
      </c>
    </row>
    <row r="9191" spans="1:7" x14ac:dyDescent="0.25">
      <c r="A9191" s="108" t="str">
        <f t="shared" si="143"/>
        <v>GE_1996_1A3(FS)_NOx</v>
      </c>
      <c r="B9191" s="113" t="s">
        <v>149</v>
      </c>
      <c r="C9191" s="113">
        <v>1996</v>
      </c>
      <c r="D9191" s="113" t="s">
        <v>132</v>
      </c>
      <c r="E9191" s="113" t="s">
        <v>199</v>
      </c>
      <c r="F9191" s="113" t="s">
        <v>200</v>
      </c>
      <c r="G9191" s="113">
        <v>9.6825358186429895</v>
      </c>
    </row>
    <row r="9192" spans="1:7" x14ac:dyDescent="0.25">
      <c r="A9192" s="108" t="str">
        <f t="shared" si="143"/>
        <v>GE_1996_1A3(FS)_NMVOC</v>
      </c>
      <c r="B9192" s="113" t="s">
        <v>149</v>
      </c>
      <c r="C9192" s="113">
        <v>1996</v>
      </c>
      <c r="D9192" s="113" t="s">
        <v>132</v>
      </c>
      <c r="E9192" s="113" t="s">
        <v>123</v>
      </c>
      <c r="F9192" s="113" t="s">
        <v>200</v>
      </c>
      <c r="G9192" s="113">
        <v>7.7728758123091204</v>
      </c>
    </row>
    <row r="9193" spans="1:7" x14ac:dyDescent="0.25">
      <c r="A9193" s="108" t="str">
        <f t="shared" si="143"/>
        <v>GE_1996_1A3(FS)_SOx</v>
      </c>
      <c r="B9193" s="113" t="s">
        <v>149</v>
      </c>
      <c r="C9193" s="113">
        <v>1996</v>
      </c>
      <c r="D9193" s="113" t="s">
        <v>132</v>
      </c>
      <c r="E9193" s="113" t="s">
        <v>201</v>
      </c>
      <c r="F9193" s="113" t="s">
        <v>200</v>
      </c>
      <c r="G9193" s="113">
        <v>3.2257171218099598</v>
      </c>
    </row>
    <row r="9194" spans="1:7" x14ac:dyDescent="0.25">
      <c r="A9194" s="108" t="str">
        <f t="shared" si="143"/>
        <v>GE_1996_1A3(FS)_NH3</v>
      </c>
      <c r="B9194" s="113" t="s">
        <v>149</v>
      </c>
      <c r="C9194" s="113">
        <v>1996</v>
      </c>
      <c r="D9194" s="113" t="s">
        <v>132</v>
      </c>
      <c r="E9194" s="113" t="s">
        <v>124</v>
      </c>
      <c r="F9194" s="113" t="s">
        <v>200</v>
      </c>
      <c r="G9194" s="113">
        <v>0.75240384721653697</v>
      </c>
    </row>
    <row r="9195" spans="1:7" x14ac:dyDescent="0.25">
      <c r="A9195" s="108" t="str">
        <f t="shared" si="143"/>
        <v>GE_1996_1A3(FS)_PM2.5</v>
      </c>
      <c r="B9195" s="113" t="s">
        <v>149</v>
      </c>
      <c r="C9195" s="113">
        <v>1996</v>
      </c>
      <c r="D9195" s="113" t="s">
        <v>132</v>
      </c>
      <c r="E9195" s="113" t="s">
        <v>203</v>
      </c>
      <c r="F9195" s="113" t="s">
        <v>200</v>
      </c>
      <c r="G9195" s="113">
        <v>0.263311737207371</v>
      </c>
    </row>
    <row r="9196" spans="1:7" x14ac:dyDescent="0.25">
      <c r="A9196" s="108" t="str">
        <f t="shared" si="143"/>
        <v>GE_1996_3D_NOx</v>
      </c>
      <c r="B9196" s="113" t="s">
        <v>149</v>
      </c>
      <c r="C9196" s="113">
        <v>1996</v>
      </c>
      <c r="D9196" s="113" t="s">
        <v>206</v>
      </c>
      <c r="E9196" s="113" t="s">
        <v>199</v>
      </c>
      <c r="F9196" s="113" t="s">
        <v>200</v>
      </c>
      <c r="G9196" s="113">
        <v>8.7502475105206301</v>
      </c>
    </row>
    <row r="9197" spans="1:7" x14ac:dyDescent="0.25">
      <c r="A9197" s="108" t="str">
        <f t="shared" si="143"/>
        <v>GE_1997_NATIONAL TOTAL_NOx</v>
      </c>
      <c r="B9197" s="113" t="s">
        <v>149</v>
      </c>
      <c r="C9197" s="113">
        <v>1997</v>
      </c>
      <c r="D9197" s="113" t="s">
        <v>122</v>
      </c>
      <c r="E9197" s="113" t="s">
        <v>199</v>
      </c>
      <c r="F9197" s="113" t="s">
        <v>200</v>
      </c>
      <c r="G9197" s="113">
        <v>25.591005624280299</v>
      </c>
    </row>
    <row r="9198" spans="1:7" x14ac:dyDescent="0.25">
      <c r="A9198" s="108" t="str">
        <f t="shared" si="143"/>
        <v>GE_1997_NATIONAL TOTAL_NMVOC</v>
      </c>
      <c r="B9198" s="113" t="s">
        <v>149</v>
      </c>
      <c r="C9198" s="113">
        <v>1997</v>
      </c>
      <c r="D9198" s="113" t="s">
        <v>122</v>
      </c>
      <c r="E9198" s="113" t="s">
        <v>123</v>
      </c>
      <c r="F9198" s="113" t="s">
        <v>200</v>
      </c>
      <c r="G9198" s="113">
        <v>49.553295660474298</v>
      </c>
    </row>
    <row r="9199" spans="1:7" x14ac:dyDescent="0.25">
      <c r="A9199" s="108" t="str">
        <f t="shared" si="143"/>
        <v>GE_1997_NATIONAL TOTAL_SOx</v>
      </c>
      <c r="B9199" s="113" t="s">
        <v>149</v>
      </c>
      <c r="C9199" s="113">
        <v>1997</v>
      </c>
      <c r="D9199" s="113" t="s">
        <v>122</v>
      </c>
      <c r="E9199" s="113" t="s">
        <v>201</v>
      </c>
      <c r="F9199" s="113" t="s">
        <v>200</v>
      </c>
      <c r="G9199" s="113">
        <v>8.5128680287779304</v>
      </c>
    </row>
    <row r="9200" spans="1:7" x14ac:dyDescent="0.25">
      <c r="A9200" s="108" t="str">
        <f t="shared" si="143"/>
        <v>GE_1997_NATIONAL TOTAL_NH3</v>
      </c>
      <c r="B9200" s="113" t="s">
        <v>149</v>
      </c>
      <c r="C9200" s="113">
        <v>1997</v>
      </c>
      <c r="D9200" s="113" t="s">
        <v>122</v>
      </c>
      <c r="E9200" s="113" t="s">
        <v>124</v>
      </c>
      <c r="F9200" s="113" t="s">
        <v>200</v>
      </c>
      <c r="G9200" s="113">
        <v>42.059182085715001</v>
      </c>
    </row>
    <row r="9201" spans="1:7" x14ac:dyDescent="0.25">
      <c r="A9201" s="108" t="str">
        <f t="shared" si="143"/>
        <v>GE_1997_NATIONAL TOTAL_PM2.5</v>
      </c>
      <c r="B9201" s="113" t="s">
        <v>149</v>
      </c>
      <c r="C9201" s="113">
        <v>1997</v>
      </c>
      <c r="D9201" s="113" t="s">
        <v>122</v>
      </c>
      <c r="E9201" s="113" t="s">
        <v>203</v>
      </c>
      <c r="F9201" s="113" t="s">
        <v>200</v>
      </c>
      <c r="G9201" s="113">
        <v>24.213030454957799</v>
      </c>
    </row>
    <row r="9202" spans="1:7" x14ac:dyDescent="0.25">
      <c r="A9202" s="108" t="str">
        <f t="shared" si="143"/>
        <v>GE_1997_NATIONAL TOTAL_Pb</v>
      </c>
      <c r="B9202" s="113" t="s">
        <v>149</v>
      </c>
      <c r="C9202" s="113">
        <v>1997</v>
      </c>
      <c r="D9202" s="113" t="s">
        <v>122</v>
      </c>
      <c r="E9202" s="113" t="s">
        <v>125</v>
      </c>
      <c r="F9202" s="113" t="s">
        <v>200</v>
      </c>
      <c r="G9202" s="113">
        <v>2.4281764886709598E-3</v>
      </c>
    </row>
    <row r="9203" spans="1:7" x14ac:dyDescent="0.25">
      <c r="A9203" s="108" t="str">
        <f t="shared" si="143"/>
        <v>GE_1997_NATIONAL TOTAL_Cd</v>
      </c>
      <c r="B9203" s="113" t="s">
        <v>149</v>
      </c>
      <c r="C9203" s="113">
        <v>1997</v>
      </c>
      <c r="D9203" s="113" t="s">
        <v>122</v>
      </c>
      <c r="E9203" s="113" t="s">
        <v>126</v>
      </c>
      <c r="F9203" s="113" t="s">
        <v>200</v>
      </c>
      <c r="G9203" s="113">
        <v>4.51780332415028E-4</v>
      </c>
    </row>
    <row r="9204" spans="1:7" x14ac:dyDescent="0.25">
      <c r="A9204" s="108" t="str">
        <f t="shared" si="143"/>
        <v>GE_1997_NATIONAL TOTAL_Hg</v>
      </c>
      <c r="B9204" s="113" t="s">
        <v>149</v>
      </c>
      <c r="C9204" s="113">
        <v>1997</v>
      </c>
      <c r="D9204" s="113" t="s">
        <v>122</v>
      </c>
      <c r="E9204" s="113" t="s">
        <v>127</v>
      </c>
      <c r="F9204" s="113" t="s">
        <v>200</v>
      </c>
      <c r="G9204" s="150">
        <v>8.2839753323246594E-5</v>
      </c>
    </row>
    <row r="9205" spans="1:7" x14ac:dyDescent="0.25">
      <c r="A9205" s="108" t="str">
        <f t="shared" si="143"/>
        <v>GE_1997_NATIONAL TOTAL_DIOX</v>
      </c>
      <c r="B9205" s="113" t="s">
        <v>149</v>
      </c>
      <c r="C9205" s="113">
        <v>1997</v>
      </c>
      <c r="D9205" s="113" t="s">
        <v>122</v>
      </c>
      <c r="E9205" s="113" t="s">
        <v>128</v>
      </c>
      <c r="F9205" s="113" t="s">
        <v>200</v>
      </c>
      <c r="G9205" s="150">
        <v>2.5151244200947098E-8</v>
      </c>
    </row>
    <row r="9206" spans="1:7" x14ac:dyDescent="0.25">
      <c r="A9206" s="108" t="str">
        <f t="shared" si="143"/>
        <v>GE_1997_NATIONAL TOTAL_PAH</v>
      </c>
      <c r="B9206" s="113" t="s">
        <v>149</v>
      </c>
      <c r="C9206" s="113">
        <v>1997</v>
      </c>
      <c r="D9206" s="113" t="s">
        <v>122</v>
      </c>
      <c r="E9206" s="113" t="s">
        <v>129</v>
      </c>
      <c r="F9206" s="113" t="s">
        <v>200</v>
      </c>
      <c r="G9206" s="113">
        <v>1.0765848655656701E-2</v>
      </c>
    </row>
    <row r="9207" spans="1:7" x14ac:dyDescent="0.25">
      <c r="A9207" s="108" t="str">
        <f t="shared" si="143"/>
        <v>GE_1997_NATIONAL TOTAL_HCB</v>
      </c>
      <c r="B9207" s="113" t="s">
        <v>149</v>
      </c>
      <c r="C9207" s="113">
        <v>1997</v>
      </c>
      <c r="D9207" s="113" t="s">
        <v>122</v>
      </c>
      <c r="E9207" s="113" t="s">
        <v>130</v>
      </c>
      <c r="F9207" s="113" t="s">
        <v>200</v>
      </c>
      <c r="G9207" s="150">
        <v>1.6741085825271501E-7</v>
      </c>
    </row>
    <row r="9208" spans="1:7" x14ac:dyDescent="0.25">
      <c r="A9208" s="108" t="str">
        <f t="shared" si="143"/>
        <v>GE_1997_NATIONAL TOTAL_PCB</v>
      </c>
      <c r="B9208" s="113" t="s">
        <v>149</v>
      </c>
      <c r="C9208" s="113">
        <v>1997</v>
      </c>
      <c r="D9208" s="113" t="s">
        <v>122</v>
      </c>
      <c r="E9208" s="113" t="s">
        <v>259</v>
      </c>
      <c r="F9208" s="113" t="s">
        <v>200</v>
      </c>
      <c r="G9208" s="113">
        <v>4.4131341151224201E-4</v>
      </c>
    </row>
    <row r="9209" spans="1:7" x14ac:dyDescent="0.25">
      <c r="A9209" s="108" t="str">
        <f t="shared" si="143"/>
        <v>GE_1997_1A3(FS)_NOx</v>
      </c>
      <c r="B9209" s="113" t="s">
        <v>149</v>
      </c>
      <c r="C9209" s="113">
        <v>1997</v>
      </c>
      <c r="D9209" s="113" t="s">
        <v>132</v>
      </c>
      <c r="E9209" s="113" t="s">
        <v>199</v>
      </c>
      <c r="F9209" s="113" t="s">
        <v>200</v>
      </c>
      <c r="G9209" s="113">
        <v>7.1205175160464398</v>
      </c>
    </row>
    <row r="9210" spans="1:7" x14ac:dyDescent="0.25">
      <c r="A9210" s="108" t="str">
        <f t="shared" si="143"/>
        <v>GE_1997_1A3(FS)_NMVOC</v>
      </c>
      <c r="B9210" s="113" t="s">
        <v>149</v>
      </c>
      <c r="C9210" s="113">
        <v>1997</v>
      </c>
      <c r="D9210" s="113" t="s">
        <v>132</v>
      </c>
      <c r="E9210" s="113" t="s">
        <v>123</v>
      </c>
      <c r="F9210" s="113" t="s">
        <v>200</v>
      </c>
      <c r="G9210" s="113">
        <v>6.0803588529210302</v>
      </c>
    </row>
    <row r="9211" spans="1:7" x14ac:dyDescent="0.25">
      <c r="A9211" s="108" t="str">
        <f t="shared" si="143"/>
        <v>GE_1997_1A3(FS)_SOx</v>
      </c>
      <c r="B9211" s="113" t="s">
        <v>149</v>
      </c>
      <c r="C9211" s="113">
        <v>1997</v>
      </c>
      <c r="D9211" s="113" t="s">
        <v>132</v>
      </c>
      <c r="E9211" s="113" t="s">
        <v>201</v>
      </c>
      <c r="F9211" s="113" t="s">
        <v>200</v>
      </c>
      <c r="G9211" s="113">
        <v>2.4370139224510399</v>
      </c>
    </row>
    <row r="9212" spans="1:7" x14ac:dyDescent="0.25">
      <c r="A9212" s="108" t="str">
        <f t="shared" si="143"/>
        <v>GE_1997_1A3(FS)_NH3</v>
      </c>
      <c r="B9212" s="113" t="s">
        <v>149</v>
      </c>
      <c r="C9212" s="113">
        <v>1997</v>
      </c>
      <c r="D9212" s="113" t="s">
        <v>132</v>
      </c>
      <c r="E9212" s="113" t="s">
        <v>124</v>
      </c>
      <c r="F9212" s="113" t="s">
        <v>200</v>
      </c>
      <c r="G9212" s="113">
        <v>0.57908909454296797</v>
      </c>
    </row>
    <row r="9213" spans="1:7" x14ac:dyDescent="0.25">
      <c r="A9213" s="108" t="str">
        <f t="shared" si="143"/>
        <v>GE_1997_1A3(FS)_PM2.5</v>
      </c>
      <c r="B9213" s="113" t="s">
        <v>149</v>
      </c>
      <c r="C9213" s="113">
        <v>1997</v>
      </c>
      <c r="D9213" s="113" t="s">
        <v>132</v>
      </c>
      <c r="E9213" s="113" t="s">
        <v>203</v>
      </c>
      <c r="F9213" s="113" t="s">
        <v>200</v>
      </c>
      <c r="G9213" s="113">
        <v>0.20557338570577099</v>
      </c>
    </row>
    <row r="9214" spans="1:7" x14ac:dyDescent="0.25">
      <c r="A9214" s="108" t="str">
        <f t="shared" si="143"/>
        <v>GE_1997_3D_NOx</v>
      </c>
      <c r="B9214" s="113" t="s">
        <v>149</v>
      </c>
      <c r="C9214" s="113">
        <v>1997</v>
      </c>
      <c r="D9214" s="113" t="s">
        <v>206</v>
      </c>
      <c r="E9214" s="113" t="s">
        <v>199</v>
      </c>
      <c r="F9214" s="113" t="s">
        <v>200</v>
      </c>
      <c r="G9214" s="113">
        <v>9.3831071351788395</v>
      </c>
    </row>
    <row r="9215" spans="1:7" x14ac:dyDescent="0.25">
      <c r="A9215" s="108" t="str">
        <f t="shared" si="143"/>
        <v>GE_1998_NATIONAL TOTAL_NOx</v>
      </c>
      <c r="B9215" s="113" t="s">
        <v>149</v>
      </c>
      <c r="C9215" s="113">
        <v>1998</v>
      </c>
      <c r="D9215" s="113" t="s">
        <v>122</v>
      </c>
      <c r="E9215" s="113" t="s">
        <v>199</v>
      </c>
      <c r="F9215" s="113" t="s">
        <v>200</v>
      </c>
      <c r="G9215" s="113">
        <v>21.846564674105899</v>
      </c>
    </row>
    <row r="9216" spans="1:7" x14ac:dyDescent="0.25">
      <c r="A9216" s="108" t="str">
        <f t="shared" si="143"/>
        <v>GE_1998_NATIONAL TOTAL_NMVOC</v>
      </c>
      <c r="B9216" s="113" t="s">
        <v>149</v>
      </c>
      <c r="C9216" s="113">
        <v>1998</v>
      </c>
      <c r="D9216" s="113" t="s">
        <v>122</v>
      </c>
      <c r="E9216" s="113" t="s">
        <v>123</v>
      </c>
      <c r="F9216" s="113" t="s">
        <v>200</v>
      </c>
      <c r="G9216" s="113">
        <v>43.010892754591403</v>
      </c>
    </row>
    <row r="9217" spans="1:7" x14ac:dyDescent="0.25">
      <c r="A9217" s="108" t="str">
        <f t="shared" si="143"/>
        <v>GE_1998_NATIONAL TOTAL_SOx</v>
      </c>
      <c r="B9217" s="113" t="s">
        <v>149</v>
      </c>
      <c r="C9217" s="113">
        <v>1998</v>
      </c>
      <c r="D9217" s="113" t="s">
        <v>122</v>
      </c>
      <c r="E9217" s="113" t="s">
        <v>201</v>
      </c>
      <c r="F9217" s="113" t="s">
        <v>200</v>
      </c>
      <c r="G9217" s="113">
        <v>8.0399735365479703</v>
      </c>
    </row>
    <row r="9218" spans="1:7" x14ac:dyDescent="0.25">
      <c r="A9218" s="108" t="str">
        <f t="shared" ref="A9218:A9281" si="144">CONCATENATE(B9218,"_",C9218,"_",D9218,"_",E9218)</f>
        <v>GE_1998_NATIONAL TOTAL_NH3</v>
      </c>
      <c r="B9218" s="113" t="s">
        <v>149</v>
      </c>
      <c r="C9218" s="113">
        <v>1998</v>
      </c>
      <c r="D9218" s="113" t="s">
        <v>122</v>
      </c>
      <c r="E9218" s="113" t="s">
        <v>124</v>
      </c>
      <c r="F9218" s="113" t="s">
        <v>200</v>
      </c>
      <c r="G9218" s="113">
        <v>38.073367395519</v>
      </c>
    </row>
    <row r="9219" spans="1:7" x14ac:dyDescent="0.25">
      <c r="A9219" s="108" t="str">
        <f t="shared" si="144"/>
        <v>GE_1998_NATIONAL TOTAL_PM2.5</v>
      </c>
      <c r="B9219" s="113" t="s">
        <v>149</v>
      </c>
      <c r="C9219" s="113">
        <v>1998</v>
      </c>
      <c r="D9219" s="113" t="s">
        <v>122</v>
      </c>
      <c r="E9219" s="113" t="s">
        <v>203</v>
      </c>
      <c r="F9219" s="113" t="s">
        <v>200</v>
      </c>
      <c r="G9219" s="113">
        <v>22.122346867403699</v>
      </c>
    </row>
    <row r="9220" spans="1:7" x14ac:dyDescent="0.25">
      <c r="A9220" s="108" t="str">
        <f t="shared" si="144"/>
        <v>GE_1998_NATIONAL TOTAL_Pb</v>
      </c>
      <c r="B9220" s="113" t="s">
        <v>149</v>
      </c>
      <c r="C9220" s="113">
        <v>1998</v>
      </c>
      <c r="D9220" s="113" t="s">
        <v>122</v>
      </c>
      <c r="E9220" s="113" t="s">
        <v>125</v>
      </c>
      <c r="F9220" s="113" t="s">
        <v>200</v>
      </c>
      <c r="G9220" s="113">
        <v>2.0373568710054901E-3</v>
      </c>
    </row>
    <row r="9221" spans="1:7" x14ac:dyDescent="0.25">
      <c r="A9221" s="108" t="str">
        <f t="shared" si="144"/>
        <v>GE_1998_NATIONAL TOTAL_Cd</v>
      </c>
      <c r="B9221" s="113" t="s">
        <v>149</v>
      </c>
      <c r="C9221" s="113">
        <v>1998</v>
      </c>
      <c r="D9221" s="113" t="s">
        <v>122</v>
      </c>
      <c r="E9221" s="113" t="s">
        <v>126</v>
      </c>
      <c r="F9221" s="113" t="s">
        <v>200</v>
      </c>
      <c r="G9221" s="113">
        <v>4.0208299811763997E-4</v>
      </c>
    </row>
    <row r="9222" spans="1:7" x14ac:dyDescent="0.25">
      <c r="A9222" s="108" t="str">
        <f t="shared" si="144"/>
        <v>GE_1998_NATIONAL TOTAL_Hg</v>
      </c>
      <c r="B9222" s="113" t="s">
        <v>149</v>
      </c>
      <c r="C9222" s="113">
        <v>1998</v>
      </c>
      <c r="D9222" s="113" t="s">
        <v>122</v>
      </c>
      <c r="E9222" s="113" t="s">
        <v>127</v>
      </c>
      <c r="F9222" s="113" t="s">
        <v>200</v>
      </c>
      <c r="G9222" s="150">
        <v>7.9857593637105298E-5</v>
      </c>
    </row>
    <row r="9223" spans="1:7" x14ac:dyDescent="0.25">
      <c r="A9223" s="108" t="str">
        <f t="shared" si="144"/>
        <v>GE_1998_NATIONAL TOTAL_DIOX</v>
      </c>
      <c r="B9223" s="113" t="s">
        <v>149</v>
      </c>
      <c r="C9223" s="113">
        <v>1998</v>
      </c>
      <c r="D9223" s="113" t="s">
        <v>122</v>
      </c>
      <c r="E9223" s="113" t="s">
        <v>128</v>
      </c>
      <c r="F9223" s="113" t="s">
        <v>200</v>
      </c>
      <c r="G9223" s="150">
        <v>2.2857971227003201E-8</v>
      </c>
    </row>
    <row r="9224" spans="1:7" x14ac:dyDescent="0.25">
      <c r="A9224" s="108" t="str">
        <f t="shared" si="144"/>
        <v>GE_1998_NATIONAL TOTAL_PAH</v>
      </c>
      <c r="B9224" s="113" t="s">
        <v>149</v>
      </c>
      <c r="C9224" s="113">
        <v>1998</v>
      </c>
      <c r="D9224" s="113" t="s">
        <v>122</v>
      </c>
      <c r="E9224" s="113" t="s">
        <v>129</v>
      </c>
      <c r="F9224" s="113" t="s">
        <v>200</v>
      </c>
      <c r="G9224" s="113">
        <v>9.8216113219796401E-3</v>
      </c>
    </row>
    <row r="9225" spans="1:7" x14ac:dyDescent="0.25">
      <c r="A9225" s="108" t="str">
        <f t="shared" si="144"/>
        <v>GE_1998_NATIONAL TOTAL_HCB</v>
      </c>
      <c r="B9225" s="113" t="s">
        <v>149</v>
      </c>
      <c r="C9225" s="113">
        <v>1998</v>
      </c>
      <c r="D9225" s="113" t="s">
        <v>122</v>
      </c>
      <c r="E9225" s="113" t="s">
        <v>130</v>
      </c>
      <c r="F9225" s="113" t="s">
        <v>200</v>
      </c>
      <c r="G9225" s="150">
        <v>1.4951651819315401E-7</v>
      </c>
    </row>
    <row r="9226" spans="1:7" x14ac:dyDescent="0.25">
      <c r="A9226" s="108" t="str">
        <f t="shared" si="144"/>
        <v>GE_1998_NATIONAL TOTAL_PCB</v>
      </c>
      <c r="B9226" s="113" t="s">
        <v>149</v>
      </c>
      <c r="C9226" s="113">
        <v>1998</v>
      </c>
      <c r="D9226" s="113" t="s">
        <v>122</v>
      </c>
      <c r="E9226" s="113" t="s">
        <v>259</v>
      </c>
      <c r="F9226" s="113" t="s">
        <v>200</v>
      </c>
      <c r="G9226" s="113">
        <v>4.2917008216471902E-4</v>
      </c>
    </row>
    <row r="9227" spans="1:7" x14ac:dyDescent="0.25">
      <c r="A9227" s="108" t="str">
        <f t="shared" si="144"/>
        <v>GE_1998_1A3(FS)_NOx</v>
      </c>
      <c r="B9227" s="113" t="s">
        <v>149</v>
      </c>
      <c r="C9227" s="113">
        <v>1998</v>
      </c>
      <c r="D9227" s="113" t="s">
        <v>132</v>
      </c>
      <c r="E9227" s="113" t="s">
        <v>199</v>
      </c>
      <c r="F9227" s="113" t="s">
        <v>200</v>
      </c>
      <c r="G9227" s="113">
        <v>5.1458657352487203</v>
      </c>
    </row>
    <row r="9228" spans="1:7" x14ac:dyDescent="0.25">
      <c r="A9228" s="108" t="str">
        <f t="shared" si="144"/>
        <v>GE_1998_1A3(FS)_NMVOC</v>
      </c>
      <c r="B9228" s="113" t="s">
        <v>149</v>
      </c>
      <c r="C9228" s="113">
        <v>1998</v>
      </c>
      <c r="D9228" s="113" t="s">
        <v>132</v>
      </c>
      <c r="E9228" s="113" t="s">
        <v>123</v>
      </c>
      <c r="F9228" s="113" t="s">
        <v>200</v>
      </c>
      <c r="G9228" s="113">
        <v>3.84634563071985</v>
      </c>
    </row>
    <row r="9229" spans="1:7" x14ac:dyDescent="0.25">
      <c r="A9229" s="108" t="str">
        <f t="shared" si="144"/>
        <v>GE_1998_1A3(FS)_SOx</v>
      </c>
      <c r="B9229" s="113" t="s">
        <v>149</v>
      </c>
      <c r="C9229" s="113">
        <v>1998</v>
      </c>
      <c r="D9229" s="113" t="s">
        <v>132</v>
      </c>
      <c r="E9229" s="113" t="s">
        <v>201</v>
      </c>
      <c r="F9229" s="113" t="s">
        <v>200</v>
      </c>
      <c r="G9229" s="113">
        <v>1.5492494082111199</v>
      </c>
    </row>
    <row r="9230" spans="1:7" x14ac:dyDescent="0.25">
      <c r="A9230" s="108" t="str">
        <f t="shared" si="144"/>
        <v>GE_1998_1A3(FS)_NH3</v>
      </c>
      <c r="B9230" s="113" t="s">
        <v>149</v>
      </c>
      <c r="C9230" s="113">
        <v>1998</v>
      </c>
      <c r="D9230" s="113" t="s">
        <v>132</v>
      </c>
      <c r="E9230" s="113" t="s">
        <v>124</v>
      </c>
      <c r="F9230" s="113" t="s">
        <v>200</v>
      </c>
      <c r="G9230" s="113">
        <v>0.33694021873975399</v>
      </c>
    </row>
    <row r="9231" spans="1:7" x14ac:dyDescent="0.25">
      <c r="A9231" s="108" t="str">
        <f t="shared" si="144"/>
        <v>GE_1998_1A3(FS)_PM2.5</v>
      </c>
      <c r="B9231" s="113" t="s">
        <v>149</v>
      </c>
      <c r="C9231" s="113">
        <v>1998</v>
      </c>
      <c r="D9231" s="113" t="s">
        <v>132</v>
      </c>
      <c r="E9231" s="113" t="s">
        <v>203</v>
      </c>
      <c r="F9231" s="113" t="s">
        <v>200</v>
      </c>
      <c r="G9231" s="113">
        <v>0.18699420888422799</v>
      </c>
    </row>
    <row r="9232" spans="1:7" x14ac:dyDescent="0.25">
      <c r="A9232" s="108" t="str">
        <f t="shared" si="144"/>
        <v>GE_1998_3D_NOx</v>
      </c>
      <c r="B9232" s="113" t="s">
        <v>149</v>
      </c>
      <c r="C9232" s="113">
        <v>1998</v>
      </c>
      <c r="D9232" s="113" t="s">
        <v>206</v>
      </c>
      <c r="E9232" s="113" t="s">
        <v>199</v>
      </c>
      <c r="F9232" s="113" t="s">
        <v>200</v>
      </c>
      <c r="G9232" s="113">
        <v>7.5050300200000004</v>
      </c>
    </row>
    <row r="9233" spans="1:7" x14ac:dyDescent="0.25">
      <c r="A9233" s="108" t="str">
        <f t="shared" si="144"/>
        <v>GE_1999_NATIONAL TOTAL_NOx</v>
      </c>
      <c r="B9233" s="113" t="s">
        <v>149</v>
      </c>
      <c r="C9233" s="113">
        <v>1999</v>
      </c>
      <c r="D9233" s="113" t="s">
        <v>122</v>
      </c>
      <c r="E9233" s="113" t="s">
        <v>199</v>
      </c>
      <c r="F9233" s="113" t="s">
        <v>200</v>
      </c>
      <c r="G9233" s="113">
        <v>22.8385331690592</v>
      </c>
    </row>
    <row r="9234" spans="1:7" x14ac:dyDescent="0.25">
      <c r="A9234" s="108" t="str">
        <f t="shared" si="144"/>
        <v>GE_1999_NATIONAL TOTAL_NMVOC</v>
      </c>
      <c r="B9234" s="113" t="s">
        <v>149</v>
      </c>
      <c r="C9234" s="113">
        <v>1999</v>
      </c>
      <c r="D9234" s="113" t="s">
        <v>122</v>
      </c>
      <c r="E9234" s="113" t="s">
        <v>123</v>
      </c>
      <c r="F9234" s="113" t="s">
        <v>200</v>
      </c>
      <c r="G9234" s="113">
        <v>42.002219301408402</v>
      </c>
    </row>
    <row r="9235" spans="1:7" x14ac:dyDescent="0.25">
      <c r="A9235" s="108" t="str">
        <f t="shared" si="144"/>
        <v>GE_1999_NATIONAL TOTAL_SOx</v>
      </c>
      <c r="B9235" s="113" t="s">
        <v>149</v>
      </c>
      <c r="C9235" s="113">
        <v>1999</v>
      </c>
      <c r="D9235" s="113" t="s">
        <v>122</v>
      </c>
      <c r="E9235" s="113" t="s">
        <v>201</v>
      </c>
      <c r="F9235" s="113" t="s">
        <v>200</v>
      </c>
      <c r="G9235" s="113">
        <v>6.5794602961582198</v>
      </c>
    </row>
    <row r="9236" spans="1:7" x14ac:dyDescent="0.25">
      <c r="A9236" s="108" t="str">
        <f t="shared" si="144"/>
        <v>GE_1999_NATIONAL TOTAL_NH3</v>
      </c>
      <c r="B9236" s="113" t="s">
        <v>149</v>
      </c>
      <c r="C9236" s="113">
        <v>1999</v>
      </c>
      <c r="D9236" s="113" t="s">
        <v>122</v>
      </c>
      <c r="E9236" s="113" t="s">
        <v>124</v>
      </c>
      <c r="F9236" s="113" t="s">
        <v>200</v>
      </c>
      <c r="G9236" s="113">
        <v>42.266834616293401</v>
      </c>
    </row>
    <row r="9237" spans="1:7" x14ac:dyDescent="0.25">
      <c r="A9237" s="108" t="str">
        <f t="shared" si="144"/>
        <v>GE_1999_NATIONAL TOTAL_PM2.5</v>
      </c>
      <c r="B9237" s="113" t="s">
        <v>149</v>
      </c>
      <c r="C9237" s="113">
        <v>1999</v>
      </c>
      <c r="D9237" s="113" t="s">
        <v>122</v>
      </c>
      <c r="E9237" s="113" t="s">
        <v>203</v>
      </c>
      <c r="F9237" s="113" t="s">
        <v>200</v>
      </c>
      <c r="G9237" s="113">
        <v>20.938042423591298</v>
      </c>
    </row>
    <row r="9238" spans="1:7" x14ac:dyDescent="0.25">
      <c r="A9238" s="108" t="str">
        <f t="shared" si="144"/>
        <v>GE_1999_NATIONAL TOTAL_Pb</v>
      </c>
      <c r="B9238" s="113" t="s">
        <v>149</v>
      </c>
      <c r="C9238" s="113">
        <v>1999</v>
      </c>
      <c r="D9238" s="113" t="s">
        <v>122</v>
      </c>
      <c r="E9238" s="113" t="s">
        <v>125</v>
      </c>
      <c r="F9238" s="113" t="s">
        <v>200</v>
      </c>
      <c r="G9238" s="113">
        <v>1.5112792038618401E-3</v>
      </c>
    </row>
    <row r="9239" spans="1:7" x14ac:dyDescent="0.25">
      <c r="A9239" s="108" t="str">
        <f t="shared" si="144"/>
        <v>GE_1999_NATIONAL TOTAL_Cd</v>
      </c>
      <c r="B9239" s="113" t="s">
        <v>149</v>
      </c>
      <c r="C9239" s="113">
        <v>1999</v>
      </c>
      <c r="D9239" s="113" t="s">
        <v>122</v>
      </c>
      <c r="E9239" s="113" t="s">
        <v>126</v>
      </c>
      <c r="F9239" s="113" t="s">
        <v>200</v>
      </c>
      <c r="G9239" s="113">
        <v>3.8326438338284898E-4</v>
      </c>
    </row>
    <row r="9240" spans="1:7" x14ac:dyDescent="0.25">
      <c r="A9240" s="108" t="str">
        <f t="shared" si="144"/>
        <v>GE_1999_NATIONAL TOTAL_Hg</v>
      </c>
      <c r="B9240" s="113" t="s">
        <v>149</v>
      </c>
      <c r="C9240" s="113">
        <v>1999</v>
      </c>
      <c r="D9240" s="113" t="s">
        <v>122</v>
      </c>
      <c r="E9240" s="113" t="s">
        <v>127</v>
      </c>
      <c r="F9240" s="113" t="s">
        <v>200</v>
      </c>
      <c r="G9240" s="150">
        <v>7.4116371424244097E-5</v>
      </c>
    </row>
    <row r="9241" spans="1:7" x14ac:dyDescent="0.25">
      <c r="A9241" s="108" t="str">
        <f t="shared" si="144"/>
        <v>GE_1999_NATIONAL TOTAL_DIOX</v>
      </c>
      <c r="B9241" s="113" t="s">
        <v>149</v>
      </c>
      <c r="C9241" s="113">
        <v>1999</v>
      </c>
      <c r="D9241" s="113" t="s">
        <v>122</v>
      </c>
      <c r="E9241" s="113" t="s">
        <v>128</v>
      </c>
      <c r="F9241" s="113" t="s">
        <v>200</v>
      </c>
      <c r="G9241" s="150">
        <v>2.14490698297332E-8</v>
      </c>
    </row>
    <row r="9242" spans="1:7" x14ac:dyDescent="0.25">
      <c r="A9242" s="108" t="str">
        <f t="shared" si="144"/>
        <v>GE_1999_NATIONAL TOTAL_PAH</v>
      </c>
      <c r="B9242" s="113" t="s">
        <v>149</v>
      </c>
      <c r="C9242" s="113">
        <v>1999</v>
      </c>
      <c r="D9242" s="113" t="s">
        <v>122</v>
      </c>
      <c r="E9242" s="113" t="s">
        <v>129</v>
      </c>
      <c r="F9242" s="113" t="s">
        <v>200</v>
      </c>
      <c r="G9242" s="113">
        <v>9.2242760490323303E-3</v>
      </c>
    </row>
    <row r="9243" spans="1:7" x14ac:dyDescent="0.25">
      <c r="A9243" s="108" t="str">
        <f t="shared" si="144"/>
        <v>GE_1999_NATIONAL TOTAL_HCB</v>
      </c>
      <c r="B9243" s="113" t="s">
        <v>149</v>
      </c>
      <c r="C9243" s="113">
        <v>1999</v>
      </c>
      <c r="D9243" s="113" t="s">
        <v>122</v>
      </c>
      <c r="E9243" s="113" t="s">
        <v>130</v>
      </c>
      <c r="F9243" s="113" t="s">
        <v>200</v>
      </c>
      <c r="G9243" s="150">
        <v>1.42009913294282E-7</v>
      </c>
    </row>
    <row r="9244" spans="1:7" x14ac:dyDescent="0.25">
      <c r="A9244" s="108" t="str">
        <f t="shared" si="144"/>
        <v>GE_1999_NATIONAL TOTAL_PCB</v>
      </c>
      <c r="B9244" s="113" t="s">
        <v>149</v>
      </c>
      <c r="C9244" s="113">
        <v>1999</v>
      </c>
      <c r="D9244" s="113" t="s">
        <v>122</v>
      </c>
      <c r="E9244" s="113" t="s">
        <v>259</v>
      </c>
      <c r="F9244" s="113" t="s">
        <v>200</v>
      </c>
      <c r="G9244" s="113">
        <v>4.1979850740921201E-4</v>
      </c>
    </row>
    <row r="9245" spans="1:7" x14ac:dyDescent="0.25">
      <c r="A9245" s="108" t="str">
        <f t="shared" si="144"/>
        <v>GE_1999_1A3(FS)_NOx</v>
      </c>
      <c r="B9245" s="113" t="s">
        <v>149</v>
      </c>
      <c r="C9245" s="113">
        <v>1999</v>
      </c>
      <c r="D9245" s="113" t="s">
        <v>132</v>
      </c>
      <c r="E9245" s="113" t="s">
        <v>199</v>
      </c>
      <c r="F9245" s="113" t="s">
        <v>200</v>
      </c>
      <c r="G9245" s="113">
        <v>4.7578176022247201</v>
      </c>
    </row>
    <row r="9246" spans="1:7" x14ac:dyDescent="0.25">
      <c r="A9246" s="108" t="str">
        <f t="shared" si="144"/>
        <v>GE_1999_1A3(FS)_NMVOC</v>
      </c>
      <c r="B9246" s="113" t="s">
        <v>149</v>
      </c>
      <c r="C9246" s="113">
        <v>1999</v>
      </c>
      <c r="D9246" s="113" t="s">
        <v>132</v>
      </c>
      <c r="E9246" s="113" t="s">
        <v>123</v>
      </c>
      <c r="F9246" s="113" t="s">
        <v>200</v>
      </c>
      <c r="G9246" s="113">
        <v>3.5308109377460299</v>
      </c>
    </row>
    <row r="9247" spans="1:7" x14ac:dyDescent="0.25">
      <c r="A9247" s="108" t="str">
        <f t="shared" si="144"/>
        <v>GE_1999_1A3(FS)_SOx</v>
      </c>
      <c r="B9247" s="113" t="s">
        <v>149</v>
      </c>
      <c r="C9247" s="113">
        <v>1999</v>
      </c>
      <c r="D9247" s="113" t="s">
        <v>132</v>
      </c>
      <c r="E9247" s="113" t="s">
        <v>201</v>
      </c>
      <c r="F9247" s="113" t="s">
        <v>200</v>
      </c>
      <c r="G9247" s="113">
        <v>1.4137203797312801</v>
      </c>
    </row>
    <row r="9248" spans="1:7" x14ac:dyDescent="0.25">
      <c r="A9248" s="108" t="str">
        <f t="shared" si="144"/>
        <v>GE_1999_1A3(FS)_NH3</v>
      </c>
      <c r="B9248" s="113" t="s">
        <v>149</v>
      </c>
      <c r="C9248" s="113">
        <v>1999</v>
      </c>
      <c r="D9248" s="113" t="s">
        <v>132</v>
      </c>
      <c r="E9248" s="113" t="s">
        <v>124</v>
      </c>
      <c r="F9248" s="113" t="s">
        <v>200</v>
      </c>
      <c r="G9248" s="113">
        <v>0.30600749570475499</v>
      </c>
    </row>
    <row r="9249" spans="1:7" x14ac:dyDescent="0.25">
      <c r="A9249" s="108" t="str">
        <f t="shared" si="144"/>
        <v>GE_1999_1A3(FS)_PM2.5</v>
      </c>
      <c r="B9249" s="113" t="s">
        <v>149</v>
      </c>
      <c r="C9249" s="113">
        <v>1999</v>
      </c>
      <c r="D9249" s="113" t="s">
        <v>132</v>
      </c>
      <c r="E9249" s="113" t="s">
        <v>203</v>
      </c>
      <c r="F9249" s="113" t="s">
        <v>200</v>
      </c>
      <c r="G9249" s="113">
        <v>0.170987403241143</v>
      </c>
    </row>
    <row r="9250" spans="1:7" x14ac:dyDescent="0.25">
      <c r="A9250" s="108" t="str">
        <f t="shared" si="144"/>
        <v>GE_1999_3D_NOx</v>
      </c>
      <c r="B9250" s="113" t="s">
        <v>149</v>
      </c>
      <c r="C9250" s="113">
        <v>1999</v>
      </c>
      <c r="D9250" s="113" t="s">
        <v>206</v>
      </c>
      <c r="E9250" s="113" t="s">
        <v>199</v>
      </c>
      <c r="F9250" s="113" t="s">
        <v>200</v>
      </c>
      <c r="G9250" s="113">
        <v>8.8307253800000005</v>
      </c>
    </row>
    <row r="9251" spans="1:7" x14ac:dyDescent="0.25">
      <c r="A9251" s="108" t="str">
        <f t="shared" si="144"/>
        <v>GE_2000_NATIONAL TOTAL_NOx</v>
      </c>
      <c r="B9251" s="113" t="s">
        <v>149</v>
      </c>
      <c r="C9251" s="113">
        <v>2000</v>
      </c>
      <c r="D9251" s="113" t="s">
        <v>122</v>
      </c>
      <c r="E9251" s="113" t="s">
        <v>199</v>
      </c>
      <c r="F9251" s="113" t="s">
        <v>200</v>
      </c>
      <c r="G9251" s="113">
        <v>21.463624480307999</v>
      </c>
    </row>
    <row r="9252" spans="1:7" x14ac:dyDescent="0.25">
      <c r="A9252" s="108" t="str">
        <f t="shared" si="144"/>
        <v>GE_2000_NATIONAL TOTAL_NMVOC</v>
      </c>
      <c r="B9252" s="113" t="s">
        <v>149</v>
      </c>
      <c r="C9252" s="113">
        <v>2000</v>
      </c>
      <c r="D9252" s="113" t="s">
        <v>122</v>
      </c>
      <c r="E9252" s="113" t="s">
        <v>123</v>
      </c>
      <c r="F9252" s="113" t="s">
        <v>200</v>
      </c>
      <c r="G9252" s="113">
        <v>40.386424637573</v>
      </c>
    </row>
    <row r="9253" spans="1:7" x14ac:dyDescent="0.25">
      <c r="A9253" s="108" t="str">
        <f t="shared" si="144"/>
        <v>GE_2000_NATIONAL TOTAL_SOx</v>
      </c>
      <c r="B9253" s="113" t="s">
        <v>149</v>
      </c>
      <c r="C9253" s="113">
        <v>2000</v>
      </c>
      <c r="D9253" s="113" t="s">
        <v>122</v>
      </c>
      <c r="E9253" s="113" t="s">
        <v>201</v>
      </c>
      <c r="F9253" s="113" t="s">
        <v>200</v>
      </c>
      <c r="G9253" s="113">
        <v>5.2002848863937103</v>
      </c>
    </row>
    <row r="9254" spans="1:7" x14ac:dyDescent="0.25">
      <c r="A9254" s="108" t="str">
        <f t="shared" si="144"/>
        <v>GE_2000_NATIONAL TOTAL_NH3</v>
      </c>
      <c r="B9254" s="113" t="s">
        <v>149</v>
      </c>
      <c r="C9254" s="113">
        <v>2000</v>
      </c>
      <c r="D9254" s="113" t="s">
        <v>122</v>
      </c>
      <c r="E9254" s="113" t="s">
        <v>124</v>
      </c>
      <c r="F9254" s="113" t="s">
        <v>200</v>
      </c>
      <c r="G9254" s="113">
        <v>40.679636430178697</v>
      </c>
    </row>
    <row r="9255" spans="1:7" x14ac:dyDescent="0.25">
      <c r="A9255" s="108" t="str">
        <f t="shared" si="144"/>
        <v>GE_2000_NATIONAL TOTAL_PM2.5</v>
      </c>
      <c r="B9255" s="113" t="s">
        <v>149</v>
      </c>
      <c r="C9255" s="113">
        <v>2000</v>
      </c>
      <c r="D9255" s="113" t="s">
        <v>122</v>
      </c>
      <c r="E9255" s="113" t="s">
        <v>203</v>
      </c>
      <c r="F9255" s="113" t="s">
        <v>200</v>
      </c>
      <c r="G9255" s="113">
        <v>19.960393344364501</v>
      </c>
    </row>
    <row r="9256" spans="1:7" x14ac:dyDescent="0.25">
      <c r="A9256" s="108" t="str">
        <f t="shared" si="144"/>
        <v>GE_2000_NATIONAL TOTAL_Pb</v>
      </c>
      <c r="B9256" s="113" t="s">
        <v>149</v>
      </c>
      <c r="C9256" s="113">
        <v>2000</v>
      </c>
      <c r="D9256" s="113" t="s">
        <v>122</v>
      </c>
      <c r="E9256" s="113" t="s">
        <v>125</v>
      </c>
      <c r="F9256" s="113" t="s">
        <v>200</v>
      </c>
      <c r="G9256" s="113">
        <v>9.4734319242766095E-4</v>
      </c>
    </row>
    <row r="9257" spans="1:7" x14ac:dyDescent="0.25">
      <c r="A9257" s="108" t="str">
        <f t="shared" si="144"/>
        <v>GE_2000_NATIONAL TOTAL_Cd</v>
      </c>
      <c r="B9257" s="113" t="s">
        <v>149</v>
      </c>
      <c r="C9257" s="113">
        <v>2000</v>
      </c>
      <c r="D9257" s="113" t="s">
        <v>122</v>
      </c>
      <c r="E9257" s="113" t="s">
        <v>126</v>
      </c>
      <c r="F9257" s="113" t="s">
        <v>200</v>
      </c>
      <c r="G9257" s="113">
        <v>3.6829840993053199E-4</v>
      </c>
    </row>
    <row r="9258" spans="1:7" x14ac:dyDescent="0.25">
      <c r="A9258" s="108" t="str">
        <f t="shared" si="144"/>
        <v>GE_2000_NATIONAL TOTAL_Hg</v>
      </c>
      <c r="B9258" s="113" t="s">
        <v>149</v>
      </c>
      <c r="C9258" s="113">
        <v>2000</v>
      </c>
      <c r="D9258" s="113" t="s">
        <v>122</v>
      </c>
      <c r="E9258" s="113" t="s">
        <v>127</v>
      </c>
      <c r="F9258" s="113" t="s">
        <v>200</v>
      </c>
      <c r="G9258" s="150">
        <v>7.46976624313994E-5</v>
      </c>
    </row>
    <row r="9259" spans="1:7" x14ac:dyDescent="0.25">
      <c r="A9259" s="108" t="str">
        <f t="shared" si="144"/>
        <v>GE_2000_NATIONAL TOTAL_DIOX</v>
      </c>
      <c r="B9259" s="113" t="s">
        <v>149</v>
      </c>
      <c r="C9259" s="113">
        <v>2000</v>
      </c>
      <c r="D9259" s="113" t="s">
        <v>122</v>
      </c>
      <c r="E9259" s="113" t="s">
        <v>128</v>
      </c>
      <c r="F9259" s="113" t="s">
        <v>200</v>
      </c>
      <c r="G9259" s="150">
        <v>2.04169254781319E-8</v>
      </c>
    </row>
    <row r="9260" spans="1:7" x14ac:dyDescent="0.25">
      <c r="A9260" s="108" t="str">
        <f t="shared" si="144"/>
        <v>GE_2000_NATIONAL TOTAL_PAH</v>
      </c>
      <c r="B9260" s="113" t="s">
        <v>149</v>
      </c>
      <c r="C9260" s="113">
        <v>2000</v>
      </c>
      <c r="D9260" s="113" t="s">
        <v>122</v>
      </c>
      <c r="E9260" s="113" t="s">
        <v>129</v>
      </c>
      <c r="F9260" s="113" t="s">
        <v>200</v>
      </c>
      <c r="G9260" s="113">
        <v>8.8669130868855601E-3</v>
      </c>
    </row>
    <row r="9261" spans="1:7" x14ac:dyDescent="0.25">
      <c r="A9261" s="108" t="str">
        <f t="shared" si="144"/>
        <v>GE_2000_NATIONAL TOTAL_HCB</v>
      </c>
      <c r="B9261" s="113" t="s">
        <v>149</v>
      </c>
      <c r="C9261" s="113">
        <v>2000</v>
      </c>
      <c r="D9261" s="113" t="s">
        <v>122</v>
      </c>
      <c r="E9261" s="113" t="s">
        <v>130</v>
      </c>
      <c r="F9261" s="113" t="s">
        <v>200</v>
      </c>
      <c r="G9261" s="150">
        <v>1.35986127089064E-7</v>
      </c>
    </row>
    <row r="9262" spans="1:7" x14ac:dyDescent="0.25">
      <c r="A9262" s="108" t="str">
        <f t="shared" si="144"/>
        <v>GE_2000_NATIONAL TOTAL_PCB</v>
      </c>
      <c r="B9262" s="113" t="s">
        <v>149</v>
      </c>
      <c r="C9262" s="113">
        <v>2000</v>
      </c>
      <c r="D9262" s="113" t="s">
        <v>122</v>
      </c>
      <c r="E9262" s="113" t="s">
        <v>259</v>
      </c>
      <c r="F9262" s="113" t="s">
        <v>200</v>
      </c>
      <c r="G9262" s="113">
        <v>4.1173418703465401E-4</v>
      </c>
    </row>
    <row r="9263" spans="1:7" x14ac:dyDescent="0.25">
      <c r="A9263" s="108" t="str">
        <f t="shared" si="144"/>
        <v>GE_2000_1A3(FS)_NOx</v>
      </c>
      <c r="B9263" s="113" t="s">
        <v>149</v>
      </c>
      <c r="C9263" s="113">
        <v>2000</v>
      </c>
      <c r="D9263" s="113" t="s">
        <v>132</v>
      </c>
      <c r="E9263" s="113" t="s">
        <v>199</v>
      </c>
      <c r="F9263" s="113" t="s">
        <v>200</v>
      </c>
      <c r="G9263" s="113">
        <v>4.7013670735230004</v>
      </c>
    </row>
    <row r="9264" spans="1:7" x14ac:dyDescent="0.25">
      <c r="A9264" s="108" t="str">
        <f t="shared" si="144"/>
        <v>GE_2000_1A3(FS)_NMVOC</v>
      </c>
      <c r="B9264" s="113" t="s">
        <v>149</v>
      </c>
      <c r="C9264" s="113">
        <v>2000</v>
      </c>
      <c r="D9264" s="113" t="s">
        <v>132</v>
      </c>
      <c r="E9264" s="113" t="s">
        <v>123</v>
      </c>
      <c r="F9264" s="113" t="s">
        <v>200</v>
      </c>
      <c r="G9264" s="113">
        <v>2.7589068714400802</v>
      </c>
    </row>
    <row r="9265" spans="1:7" x14ac:dyDescent="0.25">
      <c r="A9265" s="108" t="str">
        <f t="shared" si="144"/>
        <v>GE_2000_1A3(FS)_SOx</v>
      </c>
      <c r="B9265" s="113" t="s">
        <v>149</v>
      </c>
      <c r="C9265" s="113">
        <v>2000</v>
      </c>
      <c r="D9265" s="113" t="s">
        <v>132</v>
      </c>
      <c r="E9265" s="113" t="s">
        <v>201</v>
      </c>
      <c r="F9265" s="113" t="s">
        <v>200</v>
      </c>
      <c r="G9265" s="113">
        <v>0.59203598970536697</v>
      </c>
    </row>
    <row r="9266" spans="1:7" x14ac:dyDescent="0.25">
      <c r="A9266" s="108" t="str">
        <f t="shared" si="144"/>
        <v>GE_2000_1A3(FS)_NH3</v>
      </c>
      <c r="B9266" s="113" t="s">
        <v>149</v>
      </c>
      <c r="C9266" s="113">
        <v>2000</v>
      </c>
      <c r="D9266" s="113" t="s">
        <v>132</v>
      </c>
      <c r="E9266" s="113" t="s">
        <v>124</v>
      </c>
      <c r="F9266" s="113" t="s">
        <v>200</v>
      </c>
      <c r="G9266" s="113">
        <v>0.22025740004153899</v>
      </c>
    </row>
    <row r="9267" spans="1:7" x14ac:dyDescent="0.25">
      <c r="A9267" s="108" t="str">
        <f t="shared" si="144"/>
        <v>GE_2000_1A3(FS)_PM2.5</v>
      </c>
      <c r="B9267" s="113" t="s">
        <v>149</v>
      </c>
      <c r="C9267" s="113">
        <v>2000</v>
      </c>
      <c r="D9267" s="113" t="s">
        <v>132</v>
      </c>
      <c r="E9267" s="113" t="s">
        <v>203</v>
      </c>
      <c r="F9267" s="113" t="s">
        <v>200</v>
      </c>
      <c r="G9267" s="113">
        <v>0.18189925699194201</v>
      </c>
    </row>
    <row r="9268" spans="1:7" x14ac:dyDescent="0.25">
      <c r="A9268" s="108" t="str">
        <f t="shared" si="144"/>
        <v>GE_2000_3D_NOx</v>
      </c>
      <c r="B9268" s="113" t="s">
        <v>149</v>
      </c>
      <c r="C9268" s="113">
        <v>2000</v>
      </c>
      <c r="D9268" s="113" t="s">
        <v>206</v>
      </c>
      <c r="E9268" s="113" t="s">
        <v>199</v>
      </c>
      <c r="F9268" s="113" t="s">
        <v>200</v>
      </c>
      <c r="G9268" s="113">
        <v>7.2000406999999997</v>
      </c>
    </row>
    <row r="9269" spans="1:7" x14ac:dyDescent="0.25">
      <c r="A9269" s="108" t="str">
        <f t="shared" si="144"/>
        <v>GE_2001_NATIONAL TOTAL_NOx</v>
      </c>
      <c r="B9269" s="113" t="s">
        <v>149</v>
      </c>
      <c r="C9269" s="113">
        <v>2001</v>
      </c>
      <c r="D9269" s="113" t="s">
        <v>122</v>
      </c>
      <c r="E9269" s="113" t="s">
        <v>199</v>
      </c>
      <c r="F9269" s="113" t="s">
        <v>200</v>
      </c>
      <c r="G9269" s="113">
        <v>17.627983904849302</v>
      </c>
    </row>
    <row r="9270" spans="1:7" x14ac:dyDescent="0.25">
      <c r="A9270" s="108" t="str">
        <f t="shared" si="144"/>
        <v>GE_2001_NATIONAL TOTAL_NMVOC</v>
      </c>
      <c r="B9270" s="113" t="s">
        <v>149</v>
      </c>
      <c r="C9270" s="113">
        <v>2001</v>
      </c>
      <c r="D9270" s="113" t="s">
        <v>122</v>
      </c>
      <c r="E9270" s="113" t="s">
        <v>123</v>
      </c>
      <c r="F9270" s="113" t="s">
        <v>200</v>
      </c>
      <c r="G9270" s="113">
        <v>40.985748295093998</v>
      </c>
    </row>
    <row r="9271" spans="1:7" x14ac:dyDescent="0.25">
      <c r="A9271" s="108" t="str">
        <f t="shared" si="144"/>
        <v>GE_2001_NATIONAL TOTAL_SOx</v>
      </c>
      <c r="B9271" s="113" t="s">
        <v>149</v>
      </c>
      <c r="C9271" s="113">
        <v>2001</v>
      </c>
      <c r="D9271" s="113" t="s">
        <v>122</v>
      </c>
      <c r="E9271" s="113" t="s">
        <v>201</v>
      </c>
      <c r="F9271" s="113" t="s">
        <v>200</v>
      </c>
      <c r="G9271" s="113">
        <v>1.70085755221801</v>
      </c>
    </row>
    <row r="9272" spans="1:7" x14ac:dyDescent="0.25">
      <c r="A9272" s="108" t="str">
        <f t="shared" si="144"/>
        <v>GE_2001_NATIONAL TOTAL_NH3</v>
      </c>
      <c r="B9272" s="113" t="s">
        <v>149</v>
      </c>
      <c r="C9272" s="113">
        <v>2001</v>
      </c>
      <c r="D9272" s="113" t="s">
        <v>122</v>
      </c>
      <c r="E9272" s="113" t="s">
        <v>124</v>
      </c>
      <c r="F9272" s="113" t="s">
        <v>200</v>
      </c>
      <c r="G9272" s="113">
        <v>42.562334288275203</v>
      </c>
    </row>
    <row r="9273" spans="1:7" x14ac:dyDescent="0.25">
      <c r="A9273" s="108" t="str">
        <f t="shared" si="144"/>
        <v>GE_2001_NATIONAL TOTAL_PM2.5</v>
      </c>
      <c r="B9273" s="113" t="s">
        <v>149</v>
      </c>
      <c r="C9273" s="113">
        <v>2001</v>
      </c>
      <c r="D9273" s="113" t="s">
        <v>122</v>
      </c>
      <c r="E9273" s="113" t="s">
        <v>203</v>
      </c>
      <c r="F9273" s="113" t="s">
        <v>200</v>
      </c>
      <c r="G9273" s="113">
        <v>19.605871942358299</v>
      </c>
    </row>
    <row r="9274" spans="1:7" x14ac:dyDescent="0.25">
      <c r="A9274" s="108" t="str">
        <f t="shared" si="144"/>
        <v>GE_2001_NATIONAL TOTAL_Pb</v>
      </c>
      <c r="B9274" s="113" t="s">
        <v>149</v>
      </c>
      <c r="C9274" s="113">
        <v>2001</v>
      </c>
      <c r="D9274" s="113" t="s">
        <v>122</v>
      </c>
      <c r="E9274" s="113" t="s">
        <v>125</v>
      </c>
      <c r="F9274" s="113" t="s">
        <v>200</v>
      </c>
      <c r="G9274" s="113">
        <v>8.7136421878520102E-4</v>
      </c>
    </row>
    <row r="9275" spans="1:7" x14ac:dyDescent="0.25">
      <c r="A9275" s="108" t="str">
        <f t="shared" si="144"/>
        <v>GE_2001_NATIONAL TOTAL_Cd</v>
      </c>
      <c r="B9275" s="113" t="s">
        <v>149</v>
      </c>
      <c r="C9275" s="113">
        <v>2001</v>
      </c>
      <c r="D9275" s="113" t="s">
        <v>122</v>
      </c>
      <c r="E9275" s="113" t="s">
        <v>126</v>
      </c>
      <c r="F9275" s="113" t="s">
        <v>200</v>
      </c>
      <c r="G9275" s="113">
        <v>3.6278437133337101E-4</v>
      </c>
    </row>
    <row r="9276" spans="1:7" x14ac:dyDescent="0.25">
      <c r="A9276" s="108" t="str">
        <f t="shared" si="144"/>
        <v>GE_2001_NATIONAL TOTAL_Hg</v>
      </c>
      <c r="B9276" s="113" t="s">
        <v>149</v>
      </c>
      <c r="C9276" s="113">
        <v>2001</v>
      </c>
      <c r="D9276" s="113" t="s">
        <v>122</v>
      </c>
      <c r="E9276" s="113" t="s">
        <v>127</v>
      </c>
      <c r="F9276" s="113" t="s">
        <v>200</v>
      </c>
      <c r="G9276" s="150">
        <v>7.2260975242712598E-5</v>
      </c>
    </row>
    <row r="9277" spans="1:7" x14ac:dyDescent="0.25">
      <c r="A9277" s="108" t="str">
        <f t="shared" si="144"/>
        <v>GE_2001_NATIONAL TOTAL_DIOX</v>
      </c>
      <c r="B9277" s="113" t="s">
        <v>149</v>
      </c>
      <c r="C9277" s="113">
        <v>2001</v>
      </c>
      <c r="D9277" s="113" t="s">
        <v>122</v>
      </c>
      <c r="E9277" s="113" t="s">
        <v>128</v>
      </c>
      <c r="F9277" s="113" t="s">
        <v>200</v>
      </c>
      <c r="G9277" s="150">
        <v>2.0291097987727701E-8</v>
      </c>
    </row>
    <row r="9278" spans="1:7" x14ac:dyDescent="0.25">
      <c r="A9278" s="108" t="str">
        <f t="shared" si="144"/>
        <v>GE_2001_NATIONAL TOTAL_PAH</v>
      </c>
      <c r="B9278" s="113" t="s">
        <v>149</v>
      </c>
      <c r="C9278" s="113">
        <v>2001</v>
      </c>
      <c r="D9278" s="113" t="s">
        <v>122</v>
      </c>
      <c r="E9278" s="113" t="s">
        <v>129</v>
      </c>
      <c r="F9278" s="113" t="s">
        <v>200</v>
      </c>
      <c r="G9278" s="113">
        <v>8.7706181404248896E-3</v>
      </c>
    </row>
    <row r="9279" spans="1:7" x14ac:dyDescent="0.25">
      <c r="A9279" s="108" t="str">
        <f t="shared" si="144"/>
        <v>GE_2001_NATIONAL TOTAL_HCB</v>
      </c>
      <c r="B9279" s="113" t="s">
        <v>149</v>
      </c>
      <c r="C9279" s="113">
        <v>2001</v>
      </c>
      <c r="D9279" s="113" t="s">
        <v>122</v>
      </c>
      <c r="E9279" s="113" t="s">
        <v>130</v>
      </c>
      <c r="F9279" s="113" t="s">
        <v>200</v>
      </c>
      <c r="G9279" s="150">
        <v>1.3597661040705901E-7</v>
      </c>
    </row>
    <row r="9280" spans="1:7" x14ac:dyDescent="0.25">
      <c r="A9280" s="108" t="str">
        <f t="shared" si="144"/>
        <v>GE_2001_NATIONAL TOTAL_PCB</v>
      </c>
      <c r="B9280" s="113" t="s">
        <v>149</v>
      </c>
      <c r="C9280" s="113">
        <v>2001</v>
      </c>
      <c r="D9280" s="113" t="s">
        <v>122</v>
      </c>
      <c r="E9280" s="113" t="s">
        <v>259</v>
      </c>
      <c r="F9280" s="113" t="s">
        <v>200</v>
      </c>
      <c r="G9280" s="113">
        <v>4.0378734636949701E-4</v>
      </c>
    </row>
    <row r="9281" spans="1:7" x14ac:dyDescent="0.25">
      <c r="A9281" s="108" t="str">
        <f t="shared" si="144"/>
        <v>GE_2001_1A3(FS)_NOx</v>
      </c>
      <c r="B9281" s="113" t="s">
        <v>149</v>
      </c>
      <c r="C9281" s="113">
        <v>2001</v>
      </c>
      <c r="D9281" s="113" t="s">
        <v>132</v>
      </c>
      <c r="E9281" s="113" t="s">
        <v>199</v>
      </c>
      <c r="F9281" s="113" t="s">
        <v>200</v>
      </c>
      <c r="G9281" s="113">
        <v>4.4636566351565401</v>
      </c>
    </row>
    <row r="9282" spans="1:7" x14ac:dyDescent="0.25">
      <c r="A9282" s="108" t="str">
        <f t="shared" ref="A9282:A9345" si="145">CONCATENATE(B9282,"_",C9282,"_",D9282,"_",E9282)</f>
        <v>GE_2001_1A3(FS)_NMVOC</v>
      </c>
      <c r="B9282" s="113" t="s">
        <v>149</v>
      </c>
      <c r="C9282" s="113">
        <v>2001</v>
      </c>
      <c r="D9282" s="113" t="s">
        <v>132</v>
      </c>
      <c r="E9282" s="113" t="s">
        <v>123</v>
      </c>
      <c r="F9282" s="113" t="s">
        <v>200</v>
      </c>
      <c r="G9282" s="113">
        <v>3.8525288618226199</v>
      </c>
    </row>
    <row r="9283" spans="1:7" x14ac:dyDescent="0.25">
      <c r="A9283" s="108" t="str">
        <f t="shared" si="145"/>
        <v>GE_2001_1A3(FS)_SOx</v>
      </c>
      <c r="B9283" s="113" t="s">
        <v>149</v>
      </c>
      <c r="C9283" s="113">
        <v>2001</v>
      </c>
      <c r="D9283" s="113" t="s">
        <v>132</v>
      </c>
      <c r="E9283" s="113" t="s">
        <v>201</v>
      </c>
      <c r="F9283" s="113" t="s">
        <v>200</v>
      </c>
      <c r="G9283" s="113">
        <v>0.73376288527926703</v>
      </c>
    </row>
    <row r="9284" spans="1:7" x14ac:dyDescent="0.25">
      <c r="A9284" s="108" t="str">
        <f t="shared" si="145"/>
        <v>GE_2001_1A3(FS)_NH3</v>
      </c>
      <c r="B9284" s="113" t="s">
        <v>149</v>
      </c>
      <c r="C9284" s="113">
        <v>2001</v>
      </c>
      <c r="D9284" s="113" t="s">
        <v>132</v>
      </c>
      <c r="E9284" s="113" t="s">
        <v>124</v>
      </c>
      <c r="F9284" s="113" t="s">
        <v>200</v>
      </c>
      <c r="G9284" s="113">
        <v>0.34565376026106598</v>
      </c>
    </row>
    <row r="9285" spans="1:7" x14ac:dyDescent="0.25">
      <c r="A9285" s="108" t="str">
        <f t="shared" si="145"/>
        <v>GE_2001_1A3(FS)_PM2.5</v>
      </c>
      <c r="B9285" s="113" t="s">
        <v>149</v>
      </c>
      <c r="C9285" s="113">
        <v>2001</v>
      </c>
      <c r="D9285" s="113" t="s">
        <v>132</v>
      </c>
      <c r="E9285" s="113" t="s">
        <v>203</v>
      </c>
      <c r="F9285" s="113" t="s">
        <v>200</v>
      </c>
      <c r="G9285" s="113">
        <v>0.140017027609314</v>
      </c>
    </row>
    <row r="9286" spans="1:7" x14ac:dyDescent="0.25">
      <c r="A9286" s="108" t="str">
        <f t="shared" si="145"/>
        <v>GE_2001_3D_NOx</v>
      </c>
      <c r="B9286" s="113" t="s">
        <v>149</v>
      </c>
      <c r="C9286" s="113">
        <v>2001</v>
      </c>
      <c r="D9286" s="113" t="s">
        <v>206</v>
      </c>
      <c r="E9286" s="113" t="s">
        <v>199</v>
      </c>
      <c r="F9286" s="113" t="s">
        <v>200</v>
      </c>
      <c r="G9286" s="113">
        <v>7.8654605399999999</v>
      </c>
    </row>
    <row r="9287" spans="1:7" x14ac:dyDescent="0.25">
      <c r="A9287" s="108" t="str">
        <f t="shared" si="145"/>
        <v>GE_2002_NATIONAL TOTAL_NOx</v>
      </c>
      <c r="B9287" s="113" t="s">
        <v>149</v>
      </c>
      <c r="C9287" s="113">
        <v>2002</v>
      </c>
      <c r="D9287" s="113" t="s">
        <v>122</v>
      </c>
      <c r="E9287" s="113" t="s">
        <v>199</v>
      </c>
      <c r="F9287" s="113" t="s">
        <v>200</v>
      </c>
      <c r="G9287" s="113">
        <v>19.622259047962601</v>
      </c>
    </row>
    <row r="9288" spans="1:7" x14ac:dyDescent="0.25">
      <c r="A9288" s="108" t="str">
        <f t="shared" si="145"/>
        <v>GE_2002_NATIONAL TOTAL_NMVOC</v>
      </c>
      <c r="B9288" s="113" t="s">
        <v>149</v>
      </c>
      <c r="C9288" s="113">
        <v>2002</v>
      </c>
      <c r="D9288" s="113" t="s">
        <v>122</v>
      </c>
      <c r="E9288" s="113" t="s">
        <v>123</v>
      </c>
      <c r="F9288" s="113" t="s">
        <v>200</v>
      </c>
      <c r="G9288" s="113">
        <v>41.2236926593947</v>
      </c>
    </row>
    <row r="9289" spans="1:7" x14ac:dyDescent="0.25">
      <c r="A9289" s="108" t="str">
        <f t="shared" si="145"/>
        <v>GE_2002_NATIONAL TOTAL_SOx</v>
      </c>
      <c r="B9289" s="113" t="s">
        <v>149</v>
      </c>
      <c r="C9289" s="113">
        <v>2002</v>
      </c>
      <c r="D9289" s="113" t="s">
        <v>122</v>
      </c>
      <c r="E9289" s="113" t="s">
        <v>201</v>
      </c>
      <c r="F9289" s="113" t="s">
        <v>200</v>
      </c>
      <c r="G9289" s="113">
        <v>1.6660702082886201</v>
      </c>
    </row>
    <row r="9290" spans="1:7" x14ac:dyDescent="0.25">
      <c r="A9290" s="108" t="str">
        <f t="shared" si="145"/>
        <v>GE_2002_NATIONAL TOTAL_NH3</v>
      </c>
      <c r="B9290" s="113" t="s">
        <v>149</v>
      </c>
      <c r="C9290" s="113">
        <v>2002</v>
      </c>
      <c r="D9290" s="113" t="s">
        <v>122</v>
      </c>
      <c r="E9290" s="113" t="s">
        <v>124</v>
      </c>
      <c r="F9290" s="113" t="s">
        <v>200</v>
      </c>
      <c r="G9290" s="113">
        <v>45.029993913653399</v>
      </c>
    </row>
    <row r="9291" spans="1:7" x14ac:dyDescent="0.25">
      <c r="A9291" s="108" t="str">
        <f t="shared" si="145"/>
        <v>GE_2002_NATIONAL TOTAL_PM2.5</v>
      </c>
      <c r="B9291" s="113" t="s">
        <v>149</v>
      </c>
      <c r="C9291" s="113">
        <v>2002</v>
      </c>
      <c r="D9291" s="113" t="s">
        <v>122</v>
      </c>
      <c r="E9291" s="113" t="s">
        <v>203</v>
      </c>
      <c r="F9291" s="113" t="s">
        <v>200</v>
      </c>
      <c r="G9291" s="113">
        <v>19.638379667002098</v>
      </c>
    </row>
    <row r="9292" spans="1:7" x14ac:dyDescent="0.25">
      <c r="A9292" s="108" t="str">
        <f t="shared" si="145"/>
        <v>GE_2002_NATIONAL TOTAL_Pb</v>
      </c>
      <c r="B9292" s="113" t="s">
        <v>149</v>
      </c>
      <c r="C9292" s="113">
        <v>2002</v>
      </c>
      <c r="D9292" s="113" t="s">
        <v>122</v>
      </c>
      <c r="E9292" s="113" t="s">
        <v>125</v>
      </c>
      <c r="F9292" s="113" t="s">
        <v>200</v>
      </c>
      <c r="G9292" s="113">
        <v>8.7290133560787302E-4</v>
      </c>
    </row>
    <row r="9293" spans="1:7" x14ac:dyDescent="0.25">
      <c r="A9293" s="108" t="str">
        <f t="shared" si="145"/>
        <v>GE_2002_NATIONAL TOTAL_Cd</v>
      </c>
      <c r="B9293" s="113" t="s">
        <v>149</v>
      </c>
      <c r="C9293" s="113">
        <v>2002</v>
      </c>
      <c r="D9293" s="113" t="s">
        <v>122</v>
      </c>
      <c r="E9293" s="113" t="s">
        <v>126</v>
      </c>
      <c r="F9293" s="113" t="s">
        <v>200</v>
      </c>
      <c r="G9293" s="113">
        <v>3.6334123343460502E-4</v>
      </c>
    </row>
    <row r="9294" spans="1:7" x14ac:dyDescent="0.25">
      <c r="A9294" s="108" t="str">
        <f t="shared" si="145"/>
        <v>GE_2002_NATIONAL TOTAL_Hg</v>
      </c>
      <c r="B9294" s="113" t="s">
        <v>149</v>
      </c>
      <c r="C9294" s="113">
        <v>2002</v>
      </c>
      <c r="D9294" s="113" t="s">
        <v>122</v>
      </c>
      <c r="E9294" s="113" t="s">
        <v>127</v>
      </c>
      <c r="F9294" s="113" t="s">
        <v>200</v>
      </c>
      <c r="G9294" s="150">
        <v>7.1214011187665594E-5</v>
      </c>
    </row>
    <row r="9295" spans="1:7" x14ac:dyDescent="0.25">
      <c r="A9295" s="108" t="str">
        <f t="shared" si="145"/>
        <v>GE_2002_NATIONAL TOTAL_DIOX</v>
      </c>
      <c r="B9295" s="113" t="s">
        <v>149</v>
      </c>
      <c r="C9295" s="113">
        <v>2002</v>
      </c>
      <c r="D9295" s="113" t="s">
        <v>122</v>
      </c>
      <c r="E9295" s="113" t="s">
        <v>128</v>
      </c>
      <c r="F9295" s="113" t="s">
        <v>200</v>
      </c>
      <c r="G9295" s="150">
        <v>2.02451371880098E-8</v>
      </c>
    </row>
    <row r="9296" spans="1:7" x14ac:dyDescent="0.25">
      <c r="A9296" s="108" t="str">
        <f t="shared" si="145"/>
        <v>GE_2002_NATIONAL TOTAL_PAH</v>
      </c>
      <c r="B9296" s="113" t="s">
        <v>149</v>
      </c>
      <c r="C9296" s="113">
        <v>2002</v>
      </c>
      <c r="D9296" s="113" t="s">
        <v>122</v>
      </c>
      <c r="E9296" s="113" t="s">
        <v>129</v>
      </c>
      <c r="F9296" s="113" t="s">
        <v>200</v>
      </c>
      <c r="G9296" s="113">
        <v>8.7323942102224203E-3</v>
      </c>
    </row>
    <row r="9297" spans="1:7" x14ac:dyDescent="0.25">
      <c r="A9297" s="108" t="str">
        <f t="shared" si="145"/>
        <v>GE_2002_NATIONAL TOTAL_HCB</v>
      </c>
      <c r="B9297" s="113" t="s">
        <v>149</v>
      </c>
      <c r="C9297" s="113">
        <v>2002</v>
      </c>
      <c r="D9297" s="113" t="s">
        <v>122</v>
      </c>
      <c r="E9297" s="113" t="s">
        <v>130</v>
      </c>
      <c r="F9297" s="113" t="s">
        <v>200</v>
      </c>
      <c r="G9297" s="150">
        <v>1.3599769493122E-7</v>
      </c>
    </row>
    <row r="9298" spans="1:7" x14ac:dyDescent="0.25">
      <c r="A9298" s="108" t="str">
        <f t="shared" si="145"/>
        <v>GE_2002_NATIONAL TOTAL_PCB</v>
      </c>
      <c r="B9298" s="113" t="s">
        <v>149</v>
      </c>
      <c r="C9298" s="113">
        <v>2002</v>
      </c>
      <c r="D9298" s="113" t="s">
        <v>122</v>
      </c>
      <c r="E9298" s="113" t="s">
        <v>259</v>
      </c>
      <c r="F9298" s="113" t="s">
        <v>200</v>
      </c>
      <c r="G9298" s="113">
        <v>3.9916021274861898E-4</v>
      </c>
    </row>
    <row r="9299" spans="1:7" x14ac:dyDescent="0.25">
      <c r="A9299" s="108" t="str">
        <f t="shared" si="145"/>
        <v>GE_2002_1A3(FS)_NOx</v>
      </c>
      <c r="B9299" s="113" t="s">
        <v>149</v>
      </c>
      <c r="C9299" s="113">
        <v>2002</v>
      </c>
      <c r="D9299" s="113" t="s">
        <v>132</v>
      </c>
      <c r="E9299" s="113" t="s">
        <v>199</v>
      </c>
      <c r="F9299" s="113" t="s">
        <v>200</v>
      </c>
      <c r="G9299" s="113">
        <v>4.7768159439504396</v>
      </c>
    </row>
    <row r="9300" spans="1:7" x14ac:dyDescent="0.25">
      <c r="A9300" s="108" t="str">
        <f t="shared" si="145"/>
        <v>GE_2002_1A3(FS)_NMVOC</v>
      </c>
      <c r="B9300" s="113" t="s">
        <v>149</v>
      </c>
      <c r="C9300" s="113">
        <v>2002</v>
      </c>
      <c r="D9300" s="113" t="s">
        <v>132</v>
      </c>
      <c r="E9300" s="113" t="s">
        <v>123</v>
      </c>
      <c r="F9300" s="113" t="s">
        <v>200</v>
      </c>
      <c r="G9300" s="113">
        <v>3.9783191330257899</v>
      </c>
    </row>
    <row r="9301" spans="1:7" x14ac:dyDescent="0.25">
      <c r="A9301" s="108" t="str">
        <f t="shared" si="145"/>
        <v>GE_2002_1A3(FS)_SOx</v>
      </c>
      <c r="B9301" s="113" t="s">
        <v>149</v>
      </c>
      <c r="C9301" s="113">
        <v>2002</v>
      </c>
      <c r="D9301" s="113" t="s">
        <v>132</v>
      </c>
      <c r="E9301" s="113" t="s">
        <v>201</v>
      </c>
      <c r="F9301" s="113" t="s">
        <v>200</v>
      </c>
      <c r="G9301" s="113">
        <v>0.77344890426583002</v>
      </c>
    </row>
    <row r="9302" spans="1:7" x14ac:dyDescent="0.25">
      <c r="A9302" s="108" t="str">
        <f t="shared" si="145"/>
        <v>GE_2002_1A3(FS)_NH3</v>
      </c>
      <c r="B9302" s="113" t="s">
        <v>149</v>
      </c>
      <c r="C9302" s="113">
        <v>2002</v>
      </c>
      <c r="D9302" s="113" t="s">
        <v>132</v>
      </c>
      <c r="E9302" s="113" t="s">
        <v>124</v>
      </c>
      <c r="F9302" s="113" t="s">
        <v>200</v>
      </c>
      <c r="G9302" s="113">
        <v>0.358967786402971</v>
      </c>
    </row>
    <row r="9303" spans="1:7" x14ac:dyDescent="0.25">
      <c r="A9303" s="108" t="str">
        <f t="shared" si="145"/>
        <v>GE_2002_1A3(FS)_PM2.5</v>
      </c>
      <c r="B9303" s="113" t="s">
        <v>149</v>
      </c>
      <c r="C9303" s="113">
        <v>2002</v>
      </c>
      <c r="D9303" s="113" t="s">
        <v>132</v>
      </c>
      <c r="E9303" s="113" t="s">
        <v>203</v>
      </c>
      <c r="F9303" s="113" t="s">
        <v>200</v>
      </c>
      <c r="G9303" s="113">
        <v>0.14864858113342799</v>
      </c>
    </row>
    <row r="9304" spans="1:7" x14ac:dyDescent="0.25">
      <c r="A9304" s="108" t="str">
        <f t="shared" si="145"/>
        <v>GE_2002_3D_NOx</v>
      </c>
      <c r="B9304" s="113" t="s">
        <v>149</v>
      </c>
      <c r="C9304" s="113">
        <v>2002</v>
      </c>
      <c r="D9304" s="113" t="s">
        <v>206</v>
      </c>
      <c r="E9304" s="113" t="s">
        <v>199</v>
      </c>
      <c r="F9304" s="113" t="s">
        <v>200</v>
      </c>
      <c r="G9304" s="113">
        <v>8.8880527199999992</v>
      </c>
    </row>
    <row r="9305" spans="1:7" x14ac:dyDescent="0.25">
      <c r="A9305" s="108" t="str">
        <f t="shared" si="145"/>
        <v>GE_2003_NATIONAL TOTAL_NOx</v>
      </c>
      <c r="B9305" s="113" t="s">
        <v>149</v>
      </c>
      <c r="C9305" s="113">
        <v>2003</v>
      </c>
      <c r="D9305" s="113" t="s">
        <v>122</v>
      </c>
      <c r="E9305" s="113" t="s">
        <v>199</v>
      </c>
      <c r="F9305" s="113" t="s">
        <v>200</v>
      </c>
      <c r="G9305" s="113">
        <v>20.366999746954601</v>
      </c>
    </row>
    <row r="9306" spans="1:7" x14ac:dyDescent="0.25">
      <c r="A9306" s="108" t="str">
        <f t="shared" si="145"/>
        <v>GE_2003_NATIONAL TOTAL_NMVOC</v>
      </c>
      <c r="B9306" s="113" t="s">
        <v>149</v>
      </c>
      <c r="C9306" s="113">
        <v>2003</v>
      </c>
      <c r="D9306" s="113" t="s">
        <v>122</v>
      </c>
      <c r="E9306" s="113" t="s">
        <v>123</v>
      </c>
      <c r="F9306" s="113" t="s">
        <v>200</v>
      </c>
      <c r="G9306" s="113">
        <v>42.029751834875803</v>
      </c>
    </row>
    <row r="9307" spans="1:7" x14ac:dyDescent="0.25">
      <c r="A9307" s="108" t="str">
        <f t="shared" si="145"/>
        <v>GE_2003_NATIONAL TOTAL_SOx</v>
      </c>
      <c r="B9307" s="113" t="s">
        <v>149</v>
      </c>
      <c r="C9307" s="113">
        <v>2003</v>
      </c>
      <c r="D9307" s="113" t="s">
        <v>122</v>
      </c>
      <c r="E9307" s="113" t="s">
        <v>201</v>
      </c>
      <c r="F9307" s="113" t="s">
        <v>200</v>
      </c>
      <c r="G9307" s="113">
        <v>1.75073981787577</v>
      </c>
    </row>
    <row r="9308" spans="1:7" x14ac:dyDescent="0.25">
      <c r="A9308" s="108" t="str">
        <f t="shared" si="145"/>
        <v>GE_2003_NATIONAL TOTAL_NH3</v>
      </c>
      <c r="B9308" s="113" t="s">
        <v>149</v>
      </c>
      <c r="C9308" s="113">
        <v>2003</v>
      </c>
      <c r="D9308" s="113" t="s">
        <v>122</v>
      </c>
      <c r="E9308" s="113" t="s">
        <v>124</v>
      </c>
      <c r="F9308" s="113" t="s">
        <v>200</v>
      </c>
      <c r="G9308" s="113">
        <v>46.537079409734197</v>
      </c>
    </row>
    <row r="9309" spans="1:7" x14ac:dyDescent="0.25">
      <c r="A9309" s="108" t="str">
        <f t="shared" si="145"/>
        <v>GE_2003_NATIONAL TOTAL_PM2.5</v>
      </c>
      <c r="B9309" s="113" t="s">
        <v>149</v>
      </c>
      <c r="C9309" s="113">
        <v>2003</v>
      </c>
      <c r="D9309" s="113" t="s">
        <v>122</v>
      </c>
      <c r="E9309" s="113" t="s">
        <v>203</v>
      </c>
      <c r="F9309" s="113" t="s">
        <v>200</v>
      </c>
      <c r="G9309" s="113">
        <v>19.716508520245402</v>
      </c>
    </row>
    <row r="9310" spans="1:7" x14ac:dyDescent="0.25">
      <c r="A9310" s="108" t="str">
        <f t="shared" si="145"/>
        <v>GE_2003_NATIONAL TOTAL_Pb</v>
      </c>
      <c r="B9310" s="113" t="s">
        <v>149</v>
      </c>
      <c r="C9310" s="113">
        <v>2003</v>
      </c>
      <c r="D9310" s="113" t="s">
        <v>122</v>
      </c>
      <c r="E9310" s="113" t="s">
        <v>125</v>
      </c>
      <c r="F9310" s="113" t="s">
        <v>200</v>
      </c>
      <c r="G9310" s="113">
        <v>8.80865862624394E-4</v>
      </c>
    </row>
    <row r="9311" spans="1:7" x14ac:dyDescent="0.25">
      <c r="A9311" s="108" t="str">
        <f t="shared" si="145"/>
        <v>GE_2003_NATIONAL TOTAL_Cd</v>
      </c>
      <c r="B9311" s="113" t="s">
        <v>149</v>
      </c>
      <c r="C9311" s="113">
        <v>2003</v>
      </c>
      <c r="D9311" s="113" t="s">
        <v>122</v>
      </c>
      <c r="E9311" s="113" t="s">
        <v>126</v>
      </c>
      <c r="F9311" s="113" t="s">
        <v>200</v>
      </c>
      <c r="G9311" s="113">
        <v>3.64123714819313E-4</v>
      </c>
    </row>
    <row r="9312" spans="1:7" x14ac:dyDescent="0.25">
      <c r="A9312" s="108" t="str">
        <f t="shared" si="145"/>
        <v>GE_2003_NATIONAL TOTAL_Hg</v>
      </c>
      <c r="B9312" s="113" t="s">
        <v>149</v>
      </c>
      <c r="C9312" s="113">
        <v>2003</v>
      </c>
      <c r="D9312" s="113" t="s">
        <v>122</v>
      </c>
      <c r="E9312" s="113" t="s">
        <v>127</v>
      </c>
      <c r="F9312" s="113" t="s">
        <v>200</v>
      </c>
      <c r="G9312" s="150">
        <v>7.3493959532741195E-5</v>
      </c>
    </row>
    <row r="9313" spans="1:7" x14ac:dyDescent="0.25">
      <c r="A9313" s="108" t="str">
        <f t="shared" si="145"/>
        <v>GE_2003_NATIONAL TOTAL_DIOX</v>
      </c>
      <c r="B9313" s="113" t="s">
        <v>149</v>
      </c>
      <c r="C9313" s="113">
        <v>2003</v>
      </c>
      <c r="D9313" s="113" t="s">
        <v>122</v>
      </c>
      <c r="E9313" s="113" t="s">
        <v>128</v>
      </c>
      <c r="F9313" s="113" t="s">
        <v>200</v>
      </c>
      <c r="G9313" s="150">
        <v>2.0286164662370199E-8</v>
      </c>
    </row>
    <row r="9314" spans="1:7" x14ac:dyDescent="0.25">
      <c r="A9314" s="108" t="str">
        <f t="shared" si="145"/>
        <v>GE_2003_NATIONAL TOTAL_PAH</v>
      </c>
      <c r="B9314" s="113" t="s">
        <v>149</v>
      </c>
      <c r="C9314" s="113">
        <v>2003</v>
      </c>
      <c r="D9314" s="113" t="s">
        <v>122</v>
      </c>
      <c r="E9314" s="113" t="s">
        <v>129</v>
      </c>
      <c r="F9314" s="113" t="s">
        <v>200</v>
      </c>
      <c r="G9314" s="113">
        <v>8.7730073409811593E-3</v>
      </c>
    </row>
    <row r="9315" spans="1:7" x14ac:dyDescent="0.25">
      <c r="A9315" s="108" t="str">
        <f t="shared" si="145"/>
        <v>GE_2003_NATIONAL TOTAL_HCB</v>
      </c>
      <c r="B9315" s="113" t="s">
        <v>149</v>
      </c>
      <c r="C9315" s="113">
        <v>2003</v>
      </c>
      <c r="D9315" s="113" t="s">
        <v>122</v>
      </c>
      <c r="E9315" s="113" t="s">
        <v>130</v>
      </c>
      <c r="F9315" s="113" t="s">
        <v>200</v>
      </c>
      <c r="G9315" s="150">
        <v>1.3622765252576E-7</v>
      </c>
    </row>
    <row r="9316" spans="1:7" x14ac:dyDescent="0.25">
      <c r="A9316" s="108" t="str">
        <f t="shared" si="145"/>
        <v>GE_2003_NATIONAL TOTAL_PCB</v>
      </c>
      <c r="B9316" s="113" t="s">
        <v>149</v>
      </c>
      <c r="C9316" s="113">
        <v>2003</v>
      </c>
      <c r="D9316" s="113" t="s">
        <v>122</v>
      </c>
      <c r="E9316" s="113" t="s">
        <v>259</v>
      </c>
      <c r="F9316" s="113" t="s">
        <v>200</v>
      </c>
      <c r="G9316" s="113">
        <v>3.9662213384969398E-4</v>
      </c>
    </row>
    <row r="9317" spans="1:7" x14ac:dyDescent="0.25">
      <c r="A9317" s="108" t="str">
        <f t="shared" si="145"/>
        <v>GE_2003_1A3(FS)_NOx</v>
      </c>
      <c r="B9317" s="113" t="s">
        <v>149</v>
      </c>
      <c r="C9317" s="113">
        <v>2003</v>
      </c>
      <c r="D9317" s="113" t="s">
        <v>132</v>
      </c>
      <c r="E9317" s="113" t="s">
        <v>199</v>
      </c>
      <c r="F9317" s="113" t="s">
        <v>200</v>
      </c>
      <c r="G9317" s="113">
        <v>4.9198180561767302</v>
      </c>
    </row>
    <row r="9318" spans="1:7" x14ac:dyDescent="0.25">
      <c r="A9318" s="108" t="str">
        <f t="shared" si="145"/>
        <v>GE_2003_1A3(FS)_NMVOC</v>
      </c>
      <c r="B9318" s="113" t="s">
        <v>149</v>
      </c>
      <c r="C9318" s="113">
        <v>2003</v>
      </c>
      <c r="D9318" s="113" t="s">
        <v>132</v>
      </c>
      <c r="E9318" s="113" t="s">
        <v>123</v>
      </c>
      <c r="F9318" s="113" t="s">
        <v>200</v>
      </c>
      <c r="G9318" s="113">
        <v>4.0529226357984198</v>
      </c>
    </row>
    <row r="9319" spans="1:7" x14ac:dyDescent="0.25">
      <c r="A9319" s="108" t="str">
        <f t="shared" si="145"/>
        <v>GE_2003_1A3(FS)_SOx</v>
      </c>
      <c r="B9319" s="113" t="s">
        <v>149</v>
      </c>
      <c r="C9319" s="113">
        <v>2003</v>
      </c>
      <c r="D9319" s="113" t="s">
        <v>132</v>
      </c>
      <c r="E9319" s="113" t="s">
        <v>201</v>
      </c>
      <c r="F9319" s="113" t="s">
        <v>200</v>
      </c>
      <c r="G9319" s="113">
        <v>0.78933116138579196</v>
      </c>
    </row>
    <row r="9320" spans="1:7" x14ac:dyDescent="0.25">
      <c r="A9320" s="108" t="str">
        <f t="shared" si="145"/>
        <v>GE_2003_1A3(FS)_NH3</v>
      </c>
      <c r="B9320" s="113" t="s">
        <v>149</v>
      </c>
      <c r="C9320" s="113">
        <v>2003</v>
      </c>
      <c r="D9320" s="113" t="s">
        <v>132</v>
      </c>
      <c r="E9320" s="113" t="s">
        <v>124</v>
      </c>
      <c r="F9320" s="113" t="s">
        <v>200</v>
      </c>
      <c r="G9320" s="113">
        <v>0.36462513763475601</v>
      </c>
    </row>
    <row r="9321" spans="1:7" x14ac:dyDescent="0.25">
      <c r="A9321" s="108" t="str">
        <f t="shared" si="145"/>
        <v>GE_2003_1A3(FS)_PM2.5</v>
      </c>
      <c r="B9321" s="113" t="s">
        <v>149</v>
      </c>
      <c r="C9321" s="113">
        <v>2003</v>
      </c>
      <c r="D9321" s="113" t="s">
        <v>132</v>
      </c>
      <c r="E9321" s="113" t="s">
        <v>203</v>
      </c>
      <c r="F9321" s="113" t="s">
        <v>200</v>
      </c>
      <c r="G9321" s="113">
        <v>0.15096546995497101</v>
      </c>
    </row>
    <row r="9322" spans="1:7" x14ac:dyDescent="0.25">
      <c r="A9322" s="108" t="str">
        <f t="shared" si="145"/>
        <v>GE_2003_3D_NOx</v>
      </c>
      <c r="B9322" s="113" t="s">
        <v>149</v>
      </c>
      <c r="C9322" s="113">
        <v>2003</v>
      </c>
      <c r="D9322" s="113" t="s">
        <v>206</v>
      </c>
      <c r="E9322" s="113" t="s">
        <v>199</v>
      </c>
      <c r="F9322" s="113" t="s">
        <v>200</v>
      </c>
      <c r="G9322" s="113">
        <v>9.2072107600000006</v>
      </c>
    </row>
    <row r="9323" spans="1:7" x14ac:dyDescent="0.25">
      <c r="A9323" s="108" t="str">
        <f t="shared" si="145"/>
        <v>GE_2004_NATIONAL TOTAL_NOx</v>
      </c>
      <c r="B9323" s="113" t="s">
        <v>149</v>
      </c>
      <c r="C9323" s="113">
        <v>2004</v>
      </c>
      <c r="D9323" s="113" t="s">
        <v>122</v>
      </c>
      <c r="E9323" s="113" t="s">
        <v>199</v>
      </c>
      <c r="F9323" s="113" t="s">
        <v>200</v>
      </c>
      <c r="G9323" s="113">
        <v>19.860596410101699</v>
      </c>
    </row>
    <row r="9324" spans="1:7" x14ac:dyDescent="0.25">
      <c r="A9324" s="108" t="str">
        <f t="shared" si="145"/>
        <v>GE_2004_NATIONAL TOTAL_NMVOC</v>
      </c>
      <c r="B9324" s="113" t="s">
        <v>149</v>
      </c>
      <c r="C9324" s="113">
        <v>2004</v>
      </c>
      <c r="D9324" s="113" t="s">
        <v>122</v>
      </c>
      <c r="E9324" s="113" t="s">
        <v>123</v>
      </c>
      <c r="F9324" s="113" t="s">
        <v>200</v>
      </c>
      <c r="G9324" s="113">
        <v>42.097620678292301</v>
      </c>
    </row>
    <row r="9325" spans="1:7" x14ac:dyDescent="0.25">
      <c r="A9325" s="108" t="str">
        <f t="shared" si="145"/>
        <v>GE_2004_NATIONAL TOTAL_SOx</v>
      </c>
      <c r="B9325" s="113" t="s">
        <v>149</v>
      </c>
      <c r="C9325" s="113">
        <v>2004</v>
      </c>
      <c r="D9325" s="113" t="s">
        <v>122</v>
      </c>
      <c r="E9325" s="113" t="s">
        <v>201</v>
      </c>
      <c r="F9325" s="113" t="s">
        <v>200</v>
      </c>
      <c r="G9325" s="113">
        <v>1.8719877897683901</v>
      </c>
    </row>
    <row r="9326" spans="1:7" x14ac:dyDescent="0.25">
      <c r="A9326" s="108" t="str">
        <f t="shared" si="145"/>
        <v>GE_2004_NATIONAL TOTAL_NH3</v>
      </c>
      <c r="B9326" s="113" t="s">
        <v>149</v>
      </c>
      <c r="C9326" s="113">
        <v>2004</v>
      </c>
      <c r="D9326" s="113" t="s">
        <v>122</v>
      </c>
      <c r="E9326" s="113" t="s">
        <v>124</v>
      </c>
      <c r="F9326" s="113" t="s">
        <v>200</v>
      </c>
      <c r="G9326" s="113">
        <v>43.477131448924801</v>
      </c>
    </row>
    <row r="9327" spans="1:7" x14ac:dyDescent="0.25">
      <c r="A9327" s="108" t="str">
        <f t="shared" si="145"/>
        <v>GE_2004_NATIONAL TOTAL_PM2.5</v>
      </c>
      <c r="B9327" s="113" t="s">
        <v>149</v>
      </c>
      <c r="C9327" s="113">
        <v>2004</v>
      </c>
      <c r="D9327" s="113" t="s">
        <v>122</v>
      </c>
      <c r="E9327" s="113" t="s">
        <v>203</v>
      </c>
      <c r="F9327" s="113" t="s">
        <v>200</v>
      </c>
      <c r="G9327" s="113">
        <v>19.8903676258339</v>
      </c>
    </row>
    <row r="9328" spans="1:7" x14ac:dyDescent="0.25">
      <c r="A9328" s="108" t="str">
        <f t="shared" si="145"/>
        <v>GE_2004_NATIONAL TOTAL_Pb</v>
      </c>
      <c r="B9328" s="113" t="s">
        <v>149</v>
      </c>
      <c r="C9328" s="113">
        <v>2004</v>
      </c>
      <c r="D9328" s="113" t="s">
        <v>122</v>
      </c>
      <c r="E9328" s="113" t="s">
        <v>125</v>
      </c>
      <c r="F9328" s="113" t="s">
        <v>200</v>
      </c>
      <c r="G9328" s="113">
        <v>9.1539868817875399E-4</v>
      </c>
    </row>
    <row r="9329" spans="1:7" x14ac:dyDescent="0.25">
      <c r="A9329" s="108" t="str">
        <f t="shared" si="145"/>
        <v>GE_2004_NATIONAL TOTAL_Cd</v>
      </c>
      <c r="B9329" s="113" t="s">
        <v>149</v>
      </c>
      <c r="C9329" s="113">
        <v>2004</v>
      </c>
      <c r="D9329" s="113" t="s">
        <v>122</v>
      </c>
      <c r="E9329" s="113" t="s">
        <v>126</v>
      </c>
      <c r="F9329" s="113" t="s">
        <v>200</v>
      </c>
      <c r="G9329" s="113">
        <v>3.66276866121959E-4</v>
      </c>
    </row>
    <row r="9330" spans="1:7" x14ac:dyDescent="0.25">
      <c r="A9330" s="108" t="str">
        <f t="shared" si="145"/>
        <v>GE_2004_NATIONAL TOTAL_Hg</v>
      </c>
      <c r="B9330" s="113" t="s">
        <v>149</v>
      </c>
      <c r="C9330" s="113">
        <v>2004</v>
      </c>
      <c r="D9330" s="113" t="s">
        <v>122</v>
      </c>
      <c r="E9330" s="113" t="s">
        <v>127</v>
      </c>
      <c r="F9330" s="113" t="s">
        <v>200</v>
      </c>
      <c r="G9330" s="150">
        <v>7.8492420343156895E-5</v>
      </c>
    </row>
    <row r="9331" spans="1:7" x14ac:dyDescent="0.25">
      <c r="A9331" s="108" t="str">
        <f t="shared" si="145"/>
        <v>GE_2004_NATIONAL TOTAL_DIOX</v>
      </c>
      <c r="B9331" s="113" t="s">
        <v>149</v>
      </c>
      <c r="C9331" s="113">
        <v>2004</v>
      </c>
      <c r="D9331" s="113" t="s">
        <v>122</v>
      </c>
      <c r="E9331" s="113" t="s">
        <v>128</v>
      </c>
      <c r="F9331" s="113" t="s">
        <v>200</v>
      </c>
      <c r="G9331" s="150">
        <v>2.02846145005401E-8</v>
      </c>
    </row>
    <row r="9332" spans="1:7" x14ac:dyDescent="0.25">
      <c r="A9332" s="108" t="str">
        <f t="shared" si="145"/>
        <v>GE_2004_NATIONAL TOTAL_PAH</v>
      </c>
      <c r="B9332" s="113" t="s">
        <v>149</v>
      </c>
      <c r="C9332" s="113">
        <v>2004</v>
      </c>
      <c r="D9332" s="113" t="s">
        <v>122</v>
      </c>
      <c r="E9332" s="113" t="s">
        <v>129</v>
      </c>
      <c r="F9332" s="113" t="s">
        <v>200</v>
      </c>
      <c r="G9332" s="113">
        <v>8.7705077322322803E-3</v>
      </c>
    </row>
    <row r="9333" spans="1:7" x14ac:dyDescent="0.25">
      <c r="A9333" s="108" t="str">
        <f t="shared" si="145"/>
        <v>GE_2004_NATIONAL TOTAL_HCB</v>
      </c>
      <c r="B9333" s="113" t="s">
        <v>149</v>
      </c>
      <c r="C9333" s="113">
        <v>2004</v>
      </c>
      <c r="D9333" s="113" t="s">
        <v>122</v>
      </c>
      <c r="E9333" s="113" t="s">
        <v>130</v>
      </c>
      <c r="F9333" s="113" t="s">
        <v>200</v>
      </c>
      <c r="G9333" s="150">
        <v>1.3662765281313199E-7</v>
      </c>
    </row>
    <row r="9334" spans="1:7" x14ac:dyDescent="0.25">
      <c r="A9334" s="108" t="str">
        <f t="shared" si="145"/>
        <v>GE_2004_NATIONAL TOTAL_PCB</v>
      </c>
      <c r="B9334" s="113" t="s">
        <v>149</v>
      </c>
      <c r="C9334" s="113">
        <v>2004</v>
      </c>
      <c r="D9334" s="113" t="s">
        <v>122</v>
      </c>
      <c r="E9334" s="113" t="s">
        <v>259</v>
      </c>
      <c r="F9334" s="113" t="s">
        <v>200</v>
      </c>
      <c r="G9334" s="113">
        <v>3.9382539576370701E-4</v>
      </c>
    </row>
    <row r="9335" spans="1:7" x14ac:dyDescent="0.25">
      <c r="A9335" s="108" t="str">
        <f t="shared" si="145"/>
        <v>GE_2004_1A3(FS)_NOx</v>
      </c>
      <c r="B9335" s="113" t="s">
        <v>149</v>
      </c>
      <c r="C9335" s="113">
        <v>2004</v>
      </c>
      <c r="D9335" s="113" t="s">
        <v>132</v>
      </c>
      <c r="E9335" s="113" t="s">
        <v>199</v>
      </c>
      <c r="F9335" s="113" t="s">
        <v>200</v>
      </c>
      <c r="G9335" s="113">
        <v>5.2929126911298603</v>
      </c>
    </row>
    <row r="9336" spans="1:7" x14ac:dyDescent="0.25">
      <c r="A9336" s="108" t="str">
        <f t="shared" si="145"/>
        <v>GE_2004_1A3(FS)_NMVOC</v>
      </c>
      <c r="B9336" s="113" t="s">
        <v>149</v>
      </c>
      <c r="C9336" s="113">
        <v>2004</v>
      </c>
      <c r="D9336" s="113" t="s">
        <v>132</v>
      </c>
      <c r="E9336" s="113" t="s">
        <v>123</v>
      </c>
      <c r="F9336" s="113" t="s">
        <v>200</v>
      </c>
      <c r="G9336" s="113">
        <v>3.8435654668365098</v>
      </c>
    </row>
    <row r="9337" spans="1:7" x14ac:dyDescent="0.25">
      <c r="A9337" s="108" t="str">
        <f t="shared" si="145"/>
        <v>GE_2004_1A3(FS)_SOx</v>
      </c>
      <c r="B9337" s="113" t="s">
        <v>149</v>
      </c>
      <c r="C9337" s="113">
        <v>2004</v>
      </c>
      <c r="D9337" s="113" t="s">
        <v>132</v>
      </c>
      <c r="E9337" s="113" t="s">
        <v>201</v>
      </c>
      <c r="F9337" s="113" t="s">
        <v>200</v>
      </c>
      <c r="G9337" s="113">
        <v>0.76038921834548301</v>
      </c>
    </row>
    <row r="9338" spans="1:7" x14ac:dyDescent="0.25">
      <c r="A9338" s="108" t="str">
        <f t="shared" si="145"/>
        <v>GE_2004_1A3(FS)_NH3</v>
      </c>
      <c r="B9338" s="113" t="s">
        <v>149</v>
      </c>
      <c r="C9338" s="113">
        <v>2004</v>
      </c>
      <c r="D9338" s="113" t="s">
        <v>132</v>
      </c>
      <c r="E9338" s="113" t="s">
        <v>124</v>
      </c>
      <c r="F9338" s="113" t="s">
        <v>200</v>
      </c>
      <c r="G9338" s="113">
        <v>0.323142356631897</v>
      </c>
    </row>
    <row r="9339" spans="1:7" x14ac:dyDescent="0.25">
      <c r="A9339" s="108" t="str">
        <f t="shared" si="145"/>
        <v>GE_2004_1A3(FS)_PM2.5</v>
      </c>
      <c r="B9339" s="113" t="s">
        <v>149</v>
      </c>
      <c r="C9339" s="113">
        <v>2004</v>
      </c>
      <c r="D9339" s="113" t="s">
        <v>132</v>
      </c>
      <c r="E9339" s="113" t="s">
        <v>203</v>
      </c>
      <c r="F9339" s="113" t="s">
        <v>200</v>
      </c>
      <c r="G9339" s="113">
        <v>0.297125310527314</v>
      </c>
    </row>
    <row r="9340" spans="1:7" x14ac:dyDescent="0.25">
      <c r="A9340" s="108" t="str">
        <f t="shared" si="145"/>
        <v>GE_2004_3D_NOx</v>
      </c>
      <c r="B9340" s="113" t="s">
        <v>149</v>
      </c>
      <c r="C9340" s="113">
        <v>2004</v>
      </c>
      <c r="D9340" s="113" t="s">
        <v>206</v>
      </c>
      <c r="E9340" s="113" t="s">
        <v>199</v>
      </c>
      <c r="F9340" s="113" t="s">
        <v>200</v>
      </c>
      <c r="G9340" s="113">
        <v>7.5678429200000004</v>
      </c>
    </row>
    <row r="9341" spans="1:7" x14ac:dyDescent="0.25">
      <c r="A9341" s="108" t="str">
        <f t="shared" si="145"/>
        <v>GE_2005_NATIONAL TOTAL_NOx</v>
      </c>
      <c r="B9341" s="113" t="s">
        <v>149</v>
      </c>
      <c r="C9341" s="113">
        <v>2005</v>
      </c>
      <c r="D9341" s="113" t="s">
        <v>122</v>
      </c>
      <c r="E9341" s="113" t="s">
        <v>199</v>
      </c>
      <c r="F9341" s="113" t="s">
        <v>200</v>
      </c>
      <c r="G9341" s="113">
        <v>23.624034682232502</v>
      </c>
    </row>
    <row r="9342" spans="1:7" x14ac:dyDescent="0.25">
      <c r="A9342" s="108" t="str">
        <f t="shared" si="145"/>
        <v>GE_2005_NATIONAL TOTAL_NMVOC</v>
      </c>
      <c r="B9342" s="113" t="s">
        <v>149</v>
      </c>
      <c r="C9342" s="113">
        <v>2005</v>
      </c>
      <c r="D9342" s="113" t="s">
        <v>122</v>
      </c>
      <c r="E9342" s="113" t="s">
        <v>123</v>
      </c>
      <c r="F9342" s="113" t="s">
        <v>200</v>
      </c>
      <c r="G9342" s="113">
        <v>36.087249390479499</v>
      </c>
    </row>
    <row r="9343" spans="1:7" x14ac:dyDescent="0.25">
      <c r="A9343" s="108" t="str">
        <f t="shared" si="145"/>
        <v>GE_2005_NATIONAL TOTAL_SOx</v>
      </c>
      <c r="B9343" s="113" t="s">
        <v>149</v>
      </c>
      <c r="C9343" s="113">
        <v>2005</v>
      </c>
      <c r="D9343" s="113" t="s">
        <v>122</v>
      </c>
      <c r="E9343" s="113" t="s">
        <v>201</v>
      </c>
      <c r="F9343" s="113" t="s">
        <v>200</v>
      </c>
      <c r="G9343" s="113">
        <v>2.02732970495759</v>
      </c>
    </row>
    <row r="9344" spans="1:7" x14ac:dyDescent="0.25">
      <c r="A9344" s="108" t="str">
        <f t="shared" si="145"/>
        <v>GE_2005_NATIONAL TOTAL_NH3</v>
      </c>
      <c r="B9344" s="113" t="s">
        <v>149</v>
      </c>
      <c r="C9344" s="113">
        <v>2005</v>
      </c>
      <c r="D9344" s="113" t="s">
        <v>122</v>
      </c>
      <c r="E9344" s="113" t="s">
        <v>124</v>
      </c>
      <c r="F9344" s="113" t="s">
        <v>200</v>
      </c>
      <c r="G9344" s="113">
        <v>44.920168535894902</v>
      </c>
    </row>
    <row r="9345" spans="1:7" x14ac:dyDescent="0.25">
      <c r="A9345" s="108" t="str">
        <f t="shared" si="145"/>
        <v>GE_2005_NATIONAL TOTAL_PM2.5</v>
      </c>
      <c r="B9345" s="113" t="s">
        <v>149</v>
      </c>
      <c r="C9345" s="113">
        <v>2005</v>
      </c>
      <c r="D9345" s="113" t="s">
        <v>122</v>
      </c>
      <c r="E9345" s="113" t="s">
        <v>203</v>
      </c>
      <c r="F9345" s="113" t="s">
        <v>200</v>
      </c>
      <c r="G9345" s="113">
        <v>10.8908176126528</v>
      </c>
    </row>
    <row r="9346" spans="1:7" x14ac:dyDescent="0.25">
      <c r="A9346" s="108" t="str">
        <f t="shared" ref="A9346:A9409" si="146">CONCATENATE(B9346,"_",C9346,"_",D9346,"_",E9346)</f>
        <v>GE_2005_NATIONAL TOTAL_Pb</v>
      </c>
      <c r="B9346" s="113" t="s">
        <v>149</v>
      </c>
      <c r="C9346" s="113">
        <v>2005</v>
      </c>
      <c r="D9346" s="113" t="s">
        <v>122</v>
      </c>
      <c r="E9346" s="113" t="s">
        <v>125</v>
      </c>
      <c r="F9346" s="113" t="s">
        <v>200</v>
      </c>
      <c r="G9346" s="113">
        <v>6.1983238705025595E-4</v>
      </c>
    </row>
    <row r="9347" spans="1:7" x14ac:dyDescent="0.25">
      <c r="A9347" s="108" t="str">
        <f t="shared" si="146"/>
        <v>GE_2005_NATIONAL TOTAL_Cd</v>
      </c>
      <c r="B9347" s="113" t="s">
        <v>149</v>
      </c>
      <c r="C9347" s="113">
        <v>2005</v>
      </c>
      <c r="D9347" s="113" t="s">
        <v>122</v>
      </c>
      <c r="E9347" s="113" t="s">
        <v>126</v>
      </c>
      <c r="F9347" s="113" t="s">
        <v>200</v>
      </c>
      <c r="G9347" s="113">
        <v>1.9902078627219099E-4</v>
      </c>
    </row>
    <row r="9348" spans="1:7" x14ac:dyDescent="0.25">
      <c r="A9348" s="108" t="str">
        <f t="shared" si="146"/>
        <v>GE_2005_NATIONAL TOTAL_Hg</v>
      </c>
      <c r="B9348" s="113" t="s">
        <v>149</v>
      </c>
      <c r="C9348" s="113">
        <v>2005</v>
      </c>
      <c r="D9348" s="113" t="s">
        <v>122</v>
      </c>
      <c r="E9348" s="113" t="s">
        <v>127</v>
      </c>
      <c r="F9348" s="113" t="s">
        <v>200</v>
      </c>
      <c r="G9348" s="150">
        <v>8.41960275155605E-5</v>
      </c>
    </row>
    <row r="9349" spans="1:7" x14ac:dyDescent="0.25">
      <c r="A9349" s="108" t="str">
        <f t="shared" si="146"/>
        <v>GE_2005_NATIONAL TOTAL_DIOX</v>
      </c>
      <c r="B9349" s="113" t="s">
        <v>149</v>
      </c>
      <c r="C9349" s="113">
        <v>2005</v>
      </c>
      <c r="D9349" s="113" t="s">
        <v>122</v>
      </c>
      <c r="E9349" s="113" t="s">
        <v>128</v>
      </c>
      <c r="F9349" s="113" t="s">
        <v>200</v>
      </c>
      <c r="G9349" s="150">
        <v>1.04186311242762E-8</v>
      </c>
    </row>
    <row r="9350" spans="1:7" x14ac:dyDescent="0.25">
      <c r="A9350" s="108" t="str">
        <f t="shared" si="146"/>
        <v>GE_2005_NATIONAL TOTAL_PAH</v>
      </c>
      <c r="B9350" s="113" t="s">
        <v>149</v>
      </c>
      <c r="C9350" s="113">
        <v>2005</v>
      </c>
      <c r="D9350" s="113" t="s">
        <v>122</v>
      </c>
      <c r="E9350" s="113" t="s">
        <v>129</v>
      </c>
      <c r="F9350" s="113" t="s">
        <v>200</v>
      </c>
      <c r="G9350" s="113">
        <v>4.5366476758345502E-3</v>
      </c>
    </row>
    <row r="9351" spans="1:7" x14ac:dyDescent="0.25">
      <c r="A9351" s="108" t="str">
        <f t="shared" si="146"/>
        <v>GE_2005_NATIONAL TOTAL_HCB</v>
      </c>
      <c r="B9351" s="113" t="s">
        <v>149</v>
      </c>
      <c r="C9351" s="113">
        <v>2005</v>
      </c>
      <c r="D9351" s="113" t="s">
        <v>122</v>
      </c>
      <c r="E9351" s="113" t="s">
        <v>130</v>
      </c>
      <c r="F9351" s="113" t="s">
        <v>200</v>
      </c>
      <c r="G9351" s="150">
        <v>7.1632742395110397E-8</v>
      </c>
    </row>
    <row r="9352" spans="1:7" x14ac:dyDescent="0.25">
      <c r="A9352" s="108" t="str">
        <f t="shared" si="146"/>
        <v>GE_2005_NATIONAL TOTAL_PCB</v>
      </c>
      <c r="B9352" s="113" t="s">
        <v>149</v>
      </c>
      <c r="C9352" s="113">
        <v>2005</v>
      </c>
      <c r="D9352" s="113" t="s">
        <v>122</v>
      </c>
      <c r="E9352" s="113" t="s">
        <v>259</v>
      </c>
      <c r="F9352" s="113" t="s">
        <v>200</v>
      </c>
      <c r="G9352" s="113">
        <v>3.9177784588312797E-4</v>
      </c>
    </row>
    <row r="9353" spans="1:7" x14ac:dyDescent="0.25">
      <c r="A9353" s="108" t="str">
        <f t="shared" si="146"/>
        <v>GE_2005_1A3(FS)_NOx</v>
      </c>
      <c r="B9353" s="113" t="s">
        <v>149</v>
      </c>
      <c r="C9353" s="113">
        <v>2005</v>
      </c>
      <c r="D9353" s="113" t="s">
        <v>132</v>
      </c>
      <c r="E9353" s="113" t="s">
        <v>199</v>
      </c>
      <c r="F9353" s="113" t="s">
        <v>200</v>
      </c>
      <c r="G9353" s="113">
        <v>7.2093917189766996</v>
      </c>
    </row>
    <row r="9354" spans="1:7" x14ac:dyDescent="0.25">
      <c r="A9354" s="108" t="str">
        <f t="shared" si="146"/>
        <v>GE_2005_1A3(FS)_NMVOC</v>
      </c>
      <c r="B9354" s="113" t="s">
        <v>149</v>
      </c>
      <c r="C9354" s="113">
        <v>2005</v>
      </c>
      <c r="D9354" s="113" t="s">
        <v>132</v>
      </c>
      <c r="E9354" s="113" t="s">
        <v>123</v>
      </c>
      <c r="F9354" s="113" t="s">
        <v>200</v>
      </c>
      <c r="G9354" s="113">
        <v>4.56005519797103</v>
      </c>
    </row>
    <row r="9355" spans="1:7" x14ac:dyDescent="0.25">
      <c r="A9355" s="108" t="str">
        <f t="shared" si="146"/>
        <v>GE_2005_1A3(FS)_SOx</v>
      </c>
      <c r="B9355" s="113" t="s">
        <v>149</v>
      </c>
      <c r="C9355" s="113">
        <v>2005</v>
      </c>
      <c r="D9355" s="113" t="s">
        <v>132</v>
      </c>
      <c r="E9355" s="113" t="s">
        <v>201</v>
      </c>
      <c r="F9355" s="113" t="s">
        <v>200</v>
      </c>
      <c r="G9355" s="113">
        <v>0.76613565628468905</v>
      </c>
    </row>
    <row r="9356" spans="1:7" x14ac:dyDescent="0.25">
      <c r="A9356" s="108" t="str">
        <f t="shared" si="146"/>
        <v>GE_2005_1A3(FS)_NH3</v>
      </c>
      <c r="B9356" s="113" t="s">
        <v>149</v>
      </c>
      <c r="C9356" s="113">
        <v>2005</v>
      </c>
      <c r="D9356" s="113" t="s">
        <v>132</v>
      </c>
      <c r="E9356" s="113" t="s">
        <v>124</v>
      </c>
      <c r="F9356" s="113" t="s">
        <v>200</v>
      </c>
      <c r="G9356" s="113">
        <v>0.37314697557224902</v>
      </c>
    </row>
    <row r="9357" spans="1:7" x14ac:dyDescent="0.25">
      <c r="A9357" s="108" t="str">
        <f t="shared" si="146"/>
        <v>GE_2005_1A3(FS)_PM2.5</v>
      </c>
      <c r="B9357" s="113" t="s">
        <v>149</v>
      </c>
      <c r="C9357" s="113">
        <v>2005</v>
      </c>
      <c r="D9357" s="113" t="s">
        <v>132</v>
      </c>
      <c r="E9357" s="113" t="s">
        <v>203</v>
      </c>
      <c r="F9357" s="113" t="s">
        <v>200</v>
      </c>
      <c r="G9357" s="113">
        <v>0.38128100049354302</v>
      </c>
    </row>
    <row r="9358" spans="1:7" x14ac:dyDescent="0.25">
      <c r="A9358" s="108" t="str">
        <f t="shared" si="146"/>
        <v>GE_2005_3D_NOx</v>
      </c>
      <c r="B9358" s="113" t="s">
        <v>149</v>
      </c>
      <c r="C9358" s="113">
        <v>2005</v>
      </c>
      <c r="D9358" s="113" t="s">
        <v>206</v>
      </c>
      <c r="E9358" s="113" t="s">
        <v>199</v>
      </c>
      <c r="F9358" s="113" t="s">
        <v>200</v>
      </c>
      <c r="G9358" s="113">
        <v>9.1089617199999999</v>
      </c>
    </row>
    <row r="9359" spans="1:7" x14ac:dyDescent="0.25">
      <c r="A9359" s="108" t="str">
        <f t="shared" si="146"/>
        <v>GE_2006_NATIONAL TOTAL_NOx</v>
      </c>
      <c r="B9359" s="113" t="s">
        <v>149</v>
      </c>
      <c r="C9359" s="113">
        <v>2006</v>
      </c>
      <c r="D9359" s="113" t="s">
        <v>122</v>
      </c>
      <c r="E9359" s="113" t="s">
        <v>199</v>
      </c>
      <c r="F9359" s="113" t="s">
        <v>200</v>
      </c>
      <c r="G9359" s="113">
        <v>24.305256911676199</v>
      </c>
    </row>
    <row r="9360" spans="1:7" x14ac:dyDescent="0.25">
      <c r="A9360" s="108" t="str">
        <f t="shared" si="146"/>
        <v>GE_2006_NATIONAL TOTAL_NMVOC</v>
      </c>
      <c r="B9360" s="113" t="s">
        <v>149</v>
      </c>
      <c r="C9360" s="113">
        <v>2006</v>
      </c>
      <c r="D9360" s="113" t="s">
        <v>122</v>
      </c>
      <c r="E9360" s="113" t="s">
        <v>123</v>
      </c>
      <c r="F9360" s="113" t="s">
        <v>200</v>
      </c>
      <c r="G9360" s="113">
        <v>35.618204934985897</v>
      </c>
    </row>
    <row r="9361" spans="1:7" x14ac:dyDescent="0.25">
      <c r="A9361" s="108" t="str">
        <f t="shared" si="146"/>
        <v>GE_2006_NATIONAL TOTAL_SOx</v>
      </c>
      <c r="B9361" s="113" t="s">
        <v>149</v>
      </c>
      <c r="C9361" s="113">
        <v>2006</v>
      </c>
      <c r="D9361" s="113" t="s">
        <v>122</v>
      </c>
      <c r="E9361" s="113" t="s">
        <v>201</v>
      </c>
      <c r="F9361" s="113" t="s">
        <v>200</v>
      </c>
      <c r="G9361" s="113">
        <v>1.39747078468647</v>
      </c>
    </row>
    <row r="9362" spans="1:7" x14ac:dyDescent="0.25">
      <c r="A9362" s="108" t="str">
        <f t="shared" si="146"/>
        <v>GE_2006_NATIONAL TOTAL_NH3</v>
      </c>
      <c r="B9362" s="113" t="s">
        <v>149</v>
      </c>
      <c r="C9362" s="113">
        <v>2006</v>
      </c>
      <c r="D9362" s="113" t="s">
        <v>122</v>
      </c>
      <c r="E9362" s="113" t="s">
        <v>124</v>
      </c>
      <c r="F9362" s="113" t="s">
        <v>200</v>
      </c>
      <c r="G9362" s="113">
        <v>38.857527520271603</v>
      </c>
    </row>
    <row r="9363" spans="1:7" x14ac:dyDescent="0.25">
      <c r="A9363" s="108" t="str">
        <f t="shared" si="146"/>
        <v>GE_2006_NATIONAL TOTAL_PM2.5</v>
      </c>
      <c r="B9363" s="113" t="s">
        <v>149</v>
      </c>
      <c r="C9363" s="113">
        <v>2006</v>
      </c>
      <c r="D9363" s="113" t="s">
        <v>122</v>
      </c>
      <c r="E9363" s="113" t="s">
        <v>203</v>
      </c>
      <c r="F9363" s="113" t="s">
        <v>200</v>
      </c>
      <c r="G9363" s="113">
        <v>11.6907288889781</v>
      </c>
    </row>
    <row r="9364" spans="1:7" x14ac:dyDescent="0.25">
      <c r="A9364" s="108" t="str">
        <f t="shared" si="146"/>
        <v>GE_2006_NATIONAL TOTAL_Pb</v>
      </c>
      <c r="B9364" s="113" t="s">
        <v>149</v>
      </c>
      <c r="C9364" s="113">
        <v>2006</v>
      </c>
      <c r="D9364" s="113" t="s">
        <v>122</v>
      </c>
      <c r="E9364" s="113" t="s">
        <v>125</v>
      </c>
      <c r="F9364" s="113" t="s">
        <v>200</v>
      </c>
      <c r="G9364" s="113">
        <v>6.5011988505508803E-4</v>
      </c>
    </row>
    <row r="9365" spans="1:7" x14ac:dyDescent="0.25">
      <c r="A9365" s="108" t="str">
        <f t="shared" si="146"/>
        <v>GE_2006_NATIONAL TOTAL_Cd</v>
      </c>
      <c r="B9365" s="113" t="s">
        <v>149</v>
      </c>
      <c r="C9365" s="113">
        <v>2006</v>
      </c>
      <c r="D9365" s="113" t="s">
        <v>122</v>
      </c>
      <c r="E9365" s="113" t="s">
        <v>126</v>
      </c>
      <c r="F9365" s="113" t="s">
        <v>200</v>
      </c>
      <c r="G9365" s="113">
        <v>2.1563360723065E-4</v>
      </c>
    </row>
    <row r="9366" spans="1:7" x14ac:dyDescent="0.25">
      <c r="A9366" s="108" t="str">
        <f t="shared" si="146"/>
        <v>GE_2006_NATIONAL TOTAL_Hg</v>
      </c>
      <c r="B9366" s="113" t="s">
        <v>149</v>
      </c>
      <c r="C9366" s="113">
        <v>2006</v>
      </c>
      <c r="D9366" s="113" t="s">
        <v>122</v>
      </c>
      <c r="E9366" s="113" t="s">
        <v>127</v>
      </c>
      <c r="F9366" s="113" t="s">
        <v>200</v>
      </c>
      <c r="G9366" s="150">
        <v>8.2959869756078699E-5</v>
      </c>
    </row>
    <row r="9367" spans="1:7" x14ac:dyDescent="0.25">
      <c r="A9367" s="108" t="str">
        <f t="shared" si="146"/>
        <v>GE_2006_NATIONAL TOTAL_DIOX</v>
      </c>
      <c r="B9367" s="113" t="s">
        <v>149</v>
      </c>
      <c r="C9367" s="113">
        <v>2006</v>
      </c>
      <c r="D9367" s="113" t="s">
        <v>122</v>
      </c>
      <c r="E9367" s="113" t="s">
        <v>128</v>
      </c>
      <c r="F9367" s="113" t="s">
        <v>200</v>
      </c>
      <c r="G9367" s="150">
        <v>1.1254322329877201E-8</v>
      </c>
    </row>
    <row r="9368" spans="1:7" x14ac:dyDescent="0.25">
      <c r="A9368" s="108" t="str">
        <f t="shared" si="146"/>
        <v>GE_2006_NATIONAL TOTAL_PAH</v>
      </c>
      <c r="B9368" s="113" t="s">
        <v>149</v>
      </c>
      <c r="C9368" s="113">
        <v>2006</v>
      </c>
      <c r="D9368" s="113" t="s">
        <v>122</v>
      </c>
      <c r="E9368" s="113" t="s">
        <v>129</v>
      </c>
      <c r="F9368" s="113" t="s">
        <v>200</v>
      </c>
      <c r="G9368" s="113">
        <v>4.8839917632168203E-3</v>
      </c>
    </row>
    <row r="9369" spans="1:7" x14ac:dyDescent="0.25">
      <c r="A9369" s="108" t="str">
        <f t="shared" si="146"/>
        <v>GE_2006_NATIONAL TOTAL_HCB</v>
      </c>
      <c r="B9369" s="113" t="s">
        <v>149</v>
      </c>
      <c r="C9369" s="113">
        <v>2006</v>
      </c>
      <c r="D9369" s="113" t="s">
        <v>122</v>
      </c>
      <c r="E9369" s="113" t="s">
        <v>130</v>
      </c>
      <c r="F9369" s="113" t="s">
        <v>200</v>
      </c>
      <c r="G9369" s="150">
        <v>7.9214165655329605E-8</v>
      </c>
    </row>
    <row r="9370" spans="1:7" x14ac:dyDescent="0.25">
      <c r="A9370" s="108" t="str">
        <f t="shared" si="146"/>
        <v>GE_2006_NATIONAL TOTAL_PCB</v>
      </c>
      <c r="B9370" s="113" t="s">
        <v>149</v>
      </c>
      <c r="C9370" s="113">
        <v>2006</v>
      </c>
      <c r="D9370" s="113" t="s">
        <v>122</v>
      </c>
      <c r="E9370" s="113" t="s">
        <v>259</v>
      </c>
      <c r="F9370" s="113" t="s">
        <v>200</v>
      </c>
      <c r="G9370" s="113">
        <v>3.8887427819854801E-4</v>
      </c>
    </row>
    <row r="9371" spans="1:7" x14ac:dyDescent="0.25">
      <c r="A9371" s="108" t="str">
        <f t="shared" si="146"/>
        <v>GE_2006_1A3(FS)_NOx</v>
      </c>
      <c r="B9371" s="113" t="s">
        <v>149</v>
      </c>
      <c r="C9371" s="113">
        <v>2006</v>
      </c>
      <c r="D9371" s="113" t="s">
        <v>132</v>
      </c>
      <c r="E9371" s="113" t="s">
        <v>199</v>
      </c>
      <c r="F9371" s="113" t="s">
        <v>200</v>
      </c>
      <c r="G9371" s="113">
        <v>7.8153403438742099</v>
      </c>
    </row>
    <row r="9372" spans="1:7" x14ac:dyDescent="0.25">
      <c r="A9372" s="108" t="str">
        <f t="shared" si="146"/>
        <v>GE_2006_1A3(FS)_NMVOC</v>
      </c>
      <c r="B9372" s="113" t="s">
        <v>149</v>
      </c>
      <c r="C9372" s="113">
        <v>2006</v>
      </c>
      <c r="D9372" s="113" t="s">
        <v>132</v>
      </c>
      <c r="E9372" s="113" t="s">
        <v>123</v>
      </c>
      <c r="F9372" s="113" t="s">
        <v>200</v>
      </c>
      <c r="G9372" s="113">
        <v>4.6759161510654703</v>
      </c>
    </row>
    <row r="9373" spans="1:7" x14ac:dyDescent="0.25">
      <c r="A9373" s="108" t="str">
        <f t="shared" si="146"/>
        <v>GE_2006_1A3(FS)_SOx</v>
      </c>
      <c r="B9373" s="113" t="s">
        <v>149</v>
      </c>
      <c r="C9373" s="113">
        <v>2006</v>
      </c>
      <c r="D9373" s="113" t="s">
        <v>132</v>
      </c>
      <c r="E9373" s="113" t="s">
        <v>201</v>
      </c>
      <c r="F9373" s="113" t="s">
        <v>200</v>
      </c>
      <c r="G9373" s="113">
        <v>0.44123344955925697</v>
      </c>
    </row>
    <row r="9374" spans="1:7" x14ac:dyDescent="0.25">
      <c r="A9374" s="108" t="str">
        <f t="shared" si="146"/>
        <v>GE_2006_1A3(FS)_NH3</v>
      </c>
      <c r="B9374" s="113" t="s">
        <v>149</v>
      </c>
      <c r="C9374" s="113">
        <v>2006</v>
      </c>
      <c r="D9374" s="113" t="s">
        <v>132</v>
      </c>
      <c r="E9374" s="113" t="s">
        <v>124</v>
      </c>
      <c r="F9374" s="113" t="s">
        <v>200</v>
      </c>
      <c r="G9374" s="113">
        <v>0.36707512917677099</v>
      </c>
    </row>
    <row r="9375" spans="1:7" x14ac:dyDescent="0.25">
      <c r="A9375" s="108" t="str">
        <f t="shared" si="146"/>
        <v>GE_2006_1A3(FS)_PM2.5</v>
      </c>
      <c r="B9375" s="113" t="s">
        <v>149</v>
      </c>
      <c r="C9375" s="113">
        <v>2006</v>
      </c>
      <c r="D9375" s="113" t="s">
        <v>132</v>
      </c>
      <c r="E9375" s="113" t="s">
        <v>203</v>
      </c>
      <c r="F9375" s="113" t="s">
        <v>200</v>
      </c>
      <c r="G9375" s="113">
        <v>0.43066394518485701</v>
      </c>
    </row>
    <row r="9376" spans="1:7" x14ac:dyDescent="0.25">
      <c r="A9376" s="108" t="str">
        <f t="shared" si="146"/>
        <v>GE_2006_3D_NOx</v>
      </c>
      <c r="B9376" s="113" t="s">
        <v>149</v>
      </c>
      <c r="C9376" s="113">
        <v>2006</v>
      </c>
      <c r="D9376" s="113" t="s">
        <v>206</v>
      </c>
      <c r="E9376" s="113" t="s">
        <v>199</v>
      </c>
      <c r="F9376" s="113" t="s">
        <v>200</v>
      </c>
      <c r="G9376" s="113">
        <v>8.35175866710523</v>
      </c>
    </row>
    <row r="9377" spans="1:7" x14ac:dyDescent="0.25">
      <c r="A9377" s="108" t="str">
        <f t="shared" si="146"/>
        <v>GE_2007_NATIONAL TOTAL_NOx</v>
      </c>
      <c r="B9377" s="113" t="s">
        <v>149</v>
      </c>
      <c r="C9377" s="113">
        <v>2007</v>
      </c>
      <c r="D9377" s="113" t="s">
        <v>122</v>
      </c>
      <c r="E9377" s="113" t="s">
        <v>199</v>
      </c>
      <c r="F9377" s="113" t="s">
        <v>200</v>
      </c>
      <c r="G9377" s="113">
        <v>26.212479679234299</v>
      </c>
    </row>
    <row r="9378" spans="1:7" x14ac:dyDescent="0.25">
      <c r="A9378" s="108" t="str">
        <f t="shared" si="146"/>
        <v>GE_2007_NATIONAL TOTAL_NMVOC</v>
      </c>
      <c r="B9378" s="113" t="s">
        <v>149</v>
      </c>
      <c r="C9378" s="113">
        <v>2007</v>
      </c>
      <c r="D9378" s="113" t="s">
        <v>122</v>
      </c>
      <c r="E9378" s="113" t="s">
        <v>123</v>
      </c>
      <c r="F9378" s="113" t="s">
        <v>200</v>
      </c>
      <c r="G9378" s="113">
        <v>37.408502509686102</v>
      </c>
    </row>
    <row r="9379" spans="1:7" x14ac:dyDescent="0.25">
      <c r="A9379" s="108" t="str">
        <f t="shared" si="146"/>
        <v>GE_2007_NATIONAL TOTAL_SOx</v>
      </c>
      <c r="B9379" s="113" t="s">
        <v>149</v>
      </c>
      <c r="C9379" s="113">
        <v>2007</v>
      </c>
      <c r="D9379" s="113" t="s">
        <v>122</v>
      </c>
      <c r="E9379" s="113" t="s">
        <v>201</v>
      </c>
      <c r="F9379" s="113" t="s">
        <v>200</v>
      </c>
      <c r="G9379" s="113">
        <v>1.88611567329712</v>
      </c>
    </row>
    <row r="9380" spans="1:7" x14ac:dyDescent="0.25">
      <c r="A9380" s="108" t="str">
        <f t="shared" si="146"/>
        <v>GE_2007_NATIONAL TOTAL_NH3</v>
      </c>
      <c r="B9380" s="113" t="s">
        <v>149</v>
      </c>
      <c r="C9380" s="113">
        <v>2007</v>
      </c>
      <c r="D9380" s="113" t="s">
        <v>122</v>
      </c>
      <c r="E9380" s="113" t="s">
        <v>124</v>
      </c>
      <c r="F9380" s="113" t="s">
        <v>200</v>
      </c>
      <c r="G9380" s="113">
        <v>33.888993730385501</v>
      </c>
    </row>
    <row r="9381" spans="1:7" x14ac:dyDescent="0.25">
      <c r="A9381" s="108" t="str">
        <f t="shared" si="146"/>
        <v>GE_2007_NATIONAL TOTAL_PM2.5</v>
      </c>
      <c r="B9381" s="113" t="s">
        <v>149</v>
      </c>
      <c r="C9381" s="113">
        <v>2007</v>
      </c>
      <c r="D9381" s="113" t="s">
        <v>122</v>
      </c>
      <c r="E9381" s="113" t="s">
        <v>203</v>
      </c>
      <c r="F9381" s="113" t="s">
        <v>200</v>
      </c>
      <c r="G9381" s="113">
        <v>12.3878809319271</v>
      </c>
    </row>
    <row r="9382" spans="1:7" x14ac:dyDescent="0.25">
      <c r="A9382" s="108" t="str">
        <f t="shared" si="146"/>
        <v>GE_2007_NATIONAL TOTAL_Pb</v>
      </c>
      <c r="B9382" s="113" t="s">
        <v>149</v>
      </c>
      <c r="C9382" s="113">
        <v>2007</v>
      </c>
      <c r="D9382" s="113" t="s">
        <v>122</v>
      </c>
      <c r="E9382" s="113" t="s">
        <v>125</v>
      </c>
      <c r="F9382" s="113" t="s">
        <v>200</v>
      </c>
      <c r="G9382" s="113">
        <v>1.3730809859939699E-3</v>
      </c>
    </row>
    <row r="9383" spans="1:7" x14ac:dyDescent="0.25">
      <c r="A9383" s="108" t="str">
        <f t="shared" si="146"/>
        <v>GE_2007_NATIONAL TOTAL_Cd</v>
      </c>
      <c r="B9383" s="113" t="s">
        <v>149</v>
      </c>
      <c r="C9383" s="113">
        <v>2007</v>
      </c>
      <c r="D9383" s="113" t="s">
        <v>122</v>
      </c>
      <c r="E9383" s="113" t="s">
        <v>126</v>
      </c>
      <c r="F9383" s="113" t="s">
        <v>200</v>
      </c>
      <c r="G9383" s="113">
        <v>2.35454173336309E-4</v>
      </c>
    </row>
    <row r="9384" spans="1:7" x14ac:dyDescent="0.25">
      <c r="A9384" s="108" t="str">
        <f t="shared" si="146"/>
        <v>GE_2007_NATIONAL TOTAL_Hg</v>
      </c>
      <c r="B9384" s="113" t="s">
        <v>149</v>
      </c>
      <c r="C9384" s="113">
        <v>2007</v>
      </c>
      <c r="D9384" s="113" t="s">
        <v>122</v>
      </c>
      <c r="E9384" s="113" t="s">
        <v>127</v>
      </c>
      <c r="F9384" s="113" t="s">
        <v>200</v>
      </c>
      <c r="G9384" s="113">
        <v>1.0967522880591001E-4</v>
      </c>
    </row>
    <row r="9385" spans="1:7" x14ac:dyDescent="0.25">
      <c r="A9385" s="108" t="str">
        <f t="shared" si="146"/>
        <v>GE_2007_NATIONAL TOTAL_DIOX</v>
      </c>
      <c r="B9385" s="113" t="s">
        <v>149</v>
      </c>
      <c r="C9385" s="113">
        <v>2007</v>
      </c>
      <c r="D9385" s="113" t="s">
        <v>122</v>
      </c>
      <c r="E9385" s="113" t="s">
        <v>128</v>
      </c>
      <c r="F9385" s="113" t="s">
        <v>200</v>
      </c>
      <c r="G9385" s="150">
        <v>1.24146650225924E-8</v>
      </c>
    </row>
    <row r="9386" spans="1:7" x14ac:dyDescent="0.25">
      <c r="A9386" s="108" t="str">
        <f t="shared" si="146"/>
        <v>GE_2007_NATIONAL TOTAL_PAH</v>
      </c>
      <c r="B9386" s="113" t="s">
        <v>149</v>
      </c>
      <c r="C9386" s="113">
        <v>2007</v>
      </c>
      <c r="D9386" s="113" t="s">
        <v>122</v>
      </c>
      <c r="E9386" s="113" t="s">
        <v>129</v>
      </c>
      <c r="F9386" s="113" t="s">
        <v>200</v>
      </c>
      <c r="G9386" s="113">
        <v>5.3055041040080903E-3</v>
      </c>
    </row>
    <row r="9387" spans="1:7" x14ac:dyDescent="0.25">
      <c r="A9387" s="108" t="str">
        <f t="shared" si="146"/>
        <v>GE_2007_NATIONAL TOTAL_HCB</v>
      </c>
      <c r="B9387" s="113" t="s">
        <v>149</v>
      </c>
      <c r="C9387" s="113">
        <v>2007</v>
      </c>
      <c r="D9387" s="113" t="s">
        <v>122</v>
      </c>
      <c r="E9387" s="113" t="s">
        <v>130</v>
      </c>
      <c r="F9387" s="113" t="s">
        <v>200</v>
      </c>
      <c r="G9387" s="150">
        <v>8.944370058719E-8</v>
      </c>
    </row>
    <row r="9388" spans="1:7" x14ac:dyDescent="0.25">
      <c r="A9388" s="108" t="str">
        <f t="shared" si="146"/>
        <v>GE_2007_NATIONAL TOTAL_PCB</v>
      </c>
      <c r="B9388" s="113" t="s">
        <v>149</v>
      </c>
      <c r="C9388" s="113">
        <v>2007</v>
      </c>
      <c r="D9388" s="113" t="s">
        <v>122</v>
      </c>
      <c r="E9388" s="113" t="s">
        <v>259</v>
      </c>
      <c r="F9388" s="113" t="s">
        <v>200</v>
      </c>
      <c r="G9388" s="113">
        <v>3.8774751268323199E-4</v>
      </c>
    </row>
    <row r="9389" spans="1:7" x14ac:dyDescent="0.25">
      <c r="A9389" s="108" t="str">
        <f t="shared" si="146"/>
        <v>GE_2007_1A3(FS)_NOx</v>
      </c>
      <c r="B9389" s="113" t="s">
        <v>149</v>
      </c>
      <c r="C9389" s="113">
        <v>2007</v>
      </c>
      <c r="D9389" s="113" t="s">
        <v>132</v>
      </c>
      <c r="E9389" s="113" t="s">
        <v>199</v>
      </c>
      <c r="F9389" s="113" t="s">
        <v>200</v>
      </c>
      <c r="G9389" s="113">
        <v>9.8757692380105695</v>
      </c>
    </row>
    <row r="9390" spans="1:7" x14ac:dyDescent="0.25">
      <c r="A9390" s="108" t="str">
        <f t="shared" si="146"/>
        <v>GE_2007_1A3(FS)_NMVOC</v>
      </c>
      <c r="B9390" s="113" t="s">
        <v>149</v>
      </c>
      <c r="C9390" s="113">
        <v>2007</v>
      </c>
      <c r="D9390" s="113" t="s">
        <v>132</v>
      </c>
      <c r="E9390" s="113" t="s">
        <v>123</v>
      </c>
      <c r="F9390" s="113" t="s">
        <v>200</v>
      </c>
      <c r="G9390" s="113">
        <v>5.7139341149123002</v>
      </c>
    </row>
    <row r="9391" spans="1:7" x14ac:dyDescent="0.25">
      <c r="A9391" s="108" t="str">
        <f t="shared" si="146"/>
        <v>GE_2007_1A3(FS)_SOx</v>
      </c>
      <c r="B9391" s="113" t="s">
        <v>149</v>
      </c>
      <c r="C9391" s="113">
        <v>2007</v>
      </c>
      <c r="D9391" s="113" t="s">
        <v>132</v>
      </c>
      <c r="E9391" s="113" t="s">
        <v>201</v>
      </c>
      <c r="F9391" s="113" t="s">
        <v>200</v>
      </c>
      <c r="G9391" s="113">
        <v>0.55380156276971704</v>
      </c>
    </row>
    <row r="9392" spans="1:7" x14ac:dyDescent="0.25">
      <c r="A9392" s="108" t="str">
        <f t="shared" si="146"/>
        <v>GE_2007_1A3(FS)_NH3</v>
      </c>
      <c r="B9392" s="113" t="s">
        <v>149</v>
      </c>
      <c r="C9392" s="113">
        <v>2007</v>
      </c>
      <c r="D9392" s="113" t="s">
        <v>132</v>
      </c>
      <c r="E9392" s="113" t="s">
        <v>124</v>
      </c>
      <c r="F9392" s="113" t="s">
        <v>200</v>
      </c>
      <c r="G9392" s="113">
        <v>0.457718584064149</v>
      </c>
    </row>
    <row r="9393" spans="1:7" x14ac:dyDescent="0.25">
      <c r="A9393" s="108" t="str">
        <f t="shared" si="146"/>
        <v>GE_2007_1A3(FS)_PM2.5</v>
      </c>
      <c r="B9393" s="113" t="s">
        <v>149</v>
      </c>
      <c r="C9393" s="113">
        <v>2007</v>
      </c>
      <c r="D9393" s="113" t="s">
        <v>132</v>
      </c>
      <c r="E9393" s="113" t="s">
        <v>203</v>
      </c>
      <c r="F9393" s="113" t="s">
        <v>200</v>
      </c>
      <c r="G9393" s="113">
        <v>0.34760493044851398</v>
      </c>
    </row>
    <row r="9394" spans="1:7" x14ac:dyDescent="0.25">
      <c r="A9394" s="108" t="str">
        <f t="shared" si="146"/>
        <v>GE_2007_3D_NOx</v>
      </c>
      <c r="B9394" s="113" t="s">
        <v>149</v>
      </c>
      <c r="C9394" s="113">
        <v>2007</v>
      </c>
      <c r="D9394" s="113" t="s">
        <v>206</v>
      </c>
      <c r="E9394" s="113" t="s">
        <v>199</v>
      </c>
      <c r="F9394" s="113" t="s">
        <v>200</v>
      </c>
      <c r="G9394" s="113">
        <v>6.7515498184504903</v>
      </c>
    </row>
    <row r="9395" spans="1:7" x14ac:dyDescent="0.25">
      <c r="A9395" s="108" t="str">
        <f t="shared" si="146"/>
        <v>GE_2008_NATIONAL TOTAL_NOx</v>
      </c>
      <c r="B9395" s="113" t="s">
        <v>149</v>
      </c>
      <c r="C9395" s="113">
        <v>2008</v>
      </c>
      <c r="D9395" s="113" t="s">
        <v>122</v>
      </c>
      <c r="E9395" s="113" t="s">
        <v>199</v>
      </c>
      <c r="F9395" s="113" t="s">
        <v>200</v>
      </c>
      <c r="G9395" s="113">
        <v>23.3394310312903</v>
      </c>
    </row>
    <row r="9396" spans="1:7" x14ac:dyDescent="0.25">
      <c r="A9396" s="108" t="str">
        <f t="shared" si="146"/>
        <v>GE_2008_NATIONAL TOTAL_NMVOC</v>
      </c>
      <c r="B9396" s="113" t="s">
        <v>149</v>
      </c>
      <c r="C9396" s="113">
        <v>2008</v>
      </c>
      <c r="D9396" s="113" t="s">
        <v>122</v>
      </c>
      <c r="E9396" s="113" t="s">
        <v>123</v>
      </c>
      <c r="F9396" s="113" t="s">
        <v>200</v>
      </c>
      <c r="G9396" s="113">
        <v>35.811180217154899</v>
      </c>
    </row>
    <row r="9397" spans="1:7" x14ac:dyDescent="0.25">
      <c r="A9397" s="108" t="str">
        <f t="shared" si="146"/>
        <v>GE_2008_NATIONAL TOTAL_SOx</v>
      </c>
      <c r="B9397" s="113" t="s">
        <v>149</v>
      </c>
      <c r="C9397" s="113">
        <v>2008</v>
      </c>
      <c r="D9397" s="113" t="s">
        <v>122</v>
      </c>
      <c r="E9397" s="113" t="s">
        <v>201</v>
      </c>
      <c r="F9397" s="113" t="s">
        <v>200</v>
      </c>
      <c r="G9397" s="113">
        <v>2.1499170808242898</v>
      </c>
    </row>
    <row r="9398" spans="1:7" x14ac:dyDescent="0.25">
      <c r="A9398" s="108" t="str">
        <f t="shared" si="146"/>
        <v>GE_2008_NATIONAL TOTAL_NH3</v>
      </c>
      <c r="B9398" s="113" t="s">
        <v>149</v>
      </c>
      <c r="C9398" s="113">
        <v>2008</v>
      </c>
      <c r="D9398" s="113" t="s">
        <v>122</v>
      </c>
      <c r="E9398" s="113" t="s">
        <v>124</v>
      </c>
      <c r="F9398" s="113" t="s">
        <v>200</v>
      </c>
      <c r="G9398" s="113">
        <v>34.533758831260897</v>
      </c>
    </row>
    <row r="9399" spans="1:7" x14ac:dyDescent="0.25">
      <c r="A9399" s="108" t="str">
        <f t="shared" si="146"/>
        <v>GE_2008_NATIONAL TOTAL_PM2.5</v>
      </c>
      <c r="B9399" s="113" t="s">
        <v>149</v>
      </c>
      <c r="C9399" s="113">
        <v>2008</v>
      </c>
      <c r="D9399" s="113" t="s">
        <v>122</v>
      </c>
      <c r="E9399" s="113" t="s">
        <v>203</v>
      </c>
      <c r="F9399" s="113" t="s">
        <v>200</v>
      </c>
      <c r="G9399" s="113">
        <v>11.848895443756099</v>
      </c>
    </row>
    <row r="9400" spans="1:7" x14ac:dyDescent="0.25">
      <c r="A9400" s="108" t="str">
        <f t="shared" si="146"/>
        <v>GE_2008_NATIONAL TOTAL_Pb</v>
      </c>
      <c r="B9400" s="113" t="s">
        <v>149</v>
      </c>
      <c r="C9400" s="113">
        <v>2008</v>
      </c>
      <c r="D9400" s="113" t="s">
        <v>122</v>
      </c>
      <c r="E9400" s="113" t="s">
        <v>125</v>
      </c>
      <c r="F9400" s="113" t="s">
        <v>200</v>
      </c>
      <c r="G9400" s="113">
        <v>1.3648079849564599E-3</v>
      </c>
    </row>
    <row r="9401" spans="1:7" x14ac:dyDescent="0.25">
      <c r="A9401" s="108" t="str">
        <f t="shared" si="146"/>
        <v>GE_2008_NATIONAL TOTAL_Cd</v>
      </c>
      <c r="B9401" s="113" t="s">
        <v>149</v>
      </c>
      <c r="C9401" s="113">
        <v>2008</v>
      </c>
      <c r="D9401" s="113" t="s">
        <v>122</v>
      </c>
      <c r="E9401" s="113" t="s">
        <v>126</v>
      </c>
      <c r="F9401" s="113" t="s">
        <v>200</v>
      </c>
      <c r="G9401" s="113">
        <v>2.2515002309502499E-4</v>
      </c>
    </row>
    <row r="9402" spans="1:7" x14ac:dyDescent="0.25">
      <c r="A9402" s="108" t="str">
        <f t="shared" si="146"/>
        <v>GE_2008_NATIONAL TOTAL_Hg</v>
      </c>
      <c r="B9402" s="113" t="s">
        <v>149</v>
      </c>
      <c r="C9402" s="113">
        <v>2008</v>
      </c>
      <c r="D9402" s="113" t="s">
        <v>122</v>
      </c>
      <c r="E9402" s="113" t="s">
        <v>127</v>
      </c>
      <c r="F9402" s="113" t="s">
        <v>200</v>
      </c>
      <c r="G9402" s="113">
        <v>1.1453754586285199E-4</v>
      </c>
    </row>
    <row r="9403" spans="1:7" x14ac:dyDescent="0.25">
      <c r="A9403" s="108" t="str">
        <f t="shared" si="146"/>
        <v>GE_2008_NATIONAL TOTAL_DIOX</v>
      </c>
      <c r="B9403" s="113" t="s">
        <v>149</v>
      </c>
      <c r="C9403" s="113">
        <v>2008</v>
      </c>
      <c r="D9403" s="113" t="s">
        <v>122</v>
      </c>
      <c r="E9403" s="113" t="s">
        <v>128</v>
      </c>
      <c r="F9403" s="113" t="s">
        <v>200</v>
      </c>
      <c r="G9403" s="150">
        <v>1.1940554752367901E-8</v>
      </c>
    </row>
    <row r="9404" spans="1:7" x14ac:dyDescent="0.25">
      <c r="A9404" s="108" t="str">
        <f t="shared" si="146"/>
        <v>GE_2008_NATIONAL TOTAL_PAH</v>
      </c>
      <c r="B9404" s="113" t="s">
        <v>149</v>
      </c>
      <c r="C9404" s="113">
        <v>2008</v>
      </c>
      <c r="D9404" s="113" t="s">
        <v>122</v>
      </c>
      <c r="E9404" s="113" t="s">
        <v>129</v>
      </c>
      <c r="F9404" s="113" t="s">
        <v>200</v>
      </c>
      <c r="G9404" s="113">
        <v>5.1543019250163804E-3</v>
      </c>
    </row>
    <row r="9405" spans="1:7" x14ac:dyDescent="0.25">
      <c r="A9405" s="108" t="str">
        <f t="shared" si="146"/>
        <v>GE_2008_NATIONAL TOTAL_HCB</v>
      </c>
      <c r="B9405" s="113" t="s">
        <v>149</v>
      </c>
      <c r="C9405" s="113">
        <v>2008</v>
      </c>
      <c r="D9405" s="113" t="s">
        <v>122</v>
      </c>
      <c r="E9405" s="113" t="s">
        <v>130</v>
      </c>
      <c r="F9405" s="113" t="s">
        <v>200</v>
      </c>
      <c r="G9405" s="150">
        <v>8.6488483700046597E-8</v>
      </c>
    </row>
    <row r="9406" spans="1:7" x14ac:dyDescent="0.25">
      <c r="A9406" s="108" t="str">
        <f t="shared" si="146"/>
        <v>GE_2008_NATIONAL TOTAL_PCB</v>
      </c>
      <c r="B9406" s="113" t="s">
        <v>149</v>
      </c>
      <c r="C9406" s="113">
        <v>2008</v>
      </c>
      <c r="D9406" s="113" t="s">
        <v>122</v>
      </c>
      <c r="E9406" s="113" t="s">
        <v>259</v>
      </c>
      <c r="F9406" s="113" t="s">
        <v>200</v>
      </c>
      <c r="G9406" s="113">
        <v>3.8531569810713097E-4</v>
      </c>
    </row>
    <row r="9407" spans="1:7" x14ac:dyDescent="0.25">
      <c r="A9407" s="108" t="str">
        <f t="shared" si="146"/>
        <v>GE_2008_1A3(FS)_NOx</v>
      </c>
      <c r="B9407" s="113" t="s">
        <v>149</v>
      </c>
      <c r="C9407" s="113">
        <v>2008</v>
      </c>
      <c r="D9407" s="113" t="s">
        <v>132</v>
      </c>
      <c r="E9407" s="113" t="s">
        <v>199</v>
      </c>
      <c r="F9407" s="113" t="s">
        <v>200</v>
      </c>
      <c r="G9407" s="113">
        <v>8.3435391834102006</v>
      </c>
    </row>
    <row r="9408" spans="1:7" x14ac:dyDescent="0.25">
      <c r="A9408" s="108" t="str">
        <f t="shared" si="146"/>
        <v>GE_2008_1A3(FS)_NMVOC</v>
      </c>
      <c r="B9408" s="113" t="s">
        <v>149</v>
      </c>
      <c r="C9408" s="113">
        <v>2008</v>
      </c>
      <c r="D9408" s="113" t="s">
        <v>132</v>
      </c>
      <c r="E9408" s="113" t="s">
        <v>123</v>
      </c>
      <c r="F9408" s="113" t="s">
        <v>200</v>
      </c>
      <c r="G9408" s="113">
        <v>5.1625041685261897</v>
      </c>
    </row>
    <row r="9409" spans="1:7" x14ac:dyDescent="0.25">
      <c r="A9409" s="108" t="str">
        <f t="shared" si="146"/>
        <v>GE_2008_1A3(FS)_SOx</v>
      </c>
      <c r="B9409" s="113" t="s">
        <v>149</v>
      </c>
      <c r="C9409" s="113">
        <v>2008</v>
      </c>
      <c r="D9409" s="113" t="s">
        <v>132</v>
      </c>
      <c r="E9409" s="113" t="s">
        <v>201</v>
      </c>
      <c r="F9409" s="113" t="s">
        <v>200</v>
      </c>
      <c r="G9409" s="113">
        <v>0.47040981953521599</v>
      </c>
    </row>
    <row r="9410" spans="1:7" x14ac:dyDescent="0.25">
      <c r="A9410" s="108" t="str">
        <f t="shared" ref="A9410:A9473" si="147">CONCATENATE(B9410,"_",C9410,"_",D9410,"_",E9410)</f>
        <v>GE_2008_1A3(FS)_NH3</v>
      </c>
      <c r="B9410" s="113" t="s">
        <v>149</v>
      </c>
      <c r="C9410" s="113">
        <v>2008</v>
      </c>
      <c r="D9410" s="113" t="s">
        <v>132</v>
      </c>
      <c r="E9410" s="113" t="s">
        <v>124</v>
      </c>
      <c r="F9410" s="113" t="s">
        <v>200</v>
      </c>
      <c r="G9410" s="113">
        <v>0.39304966972927102</v>
      </c>
    </row>
    <row r="9411" spans="1:7" x14ac:dyDescent="0.25">
      <c r="A9411" s="108" t="str">
        <f t="shared" si="147"/>
        <v>GE_2008_1A3(FS)_PM2.5</v>
      </c>
      <c r="B9411" s="113" t="s">
        <v>149</v>
      </c>
      <c r="C9411" s="113">
        <v>2008</v>
      </c>
      <c r="D9411" s="113" t="s">
        <v>132</v>
      </c>
      <c r="E9411" s="113" t="s">
        <v>203</v>
      </c>
      <c r="F9411" s="113" t="s">
        <v>200</v>
      </c>
      <c r="G9411" s="113">
        <v>0.30845345164948501</v>
      </c>
    </row>
    <row r="9412" spans="1:7" x14ac:dyDescent="0.25">
      <c r="A9412" s="108" t="str">
        <f t="shared" si="147"/>
        <v>GE_2008_3D_NOx</v>
      </c>
      <c r="B9412" s="113" t="s">
        <v>149</v>
      </c>
      <c r="C9412" s="113">
        <v>2008</v>
      </c>
      <c r="D9412" s="113" t="s">
        <v>206</v>
      </c>
      <c r="E9412" s="113" t="s">
        <v>199</v>
      </c>
      <c r="F9412" s="113" t="s">
        <v>200</v>
      </c>
      <c r="G9412" s="113">
        <v>7.0459894410687003</v>
      </c>
    </row>
    <row r="9413" spans="1:7" x14ac:dyDescent="0.25">
      <c r="A9413" s="108" t="str">
        <f t="shared" si="147"/>
        <v>GE_2009_NATIONAL TOTAL_NOx</v>
      </c>
      <c r="B9413" s="113" t="s">
        <v>149</v>
      </c>
      <c r="C9413" s="113">
        <v>2009</v>
      </c>
      <c r="D9413" s="113" t="s">
        <v>122</v>
      </c>
      <c r="E9413" s="113" t="s">
        <v>199</v>
      </c>
      <c r="F9413" s="113" t="s">
        <v>200</v>
      </c>
      <c r="G9413" s="113">
        <v>27.5253920927242</v>
      </c>
    </row>
    <row r="9414" spans="1:7" x14ac:dyDescent="0.25">
      <c r="A9414" s="108" t="str">
        <f t="shared" si="147"/>
        <v>GE_2009_NATIONAL TOTAL_NMVOC</v>
      </c>
      <c r="B9414" s="113" t="s">
        <v>149</v>
      </c>
      <c r="C9414" s="113">
        <v>2009</v>
      </c>
      <c r="D9414" s="113" t="s">
        <v>122</v>
      </c>
      <c r="E9414" s="113" t="s">
        <v>123</v>
      </c>
      <c r="F9414" s="113" t="s">
        <v>200</v>
      </c>
      <c r="G9414" s="113">
        <v>35.027100999445899</v>
      </c>
    </row>
    <row r="9415" spans="1:7" x14ac:dyDescent="0.25">
      <c r="A9415" s="108" t="str">
        <f t="shared" si="147"/>
        <v>GE_2009_NATIONAL TOTAL_SOx</v>
      </c>
      <c r="B9415" s="113" t="s">
        <v>149</v>
      </c>
      <c r="C9415" s="113">
        <v>2009</v>
      </c>
      <c r="D9415" s="113" t="s">
        <v>122</v>
      </c>
      <c r="E9415" s="113" t="s">
        <v>201</v>
      </c>
      <c r="F9415" s="113" t="s">
        <v>200</v>
      </c>
      <c r="G9415" s="113">
        <v>2.76999147729201</v>
      </c>
    </row>
    <row r="9416" spans="1:7" x14ac:dyDescent="0.25">
      <c r="A9416" s="108" t="str">
        <f t="shared" si="147"/>
        <v>GE_2009_NATIONAL TOTAL_NH3</v>
      </c>
      <c r="B9416" s="113" t="s">
        <v>149</v>
      </c>
      <c r="C9416" s="113">
        <v>2009</v>
      </c>
      <c r="D9416" s="113" t="s">
        <v>122</v>
      </c>
      <c r="E9416" s="113" t="s">
        <v>124</v>
      </c>
      <c r="F9416" s="113" t="s">
        <v>200</v>
      </c>
      <c r="G9416" s="113">
        <v>34.472706456595397</v>
      </c>
    </row>
    <row r="9417" spans="1:7" x14ac:dyDescent="0.25">
      <c r="A9417" s="108" t="str">
        <f t="shared" si="147"/>
        <v>GE_2009_NATIONAL TOTAL_PM2.5</v>
      </c>
      <c r="B9417" s="113" t="s">
        <v>149</v>
      </c>
      <c r="C9417" s="113">
        <v>2009</v>
      </c>
      <c r="D9417" s="113" t="s">
        <v>122</v>
      </c>
      <c r="E9417" s="113" t="s">
        <v>203</v>
      </c>
      <c r="F9417" s="113" t="s">
        <v>200</v>
      </c>
      <c r="G9417" s="113">
        <v>11.833609524159</v>
      </c>
    </row>
    <row r="9418" spans="1:7" x14ac:dyDescent="0.25">
      <c r="A9418" s="108" t="str">
        <f t="shared" si="147"/>
        <v>GE_2009_NATIONAL TOTAL_Pb</v>
      </c>
      <c r="B9418" s="113" t="s">
        <v>149</v>
      </c>
      <c r="C9418" s="113">
        <v>2009</v>
      </c>
      <c r="D9418" s="113" t="s">
        <v>122</v>
      </c>
      <c r="E9418" s="113" t="s">
        <v>125</v>
      </c>
      <c r="F9418" s="113" t="s">
        <v>200</v>
      </c>
      <c r="G9418" s="113">
        <v>1.46989450729981E-3</v>
      </c>
    </row>
    <row r="9419" spans="1:7" x14ac:dyDescent="0.25">
      <c r="A9419" s="108" t="str">
        <f t="shared" si="147"/>
        <v>GE_2009_NATIONAL TOTAL_Cd</v>
      </c>
      <c r="B9419" s="113" t="s">
        <v>149</v>
      </c>
      <c r="C9419" s="113">
        <v>2009</v>
      </c>
      <c r="D9419" s="113" t="s">
        <v>122</v>
      </c>
      <c r="E9419" s="113" t="s">
        <v>126</v>
      </c>
      <c r="F9419" s="113" t="s">
        <v>200</v>
      </c>
      <c r="G9419" s="113">
        <v>2.2064753919905601E-4</v>
      </c>
    </row>
    <row r="9420" spans="1:7" x14ac:dyDescent="0.25">
      <c r="A9420" s="108" t="str">
        <f t="shared" si="147"/>
        <v>GE_2009_NATIONAL TOTAL_Hg</v>
      </c>
      <c r="B9420" s="113" t="s">
        <v>149</v>
      </c>
      <c r="C9420" s="113">
        <v>2009</v>
      </c>
      <c r="D9420" s="113" t="s">
        <v>122</v>
      </c>
      <c r="E9420" s="113" t="s">
        <v>127</v>
      </c>
      <c r="F9420" s="113" t="s">
        <v>200</v>
      </c>
      <c r="G9420" s="150">
        <v>9.5056488124432793E-5</v>
      </c>
    </row>
    <row r="9421" spans="1:7" x14ac:dyDescent="0.25">
      <c r="A9421" s="108" t="str">
        <f t="shared" si="147"/>
        <v>GE_2009_NATIONAL TOTAL_DIOX</v>
      </c>
      <c r="B9421" s="113" t="s">
        <v>149</v>
      </c>
      <c r="C9421" s="113">
        <v>2009</v>
      </c>
      <c r="D9421" s="113" t="s">
        <v>122</v>
      </c>
      <c r="E9421" s="113" t="s">
        <v>128</v>
      </c>
      <c r="F9421" s="113" t="s">
        <v>200</v>
      </c>
      <c r="G9421" s="150">
        <v>1.21846301416595E-8</v>
      </c>
    </row>
    <row r="9422" spans="1:7" x14ac:dyDescent="0.25">
      <c r="A9422" s="108" t="str">
        <f t="shared" si="147"/>
        <v>GE_2009_NATIONAL TOTAL_PAH</v>
      </c>
      <c r="B9422" s="113" t="s">
        <v>149</v>
      </c>
      <c r="C9422" s="113">
        <v>2009</v>
      </c>
      <c r="D9422" s="113" t="s">
        <v>122</v>
      </c>
      <c r="E9422" s="113" t="s">
        <v>129</v>
      </c>
      <c r="F9422" s="113" t="s">
        <v>200</v>
      </c>
      <c r="G9422" s="113">
        <v>5.3155814671901301E-3</v>
      </c>
    </row>
    <row r="9423" spans="1:7" x14ac:dyDescent="0.25">
      <c r="A9423" s="108" t="str">
        <f t="shared" si="147"/>
        <v>GE_2009_NATIONAL TOTAL_HCB</v>
      </c>
      <c r="B9423" s="113" t="s">
        <v>149</v>
      </c>
      <c r="C9423" s="113">
        <v>2009</v>
      </c>
      <c r="D9423" s="113" t="s">
        <v>122</v>
      </c>
      <c r="E9423" s="113" t="s">
        <v>130</v>
      </c>
      <c r="F9423" s="113" t="s">
        <v>200</v>
      </c>
      <c r="G9423" s="150">
        <v>8.3934940130375203E-8</v>
      </c>
    </row>
    <row r="9424" spans="1:7" x14ac:dyDescent="0.25">
      <c r="A9424" s="108" t="str">
        <f t="shared" si="147"/>
        <v>GE_2009_NATIONAL TOTAL_PCB</v>
      </c>
      <c r="B9424" s="113" t="s">
        <v>149</v>
      </c>
      <c r="C9424" s="113">
        <v>2009</v>
      </c>
      <c r="D9424" s="113" t="s">
        <v>122</v>
      </c>
      <c r="E9424" s="113" t="s">
        <v>259</v>
      </c>
      <c r="F9424" s="113" t="s">
        <v>200</v>
      </c>
      <c r="G9424" s="113">
        <v>3.8361529436700399E-4</v>
      </c>
    </row>
    <row r="9425" spans="1:7" x14ac:dyDescent="0.25">
      <c r="A9425" s="108" t="str">
        <f t="shared" si="147"/>
        <v>GE_2009_1A3(FS)_NOx</v>
      </c>
      <c r="B9425" s="113" t="s">
        <v>149</v>
      </c>
      <c r="C9425" s="113">
        <v>2009</v>
      </c>
      <c r="D9425" s="113" t="s">
        <v>132</v>
      </c>
      <c r="E9425" s="113" t="s">
        <v>199</v>
      </c>
      <c r="F9425" s="113" t="s">
        <v>200</v>
      </c>
      <c r="G9425" s="113">
        <v>11.965200408454001</v>
      </c>
    </row>
    <row r="9426" spans="1:7" x14ac:dyDescent="0.25">
      <c r="A9426" s="108" t="str">
        <f t="shared" si="147"/>
        <v>GE_2009_1A3(FS)_NMVOC</v>
      </c>
      <c r="B9426" s="113" t="s">
        <v>149</v>
      </c>
      <c r="C9426" s="113">
        <v>2009</v>
      </c>
      <c r="D9426" s="113" t="s">
        <v>132</v>
      </c>
      <c r="E9426" s="113" t="s">
        <v>123</v>
      </c>
      <c r="F9426" s="113" t="s">
        <v>200</v>
      </c>
      <c r="G9426" s="113">
        <v>5.3869059134349202</v>
      </c>
    </row>
    <row r="9427" spans="1:7" x14ac:dyDescent="0.25">
      <c r="A9427" s="108" t="str">
        <f t="shared" si="147"/>
        <v>GE_2009_1A3(FS)_SOx</v>
      </c>
      <c r="B9427" s="113" t="s">
        <v>149</v>
      </c>
      <c r="C9427" s="113">
        <v>2009</v>
      </c>
      <c r="D9427" s="113" t="s">
        <v>132</v>
      </c>
      <c r="E9427" s="113" t="s">
        <v>201</v>
      </c>
      <c r="F9427" s="113" t="s">
        <v>200</v>
      </c>
      <c r="G9427" s="113">
        <v>0.55862405252129799</v>
      </c>
    </row>
    <row r="9428" spans="1:7" x14ac:dyDescent="0.25">
      <c r="A9428" s="108" t="str">
        <f t="shared" si="147"/>
        <v>GE_2009_1A3(FS)_NH3</v>
      </c>
      <c r="B9428" s="113" t="s">
        <v>149</v>
      </c>
      <c r="C9428" s="113">
        <v>2009</v>
      </c>
      <c r="D9428" s="113" t="s">
        <v>132</v>
      </c>
      <c r="E9428" s="113" t="s">
        <v>124</v>
      </c>
      <c r="F9428" s="113" t="s">
        <v>200</v>
      </c>
      <c r="G9428" s="113">
        <v>0.39391029167806901</v>
      </c>
    </row>
    <row r="9429" spans="1:7" x14ac:dyDescent="0.25">
      <c r="A9429" s="108" t="str">
        <f t="shared" si="147"/>
        <v>GE_2009_1A3(FS)_PM2.5</v>
      </c>
      <c r="B9429" s="113" t="s">
        <v>149</v>
      </c>
      <c r="C9429" s="113">
        <v>2009</v>
      </c>
      <c r="D9429" s="113" t="s">
        <v>132</v>
      </c>
      <c r="E9429" s="113" t="s">
        <v>203</v>
      </c>
      <c r="F9429" s="113" t="s">
        <v>200</v>
      </c>
      <c r="G9429" s="113">
        <v>0.454317523916342</v>
      </c>
    </row>
    <row r="9430" spans="1:7" x14ac:dyDescent="0.25">
      <c r="A9430" s="108" t="str">
        <f t="shared" si="147"/>
        <v>GE_2009_3D_NOx</v>
      </c>
      <c r="B9430" s="113" t="s">
        <v>149</v>
      </c>
      <c r="C9430" s="113">
        <v>2009</v>
      </c>
      <c r="D9430" s="113" t="s">
        <v>206</v>
      </c>
      <c r="E9430" s="113" t="s">
        <v>199</v>
      </c>
      <c r="F9430" s="113" t="s">
        <v>200</v>
      </c>
      <c r="G9430" s="113">
        <v>7.3216592800000004</v>
      </c>
    </row>
    <row r="9431" spans="1:7" x14ac:dyDescent="0.25">
      <c r="A9431" s="108" t="str">
        <f t="shared" si="147"/>
        <v>GE_2010_NATIONAL TOTAL_NOx</v>
      </c>
      <c r="B9431" s="113" t="s">
        <v>149</v>
      </c>
      <c r="C9431" s="113">
        <v>2010</v>
      </c>
      <c r="D9431" s="113" t="s">
        <v>122</v>
      </c>
      <c r="E9431" s="113" t="s">
        <v>199</v>
      </c>
      <c r="F9431" s="113" t="s">
        <v>200</v>
      </c>
      <c r="G9431" s="113">
        <v>29.2602015535705</v>
      </c>
    </row>
    <row r="9432" spans="1:7" x14ac:dyDescent="0.25">
      <c r="A9432" s="108" t="str">
        <f t="shared" si="147"/>
        <v>GE_2010_NATIONAL TOTAL_NMVOC</v>
      </c>
      <c r="B9432" s="113" t="s">
        <v>149</v>
      </c>
      <c r="C9432" s="113">
        <v>2010</v>
      </c>
      <c r="D9432" s="113" t="s">
        <v>122</v>
      </c>
      <c r="E9432" s="113" t="s">
        <v>123</v>
      </c>
      <c r="F9432" s="113" t="s">
        <v>200</v>
      </c>
      <c r="G9432" s="113">
        <v>35.045245425409497</v>
      </c>
    </row>
    <row r="9433" spans="1:7" x14ac:dyDescent="0.25">
      <c r="A9433" s="108" t="str">
        <f t="shared" si="147"/>
        <v>GE_2010_NATIONAL TOTAL_SOx</v>
      </c>
      <c r="B9433" s="113" t="s">
        <v>149</v>
      </c>
      <c r="C9433" s="113">
        <v>2010</v>
      </c>
      <c r="D9433" s="113" t="s">
        <v>122</v>
      </c>
      <c r="E9433" s="113" t="s">
        <v>201</v>
      </c>
      <c r="F9433" s="113" t="s">
        <v>200</v>
      </c>
      <c r="G9433" s="113">
        <v>1.7640983307298801</v>
      </c>
    </row>
    <row r="9434" spans="1:7" x14ac:dyDescent="0.25">
      <c r="A9434" s="108" t="str">
        <f t="shared" si="147"/>
        <v>GE_2010_NATIONAL TOTAL_NH3</v>
      </c>
      <c r="B9434" s="113" t="s">
        <v>149</v>
      </c>
      <c r="C9434" s="113">
        <v>2010</v>
      </c>
      <c r="D9434" s="113" t="s">
        <v>122</v>
      </c>
      <c r="E9434" s="113" t="s">
        <v>124</v>
      </c>
      <c r="F9434" s="113" t="s">
        <v>200</v>
      </c>
      <c r="G9434" s="113">
        <v>34.500616226800801</v>
      </c>
    </row>
    <row r="9435" spans="1:7" x14ac:dyDescent="0.25">
      <c r="A9435" s="108" t="str">
        <f t="shared" si="147"/>
        <v>GE_2010_NATIONAL TOTAL_PM2.5</v>
      </c>
      <c r="B9435" s="113" t="s">
        <v>149</v>
      </c>
      <c r="C9435" s="113">
        <v>2010</v>
      </c>
      <c r="D9435" s="113" t="s">
        <v>122</v>
      </c>
      <c r="E9435" s="113" t="s">
        <v>203</v>
      </c>
      <c r="F9435" s="113" t="s">
        <v>200</v>
      </c>
      <c r="G9435" s="113">
        <v>11.270774647334401</v>
      </c>
    </row>
    <row r="9436" spans="1:7" x14ac:dyDescent="0.25">
      <c r="A9436" s="108" t="str">
        <f t="shared" si="147"/>
        <v>GE_2010_NATIONAL TOTAL_Pb</v>
      </c>
      <c r="B9436" s="113" t="s">
        <v>149</v>
      </c>
      <c r="C9436" s="113">
        <v>2010</v>
      </c>
      <c r="D9436" s="113" t="s">
        <v>122</v>
      </c>
      <c r="E9436" s="113" t="s">
        <v>125</v>
      </c>
      <c r="F9436" s="113" t="s">
        <v>200</v>
      </c>
      <c r="G9436" s="113">
        <v>1.0855865181388399E-3</v>
      </c>
    </row>
    <row r="9437" spans="1:7" x14ac:dyDescent="0.25">
      <c r="A9437" s="108" t="str">
        <f t="shared" si="147"/>
        <v>GE_2010_NATIONAL TOTAL_Cd</v>
      </c>
      <c r="B9437" s="113" t="s">
        <v>149</v>
      </c>
      <c r="C9437" s="113">
        <v>2010</v>
      </c>
      <c r="D9437" s="113" t="s">
        <v>122</v>
      </c>
      <c r="E9437" s="113" t="s">
        <v>126</v>
      </c>
      <c r="F9437" s="113" t="s">
        <v>200</v>
      </c>
      <c r="G9437" s="113">
        <v>2.06249480462536E-4</v>
      </c>
    </row>
    <row r="9438" spans="1:7" x14ac:dyDescent="0.25">
      <c r="A9438" s="108" t="str">
        <f t="shared" si="147"/>
        <v>GE_2010_NATIONAL TOTAL_Hg</v>
      </c>
      <c r="B9438" s="113" t="s">
        <v>149</v>
      </c>
      <c r="C9438" s="113">
        <v>2010</v>
      </c>
      <c r="D9438" s="113" t="s">
        <v>122</v>
      </c>
      <c r="E9438" s="113" t="s">
        <v>127</v>
      </c>
      <c r="F9438" s="113" t="s">
        <v>200</v>
      </c>
      <c r="G9438" s="150">
        <v>9.0882408105573805E-5</v>
      </c>
    </row>
    <row r="9439" spans="1:7" x14ac:dyDescent="0.25">
      <c r="A9439" s="108" t="str">
        <f t="shared" si="147"/>
        <v>GE_2010_NATIONAL TOTAL_DIOX</v>
      </c>
      <c r="B9439" s="113" t="s">
        <v>149</v>
      </c>
      <c r="C9439" s="113">
        <v>2010</v>
      </c>
      <c r="D9439" s="113" t="s">
        <v>122</v>
      </c>
      <c r="E9439" s="113" t="s">
        <v>128</v>
      </c>
      <c r="F9439" s="113" t="s">
        <v>200</v>
      </c>
      <c r="G9439" s="150">
        <v>1.1100922181563399E-8</v>
      </c>
    </row>
    <row r="9440" spans="1:7" x14ac:dyDescent="0.25">
      <c r="A9440" s="108" t="str">
        <f t="shared" si="147"/>
        <v>GE_2010_NATIONAL TOTAL_PAH</v>
      </c>
      <c r="B9440" s="113" t="s">
        <v>149</v>
      </c>
      <c r="C9440" s="113">
        <v>2010</v>
      </c>
      <c r="D9440" s="113" t="s">
        <v>122</v>
      </c>
      <c r="E9440" s="113" t="s">
        <v>129</v>
      </c>
      <c r="F9440" s="113" t="s">
        <v>200</v>
      </c>
      <c r="G9440" s="113">
        <v>4.7901868779410897E-3</v>
      </c>
    </row>
    <row r="9441" spans="1:7" x14ac:dyDescent="0.25">
      <c r="A9441" s="108" t="str">
        <f t="shared" si="147"/>
        <v>GE_2010_NATIONAL TOTAL_HCB</v>
      </c>
      <c r="B9441" s="113" t="s">
        <v>149</v>
      </c>
      <c r="C9441" s="113">
        <v>2010</v>
      </c>
      <c r="D9441" s="113" t="s">
        <v>122</v>
      </c>
      <c r="E9441" s="113" t="s">
        <v>130</v>
      </c>
      <c r="F9441" s="113" t="s">
        <v>200</v>
      </c>
      <c r="G9441" s="150">
        <v>7.7545993328241903E-8</v>
      </c>
    </row>
    <row r="9442" spans="1:7" x14ac:dyDescent="0.25">
      <c r="A9442" s="108" t="str">
        <f t="shared" si="147"/>
        <v>GE_2010_NATIONAL TOTAL_PCB</v>
      </c>
      <c r="B9442" s="113" t="s">
        <v>149</v>
      </c>
      <c r="C9442" s="113">
        <v>2010</v>
      </c>
      <c r="D9442" s="113" t="s">
        <v>122</v>
      </c>
      <c r="E9442" s="113" t="s">
        <v>259</v>
      </c>
      <c r="F9442" s="113" t="s">
        <v>200</v>
      </c>
      <c r="G9442" s="113">
        <v>3.80378127667977E-4</v>
      </c>
    </row>
    <row r="9443" spans="1:7" x14ac:dyDescent="0.25">
      <c r="A9443" s="108" t="str">
        <f t="shared" si="147"/>
        <v>GE_2010_1A3(FS)_NOx</v>
      </c>
      <c r="B9443" s="113" t="s">
        <v>149</v>
      </c>
      <c r="C9443" s="113">
        <v>2010</v>
      </c>
      <c r="D9443" s="113" t="s">
        <v>132</v>
      </c>
      <c r="E9443" s="113" t="s">
        <v>199</v>
      </c>
      <c r="F9443" s="113" t="s">
        <v>200</v>
      </c>
      <c r="G9443" s="113">
        <v>13.6663320008646</v>
      </c>
    </row>
    <row r="9444" spans="1:7" x14ac:dyDescent="0.25">
      <c r="A9444" s="108" t="str">
        <f t="shared" si="147"/>
        <v>GE_2010_1A3(FS)_NMVOC</v>
      </c>
      <c r="B9444" s="113" t="s">
        <v>149</v>
      </c>
      <c r="C9444" s="113">
        <v>2010</v>
      </c>
      <c r="D9444" s="113" t="s">
        <v>132</v>
      </c>
      <c r="E9444" s="113" t="s">
        <v>123</v>
      </c>
      <c r="F9444" s="113" t="s">
        <v>200</v>
      </c>
      <c r="G9444" s="113">
        <v>5.5459454800019898</v>
      </c>
    </row>
    <row r="9445" spans="1:7" x14ac:dyDescent="0.25">
      <c r="A9445" s="108" t="str">
        <f t="shared" si="147"/>
        <v>GE_2010_1A3(FS)_SOx</v>
      </c>
      <c r="B9445" s="113" t="s">
        <v>149</v>
      </c>
      <c r="C9445" s="113">
        <v>2010</v>
      </c>
      <c r="D9445" s="113" t="s">
        <v>132</v>
      </c>
      <c r="E9445" s="113" t="s">
        <v>201</v>
      </c>
      <c r="F9445" s="113" t="s">
        <v>200</v>
      </c>
      <c r="G9445" s="113">
        <v>0.60048611569168897</v>
      </c>
    </row>
    <row r="9446" spans="1:7" x14ac:dyDescent="0.25">
      <c r="A9446" s="108" t="str">
        <f t="shared" si="147"/>
        <v>GE_2010_1A3(FS)_NH3</v>
      </c>
      <c r="B9446" s="113" t="s">
        <v>149</v>
      </c>
      <c r="C9446" s="113">
        <v>2010</v>
      </c>
      <c r="D9446" s="113" t="s">
        <v>132</v>
      </c>
      <c r="E9446" s="113" t="s">
        <v>124</v>
      </c>
      <c r="F9446" s="113" t="s">
        <v>200</v>
      </c>
      <c r="G9446" s="113">
        <v>0.39482067186723002</v>
      </c>
    </row>
    <row r="9447" spans="1:7" x14ac:dyDescent="0.25">
      <c r="A9447" s="108" t="str">
        <f t="shared" si="147"/>
        <v>GE_2010_1A3(FS)_PM2.5</v>
      </c>
      <c r="B9447" s="113" t="s">
        <v>149</v>
      </c>
      <c r="C9447" s="113">
        <v>2010</v>
      </c>
      <c r="D9447" s="113" t="s">
        <v>132</v>
      </c>
      <c r="E9447" s="113" t="s">
        <v>203</v>
      </c>
      <c r="F9447" s="113" t="s">
        <v>200</v>
      </c>
      <c r="G9447" s="113">
        <v>0.528539693287713</v>
      </c>
    </row>
    <row r="9448" spans="1:7" x14ac:dyDescent="0.25">
      <c r="A9448" s="108" t="str">
        <f t="shared" si="147"/>
        <v>GE_2010_3D_NOx</v>
      </c>
      <c r="B9448" s="113" t="s">
        <v>149</v>
      </c>
      <c r="C9448" s="113">
        <v>2010</v>
      </c>
      <c r="D9448" s="113" t="s">
        <v>206</v>
      </c>
      <c r="E9448" s="113" t="s">
        <v>199</v>
      </c>
      <c r="F9448" s="113" t="s">
        <v>200</v>
      </c>
      <c r="G9448" s="113">
        <v>6.9362766333333301</v>
      </c>
    </row>
    <row r="9449" spans="1:7" x14ac:dyDescent="0.25">
      <c r="A9449" s="108" t="str">
        <f t="shared" si="147"/>
        <v>GE_2011_NATIONAL TOTAL_NOx</v>
      </c>
      <c r="B9449" s="113" t="s">
        <v>149</v>
      </c>
      <c r="C9449" s="113">
        <v>2011</v>
      </c>
      <c r="D9449" s="113" t="s">
        <v>122</v>
      </c>
      <c r="E9449" s="113" t="s">
        <v>199</v>
      </c>
      <c r="F9449" s="113" t="s">
        <v>200</v>
      </c>
      <c r="G9449" s="113">
        <v>30.1193077085764</v>
      </c>
    </row>
    <row r="9450" spans="1:7" x14ac:dyDescent="0.25">
      <c r="A9450" s="108" t="str">
        <f t="shared" si="147"/>
        <v>GE_2011_NATIONAL TOTAL_NMVOC</v>
      </c>
      <c r="B9450" s="113" t="s">
        <v>149</v>
      </c>
      <c r="C9450" s="113">
        <v>2011</v>
      </c>
      <c r="D9450" s="113" t="s">
        <v>122</v>
      </c>
      <c r="E9450" s="113" t="s">
        <v>123</v>
      </c>
      <c r="F9450" s="113" t="s">
        <v>200</v>
      </c>
      <c r="G9450" s="113">
        <v>36.662005318981599</v>
      </c>
    </row>
    <row r="9451" spans="1:7" x14ac:dyDescent="0.25">
      <c r="A9451" s="108" t="str">
        <f t="shared" si="147"/>
        <v>GE_2011_NATIONAL TOTAL_SOx</v>
      </c>
      <c r="B9451" s="113" t="s">
        <v>149</v>
      </c>
      <c r="C9451" s="113">
        <v>2011</v>
      </c>
      <c r="D9451" s="113" t="s">
        <v>122</v>
      </c>
      <c r="E9451" s="113" t="s">
        <v>201</v>
      </c>
      <c r="F9451" s="113" t="s">
        <v>200</v>
      </c>
      <c r="G9451" s="113">
        <v>2.3187179872130299</v>
      </c>
    </row>
    <row r="9452" spans="1:7" x14ac:dyDescent="0.25">
      <c r="A9452" s="108" t="str">
        <f t="shared" si="147"/>
        <v>GE_2011_NATIONAL TOTAL_NH3</v>
      </c>
      <c r="B9452" s="113" t="s">
        <v>149</v>
      </c>
      <c r="C9452" s="113">
        <v>2011</v>
      </c>
      <c r="D9452" s="113" t="s">
        <v>122</v>
      </c>
      <c r="E9452" s="113" t="s">
        <v>124</v>
      </c>
      <c r="F9452" s="113" t="s">
        <v>200</v>
      </c>
      <c r="G9452" s="113">
        <v>34.893994994892701</v>
      </c>
    </row>
    <row r="9453" spans="1:7" x14ac:dyDescent="0.25">
      <c r="A9453" s="108" t="str">
        <f t="shared" si="147"/>
        <v>GE_2011_NATIONAL TOTAL_PM2.5</v>
      </c>
      <c r="B9453" s="113" t="s">
        <v>149</v>
      </c>
      <c r="C9453" s="113">
        <v>2011</v>
      </c>
      <c r="D9453" s="113" t="s">
        <v>122</v>
      </c>
      <c r="E9453" s="113" t="s">
        <v>203</v>
      </c>
      <c r="F9453" s="113" t="s">
        <v>200</v>
      </c>
      <c r="G9453" s="113">
        <v>9.9845056412019009</v>
      </c>
    </row>
    <row r="9454" spans="1:7" x14ac:dyDescent="0.25">
      <c r="A9454" s="108" t="str">
        <f t="shared" si="147"/>
        <v>GE_2011_NATIONAL TOTAL_Pb</v>
      </c>
      <c r="B9454" s="113" t="s">
        <v>149</v>
      </c>
      <c r="C9454" s="113">
        <v>2011</v>
      </c>
      <c r="D9454" s="113" t="s">
        <v>122</v>
      </c>
      <c r="E9454" s="113" t="s">
        <v>125</v>
      </c>
      <c r="F9454" s="113" t="s">
        <v>200</v>
      </c>
      <c r="G9454" s="113">
        <v>1.45800118344265E-3</v>
      </c>
    </row>
    <row r="9455" spans="1:7" x14ac:dyDescent="0.25">
      <c r="A9455" s="108" t="str">
        <f t="shared" si="147"/>
        <v>GE_2011_NATIONAL TOTAL_Cd</v>
      </c>
      <c r="B9455" s="113" t="s">
        <v>149</v>
      </c>
      <c r="C9455" s="113">
        <v>2011</v>
      </c>
      <c r="D9455" s="113" t="s">
        <v>122</v>
      </c>
      <c r="E9455" s="113" t="s">
        <v>126</v>
      </c>
      <c r="F9455" s="113" t="s">
        <v>200</v>
      </c>
      <c r="G9455" s="113">
        <v>1.8651117902609499E-4</v>
      </c>
    </row>
    <row r="9456" spans="1:7" x14ac:dyDescent="0.25">
      <c r="A9456" s="108" t="str">
        <f t="shared" si="147"/>
        <v>GE_2011_NATIONAL TOTAL_Hg</v>
      </c>
      <c r="B9456" s="113" t="s">
        <v>149</v>
      </c>
      <c r="C9456" s="113">
        <v>2011</v>
      </c>
      <c r="D9456" s="113" t="s">
        <v>122</v>
      </c>
      <c r="E9456" s="113" t="s">
        <v>127</v>
      </c>
      <c r="F9456" s="113" t="s">
        <v>200</v>
      </c>
      <c r="G9456" s="113">
        <v>1.2025136624763701E-4</v>
      </c>
    </row>
    <row r="9457" spans="1:7" x14ac:dyDescent="0.25">
      <c r="A9457" s="108" t="str">
        <f t="shared" si="147"/>
        <v>GE_2011_NATIONAL TOTAL_DIOX</v>
      </c>
      <c r="B9457" s="113" t="s">
        <v>149</v>
      </c>
      <c r="C9457" s="113">
        <v>2011</v>
      </c>
      <c r="D9457" s="113" t="s">
        <v>122</v>
      </c>
      <c r="E9457" s="113" t="s">
        <v>128</v>
      </c>
      <c r="F9457" s="113" t="s">
        <v>200</v>
      </c>
      <c r="G9457" s="150">
        <v>9.76483524392993E-9</v>
      </c>
    </row>
    <row r="9458" spans="1:7" x14ac:dyDescent="0.25">
      <c r="A9458" s="108" t="str">
        <f t="shared" si="147"/>
        <v>GE_2011_NATIONAL TOTAL_PAH</v>
      </c>
      <c r="B9458" s="113" t="s">
        <v>149</v>
      </c>
      <c r="C9458" s="113">
        <v>2011</v>
      </c>
      <c r="D9458" s="113" t="s">
        <v>122</v>
      </c>
      <c r="E9458" s="113" t="s">
        <v>129</v>
      </c>
      <c r="F9458" s="113" t="s">
        <v>200</v>
      </c>
      <c r="G9458" s="113">
        <v>4.1705813803190597E-3</v>
      </c>
    </row>
    <row r="9459" spans="1:7" x14ac:dyDescent="0.25">
      <c r="A9459" s="108" t="str">
        <f t="shared" si="147"/>
        <v>GE_2011_NATIONAL TOTAL_HCB</v>
      </c>
      <c r="B9459" s="113" t="s">
        <v>149</v>
      </c>
      <c r="C9459" s="113">
        <v>2011</v>
      </c>
      <c r="D9459" s="113" t="s">
        <v>122</v>
      </c>
      <c r="E9459" s="113" t="s">
        <v>130</v>
      </c>
      <c r="F9459" s="113" t="s">
        <v>200</v>
      </c>
      <c r="G9459" s="150">
        <v>7.2294898650753298E-8</v>
      </c>
    </row>
    <row r="9460" spans="1:7" x14ac:dyDescent="0.25">
      <c r="A9460" s="108" t="str">
        <f t="shared" si="147"/>
        <v>GE_2011_NATIONAL TOTAL_PCB</v>
      </c>
      <c r="B9460" s="113" t="s">
        <v>149</v>
      </c>
      <c r="C9460" s="113">
        <v>2011</v>
      </c>
      <c r="D9460" s="113" t="s">
        <v>122</v>
      </c>
      <c r="E9460" s="113" t="s">
        <v>259</v>
      </c>
      <c r="F9460" s="113" t="s">
        <v>200</v>
      </c>
      <c r="G9460" s="113">
        <v>3.7801557724230299E-4</v>
      </c>
    </row>
    <row r="9461" spans="1:7" x14ac:dyDescent="0.25">
      <c r="A9461" s="108" t="str">
        <f t="shared" si="147"/>
        <v>GE_2011_1A3(FS)_NOx</v>
      </c>
      <c r="B9461" s="113" t="s">
        <v>149</v>
      </c>
      <c r="C9461" s="113">
        <v>2011</v>
      </c>
      <c r="D9461" s="113" t="s">
        <v>132</v>
      </c>
      <c r="E9461" s="113" t="s">
        <v>199</v>
      </c>
      <c r="F9461" s="113" t="s">
        <v>200</v>
      </c>
      <c r="G9461" s="113">
        <v>12.769108591756</v>
      </c>
    </row>
    <row r="9462" spans="1:7" x14ac:dyDescent="0.25">
      <c r="A9462" s="108" t="str">
        <f t="shared" si="147"/>
        <v>GE_2011_1A3(FS)_NMVOC</v>
      </c>
      <c r="B9462" s="113" t="s">
        <v>149</v>
      </c>
      <c r="C9462" s="113">
        <v>2011</v>
      </c>
      <c r="D9462" s="113" t="s">
        <v>132</v>
      </c>
      <c r="E9462" s="113" t="s">
        <v>123</v>
      </c>
      <c r="F9462" s="113" t="s">
        <v>200</v>
      </c>
      <c r="G9462" s="113">
        <v>6.0121992661269896</v>
      </c>
    </row>
    <row r="9463" spans="1:7" x14ac:dyDescent="0.25">
      <c r="A9463" s="108" t="str">
        <f t="shared" si="147"/>
        <v>GE_2011_1A3(FS)_SOx</v>
      </c>
      <c r="B9463" s="113" t="s">
        <v>149</v>
      </c>
      <c r="C9463" s="113">
        <v>2011</v>
      </c>
      <c r="D9463" s="113" t="s">
        <v>132</v>
      </c>
      <c r="E9463" s="113" t="s">
        <v>201</v>
      </c>
      <c r="F9463" s="113" t="s">
        <v>200</v>
      </c>
      <c r="G9463" s="113">
        <v>0.61860426581189198</v>
      </c>
    </row>
    <row r="9464" spans="1:7" x14ac:dyDescent="0.25">
      <c r="A9464" s="108" t="str">
        <f t="shared" si="147"/>
        <v>GE_2011_1A3(FS)_NH3</v>
      </c>
      <c r="B9464" s="113" t="s">
        <v>149</v>
      </c>
      <c r="C9464" s="113">
        <v>2011</v>
      </c>
      <c r="D9464" s="113" t="s">
        <v>132</v>
      </c>
      <c r="E9464" s="113" t="s">
        <v>124</v>
      </c>
      <c r="F9464" s="113" t="s">
        <v>200</v>
      </c>
      <c r="G9464" s="113">
        <v>0.44797434167616301</v>
      </c>
    </row>
    <row r="9465" spans="1:7" x14ac:dyDescent="0.25">
      <c r="A9465" s="108" t="str">
        <f t="shared" si="147"/>
        <v>GE_2011_1A3(FS)_PM2.5</v>
      </c>
      <c r="B9465" s="113" t="s">
        <v>149</v>
      </c>
      <c r="C9465" s="113">
        <v>2011</v>
      </c>
      <c r="D9465" s="113" t="s">
        <v>132</v>
      </c>
      <c r="E9465" s="113" t="s">
        <v>203</v>
      </c>
      <c r="F9465" s="113" t="s">
        <v>200</v>
      </c>
      <c r="G9465" s="113">
        <v>0.49401652096456999</v>
      </c>
    </row>
    <row r="9466" spans="1:7" x14ac:dyDescent="0.25">
      <c r="A9466" s="108" t="str">
        <f t="shared" si="147"/>
        <v>GE_2011_3D_NOx</v>
      </c>
      <c r="B9466" s="113" t="s">
        <v>149</v>
      </c>
      <c r="C9466" s="113">
        <v>2011</v>
      </c>
      <c r="D9466" s="113" t="s">
        <v>206</v>
      </c>
      <c r="E9466" s="113" t="s">
        <v>199</v>
      </c>
      <c r="F9466" s="113" t="s">
        <v>200</v>
      </c>
      <c r="G9466" s="113">
        <v>6.62331265333333</v>
      </c>
    </row>
    <row r="9467" spans="1:7" x14ac:dyDescent="0.25">
      <c r="A9467" s="108" t="str">
        <f t="shared" si="147"/>
        <v>GE_2012_NATIONAL TOTAL_NOx</v>
      </c>
      <c r="B9467" s="113" t="s">
        <v>149</v>
      </c>
      <c r="C9467" s="113">
        <v>2012</v>
      </c>
      <c r="D9467" s="113" t="s">
        <v>122</v>
      </c>
      <c r="E9467" s="113" t="s">
        <v>199</v>
      </c>
      <c r="F9467" s="113" t="s">
        <v>200</v>
      </c>
      <c r="G9467" s="113">
        <v>32.322769857656802</v>
      </c>
    </row>
    <row r="9468" spans="1:7" x14ac:dyDescent="0.25">
      <c r="A9468" s="108" t="str">
        <f t="shared" si="147"/>
        <v>GE_2012_NATIONAL TOTAL_NMVOC</v>
      </c>
      <c r="B9468" s="113" t="s">
        <v>149</v>
      </c>
      <c r="C9468" s="113">
        <v>2012</v>
      </c>
      <c r="D9468" s="113" t="s">
        <v>122</v>
      </c>
      <c r="E9468" s="113" t="s">
        <v>123</v>
      </c>
      <c r="F9468" s="113" t="s">
        <v>200</v>
      </c>
      <c r="G9468" s="113">
        <v>38.095281394309197</v>
      </c>
    </row>
    <row r="9469" spans="1:7" x14ac:dyDescent="0.25">
      <c r="A9469" s="108" t="str">
        <f t="shared" si="147"/>
        <v>GE_2012_NATIONAL TOTAL_SOx</v>
      </c>
      <c r="B9469" s="113" t="s">
        <v>149</v>
      </c>
      <c r="C9469" s="113">
        <v>2012</v>
      </c>
      <c r="D9469" s="113" t="s">
        <v>122</v>
      </c>
      <c r="E9469" s="113" t="s">
        <v>201</v>
      </c>
      <c r="F9469" s="113" t="s">
        <v>200</v>
      </c>
      <c r="G9469" s="113">
        <v>2.71722520377886</v>
      </c>
    </row>
    <row r="9470" spans="1:7" x14ac:dyDescent="0.25">
      <c r="A9470" s="108" t="str">
        <f t="shared" si="147"/>
        <v>GE_2012_NATIONAL TOTAL_NH3</v>
      </c>
      <c r="B9470" s="113" t="s">
        <v>149</v>
      </c>
      <c r="C9470" s="113">
        <v>2012</v>
      </c>
      <c r="D9470" s="113" t="s">
        <v>122</v>
      </c>
      <c r="E9470" s="113" t="s">
        <v>124</v>
      </c>
      <c r="F9470" s="113" t="s">
        <v>200</v>
      </c>
      <c r="G9470" s="113">
        <v>37.241378975099899</v>
      </c>
    </row>
    <row r="9471" spans="1:7" x14ac:dyDescent="0.25">
      <c r="A9471" s="108" t="str">
        <f t="shared" si="147"/>
        <v>GE_2012_NATIONAL TOTAL_PM2.5</v>
      </c>
      <c r="B9471" s="113" t="s">
        <v>149</v>
      </c>
      <c r="C9471" s="113">
        <v>2012</v>
      </c>
      <c r="D9471" s="113" t="s">
        <v>122</v>
      </c>
      <c r="E9471" s="113" t="s">
        <v>203</v>
      </c>
      <c r="F9471" s="113" t="s">
        <v>200</v>
      </c>
      <c r="G9471" s="113">
        <v>10.000970394805799</v>
      </c>
    </row>
    <row r="9472" spans="1:7" x14ac:dyDescent="0.25">
      <c r="A9472" s="108" t="str">
        <f t="shared" si="147"/>
        <v>GE_2012_NATIONAL TOTAL_Pb</v>
      </c>
      <c r="B9472" s="113" t="s">
        <v>149</v>
      </c>
      <c r="C9472" s="113">
        <v>2012</v>
      </c>
      <c r="D9472" s="113" t="s">
        <v>122</v>
      </c>
      <c r="E9472" s="113" t="s">
        <v>125</v>
      </c>
      <c r="F9472" s="113" t="s">
        <v>200</v>
      </c>
      <c r="G9472" s="113">
        <v>1.7455954864846899E-3</v>
      </c>
    </row>
    <row r="9473" spans="1:7" x14ac:dyDescent="0.25">
      <c r="A9473" s="108" t="str">
        <f t="shared" si="147"/>
        <v>GE_2012_NATIONAL TOTAL_Cd</v>
      </c>
      <c r="B9473" s="113" t="s">
        <v>149</v>
      </c>
      <c r="C9473" s="113">
        <v>2012</v>
      </c>
      <c r="D9473" s="113" t="s">
        <v>122</v>
      </c>
      <c r="E9473" s="113" t="s">
        <v>126</v>
      </c>
      <c r="F9473" s="113" t="s">
        <v>200</v>
      </c>
      <c r="G9473" s="113">
        <v>1.88267370169537E-4</v>
      </c>
    </row>
    <row r="9474" spans="1:7" x14ac:dyDescent="0.25">
      <c r="A9474" s="108" t="str">
        <f t="shared" ref="A9474:A9537" si="148">CONCATENATE(B9474,"_",C9474,"_",D9474,"_",E9474)</f>
        <v>GE_2012_NATIONAL TOTAL_Hg</v>
      </c>
      <c r="B9474" s="113" t="s">
        <v>149</v>
      </c>
      <c r="C9474" s="113">
        <v>2012</v>
      </c>
      <c r="D9474" s="113" t="s">
        <v>122</v>
      </c>
      <c r="E9474" s="113" t="s">
        <v>127</v>
      </c>
      <c r="F9474" s="113" t="s">
        <v>200</v>
      </c>
      <c r="G9474" s="113">
        <v>1.4053695678015201E-4</v>
      </c>
    </row>
    <row r="9475" spans="1:7" x14ac:dyDescent="0.25">
      <c r="A9475" s="108" t="str">
        <f t="shared" si="148"/>
        <v>GE_2012_NATIONAL TOTAL_DIOX</v>
      </c>
      <c r="B9475" s="113" t="s">
        <v>149</v>
      </c>
      <c r="C9475" s="113">
        <v>2012</v>
      </c>
      <c r="D9475" s="113" t="s">
        <v>122</v>
      </c>
      <c r="E9475" s="113" t="s">
        <v>128</v>
      </c>
      <c r="F9475" s="113" t="s">
        <v>200</v>
      </c>
      <c r="G9475" s="150">
        <v>9.8784174520501894E-9</v>
      </c>
    </row>
    <row r="9476" spans="1:7" x14ac:dyDescent="0.25">
      <c r="A9476" s="108" t="str">
        <f t="shared" si="148"/>
        <v>GE_2012_NATIONAL TOTAL_PAH</v>
      </c>
      <c r="B9476" s="113" t="s">
        <v>149</v>
      </c>
      <c r="C9476" s="113">
        <v>2012</v>
      </c>
      <c r="D9476" s="113" t="s">
        <v>122</v>
      </c>
      <c r="E9476" s="113" t="s">
        <v>129</v>
      </c>
      <c r="F9476" s="113" t="s">
        <v>200</v>
      </c>
      <c r="G9476" s="113">
        <v>4.26290440158642E-3</v>
      </c>
    </row>
    <row r="9477" spans="1:7" x14ac:dyDescent="0.25">
      <c r="A9477" s="108" t="str">
        <f t="shared" si="148"/>
        <v>GE_2012_NATIONAL TOTAL_HCB</v>
      </c>
      <c r="B9477" s="113" t="s">
        <v>149</v>
      </c>
      <c r="C9477" s="113">
        <v>2012</v>
      </c>
      <c r="D9477" s="113" t="s">
        <v>122</v>
      </c>
      <c r="E9477" s="113" t="s">
        <v>130</v>
      </c>
      <c r="F9477" s="113" t="s">
        <v>200</v>
      </c>
      <c r="G9477" s="150">
        <v>7.4581135867390098E-8</v>
      </c>
    </row>
    <row r="9478" spans="1:7" x14ac:dyDescent="0.25">
      <c r="A9478" s="108" t="str">
        <f t="shared" si="148"/>
        <v>GE_2012_NATIONAL TOTAL_PCB</v>
      </c>
      <c r="B9478" s="113" t="s">
        <v>149</v>
      </c>
      <c r="C9478" s="113">
        <v>2012</v>
      </c>
      <c r="D9478" s="113" t="s">
        <v>122</v>
      </c>
      <c r="E9478" s="113" t="s">
        <v>259</v>
      </c>
      <c r="F9478" s="113" t="s">
        <v>200</v>
      </c>
      <c r="G9478" s="113">
        <v>3.7485450865737603E-4</v>
      </c>
    </row>
    <row r="9479" spans="1:7" x14ac:dyDescent="0.25">
      <c r="A9479" s="108" t="str">
        <f t="shared" si="148"/>
        <v>GE_2012_1A3(FS)_NOx</v>
      </c>
      <c r="B9479" s="113" t="s">
        <v>149</v>
      </c>
      <c r="C9479" s="113">
        <v>2012</v>
      </c>
      <c r="D9479" s="113" t="s">
        <v>132</v>
      </c>
      <c r="E9479" s="113" t="s">
        <v>199</v>
      </c>
      <c r="F9479" s="113" t="s">
        <v>200</v>
      </c>
      <c r="G9479" s="113">
        <v>13.474820616431099</v>
      </c>
    </row>
    <row r="9480" spans="1:7" x14ac:dyDescent="0.25">
      <c r="A9480" s="108" t="str">
        <f t="shared" si="148"/>
        <v>GE_2012_1A3(FS)_NMVOC</v>
      </c>
      <c r="B9480" s="113" t="s">
        <v>149</v>
      </c>
      <c r="C9480" s="113">
        <v>2012</v>
      </c>
      <c r="D9480" s="113" t="s">
        <v>132</v>
      </c>
      <c r="E9480" s="113" t="s">
        <v>123</v>
      </c>
      <c r="F9480" s="113" t="s">
        <v>200</v>
      </c>
      <c r="G9480" s="113">
        <v>6.4751743154468198</v>
      </c>
    </row>
    <row r="9481" spans="1:7" x14ac:dyDescent="0.25">
      <c r="A9481" s="108" t="str">
        <f t="shared" si="148"/>
        <v>GE_2012_1A3(FS)_SOx</v>
      </c>
      <c r="B9481" s="113" t="s">
        <v>149</v>
      </c>
      <c r="C9481" s="113">
        <v>2012</v>
      </c>
      <c r="D9481" s="113" t="s">
        <v>132</v>
      </c>
      <c r="E9481" s="113" t="s">
        <v>201</v>
      </c>
      <c r="F9481" s="113" t="s">
        <v>200</v>
      </c>
      <c r="G9481" s="113">
        <v>0.40846738780670999</v>
      </c>
    </row>
    <row r="9482" spans="1:7" x14ac:dyDescent="0.25">
      <c r="A9482" s="108" t="str">
        <f t="shared" si="148"/>
        <v>GE_2012_1A3(FS)_NH3</v>
      </c>
      <c r="B9482" s="113" t="s">
        <v>149</v>
      </c>
      <c r="C9482" s="113">
        <v>2012</v>
      </c>
      <c r="D9482" s="113" t="s">
        <v>132</v>
      </c>
      <c r="E9482" s="113" t="s">
        <v>124</v>
      </c>
      <c r="F9482" s="113" t="s">
        <v>200</v>
      </c>
      <c r="G9482" s="113">
        <v>0.47634400971021001</v>
      </c>
    </row>
    <row r="9483" spans="1:7" x14ac:dyDescent="0.25">
      <c r="A9483" s="108" t="str">
        <f t="shared" si="148"/>
        <v>GE_2012_1A3(FS)_PM2.5</v>
      </c>
      <c r="B9483" s="113" t="s">
        <v>149</v>
      </c>
      <c r="C9483" s="113">
        <v>2012</v>
      </c>
      <c r="D9483" s="113" t="s">
        <v>132</v>
      </c>
      <c r="E9483" s="113" t="s">
        <v>203</v>
      </c>
      <c r="F9483" s="113" t="s">
        <v>200</v>
      </c>
      <c r="G9483" s="113">
        <v>0.52078647213176998</v>
      </c>
    </row>
    <row r="9484" spans="1:7" x14ac:dyDescent="0.25">
      <c r="A9484" s="108" t="str">
        <f t="shared" si="148"/>
        <v>GE_2012_3D_NOx</v>
      </c>
      <c r="B9484" s="113" t="s">
        <v>149</v>
      </c>
      <c r="C9484" s="113">
        <v>2012</v>
      </c>
      <c r="D9484" s="113" t="s">
        <v>206</v>
      </c>
      <c r="E9484" s="113" t="s">
        <v>199</v>
      </c>
      <c r="F9484" s="113" t="s">
        <v>200</v>
      </c>
      <c r="G9484" s="113">
        <v>7.2520520599999996</v>
      </c>
    </row>
    <row r="9485" spans="1:7" x14ac:dyDescent="0.25">
      <c r="A9485" s="108" t="str">
        <f t="shared" si="148"/>
        <v>GE_2013_NATIONAL TOTAL_NOx</v>
      </c>
      <c r="B9485" s="113" t="s">
        <v>149</v>
      </c>
      <c r="C9485" s="113">
        <v>2013</v>
      </c>
      <c r="D9485" s="113" t="s">
        <v>122</v>
      </c>
      <c r="E9485" s="113" t="s">
        <v>199</v>
      </c>
      <c r="F9485" s="113" t="s">
        <v>200</v>
      </c>
      <c r="G9485" s="113">
        <v>35.246165342762701</v>
      </c>
    </row>
    <row r="9486" spans="1:7" x14ac:dyDescent="0.25">
      <c r="A9486" s="108" t="str">
        <f t="shared" si="148"/>
        <v>GE_2013_NATIONAL TOTAL_NMVOC</v>
      </c>
      <c r="B9486" s="113" t="s">
        <v>149</v>
      </c>
      <c r="C9486" s="113">
        <v>2013</v>
      </c>
      <c r="D9486" s="113" t="s">
        <v>122</v>
      </c>
      <c r="E9486" s="113" t="s">
        <v>123</v>
      </c>
      <c r="F9486" s="113" t="s">
        <v>200</v>
      </c>
      <c r="G9486" s="113">
        <v>42.486403234187499</v>
      </c>
    </row>
    <row r="9487" spans="1:7" x14ac:dyDescent="0.25">
      <c r="A9487" s="108" t="str">
        <f t="shared" si="148"/>
        <v>GE_2013_NATIONAL TOTAL_SOx</v>
      </c>
      <c r="B9487" s="113" t="s">
        <v>149</v>
      </c>
      <c r="C9487" s="113">
        <v>2013</v>
      </c>
      <c r="D9487" s="113" t="s">
        <v>122</v>
      </c>
      <c r="E9487" s="113" t="s">
        <v>201</v>
      </c>
      <c r="F9487" s="113" t="s">
        <v>200</v>
      </c>
      <c r="G9487" s="113">
        <v>5.50595784192598</v>
      </c>
    </row>
    <row r="9488" spans="1:7" x14ac:dyDescent="0.25">
      <c r="A9488" s="108" t="str">
        <f t="shared" si="148"/>
        <v>GE_2013_NATIONAL TOTAL_NH3</v>
      </c>
      <c r="B9488" s="113" t="s">
        <v>149</v>
      </c>
      <c r="C9488" s="113">
        <v>2013</v>
      </c>
      <c r="D9488" s="113" t="s">
        <v>122</v>
      </c>
      <c r="E9488" s="113" t="s">
        <v>124</v>
      </c>
      <c r="F9488" s="113" t="s">
        <v>200</v>
      </c>
      <c r="G9488" s="113">
        <v>40.828571276614397</v>
      </c>
    </row>
    <row r="9489" spans="1:7" x14ac:dyDescent="0.25">
      <c r="A9489" s="108" t="str">
        <f t="shared" si="148"/>
        <v>GE_2013_NATIONAL TOTAL_PM2.5</v>
      </c>
      <c r="B9489" s="113" t="s">
        <v>149</v>
      </c>
      <c r="C9489" s="113">
        <v>2013</v>
      </c>
      <c r="D9489" s="113" t="s">
        <v>122</v>
      </c>
      <c r="E9489" s="113" t="s">
        <v>203</v>
      </c>
      <c r="F9489" s="113" t="s">
        <v>200</v>
      </c>
      <c r="G9489" s="113">
        <v>16.820536797645399</v>
      </c>
    </row>
    <row r="9490" spans="1:7" x14ac:dyDescent="0.25">
      <c r="A9490" s="108" t="str">
        <f t="shared" si="148"/>
        <v>GE_2013_NATIONAL TOTAL_Pb</v>
      </c>
      <c r="B9490" s="113" t="s">
        <v>149</v>
      </c>
      <c r="C9490" s="113">
        <v>2013</v>
      </c>
      <c r="D9490" s="113" t="s">
        <v>122</v>
      </c>
      <c r="E9490" s="113" t="s">
        <v>125</v>
      </c>
      <c r="F9490" s="113" t="s">
        <v>200</v>
      </c>
      <c r="G9490" s="113">
        <v>2.5409156644136599E-3</v>
      </c>
    </row>
    <row r="9491" spans="1:7" x14ac:dyDescent="0.25">
      <c r="A9491" s="108" t="str">
        <f t="shared" si="148"/>
        <v>GE_2013_NATIONAL TOTAL_Cd</v>
      </c>
      <c r="B9491" s="113" t="s">
        <v>149</v>
      </c>
      <c r="C9491" s="113">
        <v>2013</v>
      </c>
      <c r="D9491" s="113" t="s">
        <v>122</v>
      </c>
      <c r="E9491" s="113" t="s">
        <v>126</v>
      </c>
      <c r="F9491" s="113" t="s">
        <v>200</v>
      </c>
      <c r="G9491" s="113">
        <v>2.9623203603287499E-4</v>
      </c>
    </row>
    <row r="9492" spans="1:7" x14ac:dyDescent="0.25">
      <c r="A9492" s="108" t="str">
        <f t="shared" si="148"/>
        <v>GE_2013_NATIONAL TOTAL_Hg</v>
      </c>
      <c r="B9492" s="113" t="s">
        <v>149</v>
      </c>
      <c r="C9492" s="113">
        <v>2013</v>
      </c>
      <c r="D9492" s="113" t="s">
        <v>122</v>
      </c>
      <c r="E9492" s="113" t="s">
        <v>127</v>
      </c>
      <c r="F9492" s="113" t="s">
        <v>200</v>
      </c>
      <c r="G9492" s="113">
        <v>1.7225851803159099E-4</v>
      </c>
    </row>
    <row r="9493" spans="1:7" x14ac:dyDescent="0.25">
      <c r="A9493" s="108" t="str">
        <f t="shared" si="148"/>
        <v>GE_2013_NATIONAL TOTAL_DIOX</v>
      </c>
      <c r="B9493" s="113" t="s">
        <v>149</v>
      </c>
      <c r="C9493" s="113">
        <v>2013</v>
      </c>
      <c r="D9493" s="113" t="s">
        <v>122</v>
      </c>
      <c r="E9493" s="113" t="s">
        <v>128</v>
      </c>
      <c r="F9493" s="113" t="s">
        <v>200</v>
      </c>
      <c r="G9493" s="150">
        <v>1.77165679709248E-8</v>
      </c>
    </row>
    <row r="9494" spans="1:7" x14ac:dyDescent="0.25">
      <c r="A9494" s="108" t="str">
        <f t="shared" si="148"/>
        <v>GE_2013_NATIONAL TOTAL_PAH</v>
      </c>
      <c r="B9494" s="113" t="s">
        <v>149</v>
      </c>
      <c r="C9494" s="113">
        <v>2013</v>
      </c>
      <c r="D9494" s="113" t="s">
        <v>122</v>
      </c>
      <c r="E9494" s="113" t="s">
        <v>129</v>
      </c>
      <c r="F9494" s="113" t="s">
        <v>200</v>
      </c>
      <c r="G9494" s="113">
        <v>7.7227837175855201E-3</v>
      </c>
    </row>
    <row r="9495" spans="1:7" x14ac:dyDescent="0.25">
      <c r="A9495" s="108" t="str">
        <f t="shared" si="148"/>
        <v>GE_2013_NATIONAL TOTAL_HCB</v>
      </c>
      <c r="B9495" s="113" t="s">
        <v>149</v>
      </c>
      <c r="C9495" s="113">
        <v>2013</v>
      </c>
      <c r="D9495" s="113" t="s">
        <v>122</v>
      </c>
      <c r="E9495" s="113" t="s">
        <v>130</v>
      </c>
      <c r="F9495" s="113" t="s">
        <v>200</v>
      </c>
      <c r="G9495" s="150">
        <v>6.6165420956946898E-6</v>
      </c>
    </row>
    <row r="9496" spans="1:7" x14ac:dyDescent="0.25">
      <c r="A9496" s="108" t="str">
        <f t="shared" si="148"/>
        <v>GE_2013_NATIONAL TOTAL_PCB</v>
      </c>
      <c r="B9496" s="113" t="s">
        <v>149</v>
      </c>
      <c r="C9496" s="113">
        <v>2013</v>
      </c>
      <c r="D9496" s="113" t="s">
        <v>122</v>
      </c>
      <c r="E9496" s="113" t="s">
        <v>259</v>
      </c>
      <c r="F9496" s="113" t="s">
        <v>200</v>
      </c>
      <c r="G9496" s="113">
        <v>3.7338252865564098E-4</v>
      </c>
    </row>
    <row r="9497" spans="1:7" x14ac:dyDescent="0.25">
      <c r="A9497" s="108" t="str">
        <f t="shared" si="148"/>
        <v>GE_2013_1A3(FS)_NOx</v>
      </c>
      <c r="B9497" s="113" t="s">
        <v>149</v>
      </c>
      <c r="C9497" s="113">
        <v>2013</v>
      </c>
      <c r="D9497" s="113" t="s">
        <v>132</v>
      </c>
      <c r="E9497" s="113" t="s">
        <v>199</v>
      </c>
      <c r="F9497" s="113" t="s">
        <v>200</v>
      </c>
      <c r="G9497" s="113">
        <v>14.9945776766235</v>
      </c>
    </row>
    <row r="9498" spans="1:7" x14ac:dyDescent="0.25">
      <c r="A9498" s="108" t="str">
        <f t="shared" si="148"/>
        <v>GE_2013_1A3(FS)_NMVOC</v>
      </c>
      <c r="B9498" s="113" t="s">
        <v>149</v>
      </c>
      <c r="C9498" s="113">
        <v>2013</v>
      </c>
      <c r="D9498" s="113" t="s">
        <v>132</v>
      </c>
      <c r="E9498" s="113" t="s">
        <v>123</v>
      </c>
      <c r="F9498" s="113" t="s">
        <v>200</v>
      </c>
      <c r="G9498" s="113">
        <v>6.4659851584158696</v>
      </c>
    </row>
    <row r="9499" spans="1:7" x14ac:dyDescent="0.25">
      <c r="A9499" s="108" t="str">
        <f t="shared" si="148"/>
        <v>GE_2013_1A3(FS)_SOx</v>
      </c>
      <c r="B9499" s="113" t="s">
        <v>149</v>
      </c>
      <c r="C9499" s="113">
        <v>2013</v>
      </c>
      <c r="D9499" s="113" t="s">
        <v>132</v>
      </c>
      <c r="E9499" s="113" t="s">
        <v>201</v>
      </c>
      <c r="F9499" s="113" t="s">
        <v>200</v>
      </c>
      <c r="G9499" s="113">
        <v>0.41775000000000001</v>
      </c>
    </row>
    <row r="9500" spans="1:7" x14ac:dyDescent="0.25">
      <c r="A9500" s="108" t="str">
        <f t="shared" si="148"/>
        <v>GE_2013_1A3(FS)_NH3</v>
      </c>
      <c r="B9500" s="113" t="s">
        <v>149</v>
      </c>
      <c r="C9500" s="113">
        <v>2013</v>
      </c>
      <c r="D9500" s="113" t="s">
        <v>132</v>
      </c>
      <c r="E9500" s="113" t="s">
        <v>124</v>
      </c>
      <c r="F9500" s="113" t="s">
        <v>200</v>
      </c>
      <c r="G9500" s="113">
        <v>0.42306954428843002</v>
      </c>
    </row>
    <row r="9501" spans="1:7" x14ac:dyDescent="0.25">
      <c r="A9501" s="108" t="str">
        <f t="shared" si="148"/>
        <v>GE_2013_1A3(FS)_PM2.5</v>
      </c>
      <c r="B9501" s="113" t="s">
        <v>149</v>
      </c>
      <c r="C9501" s="113">
        <v>2013</v>
      </c>
      <c r="D9501" s="113" t="s">
        <v>132</v>
      </c>
      <c r="E9501" s="113" t="s">
        <v>203</v>
      </c>
      <c r="F9501" s="113" t="s">
        <v>200</v>
      </c>
      <c r="G9501" s="113">
        <v>0.59397167589156996</v>
      </c>
    </row>
    <row r="9502" spans="1:7" x14ac:dyDescent="0.25">
      <c r="A9502" s="108" t="str">
        <f t="shared" si="148"/>
        <v>GE_2013_3D_NOx</v>
      </c>
      <c r="B9502" s="113" t="s">
        <v>149</v>
      </c>
      <c r="C9502" s="113">
        <v>2013</v>
      </c>
      <c r="D9502" s="113" t="s">
        <v>206</v>
      </c>
      <c r="E9502" s="113" t="s">
        <v>199</v>
      </c>
      <c r="F9502" s="113" t="s">
        <v>200</v>
      </c>
      <c r="G9502" s="113">
        <v>8.5118615533333308</v>
      </c>
    </row>
    <row r="9503" spans="1:7" x14ac:dyDescent="0.25">
      <c r="A9503" s="108" t="str">
        <f t="shared" si="148"/>
        <v>GE_2014_NATIONAL TOTAL_NOx</v>
      </c>
      <c r="B9503" s="113" t="s">
        <v>149</v>
      </c>
      <c r="C9503" s="113">
        <v>2014</v>
      </c>
      <c r="D9503" s="113" t="s">
        <v>122</v>
      </c>
      <c r="E9503" s="113" t="s">
        <v>199</v>
      </c>
      <c r="F9503" s="113" t="s">
        <v>200</v>
      </c>
      <c r="G9503" s="113">
        <v>39.864431231294901</v>
      </c>
    </row>
    <row r="9504" spans="1:7" x14ac:dyDescent="0.25">
      <c r="A9504" s="108" t="str">
        <f t="shared" si="148"/>
        <v>GE_2014_NATIONAL TOTAL_NMVOC</v>
      </c>
      <c r="B9504" s="113" t="s">
        <v>149</v>
      </c>
      <c r="C9504" s="113">
        <v>2014</v>
      </c>
      <c r="D9504" s="113" t="s">
        <v>122</v>
      </c>
      <c r="E9504" s="113" t="s">
        <v>123</v>
      </c>
      <c r="F9504" s="113" t="s">
        <v>200</v>
      </c>
      <c r="G9504" s="113">
        <v>43.819582266992498</v>
      </c>
    </row>
    <row r="9505" spans="1:7" x14ac:dyDescent="0.25">
      <c r="A9505" s="108" t="str">
        <f t="shared" si="148"/>
        <v>GE_2014_NATIONAL TOTAL_SOx</v>
      </c>
      <c r="B9505" s="113" t="s">
        <v>149</v>
      </c>
      <c r="C9505" s="113">
        <v>2014</v>
      </c>
      <c r="D9505" s="113" t="s">
        <v>122</v>
      </c>
      <c r="E9505" s="113" t="s">
        <v>201</v>
      </c>
      <c r="F9505" s="113" t="s">
        <v>200</v>
      </c>
      <c r="G9505" s="113">
        <v>5.2301143098936604</v>
      </c>
    </row>
    <row r="9506" spans="1:7" x14ac:dyDescent="0.25">
      <c r="A9506" s="108" t="str">
        <f t="shared" si="148"/>
        <v>GE_2014_NATIONAL TOTAL_NH3</v>
      </c>
      <c r="B9506" s="113" t="s">
        <v>149</v>
      </c>
      <c r="C9506" s="113">
        <v>2014</v>
      </c>
      <c r="D9506" s="113" t="s">
        <v>122</v>
      </c>
      <c r="E9506" s="113" t="s">
        <v>124</v>
      </c>
      <c r="F9506" s="113" t="s">
        <v>200</v>
      </c>
      <c r="G9506" s="113">
        <v>34.554816342915203</v>
      </c>
    </row>
    <row r="9507" spans="1:7" x14ac:dyDescent="0.25">
      <c r="A9507" s="108" t="str">
        <f t="shared" si="148"/>
        <v>GE_2014_NATIONAL TOTAL_PM2.5</v>
      </c>
      <c r="B9507" s="113" t="s">
        <v>149</v>
      </c>
      <c r="C9507" s="113">
        <v>2014</v>
      </c>
      <c r="D9507" s="113" t="s">
        <v>122</v>
      </c>
      <c r="E9507" s="113" t="s">
        <v>203</v>
      </c>
      <c r="F9507" s="113" t="s">
        <v>200</v>
      </c>
      <c r="G9507" s="113">
        <v>16.339545012643701</v>
      </c>
    </row>
    <row r="9508" spans="1:7" x14ac:dyDescent="0.25">
      <c r="A9508" s="108" t="str">
        <f t="shared" si="148"/>
        <v>GE_2014_NATIONAL TOTAL_Pb</v>
      </c>
      <c r="B9508" s="113" t="s">
        <v>149</v>
      </c>
      <c r="C9508" s="113">
        <v>2014</v>
      </c>
      <c r="D9508" s="113" t="s">
        <v>122</v>
      </c>
      <c r="E9508" s="113" t="s">
        <v>125</v>
      </c>
      <c r="F9508" s="113" t="s">
        <v>200</v>
      </c>
      <c r="G9508" s="113">
        <v>2.0433247187782401E-3</v>
      </c>
    </row>
    <row r="9509" spans="1:7" x14ac:dyDescent="0.25">
      <c r="A9509" s="108" t="str">
        <f t="shared" si="148"/>
        <v>GE_2014_NATIONAL TOTAL_Cd</v>
      </c>
      <c r="B9509" s="113" t="s">
        <v>149</v>
      </c>
      <c r="C9509" s="113">
        <v>2014</v>
      </c>
      <c r="D9509" s="113" t="s">
        <v>122</v>
      </c>
      <c r="E9509" s="113" t="s">
        <v>126</v>
      </c>
      <c r="F9509" s="113" t="s">
        <v>200</v>
      </c>
      <c r="G9509" s="113">
        <v>2.9200752617802698E-4</v>
      </c>
    </row>
    <row r="9510" spans="1:7" x14ac:dyDescent="0.25">
      <c r="A9510" s="108" t="str">
        <f t="shared" si="148"/>
        <v>GE_2014_NATIONAL TOTAL_Hg</v>
      </c>
      <c r="B9510" s="113" t="s">
        <v>149</v>
      </c>
      <c r="C9510" s="113">
        <v>2014</v>
      </c>
      <c r="D9510" s="113" t="s">
        <v>122</v>
      </c>
      <c r="E9510" s="113" t="s">
        <v>127</v>
      </c>
      <c r="F9510" s="113" t="s">
        <v>200</v>
      </c>
      <c r="G9510" s="113">
        <v>1.6913835024643799E-4</v>
      </c>
    </row>
    <row r="9511" spans="1:7" x14ac:dyDescent="0.25">
      <c r="A9511" s="108" t="str">
        <f t="shared" si="148"/>
        <v>GE_2014_NATIONAL TOTAL_DIOX</v>
      </c>
      <c r="B9511" s="113" t="s">
        <v>149</v>
      </c>
      <c r="C9511" s="113">
        <v>2014</v>
      </c>
      <c r="D9511" s="113" t="s">
        <v>122</v>
      </c>
      <c r="E9511" s="113" t="s">
        <v>128</v>
      </c>
      <c r="F9511" s="113" t="s">
        <v>200</v>
      </c>
      <c r="G9511" s="150">
        <v>1.6819308941654699E-8</v>
      </c>
    </row>
    <row r="9512" spans="1:7" x14ac:dyDescent="0.25">
      <c r="A9512" s="108" t="str">
        <f t="shared" si="148"/>
        <v>GE_2014_NATIONAL TOTAL_PAH</v>
      </c>
      <c r="B9512" s="113" t="s">
        <v>149</v>
      </c>
      <c r="C9512" s="113">
        <v>2014</v>
      </c>
      <c r="D9512" s="113" t="s">
        <v>122</v>
      </c>
      <c r="E9512" s="113" t="s">
        <v>129</v>
      </c>
      <c r="F9512" s="113" t="s">
        <v>200</v>
      </c>
      <c r="G9512" s="113">
        <v>7.3945733076911302E-3</v>
      </c>
    </row>
    <row r="9513" spans="1:7" x14ac:dyDescent="0.25">
      <c r="A9513" s="108" t="str">
        <f t="shared" si="148"/>
        <v>GE_2014_NATIONAL TOTAL_HCB</v>
      </c>
      <c r="B9513" s="113" t="s">
        <v>149</v>
      </c>
      <c r="C9513" s="113">
        <v>2014</v>
      </c>
      <c r="D9513" s="113" t="s">
        <v>122</v>
      </c>
      <c r="E9513" s="113" t="s">
        <v>130</v>
      </c>
      <c r="F9513" s="113" t="s">
        <v>200</v>
      </c>
      <c r="G9513" s="150">
        <v>1.29056537961389E-5</v>
      </c>
    </row>
    <row r="9514" spans="1:7" x14ac:dyDescent="0.25">
      <c r="A9514" s="108" t="str">
        <f t="shared" si="148"/>
        <v>GE_2014_NATIONAL TOTAL_PCB</v>
      </c>
      <c r="B9514" s="113" t="s">
        <v>149</v>
      </c>
      <c r="C9514" s="113">
        <v>2014</v>
      </c>
      <c r="D9514" s="113" t="s">
        <v>122</v>
      </c>
      <c r="E9514" s="113" t="s">
        <v>259</v>
      </c>
      <c r="F9514" s="113" t="s">
        <v>200</v>
      </c>
      <c r="G9514" s="113">
        <v>3.7292121217434799E-4</v>
      </c>
    </row>
    <row r="9515" spans="1:7" x14ac:dyDescent="0.25">
      <c r="A9515" s="108" t="str">
        <f t="shared" si="148"/>
        <v>GE_2014_1A3(FS)_NOx</v>
      </c>
      <c r="B9515" s="113" t="s">
        <v>149</v>
      </c>
      <c r="C9515" s="113">
        <v>2014</v>
      </c>
      <c r="D9515" s="113" t="s">
        <v>132</v>
      </c>
      <c r="E9515" s="113" t="s">
        <v>199</v>
      </c>
      <c r="F9515" s="113" t="s">
        <v>200</v>
      </c>
      <c r="G9515" s="113">
        <v>20.796517160538102</v>
      </c>
    </row>
    <row r="9516" spans="1:7" x14ac:dyDescent="0.25">
      <c r="A9516" s="108" t="str">
        <f t="shared" si="148"/>
        <v>GE_2014_1A3(FS)_NMVOC</v>
      </c>
      <c r="B9516" s="113" t="s">
        <v>149</v>
      </c>
      <c r="C9516" s="113">
        <v>2014</v>
      </c>
      <c r="D9516" s="113" t="s">
        <v>132</v>
      </c>
      <c r="E9516" s="113" t="s">
        <v>123</v>
      </c>
      <c r="F9516" s="113" t="s">
        <v>200</v>
      </c>
      <c r="G9516" s="113">
        <v>9.1189679195018698</v>
      </c>
    </row>
    <row r="9517" spans="1:7" x14ac:dyDescent="0.25">
      <c r="A9517" s="108" t="str">
        <f t="shared" si="148"/>
        <v>GE_2014_1A3(FS)_SOx</v>
      </c>
      <c r="B9517" s="113" t="s">
        <v>149</v>
      </c>
      <c r="C9517" s="113">
        <v>2014</v>
      </c>
      <c r="D9517" s="113" t="s">
        <v>132</v>
      </c>
      <c r="E9517" s="113" t="s">
        <v>201</v>
      </c>
      <c r="F9517" s="113" t="s">
        <v>200</v>
      </c>
      <c r="G9517" s="113">
        <v>0.31330000000000002</v>
      </c>
    </row>
    <row r="9518" spans="1:7" x14ac:dyDescent="0.25">
      <c r="A9518" s="108" t="str">
        <f t="shared" si="148"/>
        <v>GE_2014_1A3(FS)_NH3</v>
      </c>
      <c r="B9518" s="113" t="s">
        <v>149</v>
      </c>
      <c r="C9518" s="113">
        <v>2014</v>
      </c>
      <c r="D9518" s="113" t="s">
        <v>132</v>
      </c>
      <c r="E9518" s="113" t="s">
        <v>124</v>
      </c>
      <c r="F9518" s="113" t="s">
        <v>200</v>
      </c>
      <c r="G9518" s="113">
        <v>0.44596188358540301</v>
      </c>
    </row>
    <row r="9519" spans="1:7" x14ac:dyDescent="0.25">
      <c r="A9519" s="108" t="str">
        <f t="shared" si="148"/>
        <v>GE_2014_1A3(FS)_PM2.5</v>
      </c>
      <c r="B9519" s="113" t="s">
        <v>149</v>
      </c>
      <c r="C9519" s="113">
        <v>2014</v>
      </c>
      <c r="D9519" s="113" t="s">
        <v>132</v>
      </c>
      <c r="E9519" s="113" t="s">
        <v>203</v>
      </c>
      <c r="F9519" s="113" t="s">
        <v>200</v>
      </c>
      <c r="G9519" s="113">
        <v>0.73095507918135905</v>
      </c>
    </row>
    <row r="9520" spans="1:7" x14ac:dyDescent="0.25">
      <c r="A9520" s="108" t="str">
        <f t="shared" si="148"/>
        <v>GE_2014_3D_NOx</v>
      </c>
      <c r="B9520" s="113" t="s">
        <v>149</v>
      </c>
      <c r="C9520" s="113">
        <v>2014</v>
      </c>
      <c r="D9520" s="113" t="s">
        <v>206</v>
      </c>
      <c r="E9520" s="113" t="s">
        <v>199</v>
      </c>
      <c r="F9520" s="113" t="s">
        <v>200</v>
      </c>
      <c r="G9520" s="113">
        <v>7.0522112133333303</v>
      </c>
    </row>
    <row r="9521" spans="1:7" x14ac:dyDescent="0.25">
      <c r="A9521" s="108" t="str">
        <f t="shared" si="148"/>
        <v>GE_2015_NATIONAL TOTAL_NOx</v>
      </c>
      <c r="B9521" s="113" t="s">
        <v>149</v>
      </c>
      <c r="C9521" s="113">
        <v>2015</v>
      </c>
      <c r="D9521" s="113" t="s">
        <v>122</v>
      </c>
      <c r="E9521" s="113" t="s">
        <v>199</v>
      </c>
      <c r="F9521" s="113" t="s">
        <v>200</v>
      </c>
      <c r="G9521" s="113">
        <v>42.9884254632791</v>
      </c>
    </row>
    <row r="9522" spans="1:7" x14ac:dyDescent="0.25">
      <c r="A9522" s="108" t="str">
        <f t="shared" si="148"/>
        <v>GE_2015_NATIONAL TOTAL_NMVOC</v>
      </c>
      <c r="B9522" s="113" t="s">
        <v>149</v>
      </c>
      <c r="C9522" s="113">
        <v>2015</v>
      </c>
      <c r="D9522" s="113" t="s">
        <v>122</v>
      </c>
      <c r="E9522" s="113" t="s">
        <v>123</v>
      </c>
      <c r="F9522" s="113" t="s">
        <v>200</v>
      </c>
      <c r="G9522" s="113">
        <v>42.322618175742299</v>
      </c>
    </row>
    <row r="9523" spans="1:7" x14ac:dyDescent="0.25">
      <c r="A9523" s="108" t="str">
        <f t="shared" si="148"/>
        <v>GE_2015_NATIONAL TOTAL_SOx</v>
      </c>
      <c r="B9523" s="113" t="s">
        <v>149</v>
      </c>
      <c r="C9523" s="113">
        <v>2015</v>
      </c>
      <c r="D9523" s="113" t="s">
        <v>122</v>
      </c>
      <c r="E9523" s="113" t="s">
        <v>201</v>
      </c>
      <c r="F9523" s="113" t="s">
        <v>200</v>
      </c>
      <c r="G9523" s="113">
        <v>4.9841334505258104</v>
      </c>
    </row>
    <row r="9524" spans="1:7" x14ac:dyDescent="0.25">
      <c r="A9524" s="108" t="str">
        <f t="shared" si="148"/>
        <v>GE_2015_NATIONAL TOTAL_NH3</v>
      </c>
      <c r="B9524" s="113" t="s">
        <v>149</v>
      </c>
      <c r="C9524" s="113">
        <v>2015</v>
      </c>
      <c r="D9524" s="113" t="s">
        <v>122</v>
      </c>
      <c r="E9524" s="113" t="s">
        <v>124</v>
      </c>
      <c r="F9524" s="113" t="s">
        <v>200</v>
      </c>
      <c r="G9524" s="113">
        <v>38.1674637255093</v>
      </c>
    </row>
    <row r="9525" spans="1:7" x14ac:dyDescent="0.25">
      <c r="A9525" s="108" t="str">
        <f t="shared" si="148"/>
        <v>GE_2015_NATIONAL TOTAL_PM2.5</v>
      </c>
      <c r="B9525" s="113" t="s">
        <v>149</v>
      </c>
      <c r="C9525" s="113">
        <v>2015</v>
      </c>
      <c r="D9525" s="113" t="s">
        <v>122</v>
      </c>
      <c r="E9525" s="113" t="s">
        <v>203</v>
      </c>
      <c r="F9525" s="113" t="s">
        <v>200</v>
      </c>
      <c r="G9525" s="113">
        <v>14.4350300211425</v>
      </c>
    </row>
    <row r="9526" spans="1:7" x14ac:dyDescent="0.25">
      <c r="A9526" s="108" t="str">
        <f t="shared" si="148"/>
        <v>GE_2015_NATIONAL TOTAL_Pb</v>
      </c>
      <c r="B9526" s="113" t="s">
        <v>149</v>
      </c>
      <c r="C9526" s="113">
        <v>2015</v>
      </c>
      <c r="D9526" s="113" t="s">
        <v>122</v>
      </c>
      <c r="E9526" s="113" t="s">
        <v>125</v>
      </c>
      <c r="F9526" s="113" t="s">
        <v>200</v>
      </c>
      <c r="G9526" s="113">
        <v>2.0136583676649499E-3</v>
      </c>
    </row>
    <row r="9527" spans="1:7" x14ac:dyDescent="0.25">
      <c r="A9527" s="108" t="str">
        <f t="shared" si="148"/>
        <v>GE_2015_NATIONAL TOTAL_Cd</v>
      </c>
      <c r="B9527" s="113" t="s">
        <v>149</v>
      </c>
      <c r="C9527" s="113">
        <v>2015</v>
      </c>
      <c r="D9527" s="113" t="s">
        <v>122</v>
      </c>
      <c r="E9527" s="113" t="s">
        <v>126</v>
      </c>
      <c r="F9527" s="113" t="s">
        <v>200</v>
      </c>
      <c r="G9527" s="113">
        <v>2.5777442027348702E-4</v>
      </c>
    </row>
    <row r="9528" spans="1:7" x14ac:dyDescent="0.25">
      <c r="A9528" s="108" t="str">
        <f t="shared" si="148"/>
        <v>GE_2015_NATIONAL TOTAL_Hg</v>
      </c>
      <c r="B9528" s="113" t="s">
        <v>149</v>
      </c>
      <c r="C9528" s="113">
        <v>2015</v>
      </c>
      <c r="D9528" s="113" t="s">
        <v>122</v>
      </c>
      <c r="E9528" s="113" t="s">
        <v>127</v>
      </c>
      <c r="F9528" s="113" t="s">
        <v>200</v>
      </c>
      <c r="G9528" s="113">
        <v>1.6887976595657099E-4</v>
      </c>
    </row>
    <row r="9529" spans="1:7" x14ac:dyDescent="0.25">
      <c r="A9529" s="108" t="str">
        <f t="shared" si="148"/>
        <v>GE_2015_NATIONAL TOTAL_DIOX</v>
      </c>
      <c r="B9529" s="113" t="s">
        <v>149</v>
      </c>
      <c r="C9529" s="113">
        <v>2015</v>
      </c>
      <c r="D9529" s="113" t="s">
        <v>122</v>
      </c>
      <c r="E9529" s="113" t="s">
        <v>128</v>
      </c>
      <c r="F9529" s="113" t="s">
        <v>200</v>
      </c>
      <c r="G9529" s="150">
        <v>1.4638611300126199E-8</v>
      </c>
    </row>
    <row r="9530" spans="1:7" x14ac:dyDescent="0.25">
      <c r="A9530" s="108" t="str">
        <f t="shared" si="148"/>
        <v>GE_2015_NATIONAL TOTAL_PAH</v>
      </c>
      <c r="B9530" s="113" t="s">
        <v>149</v>
      </c>
      <c r="C9530" s="113">
        <v>2015</v>
      </c>
      <c r="D9530" s="113" t="s">
        <v>122</v>
      </c>
      <c r="E9530" s="113" t="s">
        <v>129</v>
      </c>
      <c r="F9530" s="113" t="s">
        <v>200</v>
      </c>
      <c r="G9530" s="113">
        <v>6.4103962866713599E-3</v>
      </c>
    </row>
    <row r="9531" spans="1:7" x14ac:dyDescent="0.25">
      <c r="A9531" s="108" t="str">
        <f t="shared" si="148"/>
        <v>GE_2015_NATIONAL TOTAL_HCB</v>
      </c>
      <c r="B9531" s="113" t="s">
        <v>149</v>
      </c>
      <c r="C9531" s="113">
        <v>2015</v>
      </c>
      <c r="D9531" s="113" t="s">
        <v>122</v>
      </c>
      <c r="E9531" s="113" t="s">
        <v>130</v>
      </c>
      <c r="F9531" s="113" t="s">
        <v>200</v>
      </c>
      <c r="G9531" s="150">
        <v>1.9197268804734699E-5</v>
      </c>
    </row>
    <row r="9532" spans="1:7" x14ac:dyDescent="0.25">
      <c r="A9532" s="108" t="str">
        <f t="shared" si="148"/>
        <v>GE_2015_NATIONAL TOTAL_PCB</v>
      </c>
      <c r="B9532" s="113" t="s">
        <v>149</v>
      </c>
      <c r="C9532" s="113">
        <v>2015</v>
      </c>
      <c r="D9532" s="113" t="s">
        <v>122</v>
      </c>
      <c r="E9532" s="113" t="s">
        <v>259</v>
      </c>
      <c r="F9532" s="113" t="s">
        <v>200</v>
      </c>
      <c r="G9532" s="113">
        <v>3.7341819559697301E-4</v>
      </c>
    </row>
    <row r="9533" spans="1:7" x14ac:dyDescent="0.25">
      <c r="A9533" s="108" t="str">
        <f t="shared" si="148"/>
        <v>GE_2015_1A3(FS)_NOx</v>
      </c>
      <c r="B9533" s="113" t="s">
        <v>149</v>
      </c>
      <c r="C9533" s="113">
        <v>2015</v>
      </c>
      <c r="D9533" s="113" t="s">
        <v>132</v>
      </c>
      <c r="E9533" s="113" t="s">
        <v>199</v>
      </c>
      <c r="F9533" s="113" t="s">
        <v>200</v>
      </c>
      <c r="G9533" s="113">
        <v>23.5237056795537</v>
      </c>
    </row>
    <row r="9534" spans="1:7" x14ac:dyDescent="0.25">
      <c r="A9534" s="108" t="str">
        <f t="shared" si="148"/>
        <v>GE_2015_1A3(FS)_NMVOC</v>
      </c>
      <c r="B9534" s="113" t="s">
        <v>149</v>
      </c>
      <c r="C9534" s="113">
        <v>2015</v>
      </c>
      <c r="D9534" s="113" t="s">
        <v>132</v>
      </c>
      <c r="E9534" s="113" t="s">
        <v>123</v>
      </c>
      <c r="F9534" s="113" t="s">
        <v>200</v>
      </c>
      <c r="G9534" s="113">
        <v>9.9201913157979593</v>
      </c>
    </row>
    <row r="9535" spans="1:7" x14ac:dyDescent="0.25">
      <c r="A9535" s="108" t="str">
        <f t="shared" si="148"/>
        <v>GE_2015_1A3(FS)_SOx</v>
      </c>
      <c r="B9535" s="113" t="s">
        <v>149</v>
      </c>
      <c r="C9535" s="113">
        <v>2015</v>
      </c>
      <c r="D9535" s="113" t="s">
        <v>132</v>
      </c>
      <c r="E9535" s="113" t="s">
        <v>201</v>
      </c>
      <c r="F9535" s="113" t="s">
        <v>200</v>
      </c>
      <c r="G9535" s="113">
        <v>0.27256000000000002</v>
      </c>
    </row>
    <row r="9536" spans="1:7" x14ac:dyDescent="0.25">
      <c r="A9536" s="108" t="str">
        <f t="shared" si="148"/>
        <v>GE_2015_1A3(FS)_NH3</v>
      </c>
      <c r="B9536" s="113" t="s">
        <v>149</v>
      </c>
      <c r="C9536" s="113">
        <v>2015</v>
      </c>
      <c r="D9536" s="113" t="s">
        <v>132</v>
      </c>
      <c r="E9536" s="113" t="s">
        <v>124</v>
      </c>
      <c r="F9536" s="113" t="s">
        <v>200</v>
      </c>
      <c r="G9536" s="113">
        <v>0.49457289803960802</v>
      </c>
    </row>
    <row r="9537" spans="1:7" x14ac:dyDescent="0.25">
      <c r="A9537" s="108" t="str">
        <f t="shared" si="148"/>
        <v>GE_2015_1A3(FS)_PM2.5</v>
      </c>
      <c r="B9537" s="113" t="s">
        <v>149</v>
      </c>
      <c r="C9537" s="113">
        <v>2015</v>
      </c>
      <c r="D9537" s="113" t="s">
        <v>132</v>
      </c>
      <c r="E9537" s="113" t="s">
        <v>203</v>
      </c>
      <c r="F9537" s="113" t="s">
        <v>200</v>
      </c>
      <c r="G9537" s="113">
        <v>0.83027307851889998</v>
      </c>
    </row>
    <row r="9538" spans="1:7" x14ac:dyDescent="0.25">
      <c r="A9538" s="108" t="str">
        <f t="shared" ref="A9538:A9601" si="149">CONCATENATE(B9538,"_",C9538,"_",D9538,"_",E9538)</f>
        <v>GE_2015_3D_NOx</v>
      </c>
      <c r="B9538" s="113" t="s">
        <v>149</v>
      </c>
      <c r="C9538" s="113">
        <v>2015</v>
      </c>
      <c r="D9538" s="113" t="s">
        <v>206</v>
      </c>
      <c r="E9538" s="113" t="s">
        <v>199</v>
      </c>
      <c r="F9538" s="113" t="s">
        <v>200</v>
      </c>
      <c r="G9538" s="113">
        <v>7.0045244933333297</v>
      </c>
    </row>
    <row r="9539" spans="1:7" x14ac:dyDescent="0.25">
      <c r="A9539" s="108" t="str">
        <f t="shared" si="149"/>
        <v>GE_2016_NATIONAL TOTAL_NOx</v>
      </c>
      <c r="B9539" s="113" t="s">
        <v>149</v>
      </c>
      <c r="C9539" s="113">
        <v>2016</v>
      </c>
      <c r="D9539" s="113" t="s">
        <v>122</v>
      </c>
      <c r="E9539" s="113" t="s">
        <v>199</v>
      </c>
      <c r="F9539" s="113" t="s">
        <v>200</v>
      </c>
      <c r="G9539" s="113">
        <v>44.0479064330965</v>
      </c>
    </row>
    <row r="9540" spans="1:7" x14ac:dyDescent="0.25">
      <c r="A9540" s="108" t="str">
        <f t="shared" si="149"/>
        <v>GE_2016_NATIONAL TOTAL_NMVOC</v>
      </c>
      <c r="B9540" s="113" t="s">
        <v>149</v>
      </c>
      <c r="C9540" s="113">
        <v>2016</v>
      </c>
      <c r="D9540" s="113" t="s">
        <v>122</v>
      </c>
      <c r="E9540" s="113" t="s">
        <v>123</v>
      </c>
      <c r="F9540" s="113" t="s">
        <v>200</v>
      </c>
      <c r="G9540" s="113">
        <v>44.389785939208501</v>
      </c>
    </row>
    <row r="9541" spans="1:7" x14ac:dyDescent="0.25">
      <c r="A9541" s="108" t="str">
        <f t="shared" si="149"/>
        <v>GE_2016_NATIONAL TOTAL_SOx</v>
      </c>
      <c r="B9541" s="113" t="s">
        <v>149</v>
      </c>
      <c r="C9541" s="113">
        <v>2016</v>
      </c>
      <c r="D9541" s="113" t="s">
        <v>122</v>
      </c>
      <c r="E9541" s="113" t="s">
        <v>201</v>
      </c>
      <c r="F9541" s="113" t="s">
        <v>200</v>
      </c>
      <c r="G9541" s="113">
        <v>5.3899949288033104</v>
      </c>
    </row>
    <row r="9542" spans="1:7" x14ac:dyDescent="0.25">
      <c r="A9542" s="108" t="str">
        <f t="shared" si="149"/>
        <v>GE_2016_NATIONAL TOTAL_NH3</v>
      </c>
      <c r="B9542" s="113" t="s">
        <v>149</v>
      </c>
      <c r="C9542" s="113">
        <v>2016</v>
      </c>
      <c r="D9542" s="113" t="s">
        <v>122</v>
      </c>
      <c r="E9542" s="113" t="s">
        <v>124</v>
      </c>
      <c r="F9542" s="113" t="s">
        <v>200</v>
      </c>
      <c r="G9542" s="113">
        <v>37.0302077791196</v>
      </c>
    </row>
    <row r="9543" spans="1:7" x14ac:dyDescent="0.25">
      <c r="A9543" s="108" t="str">
        <f t="shared" si="149"/>
        <v>GE_2016_NATIONAL TOTAL_PM2.5</v>
      </c>
      <c r="B9543" s="113" t="s">
        <v>149</v>
      </c>
      <c r="C9543" s="113">
        <v>2016</v>
      </c>
      <c r="D9543" s="113" t="s">
        <v>122</v>
      </c>
      <c r="E9543" s="113" t="s">
        <v>203</v>
      </c>
      <c r="F9543" s="113" t="s">
        <v>200</v>
      </c>
      <c r="G9543" s="113">
        <v>14.1585940303214</v>
      </c>
    </row>
    <row r="9544" spans="1:7" x14ac:dyDescent="0.25">
      <c r="A9544" s="108" t="str">
        <f t="shared" si="149"/>
        <v>GE_2016_NATIONAL TOTAL_Pb</v>
      </c>
      <c r="B9544" s="113" t="s">
        <v>149</v>
      </c>
      <c r="C9544" s="113">
        <v>2016</v>
      </c>
      <c r="D9544" s="113" t="s">
        <v>122</v>
      </c>
      <c r="E9544" s="113" t="s">
        <v>125</v>
      </c>
      <c r="F9544" s="113" t="s">
        <v>200</v>
      </c>
      <c r="G9544" s="113">
        <v>1.7423599912982199E-3</v>
      </c>
    </row>
    <row r="9545" spans="1:7" x14ac:dyDescent="0.25">
      <c r="A9545" s="108" t="str">
        <f t="shared" si="149"/>
        <v>GE_2016_NATIONAL TOTAL_Cd</v>
      </c>
      <c r="B9545" s="113" t="s">
        <v>149</v>
      </c>
      <c r="C9545" s="113">
        <v>2016</v>
      </c>
      <c r="D9545" s="113" t="s">
        <v>122</v>
      </c>
      <c r="E9545" s="113" t="s">
        <v>126</v>
      </c>
      <c r="F9545" s="113" t="s">
        <v>200</v>
      </c>
      <c r="G9545" s="113">
        <v>2.5302634092177199E-4</v>
      </c>
    </row>
    <row r="9546" spans="1:7" x14ac:dyDescent="0.25">
      <c r="A9546" s="108" t="str">
        <f t="shared" si="149"/>
        <v>GE_2016_NATIONAL TOTAL_Hg</v>
      </c>
      <c r="B9546" s="113" t="s">
        <v>149</v>
      </c>
      <c r="C9546" s="113">
        <v>2016</v>
      </c>
      <c r="D9546" s="113" t="s">
        <v>122</v>
      </c>
      <c r="E9546" s="113" t="s">
        <v>127</v>
      </c>
      <c r="F9546" s="113" t="s">
        <v>200</v>
      </c>
      <c r="G9546" s="113">
        <v>1.6523568574961601E-4</v>
      </c>
    </row>
    <row r="9547" spans="1:7" x14ac:dyDescent="0.25">
      <c r="A9547" s="108" t="str">
        <f t="shared" si="149"/>
        <v>GE_2016_NATIONAL TOTAL_DIOX</v>
      </c>
      <c r="B9547" s="113" t="s">
        <v>149</v>
      </c>
      <c r="C9547" s="113">
        <v>2016</v>
      </c>
      <c r="D9547" s="113" t="s">
        <v>122</v>
      </c>
      <c r="E9547" s="113" t="s">
        <v>128</v>
      </c>
      <c r="F9547" s="113" t="s">
        <v>200</v>
      </c>
      <c r="G9547" s="150">
        <v>1.41420630752183E-8</v>
      </c>
    </row>
    <row r="9548" spans="1:7" x14ac:dyDescent="0.25">
      <c r="A9548" s="108" t="str">
        <f t="shared" si="149"/>
        <v>GE_2016_NATIONAL TOTAL_PAH</v>
      </c>
      <c r="B9548" s="113" t="s">
        <v>149</v>
      </c>
      <c r="C9548" s="113">
        <v>2016</v>
      </c>
      <c r="D9548" s="113" t="s">
        <v>122</v>
      </c>
      <c r="E9548" s="113" t="s">
        <v>129</v>
      </c>
      <c r="F9548" s="113" t="s">
        <v>200</v>
      </c>
      <c r="G9548" s="113">
        <v>6.21882625233187E-3</v>
      </c>
    </row>
    <row r="9549" spans="1:7" x14ac:dyDescent="0.25">
      <c r="A9549" s="108" t="str">
        <f t="shared" si="149"/>
        <v>GE_2016_NATIONAL TOTAL_HCB</v>
      </c>
      <c r="B9549" s="113" t="s">
        <v>149</v>
      </c>
      <c r="C9549" s="113">
        <v>2016</v>
      </c>
      <c r="D9549" s="113" t="s">
        <v>122</v>
      </c>
      <c r="E9549" s="113" t="s">
        <v>130</v>
      </c>
      <c r="F9549" s="113" t="s">
        <v>200</v>
      </c>
      <c r="G9549" s="150">
        <v>2.2834226554275E-5</v>
      </c>
    </row>
    <row r="9550" spans="1:7" x14ac:dyDescent="0.25">
      <c r="A9550" s="108" t="str">
        <f t="shared" si="149"/>
        <v>GE_2016_NATIONAL TOTAL_PCB</v>
      </c>
      <c r="B9550" s="113" t="s">
        <v>149</v>
      </c>
      <c r="C9550" s="113">
        <v>2016</v>
      </c>
      <c r="D9550" s="113" t="s">
        <v>122</v>
      </c>
      <c r="E9550" s="113" t="s">
        <v>259</v>
      </c>
      <c r="F9550" s="113" t="s">
        <v>200</v>
      </c>
      <c r="G9550" s="113">
        <v>3.7388663748113101E-4</v>
      </c>
    </row>
    <row r="9551" spans="1:7" x14ac:dyDescent="0.25">
      <c r="A9551" s="108" t="str">
        <f t="shared" si="149"/>
        <v>GE_2016_1A3(FS)_NOx</v>
      </c>
      <c r="B9551" s="113" t="s">
        <v>149</v>
      </c>
      <c r="C9551" s="113">
        <v>2016</v>
      </c>
      <c r="D9551" s="113" t="s">
        <v>132</v>
      </c>
      <c r="E9551" s="113" t="s">
        <v>199</v>
      </c>
      <c r="F9551" s="113" t="s">
        <v>200</v>
      </c>
      <c r="G9551" s="113">
        <v>25.479463530597599</v>
      </c>
    </row>
    <row r="9552" spans="1:7" x14ac:dyDescent="0.25">
      <c r="A9552" s="108" t="str">
        <f t="shared" si="149"/>
        <v>GE_2016_1A3(FS)_NMVOC</v>
      </c>
      <c r="B9552" s="113" t="s">
        <v>149</v>
      </c>
      <c r="C9552" s="113">
        <v>2016</v>
      </c>
      <c r="D9552" s="113" t="s">
        <v>132</v>
      </c>
      <c r="E9552" s="113" t="s">
        <v>123</v>
      </c>
      <c r="F9552" s="113" t="s">
        <v>200</v>
      </c>
      <c r="G9552" s="113">
        <v>11.245359687065401</v>
      </c>
    </row>
    <row r="9553" spans="1:7" x14ac:dyDescent="0.25">
      <c r="A9553" s="108" t="str">
        <f t="shared" si="149"/>
        <v>GE_2016_1A3(FS)_SOx</v>
      </c>
      <c r="B9553" s="113" t="s">
        <v>149</v>
      </c>
      <c r="C9553" s="113">
        <v>2016</v>
      </c>
      <c r="D9553" s="113" t="s">
        <v>132</v>
      </c>
      <c r="E9553" s="113" t="s">
        <v>201</v>
      </c>
      <c r="F9553" s="113" t="s">
        <v>200</v>
      </c>
      <c r="G9553" s="113">
        <v>0.24446000000000001</v>
      </c>
    </row>
    <row r="9554" spans="1:7" x14ac:dyDescent="0.25">
      <c r="A9554" s="108" t="str">
        <f t="shared" si="149"/>
        <v>GE_2016_1A3(FS)_NH3</v>
      </c>
      <c r="B9554" s="113" t="s">
        <v>149</v>
      </c>
      <c r="C9554" s="113">
        <v>2016</v>
      </c>
      <c r="D9554" s="113" t="s">
        <v>132</v>
      </c>
      <c r="E9554" s="113" t="s">
        <v>124</v>
      </c>
      <c r="F9554" s="113" t="s">
        <v>200</v>
      </c>
      <c r="G9554" s="113">
        <v>0.68368353006148797</v>
      </c>
    </row>
    <row r="9555" spans="1:7" x14ac:dyDescent="0.25">
      <c r="A9555" s="108" t="str">
        <f t="shared" si="149"/>
        <v>GE_2016_1A3(FS)_PM2.5</v>
      </c>
      <c r="B9555" s="113" t="s">
        <v>149</v>
      </c>
      <c r="C9555" s="113">
        <v>2016</v>
      </c>
      <c r="D9555" s="113" t="s">
        <v>132</v>
      </c>
      <c r="E9555" s="113" t="s">
        <v>203</v>
      </c>
      <c r="F9555" s="113" t="s">
        <v>200</v>
      </c>
      <c r="G9555" s="113">
        <v>0.89195906342651099</v>
      </c>
    </row>
    <row r="9556" spans="1:7" x14ac:dyDescent="0.25">
      <c r="A9556" s="108" t="str">
        <f t="shared" si="149"/>
        <v>GE_2016_3D_NOx</v>
      </c>
      <c r="B9556" s="113" t="s">
        <v>149</v>
      </c>
      <c r="C9556" s="113">
        <v>2016</v>
      </c>
      <c r="D9556" s="113" t="s">
        <v>206</v>
      </c>
      <c r="E9556" s="113" t="s">
        <v>199</v>
      </c>
      <c r="F9556" s="113" t="s">
        <v>200</v>
      </c>
      <c r="G9556" s="113">
        <v>6.9380506400000002</v>
      </c>
    </row>
    <row r="9557" spans="1:7" x14ac:dyDescent="0.25">
      <c r="A9557" s="108" t="str">
        <f t="shared" si="149"/>
        <v>GE_2017_NATIONAL TOTAL_NOx</v>
      </c>
      <c r="B9557" s="113" t="s">
        <v>149</v>
      </c>
      <c r="C9557" s="113">
        <v>2017</v>
      </c>
      <c r="D9557" s="113" t="s">
        <v>122</v>
      </c>
      <c r="E9557" s="113" t="s">
        <v>199</v>
      </c>
      <c r="F9557" s="113" t="s">
        <v>200</v>
      </c>
      <c r="G9557" s="113">
        <v>42.0063353011437</v>
      </c>
    </row>
    <row r="9558" spans="1:7" x14ac:dyDescent="0.25">
      <c r="A9558" s="108" t="str">
        <f t="shared" si="149"/>
        <v>GE_2017_NATIONAL TOTAL_NMVOC</v>
      </c>
      <c r="B9558" s="113" t="s">
        <v>149</v>
      </c>
      <c r="C9558" s="113">
        <v>2017</v>
      </c>
      <c r="D9558" s="113" t="s">
        <v>122</v>
      </c>
      <c r="E9558" s="113" t="s">
        <v>123</v>
      </c>
      <c r="F9558" s="113" t="s">
        <v>200</v>
      </c>
      <c r="G9558" s="113">
        <v>43.153447413017403</v>
      </c>
    </row>
    <row r="9559" spans="1:7" x14ac:dyDescent="0.25">
      <c r="A9559" s="108" t="str">
        <f t="shared" si="149"/>
        <v>GE_2017_NATIONAL TOTAL_SOx</v>
      </c>
      <c r="B9559" s="113" t="s">
        <v>149</v>
      </c>
      <c r="C9559" s="113">
        <v>2017</v>
      </c>
      <c r="D9559" s="113" t="s">
        <v>122</v>
      </c>
      <c r="E9559" s="113" t="s">
        <v>201</v>
      </c>
      <c r="F9559" s="113" t="s">
        <v>200</v>
      </c>
      <c r="G9559" s="113">
        <v>5.8834142216236396</v>
      </c>
    </row>
    <row r="9560" spans="1:7" x14ac:dyDescent="0.25">
      <c r="A9560" s="108" t="str">
        <f t="shared" si="149"/>
        <v>GE_2017_NATIONAL TOTAL_NH3</v>
      </c>
      <c r="B9560" s="113" t="s">
        <v>149</v>
      </c>
      <c r="C9560" s="113">
        <v>2017</v>
      </c>
      <c r="D9560" s="113" t="s">
        <v>122</v>
      </c>
      <c r="E9560" s="113" t="s">
        <v>124</v>
      </c>
      <c r="F9560" s="113" t="s">
        <v>200</v>
      </c>
      <c r="G9560" s="113">
        <v>34.650530767345799</v>
      </c>
    </row>
    <row r="9561" spans="1:7" x14ac:dyDescent="0.25">
      <c r="A9561" s="108" t="str">
        <f t="shared" si="149"/>
        <v>GE_2017_NATIONAL TOTAL_PM2.5</v>
      </c>
      <c r="B9561" s="113" t="s">
        <v>149</v>
      </c>
      <c r="C9561" s="113">
        <v>2017</v>
      </c>
      <c r="D9561" s="113" t="s">
        <v>122</v>
      </c>
      <c r="E9561" s="113" t="s">
        <v>203</v>
      </c>
      <c r="F9561" s="113" t="s">
        <v>200</v>
      </c>
      <c r="G9561" s="113">
        <v>13.453426252886199</v>
      </c>
    </row>
    <row r="9562" spans="1:7" x14ac:dyDescent="0.25">
      <c r="A9562" s="108" t="str">
        <f t="shared" si="149"/>
        <v>GE_2017_NATIONAL TOTAL_Pb</v>
      </c>
      <c r="B9562" s="113" t="s">
        <v>149</v>
      </c>
      <c r="C9562" s="113">
        <v>2017</v>
      </c>
      <c r="D9562" s="113" t="s">
        <v>122</v>
      </c>
      <c r="E9562" s="113" t="s">
        <v>125</v>
      </c>
      <c r="F9562" s="113" t="s">
        <v>200</v>
      </c>
      <c r="G9562" s="113">
        <v>2.1228819364692299E-3</v>
      </c>
    </row>
    <row r="9563" spans="1:7" x14ac:dyDescent="0.25">
      <c r="A9563" s="108" t="str">
        <f t="shared" si="149"/>
        <v>GE_2017_NATIONAL TOTAL_Cd</v>
      </c>
      <c r="B9563" s="113" t="s">
        <v>149</v>
      </c>
      <c r="C9563" s="113">
        <v>2017</v>
      </c>
      <c r="D9563" s="113" t="s">
        <v>122</v>
      </c>
      <c r="E9563" s="113" t="s">
        <v>126</v>
      </c>
      <c r="F9563" s="113" t="s">
        <v>200</v>
      </c>
      <c r="G9563" s="113">
        <v>2.4419950320895802E-4</v>
      </c>
    </row>
    <row r="9564" spans="1:7" x14ac:dyDescent="0.25">
      <c r="A9564" s="108" t="str">
        <f t="shared" si="149"/>
        <v>GE_2017_NATIONAL TOTAL_Hg</v>
      </c>
      <c r="B9564" s="113" t="s">
        <v>149</v>
      </c>
      <c r="C9564" s="113">
        <v>2017</v>
      </c>
      <c r="D9564" s="113" t="s">
        <v>122</v>
      </c>
      <c r="E9564" s="113" t="s">
        <v>127</v>
      </c>
      <c r="F9564" s="113" t="s">
        <v>200</v>
      </c>
      <c r="G9564" s="113">
        <v>1.66675089099794E-4</v>
      </c>
    </row>
    <row r="9565" spans="1:7" x14ac:dyDescent="0.25">
      <c r="A9565" s="108" t="str">
        <f t="shared" si="149"/>
        <v>GE_2017_NATIONAL TOTAL_DIOX</v>
      </c>
      <c r="B9565" s="113" t="s">
        <v>149</v>
      </c>
      <c r="C9565" s="113">
        <v>2017</v>
      </c>
      <c r="D9565" s="113" t="s">
        <v>122</v>
      </c>
      <c r="E9565" s="113" t="s">
        <v>128</v>
      </c>
      <c r="F9565" s="113" t="s">
        <v>200</v>
      </c>
      <c r="G9565" s="150">
        <v>1.3647672159002699E-8</v>
      </c>
    </row>
    <row r="9566" spans="1:7" x14ac:dyDescent="0.25">
      <c r="A9566" s="108" t="str">
        <f t="shared" si="149"/>
        <v>GE_2017_NATIONAL TOTAL_PAH</v>
      </c>
      <c r="B9566" s="113" t="s">
        <v>149</v>
      </c>
      <c r="C9566" s="113">
        <v>2017</v>
      </c>
      <c r="D9566" s="113" t="s">
        <v>122</v>
      </c>
      <c r="E9566" s="113" t="s">
        <v>129</v>
      </c>
      <c r="F9566" s="113" t="s">
        <v>200</v>
      </c>
      <c r="G9566" s="113">
        <v>5.9671648303319903E-3</v>
      </c>
    </row>
    <row r="9567" spans="1:7" x14ac:dyDescent="0.25">
      <c r="A9567" s="108" t="str">
        <f t="shared" si="149"/>
        <v>GE_2017_NATIONAL TOTAL_HCB</v>
      </c>
      <c r="B9567" s="113" t="s">
        <v>149</v>
      </c>
      <c r="C9567" s="113">
        <v>2017</v>
      </c>
      <c r="D9567" s="113" t="s">
        <v>122</v>
      </c>
      <c r="E9567" s="113" t="s">
        <v>130</v>
      </c>
      <c r="F9567" s="113" t="s">
        <v>200</v>
      </c>
      <c r="G9567" s="150">
        <v>2.10940481223439E-5</v>
      </c>
    </row>
    <row r="9568" spans="1:7" x14ac:dyDescent="0.25">
      <c r="A9568" s="108" t="str">
        <f t="shared" si="149"/>
        <v>GE_2017_NATIONAL TOTAL_PCB</v>
      </c>
      <c r="B9568" s="113" t="s">
        <v>149</v>
      </c>
      <c r="C9568" s="113">
        <v>2017</v>
      </c>
      <c r="D9568" s="113" t="s">
        <v>122</v>
      </c>
      <c r="E9568" s="113" t="s">
        <v>259</v>
      </c>
      <c r="F9568" s="113" t="s">
        <v>200</v>
      </c>
      <c r="G9568" s="113">
        <v>3.7389941164238301E-4</v>
      </c>
    </row>
    <row r="9569" spans="1:7" x14ac:dyDescent="0.25">
      <c r="A9569" s="108" t="str">
        <f t="shared" si="149"/>
        <v>GE_2017_1A3(FS)_NOx</v>
      </c>
      <c r="B9569" s="113" t="s">
        <v>149</v>
      </c>
      <c r="C9569" s="113">
        <v>2017</v>
      </c>
      <c r="D9569" s="113" t="s">
        <v>132</v>
      </c>
      <c r="E9569" s="113" t="s">
        <v>199</v>
      </c>
      <c r="F9569" s="113" t="s">
        <v>200</v>
      </c>
      <c r="G9569" s="113">
        <v>23.4287881216279</v>
      </c>
    </row>
    <row r="9570" spans="1:7" x14ac:dyDescent="0.25">
      <c r="A9570" s="108" t="str">
        <f t="shared" si="149"/>
        <v>GE_2017_1A3(FS)_NMVOC</v>
      </c>
      <c r="B9570" s="113" t="s">
        <v>149</v>
      </c>
      <c r="C9570" s="113">
        <v>2017</v>
      </c>
      <c r="D9570" s="113" t="s">
        <v>132</v>
      </c>
      <c r="E9570" s="113" t="s">
        <v>123</v>
      </c>
      <c r="F9570" s="113" t="s">
        <v>200</v>
      </c>
      <c r="G9570" s="113">
        <v>10.7624259161332</v>
      </c>
    </row>
    <row r="9571" spans="1:7" x14ac:dyDescent="0.25">
      <c r="A9571" s="108" t="str">
        <f t="shared" si="149"/>
        <v>GE_2017_1A3(FS)_SOx</v>
      </c>
      <c r="B9571" s="113" t="s">
        <v>149</v>
      </c>
      <c r="C9571" s="113">
        <v>2017</v>
      </c>
      <c r="D9571" s="113" t="s">
        <v>132</v>
      </c>
      <c r="E9571" s="113" t="s">
        <v>201</v>
      </c>
      <c r="F9571" s="113" t="s">
        <v>200</v>
      </c>
      <c r="G9571" s="113">
        <v>0.12363200000000001</v>
      </c>
    </row>
    <row r="9572" spans="1:7" x14ac:dyDescent="0.25">
      <c r="A9572" s="108" t="str">
        <f t="shared" si="149"/>
        <v>GE_2017_1A3(FS)_NH3</v>
      </c>
      <c r="B9572" s="113" t="s">
        <v>149</v>
      </c>
      <c r="C9572" s="113">
        <v>2017</v>
      </c>
      <c r="D9572" s="113" t="s">
        <v>132</v>
      </c>
      <c r="E9572" s="113" t="s">
        <v>124</v>
      </c>
      <c r="F9572" s="113" t="s">
        <v>200</v>
      </c>
      <c r="G9572" s="113">
        <v>0.64412466235965904</v>
      </c>
    </row>
    <row r="9573" spans="1:7" x14ac:dyDescent="0.25">
      <c r="A9573" s="108" t="str">
        <f t="shared" si="149"/>
        <v>GE_2017_1A3(FS)_PM2.5</v>
      </c>
      <c r="B9573" s="113" t="s">
        <v>149</v>
      </c>
      <c r="C9573" s="113">
        <v>2017</v>
      </c>
      <c r="D9573" s="113" t="s">
        <v>132</v>
      </c>
      <c r="E9573" s="113" t="s">
        <v>203</v>
      </c>
      <c r="F9573" s="113" t="s">
        <v>200</v>
      </c>
      <c r="G9573" s="113">
        <v>0.84098655274408496</v>
      </c>
    </row>
    <row r="9574" spans="1:7" x14ac:dyDescent="0.25">
      <c r="A9574" s="108" t="str">
        <f t="shared" si="149"/>
        <v>GE_2017_3D_NOx</v>
      </c>
      <c r="B9574" s="113" t="s">
        <v>149</v>
      </c>
      <c r="C9574" s="113">
        <v>2017</v>
      </c>
      <c r="D9574" s="113" t="s">
        <v>206</v>
      </c>
      <c r="E9574" s="113" t="s">
        <v>199</v>
      </c>
      <c r="F9574" s="113" t="s">
        <v>200</v>
      </c>
      <c r="G9574" s="113">
        <v>6.0679189333333303</v>
      </c>
    </row>
    <row r="9575" spans="1:7" x14ac:dyDescent="0.25">
      <c r="A9575" s="108" t="str">
        <f t="shared" si="149"/>
        <v>GE_2018_NATIONAL TOTAL_NOx</v>
      </c>
      <c r="B9575" s="113" t="s">
        <v>149</v>
      </c>
      <c r="C9575" s="113">
        <v>2018</v>
      </c>
      <c r="D9575" s="113" t="s">
        <v>122</v>
      </c>
      <c r="E9575" s="113" t="s">
        <v>199</v>
      </c>
      <c r="F9575" s="113" t="s">
        <v>200</v>
      </c>
      <c r="G9575" s="113">
        <v>39.900760964767997</v>
      </c>
    </row>
    <row r="9576" spans="1:7" x14ac:dyDescent="0.25">
      <c r="A9576" s="108" t="str">
        <f t="shared" si="149"/>
        <v>GE_2018_NATIONAL TOTAL_NMVOC</v>
      </c>
      <c r="B9576" s="113" t="s">
        <v>149</v>
      </c>
      <c r="C9576" s="113">
        <v>2018</v>
      </c>
      <c r="D9576" s="113" t="s">
        <v>122</v>
      </c>
      <c r="E9576" s="113" t="s">
        <v>123</v>
      </c>
      <c r="F9576" s="113" t="s">
        <v>200</v>
      </c>
      <c r="G9576" s="113">
        <v>41.098713041438799</v>
      </c>
    </row>
    <row r="9577" spans="1:7" x14ac:dyDescent="0.25">
      <c r="A9577" s="108" t="str">
        <f t="shared" si="149"/>
        <v>GE_2018_NATIONAL TOTAL_SOx</v>
      </c>
      <c r="B9577" s="113" t="s">
        <v>149</v>
      </c>
      <c r="C9577" s="113">
        <v>2018</v>
      </c>
      <c r="D9577" s="113" t="s">
        <v>122</v>
      </c>
      <c r="E9577" s="113" t="s">
        <v>201</v>
      </c>
      <c r="F9577" s="113" t="s">
        <v>200</v>
      </c>
      <c r="G9577" s="113">
        <v>5.5565123828872496</v>
      </c>
    </row>
    <row r="9578" spans="1:7" x14ac:dyDescent="0.25">
      <c r="A9578" s="108" t="str">
        <f t="shared" si="149"/>
        <v>GE_2018_NATIONAL TOTAL_NH3</v>
      </c>
      <c r="B9578" s="113" t="s">
        <v>149</v>
      </c>
      <c r="C9578" s="113">
        <v>2018</v>
      </c>
      <c r="D9578" s="113" t="s">
        <v>122</v>
      </c>
      <c r="E9578" s="113" t="s">
        <v>124</v>
      </c>
      <c r="F9578" s="113" t="s">
        <v>200</v>
      </c>
      <c r="G9578" s="113">
        <v>33.788852823294199</v>
      </c>
    </row>
    <row r="9579" spans="1:7" x14ac:dyDescent="0.25">
      <c r="A9579" s="108" t="str">
        <f t="shared" si="149"/>
        <v>GE_2018_NATIONAL TOTAL_PM2.5</v>
      </c>
      <c r="B9579" s="113" t="s">
        <v>149</v>
      </c>
      <c r="C9579" s="113">
        <v>2018</v>
      </c>
      <c r="D9579" s="113" t="s">
        <v>122</v>
      </c>
      <c r="E9579" s="113" t="s">
        <v>203</v>
      </c>
      <c r="F9579" s="113" t="s">
        <v>200</v>
      </c>
      <c r="G9579" s="113">
        <v>10.6057521844294</v>
      </c>
    </row>
    <row r="9580" spans="1:7" x14ac:dyDescent="0.25">
      <c r="A9580" s="108" t="str">
        <f t="shared" si="149"/>
        <v>GE_2018_NATIONAL TOTAL_Pb</v>
      </c>
      <c r="B9580" s="113" t="s">
        <v>149</v>
      </c>
      <c r="C9580" s="113">
        <v>2018</v>
      </c>
      <c r="D9580" s="113" t="s">
        <v>122</v>
      </c>
      <c r="E9580" s="113" t="s">
        <v>125</v>
      </c>
      <c r="F9580" s="113" t="s">
        <v>200</v>
      </c>
      <c r="G9580" s="113">
        <v>2.4850775940947699E-3</v>
      </c>
    </row>
    <row r="9581" spans="1:7" x14ac:dyDescent="0.25">
      <c r="A9581" s="108" t="str">
        <f t="shared" si="149"/>
        <v>GE_2018_NATIONAL TOTAL_Cd</v>
      </c>
      <c r="B9581" s="113" t="s">
        <v>149</v>
      </c>
      <c r="C9581" s="113">
        <v>2018</v>
      </c>
      <c r="D9581" s="113" t="s">
        <v>122</v>
      </c>
      <c r="E9581" s="113" t="s">
        <v>126</v>
      </c>
      <c r="F9581" s="113" t="s">
        <v>200</v>
      </c>
      <c r="G9581" s="113">
        <v>1.9209686585026201E-4</v>
      </c>
    </row>
    <row r="9582" spans="1:7" x14ac:dyDescent="0.25">
      <c r="A9582" s="108" t="str">
        <f t="shared" si="149"/>
        <v>GE_2018_NATIONAL TOTAL_Hg</v>
      </c>
      <c r="B9582" s="113" t="s">
        <v>149</v>
      </c>
      <c r="C9582" s="113">
        <v>2018</v>
      </c>
      <c r="D9582" s="113" t="s">
        <v>122</v>
      </c>
      <c r="E9582" s="113" t="s">
        <v>127</v>
      </c>
      <c r="F9582" s="113" t="s">
        <v>200</v>
      </c>
      <c r="G9582" s="113">
        <v>1.7251933099164901E-4</v>
      </c>
    </row>
    <row r="9583" spans="1:7" x14ac:dyDescent="0.25">
      <c r="A9583" s="108" t="str">
        <f t="shared" si="149"/>
        <v>GE_2018_NATIONAL TOTAL_DIOX</v>
      </c>
      <c r="B9583" s="113" t="s">
        <v>149</v>
      </c>
      <c r="C9583" s="113">
        <v>2018</v>
      </c>
      <c r="D9583" s="113" t="s">
        <v>122</v>
      </c>
      <c r="E9583" s="113" t="s">
        <v>128</v>
      </c>
      <c r="F9583" s="113" t="s">
        <v>200</v>
      </c>
      <c r="G9583" s="150">
        <v>1.07883254061336E-8</v>
      </c>
    </row>
    <row r="9584" spans="1:7" x14ac:dyDescent="0.25">
      <c r="A9584" s="108" t="str">
        <f t="shared" si="149"/>
        <v>GE_2018_NATIONAL TOTAL_PAH</v>
      </c>
      <c r="B9584" s="113" t="s">
        <v>149</v>
      </c>
      <c r="C9584" s="113">
        <v>2018</v>
      </c>
      <c r="D9584" s="113" t="s">
        <v>122</v>
      </c>
      <c r="E9584" s="113" t="s">
        <v>129</v>
      </c>
      <c r="F9584" s="113" t="s">
        <v>200</v>
      </c>
      <c r="G9584" s="113">
        <v>4.6999720859564904E-3</v>
      </c>
    </row>
    <row r="9585" spans="1:7" x14ac:dyDescent="0.25">
      <c r="A9585" s="108" t="str">
        <f t="shared" si="149"/>
        <v>GE_2018_NATIONAL TOTAL_HCB</v>
      </c>
      <c r="B9585" s="113" t="s">
        <v>149</v>
      </c>
      <c r="C9585" s="113">
        <v>2018</v>
      </c>
      <c r="D9585" s="113" t="s">
        <v>122</v>
      </c>
      <c r="E9585" s="113" t="s">
        <v>130</v>
      </c>
      <c r="F9585" s="113" t="s">
        <v>200</v>
      </c>
      <c r="G9585" s="150">
        <v>6.71587356885735E-6</v>
      </c>
    </row>
    <row r="9586" spans="1:7" x14ac:dyDescent="0.25">
      <c r="A9586" s="108" t="str">
        <f t="shared" si="149"/>
        <v>GE_2018_NATIONAL TOTAL_PCB</v>
      </c>
      <c r="B9586" s="113" t="s">
        <v>149</v>
      </c>
      <c r="C9586" s="113">
        <v>2018</v>
      </c>
      <c r="D9586" s="113" t="s">
        <v>122</v>
      </c>
      <c r="E9586" s="113" t="s">
        <v>259</v>
      </c>
      <c r="F9586" s="113" t="s">
        <v>200</v>
      </c>
      <c r="G9586" s="113">
        <v>3.74523715912963E-4</v>
      </c>
    </row>
    <row r="9587" spans="1:7" x14ac:dyDescent="0.25">
      <c r="A9587" s="108" t="str">
        <f t="shared" si="149"/>
        <v>GE_2018_1A3(FS)_NOx</v>
      </c>
      <c r="B9587" s="113" t="s">
        <v>149</v>
      </c>
      <c r="C9587" s="113">
        <v>2018</v>
      </c>
      <c r="D9587" s="113" t="s">
        <v>132</v>
      </c>
      <c r="E9587" s="113" t="s">
        <v>199</v>
      </c>
      <c r="F9587" s="113" t="s">
        <v>200</v>
      </c>
      <c r="G9587" s="113">
        <v>21.792953339990301</v>
      </c>
    </row>
    <row r="9588" spans="1:7" x14ac:dyDescent="0.25">
      <c r="A9588" s="108" t="str">
        <f t="shared" si="149"/>
        <v>GE_2018_1A3(FS)_NMVOC</v>
      </c>
      <c r="B9588" s="113" t="s">
        <v>149</v>
      </c>
      <c r="C9588" s="113">
        <v>2018</v>
      </c>
      <c r="D9588" s="113" t="s">
        <v>132</v>
      </c>
      <c r="E9588" s="113" t="s">
        <v>123</v>
      </c>
      <c r="F9588" s="113" t="s">
        <v>200</v>
      </c>
      <c r="G9588" s="113">
        <v>10.40376810247</v>
      </c>
    </row>
    <row r="9589" spans="1:7" x14ac:dyDescent="0.25">
      <c r="A9589" s="108" t="str">
        <f t="shared" si="149"/>
        <v>GE_2018_1A3(FS)_SOx</v>
      </c>
      <c r="B9589" s="113" t="s">
        <v>149</v>
      </c>
      <c r="C9589" s="113">
        <v>2018</v>
      </c>
      <c r="D9589" s="113" t="s">
        <v>132</v>
      </c>
      <c r="E9589" s="113" t="s">
        <v>201</v>
      </c>
      <c r="F9589" s="113" t="s">
        <v>200</v>
      </c>
      <c r="G9589" s="113">
        <v>0.114536</v>
      </c>
    </row>
    <row r="9590" spans="1:7" x14ac:dyDescent="0.25">
      <c r="A9590" s="108" t="str">
        <f t="shared" si="149"/>
        <v>GE_2018_1A3(FS)_NH3</v>
      </c>
      <c r="B9590" s="113" t="s">
        <v>149</v>
      </c>
      <c r="C9590" s="113">
        <v>2018</v>
      </c>
      <c r="D9590" s="113" t="s">
        <v>132</v>
      </c>
      <c r="E9590" s="113" t="s">
        <v>124</v>
      </c>
      <c r="F9590" s="113" t="s">
        <v>200</v>
      </c>
      <c r="G9590" s="113">
        <v>0.61608230483749904</v>
      </c>
    </row>
    <row r="9591" spans="1:7" x14ac:dyDescent="0.25">
      <c r="A9591" s="108" t="str">
        <f t="shared" si="149"/>
        <v>GE_2018_1A3(FS)_PM2.5</v>
      </c>
      <c r="B9591" s="113" t="s">
        <v>149</v>
      </c>
      <c r="C9591" s="113">
        <v>2018</v>
      </c>
      <c r="D9591" s="113" t="s">
        <v>132</v>
      </c>
      <c r="E9591" s="113" t="s">
        <v>203</v>
      </c>
      <c r="F9591" s="113" t="s">
        <v>200</v>
      </c>
      <c r="G9591" s="113">
        <v>0.80264788622998995</v>
      </c>
    </row>
    <row r="9592" spans="1:7" x14ac:dyDescent="0.25">
      <c r="A9592" s="108" t="str">
        <f t="shared" si="149"/>
        <v>GE_2018_3D_NOx</v>
      </c>
      <c r="B9592" s="113" t="s">
        <v>149</v>
      </c>
      <c r="C9592" s="113">
        <v>2018</v>
      </c>
      <c r="D9592" s="113" t="s">
        <v>206</v>
      </c>
      <c r="E9592" s="113" t="s">
        <v>199</v>
      </c>
      <c r="F9592" s="113" t="s">
        <v>200</v>
      </c>
      <c r="G9592" s="113">
        <v>6.0439148200000004</v>
      </c>
    </row>
    <row r="9593" spans="1:7" x14ac:dyDescent="0.25">
      <c r="A9593" s="108" t="str">
        <f t="shared" si="149"/>
        <v>GE_2019_NATIONAL TOTAL_NOx</v>
      </c>
      <c r="B9593" s="113" t="s">
        <v>149</v>
      </c>
      <c r="C9593" s="113">
        <v>2019</v>
      </c>
      <c r="D9593" s="113" t="s">
        <v>122</v>
      </c>
      <c r="E9593" s="113" t="s">
        <v>199</v>
      </c>
      <c r="F9593" s="113" t="s">
        <v>200</v>
      </c>
      <c r="G9593" s="113">
        <v>38.545307751673803</v>
      </c>
    </row>
    <row r="9594" spans="1:7" x14ac:dyDescent="0.25">
      <c r="A9594" s="108" t="str">
        <f t="shared" si="149"/>
        <v>GE_2019_NATIONAL TOTAL_NMVOC</v>
      </c>
      <c r="B9594" s="113" t="s">
        <v>149</v>
      </c>
      <c r="C9594" s="113">
        <v>2019</v>
      </c>
      <c r="D9594" s="113" t="s">
        <v>122</v>
      </c>
      <c r="E9594" s="113" t="s">
        <v>123</v>
      </c>
      <c r="F9594" s="113" t="s">
        <v>200</v>
      </c>
      <c r="G9594" s="113">
        <v>40.648423152697397</v>
      </c>
    </row>
    <row r="9595" spans="1:7" x14ac:dyDescent="0.25">
      <c r="A9595" s="108" t="str">
        <f t="shared" si="149"/>
        <v>GE_2019_NATIONAL TOTAL_SOx</v>
      </c>
      <c r="B9595" s="113" t="s">
        <v>149</v>
      </c>
      <c r="C9595" s="113">
        <v>2019</v>
      </c>
      <c r="D9595" s="113" t="s">
        <v>122</v>
      </c>
      <c r="E9595" s="113" t="s">
        <v>201</v>
      </c>
      <c r="F9595" s="113" t="s">
        <v>200</v>
      </c>
      <c r="G9595" s="113">
        <v>5.0242514117353902</v>
      </c>
    </row>
    <row r="9596" spans="1:7" x14ac:dyDescent="0.25">
      <c r="A9596" s="108" t="str">
        <f t="shared" si="149"/>
        <v>GE_2019_NATIONAL TOTAL_NH3</v>
      </c>
      <c r="B9596" s="113" t="s">
        <v>149</v>
      </c>
      <c r="C9596" s="113">
        <v>2019</v>
      </c>
      <c r="D9596" s="113" t="s">
        <v>122</v>
      </c>
      <c r="E9596" s="113" t="s">
        <v>124</v>
      </c>
      <c r="F9596" s="113" t="s">
        <v>200</v>
      </c>
      <c r="G9596" s="113">
        <v>33.114684867537697</v>
      </c>
    </row>
    <row r="9597" spans="1:7" x14ac:dyDescent="0.25">
      <c r="A9597" s="108" t="str">
        <f t="shared" si="149"/>
        <v>GE_2019_NATIONAL TOTAL_PM2.5</v>
      </c>
      <c r="B9597" s="113" t="s">
        <v>149</v>
      </c>
      <c r="C9597" s="113">
        <v>2019</v>
      </c>
      <c r="D9597" s="113" t="s">
        <v>122</v>
      </c>
      <c r="E9597" s="113" t="s">
        <v>203</v>
      </c>
      <c r="F9597" s="113" t="s">
        <v>200</v>
      </c>
      <c r="G9597" s="113">
        <v>9.8151761211008193</v>
      </c>
    </row>
    <row r="9598" spans="1:7" x14ac:dyDescent="0.25">
      <c r="A9598" s="108" t="str">
        <f t="shared" si="149"/>
        <v>GE_2019_NATIONAL TOTAL_Pb</v>
      </c>
      <c r="B9598" s="113" t="s">
        <v>149</v>
      </c>
      <c r="C9598" s="113">
        <v>2019</v>
      </c>
      <c r="D9598" s="113" t="s">
        <v>122</v>
      </c>
      <c r="E9598" s="113" t="s">
        <v>125</v>
      </c>
      <c r="F9598" s="113" t="s">
        <v>200</v>
      </c>
      <c r="G9598" s="113">
        <v>2.3927258007847801E-3</v>
      </c>
    </row>
    <row r="9599" spans="1:7" x14ac:dyDescent="0.25">
      <c r="A9599" s="108" t="str">
        <f t="shared" si="149"/>
        <v>GE_2019_NATIONAL TOTAL_Cd</v>
      </c>
      <c r="B9599" s="113" t="s">
        <v>149</v>
      </c>
      <c r="C9599" s="113">
        <v>2019</v>
      </c>
      <c r="D9599" s="113" t="s">
        <v>122</v>
      </c>
      <c r="E9599" s="113" t="s">
        <v>126</v>
      </c>
      <c r="F9599" s="113" t="s">
        <v>200</v>
      </c>
      <c r="G9599" s="113">
        <v>1.78682997155E-4</v>
      </c>
    </row>
    <row r="9600" spans="1:7" x14ac:dyDescent="0.25">
      <c r="A9600" s="108" t="str">
        <f t="shared" si="149"/>
        <v>GE_2019_NATIONAL TOTAL_Hg</v>
      </c>
      <c r="B9600" s="113" t="s">
        <v>149</v>
      </c>
      <c r="C9600" s="113">
        <v>2019</v>
      </c>
      <c r="D9600" s="113" t="s">
        <v>122</v>
      </c>
      <c r="E9600" s="113" t="s">
        <v>127</v>
      </c>
      <c r="F9600" s="113" t="s">
        <v>200</v>
      </c>
      <c r="G9600" s="113">
        <v>1.8299694986E-4</v>
      </c>
    </row>
    <row r="9601" spans="1:7" x14ac:dyDescent="0.25">
      <c r="A9601" s="108" t="str">
        <f t="shared" si="149"/>
        <v>GE_2019_NATIONAL TOTAL_DIOX</v>
      </c>
      <c r="B9601" s="113" t="s">
        <v>149</v>
      </c>
      <c r="C9601" s="113">
        <v>2019</v>
      </c>
      <c r="D9601" s="113" t="s">
        <v>122</v>
      </c>
      <c r="E9601" s="113" t="s">
        <v>128</v>
      </c>
      <c r="F9601" s="113" t="s">
        <v>200</v>
      </c>
      <c r="G9601" s="150">
        <v>9.9302898899000404E-9</v>
      </c>
    </row>
    <row r="9602" spans="1:7" x14ac:dyDescent="0.25">
      <c r="A9602" s="108" t="str">
        <f t="shared" ref="A9602:A9665" si="150">CONCATENATE(B9602,"_",C9602,"_",D9602,"_",E9602)</f>
        <v>GE_2019_NATIONAL TOTAL_PAH</v>
      </c>
      <c r="B9602" s="113" t="s">
        <v>149</v>
      </c>
      <c r="C9602" s="113">
        <v>2019</v>
      </c>
      <c r="D9602" s="113" t="s">
        <v>122</v>
      </c>
      <c r="E9602" s="113" t="s">
        <v>129</v>
      </c>
      <c r="F9602" s="113" t="s">
        <v>200</v>
      </c>
      <c r="G9602" s="113">
        <v>4.3701781218793796E-3</v>
      </c>
    </row>
    <row r="9603" spans="1:7" x14ac:dyDescent="0.25">
      <c r="A9603" s="108" t="str">
        <f t="shared" si="150"/>
        <v>GE_2019_NATIONAL TOTAL_HCB</v>
      </c>
      <c r="B9603" s="113" t="s">
        <v>149</v>
      </c>
      <c r="C9603" s="113">
        <v>2019</v>
      </c>
      <c r="D9603" s="113" t="s">
        <v>122</v>
      </c>
      <c r="E9603" s="113" t="s">
        <v>130</v>
      </c>
      <c r="F9603" s="113" t="s">
        <v>200</v>
      </c>
      <c r="G9603" s="150">
        <v>5.2877216246999998E-6</v>
      </c>
    </row>
    <row r="9604" spans="1:7" x14ac:dyDescent="0.25">
      <c r="A9604" s="108" t="str">
        <f t="shared" si="150"/>
        <v>GE_2019_NATIONAL TOTAL_PCB</v>
      </c>
      <c r="B9604" s="113" t="s">
        <v>149</v>
      </c>
      <c r="C9604" s="113">
        <v>2019</v>
      </c>
      <c r="D9604" s="113" t="s">
        <v>122</v>
      </c>
      <c r="E9604" s="113" t="s">
        <v>259</v>
      </c>
      <c r="F9604" s="113" t="s">
        <v>200</v>
      </c>
      <c r="G9604" s="113">
        <v>3.73896946155818E-4</v>
      </c>
    </row>
    <row r="9605" spans="1:7" x14ac:dyDescent="0.25">
      <c r="A9605" s="108" t="str">
        <f t="shared" si="150"/>
        <v>GE_2019_1A3(FS)_NOx</v>
      </c>
      <c r="B9605" s="113" t="s">
        <v>149</v>
      </c>
      <c r="C9605" s="113">
        <v>2019</v>
      </c>
      <c r="D9605" s="113" t="s">
        <v>132</v>
      </c>
      <c r="E9605" s="113" t="s">
        <v>199</v>
      </c>
      <c r="F9605" s="113" t="s">
        <v>200</v>
      </c>
      <c r="G9605" s="113">
        <v>19.986871289663799</v>
      </c>
    </row>
    <row r="9606" spans="1:7" x14ac:dyDescent="0.25">
      <c r="A9606" s="108" t="str">
        <f t="shared" si="150"/>
        <v>GE_2019_1A3(FS)_NMVOC</v>
      </c>
      <c r="B9606" s="113" t="s">
        <v>149</v>
      </c>
      <c r="C9606" s="113">
        <v>2019</v>
      </c>
      <c r="D9606" s="113" t="s">
        <v>132</v>
      </c>
      <c r="E9606" s="113" t="s">
        <v>123</v>
      </c>
      <c r="F9606" s="113" t="s">
        <v>200</v>
      </c>
      <c r="G9606" s="113">
        <v>10.370521817490401</v>
      </c>
    </row>
    <row r="9607" spans="1:7" x14ac:dyDescent="0.25">
      <c r="A9607" s="108" t="str">
        <f t="shared" si="150"/>
        <v>GE_2019_1A3(FS)_SOx</v>
      </c>
      <c r="B9607" s="113" t="s">
        <v>149</v>
      </c>
      <c r="C9607" s="113">
        <v>2019</v>
      </c>
      <c r="D9607" s="113" t="s">
        <v>132</v>
      </c>
      <c r="E9607" s="113" t="s">
        <v>201</v>
      </c>
      <c r="F9607" s="113" t="s">
        <v>200</v>
      </c>
      <c r="G9607" s="113">
        <v>5.6818E-2</v>
      </c>
    </row>
    <row r="9608" spans="1:7" x14ac:dyDescent="0.25">
      <c r="A9608" s="108" t="str">
        <f t="shared" si="150"/>
        <v>GE_2019_1A3(FS)_NH3</v>
      </c>
      <c r="B9608" s="113" t="s">
        <v>149</v>
      </c>
      <c r="C9608" s="113">
        <v>2019</v>
      </c>
      <c r="D9608" s="113" t="s">
        <v>132</v>
      </c>
      <c r="E9608" s="113" t="s">
        <v>124</v>
      </c>
      <c r="F9608" s="113" t="s">
        <v>200</v>
      </c>
      <c r="G9608" s="113">
        <v>0.62594985884931797</v>
      </c>
    </row>
    <row r="9609" spans="1:7" x14ac:dyDescent="0.25">
      <c r="A9609" s="108" t="str">
        <f t="shared" si="150"/>
        <v>GE_2019_1A3(FS)_PM2.5</v>
      </c>
      <c r="B9609" s="113" t="s">
        <v>149</v>
      </c>
      <c r="C9609" s="113">
        <v>2019</v>
      </c>
      <c r="D9609" s="113" t="s">
        <v>132</v>
      </c>
      <c r="E9609" s="113" t="s">
        <v>203</v>
      </c>
      <c r="F9609" s="113" t="s">
        <v>200</v>
      </c>
      <c r="G9609" s="113">
        <v>0.74478573330417197</v>
      </c>
    </row>
    <row r="9610" spans="1:7" x14ac:dyDescent="0.25">
      <c r="A9610" s="108" t="str">
        <f t="shared" si="150"/>
        <v>GE_2019_3D_NOx</v>
      </c>
      <c r="B9610" s="113" t="s">
        <v>149</v>
      </c>
      <c r="C9610" s="113">
        <v>2019</v>
      </c>
      <c r="D9610" s="113" t="s">
        <v>206</v>
      </c>
      <c r="E9610" s="113" t="s">
        <v>199</v>
      </c>
      <c r="F9610" s="113" t="s">
        <v>200</v>
      </c>
      <c r="G9610" s="113">
        <v>5.6314753466666696</v>
      </c>
    </row>
    <row r="9611" spans="1:7" x14ac:dyDescent="0.25">
      <c r="A9611" s="108" t="str">
        <f t="shared" si="150"/>
        <v>GE_2020_NATIONAL TOTAL_NOx</v>
      </c>
      <c r="B9611" s="113" t="s">
        <v>149</v>
      </c>
      <c r="C9611" s="113">
        <v>2020</v>
      </c>
      <c r="D9611" s="113" t="s">
        <v>122</v>
      </c>
      <c r="E9611" s="113" t="s">
        <v>199</v>
      </c>
      <c r="F9611" s="113" t="s">
        <v>200</v>
      </c>
      <c r="G9611" s="113">
        <v>37.940820316182801</v>
      </c>
    </row>
    <row r="9612" spans="1:7" x14ac:dyDescent="0.25">
      <c r="A9612" s="108" t="str">
        <f t="shared" si="150"/>
        <v>GE_2020_NATIONAL TOTAL_NMVOC</v>
      </c>
      <c r="B9612" s="113" t="s">
        <v>149</v>
      </c>
      <c r="C9612" s="113">
        <v>2020</v>
      </c>
      <c r="D9612" s="113" t="s">
        <v>122</v>
      </c>
      <c r="E9612" s="113" t="s">
        <v>123</v>
      </c>
      <c r="F9612" s="113" t="s">
        <v>200</v>
      </c>
      <c r="G9612" s="113">
        <v>39.640160472073902</v>
      </c>
    </row>
    <row r="9613" spans="1:7" x14ac:dyDescent="0.25">
      <c r="A9613" s="108" t="str">
        <f t="shared" si="150"/>
        <v>GE_2020_NATIONAL TOTAL_SOx</v>
      </c>
      <c r="B9613" s="113" t="s">
        <v>149</v>
      </c>
      <c r="C9613" s="113">
        <v>2020</v>
      </c>
      <c r="D9613" s="113" t="s">
        <v>122</v>
      </c>
      <c r="E9613" s="113" t="s">
        <v>201</v>
      </c>
      <c r="F9613" s="113" t="s">
        <v>200</v>
      </c>
      <c r="G9613" s="113">
        <v>4.4962427735467498</v>
      </c>
    </row>
    <row r="9614" spans="1:7" x14ac:dyDescent="0.25">
      <c r="A9614" s="108" t="str">
        <f t="shared" si="150"/>
        <v>GE_2020_NATIONAL TOTAL_NH3</v>
      </c>
      <c r="B9614" s="113" t="s">
        <v>149</v>
      </c>
      <c r="C9614" s="113">
        <v>2020</v>
      </c>
      <c r="D9614" s="113" t="s">
        <v>122</v>
      </c>
      <c r="E9614" s="113" t="s">
        <v>124</v>
      </c>
      <c r="F9614" s="113" t="s">
        <v>200</v>
      </c>
      <c r="G9614" s="113">
        <v>35.095873956282297</v>
      </c>
    </row>
    <row r="9615" spans="1:7" x14ac:dyDescent="0.25">
      <c r="A9615" s="108" t="str">
        <f t="shared" si="150"/>
        <v>GE_2020_NATIONAL TOTAL_PM2.5</v>
      </c>
      <c r="B9615" s="113" t="s">
        <v>149</v>
      </c>
      <c r="C9615" s="113">
        <v>2020</v>
      </c>
      <c r="D9615" s="113" t="s">
        <v>122</v>
      </c>
      <c r="E9615" s="113" t="s">
        <v>203</v>
      </c>
      <c r="F9615" s="113" t="s">
        <v>200</v>
      </c>
      <c r="G9615" s="113">
        <v>9.2137399770640798</v>
      </c>
    </row>
    <row r="9616" spans="1:7" x14ac:dyDescent="0.25">
      <c r="A9616" s="108" t="str">
        <f t="shared" si="150"/>
        <v>GE_2020_NATIONAL TOTAL_Pb</v>
      </c>
      <c r="B9616" s="113" t="s">
        <v>149</v>
      </c>
      <c r="C9616" s="113">
        <v>2020</v>
      </c>
      <c r="D9616" s="113" t="s">
        <v>122</v>
      </c>
      <c r="E9616" s="113" t="s">
        <v>125</v>
      </c>
      <c r="F9616" s="113" t="s">
        <v>200</v>
      </c>
      <c r="G9616" s="113">
        <v>2.5218643038898499E-3</v>
      </c>
    </row>
    <row r="9617" spans="1:7" x14ac:dyDescent="0.25">
      <c r="A9617" s="108" t="str">
        <f t="shared" si="150"/>
        <v>GE_2020_NATIONAL TOTAL_Cd</v>
      </c>
      <c r="B9617" s="113" t="s">
        <v>149</v>
      </c>
      <c r="C9617" s="113">
        <v>2020</v>
      </c>
      <c r="D9617" s="113" t="s">
        <v>122</v>
      </c>
      <c r="E9617" s="113" t="s">
        <v>126</v>
      </c>
      <c r="F9617" s="113" t="s">
        <v>200</v>
      </c>
      <c r="G9617" s="113">
        <v>1.6973997525E-4</v>
      </c>
    </row>
    <row r="9618" spans="1:7" x14ac:dyDescent="0.25">
      <c r="A9618" s="108" t="str">
        <f t="shared" si="150"/>
        <v>GE_2020_NATIONAL TOTAL_Hg</v>
      </c>
      <c r="B9618" s="113" t="s">
        <v>149</v>
      </c>
      <c r="C9618" s="113">
        <v>2020</v>
      </c>
      <c r="D9618" s="113" t="s">
        <v>122</v>
      </c>
      <c r="E9618" s="113" t="s">
        <v>127</v>
      </c>
      <c r="F9618" s="113" t="s">
        <v>200</v>
      </c>
      <c r="G9618" s="113">
        <v>1.9815243111333299E-4</v>
      </c>
    </row>
    <row r="9619" spans="1:7" x14ac:dyDescent="0.25">
      <c r="A9619" s="108" t="str">
        <f t="shared" si="150"/>
        <v>GE_2020_NATIONAL TOTAL_DIOX</v>
      </c>
      <c r="B9619" s="113" t="s">
        <v>149</v>
      </c>
      <c r="C9619" s="113">
        <v>2020</v>
      </c>
      <c r="D9619" s="113" t="s">
        <v>122</v>
      </c>
      <c r="E9619" s="113" t="s">
        <v>128</v>
      </c>
      <c r="F9619" s="113" t="s">
        <v>200</v>
      </c>
      <c r="G9619" s="150">
        <v>9.5448453194000397E-9</v>
      </c>
    </row>
    <row r="9620" spans="1:7" x14ac:dyDescent="0.25">
      <c r="A9620" s="108" t="str">
        <f t="shared" si="150"/>
        <v>GE_2020_NATIONAL TOTAL_PAH</v>
      </c>
      <c r="B9620" s="113" t="s">
        <v>149</v>
      </c>
      <c r="C9620" s="113">
        <v>2020</v>
      </c>
      <c r="D9620" s="113" t="s">
        <v>122</v>
      </c>
      <c r="E9620" s="113" t="s">
        <v>129</v>
      </c>
      <c r="F9620" s="113" t="s">
        <v>200</v>
      </c>
      <c r="G9620" s="113">
        <v>4.0444453317276504E-3</v>
      </c>
    </row>
    <row r="9621" spans="1:7" x14ac:dyDescent="0.25">
      <c r="A9621" s="108" t="str">
        <f t="shared" si="150"/>
        <v>GE_2020_NATIONAL TOTAL_HCB</v>
      </c>
      <c r="B9621" s="113" t="s">
        <v>149</v>
      </c>
      <c r="C9621" s="113">
        <v>2020</v>
      </c>
      <c r="D9621" s="113" t="s">
        <v>122</v>
      </c>
      <c r="E9621" s="113" t="s">
        <v>130</v>
      </c>
      <c r="F9621" s="113" t="s">
        <v>200</v>
      </c>
      <c r="G9621" s="150">
        <v>2.20661536224E-5</v>
      </c>
    </row>
    <row r="9622" spans="1:7" x14ac:dyDescent="0.25">
      <c r="A9622" s="108" t="str">
        <f t="shared" si="150"/>
        <v>GE_2020_NATIONAL TOTAL_PCB</v>
      </c>
      <c r="B9622" s="113" t="s">
        <v>149</v>
      </c>
      <c r="C9622" s="113">
        <v>2020</v>
      </c>
      <c r="D9622" s="113" t="s">
        <v>122</v>
      </c>
      <c r="E9622" s="113" t="s">
        <v>259</v>
      </c>
      <c r="F9622" s="113" t="s">
        <v>200</v>
      </c>
      <c r="G9622" s="113">
        <v>3.7326609844553902E-4</v>
      </c>
    </row>
    <row r="9623" spans="1:7" x14ac:dyDescent="0.25">
      <c r="A9623" s="108" t="str">
        <f t="shared" si="150"/>
        <v>GE_2020_1A3(FS)_NOx</v>
      </c>
      <c r="B9623" s="113" t="s">
        <v>149</v>
      </c>
      <c r="C9623" s="113">
        <v>2020</v>
      </c>
      <c r="D9623" s="113" t="s">
        <v>132</v>
      </c>
      <c r="E9623" s="113" t="s">
        <v>199</v>
      </c>
      <c r="F9623" s="113" t="s">
        <v>200</v>
      </c>
      <c r="G9623" s="113">
        <v>19.219191904895201</v>
      </c>
    </row>
    <row r="9624" spans="1:7" x14ac:dyDescent="0.25">
      <c r="A9624" s="108" t="str">
        <f t="shared" si="150"/>
        <v>GE_2020_1A3(FS)_NMVOC</v>
      </c>
      <c r="B9624" s="113" t="s">
        <v>149</v>
      </c>
      <c r="C9624" s="113">
        <v>2020</v>
      </c>
      <c r="D9624" s="113" t="s">
        <v>132</v>
      </c>
      <c r="E9624" s="113" t="s">
        <v>123</v>
      </c>
      <c r="F9624" s="113" t="s">
        <v>200</v>
      </c>
      <c r="G9624" s="113">
        <v>10.051682448692301</v>
      </c>
    </row>
    <row r="9625" spans="1:7" x14ac:dyDescent="0.25">
      <c r="A9625" s="108" t="str">
        <f t="shared" si="150"/>
        <v>GE_2020_1A3(FS)_SOx</v>
      </c>
      <c r="B9625" s="113" t="s">
        <v>149</v>
      </c>
      <c r="C9625" s="113">
        <v>2020</v>
      </c>
      <c r="D9625" s="113" t="s">
        <v>132</v>
      </c>
      <c r="E9625" s="113" t="s">
        <v>201</v>
      </c>
      <c r="F9625" s="113" t="s">
        <v>200</v>
      </c>
      <c r="G9625" s="113">
        <v>5.5627999999999997E-2</v>
      </c>
    </row>
    <row r="9626" spans="1:7" x14ac:dyDescent="0.25">
      <c r="A9626" s="108" t="str">
        <f t="shared" si="150"/>
        <v>GE_2020_1A3(FS)_NH3</v>
      </c>
      <c r="B9626" s="113" t="s">
        <v>149</v>
      </c>
      <c r="C9626" s="113">
        <v>2020</v>
      </c>
      <c r="D9626" s="113" t="s">
        <v>132</v>
      </c>
      <c r="E9626" s="113" t="s">
        <v>124</v>
      </c>
      <c r="F9626" s="113" t="s">
        <v>200</v>
      </c>
      <c r="G9626" s="113">
        <v>0.61698817640182102</v>
      </c>
    </row>
    <row r="9627" spans="1:7" x14ac:dyDescent="0.25">
      <c r="A9627" s="108" t="str">
        <f t="shared" si="150"/>
        <v>GE_2020_1A3(FS)_PM2.5</v>
      </c>
      <c r="B9627" s="113" t="s">
        <v>149</v>
      </c>
      <c r="C9627" s="113">
        <v>2020</v>
      </c>
      <c r="D9627" s="113" t="s">
        <v>132</v>
      </c>
      <c r="E9627" s="113" t="s">
        <v>203</v>
      </c>
      <c r="F9627" s="113" t="s">
        <v>200</v>
      </c>
      <c r="G9627" s="113">
        <v>0.74298863252225</v>
      </c>
    </row>
    <row r="9628" spans="1:7" x14ac:dyDescent="0.25">
      <c r="A9628" s="108" t="str">
        <f t="shared" si="150"/>
        <v>GE_2020_3D_NOx</v>
      </c>
      <c r="B9628" s="113" t="s">
        <v>149</v>
      </c>
      <c r="C9628" s="113">
        <v>2020</v>
      </c>
      <c r="D9628" s="113" t="s">
        <v>206</v>
      </c>
      <c r="E9628" s="113" t="s">
        <v>199</v>
      </c>
      <c r="F9628" s="113" t="s">
        <v>200</v>
      </c>
      <c r="G9628" s="113">
        <v>6.3665806333333297</v>
      </c>
    </row>
    <row r="9629" spans="1:7" x14ac:dyDescent="0.25">
      <c r="A9629" s="108" t="str">
        <f t="shared" si="150"/>
        <v>GE_2021_NATIONAL TOTAL_NOx</v>
      </c>
      <c r="B9629" s="113" t="s">
        <v>149</v>
      </c>
      <c r="C9629" s="113">
        <v>2021</v>
      </c>
      <c r="D9629" s="113" t="s">
        <v>122</v>
      </c>
      <c r="E9629" s="113" t="s">
        <v>199</v>
      </c>
      <c r="F9629" s="113" t="s">
        <v>200</v>
      </c>
      <c r="G9629" s="113">
        <v>39.0260526275625</v>
      </c>
    </row>
    <row r="9630" spans="1:7" x14ac:dyDescent="0.25">
      <c r="A9630" s="108" t="str">
        <f t="shared" si="150"/>
        <v>GE_2021_NATIONAL TOTAL_NMVOC</v>
      </c>
      <c r="B9630" s="113" t="s">
        <v>149</v>
      </c>
      <c r="C9630" s="113">
        <v>2021</v>
      </c>
      <c r="D9630" s="113" t="s">
        <v>122</v>
      </c>
      <c r="E9630" s="113" t="s">
        <v>123</v>
      </c>
      <c r="F9630" s="113" t="s">
        <v>200</v>
      </c>
      <c r="G9630" s="113">
        <v>41.491001547445997</v>
      </c>
    </row>
    <row r="9631" spans="1:7" x14ac:dyDescent="0.25">
      <c r="A9631" s="108" t="str">
        <f t="shared" si="150"/>
        <v>GE_2021_NATIONAL TOTAL_SOx</v>
      </c>
      <c r="B9631" s="113" t="s">
        <v>149</v>
      </c>
      <c r="C9631" s="113">
        <v>2021</v>
      </c>
      <c r="D9631" s="113" t="s">
        <v>122</v>
      </c>
      <c r="E9631" s="113" t="s">
        <v>201</v>
      </c>
      <c r="F9631" s="113" t="s">
        <v>200</v>
      </c>
      <c r="G9631" s="113">
        <v>5.9349831421782202</v>
      </c>
    </row>
    <row r="9632" spans="1:7" x14ac:dyDescent="0.25">
      <c r="A9632" s="108" t="str">
        <f t="shared" si="150"/>
        <v>GE_2021_NATIONAL TOTAL_NH3</v>
      </c>
      <c r="B9632" s="113" t="s">
        <v>149</v>
      </c>
      <c r="C9632" s="113">
        <v>2021</v>
      </c>
      <c r="D9632" s="113" t="s">
        <v>122</v>
      </c>
      <c r="E9632" s="113" t="s">
        <v>124</v>
      </c>
      <c r="F9632" s="113" t="s">
        <v>200</v>
      </c>
      <c r="G9632" s="113">
        <v>34.7446760893001</v>
      </c>
    </row>
    <row r="9633" spans="1:7" x14ac:dyDescent="0.25">
      <c r="A9633" s="108" t="str">
        <f t="shared" si="150"/>
        <v>GE_2021_NATIONAL TOTAL_PM2.5</v>
      </c>
      <c r="B9633" s="113" t="s">
        <v>149</v>
      </c>
      <c r="C9633" s="113">
        <v>2021</v>
      </c>
      <c r="D9633" s="113" t="s">
        <v>122</v>
      </c>
      <c r="E9633" s="113" t="s">
        <v>203</v>
      </c>
      <c r="F9633" s="113" t="s">
        <v>200</v>
      </c>
      <c r="G9633" s="113">
        <v>9.7378251027549592</v>
      </c>
    </row>
    <row r="9634" spans="1:7" x14ac:dyDescent="0.25">
      <c r="A9634" s="108" t="str">
        <f t="shared" si="150"/>
        <v>GE_2021_NATIONAL TOTAL_Pb</v>
      </c>
      <c r="B9634" s="113" t="s">
        <v>149</v>
      </c>
      <c r="C9634" s="113">
        <v>2021</v>
      </c>
      <c r="D9634" s="113" t="s">
        <v>122</v>
      </c>
      <c r="E9634" s="113" t="s">
        <v>125</v>
      </c>
      <c r="F9634" s="113" t="s">
        <v>200</v>
      </c>
      <c r="G9634" s="113">
        <v>2.7179222641326101E-3</v>
      </c>
    </row>
    <row r="9635" spans="1:7" x14ac:dyDescent="0.25">
      <c r="A9635" s="108" t="str">
        <f t="shared" si="150"/>
        <v>GE_2021_NATIONAL TOTAL_Cd</v>
      </c>
      <c r="B9635" s="113" t="s">
        <v>149</v>
      </c>
      <c r="C9635" s="113">
        <v>2021</v>
      </c>
      <c r="D9635" s="113" t="s">
        <v>122</v>
      </c>
      <c r="E9635" s="113" t="s">
        <v>126</v>
      </c>
      <c r="F9635" s="113" t="s">
        <v>200</v>
      </c>
      <c r="G9635" s="113">
        <v>1.78119323275E-4</v>
      </c>
    </row>
    <row r="9636" spans="1:7" x14ac:dyDescent="0.25">
      <c r="A9636" s="108" t="str">
        <f t="shared" si="150"/>
        <v>GE_2021_NATIONAL TOTAL_Hg</v>
      </c>
      <c r="B9636" s="113" t="s">
        <v>149</v>
      </c>
      <c r="C9636" s="113">
        <v>2021</v>
      </c>
      <c r="D9636" s="113" t="s">
        <v>122</v>
      </c>
      <c r="E9636" s="113" t="s">
        <v>127</v>
      </c>
      <c r="F9636" s="113" t="s">
        <v>200</v>
      </c>
      <c r="G9636" s="113">
        <v>2.4448066778000002E-4</v>
      </c>
    </row>
    <row r="9637" spans="1:7" x14ac:dyDescent="0.25">
      <c r="A9637" s="108" t="str">
        <f t="shared" si="150"/>
        <v>GE_2021_NATIONAL TOTAL_DIOX</v>
      </c>
      <c r="B9637" s="113" t="s">
        <v>149</v>
      </c>
      <c r="C9637" s="113">
        <v>2021</v>
      </c>
      <c r="D9637" s="113" t="s">
        <v>122</v>
      </c>
      <c r="E9637" s="113" t="s">
        <v>128</v>
      </c>
      <c r="F9637" s="113" t="s">
        <v>200</v>
      </c>
      <c r="G9637" s="150">
        <v>1.01548392563001E-8</v>
      </c>
    </row>
    <row r="9638" spans="1:7" x14ac:dyDescent="0.25">
      <c r="A9638" s="108" t="str">
        <f t="shared" si="150"/>
        <v>GE_2021_NATIONAL TOTAL_PAH</v>
      </c>
      <c r="B9638" s="113" t="s">
        <v>149</v>
      </c>
      <c r="C9638" s="113">
        <v>2021</v>
      </c>
      <c r="D9638" s="113" t="s">
        <v>122</v>
      </c>
      <c r="E9638" s="113" t="s">
        <v>129</v>
      </c>
      <c r="F9638" s="113" t="s">
        <v>200</v>
      </c>
      <c r="G9638" s="113">
        <v>5.3833709315594799E-3</v>
      </c>
    </row>
    <row r="9639" spans="1:7" x14ac:dyDescent="0.25">
      <c r="A9639" s="108" t="str">
        <f t="shared" si="150"/>
        <v>GE_2021_NATIONAL TOTAL_HCB</v>
      </c>
      <c r="B9639" s="113" t="s">
        <v>149</v>
      </c>
      <c r="C9639" s="113">
        <v>2021</v>
      </c>
      <c r="D9639" s="113" t="s">
        <v>122</v>
      </c>
      <c r="E9639" s="113" t="s">
        <v>130</v>
      </c>
      <c r="F9639" s="113" t="s">
        <v>200</v>
      </c>
      <c r="G9639" s="150">
        <v>2.90065480794E-5</v>
      </c>
    </row>
    <row r="9640" spans="1:7" x14ac:dyDescent="0.25">
      <c r="A9640" s="108" t="str">
        <f t="shared" si="150"/>
        <v>GE_2021_NATIONAL TOTAL_PCB</v>
      </c>
      <c r="B9640" s="113" t="s">
        <v>149</v>
      </c>
      <c r="C9640" s="113">
        <v>2021</v>
      </c>
      <c r="D9640" s="113" t="s">
        <v>122</v>
      </c>
      <c r="E9640" s="113" t="s">
        <v>259</v>
      </c>
      <c r="F9640" s="113" t="s">
        <v>200</v>
      </c>
      <c r="G9640" s="113">
        <v>3.7466561999985001E-4</v>
      </c>
    </row>
    <row r="9641" spans="1:7" x14ac:dyDescent="0.25">
      <c r="A9641" s="108" t="str">
        <f t="shared" si="150"/>
        <v>GE_2021_1A3(FS)_NOx</v>
      </c>
      <c r="B9641" s="113" t="s">
        <v>149</v>
      </c>
      <c r="C9641" s="113">
        <v>2021</v>
      </c>
      <c r="D9641" s="113" t="s">
        <v>132</v>
      </c>
      <c r="E9641" s="113" t="s">
        <v>199</v>
      </c>
      <c r="F9641" s="113" t="s">
        <v>200</v>
      </c>
      <c r="G9641" s="113">
        <v>20.3599473922079</v>
      </c>
    </row>
    <row r="9642" spans="1:7" x14ac:dyDescent="0.25">
      <c r="A9642" s="108" t="str">
        <f t="shared" si="150"/>
        <v>GE_2021_1A3(FS)_NMVOC</v>
      </c>
      <c r="B9642" s="113" t="s">
        <v>149</v>
      </c>
      <c r="C9642" s="113">
        <v>2021</v>
      </c>
      <c r="D9642" s="113" t="s">
        <v>132</v>
      </c>
      <c r="E9642" s="113" t="s">
        <v>123</v>
      </c>
      <c r="F9642" s="113" t="s">
        <v>200</v>
      </c>
      <c r="G9642" s="113">
        <v>10.7958727863293</v>
      </c>
    </row>
    <row r="9643" spans="1:7" x14ac:dyDescent="0.25">
      <c r="A9643" s="108" t="str">
        <f t="shared" si="150"/>
        <v>GE_2021_1A3(FS)_SOx</v>
      </c>
      <c r="B9643" s="113" t="s">
        <v>149</v>
      </c>
      <c r="C9643" s="113">
        <v>2021</v>
      </c>
      <c r="D9643" s="113" t="s">
        <v>132</v>
      </c>
      <c r="E9643" s="113" t="s">
        <v>201</v>
      </c>
      <c r="F9643" s="113" t="s">
        <v>200</v>
      </c>
      <c r="G9643" s="113">
        <v>5.8930000000000003E-2</v>
      </c>
    </row>
    <row r="9644" spans="1:7" x14ac:dyDescent="0.25">
      <c r="A9644" s="108" t="str">
        <f t="shared" si="150"/>
        <v>GE_2021_1A3(FS)_NH3</v>
      </c>
      <c r="B9644" s="113" t="s">
        <v>149</v>
      </c>
      <c r="C9644" s="113">
        <v>2021</v>
      </c>
      <c r="D9644" s="113" t="s">
        <v>132</v>
      </c>
      <c r="E9644" s="113" t="s">
        <v>124</v>
      </c>
      <c r="F9644" s="113" t="s">
        <v>200</v>
      </c>
      <c r="G9644" s="113">
        <v>0.67463792813623003</v>
      </c>
    </row>
    <row r="9645" spans="1:7" x14ac:dyDescent="0.25">
      <c r="A9645" s="108" t="str">
        <f t="shared" si="150"/>
        <v>GE_2021_1A3(FS)_PM2.5</v>
      </c>
      <c r="B9645" s="113" t="s">
        <v>149</v>
      </c>
      <c r="C9645" s="113">
        <v>2021</v>
      </c>
      <c r="D9645" s="113" t="s">
        <v>132</v>
      </c>
      <c r="E9645" s="113" t="s">
        <v>203</v>
      </c>
      <c r="F9645" s="113" t="s">
        <v>200</v>
      </c>
      <c r="G9645" s="113">
        <v>0.78250633876053199</v>
      </c>
    </row>
    <row r="9646" spans="1:7" x14ac:dyDescent="0.25">
      <c r="A9646" s="108" t="str">
        <f t="shared" si="150"/>
        <v>GE_2021_3D_NOx</v>
      </c>
      <c r="B9646" s="113" t="s">
        <v>149</v>
      </c>
      <c r="C9646" s="113">
        <v>2021</v>
      </c>
      <c r="D9646" s="113" t="s">
        <v>206</v>
      </c>
      <c r="E9646" s="113" t="s">
        <v>199</v>
      </c>
      <c r="F9646" s="113" t="s">
        <v>200</v>
      </c>
      <c r="G9646" s="113">
        <v>6.3228122419543</v>
      </c>
    </row>
    <row r="9647" spans="1:7" x14ac:dyDescent="0.25">
      <c r="A9647" s="108" t="str">
        <f t="shared" si="150"/>
        <v>GE_2022_NATIONAL TOTAL_NOx</v>
      </c>
      <c r="B9647" s="113" t="s">
        <v>149</v>
      </c>
      <c r="C9647" s="113">
        <v>2022</v>
      </c>
      <c r="D9647" s="113" t="s">
        <v>122</v>
      </c>
      <c r="E9647" s="113" t="s">
        <v>199</v>
      </c>
      <c r="F9647" s="113" t="s">
        <v>200</v>
      </c>
      <c r="G9647" s="113">
        <v>39.313902357703299</v>
      </c>
    </row>
    <row r="9648" spans="1:7" x14ac:dyDescent="0.25">
      <c r="A9648" s="108" t="str">
        <f t="shared" si="150"/>
        <v>GE_2022_NATIONAL TOTAL_NMVOC</v>
      </c>
      <c r="B9648" s="113" t="s">
        <v>149</v>
      </c>
      <c r="C9648" s="113">
        <v>2022</v>
      </c>
      <c r="D9648" s="113" t="s">
        <v>122</v>
      </c>
      <c r="E9648" s="113" t="s">
        <v>123</v>
      </c>
      <c r="F9648" s="113" t="s">
        <v>200</v>
      </c>
      <c r="G9648" s="113">
        <v>41.693745458349603</v>
      </c>
    </row>
    <row r="9649" spans="1:7" x14ac:dyDescent="0.25">
      <c r="A9649" s="108" t="str">
        <f t="shared" si="150"/>
        <v>GE_2022_NATIONAL TOTAL_SOx</v>
      </c>
      <c r="B9649" s="113" t="s">
        <v>149</v>
      </c>
      <c r="C9649" s="113">
        <v>2022</v>
      </c>
      <c r="D9649" s="113" t="s">
        <v>122</v>
      </c>
      <c r="E9649" s="113" t="s">
        <v>201</v>
      </c>
      <c r="F9649" s="113" t="s">
        <v>200</v>
      </c>
      <c r="G9649" s="113">
        <v>5.5103007159227797</v>
      </c>
    </row>
    <row r="9650" spans="1:7" x14ac:dyDescent="0.25">
      <c r="A9650" s="108" t="str">
        <f t="shared" si="150"/>
        <v>GE_2022_NATIONAL TOTAL_NH3</v>
      </c>
      <c r="B9650" s="113" t="s">
        <v>149</v>
      </c>
      <c r="C9650" s="113">
        <v>2022</v>
      </c>
      <c r="D9650" s="113" t="s">
        <v>122</v>
      </c>
      <c r="E9650" s="113" t="s">
        <v>124</v>
      </c>
      <c r="F9650" s="113" t="s">
        <v>200</v>
      </c>
      <c r="G9650" s="113">
        <v>33.020169421688998</v>
      </c>
    </row>
    <row r="9651" spans="1:7" x14ac:dyDescent="0.25">
      <c r="A9651" s="108" t="str">
        <f t="shared" si="150"/>
        <v>GE_2022_NATIONAL TOTAL_PM2.5</v>
      </c>
      <c r="B9651" s="113" t="s">
        <v>149</v>
      </c>
      <c r="C9651" s="113">
        <v>2022</v>
      </c>
      <c r="D9651" s="113" t="s">
        <v>122</v>
      </c>
      <c r="E9651" s="113" t="s">
        <v>203</v>
      </c>
      <c r="F9651" s="113" t="s">
        <v>200</v>
      </c>
      <c r="G9651" s="113">
        <v>8.3259928923209205</v>
      </c>
    </row>
    <row r="9652" spans="1:7" x14ac:dyDescent="0.25">
      <c r="A9652" s="108" t="str">
        <f t="shared" si="150"/>
        <v>GE_2022_NATIONAL TOTAL_Pb</v>
      </c>
      <c r="B9652" s="113" t="s">
        <v>149</v>
      </c>
      <c r="C9652" s="113">
        <v>2022</v>
      </c>
      <c r="D9652" s="113" t="s">
        <v>122</v>
      </c>
      <c r="E9652" s="113" t="s">
        <v>125</v>
      </c>
      <c r="F9652" s="113" t="s">
        <v>200</v>
      </c>
      <c r="G9652" s="113">
        <v>2.8329907690173902E-3</v>
      </c>
    </row>
    <row r="9653" spans="1:7" x14ac:dyDescent="0.25">
      <c r="A9653" s="108" t="str">
        <f t="shared" si="150"/>
        <v>GE_2022_NATIONAL TOTAL_Cd</v>
      </c>
      <c r="B9653" s="113" t="s">
        <v>149</v>
      </c>
      <c r="C9653" s="113">
        <v>2022</v>
      </c>
      <c r="D9653" s="113" t="s">
        <v>122</v>
      </c>
      <c r="E9653" s="113" t="s">
        <v>126</v>
      </c>
      <c r="F9653" s="113" t="s">
        <v>200</v>
      </c>
      <c r="G9653" s="113">
        <v>1.6084339025999999E-4</v>
      </c>
    </row>
    <row r="9654" spans="1:7" x14ac:dyDescent="0.25">
      <c r="A9654" s="108" t="str">
        <f t="shared" si="150"/>
        <v>GE_2022_NATIONAL TOTAL_Hg</v>
      </c>
      <c r="B9654" s="113" t="s">
        <v>149</v>
      </c>
      <c r="C9654" s="113">
        <v>2022</v>
      </c>
      <c r="D9654" s="113" t="s">
        <v>122</v>
      </c>
      <c r="E9654" s="113" t="s">
        <v>127</v>
      </c>
      <c r="F9654" s="113" t="s">
        <v>200</v>
      </c>
      <c r="G9654" s="113">
        <v>2.06427101E-4</v>
      </c>
    </row>
    <row r="9655" spans="1:7" x14ac:dyDescent="0.25">
      <c r="A9655" s="108" t="str">
        <f t="shared" si="150"/>
        <v>GE_2022_NATIONAL TOTAL_DIOX</v>
      </c>
      <c r="B9655" s="113" t="s">
        <v>149</v>
      </c>
      <c r="C9655" s="113">
        <v>2022</v>
      </c>
      <c r="D9655" s="113" t="s">
        <v>122</v>
      </c>
      <c r="E9655" s="113" t="s">
        <v>128</v>
      </c>
      <c r="F9655" s="113" t="s">
        <v>200</v>
      </c>
      <c r="G9655" s="150">
        <v>9.2832671843999993E-9</v>
      </c>
    </row>
    <row r="9656" spans="1:7" x14ac:dyDescent="0.25">
      <c r="A9656" s="108" t="str">
        <f t="shared" si="150"/>
        <v>GE_2022_NATIONAL TOTAL_PAH</v>
      </c>
      <c r="B9656" s="113" t="s">
        <v>149</v>
      </c>
      <c r="C9656" s="113">
        <v>2022</v>
      </c>
      <c r="D9656" s="113" t="s">
        <v>122</v>
      </c>
      <c r="E9656" s="113" t="s">
        <v>129</v>
      </c>
      <c r="F9656" s="113" t="s">
        <v>200</v>
      </c>
      <c r="G9656" s="113">
        <v>5.9721713993241103E-3</v>
      </c>
    </row>
    <row r="9657" spans="1:7" x14ac:dyDescent="0.25">
      <c r="A9657" s="108" t="str">
        <f t="shared" si="150"/>
        <v>GE_2022_NATIONAL TOTAL_HCB</v>
      </c>
      <c r="B9657" s="113" t="s">
        <v>149</v>
      </c>
      <c r="C9657" s="113">
        <v>2022</v>
      </c>
      <c r="D9657" s="113" t="s">
        <v>122</v>
      </c>
      <c r="E9657" s="113" t="s">
        <v>130</v>
      </c>
      <c r="F9657" s="113" t="s">
        <v>200</v>
      </c>
      <c r="G9657" s="150">
        <v>2.43087249472E-5</v>
      </c>
    </row>
    <row r="9658" spans="1:7" x14ac:dyDescent="0.25">
      <c r="A9658" s="108" t="str">
        <f t="shared" si="150"/>
        <v>GE_2022_NATIONAL TOTAL_PCB</v>
      </c>
      <c r="B9658" s="113" t="s">
        <v>149</v>
      </c>
      <c r="C9658" s="113">
        <v>2022</v>
      </c>
      <c r="D9658" s="113" t="s">
        <v>122</v>
      </c>
      <c r="E9658" s="113" t="s">
        <v>259</v>
      </c>
      <c r="F9658" s="113" t="s">
        <v>200</v>
      </c>
      <c r="G9658" s="113">
        <v>3.7070326667526098E-4</v>
      </c>
    </row>
    <row r="9659" spans="1:7" x14ac:dyDescent="0.25">
      <c r="A9659" s="108" t="str">
        <f t="shared" si="150"/>
        <v>GE_2022_1A3(FS)_NOx</v>
      </c>
      <c r="B9659" s="113" t="s">
        <v>149</v>
      </c>
      <c r="C9659" s="113">
        <v>2022</v>
      </c>
      <c r="D9659" s="113" t="s">
        <v>132</v>
      </c>
      <c r="E9659" s="113" t="s">
        <v>199</v>
      </c>
      <c r="F9659" s="113" t="s">
        <v>200</v>
      </c>
      <c r="G9659" s="113">
        <v>20.2634962030296</v>
      </c>
    </row>
    <row r="9660" spans="1:7" x14ac:dyDescent="0.25">
      <c r="A9660" s="108" t="str">
        <f t="shared" si="150"/>
        <v>GE_2022_1A3(FS)_NMVOC</v>
      </c>
      <c r="B9660" s="113" t="s">
        <v>149</v>
      </c>
      <c r="C9660" s="113">
        <v>2022</v>
      </c>
      <c r="D9660" s="113" t="s">
        <v>132</v>
      </c>
      <c r="E9660" s="113" t="s">
        <v>123</v>
      </c>
      <c r="F9660" s="113" t="s">
        <v>200</v>
      </c>
      <c r="G9660" s="113">
        <v>11.6470626928771</v>
      </c>
    </row>
    <row r="9661" spans="1:7" x14ac:dyDescent="0.25">
      <c r="A9661" s="108" t="str">
        <f t="shared" si="150"/>
        <v>GE_2022_1A3(FS)_SOx</v>
      </c>
      <c r="B9661" s="113" t="s">
        <v>149</v>
      </c>
      <c r="C9661" s="113">
        <v>2022</v>
      </c>
      <c r="D9661" s="113" t="s">
        <v>132</v>
      </c>
      <c r="E9661" s="113" t="s">
        <v>201</v>
      </c>
      <c r="F9661" s="113" t="s">
        <v>200</v>
      </c>
      <c r="G9661" s="113">
        <v>5.6076000000000001E-2</v>
      </c>
    </row>
    <row r="9662" spans="1:7" x14ac:dyDescent="0.25">
      <c r="A9662" s="108" t="str">
        <f t="shared" si="150"/>
        <v>GE_2022_1A3(FS)_NH3</v>
      </c>
      <c r="B9662" s="113" t="s">
        <v>149</v>
      </c>
      <c r="C9662" s="113">
        <v>2022</v>
      </c>
      <c r="D9662" s="113" t="s">
        <v>132</v>
      </c>
      <c r="E9662" s="113" t="s">
        <v>124</v>
      </c>
      <c r="F9662" s="113" t="s">
        <v>200</v>
      </c>
      <c r="G9662" s="113">
        <v>0.69405552825808603</v>
      </c>
    </row>
    <row r="9663" spans="1:7" x14ac:dyDescent="0.25">
      <c r="A9663" s="108" t="str">
        <f t="shared" si="150"/>
        <v>GE_2022_1A3(FS)_PM2.5</v>
      </c>
      <c r="B9663" s="113" t="s">
        <v>149</v>
      </c>
      <c r="C9663" s="113">
        <v>2022</v>
      </c>
      <c r="D9663" s="113" t="s">
        <v>132</v>
      </c>
      <c r="E9663" s="113" t="s">
        <v>203</v>
      </c>
      <c r="F9663" s="113" t="s">
        <v>200</v>
      </c>
      <c r="G9663" s="113">
        <v>0.28871698000000001</v>
      </c>
    </row>
    <row r="9664" spans="1:7" x14ac:dyDescent="0.25">
      <c r="A9664" s="108" t="str">
        <f t="shared" si="150"/>
        <v>GE_2022_3D_NOx</v>
      </c>
      <c r="B9664" s="113" t="s">
        <v>149</v>
      </c>
      <c r="C9664" s="113">
        <v>2022</v>
      </c>
      <c r="D9664" s="113" t="s">
        <v>206</v>
      </c>
      <c r="E9664" s="113" t="s">
        <v>199</v>
      </c>
      <c r="F9664" s="113" t="s">
        <v>200</v>
      </c>
      <c r="G9664" s="113">
        <v>6.0393452700961303</v>
      </c>
    </row>
    <row r="9665" spans="1:7" x14ac:dyDescent="0.25">
      <c r="A9665" s="108" t="str">
        <f t="shared" si="150"/>
        <v>DE_1980_NATIONAL TOTAL_NOx</v>
      </c>
      <c r="B9665" s="113" t="s">
        <v>150</v>
      </c>
      <c r="C9665" s="113">
        <v>1980</v>
      </c>
      <c r="D9665" s="113" t="s">
        <v>122</v>
      </c>
      <c r="E9665" s="113" t="s">
        <v>199</v>
      </c>
      <c r="F9665" s="113" t="s">
        <v>200</v>
      </c>
      <c r="G9665" s="113">
        <v>3334</v>
      </c>
    </row>
    <row r="9666" spans="1:7" x14ac:dyDescent="0.25">
      <c r="A9666" s="108" t="str">
        <f t="shared" ref="A9666:A9729" si="151">CONCATENATE(B9666,"_",C9666,"_",D9666,"_",E9666)</f>
        <v>DE_1980_NATIONAL TOTAL_NMVOC</v>
      </c>
      <c r="B9666" s="113" t="s">
        <v>150</v>
      </c>
      <c r="C9666" s="113">
        <v>1980</v>
      </c>
      <c r="D9666" s="113" t="s">
        <v>122</v>
      </c>
      <c r="E9666" s="113" t="s">
        <v>123</v>
      </c>
      <c r="F9666" s="113" t="s">
        <v>200</v>
      </c>
      <c r="G9666" s="113">
        <v>3224</v>
      </c>
    </row>
    <row r="9667" spans="1:7" x14ac:dyDescent="0.25">
      <c r="A9667" s="108" t="str">
        <f t="shared" si="151"/>
        <v>DE_1980_NATIONAL TOTAL_SOx</v>
      </c>
      <c r="B9667" s="113" t="s">
        <v>150</v>
      </c>
      <c r="C9667" s="113">
        <v>1980</v>
      </c>
      <c r="D9667" s="113" t="s">
        <v>122</v>
      </c>
      <c r="E9667" s="113" t="s">
        <v>201</v>
      </c>
      <c r="F9667" s="113" t="s">
        <v>200</v>
      </c>
      <c r="G9667" s="113">
        <v>7514</v>
      </c>
    </row>
    <row r="9668" spans="1:7" x14ac:dyDescent="0.25">
      <c r="A9668" s="108" t="str">
        <f t="shared" si="151"/>
        <v>DE_1980_NATIONAL TOTAL_NH3</v>
      </c>
      <c r="B9668" s="113" t="s">
        <v>150</v>
      </c>
      <c r="C9668" s="113">
        <v>1980</v>
      </c>
      <c r="D9668" s="113" t="s">
        <v>122</v>
      </c>
      <c r="E9668" s="113" t="s">
        <v>124</v>
      </c>
      <c r="F9668" s="113" t="s">
        <v>200</v>
      </c>
      <c r="G9668" s="113">
        <v>835</v>
      </c>
    </row>
    <row r="9669" spans="1:7" x14ac:dyDescent="0.25">
      <c r="A9669" s="108" t="str">
        <f t="shared" si="151"/>
        <v>DE_1981_NATIONAL TOTAL_NOx</v>
      </c>
      <c r="B9669" s="113" t="s">
        <v>150</v>
      </c>
      <c r="C9669" s="113">
        <v>1981</v>
      </c>
      <c r="D9669" s="113" t="s">
        <v>122</v>
      </c>
      <c r="E9669" s="113" t="s">
        <v>199</v>
      </c>
      <c r="F9669" s="113" t="s">
        <v>200</v>
      </c>
      <c r="G9669" s="113">
        <v>3259</v>
      </c>
    </row>
    <row r="9670" spans="1:7" x14ac:dyDescent="0.25">
      <c r="A9670" s="108" t="str">
        <f t="shared" si="151"/>
        <v>DE_1981_NATIONAL TOTAL_NMVOC</v>
      </c>
      <c r="B9670" s="113" t="s">
        <v>150</v>
      </c>
      <c r="C9670" s="113">
        <v>1981</v>
      </c>
      <c r="D9670" s="113" t="s">
        <v>122</v>
      </c>
      <c r="E9670" s="113" t="s">
        <v>123</v>
      </c>
      <c r="F9670" s="113" t="s">
        <v>200</v>
      </c>
      <c r="G9670" s="113">
        <v>3152</v>
      </c>
    </row>
    <row r="9671" spans="1:7" x14ac:dyDescent="0.25">
      <c r="A9671" s="108" t="str">
        <f t="shared" si="151"/>
        <v>DE_1981_NATIONAL TOTAL_SOx</v>
      </c>
      <c r="B9671" s="113" t="s">
        <v>150</v>
      </c>
      <c r="C9671" s="113">
        <v>1981</v>
      </c>
      <c r="D9671" s="113" t="s">
        <v>122</v>
      </c>
      <c r="E9671" s="113" t="s">
        <v>201</v>
      </c>
      <c r="F9671" s="113" t="s">
        <v>200</v>
      </c>
      <c r="G9671" s="113">
        <v>7441</v>
      </c>
    </row>
    <row r="9672" spans="1:7" x14ac:dyDescent="0.25">
      <c r="A9672" s="108" t="str">
        <f t="shared" si="151"/>
        <v>DE_1981_NATIONAL TOTAL_NH3</v>
      </c>
      <c r="B9672" s="113" t="s">
        <v>150</v>
      </c>
      <c r="C9672" s="113">
        <v>1981</v>
      </c>
      <c r="D9672" s="113" t="s">
        <v>122</v>
      </c>
      <c r="E9672" s="113" t="s">
        <v>124</v>
      </c>
      <c r="F9672" s="113" t="s">
        <v>200</v>
      </c>
      <c r="G9672" s="113">
        <v>821</v>
      </c>
    </row>
    <row r="9673" spans="1:7" x14ac:dyDescent="0.25">
      <c r="A9673" s="108" t="str">
        <f t="shared" si="151"/>
        <v>DE_1982_NATIONAL TOTAL_NOx</v>
      </c>
      <c r="B9673" s="113" t="s">
        <v>150</v>
      </c>
      <c r="C9673" s="113">
        <v>1982</v>
      </c>
      <c r="D9673" s="113" t="s">
        <v>122</v>
      </c>
      <c r="E9673" s="113" t="s">
        <v>199</v>
      </c>
      <c r="F9673" s="113" t="s">
        <v>200</v>
      </c>
      <c r="G9673" s="113">
        <v>3219</v>
      </c>
    </row>
    <row r="9674" spans="1:7" x14ac:dyDescent="0.25">
      <c r="A9674" s="108" t="str">
        <f t="shared" si="151"/>
        <v>DE_1982_NATIONAL TOTAL_NMVOC</v>
      </c>
      <c r="B9674" s="113" t="s">
        <v>150</v>
      </c>
      <c r="C9674" s="113">
        <v>1982</v>
      </c>
      <c r="D9674" s="113" t="s">
        <v>122</v>
      </c>
      <c r="E9674" s="113" t="s">
        <v>123</v>
      </c>
      <c r="F9674" s="113" t="s">
        <v>200</v>
      </c>
      <c r="G9674" s="113">
        <v>3134</v>
      </c>
    </row>
    <row r="9675" spans="1:7" x14ac:dyDescent="0.25">
      <c r="A9675" s="108" t="str">
        <f t="shared" si="151"/>
        <v>DE_1982_NATIONAL TOTAL_SOx</v>
      </c>
      <c r="B9675" s="113" t="s">
        <v>150</v>
      </c>
      <c r="C9675" s="113">
        <v>1982</v>
      </c>
      <c r="D9675" s="113" t="s">
        <v>122</v>
      </c>
      <c r="E9675" s="113" t="s">
        <v>201</v>
      </c>
      <c r="F9675" s="113" t="s">
        <v>200</v>
      </c>
      <c r="G9675" s="113">
        <v>7440</v>
      </c>
    </row>
    <row r="9676" spans="1:7" x14ac:dyDescent="0.25">
      <c r="A9676" s="108" t="str">
        <f t="shared" si="151"/>
        <v>DE_1982_NATIONAL TOTAL_NH3</v>
      </c>
      <c r="B9676" s="113" t="s">
        <v>150</v>
      </c>
      <c r="C9676" s="113">
        <v>1982</v>
      </c>
      <c r="D9676" s="113" t="s">
        <v>122</v>
      </c>
      <c r="E9676" s="113" t="s">
        <v>124</v>
      </c>
      <c r="F9676" s="113" t="s">
        <v>200</v>
      </c>
      <c r="G9676" s="113">
        <v>817</v>
      </c>
    </row>
    <row r="9677" spans="1:7" x14ac:dyDescent="0.25">
      <c r="A9677" s="108" t="str">
        <f t="shared" si="151"/>
        <v>DE_1983_NATIONAL TOTAL_NOx</v>
      </c>
      <c r="B9677" s="113" t="s">
        <v>150</v>
      </c>
      <c r="C9677" s="113">
        <v>1983</v>
      </c>
      <c r="D9677" s="113" t="s">
        <v>122</v>
      </c>
      <c r="E9677" s="113" t="s">
        <v>199</v>
      </c>
      <c r="F9677" s="113" t="s">
        <v>200</v>
      </c>
      <c r="G9677" s="113">
        <v>3258</v>
      </c>
    </row>
    <row r="9678" spans="1:7" x14ac:dyDescent="0.25">
      <c r="A9678" s="108" t="str">
        <f t="shared" si="151"/>
        <v>DE_1983_NATIONAL TOTAL_NMVOC</v>
      </c>
      <c r="B9678" s="113" t="s">
        <v>150</v>
      </c>
      <c r="C9678" s="113">
        <v>1983</v>
      </c>
      <c r="D9678" s="113" t="s">
        <v>122</v>
      </c>
      <c r="E9678" s="113" t="s">
        <v>123</v>
      </c>
      <c r="F9678" s="113" t="s">
        <v>200</v>
      </c>
      <c r="G9678" s="113">
        <v>3152</v>
      </c>
    </row>
    <row r="9679" spans="1:7" x14ac:dyDescent="0.25">
      <c r="A9679" s="108" t="str">
        <f t="shared" si="151"/>
        <v>DE_1983_NATIONAL TOTAL_SOx</v>
      </c>
      <c r="B9679" s="113" t="s">
        <v>150</v>
      </c>
      <c r="C9679" s="113">
        <v>1983</v>
      </c>
      <c r="D9679" s="113" t="s">
        <v>122</v>
      </c>
      <c r="E9679" s="113" t="s">
        <v>201</v>
      </c>
      <c r="F9679" s="113" t="s">
        <v>200</v>
      </c>
      <c r="G9679" s="113">
        <v>7346</v>
      </c>
    </row>
    <row r="9680" spans="1:7" x14ac:dyDescent="0.25">
      <c r="A9680" s="108" t="str">
        <f t="shared" si="151"/>
        <v>DE_1983_NATIONAL TOTAL_NH3</v>
      </c>
      <c r="B9680" s="113" t="s">
        <v>150</v>
      </c>
      <c r="C9680" s="113">
        <v>1983</v>
      </c>
      <c r="D9680" s="113" t="s">
        <v>122</v>
      </c>
      <c r="E9680" s="113" t="s">
        <v>124</v>
      </c>
      <c r="F9680" s="113" t="s">
        <v>200</v>
      </c>
      <c r="G9680" s="113">
        <v>841</v>
      </c>
    </row>
    <row r="9681" spans="1:7" x14ac:dyDescent="0.25">
      <c r="A9681" s="108" t="str">
        <f t="shared" si="151"/>
        <v>DE_1984_NATIONAL TOTAL_NOx</v>
      </c>
      <c r="B9681" s="113" t="s">
        <v>150</v>
      </c>
      <c r="C9681" s="113">
        <v>1984</v>
      </c>
      <c r="D9681" s="113" t="s">
        <v>122</v>
      </c>
      <c r="E9681" s="113" t="s">
        <v>199</v>
      </c>
      <c r="F9681" s="113" t="s">
        <v>200</v>
      </c>
      <c r="G9681" s="113">
        <v>3305</v>
      </c>
    </row>
    <row r="9682" spans="1:7" x14ac:dyDescent="0.25">
      <c r="A9682" s="108" t="str">
        <f t="shared" si="151"/>
        <v>DE_1984_NATIONAL TOTAL_NMVOC</v>
      </c>
      <c r="B9682" s="113" t="s">
        <v>150</v>
      </c>
      <c r="C9682" s="113">
        <v>1984</v>
      </c>
      <c r="D9682" s="113" t="s">
        <v>122</v>
      </c>
      <c r="E9682" s="113" t="s">
        <v>123</v>
      </c>
      <c r="F9682" s="113" t="s">
        <v>200</v>
      </c>
      <c r="G9682" s="113">
        <v>3191</v>
      </c>
    </row>
    <row r="9683" spans="1:7" x14ac:dyDescent="0.25">
      <c r="A9683" s="108" t="str">
        <f t="shared" si="151"/>
        <v>DE_1984_NATIONAL TOTAL_SOx</v>
      </c>
      <c r="B9683" s="113" t="s">
        <v>150</v>
      </c>
      <c r="C9683" s="113">
        <v>1984</v>
      </c>
      <c r="D9683" s="113" t="s">
        <v>122</v>
      </c>
      <c r="E9683" s="113" t="s">
        <v>201</v>
      </c>
      <c r="F9683" s="113" t="s">
        <v>200</v>
      </c>
      <c r="G9683" s="113">
        <v>7633</v>
      </c>
    </row>
    <row r="9684" spans="1:7" x14ac:dyDescent="0.25">
      <c r="A9684" s="108" t="str">
        <f t="shared" si="151"/>
        <v>DE_1984_NATIONAL TOTAL_NH3</v>
      </c>
      <c r="B9684" s="113" t="s">
        <v>150</v>
      </c>
      <c r="C9684" s="113">
        <v>1984</v>
      </c>
      <c r="D9684" s="113" t="s">
        <v>122</v>
      </c>
      <c r="E9684" s="113" t="s">
        <v>124</v>
      </c>
      <c r="F9684" s="113" t="s">
        <v>200</v>
      </c>
      <c r="G9684" s="113">
        <v>853</v>
      </c>
    </row>
    <row r="9685" spans="1:7" x14ac:dyDescent="0.25">
      <c r="A9685" s="108" t="str">
        <f t="shared" si="151"/>
        <v>DE_1985_NATIONAL TOTAL_NOx</v>
      </c>
      <c r="B9685" s="113" t="s">
        <v>150</v>
      </c>
      <c r="C9685" s="113">
        <v>1985</v>
      </c>
      <c r="D9685" s="113" t="s">
        <v>122</v>
      </c>
      <c r="E9685" s="113" t="s">
        <v>199</v>
      </c>
      <c r="F9685" s="113" t="s">
        <v>200</v>
      </c>
      <c r="G9685" s="113">
        <v>3276</v>
      </c>
    </row>
    <row r="9686" spans="1:7" x14ac:dyDescent="0.25">
      <c r="A9686" s="108" t="str">
        <f t="shared" si="151"/>
        <v>DE_1985_NATIONAL TOTAL_NMVOC</v>
      </c>
      <c r="B9686" s="113" t="s">
        <v>150</v>
      </c>
      <c r="C9686" s="113">
        <v>1985</v>
      </c>
      <c r="D9686" s="113" t="s">
        <v>122</v>
      </c>
      <c r="E9686" s="113" t="s">
        <v>123</v>
      </c>
      <c r="F9686" s="113" t="s">
        <v>200</v>
      </c>
      <c r="G9686" s="113">
        <v>3190</v>
      </c>
    </row>
    <row r="9687" spans="1:7" x14ac:dyDescent="0.25">
      <c r="A9687" s="108" t="str">
        <f t="shared" si="151"/>
        <v>DE_1985_NATIONAL TOTAL_SOx</v>
      </c>
      <c r="B9687" s="113" t="s">
        <v>150</v>
      </c>
      <c r="C9687" s="113">
        <v>1985</v>
      </c>
      <c r="D9687" s="113" t="s">
        <v>122</v>
      </c>
      <c r="E9687" s="113" t="s">
        <v>201</v>
      </c>
      <c r="F9687" s="113" t="s">
        <v>200</v>
      </c>
      <c r="G9687" s="113">
        <v>7732</v>
      </c>
    </row>
    <row r="9688" spans="1:7" x14ac:dyDescent="0.25">
      <c r="A9688" s="108" t="str">
        <f t="shared" si="151"/>
        <v>DE_1985_NATIONAL TOTAL_NH3</v>
      </c>
      <c r="B9688" s="113" t="s">
        <v>150</v>
      </c>
      <c r="C9688" s="113">
        <v>1985</v>
      </c>
      <c r="D9688" s="113" t="s">
        <v>122</v>
      </c>
      <c r="E9688" s="113" t="s">
        <v>124</v>
      </c>
      <c r="F9688" s="113" t="s">
        <v>200</v>
      </c>
      <c r="G9688" s="113">
        <v>857</v>
      </c>
    </row>
    <row r="9689" spans="1:7" x14ac:dyDescent="0.25">
      <c r="A9689" s="108" t="str">
        <f t="shared" si="151"/>
        <v>DE_1985_NATIONAL TOTAL_Pb</v>
      </c>
      <c r="B9689" s="113" t="s">
        <v>150</v>
      </c>
      <c r="C9689" s="113">
        <v>1985</v>
      </c>
      <c r="D9689" s="113" t="s">
        <v>122</v>
      </c>
      <c r="E9689" s="113" t="s">
        <v>125</v>
      </c>
      <c r="F9689" s="113" t="s">
        <v>200</v>
      </c>
      <c r="G9689" s="113">
        <v>5.0279999999999996</v>
      </c>
    </row>
    <row r="9690" spans="1:7" x14ac:dyDescent="0.25">
      <c r="A9690" s="108" t="str">
        <f t="shared" si="151"/>
        <v>DE_1985_NATIONAL TOTAL_Cd</v>
      </c>
      <c r="B9690" s="113" t="s">
        <v>150</v>
      </c>
      <c r="C9690" s="113">
        <v>1985</v>
      </c>
      <c r="D9690" s="113" t="s">
        <v>122</v>
      </c>
      <c r="E9690" s="113" t="s">
        <v>126</v>
      </c>
      <c r="F9690" s="113" t="s">
        <v>200</v>
      </c>
      <c r="G9690" s="113">
        <v>4.4999999999999998E-2</v>
      </c>
    </row>
    <row r="9691" spans="1:7" x14ac:dyDescent="0.25">
      <c r="A9691" s="108" t="str">
        <f t="shared" si="151"/>
        <v>DE_1985_NATIONAL TOTAL_Hg</v>
      </c>
      <c r="B9691" s="113" t="s">
        <v>150</v>
      </c>
      <c r="C9691" s="113">
        <v>1985</v>
      </c>
      <c r="D9691" s="113" t="s">
        <v>122</v>
      </c>
      <c r="E9691" s="113" t="s">
        <v>127</v>
      </c>
      <c r="F9691" s="113" t="s">
        <v>200</v>
      </c>
      <c r="G9691" s="113">
        <v>0.154</v>
      </c>
    </row>
    <row r="9692" spans="1:7" x14ac:dyDescent="0.25">
      <c r="A9692" s="108" t="str">
        <f t="shared" si="151"/>
        <v>DE_1986_NATIONAL TOTAL_NOx</v>
      </c>
      <c r="B9692" s="113" t="s">
        <v>150</v>
      </c>
      <c r="C9692" s="113">
        <v>1986</v>
      </c>
      <c r="D9692" s="113" t="s">
        <v>122</v>
      </c>
      <c r="E9692" s="113" t="s">
        <v>199</v>
      </c>
      <c r="F9692" s="113" t="s">
        <v>200</v>
      </c>
      <c r="G9692" s="113">
        <v>3286</v>
      </c>
    </row>
    <row r="9693" spans="1:7" x14ac:dyDescent="0.25">
      <c r="A9693" s="108" t="str">
        <f t="shared" si="151"/>
        <v>DE_1986_NATIONAL TOTAL_NMVOC</v>
      </c>
      <c r="B9693" s="113" t="s">
        <v>150</v>
      </c>
      <c r="C9693" s="113">
        <v>1986</v>
      </c>
      <c r="D9693" s="113" t="s">
        <v>122</v>
      </c>
      <c r="E9693" s="113" t="s">
        <v>123</v>
      </c>
      <c r="F9693" s="113" t="s">
        <v>200</v>
      </c>
      <c r="G9693" s="113">
        <v>3218</v>
      </c>
    </row>
    <row r="9694" spans="1:7" x14ac:dyDescent="0.25">
      <c r="A9694" s="108" t="str">
        <f t="shared" si="151"/>
        <v>DE_1986_NATIONAL TOTAL_SOx</v>
      </c>
      <c r="B9694" s="113" t="s">
        <v>150</v>
      </c>
      <c r="C9694" s="113">
        <v>1986</v>
      </c>
      <c r="D9694" s="113" t="s">
        <v>122</v>
      </c>
      <c r="E9694" s="113" t="s">
        <v>201</v>
      </c>
      <c r="F9694" s="113" t="s">
        <v>200</v>
      </c>
      <c r="G9694" s="113">
        <v>7641</v>
      </c>
    </row>
    <row r="9695" spans="1:7" x14ac:dyDescent="0.25">
      <c r="A9695" s="108" t="str">
        <f t="shared" si="151"/>
        <v>DE_1986_NATIONAL TOTAL_NH3</v>
      </c>
      <c r="B9695" s="113" t="s">
        <v>150</v>
      </c>
      <c r="C9695" s="113">
        <v>1986</v>
      </c>
      <c r="D9695" s="113" t="s">
        <v>122</v>
      </c>
      <c r="E9695" s="113" t="s">
        <v>124</v>
      </c>
      <c r="F9695" s="113" t="s">
        <v>200</v>
      </c>
      <c r="G9695" s="113">
        <v>846</v>
      </c>
    </row>
    <row r="9696" spans="1:7" x14ac:dyDescent="0.25">
      <c r="A9696" s="108" t="str">
        <f t="shared" si="151"/>
        <v>DE_1987_NATIONAL TOTAL_NOx</v>
      </c>
      <c r="B9696" s="113" t="s">
        <v>150</v>
      </c>
      <c r="C9696" s="113">
        <v>1987</v>
      </c>
      <c r="D9696" s="113" t="s">
        <v>122</v>
      </c>
      <c r="E9696" s="113" t="s">
        <v>199</v>
      </c>
      <c r="F9696" s="113" t="s">
        <v>200</v>
      </c>
      <c r="G9696" s="113">
        <v>3350</v>
      </c>
    </row>
    <row r="9697" spans="1:7" x14ac:dyDescent="0.25">
      <c r="A9697" s="108" t="str">
        <f t="shared" si="151"/>
        <v>DE_1987_NATIONAL TOTAL_NMVOC</v>
      </c>
      <c r="B9697" s="113" t="s">
        <v>150</v>
      </c>
      <c r="C9697" s="113">
        <v>1987</v>
      </c>
      <c r="D9697" s="113" t="s">
        <v>122</v>
      </c>
      <c r="E9697" s="113" t="s">
        <v>123</v>
      </c>
      <c r="F9697" s="113" t="s">
        <v>200</v>
      </c>
      <c r="G9697" s="113">
        <v>3274</v>
      </c>
    </row>
    <row r="9698" spans="1:7" x14ac:dyDescent="0.25">
      <c r="A9698" s="108" t="str">
        <f t="shared" si="151"/>
        <v>DE_1987_NATIONAL TOTAL_SOx</v>
      </c>
      <c r="B9698" s="113" t="s">
        <v>150</v>
      </c>
      <c r="C9698" s="113">
        <v>1987</v>
      </c>
      <c r="D9698" s="113" t="s">
        <v>122</v>
      </c>
      <c r="E9698" s="113" t="s">
        <v>201</v>
      </c>
      <c r="F9698" s="113" t="s">
        <v>200</v>
      </c>
      <c r="G9698" s="113">
        <v>7397</v>
      </c>
    </row>
    <row r="9699" spans="1:7" x14ac:dyDescent="0.25">
      <c r="A9699" s="108" t="str">
        <f t="shared" si="151"/>
        <v>DE_1987_NATIONAL TOTAL_NH3</v>
      </c>
      <c r="B9699" s="113" t="s">
        <v>150</v>
      </c>
      <c r="C9699" s="113">
        <v>1987</v>
      </c>
      <c r="D9699" s="113" t="s">
        <v>122</v>
      </c>
      <c r="E9699" s="113" t="s">
        <v>124</v>
      </c>
      <c r="F9699" s="113" t="s">
        <v>200</v>
      </c>
      <c r="G9699" s="113">
        <v>845</v>
      </c>
    </row>
    <row r="9700" spans="1:7" x14ac:dyDescent="0.25">
      <c r="A9700" s="108" t="str">
        <f t="shared" si="151"/>
        <v>DE_1988_NATIONAL TOTAL_NOx</v>
      </c>
      <c r="B9700" s="113" t="s">
        <v>150</v>
      </c>
      <c r="C9700" s="113">
        <v>1988</v>
      </c>
      <c r="D9700" s="113" t="s">
        <v>122</v>
      </c>
      <c r="E9700" s="113" t="s">
        <v>199</v>
      </c>
      <c r="F9700" s="113" t="s">
        <v>200</v>
      </c>
      <c r="G9700" s="113">
        <v>3230</v>
      </c>
    </row>
    <row r="9701" spans="1:7" x14ac:dyDescent="0.25">
      <c r="A9701" s="108" t="str">
        <f t="shared" si="151"/>
        <v>DE_1988_NATIONAL TOTAL_NMVOC</v>
      </c>
      <c r="B9701" s="113" t="s">
        <v>150</v>
      </c>
      <c r="C9701" s="113">
        <v>1988</v>
      </c>
      <c r="D9701" s="113" t="s">
        <v>122</v>
      </c>
      <c r="E9701" s="113" t="s">
        <v>123</v>
      </c>
      <c r="F9701" s="113" t="s">
        <v>200</v>
      </c>
      <c r="G9701" s="113">
        <v>3256</v>
      </c>
    </row>
    <row r="9702" spans="1:7" x14ac:dyDescent="0.25">
      <c r="A9702" s="108" t="str">
        <f t="shared" si="151"/>
        <v>DE_1988_NATIONAL TOTAL_SOx</v>
      </c>
      <c r="B9702" s="113" t="s">
        <v>150</v>
      </c>
      <c r="C9702" s="113">
        <v>1988</v>
      </c>
      <c r="D9702" s="113" t="s">
        <v>122</v>
      </c>
      <c r="E9702" s="113" t="s">
        <v>201</v>
      </c>
      <c r="F9702" s="113" t="s">
        <v>200</v>
      </c>
      <c r="G9702" s="113">
        <v>6487</v>
      </c>
    </row>
    <row r="9703" spans="1:7" x14ac:dyDescent="0.25">
      <c r="A9703" s="108" t="str">
        <f t="shared" si="151"/>
        <v>DE_1988_NATIONAL TOTAL_NH3</v>
      </c>
      <c r="B9703" s="113" t="s">
        <v>150</v>
      </c>
      <c r="C9703" s="113">
        <v>1988</v>
      </c>
      <c r="D9703" s="113" t="s">
        <v>122</v>
      </c>
      <c r="E9703" s="113" t="s">
        <v>124</v>
      </c>
      <c r="F9703" s="113" t="s">
        <v>200</v>
      </c>
      <c r="G9703" s="113">
        <v>835</v>
      </c>
    </row>
    <row r="9704" spans="1:7" x14ac:dyDescent="0.25">
      <c r="A9704" s="108" t="str">
        <f t="shared" si="151"/>
        <v>DE_1989_NATIONAL TOTAL_NOx</v>
      </c>
      <c r="B9704" s="113" t="s">
        <v>150</v>
      </c>
      <c r="C9704" s="113">
        <v>1989</v>
      </c>
      <c r="D9704" s="113" t="s">
        <v>122</v>
      </c>
      <c r="E9704" s="113" t="s">
        <v>199</v>
      </c>
      <c r="F9704" s="113" t="s">
        <v>200</v>
      </c>
      <c r="G9704" s="113">
        <v>3011</v>
      </c>
    </row>
    <row r="9705" spans="1:7" x14ac:dyDescent="0.25">
      <c r="A9705" s="108" t="str">
        <f t="shared" si="151"/>
        <v>DE_1989_NATIONAL TOTAL_NMVOC</v>
      </c>
      <c r="B9705" s="113" t="s">
        <v>150</v>
      </c>
      <c r="C9705" s="113">
        <v>1989</v>
      </c>
      <c r="D9705" s="113" t="s">
        <v>122</v>
      </c>
      <c r="E9705" s="113" t="s">
        <v>123</v>
      </c>
      <c r="F9705" s="113" t="s">
        <v>200</v>
      </c>
      <c r="G9705" s="113">
        <v>3202</v>
      </c>
    </row>
    <row r="9706" spans="1:7" x14ac:dyDescent="0.25">
      <c r="A9706" s="108" t="str">
        <f t="shared" si="151"/>
        <v>DE_1989_NATIONAL TOTAL_SOx</v>
      </c>
      <c r="B9706" s="113" t="s">
        <v>150</v>
      </c>
      <c r="C9706" s="113">
        <v>1989</v>
      </c>
      <c r="D9706" s="113" t="s">
        <v>122</v>
      </c>
      <c r="E9706" s="113" t="s">
        <v>201</v>
      </c>
      <c r="F9706" s="113" t="s">
        <v>200</v>
      </c>
      <c r="G9706" s="113">
        <v>6165</v>
      </c>
    </row>
    <row r="9707" spans="1:7" x14ac:dyDescent="0.25">
      <c r="A9707" s="108" t="str">
        <f t="shared" si="151"/>
        <v>DE_1989_NATIONAL TOTAL_NH3</v>
      </c>
      <c r="B9707" s="113" t="s">
        <v>150</v>
      </c>
      <c r="C9707" s="113">
        <v>1989</v>
      </c>
      <c r="D9707" s="113" t="s">
        <v>122</v>
      </c>
      <c r="E9707" s="113" t="s">
        <v>124</v>
      </c>
      <c r="F9707" s="113" t="s">
        <v>200</v>
      </c>
      <c r="G9707" s="113">
        <v>823</v>
      </c>
    </row>
    <row r="9708" spans="1:7" x14ac:dyDescent="0.25">
      <c r="A9708" s="108" t="str">
        <f t="shared" si="151"/>
        <v>DE_1990_NATIONAL TOTAL_NOx</v>
      </c>
      <c r="B9708" s="113" t="s">
        <v>150</v>
      </c>
      <c r="C9708" s="113">
        <v>1990</v>
      </c>
      <c r="D9708" s="113" t="s">
        <v>122</v>
      </c>
      <c r="E9708" s="113" t="s">
        <v>199</v>
      </c>
      <c r="F9708" s="113" t="s">
        <v>200</v>
      </c>
      <c r="G9708" s="113">
        <v>2842.2695982032201</v>
      </c>
    </row>
    <row r="9709" spans="1:7" x14ac:dyDescent="0.25">
      <c r="A9709" s="108" t="str">
        <f t="shared" si="151"/>
        <v>DE_1990_NATIONAL TOTAL_NMVOC</v>
      </c>
      <c r="B9709" s="113" t="s">
        <v>150</v>
      </c>
      <c r="C9709" s="113">
        <v>1990</v>
      </c>
      <c r="D9709" s="113" t="s">
        <v>122</v>
      </c>
      <c r="E9709" s="113" t="s">
        <v>123</v>
      </c>
      <c r="F9709" s="113" t="s">
        <v>200</v>
      </c>
      <c r="G9709" s="113">
        <v>3929.3458874473299</v>
      </c>
    </row>
    <row r="9710" spans="1:7" x14ac:dyDescent="0.25">
      <c r="A9710" s="108" t="str">
        <f t="shared" si="151"/>
        <v>DE_1990_NATIONAL TOTAL_SOx</v>
      </c>
      <c r="B9710" s="113" t="s">
        <v>150</v>
      </c>
      <c r="C9710" s="113">
        <v>1990</v>
      </c>
      <c r="D9710" s="113" t="s">
        <v>122</v>
      </c>
      <c r="E9710" s="113" t="s">
        <v>201</v>
      </c>
      <c r="F9710" s="113" t="s">
        <v>200</v>
      </c>
      <c r="G9710" s="113">
        <v>5459.9551700024904</v>
      </c>
    </row>
    <row r="9711" spans="1:7" x14ac:dyDescent="0.25">
      <c r="A9711" s="108" t="str">
        <f t="shared" si="151"/>
        <v>DE_1990_NATIONAL TOTAL_NH3</v>
      </c>
      <c r="B9711" s="113" t="s">
        <v>150</v>
      </c>
      <c r="C9711" s="113">
        <v>1990</v>
      </c>
      <c r="D9711" s="113" t="s">
        <v>122</v>
      </c>
      <c r="E9711" s="113" t="s">
        <v>124</v>
      </c>
      <c r="F9711" s="113" t="s">
        <v>200</v>
      </c>
      <c r="G9711" s="113">
        <v>734.35640473063995</v>
      </c>
    </row>
    <row r="9712" spans="1:7" x14ac:dyDescent="0.25">
      <c r="A9712" s="108" t="str">
        <f t="shared" si="151"/>
        <v>DE_1990_NATIONAL TOTAL_Pb</v>
      </c>
      <c r="B9712" s="113" t="s">
        <v>150</v>
      </c>
      <c r="C9712" s="113">
        <v>1990</v>
      </c>
      <c r="D9712" s="113" t="s">
        <v>122</v>
      </c>
      <c r="E9712" s="113" t="s">
        <v>125</v>
      </c>
      <c r="F9712" s="113" t="s">
        <v>200</v>
      </c>
      <c r="G9712" s="113">
        <v>1.89926862831826</v>
      </c>
    </row>
    <row r="9713" spans="1:7" x14ac:dyDescent="0.25">
      <c r="A9713" s="108" t="str">
        <f t="shared" si="151"/>
        <v>DE_1990_NATIONAL TOTAL_Cd</v>
      </c>
      <c r="B9713" s="113" t="s">
        <v>150</v>
      </c>
      <c r="C9713" s="113">
        <v>1990</v>
      </c>
      <c r="D9713" s="113" t="s">
        <v>122</v>
      </c>
      <c r="E9713" s="113" t="s">
        <v>126</v>
      </c>
      <c r="F9713" s="113" t="s">
        <v>200</v>
      </c>
      <c r="G9713" s="113">
        <v>2.90998497628518E-2</v>
      </c>
    </row>
    <row r="9714" spans="1:7" x14ac:dyDescent="0.25">
      <c r="A9714" s="108" t="str">
        <f t="shared" si="151"/>
        <v>DE_1990_NATIONAL TOTAL_Hg</v>
      </c>
      <c r="B9714" s="113" t="s">
        <v>150</v>
      </c>
      <c r="C9714" s="113">
        <v>1990</v>
      </c>
      <c r="D9714" s="113" t="s">
        <v>122</v>
      </c>
      <c r="E9714" s="113" t="s">
        <v>127</v>
      </c>
      <c r="F9714" s="113" t="s">
        <v>200</v>
      </c>
      <c r="G9714" s="113">
        <v>3.5529436108890797E-2</v>
      </c>
    </row>
    <row r="9715" spans="1:7" x14ac:dyDescent="0.25">
      <c r="A9715" s="108" t="str">
        <f t="shared" si="151"/>
        <v>DE_1990_NATIONAL TOTAL_DIOX</v>
      </c>
      <c r="B9715" s="113" t="s">
        <v>150</v>
      </c>
      <c r="C9715" s="113">
        <v>1990</v>
      </c>
      <c r="D9715" s="113" t="s">
        <v>122</v>
      </c>
      <c r="E9715" s="113" t="s">
        <v>128</v>
      </c>
      <c r="F9715" s="113" t="s">
        <v>200</v>
      </c>
      <c r="G9715" s="150">
        <v>8.0510421278283501E-7</v>
      </c>
    </row>
    <row r="9716" spans="1:7" x14ac:dyDescent="0.25">
      <c r="A9716" s="108" t="str">
        <f t="shared" si="151"/>
        <v>DE_1990_NATIONAL TOTAL_PAH</v>
      </c>
      <c r="B9716" s="113" t="s">
        <v>150</v>
      </c>
      <c r="C9716" s="113">
        <v>1990</v>
      </c>
      <c r="D9716" s="113" t="s">
        <v>122</v>
      </c>
      <c r="E9716" s="113" t="s">
        <v>129</v>
      </c>
      <c r="F9716" s="113" t="s">
        <v>200</v>
      </c>
      <c r="G9716" s="113">
        <v>0.115670910894056</v>
      </c>
    </row>
    <row r="9717" spans="1:7" x14ac:dyDescent="0.25">
      <c r="A9717" s="108" t="str">
        <f t="shared" si="151"/>
        <v>DE_1990_NATIONAL TOTAL_HCB</v>
      </c>
      <c r="B9717" s="113" t="s">
        <v>150</v>
      </c>
      <c r="C9717" s="113">
        <v>1990</v>
      </c>
      <c r="D9717" s="113" t="s">
        <v>122</v>
      </c>
      <c r="E9717" s="113" t="s">
        <v>130</v>
      </c>
      <c r="F9717" s="113" t="s">
        <v>200</v>
      </c>
      <c r="G9717" s="113">
        <v>2.9005235496292899E-3</v>
      </c>
    </row>
    <row r="9718" spans="1:7" x14ac:dyDescent="0.25">
      <c r="A9718" s="108" t="str">
        <f t="shared" si="151"/>
        <v>DE_1990_NATIONAL TOTAL_PCB</v>
      </c>
      <c r="B9718" s="113" t="s">
        <v>150</v>
      </c>
      <c r="C9718" s="113">
        <v>1990</v>
      </c>
      <c r="D9718" s="113" t="s">
        <v>122</v>
      </c>
      <c r="E9718" s="113" t="s">
        <v>259</v>
      </c>
      <c r="F9718" s="113" t="s">
        <v>200</v>
      </c>
      <c r="G9718" s="113">
        <v>1.7357839854010499E-3</v>
      </c>
    </row>
    <row r="9719" spans="1:7" x14ac:dyDescent="0.25">
      <c r="A9719" s="108" t="str">
        <f t="shared" si="151"/>
        <v>DE_1990_1A3(FS)_NOx</v>
      </c>
      <c r="B9719" s="113" t="s">
        <v>150</v>
      </c>
      <c r="C9719" s="113">
        <v>1990</v>
      </c>
      <c r="D9719" s="113" t="s">
        <v>132</v>
      </c>
      <c r="E9719" s="113" t="s">
        <v>199</v>
      </c>
      <c r="F9719" s="113" t="s">
        <v>200</v>
      </c>
      <c r="G9719" s="113">
        <v>1313.4278550082199</v>
      </c>
    </row>
    <row r="9720" spans="1:7" x14ac:dyDescent="0.25">
      <c r="A9720" s="108" t="str">
        <f t="shared" si="151"/>
        <v>DE_1990_1A3(FS)_NMVOC</v>
      </c>
      <c r="B9720" s="113" t="s">
        <v>150</v>
      </c>
      <c r="C9720" s="113">
        <v>1990</v>
      </c>
      <c r="D9720" s="113" t="s">
        <v>132</v>
      </c>
      <c r="E9720" s="113" t="s">
        <v>123</v>
      </c>
      <c r="F9720" s="113" t="s">
        <v>200</v>
      </c>
      <c r="G9720" s="113">
        <v>1536.1682766148699</v>
      </c>
    </row>
    <row r="9721" spans="1:7" x14ac:dyDescent="0.25">
      <c r="A9721" s="108" t="str">
        <f t="shared" si="151"/>
        <v>DE_1990_1A3(FS)_SOx</v>
      </c>
      <c r="B9721" s="113" t="s">
        <v>150</v>
      </c>
      <c r="C9721" s="113">
        <v>1990</v>
      </c>
      <c r="D9721" s="113" t="s">
        <v>132</v>
      </c>
      <c r="E9721" s="113" t="s">
        <v>201</v>
      </c>
      <c r="F9721" s="113" t="s">
        <v>200</v>
      </c>
      <c r="G9721" s="113">
        <v>72.180423596072103</v>
      </c>
    </row>
    <row r="9722" spans="1:7" x14ac:dyDescent="0.25">
      <c r="A9722" s="108" t="str">
        <f t="shared" si="151"/>
        <v>DE_1990_1A3(FS)_NH3</v>
      </c>
      <c r="B9722" s="113" t="s">
        <v>150</v>
      </c>
      <c r="C9722" s="113">
        <v>1990</v>
      </c>
      <c r="D9722" s="113" t="s">
        <v>132</v>
      </c>
      <c r="E9722" s="113" t="s">
        <v>124</v>
      </c>
      <c r="F9722" s="113" t="s">
        <v>200</v>
      </c>
      <c r="G9722" s="113">
        <v>7.85969256670292</v>
      </c>
    </row>
    <row r="9723" spans="1:7" x14ac:dyDescent="0.25">
      <c r="A9723" s="108" t="str">
        <f t="shared" si="151"/>
        <v>DE_1990_3D_NOx</v>
      </c>
      <c r="B9723" s="113" t="s">
        <v>150</v>
      </c>
      <c r="C9723" s="113">
        <v>1990</v>
      </c>
      <c r="D9723" s="113" t="s">
        <v>206</v>
      </c>
      <c r="E9723" s="113" t="s">
        <v>199</v>
      </c>
      <c r="F9723" s="113" t="s">
        <v>200</v>
      </c>
      <c r="G9723" s="113">
        <v>141.131331612075</v>
      </c>
    </row>
    <row r="9724" spans="1:7" x14ac:dyDescent="0.25">
      <c r="A9724" s="108" t="str">
        <f t="shared" si="151"/>
        <v>DE_1991_NATIONAL TOTAL_NOx</v>
      </c>
      <c r="B9724" s="113" t="s">
        <v>150</v>
      </c>
      <c r="C9724" s="113">
        <v>1991</v>
      </c>
      <c r="D9724" s="113" t="s">
        <v>122</v>
      </c>
      <c r="E9724" s="113" t="s">
        <v>199</v>
      </c>
      <c r="F9724" s="113" t="s">
        <v>200</v>
      </c>
      <c r="G9724" s="113">
        <v>2614.8158175456902</v>
      </c>
    </row>
    <row r="9725" spans="1:7" x14ac:dyDescent="0.25">
      <c r="A9725" s="108" t="str">
        <f t="shared" si="151"/>
        <v>DE_1991_NATIONAL TOTAL_NMVOC</v>
      </c>
      <c r="B9725" s="113" t="s">
        <v>150</v>
      </c>
      <c r="C9725" s="113">
        <v>1991</v>
      </c>
      <c r="D9725" s="113" t="s">
        <v>122</v>
      </c>
      <c r="E9725" s="113" t="s">
        <v>123</v>
      </c>
      <c r="F9725" s="113" t="s">
        <v>200</v>
      </c>
      <c r="G9725" s="113">
        <v>3407.2289184606302</v>
      </c>
    </row>
    <row r="9726" spans="1:7" x14ac:dyDescent="0.25">
      <c r="A9726" s="108" t="str">
        <f t="shared" si="151"/>
        <v>DE_1991_NATIONAL TOTAL_SOx</v>
      </c>
      <c r="B9726" s="113" t="s">
        <v>150</v>
      </c>
      <c r="C9726" s="113">
        <v>1991</v>
      </c>
      <c r="D9726" s="113" t="s">
        <v>122</v>
      </c>
      <c r="E9726" s="113" t="s">
        <v>201</v>
      </c>
      <c r="F9726" s="113" t="s">
        <v>200</v>
      </c>
      <c r="G9726" s="113">
        <v>3963.9106349530998</v>
      </c>
    </row>
    <row r="9727" spans="1:7" x14ac:dyDescent="0.25">
      <c r="A9727" s="108" t="str">
        <f t="shared" si="151"/>
        <v>DE_1991_NATIONAL TOTAL_NH3</v>
      </c>
      <c r="B9727" s="113" t="s">
        <v>150</v>
      </c>
      <c r="C9727" s="113">
        <v>1991</v>
      </c>
      <c r="D9727" s="113" t="s">
        <v>122</v>
      </c>
      <c r="E9727" s="113" t="s">
        <v>124</v>
      </c>
      <c r="F9727" s="113" t="s">
        <v>200</v>
      </c>
      <c r="G9727" s="113">
        <v>658.56220662748899</v>
      </c>
    </row>
    <row r="9728" spans="1:7" x14ac:dyDescent="0.25">
      <c r="A9728" s="108" t="str">
        <f t="shared" si="151"/>
        <v>DE_1991_NATIONAL TOTAL_Pb</v>
      </c>
      <c r="B9728" s="113" t="s">
        <v>150</v>
      </c>
      <c r="C9728" s="113">
        <v>1991</v>
      </c>
      <c r="D9728" s="113" t="s">
        <v>122</v>
      </c>
      <c r="E9728" s="113" t="s">
        <v>125</v>
      </c>
      <c r="F9728" s="113" t="s">
        <v>200</v>
      </c>
      <c r="G9728" s="113">
        <v>1.4531800578274201</v>
      </c>
    </row>
    <row r="9729" spans="1:7" x14ac:dyDescent="0.25">
      <c r="A9729" s="108" t="str">
        <f t="shared" si="151"/>
        <v>DE_1991_NATIONAL TOTAL_Cd</v>
      </c>
      <c r="B9729" s="113" t="s">
        <v>150</v>
      </c>
      <c r="C9729" s="113">
        <v>1991</v>
      </c>
      <c r="D9729" s="113" t="s">
        <v>122</v>
      </c>
      <c r="E9729" s="113" t="s">
        <v>126</v>
      </c>
      <c r="F9729" s="113" t="s">
        <v>200</v>
      </c>
      <c r="G9729" s="113">
        <v>2.5425080790527001E-2</v>
      </c>
    </row>
    <row r="9730" spans="1:7" x14ac:dyDescent="0.25">
      <c r="A9730" s="108" t="str">
        <f t="shared" ref="A9730:A9793" si="152">CONCATENATE(B9730,"_",C9730,"_",D9730,"_",E9730)</f>
        <v>DE_1991_NATIONAL TOTAL_Hg</v>
      </c>
      <c r="B9730" s="113" t="s">
        <v>150</v>
      </c>
      <c r="C9730" s="113">
        <v>1991</v>
      </c>
      <c r="D9730" s="113" t="s">
        <v>122</v>
      </c>
      <c r="E9730" s="113" t="s">
        <v>127</v>
      </c>
      <c r="F9730" s="113" t="s">
        <v>200</v>
      </c>
      <c r="G9730" s="113">
        <v>2.99554238234588E-2</v>
      </c>
    </row>
    <row r="9731" spans="1:7" x14ac:dyDescent="0.25">
      <c r="A9731" s="108" t="str">
        <f t="shared" si="152"/>
        <v>DE_1991_NATIONAL TOTAL_DIOX</v>
      </c>
      <c r="B9731" s="113" t="s">
        <v>150</v>
      </c>
      <c r="C9731" s="113">
        <v>1991</v>
      </c>
      <c r="D9731" s="113" t="s">
        <v>122</v>
      </c>
      <c r="E9731" s="113" t="s">
        <v>128</v>
      </c>
      <c r="F9731" s="113" t="s">
        <v>200</v>
      </c>
      <c r="G9731" s="150">
        <v>6.96552033003584E-7</v>
      </c>
    </row>
    <row r="9732" spans="1:7" x14ac:dyDescent="0.25">
      <c r="A9732" s="108" t="str">
        <f t="shared" si="152"/>
        <v>DE_1991_NATIONAL TOTAL_PAH</v>
      </c>
      <c r="B9732" s="113" t="s">
        <v>150</v>
      </c>
      <c r="C9732" s="113">
        <v>1991</v>
      </c>
      <c r="D9732" s="113" t="s">
        <v>122</v>
      </c>
      <c r="E9732" s="113" t="s">
        <v>129</v>
      </c>
      <c r="F9732" s="113" t="s">
        <v>200</v>
      </c>
      <c r="G9732" s="113">
        <v>8.8862859585558798E-2</v>
      </c>
    </row>
    <row r="9733" spans="1:7" x14ac:dyDescent="0.25">
      <c r="A9733" s="108" t="str">
        <f t="shared" si="152"/>
        <v>DE_1991_NATIONAL TOTAL_HCB</v>
      </c>
      <c r="B9733" s="113" t="s">
        <v>150</v>
      </c>
      <c r="C9733" s="113">
        <v>1991</v>
      </c>
      <c r="D9733" s="113" t="s">
        <v>122</v>
      </c>
      <c r="E9733" s="113" t="s">
        <v>130</v>
      </c>
      <c r="F9733" s="113" t="s">
        <v>200</v>
      </c>
      <c r="G9733" s="113">
        <v>2.8542170474033699E-3</v>
      </c>
    </row>
    <row r="9734" spans="1:7" x14ac:dyDescent="0.25">
      <c r="A9734" s="108" t="str">
        <f t="shared" si="152"/>
        <v>DE_1991_NATIONAL TOTAL_PCB</v>
      </c>
      <c r="B9734" s="113" t="s">
        <v>150</v>
      </c>
      <c r="C9734" s="113">
        <v>1991</v>
      </c>
      <c r="D9734" s="113" t="s">
        <v>122</v>
      </c>
      <c r="E9734" s="113" t="s">
        <v>259</v>
      </c>
      <c r="F9734" s="113" t="s">
        <v>200</v>
      </c>
      <c r="G9734" s="113">
        <v>1.69372396427012E-3</v>
      </c>
    </row>
    <row r="9735" spans="1:7" x14ac:dyDescent="0.25">
      <c r="A9735" s="108" t="str">
        <f t="shared" si="152"/>
        <v>DE_1991_1A3(FS)_NOx</v>
      </c>
      <c r="B9735" s="113" t="s">
        <v>150</v>
      </c>
      <c r="C9735" s="113">
        <v>1991</v>
      </c>
      <c r="D9735" s="113" t="s">
        <v>132</v>
      </c>
      <c r="E9735" s="113" t="s">
        <v>199</v>
      </c>
      <c r="F9735" s="113" t="s">
        <v>200</v>
      </c>
      <c r="G9735" s="113">
        <v>1256.5545506026799</v>
      </c>
    </row>
    <row r="9736" spans="1:7" x14ac:dyDescent="0.25">
      <c r="A9736" s="108" t="str">
        <f t="shared" si="152"/>
        <v>DE_1991_1A3(FS)_NMVOC</v>
      </c>
      <c r="B9736" s="113" t="s">
        <v>150</v>
      </c>
      <c r="C9736" s="113">
        <v>1991</v>
      </c>
      <c r="D9736" s="113" t="s">
        <v>132</v>
      </c>
      <c r="E9736" s="113" t="s">
        <v>123</v>
      </c>
      <c r="F9736" s="113" t="s">
        <v>200</v>
      </c>
      <c r="G9736" s="113">
        <v>1244.0748867289999</v>
      </c>
    </row>
    <row r="9737" spans="1:7" x14ac:dyDescent="0.25">
      <c r="A9737" s="108" t="str">
        <f t="shared" si="152"/>
        <v>DE_1991_1A3(FS)_SOx</v>
      </c>
      <c r="B9737" s="113" t="s">
        <v>150</v>
      </c>
      <c r="C9737" s="113">
        <v>1991</v>
      </c>
      <c r="D9737" s="113" t="s">
        <v>132</v>
      </c>
      <c r="E9737" s="113" t="s">
        <v>201</v>
      </c>
      <c r="F9737" s="113" t="s">
        <v>200</v>
      </c>
      <c r="G9737" s="113">
        <v>61.4114737639918</v>
      </c>
    </row>
    <row r="9738" spans="1:7" x14ac:dyDescent="0.25">
      <c r="A9738" s="108" t="str">
        <f t="shared" si="152"/>
        <v>DE_1991_1A3(FS)_NH3</v>
      </c>
      <c r="B9738" s="113" t="s">
        <v>150</v>
      </c>
      <c r="C9738" s="113">
        <v>1991</v>
      </c>
      <c r="D9738" s="113" t="s">
        <v>132</v>
      </c>
      <c r="E9738" s="113" t="s">
        <v>124</v>
      </c>
      <c r="F9738" s="113" t="s">
        <v>200</v>
      </c>
      <c r="G9738" s="113">
        <v>11.8961682442994</v>
      </c>
    </row>
    <row r="9739" spans="1:7" x14ac:dyDescent="0.25">
      <c r="A9739" s="108" t="str">
        <f t="shared" si="152"/>
        <v>DE_1991_3D_NOx</v>
      </c>
      <c r="B9739" s="113" t="s">
        <v>150</v>
      </c>
      <c r="C9739" s="113">
        <v>1991</v>
      </c>
      <c r="D9739" s="113" t="s">
        <v>206</v>
      </c>
      <c r="E9739" s="113" t="s">
        <v>199</v>
      </c>
      <c r="F9739" s="113" t="s">
        <v>200</v>
      </c>
      <c r="G9739" s="113">
        <v>129.16477180329801</v>
      </c>
    </row>
    <row r="9740" spans="1:7" x14ac:dyDescent="0.25">
      <c r="A9740" s="108" t="str">
        <f t="shared" si="152"/>
        <v>DE_1992_NATIONAL TOTAL_NOx</v>
      </c>
      <c r="B9740" s="113" t="s">
        <v>150</v>
      </c>
      <c r="C9740" s="113">
        <v>1992</v>
      </c>
      <c r="D9740" s="113" t="s">
        <v>122</v>
      </c>
      <c r="E9740" s="113" t="s">
        <v>199</v>
      </c>
      <c r="F9740" s="113" t="s">
        <v>200</v>
      </c>
      <c r="G9740" s="113">
        <v>2459.7818508228702</v>
      </c>
    </row>
    <row r="9741" spans="1:7" x14ac:dyDescent="0.25">
      <c r="A9741" s="108" t="str">
        <f t="shared" si="152"/>
        <v>DE_1992_NATIONAL TOTAL_NMVOC</v>
      </c>
      <c r="B9741" s="113" t="s">
        <v>150</v>
      </c>
      <c r="C9741" s="113">
        <v>1992</v>
      </c>
      <c r="D9741" s="113" t="s">
        <v>122</v>
      </c>
      <c r="E9741" s="113" t="s">
        <v>123</v>
      </c>
      <c r="F9741" s="113" t="s">
        <v>200</v>
      </c>
      <c r="G9741" s="113">
        <v>3085.87991170328</v>
      </c>
    </row>
    <row r="9742" spans="1:7" x14ac:dyDescent="0.25">
      <c r="A9742" s="108" t="str">
        <f t="shared" si="152"/>
        <v>DE_1992_NATIONAL TOTAL_SOx</v>
      </c>
      <c r="B9742" s="113" t="s">
        <v>150</v>
      </c>
      <c r="C9742" s="113">
        <v>1992</v>
      </c>
      <c r="D9742" s="113" t="s">
        <v>122</v>
      </c>
      <c r="E9742" s="113" t="s">
        <v>201</v>
      </c>
      <c r="F9742" s="113" t="s">
        <v>200</v>
      </c>
      <c r="G9742" s="113">
        <v>3236.8241420792301</v>
      </c>
    </row>
    <row r="9743" spans="1:7" x14ac:dyDescent="0.25">
      <c r="A9743" s="108" t="str">
        <f t="shared" si="152"/>
        <v>DE_1992_NATIONAL TOTAL_NH3</v>
      </c>
      <c r="B9743" s="113" t="s">
        <v>150</v>
      </c>
      <c r="C9743" s="113">
        <v>1992</v>
      </c>
      <c r="D9743" s="113" t="s">
        <v>122</v>
      </c>
      <c r="E9743" s="113" t="s">
        <v>124</v>
      </c>
      <c r="F9743" s="113" t="s">
        <v>200</v>
      </c>
      <c r="G9743" s="113">
        <v>649.48348055713495</v>
      </c>
    </row>
    <row r="9744" spans="1:7" x14ac:dyDescent="0.25">
      <c r="A9744" s="108" t="str">
        <f t="shared" si="152"/>
        <v>DE_1992_NATIONAL TOTAL_Pb</v>
      </c>
      <c r="B9744" s="113" t="s">
        <v>150</v>
      </c>
      <c r="C9744" s="113">
        <v>1992</v>
      </c>
      <c r="D9744" s="113" t="s">
        <v>122</v>
      </c>
      <c r="E9744" s="113" t="s">
        <v>125</v>
      </c>
      <c r="F9744" s="113" t="s">
        <v>200</v>
      </c>
      <c r="G9744" s="113">
        <v>1.1267482067397201</v>
      </c>
    </row>
    <row r="9745" spans="1:7" x14ac:dyDescent="0.25">
      <c r="A9745" s="108" t="str">
        <f t="shared" si="152"/>
        <v>DE_1992_NATIONAL TOTAL_Cd</v>
      </c>
      <c r="B9745" s="113" t="s">
        <v>150</v>
      </c>
      <c r="C9745" s="113">
        <v>1992</v>
      </c>
      <c r="D9745" s="113" t="s">
        <v>122</v>
      </c>
      <c r="E9745" s="113" t="s">
        <v>126</v>
      </c>
      <c r="F9745" s="113" t="s">
        <v>200</v>
      </c>
      <c r="G9745" s="113">
        <v>2.2686512673007201E-2</v>
      </c>
    </row>
    <row r="9746" spans="1:7" x14ac:dyDescent="0.25">
      <c r="A9746" s="108" t="str">
        <f t="shared" si="152"/>
        <v>DE_1992_NATIONAL TOTAL_Hg</v>
      </c>
      <c r="B9746" s="113" t="s">
        <v>150</v>
      </c>
      <c r="C9746" s="113">
        <v>1992</v>
      </c>
      <c r="D9746" s="113" t="s">
        <v>122</v>
      </c>
      <c r="E9746" s="113" t="s">
        <v>127</v>
      </c>
      <c r="F9746" s="113" t="s">
        <v>200</v>
      </c>
      <c r="G9746" s="113">
        <v>2.5416800110836201E-2</v>
      </c>
    </row>
    <row r="9747" spans="1:7" x14ac:dyDescent="0.25">
      <c r="A9747" s="108" t="str">
        <f t="shared" si="152"/>
        <v>DE_1992_NATIONAL TOTAL_DIOX</v>
      </c>
      <c r="B9747" s="113" t="s">
        <v>150</v>
      </c>
      <c r="C9747" s="113">
        <v>1992</v>
      </c>
      <c r="D9747" s="113" t="s">
        <v>122</v>
      </c>
      <c r="E9747" s="113" t="s">
        <v>128</v>
      </c>
      <c r="F9747" s="113" t="s">
        <v>200</v>
      </c>
      <c r="G9747" s="150">
        <v>5.7616832548835998E-7</v>
      </c>
    </row>
    <row r="9748" spans="1:7" x14ac:dyDescent="0.25">
      <c r="A9748" s="108" t="str">
        <f t="shared" si="152"/>
        <v>DE_1992_NATIONAL TOTAL_PAH</v>
      </c>
      <c r="B9748" s="113" t="s">
        <v>150</v>
      </c>
      <c r="C9748" s="113">
        <v>1992</v>
      </c>
      <c r="D9748" s="113" t="s">
        <v>122</v>
      </c>
      <c r="E9748" s="113" t="s">
        <v>129</v>
      </c>
      <c r="F9748" s="113" t="s">
        <v>200</v>
      </c>
      <c r="G9748" s="113">
        <v>7.0446285922735802E-2</v>
      </c>
    </row>
    <row r="9749" spans="1:7" x14ac:dyDescent="0.25">
      <c r="A9749" s="108" t="str">
        <f t="shared" si="152"/>
        <v>DE_1992_NATIONAL TOTAL_HCB</v>
      </c>
      <c r="B9749" s="113" t="s">
        <v>150</v>
      </c>
      <c r="C9749" s="113">
        <v>1992</v>
      </c>
      <c r="D9749" s="113" t="s">
        <v>122</v>
      </c>
      <c r="E9749" s="113" t="s">
        <v>130</v>
      </c>
      <c r="F9749" s="113" t="s">
        <v>200</v>
      </c>
      <c r="G9749" s="113">
        <v>2.7417183647368598E-3</v>
      </c>
    </row>
    <row r="9750" spans="1:7" x14ac:dyDescent="0.25">
      <c r="A9750" s="108" t="str">
        <f t="shared" si="152"/>
        <v>DE_1992_NATIONAL TOTAL_PCB</v>
      </c>
      <c r="B9750" s="113" t="s">
        <v>150</v>
      </c>
      <c r="C9750" s="113">
        <v>1992</v>
      </c>
      <c r="D9750" s="113" t="s">
        <v>122</v>
      </c>
      <c r="E9750" s="113" t="s">
        <v>259</v>
      </c>
      <c r="F9750" s="113" t="s">
        <v>200</v>
      </c>
      <c r="G9750" s="113">
        <v>1.6697155998194001E-3</v>
      </c>
    </row>
    <row r="9751" spans="1:7" x14ac:dyDescent="0.25">
      <c r="A9751" s="108" t="str">
        <f t="shared" si="152"/>
        <v>DE_1992_1A3(FS)_NOx</v>
      </c>
      <c r="B9751" s="113" t="s">
        <v>150</v>
      </c>
      <c r="C9751" s="113">
        <v>1992</v>
      </c>
      <c r="D9751" s="113" t="s">
        <v>132</v>
      </c>
      <c r="E9751" s="113" t="s">
        <v>199</v>
      </c>
      <c r="F9751" s="113" t="s">
        <v>200</v>
      </c>
      <c r="G9751" s="113">
        <v>1249.73729213256</v>
      </c>
    </row>
    <row r="9752" spans="1:7" x14ac:dyDescent="0.25">
      <c r="A9752" s="108" t="str">
        <f t="shared" si="152"/>
        <v>DE_1992_1A3(FS)_NMVOC</v>
      </c>
      <c r="B9752" s="113" t="s">
        <v>150</v>
      </c>
      <c r="C9752" s="113">
        <v>1992</v>
      </c>
      <c r="D9752" s="113" t="s">
        <v>132</v>
      </c>
      <c r="E9752" s="113" t="s">
        <v>123</v>
      </c>
      <c r="F9752" s="113" t="s">
        <v>200</v>
      </c>
      <c r="G9752" s="113">
        <v>1079.0793856333401</v>
      </c>
    </row>
    <row r="9753" spans="1:7" x14ac:dyDescent="0.25">
      <c r="A9753" s="108" t="str">
        <f t="shared" si="152"/>
        <v>DE_1992_1A3(FS)_SOx</v>
      </c>
      <c r="B9753" s="113" t="s">
        <v>150</v>
      </c>
      <c r="C9753" s="113">
        <v>1992</v>
      </c>
      <c r="D9753" s="113" t="s">
        <v>132</v>
      </c>
      <c r="E9753" s="113" t="s">
        <v>201</v>
      </c>
      <c r="F9753" s="113" t="s">
        <v>200</v>
      </c>
      <c r="G9753" s="113">
        <v>65.692485018381404</v>
      </c>
    </row>
    <row r="9754" spans="1:7" x14ac:dyDescent="0.25">
      <c r="A9754" s="108" t="str">
        <f t="shared" si="152"/>
        <v>DE_1992_1A3(FS)_NH3</v>
      </c>
      <c r="B9754" s="113" t="s">
        <v>150</v>
      </c>
      <c r="C9754" s="113">
        <v>1992</v>
      </c>
      <c r="D9754" s="113" t="s">
        <v>132</v>
      </c>
      <c r="E9754" s="113" t="s">
        <v>124</v>
      </c>
      <c r="F9754" s="113" t="s">
        <v>200</v>
      </c>
      <c r="G9754" s="113">
        <v>15.3256839925644</v>
      </c>
    </row>
    <row r="9755" spans="1:7" x14ac:dyDescent="0.25">
      <c r="A9755" s="108" t="str">
        <f t="shared" si="152"/>
        <v>DE_1992_3D_NOx</v>
      </c>
      <c r="B9755" s="113" t="s">
        <v>150</v>
      </c>
      <c r="C9755" s="113">
        <v>1992</v>
      </c>
      <c r="D9755" s="113" t="s">
        <v>206</v>
      </c>
      <c r="E9755" s="113" t="s">
        <v>199</v>
      </c>
      <c r="F9755" s="113" t="s">
        <v>200</v>
      </c>
      <c r="G9755" s="113">
        <v>123.940592330127</v>
      </c>
    </row>
    <row r="9756" spans="1:7" x14ac:dyDescent="0.25">
      <c r="A9756" s="108" t="str">
        <f t="shared" si="152"/>
        <v>DE_1993_NATIONAL TOTAL_NOx</v>
      </c>
      <c r="B9756" s="113" t="s">
        <v>150</v>
      </c>
      <c r="C9756" s="113">
        <v>1993</v>
      </c>
      <c r="D9756" s="113" t="s">
        <v>122</v>
      </c>
      <c r="E9756" s="113" t="s">
        <v>199</v>
      </c>
      <c r="F9756" s="113" t="s">
        <v>200</v>
      </c>
      <c r="G9756" s="113">
        <v>2356.87371986484</v>
      </c>
    </row>
    <row r="9757" spans="1:7" x14ac:dyDescent="0.25">
      <c r="A9757" s="108" t="str">
        <f t="shared" si="152"/>
        <v>DE_1993_NATIONAL TOTAL_NMVOC</v>
      </c>
      <c r="B9757" s="113" t="s">
        <v>150</v>
      </c>
      <c r="C9757" s="113">
        <v>1993</v>
      </c>
      <c r="D9757" s="113" t="s">
        <v>122</v>
      </c>
      <c r="E9757" s="113" t="s">
        <v>123</v>
      </c>
      <c r="F9757" s="113" t="s">
        <v>200</v>
      </c>
      <c r="G9757" s="113">
        <v>2897.5441963326298</v>
      </c>
    </row>
    <row r="9758" spans="1:7" x14ac:dyDescent="0.25">
      <c r="A9758" s="108" t="str">
        <f t="shared" si="152"/>
        <v>DE_1993_NATIONAL TOTAL_SOx</v>
      </c>
      <c r="B9758" s="113" t="s">
        <v>150</v>
      </c>
      <c r="C9758" s="113">
        <v>1993</v>
      </c>
      <c r="D9758" s="113" t="s">
        <v>122</v>
      </c>
      <c r="E9758" s="113" t="s">
        <v>201</v>
      </c>
      <c r="F9758" s="113" t="s">
        <v>200</v>
      </c>
      <c r="G9758" s="113">
        <v>2901.81974114375</v>
      </c>
    </row>
    <row r="9759" spans="1:7" x14ac:dyDescent="0.25">
      <c r="A9759" s="108" t="str">
        <f t="shared" si="152"/>
        <v>DE_1993_NATIONAL TOTAL_NH3</v>
      </c>
      <c r="B9759" s="113" t="s">
        <v>150</v>
      </c>
      <c r="C9759" s="113">
        <v>1993</v>
      </c>
      <c r="D9759" s="113" t="s">
        <v>122</v>
      </c>
      <c r="E9759" s="113" t="s">
        <v>124</v>
      </c>
      <c r="F9759" s="113" t="s">
        <v>200</v>
      </c>
      <c r="G9759" s="113">
        <v>648.56114840473901</v>
      </c>
    </row>
    <row r="9760" spans="1:7" x14ac:dyDescent="0.25">
      <c r="A9760" s="108" t="str">
        <f t="shared" si="152"/>
        <v>DE_1993_NATIONAL TOTAL_Pb</v>
      </c>
      <c r="B9760" s="113" t="s">
        <v>150</v>
      </c>
      <c r="C9760" s="113">
        <v>1993</v>
      </c>
      <c r="D9760" s="113" t="s">
        <v>122</v>
      </c>
      <c r="E9760" s="113" t="s">
        <v>125</v>
      </c>
      <c r="F9760" s="113" t="s">
        <v>200</v>
      </c>
      <c r="G9760" s="113">
        <v>0.94715468456174401</v>
      </c>
    </row>
    <row r="9761" spans="1:7" x14ac:dyDescent="0.25">
      <c r="A9761" s="108" t="str">
        <f t="shared" si="152"/>
        <v>DE_1993_NATIONAL TOTAL_Cd</v>
      </c>
      <c r="B9761" s="113" t="s">
        <v>150</v>
      </c>
      <c r="C9761" s="113">
        <v>1993</v>
      </c>
      <c r="D9761" s="113" t="s">
        <v>122</v>
      </c>
      <c r="E9761" s="113" t="s">
        <v>126</v>
      </c>
      <c r="F9761" s="113" t="s">
        <v>200</v>
      </c>
      <c r="G9761" s="113">
        <v>2.12858820151723E-2</v>
      </c>
    </row>
    <row r="9762" spans="1:7" x14ac:dyDescent="0.25">
      <c r="A9762" s="108" t="str">
        <f t="shared" si="152"/>
        <v>DE_1993_NATIONAL TOTAL_Hg</v>
      </c>
      <c r="B9762" s="113" t="s">
        <v>150</v>
      </c>
      <c r="C9762" s="113">
        <v>1993</v>
      </c>
      <c r="D9762" s="113" t="s">
        <v>122</v>
      </c>
      <c r="E9762" s="113" t="s">
        <v>127</v>
      </c>
      <c r="F9762" s="113" t="s">
        <v>200</v>
      </c>
      <c r="G9762" s="113">
        <v>2.2642056268079101E-2</v>
      </c>
    </row>
    <row r="9763" spans="1:7" x14ac:dyDescent="0.25">
      <c r="A9763" s="108" t="str">
        <f t="shared" si="152"/>
        <v>DE_1993_NATIONAL TOTAL_DIOX</v>
      </c>
      <c r="B9763" s="113" t="s">
        <v>150</v>
      </c>
      <c r="C9763" s="113">
        <v>1993</v>
      </c>
      <c r="D9763" s="113" t="s">
        <v>122</v>
      </c>
      <c r="E9763" s="113" t="s">
        <v>128</v>
      </c>
      <c r="F9763" s="113" t="s">
        <v>200</v>
      </c>
      <c r="G9763" s="150">
        <v>4.533840236241E-7</v>
      </c>
    </row>
    <row r="9764" spans="1:7" x14ac:dyDescent="0.25">
      <c r="A9764" s="108" t="str">
        <f t="shared" si="152"/>
        <v>DE_1993_NATIONAL TOTAL_PAH</v>
      </c>
      <c r="B9764" s="113" t="s">
        <v>150</v>
      </c>
      <c r="C9764" s="113">
        <v>1993</v>
      </c>
      <c r="D9764" s="113" t="s">
        <v>122</v>
      </c>
      <c r="E9764" s="113" t="s">
        <v>129</v>
      </c>
      <c r="F9764" s="113" t="s">
        <v>200</v>
      </c>
      <c r="G9764" s="113">
        <v>6.4549817933639397E-2</v>
      </c>
    </row>
    <row r="9765" spans="1:7" x14ac:dyDescent="0.25">
      <c r="A9765" s="108" t="str">
        <f t="shared" si="152"/>
        <v>DE_1993_NATIONAL TOTAL_HCB</v>
      </c>
      <c r="B9765" s="113" t="s">
        <v>150</v>
      </c>
      <c r="C9765" s="113">
        <v>1993</v>
      </c>
      <c r="D9765" s="113" t="s">
        <v>122</v>
      </c>
      <c r="E9765" s="113" t="s">
        <v>130</v>
      </c>
      <c r="F9765" s="113" t="s">
        <v>200</v>
      </c>
      <c r="G9765" s="113">
        <v>2.0755413112562202E-3</v>
      </c>
    </row>
    <row r="9766" spans="1:7" x14ac:dyDescent="0.25">
      <c r="A9766" s="108" t="str">
        <f t="shared" si="152"/>
        <v>DE_1993_NATIONAL TOTAL_PCB</v>
      </c>
      <c r="B9766" s="113" t="s">
        <v>150</v>
      </c>
      <c r="C9766" s="113">
        <v>1993</v>
      </c>
      <c r="D9766" s="113" t="s">
        <v>122</v>
      </c>
      <c r="E9766" s="113" t="s">
        <v>259</v>
      </c>
      <c r="F9766" s="113" t="s">
        <v>200</v>
      </c>
      <c r="G9766" s="113">
        <v>1.65495697525499E-3</v>
      </c>
    </row>
    <row r="9767" spans="1:7" x14ac:dyDescent="0.25">
      <c r="A9767" s="108" t="str">
        <f t="shared" si="152"/>
        <v>DE_1993_1A3(FS)_NOx</v>
      </c>
      <c r="B9767" s="113" t="s">
        <v>150</v>
      </c>
      <c r="C9767" s="113">
        <v>1993</v>
      </c>
      <c r="D9767" s="113" t="s">
        <v>132</v>
      </c>
      <c r="E9767" s="113" t="s">
        <v>199</v>
      </c>
      <c r="F9767" s="113" t="s">
        <v>200</v>
      </c>
      <c r="G9767" s="113">
        <v>1227.0438239968601</v>
      </c>
    </row>
    <row r="9768" spans="1:7" x14ac:dyDescent="0.25">
      <c r="A9768" s="108" t="str">
        <f t="shared" si="152"/>
        <v>DE_1993_1A3(FS)_NMVOC</v>
      </c>
      <c r="B9768" s="113" t="s">
        <v>150</v>
      </c>
      <c r="C9768" s="113">
        <v>1993</v>
      </c>
      <c r="D9768" s="113" t="s">
        <v>132</v>
      </c>
      <c r="E9768" s="113" t="s">
        <v>123</v>
      </c>
      <c r="F9768" s="113" t="s">
        <v>200</v>
      </c>
      <c r="G9768" s="113">
        <v>931.78444463408005</v>
      </c>
    </row>
    <row r="9769" spans="1:7" x14ac:dyDescent="0.25">
      <c r="A9769" s="108" t="str">
        <f t="shared" si="152"/>
        <v>DE_1993_1A3(FS)_SOx</v>
      </c>
      <c r="B9769" s="113" t="s">
        <v>150</v>
      </c>
      <c r="C9769" s="113">
        <v>1993</v>
      </c>
      <c r="D9769" s="113" t="s">
        <v>132</v>
      </c>
      <c r="E9769" s="113" t="s">
        <v>201</v>
      </c>
      <c r="F9769" s="113" t="s">
        <v>200</v>
      </c>
      <c r="G9769" s="113">
        <v>68.747053651857698</v>
      </c>
    </row>
    <row r="9770" spans="1:7" x14ac:dyDescent="0.25">
      <c r="A9770" s="108" t="str">
        <f t="shared" si="152"/>
        <v>DE_1993_1A3(FS)_NH3</v>
      </c>
      <c r="B9770" s="113" t="s">
        <v>150</v>
      </c>
      <c r="C9770" s="113">
        <v>1993</v>
      </c>
      <c r="D9770" s="113" t="s">
        <v>132</v>
      </c>
      <c r="E9770" s="113" t="s">
        <v>124</v>
      </c>
      <c r="F9770" s="113" t="s">
        <v>200</v>
      </c>
      <c r="G9770" s="113">
        <v>18.393468083758201</v>
      </c>
    </row>
    <row r="9771" spans="1:7" x14ac:dyDescent="0.25">
      <c r="A9771" s="108" t="str">
        <f t="shared" si="152"/>
        <v>DE_1993_3D_NOx</v>
      </c>
      <c r="B9771" s="113" t="s">
        <v>150</v>
      </c>
      <c r="C9771" s="113">
        <v>1993</v>
      </c>
      <c r="D9771" s="113" t="s">
        <v>206</v>
      </c>
      <c r="E9771" s="113" t="s">
        <v>199</v>
      </c>
      <c r="F9771" s="113" t="s">
        <v>200</v>
      </c>
      <c r="G9771" s="113">
        <v>119.09015819567</v>
      </c>
    </row>
    <row r="9772" spans="1:7" x14ac:dyDescent="0.25">
      <c r="A9772" s="108" t="str">
        <f t="shared" si="152"/>
        <v>DE_1994_NATIONAL TOTAL_NOx</v>
      </c>
      <c r="B9772" s="113" t="s">
        <v>150</v>
      </c>
      <c r="C9772" s="113">
        <v>1994</v>
      </c>
      <c r="D9772" s="113" t="s">
        <v>122</v>
      </c>
      <c r="E9772" s="113" t="s">
        <v>199</v>
      </c>
      <c r="F9772" s="113" t="s">
        <v>200</v>
      </c>
      <c r="G9772" s="113">
        <v>2226.9523211329702</v>
      </c>
    </row>
    <row r="9773" spans="1:7" x14ac:dyDescent="0.25">
      <c r="A9773" s="108" t="str">
        <f t="shared" si="152"/>
        <v>DE_1994_NATIONAL TOTAL_NMVOC</v>
      </c>
      <c r="B9773" s="113" t="s">
        <v>150</v>
      </c>
      <c r="C9773" s="113">
        <v>1994</v>
      </c>
      <c r="D9773" s="113" t="s">
        <v>122</v>
      </c>
      <c r="E9773" s="113" t="s">
        <v>123</v>
      </c>
      <c r="F9773" s="113" t="s">
        <v>200</v>
      </c>
      <c r="G9773" s="113">
        <v>2476.5048743143702</v>
      </c>
    </row>
    <row r="9774" spans="1:7" x14ac:dyDescent="0.25">
      <c r="A9774" s="108" t="str">
        <f t="shared" si="152"/>
        <v>DE_1994_NATIONAL TOTAL_SOx</v>
      </c>
      <c r="B9774" s="113" t="s">
        <v>150</v>
      </c>
      <c r="C9774" s="113">
        <v>1994</v>
      </c>
      <c r="D9774" s="113" t="s">
        <v>122</v>
      </c>
      <c r="E9774" s="113" t="s">
        <v>201</v>
      </c>
      <c r="F9774" s="113" t="s">
        <v>200</v>
      </c>
      <c r="G9774" s="113">
        <v>2416.1263581185199</v>
      </c>
    </row>
    <row r="9775" spans="1:7" x14ac:dyDescent="0.25">
      <c r="A9775" s="108" t="str">
        <f t="shared" si="152"/>
        <v>DE_1994_NATIONAL TOTAL_NH3</v>
      </c>
      <c r="B9775" s="113" t="s">
        <v>150</v>
      </c>
      <c r="C9775" s="113">
        <v>1994</v>
      </c>
      <c r="D9775" s="113" t="s">
        <v>122</v>
      </c>
      <c r="E9775" s="113" t="s">
        <v>124</v>
      </c>
      <c r="F9775" s="113" t="s">
        <v>200</v>
      </c>
      <c r="G9775" s="113">
        <v>633.46450823274699</v>
      </c>
    </row>
    <row r="9776" spans="1:7" x14ac:dyDescent="0.25">
      <c r="A9776" s="108" t="str">
        <f t="shared" si="152"/>
        <v>DE_1994_NATIONAL TOTAL_Pb</v>
      </c>
      <c r="B9776" s="113" t="s">
        <v>150</v>
      </c>
      <c r="C9776" s="113">
        <v>1994</v>
      </c>
      <c r="D9776" s="113" t="s">
        <v>122</v>
      </c>
      <c r="E9776" s="113" t="s">
        <v>125</v>
      </c>
      <c r="F9776" s="113" t="s">
        <v>200</v>
      </c>
      <c r="G9776" s="113">
        <v>0.75238603558046802</v>
      </c>
    </row>
    <row r="9777" spans="1:7" x14ac:dyDescent="0.25">
      <c r="A9777" s="108" t="str">
        <f t="shared" si="152"/>
        <v>DE_1994_NATIONAL TOTAL_Cd</v>
      </c>
      <c r="B9777" s="113" t="s">
        <v>150</v>
      </c>
      <c r="C9777" s="113">
        <v>1994</v>
      </c>
      <c r="D9777" s="113" t="s">
        <v>122</v>
      </c>
      <c r="E9777" s="113" t="s">
        <v>126</v>
      </c>
      <c r="F9777" s="113" t="s">
        <v>200</v>
      </c>
      <c r="G9777" s="113">
        <v>2.08396302533E-2</v>
      </c>
    </row>
    <row r="9778" spans="1:7" x14ac:dyDescent="0.25">
      <c r="A9778" s="108" t="str">
        <f t="shared" si="152"/>
        <v>DE_1994_NATIONAL TOTAL_Hg</v>
      </c>
      <c r="B9778" s="113" t="s">
        <v>150</v>
      </c>
      <c r="C9778" s="113">
        <v>1994</v>
      </c>
      <c r="D9778" s="113" t="s">
        <v>122</v>
      </c>
      <c r="E9778" s="113" t="s">
        <v>127</v>
      </c>
      <c r="F9778" s="113" t="s">
        <v>200</v>
      </c>
      <c r="G9778" s="113">
        <v>2.13597803747341E-2</v>
      </c>
    </row>
    <row r="9779" spans="1:7" x14ac:dyDescent="0.25">
      <c r="A9779" s="108" t="str">
        <f t="shared" si="152"/>
        <v>DE_1994_NATIONAL TOTAL_DIOX</v>
      </c>
      <c r="B9779" s="113" t="s">
        <v>150</v>
      </c>
      <c r="C9779" s="113">
        <v>1994</v>
      </c>
      <c r="D9779" s="113" t="s">
        <v>122</v>
      </c>
      <c r="E9779" s="113" t="s">
        <v>128</v>
      </c>
      <c r="F9779" s="113" t="s">
        <v>200</v>
      </c>
      <c r="G9779" s="150">
        <v>3.43886292772841E-7</v>
      </c>
    </row>
    <row r="9780" spans="1:7" x14ac:dyDescent="0.25">
      <c r="A9780" s="108" t="str">
        <f t="shared" si="152"/>
        <v>DE_1994_NATIONAL TOTAL_PAH</v>
      </c>
      <c r="B9780" s="113" t="s">
        <v>150</v>
      </c>
      <c r="C9780" s="113">
        <v>1994</v>
      </c>
      <c r="D9780" s="113" t="s">
        <v>122</v>
      </c>
      <c r="E9780" s="113" t="s">
        <v>129</v>
      </c>
      <c r="F9780" s="113" t="s">
        <v>200</v>
      </c>
      <c r="G9780" s="113">
        <v>5.7632987546964498E-2</v>
      </c>
    </row>
    <row r="9781" spans="1:7" x14ac:dyDescent="0.25">
      <c r="A9781" s="108" t="str">
        <f t="shared" si="152"/>
        <v>DE_1994_NATIONAL TOTAL_HCB</v>
      </c>
      <c r="B9781" s="113" t="s">
        <v>150</v>
      </c>
      <c r="C9781" s="113">
        <v>1994</v>
      </c>
      <c r="D9781" s="113" t="s">
        <v>122</v>
      </c>
      <c r="E9781" s="113" t="s">
        <v>130</v>
      </c>
      <c r="F9781" s="113" t="s">
        <v>200</v>
      </c>
      <c r="G9781" s="113">
        <v>2.2223184775742098E-3</v>
      </c>
    </row>
    <row r="9782" spans="1:7" x14ac:dyDescent="0.25">
      <c r="A9782" s="108" t="str">
        <f t="shared" si="152"/>
        <v>DE_1994_NATIONAL TOTAL_PCB</v>
      </c>
      <c r="B9782" s="113" t="s">
        <v>150</v>
      </c>
      <c r="C9782" s="113">
        <v>1994</v>
      </c>
      <c r="D9782" s="113" t="s">
        <v>122</v>
      </c>
      <c r="E9782" s="113" t="s">
        <v>259</v>
      </c>
      <c r="F9782" s="113" t="s">
        <v>200</v>
      </c>
      <c r="G9782" s="113">
        <v>1.6441822551079099E-3</v>
      </c>
    </row>
    <row r="9783" spans="1:7" x14ac:dyDescent="0.25">
      <c r="A9783" s="108" t="str">
        <f t="shared" si="152"/>
        <v>DE_1994_1A3(FS)_NOx</v>
      </c>
      <c r="B9783" s="113" t="s">
        <v>150</v>
      </c>
      <c r="C9783" s="113">
        <v>1994</v>
      </c>
      <c r="D9783" s="113" t="s">
        <v>132</v>
      </c>
      <c r="E9783" s="113" t="s">
        <v>199</v>
      </c>
      <c r="F9783" s="113" t="s">
        <v>200</v>
      </c>
      <c r="G9783" s="113">
        <v>1167.8245151905701</v>
      </c>
    </row>
    <row r="9784" spans="1:7" x14ac:dyDescent="0.25">
      <c r="A9784" s="108" t="str">
        <f t="shared" si="152"/>
        <v>DE_1994_1A3(FS)_NMVOC</v>
      </c>
      <c r="B9784" s="113" t="s">
        <v>150</v>
      </c>
      <c r="C9784" s="113">
        <v>1994</v>
      </c>
      <c r="D9784" s="113" t="s">
        <v>132</v>
      </c>
      <c r="E9784" s="113" t="s">
        <v>123</v>
      </c>
      <c r="F9784" s="113" t="s">
        <v>200</v>
      </c>
      <c r="G9784" s="113">
        <v>778.45110117131196</v>
      </c>
    </row>
    <row r="9785" spans="1:7" x14ac:dyDescent="0.25">
      <c r="A9785" s="108" t="str">
        <f t="shared" si="152"/>
        <v>DE_1994_1A3(FS)_SOx</v>
      </c>
      <c r="B9785" s="113" t="s">
        <v>150</v>
      </c>
      <c r="C9785" s="113">
        <v>1994</v>
      </c>
      <c r="D9785" s="113" t="s">
        <v>132</v>
      </c>
      <c r="E9785" s="113" t="s">
        <v>201</v>
      </c>
      <c r="F9785" s="113" t="s">
        <v>200</v>
      </c>
      <c r="G9785" s="113">
        <v>69.462528639016995</v>
      </c>
    </row>
    <row r="9786" spans="1:7" x14ac:dyDescent="0.25">
      <c r="A9786" s="108" t="str">
        <f t="shared" si="152"/>
        <v>DE_1994_1A3(FS)_NH3</v>
      </c>
      <c r="B9786" s="113" t="s">
        <v>150</v>
      </c>
      <c r="C9786" s="113">
        <v>1994</v>
      </c>
      <c r="D9786" s="113" t="s">
        <v>132</v>
      </c>
      <c r="E9786" s="113" t="s">
        <v>124</v>
      </c>
      <c r="F9786" s="113" t="s">
        <v>200</v>
      </c>
      <c r="G9786" s="113">
        <v>19.9342581469766</v>
      </c>
    </row>
    <row r="9787" spans="1:7" x14ac:dyDescent="0.25">
      <c r="A9787" s="108" t="str">
        <f t="shared" si="152"/>
        <v>DE_1994_3D_NOx</v>
      </c>
      <c r="B9787" s="113" t="s">
        <v>150</v>
      </c>
      <c r="C9787" s="113">
        <v>1994</v>
      </c>
      <c r="D9787" s="113" t="s">
        <v>206</v>
      </c>
      <c r="E9787" s="113" t="s">
        <v>199</v>
      </c>
      <c r="F9787" s="113" t="s">
        <v>200</v>
      </c>
      <c r="G9787" s="113">
        <v>117.17268926698399</v>
      </c>
    </row>
    <row r="9788" spans="1:7" x14ac:dyDescent="0.25">
      <c r="A9788" s="108" t="str">
        <f t="shared" si="152"/>
        <v>DE_1995_NATIONAL TOTAL_NOx</v>
      </c>
      <c r="B9788" s="113" t="s">
        <v>150</v>
      </c>
      <c r="C9788" s="113">
        <v>1995</v>
      </c>
      <c r="D9788" s="113" t="s">
        <v>122</v>
      </c>
      <c r="E9788" s="113" t="s">
        <v>199</v>
      </c>
      <c r="F9788" s="113" t="s">
        <v>200</v>
      </c>
      <c r="G9788" s="113">
        <v>2166.98632924513</v>
      </c>
    </row>
    <row r="9789" spans="1:7" x14ac:dyDescent="0.25">
      <c r="A9789" s="108" t="str">
        <f t="shared" si="152"/>
        <v>DE_1995_NATIONAL TOTAL_NMVOC</v>
      </c>
      <c r="B9789" s="113" t="s">
        <v>150</v>
      </c>
      <c r="C9789" s="113">
        <v>1995</v>
      </c>
      <c r="D9789" s="113" t="s">
        <v>122</v>
      </c>
      <c r="E9789" s="113" t="s">
        <v>123</v>
      </c>
      <c r="F9789" s="113" t="s">
        <v>200</v>
      </c>
      <c r="G9789" s="113">
        <v>2345.9813987305502</v>
      </c>
    </row>
    <row r="9790" spans="1:7" x14ac:dyDescent="0.25">
      <c r="A9790" s="108" t="str">
        <f t="shared" si="152"/>
        <v>DE_1995_NATIONAL TOTAL_SOx</v>
      </c>
      <c r="B9790" s="113" t="s">
        <v>150</v>
      </c>
      <c r="C9790" s="113">
        <v>1995</v>
      </c>
      <c r="D9790" s="113" t="s">
        <v>122</v>
      </c>
      <c r="E9790" s="113" t="s">
        <v>201</v>
      </c>
      <c r="F9790" s="113" t="s">
        <v>200</v>
      </c>
      <c r="G9790" s="113">
        <v>1742.57092780777</v>
      </c>
    </row>
    <row r="9791" spans="1:7" x14ac:dyDescent="0.25">
      <c r="A9791" s="108" t="str">
        <f t="shared" si="152"/>
        <v>DE_1995_NATIONAL TOTAL_NH3</v>
      </c>
      <c r="B9791" s="113" t="s">
        <v>150</v>
      </c>
      <c r="C9791" s="113">
        <v>1995</v>
      </c>
      <c r="D9791" s="113" t="s">
        <v>122</v>
      </c>
      <c r="E9791" s="113" t="s">
        <v>124</v>
      </c>
      <c r="F9791" s="113" t="s">
        <v>200</v>
      </c>
      <c r="G9791" s="113">
        <v>633.92425564768303</v>
      </c>
    </row>
    <row r="9792" spans="1:7" x14ac:dyDescent="0.25">
      <c r="A9792" s="108" t="str">
        <f t="shared" si="152"/>
        <v>DE_1995_NATIONAL TOTAL_PM2.5</v>
      </c>
      <c r="B9792" s="113" t="s">
        <v>150</v>
      </c>
      <c r="C9792" s="113">
        <v>1995</v>
      </c>
      <c r="D9792" s="113" t="s">
        <v>122</v>
      </c>
      <c r="E9792" s="113" t="s">
        <v>203</v>
      </c>
      <c r="F9792" s="113" t="s">
        <v>200</v>
      </c>
      <c r="G9792" s="113">
        <v>199.76962445260199</v>
      </c>
    </row>
    <row r="9793" spans="1:7" x14ac:dyDescent="0.25">
      <c r="A9793" s="108" t="str">
        <f t="shared" si="152"/>
        <v>DE_1995_NATIONAL TOTAL_Pb</v>
      </c>
      <c r="B9793" s="113" t="s">
        <v>150</v>
      </c>
      <c r="C9793" s="113">
        <v>1995</v>
      </c>
      <c r="D9793" s="113" t="s">
        <v>122</v>
      </c>
      <c r="E9793" s="113" t="s">
        <v>125</v>
      </c>
      <c r="F9793" s="113" t="s">
        <v>200</v>
      </c>
      <c r="G9793" s="113">
        <v>0.67934786903717703</v>
      </c>
    </row>
    <row r="9794" spans="1:7" x14ac:dyDescent="0.25">
      <c r="A9794" s="108" t="str">
        <f t="shared" ref="A9794:A9857" si="153">CONCATENATE(B9794,"_",C9794,"_",D9794,"_",E9794)</f>
        <v>DE_1995_NATIONAL TOTAL_Cd</v>
      </c>
      <c r="B9794" s="113" t="s">
        <v>150</v>
      </c>
      <c r="C9794" s="113">
        <v>1995</v>
      </c>
      <c r="D9794" s="113" t="s">
        <v>122</v>
      </c>
      <c r="E9794" s="113" t="s">
        <v>126</v>
      </c>
      <c r="F9794" s="113" t="s">
        <v>200</v>
      </c>
      <c r="G9794" s="113">
        <v>1.8782965688309401E-2</v>
      </c>
    </row>
    <row r="9795" spans="1:7" x14ac:dyDescent="0.25">
      <c r="A9795" s="108" t="str">
        <f t="shared" si="153"/>
        <v>DE_1995_NATIONAL TOTAL_Hg</v>
      </c>
      <c r="B9795" s="113" t="s">
        <v>150</v>
      </c>
      <c r="C9795" s="113">
        <v>1995</v>
      </c>
      <c r="D9795" s="113" t="s">
        <v>122</v>
      </c>
      <c r="E9795" s="113" t="s">
        <v>127</v>
      </c>
      <c r="F9795" s="113" t="s">
        <v>200</v>
      </c>
      <c r="G9795" s="113">
        <v>2.04284684325194E-2</v>
      </c>
    </row>
    <row r="9796" spans="1:7" x14ac:dyDescent="0.25">
      <c r="A9796" s="108" t="str">
        <f t="shared" si="153"/>
        <v>DE_1995_NATIONAL TOTAL_DIOX</v>
      </c>
      <c r="B9796" s="113" t="s">
        <v>150</v>
      </c>
      <c r="C9796" s="113">
        <v>1995</v>
      </c>
      <c r="D9796" s="113" t="s">
        <v>122</v>
      </c>
      <c r="E9796" s="113" t="s">
        <v>128</v>
      </c>
      <c r="F9796" s="113" t="s">
        <v>200</v>
      </c>
      <c r="G9796" s="150">
        <v>3.33919973379237E-7</v>
      </c>
    </row>
    <row r="9797" spans="1:7" x14ac:dyDescent="0.25">
      <c r="A9797" s="108" t="str">
        <f t="shared" si="153"/>
        <v>DE_1995_NATIONAL TOTAL_PAH</v>
      </c>
      <c r="B9797" s="113" t="s">
        <v>150</v>
      </c>
      <c r="C9797" s="113">
        <v>1995</v>
      </c>
      <c r="D9797" s="113" t="s">
        <v>122</v>
      </c>
      <c r="E9797" s="113" t="s">
        <v>129</v>
      </c>
      <c r="F9797" s="113" t="s">
        <v>200</v>
      </c>
      <c r="G9797" s="113">
        <v>5.2971461781779403E-2</v>
      </c>
    </row>
    <row r="9798" spans="1:7" x14ac:dyDescent="0.25">
      <c r="A9798" s="108" t="str">
        <f t="shared" si="153"/>
        <v>DE_1995_NATIONAL TOTAL_HCB</v>
      </c>
      <c r="B9798" s="113" t="s">
        <v>150</v>
      </c>
      <c r="C9798" s="113">
        <v>1995</v>
      </c>
      <c r="D9798" s="113" t="s">
        <v>122</v>
      </c>
      <c r="E9798" s="113" t="s">
        <v>130</v>
      </c>
      <c r="F9798" s="113" t="s">
        <v>200</v>
      </c>
      <c r="G9798" s="113">
        <v>2.1183605993848101E-3</v>
      </c>
    </row>
    <row r="9799" spans="1:7" x14ac:dyDescent="0.25">
      <c r="A9799" s="108" t="str">
        <f t="shared" si="153"/>
        <v>DE_1995_NATIONAL TOTAL_PCB</v>
      </c>
      <c r="B9799" s="113" t="s">
        <v>150</v>
      </c>
      <c r="C9799" s="113">
        <v>1995</v>
      </c>
      <c r="D9799" s="113" t="s">
        <v>122</v>
      </c>
      <c r="E9799" s="113" t="s">
        <v>259</v>
      </c>
      <c r="F9799" s="113" t="s">
        <v>200</v>
      </c>
      <c r="G9799" s="113">
        <v>1.48345625434727E-3</v>
      </c>
    </row>
    <row r="9800" spans="1:7" x14ac:dyDescent="0.25">
      <c r="A9800" s="108" t="str">
        <f t="shared" si="153"/>
        <v>DE_1995_1A3(FS)_NOx</v>
      </c>
      <c r="B9800" s="113" t="s">
        <v>150</v>
      </c>
      <c r="C9800" s="113">
        <v>1995</v>
      </c>
      <c r="D9800" s="113" t="s">
        <v>132</v>
      </c>
      <c r="E9800" s="113" t="s">
        <v>199</v>
      </c>
      <c r="F9800" s="113" t="s">
        <v>200</v>
      </c>
      <c r="G9800" s="113">
        <v>1139.6093238342601</v>
      </c>
    </row>
    <row r="9801" spans="1:7" x14ac:dyDescent="0.25">
      <c r="A9801" s="108" t="str">
        <f t="shared" si="153"/>
        <v>DE_1995_1A3(FS)_NMVOC</v>
      </c>
      <c r="B9801" s="113" t="s">
        <v>150</v>
      </c>
      <c r="C9801" s="113">
        <v>1995</v>
      </c>
      <c r="D9801" s="113" t="s">
        <v>132</v>
      </c>
      <c r="E9801" s="113" t="s">
        <v>123</v>
      </c>
      <c r="F9801" s="113" t="s">
        <v>200</v>
      </c>
      <c r="G9801" s="113">
        <v>703.37454406842096</v>
      </c>
    </row>
    <row r="9802" spans="1:7" x14ac:dyDescent="0.25">
      <c r="A9802" s="108" t="str">
        <f t="shared" si="153"/>
        <v>DE_1995_1A3(FS)_SOx</v>
      </c>
      <c r="B9802" s="113" t="s">
        <v>150</v>
      </c>
      <c r="C9802" s="113">
        <v>1995</v>
      </c>
      <c r="D9802" s="113" t="s">
        <v>132</v>
      </c>
      <c r="E9802" s="113" t="s">
        <v>201</v>
      </c>
      <c r="F9802" s="113" t="s">
        <v>200</v>
      </c>
      <c r="G9802" s="113">
        <v>69.312880685940897</v>
      </c>
    </row>
    <row r="9803" spans="1:7" x14ac:dyDescent="0.25">
      <c r="A9803" s="108" t="str">
        <f t="shared" si="153"/>
        <v>DE_1995_1A3(FS)_NH3</v>
      </c>
      <c r="B9803" s="113" t="s">
        <v>150</v>
      </c>
      <c r="C9803" s="113">
        <v>1995</v>
      </c>
      <c r="D9803" s="113" t="s">
        <v>132</v>
      </c>
      <c r="E9803" s="113" t="s">
        <v>124</v>
      </c>
      <c r="F9803" s="113" t="s">
        <v>200</v>
      </c>
      <c r="G9803" s="113">
        <v>22.8574050312724</v>
      </c>
    </row>
    <row r="9804" spans="1:7" x14ac:dyDescent="0.25">
      <c r="A9804" s="108" t="str">
        <f t="shared" si="153"/>
        <v>DE_1995_1A3(FS)_PM2.5</v>
      </c>
      <c r="B9804" s="113" t="s">
        <v>150</v>
      </c>
      <c r="C9804" s="113">
        <v>1995</v>
      </c>
      <c r="D9804" s="113" t="s">
        <v>132</v>
      </c>
      <c r="E9804" s="113" t="s">
        <v>203</v>
      </c>
      <c r="F9804" s="113" t="s">
        <v>200</v>
      </c>
      <c r="G9804" s="113">
        <v>62.678232558305503</v>
      </c>
    </row>
    <row r="9805" spans="1:7" x14ac:dyDescent="0.25">
      <c r="A9805" s="108" t="str">
        <f t="shared" si="153"/>
        <v>DE_1995_3D_NOx</v>
      </c>
      <c r="B9805" s="113" t="s">
        <v>150</v>
      </c>
      <c r="C9805" s="113">
        <v>1995</v>
      </c>
      <c r="D9805" s="113" t="s">
        <v>206</v>
      </c>
      <c r="E9805" s="113" t="s">
        <v>199</v>
      </c>
      <c r="F9805" s="113" t="s">
        <v>200</v>
      </c>
      <c r="G9805" s="113">
        <v>116.917042593179</v>
      </c>
    </row>
    <row r="9806" spans="1:7" x14ac:dyDescent="0.25">
      <c r="A9806" s="108" t="str">
        <f t="shared" si="153"/>
        <v>DE_1996_NATIONAL TOTAL_NOx</v>
      </c>
      <c r="B9806" s="113" t="s">
        <v>150</v>
      </c>
      <c r="C9806" s="113">
        <v>1996</v>
      </c>
      <c r="D9806" s="113" t="s">
        <v>122</v>
      </c>
      <c r="E9806" s="113" t="s">
        <v>199</v>
      </c>
      <c r="F9806" s="113" t="s">
        <v>200</v>
      </c>
      <c r="G9806" s="113">
        <v>2083.07365571219</v>
      </c>
    </row>
    <row r="9807" spans="1:7" x14ac:dyDescent="0.25">
      <c r="A9807" s="108" t="str">
        <f t="shared" si="153"/>
        <v>DE_1996_NATIONAL TOTAL_NMVOC</v>
      </c>
      <c r="B9807" s="113" t="s">
        <v>150</v>
      </c>
      <c r="C9807" s="113">
        <v>1996</v>
      </c>
      <c r="D9807" s="113" t="s">
        <v>122</v>
      </c>
      <c r="E9807" s="113" t="s">
        <v>123</v>
      </c>
      <c r="F9807" s="113" t="s">
        <v>200</v>
      </c>
      <c r="G9807" s="113">
        <v>2246.35412840446</v>
      </c>
    </row>
    <row r="9808" spans="1:7" x14ac:dyDescent="0.25">
      <c r="A9808" s="108" t="str">
        <f t="shared" si="153"/>
        <v>DE_1996_NATIONAL TOTAL_SOx</v>
      </c>
      <c r="B9808" s="113" t="s">
        <v>150</v>
      </c>
      <c r="C9808" s="113">
        <v>1996</v>
      </c>
      <c r="D9808" s="113" t="s">
        <v>122</v>
      </c>
      <c r="E9808" s="113" t="s">
        <v>201</v>
      </c>
      <c r="F9808" s="113" t="s">
        <v>200</v>
      </c>
      <c r="G9808" s="113">
        <v>1475.79635821132</v>
      </c>
    </row>
    <row r="9809" spans="1:7" x14ac:dyDescent="0.25">
      <c r="A9809" s="108" t="str">
        <f t="shared" si="153"/>
        <v>DE_1996_NATIONAL TOTAL_NH3</v>
      </c>
      <c r="B9809" s="113" t="s">
        <v>150</v>
      </c>
      <c r="C9809" s="113">
        <v>1996</v>
      </c>
      <c r="D9809" s="113" t="s">
        <v>122</v>
      </c>
      <c r="E9809" s="113" t="s">
        <v>124</v>
      </c>
      <c r="F9809" s="113" t="s">
        <v>200</v>
      </c>
      <c r="G9809" s="113">
        <v>641.49912896448598</v>
      </c>
    </row>
    <row r="9810" spans="1:7" x14ac:dyDescent="0.25">
      <c r="A9810" s="108" t="str">
        <f t="shared" si="153"/>
        <v>DE_1996_NATIONAL TOTAL_PM2.5</v>
      </c>
      <c r="B9810" s="113" t="s">
        <v>150</v>
      </c>
      <c r="C9810" s="113">
        <v>1996</v>
      </c>
      <c r="D9810" s="113" t="s">
        <v>122</v>
      </c>
      <c r="E9810" s="113" t="s">
        <v>203</v>
      </c>
      <c r="F9810" s="113" t="s">
        <v>200</v>
      </c>
      <c r="G9810" s="113">
        <v>187.73503117585</v>
      </c>
    </row>
    <row r="9811" spans="1:7" x14ac:dyDescent="0.25">
      <c r="A9811" s="108" t="str">
        <f t="shared" si="153"/>
        <v>DE_1996_NATIONAL TOTAL_Pb</v>
      </c>
      <c r="B9811" s="113" t="s">
        <v>150</v>
      </c>
      <c r="C9811" s="113">
        <v>1996</v>
      </c>
      <c r="D9811" s="113" t="s">
        <v>122</v>
      </c>
      <c r="E9811" s="113" t="s">
        <v>125</v>
      </c>
      <c r="F9811" s="113" t="s">
        <v>200</v>
      </c>
      <c r="G9811" s="113">
        <v>0.53656709683581105</v>
      </c>
    </row>
    <row r="9812" spans="1:7" x14ac:dyDescent="0.25">
      <c r="A9812" s="108" t="str">
        <f t="shared" si="153"/>
        <v>DE_1996_NATIONAL TOTAL_Cd</v>
      </c>
      <c r="B9812" s="113" t="s">
        <v>150</v>
      </c>
      <c r="C9812" s="113">
        <v>1996</v>
      </c>
      <c r="D9812" s="113" t="s">
        <v>122</v>
      </c>
      <c r="E9812" s="113" t="s">
        <v>126</v>
      </c>
      <c r="F9812" s="113" t="s">
        <v>200</v>
      </c>
      <c r="G9812" s="113">
        <v>1.9524160306260599E-2</v>
      </c>
    </row>
    <row r="9813" spans="1:7" x14ac:dyDescent="0.25">
      <c r="A9813" s="108" t="str">
        <f t="shared" si="153"/>
        <v>DE_1996_NATIONAL TOTAL_Hg</v>
      </c>
      <c r="B9813" s="113" t="s">
        <v>150</v>
      </c>
      <c r="C9813" s="113">
        <v>1996</v>
      </c>
      <c r="D9813" s="113" t="s">
        <v>122</v>
      </c>
      <c r="E9813" s="113" t="s">
        <v>127</v>
      </c>
      <c r="F9813" s="113" t="s">
        <v>200</v>
      </c>
      <c r="G9813" s="113">
        <v>1.983819937152E-2</v>
      </c>
    </row>
    <row r="9814" spans="1:7" x14ac:dyDescent="0.25">
      <c r="A9814" s="108" t="str">
        <f t="shared" si="153"/>
        <v>DE_1996_NATIONAL TOTAL_DIOX</v>
      </c>
      <c r="B9814" s="113" t="s">
        <v>150</v>
      </c>
      <c r="C9814" s="113">
        <v>1996</v>
      </c>
      <c r="D9814" s="113" t="s">
        <v>122</v>
      </c>
      <c r="E9814" s="113" t="s">
        <v>128</v>
      </c>
      <c r="F9814" s="113" t="s">
        <v>200</v>
      </c>
      <c r="G9814" s="150">
        <v>3.1227967873100599E-7</v>
      </c>
    </row>
    <row r="9815" spans="1:7" x14ac:dyDescent="0.25">
      <c r="A9815" s="108" t="str">
        <f t="shared" si="153"/>
        <v>DE_1996_NATIONAL TOTAL_PAH</v>
      </c>
      <c r="B9815" s="113" t="s">
        <v>150</v>
      </c>
      <c r="C9815" s="113">
        <v>1996</v>
      </c>
      <c r="D9815" s="113" t="s">
        <v>122</v>
      </c>
      <c r="E9815" s="113" t="s">
        <v>129</v>
      </c>
      <c r="F9815" s="113" t="s">
        <v>200</v>
      </c>
      <c r="G9815" s="113">
        <v>5.2006228961350397E-2</v>
      </c>
    </row>
    <row r="9816" spans="1:7" x14ac:dyDescent="0.25">
      <c r="A9816" s="108" t="str">
        <f t="shared" si="153"/>
        <v>DE_1996_NATIONAL TOTAL_HCB</v>
      </c>
      <c r="B9816" s="113" t="s">
        <v>150</v>
      </c>
      <c r="C9816" s="113">
        <v>1996</v>
      </c>
      <c r="D9816" s="113" t="s">
        <v>122</v>
      </c>
      <c r="E9816" s="113" t="s">
        <v>130</v>
      </c>
      <c r="F9816" s="113" t="s">
        <v>200</v>
      </c>
      <c r="G9816" s="113">
        <v>2.1167957718282501E-3</v>
      </c>
    </row>
    <row r="9817" spans="1:7" x14ac:dyDescent="0.25">
      <c r="A9817" s="108" t="str">
        <f t="shared" si="153"/>
        <v>DE_1996_NATIONAL TOTAL_PCB</v>
      </c>
      <c r="B9817" s="113" t="s">
        <v>150</v>
      </c>
      <c r="C9817" s="113">
        <v>1996</v>
      </c>
      <c r="D9817" s="113" t="s">
        <v>122</v>
      </c>
      <c r="E9817" s="113" t="s">
        <v>259</v>
      </c>
      <c r="F9817" s="113" t="s">
        <v>200</v>
      </c>
      <c r="G9817" s="113">
        <v>1.24260587449458E-3</v>
      </c>
    </row>
    <row r="9818" spans="1:7" x14ac:dyDescent="0.25">
      <c r="A9818" s="108" t="str">
        <f t="shared" si="153"/>
        <v>DE_1996_1A3(FS)_NOx</v>
      </c>
      <c r="B9818" s="113" t="s">
        <v>150</v>
      </c>
      <c r="C9818" s="113">
        <v>1996</v>
      </c>
      <c r="D9818" s="113" t="s">
        <v>132</v>
      </c>
      <c r="E9818" s="113" t="s">
        <v>199</v>
      </c>
      <c r="F9818" s="113" t="s">
        <v>200</v>
      </c>
      <c r="G9818" s="113">
        <v>1074.0899134501501</v>
      </c>
    </row>
    <row r="9819" spans="1:7" x14ac:dyDescent="0.25">
      <c r="A9819" s="108" t="str">
        <f t="shared" si="153"/>
        <v>DE_1996_1A3(FS)_NMVOC</v>
      </c>
      <c r="B9819" s="113" t="s">
        <v>150</v>
      </c>
      <c r="C9819" s="113">
        <v>1996</v>
      </c>
      <c r="D9819" s="113" t="s">
        <v>132</v>
      </c>
      <c r="E9819" s="113" t="s">
        <v>123</v>
      </c>
      <c r="F9819" s="113" t="s">
        <v>200</v>
      </c>
      <c r="G9819" s="113">
        <v>625.95463297796698</v>
      </c>
    </row>
    <row r="9820" spans="1:7" x14ac:dyDescent="0.25">
      <c r="A9820" s="108" t="str">
        <f t="shared" si="153"/>
        <v>DE_1996_1A3(FS)_SOx</v>
      </c>
      <c r="B9820" s="113" t="s">
        <v>150</v>
      </c>
      <c r="C9820" s="113">
        <v>1996</v>
      </c>
      <c r="D9820" s="113" t="s">
        <v>132</v>
      </c>
      <c r="E9820" s="113" t="s">
        <v>201</v>
      </c>
      <c r="F9820" s="113" t="s">
        <v>200</v>
      </c>
      <c r="G9820" s="113">
        <v>37.878951977534498</v>
      </c>
    </row>
    <row r="9821" spans="1:7" x14ac:dyDescent="0.25">
      <c r="A9821" s="108" t="str">
        <f t="shared" si="153"/>
        <v>DE_1996_1A3(FS)_NH3</v>
      </c>
      <c r="B9821" s="113" t="s">
        <v>150</v>
      </c>
      <c r="C9821" s="113">
        <v>1996</v>
      </c>
      <c r="D9821" s="113" t="s">
        <v>132</v>
      </c>
      <c r="E9821" s="113" t="s">
        <v>124</v>
      </c>
      <c r="F9821" s="113" t="s">
        <v>200</v>
      </c>
      <c r="G9821" s="113">
        <v>25.3764778942985</v>
      </c>
    </row>
    <row r="9822" spans="1:7" x14ac:dyDescent="0.25">
      <c r="A9822" s="108" t="str">
        <f t="shared" si="153"/>
        <v>DE_1996_1A3(FS)_PM2.5</v>
      </c>
      <c r="B9822" s="113" t="s">
        <v>150</v>
      </c>
      <c r="C9822" s="113">
        <v>1996</v>
      </c>
      <c r="D9822" s="113" t="s">
        <v>132</v>
      </c>
      <c r="E9822" s="113" t="s">
        <v>203</v>
      </c>
      <c r="F9822" s="113" t="s">
        <v>200</v>
      </c>
      <c r="G9822" s="113">
        <v>58.109847210460899</v>
      </c>
    </row>
    <row r="9823" spans="1:7" x14ac:dyDescent="0.25">
      <c r="A9823" s="108" t="str">
        <f t="shared" si="153"/>
        <v>DE_1996_3D_NOx</v>
      </c>
      <c r="B9823" s="113" t="s">
        <v>150</v>
      </c>
      <c r="C9823" s="113">
        <v>1996</v>
      </c>
      <c r="D9823" s="113" t="s">
        <v>206</v>
      </c>
      <c r="E9823" s="113" t="s">
        <v>199</v>
      </c>
      <c r="F9823" s="113" t="s">
        <v>200</v>
      </c>
      <c r="G9823" s="113">
        <v>119.06915819053999</v>
      </c>
    </row>
    <row r="9824" spans="1:7" x14ac:dyDescent="0.25">
      <c r="A9824" s="108" t="str">
        <f t="shared" si="153"/>
        <v>DE_1997_NATIONAL TOTAL_NOx</v>
      </c>
      <c r="B9824" s="113" t="s">
        <v>150</v>
      </c>
      <c r="C9824" s="113">
        <v>1997</v>
      </c>
      <c r="D9824" s="113" t="s">
        <v>122</v>
      </c>
      <c r="E9824" s="113" t="s">
        <v>199</v>
      </c>
      <c r="F9824" s="113" t="s">
        <v>200</v>
      </c>
      <c r="G9824" s="113">
        <v>2007.7987962007001</v>
      </c>
    </row>
    <row r="9825" spans="1:7" x14ac:dyDescent="0.25">
      <c r="A9825" s="108" t="str">
        <f t="shared" si="153"/>
        <v>DE_1997_NATIONAL TOTAL_NMVOC</v>
      </c>
      <c r="B9825" s="113" t="s">
        <v>150</v>
      </c>
      <c r="C9825" s="113">
        <v>1997</v>
      </c>
      <c r="D9825" s="113" t="s">
        <v>122</v>
      </c>
      <c r="E9825" s="113" t="s">
        <v>123</v>
      </c>
      <c r="F9825" s="113" t="s">
        <v>200</v>
      </c>
      <c r="G9825" s="113">
        <v>2188.78175029055</v>
      </c>
    </row>
    <row r="9826" spans="1:7" x14ac:dyDescent="0.25">
      <c r="A9826" s="108" t="str">
        <f t="shared" si="153"/>
        <v>DE_1997_NATIONAL TOTAL_SOx</v>
      </c>
      <c r="B9826" s="113" t="s">
        <v>150</v>
      </c>
      <c r="C9826" s="113">
        <v>1997</v>
      </c>
      <c r="D9826" s="113" t="s">
        <v>122</v>
      </c>
      <c r="E9826" s="113" t="s">
        <v>201</v>
      </c>
      <c r="F9826" s="113" t="s">
        <v>200</v>
      </c>
      <c r="G9826" s="113">
        <v>1225.56646987668</v>
      </c>
    </row>
    <row r="9827" spans="1:7" x14ac:dyDescent="0.25">
      <c r="A9827" s="108" t="str">
        <f t="shared" si="153"/>
        <v>DE_1997_NATIONAL TOTAL_NH3</v>
      </c>
      <c r="B9827" s="113" t="s">
        <v>150</v>
      </c>
      <c r="C9827" s="113">
        <v>1997</v>
      </c>
      <c r="D9827" s="113" t="s">
        <v>122</v>
      </c>
      <c r="E9827" s="113" t="s">
        <v>124</v>
      </c>
      <c r="F9827" s="113" t="s">
        <v>200</v>
      </c>
      <c r="G9827" s="113">
        <v>633.52704904696895</v>
      </c>
    </row>
    <row r="9828" spans="1:7" x14ac:dyDescent="0.25">
      <c r="A9828" s="108" t="str">
        <f t="shared" si="153"/>
        <v>DE_1997_NATIONAL TOTAL_PM2.5</v>
      </c>
      <c r="B9828" s="113" t="s">
        <v>150</v>
      </c>
      <c r="C9828" s="113">
        <v>1997</v>
      </c>
      <c r="D9828" s="113" t="s">
        <v>122</v>
      </c>
      <c r="E9828" s="113" t="s">
        <v>203</v>
      </c>
      <c r="F9828" s="113" t="s">
        <v>200</v>
      </c>
      <c r="G9828" s="113">
        <v>187.177217103186</v>
      </c>
    </row>
    <row r="9829" spans="1:7" x14ac:dyDescent="0.25">
      <c r="A9829" s="108" t="str">
        <f t="shared" si="153"/>
        <v>DE_1997_NATIONAL TOTAL_Pb</v>
      </c>
      <c r="B9829" s="113" t="s">
        <v>150</v>
      </c>
      <c r="C9829" s="113">
        <v>1997</v>
      </c>
      <c r="D9829" s="113" t="s">
        <v>122</v>
      </c>
      <c r="E9829" s="113" t="s">
        <v>125</v>
      </c>
      <c r="F9829" s="113" t="s">
        <v>200</v>
      </c>
      <c r="G9829" s="113">
        <v>0.40851900442890399</v>
      </c>
    </row>
    <row r="9830" spans="1:7" x14ac:dyDescent="0.25">
      <c r="A9830" s="108" t="str">
        <f t="shared" si="153"/>
        <v>DE_1997_NATIONAL TOTAL_Cd</v>
      </c>
      <c r="B9830" s="113" t="s">
        <v>150</v>
      </c>
      <c r="C9830" s="113">
        <v>1997</v>
      </c>
      <c r="D9830" s="113" t="s">
        <v>122</v>
      </c>
      <c r="E9830" s="113" t="s">
        <v>126</v>
      </c>
      <c r="F9830" s="113" t="s">
        <v>200</v>
      </c>
      <c r="G9830" s="113">
        <v>1.93323553545693E-2</v>
      </c>
    </row>
    <row r="9831" spans="1:7" x14ac:dyDescent="0.25">
      <c r="A9831" s="108" t="str">
        <f t="shared" si="153"/>
        <v>DE_1997_NATIONAL TOTAL_Hg</v>
      </c>
      <c r="B9831" s="113" t="s">
        <v>150</v>
      </c>
      <c r="C9831" s="113">
        <v>1997</v>
      </c>
      <c r="D9831" s="113" t="s">
        <v>122</v>
      </c>
      <c r="E9831" s="113" t="s">
        <v>127</v>
      </c>
      <c r="F9831" s="113" t="s">
        <v>200</v>
      </c>
      <c r="G9831" s="113">
        <v>1.9533243662551599E-2</v>
      </c>
    </row>
    <row r="9832" spans="1:7" x14ac:dyDescent="0.25">
      <c r="A9832" s="108" t="str">
        <f t="shared" si="153"/>
        <v>DE_1997_NATIONAL TOTAL_DIOX</v>
      </c>
      <c r="B9832" s="113" t="s">
        <v>150</v>
      </c>
      <c r="C9832" s="113">
        <v>1997</v>
      </c>
      <c r="D9832" s="113" t="s">
        <v>122</v>
      </c>
      <c r="E9832" s="113" t="s">
        <v>128</v>
      </c>
      <c r="F9832" s="113" t="s">
        <v>200</v>
      </c>
      <c r="G9832" s="150">
        <v>3.0703859749214898E-7</v>
      </c>
    </row>
    <row r="9833" spans="1:7" x14ac:dyDescent="0.25">
      <c r="A9833" s="108" t="str">
        <f t="shared" si="153"/>
        <v>DE_1997_NATIONAL TOTAL_PAH</v>
      </c>
      <c r="B9833" s="113" t="s">
        <v>150</v>
      </c>
      <c r="C9833" s="113">
        <v>1997</v>
      </c>
      <c r="D9833" s="113" t="s">
        <v>122</v>
      </c>
      <c r="E9833" s="113" t="s">
        <v>129</v>
      </c>
      <c r="F9833" s="113" t="s">
        <v>200</v>
      </c>
      <c r="G9833" s="113">
        <v>5.9678374843691803E-2</v>
      </c>
    </row>
    <row r="9834" spans="1:7" x14ac:dyDescent="0.25">
      <c r="A9834" s="108" t="str">
        <f t="shared" si="153"/>
        <v>DE_1997_NATIONAL TOTAL_HCB</v>
      </c>
      <c r="B9834" s="113" t="s">
        <v>150</v>
      </c>
      <c r="C9834" s="113">
        <v>1997</v>
      </c>
      <c r="D9834" s="113" t="s">
        <v>122</v>
      </c>
      <c r="E9834" s="113" t="s">
        <v>130</v>
      </c>
      <c r="F9834" s="113" t="s">
        <v>200</v>
      </c>
      <c r="G9834" s="113">
        <v>2.18970790829584E-3</v>
      </c>
    </row>
    <row r="9835" spans="1:7" x14ac:dyDescent="0.25">
      <c r="A9835" s="108" t="str">
        <f t="shared" si="153"/>
        <v>DE_1997_NATIONAL TOTAL_PCB</v>
      </c>
      <c r="B9835" s="113" t="s">
        <v>150</v>
      </c>
      <c r="C9835" s="113">
        <v>1997</v>
      </c>
      <c r="D9835" s="113" t="s">
        <v>122</v>
      </c>
      <c r="E9835" s="113" t="s">
        <v>259</v>
      </c>
      <c r="F9835" s="113" t="s">
        <v>200</v>
      </c>
      <c r="G9835" s="113">
        <v>1.2634070903384199E-3</v>
      </c>
    </row>
    <row r="9836" spans="1:7" x14ac:dyDescent="0.25">
      <c r="A9836" s="108" t="str">
        <f t="shared" si="153"/>
        <v>DE_1997_1A3(FS)_NOx</v>
      </c>
      <c r="B9836" s="113" t="s">
        <v>150</v>
      </c>
      <c r="C9836" s="113">
        <v>1997</v>
      </c>
      <c r="D9836" s="113" t="s">
        <v>132</v>
      </c>
      <c r="E9836" s="113" t="s">
        <v>199</v>
      </c>
      <c r="F9836" s="113" t="s">
        <v>200</v>
      </c>
      <c r="G9836" s="113">
        <v>1037.3416152073701</v>
      </c>
    </row>
    <row r="9837" spans="1:7" x14ac:dyDescent="0.25">
      <c r="A9837" s="108" t="str">
        <f t="shared" si="153"/>
        <v>DE_1997_1A3(FS)_NMVOC</v>
      </c>
      <c r="B9837" s="113" t="s">
        <v>150</v>
      </c>
      <c r="C9837" s="113">
        <v>1997</v>
      </c>
      <c r="D9837" s="113" t="s">
        <v>132</v>
      </c>
      <c r="E9837" s="113" t="s">
        <v>123</v>
      </c>
      <c r="F9837" s="113" t="s">
        <v>200</v>
      </c>
      <c r="G9837" s="113">
        <v>546.86780183027895</v>
      </c>
    </row>
    <row r="9838" spans="1:7" x14ac:dyDescent="0.25">
      <c r="A9838" s="108" t="str">
        <f t="shared" si="153"/>
        <v>DE_1997_1A3(FS)_SOx</v>
      </c>
      <c r="B9838" s="113" t="s">
        <v>150</v>
      </c>
      <c r="C9838" s="113">
        <v>1997</v>
      </c>
      <c r="D9838" s="113" t="s">
        <v>132</v>
      </c>
      <c r="E9838" s="113" t="s">
        <v>201</v>
      </c>
      <c r="F9838" s="113" t="s">
        <v>200</v>
      </c>
      <c r="G9838" s="113">
        <v>29.159401007179</v>
      </c>
    </row>
    <row r="9839" spans="1:7" x14ac:dyDescent="0.25">
      <c r="A9839" s="108" t="str">
        <f t="shared" si="153"/>
        <v>DE_1997_1A3(FS)_NH3</v>
      </c>
      <c r="B9839" s="113" t="s">
        <v>150</v>
      </c>
      <c r="C9839" s="113">
        <v>1997</v>
      </c>
      <c r="D9839" s="113" t="s">
        <v>132</v>
      </c>
      <c r="E9839" s="113" t="s">
        <v>124</v>
      </c>
      <c r="F9839" s="113" t="s">
        <v>200</v>
      </c>
      <c r="G9839" s="113">
        <v>27.557505288817602</v>
      </c>
    </row>
    <row r="9840" spans="1:7" x14ac:dyDescent="0.25">
      <c r="A9840" s="108" t="str">
        <f t="shared" si="153"/>
        <v>DE_1997_1A3(FS)_PM2.5</v>
      </c>
      <c r="B9840" s="113" t="s">
        <v>150</v>
      </c>
      <c r="C9840" s="113">
        <v>1997</v>
      </c>
      <c r="D9840" s="113" t="s">
        <v>132</v>
      </c>
      <c r="E9840" s="113" t="s">
        <v>203</v>
      </c>
      <c r="F9840" s="113" t="s">
        <v>200</v>
      </c>
      <c r="G9840" s="113">
        <v>55.703843122387703</v>
      </c>
    </row>
    <row r="9841" spans="1:7" x14ac:dyDescent="0.25">
      <c r="A9841" s="108" t="str">
        <f t="shared" si="153"/>
        <v>DE_1997_3D_NOx</v>
      </c>
      <c r="B9841" s="113" t="s">
        <v>150</v>
      </c>
      <c r="C9841" s="113">
        <v>1997</v>
      </c>
      <c r="D9841" s="113" t="s">
        <v>206</v>
      </c>
      <c r="E9841" s="113" t="s">
        <v>199</v>
      </c>
      <c r="F9841" s="113" t="s">
        <v>200</v>
      </c>
      <c r="G9841" s="113">
        <v>118.039404723348</v>
      </c>
    </row>
    <row r="9842" spans="1:7" x14ac:dyDescent="0.25">
      <c r="A9842" s="108" t="str">
        <f t="shared" si="153"/>
        <v>DE_1998_NATIONAL TOTAL_NOx</v>
      </c>
      <c r="B9842" s="113" t="s">
        <v>150</v>
      </c>
      <c r="C9842" s="113">
        <v>1998</v>
      </c>
      <c r="D9842" s="113" t="s">
        <v>122</v>
      </c>
      <c r="E9842" s="113" t="s">
        <v>199</v>
      </c>
      <c r="F9842" s="113" t="s">
        <v>200</v>
      </c>
      <c r="G9842" s="113">
        <v>1978.4588400247301</v>
      </c>
    </row>
    <row r="9843" spans="1:7" x14ac:dyDescent="0.25">
      <c r="A9843" s="108" t="str">
        <f t="shared" si="153"/>
        <v>DE_1998_NATIONAL TOTAL_NMVOC</v>
      </c>
      <c r="B9843" s="113" t="s">
        <v>150</v>
      </c>
      <c r="C9843" s="113">
        <v>1998</v>
      </c>
      <c r="D9843" s="113" t="s">
        <v>122</v>
      </c>
      <c r="E9843" s="113" t="s">
        <v>123</v>
      </c>
      <c r="F9843" s="113" t="s">
        <v>200</v>
      </c>
      <c r="G9843" s="113">
        <v>2130.5932867903002</v>
      </c>
    </row>
    <row r="9844" spans="1:7" x14ac:dyDescent="0.25">
      <c r="A9844" s="108" t="str">
        <f t="shared" si="153"/>
        <v>DE_1998_NATIONAL TOTAL_SOx</v>
      </c>
      <c r="B9844" s="113" t="s">
        <v>150</v>
      </c>
      <c r="C9844" s="113">
        <v>1998</v>
      </c>
      <c r="D9844" s="113" t="s">
        <v>122</v>
      </c>
      <c r="E9844" s="113" t="s">
        <v>201</v>
      </c>
      <c r="F9844" s="113" t="s">
        <v>200</v>
      </c>
      <c r="G9844" s="113">
        <v>977.71864723910699</v>
      </c>
    </row>
    <row r="9845" spans="1:7" x14ac:dyDescent="0.25">
      <c r="A9845" s="108" t="str">
        <f t="shared" si="153"/>
        <v>DE_1998_NATIONAL TOTAL_NH3</v>
      </c>
      <c r="B9845" s="113" t="s">
        <v>150</v>
      </c>
      <c r="C9845" s="113">
        <v>1998</v>
      </c>
      <c r="D9845" s="113" t="s">
        <v>122</v>
      </c>
      <c r="E9845" s="113" t="s">
        <v>124</v>
      </c>
      <c r="F9845" s="113" t="s">
        <v>200</v>
      </c>
      <c r="G9845" s="113">
        <v>642.39696885603803</v>
      </c>
    </row>
    <row r="9846" spans="1:7" x14ac:dyDescent="0.25">
      <c r="A9846" s="108" t="str">
        <f t="shared" si="153"/>
        <v>DE_1998_NATIONAL TOTAL_PM2.5</v>
      </c>
      <c r="B9846" s="113" t="s">
        <v>150</v>
      </c>
      <c r="C9846" s="113">
        <v>1998</v>
      </c>
      <c r="D9846" s="113" t="s">
        <v>122</v>
      </c>
      <c r="E9846" s="113" t="s">
        <v>203</v>
      </c>
      <c r="F9846" s="113" t="s">
        <v>200</v>
      </c>
      <c r="G9846" s="113">
        <v>176.97701658083699</v>
      </c>
    </row>
    <row r="9847" spans="1:7" x14ac:dyDescent="0.25">
      <c r="A9847" s="108" t="str">
        <f t="shared" si="153"/>
        <v>DE_1998_NATIONAL TOTAL_Pb</v>
      </c>
      <c r="B9847" s="113" t="s">
        <v>150</v>
      </c>
      <c r="C9847" s="113">
        <v>1998</v>
      </c>
      <c r="D9847" s="113" t="s">
        <v>122</v>
      </c>
      <c r="E9847" s="113" t="s">
        <v>125</v>
      </c>
      <c r="F9847" s="113" t="s">
        <v>200</v>
      </c>
      <c r="G9847" s="113">
        <v>0.37811906790712102</v>
      </c>
    </row>
    <row r="9848" spans="1:7" x14ac:dyDescent="0.25">
      <c r="A9848" s="108" t="str">
        <f t="shared" si="153"/>
        <v>DE_1998_NATIONAL TOTAL_Cd</v>
      </c>
      <c r="B9848" s="113" t="s">
        <v>150</v>
      </c>
      <c r="C9848" s="113">
        <v>1998</v>
      </c>
      <c r="D9848" s="113" t="s">
        <v>122</v>
      </c>
      <c r="E9848" s="113" t="s">
        <v>126</v>
      </c>
      <c r="F9848" s="113" t="s">
        <v>200</v>
      </c>
      <c r="G9848" s="113">
        <v>1.8607336385012899E-2</v>
      </c>
    </row>
    <row r="9849" spans="1:7" x14ac:dyDescent="0.25">
      <c r="A9849" s="108" t="str">
        <f t="shared" si="153"/>
        <v>DE_1998_NATIONAL TOTAL_Hg</v>
      </c>
      <c r="B9849" s="113" t="s">
        <v>150</v>
      </c>
      <c r="C9849" s="113">
        <v>1998</v>
      </c>
      <c r="D9849" s="113" t="s">
        <v>122</v>
      </c>
      <c r="E9849" s="113" t="s">
        <v>127</v>
      </c>
      <c r="F9849" s="113" t="s">
        <v>200</v>
      </c>
      <c r="G9849" s="113">
        <v>1.9150332949745E-2</v>
      </c>
    </row>
    <row r="9850" spans="1:7" x14ac:dyDescent="0.25">
      <c r="A9850" s="108" t="str">
        <f t="shared" si="153"/>
        <v>DE_1998_NATIONAL TOTAL_DIOX</v>
      </c>
      <c r="B9850" s="113" t="s">
        <v>150</v>
      </c>
      <c r="C9850" s="113">
        <v>1998</v>
      </c>
      <c r="D9850" s="113" t="s">
        <v>122</v>
      </c>
      <c r="E9850" s="113" t="s">
        <v>128</v>
      </c>
      <c r="F9850" s="113" t="s">
        <v>200</v>
      </c>
      <c r="G9850" s="150">
        <v>2.9452138687880798E-7</v>
      </c>
    </row>
    <row r="9851" spans="1:7" x14ac:dyDescent="0.25">
      <c r="A9851" s="108" t="str">
        <f t="shared" si="153"/>
        <v>DE_1998_NATIONAL TOTAL_PAH</v>
      </c>
      <c r="B9851" s="113" t="s">
        <v>150</v>
      </c>
      <c r="C9851" s="113">
        <v>1998</v>
      </c>
      <c r="D9851" s="113" t="s">
        <v>122</v>
      </c>
      <c r="E9851" s="113" t="s">
        <v>129</v>
      </c>
      <c r="F9851" s="113" t="s">
        <v>200</v>
      </c>
      <c r="G9851" s="113">
        <v>5.7491764767343197E-2</v>
      </c>
    </row>
    <row r="9852" spans="1:7" x14ac:dyDescent="0.25">
      <c r="A9852" s="108" t="str">
        <f t="shared" si="153"/>
        <v>DE_1998_NATIONAL TOTAL_HCB</v>
      </c>
      <c r="B9852" s="113" t="s">
        <v>150</v>
      </c>
      <c r="C9852" s="113">
        <v>1998</v>
      </c>
      <c r="D9852" s="113" t="s">
        <v>122</v>
      </c>
      <c r="E9852" s="113" t="s">
        <v>130</v>
      </c>
      <c r="F9852" s="113" t="s">
        <v>200</v>
      </c>
      <c r="G9852" s="113">
        <v>2.4854277188320899E-3</v>
      </c>
    </row>
    <row r="9853" spans="1:7" x14ac:dyDescent="0.25">
      <c r="A9853" s="108" t="str">
        <f t="shared" si="153"/>
        <v>DE_1998_NATIONAL TOTAL_PCB</v>
      </c>
      <c r="B9853" s="113" t="s">
        <v>150</v>
      </c>
      <c r="C9853" s="113">
        <v>1998</v>
      </c>
      <c r="D9853" s="113" t="s">
        <v>122</v>
      </c>
      <c r="E9853" s="113" t="s">
        <v>259</v>
      </c>
      <c r="F9853" s="113" t="s">
        <v>200</v>
      </c>
      <c r="G9853" s="113">
        <v>1.18753295891112E-3</v>
      </c>
    </row>
    <row r="9854" spans="1:7" x14ac:dyDescent="0.25">
      <c r="A9854" s="108" t="str">
        <f t="shared" si="153"/>
        <v>DE_1998_1A3(FS)_NOx</v>
      </c>
      <c r="B9854" s="113" t="s">
        <v>150</v>
      </c>
      <c r="C9854" s="113">
        <v>1998</v>
      </c>
      <c r="D9854" s="113" t="s">
        <v>132</v>
      </c>
      <c r="E9854" s="113" t="s">
        <v>199</v>
      </c>
      <c r="F9854" s="113" t="s">
        <v>200</v>
      </c>
      <c r="G9854" s="113">
        <v>1032.07160374509</v>
      </c>
    </row>
    <row r="9855" spans="1:7" x14ac:dyDescent="0.25">
      <c r="A9855" s="108" t="str">
        <f t="shared" si="153"/>
        <v>DE_1998_1A3(FS)_NMVOC</v>
      </c>
      <c r="B9855" s="113" t="s">
        <v>150</v>
      </c>
      <c r="C9855" s="113">
        <v>1998</v>
      </c>
      <c r="D9855" s="113" t="s">
        <v>132</v>
      </c>
      <c r="E9855" s="113" t="s">
        <v>123</v>
      </c>
      <c r="F9855" s="113" t="s">
        <v>200</v>
      </c>
      <c r="G9855" s="113">
        <v>486.07501542294699</v>
      </c>
    </row>
    <row r="9856" spans="1:7" x14ac:dyDescent="0.25">
      <c r="A9856" s="108" t="str">
        <f t="shared" si="153"/>
        <v>DE_1998_1A3(FS)_SOx</v>
      </c>
      <c r="B9856" s="113" t="s">
        <v>150</v>
      </c>
      <c r="C9856" s="113">
        <v>1998</v>
      </c>
      <c r="D9856" s="113" t="s">
        <v>132</v>
      </c>
      <c r="E9856" s="113" t="s">
        <v>201</v>
      </c>
      <c r="F9856" s="113" t="s">
        <v>200</v>
      </c>
      <c r="G9856" s="113">
        <v>27.1830180321172</v>
      </c>
    </row>
    <row r="9857" spans="1:7" x14ac:dyDescent="0.25">
      <c r="A9857" s="108" t="str">
        <f t="shared" si="153"/>
        <v>DE_1998_1A3(FS)_NH3</v>
      </c>
      <c r="B9857" s="113" t="s">
        <v>150</v>
      </c>
      <c r="C9857" s="113">
        <v>1998</v>
      </c>
      <c r="D9857" s="113" t="s">
        <v>132</v>
      </c>
      <c r="E9857" s="113" t="s">
        <v>124</v>
      </c>
      <c r="F9857" s="113" t="s">
        <v>200</v>
      </c>
      <c r="G9857" s="113">
        <v>28.809153026453298</v>
      </c>
    </row>
    <row r="9858" spans="1:7" x14ac:dyDescent="0.25">
      <c r="A9858" s="108" t="str">
        <f t="shared" ref="A9858:A9921" si="154">CONCATENATE(B9858,"_",C9858,"_",D9858,"_",E9858)</f>
        <v>DE_1998_1A3(FS)_PM2.5</v>
      </c>
      <c r="B9858" s="113" t="s">
        <v>150</v>
      </c>
      <c r="C9858" s="113">
        <v>1998</v>
      </c>
      <c r="D9858" s="113" t="s">
        <v>132</v>
      </c>
      <c r="E9858" s="113" t="s">
        <v>203</v>
      </c>
      <c r="F9858" s="113" t="s">
        <v>200</v>
      </c>
      <c r="G9858" s="113">
        <v>54.428272909774499</v>
      </c>
    </row>
    <row r="9859" spans="1:7" x14ac:dyDescent="0.25">
      <c r="A9859" s="108" t="str">
        <f t="shared" si="154"/>
        <v>DE_1998_3D_NOx</v>
      </c>
      <c r="B9859" s="113" t="s">
        <v>150</v>
      </c>
      <c r="C9859" s="113">
        <v>1998</v>
      </c>
      <c r="D9859" s="113" t="s">
        <v>206</v>
      </c>
      <c r="E9859" s="113" t="s">
        <v>199</v>
      </c>
      <c r="F9859" s="113" t="s">
        <v>200</v>
      </c>
      <c r="G9859" s="113">
        <v>120.234967898001</v>
      </c>
    </row>
    <row r="9860" spans="1:7" x14ac:dyDescent="0.25">
      <c r="A9860" s="108" t="str">
        <f t="shared" si="154"/>
        <v>DE_1999_NATIONAL TOTAL_NOx</v>
      </c>
      <c r="B9860" s="113" t="s">
        <v>150</v>
      </c>
      <c r="C9860" s="113">
        <v>1999</v>
      </c>
      <c r="D9860" s="113" t="s">
        <v>122</v>
      </c>
      <c r="E9860" s="113" t="s">
        <v>199</v>
      </c>
      <c r="F9860" s="113" t="s">
        <v>200</v>
      </c>
      <c r="G9860" s="113">
        <v>1942.7627004814201</v>
      </c>
    </row>
    <row r="9861" spans="1:7" x14ac:dyDescent="0.25">
      <c r="A9861" s="108" t="str">
        <f t="shared" si="154"/>
        <v>DE_1999_NATIONAL TOTAL_NMVOC</v>
      </c>
      <c r="B9861" s="113" t="s">
        <v>150</v>
      </c>
      <c r="C9861" s="113">
        <v>1999</v>
      </c>
      <c r="D9861" s="113" t="s">
        <v>122</v>
      </c>
      <c r="E9861" s="113" t="s">
        <v>123</v>
      </c>
      <c r="F9861" s="113" t="s">
        <v>200</v>
      </c>
      <c r="G9861" s="113">
        <v>1966.8682860208901</v>
      </c>
    </row>
    <row r="9862" spans="1:7" x14ac:dyDescent="0.25">
      <c r="A9862" s="108" t="str">
        <f t="shared" si="154"/>
        <v>DE_1999_NATIONAL TOTAL_SOx</v>
      </c>
      <c r="B9862" s="113" t="s">
        <v>150</v>
      </c>
      <c r="C9862" s="113">
        <v>1999</v>
      </c>
      <c r="D9862" s="113" t="s">
        <v>122</v>
      </c>
      <c r="E9862" s="113" t="s">
        <v>201</v>
      </c>
      <c r="F9862" s="113" t="s">
        <v>200</v>
      </c>
      <c r="G9862" s="113">
        <v>797.89978912495997</v>
      </c>
    </row>
    <row r="9863" spans="1:7" x14ac:dyDescent="0.25">
      <c r="A9863" s="108" t="str">
        <f t="shared" si="154"/>
        <v>DE_1999_NATIONAL TOTAL_NH3</v>
      </c>
      <c r="B9863" s="113" t="s">
        <v>150</v>
      </c>
      <c r="C9863" s="113">
        <v>1999</v>
      </c>
      <c r="D9863" s="113" t="s">
        <v>122</v>
      </c>
      <c r="E9863" s="113" t="s">
        <v>124</v>
      </c>
      <c r="F9863" s="113" t="s">
        <v>200</v>
      </c>
      <c r="G9863" s="113">
        <v>642.00979203185898</v>
      </c>
    </row>
    <row r="9864" spans="1:7" x14ac:dyDescent="0.25">
      <c r="A9864" s="108" t="str">
        <f t="shared" si="154"/>
        <v>DE_1999_NATIONAL TOTAL_PM2.5</v>
      </c>
      <c r="B9864" s="113" t="s">
        <v>150</v>
      </c>
      <c r="C9864" s="113">
        <v>1999</v>
      </c>
      <c r="D9864" s="113" t="s">
        <v>122</v>
      </c>
      <c r="E9864" s="113" t="s">
        <v>203</v>
      </c>
      <c r="F9864" s="113" t="s">
        <v>200</v>
      </c>
      <c r="G9864" s="113">
        <v>172.271788648529</v>
      </c>
    </row>
    <row r="9865" spans="1:7" x14ac:dyDescent="0.25">
      <c r="A9865" s="108" t="str">
        <f t="shared" si="154"/>
        <v>DE_1999_NATIONAL TOTAL_Pb</v>
      </c>
      <c r="B9865" s="113" t="s">
        <v>150</v>
      </c>
      <c r="C9865" s="113">
        <v>1999</v>
      </c>
      <c r="D9865" s="113" t="s">
        <v>122</v>
      </c>
      <c r="E9865" s="113" t="s">
        <v>125</v>
      </c>
      <c r="F9865" s="113" t="s">
        <v>200</v>
      </c>
      <c r="G9865" s="113">
        <v>0.353824132227475</v>
      </c>
    </row>
    <row r="9866" spans="1:7" x14ac:dyDescent="0.25">
      <c r="A9866" s="108" t="str">
        <f t="shared" si="154"/>
        <v>DE_1999_NATIONAL TOTAL_Cd</v>
      </c>
      <c r="B9866" s="113" t="s">
        <v>150</v>
      </c>
      <c r="C9866" s="113">
        <v>1999</v>
      </c>
      <c r="D9866" s="113" t="s">
        <v>122</v>
      </c>
      <c r="E9866" s="113" t="s">
        <v>126</v>
      </c>
      <c r="F9866" s="113" t="s">
        <v>200</v>
      </c>
      <c r="G9866" s="113">
        <v>1.8409467744037299E-2</v>
      </c>
    </row>
    <row r="9867" spans="1:7" x14ac:dyDescent="0.25">
      <c r="A9867" s="108" t="str">
        <f t="shared" si="154"/>
        <v>DE_1999_NATIONAL TOTAL_Hg</v>
      </c>
      <c r="B9867" s="113" t="s">
        <v>150</v>
      </c>
      <c r="C9867" s="113">
        <v>1999</v>
      </c>
      <c r="D9867" s="113" t="s">
        <v>122</v>
      </c>
      <c r="E9867" s="113" t="s">
        <v>127</v>
      </c>
      <c r="F9867" s="113" t="s">
        <v>200</v>
      </c>
      <c r="G9867" s="113">
        <v>1.8302938370573601E-2</v>
      </c>
    </row>
    <row r="9868" spans="1:7" x14ac:dyDescent="0.25">
      <c r="A9868" s="108" t="str">
        <f t="shared" si="154"/>
        <v>DE_1999_NATIONAL TOTAL_DIOX</v>
      </c>
      <c r="B9868" s="113" t="s">
        <v>150</v>
      </c>
      <c r="C9868" s="113">
        <v>1999</v>
      </c>
      <c r="D9868" s="113" t="s">
        <v>122</v>
      </c>
      <c r="E9868" s="113" t="s">
        <v>128</v>
      </c>
      <c r="F9868" s="113" t="s">
        <v>200</v>
      </c>
      <c r="G9868" s="150">
        <v>2.7101132350143601E-7</v>
      </c>
    </row>
    <row r="9869" spans="1:7" x14ac:dyDescent="0.25">
      <c r="A9869" s="108" t="str">
        <f t="shared" si="154"/>
        <v>DE_1999_NATIONAL TOTAL_PAH</v>
      </c>
      <c r="B9869" s="113" t="s">
        <v>150</v>
      </c>
      <c r="C9869" s="113">
        <v>1999</v>
      </c>
      <c r="D9869" s="113" t="s">
        <v>122</v>
      </c>
      <c r="E9869" s="113" t="s">
        <v>129</v>
      </c>
      <c r="F9869" s="113" t="s">
        <v>200</v>
      </c>
      <c r="G9869" s="113">
        <v>5.6745679476108597E-2</v>
      </c>
    </row>
    <row r="9870" spans="1:7" x14ac:dyDescent="0.25">
      <c r="A9870" s="108" t="str">
        <f t="shared" si="154"/>
        <v>DE_1999_NATIONAL TOTAL_HCB</v>
      </c>
      <c r="B9870" s="113" t="s">
        <v>150</v>
      </c>
      <c r="C9870" s="113">
        <v>1999</v>
      </c>
      <c r="D9870" s="113" t="s">
        <v>122</v>
      </c>
      <c r="E9870" s="113" t="s">
        <v>130</v>
      </c>
      <c r="F9870" s="113" t="s">
        <v>200</v>
      </c>
      <c r="G9870" s="113">
        <v>2.6253901766927598E-3</v>
      </c>
    </row>
    <row r="9871" spans="1:7" x14ac:dyDescent="0.25">
      <c r="A9871" s="108" t="str">
        <f t="shared" si="154"/>
        <v>DE_1999_NATIONAL TOTAL_PCB</v>
      </c>
      <c r="B9871" s="113" t="s">
        <v>150</v>
      </c>
      <c r="C9871" s="113">
        <v>1999</v>
      </c>
      <c r="D9871" s="113" t="s">
        <v>122</v>
      </c>
      <c r="E9871" s="113" t="s">
        <v>259</v>
      </c>
      <c r="F9871" s="113" t="s">
        <v>200</v>
      </c>
      <c r="G9871" s="113">
        <v>1.0639794556899201E-3</v>
      </c>
    </row>
    <row r="9872" spans="1:7" x14ac:dyDescent="0.25">
      <c r="A9872" s="108" t="str">
        <f t="shared" si="154"/>
        <v>DE_1999_1A3(FS)_NOx</v>
      </c>
      <c r="B9872" s="113" t="s">
        <v>150</v>
      </c>
      <c r="C9872" s="113">
        <v>1999</v>
      </c>
      <c r="D9872" s="113" t="s">
        <v>132</v>
      </c>
      <c r="E9872" s="113" t="s">
        <v>199</v>
      </c>
      <c r="F9872" s="113" t="s">
        <v>200</v>
      </c>
      <c r="G9872" s="113">
        <v>1034.9550238829299</v>
      </c>
    </row>
    <row r="9873" spans="1:7" x14ac:dyDescent="0.25">
      <c r="A9873" s="108" t="str">
        <f t="shared" si="154"/>
        <v>DE_1999_1A3(FS)_NMVOC</v>
      </c>
      <c r="B9873" s="113" t="s">
        <v>150</v>
      </c>
      <c r="C9873" s="113">
        <v>1999</v>
      </c>
      <c r="D9873" s="113" t="s">
        <v>132</v>
      </c>
      <c r="E9873" s="113" t="s">
        <v>123</v>
      </c>
      <c r="F9873" s="113" t="s">
        <v>200</v>
      </c>
      <c r="G9873" s="113">
        <v>423.03996844785001</v>
      </c>
    </row>
    <row r="9874" spans="1:7" x14ac:dyDescent="0.25">
      <c r="A9874" s="108" t="str">
        <f t="shared" si="154"/>
        <v>DE_1999_1A3(FS)_SOx</v>
      </c>
      <c r="B9874" s="113" t="s">
        <v>150</v>
      </c>
      <c r="C9874" s="113">
        <v>1999</v>
      </c>
      <c r="D9874" s="113" t="s">
        <v>132</v>
      </c>
      <c r="E9874" s="113" t="s">
        <v>201</v>
      </c>
      <c r="F9874" s="113" t="s">
        <v>200</v>
      </c>
      <c r="G9874" s="113">
        <v>26.003655511574699</v>
      </c>
    </row>
    <row r="9875" spans="1:7" x14ac:dyDescent="0.25">
      <c r="A9875" s="108" t="str">
        <f t="shared" si="154"/>
        <v>DE_1999_1A3(FS)_NH3</v>
      </c>
      <c r="B9875" s="113" t="s">
        <v>150</v>
      </c>
      <c r="C9875" s="113">
        <v>1999</v>
      </c>
      <c r="D9875" s="113" t="s">
        <v>132</v>
      </c>
      <c r="E9875" s="113" t="s">
        <v>124</v>
      </c>
      <c r="F9875" s="113" t="s">
        <v>200</v>
      </c>
      <c r="G9875" s="113">
        <v>29.197750979236801</v>
      </c>
    </row>
    <row r="9876" spans="1:7" x14ac:dyDescent="0.25">
      <c r="A9876" s="108" t="str">
        <f t="shared" si="154"/>
        <v>DE_1999_1A3(FS)_PM2.5</v>
      </c>
      <c r="B9876" s="113" t="s">
        <v>150</v>
      </c>
      <c r="C9876" s="113">
        <v>1999</v>
      </c>
      <c r="D9876" s="113" t="s">
        <v>132</v>
      </c>
      <c r="E9876" s="113" t="s">
        <v>203</v>
      </c>
      <c r="F9876" s="113" t="s">
        <v>200</v>
      </c>
      <c r="G9876" s="113">
        <v>54.121760627258297</v>
      </c>
    </row>
    <row r="9877" spans="1:7" x14ac:dyDescent="0.25">
      <c r="A9877" s="108" t="str">
        <f t="shared" si="154"/>
        <v>DE_1999_3D_NOx</v>
      </c>
      <c r="B9877" s="113" t="s">
        <v>150</v>
      </c>
      <c r="C9877" s="113">
        <v>1999</v>
      </c>
      <c r="D9877" s="113" t="s">
        <v>206</v>
      </c>
      <c r="E9877" s="113" t="s">
        <v>199</v>
      </c>
      <c r="F9877" s="113" t="s">
        <v>200</v>
      </c>
      <c r="G9877" s="113">
        <v>123.50583134851399</v>
      </c>
    </row>
    <row r="9878" spans="1:7" x14ac:dyDescent="0.25">
      <c r="A9878" s="108" t="str">
        <f t="shared" si="154"/>
        <v>DE_2000_NATIONAL TOTAL_NOx</v>
      </c>
      <c r="B9878" s="113" t="s">
        <v>150</v>
      </c>
      <c r="C9878" s="113">
        <v>2000</v>
      </c>
      <c r="D9878" s="113" t="s">
        <v>122</v>
      </c>
      <c r="E9878" s="113" t="s">
        <v>199</v>
      </c>
      <c r="F9878" s="113" t="s">
        <v>200</v>
      </c>
      <c r="G9878" s="113">
        <v>1865.51609509738</v>
      </c>
    </row>
    <row r="9879" spans="1:7" x14ac:dyDescent="0.25">
      <c r="A9879" s="108" t="str">
        <f t="shared" si="154"/>
        <v>DE_2000_NATIONAL TOTAL_NMVOC</v>
      </c>
      <c r="B9879" s="113" t="s">
        <v>150</v>
      </c>
      <c r="C9879" s="113">
        <v>2000</v>
      </c>
      <c r="D9879" s="113" t="s">
        <v>122</v>
      </c>
      <c r="E9879" s="113" t="s">
        <v>123</v>
      </c>
      <c r="F9879" s="113" t="s">
        <v>200</v>
      </c>
      <c r="G9879" s="113">
        <v>1798.49010361246</v>
      </c>
    </row>
    <row r="9880" spans="1:7" x14ac:dyDescent="0.25">
      <c r="A9880" s="108" t="str">
        <f t="shared" si="154"/>
        <v>DE_2000_NATIONAL TOTAL_SOx</v>
      </c>
      <c r="B9880" s="113" t="s">
        <v>150</v>
      </c>
      <c r="C9880" s="113">
        <v>2000</v>
      </c>
      <c r="D9880" s="113" t="s">
        <v>122</v>
      </c>
      <c r="E9880" s="113" t="s">
        <v>201</v>
      </c>
      <c r="F9880" s="113" t="s">
        <v>200</v>
      </c>
      <c r="G9880" s="113">
        <v>642.80820104682903</v>
      </c>
    </row>
    <row r="9881" spans="1:7" x14ac:dyDescent="0.25">
      <c r="A9881" s="108" t="str">
        <f t="shared" si="154"/>
        <v>DE_2000_NATIONAL TOTAL_NH3</v>
      </c>
      <c r="B9881" s="113" t="s">
        <v>150</v>
      </c>
      <c r="C9881" s="113">
        <v>2000</v>
      </c>
      <c r="D9881" s="113" t="s">
        <v>122</v>
      </c>
      <c r="E9881" s="113" t="s">
        <v>124</v>
      </c>
      <c r="F9881" s="113" t="s">
        <v>200</v>
      </c>
      <c r="G9881" s="113">
        <v>646.903925758931</v>
      </c>
    </row>
    <row r="9882" spans="1:7" x14ac:dyDescent="0.25">
      <c r="A9882" s="108" t="str">
        <f t="shared" si="154"/>
        <v>DE_2000_NATIONAL TOTAL_PM2.5</v>
      </c>
      <c r="B9882" s="113" t="s">
        <v>150</v>
      </c>
      <c r="C9882" s="113">
        <v>2000</v>
      </c>
      <c r="D9882" s="113" t="s">
        <v>122</v>
      </c>
      <c r="E9882" s="113" t="s">
        <v>203</v>
      </c>
      <c r="F9882" s="113" t="s">
        <v>200</v>
      </c>
      <c r="G9882" s="113">
        <v>163.911825328449</v>
      </c>
    </row>
    <row r="9883" spans="1:7" x14ac:dyDescent="0.25">
      <c r="A9883" s="108" t="str">
        <f t="shared" si="154"/>
        <v>DE_2000_NATIONAL TOTAL_Pb</v>
      </c>
      <c r="B9883" s="113" t="s">
        <v>150</v>
      </c>
      <c r="C9883" s="113">
        <v>2000</v>
      </c>
      <c r="D9883" s="113" t="s">
        <v>122</v>
      </c>
      <c r="E9883" s="113" t="s">
        <v>125</v>
      </c>
      <c r="F9883" s="113" t="s">
        <v>200</v>
      </c>
      <c r="G9883" s="113">
        <v>0.355331608104966</v>
      </c>
    </row>
    <row r="9884" spans="1:7" x14ac:dyDescent="0.25">
      <c r="A9884" s="108" t="str">
        <f t="shared" si="154"/>
        <v>DE_2000_NATIONAL TOTAL_Cd</v>
      </c>
      <c r="B9884" s="113" t="s">
        <v>150</v>
      </c>
      <c r="C9884" s="113">
        <v>2000</v>
      </c>
      <c r="D9884" s="113" t="s">
        <v>122</v>
      </c>
      <c r="E9884" s="113" t="s">
        <v>126</v>
      </c>
      <c r="F9884" s="113" t="s">
        <v>200</v>
      </c>
      <c r="G9884" s="113">
        <v>1.78137472954999E-2</v>
      </c>
    </row>
    <row r="9885" spans="1:7" x14ac:dyDescent="0.25">
      <c r="A9885" s="108" t="str">
        <f t="shared" si="154"/>
        <v>DE_2000_NATIONAL TOTAL_Hg</v>
      </c>
      <c r="B9885" s="113" t="s">
        <v>150</v>
      </c>
      <c r="C9885" s="113">
        <v>2000</v>
      </c>
      <c r="D9885" s="113" t="s">
        <v>122</v>
      </c>
      <c r="E9885" s="113" t="s">
        <v>127</v>
      </c>
      <c r="F9885" s="113" t="s">
        <v>200</v>
      </c>
      <c r="G9885" s="113">
        <v>1.83151339921005E-2</v>
      </c>
    </row>
    <row r="9886" spans="1:7" x14ac:dyDescent="0.25">
      <c r="A9886" s="108" t="str">
        <f t="shared" si="154"/>
        <v>DE_2000_NATIONAL TOTAL_DIOX</v>
      </c>
      <c r="B9886" s="113" t="s">
        <v>150</v>
      </c>
      <c r="C9886" s="113">
        <v>2000</v>
      </c>
      <c r="D9886" s="113" t="s">
        <v>122</v>
      </c>
      <c r="E9886" s="113" t="s">
        <v>128</v>
      </c>
      <c r="F9886" s="113" t="s">
        <v>200</v>
      </c>
      <c r="G9886" s="150">
        <v>2.5664846158690599E-7</v>
      </c>
    </row>
    <row r="9887" spans="1:7" x14ac:dyDescent="0.25">
      <c r="A9887" s="108" t="str">
        <f t="shared" si="154"/>
        <v>DE_2000_NATIONAL TOTAL_PAH</v>
      </c>
      <c r="B9887" s="113" t="s">
        <v>150</v>
      </c>
      <c r="C9887" s="113">
        <v>2000</v>
      </c>
      <c r="D9887" s="113" t="s">
        <v>122</v>
      </c>
      <c r="E9887" s="113" t="s">
        <v>129</v>
      </c>
      <c r="F9887" s="113" t="s">
        <v>200</v>
      </c>
      <c r="G9887" s="113">
        <v>5.5002875184849802E-2</v>
      </c>
    </row>
    <row r="9888" spans="1:7" x14ac:dyDescent="0.25">
      <c r="A9888" s="108" t="str">
        <f t="shared" si="154"/>
        <v>DE_2000_NATIONAL TOTAL_HCB</v>
      </c>
      <c r="B9888" s="113" t="s">
        <v>150</v>
      </c>
      <c r="C9888" s="113">
        <v>2000</v>
      </c>
      <c r="D9888" s="113" t="s">
        <v>122</v>
      </c>
      <c r="E9888" s="113" t="s">
        <v>130</v>
      </c>
      <c r="F9888" s="113" t="s">
        <v>200</v>
      </c>
      <c r="G9888" s="113">
        <v>2.88389451540879E-3</v>
      </c>
    </row>
    <row r="9889" spans="1:7" x14ac:dyDescent="0.25">
      <c r="A9889" s="108" t="str">
        <f t="shared" si="154"/>
        <v>DE_2000_NATIONAL TOTAL_PCB</v>
      </c>
      <c r="B9889" s="113" t="s">
        <v>150</v>
      </c>
      <c r="C9889" s="113">
        <v>2000</v>
      </c>
      <c r="D9889" s="113" t="s">
        <v>122</v>
      </c>
      <c r="E9889" s="113" t="s">
        <v>259</v>
      </c>
      <c r="F9889" s="113" t="s">
        <v>200</v>
      </c>
      <c r="G9889" s="113">
        <v>9.4824974749340503E-4</v>
      </c>
    </row>
    <row r="9890" spans="1:7" x14ac:dyDescent="0.25">
      <c r="A9890" s="108" t="str">
        <f t="shared" si="154"/>
        <v>DE_2000_1A3(FS)_NOx</v>
      </c>
      <c r="B9890" s="113" t="s">
        <v>150</v>
      </c>
      <c r="C9890" s="113">
        <v>2000</v>
      </c>
      <c r="D9890" s="113" t="s">
        <v>132</v>
      </c>
      <c r="E9890" s="113" t="s">
        <v>199</v>
      </c>
      <c r="F9890" s="113" t="s">
        <v>200</v>
      </c>
      <c r="G9890" s="113">
        <v>973.31542345074604</v>
      </c>
    </row>
    <row r="9891" spans="1:7" x14ac:dyDescent="0.25">
      <c r="A9891" s="108" t="str">
        <f t="shared" si="154"/>
        <v>DE_2000_1A3(FS)_NMVOC</v>
      </c>
      <c r="B9891" s="113" t="s">
        <v>150</v>
      </c>
      <c r="C9891" s="113">
        <v>2000</v>
      </c>
      <c r="D9891" s="113" t="s">
        <v>132</v>
      </c>
      <c r="E9891" s="113" t="s">
        <v>123</v>
      </c>
      <c r="F9891" s="113" t="s">
        <v>200</v>
      </c>
      <c r="G9891" s="113">
        <v>355.30793375817001</v>
      </c>
    </row>
    <row r="9892" spans="1:7" x14ac:dyDescent="0.25">
      <c r="A9892" s="108" t="str">
        <f t="shared" si="154"/>
        <v>DE_2000_1A3(FS)_SOx</v>
      </c>
      <c r="B9892" s="113" t="s">
        <v>150</v>
      </c>
      <c r="C9892" s="113">
        <v>2000</v>
      </c>
      <c r="D9892" s="113" t="s">
        <v>132</v>
      </c>
      <c r="E9892" s="113" t="s">
        <v>201</v>
      </c>
      <c r="F9892" s="113" t="s">
        <v>200</v>
      </c>
      <c r="G9892" s="113">
        <v>19.673877721473801</v>
      </c>
    </row>
    <row r="9893" spans="1:7" x14ac:dyDescent="0.25">
      <c r="A9893" s="108" t="str">
        <f t="shared" si="154"/>
        <v>DE_2000_1A3(FS)_NH3</v>
      </c>
      <c r="B9893" s="113" t="s">
        <v>150</v>
      </c>
      <c r="C9893" s="113">
        <v>2000</v>
      </c>
      <c r="D9893" s="113" t="s">
        <v>132</v>
      </c>
      <c r="E9893" s="113" t="s">
        <v>124</v>
      </c>
      <c r="F9893" s="113" t="s">
        <v>200</v>
      </c>
      <c r="G9893" s="113">
        <v>34.305920524918697</v>
      </c>
    </row>
    <row r="9894" spans="1:7" x14ac:dyDescent="0.25">
      <c r="A9894" s="108" t="str">
        <f t="shared" si="154"/>
        <v>DE_2000_1A3(FS)_PM2.5</v>
      </c>
      <c r="B9894" s="113" t="s">
        <v>150</v>
      </c>
      <c r="C9894" s="113">
        <v>2000</v>
      </c>
      <c r="D9894" s="113" t="s">
        <v>132</v>
      </c>
      <c r="E9894" s="113" t="s">
        <v>203</v>
      </c>
      <c r="F9894" s="113" t="s">
        <v>200</v>
      </c>
      <c r="G9894" s="113">
        <v>51.733593361997698</v>
      </c>
    </row>
    <row r="9895" spans="1:7" x14ac:dyDescent="0.25">
      <c r="A9895" s="108" t="str">
        <f t="shared" si="154"/>
        <v>DE_2000_3D_NOx</v>
      </c>
      <c r="B9895" s="113" t="s">
        <v>150</v>
      </c>
      <c r="C9895" s="113">
        <v>2000</v>
      </c>
      <c r="D9895" s="113" t="s">
        <v>206</v>
      </c>
      <c r="E9895" s="113" t="s">
        <v>199</v>
      </c>
      <c r="F9895" s="113" t="s">
        <v>200</v>
      </c>
      <c r="G9895" s="113">
        <v>124.037524726024</v>
      </c>
    </row>
    <row r="9896" spans="1:7" x14ac:dyDescent="0.25">
      <c r="A9896" s="108" t="str">
        <f t="shared" si="154"/>
        <v>DE_2001_NATIONAL TOTAL_NOx</v>
      </c>
      <c r="B9896" s="113" t="s">
        <v>150</v>
      </c>
      <c r="C9896" s="113">
        <v>2001</v>
      </c>
      <c r="D9896" s="113" t="s">
        <v>122</v>
      </c>
      <c r="E9896" s="113" t="s">
        <v>199</v>
      </c>
      <c r="F9896" s="113" t="s">
        <v>200</v>
      </c>
      <c r="G9896" s="113">
        <v>1810.8339497562299</v>
      </c>
    </row>
    <row r="9897" spans="1:7" x14ac:dyDescent="0.25">
      <c r="A9897" s="108" t="str">
        <f t="shared" si="154"/>
        <v>DE_2001_NATIONAL TOTAL_NMVOC</v>
      </c>
      <c r="B9897" s="113" t="s">
        <v>150</v>
      </c>
      <c r="C9897" s="113">
        <v>2001</v>
      </c>
      <c r="D9897" s="113" t="s">
        <v>122</v>
      </c>
      <c r="E9897" s="113" t="s">
        <v>123</v>
      </c>
      <c r="F9897" s="113" t="s">
        <v>200</v>
      </c>
      <c r="G9897" s="113">
        <v>1703.4096545786599</v>
      </c>
    </row>
    <row r="9898" spans="1:7" x14ac:dyDescent="0.25">
      <c r="A9898" s="108" t="str">
        <f t="shared" si="154"/>
        <v>DE_2001_NATIONAL TOTAL_SOx</v>
      </c>
      <c r="B9898" s="113" t="s">
        <v>150</v>
      </c>
      <c r="C9898" s="113">
        <v>2001</v>
      </c>
      <c r="D9898" s="113" t="s">
        <v>122</v>
      </c>
      <c r="E9898" s="113" t="s">
        <v>201</v>
      </c>
      <c r="F9898" s="113" t="s">
        <v>200</v>
      </c>
      <c r="G9898" s="113">
        <v>622.04880961022297</v>
      </c>
    </row>
    <row r="9899" spans="1:7" x14ac:dyDescent="0.25">
      <c r="A9899" s="108" t="str">
        <f t="shared" si="154"/>
        <v>DE_2001_NATIONAL TOTAL_NH3</v>
      </c>
      <c r="B9899" s="113" t="s">
        <v>150</v>
      </c>
      <c r="C9899" s="113">
        <v>2001</v>
      </c>
      <c r="D9899" s="113" t="s">
        <v>122</v>
      </c>
      <c r="E9899" s="113" t="s">
        <v>124</v>
      </c>
      <c r="F9899" s="113" t="s">
        <v>200</v>
      </c>
      <c r="G9899" s="113">
        <v>652.51794276908299</v>
      </c>
    </row>
    <row r="9900" spans="1:7" x14ac:dyDescent="0.25">
      <c r="A9900" s="108" t="str">
        <f t="shared" si="154"/>
        <v>DE_2001_NATIONAL TOTAL_PM2.5</v>
      </c>
      <c r="B9900" s="113" t="s">
        <v>150</v>
      </c>
      <c r="C9900" s="113">
        <v>2001</v>
      </c>
      <c r="D9900" s="113" t="s">
        <v>122</v>
      </c>
      <c r="E9900" s="113" t="s">
        <v>203</v>
      </c>
      <c r="F9900" s="113" t="s">
        <v>200</v>
      </c>
      <c r="G9900" s="113">
        <v>157.96143280894501</v>
      </c>
    </row>
    <row r="9901" spans="1:7" x14ac:dyDescent="0.25">
      <c r="A9901" s="108" t="str">
        <f t="shared" si="154"/>
        <v>DE_2001_NATIONAL TOTAL_Pb</v>
      </c>
      <c r="B9901" s="113" t="s">
        <v>150</v>
      </c>
      <c r="C9901" s="113">
        <v>2001</v>
      </c>
      <c r="D9901" s="113" t="s">
        <v>122</v>
      </c>
      <c r="E9901" s="113" t="s">
        <v>125</v>
      </c>
      <c r="F9901" s="113" t="s">
        <v>200</v>
      </c>
      <c r="G9901" s="113">
        <v>0.33356742294755298</v>
      </c>
    </row>
    <row r="9902" spans="1:7" x14ac:dyDescent="0.25">
      <c r="A9902" s="108" t="str">
        <f t="shared" si="154"/>
        <v>DE_2001_NATIONAL TOTAL_Cd</v>
      </c>
      <c r="B9902" s="113" t="s">
        <v>150</v>
      </c>
      <c r="C9902" s="113">
        <v>2001</v>
      </c>
      <c r="D9902" s="113" t="s">
        <v>122</v>
      </c>
      <c r="E9902" s="113" t="s">
        <v>126</v>
      </c>
      <c r="F9902" s="113" t="s">
        <v>200</v>
      </c>
      <c r="G9902" s="113">
        <v>1.6816288541999201E-2</v>
      </c>
    </row>
    <row r="9903" spans="1:7" x14ac:dyDescent="0.25">
      <c r="A9903" s="108" t="str">
        <f t="shared" si="154"/>
        <v>DE_2001_NATIONAL TOTAL_Hg</v>
      </c>
      <c r="B9903" s="113" t="s">
        <v>150</v>
      </c>
      <c r="C9903" s="113">
        <v>2001</v>
      </c>
      <c r="D9903" s="113" t="s">
        <v>122</v>
      </c>
      <c r="E9903" s="113" t="s">
        <v>127</v>
      </c>
      <c r="F9903" s="113" t="s">
        <v>200</v>
      </c>
      <c r="G9903" s="113">
        <v>1.7694414723957799E-2</v>
      </c>
    </row>
    <row r="9904" spans="1:7" x14ac:dyDescent="0.25">
      <c r="A9904" s="108" t="str">
        <f t="shared" si="154"/>
        <v>DE_2001_NATIONAL TOTAL_DIOX</v>
      </c>
      <c r="B9904" s="113" t="s">
        <v>150</v>
      </c>
      <c r="C9904" s="113">
        <v>2001</v>
      </c>
      <c r="D9904" s="113" t="s">
        <v>122</v>
      </c>
      <c r="E9904" s="113" t="s">
        <v>128</v>
      </c>
      <c r="F9904" s="113" t="s">
        <v>200</v>
      </c>
      <c r="G9904" s="150">
        <v>2.3093615067057E-7</v>
      </c>
    </row>
    <row r="9905" spans="1:7" x14ac:dyDescent="0.25">
      <c r="A9905" s="108" t="str">
        <f t="shared" si="154"/>
        <v>DE_2001_NATIONAL TOTAL_PAH</v>
      </c>
      <c r="B9905" s="113" t="s">
        <v>150</v>
      </c>
      <c r="C9905" s="113">
        <v>2001</v>
      </c>
      <c r="D9905" s="113" t="s">
        <v>122</v>
      </c>
      <c r="E9905" s="113" t="s">
        <v>129</v>
      </c>
      <c r="F9905" s="113" t="s">
        <v>200</v>
      </c>
      <c r="G9905" s="113">
        <v>5.9030188097658302E-2</v>
      </c>
    </row>
    <row r="9906" spans="1:7" x14ac:dyDescent="0.25">
      <c r="A9906" s="108" t="str">
        <f t="shared" si="154"/>
        <v>DE_2001_NATIONAL TOTAL_HCB</v>
      </c>
      <c r="B9906" s="113" t="s">
        <v>150</v>
      </c>
      <c r="C9906" s="113">
        <v>2001</v>
      </c>
      <c r="D9906" s="113" t="s">
        <v>122</v>
      </c>
      <c r="E9906" s="113" t="s">
        <v>130</v>
      </c>
      <c r="F9906" s="113" t="s">
        <v>200</v>
      </c>
      <c r="G9906" s="113">
        <v>3.1208055270375199E-3</v>
      </c>
    </row>
    <row r="9907" spans="1:7" x14ac:dyDescent="0.25">
      <c r="A9907" s="108" t="str">
        <f t="shared" si="154"/>
        <v>DE_2001_NATIONAL TOTAL_PCB</v>
      </c>
      <c r="B9907" s="113" t="s">
        <v>150</v>
      </c>
      <c r="C9907" s="113">
        <v>2001</v>
      </c>
      <c r="D9907" s="113" t="s">
        <v>122</v>
      </c>
      <c r="E9907" s="113" t="s">
        <v>259</v>
      </c>
      <c r="F9907" s="113" t="s">
        <v>200</v>
      </c>
      <c r="G9907" s="113">
        <v>7.5188756336001903E-4</v>
      </c>
    </row>
    <row r="9908" spans="1:7" x14ac:dyDescent="0.25">
      <c r="A9908" s="108" t="str">
        <f t="shared" si="154"/>
        <v>DE_2001_1A3(FS)_NOx</v>
      </c>
      <c r="B9908" s="113" t="s">
        <v>150</v>
      </c>
      <c r="C9908" s="113">
        <v>2001</v>
      </c>
      <c r="D9908" s="113" t="s">
        <v>132</v>
      </c>
      <c r="E9908" s="113" t="s">
        <v>199</v>
      </c>
      <c r="F9908" s="113" t="s">
        <v>200</v>
      </c>
      <c r="G9908" s="113">
        <v>922.80477338859703</v>
      </c>
    </row>
    <row r="9909" spans="1:7" x14ac:dyDescent="0.25">
      <c r="A9909" s="108" t="str">
        <f t="shared" si="154"/>
        <v>DE_2001_1A3(FS)_NMVOC</v>
      </c>
      <c r="B9909" s="113" t="s">
        <v>150</v>
      </c>
      <c r="C9909" s="113">
        <v>2001</v>
      </c>
      <c r="D9909" s="113" t="s">
        <v>132</v>
      </c>
      <c r="E9909" s="113" t="s">
        <v>123</v>
      </c>
      <c r="F9909" s="113" t="s">
        <v>200</v>
      </c>
      <c r="G9909" s="113">
        <v>322.75929247646502</v>
      </c>
    </row>
    <row r="9910" spans="1:7" x14ac:dyDescent="0.25">
      <c r="A9910" s="108" t="str">
        <f t="shared" si="154"/>
        <v>DE_2001_1A3(FS)_SOx</v>
      </c>
      <c r="B9910" s="113" t="s">
        <v>150</v>
      </c>
      <c r="C9910" s="113">
        <v>2001</v>
      </c>
      <c r="D9910" s="113" t="s">
        <v>132</v>
      </c>
      <c r="E9910" s="113" t="s">
        <v>201</v>
      </c>
      <c r="F9910" s="113" t="s">
        <v>200</v>
      </c>
      <c r="G9910" s="113">
        <v>16.035316802389602</v>
      </c>
    </row>
    <row r="9911" spans="1:7" x14ac:dyDescent="0.25">
      <c r="A9911" s="108" t="str">
        <f t="shared" si="154"/>
        <v>DE_2001_1A3(FS)_NH3</v>
      </c>
      <c r="B9911" s="113" t="s">
        <v>150</v>
      </c>
      <c r="C9911" s="113">
        <v>2001</v>
      </c>
      <c r="D9911" s="113" t="s">
        <v>132</v>
      </c>
      <c r="E9911" s="113" t="s">
        <v>124</v>
      </c>
      <c r="F9911" s="113" t="s">
        <v>200</v>
      </c>
      <c r="G9911" s="113">
        <v>32.660529766679701</v>
      </c>
    </row>
    <row r="9912" spans="1:7" x14ac:dyDescent="0.25">
      <c r="A9912" s="108" t="str">
        <f t="shared" si="154"/>
        <v>DE_2001_1A3(FS)_PM2.5</v>
      </c>
      <c r="B9912" s="113" t="s">
        <v>150</v>
      </c>
      <c r="C9912" s="113">
        <v>2001</v>
      </c>
      <c r="D9912" s="113" t="s">
        <v>132</v>
      </c>
      <c r="E9912" s="113" t="s">
        <v>203</v>
      </c>
      <c r="F9912" s="113" t="s">
        <v>200</v>
      </c>
      <c r="G9912" s="113">
        <v>48.8034697303749</v>
      </c>
    </row>
    <row r="9913" spans="1:7" x14ac:dyDescent="0.25">
      <c r="A9913" s="108" t="str">
        <f t="shared" si="154"/>
        <v>DE_2001_3D_NOx</v>
      </c>
      <c r="B9913" s="113" t="s">
        <v>150</v>
      </c>
      <c r="C9913" s="113">
        <v>2001</v>
      </c>
      <c r="D9913" s="113" t="s">
        <v>206</v>
      </c>
      <c r="E9913" s="113" t="s">
        <v>199</v>
      </c>
      <c r="F9913" s="113" t="s">
        <v>200</v>
      </c>
      <c r="G9913" s="113">
        <v>123.47508856487499</v>
      </c>
    </row>
    <row r="9914" spans="1:7" x14ac:dyDescent="0.25">
      <c r="A9914" s="108" t="str">
        <f t="shared" si="154"/>
        <v>DE_2002_NATIONAL TOTAL_NOx</v>
      </c>
      <c r="B9914" s="113" t="s">
        <v>150</v>
      </c>
      <c r="C9914" s="113">
        <v>2002</v>
      </c>
      <c r="D9914" s="113" t="s">
        <v>122</v>
      </c>
      <c r="E9914" s="113" t="s">
        <v>199</v>
      </c>
      <c r="F9914" s="113" t="s">
        <v>200</v>
      </c>
      <c r="G9914" s="113">
        <v>1751.90614384849</v>
      </c>
    </row>
    <row r="9915" spans="1:7" x14ac:dyDescent="0.25">
      <c r="A9915" s="108" t="str">
        <f t="shared" si="154"/>
        <v>DE_2002_NATIONAL TOTAL_NMVOC</v>
      </c>
      <c r="B9915" s="113" t="s">
        <v>150</v>
      </c>
      <c r="C9915" s="113">
        <v>2002</v>
      </c>
      <c r="D9915" s="113" t="s">
        <v>122</v>
      </c>
      <c r="E9915" s="113" t="s">
        <v>123</v>
      </c>
      <c r="F9915" s="113" t="s">
        <v>200</v>
      </c>
      <c r="G9915" s="113">
        <v>1611.1444374714099</v>
      </c>
    </row>
    <row r="9916" spans="1:7" x14ac:dyDescent="0.25">
      <c r="A9916" s="108" t="str">
        <f t="shared" si="154"/>
        <v>DE_2002_NATIONAL TOTAL_SOx</v>
      </c>
      <c r="B9916" s="113" t="s">
        <v>150</v>
      </c>
      <c r="C9916" s="113">
        <v>2002</v>
      </c>
      <c r="D9916" s="113" t="s">
        <v>122</v>
      </c>
      <c r="E9916" s="113" t="s">
        <v>201</v>
      </c>
      <c r="F9916" s="113" t="s">
        <v>200</v>
      </c>
      <c r="G9916" s="113">
        <v>558.99982340150598</v>
      </c>
    </row>
    <row r="9917" spans="1:7" x14ac:dyDescent="0.25">
      <c r="A9917" s="108" t="str">
        <f t="shared" si="154"/>
        <v>DE_2002_NATIONAL TOTAL_NH3</v>
      </c>
      <c r="B9917" s="113" t="s">
        <v>150</v>
      </c>
      <c r="C9917" s="113">
        <v>2002</v>
      </c>
      <c r="D9917" s="113" t="s">
        <v>122</v>
      </c>
      <c r="E9917" s="113" t="s">
        <v>124</v>
      </c>
      <c r="F9917" s="113" t="s">
        <v>200</v>
      </c>
      <c r="G9917" s="113">
        <v>640.66724085897897</v>
      </c>
    </row>
    <row r="9918" spans="1:7" x14ac:dyDescent="0.25">
      <c r="A9918" s="108" t="str">
        <f t="shared" si="154"/>
        <v>DE_2002_NATIONAL TOTAL_PM2.5</v>
      </c>
      <c r="B9918" s="113" t="s">
        <v>150</v>
      </c>
      <c r="C9918" s="113">
        <v>2002</v>
      </c>
      <c r="D9918" s="113" t="s">
        <v>122</v>
      </c>
      <c r="E9918" s="113" t="s">
        <v>203</v>
      </c>
      <c r="F9918" s="113" t="s">
        <v>200</v>
      </c>
      <c r="G9918" s="113">
        <v>151.51152781725901</v>
      </c>
    </row>
    <row r="9919" spans="1:7" x14ac:dyDescent="0.25">
      <c r="A9919" s="108" t="str">
        <f t="shared" si="154"/>
        <v>DE_2002_NATIONAL TOTAL_Pb</v>
      </c>
      <c r="B9919" s="113" t="s">
        <v>150</v>
      </c>
      <c r="C9919" s="113">
        <v>2002</v>
      </c>
      <c r="D9919" s="113" t="s">
        <v>122</v>
      </c>
      <c r="E9919" s="113" t="s">
        <v>125</v>
      </c>
      <c r="F9919" s="113" t="s">
        <v>200</v>
      </c>
      <c r="G9919" s="113">
        <v>0.30274783942525202</v>
      </c>
    </row>
    <row r="9920" spans="1:7" x14ac:dyDescent="0.25">
      <c r="A9920" s="108" t="str">
        <f t="shared" si="154"/>
        <v>DE_2002_NATIONAL TOTAL_Cd</v>
      </c>
      <c r="B9920" s="113" t="s">
        <v>150</v>
      </c>
      <c r="C9920" s="113">
        <v>2002</v>
      </c>
      <c r="D9920" s="113" t="s">
        <v>122</v>
      </c>
      <c r="E9920" s="113" t="s">
        <v>126</v>
      </c>
      <c r="F9920" s="113" t="s">
        <v>200</v>
      </c>
      <c r="G9920" s="113">
        <v>1.6343726128443599E-2</v>
      </c>
    </row>
    <row r="9921" spans="1:7" x14ac:dyDescent="0.25">
      <c r="A9921" s="108" t="str">
        <f t="shared" si="154"/>
        <v>DE_2002_NATIONAL TOTAL_Hg</v>
      </c>
      <c r="B9921" s="113" t="s">
        <v>150</v>
      </c>
      <c r="C9921" s="113">
        <v>2002</v>
      </c>
      <c r="D9921" s="113" t="s">
        <v>122</v>
      </c>
      <c r="E9921" s="113" t="s">
        <v>127</v>
      </c>
      <c r="F9921" s="113" t="s">
        <v>200</v>
      </c>
      <c r="G9921" s="113">
        <v>1.6728180990530001E-2</v>
      </c>
    </row>
    <row r="9922" spans="1:7" x14ac:dyDescent="0.25">
      <c r="A9922" s="108" t="str">
        <f t="shared" ref="A9922:A9985" si="155">CONCATENATE(B9922,"_",C9922,"_",D9922,"_",E9922)</f>
        <v>DE_2002_NATIONAL TOTAL_DIOX</v>
      </c>
      <c r="B9922" s="113" t="s">
        <v>150</v>
      </c>
      <c r="C9922" s="113">
        <v>2002</v>
      </c>
      <c r="D9922" s="113" t="s">
        <v>122</v>
      </c>
      <c r="E9922" s="113" t="s">
        <v>128</v>
      </c>
      <c r="F9922" s="113" t="s">
        <v>200</v>
      </c>
      <c r="G9922" s="150">
        <v>2.0581361013765199E-7</v>
      </c>
    </row>
    <row r="9923" spans="1:7" x14ac:dyDescent="0.25">
      <c r="A9923" s="108" t="str">
        <f t="shared" si="155"/>
        <v>DE_2002_NATIONAL TOTAL_PAH</v>
      </c>
      <c r="B9923" s="113" t="s">
        <v>150</v>
      </c>
      <c r="C9923" s="113">
        <v>2002</v>
      </c>
      <c r="D9923" s="113" t="s">
        <v>122</v>
      </c>
      <c r="E9923" s="113" t="s">
        <v>129</v>
      </c>
      <c r="F9923" s="113" t="s">
        <v>200</v>
      </c>
      <c r="G9923" s="113">
        <v>5.6196890015827797E-2</v>
      </c>
    </row>
    <row r="9924" spans="1:7" x14ac:dyDescent="0.25">
      <c r="A9924" s="108" t="str">
        <f t="shared" si="155"/>
        <v>DE_2002_NATIONAL TOTAL_HCB</v>
      </c>
      <c r="B9924" s="113" t="s">
        <v>150</v>
      </c>
      <c r="C9924" s="113">
        <v>2002</v>
      </c>
      <c r="D9924" s="113" t="s">
        <v>122</v>
      </c>
      <c r="E9924" s="113" t="s">
        <v>130</v>
      </c>
      <c r="F9924" s="113" t="s">
        <v>200</v>
      </c>
      <c r="G9924" s="150">
        <v>5.6054960805381896E-6</v>
      </c>
    </row>
    <row r="9925" spans="1:7" x14ac:dyDescent="0.25">
      <c r="A9925" s="108" t="str">
        <f t="shared" si="155"/>
        <v>DE_2002_NATIONAL TOTAL_PCB</v>
      </c>
      <c r="B9925" s="113" t="s">
        <v>150</v>
      </c>
      <c r="C9925" s="113">
        <v>2002</v>
      </c>
      <c r="D9925" s="113" t="s">
        <v>122</v>
      </c>
      <c r="E9925" s="113" t="s">
        <v>259</v>
      </c>
      <c r="F9925" s="113" t="s">
        <v>200</v>
      </c>
      <c r="G9925" s="113">
        <v>5.6721853851859699E-4</v>
      </c>
    </row>
    <row r="9926" spans="1:7" x14ac:dyDescent="0.25">
      <c r="A9926" s="108" t="str">
        <f t="shared" si="155"/>
        <v>DE_2002_1A3(FS)_NOx</v>
      </c>
      <c r="B9926" s="113" t="s">
        <v>150</v>
      </c>
      <c r="C9926" s="113">
        <v>2002</v>
      </c>
      <c r="D9926" s="113" t="s">
        <v>132</v>
      </c>
      <c r="E9926" s="113" t="s">
        <v>199</v>
      </c>
      <c r="F9926" s="113" t="s">
        <v>200</v>
      </c>
      <c r="G9926" s="113">
        <v>885.38134668504597</v>
      </c>
    </row>
    <row r="9927" spans="1:7" x14ac:dyDescent="0.25">
      <c r="A9927" s="108" t="str">
        <f t="shared" si="155"/>
        <v>DE_2002_1A3(FS)_NMVOC</v>
      </c>
      <c r="B9927" s="113" t="s">
        <v>150</v>
      </c>
      <c r="C9927" s="113">
        <v>2002</v>
      </c>
      <c r="D9927" s="113" t="s">
        <v>132</v>
      </c>
      <c r="E9927" s="113" t="s">
        <v>123</v>
      </c>
      <c r="F9927" s="113" t="s">
        <v>200</v>
      </c>
      <c r="G9927" s="113">
        <v>290.403590667054</v>
      </c>
    </row>
    <row r="9928" spans="1:7" x14ac:dyDescent="0.25">
      <c r="A9928" s="108" t="str">
        <f t="shared" si="155"/>
        <v>DE_2002_1A3(FS)_SOx</v>
      </c>
      <c r="B9928" s="113" t="s">
        <v>150</v>
      </c>
      <c r="C9928" s="113">
        <v>2002</v>
      </c>
      <c r="D9928" s="113" t="s">
        <v>132</v>
      </c>
      <c r="E9928" s="113" t="s">
        <v>201</v>
      </c>
      <c r="F9928" s="113" t="s">
        <v>200</v>
      </c>
      <c r="G9928" s="113">
        <v>3.45230980970448</v>
      </c>
    </row>
    <row r="9929" spans="1:7" x14ac:dyDescent="0.25">
      <c r="A9929" s="108" t="str">
        <f t="shared" si="155"/>
        <v>DE_2002_1A3(FS)_NH3</v>
      </c>
      <c r="B9929" s="113" t="s">
        <v>150</v>
      </c>
      <c r="C9929" s="113">
        <v>2002</v>
      </c>
      <c r="D9929" s="113" t="s">
        <v>132</v>
      </c>
      <c r="E9929" s="113" t="s">
        <v>124</v>
      </c>
      <c r="F9929" s="113" t="s">
        <v>200</v>
      </c>
      <c r="G9929" s="113">
        <v>31.5697147022107</v>
      </c>
    </row>
    <row r="9930" spans="1:7" x14ac:dyDescent="0.25">
      <c r="A9930" s="108" t="str">
        <f t="shared" si="155"/>
        <v>DE_2002_1A3(FS)_PM2.5</v>
      </c>
      <c r="B9930" s="113" t="s">
        <v>150</v>
      </c>
      <c r="C9930" s="113">
        <v>2002</v>
      </c>
      <c r="D9930" s="113" t="s">
        <v>132</v>
      </c>
      <c r="E9930" s="113" t="s">
        <v>203</v>
      </c>
      <c r="F9930" s="113" t="s">
        <v>200</v>
      </c>
      <c r="G9930" s="113">
        <v>46.536509239140102</v>
      </c>
    </row>
    <row r="9931" spans="1:7" x14ac:dyDescent="0.25">
      <c r="A9931" s="108" t="str">
        <f t="shared" si="155"/>
        <v>DE_2002_3D_NOx</v>
      </c>
      <c r="B9931" s="113" t="s">
        <v>150</v>
      </c>
      <c r="C9931" s="113">
        <v>2002</v>
      </c>
      <c r="D9931" s="113" t="s">
        <v>206</v>
      </c>
      <c r="E9931" s="113" t="s">
        <v>199</v>
      </c>
      <c r="F9931" s="113" t="s">
        <v>200</v>
      </c>
      <c r="G9931" s="113">
        <v>119.369514545116</v>
      </c>
    </row>
    <row r="9932" spans="1:7" x14ac:dyDescent="0.25">
      <c r="A9932" s="108" t="str">
        <f t="shared" si="155"/>
        <v>DE_2003_NATIONAL TOTAL_NOx</v>
      </c>
      <c r="B9932" s="113" t="s">
        <v>150</v>
      </c>
      <c r="C9932" s="113">
        <v>2003</v>
      </c>
      <c r="D9932" s="113" t="s">
        <v>122</v>
      </c>
      <c r="E9932" s="113" t="s">
        <v>199</v>
      </c>
      <c r="F9932" s="113" t="s">
        <v>200</v>
      </c>
      <c r="G9932" s="113">
        <v>1679.0034287926501</v>
      </c>
    </row>
    <row r="9933" spans="1:7" x14ac:dyDescent="0.25">
      <c r="A9933" s="108" t="str">
        <f t="shared" si="155"/>
        <v>DE_2003_NATIONAL TOTAL_NMVOC</v>
      </c>
      <c r="B9933" s="113" t="s">
        <v>150</v>
      </c>
      <c r="C9933" s="113">
        <v>2003</v>
      </c>
      <c r="D9933" s="113" t="s">
        <v>122</v>
      </c>
      <c r="E9933" s="113" t="s">
        <v>123</v>
      </c>
      <c r="F9933" s="113" t="s">
        <v>200</v>
      </c>
      <c r="G9933" s="113">
        <v>1532.1824199985399</v>
      </c>
    </row>
    <row r="9934" spans="1:7" x14ac:dyDescent="0.25">
      <c r="A9934" s="108" t="str">
        <f t="shared" si="155"/>
        <v>DE_2003_NATIONAL TOTAL_SOx</v>
      </c>
      <c r="B9934" s="113" t="s">
        <v>150</v>
      </c>
      <c r="C9934" s="113">
        <v>2003</v>
      </c>
      <c r="D9934" s="113" t="s">
        <v>122</v>
      </c>
      <c r="E9934" s="113" t="s">
        <v>201</v>
      </c>
      <c r="F9934" s="113" t="s">
        <v>200</v>
      </c>
      <c r="G9934" s="113">
        <v>525.15526773821398</v>
      </c>
    </row>
    <row r="9935" spans="1:7" x14ac:dyDescent="0.25">
      <c r="A9935" s="108" t="str">
        <f t="shared" si="155"/>
        <v>DE_2003_NATIONAL TOTAL_NH3</v>
      </c>
      <c r="B9935" s="113" t="s">
        <v>150</v>
      </c>
      <c r="C9935" s="113">
        <v>2003</v>
      </c>
      <c r="D9935" s="113" t="s">
        <v>122</v>
      </c>
      <c r="E9935" s="113" t="s">
        <v>124</v>
      </c>
      <c r="F9935" s="113" t="s">
        <v>200</v>
      </c>
      <c r="G9935" s="113">
        <v>634.84357009977805</v>
      </c>
    </row>
    <row r="9936" spans="1:7" x14ac:dyDescent="0.25">
      <c r="A9936" s="108" t="str">
        <f t="shared" si="155"/>
        <v>DE_2003_NATIONAL TOTAL_PM2.5</v>
      </c>
      <c r="B9936" s="113" t="s">
        <v>150</v>
      </c>
      <c r="C9936" s="113">
        <v>2003</v>
      </c>
      <c r="D9936" s="113" t="s">
        <v>122</v>
      </c>
      <c r="E9936" s="113" t="s">
        <v>203</v>
      </c>
      <c r="F9936" s="113" t="s">
        <v>200</v>
      </c>
      <c r="G9936" s="113">
        <v>144.1937902992</v>
      </c>
    </row>
    <row r="9937" spans="1:7" x14ac:dyDescent="0.25">
      <c r="A9937" s="108" t="str">
        <f t="shared" si="155"/>
        <v>DE_2003_NATIONAL TOTAL_Pb</v>
      </c>
      <c r="B9937" s="113" t="s">
        <v>150</v>
      </c>
      <c r="C9937" s="113">
        <v>2003</v>
      </c>
      <c r="D9937" s="113" t="s">
        <v>122</v>
      </c>
      <c r="E9937" s="113" t="s">
        <v>125</v>
      </c>
      <c r="F9937" s="113" t="s">
        <v>200</v>
      </c>
      <c r="G9937" s="113">
        <v>0.26710725286368497</v>
      </c>
    </row>
    <row r="9938" spans="1:7" x14ac:dyDescent="0.25">
      <c r="A9938" s="108" t="str">
        <f t="shared" si="155"/>
        <v>DE_2003_NATIONAL TOTAL_Cd</v>
      </c>
      <c r="B9938" s="113" t="s">
        <v>150</v>
      </c>
      <c r="C9938" s="113">
        <v>2003</v>
      </c>
      <c r="D9938" s="113" t="s">
        <v>122</v>
      </c>
      <c r="E9938" s="113" t="s">
        <v>126</v>
      </c>
      <c r="F9938" s="113" t="s">
        <v>200</v>
      </c>
      <c r="G9938" s="113">
        <v>1.4408579583254999E-2</v>
      </c>
    </row>
    <row r="9939" spans="1:7" x14ac:dyDescent="0.25">
      <c r="A9939" s="108" t="str">
        <f t="shared" si="155"/>
        <v>DE_2003_NATIONAL TOTAL_Hg</v>
      </c>
      <c r="B9939" s="113" t="s">
        <v>150</v>
      </c>
      <c r="C9939" s="113">
        <v>2003</v>
      </c>
      <c r="D9939" s="113" t="s">
        <v>122</v>
      </c>
      <c r="E9939" s="113" t="s">
        <v>127</v>
      </c>
      <c r="F9939" s="113" t="s">
        <v>200</v>
      </c>
      <c r="G9939" s="113">
        <v>1.5912143403927499E-2</v>
      </c>
    </row>
    <row r="9940" spans="1:7" x14ac:dyDescent="0.25">
      <c r="A9940" s="108" t="str">
        <f t="shared" si="155"/>
        <v>DE_2003_NATIONAL TOTAL_DIOX</v>
      </c>
      <c r="B9940" s="113" t="s">
        <v>150</v>
      </c>
      <c r="C9940" s="113">
        <v>2003</v>
      </c>
      <c r="D9940" s="113" t="s">
        <v>122</v>
      </c>
      <c r="E9940" s="113" t="s">
        <v>128</v>
      </c>
      <c r="F9940" s="113" t="s">
        <v>200</v>
      </c>
      <c r="G9940" s="150">
        <v>1.8081437764909301E-7</v>
      </c>
    </row>
    <row r="9941" spans="1:7" x14ac:dyDescent="0.25">
      <c r="A9941" s="108" t="str">
        <f t="shared" si="155"/>
        <v>DE_2003_NATIONAL TOTAL_PAH</v>
      </c>
      <c r="B9941" s="113" t="s">
        <v>150</v>
      </c>
      <c r="C9941" s="113">
        <v>2003</v>
      </c>
      <c r="D9941" s="113" t="s">
        <v>122</v>
      </c>
      <c r="E9941" s="113" t="s">
        <v>129</v>
      </c>
      <c r="F9941" s="113" t="s">
        <v>200</v>
      </c>
      <c r="G9941" s="113">
        <v>5.34953998728264E-2</v>
      </c>
    </row>
    <row r="9942" spans="1:7" x14ac:dyDescent="0.25">
      <c r="A9942" s="108" t="str">
        <f t="shared" si="155"/>
        <v>DE_2003_NATIONAL TOTAL_HCB</v>
      </c>
      <c r="B9942" s="113" t="s">
        <v>150</v>
      </c>
      <c r="C9942" s="113">
        <v>2003</v>
      </c>
      <c r="D9942" s="113" t="s">
        <v>122</v>
      </c>
      <c r="E9942" s="113" t="s">
        <v>130</v>
      </c>
      <c r="F9942" s="113" t="s">
        <v>200</v>
      </c>
      <c r="G9942" s="150">
        <v>1.3809522957467699E-5</v>
      </c>
    </row>
    <row r="9943" spans="1:7" x14ac:dyDescent="0.25">
      <c r="A9943" s="108" t="str">
        <f t="shared" si="155"/>
        <v>DE_2003_NATIONAL TOTAL_PCB</v>
      </c>
      <c r="B9943" s="113" t="s">
        <v>150</v>
      </c>
      <c r="C9943" s="113">
        <v>2003</v>
      </c>
      <c r="D9943" s="113" t="s">
        <v>122</v>
      </c>
      <c r="E9943" s="113" t="s">
        <v>259</v>
      </c>
      <c r="F9943" s="113" t="s">
        <v>200</v>
      </c>
      <c r="G9943" s="113">
        <v>3.82132658288557E-4</v>
      </c>
    </row>
    <row r="9944" spans="1:7" x14ac:dyDescent="0.25">
      <c r="A9944" s="108" t="str">
        <f t="shared" si="155"/>
        <v>DE_2003_1A3(FS)_NOx</v>
      </c>
      <c r="B9944" s="113" t="s">
        <v>150</v>
      </c>
      <c r="C9944" s="113">
        <v>2003</v>
      </c>
      <c r="D9944" s="113" t="s">
        <v>132</v>
      </c>
      <c r="E9944" s="113" t="s">
        <v>199</v>
      </c>
      <c r="F9944" s="113" t="s">
        <v>200</v>
      </c>
      <c r="G9944" s="113">
        <v>794.69449484549398</v>
      </c>
    </row>
    <row r="9945" spans="1:7" x14ac:dyDescent="0.25">
      <c r="A9945" s="108" t="str">
        <f t="shared" si="155"/>
        <v>DE_2003_1A3(FS)_NMVOC</v>
      </c>
      <c r="B9945" s="113" t="s">
        <v>150</v>
      </c>
      <c r="C9945" s="113">
        <v>2003</v>
      </c>
      <c r="D9945" s="113" t="s">
        <v>132</v>
      </c>
      <c r="E9945" s="113" t="s">
        <v>123</v>
      </c>
      <c r="F9945" s="113" t="s">
        <v>200</v>
      </c>
      <c r="G9945" s="113">
        <v>253.61939399361901</v>
      </c>
    </row>
    <row r="9946" spans="1:7" x14ac:dyDescent="0.25">
      <c r="A9946" s="108" t="str">
        <f t="shared" si="155"/>
        <v>DE_2003_1A3(FS)_SOx</v>
      </c>
      <c r="B9946" s="113" t="s">
        <v>150</v>
      </c>
      <c r="C9946" s="113">
        <v>2003</v>
      </c>
      <c r="D9946" s="113" t="s">
        <v>132</v>
      </c>
      <c r="E9946" s="113" t="s">
        <v>201</v>
      </c>
      <c r="F9946" s="113" t="s">
        <v>200</v>
      </c>
      <c r="G9946" s="113">
        <v>0.81034573112675901</v>
      </c>
    </row>
    <row r="9947" spans="1:7" x14ac:dyDescent="0.25">
      <c r="A9947" s="108" t="str">
        <f t="shared" si="155"/>
        <v>DE_2003_1A3(FS)_NH3</v>
      </c>
      <c r="B9947" s="113" t="s">
        <v>150</v>
      </c>
      <c r="C9947" s="113">
        <v>2003</v>
      </c>
      <c r="D9947" s="113" t="s">
        <v>132</v>
      </c>
      <c r="E9947" s="113" t="s">
        <v>124</v>
      </c>
      <c r="F9947" s="113" t="s">
        <v>200</v>
      </c>
      <c r="G9947" s="113">
        <v>29.704738731629998</v>
      </c>
    </row>
    <row r="9948" spans="1:7" x14ac:dyDescent="0.25">
      <c r="A9948" s="108" t="str">
        <f t="shared" si="155"/>
        <v>DE_2003_1A3(FS)_PM2.5</v>
      </c>
      <c r="B9948" s="113" t="s">
        <v>150</v>
      </c>
      <c r="C9948" s="113">
        <v>2003</v>
      </c>
      <c r="D9948" s="113" t="s">
        <v>132</v>
      </c>
      <c r="E9948" s="113" t="s">
        <v>203</v>
      </c>
      <c r="F9948" s="113" t="s">
        <v>200</v>
      </c>
      <c r="G9948" s="113">
        <v>42.5691508271278</v>
      </c>
    </row>
    <row r="9949" spans="1:7" x14ac:dyDescent="0.25">
      <c r="A9949" s="108" t="str">
        <f t="shared" si="155"/>
        <v>DE_2003_3D_NOx</v>
      </c>
      <c r="B9949" s="113" t="s">
        <v>150</v>
      </c>
      <c r="C9949" s="113">
        <v>2003</v>
      </c>
      <c r="D9949" s="113" t="s">
        <v>206</v>
      </c>
      <c r="E9949" s="113" t="s">
        <v>199</v>
      </c>
      <c r="F9949" s="113" t="s">
        <v>200</v>
      </c>
      <c r="G9949" s="113">
        <v>118.613252806741</v>
      </c>
    </row>
    <row r="9950" spans="1:7" x14ac:dyDescent="0.25">
      <c r="A9950" s="108" t="str">
        <f t="shared" si="155"/>
        <v>DE_2004_NATIONAL TOTAL_NOx</v>
      </c>
      <c r="B9950" s="113" t="s">
        <v>150</v>
      </c>
      <c r="C9950" s="113">
        <v>2004</v>
      </c>
      <c r="D9950" s="113" t="s">
        <v>122</v>
      </c>
      <c r="E9950" s="113" t="s">
        <v>199</v>
      </c>
      <c r="F9950" s="113" t="s">
        <v>200</v>
      </c>
      <c r="G9950" s="113">
        <v>1617.15364204922</v>
      </c>
    </row>
    <row r="9951" spans="1:7" x14ac:dyDescent="0.25">
      <c r="A9951" s="108" t="str">
        <f t="shared" si="155"/>
        <v>DE_2004_NATIONAL TOTAL_NMVOC</v>
      </c>
      <c r="B9951" s="113" t="s">
        <v>150</v>
      </c>
      <c r="C9951" s="113">
        <v>2004</v>
      </c>
      <c r="D9951" s="113" t="s">
        <v>122</v>
      </c>
      <c r="E9951" s="113" t="s">
        <v>123</v>
      </c>
      <c r="F9951" s="113" t="s">
        <v>200</v>
      </c>
      <c r="G9951" s="113">
        <v>1518.96458251895</v>
      </c>
    </row>
    <row r="9952" spans="1:7" x14ac:dyDescent="0.25">
      <c r="A9952" s="108" t="str">
        <f t="shared" si="155"/>
        <v>DE_2004_NATIONAL TOTAL_SOx</v>
      </c>
      <c r="B9952" s="113" t="s">
        <v>150</v>
      </c>
      <c r="C9952" s="113">
        <v>2004</v>
      </c>
      <c r="D9952" s="113" t="s">
        <v>122</v>
      </c>
      <c r="E9952" s="113" t="s">
        <v>201</v>
      </c>
      <c r="F9952" s="113" t="s">
        <v>200</v>
      </c>
      <c r="G9952" s="113">
        <v>486.59669833392701</v>
      </c>
    </row>
    <row r="9953" spans="1:7" x14ac:dyDescent="0.25">
      <c r="A9953" s="108" t="str">
        <f t="shared" si="155"/>
        <v>DE_2004_NATIONAL TOTAL_NH3</v>
      </c>
      <c r="B9953" s="113" t="s">
        <v>150</v>
      </c>
      <c r="C9953" s="113">
        <v>2004</v>
      </c>
      <c r="D9953" s="113" t="s">
        <v>122</v>
      </c>
      <c r="E9953" s="113" t="s">
        <v>124</v>
      </c>
      <c r="F9953" s="113" t="s">
        <v>200</v>
      </c>
      <c r="G9953" s="113">
        <v>617.54112323948698</v>
      </c>
    </row>
    <row r="9954" spans="1:7" x14ac:dyDescent="0.25">
      <c r="A9954" s="108" t="str">
        <f t="shared" si="155"/>
        <v>DE_2004_NATIONAL TOTAL_PM2.5</v>
      </c>
      <c r="B9954" s="113" t="s">
        <v>150</v>
      </c>
      <c r="C9954" s="113">
        <v>2004</v>
      </c>
      <c r="D9954" s="113" t="s">
        <v>122</v>
      </c>
      <c r="E9954" s="113" t="s">
        <v>203</v>
      </c>
      <c r="F9954" s="113" t="s">
        <v>200</v>
      </c>
      <c r="G9954" s="113">
        <v>138.416873877987</v>
      </c>
    </row>
    <row r="9955" spans="1:7" x14ac:dyDescent="0.25">
      <c r="A9955" s="108" t="str">
        <f t="shared" si="155"/>
        <v>DE_2004_NATIONAL TOTAL_Pb</v>
      </c>
      <c r="B9955" s="113" t="s">
        <v>150</v>
      </c>
      <c r="C9955" s="113">
        <v>2004</v>
      </c>
      <c r="D9955" s="113" t="s">
        <v>122</v>
      </c>
      <c r="E9955" s="113" t="s">
        <v>125</v>
      </c>
      <c r="F9955" s="113" t="s">
        <v>200</v>
      </c>
      <c r="G9955" s="113">
        <v>0.25033804745931498</v>
      </c>
    </row>
    <row r="9956" spans="1:7" x14ac:dyDescent="0.25">
      <c r="A9956" s="108" t="str">
        <f t="shared" si="155"/>
        <v>DE_2004_NATIONAL TOTAL_Cd</v>
      </c>
      <c r="B9956" s="113" t="s">
        <v>150</v>
      </c>
      <c r="C9956" s="113">
        <v>2004</v>
      </c>
      <c r="D9956" s="113" t="s">
        <v>122</v>
      </c>
      <c r="E9956" s="113" t="s">
        <v>126</v>
      </c>
      <c r="F9956" s="113" t="s">
        <v>200</v>
      </c>
      <c r="G9956" s="113">
        <v>1.34938579292031E-2</v>
      </c>
    </row>
    <row r="9957" spans="1:7" x14ac:dyDescent="0.25">
      <c r="A9957" s="108" t="str">
        <f t="shared" si="155"/>
        <v>DE_2004_NATIONAL TOTAL_Hg</v>
      </c>
      <c r="B9957" s="113" t="s">
        <v>150</v>
      </c>
      <c r="C9957" s="113">
        <v>2004</v>
      </c>
      <c r="D9957" s="113" t="s">
        <v>122</v>
      </c>
      <c r="E9957" s="113" t="s">
        <v>127</v>
      </c>
      <c r="F9957" s="113" t="s">
        <v>200</v>
      </c>
      <c r="G9957" s="113">
        <v>1.5185819680993201E-2</v>
      </c>
    </row>
    <row r="9958" spans="1:7" x14ac:dyDescent="0.25">
      <c r="A9958" s="108" t="str">
        <f t="shared" si="155"/>
        <v>DE_2004_NATIONAL TOTAL_DIOX</v>
      </c>
      <c r="B9958" s="113" t="s">
        <v>150</v>
      </c>
      <c r="C9958" s="113">
        <v>2004</v>
      </c>
      <c r="D9958" s="113" t="s">
        <v>122</v>
      </c>
      <c r="E9958" s="113" t="s">
        <v>128</v>
      </c>
      <c r="F9958" s="113" t="s">
        <v>200</v>
      </c>
      <c r="G9958" s="150">
        <v>1.5349460641750999E-7</v>
      </c>
    </row>
    <row r="9959" spans="1:7" x14ac:dyDescent="0.25">
      <c r="A9959" s="108" t="str">
        <f t="shared" si="155"/>
        <v>DE_2004_NATIONAL TOTAL_PAH</v>
      </c>
      <c r="B9959" s="113" t="s">
        <v>150</v>
      </c>
      <c r="C9959" s="113">
        <v>2004</v>
      </c>
      <c r="D9959" s="113" t="s">
        <v>122</v>
      </c>
      <c r="E9959" s="113" t="s">
        <v>129</v>
      </c>
      <c r="F9959" s="113" t="s">
        <v>200</v>
      </c>
      <c r="G9959" s="113">
        <v>5.15931608414937E-2</v>
      </c>
    </row>
    <row r="9960" spans="1:7" x14ac:dyDescent="0.25">
      <c r="A9960" s="108" t="str">
        <f t="shared" si="155"/>
        <v>DE_2004_NATIONAL TOTAL_HCB</v>
      </c>
      <c r="B9960" s="113" t="s">
        <v>150</v>
      </c>
      <c r="C9960" s="113">
        <v>2004</v>
      </c>
      <c r="D9960" s="113" t="s">
        <v>122</v>
      </c>
      <c r="E9960" s="113" t="s">
        <v>130</v>
      </c>
      <c r="F9960" s="113" t="s">
        <v>200</v>
      </c>
      <c r="G9960" s="150">
        <v>5.3862354626702702E-6</v>
      </c>
    </row>
    <row r="9961" spans="1:7" x14ac:dyDescent="0.25">
      <c r="A9961" s="108" t="str">
        <f t="shared" si="155"/>
        <v>DE_2004_NATIONAL TOTAL_PCB</v>
      </c>
      <c r="B9961" s="113" t="s">
        <v>150</v>
      </c>
      <c r="C9961" s="113">
        <v>2004</v>
      </c>
      <c r="D9961" s="113" t="s">
        <v>122</v>
      </c>
      <c r="E9961" s="113" t="s">
        <v>259</v>
      </c>
      <c r="F9961" s="113" t="s">
        <v>200</v>
      </c>
      <c r="G9961" s="113">
        <v>1.8892646011785E-4</v>
      </c>
    </row>
    <row r="9962" spans="1:7" x14ac:dyDescent="0.25">
      <c r="A9962" s="108" t="str">
        <f t="shared" si="155"/>
        <v>DE_2004_1A3(FS)_NOx</v>
      </c>
      <c r="B9962" s="113" t="s">
        <v>150</v>
      </c>
      <c r="C9962" s="113">
        <v>2004</v>
      </c>
      <c r="D9962" s="113" t="s">
        <v>132</v>
      </c>
      <c r="E9962" s="113" t="s">
        <v>199</v>
      </c>
      <c r="F9962" s="113" t="s">
        <v>200</v>
      </c>
      <c r="G9962" s="113">
        <v>766.06175343324696</v>
      </c>
    </row>
    <row r="9963" spans="1:7" x14ac:dyDescent="0.25">
      <c r="A9963" s="108" t="str">
        <f t="shared" si="155"/>
        <v>DE_2004_1A3(FS)_NMVOC</v>
      </c>
      <c r="B9963" s="113" t="s">
        <v>150</v>
      </c>
      <c r="C9963" s="113">
        <v>2004</v>
      </c>
      <c r="D9963" s="113" t="s">
        <v>132</v>
      </c>
      <c r="E9963" s="113" t="s">
        <v>123</v>
      </c>
      <c r="F9963" s="113" t="s">
        <v>200</v>
      </c>
      <c r="G9963" s="113">
        <v>224.027720780545</v>
      </c>
    </row>
    <row r="9964" spans="1:7" x14ac:dyDescent="0.25">
      <c r="A9964" s="108" t="str">
        <f t="shared" si="155"/>
        <v>DE_2004_1A3(FS)_SOx</v>
      </c>
      <c r="B9964" s="113" t="s">
        <v>150</v>
      </c>
      <c r="C9964" s="113">
        <v>2004</v>
      </c>
      <c r="D9964" s="113" t="s">
        <v>132</v>
      </c>
      <c r="E9964" s="113" t="s">
        <v>201</v>
      </c>
      <c r="F9964" s="113" t="s">
        <v>200</v>
      </c>
      <c r="G9964" s="113">
        <v>0.78641340065635901</v>
      </c>
    </row>
    <row r="9965" spans="1:7" x14ac:dyDescent="0.25">
      <c r="A9965" s="108" t="str">
        <f t="shared" si="155"/>
        <v>DE_2004_1A3(FS)_NH3</v>
      </c>
      <c r="B9965" s="113" t="s">
        <v>150</v>
      </c>
      <c r="C9965" s="113">
        <v>2004</v>
      </c>
      <c r="D9965" s="113" t="s">
        <v>132</v>
      </c>
      <c r="E9965" s="113" t="s">
        <v>124</v>
      </c>
      <c r="F9965" s="113" t="s">
        <v>200</v>
      </c>
      <c r="G9965" s="113">
        <v>27.058760837287501</v>
      </c>
    </row>
    <row r="9966" spans="1:7" x14ac:dyDescent="0.25">
      <c r="A9966" s="108" t="str">
        <f t="shared" si="155"/>
        <v>DE_2004_1A3(FS)_PM2.5</v>
      </c>
      <c r="B9966" s="113" t="s">
        <v>150</v>
      </c>
      <c r="C9966" s="113">
        <v>2004</v>
      </c>
      <c r="D9966" s="113" t="s">
        <v>132</v>
      </c>
      <c r="E9966" s="113" t="s">
        <v>203</v>
      </c>
      <c r="F9966" s="113" t="s">
        <v>200</v>
      </c>
      <c r="G9966" s="113">
        <v>40.900274328597298</v>
      </c>
    </row>
    <row r="9967" spans="1:7" x14ac:dyDescent="0.25">
      <c r="A9967" s="108" t="str">
        <f t="shared" si="155"/>
        <v>DE_2004_3D_NOx</v>
      </c>
      <c r="B9967" s="113" t="s">
        <v>150</v>
      </c>
      <c r="C9967" s="113">
        <v>2004</v>
      </c>
      <c r="D9967" s="113" t="s">
        <v>206</v>
      </c>
      <c r="E9967" s="113" t="s">
        <v>199</v>
      </c>
      <c r="F9967" s="113" t="s">
        <v>200</v>
      </c>
      <c r="G9967" s="113">
        <v>117.58772210561899</v>
      </c>
    </row>
    <row r="9968" spans="1:7" x14ac:dyDescent="0.25">
      <c r="A9968" s="108" t="str">
        <f t="shared" si="155"/>
        <v>DE_2005_NATIONAL TOTAL_NOx</v>
      </c>
      <c r="B9968" s="113" t="s">
        <v>150</v>
      </c>
      <c r="C9968" s="113">
        <v>2005</v>
      </c>
      <c r="D9968" s="113" t="s">
        <v>122</v>
      </c>
      <c r="E9968" s="113" t="s">
        <v>199</v>
      </c>
      <c r="F9968" s="113" t="s">
        <v>200</v>
      </c>
      <c r="G9968" s="113">
        <v>1598.75683921358</v>
      </c>
    </row>
    <row r="9969" spans="1:7" x14ac:dyDescent="0.25">
      <c r="A9969" s="108" t="str">
        <f t="shared" si="155"/>
        <v>DE_2005_NATIONAL TOTAL_NMVOC</v>
      </c>
      <c r="B9969" s="113" t="s">
        <v>150</v>
      </c>
      <c r="C9969" s="113">
        <v>2005</v>
      </c>
      <c r="D9969" s="113" t="s">
        <v>122</v>
      </c>
      <c r="E9969" s="113" t="s">
        <v>123</v>
      </c>
      <c r="F9969" s="113" t="s">
        <v>200</v>
      </c>
      <c r="G9969" s="113">
        <v>1476.86044628281</v>
      </c>
    </row>
    <row r="9970" spans="1:7" x14ac:dyDescent="0.25">
      <c r="A9970" s="108" t="str">
        <f t="shared" si="155"/>
        <v>DE_2005_NATIONAL TOTAL_SOx</v>
      </c>
      <c r="B9970" s="113" t="s">
        <v>150</v>
      </c>
      <c r="C9970" s="113">
        <v>2005</v>
      </c>
      <c r="D9970" s="113" t="s">
        <v>122</v>
      </c>
      <c r="E9970" s="113" t="s">
        <v>201</v>
      </c>
      <c r="F9970" s="113" t="s">
        <v>200</v>
      </c>
      <c r="G9970" s="113">
        <v>471.60224693641601</v>
      </c>
    </row>
    <row r="9971" spans="1:7" x14ac:dyDescent="0.25">
      <c r="A9971" s="108" t="str">
        <f t="shared" si="155"/>
        <v>DE_2005_NATIONAL TOTAL_NH3</v>
      </c>
      <c r="B9971" s="113" t="s">
        <v>150</v>
      </c>
      <c r="C9971" s="113">
        <v>2005</v>
      </c>
      <c r="D9971" s="113" t="s">
        <v>122</v>
      </c>
      <c r="E9971" s="113" t="s">
        <v>124</v>
      </c>
      <c r="F9971" s="113" t="s">
        <v>200</v>
      </c>
      <c r="G9971" s="113">
        <v>626.70453082679001</v>
      </c>
    </row>
    <row r="9972" spans="1:7" x14ac:dyDescent="0.25">
      <c r="A9972" s="108" t="str">
        <f t="shared" si="155"/>
        <v>DE_2005_NATIONAL TOTAL_PM2.5</v>
      </c>
      <c r="B9972" s="113" t="s">
        <v>150</v>
      </c>
      <c r="C9972" s="113">
        <v>2005</v>
      </c>
      <c r="D9972" s="113" t="s">
        <v>122</v>
      </c>
      <c r="E9972" s="113" t="s">
        <v>203</v>
      </c>
      <c r="F9972" s="113" t="s">
        <v>200</v>
      </c>
      <c r="G9972" s="113">
        <v>133.33021822769399</v>
      </c>
    </row>
    <row r="9973" spans="1:7" x14ac:dyDescent="0.25">
      <c r="A9973" s="108" t="str">
        <f t="shared" si="155"/>
        <v>DE_2005_NATIONAL TOTAL_Pb</v>
      </c>
      <c r="B9973" s="113" t="s">
        <v>150</v>
      </c>
      <c r="C9973" s="113">
        <v>2005</v>
      </c>
      <c r="D9973" s="113" t="s">
        <v>122</v>
      </c>
      <c r="E9973" s="113" t="s">
        <v>125</v>
      </c>
      <c r="F9973" s="113" t="s">
        <v>200</v>
      </c>
      <c r="G9973" s="113">
        <v>0.22788125369405501</v>
      </c>
    </row>
    <row r="9974" spans="1:7" x14ac:dyDescent="0.25">
      <c r="A9974" s="108" t="str">
        <f t="shared" si="155"/>
        <v>DE_2005_NATIONAL TOTAL_Cd</v>
      </c>
      <c r="B9974" s="113" t="s">
        <v>150</v>
      </c>
      <c r="C9974" s="113">
        <v>2005</v>
      </c>
      <c r="D9974" s="113" t="s">
        <v>122</v>
      </c>
      <c r="E9974" s="113" t="s">
        <v>126</v>
      </c>
      <c r="F9974" s="113" t="s">
        <v>200</v>
      </c>
      <c r="G9974" s="113">
        <v>1.2259962079127299E-2</v>
      </c>
    </row>
    <row r="9975" spans="1:7" x14ac:dyDescent="0.25">
      <c r="A9975" s="108" t="str">
        <f t="shared" si="155"/>
        <v>DE_2005_NATIONAL TOTAL_Hg</v>
      </c>
      <c r="B9975" s="113" t="s">
        <v>150</v>
      </c>
      <c r="C9975" s="113">
        <v>2005</v>
      </c>
      <c r="D9975" s="113" t="s">
        <v>122</v>
      </c>
      <c r="E9975" s="113" t="s">
        <v>127</v>
      </c>
      <c r="F9975" s="113" t="s">
        <v>200</v>
      </c>
      <c r="G9975" s="113">
        <v>1.3870802765423801E-2</v>
      </c>
    </row>
    <row r="9976" spans="1:7" x14ac:dyDescent="0.25">
      <c r="A9976" s="108" t="str">
        <f t="shared" si="155"/>
        <v>DE_2005_NATIONAL TOTAL_DIOX</v>
      </c>
      <c r="B9976" s="113" t="s">
        <v>150</v>
      </c>
      <c r="C9976" s="113">
        <v>2005</v>
      </c>
      <c r="D9976" s="113" t="s">
        <v>122</v>
      </c>
      <c r="E9976" s="113" t="s">
        <v>128</v>
      </c>
      <c r="F9976" s="113" t="s">
        <v>200</v>
      </c>
      <c r="G9976" s="150">
        <v>1.45483193976506E-7</v>
      </c>
    </row>
    <row r="9977" spans="1:7" x14ac:dyDescent="0.25">
      <c r="A9977" s="108" t="str">
        <f t="shared" si="155"/>
        <v>DE_2005_NATIONAL TOTAL_PAH</v>
      </c>
      <c r="B9977" s="113" t="s">
        <v>150</v>
      </c>
      <c r="C9977" s="113">
        <v>2005</v>
      </c>
      <c r="D9977" s="113" t="s">
        <v>122</v>
      </c>
      <c r="E9977" s="113" t="s">
        <v>129</v>
      </c>
      <c r="F9977" s="113" t="s">
        <v>200</v>
      </c>
      <c r="G9977" s="113">
        <v>5.1201368128012403E-2</v>
      </c>
    </row>
    <row r="9978" spans="1:7" x14ac:dyDescent="0.25">
      <c r="A9978" s="108" t="str">
        <f t="shared" si="155"/>
        <v>DE_2005_NATIONAL TOTAL_HCB</v>
      </c>
      <c r="B9978" s="113" t="s">
        <v>150</v>
      </c>
      <c r="C9978" s="113">
        <v>2005</v>
      </c>
      <c r="D9978" s="113" t="s">
        <v>122</v>
      </c>
      <c r="E9978" s="113" t="s">
        <v>130</v>
      </c>
      <c r="F9978" s="113" t="s">
        <v>200</v>
      </c>
      <c r="G9978" s="150">
        <v>3.8099812120217099E-5</v>
      </c>
    </row>
    <row r="9979" spans="1:7" x14ac:dyDescent="0.25">
      <c r="A9979" s="108" t="str">
        <f t="shared" si="155"/>
        <v>DE_2005_NATIONAL TOTAL_PCB</v>
      </c>
      <c r="B9979" s="113" t="s">
        <v>150</v>
      </c>
      <c r="C9979" s="113">
        <v>2005</v>
      </c>
      <c r="D9979" s="113" t="s">
        <v>122</v>
      </c>
      <c r="E9979" s="113" t="s">
        <v>259</v>
      </c>
      <c r="F9979" s="113" t="s">
        <v>200</v>
      </c>
      <c r="G9979" s="113">
        <v>1.9236394938258801E-4</v>
      </c>
    </row>
    <row r="9980" spans="1:7" x14ac:dyDescent="0.25">
      <c r="A9980" s="108" t="str">
        <f t="shared" si="155"/>
        <v>DE_2005_1A3(FS)_NOx</v>
      </c>
      <c r="B9980" s="113" t="s">
        <v>150</v>
      </c>
      <c r="C9980" s="113">
        <v>2005</v>
      </c>
      <c r="D9980" s="113" t="s">
        <v>132</v>
      </c>
      <c r="E9980" s="113" t="s">
        <v>199</v>
      </c>
      <c r="F9980" s="113" t="s">
        <v>200</v>
      </c>
      <c r="G9980" s="113">
        <v>748.15918841295399</v>
      </c>
    </row>
    <row r="9981" spans="1:7" x14ac:dyDescent="0.25">
      <c r="A9981" s="108" t="str">
        <f t="shared" si="155"/>
        <v>DE_2005_1A3(FS)_NMVOC</v>
      </c>
      <c r="B9981" s="113" t="s">
        <v>150</v>
      </c>
      <c r="C9981" s="113">
        <v>2005</v>
      </c>
      <c r="D9981" s="113" t="s">
        <v>132</v>
      </c>
      <c r="E9981" s="113" t="s">
        <v>123</v>
      </c>
      <c r="F9981" s="113" t="s">
        <v>200</v>
      </c>
      <c r="G9981" s="113">
        <v>202.95045808073201</v>
      </c>
    </row>
    <row r="9982" spans="1:7" x14ac:dyDescent="0.25">
      <c r="A9982" s="108" t="str">
        <f t="shared" si="155"/>
        <v>DE_2005_1A3(FS)_SOx</v>
      </c>
      <c r="B9982" s="113" t="s">
        <v>150</v>
      </c>
      <c r="C9982" s="113">
        <v>2005</v>
      </c>
      <c r="D9982" s="113" t="s">
        <v>132</v>
      </c>
      <c r="E9982" s="113" t="s">
        <v>201</v>
      </c>
      <c r="F9982" s="113" t="s">
        <v>200</v>
      </c>
      <c r="G9982" s="113">
        <v>0.77988375475837302</v>
      </c>
    </row>
    <row r="9983" spans="1:7" x14ac:dyDescent="0.25">
      <c r="A9983" s="108" t="str">
        <f t="shared" si="155"/>
        <v>DE_2005_1A3(FS)_NH3</v>
      </c>
      <c r="B9983" s="113" t="s">
        <v>150</v>
      </c>
      <c r="C9983" s="113">
        <v>2005</v>
      </c>
      <c r="D9983" s="113" t="s">
        <v>132</v>
      </c>
      <c r="E9983" s="113" t="s">
        <v>124</v>
      </c>
      <c r="F9983" s="113" t="s">
        <v>200</v>
      </c>
      <c r="G9983" s="113">
        <v>25.193705799051699</v>
      </c>
    </row>
    <row r="9984" spans="1:7" x14ac:dyDescent="0.25">
      <c r="A9984" s="108" t="str">
        <f t="shared" si="155"/>
        <v>DE_2005_1A3(FS)_PM2.5</v>
      </c>
      <c r="B9984" s="113" t="s">
        <v>150</v>
      </c>
      <c r="C9984" s="113">
        <v>2005</v>
      </c>
      <c r="D9984" s="113" t="s">
        <v>132</v>
      </c>
      <c r="E9984" s="113" t="s">
        <v>203</v>
      </c>
      <c r="F9984" s="113" t="s">
        <v>200</v>
      </c>
      <c r="G9984" s="113">
        <v>39.737526792445102</v>
      </c>
    </row>
    <row r="9985" spans="1:7" x14ac:dyDescent="0.25">
      <c r="A9985" s="108" t="str">
        <f t="shared" si="155"/>
        <v>DE_2005_3D_NOx</v>
      </c>
      <c r="B9985" s="113" t="s">
        <v>150</v>
      </c>
      <c r="C9985" s="113">
        <v>2005</v>
      </c>
      <c r="D9985" s="113" t="s">
        <v>206</v>
      </c>
      <c r="E9985" s="113" t="s">
        <v>199</v>
      </c>
      <c r="F9985" s="113" t="s">
        <v>200</v>
      </c>
      <c r="G9985" s="113">
        <v>118.87831022619601</v>
      </c>
    </row>
    <row r="9986" spans="1:7" x14ac:dyDescent="0.25">
      <c r="A9986" s="108" t="str">
        <f t="shared" ref="A9986:A10049" si="156">CONCATENATE(B9986,"_",C9986,"_",D9986,"_",E9986)</f>
        <v>DE_2006_NATIONAL TOTAL_NOx</v>
      </c>
      <c r="B9986" s="113" t="s">
        <v>150</v>
      </c>
      <c r="C9986" s="113">
        <v>2006</v>
      </c>
      <c r="D9986" s="113" t="s">
        <v>122</v>
      </c>
      <c r="E9986" s="113" t="s">
        <v>199</v>
      </c>
      <c r="F9986" s="113" t="s">
        <v>200</v>
      </c>
      <c r="G9986" s="113">
        <v>1668.56178401954</v>
      </c>
    </row>
    <row r="9987" spans="1:7" x14ac:dyDescent="0.25">
      <c r="A9987" s="108" t="str">
        <f t="shared" si="156"/>
        <v>DE_2006_NATIONAL TOTAL_NMVOC</v>
      </c>
      <c r="B9987" s="113" t="s">
        <v>150</v>
      </c>
      <c r="C9987" s="113">
        <v>2006</v>
      </c>
      <c r="D9987" s="113" t="s">
        <v>122</v>
      </c>
      <c r="E9987" s="113" t="s">
        <v>123</v>
      </c>
      <c r="F9987" s="113" t="s">
        <v>200</v>
      </c>
      <c r="G9987" s="113">
        <v>1482.65203930805</v>
      </c>
    </row>
    <row r="9988" spans="1:7" x14ac:dyDescent="0.25">
      <c r="A9988" s="108" t="str">
        <f t="shared" si="156"/>
        <v>DE_2006_NATIONAL TOTAL_SOx</v>
      </c>
      <c r="B9988" s="113" t="s">
        <v>150</v>
      </c>
      <c r="C9988" s="113">
        <v>2006</v>
      </c>
      <c r="D9988" s="113" t="s">
        <v>122</v>
      </c>
      <c r="E9988" s="113" t="s">
        <v>201</v>
      </c>
      <c r="F9988" s="113" t="s">
        <v>200</v>
      </c>
      <c r="G9988" s="113">
        <v>470.901519146694</v>
      </c>
    </row>
    <row r="9989" spans="1:7" x14ac:dyDescent="0.25">
      <c r="A9989" s="108" t="str">
        <f t="shared" si="156"/>
        <v>DE_2006_NATIONAL TOTAL_NH3</v>
      </c>
      <c r="B9989" s="113" t="s">
        <v>150</v>
      </c>
      <c r="C9989" s="113">
        <v>2006</v>
      </c>
      <c r="D9989" s="113" t="s">
        <v>122</v>
      </c>
      <c r="E9989" s="113" t="s">
        <v>124</v>
      </c>
      <c r="F9989" s="113" t="s">
        <v>200</v>
      </c>
      <c r="G9989" s="113">
        <v>621.62744506542003</v>
      </c>
    </row>
    <row r="9990" spans="1:7" x14ac:dyDescent="0.25">
      <c r="A9990" s="108" t="str">
        <f t="shared" si="156"/>
        <v>DE_2006_NATIONAL TOTAL_PM2.5</v>
      </c>
      <c r="B9990" s="113" t="s">
        <v>150</v>
      </c>
      <c r="C9990" s="113">
        <v>2006</v>
      </c>
      <c r="D9990" s="113" t="s">
        <v>122</v>
      </c>
      <c r="E9990" s="113" t="s">
        <v>203</v>
      </c>
      <c r="F9990" s="113" t="s">
        <v>200</v>
      </c>
      <c r="G9990" s="113">
        <v>134.05112648366699</v>
      </c>
    </row>
    <row r="9991" spans="1:7" x14ac:dyDescent="0.25">
      <c r="A9991" s="108" t="str">
        <f t="shared" si="156"/>
        <v>DE_2006_NATIONAL TOTAL_Pb</v>
      </c>
      <c r="B9991" s="113" t="s">
        <v>150</v>
      </c>
      <c r="C9991" s="113">
        <v>2006</v>
      </c>
      <c r="D9991" s="113" t="s">
        <v>122</v>
      </c>
      <c r="E9991" s="113" t="s">
        <v>125</v>
      </c>
      <c r="F9991" s="113" t="s">
        <v>200</v>
      </c>
      <c r="G9991" s="113">
        <v>0.20816202189628</v>
      </c>
    </row>
    <row r="9992" spans="1:7" x14ac:dyDescent="0.25">
      <c r="A9992" s="108" t="str">
        <f t="shared" si="156"/>
        <v>DE_2006_NATIONAL TOTAL_Cd</v>
      </c>
      <c r="B9992" s="113" t="s">
        <v>150</v>
      </c>
      <c r="C9992" s="113">
        <v>2006</v>
      </c>
      <c r="D9992" s="113" t="s">
        <v>122</v>
      </c>
      <c r="E9992" s="113" t="s">
        <v>126</v>
      </c>
      <c r="F9992" s="113" t="s">
        <v>200</v>
      </c>
      <c r="G9992" s="113">
        <v>1.27502143767395E-2</v>
      </c>
    </row>
    <row r="9993" spans="1:7" x14ac:dyDescent="0.25">
      <c r="A9993" s="108" t="str">
        <f t="shared" si="156"/>
        <v>DE_2006_NATIONAL TOTAL_Hg</v>
      </c>
      <c r="B9993" s="113" t="s">
        <v>150</v>
      </c>
      <c r="C9993" s="113">
        <v>2006</v>
      </c>
      <c r="D9993" s="113" t="s">
        <v>122</v>
      </c>
      <c r="E9993" s="113" t="s">
        <v>127</v>
      </c>
      <c r="F9993" s="113" t="s">
        <v>200</v>
      </c>
      <c r="G9993" s="113">
        <v>1.32777481817035E-2</v>
      </c>
    </row>
    <row r="9994" spans="1:7" x14ac:dyDescent="0.25">
      <c r="A9994" s="108" t="str">
        <f t="shared" si="156"/>
        <v>DE_2006_NATIONAL TOTAL_DIOX</v>
      </c>
      <c r="B9994" s="113" t="s">
        <v>150</v>
      </c>
      <c r="C9994" s="113">
        <v>2006</v>
      </c>
      <c r="D9994" s="113" t="s">
        <v>122</v>
      </c>
      <c r="E9994" s="113" t="s">
        <v>128</v>
      </c>
      <c r="F9994" s="113" t="s">
        <v>200</v>
      </c>
      <c r="G9994" s="150">
        <v>1.4169993541834201E-7</v>
      </c>
    </row>
    <row r="9995" spans="1:7" x14ac:dyDescent="0.25">
      <c r="A9995" s="108" t="str">
        <f t="shared" si="156"/>
        <v>DE_2006_NATIONAL TOTAL_PAH</v>
      </c>
      <c r="B9995" s="113" t="s">
        <v>150</v>
      </c>
      <c r="C9995" s="113">
        <v>2006</v>
      </c>
      <c r="D9995" s="113" t="s">
        <v>122</v>
      </c>
      <c r="E9995" s="113" t="s">
        <v>129</v>
      </c>
      <c r="F9995" s="113" t="s">
        <v>200</v>
      </c>
      <c r="G9995" s="113">
        <v>5.84448906646848E-2</v>
      </c>
    </row>
    <row r="9996" spans="1:7" x14ac:dyDescent="0.25">
      <c r="A9996" s="108" t="str">
        <f t="shared" si="156"/>
        <v>DE_2006_NATIONAL TOTAL_HCB</v>
      </c>
      <c r="B9996" s="113" t="s">
        <v>150</v>
      </c>
      <c r="C9996" s="113">
        <v>2006</v>
      </c>
      <c r="D9996" s="113" t="s">
        <v>122</v>
      </c>
      <c r="E9996" s="113" t="s">
        <v>130</v>
      </c>
      <c r="F9996" s="113" t="s">
        <v>200</v>
      </c>
      <c r="G9996" s="150">
        <v>4.0424023568358702E-5</v>
      </c>
    </row>
    <row r="9997" spans="1:7" x14ac:dyDescent="0.25">
      <c r="A9997" s="108" t="str">
        <f t="shared" si="156"/>
        <v>DE_2006_NATIONAL TOTAL_PCB</v>
      </c>
      <c r="B9997" s="113" t="s">
        <v>150</v>
      </c>
      <c r="C9997" s="113">
        <v>2006</v>
      </c>
      <c r="D9997" s="113" t="s">
        <v>122</v>
      </c>
      <c r="E9997" s="113" t="s">
        <v>259</v>
      </c>
      <c r="F9997" s="113" t="s">
        <v>200</v>
      </c>
      <c r="G9997" s="113">
        <v>2.08649952666205E-4</v>
      </c>
    </row>
    <row r="9998" spans="1:7" x14ac:dyDescent="0.25">
      <c r="A9998" s="108" t="str">
        <f t="shared" si="156"/>
        <v>DE_2006_1A3(FS)_NOx</v>
      </c>
      <c r="B9998" s="113" t="s">
        <v>150</v>
      </c>
      <c r="C9998" s="113">
        <v>2006</v>
      </c>
      <c r="D9998" s="113" t="s">
        <v>132</v>
      </c>
      <c r="E9998" s="113" t="s">
        <v>199</v>
      </c>
      <c r="F9998" s="113" t="s">
        <v>200</v>
      </c>
      <c r="G9998" s="113">
        <v>811.17005552993999</v>
      </c>
    </row>
    <row r="9999" spans="1:7" x14ac:dyDescent="0.25">
      <c r="A9999" s="108" t="str">
        <f t="shared" si="156"/>
        <v>DE_2006_1A3(FS)_NMVOC</v>
      </c>
      <c r="B9999" s="113" t="s">
        <v>150</v>
      </c>
      <c r="C9999" s="113">
        <v>2006</v>
      </c>
      <c r="D9999" s="113" t="s">
        <v>132</v>
      </c>
      <c r="E9999" s="113" t="s">
        <v>123</v>
      </c>
      <c r="F9999" s="113" t="s">
        <v>200</v>
      </c>
      <c r="G9999" s="113">
        <v>192.35320347139799</v>
      </c>
    </row>
    <row r="10000" spans="1:7" x14ac:dyDescent="0.25">
      <c r="A10000" s="108" t="str">
        <f t="shared" si="156"/>
        <v>DE_2006_1A3(FS)_SOx</v>
      </c>
      <c r="B10000" s="113" t="s">
        <v>150</v>
      </c>
      <c r="C10000" s="113">
        <v>2006</v>
      </c>
      <c r="D10000" s="113" t="s">
        <v>132</v>
      </c>
      <c r="E10000" s="113" t="s">
        <v>201</v>
      </c>
      <c r="F10000" s="113" t="s">
        <v>200</v>
      </c>
      <c r="G10000" s="113">
        <v>0.82698859080225995</v>
      </c>
    </row>
    <row r="10001" spans="1:7" x14ac:dyDescent="0.25">
      <c r="A10001" s="108" t="str">
        <f t="shared" si="156"/>
        <v>DE_2006_1A3(FS)_NH3</v>
      </c>
      <c r="B10001" s="113" t="s">
        <v>150</v>
      </c>
      <c r="C10001" s="113">
        <v>2006</v>
      </c>
      <c r="D10001" s="113" t="s">
        <v>132</v>
      </c>
      <c r="E10001" s="113" t="s">
        <v>124</v>
      </c>
      <c r="F10001" s="113" t="s">
        <v>200</v>
      </c>
      <c r="G10001" s="113">
        <v>24.152334044269899</v>
      </c>
    </row>
    <row r="10002" spans="1:7" x14ac:dyDescent="0.25">
      <c r="A10002" s="108" t="str">
        <f t="shared" si="156"/>
        <v>DE_2006_1A3(FS)_PM2.5</v>
      </c>
      <c r="B10002" s="113" t="s">
        <v>150</v>
      </c>
      <c r="C10002" s="113">
        <v>2006</v>
      </c>
      <c r="D10002" s="113" t="s">
        <v>132</v>
      </c>
      <c r="E10002" s="113" t="s">
        <v>203</v>
      </c>
      <c r="F10002" s="113" t="s">
        <v>200</v>
      </c>
      <c r="G10002" s="113">
        <v>39.752451304609103</v>
      </c>
    </row>
    <row r="10003" spans="1:7" x14ac:dyDescent="0.25">
      <c r="A10003" s="108" t="str">
        <f t="shared" si="156"/>
        <v>DE_2006_3D_NOx</v>
      </c>
      <c r="B10003" s="113" t="s">
        <v>150</v>
      </c>
      <c r="C10003" s="113">
        <v>2006</v>
      </c>
      <c r="D10003" s="113" t="s">
        <v>206</v>
      </c>
      <c r="E10003" s="113" t="s">
        <v>199</v>
      </c>
      <c r="F10003" s="113" t="s">
        <v>200</v>
      </c>
      <c r="G10003" s="113">
        <v>115.808949602052</v>
      </c>
    </row>
    <row r="10004" spans="1:7" x14ac:dyDescent="0.25">
      <c r="A10004" s="108" t="str">
        <f t="shared" si="156"/>
        <v>DE_2007_NATIONAL TOTAL_NOx</v>
      </c>
      <c r="B10004" s="113" t="s">
        <v>150</v>
      </c>
      <c r="C10004" s="113">
        <v>2007</v>
      </c>
      <c r="D10004" s="113" t="s">
        <v>122</v>
      </c>
      <c r="E10004" s="113" t="s">
        <v>199</v>
      </c>
      <c r="F10004" s="113" t="s">
        <v>200</v>
      </c>
      <c r="G10004" s="113">
        <v>1590.21932517394</v>
      </c>
    </row>
    <row r="10005" spans="1:7" x14ac:dyDescent="0.25">
      <c r="A10005" s="108" t="str">
        <f t="shared" si="156"/>
        <v>DE_2007_NATIONAL TOTAL_NMVOC</v>
      </c>
      <c r="B10005" s="113" t="s">
        <v>150</v>
      </c>
      <c r="C10005" s="113">
        <v>2007</v>
      </c>
      <c r="D10005" s="113" t="s">
        <v>122</v>
      </c>
      <c r="E10005" s="113" t="s">
        <v>123</v>
      </c>
      <c r="F10005" s="113" t="s">
        <v>200</v>
      </c>
      <c r="G10005" s="113">
        <v>1412.16174366532</v>
      </c>
    </row>
    <row r="10006" spans="1:7" x14ac:dyDescent="0.25">
      <c r="A10006" s="108" t="str">
        <f t="shared" si="156"/>
        <v>DE_2007_NATIONAL TOTAL_SOx</v>
      </c>
      <c r="B10006" s="113" t="s">
        <v>150</v>
      </c>
      <c r="C10006" s="113">
        <v>2007</v>
      </c>
      <c r="D10006" s="113" t="s">
        <v>122</v>
      </c>
      <c r="E10006" s="113" t="s">
        <v>201</v>
      </c>
      <c r="F10006" s="113" t="s">
        <v>200</v>
      </c>
      <c r="G10006" s="113">
        <v>446.03226214064398</v>
      </c>
    </row>
    <row r="10007" spans="1:7" x14ac:dyDescent="0.25">
      <c r="A10007" s="108" t="str">
        <f t="shared" si="156"/>
        <v>DE_2007_NATIONAL TOTAL_NH3</v>
      </c>
      <c r="B10007" s="113" t="s">
        <v>150</v>
      </c>
      <c r="C10007" s="113">
        <v>2007</v>
      </c>
      <c r="D10007" s="113" t="s">
        <v>122</v>
      </c>
      <c r="E10007" s="113" t="s">
        <v>124</v>
      </c>
      <c r="F10007" s="113" t="s">
        <v>200</v>
      </c>
      <c r="G10007" s="113">
        <v>630.89729999262102</v>
      </c>
    </row>
    <row r="10008" spans="1:7" x14ac:dyDescent="0.25">
      <c r="A10008" s="108" t="str">
        <f t="shared" si="156"/>
        <v>DE_2007_NATIONAL TOTAL_PM2.5</v>
      </c>
      <c r="B10008" s="113" t="s">
        <v>150</v>
      </c>
      <c r="C10008" s="113">
        <v>2007</v>
      </c>
      <c r="D10008" s="113" t="s">
        <v>122</v>
      </c>
      <c r="E10008" s="113" t="s">
        <v>203</v>
      </c>
      <c r="F10008" s="113" t="s">
        <v>200</v>
      </c>
      <c r="G10008" s="113">
        <v>127.38521905890801</v>
      </c>
    </row>
    <row r="10009" spans="1:7" x14ac:dyDescent="0.25">
      <c r="A10009" s="108" t="str">
        <f t="shared" si="156"/>
        <v>DE_2007_NATIONAL TOTAL_Pb</v>
      </c>
      <c r="B10009" s="113" t="s">
        <v>150</v>
      </c>
      <c r="C10009" s="113">
        <v>2007</v>
      </c>
      <c r="D10009" s="113" t="s">
        <v>122</v>
      </c>
      <c r="E10009" s="113" t="s">
        <v>125</v>
      </c>
      <c r="F10009" s="113" t="s">
        <v>200</v>
      </c>
      <c r="G10009" s="113">
        <v>0.18942639536054201</v>
      </c>
    </row>
    <row r="10010" spans="1:7" x14ac:dyDescent="0.25">
      <c r="A10010" s="108" t="str">
        <f t="shared" si="156"/>
        <v>DE_2007_NATIONAL TOTAL_Cd</v>
      </c>
      <c r="B10010" s="113" t="s">
        <v>150</v>
      </c>
      <c r="C10010" s="113">
        <v>2007</v>
      </c>
      <c r="D10010" s="113" t="s">
        <v>122</v>
      </c>
      <c r="E10010" s="113" t="s">
        <v>126</v>
      </c>
      <c r="F10010" s="113" t="s">
        <v>200</v>
      </c>
      <c r="G10010" s="113">
        <v>1.2020181452415801E-2</v>
      </c>
    </row>
    <row r="10011" spans="1:7" x14ac:dyDescent="0.25">
      <c r="A10011" s="108" t="str">
        <f t="shared" si="156"/>
        <v>DE_2007_NATIONAL TOTAL_Hg</v>
      </c>
      <c r="B10011" s="113" t="s">
        <v>150</v>
      </c>
      <c r="C10011" s="113">
        <v>2007</v>
      </c>
      <c r="D10011" s="113" t="s">
        <v>122</v>
      </c>
      <c r="E10011" s="113" t="s">
        <v>127</v>
      </c>
      <c r="F10011" s="113" t="s">
        <v>200</v>
      </c>
      <c r="G10011" s="113">
        <v>1.2430283149658499E-2</v>
      </c>
    </row>
    <row r="10012" spans="1:7" x14ac:dyDescent="0.25">
      <c r="A10012" s="108" t="str">
        <f t="shared" si="156"/>
        <v>DE_2007_NATIONAL TOTAL_DIOX</v>
      </c>
      <c r="B10012" s="113" t="s">
        <v>150</v>
      </c>
      <c r="C10012" s="113">
        <v>2007</v>
      </c>
      <c r="D10012" s="113" t="s">
        <v>122</v>
      </c>
      <c r="E10012" s="113" t="s">
        <v>128</v>
      </c>
      <c r="F10012" s="113" t="s">
        <v>200</v>
      </c>
      <c r="G10012" s="150">
        <v>1.3487132524339299E-7</v>
      </c>
    </row>
    <row r="10013" spans="1:7" x14ac:dyDescent="0.25">
      <c r="A10013" s="108" t="str">
        <f t="shared" si="156"/>
        <v>DE_2007_NATIONAL TOTAL_PAH</v>
      </c>
      <c r="B10013" s="113" t="s">
        <v>150</v>
      </c>
      <c r="C10013" s="113">
        <v>2007</v>
      </c>
      <c r="D10013" s="113" t="s">
        <v>122</v>
      </c>
      <c r="E10013" s="113" t="s">
        <v>129</v>
      </c>
      <c r="F10013" s="113" t="s">
        <v>200</v>
      </c>
      <c r="G10013" s="113">
        <v>6.0079277532870803E-2</v>
      </c>
    </row>
    <row r="10014" spans="1:7" x14ac:dyDescent="0.25">
      <c r="A10014" s="108" t="str">
        <f t="shared" si="156"/>
        <v>DE_2007_NATIONAL TOTAL_HCB</v>
      </c>
      <c r="B10014" s="113" t="s">
        <v>150</v>
      </c>
      <c r="C10014" s="113">
        <v>2007</v>
      </c>
      <c r="D10014" s="113" t="s">
        <v>122</v>
      </c>
      <c r="E10014" s="113" t="s">
        <v>130</v>
      </c>
      <c r="F10014" s="113" t="s">
        <v>200</v>
      </c>
      <c r="G10014" s="150">
        <v>3.4167510484179701E-5</v>
      </c>
    </row>
    <row r="10015" spans="1:7" x14ac:dyDescent="0.25">
      <c r="A10015" s="108" t="str">
        <f t="shared" si="156"/>
        <v>DE_2007_NATIONAL TOTAL_PCB</v>
      </c>
      <c r="B10015" s="113" t="s">
        <v>150</v>
      </c>
      <c r="C10015" s="113">
        <v>2007</v>
      </c>
      <c r="D10015" s="113" t="s">
        <v>122</v>
      </c>
      <c r="E10015" s="113" t="s">
        <v>259</v>
      </c>
      <c r="F10015" s="113" t="s">
        <v>200</v>
      </c>
      <c r="G10015" s="113">
        <v>2.0885738445546099E-4</v>
      </c>
    </row>
    <row r="10016" spans="1:7" x14ac:dyDescent="0.25">
      <c r="A10016" s="108" t="str">
        <f t="shared" si="156"/>
        <v>DE_2007_1A3(FS)_NOx</v>
      </c>
      <c r="B10016" s="113" t="s">
        <v>150</v>
      </c>
      <c r="C10016" s="113">
        <v>2007</v>
      </c>
      <c r="D10016" s="113" t="s">
        <v>132</v>
      </c>
      <c r="E10016" s="113" t="s">
        <v>199</v>
      </c>
      <c r="F10016" s="113" t="s">
        <v>200</v>
      </c>
      <c r="G10016" s="113">
        <v>749.27969976903501</v>
      </c>
    </row>
    <row r="10017" spans="1:7" x14ac:dyDescent="0.25">
      <c r="A10017" s="108" t="str">
        <f t="shared" si="156"/>
        <v>DE_2007_1A3(FS)_NMVOC</v>
      </c>
      <c r="B10017" s="113" t="s">
        <v>150</v>
      </c>
      <c r="C10017" s="113">
        <v>2007</v>
      </c>
      <c r="D10017" s="113" t="s">
        <v>132</v>
      </c>
      <c r="E10017" s="113" t="s">
        <v>123</v>
      </c>
      <c r="F10017" s="113" t="s">
        <v>200</v>
      </c>
      <c r="G10017" s="113">
        <v>170.46440172050501</v>
      </c>
    </row>
    <row r="10018" spans="1:7" x14ac:dyDescent="0.25">
      <c r="A10018" s="108" t="str">
        <f t="shared" si="156"/>
        <v>DE_2007_1A3(FS)_SOx</v>
      </c>
      <c r="B10018" s="113" t="s">
        <v>150</v>
      </c>
      <c r="C10018" s="113">
        <v>2007</v>
      </c>
      <c r="D10018" s="113" t="s">
        <v>132</v>
      </c>
      <c r="E10018" s="113" t="s">
        <v>201</v>
      </c>
      <c r="F10018" s="113" t="s">
        <v>200</v>
      </c>
      <c r="G10018" s="113">
        <v>0.79253982017274605</v>
      </c>
    </row>
    <row r="10019" spans="1:7" x14ac:dyDescent="0.25">
      <c r="A10019" s="108" t="str">
        <f t="shared" si="156"/>
        <v>DE_2007_1A3(FS)_NH3</v>
      </c>
      <c r="B10019" s="113" t="s">
        <v>150</v>
      </c>
      <c r="C10019" s="113">
        <v>2007</v>
      </c>
      <c r="D10019" s="113" t="s">
        <v>132</v>
      </c>
      <c r="E10019" s="113" t="s">
        <v>124</v>
      </c>
      <c r="F10019" s="113" t="s">
        <v>200</v>
      </c>
      <c r="G10019" s="113">
        <v>21.840047923999801</v>
      </c>
    </row>
    <row r="10020" spans="1:7" x14ac:dyDescent="0.25">
      <c r="A10020" s="108" t="str">
        <f t="shared" si="156"/>
        <v>DE_2007_1A3(FS)_PM2.5</v>
      </c>
      <c r="B10020" s="113" t="s">
        <v>150</v>
      </c>
      <c r="C10020" s="113">
        <v>2007</v>
      </c>
      <c r="D10020" s="113" t="s">
        <v>132</v>
      </c>
      <c r="E10020" s="113" t="s">
        <v>203</v>
      </c>
      <c r="F10020" s="113" t="s">
        <v>200</v>
      </c>
      <c r="G10020" s="113">
        <v>36.175925602974203</v>
      </c>
    </row>
    <row r="10021" spans="1:7" x14ac:dyDescent="0.25">
      <c r="A10021" s="108" t="str">
        <f t="shared" si="156"/>
        <v>DE_2007_3D_NOx</v>
      </c>
      <c r="B10021" s="113" t="s">
        <v>150</v>
      </c>
      <c r="C10021" s="113">
        <v>2007</v>
      </c>
      <c r="D10021" s="113" t="s">
        <v>206</v>
      </c>
      <c r="E10021" s="113" t="s">
        <v>199</v>
      </c>
      <c r="F10021" s="113" t="s">
        <v>200</v>
      </c>
      <c r="G10021" s="113">
        <v>118.02798220251</v>
      </c>
    </row>
    <row r="10022" spans="1:7" x14ac:dyDescent="0.25">
      <c r="A10022" s="108" t="str">
        <f t="shared" si="156"/>
        <v>DE_2008_NATIONAL TOTAL_NOx</v>
      </c>
      <c r="B10022" s="113" t="s">
        <v>150</v>
      </c>
      <c r="C10022" s="113">
        <v>2008</v>
      </c>
      <c r="D10022" s="113" t="s">
        <v>122</v>
      </c>
      <c r="E10022" s="113" t="s">
        <v>199</v>
      </c>
      <c r="F10022" s="113" t="s">
        <v>200</v>
      </c>
      <c r="G10022" s="113">
        <v>1564.9398206847</v>
      </c>
    </row>
    <row r="10023" spans="1:7" x14ac:dyDescent="0.25">
      <c r="A10023" s="108" t="str">
        <f t="shared" si="156"/>
        <v>DE_2008_NATIONAL TOTAL_NMVOC</v>
      </c>
      <c r="B10023" s="113" t="s">
        <v>150</v>
      </c>
      <c r="C10023" s="113">
        <v>2008</v>
      </c>
      <c r="D10023" s="113" t="s">
        <v>122</v>
      </c>
      <c r="E10023" s="113" t="s">
        <v>123</v>
      </c>
      <c r="F10023" s="113" t="s">
        <v>200</v>
      </c>
      <c r="G10023" s="113">
        <v>1353.73913303063</v>
      </c>
    </row>
    <row r="10024" spans="1:7" x14ac:dyDescent="0.25">
      <c r="A10024" s="108" t="str">
        <f t="shared" si="156"/>
        <v>DE_2008_NATIONAL TOTAL_SOx</v>
      </c>
      <c r="B10024" s="113" t="s">
        <v>150</v>
      </c>
      <c r="C10024" s="113">
        <v>2008</v>
      </c>
      <c r="D10024" s="113" t="s">
        <v>122</v>
      </c>
      <c r="E10024" s="113" t="s">
        <v>201</v>
      </c>
      <c r="F10024" s="113" t="s">
        <v>200</v>
      </c>
      <c r="G10024" s="113">
        <v>442.28203955192498</v>
      </c>
    </row>
    <row r="10025" spans="1:7" x14ac:dyDescent="0.25">
      <c r="A10025" s="108" t="str">
        <f t="shared" si="156"/>
        <v>DE_2008_NATIONAL TOTAL_NH3</v>
      </c>
      <c r="B10025" s="113" t="s">
        <v>150</v>
      </c>
      <c r="C10025" s="113">
        <v>2008</v>
      </c>
      <c r="D10025" s="113" t="s">
        <v>122</v>
      </c>
      <c r="E10025" s="113" t="s">
        <v>124</v>
      </c>
      <c r="F10025" s="113" t="s">
        <v>200</v>
      </c>
      <c r="G10025" s="113">
        <v>635.13453991483095</v>
      </c>
    </row>
    <row r="10026" spans="1:7" x14ac:dyDescent="0.25">
      <c r="A10026" s="108" t="str">
        <f t="shared" si="156"/>
        <v>DE_2008_NATIONAL TOTAL_PM2.5</v>
      </c>
      <c r="B10026" s="113" t="s">
        <v>150</v>
      </c>
      <c r="C10026" s="113">
        <v>2008</v>
      </c>
      <c r="D10026" s="113" t="s">
        <v>122</v>
      </c>
      <c r="E10026" s="113" t="s">
        <v>203</v>
      </c>
      <c r="F10026" s="113" t="s">
        <v>200</v>
      </c>
      <c r="G10026" s="113">
        <v>123.975653120321</v>
      </c>
    </row>
    <row r="10027" spans="1:7" x14ac:dyDescent="0.25">
      <c r="A10027" s="108" t="str">
        <f t="shared" si="156"/>
        <v>DE_2008_NATIONAL TOTAL_Pb</v>
      </c>
      <c r="B10027" s="113" t="s">
        <v>150</v>
      </c>
      <c r="C10027" s="113">
        <v>2008</v>
      </c>
      <c r="D10027" s="113" t="s">
        <v>122</v>
      </c>
      <c r="E10027" s="113" t="s">
        <v>125</v>
      </c>
      <c r="F10027" s="113" t="s">
        <v>200</v>
      </c>
      <c r="G10027" s="113">
        <v>0.16428571122954799</v>
      </c>
    </row>
    <row r="10028" spans="1:7" x14ac:dyDescent="0.25">
      <c r="A10028" s="108" t="str">
        <f t="shared" si="156"/>
        <v>DE_2008_NATIONAL TOTAL_Cd</v>
      </c>
      <c r="B10028" s="113" t="s">
        <v>150</v>
      </c>
      <c r="C10028" s="113">
        <v>2008</v>
      </c>
      <c r="D10028" s="113" t="s">
        <v>122</v>
      </c>
      <c r="E10028" s="113" t="s">
        <v>126</v>
      </c>
      <c r="F10028" s="113" t="s">
        <v>200</v>
      </c>
      <c r="G10028" s="113">
        <v>1.1056058782948699E-2</v>
      </c>
    </row>
    <row r="10029" spans="1:7" x14ac:dyDescent="0.25">
      <c r="A10029" s="108" t="str">
        <f t="shared" si="156"/>
        <v>DE_2008_NATIONAL TOTAL_Hg</v>
      </c>
      <c r="B10029" s="113" t="s">
        <v>150</v>
      </c>
      <c r="C10029" s="113">
        <v>2008</v>
      </c>
      <c r="D10029" s="113" t="s">
        <v>122</v>
      </c>
      <c r="E10029" s="113" t="s">
        <v>127</v>
      </c>
      <c r="F10029" s="113" t="s">
        <v>200</v>
      </c>
      <c r="G10029" s="113">
        <v>1.09501386930088E-2</v>
      </c>
    </row>
    <row r="10030" spans="1:7" x14ac:dyDescent="0.25">
      <c r="A10030" s="108" t="str">
        <f t="shared" si="156"/>
        <v>DE_2008_NATIONAL TOTAL_DIOX</v>
      </c>
      <c r="B10030" s="113" t="s">
        <v>150</v>
      </c>
      <c r="C10030" s="113">
        <v>2008</v>
      </c>
      <c r="D10030" s="113" t="s">
        <v>122</v>
      </c>
      <c r="E10030" s="113" t="s">
        <v>128</v>
      </c>
      <c r="F10030" s="113" t="s">
        <v>200</v>
      </c>
      <c r="G10030" s="150">
        <v>1.3187377523482801E-7</v>
      </c>
    </row>
    <row r="10031" spans="1:7" x14ac:dyDescent="0.25">
      <c r="A10031" s="108" t="str">
        <f t="shared" si="156"/>
        <v>DE_2008_NATIONAL TOTAL_PAH</v>
      </c>
      <c r="B10031" s="113" t="s">
        <v>150</v>
      </c>
      <c r="C10031" s="113">
        <v>2008</v>
      </c>
      <c r="D10031" s="113" t="s">
        <v>122</v>
      </c>
      <c r="E10031" s="113" t="s">
        <v>129</v>
      </c>
      <c r="F10031" s="113" t="s">
        <v>200</v>
      </c>
      <c r="G10031" s="113">
        <v>6.9593145864525599E-2</v>
      </c>
    </row>
    <row r="10032" spans="1:7" x14ac:dyDescent="0.25">
      <c r="A10032" s="108" t="str">
        <f t="shared" si="156"/>
        <v>DE_2008_NATIONAL TOTAL_HCB</v>
      </c>
      <c r="B10032" s="113" t="s">
        <v>150</v>
      </c>
      <c r="C10032" s="113">
        <v>2008</v>
      </c>
      <c r="D10032" s="113" t="s">
        <v>122</v>
      </c>
      <c r="E10032" s="113" t="s">
        <v>130</v>
      </c>
      <c r="F10032" s="113" t="s">
        <v>200</v>
      </c>
      <c r="G10032" s="150">
        <v>3.3217579943517001E-5</v>
      </c>
    </row>
    <row r="10033" spans="1:7" x14ac:dyDescent="0.25">
      <c r="A10033" s="108" t="str">
        <f t="shared" si="156"/>
        <v>DE_2008_NATIONAL TOTAL_PCB</v>
      </c>
      <c r="B10033" s="113" t="s">
        <v>150</v>
      </c>
      <c r="C10033" s="113">
        <v>2008</v>
      </c>
      <c r="D10033" s="113" t="s">
        <v>122</v>
      </c>
      <c r="E10033" s="113" t="s">
        <v>259</v>
      </c>
      <c r="F10033" s="113" t="s">
        <v>200</v>
      </c>
      <c r="G10033" s="113">
        <v>2.2093266976432299E-4</v>
      </c>
    </row>
    <row r="10034" spans="1:7" x14ac:dyDescent="0.25">
      <c r="A10034" s="108" t="str">
        <f t="shared" si="156"/>
        <v>DE_2008_1A3(FS)_NOx</v>
      </c>
      <c r="B10034" s="113" t="s">
        <v>150</v>
      </c>
      <c r="C10034" s="113">
        <v>2008</v>
      </c>
      <c r="D10034" s="113" t="s">
        <v>132</v>
      </c>
      <c r="E10034" s="113" t="s">
        <v>199</v>
      </c>
      <c r="F10034" s="113" t="s">
        <v>200</v>
      </c>
      <c r="G10034" s="113">
        <v>721.40454837068296</v>
      </c>
    </row>
    <row r="10035" spans="1:7" x14ac:dyDescent="0.25">
      <c r="A10035" s="108" t="str">
        <f t="shared" si="156"/>
        <v>DE_2008_1A3(FS)_NMVOC</v>
      </c>
      <c r="B10035" s="113" t="s">
        <v>150</v>
      </c>
      <c r="C10035" s="113">
        <v>2008</v>
      </c>
      <c r="D10035" s="113" t="s">
        <v>132</v>
      </c>
      <c r="E10035" s="113" t="s">
        <v>123</v>
      </c>
      <c r="F10035" s="113" t="s">
        <v>200</v>
      </c>
      <c r="G10035" s="113">
        <v>153.01066168786701</v>
      </c>
    </row>
    <row r="10036" spans="1:7" x14ac:dyDescent="0.25">
      <c r="A10036" s="108" t="str">
        <f t="shared" si="156"/>
        <v>DE_2008_1A3(FS)_SOx</v>
      </c>
      <c r="B10036" s="113" t="s">
        <v>150</v>
      </c>
      <c r="C10036" s="113">
        <v>2008</v>
      </c>
      <c r="D10036" s="113" t="s">
        <v>132</v>
      </c>
      <c r="E10036" s="113" t="s">
        <v>201</v>
      </c>
      <c r="F10036" s="113" t="s">
        <v>200</v>
      </c>
      <c r="G10036" s="113">
        <v>0.80629217921947005</v>
      </c>
    </row>
    <row r="10037" spans="1:7" x14ac:dyDescent="0.25">
      <c r="A10037" s="108" t="str">
        <f t="shared" si="156"/>
        <v>DE_2008_1A3(FS)_NH3</v>
      </c>
      <c r="B10037" s="113" t="s">
        <v>150</v>
      </c>
      <c r="C10037" s="113">
        <v>2008</v>
      </c>
      <c r="D10037" s="113" t="s">
        <v>132</v>
      </c>
      <c r="E10037" s="113" t="s">
        <v>124</v>
      </c>
      <c r="F10037" s="113" t="s">
        <v>200</v>
      </c>
      <c r="G10037" s="113">
        <v>20.7546771776721</v>
      </c>
    </row>
    <row r="10038" spans="1:7" x14ac:dyDescent="0.25">
      <c r="A10038" s="108" t="str">
        <f t="shared" si="156"/>
        <v>DE_2008_1A3(FS)_PM2.5</v>
      </c>
      <c r="B10038" s="113" t="s">
        <v>150</v>
      </c>
      <c r="C10038" s="113">
        <v>2008</v>
      </c>
      <c r="D10038" s="113" t="s">
        <v>132</v>
      </c>
      <c r="E10038" s="113" t="s">
        <v>203</v>
      </c>
      <c r="F10038" s="113" t="s">
        <v>200</v>
      </c>
      <c r="G10038" s="113">
        <v>33.1432376392818</v>
      </c>
    </row>
    <row r="10039" spans="1:7" x14ac:dyDescent="0.25">
      <c r="A10039" s="108" t="str">
        <f t="shared" si="156"/>
        <v>DE_2008_3D_NOx</v>
      </c>
      <c r="B10039" s="113" t="s">
        <v>150</v>
      </c>
      <c r="C10039" s="113">
        <v>2008</v>
      </c>
      <c r="D10039" s="113" t="s">
        <v>206</v>
      </c>
      <c r="E10039" s="113" t="s">
        <v>199</v>
      </c>
      <c r="F10039" s="113" t="s">
        <v>200</v>
      </c>
      <c r="G10039" s="113">
        <v>115.797787130457</v>
      </c>
    </row>
    <row r="10040" spans="1:7" x14ac:dyDescent="0.25">
      <c r="A10040" s="108" t="str">
        <f t="shared" si="156"/>
        <v>DE_2009_NATIONAL TOTAL_NOx</v>
      </c>
      <c r="B10040" s="113" t="s">
        <v>150</v>
      </c>
      <c r="C10040" s="113">
        <v>2009</v>
      </c>
      <c r="D10040" s="113" t="s">
        <v>122</v>
      </c>
      <c r="E10040" s="113" t="s">
        <v>199</v>
      </c>
      <c r="F10040" s="113" t="s">
        <v>200</v>
      </c>
      <c r="G10040" s="113">
        <v>1444.11613682336</v>
      </c>
    </row>
    <row r="10041" spans="1:7" x14ac:dyDescent="0.25">
      <c r="A10041" s="108" t="str">
        <f t="shared" si="156"/>
        <v>DE_2009_NATIONAL TOTAL_NMVOC</v>
      </c>
      <c r="B10041" s="113" t="s">
        <v>150</v>
      </c>
      <c r="C10041" s="113">
        <v>2009</v>
      </c>
      <c r="D10041" s="113" t="s">
        <v>122</v>
      </c>
      <c r="E10041" s="113" t="s">
        <v>123</v>
      </c>
      <c r="F10041" s="113" t="s">
        <v>200</v>
      </c>
      <c r="G10041" s="113">
        <v>1232.22136980409</v>
      </c>
    </row>
    <row r="10042" spans="1:7" x14ac:dyDescent="0.25">
      <c r="A10042" s="108" t="str">
        <f t="shared" si="156"/>
        <v>DE_2009_NATIONAL TOTAL_SOx</v>
      </c>
      <c r="B10042" s="113" t="s">
        <v>150</v>
      </c>
      <c r="C10042" s="113">
        <v>2009</v>
      </c>
      <c r="D10042" s="113" t="s">
        <v>122</v>
      </c>
      <c r="E10042" s="113" t="s">
        <v>201</v>
      </c>
      <c r="F10042" s="113" t="s">
        <v>200</v>
      </c>
      <c r="G10042" s="113">
        <v>387.66444136817302</v>
      </c>
    </row>
    <row r="10043" spans="1:7" x14ac:dyDescent="0.25">
      <c r="A10043" s="108" t="str">
        <f t="shared" si="156"/>
        <v>DE_2009_NATIONAL TOTAL_NH3</v>
      </c>
      <c r="B10043" s="113" t="s">
        <v>150</v>
      </c>
      <c r="C10043" s="113">
        <v>2009</v>
      </c>
      <c r="D10043" s="113" t="s">
        <v>122</v>
      </c>
      <c r="E10043" s="113" t="s">
        <v>124</v>
      </c>
      <c r="F10043" s="113" t="s">
        <v>200</v>
      </c>
      <c r="G10043" s="113">
        <v>637.55605361337598</v>
      </c>
    </row>
    <row r="10044" spans="1:7" x14ac:dyDescent="0.25">
      <c r="A10044" s="108" t="str">
        <f t="shared" si="156"/>
        <v>DE_2009_NATIONAL TOTAL_PM2.5</v>
      </c>
      <c r="B10044" s="113" t="s">
        <v>150</v>
      </c>
      <c r="C10044" s="113">
        <v>2009</v>
      </c>
      <c r="D10044" s="113" t="s">
        <v>122</v>
      </c>
      <c r="E10044" s="113" t="s">
        <v>203</v>
      </c>
      <c r="F10044" s="113" t="s">
        <v>200</v>
      </c>
      <c r="G10044" s="113">
        <v>111.62092691801701</v>
      </c>
    </row>
    <row r="10045" spans="1:7" x14ac:dyDescent="0.25">
      <c r="A10045" s="108" t="str">
        <f t="shared" si="156"/>
        <v>DE_2009_NATIONAL TOTAL_Pb</v>
      </c>
      <c r="B10045" s="113" t="s">
        <v>150</v>
      </c>
      <c r="C10045" s="113">
        <v>2009</v>
      </c>
      <c r="D10045" s="113" t="s">
        <v>122</v>
      </c>
      <c r="E10045" s="113" t="s">
        <v>125</v>
      </c>
      <c r="F10045" s="113" t="s">
        <v>200</v>
      </c>
      <c r="G10045" s="113">
        <v>0.141465406912404</v>
      </c>
    </row>
    <row r="10046" spans="1:7" x14ac:dyDescent="0.25">
      <c r="A10046" s="108" t="str">
        <f t="shared" si="156"/>
        <v>DE_2009_NATIONAL TOTAL_Cd</v>
      </c>
      <c r="B10046" s="113" t="s">
        <v>150</v>
      </c>
      <c r="C10046" s="113">
        <v>2009</v>
      </c>
      <c r="D10046" s="113" t="s">
        <v>122</v>
      </c>
      <c r="E10046" s="113" t="s">
        <v>126</v>
      </c>
      <c r="F10046" s="113" t="s">
        <v>200</v>
      </c>
      <c r="G10046" s="113">
        <v>1.0001322381098901E-2</v>
      </c>
    </row>
    <row r="10047" spans="1:7" x14ac:dyDescent="0.25">
      <c r="A10047" s="108" t="str">
        <f t="shared" si="156"/>
        <v>DE_2009_NATIONAL TOTAL_Hg</v>
      </c>
      <c r="B10047" s="113" t="s">
        <v>150</v>
      </c>
      <c r="C10047" s="113">
        <v>2009</v>
      </c>
      <c r="D10047" s="113" t="s">
        <v>122</v>
      </c>
      <c r="E10047" s="113" t="s">
        <v>127</v>
      </c>
      <c r="F10047" s="113" t="s">
        <v>200</v>
      </c>
      <c r="G10047" s="113">
        <v>1.02016614718272E-2</v>
      </c>
    </row>
    <row r="10048" spans="1:7" x14ac:dyDescent="0.25">
      <c r="A10048" s="108" t="str">
        <f t="shared" si="156"/>
        <v>DE_2009_NATIONAL TOTAL_DIOX</v>
      </c>
      <c r="B10048" s="113" t="s">
        <v>150</v>
      </c>
      <c r="C10048" s="113">
        <v>2009</v>
      </c>
      <c r="D10048" s="113" t="s">
        <v>122</v>
      </c>
      <c r="E10048" s="113" t="s">
        <v>128</v>
      </c>
      <c r="F10048" s="113" t="s">
        <v>200</v>
      </c>
      <c r="G10048" s="150">
        <v>1.18503416755311E-7</v>
      </c>
    </row>
    <row r="10049" spans="1:7" x14ac:dyDescent="0.25">
      <c r="A10049" s="108" t="str">
        <f t="shared" si="156"/>
        <v>DE_2009_NATIONAL TOTAL_PAH</v>
      </c>
      <c r="B10049" s="113" t="s">
        <v>150</v>
      </c>
      <c r="C10049" s="113">
        <v>2009</v>
      </c>
      <c r="D10049" s="113" t="s">
        <v>122</v>
      </c>
      <c r="E10049" s="113" t="s">
        <v>129</v>
      </c>
      <c r="F10049" s="113" t="s">
        <v>200</v>
      </c>
      <c r="G10049" s="113">
        <v>6.2488158827427302E-2</v>
      </c>
    </row>
    <row r="10050" spans="1:7" x14ac:dyDescent="0.25">
      <c r="A10050" s="108" t="str">
        <f t="shared" ref="A10050:A10113" si="157">CONCATENATE(B10050,"_",C10050,"_",D10050,"_",E10050)</f>
        <v>DE_2009_NATIONAL TOTAL_HCB</v>
      </c>
      <c r="B10050" s="113" t="s">
        <v>150</v>
      </c>
      <c r="C10050" s="113">
        <v>2009</v>
      </c>
      <c r="D10050" s="113" t="s">
        <v>122</v>
      </c>
      <c r="E10050" s="113" t="s">
        <v>130</v>
      </c>
      <c r="F10050" s="113" t="s">
        <v>200</v>
      </c>
      <c r="G10050" s="150">
        <v>2.4988842718473301E-5</v>
      </c>
    </row>
    <row r="10051" spans="1:7" x14ac:dyDescent="0.25">
      <c r="A10051" s="108" t="str">
        <f t="shared" si="157"/>
        <v>DE_2009_NATIONAL TOTAL_PCB</v>
      </c>
      <c r="B10051" s="113" t="s">
        <v>150</v>
      </c>
      <c r="C10051" s="113">
        <v>2009</v>
      </c>
      <c r="D10051" s="113" t="s">
        <v>122</v>
      </c>
      <c r="E10051" s="113" t="s">
        <v>259</v>
      </c>
      <c r="F10051" s="113" t="s">
        <v>200</v>
      </c>
      <c r="G10051" s="113">
        <v>2.00560313643736E-4</v>
      </c>
    </row>
    <row r="10052" spans="1:7" x14ac:dyDescent="0.25">
      <c r="A10052" s="108" t="str">
        <f t="shared" si="157"/>
        <v>DE_2009_1A3(FS)_NOx</v>
      </c>
      <c r="B10052" s="113" t="s">
        <v>150</v>
      </c>
      <c r="C10052" s="113">
        <v>2009</v>
      </c>
      <c r="D10052" s="113" t="s">
        <v>132</v>
      </c>
      <c r="E10052" s="113" t="s">
        <v>199</v>
      </c>
      <c r="F10052" s="113" t="s">
        <v>200</v>
      </c>
      <c r="G10052" s="113">
        <v>659.74715114416699</v>
      </c>
    </row>
    <row r="10053" spans="1:7" x14ac:dyDescent="0.25">
      <c r="A10053" s="108" t="str">
        <f t="shared" si="157"/>
        <v>DE_2009_1A3(FS)_NMVOC</v>
      </c>
      <c r="B10053" s="113" t="s">
        <v>150</v>
      </c>
      <c r="C10053" s="113">
        <v>2009</v>
      </c>
      <c r="D10053" s="113" t="s">
        <v>132</v>
      </c>
      <c r="E10053" s="113" t="s">
        <v>123</v>
      </c>
      <c r="F10053" s="113" t="s">
        <v>200</v>
      </c>
      <c r="G10053" s="113">
        <v>139.65764849469599</v>
      </c>
    </row>
    <row r="10054" spans="1:7" x14ac:dyDescent="0.25">
      <c r="A10054" s="108" t="str">
        <f t="shared" si="157"/>
        <v>DE_2009_1A3(FS)_SOx</v>
      </c>
      <c r="B10054" s="113" t="s">
        <v>150</v>
      </c>
      <c r="C10054" s="113">
        <v>2009</v>
      </c>
      <c r="D10054" s="113" t="s">
        <v>132</v>
      </c>
      <c r="E10054" s="113" t="s">
        <v>201</v>
      </c>
      <c r="F10054" s="113" t="s">
        <v>200</v>
      </c>
      <c r="G10054" s="113">
        <v>0.77809602093798902</v>
      </c>
    </row>
    <row r="10055" spans="1:7" x14ac:dyDescent="0.25">
      <c r="A10055" s="108" t="str">
        <f t="shared" si="157"/>
        <v>DE_2009_1A3(FS)_NH3</v>
      </c>
      <c r="B10055" s="113" t="s">
        <v>150</v>
      </c>
      <c r="C10055" s="113">
        <v>2009</v>
      </c>
      <c r="D10055" s="113" t="s">
        <v>132</v>
      </c>
      <c r="E10055" s="113" t="s">
        <v>124</v>
      </c>
      <c r="F10055" s="113" t="s">
        <v>200</v>
      </c>
      <c r="G10055" s="113">
        <v>19.076560110470499</v>
      </c>
    </row>
    <row r="10056" spans="1:7" x14ac:dyDescent="0.25">
      <c r="A10056" s="108" t="str">
        <f t="shared" si="157"/>
        <v>DE_2009_1A3(FS)_PM2.5</v>
      </c>
      <c r="B10056" s="113" t="s">
        <v>150</v>
      </c>
      <c r="C10056" s="113">
        <v>2009</v>
      </c>
      <c r="D10056" s="113" t="s">
        <v>132</v>
      </c>
      <c r="E10056" s="113" t="s">
        <v>203</v>
      </c>
      <c r="F10056" s="113" t="s">
        <v>200</v>
      </c>
      <c r="G10056" s="113">
        <v>29.946834127321701</v>
      </c>
    </row>
    <row r="10057" spans="1:7" x14ac:dyDescent="0.25">
      <c r="A10057" s="108" t="str">
        <f t="shared" si="157"/>
        <v>DE_2009_3D_NOx</v>
      </c>
      <c r="B10057" s="113" t="s">
        <v>150</v>
      </c>
      <c r="C10057" s="113">
        <v>2009</v>
      </c>
      <c r="D10057" s="113" t="s">
        <v>206</v>
      </c>
      <c r="E10057" s="113" t="s">
        <v>199</v>
      </c>
      <c r="F10057" s="113" t="s">
        <v>200</v>
      </c>
      <c r="G10057" s="113">
        <v>116.611724404809</v>
      </c>
    </row>
    <row r="10058" spans="1:7" x14ac:dyDescent="0.25">
      <c r="A10058" s="108" t="str">
        <f t="shared" si="157"/>
        <v>DE_2010_NATIONAL TOTAL_NOx</v>
      </c>
      <c r="B10058" s="113" t="s">
        <v>150</v>
      </c>
      <c r="C10058" s="113">
        <v>2010</v>
      </c>
      <c r="D10058" s="113" t="s">
        <v>122</v>
      </c>
      <c r="E10058" s="113" t="s">
        <v>199</v>
      </c>
      <c r="F10058" s="113" t="s">
        <v>200</v>
      </c>
      <c r="G10058" s="113">
        <v>1455.7699568062999</v>
      </c>
    </row>
    <row r="10059" spans="1:7" x14ac:dyDescent="0.25">
      <c r="A10059" s="108" t="str">
        <f t="shared" si="157"/>
        <v>DE_2010_NATIONAL TOTAL_NMVOC</v>
      </c>
      <c r="B10059" s="113" t="s">
        <v>150</v>
      </c>
      <c r="C10059" s="113">
        <v>2010</v>
      </c>
      <c r="D10059" s="113" t="s">
        <v>122</v>
      </c>
      <c r="E10059" s="113" t="s">
        <v>123</v>
      </c>
      <c r="F10059" s="113" t="s">
        <v>200</v>
      </c>
      <c r="G10059" s="113">
        <v>1360.3796874419099</v>
      </c>
    </row>
    <row r="10060" spans="1:7" x14ac:dyDescent="0.25">
      <c r="A10060" s="108" t="str">
        <f t="shared" si="157"/>
        <v>DE_2010_NATIONAL TOTAL_SOx</v>
      </c>
      <c r="B10060" s="113" t="s">
        <v>150</v>
      </c>
      <c r="C10060" s="113">
        <v>2010</v>
      </c>
      <c r="D10060" s="113" t="s">
        <v>122</v>
      </c>
      <c r="E10060" s="113" t="s">
        <v>201</v>
      </c>
      <c r="F10060" s="113" t="s">
        <v>200</v>
      </c>
      <c r="G10060" s="113">
        <v>395.77666461823901</v>
      </c>
    </row>
    <row r="10061" spans="1:7" x14ac:dyDescent="0.25">
      <c r="A10061" s="108" t="str">
        <f t="shared" si="157"/>
        <v>DE_2010_NATIONAL TOTAL_NH3</v>
      </c>
      <c r="B10061" s="113" t="s">
        <v>150</v>
      </c>
      <c r="C10061" s="113">
        <v>2010</v>
      </c>
      <c r="D10061" s="113" t="s">
        <v>122</v>
      </c>
      <c r="E10061" s="113" t="s">
        <v>124</v>
      </c>
      <c r="F10061" s="113" t="s">
        <v>200</v>
      </c>
      <c r="G10061" s="113">
        <v>639.75513642573901</v>
      </c>
    </row>
    <row r="10062" spans="1:7" x14ac:dyDescent="0.25">
      <c r="A10062" s="108" t="str">
        <f t="shared" si="157"/>
        <v>DE_2010_NATIONAL TOTAL_PM2.5</v>
      </c>
      <c r="B10062" s="113" t="s">
        <v>150</v>
      </c>
      <c r="C10062" s="113">
        <v>2010</v>
      </c>
      <c r="D10062" s="113" t="s">
        <v>122</v>
      </c>
      <c r="E10062" s="113" t="s">
        <v>203</v>
      </c>
      <c r="F10062" s="113" t="s">
        <v>200</v>
      </c>
      <c r="G10062" s="113">
        <v>117.796957456345</v>
      </c>
    </row>
    <row r="10063" spans="1:7" x14ac:dyDescent="0.25">
      <c r="A10063" s="108" t="str">
        <f t="shared" si="157"/>
        <v>DE_2010_NATIONAL TOTAL_Pb</v>
      </c>
      <c r="B10063" s="113" t="s">
        <v>150</v>
      </c>
      <c r="C10063" s="113">
        <v>2010</v>
      </c>
      <c r="D10063" s="113" t="s">
        <v>122</v>
      </c>
      <c r="E10063" s="113" t="s">
        <v>125</v>
      </c>
      <c r="F10063" s="113" t="s">
        <v>200</v>
      </c>
      <c r="G10063" s="113">
        <v>0.163131386017732</v>
      </c>
    </row>
    <row r="10064" spans="1:7" x14ac:dyDescent="0.25">
      <c r="A10064" s="108" t="str">
        <f t="shared" si="157"/>
        <v>DE_2010_NATIONAL TOTAL_Cd</v>
      </c>
      <c r="B10064" s="113" t="s">
        <v>150</v>
      </c>
      <c r="C10064" s="113">
        <v>2010</v>
      </c>
      <c r="D10064" s="113" t="s">
        <v>122</v>
      </c>
      <c r="E10064" s="113" t="s">
        <v>126</v>
      </c>
      <c r="F10064" s="113" t="s">
        <v>200</v>
      </c>
      <c r="G10064" s="113">
        <v>1.24531840455152E-2</v>
      </c>
    </row>
    <row r="10065" spans="1:7" x14ac:dyDescent="0.25">
      <c r="A10065" s="108" t="str">
        <f t="shared" si="157"/>
        <v>DE_2010_NATIONAL TOTAL_Hg</v>
      </c>
      <c r="B10065" s="113" t="s">
        <v>150</v>
      </c>
      <c r="C10065" s="113">
        <v>2010</v>
      </c>
      <c r="D10065" s="113" t="s">
        <v>122</v>
      </c>
      <c r="E10065" s="113" t="s">
        <v>127</v>
      </c>
      <c r="F10065" s="113" t="s">
        <v>200</v>
      </c>
      <c r="G10065" s="113">
        <v>1.0988537232705599E-2</v>
      </c>
    </row>
    <row r="10066" spans="1:7" x14ac:dyDescent="0.25">
      <c r="A10066" s="108" t="str">
        <f t="shared" si="157"/>
        <v>DE_2010_NATIONAL TOTAL_DIOX</v>
      </c>
      <c r="B10066" s="113" t="s">
        <v>150</v>
      </c>
      <c r="C10066" s="113">
        <v>2010</v>
      </c>
      <c r="D10066" s="113" t="s">
        <v>122</v>
      </c>
      <c r="E10066" s="113" t="s">
        <v>128</v>
      </c>
      <c r="F10066" s="113" t="s">
        <v>200</v>
      </c>
      <c r="G10066" s="150">
        <v>1.3022314735127001E-7</v>
      </c>
    </row>
    <row r="10067" spans="1:7" x14ac:dyDescent="0.25">
      <c r="A10067" s="108" t="str">
        <f t="shared" si="157"/>
        <v>DE_2010_NATIONAL TOTAL_PAH</v>
      </c>
      <c r="B10067" s="113" t="s">
        <v>150</v>
      </c>
      <c r="C10067" s="113">
        <v>2010</v>
      </c>
      <c r="D10067" s="113" t="s">
        <v>122</v>
      </c>
      <c r="E10067" s="113" t="s">
        <v>129</v>
      </c>
      <c r="F10067" s="113" t="s">
        <v>200</v>
      </c>
      <c r="G10067" s="113">
        <v>7.7423312489723298E-2</v>
      </c>
    </row>
    <row r="10068" spans="1:7" x14ac:dyDescent="0.25">
      <c r="A10068" s="108" t="str">
        <f t="shared" si="157"/>
        <v>DE_2010_NATIONAL TOTAL_HCB</v>
      </c>
      <c r="B10068" s="113" t="s">
        <v>150</v>
      </c>
      <c r="C10068" s="113">
        <v>2010</v>
      </c>
      <c r="D10068" s="113" t="s">
        <v>122</v>
      </c>
      <c r="E10068" s="113" t="s">
        <v>130</v>
      </c>
      <c r="F10068" s="113" t="s">
        <v>200</v>
      </c>
      <c r="G10068" s="150">
        <v>2.9340292123824402E-5</v>
      </c>
    </row>
    <row r="10069" spans="1:7" x14ac:dyDescent="0.25">
      <c r="A10069" s="108" t="str">
        <f t="shared" si="157"/>
        <v>DE_2010_NATIONAL TOTAL_PCB</v>
      </c>
      <c r="B10069" s="113" t="s">
        <v>150</v>
      </c>
      <c r="C10069" s="113">
        <v>2010</v>
      </c>
      <c r="D10069" s="113" t="s">
        <v>122</v>
      </c>
      <c r="E10069" s="113" t="s">
        <v>259</v>
      </c>
      <c r="F10069" s="113" t="s">
        <v>200</v>
      </c>
      <c r="G10069" s="113">
        <v>2.31650728710723E-4</v>
      </c>
    </row>
    <row r="10070" spans="1:7" x14ac:dyDescent="0.25">
      <c r="A10070" s="108" t="str">
        <f t="shared" si="157"/>
        <v>DE_2010_1A3(FS)_NOx</v>
      </c>
      <c r="B10070" s="113" t="s">
        <v>150</v>
      </c>
      <c r="C10070" s="113">
        <v>2010</v>
      </c>
      <c r="D10070" s="113" t="s">
        <v>132</v>
      </c>
      <c r="E10070" s="113" t="s">
        <v>199</v>
      </c>
      <c r="F10070" s="113" t="s">
        <v>200</v>
      </c>
      <c r="G10070" s="113">
        <v>647.50805440265196</v>
      </c>
    </row>
    <row r="10071" spans="1:7" x14ac:dyDescent="0.25">
      <c r="A10071" s="108" t="str">
        <f t="shared" si="157"/>
        <v>DE_2010_1A3(FS)_NMVOC</v>
      </c>
      <c r="B10071" s="113" t="s">
        <v>150</v>
      </c>
      <c r="C10071" s="113">
        <v>2010</v>
      </c>
      <c r="D10071" s="113" t="s">
        <v>132</v>
      </c>
      <c r="E10071" s="113" t="s">
        <v>123</v>
      </c>
      <c r="F10071" s="113" t="s">
        <v>200</v>
      </c>
      <c r="G10071" s="113">
        <v>125.144120573648</v>
      </c>
    </row>
    <row r="10072" spans="1:7" x14ac:dyDescent="0.25">
      <c r="A10072" s="108" t="str">
        <f t="shared" si="157"/>
        <v>DE_2010_1A3(FS)_SOx</v>
      </c>
      <c r="B10072" s="113" t="s">
        <v>150</v>
      </c>
      <c r="C10072" s="113">
        <v>2010</v>
      </c>
      <c r="D10072" s="113" t="s">
        <v>132</v>
      </c>
      <c r="E10072" s="113" t="s">
        <v>201</v>
      </c>
      <c r="F10072" s="113" t="s">
        <v>200</v>
      </c>
      <c r="G10072" s="113">
        <v>0.77120702323055501</v>
      </c>
    </row>
    <row r="10073" spans="1:7" x14ac:dyDescent="0.25">
      <c r="A10073" s="108" t="str">
        <f t="shared" si="157"/>
        <v>DE_2010_1A3(FS)_NH3</v>
      </c>
      <c r="B10073" s="113" t="s">
        <v>150</v>
      </c>
      <c r="C10073" s="113">
        <v>2010</v>
      </c>
      <c r="D10073" s="113" t="s">
        <v>132</v>
      </c>
      <c r="E10073" s="113" t="s">
        <v>124</v>
      </c>
      <c r="F10073" s="113" t="s">
        <v>200</v>
      </c>
      <c r="G10073" s="113">
        <v>16.965216403705199</v>
      </c>
    </row>
    <row r="10074" spans="1:7" x14ac:dyDescent="0.25">
      <c r="A10074" s="108" t="str">
        <f t="shared" si="157"/>
        <v>DE_2010_1A3(FS)_PM2.5</v>
      </c>
      <c r="B10074" s="113" t="s">
        <v>150</v>
      </c>
      <c r="C10074" s="113">
        <v>2010</v>
      </c>
      <c r="D10074" s="113" t="s">
        <v>132</v>
      </c>
      <c r="E10074" s="113" t="s">
        <v>203</v>
      </c>
      <c r="F10074" s="113" t="s">
        <v>200</v>
      </c>
      <c r="G10074" s="113">
        <v>28.045985346363899</v>
      </c>
    </row>
    <row r="10075" spans="1:7" x14ac:dyDescent="0.25">
      <c r="A10075" s="108" t="str">
        <f t="shared" si="157"/>
        <v>DE_2010_3D_NOx</v>
      </c>
      <c r="B10075" s="113" t="s">
        <v>150</v>
      </c>
      <c r="C10075" s="113">
        <v>2010</v>
      </c>
      <c r="D10075" s="113" t="s">
        <v>206</v>
      </c>
      <c r="E10075" s="113" t="s">
        <v>199</v>
      </c>
      <c r="F10075" s="113" t="s">
        <v>200</v>
      </c>
      <c r="G10075" s="113">
        <v>117.25250806388</v>
      </c>
    </row>
    <row r="10076" spans="1:7" x14ac:dyDescent="0.25">
      <c r="A10076" s="108" t="str">
        <f t="shared" si="157"/>
        <v>DE_2011_NATIONAL TOTAL_NOx</v>
      </c>
      <c r="B10076" s="113" t="s">
        <v>150</v>
      </c>
      <c r="C10076" s="113">
        <v>2011</v>
      </c>
      <c r="D10076" s="113" t="s">
        <v>122</v>
      </c>
      <c r="E10076" s="113" t="s">
        <v>199</v>
      </c>
      <c r="F10076" s="113" t="s">
        <v>200</v>
      </c>
      <c r="G10076" s="113">
        <v>1433.3386054816399</v>
      </c>
    </row>
    <row r="10077" spans="1:7" x14ac:dyDescent="0.25">
      <c r="A10077" s="108" t="str">
        <f t="shared" si="157"/>
        <v>DE_2011_NATIONAL TOTAL_NMVOC</v>
      </c>
      <c r="B10077" s="113" t="s">
        <v>150</v>
      </c>
      <c r="C10077" s="113">
        <v>2011</v>
      </c>
      <c r="D10077" s="113" t="s">
        <v>122</v>
      </c>
      <c r="E10077" s="113" t="s">
        <v>123</v>
      </c>
      <c r="F10077" s="113" t="s">
        <v>200</v>
      </c>
      <c r="G10077" s="113">
        <v>1265.87572961826</v>
      </c>
    </row>
    <row r="10078" spans="1:7" x14ac:dyDescent="0.25">
      <c r="A10078" s="108" t="str">
        <f t="shared" si="157"/>
        <v>DE_2011_NATIONAL TOTAL_SOx</v>
      </c>
      <c r="B10078" s="113" t="s">
        <v>150</v>
      </c>
      <c r="C10078" s="113">
        <v>2011</v>
      </c>
      <c r="D10078" s="113" t="s">
        <v>122</v>
      </c>
      <c r="E10078" s="113" t="s">
        <v>201</v>
      </c>
      <c r="F10078" s="113" t="s">
        <v>200</v>
      </c>
      <c r="G10078" s="113">
        <v>372.73142387379301</v>
      </c>
    </row>
    <row r="10079" spans="1:7" x14ac:dyDescent="0.25">
      <c r="A10079" s="108" t="str">
        <f t="shared" si="157"/>
        <v>DE_2011_NATIONAL TOTAL_NH3</v>
      </c>
      <c r="B10079" s="113" t="s">
        <v>150</v>
      </c>
      <c r="C10079" s="113">
        <v>2011</v>
      </c>
      <c r="D10079" s="113" t="s">
        <v>122</v>
      </c>
      <c r="E10079" s="113" t="s">
        <v>124</v>
      </c>
      <c r="F10079" s="113" t="s">
        <v>200</v>
      </c>
      <c r="G10079" s="113">
        <v>640.106682855283</v>
      </c>
    </row>
    <row r="10080" spans="1:7" x14ac:dyDescent="0.25">
      <c r="A10080" s="108" t="str">
        <f t="shared" si="157"/>
        <v>DE_2011_NATIONAL TOTAL_PM2.5</v>
      </c>
      <c r="B10080" s="113" t="s">
        <v>150</v>
      </c>
      <c r="C10080" s="113">
        <v>2011</v>
      </c>
      <c r="D10080" s="113" t="s">
        <v>122</v>
      </c>
      <c r="E10080" s="113" t="s">
        <v>203</v>
      </c>
      <c r="F10080" s="113" t="s">
        <v>200</v>
      </c>
      <c r="G10080" s="113">
        <v>112.715399677618</v>
      </c>
    </row>
    <row r="10081" spans="1:7" x14ac:dyDescent="0.25">
      <c r="A10081" s="108" t="str">
        <f t="shared" si="157"/>
        <v>DE_2011_NATIONAL TOTAL_Pb</v>
      </c>
      <c r="B10081" s="113" t="s">
        <v>150</v>
      </c>
      <c r="C10081" s="113">
        <v>2011</v>
      </c>
      <c r="D10081" s="113" t="s">
        <v>122</v>
      </c>
      <c r="E10081" s="113" t="s">
        <v>125</v>
      </c>
      <c r="F10081" s="113" t="s">
        <v>200</v>
      </c>
      <c r="G10081" s="113">
        <v>0.15863246258850899</v>
      </c>
    </row>
    <row r="10082" spans="1:7" x14ac:dyDescent="0.25">
      <c r="A10082" s="108" t="str">
        <f t="shared" si="157"/>
        <v>DE_2011_NATIONAL TOTAL_Cd</v>
      </c>
      <c r="B10082" s="113" t="s">
        <v>150</v>
      </c>
      <c r="C10082" s="113">
        <v>2011</v>
      </c>
      <c r="D10082" s="113" t="s">
        <v>122</v>
      </c>
      <c r="E10082" s="113" t="s">
        <v>126</v>
      </c>
      <c r="F10082" s="113" t="s">
        <v>200</v>
      </c>
      <c r="G10082" s="113">
        <v>1.2319619112085E-2</v>
      </c>
    </row>
    <row r="10083" spans="1:7" x14ac:dyDescent="0.25">
      <c r="A10083" s="108" t="str">
        <f t="shared" si="157"/>
        <v>DE_2011_NATIONAL TOTAL_Hg</v>
      </c>
      <c r="B10083" s="113" t="s">
        <v>150</v>
      </c>
      <c r="C10083" s="113">
        <v>2011</v>
      </c>
      <c r="D10083" s="113" t="s">
        <v>122</v>
      </c>
      <c r="E10083" s="113" t="s">
        <v>127</v>
      </c>
      <c r="F10083" s="113" t="s">
        <v>200</v>
      </c>
      <c r="G10083" s="113">
        <v>1.0302599992779301E-2</v>
      </c>
    </row>
    <row r="10084" spans="1:7" x14ac:dyDescent="0.25">
      <c r="A10084" s="108" t="str">
        <f t="shared" si="157"/>
        <v>DE_2011_NATIONAL TOTAL_DIOX</v>
      </c>
      <c r="B10084" s="113" t="s">
        <v>150</v>
      </c>
      <c r="C10084" s="113">
        <v>2011</v>
      </c>
      <c r="D10084" s="113" t="s">
        <v>122</v>
      </c>
      <c r="E10084" s="113" t="s">
        <v>128</v>
      </c>
      <c r="F10084" s="113" t="s">
        <v>200</v>
      </c>
      <c r="G10084" s="150">
        <v>1.2456504111886299E-7</v>
      </c>
    </row>
    <row r="10085" spans="1:7" x14ac:dyDescent="0.25">
      <c r="A10085" s="108" t="str">
        <f t="shared" si="157"/>
        <v>DE_2011_NATIONAL TOTAL_PAH</v>
      </c>
      <c r="B10085" s="113" t="s">
        <v>150</v>
      </c>
      <c r="C10085" s="113">
        <v>2011</v>
      </c>
      <c r="D10085" s="113" t="s">
        <v>122</v>
      </c>
      <c r="E10085" s="113" t="s">
        <v>129</v>
      </c>
      <c r="F10085" s="113" t="s">
        <v>200</v>
      </c>
      <c r="G10085" s="113">
        <v>6.9107880439402497E-2</v>
      </c>
    </row>
    <row r="10086" spans="1:7" x14ac:dyDescent="0.25">
      <c r="A10086" s="108" t="str">
        <f t="shared" si="157"/>
        <v>DE_2011_NATIONAL TOTAL_HCB</v>
      </c>
      <c r="B10086" s="113" t="s">
        <v>150</v>
      </c>
      <c r="C10086" s="113">
        <v>2011</v>
      </c>
      <c r="D10086" s="113" t="s">
        <v>122</v>
      </c>
      <c r="E10086" s="113" t="s">
        <v>130</v>
      </c>
      <c r="F10086" s="113" t="s">
        <v>200</v>
      </c>
      <c r="G10086" s="150">
        <v>3.0413608725948901E-5</v>
      </c>
    </row>
    <row r="10087" spans="1:7" x14ac:dyDescent="0.25">
      <c r="A10087" s="108" t="str">
        <f t="shared" si="157"/>
        <v>DE_2011_NATIONAL TOTAL_PCB</v>
      </c>
      <c r="B10087" s="113" t="s">
        <v>150</v>
      </c>
      <c r="C10087" s="113">
        <v>2011</v>
      </c>
      <c r="D10087" s="113" t="s">
        <v>122</v>
      </c>
      <c r="E10087" s="113" t="s">
        <v>259</v>
      </c>
      <c r="F10087" s="113" t="s">
        <v>200</v>
      </c>
      <c r="G10087" s="113">
        <v>2.28679050451756E-4</v>
      </c>
    </row>
    <row r="10088" spans="1:7" x14ac:dyDescent="0.25">
      <c r="A10088" s="108" t="str">
        <f t="shared" si="157"/>
        <v>DE_2011_1A3(FS)_NOx</v>
      </c>
      <c r="B10088" s="113" t="s">
        <v>150</v>
      </c>
      <c r="C10088" s="113">
        <v>2011</v>
      </c>
      <c r="D10088" s="113" t="s">
        <v>132</v>
      </c>
      <c r="E10088" s="113" t="s">
        <v>199</v>
      </c>
      <c r="F10088" s="113" t="s">
        <v>200</v>
      </c>
      <c r="G10088" s="113">
        <v>638.03055221116097</v>
      </c>
    </row>
    <row r="10089" spans="1:7" x14ac:dyDescent="0.25">
      <c r="A10089" s="108" t="str">
        <f t="shared" si="157"/>
        <v>DE_2011_1A3(FS)_NMVOC</v>
      </c>
      <c r="B10089" s="113" t="s">
        <v>150</v>
      </c>
      <c r="C10089" s="113">
        <v>2011</v>
      </c>
      <c r="D10089" s="113" t="s">
        <v>132</v>
      </c>
      <c r="E10089" s="113" t="s">
        <v>123</v>
      </c>
      <c r="F10089" s="113" t="s">
        <v>200</v>
      </c>
      <c r="G10089" s="113">
        <v>119.424919449919</v>
      </c>
    </row>
    <row r="10090" spans="1:7" x14ac:dyDescent="0.25">
      <c r="A10090" s="108" t="str">
        <f t="shared" si="157"/>
        <v>DE_2011_1A3(FS)_SOx</v>
      </c>
      <c r="B10090" s="113" t="s">
        <v>150</v>
      </c>
      <c r="C10090" s="113">
        <v>2011</v>
      </c>
      <c r="D10090" s="113" t="s">
        <v>132</v>
      </c>
      <c r="E10090" s="113" t="s">
        <v>201</v>
      </c>
      <c r="F10090" s="113" t="s">
        <v>200</v>
      </c>
      <c r="G10090" s="113">
        <v>0.77940165814663698</v>
      </c>
    </row>
    <row r="10091" spans="1:7" x14ac:dyDescent="0.25">
      <c r="A10091" s="108" t="str">
        <f t="shared" si="157"/>
        <v>DE_2011_1A3(FS)_NH3</v>
      </c>
      <c r="B10091" s="113" t="s">
        <v>150</v>
      </c>
      <c r="C10091" s="113">
        <v>2011</v>
      </c>
      <c r="D10091" s="113" t="s">
        <v>132</v>
      </c>
      <c r="E10091" s="113" t="s">
        <v>124</v>
      </c>
      <c r="F10091" s="113" t="s">
        <v>200</v>
      </c>
      <c r="G10091" s="113">
        <v>16.182397356752698</v>
      </c>
    </row>
    <row r="10092" spans="1:7" x14ac:dyDescent="0.25">
      <c r="A10092" s="108" t="str">
        <f t="shared" si="157"/>
        <v>DE_2011_1A3(FS)_PM2.5</v>
      </c>
      <c r="B10092" s="113" t="s">
        <v>150</v>
      </c>
      <c r="C10092" s="113">
        <v>2011</v>
      </c>
      <c r="D10092" s="113" t="s">
        <v>132</v>
      </c>
      <c r="E10092" s="113" t="s">
        <v>203</v>
      </c>
      <c r="F10092" s="113" t="s">
        <v>200</v>
      </c>
      <c r="G10092" s="113">
        <v>26.623365183845401</v>
      </c>
    </row>
    <row r="10093" spans="1:7" x14ac:dyDescent="0.25">
      <c r="A10093" s="108" t="str">
        <f t="shared" si="157"/>
        <v>DE_2011_3D_NOx</v>
      </c>
      <c r="B10093" s="113" t="s">
        <v>150</v>
      </c>
      <c r="C10093" s="113">
        <v>2011</v>
      </c>
      <c r="D10093" s="113" t="s">
        <v>206</v>
      </c>
      <c r="E10093" s="113" t="s">
        <v>199</v>
      </c>
      <c r="F10093" s="113" t="s">
        <v>200</v>
      </c>
      <c r="G10093" s="113">
        <v>119.80228022803</v>
      </c>
    </row>
    <row r="10094" spans="1:7" x14ac:dyDescent="0.25">
      <c r="A10094" s="108" t="str">
        <f t="shared" si="157"/>
        <v>DE_2012_NATIONAL TOTAL_NOx</v>
      </c>
      <c r="B10094" s="113" t="s">
        <v>150</v>
      </c>
      <c r="C10094" s="113">
        <v>2012</v>
      </c>
      <c r="D10094" s="113" t="s">
        <v>122</v>
      </c>
      <c r="E10094" s="113" t="s">
        <v>199</v>
      </c>
      <c r="F10094" s="113" t="s">
        <v>200</v>
      </c>
      <c r="G10094" s="113">
        <v>1434.57045118934</v>
      </c>
    </row>
    <row r="10095" spans="1:7" x14ac:dyDescent="0.25">
      <c r="A10095" s="108" t="str">
        <f t="shared" si="157"/>
        <v>DE_2012_NATIONAL TOTAL_NMVOC</v>
      </c>
      <c r="B10095" s="113" t="s">
        <v>150</v>
      </c>
      <c r="C10095" s="113">
        <v>2012</v>
      </c>
      <c r="D10095" s="113" t="s">
        <v>122</v>
      </c>
      <c r="E10095" s="113" t="s">
        <v>123</v>
      </c>
      <c r="F10095" s="113" t="s">
        <v>200</v>
      </c>
      <c r="G10095" s="113">
        <v>1249.8952546057101</v>
      </c>
    </row>
    <row r="10096" spans="1:7" x14ac:dyDescent="0.25">
      <c r="A10096" s="108" t="str">
        <f t="shared" si="157"/>
        <v>DE_2012_NATIONAL TOTAL_SOx</v>
      </c>
      <c r="B10096" s="113" t="s">
        <v>150</v>
      </c>
      <c r="C10096" s="113">
        <v>2012</v>
      </c>
      <c r="D10096" s="113" t="s">
        <v>122</v>
      </c>
      <c r="E10096" s="113" t="s">
        <v>201</v>
      </c>
      <c r="F10096" s="113" t="s">
        <v>200</v>
      </c>
      <c r="G10096" s="113">
        <v>369.40999018139701</v>
      </c>
    </row>
    <row r="10097" spans="1:7" x14ac:dyDescent="0.25">
      <c r="A10097" s="108" t="str">
        <f t="shared" si="157"/>
        <v>DE_2012_NATIONAL TOTAL_NH3</v>
      </c>
      <c r="B10097" s="113" t="s">
        <v>150</v>
      </c>
      <c r="C10097" s="113">
        <v>2012</v>
      </c>
      <c r="D10097" s="113" t="s">
        <v>122</v>
      </c>
      <c r="E10097" s="113" t="s">
        <v>124</v>
      </c>
      <c r="F10097" s="113" t="s">
        <v>200</v>
      </c>
      <c r="G10097" s="113">
        <v>644.151626250248</v>
      </c>
    </row>
    <row r="10098" spans="1:7" x14ac:dyDescent="0.25">
      <c r="A10098" s="108" t="str">
        <f t="shared" si="157"/>
        <v>DE_2012_NATIONAL TOTAL_PM2.5</v>
      </c>
      <c r="B10098" s="113" t="s">
        <v>150</v>
      </c>
      <c r="C10098" s="113">
        <v>2012</v>
      </c>
      <c r="D10098" s="113" t="s">
        <v>122</v>
      </c>
      <c r="E10098" s="113" t="s">
        <v>203</v>
      </c>
      <c r="F10098" s="113" t="s">
        <v>200</v>
      </c>
      <c r="G10098" s="113">
        <v>111.42809928287799</v>
      </c>
    </row>
    <row r="10099" spans="1:7" x14ac:dyDescent="0.25">
      <c r="A10099" s="108" t="str">
        <f t="shared" si="157"/>
        <v>DE_2012_NATIONAL TOTAL_Pb</v>
      </c>
      <c r="B10099" s="113" t="s">
        <v>150</v>
      </c>
      <c r="C10099" s="113">
        <v>2012</v>
      </c>
      <c r="D10099" s="113" t="s">
        <v>122</v>
      </c>
      <c r="E10099" s="113" t="s">
        <v>125</v>
      </c>
      <c r="F10099" s="113" t="s">
        <v>200</v>
      </c>
      <c r="G10099" s="113">
        <v>0.15791525485747501</v>
      </c>
    </row>
    <row r="10100" spans="1:7" x14ac:dyDescent="0.25">
      <c r="A10100" s="108" t="str">
        <f t="shared" si="157"/>
        <v>DE_2012_NATIONAL TOTAL_Cd</v>
      </c>
      <c r="B10100" s="113" t="s">
        <v>150</v>
      </c>
      <c r="C10100" s="113">
        <v>2012</v>
      </c>
      <c r="D10100" s="113" t="s">
        <v>122</v>
      </c>
      <c r="E10100" s="113" t="s">
        <v>126</v>
      </c>
      <c r="F10100" s="113" t="s">
        <v>200</v>
      </c>
      <c r="G10100" s="113">
        <v>1.20258754920175E-2</v>
      </c>
    </row>
    <row r="10101" spans="1:7" x14ac:dyDescent="0.25">
      <c r="A10101" s="108" t="str">
        <f t="shared" si="157"/>
        <v>DE_2012_NATIONAL TOTAL_Hg</v>
      </c>
      <c r="B10101" s="113" t="s">
        <v>150</v>
      </c>
      <c r="C10101" s="113">
        <v>2012</v>
      </c>
      <c r="D10101" s="113" t="s">
        <v>122</v>
      </c>
      <c r="E10101" s="113" t="s">
        <v>127</v>
      </c>
      <c r="F10101" s="113" t="s">
        <v>200</v>
      </c>
      <c r="G10101" s="113">
        <v>1.01855153926424E-2</v>
      </c>
    </row>
    <row r="10102" spans="1:7" x14ac:dyDescent="0.25">
      <c r="A10102" s="108" t="str">
        <f t="shared" si="157"/>
        <v>DE_2012_NATIONAL TOTAL_DIOX</v>
      </c>
      <c r="B10102" s="113" t="s">
        <v>150</v>
      </c>
      <c r="C10102" s="113">
        <v>2012</v>
      </c>
      <c r="D10102" s="113" t="s">
        <v>122</v>
      </c>
      <c r="E10102" s="113" t="s">
        <v>128</v>
      </c>
      <c r="F10102" s="113" t="s">
        <v>200</v>
      </c>
      <c r="G10102" s="150">
        <v>1.2411758932766601E-7</v>
      </c>
    </row>
    <row r="10103" spans="1:7" x14ac:dyDescent="0.25">
      <c r="A10103" s="108" t="str">
        <f t="shared" si="157"/>
        <v>DE_2012_NATIONAL TOTAL_PAH</v>
      </c>
      <c r="B10103" s="113" t="s">
        <v>150</v>
      </c>
      <c r="C10103" s="113">
        <v>2012</v>
      </c>
      <c r="D10103" s="113" t="s">
        <v>122</v>
      </c>
      <c r="E10103" s="113" t="s">
        <v>129</v>
      </c>
      <c r="F10103" s="113" t="s">
        <v>200</v>
      </c>
      <c r="G10103" s="113">
        <v>7.7124209493256698E-2</v>
      </c>
    </row>
    <row r="10104" spans="1:7" x14ac:dyDescent="0.25">
      <c r="A10104" s="108" t="str">
        <f t="shared" si="157"/>
        <v>DE_2012_NATIONAL TOTAL_HCB</v>
      </c>
      <c r="B10104" s="113" t="s">
        <v>150</v>
      </c>
      <c r="C10104" s="113">
        <v>2012</v>
      </c>
      <c r="D10104" s="113" t="s">
        <v>122</v>
      </c>
      <c r="E10104" s="113" t="s">
        <v>130</v>
      </c>
      <c r="F10104" s="113" t="s">
        <v>200</v>
      </c>
      <c r="G10104" s="150">
        <v>2.54374657989898E-5</v>
      </c>
    </row>
    <row r="10105" spans="1:7" x14ac:dyDescent="0.25">
      <c r="A10105" s="108" t="str">
        <f t="shared" si="157"/>
        <v>DE_2012_NATIONAL TOTAL_PCB</v>
      </c>
      <c r="B10105" s="113" t="s">
        <v>150</v>
      </c>
      <c r="C10105" s="113">
        <v>2012</v>
      </c>
      <c r="D10105" s="113" t="s">
        <v>122</v>
      </c>
      <c r="E10105" s="113" t="s">
        <v>259</v>
      </c>
      <c r="F10105" s="113" t="s">
        <v>200</v>
      </c>
      <c r="G10105" s="113">
        <v>2.2624250834861999E-4</v>
      </c>
    </row>
    <row r="10106" spans="1:7" x14ac:dyDescent="0.25">
      <c r="A10106" s="108" t="str">
        <f t="shared" si="157"/>
        <v>DE_2012_1A3(FS)_NOx</v>
      </c>
      <c r="B10106" s="113" t="s">
        <v>150</v>
      </c>
      <c r="C10106" s="113">
        <v>2012</v>
      </c>
      <c r="D10106" s="113" t="s">
        <v>132</v>
      </c>
      <c r="E10106" s="113" t="s">
        <v>199</v>
      </c>
      <c r="F10106" s="113" t="s">
        <v>200</v>
      </c>
      <c r="G10106" s="113">
        <v>627.54043710009398</v>
      </c>
    </row>
    <row r="10107" spans="1:7" x14ac:dyDescent="0.25">
      <c r="A10107" s="108" t="str">
        <f t="shared" si="157"/>
        <v>DE_2012_1A3(FS)_NMVOC</v>
      </c>
      <c r="B10107" s="113" t="s">
        <v>150</v>
      </c>
      <c r="C10107" s="113">
        <v>2012</v>
      </c>
      <c r="D10107" s="113" t="s">
        <v>132</v>
      </c>
      <c r="E10107" s="113" t="s">
        <v>123</v>
      </c>
      <c r="F10107" s="113" t="s">
        <v>200</v>
      </c>
      <c r="G10107" s="113">
        <v>109.00478535926599</v>
      </c>
    </row>
    <row r="10108" spans="1:7" x14ac:dyDescent="0.25">
      <c r="A10108" s="108" t="str">
        <f t="shared" si="157"/>
        <v>DE_2012_1A3(FS)_SOx</v>
      </c>
      <c r="B10108" s="113" t="s">
        <v>150</v>
      </c>
      <c r="C10108" s="113">
        <v>2012</v>
      </c>
      <c r="D10108" s="113" t="s">
        <v>132</v>
      </c>
      <c r="E10108" s="113" t="s">
        <v>201</v>
      </c>
      <c r="F10108" s="113" t="s">
        <v>200</v>
      </c>
      <c r="G10108" s="113">
        <v>0.77218629228993996</v>
      </c>
    </row>
    <row r="10109" spans="1:7" x14ac:dyDescent="0.25">
      <c r="A10109" s="108" t="str">
        <f t="shared" si="157"/>
        <v>DE_2012_1A3(FS)_NH3</v>
      </c>
      <c r="B10109" s="113" t="s">
        <v>150</v>
      </c>
      <c r="C10109" s="113">
        <v>2012</v>
      </c>
      <c r="D10109" s="113" t="s">
        <v>132</v>
      </c>
      <c r="E10109" s="113" t="s">
        <v>124</v>
      </c>
      <c r="F10109" s="113" t="s">
        <v>200</v>
      </c>
      <c r="G10109" s="113">
        <v>14.4561717917686</v>
      </c>
    </row>
    <row r="10110" spans="1:7" x14ac:dyDescent="0.25">
      <c r="A10110" s="108" t="str">
        <f t="shared" si="157"/>
        <v>DE_2012_1A3(FS)_PM2.5</v>
      </c>
      <c r="B10110" s="113" t="s">
        <v>150</v>
      </c>
      <c r="C10110" s="113">
        <v>2012</v>
      </c>
      <c r="D10110" s="113" t="s">
        <v>132</v>
      </c>
      <c r="E10110" s="113" t="s">
        <v>203</v>
      </c>
      <c r="F10110" s="113" t="s">
        <v>200</v>
      </c>
      <c r="G10110" s="113">
        <v>24.876488319380101</v>
      </c>
    </row>
    <row r="10111" spans="1:7" x14ac:dyDescent="0.25">
      <c r="A10111" s="108" t="str">
        <f t="shared" si="157"/>
        <v>DE_2012_3D_NOx</v>
      </c>
      <c r="B10111" s="113" t="s">
        <v>150</v>
      </c>
      <c r="C10111" s="113">
        <v>2012</v>
      </c>
      <c r="D10111" s="113" t="s">
        <v>206</v>
      </c>
      <c r="E10111" s="113" t="s">
        <v>199</v>
      </c>
      <c r="F10111" s="113" t="s">
        <v>200</v>
      </c>
      <c r="G10111" s="113">
        <v>122.18642971016</v>
      </c>
    </row>
    <row r="10112" spans="1:7" x14ac:dyDescent="0.25">
      <c r="A10112" s="108" t="str">
        <f t="shared" si="157"/>
        <v>DE_2013_NATIONAL TOTAL_NOx</v>
      </c>
      <c r="B10112" s="113" t="s">
        <v>150</v>
      </c>
      <c r="C10112" s="113">
        <v>2013</v>
      </c>
      <c r="D10112" s="113" t="s">
        <v>122</v>
      </c>
      <c r="E10112" s="113" t="s">
        <v>199</v>
      </c>
      <c r="F10112" s="113" t="s">
        <v>200</v>
      </c>
      <c r="G10112" s="113">
        <v>1433.44206340902</v>
      </c>
    </row>
    <row r="10113" spans="1:7" x14ac:dyDescent="0.25">
      <c r="A10113" s="108" t="str">
        <f t="shared" si="157"/>
        <v>DE_2013_NATIONAL TOTAL_NMVOC</v>
      </c>
      <c r="B10113" s="113" t="s">
        <v>150</v>
      </c>
      <c r="C10113" s="113">
        <v>2013</v>
      </c>
      <c r="D10113" s="113" t="s">
        <v>122</v>
      </c>
      <c r="E10113" s="113" t="s">
        <v>123</v>
      </c>
      <c r="F10113" s="113" t="s">
        <v>200</v>
      </c>
      <c r="G10113" s="113">
        <v>1203.2186010585799</v>
      </c>
    </row>
    <row r="10114" spans="1:7" x14ac:dyDescent="0.25">
      <c r="A10114" s="108" t="str">
        <f t="shared" ref="A10114:A10177" si="158">CONCATENATE(B10114,"_",C10114,"_",D10114,"_",E10114)</f>
        <v>DE_2013_NATIONAL TOTAL_SOx</v>
      </c>
      <c r="B10114" s="113" t="s">
        <v>150</v>
      </c>
      <c r="C10114" s="113">
        <v>2013</v>
      </c>
      <c r="D10114" s="113" t="s">
        <v>122</v>
      </c>
      <c r="E10114" s="113" t="s">
        <v>201</v>
      </c>
      <c r="F10114" s="113" t="s">
        <v>200</v>
      </c>
      <c r="G10114" s="113">
        <v>358.181937465555</v>
      </c>
    </row>
    <row r="10115" spans="1:7" x14ac:dyDescent="0.25">
      <c r="A10115" s="108" t="str">
        <f t="shared" si="158"/>
        <v>DE_2013_NATIONAL TOTAL_NH3</v>
      </c>
      <c r="B10115" s="113" t="s">
        <v>150</v>
      </c>
      <c r="C10115" s="113">
        <v>2013</v>
      </c>
      <c r="D10115" s="113" t="s">
        <v>122</v>
      </c>
      <c r="E10115" s="113" t="s">
        <v>124</v>
      </c>
      <c r="F10115" s="113" t="s">
        <v>200</v>
      </c>
      <c r="G10115" s="113">
        <v>649.16846815054703</v>
      </c>
    </row>
    <row r="10116" spans="1:7" x14ac:dyDescent="0.25">
      <c r="A10116" s="108" t="str">
        <f t="shared" si="158"/>
        <v>DE_2013_NATIONAL TOTAL_PM2.5</v>
      </c>
      <c r="B10116" s="113" t="s">
        <v>150</v>
      </c>
      <c r="C10116" s="113">
        <v>2013</v>
      </c>
      <c r="D10116" s="113" t="s">
        <v>122</v>
      </c>
      <c r="E10116" s="113" t="s">
        <v>203</v>
      </c>
      <c r="F10116" s="113" t="s">
        <v>200</v>
      </c>
      <c r="G10116" s="113">
        <v>109.774768341713</v>
      </c>
    </row>
    <row r="10117" spans="1:7" x14ac:dyDescent="0.25">
      <c r="A10117" s="108" t="str">
        <f t="shared" si="158"/>
        <v>DE_2013_NATIONAL TOTAL_Pb</v>
      </c>
      <c r="B10117" s="113" t="s">
        <v>150</v>
      </c>
      <c r="C10117" s="113">
        <v>2013</v>
      </c>
      <c r="D10117" s="113" t="s">
        <v>122</v>
      </c>
      <c r="E10117" s="113" t="s">
        <v>125</v>
      </c>
      <c r="F10117" s="113" t="s">
        <v>200</v>
      </c>
      <c r="G10117" s="113">
        <v>0.16092203107243799</v>
      </c>
    </row>
    <row r="10118" spans="1:7" x14ac:dyDescent="0.25">
      <c r="A10118" s="108" t="str">
        <f t="shared" si="158"/>
        <v>DE_2013_NATIONAL TOTAL_Cd</v>
      </c>
      <c r="B10118" s="113" t="s">
        <v>150</v>
      </c>
      <c r="C10118" s="113">
        <v>2013</v>
      </c>
      <c r="D10118" s="113" t="s">
        <v>122</v>
      </c>
      <c r="E10118" s="113" t="s">
        <v>126</v>
      </c>
      <c r="F10118" s="113" t="s">
        <v>200</v>
      </c>
      <c r="G10118" s="113">
        <v>1.22106919160275E-2</v>
      </c>
    </row>
    <row r="10119" spans="1:7" x14ac:dyDescent="0.25">
      <c r="A10119" s="108" t="str">
        <f t="shared" si="158"/>
        <v>DE_2013_NATIONAL TOTAL_Hg</v>
      </c>
      <c r="B10119" s="113" t="s">
        <v>150</v>
      </c>
      <c r="C10119" s="113">
        <v>2013</v>
      </c>
      <c r="D10119" s="113" t="s">
        <v>122</v>
      </c>
      <c r="E10119" s="113" t="s">
        <v>127</v>
      </c>
      <c r="F10119" s="113" t="s">
        <v>200</v>
      </c>
      <c r="G10119" s="113">
        <v>9.7930688941924807E-3</v>
      </c>
    </row>
    <row r="10120" spans="1:7" x14ac:dyDescent="0.25">
      <c r="A10120" s="108" t="str">
        <f t="shared" si="158"/>
        <v>DE_2013_NATIONAL TOTAL_DIOX</v>
      </c>
      <c r="B10120" s="113" t="s">
        <v>150</v>
      </c>
      <c r="C10120" s="113">
        <v>2013</v>
      </c>
      <c r="D10120" s="113" t="s">
        <v>122</v>
      </c>
      <c r="E10120" s="113" t="s">
        <v>128</v>
      </c>
      <c r="F10120" s="113" t="s">
        <v>200</v>
      </c>
      <c r="G10120" s="150">
        <v>1.2452260431902599E-7</v>
      </c>
    </row>
    <row r="10121" spans="1:7" x14ac:dyDescent="0.25">
      <c r="A10121" s="108" t="str">
        <f t="shared" si="158"/>
        <v>DE_2013_NATIONAL TOTAL_PAH</v>
      </c>
      <c r="B10121" s="113" t="s">
        <v>150</v>
      </c>
      <c r="C10121" s="113">
        <v>2013</v>
      </c>
      <c r="D10121" s="113" t="s">
        <v>122</v>
      </c>
      <c r="E10121" s="113" t="s">
        <v>129</v>
      </c>
      <c r="F10121" s="113" t="s">
        <v>200</v>
      </c>
      <c r="G10121" s="113">
        <v>8.0780020512182693E-2</v>
      </c>
    </row>
    <row r="10122" spans="1:7" x14ac:dyDescent="0.25">
      <c r="A10122" s="108" t="str">
        <f t="shared" si="158"/>
        <v>DE_2013_NATIONAL TOTAL_HCB</v>
      </c>
      <c r="B10122" s="113" t="s">
        <v>150</v>
      </c>
      <c r="C10122" s="113">
        <v>2013</v>
      </c>
      <c r="D10122" s="113" t="s">
        <v>122</v>
      </c>
      <c r="E10122" s="113" t="s">
        <v>130</v>
      </c>
      <c r="F10122" s="113" t="s">
        <v>200</v>
      </c>
      <c r="G10122" s="150">
        <v>2.73566355415988E-5</v>
      </c>
    </row>
    <row r="10123" spans="1:7" x14ac:dyDescent="0.25">
      <c r="A10123" s="108" t="str">
        <f t="shared" si="158"/>
        <v>DE_2013_NATIONAL TOTAL_PCB</v>
      </c>
      <c r="B10123" s="113" t="s">
        <v>150</v>
      </c>
      <c r="C10123" s="113">
        <v>2013</v>
      </c>
      <c r="D10123" s="113" t="s">
        <v>122</v>
      </c>
      <c r="E10123" s="113" t="s">
        <v>259</v>
      </c>
      <c r="F10123" s="113" t="s">
        <v>200</v>
      </c>
      <c r="G10123" s="113">
        <v>2.29040723208634E-4</v>
      </c>
    </row>
    <row r="10124" spans="1:7" x14ac:dyDescent="0.25">
      <c r="A10124" s="108" t="str">
        <f t="shared" si="158"/>
        <v>DE_2013_1A3(FS)_NOx</v>
      </c>
      <c r="B10124" s="113" t="s">
        <v>150</v>
      </c>
      <c r="C10124" s="113">
        <v>2013</v>
      </c>
      <c r="D10124" s="113" t="s">
        <v>132</v>
      </c>
      <c r="E10124" s="113" t="s">
        <v>199</v>
      </c>
      <c r="F10124" s="113" t="s">
        <v>200</v>
      </c>
      <c r="G10124" s="113">
        <v>627.53668919816198</v>
      </c>
    </row>
    <row r="10125" spans="1:7" x14ac:dyDescent="0.25">
      <c r="A10125" s="108" t="str">
        <f t="shared" si="158"/>
        <v>DE_2013_1A3(FS)_NMVOC</v>
      </c>
      <c r="B10125" s="113" t="s">
        <v>150</v>
      </c>
      <c r="C10125" s="113">
        <v>2013</v>
      </c>
      <c r="D10125" s="113" t="s">
        <v>132</v>
      </c>
      <c r="E10125" s="113" t="s">
        <v>123</v>
      </c>
      <c r="F10125" s="113" t="s">
        <v>200</v>
      </c>
      <c r="G10125" s="113">
        <v>106.234428132421</v>
      </c>
    </row>
    <row r="10126" spans="1:7" x14ac:dyDescent="0.25">
      <c r="A10126" s="108" t="str">
        <f t="shared" si="158"/>
        <v>DE_2013_1A3(FS)_SOx</v>
      </c>
      <c r="B10126" s="113" t="s">
        <v>150</v>
      </c>
      <c r="C10126" s="113">
        <v>2013</v>
      </c>
      <c r="D10126" s="113" t="s">
        <v>132</v>
      </c>
      <c r="E10126" s="113" t="s">
        <v>201</v>
      </c>
      <c r="F10126" s="113" t="s">
        <v>200</v>
      </c>
      <c r="G10126" s="113">
        <v>0.78969972473205596</v>
      </c>
    </row>
    <row r="10127" spans="1:7" x14ac:dyDescent="0.25">
      <c r="A10127" s="108" t="str">
        <f t="shared" si="158"/>
        <v>DE_2013_1A3(FS)_NH3</v>
      </c>
      <c r="B10127" s="113" t="s">
        <v>150</v>
      </c>
      <c r="C10127" s="113">
        <v>2013</v>
      </c>
      <c r="D10127" s="113" t="s">
        <v>132</v>
      </c>
      <c r="E10127" s="113" t="s">
        <v>124</v>
      </c>
      <c r="F10127" s="113" t="s">
        <v>200</v>
      </c>
      <c r="G10127" s="113">
        <v>13.746528905905199</v>
      </c>
    </row>
    <row r="10128" spans="1:7" x14ac:dyDescent="0.25">
      <c r="A10128" s="108" t="str">
        <f t="shared" si="158"/>
        <v>DE_2013_1A3(FS)_PM2.5</v>
      </c>
      <c r="B10128" s="113" t="s">
        <v>150</v>
      </c>
      <c r="C10128" s="113">
        <v>2013</v>
      </c>
      <c r="D10128" s="113" t="s">
        <v>132</v>
      </c>
      <c r="E10128" s="113" t="s">
        <v>203</v>
      </c>
      <c r="F10128" s="113" t="s">
        <v>200</v>
      </c>
      <c r="G10128" s="113">
        <v>23.861993279586901</v>
      </c>
    </row>
    <row r="10129" spans="1:7" x14ac:dyDescent="0.25">
      <c r="A10129" s="108" t="str">
        <f t="shared" si="158"/>
        <v>DE_2013_3D_NOx</v>
      </c>
      <c r="B10129" s="113" t="s">
        <v>150</v>
      </c>
      <c r="C10129" s="113">
        <v>2013</v>
      </c>
      <c r="D10129" s="113" t="s">
        <v>206</v>
      </c>
      <c r="E10129" s="113" t="s">
        <v>199</v>
      </c>
      <c r="F10129" s="113" t="s">
        <v>200</v>
      </c>
      <c r="G10129" s="113">
        <v>122.85863833420601</v>
      </c>
    </row>
    <row r="10130" spans="1:7" x14ac:dyDescent="0.25">
      <c r="A10130" s="108" t="str">
        <f t="shared" si="158"/>
        <v>DE_2014_NATIONAL TOTAL_NOx</v>
      </c>
      <c r="B10130" s="113" t="s">
        <v>150</v>
      </c>
      <c r="C10130" s="113">
        <v>2014</v>
      </c>
      <c r="D10130" s="113" t="s">
        <v>122</v>
      </c>
      <c r="E10130" s="113" t="s">
        <v>199</v>
      </c>
      <c r="F10130" s="113" t="s">
        <v>200</v>
      </c>
      <c r="G10130" s="113">
        <v>1389.51511530982</v>
      </c>
    </row>
    <row r="10131" spans="1:7" x14ac:dyDescent="0.25">
      <c r="A10131" s="108" t="str">
        <f t="shared" si="158"/>
        <v>DE_2014_NATIONAL TOTAL_NMVOC</v>
      </c>
      <c r="B10131" s="113" t="s">
        <v>150</v>
      </c>
      <c r="C10131" s="113">
        <v>2014</v>
      </c>
      <c r="D10131" s="113" t="s">
        <v>122</v>
      </c>
      <c r="E10131" s="113" t="s">
        <v>123</v>
      </c>
      <c r="F10131" s="113" t="s">
        <v>200</v>
      </c>
      <c r="G10131" s="113">
        <v>1159.5887320612801</v>
      </c>
    </row>
    <row r="10132" spans="1:7" x14ac:dyDescent="0.25">
      <c r="A10132" s="108" t="str">
        <f t="shared" si="158"/>
        <v>DE_2014_NATIONAL TOTAL_SOx</v>
      </c>
      <c r="B10132" s="113" t="s">
        <v>150</v>
      </c>
      <c r="C10132" s="113">
        <v>2014</v>
      </c>
      <c r="D10132" s="113" t="s">
        <v>122</v>
      </c>
      <c r="E10132" s="113" t="s">
        <v>201</v>
      </c>
      <c r="F10132" s="113" t="s">
        <v>200</v>
      </c>
      <c r="G10132" s="113">
        <v>333.94343970702101</v>
      </c>
    </row>
    <row r="10133" spans="1:7" x14ac:dyDescent="0.25">
      <c r="A10133" s="108" t="str">
        <f t="shared" si="158"/>
        <v>DE_2014_NATIONAL TOTAL_NH3</v>
      </c>
      <c r="B10133" s="113" t="s">
        <v>150</v>
      </c>
      <c r="C10133" s="113">
        <v>2014</v>
      </c>
      <c r="D10133" s="113" t="s">
        <v>122</v>
      </c>
      <c r="E10133" s="113" t="s">
        <v>124</v>
      </c>
      <c r="F10133" s="113" t="s">
        <v>200</v>
      </c>
      <c r="G10133" s="113">
        <v>656.33198234569602</v>
      </c>
    </row>
    <row r="10134" spans="1:7" x14ac:dyDescent="0.25">
      <c r="A10134" s="108" t="str">
        <f t="shared" si="158"/>
        <v>DE_2014_NATIONAL TOTAL_PM2.5</v>
      </c>
      <c r="B10134" s="113" t="s">
        <v>150</v>
      </c>
      <c r="C10134" s="113">
        <v>2014</v>
      </c>
      <c r="D10134" s="113" t="s">
        <v>122</v>
      </c>
      <c r="E10134" s="113" t="s">
        <v>203</v>
      </c>
      <c r="F10134" s="113" t="s">
        <v>200</v>
      </c>
      <c r="G10134" s="113">
        <v>102.085346213702</v>
      </c>
    </row>
    <row r="10135" spans="1:7" x14ac:dyDescent="0.25">
      <c r="A10135" s="108" t="str">
        <f t="shared" si="158"/>
        <v>DE_2014_NATIONAL TOTAL_Pb</v>
      </c>
      <c r="B10135" s="113" t="s">
        <v>150</v>
      </c>
      <c r="C10135" s="113">
        <v>2014</v>
      </c>
      <c r="D10135" s="113" t="s">
        <v>122</v>
      </c>
      <c r="E10135" s="113" t="s">
        <v>125</v>
      </c>
      <c r="F10135" s="113" t="s">
        <v>200</v>
      </c>
      <c r="G10135" s="113">
        <v>0.15729384684835299</v>
      </c>
    </row>
    <row r="10136" spans="1:7" x14ac:dyDescent="0.25">
      <c r="A10136" s="108" t="str">
        <f t="shared" si="158"/>
        <v>DE_2014_NATIONAL TOTAL_Cd</v>
      </c>
      <c r="B10136" s="113" t="s">
        <v>150</v>
      </c>
      <c r="C10136" s="113">
        <v>2014</v>
      </c>
      <c r="D10136" s="113" t="s">
        <v>122</v>
      </c>
      <c r="E10136" s="113" t="s">
        <v>126</v>
      </c>
      <c r="F10136" s="113" t="s">
        <v>200</v>
      </c>
      <c r="G10136" s="113">
        <v>1.18983898199976E-2</v>
      </c>
    </row>
    <row r="10137" spans="1:7" x14ac:dyDescent="0.25">
      <c r="A10137" s="108" t="str">
        <f t="shared" si="158"/>
        <v>DE_2014_NATIONAL TOTAL_Hg</v>
      </c>
      <c r="B10137" s="113" t="s">
        <v>150</v>
      </c>
      <c r="C10137" s="113">
        <v>2014</v>
      </c>
      <c r="D10137" s="113" t="s">
        <v>122</v>
      </c>
      <c r="E10137" s="113" t="s">
        <v>127</v>
      </c>
      <c r="F10137" s="113" t="s">
        <v>200</v>
      </c>
      <c r="G10137" s="113">
        <v>9.6685394680724908E-3</v>
      </c>
    </row>
    <row r="10138" spans="1:7" x14ac:dyDescent="0.25">
      <c r="A10138" s="108" t="str">
        <f t="shared" si="158"/>
        <v>DE_2014_NATIONAL TOTAL_DIOX</v>
      </c>
      <c r="B10138" s="113" t="s">
        <v>150</v>
      </c>
      <c r="C10138" s="113">
        <v>2014</v>
      </c>
      <c r="D10138" s="113" t="s">
        <v>122</v>
      </c>
      <c r="E10138" s="113" t="s">
        <v>128</v>
      </c>
      <c r="F10138" s="113" t="s">
        <v>200</v>
      </c>
      <c r="G10138" s="150">
        <v>1.15957826989982E-7</v>
      </c>
    </row>
    <row r="10139" spans="1:7" x14ac:dyDescent="0.25">
      <c r="A10139" s="108" t="str">
        <f t="shared" si="158"/>
        <v>DE_2014_NATIONAL TOTAL_PAH</v>
      </c>
      <c r="B10139" s="113" t="s">
        <v>150</v>
      </c>
      <c r="C10139" s="113">
        <v>2014</v>
      </c>
      <c r="D10139" s="113" t="s">
        <v>122</v>
      </c>
      <c r="E10139" s="113" t="s">
        <v>129</v>
      </c>
      <c r="F10139" s="113" t="s">
        <v>200</v>
      </c>
      <c r="G10139" s="113">
        <v>6.6553487743658907E-2</v>
      </c>
    </row>
    <row r="10140" spans="1:7" x14ac:dyDescent="0.25">
      <c r="A10140" s="108" t="str">
        <f t="shared" si="158"/>
        <v>DE_2014_NATIONAL TOTAL_HCB</v>
      </c>
      <c r="B10140" s="113" t="s">
        <v>150</v>
      </c>
      <c r="C10140" s="113">
        <v>2014</v>
      </c>
      <c r="D10140" s="113" t="s">
        <v>122</v>
      </c>
      <c r="E10140" s="113" t="s">
        <v>130</v>
      </c>
      <c r="F10140" s="113" t="s">
        <v>200</v>
      </c>
      <c r="G10140" s="150">
        <v>4.4524192164027003E-5</v>
      </c>
    </row>
    <row r="10141" spans="1:7" x14ac:dyDescent="0.25">
      <c r="A10141" s="108" t="str">
        <f t="shared" si="158"/>
        <v>DE_2014_NATIONAL TOTAL_PCB</v>
      </c>
      <c r="B10141" s="113" t="s">
        <v>150</v>
      </c>
      <c r="C10141" s="113">
        <v>2014</v>
      </c>
      <c r="D10141" s="113" t="s">
        <v>122</v>
      </c>
      <c r="E10141" s="113" t="s">
        <v>259</v>
      </c>
      <c r="F10141" s="113" t="s">
        <v>200</v>
      </c>
      <c r="G10141" s="113">
        <v>2.29843112015645E-4</v>
      </c>
    </row>
    <row r="10142" spans="1:7" x14ac:dyDescent="0.25">
      <c r="A10142" s="108" t="str">
        <f t="shared" si="158"/>
        <v>DE_2014_1A3(FS)_NOx</v>
      </c>
      <c r="B10142" s="113" t="s">
        <v>150</v>
      </c>
      <c r="C10142" s="113">
        <v>2014</v>
      </c>
      <c r="D10142" s="113" t="s">
        <v>132</v>
      </c>
      <c r="E10142" s="113" t="s">
        <v>199</v>
      </c>
      <c r="F10142" s="113" t="s">
        <v>200</v>
      </c>
      <c r="G10142" s="113">
        <v>608.84353839992502</v>
      </c>
    </row>
    <row r="10143" spans="1:7" x14ac:dyDescent="0.25">
      <c r="A10143" s="108" t="str">
        <f t="shared" si="158"/>
        <v>DE_2014_1A3(FS)_NMVOC</v>
      </c>
      <c r="B10143" s="113" t="s">
        <v>150</v>
      </c>
      <c r="C10143" s="113">
        <v>2014</v>
      </c>
      <c r="D10143" s="113" t="s">
        <v>132</v>
      </c>
      <c r="E10143" s="113" t="s">
        <v>123</v>
      </c>
      <c r="F10143" s="113" t="s">
        <v>200</v>
      </c>
      <c r="G10143" s="113">
        <v>99.148395738834395</v>
      </c>
    </row>
    <row r="10144" spans="1:7" x14ac:dyDescent="0.25">
      <c r="A10144" s="108" t="str">
        <f t="shared" si="158"/>
        <v>DE_2014_1A3(FS)_SOx</v>
      </c>
      <c r="B10144" s="113" t="s">
        <v>150</v>
      </c>
      <c r="C10144" s="113">
        <v>2014</v>
      </c>
      <c r="D10144" s="113" t="s">
        <v>132</v>
      </c>
      <c r="E10144" s="113" t="s">
        <v>201</v>
      </c>
      <c r="F10144" s="113" t="s">
        <v>200</v>
      </c>
      <c r="G10144" s="113">
        <v>0.78667781015516702</v>
      </c>
    </row>
    <row r="10145" spans="1:7" x14ac:dyDescent="0.25">
      <c r="A10145" s="108" t="str">
        <f t="shared" si="158"/>
        <v>DE_2014_1A3(FS)_NH3</v>
      </c>
      <c r="B10145" s="113" t="s">
        <v>150</v>
      </c>
      <c r="C10145" s="113">
        <v>2014</v>
      </c>
      <c r="D10145" s="113" t="s">
        <v>132</v>
      </c>
      <c r="E10145" s="113" t="s">
        <v>124</v>
      </c>
      <c r="F10145" s="113" t="s">
        <v>200</v>
      </c>
      <c r="G10145" s="113">
        <v>12.556269323711</v>
      </c>
    </row>
    <row r="10146" spans="1:7" x14ac:dyDescent="0.25">
      <c r="A10146" s="108" t="str">
        <f t="shared" si="158"/>
        <v>DE_2014_1A3(FS)_PM2.5</v>
      </c>
      <c r="B10146" s="113" t="s">
        <v>150</v>
      </c>
      <c r="C10146" s="113">
        <v>2014</v>
      </c>
      <c r="D10146" s="113" t="s">
        <v>132</v>
      </c>
      <c r="E10146" s="113" t="s">
        <v>203</v>
      </c>
      <c r="F10146" s="113" t="s">
        <v>200</v>
      </c>
      <c r="G10146" s="113">
        <v>22.623689543870199</v>
      </c>
    </row>
    <row r="10147" spans="1:7" x14ac:dyDescent="0.25">
      <c r="A10147" s="108" t="str">
        <f t="shared" si="158"/>
        <v>DE_2014_3D_NOx</v>
      </c>
      <c r="B10147" s="113" t="s">
        <v>150</v>
      </c>
      <c r="C10147" s="113">
        <v>2014</v>
      </c>
      <c r="D10147" s="113" t="s">
        <v>206</v>
      </c>
      <c r="E10147" s="113" t="s">
        <v>199</v>
      </c>
      <c r="F10147" s="113" t="s">
        <v>200</v>
      </c>
      <c r="G10147" s="113">
        <v>126.54021708550501</v>
      </c>
    </row>
    <row r="10148" spans="1:7" x14ac:dyDescent="0.25">
      <c r="A10148" s="108" t="str">
        <f t="shared" si="158"/>
        <v>DE_2015_NATIONAL TOTAL_NOx</v>
      </c>
      <c r="B10148" s="113" t="s">
        <v>150</v>
      </c>
      <c r="C10148" s="113">
        <v>2015</v>
      </c>
      <c r="D10148" s="113" t="s">
        <v>122</v>
      </c>
      <c r="E10148" s="113" t="s">
        <v>199</v>
      </c>
      <c r="F10148" s="113" t="s">
        <v>200</v>
      </c>
      <c r="G10148" s="113">
        <v>1375.2391613448001</v>
      </c>
    </row>
    <row r="10149" spans="1:7" x14ac:dyDescent="0.25">
      <c r="A10149" s="108" t="str">
        <f t="shared" si="158"/>
        <v>DE_2015_NATIONAL TOTAL_NMVOC</v>
      </c>
      <c r="B10149" s="113" t="s">
        <v>150</v>
      </c>
      <c r="C10149" s="113">
        <v>2015</v>
      </c>
      <c r="D10149" s="113" t="s">
        <v>122</v>
      </c>
      <c r="E10149" s="113" t="s">
        <v>123</v>
      </c>
      <c r="F10149" s="113" t="s">
        <v>200</v>
      </c>
      <c r="G10149" s="113">
        <v>1133.8918079140601</v>
      </c>
    </row>
    <row r="10150" spans="1:7" x14ac:dyDescent="0.25">
      <c r="A10150" s="108" t="str">
        <f t="shared" si="158"/>
        <v>DE_2015_NATIONAL TOTAL_SOx</v>
      </c>
      <c r="B10150" s="113" t="s">
        <v>150</v>
      </c>
      <c r="C10150" s="113">
        <v>2015</v>
      </c>
      <c r="D10150" s="113" t="s">
        <v>122</v>
      </c>
      <c r="E10150" s="113" t="s">
        <v>201</v>
      </c>
      <c r="F10150" s="113" t="s">
        <v>200</v>
      </c>
      <c r="G10150" s="113">
        <v>335.65197152236101</v>
      </c>
    </row>
    <row r="10151" spans="1:7" x14ac:dyDescent="0.25">
      <c r="A10151" s="108" t="str">
        <f t="shared" si="158"/>
        <v>DE_2015_NATIONAL TOTAL_NH3</v>
      </c>
      <c r="B10151" s="113" t="s">
        <v>150</v>
      </c>
      <c r="C10151" s="113">
        <v>2015</v>
      </c>
      <c r="D10151" s="113" t="s">
        <v>122</v>
      </c>
      <c r="E10151" s="113" t="s">
        <v>124</v>
      </c>
      <c r="F10151" s="113" t="s">
        <v>200</v>
      </c>
      <c r="G10151" s="113">
        <v>655.19978900205695</v>
      </c>
    </row>
    <row r="10152" spans="1:7" x14ac:dyDescent="0.25">
      <c r="A10152" s="108" t="str">
        <f t="shared" si="158"/>
        <v>DE_2015_NATIONAL TOTAL_PM2.5</v>
      </c>
      <c r="B10152" s="113" t="s">
        <v>150</v>
      </c>
      <c r="C10152" s="113">
        <v>2015</v>
      </c>
      <c r="D10152" s="113" t="s">
        <v>122</v>
      </c>
      <c r="E10152" s="113" t="s">
        <v>203</v>
      </c>
      <c r="F10152" s="113" t="s">
        <v>200</v>
      </c>
      <c r="G10152" s="113">
        <v>100.96265748519799</v>
      </c>
    </row>
    <row r="10153" spans="1:7" x14ac:dyDescent="0.25">
      <c r="A10153" s="108" t="str">
        <f t="shared" si="158"/>
        <v>DE_2015_NATIONAL TOTAL_Pb</v>
      </c>
      <c r="B10153" s="113" t="s">
        <v>150</v>
      </c>
      <c r="C10153" s="113">
        <v>2015</v>
      </c>
      <c r="D10153" s="113" t="s">
        <v>122</v>
      </c>
      <c r="E10153" s="113" t="s">
        <v>125</v>
      </c>
      <c r="F10153" s="113" t="s">
        <v>200</v>
      </c>
      <c r="G10153" s="113">
        <v>0.16395104814132899</v>
      </c>
    </row>
    <row r="10154" spans="1:7" x14ac:dyDescent="0.25">
      <c r="A10154" s="108" t="str">
        <f t="shared" si="158"/>
        <v>DE_2015_NATIONAL TOTAL_Cd</v>
      </c>
      <c r="B10154" s="113" t="s">
        <v>150</v>
      </c>
      <c r="C10154" s="113">
        <v>2015</v>
      </c>
      <c r="D10154" s="113" t="s">
        <v>122</v>
      </c>
      <c r="E10154" s="113" t="s">
        <v>126</v>
      </c>
      <c r="F10154" s="113" t="s">
        <v>200</v>
      </c>
      <c r="G10154" s="113">
        <v>1.21780842793929E-2</v>
      </c>
    </row>
    <row r="10155" spans="1:7" x14ac:dyDescent="0.25">
      <c r="A10155" s="108" t="str">
        <f t="shared" si="158"/>
        <v>DE_2015_NATIONAL TOTAL_Hg</v>
      </c>
      <c r="B10155" s="113" t="s">
        <v>150</v>
      </c>
      <c r="C10155" s="113">
        <v>2015</v>
      </c>
      <c r="D10155" s="113" t="s">
        <v>122</v>
      </c>
      <c r="E10155" s="113" t="s">
        <v>127</v>
      </c>
      <c r="F10155" s="113" t="s">
        <v>200</v>
      </c>
      <c r="G10155" s="113">
        <v>9.5275188720289495E-3</v>
      </c>
    </row>
    <row r="10156" spans="1:7" x14ac:dyDescent="0.25">
      <c r="A10156" s="108" t="str">
        <f t="shared" si="158"/>
        <v>DE_2015_NATIONAL TOTAL_DIOX</v>
      </c>
      <c r="B10156" s="113" t="s">
        <v>150</v>
      </c>
      <c r="C10156" s="113">
        <v>2015</v>
      </c>
      <c r="D10156" s="113" t="s">
        <v>122</v>
      </c>
      <c r="E10156" s="113" t="s">
        <v>128</v>
      </c>
      <c r="F10156" s="113" t="s">
        <v>200</v>
      </c>
      <c r="G10156" s="150">
        <v>1.18090387258535E-7</v>
      </c>
    </row>
    <row r="10157" spans="1:7" x14ac:dyDescent="0.25">
      <c r="A10157" s="108" t="str">
        <f t="shared" si="158"/>
        <v>DE_2015_NATIONAL TOTAL_PAH</v>
      </c>
      <c r="B10157" s="113" t="s">
        <v>150</v>
      </c>
      <c r="C10157" s="113">
        <v>2015</v>
      </c>
      <c r="D10157" s="113" t="s">
        <v>122</v>
      </c>
      <c r="E10157" s="113" t="s">
        <v>129</v>
      </c>
      <c r="F10157" s="113" t="s">
        <v>200</v>
      </c>
      <c r="G10157" s="113">
        <v>6.8203238683113801E-2</v>
      </c>
    </row>
    <row r="10158" spans="1:7" x14ac:dyDescent="0.25">
      <c r="A10158" s="108" t="str">
        <f t="shared" si="158"/>
        <v>DE_2015_NATIONAL TOTAL_HCB</v>
      </c>
      <c r="B10158" s="113" t="s">
        <v>150</v>
      </c>
      <c r="C10158" s="113">
        <v>2015</v>
      </c>
      <c r="D10158" s="113" t="s">
        <v>122</v>
      </c>
      <c r="E10158" s="113" t="s">
        <v>130</v>
      </c>
      <c r="F10158" s="113" t="s">
        <v>200</v>
      </c>
      <c r="G10158" s="150">
        <v>3.9875801957345197E-5</v>
      </c>
    </row>
    <row r="10159" spans="1:7" x14ac:dyDescent="0.25">
      <c r="A10159" s="108" t="str">
        <f t="shared" si="158"/>
        <v>DE_2015_NATIONAL TOTAL_PCB</v>
      </c>
      <c r="B10159" s="113" t="s">
        <v>150</v>
      </c>
      <c r="C10159" s="113">
        <v>2015</v>
      </c>
      <c r="D10159" s="113" t="s">
        <v>122</v>
      </c>
      <c r="E10159" s="113" t="s">
        <v>259</v>
      </c>
      <c r="F10159" s="113" t="s">
        <v>200</v>
      </c>
      <c r="G10159" s="113">
        <v>2.30241889719184E-4</v>
      </c>
    </row>
    <row r="10160" spans="1:7" x14ac:dyDescent="0.25">
      <c r="A10160" s="108" t="str">
        <f t="shared" si="158"/>
        <v>DE_2015_1A3(FS)_NOx</v>
      </c>
      <c r="B10160" s="113" t="s">
        <v>150</v>
      </c>
      <c r="C10160" s="113">
        <v>2015</v>
      </c>
      <c r="D10160" s="113" t="s">
        <v>132</v>
      </c>
      <c r="E10160" s="113" t="s">
        <v>199</v>
      </c>
      <c r="F10160" s="113" t="s">
        <v>200</v>
      </c>
      <c r="G10160" s="113">
        <v>596.93733502791201</v>
      </c>
    </row>
    <row r="10161" spans="1:7" x14ac:dyDescent="0.25">
      <c r="A10161" s="108" t="str">
        <f t="shared" si="158"/>
        <v>DE_2015_1A3(FS)_NMVOC</v>
      </c>
      <c r="B10161" s="113" t="s">
        <v>150</v>
      </c>
      <c r="C10161" s="113">
        <v>2015</v>
      </c>
      <c r="D10161" s="113" t="s">
        <v>132</v>
      </c>
      <c r="E10161" s="113" t="s">
        <v>123</v>
      </c>
      <c r="F10161" s="113" t="s">
        <v>200</v>
      </c>
      <c r="G10161" s="113">
        <v>103.10460476948499</v>
      </c>
    </row>
    <row r="10162" spans="1:7" x14ac:dyDescent="0.25">
      <c r="A10162" s="108" t="str">
        <f t="shared" si="158"/>
        <v>DE_2015_1A3(FS)_SOx</v>
      </c>
      <c r="B10162" s="113" t="s">
        <v>150</v>
      </c>
      <c r="C10162" s="113">
        <v>2015</v>
      </c>
      <c r="D10162" s="113" t="s">
        <v>132</v>
      </c>
      <c r="E10162" s="113" t="s">
        <v>201</v>
      </c>
      <c r="F10162" s="113" t="s">
        <v>200</v>
      </c>
      <c r="G10162" s="113">
        <v>0.82261436004227495</v>
      </c>
    </row>
    <row r="10163" spans="1:7" x14ac:dyDescent="0.25">
      <c r="A10163" s="108" t="str">
        <f t="shared" si="158"/>
        <v>DE_2015_1A3(FS)_NH3</v>
      </c>
      <c r="B10163" s="113" t="s">
        <v>150</v>
      </c>
      <c r="C10163" s="113">
        <v>2015</v>
      </c>
      <c r="D10163" s="113" t="s">
        <v>132</v>
      </c>
      <c r="E10163" s="113" t="s">
        <v>124</v>
      </c>
      <c r="F10163" s="113" t="s">
        <v>200</v>
      </c>
      <c r="G10163" s="113">
        <v>12.7796393431521</v>
      </c>
    </row>
    <row r="10164" spans="1:7" x14ac:dyDescent="0.25">
      <c r="A10164" s="108" t="str">
        <f t="shared" si="158"/>
        <v>DE_2015_1A3(FS)_PM2.5</v>
      </c>
      <c r="B10164" s="113" t="s">
        <v>150</v>
      </c>
      <c r="C10164" s="113">
        <v>2015</v>
      </c>
      <c r="D10164" s="113" t="s">
        <v>132</v>
      </c>
      <c r="E10164" s="113" t="s">
        <v>203</v>
      </c>
      <c r="F10164" s="113" t="s">
        <v>200</v>
      </c>
      <c r="G10164" s="113">
        <v>21.956255997976001</v>
      </c>
    </row>
    <row r="10165" spans="1:7" x14ac:dyDescent="0.25">
      <c r="A10165" s="108" t="str">
        <f t="shared" si="158"/>
        <v>DE_2015_3D_NOx</v>
      </c>
      <c r="B10165" s="113" t="s">
        <v>150</v>
      </c>
      <c r="C10165" s="113">
        <v>2015</v>
      </c>
      <c r="D10165" s="113" t="s">
        <v>206</v>
      </c>
      <c r="E10165" s="113" t="s">
        <v>199</v>
      </c>
      <c r="F10165" s="113" t="s">
        <v>200</v>
      </c>
      <c r="G10165" s="113">
        <v>127.751862554662</v>
      </c>
    </row>
    <row r="10166" spans="1:7" x14ac:dyDescent="0.25">
      <c r="A10166" s="108" t="str">
        <f t="shared" si="158"/>
        <v>DE_2016_NATIONAL TOTAL_NOx</v>
      </c>
      <c r="B10166" s="113" t="s">
        <v>150</v>
      </c>
      <c r="C10166" s="113">
        <v>2016</v>
      </c>
      <c r="D10166" s="113" t="s">
        <v>122</v>
      </c>
      <c r="E10166" s="113" t="s">
        <v>199</v>
      </c>
      <c r="F10166" s="113" t="s">
        <v>200</v>
      </c>
      <c r="G10166" s="113">
        <v>1335.40654001334</v>
      </c>
    </row>
    <row r="10167" spans="1:7" x14ac:dyDescent="0.25">
      <c r="A10167" s="108" t="str">
        <f t="shared" si="158"/>
        <v>DE_2016_NATIONAL TOTAL_NMVOC</v>
      </c>
      <c r="B10167" s="113" t="s">
        <v>150</v>
      </c>
      <c r="C10167" s="113">
        <v>2016</v>
      </c>
      <c r="D10167" s="113" t="s">
        <v>122</v>
      </c>
      <c r="E10167" s="113" t="s">
        <v>123</v>
      </c>
      <c r="F10167" s="113" t="s">
        <v>200</v>
      </c>
      <c r="G10167" s="113">
        <v>1126.23884925523</v>
      </c>
    </row>
    <row r="10168" spans="1:7" x14ac:dyDescent="0.25">
      <c r="A10168" s="108" t="str">
        <f t="shared" si="158"/>
        <v>DE_2016_NATIONAL TOTAL_SOx</v>
      </c>
      <c r="B10168" s="113" t="s">
        <v>150</v>
      </c>
      <c r="C10168" s="113">
        <v>2016</v>
      </c>
      <c r="D10168" s="113" t="s">
        <v>122</v>
      </c>
      <c r="E10168" s="113" t="s">
        <v>201</v>
      </c>
      <c r="F10168" s="113" t="s">
        <v>200</v>
      </c>
      <c r="G10168" s="113">
        <v>310.41291477439103</v>
      </c>
    </row>
    <row r="10169" spans="1:7" x14ac:dyDescent="0.25">
      <c r="A10169" s="108" t="str">
        <f t="shared" si="158"/>
        <v>DE_2016_NATIONAL TOTAL_NH3</v>
      </c>
      <c r="B10169" s="113" t="s">
        <v>150</v>
      </c>
      <c r="C10169" s="113">
        <v>2016</v>
      </c>
      <c r="D10169" s="113" t="s">
        <v>122</v>
      </c>
      <c r="E10169" s="113" t="s">
        <v>124</v>
      </c>
      <c r="F10169" s="113" t="s">
        <v>200</v>
      </c>
      <c r="G10169" s="113">
        <v>649.191953183029</v>
      </c>
    </row>
    <row r="10170" spans="1:7" x14ac:dyDescent="0.25">
      <c r="A10170" s="108" t="str">
        <f t="shared" si="158"/>
        <v>DE_2016_NATIONAL TOTAL_PM2.5</v>
      </c>
      <c r="B10170" s="113" t="s">
        <v>150</v>
      </c>
      <c r="C10170" s="113">
        <v>2016</v>
      </c>
      <c r="D10170" s="113" t="s">
        <v>122</v>
      </c>
      <c r="E10170" s="113" t="s">
        <v>203</v>
      </c>
      <c r="F10170" s="113" t="s">
        <v>200</v>
      </c>
      <c r="G10170" s="113">
        <v>95.330689724736501</v>
      </c>
    </row>
    <row r="10171" spans="1:7" x14ac:dyDescent="0.25">
      <c r="A10171" s="108" t="str">
        <f t="shared" si="158"/>
        <v>DE_2016_NATIONAL TOTAL_Pb</v>
      </c>
      <c r="B10171" s="113" t="s">
        <v>150</v>
      </c>
      <c r="C10171" s="113">
        <v>2016</v>
      </c>
      <c r="D10171" s="113" t="s">
        <v>122</v>
      </c>
      <c r="E10171" s="113" t="s">
        <v>125</v>
      </c>
      <c r="F10171" s="113" t="s">
        <v>200</v>
      </c>
      <c r="G10171" s="113">
        <v>0.16056401890494701</v>
      </c>
    </row>
    <row r="10172" spans="1:7" x14ac:dyDescent="0.25">
      <c r="A10172" s="108" t="str">
        <f t="shared" si="158"/>
        <v>DE_2016_NATIONAL TOTAL_Cd</v>
      </c>
      <c r="B10172" s="113" t="s">
        <v>150</v>
      </c>
      <c r="C10172" s="113">
        <v>2016</v>
      </c>
      <c r="D10172" s="113" t="s">
        <v>122</v>
      </c>
      <c r="E10172" s="113" t="s">
        <v>126</v>
      </c>
      <c r="F10172" s="113" t="s">
        <v>200</v>
      </c>
      <c r="G10172" s="113">
        <v>1.1978011974735501E-2</v>
      </c>
    </row>
    <row r="10173" spans="1:7" x14ac:dyDescent="0.25">
      <c r="A10173" s="108" t="str">
        <f t="shared" si="158"/>
        <v>DE_2016_NATIONAL TOTAL_Hg</v>
      </c>
      <c r="B10173" s="113" t="s">
        <v>150</v>
      </c>
      <c r="C10173" s="113">
        <v>2016</v>
      </c>
      <c r="D10173" s="113" t="s">
        <v>122</v>
      </c>
      <c r="E10173" s="113" t="s">
        <v>127</v>
      </c>
      <c r="F10173" s="113" t="s">
        <v>200</v>
      </c>
      <c r="G10173" s="113">
        <v>8.6926142824546998E-3</v>
      </c>
    </row>
    <row r="10174" spans="1:7" x14ac:dyDescent="0.25">
      <c r="A10174" s="108" t="str">
        <f t="shared" si="158"/>
        <v>DE_2016_NATIONAL TOTAL_DIOX</v>
      </c>
      <c r="B10174" s="113" t="s">
        <v>150</v>
      </c>
      <c r="C10174" s="113">
        <v>2016</v>
      </c>
      <c r="D10174" s="113" t="s">
        <v>122</v>
      </c>
      <c r="E10174" s="113" t="s">
        <v>128</v>
      </c>
      <c r="F10174" s="113" t="s">
        <v>200</v>
      </c>
      <c r="G10174" s="150">
        <v>1.15793791325602E-7</v>
      </c>
    </row>
    <row r="10175" spans="1:7" x14ac:dyDescent="0.25">
      <c r="A10175" s="108" t="str">
        <f t="shared" si="158"/>
        <v>DE_2016_NATIONAL TOTAL_PAH</v>
      </c>
      <c r="B10175" s="113" t="s">
        <v>150</v>
      </c>
      <c r="C10175" s="113">
        <v>2016</v>
      </c>
      <c r="D10175" s="113" t="s">
        <v>122</v>
      </c>
      <c r="E10175" s="113" t="s">
        <v>129</v>
      </c>
      <c r="F10175" s="113" t="s">
        <v>200</v>
      </c>
      <c r="G10175" s="113">
        <v>6.6339907449567595E-2</v>
      </c>
    </row>
    <row r="10176" spans="1:7" x14ac:dyDescent="0.25">
      <c r="A10176" s="108" t="str">
        <f t="shared" si="158"/>
        <v>DE_2016_NATIONAL TOTAL_HCB</v>
      </c>
      <c r="B10176" s="113" t="s">
        <v>150</v>
      </c>
      <c r="C10176" s="113">
        <v>2016</v>
      </c>
      <c r="D10176" s="113" t="s">
        <v>122</v>
      </c>
      <c r="E10176" s="113" t="s">
        <v>130</v>
      </c>
      <c r="F10176" s="113" t="s">
        <v>200</v>
      </c>
      <c r="G10176" s="150">
        <v>5.0302822942498801E-5</v>
      </c>
    </row>
    <row r="10177" spans="1:7" x14ac:dyDescent="0.25">
      <c r="A10177" s="108" t="str">
        <f t="shared" si="158"/>
        <v>DE_2016_NATIONAL TOTAL_PCB</v>
      </c>
      <c r="B10177" s="113" t="s">
        <v>150</v>
      </c>
      <c r="C10177" s="113">
        <v>2016</v>
      </c>
      <c r="D10177" s="113" t="s">
        <v>122</v>
      </c>
      <c r="E10177" s="113" t="s">
        <v>259</v>
      </c>
      <c r="F10177" s="113" t="s">
        <v>200</v>
      </c>
      <c r="G10177" s="113">
        <v>2.29286809024859E-4</v>
      </c>
    </row>
    <row r="10178" spans="1:7" x14ac:dyDescent="0.25">
      <c r="A10178" s="108" t="str">
        <f t="shared" ref="A10178:A10241" si="159">CONCATENATE(B10178,"_",C10178,"_",D10178,"_",E10178)</f>
        <v>DE_2016_1A3(FS)_NOx</v>
      </c>
      <c r="B10178" s="113" t="s">
        <v>150</v>
      </c>
      <c r="C10178" s="113">
        <v>2016</v>
      </c>
      <c r="D10178" s="113" t="s">
        <v>132</v>
      </c>
      <c r="E10178" s="113" t="s">
        <v>199</v>
      </c>
      <c r="F10178" s="113" t="s">
        <v>200</v>
      </c>
      <c r="G10178" s="113">
        <v>566.66989000963304</v>
      </c>
    </row>
    <row r="10179" spans="1:7" x14ac:dyDescent="0.25">
      <c r="A10179" s="108" t="str">
        <f t="shared" si="159"/>
        <v>DE_2016_1A3(FS)_NMVOC</v>
      </c>
      <c r="B10179" s="113" t="s">
        <v>150</v>
      </c>
      <c r="C10179" s="113">
        <v>2016</v>
      </c>
      <c r="D10179" s="113" t="s">
        <v>132</v>
      </c>
      <c r="E10179" s="113" t="s">
        <v>123</v>
      </c>
      <c r="F10179" s="113" t="s">
        <v>200</v>
      </c>
      <c r="G10179" s="113">
        <v>99.727582304509994</v>
      </c>
    </row>
    <row r="10180" spans="1:7" x14ac:dyDescent="0.25">
      <c r="A10180" s="108" t="str">
        <f t="shared" si="159"/>
        <v>DE_2016_1A3(FS)_SOx</v>
      </c>
      <c r="B10180" s="113" t="s">
        <v>150</v>
      </c>
      <c r="C10180" s="113">
        <v>2016</v>
      </c>
      <c r="D10180" s="113" t="s">
        <v>132</v>
      </c>
      <c r="E10180" s="113" t="s">
        <v>201</v>
      </c>
      <c r="F10180" s="113" t="s">
        <v>200</v>
      </c>
      <c r="G10180" s="113">
        <v>0.83316838749058197</v>
      </c>
    </row>
    <row r="10181" spans="1:7" x14ac:dyDescent="0.25">
      <c r="A10181" s="108" t="str">
        <f t="shared" si="159"/>
        <v>DE_2016_1A3(FS)_NH3</v>
      </c>
      <c r="B10181" s="113" t="s">
        <v>150</v>
      </c>
      <c r="C10181" s="113">
        <v>2016</v>
      </c>
      <c r="D10181" s="113" t="s">
        <v>132</v>
      </c>
      <c r="E10181" s="113" t="s">
        <v>124</v>
      </c>
      <c r="F10181" s="113" t="s">
        <v>200</v>
      </c>
      <c r="G10181" s="113">
        <v>12.2382805310107</v>
      </c>
    </row>
    <row r="10182" spans="1:7" x14ac:dyDescent="0.25">
      <c r="A10182" s="108" t="str">
        <f t="shared" si="159"/>
        <v>DE_2016_1A3(FS)_PM2.5</v>
      </c>
      <c r="B10182" s="113" t="s">
        <v>150</v>
      </c>
      <c r="C10182" s="113">
        <v>2016</v>
      </c>
      <c r="D10182" s="113" t="s">
        <v>132</v>
      </c>
      <c r="E10182" s="113" t="s">
        <v>203</v>
      </c>
      <c r="F10182" s="113" t="s">
        <v>200</v>
      </c>
      <c r="G10182" s="113">
        <v>21.038619174761202</v>
      </c>
    </row>
    <row r="10183" spans="1:7" x14ac:dyDescent="0.25">
      <c r="A10183" s="108" t="str">
        <f t="shared" si="159"/>
        <v>DE_2016_3D_NOx</v>
      </c>
      <c r="B10183" s="113" t="s">
        <v>150</v>
      </c>
      <c r="C10183" s="113">
        <v>2016</v>
      </c>
      <c r="D10183" s="113" t="s">
        <v>206</v>
      </c>
      <c r="E10183" s="113" t="s">
        <v>199</v>
      </c>
      <c r="F10183" s="113" t="s">
        <v>200</v>
      </c>
      <c r="G10183" s="113">
        <v>127.286473461561</v>
      </c>
    </row>
    <row r="10184" spans="1:7" x14ac:dyDescent="0.25">
      <c r="A10184" s="108" t="str">
        <f t="shared" si="159"/>
        <v>DE_2017_NATIONAL TOTAL_NOx</v>
      </c>
      <c r="B10184" s="113" t="s">
        <v>150</v>
      </c>
      <c r="C10184" s="113">
        <v>2017</v>
      </c>
      <c r="D10184" s="113" t="s">
        <v>122</v>
      </c>
      <c r="E10184" s="113" t="s">
        <v>199</v>
      </c>
      <c r="F10184" s="113" t="s">
        <v>200</v>
      </c>
      <c r="G10184" s="113">
        <v>1277.9427814701701</v>
      </c>
    </row>
    <row r="10185" spans="1:7" x14ac:dyDescent="0.25">
      <c r="A10185" s="108" t="str">
        <f t="shared" si="159"/>
        <v>DE_2017_NATIONAL TOTAL_NMVOC</v>
      </c>
      <c r="B10185" s="113" t="s">
        <v>150</v>
      </c>
      <c r="C10185" s="113">
        <v>2017</v>
      </c>
      <c r="D10185" s="113" t="s">
        <v>122</v>
      </c>
      <c r="E10185" s="113" t="s">
        <v>123</v>
      </c>
      <c r="F10185" s="113" t="s">
        <v>200</v>
      </c>
      <c r="G10185" s="113">
        <v>1127.58267992419</v>
      </c>
    </row>
    <row r="10186" spans="1:7" x14ac:dyDescent="0.25">
      <c r="A10186" s="108" t="str">
        <f t="shared" si="159"/>
        <v>DE_2017_NATIONAL TOTAL_SOx</v>
      </c>
      <c r="B10186" s="113" t="s">
        <v>150</v>
      </c>
      <c r="C10186" s="113">
        <v>2017</v>
      </c>
      <c r="D10186" s="113" t="s">
        <v>122</v>
      </c>
      <c r="E10186" s="113" t="s">
        <v>201</v>
      </c>
      <c r="F10186" s="113" t="s">
        <v>200</v>
      </c>
      <c r="G10186" s="113">
        <v>300.115383032068</v>
      </c>
    </row>
    <row r="10187" spans="1:7" x14ac:dyDescent="0.25">
      <c r="A10187" s="108" t="str">
        <f t="shared" si="159"/>
        <v>DE_2017_NATIONAL TOTAL_NH3</v>
      </c>
      <c r="B10187" s="113" t="s">
        <v>150</v>
      </c>
      <c r="C10187" s="113">
        <v>2017</v>
      </c>
      <c r="D10187" s="113" t="s">
        <v>122</v>
      </c>
      <c r="E10187" s="113" t="s">
        <v>124</v>
      </c>
      <c r="F10187" s="113" t="s">
        <v>200</v>
      </c>
      <c r="G10187" s="113">
        <v>630.97302528605303</v>
      </c>
    </row>
    <row r="10188" spans="1:7" x14ac:dyDescent="0.25">
      <c r="A10188" s="108" t="str">
        <f t="shared" si="159"/>
        <v>DE_2017_NATIONAL TOTAL_PM2.5</v>
      </c>
      <c r="B10188" s="113" t="s">
        <v>150</v>
      </c>
      <c r="C10188" s="113">
        <v>2017</v>
      </c>
      <c r="D10188" s="113" t="s">
        <v>122</v>
      </c>
      <c r="E10188" s="113" t="s">
        <v>203</v>
      </c>
      <c r="F10188" s="113" t="s">
        <v>200</v>
      </c>
      <c r="G10188" s="113">
        <v>94.075380219548606</v>
      </c>
    </row>
    <row r="10189" spans="1:7" x14ac:dyDescent="0.25">
      <c r="A10189" s="108" t="str">
        <f t="shared" si="159"/>
        <v>DE_2017_NATIONAL TOTAL_Pb</v>
      </c>
      <c r="B10189" s="113" t="s">
        <v>150</v>
      </c>
      <c r="C10189" s="113">
        <v>2017</v>
      </c>
      <c r="D10189" s="113" t="s">
        <v>122</v>
      </c>
      <c r="E10189" s="113" t="s">
        <v>125</v>
      </c>
      <c r="F10189" s="113" t="s">
        <v>200</v>
      </c>
      <c r="G10189" s="113">
        <v>0.16597468506187699</v>
      </c>
    </row>
    <row r="10190" spans="1:7" x14ac:dyDescent="0.25">
      <c r="A10190" s="108" t="str">
        <f t="shared" si="159"/>
        <v>DE_2017_NATIONAL TOTAL_Cd</v>
      </c>
      <c r="B10190" s="113" t="s">
        <v>150</v>
      </c>
      <c r="C10190" s="113">
        <v>2017</v>
      </c>
      <c r="D10190" s="113" t="s">
        <v>122</v>
      </c>
      <c r="E10190" s="113" t="s">
        <v>126</v>
      </c>
      <c r="F10190" s="113" t="s">
        <v>200</v>
      </c>
      <c r="G10190" s="113">
        <v>1.21760470052518E-2</v>
      </c>
    </row>
    <row r="10191" spans="1:7" x14ac:dyDescent="0.25">
      <c r="A10191" s="108" t="str">
        <f t="shared" si="159"/>
        <v>DE_2017_NATIONAL TOTAL_Hg</v>
      </c>
      <c r="B10191" s="113" t="s">
        <v>150</v>
      </c>
      <c r="C10191" s="113">
        <v>2017</v>
      </c>
      <c r="D10191" s="113" t="s">
        <v>122</v>
      </c>
      <c r="E10191" s="113" t="s">
        <v>127</v>
      </c>
      <c r="F10191" s="113" t="s">
        <v>200</v>
      </c>
      <c r="G10191" s="113">
        <v>8.66671660148635E-3</v>
      </c>
    </row>
    <row r="10192" spans="1:7" x14ac:dyDescent="0.25">
      <c r="A10192" s="108" t="str">
        <f t="shared" si="159"/>
        <v>DE_2017_NATIONAL TOTAL_DIOX</v>
      </c>
      <c r="B10192" s="113" t="s">
        <v>150</v>
      </c>
      <c r="C10192" s="113">
        <v>2017</v>
      </c>
      <c r="D10192" s="113" t="s">
        <v>122</v>
      </c>
      <c r="E10192" s="113" t="s">
        <v>128</v>
      </c>
      <c r="F10192" s="113" t="s">
        <v>200</v>
      </c>
      <c r="G10192" s="150">
        <v>1.14830639322094E-7</v>
      </c>
    </row>
    <row r="10193" spans="1:7" x14ac:dyDescent="0.25">
      <c r="A10193" s="108" t="str">
        <f t="shared" si="159"/>
        <v>DE_2017_NATIONAL TOTAL_PAH</v>
      </c>
      <c r="B10193" s="113" t="s">
        <v>150</v>
      </c>
      <c r="C10193" s="113">
        <v>2017</v>
      </c>
      <c r="D10193" s="113" t="s">
        <v>122</v>
      </c>
      <c r="E10193" s="113" t="s">
        <v>129</v>
      </c>
      <c r="F10193" s="113" t="s">
        <v>200</v>
      </c>
      <c r="G10193" s="113">
        <v>6.8408542503467201E-2</v>
      </c>
    </row>
    <row r="10194" spans="1:7" x14ac:dyDescent="0.25">
      <c r="A10194" s="108" t="str">
        <f t="shared" si="159"/>
        <v>DE_2017_NATIONAL TOTAL_HCB</v>
      </c>
      <c r="B10194" s="113" t="s">
        <v>150</v>
      </c>
      <c r="C10194" s="113">
        <v>2017</v>
      </c>
      <c r="D10194" s="113" t="s">
        <v>122</v>
      </c>
      <c r="E10194" s="113" t="s">
        <v>130</v>
      </c>
      <c r="F10194" s="113" t="s">
        <v>200</v>
      </c>
      <c r="G10194" s="150">
        <v>6.1110176072584399E-5</v>
      </c>
    </row>
    <row r="10195" spans="1:7" x14ac:dyDescent="0.25">
      <c r="A10195" s="108" t="str">
        <f t="shared" si="159"/>
        <v>DE_2017_NATIONAL TOTAL_PCB</v>
      </c>
      <c r="B10195" s="113" t="s">
        <v>150</v>
      </c>
      <c r="C10195" s="113">
        <v>2017</v>
      </c>
      <c r="D10195" s="113" t="s">
        <v>122</v>
      </c>
      <c r="E10195" s="113" t="s">
        <v>259</v>
      </c>
      <c r="F10195" s="113" t="s">
        <v>200</v>
      </c>
      <c r="G10195" s="113">
        <v>2.2745025333053499E-4</v>
      </c>
    </row>
    <row r="10196" spans="1:7" x14ac:dyDescent="0.25">
      <c r="A10196" s="108" t="str">
        <f t="shared" si="159"/>
        <v>DE_2017_1A3(FS)_NOx</v>
      </c>
      <c r="B10196" s="113" t="s">
        <v>150</v>
      </c>
      <c r="C10196" s="113">
        <v>2017</v>
      </c>
      <c r="D10196" s="113" t="s">
        <v>132</v>
      </c>
      <c r="E10196" s="113" t="s">
        <v>199</v>
      </c>
      <c r="F10196" s="113" t="s">
        <v>200</v>
      </c>
      <c r="G10196" s="113">
        <v>529.66662363684497</v>
      </c>
    </row>
    <row r="10197" spans="1:7" x14ac:dyDescent="0.25">
      <c r="A10197" s="108" t="str">
        <f t="shared" si="159"/>
        <v>DE_2017_1A3(FS)_NMVOC</v>
      </c>
      <c r="B10197" s="113" t="s">
        <v>150</v>
      </c>
      <c r="C10197" s="113">
        <v>2017</v>
      </c>
      <c r="D10197" s="113" t="s">
        <v>132</v>
      </c>
      <c r="E10197" s="113" t="s">
        <v>123</v>
      </c>
      <c r="F10197" s="113" t="s">
        <v>200</v>
      </c>
      <c r="G10197" s="113">
        <v>95.310889784534297</v>
      </c>
    </row>
    <row r="10198" spans="1:7" x14ac:dyDescent="0.25">
      <c r="A10198" s="108" t="str">
        <f t="shared" si="159"/>
        <v>DE_2017_1A3(FS)_SOx</v>
      </c>
      <c r="B10198" s="113" t="s">
        <v>150</v>
      </c>
      <c r="C10198" s="113">
        <v>2017</v>
      </c>
      <c r="D10198" s="113" t="s">
        <v>132</v>
      </c>
      <c r="E10198" s="113" t="s">
        <v>201</v>
      </c>
      <c r="F10198" s="113" t="s">
        <v>200</v>
      </c>
      <c r="G10198" s="113">
        <v>0.84148314036076399</v>
      </c>
    </row>
    <row r="10199" spans="1:7" x14ac:dyDescent="0.25">
      <c r="A10199" s="108" t="str">
        <f t="shared" si="159"/>
        <v>DE_2017_1A3(FS)_NH3</v>
      </c>
      <c r="B10199" s="113" t="s">
        <v>150</v>
      </c>
      <c r="C10199" s="113">
        <v>2017</v>
      </c>
      <c r="D10199" s="113" t="s">
        <v>132</v>
      </c>
      <c r="E10199" s="113" t="s">
        <v>124</v>
      </c>
      <c r="F10199" s="113" t="s">
        <v>200</v>
      </c>
      <c r="G10199" s="113">
        <v>11.6778743242159</v>
      </c>
    </row>
    <row r="10200" spans="1:7" x14ac:dyDescent="0.25">
      <c r="A10200" s="108" t="str">
        <f t="shared" si="159"/>
        <v>DE_2017_1A3(FS)_PM2.5</v>
      </c>
      <c r="B10200" s="113" t="s">
        <v>150</v>
      </c>
      <c r="C10200" s="113">
        <v>2017</v>
      </c>
      <c r="D10200" s="113" t="s">
        <v>132</v>
      </c>
      <c r="E10200" s="113" t="s">
        <v>203</v>
      </c>
      <c r="F10200" s="113" t="s">
        <v>200</v>
      </c>
      <c r="G10200" s="113">
        <v>20.109837435476599</v>
      </c>
    </row>
    <row r="10201" spans="1:7" x14ac:dyDescent="0.25">
      <c r="A10201" s="108" t="str">
        <f t="shared" si="159"/>
        <v>DE_2017_3D_NOx</v>
      </c>
      <c r="B10201" s="113" t="s">
        <v>150</v>
      </c>
      <c r="C10201" s="113">
        <v>2017</v>
      </c>
      <c r="D10201" s="113" t="s">
        <v>206</v>
      </c>
      <c r="E10201" s="113" t="s">
        <v>199</v>
      </c>
      <c r="F10201" s="113" t="s">
        <v>200</v>
      </c>
      <c r="G10201" s="113">
        <v>122.204421630422</v>
      </c>
    </row>
    <row r="10202" spans="1:7" x14ac:dyDescent="0.25">
      <c r="A10202" s="108" t="str">
        <f t="shared" si="159"/>
        <v>DE_2018_NATIONAL TOTAL_NOx</v>
      </c>
      <c r="B10202" s="113" t="s">
        <v>150</v>
      </c>
      <c r="C10202" s="113">
        <v>2018</v>
      </c>
      <c r="D10202" s="113" t="s">
        <v>122</v>
      </c>
      <c r="E10202" s="113" t="s">
        <v>199</v>
      </c>
      <c r="F10202" s="113" t="s">
        <v>200</v>
      </c>
      <c r="G10202" s="113">
        <v>1207.3096868034199</v>
      </c>
    </row>
    <row r="10203" spans="1:7" x14ac:dyDescent="0.25">
      <c r="A10203" s="108" t="str">
        <f t="shared" si="159"/>
        <v>DE_2018_NATIONAL TOTAL_NMVOC</v>
      </c>
      <c r="B10203" s="113" t="s">
        <v>150</v>
      </c>
      <c r="C10203" s="113">
        <v>2018</v>
      </c>
      <c r="D10203" s="113" t="s">
        <v>122</v>
      </c>
      <c r="E10203" s="113" t="s">
        <v>123</v>
      </c>
      <c r="F10203" s="113" t="s">
        <v>200</v>
      </c>
      <c r="G10203" s="113">
        <v>1081.64579835471</v>
      </c>
    </row>
    <row r="10204" spans="1:7" x14ac:dyDescent="0.25">
      <c r="A10204" s="108" t="str">
        <f t="shared" si="159"/>
        <v>DE_2018_NATIONAL TOTAL_SOx</v>
      </c>
      <c r="B10204" s="113" t="s">
        <v>150</v>
      </c>
      <c r="C10204" s="113">
        <v>2018</v>
      </c>
      <c r="D10204" s="113" t="s">
        <v>122</v>
      </c>
      <c r="E10204" s="113" t="s">
        <v>201</v>
      </c>
      <c r="F10204" s="113" t="s">
        <v>200</v>
      </c>
      <c r="G10204" s="113">
        <v>288.526168349562</v>
      </c>
    </row>
    <row r="10205" spans="1:7" x14ac:dyDescent="0.25">
      <c r="A10205" s="108" t="str">
        <f t="shared" si="159"/>
        <v>DE_2018_NATIONAL TOTAL_NH3</v>
      </c>
      <c r="B10205" s="113" t="s">
        <v>150</v>
      </c>
      <c r="C10205" s="113">
        <v>2018</v>
      </c>
      <c r="D10205" s="113" t="s">
        <v>122</v>
      </c>
      <c r="E10205" s="113" t="s">
        <v>124</v>
      </c>
      <c r="F10205" s="113" t="s">
        <v>200</v>
      </c>
      <c r="G10205" s="113">
        <v>602.52103939494702</v>
      </c>
    </row>
    <row r="10206" spans="1:7" x14ac:dyDescent="0.25">
      <c r="A10206" s="108" t="str">
        <f t="shared" si="159"/>
        <v>DE_2018_NATIONAL TOTAL_PM2.5</v>
      </c>
      <c r="B10206" s="113" t="s">
        <v>150</v>
      </c>
      <c r="C10206" s="113">
        <v>2018</v>
      </c>
      <c r="D10206" s="113" t="s">
        <v>122</v>
      </c>
      <c r="E10206" s="113" t="s">
        <v>203</v>
      </c>
      <c r="F10206" s="113" t="s">
        <v>200</v>
      </c>
      <c r="G10206" s="113">
        <v>93.587118965036197</v>
      </c>
    </row>
    <row r="10207" spans="1:7" x14ac:dyDescent="0.25">
      <c r="A10207" s="108" t="str">
        <f t="shared" si="159"/>
        <v>DE_2018_NATIONAL TOTAL_Pb</v>
      </c>
      <c r="B10207" s="113" t="s">
        <v>150</v>
      </c>
      <c r="C10207" s="113">
        <v>2018</v>
      </c>
      <c r="D10207" s="113" t="s">
        <v>122</v>
      </c>
      <c r="E10207" s="113" t="s">
        <v>125</v>
      </c>
      <c r="F10207" s="113" t="s">
        <v>200</v>
      </c>
      <c r="G10207" s="113">
        <v>0.159972537266481</v>
      </c>
    </row>
    <row r="10208" spans="1:7" x14ac:dyDescent="0.25">
      <c r="A10208" s="108" t="str">
        <f t="shared" si="159"/>
        <v>DE_2018_NATIONAL TOTAL_Cd</v>
      </c>
      <c r="B10208" s="113" t="s">
        <v>150</v>
      </c>
      <c r="C10208" s="113">
        <v>2018</v>
      </c>
      <c r="D10208" s="113" t="s">
        <v>122</v>
      </c>
      <c r="E10208" s="113" t="s">
        <v>126</v>
      </c>
      <c r="F10208" s="113" t="s">
        <v>200</v>
      </c>
      <c r="G10208" s="113">
        <v>1.1675613597192099E-2</v>
      </c>
    </row>
    <row r="10209" spans="1:7" x14ac:dyDescent="0.25">
      <c r="A10209" s="108" t="str">
        <f t="shared" si="159"/>
        <v>DE_2018_NATIONAL TOTAL_Hg</v>
      </c>
      <c r="B10209" s="113" t="s">
        <v>150</v>
      </c>
      <c r="C10209" s="113">
        <v>2018</v>
      </c>
      <c r="D10209" s="113" t="s">
        <v>122</v>
      </c>
      <c r="E10209" s="113" t="s">
        <v>127</v>
      </c>
      <c r="F10209" s="113" t="s">
        <v>200</v>
      </c>
      <c r="G10209" s="113">
        <v>8.4019740664208302E-3</v>
      </c>
    </row>
    <row r="10210" spans="1:7" x14ac:dyDescent="0.25">
      <c r="A10210" s="108" t="str">
        <f t="shared" si="159"/>
        <v>DE_2018_NATIONAL TOTAL_DIOX</v>
      </c>
      <c r="B10210" s="113" t="s">
        <v>150</v>
      </c>
      <c r="C10210" s="113">
        <v>2018</v>
      </c>
      <c r="D10210" s="113" t="s">
        <v>122</v>
      </c>
      <c r="E10210" s="113" t="s">
        <v>128</v>
      </c>
      <c r="F10210" s="113" t="s">
        <v>200</v>
      </c>
      <c r="G10210" s="150">
        <v>1.10723004610178E-7</v>
      </c>
    </row>
    <row r="10211" spans="1:7" x14ac:dyDescent="0.25">
      <c r="A10211" s="108" t="str">
        <f t="shared" si="159"/>
        <v>DE_2018_NATIONAL TOTAL_PAH</v>
      </c>
      <c r="B10211" s="113" t="s">
        <v>150</v>
      </c>
      <c r="C10211" s="113">
        <v>2018</v>
      </c>
      <c r="D10211" s="113" t="s">
        <v>122</v>
      </c>
      <c r="E10211" s="113" t="s">
        <v>129</v>
      </c>
      <c r="F10211" s="113" t="s">
        <v>200</v>
      </c>
      <c r="G10211" s="113">
        <v>6.8904524638563502E-2</v>
      </c>
    </row>
    <row r="10212" spans="1:7" x14ac:dyDescent="0.25">
      <c r="A10212" s="108" t="str">
        <f t="shared" si="159"/>
        <v>DE_2018_NATIONAL TOTAL_HCB</v>
      </c>
      <c r="B10212" s="113" t="s">
        <v>150</v>
      </c>
      <c r="C10212" s="113">
        <v>2018</v>
      </c>
      <c r="D10212" s="113" t="s">
        <v>122</v>
      </c>
      <c r="E10212" s="113" t="s">
        <v>130</v>
      </c>
      <c r="F10212" s="113" t="s">
        <v>200</v>
      </c>
      <c r="G10212" s="150">
        <v>1.28955993909046E-5</v>
      </c>
    </row>
    <row r="10213" spans="1:7" x14ac:dyDescent="0.25">
      <c r="A10213" s="108" t="str">
        <f t="shared" si="159"/>
        <v>DE_2018_NATIONAL TOTAL_PCB</v>
      </c>
      <c r="B10213" s="113" t="s">
        <v>150</v>
      </c>
      <c r="C10213" s="113">
        <v>2018</v>
      </c>
      <c r="D10213" s="113" t="s">
        <v>122</v>
      </c>
      <c r="E10213" s="113" t="s">
        <v>259</v>
      </c>
      <c r="F10213" s="113" t="s">
        <v>200</v>
      </c>
      <c r="G10213" s="113">
        <v>2.2664293003778801E-4</v>
      </c>
    </row>
    <row r="10214" spans="1:7" x14ac:dyDescent="0.25">
      <c r="A10214" s="108" t="str">
        <f t="shared" si="159"/>
        <v>DE_2018_1A3(FS)_NOx</v>
      </c>
      <c r="B10214" s="113" t="s">
        <v>150</v>
      </c>
      <c r="C10214" s="113">
        <v>2018</v>
      </c>
      <c r="D10214" s="113" t="s">
        <v>132</v>
      </c>
      <c r="E10214" s="113" t="s">
        <v>199</v>
      </c>
      <c r="F10214" s="113" t="s">
        <v>200</v>
      </c>
      <c r="G10214" s="113">
        <v>487.34827268138002</v>
      </c>
    </row>
    <row r="10215" spans="1:7" x14ac:dyDescent="0.25">
      <c r="A10215" s="108" t="str">
        <f t="shared" si="159"/>
        <v>DE_2018_1A3(FS)_NMVOC</v>
      </c>
      <c r="B10215" s="113" t="s">
        <v>150</v>
      </c>
      <c r="C10215" s="113">
        <v>2018</v>
      </c>
      <c r="D10215" s="113" t="s">
        <v>132</v>
      </c>
      <c r="E10215" s="113" t="s">
        <v>123</v>
      </c>
      <c r="F10215" s="113" t="s">
        <v>200</v>
      </c>
      <c r="G10215" s="113">
        <v>90.219841321835901</v>
      </c>
    </row>
    <row r="10216" spans="1:7" x14ac:dyDescent="0.25">
      <c r="A10216" s="108" t="str">
        <f t="shared" si="159"/>
        <v>DE_2018_1A3(FS)_SOx</v>
      </c>
      <c r="B10216" s="113" t="s">
        <v>150</v>
      </c>
      <c r="C10216" s="113">
        <v>2018</v>
      </c>
      <c r="D10216" s="113" t="s">
        <v>132</v>
      </c>
      <c r="E10216" s="113" t="s">
        <v>201</v>
      </c>
      <c r="F10216" s="113" t="s">
        <v>200</v>
      </c>
      <c r="G10216" s="113">
        <v>0.84421484033084304</v>
      </c>
    </row>
    <row r="10217" spans="1:7" x14ac:dyDescent="0.25">
      <c r="A10217" s="108" t="str">
        <f t="shared" si="159"/>
        <v>DE_2018_1A3(FS)_NH3</v>
      </c>
      <c r="B10217" s="113" t="s">
        <v>150</v>
      </c>
      <c r="C10217" s="113">
        <v>2018</v>
      </c>
      <c r="D10217" s="113" t="s">
        <v>132</v>
      </c>
      <c r="E10217" s="113" t="s">
        <v>124</v>
      </c>
      <c r="F10217" s="113" t="s">
        <v>200</v>
      </c>
      <c r="G10217" s="113">
        <v>11.0446749587336</v>
      </c>
    </row>
    <row r="10218" spans="1:7" x14ac:dyDescent="0.25">
      <c r="A10218" s="108" t="str">
        <f t="shared" si="159"/>
        <v>DE_2018_1A3(FS)_PM2.5</v>
      </c>
      <c r="B10218" s="113" t="s">
        <v>150</v>
      </c>
      <c r="C10218" s="113">
        <v>2018</v>
      </c>
      <c r="D10218" s="113" t="s">
        <v>132</v>
      </c>
      <c r="E10218" s="113" t="s">
        <v>203</v>
      </c>
      <c r="F10218" s="113" t="s">
        <v>200</v>
      </c>
      <c r="G10218" s="113">
        <v>19.264887794114099</v>
      </c>
    </row>
    <row r="10219" spans="1:7" x14ac:dyDescent="0.25">
      <c r="A10219" s="108" t="str">
        <f t="shared" si="159"/>
        <v>DE_2018_3D_NOx</v>
      </c>
      <c r="B10219" s="113" t="s">
        <v>150</v>
      </c>
      <c r="C10219" s="113">
        <v>2018</v>
      </c>
      <c r="D10219" s="113" t="s">
        <v>206</v>
      </c>
      <c r="E10219" s="113" t="s">
        <v>199</v>
      </c>
      <c r="F10219" s="113" t="s">
        <v>200</v>
      </c>
      <c r="G10219" s="113">
        <v>116.43066301474001</v>
      </c>
    </row>
    <row r="10220" spans="1:7" x14ac:dyDescent="0.25">
      <c r="A10220" s="108" t="str">
        <f t="shared" si="159"/>
        <v>DE_2019_NATIONAL TOTAL_NOx</v>
      </c>
      <c r="B10220" s="113" t="s">
        <v>150</v>
      </c>
      <c r="C10220" s="113">
        <v>2019</v>
      </c>
      <c r="D10220" s="113" t="s">
        <v>122</v>
      </c>
      <c r="E10220" s="113" t="s">
        <v>199</v>
      </c>
      <c r="F10220" s="113" t="s">
        <v>200</v>
      </c>
      <c r="G10220" s="113">
        <v>1116.88105135515</v>
      </c>
    </row>
    <row r="10221" spans="1:7" x14ac:dyDescent="0.25">
      <c r="A10221" s="108" t="str">
        <f t="shared" si="159"/>
        <v>DE_2019_NATIONAL TOTAL_NMVOC</v>
      </c>
      <c r="B10221" s="113" t="s">
        <v>150</v>
      </c>
      <c r="C10221" s="113">
        <v>2019</v>
      </c>
      <c r="D10221" s="113" t="s">
        <v>122</v>
      </c>
      <c r="E10221" s="113" t="s">
        <v>123</v>
      </c>
      <c r="F10221" s="113" t="s">
        <v>200</v>
      </c>
      <c r="G10221" s="113">
        <v>1054.0001407944201</v>
      </c>
    </row>
    <row r="10222" spans="1:7" x14ac:dyDescent="0.25">
      <c r="A10222" s="108" t="str">
        <f t="shared" si="159"/>
        <v>DE_2019_NATIONAL TOTAL_SOx</v>
      </c>
      <c r="B10222" s="113" t="s">
        <v>150</v>
      </c>
      <c r="C10222" s="113">
        <v>2019</v>
      </c>
      <c r="D10222" s="113" t="s">
        <v>122</v>
      </c>
      <c r="E10222" s="113" t="s">
        <v>201</v>
      </c>
      <c r="F10222" s="113" t="s">
        <v>200</v>
      </c>
      <c r="G10222" s="113">
        <v>258.59666033399299</v>
      </c>
    </row>
    <row r="10223" spans="1:7" x14ac:dyDescent="0.25">
      <c r="A10223" s="108" t="str">
        <f t="shared" si="159"/>
        <v>DE_2019_NATIONAL TOTAL_NH3</v>
      </c>
      <c r="B10223" s="113" t="s">
        <v>150</v>
      </c>
      <c r="C10223" s="113">
        <v>2019</v>
      </c>
      <c r="D10223" s="113" t="s">
        <v>122</v>
      </c>
      <c r="E10223" s="113" t="s">
        <v>124</v>
      </c>
      <c r="F10223" s="113" t="s">
        <v>200</v>
      </c>
      <c r="G10223" s="113">
        <v>581.94306081273703</v>
      </c>
    </row>
    <row r="10224" spans="1:7" x14ac:dyDescent="0.25">
      <c r="A10224" s="108" t="str">
        <f t="shared" si="159"/>
        <v>DE_2019_NATIONAL TOTAL_PM2.5</v>
      </c>
      <c r="B10224" s="113" t="s">
        <v>150</v>
      </c>
      <c r="C10224" s="113">
        <v>2019</v>
      </c>
      <c r="D10224" s="113" t="s">
        <v>122</v>
      </c>
      <c r="E10224" s="113" t="s">
        <v>203</v>
      </c>
      <c r="F10224" s="113" t="s">
        <v>200</v>
      </c>
      <c r="G10224" s="113">
        <v>88.800479738702293</v>
      </c>
    </row>
    <row r="10225" spans="1:7" x14ac:dyDescent="0.25">
      <c r="A10225" s="108" t="str">
        <f t="shared" si="159"/>
        <v>DE_2019_NATIONAL TOTAL_Pb</v>
      </c>
      <c r="B10225" s="113" t="s">
        <v>150</v>
      </c>
      <c r="C10225" s="113">
        <v>2019</v>
      </c>
      <c r="D10225" s="113" t="s">
        <v>122</v>
      </c>
      <c r="E10225" s="113" t="s">
        <v>125</v>
      </c>
      <c r="F10225" s="113" t="s">
        <v>200</v>
      </c>
      <c r="G10225" s="113">
        <v>0.15755013669698301</v>
      </c>
    </row>
    <row r="10226" spans="1:7" x14ac:dyDescent="0.25">
      <c r="A10226" s="108" t="str">
        <f t="shared" si="159"/>
        <v>DE_2019_NATIONAL TOTAL_Cd</v>
      </c>
      <c r="B10226" s="113" t="s">
        <v>150</v>
      </c>
      <c r="C10226" s="113">
        <v>2019</v>
      </c>
      <c r="D10226" s="113" t="s">
        <v>122</v>
      </c>
      <c r="E10226" s="113" t="s">
        <v>126</v>
      </c>
      <c r="F10226" s="113" t="s">
        <v>200</v>
      </c>
      <c r="G10226" s="113">
        <v>1.0567621619554801E-2</v>
      </c>
    </row>
    <row r="10227" spans="1:7" x14ac:dyDescent="0.25">
      <c r="A10227" s="108" t="str">
        <f t="shared" si="159"/>
        <v>DE_2019_NATIONAL TOTAL_Hg</v>
      </c>
      <c r="B10227" s="113" t="s">
        <v>150</v>
      </c>
      <c r="C10227" s="113">
        <v>2019</v>
      </c>
      <c r="D10227" s="113" t="s">
        <v>122</v>
      </c>
      <c r="E10227" s="113" t="s">
        <v>127</v>
      </c>
      <c r="F10227" s="113" t="s">
        <v>200</v>
      </c>
      <c r="G10227" s="113">
        <v>7.1483944978480403E-3</v>
      </c>
    </row>
    <row r="10228" spans="1:7" x14ac:dyDescent="0.25">
      <c r="A10228" s="108" t="str">
        <f t="shared" si="159"/>
        <v>DE_2019_NATIONAL TOTAL_DIOX</v>
      </c>
      <c r="B10228" s="113" t="s">
        <v>150</v>
      </c>
      <c r="C10228" s="113">
        <v>2019</v>
      </c>
      <c r="D10228" s="113" t="s">
        <v>122</v>
      </c>
      <c r="E10228" s="113" t="s">
        <v>128</v>
      </c>
      <c r="F10228" s="113" t="s">
        <v>200</v>
      </c>
      <c r="G10228" s="150">
        <v>1.0951404374915801E-7</v>
      </c>
    </row>
    <row r="10229" spans="1:7" x14ac:dyDescent="0.25">
      <c r="A10229" s="108" t="str">
        <f t="shared" si="159"/>
        <v>DE_2019_NATIONAL TOTAL_PAH</v>
      </c>
      <c r="B10229" s="113" t="s">
        <v>150</v>
      </c>
      <c r="C10229" s="113">
        <v>2019</v>
      </c>
      <c r="D10229" s="113" t="s">
        <v>122</v>
      </c>
      <c r="E10229" s="113" t="s">
        <v>129</v>
      </c>
      <c r="F10229" s="113" t="s">
        <v>200</v>
      </c>
      <c r="G10229" s="113">
        <v>6.9761481901883401E-2</v>
      </c>
    </row>
    <row r="10230" spans="1:7" x14ac:dyDescent="0.25">
      <c r="A10230" s="108" t="str">
        <f t="shared" si="159"/>
        <v>DE_2019_NATIONAL TOTAL_HCB</v>
      </c>
      <c r="B10230" s="113" t="s">
        <v>150</v>
      </c>
      <c r="C10230" s="113">
        <v>2019</v>
      </c>
      <c r="D10230" s="113" t="s">
        <v>122</v>
      </c>
      <c r="E10230" s="113" t="s">
        <v>130</v>
      </c>
      <c r="F10230" s="113" t="s">
        <v>200</v>
      </c>
      <c r="G10230" s="150">
        <v>1.3420464130387E-5</v>
      </c>
    </row>
    <row r="10231" spans="1:7" x14ac:dyDescent="0.25">
      <c r="A10231" s="108" t="str">
        <f t="shared" si="159"/>
        <v>DE_2019_NATIONAL TOTAL_PCB</v>
      </c>
      <c r="B10231" s="113" t="s">
        <v>150</v>
      </c>
      <c r="C10231" s="113">
        <v>2019</v>
      </c>
      <c r="D10231" s="113" t="s">
        <v>122</v>
      </c>
      <c r="E10231" s="113" t="s">
        <v>259</v>
      </c>
      <c r="F10231" s="113" t="s">
        <v>200</v>
      </c>
      <c r="G10231" s="113">
        <v>2.22561345930233E-4</v>
      </c>
    </row>
    <row r="10232" spans="1:7" x14ac:dyDescent="0.25">
      <c r="A10232" s="108" t="str">
        <f t="shared" si="159"/>
        <v>DE_2019_1A3(FS)_NOx</v>
      </c>
      <c r="B10232" s="113" t="s">
        <v>150</v>
      </c>
      <c r="C10232" s="113">
        <v>2019</v>
      </c>
      <c r="D10232" s="113" t="s">
        <v>132</v>
      </c>
      <c r="E10232" s="113" t="s">
        <v>199</v>
      </c>
      <c r="F10232" s="113" t="s">
        <v>200</v>
      </c>
      <c r="G10232" s="113">
        <v>434.86529486215301</v>
      </c>
    </row>
    <row r="10233" spans="1:7" x14ac:dyDescent="0.25">
      <c r="A10233" s="108" t="str">
        <f t="shared" si="159"/>
        <v>DE_2019_1A3(FS)_NMVOC</v>
      </c>
      <c r="B10233" s="113" t="s">
        <v>150</v>
      </c>
      <c r="C10233" s="113">
        <v>2019</v>
      </c>
      <c r="D10233" s="113" t="s">
        <v>132</v>
      </c>
      <c r="E10233" s="113" t="s">
        <v>123</v>
      </c>
      <c r="F10233" s="113" t="s">
        <v>200</v>
      </c>
      <c r="G10233" s="113">
        <v>88.685618642109105</v>
      </c>
    </row>
    <row r="10234" spans="1:7" x14ac:dyDescent="0.25">
      <c r="A10234" s="108" t="str">
        <f t="shared" si="159"/>
        <v>DE_2019_1A3(FS)_SOx</v>
      </c>
      <c r="B10234" s="113" t="s">
        <v>150</v>
      </c>
      <c r="C10234" s="113">
        <v>2019</v>
      </c>
      <c r="D10234" s="113" t="s">
        <v>132</v>
      </c>
      <c r="E10234" s="113" t="s">
        <v>201</v>
      </c>
      <c r="F10234" s="113" t="s">
        <v>200</v>
      </c>
      <c r="G10234" s="113">
        <v>0.83748839886302495</v>
      </c>
    </row>
    <row r="10235" spans="1:7" x14ac:dyDescent="0.25">
      <c r="A10235" s="108" t="str">
        <f t="shared" si="159"/>
        <v>DE_2019_1A3(FS)_NH3</v>
      </c>
      <c r="B10235" s="113" t="s">
        <v>150</v>
      </c>
      <c r="C10235" s="113">
        <v>2019</v>
      </c>
      <c r="D10235" s="113" t="s">
        <v>132</v>
      </c>
      <c r="E10235" s="113" t="s">
        <v>124</v>
      </c>
      <c r="F10235" s="113" t="s">
        <v>200</v>
      </c>
      <c r="G10235" s="113">
        <v>10.772343695457399</v>
      </c>
    </row>
    <row r="10236" spans="1:7" x14ac:dyDescent="0.25">
      <c r="A10236" s="108" t="str">
        <f t="shared" si="159"/>
        <v>DE_2019_1A3(FS)_PM2.5</v>
      </c>
      <c r="B10236" s="113" t="s">
        <v>150</v>
      </c>
      <c r="C10236" s="113">
        <v>2019</v>
      </c>
      <c r="D10236" s="113" t="s">
        <v>132</v>
      </c>
      <c r="E10236" s="113" t="s">
        <v>203</v>
      </c>
      <c r="F10236" s="113" t="s">
        <v>200</v>
      </c>
      <c r="G10236" s="113">
        <v>18.460173919306499</v>
      </c>
    </row>
    <row r="10237" spans="1:7" x14ac:dyDescent="0.25">
      <c r="A10237" s="108" t="str">
        <f t="shared" si="159"/>
        <v>DE_2019_3D_NOx</v>
      </c>
      <c r="B10237" s="113" t="s">
        <v>150</v>
      </c>
      <c r="C10237" s="113">
        <v>2019</v>
      </c>
      <c r="D10237" s="113" t="s">
        <v>206</v>
      </c>
      <c r="E10237" s="113" t="s">
        <v>199</v>
      </c>
      <c r="F10237" s="113" t="s">
        <v>200</v>
      </c>
      <c r="G10237" s="113">
        <v>112.353797038259</v>
      </c>
    </row>
    <row r="10238" spans="1:7" x14ac:dyDescent="0.25">
      <c r="A10238" s="108" t="str">
        <f t="shared" si="159"/>
        <v>DE_2020_NATIONAL TOTAL_NOx</v>
      </c>
      <c r="B10238" s="113" t="s">
        <v>150</v>
      </c>
      <c r="C10238" s="113">
        <v>2020</v>
      </c>
      <c r="D10238" s="113" t="s">
        <v>122</v>
      </c>
      <c r="E10238" s="113" t="s">
        <v>199</v>
      </c>
      <c r="F10238" s="113" t="s">
        <v>200</v>
      </c>
      <c r="G10238" s="113">
        <v>982.82363341477901</v>
      </c>
    </row>
    <row r="10239" spans="1:7" x14ac:dyDescent="0.25">
      <c r="A10239" s="108" t="str">
        <f t="shared" si="159"/>
        <v>DE_2020_NATIONAL TOTAL_NMVOC</v>
      </c>
      <c r="B10239" s="113" t="s">
        <v>150</v>
      </c>
      <c r="C10239" s="113">
        <v>2020</v>
      </c>
      <c r="D10239" s="113" t="s">
        <v>122</v>
      </c>
      <c r="E10239" s="113" t="s">
        <v>123</v>
      </c>
      <c r="F10239" s="113" t="s">
        <v>200</v>
      </c>
      <c r="G10239" s="113">
        <v>1021.89863593311</v>
      </c>
    </row>
    <row r="10240" spans="1:7" x14ac:dyDescent="0.25">
      <c r="A10240" s="108" t="str">
        <f t="shared" si="159"/>
        <v>DE_2020_NATIONAL TOTAL_SOx</v>
      </c>
      <c r="B10240" s="113" t="s">
        <v>150</v>
      </c>
      <c r="C10240" s="113">
        <v>2020</v>
      </c>
      <c r="D10240" s="113" t="s">
        <v>122</v>
      </c>
      <c r="E10240" s="113" t="s">
        <v>201</v>
      </c>
      <c r="F10240" s="113" t="s">
        <v>200</v>
      </c>
      <c r="G10240" s="113">
        <v>242.18709641652799</v>
      </c>
    </row>
    <row r="10241" spans="1:7" x14ac:dyDescent="0.25">
      <c r="A10241" s="108" t="str">
        <f t="shared" si="159"/>
        <v>DE_2020_NATIONAL TOTAL_NH3</v>
      </c>
      <c r="B10241" s="113" t="s">
        <v>150</v>
      </c>
      <c r="C10241" s="113">
        <v>2020</v>
      </c>
      <c r="D10241" s="113" t="s">
        <v>122</v>
      </c>
      <c r="E10241" s="113" t="s">
        <v>124</v>
      </c>
      <c r="F10241" s="113" t="s">
        <v>200</v>
      </c>
      <c r="G10241" s="113">
        <v>541.60252400587694</v>
      </c>
    </row>
    <row r="10242" spans="1:7" x14ac:dyDescent="0.25">
      <c r="A10242" s="108" t="str">
        <f t="shared" ref="A10242:A10305" si="160">CONCATENATE(B10242,"_",C10242,"_",D10242,"_",E10242)</f>
        <v>DE_2020_NATIONAL TOTAL_PM2.5</v>
      </c>
      <c r="B10242" s="113" t="s">
        <v>150</v>
      </c>
      <c r="C10242" s="113">
        <v>2020</v>
      </c>
      <c r="D10242" s="113" t="s">
        <v>122</v>
      </c>
      <c r="E10242" s="113" t="s">
        <v>203</v>
      </c>
      <c r="F10242" s="113" t="s">
        <v>200</v>
      </c>
      <c r="G10242" s="113">
        <v>80.778729902434307</v>
      </c>
    </row>
    <row r="10243" spans="1:7" x14ac:dyDescent="0.25">
      <c r="A10243" s="108" t="str">
        <f t="shared" si="160"/>
        <v>DE_2020_NATIONAL TOTAL_Pb</v>
      </c>
      <c r="B10243" s="113" t="s">
        <v>150</v>
      </c>
      <c r="C10243" s="113">
        <v>2020</v>
      </c>
      <c r="D10243" s="113" t="s">
        <v>122</v>
      </c>
      <c r="E10243" s="113" t="s">
        <v>125</v>
      </c>
      <c r="F10243" s="113" t="s">
        <v>200</v>
      </c>
      <c r="G10243" s="113">
        <v>0.142656236370206</v>
      </c>
    </row>
    <row r="10244" spans="1:7" x14ac:dyDescent="0.25">
      <c r="A10244" s="108" t="str">
        <f t="shared" si="160"/>
        <v>DE_2020_NATIONAL TOTAL_Cd</v>
      </c>
      <c r="B10244" s="113" t="s">
        <v>150</v>
      </c>
      <c r="C10244" s="113">
        <v>2020</v>
      </c>
      <c r="D10244" s="113" t="s">
        <v>122</v>
      </c>
      <c r="E10244" s="113" t="s">
        <v>126</v>
      </c>
      <c r="F10244" s="113" t="s">
        <v>200</v>
      </c>
      <c r="G10244" s="113">
        <v>1.0671197778171901E-2</v>
      </c>
    </row>
    <row r="10245" spans="1:7" x14ac:dyDescent="0.25">
      <c r="A10245" s="108" t="str">
        <f t="shared" si="160"/>
        <v>DE_2020_NATIONAL TOTAL_Hg</v>
      </c>
      <c r="B10245" s="113" t="s">
        <v>150</v>
      </c>
      <c r="C10245" s="113">
        <v>2020</v>
      </c>
      <c r="D10245" s="113" t="s">
        <v>122</v>
      </c>
      <c r="E10245" s="113" t="s">
        <v>127</v>
      </c>
      <c r="F10245" s="113" t="s">
        <v>200</v>
      </c>
      <c r="G10245" s="113">
        <v>6.0745022822467597E-3</v>
      </c>
    </row>
    <row r="10246" spans="1:7" x14ac:dyDescent="0.25">
      <c r="A10246" s="108" t="str">
        <f t="shared" si="160"/>
        <v>DE_2020_NATIONAL TOTAL_DIOX</v>
      </c>
      <c r="B10246" s="113" t="s">
        <v>150</v>
      </c>
      <c r="C10246" s="113">
        <v>2020</v>
      </c>
      <c r="D10246" s="113" t="s">
        <v>122</v>
      </c>
      <c r="E10246" s="113" t="s">
        <v>128</v>
      </c>
      <c r="F10246" s="113" t="s">
        <v>200</v>
      </c>
      <c r="G10246" s="150">
        <v>1.01552467448017E-7</v>
      </c>
    </row>
    <row r="10247" spans="1:7" x14ac:dyDescent="0.25">
      <c r="A10247" s="108" t="str">
        <f t="shared" si="160"/>
        <v>DE_2020_NATIONAL TOTAL_PAH</v>
      </c>
      <c r="B10247" s="113" t="s">
        <v>150</v>
      </c>
      <c r="C10247" s="113">
        <v>2020</v>
      </c>
      <c r="D10247" s="113" t="s">
        <v>122</v>
      </c>
      <c r="E10247" s="113" t="s">
        <v>129</v>
      </c>
      <c r="F10247" s="113" t="s">
        <v>200</v>
      </c>
      <c r="G10247" s="113">
        <v>6.5609761058000093E-2</v>
      </c>
    </row>
    <row r="10248" spans="1:7" x14ac:dyDescent="0.25">
      <c r="A10248" s="108" t="str">
        <f t="shared" si="160"/>
        <v>DE_2020_NATIONAL TOTAL_HCB</v>
      </c>
      <c r="B10248" s="113" t="s">
        <v>150</v>
      </c>
      <c r="C10248" s="113">
        <v>2020</v>
      </c>
      <c r="D10248" s="113" t="s">
        <v>122</v>
      </c>
      <c r="E10248" s="113" t="s">
        <v>130</v>
      </c>
      <c r="F10248" s="113" t="s">
        <v>200</v>
      </c>
      <c r="G10248" s="150">
        <v>5.1858368065817603E-6</v>
      </c>
    </row>
    <row r="10249" spans="1:7" x14ac:dyDescent="0.25">
      <c r="A10249" s="108" t="str">
        <f t="shared" si="160"/>
        <v>DE_2020_NATIONAL TOTAL_PCB</v>
      </c>
      <c r="B10249" s="113" t="s">
        <v>150</v>
      </c>
      <c r="C10249" s="113">
        <v>2020</v>
      </c>
      <c r="D10249" s="113" t="s">
        <v>122</v>
      </c>
      <c r="E10249" s="113" t="s">
        <v>259</v>
      </c>
      <c r="F10249" s="113" t="s">
        <v>200</v>
      </c>
      <c r="G10249" s="113">
        <v>2.0919622047739701E-4</v>
      </c>
    </row>
    <row r="10250" spans="1:7" x14ac:dyDescent="0.25">
      <c r="A10250" s="108" t="str">
        <f t="shared" si="160"/>
        <v>DE_2020_1A3(FS)_NOx</v>
      </c>
      <c r="B10250" s="113" t="s">
        <v>150</v>
      </c>
      <c r="C10250" s="113">
        <v>2020</v>
      </c>
      <c r="D10250" s="113" t="s">
        <v>132</v>
      </c>
      <c r="E10250" s="113" t="s">
        <v>199</v>
      </c>
      <c r="F10250" s="113" t="s">
        <v>200</v>
      </c>
      <c r="G10250" s="113">
        <v>341.62865899274698</v>
      </c>
    </row>
    <row r="10251" spans="1:7" x14ac:dyDescent="0.25">
      <c r="A10251" s="108" t="str">
        <f t="shared" si="160"/>
        <v>DE_2020_1A3(FS)_NMVOC</v>
      </c>
      <c r="B10251" s="113" t="s">
        <v>150</v>
      </c>
      <c r="C10251" s="113">
        <v>2020</v>
      </c>
      <c r="D10251" s="113" t="s">
        <v>132</v>
      </c>
      <c r="E10251" s="113" t="s">
        <v>123</v>
      </c>
      <c r="F10251" s="113" t="s">
        <v>200</v>
      </c>
      <c r="G10251" s="113">
        <v>80.500584361577694</v>
      </c>
    </row>
    <row r="10252" spans="1:7" x14ac:dyDescent="0.25">
      <c r="A10252" s="108" t="str">
        <f t="shared" si="160"/>
        <v>DE_2020_1A3(FS)_SOx</v>
      </c>
      <c r="B10252" s="113" t="s">
        <v>150</v>
      </c>
      <c r="C10252" s="113">
        <v>2020</v>
      </c>
      <c r="D10252" s="113" t="s">
        <v>132</v>
      </c>
      <c r="E10252" s="113" t="s">
        <v>201</v>
      </c>
      <c r="F10252" s="113" t="s">
        <v>200</v>
      </c>
      <c r="G10252" s="113">
        <v>0.76146403563466403</v>
      </c>
    </row>
    <row r="10253" spans="1:7" x14ac:dyDescent="0.25">
      <c r="A10253" s="108" t="str">
        <f t="shared" si="160"/>
        <v>DE_2020_1A3(FS)_NH3</v>
      </c>
      <c r="B10253" s="113" t="s">
        <v>150</v>
      </c>
      <c r="C10253" s="113">
        <v>2020</v>
      </c>
      <c r="D10253" s="113" t="s">
        <v>132</v>
      </c>
      <c r="E10253" s="113" t="s">
        <v>124</v>
      </c>
      <c r="F10253" s="113" t="s">
        <v>200</v>
      </c>
      <c r="G10253" s="113">
        <v>9.1964672314894198</v>
      </c>
    </row>
    <row r="10254" spans="1:7" x14ac:dyDescent="0.25">
      <c r="A10254" s="108" t="str">
        <f t="shared" si="160"/>
        <v>DE_2020_1A3(FS)_PM2.5</v>
      </c>
      <c r="B10254" s="113" t="s">
        <v>150</v>
      </c>
      <c r="C10254" s="113">
        <v>2020</v>
      </c>
      <c r="D10254" s="113" t="s">
        <v>132</v>
      </c>
      <c r="E10254" s="113" t="s">
        <v>203</v>
      </c>
      <c r="F10254" s="113" t="s">
        <v>200</v>
      </c>
      <c r="G10254" s="113">
        <v>16.157525391421999</v>
      </c>
    </row>
    <row r="10255" spans="1:7" x14ac:dyDescent="0.25">
      <c r="A10255" s="108" t="str">
        <f t="shared" si="160"/>
        <v>DE_2020_3D_NOx</v>
      </c>
      <c r="B10255" s="113" t="s">
        <v>150</v>
      </c>
      <c r="C10255" s="113">
        <v>2020</v>
      </c>
      <c r="D10255" s="113" t="s">
        <v>206</v>
      </c>
      <c r="E10255" s="113" t="s">
        <v>199</v>
      </c>
      <c r="F10255" s="113" t="s">
        <v>200</v>
      </c>
      <c r="G10255" s="113">
        <v>109.01545130479199</v>
      </c>
    </row>
    <row r="10256" spans="1:7" x14ac:dyDescent="0.25">
      <c r="A10256" s="108" t="str">
        <f t="shared" si="160"/>
        <v>DE_2021_NATIONAL TOTAL_NOx</v>
      </c>
      <c r="B10256" s="113" t="s">
        <v>150</v>
      </c>
      <c r="C10256" s="113">
        <v>2021</v>
      </c>
      <c r="D10256" s="113" t="s">
        <v>122</v>
      </c>
      <c r="E10256" s="113" t="s">
        <v>199</v>
      </c>
      <c r="F10256" s="113" t="s">
        <v>200</v>
      </c>
      <c r="G10256" s="113">
        <v>965.10641034271202</v>
      </c>
    </row>
    <row r="10257" spans="1:7" x14ac:dyDescent="0.25">
      <c r="A10257" s="108" t="str">
        <f t="shared" si="160"/>
        <v>DE_2021_NATIONAL TOTAL_NMVOC</v>
      </c>
      <c r="B10257" s="113" t="s">
        <v>150</v>
      </c>
      <c r="C10257" s="113">
        <v>2021</v>
      </c>
      <c r="D10257" s="113" t="s">
        <v>122</v>
      </c>
      <c r="E10257" s="113" t="s">
        <v>123</v>
      </c>
      <c r="F10257" s="113" t="s">
        <v>200</v>
      </c>
      <c r="G10257" s="113">
        <v>1042.8713193553101</v>
      </c>
    </row>
    <row r="10258" spans="1:7" x14ac:dyDescent="0.25">
      <c r="A10258" s="108" t="str">
        <f t="shared" si="160"/>
        <v>DE_2021_NATIONAL TOTAL_SOx</v>
      </c>
      <c r="B10258" s="113" t="s">
        <v>150</v>
      </c>
      <c r="C10258" s="113">
        <v>2021</v>
      </c>
      <c r="D10258" s="113" t="s">
        <v>122</v>
      </c>
      <c r="E10258" s="113" t="s">
        <v>201</v>
      </c>
      <c r="F10258" s="113" t="s">
        <v>200</v>
      </c>
      <c r="G10258" s="113">
        <v>250.35555302735401</v>
      </c>
    </row>
    <row r="10259" spans="1:7" x14ac:dyDescent="0.25">
      <c r="A10259" s="108" t="str">
        <f t="shared" si="160"/>
        <v>DE_2021_NATIONAL TOTAL_NH3</v>
      </c>
      <c r="B10259" s="113" t="s">
        <v>150</v>
      </c>
      <c r="C10259" s="113">
        <v>2021</v>
      </c>
      <c r="D10259" s="113" t="s">
        <v>122</v>
      </c>
      <c r="E10259" s="113" t="s">
        <v>124</v>
      </c>
      <c r="F10259" s="113" t="s">
        <v>200</v>
      </c>
      <c r="G10259" s="113">
        <v>525.48154761151295</v>
      </c>
    </row>
    <row r="10260" spans="1:7" x14ac:dyDescent="0.25">
      <c r="A10260" s="108" t="str">
        <f t="shared" si="160"/>
        <v>DE_2021_NATIONAL TOTAL_PM2.5</v>
      </c>
      <c r="B10260" s="113" t="s">
        <v>150</v>
      </c>
      <c r="C10260" s="113">
        <v>2021</v>
      </c>
      <c r="D10260" s="113" t="s">
        <v>122</v>
      </c>
      <c r="E10260" s="113" t="s">
        <v>203</v>
      </c>
      <c r="F10260" s="113" t="s">
        <v>200</v>
      </c>
      <c r="G10260" s="113">
        <v>82.979626385217799</v>
      </c>
    </row>
    <row r="10261" spans="1:7" x14ac:dyDescent="0.25">
      <c r="A10261" s="108" t="str">
        <f t="shared" si="160"/>
        <v>DE_2021_NATIONAL TOTAL_Pb</v>
      </c>
      <c r="B10261" s="113" t="s">
        <v>150</v>
      </c>
      <c r="C10261" s="113">
        <v>2021</v>
      </c>
      <c r="D10261" s="113" t="s">
        <v>122</v>
      </c>
      <c r="E10261" s="113" t="s">
        <v>125</v>
      </c>
      <c r="F10261" s="113" t="s">
        <v>200</v>
      </c>
      <c r="G10261" s="113">
        <v>0.15527051020045399</v>
      </c>
    </row>
    <row r="10262" spans="1:7" x14ac:dyDescent="0.25">
      <c r="A10262" s="108" t="str">
        <f t="shared" si="160"/>
        <v>DE_2021_NATIONAL TOTAL_Cd</v>
      </c>
      <c r="B10262" s="113" t="s">
        <v>150</v>
      </c>
      <c r="C10262" s="113">
        <v>2021</v>
      </c>
      <c r="D10262" s="113" t="s">
        <v>122</v>
      </c>
      <c r="E10262" s="113" t="s">
        <v>126</v>
      </c>
      <c r="F10262" s="113" t="s">
        <v>200</v>
      </c>
      <c r="G10262" s="113">
        <v>1.1005154941547701E-2</v>
      </c>
    </row>
    <row r="10263" spans="1:7" x14ac:dyDescent="0.25">
      <c r="A10263" s="108" t="str">
        <f t="shared" si="160"/>
        <v>DE_2021_NATIONAL TOTAL_Hg</v>
      </c>
      <c r="B10263" s="113" t="s">
        <v>150</v>
      </c>
      <c r="C10263" s="113">
        <v>2021</v>
      </c>
      <c r="D10263" s="113" t="s">
        <v>122</v>
      </c>
      <c r="E10263" s="113" t="s">
        <v>127</v>
      </c>
      <c r="F10263" s="113" t="s">
        <v>200</v>
      </c>
      <c r="G10263" s="113">
        <v>6.6657398764241003E-3</v>
      </c>
    </row>
    <row r="10264" spans="1:7" x14ac:dyDescent="0.25">
      <c r="A10264" s="108" t="str">
        <f t="shared" si="160"/>
        <v>DE_2021_NATIONAL TOTAL_DIOX</v>
      </c>
      <c r="B10264" s="113" t="s">
        <v>150</v>
      </c>
      <c r="C10264" s="113">
        <v>2021</v>
      </c>
      <c r="D10264" s="113" t="s">
        <v>122</v>
      </c>
      <c r="E10264" s="113" t="s">
        <v>128</v>
      </c>
      <c r="F10264" s="113" t="s">
        <v>200</v>
      </c>
      <c r="G10264" s="150">
        <v>1.07563400430132E-7</v>
      </c>
    </row>
    <row r="10265" spans="1:7" x14ac:dyDescent="0.25">
      <c r="A10265" s="108" t="str">
        <f t="shared" si="160"/>
        <v>DE_2021_NATIONAL TOTAL_PAH</v>
      </c>
      <c r="B10265" s="113" t="s">
        <v>150</v>
      </c>
      <c r="C10265" s="113">
        <v>2021</v>
      </c>
      <c r="D10265" s="113" t="s">
        <v>122</v>
      </c>
      <c r="E10265" s="113" t="s">
        <v>129</v>
      </c>
      <c r="F10265" s="113" t="s">
        <v>200</v>
      </c>
      <c r="G10265" s="113">
        <v>7.5665015866001301E-2</v>
      </c>
    </row>
    <row r="10266" spans="1:7" x14ac:dyDescent="0.25">
      <c r="A10266" s="108" t="str">
        <f t="shared" si="160"/>
        <v>DE_2021_NATIONAL TOTAL_HCB</v>
      </c>
      <c r="B10266" s="113" t="s">
        <v>150</v>
      </c>
      <c r="C10266" s="113">
        <v>2021</v>
      </c>
      <c r="D10266" s="113" t="s">
        <v>122</v>
      </c>
      <c r="E10266" s="113" t="s">
        <v>130</v>
      </c>
      <c r="F10266" s="113" t="s">
        <v>200</v>
      </c>
      <c r="G10266" s="150">
        <v>4.5629255593397602E-6</v>
      </c>
    </row>
    <row r="10267" spans="1:7" x14ac:dyDescent="0.25">
      <c r="A10267" s="108" t="str">
        <f t="shared" si="160"/>
        <v>DE_2021_NATIONAL TOTAL_PCB</v>
      </c>
      <c r="B10267" s="113" t="s">
        <v>150</v>
      </c>
      <c r="C10267" s="113">
        <v>2021</v>
      </c>
      <c r="D10267" s="113" t="s">
        <v>122</v>
      </c>
      <c r="E10267" s="113" t="s">
        <v>259</v>
      </c>
      <c r="F10267" s="113" t="s">
        <v>200</v>
      </c>
      <c r="G10267" s="113">
        <v>2.18879690186315E-4</v>
      </c>
    </row>
    <row r="10268" spans="1:7" x14ac:dyDescent="0.25">
      <c r="A10268" s="108" t="str">
        <f t="shared" si="160"/>
        <v>DE_2021_1A3(FS)_NOx</v>
      </c>
      <c r="B10268" s="113" t="s">
        <v>150</v>
      </c>
      <c r="C10268" s="113">
        <v>2021</v>
      </c>
      <c r="D10268" s="113" t="s">
        <v>132</v>
      </c>
      <c r="E10268" s="113" t="s">
        <v>199</v>
      </c>
      <c r="F10268" s="113" t="s">
        <v>200</v>
      </c>
      <c r="G10268" s="113">
        <v>313.29250915672901</v>
      </c>
    </row>
    <row r="10269" spans="1:7" x14ac:dyDescent="0.25">
      <c r="A10269" s="108" t="str">
        <f t="shared" si="160"/>
        <v>DE_2021_1A3(FS)_NMVOC</v>
      </c>
      <c r="B10269" s="113" t="s">
        <v>150</v>
      </c>
      <c r="C10269" s="113">
        <v>2021</v>
      </c>
      <c r="D10269" s="113" t="s">
        <v>132</v>
      </c>
      <c r="E10269" s="113" t="s">
        <v>123</v>
      </c>
      <c r="F10269" s="113" t="s">
        <v>200</v>
      </c>
      <c r="G10269" s="113">
        <v>78.511679850774499</v>
      </c>
    </row>
    <row r="10270" spans="1:7" x14ac:dyDescent="0.25">
      <c r="A10270" s="108" t="str">
        <f t="shared" si="160"/>
        <v>DE_2021_1A3(FS)_SOx</v>
      </c>
      <c r="B10270" s="113" t="s">
        <v>150</v>
      </c>
      <c r="C10270" s="113">
        <v>2021</v>
      </c>
      <c r="D10270" s="113" t="s">
        <v>132</v>
      </c>
      <c r="E10270" s="113" t="s">
        <v>201</v>
      </c>
      <c r="F10270" s="113" t="s">
        <v>200</v>
      </c>
      <c r="G10270" s="113">
        <v>0.74800743167750605</v>
      </c>
    </row>
    <row r="10271" spans="1:7" x14ac:dyDescent="0.25">
      <c r="A10271" s="108" t="str">
        <f t="shared" si="160"/>
        <v>DE_2021_1A3(FS)_NH3</v>
      </c>
      <c r="B10271" s="113" t="s">
        <v>150</v>
      </c>
      <c r="C10271" s="113">
        <v>2021</v>
      </c>
      <c r="D10271" s="113" t="s">
        <v>132</v>
      </c>
      <c r="E10271" s="113" t="s">
        <v>124</v>
      </c>
      <c r="F10271" s="113" t="s">
        <v>200</v>
      </c>
      <c r="G10271" s="113">
        <v>8.9989621021199699</v>
      </c>
    </row>
    <row r="10272" spans="1:7" x14ac:dyDescent="0.25">
      <c r="A10272" s="108" t="str">
        <f t="shared" si="160"/>
        <v>DE_2021_1A3(FS)_PM2.5</v>
      </c>
      <c r="B10272" s="113" t="s">
        <v>150</v>
      </c>
      <c r="C10272" s="113">
        <v>2021</v>
      </c>
      <c r="D10272" s="113" t="s">
        <v>132</v>
      </c>
      <c r="E10272" s="113" t="s">
        <v>203</v>
      </c>
      <c r="F10272" s="113" t="s">
        <v>200</v>
      </c>
      <c r="G10272" s="113">
        <v>15.828082393624699</v>
      </c>
    </row>
    <row r="10273" spans="1:7" x14ac:dyDescent="0.25">
      <c r="A10273" s="108" t="str">
        <f t="shared" si="160"/>
        <v>DE_2021_3D_NOx</v>
      </c>
      <c r="B10273" s="113" t="s">
        <v>150</v>
      </c>
      <c r="C10273" s="113">
        <v>2021</v>
      </c>
      <c r="D10273" s="113" t="s">
        <v>206</v>
      </c>
      <c r="E10273" s="113" t="s">
        <v>199</v>
      </c>
      <c r="F10273" s="113" t="s">
        <v>200</v>
      </c>
      <c r="G10273" s="113">
        <v>104.30727767408899</v>
      </c>
    </row>
    <row r="10274" spans="1:7" x14ac:dyDescent="0.25">
      <c r="A10274" s="108" t="str">
        <f t="shared" si="160"/>
        <v>DE_2022_NATIONAL TOTAL_NOx</v>
      </c>
      <c r="B10274" s="113" t="s">
        <v>150</v>
      </c>
      <c r="C10274" s="113">
        <v>2022</v>
      </c>
      <c r="D10274" s="113" t="s">
        <v>122</v>
      </c>
      <c r="E10274" s="113" t="s">
        <v>199</v>
      </c>
      <c r="F10274" s="113" t="s">
        <v>200</v>
      </c>
      <c r="G10274" s="113">
        <v>941.98939021301101</v>
      </c>
    </row>
    <row r="10275" spans="1:7" x14ac:dyDescent="0.25">
      <c r="A10275" s="108" t="str">
        <f t="shared" si="160"/>
        <v>DE_2022_NATIONAL TOTAL_NMVOC</v>
      </c>
      <c r="B10275" s="113" t="s">
        <v>150</v>
      </c>
      <c r="C10275" s="113">
        <v>2022</v>
      </c>
      <c r="D10275" s="113" t="s">
        <v>122</v>
      </c>
      <c r="E10275" s="113" t="s">
        <v>123</v>
      </c>
      <c r="F10275" s="113" t="s">
        <v>200</v>
      </c>
      <c r="G10275" s="113">
        <v>1034.51420561839</v>
      </c>
    </row>
    <row r="10276" spans="1:7" x14ac:dyDescent="0.25">
      <c r="A10276" s="108" t="str">
        <f t="shared" si="160"/>
        <v>DE_2022_NATIONAL TOTAL_SOx</v>
      </c>
      <c r="B10276" s="113" t="s">
        <v>150</v>
      </c>
      <c r="C10276" s="113">
        <v>2022</v>
      </c>
      <c r="D10276" s="113" t="s">
        <v>122</v>
      </c>
      <c r="E10276" s="113" t="s">
        <v>201</v>
      </c>
      <c r="F10276" s="113" t="s">
        <v>200</v>
      </c>
      <c r="G10276" s="113">
        <v>255.44143261216499</v>
      </c>
    </row>
    <row r="10277" spans="1:7" x14ac:dyDescent="0.25">
      <c r="A10277" s="108" t="str">
        <f t="shared" si="160"/>
        <v>DE_2022_NATIONAL TOTAL_NH3</v>
      </c>
      <c r="B10277" s="113" t="s">
        <v>150</v>
      </c>
      <c r="C10277" s="113">
        <v>2022</v>
      </c>
      <c r="D10277" s="113" t="s">
        <v>122</v>
      </c>
      <c r="E10277" s="113" t="s">
        <v>124</v>
      </c>
      <c r="F10277" s="113" t="s">
        <v>200</v>
      </c>
      <c r="G10277" s="113">
        <v>512.22205528224197</v>
      </c>
    </row>
    <row r="10278" spans="1:7" x14ac:dyDescent="0.25">
      <c r="A10278" s="108" t="str">
        <f t="shared" si="160"/>
        <v>DE_2022_NATIONAL TOTAL_PM2.5</v>
      </c>
      <c r="B10278" s="113" t="s">
        <v>150</v>
      </c>
      <c r="C10278" s="113">
        <v>2022</v>
      </c>
      <c r="D10278" s="113" t="s">
        <v>122</v>
      </c>
      <c r="E10278" s="113" t="s">
        <v>203</v>
      </c>
      <c r="F10278" s="113" t="s">
        <v>200</v>
      </c>
      <c r="G10278" s="113">
        <v>84.291234859581806</v>
      </c>
    </row>
    <row r="10279" spans="1:7" x14ac:dyDescent="0.25">
      <c r="A10279" s="108" t="str">
        <f t="shared" si="160"/>
        <v>DE_2022_NATIONAL TOTAL_Pb</v>
      </c>
      <c r="B10279" s="113" t="s">
        <v>150</v>
      </c>
      <c r="C10279" s="113">
        <v>2022</v>
      </c>
      <c r="D10279" s="113" t="s">
        <v>122</v>
      </c>
      <c r="E10279" s="113" t="s">
        <v>125</v>
      </c>
      <c r="F10279" s="113" t="s">
        <v>200</v>
      </c>
      <c r="G10279" s="113">
        <v>0.151713446055216</v>
      </c>
    </row>
    <row r="10280" spans="1:7" x14ac:dyDescent="0.25">
      <c r="A10280" s="108" t="str">
        <f t="shared" si="160"/>
        <v>DE_2022_NATIONAL TOTAL_Cd</v>
      </c>
      <c r="B10280" s="113" t="s">
        <v>150</v>
      </c>
      <c r="C10280" s="113">
        <v>2022</v>
      </c>
      <c r="D10280" s="113" t="s">
        <v>122</v>
      </c>
      <c r="E10280" s="113" t="s">
        <v>126</v>
      </c>
      <c r="F10280" s="113" t="s">
        <v>200</v>
      </c>
      <c r="G10280" s="113">
        <v>1.0324046869599601E-2</v>
      </c>
    </row>
    <row r="10281" spans="1:7" x14ac:dyDescent="0.25">
      <c r="A10281" s="108" t="str">
        <f t="shared" si="160"/>
        <v>DE_2022_NATIONAL TOTAL_Hg</v>
      </c>
      <c r="B10281" s="113" t="s">
        <v>150</v>
      </c>
      <c r="C10281" s="113">
        <v>2022</v>
      </c>
      <c r="D10281" s="113" t="s">
        <v>122</v>
      </c>
      <c r="E10281" s="113" t="s">
        <v>127</v>
      </c>
      <c r="F10281" s="113" t="s">
        <v>200</v>
      </c>
      <c r="G10281" s="113">
        <v>6.5586175307993802E-3</v>
      </c>
    </row>
    <row r="10282" spans="1:7" x14ac:dyDescent="0.25">
      <c r="A10282" s="108" t="str">
        <f t="shared" si="160"/>
        <v>DE_2022_NATIONAL TOTAL_DIOX</v>
      </c>
      <c r="B10282" s="113" t="s">
        <v>150</v>
      </c>
      <c r="C10282" s="113">
        <v>2022</v>
      </c>
      <c r="D10282" s="113" t="s">
        <v>122</v>
      </c>
      <c r="E10282" s="113" t="s">
        <v>128</v>
      </c>
      <c r="F10282" s="113" t="s">
        <v>200</v>
      </c>
      <c r="G10282" s="150">
        <v>1.07670029762166E-7</v>
      </c>
    </row>
    <row r="10283" spans="1:7" x14ac:dyDescent="0.25">
      <c r="A10283" s="108" t="str">
        <f t="shared" si="160"/>
        <v>DE_2022_NATIONAL TOTAL_PAH</v>
      </c>
      <c r="B10283" s="113" t="s">
        <v>150</v>
      </c>
      <c r="C10283" s="113">
        <v>2022</v>
      </c>
      <c r="D10283" s="113" t="s">
        <v>122</v>
      </c>
      <c r="E10283" s="113" t="s">
        <v>129</v>
      </c>
      <c r="F10283" s="113" t="s">
        <v>200</v>
      </c>
      <c r="G10283" s="113">
        <v>7.6735425658515696E-2</v>
      </c>
    </row>
    <row r="10284" spans="1:7" x14ac:dyDescent="0.25">
      <c r="A10284" s="108" t="str">
        <f t="shared" si="160"/>
        <v>DE_2022_NATIONAL TOTAL_HCB</v>
      </c>
      <c r="B10284" s="113" t="s">
        <v>150</v>
      </c>
      <c r="C10284" s="113">
        <v>2022</v>
      </c>
      <c r="D10284" s="113" t="s">
        <v>122</v>
      </c>
      <c r="E10284" s="113" t="s">
        <v>130</v>
      </c>
      <c r="F10284" s="113" t="s">
        <v>200</v>
      </c>
      <c r="G10284" s="150">
        <v>4.6323776761444198E-6</v>
      </c>
    </row>
    <row r="10285" spans="1:7" x14ac:dyDescent="0.25">
      <c r="A10285" s="108" t="str">
        <f t="shared" si="160"/>
        <v>DE_2022_NATIONAL TOTAL_PCB</v>
      </c>
      <c r="B10285" s="113" t="s">
        <v>150</v>
      </c>
      <c r="C10285" s="113">
        <v>2022</v>
      </c>
      <c r="D10285" s="113" t="s">
        <v>122</v>
      </c>
      <c r="E10285" s="113" t="s">
        <v>259</v>
      </c>
      <c r="F10285" s="113" t="s">
        <v>200</v>
      </c>
      <c r="G10285" s="113">
        <v>2.1340211339589699E-4</v>
      </c>
    </row>
    <row r="10286" spans="1:7" x14ac:dyDescent="0.25">
      <c r="A10286" s="108" t="str">
        <f t="shared" si="160"/>
        <v>DE_2022_1A3(FS)_NOx</v>
      </c>
      <c r="B10286" s="113" t="s">
        <v>150</v>
      </c>
      <c r="C10286" s="113">
        <v>2022</v>
      </c>
      <c r="D10286" s="113" t="s">
        <v>132</v>
      </c>
      <c r="E10286" s="113" t="s">
        <v>199</v>
      </c>
      <c r="F10286" s="113" t="s">
        <v>200</v>
      </c>
      <c r="G10286" s="113">
        <v>295.802222540218</v>
      </c>
    </row>
    <row r="10287" spans="1:7" x14ac:dyDescent="0.25">
      <c r="A10287" s="108" t="str">
        <f t="shared" si="160"/>
        <v>DE_2022_1A3(FS)_NMVOC</v>
      </c>
      <c r="B10287" s="113" t="s">
        <v>150</v>
      </c>
      <c r="C10287" s="113">
        <v>2022</v>
      </c>
      <c r="D10287" s="113" t="s">
        <v>132</v>
      </c>
      <c r="E10287" s="113" t="s">
        <v>123</v>
      </c>
      <c r="F10287" s="113" t="s">
        <v>200</v>
      </c>
      <c r="G10287" s="113">
        <v>81.792145866484006</v>
      </c>
    </row>
    <row r="10288" spans="1:7" x14ac:dyDescent="0.25">
      <c r="A10288" s="108" t="str">
        <f t="shared" si="160"/>
        <v>DE_2022_1A3(FS)_SOx</v>
      </c>
      <c r="B10288" s="113" t="s">
        <v>150</v>
      </c>
      <c r="C10288" s="113">
        <v>2022</v>
      </c>
      <c r="D10288" s="113" t="s">
        <v>132</v>
      </c>
      <c r="E10288" s="113" t="s">
        <v>201</v>
      </c>
      <c r="F10288" s="113" t="s">
        <v>200</v>
      </c>
      <c r="G10288" s="113">
        <v>0.76256118305992504</v>
      </c>
    </row>
    <row r="10289" spans="1:7" x14ac:dyDescent="0.25">
      <c r="A10289" s="108" t="str">
        <f t="shared" si="160"/>
        <v>DE_2022_1A3(FS)_NH3</v>
      </c>
      <c r="B10289" s="113" t="s">
        <v>150</v>
      </c>
      <c r="C10289" s="113">
        <v>2022</v>
      </c>
      <c r="D10289" s="113" t="s">
        <v>132</v>
      </c>
      <c r="E10289" s="113" t="s">
        <v>124</v>
      </c>
      <c r="F10289" s="113" t="s">
        <v>200</v>
      </c>
      <c r="G10289" s="113">
        <v>9.2103671346596396</v>
      </c>
    </row>
    <row r="10290" spans="1:7" x14ac:dyDescent="0.25">
      <c r="A10290" s="108" t="str">
        <f t="shared" si="160"/>
        <v>DE_2022_1A3(FS)_PM2.5</v>
      </c>
      <c r="B10290" s="113" t="s">
        <v>150</v>
      </c>
      <c r="C10290" s="113">
        <v>2022</v>
      </c>
      <c r="D10290" s="113" t="s">
        <v>132</v>
      </c>
      <c r="E10290" s="113" t="s">
        <v>203</v>
      </c>
      <c r="F10290" s="113" t="s">
        <v>200</v>
      </c>
      <c r="G10290" s="113">
        <v>16.007040314979001</v>
      </c>
    </row>
    <row r="10291" spans="1:7" x14ac:dyDescent="0.25">
      <c r="A10291" s="108" t="str">
        <f t="shared" si="160"/>
        <v>DE_2022_3D_NOx</v>
      </c>
      <c r="B10291" s="113" t="s">
        <v>150</v>
      </c>
      <c r="C10291" s="113">
        <v>2022</v>
      </c>
      <c r="D10291" s="113" t="s">
        <v>206</v>
      </c>
      <c r="E10291" s="113" t="s">
        <v>199</v>
      </c>
      <c r="F10291" s="113" t="s">
        <v>200</v>
      </c>
      <c r="G10291" s="113">
        <v>99.856233191185595</v>
      </c>
    </row>
    <row r="10292" spans="1:7" x14ac:dyDescent="0.25">
      <c r="A10292" s="108" t="str">
        <f t="shared" si="160"/>
        <v>GR_1980_NATIONAL TOTAL_SOx</v>
      </c>
      <c r="B10292" s="113" t="s">
        <v>151</v>
      </c>
      <c r="C10292" s="113">
        <v>1980</v>
      </c>
      <c r="D10292" s="113" t="s">
        <v>122</v>
      </c>
      <c r="E10292" s="113" t="s">
        <v>201</v>
      </c>
      <c r="F10292" s="113" t="s">
        <v>200</v>
      </c>
      <c r="G10292" s="113">
        <v>400</v>
      </c>
    </row>
    <row r="10293" spans="1:7" x14ac:dyDescent="0.25">
      <c r="A10293" s="108" t="str">
        <f t="shared" si="160"/>
        <v>GR_1985_NATIONAL TOTAL_NOx</v>
      </c>
      <c r="B10293" s="113" t="s">
        <v>151</v>
      </c>
      <c r="C10293" s="113">
        <v>1985</v>
      </c>
      <c r="D10293" s="113" t="s">
        <v>122</v>
      </c>
      <c r="E10293" s="113" t="s">
        <v>199</v>
      </c>
      <c r="F10293" s="113" t="s">
        <v>200</v>
      </c>
      <c r="G10293" s="113">
        <v>306</v>
      </c>
    </row>
    <row r="10294" spans="1:7" x14ac:dyDescent="0.25">
      <c r="A10294" s="108" t="str">
        <f t="shared" si="160"/>
        <v>GR_1985_NATIONAL TOTAL_NMVOC</v>
      </c>
      <c r="B10294" s="113" t="s">
        <v>151</v>
      </c>
      <c r="C10294" s="113">
        <v>1985</v>
      </c>
      <c r="D10294" s="113" t="s">
        <v>122</v>
      </c>
      <c r="E10294" s="113" t="s">
        <v>123</v>
      </c>
      <c r="F10294" s="113" t="s">
        <v>200</v>
      </c>
      <c r="G10294" s="113">
        <v>614</v>
      </c>
    </row>
    <row r="10295" spans="1:7" x14ac:dyDescent="0.25">
      <c r="A10295" s="108" t="str">
        <f t="shared" si="160"/>
        <v>GR_1985_NATIONAL TOTAL_SOx</v>
      </c>
      <c r="B10295" s="113" t="s">
        <v>151</v>
      </c>
      <c r="C10295" s="113">
        <v>1985</v>
      </c>
      <c r="D10295" s="113" t="s">
        <v>122</v>
      </c>
      <c r="E10295" s="113" t="s">
        <v>201</v>
      </c>
      <c r="F10295" s="113" t="s">
        <v>200</v>
      </c>
      <c r="G10295" s="113">
        <v>500</v>
      </c>
    </row>
    <row r="10296" spans="1:7" x14ac:dyDescent="0.25">
      <c r="A10296" s="108" t="str">
        <f t="shared" si="160"/>
        <v>GR_1987_NATIONAL TOTAL_NOx</v>
      </c>
      <c r="B10296" s="113" t="s">
        <v>151</v>
      </c>
      <c r="C10296" s="113">
        <v>1987</v>
      </c>
      <c r="D10296" s="113" t="s">
        <v>122</v>
      </c>
      <c r="E10296" s="113" t="s">
        <v>199</v>
      </c>
      <c r="F10296" s="113" t="s">
        <v>200</v>
      </c>
      <c r="G10296" s="113">
        <v>340.89</v>
      </c>
    </row>
    <row r="10297" spans="1:7" x14ac:dyDescent="0.25">
      <c r="A10297" s="108" t="str">
        <f t="shared" si="160"/>
        <v>GR_1988_NATIONAL TOTAL_NOx</v>
      </c>
      <c r="B10297" s="113" t="s">
        <v>151</v>
      </c>
      <c r="C10297" s="113">
        <v>1988</v>
      </c>
      <c r="D10297" s="113" t="s">
        <v>122</v>
      </c>
      <c r="E10297" s="113" t="s">
        <v>199</v>
      </c>
      <c r="F10297" s="113" t="s">
        <v>200</v>
      </c>
      <c r="G10297" s="113">
        <v>304</v>
      </c>
    </row>
    <row r="10298" spans="1:7" x14ac:dyDescent="0.25">
      <c r="A10298" s="108" t="str">
        <f t="shared" si="160"/>
        <v>GR_1990_NATIONAL TOTAL_NOx</v>
      </c>
      <c r="B10298" s="113" t="s">
        <v>151</v>
      </c>
      <c r="C10298" s="113">
        <v>1990</v>
      </c>
      <c r="D10298" s="113" t="s">
        <v>122</v>
      </c>
      <c r="E10298" s="113" t="s">
        <v>199</v>
      </c>
      <c r="F10298" s="113" t="s">
        <v>200</v>
      </c>
      <c r="G10298" s="113">
        <v>410.412473629315</v>
      </c>
    </row>
    <row r="10299" spans="1:7" x14ac:dyDescent="0.25">
      <c r="A10299" s="108" t="str">
        <f t="shared" si="160"/>
        <v>GR_1990_NATIONAL TOTAL_NMVOC</v>
      </c>
      <c r="B10299" s="113" t="s">
        <v>151</v>
      </c>
      <c r="C10299" s="113">
        <v>1990</v>
      </c>
      <c r="D10299" s="113" t="s">
        <v>122</v>
      </c>
      <c r="E10299" s="113" t="s">
        <v>123</v>
      </c>
      <c r="F10299" s="113" t="s">
        <v>200</v>
      </c>
      <c r="G10299" s="113">
        <v>319.49402384564502</v>
      </c>
    </row>
    <row r="10300" spans="1:7" x14ac:dyDescent="0.25">
      <c r="A10300" s="108" t="str">
        <f t="shared" si="160"/>
        <v>GR_1990_NATIONAL TOTAL_SOx</v>
      </c>
      <c r="B10300" s="113" t="s">
        <v>151</v>
      </c>
      <c r="C10300" s="113">
        <v>1990</v>
      </c>
      <c r="D10300" s="113" t="s">
        <v>122</v>
      </c>
      <c r="E10300" s="113" t="s">
        <v>201</v>
      </c>
      <c r="F10300" s="113" t="s">
        <v>200</v>
      </c>
      <c r="G10300" s="113">
        <v>511.84597483894203</v>
      </c>
    </row>
    <row r="10301" spans="1:7" x14ac:dyDescent="0.25">
      <c r="A10301" s="108" t="str">
        <f t="shared" si="160"/>
        <v>GR_1990_NATIONAL TOTAL_NH3</v>
      </c>
      <c r="B10301" s="113" t="s">
        <v>151</v>
      </c>
      <c r="C10301" s="113">
        <v>1990</v>
      </c>
      <c r="D10301" s="113" t="s">
        <v>122</v>
      </c>
      <c r="E10301" s="113" t="s">
        <v>124</v>
      </c>
      <c r="F10301" s="113" t="s">
        <v>200</v>
      </c>
      <c r="G10301" s="113">
        <v>95.712133937680505</v>
      </c>
    </row>
    <row r="10302" spans="1:7" x14ac:dyDescent="0.25">
      <c r="A10302" s="108" t="str">
        <f t="shared" si="160"/>
        <v>GR_1990_NATIONAL TOTAL_PM2.5</v>
      </c>
      <c r="B10302" s="113" t="s">
        <v>151</v>
      </c>
      <c r="C10302" s="113">
        <v>1990</v>
      </c>
      <c r="D10302" s="113" t="s">
        <v>122</v>
      </c>
      <c r="E10302" s="113" t="s">
        <v>203</v>
      </c>
      <c r="F10302" s="113" t="s">
        <v>200</v>
      </c>
      <c r="G10302" s="113">
        <v>60.470125801556698</v>
      </c>
    </row>
    <row r="10303" spans="1:7" x14ac:dyDescent="0.25">
      <c r="A10303" s="108" t="str">
        <f t="shared" si="160"/>
        <v>GR_1990_NATIONAL TOTAL_Pb</v>
      </c>
      <c r="B10303" s="113" t="s">
        <v>151</v>
      </c>
      <c r="C10303" s="113">
        <v>1990</v>
      </c>
      <c r="D10303" s="113" t="s">
        <v>122</v>
      </c>
      <c r="E10303" s="113" t="s">
        <v>125</v>
      </c>
      <c r="F10303" s="113" t="s">
        <v>200</v>
      </c>
      <c r="G10303" s="113">
        <v>0.50484649526426295</v>
      </c>
    </row>
    <row r="10304" spans="1:7" x14ac:dyDescent="0.25">
      <c r="A10304" s="108" t="str">
        <f t="shared" si="160"/>
        <v>GR_1990_NATIONAL TOTAL_Cd</v>
      </c>
      <c r="B10304" s="113" t="s">
        <v>151</v>
      </c>
      <c r="C10304" s="113">
        <v>1990</v>
      </c>
      <c r="D10304" s="113" t="s">
        <v>122</v>
      </c>
      <c r="E10304" s="113" t="s">
        <v>126</v>
      </c>
      <c r="F10304" s="113" t="s">
        <v>200</v>
      </c>
      <c r="G10304" s="113">
        <v>7.5190689948037501E-3</v>
      </c>
    </row>
    <row r="10305" spans="1:7" x14ac:dyDescent="0.25">
      <c r="A10305" s="108" t="str">
        <f t="shared" si="160"/>
        <v>GR_1990_NATIONAL TOTAL_Hg</v>
      </c>
      <c r="B10305" s="113" t="s">
        <v>151</v>
      </c>
      <c r="C10305" s="113">
        <v>1990</v>
      </c>
      <c r="D10305" s="113" t="s">
        <v>122</v>
      </c>
      <c r="E10305" s="113" t="s">
        <v>127</v>
      </c>
      <c r="F10305" s="113" t="s">
        <v>200</v>
      </c>
      <c r="G10305" s="113">
        <v>2.27342634784091E-3</v>
      </c>
    </row>
    <row r="10306" spans="1:7" x14ac:dyDescent="0.25">
      <c r="A10306" s="108" t="str">
        <f t="shared" ref="A10306:A10369" si="161">CONCATENATE(B10306,"_",C10306,"_",D10306,"_",E10306)</f>
        <v>GR_1990_NATIONAL TOTAL_DIOX</v>
      </c>
      <c r="B10306" s="113" t="s">
        <v>151</v>
      </c>
      <c r="C10306" s="113">
        <v>1990</v>
      </c>
      <c r="D10306" s="113" t="s">
        <v>122</v>
      </c>
      <c r="E10306" s="113" t="s">
        <v>128</v>
      </c>
      <c r="F10306" s="113" t="s">
        <v>200</v>
      </c>
      <c r="G10306" s="150">
        <v>4.1985179333651098E-8</v>
      </c>
    </row>
    <row r="10307" spans="1:7" x14ac:dyDescent="0.25">
      <c r="A10307" s="108" t="str">
        <f t="shared" si="161"/>
        <v>GR_1990_NATIONAL TOTAL_PAH</v>
      </c>
      <c r="B10307" s="113" t="s">
        <v>151</v>
      </c>
      <c r="C10307" s="113">
        <v>1990</v>
      </c>
      <c r="D10307" s="113" t="s">
        <v>122</v>
      </c>
      <c r="E10307" s="113" t="s">
        <v>129</v>
      </c>
      <c r="F10307" s="113" t="s">
        <v>200</v>
      </c>
      <c r="G10307" s="113">
        <v>2.3499372754742599E-2</v>
      </c>
    </row>
    <row r="10308" spans="1:7" x14ac:dyDescent="0.25">
      <c r="A10308" s="108" t="str">
        <f t="shared" si="161"/>
        <v>GR_1990_NATIONAL TOTAL_HCB</v>
      </c>
      <c r="B10308" s="113" t="s">
        <v>151</v>
      </c>
      <c r="C10308" s="113">
        <v>1990</v>
      </c>
      <c r="D10308" s="113" t="s">
        <v>122</v>
      </c>
      <c r="E10308" s="113" t="s">
        <v>130</v>
      </c>
      <c r="F10308" s="113" t="s">
        <v>200</v>
      </c>
      <c r="G10308" s="150">
        <v>2.1254570539492299E-5</v>
      </c>
    </row>
    <row r="10309" spans="1:7" x14ac:dyDescent="0.25">
      <c r="A10309" s="108" t="str">
        <f t="shared" si="161"/>
        <v>GR_1990_NATIONAL TOTAL_PCB</v>
      </c>
      <c r="B10309" s="113" t="s">
        <v>151</v>
      </c>
      <c r="C10309" s="113">
        <v>1990</v>
      </c>
      <c r="D10309" s="113" t="s">
        <v>122</v>
      </c>
      <c r="E10309" s="113" t="s">
        <v>259</v>
      </c>
      <c r="F10309" s="113" t="s">
        <v>200</v>
      </c>
      <c r="G10309" s="150">
        <v>9.2078600482835996E-6</v>
      </c>
    </row>
    <row r="10310" spans="1:7" x14ac:dyDescent="0.25">
      <c r="A10310" s="108" t="str">
        <f t="shared" si="161"/>
        <v>GR_1990_1A3(FS)_NOx</v>
      </c>
      <c r="B10310" s="113" t="s">
        <v>151</v>
      </c>
      <c r="C10310" s="113">
        <v>1990</v>
      </c>
      <c r="D10310" s="113" t="s">
        <v>132</v>
      </c>
      <c r="E10310" s="113" t="s">
        <v>199</v>
      </c>
      <c r="F10310" s="113" t="s">
        <v>200</v>
      </c>
      <c r="G10310" s="113">
        <v>154.001153984534</v>
      </c>
    </row>
    <row r="10311" spans="1:7" x14ac:dyDescent="0.25">
      <c r="A10311" s="108" t="str">
        <f t="shared" si="161"/>
        <v>GR_1990_1A3(FS)_NMVOC</v>
      </c>
      <c r="B10311" s="113" t="s">
        <v>151</v>
      </c>
      <c r="C10311" s="113">
        <v>1990</v>
      </c>
      <c r="D10311" s="113" t="s">
        <v>132</v>
      </c>
      <c r="E10311" s="113" t="s">
        <v>123</v>
      </c>
      <c r="F10311" s="113" t="s">
        <v>200</v>
      </c>
      <c r="G10311" s="113">
        <v>170.16599252828601</v>
      </c>
    </row>
    <row r="10312" spans="1:7" x14ac:dyDescent="0.25">
      <c r="A10312" s="108" t="str">
        <f t="shared" si="161"/>
        <v>GR_1990_1A3(FS)_SOx</v>
      </c>
      <c r="B10312" s="113" t="s">
        <v>151</v>
      </c>
      <c r="C10312" s="113">
        <v>1990</v>
      </c>
      <c r="D10312" s="113" t="s">
        <v>132</v>
      </c>
      <c r="E10312" s="113" t="s">
        <v>201</v>
      </c>
      <c r="F10312" s="113" t="s">
        <v>200</v>
      </c>
      <c r="G10312" s="113">
        <v>18.743932913902501</v>
      </c>
    </row>
    <row r="10313" spans="1:7" x14ac:dyDescent="0.25">
      <c r="A10313" s="108" t="str">
        <f t="shared" si="161"/>
        <v>GR_1990_1A3(FS)_NH3</v>
      </c>
      <c r="B10313" s="113" t="s">
        <v>151</v>
      </c>
      <c r="C10313" s="113">
        <v>1990</v>
      </c>
      <c r="D10313" s="113" t="s">
        <v>132</v>
      </c>
      <c r="E10313" s="113" t="s">
        <v>124</v>
      </c>
      <c r="F10313" s="113" t="s">
        <v>200</v>
      </c>
      <c r="G10313" s="113">
        <v>1.79687035196643</v>
      </c>
    </row>
    <row r="10314" spans="1:7" x14ac:dyDescent="0.25">
      <c r="A10314" s="108" t="str">
        <f t="shared" si="161"/>
        <v>GR_1990_1A3(FS)_PM2.5</v>
      </c>
      <c r="B10314" s="113" t="s">
        <v>151</v>
      </c>
      <c r="C10314" s="113">
        <v>1990</v>
      </c>
      <c r="D10314" s="113" t="s">
        <v>132</v>
      </c>
      <c r="E10314" s="113" t="s">
        <v>203</v>
      </c>
      <c r="F10314" s="113" t="s">
        <v>200</v>
      </c>
      <c r="G10314" s="113">
        <v>6.1507221548362896</v>
      </c>
    </row>
    <row r="10315" spans="1:7" x14ac:dyDescent="0.25">
      <c r="A10315" s="108" t="str">
        <f t="shared" si="161"/>
        <v>GR_1990_3D_NOx</v>
      </c>
      <c r="B10315" s="113" t="s">
        <v>151</v>
      </c>
      <c r="C10315" s="113">
        <v>1990</v>
      </c>
      <c r="D10315" s="113" t="s">
        <v>206</v>
      </c>
      <c r="E10315" s="113" t="s">
        <v>199</v>
      </c>
      <c r="F10315" s="113" t="s">
        <v>200</v>
      </c>
      <c r="G10315" s="113">
        <v>28.4589285922575</v>
      </c>
    </row>
    <row r="10316" spans="1:7" x14ac:dyDescent="0.25">
      <c r="A10316" s="108" t="str">
        <f t="shared" si="161"/>
        <v>GR_1991_NATIONAL TOTAL_NOx</v>
      </c>
      <c r="B10316" s="113" t="s">
        <v>151</v>
      </c>
      <c r="C10316" s="113">
        <v>1991</v>
      </c>
      <c r="D10316" s="113" t="s">
        <v>122</v>
      </c>
      <c r="E10316" s="113" t="s">
        <v>199</v>
      </c>
      <c r="F10316" s="113" t="s">
        <v>200</v>
      </c>
      <c r="G10316" s="113">
        <v>410.02171771811402</v>
      </c>
    </row>
    <row r="10317" spans="1:7" x14ac:dyDescent="0.25">
      <c r="A10317" s="108" t="str">
        <f t="shared" si="161"/>
        <v>GR_1991_NATIONAL TOTAL_NMVOC</v>
      </c>
      <c r="B10317" s="113" t="s">
        <v>151</v>
      </c>
      <c r="C10317" s="113">
        <v>1991</v>
      </c>
      <c r="D10317" s="113" t="s">
        <v>122</v>
      </c>
      <c r="E10317" s="113" t="s">
        <v>123</v>
      </c>
      <c r="F10317" s="113" t="s">
        <v>200</v>
      </c>
      <c r="G10317" s="113">
        <v>320.81326730060903</v>
      </c>
    </row>
    <row r="10318" spans="1:7" x14ac:dyDescent="0.25">
      <c r="A10318" s="108" t="str">
        <f t="shared" si="161"/>
        <v>GR_1991_NATIONAL TOTAL_SOx</v>
      </c>
      <c r="B10318" s="113" t="s">
        <v>151</v>
      </c>
      <c r="C10318" s="113">
        <v>1991</v>
      </c>
      <c r="D10318" s="113" t="s">
        <v>122</v>
      </c>
      <c r="E10318" s="113" t="s">
        <v>201</v>
      </c>
      <c r="F10318" s="113" t="s">
        <v>200</v>
      </c>
      <c r="G10318" s="113">
        <v>506.469323522016</v>
      </c>
    </row>
    <row r="10319" spans="1:7" x14ac:dyDescent="0.25">
      <c r="A10319" s="108" t="str">
        <f t="shared" si="161"/>
        <v>GR_1991_NATIONAL TOTAL_NH3</v>
      </c>
      <c r="B10319" s="113" t="s">
        <v>151</v>
      </c>
      <c r="C10319" s="113">
        <v>1991</v>
      </c>
      <c r="D10319" s="113" t="s">
        <v>122</v>
      </c>
      <c r="E10319" s="113" t="s">
        <v>124</v>
      </c>
      <c r="F10319" s="113" t="s">
        <v>200</v>
      </c>
      <c r="G10319" s="113">
        <v>93.251991881800706</v>
      </c>
    </row>
    <row r="10320" spans="1:7" x14ac:dyDescent="0.25">
      <c r="A10320" s="108" t="str">
        <f t="shared" si="161"/>
        <v>GR_1991_NATIONAL TOTAL_PM2.5</v>
      </c>
      <c r="B10320" s="113" t="s">
        <v>151</v>
      </c>
      <c r="C10320" s="113">
        <v>1991</v>
      </c>
      <c r="D10320" s="113" t="s">
        <v>122</v>
      </c>
      <c r="E10320" s="113" t="s">
        <v>203</v>
      </c>
      <c r="F10320" s="113" t="s">
        <v>200</v>
      </c>
      <c r="G10320" s="113">
        <v>60.662368568517103</v>
      </c>
    </row>
    <row r="10321" spans="1:7" x14ac:dyDescent="0.25">
      <c r="A10321" s="108" t="str">
        <f t="shared" si="161"/>
        <v>GR_1991_NATIONAL TOTAL_Pb</v>
      </c>
      <c r="B10321" s="113" t="s">
        <v>151</v>
      </c>
      <c r="C10321" s="113">
        <v>1991</v>
      </c>
      <c r="D10321" s="113" t="s">
        <v>122</v>
      </c>
      <c r="E10321" s="113" t="s">
        <v>125</v>
      </c>
      <c r="F10321" s="113" t="s">
        <v>200</v>
      </c>
      <c r="G10321" s="113">
        <v>0.47926112109230301</v>
      </c>
    </row>
    <row r="10322" spans="1:7" x14ac:dyDescent="0.25">
      <c r="A10322" s="108" t="str">
        <f t="shared" si="161"/>
        <v>GR_1991_NATIONAL TOTAL_Cd</v>
      </c>
      <c r="B10322" s="113" t="s">
        <v>151</v>
      </c>
      <c r="C10322" s="113">
        <v>1991</v>
      </c>
      <c r="D10322" s="113" t="s">
        <v>122</v>
      </c>
      <c r="E10322" s="113" t="s">
        <v>126</v>
      </c>
      <c r="F10322" s="113" t="s">
        <v>200</v>
      </c>
      <c r="G10322" s="113">
        <v>7.3057849583448601E-3</v>
      </c>
    </row>
    <row r="10323" spans="1:7" x14ac:dyDescent="0.25">
      <c r="A10323" s="108" t="str">
        <f t="shared" si="161"/>
        <v>GR_1991_NATIONAL TOTAL_Hg</v>
      </c>
      <c r="B10323" s="113" t="s">
        <v>151</v>
      </c>
      <c r="C10323" s="113">
        <v>1991</v>
      </c>
      <c r="D10323" s="113" t="s">
        <v>122</v>
      </c>
      <c r="E10323" s="113" t="s">
        <v>127</v>
      </c>
      <c r="F10323" s="113" t="s">
        <v>200</v>
      </c>
      <c r="G10323" s="113">
        <v>2.2230024784367702E-3</v>
      </c>
    </row>
    <row r="10324" spans="1:7" x14ac:dyDescent="0.25">
      <c r="A10324" s="108" t="str">
        <f t="shared" si="161"/>
        <v>GR_1991_NATIONAL TOTAL_DIOX</v>
      </c>
      <c r="B10324" s="113" t="s">
        <v>151</v>
      </c>
      <c r="C10324" s="113">
        <v>1991</v>
      </c>
      <c r="D10324" s="113" t="s">
        <v>122</v>
      </c>
      <c r="E10324" s="113" t="s">
        <v>128</v>
      </c>
      <c r="F10324" s="113" t="s">
        <v>200</v>
      </c>
      <c r="G10324" s="150">
        <v>4.2586262948909602E-8</v>
      </c>
    </row>
    <row r="10325" spans="1:7" x14ac:dyDescent="0.25">
      <c r="A10325" s="108" t="str">
        <f t="shared" si="161"/>
        <v>GR_1991_NATIONAL TOTAL_PAH</v>
      </c>
      <c r="B10325" s="113" t="s">
        <v>151</v>
      </c>
      <c r="C10325" s="113">
        <v>1991</v>
      </c>
      <c r="D10325" s="113" t="s">
        <v>122</v>
      </c>
      <c r="E10325" s="113" t="s">
        <v>129</v>
      </c>
      <c r="F10325" s="113" t="s">
        <v>200</v>
      </c>
      <c r="G10325" s="113">
        <v>3.60094094910276E-2</v>
      </c>
    </row>
    <row r="10326" spans="1:7" x14ac:dyDescent="0.25">
      <c r="A10326" s="108" t="str">
        <f t="shared" si="161"/>
        <v>GR_1991_NATIONAL TOTAL_HCB</v>
      </c>
      <c r="B10326" s="113" t="s">
        <v>151</v>
      </c>
      <c r="C10326" s="113">
        <v>1991</v>
      </c>
      <c r="D10326" s="113" t="s">
        <v>122</v>
      </c>
      <c r="E10326" s="113" t="s">
        <v>130</v>
      </c>
      <c r="F10326" s="113" t="s">
        <v>200</v>
      </c>
      <c r="G10326" s="150">
        <v>2.03319007553642E-5</v>
      </c>
    </row>
    <row r="10327" spans="1:7" x14ac:dyDescent="0.25">
      <c r="A10327" s="108" t="str">
        <f t="shared" si="161"/>
        <v>GR_1991_NATIONAL TOTAL_PCB</v>
      </c>
      <c r="B10327" s="113" t="s">
        <v>151</v>
      </c>
      <c r="C10327" s="113">
        <v>1991</v>
      </c>
      <c r="D10327" s="113" t="s">
        <v>122</v>
      </c>
      <c r="E10327" s="113" t="s">
        <v>259</v>
      </c>
      <c r="F10327" s="113" t="s">
        <v>200</v>
      </c>
      <c r="G10327" s="150">
        <v>9.6285672194475301E-6</v>
      </c>
    </row>
    <row r="10328" spans="1:7" x14ac:dyDescent="0.25">
      <c r="A10328" s="108" t="str">
        <f t="shared" si="161"/>
        <v>GR_1991_1A3(FS)_NOx</v>
      </c>
      <c r="B10328" s="113" t="s">
        <v>151</v>
      </c>
      <c r="C10328" s="113">
        <v>1991</v>
      </c>
      <c r="D10328" s="113" t="s">
        <v>132</v>
      </c>
      <c r="E10328" s="113" t="s">
        <v>199</v>
      </c>
      <c r="F10328" s="113" t="s">
        <v>200</v>
      </c>
      <c r="G10328" s="113">
        <v>146.27315628405199</v>
      </c>
    </row>
    <row r="10329" spans="1:7" x14ac:dyDescent="0.25">
      <c r="A10329" s="108" t="str">
        <f t="shared" si="161"/>
        <v>GR_1991_1A3(FS)_NMVOC</v>
      </c>
      <c r="B10329" s="113" t="s">
        <v>151</v>
      </c>
      <c r="C10329" s="113">
        <v>1991</v>
      </c>
      <c r="D10329" s="113" t="s">
        <v>132</v>
      </c>
      <c r="E10329" s="113" t="s">
        <v>123</v>
      </c>
      <c r="F10329" s="113" t="s">
        <v>200</v>
      </c>
      <c r="G10329" s="113">
        <v>168.240417290929</v>
      </c>
    </row>
    <row r="10330" spans="1:7" x14ac:dyDescent="0.25">
      <c r="A10330" s="108" t="str">
        <f t="shared" si="161"/>
        <v>GR_1991_1A3(FS)_SOx</v>
      </c>
      <c r="B10330" s="113" t="s">
        <v>151</v>
      </c>
      <c r="C10330" s="113">
        <v>1991</v>
      </c>
      <c r="D10330" s="113" t="s">
        <v>132</v>
      </c>
      <c r="E10330" s="113" t="s">
        <v>201</v>
      </c>
      <c r="F10330" s="113" t="s">
        <v>200</v>
      </c>
      <c r="G10330" s="113">
        <v>19.329725229275599</v>
      </c>
    </row>
    <row r="10331" spans="1:7" x14ac:dyDescent="0.25">
      <c r="A10331" s="108" t="str">
        <f t="shared" si="161"/>
        <v>GR_1991_1A3(FS)_NH3</v>
      </c>
      <c r="B10331" s="113" t="s">
        <v>151</v>
      </c>
      <c r="C10331" s="113">
        <v>1991</v>
      </c>
      <c r="D10331" s="113" t="s">
        <v>132</v>
      </c>
      <c r="E10331" s="113" t="s">
        <v>124</v>
      </c>
      <c r="F10331" s="113" t="s">
        <v>200</v>
      </c>
      <c r="G10331" s="113">
        <v>0.17927664184851599</v>
      </c>
    </row>
    <row r="10332" spans="1:7" x14ac:dyDescent="0.25">
      <c r="A10332" s="108" t="str">
        <f t="shared" si="161"/>
        <v>GR_1991_1A3(FS)_PM2.5</v>
      </c>
      <c r="B10332" s="113" t="s">
        <v>151</v>
      </c>
      <c r="C10332" s="113">
        <v>1991</v>
      </c>
      <c r="D10332" s="113" t="s">
        <v>132</v>
      </c>
      <c r="E10332" s="113" t="s">
        <v>203</v>
      </c>
      <c r="F10332" s="113" t="s">
        <v>200</v>
      </c>
      <c r="G10332" s="113">
        <v>6.3536241176024397</v>
      </c>
    </row>
    <row r="10333" spans="1:7" x14ac:dyDescent="0.25">
      <c r="A10333" s="108" t="str">
        <f t="shared" si="161"/>
        <v>GR_1991_3D_NOx</v>
      </c>
      <c r="B10333" s="113" t="s">
        <v>151</v>
      </c>
      <c r="C10333" s="113">
        <v>1991</v>
      </c>
      <c r="D10333" s="113" t="s">
        <v>206</v>
      </c>
      <c r="E10333" s="113" t="s">
        <v>199</v>
      </c>
      <c r="F10333" s="113" t="s">
        <v>200</v>
      </c>
      <c r="G10333" s="113">
        <v>27.8435111236872</v>
      </c>
    </row>
    <row r="10334" spans="1:7" x14ac:dyDescent="0.25">
      <c r="A10334" s="108" t="str">
        <f t="shared" si="161"/>
        <v>GR_1992_NATIONAL TOTAL_NOx</v>
      </c>
      <c r="B10334" s="113" t="s">
        <v>151</v>
      </c>
      <c r="C10334" s="113">
        <v>1992</v>
      </c>
      <c r="D10334" s="113" t="s">
        <v>122</v>
      </c>
      <c r="E10334" s="113" t="s">
        <v>199</v>
      </c>
      <c r="F10334" s="113" t="s">
        <v>200</v>
      </c>
      <c r="G10334" s="113">
        <v>417.44096586142098</v>
      </c>
    </row>
    <row r="10335" spans="1:7" x14ac:dyDescent="0.25">
      <c r="A10335" s="108" t="str">
        <f t="shared" si="161"/>
        <v>GR_1992_NATIONAL TOTAL_NMVOC</v>
      </c>
      <c r="B10335" s="113" t="s">
        <v>151</v>
      </c>
      <c r="C10335" s="113">
        <v>1992</v>
      </c>
      <c r="D10335" s="113" t="s">
        <v>122</v>
      </c>
      <c r="E10335" s="113" t="s">
        <v>123</v>
      </c>
      <c r="F10335" s="113" t="s">
        <v>200</v>
      </c>
      <c r="G10335" s="113">
        <v>315.26032751612797</v>
      </c>
    </row>
    <row r="10336" spans="1:7" x14ac:dyDescent="0.25">
      <c r="A10336" s="108" t="str">
        <f t="shared" si="161"/>
        <v>GR_1992_NATIONAL TOTAL_SOx</v>
      </c>
      <c r="B10336" s="113" t="s">
        <v>151</v>
      </c>
      <c r="C10336" s="113">
        <v>1992</v>
      </c>
      <c r="D10336" s="113" t="s">
        <v>122</v>
      </c>
      <c r="E10336" s="113" t="s">
        <v>201</v>
      </c>
      <c r="F10336" s="113" t="s">
        <v>200</v>
      </c>
      <c r="G10336" s="113">
        <v>521.88815512843701</v>
      </c>
    </row>
    <row r="10337" spans="1:7" x14ac:dyDescent="0.25">
      <c r="A10337" s="108" t="str">
        <f t="shared" si="161"/>
        <v>GR_1992_NATIONAL TOTAL_NH3</v>
      </c>
      <c r="B10337" s="113" t="s">
        <v>151</v>
      </c>
      <c r="C10337" s="113">
        <v>1992</v>
      </c>
      <c r="D10337" s="113" t="s">
        <v>122</v>
      </c>
      <c r="E10337" s="113" t="s">
        <v>124</v>
      </c>
      <c r="F10337" s="113" t="s">
        <v>200</v>
      </c>
      <c r="G10337" s="113">
        <v>90.949250895359398</v>
      </c>
    </row>
    <row r="10338" spans="1:7" x14ac:dyDescent="0.25">
      <c r="A10338" s="108" t="str">
        <f t="shared" si="161"/>
        <v>GR_1992_NATIONAL TOTAL_PM2.5</v>
      </c>
      <c r="B10338" s="113" t="s">
        <v>151</v>
      </c>
      <c r="C10338" s="113">
        <v>1992</v>
      </c>
      <c r="D10338" s="113" t="s">
        <v>122</v>
      </c>
      <c r="E10338" s="113" t="s">
        <v>203</v>
      </c>
      <c r="F10338" s="113" t="s">
        <v>200</v>
      </c>
      <c r="G10338" s="113">
        <v>61.396928219874397</v>
      </c>
    </row>
    <row r="10339" spans="1:7" x14ac:dyDescent="0.25">
      <c r="A10339" s="108" t="str">
        <f t="shared" si="161"/>
        <v>GR_1992_NATIONAL TOTAL_Pb</v>
      </c>
      <c r="B10339" s="113" t="s">
        <v>151</v>
      </c>
      <c r="C10339" s="113">
        <v>1992</v>
      </c>
      <c r="D10339" s="113" t="s">
        <v>122</v>
      </c>
      <c r="E10339" s="113" t="s">
        <v>125</v>
      </c>
      <c r="F10339" s="113" t="s">
        <v>200</v>
      </c>
      <c r="G10339" s="113">
        <v>0.45034970554871201</v>
      </c>
    </row>
    <row r="10340" spans="1:7" x14ac:dyDescent="0.25">
      <c r="A10340" s="108" t="str">
        <f t="shared" si="161"/>
        <v>GR_1992_NATIONAL TOTAL_Cd</v>
      </c>
      <c r="B10340" s="113" t="s">
        <v>151</v>
      </c>
      <c r="C10340" s="113">
        <v>1992</v>
      </c>
      <c r="D10340" s="113" t="s">
        <v>122</v>
      </c>
      <c r="E10340" s="113" t="s">
        <v>126</v>
      </c>
      <c r="F10340" s="113" t="s">
        <v>200</v>
      </c>
      <c r="G10340" s="113">
        <v>7.6749614285367002E-3</v>
      </c>
    </row>
    <row r="10341" spans="1:7" x14ac:dyDescent="0.25">
      <c r="A10341" s="108" t="str">
        <f t="shared" si="161"/>
        <v>GR_1992_NATIONAL TOTAL_Hg</v>
      </c>
      <c r="B10341" s="113" t="s">
        <v>151</v>
      </c>
      <c r="C10341" s="113">
        <v>1992</v>
      </c>
      <c r="D10341" s="113" t="s">
        <v>122</v>
      </c>
      <c r="E10341" s="113" t="s">
        <v>127</v>
      </c>
      <c r="F10341" s="113" t="s">
        <v>200</v>
      </c>
      <c r="G10341" s="113">
        <v>2.30324737487327E-3</v>
      </c>
    </row>
    <row r="10342" spans="1:7" x14ac:dyDescent="0.25">
      <c r="A10342" s="108" t="str">
        <f t="shared" si="161"/>
        <v>GR_1992_NATIONAL TOTAL_DIOX</v>
      </c>
      <c r="B10342" s="113" t="s">
        <v>151</v>
      </c>
      <c r="C10342" s="113">
        <v>1992</v>
      </c>
      <c r="D10342" s="113" t="s">
        <v>122</v>
      </c>
      <c r="E10342" s="113" t="s">
        <v>128</v>
      </c>
      <c r="F10342" s="113" t="s">
        <v>200</v>
      </c>
      <c r="G10342" s="150">
        <v>4.20429195058788E-8</v>
      </c>
    </row>
    <row r="10343" spans="1:7" x14ac:dyDescent="0.25">
      <c r="A10343" s="108" t="str">
        <f t="shared" si="161"/>
        <v>GR_1992_NATIONAL TOTAL_PAH</v>
      </c>
      <c r="B10343" s="113" t="s">
        <v>151</v>
      </c>
      <c r="C10343" s="113">
        <v>1992</v>
      </c>
      <c r="D10343" s="113" t="s">
        <v>122</v>
      </c>
      <c r="E10343" s="113" t="s">
        <v>129</v>
      </c>
      <c r="F10343" s="113" t="s">
        <v>200</v>
      </c>
      <c r="G10343" s="113">
        <v>3.5962536234970498E-2</v>
      </c>
    </row>
    <row r="10344" spans="1:7" x14ac:dyDescent="0.25">
      <c r="A10344" s="108" t="str">
        <f t="shared" si="161"/>
        <v>GR_1992_NATIONAL TOTAL_HCB</v>
      </c>
      <c r="B10344" s="113" t="s">
        <v>151</v>
      </c>
      <c r="C10344" s="113">
        <v>1992</v>
      </c>
      <c r="D10344" s="113" t="s">
        <v>122</v>
      </c>
      <c r="E10344" s="113" t="s">
        <v>130</v>
      </c>
      <c r="F10344" s="113" t="s">
        <v>200</v>
      </c>
      <c r="G10344" s="150">
        <v>2.1795339719257601E-5</v>
      </c>
    </row>
    <row r="10345" spans="1:7" x14ac:dyDescent="0.25">
      <c r="A10345" s="108" t="str">
        <f t="shared" si="161"/>
        <v>GR_1992_NATIONAL TOTAL_PCB</v>
      </c>
      <c r="B10345" s="113" t="s">
        <v>151</v>
      </c>
      <c r="C10345" s="113">
        <v>1992</v>
      </c>
      <c r="D10345" s="113" t="s">
        <v>122</v>
      </c>
      <c r="E10345" s="113" t="s">
        <v>259</v>
      </c>
      <c r="F10345" s="113" t="s">
        <v>200</v>
      </c>
      <c r="G10345" s="150">
        <v>8.9565782051872192E-6</v>
      </c>
    </row>
    <row r="10346" spans="1:7" x14ac:dyDescent="0.25">
      <c r="A10346" s="108" t="str">
        <f t="shared" si="161"/>
        <v>GR_1992_1A3(FS)_NOx</v>
      </c>
      <c r="B10346" s="113" t="s">
        <v>151</v>
      </c>
      <c r="C10346" s="113">
        <v>1992</v>
      </c>
      <c r="D10346" s="113" t="s">
        <v>132</v>
      </c>
      <c r="E10346" s="113" t="s">
        <v>199</v>
      </c>
      <c r="F10346" s="113" t="s">
        <v>200</v>
      </c>
      <c r="G10346" s="113">
        <v>146.74081291528501</v>
      </c>
    </row>
    <row r="10347" spans="1:7" x14ac:dyDescent="0.25">
      <c r="A10347" s="108" t="str">
        <f t="shared" si="161"/>
        <v>GR_1992_1A3(FS)_NMVOC</v>
      </c>
      <c r="B10347" s="113" t="s">
        <v>151</v>
      </c>
      <c r="C10347" s="113">
        <v>1992</v>
      </c>
      <c r="D10347" s="113" t="s">
        <v>132</v>
      </c>
      <c r="E10347" s="113" t="s">
        <v>123</v>
      </c>
      <c r="F10347" s="113" t="s">
        <v>200</v>
      </c>
      <c r="G10347" s="113">
        <v>162.073681913603</v>
      </c>
    </row>
    <row r="10348" spans="1:7" x14ac:dyDescent="0.25">
      <c r="A10348" s="108" t="str">
        <f t="shared" si="161"/>
        <v>GR_1992_1A3(FS)_SOx</v>
      </c>
      <c r="B10348" s="113" t="s">
        <v>151</v>
      </c>
      <c r="C10348" s="113">
        <v>1992</v>
      </c>
      <c r="D10348" s="113" t="s">
        <v>132</v>
      </c>
      <c r="E10348" s="113" t="s">
        <v>201</v>
      </c>
      <c r="F10348" s="113" t="s">
        <v>200</v>
      </c>
      <c r="G10348" s="113">
        <v>20.035093887572501</v>
      </c>
    </row>
    <row r="10349" spans="1:7" x14ac:dyDescent="0.25">
      <c r="A10349" s="108" t="str">
        <f t="shared" si="161"/>
        <v>GR_1992_1A3(FS)_NH3</v>
      </c>
      <c r="B10349" s="113" t="s">
        <v>151</v>
      </c>
      <c r="C10349" s="113">
        <v>1992</v>
      </c>
      <c r="D10349" s="113" t="s">
        <v>132</v>
      </c>
      <c r="E10349" s="113" t="s">
        <v>124</v>
      </c>
      <c r="F10349" s="113" t="s">
        <v>200</v>
      </c>
      <c r="G10349" s="113">
        <v>0.33872553717249398</v>
      </c>
    </row>
    <row r="10350" spans="1:7" x14ac:dyDescent="0.25">
      <c r="A10350" s="108" t="str">
        <f t="shared" si="161"/>
        <v>GR_1992_1A3(FS)_PM2.5</v>
      </c>
      <c r="B10350" s="113" t="s">
        <v>151</v>
      </c>
      <c r="C10350" s="113">
        <v>1992</v>
      </c>
      <c r="D10350" s="113" t="s">
        <v>132</v>
      </c>
      <c r="E10350" s="113" t="s">
        <v>203</v>
      </c>
      <c r="F10350" s="113" t="s">
        <v>200</v>
      </c>
      <c r="G10350" s="113">
        <v>6.5746893169006402</v>
      </c>
    </row>
    <row r="10351" spans="1:7" x14ac:dyDescent="0.25">
      <c r="A10351" s="108" t="str">
        <f t="shared" si="161"/>
        <v>GR_1992_3D_NOx</v>
      </c>
      <c r="B10351" s="113" t="s">
        <v>151</v>
      </c>
      <c r="C10351" s="113">
        <v>1992</v>
      </c>
      <c r="D10351" s="113" t="s">
        <v>206</v>
      </c>
      <c r="E10351" s="113" t="s">
        <v>199</v>
      </c>
      <c r="F10351" s="113" t="s">
        <v>200</v>
      </c>
      <c r="G10351" s="113">
        <v>27.0392801742065</v>
      </c>
    </row>
    <row r="10352" spans="1:7" x14ac:dyDescent="0.25">
      <c r="A10352" s="108" t="str">
        <f t="shared" si="161"/>
        <v>GR_1993_NATIONAL TOTAL_NOx</v>
      </c>
      <c r="B10352" s="113" t="s">
        <v>151</v>
      </c>
      <c r="C10352" s="113">
        <v>1993</v>
      </c>
      <c r="D10352" s="113" t="s">
        <v>122</v>
      </c>
      <c r="E10352" s="113" t="s">
        <v>199</v>
      </c>
      <c r="F10352" s="113" t="s">
        <v>200</v>
      </c>
      <c r="G10352" s="113">
        <v>408.90340994543101</v>
      </c>
    </row>
    <row r="10353" spans="1:7" x14ac:dyDescent="0.25">
      <c r="A10353" s="108" t="str">
        <f t="shared" si="161"/>
        <v>GR_1993_NATIONAL TOTAL_NMVOC</v>
      </c>
      <c r="B10353" s="113" t="s">
        <v>151</v>
      </c>
      <c r="C10353" s="113">
        <v>1993</v>
      </c>
      <c r="D10353" s="113" t="s">
        <v>122</v>
      </c>
      <c r="E10353" s="113" t="s">
        <v>123</v>
      </c>
      <c r="F10353" s="113" t="s">
        <v>200</v>
      </c>
      <c r="G10353" s="113">
        <v>315.81749437924401</v>
      </c>
    </row>
    <row r="10354" spans="1:7" x14ac:dyDescent="0.25">
      <c r="A10354" s="108" t="str">
        <f t="shared" si="161"/>
        <v>GR_1993_NATIONAL TOTAL_SOx</v>
      </c>
      <c r="B10354" s="113" t="s">
        <v>151</v>
      </c>
      <c r="C10354" s="113">
        <v>1993</v>
      </c>
      <c r="D10354" s="113" t="s">
        <v>122</v>
      </c>
      <c r="E10354" s="113" t="s">
        <v>201</v>
      </c>
      <c r="F10354" s="113" t="s">
        <v>200</v>
      </c>
      <c r="G10354" s="113">
        <v>512.4837631698</v>
      </c>
    </row>
    <row r="10355" spans="1:7" x14ac:dyDescent="0.25">
      <c r="A10355" s="108" t="str">
        <f t="shared" si="161"/>
        <v>GR_1993_NATIONAL TOTAL_NH3</v>
      </c>
      <c r="B10355" s="113" t="s">
        <v>151</v>
      </c>
      <c r="C10355" s="113">
        <v>1993</v>
      </c>
      <c r="D10355" s="113" t="s">
        <v>122</v>
      </c>
      <c r="E10355" s="113" t="s">
        <v>124</v>
      </c>
      <c r="F10355" s="113" t="s">
        <v>200</v>
      </c>
      <c r="G10355" s="113">
        <v>85.342678345308698</v>
      </c>
    </row>
    <row r="10356" spans="1:7" x14ac:dyDescent="0.25">
      <c r="A10356" s="108" t="str">
        <f t="shared" si="161"/>
        <v>GR_1993_NATIONAL TOTAL_PM2.5</v>
      </c>
      <c r="B10356" s="113" t="s">
        <v>151</v>
      </c>
      <c r="C10356" s="113">
        <v>1993</v>
      </c>
      <c r="D10356" s="113" t="s">
        <v>122</v>
      </c>
      <c r="E10356" s="113" t="s">
        <v>203</v>
      </c>
      <c r="F10356" s="113" t="s">
        <v>200</v>
      </c>
      <c r="G10356" s="113">
        <v>61.543916690005403</v>
      </c>
    </row>
    <row r="10357" spans="1:7" x14ac:dyDescent="0.25">
      <c r="A10357" s="108" t="str">
        <f t="shared" si="161"/>
        <v>GR_1993_NATIONAL TOTAL_Pb</v>
      </c>
      <c r="B10357" s="113" t="s">
        <v>151</v>
      </c>
      <c r="C10357" s="113">
        <v>1993</v>
      </c>
      <c r="D10357" s="113" t="s">
        <v>122</v>
      </c>
      <c r="E10357" s="113" t="s">
        <v>125</v>
      </c>
      <c r="F10357" s="113" t="s">
        <v>200</v>
      </c>
      <c r="G10357" s="113">
        <v>0.42905369831179002</v>
      </c>
    </row>
    <row r="10358" spans="1:7" x14ac:dyDescent="0.25">
      <c r="A10358" s="108" t="str">
        <f t="shared" si="161"/>
        <v>GR_1993_NATIONAL TOTAL_Cd</v>
      </c>
      <c r="B10358" s="113" t="s">
        <v>151</v>
      </c>
      <c r="C10358" s="113">
        <v>1993</v>
      </c>
      <c r="D10358" s="113" t="s">
        <v>122</v>
      </c>
      <c r="E10358" s="113" t="s">
        <v>126</v>
      </c>
      <c r="F10358" s="113" t="s">
        <v>200</v>
      </c>
      <c r="G10358" s="113">
        <v>7.6493691333340899E-3</v>
      </c>
    </row>
    <row r="10359" spans="1:7" x14ac:dyDescent="0.25">
      <c r="A10359" s="108" t="str">
        <f t="shared" si="161"/>
        <v>GR_1993_NATIONAL TOTAL_Hg</v>
      </c>
      <c r="B10359" s="113" t="s">
        <v>151</v>
      </c>
      <c r="C10359" s="113">
        <v>1993</v>
      </c>
      <c r="D10359" s="113" t="s">
        <v>122</v>
      </c>
      <c r="E10359" s="113" t="s">
        <v>127</v>
      </c>
      <c r="F10359" s="113" t="s">
        <v>200</v>
      </c>
      <c r="G10359" s="113">
        <v>2.2983344362038499E-3</v>
      </c>
    </row>
    <row r="10360" spans="1:7" x14ac:dyDescent="0.25">
      <c r="A10360" s="108" t="str">
        <f t="shared" si="161"/>
        <v>GR_1993_NATIONAL TOTAL_DIOX</v>
      </c>
      <c r="B10360" s="113" t="s">
        <v>151</v>
      </c>
      <c r="C10360" s="113">
        <v>1993</v>
      </c>
      <c r="D10360" s="113" t="s">
        <v>122</v>
      </c>
      <c r="E10360" s="113" t="s">
        <v>128</v>
      </c>
      <c r="F10360" s="113" t="s">
        <v>200</v>
      </c>
      <c r="G10360" s="150">
        <v>4.2279780028910897E-8</v>
      </c>
    </row>
    <row r="10361" spans="1:7" x14ac:dyDescent="0.25">
      <c r="A10361" s="108" t="str">
        <f t="shared" si="161"/>
        <v>GR_1993_NATIONAL TOTAL_PAH</v>
      </c>
      <c r="B10361" s="113" t="s">
        <v>151</v>
      </c>
      <c r="C10361" s="113">
        <v>1993</v>
      </c>
      <c r="D10361" s="113" t="s">
        <v>122</v>
      </c>
      <c r="E10361" s="113" t="s">
        <v>129</v>
      </c>
      <c r="F10361" s="113" t="s">
        <v>200</v>
      </c>
      <c r="G10361" s="113">
        <v>2.3460701116645201E-2</v>
      </c>
    </row>
    <row r="10362" spans="1:7" x14ac:dyDescent="0.25">
      <c r="A10362" s="108" t="str">
        <f t="shared" si="161"/>
        <v>GR_1993_NATIONAL TOTAL_HCB</v>
      </c>
      <c r="B10362" s="113" t="s">
        <v>151</v>
      </c>
      <c r="C10362" s="113">
        <v>1993</v>
      </c>
      <c r="D10362" s="113" t="s">
        <v>122</v>
      </c>
      <c r="E10362" s="113" t="s">
        <v>130</v>
      </c>
      <c r="F10362" s="113" t="s">
        <v>200</v>
      </c>
      <c r="G10362" s="150">
        <v>2.1662070658195099E-5</v>
      </c>
    </row>
    <row r="10363" spans="1:7" x14ac:dyDescent="0.25">
      <c r="A10363" s="108" t="str">
        <f t="shared" si="161"/>
        <v>GR_1993_NATIONAL TOTAL_PCB</v>
      </c>
      <c r="B10363" s="113" t="s">
        <v>151</v>
      </c>
      <c r="C10363" s="113">
        <v>1993</v>
      </c>
      <c r="D10363" s="113" t="s">
        <v>122</v>
      </c>
      <c r="E10363" s="113" t="s">
        <v>259</v>
      </c>
      <c r="F10363" s="113" t="s">
        <v>200</v>
      </c>
      <c r="G10363" s="150">
        <v>9.1629224843469394E-6</v>
      </c>
    </row>
    <row r="10364" spans="1:7" x14ac:dyDescent="0.25">
      <c r="A10364" s="108" t="str">
        <f t="shared" si="161"/>
        <v>GR_1993_1A3(FS)_NOx</v>
      </c>
      <c r="B10364" s="113" t="s">
        <v>151</v>
      </c>
      <c r="C10364" s="113">
        <v>1993</v>
      </c>
      <c r="D10364" s="113" t="s">
        <v>132</v>
      </c>
      <c r="E10364" s="113" t="s">
        <v>199</v>
      </c>
      <c r="F10364" s="113" t="s">
        <v>200</v>
      </c>
      <c r="G10364" s="113">
        <v>150.44262208676</v>
      </c>
    </row>
    <row r="10365" spans="1:7" x14ac:dyDescent="0.25">
      <c r="A10365" s="108" t="str">
        <f t="shared" si="161"/>
        <v>GR_1993_1A3(FS)_NMVOC</v>
      </c>
      <c r="B10365" s="113" t="s">
        <v>151</v>
      </c>
      <c r="C10365" s="113">
        <v>1993</v>
      </c>
      <c r="D10365" s="113" t="s">
        <v>132</v>
      </c>
      <c r="E10365" s="113" t="s">
        <v>123</v>
      </c>
      <c r="F10365" s="113" t="s">
        <v>200</v>
      </c>
      <c r="G10365" s="113">
        <v>161.359919029558</v>
      </c>
    </row>
    <row r="10366" spans="1:7" x14ac:dyDescent="0.25">
      <c r="A10366" s="108" t="str">
        <f t="shared" si="161"/>
        <v>GR_1993_1A3(FS)_SOx</v>
      </c>
      <c r="B10366" s="113" t="s">
        <v>151</v>
      </c>
      <c r="C10366" s="113">
        <v>1993</v>
      </c>
      <c r="D10366" s="113" t="s">
        <v>132</v>
      </c>
      <c r="E10366" s="113" t="s">
        <v>201</v>
      </c>
      <c r="F10366" s="113" t="s">
        <v>200</v>
      </c>
      <c r="G10366" s="113">
        <v>20.998358996625601</v>
      </c>
    </row>
    <row r="10367" spans="1:7" x14ac:dyDescent="0.25">
      <c r="A10367" s="108" t="str">
        <f t="shared" si="161"/>
        <v>GR_1993_1A3(FS)_NH3</v>
      </c>
      <c r="B10367" s="113" t="s">
        <v>151</v>
      </c>
      <c r="C10367" s="113">
        <v>1993</v>
      </c>
      <c r="D10367" s="113" t="s">
        <v>132</v>
      </c>
      <c r="E10367" s="113" t="s">
        <v>124</v>
      </c>
      <c r="F10367" s="113" t="s">
        <v>200</v>
      </c>
      <c r="G10367" s="113">
        <v>0.476198327448557</v>
      </c>
    </row>
    <row r="10368" spans="1:7" x14ac:dyDescent="0.25">
      <c r="A10368" s="108" t="str">
        <f t="shared" si="161"/>
        <v>GR_1993_1A3(FS)_PM2.5</v>
      </c>
      <c r="B10368" s="113" t="s">
        <v>151</v>
      </c>
      <c r="C10368" s="113">
        <v>1993</v>
      </c>
      <c r="D10368" s="113" t="s">
        <v>132</v>
      </c>
      <c r="E10368" s="113" t="s">
        <v>203</v>
      </c>
      <c r="F10368" s="113" t="s">
        <v>200</v>
      </c>
      <c r="G10368" s="113">
        <v>6.8373546185634799</v>
      </c>
    </row>
    <row r="10369" spans="1:7" x14ac:dyDescent="0.25">
      <c r="A10369" s="108" t="str">
        <f t="shared" si="161"/>
        <v>GR_1993_3D_NOx</v>
      </c>
      <c r="B10369" s="113" t="s">
        <v>151</v>
      </c>
      <c r="C10369" s="113">
        <v>1993</v>
      </c>
      <c r="D10369" s="113" t="s">
        <v>206</v>
      </c>
      <c r="E10369" s="113" t="s">
        <v>199</v>
      </c>
      <c r="F10369" s="113" t="s">
        <v>200</v>
      </c>
      <c r="G10369" s="113">
        <v>23.7197209282443</v>
      </c>
    </row>
    <row r="10370" spans="1:7" x14ac:dyDescent="0.25">
      <c r="A10370" s="108" t="str">
        <f t="shared" ref="A10370:A10433" si="162">CONCATENATE(B10370,"_",C10370,"_",D10370,"_",E10370)</f>
        <v>GR_1994_NATIONAL TOTAL_NOx</v>
      </c>
      <c r="B10370" s="113" t="s">
        <v>151</v>
      </c>
      <c r="C10370" s="113">
        <v>1994</v>
      </c>
      <c r="D10370" s="113" t="s">
        <v>122</v>
      </c>
      <c r="E10370" s="113" t="s">
        <v>199</v>
      </c>
      <c r="F10370" s="113" t="s">
        <v>200</v>
      </c>
      <c r="G10370" s="113">
        <v>416.54810761475301</v>
      </c>
    </row>
    <row r="10371" spans="1:7" x14ac:dyDescent="0.25">
      <c r="A10371" s="108" t="str">
        <f t="shared" si="162"/>
        <v>GR_1994_NATIONAL TOTAL_NMVOC</v>
      </c>
      <c r="B10371" s="113" t="s">
        <v>151</v>
      </c>
      <c r="C10371" s="113">
        <v>1994</v>
      </c>
      <c r="D10371" s="113" t="s">
        <v>122</v>
      </c>
      <c r="E10371" s="113" t="s">
        <v>123</v>
      </c>
      <c r="F10371" s="113" t="s">
        <v>200</v>
      </c>
      <c r="G10371" s="113">
        <v>316.83624246579302</v>
      </c>
    </row>
    <row r="10372" spans="1:7" x14ac:dyDescent="0.25">
      <c r="A10372" s="108" t="str">
        <f t="shared" si="162"/>
        <v>GR_1994_NATIONAL TOTAL_SOx</v>
      </c>
      <c r="B10372" s="113" t="s">
        <v>151</v>
      </c>
      <c r="C10372" s="113">
        <v>1994</v>
      </c>
      <c r="D10372" s="113" t="s">
        <v>122</v>
      </c>
      <c r="E10372" s="113" t="s">
        <v>201</v>
      </c>
      <c r="F10372" s="113" t="s">
        <v>200</v>
      </c>
      <c r="G10372" s="113">
        <v>529.55306117424902</v>
      </c>
    </row>
    <row r="10373" spans="1:7" x14ac:dyDescent="0.25">
      <c r="A10373" s="108" t="str">
        <f t="shared" si="162"/>
        <v>GR_1994_NATIONAL TOTAL_NH3</v>
      </c>
      <c r="B10373" s="113" t="s">
        <v>151</v>
      </c>
      <c r="C10373" s="113">
        <v>1994</v>
      </c>
      <c r="D10373" s="113" t="s">
        <v>122</v>
      </c>
      <c r="E10373" s="113" t="s">
        <v>124</v>
      </c>
      <c r="F10373" s="113" t="s">
        <v>200</v>
      </c>
      <c r="G10373" s="113">
        <v>81.310606444971</v>
      </c>
    </row>
    <row r="10374" spans="1:7" x14ac:dyDescent="0.25">
      <c r="A10374" s="108" t="str">
        <f t="shared" si="162"/>
        <v>GR_1994_NATIONAL TOTAL_PM2.5</v>
      </c>
      <c r="B10374" s="113" t="s">
        <v>151</v>
      </c>
      <c r="C10374" s="113">
        <v>1994</v>
      </c>
      <c r="D10374" s="113" t="s">
        <v>122</v>
      </c>
      <c r="E10374" s="113" t="s">
        <v>203</v>
      </c>
      <c r="F10374" s="113" t="s">
        <v>200</v>
      </c>
      <c r="G10374" s="113">
        <v>62.535463092130101</v>
      </c>
    </row>
    <row r="10375" spans="1:7" x14ac:dyDescent="0.25">
      <c r="A10375" s="108" t="str">
        <f t="shared" si="162"/>
        <v>GR_1994_NATIONAL TOTAL_Pb</v>
      </c>
      <c r="B10375" s="113" t="s">
        <v>151</v>
      </c>
      <c r="C10375" s="113">
        <v>1994</v>
      </c>
      <c r="D10375" s="113" t="s">
        <v>122</v>
      </c>
      <c r="E10375" s="113" t="s">
        <v>125</v>
      </c>
      <c r="F10375" s="113" t="s">
        <v>200</v>
      </c>
      <c r="G10375" s="113">
        <v>0.41755361199355501</v>
      </c>
    </row>
    <row r="10376" spans="1:7" x14ac:dyDescent="0.25">
      <c r="A10376" s="108" t="str">
        <f t="shared" si="162"/>
        <v>GR_1994_NATIONAL TOTAL_Cd</v>
      </c>
      <c r="B10376" s="113" t="s">
        <v>151</v>
      </c>
      <c r="C10376" s="113">
        <v>1994</v>
      </c>
      <c r="D10376" s="113" t="s">
        <v>122</v>
      </c>
      <c r="E10376" s="113" t="s">
        <v>126</v>
      </c>
      <c r="F10376" s="113" t="s">
        <v>200</v>
      </c>
      <c r="G10376" s="113">
        <v>7.9879783917732906E-3</v>
      </c>
    </row>
    <row r="10377" spans="1:7" x14ac:dyDescent="0.25">
      <c r="A10377" s="108" t="str">
        <f t="shared" si="162"/>
        <v>GR_1994_NATIONAL TOTAL_Hg</v>
      </c>
      <c r="B10377" s="113" t="s">
        <v>151</v>
      </c>
      <c r="C10377" s="113">
        <v>1994</v>
      </c>
      <c r="D10377" s="113" t="s">
        <v>122</v>
      </c>
      <c r="E10377" s="113" t="s">
        <v>127</v>
      </c>
      <c r="F10377" s="113" t="s">
        <v>200</v>
      </c>
      <c r="G10377" s="113">
        <v>2.3824158633765301E-3</v>
      </c>
    </row>
    <row r="10378" spans="1:7" x14ac:dyDescent="0.25">
      <c r="A10378" s="108" t="str">
        <f t="shared" si="162"/>
        <v>GR_1994_NATIONAL TOTAL_DIOX</v>
      </c>
      <c r="B10378" s="113" t="s">
        <v>151</v>
      </c>
      <c r="C10378" s="113">
        <v>1994</v>
      </c>
      <c r="D10378" s="113" t="s">
        <v>122</v>
      </c>
      <c r="E10378" s="113" t="s">
        <v>128</v>
      </c>
      <c r="F10378" s="113" t="s">
        <v>200</v>
      </c>
      <c r="G10378" s="150">
        <v>4.1893687217884701E-8</v>
      </c>
    </row>
    <row r="10379" spans="1:7" x14ac:dyDescent="0.25">
      <c r="A10379" s="108" t="str">
        <f t="shared" si="162"/>
        <v>GR_1994_NATIONAL TOTAL_PAH</v>
      </c>
      <c r="B10379" s="113" t="s">
        <v>151</v>
      </c>
      <c r="C10379" s="113">
        <v>1994</v>
      </c>
      <c r="D10379" s="113" t="s">
        <v>122</v>
      </c>
      <c r="E10379" s="113" t="s">
        <v>129</v>
      </c>
      <c r="F10379" s="113" t="s">
        <v>200</v>
      </c>
      <c r="G10379" s="113">
        <v>2.3083808579120901E-2</v>
      </c>
    </row>
    <row r="10380" spans="1:7" x14ac:dyDescent="0.25">
      <c r="A10380" s="108" t="str">
        <f t="shared" si="162"/>
        <v>GR_1994_NATIONAL TOTAL_HCB</v>
      </c>
      <c r="B10380" s="113" t="s">
        <v>151</v>
      </c>
      <c r="C10380" s="113">
        <v>1994</v>
      </c>
      <c r="D10380" s="113" t="s">
        <v>122</v>
      </c>
      <c r="E10380" s="113" t="s">
        <v>130</v>
      </c>
      <c r="F10380" s="113" t="s">
        <v>200</v>
      </c>
      <c r="G10380" s="150">
        <v>2.2804757956214801E-5</v>
      </c>
    </row>
    <row r="10381" spans="1:7" x14ac:dyDescent="0.25">
      <c r="A10381" s="108" t="str">
        <f t="shared" si="162"/>
        <v>GR_1994_NATIONAL TOTAL_PCB</v>
      </c>
      <c r="B10381" s="113" t="s">
        <v>151</v>
      </c>
      <c r="C10381" s="113">
        <v>1994</v>
      </c>
      <c r="D10381" s="113" t="s">
        <v>122</v>
      </c>
      <c r="E10381" s="113" t="s">
        <v>259</v>
      </c>
      <c r="F10381" s="113" t="s">
        <v>200</v>
      </c>
      <c r="G10381" s="150">
        <v>8.6571593367588905E-6</v>
      </c>
    </row>
    <row r="10382" spans="1:7" x14ac:dyDescent="0.25">
      <c r="A10382" s="108" t="str">
        <f t="shared" si="162"/>
        <v>GR_1994_1A3(FS)_NOx</v>
      </c>
      <c r="B10382" s="113" t="s">
        <v>151</v>
      </c>
      <c r="C10382" s="113">
        <v>1994</v>
      </c>
      <c r="D10382" s="113" t="s">
        <v>132</v>
      </c>
      <c r="E10382" s="113" t="s">
        <v>199</v>
      </c>
      <c r="F10382" s="113" t="s">
        <v>200</v>
      </c>
      <c r="G10382" s="113">
        <v>151.84318178076001</v>
      </c>
    </row>
    <row r="10383" spans="1:7" x14ac:dyDescent="0.25">
      <c r="A10383" s="108" t="str">
        <f t="shared" si="162"/>
        <v>GR_1994_1A3(FS)_NMVOC</v>
      </c>
      <c r="B10383" s="113" t="s">
        <v>151</v>
      </c>
      <c r="C10383" s="113">
        <v>1994</v>
      </c>
      <c r="D10383" s="113" t="s">
        <v>132</v>
      </c>
      <c r="E10383" s="113" t="s">
        <v>123</v>
      </c>
      <c r="F10383" s="113" t="s">
        <v>200</v>
      </c>
      <c r="G10383" s="113">
        <v>159.00446052312901</v>
      </c>
    </row>
    <row r="10384" spans="1:7" x14ac:dyDescent="0.25">
      <c r="A10384" s="108" t="str">
        <f t="shared" si="162"/>
        <v>GR_1994_1A3(FS)_SOx</v>
      </c>
      <c r="B10384" s="113" t="s">
        <v>151</v>
      </c>
      <c r="C10384" s="113">
        <v>1994</v>
      </c>
      <c r="D10384" s="113" t="s">
        <v>132</v>
      </c>
      <c r="E10384" s="113" t="s">
        <v>201</v>
      </c>
      <c r="F10384" s="113" t="s">
        <v>200</v>
      </c>
      <c r="G10384" s="113">
        <v>21.7397362445639</v>
      </c>
    </row>
    <row r="10385" spans="1:7" x14ac:dyDescent="0.25">
      <c r="A10385" s="108" t="str">
        <f t="shared" si="162"/>
        <v>GR_1994_1A3(FS)_NH3</v>
      </c>
      <c r="B10385" s="113" t="s">
        <v>151</v>
      </c>
      <c r="C10385" s="113">
        <v>1994</v>
      </c>
      <c r="D10385" s="113" t="s">
        <v>132</v>
      </c>
      <c r="E10385" s="113" t="s">
        <v>124</v>
      </c>
      <c r="F10385" s="113" t="s">
        <v>200</v>
      </c>
      <c r="G10385" s="113">
        <v>0.58999816581747899</v>
      </c>
    </row>
    <row r="10386" spans="1:7" x14ac:dyDescent="0.25">
      <c r="A10386" s="108" t="str">
        <f t="shared" si="162"/>
        <v>GR_1994_1A3(FS)_PM2.5</v>
      </c>
      <c r="B10386" s="113" t="s">
        <v>151</v>
      </c>
      <c r="C10386" s="113">
        <v>1994</v>
      </c>
      <c r="D10386" s="113" t="s">
        <v>132</v>
      </c>
      <c r="E10386" s="113" t="s">
        <v>203</v>
      </c>
      <c r="F10386" s="113" t="s">
        <v>200</v>
      </c>
      <c r="G10386" s="113">
        <v>7.05781631912504</v>
      </c>
    </row>
    <row r="10387" spans="1:7" x14ac:dyDescent="0.25">
      <c r="A10387" s="108" t="str">
        <f t="shared" si="162"/>
        <v>GR_1994_3D_NOx</v>
      </c>
      <c r="B10387" s="113" t="s">
        <v>151</v>
      </c>
      <c r="C10387" s="113">
        <v>1994</v>
      </c>
      <c r="D10387" s="113" t="s">
        <v>206</v>
      </c>
      <c r="E10387" s="113" t="s">
        <v>199</v>
      </c>
      <c r="F10387" s="113" t="s">
        <v>200</v>
      </c>
      <c r="G10387" s="113">
        <v>22.791250246238</v>
      </c>
    </row>
    <row r="10388" spans="1:7" x14ac:dyDescent="0.25">
      <c r="A10388" s="108" t="str">
        <f t="shared" si="162"/>
        <v>GR_1995_NATIONAL TOTAL_NOx</v>
      </c>
      <c r="B10388" s="113" t="s">
        <v>151</v>
      </c>
      <c r="C10388" s="113">
        <v>1995</v>
      </c>
      <c r="D10388" s="113" t="s">
        <v>122</v>
      </c>
      <c r="E10388" s="113" t="s">
        <v>199</v>
      </c>
      <c r="F10388" s="113" t="s">
        <v>200</v>
      </c>
      <c r="G10388" s="113">
        <v>403.29389544250199</v>
      </c>
    </row>
    <row r="10389" spans="1:7" x14ac:dyDescent="0.25">
      <c r="A10389" s="108" t="str">
        <f t="shared" si="162"/>
        <v>GR_1995_NATIONAL TOTAL_NMVOC</v>
      </c>
      <c r="B10389" s="113" t="s">
        <v>151</v>
      </c>
      <c r="C10389" s="113">
        <v>1995</v>
      </c>
      <c r="D10389" s="113" t="s">
        <v>122</v>
      </c>
      <c r="E10389" s="113" t="s">
        <v>123</v>
      </c>
      <c r="F10389" s="113" t="s">
        <v>200</v>
      </c>
      <c r="G10389" s="113">
        <v>305.62688266327501</v>
      </c>
    </row>
    <row r="10390" spans="1:7" x14ac:dyDescent="0.25">
      <c r="A10390" s="108" t="str">
        <f t="shared" si="162"/>
        <v>GR_1995_NATIONAL TOTAL_SOx</v>
      </c>
      <c r="B10390" s="113" t="s">
        <v>151</v>
      </c>
      <c r="C10390" s="113">
        <v>1995</v>
      </c>
      <c r="D10390" s="113" t="s">
        <v>122</v>
      </c>
      <c r="E10390" s="113" t="s">
        <v>201</v>
      </c>
      <c r="F10390" s="113" t="s">
        <v>200</v>
      </c>
      <c r="G10390" s="113">
        <v>521.90199660348799</v>
      </c>
    </row>
    <row r="10391" spans="1:7" x14ac:dyDescent="0.25">
      <c r="A10391" s="108" t="str">
        <f t="shared" si="162"/>
        <v>GR_1995_NATIONAL TOTAL_NH3</v>
      </c>
      <c r="B10391" s="113" t="s">
        <v>151</v>
      </c>
      <c r="C10391" s="113">
        <v>1995</v>
      </c>
      <c r="D10391" s="113" t="s">
        <v>122</v>
      </c>
      <c r="E10391" s="113" t="s">
        <v>124</v>
      </c>
      <c r="F10391" s="113" t="s">
        <v>200</v>
      </c>
      <c r="G10391" s="113">
        <v>85.084316541154905</v>
      </c>
    </row>
    <row r="10392" spans="1:7" x14ac:dyDescent="0.25">
      <c r="A10392" s="108" t="str">
        <f t="shared" si="162"/>
        <v>GR_1995_NATIONAL TOTAL_PM2.5</v>
      </c>
      <c r="B10392" s="113" t="s">
        <v>151</v>
      </c>
      <c r="C10392" s="113">
        <v>1995</v>
      </c>
      <c r="D10392" s="113" t="s">
        <v>122</v>
      </c>
      <c r="E10392" s="113" t="s">
        <v>203</v>
      </c>
      <c r="F10392" s="113" t="s">
        <v>200</v>
      </c>
      <c r="G10392" s="113">
        <v>61.5631387174856</v>
      </c>
    </row>
    <row r="10393" spans="1:7" x14ac:dyDescent="0.25">
      <c r="A10393" s="108" t="str">
        <f t="shared" si="162"/>
        <v>GR_1995_NATIONAL TOTAL_Pb</v>
      </c>
      <c r="B10393" s="113" t="s">
        <v>151</v>
      </c>
      <c r="C10393" s="113">
        <v>1995</v>
      </c>
      <c r="D10393" s="113" t="s">
        <v>122</v>
      </c>
      <c r="E10393" s="113" t="s">
        <v>125</v>
      </c>
      <c r="F10393" s="113" t="s">
        <v>200</v>
      </c>
      <c r="G10393" s="113">
        <v>0.40479427196592099</v>
      </c>
    </row>
    <row r="10394" spans="1:7" x14ac:dyDescent="0.25">
      <c r="A10394" s="108" t="str">
        <f t="shared" si="162"/>
        <v>GR_1995_NATIONAL TOTAL_Cd</v>
      </c>
      <c r="B10394" s="113" t="s">
        <v>151</v>
      </c>
      <c r="C10394" s="113">
        <v>1995</v>
      </c>
      <c r="D10394" s="113" t="s">
        <v>122</v>
      </c>
      <c r="E10394" s="113" t="s">
        <v>126</v>
      </c>
      <c r="F10394" s="113" t="s">
        <v>200</v>
      </c>
      <c r="G10394" s="113">
        <v>7.7505263858366497E-3</v>
      </c>
    </row>
    <row r="10395" spans="1:7" x14ac:dyDescent="0.25">
      <c r="A10395" s="108" t="str">
        <f t="shared" si="162"/>
        <v>GR_1995_NATIONAL TOTAL_Hg</v>
      </c>
      <c r="B10395" s="113" t="s">
        <v>151</v>
      </c>
      <c r="C10395" s="113">
        <v>1995</v>
      </c>
      <c r="D10395" s="113" t="s">
        <v>122</v>
      </c>
      <c r="E10395" s="113" t="s">
        <v>127</v>
      </c>
      <c r="F10395" s="113" t="s">
        <v>200</v>
      </c>
      <c r="G10395" s="113">
        <v>2.3060722427677002E-3</v>
      </c>
    </row>
    <row r="10396" spans="1:7" x14ac:dyDescent="0.25">
      <c r="A10396" s="108" t="str">
        <f t="shared" si="162"/>
        <v>GR_1995_NATIONAL TOTAL_DIOX</v>
      </c>
      <c r="B10396" s="113" t="s">
        <v>151</v>
      </c>
      <c r="C10396" s="113">
        <v>1995</v>
      </c>
      <c r="D10396" s="113" t="s">
        <v>122</v>
      </c>
      <c r="E10396" s="113" t="s">
        <v>128</v>
      </c>
      <c r="F10396" s="113" t="s">
        <v>200</v>
      </c>
      <c r="G10396" s="150">
        <v>4.1994898754952201E-8</v>
      </c>
    </row>
    <row r="10397" spans="1:7" x14ac:dyDescent="0.25">
      <c r="A10397" s="108" t="str">
        <f t="shared" si="162"/>
        <v>GR_1995_NATIONAL TOTAL_PAH</v>
      </c>
      <c r="B10397" s="113" t="s">
        <v>151</v>
      </c>
      <c r="C10397" s="113">
        <v>1995</v>
      </c>
      <c r="D10397" s="113" t="s">
        <v>122</v>
      </c>
      <c r="E10397" s="113" t="s">
        <v>129</v>
      </c>
      <c r="F10397" s="113" t="s">
        <v>200</v>
      </c>
      <c r="G10397" s="113">
        <v>2.2912818109768598E-2</v>
      </c>
    </row>
    <row r="10398" spans="1:7" x14ac:dyDescent="0.25">
      <c r="A10398" s="108" t="str">
        <f t="shared" si="162"/>
        <v>GR_1995_NATIONAL TOTAL_HCB</v>
      </c>
      <c r="B10398" s="113" t="s">
        <v>151</v>
      </c>
      <c r="C10398" s="113">
        <v>1995</v>
      </c>
      <c r="D10398" s="113" t="s">
        <v>122</v>
      </c>
      <c r="E10398" s="113" t="s">
        <v>130</v>
      </c>
      <c r="F10398" s="113" t="s">
        <v>200</v>
      </c>
      <c r="G10398" s="150">
        <v>2.1776839842313999E-5</v>
      </c>
    </row>
    <row r="10399" spans="1:7" x14ac:dyDescent="0.25">
      <c r="A10399" s="108" t="str">
        <f t="shared" si="162"/>
        <v>GR_1995_NATIONAL TOTAL_PCB</v>
      </c>
      <c r="B10399" s="113" t="s">
        <v>151</v>
      </c>
      <c r="C10399" s="113">
        <v>1995</v>
      </c>
      <c r="D10399" s="113" t="s">
        <v>122</v>
      </c>
      <c r="E10399" s="113" t="s">
        <v>259</v>
      </c>
      <c r="F10399" s="113" t="s">
        <v>200</v>
      </c>
      <c r="G10399" s="150">
        <v>8.8643454175365199E-6</v>
      </c>
    </row>
    <row r="10400" spans="1:7" x14ac:dyDescent="0.25">
      <c r="A10400" s="108" t="str">
        <f t="shared" si="162"/>
        <v>GR_1995_1A3(FS)_NOx</v>
      </c>
      <c r="B10400" s="113" t="s">
        <v>151</v>
      </c>
      <c r="C10400" s="113">
        <v>1995</v>
      </c>
      <c r="D10400" s="113" t="s">
        <v>132</v>
      </c>
      <c r="E10400" s="113" t="s">
        <v>199</v>
      </c>
      <c r="F10400" s="113" t="s">
        <v>200</v>
      </c>
      <c r="G10400" s="113">
        <v>144.55951608483801</v>
      </c>
    </row>
    <row r="10401" spans="1:7" x14ac:dyDescent="0.25">
      <c r="A10401" s="108" t="str">
        <f t="shared" si="162"/>
        <v>GR_1995_1A3(FS)_NMVOC</v>
      </c>
      <c r="B10401" s="113" t="s">
        <v>151</v>
      </c>
      <c r="C10401" s="113">
        <v>1995</v>
      </c>
      <c r="D10401" s="113" t="s">
        <v>132</v>
      </c>
      <c r="E10401" s="113" t="s">
        <v>123</v>
      </c>
      <c r="F10401" s="113" t="s">
        <v>200</v>
      </c>
      <c r="G10401" s="113">
        <v>147.631288005903</v>
      </c>
    </row>
    <row r="10402" spans="1:7" x14ac:dyDescent="0.25">
      <c r="A10402" s="108" t="str">
        <f t="shared" si="162"/>
        <v>GR_1995_1A3(FS)_SOx</v>
      </c>
      <c r="B10402" s="113" t="s">
        <v>151</v>
      </c>
      <c r="C10402" s="113">
        <v>1995</v>
      </c>
      <c r="D10402" s="113" t="s">
        <v>132</v>
      </c>
      <c r="E10402" s="113" t="s">
        <v>201</v>
      </c>
      <c r="F10402" s="113" t="s">
        <v>200</v>
      </c>
      <c r="G10402" s="113">
        <v>11.2194174793812</v>
      </c>
    </row>
    <row r="10403" spans="1:7" x14ac:dyDescent="0.25">
      <c r="A10403" s="108" t="str">
        <f t="shared" si="162"/>
        <v>GR_1995_1A3(FS)_NH3</v>
      </c>
      <c r="B10403" s="113" t="s">
        <v>151</v>
      </c>
      <c r="C10403" s="113">
        <v>1995</v>
      </c>
      <c r="D10403" s="113" t="s">
        <v>132</v>
      </c>
      <c r="E10403" s="113" t="s">
        <v>124</v>
      </c>
      <c r="F10403" s="113" t="s">
        <v>200</v>
      </c>
      <c r="G10403" s="113">
        <v>0.71753887088701296</v>
      </c>
    </row>
    <row r="10404" spans="1:7" x14ac:dyDescent="0.25">
      <c r="A10404" s="108" t="str">
        <f t="shared" si="162"/>
        <v>GR_1995_1A3(FS)_PM2.5</v>
      </c>
      <c r="B10404" s="113" t="s">
        <v>151</v>
      </c>
      <c r="C10404" s="113">
        <v>1995</v>
      </c>
      <c r="D10404" s="113" t="s">
        <v>132</v>
      </c>
      <c r="E10404" s="113" t="s">
        <v>203</v>
      </c>
      <c r="F10404" s="113" t="s">
        <v>200</v>
      </c>
      <c r="G10404" s="113">
        <v>6.1414986674738099</v>
      </c>
    </row>
    <row r="10405" spans="1:7" x14ac:dyDescent="0.25">
      <c r="A10405" s="108" t="str">
        <f t="shared" si="162"/>
        <v>GR_1995_3D_NOx</v>
      </c>
      <c r="B10405" s="113" t="s">
        <v>151</v>
      </c>
      <c r="C10405" s="113">
        <v>1995</v>
      </c>
      <c r="D10405" s="113" t="s">
        <v>206</v>
      </c>
      <c r="E10405" s="113" t="s">
        <v>199</v>
      </c>
      <c r="F10405" s="113" t="s">
        <v>200</v>
      </c>
      <c r="G10405" s="113">
        <v>24.1927817691003</v>
      </c>
    </row>
    <row r="10406" spans="1:7" x14ac:dyDescent="0.25">
      <c r="A10406" s="108" t="str">
        <f t="shared" si="162"/>
        <v>GR_1996_NATIONAL TOTAL_NOx</v>
      </c>
      <c r="B10406" s="113" t="s">
        <v>151</v>
      </c>
      <c r="C10406" s="113">
        <v>1996</v>
      </c>
      <c r="D10406" s="113" t="s">
        <v>122</v>
      </c>
      <c r="E10406" s="113" t="s">
        <v>199</v>
      </c>
      <c r="F10406" s="113" t="s">
        <v>200</v>
      </c>
      <c r="G10406" s="113">
        <v>410.43348200835902</v>
      </c>
    </row>
    <row r="10407" spans="1:7" x14ac:dyDescent="0.25">
      <c r="A10407" s="108" t="str">
        <f t="shared" si="162"/>
        <v>GR_1996_NATIONAL TOTAL_NMVOC</v>
      </c>
      <c r="B10407" s="113" t="s">
        <v>151</v>
      </c>
      <c r="C10407" s="113">
        <v>1996</v>
      </c>
      <c r="D10407" s="113" t="s">
        <v>122</v>
      </c>
      <c r="E10407" s="113" t="s">
        <v>123</v>
      </c>
      <c r="F10407" s="113" t="s">
        <v>200</v>
      </c>
      <c r="G10407" s="113">
        <v>311.78057304952699</v>
      </c>
    </row>
    <row r="10408" spans="1:7" x14ac:dyDescent="0.25">
      <c r="A10408" s="108" t="str">
        <f t="shared" si="162"/>
        <v>GR_1996_NATIONAL TOTAL_SOx</v>
      </c>
      <c r="B10408" s="113" t="s">
        <v>151</v>
      </c>
      <c r="C10408" s="113">
        <v>1996</v>
      </c>
      <c r="D10408" s="113" t="s">
        <v>122</v>
      </c>
      <c r="E10408" s="113" t="s">
        <v>201</v>
      </c>
      <c r="F10408" s="113" t="s">
        <v>200</v>
      </c>
      <c r="G10408" s="113">
        <v>519.10051640468498</v>
      </c>
    </row>
    <row r="10409" spans="1:7" x14ac:dyDescent="0.25">
      <c r="A10409" s="108" t="str">
        <f t="shared" si="162"/>
        <v>GR_1996_NATIONAL TOTAL_NH3</v>
      </c>
      <c r="B10409" s="113" t="s">
        <v>151</v>
      </c>
      <c r="C10409" s="113">
        <v>1996</v>
      </c>
      <c r="D10409" s="113" t="s">
        <v>122</v>
      </c>
      <c r="E10409" s="113" t="s">
        <v>124</v>
      </c>
      <c r="F10409" s="113" t="s">
        <v>200</v>
      </c>
      <c r="G10409" s="113">
        <v>86.180519519013302</v>
      </c>
    </row>
    <row r="10410" spans="1:7" x14ac:dyDescent="0.25">
      <c r="A10410" s="108" t="str">
        <f t="shared" si="162"/>
        <v>GR_1996_NATIONAL TOTAL_PM2.5</v>
      </c>
      <c r="B10410" s="113" t="s">
        <v>151</v>
      </c>
      <c r="C10410" s="113">
        <v>1996</v>
      </c>
      <c r="D10410" s="113" t="s">
        <v>122</v>
      </c>
      <c r="E10410" s="113" t="s">
        <v>203</v>
      </c>
      <c r="F10410" s="113" t="s">
        <v>200</v>
      </c>
      <c r="G10410" s="113">
        <v>65.4786050015733</v>
      </c>
    </row>
    <row r="10411" spans="1:7" x14ac:dyDescent="0.25">
      <c r="A10411" s="108" t="str">
        <f t="shared" si="162"/>
        <v>GR_1996_NATIONAL TOTAL_Pb</v>
      </c>
      <c r="B10411" s="113" t="s">
        <v>151</v>
      </c>
      <c r="C10411" s="113">
        <v>1996</v>
      </c>
      <c r="D10411" s="113" t="s">
        <v>122</v>
      </c>
      <c r="E10411" s="113" t="s">
        <v>125</v>
      </c>
      <c r="F10411" s="113" t="s">
        <v>200</v>
      </c>
      <c r="G10411" s="113">
        <v>0.40095255279909803</v>
      </c>
    </row>
    <row r="10412" spans="1:7" x14ac:dyDescent="0.25">
      <c r="A10412" s="108" t="str">
        <f t="shared" si="162"/>
        <v>GR_1996_NATIONAL TOTAL_Cd</v>
      </c>
      <c r="B10412" s="113" t="s">
        <v>151</v>
      </c>
      <c r="C10412" s="113">
        <v>1996</v>
      </c>
      <c r="D10412" s="113" t="s">
        <v>122</v>
      </c>
      <c r="E10412" s="113" t="s">
        <v>126</v>
      </c>
      <c r="F10412" s="113" t="s">
        <v>200</v>
      </c>
      <c r="G10412" s="113">
        <v>8.1872608001300404E-3</v>
      </c>
    </row>
    <row r="10413" spans="1:7" x14ac:dyDescent="0.25">
      <c r="A10413" s="108" t="str">
        <f t="shared" si="162"/>
        <v>GR_1996_NATIONAL TOTAL_Hg</v>
      </c>
      <c r="B10413" s="113" t="s">
        <v>151</v>
      </c>
      <c r="C10413" s="113">
        <v>1996</v>
      </c>
      <c r="D10413" s="113" t="s">
        <v>122</v>
      </c>
      <c r="E10413" s="113" t="s">
        <v>127</v>
      </c>
      <c r="F10413" s="113" t="s">
        <v>200</v>
      </c>
      <c r="G10413" s="113">
        <v>2.2521465548636199E-3</v>
      </c>
    </row>
    <row r="10414" spans="1:7" x14ac:dyDescent="0.25">
      <c r="A10414" s="108" t="str">
        <f t="shared" si="162"/>
        <v>GR_1996_NATIONAL TOTAL_DIOX</v>
      </c>
      <c r="B10414" s="113" t="s">
        <v>151</v>
      </c>
      <c r="C10414" s="113">
        <v>1996</v>
      </c>
      <c r="D10414" s="113" t="s">
        <v>122</v>
      </c>
      <c r="E10414" s="113" t="s">
        <v>128</v>
      </c>
      <c r="F10414" s="113" t="s">
        <v>200</v>
      </c>
      <c r="G10414" s="150">
        <v>4.1505258784371001E-8</v>
      </c>
    </row>
    <row r="10415" spans="1:7" x14ac:dyDescent="0.25">
      <c r="A10415" s="108" t="str">
        <f t="shared" si="162"/>
        <v>GR_1996_NATIONAL TOTAL_PAH</v>
      </c>
      <c r="B10415" s="113" t="s">
        <v>151</v>
      </c>
      <c r="C10415" s="113">
        <v>1996</v>
      </c>
      <c r="D10415" s="113" t="s">
        <v>122</v>
      </c>
      <c r="E10415" s="113" t="s">
        <v>129</v>
      </c>
      <c r="F10415" s="113" t="s">
        <v>200</v>
      </c>
      <c r="G10415" s="113">
        <v>2.3062296175875099E-2</v>
      </c>
    </row>
    <row r="10416" spans="1:7" x14ac:dyDescent="0.25">
      <c r="A10416" s="108" t="str">
        <f t="shared" si="162"/>
        <v>GR_1996_NATIONAL TOTAL_HCB</v>
      </c>
      <c r="B10416" s="113" t="s">
        <v>151</v>
      </c>
      <c r="C10416" s="113">
        <v>1996</v>
      </c>
      <c r="D10416" s="113" t="s">
        <v>122</v>
      </c>
      <c r="E10416" s="113" t="s">
        <v>130</v>
      </c>
      <c r="F10416" s="113" t="s">
        <v>200</v>
      </c>
      <c r="G10416" s="150">
        <v>2.1158757990123199E-5</v>
      </c>
    </row>
    <row r="10417" spans="1:7" x14ac:dyDescent="0.25">
      <c r="A10417" s="108" t="str">
        <f t="shared" si="162"/>
        <v>GR_1996_NATIONAL TOTAL_PCB</v>
      </c>
      <c r="B10417" s="113" t="s">
        <v>151</v>
      </c>
      <c r="C10417" s="113">
        <v>1996</v>
      </c>
      <c r="D10417" s="113" t="s">
        <v>122</v>
      </c>
      <c r="E10417" s="113" t="s">
        <v>259</v>
      </c>
      <c r="F10417" s="113" t="s">
        <v>200</v>
      </c>
      <c r="G10417" s="150">
        <v>8.10030132965182E-6</v>
      </c>
    </row>
    <row r="10418" spans="1:7" x14ac:dyDescent="0.25">
      <c r="A10418" s="108" t="str">
        <f t="shared" si="162"/>
        <v>GR_1996_1A3(FS)_NOx</v>
      </c>
      <c r="B10418" s="113" t="s">
        <v>151</v>
      </c>
      <c r="C10418" s="113">
        <v>1996</v>
      </c>
      <c r="D10418" s="113" t="s">
        <v>132</v>
      </c>
      <c r="E10418" s="113" t="s">
        <v>199</v>
      </c>
      <c r="F10418" s="113" t="s">
        <v>200</v>
      </c>
      <c r="G10418" s="113">
        <v>146.10108401466201</v>
      </c>
    </row>
    <row r="10419" spans="1:7" x14ac:dyDescent="0.25">
      <c r="A10419" s="108" t="str">
        <f t="shared" si="162"/>
        <v>GR_1996_1A3(FS)_NMVOC</v>
      </c>
      <c r="B10419" s="113" t="s">
        <v>151</v>
      </c>
      <c r="C10419" s="113">
        <v>1996</v>
      </c>
      <c r="D10419" s="113" t="s">
        <v>132</v>
      </c>
      <c r="E10419" s="113" t="s">
        <v>123</v>
      </c>
      <c r="F10419" s="113" t="s">
        <v>200</v>
      </c>
      <c r="G10419" s="113">
        <v>145.43433214246099</v>
      </c>
    </row>
    <row r="10420" spans="1:7" x14ac:dyDescent="0.25">
      <c r="A10420" s="108" t="str">
        <f t="shared" si="162"/>
        <v>GR_1996_1A3(FS)_SOx</v>
      </c>
      <c r="B10420" s="113" t="s">
        <v>151</v>
      </c>
      <c r="C10420" s="113">
        <v>1996</v>
      </c>
      <c r="D10420" s="113" t="s">
        <v>132</v>
      </c>
      <c r="E10420" s="113" t="s">
        <v>201</v>
      </c>
      <c r="F10420" s="113" t="s">
        <v>200</v>
      </c>
      <c r="G10420" s="113">
        <v>11.5592793375111</v>
      </c>
    </row>
    <row r="10421" spans="1:7" x14ac:dyDescent="0.25">
      <c r="A10421" s="108" t="str">
        <f t="shared" si="162"/>
        <v>GR_1996_1A3(FS)_NH3</v>
      </c>
      <c r="B10421" s="113" t="s">
        <v>151</v>
      </c>
      <c r="C10421" s="113">
        <v>1996</v>
      </c>
      <c r="D10421" s="113" t="s">
        <v>132</v>
      </c>
      <c r="E10421" s="113" t="s">
        <v>124</v>
      </c>
      <c r="F10421" s="113" t="s">
        <v>200</v>
      </c>
      <c r="G10421" s="113">
        <v>0.84940728666674903</v>
      </c>
    </row>
    <row r="10422" spans="1:7" x14ac:dyDescent="0.25">
      <c r="A10422" s="108" t="str">
        <f t="shared" si="162"/>
        <v>GR_1996_1A3(FS)_PM2.5</v>
      </c>
      <c r="B10422" s="113" t="s">
        <v>151</v>
      </c>
      <c r="C10422" s="113">
        <v>1996</v>
      </c>
      <c r="D10422" s="113" t="s">
        <v>132</v>
      </c>
      <c r="E10422" s="113" t="s">
        <v>203</v>
      </c>
      <c r="F10422" s="113" t="s">
        <v>200</v>
      </c>
      <c r="G10422" s="113">
        <v>6.9202845920007903</v>
      </c>
    </row>
    <row r="10423" spans="1:7" x14ac:dyDescent="0.25">
      <c r="A10423" s="108" t="str">
        <f t="shared" si="162"/>
        <v>GR_1996_3D_NOx</v>
      </c>
      <c r="B10423" s="113" t="s">
        <v>151</v>
      </c>
      <c r="C10423" s="113">
        <v>1996</v>
      </c>
      <c r="D10423" s="113" t="s">
        <v>206</v>
      </c>
      <c r="E10423" s="113" t="s">
        <v>199</v>
      </c>
      <c r="F10423" s="113" t="s">
        <v>200</v>
      </c>
      <c r="G10423" s="113">
        <v>24.5168303347922</v>
      </c>
    </row>
    <row r="10424" spans="1:7" x14ac:dyDescent="0.25">
      <c r="A10424" s="108" t="str">
        <f t="shared" si="162"/>
        <v>GR_1997_NATIONAL TOTAL_NOx</v>
      </c>
      <c r="B10424" s="113" t="s">
        <v>151</v>
      </c>
      <c r="C10424" s="113">
        <v>1997</v>
      </c>
      <c r="D10424" s="113" t="s">
        <v>122</v>
      </c>
      <c r="E10424" s="113" t="s">
        <v>199</v>
      </c>
      <c r="F10424" s="113" t="s">
        <v>200</v>
      </c>
      <c r="G10424" s="113">
        <v>424.86286132663503</v>
      </c>
    </row>
    <row r="10425" spans="1:7" x14ac:dyDescent="0.25">
      <c r="A10425" s="108" t="str">
        <f t="shared" si="162"/>
        <v>GR_1997_NATIONAL TOTAL_NMVOC</v>
      </c>
      <c r="B10425" s="113" t="s">
        <v>151</v>
      </c>
      <c r="C10425" s="113">
        <v>1997</v>
      </c>
      <c r="D10425" s="113" t="s">
        <v>122</v>
      </c>
      <c r="E10425" s="113" t="s">
        <v>123</v>
      </c>
      <c r="F10425" s="113" t="s">
        <v>200</v>
      </c>
      <c r="G10425" s="113">
        <v>309.66763343603498</v>
      </c>
    </row>
    <row r="10426" spans="1:7" x14ac:dyDescent="0.25">
      <c r="A10426" s="108" t="str">
        <f t="shared" si="162"/>
        <v>GR_1997_NATIONAL TOTAL_SOx</v>
      </c>
      <c r="B10426" s="113" t="s">
        <v>151</v>
      </c>
      <c r="C10426" s="113">
        <v>1997</v>
      </c>
      <c r="D10426" s="113" t="s">
        <v>122</v>
      </c>
      <c r="E10426" s="113" t="s">
        <v>201</v>
      </c>
      <c r="F10426" s="113" t="s">
        <v>200</v>
      </c>
      <c r="G10426" s="113">
        <v>553.10953618846702</v>
      </c>
    </row>
    <row r="10427" spans="1:7" x14ac:dyDescent="0.25">
      <c r="A10427" s="108" t="str">
        <f t="shared" si="162"/>
        <v>GR_1997_NATIONAL TOTAL_NH3</v>
      </c>
      <c r="B10427" s="113" t="s">
        <v>151</v>
      </c>
      <c r="C10427" s="113">
        <v>1997</v>
      </c>
      <c r="D10427" s="113" t="s">
        <v>122</v>
      </c>
      <c r="E10427" s="113" t="s">
        <v>124</v>
      </c>
      <c r="F10427" s="113" t="s">
        <v>200</v>
      </c>
      <c r="G10427" s="113">
        <v>85.321750665036703</v>
      </c>
    </row>
    <row r="10428" spans="1:7" x14ac:dyDescent="0.25">
      <c r="A10428" s="108" t="str">
        <f t="shared" si="162"/>
        <v>GR_1997_NATIONAL TOTAL_PM2.5</v>
      </c>
      <c r="B10428" s="113" t="s">
        <v>151</v>
      </c>
      <c r="C10428" s="113">
        <v>1997</v>
      </c>
      <c r="D10428" s="113" t="s">
        <v>122</v>
      </c>
      <c r="E10428" s="113" t="s">
        <v>203</v>
      </c>
      <c r="F10428" s="113" t="s">
        <v>200</v>
      </c>
      <c r="G10428" s="113">
        <v>66.5813734765551</v>
      </c>
    </row>
    <row r="10429" spans="1:7" x14ac:dyDescent="0.25">
      <c r="A10429" s="108" t="str">
        <f t="shared" si="162"/>
        <v>GR_1997_NATIONAL TOTAL_Pb</v>
      </c>
      <c r="B10429" s="113" t="s">
        <v>151</v>
      </c>
      <c r="C10429" s="113">
        <v>1997</v>
      </c>
      <c r="D10429" s="113" t="s">
        <v>122</v>
      </c>
      <c r="E10429" s="113" t="s">
        <v>125</v>
      </c>
      <c r="F10429" s="113" t="s">
        <v>200</v>
      </c>
      <c r="G10429" s="113">
        <v>0.39230449687473001</v>
      </c>
    </row>
    <row r="10430" spans="1:7" x14ac:dyDescent="0.25">
      <c r="A10430" s="108" t="str">
        <f t="shared" si="162"/>
        <v>GR_1997_NATIONAL TOTAL_Cd</v>
      </c>
      <c r="B10430" s="113" t="s">
        <v>151</v>
      </c>
      <c r="C10430" s="113">
        <v>1997</v>
      </c>
      <c r="D10430" s="113" t="s">
        <v>122</v>
      </c>
      <c r="E10430" s="113" t="s">
        <v>126</v>
      </c>
      <c r="F10430" s="113" t="s">
        <v>200</v>
      </c>
      <c r="G10430" s="113">
        <v>8.7683143555999099E-3</v>
      </c>
    </row>
    <row r="10431" spans="1:7" x14ac:dyDescent="0.25">
      <c r="A10431" s="108" t="str">
        <f t="shared" si="162"/>
        <v>GR_1997_NATIONAL TOTAL_Hg</v>
      </c>
      <c r="B10431" s="113" t="s">
        <v>151</v>
      </c>
      <c r="C10431" s="113">
        <v>1997</v>
      </c>
      <c r="D10431" s="113" t="s">
        <v>122</v>
      </c>
      <c r="E10431" s="113" t="s">
        <v>127</v>
      </c>
      <c r="F10431" s="113" t="s">
        <v>200</v>
      </c>
      <c r="G10431" s="113">
        <v>2.4146843337239901E-3</v>
      </c>
    </row>
    <row r="10432" spans="1:7" x14ac:dyDescent="0.25">
      <c r="A10432" s="108" t="str">
        <f t="shared" si="162"/>
        <v>GR_1997_NATIONAL TOTAL_DIOX</v>
      </c>
      <c r="B10432" s="113" t="s">
        <v>151</v>
      </c>
      <c r="C10432" s="113">
        <v>1997</v>
      </c>
      <c r="D10432" s="113" t="s">
        <v>122</v>
      </c>
      <c r="E10432" s="113" t="s">
        <v>128</v>
      </c>
      <c r="F10432" s="113" t="s">
        <v>200</v>
      </c>
      <c r="G10432" s="150">
        <v>4.2440048491128599E-8</v>
      </c>
    </row>
    <row r="10433" spans="1:7" x14ac:dyDescent="0.25">
      <c r="A10433" s="108" t="str">
        <f t="shared" si="162"/>
        <v>GR_1997_NATIONAL TOTAL_PAH</v>
      </c>
      <c r="B10433" s="113" t="s">
        <v>151</v>
      </c>
      <c r="C10433" s="113">
        <v>1997</v>
      </c>
      <c r="D10433" s="113" t="s">
        <v>122</v>
      </c>
      <c r="E10433" s="113" t="s">
        <v>129</v>
      </c>
      <c r="F10433" s="113" t="s">
        <v>200</v>
      </c>
      <c r="G10433" s="113">
        <v>2.2852942187709599E-2</v>
      </c>
    </row>
    <row r="10434" spans="1:7" x14ac:dyDescent="0.25">
      <c r="A10434" s="108" t="str">
        <f t="shared" ref="A10434:A10497" si="163">CONCATENATE(B10434,"_",C10434,"_",D10434,"_",E10434)</f>
        <v>GR_1997_NATIONAL TOTAL_HCB</v>
      </c>
      <c r="B10434" s="113" t="s">
        <v>151</v>
      </c>
      <c r="C10434" s="113">
        <v>1997</v>
      </c>
      <c r="D10434" s="113" t="s">
        <v>122</v>
      </c>
      <c r="E10434" s="113" t="s">
        <v>130</v>
      </c>
      <c r="F10434" s="113" t="s">
        <v>200</v>
      </c>
      <c r="G10434" s="150">
        <v>2.3238098075540101E-5</v>
      </c>
    </row>
    <row r="10435" spans="1:7" x14ac:dyDescent="0.25">
      <c r="A10435" s="108" t="str">
        <f t="shared" si="163"/>
        <v>GR_1997_NATIONAL TOTAL_PCB</v>
      </c>
      <c r="B10435" s="113" t="s">
        <v>151</v>
      </c>
      <c r="C10435" s="113">
        <v>1997</v>
      </c>
      <c r="D10435" s="113" t="s">
        <v>122</v>
      </c>
      <c r="E10435" s="113" t="s">
        <v>259</v>
      </c>
      <c r="F10435" s="113" t="s">
        <v>200</v>
      </c>
      <c r="G10435" s="150">
        <v>8.4384756205521992E-6</v>
      </c>
    </row>
    <row r="10436" spans="1:7" x14ac:dyDescent="0.25">
      <c r="A10436" s="108" t="str">
        <f t="shared" si="163"/>
        <v>GR_1997_1A3(FS)_NOx</v>
      </c>
      <c r="B10436" s="113" t="s">
        <v>151</v>
      </c>
      <c r="C10436" s="113">
        <v>1997</v>
      </c>
      <c r="D10436" s="113" t="s">
        <v>132</v>
      </c>
      <c r="E10436" s="113" t="s">
        <v>199</v>
      </c>
      <c r="F10436" s="113" t="s">
        <v>200</v>
      </c>
      <c r="G10436" s="113">
        <v>148.30909476732799</v>
      </c>
    </row>
    <row r="10437" spans="1:7" x14ac:dyDescent="0.25">
      <c r="A10437" s="108" t="str">
        <f t="shared" si="163"/>
        <v>GR_1997_1A3(FS)_NMVOC</v>
      </c>
      <c r="B10437" s="113" t="s">
        <v>151</v>
      </c>
      <c r="C10437" s="113">
        <v>1997</v>
      </c>
      <c r="D10437" s="113" t="s">
        <v>132</v>
      </c>
      <c r="E10437" s="113" t="s">
        <v>123</v>
      </c>
      <c r="F10437" s="113" t="s">
        <v>200</v>
      </c>
      <c r="G10437" s="113">
        <v>144.67959348591501</v>
      </c>
    </row>
    <row r="10438" spans="1:7" x14ac:dyDescent="0.25">
      <c r="A10438" s="108" t="str">
        <f t="shared" si="163"/>
        <v>GR_1997_1A3(FS)_SOx</v>
      </c>
      <c r="B10438" s="113" t="s">
        <v>151</v>
      </c>
      <c r="C10438" s="113">
        <v>1997</v>
      </c>
      <c r="D10438" s="113" t="s">
        <v>132</v>
      </c>
      <c r="E10438" s="113" t="s">
        <v>201</v>
      </c>
      <c r="F10438" s="113" t="s">
        <v>200</v>
      </c>
      <c r="G10438" s="113">
        <v>12.023799186394401</v>
      </c>
    </row>
    <row r="10439" spans="1:7" x14ac:dyDescent="0.25">
      <c r="A10439" s="108" t="str">
        <f t="shared" si="163"/>
        <v>GR_1997_1A3(FS)_NH3</v>
      </c>
      <c r="B10439" s="113" t="s">
        <v>151</v>
      </c>
      <c r="C10439" s="113">
        <v>1997</v>
      </c>
      <c r="D10439" s="113" t="s">
        <v>132</v>
      </c>
      <c r="E10439" s="113" t="s">
        <v>124</v>
      </c>
      <c r="F10439" s="113" t="s">
        <v>200</v>
      </c>
      <c r="G10439" s="113">
        <v>1.0283502677240799</v>
      </c>
    </row>
    <row r="10440" spans="1:7" x14ac:dyDescent="0.25">
      <c r="A10440" s="108" t="str">
        <f t="shared" si="163"/>
        <v>GR_1997_1A3(FS)_PM2.5</v>
      </c>
      <c r="B10440" s="113" t="s">
        <v>151</v>
      </c>
      <c r="C10440" s="113">
        <v>1997</v>
      </c>
      <c r="D10440" s="113" t="s">
        <v>132</v>
      </c>
      <c r="E10440" s="113" t="s">
        <v>203</v>
      </c>
      <c r="F10440" s="113" t="s">
        <v>200</v>
      </c>
      <c r="G10440" s="113">
        <v>6.4624308305699998</v>
      </c>
    </row>
    <row r="10441" spans="1:7" x14ac:dyDescent="0.25">
      <c r="A10441" s="108" t="str">
        <f t="shared" si="163"/>
        <v>GR_1997_3D_NOx</v>
      </c>
      <c r="B10441" s="113" t="s">
        <v>151</v>
      </c>
      <c r="C10441" s="113">
        <v>1997</v>
      </c>
      <c r="D10441" s="113" t="s">
        <v>206</v>
      </c>
      <c r="E10441" s="113" t="s">
        <v>199</v>
      </c>
      <c r="F10441" s="113" t="s">
        <v>200</v>
      </c>
      <c r="G10441" s="113">
        <v>23.8884135663744</v>
      </c>
    </row>
    <row r="10442" spans="1:7" x14ac:dyDescent="0.25">
      <c r="A10442" s="108" t="str">
        <f t="shared" si="163"/>
        <v>GR_1998_NATIONAL TOTAL_NOx</v>
      </c>
      <c r="B10442" s="113" t="s">
        <v>151</v>
      </c>
      <c r="C10442" s="113">
        <v>1998</v>
      </c>
      <c r="D10442" s="113" t="s">
        <v>122</v>
      </c>
      <c r="E10442" s="113" t="s">
        <v>199</v>
      </c>
      <c r="F10442" s="113" t="s">
        <v>200</v>
      </c>
      <c r="G10442" s="113">
        <v>451.86995502773601</v>
      </c>
    </row>
    <row r="10443" spans="1:7" x14ac:dyDescent="0.25">
      <c r="A10443" s="108" t="str">
        <f t="shared" si="163"/>
        <v>GR_1998_NATIONAL TOTAL_NMVOC</v>
      </c>
      <c r="B10443" s="113" t="s">
        <v>151</v>
      </c>
      <c r="C10443" s="113">
        <v>1998</v>
      </c>
      <c r="D10443" s="113" t="s">
        <v>122</v>
      </c>
      <c r="E10443" s="113" t="s">
        <v>123</v>
      </c>
      <c r="F10443" s="113" t="s">
        <v>200</v>
      </c>
      <c r="G10443" s="113">
        <v>316.16364866490102</v>
      </c>
    </row>
    <row r="10444" spans="1:7" x14ac:dyDescent="0.25">
      <c r="A10444" s="108" t="str">
        <f t="shared" si="163"/>
        <v>GR_1998_NATIONAL TOTAL_SOx</v>
      </c>
      <c r="B10444" s="113" t="s">
        <v>151</v>
      </c>
      <c r="C10444" s="113">
        <v>1998</v>
      </c>
      <c r="D10444" s="113" t="s">
        <v>122</v>
      </c>
      <c r="E10444" s="113" t="s">
        <v>201</v>
      </c>
      <c r="F10444" s="113" t="s">
        <v>200</v>
      </c>
      <c r="G10444" s="113">
        <v>581.61526526766795</v>
      </c>
    </row>
    <row r="10445" spans="1:7" x14ac:dyDescent="0.25">
      <c r="A10445" s="108" t="str">
        <f t="shared" si="163"/>
        <v>GR_1998_NATIONAL TOTAL_NH3</v>
      </c>
      <c r="B10445" s="113" t="s">
        <v>151</v>
      </c>
      <c r="C10445" s="113">
        <v>1998</v>
      </c>
      <c r="D10445" s="113" t="s">
        <v>122</v>
      </c>
      <c r="E10445" s="113" t="s">
        <v>124</v>
      </c>
      <c r="F10445" s="113" t="s">
        <v>200</v>
      </c>
      <c r="G10445" s="113">
        <v>85.368399170702403</v>
      </c>
    </row>
    <row r="10446" spans="1:7" x14ac:dyDescent="0.25">
      <c r="A10446" s="108" t="str">
        <f t="shared" si="163"/>
        <v>GR_1998_NATIONAL TOTAL_PM2.5</v>
      </c>
      <c r="B10446" s="113" t="s">
        <v>151</v>
      </c>
      <c r="C10446" s="113">
        <v>1998</v>
      </c>
      <c r="D10446" s="113" t="s">
        <v>122</v>
      </c>
      <c r="E10446" s="113" t="s">
        <v>203</v>
      </c>
      <c r="F10446" s="113" t="s">
        <v>200</v>
      </c>
      <c r="G10446" s="113">
        <v>68.132441617315905</v>
      </c>
    </row>
    <row r="10447" spans="1:7" x14ac:dyDescent="0.25">
      <c r="A10447" s="108" t="str">
        <f t="shared" si="163"/>
        <v>GR_1998_NATIONAL TOTAL_Pb</v>
      </c>
      <c r="B10447" s="113" t="s">
        <v>151</v>
      </c>
      <c r="C10447" s="113">
        <v>1998</v>
      </c>
      <c r="D10447" s="113" t="s">
        <v>122</v>
      </c>
      <c r="E10447" s="113" t="s">
        <v>125</v>
      </c>
      <c r="F10447" s="113" t="s">
        <v>200</v>
      </c>
      <c r="G10447" s="113">
        <v>0.38635709571961202</v>
      </c>
    </row>
    <row r="10448" spans="1:7" x14ac:dyDescent="0.25">
      <c r="A10448" s="108" t="str">
        <f t="shared" si="163"/>
        <v>GR_1998_NATIONAL TOTAL_Cd</v>
      </c>
      <c r="B10448" s="113" t="s">
        <v>151</v>
      </c>
      <c r="C10448" s="113">
        <v>1998</v>
      </c>
      <c r="D10448" s="113" t="s">
        <v>122</v>
      </c>
      <c r="E10448" s="113" t="s">
        <v>126</v>
      </c>
      <c r="F10448" s="113" t="s">
        <v>200</v>
      </c>
      <c r="G10448" s="113">
        <v>9.1084993797689497E-3</v>
      </c>
    </row>
    <row r="10449" spans="1:7" x14ac:dyDescent="0.25">
      <c r="A10449" s="108" t="str">
        <f t="shared" si="163"/>
        <v>GR_1998_NATIONAL TOTAL_Hg</v>
      </c>
      <c r="B10449" s="113" t="s">
        <v>151</v>
      </c>
      <c r="C10449" s="113">
        <v>1998</v>
      </c>
      <c r="D10449" s="113" t="s">
        <v>122</v>
      </c>
      <c r="E10449" s="113" t="s">
        <v>127</v>
      </c>
      <c r="F10449" s="113" t="s">
        <v>200</v>
      </c>
      <c r="G10449" s="113">
        <v>2.52383562204927E-3</v>
      </c>
    </row>
    <row r="10450" spans="1:7" x14ac:dyDescent="0.25">
      <c r="A10450" s="108" t="str">
        <f t="shared" si="163"/>
        <v>GR_1998_NATIONAL TOTAL_DIOX</v>
      </c>
      <c r="B10450" s="113" t="s">
        <v>151</v>
      </c>
      <c r="C10450" s="113">
        <v>1998</v>
      </c>
      <c r="D10450" s="113" t="s">
        <v>122</v>
      </c>
      <c r="E10450" s="113" t="s">
        <v>128</v>
      </c>
      <c r="F10450" s="113" t="s">
        <v>200</v>
      </c>
      <c r="G10450" s="150">
        <v>4.2979893529491499E-8</v>
      </c>
    </row>
    <row r="10451" spans="1:7" x14ac:dyDescent="0.25">
      <c r="A10451" s="108" t="str">
        <f t="shared" si="163"/>
        <v>GR_1998_NATIONAL TOTAL_PAH</v>
      </c>
      <c r="B10451" s="113" t="s">
        <v>151</v>
      </c>
      <c r="C10451" s="113">
        <v>1998</v>
      </c>
      <c r="D10451" s="113" t="s">
        <v>122</v>
      </c>
      <c r="E10451" s="113" t="s">
        <v>129</v>
      </c>
      <c r="F10451" s="113" t="s">
        <v>200</v>
      </c>
      <c r="G10451" s="113">
        <v>2.3009939067283401E-2</v>
      </c>
    </row>
    <row r="10452" spans="1:7" x14ac:dyDescent="0.25">
      <c r="A10452" s="108" t="str">
        <f t="shared" si="163"/>
        <v>GR_1998_NATIONAL TOTAL_HCB</v>
      </c>
      <c r="B10452" s="113" t="s">
        <v>151</v>
      </c>
      <c r="C10452" s="113">
        <v>1998</v>
      </c>
      <c r="D10452" s="113" t="s">
        <v>122</v>
      </c>
      <c r="E10452" s="113" t="s">
        <v>130</v>
      </c>
      <c r="F10452" s="113" t="s">
        <v>200</v>
      </c>
      <c r="G10452" s="150">
        <v>2.4442597677206301E-5</v>
      </c>
    </row>
    <row r="10453" spans="1:7" x14ac:dyDescent="0.25">
      <c r="A10453" s="108" t="str">
        <f t="shared" si="163"/>
        <v>GR_1998_NATIONAL TOTAL_PCB</v>
      </c>
      <c r="B10453" s="113" t="s">
        <v>151</v>
      </c>
      <c r="C10453" s="113">
        <v>1998</v>
      </c>
      <c r="D10453" s="113" t="s">
        <v>122</v>
      </c>
      <c r="E10453" s="113" t="s">
        <v>259</v>
      </c>
      <c r="F10453" s="113" t="s">
        <v>200</v>
      </c>
      <c r="G10453" s="150">
        <v>8.8012794118074603E-6</v>
      </c>
    </row>
    <row r="10454" spans="1:7" x14ac:dyDescent="0.25">
      <c r="A10454" s="108" t="str">
        <f t="shared" si="163"/>
        <v>GR_1998_1A3(FS)_NOx</v>
      </c>
      <c r="B10454" s="113" t="s">
        <v>151</v>
      </c>
      <c r="C10454" s="113">
        <v>1998</v>
      </c>
      <c r="D10454" s="113" t="s">
        <v>132</v>
      </c>
      <c r="E10454" s="113" t="s">
        <v>199</v>
      </c>
      <c r="F10454" s="113" t="s">
        <v>200</v>
      </c>
      <c r="G10454" s="113">
        <v>149.65520790162</v>
      </c>
    </row>
    <row r="10455" spans="1:7" x14ac:dyDescent="0.25">
      <c r="A10455" s="108" t="str">
        <f t="shared" si="163"/>
        <v>GR_1998_1A3(FS)_NMVOC</v>
      </c>
      <c r="B10455" s="113" t="s">
        <v>151</v>
      </c>
      <c r="C10455" s="113">
        <v>1998</v>
      </c>
      <c r="D10455" s="113" t="s">
        <v>132</v>
      </c>
      <c r="E10455" s="113" t="s">
        <v>123</v>
      </c>
      <c r="F10455" s="113" t="s">
        <v>200</v>
      </c>
      <c r="G10455" s="113">
        <v>144.01378836248</v>
      </c>
    </row>
    <row r="10456" spans="1:7" x14ac:dyDescent="0.25">
      <c r="A10456" s="108" t="str">
        <f t="shared" si="163"/>
        <v>GR_1998_1A3(FS)_SOx</v>
      </c>
      <c r="B10456" s="113" t="s">
        <v>151</v>
      </c>
      <c r="C10456" s="113">
        <v>1998</v>
      </c>
      <c r="D10456" s="113" t="s">
        <v>132</v>
      </c>
      <c r="E10456" s="113" t="s">
        <v>201</v>
      </c>
      <c r="F10456" s="113" t="s">
        <v>200</v>
      </c>
      <c r="G10456" s="113">
        <v>12.4272302105884</v>
      </c>
    </row>
    <row r="10457" spans="1:7" x14ac:dyDescent="0.25">
      <c r="A10457" s="108" t="str">
        <f t="shared" si="163"/>
        <v>GR_1998_1A3(FS)_NH3</v>
      </c>
      <c r="B10457" s="113" t="s">
        <v>151</v>
      </c>
      <c r="C10457" s="113">
        <v>1998</v>
      </c>
      <c r="D10457" s="113" t="s">
        <v>132</v>
      </c>
      <c r="E10457" s="113" t="s">
        <v>124</v>
      </c>
      <c r="F10457" s="113" t="s">
        <v>200</v>
      </c>
      <c r="G10457" s="113">
        <v>1.21845232631973</v>
      </c>
    </row>
    <row r="10458" spans="1:7" x14ac:dyDescent="0.25">
      <c r="A10458" s="108" t="str">
        <f t="shared" si="163"/>
        <v>GR_1998_1A3(FS)_PM2.5</v>
      </c>
      <c r="B10458" s="113" t="s">
        <v>151</v>
      </c>
      <c r="C10458" s="113">
        <v>1998</v>
      </c>
      <c r="D10458" s="113" t="s">
        <v>132</v>
      </c>
      <c r="E10458" s="113" t="s">
        <v>203</v>
      </c>
      <c r="F10458" s="113" t="s">
        <v>200</v>
      </c>
      <c r="G10458" s="113">
        <v>6.6005725312674004</v>
      </c>
    </row>
    <row r="10459" spans="1:7" x14ac:dyDescent="0.25">
      <c r="A10459" s="108" t="str">
        <f t="shared" si="163"/>
        <v>GR_1998_3D_NOx</v>
      </c>
      <c r="B10459" s="113" t="s">
        <v>151</v>
      </c>
      <c r="C10459" s="113">
        <v>1998</v>
      </c>
      <c r="D10459" s="113" t="s">
        <v>206</v>
      </c>
      <c r="E10459" s="113" t="s">
        <v>199</v>
      </c>
      <c r="F10459" s="113" t="s">
        <v>200</v>
      </c>
      <c r="G10459" s="113">
        <v>23.9475048501399</v>
      </c>
    </row>
    <row r="10460" spans="1:7" x14ac:dyDescent="0.25">
      <c r="A10460" s="108" t="str">
        <f t="shared" si="163"/>
        <v>GR_1999_NATIONAL TOTAL_NOx</v>
      </c>
      <c r="B10460" s="113" t="s">
        <v>151</v>
      </c>
      <c r="C10460" s="113">
        <v>1999</v>
      </c>
      <c r="D10460" s="113" t="s">
        <v>122</v>
      </c>
      <c r="E10460" s="113" t="s">
        <v>199</v>
      </c>
      <c r="F10460" s="113" t="s">
        <v>200</v>
      </c>
      <c r="G10460" s="113">
        <v>444.69006438916102</v>
      </c>
    </row>
    <row r="10461" spans="1:7" x14ac:dyDescent="0.25">
      <c r="A10461" s="108" t="str">
        <f t="shared" si="163"/>
        <v>GR_1999_NATIONAL TOTAL_NMVOC</v>
      </c>
      <c r="B10461" s="113" t="s">
        <v>151</v>
      </c>
      <c r="C10461" s="113">
        <v>1999</v>
      </c>
      <c r="D10461" s="113" t="s">
        <v>122</v>
      </c>
      <c r="E10461" s="113" t="s">
        <v>123</v>
      </c>
      <c r="F10461" s="113" t="s">
        <v>200</v>
      </c>
      <c r="G10461" s="113">
        <v>316.86155861911402</v>
      </c>
    </row>
    <row r="10462" spans="1:7" x14ac:dyDescent="0.25">
      <c r="A10462" s="108" t="str">
        <f t="shared" si="163"/>
        <v>GR_1999_NATIONAL TOTAL_SOx</v>
      </c>
      <c r="B10462" s="113" t="s">
        <v>151</v>
      </c>
      <c r="C10462" s="113">
        <v>1999</v>
      </c>
      <c r="D10462" s="113" t="s">
        <v>122</v>
      </c>
      <c r="E10462" s="113" t="s">
        <v>201</v>
      </c>
      <c r="F10462" s="113" t="s">
        <v>200</v>
      </c>
      <c r="G10462" s="113">
        <v>567.59910746634102</v>
      </c>
    </row>
    <row r="10463" spans="1:7" x14ac:dyDescent="0.25">
      <c r="A10463" s="108" t="str">
        <f t="shared" si="163"/>
        <v>GR_1999_NATIONAL TOTAL_NH3</v>
      </c>
      <c r="B10463" s="113" t="s">
        <v>151</v>
      </c>
      <c r="C10463" s="113">
        <v>1999</v>
      </c>
      <c r="D10463" s="113" t="s">
        <v>122</v>
      </c>
      <c r="E10463" s="113" t="s">
        <v>124</v>
      </c>
      <c r="F10463" s="113" t="s">
        <v>200</v>
      </c>
      <c r="G10463" s="113">
        <v>84.757304907609196</v>
      </c>
    </row>
    <row r="10464" spans="1:7" x14ac:dyDescent="0.25">
      <c r="A10464" s="108" t="str">
        <f t="shared" si="163"/>
        <v>GR_1999_NATIONAL TOTAL_PM2.5</v>
      </c>
      <c r="B10464" s="113" t="s">
        <v>151</v>
      </c>
      <c r="C10464" s="113">
        <v>1999</v>
      </c>
      <c r="D10464" s="113" t="s">
        <v>122</v>
      </c>
      <c r="E10464" s="113" t="s">
        <v>203</v>
      </c>
      <c r="F10464" s="113" t="s">
        <v>200</v>
      </c>
      <c r="G10464" s="113">
        <v>68.6701587729533</v>
      </c>
    </row>
    <row r="10465" spans="1:7" x14ac:dyDescent="0.25">
      <c r="A10465" s="108" t="str">
        <f t="shared" si="163"/>
        <v>GR_1999_NATIONAL TOTAL_Pb</v>
      </c>
      <c r="B10465" s="113" t="s">
        <v>151</v>
      </c>
      <c r="C10465" s="113">
        <v>1999</v>
      </c>
      <c r="D10465" s="113" t="s">
        <v>122</v>
      </c>
      <c r="E10465" s="113" t="s">
        <v>125</v>
      </c>
      <c r="F10465" s="113" t="s">
        <v>200</v>
      </c>
      <c r="G10465" s="113">
        <v>0.35946129848078001</v>
      </c>
    </row>
    <row r="10466" spans="1:7" x14ac:dyDescent="0.25">
      <c r="A10466" s="108" t="str">
        <f t="shared" si="163"/>
        <v>GR_1999_NATIONAL TOTAL_Cd</v>
      </c>
      <c r="B10466" s="113" t="s">
        <v>151</v>
      </c>
      <c r="C10466" s="113">
        <v>1999</v>
      </c>
      <c r="D10466" s="113" t="s">
        <v>122</v>
      </c>
      <c r="E10466" s="113" t="s">
        <v>126</v>
      </c>
      <c r="F10466" s="113" t="s">
        <v>200</v>
      </c>
      <c r="G10466" s="113">
        <v>9.4337058333531301E-3</v>
      </c>
    </row>
    <row r="10467" spans="1:7" x14ac:dyDescent="0.25">
      <c r="A10467" s="108" t="str">
        <f t="shared" si="163"/>
        <v>GR_1999_NATIONAL TOTAL_Hg</v>
      </c>
      <c r="B10467" s="113" t="s">
        <v>151</v>
      </c>
      <c r="C10467" s="113">
        <v>1999</v>
      </c>
      <c r="D10467" s="113" t="s">
        <v>122</v>
      </c>
      <c r="E10467" s="113" t="s">
        <v>127</v>
      </c>
      <c r="F10467" s="113" t="s">
        <v>200</v>
      </c>
      <c r="G10467" s="113">
        <v>2.42393687089413E-3</v>
      </c>
    </row>
    <row r="10468" spans="1:7" x14ac:dyDescent="0.25">
      <c r="A10468" s="108" t="str">
        <f t="shared" si="163"/>
        <v>GR_1999_NATIONAL TOTAL_DIOX</v>
      </c>
      <c r="B10468" s="113" t="s">
        <v>151</v>
      </c>
      <c r="C10468" s="113">
        <v>1999</v>
      </c>
      <c r="D10468" s="113" t="s">
        <v>122</v>
      </c>
      <c r="E10468" s="113" t="s">
        <v>128</v>
      </c>
      <c r="F10468" s="113" t="s">
        <v>200</v>
      </c>
      <c r="G10468" s="150">
        <v>4.1091828141163599E-8</v>
      </c>
    </row>
    <row r="10469" spans="1:7" x14ac:dyDescent="0.25">
      <c r="A10469" s="108" t="str">
        <f t="shared" si="163"/>
        <v>GR_1999_NATIONAL TOTAL_PAH</v>
      </c>
      <c r="B10469" s="113" t="s">
        <v>151</v>
      </c>
      <c r="C10469" s="113">
        <v>1999</v>
      </c>
      <c r="D10469" s="113" t="s">
        <v>122</v>
      </c>
      <c r="E10469" s="113" t="s">
        <v>129</v>
      </c>
      <c r="F10469" s="113" t="s">
        <v>200</v>
      </c>
      <c r="G10469" s="113">
        <v>2.19968262012952E-2</v>
      </c>
    </row>
    <row r="10470" spans="1:7" x14ac:dyDescent="0.25">
      <c r="A10470" s="108" t="str">
        <f t="shared" si="163"/>
        <v>GR_1999_NATIONAL TOTAL_HCB</v>
      </c>
      <c r="B10470" s="113" t="s">
        <v>151</v>
      </c>
      <c r="C10470" s="113">
        <v>1999</v>
      </c>
      <c r="D10470" s="113" t="s">
        <v>122</v>
      </c>
      <c r="E10470" s="113" t="s">
        <v>130</v>
      </c>
      <c r="F10470" s="113" t="s">
        <v>200</v>
      </c>
      <c r="G10470" s="150">
        <v>2.3996490691409599E-5</v>
      </c>
    </row>
    <row r="10471" spans="1:7" x14ac:dyDescent="0.25">
      <c r="A10471" s="108" t="str">
        <f t="shared" si="163"/>
        <v>GR_1999_NATIONAL TOTAL_PCB</v>
      </c>
      <c r="B10471" s="113" t="s">
        <v>151</v>
      </c>
      <c r="C10471" s="113">
        <v>1999</v>
      </c>
      <c r="D10471" s="113" t="s">
        <v>122</v>
      </c>
      <c r="E10471" s="113" t="s">
        <v>259</v>
      </c>
      <c r="F10471" s="113" t="s">
        <v>200</v>
      </c>
      <c r="G10471" s="150">
        <v>7.3645572931135902E-6</v>
      </c>
    </row>
    <row r="10472" spans="1:7" x14ac:dyDescent="0.25">
      <c r="A10472" s="108" t="str">
        <f t="shared" si="163"/>
        <v>GR_1999_1A3(FS)_NOx</v>
      </c>
      <c r="B10472" s="113" t="s">
        <v>151</v>
      </c>
      <c r="C10472" s="113">
        <v>1999</v>
      </c>
      <c r="D10472" s="113" t="s">
        <v>132</v>
      </c>
      <c r="E10472" s="113" t="s">
        <v>199</v>
      </c>
      <c r="F10472" s="113" t="s">
        <v>200</v>
      </c>
      <c r="G10472" s="113">
        <v>151.29941308891799</v>
      </c>
    </row>
    <row r="10473" spans="1:7" x14ac:dyDescent="0.25">
      <c r="A10473" s="108" t="str">
        <f t="shared" si="163"/>
        <v>GR_1999_1A3(FS)_NMVOC</v>
      </c>
      <c r="B10473" s="113" t="s">
        <v>151</v>
      </c>
      <c r="C10473" s="113">
        <v>1999</v>
      </c>
      <c r="D10473" s="113" t="s">
        <v>132</v>
      </c>
      <c r="E10473" s="113" t="s">
        <v>123</v>
      </c>
      <c r="F10473" s="113" t="s">
        <v>200</v>
      </c>
      <c r="G10473" s="113">
        <v>141.24031795793999</v>
      </c>
    </row>
    <row r="10474" spans="1:7" x14ac:dyDescent="0.25">
      <c r="A10474" s="108" t="str">
        <f t="shared" si="163"/>
        <v>GR_1999_1A3(FS)_SOx</v>
      </c>
      <c r="B10474" s="113" t="s">
        <v>151</v>
      </c>
      <c r="C10474" s="113">
        <v>1999</v>
      </c>
      <c r="D10474" s="113" t="s">
        <v>132</v>
      </c>
      <c r="E10474" s="113" t="s">
        <v>201</v>
      </c>
      <c r="F10474" s="113" t="s">
        <v>200</v>
      </c>
      <c r="G10474" s="113">
        <v>12.955973478089399</v>
      </c>
    </row>
    <row r="10475" spans="1:7" x14ac:dyDescent="0.25">
      <c r="A10475" s="108" t="str">
        <f t="shared" si="163"/>
        <v>GR_1999_1A3(FS)_NH3</v>
      </c>
      <c r="B10475" s="113" t="s">
        <v>151</v>
      </c>
      <c r="C10475" s="113">
        <v>1999</v>
      </c>
      <c r="D10475" s="113" t="s">
        <v>132</v>
      </c>
      <c r="E10475" s="113" t="s">
        <v>124</v>
      </c>
      <c r="F10475" s="113" t="s">
        <v>200</v>
      </c>
      <c r="G10475" s="113">
        <v>1.49769860448612</v>
      </c>
    </row>
    <row r="10476" spans="1:7" x14ac:dyDescent="0.25">
      <c r="A10476" s="108" t="str">
        <f t="shared" si="163"/>
        <v>GR_1999_1A3(FS)_PM2.5</v>
      </c>
      <c r="B10476" s="113" t="s">
        <v>151</v>
      </c>
      <c r="C10476" s="113">
        <v>1999</v>
      </c>
      <c r="D10476" s="113" t="s">
        <v>132</v>
      </c>
      <c r="E10476" s="113" t="s">
        <v>203</v>
      </c>
      <c r="F10476" s="113" t="s">
        <v>200</v>
      </c>
      <c r="G10476" s="113">
        <v>6.76948728988447</v>
      </c>
    </row>
    <row r="10477" spans="1:7" x14ac:dyDescent="0.25">
      <c r="A10477" s="108" t="str">
        <f t="shared" si="163"/>
        <v>GR_1999_3D_NOx</v>
      </c>
      <c r="B10477" s="113" t="s">
        <v>151</v>
      </c>
      <c r="C10477" s="113">
        <v>1999</v>
      </c>
      <c r="D10477" s="113" t="s">
        <v>206</v>
      </c>
      <c r="E10477" s="113" t="s">
        <v>199</v>
      </c>
      <c r="F10477" s="113" t="s">
        <v>200</v>
      </c>
      <c r="G10477" s="113">
        <v>23.361905084815799</v>
      </c>
    </row>
    <row r="10478" spans="1:7" x14ac:dyDescent="0.25">
      <c r="A10478" s="108" t="str">
        <f t="shared" si="163"/>
        <v>GR_2000_NATIONAL TOTAL_NOx</v>
      </c>
      <c r="B10478" s="113" t="s">
        <v>151</v>
      </c>
      <c r="C10478" s="113">
        <v>2000</v>
      </c>
      <c r="D10478" s="113" t="s">
        <v>122</v>
      </c>
      <c r="E10478" s="113" t="s">
        <v>199</v>
      </c>
      <c r="F10478" s="113" t="s">
        <v>200</v>
      </c>
      <c r="G10478" s="113">
        <v>431.19183009094598</v>
      </c>
    </row>
    <row r="10479" spans="1:7" x14ac:dyDescent="0.25">
      <c r="A10479" s="108" t="str">
        <f t="shared" si="163"/>
        <v>GR_2000_NATIONAL TOTAL_NMVOC</v>
      </c>
      <c r="B10479" s="113" t="s">
        <v>151</v>
      </c>
      <c r="C10479" s="113">
        <v>2000</v>
      </c>
      <c r="D10479" s="113" t="s">
        <v>122</v>
      </c>
      <c r="E10479" s="113" t="s">
        <v>123</v>
      </c>
      <c r="F10479" s="113" t="s">
        <v>200</v>
      </c>
      <c r="G10479" s="113">
        <v>311.54066389507898</v>
      </c>
    </row>
    <row r="10480" spans="1:7" x14ac:dyDescent="0.25">
      <c r="A10480" s="108" t="str">
        <f t="shared" si="163"/>
        <v>GR_2000_NATIONAL TOTAL_SOx</v>
      </c>
      <c r="B10480" s="113" t="s">
        <v>151</v>
      </c>
      <c r="C10480" s="113">
        <v>2000</v>
      </c>
      <c r="D10480" s="113" t="s">
        <v>122</v>
      </c>
      <c r="E10480" s="113" t="s">
        <v>201</v>
      </c>
      <c r="F10480" s="113" t="s">
        <v>200</v>
      </c>
      <c r="G10480" s="113">
        <v>558.19600436654105</v>
      </c>
    </row>
    <row r="10481" spans="1:7" x14ac:dyDescent="0.25">
      <c r="A10481" s="108" t="str">
        <f t="shared" si="163"/>
        <v>GR_2000_NATIONAL TOTAL_NH3</v>
      </c>
      <c r="B10481" s="113" t="s">
        <v>151</v>
      </c>
      <c r="C10481" s="113">
        <v>2000</v>
      </c>
      <c r="D10481" s="113" t="s">
        <v>122</v>
      </c>
      <c r="E10481" s="113" t="s">
        <v>124</v>
      </c>
      <c r="F10481" s="113" t="s">
        <v>200</v>
      </c>
      <c r="G10481" s="113">
        <v>82.090207400427801</v>
      </c>
    </row>
    <row r="10482" spans="1:7" x14ac:dyDescent="0.25">
      <c r="A10482" s="108" t="str">
        <f t="shared" si="163"/>
        <v>GR_2000_NATIONAL TOTAL_PM2.5</v>
      </c>
      <c r="B10482" s="113" t="s">
        <v>151</v>
      </c>
      <c r="C10482" s="113">
        <v>2000</v>
      </c>
      <c r="D10482" s="113" t="s">
        <v>122</v>
      </c>
      <c r="E10482" s="113" t="s">
        <v>203</v>
      </c>
      <c r="F10482" s="113" t="s">
        <v>200</v>
      </c>
      <c r="G10482" s="113">
        <v>65.823320943662694</v>
      </c>
    </row>
    <row r="10483" spans="1:7" x14ac:dyDescent="0.25">
      <c r="A10483" s="108" t="str">
        <f t="shared" si="163"/>
        <v>GR_2000_NATIONAL TOTAL_Pb</v>
      </c>
      <c r="B10483" s="113" t="s">
        <v>151</v>
      </c>
      <c r="C10483" s="113">
        <v>2000</v>
      </c>
      <c r="D10483" s="113" t="s">
        <v>122</v>
      </c>
      <c r="E10483" s="113" t="s">
        <v>125</v>
      </c>
      <c r="F10483" s="113" t="s">
        <v>200</v>
      </c>
      <c r="G10483" s="113">
        <v>0.33974953647855199</v>
      </c>
    </row>
    <row r="10484" spans="1:7" x14ac:dyDescent="0.25">
      <c r="A10484" s="108" t="str">
        <f t="shared" si="163"/>
        <v>GR_2000_NATIONAL TOTAL_Cd</v>
      </c>
      <c r="B10484" s="113" t="s">
        <v>151</v>
      </c>
      <c r="C10484" s="113">
        <v>2000</v>
      </c>
      <c r="D10484" s="113" t="s">
        <v>122</v>
      </c>
      <c r="E10484" s="113" t="s">
        <v>126</v>
      </c>
      <c r="F10484" s="113" t="s">
        <v>200</v>
      </c>
      <c r="G10484" s="113">
        <v>8.3538862748441592E-3</v>
      </c>
    </row>
    <row r="10485" spans="1:7" x14ac:dyDescent="0.25">
      <c r="A10485" s="108" t="str">
        <f t="shared" si="163"/>
        <v>GR_2000_NATIONAL TOTAL_Hg</v>
      </c>
      <c r="B10485" s="113" t="s">
        <v>151</v>
      </c>
      <c r="C10485" s="113">
        <v>2000</v>
      </c>
      <c r="D10485" s="113" t="s">
        <v>122</v>
      </c>
      <c r="E10485" s="113" t="s">
        <v>127</v>
      </c>
      <c r="F10485" s="113" t="s">
        <v>200</v>
      </c>
      <c r="G10485" s="113">
        <v>2.59156956009073E-3</v>
      </c>
    </row>
    <row r="10486" spans="1:7" x14ac:dyDescent="0.25">
      <c r="A10486" s="108" t="str">
        <f t="shared" si="163"/>
        <v>GR_2000_NATIONAL TOTAL_DIOX</v>
      </c>
      <c r="B10486" s="113" t="s">
        <v>151</v>
      </c>
      <c r="C10486" s="113">
        <v>2000</v>
      </c>
      <c r="D10486" s="113" t="s">
        <v>122</v>
      </c>
      <c r="E10486" s="113" t="s">
        <v>128</v>
      </c>
      <c r="F10486" s="113" t="s">
        <v>200</v>
      </c>
      <c r="G10486" s="150">
        <v>4.22906781885175E-8</v>
      </c>
    </row>
    <row r="10487" spans="1:7" x14ac:dyDescent="0.25">
      <c r="A10487" s="108" t="str">
        <f t="shared" si="163"/>
        <v>GR_2000_NATIONAL TOTAL_PAH</v>
      </c>
      <c r="B10487" s="113" t="s">
        <v>151</v>
      </c>
      <c r="C10487" s="113">
        <v>2000</v>
      </c>
      <c r="D10487" s="113" t="s">
        <v>122</v>
      </c>
      <c r="E10487" s="113" t="s">
        <v>129</v>
      </c>
      <c r="F10487" s="113" t="s">
        <v>200</v>
      </c>
      <c r="G10487" s="113">
        <v>2.2829321186668101E-2</v>
      </c>
    </row>
    <row r="10488" spans="1:7" x14ac:dyDescent="0.25">
      <c r="A10488" s="108" t="str">
        <f t="shared" si="163"/>
        <v>GR_2000_NATIONAL TOTAL_HCB</v>
      </c>
      <c r="B10488" s="113" t="s">
        <v>151</v>
      </c>
      <c r="C10488" s="113">
        <v>2000</v>
      </c>
      <c r="D10488" s="113" t="s">
        <v>122</v>
      </c>
      <c r="E10488" s="113" t="s">
        <v>130</v>
      </c>
      <c r="F10488" s="113" t="s">
        <v>200</v>
      </c>
      <c r="G10488" s="150">
        <v>2.5429242984998099E-5</v>
      </c>
    </row>
    <row r="10489" spans="1:7" x14ac:dyDescent="0.25">
      <c r="A10489" s="108" t="str">
        <f t="shared" si="163"/>
        <v>GR_2000_NATIONAL TOTAL_PCB</v>
      </c>
      <c r="B10489" s="113" t="s">
        <v>151</v>
      </c>
      <c r="C10489" s="113">
        <v>2000</v>
      </c>
      <c r="D10489" s="113" t="s">
        <v>122</v>
      </c>
      <c r="E10489" s="113" t="s">
        <v>259</v>
      </c>
      <c r="F10489" s="113" t="s">
        <v>200</v>
      </c>
      <c r="G10489" s="150">
        <v>7.9462394562214697E-6</v>
      </c>
    </row>
    <row r="10490" spans="1:7" x14ac:dyDescent="0.25">
      <c r="A10490" s="108" t="str">
        <f t="shared" si="163"/>
        <v>GR_2000_1A3(FS)_NOx</v>
      </c>
      <c r="B10490" s="113" t="s">
        <v>151</v>
      </c>
      <c r="C10490" s="113">
        <v>2000</v>
      </c>
      <c r="D10490" s="113" t="s">
        <v>132</v>
      </c>
      <c r="E10490" s="113" t="s">
        <v>199</v>
      </c>
      <c r="F10490" s="113" t="s">
        <v>200</v>
      </c>
      <c r="G10490" s="113">
        <v>151.23253847175701</v>
      </c>
    </row>
    <row r="10491" spans="1:7" x14ac:dyDescent="0.25">
      <c r="A10491" s="108" t="str">
        <f t="shared" si="163"/>
        <v>GR_2000_1A3(FS)_NMVOC</v>
      </c>
      <c r="B10491" s="113" t="s">
        <v>151</v>
      </c>
      <c r="C10491" s="113">
        <v>2000</v>
      </c>
      <c r="D10491" s="113" t="s">
        <v>132</v>
      </c>
      <c r="E10491" s="113" t="s">
        <v>123</v>
      </c>
      <c r="F10491" s="113" t="s">
        <v>200</v>
      </c>
      <c r="G10491" s="113">
        <v>125.69571347892099</v>
      </c>
    </row>
    <row r="10492" spans="1:7" x14ac:dyDescent="0.25">
      <c r="A10492" s="108" t="str">
        <f t="shared" si="163"/>
        <v>GR_2000_1A3(FS)_SOx</v>
      </c>
      <c r="B10492" s="113" t="s">
        <v>151</v>
      </c>
      <c r="C10492" s="113">
        <v>2000</v>
      </c>
      <c r="D10492" s="113" t="s">
        <v>132</v>
      </c>
      <c r="E10492" s="113" t="s">
        <v>201</v>
      </c>
      <c r="F10492" s="113" t="s">
        <v>200</v>
      </c>
      <c r="G10492" s="113">
        <v>2.7721505373943098</v>
      </c>
    </row>
    <row r="10493" spans="1:7" x14ac:dyDescent="0.25">
      <c r="A10493" s="108" t="str">
        <f t="shared" si="163"/>
        <v>GR_2000_1A3(FS)_NH3</v>
      </c>
      <c r="B10493" s="113" t="s">
        <v>151</v>
      </c>
      <c r="C10493" s="113">
        <v>2000</v>
      </c>
      <c r="D10493" s="113" t="s">
        <v>132</v>
      </c>
      <c r="E10493" s="113" t="s">
        <v>124</v>
      </c>
      <c r="F10493" s="113" t="s">
        <v>200</v>
      </c>
      <c r="G10493" s="113">
        <v>1.59557493696707</v>
      </c>
    </row>
    <row r="10494" spans="1:7" x14ac:dyDescent="0.25">
      <c r="A10494" s="108" t="str">
        <f t="shared" si="163"/>
        <v>GR_2000_1A3(FS)_PM2.5</v>
      </c>
      <c r="B10494" s="113" t="s">
        <v>151</v>
      </c>
      <c r="C10494" s="113">
        <v>2000</v>
      </c>
      <c r="D10494" s="113" t="s">
        <v>132</v>
      </c>
      <c r="E10494" s="113" t="s">
        <v>203</v>
      </c>
      <c r="F10494" s="113" t="s">
        <v>200</v>
      </c>
      <c r="G10494" s="113">
        <v>6.4052178269988103</v>
      </c>
    </row>
    <row r="10495" spans="1:7" x14ac:dyDescent="0.25">
      <c r="A10495" s="108" t="str">
        <f t="shared" si="163"/>
        <v>GR_2000_3D_NOx</v>
      </c>
      <c r="B10495" s="113" t="s">
        <v>151</v>
      </c>
      <c r="C10495" s="113">
        <v>2000</v>
      </c>
      <c r="D10495" s="113" t="s">
        <v>206</v>
      </c>
      <c r="E10495" s="113" t="s">
        <v>199</v>
      </c>
      <c r="F10495" s="113" t="s">
        <v>200</v>
      </c>
      <c r="G10495" s="113">
        <v>22.4401026942855</v>
      </c>
    </row>
    <row r="10496" spans="1:7" x14ac:dyDescent="0.25">
      <c r="A10496" s="108" t="str">
        <f t="shared" si="163"/>
        <v>GR_2001_NATIONAL TOTAL_NOx</v>
      </c>
      <c r="B10496" s="113" t="s">
        <v>151</v>
      </c>
      <c r="C10496" s="113">
        <v>2001</v>
      </c>
      <c r="D10496" s="113" t="s">
        <v>122</v>
      </c>
      <c r="E10496" s="113" t="s">
        <v>199</v>
      </c>
      <c r="F10496" s="113" t="s">
        <v>200</v>
      </c>
      <c r="G10496" s="113">
        <v>457.019113476104</v>
      </c>
    </row>
    <row r="10497" spans="1:7" x14ac:dyDescent="0.25">
      <c r="A10497" s="108" t="str">
        <f t="shared" si="163"/>
        <v>GR_2001_NATIONAL TOTAL_NMVOC</v>
      </c>
      <c r="B10497" s="113" t="s">
        <v>151</v>
      </c>
      <c r="C10497" s="113">
        <v>2001</v>
      </c>
      <c r="D10497" s="113" t="s">
        <v>122</v>
      </c>
      <c r="E10497" s="113" t="s">
        <v>123</v>
      </c>
      <c r="F10497" s="113" t="s">
        <v>200</v>
      </c>
      <c r="G10497" s="113">
        <v>309.17114424822699</v>
      </c>
    </row>
    <row r="10498" spans="1:7" x14ac:dyDescent="0.25">
      <c r="A10498" s="108" t="str">
        <f t="shared" ref="A10498:A10561" si="164">CONCATENATE(B10498,"_",C10498,"_",D10498,"_",E10498)</f>
        <v>GR_2001_NATIONAL TOTAL_SOx</v>
      </c>
      <c r="B10498" s="113" t="s">
        <v>151</v>
      </c>
      <c r="C10498" s="113">
        <v>2001</v>
      </c>
      <c r="D10498" s="113" t="s">
        <v>122</v>
      </c>
      <c r="E10498" s="113" t="s">
        <v>201</v>
      </c>
      <c r="F10498" s="113" t="s">
        <v>200</v>
      </c>
      <c r="G10498" s="113">
        <v>573.80313976920104</v>
      </c>
    </row>
    <row r="10499" spans="1:7" x14ac:dyDescent="0.25">
      <c r="A10499" s="108" t="str">
        <f t="shared" si="164"/>
        <v>GR_2001_NATIONAL TOTAL_NH3</v>
      </c>
      <c r="B10499" s="113" t="s">
        <v>151</v>
      </c>
      <c r="C10499" s="113">
        <v>2001</v>
      </c>
      <c r="D10499" s="113" t="s">
        <v>122</v>
      </c>
      <c r="E10499" s="113" t="s">
        <v>124</v>
      </c>
      <c r="F10499" s="113" t="s">
        <v>200</v>
      </c>
      <c r="G10499" s="113">
        <v>81.128844771426401</v>
      </c>
    </row>
    <row r="10500" spans="1:7" x14ac:dyDescent="0.25">
      <c r="A10500" s="108" t="str">
        <f t="shared" si="164"/>
        <v>GR_2001_NATIONAL TOTAL_PM2.5</v>
      </c>
      <c r="B10500" s="113" t="s">
        <v>151</v>
      </c>
      <c r="C10500" s="113">
        <v>2001</v>
      </c>
      <c r="D10500" s="113" t="s">
        <v>122</v>
      </c>
      <c r="E10500" s="113" t="s">
        <v>203</v>
      </c>
      <c r="F10500" s="113" t="s">
        <v>200</v>
      </c>
      <c r="G10500" s="113">
        <v>69.685299904971799</v>
      </c>
    </row>
    <row r="10501" spans="1:7" x14ac:dyDescent="0.25">
      <c r="A10501" s="108" t="str">
        <f t="shared" si="164"/>
        <v>GR_2001_NATIONAL TOTAL_Pb</v>
      </c>
      <c r="B10501" s="113" t="s">
        <v>151</v>
      </c>
      <c r="C10501" s="113">
        <v>2001</v>
      </c>
      <c r="D10501" s="113" t="s">
        <v>122</v>
      </c>
      <c r="E10501" s="113" t="s">
        <v>125</v>
      </c>
      <c r="F10501" s="113" t="s">
        <v>200</v>
      </c>
      <c r="G10501" s="113">
        <v>6.6876705375931295E-2</v>
      </c>
    </row>
    <row r="10502" spans="1:7" x14ac:dyDescent="0.25">
      <c r="A10502" s="108" t="str">
        <f t="shared" si="164"/>
        <v>GR_2001_NATIONAL TOTAL_Cd</v>
      </c>
      <c r="B10502" s="113" t="s">
        <v>151</v>
      </c>
      <c r="C10502" s="113">
        <v>2001</v>
      </c>
      <c r="D10502" s="113" t="s">
        <v>122</v>
      </c>
      <c r="E10502" s="113" t="s">
        <v>126</v>
      </c>
      <c r="F10502" s="113" t="s">
        <v>200</v>
      </c>
      <c r="G10502" s="113">
        <v>9.1050219713339105E-3</v>
      </c>
    </row>
    <row r="10503" spans="1:7" x14ac:dyDescent="0.25">
      <c r="A10503" s="108" t="str">
        <f t="shared" si="164"/>
        <v>GR_2001_NATIONAL TOTAL_Hg</v>
      </c>
      <c r="B10503" s="113" t="s">
        <v>151</v>
      </c>
      <c r="C10503" s="113">
        <v>2001</v>
      </c>
      <c r="D10503" s="113" t="s">
        <v>122</v>
      </c>
      <c r="E10503" s="113" t="s">
        <v>127</v>
      </c>
      <c r="F10503" s="113" t="s">
        <v>200</v>
      </c>
      <c r="G10503" s="113">
        <v>2.6565187329694998E-3</v>
      </c>
    </row>
    <row r="10504" spans="1:7" x14ac:dyDescent="0.25">
      <c r="A10504" s="108" t="str">
        <f t="shared" si="164"/>
        <v>GR_2001_NATIONAL TOTAL_DIOX</v>
      </c>
      <c r="B10504" s="113" t="s">
        <v>151</v>
      </c>
      <c r="C10504" s="113">
        <v>2001</v>
      </c>
      <c r="D10504" s="113" t="s">
        <v>122</v>
      </c>
      <c r="E10504" s="113" t="s">
        <v>128</v>
      </c>
      <c r="F10504" s="113" t="s">
        <v>200</v>
      </c>
      <c r="G10504" s="150">
        <v>4.3425808263892499E-8</v>
      </c>
    </row>
    <row r="10505" spans="1:7" x14ac:dyDescent="0.25">
      <c r="A10505" s="108" t="str">
        <f t="shared" si="164"/>
        <v>GR_2001_NATIONAL TOTAL_PAH</v>
      </c>
      <c r="B10505" s="113" t="s">
        <v>151</v>
      </c>
      <c r="C10505" s="113">
        <v>2001</v>
      </c>
      <c r="D10505" s="113" t="s">
        <v>122</v>
      </c>
      <c r="E10505" s="113" t="s">
        <v>129</v>
      </c>
      <c r="F10505" s="113" t="s">
        <v>200</v>
      </c>
      <c r="G10505" s="113">
        <v>2.29213352974772E-2</v>
      </c>
    </row>
    <row r="10506" spans="1:7" x14ac:dyDescent="0.25">
      <c r="A10506" s="108" t="str">
        <f t="shared" si="164"/>
        <v>GR_2001_NATIONAL TOTAL_HCB</v>
      </c>
      <c r="B10506" s="113" t="s">
        <v>151</v>
      </c>
      <c r="C10506" s="113">
        <v>2001</v>
      </c>
      <c r="D10506" s="113" t="s">
        <v>122</v>
      </c>
      <c r="E10506" s="113" t="s">
        <v>130</v>
      </c>
      <c r="F10506" s="113" t="s">
        <v>200</v>
      </c>
      <c r="G10506" s="150">
        <v>2.6019891620561101E-5</v>
      </c>
    </row>
    <row r="10507" spans="1:7" x14ac:dyDescent="0.25">
      <c r="A10507" s="108" t="str">
        <f t="shared" si="164"/>
        <v>GR_2001_NATIONAL TOTAL_PCB</v>
      </c>
      <c r="B10507" s="113" t="s">
        <v>151</v>
      </c>
      <c r="C10507" s="113">
        <v>2001</v>
      </c>
      <c r="D10507" s="113" t="s">
        <v>122</v>
      </c>
      <c r="E10507" s="113" t="s">
        <v>259</v>
      </c>
      <c r="F10507" s="113" t="s">
        <v>200</v>
      </c>
      <c r="G10507" s="150">
        <v>8.6319333310683193E-6</v>
      </c>
    </row>
    <row r="10508" spans="1:7" x14ac:dyDescent="0.25">
      <c r="A10508" s="108" t="str">
        <f t="shared" si="164"/>
        <v>GR_2001_1A3(FS)_NOx</v>
      </c>
      <c r="B10508" s="113" t="s">
        <v>151</v>
      </c>
      <c r="C10508" s="113">
        <v>2001</v>
      </c>
      <c r="D10508" s="113" t="s">
        <v>132</v>
      </c>
      <c r="E10508" s="113" t="s">
        <v>199</v>
      </c>
      <c r="F10508" s="113" t="s">
        <v>200</v>
      </c>
      <c r="G10508" s="113">
        <v>153.120869464066</v>
      </c>
    </row>
    <row r="10509" spans="1:7" x14ac:dyDescent="0.25">
      <c r="A10509" s="108" t="str">
        <f t="shared" si="164"/>
        <v>GR_2001_1A3(FS)_NMVOC</v>
      </c>
      <c r="B10509" s="113" t="s">
        <v>151</v>
      </c>
      <c r="C10509" s="113">
        <v>2001</v>
      </c>
      <c r="D10509" s="113" t="s">
        <v>132</v>
      </c>
      <c r="E10509" s="113" t="s">
        <v>123</v>
      </c>
      <c r="F10509" s="113" t="s">
        <v>200</v>
      </c>
      <c r="G10509" s="113">
        <v>123.50223620943601</v>
      </c>
    </row>
    <row r="10510" spans="1:7" x14ac:dyDescent="0.25">
      <c r="A10510" s="108" t="str">
        <f t="shared" si="164"/>
        <v>GR_2001_1A3(FS)_SOx</v>
      </c>
      <c r="B10510" s="113" t="s">
        <v>151</v>
      </c>
      <c r="C10510" s="113">
        <v>2001</v>
      </c>
      <c r="D10510" s="113" t="s">
        <v>132</v>
      </c>
      <c r="E10510" s="113" t="s">
        <v>201</v>
      </c>
      <c r="F10510" s="113" t="s">
        <v>200</v>
      </c>
      <c r="G10510" s="113">
        <v>2.8998331591206199</v>
      </c>
    </row>
    <row r="10511" spans="1:7" x14ac:dyDescent="0.25">
      <c r="A10511" s="108" t="str">
        <f t="shared" si="164"/>
        <v>GR_2001_1A3(FS)_NH3</v>
      </c>
      <c r="B10511" s="113" t="s">
        <v>151</v>
      </c>
      <c r="C10511" s="113">
        <v>2001</v>
      </c>
      <c r="D10511" s="113" t="s">
        <v>132</v>
      </c>
      <c r="E10511" s="113" t="s">
        <v>124</v>
      </c>
      <c r="F10511" s="113" t="s">
        <v>200</v>
      </c>
      <c r="G10511" s="113">
        <v>1.6576326962372001</v>
      </c>
    </row>
    <row r="10512" spans="1:7" x14ac:dyDescent="0.25">
      <c r="A10512" s="108" t="str">
        <f t="shared" si="164"/>
        <v>GR_2001_1A3(FS)_PM2.5</v>
      </c>
      <c r="B10512" s="113" t="s">
        <v>151</v>
      </c>
      <c r="C10512" s="113">
        <v>2001</v>
      </c>
      <c r="D10512" s="113" t="s">
        <v>132</v>
      </c>
      <c r="E10512" s="113" t="s">
        <v>203</v>
      </c>
      <c r="F10512" s="113" t="s">
        <v>200</v>
      </c>
      <c r="G10512" s="113">
        <v>6.5552739311807002</v>
      </c>
    </row>
    <row r="10513" spans="1:7" x14ac:dyDescent="0.25">
      <c r="A10513" s="108" t="str">
        <f t="shared" si="164"/>
        <v>GR_2001_3D_NOx</v>
      </c>
      <c r="B10513" s="113" t="s">
        <v>151</v>
      </c>
      <c r="C10513" s="113">
        <v>2001</v>
      </c>
      <c r="D10513" s="113" t="s">
        <v>206</v>
      </c>
      <c r="E10513" s="113" t="s">
        <v>199</v>
      </c>
      <c r="F10513" s="113" t="s">
        <v>200</v>
      </c>
      <c r="G10513" s="113">
        <v>22.1000103171109</v>
      </c>
    </row>
    <row r="10514" spans="1:7" x14ac:dyDescent="0.25">
      <c r="A10514" s="108" t="str">
        <f t="shared" si="164"/>
        <v>GR_2002_NATIONAL TOTAL_NOx</v>
      </c>
      <c r="B10514" s="113" t="s">
        <v>151</v>
      </c>
      <c r="C10514" s="113">
        <v>2002</v>
      </c>
      <c r="D10514" s="113" t="s">
        <v>122</v>
      </c>
      <c r="E10514" s="113" t="s">
        <v>199</v>
      </c>
      <c r="F10514" s="113" t="s">
        <v>200</v>
      </c>
      <c r="G10514" s="113">
        <v>449.56061362888198</v>
      </c>
    </row>
    <row r="10515" spans="1:7" x14ac:dyDescent="0.25">
      <c r="A10515" s="108" t="str">
        <f t="shared" si="164"/>
        <v>GR_2002_NATIONAL TOTAL_NMVOC</v>
      </c>
      <c r="B10515" s="113" t="s">
        <v>151</v>
      </c>
      <c r="C10515" s="113">
        <v>2002</v>
      </c>
      <c r="D10515" s="113" t="s">
        <v>122</v>
      </c>
      <c r="E10515" s="113" t="s">
        <v>123</v>
      </c>
      <c r="F10515" s="113" t="s">
        <v>200</v>
      </c>
      <c r="G10515" s="113">
        <v>321.78288090445199</v>
      </c>
    </row>
    <row r="10516" spans="1:7" x14ac:dyDescent="0.25">
      <c r="A10516" s="108" t="str">
        <f t="shared" si="164"/>
        <v>GR_2002_NATIONAL TOTAL_SOx</v>
      </c>
      <c r="B10516" s="113" t="s">
        <v>151</v>
      </c>
      <c r="C10516" s="113">
        <v>2002</v>
      </c>
      <c r="D10516" s="113" t="s">
        <v>122</v>
      </c>
      <c r="E10516" s="113" t="s">
        <v>201</v>
      </c>
      <c r="F10516" s="113" t="s">
        <v>200</v>
      </c>
      <c r="G10516" s="113">
        <v>557.24675730760396</v>
      </c>
    </row>
    <row r="10517" spans="1:7" x14ac:dyDescent="0.25">
      <c r="A10517" s="108" t="str">
        <f t="shared" si="164"/>
        <v>GR_2002_NATIONAL TOTAL_NH3</v>
      </c>
      <c r="B10517" s="113" t="s">
        <v>151</v>
      </c>
      <c r="C10517" s="113">
        <v>2002</v>
      </c>
      <c r="D10517" s="113" t="s">
        <v>122</v>
      </c>
      <c r="E10517" s="113" t="s">
        <v>124</v>
      </c>
      <c r="F10517" s="113" t="s">
        <v>200</v>
      </c>
      <c r="G10517" s="113">
        <v>80.369207931714996</v>
      </c>
    </row>
    <row r="10518" spans="1:7" x14ac:dyDescent="0.25">
      <c r="A10518" s="108" t="str">
        <f t="shared" si="164"/>
        <v>GR_2002_NATIONAL TOTAL_PM2.5</v>
      </c>
      <c r="B10518" s="113" t="s">
        <v>151</v>
      </c>
      <c r="C10518" s="113">
        <v>2002</v>
      </c>
      <c r="D10518" s="113" t="s">
        <v>122</v>
      </c>
      <c r="E10518" s="113" t="s">
        <v>203</v>
      </c>
      <c r="F10518" s="113" t="s">
        <v>200</v>
      </c>
      <c r="G10518" s="113">
        <v>68.148020266988894</v>
      </c>
    </row>
    <row r="10519" spans="1:7" x14ac:dyDescent="0.25">
      <c r="A10519" s="108" t="str">
        <f t="shared" si="164"/>
        <v>GR_2002_NATIONAL TOTAL_Pb</v>
      </c>
      <c r="B10519" s="113" t="s">
        <v>151</v>
      </c>
      <c r="C10519" s="113">
        <v>2002</v>
      </c>
      <c r="D10519" s="113" t="s">
        <v>122</v>
      </c>
      <c r="E10519" s="113" t="s">
        <v>125</v>
      </c>
      <c r="F10519" s="113" t="s">
        <v>200</v>
      </c>
      <c r="G10519" s="113">
        <v>6.4798343718395601E-2</v>
      </c>
    </row>
    <row r="10520" spans="1:7" x14ac:dyDescent="0.25">
      <c r="A10520" s="108" t="str">
        <f t="shared" si="164"/>
        <v>GR_2002_NATIONAL TOTAL_Cd</v>
      </c>
      <c r="B10520" s="113" t="s">
        <v>151</v>
      </c>
      <c r="C10520" s="113">
        <v>2002</v>
      </c>
      <c r="D10520" s="113" t="s">
        <v>122</v>
      </c>
      <c r="E10520" s="113" t="s">
        <v>126</v>
      </c>
      <c r="F10520" s="113" t="s">
        <v>200</v>
      </c>
      <c r="G10520" s="113">
        <v>8.7018005271713005E-3</v>
      </c>
    </row>
    <row r="10521" spans="1:7" x14ac:dyDescent="0.25">
      <c r="A10521" s="108" t="str">
        <f t="shared" si="164"/>
        <v>GR_2002_NATIONAL TOTAL_Hg</v>
      </c>
      <c r="B10521" s="113" t="s">
        <v>151</v>
      </c>
      <c r="C10521" s="113">
        <v>2002</v>
      </c>
      <c r="D10521" s="113" t="s">
        <v>122</v>
      </c>
      <c r="E10521" s="113" t="s">
        <v>127</v>
      </c>
      <c r="F10521" s="113" t="s">
        <v>200</v>
      </c>
      <c r="G10521" s="113">
        <v>2.5746668247297699E-3</v>
      </c>
    </row>
    <row r="10522" spans="1:7" x14ac:dyDescent="0.25">
      <c r="A10522" s="108" t="str">
        <f t="shared" si="164"/>
        <v>GR_2002_NATIONAL TOTAL_DIOX</v>
      </c>
      <c r="B10522" s="113" t="s">
        <v>151</v>
      </c>
      <c r="C10522" s="113">
        <v>2002</v>
      </c>
      <c r="D10522" s="113" t="s">
        <v>122</v>
      </c>
      <c r="E10522" s="113" t="s">
        <v>128</v>
      </c>
      <c r="F10522" s="113" t="s">
        <v>200</v>
      </c>
      <c r="G10522" s="150">
        <v>4.2987654465515302E-8</v>
      </c>
    </row>
    <row r="10523" spans="1:7" x14ac:dyDescent="0.25">
      <c r="A10523" s="108" t="str">
        <f t="shared" si="164"/>
        <v>GR_2002_NATIONAL TOTAL_PAH</v>
      </c>
      <c r="B10523" s="113" t="s">
        <v>151</v>
      </c>
      <c r="C10523" s="113">
        <v>2002</v>
      </c>
      <c r="D10523" s="113" t="s">
        <v>122</v>
      </c>
      <c r="E10523" s="113" t="s">
        <v>129</v>
      </c>
      <c r="F10523" s="113" t="s">
        <v>200</v>
      </c>
      <c r="G10523" s="113">
        <v>2.1683067190129999E-2</v>
      </c>
    </row>
    <row r="10524" spans="1:7" x14ac:dyDescent="0.25">
      <c r="A10524" s="108" t="str">
        <f t="shared" si="164"/>
        <v>GR_2002_NATIONAL TOTAL_HCB</v>
      </c>
      <c r="B10524" s="113" t="s">
        <v>151</v>
      </c>
      <c r="C10524" s="113">
        <v>2002</v>
      </c>
      <c r="D10524" s="113" t="s">
        <v>122</v>
      </c>
      <c r="E10524" s="113" t="s">
        <v>130</v>
      </c>
      <c r="F10524" s="113" t="s">
        <v>200</v>
      </c>
      <c r="G10524" s="150">
        <v>2.55743887036109E-5</v>
      </c>
    </row>
    <row r="10525" spans="1:7" x14ac:dyDescent="0.25">
      <c r="A10525" s="108" t="str">
        <f t="shared" si="164"/>
        <v>GR_2002_NATIONAL TOTAL_PCB</v>
      </c>
      <c r="B10525" s="113" t="s">
        <v>151</v>
      </c>
      <c r="C10525" s="113">
        <v>2002</v>
      </c>
      <c r="D10525" s="113" t="s">
        <v>122</v>
      </c>
      <c r="E10525" s="113" t="s">
        <v>259</v>
      </c>
      <c r="F10525" s="113" t="s">
        <v>200</v>
      </c>
      <c r="G10525" s="150">
        <v>8.5190310592870199E-6</v>
      </c>
    </row>
    <row r="10526" spans="1:7" x14ac:dyDescent="0.25">
      <c r="A10526" s="108" t="str">
        <f t="shared" si="164"/>
        <v>GR_2002_1A3(FS)_NOx</v>
      </c>
      <c r="B10526" s="113" t="s">
        <v>151</v>
      </c>
      <c r="C10526" s="113">
        <v>2002</v>
      </c>
      <c r="D10526" s="113" t="s">
        <v>132</v>
      </c>
      <c r="E10526" s="113" t="s">
        <v>199</v>
      </c>
      <c r="F10526" s="113" t="s">
        <v>200</v>
      </c>
      <c r="G10526" s="113">
        <v>151.68441968906799</v>
      </c>
    </row>
    <row r="10527" spans="1:7" x14ac:dyDescent="0.25">
      <c r="A10527" s="108" t="str">
        <f t="shared" si="164"/>
        <v>GR_2002_1A3(FS)_NMVOC</v>
      </c>
      <c r="B10527" s="113" t="s">
        <v>151</v>
      </c>
      <c r="C10527" s="113">
        <v>2002</v>
      </c>
      <c r="D10527" s="113" t="s">
        <v>132</v>
      </c>
      <c r="E10527" s="113" t="s">
        <v>123</v>
      </c>
      <c r="F10527" s="113" t="s">
        <v>200</v>
      </c>
      <c r="G10527" s="113">
        <v>124.985498477378</v>
      </c>
    </row>
    <row r="10528" spans="1:7" x14ac:dyDescent="0.25">
      <c r="A10528" s="108" t="str">
        <f t="shared" si="164"/>
        <v>GR_2002_1A3(FS)_SOx</v>
      </c>
      <c r="B10528" s="113" t="s">
        <v>151</v>
      </c>
      <c r="C10528" s="113">
        <v>2002</v>
      </c>
      <c r="D10528" s="113" t="s">
        <v>132</v>
      </c>
      <c r="E10528" s="113" t="s">
        <v>201</v>
      </c>
      <c r="F10528" s="113" t="s">
        <v>200</v>
      </c>
      <c r="G10528" s="113">
        <v>2.9929362016247101</v>
      </c>
    </row>
    <row r="10529" spans="1:7" x14ac:dyDescent="0.25">
      <c r="A10529" s="108" t="str">
        <f t="shared" si="164"/>
        <v>GR_2002_1A3(FS)_NH3</v>
      </c>
      <c r="B10529" s="113" t="s">
        <v>151</v>
      </c>
      <c r="C10529" s="113">
        <v>2002</v>
      </c>
      <c r="D10529" s="113" t="s">
        <v>132</v>
      </c>
      <c r="E10529" s="113" t="s">
        <v>124</v>
      </c>
      <c r="F10529" s="113" t="s">
        <v>200</v>
      </c>
      <c r="G10529" s="113">
        <v>1.59911067396143</v>
      </c>
    </row>
    <row r="10530" spans="1:7" x14ac:dyDescent="0.25">
      <c r="A10530" s="108" t="str">
        <f t="shared" si="164"/>
        <v>GR_2002_1A3(FS)_PM2.5</v>
      </c>
      <c r="B10530" s="113" t="s">
        <v>151</v>
      </c>
      <c r="C10530" s="113">
        <v>2002</v>
      </c>
      <c r="D10530" s="113" t="s">
        <v>132</v>
      </c>
      <c r="E10530" s="113" t="s">
        <v>203</v>
      </c>
      <c r="F10530" s="113" t="s">
        <v>200</v>
      </c>
      <c r="G10530" s="113">
        <v>6.6539530815332801</v>
      </c>
    </row>
    <row r="10531" spans="1:7" x14ac:dyDescent="0.25">
      <c r="A10531" s="108" t="str">
        <f t="shared" si="164"/>
        <v>GR_2002_3D_NOx</v>
      </c>
      <c r="B10531" s="113" t="s">
        <v>151</v>
      </c>
      <c r="C10531" s="113">
        <v>2002</v>
      </c>
      <c r="D10531" s="113" t="s">
        <v>206</v>
      </c>
      <c r="E10531" s="113" t="s">
        <v>199</v>
      </c>
      <c r="F10531" s="113" t="s">
        <v>200</v>
      </c>
      <c r="G10531" s="113">
        <v>21.805654413087002</v>
      </c>
    </row>
    <row r="10532" spans="1:7" x14ac:dyDescent="0.25">
      <c r="A10532" s="108" t="str">
        <f t="shared" si="164"/>
        <v>GR_2003_NATIONAL TOTAL_NOx</v>
      </c>
      <c r="B10532" s="113" t="s">
        <v>151</v>
      </c>
      <c r="C10532" s="113">
        <v>2003</v>
      </c>
      <c r="D10532" s="113" t="s">
        <v>122</v>
      </c>
      <c r="E10532" s="113" t="s">
        <v>199</v>
      </c>
      <c r="F10532" s="113" t="s">
        <v>200</v>
      </c>
      <c r="G10532" s="113">
        <v>456.77573171088397</v>
      </c>
    </row>
    <row r="10533" spans="1:7" x14ac:dyDescent="0.25">
      <c r="A10533" s="108" t="str">
        <f t="shared" si="164"/>
        <v>GR_2003_NATIONAL TOTAL_NMVOC</v>
      </c>
      <c r="B10533" s="113" t="s">
        <v>151</v>
      </c>
      <c r="C10533" s="113">
        <v>2003</v>
      </c>
      <c r="D10533" s="113" t="s">
        <v>122</v>
      </c>
      <c r="E10533" s="113" t="s">
        <v>123</v>
      </c>
      <c r="F10533" s="113" t="s">
        <v>200</v>
      </c>
      <c r="G10533" s="113">
        <v>333.41538246867702</v>
      </c>
    </row>
    <row r="10534" spans="1:7" x14ac:dyDescent="0.25">
      <c r="A10534" s="108" t="str">
        <f t="shared" si="164"/>
        <v>GR_2003_NATIONAL TOTAL_SOx</v>
      </c>
      <c r="B10534" s="113" t="s">
        <v>151</v>
      </c>
      <c r="C10534" s="113">
        <v>2003</v>
      </c>
      <c r="D10534" s="113" t="s">
        <v>122</v>
      </c>
      <c r="E10534" s="113" t="s">
        <v>201</v>
      </c>
      <c r="F10534" s="113" t="s">
        <v>200</v>
      </c>
      <c r="G10534" s="113">
        <v>565.94993567480401</v>
      </c>
    </row>
    <row r="10535" spans="1:7" x14ac:dyDescent="0.25">
      <c r="A10535" s="108" t="str">
        <f t="shared" si="164"/>
        <v>GR_2003_NATIONAL TOTAL_NH3</v>
      </c>
      <c r="B10535" s="113" t="s">
        <v>151</v>
      </c>
      <c r="C10535" s="113">
        <v>2003</v>
      </c>
      <c r="D10535" s="113" t="s">
        <v>122</v>
      </c>
      <c r="E10535" s="113" t="s">
        <v>124</v>
      </c>
      <c r="F10535" s="113" t="s">
        <v>200</v>
      </c>
      <c r="G10535" s="113">
        <v>79.794841530841595</v>
      </c>
    </row>
    <row r="10536" spans="1:7" x14ac:dyDescent="0.25">
      <c r="A10536" s="108" t="str">
        <f t="shared" si="164"/>
        <v>GR_2003_NATIONAL TOTAL_PM2.5</v>
      </c>
      <c r="B10536" s="113" t="s">
        <v>151</v>
      </c>
      <c r="C10536" s="113">
        <v>2003</v>
      </c>
      <c r="D10536" s="113" t="s">
        <v>122</v>
      </c>
      <c r="E10536" s="113" t="s">
        <v>203</v>
      </c>
      <c r="F10536" s="113" t="s">
        <v>200</v>
      </c>
      <c r="G10536" s="113">
        <v>67.360630519515198</v>
      </c>
    </row>
    <row r="10537" spans="1:7" x14ac:dyDescent="0.25">
      <c r="A10537" s="108" t="str">
        <f t="shared" si="164"/>
        <v>GR_2003_NATIONAL TOTAL_Pb</v>
      </c>
      <c r="B10537" s="113" t="s">
        <v>151</v>
      </c>
      <c r="C10537" s="113">
        <v>2003</v>
      </c>
      <c r="D10537" s="113" t="s">
        <v>122</v>
      </c>
      <c r="E10537" s="113" t="s">
        <v>125</v>
      </c>
      <c r="F10537" s="113" t="s">
        <v>200</v>
      </c>
      <c r="G10537" s="113">
        <v>6.4900573531223194E-2</v>
      </c>
    </row>
    <row r="10538" spans="1:7" x14ac:dyDescent="0.25">
      <c r="A10538" s="108" t="str">
        <f t="shared" si="164"/>
        <v>GR_2003_NATIONAL TOTAL_Cd</v>
      </c>
      <c r="B10538" s="113" t="s">
        <v>151</v>
      </c>
      <c r="C10538" s="113">
        <v>2003</v>
      </c>
      <c r="D10538" s="113" t="s">
        <v>122</v>
      </c>
      <c r="E10538" s="113" t="s">
        <v>126</v>
      </c>
      <c r="F10538" s="113" t="s">
        <v>200</v>
      </c>
      <c r="G10538" s="113">
        <v>8.6639870266611609E-3</v>
      </c>
    </row>
    <row r="10539" spans="1:7" x14ac:dyDescent="0.25">
      <c r="A10539" s="108" t="str">
        <f t="shared" si="164"/>
        <v>GR_2003_NATIONAL TOTAL_Hg</v>
      </c>
      <c r="B10539" s="113" t="s">
        <v>151</v>
      </c>
      <c r="C10539" s="113">
        <v>2003</v>
      </c>
      <c r="D10539" s="113" t="s">
        <v>122</v>
      </c>
      <c r="E10539" s="113" t="s">
        <v>127</v>
      </c>
      <c r="F10539" s="113" t="s">
        <v>200</v>
      </c>
      <c r="G10539" s="113">
        <v>2.5662807755506799E-3</v>
      </c>
    </row>
    <row r="10540" spans="1:7" x14ac:dyDescent="0.25">
      <c r="A10540" s="108" t="str">
        <f t="shared" si="164"/>
        <v>GR_2003_NATIONAL TOTAL_DIOX</v>
      </c>
      <c r="B10540" s="113" t="s">
        <v>151</v>
      </c>
      <c r="C10540" s="113">
        <v>2003</v>
      </c>
      <c r="D10540" s="113" t="s">
        <v>122</v>
      </c>
      <c r="E10540" s="113" t="s">
        <v>128</v>
      </c>
      <c r="F10540" s="113" t="s">
        <v>200</v>
      </c>
      <c r="G10540" s="150">
        <v>4.1725935020553203E-8</v>
      </c>
    </row>
    <row r="10541" spans="1:7" x14ac:dyDescent="0.25">
      <c r="A10541" s="108" t="str">
        <f t="shared" si="164"/>
        <v>GR_2003_NATIONAL TOTAL_PAH</v>
      </c>
      <c r="B10541" s="113" t="s">
        <v>151</v>
      </c>
      <c r="C10541" s="113">
        <v>2003</v>
      </c>
      <c r="D10541" s="113" t="s">
        <v>122</v>
      </c>
      <c r="E10541" s="113" t="s">
        <v>129</v>
      </c>
      <c r="F10541" s="113" t="s">
        <v>200</v>
      </c>
      <c r="G10541" s="113">
        <v>2.0942570079879801E-2</v>
      </c>
    </row>
    <row r="10542" spans="1:7" x14ac:dyDescent="0.25">
      <c r="A10542" s="108" t="str">
        <f t="shared" si="164"/>
        <v>GR_2003_NATIONAL TOTAL_HCB</v>
      </c>
      <c r="B10542" s="113" t="s">
        <v>151</v>
      </c>
      <c r="C10542" s="113">
        <v>2003</v>
      </c>
      <c r="D10542" s="113" t="s">
        <v>122</v>
      </c>
      <c r="E10542" s="113" t="s">
        <v>130</v>
      </c>
      <c r="F10542" s="113" t="s">
        <v>200</v>
      </c>
      <c r="G10542" s="150">
        <v>2.59128693798859E-5</v>
      </c>
    </row>
    <row r="10543" spans="1:7" x14ac:dyDescent="0.25">
      <c r="A10543" s="108" t="str">
        <f t="shared" si="164"/>
        <v>GR_2003_NATIONAL TOTAL_PCB</v>
      </c>
      <c r="B10543" s="113" t="s">
        <v>151</v>
      </c>
      <c r="C10543" s="113">
        <v>2003</v>
      </c>
      <c r="D10543" s="113" t="s">
        <v>122</v>
      </c>
      <c r="E10543" s="113" t="s">
        <v>259</v>
      </c>
      <c r="F10543" s="113" t="s">
        <v>200</v>
      </c>
      <c r="G10543" s="150">
        <v>1.7831083698104399E-5</v>
      </c>
    </row>
    <row r="10544" spans="1:7" x14ac:dyDescent="0.25">
      <c r="A10544" s="108" t="str">
        <f t="shared" si="164"/>
        <v>GR_2003_1A3(FS)_NOx</v>
      </c>
      <c r="B10544" s="113" t="s">
        <v>151</v>
      </c>
      <c r="C10544" s="113">
        <v>2003</v>
      </c>
      <c r="D10544" s="113" t="s">
        <v>132</v>
      </c>
      <c r="E10544" s="113" t="s">
        <v>199</v>
      </c>
      <c r="F10544" s="113" t="s">
        <v>200</v>
      </c>
      <c r="G10544" s="113">
        <v>151.42151470061401</v>
      </c>
    </row>
    <row r="10545" spans="1:7" x14ac:dyDescent="0.25">
      <c r="A10545" s="108" t="str">
        <f t="shared" si="164"/>
        <v>GR_2003_1A3(FS)_NMVOC</v>
      </c>
      <c r="B10545" s="113" t="s">
        <v>151</v>
      </c>
      <c r="C10545" s="113">
        <v>2003</v>
      </c>
      <c r="D10545" s="113" t="s">
        <v>132</v>
      </c>
      <c r="E10545" s="113" t="s">
        <v>123</v>
      </c>
      <c r="F10545" s="113" t="s">
        <v>200</v>
      </c>
      <c r="G10545" s="113">
        <v>125.468379180615</v>
      </c>
    </row>
    <row r="10546" spans="1:7" x14ac:dyDescent="0.25">
      <c r="A10546" s="108" t="str">
        <f t="shared" si="164"/>
        <v>GR_2003_1A3(FS)_SOx</v>
      </c>
      <c r="B10546" s="113" t="s">
        <v>151</v>
      </c>
      <c r="C10546" s="113">
        <v>2003</v>
      </c>
      <c r="D10546" s="113" t="s">
        <v>132</v>
      </c>
      <c r="E10546" s="113" t="s">
        <v>201</v>
      </c>
      <c r="F10546" s="113" t="s">
        <v>200</v>
      </c>
      <c r="G10546" s="113">
        <v>3.0964587971489999</v>
      </c>
    </row>
    <row r="10547" spans="1:7" x14ac:dyDescent="0.25">
      <c r="A10547" s="108" t="str">
        <f t="shared" si="164"/>
        <v>GR_2003_1A3(FS)_NH3</v>
      </c>
      <c r="B10547" s="113" t="s">
        <v>151</v>
      </c>
      <c r="C10547" s="113">
        <v>2003</v>
      </c>
      <c r="D10547" s="113" t="s">
        <v>132</v>
      </c>
      <c r="E10547" s="113" t="s">
        <v>124</v>
      </c>
      <c r="F10547" s="113" t="s">
        <v>200</v>
      </c>
      <c r="G10547" s="113">
        <v>1.6632755597737301</v>
      </c>
    </row>
    <row r="10548" spans="1:7" x14ac:dyDescent="0.25">
      <c r="A10548" s="108" t="str">
        <f t="shared" si="164"/>
        <v>GR_2003_1A3(FS)_PM2.5</v>
      </c>
      <c r="B10548" s="113" t="s">
        <v>151</v>
      </c>
      <c r="C10548" s="113">
        <v>2003</v>
      </c>
      <c r="D10548" s="113" t="s">
        <v>132</v>
      </c>
      <c r="E10548" s="113" t="s">
        <v>203</v>
      </c>
      <c r="F10548" s="113" t="s">
        <v>200</v>
      </c>
      <c r="G10548" s="113">
        <v>6.7219285320759097</v>
      </c>
    </row>
    <row r="10549" spans="1:7" x14ac:dyDescent="0.25">
      <c r="A10549" s="108" t="str">
        <f t="shared" si="164"/>
        <v>GR_2003_3D_NOx</v>
      </c>
      <c r="B10549" s="113" t="s">
        <v>151</v>
      </c>
      <c r="C10549" s="113">
        <v>2003</v>
      </c>
      <c r="D10549" s="113" t="s">
        <v>206</v>
      </c>
      <c r="E10549" s="113" t="s">
        <v>199</v>
      </c>
      <c r="F10549" s="113" t="s">
        <v>200</v>
      </c>
      <c r="G10549" s="113">
        <v>21.525101683072801</v>
      </c>
    </row>
    <row r="10550" spans="1:7" x14ac:dyDescent="0.25">
      <c r="A10550" s="108" t="str">
        <f t="shared" si="164"/>
        <v>GR_2004_NATIONAL TOTAL_NOx</v>
      </c>
      <c r="B10550" s="113" t="s">
        <v>151</v>
      </c>
      <c r="C10550" s="113">
        <v>2004</v>
      </c>
      <c r="D10550" s="113" t="s">
        <v>122</v>
      </c>
      <c r="E10550" s="113" t="s">
        <v>199</v>
      </c>
      <c r="F10550" s="113" t="s">
        <v>200</v>
      </c>
      <c r="G10550" s="113">
        <v>458.46235329826197</v>
      </c>
    </row>
    <row r="10551" spans="1:7" x14ac:dyDescent="0.25">
      <c r="A10551" s="108" t="str">
        <f t="shared" si="164"/>
        <v>GR_2004_NATIONAL TOTAL_NMVOC</v>
      </c>
      <c r="B10551" s="113" t="s">
        <v>151</v>
      </c>
      <c r="C10551" s="113">
        <v>2004</v>
      </c>
      <c r="D10551" s="113" t="s">
        <v>122</v>
      </c>
      <c r="E10551" s="113" t="s">
        <v>123</v>
      </c>
      <c r="F10551" s="113" t="s">
        <v>200</v>
      </c>
      <c r="G10551" s="113">
        <v>343.33333113016499</v>
      </c>
    </row>
    <row r="10552" spans="1:7" x14ac:dyDescent="0.25">
      <c r="A10552" s="108" t="str">
        <f t="shared" si="164"/>
        <v>GR_2004_NATIONAL TOTAL_SOx</v>
      </c>
      <c r="B10552" s="113" t="s">
        <v>151</v>
      </c>
      <c r="C10552" s="113">
        <v>2004</v>
      </c>
      <c r="D10552" s="113" t="s">
        <v>122</v>
      </c>
      <c r="E10552" s="113" t="s">
        <v>201</v>
      </c>
      <c r="F10552" s="113" t="s">
        <v>200</v>
      </c>
      <c r="G10552" s="113">
        <v>568.39034773987498</v>
      </c>
    </row>
    <row r="10553" spans="1:7" x14ac:dyDescent="0.25">
      <c r="A10553" s="108" t="str">
        <f t="shared" si="164"/>
        <v>GR_2004_NATIONAL TOTAL_NH3</v>
      </c>
      <c r="B10553" s="113" t="s">
        <v>151</v>
      </c>
      <c r="C10553" s="113">
        <v>2004</v>
      </c>
      <c r="D10553" s="113" t="s">
        <v>122</v>
      </c>
      <c r="E10553" s="113" t="s">
        <v>124</v>
      </c>
      <c r="F10553" s="113" t="s">
        <v>200</v>
      </c>
      <c r="G10553" s="113">
        <v>82.423268747310203</v>
      </c>
    </row>
    <row r="10554" spans="1:7" x14ac:dyDescent="0.25">
      <c r="A10554" s="108" t="str">
        <f t="shared" si="164"/>
        <v>GR_2004_NATIONAL TOTAL_PM2.5</v>
      </c>
      <c r="B10554" s="113" t="s">
        <v>151</v>
      </c>
      <c r="C10554" s="113">
        <v>2004</v>
      </c>
      <c r="D10554" s="113" t="s">
        <v>122</v>
      </c>
      <c r="E10554" s="113" t="s">
        <v>203</v>
      </c>
      <c r="F10554" s="113" t="s">
        <v>200</v>
      </c>
      <c r="G10554" s="113">
        <v>67.825374251700893</v>
      </c>
    </row>
    <row r="10555" spans="1:7" x14ac:dyDescent="0.25">
      <c r="A10555" s="108" t="str">
        <f t="shared" si="164"/>
        <v>GR_2004_NATIONAL TOTAL_Pb</v>
      </c>
      <c r="B10555" s="113" t="s">
        <v>151</v>
      </c>
      <c r="C10555" s="113">
        <v>2004</v>
      </c>
      <c r="D10555" s="113" t="s">
        <v>122</v>
      </c>
      <c r="E10555" s="113" t="s">
        <v>125</v>
      </c>
      <c r="F10555" s="113" t="s">
        <v>200</v>
      </c>
      <c r="G10555" s="113">
        <v>6.6976541236403203E-2</v>
      </c>
    </row>
    <row r="10556" spans="1:7" x14ac:dyDescent="0.25">
      <c r="A10556" s="108" t="str">
        <f t="shared" si="164"/>
        <v>GR_2004_NATIONAL TOTAL_Cd</v>
      </c>
      <c r="B10556" s="113" t="s">
        <v>151</v>
      </c>
      <c r="C10556" s="113">
        <v>2004</v>
      </c>
      <c r="D10556" s="113" t="s">
        <v>122</v>
      </c>
      <c r="E10556" s="113" t="s">
        <v>126</v>
      </c>
      <c r="F10556" s="113" t="s">
        <v>200</v>
      </c>
      <c r="G10556" s="113">
        <v>8.8974528119165897E-3</v>
      </c>
    </row>
    <row r="10557" spans="1:7" x14ac:dyDescent="0.25">
      <c r="A10557" s="108" t="str">
        <f t="shared" si="164"/>
        <v>GR_2004_NATIONAL TOTAL_Hg</v>
      </c>
      <c r="B10557" s="113" t="s">
        <v>151</v>
      </c>
      <c r="C10557" s="113">
        <v>2004</v>
      </c>
      <c r="D10557" s="113" t="s">
        <v>122</v>
      </c>
      <c r="E10557" s="113" t="s">
        <v>127</v>
      </c>
      <c r="F10557" s="113" t="s">
        <v>200</v>
      </c>
      <c r="G10557" s="113">
        <v>2.6515938894317902E-3</v>
      </c>
    </row>
    <row r="10558" spans="1:7" x14ac:dyDescent="0.25">
      <c r="A10558" s="108" t="str">
        <f t="shared" si="164"/>
        <v>GR_2004_NATIONAL TOTAL_DIOX</v>
      </c>
      <c r="B10558" s="113" t="s">
        <v>151</v>
      </c>
      <c r="C10558" s="113">
        <v>2004</v>
      </c>
      <c r="D10558" s="113" t="s">
        <v>122</v>
      </c>
      <c r="E10558" s="113" t="s">
        <v>128</v>
      </c>
      <c r="F10558" s="113" t="s">
        <v>200</v>
      </c>
      <c r="G10558" s="150">
        <v>4.27516045200308E-8</v>
      </c>
    </row>
    <row r="10559" spans="1:7" x14ac:dyDescent="0.25">
      <c r="A10559" s="108" t="str">
        <f t="shared" si="164"/>
        <v>GR_2004_NATIONAL TOTAL_PAH</v>
      </c>
      <c r="B10559" s="113" t="s">
        <v>151</v>
      </c>
      <c r="C10559" s="113">
        <v>2004</v>
      </c>
      <c r="D10559" s="113" t="s">
        <v>122</v>
      </c>
      <c r="E10559" s="113" t="s">
        <v>129</v>
      </c>
      <c r="F10559" s="113" t="s">
        <v>200</v>
      </c>
      <c r="G10559" s="113">
        <v>2.0972682071121199E-2</v>
      </c>
    </row>
    <row r="10560" spans="1:7" x14ac:dyDescent="0.25">
      <c r="A10560" s="108" t="str">
        <f t="shared" si="164"/>
        <v>GR_2004_NATIONAL TOTAL_HCB</v>
      </c>
      <c r="B10560" s="113" t="s">
        <v>151</v>
      </c>
      <c r="C10560" s="113">
        <v>2004</v>
      </c>
      <c r="D10560" s="113" t="s">
        <v>122</v>
      </c>
      <c r="E10560" s="113" t="s">
        <v>130</v>
      </c>
      <c r="F10560" s="113" t="s">
        <v>200</v>
      </c>
      <c r="G10560" s="150">
        <v>2.6862794269759201E-5</v>
      </c>
    </row>
    <row r="10561" spans="1:7" x14ac:dyDescent="0.25">
      <c r="A10561" s="108" t="str">
        <f t="shared" si="164"/>
        <v>GR_2004_NATIONAL TOTAL_PCB</v>
      </c>
      <c r="B10561" s="113" t="s">
        <v>151</v>
      </c>
      <c r="C10561" s="113">
        <v>2004</v>
      </c>
      <c r="D10561" s="113" t="s">
        <v>122</v>
      </c>
      <c r="E10561" s="113" t="s">
        <v>259</v>
      </c>
      <c r="F10561" s="113" t="s">
        <v>200</v>
      </c>
      <c r="G10561" s="150">
        <v>1.8533107931047201E-5</v>
      </c>
    </row>
    <row r="10562" spans="1:7" x14ac:dyDescent="0.25">
      <c r="A10562" s="108" t="str">
        <f t="shared" ref="A10562:A10625" si="165">CONCATENATE(B10562,"_",C10562,"_",D10562,"_",E10562)</f>
        <v>GR_2004_1A3(FS)_NOx</v>
      </c>
      <c r="B10562" s="113" t="s">
        <v>151</v>
      </c>
      <c r="C10562" s="113">
        <v>2004</v>
      </c>
      <c r="D10562" s="113" t="s">
        <v>132</v>
      </c>
      <c r="E10562" s="113" t="s">
        <v>199</v>
      </c>
      <c r="F10562" s="113" t="s">
        <v>200</v>
      </c>
      <c r="G10562" s="113">
        <v>152.06104624329001</v>
      </c>
    </row>
    <row r="10563" spans="1:7" x14ac:dyDescent="0.25">
      <c r="A10563" s="108" t="str">
        <f t="shared" si="165"/>
        <v>GR_2004_1A3(FS)_NMVOC</v>
      </c>
      <c r="B10563" s="113" t="s">
        <v>151</v>
      </c>
      <c r="C10563" s="113">
        <v>2004</v>
      </c>
      <c r="D10563" s="113" t="s">
        <v>132</v>
      </c>
      <c r="E10563" s="113" t="s">
        <v>123</v>
      </c>
      <c r="F10563" s="113" t="s">
        <v>200</v>
      </c>
      <c r="G10563" s="113">
        <v>122.935337550916</v>
      </c>
    </row>
    <row r="10564" spans="1:7" x14ac:dyDescent="0.25">
      <c r="A10564" s="108" t="str">
        <f t="shared" si="165"/>
        <v>GR_2004_1A3(FS)_SOx</v>
      </c>
      <c r="B10564" s="113" t="s">
        <v>151</v>
      </c>
      <c r="C10564" s="113">
        <v>2004</v>
      </c>
      <c r="D10564" s="113" t="s">
        <v>132</v>
      </c>
      <c r="E10564" s="113" t="s">
        <v>201</v>
      </c>
      <c r="F10564" s="113" t="s">
        <v>200</v>
      </c>
      <c r="G10564" s="113">
        <v>3.2132367548760601</v>
      </c>
    </row>
    <row r="10565" spans="1:7" x14ac:dyDescent="0.25">
      <c r="A10565" s="108" t="str">
        <f t="shared" si="165"/>
        <v>GR_2004_1A3(FS)_NH3</v>
      </c>
      <c r="B10565" s="113" t="s">
        <v>151</v>
      </c>
      <c r="C10565" s="113">
        <v>2004</v>
      </c>
      <c r="D10565" s="113" t="s">
        <v>132</v>
      </c>
      <c r="E10565" s="113" t="s">
        <v>124</v>
      </c>
      <c r="F10565" s="113" t="s">
        <v>200</v>
      </c>
      <c r="G10565" s="113">
        <v>1.7356878320396201</v>
      </c>
    </row>
    <row r="10566" spans="1:7" x14ac:dyDescent="0.25">
      <c r="A10566" s="108" t="str">
        <f t="shared" si="165"/>
        <v>GR_2004_1A3(FS)_PM2.5</v>
      </c>
      <c r="B10566" s="113" t="s">
        <v>151</v>
      </c>
      <c r="C10566" s="113">
        <v>2004</v>
      </c>
      <c r="D10566" s="113" t="s">
        <v>132</v>
      </c>
      <c r="E10566" s="113" t="s">
        <v>203</v>
      </c>
      <c r="F10566" s="113" t="s">
        <v>200</v>
      </c>
      <c r="G10566" s="113">
        <v>6.7089928044059999</v>
      </c>
    </row>
    <row r="10567" spans="1:7" x14ac:dyDescent="0.25">
      <c r="A10567" s="108" t="str">
        <f t="shared" si="165"/>
        <v>GR_2004_3D_NOx</v>
      </c>
      <c r="B10567" s="113" t="s">
        <v>151</v>
      </c>
      <c r="C10567" s="113">
        <v>2004</v>
      </c>
      <c r="D10567" s="113" t="s">
        <v>206</v>
      </c>
      <c r="E10567" s="113" t="s">
        <v>199</v>
      </c>
      <c r="F10567" s="113" t="s">
        <v>200</v>
      </c>
      <c r="G10567" s="113">
        <v>21.706319290010601</v>
      </c>
    </row>
    <row r="10568" spans="1:7" x14ac:dyDescent="0.25">
      <c r="A10568" s="108" t="str">
        <f t="shared" si="165"/>
        <v>GR_2005_NATIONAL TOTAL_NOx</v>
      </c>
      <c r="B10568" s="113" t="s">
        <v>151</v>
      </c>
      <c r="C10568" s="113">
        <v>2005</v>
      </c>
      <c r="D10568" s="113" t="s">
        <v>122</v>
      </c>
      <c r="E10568" s="113" t="s">
        <v>199</v>
      </c>
      <c r="F10568" s="113" t="s">
        <v>200</v>
      </c>
      <c r="G10568" s="113">
        <v>483.66154305693999</v>
      </c>
    </row>
    <row r="10569" spans="1:7" x14ac:dyDescent="0.25">
      <c r="A10569" s="108" t="str">
        <f t="shared" si="165"/>
        <v>GR_2005_NATIONAL TOTAL_NMVOC</v>
      </c>
      <c r="B10569" s="113" t="s">
        <v>151</v>
      </c>
      <c r="C10569" s="113">
        <v>2005</v>
      </c>
      <c r="D10569" s="113" t="s">
        <v>122</v>
      </c>
      <c r="E10569" s="113" t="s">
        <v>123</v>
      </c>
      <c r="F10569" s="113" t="s">
        <v>200</v>
      </c>
      <c r="G10569" s="113">
        <v>336.66571128856998</v>
      </c>
    </row>
    <row r="10570" spans="1:7" x14ac:dyDescent="0.25">
      <c r="A10570" s="108" t="str">
        <f t="shared" si="165"/>
        <v>GR_2005_NATIONAL TOTAL_SOx</v>
      </c>
      <c r="B10570" s="113" t="s">
        <v>151</v>
      </c>
      <c r="C10570" s="113">
        <v>2005</v>
      </c>
      <c r="D10570" s="113" t="s">
        <v>122</v>
      </c>
      <c r="E10570" s="113" t="s">
        <v>201</v>
      </c>
      <c r="F10570" s="113" t="s">
        <v>200</v>
      </c>
      <c r="G10570" s="113">
        <v>585.38039931946196</v>
      </c>
    </row>
    <row r="10571" spans="1:7" x14ac:dyDescent="0.25">
      <c r="A10571" s="108" t="str">
        <f t="shared" si="165"/>
        <v>GR_2005_NATIONAL TOTAL_NH3</v>
      </c>
      <c r="B10571" s="113" t="s">
        <v>151</v>
      </c>
      <c r="C10571" s="113">
        <v>2005</v>
      </c>
      <c r="D10571" s="113" t="s">
        <v>122</v>
      </c>
      <c r="E10571" s="113" t="s">
        <v>124</v>
      </c>
      <c r="F10571" s="113" t="s">
        <v>200</v>
      </c>
      <c r="G10571" s="113">
        <v>80.022510295525294</v>
      </c>
    </row>
    <row r="10572" spans="1:7" x14ac:dyDescent="0.25">
      <c r="A10572" s="108" t="str">
        <f t="shared" si="165"/>
        <v>GR_2005_NATIONAL TOTAL_PM2.5</v>
      </c>
      <c r="B10572" s="113" t="s">
        <v>151</v>
      </c>
      <c r="C10572" s="113">
        <v>2005</v>
      </c>
      <c r="D10572" s="113" t="s">
        <v>122</v>
      </c>
      <c r="E10572" s="113" t="s">
        <v>203</v>
      </c>
      <c r="F10572" s="113" t="s">
        <v>200</v>
      </c>
      <c r="G10572" s="113">
        <v>67.093443588182694</v>
      </c>
    </row>
    <row r="10573" spans="1:7" x14ac:dyDescent="0.25">
      <c r="A10573" s="108" t="str">
        <f t="shared" si="165"/>
        <v>GR_2005_NATIONAL TOTAL_Pb</v>
      </c>
      <c r="B10573" s="113" t="s">
        <v>151</v>
      </c>
      <c r="C10573" s="113">
        <v>2005</v>
      </c>
      <c r="D10573" s="113" t="s">
        <v>122</v>
      </c>
      <c r="E10573" s="113" t="s">
        <v>125</v>
      </c>
      <c r="F10573" s="113" t="s">
        <v>200</v>
      </c>
      <c r="G10573" s="113">
        <v>7.3267185032760404E-2</v>
      </c>
    </row>
    <row r="10574" spans="1:7" x14ac:dyDescent="0.25">
      <c r="A10574" s="108" t="str">
        <f t="shared" si="165"/>
        <v>GR_2005_NATIONAL TOTAL_Cd</v>
      </c>
      <c r="B10574" s="113" t="s">
        <v>151</v>
      </c>
      <c r="C10574" s="113">
        <v>2005</v>
      </c>
      <c r="D10574" s="113" t="s">
        <v>122</v>
      </c>
      <c r="E10574" s="113" t="s">
        <v>126</v>
      </c>
      <c r="F10574" s="113" t="s">
        <v>200</v>
      </c>
      <c r="G10574" s="113">
        <v>8.8718801205323397E-3</v>
      </c>
    </row>
    <row r="10575" spans="1:7" x14ac:dyDescent="0.25">
      <c r="A10575" s="108" t="str">
        <f t="shared" si="165"/>
        <v>GR_2005_NATIONAL TOTAL_Hg</v>
      </c>
      <c r="B10575" s="113" t="s">
        <v>151</v>
      </c>
      <c r="C10575" s="113">
        <v>2005</v>
      </c>
      <c r="D10575" s="113" t="s">
        <v>122</v>
      </c>
      <c r="E10575" s="113" t="s">
        <v>127</v>
      </c>
      <c r="F10575" s="113" t="s">
        <v>200</v>
      </c>
      <c r="G10575" s="113">
        <v>2.7119706871003698E-3</v>
      </c>
    </row>
    <row r="10576" spans="1:7" x14ac:dyDescent="0.25">
      <c r="A10576" s="108" t="str">
        <f t="shared" si="165"/>
        <v>GR_2005_NATIONAL TOTAL_DIOX</v>
      </c>
      <c r="B10576" s="113" t="s">
        <v>151</v>
      </c>
      <c r="C10576" s="113">
        <v>2005</v>
      </c>
      <c r="D10576" s="113" t="s">
        <v>122</v>
      </c>
      <c r="E10576" s="113" t="s">
        <v>128</v>
      </c>
      <c r="F10576" s="113" t="s">
        <v>200</v>
      </c>
      <c r="G10576" s="150">
        <v>4.2998432031398298E-8</v>
      </c>
    </row>
    <row r="10577" spans="1:7" x14ac:dyDescent="0.25">
      <c r="A10577" s="108" t="str">
        <f t="shared" si="165"/>
        <v>GR_2005_NATIONAL TOTAL_PAH</v>
      </c>
      <c r="B10577" s="113" t="s">
        <v>151</v>
      </c>
      <c r="C10577" s="113">
        <v>2005</v>
      </c>
      <c r="D10577" s="113" t="s">
        <v>122</v>
      </c>
      <c r="E10577" s="113" t="s">
        <v>129</v>
      </c>
      <c r="F10577" s="113" t="s">
        <v>200</v>
      </c>
      <c r="G10577" s="113">
        <v>2.0713520260423699E-2</v>
      </c>
    </row>
    <row r="10578" spans="1:7" x14ac:dyDescent="0.25">
      <c r="A10578" s="108" t="str">
        <f t="shared" si="165"/>
        <v>GR_2005_NATIONAL TOTAL_HCB</v>
      </c>
      <c r="B10578" s="113" t="s">
        <v>151</v>
      </c>
      <c r="C10578" s="113">
        <v>2005</v>
      </c>
      <c r="D10578" s="113" t="s">
        <v>122</v>
      </c>
      <c r="E10578" s="113" t="s">
        <v>130</v>
      </c>
      <c r="F10578" s="113" t="s">
        <v>200</v>
      </c>
      <c r="G10578" s="150">
        <v>2.6947780205876201E-5</v>
      </c>
    </row>
    <row r="10579" spans="1:7" x14ac:dyDescent="0.25">
      <c r="A10579" s="108" t="str">
        <f t="shared" si="165"/>
        <v>GR_2005_NATIONAL TOTAL_PCB</v>
      </c>
      <c r="B10579" s="113" t="s">
        <v>151</v>
      </c>
      <c r="C10579" s="113">
        <v>2005</v>
      </c>
      <c r="D10579" s="113" t="s">
        <v>122</v>
      </c>
      <c r="E10579" s="113" t="s">
        <v>259</v>
      </c>
      <c r="F10579" s="113" t="s">
        <v>200</v>
      </c>
      <c r="G10579" s="150">
        <v>1.8597739115966901E-5</v>
      </c>
    </row>
    <row r="10580" spans="1:7" x14ac:dyDescent="0.25">
      <c r="A10580" s="108" t="str">
        <f t="shared" si="165"/>
        <v>GR_2005_1A3(FS)_NOx</v>
      </c>
      <c r="B10580" s="113" t="s">
        <v>151</v>
      </c>
      <c r="C10580" s="113">
        <v>2005</v>
      </c>
      <c r="D10580" s="113" t="s">
        <v>132</v>
      </c>
      <c r="E10580" s="113" t="s">
        <v>199</v>
      </c>
      <c r="F10580" s="113" t="s">
        <v>200</v>
      </c>
      <c r="G10580" s="113">
        <v>147.14366950833099</v>
      </c>
    </row>
    <row r="10581" spans="1:7" x14ac:dyDescent="0.25">
      <c r="A10581" s="108" t="str">
        <f t="shared" si="165"/>
        <v>GR_2005_1A3(FS)_NMVOC</v>
      </c>
      <c r="B10581" s="113" t="s">
        <v>151</v>
      </c>
      <c r="C10581" s="113">
        <v>2005</v>
      </c>
      <c r="D10581" s="113" t="s">
        <v>132</v>
      </c>
      <c r="E10581" s="113" t="s">
        <v>123</v>
      </c>
      <c r="F10581" s="113" t="s">
        <v>200</v>
      </c>
      <c r="G10581" s="113">
        <v>110.49240583576101</v>
      </c>
    </row>
    <row r="10582" spans="1:7" x14ac:dyDescent="0.25">
      <c r="A10582" s="108" t="str">
        <f t="shared" si="165"/>
        <v>GR_2005_1A3(FS)_SOx</v>
      </c>
      <c r="B10582" s="113" t="s">
        <v>151</v>
      </c>
      <c r="C10582" s="113">
        <v>2005</v>
      </c>
      <c r="D10582" s="113" t="s">
        <v>132</v>
      </c>
      <c r="E10582" s="113" t="s">
        <v>201</v>
      </c>
      <c r="F10582" s="113" t="s">
        <v>200</v>
      </c>
      <c r="G10582" s="113">
        <v>0.69762083681550802</v>
      </c>
    </row>
    <row r="10583" spans="1:7" x14ac:dyDescent="0.25">
      <c r="A10583" s="108" t="str">
        <f t="shared" si="165"/>
        <v>GR_2005_1A3(FS)_NH3</v>
      </c>
      <c r="B10583" s="113" t="s">
        <v>151</v>
      </c>
      <c r="C10583" s="113">
        <v>2005</v>
      </c>
      <c r="D10583" s="113" t="s">
        <v>132</v>
      </c>
      <c r="E10583" s="113" t="s">
        <v>124</v>
      </c>
      <c r="F10583" s="113" t="s">
        <v>200</v>
      </c>
      <c r="G10583" s="113">
        <v>1.9956503164542201</v>
      </c>
    </row>
    <row r="10584" spans="1:7" x14ac:dyDescent="0.25">
      <c r="A10584" s="108" t="str">
        <f t="shared" si="165"/>
        <v>GR_2005_1A3(FS)_PM2.5</v>
      </c>
      <c r="B10584" s="113" t="s">
        <v>151</v>
      </c>
      <c r="C10584" s="113">
        <v>2005</v>
      </c>
      <c r="D10584" s="113" t="s">
        <v>132</v>
      </c>
      <c r="E10584" s="113" t="s">
        <v>203</v>
      </c>
      <c r="F10584" s="113" t="s">
        <v>200</v>
      </c>
      <c r="G10584" s="113">
        <v>6.5420026296226004</v>
      </c>
    </row>
    <row r="10585" spans="1:7" x14ac:dyDescent="0.25">
      <c r="A10585" s="108" t="str">
        <f t="shared" si="165"/>
        <v>GR_2005_3D_NOx</v>
      </c>
      <c r="B10585" s="113" t="s">
        <v>151</v>
      </c>
      <c r="C10585" s="113">
        <v>2005</v>
      </c>
      <c r="D10585" s="113" t="s">
        <v>206</v>
      </c>
      <c r="E10585" s="113" t="s">
        <v>199</v>
      </c>
      <c r="F10585" s="113" t="s">
        <v>200</v>
      </c>
      <c r="G10585" s="113">
        <v>20.373691438845199</v>
      </c>
    </row>
    <row r="10586" spans="1:7" x14ac:dyDescent="0.25">
      <c r="A10586" s="108" t="str">
        <f t="shared" si="165"/>
        <v>GR_2006_NATIONAL TOTAL_NOx</v>
      </c>
      <c r="B10586" s="113" t="s">
        <v>151</v>
      </c>
      <c r="C10586" s="113">
        <v>2006</v>
      </c>
      <c r="D10586" s="113" t="s">
        <v>122</v>
      </c>
      <c r="E10586" s="113" t="s">
        <v>199</v>
      </c>
      <c r="F10586" s="113" t="s">
        <v>200</v>
      </c>
      <c r="G10586" s="113">
        <v>475.58306235942001</v>
      </c>
    </row>
    <row r="10587" spans="1:7" x14ac:dyDescent="0.25">
      <c r="A10587" s="108" t="str">
        <f t="shared" si="165"/>
        <v>GR_2006_NATIONAL TOTAL_NMVOC</v>
      </c>
      <c r="B10587" s="113" t="s">
        <v>151</v>
      </c>
      <c r="C10587" s="113">
        <v>2006</v>
      </c>
      <c r="D10587" s="113" t="s">
        <v>122</v>
      </c>
      <c r="E10587" s="113" t="s">
        <v>123</v>
      </c>
      <c r="F10587" s="113" t="s">
        <v>200</v>
      </c>
      <c r="G10587" s="113">
        <v>313.57919572030801</v>
      </c>
    </row>
    <row r="10588" spans="1:7" x14ac:dyDescent="0.25">
      <c r="A10588" s="108" t="str">
        <f t="shared" si="165"/>
        <v>GR_2006_NATIONAL TOTAL_SOx</v>
      </c>
      <c r="B10588" s="113" t="s">
        <v>151</v>
      </c>
      <c r="C10588" s="113">
        <v>2006</v>
      </c>
      <c r="D10588" s="113" t="s">
        <v>122</v>
      </c>
      <c r="E10588" s="113" t="s">
        <v>201</v>
      </c>
      <c r="F10588" s="113" t="s">
        <v>200</v>
      </c>
      <c r="G10588" s="113">
        <v>544.44737771136499</v>
      </c>
    </row>
    <row r="10589" spans="1:7" x14ac:dyDescent="0.25">
      <c r="A10589" s="108" t="str">
        <f t="shared" si="165"/>
        <v>GR_2006_NATIONAL TOTAL_NH3</v>
      </c>
      <c r="B10589" s="113" t="s">
        <v>151</v>
      </c>
      <c r="C10589" s="113">
        <v>2006</v>
      </c>
      <c r="D10589" s="113" t="s">
        <v>122</v>
      </c>
      <c r="E10589" s="113" t="s">
        <v>124</v>
      </c>
      <c r="F10589" s="113" t="s">
        <v>200</v>
      </c>
      <c r="G10589" s="113">
        <v>77.561820408091194</v>
      </c>
    </row>
    <row r="10590" spans="1:7" x14ac:dyDescent="0.25">
      <c r="A10590" s="108" t="str">
        <f t="shared" si="165"/>
        <v>GR_2006_NATIONAL TOTAL_PM2.5</v>
      </c>
      <c r="B10590" s="113" t="s">
        <v>151</v>
      </c>
      <c r="C10590" s="113">
        <v>2006</v>
      </c>
      <c r="D10590" s="113" t="s">
        <v>122</v>
      </c>
      <c r="E10590" s="113" t="s">
        <v>203</v>
      </c>
      <c r="F10590" s="113" t="s">
        <v>200</v>
      </c>
      <c r="G10590" s="113">
        <v>66.351799071065102</v>
      </c>
    </row>
    <row r="10591" spans="1:7" x14ac:dyDescent="0.25">
      <c r="A10591" s="108" t="str">
        <f t="shared" si="165"/>
        <v>GR_2006_NATIONAL TOTAL_Pb</v>
      </c>
      <c r="B10591" s="113" t="s">
        <v>151</v>
      </c>
      <c r="C10591" s="113">
        <v>2006</v>
      </c>
      <c r="D10591" s="113" t="s">
        <v>122</v>
      </c>
      <c r="E10591" s="113" t="s">
        <v>125</v>
      </c>
      <c r="F10591" s="113" t="s">
        <v>200</v>
      </c>
      <c r="G10591" s="113">
        <v>6.8479230146941905E-2</v>
      </c>
    </row>
    <row r="10592" spans="1:7" x14ac:dyDescent="0.25">
      <c r="A10592" s="108" t="str">
        <f t="shared" si="165"/>
        <v>GR_2006_NATIONAL TOTAL_Cd</v>
      </c>
      <c r="B10592" s="113" t="s">
        <v>151</v>
      </c>
      <c r="C10592" s="113">
        <v>2006</v>
      </c>
      <c r="D10592" s="113" t="s">
        <v>122</v>
      </c>
      <c r="E10592" s="113" t="s">
        <v>126</v>
      </c>
      <c r="F10592" s="113" t="s">
        <v>200</v>
      </c>
      <c r="G10592" s="113">
        <v>8.2672815174866209E-3</v>
      </c>
    </row>
    <row r="10593" spans="1:7" x14ac:dyDescent="0.25">
      <c r="A10593" s="108" t="str">
        <f t="shared" si="165"/>
        <v>GR_2006_NATIONAL TOTAL_Hg</v>
      </c>
      <c r="B10593" s="113" t="s">
        <v>151</v>
      </c>
      <c r="C10593" s="113">
        <v>2006</v>
      </c>
      <c r="D10593" s="113" t="s">
        <v>122</v>
      </c>
      <c r="E10593" s="113" t="s">
        <v>127</v>
      </c>
      <c r="F10593" s="113" t="s">
        <v>200</v>
      </c>
      <c r="G10593" s="113">
        <v>2.5675427791845302E-3</v>
      </c>
    </row>
    <row r="10594" spans="1:7" x14ac:dyDescent="0.25">
      <c r="A10594" s="108" t="str">
        <f t="shared" si="165"/>
        <v>GR_2006_NATIONAL TOTAL_DIOX</v>
      </c>
      <c r="B10594" s="113" t="s">
        <v>151</v>
      </c>
      <c r="C10594" s="113">
        <v>2006</v>
      </c>
      <c r="D10594" s="113" t="s">
        <v>122</v>
      </c>
      <c r="E10594" s="113" t="s">
        <v>128</v>
      </c>
      <c r="F10594" s="113" t="s">
        <v>200</v>
      </c>
      <c r="G10594" s="150">
        <v>4.1887918388042897E-8</v>
      </c>
    </row>
    <row r="10595" spans="1:7" x14ac:dyDescent="0.25">
      <c r="A10595" s="108" t="str">
        <f t="shared" si="165"/>
        <v>GR_2006_NATIONAL TOTAL_PAH</v>
      </c>
      <c r="B10595" s="113" t="s">
        <v>151</v>
      </c>
      <c r="C10595" s="113">
        <v>2006</v>
      </c>
      <c r="D10595" s="113" t="s">
        <v>122</v>
      </c>
      <c r="E10595" s="113" t="s">
        <v>129</v>
      </c>
      <c r="F10595" s="113" t="s">
        <v>200</v>
      </c>
      <c r="G10595" s="113">
        <v>2.05278432733208E-2</v>
      </c>
    </row>
    <row r="10596" spans="1:7" x14ac:dyDescent="0.25">
      <c r="A10596" s="108" t="str">
        <f t="shared" si="165"/>
        <v>GR_2006_NATIONAL TOTAL_HCB</v>
      </c>
      <c r="B10596" s="113" t="s">
        <v>151</v>
      </c>
      <c r="C10596" s="113">
        <v>2006</v>
      </c>
      <c r="D10596" s="113" t="s">
        <v>122</v>
      </c>
      <c r="E10596" s="113" t="s">
        <v>130</v>
      </c>
      <c r="F10596" s="113" t="s">
        <v>200</v>
      </c>
      <c r="G10596" s="150">
        <v>2.4810287878516701E-5</v>
      </c>
    </row>
    <row r="10597" spans="1:7" x14ac:dyDescent="0.25">
      <c r="A10597" s="108" t="str">
        <f t="shared" si="165"/>
        <v>GR_2006_NATIONAL TOTAL_PCB</v>
      </c>
      <c r="B10597" s="113" t="s">
        <v>151</v>
      </c>
      <c r="C10597" s="113">
        <v>2006</v>
      </c>
      <c r="D10597" s="113" t="s">
        <v>122</v>
      </c>
      <c r="E10597" s="113" t="s">
        <v>259</v>
      </c>
      <c r="F10597" s="113" t="s">
        <v>200</v>
      </c>
      <c r="G10597" s="150">
        <v>1.8549756684062402E-5</v>
      </c>
    </row>
    <row r="10598" spans="1:7" x14ac:dyDescent="0.25">
      <c r="A10598" s="108" t="str">
        <f t="shared" si="165"/>
        <v>GR_2006_1A3(FS)_NOx</v>
      </c>
      <c r="B10598" s="113" t="s">
        <v>151</v>
      </c>
      <c r="C10598" s="113">
        <v>2006</v>
      </c>
      <c r="D10598" s="113" t="s">
        <v>132</v>
      </c>
      <c r="E10598" s="113" t="s">
        <v>199</v>
      </c>
      <c r="F10598" s="113" t="s">
        <v>200</v>
      </c>
      <c r="G10598" s="113">
        <v>148.828539475545</v>
      </c>
    </row>
    <row r="10599" spans="1:7" x14ac:dyDescent="0.25">
      <c r="A10599" s="108" t="str">
        <f t="shared" si="165"/>
        <v>GR_2006_1A3(FS)_NMVOC</v>
      </c>
      <c r="B10599" s="113" t="s">
        <v>151</v>
      </c>
      <c r="C10599" s="113">
        <v>2006</v>
      </c>
      <c r="D10599" s="113" t="s">
        <v>132</v>
      </c>
      <c r="E10599" s="113" t="s">
        <v>123</v>
      </c>
      <c r="F10599" s="113" t="s">
        <v>200</v>
      </c>
      <c r="G10599" s="113">
        <v>94.376835919067005</v>
      </c>
    </row>
    <row r="10600" spans="1:7" x14ac:dyDescent="0.25">
      <c r="A10600" s="108" t="str">
        <f t="shared" si="165"/>
        <v>GR_2006_1A3(FS)_SOx</v>
      </c>
      <c r="B10600" s="113" t="s">
        <v>151</v>
      </c>
      <c r="C10600" s="113">
        <v>2006</v>
      </c>
      <c r="D10600" s="113" t="s">
        <v>132</v>
      </c>
      <c r="E10600" s="113" t="s">
        <v>201</v>
      </c>
      <c r="F10600" s="113" t="s">
        <v>200</v>
      </c>
      <c r="G10600" s="113">
        <v>0.72447500693633804</v>
      </c>
    </row>
    <row r="10601" spans="1:7" x14ac:dyDescent="0.25">
      <c r="A10601" s="108" t="str">
        <f t="shared" si="165"/>
        <v>GR_2006_1A3(FS)_NH3</v>
      </c>
      <c r="B10601" s="113" t="s">
        <v>151</v>
      </c>
      <c r="C10601" s="113">
        <v>2006</v>
      </c>
      <c r="D10601" s="113" t="s">
        <v>132</v>
      </c>
      <c r="E10601" s="113" t="s">
        <v>124</v>
      </c>
      <c r="F10601" s="113" t="s">
        <v>200</v>
      </c>
      <c r="G10601" s="113">
        <v>1.6305919394296799</v>
      </c>
    </row>
    <row r="10602" spans="1:7" x14ac:dyDescent="0.25">
      <c r="A10602" s="108" t="str">
        <f t="shared" si="165"/>
        <v>GR_2006_1A3(FS)_PM2.5</v>
      </c>
      <c r="B10602" s="113" t="s">
        <v>151</v>
      </c>
      <c r="C10602" s="113">
        <v>2006</v>
      </c>
      <c r="D10602" s="113" t="s">
        <v>132</v>
      </c>
      <c r="E10602" s="113" t="s">
        <v>203</v>
      </c>
      <c r="F10602" s="113" t="s">
        <v>200</v>
      </c>
      <c r="G10602" s="113">
        <v>6.6714204352728803</v>
      </c>
    </row>
    <row r="10603" spans="1:7" x14ac:dyDescent="0.25">
      <c r="A10603" s="108" t="str">
        <f t="shared" si="165"/>
        <v>GR_2006_3D_NOx</v>
      </c>
      <c r="B10603" s="113" t="s">
        <v>151</v>
      </c>
      <c r="C10603" s="113">
        <v>2006</v>
      </c>
      <c r="D10603" s="113" t="s">
        <v>206</v>
      </c>
      <c r="E10603" s="113" t="s">
        <v>199</v>
      </c>
      <c r="F10603" s="113" t="s">
        <v>200</v>
      </c>
      <c r="G10603" s="113">
        <v>19.8160445181345</v>
      </c>
    </row>
    <row r="10604" spans="1:7" x14ac:dyDescent="0.25">
      <c r="A10604" s="108" t="str">
        <f t="shared" si="165"/>
        <v>GR_2007_NATIONAL TOTAL_NOx</v>
      </c>
      <c r="B10604" s="113" t="s">
        <v>151</v>
      </c>
      <c r="C10604" s="113">
        <v>2007</v>
      </c>
      <c r="D10604" s="113" t="s">
        <v>122</v>
      </c>
      <c r="E10604" s="113" t="s">
        <v>199</v>
      </c>
      <c r="F10604" s="113" t="s">
        <v>200</v>
      </c>
      <c r="G10604" s="113">
        <v>474.05010531671797</v>
      </c>
    </row>
    <row r="10605" spans="1:7" x14ac:dyDescent="0.25">
      <c r="A10605" s="108" t="str">
        <f t="shared" si="165"/>
        <v>GR_2007_NATIONAL TOTAL_NMVOC</v>
      </c>
      <c r="B10605" s="113" t="s">
        <v>151</v>
      </c>
      <c r="C10605" s="113">
        <v>2007</v>
      </c>
      <c r="D10605" s="113" t="s">
        <v>122</v>
      </c>
      <c r="E10605" s="113" t="s">
        <v>123</v>
      </c>
      <c r="F10605" s="113" t="s">
        <v>200</v>
      </c>
      <c r="G10605" s="113">
        <v>290.21066792812201</v>
      </c>
    </row>
    <row r="10606" spans="1:7" x14ac:dyDescent="0.25">
      <c r="A10606" s="108" t="str">
        <f t="shared" si="165"/>
        <v>GR_2007_NATIONAL TOTAL_SOx</v>
      </c>
      <c r="B10606" s="113" t="s">
        <v>151</v>
      </c>
      <c r="C10606" s="113">
        <v>2007</v>
      </c>
      <c r="D10606" s="113" t="s">
        <v>122</v>
      </c>
      <c r="E10606" s="113" t="s">
        <v>201</v>
      </c>
      <c r="F10606" s="113" t="s">
        <v>200</v>
      </c>
      <c r="G10606" s="113">
        <v>528.64872467701298</v>
      </c>
    </row>
    <row r="10607" spans="1:7" x14ac:dyDescent="0.25">
      <c r="A10607" s="108" t="str">
        <f t="shared" si="165"/>
        <v>GR_2007_NATIONAL TOTAL_NH3</v>
      </c>
      <c r="B10607" s="113" t="s">
        <v>151</v>
      </c>
      <c r="C10607" s="113">
        <v>2007</v>
      </c>
      <c r="D10607" s="113" t="s">
        <v>122</v>
      </c>
      <c r="E10607" s="113" t="s">
        <v>124</v>
      </c>
      <c r="F10607" s="113" t="s">
        <v>200</v>
      </c>
      <c r="G10607" s="113">
        <v>78.367386604549594</v>
      </c>
    </row>
    <row r="10608" spans="1:7" x14ac:dyDescent="0.25">
      <c r="A10608" s="108" t="str">
        <f t="shared" si="165"/>
        <v>GR_2007_NATIONAL TOTAL_PM2.5</v>
      </c>
      <c r="B10608" s="113" t="s">
        <v>151</v>
      </c>
      <c r="C10608" s="113">
        <v>2007</v>
      </c>
      <c r="D10608" s="113" t="s">
        <v>122</v>
      </c>
      <c r="E10608" s="113" t="s">
        <v>203</v>
      </c>
      <c r="F10608" s="113" t="s">
        <v>200</v>
      </c>
      <c r="G10608" s="113">
        <v>66.272310141057602</v>
      </c>
    </row>
    <row r="10609" spans="1:7" x14ac:dyDescent="0.25">
      <c r="A10609" s="108" t="str">
        <f t="shared" si="165"/>
        <v>GR_2007_NATIONAL TOTAL_Pb</v>
      </c>
      <c r="B10609" s="113" t="s">
        <v>151</v>
      </c>
      <c r="C10609" s="113">
        <v>2007</v>
      </c>
      <c r="D10609" s="113" t="s">
        <v>122</v>
      </c>
      <c r="E10609" s="113" t="s">
        <v>125</v>
      </c>
      <c r="F10609" s="113" t="s">
        <v>200</v>
      </c>
      <c r="G10609" s="113">
        <v>7.1966871854494505E-2</v>
      </c>
    </row>
    <row r="10610" spans="1:7" x14ac:dyDescent="0.25">
      <c r="A10610" s="108" t="str">
        <f t="shared" si="165"/>
        <v>GR_2007_NATIONAL TOTAL_Cd</v>
      </c>
      <c r="B10610" s="113" t="s">
        <v>151</v>
      </c>
      <c r="C10610" s="113">
        <v>2007</v>
      </c>
      <c r="D10610" s="113" t="s">
        <v>122</v>
      </c>
      <c r="E10610" s="113" t="s">
        <v>126</v>
      </c>
      <c r="F10610" s="113" t="s">
        <v>200</v>
      </c>
      <c r="G10610" s="113">
        <v>8.4239965825859808E-3</v>
      </c>
    </row>
    <row r="10611" spans="1:7" x14ac:dyDescent="0.25">
      <c r="A10611" s="108" t="str">
        <f t="shared" si="165"/>
        <v>GR_2007_NATIONAL TOTAL_Hg</v>
      </c>
      <c r="B10611" s="113" t="s">
        <v>151</v>
      </c>
      <c r="C10611" s="113">
        <v>2007</v>
      </c>
      <c r="D10611" s="113" t="s">
        <v>122</v>
      </c>
      <c r="E10611" s="113" t="s">
        <v>127</v>
      </c>
      <c r="F10611" s="113" t="s">
        <v>200</v>
      </c>
      <c r="G10611" s="113">
        <v>2.7160614261046599E-3</v>
      </c>
    </row>
    <row r="10612" spans="1:7" x14ac:dyDescent="0.25">
      <c r="A10612" s="108" t="str">
        <f t="shared" si="165"/>
        <v>GR_2007_NATIONAL TOTAL_DIOX</v>
      </c>
      <c r="B10612" s="113" t="s">
        <v>151</v>
      </c>
      <c r="C10612" s="113">
        <v>2007</v>
      </c>
      <c r="D10612" s="113" t="s">
        <v>122</v>
      </c>
      <c r="E10612" s="113" t="s">
        <v>128</v>
      </c>
      <c r="F10612" s="113" t="s">
        <v>200</v>
      </c>
      <c r="G10612" s="150">
        <v>4.4771750682275899E-8</v>
      </c>
    </row>
    <row r="10613" spans="1:7" x14ac:dyDescent="0.25">
      <c r="A10613" s="108" t="str">
        <f t="shared" si="165"/>
        <v>GR_2007_NATIONAL TOTAL_PAH</v>
      </c>
      <c r="B10613" s="113" t="s">
        <v>151</v>
      </c>
      <c r="C10613" s="113">
        <v>2007</v>
      </c>
      <c r="D10613" s="113" t="s">
        <v>122</v>
      </c>
      <c r="E10613" s="113" t="s">
        <v>129</v>
      </c>
      <c r="F10613" s="113" t="s">
        <v>200</v>
      </c>
      <c r="G10613" s="113">
        <v>2.2054532986124899E-2</v>
      </c>
    </row>
    <row r="10614" spans="1:7" x14ac:dyDescent="0.25">
      <c r="A10614" s="108" t="str">
        <f t="shared" si="165"/>
        <v>GR_2007_NATIONAL TOTAL_HCB</v>
      </c>
      <c r="B10614" s="113" t="s">
        <v>151</v>
      </c>
      <c r="C10614" s="113">
        <v>2007</v>
      </c>
      <c r="D10614" s="113" t="s">
        <v>122</v>
      </c>
      <c r="E10614" s="113" t="s">
        <v>130</v>
      </c>
      <c r="F10614" s="113" t="s">
        <v>200</v>
      </c>
      <c r="G10614" s="150">
        <v>2.6016448673139199E-5</v>
      </c>
    </row>
    <row r="10615" spans="1:7" x14ac:dyDescent="0.25">
      <c r="A10615" s="108" t="str">
        <f t="shared" si="165"/>
        <v>GR_2007_NATIONAL TOTAL_PCB</v>
      </c>
      <c r="B10615" s="113" t="s">
        <v>151</v>
      </c>
      <c r="C10615" s="113">
        <v>2007</v>
      </c>
      <c r="D10615" s="113" t="s">
        <v>122</v>
      </c>
      <c r="E10615" s="113" t="s">
        <v>259</v>
      </c>
      <c r="F10615" s="113" t="s">
        <v>200</v>
      </c>
      <c r="G10615" s="150">
        <v>1.9816278361412999E-5</v>
      </c>
    </row>
    <row r="10616" spans="1:7" x14ac:dyDescent="0.25">
      <c r="A10616" s="108" t="str">
        <f t="shared" si="165"/>
        <v>GR_2007_1A3(FS)_NOx</v>
      </c>
      <c r="B10616" s="113" t="s">
        <v>151</v>
      </c>
      <c r="C10616" s="113">
        <v>2007</v>
      </c>
      <c r="D10616" s="113" t="s">
        <v>132</v>
      </c>
      <c r="E10616" s="113" t="s">
        <v>199</v>
      </c>
      <c r="F10616" s="113" t="s">
        <v>200</v>
      </c>
      <c r="G10616" s="113">
        <v>146.97060524162401</v>
      </c>
    </row>
    <row r="10617" spans="1:7" x14ac:dyDescent="0.25">
      <c r="A10617" s="108" t="str">
        <f t="shared" si="165"/>
        <v>GR_2007_1A3(FS)_NMVOC</v>
      </c>
      <c r="B10617" s="113" t="s">
        <v>151</v>
      </c>
      <c r="C10617" s="113">
        <v>2007</v>
      </c>
      <c r="D10617" s="113" t="s">
        <v>132</v>
      </c>
      <c r="E10617" s="113" t="s">
        <v>123</v>
      </c>
      <c r="F10617" s="113" t="s">
        <v>200</v>
      </c>
      <c r="G10617" s="113">
        <v>82.114736686927003</v>
      </c>
    </row>
    <row r="10618" spans="1:7" x14ac:dyDescent="0.25">
      <c r="A10618" s="108" t="str">
        <f t="shared" si="165"/>
        <v>GR_2007_1A3(FS)_SOx</v>
      </c>
      <c r="B10618" s="113" t="s">
        <v>151</v>
      </c>
      <c r="C10618" s="113">
        <v>2007</v>
      </c>
      <c r="D10618" s="113" t="s">
        <v>132</v>
      </c>
      <c r="E10618" s="113" t="s">
        <v>201</v>
      </c>
      <c r="F10618" s="113" t="s">
        <v>200</v>
      </c>
      <c r="G10618" s="113">
        <v>0.73912647937617304</v>
      </c>
    </row>
    <row r="10619" spans="1:7" x14ac:dyDescent="0.25">
      <c r="A10619" s="108" t="str">
        <f t="shared" si="165"/>
        <v>GR_2007_1A3(FS)_NH3</v>
      </c>
      <c r="B10619" s="113" t="s">
        <v>151</v>
      </c>
      <c r="C10619" s="113">
        <v>2007</v>
      </c>
      <c r="D10619" s="113" t="s">
        <v>132</v>
      </c>
      <c r="E10619" s="113" t="s">
        <v>124</v>
      </c>
      <c r="F10619" s="113" t="s">
        <v>200</v>
      </c>
      <c r="G10619" s="113">
        <v>1.6680836575258799</v>
      </c>
    </row>
    <row r="10620" spans="1:7" x14ac:dyDescent="0.25">
      <c r="A10620" s="108" t="str">
        <f t="shared" si="165"/>
        <v>GR_2007_1A3(FS)_PM2.5</v>
      </c>
      <c r="B10620" s="113" t="s">
        <v>151</v>
      </c>
      <c r="C10620" s="113">
        <v>2007</v>
      </c>
      <c r="D10620" s="113" t="s">
        <v>132</v>
      </c>
      <c r="E10620" s="113" t="s">
        <v>203</v>
      </c>
      <c r="F10620" s="113" t="s">
        <v>200</v>
      </c>
      <c r="G10620" s="113">
        <v>6.5972337587100904</v>
      </c>
    </row>
    <row r="10621" spans="1:7" x14ac:dyDescent="0.25">
      <c r="A10621" s="108" t="str">
        <f t="shared" si="165"/>
        <v>GR_2007_3D_NOx</v>
      </c>
      <c r="B10621" s="113" t="s">
        <v>151</v>
      </c>
      <c r="C10621" s="113">
        <v>2007</v>
      </c>
      <c r="D10621" s="113" t="s">
        <v>206</v>
      </c>
      <c r="E10621" s="113" t="s">
        <v>199</v>
      </c>
      <c r="F10621" s="113" t="s">
        <v>200</v>
      </c>
      <c r="G10621" s="113">
        <v>20.825600370446001</v>
      </c>
    </row>
    <row r="10622" spans="1:7" x14ac:dyDescent="0.25">
      <c r="A10622" s="108" t="str">
        <f t="shared" si="165"/>
        <v>GR_2008_NATIONAL TOTAL_NOx</v>
      </c>
      <c r="B10622" s="113" t="s">
        <v>151</v>
      </c>
      <c r="C10622" s="113">
        <v>2008</v>
      </c>
      <c r="D10622" s="113" t="s">
        <v>122</v>
      </c>
      <c r="E10622" s="113" t="s">
        <v>199</v>
      </c>
      <c r="F10622" s="113" t="s">
        <v>200</v>
      </c>
      <c r="G10622" s="113">
        <v>447.74011749932703</v>
      </c>
    </row>
    <row r="10623" spans="1:7" x14ac:dyDescent="0.25">
      <c r="A10623" s="108" t="str">
        <f t="shared" si="165"/>
        <v>GR_2008_NATIONAL TOTAL_NMVOC</v>
      </c>
      <c r="B10623" s="113" t="s">
        <v>151</v>
      </c>
      <c r="C10623" s="113">
        <v>2008</v>
      </c>
      <c r="D10623" s="113" t="s">
        <v>122</v>
      </c>
      <c r="E10623" s="113" t="s">
        <v>123</v>
      </c>
      <c r="F10623" s="113" t="s">
        <v>200</v>
      </c>
      <c r="G10623" s="113">
        <v>262.90773155599499</v>
      </c>
    </row>
    <row r="10624" spans="1:7" x14ac:dyDescent="0.25">
      <c r="A10624" s="108" t="str">
        <f t="shared" si="165"/>
        <v>GR_2008_NATIONAL TOTAL_SOx</v>
      </c>
      <c r="B10624" s="113" t="s">
        <v>151</v>
      </c>
      <c r="C10624" s="113">
        <v>2008</v>
      </c>
      <c r="D10624" s="113" t="s">
        <v>122</v>
      </c>
      <c r="E10624" s="113" t="s">
        <v>201</v>
      </c>
      <c r="F10624" s="113" t="s">
        <v>200</v>
      </c>
      <c r="G10624" s="113">
        <v>455.69737467748598</v>
      </c>
    </row>
    <row r="10625" spans="1:7" x14ac:dyDescent="0.25">
      <c r="A10625" s="108" t="str">
        <f t="shared" si="165"/>
        <v>GR_2008_NATIONAL TOTAL_NH3</v>
      </c>
      <c r="B10625" s="113" t="s">
        <v>151</v>
      </c>
      <c r="C10625" s="113">
        <v>2008</v>
      </c>
      <c r="D10625" s="113" t="s">
        <v>122</v>
      </c>
      <c r="E10625" s="113" t="s">
        <v>124</v>
      </c>
      <c r="F10625" s="113" t="s">
        <v>200</v>
      </c>
      <c r="G10625" s="113">
        <v>74.747080815810804</v>
      </c>
    </row>
    <row r="10626" spans="1:7" x14ac:dyDescent="0.25">
      <c r="A10626" s="108" t="str">
        <f t="shared" ref="A10626:A10689" si="166">CONCATENATE(B10626,"_",C10626,"_",D10626,"_",E10626)</f>
        <v>GR_2008_NATIONAL TOTAL_PM2.5</v>
      </c>
      <c r="B10626" s="113" t="s">
        <v>151</v>
      </c>
      <c r="C10626" s="113">
        <v>2008</v>
      </c>
      <c r="D10626" s="113" t="s">
        <v>122</v>
      </c>
      <c r="E10626" s="113" t="s">
        <v>203</v>
      </c>
      <c r="F10626" s="113" t="s">
        <v>200</v>
      </c>
      <c r="G10626" s="113">
        <v>62.8062603423665</v>
      </c>
    </row>
    <row r="10627" spans="1:7" x14ac:dyDescent="0.25">
      <c r="A10627" s="108" t="str">
        <f t="shared" si="166"/>
        <v>GR_2008_NATIONAL TOTAL_Pb</v>
      </c>
      <c r="B10627" s="113" t="s">
        <v>151</v>
      </c>
      <c r="C10627" s="113">
        <v>2008</v>
      </c>
      <c r="D10627" s="113" t="s">
        <v>122</v>
      </c>
      <c r="E10627" s="113" t="s">
        <v>125</v>
      </c>
      <c r="F10627" s="113" t="s">
        <v>200</v>
      </c>
      <c r="G10627" s="113">
        <v>6.9535110186949203E-2</v>
      </c>
    </row>
    <row r="10628" spans="1:7" x14ac:dyDescent="0.25">
      <c r="A10628" s="108" t="str">
        <f t="shared" si="166"/>
        <v>GR_2008_NATIONAL TOTAL_Cd</v>
      </c>
      <c r="B10628" s="113" t="s">
        <v>151</v>
      </c>
      <c r="C10628" s="113">
        <v>2008</v>
      </c>
      <c r="D10628" s="113" t="s">
        <v>122</v>
      </c>
      <c r="E10628" s="113" t="s">
        <v>126</v>
      </c>
      <c r="F10628" s="113" t="s">
        <v>200</v>
      </c>
      <c r="G10628" s="113">
        <v>8.30002426765903E-3</v>
      </c>
    </row>
    <row r="10629" spans="1:7" x14ac:dyDescent="0.25">
      <c r="A10629" s="108" t="str">
        <f t="shared" si="166"/>
        <v>GR_2008_NATIONAL TOTAL_Hg</v>
      </c>
      <c r="B10629" s="113" t="s">
        <v>151</v>
      </c>
      <c r="C10629" s="113">
        <v>2008</v>
      </c>
      <c r="D10629" s="113" t="s">
        <v>122</v>
      </c>
      <c r="E10629" s="113" t="s">
        <v>127</v>
      </c>
      <c r="F10629" s="113" t="s">
        <v>200</v>
      </c>
      <c r="G10629" s="113">
        <v>2.61839566649252E-3</v>
      </c>
    </row>
    <row r="10630" spans="1:7" x14ac:dyDescent="0.25">
      <c r="A10630" s="108" t="str">
        <f t="shared" si="166"/>
        <v>GR_2008_NATIONAL TOTAL_DIOX</v>
      </c>
      <c r="B10630" s="113" t="s">
        <v>151</v>
      </c>
      <c r="C10630" s="113">
        <v>2008</v>
      </c>
      <c r="D10630" s="113" t="s">
        <v>122</v>
      </c>
      <c r="E10630" s="113" t="s">
        <v>128</v>
      </c>
      <c r="F10630" s="113" t="s">
        <v>200</v>
      </c>
      <c r="G10630" s="150">
        <v>3.8612124830173499E-8</v>
      </c>
    </row>
    <row r="10631" spans="1:7" x14ac:dyDescent="0.25">
      <c r="A10631" s="108" t="str">
        <f t="shared" si="166"/>
        <v>GR_2008_NATIONAL TOTAL_PAH</v>
      </c>
      <c r="B10631" s="113" t="s">
        <v>151</v>
      </c>
      <c r="C10631" s="113">
        <v>2008</v>
      </c>
      <c r="D10631" s="113" t="s">
        <v>122</v>
      </c>
      <c r="E10631" s="113" t="s">
        <v>129</v>
      </c>
      <c r="F10631" s="113" t="s">
        <v>200</v>
      </c>
      <c r="G10631" s="113">
        <v>1.9172194868574299E-2</v>
      </c>
    </row>
    <row r="10632" spans="1:7" x14ac:dyDescent="0.25">
      <c r="A10632" s="108" t="str">
        <f t="shared" si="166"/>
        <v>GR_2008_NATIONAL TOTAL_HCB</v>
      </c>
      <c r="B10632" s="113" t="s">
        <v>151</v>
      </c>
      <c r="C10632" s="113">
        <v>2008</v>
      </c>
      <c r="D10632" s="113" t="s">
        <v>122</v>
      </c>
      <c r="E10632" s="113" t="s">
        <v>130</v>
      </c>
      <c r="F10632" s="113" t="s">
        <v>200</v>
      </c>
      <c r="G10632" s="150">
        <v>2.5227323705662699E-5</v>
      </c>
    </row>
    <row r="10633" spans="1:7" x14ac:dyDescent="0.25">
      <c r="A10633" s="108" t="str">
        <f t="shared" si="166"/>
        <v>GR_2008_NATIONAL TOTAL_PCB</v>
      </c>
      <c r="B10633" s="113" t="s">
        <v>151</v>
      </c>
      <c r="C10633" s="113">
        <v>2008</v>
      </c>
      <c r="D10633" s="113" t="s">
        <v>122</v>
      </c>
      <c r="E10633" s="113" t="s">
        <v>259</v>
      </c>
      <c r="F10633" s="113" t="s">
        <v>200</v>
      </c>
      <c r="G10633" s="150">
        <v>3.6958924650596102E-5</v>
      </c>
    </row>
    <row r="10634" spans="1:7" x14ac:dyDescent="0.25">
      <c r="A10634" s="108" t="str">
        <f t="shared" si="166"/>
        <v>GR_2008_1A3(FS)_NOx</v>
      </c>
      <c r="B10634" s="113" t="s">
        <v>151</v>
      </c>
      <c r="C10634" s="113">
        <v>2008</v>
      </c>
      <c r="D10634" s="113" t="s">
        <v>132</v>
      </c>
      <c r="E10634" s="113" t="s">
        <v>199</v>
      </c>
      <c r="F10634" s="113" t="s">
        <v>200</v>
      </c>
      <c r="G10634" s="113">
        <v>141.96761050977599</v>
      </c>
    </row>
    <row r="10635" spans="1:7" x14ac:dyDescent="0.25">
      <c r="A10635" s="108" t="str">
        <f t="shared" si="166"/>
        <v>GR_2008_1A3(FS)_NMVOC</v>
      </c>
      <c r="B10635" s="113" t="s">
        <v>151</v>
      </c>
      <c r="C10635" s="113">
        <v>2008</v>
      </c>
      <c r="D10635" s="113" t="s">
        <v>132</v>
      </c>
      <c r="E10635" s="113" t="s">
        <v>123</v>
      </c>
      <c r="F10635" s="113" t="s">
        <v>200</v>
      </c>
      <c r="G10635" s="113">
        <v>72.449396071404806</v>
      </c>
    </row>
    <row r="10636" spans="1:7" x14ac:dyDescent="0.25">
      <c r="A10636" s="108" t="str">
        <f t="shared" si="166"/>
        <v>GR_2008_1A3(FS)_SOx</v>
      </c>
      <c r="B10636" s="113" t="s">
        <v>151</v>
      </c>
      <c r="C10636" s="113">
        <v>2008</v>
      </c>
      <c r="D10636" s="113" t="s">
        <v>132</v>
      </c>
      <c r="E10636" s="113" t="s">
        <v>201</v>
      </c>
      <c r="F10636" s="113" t="s">
        <v>200</v>
      </c>
      <c r="G10636" s="113">
        <v>0.74758443747509595</v>
      </c>
    </row>
    <row r="10637" spans="1:7" x14ac:dyDescent="0.25">
      <c r="A10637" s="108" t="str">
        <f t="shared" si="166"/>
        <v>GR_2008_1A3(FS)_NH3</v>
      </c>
      <c r="B10637" s="113" t="s">
        <v>151</v>
      </c>
      <c r="C10637" s="113">
        <v>2008</v>
      </c>
      <c r="D10637" s="113" t="s">
        <v>132</v>
      </c>
      <c r="E10637" s="113" t="s">
        <v>124</v>
      </c>
      <c r="F10637" s="113" t="s">
        <v>200</v>
      </c>
      <c r="G10637" s="113">
        <v>1.5868235681184899</v>
      </c>
    </row>
    <row r="10638" spans="1:7" x14ac:dyDescent="0.25">
      <c r="A10638" s="108" t="str">
        <f t="shared" si="166"/>
        <v>GR_2008_1A3(FS)_PM2.5</v>
      </c>
      <c r="B10638" s="113" t="s">
        <v>151</v>
      </c>
      <c r="C10638" s="113">
        <v>2008</v>
      </c>
      <c r="D10638" s="113" t="s">
        <v>132</v>
      </c>
      <c r="E10638" s="113" t="s">
        <v>203</v>
      </c>
      <c r="F10638" s="113" t="s">
        <v>200</v>
      </c>
      <c r="G10638" s="113">
        <v>6.4943460395188302</v>
      </c>
    </row>
    <row r="10639" spans="1:7" x14ac:dyDescent="0.25">
      <c r="A10639" s="108" t="str">
        <f t="shared" si="166"/>
        <v>GR_2008_3D_NOx</v>
      </c>
      <c r="B10639" s="113" t="s">
        <v>151</v>
      </c>
      <c r="C10639" s="113">
        <v>2008</v>
      </c>
      <c r="D10639" s="113" t="s">
        <v>206</v>
      </c>
      <c r="E10639" s="113" t="s">
        <v>199</v>
      </c>
      <c r="F10639" s="113" t="s">
        <v>200</v>
      </c>
      <c r="G10639" s="113">
        <v>19.270500977883</v>
      </c>
    </row>
    <row r="10640" spans="1:7" x14ac:dyDescent="0.25">
      <c r="A10640" s="108" t="str">
        <f t="shared" si="166"/>
        <v>GR_2009_NATIONAL TOTAL_NOx</v>
      </c>
      <c r="B10640" s="113" t="s">
        <v>151</v>
      </c>
      <c r="C10640" s="113">
        <v>2009</v>
      </c>
      <c r="D10640" s="113" t="s">
        <v>122</v>
      </c>
      <c r="E10640" s="113" t="s">
        <v>199</v>
      </c>
      <c r="F10640" s="113" t="s">
        <v>200</v>
      </c>
      <c r="G10640" s="113">
        <v>427.53614951948998</v>
      </c>
    </row>
    <row r="10641" spans="1:7" x14ac:dyDescent="0.25">
      <c r="A10641" s="108" t="str">
        <f t="shared" si="166"/>
        <v>GR_2009_NATIONAL TOTAL_NMVOC</v>
      </c>
      <c r="B10641" s="113" t="s">
        <v>151</v>
      </c>
      <c r="C10641" s="113">
        <v>2009</v>
      </c>
      <c r="D10641" s="113" t="s">
        <v>122</v>
      </c>
      <c r="E10641" s="113" t="s">
        <v>123</v>
      </c>
      <c r="F10641" s="113" t="s">
        <v>200</v>
      </c>
      <c r="G10641" s="113">
        <v>251.06086194458101</v>
      </c>
    </row>
    <row r="10642" spans="1:7" x14ac:dyDescent="0.25">
      <c r="A10642" s="108" t="str">
        <f t="shared" si="166"/>
        <v>GR_2009_NATIONAL TOTAL_SOx</v>
      </c>
      <c r="B10642" s="113" t="s">
        <v>151</v>
      </c>
      <c r="C10642" s="113">
        <v>2009</v>
      </c>
      <c r="D10642" s="113" t="s">
        <v>122</v>
      </c>
      <c r="E10642" s="113" t="s">
        <v>201</v>
      </c>
      <c r="F10642" s="113" t="s">
        <v>200</v>
      </c>
      <c r="G10642" s="113">
        <v>400.14324708535298</v>
      </c>
    </row>
    <row r="10643" spans="1:7" x14ac:dyDescent="0.25">
      <c r="A10643" s="108" t="str">
        <f t="shared" si="166"/>
        <v>GR_2009_NATIONAL TOTAL_NH3</v>
      </c>
      <c r="B10643" s="113" t="s">
        <v>151</v>
      </c>
      <c r="C10643" s="113">
        <v>2009</v>
      </c>
      <c r="D10643" s="113" t="s">
        <v>122</v>
      </c>
      <c r="E10643" s="113" t="s">
        <v>124</v>
      </c>
      <c r="F10643" s="113" t="s">
        <v>200</v>
      </c>
      <c r="G10643" s="113">
        <v>70.388015695917602</v>
      </c>
    </row>
    <row r="10644" spans="1:7" x14ac:dyDescent="0.25">
      <c r="A10644" s="108" t="str">
        <f t="shared" si="166"/>
        <v>GR_2009_NATIONAL TOTAL_PM2.5</v>
      </c>
      <c r="B10644" s="113" t="s">
        <v>151</v>
      </c>
      <c r="C10644" s="113">
        <v>2009</v>
      </c>
      <c r="D10644" s="113" t="s">
        <v>122</v>
      </c>
      <c r="E10644" s="113" t="s">
        <v>203</v>
      </c>
      <c r="F10644" s="113" t="s">
        <v>200</v>
      </c>
      <c r="G10644" s="113">
        <v>59.679141621134299</v>
      </c>
    </row>
    <row r="10645" spans="1:7" x14ac:dyDescent="0.25">
      <c r="A10645" s="108" t="str">
        <f t="shared" si="166"/>
        <v>GR_2009_NATIONAL TOTAL_Pb</v>
      </c>
      <c r="B10645" s="113" t="s">
        <v>151</v>
      </c>
      <c r="C10645" s="113">
        <v>2009</v>
      </c>
      <c r="D10645" s="113" t="s">
        <v>122</v>
      </c>
      <c r="E10645" s="113" t="s">
        <v>125</v>
      </c>
      <c r="F10645" s="113" t="s">
        <v>200</v>
      </c>
      <c r="G10645" s="113">
        <v>6.8029708119004995E-2</v>
      </c>
    </row>
    <row r="10646" spans="1:7" x14ac:dyDescent="0.25">
      <c r="A10646" s="108" t="str">
        <f t="shared" si="166"/>
        <v>GR_2009_NATIONAL TOTAL_Cd</v>
      </c>
      <c r="B10646" s="113" t="s">
        <v>151</v>
      </c>
      <c r="C10646" s="113">
        <v>2009</v>
      </c>
      <c r="D10646" s="113" t="s">
        <v>122</v>
      </c>
      <c r="E10646" s="113" t="s">
        <v>126</v>
      </c>
      <c r="F10646" s="113" t="s">
        <v>200</v>
      </c>
      <c r="G10646" s="113">
        <v>8.3892971370184699E-3</v>
      </c>
    </row>
    <row r="10647" spans="1:7" x14ac:dyDescent="0.25">
      <c r="A10647" s="108" t="str">
        <f t="shared" si="166"/>
        <v>GR_2009_NATIONAL TOTAL_Hg</v>
      </c>
      <c r="B10647" s="113" t="s">
        <v>151</v>
      </c>
      <c r="C10647" s="113">
        <v>2009</v>
      </c>
      <c r="D10647" s="113" t="s">
        <v>122</v>
      </c>
      <c r="E10647" s="113" t="s">
        <v>127</v>
      </c>
      <c r="F10647" s="113" t="s">
        <v>200</v>
      </c>
      <c r="G10647" s="113">
        <v>2.6482072394842702E-3</v>
      </c>
    </row>
    <row r="10648" spans="1:7" x14ac:dyDescent="0.25">
      <c r="A10648" s="108" t="str">
        <f t="shared" si="166"/>
        <v>GR_2009_NATIONAL TOTAL_DIOX</v>
      </c>
      <c r="B10648" s="113" t="s">
        <v>151</v>
      </c>
      <c r="C10648" s="113">
        <v>2009</v>
      </c>
      <c r="D10648" s="113" t="s">
        <v>122</v>
      </c>
      <c r="E10648" s="113" t="s">
        <v>128</v>
      </c>
      <c r="F10648" s="113" t="s">
        <v>200</v>
      </c>
      <c r="G10648" s="150">
        <v>3.3184037505074103E-8</v>
      </c>
    </row>
    <row r="10649" spans="1:7" x14ac:dyDescent="0.25">
      <c r="A10649" s="108" t="str">
        <f t="shared" si="166"/>
        <v>GR_2009_NATIONAL TOTAL_PAH</v>
      </c>
      <c r="B10649" s="113" t="s">
        <v>151</v>
      </c>
      <c r="C10649" s="113">
        <v>2009</v>
      </c>
      <c r="D10649" s="113" t="s">
        <v>122</v>
      </c>
      <c r="E10649" s="113" t="s">
        <v>129</v>
      </c>
      <c r="F10649" s="113" t="s">
        <v>200</v>
      </c>
      <c r="G10649" s="113">
        <v>1.57389846833016E-2</v>
      </c>
    </row>
    <row r="10650" spans="1:7" x14ac:dyDescent="0.25">
      <c r="A10650" s="108" t="str">
        <f t="shared" si="166"/>
        <v>GR_2009_NATIONAL TOTAL_HCB</v>
      </c>
      <c r="B10650" s="113" t="s">
        <v>151</v>
      </c>
      <c r="C10650" s="113">
        <v>2009</v>
      </c>
      <c r="D10650" s="113" t="s">
        <v>122</v>
      </c>
      <c r="E10650" s="113" t="s">
        <v>130</v>
      </c>
      <c r="F10650" s="113" t="s">
        <v>200</v>
      </c>
      <c r="G10650" s="150">
        <v>2.6125277903098901E-5</v>
      </c>
    </row>
    <row r="10651" spans="1:7" x14ac:dyDescent="0.25">
      <c r="A10651" s="108" t="str">
        <f t="shared" si="166"/>
        <v>GR_2009_NATIONAL TOTAL_PCB</v>
      </c>
      <c r="B10651" s="113" t="s">
        <v>151</v>
      </c>
      <c r="C10651" s="113">
        <v>2009</v>
      </c>
      <c r="D10651" s="113" t="s">
        <v>122</v>
      </c>
      <c r="E10651" s="113" t="s">
        <v>259</v>
      </c>
      <c r="F10651" s="113" t="s">
        <v>200</v>
      </c>
      <c r="G10651" s="150">
        <v>3.2405960037776997E-5</v>
      </c>
    </row>
    <row r="10652" spans="1:7" x14ac:dyDescent="0.25">
      <c r="A10652" s="108" t="str">
        <f t="shared" si="166"/>
        <v>GR_2009_1A3(FS)_NOx</v>
      </c>
      <c r="B10652" s="113" t="s">
        <v>151</v>
      </c>
      <c r="C10652" s="113">
        <v>2009</v>
      </c>
      <c r="D10652" s="113" t="s">
        <v>132</v>
      </c>
      <c r="E10652" s="113" t="s">
        <v>199</v>
      </c>
      <c r="F10652" s="113" t="s">
        <v>200</v>
      </c>
      <c r="G10652" s="113">
        <v>136.464</v>
      </c>
    </row>
    <row r="10653" spans="1:7" x14ac:dyDescent="0.25">
      <c r="A10653" s="108" t="str">
        <f t="shared" si="166"/>
        <v>GR_2009_1A3(FS)_NMVOC</v>
      </c>
      <c r="B10653" s="113" t="s">
        <v>151</v>
      </c>
      <c r="C10653" s="113">
        <v>2009</v>
      </c>
      <c r="D10653" s="113" t="s">
        <v>132</v>
      </c>
      <c r="E10653" s="113" t="s">
        <v>123</v>
      </c>
      <c r="F10653" s="113" t="s">
        <v>200</v>
      </c>
      <c r="G10653" s="113">
        <v>71.285808501247899</v>
      </c>
    </row>
    <row r="10654" spans="1:7" x14ac:dyDescent="0.25">
      <c r="A10654" s="108" t="str">
        <f t="shared" si="166"/>
        <v>GR_2009_1A3(FS)_SOx</v>
      </c>
      <c r="B10654" s="113" t="s">
        <v>151</v>
      </c>
      <c r="C10654" s="113">
        <v>2009</v>
      </c>
      <c r="D10654" s="113" t="s">
        <v>132</v>
      </c>
      <c r="E10654" s="113" t="s">
        <v>201</v>
      </c>
      <c r="F10654" s="113" t="s">
        <v>200</v>
      </c>
      <c r="G10654" s="113">
        <v>0.76037915051924099</v>
      </c>
    </row>
    <row r="10655" spans="1:7" x14ac:dyDescent="0.25">
      <c r="A10655" s="108" t="str">
        <f t="shared" si="166"/>
        <v>GR_2009_1A3(FS)_NH3</v>
      </c>
      <c r="B10655" s="113" t="s">
        <v>151</v>
      </c>
      <c r="C10655" s="113">
        <v>2009</v>
      </c>
      <c r="D10655" s="113" t="s">
        <v>132</v>
      </c>
      <c r="E10655" s="113" t="s">
        <v>124</v>
      </c>
      <c r="F10655" s="113" t="s">
        <v>200</v>
      </c>
      <c r="G10655" s="113">
        <v>2.3151588698598</v>
      </c>
    </row>
    <row r="10656" spans="1:7" x14ac:dyDescent="0.25">
      <c r="A10656" s="108" t="str">
        <f t="shared" si="166"/>
        <v>GR_2009_1A3(FS)_PM2.5</v>
      </c>
      <c r="B10656" s="113" t="s">
        <v>151</v>
      </c>
      <c r="C10656" s="113">
        <v>2009</v>
      </c>
      <c r="D10656" s="113" t="s">
        <v>132</v>
      </c>
      <c r="E10656" s="113" t="s">
        <v>203</v>
      </c>
      <c r="F10656" s="113" t="s">
        <v>200</v>
      </c>
      <c r="G10656" s="113">
        <v>6.1873851965567503</v>
      </c>
    </row>
    <row r="10657" spans="1:7" x14ac:dyDescent="0.25">
      <c r="A10657" s="108" t="str">
        <f t="shared" si="166"/>
        <v>GR_2009_3D_NOx</v>
      </c>
      <c r="B10657" s="113" t="s">
        <v>151</v>
      </c>
      <c r="C10657" s="113">
        <v>2009</v>
      </c>
      <c r="D10657" s="113" t="s">
        <v>206</v>
      </c>
      <c r="E10657" s="113" t="s">
        <v>199</v>
      </c>
      <c r="F10657" s="113" t="s">
        <v>200</v>
      </c>
      <c r="G10657" s="113">
        <v>18.128803491658999</v>
      </c>
    </row>
    <row r="10658" spans="1:7" x14ac:dyDescent="0.25">
      <c r="A10658" s="108" t="str">
        <f t="shared" si="166"/>
        <v>GR_2010_NATIONAL TOTAL_NOx</v>
      </c>
      <c r="B10658" s="113" t="s">
        <v>151</v>
      </c>
      <c r="C10658" s="113">
        <v>2010</v>
      </c>
      <c r="D10658" s="113" t="s">
        <v>122</v>
      </c>
      <c r="E10658" s="113" t="s">
        <v>199</v>
      </c>
      <c r="F10658" s="113" t="s">
        <v>200</v>
      </c>
      <c r="G10658" s="113">
        <v>366.35242230527598</v>
      </c>
    </row>
    <row r="10659" spans="1:7" x14ac:dyDescent="0.25">
      <c r="A10659" s="108" t="str">
        <f t="shared" si="166"/>
        <v>GR_2010_NATIONAL TOTAL_NMVOC</v>
      </c>
      <c r="B10659" s="113" t="s">
        <v>151</v>
      </c>
      <c r="C10659" s="113">
        <v>2010</v>
      </c>
      <c r="D10659" s="113" t="s">
        <v>122</v>
      </c>
      <c r="E10659" s="113" t="s">
        <v>123</v>
      </c>
      <c r="F10659" s="113" t="s">
        <v>200</v>
      </c>
      <c r="G10659" s="113">
        <v>217.87003141472201</v>
      </c>
    </row>
    <row r="10660" spans="1:7" x14ac:dyDescent="0.25">
      <c r="A10660" s="108" t="str">
        <f t="shared" si="166"/>
        <v>GR_2010_NATIONAL TOTAL_SOx</v>
      </c>
      <c r="B10660" s="113" t="s">
        <v>151</v>
      </c>
      <c r="C10660" s="113">
        <v>2010</v>
      </c>
      <c r="D10660" s="113" t="s">
        <v>122</v>
      </c>
      <c r="E10660" s="113" t="s">
        <v>201</v>
      </c>
      <c r="F10660" s="113" t="s">
        <v>200</v>
      </c>
      <c r="G10660" s="113">
        <v>233.49023405165099</v>
      </c>
    </row>
    <row r="10661" spans="1:7" x14ac:dyDescent="0.25">
      <c r="A10661" s="108" t="str">
        <f t="shared" si="166"/>
        <v>GR_2010_NATIONAL TOTAL_NH3</v>
      </c>
      <c r="B10661" s="113" t="s">
        <v>151</v>
      </c>
      <c r="C10661" s="113">
        <v>2010</v>
      </c>
      <c r="D10661" s="113" t="s">
        <v>122</v>
      </c>
      <c r="E10661" s="113" t="s">
        <v>124</v>
      </c>
      <c r="F10661" s="113" t="s">
        <v>200</v>
      </c>
      <c r="G10661" s="113">
        <v>75.743913184482807</v>
      </c>
    </row>
    <row r="10662" spans="1:7" x14ac:dyDescent="0.25">
      <c r="A10662" s="108" t="str">
        <f t="shared" si="166"/>
        <v>GR_2010_NATIONAL TOTAL_PM2.5</v>
      </c>
      <c r="B10662" s="113" t="s">
        <v>151</v>
      </c>
      <c r="C10662" s="113">
        <v>2010</v>
      </c>
      <c r="D10662" s="113" t="s">
        <v>122</v>
      </c>
      <c r="E10662" s="113" t="s">
        <v>203</v>
      </c>
      <c r="F10662" s="113" t="s">
        <v>200</v>
      </c>
      <c r="G10662" s="113">
        <v>46.068616294900501</v>
      </c>
    </row>
    <row r="10663" spans="1:7" x14ac:dyDescent="0.25">
      <c r="A10663" s="108" t="str">
        <f t="shared" si="166"/>
        <v>GR_2010_NATIONAL TOTAL_Pb</v>
      </c>
      <c r="B10663" s="113" t="s">
        <v>151</v>
      </c>
      <c r="C10663" s="113">
        <v>2010</v>
      </c>
      <c r="D10663" s="113" t="s">
        <v>122</v>
      </c>
      <c r="E10663" s="113" t="s">
        <v>125</v>
      </c>
      <c r="F10663" s="113" t="s">
        <v>200</v>
      </c>
      <c r="G10663" s="113">
        <v>3.7099168725264003E-2</v>
      </c>
    </row>
    <row r="10664" spans="1:7" x14ac:dyDescent="0.25">
      <c r="A10664" s="108" t="str">
        <f t="shared" si="166"/>
        <v>GR_2010_NATIONAL TOTAL_Cd</v>
      </c>
      <c r="B10664" s="113" t="s">
        <v>151</v>
      </c>
      <c r="C10664" s="113">
        <v>2010</v>
      </c>
      <c r="D10664" s="113" t="s">
        <v>122</v>
      </c>
      <c r="E10664" s="113" t="s">
        <v>126</v>
      </c>
      <c r="F10664" s="113" t="s">
        <v>200</v>
      </c>
      <c r="G10664" s="113">
        <v>4.6444070423698599E-3</v>
      </c>
    </row>
    <row r="10665" spans="1:7" x14ac:dyDescent="0.25">
      <c r="A10665" s="108" t="str">
        <f t="shared" si="166"/>
        <v>GR_2010_NATIONAL TOTAL_Hg</v>
      </c>
      <c r="B10665" s="113" t="s">
        <v>151</v>
      </c>
      <c r="C10665" s="113">
        <v>2010</v>
      </c>
      <c r="D10665" s="113" t="s">
        <v>122</v>
      </c>
      <c r="E10665" s="113" t="s">
        <v>127</v>
      </c>
      <c r="F10665" s="113" t="s">
        <v>200</v>
      </c>
      <c r="G10665" s="113">
        <v>2.4587032408470099E-3</v>
      </c>
    </row>
    <row r="10666" spans="1:7" x14ac:dyDescent="0.25">
      <c r="A10666" s="108" t="str">
        <f t="shared" si="166"/>
        <v>GR_2010_NATIONAL TOTAL_DIOX</v>
      </c>
      <c r="B10666" s="113" t="s">
        <v>151</v>
      </c>
      <c r="C10666" s="113">
        <v>2010</v>
      </c>
      <c r="D10666" s="113" t="s">
        <v>122</v>
      </c>
      <c r="E10666" s="113" t="s">
        <v>128</v>
      </c>
      <c r="F10666" s="113" t="s">
        <v>200</v>
      </c>
      <c r="G10666" s="150">
        <v>2.8089230391270698E-8</v>
      </c>
    </row>
    <row r="10667" spans="1:7" x14ac:dyDescent="0.25">
      <c r="A10667" s="108" t="str">
        <f t="shared" si="166"/>
        <v>GR_2010_NATIONAL TOTAL_PAH</v>
      </c>
      <c r="B10667" s="113" t="s">
        <v>151</v>
      </c>
      <c r="C10667" s="113">
        <v>2010</v>
      </c>
      <c r="D10667" s="113" t="s">
        <v>122</v>
      </c>
      <c r="E10667" s="113" t="s">
        <v>129</v>
      </c>
      <c r="F10667" s="113" t="s">
        <v>200</v>
      </c>
      <c r="G10667" s="113">
        <v>1.4817798780125501E-2</v>
      </c>
    </row>
    <row r="10668" spans="1:7" x14ac:dyDescent="0.25">
      <c r="A10668" s="108" t="str">
        <f t="shared" si="166"/>
        <v>GR_2010_NATIONAL TOTAL_HCB</v>
      </c>
      <c r="B10668" s="113" t="s">
        <v>151</v>
      </c>
      <c r="C10668" s="113">
        <v>2010</v>
      </c>
      <c r="D10668" s="113" t="s">
        <v>122</v>
      </c>
      <c r="E10668" s="113" t="s">
        <v>130</v>
      </c>
      <c r="F10668" s="113" t="s">
        <v>200</v>
      </c>
      <c r="G10668" s="150">
        <v>1.1883422543026901E-5</v>
      </c>
    </row>
    <row r="10669" spans="1:7" x14ac:dyDescent="0.25">
      <c r="A10669" s="108" t="str">
        <f t="shared" si="166"/>
        <v>GR_2010_NATIONAL TOTAL_PCB</v>
      </c>
      <c r="B10669" s="113" t="s">
        <v>151</v>
      </c>
      <c r="C10669" s="113">
        <v>2010</v>
      </c>
      <c r="D10669" s="113" t="s">
        <v>122</v>
      </c>
      <c r="E10669" s="113" t="s">
        <v>259</v>
      </c>
      <c r="F10669" s="113" t="s">
        <v>200</v>
      </c>
      <c r="G10669" s="150">
        <v>3.2324376807452798E-5</v>
      </c>
    </row>
    <row r="10670" spans="1:7" x14ac:dyDescent="0.25">
      <c r="A10670" s="108" t="str">
        <f t="shared" si="166"/>
        <v>GR_2010_1A3(FS)_NOx</v>
      </c>
      <c r="B10670" s="113" t="s">
        <v>151</v>
      </c>
      <c r="C10670" s="113">
        <v>2010</v>
      </c>
      <c r="D10670" s="113" t="s">
        <v>132</v>
      </c>
      <c r="E10670" s="113" t="s">
        <v>199</v>
      </c>
      <c r="F10670" s="113" t="s">
        <v>200</v>
      </c>
      <c r="G10670" s="113">
        <v>103.682692903853</v>
      </c>
    </row>
    <row r="10671" spans="1:7" x14ac:dyDescent="0.25">
      <c r="A10671" s="108" t="str">
        <f t="shared" si="166"/>
        <v>GR_2010_1A3(FS)_NMVOC</v>
      </c>
      <c r="B10671" s="113" t="s">
        <v>151</v>
      </c>
      <c r="C10671" s="113">
        <v>2010</v>
      </c>
      <c r="D10671" s="113" t="s">
        <v>132</v>
      </c>
      <c r="E10671" s="113" t="s">
        <v>123</v>
      </c>
      <c r="F10671" s="113" t="s">
        <v>200</v>
      </c>
      <c r="G10671" s="113">
        <v>60.015135508622897</v>
      </c>
    </row>
    <row r="10672" spans="1:7" x14ac:dyDescent="0.25">
      <c r="A10672" s="108" t="str">
        <f t="shared" si="166"/>
        <v>GR_2010_1A3(FS)_SOx</v>
      </c>
      <c r="B10672" s="113" t="s">
        <v>151</v>
      </c>
      <c r="C10672" s="113">
        <v>2010</v>
      </c>
      <c r="D10672" s="113" t="s">
        <v>132</v>
      </c>
      <c r="E10672" s="113" t="s">
        <v>201</v>
      </c>
      <c r="F10672" s="113" t="s">
        <v>200</v>
      </c>
      <c r="G10672" s="113">
        <v>0.12486082259029201</v>
      </c>
    </row>
    <row r="10673" spans="1:7" x14ac:dyDescent="0.25">
      <c r="A10673" s="108" t="str">
        <f t="shared" si="166"/>
        <v>GR_2010_1A3(FS)_NH3</v>
      </c>
      <c r="B10673" s="113" t="s">
        <v>151</v>
      </c>
      <c r="C10673" s="113">
        <v>2010</v>
      </c>
      <c r="D10673" s="113" t="s">
        <v>132</v>
      </c>
      <c r="E10673" s="113" t="s">
        <v>124</v>
      </c>
      <c r="F10673" s="113" t="s">
        <v>200</v>
      </c>
      <c r="G10673" s="113">
        <v>2.0976288817333399</v>
      </c>
    </row>
    <row r="10674" spans="1:7" x14ac:dyDescent="0.25">
      <c r="A10674" s="108" t="str">
        <f t="shared" si="166"/>
        <v>GR_2010_1A3(FS)_PM2.5</v>
      </c>
      <c r="B10674" s="113" t="s">
        <v>151</v>
      </c>
      <c r="C10674" s="113">
        <v>2010</v>
      </c>
      <c r="D10674" s="113" t="s">
        <v>132</v>
      </c>
      <c r="E10674" s="113" t="s">
        <v>203</v>
      </c>
      <c r="F10674" s="113" t="s">
        <v>200</v>
      </c>
      <c r="G10674" s="113">
        <v>4.6951812549446004</v>
      </c>
    </row>
    <row r="10675" spans="1:7" x14ac:dyDescent="0.25">
      <c r="A10675" s="108" t="str">
        <f t="shared" si="166"/>
        <v>GR_2010_3D_NOx</v>
      </c>
      <c r="B10675" s="113" t="s">
        <v>151</v>
      </c>
      <c r="C10675" s="113">
        <v>2010</v>
      </c>
      <c r="D10675" s="113" t="s">
        <v>206</v>
      </c>
      <c r="E10675" s="113" t="s">
        <v>199</v>
      </c>
      <c r="F10675" s="113" t="s">
        <v>200</v>
      </c>
      <c r="G10675" s="113">
        <v>19.705578021218901</v>
      </c>
    </row>
    <row r="10676" spans="1:7" x14ac:dyDescent="0.25">
      <c r="A10676" s="108" t="str">
        <f t="shared" si="166"/>
        <v>GR_2011_NATIONAL TOTAL_NOx</v>
      </c>
      <c r="B10676" s="113" t="s">
        <v>151</v>
      </c>
      <c r="C10676" s="113">
        <v>2011</v>
      </c>
      <c r="D10676" s="113" t="s">
        <v>122</v>
      </c>
      <c r="E10676" s="113" t="s">
        <v>199</v>
      </c>
      <c r="F10676" s="113" t="s">
        <v>200</v>
      </c>
      <c r="G10676" s="113">
        <v>325.82459263530501</v>
      </c>
    </row>
    <row r="10677" spans="1:7" x14ac:dyDescent="0.25">
      <c r="A10677" s="108" t="str">
        <f t="shared" si="166"/>
        <v>GR_2011_NATIONAL TOTAL_NMVOC</v>
      </c>
      <c r="B10677" s="113" t="s">
        <v>151</v>
      </c>
      <c r="C10677" s="113">
        <v>2011</v>
      </c>
      <c r="D10677" s="113" t="s">
        <v>122</v>
      </c>
      <c r="E10677" s="113" t="s">
        <v>123</v>
      </c>
      <c r="F10677" s="113" t="s">
        <v>200</v>
      </c>
      <c r="G10677" s="113">
        <v>203.42117387782301</v>
      </c>
    </row>
    <row r="10678" spans="1:7" x14ac:dyDescent="0.25">
      <c r="A10678" s="108" t="str">
        <f t="shared" si="166"/>
        <v>GR_2011_NATIONAL TOTAL_SOx</v>
      </c>
      <c r="B10678" s="113" t="s">
        <v>151</v>
      </c>
      <c r="C10678" s="113">
        <v>2011</v>
      </c>
      <c r="D10678" s="113" t="s">
        <v>122</v>
      </c>
      <c r="E10678" s="113" t="s">
        <v>201</v>
      </c>
      <c r="F10678" s="113" t="s">
        <v>200</v>
      </c>
      <c r="G10678" s="113">
        <v>159.588190402219</v>
      </c>
    </row>
    <row r="10679" spans="1:7" x14ac:dyDescent="0.25">
      <c r="A10679" s="108" t="str">
        <f t="shared" si="166"/>
        <v>GR_2011_NATIONAL TOTAL_NH3</v>
      </c>
      <c r="B10679" s="113" t="s">
        <v>151</v>
      </c>
      <c r="C10679" s="113">
        <v>2011</v>
      </c>
      <c r="D10679" s="113" t="s">
        <v>122</v>
      </c>
      <c r="E10679" s="113" t="s">
        <v>124</v>
      </c>
      <c r="F10679" s="113" t="s">
        <v>200</v>
      </c>
      <c r="G10679" s="113">
        <v>74.655806462425801</v>
      </c>
    </row>
    <row r="10680" spans="1:7" x14ac:dyDescent="0.25">
      <c r="A10680" s="108" t="str">
        <f t="shared" si="166"/>
        <v>GR_2011_NATIONAL TOTAL_PM2.5</v>
      </c>
      <c r="B10680" s="113" t="s">
        <v>151</v>
      </c>
      <c r="C10680" s="113">
        <v>2011</v>
      </c>
      <c r="D10680" s="113" t="s">
        <v>122</v>
      </c>
      <c r="E10680" s="113" t="s">
        <v>203</v>
      </c>
      <c r="F10680" s="113" t="s">
        <v>200</v>
      </c>
      <c r="G10680" s="113">
        <v>46.624136485277397</v>
      </c>
    </row>
    <row r="10681" spans="1:7" x14ac:dyDescent="0.25">
      <c r="A10681" s="108" t="str">
        <f t="shared" si="166"/>
        <v>GR_2011_NATIONAL TOTAL_Pb</v>
      </c>
      <c r="B10681" s="113" t="s">
        <v>151</v>
      </c>
      <c r="C10681" s="113">
        <v>2011</v>
      </c>
      <c r="D10681" s="113" t="s">
        <v>122</v>
      </c>
      <c r="E10681" s="113" t="s">
        <v>125</v>
      </c>
      <c r="F10681" s="113" t="s">
        <v>200</v>
      </c>
      <c r="G10681" s="113">
        <v>3.7230827308841599E-2</v>
      </c>
    </row>
    <row r="10682" spans="1:7" x14ac:dyDescent="0.25">
      <c r="A10682" s="108" t="str">
        <f t="shared" si="166"/>
        <v>GR_2011_NATIONAL TOTAL_Cd</v>
      </c>
      <c r="B10682" s="113" t="s">
        <v>151</v>
      </c>
      <c r="C10682" s="113">
        <v>2011</v>
      </c>
      <c r="D10682" s="113" t="s">
        <v>122</v>
      </c>
      <c r="E10682" s="113" t="s">
        <v>126</v>
      </c>
      <c r="F10682" s="113" t="s">
        <v>200</v>
      </c>
      <c r="G10682" s="113">
        <v>4.4592506240200801E-3</v>
      </c>
    </row>
    <row r="10683" spans="1:7" x14ac:dyDescent="0.25">
      <c r="A10683" s="108" t="str">
        <f t="shared" si="166"/>
        <v>GR_2011_NATIONAL TOTAL_Hg</v>
      </c>
      <c r="B10683" s="113" t="s">
        <v>151</v>
      </c>
      <c r="C10683" s="113">
        <v>2011</v>
      </c>
      <c r="D10683" s="113" t="s">
        <v>122</v>
      </c>
      <c r="E10683" s="113" t="s">
        <v>127</v>
      </c>
      <c r="F10683" s="113" t="s">
        <v>200</v>
      </c>
      <c r="G10683" s="113">
        <v>2.4380461495689199E-3</v>
      </c>
    </row>
    <row r="10684" spans="1:7" x14ac:dyDescent="0.25">
      <c r="A10684" s="108" t="str">
        <f t="shared" si="166"/>
        <v>GR_2011_NATIONAL TOTAL_DIOX</v>
      </c>
      <c r="B10684" s="113" t="s">
        <v>151</v>
      </c>
      <c r="C10684" s="113">
        <v>2011</v>
      </c>
      <c r="D10684" s="113" t="s">
        <v>122</v>
      </c>
      <c r="E10684" s="113" t="s">
        <v>128</v>
      </c>
      <c r="F10684" s="113" t="s">
        <v>200</v>
      </c>
      <c r="G10684" s="150">
        <v>3.20927569204483E-8</v>
      </c>
    </row>
    <row r="10685" spans="1:7" x14ac:dyDescent="0.25">
      <c r="A10685" s="108" t="str">
        <f t="shared" si="166"/>
        <v>GR_2011_NATIONAL TOTAL_PAH</v>
      </c>
      <c r="B10685" s="113" t="s">
        <v>151</v>
      </c>
      <c r="C10685" s="113">
        <v>2011</v>
      </c>
      <c r="D10685" s="113" t="s">
        <v>122</v>
      </c>
      <c r="E10685" s="113" t="s">
        <v>129</v>
      </c>
      <c r="F10685" s="113" t="s">
        <v>200</v>
      </c>
      <c r="G10685" s="113">
        <v>1.7281024345679099E-2</v>
      </c>
    </row>
    <row r="10686" spans="1:7" x14ac:dyDescent="0.25">
      <c r="A10686" s="108" t="str">
        <f t="shared" si="166"/>
        <v>GR_2011_NATIONAL TOTAL_HCB</v>
      </c>
      <c r="B10686" s="113" t="s">
        <v>151</v>
      </c>
      <c r="C10686" s="113">
        <v>2011</v>
      </c>
      <c r="D10686" s="113" t="s">
        <v>122</v>
      </c>
      <c r="E10686" s="113" t="s">
        <v>130</v>
      </c>
      <c r="F10686" s="113" t="s">
        <v>200</v>
      </c>
      <c r="G10686" s="150">
        <v>1.19778675675876E-5</v>
      </c>
    </row>
    <row r="10687" spans="1:7" x14ac:dyDescent="0.25">
      <c r="A10687" s="108" t="str">
        <f t="shared" si="166"/>
        <v>GR_2011_NATIONAL TOTAL_PCB</v>
      </c>
      <c r="B10687" s="113" t="s">
        <v>151</v>
      </c>
      <c r="C10687" s="113">
        <v>2011</v>
      </c>
      <c r="D10687" s="113" t="s">
        <v>122</v>
      </c>
      <c r="E10687" s="113" t="s">
        <v>259</v>
      </c>
      <c r="F10687" s="113" t="s">
        <v>200</v>
      </c>
      <c r="G10687" s="150">
        <v>3.1754726873885098E-5</v>
      </c>
    </row>
    <row r="10688" spans="1:7" x14ac:dyDescent="0.25">
      <c r="A10688" s="108" t="str">
        <f t="shared" si="166"/>
        <v>GR_2011_1A3(FS)_NOx</v>
      </c>
      <c r="B10688" s="113" t="s">
        <v>151</v>
      </c>
      <c r="C10688" s="113">
        <v>2011</v>
      </c>
      <c r="D10688" s="113" t="s">
        <v>132</v>
      </c>
      <c r="E10688" s="113" t="s">
        <v>199</v>
      </c>
      <c r="F10688" s="113" t="s">
        <v>200</v>
      </c>
      <c r="G10688" s="113">
        <v>85.447070029541095</v>
      </c>
    </row>
    <row r="10689" spans="1:7" x14ac:dyDescent="0.25">
      <c r="A10689" s="108" t="str">
        <f t="shared" si="166"/>
        <v>GR_2011_1A3(FS)_NMVOC</v>
      </c>
      <c r="B10689" s="113" t="s">
        <v>151</v>
      </c>
      <c r="C10689" s="113">
        <v>2011</v>
      </c>
      <c r="D10689" s="113" t="s">
        <v>132</v>
      </c>
      <c r="E10689" s="113" t="s">
        <v>123</v>
      </c>
      <c r="F10689" s="113" t="s">
        <v>200</v>
      </c>
      <c r="G10689" s="113">
        <v>53.462855614869099</v>
      </c>
    </row>
    <row r="10690" spans="1:7" x14ac:dyDescent="0.25">
      <c r="A10690" s="108" t="str">
        <f t="shared" ref="A10690:A10753" si="167">CONCATENATE(B10690,"_",C10690,"_",D10690,"_",E10690)</f>
        <v>GR_2011_1A3(FS)_SOx</v>
      </c>
      <c r="B10690" s="113" t="s">
        <v>151</v>
      </c>
      <c r="C10690" s="113">
        <v>2011</v>
      </c>
      <c r="D10690" s="113" t="s">
        <v>132</v>
      </c>
      <c r="E10690" s="113" t="s">
        <v>201</v>
      </c>
      <c r="F10690" s="113" t="s">
        <v>200</v>
      </c>
      <c r="G10690" s="113">
        <v>0.10846495550691899</v>
      </c>
    </row>
    <row r="10691" spans="1:7" x14ac:dyDescent="0.25">
      <c r="A10691" s="108" t="str">
        <f t="shared" si="167"/>
        <v>GR_2011_1A3(FS)_NH3</v>
      </c>
      <c r="B10691" s="113" t="s">
        <v>151</v>
      </c>
      <c r="C10691" s="113">
        <v>2011</v>
      </c>
      <c r="D10691" s="113" t="s">
        <v>132</v>
      </c>
      <c r="E10691" s="113" t="s">
        <v>124</v>
      </c>
      <c r="F10691" s="113" t="s">
        <v>200</v>
      </c>
      <c r="G10691" s="113">
        <v>1.99303187500284</v>
      </c>
    </row>
    <row r="10692" spans="1:7" x14ac:dyDescent="0.25">
      <c r="A10692" s="108" t="str">
        <f t="shared" si="167"/>
        <v>GR_2011_1A3(FS)_PM2.5</v>
      </c>
      <c r="B10692" s="113" t="s">
        <v>151</v>
      </c>
      <c r="C10692" s="113">
        <v>2011</v>
      </c>
      <c r="D10692" s="113" t="s">
        <v>132</v>
      </c>
      <c r="E10692" s="113" t="s">
        <v>203</v>
      </c>
      <c r="F10692" s="113" t="s">
        <v>200</v>
      </c>
      <c r="G10692" s="113">
        <v>3.8531211815013799</v>
      </c>
    </row>
    <row r="10693" spans="1:7" x14ac:dyDescent="0.25">
      <c r="A10693" s="108" t="str">
        <f t="shared" si="167"/>
        <v>GR_2011_3D_NOx</v>
      </c>
      <c r="B10693" s="113" t="s">
        <v>151</v>
      </c>
      <c r="C10693" s="113">
        <v>2011</v>
      </c>
      <c r="D10693" s="113" t="s">
        <v>206</v>
      </c>
      <c r="E10693" s="113" t="s">
        <v>199</v>
      </c>
      <c r="F10693" s="113" t="s">
        <v>200</v>
      </c>
      <c r="G10693" s="113">
        <v>18.338424579702</v>
      </c>
    </row>
    <row r="10694" spans="1:7" x14ac:dyDescent="0.25">
      <c r="A10694" s="108" t="str">
        <f t="shared" si="167"/>
        <v>GR_2012_NATIONAL TOTAL_NOx</v>
      </c>
      <c r="B10694" s="113" t="s">
        <v>151</v>
      </c>
      <c r="C10694" s="113">
        <v>2012</v>
      </c>
      <c r="D10694" s="113" t="s">
        <v>122</v>
      </c>
      <c r="E10694" s="113" t="s">
        <v>199</v>
      </c>
      <c r="F10694" s="113" t="s">
        <v>200</v>
      </c>
      <c r="G10694" s="113">
        <v>287.86145608079801</v>
      </c>
    </row>
    <row r="10695" spans="1:7" x14ac:dyDescent="0.25">
      <c r="A10695" s="108" t="str">
        <f t="shared" si="167"/>
        <v>GR_2012_NATIONAL TOTAL_NMVOC</v>
      </c>
      <c r="B10695" s="113" t="s">
        <v>151</v>
      </c>
      <c r="C10695" s="113">
        <v>2012</v>
      </c>
      <c r="D10695" s="113" t="s">
        <v>122</v>
      </c>
      <c r="E10695" s="113" t="s">
        <v>123</v>
      </c>
      <c r="F10695" s="113" t="s">
        <v>200</v>
      </c>
      <c r="G10695" s="113">
        <v>195.09542317122799</v>
      </c>
    </row>
    <row r="10696" spans="1:7" x14ac:dyDescent="0.25">
      <c r="A10696" s="108" t="str">
        <f t="shared" si="167"/>
        <v>GR_2012_NATIONAL TOTAL_SOx</v>
      </c>
      <c r="B10696" s="113" t="s">
        <v>151</v>
      </c>
      <c r="C10696" s="113">
        <v>2012</v>
      </c>
      <c r="D10696" s="113" t="s">
        <v>122</v>
      </c>
      <c r="E10696" s="113" t="s">
        <v>201</v>
      </c>
      <c r="F10696" s="113" t="s">
        <v>200</v>
      </c>
      <c r="G10696" s="113">
        <v>142.669659790021</v>
      </c>
    </row>
    <row r="10697" spans="1:7" x14ac:dyDescent="0.25">
      <c r="A10697" s="108" t="str">
        <f t="shared" si="167"/>
        <v>GR_2012_NATIONAL TOTAL_NH3</v>
      </c>
      <c r="B10697" s="113" t="s">
        <v>151</v>
      </c>
      <c r="C10697" s="113">
        <v>2012</v>
      </c>
      <c r="D10697" s="113" t="s">
        <v>122</v>
      </c>
      <c r="E10697" s="113" t="s">
        <v>124</v>
      </c>
      <c r="F10697" s="113" t="s">
        <v>200</v>
      </c>
      <c r="G10697" s="113">
        <v>72.540377641392993</v>
      </c>
    </row>
    <row r="10698" spans="1:7" x14ac:dyDescent="0.25">
      <c r="A10698" s="108" t="str">
        <f t="shared" si="167"/>
        <v>GR_2012_NATIONAL TOTAL_PM2.5</v>
      </c>
      <c r="B10698" s="113" t="s">
        <v>151</v>
      </c>
      <c r="C10698" s="113">
        <v>2012</v>
      </c>
      <c r="D10698" s="113" t="s">
        <v>122</v>
      </c>
      <c r="E10698" s="113" t="s">
        <v>203</v>
      </c>
      <c r="F10698" s="113" t="s">
        <v>200</v>
      </c>
      <c r="G10698" s="113">
        <v>48.174397164546903</v>
      </c>
    </row>
    <row r="10699" spans="1:7" x14ac:dyDescent="0.25">
      <c r="A10699" s="108" t="str">
        <f t="shared" si="167"/>
        <v>GR_2012_NATIONAL TOTAL_Pb</v>
      </c>
      <c r="B10699" s="113" t="s">
        <v>151</v>
      </c>
      <c r="C10699" s="113">
        <v>2012</v>
      </c>
      <c r="D10699" s="113" t="s">
        <v>122</v>
      </c>
      <c r="E10699" s="113" t="s">
        <v>125</v>
      </c>
      <c r="F10699" s="113" t="s">
        <v>200</v>
      </c>
      <c r="G10699" s="113">
        <v>3.2103199704694697E-2</v>
      </c>
    </row>
    <row r="10700" spans="1:7" x14ac:dyDescent="0.25">
      <c r="A10700" s="108" t="str">
        <f t="shared" si="167"/>
        <v>GR_2012_NATIONAL TOTAL_Cd</v>
      </c>
      <c r="B10700" s="113" t="s">
        <v>151</v>
      </c>
      <c r="C10700" s="113">
        <v>2012</v>
      </c>
      <c r="D10700" s="113" t="s">
        <v>122</v>
      </c>
      <c r="E10700" s="113" t="s">
        <v>126</v>
      </c>
      <c r="F10700" s="113" t="s">
        <v>200</v>
      </c>
      <c r="G10700" s="113">
        <v>4.3182195528343303E-3</v>
      </c>
    </row>
    <row r="10701" spans="1:7" x14ac:dyDescent="0.25">
      <c r="A10701" s="108" t="str">
        <f t="shared" si="167"/>
        <v>GR_2012_NATIONAL TOTAL_Hg</v>
      </c>
      <c r="B10701" s="113" t="s">
        <v>151</v>
      </c>
      <c r="C10701" s="113">
        <v>2012</v>
      </c>
      <c r="D10701" s="113" t="s">
        <v>122</v>
      </c>
      <c r="E10701" s="113" t="s">
        <v>127</v>
      </c>
      <c r="F10701" s="113" t="s">
        <v>200</v>
      </c>
      <c r="G10701" s="113">
        <v>2.4052523581162802E-3</v>
      </c>
    </row>
    <row r="10702" spans="1:7" x14ac:dyDescent="0.25">
      <c r="A10702" s="108" t="str">
        <f t="shared" si="167"/>
        <v>GR_2012_NATIONAL TOTAL_DIOX</v>
      </c>
      <c r="B10702" s="113" t="s">
        <v>151</v>
      </c>
      <c r="C10702" s="113">
        <v>2012</v>
      </c>
      <c r="D10702" s="113" t="s">
        <v>122</v>
      </c>
      <c r="E10702" s="113" t="s">
        <v>128</v>
      </c>
      <c r="F10702" s="113" t="s">
        <v>200</v>
      </c>
      <c r="G10702" s="150">
        <v>3.2416373961197597E-8</v>
      </c>
    </row>
    <row r="10703" spans="1:7" x14ac:dyDescent="0.25">
      <c r="A10703" s="108" t="str">
        <f t="shared" si="167"/>
        <v>GR_2012_NATIONAL TOTAL_PAH</v>
      </c>
      <c r="B10703" s="113" t="s">
        <v>151</v>
      </c>
      <c r="C10703" s="113">
        <v>2012</v>
      </c>
      <c r="D10703" s="113" t="s">
        <v>122</v>
      </c>
      <c r="E10703" s="113" t="s">
        <v>129</v>
      </c>
      <c r="F10703" s="113" t="s">
        <v>200</v>
      </c>
      <c r="G10703" s="113">
        <v>1.84932354674416E-2</v>
      </c>
    </row>
    <row r="10704" spans="1:7" x14ac:dyDescent="0.25">
      <c r="A10704" s="108" t="str">
        <f t="shared" si="167"/>
        <v>GR_2012_NATIONAL TOTAL_HCB</v>
      </c>
      <c r="B10704" s="113" t="s">
        <v>151</v>
      </c>
      <c r="C10704" s="113">
        <v>2012</v>
      </c>
      <c r="D10704" s="113" t="s">
        <v>122</v>
      </c>
      <c r="E10704" s="113" t="s">
        <v>130</v>
      </c>
      <c r="F10704" s="113" t="s">
        <v>200</v>
      </c>
      <c r="G10704" s="150">
        <v>1.0550817009537E-5</v>
      </c>
    </row>
    <row r="10705" spans="1:7" x14ac:dyDescent="0.25">
      <c r="A10705" s="108" t="str">
        <f t="shared" si="167"/>
        <v>GR_2012_NATIONAL TOTAL_PCB</v>
      </c>
      <c r="B10705" s="113" t="s">
        <v>151</v>
      </c>
      <c r="C10705" s="113">
        <v>2012</v>
      </c>
      <c r="D10705" s="113" t="s">
        <v>122</v>
      </c>
      <c r="E10705" s="113" t="s">
        <v>259</v>
      </c>
      <c r="F10705" s="113" t="s">
        <v>200</v>
      </c>
      <c r="G10705" s="150">
        <v>2.98721982325299E-5</v>
      </c>
    </row>
    <row r="10706" spans="1:7" x14ac:dyDescent="0.25">
      <c r="A10706" s="108" t="str">
        <f t="shared" si="167"/>
        <v>GR_2012_1A3(FS)_NOx</v>
      </c>
      <c r="B10706" s="113" t="s">
        <v>151</v>
      </c>
      <c r="C10706" s="113">
        <v>2012</v>
      </c>
      <c r="D10706" s="113" t="s">
        <v>132</v>
      </c>
      <c r="E10706" s="113" t="s">
        <v>199</v>
      </c>
      <c r="F10706" s="113" t="s">
        <v>200</v>
      </c>
      <c r="G10706" s="113">
        <v>68.0849578410823</v>
      </c>
    </row>
    <row r="10707" spans="1:7" x14ac:dyDescent="0.25">
      <c r="A10707" s="108" t="str">
        <f t="shared" si="167"/>
        <v>GR_2012_1A3(FS)_NMVOC</v>
      </c>
      <c r="B10707" s="113" t="s">
        <v>151</v>
      </c>
      <c r="C10707" s="113">
        <v>2012</v>
      </c>
      <c r="D10707" s="113" t="s">
        <v>132</v>
      </c>
      <c r="E10707" s="113" t="s">
        <v>123</v>
      </c>
      <c r="F10707" s="113" t="s">
        <v>200</v>
      </c>
      <c r="G10707" s="113">
        <v>51.206918124251303</v>
      </c>
    </row>
    <row r="10708" spans="1:7" x14ac:dyDescent="0.25">
      <c r="A10708" s="108" t="str">
        <f t="shared" si="167"/>
        <v>GR_2012_1A3(FS)_SOx</v>
      </c>
      <c r="B10708" s="113" t="s">
        <v>151</v>
      </c>
      <c r="C10708" s="113">
        <v>2012</v>
      </c>
      <c r="D10708" s="113" t="s">
        <v>132</v>
      </c>
      <c r="E10708" s="113" t="s">
        <v>201</v>
      </c>
      <c r="F10708" s="113" t="s">
        <v>200</v>
      </c>
      <c r="G10708" s="113">
        <v>9.0787293403776906E-2</v>
      </c>
    </row>
    <row r="10709" spans="1:7" x14ac:dyDescent="0.25">
      <c r="A10709" s="108" t="str">
        <f t="shared" si="167"/>
        <v>GR_2012_1A3(FS)_NH3</v>
      </c>
      <c r="B10709" s="113" t="s">
        <v>151</v>
      </c>
      <c r="C10709" s="113">
        <v>2012</v>
      </c>
      <c r="D10709" s="113" t="s">
        <v>132</v>
      </c>
      <c r="E10709" s="113" t="s">
        <v>124</v>
      </c>
      <c r="F10709" s="113" t="s">
        <v>200</v>
      </c>
      <c r="G10709" s="113">
        <v>1.646020678607</v>
      </c>
    </row>
    <row r="10710" spans="1:7" x14ac:dyDescent="0.25">
      <c r="A10710" s="108" t="str">
        <f t="shared" si="167"/>
        <v>GR_2012_1A3(FS)_PM2.5</v>
      </c>
      <c r="B10710" s="113" t="s">
        <v>151</v>
      </c>
      <c r="C10710" s="113">
        <v>2012</v>
      </c>
      <c r="D10710" s="113" t="s">
        <v>132</v>
      </c>
      <c r="E10710" s="113" t="s">
        <v>203</v>
      </c>
      <c r="F10710" s="113" t="s">
        <v>200</v>
      </c>
      <c r="G10710" s="113">
        <v>2.85499337434615</v>
      </c>
    </row>
    <row r="10711" spans="1:7" x14ac:dyDescent="0.25">
      <c r="A10711" s="108" t="str">
        <f t="shared" si="167"/>
        <v>GR_2012_3D_NOx</v>
      </c>
      <c r="B10711" s="113" t="s">
        <v>151</v>
      </c>
      <c r="C10711" s="113">
        <v>2012</v>
      </c>
      <c r="D10711" s="113" t="s">
        <v>206</v>
      </c>
      <c r="E10711" s="113" t="s">
        <v>199</v>
      </c>
      <c r="F10711" s="113" t="s">
        <v>200</v>
      </c>
      <c r="G10711" s="113">
        <v>17.950125603294399</v>
      </c>
    </row>
    <row r="10712" spans="1:7" x14ac:dyDescent="0.25">
      <c r="A10712" s="108" t="str">
        <f t="shared" si="167"/>
        <v>GR_2013_NATIONAL TOTAL_NOx</v>
      </c>
      <c r="B10712" s="113" t="s">
        <v>151</v>
      </c>
      <c r="C10712" s="113">
        <v>2013</v>
      </c>
      <c r="D10712" s="113" t="s">
        <v>122</v>
      </c>
      <c r="E10712" s="113" t="s">
        <v>199</v>
      </c>
      <c r="F10712" s="113" t="s">
        <v>200</v>
      </c>
      <c r="G10712" s="113">
        <v>275.01987449330602</v>
      </c>
    </row>
    <row r="10713" spans="1:7" x14ac:dyDescent="0.25">
      <c r="A10713" s="108" t="str">
        <f t="shared" si="167"/>
        <v>GR_2013_NATIONAL TOTAL_NMVOC</v>
      </c>
      <c r="B10713" s="113" t="s">
        <v>151</v>
      </c>
      <c r="C10713" s="113">
        <v>2013</v>
      </c>
      <c r="D10713" s="113" t="s">
        <v>122</v>
      </c>
      <c r="E10713" s="113" t="s">
        <v>123</v>
      </c>
      <c r="F10713" s="113" t="s">
        <v>200</v>
      </c>
      <c r="G10713" s="113">
        <v>178.40671200197701</v>
      </c>
    </row>
    <row r="10714" spans="1:7" x14ac:dyDescent="0.25">
      <c r="A10714" s="108" t="str">
        <f t="shared" si="167"/>
        <v>GR_2013_NATIONAL TOTAL_SOx</v>
      </c>
      <c r="B10714" s="113" t="s">
        <v>151</v>
      </c>
      <c r="C10714" s="113">
        <v>2013</v>
      </c>
      <c r="D10714" s="113" t="s">
        <v>122</v>
      </c>
      <c r="E10714" s="113" t="s">
        <v>201</v>
      </c>
      <c r="F10714" s="113" t="s">
        <v>200</v>
      </c>
      <c r="G10714" s="113">
        <v>121.75791048177</v>
      </c>
    </row>
    <row r="10715" spans="1:7" x14ac:dyDescent="0.25">
      <c r="A10715" s="108" t="str">
        <f t="shared" si="167"/>
        <v>GR_2013_NATIONAL TOTAL_NH3</v>
      </c>
      <c r="B10715" s="113" t="s">
        <v>151</v>
      </c>
      <c r="C10715" s="113">
        <v>2013</v>
      </c>
      <c r="D10715" s="113" t="s">
        <v>122</v>
      </c>
      <c r="E10715" s="113" t="s">
        <v>124</v>
      </c>
      <c r="F10715" s="113" t="s">
        <v>200</v>
      </c>
      <c r="G10715" s="113">
        <v>72.290201949894296</v>
      </c>
    </row>
    <row r="10716" spans="1:7" x14ac:dyDescent="0.25">
      <c r="A10716" s="108" t="str">
        <f t="shared" si="167"/>
        <v>GR_2013_NATIONAL TOTAL_PM2.5</v>
      </c>
      <c r="B10716" s="113" t="s">
        <v>151</v>
      </c>
      <c r="C10716" s="113">
        <v>2013</v>
      </c>
      <c r="D10716" s="113" t="s">
        <v>122</v>
      </c>
      <c r="E10716" s="113" t="s">
        <v>203</v>
      </c>
      <c r="F10716" s="113" t="s">
        <v>200</v>
      </c>
      <c r="G10716" s="113">
        <v>43.414789418314903</v>
      </c>
    </row>
    <row r="10717" spans="1:7" x14ac:dyDescent="0.25">
      <c r="A10717" s="108" t="str">
        <f t="shared" si="167"/>
        <v>GR_2013_NATIONAL TOTAL_Pb</v>
      </c>
      <c r="B10717" s="113" t="s">
        <v>151</v>
      </c>
      <c r="C10717" s="113">
        <v>2013</v>
      </c>
      <c r="D10717" s="113" t="s">
        <v>122</v>
      </c>
      <c r="E10717" s="113" t="s">
        <v>125</v>
      </c>
      <c r="F10717" s="113" t="s">
        <v>200</v>
      </c>
      <c r="G10717" s="113">
        <v>2.9461117885830501E-2</v>
      </c>
    </row>
    <row r="10718" spans="1:7" x14ac:dyDescent="0.25">
      <c r="A10718" s="108" t="str">
        <f t="shared" si="167"/>
        <v>GR_2013_NATIONAL TOTAL_Cd</v>
      </c>
      <c r="B10718" s="113" t="s">
        <v>151</v>
      </c>
      <c r="C10718" s="113">
        <v>2013</v>
      </c>
      <c r="D10718" s="113" t="s">
        <v>122</v>
      </c>
      <c r="E10718" s="113" t="s">
        <v>126</v>
      </c>
      <c r="F10718" s="113" t="s">
        <v>200</v>
      </c>
      <c r="G10718" s="113">
        <v>3.7398836951231299E-3</v>
      </c>
    </row>
    <row r="10719" spans="1:7" x14ac:dyDescent="0.25">
      <c r="A10719" s="108" t="str">
        <f t="shared" si="167"/>
        <v>GR_2013_NATIONAL TOTAL_Hg</v>
      </c>
      <c r="B10719" s="113" t="s">
        <v>151</v>
      </c>
      <c r="C10719" s="113">
        <v>2013</v>
      </c>
      <c r="D10719" s="113" t="s">
        <v>122</v>
      </c>
      <c r="E10719" s="113" t="s">
        <v>127</v>
      </c>
      <c r="F10719" s="113" t="s">
        <v>200</v>
      </c>
      <c r="G10719" s="113">
        <v>2.18803707087968E-3</v>
      </c>
    </row>
    <row r="10720" spans="1:7" x14ac:dyDescent="0.25">
      <c r="A10720" s="108" t="str">
        <f t="shared" si="167"/>
        <v>GR_2013_NATIONAL TOTAL_DIOX</v>
      </c>
      <c r="B10720" s="113" t="s">
        <v>151</v>
      </c>
      <c r="C10720" s="113">
        <v>2013</v>
      </c>
      <c r="D10720" s="113" t="s">
        <v>122</v>
      </c>
      <c r="E10720" s="113" t="s">
        <v>128</v>
      </c>
      <c r="F10720" s="113" t="s">
        <v>200</v>
      </c>
      <c r="G10720" s="150">
        <v>2.6974083322015699E-8</v>
      </c>
    </row>
    <row r="10721" spans="1:7" x14ac:dyDescent="0.25">
      <c r="A10721" s="108" t="str">
        <f t="shared" si="167"/>
        <v>GR_2013_NATIONAL TOTAL_PAH</v>
      </c>
      <c r="B10721" s="113" t="s">
        <v>151</v>
      </c>
      <c r="C10721" s="113">
        <v>2013</v>
      </c>
      <c r="D10721" s="113" t="s">
        <v>122</v>
      </c>
      <c r="E10721" s="113" t="s">
        <v>129</v>
      </c>
      <c r="F10721" s="113" t="s">
        <v>200</v>
      </c>
      <c r="G10721" s="113">
        <v>1.7045272457391999E-2</v>
      </c>
    </row>
    <row r="10722" spans="1:7" x14ac:dyDescent="0.25">
      <c r="A10722" s="108" t="str">
        <f t="shared" si="167"/>
        <v>GR_2013_NATIONAL TOTAL_HCB</v>
      </c>
      <c r="B10722" s="113" t="s">
        <v>151</v>
      </c>
      <c r="C10722" s="113">
        <v>2013</v>
      </c>
      <c r="D10722" s="113" t="s">
        <v>122</v>
      </c>
      <c r="E10722" s="113" t="s">
        <v>130</v>
      </c>
      <c r="F10722" s="113" t="s">
        <v>200</v>
      </c>
      <c r="G10722" s="150">
        <v>9.4180032980703793E-6</v>
      </c>
    </row>
    <row r="10723" spans="1:7" x14ac:dyDescent="0.25">
      <c r="A10723" s="108" t="str">
        <f t="shared" si="167"/>
        <v>GR_2013_NATIONAL TOTAL_PCB</v>
      </c>
      <c r="B10723" s="113" t="s">
        <v>151</v>
      </c>
      <c r="C10723" s="113">
        <v>2013</v>
      </c>
      <c r="D10723" s="113" t="s">
        <v>122</v>
      </c>
      <c r="E10723" s="113" t="s">
        <v>259</v>
      </c>
      <c r="F10723" s="113" t="s">
        <v>200</v>
      </c>
      <c r="G10723" s="150">
        <v>4.8442745192032397E-5</v>
      </c>
    </row>
    <row r="10724" spans="1:7" x14ac:dyDescent="0.25">
      <c r="A10724" s="108" t="str">
        <f t="shared" si="167"/>
        <v>GR_2013_1A3(FS)_NOx</v>
      </c>
      <c r="B10724" s="113" t="s">
        <v>151</v>
      </c>
      <c r="C10724" s="113">
        <v>2013</v>
      </c>
      <c r="D10724" s="113" t="s">
        <v>132</v>
      </c>
      <c r="E10724" s="113" t="s">
        <v>199</v>
      </c>
      <c r="F10724" s="113" t="s">
        <v>200</v>
      </c>
      <c r="G10724" s="113">
        <v>80.120692244552998</v>
      </c>
    </row>
    <row r="10725" spans="1:7" x14ac:dyDescent="0.25">
      <c r="A10725" s="108" t="str">
        <f t="shared" si="167"/>
        <v>GR_2013_1A3(FS)_NMVOC</v>
      </c>
      <c r="B10725" s="113" t="s">
        <v>151</v>
      </c>
      <c r="C10725" s="113">
        <v>2013</v>
      </c>
      <c r="D10725" s="113" t="s">
        <v>132</v>
      </c>
      <c r="E10725" s="113" t="s">
        <v>123</v>
      </c>
      <c r="F10725" s="113" t="s">
        <v>200</v>
      </c>
      <c r="G10725" s="113">
        <v>56.852168639152502</v>
      </c>
    </row>
    <row r="10726" spans="1:7" x14ac:dyDescent="0.25">
      <c r="A10726" s="108" t="str">
        <f t="shared" si="167"/>
        <v>GR_2013_1A3(FS)_SOx</v>
      </c>
      <c r="B10726" s="113" t="s">
        <v>151</v>
      </c>
      <c r="C10726" s="113">
        <v>2013</v>
      </c>
      <c r="D10726" s="113" t="s">
        <v>132</v>
      </c>
      <c r="E10726" s="113" t="s">
        <v>201</v>
      </c>
      <c r="F10726" s="113" t="s">
        <v>200</v>
      </c>
      <c r="G10726" s="113">
        <v>9.1727636680312793E-2</v>
      </c>
    </row>
    <row r="10727" spans="1:7" x14ac:dyDescent="0.25">
      <c r="A10727" s="108" t="str">
        <f t="shared" si="167"/>
        <v>GR_2013_1A3(FS)_NH3</v>
      </c>
      <c r="B10727" s="113" t="s">
        <v>151</v>
      </c>
      <c r="C10727" s="113">
        <v>2013</v>
      </c>
      <c r="D10727" s="113" t="s">
        <v>132</v>
      </c>
      <c r="E10727" s="113" t="s">
        <v>124</v>
      </c>
      <c r="F10727" s="113" t="s">
        <v>200</v>
      </c>
      <c r="G10727" s="113">
        <v>1.5306184027221099</v>
      </c>
    </row>
    <row r="10728" spans="1:7" x14ac:dyDescent="0.25">
      <c r="A10728" s="108" t="str">
        <f t="shared" si="167"/>
        <v>GR_2013_1A3(FS)_PM2.5</v>
      </c>
      <c r="B10728" s="113" t="s">
        <v>151</v>
      </c>
      <c r="C10728" s="113">
        <v>2013</v>
      </c>
      <c r="D10728" s="113" t="s">
        <v>132</v>
      </c>
      <c r="E10728" s="113" t="s">
        <v>203</v>
      </c>
      <c r="F10728" s="113" t="s">
        <v>200</v>
      </c>
      <c r="G10728" s="113">
        <v>3.3080509217056702</v>
      </c>
    </row>
    <row r="10729" spans="1:7" x14ac:dyDescent="0.25">
      <c r="A10729" s="108" t="str">
        <f t="shared" si="167"/>
        <v>GR_2013_3D_NOx</v>
      </c>
      <c r="B10729" s="113" t="s">
        <v>151</v>
      </c>
      <c r="C10729" s="113">
        <v>2013</v>
      </c>
      <c r="D10729" s="113" t="s">
        <v>206</v>
      </c>
      <c r="E10729" s="113" t="s">
        <v>199</v>
      </c>
      <c r="F10729" s="113" t="s">
        <v>200</v>
      </c>
      <c r="G10729" s="113">
        <v>18.040462291145399</v>
      </c>
    </row>
    <row r="10730" spans="1:7" x14ac:dyDescent="0.25">
      <c r="A10730" s="108" t="str">
        <f t="shared" si="167"/>
        <v>GR_2014_NATIONAL TOTAL_NOx</v>
      </c>
      <c r="B10730" s="113" t="s">
        <v>151</v>
      </c>
      <c r="C10730" s="113">
        <v>2014</v>
      </c>
      <c r="D10730" s="113" t="s">
        <v>122</v>
      </c>
      <c r="E10730" s="113" t="s">
        <v>199</v>
      </c>
      <c r="F10730" s="113" t="s">
        <v>200</v>
      </c>
      <c r="G10730" s="113">
        <v>270.97051035785302</v>
      </c>
    </row>
    <row r="10731" spans="1:7" x14ac:dyDescent="0.25">
      <c r="A10731" s="108" t="str">
        <f t="shared" si="167"/>
        <v>GR_2014_NATIONAL TOTAL_NMVOC</v>
      </c>
      <c r="B10731" s="113" t="s">
        <v>151</v>
      </c>
      <c r="C10731" s="113">
        <v>2014</v>
      </c>
      <c r="D10731" s="113" t="s">
        <v>122</v>
      </c>
      <c r="E10731" s="113" t="s">
        <v>123</v>
      </c>
      <c r="F10731" s="113" t="s">
        <v>200</v>
      </c>
      <c r="G10731" s="113">
        <v>174.34038543339801</v>
      </c>
    </row>
    <row r="10732" spans="1:7" x14ac:dyDescent="0.25">
      <c r="A10732" s="108" t="str">
        <f t="shared" si="167"/>
        <v>GR_2014_NATIONAL TOTAL_SOx</v>
      </c>
      <c r="B10732" s="113" t="s">
        <v>151</v>
      </c>
      <c r="C10732" s="113">
        <v>2014</v>
      </c>
      <c r="D10732" s="113" t="s">
        <v>122</v>
      </c>
      <c r="E10732" s="113" t="s">
        <v>201</v>
      </c>
      <c r="F10732" s="113" t="s">
        <v>200</v>
      </c>
      <c r="G10732" s="113">
        <v>104.488577080648</v>
      </c>
    </row>
    <row r="10733" spans="1:7" x14ac:dyDescent="0.25">
      <c r="A10733" s="108" t="str">
        <f t="shared" si="167"/>
        <v>GR_2014_NATIONAL TOTAL_NH3</v>
      </c>
      <c r="B10733" s="113" t="s">
        <v>151</v>
      </c>
      <c r="C10733" s="113">
        <v>2014</v>
      </c>
      <c r="D10733" s="113" t="s">
        <v>122</v>
      </c>
      <c r="E10733" s="113" t="s">
        <v>124</v>
      </c>
      <c r="F10733" s="113" t="s">
        <v>200</v>
      </c>
      <c r="G10733" s="113">
        <v>68.711072221208596</v>
      </c>
    </row>
    <row r="10734" spans="1:7" x14ac:dyDescent="0.25">
      <c r="A10734" s="108" t="str">
        <f t="shared" si="167"/>
        <v>GR_2014_NATIONAL TOTAL_PM2.5</v>
      </c>
      <c r="B10734" s="113" t="s">
        <v>151</v>
      </c>
      <c r="C10734" s="113">
        <v>2014</v>
      </c>
      <c r="D10734" s="113" t="s">
        <v>122</v>
      </c>
      <c r="E10734" s="113" t="s">
        <v>203</v>
      </c>
      <c r="F10734" s="113" t="s">
        <v>200</v>
      </c>
      <c r="G10734" s="113">
        <v>44.346238451280797</v>
      </c>
    </row>
    <row r="10735" spans="1:7" x14ac:dyDescent="0.25">
      <c r="A10735" s="108" t="str">
        <f t="shared" si="167"/>
        <v>GR_2014_NATIONAL TOTAL_Pb</v>
      </c>
      <c r="B10735" s="113" t="s">
        <v>151</v>
      </c>
      <c r="C10735" s="113">
        <v>2014</v>
      </c>
      <c r="D10735" s="113" t="s">
        <v>122</v>
      </c>
      <c r="E10735" s="113" t="s">
        <v>125</v>
      </c>
      <c r="F10735" s="113" t="s">
        <v>200</v>
      </c>
      <c r="G10735" s="113">
        <v>3.1525727682248601E-2</v>
      </c>
    </row>
    <row r="10736" spans="1:7" x14ac:dyDescent="0.25">
      <c r="A10736" s="108" t="str">
        <f t="shared" si="167"/>
        <v>GR_2014_NATIONAL TOTAL_Cd</v>
      </c>
      <c r="B10736" s="113" t="s">
        <v>151</v>
      </c>
      <c r="C10736" s="113">
        <v>2014</v>
      </c>
      <c r="D10736" s="113" t="s">
        <v>122</v>
      </c>
      <c r="E10736" s="113" t="s">
        <v>126</v>
      </c>
      <c r="F10736" s="113" t="s">
        <v>200</v>
      </c>
      <c r="G10736" s="113">
        <v>4.0233237775230803E-3</v>
      </c>
    </row>
    <row r="10737" spans="1:7" x14ac:dyDescent="0.25">
      <c r="A10737" s="108" t="str">
        <f t="shared" si="167"/>
        <v>GR_2014_NATIONAL TOTAL_Hg</v>
      </c>
      <c r="B10737" s="113" t="s">
        <v>151</v>
      </c>
      <c r="C10737" s="113">
        <v>2014</v>
      </c>
      <c r="D10737" s="113" t="s">
        <v>122</v>
      </c>
      <c r="E10737" s="113" t="s">
        <v>127</v>
      </c>
      <c r="F10737" s="113" t="s">
        <v>200</v>
      </c>
      <c r="G10737" s="113">
        <v>1.55741239934987E-3</v>
      </c>
    </row>
    <row r="10738" spans="1:7" x14ac:dyDescent="0.25">
      <c r="A10738" s="108" t="str">
        <f t="shared" si="167"/>
        <v>GR_2014_NATIONAL TOTAL_DIOX</v>
      </c>
      <c r="B10738" s="113" t="s">
        <v>151</v>
      </c>
      <c r="C10738" s="113">
        <v>2014</v>
      </c>
      <c r="D10738" s="113" t="s">
        <v>122</v>
      </c>
      <c r="E10738" s="113" t="s">
        <v>128</v>
      </c>
      <c r="F10738" s="113" t="s">
        <v>200</v>
      </c>
      <c r="G10738" s="150">
        <v>2.67300055678264E-8</v>
      </c>
    </row>
    <row r="10739" spans="1:7" x14ac:dyDescent="0.25">
      <c r="A10739" s="108" t="str">
        <f t="shared" si="167"/>
        <v>GR_2014_NATIONAL TOTAL_PAH</v>
      </c>
      <c r="B10739" s="113" t="s">
        <v>151</v>
      </c>
      <c r="C10739" s="113">
        <v>2014</v>
      </c>
      <c r="D10739" s="113" t="s">
        <v>122</v>
      </c>
      <c r="E10739" s="113" t="s">
        <v>129</v>
      </c>
      <c r="F10739" s="113" t="s">
        <v>200</v>
      </c>
      <c r="G10739" s="113">
        <v>1.7362670391530801E-2</v>
      </c>
    </row>
    <row r="10740" spans="1:7" x14ac:dyDescent="0.25">
      <c r="A10740" s="108" t="str">
        <f t="shared" si="167"/>
        <v>GR_2014_NATIONAL TOTAL_HCB</v>
      </c>
      <c r="B10740" s="113" t="s">
        <v>151</v>
      </c>
      <c r="C10740" s="113">
        <v>2014</v>
      </c>
      <c r="D10740" s="113" t="s">
        <v>122</v>
      </c>
      <c r="E10740" s="113" t="s">
        <v>130</v>
      </c>
      <c r="F10740" s="113" t="s">
        <v>200</v>
      </c>
      <c r="G10740" s="150">
        <v>1.04593760770377E-5</v>
      </c>
    </row>
    <row r="10741" spans="1:7" x14ac:dyDescent="0.25">
      <c r="A10741" s="108" t="str">
        <f t="shared" si="167"/>
        <v>GR_2014_NATIONAL TOTAL_PCB</v>
      </c>
      <c r="B10741" s="113" t="s">
        <v>151</v>
      </c>
      <c r="C10741" s="113">
        <v>2014</v>
      </c>
      <c r="D10741" s="113" t="s">
        <v>122</v>
      </c>
      <c r="E10741" s="113" t="s">
        <v>259</v>
      </c>
      <c r="F10741" s="113" t="s">
        <v>200</v>
      </c>
      <c r="G10741" s="150">
        <v>5.0763675084542902E-5</v>
      </c>
    </row>
    <row r="10742" spans="1:7" x14ac:dyDescent="0.25">
      <c r="A10742" s="108" t="str">
        <f t="shared" si="167"/>
        <v>GR_2014_1A3(FS)_NOx</v>
      </c>
      <c r="B10742" s="113" t="s">
        <v>151</v>
      </c>
      <c r="C10742" s="113">
        <v>2014</v>
      </c>
      <c r="D10742" s="113" t="s">
        <v>132</v>
      </c>
      <c r="E10742" s="113" t="s">
        <v>199</v>
      </c>
      <c r="F10742" s="113" t="s">
        <v>200</v>
      </c>
      <c r="G10742" s="113">
        <v>76.845922778069706</v>
      </c>
    </row>
    <row r="10743" spans="1:7" x14ac:dyDescent="0.25">
      <c r="A10743" s="108" t="str">
        <f t="shared" si="167"/>
        <v>GR_2014_1A3(FS)_NMVOC</v>
      </c>
      <c r="B10743" s="113" t="s">
        <v>151</v>
      </c>
      <c r="C10743" s="113">
        <v>2014</v>
      </c>
      <c r="D10743" s="113" t="s">
        <v>132</v>
      </c>
      <c r="E10743" s="113" t="s">
        <v>123</v>
      </c>
      <c r="F10743" s="113" t="s">
        <v>200</v>
      </c>
      <c r="G10743" s="113">
        <v>56.755862001841997</v>
      </c>
    </row>
    <row r="10744" spans="1:7" x14ac:dyDescent="0.25">
      <c r="A10744" s="108" t="str">
        <f t="shared" si="167"/>
        <v>GR_2014_1A3(FS)_SOx</v>
      </c>
      <c r="B10744" s="113" t="s">
        <v>151</v>
      </c>
      <c r="C10744" s="113">
        <v>2014</v>
      </c>
      <c r="D10744" s="113" t="s">
        <v>132</v>
      </c>
      <c r="E10744" s="113" t="s">
        <v>201</v>
      </c>
      <c r="F10744" s="113" t="s">
        <v>200</v>
      </c>
      <c r="G10744" s="113">
        <v>9.0751433304162799E-2</v>
      </c>
    </row>
    <row r="10745" spans="1:7" x14ac:dyDescent="0.25">
      <c r="A10745" s="108" t="str">
        <f t="shared" si="167"/>
        <v>GR_2014_1A3(FS)_NH3</v>
      </c>
      <c r="B10745" s="113" t="s">
        <v>151</v>
      </c>
      <c r="C10745" s="113">
        <v>2014</v>
      </c>
      <c r="D10745" s="113" t="s">
        <v>132</v>
      </c>
      <c r="E10745" s="113" t="s">
        <v>124</v>
      </c>
      <c r="F10745" s="113" t="s">
        <v>200</v>
      </c>
      <c r="G10745" s="113">
        <v>1.4839420883344101</v>
      </c>
    </row>
    <row r="10746" spans="1:7" x14ac:dyDescent="0.25">
      <c r="A10746" s="108" t="str">
        <f t="shared" si="167"/>
        <v>GR_2014_1A3(FS)_PM2.5</v>
      </c>
      <c r="B10746" s="113" t="s">
        <v>151</v>
      </c>
      <c r="C10746" s="113">
        <v>2014</v>
      </c>
      <c r="D10746" s="113" t="s">
        <v>132</v>
      </c>
      <c r="E10746" s="113" t="s">
        <v>203</v>
      </c>
      <c r="F10746" s="113" t="s">
        <v>200</v>
      </c>
      <c r="G10746" s="113">
        <v>3.2598558936292998</v>
      </c>
    </row>
    <row r="10747" spans="1:7" x14ac:dyDescent="0.25">
      <c r="A10747" s="108" t="str">
        <f t="shared" si="167"/>
        <v>GR_2014_3D_NOx</v>
      </c>
      <c r="B10747" s="113" t="s">
        <v>151</v>
      </c>
      <c r="C10747" s="113">
        <v>2014</v>
      </c>
      <c r="D10747" s="113" t="s">
        <v>206</v>
      </c>
      <c r="E10747" s="113" t="s">
        <v>199</v>
      </c>
      <c r="F10747" s="113" t="s">
        <v>200</v>
      </c>
      <c r="G10747" s="113">
        <v>16.795960019846898</v>
      </c>
    </row>
    <row r="10748" spans="1:7" x14ac:dyDescent="0.25">
      <c r="A10748" s="108" t="str">
        <f t="shared" si="167"/>
        <v>GR_2015_NATIONAL TOTAL_NOx</v>
      </c>
      <c r="B10748" s="113" t="s">
        <v>151</v>
      </c>
      <c r="C10748" s="113">
        <v>2015</v>
      </c>
      <c r="D10748" s="113" t="s">
        <v>122</v>
      </c>
      <c r="E10748" s="113" t="s">
        <v>199</v>
      </c>
      <c r="F10748" s="113" t="s">
        <v>200</v>
      </c>
      <c r="G10748" s="113">
        <v>261.899712737649</v>
      </c>
    </row>
    <row r="10749" spans="1:7" x14ac:dyDescent="0.25">
      <c r="A10749" s="108" t="str">
        <f t="shared" si="167"/>
        <v>GR_2015_NATIONAL TOTAL_NMVOC</v>
      </c>
      <c r="B10749" s="113" t="s">
        <v>151</v>
      </c>
      <c r="C10749" s="113">
        <v>2015</v>
      </c>
      <c r="D10749" s="113" t="s">
        <v>122</v>
      </c>
      <c r="E10749" s="113" t="s">
        <v>123</v>
      </c>
      <c r="F10749" s="113" t="s">
        <v>200</v>
      </c>
      <c r="G10749" s="113">
        <v>166.83078265307</v>
      </c>
    </row>
    <row r="10750" spans="1:7" x14ac:dyDescent="0.25">
      <c r="A10750" s="108" t="str">
        <f t="shared" si="167"/>
        <v>GR_2015_NATIONAL TOTAL_SOx</v>
      </c>
      <c r="B10750" s="113" t="s">
        <v>151</v>
      </c>
      <c r="C10750" s="113">
        <v>2015</v>
      </c>
      <c r="D10750" s="113" t="s">
        <v>122</v>
      </c>
      <c r="E10750" s="113" t="s">
        <v>201</v>
      </c>
      <c r="F10750" s="113" t="s">
        <v>200</v>
      </c>
      <c r="G10750" s="113">
        <v>101.664362969804</v>
      </c>
    </row>
    <row r="10751" spans="1:7" x14ac:dyDescent="0.25">
      <c r="A10751" s="108" t="str">
        <f t="shared" si="167"/>
        <v>GR_2015_NATIONAL TOTAL_NH3</v>
      </c>
      <c r="B10751" s="113" t="s">
        <v>151</v>
      </c>
      <c r="C10751" s="113">
        <v>2015</v>
      </c>
      <c r="D10751" s="113" t="s">
        <v>122</v>
      </c>
      <c r="E10751" s="113" t="s">
        <v>124</v>
      </c>
      <c r="F10751" s="113" t="s">
        <v>200</v>
      </c>
      <c r="G10751" s="113">
        <v>67.531866480646698</v>
      </c>
    </row>
    <row r="10752" spans="1:7" x14ac:dyDescent="0.25">
      <c r="A10752" s="108" t="str">
        <f t="shared" si="167"/>
        <v>GR_2015_NATIONAL TOTAL_PM2.5</v>
      </c>
      <c r="B10752" s="113" t="s">
        <v>151</v>
      </c>
      <c r="C10752" s="113">
        <v>2015</v>
      </c>
      <c r="D10752" s="113" t="s">
        <v>122</v>
      </c>
      <c r="E10752" s="113" t="s">
        <v>203</v>
      </c>
      <c r="F10752" s="113" t="s">
        <v>200</v>
      </c>
      <c r="G10752" s="113">
        <v>41.618669964853098</v>
      </c>
    </row>
    <row r="10753" spans="1:7" x14ac:dyDescent="0.25">
      <c r="A10753" s="108" t="str">
        <f t="shared" si="167"/>
        <v>GR_2015_NATIONAL TOTAL_Pb</v>
      </c>
      <c r="B10753" s="113" t="s">
        <v>151</v>
      </c>
      <c r="C10753" s="113">
        <v>2015</v>
      </c>
      <c r="D10753" s="113" t="s">
        <v>122</v>
      </c>
      <c r="E10753" s="113" t="s">
        <v>125</v>
      </c>
      <c r="F10753" s="113" t="s">
        <v>200</v>
      </c>
      <c r="G10753" s="113">
        <v>1.5194060263159699E-2</v>
      </c>
    </row>
    <row r="10754" spans="1:7" x14ac:dyDescent="0.25">
      <c r="A10754" s="108" t="str">
        <f t="shared" ref="A10754:A10817" si="168">CONCATENATE(B10754,"_",C10754,"_",D10754,"_",E10754)</f>
        <v>GR_2015_NATIONAL TOTAL_Cd</v>
      </c>
      <c r="B10754" s="113" t="s">
        <v>151</v>
      </c>
      <c r="C10754" s="113">
        <v>2015</v>
      </c>
      <c r="D10754" s="113" t="s">
        <v>122</v>
      </c>
      <c r="E10754" s="113" t="s">
        <v>126</v>
      </c>
      <c r="F10754" s="113" t="s">
        <v>200</v>
      </c>
      <c r="G10754" s="113">
        <v>2.0922475766355902E-3</v>
      </c>
    </row>
    <row r="10755" spans="1:7" x14ac:dyDescent="0.25">
      <c r="A10755" s="108" t="str">
        <f t="shared" si="168"/>
        <v>GR_2015_NATIONAL TOTAL_Hg</v>
      </c>
      <c r="B10755" s="113" t="s">
        <v>151</v>
      </c>
      <c r="C10755" s="113">
        <v>2015</v>
      </c>
      <c r="D10755" s="113" t="s">
        <v>122</v>
      </c>
      <c r="E10755" s="113" t="s">
        <v>127</v>
      </c>
      <c r="F10755" s="113" t="s">
        <v>200</v>
      </c>
      <c r="G10755" s="113">
        <v>1.4226050061218801E-3</v>
      </c>
    </row>
    <row r="10756" spans="1:7" x14ac:dyDescent="0.25">
      <c r="A10756" s="108" t="str">
        <f t="shared" si="168"/>
        <v>GR_2015_NATIONAL TOTAL_DIOX</v>
      </c>
      <c r="B10756" s="113" t="s">
        <v>151</v>
      </c>
      <c r="C10756" s="113">
        <v>2015</v>
      </c>
      <c r="D10756" s="113" t="s">
        <v>122</v>
      </c>
      <c r="E10756" s="113" t="s">
        <v>128</v>
      </c>
      <c r="F10756" s="113" t="s">
        <v>200</v>
      </c>
      <c r="G10756" s="150">
        <v>2.7050565985821601E-8</v>
      </c>
    </row>
    <row r="10757" spans="1:7" x14ac:dyDescent="0.25">
      <c r="A10757" s="108" t="str">
        <f t="shared" si="168"/>
        <v>GR_2015_NATIONAL TOTAL_PAH</v>
      </c>
      <c r="B10757" s="113" t="s">
        <v>151</v>
      </c>
      <c r="C10757" s="113">
        <v>2015</v>
      </c>
      <c r="D10757" s="113" t="s">
        <v>122</v>
      </c>
      <c r="E10757" s="113" t="s">
        <v>129</v>
      </c>
      <c r="F10757" s="113" t="s">
        <v>200</v>
      </c>
      <c r="G10757" s="113">
        <v>1.7959381903136999E-2</v>
      </c>
    </row>
    <row r="10758" spans="1:7" x14ac:dyDescent="0.25">
      <c r="A10758" s="108" t="str">
        <f t="shared" si="168"/>
        <v>GR_2015_NATIONAL TOTAL_HCB</v>
      </c>
      <c r="B10758" s="113" t="s">
        <v>151</v>
      </c>
      <c r="C10758" s="113">
        <v>2015</v>
      </c>
      <c r="D10758" s="113" t="s">
        <v>122</v>
      </c>
      <c r="E10758" s="113" t="s">
        <v>130</v>
      </c>
      <c r="F10758" s="113" t="s">
        <v>200</v>
      </c>
      <c r="G10758" s="150">
        <v>3.1384056895877499E-6</v>
      </c>
    </row>
    <row r="10759" spans="1:7" x14ac:dyDescent="0.25">
      <c r="A10759" s="108" t="str">
        <f t="shared" si="168"/>
        <v>GR_2015_NATIONAL TOTAL_PCB</v>
      </c>
      <c r="B10759" s="113" t="s">
        <v>151</v>
      </c>
      <c r="C10759" s="113">
        <v>2015</v>
      </c>
      <c r="D10759" s="113" t="s">
        <v>122</v>
      </c>
      <c r="E10759" s="113" t="s">
        <v>259</v>
      </c>
      <c r="F10759" s="113" t="s">
        <v>200</v>
      </c>
      <c r="G10759" s="150">
        <v>5.4792367239146001E-5</v>
      </c>
    </row>
    <row r="10760" spans="1:7" x14ac:dyDescent="0.25">
      <c r="A10760" s="108" t="str">
        <f t="shared" si="168"/>
        <v>GR_2015_1A3(FS)_NOx</v>
      </c>
      <c r="B10760" s="113" t="s">
        <v>151</v>
      </c>
      <c r="C10760" s="113">
        <v>2015</v>
      </c>
      <c r="D10760" s="113" t="s">
        <v>132</v>
      </c>
      <c r="E10760" s="113" t="s">
        <v>199</v>
      </c>
      <c r="F10760" s="113" t="s">
        <v>200</v>
      </c>
      <c r="G10760" s="113">
        <v>66.416349840574398</v>
      </c>
    </row>
    <row r="10761" spans="1:7" x14ac:dyDescent="0.25">
      <c r="A10761" s="108" t="str">
        <f t="shared" si="168"/>
        <v>GR_2015_1A3(FS)_NMVOC</v>
      </c>
      <c r="B10761" s="113" t="s">
        <v>151</v>
      </c>
      <c r="C10761" s="113">
        <v>2015</v>
      </c>
      <c r="D10761" s="113" t="s">
        <v>132</v>
      </c>
      <c r="E10761" s="113" t="s">
        <v>123</v>
      </c>
      <c r="F10761" s="113" t="s">
        <v>200</v>
      </c>
      <c r="G10761" s="113">
        <v>52.332298243501597</v>
      </c>
    </row>
    <row r="10762" spans="1:7" x14ac:dyDescent="0.25">
      <c r="A10762" s="108" t="str">
        <f t="shared" si="168"/>
        <v>GR_2015_1A3(FS)_SOx</v>
      </c>
      <c r="B10762" s="113" t="s">
        <v>151</v>
      </c>
      <c r="C10762" s="113">
        <v>2015</v>
      </c>
      <c r="D10762" s="113" t="s">
        <v>132</v>
      </c>
      <c r="E10762" s="113" t="s">
        <v>201</v>
      </c>
      <c r="F10762" s="113" t="s">
        <v>200</v>
      </c>
      <c r="G10762" s="113">
        <v>8.8305242538587694E-2</v>
      </c>
    </row>
    <row r="10763" spans="1:7" x14ac:dyDescent="0.25">
      <c r="A10763" s="108" t="str">
        <f t="shared" si="168"/>
        <v>GR_2015_1A3(FS)_NH3</v>
      </c>
      <c r="B10763" s="113" t="s">
        <v>151</v>
      </c>
      <c r="C10763" s="113">
        <v>2015</v>
      </c>
      <c r="D10763" s="113" t="s">
        <v>132</v>
      </c>
      <c r="E10763" s="113" t="s">
        <v>124</v>
      </c>
      <c r="F10763" s="113" t="s">
        <v>200</v>
      </c>
      <c r="G10763" s="113">
        <v>1.5355591326020599</v>
      </c>
    </row>
    <row r="10764" spans="1:7" x14ac:dyDescent="0.25">
      <c r="A10764" s="108" t="str">
        <f t="shared" si="168"/>
        <v>GR_2015_1A3(FS)_PM2.5</v>
      </c>
      <c r="B10764" s="113" t="s">
        <v>151</v>
      </c>
      <c r="C10764" s="113">
        <v>2015</v>
      </c>
      <c r="D10764" s="113" t="s">
        <v>132</v>
      </c>
      <c r="E10764" s="113" t="s">
        <v>203</v>
      </c>
      <c r="F10764" s="113" t="s">
        <v>200</v>
      </c>
      <c r="G10764" s="113">
        <v>2.8550186650291698</v>
      </c>
    </row>
    <row r="10765" spans="1:7" x14ac:dyDescent="0.25">
      <c r="A10765" s="108" t="str">
        <f t="shared" si="168"/>
        <v>GR_2015_3D_NOx</v>
      </c>
      <c r="B10765" s="113" t="s">
        <v>151</v>
      </c>
      <c r="C10765" s="113">
        <v>2015</v>
      </c>
      <c r="D10765" s="113" t="s">
        <v>206</v>
      </c>
      <c r="E10765" s="113" t="s">
        <v>199</v>
      </c>
      <c r="F10765" s="113" t="s">
        <v>200</v>
      </c>
      <c r="G10765" s="113">
        <v>16.637602405049499</v>
      </c>
    </row>
    <row r="10766" spans="1:7" x14ac:dyDescent="0.25">
      <c r="A10766" s="108" t="str">
        <f t="shared" si="168"/>
        <v>GR_2016_NATIONAL TOTAL_NOx</v>
      </c>
      <c r="B10766" s="113" t="s">
        <v>151</v>
      </c>
      <c r="C10766" s="113">
        <v>2016</v>
      </c>
      <c r="D10766" s="113" t="s">
        <v>122</v>
      </c>
      <c r="E10766" s="113" t="s">
        <v>199</v>
      </c>
      <c r="F10766" s="113" t="s">
        <v>200</v>
      </c>
      <c r="G10766" s="113">
        <v>263.97451597438101</v>
      </c>
    </row>
    <row r="10767" spans="1:7" x14ac:dyDescent="0.25">
      <c r="A10767" s="108" t="str">
        <f t="shared" si="168"/>
        <v>GR_2016_NATIONAL TOTAL_NMVOC</v>
      </c>
      <c r="B10767" s="113" t="s">
        <v>151</v>
      </c>
      <c r="C10767" s="113">
        <v>2016</v>
      </c>
      <c r="D10767" s="113" t="s">
        <v>122</v>
      </c>
      <c r="E10767" s="113" t="s">
        <v>123</v>
      </c>
      <c r="F10767" s="113" t="s">
        <v>200</v>
      </c>
      <c r="G10767" s="113">
        <v>158.49869627909899</v>
      </c>
    </row>
    <row r="10768" spans="1:7" x14ac:dyDescent="0.25">
      <c r="A10768" s="108" t="str">
        <f t="shared" si="168"/>
        <v>GR_2016_NATIONAL TOTAL_SOx</v>
      </c>
      <c r="B10768" s="113" t="s">
        <v>151</v>
      </c>
      <c r="C10768" s="113">
        <v>2016</v>
      </c>
      <c r="D10768" s="113" t="s">
        <v>122</v>
      </c>
      <c r="E10768" s="113" t="s">
        <v>201</v>
      </c>
      <c r="F10768" s="113" t="s">
        <v>200</v>
      </c>
      <c r="G10768" s="113">
        <v>80.627559085115493</v>
      </c>
    </row>
    <row r="10769" spans="1:7" x14ac:dyDescent="0.25">
      <c r="A10769" s="108" t="str">
        <f t="shared" si="168"/>
        <v>GR_2016_NATIONAL TOTAL_NH3</v>
      </c>
      <c r="B10769" s="113" t="s">
        <v>151</v>
      </c>
      <c r="C10769" s="113">
        <v>2016</v>
      </c>
      <c r="D10769" s="113" t="s">
        <v>122</v>
      </c>
      <c r="E10769" s="113" t="s">
        <v>124</v>
      </c>
      <c r="F10769" s="113" t="s">
        <v>200</v>
      </c>
      <c r="G10769" s="113">
        <v>67.538217406528702</v>
      </c>
    </row>
    <row r="10770" spans="1:7" x14ac:dyDescent="0.25">
      <c r="A10770" s="108" t="str">
        <f t="shared" si="168"/>
        <v>GR_2016_NATIONAL TOTAL_PM2.5</v>
      </c>
      <c r="B10770" s="113" t="s">
        <v>151</v>
      </c>
      <c r="C10770" s="113">
        <v>2016</v>
      </c>
      <c r="D10770" s="113" t="s">
        <v>122</v>
      </c>
      <c r="E10770" s="113" t="s">
        <v>203</v>
      </c>
      <c r="F10770" s="113" t="s">
        <v>200</v>
      </c>
      <c r="G10770" s="113">
        <v>38.764059113716698</v>
      </c>
    </row>
    <row r="10771" spans="1:7" x14ac:dyDescent="0.25">
      <c r="A10771" s="108" t="str">
        <f t="shared" si="168"/>
        <v>GR_2016_NATIONAL TOTAL_Pb</v>
      </c>
      <c r="B10771" s="113" t="s">
        <v>151</v>
      </c>
      <c r="C10771" s="113">
        <v>2016</v>
      </c>
      <c r="D10771" s="113" t="s">
        <v>122</v>
      </c>
      <c r="E10771" s="113" t="s">
        <v>125</v>
      </c>
      <c r="F10771" s="113" t="s">
        <v>200</v>
      </c>
      <c r="G10771" s="113">
        <v>1.44366903451909E-2</v>
      </c>
    </row>
    <row r="10772" spans="1:7" x14ac:dyDescent="0.25">
      <c r="A10772" s="108" t="str">
        <f t="shared" si="168"/>
        <v>GR_2016_NATIONAL TOTAL_Cd</v>
      </c>
      <c r="B10772" s="113" t="s">
        <v>151</v>
      </c>
      <c r="C10772" s="113">
        <v>2016</v>
      </c>
      <c r="D10772" s="113" t="s">
        <v>122</v>
      </c>
      <c r="E10772" s="113" t="s">
        <v>126</v>
      </c>
      <c r="F10772" s="113" t="s">
        <v>200</v>
      </c>
      <c r="G10772" s="113">
        <v>1.9671133677518901E-3</v>
      </c>
    </row>
    <row r="10773" spans="1:7" x14ac:dyDescent="0.25">
      <c r="A10773" s="108" t="str">
        <f t="shared" si="168"/>
        <v>GR_2016_NATIONAL TOTAL_Hg</v>
      </c>
      <c r="B10773" s="113" t="s">
        <v>151</v>
      </c>
      <c r="C10773" s="113">
        <v>2016</v>
      </c>
      <c r="D10773" s="113" t="s">
        <v>122</v>
      </c>
      <c r="E10773" s="113" t="s">
        <v>127</v>
      </c>
      <c r="F10773" s="113" t="s">
        <v>200</v>
      </c>
      <c r="G10773" s="113">
        <v>1.22581510842647E-3</v>
      </c>
    </row>
    <row r="10774" spans="1:7" x14ac:dyDescent="0.25">
      <c r="A10774" s="108" t="str">
        <f t="shared" si="168"/>
        <v>GR_2016_NATIONAL TOTAL_DIOX</v>
      </c>
      <c r="B10774" s="113" t="s">
        <v>151</v>
      </c>
      <c r="C10774" s="113">
        <v>2016</v>
      </c>
      <c r="D10774" s="113" t="s">
        <v>122</v>
      </c>
      <c r="E10774" s="113" t="s">
        <v>128</v>
      </c>
      <c r="F10774" s="113" t="s">
        <v>200</v>
      </c>
      <c r="G10774" s="150">
        <v>2.4867673616255601E-8</v>
      </c>
    </row>
    <row r="10775" spans="1:7" x14ac:dyDescent="0.25">
      <c r="A10775" s="108" t="str">
        <f t="shared" si="168"/>
        <v>GR_2016_NATIONAL TOTAL_PAH</v>
      </c>
      <c r="B10775" s="113" t="s">
        <v>151</v>
      </c>
      <c r="C10775" s="113">
        <v>2016</v>
      </c>
      <c r="D10775" s="113" t="s">
        <v>122</v>
      </c>
      <c r="E10775" s="113" t="s">
        <v>129</v>
      </c>
      <c r="F10775" s="113" t="s">
        <v>200</v>
      </c>
      <c r="G10775" s="113">
        <v>1.6544846175595498E-2</v>
      </c>
    </row>
    <row r="10776" spans="1:7" x14ac:dyDescent="0.25">
      <c r="A10776" s="108" t="str">
        <f t="shared" si="168"/>
        <v>GR_2016_NATIONAL TOTAL_HCB</v>
      </c>
      <c r="B10776" s="113" t="s">
        <v>151</v>
      </c>
      <c r="C10776" s="113">
        <v>2016</v>
      </c>
      <c r="D10776" s="113" t="s">
        <v>122</v>
      </c>
      <c r="E10776" s="113" t="s">
        <v>130</v>
      </c>
      <c r="F10776" s="113" t="s">
        <v>200</v>
      </c>
      <c r="G10776" s="150">
        <v>2.7435011321451598E-6</v>
      </c>
    </row>
    <row r="10777" spans="1:7" x14ac:dyDescent="0.25">
      <c r="A10777" s="108" t="str">
        <f t="shared" si="168"/>
        <v>GR_2016_NATIONAL TOTAL_PCB</v>
      </c>
      <c r="B10777" s="113" t="s">
        <v>151</v>
      </c>
      <c r="C10777" s="113">
        <v>2016</v>
      </c>
      <c r="D10777" s="113" t="s">
        <v>122</v>
      </c>
      <c r="E10777" s="113" t="s">
        <v>259</v>
      </c>
      <c r="F10777" s="113" t="s">
        <v>200</v>
      </c>
      <c r="G10777" s="150">
        <v>4.77381699612266E-5</v>
      </c>
    </row>
    <row r="10778" spans="1:7" x14ac:dyDescent="0.25">
      <c r="A10778" s="108" t="str">
        <f t="shared" si="168"/>
        <v>GR_2016_1A3(FS)_NOx</v>
      </c>
      <c r="B10778" s="113" t="s">
        <v>151</v>
      </c>
      <c r="C10778" s="113">
        <v>2016</v>
      </c>
      <c r="D10778" s="113" t="s">
        <v>132</v>
      </c>
      <c r="E10778" s="113" t="s">
        <v>199</v>
      </c>
      <c r="F10778" s="113" t="s">
        <v>200</v>
      </c>
      <c r="G10778" s="113">
        <v>70.714374588280506</v>
      </c>
    </row>
    <row r="10779" spans="1:7" x14ac:dyDescent="0.25">
      <c r="A10779" s="108" t="str">
        <f t="shared" si="168"/>
        <v>GR_2016_1A3(FS)_NMVOC</v>
      </c>
      <c r="B10779" s="113" t="s">
        <v>151</v>
      </c>
      <c r="C10779" s="113">
        <v>2016</v>
      </c>
      <c r="D10779" s="113" t="s">
        <v>132</v>
      </c>
      <c r="E10779" s="113" t="s">
        <v>123</v>
      </c>
      <c r="F10779" s="113" t="s">
        <v>200</v>
      </c>
      <c r="G10779" s="113">
        <v>48.401493798892197</v>
      </c>
    </row>
    <row r="10780" spans="1:7" x14ac:dyDescent="0.25">
      <c r="A10780" s="108" t="str">
        <f t="shared" si="168"/>
        <v>GR_2016_1A3(FS)_SOx</v>
      </c>
      <c r="B10780" s="113" t="s">
        <v>151</v>
      </c>
      <c r="C10780" s="113">
        <v>2016</v>
      </c>
      <c r="D10780" s="113" t="s">
        <v>132</v>
      </c>
      <c r="E10780" s="113" t="s">
        <v>201</v>
      </c>
      <c r="F10780" s="113" t="s">
        <v>200</v>
      </c>
      <c r="G10780" s="113">
        <v>8.9711704758430599E-2</v>
      </c>
    </row>
    <row r="10781" spans="1:7" x14ac:dyDescent="0.25">
      <c r="A10781" s="108" t="str">
        <f t="shared" si="168"/>
        <v>GR_2016_1A3(FS)_NH3</v>
      </c>
      <c r="B10781" s="113" t="s">
        <v>151</v>
      </c>
      <c r="C10781" s="113">
        <v>2016</v>
      </c>
      <c r="D10781" s="113" t="s">
        <v>132</v>
      </c>
      <c r="E10781" s="113" t="s">
        <v>124</v>
      </c>
      <c r="F10781" s="113" t="s">
        <v>200</v>
      </c>
      <c r="G10781" s="113">
        <v>1.4378291146558899</v>
      </c>
    </row>
    <row r="10782" spans="1:7" x14ac:dyDescent="0.25">
      <c r="A10782" s="108" t="str">
        <f t="shared" si="168"/>
        <v>GR_2016_1A3(FS)_PM2.5</v>
      </c>
      <c r="B10782" s="113" t="s">
        <v>151</v>
      </c>
      <c r="C10782" s="113">
        <v>2016</v>
      </c>
      <c r="D10782" s="113" t="s">
        <v>132</v>
      </c>
      <c r="E10782" s="113" t="s">
        <v>203</v>
      </c>
      <c r="F10782" s="113" t="s">
        <v>200</v>
      </c>
      <c r="G10782" s="113">
        <v>3.0175756340473199</v>
      </c>
    </row>
    <row r="10783" spans="1:7" x14ac:dyDescent="0.25">
      <c r="A10783" s="108" t="str">
        <f t="shared" si="168"/>
        <v>GR_2016_3D_NOx</v>
      </c>
      <c r="B10783" s="113" t="s">
        <v>151</v>
      </c>
      <c r="C10783" s="113">
        <v>2016</v>
      </c>
      <c r="D10783" s="113" t="s">
        <v>206</v>
      </c>
      <c r="E10783" s="113" t="s">
        <v>199</v>
      </c>
      <c r="F10783" s="113" t="s">
        <v>200</v>
      </c>
      <c r="G10783" s="113">
        <v>17.284116931484299</v>
      </c>
    </row>
    <row r="10784" spans="1:7" x14ac:dyDescent="0.25">
      <c r="A10784" s="108" t="str">
        <f t="shared" si="168"/>
        <v>GR_2017_NATIONAL TOTAL_NOx</v>
      </c>
      <c r="B10784" s="113" t="s">
        <v>151</v>
      </c>
      <c r="C10784" s="113">
        <v>2017</v>
      </c>
      <c r="D10784" s="113" t="s">
        <v>122</v>
      </c>
      <c r="E10784" s="113" t="s">
        <v>199</v>
      </c>
      <c r="F10784" s="113" t="s">
        <v>200</v>
      </c>
      <c r="G10784" s="113">
        <v>269.17737608117801</v>
      </c>
    </row>
    <row r="10785" spans="1:7" x14ac:dyDescent="0.25">
      <c r="A10785" s="108" t="str">
        <f t="shared" si="168"/>
        <v>GR_2017_NATIONAL TOTAL_NMVOC</v>
      </c>
      <c r="B10785" s="113" t="s">
        <v>151</v>
      </c>
      <c r="C10785" s="113">
        <v>2017</v>
      </c>
      <c r="D10785" s="113" t="s">
        <v>122</v>
      </c>
      <c r="E10785" s="113" t="s">
        <v>123</v>
      </c>
      <c r="F10785" s="113" t="s">
        <v>200</v>
      </c>
      <c r="G10785" s="113">
        <v>153.66371741549099</v>
      </c>
    </row>
    <row r="10786" spans="1:7" x14ac:dyDescent="0.25">
      <c r="A10786" s="108" t="str">
        <f t="shared" si="168"/>
        <v>GR_2017_NATIONAL TOTAL_SOx</v>
      </c>
      <c r="B10786" s="113" t="s">
        <v>151</v>
      </c>
      <c r="C10786" s="113">
        <v>2017</v>
      </c>
      <c r="D10786" s="113" t="s">
        <v>122</v>
      </c>
      <c r="E10786" s="113" t="s">
        <v>201</v>
      </c>
      <c r="F10786" s="113" t="s">
        <v>200</v>
      </c>
      <c r="G10786" s="113">
        <v>90.337900173230807</v>
      </c>
    </row>
    <row r="10787" spans="1:7" x14ac:dyDescent="0.25">
      <c r="A10787" s="108" t="str">
        <f t="shared" si="168"/>
        <v>GR_2017_NATIONAL TOTAL_NH3</v>
      </c>
      <c r="B10787" s="113" t="s">
        <v>151</v>
      </c>
      <c r="C10787" s="113">
        <v>2017</v>
      </c>
      <c r="D10787" s="113" t="s">
        <v>122</v>
      </c>
      <c r="E10787" s="113" t="s">
        <v>124</v>
      </c>
      <c r="F10787" s="113" t="s">
        <v>200</v>
      </c>
      <c r="G10787" s="113">
        <v>67.047708374243399</v>
      </c>
    </row>
    <row r="10788" spans="1:7" x14ac:dyDescent="0.25">
      <c r="A10788" s="108" t="str">
        <f t="shared" si="168"/>
        <v>GR_2017_NATIONAL TOTAL_PM2.5</v>
      </c>
      <c r="B10788" s="113" t="s">
        <v>151</v>
      </c>
      <c r="C10788" s="113">
        <v>2017</v>
      </c>
      <c r="D10788" s="113" t="s">
        <v>122</v>
      </c>
      <c r="E10788" s="113" t="s">
        <v>203</v>
      </c>
      <c r="F10788" s="113" t="s">
        <v>200</v>
      </c>
      <c r="G10788" s="113">
        <v>39.139028050295401</v>
      </c>
    </row>
    <row r="10789" spans="1:7" x14ac:dyDescent="0.25">
      <c r="A10789" s="108" t="str">
        <f t="shared" si="168"/>
        <v>GR_2017_NATIONAL TOTAL_Pb</v>
      </c>
      <c r="B10789" s="113" t="s">
        <v>151</v>
      </c>
      <c r="C10789" s="113">
        <v>2017</v>
      </c>
      <c r="D10789" s="113" t="s">
        <v>122</v>
      </c>
      <c r="E10789" s="113" t="s">
        <v>125</v>
      </c>
      <c r="F10789" s="113" t="s">
        <v>200</v>
      </c>
      <c r="G10789" s="113">
        <v>1.6133149744843402E-2</v>
      </c>
    </row>
    <row r="10790" spans="1:7" x14ac:dyDescent="0.25">
      <c r="A10790" s="108" t="str">
        <f t="shared" si="168"/>
        <v>GR_2017_NATIONAL TOTAL_Cd</v>
      </c>
      <c r="B10790" s="113" t="s">
        <v>151</v>
      </c>
      <c r="C10790" s="113">
        <v>2017</v>
      </c>
      <c r="D10790" s="113" t="s">
        <v>122</v>
      </c>
      <c r="E10790" s="113" t="s">
        <v>126</v>
      </c>
      <c r="F10790" s="113" t="s">
        <v>200</v>
      </c>
      <c r="G10790" s="113">
        <v>2.0852581585343501E-3</v>
      </c>
    </row>
    <row r="10791" spans="1:7" x14ac:dyDescent="0.25">
      <c r="A10791" s="108" t="str">
        <f t="shared" si="168"/>
        <v>GR_2017_NATIONAL TOTAL_Hg</v>
      </c>
      <c r="B10791" s="113" t="s">
        <v>151</v>
      </c>
      <c r="C10791" s="113">
        <v>2017</v>
      </c>
      <c r="D10791" s="113" t="s">
        <v>122</v>
      </c>
      <c r="E10791" s="113" t="s">
        <v>127</v>
      </c>
      <c r="F10791" s="113" t="s">
        <v>200</v>
      </c>
      <c r="G10791" s="113">
        <v>1.28808297239366E-3</v>
      </c>
    </row>
    <row r="10792" spans="1:7" x14ac:dyDescent="0.25">
      <c r="A10792" s="108" t="str">
        <f t="shared" si="168"/>
        <v>GR_2017_NATIONAL TOTAL_DIOX</v>
      </c>
      <c r="B10792" s="113" t="s">
        <v>151</v>
      </c>
      <c r="C10792" s="113">
        <v>2017</v>
      </c>
      <c r="D10792" s="113" t="s">
        <v>122</v>
      </c>
      <c r="E10792" s="113" t="s">
        <v>128</v>
      </c>
      <c r="F10792" s="113" t="s">
        <v>200</v>
      </c>
      <c r="G10792" s="150">
        <v>2.6176750628143901E-8</v>
      </c>
    </row>
    <row r="10793" spans="1:7" x14ac:dyDescent="0.25">
      <c r="A10793" s="108" t="str">
        <f t="shared" si="168"/>
        <v>GR_2017_NATIONAL TOTAL_PAH</v>
      </c>
      <c r="B10793" s="113" t="s">
        <v>151</v>
      </c>
      <c r="C10793" s="113">
        <v>2017</v>
      </c>
      <c r="D10793" s="113" t="s">
        <v>122</v>
      </c>
      <c r="E10793" s="113" t="s">
        <v>129</v>
      </c>
      <c r="F10793" s="113" t="s">
        <v>200</v>
      </c>
      <c r="G10793" s="113">
        <v>1.69779613096483E-2</v>
      </c>
    </row>
    <row r="10794" spans="1:7" x14ac:dyDescent="0.25">
      <c r="A10794" s="108" t="str">
        <f t="shared" si="168"/>
        <v>GR_2017_NATIONAL TOTAL_HCB</v>
      </c>
      <c r="B10794" s="113" t="s">
        <v>151</v>
      </c>
      <c r="C10794" s="113">
        <v>2017</v>
      </c>
      <c r="D10794" s="113" t="s">
        <v>122</v>
      </c>
      <c r="E10794" s="113" t="s">
        <v>130</v>
      </c>
      <c r="F10794" s="113" t="s">
        <v>200</v>
      </c>
      <c r="G10794" s="150">
        <v>3.2841154878047901E-6</v>
      </c>
    </row>
    <row r="10795" spans="1:7" x14ac:dyDescent="0.25">
      <c r="A10795" s="108" t="str">
        <f t="shared" si="168"/>
        <v>GR_2017_NATIONAL TOTAL_PCB</v>
      </c>
      <c r="B10795" s="113" t="s">
        <v>151</v>
      </c>
      <c r="C10795" s="113">
        <v>2017</v>
      </c>
      <c r="D10795" s="113" t="s">
        <v>122</v>
      </c>
      <c r="E10795" s="113" t="s">
        <v>259</v>
      </c>
      <c r="F10795" s="113" t="s">
        <v>200</v>
      </c>
      <c r="G10795" s="150">
        <v>4.7280932510975598E-5</v>
      </c>
    </row>
    <row r="10796" spans="1:7" x14ac:dyDescent="0.25">
      <c r="A10796" s="108" t="str">
        <f t="shared" si="168"/>
        <v>GR_2017_1A3(FS)_NOx</v>
      </c>
      <c r="B10796" s="113" t="s">
        <v>151</v>
      </c>
      <c r="C10796" s="113">
        <v>2017</v>
      </c>
      <c r="D10796" s="113" t="s">
        <v>132</v>
      </c>
      <c r="E10796" s="113" t="s">
        <v>199</v>
      </c>
      <c r="F10796" s="113" t="s">
        <v>200</v>
      </c>
      <c r="G10796" s="113">
        <v>72.900448533952201</v>
      </c>
    </row>
    <row r="10797" spans="1:7" x14ac:dyDescent="0.25">
      <c r="A10797" s="108" t="str">
        <f t="shared" si="168"/>
        <v>GR_2017_1A3(FS)_NMVOC</v>
      </c>
      <c r="B10797" s="113" t="s">
        <v>151</v>
      </c>
      <c r="C10797" s="113">
        <v>2017</v>
      </c>
      <c r="D10797" s="113" t="s">
        <v>132</v>
      </c>
      <c r="E10797" s="113" t="s">
        <v>123</v>
      </c>
      <c r="F10797" s="113" t="s">
        <v>200</v>
      </c>
      <c r="G10797" s="113">
        <v>44.9042166644914</v>
      </c>
    </row>
    <row r="10798" spans="1:7" x14ac:dyDescent="0.25">
      <c r="A10798" s="108" t="str">
        <f t="shared" si="168"/>
        <v>GR_2017_1A3(FS)_SOx</v>
      </c>
      <c r="B10798" s="113" t="s">
        <v>151</v>
      </c>
      <c r="C10798" s="113">
        <v>2017</v>
      </c>
      <c r="D10798" s="113" t="s">
        <v>132</v>
      </c>
      <c r="E10798" s="113" t="s">
        <v>201</v>
      </c>
      <c r="F10798" s="113" t="s">
        <v>200</v>
      </c>
      <c r="G10798" s="113">
        <v>8.7097775444408096E-2</v>
      </c>
    </row>
    <row r="10799" spans="1:7" x14ac:dyDescent="0.25">
      <c r="A10799" s="108" t="str">
        <f t="shared" si="168"/>
        <v>GR_2017_1A3(FS)_NH3</v>
      </c>
      <c r="B10799" s="113" t="s">
        <v>151</v>
      </c>
      <c r="C10799" s="113">
        <v>2017</v>
      </c>
      <c r="D10799" s="113" t="s">
        <v>132</v>
      </c>
      <c r="E10799" s="113" t="s">
        <v>124</v>
      </c>
      <c r="F10799" s="113" t="s">
        <v>200</v>
      </c>
      <c r="G10799" s="113">
        <v>1.4344638056375401</v>
      </c>
    </row>
    <row r="10800" spans="1:7" x14ac:dyDescent="0.25">
      <c r="A10800" s="108" t="str">
        <f t="shared" si="168"/>
        <v>GR_2017_1A3(FS)_PM2.5</v>
      </c>
      <c r="B10800" s="113" t="s">
        <v>151</v>
      </c>
      <c r="C10800" s="113">
        <v>2017</v>
      </c>
      <c r="D10800" s="113" t="s">
        <v>132</v>
      </c>
      <c r="E10800" s="113" t="s">
        <v>203</v>
      </c>
      <c r="F10800" s="113" t="s">
        <v>200</v>
      </c>
      <c r="G10800" s="113">
        <v>2.9685290756175502</v>
      </c>
    </row>
    <row r="10801" spans="1:7" x14ac:dyDescent="0.25">
      <c r="A10801" s="108" t="str">
        <f t="shared" si="168"/>
        <v>GR_2017_3D_NOx</v>
      </c>
      <c r="B10801" s="113" t="s">
        <v>151</v>
      </c>
      <c r="C10801" s="113">
        <v>2017</v>
      </c>
      <c r="D10801" s="113" t="s">
        <v>206</v>
      </c>
      <c r="E10801" s="113" t="s">
        <v>199</v>
      </c>
      <c r="F10801" s="113" t="s">
        <v>200</v>
      </c>
      <c r="G10801" s="113">
        <v>17.520619362577602</v>
      </c>
    </row>
    <row r="10802" spans="1:7" x14ac:dyDescent="0.25">
      <c r="A10802" s="108" t="str">
        <f t="shared" si="168"/>
        <v>GR_2018_NATIONAL TOTAL_NOx</v>
      </c>
      <c r="B10802" s="113" t="s">
        <v>151</v>
      </c>
      <c r="C10802" s="113">
        <v>2018</v>
      </c>
      <c r="D10802" s="113" t="s">
        <v>122</v>
      </c>
      <c r="E10802" s="113" t="s">
        <v>199</v>
      </c>
      <c r="F10802" s="113" t="s">
        <v>200</v>
      </c>
      <c r="G10802" s="113">
        <v>261.064300206562</v>
      </c>
    </row>
    <row r="10803" spans="1:7" x14ac:dyDescent="0.25">
      <c r="A10803" s="108" t="str">
        <f t="shared" si="168"/>
        <v>GR_2018_NATIONAL TOTAL_NMVOC</v>
      </c>
      <c r="B10803" s="113" t="s">
        <v>151</v>
      </c>
      <c r="C10803" s="113">
        <v>2018</v>
      </c>
      <c r="D10803" s="113" t="s">
        <v>122</v>
      </c>
      <c r="E10803" s="113" t="s">
        <v>123</v>
      </c>
      <c r="F10803" s="113" t="s">
        <v>200</v>
      </c>
      <c r="G10803" s="113">
        <v>148.95222239351901</v>
      </c>
    </row>
    <row r="10804" spans="1:7" x14ac:dyDescent="0.25">
      <c r="A10804" s="108" t="str">
        <f t="shared" si="168"/>
        <v>GR_2018_NATIONAL TOTAL_SOx</v>
      </c>
      <c r="B10804" s="113" t="s">
        <v>151</v>
      </c>
      <c r="C10804" s="113">
        <v>2018</v>
      </c>
      <c r="D10804" s="113" t="s">
        <v>122</v>
      </c>
      <c r="E10804" s="113" t="s">
        <v>201</v>
      </c>
      <c r="F10804" s="113" t="s">
        <v>200</v>
      </c>
      <c r="G10804" s="113">
        <v>86.184994238046897</v>
      </c>
    </row>
    <row r="10805" spans="1:7" x14ac:dyDescent="0.25">
      <c r="A10805" s="108" t="str">
        <f t="shared" si="168"/>
        <v>GR_2018_NATIONAL TOTAL_NH3</v>
      </c>
      <c r="B10805" s="113" t="s">
        <v>151</v>
      </c>
      <c r="C10805" s="113">
        <v>2018</v>
      </c>
      <c r="D10805" s="113" t="s">
        <v>122</v>
      </c>
      <c r="E10805" s="113" t="s">
        <v>124</v>
      </c>
      <c r="F10805" s="113" t="s">
        <v>200</v>
      </c>
      <c r="G10805" s="113">
        <v>66.489457151518394</v>
      </c>
    </row>
    <row r="10806" spans="1:7" x14ac:dyDescent="0.25">
      <c r="A10806" s="108" t="str">
        <f t="shared" si="168"/>
        <v>GR_2018_NATIONAL TOTAL_PM2.5</v>
      </c>
      <c r="B10806" s="113" t="s">
        <v>151</v>
      </c>
      <c r="C10806" s="113">
        <v>2018</v>
      </c>
      <c r="D10806" s="113" t="s">
        <v>122</v>
      </c>
      <c r="E10806" s="113" t="s">
        <v>203</v>
      </c>
      <c r="F10806" s="113" t="s">
        <v>200</v>
      </c>
      <c r="G10806" s="113">
        <v>36.841008769488397</v>
      </c>
    </row>
    <row r="10807" spans="1:7" x14ac:dyDescent="0.25">
      <c r="A10807" s="108" t="str">
        <f t="shared" si="168"/>
        <v>GR_2018_NATIONAL TOTAL_Pb</v>
      </c>
      <c r="B10807" s="113" t="s">
        <v>151</v>
      </c>
      <c r="C10807" s="113">
        <v>2018</v>
      </c>
      <c r="D10807" s="113" t="s">
        <v>122</v>
      </c>
      <c r="E10807" s="113" t="s">
        <v>125</v>
      </c>
      <c r="F10807" s="113" t="s">
        <v>200</v>
      </c>
      <c r="G10807" s="113">
        <v>1.50905834487231E-2</v>
      </c>
    </row>
    <row r="10808" spans="1:7" x14ac:dyDescent="0.25">
      <c r="A10808" s="108" t="str">
        <f t="shared" si="168"/>
        <v>GR_2018_NATIONAL TOTAL_Cd</v>
      </c>
      <c r="B10808" s="113" t="s">
        <v>151</v>
      </c>
      <c r="C10808" s="113">
        <v>2018</v>
      </c>
      <c r="D10808" s="113" t="s">
        <v>122</v>
      </c>
      <c r="E10808" s="113" t="s">
        <v>126</v>
      </c>
      <c r="F10808" s="113" t="s">
        <v>200</v>
      </c>
      <c r="G10808" s="113">
        <v>1.89908906645295E-3</v>
      </c>
    </row>
    <row r="10809" spans="1:7" x14ac:dyDescent="0.25">
      <c r="A10809" s="108" t="str">
        <f t="shared" si="168"/>
        <v>GR_2018_NATIONAL TOTAL_Hg</v>
      </c>
      <c r="B10809" s="113" t="s">
        <v>151</v>
      </c>
      <c r="C10809" s="113">
        <v>2018</v>
      </c>
      <c r="D10809" s="113" t="s">
        <v>122</v>
      </c>
      <c r="E10809" s="113" t="s">
        <v>127</v>
      </c>
      <c r="F10809" s="113" t="s">
        <v>200</v>
      </c>
      <c r="G10809" s="113">
        <v>1.37560032572773E-3</v>
      </c>
    </row>
    <row r="10810" spans="1:7" x14ac:dyDescent="0.25">
      <c r="A10810" s="108" t="str">
        <f t="shared" si="168"/>
        <v>GR_2018_NATIONAL TOTAL_DIOX</v>
      </c>
      <c r="B10810" s="113" t="s">
        <v>151</v>
      </c>
      <c r="C10810" s="113">
        <v>2018</v>
      </c>
      <c r="D10810" s="113" t="s">
        <v>122</v>
      </c>
      <c r="E10810" s="113" t="s">
        <v>128</v>
      </c>
      <c r="F10810" s="113" t="s">
        <v>200</v>
      </c>
      <c r="G10810" s="150">
        <v>2.5647285940382499E-8</v>
      </c>
    </row>
    <row r="10811" spans="1:7" x14ac:dyDescent="0.25">
      <c r="A10811" s="108" t="str">
        <f t="shared" si="168"/>
        <v>GR_2018_NATIONAL TOTAL_PAH</v>
      </c>
      <c r="B10811" s="113" t="s">
        <v>151</v>
      </c>
      <c r="C10811" s="113">
        <v>2018</v>
      </c>
      <c r="D10811" s="113" t="s">
        <v>122</v>
      </c>
      <c r="E10811" s="113" t="s">
        <v>129</v>
      </c>
      <c r="F10811" s="113" t="s">
        <v>200</v>
      </c>
      <c r="G10811" s="113">
        <v>1.6977333953891501E-2</v>
      </c>
    </row>
    <row r="10812" spans="1:7" x14ac:dyDescent="0.25">
      <c r="A10812" s="108" t="str">
        <f t="shared" si="168"/>
        <v>GR_2018_NATIONAL TOTAL_HCB</v>
      </c>
      <c r="B10812" s="113" t="s">
        <v>151</v>
      </c>
      <c r="C10812" s="113">
        <v>2018</v>
      </c>
      <c r="D10812" s="113" t="s">
        <v>122</v>
      </c>
      <c r="E10812" s="113" t="s">
        <v>130</v>
      </c>
      <c r="F10812" s="113" t="s">
        <v>200</v>
      </c>
      <c r="G10812" s="150">
        <v>2.5462369711687999E-6</v>
      </c>
    </row>
    <row r="10813" spans="1:7" x14ac:dyDescent="0.25">
      <c r="A10813" s="108" t="str">
        <f t="shared" si="168"/>
        <v>GR_2018_NATIONAL TOTAL_PCB</v>
      </c>
      <c r="B10813" s="113" t="s">
        <v>151</v>
      </c>
      <c r="C10813" s="113">
        <v>2018</v>
      </c>
      <c r="D10813" s="113" t="s">
        <v>122</v>
      </c>
      <c r="E10813" s="113" t="s">
        <v>259</v>
      </c>
      <c r="F10813" s="113" t="s">
        <v>200</v>
      </c>
      <c r="G10813" s="150">
        <v>5.3403221919992599E-5</v>
      </c>
    </row>
    <row r="10814" spans="1:7" x14ac:dyDescent="0.25">
      <c r="A10814" s="108" t="str">
        <f t="shared" si="168"/>
        <v>GR_2018_1A3(FS)_NOx</v>
      </c>
      <c r="B10814" s="113" t="s">
        <v>151</v>
      </c>
      <c r="C10814" s="113">
        <v>2018</v>
      </c>
      <c r="D10814" s="113" t="s">
        <v>132</v>
      </c>
      <c r="E10814" s="113" t="s">
        <v>199</v>
      </c>
      <c r="F10814" s="113" t="s">
        <v>200</v>
      </c>
      <c r="G10814" s="113">
        <v>73.1970414510062</v>
      </c>
    </row>
    <row r="10815" spans="1:7" x14ac:dyDescent="0.25">
      <c r="A10815" s="108" t="str">
        <f t="shared" si="168"/>
        <v>GR_2018_1A3(FS)_NMVOC</v>
      </c>
      <c r="B10815" s="113" t="s">
        <v>151</v>
      </c>
      <c r="C10815" s="113">
        <v>2018</v>
      </c>
      <c r="D10815" s="113" t="s">
        <v>132</v>
      </c>
      <c r="E10815" s="113" t="s">
        <v>123</v>
      </c>
      <c r="F10815" s="113" t="s">
        <v>200</v>
      </c>
      <c r="G10815" s="113">
        <v>40.7753568067155</v>
      </c>
    </row>
    <row r="10816" spans="1:7" x14ac:dyDescent="0.25">
      <c r="A10816" s="108" t="str">
        <f t="shared" si="168"/>
        <v>GR_2018_1A3(FS)_SOx</v>
      </c>
      <c r="B10816" s="113" t="s">
        <v>151</v>
      </c>
      <c r="C10816" s="113">
        <v>2018</v>
      </c>
      <c r="D10816" s="113" t="s">
        <v>132</v>
      </c>
      <c r="E10816" s="113" t="s">
        <v>201</v>
      </c>
      <c r="F10816" s="113" t="s">
        <v>200</v>
      </c>
      <c r="G10816" s="113">
        <v>8.7908526620121705E-2</v>
      </c>
    </row>
    <row r="10817" spans="1:7" x14ac:dyDescent="0.25">
      <c r="A10817" s="108" t="str">
        <f t="shared" si="168"/>
        <v>GR_2018_1A3(FS)_NH3</v>
      </c>
      <c r="B10817" s="113" t="s">
        <v>151</v>
      </c>
      <c r="C10817" s="113">
        <v>2018</v>
      </c>
      <c r="D10817" s="113" t="s">
        <v>132</v>
      </c>
      <c r="E10817" s="113" t="s">
        <v>124</v>
      </c>
      <c r="F10817" s="113" t="s">
        <v>200</v>
      </c>
      <c r="G10817" s="113">
        <v>1.3592554267976</v>
      </c>
    </row>
    <row r="10818" spans="1:7" x14ac:dyDescent="0.25">
      <c r="A10818" s="108" t="str">
        <f t="shared" ref="A10818:A10881" si="169">CONCATENATE(B10818,"_",C10818,"_",D10818,"_",E10818)</f>
        <v>GR_2018_1A3(FS)_PM2.5</v>
      </c>
      <c r="B10818" s="113" t="s">
        <v>151</v>
      </c>
      <c r="C10818" s="113">
        <v>2018</v>
      </c>
      <c r="D10818" s="113" t="s">
        <v>132</v>
      </c>
      <c r="E10818" s="113" t="s">
        <v>203</v>
      </c>
      <c r="F10818" s="113" t="s">
        <v>200</v>
      </c>
      <c r="G10818" s="113">
        <v>2.9154523341325</v>
      </c>
    </row>
    <row r="10819" spans="1:7" x14ac:dyDescent="0.25">
      <c r="A10819" s="108" t="str">
        <f t="shared" si="169"/>
        <v>GR_2018_3D_NOx</v>
      </c>
      <c r="B10819" s="113" t="s">
        <v>151</v>
      </c>
      <c r="C10819" s="113">
        <v>2018</v>
      </c>
      <c r="D10819" s="113" t="s">
        <v>206</v>
      </c>
      <c r="E10819" s="113" t="s">
        <v>199</v>
      </c>
      <c r="F10819" s="113" t="s">
        <v>200</v>
      </c>
      <c r="G10819" s="113">
        <v>17.121936505662902</v>
      </c>
    </row>
    <row r="10820" spans="1:7" x14ac:dyDescent="0.25">
      <c r="A10820" s="108" t="str">
        <f t="shared" si="169"/>
        <v>GR_2019_NATIONAL TOTAL_NOx</v>
      </c>
      <c r="B10820" s="113" t="s">
        <v>151</v>
      </c>
      <c r="C10820" s="113">
        <v>2019</v>
      </c>
      <c r="D10820" s="113" t="s">
        <v>122</v>
      </c>
      <c r="E10820" s="113" t="s">
        <v>199</v>
      </c>
      <c r="F10820" s="113" t="s">
        <v>200</v>
      </c>
      <c r="G10820" s="113">
        <v>253.437522275205</v>
      </c>
    </row>
    <row r="10821" spans="1:7" x14ac:dyDescent="0.25">
      <c r="A10821" s="108" t="str">
        <f t="shared" si="169"/>
        <v>GR_2019_NATIONAL TOTAL_NMVOC</v>
      </c>
      <c r="B10821" s="113" t="s">
        <v>151</v>
      </c>
      <c r="C10821" s="113">
        <v>2019</v>
      </c>
      <c r="D10821" s="113" t="s">
        <v>122</v>
      </c>
      <c r="E10821" s="113" t="s">
        <v>123</v>
      </c>
      <c r="F10821" s="113" t="s">
        <v>200</v>
      </c>
      <c r="G10821" s="113">
        <v>148.38974860696399</v>
      </c>
    </row>
    <row r="10822" spans="1:7" x14ac:dyDescent="0.25">
      <c r="A10822" s="108" t="str">
        <f t="shared" si="169"/>
        <v>GR_2019_NATIONAL TOTAL_SOx</v>
      </c>
      <c r="B10822" s="113" t="s">
        <v>151</v>
      </c>
      <c r="C10822" s="113">
        <v>2019</v>
      </c>
      <c r="D10822" s="113" t="s">
        <v>122</v>
      </c>
      <c r="E10822" s="113" t="s">
        <v>201</v>
      </c>
      <c r="F10822" s="113" t="s">
        <v>200</v>
      </c>
      <c r="G10822" s="113">
        <v>80.4342091168987</v>
      </c>
    </row>
    <row r="10823" spans="1:7" x14ac:dyDescent="0.25">
      <c r="A10823" s="108" t="str">
        <f t="shared" si="169"/>
        <v>GR_2019_NATIONAL TOTAL_NH3</v>
      </c>
      <c r="B10823" s="113" t="s">
        <v>151</v>
      </c>
      <c r="C10823" s="113">
        <v>2019</v>
      </c>
      <c r="D10823" s="113" t="s">
        <v>122</v>
      </c>
      <c r="E10823" s="113" t="s">
        <v>124</v>
      </c>
      <c r="F10823" s="113" t="s">
        <v>200</v>
      </c>
      <c r="G10823" s="113">
        <v>66.375260159244306</v>
      </c>
    </row>
    <row r="10824" spans="1:7" x14ac:dyDescent="0.25">
      <c r="A10824" s="108" t="str">
        <f t="shared" si="169"/>
        <v>GR_2019_NATIONAL TOTAL_PM2.5</v>
      </c>
      <c r="B10824" s="113" t="s">
        <v>151</v>
      </c>
      <c r="C10824" s="113">
        <v>2019</v>
      </c>
      <c r="D10824" s="113" t="s">
        <v>122</v>
      </c>
      <c r="E10824" s="113" t="s">
        <v>203</v>
      </c>
      <c r="F10824" s="113" t="s">
        <v>200</v>
      </c>
      <c r="G10824" s="113">
        <v>35.959088241870603</v>
      </c>
    </row>
    <row r="10825" spans="1:7" x14ac:dyDescent="0.25">
      <c r="A10825" s="108" t="str">
        <f t="shared" si="169"/>
        <v>GR_2019_NATIONAL TOTAL_Pb</v>
      </c>
      <c r="B10825" s="113" t="s">
        <v>151</v>
      </c>
      <c r="C10825" s="113">
        <v>2019</v>
      </c>
      <c r="D10825" s="113" t="s">
        <v>122</v>
      </c>
      <c r="E10825" s="113" t="s">
        <v>125</v>
      </c>
      <c r="F10825" s="113" t="s">
        <v>200</v>
      </c>
      <c r="G10825" s="113">
        <v>1.29353619331445E-2</v>
      </c>
    </row>
    <row r="10826" spans="1:7" x14ac:dyDescent="0.25">
      <c r="A10826" s="108" t="str">
        <f t="shared" si="169"/>
        <v>GR_2019_NATIONAL TOTAL_Cd</v>
      </c>
      <c r="B10826" s="113" t="s">
        <v>151</v>
      </c>
      <c r="C10826" s="113">
        <v>2019</v>
      </c>
      <c r="D10826" s="113" t="s">
        <v>122</v>
      </c>
      <c r="E10826" s="113" t="s">
        <v>126</v>
      </c>
      <c r="F10826" s="113" t="s">
        <v>200</v>
      </c>
      <c r="G10826" s="113">
        <v>1.68710782024276E-3</v>
      </c>
    </row>
    <row r="10827" spans="1:7" x14ac:dyDescent="0.25">
      <c r="A10827" s="108" t="str">
        <f t="shared" si="169"/>
        <v>GR_2019_NATIONAL TOTAL_Hg</v>
      </c>
      <c r="B10827" s="113" t="s">
        <v>151</v>
      </c>
      <c r="C10827" s="113">
        <v>2019</v>
      </c>
      <c r="D10827" s="113" t="s">
        <v>122</v>
      </c>
      <c r="E10827" s="113" t="s">
        <v>127</v>
      </c>
      <c r="F10827" s="113" t="s">
        <v>200</v>
      </c>
      <c r="G10827" s="113">
        <v>1.2092755986116801E-3</v>
      </c>
    </row>
    <row r="10828" spans="1:7" x14ac:dyDescent="0.25">
      <c r="A10828" s="108" t="str">
        <f t="shared" si="169"/>
        <v>GR_2019_NATIONAL TOTAL_DIOX</v>
      </c>
      <c r="B10828" s="113" t="s">
        <v>151</v>
      </c>
      <c r="C10828" s="113">
        <v>2019</v>
      </c>
      <c r="D10828" s="113" t="s">
        <v>122</v>
      </c>
      <c r="E10828" s="113" t="s">
        <v>128</v>
      </c>
      <c r="F10828" s="113" t="s">
        <v>200</v>
      </c>
      <c r="G10828" s="150">
        <v>2.41950909825748E-8</v>
      </c>
    </row>
    <row r="10829" spans="1:7" x14ac:dyDescent="0.25">
      <c r="A10829" s="108" t="str">
        <f t="shared" si="169"/>
        <v>GR_2019_NATIONAL TOTAL_PAH</v>
      </c>
      <c r="B10829" s="113" t="s">
        <v>151</v>
      </c>
      <c r="C10829" s="113">
        <v>2019</v>
      </c>
      <c r="D10829" s="113" t="s">
        <v>122</v>
      </c>
      <c r="E10829" s="113" t="s">
        <v>129</v>
      </c>
      <c r="F10829" s="113" t="s">
        <v>200</v>
      </c>
      <c r="G10829" s="113">
        <v>1.6497692662904399E-2</v>
      </c>
    </row>
    <row r="10830" spans="1:7" x14ac:dyDescent="0.25">
      <c r="A10830" s="108" t="str">
        <f t="shared" si="169"/>
        <v>GR_2019_NATIONAL TOTAL_HCB</v>
      </c>
      <c r="B10830" s="113" t="s">
        <v>151</v>
      </c>
      <c r="C10830" s="113">
        <v>2019</v>
      </c>
      <c r="D10830" s="113" t="s">
        <v>122</v>
      </c>
      <c r="E10830" s="113" t="s">
        <v>130</v>
      </c>
      <c r="F10830" s="113" t="s">
        <v>200</v>
      </c>
      <c r="G10830" s="150">
        <v>1.5505325942777001E-6</v>
      </c>
    </row>
    <row r="10831" spans="1:7" x14ac:dyDescent="0.25">
      <c r="A10831" s="108" t="str">
        <f t="shared" si="169"/>
        <v>GR_2019_NATIONAL TOTAL_PCB</v>
      </c>
      <c r="B10831" s="113" t="s">
        <v>151</v>
      </c>
      <c r="C10831" s="113">
        <v>2019</v>
      </c>
      <c r="D10831" s="113" t="s">
        <v>122</v>
      </c>
      <c r="E10831" s="113" t="s">
        <v>259</v>
      </c>
      <c r="F10831" s="113" t="s">
        <v>200</v>
      </c>
      <c r="G10831" s="150">
        <v>5.9678521950173302E-5</v>
      </c>
    </row>
    <row r="10832" spans="1:7" x14ac:dyDescent="0.25">
      <c r="A10832" s="108" t="str">
        <f t="shared" si="169"/>
        <v>GR_2019_1A3(FS)_NOx</v>
      </c>
      <c r="B10832" s="113" t="s">
        <v>151</v>
      </c>
      <c r="C10832" s="113">
        <v>2019</v>
      </c>
      <c r="D10832" s="113" t="s">
        <v>132</v>
      </c>
      <c r="E10832" s="113" t="s">
        <v>199</v>
      </c>
      <c r="F10832" s="113" t="s">
        <v>200</v>
      </c>
      <c r="G10832" s="113">
        <v>75.875562031504501</v>
      </c>
    </row>
    <row r="10833" spans="1:7" x14ac:dyDescent="0.25">
      <c r="A10833" s="108" t="str">
        <f t="shared" si="169"/>
        <v>GR_2019_1A3(FS)_NMVOC</v>
      </c>
      <c r="B10833" s="113" t="s">
        <v>151</v>
      </c>
      <c r="C10833" s="113">
        <v>2019</v>
      </c>
      <c r="D10833" s="113" t="s">
        <v>132</v>
      </c>
      <c r="E10833" s="113" t="s">
        <v>123</v>
      </c>
      <c r="F10833" s="113" t="s">
        <v>200</v>
      </c>
      <c r="G10833" s="113">
        <v>40.490400565709201</v>
      </c>
    </row>
    <row r="10834" spans="1:7" x14ac:dyDescent="0.25">
      <c r="A10834" s="108" t="str">
        <f t="shared" si="169"/>
        <v>GR_2019_1A3(FS)_SOx</v>
      </c>
      <c r="B10834" s="113" t="s">
        <v>151</v>
      </c>
      <c r="C10834" s="113">
        <v>2019</v>
      </c>
      <c r="D10834" s="113" t="s">
        <v>132</v>
      </c>
      <c r="E10834" s="113" t="s">
        <v>201</v>
      </c>
      <c r="F10834" s="113" t="s">
        <v>200</v>
      </c>
      <c r="G10834" s="113">
        <v>9.1511530950631303E-2</v>
      </c>
    </row>
    <row r="10835" spans="1:7" x14ac:dyDescent="0.25">
      <c r="A10835" s="108" t="str">
        <f t="shared" si="169"/>
        <v>GR_2019_1A3(FS)_NH3</v>
      </c>
      <c r="B10835" s="113" t="s">
        <v>151</v>
      </c>
      <c r="C10835" s="113">
        <v>2019</v>
      </c>
      <c r="D10835" s="113" t="s">
        <v>132</v>
      </c>
      <c r="E10835" s="113" t="s">
        <v>124</v>
      </c>
      <c r="F10835" s="113" t="s">
        <v>200</v>
      </c>
      <c r="G10835" s="113">
        <v>1.33260312621332</v>
      </c>
    </row>
    <row r="10836" spans="1:7" x14ac:dyDescent="0.25">
      <c r="A10836" s="108" t="str">
        <f t="shared" si="169"/>
        <v>GR_2019_1A3(FS)_PM2.5</v>
      </c>
      <c r="B10836" s="113" t="s">
        <v>151</v>
      </c>
      <c r="C10836" s="113">
        <v>2019</v>
      </c>
      <c r="D10836" s="113" t="s">
        <v>132</v>
      </c>
      <c r="E10836" s="113" t="s">
        <v>203</v>
      </c>
      <c r="F10836" s="113" t="s">
        <v>200</v>
      </c>
      <c r="G10836" s="113">
        <v>2.9176222483604</v>
      </c>
    </row>
    <row r="10837" spans="1:7" x14ac:dyDescent="0.25">
      <c r="A10837" s="108" t="str">
        <f t="shared" si="169"/>
        <v>GR_2019_3D_NOx</v>
      </c>
      <c r="B10837" s="113" t="s">
        <v>151</v>
      </c>
      <c r="C10837" s="113">
        <v>2019</v>
      </c>
      <c r="D10837" s="113" t="s">
        <v>206</v>
      </c>
      <c r="E10837" s="113" t="s">
        <v>199</v>
      </c>
      <c r="F10837" s="113" t="s">
        <v>200</v>
      </c>
      <c r="G10837" s="113">
        <v>17.4914518930097</v>
      </c>
    </row>
    <row r="10838" spans="1:7" x14ac:dyDescent="0.25">
      <c r="A10838" s="108" t="str">
        <f t="shared" si="169"/>
        <v>GR_2020_NATIONAL TOTAL_NOx</v>
      </c>
      <c r="B10838" s="113" t="s">
        <v>151</v>
      </c>
      <c r="C10838" s="113">
        <v>2020</v>
      </c>
      <c r="D10838" s="113" t="s">
        <v>122</v>
      </c>
      <c r="E10838" s="113" t="s">
        <v>199</v>
      </c>
      <c r="F10838" s="113" t="s">
        <v>200</v>
      </c>
      <c r="G10838" s="113">
        <v>224.67882832919</v>
      </c>
    </row>
    <row r="10839" spans="1:7" x14ac:dyDescent="0.25">
      <c r="A10839" s="108" t="str">
        <f t="shared" si="169"/>
        <v>GR_2020_NATIONAL TOTAL_NMVOC</v>
      </c>
      <c r="B10839" s="113" t="s">
        <v>151</v>
      </c>
      <c r="C10839" s="113">
        <v>2020</v>
      </c>
      <c r="D10839" s="113" t="s">
        <v>122</v>
      </c>
      <c r="E10839" s="113" t="s">
        <v>123</v>
      </c>
      <c r="F10839" s="113" t="s">
        <v>200</v>
      </c>
      <c r="G10839" s="113">
        <v>140.542768490584</v>
      </c>
    </row>
    <row r="10840" spans="1:7" x14ac:dyDescent="0.25">
      <c r="A10840" s="108" t="str">
        <f t="shared" si="169"/>
        <v>GR_2020_NATIONAL TOTAL_SOx</v>
      </c>
      <c r="B10840" s="113" t="s">
        <v>151</v>
      </c>
      <c r="C10840" s="113">
        <v>2020</v>
      </c>
      <c r="D10840" s="113" t="s">
        <v>122</v>
      </c>
      <c r="E10840" s="113" t="s">
        <v>201</v>
      </c>
      <c r="F10840" s="113" t="s">
        <v>200</v>
      </c>
      <c r="G10840" s="113">
        <v>49.126045319224303</v>
      </c>
    </row>
    <row r="10841" spans="1:7" x14ac:dyDescent="0.25">
      <c r="A10841" s="108" t="str">
        <f t="shared" si="169"/>
        <v>GR_2020_NATIONAL TOTAL_NH3</v>
      </c>
      <c r="B10841" s="113" t="s">
        <v>151</v>
      </c>
      <c r="C10841" s="113">
        <v>2020</v>
      </c>
      <c r="D10841" s="113" t="s">
        <v>122</v>
      </c>
      <c r="E10841" s="113" t="s">
        <v>124</v>
      </c>
      <c r="F10841" s="113" t="s">
        <v>200</v>
      </c>
      <c r="G10841" s="113">
        <v>68.569698024908107</v>
      </c>
    </row>
    <row r="10842" spans="1:7" x14ac:dyDescent="0.25">
      <c r="A10842" s="108" t="str">
        <f t="shared" si="169"/>
        <v>GR_2020_NATIONAL TOTAL_PM2.5</v>
      </c>
      <c r="B10842" s="113" t="s">
        <v>151</v>
      </c>
      <c r="C10842" s="113">
        <v>2020</v>
      </c>
      <c r="D10842" s="113" t="s">
        <v>122</v>
      </c>
      <c r="E10842" s="113" t="s">
        <v>203</v>
      </c>
      <c r="F10842" s="113" t="s">
        <v>200</v>
      </c>
      <c r="G10842" s="113">
        <v>34.047338377627803</v>
      </c>
    </row>
    <row r="10843" spans="1:7" x14ac:dyDescent="0.25">
      <c r="A10843" s="108" t="str">
        <f t="shared" si="169"/>
        <v>GR_2020_NATIONAL TOTAL_Pb</v>
      </c>
      <c r="B10843" s="113" t="s">
        <v>151</v>
      </c>
      <c r="C10843" s="113">
        <v>2020</v>
      </c>
      <c r="D10843" s="113" t="s">
        <v>122</v>
      </c>
      <c r="E10843" s="113" t="s">
        <v>125</v>
      </c>
      <c r="F10843" s="113" t="s">
        <v>200</v>
      </c>
      <c r="G10843" s="113">
        <v>1.04495490822623E-2</v>
      </c>
    </row>
    <row r="10844" spans="1:7" x14ac:dyDescent="0.25">
      <c r="A10844" s="108" t="str">
        <f t="shared" si="169"/>
        <v>GR_2020_NATIONAL TOTAL_Cd</v>
      </c>
      <c r="B10844" s="113" t="s">
        <v>151</v>
      </c>
      <c r="C10844" s="113">
        <v>2020</v>
      </c>
      <c r="D10844" s="113" t="s">
        <v>122</v>
      </c>
      <c r="E10844" s="113" t="s">
        <v>126</v>
      </c>
      <c r="F10844" s="113" t="s">
        <v>200</v>
      </c>
      <c r="G10844" s="113">
        <v>1.45221690960242E-3</v>
      </c>
    </row>
    <row r="10845" spans="1:7" x14ac:dyDescent="0.25">
      <c r="A10845" s="108" t="str">
        <f t="shared" si="169"/>
        <v>GR_2020_NATIONAL TOTAL_Hg</v>
      </c>
      <c r="B10845" s="113" t="s">
        <v>151</v>
      </c>
      <c r="C10845" s="113">
        <v>2020</v>
      </c>
      <c r="D10845" s="113" t="s">
        <v>122</v>
      </c>
      <c r="E10845" s="113" t="s">
        <v>127</v>
      </c>
      <c r="F10845" s="113" t="s">
        <v>200</v>
      </c>
      <c r="G10845" s="113">
        <v>8.0809185535442101E-4</v>
      </c>
    </row>
    <row r="10846" spans="1:7" x14ac:dyDescent="0.25">
      <c r="A10846" s="108" t="str">
        <f t="shared" si="169"/>
        <v>GR_2020_NATIONAL TOTAL_DIOX</v>
      </c>
      <c r="B10846" s="113" t="s">
        <v>151</v>
      </c>
      <c r="C10846" s="113">
        <v>2020</v>
      </c>
      <c r="D10846" s="113" t="s">
        <v>122</v>
      </c>
      <c r="E10846" s="113" t="s">
        <v>128</v>
      </c>
      <c r="F10846" s="113" t="s">
        <v>200</v>
      </c>
      <c r="G10846" s="150">
        <v>2.29479922227285E-8</v>
      </c>
    </row>
    <row r="10847" spans="1:7" x14ac:dyDescent="0.25">
      <c r="A10847" s="108" t="str">
        <f t="shared" si="169"/>
        <v>GR_2020_NATIONAL TOTAL_PAH</v>
      </c>
      <c r="B10847" s="113" t="s">
        <v>151</v>
      </c>
      <c r="C10847" s="113">
        <v>2020</v>
      </c>
      <c r="D10847" s="113" t="s">
        <v>122</v>
      </c>
      <c r="E10847" s="113" t="s">
        <v>129</v>
      </c>
      <c r="F10847" s="113" t="s">
        <v>200</v>
      </c>
      <c r="G10847" s="113">
        <v>1.6032545536754299E-2</v>
      </c>
    </row>
    <row r="10848" spans="1:7" x14ac:dyDescent="0.25">
      <c r="A10848" s="108" t="str">
        <f t="shared" si="169"/>
        <v>GR_2020_NATIONAL TOTAL_HCB</v>
      </c>
      <c r="B10848" s="113" t="s">
        <v>151</v>
      </c>
      <c r="C10848" s="113">
        <v>2020</v>
      </c>
      <c r="D10848" s="113" t="s">
        <v>122</v>
      </c>
      <c r="E10848" s="113" t="s">
        <v>130</v>
      </c>
      <c r="F10848" s="113" t="s">
        <v>200</v>
      </c>
      <c r="G10848" s="150">
        <v>9.0451504753779798E-7</v>
      </c>
    </row>
    <row r="10849" spans="1:7" x14ac:dyDescent="0.25">
      <c r="A10849" s="108" t="str">
        <f t="shared" si="169"/>
        <v>GR_2020_NATIONAL TOTAL_PCB</v>
      </c>
      <c r="B10849" s="113" t="s">
        <v>151</v>
      </c>
      <c r="C10849" s="113">
        <v>2020</v>
      </c>
      <c r="D10849" s="113" t="s">
        <v>122</v>
      </c>
      <c r="E10849" s="113" t="s">
        <v>259</v>
      </c>
      <c r="F10849" s="113" t="s">
        <v>200</v>
      </c>
      <c r="G10849" s="150">
        <v>5.8321265003459999E-5</v>
      </c>
    </row>
    <row r="10850" spans="1:7" x14ac:dyDescent="0.25">
      <c r="A10850" s="108" t="str">
        <f t="shared" si="169"/>
        <v>GR_2020_1A3(FS)_NOx</v>
      </c>
      <c r="B10850" s="113" t="s">
        <v>151</v>
      </c>
      <c r="C10850" s="113">
        <v>2020</v>
      </c>
      <c r="D10850" s="113" t="s">
        <v>132</v>
      </c>
      <c r="E10850" s="113" t="s">
        <v>199</v>
      </c>
      <c r="F10850" s="113" t="s">
        <v>200</v>
      </c>
      <c r="G10850" s="113">
        <v>67.585592009648593</v>
      </c>
    </row>
    <row r="10851" spans="1:7" x14ac:dyDescent="0.25">
      <c r="A10851" s="108" t="str">
        <f t="shared" si="169"/>
        <v>GR_2020_1A3(FS)_NMVOC</v>
      </c>
      <c r="B10851" s="113" t="s">
        <v>151</v>
      </c>
      <c r="C10851" s="113">
        <v>2020</v>
      </c>
      <c r="D10851" s="113" t="s">
        <v>132</v>
      </c>
      <c r="E10851" s="113" t="s">
        <v>123</v>
      </c>
      <c r="F10851" s="113" t="s">
        <v>200</v>
      </c>
      <c r="G10851" s="113">
        <v>35.469219143026599</v>
      </c>
    </row>
    <row r="10852" spans="1:7" x14ac:dyDescent="0.25">
      <c r="A10852" s="108" t="str">
        <f t="shared" si="169"/>
        <v>GR_2020_1A3(FS)_SOx</v>
      </c>
      <c r="B10852" s="113" t="s">
        <v>151</v>
      </c>
      <c r="C10852" s="113">
        <v>2020</v>
      </c>
      <c r="D10852" s="113" t="s">
        <v>132</v>
      </c>
      <c r="E10852" s="113" t="s">
        <v>201</v>
      </c>
      <c r="F10852" s="113" t="s">
        <v>200</v>
      </c>
      <c r="G10852" s="113">
        <v>8.1038839127199003E-2</v>
      </c>
    </row>
    <row r="10853" spans="1:7" x14ac:dyDescent="0.25">
      <c r="A10853" s="108" t="str">
        <f t="shared" si="169"/>
        <v>GR_2020_1A3(FS)_NH3</v>
      </c>
      <c r="B10853" s="113" t="s">
        <v>151</v>
      </c>
      <c r="C10853" s="113">
        <v>2020</v>
      </c>
      <c r="D10853" s="113" t="s">
        <v>132</v>
      </c>
      <c r="E10853" s="113" t="s">
        <v>124</v>
      </c>
      <c r="F10853" s="113" t="s">
        <v>200</v>
      </c>
      <c r="G10853" s="113">
        <v>1.08843930576325</v>
      </c>
    </row>
    <row r="10854" spans="1:7" x14ac:dyDescent="0.25">
      <c r="A10854" s="108" t="str">
        <f t="shared" si="169"/>
        <v>GR_2020_1A3(FS)_PM2.5</v>
      </c>
      <c r="B10854" s="113" t="s">
        <v>151</v>
      </c>
      <c r="C10854" s="113">
        <v>2020</v>
      </c>
      <c r="D10854" s="113" t="s">
        <v>132</v>
      </c>
      <c r="E10854" s="113" t="s">
        <v>203</v>
      </c>
      <c r="F10854" s="113" t="s">
        <v>200</v>
      </c>
      <c r="G10854" s="113">
        <v>2.6723109345365401</v>
      </c>
    </row>
    <row r="10855" spans="1:7" x14ac:dyDescent="0.25">
      <c r="A10855" s="108" t="str">
        <f t="shared" si="169"/>
        <v>GR_2020_3D_NOx</v>
      </c>
      <c r="B10855" s="113" t="s">
        <v>151</v>
      </c>
      <c r="C10855" s="113">
        <v>2020</v>
      </c>
      <c r="D10855" s="113" t="s">
        <v>206</v>
      </c>
      <c r="E10855" s="113" t="s">
        <v>199</v>
      </c>
      <c r="F10855" s="113" t="s">
        <v>200</v>
      </c>
      <c r="G10855" s="113">
        <v>18.168103333817601</v>
      </c>
    </row>
    <row r="10856" spans="1:7" x14ac:dyDescent="0.25">
      <c r="A10856" s="108" t="str">
        <f t="shared" si="169"/>
        <v>GR_2021_NATIONAL TOTAL_NOx</v>
      </c>
      <c r="B10856" s="113" t="s">
        <v>151</v>
      </c>
      <c r="C10856" s="113">
        <v>2021</v>
      </c>
      <c r="D10856" s="113" t="s">
        <v>122</v>
      </c>
      <c r="E10856" s="113" t="s">
        <v>199</v>
      </c>
      <c r="F10856" s="113" t="s">
        <v>200</v>
      </c>
      <c r="G10856" s="113">
        <v>222.823472283581</v>
      </c>
    </row>
    <row r="10857" spans="1:7" x14ac:dyDescent="0.25">
      <c r="A10857" s="108" t="str">
        <f t="shared" si="169"/>
        <v>GR_2021_NATIONAL TOTAL_NMVOC</v>
      </c>
      <c r="B10857" s="113" t="s">
        <v>151</v>
      </c>
      <c r="C10857" s="113">
        <v>2021</v>
      </c>
      <c r="D10857" s="113" t="s">
        <v>122</v>
      </c>
      <c r="E10857" s="113" t="s">
        <v>123</v>
      </c>
      <c r="F10857" s="113" t="s">
        <v>200</v>
      </c>
      <c r="G10857" s="113">
        <v>139.530070084328</v>
      </c>
    </row>
    <row r="10858" spans="1:7" x14ac:dyDescent="0.25">
      <c r="A10858" s="108" t="str">
        <f t="shared" si="169"/>
        <v>GR_2021_NATIONAL TOTAL_SOx</v>
      </c>
      <c r="B10858" s="113" t="s">
        <v>151</v>
      </c>
      <c r="C10858" s="113">
        <v>2021</v>
      </c>
      <c r="D10858" s="113" t="s">
        <v>122</v>
      </c>
      <c r="E10858" s="113" t="s">
        <v>201</v>
      </c>
      <c r="F10858" s="113" t="s">
        <v>200</v>
      </c>
      <c r="G10858" s="113">
        <v>46.865425309527602</v>
      </c>
    </row>
    <row r="10859" spans="1:7" x14ac:dyDescent="0.25">
      <c r="A10859" s="108" t="str">
        <f t="shared" si="169"/>
        <v>GR_2021_NATIONAL TOTAL_NH3</v>
      </c>
      <c r="B10859" s="113" t="s">
        <v>151</v>
      </c>
      <c r="C10859" s="113">
        <v>2021</v>
      </c>
      <c r="D10859" s="113" t="s">
        <v>122</v>
      </c>
      <c r="E10859" s="113" t="s">
        <v>124</v>
      </c>
      <c r="F10859" s="113" t="s">
        <v>200</v>
      </c>
      <c r="G10859" s="113">
        <v>68.081349371728095</v>
      </c>
    </row>
    <row r="10860" spans="1:7" x14ac:dyDescent="0.25">
      <c r="A10860" s="108" t="str">
        <f t="shared" si="169"/>
        <v>GR_2021_NATIONAL TOTAL_PM2.5</v>
      </c>
      <c r="B10860" s="113" t="s">
        <v>151</v>
      </c>
      <c r="C10860" s="113">
        <v>2021</v>
      </c>
      <c r="D10860" s="113" t="s">
        <v>122</v>
      </c>
      <c r="E10860" s="113" t="s">
        <v>203</v>
      </c>
      <c r="F10860" s="113" t="s">
        <v>200</v>
      </c>
      <c r="G10860" s="113">
        <v>35.248315863470097</v>
      </c>
    </row>
    <row r="10861" spans="1:7" x14ac:dyDescent="0.25">
      <c r="A10861" s="108" t="str">
        <f t="shared" si="169"/>
        <v>GR_2021_NATIONAL TOTAL_Pb</v>
      </c>
      <c r="B10861" s="113" t="s">
        <v>151</v>
      </c>
      <c r="C10861" s="113">
        <v>2021</v>
      </c>
      <c r="D10861" s="113" t="s">
        <v>122</v>
      </c>
      <c r="E10861" s="113" t="s">
        <v>125</v>
      </c>
      <c r="F10861" s="113" t="s">
        <v>200</v>
      </c>
      <c r="G10861" s="113">
        <v>1.1187856651231801E-2</v>
      </c>
    </row>
    <row r="10862" spans="1:7" x14ac:dyDescent="0.25">
      <c r="A10862" s="108" t="str">
        <f t="shared" si="169"/>
        <v>GR_2021_NATIONAL TOTAL_Cd</v>
      </c>
      <c r="B10862" s="113" t="s">
        <v>151</v>
      </c>
      <c r="C10862" s="113">
        <v>2021</v>
      </c>
      <c r="D10862" s="113" t="s">
        <v>122</v>
      </c>
      <c r="E10862" s="113" t="s">
        <v>126</v>
      </c>
      <c r="F10862" s="113" t="s">
        <v>200</v>
      </c>
      <c r="G10862" s="113">
        <v>1.5205642180488299E-3</v>
      </c>
    </row>
    <row r="10863" spans="1:7" x14ac:dyDescent="0.25">
      <c r="A10863" s="108" t="str">
        <f t="shared" si="169"/>
        <v>GR_2021_NATIONAL TOTAL_Hg</v>
      </c>
      <c r="B10863" s="113" t="s">
        <v>151</v>
      </c>
      <c r="C10863" s="113">
        <v>2021</v>
      </c>
      <c r="D10863" s="113" t="s">
        <v>122</v>
      </c>
      <c r="E10863" s="113" t="s">
        <v>127</v>
      </c>
      <c r="F10863" s="113" t="s">
        <v>200</v>
      </c>
      <c r="G10863" s="113">
        <v>8.4684899989466097E-4</v>
      </c>
    </row>
    <row r="10864" spans="1:7" x14ac:dyDescent="0.25">
      <c r="A10864" s="108" t="str">
        <f t="shared" si="169"/>
        <v>GR_2021_NATIONAL TOTAL_DIOX</v>
      </c>
      <c r="B10864" s="113" t="s">
        <v>151</v>
      </c>
      <c r="C10864" s="113">
        <v>2021</v>
      </c>
      <c r="D10864" s="113" t="s">
        <v>122</v>
      </c>
      <c r="E10864" s="113" t="s">
        <v>128</v>
      </c>
      <c r="F10864" s="113" t="s">
        <v>200</v>
      </c>
      <c r="G10864" s="150">
        <v>2.5701080743032699E-8</v>
      </c>
    </row>
    <row r="10865" spans="1:7" x14ac:dyDescent="0.25">
      <c r="A10865" s="108" t="str">
        <f t="shared" si="169"/>
        <v>GR_2021_NATIONAL TOTAL_PAH</v>
      </c>
      <c r="B10865" s="113" t="s">
        <v>151</v>
      </c>
      <c r="C10865" s="113">
        <v>2021</v>
      </c>
      <c r="D10865" s="113" t="s">
        <v>122</v>
      </c>
      <c r="E10865" s="113" t="s">
        <v>129</v>
      </c>
      <c r="F10865" s="113" t="s">
        <v>200</v>
      </c>
      <c r="G10865" s="113">
        <v>1.7071409136363801E-2</v>
      </c>
    </row>
    <row r="10866" spans="1:7" x14ac:dyDescent="0.25">
      <c r="A10866" s="108" t="str">
        <f t="shared" si="169"/>
        <v>GR_2021_NATIONAL TOTAL_HCB</v>
      </c>
      <c r="B10866" s="113" t="s">
        <v>151</v>
      </c>
      <c r="C10866" s="113">
        <v>2021</v>
      </c>
      <c r="D10866" s="113" t="s">
        <v>122</v>
      </c>
      <c r="E10866" s="113" t="s">
        <v>130</v>
      </c>
      <c r="F10866" s="113" t="s">
        <v>200</v>
      </c>
      <c r="G10866" s="150">
        <v>9.1357717782552099E-7</v>
      </c>
    </row>
    <row r="10867" spans="1:7" x14ac:dyDescent="0.25">
      <c r="A10867" s="108" t="str">
        <f t="shared" si="169"/>
        <v>GR_2021_NATIONAL TOTAL_PCB</v>
      </c>
      <c r="B10867" s="113" t="s">
        <v>151</v>
      </c>
      <c r="C10867" s="113">
        <v>2021</v>
      </c>
      <c r="D10867" s="113" t="s">
        <v>122</v>
      </c>
      <c r="E10867" s="113" t="s">
        <v>259</v>
      </c>
      <c r="F10867" s="113" t="s">
        <v>200</v>
      </c>
      <c r="G10867" s="150">
        <v>7.2081771767095804E-5</v>
      </c>
    </row>
    <row r="10868" spans="1:7" x14ac:dyDescent="0.25">
      <c r="A10868" s="108" t="str">
        <f t="shared" si="169"/>
        <v>GR_2021_1A3(FS)_NOx</v>
      </c>
      <c r="B10868" s="113" t="s">
        <v>151</v>
      </c>
      <c r="C10868" s="113">
        <v>2021</v>
      </c>
      <c r="D10868" s="113" t="s">
        <v>132</v>
      </c>
      <c r="E10868" s="113" t="s">
        <v>199</v>
      </c>
      <c r="F10868" s="113" t="s">
        <v>200</v>
      </c>
      <c r="G10868" s="113">
        <v>65.545442986061701</v>
      </c>
    </row>
    <row r="10869" spans="1:7" x14ac:dyDescent="0.25">
      <c r="A10869" s="108" t="str">
        <f t="shared" si="169"/>
        <v>GR_2021_1A3(FS)_NMVOC</v>
      </c>
      <c r="B10869" s="113" t="s">
        <v>151</v>
      </c>
      <c r="C10869" s="113">
        <v>2021</v>
      </c>
      <c r="D10869" s="113" t="s">
        <v>132</v>
      </c>
      <c r="E10869" s="113" t="s">
        <v>123</v>
      </c>
      <c r="F10869" s="113" t="s">
        <v>200</v>
      </c>
      <c r="G10869" s="113">
        <v>35.193988679379601</v>
      </c>
    </row>
    <row r="10870" spans="1:7" x14ac:dyDescent="0.25">
      <c r="A10870" s="108" t="str">
        <f t="shared" si="169"/>
        <v>GR_2021_1A3(FS)_SOx</v>
      </c>
      <c r="B10870" s="113" t="s">
        <v>151</v>
      </c>
      <c r="C10870" s="113">
        <v>2021</v>
      </c>
      <c r="D10870" s="113" t="s">
        <v>132</v>
      </c>
      <c r="E10870" s="113" t="s">
        <v>201</v>
      </c>
      <c r="F10870" s="113" t="s">
        <v>200</v>
      </c>
      <c r="G10870" s="113">
        <v>8.7979255496753395E-2</v>
      </c>
    </row>
    <row r="10871" spans="1:7" x14ac:dyDescent="0.25">
      <c r="A10871" s="108" t="str">
        <f t="shared" si="169"/>
        <v>GR_2021_1A3(FS)_NH3</v>
      </c>
      <c r="B10871" s="113" t="s">
        <v>151</v>
      </c>
      <c r="C10871" s="113">
        <v>2021</v>
      </c>
      <c r="D10871" s="113" t="s">
        <v>132</v>
      </c>
      <c r="E10871" s="113" t="s">
        <v>124</v>
      </c>
      <c r="F10871" s="113" t="s">
        <v>200</v>
      </c>
      <c r="G10871" s="113">
        <v>1.2590617394467101</v>
      </c>
    </row>
    <row r="10872" spans="1:7" x14ac:dyDescent="0.25">
      <c r="A10872" s="108" t="str">
        <f t="shared" si="169"/>
        <v>GR_2021_1A3(FS)_PM2.5</v>
      </c>
      <c r="B10872" s="113" t="s">
        <v>151</v>
      </c>
      <c r="C10872" s="113">
        <v>2021</v>
      </c>
      <c r="D10872" s="113" t="s">
        <v>132</v>
      </c>
      <c r="E10872" s="113" t="s">
        <v>203</v>
      </c>
      <c r="F10872" s="113" t="s">
        <v>200</v>
      </c>
      <c r="G10872" s="113">
        <v>2.7218037024696802</v>
      </c>
    </row>
    <row r="10873" spans="1:7" x14ac:dyDescent="0.25">
      <c r="A10873" s="108" t="str">
        <f t="shared" si="169"/>
        <v>GR_2021_3D_NOx</v>
      </c>
      <c r="B10873" s="113" t="s">
        <v>151</v>
      </c>
      <c r="C10873" s="113">
        <v>2021</v>
      </c>
      <c r="D10873" s="113" t="s">
        <v>206</v>
      </c>
      <c r="E10873" s="113" t="s">
        <v>199</v>
      </c>
      <c r="F10873" s="113" t="s">
        <v>200</v>
      </c>
      <c r="G10873" s="113">
        <v>18.230056034738698</v>
      </c>
    </row>
    <row r="10874" spans="1:7" x14ac:dyDescent="0.25">
      <c r="A10874" s="108" t="str">
        <f t="shared" si="169"/>
        <v>GR_2022_NATIONAL TOTAL_NOx</v>
      </c>
      <c r="B10874" s="113" t="s">
        <v>151</v>
      </c>
      <c r="C10874" s="113">
        <v>2022</v>
      </c>
      <c r="D10874" s="113" t="s">
        <v>122</v>
      </c>
      <c r="E10874" s="113" t="s">
        <v>199</v>
      </c>
      <c r="F10874" s="113" t="s">
        <v>200</v>
      </c>
      <c r="G10874" s="113">
        <v>233.051039075186</v>
      </c>
    </row>
    <row r="10875" spans="1:7" x14ac:dyDescent="0.25">
      <c r="A10875" s="108" t="str">
        <f t="shared" si="169"/>
        <v>GR_2022_NATIONAL TOTAL_NMVOC</v>
      </c>
      <c r="B10875" s="113" t="s">
        <v>151</v>
      </c>
      <c r="C10875" s="113">
        <v>2022</v>
      </c>
      <c r="D10875" s="113" t="s">
        <v>122</v>
      </c>
      <c r="E10875" s="113" t="s">
        <v>123</v>
      </c>
      <c r="F10875" s="113" t="s">
        <v>200</v>
      </c>
      <c r="G10875" s="113">
        <v>138.02399070350401</v>
      </c>
    </row>
    <row r="10876" spans="1:7" x14ac:dyDescent="0.25">
      <c r="A10876" s="108" t="str">
        <f t="shared" si="169"/>
        <v>GR_2022_NATIONAL TOTAL_SOx</v>
      </c>
      <c r="B10876" s="113" t="s">
        <v>151</v>
      </c>
      <c r="C10876" s="113">
        <v>2022</v>
      </c>
      <c r="D10876" s="113" t="s">
        <v>122</v>
      </c>
      <c r="E10876" s="113" t="s">
        <v>201</v>
      </c>
      <c r="F10876" s="113" t="s">
        <v>200</v>
      </c>
      <c r="G10876" s="113">
        <v>43.817751191647801</v>
      </c>
    </row>
    <row r="10877" spans="1:7" x14ac:dyDescent="0.25">
      <c r="A10877" s="108" t="str">
        <f t="shared" si="169"/>
        <v>GR_2022_NATIONAL TOTAL_NH3</v>
      </c>
      <c r="B10877" s="113" t="s">
        <v>151</v>
      </c>
      <c r="C10877" s="113">
        <v>2022</v>
      </c>
      <c r="D10877" s="113" t="s">
        <v>122</v>
      </c>
      <c r="E10877" s="113" t="s">
        <v>124</v>
      </c>
      <c r="F10877" s="113" t="s">
        <v>200</v>
      </c>
      <c r="G10877" s="113">
        <v>64.215386286880999</v>
      </c>
    </row>
    <row r="10878" spans="1:7" x14ac:dyDescent="0.25">
      <c r="A10878" s="108" t="str">
        <f t="shared" si="169"/>
        <v>GR_2022_NATIONAL TOTAL_PM2.5</v>
      </c>
      <c r="B10878" s="113" t="s">
        <v>151</v>
      </c>
      <c r="C10878" s="113">
        <v>2022</v>
      </c>
      <c r="D10878" s="113" t="s">
        <v>122</v>
      </c>
      <c r="E10878" s="113" t="s">
        <v>203</v>
      </c>
      <c r="F10878" s="113" t="s">
        <v>200</v>
      </c>
      <c r="G10878" s="113">
        <v>36.196494768420997</v>
      </c>
    </row>
    <row r="10879" spans="1:7" x14ac:dyDescent="0.25">
      <c r="A10879" s="108" t="str">
        <f t="shared" si="169"/>
        <v>GR_2022_NATIONAL TOTAL_Pb</v>
      </c>
      <c r="B10879" s="113" t="s">
        <v>151</v>
      </c>
      <c r="C10879" s="113">
        <v>2022</v>
      </c>
      <c r="D10879" s="113" t="s">
        <v>122</v>
      </c>
      <c r="E10879" s="113" t="s">
        <v>125</v>
      </c>
      <c r="F10879" s="113" t="s">
        <v>200</v>
      </c>
      <c r="G10879" s="113">
        <v>1.14215185204851E-2</v>
      </c>
    </row>
    <row r="10880" spans="1:7" x14ac:dyDescent="0.25">
      <c r="A10880" s="108" t="str">
        <f t="shared" si="169"/>
        <v>GR_2022_NATIONAL TOTAL_Cd</v>
      </c>
      <c r="B10880" s="113" t="s">
        <v>151</v>
      </c>
      <c r="C10880" s="113">
        <v>2022</v>
      </c>
      <c r="D10880" s="113" t="s">
        <v>122</v>
      </c>
      <c r="E10880" s="113" t="s">
        <v>126</v>
      </c>
      <c r="F10880" s="113" t="s">
        <v>200</v>
      </c>
      <c r="G10880" s="113">
        <v>1.4526841615585501E-3</v>
      </c>
    </row>
    <row r="10881" spans="1:7" x14ac:dyDescent="0.25">
      <c r="A10881" s="108" t="str">
        <f t="shared" si="169"/>
        <v>GR_2022_NATIONAL TOTAL_Hg</v>
      </c>
      <c r="B10881" s="113" t="s">
        <v>151</v>
      </c>
      <c r="C10881" s="113">
        <v>2022</v>
      </c>
      <c r="D10881" s="113" t="s">
        <v>122</v>
      </c>
      <c r="E10881" s="113" t="s">
        <v>127</v>
      </c>
      <c r="F10881" s="113" t="s">
        <v>200</v>
      </c>
      <c r="G10881" s="113">
        <v>7.3905870895009504E-4</v>
      </c>
    </row>
    <row r="10882" spans="1:7" x14ac:dyDescent="0.25">
      <c r="A10882" s="108" t="str">
        <f t="shared" ref="A10882:A10945" si="170">CONCATENATE(B10882,"_",C10882,"_",D10882,"_",E10882)</f>
        <v>GR_2022_NATIONAL TOTAL_DIOX</v>
      </c>
      <c r="B10882" s="113" t="s">
        <v>151</v>
      </c>
      <c r="C10882" s="113">
        <v>2022</v>
      </c>
      <c r="D10882" s="113" t="s">
        <v>122</v>
      </c>
      <c r="E10882" s="113" t="s">
        <v>128</v>
      </c>
      <c r="F10882" s="113" t="s">
        <v>200</v>
      </c>
      <c r="G10882" s="150">
        <v>2.54506564352658E-8</v>
      </c>
    </row>
    <row r="10883" spans="1:7" x14ac:dyDescent="0.25">
      <c r="A10883" s="108" t="str">
        <f t="shared" si="170"/>
        <v>GR_2022_NATIONAL TOTAL_PAH</v>
      </c>
      <c r="B10883" s="113" t="s">
        <v>151</v>
      </c>
      <c r="C10883" s="113">
        <v>2022</v>
      </c>
      <c r="D10883" s="113" t="s">
        <v>122</v>
      </c>
      <c r="E10883" s="113" t="s">
        <v>129</v>
      </c>
      <c r="F10883" s="113" t="s">
        <v>200</v>
      </c>
      <c r="G10883" s="113">
        <v>1.7038524633419198E-2</v>
      </c>
    </row>
    <row r="10884" spans="1:7" x14ac:dyDescent="0.25">
      <c r="A10884" s="108" t="str">
        <f t="shared" si="170"/>
        <v>GR_2022_NATIONAL TOTAL_HCB</v>
      </c>
      <c r="B10884" s="113" t="s">
        <v>151</v>
      </c>
      <c r="C10884" s="113">
        <v>2022</v>
      </c>
      <c r="D10884" s="113" t="s">
        <v>122</v>
      </c>
      <c r="E10884" s="113" t="s">
        <v>130</v>
      </c>
      <c r="F10884" s="113" t="s">
        <v>200</v>
      </c>
      <c r="G10884" s="150">
        <v>8.8848154228971503E-7</v>
      </c>
    </row>
    <row r="10885" spans="1:7" x14ac:dyDescent="0.25">
      <c r="A10885" s="108" t="str">
        <f t="shared" si="170"/>
        <v>GR_2022_NATIONAL TOTAL_PCB</v>
      </c>
      <c r="B10885" s="113" t="s">
        <v>151</v>
      </c>
      <c r="C10885" s="113">
        <v>2022</v>
      </c>
      <c r="D10885" s="113" t="s">
        <v>122</v>
      </c>
      <c r="E10885" s="113" t="s">
        <v>259</v>
      </c>
      <c r="F10885" s="113" t="s">
        <v>200</v>
      </c>
      <c r="G10885" s="150">
        <v>7.0621623616755498E-5</v>
      </c>
    </row>
    <row r="10886" spans="1:7" x14ac:dyDescent="0.25">
      <c r="A10886" s="108" t="str">
        <f t="shared" si="170"/>
        <v>GR_2022_1A3(FS)_NOx</v>
      </c>
      <c r="B10886" s="113" t="s">
        <v>151</v>
      </c>
      <c r="C10886" s="113">
        <v>2022</v>
      </c>
      <c r="D10886" s="113" t="s">
        <v>132</v>
      </c>
      <c r="E10886" s="113" t="s">
        <v>199</v>
      </c>
      <c r="F10886" s="113" t="s">
        <v>200</v>
      </c>
      <c r="G10886" s="113">
        <v>69.965126990779694</v>
      </c>
    </row>
    <row r="10887" spans="1:7" x14ac:dyDescent="0.25">
      <c r="A10887" s="108" t="str">
        <f t="shared" si="170"/>
        <v>GR_2022_1A3(FS)_NMVOC</v>
      </c>
      <c r="B10887" s="113" t="s">
        <v>151</v>
      </c>
      <c r="C10887" s="113">
        <v>2022</v>
      </c>
      <c r="D10887" s="113" t="s">
        <v>132</v>
      </c>
      <c r="E10887" s="113" t="s">
        <v>123</v>
      </c>
      <c r="F10887" s="113" t="s">
        <v>200</v>
      </c>
      <c r="G10887" s="113">
        <v>35.199725117799701</v>
      </c>
    </row>
    <row r="10888" spans="1:7" x14ac:dyDescent="0.25">
      <c r="A10888" s="108" t="str">
        <f t="shared" si="170"/>
        <v>GR_2022_1A3(FS)_SOx</v>
      </c>
      <c r="B10888" s="113" t="s">
        <v>151</v>
      </c>
      <c r="C10888" s="113">
        <v>2022</v>
      </c>
      <c r="D10888" s="113" t="s">
        <v>132</v>
      </c>
      <c r="E10888" s="113" t="s">
        <v>201</v>
      </c>
      <c r="F10888" s="113" t="s">
        <v>200</v>
      </c>
      <c r="G10888" s="113">
        <v>9.3872464790174498E-2</v>
      </c>
    </row>
    <row r="10889" spans="1:7" x14ac:dyDescent="0.25">
      <c r="A10889" s="108" t="str">
        <f t="shared" si="170"/>
        <v>GR_2022_1A3(FS)_NH3</v>
      </c>
      <c r="B10889" s="113" t="s">
        <v>151</v>
      </c>
      <c r="C10889" s="113">
        <v>2022</v>
      </c>
      <c r="D10889" s="113" t="s">
        <v>132</v>
      </c>
      <c r="E10889" s="113" t="s">
        <v>124</v>
      </c>
      <c r="F10889" s="113" t="s">
        <v>200</v>
      </c>
      <c r="G10889" s="113">
        <v>1.2642763991787</v>
      </c>
    </row>
    <row r="10890" spans="1:7" x14ac:dyDescent="0.25">
      <c r="A10890" s="108" t="str">
        <f t="shared" si="170"/>
        <v>GR_2022_1A3(FS)_PM2.5</v>
      </c>
      <c r="B10890" s="113" t="s">
        <v>151</v>
      </c>
      <c r="C10890" s="113">
        <v>2022</v>
      </c>
      <c r="D10890" s="113" t="s">
        <v>132</v>
      </c>
      <c r="E10890" s="113" t="s">
        <v>203</v>
      </c>
      <c r="F10890" s="113" t="s">
        <v>200</v>
      </c>
      <c r="G10890" s="113">
        <v>2.9059569122737701</v>
      </c>
    </row>
    <row r="10891" spans="1:7" x14ac:dyDescent="0.25">
      <c r="A10891" s="108" t="str">
        <f t="shared" si="170"/>
        <v>GR_2022_3D_NOx</v>
      </c>
      <c r="B10891" s="113" t="s">
        <v>151</v>
      </c>
      <c r="C10891" s="113">
        <v>2022</v>
      </c>
      <c r="D10891" s="113" t="s">
        <v>206</v>
      </c>
      <c r="E10891" s="113" t="s">
        <v>199</v>
      </c>
      <c r="F10891" s="113" t="s">
        <v>200</v>
      </c>
      <c r="G10891" s="113">
        <v>16.4421741650313</v>
      </c>
    </row>
    <row r="10892" spans="1:7" x14ac:dyDescent="0.25">
      <c r="A10892" s="108" t="str">
        <f t="shared" si="170"/>
        <v>HU_1980_NATIONAL TOTAL_NOx</v>
      </c>
      <c r="B10892" s="113" t="s">
        <v>152</v>
      </c>
      <c r="C10892" s="113">
        <v>1980</v>
      </c>
      <c r="D10892" s="113" t="s">
        <v>122</v>
      </c>
      <c r="E10892" s="113" t="s">
        <v>199</v>
      </c>
      <c r="F10892" s="113" t="s">
        <v>200</v>
      </c>
      <c r="G10892" s="113">
        <v>272.89999999999998</v>
      </c>
    </row>
    <row r="10893" spans="1:7" x14ac:dyDescent="0.25">
      <c r="A10893" s="108" t="str">
        <f t="shared" si="170"/>
        <v>HU_1980_NATIONAL TOTAL_NMVOC</v>
      </c>
      <c r="B10893" s="113" t="s">
        <v>152</v>
      </c>
      <c r="C10893" s="113">
        <v>1980</v>
      </c>
      <c r="D10893" s="113" t="s">
        <v>122</v>
      </c>
      <c r="E10893" s="113" t="s">
        <v>123</v>
      </c>
      <c r="F10893" s="113" t="s">
        <v>200</v>
      </c>
      <c r="G10893" s="113">
        <v>215</v>
      </c>
    </row>
    <row r="10894" spans="1:7" x14ac:dyDescent="0.25">
      <c r="A10894" s="108" t="str">
        <f t="shared" si="170"/>
        <v>HU_1980_NATIONAL TOTAL_SOx</v>
      </c>
      <c r="B10894" s="113" t="s">
        <v>152</v>
      </c>
      <c r="C10894" s="113">
        <v>1980</v>
      </c>
      <c r="D10894" s="113" t="s">
        <v>122</v>
      </c>
      <c r="E10894" s="113" t="s">
        <v>201</v>
      </c>
      <c r="F10894" s="113" t="s">
        <v>200</v>
      </c>
      <c r="G10894" s="113">
        <v>1632.8</v>
      </c>
    </row>
    <row r="10895" spans="1:7" x14ac:dyDescent="0.25">
      <c r="A10895" s="108" t="str">
        <f t="shared" si="170"/>
        <v>HU_1980_NATIONAL TOTAL_NH3</v>
      </c>
      <c r="B10895" s="113" t="s">
        <v>152</v>
      </c>
      <c r="C10895" s="113">
        <v>1980</v>
      </c>
      <c r="D10895" s="113" t="s">
        <v>122</v>
      </c>
      <c r="E10895" s="113" t="s">
        <v>124</v>
      </c>
      <c r="F10895" s="113" t="s">
        <v>200</v>
      </c>
      <c r="G10895" s="113">
        <v>157</v>
      </c>
    </row>
    <row r="10896" spans="1:7" x14ac:dyDescent="0.25">
      <c r="A10896" s="108" t="str">
        <f t="shared" si="170"/>
        <v>HU_1980_NATIONAL TOTAL_Pb</v>
      </c>
      <c r="B10896" s="113" t="s">
        <v>152</v>
      </c>
      <c r="C10896" s="113">
        <v>1980</v>
      </c>
      <c r="D10896" s="113" t="s">
        <v>122</v>
      </c>
      <c r="E10896" s="113" t="s">
        <v>125</v>
      </c>
      <c r="F10896" s="113" t="s">
        <v>200</v>
      </c>
      <c r="G10896" s="113">
        <v>0.57443</v>
      </c>
    </row>
    <row r="10897" spans="1:7" x14ac:dyDescent="0.25">
      <c r="A10897" s="108" t="str">
        <f t="shared" si="170"/>
        <v>HU_1980_NATIONAL TOTAL_Cd</v>
      </c>
      <c r="B10897" s="113" t="s">
        <v>152</v>
      </c>
      <c r="C10897" s="113">
        <v>1980</v>
      </c>
      <c r="D10897" s="113" t="s">
        <v>122</v>
      </c>
      <c r="E10897" s="113" t="s">
        <v>126</v>
      </c>
      <c r="F10897" s="113" t="s">
        <v>200</v>
      </c>
      <c r="G10897" s="113">
        <v>7.4900000000000001E-3</v>
      </c>
    </row>
    <row r="10898" spans="1:7" x14ac:dyDescent="0.25">
      <c r="A10898" s="108" t="str">
        <f t="shared" si="170"/>
        <v>HU_1980_NATIONAL TOTAL_Hg</v>
      </c>
      <c r="B10898" s="113" t="s">
        <v>152</v>
      </c>
      <c r="C10898" s="113">
        <v>1980</v>
      </c>
      <c r="D10898" s="113" t="s">
        <v>122</v>
      </c>
      <c r="E10898" s="113" t="s">
        <v>127</v>
      </c>
      <c r="F10898" s="113" t="s">
        <v>200</v>
      </c>
      <c r="G10898" s="113">
        <v>8.7100000000000007E-3</v>
      </c>
    </row>
    <row r="10899" spans="1:7" x14ac:dyDescent="0.25">
      <c r="A10899" s="108" t="str">
        <f t="shared" si="170"/>
        <v>HU_1980_NATIONAL TOTAL_DIOX</v>
      </c>
      <c r="B10899" s="113" t="s">
        <v>152</v>
      </c>
      <c r="C10899" s="113">
        <v>1980</v>
      </c>
      <c r="D10899" s="113" t="s">
        <v>122</v>
      </c>
      <c r="E10899" s="113" t="s">
        <v>128</v>
      </c>
      <c r="F10899" s="113" t="s">
        <v>200</v>
      </c>
      <c r="G10899" s="150">
        <v>1.9936200000000001E-7</v>
      </c>
    </row>
    <row r="10900" spans="1:7" x14ac:dyDescent="0.25">
      <c r="A10900" s="108" t="str">
        <f t="shared" si="170"/>
        <v>HU_1980_NATIONAL TOTAL_PAH</v>
      </c>
      <c r="B10900" s="113" t="s">
        <v>152</v>
      </c>
      <c r="C10900" s="113">
        <v>1980</v>
      </c>
      <c r="D10900" s="113" t="s">
        <v>122</v>
      </c>
      <c r="E10900" s="113" t="s">
        <v>129</v>
      </c>
      <c r="F10900" s="113" t="s">
        <v>200</v>
      </c>
      <c r="G10900" s="113">
        <v>0.135157</v>
      </c>
    </row>
    <row r="10901" spans="1:7" x14ac:dyDescent="0.25">
      <c r="A10901" s="108" t="str">
        <f t="shared" si="170"/>
        <v>HU_1980_NATIONAL TOTAL_HCB</v>
      </c>
      <c r="B10901" s="113" t="s">
        <v>152</v>
      </c>
      <c r="C10901" s="113">
        <v>1980</v>
      </c>
      <c r="D10901" s="113" t="s">
        <v>122</v>
      </c>
      <c r="E10901" s="113" t="s">
        <v>130</v>
      </c>
      <c r="F10901" s="113" t="s">
        <v>200</v>
      </c>
      <c r="G10901" s="150">
        <v>6.1999999999999999E-7</v>
      </c>
    </row>
    <row r="10902" spans="1:7" x14ac:dyDescent="0.25">
      <c r="A10902" s="108" t="str">
        <f t="shared" si="170"/>
        <v>HU_1980_NATIONAL TOTAL_PCB</v>
      </c>
      <c r="B10902" s="113" t="s">
        <v>152</v>
      </c>
      <c r="C10902" s="113">
        <v>1980</v>
      </c>
      <c r="D10902" s="113" t="s">
        <v>122</v>
      </c>
      <c r="E10902" s="113" t="s">
        <v>259</v>
      </c>
      <c r="F10902" s="113" t="s">
        <v>200</v>
      </c>
      <c r="G10902" s="113">
        <v>1.8063000000000001E-4</v>
      </c>
    </row>
    <row r="10903" spans="1:7" x14ac:dyDescent="0.25">
      <c r="A10903" s="108" t="str">
        <f t="shared" si="170"/>
        <v>HU_1981_NATIONAL TOTAL_NOx</v>
      </c>
      <c r="B10903" s="113" t="s">
        <v>152</v>
      </c>
      <c r="C10903" s="113">
        <v>1981</v>
      </c>
      <c r="D10903" s="113" t="s">
        <v>122</v>
      </c>
      <c r="E10903" s="113" t="s">
        <v>199</v>
      </c>
      <c r="F10903" s="113" t="s">
        <v>200</v>
      </c>
      <c r="G10903" s="113">
        <v>270</v>
      </c>
    </row>
    <row r="10904" spans="1:7" x14ac:dyDescent="0.25">
      <c r="A10904" s="108" t="str">
        <f t="shared" si="170"/>
        <v>HU_1981_NATIONAL TOTAL_SOx</v>
      </c>
      <c r="B10904" s="113" t="s">
        <v>152</v>
      </c>
      <c r="C10904" s="113">
        <v>1981</v>
      </c>
      <c r="D10904" s="113" t="s">
        <v>122</v>
      </c>
      <c r="E10904" s="113" t="s">
        <v>201</v>
      </c>
      <c r="F10904" s="113" t="s">
        <v>200</v>
      </c>
      <c r="G10904" s="113">
        <v>1580</v>
      </c>
    </row>
    <row r="10905" spans="1:7" x14ac:dyDescent="0.25">
      <c r="A10905" s="108" t="str">
        <f t="shared" si="170"/>
        <v>HU_1982_NATIONAL TOTAL_NOx</v>
      </c>
      <c r="B10905" s="113" t="s">
        <v>152</v>
      </c>
      <c r="C10905" s="113">
        <v>1982</v>
      </c>
      <c r="D10905" s="113" t="s">
        <v>122</v>
      </c>
      <c r="E10905" s="113" t="s">
        <v>199</v>
      </c>
      <c r="F10905" s="113" t="s">
        <v>200</v>
      </c>
      <c r="G10905" s="113">
        <v>268</v>
      </c>
    </row>
    <row r="10906" spans="1:7" x14ac:dyDescent="0.25">
      <c r="A10906" s="108" t="str">
        <f t="shared" si="170"/>
        <v>HU_1982_NATIONAL TOTAL_SOx</v>
      </c>
      <c r="B10906" s="113" t="s">
        <v>152</v>
      </c>
      <c r="C10906" s="113">
        <v>1982</v>
      </c>
      <c r="D10906" s="113" t="s">
        <v>122</v>
      </c>
      <c r="E10906" s="113" t="s">
        <v>201</v>
      </c>
      <c r="F10906" s="113" t="s">
        <v>200</v>
      </c>
      <c r="G10906" s="113">
        <v>1545</v>
      </c>
    </row>
    <row r="10907" spans="1:7" x14ac:dyDescent="0.25">
      <c r="A10907" s="108" t="str">
        <f t="shared" si="170"/>
        <v>HU_1983_NATIONAL TOTAL_NOx</v>
      </c>
      <c r="B10907" s="113" t="s">
        <v>152</v>
      </c>
      <c r="C10907" s="113">
        <v>1983</v>
      </c>
      <c r="D10907" s="113" t="s">
        <v>122</v>
      </c>
      <c r="E10907" s="113" t="s">
        <v>199</v>
      </c>
      <c r="F10907" s="113" t="s">
        <v>200</v>
      </c>
      <c r="G10907" s="113">
        <v>266</v>
      </c>
    </row>
    <row r="10908" spans="1:7" x14ac:dyDescent="0.25">
      <c r="A10908" s="108" t="str">
        <f t="shared" si="170"/>
        <v>HU_1983_NATIONAL TOTAL_SOx</v>
      </c>
      <c r="B10908" s="113" t="s">
        <v>152</v>
      </c>
      <c r="C10908" s="113">
        <v>1983</v>
      </c>
      <c r="D10908" s="113" t="s">
        <v>122</v>
      </c>
      <c r="E10908" s="113" t="s">
        <v>201</v>
      </c>
      <c r="F10908" s="113" t="s">
        <v>200</v>
      </c>
      <c r="G10908" s="113">
        <v>1480</v>
      </c>
    </row>
    <row r="10909" spans="1:7" x14ac:dyDescent="0.25">
      <c r="A10909" s="108" t="str">
        <f t="shared" si="170"/>
        <v>HU_1984_NATIONAL TOTAL_NOx</v>
      </c>
      <c r="B10909" s="113" t="s">
        <v>152</v>
      </c>
      <c r="C10909" s="113">
        <v>1984</v>
      </c>
      <c r="D10909" s="113" t="s">
        <v>122</v>
      </c>
      <c r="E10909" s="113" t="s">
        <v>199</v>
      </c>
      <c r="F10909" s="113" t="s">
        <v>200</v>
      </c>
      <c r="G10909" s="113">
        <v>264</v>
      </c>
    </row>
    <row r="10910" spans="1:7" x14ac:dyDescent="0.25">
      <c r="A10910" s="108" t="str">
        <f t="shared" si="170"/>
        <v>HU_1984_NATIONAL TOTAL_SOx</v>
      </c>
      <c r="B10910" s="113" t="s">
        <v>152</v>
      </c>
      <c r="C10910" s="113">
        <v>1984</v>
      </c>
      <c r="D10910" s="113" t="s">
        <v>122</v>
      </c>
      <c r="E10910" s="113" t="s">
        <v>201</v>
      </c>
      <c r="F10910" s="113" t="s">
        <v>200</v>
      </c>
      <c r="G10910" s="113">
        <v>1440</v>
      </c>
    </row>
    <row r="10911" spans="1:7" x14ac:dyDescent="0.25">
      <c r="A10911" s="108" t="str">
        <f t="shared" si="170"/>
        <v>HU_1985_NATIONAL TOTAL_NOx</v>
      </c>
      <c r="B10911" s="113" t="s">
        <v>152</v>
      </c>
      <c r="C10911" s="113">
        <v>1985</v>
      </c>
      <c r="D10911" s="113" t="s">
        <v>122</v>
      </c>
      <c r="E10911" s="113" t="s">
        <v>199</v>
      </c>
      <c r="F10911" s="113" t="s">
        <v>200</v>
      </c>
      <c r="G10911" s="113">
        <v>262.5</v>
      </c>
    </row>
    <row r="10912" spans="1:7" x14ac:dyDescent="0.25">
      <c r="A10912" s="108" t="str">
        <f t="shared" si="170"/>
        <v>HU_1985_NATIONAL TOTAL_NMVOC</v>
      </c>
      <c r="B10912" s="113" t="s">
        <v>152</v>
      </c>
      <c r="C10912" s="113">
        <v>1985</v>
      </c>
      <c r="D10912" s="113" t="s">
        <v>122</v>
      </c>
      <c r="E10912" s="113" t="s">
        <v>123</v>
      </c>
      <c r="F10912" s="113" t="s">
        <v>200</v>
      </c>
      <c r="G10912" s="113">
        <v>232</v>
      </c>
    </row>
    <row r="10913" spans="1:7" x14ac:dyDescent="0.25">
      <c r="A10913" s="108" t="str">
        <f t="shared" si="170"/>
        <v>HU_1985_NATIONAL TOTAL_SOx</v>
      </c>
      <c r="B10913" s="113" t="s">
        <v>152</v>
      </c>
      <c r="C10913" s="113">
        <v>1985</v>
      </c>
      <c r="D10913" s="113" t="s">
        <v>122</v>
      </c>
      <c r="E10913" s="113" t="s">
        <v>201</v>
      </c>
      <c r="F10913" s="113" t="s">
        <v>200</v>
      </c>
      <c r="G10913" s="113">
        <v>1403.6</v>
      </c>
    </row>
    <row r="10914" spans="1:7" x14ac:dyDescent="0.25">
      <c r="A10914" s="108" t="str">
        <f t="shared" si="170"/>
        <v>HU_1985_NATIONAL TOTAL_NH3</v>
      </c>
      <c r="B10914" s="113" t="s">
        <v>152</v>
      </c>
      <c r="C10914" s="113">
        <v>1985</v>
      </c>
      <c r="D10914" s="113" t="s">
        <v>122</v>
      </c>
      <c r="E10914" s="113" t="s">
        <v>124</v>
      </c>
      <c r="F10914" s="113" t="s">
        <v>200</v>
      </c>
      <c r="G10914" s="113">
        <v>150</v>
      </c>
    </row>
    <row r="10915" spans="1:7" x14ac:dyDescent="0.25">
      <c r="A10915" s="108" t="str">
        <f t="shared" si="170"/>
        <v>HU_1985_NATIONAL TOTAL_Pb</v>
      </c>
      <c r="B10915" s="113" t="s">
        <v>152</v>
      </c>
      <c r="C10915" s="113">
        <v>1985</v>
      </c>
      <c r="D10915" s="113" t="s">
        <v>122</v>
      </c>
      <c r="E10915" s="113" t="s">
        <v>125</v>
      </c>
      <c r="F10915" s="113" t="s">
        <v>200</v>
      </c>
      <c r="G10915" s="113">
        <v>0.52893999999999997</v>
      </c>
    </row>
    <row r="10916" spans="1:7" x14ac:dyDescent="0.25">
      <c r="A10916" s="108" t="str">
        <f t="shared" si="170"/>
        <v>HU_1985_NATIONAL TOTAL_Cd</v>
      </c>
      <c r="B10916" s="113" t="s">
        <v>152</v>
      </c>
      <c r="C10916" s="113">
        <v>1985</v>
      </c>
      <c r="D10916" s="113" t="s">
        <v>122</v>
      </c>
      <c r="E10916" s="113" t="s">
        <v>126</v>
      </c>
      <c r="F10916" s="113" t="s">
        <v>200</v>
      </c>
      <c r="G10916" s="113">
        <v>6.7799999999999996E-3</v>
      </c>
    </row>
    <row r="10917" spans="1:7" x14ac:dyDescent="0.25">
      <c r="A10917" s="108" t="str">
        <f t="shared" si="170"/>
        <v>HU_1985_NATIONAL TOTAL_Hg</v>
      </c>
      <c r="B10917" s="113" t="s">
        <v>152</v>
      </c>
      <c r="C10917" s="113">
        <v>1985</v>
      </c>
      <c r="D10917" s="113" t="s">
        <v>122</v>
      </c>
      <c r="E10917" s="113" t="s">
        <v>127</v>
      </c>
      <c r="F10917" s="113" t="s">
        <v>200</v>
      </c>
      <c r="G10917" s="113">
        <v>8.3400000000000002E-3</v>
      </c>
    </row>
    <row r="10918" spans="1:7" x14ac:dyDescent="0.25">
      <c r="A10918" s="108" t="str">
        <f t="shared" si="170"/>
        <v>HU_1985_NATIONAL TOTAL_DIOX</v>
      </c>
      <c r="B10918" s="113" t="s">
        <v>152</v>
      </c>
      <c r="C10918" s="113">
        <v>1985</v>
      </c>
      <c r="D10918" s="113" t="s">
        <v>122</v>
      </c>
      <c r="E10918" s="113" t="s">
        <v>128</v>
      </c>
      <c r="F10918" s="113" t="s">
        <v>200</v>
      </c>
      <c r="G10918" s="150">
        <v>2.0725600000000001E-7</v>
      </c>
    </row>
    <row r="10919" spans="1:7" x14ac:dyDescent="0.25">
      <c r="A10919" s="108" t="str">
        <f t="shared" si="170"/>
        <v>HU_1985_NATIONAL TOTAL_PAH</v>
      </c>
      <c r="B10919" s="113" t="s">
        <v>152</v>
      </c>
      <c r="C10919" s="113">
        <v>1985</v>
      </c>
      <c r="D10919" s="113" t="s">
        <v>122</v>
      </c>
      <c r="E10919" s="113" t="s">
        <v>129</v>
      </c>
      <c r="F10919" s="113" t="s">
        <v>200</v>
      </c>
      <c r="G10919" s="113">
        <v>0.155888</v>
      </c>
    </row>
    <row r="10920" spans="1:7" x14ac:dyDescent="0.25">
      <c r="A10920" s="108" t="str">
        <f t="shared" si="170"/>
        <v>HU_1985_NATIONAL TOTAL_HCB</v>
      </c>
      <c r="B10920" s="113" t="s">
        <v>152</v>
      </c>
      <c r="C10920" s="113">
        <v>1985</v>
      </c>
      <c r="D10920" s="113" t="s">
        <v>122</v>
      </c>
      <c r="E10920" s="113" t="s">
        <v>130</v>
      </c>
      <c r="F10920" s="113" t="s">
        <v>200</v>
      </c>
      <c r="G10920" s="150">
        <v>4.8599999999999998E-7</v>
      </c>
    </row>
    <row r="10921" spans="1:7" x14ac:dyDescent="0.25">
      <c r="A10921" s="108" t="str">
        <f t="shared" si="170"/>
        <v>HU_1985_NATIONAL TOTAL_PCB</v>
      </c>
      <c r="B10921" s="113" t="s">
        <v>152</v>
      </c>
      <c r="C10921" s="113">
        <v>1985</v>
      </c>
      <c r="D10921" s="113" t="s">
        <v>122</v>
      </c>
      <c r="E10921" s="113" t="s">
        <v>259</v>
      </c>
      <c r="F10921" s="113" t="s">
        <v>200</v>
      </c>
      <c r="G10921" s="113">
        <v>1.6932000000000001E-4</v>
      </c>
    </row>
    <row r="10922" spans="1:7" x14ac:dyDescent="0.25">
      <c r="A10922" s="108" t="str">
        <f t="shared" si="170"/>
        <v>HU_1986_NATIONAL TOTAL_NOx</v>
      </c>
      <c r="B10922" s="113" t="s">
        <v>152</v>
      </c>
      <c r="C10922" s="113">
        <v>1986</v>
      </c>
      <c r="D10922" s="113" t="s">
        <v>122</v>
      </c>
      <c r="E10922" s="113" t="s">
        <v>199</v>
      </c>
      <c r="F10922" s="113" t="s">
        <v>200</v>
      </c>
      <c r="G10922" s="113">
        <v>264.2</v>
      </c>
    </row>
    <row r="10923" spans="1:7" x14ac:dyDescent="0.25">
      <c r="A10923" s="108" t="str">
        <f t="shared" si="170"/>
        <v>HU_1986_NATIONAL TOTAL_NMVOC</v>
      </c>
      <c r="B10923" s="113" t="s">
        <v>152</v>
      </c>
      <c r="C10923" s="113">
        <v>1986</v>
      </c>
      <c r="D10923" s="113" t="s">
        <v>122</v>
      </c>
      <c r="E10923" s="113" t="s">
        <v>123</v>
      </c>
      <c r="F10923" s="113" t="s">
        <v>200</v>
      </c>
      <c r="G10923" s="113">
        <v>263</v>
      </c>
    </row>
    <row r="10924" spans="1:7" x14ac:dyDescent="0.25">
      <c r="A10924" s="108" t="str">
        <f t="shared" si="170"/>
        <v>HU_1986_NATIONAL TOTAL_SOx</v>
      </c>
      <c r="B10924" s="113" t="s">
        <v>152</v>
      </c>
      <c r="C10924" s="113">
        <v>1986</v>
      </c>
      <c r="D10924" s="113" t="s">
        <v>122</v>
      </c>
      <c r="E10924" s="113" t="s">
        <v>201</v>
      </c>
      <c r="F10924" s="113" t="s">
        <v>200</v>
      </c>
      <c r="G10924" s="113">
        <v>1361.8</v>
      </c>
    </row>
    <row r="10925" spans="1:7" x14ac:dyDescent="0.25">
      <c r="A10925" s="108" t="str">
        <f t="shared" si="170"/>
        <v>HU_1986_NATIONAL TOTAL_NH3</v>
      </c>
      <c r="B10925" s="113" t="s">
        <v>152</v>
      </c>
      <c r="C10925" s="113">
        <v>1986</v>
      </c>
      <c r="D10925" s="113" t="s">
        <v>122</v>
      </c>
      <c r="E10925" s="113" t="s">
        <v>124</v>
      </c>
      <c r="F10925" s="113" t="s">
        <v>200</v>
      </c>
      <c r="G10925" s="113">
        <v>170</v>
      </c>
    </row>
    <row r="10926" spans="1:7" x14ac:dyDescent="0.25">
      <c r="A10926" s="108" t="str">
        <f t="shared" si="170"/>
        <v>HU_1987_NATIONAL TOTAL_NOx</v>
      </c>
      <c r="B10926" s="113" t="s">
        <v>152</v>
      </c>
      <c r="C10926" s="113">
        <v>1987</v>
      </c>
      <c r="D10926" s="113" t="s">
        <v>122</v>
      </c>
      <c r="E10926" s="113" t="s">
        <v>199</v>
      </c>
      <c r="F10926" s="113" t="s">
        <v>200</v>
      </c>
      <c r="G10926" s="113">
        <v>264.89999999999998</v>
      </c>
    </row>
    <row r="10927" spans="1:7" x14ac:dyDescent="0.25">
      <c r="A10927" s="108" t="str">
        <f t="shared" si="170"/>
        <v>HU_1987_NATIONAL TOTAL_NMVOC</v>
      </c>
      <c r="B10927" s="113" t="s">
        <v>152</v>
      </c>
      <c r="C10927" s="113">
        <v>1987</v>
      </c>
      <c r="D10927" s="113" t="s">
        <v>122</v>
      </c>
      <c r="E10927" s="113" t="s">
        <v>123</v>
      </c>
      <c r="F10927" s="113" t="s">
        <v>200</v>
      </c>
      <c r="G10927" s="113">
        <v>228</v>
      </c>
    </row>
    <row r="10928" spans="1:7" x14ac:dyDescent="0.25">
      <c r="A10928" s="108" t="str">
        <f t="shared" si="170"/>
        <v>HU_1987_NATIONAL TOTAL_SOx</v>
      </c>
      <c r="B10928" s="113" t="s">
        <v>152</v>
      </c>
      <c r="C10928" s="113">
        <v>1987</v>
      </c>
      <c r="D10928" s="113" t="s">
        <v>122</v>
      </c>
      <c r="E10928" s="113" t="s">
        <v>201</v>
      </c>
      <c r="F10928" s="113" t="s">
        <v>200</v>
      </c>
      <c r="G10928" s="113">
        <v>1285.3</v>
      </c>
    </row>
    <row r="10929" spans="1:7" x14ac:dyDescent="0.25">
      <c r="A10929" s="108" t="str">
        <f t="shared" si="170"/>
        <v>HU_1987_NATIONAL TOTAL_NH3</v>
      </c>
      <c r="B10929" s="113" t="s">
        <v>152</v>
      </c>
      <c r="C10929" s="113">
        <v>1987</v>
      </c>
      <c r="D10929" s="113" t="s">
        <v>122</v>
      </c>
      <c r="E10929" s="113" t="s">
        <v>124</v>
      </c>
      <c r="F10929" s="113" t="s">
        <v>200</v>
      </c>
      <c r="G10929" s="113">
        <v>150</v>
      </c>
    </row>
    <row r="10930" spans="1:7" x14ac:dyDescent="0.25">
      <c r="A10930" s="108" t="str">
        <f t="shared" si="170"/>
        <v>HU_1988_NATIONAL TOTAL_NOx</v>
      </c>
      <c r="B10930" s="113" t="s">
        <v>152</v>
      </c>
      <c r="C10930" s="113">
        <v>1988</v>
      </c>
      <c r="D10930" s="113" t="s">
        <v>122</v>
      </c>
      <c r="E10930" s="113" t="s">
        <v>199</v>
      </c>
      <c r="F10930" s="113" t="s">
        <v>200</v>
      </c>
      <c r="G10930" s="113">
        <v>257.8</v>
      </c>
    </row>
    <row r="10931" spans="1:7" x14ac:dyDescent="0.25">
      <c r="A10931" s="108" t="str">
        <f t="shared" si="170"/>
        <v>HU_1988_NATIONAL TOTAL_NMVOC</v>
      </c>
      <c r="B10931" s="113" t="s">
        <v>152</v>
      </c>
      <c r="C10931" s="113">
        <v>1988</v>
      </c>
      <c r="D10931" s="113" t="s">
        <v>122</v>
      </c>
      <c r="E10931" s="113" t="s">
        <v>123</v>
      </c>
      <c r="F10931" s="113" t="s">
        <v>200</v>
      </c>
      <c r="G10931" s="113">
        <v>215</v>
      </c>
    </row>
    <row r="10932" spans="1:7" x14ac:dyDescent="0.25">
      <c r="A10932" s="108" t="str">
        <f t="shared" si="170"/>
        <v>HU_1988_NATIONAL TOTAL_SOx</v>
      </c>
      <c r="B10932" s="113" t="s">
        <v>152</v>
      </c>
      <c r="C10932" s="113">
        <v>1988</v>
      </c>
      <c r="D10932" s="113" t="s">
        <v>122</v>
      </c>
      <c r="E10932" s="113" t="s">
        <v>201</v>
      </c>
      <c r="F10932" s="113" t="s">
        <v>200</v>
      </c>
      <c r="G10932" s="113">
        <v>1218</v>
      </c>
    </row>
    <row r="10933" spans="1:7" x14ac:dyDescent="0.25">
      <c r="A10933" s="108" t="str">
        <f t="shared" si="170"/>
        <v>HU_1989_NATIONAL TOTAL_NOx</v>
      </c>
      <c r="B10933" s="113" t="s">
        <v>152</v>
      </c>
      <c r="C10933" s="113">
        <v>1989</v>
      </c>
      <c r="D10933" s="113" t="s">
        <v>122</v>
      </c>
      <c r="E10933" s="113" t="s">
        <v>199</v>
      </c>
      <c r="F10933" s="113" t="s">
        <v>200</v>
      </c>
      <c r="G10933" s="113">
        <v>246.8</v>
      </c>
    </row>
    <row r="10934" spans="1:7" x14ac:dyDescent="0.25">
      <c r="A10934" s="108" t="str">
        <f t="shared" si="170"/>
        <v>HU_1989_NATIONAL TOTAL_NMVOC</v>
      </c>
      <c r="B10934" s="113" t="s">
        <v>152</v>
      </c>
      <c r="C10934" s="113">
        <v>1989</v>
      </c>
      <c r="D10934" s="113" t="s">
        <v>122</v>
      </c>
      <c r="E10934" s="113" t="s">
        <v>123</v>
      </c>
      <c r="F10934" s="113" t="s">
        <v>200</v>
      </c>
      <c r="G10934" s="113">
        <v>205</v>
      </c>
    </row>
    <row r="10935" spans="1:7" x14ac:dyDescent="0.25">
      <c r="A10935" s="108" t="str">
        <f t="shared" si="170"/>
        <v>HU_1989_NATIONAL TOTAL_SOx</v>
      </c>
      <c r="B10935" s="113" t="s">
        <v>152</v>
      </c>
      <c r="C10935" s="113">
        <v>1989</v>
      </c>
      <c r="D10935" s="113" t="s">
        <v>122</v>
      </c>
      <c r="E10935" s="113" t="s">
        <v>201</v>
      </c>
      <c r="F10935" s="113" t="s">
        <v>200</v>
      </c>
      <c r="G10935" s="113">
        <v>1102</v>
      </c>
    </row>
    <row r="10936" spans="1:7" x14ac:dyDescent="0.25">
      <c r="A10936" s="108" t="str">
        <f t="shared" si="170"/>
        <v>HU_1989_NATIONAL TOTAL_NH3</v>
      </c>
      <c r="B10936" s="113" t="s">
        <v>152</v>
      </c>
      <c r="C10936" s="113">
        <v>1989</v>
      </c>
      <c r="D10936" s="113" t="s">
        <v>122</v>
      </c>
      <c r="E10936" s="113" t="s">
        <v>124</v>
      </c>
      <c r="F10936" s="113" t="s">
        <v>200</v>
      </c>
      <c r="G10936" s="113">
        <v>170</v>
      </c>
    </row>
    <row r="10937" spans="1:7" x14ac:dyDescent="0.25">
      <c r="A10937" s="108" t="str">
        <f t="shared" si="170"/>
        <v>HU_1990_NATIONAL TOTAL_NOx</v>
      </c>
      <c r="B10937" s="113" t="s">
        <v>152</v>
      </c>
      <c r="C10937" s="113">
        <v>1990</v>
      </c>
      <c r="D10937" s="113" t="s">
        <v>122</v>
      </c>
      <c r="E10937" s="113" t="s">
        <v>199</v>
      </c>
      <c r="F10937" s="113" t="s">
        <v>200</v>
      </c>
      <c r="G10937" s="113">
        <v>244.434282892336</v>
      </c>
    </row>
    <row r="10938" spans="1:7" x14ac:dyDescent="0.25">
      <c r="A10938" s="108" t="str">
        <f t="shared" si="170"/>
        <v>HU_1990_NATIONAL TOTAL_NMVOC</v>
      </c>
      <c r="B10938" s="113" t="s">
        <v>152</v>
      </c>
      <c r="C10938" s="113">
        <v>1990</v>
      </c>
      <c r="D10938" s="113" t="s">
        <v>122</v>
      </c>
      <c r="E10938" s="113" t="s">
        <v>123</v>
      </c>
      <c r="F10938" s="113" t="s">
        <v>200</v>
      </c>
      <c r="G10938" s="113">
        <v>314.04229461787202</v>
      </c>
    </row>
    <row r="10939" spans="1:7" x14ac:dyDescent="0.25">
      <c r="A10939" s="108" t="str">
        <f t="shared" si="170"/>
        <v>HU_1990_NATIONAL TOTAL_SOx</v>
      </c>
      <c r="B10939" s="113" t="s">
        <v>152</v>
      </c>
      <c r="C10939" s="113">
        <v>1990</v>
      </c>
      <c r="D10939" s="113" t="s">
        <v>122</v>
      </c>
      <c r="E10939" s="113" t="s">
        <v>201</v>
      </c>
      <c r="F10939" s="113" t="s">
        <v>200</v>
      </c>
      <c r="G10939" s="113">
        <v>831.80480524289999</v>
      </c>
    </row>
    <row r="10940" spans="1:7" x14ac:dyDescent="0.25">
      <c r="A10940" s="108" t="str">
        <f t="shared" si="170"/>
        <v>HU_1990_NATIONAL TOTAL_NH3</v>
      </c>
      <c r="B10940" s="113" t="s">
        <v>152</v>
      </c>
      <c r="C10940" s="113">
        <v>1990</v>
      </c>
      <c r="D10940" s="113" t="s">
        <v>122</v>
      </c>
      <c r="E10940" s="113" t="s">
        <v>124</v>
      </c>
      <c r="F10940" s="113" t="s">
        <v>200</v>
      </c>
      <c r="G10940" s="113">
        <v>150.51801756345</v>
      </c>
    </row>
    <row r="10941" spans="1:7" x14ac:dyDescent="0.25">
      <c r="A10941" s="108" t="str">
        <f t="shared" si="170"/>
        <v>HU_1990_NATIONAL TOTAL_Pb</v>
      </c>
      <c r="B10941" s="113" t="s">
        <v>152</v>
      </c>
      <c r="C10941" s="113">
        <v>1990</v>
      </c>
      <c r="D10941" s="113" t="s">
        <v>122</v>
      </c>
      <c r="E10941" s="113" t="s">
        <v>125</v>
      </c>
      <c r="F10941" s="113" t="s">
        <v>200</v>
      </c>
      <c r="G10941" s="113">
        <v>0.81755615054337905</v>
      </c>
    </row>
    <row r="10942" spans="1:7" x14ac:dyDescent="0.25">
      <c r="A10942" s="108" t="str">
        <f t="shared" si="170"/>
        <v>HU_1990_NATIONAL TOTAL_Cd</v>
      </c>
      <c r="B10942" s="113" t="s">
        <v>152</v>
      </c>
      <c r="C10942" s="113">
        <v>1990</v>
      </c>
      <c r="D10942" s="113" t="s">
        <v>122</v>
      </c>
      <c r="E10942" s="113" t="s">
        <v>126</v>
      </c>
      <c r="F10942" s="113" t="s">
        <v>200</v>
      </c>
      <c r="G10942" s="113">
        <v>1.8979938495422401E-3</v>
      </c>
    </row>
    <row r="10943" spans="1:7" x14ac:dyDescent="0.25">
      <c r="A10943" s="108" t="str">
        <f t="shared" si="170"/>
        <v>HU_1990_NATIONAL TOTAL_Hg</v>
      </c>
      <c r="B10943" s="113" t="s">
        <v>152</v>
      </c>
      <c r="C10943" s="113">
        <v>1990</v>
      </c>
      <c r="D10943" s="113" t="s">
        <v>122</v>
      </c>
      <c r="E10943" s="113" t="s">
        <v>127</v>
      </c>
      <c r="F10943" s="113" t="s">
        <v>200</v>
      </c>
      <c r="G10943" s="113">
        <v>2.7875381739509899E-3</v>
      </c>
    </row>
    <row r="10944" spans="1:7" x14ac:dyDescent="0.25">
      <c r="A10944" s="108" t="str">
        <f t="shared" si="170"/>
        <v>HU_1990_NATIONAL TOTAL_DIOX</v>
      </c>
      <c r="B10944" s="113" t="s">
        <v>152</v>
      </c>
      <c r="C10944" s="113">
        <v>1990</v>
      </c>
      <c r="D10944" s="113" t="s">
        <v>122</v>
      </c>
      <c r="E10944" s="113" t="s">
        <v>128</v>
      </c>
      <c r="F10944" s="113" t="s">
        <v>200</v>
      </c>
      <c r="G10944" s="150">
        <v>1.1321086647593E-7</v>
      </c>
    </row>
    <row r="10945" spans="1:7" x14ac:dyDescent="0.25">
      <c r="A10945" s="108" t="str">
        <f t="shared" si="170"/>
        <v>HU_1990_NATIONAL TOTAL_PAH</v>
      </c>
      <c r="B10945" s="113" t="s">
        <v>152</v>
      </c>
      <c r="C10945" s="113">
        <v>1990</v>
      </c>
      <c r="D10945" s="113" t="s">
        <v>122</v>
      </c>
      <c r="E10945" s="113" t="s">
        <v>129</v>
      </c>
      <c r="F10945" s="113" t="s">
        <v>200</v>
      </c>
      <c r="G10945" s="113">
        <v>8.3622938650452505E-2</v>
      </c>
    </row>
    <row r="10946" spans="1:7" x14ac:dyDescent="0.25">
      <c r="A10946" s="108" t="str">
        <f t="shared" ref="A10946:A11009" si="171">CONCATENATE(B10946,"_",C10946,"_",D10946,"_",E10946)</f>
        <v>HU_1990_NATIONAL TOTAL_HCB</v>
      </c>
      <c r="B10946" s="113" t="s">
        <v>152</v>
      </c>
      <c r="C10946" s="113">
        <v>1990</v>
      </c>
      <c r="D10946" s="113" t="s">
        <v>122</v>
      </c>
      <c r="E10946" s="113" t="s">
        <v>130</v>
      </c>
      <c r="F10946" s="113" t="s">
        <v>200</v>
      </c>
      <c r="G10946" s="113">
        <v>2.5717220217209998E-4</v>
      </c>
    </row>
    <row r="10947" spans="1:7" x14ac:dyDescent="0.25">
      <c r="A10947" s="108" t="str">
        <f t="shared" si="171"/>
        <v>HU_1990_NATIONAL TOTAL_PCB</v>
      </c>
      <c r="B10947" s="113" t="s">
        <v>152</v>
      </c>
      <c r="C10947" s="113">
        <v>1990</v>
      </c>
      <c r="D10947" s="113" t="s">
        <v>122</v>
      </c>
      <c r="E10947" s="113" t="s">
        <v>259</v>
      </c>
      <c r="F10947" s="113" t="s">
        <v>200</v>
      </c>
      <c r="G10947" s="150">
        <v>2.6038602805958501E-5</v>
      </c>
    </row>
    <row r="10948" spans="1:7" x14ac:dyDescent="0.25">
      <c r="A10948" s="108" t="str">
        <f t="shared" si="171"/>
        <v>HU_1990_1A3(FS)_NOx</v>
      </c>
      <c r="B10948" s="113" t="s">
        <v>152</v>
      </c>
      <c r="C10948" s="113">
        <v>1990</v>
      </c>
      <c r="D10948" s="113" t="s">
        <v>132</v>
      </c>
      <c r="E10948" s="113" t="s">
        <v>199</v>
      </c>
      <c r="F10948" s="113" t="s">
        <v>200</v>
      </c>
      <c r="G10948" s="113">
        <v>69.464559616267493</v>
      </c>
    </row>
    <row r="10949" spans="1:7" x14ac:dyDescent="0.25">
      <c r="A10949" s="108" t="str">
        <f t="shared" si="171"/>
        <v>HU_1990_1A3(FS)_NMVOC</v>
      </c>
      <c r="B10949" s="113" t="s">
        <v>152</v>
      </c>
      <c r="C10949" s="113">
        <v>1990</v>
      </c>
      <c r="D10949" s="113" t="s">
        <v>132</v>
      </c>
      <c r="E10949" s="113" t="s">
        <v>123</v>
      </c>
      <c r="F10949" s="113" t="s">
        <v>200</v>
      </c>
      <c r="G10949" s="113">
        <v>113.782218688013</v>
      </c>
    </row>
    <row r="10950" spans="1:7" x14ac:dyDescent="0.25">
      <c r="A10950" s="108" t="str">
        <f t="shared" si="171"/>
        <v>HU_1990_1A3(FS)_SOx</v>
      </c>
      <c r="B10950" s="113" t="s">
        <v>152</v>
      </c>
      <c r="C10950" s="113">
        <v>1990</v>
      </c>
      <c r="D10950" s="113" t="s">
        <v>132</v>
      </c>
      <c r="E10950" s="113" t="s">
        <v>201</v>
      </c>
      <c r="F10950" s="113" t="s">
        <v>200</v>
      </c>
      <c r="G10950" s="113">
        <v>14.4013544974318</v>
      </c>
    </row>
    <row r="10951" spans="1:7" x14ac:dyDescent="0.25">
      <c r="A10951" s="108" t="str">
        <f t="shared" si="171"/>
        <v>HU_1990_1A3(FS)_NH3</v>
      </c>
      <c r="B10951" s="113" t="s">
        <v>152</v>
      </c>
      <c r="C10951" s="113">
        <v>1990</v>
      </c>
      <c r="D10951" s="113" t="s">
        <v>132</v>
      </c>
      <c r="E10951" s="113" t="s">
        <v>124</v>
      </c>
      <c r="F10951" s="113" t="s">
        <v>200</v>
      </c>
      <c r="G10951" s="113">
        <v>4.3355746071235997E-2</v>
      </c>
    </row>
    <row r="10952" spans="1:7" x14ac:dyDescent="0.25">
      <c r="A10952" s="108" t="str">
        <f t="shared" si="171"/>
        <v>HU_1990_3D_NOx</v>
      </c>
      <c r="B10952" s="113" t="s">
        <v>152</v>
      </c>
      <c r="C10952" s="113">
        <v>1990</v>
      </c>
      <c r="D10952" s="113" t="s">
        <v>206</v>
      </c>
      <c r="E10952" s="113" t="s">
        <v>199</v>
      </c>
      <c r="F10952" s="113" t="s">
        <v>200</v>
      </c>
      <c r="G10952" s="113">
        <v>23.0857291307717</v>
      </c>
    </row>
    <row r="10953" spans="1:7" x14ac:dyDescent="0.25">
      <c r="A10953" s="108" t="str">
        <f t="shared" si="171"/>
        <v>HU_1991_NATIONAL TOTAL_NOx</v>
      </c>
      <c r="B10953" s="113" t="s">
        <v>152</v>
      </c>
      <c r="C10953" s="113">
        <v>1991</v>
      </c>
      <c r="D10953" s="113" t="s">
        <v>122</v>
      </c>
      <c r="E10953" s="113" t="s">
        <v>199</v>
      </c>
      <c r="F10953" s="113" t="s">
        <v>200</v>
      </c>
      <c r="G10953" s="113">
        <v>214.732568527181</v>
      </c>
    </row>
    <row r="10954" spans="1:7" x14ac:dyDescent="0.25">
      <c r="A10954" s="108" t="str">
        <f t="shared" si="171"/>
        <v>HU_1991_NATIONAL TOTAL_NMVOC</v>
      </c>
      <c r="B10954" s="113" t="s">
        <v>152</v>
      </c>
      <c r="C10954" s="113">
        <v>1991</v>
      </c>
      <c r="D10954" s="113" t="s">
        <v>122</v>
      </c>
      <c r="E10954" s="113" t="s">
        <v>123</v>
      </c>
      <c r="F10954" s="113" t="s">
        <v>200</v>
      </c>
      <c r="G10954" s="113">
        <v>286.419474897756</v>
      </c>
    </row>
    <row r="10955" spans="1:7" x14ac:dyDescent="0.25">
      <c r="A10955" s="108" t="str">
        <f t="shared" si="171"/>
        <v>HU_1991_NATIONAL TOTAL_SOx</v>
      </c>
      <c r="B10955" s="113" t="s">
        <v>152</v>
      </c>
      <c r="C10955" s="113">
        <v>1991</v>
      </c>
      <c r="D10955" s="113" t="s">
        <v>122</v>
      </c>
      <c r="E10955" s="113" t="s">
        <v>201</v>
      </c>
      <c r="F10955" s="113" t="s">
        <v>200</v>
      </c>
      <c r="G10955" s="113">
        <v>836.57857170251498</v>
      </c>
    </row>
    <row r="10956" spans="1:7" x14ac:dyDescent="0.25">
      <c r="A10956" s="108" t="str">
        <f t="shared" si="171"/>
        <v>HU_1991_NATIONAL TOTAL_NH3</v>
      </c>
      <c r="B10956" s="113" t="s">
        <v>152</v>
      </c>
      <c r="C10956" s="113">
        <v>1991</v>
      </c>
      <c r="D10956" s="113" t="s">
        <v>122</v>
      </c>
      <c r="E10956" s="113" t="s">
        <v>124</v>
      </c>
      <c r="F10956" s="113" t="s">
        <v>200</v>
      </c>
      <c r="G10956" s="113">
        <v>118.636103726193</v>
      </c>
    </row>
    <row r="10957" spans="1:7" x14ac:dyDescent="0.25">
      <c r="A10957" s="108" t="str">
        <f t="shared" si="171"/>
        <v>HU_1991_NATIONAL TOTAL_Pb</v>
      </c>
      <c r="B10957" s="113" t="s">
        <v>152</v>
      </c>
      <c r="C10957" s="113">
        <v>1991</v>
      </c>
      <c r="D10957" s="113" t="s">
        <v>122</v>
      </c>
      <c r="E10957" s="113" t="s">
        <v>125</v>
      </c>
      <c r="F10957" s="113" t="s">
        <v>200</v>
      </c>
      <c r="G10957" s="113">
        <v>0.71420495738838097</v>
      </c>
    </row>
    <row r="10958" spans="1:7" x14ac:dyDescent="0.25">
      <c r="A10958" s="108" t="str">
        <f t="shared" si="171"/>
        <v>HU_1991_NATIONAL TOTAL_Cd</v>
      </c>
      <c r="B10958" s="113" t="s">
        <v>152</v>
      </c>
      <c r="C10958" s="113">
        <v>1991</v>
      </c>
      <c r="D10958" s="113" t="s">
        <v>122</v>
      </c>
      <c r="E10958" s="113" t="s">
        <v>126</v>
      </c>
      <c r="F10958" s="113" t="s">
        <v>200</v>
      </c>
      <c r="G10958" s="113">
        <v>1.77362245602979E-3</v>
      </c>
    </row>
    <row r="10959" spans="1:7" x14ac:dyDescent="0.25">
      <c r="A10959" s="108" t="str">
        <f t="shared" si="171"/>
        <v>HU_1991_NATIONAL TOTAL_Hg</v>
      </c>
      <c r="B10959" s="113" t="s">
        <v>152</v>
      </c>
      <c r="C10959" s="113">
        <v>1991</v>
      </c>
      <c r="D10959" s="113" t="s">
        <v>122</v>
      </c>
      <c r="E10959" s="113" t="s">
        <v>127</v>
      </c>
      <c r="F10959" s="113" t="s">
        <v>200</v>
      </c>
      <c r="G10959" s="113">
        <v>2.7089999931933098E-3</v>
      </c>
    </row>
    <row r="10960" spans="1:7" x14ac:dyDescent="0.25">
      <c r="A10960" s="108" t="str">
        <f t="shared" si="171"/>
        <v>HU_1991_NATIONAL TOTAL_DIOX</v>
      </c>
      <c r="B10960" s="113" t="s">
        <v>152</v>
      </c>
      <c r="C10960" s="113">
        <v>1991</v>
      </c>
      <c r="D10960" s="113" t="s">
        <v>122</v>
      </c>
      <c r="E10960" s="113" t="s">
        <v>128</v>
      </c>
      <c r="F10960" s="113" t="s">
        <v>200</v>
      </c>
      <c r="G10960" s="150">
        <v>1.13632427566256E-7</v>
      </c>
    </row>
    <row r="10961" spans="1:7" x14ac:dyDescent="0.25">
      <c r="A10961" s="108" t="str">
        <f t="shared" si="171"/>
        <v>HU_1991_NATIONAL TOTAL_PAH</v>
      </c>
      <c r="B10961" s="113" t="s">
        <v>152</v>
      </c>
      <c r="C10961" s="113">
        <v>1991</v>
      </c>
      <c r="D10961" s="113" t="s">
        <v>122</v>
      </c>
      <c r="E10961" s="113" t="s">
        <v>129</v>
      </c>
      <c r="F10961" s="113" t="s">
        <v>200</v>
      </c>
      <c r="G10961" s="113">
        <v>8.2174257523587299E-2</v>
      </c>
    </row>
    <row r="10962" spans="1:7" x14ac:dyDescent="0.25">
      <c r="A10962" s="108" t="str">
        <f t="shared" si="171"/>
        <v>HU_1991_NATIONAL TOTAL_HCB</v>
      </c>
      <c r="B10962" s="113" t="s">
        <v>152</v>
      </c>
      <c r="C10962" s="113">
        <v>1991</v>
      </c>
      <c r="D10962" s="113" t="s">
        <v>122</v>
      </c>
      <c r="E10962" s="113" t="s">
        <v>130</v>
      </c>
      <c r="F10962" s="113" t="s">
        <v>200</v>
      </c>
      <c r="G10962" s="113">
        <v>3.3427171685180001E-4</v>
      </c>
    </row>
    <row r="10963" spans="1:7" x14ac:dyDescent="0.25">
      <c r="A10963" s="108" t="str">
        <f t="shared" si="171"/>
        <v>HU_1991_NATIONAL TOTAL_PCB</v>
      </c>
      <c r="B10963" s="113" t="s">
        <v>152</v>
      </c>
      <c r="C10963" s="113">
        <v>1991</v>
      </c>
      <c r="D10963" s="113" t="s">
        <v>122</v>
      </c>
      <c r="E10963" s="113" t="s">
        <v>259</v>
      </c>
      <c r="F10963" s="113" t="s">
        <v>200</v>
      </c>
      <c r="G10963" s="150">
        <v>2.49849650933051E-5</v>
      </c>
    </row>
    <row r="10964" spans="1:7" x14ac:dyDescent="0.25">
      <c r="A10964" s="108" t="str">
        <f t="shared" si="171"/>
        <v>HU_1991_1A3(FS)_NOx</v>
      </c>
      <c r="B10964" s="113" t="s">
        <v>152</v>
      </c>
      <c r="C10964" s="113">
        <v>1991</v>
      </c>
      <c r="D10964" s="113" t="s">
        <v>132</v>
      </c>
      <c r="E10964" s="113" t="s">
        <v>199</v>
      </c>
      <c r="F10964" s="113" t="s">
        <v>200</v>
      </c>
      <c r="G10964" s="113">
        <v>61.968288697075302</v>
      </c>
    </row>
    <row r="10965" spans="1:7" x14ac:dyDescent="0.25">
      <c r="A10965" s="108" t="str">
        <f t="shared" si="171"/>
        <v>HU_1991_1A3(FS)_NMVOC</v>
      </c>
      <c r="B10965" s="113" t="s">
        <v>152</v>
      </c>
      <c r="C10965" s="113">
        <v>1991</v>
      </c>
      <c r="D10965" s="113" t="s">
        <v>132</v>
      </c>
      <c r="E10965" s="113" t="s">
        <v>123</v>
      </c>
      <c r="F10965" s="113" t="s">
        <v>200</v>
      </c>
      <c r="G10965" s="113">
        <v>101.58975251483901</v>
      </c>
    </row>
    <row r="10966" spans="1:7" x14ac:dyDescent="0.25">
      <c r="A10966" s="108" t="str">
        <f t="shared" si="171"/>
        <v>HU_1991_1A3(FS)_SOx</v>
      </c>
      <c r="B10966" s="113" t="s">
        <v>152</v>
      </c>
      <c r="C10966" s="113">
        <v>1991</v>
      </c>
      <c r="D10966" s="113" t="s">
        <v>132</v>
      </c>
      <c r="E10966" s="113" t="s">
        <v>201</v>
      </c>
      <c r="F10966" s="113" t="s">
        <v>200</v>
      </c>
      <c r="G10966" s="113">
        <v>12.8579910487974</v>
      </c>
    </row>
    <row r="10967" spans="1:7" x14ac:dyDescent="0.25">
      <c r="A10967" s="108" t="str">
        <f t="shared" si="171"/>
        <v>HU_1991_1A3(FS)_NH3</v>
      </c>
      <c r="B10967" s="113" t="s">
        <v>152</v>
      </c>
      <c r="C10967" s="113">
        <v>1991</v>
      </c>
      <c r="D10967" s="113" t="s">
        <v>132</v>
      </c>
      <c r="E10967" s="113" t="s">
        <v>124</v>
      </c>
      <c r="F10967" s="113" t="s">
        <v>200</v>
      </c>
      <c r="G10967" s="113">
        <v>3.9368619824641501E-2</v>
      </c>
    </row>
    <row r="10968" spans="1:7" x14ac:dyDescent="0.25">
      <c r="A10968" s="108" t="str">
        <f t="shared" si="171"/>
        <v>HU_1991_3D_NOx</v>
      </c>
      <c r="B10968" s="113" t="s">
        <v>152</v>
      </c>
      <c r="C10968" s="113">
        <v>1991</v>
      </c>
      <c r="D10968" s="113" t="s">
        <v>206</v>
      </c>
      <c r="E10968" s="113" t="s">
        <v>199</v>
      </c>
      <c r="F10968" s="113" t="s">
        <v>200</v>
      </c>
      <c r="G10968" s="113">
        <v>13.834930403968301</v>
      </c>
    </row>
    <row r="10969" spans="1:7" x14ac:dyDescent="0.25">
      <c r="A10969" s="108" t="str">
        <f t="shared" si="171"/>
        <v>HU_1992_NATIONAL TOTAL_NOx</v>
      </c>
      <c r="B10969" s="113" t="s">
        <v>152</v>
      </c>
      <c r="C10969" s="113">
        <v>1992</v>
      </c>
      <c r="D10969" s="113" t="s">
        <v>122</v>
      </c>
      <c r="E10969" s="113" t="s">
        <v>199</v>
      </c>
      <c r="F10969" s="113" t="s">
        <v>200</v>
      </c>
      <c r="G10969" s="113">
        <v>194.334900986912</v>
      </c>
    </row>
    <row r="10970" spans="1:7" x14ac:dyDescent="0.25">
      <c r="A10970" s="108" t="str">
        <f t="shared" si="171"/>
        <v>HU_1992_NATIONAL TOTAL_NMVOC</v>
      </c>
      <c r="B10970" s="113" t="s">
        <v>152</v>
      </c>
      <c r="C10970" s="113">
        <v>1992</v>
      </c>
      <c r="D10970" s="113" t="s">
        <v>122</v>
      </c>
      <c r="E10970" s="113" t="s">
        <v>123</v>
      </c>
      <c r="F10970" s="113" t="s">
        <v>200</v>
      </c>
      <c r="G10970" s="113">
        <v>258.34242851143</v>
      </c>
    </row>
    <row r="10971" spans="1:7" x14ac:dyDescent="0.25">
      <c r="A10971" s="108" t="str">
        <f t="shared" si="171"/>
        <v>HU_1992_NATIONAL TOTAL_SOx</v>
      </c>
      <c r="B10971" s="113" t="s">
        <v>152</v>
      </c>
      <c r="C10971" s="113">
        <v>1992</v>
      </c>
      <c r="D10971" s="113" t="s">
        <v>122</v>
      </c>
      <c r="E10971" s="113" t="s">
        <v>201</v>
      </c>
      <c r="F10971" s="113" t="s">
        <v>200</v>
      </c>
      <c r="G10971" s="113">
        <v>721.83407763825596</v>
      </c>
    </row>
    <row r="10972" spans="1:7" x14ac:dyDescent="0.25">
      <c r="A10972" s="108" t="str">
        <f t="shared" si="171"/>
        <v>HU_1992_NATIONAL TOTAL_NH3</v>
      </c>
      <c r="B10972" s="113" t="s">
        <v>152</v>
      </c>
      <c r="C10972" s="113">
        <v>1992</v>
      </c>
      <c r="D10972" s="113" t="s">
        <v>122</v>
      </c>
      <c r="E10972" s="113" t="s">
        <v>124</v>
      </c>
      <c r="F10972" s="113" t="s">
        <v>200</v>
      </c>
      <c r="G10972" s="113">
        <v>101.560530110656</v>
      </c>
    </row>
    <row r="10973" spans="1:7" x14ac:dyDescent="0.25">
      <c r="A10973" s="108" t="str">
        <f t="shared" si="171"/>
        <v>HU_1992_NATIONAL TOTAL_Pb</v>
      </c>
      <c r="B10973" s="113" t="s">
        <v>152</v>
      </c>
      <c r="C10973" s="113">
        <v>1992</v>
      </c>
      <c r="D10973" s="113" t="s">
        <v>122</v>
      </c>
      <c r="E10973" s="113" t="s">
        <v>125</v>
      </c>
      <c r="F10973" s="113" t="s">
        <v>200</v>
      </c>
      <c r="G10973" s="113">
        <v>0.27874163726051898</v>
      </c>
    </row>
    <row r="10974" spans="1:7" x14ac:dyDescent="0.25">
      <c r="A10974" s="108" t="str">
        <f t="shared" si="171"/>
        <v>HU_1992_NATIONAL TOTAL_Cd</v>
      </c>
      <c r="B10974" s="113" t="s">
        <v>152</v>
      </c>
      <c r="C10974" s="113">
        <v>1992</v>
      </c>
      <c r="D10974" s="113" t="s">
        <v>122</v>
      </c>
      <c r="E10974" s="113" t="s">
        <v>126</v>
      </c>
      <c r="F10974" s="113" t="s">
        <v>200</v>
      </c>
      <c r="G10974" s="113">
        <v>1.6542266135679601E-3</v>
      </c>
    </row>
    <row r="10975" spans="1:7" x14ac:dyDescent="0.25">
      <c r="A10975" s="108" t="str">
        <f t="shared" si="171"/>
        <v>HU_1992_NATIONAL TOTAL_Hg</v>
      </c>
      <c r="B10975" s="113" t="s">
        <v>152</v>
      </c>
      <c r="C10975" s="113">
        <v>1992</v>
      </c>
      <c r="D10975" s="113" t="s">
        <v>122</v>
      </c>
      <c r="E10975" s="113" t="s">
        <v>127</v>
      </c>
      <c r="F10975" s="113" t="s">
        <v>200</v>
      </c>
      <c r="G10975" s="113">
        <v>2.3958286680791402E-3</v>
      </c>
    </row>
    <row r="10976" spans="1:7" x14ac:dyDescent="0.25">
      <c r="A10976" s="108" t="str">
        <f t="shared" si="171"/>
        <v>HU_1992_NATIONAL TOTAL_DIOX</v>
      </c>
      <c r="B10976" s="113" t="s">
        <v>152</v>
      </c>
      <c r="C10976" s="113">
        <v>1992</v>
      </c>
      <c r="D10976" s="113" t="s">
        <v>122</v>
      </c>
      <c r="E10976" s="113" t="s">
        <v>128</v>
      </c>
      <c r="F10976" s="113" t="s">
        <v>200</v>
      </c>
      <c r="G10976" s="150">
        <v>9.0273656787199004E-8</v>
      </c>
    </row>
    <row r="10977" spans="1:7" x14ac:dyDescent="0.25">
      <c r="A10977" s="108" t="str">
        <f t="shared" si="171"/>
        <v>HU_1992_NATIONAL TOTAL_PAH</v>
      </c>
      <c r="B10977" s="113" t="s">
        <v>152</v>
      </c>
      <c r="C10977" s="113">
        <v>1992</v>
      </c>
      <c r="D10977" s="113" t="s">
        <v>122</v>
      </c>
      <c r="E10977" s="113" t="s">
        <v>129</v>
      </c>
      <c r="F10977" s="113" t="s">
        <v>200</v>
      </c>
      <c r="G10977" s="113">
        <v>4.7952040639224099E-2</v>
      </c>
    </row>
    <row r="10978" spans="1:7" x14ac:dyDescent="0.25">
      <c r="A10978" s="108" t="str">
        <f t="shared" si="171"/>
        <v>HU_1992_NATIONAL TOTAL_HCB</v>
      </c>
      <c r="B10978" s="113" t="s">
        <v>152</v>
      </c>
      <c r="C10978" s="113">
        <v>1992</v>
      </c>
      <c r="D10978" s="113" t="s">
        <v>122</v>
      </c>
      <c r="E10978" s="113" t="s">
        <v>130</v>
      </c>
      <c r="F10978" s="113" t="s">
        <v>200</v>
      </c>
      <c r="G10978" s="113">
        <v>4.0700819109630002E-4</v>
      </c>
    </row>
    <row r="10979" spans="1:7" x14ac:dyDescent="0.25">
      <c r="A10979" s="108" t="str">
        <f t="shared" si="171"/>
        <v>HU_1992_NATIONAL TOTAL_PCB</v>
      </c>
      <c r="B10979" s="113" t="s">
        <v>152</v>
      </c>
      <c r="C10979" s="113">
        <v>1992</v>
      </c>
      <c r="D10979" s="113" t="s">
        <v>122</v>
      </c>
      <c r="E10979" s="113" t="s">
        <v>259</v>
      </c>
      <c r="F10979" s="113" t="s">
        <v>200</v>
      </c>
      <c r="G10979" s="150">
        <v>1.5991878489511099E-5</v>
      </c>
    </row>
    <row r="10980" spans="1:7" x14ac:dyDescent="0.25">
      <c r="A10980" s="108" t="str">
        <f t="shared" si="171"/>
        <v>HU_1992_1A3(FS)_NOx</v>
      </c>
      <c r="B10980" s="113" t="s">
        <v>152</v>
      </c>
      <c r="C10980" s="113">
        <v>1992</v>
      </c>
      <c r="D10980" s="113" t="s">
        <v>132</v>
      </c>
      <c r="E10980" s="113" t="s">
        <v>199</v>
      </c>
      <c r="F10980" s="113" t="s">
        <v>200</v>
      </c>
      <c r="G10980" s="113">
        <v>60.223386796556802</v>
      </c>
    </row>
    <row r="10981" spans="1:7" x14ac:dyDescent="0.25">
      <c r="A10981" s="108" t="str">
        <f t="shared" si="171"/>
        <v>HU_1992_1A3(FS)_NMVOC</v>
      </c>
      <c r="B10981" s="113" t="s">
        <v>152</v>
      </c>
      <c r="C10981" s="113">
        <v>1992</v>
      </c>
      <c r="D10981" s="113" t="s">
        <v>132</v>
      </c>
      <c r="E10981" s="113" t="s">
        <v>123</v>
      </c>
      <c r="F10981" s="113" t="s">
        <v>200</v>
      </c>
      <c r="G10981" s="113">
        <v>97.410532173159794</v>
      </c>
    </row>
    <row r="10982" spans="1:7" x14ac:dyDescent="0.25">
      <c r="A10982" s="108" t="str">
        <f t="shared" si="171"/>
        <v>HU_1992_1A3(FS)_SOx</v>
      </c>
      <c r="B10982" s="113" t="s">
        <v>152</v>
      </c>
      <c r="C10982" s="113">
        <v>1992</v>
      </c>
      <c r="D10982" s="113" t="s">
        <v>132</v>
      </c>
      <c r="E10982" s="113" t="s">
        <v>201</v>
      </c>
      <c r="F10982" s="113" t="s">
        <v>200</v>
      </c>
      <c r="G10982" s="113">
        <v>12.9088630945323</v>
      </c>
    </row>
    <row r="10983" spans="1:7" x14ac:dyDescent="0.25">
      <c r="A10983" s="108" t="str">
        <f t="shared" si="171"/>
        <v>HU_1992_1A3(FS)_NH3</v>
      </c>
      <c r="B10983" s="113" t="s">
        <v>152</v>
      </c>
      <c r="C10983" s="113">
        <v>1992</v>
      </c>
      <c r="D10983" s="113" t="s">
        <v>132</v>
      </c>
      <c r="E10983" s="113" t="s">
        <v>124</v>
      </c>
      <c r="F10983" s="113" t="s">
        <v>200</v>
      </c>
      <c r="G10983" s="113">
        <v>3.8167224311467303E-2</v>
      </c>
    </row>
    <row r="10984" spans="1:7" x14ac:dyDescent="0.25">
      <c r="A10984" s="108" t="str">
        <f t="shared" si="171"/>
        <v>HU_1992_3D_NOx</v>
      </c>
      <c r="B10984" s="113" t="s">
        <v>152</v>
      </c>
      <c r="C10984" s="113">
        <v>1992</v>
      </c>
      <c r="D10984" s="113" t="s">
        <v>206</v>
      </c>
      <c r="E10984" s="113" t="s">
        <v>199</v>
      </c>
      <c r="F10984" s="113" t="s">
        <v>200</v>
      </c>
      <c r="G10984" s="113">
        <v>13.0403545428596</v>
      </c>
    </row>
    <row r="10985" spans="1:7" x14ac:dyDescent="0.25">
      <c r="A10985" s="108" t="str">
        <f t="shared" si="171"/>
        <v>HU_1993_NATIONAL TOTAL_NOx</v>
      </c>
      <c r="B10985" s="113" t="s">
        <v>152</v>
      </c>
      <c r="C10985" s="113">
        <v>1993</v>
      </c>
      <c r="D10985" s="113" t="s">
        <v>122</v>
      </c>
      <c r="E10985" s="113" t="s">
        <v>199</v>
      </c>
      <c r="F10985" s="113" t="s">
        <v>200</v>
      </c>
      <c r="G10985" s="113">
        <v>193.3616057724</v>
      </c>
    </row>
    <row r="10986" spans="1:7" x14ac:dyDescent="0.25">
      <c r="A10986" s="108" t="str">
        <f t="shared" si="171"/>
        <v>HU_1993_NATIONAL TOTAL_NMVOC</v>
      </c>
      <c r="B10986" s="113" t="s">
        <v>152</v>
      </c>
      <c r="C10986" s="113">
        <v>1993</v>
      </c>
      <c r="D10986" s="113" t="s">
        <v>122</v>
      </c>
      <c r="E10986" s="113" t="s">
        <v>123</v>
      </c>
      <c r="F10986" s="113" t="s">
        <v>200</v>
      </c>
      <c r="G10986" s="113">
        <v>244.494823725929</v>
      </c>
    </row>
    <row r="10987" spans="1:7" x14ac:dyDescent="0.25">
      <c r="A10987" s="108" t="str">
        <f t="shared" si="171"/>
        <v>HU_1993_NATIONAL TOTAL_SOx</v>
      </c>
      <c r="B10987" s="113" t="s">
        <v>152</v>
      </c>
      <c r="C10987" s="113">
        <v>1993</v>
      </c>
      <c r="D10987" s="113" t="s">
        <v>122</v>
      </c>
      <c r="E10987" s="113" t="s">
        <v>201</v>
      </c>
      <c r="F10987" s="113" t="s">
        <v>200</v>
      </c>
      <c r="G10987" s="113">
        <v>701.73694989559397</v>
      </c>
    </row>
    <row r="10988" spans="1:7" x14ac:dyDescent="0.25">
      <c r="A10988" s="108" t="str">
        <f t="shared" si="171"/>
        <v>HU_1993_NATIONAL TOTAL_NH3</v>
      </c>
      <c r="B10988" s="113" t="s">
        <v>152</v>
      </c>
      <c r="C10988" s="113">
        <v>1993</v>
      </c>
      <c r="D10988" s="113" t="s">
        <v>122</v>
      </c>
      <c r="E10988" s="113" t="s">
        <v>124</v>
      </c>
      <c r="F10988" s="113" t="s">
        <v>200</v>
      </c>
      <c r="G10988" s="113">
        <v>91.279736039725407</v>
      </c>
    </row>
    <row r="10989" spans="1:7" x14ac:dyDescent="0.25">
      <c r="A10989" s="108" t="str">
        <f t="shared" si="171"/>
        <v>HU_1993_NATIONAL TOTAL_Pb</v>
      </c>
      <c r="B10989" s="113" t="s">
        <v>152</v>
      </c>
      <c r="C10989" s="113">
        <v>1993</v>
      </c>
      <c r="D10989" s="113" t="s">
        <v>122</v>
      </c>
      <c r="E10989" s="113" t="s">
        <v>125</v>
      </c>
      <c r="F10989" s="113" t="s">
        <v>200</v>
      </c>
      <c r="G10989" s="113">
        <v>0.24223106907290501</v>
      </c>
    </row>
    <row r="10990" spans="1:7" x14ac:dyDescent="0.25">
      <c r="A10990" s="108" t="str">
        <f t="shared" si="171"/>
        <v>HU_1993_NATIONAL TOTAL_Cd</v>
      </c>
      <c r="B10990" s="113" t="s">
        <v>152</v>
      </c>
      <c r="C10990" s="113">
        <v>1993</v>
      </c>
      <c r="D10990" s="113" t="s">
        <v>122</v>
      </c>
      <c r="E10990" s="113" t="s">
        <v>126</v>
      </c>
      <c r="F10990" s="113" t="s">
        <v>200</v>
      </c>
      <c r="G10990" s="113">
        <v>1.7091230831959799E-3</v>
      </c>
    </row>
    <row r="10991" spans="1:7" x14ac:dyDescent="0.25">
      <c r="A10991" s="108" t="str">
        <f t="shared" si="171"/>
        <v>HU_1993_NATIONAL TOTAL_Hg</v>
      </c>
      <c r="B10991" s="113" t="s">
        <v>152</v>
      </c>
      <c r="C10991" s="113">
        <v>1993</v>
      </c>
      <c r="D10991" s="113" t="s">
        <v>122</v>
      </c>
      <c r="E10991" s="113" t="s">
        <v>127</v>
      </c>
      <c r="F10991" s="113" t="s">
        <v>200</v>
      </c>
      <c r="G10991" s="113">
        <v>2.3923043928996898E-3</v>
      </c>
    </row>
    <row r="10992" spans="1:7" x14ac:dyDescent="0.25">
      <c r="A10992" s="108" t="str">
        <f t="shared" si="171"/>
        <v>HU_1993_NATIONAL TOTAL_DIOX</v>
      </c>
      <c r="B10992" s="113" t="s">
        <v>152</v>
      </c>
      <c r="C10992" s="113">
        <v>1993</v>
      </c>
      <c r="D10992" s="113" t="s">
        <v>122</v>
      </c>
      <c r="E10992" s="113" t="s">
        <v>128</v>
      </c>
      <c r="F10992" s="113" t="s">
        <v>200</v>
      </c>
      <c r="G10992" s="150">
        <v>8.8700988922841606E-8</v>
      </c>
    </row>
    <row r="10993" spans="1:7" x14ac:dyDescent="0.25">
      <c r="A10993" s="108" t="str">
        <f t="shared" si="171"/>
        <v>HU_1993_NATIONAL TOTAL_PAH</v>
      </c>
      <c r="B10993" s="113" t="s">
        <v>152</v>
      </c>
      <c r="C10993" s="113">
        <v>1993</v>
      </c>
      <c r="D10993" s="113" t="s">
        <v>122</v>
      </c>
      <c r="E10993" s="113" t="s">
        <v>129</v>
      </c>
      <c r="F10993" s="113" t="s">
        <v>200</v>
      </c>
      <c r="G10993" s="113">
        <v>4.8448739989900298E-2</v>
      </c>
    </row>
    <row r="10994" spans="1:7" x14ac:dyDescent="0.25">
      <c r="A10994" s="108" t="str">
        <f t="shared" si="171"/>
        <v>HU_1993_NATIONAL TOTAL_HCB</v>
      </c>
      <c r="B10994" s="113" t="s">
        <v>152</v>
      </c>
      <c r="C10994" s="113">
        <v>1993</v>
      </c>
      <c r="D10994" s="113" t="s">
        <v>122</v>
      </c>
      <c r="E10994" s="113" t="s">
        <v>130</v>
      </c>
      <c r="F10994" s="113" t="s">
        <v>200</v>
      </c>
      <c r="G10994" s="113">
        <v>4.801983436823E-4</v>
      </c>
    </row>
    <row r="10995" spans="1:7" x14ac:dyDescent="0.25">
      <c r="A10995" s="108" t="str">
        <f t="shared" si="171"/>
        <v>HU_1993_NATIONAL TOTAL_PCB</v>
      </c>
      <c r="B10995" s="113" t="s">
        <v>152</v>
      </c>
      <c r="C10995" s="113">
        <v>1993</v>
      </c>
      <c r="D10995" s="113" t="s">
        <v>122</v>
      </c>
      <c r="E10995" s="113" t="s">
        <v>259</v>
      </c>
      <c r="F10995" s="113" t="s">
        <v>200</v>
      </c>
      <c r="G10995" s="150">
        <v>1.6007501356405899E-5</v>
      </c>
    </row>
    <row r="10996" spans="1:7" x14ac:dyDescent="0.25">
      <c r="A10996" s="108" t="str">
        <f t="shared" si="171"/>
        <v>HU_1993_1A3(FS)_NOx</v>
      </c>
      <c r="B10996" s="113" t="s">
        <v>152</v>
      </c>
      <c r="C10996" s="113">
        <v>1993</v>
      </c>
      <c r="D10996" s="113" t="s">
        <v>132</v>
      </c>
      <c r="E10996" s="113" t="s">
        <v>199</v>
      </c>
      <c r="F10996" s="113" t="s">
        <v>200</v>
      </c>
      <c r="G10996" s="113">
        <v>59.499417564223698</v>
      </c>
    </row>
    <row r="10997" spans="1:7" x14ac:dyDescent="0.25">
      <c r="A10997" s="108" t="str">
        <f t="shared" si="171"/>
        <v>HU_1993_1A3(FS)_NMVOC</v>
      </c>
      <c r="B10997" s="113" t="s">
        <v>152</v>
      </c>
      <c r="C10997" s="113">
        <v>1993</v>
      </c>
      <c r="D10997" s="113" t="s">
        <v>132</v>
      </c>
      <c r="E10997" s="113" t="s">
        <v>123</v>
      </c>
      <c r="F10997" s="113" t="s">
        <v>200</v>
      </c>
      <c r="G10997" s="113">
        <v>95.148771518297494</v>
      </c>
    </row>
    <row r="10998" spans="1:7" x14ac:dyDescent="0.25">
      <c r="A10998" s="108" t="str">
        <f t="shared" si="171"/>
        <v>HU_1993_1A3(FS)_SOx</v>
      </c>
      <c r="B10998" s="113" t="s">
        <v>152</v>
      </c>
      <c r="C10998" s="113">
        <v>1993</v>
      </c>
      <c r="D10998" s="113" t="s">
        <v>132</v>
      </c>
      <c r="E10998" s="113" t="s">
        <v>201</v>
      </c>
      <c r="F10998" s="113" t="s">
        <v>200</v>
      </c>
      <c r="G10998" s="113">
        <v>2.1671434579316</v>
      </c>
    </row>
    <row r="10999" spans="1:7" x14ac:dyDescent="0.25">
      <c r="A10999" s="108" t="str">
        <f t="shared" si="171"/>
        <v>HU_1993_1A3(FS)_NH3</v>
      </c>
      <c r="B10999" s="113" t="s">
        <v>152</v>
      </c>
      <c r="C10999" s="113">
        <v>1993</v>
      </c>
      <c r="D10999" s="113" t="s">
        <v>132</v>
      </c>
      <c r="E10999" s="113" t="s">
        <v>124</v>
      </c>
      <c r="F10999" s="113" t="s">
        <v>200</v>
      </c>
      <c r="G10999" s="113">
        <v>7.5784572251907198E-2</v>
      </c>
    </row>
    <row r="11000" spans="1:7" x14ac:dyDescent="0.25">
      <c r="A11000" s="108" t="str">
        <f t="shared" si="171"/>
        <v>HU_1993_3D_NOx</v>
      </c>
      <c r="B11000" s="113" t="s">
        <v>152</v>
      </c>
      <c r="C11000" s="113">
        <v>1993</v>
      </c>
      <c r="D11000" s="113" t="s">
        <v>206</v>
      </c>
      <c r="E11000" s="113" t="s">
        <v>199</v>
      </c>
      <c r="F11000" s="113" t="s">
        <v>200</v>
      </c>
      <c r="G11000" s="113">
        <v>12.612796722730801</v>
      </c>
    </row>
    <row r="11001" spans="1:7" x14ac:dyDescent="0.25">
      <c r="A11001" s="108" t="str">
        <f t="shared" si="171"/>
        <v>HU_1994_NATIONAL TOTAL_NOx</v>
      </c>
      <c r="B11001" s="113" t="s">
        <v>152</v>
      </c>
      <c r="C11001" s="113">
        <v>1994</v>
      </c>
      <c r="D11001" s="113" t="s">
        <v>122</v>
      </c>
      <c r="E11001" s="113" t="s">
        <v>199</v>
      </c>
      <c r="F11001" s="113" t="s">
        <v>200</v>
      </c>
      <c r="G11001" s="113">
        <v>193.318455848632</v>
      </c>
    </row>
    <row r="11002" spans="1:7" x14ac:dyDescent="0.25">
      <c r="A11002" s="108" t="str">
        <f t="shared" si="171"/>
        <v>HU_1994_NATIONAL TOTAL_NMVOC</v>
      </c>
      <c r="B11002" s="113" t="s">
        <v>152</v>
      </c>
      <c r="C11002" s="113">
        <v>1994</v>
      </c>
      <c r="D11002" s="113" t="s">
        <v>122</v>
      </c>
      <c r="E11002" s="113" t="s">
        <v>123</v>
      </c>
      <c r="F11002" s="113" t="s">
        <v>200</v>
      </c>
      <c r="G11002" s="113">
        <v>231.82292830435799</v>
      </c>
    </row>
    <row r="11003" spans="1:7" x14ac:dyDescent="0.25">
      <c r="A11003" s="108" t="str">
        <f t="shared" si="171"/>
        <v>HU_1994_NATIONAL TOTAL_SOx</v>
      </c>
      <c r="B11003" s="113" t="s">
        <v>152</v>
      </c>
      <c r="C11003" s="113">
        <v>1994</v>
      </c>
      <c r="D11003" s="113" t="s">
        <v>122</v>
      </c>
      <c r="E11003" s="113" t="s">
        <v>201</v>
      </c>
      <c r="F11003" s="113" t="s">
        <v>200</v>
      </c>
      <c r="G11003" s="113">
        <v>631.12087642238703</v>
      </c>
    </row>
    <row r="11004" spans="1:7" x14ac:dyDescent="0.25">
      <c r="A11004" s="108" t="str">
        <f t="shared" si="171"/>
        <v>HU_1994_NATIONAL TOTAL_NH3</v>
      </c>
      <c r="B11004" s="113" t="s">
        <v>152</v>
      </c>
      <c r="C11004" s="113">
        <v>1994</v>
      </c>
      <c r="D11004" s="113" t="s">
        <v>122</v>
      </c>
      <c r="E11004" s="113" t="s">
        <v>124</v>
      </c>
      <c r="F11004" s="113" t="s">
        <v>200</v>
      </c>
      <c r="G11004" s="113">
        <v>88.632222720856106</v>
      </c>
    </row>
    <row r="11005" spans="1:7" x14ac:dyDescent="0.25">
      <c r="A11005" s="108" t="str">
        <f t="shared" si="171"/>
        <v>HU_1994_NATIONAL TOTAL_Pb</v>
      </c>
      <c r="B11005" s="113" t="s">
        <v>152</v>
      </c>
      <c r="C11005" s="113">
        <v>1994</v>
      </c>
      <c r="D11005" s="113" t="s">
        <v>122</v>
      </c>
      <c r="E11005" s="113" t="s">
        <v>125</v>
      </c>
      <c r="F11005" s="113" t="s">
        <v>200</v>
      </c>
      <c r="G11005" s="113">
        <v>0.194884121157294</v>
      </c>
    </row>
    <row r="11006" spans="1:7" x14ac:dyDescent="0.25">
      <c r="A11006" s="108" t="str">
        <f t="shared" si="171"/>
        <v>HU_1994_NATIONAL TOTAL_Cd</v>
      </c>
      <c r="B11006" s="113" t="s">
        <v>152</v>
      </c>
      <c r="C11006" s="113">
        <v>1994</v>
      </c>
      <c r="D11006" s="113" t="s">
        <v>122</v>
      </c>
      <c r="E11006" s="113" t="s">
        <v>126</v>
      </c>
      <c r="F11006" s="113" t="s">
        <v>200</v>
      </c>
      <c r="G11006" s="113">
        <v>1.6678068156653E-3</v>
      </c>
    </row>
    <row r="11007" spans="1:7" x14ac:dyDescent="0.25">
      <c r="A11007" s="108" t="str">
        <f t="shared" si="171"/>
        <v>HU_1994_NATIONAL TOTAL_Hg</v>
      </c>
      <c r="B11007" s="113" t="s">
        <v>152</v>
      </c>
      <c r="C11007" s="113">
        <v>1994</v>
      </c>
      <c r="D11007" s="113" t="s">
        <v>122</v>
      </c>
      <c r="E11007" s="113" t="s">
        <v>127</v>
      </c>
      <c r="F11007" s="113" t="s">
        <v>200</v>
      </c>
      <c r="G11007" s="113">
        <v>2.3217260988342399E-3</v>
      </c>
    </row>
    <row r="11008" spans="1:7" x14ac:dyDescent="0.25">
      <c r="A11008" s="108" t="str">
        <f t="shared" si="171"/>
        <v>HU_1994_NATIONAL TOTAL_DIOX</v>
      </c>
      <c r="B11008" s="113" t="s">
        <v>152</v>
      </c>
      <c r="C11008" s="113">
        <v>1994</v>
      </c>
      <c r="D11008" s="113" t="s">
        <v>122</v>
      </c>
      <c r="E11008" s="113" t="s">
        <v>128</v>
      </c>
      <c r="F11008" s="113" t="s">
        <v>200</v>
      </c>
      <c r="G11008" s="150">
        <v>8.1460484208436701E-8</v>
      </c>
    </row>
    <row r="11009" spans="1:7" x14ac:dyDescent="0.25">
      <c r="A11009" s="108" t="str">
        <f t="shared" si="171"/>
        <v>HU_1994_NATIONAL TOTAL_PAH</v>
      </c>
      <c r="B11009" s="113" t="s">
        <v>152</v>
      </c>
      <c r="C11009" s="113">
        <v>1994</v>
      </c>
      <c r="D11009" s="113" t="s">
        <v>122</v>
      </c>
      <c r="E11009" s="113" t="s">
        <v>129</v>
      </c>
      <c r="F11009" s="113" t="s">
        <v>200</v>
      </c>
      <c r="G11009" s="113">
        <v>3.8871357318017601E-2</v>
      </c>
    </row>
    <row r="11010" spans="1:7" x14ac:dyDescent="0.25">
      <c r="A11010" s="108" t="str">
        <f t="shared" ref="A11010:A11073" si="172">CONCATENATE(B11010,"_",C11010,"_",D11010,"_",E11010)</f>
        <v>HU_1994_NATIONAL TOTAL_HCB</v>
      </c>
      <c r="B11010" s="113" t="s">
        <v>152</v>
      </c>
      <c r="C11010" s="113">
        <v>1994</v>
      </c>
      <c r="D11010" s="113" t="s">
        <v>122</v>
      </c>
      <c r="E11010" s="113" t="s">
        <v>130</v>
      </c>
      <c r="F11010" s="113" t="s">
        <v>200</v>
      </c>
      <c r="G11010" s="113">
        <v>5.5526090336850003E-4</v>
      </c>
    </row>
    <row r="11011" spans="1:7" x14ac:dyDescent="0.25">
      <c r="A11011" s="108" t="str">
        <f t="shared" si="172"/>
        <v>HU_1994_NATIONAL TOTAL_PCB</v>
      </c>
      <c r="B11011" s="113" t="s">
        <v>152</v>
      </c>
      <c r="C11011" s="113">
        <v>1994</v>
      </c>
      <c r="D11011" s="113" t="s">
        <v>122</v>
      </c>
      <c r="E11011" s="113" t="s">
        <v>259</v>
      </c>
      <c r="F11011" s="113" t="s">
        <v>200</v>
      </c>
      <c r="G11011" s="150">
        <v>1.4119085323835499E-5</v>
      </c>
    </row>
    <row r="11012" spans="1:7" x14ac:dyDescent="0.25">
      <c r="A11012" s="108" t="str">
        <f t="shared" si="172"/>
        <v>HU_1994_1A3(FS)_NOx</v>
      </c>
      <c r="B11012" s="113" t="s">
        <v>152</v>
      </c>
      <c r="C11012" s="113">
        <v>1994</v>
      </c>
      <c r="D11012" s="113" t="s">
        <v>132</v>
      </c>
      <c r="E11012" s="113" t="s">
        <v>199</v>
      </c>
      <c r="F11012" s="113" t="s">
        <v>200</v>
      </c>
      <c r="G11012" s="113">
        <v>57.2960705702666</v>
      </c>
    </row>
    <row r="11013" spans="1:7" x14ac:dyDescent="0.25">
      <c r="A11013" s="108" t="str">
        <f t="shared" si="172"/>
        <v>HU_1994_1A3(FS)_NMVOC</v>
      </c>
      <c r="B11013" s="113" t="s">
        <v>152</v>
      </c>
      <c r="C11013" s="113">
        <v>1994</v>
      </c>
      <c r="D11013" s="113" t="s">
        <v>132</v>
      </c>
      <c r="E11013" s="113" t="s">
        <v>123</v>
      </c>
      <c r="F11013" s="113" t="s">
        <v>200</v>
      </c>
      <c r="G11013" s="113">
        <v>87.791742671881195</v>
      </c>
    </row>
    <row r="11014" spans="1:7" x14ac:dyDescent="0.25">
      <c r="A11014" s="108" t="str">
        <f t="shared" si="172"/>
        <v>HU_1994_1A3(FS)_SOx</v>
      </c>
      <c r="B11014" s="113" t="s">
        <v>152</v>
      </c>
      <c r="C11014" s="113">
        <v>1994</v>
      </c>
      <c r="D11014" s="113" t="s">
        <v>132</v>
      </c>
      <c r="E11014" s="113" t="s">
        <v>201</v>
      </c>
      <c r="F11014" s="113" t="s">
        <v>200</v>
      </c>
      <c r="G11014" s="113">
        <v>2.1105769949206801</v>
      </c>
    </row>
    <row r="11015" spans="1:7" x14ac:dyDescent="0.25">
      <c r="A11015" s="108" t="str">
        <f t="shared" si="172"/>
        <v>HU_1994_1A3(FS)_NH3</v>
      </c>
      <c r="B11015" s="113" t="s">
        <v>152</v>
      </c>
      <c r="C11015" s="113">
        <v>1994</v>
      </c>
      <c r="D11015" s="113" t="s">
        <v>132</v>
      </c>
      <c r="E11015" s="113" t="s">
        <v>124</v>
      </c>
      <c r="F11015" s="113" t="s">
        <v>200</v>
      </c>
      <c r="G11015" s="113">
        <v>0.125494753957276</v>
      </c>
    </row>
    <row r="11016" spans="1:7" x14ac:dyDescent="0.25">
      <c r="A11016" s="108" t="str">
        <f t="shared" si="172"/>
        <v>HU_1994_3D_NOx</v>
      </c>
      <c r="B11016" s="113" t="s">
        <v>152</v>
      </c>
      <c r="C11016" s="113">
        <v>1994</v>
      </c>
      <c r="D11016" s="113" t="s">
        <v>206</v>
      </c>
      <c r="E11016" s="113" t="s">
        <v>199</v>
      </c>
      <c r="F11016" s="113" t="s">
        <v>200</v>
      </c>
      <c r="G11016" s="113">
        <v>14.373552070826101</v>
      </c>
    </row>
    <row r="11017" spans="1:7" x14ac:dyDescent="0.25">
      <c r="A11017" s="108" t="str">
        <f t="shared" si="172"/>
        <v>HU_1995_NATIONAL TOTAL_NOx</v>
      </c>
      <c r="B11017" s="113" t="s">
        <v>152</v>
      </c>
      <c r="C11017" s="113">
        <v>1995</v>
      </c>
      <c r="D11017" s="113" t="s">
        <v>122</v>
      </c>
      <c r="E11017" s="113" t="s">
        <v>199</v>
      </c>
      <c r="F11017" s="113" t="s">
        <v>200</v>
      </c>
      <c r="G11017" s="113">
        <v>191.36840970892499</v>
      </c>
    </row>
    <row r="11018" spans="1:7" x14ac:dyDescent="0.25">
      <c r="A11018" s="108" t="str">
        <f t="shared" si="172"/>
        <v>HU_1995_NATIONAL TOTAL_NMVOC</v>
      </c>
      <c r="B11018" s="113" t="s">
        <v>152</v>
      </c>
      <c r="C11018" s="113">
        <v>1995</v>
      </c>
      <c r="D11018" s="113" t="s">
        <v>122</v>
      </c>
      <c r="E11018" s="113" t="s">
        <v>123</v>
      </c>
      <c r="F11018" s="113" t="s">
        <v>200</v>
      </c>
      <c r="G11018" s="113">
        <v>227.310580053504</v>
      </c>
    </row>
    <row r="11019" spans="1:7" x14ac:dyDescent="0.25">
      <c r="A11019" s="108" t="str">
        <f t="shared" si="172"/>
        <v>HU_1995_NATIONAL TOTAL_SOx</v>
      </c>
      <c r="B11019" s="113" t="s">
        <v>152</v>
      </c>
      <c r="C11019" s="113">
        <v>1995</v>
      </c>
      <c r="D11019" s="113" t="s">
        <v>122</v>
      </c>
      <c r="E11019" s="113" t="s">
        <v>201</v>
      </c>
      <c r="F11019" s="113" t="s">
        <v>200</v>
      </c>
      <c r="G11019" s="113">
        <v>614.88489523698104</v>
      </c>
    </row>
    <row r="11020" spans="1:7" x14ac:dyDescent="0.25">
      <c r="A11020" s="108" t="str">
        <f t="shared" si="172"/>
        <v>HU_1995_NATIONAL TOTAL_NH3</v>
      </c>
      <c r="B11020" s="113" t="s">
        <v>152</v>
      </c>
      <c r="C11020" s="113">
        <v>1995</v>
      </c>
      <c r="D11020" s="113" t="s">
        <v>122</v>
      </c>
      <c r="E11020" s="113" t="s">
        <v>124</v>
      </c>
      <c r="F11020" s="113" t="s">
        <v>200</v>
      </c>
      <c r="G11020" s="113">
        <v>87.368469869737893</v>
      </c>
    </row>
    <row r="11021" spans="1:7" x14ac:dyDescent="0.25">
      <c r="A11021" s="108" t="str">
        <f t="shared" si="172"/>
        <v>HU_1995_NATIONAL TOTAL_PM2.5</v>
      </c>
      <c r="B11021" s="113" t="s">
        <v>152</v>
      </c>
      <c r="C11021" s="113">
        <v>1995</v>
      </c>
      <c r="D11021" s="113" t="s">
        <v>122</v>
      </c>
      <c r="E11021" s="113" t="s">
        <v>203</v>
      </c>
      <c r="F11021" s="113" t="s">
        <v>200</v>
      </c>
      <c r="G11021" s="113">
        <v>27.78</v>
      </c>
    </row>
    <row r="11022" spans="1:7" x14ac:dyDescent="0.25">
      <c r="A11022" s="108" t="str">
        <f t="shared" si="172"/>
        <v>HU_1995_NATIONAL TOTAL_Pb</v>
      </c>
      <c r="B11022" s="113" t="s">
        <v>152</v>
      </c>
      <c r="C11022" s="113">
        <v>1995</v>
      </c>
      <c r="D11022" s="113" t="s">
        <v>122</v>
      </c>
      <c r="E11022" s="113" t="s">
        <v>125</v>
      </c>
      <c r="F11022" s="113" t="s">
        <v>200</v>
      </c>
      <c r="G11022" s="113">
        <v>0.14474929567124101</v>
      </c>
    </row>
    <row r="11023" spans="1:7" x14ac:dyDescent="0.25">
      <c r="A11023" s="108" t="str">
        <f t="shared" si="172"/>
        <v>HU_1995_NATIONAL TOTAL_Cd</v>
      </c>
      <c r="B11023" s="113" t="s">
        <v>152</v>
      </c>
      <c r="C11023" s="113">
        <v>1995</v>
      </c>
      <c r="D11023" s="113" t="s">
        <v>122</v>
      </c>
      <c r="E11023" s="113" t="s">
        <v>126</v>
      </c>
      <c r="F11023" s="113" t="s">
        <v>200</v>
      </c>
      <c r="G11023" s="113">
        <v>1.63959105954386E-3</v>
      </c>
    </row>
    <row r="11024" spans="1:7" x14ac:dyDescent="0.25">
      <c r="A11024" s="108" t="str">
        <f t="shared" si="172"/>
        <v>HU_1995_NATIONAL TOTAL_Hg</v>
      </c>
      <c r="B11024" s="113" t="s">
        <v>152</v>
      </c>
      <c r="C11024" s="113">
        <v>1995</v>
      </c>
      <c r="D11024" s="113" t="s">
        <v>122</v>
      </c>
      <c r="E11024" s="113" t="s">
        <v>127</v>
      </c>
      <c r="F11024" s="113" t="s">
        <v>200</v>
      </c>
      <c r="G11024" s="113">
        <v>1.97522295337724E-3</v>
      </c>
    </row>
    <row r="11025" spans="1:7" x14ac:dyDescent="0.25">
      <c r="A11025" s="108" t="str">
        <f t="shared" si="172"/>
        <v>HU_1995_NATIONAL TOTAL_DIOX</v>
      </c>
      <c r="B11025" s="113" t="s">
        <v>152</v>
      </c>
      <c r="C11025" s="113">
        <v>1995</v>
      </c>
      <c r="D11025" s="113" t="s">
        <v>122</v>
      </c>
      <c r="E11025" s="113" t="s">
        <v>128</v>
      </c>
      <c r="F11025" s="113" t="s">
        <v>200</v>
      </c>
      <c r="G11025" s="150">
        <v>7.88995777839431E-8</v>
      </c>
    </row>
    <row r="11026" spans="1:7" x14ac:dyDescent="0.25">
      <c r="A11026" s="108" t="str">
        <f t="shared" si="172"/>
        <v>HU_1995_NATIONAL TOTAL_PAH</v>
      </c>
      <c r="B11026" s="113" t="s">
        <v>152</v>
      </c>
      <c r="C11026" s="113">
        <v>1995</v>
      </c>
      <c r="D11026" s="113" t="s">
        <v>122</v>
      </c>
      <c r="E11026" s="113" t="s">
        <v>129</v>
      </c>
      <c r="F11026" s="113" t="s">
        <v>200</v>
      </c>
      <c r="G11026" s="113">
        <v>3.5289528639816499E-2</v>
      </c>
    </row>
    <row r="11027" spans="1:7" x14ac:dyDescent="0.25">
      <c r="A11027" s="108" t="str">
        <f t="shared" si="172"/>
        <v>HU_1995_NATIONAL TOTAL_HCB</v>
      </c>
      <c r="B11027" s="113" t="s">
        <v>152</v>
      </c>
      <c r="C11027" s="113">
        <v>1995</v>
      </c>
      <c r="D11027" s="113" t="s">
        <v>122</v>
      </c>
      <c r="E11027" s="113" t="s">
        <v>130</v>
      </c>
      <c r="F11027" s="113" t="s">
        <v>200</v>
      </c>
      <c r="G11027" s="113">
        <v>6.3045517637989998E-4</v>
      </c>
    </row>
    <row r="11028" spans="1:7" x14ac:dyDescent="0.25">
      <c r="A11028" s="108" t="str">
        <f t="shared" si="172"/>
        <v>HU_1995_NATIONAL TOTAL_PCB</v>
      </c>
      <c r="B11028" s="113" t="s">
        <v>152</v>
      </c>
      <c r="C11028" s="113">
        <v>1995</v>
      </c>
      <c r="D11028" s="113" t="s">
        <v>122</v>
      </c>
      <c r="E11028" s="113" t="s">
        <v>259</v>
      </c>
      <c r="F11028" s="113" t="s">
        <v>200</v>
      </c>
      <c r="G11028" s="150">
        <v>1.2436845810192E-5</v>
      </c>
    </row>
    <row r="11029" spans="1:7" x14ac:dyDescent="0.25">
      <c r="A11029" s="108" t="str">
        <f t="shared" si="172"/>
        <v>HU_1995_1A3(FS)_NOx</v>
      </c>
      <c r="B11029" s="113" t="s">
        <v>152</v>
      </c>
      <c r="C11029" s="113">
        <v>1995</v>
      </c>
      <c r="D11029" s="113" t="s">
        <v>132</v>
      </c>
      <c r="E11029" s="113" t="s">
        <v>199</v>
      </c>
      <c r="F11029" s="113" t="s">
        <v>200</v>
      </c>
      <c r="G11029" s="113">
        <v>58.331054355493599</v>
      </c>
    </row>
    <row r="11030" spans="1:7" x14ac:dyDescent="0.25">
      <c r="A11030" s="108" t="str">
        <f t="shared" si="172"/>
        <v>HU_1995_1A3(FS)_NMVOC</v>
      </c>
      <c r="B11030" s="113" t="s">
        <v>152</v>
      </c>
      <c r="C11030" s="113">
        <v>1995</v>
      </c>
      <c r="D11030" s="113" t="s">
        <v>132</v>
      </c>
      <c r="E11030" s="113" t="s">
        <v>123</v>
      </c>
      <c r="F11030" s="113" t="s">
        <v>200</v>
      </c>
      <c r="G11030" s="113">
        <v>85.988959623123193</v>
      </c>
    </row>
    <row r="11031" spans="1:7" x14ac:dyDescent="0.25">
      <c r="A11031" s="108" t="str">
        <f t="shared" si="172"/>
        <v>HU_1995_1A3(FS)_SOx</v>
      </c>
      <c r="B11031" s="113" t="s">
        <v>152</v>
      </c>
      <c r="C11031" s="113">
        <v>1995</v>
      </c>
      <c r="D11031" s="113" t="s">
        <v>132</v>
      </c>
      <c r="E11031" s="113" t="s">
        <v>201</v>
      </c>
      <c r="F11031" s="113" t="s">
        <v>200</v>
      </c>
      <c r="G11031" s="113">
        <v>2.1614452331712601</v>
      </c>
    </row>
    <row r="11032" spans="1:7" x14ac:dyDescent="0.25">
      <c r="A11032" s="108" t="str">
        <f t="shared" si="172"/>
        <v>HU_1995_1A3(FS)_NH3</v>
      </c>
      <c r="B11032" s="113" t="s">
        <v>152</v>
      </c>
      <c r="C11032" s="113">
        <v>1995</v>
      </c>
      <c r="D11032" s="113" t="s">
        <v>132</v>
      </c>
      <c r="E11032" s="113" t="s">
        <v>124</v>
      </c>
      <c r="F11032" s="113" t="s">
        <v>200</v>
      </c>
      <c r="G11032" s="113">
        <v>0.15936357708975099</v>
      </c>
    </row>
    <row r="11033" spans="1:7" x14ac:dyDescent="0.25">
      <c r="A11033" s="108" t="str">
        <f t="shared" si="172"/>
        <v>HU_1995_3D_NOx</v>
      </c>
      <c r="B11033" s="113" t="s">
        <v>152</v>
      </c>
      <c r="C11033" s="113">
        <v>1995</v>
      </c>
      <c r="D11033" s="113" t="s">
        <v>206</v>
      </c>
      <c r="E11033" s="113" t="s">
        <v>199</v>
      </c>
      <c r="F11033" s="113" t="s">
        <v>200</v>
      </c>
      <c r="G11033" s="113">
        <v>13.045095728353701</v>
      </c>
    </row>
    <row r="11034" spans="1:7" x14ac:dyDescent="0.25">
      <c r="A11034" s="108" t="str">
        <f t="shared" si="172"/>
        <v>HU_1996_NATIONAL TOTAL_NOx</v>
      </c>
      <c r="B11034" s="113" t="s">
        <v>152</v>
      </c>
      <c r="C11034" s="113">
        <v>1996</v>
      </c>
      <c r="D11034" s="113" t="s">
        <v>122</v>
      </c>
      <c r="E11034" s="113" t="s">
        <v>199</v>
      </c>
      <c r="F11034" s="113" t="s">
        <v>200</v>
      </c>
      <c r="G11034" s="113">
        <v>194.521239545171</v>
      </c>
    </row>
    <row r="11035" spans="1:7" x14ac:dyDescent="0.25">
      <c r="A11035" s="108" t="str">
        <f t="shared" si="172"/>
        <v>HU_1996_NATIONAL TOTAL_NMVOC</v>
      </c>
      <c r="B11035" s="113" t="s">
        <v>152</v>
      </c>
      <c r="C11035" s="113">
        <v>1996</v>
      </c>
      <c r="D11035" s="113" t="s">
        <v>122</v>
      </c>
      <c r="E11035" s="113" t="s">
        <v>123</v>
      </c>
      <c r="F11035" s="113" t="s">
        <v>200</v>
      </c>
      <c r="G11035" s="113">
        <v>218.61412316968301</v>
      </c>
    </row>
    <row r="11036" spans="1:7" x14ac:dyDescent="0.25">
      <c r="A11036" s="108" t="str">
        <f t="shared" si="172"/>
        <v>HU_1996_NATIONAL TOTAL_SOx</v>
      </c>
      <c r="B11036" s="113" t="s">
        <v>152</v>
      </c>
      <c r="C11036" s="113">
        <v>1996</v>
      </c>
      <c r="D11036" s="113" t="s">
        <v>122</v>
      </c>
      <c r="E11036" s="113" t="s">
        <v>201</v>
      </c>
      <c r="F11036" s="113" t="s">
        <v>200</v>
      </c>
      <c r="G11036" s="113">
        <v>612.02161798756504</v>
      </c>
    </row>
    <row r="11037" spans="1:7" x14ac:dyDescent="0.25">
      <c r="A11037" s="108" t="str">
        <f t="shared" si="172"/>
        <v>HU_1996_NATIONAL TOTAL_NH3</v>
      </c>
      <c r="B11037" s="113" t="s">
        <v>152</v>
      </c>
      <c r="C11037" s="113">
        <v>1996</v>
      </c>
      <c r="D11037" s="113" t="s">
        <v>122</v>
      </c>
      <c r="E11037" s="113" t="s">
        <v>124</v>
      </c>
      <c r="F11037" s="113" t="s">
        <v>200</v>
      </c>
      <c r="G11037" s="113">
        <v>87.395027752502301</v>
      </c>
    </row>
    <row r="11038" spans="1:7" x14ac:dyDescent="0.25">
      <c r="A11038" s="108" t="str">
        <f t="shared" si="172"/>
        <v>HU_1996_NATIONAL TOTAL_PM2.5</v>
      </c>
      <c r="B11038" s="113" t="s">
        <v>152</v>
      </c>
      <c r="C11038" s="113">
        <v>1996</v>
      </c>
      <c r="D11038" s="113" t="s">
        <v>122</v>
      </c>
      <c r="E11038" s="113" t="s">
        <v>203</v>
      </c>
      <c r="F11038" s="113" t="s">
        <v>200</v>
      </c>
      <c r="G11038" s="113">
        <v>27.94</v>
      </c>
    </row>
    <row r="11039" spans="1:7" x14ac:dyDescent="0.25">
      <c r="A11039" s="108" t="str">
        <f t="shared" si="172"/>
        <v>HU_1996_NATIONAL TOTAL_Pb</v>
      </c>
      <c r="B11039" s="113" t="s">
        <v>152</v>
      </c>
      <c r="C11039" s="113">
        <v>1996</v>
      </c>
      <c r="D11039" s="113" t="s">
        <v>122</v>
      </c>
      <c r="E11039" s="113" t="s">
        <v>125</v>
      </c>
      <c r="F11039" s="113" t="s">
        <v>200</v>
      </c>
      <c r="G11039" s="113">
        <v>0.115939356613942</v>
      </c>
    </row>
    <row r="11040" spans="1:7" x14ac:dyDescent="0.25">
      <c r="A11040" s="108" t="str">
        <f t="shared" si="172"/>
        <v>HU_1996_NATIONAL TOTAL_Cd</v>
      </c>
      <c r="B11040" s="113" t="s">
        <v>152</v>
      </c>
      <c r="C11040" s="113">
        <v>1996</v>
      </c>
      <c r="D11040" s="113" t="s">
        <v>122</v>
      </c>
      <c r="E11040" s="113" t="s">
        <v>126</v>
      </c>
      <c r="F11040" s="113" t="s">
        <v>200</v>
      </c>
      <c r="G11040" s="113">
        <v>1.61492459515898E-3</v>
      </c>
    </row>
    <row r="11041" spans="1:7" x14ac:dyDescent="0.25">
      <c r="A11041" s="108" t="str">
        <f t="shared" si="172"/>
        <v>HU_1996_NATIONAL TOTAL_Hg</v>
      </c>
      <c r="B11041" s="113" t="s">
        <v>152</v>
      </c>
      <c r="C11041" s="113">
        <v>1996</v>
      </c>
      <c r="D11041" s="113" t="s">
        <v>122</v>
      </c>
      <c r="E11041" s="113" t="s">
        <v>127</v>
      </c>
      <c r="F11041" s="113" t="s">
        <v>200</v>
      </c>
      <c r="G11041" s="113">
        <v>1.90602162274501E-3</v>
      </c>
    </row>
    <row r="11042" spans="1:7" x14ac:dyDescent="0.25">
      <c r="A11042" s="108" t="str">
        <f t="shared" si="172"/>
        <v>HU_1996_NATIONAL TOTAL_DIOX</v>
      </c>
      <c r="B11042" s="113" t="s">
        <v>152</v>
      </c>
      <c r="C11042" s="113">
        <v>1996</v>
      </c>
      <c r="D11042" s="113" t="s">
        <v>122</v>
      </c>
      <c r="E11042" s="113" t="s">
        <v>128</v>
      </c>
      <c r="F11042" s="113" t="s">
        <v>200</v>
      </c>
      <c r="G11042" s="150">
        <v>8.00142426245282E-8</v>
      </c>
    </row>
    <row r="11043" spans="1:7" x14ac:dyDescent="0.25">
      <c r="A11043" s="108" t="str">
        <f t="shared" si="172"/>
        <v>HU_1996_NATIONAL TOTAL_PAH</v>
      </c>
      <c r="B11043" s="113" t="s">
        <v>152</v>
      </c>
      <c r="C11043" s="113">
        <v>1996</v>
      </c>
      <c r="D11043" s="113" t="s">
        <v>122</v>
      </c>
      <c r="E11043" s="113" t="s">
        <v>129</v>
      </c>
      <c r="F11043" s="113" t="s">
        <v>200</v>
      </c>
      <c r="G11043" s="113">
        <v>3.7354981119846802E-2</v>
      </c>
    </row>
    <row r="11044" spans="1:7" x14ac:dyDescent="0.25">
      <c r="A11044" s="108" t="str">
        <f t="shared" si="172"/>
        <v>HU_1996_NATIONAL TOTAL_HCB</v>
      </c>
      <c r="B11044" s="113" t="s">
        <v>152</v>
      </c>
      <c r="C11044" s="113">
        <v>1996</v>
      </c>
      <c r="D11044" s="113" t="s">
        <v>122</v>
      </c>
      <c r="E11044" s="113" t="s">
        <v>130</v>
      </c>
      <c r="F11044" s="113" t="s">
        <v>200</v>
      </c>
      <c r="G11044" s="113">
        <v>6.223915284599E-4</v>
      </c>
    </row>
    <row r="11045" spans="1:7" x14ac:dyDescent="0.25">
      <c r="A11045" s="108" t="str">
        <f t="shared" si="172"/>
        <v>HU_1996_NATIONAL TOTAL_PCB</v>
      </c>
      <c r="B11045" s="113" t="s">
        <v>152</v>
      </c>
      <c r="C11045" s="113">
        <v>1996</v>
      </c>
      <c r="D11045" s="113" t="s">
        <v>122</v>
      </c>
      <c r="E11045" s="113" t="s">
        <v>259</v>
      </c>
      <c r="F11045" s="113" t="s">
        <v>200</v>
      </c>
      <c r="G11045" s="150">
        <v>1.2923231278947299E-5</v>
      </c>
    </row>
    <row r="11046" spans="1:7" x14ac:dyDescent="0.25">
      <c r="A11046" s="108" t="str">
        <f t="shared" si="172"/>
        <v>HU_1996_1A3(FS)_NOx</v>
      </c>
      <c r="B11046" s="113" t="s">
        <v>152</v>
      </c>
      <c r="C11046" s="113">
        <v>1996</v>
      </c>
      <c r="D11046" s="113" t="s">
        <v>132</v>
      </c>
      <c r="E11046" s="113" t="s">
        <v>199</v>
      </c>
      <c r="F11046" s="113" t="s">
        <v>200</v>
      </c>
      <c r="G11046" s="113">
        <v>58.280737070194398</v>
      </c>
    </row>
    <row r="11047" spans="1:7" x14ac:dyDescent="0.25">
      <c r="A11047" s="108" t="str">
        <f t="shared" si="172"/>
        <v>HU_1996_1A3(FS)_NMVOC</v>
      </c>
      <c r="B11047" s="113" t="s">
        <v>152</v>
      </c>
      <c r="C11047" s="113">
        <v>1996</v>
      </c>
      <c r="D11047" s="113" t="s">
        <v>132</v>
      </c>
      <c r="E11047" s="113" t="s">
        <v>123</v>
      </c>
      <c r="F11047" s="113" t="s">
        <v>200</v>
      </c>
      <c r="G11047" s="113">
        <v>79.493247779595706</v>
      </c>
    </row>
    <row r="11048" spans="1:7" x14ac:dyDescent="0.25">
      <c r="A11048" s="108" t="str">
        <f t="shared" si="172"/>
        <v>HU_1996_1A3(FS)_SOx</v>
      </c>
      <c r="B11048" s="113" t="s">
        <v>152</v>
      </c>
      <c r="C11048" s="113">
        <v>1996</v>
      </c>
      <c r="D11048" s="113" t="s">
        <v>132</v>
      </c>
      <c r="E11048" s="113" t="s">
        <v>201</v>
      </c>
      <c r="F11048" s="113" t="s">
        <v>200</v>
      </c>
      <c r="G11048" s="113">
        <v>2.1515180527195201</v>
      </c>
    </row>
    <row r="11049" spans="1:7" x14ac:dyDescent="0.25">
      <c r="A11049" s="108" t="str">
        <f t="shared" si="172"/>
        <v>HU_1996_1A3(FS)_NH3</v>
      </c>
      <c r="B11049" s="113" t="s">
        <v>152</v>
      </c>
      <c r="C11049" s="113">
        <v>1996</v>
      </c>
      <c r="D11049" s="113" t="s">
        <v>132</v>
      </c>
      <c r="E11049" s="113" t="s">
        <v>124</v>
      </c>
      <c r="F11049" s="113" t="s">
        <v>200</v>
      </c>
      <c r="G11049" s="113">
        <v>0.19319094728182801</v>
      </c>
    </row>
    <row r="11050" spans="1:7" x14ac:dyDescent="0.25">
      <c r="A11050" s="108" t="str">
        <f t="shared" si="172"/>
        <v>HU_1996_3D_NOx</v>
      </c>
      <c r="B11050" s="113" t="s">
        <v>152</v>
      </c>
      <c r="C11050" s="113">
        <v>1996</v>
      </c>
      <c r="D11050" s="113" t="s">
        <v>206</v>
      </c>
      <c r="E11050" s="113" t="s">
        <v>199</v>
      </c>
      <c r="F11050" s="113" t="s">
        <v>200</v>
      </c>
      <c r="G11050" s="113">
        <v>13.383495573487499</v>
      </c>
    </row>
    <row r="11051" spans="1:7" x14ac:dyDescent="0.25">
      <c r="A11051" s="108" t="str">
        <f t="shared" si="172"/>
        <v>HU_1997_NATIONAL TOTAL_NOx</v>
      </c>
      <c r="B11051" s="113" t="s">
        <v>152</v>
      </c>
      <c r="C11051" s="113">
        <v>1997</v>
      </c>
      <c r="D11051" s="113" t="s">
        <v>122</v>
      </c>
      <c r="E11051" s="113" t="s">
        <v>199</v>
      </c>
      <c r="F11051" s="113" t="s">
        <v>200</v>
      </c>
      <c r="G11051" s="113">
        <v>196.85814365667301</v>
      </c>
    </row>
    <row r="11052" spans="1:7" x14ac:dyDescent="0.25">
      <c r="A11052" s="108" t="str">
        <f t="shared" si="172"/>
        <v>HU_1997_NATIONAL TOTAL_NMVOC</v>
      </c>
      <c r="B11052" s="113" t="s">
        <v>152</v>
      </c>
      <c r="C11052" s="113">
        <v>1997</v>
      </c>
      <c r="D11052" s="113" t="s">
        <v>122</v>
      </c>
      <c r="E11052" s="113" t="s">
        <v>123</v>
      </c>
      <c r="F11052" s="113" t="s">
        <v>200</v>
      </c>
      <c r="G11052" s="113">
        <v>208.64281050074899</v>
      </c>
    </row>
    <row r="11053" spans="1:7" x14ac:dyDescent="0.25">
      <c r="A11053" s="108" t="str">
        <f t="shared" si="172"/>
        <v>HU_1997_NATIONAL TOTAL_SOx</v>
      </c>
      <c r="B11053" s="113" t="s">
        <v>152</v>
      </c>
      <c r="C11053" s="113">
        <v>1997</v>
      </c>
      <c r="D11053" s="113" t="s">
        <v>122</v>
      </c>
      <c r="E11053" s="113" t="s">
        <v>201</v>
      </c>
      <c r="F11053" s="113" t="s">
        <v>200</v>
      </c>
      <c r="G11053" s="113">
        <v>625.70282250340995</v>
      </c>
    </row>
    <row r="11054" spans="1:7" x14ac:dyDescent="0.25">
      <c r="A11054" s="108" t="str">
        <f t="shared" si="172"/>
        <v>HU_1997_NATIONAL TOTAL_NH3</v>
      </c>
      <c r="B11054" s="113" t="s">
        <v>152</v>
      </c>
      <c r="C11054" s="113">
        <v>1997</v>
      </c>
      <c r="D11054" s="113" t="s">
        <v>122</v>
      </c>
      <c r="E11054" s="113" t="s">
        <v>124</v>
      </c>
      <c r="F11054" s="113" t="s">
        <v>200</v>
      </c>
      <c r="G11054" s="113">
        <v>85.935509182677606</v>
      </c>
    </row>
    <row r="11055" spans="1:7" x14ac:dyDescent="0.25">
      <c r="A11055" s="108" t="str">
        <f t="shared" si="172"/>
        <v>HU_1997_NATIONAL TOTAL_PM2.5</v>
      </c>
      <c r="B11055" s="113" t="s">
        <v>152</v>
      </c>
      <c r="C11055" s="113">
        <v>1997</v>
      </c>
      <c r="D11055" s="113" t="s">
        <v>122</v>
      </c>
      <c r="E11055" s="113" t="s">
        <v>203</v>
      </c>
      <c r="F11055" s="113" t="s">
        <v>200</v>
      </c>
      <c r="G11055" s="113">
        <v>26.79</v>
      </c>
    </row>
    <row r="11056" spans="1:7" x14ac:dyDescent="0.25">
      <c r="A11056" s="108" t="str">
        <f t="shared" si="172"/>
        <v>HU_1997_NATIONAL TOTAL_Pb</v>
      </c>
      <c r="B11056" s="113" t="s">
        <v>152</v>
      </c>
      <c r="C11056" s="113">
        <v>1997</v>
      </c>
      <c r="D11056" s="113" t="s">
        <v>122</v>
      </c>
      <c r="E11056" s="113" t="s">
        <v>125</v>
      </c>
      <c r="F11056" s="113" t="s">
        <v>200</v>
      </c>
      <c r="G11056" s="113">
        <v>9.90702528633359E-2</v>
      </c>
    </row>
    <row r="11057" spans="1:7" x14ac:dyDescent="0.25">
      <c r="A11057" s="108" t="str">
        <f t="shared" si="172"/>
        <v>HU_1997_NATIONAL TOTAL_Cd</v>
      </c>
      <c r="B11057" s="113" t="s">
        <v>152</v>
      </c>
      <c r="C11057" s="113">
        <v>1997</v>
      </c>
      <c r="D11057" s="113" t="s">
        <v>122</v>
      </c>
      <c r="E11057" s="113" t="s">
        <v>126</v>
      </c>
      <c r="F11057" s="113" t="s">
        <v>200</v>
      </c>
      <c r="G11057" s="113">
        <v>1.6100259778079201E-3</v>
      </c>
    </row>
    <row r="11058" spans="1:7" x14ac:dyDescent="0.25">
      <c r="A11058" s="108" t="str">
        <f t="shared" si="172"/>
        <v>HU_1997_NATIONAL TOTAL_Hg</v>
      </c>
      <c r="B11058" s="113" t="s">
        <v>152</v>
      </c>
      <c r="C11058" s="113">
        <v>1997</v>
      </c>
      <c r="D11058" s="113" t="s">
        <v>122</v>
      </c>
      <c r="E11058" s="113" t="s">
        <v>127</v>
      </c>
      <c r="F11058" s="113" t="s">
        <v>200</v>
      </c>
      <c r="G11058" s="113">
        <v>1.8324358457188401E-3</v>
      </c>
    </row>
    <row r="11059" spans="1:7" x14ac:dyDescent="0.25">
      <c r="A11059" s="108" t="str">
        <f t="shared" si="172"/>
        <v>HU_1997_NATIONAL TOTAL_DIOX</v>
      </c>
      <c r="B11059" s="113" t="s">
        <v>152</v>
      </c>
      <c r="C11059" s="113">
        <v>1997</v>
      </c>
      <c r="D11059" s="113" t="s">
        <v>122</v>
      </c>
      <c r="E11059" s="113" t="s">
        <v>128</v>
      </c>
      <c r="F11059" s="113" t="s">
        <v>200</v>
      </c>
      <c r="G11059" s="150">
        <v>7.9505216743676596E-8</v>
      </c>
    </row>
    <row r="11060" spans="1:7" x14ac:dyDescent="0.25">
      <c r="A11060" s="108" t="str">
        <f t="shared" si="172"/>
        <v>HU_1997_NATIONAL TOTAL_PAH</v>
      </c>
      <c r="B11060" s="113" t="s">
        <v>152</v>
      </c>
      <c r="C11060" s="113">
        <v>1997</v>
      </c>
      <c r="D11060" s="113" t="s">
        <v>122</v>
      </c>
      <c r="E11060" s="113" t="s">
        <v>129</v>
      </c>
      <c r="F11060" s="113" t="s">
        <v>200</v>
      </c>
      <c r="G11060" s="113">
        <v>3.56626929667897E-2</v>
      </c>
    </row>
    <row r="11061" spans="1:7" x14ac:dyDescent="0.25">
      <c r="A11061" s="108" t="str">
        <f t="shared" si="172"/>
        <v>HU_1997_NATIONAL TOTAL_HCB</v>
      </c>
      <c r="B11061" s="113" t="s">
        <v>152</v>
      </c>
      <c r="C11061" s="113">
        <v>1997</v>
      </c>
      <c r="D11061" s="113" t="s">
        <v>122</v>
      </c>
      <c r="E11061" s="113" t="s">
        <v>130</v>
      </c>
      <c r="F11061" s="113" t="s">
        <v>200</v>
      </c>
      <c r="G11061" s="113">
        <v>5.9540060255310002E-4</v>
      </c>
    </row>
    <row r="11062" spans="1:7" x14ac:dyDescent="0.25">
      <c r="A11062" s="108" t="str">
        <f t="shared" si="172"/>
        <v>HU_1997_NATIONAL TOTAL_PCB</v>
      </c>
      <c r="B11062" s="113" t="s">
        <v>152</v>
      </c>
      <c r="C11062" s="113">
        <v>1997</v>
      </c>
      <c r="D11062" s="113" t="s">
        <v>122</v>
      </c>
      <c r="E11062" s="113" t="s">
        <v>259</v>
      </c>
      <c r="F11062" s="113" t="s">
        <v>200</v>
      </c>
      <c r="G11062" s="150">
        <v>1.2204592708479401E-5</v>
      </c>
    </row>
    <row r="11063" spans="1:7" x14ac:dyDescent="0.25">
      <c r="A11063" s="108" t="str">
        <f t="shared" si="172"/>
        <v>HU_1997_1A3(FS)_NOx</v>
      </c>
      <c r="B11063" s="113" t="s">
        <v>152</v>
      </c>
      <c r="C11063" s="113">
        <v>1997</v>
      </c>
      <c r="D11063" s="113" t="s">
        <v>132</v>
      </c>
      <c r="E11063" s="113" t="s">
        <v>199</v>
      </c>
      <c r="F11063" s="113" t="s">
        <v>200</v>
      </c>
      <c r="G11063" s="113">
        <v>61.854739703260002</v>
      </c>
    </row>
    <row r="11064" spans="1:7" x14ac:dyDescent="0.25">
      <c r="A11064" s="108" t="str">
        <f t="shared" si="172"/>
        <v>HU_1997_1A3(FS)_NMVOC</v>
      </c>
      <c r="B11064" s="113" t="s">
        <v>152</v>
      </c>
      <c r="C11064" s="113">
        <v>1997</v>
      </c>
      <c r="D11064" s="113" t="s">
        <v>132</v>
      </c>
      <c r="E11064" s="113" t="s">
        <v>123</v>
      </c>
      <c r="F11064" s="113" t="s">
        <v>200</v>
      </c>
      <c r="G11064" s="113">
        <v>75.113727309908498</v>
      </c>
    </row>
    <row r="11065" spans="1:7" x14ac:dyDescent="0.25">
      <c r="A11065" s="108" t="str">
        <f t="shared" si="172"/>
        <v>HU_1997_1A3(FS)_SOx</v>
      </c>
      <c r="B11065" s="113" t="s">
        <v>152</v>
      </c>
      <c r="C11065" s="113">
        <v>1997</v>
      </c>
      <c r="D11065" s="113" t="s">
        <v>132</v>
      </c>
      <c r="E11065" s="113" t="s">
        <v>201</v>
      </c>
      <c r="F11065" s="113" t="s">
        <v>200</v>
      </c>
      <c r="G11065" s="113">
        <v>2.2851832117867699</v>
      </c>
    </row>
    <row r="11066" spans="1:7" x14ac:dyDescent="0.25">
      <c r="A11066" s="108" t="str">
        <f t="shared" si="172"/>
        <v>HU_1997_1A3(FS)_NH3</v>
      </c>
      <c r="B11066" s="113" t="s">
        <v>152</v>
      </c>
      <c r="C11066" s="113">
        <v>1997</v>
      </c>
      <c r="D11066" s="113" t="s">
        <v>132</v>
      </c>
      <c r="E11066" s="113" t="s">
        <v>124</v>
      </c>
      <c r="F11066" s="113" t="s">
        <v>200</v>
      </c>
      <c r="G11066" s="113">
        <v>0.249377836072945</v>
      </c>
    </row>
    <row r="11067" spans="1:7" x14ac:dyDescent="0.25">
      <c r="A11067" s="108" t="str">
        <f t="shared" si="172"/>
        <v>HU_1997_3D_NOx</v>
      </c>
      <c r="B11067" s="113" t="s">
        <v>152</v>
      </c>
      <c r="C11067" s="113">
        <v>1997</v>
      </c>
      <c r="D11067" s="113" t="s">
        <v>206</v>
      </c>
      <c r="E11067" s="113" t="s">
        <v>199</v>
      </c>
      <c r="F11067" s="113" t="s">
        <v>200</v>
      </c>
      <c r="G11067" s="113">
        <v>13.3205232846813</v>
      </c>
    </row>
    <row r="11068" spans="1:7" x14ac:dyDescent="0.25">
      <c r="A11068" s="108" t="str">
        <f t="shared" si="172"/>
        <v>HU_1998_NATIONAL TOTAL_NOx</v>
      </c>
      <c r="B11068" s="113" t="s">
        <v>152</v>
      </c>
      <c r="C11068" s="113">
        <v>1998</v>
      </c>
      <c r="D11068" s="113" t="s">
        <v>122</v>
      </c>
      <c r="E11068" s="113" t="s">
        <v>199</v>
      </c>
      <c r="F11068" s="113" t="s">
        <v>200</v>
      </c>
      <c r="G11068" s="113">
        <v>197.181504041945</v>
      </c>
    </row>
    <row r="11069" spans="1:7" x14ac:dyDescent="0.25">
      <c r="A11069" s="108" t="str">
        <f t="shared" si="172"/>
        <v>HU_1998_NATIONAL TOTAL_NMVOC</v>
      </c>
      <c r="B11069" s="113" t="s">
        <v>152</v>
      </c>
      <c r="C11069" s="113">
        <v>1998</v>
      </c>
      <c r="D11069" s="113" t="s">
        <v>122</v>
      </c>
      <c r="E11069" s="113" t="s">
        <v>123</v>
      </c>
      <c r="F11069" s="113" t="s">
        <v>200</v>
      </c>
      <c r="G11069" s="113">
        <v>201.15057784083501</v>
      </c>
    </row>
    <row r="11070" spans="1:7" x14ac:dyDescent="0.25">
      <c r="A11070" s="108" t="str">
        <f t="shared" si="172"/>
        <v>HU_1998_NATIONAL TOTAL_SOx</v>
      </c>
      <c r="B11070" s="113" t="s">
        <v>152</v>
      </c>
      <c r="C11070" s="113">
        <v>1998</v>
      </c>
      <c r="D11070" s="113" t="s">
        <v>122</v>
      </c>
      <c r="E11070" s="113" t="s">
        <v>201</v>
      </c>
      <c r="F11070" s="113" t="s">
        <v>200</v>
      </c>
      <c r="G11070" s="113">
        <v>565.67219183887096</v>
      </c>
    </row>
    <row r="11071" spans="1:7" x14ac:dyDescent="0.25">
      <c r="A11071" s="108" t="str">
        <f t="shared" si="172"/>
        <v>HU_1998_NATIONAL TOTAL_NH3</v>
      </c>
      <c r="B11071" s="113" t="s">
        <v>152</v>
      </c>
      <c r="C11071" s="113">
        <v>1998</v>
      </c>
      <c r="D11071" s="113" t="s">
        <v>122</v>
      </c>
      <c r="E11071" s="113" t="s">
        <v>124</v>
      </c>
      <c r="F11071" s="113" t="s">
        <v>200</v>
      </c>
      <c r="G11071" s="113">
        <v>90.853399142223907</v>
      </c>
    </row>
    <row r="11072" spans="1:7" x14ac:dyDescent="0.25">
      <c r="A11072" s="108" t="str">
        <f t="shared" si="172"/>
        <v>HU_1998_NATIONAL TOTAL_PM2.5</v>
      </c>
      <c r="B11072" s="113" t="s">
        <v>152</v>
      </c>
      <c r="C11072" s="113">
        <v>1998</v>
      </c>
      <c r="D11072" s="113" t="s">
        <v>122</v>
      </c>
      <c r="E11072" s="113" t="s">
        <v>203</v>
      </c>
      <c r="F11072" s="113" t="s">
        <v>200</v>
      </c>
      <c r="G11072" s="113">
        <v>25.17</v>
      </c>
    </row>
    <row r="11073" spans="1:7" x14ac:dyDescent="0.25">
      <c r="A11073" s="108" t="str">
        <f t="shared" si="172"/>
        <v>HU_1998_NATIONAL TOTAL_Pb</v>
      </c>
      <c r="B11073" s="113" t="s">
        <v>152</v>
      </c>
      <c r="C11073" s="113">
        <v>1998</v>
      </c>
      <c r="D11073" s="113" t="s">
        <v>122</v>
      </c>
      <c r="E11073" s="113" t="s">
        <v>125</v>
      </c>
      <c r="F11073" s="113" t="s">
        <v>200</v>
      </c>
      <c r="G11073" s="113">
        <v>9.2990039828943494E-2</v>
      </c>
    </row>
    <row r="11074" spans="1:7" x14ac:dyDescent="0.25">
      <c r="A11074" s="108" t="str">
        <f t="shared" ref="A11074:A11137" si="173">CONCATENATE(B11074,"_",C11074,"_",D11074,"_",E11074)</f>
        <v>HU_1998_NATIONAL TOTAL_Cd</v>
      </c>
      <c r="B11074" s="113" t="s">
        <v>152</v>
      </c>
      <c r="C11074" s="113">
        <v>1998</v>
      </c>
      <c r="D11074" s="113" t="s">
        <v>122</v>
      </c>
      <c r="E11074" s="113" t="s">
        <v>126</v>
      </c>
      <c r="F11074" s="113" t="s">
        <v>200</v>
      </c>
      <c r="G11074" s="113">
        <v>1.58630683560974E-3</v>
      </c>
    </row>
    <row r="11075" spans="1:7" x14ac:dyDescent="0.25">
      <c r="A11075" s="108" t="str">
        <f t="shared" si="173"/>
        <v>HU_1998_NATIONAL TOTAL_Hg</v>
      </c>
      <c r="B11075" s="113" t="s">
        <v>152</v>
      </c>
      <c r="C11075" s="113">
        <v>1998</v>
      </c>
      <c r="D11075" s="113" t="s">
        <v>122</v>
      </c>
      <c r="E11075" s="113" t="s">
        <v>127</v>
      </c>
      <c r="F11075" s="113" t="s">
        <v>200</v>
      </c>
      <c r="G11075" s="113">
        <v>1.7413663524591899E-3</v>
      </c>
    </row>
    <row r="11076" spans="1:7" x14ac:dyDescent="0.25">
      <c r="A11076" s="108" t="str">
        <f t="shared" si="173"/>
        <v>HU_1998_NATIONAL TOTAL_DIOX</v>
      </c>
      <c r="B11076" s="113" t="s">
        <v>152</v>
      </c>
      <c r="C11076" s="113">
        <v>1998</v>
      </c>
      <c r="D11076" s="113" t="s">
        <v>122</v>
      </c>
      <c r="E11076" s="113" t="s">
        <v>128</v>
      </c>
      <c r="F11076" s="113" t="s">
        <v>200</v>
      </c>
      <c r="G11076" s="150">
        <v>7.0363390158933005E-8</v>
      </c>
    </row>
    <row r="11077" spans="1:7" x14ac:dyDescent="0.25">
      <c r="A11077" s="108" t="str">
        <f t="shared" si="173"/>
        <v>HU_1998_NATIONAL TOTAL_PAH</v>
      </c>
      <c r="B11077" s="113" t="s">
        <v>152</v>
      </c>
      <c r="C11077" s="113">
        <v>1998</v>
      </c>
      <c r="D11077" s="113" t="s">
        <v>122</v>
      </c>
      <c r="E11077" s="113" t="s">
        <v>129</v>
      </c>
      <c r="F11077" s="113" t="s">
        <v>200</v>
      </c>
      <c r="G11077" s="113">
        <v>2.4891170519301401E-2</v>
      </c>
    </row>
    <row r="11078" spans="1:7" x14ac:dyDescent="0.25">
      <c r="A11078" s="108" t="str">
        <f t="shared" si="173"/>
        <v>HU_1998_NATIONAL TOTAL_HCB</v>
      </c>
      <c r="B11078" s="113" t="s">
        <v>152</v>
      </c>
      <c r="C11078" s="113">
        <v>1998</v>
      </c>
      <c r="D11078" s="113" t="s">
        <v>122</v>
      </c>
      <c r="E11078" s="113" t="s">
        <v>130</v>
      </c>
      <c r="F11078" s="113" t="s">
        <v>200</v>
      </c>
      <c r="G11078" s="113">
        <v>5.1602688998050004E-4</v>
      </c>
    </row>
    <row r="11079" spans="1:7" x14ac:dyDescent="0.25">
      <c r="A11079" s="108" t="str">
        <f t="shared" si="173"/>
        <v>HU_1998_NATIONAL TOTAL_PCB</v>
      </c>
      <c r="B11079" s="113" t="s">
        <v>152</v>
      </c>
      <c r="C11079" s="113">
        <v>1998</v>
      </c>
      <c r="D11079" s="113" t="s">
        <v>122</v>
      </c>
      <c r="E11079" s="113" t="s">
        <v>259</v>
      </c>
      <c r="F11079" s="113" t="s">
        <v>200</v>
      </c>
      <c r="G11079" s="150">
        <v>1.01563769798658E-5</v>
      </c>
    </row>
    <row r="11080" spans="1:7" x14ac:dyDescent="0.25">
      <c r="A11080" s="108" t="str">
        <f t="shared" si="173"/>
        <v>HU_1998_1A3(FS)_NOx</v>
      </c>
      <c r="B11080" s="113" t="s">
        <v>152</v>
      </c>
      <c r="C11080" s="113">
        <v>1998</v>
      </c>
      <c r="D11080" s="113" t="s">
        <v>132</v>
      </c>
      <c r="E11080" s="113" t="s">
        <v>199</v>
      </c>
      <c r="F11080" s="113" t="s">
        <v>200</v>
      </c>
      <c r="G11080" s="113">
        <v>70.293068778887999</v>
      </c>
    </row>
    <row r="11081" spans="1:7" x14ac:dyDescent="0.25">
      <c r="A11081" s="108" t="str">
        <f t="shared" si="173"/>
        <v>HU_1998_1A3(FS)_NMVOC</v>
      </c>
      <c r="B11081" s="113" t="s">
        <v>152</v>
      </c>
      <c r="C11081" s="113">
        <v>1998</v>
      </c>
      <c r="D11081" s="113" t="s">
        <v>132</v>
      </c>
      <c r="E11081" s="113" t="s">
        <v>123</v>
      </c>
      <c r="F11081" s="113" t="s">
        <v>200</v>
      </c>
      <c r="G11081" s="113">
        <v>72.380473734224196</v>
      </c>
    </row>
    <row r="11082" spans="1:7" x14ac:dyDescent="0.25">
      <c r="A11082" s="108" t="str">
        <f t="shared" si="173"/>
        <v>HU_1998_1A3(FS)_SOx</v>
      </c>
      <c r="B11082" s="113" t="s">
        <v>152</v>
      </c>
      <c r="C11082" s="113">
        <v>1998</v>
      </c>
      <c r="D11082" s="113" t="s">
        <v>132</v>
      </c>
      <c r="E11082" s="113" t="s">
        <v>201</v>
      </c>
      <c r="F11082" s="113" t="s">
        <v>200</v>
      </c>
      <c r="G11082" s="113">
        <v>2.1933472159749599</v>
      </c>
    </row>
    <row r="11083" spans="1:7" x14ac:dyDescent="0.25">
      <c r="A11083" s="108" t="str">
        <f t="shared" si="173"/>
        <v>HU_1998_1A3(FS)_NH3</v>
      </c>
      <c r="B11083" s="113" t="s">
        <v>152</v>
      </c>
      <c r="C11083" s="113">
        <v>1998</v>
      </c>
      <c r="D11083" s="113" t="s">
        <v>132</v>
      </c>
      <c r="E11083" s="113" t="s">
        <v>124</v>
      </c>
      <c r="F11083" s="113" t="s">
        <v>200</v>
      </c>
      <c r="G11083" s="113">
        <v>0.31260815961292199</v>
      </c>
    </row>
    <row r="11084" spans="1:7" x14ac:dyDescent="0.25">
      <c r="A11084" s="108" t="str">
        <f t="shared" si="173"/>
        <v>HU_1998_3D_NOx</v>
      </c>
      <c r="B11084" s="113" t="s">
        <v>152</v>
      </c>
      <c r="C11084" s="113">
        <v>1998</v>
      </c>
      <c r="D11084" s="113" t="s">
        <v>206</v>
      </c>
      <c r="E11084" s="113" t="s">
        <v>199</v>
      </c>
      <c r="F11084" s="113" t="s">
        <v>200</v>
      </c>
      <c r="G11084" s="113">
        <v>15.113418719477499</v>
      </c>
    </row>
    <row r="11085" spans="1:7" x14ac:dyDescent="0.25">
      <c r="A11085" s="108" t="str">
        <f t="shared" si="173"/>
        <v>HU_1999_NATIONAL TOTAL_NOx</v>
      </c>
      <c r="B11085" s="113" t="s">
        <v>152</v>
      </c>
      <c r="C11085" s="113">
        <v>1999</v>
      </c>
      <c r="D11085" s="113" t="s">
        <v>122</v>
      </c>
      <c r="E11085" s="113" t="s">
        <v>199</v>
      </c>
      <c r="F11085" s="113" t="s">
        <v>200</v>
      </c>
      <c r="G11085" s="113">
        <v>201.081950941808</v>
      </c>
    </row>
    <row r="11086" spans="1:7" x14ac:dyDescent="0.25">
      <c r="A11086" s="108" t="str">
        <f t="shared" si="173"/>
        <v>HU_1999_NATIONAL TOTAL_NMVOC</v>
      </c>
      <c r="B11086" s="113" t="s">
        <v>152</v>
      </c>
      <c r="C11086" s="113">
        <v>1999</v>
      </c>
      <c r="D11086" s="113" t="s">
        <v>122</v>
      </c>
      <c r="E11086" s="113" t="s">
        <v>123</v>
      </c>
      <c r="F11086" s="113" t="s">
        <v>200</v>
      </c>
      <c r="G11086" s="113">
        <v>199.76504616339199</v>
      </c>
    </row>
    <row r="11087" spans="1:7" x14ac:dyDescent="0.25">
      <c r="A11087" s="108" t="str">
        <f t="shared" si="173"/>
        <v>HU_1999_NATIONAL TOTAL_SOx</v>
      </c>
      <c r="B11087" s="113" t="s">
        <v>152</v>
      </c>
      <c r="C11087" s="113">
        <v>1999</v>
      </c>
      <c r="D11087" s="113" t="s">
        <v>122</v>
      </c>
      <c r="E11087" s="113" t="s">
        <v>201</v>
      </c>
      <c r="F11087" s="113" t="s">
        <v>200</v>
      </c>
      <c r="G11087" s="113">
        <v>558.90277786413799</v>
      </c>
    </row>
    <row r="11088" spans="1:7" x14ac:dyDescent="0.25">
      <c r="A11088" s="108" t="str">
        <f t="shared" si="173"/>
        <v>HU_1999_NATIONAL TOTAL_NH3</v>
      </c>
      <c r="B11088" s="113" t="s">
        <v>152</v>
      </c>
      <c r="C11088" s="113">
        <v>1999</v>
      </c>
      <c r="D11088" s="113" t="s">
        <v>122</v>
      </c>
      <c r="E11088" s="113" t="s">
        <v>124</v>
      </c>
      <c r="F11088" s="113" t="s">
        <v>200</v>
      </c>
      <c r="G11088" s="113">
        <v>91.245973668890201</v>
      </c>
    </row>
    <row r="11089" spans="1:7" x14ac:dyDescent="0.25">
      <c r="A11089" s="108" t="str">
        <f t="shared" si="173"/>
        <v>HU_1999_NATIONAL TOTAL_PM2.5</v>
      </c>
      <c r="B11089" s="113" t="s">
        <v>152</v>
      </c>
      <c r="C11089" s="113">
        <v>1999</v>
      </c>
      <c r="D11089" s="113" t="s">
        <v>122</v>
      </c>
      <c r="E11089" s="113" t="s">
        <v>203</v>
      </c>
      <c r="F11089" s="113" t="s">
        <v>200</v>
      </c>
      <c r="G11089" s="113">
        <v>20.21</v>
      </c>
    </row>
    <row r="11090" spans="1:7" x14ac:dyDescent="0.25">
      <c r="A11090" s="108" t="str">
        <f t="shared" si="173"/>
        <v>HU_1999_NATIONAL TOTAL_Pb</v>
      </c>
      <c r="B11090" s="113" t="s">
        <v>152</v>
      </c>
      <c r="C11090" s="113">
        <v>1999</v>
      </c>
      <c r="D11090" s="113" t="s">
        <v>122</v>
      </c>
      <c r="E11090" s="113" t="s">
        <v>125</v>
      </c>
      <c r="F11090" s="113" t="s">
        <v>200</v>
      </c>
      <c r="G11090" s="113">
        <v>3.0979623160582299E-2</v>
      </c>
    </row>
    <row r="11091" spans="1:7" x14ac:dyDescent="0.25">
      <c r="A11091" s="108" t="str">
        <f t="shared" si="173"/>
        <v>HU_1999_NATIONAL TOTAL_Cd</v>
      </c>
      <c r="B11091" s="113" t="s">
        <v>152</v>
      </c>
      <c r="C11091" s="113">
        <v>1999</v>
      </c>
      <c r="D11091" s="113" t="s">
        <v>122</v>
      </c>
      <c r="E11091" s="113" t="s">
        <v>126</v>
      </c>
      <c r="F11091" s="113" t="s">
        <v>200</v>
      </c>
      <c r="G11091" s="113">
        <v>1.53314054749072E-3</v>
      </c>
    </row>
    <row r="11092" spans="1:7" x14ac:dyDescent="0.25">
      <c r="A11092" s="108" t="str">
        <f t="shared" si="173"/>
        <v>HU_1999_NATIONAL TOTAL_Hg</v>
      </c>
      <c r="B11092" s="113" t="s">
        <v>152</v>
      </c>
      <c r="C11092" s="113">
        <v>1999</v>
      </c>
      <c r="D11092" s="113" t="s">
        <v>122</v>
      </c>
      <c r="E11092" s="113" t="s">
        <v>127</v>
      </c>
      <c r="F11092" s="113" t="s">
        <v>200</v>
      </c>
      <c r="G11092" s="113">
        <v>1.7279490554090501E-3</v>
      </c>
    </row>
    <row r="11093" spans="1:7" x14ac:dyDescent="0.25">
      <c r="A11093" s="108" t="str">
        <f t="shared" si="173"/>
        <v>HU_1999_NATIONAL TOTAL_DIOX</v>
      </c>
      <c r="B11093" s="113" t="s">
        <v>152</v>
      </c>
      <c r="C11093" s="113">
        <v>1999</v>
      </c>
      <c r="D11093" s="113" t="s">
        <v>122</v>
      </c>
      <c r="E11093" s="113" t="s">
        <v>128</v>
      </c>
      <c r="F11093" s="113" t="s">
        <v>200</v>
      </c>
      <c r="G11093" s="150">
        <v>6.7831435246488199E-8</v>
      </c>
    </row>
    <row r="11094" spans="1:7" x14ac:dyDescent="0.25">
      <c r="A11094" s="108" t="str">
        <f t="shared" si="173"/>
        <v>HU_1999_NATIONAL TOTAL_PAH</v>
      </c>
      <c r="B11094" s="113" t="s">
        <v>152</v>
      </c>
      <c r="C11094" s="113">
        <v>1999</v>
      </c>
      <c r="D11094" s="113" t="s">
        <v>122</v>
      </c>
      <c r="E11094" s="113" t="s">
        <v>129</v>
      </c>
      <c r="F11094" s="113" t="s">
        <v>200</v>
      </c>
      <c r="G11094" s="113">
        <v>2.4916325930520698E-2</v>
      </c>
    </row>
    <row r="11095" spans="1:7" x14ac:dyDescent="0.25">
      <c r="A11095" s="108" t="str">
        <f t="shared" si="173"/>
        <v>HU_1999_NATIONAL TOTAL_HCB</v>
      </c>
      <c r="B11095" s="113" t="s">
        <v>152</v>
      </c>
      <c r="C11095" s="113">
        <v>1999</v>
      </c>
      <c r="D11095" s="113" t="s">
        <v>122</v>
      </c>
      <c r="E11095" s="113" t="s">
        <v>130</v>
      </c>
      <c r="F11095" s="113" t="s">
        <v>200</v>
      </c>
      <c r="G11095" s="113">
        <v>3.762081831196E-4</v>
      </c>
    </row>
    <row r="11096" spans="1:7" x14ac:dyDescent="0.25">
      <c r="A11096" s="108" t="str">
        <f t="shared" si="173"/>
        <v>HU_1999_NATIONAL TOTAL_PCB</v>
      </c>
      <c r="B11096" s="113" t="s">
        <v>152</v>
      </c>
      <c r="C11096" s="113">
        <v>1999</v>
      </c>
      <c r="D11096" s="113" t="s">
        <v>122</v>
      </c>
      <c r="E11096" s="113" t="s">
        <v>259</v>
      </c>
      <c r="F11096" s="113" t="s">
        <v>200</v>
      </c>
      <c r="G11096" s="150">
        <v>1.02186302407648E-5</v>
      </c>
    </row>
    <row r="11097" spans="1:7" x14ac:dyDescent="0.25">
      <c r="A11097" s="108" t="str">
        <f t="shared" si="173"/>
        <v>HU_1999_1A3(FS)_NOx</v>
      </c>
      <c r="B11097" s="113" t="s">
        <v>152</v>
      </c>
      <c r="C11097" s="113">
        <v>1999</v>
      </c>
      <c r="D11097" s="113" t="s">
        <v>132</v>
      </c>
      <c r="E11097" s="113" t="s">
        <v>199</v>
      </c>
      <c r="F11097" s="113" t="s">
        <v>200</v>
      </c>
      <c r="G11097" s="113">
        <v>72.804678207485694</v>
      </c>
    </row>
    <row r="11098" spans="1:7" x14ac:dyDescent="0.25">
      <c r="A11098" s="108" t="str">
        <f t="shared" si="173"/>
        <v>HU_1999_1A3(FS)_NMVOC</v>
      </c>
      <c r="B11098" s="113" t="s">
        <v>152</v>
      </c>
      <c r="C11098" s="113">
        <v>1999</v>
      </c>
      <c r="D11098" s="113" t="s">
        <v>132</v>
      </c>
      <c r="E11098" s="113" t="s">
        <v>123</v>
      </c>
      <c r="F11098" s="113" t="s">
        <v>200</v>
      </c>
      <c r="G11098" s="113">
        <v>70.175936016767693</v>
      </c>
    </row>
    <row r="11099" spans="1:7" x14ac:dyDescent="0.25">
      <c r="A11099" s="108" t="str">
        <f t="shared" si="173"/>
        <v>HU_1999_1A3(FS)_SOx</v>
      </c>
      <c r="B11099" s="113" t="s">
        <v>152</v>
      </c>
      <c r="C11099" s="113">
        <v>1999</v>
      </c>
      <c r="D11099" s="113" t="s">
        <v>132</v>
      </c>
      <c r="E11099" s="113" t="s">
        <v>201</v>
      </c>
      <c r="F11099" s="113" t="s">
        <v>200</v>
      </c>
      <c r="G11099" s="113">
        <v>1.32663427142151</v>
      </c>
    </row>
    <row r="11100" spans="1:7" x14ac:dyDescent="0.25">
      <c r="A11100" s="108" t="str">
        <f t="shared" si="173"/>
        <v>HU_1999_1A3(FS)_NH3</v>
      </c>
      <c r="B11100" s="113" t="s">
        <v>152</v>
      </c>
      <c r="C11100" s="113">
        <v>1999</v>
      </c>
      <c r="D11100" s="113" t="s">
        <v>132</v>
      </c>
      <c r="E11100" s="113" t="s">
        <v>124</v>
      </c>
      <c r="F11100" s="113" t="s">
        <v>200</v>
      </c>
      <c r="G11100" s="113">
        <v>0.37725120234215298</v>
      </c>
    </row>
    <row r="11101" spans="1:7" x14ac:dyDescent="0.25">
      <c r="A11101" s="108" t="str">
        <f t="shared" si="173"/>
        <v>HU_1999_3D_NOx</v>
      </c>
      <c r="B11101" s="113" t="s">
        <v>152</v>
      </c>
      <c r="C11101" s="113">
        <v>1999</v>
      </c>
      <c r="D11101" s="113" t="s">
        <v>206</v>
      </c>
      <c r="E11101" s="113" t="s">
        <v>199</v>
      </c>
      <c r="F11101" s="113" t="s">
        <v>200</v>
      </c>
      <c r="G11101" s="113">
        <v>15.7463438672837</v>
      </c>
    </row>
    <row r="11102" spans="1:7" x14ac:dyDescent="0.25">
      <c r="A11102" s="108" t="str">
        <f t="shared" si="173"/>
        <v>HU_2000_NATIONAL TOTAL_NOx</v>
      </c>
      <c r="B11102" s="113" t="s">
        <v>152</v>
      </c>
      <c r="C11102" s="113">
        <v>2000</v>
      </c>
      <c r="D11102" s="113" t="s">
        <v>122</v>
      </c>
      <c r="E11102" s="113" t="s">
        <v>199</v>
      </c>
      <c r="F11102" s="113" t="s">
        <v>200</v>
      </c>
      <c r="G11102" s="113">
        <v>188.95599469931199</v>
      </c>
    </row>
    <row r="11103" spans="1:7" x14ac:dyDescent="0.25">
      <c r="A11103" s="108" t="str">
        <f t="shared" si="173"/>
        <v>HU_2000_NATIONAL TOTAL_NMVOC</v>
      </c>
      <c r="B11103" s="113" t="s">
        <v>152</v>
      </c>
      <c r="C11103" s="113">
        <v>2000</v>
      </c>
      <c r="D11103" s="113" t="s">
        <v>122</v>
      </c>
      <c r="E11103" s="113" t="s">
        <v>123</v>
      </c>
      <c r="F11103" s="113" t="s">
        <v>200</v>
      </c>
      <c r="G11103" s="113">
        <v>202.16625743247499</v>
      </c>
    </row>
    <row r="11104" spans="1:7" x14ac:dyDescent="0.25">
      <c r="A11104" s="108" t="str">
        <f t="shared" si="173"/>
        <v>HU_2000_NATIONAL TOTAL_SOx</v>
      </c>
      <c r="B11104" s="113" t="s">
        <v>152</v>
      </c>
      <c r="C11104" s="113">
        <v>2000</v>
      </c>
      <c r="D11104" s="113" t="s">
        <v>122</v>
      </c>
      <c r="E11104" s="113" t="s">
        <v>201</v>
      </c>
      <c r="F11104" s="113" t="s">
        <v>200</v>
      </c>
      <c r="G11104" s="113">
        <v>427.37301338287102</v>
      </c>
    </row>
    <row r="11105" spans="1:7" x14ac:dyDescent="0.25">
      <c r="A11105" s="108" t="str">
        <f t="shared" si="173"/>
        <v>HU_2000_NATIONAL TOTAL_NH3</v>
      </c>
      <c r="B11105" s="113" t="s">
        <v>152</v>
      </c>
      <c r="C11105" s="113">
        <v>2000</v>
      </c>
      <c r="D11105" s="113" t="s">
        <v>122</v>
      </c>
      <c r="E11105" s="113" t="s">
        <v>124</v>
      </c>
      <c r="F11105" s="113" t="s">
        <v>200</v>
      </c>
      <c r="G11105" s="113">
        <v>92.931320706468597</v>
      </c>
    </row>
    <row r="11106" spans="1:7" x14ac:dyDescent="0.25">
      <c r="A11106" s="108" t="str">
        <f t="shared" si="173"/>
        <v>HU_2000_NATIONAL TOTAL_PM2.5</v>
      </c>
      <c r="B11106" s="113" t="s">
        <v>152</v>
      </c>
      <c r="C11106" s="113">
        <v>2000</v>
      </c>
      <c r="D11106" s="113" t="s">
        <v>122</v>
      </c>
      <c r="E11106" s="113" t="s">
        <v>203</v>
      </c>
      <c r="F11106" s="113" t="s">
        <v>200</v>
      </c>
      <c r="G11106" s="113">
        <v>48.809729515242601</v>
      </c>
    </row>
    <row r="11107" spans="1:7" x14ac:dyDescent="0.25">
      <c r="A11107" s="108" t="str">
        <f t="shared" si="173"/>
        <v>HU_2000_NATIONAL TOTAL_Pb</v>
      </c>
      <c r="B11107" s="113" t="s">
        <v>152</v>
      </c>
      <c r="C11107" s="113">
        <v>2000</v>
      </c>
      <c r="D11107" s="113" t="s">
        <v>122</v>
      </c>
      <c r="E11107" s="113" t="s">
        <v>125</v>
      </c>
      <c r="F11107" s="113" t="s">
        <v>200</v>
      </c>
      <c r="G11107" s="113">
        <v>2.11301428234307E-2</v>
      </c>
    </row>
    <row r="11108" spans="1:7" x14ac:dyDescent="0.25">
      <c r="A11108" s="108" t="str">
        <f t="shared" si="173"/>
        <v>HU_2000_NATIONAL TOTAL_Cd</v>
      </c>
      <c r="B11108" s="113" t="s">
        <v>152</v>
      </c>
      <c r="C11108" s="113">
        <v>2000</v>
      </c>
      <c r="D11108" s="113" t="s">
        <v>122</v>
      </c>
      <c r="E11108" s="113" t="s">
        <v>126</v>
      </c>
      <c r="F11108" s="113" t="s">
        <v>200</v>
      </c>
      <c r="G11108" s="113">
        <v>1.8003719386992299E-3</v>
      </c>
    </row>
    <row r="11109" spans="1:7" x14ac:dyDescent="0.25">
      <c r="A11109" s="108" t="str">
        <f t="shared" si="173"/>
        <v>HU_2000_NATIONAL TOTAL_Hg</v>
      </c>
      <c r="B11109" s="113" t="s">
        <v>152</v>
      </c>
      <c r="C11109" s="113">
        <v>2000</v>
      </c>
      <c r="D11109" s="113" t="s">
        <v>122</v>
      </c>
      <c r="E11109" s="113" t="s">
        <v>127</v>
      </c>
      <c r="F11109" s="113" t="s">
        <v>200</v>
      </c>
      <c r="G11109" s="113">
        <v>1.69011082987421E-3</v>
      </c>
    </row>
    <row r="11110" spans="1:7" x14ac:dyDescent="0.25">
      <c r="A11110" s="108" t="str">
        <f t="shared" si="173"/>
        <v>HU_2000_NATIONAL TOTAL_DIOX</v>
      </c>
      <c r="B11110" s="113" t="s">
        <v>152</v>
      </c>
      <c r="C11110" s="113">
        <v>2000</v>
      </c>
      <c r="D11110" s="113" t="s">
        <v>122</v>
      </c>
      <c r="E11110" s="113" t="s">
        <v>128</v>
      </c>
      <c r="F11110" s="113" t="s">
        <v>200</v>
      </c>
      <c r="G11110" s="150">
        <v>8.1883025848674806E-8</v>
      </c>
    </row>
    <row r="11111" spans="1:7" x14ac:dyDescent="0.25">
      <c r="A11111" s="108" t="str">
        <f t="shared" si="173"/>
        <v>HU_2000_NATIONAL TOTAL_PAH</v>
      </c>
      <c r="B11111" s="113" t="s">
        <v>152</v>
      </c>
      <c r="C11111" s="113">
        <v>2000</v>
      </c>
      <c r="D11111" s="113" t="s">
        <v>122</v>
      </c>
      <c r="E11111" s="113" t="s">
        <v>129</v>
      </c>
      <c r="F11111" s="113" t="s">
        <v>200</v>
      </c>
      <c r="G11111" s="113">
        <v>3.07183060236348E-2</v>
      </c>
    </row>
    <row r="11112" spans="1:7" x14ac:dyDescent="0.25">
      <c r="A11112" s="108" t="str">
        <f t="shared" si="173"/>
        <v>HU_2000_NATIONAL TOTAL_HCB</v>
      </c>
      <c r="B11112" s="113" t="s">
        <v>152</v>
      </c>
      <c r="C11112" s="113">
        <v>2000</v>
      </c>
      <c r="D11112" s="113" t="s">
        <v>122</v>
      </c>
      <c r="E11112" s="113" t="s">
        <v>130</v>
      </c>
      <c r="F11112" s="113" t="s">
        <v>200</v>
      </c>
      <c r="G11112" s="113">
        <v>3.6656434553145902E-4</v>
      </c>
    </row>
    <row r="11113" spans="1:7" x14ac:dyDescent="0.25">
      <c r="A11113" s="108" t="str">
        <f t="shared" si="173"/>
        <v>HU_2000_NATIONAL TOTAL_PCB</v>
      </c>
      <c r="B11113" s="113" t="s">
        <v>152</v>
      </c>
      <c r="C11113" s="113">
        <v>2000</v>
      </c>
      <c r="D11113" s="113" t="s">
        <v>122</v>
      </c>
      <c r="E11113" s="113" t="s">
        <v>259</v>
      </c>
      <c r="F11113" s="113" t="s">
        <v>200</v>
      </c>
      <c r="G11113" s="150">
        <v>9.9003802321618303E-6</v>
      </c>
    </row>
    <row r="11114" spans="1:7" x14ac:dyDescent="0.25">
      <c r="A11114" s="108" t="str">
        <f t="shared" si="173"/>
        <v>HU_2000_1A3(FS)_NOx</v>
      </c>
      <c r="B11114" s="113" t="s">
        <v>152</v>
      </c>
      <c r="C11114" s="113">
        <v>2000</v>
      </c>
      <c r="D11114" s="113" t="s">
        <v>132</v>
      </c>
      <c r="E11114" s="113" t="s">
        <v>199</v>
      </c>
      <c r="F11114" s="113" t="s">
        <v>200</v>
      </c>
      <c r="G11114" s="113">
        <v>71.715561407158305</v>
      </c>
    </row>
    <row r="11115" spans="1:7" x14ac:dyDescent="0.25">
      <c r="A11115" s="108" t="str">
        <f t="shared" si="173"/>
        <v>HU_2000_1A3(FS)_NMVOC</v>
      </c>
      <c r="B11115" s="113" t="s">
        <v>152</v>
      </c>
      <c r="C11115" s="113">
        <v>2000</v>
      </c>
      <c r="D11115" s="113" t="s">
        <v>132</v>
      </c>
      <c r="E11115" s="113" t="s">
        <v>123</v>
      </c>
      <c r="F11115" s="113" t="s">
        <v>200</v>
      </c>
      <c r="G11115" s="113">
        <v>65.180567543927793</v>
      </c>
    </row>
    <row r="11116" spans="1:7" x14ac:dyDescent="0.25">
      <c r="A11116" s="108" t="str">
        <f t="shared" si="173"/>
        <v>HU_2000_1A3(FS)_SOx</v>
      </c>
      <c r="B11116" s="113" t="s">
        <v>152</v>
      </c>
      <c r="C11116" s="113">
        <v>2000</v>
      </c>
      <c r="D11116" s="113" t="s">
        <v>132</v>
      </c>
      <c r="E11116" s="113" t="s">
        <v>201</v>
      </c>
      <c r="F11116" s="113" t="s">
        <v>200</v>
      </c>
      <c r="G11116" s="113">
        <v>1.35020699740442</v>
      </c>
    </row>
    <row r="11117" spans="1:7" x14ac:dyDescent="0.25">
      <c r="A11117" s="108" t="str">
        <f t="shared" si="173"/>
        <v>HU_2000_1A3(FS)_NH3</v>
      </c>
      <c r="B11117" s="113" t="s">
        <v>152</v>
      </c>
      <c r="C11117" s="113">
        <v>2000</v>
      </c>
      <c r="D11117" s="113" t="s">
        <v>132</v>
      </c>
      <c r="E11117" s="113" t="s">
        <v>124</v>
      </c>
      <c r="F11117" s="113" t="s">
        <v>200</v>
      </c>
      <c r="G11117" s="113">
        <v>0.40468156668076299</v>
      </c>
    </row>
    <row r="11118" spans="1:7" x14ac:dyDescent="0.25">
      <c r="A11118" s="108" t="str">
        <f t="shared" si="173"/>
        <v>HU_2000_1A3(FS)_PM2.5</v>
      </c>
      <c r="B11118" s="113" t="s">
        <v>152</v>
      </c>
      <c r="C11118" s="113">
        <v>2000</v>
      </c>
      <c r="D11118" s="113" t="s">
        <v>132</v>
      </c>
      <c r="E11118" s="113" t="s">
        <v>203</v>
      </c>
      <c r="F11118" s="113" t="s">
        <v>200</v>
      </c>
      <c r="G11118" s="113">
        <v>3.95666780555745</v>
      </c>
    </row>
    <row r="11119" spans="1:7" x14ac:dyDescent="0.25">
      <c r="A11119" s="108" t="str">
        <f t="shared" si="173"/>
        <v>HU_2000_3D_NOx</v>
      </c>
      <c r="B11119" s="113" t="s">
        <v>152</v>
      </c>
      <c r="C11119" s="113">
        <v>2000</v>
      </c>
      <c r="D11119" s="113" t="s">
        <v>206</v>
      </c>
      <c r="E11119" s="113" t="s">
        <v>199</v>
      </c>
      <c r="F11119" s="113" t="s">
        <v>200</v>
      </c>
      <c r="G11119" s="113">
        <v>15.688366367250801</v>
      </c>
    </row>
    <row r="11120" spans="1:7" x14ac:dyDescent="0.25">
      <c r="A11120" s="108" t="str">
        <f t="shared" si="173"/>
        <v>HU_2001_NATIONAL TOTAL_NOx</v>
      </c>
      <c r="B11120" s="113" t="s">
        <v>152</v>
      </c>
      <c r="C11120" s="113">
        <v>2001</v>
      </c>
      <c r="D11120" s="113" t="s">
        <v>122</v>
      </c>
      <c r="E11120" s="113" t="s">
        <v>199</v>
      </c>
      <c r="F11120" s="113" t="s">
        <v>200</v>
      </c>
      <c r="G11120" s="113">
        <v>188.89980297986901</v>
      </c>
    </row>
    <row r="11121" spans="1:7" x14ac:dyDescent="0.25">
      <c r="A11121" s="108" t="str">
        <f t="shared" si="173"/>
        <v>HU_2001_NATIONAL TOTAL_NMVOC</v>
      </c>
      <c r="B11121" s="113" t="s">
        <v>152</v>
      </c>
      <c r="C11121" s="113">
        <v>2001</v>
      </c>
      <c r="D11121" s="113" t="s">
        <v>122</v>
      </c>
      <c r="E11121" s="113" t="s">
        <v>123</v>
      </c>
      <c r="F11121" s="113" t="s">
        <v>200</v>
      </c>
      <c r="G11121" s="113">
        <v>201.38102620127501</v>
      </c>
    </row>
    <row r="11122" spans="1:7" x14ac:dyDescent="0.25">
      <c r="A11122" s="108" t="str">
        <f t="shared" si="173"/>
        <v>HU_2001_NATIONAL TOTAL_SOx</v>
      </c>
      <c r="B11122" s="113" t="s">
        <v>152</v>
      </c>
      <c r="C11122" s="113">
        <v>2001</v>
      </c>
      <c r="D11122" s="113" t="s">
        <v>122</v>
      </c>
      <c r="E11122" s="113" t="s">
        <v>201</v>
      </c>
      <c r="F11122" s="113" t="s">
        <v>200</v>
      </c>
      <c r="G11122" s="113">
        <v>346.90964679159703</v>
      </c>
    </row>
    <row r="11123" spans="1:7" x14ac:dyDescent="0.25">
      <c r="A11123" s="108" t="str">
        <f t="shared" si="173"/>
        <v>HU_2001_NATIONAL TOTAL_NH3</v>
      </c>
      <c r="B11123" s="113" t="s">
        <v>152</v>
      </c>
      <c r="C11123" s="113">
        <v>2001</v>
      </c>
      <c r="D11123" s="113" t="s">
        <v>122</v>
      </c>
      <c r="E11123" s="113" t="s">
        <v>124</v>
      </c>
      <c r="F11123" s="113" t="s">
        <v>200</v>
      </c>
      <c r="G11123" s="113">
        <v>92.060117941886404</v>
      </c>
    </row>
    <row r="11124" spans="1:7" x14ac:dyDescent="0.25">
      <c r="A11124" s="108" t="str">
        <f t="shared" si="173"/>
        <v>HU_2001_NATIONAL TOTAL_PM2.5</v>
      </c>
      <c r="B11124" s="113" t="s">
        <v>152</v>
      </c>
      <c r="C11124" s="113">
        <v>2001</v>
      </c>
      <c r="D11124" s="113" t="s">
        <v>122</v>
      </c>
      <c r="E11124" s="113" t="s">
        <v>203</v>
      </c>
      <c r="F11124" s="113" t="s">
        <v>200</v>
      </c>
      <c r="G11124" s="113">
        <v>52.3004469058341</v>
      </c>
    </row>
    <row r="11125" spans="1:7" x14ac:dyDescent="0.25">
      <c r="A11125" s="108" t="str">
        <f t="shared" si="173"/>
        <v>HU_2001_NATIONAL TOTAL_Pb</v>
      </c>
      <c r="B11125" s="113" t="s">
        <v>152</v>
      </c>
      <c r="C11125" s="113">
        <v>2001</v>
      </c>
      <c r="D11125" s="113" t="s">
        <v>122</v>
      </c>
      <c r="E11125" s="113" t="s">
        <v>125</v>
      </c>
      <c r="F11125" s="113" t="s">
        <v>200</v>
      </c>
      <c r="G11125" s="113">
        <v>2.1804962691448201E-2</v>
      </c>
    </row>
    <row r="11126" spans="1:7" x14ac:dyDescent="0.25">
      <c r="A11126" s="108" t="str">
        <f t="shared" si="173"/>
        <v>HU_2001_NATIONAL TOTAL_Cd</v>
      </c>
      <c r="B11126" s="113" t="s">
        <v>152</v>
      </c>
      <c r="C11126" s="113">
        <v>2001</v>
      </c>
      <c r="D11126" s="113" t="s">
        <v>122</v>
      </c>
      <c r="E11126" s="113" t="s">
        <v>126</v>
      </c>
      <c r="F11126" s="113" t="s">
        <v>200</v>
      </c>
      <c r="G11126" s="113">
        <v>1.8938808679723499E-3</v>
      </c>
    </row>
    <row r="11127" spans="1:7" x14ac:dyDescent="0.25">
      <c r="A11127" s="108" t="str">
        <f t="shared" si="173"/>
        <v>HU_2001_NATIONAL TOTAL_Hg</v>
      </c>
      <c r="B11127" s="113" t="s">
        <v>152</v>
      </c>
      <c r="C11127" s="113">
        <v>2001</v>
      </c>
      <c r="D11127" s="113" t="s">
        <v>122</v>
      </c>
      <c r="E11127" s="113" t="s">
        <v>127</v>
      </c>
      <c r="F11127" s="113" t="s">
        <v>200</v>
      </c>
      <c r="G11127" s="113">
        <v>1.6798403796239301E-3</v>
      </c>
    </row>
    <row r="11128" spans="1:7" x14ac:dyDescent="0.25">
      <c r="A11128" s="108" t="str">
        <f t="shared" si="173"/>
        <v>HU_2001_NATIONAL TOTAL_DIOX</v>
      </c>
      <c r="B11128" s="113" t="s">
        <v>152</v>
      </c>
      <c r="C11128" s="113">
        <v>2001</v>
      </c>
      <c r="D11128" s="113" t="s">
        <v>122</v>
      </c>
      <c r="E11128" s="113" t="s">
        <v>128</v>
      </c>
      <c r="F11128" s="113" t="s">
        <v>200</v>
      </c>
      <c r="G11128" s="150">
        <v>8.4700259858674804E-8</v>
      </c>
    </row>
    <row r="11129" spans="1:7" x14ac:dyDescent="0.25">
      <c r="A11129" s="108" t="str">
        <f t="shared" si="173"/>
        <v>HU_2001_NATIONAL TOTAL_PAH</v>
      </c>
      <c r="B11129" s="113" t="s">
        <v>152</v>
      </c>
      <c r="C11129" s="113">
        <v>2001</v>
      </c>
      <c r="D11129" s="113" t="s">
        <v>122</v>
      </c>
      <c r="E11129" s="113" t="s">
        <v>129</v>
      </c>
      <c r="F11129" s="113" t="s">
        <v>200</v>
      </c>
      <c r="G11129" s="113">
        <v>3.2603618979949303E-2</v>
      </c>
    </row>
    <row r="11130" spans="1:7" x14ac:dyDescent="0.25">
      <c r="A11130" s="108" t="str">
        <f t="shared" si="173"/>
        <v>HU_2001_NATIONAL TOTAL_HCB</v>
      </c>
      <c r="B11130" s="113" t="s">
        <v>152</v>
      </c>
      <c r="C11130" s="113">
        <v>2001</v>
      </c>
      <c r="D11130" s="113" t="s">
        <v>122</v>
      </c>
      <c r="E11130" s="113" t="s">
        <v>130</v>
      </c>
      <c r="F11130" s="113" t="s">
        <v>200</v>
      </c>
      <c r="G11130" s="113">
        <v>3.07199404948661E-4</v>
      </c>
    </row>
    <row r="11131" spans="1:7" x14ac:dyDescent="0.25">
      <c r="A11131" s="108" t="str">
        <f t="shared" si="173"/>
        <v>HU_2001_NATIONAL TOTAL_PCB</v>
      </c>
      <c r="B11131" s="113" t="s">
        <v>152</v>
      </c>
      <c r="C11131" s="113">
        <v>2001</v>
      </c>
      <c r="D11131" s="113" t="s">
        <v>122</v>
      </c>
      <c r="E11131" s="113" t="s">
        <v>259</v>
      </c>
      <c r="F11131" s="113" t="s">
        <v>200</v>
      </c>
      <c r="G11131" s="150">
        <v>1.0219057600299E-5</v>
      </c>
    </row>
    <row r="11132" spans="1:7" x14ac:dyDescent="0.25">
      <c r="A11132" s="108" t="str">
        <f t="shared" si="173"/>
        <v>HU_2001_1A3(FS)_NOx</v>
      </c>
      <c r="B11132" s="113" t="s">
        <v>152</v>
      </c>
      <c r="C11132" s="113">
        <v>2001</v>
      </c>
      <c r="D11132" s="113" t="s">
        <v>132</v>
      </c>
      <c r="E11132" s="113" t="s">
        <v>199</v>
      </c>
      <c r="F11132" s="113" t="s">
        <v>200</v>
      </c>
      <c r="G11132" s="113">
        <v>72.002415419561402</v>
      </c>
    </row>
    <row r="11133" spans="1:7" x14ac:dyDescent="0.25">
      <c r="A11133" s="108" t="str">
        <f t="shared" si="173"/>
        <v>HU_2001_1A3(FS)_NMVOC</v>
      </c>
      <c r="B11133" s="113" t="s">
        <v>152</v>
      </c>
      <c r="C11133" s="113">
        <v>2001</v>
      </c>
      <c r="D11133" s="113" t="s">
        <v>132</v>
      </c>
      <c r="E11133" s="113" t="s">
        <v>123</v>
      </c>
      <c r="F11133" s="113" t="s">
        <v>200</v>
      </c>
      <c r="G11133" s="113">
        <v>63.350988363572903</v>
      </c>
    </row>
    <row r="11134" spans="1:7" x14ac:dyDescent="0.25">
      <c r="A11134" s="108" t="str">
        <f t="shared" si="173"/>
        <v>HU_2001_1A3(FS)_SOx</v>
      </c>
      <c r="B11134" s="113" t="s">
        <v>152</v>
      </c>
      <c r="C11134" s="113">
        <v>2001</v>
      </c>
      <c r="D11134" s="113" t="s">
        <v>132</v>
      </c>
      <c r="E11134" s="113" t="s">
        <v>201</v>
      </c>
      <c r="F11134" s="113" t="s">
        <v>200</v>
      </c>
      <c r="G11134" s="113">
        <v>1.4362461051779201</v>
      </c>
    </row>
    <row r="11135" spans="1:7" x14ac:dyDescent="0.25">
      <c r="A11135" s="108" t="str">
        <f t="shared" si="173"/>
        <v>HU_2001_1A3(FS)_NH3</v>
      </c>
      <c r="B11135" s="113" t="s">
        <v>152</v>
      </c>
      <c r="C11135" s="113">
        <v>2001</v>
      </c>
      <c r="D11135" s="113" t="s">
        <v>132</v>
      </c>
      <c r="E11135" s="113" t="s">
        <v>124</v>
      </c>
      <c r="F11135" s="113" t="s">
        <v>200</v>
      </c>
      <c r="G11135" s="113">
        <v>0.556396455802601</v>
      </c>
    </row>
    <row r="11136" spans="1:7" x14ac:dyDescent="0.25">
      <c r="A11136" s="108" t="str">
        <f t="shared" si="173"/>
        <v>HU_2001_1A3(FS)_PM2.5</v>
      </c>
      <c r="B11136" s="113" t="s">
        <v>152</v>
      </c>
      <c r="C11136" s="113">
        <v>2001</v>
      </c>
      <c r="D11136" s="113" t="s">
        <v>132</v>
      </c>
      <c r="E11136" s="113" t="s">
        <v>203</v>
      </c>
      <c r="F11136" s="113" t="s">
        <v>200</v>
      </c>
      <c r="G11136" s="113">
        <v>4.1905929405492497</v>
      </c>
    </row>
    <row r="11137" spans="1:7" x14ac:dyDescent="0.25">
      <c r="A11137" s="108" t="str">
        <f t="shared" si="173"/>
        <v>HU_2001_3D_NOx</v>
      </c>
      <c r="B11137" s="113" t="s">
        <v>152</v>
      </c>
      <c r="C11137" s="113">
        <v>2001</v>
      </c>
      <c r="D11137" s="113" t="s">
        <v>206</v>
      </c>
      <c r="E11137" s="113" t="s">
        <v>199</v>
      </c>
      <c r="F11137" s="113" t="s">
        <v>200</v>
      </c>
      <c r="G11137" s="113">
        <v>16.2521385606309</v>
      </c>
    </row>
    <row r="11138" spans="1:7" x14ac:dyDescent="0.25">
      <c r="A11138" s="108" t="str">
        <f t="shared" ref="A11138:A11201" si="174">CONCATENATE(B11138,"_",C11138,"_",D11138,"_",E11138)</f>
        <v>HU_2002_NATIONAL TOTAL_NOx</v>
      </c>
      <c r="B11138" s="113" t="s">
        <v>152</v>
      </c>
      <c r="C11138" s="113">
        <v>2002</v>
      </c>
      <c r="D11138" s="113" t="s">
        <v>122</v>
      </c>
      <c r="E11138" s="113" t="s">
        <v>199</v>
      </c>
      <c r="F11138" s="113" t="s">
        <v>200</v>
      </c>
      <c r="G11138" s="113">
        <v>181.511195533304</v>
      </c>
    </row>
    <row r="11139" spans="1:7" x14ac:dyDescent="0.25">
      <c r="A11139" s="108" t="str">
        <f t="shared" si="174"/>
        <v>HU_2002_NATIONAL TOTAL_NMVOC</v>
      </c>
      <c r="B11139" s="113" t="s">
        <v>152</v>
      </c>
      <c r="C11139" s="113">
        <v>2002</v>
      </c>
      <c r="D11139" s="113" t="s">
        <v>122</v>
      </c>
      <c r="E11139" s="113" t="s">
        <v>123</v>
      </c>
      <c r="F11139" s="113" t="s">
        <v>200</v>
      </c>
      <c r="G11139" s="113">
        <v>187.81086011723099</v>
      </c>
    </row>
    <row r="11140" spans="1:7" x14ac:dyDescent="0.25">
      <c r="A11140" s="108" t="str">
        <f t="shared" si="174"/>
        <v>HU_2002_NATIONAL TOTAL_SOx</v>
      </c>
      <c r="B11140" s="113" t="s">
        <v>152</v>
      </c>
      <c r="C11140" s="113">
        <v>2002</v>
      </c>
      <c r="D11140" s="113" t="s">
        <v>122</v>
      </c>
      <c r="E11140" s="113" t="s">
        <v>201</v>
      </c>
      <c r="F11140" s="113" t="s">
        <v>200</v>
      </c>
      <c r="G11140" s="113">
        <v>272.51763542276899</v>
      </c>
    </row>
    <row r="11141" spans="1:7" x14ac:dyDescent="0.25">
      <c r="A11141" s="108" t="str">
        <f t="shared" si="174"/>
        <v>HU_2002_NATIONAL TOTAL_NH3</v>
      </c>
      <c r="B11141" s="113" t="s">
        <v>152</v>
      </c>
      <c r="C11141" s="113">
        <v>2002</v>
      </c>
      <c r="D11141" s="113" t="s">
        <v>122</v>
      </c>
      <c r="E11141" s="113" t="s">
        <v>124</v>
      </c>
      <c r="F11141" s="113" t="s">
        <v>200</v>
      </c>
      <c r="G11141" s="113">
        <v>94.438382665152005</v>
      </c>
    </row>
    <row r="11142" spans="1:7" x14ac:dyDescent="0.25">
      <c r="A11142" s="108" t="str">
        <f t="shared" si="174"/>
        <v>HU_2002_NATIONAL TOTAL_PM2.5</v>
      </c>
      <c r="B11142" s="113" t="s">
        <v>152</v>
      </c>
      <c r="C11142" s="113">
        <v>2002</v>
      </c>
      <c r="D11142" s="113" t="s">
        <v>122</v>
      </c>
      <c r="E11142" s="113" t="s">
        <v>203</v>
      </c>
      <c r="F11142" s="113" t="s">
        <v>200</v>
      </c>
      <c r="G11142" s="113">
        <v>38.336136743959202</v>
      </c>
    </row>
    <row r="11143" spans="1:7" x14ac:dyDescent="0.25">
      <c r="A11143" s="108" t="str">
        <f t="shared" si="174"/>
        <v>HU_2002_NATIONAL TOTAL_Pb</v>
      </c>
      <c r="B11143" s="113" t="s">
        <v>152</v>
      </c>
      <c r="C11143" s="113">
        <v>2002</v>
      </c>
      <c r="D11143" s="113" t="s">
        <v>122</v>
      </c>
      <c r="E11143" s="113" t="s">
        <v>125</v>
      </c>
      <c r="F11143" s="113" t="s">
        <v>200</v>
      </c>
      <c r="G11143" s="113">
        <v>2.3085755048941999E-2</v>
      </c>
    </row>
    <row r="11144" spans="1:7" x14ac:dyDescent="0.25">
      <c r="A11144" s="108" t="str">
        <f t="shared" si="174"/>
        <v>HU_2002_NATIONAL TOTAL_Cd</v>
      </c>
      <c r="B11144" s="113" t="s">
        <v>152</v>
      </c>
      <c r="C11144" s="113">
        <v>2002</v>
      </c>
      <c r="D11144" s="113" t="s">
        <v>122</v>
      </c>
      <c r="E11144" s="113" t="s">
        <v>126</v>
      </c>
      <c r="F11144" s="113" t="s">
        <v>200</v>
      </c>
      <c r="G11144" s="113">
        <v>1.5803165831002801E-3</v>
      </c>
    </row>
    <row r="11145" spans="1:7" x14ac:dyDescent="0.25">
      <c r="A11145" s="108" t="str">
        <f t="shared" si="174"/>
        <v>HU_2002_NATIONAL TOTAL_Hg</v>
      </c>
      <c r="B11145" s="113" t="s">
        <v>152</v>
      </c>
      <c r="C11145" s="113">
        <v>2002</v>
      </c>
      <c r="D11145" s="113" t="s">
        <v>122</v>
      </c>
      <c r="E11145" s="113" t="s">
        <v>127</v>
      </c>
      <c r="F11145" s="113" t="s">
        <v>200</v>
      </c>
      <c r="G11145" s="113">
        <v>1.61601085294593E-3</v>
      </c>
    </row>
    <row r="11146" spans="1:7" x14ac:dyDescent="0.25">
      <c r="A11146" s="108" t="str">
        <f t="shared" si="174"/>
        <v>HU_2002_NATIONAL TOTAL_DIOX</v>
      </c>
      <c r="B11146" s="113" t="s">
        <v>152</v>
      </c>
      <c r="C11146" s="113">
        <v>2002</v>
      </c>
      <c r="D11146" s="113" t="s">
        <v>122</v>
      </c>
      <c r="E11146" s="113" t="s">
        <v>128</v>
      </c>
      <c r="F11146" s="113" t="s">
        <v>200</v>
      </c>
      <c r="G11146" s="150">
        <v>6.8264783258739399E-8</v>
      </c>
    </row>
    <row r="11147" spans="1:7" x14ac:dyDescent="0.25">
      <c r="A11147" s="108" t="str">
        <f t="shared" si="174"/>
        <v>HU_2002_NATIONAL TOTAL_PAH</v>
      </c>
      <c r="B11147" s="113" t="s">
        <v>152</v>
      </c>
      <c r="C11147" s="113">
        <v>2002</v>
      </c>
      <c r="D11147" s="113" t="s">
        <v>122</v>
      </c>
      <c r="E11147" s="113" t="s">
        <v>129</v>
      </c>
      <c r="F11147" s="113" t="s">
        <v>200</v>
      </c>
      <c r="G11147" s="113">
        <v>2.5808926045837E-2</v>
      </c>
    </row>
    <row r="11148" spans="1:7" x14ac:dyDescent="0.25">
      <c r="A11148" s="108" t="str">
        <f t="shared" si="174"/>
        <v>HU_2002_NATIONAL TOTAL_HCB</v>
      </c>
      <c r="B11148" s="113" t="s">
        <v>152</v>
      </c>
      <c r="C11148" s="113">
        <v>2002</v>
      </c>
      <c r="D11148" s="113" t="s">
        <v>122</v>
      </c>
      <c r="E11148" s="113" t="s">
        <v>130</v>
      </c>
      <c r="F11148" s="113" t="s">
        <v>200</v>
      </c>
      <c r="G11148" s="113">
        <v>1.20696160782106E-4</v>
      </c>
    </row>
    <row r="11149" spans="1:7" x14ac:dyDescent="0.25">
      <c r="A11149" s="108" t="str">
        <f t="shared" si="174"/>
        <v>HU_2002_NATIONAL TOTAL_PCB</v>
      </c>
      <c r="B11149" s="113" t="s">
        <v>152</v>
      </c>
      <c r="C11149" s="113">
        <v>2002</v>
      </c>
      <c r="D11149" s="113" t="s">
        <v>122</v>
      </c>
      <c r="E11149" s="113" t="s">
        <v>259</v>
      </c>
      <c r="F11149" s="113" t="s">
        <v>200</v>
      </c>
      <c r="G11149" s="150">
        <v>1.0216352227139299E-5</v>
      </c>
    </row>
    <row r="11150" spans="1:7" x14ac:dyDescent="0.25">
      <c r="A11150" s="108" t="str">
        <f t="shared" si="174"/>
        <v>HU_2002_1A3(FS)_NOx</v>
      </c>
      <c r="B11150" s="113" t="s">
        <v>152</v>
      </c>
      <c r="C11150" s="113">
        <v>2002</v>
      </c>
      <c r="D11150" s="113" t="s">
        <v>132</v>
      </c>
      <c r="E11150" s="113" t="s">
        <v>199</v>
      </c>
      <c r="F11150" s="113" t="s">
        <v>200</v>
      </c>
      <c r="G11150" s="113">
        <v>72.765767383588994</v>
      </c>
    </row>
    <row r="11151" spans="1:7" x14ac:dyDescent="0.25">
      <c r="A11151" s="108" t="str">
        <f t="shared" si="174"/>
        <v>HU_2002_1A3(FS)_NMVOC</v>
      </c>
      <c r="B11151" s="113" t="s">
        <v>152</v>
      </c>
      <c r="C11151" s="113">
        <v>2002</v>
      </c>
      <c r="D11151" s="113" t="s">
        <v>132</v>
      </c>
      <c r="E11151" s="113" t="s">
        <v>123</v>
      </c>
      <c r="F11151" s="113" t="s">
        <v>200</v>
      </c>
      <c r="G11151" s="113">
        <v>59.983131527019303</v>
      </c>
    </row>
    <row r="11152" spans="1:7" x14ac:dyDescent="0.25">
      <c r="A11152" s="108" t="str">
        <f t="shared" si="174"/>
        <v>HU_2002_1A3(FS)_SOx</v>
      </c>
      <c r="B11152" s="113" t="s">
        <v>152</v>
      </c>
      <c r="C11152" s="113">
        <v>2002</v>
      </c>
      <c r="D11152" s="113" t="s">
        <v>132</v>
      </c>
      <c r="E11152" s="113" t="s">
        <v>201</v>
      </c>
      <c r="F11152" s="113" t="s">
        <v>200</v>
      </c>
      <c r="G11152" s="113">
        <v>1.5589552688684201</v>
      </c>
    </row>
    <row r="11153" spans="1:7" x14ac:dyDescent="0.25">
      <c r="A11153" s="108" t="str">
        <f t="shared" si="174"/>
        <v>HU_2002_1A3(FS)_NH3</v>
      </c>
      <c r="B11153" s="113" t="s">
        <v>152</v>
      </c>
      <c r="C11153" s="113">
        <v>2002</v>
      </c>
      <c r="D11153" s="113" t="s">
        <v>132</v>
      </c>
      <c r="E11153" s="113" t="s">
        <v>124</v>
      </c>
      <c r="F11153" s="113" t="s">
        <v>200</v>
      </c>
      <c r="G11153" s="113">
        <v>0.70315222388233201</v>
      </c>
    </row>
    <row r="11154" spans="1:7" x14ac:dyDescent="0.25">
      <c r="A11154" s="108" t="str">
        <f t="shared" si="174"/>
        <v>HU_2002_1A3(FS)_PM2.5</v>
      </c>
      <c r="B11154" s="113" t="s">
        <v>152</v>
      </c>
      <c r="C11154" s="113">
        <v>2002</v>
      </c>
      <c r="D11154" s="113" t="s">
        <v>132</v>
      </c>
      <c r="E11154" s="113" t="s">
        <v>203</v>
      </c>
      <c r="F11154" s="113" t="s">
        <v>200</v>
      </c>
      <c r="G11154" s="113">
        <v>4.3752692968836904</v>
      </c>
    </row>
    <row r="11155" spans="1:7" x14ac:dyDescent="0.25">
      <c r="A11155" s="108" t="str">
        <f t="shared" si="174"/>
        <v>HU_2002_3D_NOx</v>
      </c>
      <c r="B11155" s="113" t="s">
        <v>152</v>
      </c>
      <c r="C11155" s="113">
        <v>2002</v>
      </c>
      <c r="D11155" s="113" t="s">
        <v>206</v>
      </c>
      <c r="E11155" s="113" t="s">
        <v>199</v>
      </c>
      <c r="F11155" s="113" t="s">
        <v>200</v>
      </c>
      <c r="G11155" s="113">
        <v>17.435219701103701</v>
      </c>
    </row>
    <row r="11156" spans="1:7" x14ac:dyDescent="0.25">
      <c r="A11156" s="108" t="str">
        <f t="shared" si="174"/>
        <v>HU_2003_NATIONAL TOTAL_NOx</v>
      </c>
      <c r="B11156" s="113" t="s">
        <v>152</v>
      </c>
      <c r="C11156" s="113">
        <v>2003</v>
      </c>
      <c r="D11156" s="113" t="s">
        <v>122</v>
      </c>
      <c r="E11156" s="113" t="s">
        <v>199</v>
      </c>
      <c r="F11156" s="113" t="s">
        <v>200</v>
      </c>
      <c r="G11156" s="113">
        <v>185.347016778144</v>
      </c>
    </row>
    <row r="11157" spans="1:7" x14ac:dyDescent="0.25">
      <c r="A11157" s="108" t="str">
        <f t="shared" si="174"/>
        <v>HU_2003_NATIONAL TOTAL_NMVOC</v>
      </c>
      <c r="B11157" s="113" t="s">
        <v>152</v>
      </c>
      <c r="C11157" s="113">
        <v>2003</v>
      </c>
      <c r="D11157" s="113" t="s">
        <v>122</v>
      </c>
      <c r="E11157" s="113" t="s">
        <v>123</v>
      </c>
      <c r="F11157" s="113" t="s">
        <v>200</v>
      </c>
      <c r="G11157" s="113">
        <v>192.14145602315801</v>
      </c>
    </row>
    <row r="11158" spans="1:7" x14ac:dyDescent="0.25">
      <c r="A11158" s="108" t="str">
        <f t="shared" si="174"/>
        <v>HU_2003_NATIONAL TOTAL_SOx</v>
      </c>
      <c r="B11158" s="113" t="s">
        <v>152</v>
      </c>
      <c r="C11158" s="113">
        <v>2003</v>
      </c>
      <c r="D11158" s="113" t="s">
        <v>122</v>
      </c>
      <c r="E11158" s="113" t="s">
        <v>201</v>
      </c>
      <c r="F11158" s="113" t="s">
        <v>200</v>
      </c>
      <c r="G11158" s="113">
        <v>246.32003406189301</v>
      </c>
    </row>
    <row r="11159" spans="1:7" x14ac:dyDescent="0.25">
      <c r="A11159" s="108" t="str">
        <f t="shared" si="174"/>
        <v>HU_2003_NATIONAL TOTAL_NH3</v>
      </c>
      <c r="B11159" s="113" t="s">
        <v>152</v>
      </c>
      <c r="C11159" s="113">
        <v>2003</v>
      </c>
      <c r="D11159" s="113" t="s">
        <v>122</v>
      </c>
      <c r="E11159" s="113" t="s">
        <v>124</v>
      </c>
      <c r="F11159" s="113" t="s">
        <v>200</v>
      </c>
      <c r="G11159" s="113">
        <v>94.382135695148605</v>
      </c>
    </row>
    <row r="11160" spans="1:7" x14ac:dyDescent="0.25">
      <c r="A11160" s="108" t="str">
        <f t="shared" si="174"/>
        <v>HU_2003_NATIONAL TOTAL_PM2.5</v>
      </c>
      <c r="B11160" s="113" t="s">
        <v>152</v>
      </c>
      <c r="C11160" s="113">
        <v>2003</v>
      </c>
      <c r="D11160" s="113" t="s">
        <v>122</v>
      </c>
      <c r="E11160" s="113" t="s">
        <v>203</v>
      </c>
      <c r="F11160" s="113" t="s">
        <v>200</v>
      </c>
      <c r="G11160" s="113">
        <v>46.9314317640765</v>
      </c>
    </row>
    <row r="11161" spans="1:7" x14ac:dyDescent="0.25">
      <c r="A11161" s="108" t="str">
        <f t="shared" si="174"/>
        <v>HU_2003_NATIONAL TOTAL_Pb</v>
      </c>
      <c r="B11161" s="113" t="s">
        <v>152</v>
      </c>
      <c r="C11161" s="113">
        <v>2003</v>
      </c>
      <c r="D11161" s="113" t="s">
        <v>122</v>
      </c>
      <c r="E11161" s="113" t="s">
        <v>125</v>
      </c>
      <c r="F11161" s="113" t="s">
        <v>200</v>
      </c>
      <c r="G11161" s="113">
        <v>2.3714481869227699E-2</v>
      </c>
    </row>
    <row r="11162" spans="1:7" x14ac:dyDescent="0.25">
      <c r="A11162" s="108" t="str">
        <f t="shared" si="174"/>
        <v>HU_2003_NATIONAL TOTAL_Cd</v>
      </c>
      <c r="B11162" s="113" t="s">
        <v>152</v>
      </c>
      <c r="C11162" s="113">
        <v>2003</v>
      </c>
      <c r="D11162" s="113" t="s">
        <v>122</v>
      </c>
      <c r="E11162" s="113" t="s">
        <v>126</v>
      </c>
      <c r="F11162" s="113" t="s">
        <v>200</v>
      </c>
      <c r="G11162" s="113">
        <v>1.65060354328865E-3</v>
      </c>
    </row>
    <row r="11163" spans="1:7" x14ac:dyDescent="0.25">
      <c r="A11163" s="108" t="str">
        <f t="shared" si="174"/>
        <v>HU_2003_NATIONAL TOTAL_Hg</v>
      </c>
      <c r="B11163" s="113" t="s">
        <v>152</v>
      </c>
      <c r="C11163" s="113">
        <v>2003</v>
      </c>
      <c r="D11163" s="113" t="s">
        <v>122</v>
      </c>
      <c r="E11163" s="113" t="s">
        <v>127</v>
      </c>
      <c r="F11163" s="113" t="s">
        <v>200</v>
      </c>
      <c r="G11163" s="113">
        <v>1.5929428689659001E-3</v>
      </c>
    </row>
    <row r="11164" spans="1:7" x14ac:dyDescent="0.25">
      <c r="A11164" s="108" t="str">
        <f t="shared" si="174"/>
        <v>HU_2003_NATIONAL TOTAL_DIOX</v>
      </c>
      <c r="B11164" s="113" t="s">
        <v>152</v>
      </c>
      <c r="C11164" s="113">
        <v>2003</v>
      </c>
      <c r="D11164" s="113" t="s">
        <v>122</v>
      </c>
      <c r="E11164" s="113" t="s">
        <v>128</v>
      </c>
      <c r="F11164" s="113" t="s">
        <v>200</v>
      </c>
      <c r="G11164" s="150">
        <v>7.2549914920644905E-8</v>
      </c>
    </row>
    <row r="11165" spans="1:7" x14ac:dyDescent="0.25">
      <c r="A11165" s="108" t="str">
        <f t="shared" si="174"/>
        <v>HU_2003_NATIONAL TOTAL_PAH</v>
      </c>
      <c r="B11165" s="113" t="s">
        <v>152</v>
      </c>
      <c r="C11165" s="113">
        <v>2003</v>
      </c>
      <c r="D11165" s="113" t="s">
        <v>122</v>
      </c>
      <c r="E11165" s="113" t="s">
        <v>129</v>
      </c>
      <c r="F11165" s="113" t="s">
        <v>200</v>
      </c>
      <c r="G11165" s="113">
        <v>3.1435647716964901E-2</v>
      </c>
    </row>
    <row r="11166" spans="1:7" x14ac:dyDescent="0.25">
      <c r="A11166" s="108" t="str">
        <f t="shared" si="174"/>
        <v>HU_2003_NATIONAL TOTAL_HCB</v>
      </c>
      <c r="B11166" s="113" t="s">
        <v>152</v>
      </c>
      <c r="C11166" s="113">
        <v>2003</v>
      </c>
      <c r="D11166" s="113" t="s">
        <v>122</v>
      </c>
      <c r="E11166" s="113" t="s">
        <v>130</v>
      </c>
      <c r="F11166" s="113" t="s">
        <v>200</v>
      </c>
      <c r="G11166" s="150">
        <v>2.8974069419913801E-5</v>
      </c>
    </row>
    <row r="11167" spans="1:7" x14ac:dyDescent="0.25">
      <c r="A11167" s="108" t="str">
        <f t="shared" si="174"/>
        <v>HU_2003_NATIONAL TOTAL_PCB</v>
      </c>
      <c r="B11167" s="113" t="s">
        <v>152</v>
      </c>
      <c r="C11167" s="113">
        <v>2003</v>
      </c>
      <c r="D11167" s="113" t="s">
        <v>122</v>
      </c>
      <c r="E11167" s="113" t="s">
        <v>259</v>
      </c>
      <c r="F11167" s="113" t="s">
        <v>200</v>
      </c>
      <c r="G11167" s="150">
        <v>9.7027506466393697E-6</v>
      </c>
    </row>
    <row r="11168" spans="1:7" x14ac:dyDescent="0.25">
      <c r="A11168" s="108" t="str">
        <f t="shared" si="174"/>
        <v>HU_2003_1A3(FS)_NOx</v>
      </c>
      <c r="B11168" s="113" t="s">
        <v>152</v>
      </c>
      <c r="C11168" s="113">
        <v>2003</v>
      </c>
      <c r="D11168" s="113" t="s">
        <v>132</v>
      </c>
      <c r="E11168" s="113" t="s">
        <v>199</v>
      </c>
      <c r="F11168" s="113" t="s">
        <v>200</v>
      </c>
      <c r="G11168" s="113">
        <v>72.958157156079494</v>
      </c>
    </row>
    <row r="11169" spans="1:7" x14ac:dyDescent="0.25">
      <c r="A11169" s="108" t="str">
        <f t="shared" si="174"/>
        <v>HU_2003_1A3(FS)_NMVOC</v>
      </c>
      <c r="B11169" s="113" t="s">
        <v>152</v>
      </c>
      <c r="C11169" s="113">
        <v>2003</v>
      </c>
      <c r="D11169" s="113" t="s">
        <v>132</v>
      </c>
      <c r="E11169" s="113" t="s">
        <v>123</v>
      </c>
      <c r="F11169" s="113" t="s">
        <v>200</v>
      </c>
      <c r="G11169" s="113">
        <v>56.670339153072497</v>
      </c>
    </row>
    <row r="11170" spans="1:7" x14ac:dyDescent="0.25">
      <c r="A11170" s="108" t="str">
        <f t="shared" si="174"/>
        <v>HU_2003_1A3(FS)_SOx</v>
      </c>
      <c r="B11170" s="113" t="s">
        <v>152</v>
      </c>
      <c r="C11170" s="113">
        <v>2003</v>
      </c>
      <c r="D11170" s="113" t="s">
        <v>132</v>
      </c>
      <c r="E11170" s="113" t="s">
        <v>201</v>
      </c>
      <c r="F11170" s="113" t="s">
        <v>200</v>
      </c>
      <c r="G11170" s="113">
        <v>1.6397485016898301</v>
      </c>
    </row>
    <row r="11171" spans="1:7" x14ac:dyDescent="0.25">
      <c r="A11171" s="108" t="str">
        <f t="shared" si="174"/>
        <v>HU_2003_1A3(FS)_NH3</v>
      </c>
      <c r="B11171" s="113" t="s">
        <v>152</v>
      </c>
      <c r="C11171" s="113">
        <v>2003</v>
      </c>
      <c r="D11171" s="113" t="s">
        <v>132</v>
      </c>
      <c r="E11171" s="113" t="s">
        <v>124</v>
      </c>
      <c r="F11171" s="113" t="s">
        <v>200</v>
      </c>
      <c r="G11171" s="113">
        <v>0.73590094596482403</v>
      </c>
    </row>
    <row r="11172" spans="1:7" x14ac:dyDescent="0.25">
      <c r="A11172" s="108" t="str">
        <f t="shared" si="174"/>
        <v>HU_2003_1A3(FS)_PM2.5</v>
      </c>
      <c r="B11172" s="113" t="s">
        <v>152</v>
      </c>
      <c r="C11172" s="113">
        <v>2003</v>
      </c>
      <c r="D11172" s="113" t="s">
        <v>132</v>
      </c>
      <c r="E11172" s="113" t="s">
        <v>203</v>
      </c>
      <c r="F11172" s="113" t="s">
        <v>200</v>
      </c>
      <c r="G11172" s="113">
        <v>4.5269622758854897</v>
      </c>
    </row>
    <row r="11173" spans="1:7" x14ac:dyDescent="0.25">
      <c r="A11173" s="108" t="str">
        <f t="shared" si="174"/>
        <v>HU_2003_3D_NOx</v>
      </c>
      <c r="B11173" s="113" t="s">
        <v>152</v>
      </c>
      <c r="C11173" s="113">
        <v>2003</v>
      </c>
      <c r="D11173" s="113" t="s">
        <v>206</v>
      </c>
      <c r="E11173" s="113" t="s">
        <v>199</v>
      </c>
      <c r="F11173" s="113" t="s">
        <v>200</v>
      </c>
      <c r="G11173" s="113">
        <v>16.911631916623101</v>
      </c>
    </row>
    <row r="11174" spans="1:7" x14ac:dyDescent="0.25">
      <c r="A11174" s="108" t="str">
        <f t="shared" si="174"/>
        <v>HU_2004_NATIONAL TOTAL_NOx</v>
      </c>
      <c r="B11174" s="113" t="s">
        <v>152</v>
      </c>
      <c r="C11174" s="113">
        <v>2004</v>
      </c>
      <c r="D11174" s="113" t="s">
        <v>122</v>
      </c>
      <c r="E11174" s="113" t="s">
        <v>199</v>
      </c>
      <c r="F11174" s="113" t="s">
        <v>200</v>
      </c>
      <c r="G11174" s="113">
        <v>182.88865447180399</v>
      </c>
    </row>
    <row r="11175" spans="1:7" x14ac:dyDescent="0.25">
      <c r="A11175" s="108" t="str">
        <f t="shared" si="174"/>
        <v>HU_2004_NATIONAL TOTAL_NMVOC</v>
      </c>
      <c r="B11175" s="113" t="s">
        <v>152</v>
      </c>
      <c r="C11175" s="113">
        <v>2004</v>
      </c>
      <c r="D11175" s="113" t="s">
        <v>122</v>
      </c>
      <c r="E11175" s="113" t="s">
        <v>123</v>
      </c>
      <c r="F11175" s="113" t="s">
        <v>200</v>
      </c>
      <c r="G11175" s="113">
        <v>187.283544652898</v>
      </c>
    </row>
    <row r="11176" spans="1:7" x14ac:dyDescent="0.25">
      <c r="A11176" s="108" t="str">
        <f t="shared" si="174"/>
        <v>HU_2004_NATIONAL TOTAL_SOx</v>
      </c>
      <c r="B11176" s="113" t="s">
        <v>152</v>
      </c>
      <c r="C11176" s="113">
        <v>2004</v>
      </c>
      <c r="D11176" s="113" t="s">
        <v>122</v>
      </c>
      <c r="E11176" s="113" t="s">
        <v>201</v>
      </c>
      <c r="F11176" s="113" t="s">
        <v>200</v>
      </c>
      <c r="G11176" s="113">
        <v>150.53156501627601</v>
      </c>
    </row>
    <row r="11177" spans="1:7" x14ac:dyDescent="0.25">
      <c r="A11177" s="108" t="str">
        <f t="shared" si="174"/>
        <v>HU_2004_NATIONAL TOTAL_NH3</v>
      </c>
      <c r="B11177" s="113" t="s">
        <v>152</v>
      </c>
      <c r="C11177" s="113">
        <v>2004</v>
      </c>
      <c r="D11177" s="113" t="s">
        <v>122</v>
      </c>
      <c r="E11177" s="113" t="s">
        <v>124</v>
      </c>
      <c r="F11177" s="113" t="s">
        <v>200</v>
      </c>
      <c r="G11177" s="113">
        <v>93.050502604092799</v>
      </c>
    </row>
    <row r="11178" spans="1:7" x14ac:dyDescent="0.25">
      <c r="A11178" s="108" t="str">
        <f t="shared" si="174"/>
        <v>HU_2004_NATIONAL TOTAL_PM2.5</v>
      </c>
      <c r="B11178" s="113" t="s">
        <v>152</v>
      </c>
      <c r="C11178" s="113">
        <v>2004</v>
      </c>
      <c r="D11178" s="113" t="s">
        <v>122</v>
      </c>
      <c r="E11178" s="113" t="s">
        <v>203</v>
      </c>
      <c r="F11178" s="113" t="s">
        <v>200</v>
      </c>
      <c r="G11178" s="113">
        <v>43.470156279191002</v>
      </c>
    </row>
    <row r="11179" spans="1:7" x14ac:dyDescent="0.25">
      <c r="A11179" s="108" t="str">
        <f t="shared" si="174"/>
        <v>HU_2004_NATIONAL TOTAL_Pb</v>
      </c>
      <c r="B11179" s="113" t="s">
        <v>152</v>
      </c>
      <c r="C11179" s="113">
        <v>2004</v>
      </c>
      <c r="D11179" s="113" t="s">
        <v>122</v>
      </c>
      <c r="E11179" s="113" t="s">
        <v>125</v>
      </c>
      <c r="F11179" s="113" t="s">
        <v>200</v>
      </c>
      <c r="G11179" s="113">
        <v>2.2671098978716799E-2</v>
      </c>
    </row>
    <row r="11180" spans="1:7" x14ac:dyDescent="0.25">
      <c r="A11180" s="108" t="str">
        <f t="shared" si="174"/>
        <v>HU_2004_NATIONAL TOTAL_Cd</v>
      </c>
      <c r="B11180" s="113" t="s">
        <v>152</v>
      </c>
      <c r="C11180" s="113">
        <v>2004</v>
      </c>
      <c r="D11180" s="113" t="s">
        <v>122</v>
      </c>
      <c r="E11180" s="113" t="s">
        <v>126</v>
      </c>
      <c r="F11180" s="113" t="s">
        <v>200</v>
      </c>
      <c r="G11180" s="113">
        <v>1.47645082058077E-3</v>
      </c>
    </row>
    <row r="11181" spans="1:7" x14ac:dyDescent="0.25">
      <c r="A11181" s="108" t="str">
        <f t="shared" si="174"/>
        <v>HU_2004_NATIONAL TOTAL_Hg</v>
      </c>
      <c r="B11181" s="113" t="s">
        <v>152</v>
      </c>
      <c r="C11181" s="113">
        <v>2004</v>
      </c>
      <c r="D11181" s="113" t="s">
        <v>122</v>
      </c>
      <c r="E11181" s="113" t="s">
        <v>127</v>
      </c>
      <c r="F11181" s="113" t="s">
        <v>200</v>
      </c>
      <c r="G11181" s="113">
        <v>1.51098238766535E-3</v>
      </c>
    </row>
    <row r="11182" spans="1:7" x14ac:dyDescent="0.25">
      <c r="A11182" s="108" t="str">
        <f t="shared" si="174"/>
        <v>HU_2004_NATIONAL TOTAL_DIOX</v>
      </c>
      <c r="B11182" s="113" t="s">
        <v>152</v>
      </c>
      <c r="C11182" s="113">
        <v>2004</v>
      </c>
      <c r="D11182" s="113" t="s">
        <v>122</v>
      </c>
      <c r="E11182" s="113" t="s">
        <v>128</v>
      </c>
      <c r="F11182" s="113" t="s">
        <v>200</v>
      </c>
      <c r="G11182" s="150">
        <v>6.7985604742253599E-8</v>
      </c>
    </row>
    <row r="11183" spans="1:7" x14ac:dyDescent="0.25">
      <c r="A11183" s="108" t="str">
        <f t="shared" si="174"/>
        <v>HU_2004_NATIONAL TOTAL_PAH</v>
      </c>
      <c r="B11183" s="113" t="s">
        <v>152</v>
      </c>
      <c r="C11183" s="113">
        <v>2004</v>
      </c>
      <c r="D11183" s="113" t="s">
        <v>122</v>
      </c>
      <c r="E11183" s="113" t="s">
        <v>129</v>
      </c>
      <c r="F11183" s="113" t="s">
        <v>200</v>
      </c>
      <c r="G11183" s="113">
        <v>2.9364473637247101E-2</v>
      </c>
    </row>
    <row r="11184" spans="1:7" x14ac:dyDescent="0.25">
      <c r="A11184" s="108" t="str">
        <f t="shared" si="174"/>
        <v>HU_2004_NATIONAL TOTAL_HCB</v>
      </c>
      <c r="B11184" s="113" t="s">
        <v>152</v>
      </c>
      <c r="C11184" s="113">
        <v>2004</v>
      </c>
      <c r="D11184" s="113" t="s">
        <v>122</v>
      </c>
      <c r="E11184" s="113" t="s">
        <v>130</v>
      </c>
      <c r="F11184" s="113" t="s">
        <v>200</v>
      </c>
      <c r="G11184" s="150">
        <v>4.9790932021395504E-6</v>
      </c>
    </row>
    <row r="11185" spans="1:7" x14ac:dyDescent="0.25">
      <c r="A11185" s="108" t="str">
        <f t="shared" si="174"/>
        <v>HU_2004_NATIONAL TOTAL_PCB</v>
      </c>
      <c r="B11185" s="113" t="s">
        <v>152</v>
      </c>
      <c r="C11185" s="113">
        <v>2004</v>
      </c>
      <c r="D11185" s="113" t="s">
        <v>122</v>
      </c>
      <c r="E11185" s="113" t="s">
        <v>259</v>
      </c>
      <c r="F11185" s="113" t="s">
        <v>200</v>
      </c>
      <c r="G11185" s="150">
        <v>1.27463483135494E-5</v>
      </c>
    </row>
    <row r="11186" spans="1:7" x14ac:dyDescent="0.25">
      <c r="A11186" s="108" t="str">
        <f t="shared" si="174"/>
        <v>HU_2004_1A3(FS)_NOx</v>
      </c>
      <c r="B11186" s="113" t="s">
        <v>152</v>
      </c>
      <c r="C11186" s="113">
        <v>2004</v>
      </c>
      <c r="D11186" s="113" t="s">
        <v>132</v>
      </c>
      <c r="E11186" s="113" t="s">
        <v>199</v>
      </c>
      <c r="F11186" s="113" t="s">
        <v>200</v>
      </c>
      <c r="G11186" s="113">
        <v>72.175721662079894</v>
      </c>
    </row>
    <row r="11187" spans="1:7" x14ac:dyDescent="0.25">
      <c r="A11187" s="108" t="str">
        <f t="shared" si="174"/>
        <v>HU_2004_1A3(FS)_NMVOC</v>
      </c>
      <c r="B11187" s="113" t="s">
        <v>152</v>
      </c>
      <c r="C11187" s="113">
        <v>2004</v>
      </c>
      <c r="D11187" s="113" t="s">
        <v>132</v>
      </c>
      <c r="E11187" s="113" t="s">
        <v>123</v>
      </c>
      <c r="F11187" s="113" t="s">
        <v>200</v>
      </c>
      <c r="G11187" s="113">
        <v>48.940594695975797</v>
      </c>
    </row>
    <row r="11188" spans="1:7" x14ac:dyDescent="0.25">
      <c r="A11188" s="108" t="str">
        <f t="shared" si="174"/>
        <v>HU_2004_1A3(FS)_SOx</v>
      </c>
      <c r="B11188" s="113" t="s">
        <v>152</v>
      </c>
      <c r="C11188" s="113">
        <v>2004</v>
      </c>
      <c r="D11188" s="113" t="s">
        <v>132</v>
      </c>
      <c r="E11188" s="113" t="s">
        <v>201</v>
      </c>
      <c r="F11188" s="113" t="s">
        <v>200</v>
      </c>
      <c r="G11188" s="113">
        <v>1.73591721161327</v>
      </c>
    </row>
    <row r="11189" spans="1:7" x14ac:dyDescent="0.25">
      <c r="A11189" s="108" t="str">
        <f t="shared" si="174"/>
        <v>HU_2004_1A3(FS)_NH3</v>
      </c>
      <c r="B11189" s="113" t="s">
        <v>152</v>
      </c>
      <c r="C11189" s="113">
        <v>2004</v>
      </c>
      <c r="D11189" s="113" t="s">
        <v>132</v>
      </c>
      <c r="E11189" s="113" t="s">
        <v>124</v>
      </c>
      <c r="F11189" s="113" t="s">
        <v>200</v>
      </c>
      <c r="G11189" s="113">
        <v>0.818587871130811</v>
      </c>
    </row>
    <row r="11190" spans="1:7" x14ac:dyDescent="0.25">
      <c r="A11190" s="108" t="str">
        <f t="shared" si="174"/>
        <v>HU_2004_1A3(FS)_PM2.5</v>
      </c>
      <c r="B11190" s="113" t="s">
        <v>152</v>
      </c>
      <c r="C11190" s="113">
        <v>2004</v>
      </c>
      <c r="D11190" s="113" t="s">
        <v>132</v>
      </c>
      <c r="E11190" s="113" t="s">
        <v>203</v>
      </c>
      <c r="F11190" s="113" t="s">
        <v>200</v>
      </c>
      <c r="G11190" s="113">
        <v>4.53203387162048</v>
      </c>
    </row>
    <row r="11191" spans="1:7" x14ac:dyDescent="0.25">
      <c r="A11191" s="108" t="str">
        <f t="shared" si="174"/>
        <v>HU_2004_3D_NOx</v>
      </c>
      <c r="B11191" s="113" t="s">
        <v>152</v>
      </c>
      <c r="C11191" s="113">
        <v>2004</v>
      </c>
      <c r="D11191" s="113" t="s">
        <v>206</v>
      </c>
      <c r="E11191" s="113" t="s">
        <v>199</v>
      </c>
      <c r="F11191" s="113" t="s">
        <v>200</v>
      </c>
      <c r="G11191" s="113">
        <v>16.965977994384001</v>
      </c>
    </row>
    <row r="11192" spans="1:7" x14ac:dyDescent="0.25">
      <c r="A11192" s="108" t="str">
        <f t="shared" si="174"/>
        <v>HU_2005_NATIONAL TOTAL_NOx</v>
      </c>
      <c r="B11192" s="113" t="s">
        <v>152</v>
      </c>
      <c r="C11192" s="113">
        <v>2005</v>
      </c>
      <c r="D11192" s="113" t="s">
        <v>122</v>
      </c>
      <c r="E11192" s="113" t="s">
        <v>199</v>
      </c>
      <c r="F11192" s="113" t="s">
        <v>200</v>
      </c>
      <c r="G11192" s="113">
        <v>179.560120600825</v>
      </c>
    </row>
    <row r="11193" spans="1:7" x14ac:dyDescent="0.25">
      <c r="A11193" s="108" t="str">
        <f t="shared" si="174"/>
        <v>HU_2005_NATIONAL TOTAL_NMVOC</v>
      </c>
      <c r="B11193" s="113" t="s">
        <v>152</v>
      </c>
      <c r="C11193" s="113">
        <v>2005</v>
      </c>
      <c r="D11193" s="113" t="s">
        <v>122</v>
      </c>
      <c r="E11193" s="113" t="s">
        <v>123</v>
      </c>
      <c r="F11193" s="113" t="s">
        <v>200</v>
      </c>
      <c r="G11193" s="113">
        <v>183.475359454971</v>
      </c>
    </row>
    <row r="11194" spans="1:7" x14ac:dyDescent="0.25">
      <c r="A11194" s="108" t="str">
        <f t="shared" si="174"/>
        <v>HU_2005_NATIONAL TOTAL_SOx</v>
      </c>
      <c r="B11194" s="113" t="s">
        <v>152</v>
      </c>
      <c r="C11194" s="113">
        <v>2005</v>
      </c>
      <c r="D11194" s="113" t="s">
        <v>122</v>
      </c>
      <c r="E11194" s="113" t="s">
        <v>201</v>
      </c>
      <c r="F11194" s="113" t="s">
        <v>200</v>
      </c>
      <c r="G11194" s="113">
        <v>42.380762628914297</v>
      </c>
    </row>
    <row r="11195" spans="1:7" x14ac:dyDescent="0.25">
      <c r="A11195" s="108" t="str">
        <f t="shared" si="174"/>
        <v>HU_2005_NATIONAL TOTAL_NH3</v>
      </c>
      <c r="B11195" s="113" t="s">
        <v>152</v>
      </c>
      <c r="C11195" s="113">
        <v>2005</v>
      </c>
      <c r="D11195" s="113" t="s">
        <v>122</v>
      </c>
      <c r="E11195" s="113" t="s">
        <v>124</v>
      </c>
      <c r="F11195" s="113" t="s">
        <v>200</v>
      </c>
      <c r="G11195" s="113">
        <v>87.235628470074801</v>
      </c>
    </row>
    <row r="11196" spans="1:7" x14ac:dyDescent="0.25">
      <c r="A11196" s="108" t="str">
        <f t="shared" si="174"/>
        <v>HU_2005_NATIONAL TOTAL_PM2.5</v>
      </c>
      <c r="B11196" s="113" t="s">
        <v>152</v>
      </c>
      <c r="C11196" s="113">
        <v>2005</v>
      </c>
      <c r="D11196" s="113" t="s">
        <v>122</v>
      </c>
      <c r="E11196" s="113" t="s">
        <v>203</v>
      </c>
      <c r="F11196" s="113" t="s">
        <v>200</v>
      </c>
      <c r="G11196" s="113">
        <v>40.979481430915897</v>
      </c>
    </row>
    <row r="11197" spans="1:7" x14ac:dyDescent="0.25">
      <c r="A11197" s="108" t="str">
        <f t="shared" si="174"/>
        <v>HU_2005_NATIONAL TOTAL_Pb</v>
      </c>
      <c r="B11197" s="113" t="s">
        <v>152</v>
      </c>
      <c r="C11197" s="113">
        <v>2005</v>
      </c>
      <c r="D11197" s="113" t="s">
        <v>122</v>
      </c>
      <c r="E11197" s="113" t="s">
        <v>125</v>
      </c>
      <c r="F11197" s="113" t="s">
        <v>200</v>
      </c>
      <c r="G11197" s="113">
        <v>1.40306792921382E-2</v>
      </c>
    </row>
    <row r="11198" spans="1:7" x14ac:dyDescent="0.25">
      <c r="A11198" s="108" t="str">
        <f t="shared" si="174"/>
        <v>HU_2005_NATIONAL TOTAL_Cd</v>
      </c>
      <c r="B11198" s="113" t="s">
        <v>152</v>
      </c>
      <c r="C11198" s="113">
        <v>2005</v>
      </c>
      <c r="D11198" s="113" t="s">
        <v>122</v>
      </c>
      <c r="E11198" s="113" t="s">
        <v>126</v>
      </c>
      <c r="F11198" s="113" t="s">
        <v>200</v>
      </c>
      <c r="G11198" s="113">
        <v>1.3590783191269099E-3</v>
      </c>
    </row>
    <row r="11199" spans="1:7" x14ac:dyDescent="0.25">
      <c r="A11199" s="108" t="str">
        <f t="shared" si="174"/>
        <v>HU_2005_NATIONAL TOTAL_Hg</v>
      </c>
      <c r="B11199" s="113" t="s">
        <v>152</v>
      </c>
      <c r="C11199" s="113">
        <v>2005</v>
      </c>
      <c r="D11199" s="113" t="s">
        <v>122</v>
      </c>
      <c r="E11199" s="113" t="s">
        <v>127</v>
      </c>
      <c r="F11199" s="113" t="s">
        <v>200</v>
      </c>
      <c r="G11199" s="113">
        <v>1.3489811167702499E-3</v>
      </c>
    </row>
    <row r="11200" spans="1:7" x14ac:dyDescent="0.25">
      <c r="A11200" s="108" t="str">
        <f t="shared" si="174"/>
        <v>HU_2005_NATIONAL TOTAL_DIOX</v>
      </c>
      <c r="B11200" s="113" t="s">
        <v>152</v>
      </c>
      <c r="C11200" s="113">
        <v>2005</v>
      </c>
      <c r="D11200" s="113" t="s">
        <v>122</v>
      </c>
      <c r="E11200" s="113" t="s">
        <v>128</v>
      </c>
      <c r="F11200" s="113" t="s">
        <v>200</v>
      </c>
      <c r="G11200" s="150">
        <v>6.3097244089255697E-8</v>
      </c>
    </row>
    <row r="11201" spans="1:7" x14ac:dyDescent="0.25">
      <c r="A11201" s="108" t="str">
        <f t="shared" si="174"/>
        <v>HU_2005_NATIONAL TOTAL_PAH</v>
      </c>
      <c r="B11201" s="113" t="s">
        <v>152</v>
      </c>
      <c r="C11201" s="113">
        <v>2005</v>
      </c>
      <c r="D11201" s="113" t="s">
        <v>122</v>
      </c>
      <c r="E11201" s="113" t="s">
        <v>129</v>
      </c>
      <c r="F11201" s="113" t="s">
        <v>200</v>
      </c>
      <c r="G11201" s="113">
        <v>2.8731699166173501E-2</v>
      </c>
    </row>
    <row r="11202" spans="1:7" x14ac:dyDescent="0.25">
      <c r="A11202" s="108" t="str">
        <f t="shared" ref="A11202:A11265" si="175">CONCATENATE(B11202,"_",C11202,"_",D11202,"_",E11202)</f>
        <v>HU_2005_NATIONAL TOTAL_HCB</v>
      </c>
      <c r="B11202" s="113" t="s">
        <v>152</v>
      </c>
      <c r="C11202" s="113">
        <v>2005</v>
      </c>
      <c r="D11202" s="113" t="s">
        <v>122</v>
      </c>
      <c r="E11202" s="113" t="s">
        <v>130</v>
      </c>
      <c r="F11202" s="113" t="s">
        <v>200</v>
      </c>
      <c r="G11202" s="150">
        <v>3.2606848664786701E-6</v>
      </c>
    </row>
    <row r="11203" spans="1:7" x14ac:dyDescent="0.25">
      <c r="A11203" s="108" t="str">
        <f t="shared" si="175"/>
        <v>HU_2005_NATIONAL TOTAL_PCB</v>
      </c>
      <c r="B11203" s="113" t="s">
        <v>152</v>
      </c>
      <c r="C11203" s="113">
        <v>2005</v>
      </c>
      <c r="D11203" s="113" t="s">
        <v>122</v>
      </c>
      <c r="E11203" s="113" t="s">
        <v>259</v>
      </c>
      <c r="F11203" s="113" t="s">
        <v>200</v>
      </c>
      <c r="G11203" s="150">
        <v>1.14846858485161E-5</v>
      </c>
    </row>
    <row r="11204" spans="1:7" x14ac:dyDescent="0.25">
      <c r="A11204" s="108" t="str">
        <f t="shared" si="175"/>
        <v>HU_2005_1A3(FS)_NOx</v>
      </c>
      <c r="B11204" s="113" t="s">
        <v>152</v>
      </c>
      <c r="C11204" s="113">
        <v>2005</v>
      </c>
      <c r="D11204" s="113" t="s">
        <v>132</v>
      </c>
      <c r="E11204" s="113" t="s">
        <v>199</v>
      </c>
      <c r="F11204" s="113" t="s">
        <v>200</v>
      </c>
      <c r="G11204" s="113">
        <v>74.367610390378104</v>
      </c>
    </row>
    <row r="11205" spans="1:7" x14ac:dyDescent="0.25">
      <c r="A11205" s="108" t="str">
        <f t="shared" si="175"/>
        <v>HU_2005_1A3(FS)_NMVOC</v>
      </c>
      <c r="B11205" s="113" t="s">
        <v>152</v>
      </c>
      <c r="C11205" s="113">
        <v>2005</v>
      </c>
      <c r="D11205" s="113" t="s">
        <v>132</v>
      </c>
      <c r="E11205" s="113" t="s">
        <v>123</v>
      </c>
      <c r="F11205" s="113" t="s">
        <v>200</v>
      </c>
      <c r="G11205" s="113">
        <v>43.078255368132702</v>
      </c>
    </row>
    <row r="11206" spans="1:7" x14ac:dyDescent="0.25">
      <c r="A11206" s="108" t="str">
        <f t="shared" si="175"/>
        <v>HU_2005_1A3(FS)_SOx</v>
      </c>
      <c r="B11206" s="113" t="s">
        <v>152</v>
      </c>
      <c r="C11206" s="113">
        <v>2005</v>
      </c>
      <c r="D11206" s="113" t="s">
        <v>132</v>
      </c>
      <c r="E11206" s="113" t="s">
        <v>201</v>
      </c>
      <c r="F11206" s="113" t="s">
        <v>200</v>
      </c>
      <c r="G11206" s="113">
        <v>1.00147918211781</v>
      </c>
    </row>
    <row r="11207" spans="1:7" x14ac:dyDescent="0.25">
      <c r="A11207" s="108" t="str">
        <f t="shared" si="175"/>
        <v>HU_2005_1A3(FS)_NH3</v>
      </c>
      <c r="B11207" s="113" t="s">
        <v>152</v>
      </c>
      <c r="C11207" s="113">
        <v>2005</v>
      </c>
      <c r="D11207" s="113" t="s">
        <v>132</v>
      </c>
      <c r="E11207" s="113" t="s">
        <v>124</v>
      </c>
      <c r="F11207" s="113" t="s">
        <v>200</v>
      </c>
      <c r="G11207" s="113">
        <v>1.24641740203864</v>
      </c>
    </row>
    <row r="11208" spans="1:7" x14ac:dyDescent="0.25">
      <c r="A11208" s="108" t="str">
        <f t="shared" si="175"/>
        <v>HU_2005_1A3(FS)_PM2.5</v>
      </c>
      <c r="B11208" s="113" t="s">
        <v>152</v>
      </c>
      <c r="C11208" s="113">
        <v>2005</v>
      </c>
      <c r="D11208" s="113" t="s">
        <v>132</v>
      </c>
      <c r="E11208" s="113" t="s">
        <v>203</v>
      </c>
      <c r="F11208" s="113" t="s">
        <v>200</v>
      </c>
      <c r="G11208" s="113">
        <v>4.7672595296327103</v>
      </c>
    </row>
    <row r="11209" spans="1:7" x14ac:dyDescent="0.25">
      <c r="A11209" s="108" t="str">
        <f t="shared" si="175"/>
        <v>HU_2005_3D_NOx</v>
      </c>
      <c r="B11209" s="113" t="s">
        <v>152</v>
      </c>
      <c r="C11209" s="113">
        <v>2005</v>
      </c>
      <c r="D11209" s="113" t="s">
        <v>206</v>
      </c>
      <c r="E11209" s="113" t="s">
        <v>199</v>
      </c>
      <c r="F11209" s="113" t="s">
        <v>200</v>
      </c>
      <c r="G11209" s="113">
        <v>15.455305492032799</v>
      </c>
    </row>
    <row r="11210" spans="1:7" x14ac:dyDescent="0.25">
      <c r="A11210" s="108" t="str">
        <f t="shared" si="175"/>
        <v>HU_2006_NATIONAL TOTAL_NOx</v>
      </c>
      <c r="B11210" s="113" t="s">
        <v>152</v>
      </c>
      <c r="C11210" s="113">
        <v>2006</v>
      </c>
      <c r="D11210" s="113" t="s">
        <v>122</v>
      </c>
      <c r="E11210" s="113" t="s">
        <v>199</v>
      </c>
      <c r="F11210" s="113" t="s">
        <v>200</v>
      </c>
      <c r="G11210" s="113">
        <v>172.09267475680201</v>
      </c>
    </row>
    <row r="11211" spans="1:7" x14ac:dyDescent="0.25">
      <c r="A11211" s="108" t="str">
        <f t="shared" si="175"/>
        <v>HU_2006_NATIONAL TOTAL_NMVOC</v>
      </c>
      <c r="B11211" s="113" t="s">
        <v>152</v>
      </c>
      <c r="C11211" s="113">
        <v>2006</v>
      </c>
      <c r="D11211" s="113" t="s">
        <v>122</v>
      </c>
      <c r="E11211" s="113" t="s">
        <v>123</v>
      </c>
      <c r="F11211" s="113" t="s">
        <v>200</v>
      </c>
      <c r="G11211" s="113">
        <v>170.03860518289099</v>
      </c>
    </row>
    <row r="11212" spans="1:7" x14ac:dyDescent="0.25">
      <c r="A11212" s="108" t="str">
        <f t="shared" si="175"/>
        <v>HU_2006_NATIONAL TOTAL_SOx</v>
      </c>
      <c r="B11212" s="113" t="s">
        <v>152</v>
      </c>
      <c r="C11212" s="113">
        <v>2006</v>
      </c>
      <c r="D11212" s="113" t="s">
        <v>122</v>
      </c>
      <c r="E11212" s="113" t="s">
        <v>201</v>
      </c>
      <c r="F11212" s="113" t="s">
        <v>200</v>
      </c>
      <c r="G11212" s="113">
        <v>38.2310820401905</v>
      </c>
    </row>
    <row r="11213" spans="1:7" x14ac:dyDescent="0.25">
      <c r="A11213" s="108" t="str">
        <f t="shared" si="175"/>
        <v>HU_2006_NATIONAL TOTAL_NH3</v>
      </c>
      <c r="B11213" s="113" t="s">
        <v>152</v>
      </c>
      <c r="C11213" s="113">
        <v>2006</v>
      </c>
      <c r="D11213" s="113" t="s">
        <v>122</v>
      </c>
      <c r="E11213" s="113" t="s">
        <v>124</v>
      </c>
      <c r="F11213" s="113" t="s">
        <v>200</v>
      </c>
      <c r="G11213" s="113">
        <v>87.393311334758195</v>
      </c>
    </row>
    <row r="11214" spans="1:7" x14ac:dyDescent="0.25">
      <c r="A11214" s="108" t="str">
        <f t="shared" si="175"/>
        <v>HU_2006_NATIONAL TOTAL_PM2.5</v>
      </c>
      <c r="B11214" s="113" t="s">
        <v>152</v>
      </c>
      <c r="C11214" s="113">
        <v>2006</v>
      </c>
      <c r="D11214" s="113" t="s">
        <v>122</v>
      </c>
      <c r="E11214" s="113" t="s">
        <v>203</v>
      </c>
      <c r="F11214" s="113" t="s">
        <v>200</v>
      </c>
      <c r="G11214" s="113">
        <v>41.212023505055903</v>
      </c>
    </row>
    <row r="11215" spans="1:7" x14ac:dyDescent="0.25">
      <c r="A11215" s="108" t="str">
        <f t="shared" si="175"/>
        <v>HU_2006_NATIONAL TOTAL_Pb</v>
      </c>
      <c r="B11215" s="113" t="s">
        <v>152</v>
      </c>
      <c r="C11215" s="113">
        <v>2006</v>
      </c>
      <c r="D11215" s="113" t="s">
        <v>122</v>
      </c>
      <c r="E11215" s="113" t="s">
        <v>125</v>
      </c>
      <c r="F11215" s="113" t="s">
        <v>200</v>
      </c>
      <c r="G11215" s="113">
        <v>1.36155488076377E-2</v>
      </c>
    </row>
    <row r="11216" spans="1:7" x14ac:dyDescent="0.25">
      <c r="A11216" s="108" t="str">
        <f t="shared" si="175"/>
        <v>HU_2006_NATIONAL TOTAL_Cd</v>
      </c>
      <c r="B11216" s="113" t="s">
        <v>152</v>
      </c>
      <c r="C11216" s="113">
        <v>2006</v>
      </c>
      <c r="D11216" s="113" t="s">
        <v>122</v>
      </c>
      <c r="E11216" s="113" t="s">
        <v>126</v>
      </c>
      <c r="F11216" s="113" t="s">
        <v>200</v>
      </c>
      <c r="G11216" s="113">
        <v>1.3862354998389901E-3</v>
      </c>
    </row>
    <row r="11217" spans="1:7" x14ac:dyDescent="0.25">
      <c r="A11217" s="108" t="str">
        <f t="shared" si="175"/>
        <v>HU_2006_NATIONAL TOTAL_Hg</v>
      </c>
      <c r="B11217" s="113" t="s">
        <v>152</v>
      </c>
      <c r="C11217" s="113">
        <v>2006</v>
      </c>
      <c r="D11217" s="113" t="s">
        <v>122</v>
      </c>
      <c r="E11217" s="113" t="s">
        <v>127</v>
      </c>
      <c r="F11217" s="113" t="s">
        <v>200</v>
      </c>
      <c r="G11217" s="113">
        <v>9.6498044645872399E-4</v>
      </c>
    </row>
    <row r="11218" spans="1:7" x14ac:dyDescent="0.25">
      <c r="A11218" s="108" t="str">
        <f t="shared" si="175"/>
        <v>HU_2006_NATIONAL TOTAL_DIOX</v>
      </c>
      <c r="B11218" s="113" t="s">
        <v>152</v>
      </c>
      <c r="C11218" s="113">
        <v>2006</v>
      </c>
      <c r="D11218" s="113" t="s">
        <v>122</v>
      </c>
      <c r="E11218" s="113" t="s">
        <v>128</v>
      </c>
      <c r="F11218" s="113" t="s">
        <v>200</v>
      </c>
      <c r="G11218" s="150">
        <v>6.1925018726053395E-8</v>
      </c>
    </row>
    <row r="11219" spans="1:7" x14ac:dyDescent="0.25">
      <c r="A11219" s="108" t="str">
        <f t="shared" si="175"/>
        <v>HU_2006_NATIONAL TOTAL_PAH</v>
      </c>
      <c r="B11219" s="113" t="s">
        <v>152</v>
      </c>
      <c r="C11219" s="113">
        <v>2006</v>
      </c>
      <c r="D11219" s="113" t="s">
        <v>122</v>
      </c>
      <c r="E11219" s="113" t="s">
        <v>129</v>
      </c>
      <c r="F11219" s="113" t="s">
        <v>200</v>
      </c>
      <c r="G11219" s="113">
        <v>2.9472329491233601E-2</v>
      </c>
    </row>
    <row r="11220" spans="1:7" x14ac:dyDescent="0.25">
      <c r="A11220" s="108" t="str">
        <f t="shared" si="175"/>
        <v>HU_2006_NATIONAL TOTAL_HCB</v>
      </c>
      <c r="B11220" s="113" t="s">
        <v>152</v>
      </c>
      <c r="C11220" s="113">
        <v>2006</v>
      </c>
      <c r="D11220" s="113" t="s">
        <v>122</v>
      </c>
      <c r="E11220" s="113" t="s">
        <v>130</v>
      </c>
      <c r="F11220" s="113" t="s">
        <v>200</v>
      </c>
      <c r="G11220" s="150">
        <v>2.1821584813222999E-6</v>
      </c>
    </row>
    <row r="11221" spans="1:7" x14ac:dyDescent="0.25">
      <c r="A11221" s="108" t="str">
        <f t="shared" si="175"/>
        <v>HU_2006_NATIONAL TOTAL_PCB</v>
      </c>
      <c r="B11221" s="113" t="s">
        <v>152</v>
      </c>
      <c r="C11221" s="113">
        <v>2006</v>
      </c>
      <c r="D11221" s="113" t="s">
        <v>122</v>
      </c>
      <c r="E11221" s="113" t="s">
        <v>259</v>
      </c>
      <c r="F11221" s="113" t="s">
        <v>200</v>
      </c>
      <c r="G11221" s="150">
        <v>1.1694720936753901E-5</v>
      </c>
    </row>
    <row r="11222" spans="1:7" x14ac:dyDescent="0.25">
      <c r="A11222" s="108" t="str">
        <f t="shared" si="175"/>
        <v>HU_2006_1A3(FS)_NOx</v>
      </c>
      <c r="B11222" s="113" t="s">
        <v>152</v>
      </c>
      <c r="C11222" s="113">
        <v>2006</v>
      </c>
      <c r="D11222" s="113" t="s">
        <v>132</v>
      </c>
      <c r="E11222" s="113" t="s">
        <v>199</v>
      </c>
      <c r="F11222" s="113" t="s">
        <v>200</v>
      </c>
      <c r="G11222" s="113">
        <v>72.827003965316294</v>
      </c>
    </row>
    <row r="11223" spans="1:7" x14ac:dyDescent="0.25">
      <c r="A11223" s="108" t="str">
        <f t="shared" si="175"/>
        <v>HU_2006_1A3(FS)_NMVOC</v>
      </c>
      <c r="B11223" s="113" t="s">
        <v>152</v>
      </c>
      <c r="C11223" s="113">
        <v>2006</v>
      </c>
      <c r="D11223" s="113" t="s">
        <v>132</v>
      </c>
      <c r="E11223" s="113" t="s">
        <v>123</v>
      </c>
      <c r="F11223" s="113" t="s">
        <v>200</v>
      </c>
      <c r="G11223" s="113">
        <v>35.686458223873601</v>
      </c>
    </row>
    <row r="11224" spans="1:7" x14ac:dyDescent="0.25">
      <c r="A11224" s="108" t="str">
        <f t="shared" si="175"/>
        <v>HU_2006_1A3(FS)_SOx</v>
      </c>
      <c r="B11224" s="113" t="s">
        <v>152</v>
      </c>
      <c r="C11224" s="113">
        <v>2006</v>
      </c>
      <c r="D11224" s="113" t="s">
        <v>132</v>
      </c>
      <c r="E11224" s="113" t="s">
        <v>201</v>
      </c>
      <c r="F11224" s="113" t="s">
        <v>200</v>
      </c>
      <c r="G11224" s="113">
        <v>4.5771244569343901E-2</v>
      </c>
    </row>
    <row r="11225" spans="1:7" x14ac:dyDescent="0.25">
      <c r="A11225" s="108" t="str">
        <f t="shared" si="175"/>
        <v>HU_2006_1A3(FS)_NH3</v>
      </c>
      <c r="B11225" s="113" t="s">
        <v>152</v>
      </c>
      <c r="C11225" s="113">
        <v>2006</v>
      </c>
      <c r="D11225" s="113" t="s">
        <v>132</v>
      </c>
      <c r="E11225" s="113" t="s">
        <v>124</v>
      </c>
      <c r="F11225" s="113" t="s">
        <v>200</v>
      </c>
      <c r="G11225" s="113">
        <v>1.12110961670979</v>
      </c>
    </row>
    <row r="11226" spans="1:7" x14ac:dyDescent="0.25">
      <c r="A11226" s="108" t="str">
        <f t="shared" si="175"/>
        <v>HU_2006_1A3(FS)_PM2.5</v>
      </c>
      <c r="B11226" s="113" t="s">
        <v>152</v>
      </c>
      <c r="C11226" s="113">
        <v>2006</v>
      </c>
      <c r="D11226" s="113" t="s">
        <v>132</v>
      </c>
      <c r="E11226" s="113" t="s">
        <v>203</v>
      </c>
      <c r="F11226" s="113" t="s">
        <v>200</v>
      </c>
      <c r="G11226" s="113">
        <v>4.3150319305911298</v>
      </c>
    </row>
    <row r="11227" spans="1:7" x14ac:dyDescent="0.25">
      <c r="A11227" s="108" t="str">
        <f t="shared" si="175"/>
        <v>HU_2006_3D_NOx</v>
      </c>
      <c r="B11227" s="113" t="s">
        <v>152</v>
      </c>
      <c r="C11227" s="113">
        <v>2006</v>
      </c>
      <c r="D11227" s="113" t="s">
        <v>206</v>
      </c>
      <c r="E11227" s="113" t="s">
        <v>199</v>
      </c>
      <c r="F11227" s="113" t="s">
        <v>200</v>
      </c>
      <c r="G11227" s="113">
        <v>16.505458496769101</v>
      </c>
    </row>
    <row r="11228" spans="1:7" x14ac:dyDescent="0.25">
      <c r="A11228" s="108" t="str">
        <f t="shared" si="175"/>
        <v>HU_2007_NATIONAL TOTAL_NOx</v>
      </c>
      <c r="B11228" s="113" t="s">
        <v>152</v>
      </c>
      <c r="C11228" s="113">
        <v>2007</v>
      </c>
      <c r="D11228" s="113" t="s">
        <v>122</v>
      </c>
      <c r="E11228" s="113" t="s">
        <v>199</v>
      </c>
      <c r="F11228" s="113" t="s">
        <v>200</v>
      </c>
      <c r="G11228" s="113">
        <v>168.31842456359399</v>
      </c>
    </row>
    <row r="11229" spans="1:7" x14ac:dyDescent="0.25">
      <c r="A11229" s="108" t="str">
        <f t="shared" si="175"/>
        <v>HU_2007_NATIONAL TOTAL_NMVOC</v>
      </c>
      <c r="B11229" s="113" t="s">
        <v>152</v>
      </c>
      <c r="C11229" s="113">
        <v>2007</v>
      </c>
      <c r="D11229" s="113" t="s">
        <v>122</v>
      </c>
      <c r="E11229" s="113" t="s">
        <v>123</v>
      </c>
      <c r="F11229" s="113" t="s">
        <v>200</v>
      </c>
      <c r="G11229" s="113">
        <v>154.750178758922</v>
      </c>
    </row>
    <row r="11230" spans="1:7" x14ac:dyDescent="0.25">
      <c r="A11230" s="108" t="str">
        <f t="shared" si="175"/>
        <v>HU_2007_NATIONAL TOTAL_SOx</v>
      </c>
      <c r="B11230" s="113" t="s">
        <v>152</v>
      </c>
      <c r="C11230" s="113">
        <v>2007</v>
      </c>
      <c r="D11230" s="113" t="s">
        <v>122</v>
      </c>
      <c r="E11230" s="113" t="s">
        <v>201</v>
      </c>
      <c r="F11230" s="113" t="s">
        <v>200</v>
      </c>
      <c r="G11230" s="113">
        <v>35.875638003879999</v>
      </c>
    </row>
    <row r="11231" spans="1:7" x14ac:dyDescent="0.25">
      <c r="A11231" s="108" t="str">
        <f t="shared" si="175"/>
        <v>HU_2007_NATIONAL TOTAL_NH3</v>
      </c>
      <c r="B11231" s="113" t="s">
        <v>152</v>
      </c>
      <c r="C11231" s="113">
        <v>2007</v>
      </c>
      <c r="D11231" s="113" t="s">
        <v>122</v>
      </c>
      <c r="E11231" s="113" t="s">
        <v>124</v>
      </c>
      <c r="F11231" s="113" t="s">
        <v>200</v>
      </c>
      <c r="G11231" s="113">
        <v>88.723100060140197</v>
      </c>
    </row>
    <row r="11232" spans="1:7" x14ac:dyDescent="0.25">
      <c r="A11232" s="108" t="str">
        <f t="shared" si="175"/>
        <v>HU_2007_NATIONAL TOTAL_PM2.5</v>
      </c>
      <c r="B11232" s="113" t="s">
        <v>152</v>
      </c>
      <c r="C11232" s="113">
        <v>2007</v>
      </c>
      <c r="D11232" s="113" t="s">
        <v>122</v>
      </c>
      <c r="E11232" s="113" t="s">
        <v>203</v>
      </c>
      <c r="F11232" s="113" t="s">
        <v>200</v>
      </c>
      <c r="G11232" s="113">
        <v>41.070266062358201</v>
      </c>
    </row>
    <row r="11233" spans="1:7" x14ac:dyDescent="0.25">
      <c r="A11233" s="108" t="str">
        <f t="shared" si="175"/>
        <v>HU_2007_NATIONAL TOTAL_Pb</v>
      </c>
      <c r="B11233" s="113" t="s">
        <v>152</v>
      </c>
      <c r="C11233" s="113">
        <v>2007</v>
      </c>
      <c r="D11233" s="113" t="s">
        <v>122</v>
      </c>
      <c r="E11233" s="113" t="s">
        <v>125</v>
      </c>
      <c r="F11233" s="113" t="s">
        <v>200</v>
      </c>
      <c r="G11233" s="113">
        <v>1.3400321887941701E-2</v>
      </c>
    </row>
    <row r="11234" spans="1:7" x14ac:dyDescent="0.25">
      <c r="A11234" s="108" t="str">
        <f t="shared" si="175"/>
        <v>HU_2007_NATIONAL TOTAL_Cd</v>
      </c>
      <c r="B11234" s="113" t="s">
        <v>152</v>
      </c>
      <c r="C11234" s="113">
        <v>2007</v>
      </c>
      <c r="D11234" s="113" t="s">
        <v>122</v>
      </c>
      <c r="E11234" s="113" t="s">
        <v>126</v>
      </c>
      <c r="F11234" s="113" t="s">
        <v>200</v>
      </c>
      <c r="G11234" s="113">
        <v>1.44312121178845E-3</v>
      </c>
    </row>
    <row r="11235" spans="1:7" x14ac:dyDescent="0.25">
      <c r="A11235" s="108" t="str">
        <f t="shared" si="175"/>
        <v>HU_2007_NATIONAL TOTAL_Hg</v>
      </c>
      <c r="B11235" s="113" t="s">
        <v>152</v>
      </c>
      <c r="C11235" s="113">
        <v>2007</v>
      </c>
      <c r="D11235" s="113" t="s">
        <v>122</v>
      </c>
      <c r="E11235" s="113" t="s">
        <v>127</v>
      </c>
      <c r="F11235" s="113" t="s">
        <v>200</v>
      </c>
      <c r="G11235" s="113">
        <v>9.3903509263520404E-4</v>
      </c>
    </row>
    <row r="11236" spans="1:7" x14ac:dyDescent="0.25">
      <c r="A11236" s="108" t="str">
        <f t="shared" si="175"/>
        <v>HU_2007_NATIONAL TOTAL_DIOX</v>
      </c>
      <c r="B11236" s="113" t="s">
        <v>152</v>
      </c>
      <c r="C11236" s="113">
        <v>2007</v>
      </c>
      <c r="D11236" s="113" t="s">
        <v>122</v>
      </c>
      <c r="E11236" s="113" t="s">
        <v>128</v>
      </c>
      <c r="F11236" s="113" t="s">
        <v>200</v>
      </c>
      <c r="G11236" s="150">
        <v>5.8469357815286798E-8</v>
      </c>
    </row>
    <row r="11237" spans="1:7" x14ac:dyDescent="0.25">
      <c r="A11237" s="108" t="str">
        <f t="shared" si="175"/>
        <v>HU_2007_NATIONAL TOTAL_PAH</v>
      </c>
      <c r="B11237" s="113" t="s">
        <v>152</v>
      </c>
      <c r="C11237" s="113">
        <v>2007</v>
      </c>
      <c r="D11237" s="113" t="s">
        <v>122</v>
      </c>
      <c r="E11237" s="113" t="s">
        <v>129</v>
      </c>
      <c r="F11237" s="113" t="s">
        <v>200</v>
      </c>
      <c r="G11237" s="113">
        <v>2.7450484912113899E-2</v>
      </c>
    </row>
    <row r="11238" spans="1:7" x14ac:dyDescent="0.25">
      <c r="A11238" s="108" t="str">
        <f t="shared" si="175"/>
        <v>HU_2007_NATIONAL TOTAL_HCB</v>
      </c>
      <c r="B11238" s="113" t="s">
        <v>152</v>
      </c>
      <c r="C11238" s="113">
        <v>2007</v>
      </c>
      <c r="D11238" s="113" t="s">
        <v>122</v>
      </c>
      <c r="E11238" s="113" t="s">
        <v>130</v>
      </c>
      <c r="F11238" s="113" t="s">
        <v>200</v>
      </c>
      <c r="G11238" s="150">
        <v>2.1206699586101301E-6</v>
      </c>
    </row>
    <row r="11239" spans="1:7" x14ac:dyDescent="0.25">
      <c r="A11239" s="108" t="str">
        <f t="shared" si="175"/>
        <v>HU_2007_NATIONAL TOTAL_PCB</v>
      </c>
      <c r="B11239" s="113" t="s">
        <v>152</v>
      </c>
      <c r="C11239" s="113">
        <v>2007</v>
      </c>
      <c r="D11239" s="113" t="s">
        <v>122</v>
      </c>
      <c r="E11239" s="113" t="s">
        <v>259</v>
      </c>
      <c r="F11239" s="113" t="s">
        <v>200</v>
      </c>
      <c r="G11239" s="150">
        <v>1.1065130611137399E-5</v>
      </c>
    </row>
    <row r="11240" spans="1:7" x14ac:dyDescent="0.25">
      <c r="A11240" s="108" t="str">
        <f t="shared" si="175"/>
        <v>HU_2007_1A3(FS)_NOx</v>
      </c>
      <c r="B11240" s="113" t="s">
        <v>152</v>
      </c>
      <c r="C11240" s="113">
        <v>2007</v>
      </c>
      <c r="D11240" s="113" t="s">
        <v>132</v>
      </c>
      <c r="E11240" s="113" t="s">
        <v>199</v>
      </c>
      <c r="F11240" s="113" t="s">
        <v>200</v>
      </c>
      <c r="G11240" s="113">
        <v>69.5983240110899</v>
      </c>
    </row>
    <row r="11241" spans="1:7" x14ac:dyDescent="0.25">
      <c r="A11241" s="108" t="str">
        <f t="shared" si="175"/>
        <v>HU_2007_1A3(FS)_NMVOC</v>
      </c>
      <c r="B11241" s="113" t="s">
        <v>152</v>
      </c>
      <c r="C11241" s="113">
        <v>2007</v>
      </c>
      <c r="D11241" s="113" t="s">
        <v>132</v>
      </c>
      <c r="E11241" s="113" t="s">
        <v>123</v>
      </c>
      <c r="F11241" s="113" t="s">
        <v>200</v>
      </c>
      <c r="G11241" s="113">
        <v>32.746290188325702</v>
      </c>
    </row>
    <row r="11242" spans="1:7" x14ac:dyDescent="0.25">
      <c r="A11242" s="108" t="str">
        <f t="shared" si="175"/>
        <v>HU_2007_1A3(FS)_SOx</v>
      </c>
      <c r="B11242" s="113" t="s">
        <v>152</v>
      </c>
      <c r="C11242" s="113">
        <v>2007</v>
      </c>
      <c r="D11242" s="113" t="s">
        <v>132</v>
      </c>
      <c r="E11242" s="113" t="s">
        <v>201</v>
      </c>
      <c r="F11242" s="113" t="s">
        <v>200</v>
      </c>
      <c r="G11242" s="113">
        <v>4.7281472776797701E-2</v>
      </c>
    </row>
    <row r="11243" spans="1:7" x14ac:dyDescent="0.25">
      <c r="A11243" s="108" t="str">
        <f t="shared" si="175"/>
        <v>HU_2007_1A3(FS)_NH3</v>
      </c>
      <c r="B11243" s="113" t="s">
        <v>152</v>
      </c>
      <c r="C11243" s="113">
        <v>2007</v>
      </c>
      <c r="D11243" s="113" t="s">
        <v>132</v>
      </c>
      <c r="E11243" s="113" t="s">
        <v>124</v>
      </c>
      <c r="F11243" s="113" t="s">
        <v>200</v>
      </c>
      <c r="G11243" s="113">
        <v>1.1551791845645401</v>
      </c>
    </row>
    <row r="11244" spans="1:7" x14ac:dyDescent="0.25">
      <c r="A11244" s="108" t="str">
        <f t="shared" si="175"/>
        <v>HU_2007_1A3(FS)_PM2.5</v>
      </c>
      <c r="B11244" s="113" t="s">
        <v>152</v>
      </c>
      <c r="C11244" s="113">
        <v>2007</v>
      </c>
      <c r="D11244" s="113" t="s">
        <v>132</v>
      </c>
      <c r="E11244" s="113" t="s">
        <v>203</v>
      </c>
      <c r="F11244" s="113" t="s">
        <v>200</v>
      </c>
      <c r="G11244" s="113">
        <v>4.1908103716881504</v>
      </c>
    </row>
    <row r="11245" spans="1:7" x14ac:dyDescent="0.25">
      <c r="A11245" s="108" t="str">
        <f t="shared" si="175"/>
        <v>HU_2007_3D_NOx</v>
      </c>
      <c r="B11245" s="113" t="s">
        <v>152</v>
      </c>
      <c r="C11245" s="113">
        <v>2007</v>
      </c>
      <c r="D11245" s="113" t="s">
        <v>206</v>
      </c>
      <c r="E11245" s="113" t="s">
        <v>199</v>
      </c>
      <c r="F11245" s="113" t="s">
        <v>200</v>
      </c>
      <c r="G11245" s="113">
        <v>17.708421782145798</v>
      </c>
    </row>
    <row r="11246" spans="1:7" x14ac:dyDescent="0.25">
      <c r="A11246" s="108" t="str">
        <f t="shared" si="175"/>
        <v>HU_2008_NATIONAL TOTAL_NOx</v>
      </c>
      <c r="B11246" s="113" t="s">
        <v>152</v>
      </c>
      <c r="C11246" s="113">
        <v>2008</v>
      </c>
      <c r="D11246" s="113" t="s">
        <v>122</v>
      </c>
      <c r="E11246" s="113" t="s">
        <v>199</v>
      </c>
      <c r="F11246" s="113" t="s">
        <v>200</v>
      </c>
      <c r="G11246" s="113">
        <v>162.443322979767</v>
      </c>
    </row>
    <row r="11247" spans="1:7" x14ac:dyDescent="0.25">
      <c r="A11247" s="108" t="str">
        <f t="shared" si="175"/>
        <v>HU_2008_NATIONAL TOTAL_NMVOC</v>
      </c>
      <c r="B11247" s="113" t="s">
        <v>152</v>
      </c>
      <c r="C11247" s="113">
        <v>2008</v>
      </c>
      <c r="D11247" s="113" t="s">
        <v>122</v>
      </c>
      <c r="E11247" s="113" t="s">
        <v>123</v>
      </c>
      <c r="F11247" s="113" t="s">
        <v>200</v>
      </c>
      <c r="G11247" s="113">
        <v>145.98661316135301</v>
      </c>
    </row>
    <row r="11248" spans="1:7" x14ac:dyDescent="0.25">
      <c r="A11248" s="108" t="str">
        <f t="shared" si="175"/>
        <v>HU_2008_NATIONAL TOTAL_SOx</v>
      </c>
      <c r="B11248" s="113" t="s">
        <v>152</v>
      </c>
      <c r="C11248" s="113">
        <v>2008</v>
      </c>
      <c r="D11248" s="113" t="s">
        <v>122</v>
      </c>
      <c r="E11248" s="113" t="s">
        <v>201</v>
      </c>
      <c r="F11248" s="113" t="s">
        <v>200</v>
      </c>
      <c r="G11248" s="113">
        <v>35.698953876577903</v>
      </c>
    </row>
    <row r="11249" spans="1:7" x14ac:dyDescent="0.25">
      <c r="A11249" s="108" t="str">
        <f t="shared" si="175"/>
        <v>HU_2008_NATIONAL TOTAL_NH3</v>
      </c>
      <c r="B11249" s="113" t="s">
        <v>152</v>
      </c>
      <c r="C11249" s="113">
        <v>2008</v>
      </c>
      <c r="D11249" s="113" t="s">
        <v>122</v>
      </c>
      <c r="E11249" s="113" t="s">
        <v>124</v>
      </c>
      <c r="F11249" s="113" t="s">
        <v>200</v>
      </c>
      <c r="G11249" s="113">
        <v>81.2640477836309</v>
      </c>
    </row>
    <row r="11250" spans="1:7" x14ac:dyDescent="0.25">
      <c r="A11250" s="108" t="str">
        <f t="shared" si="175"/>
        <v>HU_2008_NATIONAL TOTAL_PM2.5</v>
      </c>
      <c r="B11250" s="113" t="s">
        <v>152</v>
      </c>
      <c r="C11250" s="113">
        <v>2008</v>
      </c>
      <c r="D11250" s="113" t="s">
        <v>122</v>
      </c>
      <c r="E11250" s="113" t="s">
        <v>203</v>
      </c>
      <c r="F11250" s="113" t="s">
        <v>200</v>
      </c>
      <c r="G11250" s="113">
        <v>37.155553179932802</v>
      </c>
    </row>
    <row r="11251" spans="1:7" x14ac:dyDescent="0.25">
      <c r="A11251" s="108" t="str">
        <f t="shared" si="175"/>
        <v>HU_2008_NATIONAL TOTAL_Pb</v>
      </c>
      <c r="B11251" s="113" t="s">
        <v>152</v>
      </c>
      <c r="C11251" s="113">
        <v>2008</v>
      </c>
      <c r="D11251" s="113" t="s">
        <v>122</v>
      </c>
      <c r="E11251" s="113" t="s">
        <v>125</v>
      </c>
      <c r="F11251" s="113" t="s">
        <v>200</v>
      </c>
      <c r="G11251" s="113">
        <v>1.5232679206777301E-2</v>
      </c>
    </row>
    <row r="11252" spans="1:7" x14ac:dyDescent="0.25">
      <c r="A11252" s="108" t="str">
        <f t="shared" si="175"/>
        <v>HU_2008_NATIONAL TOTAL_Cd</v>
      </c>
      <c r="B11252" s="113" t="s">
        <v>152</v>
      </c>
      <c r="C11252" s="113">
        <v>2008</v>
      </c>
      <c r="D11252" s="113" t="s">
        <v>122</v>
      </c>
      <c r="E11252" s="113" t="s">
        <v>126</v>
      </c>
      <c r="F11252" s="113" t="s">
        <v>200</v>
      </c>
      <c r="G11252" s="113">
        <v>1.3983398050385399E-3</v>
      </c>
    </row>
    <row r="11253" spans="1:7" x14ac:dyDescent="0.25">
      <c r="A11253" s="108" t="str">
        <f t="shared" si="175"/>
        <v>HU_2008_NATIONAL TOTAL_Hg</v>
      </c>
      <c r="B11253" s="113" t="s">
        <v>152</v>
      </c>
      <c r="C11253" s="113">
        <v>2008</v>
      </c>
      <c r="D11253" s="113" t="s">
        <v>122</v>
      </c>
      <c r="E11253" s="113" t="s">
        <v>127</v>
      </c>
      <c r="F11253" s="113" t="s">
        <v>200</v>
      </c>
      <c r="G11253" s="113">
        <v>9.8130128295976799E-4</v>
      </c>
    </row>
    <row r="11254" spans="1:7" x14ac:dyDescent="0.25">
      <c r="A11254" s="108" t="str">
        <f t="shared" si="175"/>
        <v>HU_2008_NATIONAL TOTAL_DIOX</v>
      </c>
      <c r="B11254" s="113" t="s">
        <v>152</v>
      </c>
      <c r="C11254" s="113">
        <v>2008</v>
      </c>
      <c r="D11254" s="113" t="s">
        <v>122</v>
      </c>
      <c r="E11254" s="113" t="s">
        <v>128</v>
      </c>
      <c r="F11254" s="113" t="s">
        <v>200</v>
      </c>
      <c r="G11254" s="150">
        <v>5.3628337503318902E-8</v>
      </c>
    </row>
    <row r="11255" spans="1:7" x14ac:dyDescent="0.25">
      <c r="A11255" s="108" t="str">
        <f t="shared" si="175"/>
        <v>HU_2008_NATIONAL TOTAL_PAH</v>
      </c>
      <c r="B11255" s="113" t="s">
        <v>152</v>
      </c>
      <c r="C11255" s="113">
        <v>2008</v>
      </c>
      <c r="D11255" s="113" t="s">
        <v>122</v>
      </c>
      <c r="E11255" s="113" t="s">
        <v>129</v>
      </c>
      <c r="F11255" s="113" t="s">
        <v>200</v>
      </c>
      <c r="G11255" s="113">
        <v>2.51425057932106E-2</v>
      </c>
    </row>
    <row r="11256" spans="1:7" x14ac:dyDescent="0.25">
      <c r="A11256" s="108" t="str">
        <f t="shared" si="175"/>
        <v>HU_2008_NATIONAL TOTAL_HCB</v>
      </c>
      <c r="B11256" s="113" t="s">
        <v>152</v>
      </c>
      <c r="C11256" s="113">
        <v>2008</v>
      </c>
      <c r="D11256" s="113" t="s">
        <v>122</v>
      </c>
      <c r="E11256" s="113" t="s">
        <v>130</v>
      </c>
      <c r="F11256" s="113" t="s">
        <v>200</v>
      </c>
      <c r="G11256" s="150">
        <v>1.8065437623179699E-6</v>
      </c>
    </row>
    <row r="11257" spans="1:7" x14ac:dyDescent="0.25">
      <c r="A11257" s="108" t="str">
        <f t="shared" si="175"/>
        <v>HU_2008_NATIONAL TOTAL_PCB</v>
      </c>
      <c r="B11257" s="113" t="s">
        <v>152</v>
      </c>
      <c r="C11257" s="113">
        <v>2008</v>
      </c>
      <c r="D11257" s="113" t="s">
        <v>122</v>
      </c>
      <c r="E11257" s="113" t="s">
        <v>259</v>
      </c>
      <c r="F11257" s="113" t="s">
        <v>200</v>
      </c>
      <c r="G11257" s="150">
        <v>1.0884221346891301E-5</v>
      </c>
    </row>
    <row r="11258" spans="1:7" x14ac:dyDescent="0.25">
      <c r="A11258" s="108" t="str">
        <f t="shared" si="175"/>
        <v>HU_2008_1A3(FS)_NOx</v>
      </c>
      <c r="B11258" s="113" t="s">
        <v>152</v>
      </c>
      <c r="C11258" s="113">
        <v>2008</v>
      </c>
      <c r="D11258" s="113" t="s">
        <v>132</v>
      </c>
      <c r="E11258" s="113" t="s">
        <v>199</v>
      </c>
      <c r="F11258" s="113" t="s">
        <v>200</v>
      </c>
      <c r="G11258" s="113">
        <v>67.9075507464906</v>
      </c>
    </row>
    <row r="11259" spans="1:7" x14ac:dyDescent="0.25">
      <c r="A11259" s="108" t="str">
        <f t="shared" si="175"/>
        <v>HU_2008_1A3(FS)_NMVOC</v>
      </c>
      <c r="B11259" s="113" t="s">
        <v>152</v>
      </c>
      <c r="C11259" s="113">
        <v>2008</v>
      </c>
      <c r="D11259" s="113" t="s">
        <v>132</v>
      </c>
      <c r="E11259" s="113" t="s">
        <v>123</v>
      </c>
      <c r="F11259" s="113" t="s">
        <v>200</v>
      </c>
      <c r="G11259" s="113">
        <v>30.4109985103475</v>
      </c>
    </row>
    <row r="11260" spans="1:7" x14ac:dyDescent="0.25">
      <c r="A11260" s="108" t="str">
        <f t="shared" si="175"/>
        <v>HU_2008_1A3(FS)_SOx</v>
      </c>
      <c r="B11260" s="113" t="s">
        <v>152</v>
      </c>
      <c r="C11260" s="113">
        <v>2008</v>
      </c>
      <c r="D11260" s="113" t="s">
        <v>132</v>
      </c>
      <c r="E11260" s="113" t="s">
        <v>201</v>
      </c>
      <c r="F11260" s="113" t="s">
        <v>200</v>
      </c>
      <c r="G11260" s="113">
        <v>4.7478999996747498E-2</v>
      </c>
    </row>
    <row r="11261" spans="1:7" x14ac:dyDescent="0.25">
      <c r="A11261" s="108" t="str">
        <f t="shared" si="175"/>
        <v>HU_2008_1A3(FS)_NH3</v>
      </c>
      <c r="B11261" s="113" t="s">
        <v>152</v>
      </c>
      <c r="C11261" s="113">
        <v>2008</v>
      </c>
      <c r="D11261" s="113" t="s">
        <v>132</v>
      </c>
      <c r="E11261" s="113" t="s">
        <v>124</v>
      </c>
      <c r="F11261" s="113" t="s">
        <v>200</v>
      </c>
      <c r="G11261" s="113">
        <v>1.1572745737524599</v>
      </c>
    </row>
    <row r="11262" spans="1:7" x14ac:dyDescent="0.25">
      <c r="A11262" s="108" t="str">
        <f t="shared" si="175"/>
        <v>HU_2008_1A3(FS)_PM2.5</v>
      </c>
      <c r="B11262" s="113" t="s">
        <v>152</v>
      </c>
      <c r="C11262" s="113">
        <v>2008</v>
      </c>
      <c r="D11262" s="113" t="s">
        <v>132</v>
      </c>
      <c r="E11262" s="113" t="s">
        <v>203</v>
      </c>
      <c r="F11262" s="113" t="s">
        <v>200</v>
      </c>
      <c r="G11262" s="113">
        <v>4.1110668397724401</v>
      </c>
    </row>
    <row r="11263" spans="1:7" x14ac:dyDescent="0.25">
      <c r="A11263" s="108" t="str">
        <f t="shared" si="175"/>
        <v>HU_2008_3D_NOx</v>
      </c>
      <c r="B11263" s="113" t="s">
        <v>152</v>
      </c>
      <c r="C11263" s="113">
        <v>2008</v>
      </c>
      <c r="D11263" s="113" t="s">
        <v>206</v>
      </c>
      <c r="E11263" s="113" t="s">
        <v>199</v>
      </c>
      <c r="F11263" s="113" t="s">
        <v>200</v>
      </c>
      <c r="G11263" s="113">
        <v>16.553569164682798</v>
      </c>
    </row>
    <row r="11264" spans="1:7" x14ac:dyDescent="0.25">
      <c r="A11264" s="108" t="str">
        <f t="shared" si="175"/>
        <v>HU_2009_NATIONAL TOTAL_NOx</v>
      </c>
      <c r="B11264" s="113" t="s">
        <v>152</v>
      </c>
      <c r="C11264" s="113">
        <v>2009</v>
      </c>
      <c r="D11264" s="113" t="s">
        <v>122</v>
      </c>
      <c r="E11264" s="113" t="s">
        <v>199</v>
      </c>
      <c r="F11264" s="113" t="s">
        <v>200</v>
      </c>
      <c r="G11264" s="113">
        <v>151.27887320336001</v>
      </c>
    </row>
    <row r="11265" spans="1:7" x14ac:dyDescent="0.25">
      <c r="A11265" s="108" t="str">
        <f t="shared" si="175"/>
        <v>HU_2009_NATIONAL TOTAL_NMVOC</v>
      </c>
      <c r="B11265" s="113" t="s">
        <v>152</v>
      </c>
      <c r="C11265" s="113">
        <v>2009</v>
      </c>
      <c r="D11265" s="113" t="s">
        <v>122</v>
      </c>
      <c r="E11265" s="113" t="s">
        <v>123</v>
      </c>
      <c r="F11265" s="113" t="s">
        <v>200</v>
      </c>
      <c r="G11265" s="113">
        <v>146.713547346615</v>
      </c>
    </row>
    <row r="11266" spans="1:7" x14ac:dyDescent="0.25">
      <c r="A11266" s="108" t="str">
        <f t="shared" ref="A11266:A11329" si="176">CONCATENATE(B11266,"_",C11266,"_",D11266,"_",E11266)</f>
        <v>HU_2009_NATIONAL TOTAL_SOx</v>
      </c>
      <c r="B11266" s="113" t="s">
        <v>152</v>
      </c>
      <c r="C11266" s="113">
        <v>2009</v>
      </c>
      <c r="D11266" s="113" t="s">
        <v>122</v>
      </c>
      <c r="E11266" s="113" t="s">
        <v>201</v>
      </c>
      <c r="F11266" s="113" t="s">
        <v>200</v>
      </c>
      <c r="G11266" s="113">
        <v>29.654792905771298</v>
      </c>
    </row>
    <row r="11267" spans="1:7" x14ac:dyDescent="0.25">
      <c r="A11267" s="108" t="str">
        <f t="shared" si="176"/>
        <v>HU_2009_NATIONAL TOTAL_NH3</v>
      </c>
      <c r="B11267" s="113" t="s">
        <v>152</v>
      </c>
      <c r="C11267" s="113">
        <v>2009</v>
      </c>
      <c r="D11267" s="113" t="s">
        <v>122</v>
      </c>
      <c r="E11267" s="113" t="s">
        <v>124</v>
      </c>
      <c r="F11267" s="113" t="s">
        <v>200</v>
      </c>
      <c r="G11267" s="113">
        <v>76.329795673109103</v>
      </c>
    </row>
    <row r="11268" spans="1:7" x14ac:dyDescent="0.25">
      <c r="A11268" s="108" t="str">
        <f t="shared" si="176"/>
        <v>HU_2009_NATIONAL TOTAL_PM2.5</v>
      </c>
      <c r="B11268" s="113" t="s">
        <v>152</v>
      </c>
      <c r="C11268" s="113">
        <v>2009</v>
      </c>
      <c r="D11268" s="113" t="s">
        <v>122</v>
      </c>
      <c r="E11268" s="113" t="s">
        <v>203</v>
      </c>
      <c r="F11268" s="113" t="s">
        <v>200</v>
      </c>
      <c r="G11268" s="113">
        <v>47.304323525193197</v>
      </c>
    </row>
    <row r="11269" spans="1:7" x14ac:dyDescent="0.25">
      <c r="A11269" s="108" t="str">
        <f t="shared" si="176"/>
        <v>HU_2009_NATIONAL TOTAL_Pb</v>
      </c>
      <c r="B11269" s="113" t="s">
        <v>152</v>
      </c>
      <c r="C11269" s="113">
        <v>2009</v>
      </c>
      <c r="D11269" s="113" t="s">
        <v>122</v>
      </c>
      <c r="E11269" s="113" t="s">
        <v>125</v>
      </c>
      <c r="F11269" s="113" t="s">
        <v>200</v>
      </c>
      <c r="G11269" s="113">
        <v>1.3089879926706899E-2</v>
      </c>
    </row>
    <row r="11270" spans="1:7" x14ac:dyDescent="0.25">
      <c r="A11270" s="108" t="str">
        <f t="shared" si="176"/>
        <v>HU_2009_NATIONAL TOTAL_Cd</v>
      </c>
      <c r="B11270" s="113" t="s">
        <v>152</v>
      </c>
      <c r="C11270" s="113">
        <v>2009</v>
      </c>
      <c r="D11270" s="113" t="s">
        <v>122</v>
      </c>
      <c r="E11270" s="113" t="s">
        <v>126</v>
      </c>
      <c r="F11270" s="113" t="s">
        <v>200</v>
      </c>
      <c r="G11270" s="113">
        <v>1.4677595237406801E-3</v>
      </c>
    </row>
    <row r="11271" spans="1:7" x14ac:dyDescent="0.25">
      <c r="A11271" s="108" t="str">
        <f t="shared" si="176"/>
        <v>HU_2009_NATIONAL TOTAL_Hg</v>
      </c>
      <c r="B11271" s="113" t="s">
        <v>152</v>
      </c>
      <c r="C11271" s="113">
        <v>2009</v>
      </c>
      <c r="D11271" s="113" t="s">
        <v>122</v>
      </c>
      <c r="E11271" s="113" t="s">
        <v>127</v>
      </c>
      <c r="F11271" s="113" t="s">
        <v>200</v>
      </c>
      <c r="G11271" s="113">
        <v>9.0001157503388199E-4</v>
      </c>
    </row>
    <row r="11272" spans="1:7" x14ac:dyDescent="0.25">
      <c r="A11272" s="108" t="str">
        <f t="shared" si="176"/>
        <v>HU_2009_NATIONAL TOTAL_DIOX</v>
      </c>
      <c r="B11272" s="113" t="s">
        <v>152</v>
      </c>
      <c r="C11272" s="113">
        <v>2009</v>
      </c>
      <c r="D11272" s="113" t="s">
        <v>122</v>
      </c>
      <c r="E11272" s="113" t="s">
        <v>128</v>
      </c>
      <c r="F11272" s="113" t="s">
        <v>200</v>
      </c>
      <c r="G11272" s="150">
        <v>7.2719987859511395E-8</v>
      </c>
    </row>
    <row r="11273" spans="1:7" x14ac:dyDescent="0.25">
      <c r="A11273" s="108" t="str">
        <f t="shared" si="176"/>
        <v>HU_2009_NATIONAL TOTAL_PAH</v>
      </c>
      <c r="B11273" s="113" t="s">
        <v>152</v>
      </c>
      <c r="C11273" s="113">
        <v>2009</v>
      </c>
      <c r="D11273" s="113" t="s">
        <v>122</v>
      </c>
      <c r="E11273" s="113" t="s">
        <v>129</v>
      </c>
      <c r="F11273" s="113" t="s">
        <v>200</v>
      </c>
      <c r="G11273" s="113">
        <v>3.0756449112530601E-2</v>
      </c>
    </row>
    <row r="11274" spans="1:7" x14ac:dyDescent="0.25">
      <c r="A11274" s="108" t="str">
        <f t="shared" si="176"/>
        <v>HU_2009_NATIONAL TOTAL_HCB</v>
      </c>
      <c r="B11274" s="113" t="s">
        <v>152</v>
      </c>
      <c r="C11274" s="113">
        <v>2009</v>
      </c>
      <c r="D11274" s="113" t="s">
        <v>122</v>
      </c>
      <c r="E11274" s="113" t="s">
        <v>130</v>
      </c>
      <c r="F11274" s="113" t="s">
        <v>200</v>
      </c>
      <c r="G11274" s="150">
        <v>1.7416958413904001E-6</v>
      </c>
    </row>
    <row r="11275" spans="1:7" x14ac:dyDescent="0.25">
      <c r="A11275" s="108" t="str">
        <f t="shared" si="176"/>
        <v>HU_2009_NATIONAL TOTAL_PCB</v>
      </c>
      <c r="B11275" s="113" t="s">
        <v>152</v>
      </c>
      <c r="C11275" s="113">
        <v>2009</v>
      </c>
      <c r="D11275" s="113" t="s">
        <v>122</v>
      </c>
      <c r="E11275" s="113" t="s">
        <v>259</v>
      </c>
      <c r="F11275" s="113" t="s">
        <v>200</v>
      </c>
      <c r="G11275" s="150">
        <v>7.7295019185254694E-6</v>
      </c>
    </row>
    <row r="11276" spans="1:7" x14ac:dyDescent="0.25">
      <c r="A11276" s="108" t="str">
        <f t="shared" si="176"/>
        <v>HU_2009_1A3(FS)_NOx</v>
      </c>
      <c r="B11276" s="113" t="s">
        <v>152</v>
      </c>
      <c r="C11276" s="113">
        <v>2009</v>
      </c>
      <c r="D11276" s="113" t="s">
        <v>132</v>
      </c>
      <c r="E11276" s="113" t="s">
        <v>199</v>
      </c>
      <c r="F11276" s="113" t="s">
        <v>200</v>
      </c>
      <c r="G11276" s="113">
        <v>63.795592108384803</v>
      </c>
    </row>
    <row r="11277" spans="1:7" x14ac:dyDescent="0.25">
      <c r="A11277" s="108" t="str">
        <f t="shared" si="176"/>
        <v>HU_2009_1A3(FS)_NMVOC</v>
      </c>
      <c r="B11277" s="113" t="s">
        <v>152</v>
      </c>
      <c r="C11277" s="113">
        <v>2009</v>
      </c>
      <c r="D11277" s="113" t="s">
        <v>132</v>
      </c>
      <c r="E11277" s="113" t="s">
        <v>123</v>
      </c>
      <c r="F11277" s="113" t="s">
        <v>200</v>
      </c>
      <c r="G11277" s="113">
        <v>27.4601943333812</v>
      </c>
    </row>
    <row r="11278" spans="1:7" x14ac:dyDescent="0.25">
      <c r="A11278" s="108" t="str">
        <f t="shared" si="176"/>
        <v>HU_2009_1A3(FS)_SOx</v>
      </c>
      <c r="B11278" s="113" t="s">
        <v>152</v>
      </c>
      <c r="C11278" s="113">
        <v>2009</v>
      </c>
      <c r="D11278" s="113" t="s">
        <v>132</v>
      </c>
      <c r="E11278" s="113" t="s">
        <v>201</v>
      </c>
      <c r="F11278" s="113" t="s">
        <v>200</v>
      </c>
      <c r="G11278" s="113">
        <v>4.7399897518479901E-2</v>
      </c>
    </row>
    <row r="11279" spans="1:7" x14ac:dyDescent="0.25">
      <c r="A11279" s="108" t="str">
        <f t="shared" si="176"/>
        <v>HU_2009_1A3(FS)_NH3</v>
      </c>
      <c r="B11279" s="113" t="s">
        <v>152</v>
      </c>
      <c r="C11279" s="113">
        <v>2009</v>
      </c>
      <c r="D11279" s="113" t="s">
        <v>132</v>
      </c>
      <c r="E11279" s="113" t="s">
        <v>124</v>
      </c>
      <c r="F11279" s="113" t="s">
        <v>200</v>
      </c>
      <c r="G11279" s="113">
        <v>1.1510052941486599</v>
      </c>
    </row>
    <row r="11280" spans="1:7" x14ac:dyDescent="0.25">
      <c r="A11280" s="108" t="str">
        <f t="shared" si="176"/>
        <v>HU_2009_1A3(FS)_PM2.5</v>
      </c>
      <c r="B11280" s="113" t="s">
        <v>152</v>
      </c>
      <c r="C11280" s="113">
        <v>2009</v>
      </c>
      <c r="D11280" s="113" t="s">
        <v>132</v>
      </c>
      <c r="E11280" s="113" t="s">
        <v>203</v>
      </c>
      <c r="F11280" s="113" t="s">
        <v>200</v>
      </c>
      <c r="G11280" s="113">
        <v>3.8636333290127798</v>
      </c>
    </row>
    <row r="11281" spans="1:7" x14ac:dyDescent="0.25">
      <c r="A11281" s="108" t="str">
        <f t="shared" si="176"/>
        <v>HU_2009_3D_NOx</v>
      </c>
      <c r="B11281" s="113" t="s">
        <v>152</v>
      </c>
      <c r="C11281" s="113">
        <v>2009</v>
      </c>
      <c r="D11281" s="113" t="s">
        <v>206</v>
      </c>
      <c r="E11281" s="113" t="s">
        <v>199</v>
      </c>
      <c r="F11281" s="113" t="s">
        <v>200</v>
      </c>
      <c r="G11281" s="113">
        <v>15.629222757076301</v>
      </c>
    </row>
    <row r="11282" spans="1:7" x14ac:dyDescent="0.25">
      <c r="A11282" s="108" t="str">
        <f t="shared" si="176"/>
        <v>HU_2010_NATIONAL TOTAL_NOx</v>
      </c>
      <c r="B11282" s="113" t="s">
        <v>152</v>
      </c>
      <c r="C11282" s="113">
        <v>2010</v>
      </c>
      <c r="D11282" s="113" t="s">
        <v>122</v>
      </c>
      <c r="E11282" s="113" t="s">
        <v>199</v>
      </c>
      <c r="F11282" s="113" t="s">
        <v>200</v>
      </c>
      <c r="G11282" s="113">
        <v>148.08068298856401</v>
      </c>
    </row>
    <row r="11283" spans="1:7" x14ac:dyDescent="0.25">
      <c r="A11283" s="108" t="str">
        <f t="shared" si="176"/>
        <v>HU_2010_NATIONAL TOTAL_NMVOC</v>
      </c>
      <c r="B11283" s="113" t="s">
        <v>152</v>
      </c>
      <c r="C11283" s="113">
        <v>2010</v>
      </c>
      <c r="D11283" s="113" t="s">
        <v>122</v>
      </c>
      <c r="E11283" s="113" t="s">
        <v>123</v>
      </c>
      <c r="F11283" s="113" t="s">
        <v>200</v>
      </c>
      <c r="G11283" s="113">
        <v>142.44799502593401</v>
      </c>
    </row>
    <row r="11284" spans="1:7" x14ac:dyDescent="0.25">
      <c r="A11284" s="108" t="str">
        <f t="shared" si="176"/>
        <v>HU_2010_NATIONAL TOTAL_SOx</v>
      </c>
      <c r="B11284" s="113" t="s">
        <v>152</v>
      </c>
      <c r="C11284" s="113">
        <v>2010</v>
      </c>
      <c r="D11284" s="113" t="s">
        <v>122</v>
      </c>
      <c r="E11284" s="113" t="s">
        <v>201</v>
      </c>
      <c r="F11284" s="113" t="s">
        <v>200</v>
      </c>
      <c r="G11284" s="113">
        <v>30.3489664790361</v>
      </c>
    </row>
    <row r="11285" spans="1:7" x14ac:dyDescent="0.25">
      <c r="A11285" s="108" t="str">
        <f t="shared" si="176"/>
        <v>HU_2010_NATIONAL TOTAL_NH3</v>
      </c>
      <c r="B11285" s="113" t="s">
        <v>152</v>
      </c>
      <c r="C11285" s="113">
        <v>2010</v>
      </c>
      <c r="D11285" s="113" t="s">
        <v>122</v>
      </c>
      <c r="E11285" s="113" t="s">
        <v>124</v>
      </c>
      <c r="F11285" s="113" t="s">
        <v>200</v>
      </c>
      <c r="G11285" s="113">
        <v>76.783563938986703</v>
      </c>
    </row>
    <row r="11286" spans="1:7" x14ac:dyDescent="0.25">
      <c r="A11286" s="108" t="str">
        <f t="shared" si="176"/>
        <v>HU_2010_NATIONAL TOTAL_PM2.5</v>
      </c>
      <c r="B11286" s="113" t="s">
        <v>152</v>
      </c>
      <c r="C11286" s="113">
        <v>2010</v>
      </c>
      <c r="D11286" s="113" t="s">
        <v>122</v>
      </c>
      <c r="E11286" s="113" t="s">
        <v>203</v>
      </c>
      <c r="F11286" s="113" t="s">
        <v>200</v>
      </c>
      <c r="G11286" s="113">
        <v>50.579527925378102</v>
      </c>
    </row>
    <row r="11287" spans="1:7" x14ac:dyDescent="0.25">
      <c r="A11287" s="108" t="str">
        <f t="shared" si="176"/>
        <v>HU_2010_NATIONAL TOTAL_Pb</v>
      </c>
      <c r="B11287" s="113" t="s">
        <v>152</v>
      </c>
      <c r="C11287" s="113">
        <v>2010</v>
      </c>
      <c r="D11287" s="113" t="s">
        <v>122</v>
      </c>
      <c r="E11287" s="113" t="s">
        <v>125</v>
      </c>
      <c r="F11287" s="113" t="s">
        <v>200</v>
      </c>
      <c r="G11287" s="113">
        <v>1.19380752551753E-2</v>
      </c>
    </row>
    <row r="11288" spans="1:7" x14ac:dyDescent="0.25">
      <c r="A11288" s="108" t="str">
        <f t="shared" si="176"/>
        <v>HU_2010_NATIONAL TOTAL_Cd</v>
      </c>
      <c r="B11288" s="113" t="s">
        <v>152</v>
      </c>
      <c r="C11288" s="113">
        <v>2010</v>
      </c>
      <c r="D11288" s="113" t="s">
        <v>122</v>
      </c>
      <c r="E11288" s="113" t="s">
        <v>126</v>
      </c>
      <c r="F11288" s="113" t="s">
        <v>200</v>
      </c>
      <c r="G11288" s="113">
        <v>1.5447953612386901E-3</v>
      </c>
    </row>
    <row r="11289" spans="1:7" x14ac:dyDescent="0.25">
      <c r="A11289" s="108" t="str">
        <f t="shared" si="176"/>
        <v>HU_2010_NATIONAL TOTAL_Hg</v>
      </c>
      <c r="B11289" s="113" t="s">
        <v>152</v>
      </c>
      <c r="C11289" s="113">
        <v>2010</v>
      </c>
      <c r="D11289" s="113" t="s">
        <v>122</v>
      </c>
      <c r="E11289" s="113" t="s">
        <v>127</v>
      </c>
      <c r="F11289" s="113" t="s">
        <v>200</v>
      </c>
      <c r="G11289" s="113">
        <v>8.8138997610988595E-4</v>
      </c>
    </row>
    <row r="11290" spans="1:7" x14ac:dyDescent="0.25">
      <c r="A11290" s="108" t="str">
        <f t="shared" si="176"/>
        <v>HU_2010_NATIONAL TOTAL_DIOX</v>
      </c>
      <c r="B11290" s="113" t="s">
        <v>152</v>
      </c>
      <c r="C11290" s="113">
        <v>2010</v>
      </c>
      <c r="D11290" s="113" t="s">
        <v>122</v>
      </c>
      <c r="E11290" s="113" t="s">
        <v>128</v>
      </c>
      <c r="F11290" s="113" t="s">
        <v>200</v>
      </c>
      <c r="G11290" s="150">
        <v>7.7272375092981006E-8</v>
      </c>
    </row>
    <row r="11291" spans="1:7" x14ac:dyDescent="0.25">
      <c r="A11291" s="108" t="str">
        <f t="shared" si="176"/>
        <v>HU_2010_NATIONAL TOTAL_PAH</v>
      </c>
      <c r="B11291" s="113" t="s">
        <v>152</v>
      </c>
      <c r="C11291" s="113">
        <v>2010</v>
      </c>
      <c r="D11291" s="113" t="s">
        <v>122</v>
      </c>
      <c r="E11291" s="113" t="s">
        <v>129</v>
      </c>
      <c r="F11291" s="113" t="s">
        <v>200</v>
      </c>
      <c r="G11291" s="113">
        <v>3.4087441487669498E-2</v>
      </c>
    </row>
    <row r="11292" spans="1:7" x14ac:dyDescent="0.25">
      <c r="A11292" s="108" t="str">
        <f t="shared" si="176"/>
        <v>HU_2010_NATIONAL TOTAL_HCB</v>
      </c>
      <c r="B11292" s="113" t="s">
        <v>152</v>
      </c>
      <c r="C11292" s="113">
        <v>2010</v>
      </c>
      <c r="D11292" s="113" t="s">
        <v>122</v>
      </c>
      <c r="E11292" s="113" t="s">
        <v>130</v>
      </c>
      <c r="F11292" s="113" t="s">
        <v>200</v>
      </c>
      <c r="G11292" s="150">
        <v>2.2193613131865298E-6</v>
      </c>
    </row>
    <row r="11293" spans="1:7" x14ac:dyDescent="0.25">
      <c r="A11293" s="108" t="str">
        <f t="shared" si="176"/>
        <v>HU_2010_NATIONAL TOTAL_PCB</v>
      </c>
      <c r="B11293" s="113" t="s">
        <v>152</v>
      </c>
      <c r="C11293" s="113">
        <v>2010</v>
      </c>
      <c r="D11293" s="113" t="s">
        <v>122</v>
      </c>
      <c r="E11293" s="113" t="s">
        <v>259</v>
      </c>
      <c r="F11293" s="113" t="s">
        <v>200</v>
      </c>
      <c r="G11293" s="150">
        <v>8.9103713817099404E-6</v>
      </c>
    </row>
    <row r="11294" spans="1:7" x14ac:dyDescent="0.25">
      <c r="A11294" s="108" t="str">
        <f t="shared" si="176"/>
        <v>HU_2010_1A3(FS)_NOx</v>
      </c>
      <c r="B11294" s="113" t="s">
        <v>152</v>
      </c>
      <c r="C11294" s="113">
        <v>2010</v>
      </c>
      <c r="D11294" s="113" t="s">
        <v>132</v>
      </c>
      <c r="E11294" s="113" t="s">
        <v>199</v>
      </c>
      <c r="F11294" s="113" t="s">
        <v>200</v>
      </c>
      <c r="G11294" s="113">
        <v>55.9345809433255</v>
      </c>
    </row>
    <row r="11295" spans="1:7" x14ac:dyDescent="0.25">
      <c r="A11295" s="108" t="str">
        <f t="shared" si="176"/>
        <v>HU_2010_1A3(FS)_NMVOC</v>
      </c>
      <c r="B11295" s="113" t="s">
        <v>152</v>
      </c>
      <c r="C11295" s="113">
        <v>2010</v>
      </c>
      <c r="D11295" s="113" t="s">
        <v>132</v>
      </c>
      <c r="E11295" s="113" t="s">
        <v>123</v>
      </c>
      <c r="F11295" s="113" t="s">
        <v>200</v>
      </c>
      <c r="G11295" s="113">
        <v>24.4821246421076</v>
      </c>
    </row>
    <row r="11296" spans="1:7" x14ac:dyDescent="0.25">
      <c r="A11296" s="108" t="str">
        <f t="shared" si="176"/>
        <v>HU_2010_1A3(FS)_SOx</v>
      </c>
      <c r="B11296" s="113" t="s">
        <v>152</v>
      </c>
      <c r="C11296" s="113">
        <v>2010</v>
      </c>
      <c r="D11296" s="113" t="s">
        <v>132</v>
      </c>
      <c r="E11296" s="113" t="s">
        <v>201</v>
      </c>
      <c r="F11296" s="113" t="s">
        <v>200</v>
      </c>
      <c r="G11296" s="113">
        <v>4.3325414058353599E-2</v>
      </c>
    </row>
    <row r="11297" spans="1:7" x14ac:dyDescent="0.25">
      <c r="A11297" s="108" t="str">
        <f t="shared" si="176"/>
        <v>HU_2010_1A3(FS)_NH3</v>
      </c>
      <c r="B11297" s="113" t="s">
        <v>152</v>
      </c>
      <c r="C11297" s="113">
        <v>2010</v>
      </c>
      <c r="D11297" s="113" t="s">
        <v>132</v>
      </c>
      <c r="E11297" s="113" t="s">
        <v>124</v>
      </c>
      <c r="F11297" s="113" t="s">
        <v>200</v>
      </c>
      <c r="G11297" s="113">
        <v>1.0089679346448801</v>
      </c>
    </row>
    <row r="11298" spans="1:7" x14ac:dyDescent="0.25">
      <c r="A11298" s="108" t="str">
        <f t="shared" si="176"/>
        <v>HU_2010_1A3(FS)_PM2.5</v>
      </c>
      <c r="B11298" s="113" t="s">
        <v>152</v>
      </c>
      <c r="C11298" s="113">
        <v>2010</v>
      </c>
      <c r="D11298" s="113" t="s">
        <v>132</v>
      </c>
      <c r="E11298" s="113" t="s">
        <v>203</v>
      </c>
      <c r="F11298" s="113" t="s">
        <v>200</v>
      </c>
      <c r="G11298" s="113">
        <v>3.4357487204216199</v>
      </c>
    </row>
    <row r="11299" spans="1:7" x14ac:dyDescent="0.25">
      <c r="A11299" s="108" t="str">
        <f t="shared" si="176"/>
        <v>HU_2010_3D_NOx</v>
      </c>
      <c r="B11299" s="113" t="s">
        <v>152</v>
      </c>
      <c r="C11299" s="113">
        <v>2010</v>
      </c>
      <c r="D11299" s="113" t="s">
        <v>206</v>
      </c>
      <c r="E11299" s="113" t="s">
        <v>199</v>
      </c>
      <c r="F11299" s="113" t="s">
        <v>200</v>
      </c>
      <c r="G11299" s="113">
        <v>15.877084443126099</v>
      </c>
    </row>
    <row r="11300" spans="1:7" x14ac:dyDescent="0.25">
      <c r="A11300" s="108" t="str">
        <f t="shared" si="176"/>
        <v>HU_2011_NATIONAL TOTAL_NOx</v>
      </c>
      <c r="B11300" s="113" t="s">
        <v>152</v>
      </c>
      <c r="C11300" s="113">
        <v>2011</v>
      </c>
      <c r="D11300" s="113" t="s">
        <v>122</v>
      </c>
      <c r="E11300" s="113" t="s">
        <v>199</v>
      </c>
      <c r="F11300" s="113" t="s">
        <v>200</v>
      </c>
      <c r="G11300" s="113">
        <v>138.533530344658</v>
      </c>
    </row>
    <row r="11301" spans="1:7" x14ac:dyDescent="0.25">
      <c r="A11301" s="108" t="str">
        <f t="shared" si="176"/>
        <v>HU_2011_NATIONAL TOTAL_NMVOC</v>
      </c>
      <c r="B11301" s="113" t="s">
        <v>152</v>
      </c>
      <c r="C11301" s="113">
        <v>2011</v>
      </c>
      <c r="D11301" s="113" t="s">
        <v>122</v>
      </c>
      <c r="E11301" s="113" t="s">
        <v>123</v>
      </c>
      <c r="F11301" s="113" t="s">
        <v>200</v>
      </c>
      <c r="G11301" s="113">
        <v>145.824083477215</v>
      </c>
    </row>
    <row r="11302" spans="1:7" x14ac:dyDescent="0.25">
      <c r="A11302" s="108" t="str">
        <f t="shared" si="176"/>
        <v>HU_2011_NATIONAL TOTAL_SOx</v>
      </c>
      <c r="B11302" s="113" t="s">
        <v>152</v>
      </c>
      <c r="C11302" s="113">
        <v>2011</v>
      </c>
      <c r="D11302" s="113" t="s">
        <v>122</v>
      </c>
      <c r="E11302" s="113" t="s">
        <v>201</v>
      </c>
      <c r="F11302" s="113" t="s">
        <v>200</v>
      </c>
      <c r="G11302" s="113">
        <v>34.178859923226398</v>
      </c>
    </row>
    <row r="11303" spans="1:7" x14ac:dyDescent="0.25">
      <c r="A11303" s="108" t="str">
        <f t="shared" si="176"/>
        <v>HU_2011_NATIONAL TOTAL_NH3</v>
      </c>
      <c r="B11303" s="113" t="s">
        <v>152</v>
      </c>
      <c r="C11303" s="113">
        <v>2011</v>
      </c>
      <c r="D11303" s="113" t="s">
        <v>122</v>
      </c>
      <c r="E11303" s="113" t="s">
        <v>124</v>
      </c>
      <c r="F11303" s="113" t="s">
        <v>200</v>
      </c>
      <c r="G11303" s="113">
        <v>77.594677457549594</v>
      </c>
    </row>
    <row r="11304" spans="1:7" x14ac:dyDescent="0.25">
      <c r="A11304" s="108" t="str">
        <f t="shared" si="176"/>
        <v>HU_2011_NATIONAL TOTAL_PM2.5</v>
      </c>
      <c r="B11304" s="113" t="s">
        <v>152</v>
      </c>
      <c r="C11304" s="113">
        <v>2011</v>
      </c>
      <c r="D11304" s="113" t="s">
        <v>122</v>
      </c>
      <c r="E11304" s="113" t="s">
        <v>203</v>
      </c>
      <c r="F11304" s="113" t="s">
        <v>200</v>
      </c>
      <c r="G11304" s="113">
        <v>56.619884571730601</v>
      </c>
    </row>
    <row r="11305" spans="1:7" x14ac:dyDescent="0.25">
      <c r="A11305" s="108" t="str">
        <f t="shared" si="176"/>
        <v>HU_2011_NATIONAL TOTAL_Pb</v>
      </c>
      <c r="B11305" s="113" t="s">
        <v>152</v>
      </c>
      <c r="C11305" s="113">
        <v>2011</v>
      </c>
      <c r="D11305" s="113" t="s">
        <v>122</v>
      </c>
      <c r="E11305" s="113" t="s">
        <v>125</v>
      </c>
      <c r="F11305" s="113" t="s">
        <v>200</v>
      </c>
      <c r="G11305" s="113">
        <v>1.29005971147389E-2</v>
      </c>
    </row>
    <row r="11306" spans="1:7" x14ac:dyDescent="0.25">
      <c r="A11306" s="108" t="str">
        <f t="shared" si="176"/>
        <v>HU_2011_NATIONAL TOTAL_Cd</v>
      </c>
      <c r="B11306" s="113" t="s">
        <v>152</v>
      </c>
      <c r="C11306" s="113">
        <v>2011</v>
      </c>
      <c r="D11306" s="113" t="s">
        <v>122</v>
      </c>
      <c r="E11306" s="113" t="s">
        <v>126</v>
      </c>
      <c r="F11306" s="113" t="s">
        <v>200</v>
      </c>
      <c r="G11306" s="113">
        <v>1.6927004852631401E-3</v>
      </c>
    </row>
    <row r="11307" spans="1:7" x14ac:dyDescent="0.25">
      <c r="A11307" s="108" t="str">
        <f t="shared" si="176"/>
        <v>HU_2011_NATIONAL TOTAL_Hg</v>
      </c>
      <c r="B11307" s="113" t="s">
        <v>152</v>
      </c>
      <c r="C11307" s="113">
        <v>2011</v>
      </c>
      <c r="D11307" s="113" t="s">
        <v>122</v>
      </c>
      <c r="E11307" s="113" t="s">
        <v>127</v>
      </c>
      <c r="F11307" s="113" t="s">
        <v>200</v>
      </c>
      <c r="G11307" s="113">
        <v>8.7349821800453001E-4</v>
      </c>
    </row>
    <row r="11308" spans="1:7" x14ac:dyDescent="0.25">
      <c r="A11308" s="108" t="str">
        <f t="shared" si="176"/>
        <v>HU_2011_NATIONAL TOTAL_DIOX</v>
      </c>
      <c r="B11308" s="113" t="s">
        <v>152</v>
      </c>
      <c r="C11308" s="113">
        <v>2011</v>
      </c>
      <c r="D11308" s="113" t="s">
        <v>122</v>
      </c>
      <c r="E11308" s="113" t="s">
        <v>128</v>
      </c>
      <c r="F11308" s="113" t="s">
        <v>200</v>
      </c>
      <c r="G11308" s="150">
        <v>8.5023331233184798E-8</v>
      </c>
    </row>
    <row r="11309" spans="1:7" x14ac:dyDescent="0.25">
      <c r="A11309" s="108" t="str">
        <f t="shared" si="176"/>
        <v>HU_2011_NATIONAL TOTAL_PAH</v>
      </c>
      <c r="B11309" s="113" t="s">
        <v>152</v>
      </c>
      <c r="C11309" s="113">
        <v>2011</v>
      </c>
      <c r="D11309" s="113" t="s">
        <v>122</v>
      </c>
      <c r="E11309" s="113" t="s">
        <v>129</v>
      </c>
      <c r="F11309" s="113" t="s">
        <v>200</v>
      </c>
      <c r="G11309" s="113">
        <v>3.8591463606869901E-2</v>
      </c>
    </row>
    <row r="11310" spans="1:7" x14ac:dyDescent="0.25">
      <c r="A11310" s="108" t="str">
        <f t="shared" si="176"/>
        <v>HU_2011_NATIONAL TOTAL_HCB</v>
      </c>
      <c r="B11310" s="113" t="s">
        <v>152</v>
      </c>
      <c r="C11310" s="113">
        <v>2011</v>
      </c>
      <c r="D11310" s="113" t="s">
        <v>122</v>
      </c>
      <c r="E11310" s="113" t="s">
        <v>130</v>
      </c>
      <c r="F11310" s="113" t="s">
        <v>200</v>
      </c>
      <c r="G11310" s="150">
        <v>2.4828547900604499E-6</v>
      </c>
    </row>
    <row r="11311" spans="1:7" x14ac:dyDescent="0.25">
      <c r="A11311" s="108" t="str">
        <f t="shared" si="176"/>
        <v>HU_2011_NATIONAL TOTAL_PCB</v>
      </c>
      <c r="B11311" s="113" t="s">
        <v>152</v>
      </c>
      <c r="C11311" s="113">
        <v>2011</v>
      </c>
      <c r="D11311" s="113" t="s">
        <v>122</v>
      </c>
      <c r="E11311" s="113" t="s">
        <v>259</v>
      </c>
      <c r="F11311" s="113" t="s">
        <v>200</v>
      </c>
      <c r="G11311" s="150">
        <v>9.6638375255618295E-6</v>
      </c>
    </row>
    <row r="11312" spans="1:7" x14ac:dyDescent="0.25">
      <c r="A11312" s="108" t="str">
        <f t="shared" si="176"/>
        <v>HU_2011_1A3(FS)_NOx</v>
      </c>
      <c r="B11312" s="113" t="s">
        <v>152</v>
      </c>
      <c r="C11312" s="113">
        <v>2011</v>
      </c>
      <c r="D11312" s="113" t="s">
        <v>132</v>
      </c>
      <c r="E11312" s="113" t="s">
        <v>199</v>
      </c>
      <c r="F11312" s="113" t="s">
        <v>200</v>
      </c>
      <c r="G11312" s="113">
        <v>51.369638596675998</v>
      </c>
    </row>
    <row r="11313" spans="1:7" x14ac:dyDescent="0.25">
      <c r="A11313" s="108" t="str">
        <f t="shared" si="176"/>
        <v>HU_2011_1A3(FS)_NMVOC</v>
      </c>
      <c r="B11313" s="113" t="s">
        <v>152</v>
      </c>
      <c r="C11313" s="113">
        <v>2011</v>
      </c>
      <c r="D11313" s="113" t="s">
        <v>132</v>
      </c>
      <c r="E11313" s="113" t="s">
        <v>123</v>
      </c>
      <c r="F11313" s="113" t="s">
        <v>200</v>
      </c>
      <c r="G11313" s="113">
        <v>21.181015897333701</v>
      </c>
    </row>
    <row r="11314" spans="1:7" x14ac:dyDescent="0.25">
      <c r="A11314" s="108" t="str">
        <f t="shared" si="176"/>
        <v>HU_2011_1A3(FS)_SOx</v>
      </c>
      <c r="B11314" s="113" t="s">
        <v>152</v>
      </c>
      <c r="C11314" s="113">
        <v>2011</v>
      </c>
      <c r="D11314" s="113" t="s">
        <v>132</v>
      </c>
      <c r="E11314" s="113" t="s">
        <v>201</v>
      </c>
      <c r="F11314" s="113" t="s">
        <v>200</v>
      </c>
      <c r="G11314" s="113">
        <v>4.1405369866242603E-2</v>
      </c>
    </row>
    <row r="11315" spans="1:7" x14ac:dyDescent="0.25">
      <c r="A11315" s="108" t="str">
        <f t="shared" si="176"/>
        <v>HU_2011_1A3(FS)_NH3</v>
      </c>
      <c r="B11315" s="113" t="s">
        <v>152</v>
      </c>
      <c r="C11315" s="113">
        <v>2011</v>
      </c>
      <c r="D11315" s="113" t="s">
        <v>132</v>
      </c>
      <c r="E11315" s="113" t="s">
        <v>124</v>
      </c>
      <c r="F11315" s="113" t="s">
        <v>200</v>
      </c>
      <c r="G11315" s="113">
        <v>0.97983745223076502</v>
      </c>
    </row>
    <row r="11316" spans="1:7" x14ac:dyDescent="0.25">
      <c r="A11316" s="108" t="str">
        <f t="shared" si="176"/>
        <v>HU_2011_1A3(FS)_PM2.5</v>
      </c>
      <c r="B11316" s="113" t="s">
        <v>152</v>
      </c>
      <c r="C11316" s="113">
        <v>2011</v>
      </c>
      <c r="D11316" s="113" t="s">
        <v>132</v>
      </c>
      <c r="E11316" s="113" t="s">
        <v>203</v>
      </c>
      <c r="F11316" s="113" t="s">
        <v>200</v>
      </c>
      <c r="G11316" s="113">
        <v>2.9998946509572399</v>
      </c>
    </row>
    <row r="11317" spans="1:7" x14ac:dyDescent="0.25">
      <c r="A11317" s="108" t="str">
        <f t="shared" si="176"/>
        <v>HU_2011_3D_NOx</v>
      </c>
      <c r="B11317" s="113" t="s">
        <v>152</v>
      </c>
      <c r="C11317" s="113">
        <v>2011</v>
      </c>
      <c r="D11317" s="113" t="s">
        <v>206</v>
      </c>
      <c r="E11317" s="113" t="s">
        <v>199</v>
      </c>
      <c r="F11317" s="113" t="s">
        <v>200</v>
      </c>
      <c r="G11317" s="113">
        <v>16.6938848592334</v>
      </c>
    </row>
    <row r="11318" spans="1:7" x14ac:dyDescent="0.25">
      <c r="A11318" s="108" t="str">
        <f t="shared" si="176"/>
        <v>HU_2012_NATIONAL TOTAL_NOx</v>
      </c>
      <c r="B11318" s="113" t="s">
        <v>152</v>
      </c>
      <c r="C11318" s="113">
        <v>2012</v>
      </c>
      <c r="D11318" s="113" t="s">
        <v>122</v>
      </c>
      <c r="E11318" s="113" t="s">
        <v>199</v>
      </c>
      <c r="F11318" s="113" t="s">
        <v>200</v>
      </c>
      <c r="G11318" s="113">
        <v>131.70284445597301</v>
      </c>
    </row>
    <row r="11319" spans="1:7" x14ac:dyDescent="0.25">
      <c r="A11319" s="108" t="str">
        <f t="shared" si="176"/>
        <v>HU_2012_NATIONAL TOTAL_NMVOC</v>
      </c>
      <c r="B11319" s="113" t="s">
        <v>152</v>
      </c>
      <c r="C11319" s="113">
        <v>2012</v>
      </c>
      <c r="D11319" s="113" t="s">
        <v>122</v>
      </c>
      <c r="E11319" s="113" t="s">
        <v>123</v>
      </c>
      <c r="F11319" s="113" t="s">
        <v>200</v>
      </c>
      <c r="G11319" s="113">
        <v>146.152228699783</v>
      </c>
    </row>
    <row r="11320" spans="1:7" x14ac:dyDescent="0.25">
      <c r="A11320" s="108" t="str">
        <f t="shared" si="176"/>
        <v>HU_2012_NATIONAL TOTAL_SOx</v>
      </c>
      <c r="B11320" s="113" t="s">
        <v>152</v>
      </c>
      <c r="C11320" s="113">
        <v>2012</v>
      </c>
      <c r="D11320" s="113" t="s">
        <v>122</v>
      </c>
      <c r="E11320" s="113" t="s">
        <v>201</v>
      </c>
      <c r="F11320" s="113" t="s">
        <v>200</v>
      </c>
      <c r="G11320" s="113">
        <v>30.435904354680702</v>
      </c>
    </row>
    <row r="11321" spans="1:7" x14ac:dyDescent="0.25">
      <c r="A11321" s="108" t="str">
        <f t="shared" si="176"/>
        <v>HU_2012_NATIONAL TOTAL_NH3</v>
      </c>
      <c r="B11321" s="113" t="s">
        <v>152</v>
      </c>
      <c r="C11321" s="113">
        <v>2012</v>
      </c>
      <c r="D11321" s="113" t="s">
        <v>122</v>
      </c>
      <c r="E11321" s="113" t="s">
        <v>124</v>
      </c>
      <c r="F11321" s="113" t="s">
        <v>200</v>
      </c>
      <c r="G11321" s="113">
        <v>77.132457289003199</v>
      </c>
    </row>
    <row r="11322" spans="1:7" x14ac:dyDescent="0.25">
      <c r="A11322" s="108" t="str">
        <f t="shared" si="176"/>
        <v>HU_2012_NATIONAL TOTAL_PM2.5</v>
      </c>
      <c r="B11322" s="113" t="s">
        <v>152</v>
      </c>
      <c r="C11322" s="113">
        <v>2012</v>
      </c>
      <c r="D11322" s="113" t="s">
        <v>122</v>
      </c>
      <c r="E11322" s="113" t="s">
        <v>203</v>
      </c>
      <c r="F11322" s="113" t="s">
        <v>200</v>
      </c>
      <c r="G11322" s="113">
        <v>58.9957114381642</v>
      </c>
    </row>
    <row r="11323" spans="1:7" x14ac:dyDescent="0.25">
      <c r="A11323" s="108" t="str">
        <f t="shared" si="176"/>
        <v>HU_2012_NATIONAL TOTAL_Pb</v>
      </c>
      <c r="B11323" s="113" t="s">
        <v>152</v>
      </c>
      <c r="C11323" s="113">
        <v>2012</v>
      </c>
      <c r="D11323" s="113" t="s">
        <v>122</v>
      </c>
      <c r="E11323" s="113" t="s">
        <v>125</v>
      </c>
      <c r="F11323" s="113" t="s">
        <v>200</v>
      </c>
      <c r="G11323" s="113">
        <v>1.25942011739778E-2</v>
      </c>
    </row>
    <row r="11324" spans="1:7" x14ac:dyDescent="0.25">
      <c r="A11324" s="108" t="str">
        <f t="shared" si="176"/>
        <v>HU_2012_NATIONAL TOTAL_Cd</v>
      </c>
      <c r="B11324" s="113" t="s">
        <v>152</v>
      </c>
      <c r="C11324" s="113">
        <v>2012</v>
      </c>
      <c r="D11324" s="113" t="s">
        <v>122</v>
      </c>
      <c r="E11324" s="113" t="s">
        <v>126</v>
      </c>
      <c r="F11324" s="113" t="s">
        <v>200</v>
      </c>
      <c r="G11324" s="113">
        <v>1.74064714969766E-3</v>
      </c>
    </row>
    <row r="11325" spans="1:7" x14ac:dyDescent="0.25">
      <c r="A11325" s="108" t="str">
        <f t="shared" si="176"/>
        <v>HU_2012_NATIONAL TOTAL_Hg</v>
      </c>
      <c r="B11325" s="113" t="s">
        <v>152</v>
      </c>
      <c r="C11325" s="113">
        <v>2012</v>
      </c>
      <c r="D11325" s="113" t="s">
        <v>122</v>
      </c>
      <c r="E11325" s="113" t="s">
        <v>127</v>
      </c>
      <c r="F11325" s="113" t="s">
        <v>200</v>
      </c>
      <c r="G11325" s="113">
        <v>9.0605613336558705E-4</v>
      </c>
    </row>
    <row r="11326" spans="1:7" x14ac:dyDescent="0.25">
      <c r="A11326" s="108" t="str">
        <f t="shared" si="176"/>
        <v>HU_2012_NATIONAL TOTAL_DIOX</v>
      </c>
      <c r="B11326" s="113" t="s">
        <v>152</v>
      </c>
      <c r="C11326" s="113">
        <v>2012</v>
      </c>
      <c r="D11326" s="113" t="s">
        <v>122</v>
      </c>
      <c r="E11326" s="113" t="s">
        <v>128</v>
      </c>
      <c r="F11326" s="113" t="s">
        <v>200</v>
      </c>
      <c r="G11326" s="150">
        <v>8.7062705354403699E-8</v>
      </c>
    </row>
    <row r="11327" spans="1:7" x14ac:dyDescent="0.25">
      <c r="A11327" s="108" t="str">
        <f t="shared" si="176"/>
        <v>HU_2012_NATIONAL TOTAL_PAH</v>
      </c>
      <c r="B11327" s="113" t="s">
        <v>152</v>
      </c>
      <c r="C11327" s="113">
        <v>2012</v>
      </c>
      <c r="D11327" s="113" t="s">
        <v>122</v>
      </c>
      <c r="E11327" s="113" t="s">
        <v>129</v>
      </c>
      <c r="F11327" s="113" t="s">
        <v>200</v>
      </c>
      <c r="G11327" s="113">
        <v>4.0202264965196403E-2</v>
      </c>
    </row>
    <row r="11328" spans="1:7" x14ac:dyDescent="0.25">
      <c r="A11328" s="108" t="str">
        <f t="shared" si="176"/>
        <v>HU_2012_NATIONAL TOTAL_HCB</v>
      </c>
      <c r="B11328" s="113" t="s">
        <v>152</v>
      </c>
      <c r="C11328" s="113">
        <v>2012</v>
      </c>
      <c r="D11328" s="113" t="s">
        <v>122</v>
      </c>
      <c r="E11328" s="113" t="s">
        <v>130</v>
      </c>
      <c r="F11328" s="113" t="s">
        <v>200</v>
      </c>
      <c r="G11328" s="150">
        <v>2.642379969093E-6</v>
      </c>
    </row>
    <row r="11329" spans="1:7" x14ac:dyDescent="0.25">
      <c r="A11329" s="108" t="str">
        <f t="shared" si="176"/>
        <v>HU_2012_NATIONAL TOTAL_PCB</v>
      </c>
      <c r="B11329" s="113" t="s">
        <v>152</v>
      </c>
      <c r="C11329" s="113">
        <v>2012</v>
      </c>
      <c r="D11329" s="113" t="s">
        <v>122</v>
      </c>
      <c r="E11329" s="113" t="s">
        <v>259</v>
      </c>
      <c r="F11329" s="113" t="s">
        <v>200</v>
      </c>
      <c r="G11329" s="150">
        <v>8.8028429750781603E-6</v>
      </c>
    </row>
    <row r="11330" spans="1:7" x14ac:dyDescent="0.25">
      <c r="A11330" s="108" t="str">
        <f t="shared" ref="A11330:A11393" si="177">CONCATENATE(B11330,"_",C11330,"_",D11330,"_",E11330)</f>
        <v>HU_2012_1A3(FS)_NOx</v>
      </c>
      <c r="B11330" s="113" t="s">
        <v>152</v>
      </c>
      <c r="C11330" s="113">
        <v>2012</v>
      </c>
      <c r="D11330" s="113" t="s">
        <v>132</v>
      </c>
      <c r="E11330" s="113" t="s">
        <v>199</v>
      </c>
      <c r="F11330" s="113" t="s">
        <v>200</v>
      </c>
      <c r="G11330" s="113">
        <v>49.406618941081199</v>
      </c>
    </row>
    <row r="11331" spans="1:7" x14ac:dyDescent="0.25">
      <c r="A11331" s="108" t="str">
        <f t="shared" si="177"/>
        <v>HU_2012_1A3(FS)_NMVOC</v>
      </c>
      <c r="B11331" s="113" t="s">
        <v>152</v>
      </c>
      <c r="C11331" s="113">
        <v>2012</v>
      </c>
      <c r="D11331" s="113" t="s">
        <v>132</v>
      </c>
      <c r="E11331" s="113" t="s">
        <v>123</v>
      </c>
      <c r="F11331" s="113" t="s">
        <v>200</v>
      </c>
      <c r="G11331" s="113">
        <v>20.4767189820158</v>
      </c>
    </row>
    <row r="11332" spans="1:7" x14ac:dyDescent="0.25">
      <c r="A11332" s="108" t="str">
        <f t="shared" si="177"/>
        <v>HU_2012_1A3(FS)_SOx</v>
      </c>
      <c r="B11332" s="113" t="s">
        <v>152</v>
      </c>
      <c r="C11332" s="113">
        <v>2012</v>
      </c>
      <c r="D11332" s="113" t="s">
        <v>132</v>
      </c>
      <c r="E11332" s="113" t="s">
        <v>201</v>
      </c>
      <c r="F11332" s="113" t="s">
        <v>200</v>
      </c>
      <c r="G11332" s="113">
        <v>3.9917697967589802E-2</v>
      </c>
    </row>
    <row r="11333" spans="1:7" x14ac:dyDescent="0.25">
      <c r="A11333" s="108" t="str">
        <f t="shared" si="177"/>
        <v>HU_2012_1A3(FS)_NH3</v>
      </c>
      <c r="B11333" s="113" t="s">
        <v>152</v>
      </c>
      <c r="C11333" s="113">
        <v>2012</v>
      </c>
      <c r="D11333" s="113" t="s">
        <v>132</v>
      </c>
      <c r="E11333" s="113" t="s">
        <v>124</v>
      </c>
      <c r="F11333" s="113" t="s">
        <v>200</v>
      </c>
      <c r="G11333" s="113">
        <v>0.98673971794893001</v>
      </c>
    </row>
    <row r="11334" spans="1:7" x14ac:dyDescent="0.25">
      <c r="A11334" s="108" t="str">
        <f t="shared" si="177"/>
        <v>HU_2012_1A3(FS)_PM2.5</v>
      </c>
      <c r="B11334" s="113" t="s">
        <v>152</v>
      </c>
      <c r="C11334" s="113">
        <v>2012</v>
      </c>
      <c r="D11334" s="113" t="s">
        <v>132</v>
      </c>
      <c r="E11334" s="113" t="s">
        <v>203</v>
      </c>
      <c r="F11334" s="113" t="s">
        <v>200</v>
      </c>
      <c r="G11334" s="113">
        <v>2.7224973825454502</v>
      </c>
    </row>
    <row r="11335" spans="1:7" x14ac:dyDescent="0.25">
      <c r="A11335" s="108" t="str">
        <f t="shared" si="177"/>
        <v>HU_2012_3D_NOx</v>
      </c>
      <c r="B11335" s="113" t="s">
        <v>152</v>
      </c>
      <c r="C11335" s="113">
        <v>2012</v>
      </c>
      <c r="D11335" s="113" t="s">
        <v>206</v>
      </c>
      <c r="E11335" s="113" t="s">
        <v>199</v>
      </c>
      <c r="F11335" s="113" t="s">
        <v>200</v>
      </c>
      <c r="G11335" s="113">
        <v>17.2414091711269</v>
      </c>
    </row>
    <row r="11336" spans="1:7" x14ac:dyDescent="0.25">
      <c r="A11336" s="108" t="str">
        <f t="shared" si="177"/>
        <v>HU_2013_NATIONAL TOTAL_NOx</v>
      </c>
      <c r="B11336" s="113" t="s">
        <v>152</v>
      </c>
      <c r="C11336" s="113">
        <v>2013</v>
      </c>
      <c r="D11336" s="113" t="s">
        <v>122</v>
      </c>
      <c r="E11336" s="113" t="s">
        <v>199</v>
      </c>
      <c r="F11336" s="113" t="s">
        <v>200</v>
      </c>
      <c r="G11336" s="113">
        <v>127.838753309266</v>
      </c>
    </row>
    <row r="11337" spans="1:7" x14ac:dyDescent="0.25">
      <c r="A11337" s="108" t="str">
        <f t="shared" si="177"/>
        <v>HU_2013_NATIONAL TOTAL_NMVOC</v>
      </c>
      <c r="B11337" s="113" t="s">
        <v>152</v>
      </c>
      <c r="C11337" s="113">
        <v>2013</v>
      </c>
      <c r="D11337" s="113" t="s">
        <v>122</v>
      </c>
      <c r="E11337" s="113" t="s">
        <v>123</v>
      </c>
      <c r="F11337" s="113" t="s">
        <v>200</v>
      </c>
      <c r="G11337" s="113">
        <v>143.11669501645301</v>
      </c>
    </row>
    <row r="11338" spans="1:7" x14ac:dyDescent="0.25">
      <c r="A11338" s="108" t="str">
        <f t="shared" si="177"/>
        <v>HU_2013_NATIONAL TOTAL_SOx</v>
      </c>
      <c r="B11338" s="113" t="s">
        <v>152</v>
      </c>
      <c r="C11338" s="113">
        <v>2013</v>
      </c>
      <c r="D11338" s="113" t="s">
        <v>122</v>
      </c>
      <c r="E11338" s="113" t="s">
        <v>201</v>
      </c>
      <c r="F11338" s="113" t="s">
        <v>200</v>
      </c>
      <c r="G11338" s="113">
        <v>29.219807859088402</v>
      </c>
    </row>
    <row r="11339" spans="1:7" x14ac:dyDescent="0.25">
      <c r="A11339" s="108" t="str">
        <f t="shared" si="177"/>
        <v>HU_2013_NATIONAL TOTAL_NH3</v>
      </c>
      <c r="B11339" s="113" t="s">
        <v>152</v>
      </c>
      <c r="C11339" s="113">
        <v>2013</v>
      </c>
      <c r="D11339" s="113" t="s">
        <v>122</v>
      </c>
      <c r="E11339" s="113" t="s">
        <v>124</v>
      </c>
      <c r="F11339" s="113" t="s">
        <v>200</v>
      </c>
      <c r="G11339" s="113">
        <v>80.3085460148462</v>
      </c>
    </row>
    <row r="11340" spans="1:7" x14ac:dyDescent="0.25">
      <c r="A11340" s="108" t="str">
        <f t="shared" si="177"/>
        <v>HU_2013_NATIONAL TOTAL_PM2.5</v>
      </c>
      <c r="B11340" s="113" t="s">
        <v>152</v>
      </c>
      <c r="C11340" s="113">
        <v>2013</v>
      </c>
      <c r="D11340" s="113" t="s">
        <v>122</v>
      </c>
      <c r="E11340" s="113" t="s">
        <v>203</v>
      </c>
      <c r="F11340" s="113" t="s">
        <v>200</v>
      </c>
      <c r="G11340" s="113">
        <v>58.5028669368686</v>
      </c>
    </row>
    <row r="11341" spans="1:7" x14ac:dyDescent="0.25">
      <c r="A11341" s="108" t="str">
        <f t="shared" si="177"/>
        <v>HU_2013_NATIONAL TOTAL_Pb</v>
      </c>
      <c r="B11341" s="113" t="s">
        <v>152</v>
      </c>
      <c r="C11341" s="113">
        <v>2013</v>
      </c>
      <c r="D11341" s="113" t="s">
        <v>122</v>
      </c>
      <c r="E11341" s="113" t="s">
        <v>125</v>
      </c>
      <c r="F11341" s="113" t="s">
        <v>200</v>
      </c>
      <c r="G11341" s="113">
        <v>1.17777112772177E-2</v>
      </c>
    </row>
    <row r="11342" spans="1:7" x14ac:dyDescent="0.25">
      <c r="A11342" s="108" t="str">
        <f t="shared" si="177"/>
        <v>HU_2013_NATIONAL TOTAL_Cd</v>
      </c>
      <c r="B11342" s="113" t="s">
        <v>152</v>
      </c>
      <c r="C11342" s="113">
        <v>2013</v>
      </c>
      <c r="D11342" s="113" t="s">
        <v>122</v>
      </c>
      <c r="E11342" s="113" t="s">
        <v>126</v>
      </c>
      <c r="F11342" s="113" t="s">
        <v>200</v>
      </c>
      <c r="G11342" s="113">
        <v>1.71701463200071E-3</v>
      </c>
    </row>
    <row r="11343" spans="1:7" x14ac:dyDescent="0.25">
      <c r="A11343" s="108" t="str">
        <f t="shared" si="177"/>
        <v>HU_2013_NATIONAL TOTAL_Hg</v>
      </c>
      <c r="B11343" s="113" t="s">
        <v>152</v>
      </c>
      <c r="C11343" s="113">
        <v>2013</v>
      </c>
      <c r="D11343" s="113" t="s">
        <v>122</v>
      </c>
      <c r="E11343" s="113" t="s">
        <v>127</v>
      </c>
      <c r="F11343" s="113" t="s">
        <v>200</v>
      </c>
      <c r="G11343" s="113">
        <v>8.1456544208247897E-4</v>
      </c>
    </row>
    <row r="11344" spans="1:7" x14ac:dyDescent="0.25">
      <c r="A11344" s="108" t="str">
        <f t="shared" si="177"/>
        <v>HU_2013_NATIONAL TOTAL_DIOX</v>
      </c>
      <c r="B11344" s="113" t="s">
        <v>152</v>
      </c>
      <c r="C11344" s="113">
        <v>2013</v>
      </c>
      <c r="D11344" s="113" t="s">
        <v>122</v>
      </c>
      <c r="E11344" s="113" t="s">
        <v>128</v>
      </c>
      <c r="F11344" s="113" t="s">
        <v>200</v>
      </c>
      <c r="G11344" s="150">
        <v>7.9251636458636898E-8</v>
      </c>
    </row>
    <row r="11345" spans="1:7" x14ac:dyDescent="0.25">
      <c r="A11345" s="108" t="str">
        <f t="shared" si="177"/>
        <v>HU_2013_NATIONAL TOTAL_PAH</v>
      </c>
      <c r="B11345" s="113" t="s">
        <v>152</v>
      </c>
      <c r="C11345" s="113">
        <v>2013</v>
      </c>
      <c r="D11345" s="113" t="s">
        <v>122</v>
      </c>
      <c r="E11345" s="113" t="s">
        <v>129</v>
      </c>
      <c r="F11345" s="113" t="s">
        <v>200</v>
      </c>
      <c r="G11345" s="113">
        <v>3.86626764840622E-2</v>
      </c>
    </row>
    <row r="11346" spans="1:7" x14ac:dyDescent="0.25">
      <c r="A11346" s="108" t="str">
        <f t="shared" si="177"/>
        <v>HU_2013_NATIONAL TOTAL_HCB</v>
      </c>
      <c r="B11346" s="113" t="s">
        <v>152</v>
      </c>
      <c r="C11346" s="113">
        <v>2013</v>
      </c>
      <c r="D11346" s="113" t="s">
        <v>122</v>
      </c>
      <c r="E11346" s="113" t="s">
        <v>130</v>
      </c>
      <c r="F11346" s="113" t="s">
        <v>200</v>
      </c>
      <c r="G11346" s="150">
        <v>2.4147144890215099E-6</v>
      </c>
    </row>
    <row r="11347" spans="1:7" x14ac:dyDescent="0.25">
      <c r="A11347" s="108" t="str">
        <f t="shared" si="177"/>
        <v>HU_2013_NATIONAL TOTAL_PCB</v>
      </c>
      <c r="B11347" s="113" t="s">
        <v>152</v>
      </c>
      <c r="C11347" s="113">
        <v>2013</v>
      </c>
      <c r="D11347" s="113" t="s">
        <v>122</v>
      </c>
      <c r="E11347" s="113" t="s">
        <v>259</v>
      </c>
      <c r="F11347" s="113" t="s">
        <v>200</v>
      </c>
      <c r="G11347" s="150">
        <v>7.1038338331202099E-6</v>
      </c>
    </row>
    <row r="11348" spans="1:7" x14ac:dyDescent="0.25">
      <c r="A11348" s="108" t="str">
        <f t="shared" si="177"/>
        <v>HU_2013_1A3(FS)_NOx</v>
      </c>
      <c r="B11348" s="113" t="s">
        <v>152</v>
      </c>
      <c r="C11348" s="113">
        <v>2013</v>
      </c>
      <c r="D11348" s="113" t="s">
        <v>132</v>
      </c>
      <c r="E11348" s="113" t="s">
        <v>199</v>
      </c>
      <c r="F11348" s="113" t="s">
        <v>200</v>
      </c>
      <c r="G11348" s="113">
        <v>45.593870736826801</v>
      </c>
    </row>
    <row r="11349" spans="1:7" x14ac:dyDescent="0.25">
      <c r="A11349" s="108" t="str">
        <f t="shared" si="177"/>
        <v>HU_2013_1A3(FS)_NMVOC</v>
      </c>
      <c r="B11349" s="113" t="s">
        <v>152</v>
      </c>
      <c r="C11349" s="113">
        <v>2013</v>
      </c>
      <c r="D11349" s="113" t="s">
        <v>132</v>
      </c>
      <c r="E11349" s="113" t="s">
        <v>123</v>
      </c>
      <c r="F11349" s="113" t="s">
        <v>200</v>
      </c>
      <c r="G11349" s="113">
        <v>18.888765666440399</v>
      </c>
    </row>
    <row r="11350" spans="1:7" x14ac:dyDescent="0.25">
      <c r="A11350" s="108" t="str">
        <f t="shared" si="177"/>
        <v>HU_2013_1A3(FS)_SOx</v>
      </c>
      <c r="B11350" s="113" t="s">
        <v>152</v>
      </c>
      <c r="C11350" s="113">
        <v>2013</v>
      </c>
      <c r="D11350" s="113" t="s">
        <v>132</v>
      </c>
      <c r="E11350" s="113" t="s">
        <v>201</v>
      </c>
      <c r="F11350" s="113" t="s">
        <v>200</v>
      </c>
      <c r="G11350" s="113">
        <v>3.6963612689374897E-2</v>
      </c>
    </row>
    <row r="11351" spans="1:7" x14ac:dyDescent="0.25">
      <c r="A11351" s="108" t="str">
        <f t="shared" si="177"/>
        <v>HU_2013_1A3(FS)_NH3</v>
      </c>
      <c r="B11351" s="113" t="s">
        <v>152</v>
      </c>
      <c r="C11351" s="113">
        <v>2013</v>
      </c>
      <c r="D11351" s="113" t="s">
        <v>132</v>
      </c>
      <c r="E11351" s="113" t="s">
        <v>124</v>
      </c>
      <c r="F11351" s="113" t="s">
        <v>200</v>
      </c>
      <c r="G11351" s="113">
        <v>0.87178979059838901</v>
      </c>
    </row>
    <row r="11352" spans="1:7" x14ac:dyDescent="0.25">
      <c r="A11352" s="108" t="str">
        <f t="shared" si="177"/>
        <v>HU_2013_1A3(FS)_PM2.5</v>
      </c>
      <c r="B11352" s="113" t="s">
        <v>152</v>
      </c>
      <c r="C11352" s="113">
        <v>2013</v>
      </c>
      <c r="D11352" s="113" t="s">
        <v>132</v>
      </c>
      <c r="E11352" s="113" t="s">
        <v>203</v>
      </c>
      <c r="F11352" s="113" t="s">
        <v>200</v>
      </c>
      <c r="G11352" s="113">
        <v>2.4232727600017498</v>
      </c>
    </row>
    <row r="11353" spans="1:7" x14ac:dyDescent="0.25">
      <c r="A11353" s="108" t="str">
        <f t="shared" si="177"/>
        <v>HU_2013_3D_NOx</v>
      </c>
      <c r="B11353" s="113" t="s">
        <v>152</v>
      </c>
      <c r="C11353" s="113">
        <v>2013</v>
      </c>
      <c r="D11353" s="113" t="s">
        <v>206</v>
      </c>
      <c r="E11353" s="113" t="s">
        <v>199</v>
      </c>
      <c r="F11353" s="113" t="s">
        <v>200</v>
      </c>
      <c r="G11353" s="113">
        <v>18.566072097424801</v>
      </c>
    </row>
    <row r="11354" spans="1:7" x14ac:dyDescent="0.25">
      <c r="A11354" s="108" t="str">
        <f t="shared" si="177"/>
        <v>HU_2014_NATIONAL TOTAL_NOx</v>
      </c>
      <c r="B11354" s="113" t="s">
        <v>152</v>
      </c>
      <c r="C11354" s="113">
        <v>2014</v>
      </c>
      <c r="D11354" s="113" t="s">
        <v>122</v>
      </c>
      <c r="E11354" s="113" t="s">
        <v>199</v>
      </c>
      <c r="F11354" s="113" t="s">
        <v>200</v>
      </c>
      <c r="G11354" s="113">
        <v>126.029420011797</v>
      </c>
    </row>
    <row r="11355" spans="1:7" x14ac:dyDescent="0.25">
      <c r="A11355" s="108" t="str">
        <f t="shared" si="177"/>
        <v>HU_2014_NATIONAL TOTAL_NMVOC</v>
      </c>
      <c r="B11355" s="113" t="s">
        <v>152</v>
      </c>
      <c r="C11355" s="113">
        <v>2014</v>
      </c>
      <c r="D11355" s="113" t="s">
        <v>122</v>
      </c>
      <c r="E11355" s="113" t="s">
        <v>123</v>
      </c>
      <c r="F11355" s="113" t="s">
        <v>200</v>
      </c>
      <c r="G11355" s="113">
        <v>132.795836824654</v>
      </c>
    </row>
    <row r="11356" spans="1:7" x14ac:dyDescent="0.25">
      <c r="A11356" s="108" t="str">
        <f t="shared" si="177"/>
        <v>HU_2014_NATIONAL TOTAL_SOx</v>
      </c>
      <c r="B11356" s="113" t="s">
        <v>152</v>
      </c>
      <c r="C11356" s="113">
        <v>2014</v>
      </c>
      <c r="D11356" s="113" t="s">
        <v>122</v>
      </c>
      <c r="E11356" s="113" t="s">
        <v>201</v>
      </c>
      <c r="F11356" s="113" t="s">
        <v>200</v>
      </c>
      <c r="G11356" s="113">
        <v>25.8116637448666</v>
      </c>
    </row>
    <row r="11357" spans="1:7" x14ac:dyDescent="0.25">
      <c r="A11357" s="108" t="str">
        <f t="shared" si="177"/>
        <v>HU_2014_NATIONAL TOTAL_NH3</v>
      </c>
      <c r="B11357" s="113" t="s">
        <v>152</v>
      </c>
      <c r="C11357" s="113">
        <v>2014</v>
      </c>
      <c r="D11357" s="113" t="s">
        <v>122</v>
      </c>
      <c r="E11357" s="113" t="s">
        <v>124</v>
      </c>
      <c r="F11357" s="113" t="s">
        <v>200</v>
      </c>
      <c r="G11357" s="113">
        <v>81.450984434141901</v>
      </c>
    </row>
    <row r="11358" spans="1:7" x14ac:dyDescent="0.25">
      <c r="A11358" s="108" t="str">
        <f t="shared" si="177"/>
        <v>HU_2014_NATIONAL TOTAL_PM2.5</v>
      </c>
      <c r="B11358" s="113" t="s">
        <v>152</v>
      </c>
      <c r="C11358" s="113">
        <v>2014</v>
      </c>
      <c r="D11358" s="113" t="s">
        <v>122</v>
      </c>
      <c r="E11358" s="113" t="s">
        <v>203</v>
      </c>
      <c r="F11358" s="113" t="s">
        <v>200</v>
      </c>
      <c r="G11358" s="113">
        <v>49.474013226154703</v>
      </c>
    </row>
    <row r="11359" spans="1:7" x14ac:dyDescent="0.25">
      <c r="A11359" s="108" t="str">
        <f t="shared" si="177"/>
        <v>HU_2014_NATIONAL TOTAL_Pb</v>
      </c>
      <c r="B11359" s="113" t="s">
        <v>152</v>
      </c>
      <c r="C11359" s="113">
        <v>2014</v>
      </c>
      <c r="D11359" s="113" t="s">
        <v>122</v>
      </c>
      <c r="E11359" s="113" t="s">
        <v>125</v>
      </c>
      <c r="F11359" s="113" t="s">
        <v>200</v>
      </c>
      <c r="G11359" s="113">
        <v>1.17559384150313E-2</v>
      </c>
    </row>
    <row r="11360" spans="1:7" x14ac:dyDescent="0.25">
      <c r="A11360" s="108" t="str">
        <f t="shared" si="177"/>
        <v>HU_2014_NATIONAL TOTAL_Cd</v>
      </c>
      <c r="B11360" s="113" t="s">
        <v>152</v>
      </c>
      <c r="C11360" s="113">
        <v>2014</v>
      </c>
      <c r="D11360" s="113" t="s">
        <v>122</v>
      </c>
      <c r="E11360" s="113" t="s">
        <v>126</v>
      </c>
      <c r="F11360" s="113" t="s">
        <v>200</v>
      </c>
      <c r="G11360" s="113">
        <v>1.5575959253825301E-3</v>
      </c>
    </row>
    <row r="11361" spans="1:7" x14ac:dyDescent="0.25">
      <c r="A11361" s="108" t="str">
        <f t="shared" si="177"/>
        <v>HU_2014_NATIONAL TOTAL_Hg</v>
      </c>
      <c r="B11361" s="113" t="s">
        <v>152</v>
      </c>
      <c r="C11361" s="113">
        <v>2014</v>
      </c>
      <c r="D11361" s="113" t="s">
        <v>122</v>
      </c>
      <c r="E11361" s="113" t="s">
        <v>127</v>
      </c>
      <c r="F11361" s="113" t="s">
        <v>200</v>
      </c>
      <c r="G11361" s="113">
        <v>8.5477656375515195E-4</v>
      </c>
    </row>
    <row r="11362" spans="1:7" x14ac:dyDescent="0.25">
      <c r="A11362" s="108" t="str">
        <f t="shared" si="177"/>
        <v>HU_2014_NATIONAL TOTAL_DIOX</v>
      </c>
      <c r="B11362" s="113" t="s">
        <v>152</v>
      </c>
      <c r="C11362" s="113">
        <v>2014</v>
      </c>
      <c r="D11362" s="113" t="s">
        <v>122</v>
      </c>
      <c r="E11362" s="113" t="s">
        <v>128</v>
      </c>
      <c r="F11362" s="113" t="s">
        <v>200</v>
      </c>
      <c r="G11362" s="150">
        <v>6.9778990417266399E-8</v>
      </c>
    </row>
    <row r="11363" spans="1:7" x14ac:dyDescent="0.25">
      <c r="A11363" s="108" t="str">
        <f t="shared" si="177"/>
        <v>HU_2014_NATIONAL TOTAL_PAH</v>
      </c>
      <c r="B11363" s="113" t="s">
        <v>152</v>
      </c>
      <c r="C11363" s="113">
        <v>2014</v>
      </c>
      <c r="D11363" s="113" t="s">
        <v>122</v>
      </c>
      <c r="E11363" s="113" t="s">
        <v>129</v>
      </c>
      <c r="F11363" s="113" t="s">
        <v>200</v>
      </c>
      <c r="G11363" s="113">
        <v>3.1964679062274098E-2</v>
      </c>
    </row>
    <row r="11364" spans="1:7" x14ac:dyDescent="0.25">
      <c r="A11364" s="108" t="str">
        <f t="shared" si="177"/>
        <v>HU_2014_NATIONAL TOTAL_HCB</v>
      </c>
      <c r="B11364" s="113" t="s">
        <v>152</v>
      </c>
      <c r="C11364" s="113">
        <v>2014</v>
      </c>
      <c r="D11364" s="113" t="s">
        <v>122</v>
      </c>
      <c r="E11364" s="113" t="s">
        <v>130</v>
      </c>
      <c r="F11364" s="113" t="s">
        <v>200</v>
      </c>
      <c r="G11364" s="150">
        <v>3.0338006150177799E-6</v>
      </c>
    </row>
    <row r="11365" spans="1:7" x14ac:dyDescent="0.25">
      <c r="A11365" s="108" t="str">
        <f t="shared" si="177"/>
        <v>HU_2014_NATIONAL TOTAL_PCB</v>
      </c>
      <c r="B11365" s="113" t="s">
        <v>152</v>
      </c>
      <c r="C11365" s="113">
        <v>2014</v>
      </c>
      <c r="D11365" s="113" t="s">
        <v>122</v>
      </c>
      <c r="E11365" s="113" t="s">
        <v>259</v>
      </c>
      <c r="F11365" s="113" t="s">
        <v>200</v>
      </c>
      <c r="G11365" s="150">
        <v>7.3800103644855104E-6</v>
      </c>
    </row>
    <row r="11366" spans="1:7" x14ac:dyDescent="0.25">
      <c r="A11366" s="108" t="str">
        <f t="shared" si="177"/>
        <v>HU_2014_1A3(FS)_NOx</v>
      </c>
      <c r="B11366" s="113" t="s">
        <v>152</v>
      </c>
      <c r="C11366" s="113">
        <v>2014</v>
      </c>
      <c r="D11366" s="113" t="s">
        <v>132</v>
      </c>
      <c r="E11366" s="113" t="s">
        <v>199</v>
      </c>
      <c r="F11366" s="113" t="s">
        <v>200</v>
      </c>
      <c r="G11366" s="113">
        <v>48.558710256822501</v>
      </c>
    </row>
    <row r="11367" spans="1:7" x14ac:dyDescent="0.25">
      <c r="A11367" s="108" t="str">
        <f t="shared" si="177"/>
        <v>HU_2014_1A3(FS)_NMVOC</v>
      </c>
      <c r="B11367" s="113" t="s">
        <v>152</v>
      </c>
      <c r="C11367" s="113">
        <v>2014</v>
      </c>
      <c r="D11367" s="113" t="s">
        <v>132</v>
      </c>
      <c r="E11367" s="113" t="s">
        <v>123</v>
      </c>
      <c r="F11367" s="113" t="s">
        <v>200</v>
      </c>
      <c r="G11367" s="113">
        <v>17.758855121853902</v>
      </c>
    </row>
    <row r="11368" spans="1:7" x14ac:dyDescent="0.25">
      <c r="A11368" s="108" t="str">
        <f t="shared" si="177"/>
        <v>HU_2014_1A3(FS)_SOx</v>
      </c>
      <c r="B11368" s="113" t="s">
        <v>152</v>
      </c>
      <c r="C11368" s="113">
        <v>2014</v>
      </c>
      <c r="D11368" s="113" t="s">
        <v>132</v>
      </c>
      <c r="E11368" s="113" t="s">
        <v>201</v>
      </c>
      <c r="F11368" s="113" t="s">
        <v>200</v>
      </c>
      <c r="G11368" s="113">
        <v>4.2023474551504E-2</v>
      </c>
    </row>
    <row r="11369" spans="1:7" x14ac:dyDescent="0.25">
      <c r="A11369" s="108" t="str">
        <f t="shared" si="177"/>
        <v>HU_2014_1A3(FS)_NH3</v>
      </c>
      <c r="B11369" s="113" t="s">
        <v>152</v>
      </c>
      <c r="C11369" s="113">
        <v>2014</v>
      </c>
      <c r="D11369" s="113" t="s">
        <v>132</v>
      </c>
      <c r="E11369" s="113" t="s">
        <v>124</v>
      </c>
      <c r="F11369" s="113" t="s">
        <v>200</v>
      </c>
      <c r="G11369" s="113">
        <v>0.93970184177746596</v>
      </c>
    </row>
    <row r="11370" spans="1:7" x14ac:dyDescent="0.25">
      <c r="A11370" s="108" t="str">
        <f t="shared" si="177"/>
        <v>HU_2014_1A3(FS)_PM2.5</v>
      </c>
      <c r="B11370" s="113" t="s">
        <v>152</v>
      </c>
      <c r="C11370" s="113">
        <v>2014</v>
      </c>
      <c r="D11370" s="113" t="s">
        <v>132</v>
      </c>
      <c r="E11370" s="113" t="s">
        <v>203</v>
      </c>
      <c r="F11370" s="113" t="s">
        <v>200</v>
      </c>
      <c r="G11370" s="113">
        <v>2.5598822693246799</v>
      </c>
    </row>
    <row r="11371" spans="1:7" x14ac:dyDescent="0.25">
      <c r="A11371" s="108" t="str">
        <f t="shared" si="177"/>
        <v>HU_2014_3D_NOx</v>
      </c>
      <c r="B11371" s="113" t="s">
        <v>152</v>
      </c>
      <c r="C11371" s="113">
        <v>2014</v>
      </c>
      <c r="D11371" s="113" t="s">
        <v>206</v>
      </c>
      <c r="E11371" s="113" t="s">
        <v>199</v>
      </c>
      <c r="F11371" s="113" t="s">
        <v>200</v>
      </c>
      <c r="G11371" s="113">
        <v>18.6428665999535</v>
      </c>
    </row>
    <row r="11372" spans="1:7" x14ac:dyDescent="0.25">
      <c r="A11372" s="108" t="str">
        <f t="shared" si="177"/>
        <v>HU_2015_NATIONAL TOTAL_NOx</v>
      </c>
      <c r="B11372" s="113" t="s">
        <v>152</v>
      </c>
      <c r="C11372" s="113">
        <v>2015</v>
      </c>
      <c r="D11372" s="113" t="s">
        <v>122</v>
      </c>
      <c r="E11372" s="113" t="s">
        <v>199</v>
      </c>
      <c r="F11372" s="113" t="s">
        <v>200</v>
      </c>
      <c r="G11372" s="113">
        <v>128.27657806707401</v>
      </c>
    </row>
    <row r="11373" spans="1:7" x14ac:dyDescent="0.25">
      <c r="A11373" s="108" t="str">
        <f t="shared" si="177"/>
        <v>HU_2015_NATIONAL TOTAL_NMVOC</v>
      </c>
      <c r="B11373" s="113" t="s">
        <v>152</v>
      </c>
      <c r="C11373" s="113">
        <v>2015</v>
      </c>
      <c r="D11373" s="113" t="s">
        <v>122</v>
      </c>
      <c r="E11373" s="113" t="s">
        <v>123</v>
      </c>
      <c r="F11373" s="113" t="s">
        <v>200</v>
      </c>
      <c r="G11373" s="113">
        <v>134.966162220532</v>
      </c>
    </row>
    <row r="11374" spans="1:7" x14ac:dyDescent="0.25">
      <c r="A11374" s="108" t="str">
        <f t="shared" si="177"/>
        <v>HU_2015_NATIONAL TOTAL_SOx</v>
      </c>
      <c r="B11374" s="113" t="s">
        <v>152</v>
      </c>
      <c r="C11374" s="113">
        <v>2015</v>
      </c>
      <c r="D11374" s="113" t="s">
        <v>122</v>
      </c>
      <c r="E11374" s="113" t="s">
        <v>201</v>
      </c>
      <c r="F11374" s="113" t="s">
        <v>200</v>
      </c>
      <c r="G11374" s="113">
        <v>23.8268226567501</v>
      </c>
    </row>
    <row r="11375" spans="1:7" x14ac:dyDescent="0.25">
      <c r="A11375" s="108" t="str">
        <f t="shared" si="177"/>
        <v>HU_2015_NATIONAL TOTAL_NH3</v>
      </c>
      <c r="B11375" s="113" t="s">
        <v>152</v>
      </c>
      <c r="C11375" s="113">
        <v>2015</v>
      </c>
      <c r="D11375" s="113" t="s">
        <v>122</v>
      </c>
      <c r="E11375" s="113" t="s">
        <v>124</v>
      </c>
      <c r="F11375" s="113" t="s">
        <v>200</v>
      </c>
      <c r="G11375" s="113">
        <v>86.2508484060819</v>
      </c>
    </row>
    <row r="11376" spans="1:7" x14ac:dyDescent="0.25">
      <c r="A11376" s="108" t="str">
        <f t="shared" si="177"/>
        <v>HU_2015_NATIONAL TOTAL_PM2.5</v>
      </c>
      <c r="B11376" s="113" t="s">
        <v>152</v>
      </c>
      <c r="C11376" s="113">
        <v>2015</v>
      </c>
      <c r="D11376" s="113" t="s">
        <v>122</v>
      </c>
      <c r="E11376" s="113" t="s">
        <v>203</v>
      </c>
      <c r="F11376" s="113" t="s">
        <v>200</v>
      </c>
      <c r="G11376" s="113">
        <v>51.433787660369802</v>
      </c>
    </row>
    <row r="11377" spans="1:7" x14ac:dyDescent="0.25">
      <c r="A11377" s="108" t="str">
        <f t="shared" si="177"/>
        <v>HU_2015_NATIONAL TOTAL_Pb</v>
      </c>
      <c r="B11377" s="113" t="s">
        <v>152</v>
      </c>
      <c r="C11377" s="113">
        <v>2015</v>
      </c>
      <c r="D11377" s="113" t="s">
        <v>122</v>
      </c>
      <c r="E11377" s="113" t="s">
        <v>125</v>
      </c>
      <c r="F11377" s="113" t="s">
        <v>200</v>
      </c>
      <c r="G11377" s="113">
        <v>1.25406567116155E-2</v>
      </c>
    </row>
    <row r="11378" spans="1:7" x14ac:dyDescent="0.25">
      <c r="A11378" s="108" t="str">
        <f t="shared" si="177"/>
        <v>HU_2015_NATIONAL TOTAL_Cd</v>
      </c>
      <c r="B11378" s="113" t="s">
        <v>152</v>
      </c>
      <c r="C11378" s="113">
        <v>2015</v>
      </c>
      <c r="D11378" s="113" t="s">
        <v>122</v>
      </c>
      <c r="E11378" s="113" t="s">
        <v>126</v>
      </c>
      <c r="F11378" s="113" t="s">
        <v>200</v>
      </c>
      <c r="G11378" s="113">
        <v>1.65724477823589E-3</v>
      </c>
    </row>
    <row r="11379" spans="1:7" x14ac:dyDescent="0.25">
      <c r="A11379" s="108" t="str">
        <f t="shared" si="177"/>
        <v>HU_2015_NATIONAL TOTAL_Hg</v>
      </c>
      <c r="B11379" s="113" t="s">
        <v>152</v>
      </c>
      <c r="C11379" s="113">
        <v>2015</v>
      </c>
      <c r="D11379" s="113" t="s">
        <v>122</v>
      </c>
      <c r="E11379" s="113" t="s">
        <v>127</v>
      </c>
      <c r="F11379" s="113" t="s">
        <v>200</v>
      </c>
      <c r="G11379" s="113">
        <v>8.9388699842776699E-4</v>
      </c>
    </row>
    <row r="11380" spans="1:7" x14ac:dyDescent="0.25">
      <c r="A11380" s="108" t="str">
        <f t="shared" si="177"/>
        <v>HU_2015_NATIONAL TOTAL_DIOX</v>
      </c>
      <c r="B11380" s="113" t="s">
        <v>152</v>
      </c>
      <c r="C11380" s="113">
        <v>2015</v>
      </c>
      <c r="D11380" s="113" t="s">
        <v>122</v>
      </c>
      <c r="E11380" s="113" t="s">
        <v>128</v>
      </c>
      <c r="F11380" s="113" t="s">
        <v>200</v>
      </c>
      <c r="G11380" s="150">
        <v>7.7916665004924806E-8</v>
      </c>
    </row>
    <row r="11381" spans="1:7" x14ac:dyDescent="0.25">
      <c r="A11381" s="108" t="str">
        <f t="shared" si="177"/>
        <v>HU_2015_NATIONAL TOTAL_PAH</v>
      </c>
      <c r="B11381" s="113" t="s">
        <v>152</v>
      </c>
      <c r="C11381" s="113">
        <v>2015</v>
      </c>
      <c r="D11381" s="113" t="s">
        <v>122</v>
      </c>
      <c r="E11381" s="113" t="s">
        <v>129</v>
      </c>
      <c r="F11381" s="113" t="s">
        <v>200</v>
      </c>
      <c r="G11381" s="113">
        <v>3.3115916119535002E-2</v>
      </c>
    </row>
    <row r="11382" spans="1:7" x14ac:dyDescent="0.25">
      <c r="A11382" s="108" t="str">
        <f t="shared" si="177"/>
        <v>HU_2015_NATIONAL TOTAL_HCB</v>
      </c>
      <c r="B11382" s="113" t="s">
        <v>152</v>
      </c>
      <c r="C11382" s="113">
        <v>2015</v>
      </c>
      <c r="D11382" s="113" t="s">
        <v>122</v>
      </c>
      <c r="E11382" s="113" t="s">
        <v>130</v>
      </c>
      <c r="F11382" s="113" t="s">
        <v>200</v>
      </c>
      <c r="G11382" s="150">
        <v>3.1515820196367E-6</v>
      </c>
    </row>
    <row r="11383" spans="1:7" x14ac:dyDescent="0.25">
      <c r="A11383" s="108" t="str">
        <f t="shared" si="177"/>
        <v>HU_2015_NATIONAL TOTAL_PCB</v>
      </c>
      <c r="B11383" s="113" t="s">
        <v>152</v>
      </c>
      <c r="C11383" s="113">
        <v>2015</v>
      </c>
      <c r="D11383" s="113" t="s">
        <v>122</v>
      </c>
      <c r="E11383" s="113" t="s">
        <v>259</v>
      </c>
      <c r="F11383" s="113" t="s">
        <v>200</v>
      </c>
      <c r="G11383" s="150">
        <v>1.0841537718480301E-5</v>
      </c>
    </row>
    <row r="11384" spans="1:7" x14ac:dyDescent="0.25">
      <c r="A11384" s="108" t="str">
        <f t="shared" si="177"/>
        <v>HU_2015_1A3(FS)_NOx</v>
      </c>
      <c r="B11384" s="113" t="s">
        <v>152</v>
      </c>
      <c r="C11384" s="113">
        <v>2015</v>
      </c>
      <c r="D11384" s="113" t="s">
        <v>132</v>
      </c>
      <c r="E11384" s="113" t="s">
        <v>199</v>
      </c>
      <c r="F11384" s="113" t="s">
        <v>200</v>
      </c>
      <c r="G11384" s="113">
        <v>48.796839157261502</v>
      </c>
    </row>
    <row r="11385" spans="1:7" x14ac:dyDescent="0.25">
      <c r="A11385" s="108" t="str">
        <f t="shared" si="177"/>
        <v>HU_2015_1A3(FS)_NMVOC</v>
      </c>
      <c r="B11385" s="113" t="s">
        <v>152</v>
      </c>
      <c r="C11385" s="113">
        <v>2015</v>
      </c>
      <c r="D11385" s="113" t="s">
        <v>132</v>
      </c>
      <c r="E11385" s="113" t="s">
        <v>123</v>
      </c>
      <c r="F11385" s="113" t="s">
        <v>200</v>
      </c>
      <c r="G11385" s="113">
        <v>15.060077535080101</v>
      </c>
    </row>
    <row r="11386" spans="1:7" x14ac:dyDescent="0.25">
      <c r="A11386" s="108" t="str">
        <f t="shared" si="177"/>
        <v>HU_2015_1A3(FS)_SOx</v>
      </c>
      <c r="B11386" s="113" t="s">
        <v>152</v>
      </c>
      <c r="C11386" s="113">
        <v>2015</v>
      </c>
      <c r="D11386" s="113" t="s">
        <v>132</v>
      </c>
      <c r="E11386" s="113" t="s">
        <v>201</v>
      </c>
      <c r="F11386" s="113" t="s">
        <v>200</v>
      </c>
      <c r="G11386" s="113">
        <v>4.7135212887610897E-2</v>
      </c>
    </row>
    <row r="11387" spans="1:7" x14ac:dyDescent="0.25">
      <c r="A11387" s="108" t="str">
        <f t="shared" si="177"/>
        <v>HU_2015_1A3(FS)_NH3</v>
      </c>
      <c r="B11387" s="113" t="s">
        <v>152</v>
      </c>
      <c r="C11387" s="113">
        <v>2015</v>
      </c>
      <c r="D11387" s="113" t="s">
        <v>132</v>
      </c>
      <c r="E11387" s="113" t="s">
        <v>124</v>
      </c>
      <c r="F11387" s="113" t="s">
        <v>200</v>
      </c>
      <c r="G11387" s="113">
        <v>1.08615634394432</v>
      </c>
    </row>
    <row r="11388" spans="1:7" x14ac:dyDescent="0.25">
      <c r="A11388" s="108" t="str">
        <f t="shared" si="177"/>
        <v>HU_2015_1A3(FS)_PM2.5</v>
      </c>
      <c r="B11388" s="113" t="s">
        <v>152</v>
      </c>
      <c r="C11388" s="113">
        <v>2015</v>
      </c>
      <c r="D11388" s="113" t="s">
        <v>132</v>
      </c>
      <c r="E11388" s="113" t="s">
        <v>203</v>
      </c>
      <c r="F11388" s="113" t="s">
        <v>200</v>
      </c>
      <c r="G11388" s="113">
        <v>2.6639131999698402</v>
      </c>
    </row>
    <row r="11389" spans="1:7" x14ac:dyDescent="0.25">
      <c r="A11389" s="108" t="str">
        <f t="shared" si="177"/>
        <v>HU_2015_3D_NOx</v>
      </c>
      <c r="B11389" s="113" t="s">
        <v>152</v>
      </c>
      <c r="C11389" s="113">
        <v>2015</v>
      </c>
      <c r="D11389" s="113" t="s">
        <v>206</v>
      </c>
      <c r="E11389" s="113" t="s">
        <v>199</v>
      </c>
      <c r="F11389" s="113" t="s">
        <v>200</v>
      </c>
      <c r="G11389" s="113">
        <v>20.2119377130524</v>
      </c>
    </row>
    <row r="11390" spans="1:7" x14ac:dyDescent="0.25">
      <c r="A11390" s="108" t="str">
        <f t="shared" si="177"/>
        <v>HU_2016_NATIONAL TOTAL_NOx</v>
      </c>
      <c r="B11390" s="113" t="s">
        <v>152</v>
      </c>
      <c r="C11390" s="113">
        <v>2016</v>
      </c>
      <c r="D11390" s="113" t="s">
        <v>122</v>
      </c>
      <c r="E11390" s="113" t="s">
        <v>199</v>
      </c>
      <c r="F11390" s="113" t="s">
        <v>200</v>
      </c>
      <c r="G11390" s="113">
        <v>120.553345637494</v>
      </c>
    </row>
    <row r="11391" spans="1:7" x14ac:dyDescent="0.25">
      <c r="A11391" s="108" t="str">
        <f t="shared" si="177"/>
        <v>HU_2016_NATIONAL TOTAL_NMVOC</v>
      </c>
      <c r="B11391" s="113" t="s">
        <v>152</v>
      </c>
      <c r="C11391" s="113">
        <v>2016</v>
      </c>
      <c r="D11391" s="113" t="s">
        <v>122</v>
      </c>
      <c r="E11391" s="113" t="s">
        <v>123</v>
      </c>
      <c r="F11391" s="113" t="s">
        <v>200</v>
      </c>
      <c r="G11391" s="113">
        <v>134.302850845661</v>
      </c>
    </row>
    <row r="11392" spans="1:7" x14ac:dyDescent="0.25">
      <c r="A11392" s="108" t="str">
        <f t="shared" si="177"/>
        <v>HU_2016_NATIONAL TOTAL_SOx</v>
      </c>
      <c r="B11392" s="113" t="s">
        <v>152</v>
      </c>
      <c r="C11392" s="113">
        <v>2016</v>
      </c>
      <c r="D11392" s="113" t="s">
        <v>122</v>
      </c>
      <c r="E11392" s="113" t="s">
        <v>201</v>
      </c>
      <c r="F11392" s="113" t="s">
        <v>200</v>
      </c>
      <c r="G11392" s="113">
        <v>23.048416935659301</v>
      </c>
    </row>
    <row r="11393" spans="1:7" x14ac:dyDescent="0.25">
      <c r="A11393" s="108" t="str">
        <f t="shared" si="177"/>
        <v>HU_2016_NATIONAL TOTAL_NH3</v>
      </c>
      <c r="B11393" s="113" t="s">
        <v>152</v>
      </c>
      <c r="C11393" s="113">
        <v>2016</v>
      </c>
      <c r="D11393" s="113" t="s">
        <v>122</v>
      </c>
      <c r="E11393" s="113" t="s">
        <v>124</v>
      </c>
      <c r="F11393" s="113" t="s">
        <v>200</v>
      </c>
      <c r="G11393" s="113">
        <v>88.0982484389814</v>
      </c>
    </row>
    <row r="11394" spans="1:7" x14ac:dyDescent="0.25">
      <c r="A11394" s="108" t="str">
        <f t="shared" ref="A11394:A11457" si="178">CONCATENATE(B11394,"_",C11394,"_",D11394,"_",E11394)</f>
        <v>HU_2016_NATIONAL TOTAL_PM2.5</v>
      </c>
      <c r="B11394" s="113" t="s">
        <v>152</v>
      </c>
      <c r="C11394" s="113">
        <v>2016</v>
      </c>
      <c r="D11394" s="113" t="s">
        <v>122</v>
      </c>
      <c r="E11394" s="113" t="s">
        <v>203</v>
      </c>
      <c r="F11394" s="113" t="s">
        <v>200</v>
      </c>
      <c r="G11394" s="113">
        <v>49.8620061332064</v>
      </c>
    </row>
    <row r="11395" spans="1:7" x14ac:dyDescent="0.25">
      <c r="A11395" s="108" t="str">
        <f t="shared" si="178"/>
        <v>HU_2016_NATIONAL TOTAL_Pb</v>
      </c>
      <c r="B11395" s="113" t="s">
        <v>152</v>
      </c>
      <c r="C11395" s="113">
        <v>2016</v>
      </c>
      <c r="D11395" s="113" t="s">
        <v>122</v>
      </c>
      <c r="E11395" s="113" t="s">
        <v>125</v>
      </c>
      <c r="F11395" s="113" t="s">
        <v>200</v>
      </c>
      <c r="G11395" s="113">
        <v>1.2684796167457201E-2</v>
      </c>
    </row>
    <row r="11396" spans="1:7" x14ac:dyDescent="0.25">
      <c r="A11396" s="108" t="str">
        <f t="shared" si="178"/>
        <v>HU_2016_NATIONAL TOTAL_Cd</v>
      </c>
      <c r="B11396" s="113" t="s">
        <v>152</v>
      </c>
      <c r="C11396" s="113">
        <v>2016</v>
      </c>
      <c r="D11396" s="113" t="s">
        <v>122</v>
      </c>
      <c r="E11396" s="113" t="s">
        <v>126</v>
      </c>
      <c r="F11396" s="113" t="s">
        <v>200</v>
      </c>
      <c r="G11396" s="113">
        <v>1.6223531700481201E-3</v>
      </c>
    </row>
    <row r="11397" spans="1:7" x14ac:dyDescent="0.25">
      <c r="A11397" s="108" t="str">
        <f t="shared" si="178"/>
        <v>HU_2016_NATIONAL TOTAL_Hg</v>
      </c>
      <c r="B11397" s="113" t="s">
        <v>152</v>
      </c>
      <c r="C11397" s="113">
        <v>2016</v>
      </c>
      <c r="D11397" s="113" t="s">
        <v>122</v>
      </c>
      <c r="E11397" s="113" t="s">
        <v>127</v>
      </c>
      <c r="F11397" s="113" t="s">
        <v>200</v>
      </c>
      <c r="G11397" s="113">
        <v>8.6995467511808398E-4</v>
      </c>
    </row>
    <row r="11398" spans="1:7" x14ac:dyDescent="0.25">
      <c r="A11398" s="108" t="str">
        <f t="shared" si="178"/>
        <v>HU_2016_NATIONAL TOTAL_DIOX</v>
      </c>
      <c r="B11398" s="113" t="s">
        <v>152</v>
      </c>
      <c r="C11398" s="113">
        <v>2016</v>
      </c>
      <c r="D11398" s="113" t="s">
        <v>122</v>
      </c>
      <c r="E11398" s="113" t="s">
        <v>128</v>
      </c>
      <c r="F11398" s="113" t="s">
        <v>200</v>
      </c>
      <c r="G11398" s="150">
        <v>7.6989484433164097E-8</v>
      </c>
    </row>
    <row r="11399" spans="1:7" x14ac:dyDescent="0.25">
      <c r="A11399" s="108" t="str">
        <f t="shared" si="178"/>
        <v>HU_2016_NATIONAL TOTAL_PAH</v>
      </c>
      <c r="B11399" s="113" t="s">
        <v>152</v>
      </c>
      <c r="C11399" s="113">
        <v>2016</v>
      </c>
      <c r="D11399" s="113" t="s">
        <v>122</v>
      </c>
      <c r="E11399" s="113" t="s">
        <v>129</v>
      </c>
      <c r="F11399" s="113" t="s">
        <v>200</v>
      </c>
      <c r="G11399" s="113">
        <v>3.3650995994430402E-2</v>
      </c>
    </row>
    <row r="11400" spans="1:7" x14ac:dyDescent="0.25">
      <c r="A11400" s="108" t="str">
        <f t="shared" si="178"/>
        <v>HU_2016_NATIONAL TOTAL_HCB</v>
      </c>
      <c r="B11400" s="113" t="s">
        <v>152</v>
      </c>
      <c r="C11400" s="113">
        <v>2016</v>
      </c>
      <c r="D11400" s="113" t="s">
        <v>122</v>
      </c>
      <c r="E11400" s="113" t="s">
        <v>130</v>
      </c>
      <c r="F11400" s="113" t="s">
        <v>200</v>
      </c>
      <c r="G11400" s="150">
        <v>3.20621885902554E-6</v>
      </c>
    </row>
    <row r="11401" spans="1:7" x14ac:dyDescent="0.25">
      <c r="A11401" s="108" t="str">
        <f t="shared" si="178"/>
        <v>HU_2016_NATIONAL TOTAL_PCB</v>
      </c>
      <c r="B11401" s="113" t="s">
        <v>152</v>
      </c>
      <c r="C11401" s="113">
        <v>2016</v>
      </c>
      <c r="D11401" s="113" t="s">
        <v>122</v>
      </c>
      <c r="E11401" s="113" t="s">
        <v>259</v>
      </c>
      <c r="F11401" s="113" t="s">
        <v>200</v>
      </c>
      <c r="G11401" s="150">
        <v>9.8148647006760705E-6</v>
      </c>
    </row>
    <row r="11402" spans="1:7" x14ac:dyDescent="0.25">
      <c r="A11402" s="108" t="str">
        <f t="shared" si="178"/>
        <v>HU_2016_1A3(FS)_NOx</v>
      </c>
      <c r="B11402" s="113" t="s">
        <v>152</v>
      </c>
      <c r="C11402" s="113">
        <v>2016</v>
      </c>
      <c r="D11402" s="113" t="s">
        <v>132</v>
      </c>
      <c r="E11402" s="113" t="s">
        <v>199</v>
      </c>
      <c r="F11402" s="113" t="s">
        <v>200</v>
      </c>
      <c r="G11402" s="113">
        <v>43.9478415198787</v>
      </c>
    </row>
    <row r="11403" spans="1:7" x14ac:dyDescent="0.25">
      <c r="A11403" s="108" t="str">
        <f t="shared" si="178"/>
        <v>HU_2016_1A3(FS)_NMVOC</v>
      </c>
      <c r="B11403" s="113" t="s">
        <v>152</v>
      </c>
      <c r="C11403" s="113">
        <v>2016</v>
      </c>
      <c r="D11403" s="113" t="s">
        <v>132</v>
      </c>
      <c r="E11403" s="113" t="s">
        <v>123</v>
      </c>
      <c r="F11403" s="113" t="s">
        <v>200</v>
      </c>
      <c r="G11403" s="113">
        <v>13.567771971420701</v>
      </c>
    </row>
    <row r="11404" spans="1:7" x14ac:dyDescent="0.25">
      <c r="A11404" s="108" t="str">
        <f t="shared" si="178"/>
        <v>HU_2016_1A3(FS)_SOx</v>
      </c>
      <c r="B11404" s="113" t="s">
        <v>152</v>
      </c>
      <c r="C11404" s="113">
        <v>2016</v>
      </c>
      <c r="D11404" s="113" t="s">
        <v>132</v>
      </c>
      <c r="E11404" s="113" t="s">
        <v>201</v>
      </c>
      <c r="F11404" s="113" t="s">
        <v>200</v>
      </c>
      <c r="G11404" s="113">
        <v>4.6893089131261799E-2</v>
      </c>
    </row>
    <row r="11405" spans="1:7" x14ac:dyDescent="0.25">
      <c r="A11405" s="108" t="str">
        <f t="shared" si="178"/>
        <v>HU_2016_1A3(FS)_NH3</v>
      </c>
      <c r="B11405" s="113" t="s">
        <v>152</v>
      </c>
      <c r="C11405" s="113">
        <v>2016</v>
      </c>
      <c r="D11405" s="113" t="s">
        <v>132</v>
      </c>
      <c r="E11405" s="113" t="s">
        <v>124</v>
      </c>
      <c r="F11405" s="113" t="s">
        <v>200</v>
      </c>
      <c r="G11405" s="113">
        <v>1.0613631673995501</v>
      </c>
    </row>
    <row r="11406" spans="1:7" x14ac:dyDescent="0.25">
      <c r="A11406" s="108" t="str">
        <f t="shared" si="178"/>
        <v>HU_2016_1A3(FS)_PM2.5</v>
      </c>
      <c r="B11406" s="113" t="s">
        <v>152</v>
      </c>
      <c r="C11406" s="113">
        <v>2016</v>
      </c>
      <c r="D11406" s="113" t="s">
        <v>132</v>
      </c>
      <c r="E11406" s="113" t="s">
        <v>203</v>
      </c>
      <c r="F11406" s="113" t="s">
        <v>200</v>
      </c>
      <c r="G11406" s="113">
        <v>2.4668183305289899</v>
      </c>
    </row>
    <row r="11407" spans="1:7" x14ac:dyDescent="0.25">
      <c r="A11407" s="108" t="str">
        <f t="shared" si="178"/>
        <v>HU_2016_3D_NOx</v>
      </c>
      <c r="B11407" s="113" t="s">
        <v>152</v>
      </c>
      <c r="C11407" s="113">
        <v>2016</v>
      </c>
      <c r="D11407" s="113" t="s">
        <v>206</v>
      </c>
      <c r="E11407" s="113" t="s">
        <v>199</v>
      </c>
      <c r="F11407" s="113" t="s">
        <v>200</v>
      </c>
      <c r="G11407" s="113">
        <v>21.186222741018099</v>
      </c>
    </row>
    <row r="11408" spans="1:7" x14ac:dyDescent="0.25">
      <c r="A11408" s="108" t="str">
        <f t="shared" si="178"/>
        <v>HU_2017_NATIONAL TOTAL_NOx</v>
      </c>
      <c r="B11408" s="113" t="s">
        <v>152</v>
      </c>
      <c r="C11408" s="113">
        <v>2017</v>
      </c>
      <c r="D11408" s="113" t="s">
        <v>122</v>
      </c>
      <c r="E11408" s="113" t="s">
        <v>199</v>
      </c>
      <c r="F11408" s="113" t="s">
        <v>200</v>
      </c>
      <c r="G11408" s="113">
        <v>121.790834424422</v>
      </c>
    </row>
    <row r="11409" spans="1:7" x14ac:dyDescent="0.25">
      <c r="A11409" s="108" t="str">
        <f t="shared" si="178"/>
        <v>HU_2017_NATIONAL TOTAL_NMVOC</v>
      </c>
      <c r="B11409" s="113" t="s">
        <v>152</v>
      </c>
      <c r="C11409" s="113">
        <v>2017</v>
      </c>
      <c r="D11409" s="113" t="s">
        <v>122</v>
      </c>
      <c r="E11409" s="113" t="s">
        <v>123</v>
      </c>
      <c r="F11409" s="113" t="s">
        <v>200</v>
      </c>
      <c r="G11409" s="113">
        <v>130.98652215225599</v>
      </c>
    </row>
    <row r="11410" spans="1:7" x14ac:dyDescent="0.25">
      <c r="A11410" s="108" t="str">
        <f t="shared" si="178"/>
        <v>HU_2017_NATIONAL TOTAL_SOx</v>
      </c>
      <c r="B11410" s="113" t="s">
        <v>152</v>
      </c>
      <c r="C11410" s="113">
        <v>2017</v>
      </c>
      <c r="D11410" s="113" t="s">
        <v>122</v>
      </c>
      <c r="E11410" s="113" t="s">
        <v>201</v>
      </c>
      <c r="F11410" s="113" t="s">
        <v>200</v>
      </c>
      <c r="G11410" s="113">
        <v>27.748381792245301</v>
      </c>
    </row>
    <row r="11411" spans="1:7" x14ac:dyDescent="0.25">
      <c r="A11411" s="108" t="str">
        <f t="shared" si="178"/>
        <v>HU_2017_NATIONAL TOTAL_NH3</v>
      </c>
      <c r="B11411" s="113" t="s">
        <v>152</v>
      </c>
      <c r="C11411" s="113">
        <v>2017</v>
      </c>
      <c r="D11411" s="113" t="s">
        <v>122</v>
      </c>
      <c r="E11411" s="113" t="s">
        <v>124</v>
      </c>
      <c r="F11411" s="113" t="s">
        <v>200</v>
      </c>
      <c r="G11411" s="113">
        <v>90.439126187946798</v>
      </c>
    </row>
    <row r="11412" spans="1:7" x14ac:dyDescent="0.25">
      <c r="A11412" s="108" t="str">
        <f t="shared" si="178"/>
        <v>HU_2017_NATIONAL TOTAL_PM2.5</v>
      </c>
      <c r="B11412" s="113" t="s">
        <v>152</v>
      </c>
      <c r="C11412" s="113">
        <v>2017</v>
      </c>
      <c r="D11412" s="113" t="s">
        <v>122</v>
      </c>
      <c r="E11412" s="113" t="s">
        <v>203</v>
      </c>
      <c r="F11412" s="113" t="s">
        <v>200</v>
      </c>
      <c r="G11412" s="113">
        <v>47.549425571783097</v>
      </c>
    </row>
    <row r="11413" spans="1:7" x14ac:dyDescent="0.25">
      <c r="A11413" s="108" t="str">
        <f t="shared" si="178"/>
        <v>HU_2017_NATIONAL TOTAL_Pb</v>
      </c>
      <c r="B11413" s="113" t="s">
        <v>152</v>
      </c>
      <c r="C11413" s="113">
        <v>2017</v>
      </c>
      <c r="D11413" s="113" t="s">
        <v>122</v>
      </c>
      <c r="E11413" s="113" t="s">
        <v>125</v>
      </c>
      <c r="F11413" s="113" t="s">
        <v>200</v>
      </c>
      <c r="G11413" s="113">
        <v>1.25909532027499E-2</v>
      </c>
    </row>
    <row r="11414" spans="1:7" x14ac:dyDescent="0.25">
      <c r="A11414" s="108" t="str">
        <f t="shared" si="178"/>
        <v>HU_2017_NATIONAL TOTAL_Cd</v>
      </c>
      <c r="B11414" s="113" t="s">
        <v>152</v>
      </c>
      <c r="C11414" s="113">
        <v>2017</v>
      </c>
      <c r="D11414" s="113" t="s">
        <v>122</v>
      </c>
      <c r="E11414" s="113" t="s">
        <v>126</v>
      </c>
      <c r="F11414" s="113" t="s">
        <v>200</v>
      </c>
      <c r="G11414" s="113">
        <v>1.6343760587422601E-3</v>
      </c>
    </row>
    <row r="11415" spans="1:7" x14ac:dyDescent="0.25">
      <c r="A11415" s="108" t="str">
        <f t="shared" si="178"/>
        <v>HU_2017_NATIONAL TOTAL_Hg</v>
      </c>
      <c r="B11415" s="113" t="s">
        <v>152</v>
      </c>
      <c r="C11415" s="113">
        <v>2017</v>
      </c>
      <c r="D11415" s="113" t="s">
        <v>122</v>
      </c>
      <c r="E11415" s="113" t="s">
        <v>127</v>
      </c>
      <c r="F11415" s="113" t="s">
        <v>200</v>
      </c>
      <c r="G11415" s="113">
        <v>9.7616666513029404E-4</v>
      </c>
    </row>
    <row r="11416" spans="1:7" x14ac:dyDescent="0.25">
      <c r="A11416" s="108" t="str">
        <f t="shared" si="178"/>
        <v>HU_2017_NATIONAL TOTAL_DIOX</v>
      </c>
      <c r="B11416" s="113" t="s">
        <v>152</v>
      </c>
      <c r="C11416" s="113">
        <v>2017</v>
      </c>
      <c r="D11416" s="113" t="s">
        <v>122</v>
      </c>
      <c r="E11416" s="113" t="s">
        <v>128</v>
      </c>
      <c r="F11416" s="113" t="s">
        <v>200</v>
      </c>
      <c r="G11416" s="150">
        <v>6.5986961173750199E-8</v>
      </c>
    </row>
    <row r="11417" spans="1:7" x14ac:dyDescent="0.25">
      <c r="A11417" s="108" t="str">
        <f t="shared" si="178"/>
        <v>HU_2017_NATIONAL TOTAL_PAH</v>
      </c>
      <c r="B11417" s="113" t="s">
        <v>152</v>
      </c>
      <c r="C11417" s="113">
        <v>2017</v>
      </c>
      <c r="D11417" s="113" t="s">
        <v>122</v>
      </c>
      <c r="E11417" s="113" t="s">
        <v>129</v>
      </c>
      <c r="F11417" s="113" t="s">
        <v>200</v>
      </c>
      <c r="G11417" s="113">
        <v>3.2827522466069001E-2</v>
      </c>
    </row>
    <row r="11418" spans="1:7" x14ac:dyDescent="0.25">
      <c r="A11418" s="108" t="str">
        <f t="shared" si="178"/>
        <v>HU_2017_NATIONAL TOTAL_HCB</v>
      </c>
      <c r="B11418" s="113" t="s">
        <v>152</v>
      </c>
      <c r="C11418" s="113">
        <v>2017</v>
      </c>
      <c r="D11418" s="113" t="s">
        <v>122</v>
      </c>
      <c r="E11418" s="113" t="s">
        <v>130</v>
      </c>
      <c r="F11418" s="113" t="s">
        <v>200</v>
      </c>
      <c r="G11418" s="150">
        <v>3.22878804120429E-6</v>
      </c>
    </row>
    <row r="11419" spans="1:7" x14ac:dyDescent="0.25">
      <c r="A11419" s="108" t="str">
        <f t="shared" si="178"/>
        <v>HU_2017_NATIONAL TOTAL_PCB</v>
      </c>
      <c r="B11419" s="113" t="s">
        <v>152</v>
      </c>
      <c r="C11419" s="113">
        <v>2017</v>
      </c>
      <c r="D11419" s="113" t="s">
        <v>122</v>
      </c>
      <c r="E11419" s="113" t="s">
        <v>259</v>
      </c>
      <c r="F11419" s="113" t="s">
        <v>200</v>
      </c>
      <c r="G11419" s="150">
        <v>8.4954942783370005E-6</v>
      </c>
    </row>
    <row r="11420" spans="1:7" x14ac:dyDescent="0.25">
      <c r="A11420" s="108" t="str">
        <f t="shared" si="178"/>
        <v>HU_2017_1A3(FS)_NOx</v>
      </c>
      <c r="B11420" s="113" t="s">
        <v>152</v>
      </c>
      <c r="C11420" s="113">
        <v>2017</v>
      </c>
      <c r="D11420" s="113" t="s">
        <v>132</v>
      </c>
      <c r="E11420" s="113" t="s">
        <v>199</v>
      </c>
      <c r="F11420" s="113" t="s">
        <v>200</v>
      </c>
      <c r="G11420" s="113">
        <v>44.214102662267599</v>
      </c>
    </row>
    <row r="11421" spans="1:7" x14ac:dyDescent="0.25">
      <c r="A11421" s="108" t="str">
        <f t="shared" si="178"/>
        <v>HU_2017_1A3(FS)_NMVOC</v>
      </c>
      <c r="B11421" s="113" t="s">
        <v>152</v>
      </c>
      <c r="C11421" s="113">
        <v>2017</v>
      </c>
      <c r="D11421" s="113" t="s">
        <v>132</v>
      </c>
      <c r="E11421" s="113" t="s">
        <v>123</v>
      </c>
      <c r="F11421" s="113" t="s">
        <v>200</v>
      </c>
      <c r="G11421" s="113">
        <v>13.091849526350201</v>
      </c>
    </row>
    <row r="11422" spans="1:7" x14ac:dyDescent="0.25">
      <c r="A11422" s="108" t="str">
        <f t="shared" si="178"/>
        <v>HU_2017_1A3(FS)_SOx</v>
      </c>
      <c r="B11422" s="113" t="s">
        <v>152</v>
      </c>
      <c r="C11422" s="113">
        <v>2017</v>
      </c>
      <c r="D11422" s="113" t="s">
        <v>132</v>
      </c>
      <c r="E11422" s="113" t="s">
        <v>201</v>
      </c>
      <c r="F11422" s="113" t="s">
        <v>200</v>
      </c>
      <c r="G11422" s="113">
        <v>5.0374226280633497E-2</v>
      </c>
    </row>
    <row r="11423" spans="1:7" x14ac:dyDescent="0.25">
      <c r="A11423" s="108" t="str">
        <f t="shared" si="178"/>
        <v>HU_2017_1A3(FS)_NH3</v>
      </c>
      <c r="B11423" s="113" t="s">
        <v>152</v>
      </c>
      <c r="C11423" s="113">
        <v>2017</v>
      </c>
      <c r="D11423" s="113" t="s">
        <v>132</v>
      </c>
      <c r="E11423" s="113" t="s">
        <v>124</v>
      </c>
      <c r="F11423" s="113" t="s">
        <v>200</v>
      </c>
      <c r="G11423" s="113">
        <v>1.0398694552360299</v>
      </c>
    </row>
    <row r="11424" spans="1:7" x14ac:dyDescent="0.25">
      <c r="A11424" s="108" t="str">
        <f t="shared" si="178"/>
        <v>HU_2017_1A3(FS)_PM2.5</v>
      </c>
      <c r="B11424" s="113" t="s">
        <v>152</v>
      </c>
      <c r="C11424" s="113">
        <v>2017</v>
      </c>
      <c r="D11424" s="113" t="s">
        <v>132</v>
      </c>
      <c r="E11424" s="113" t="s">
        <v>203</v>
      </c>
      <c r="F11424" s="113" t="s">
        <v>200</v>
      </c>
      <c r="G11424" s="113">
        <v>2.4935622135295299</v>
      </c>
    </row>
    <row r="11425" spans="1:7" x14ac:dyDescent="0.25">
      <c r="A11425" s="108" t="str">
        <f t="shared" si="178"/>
        <v>HU_2017_3D_NOx</v>
      </c>
      <c r="B11425" s="113" t="s">
        <v>152</v>
      </c>
      <c r="C11425" s="113">
        <v>2017</v>
      </c>
      <c r="D11425" s="113" t="s">
        <v>206</v>
      </c>
      <c r="E11425" s="113" t="s">
        <v>199</v>
      </c>
      <c r="F11425" s="113" t="s">
        <v>200</v>
      </c>
      <c r="G11425" s="113">
        <v>21.956892061313699</v>
      </c>
    </row>
    <row r="11426" spans="1:7" x14ac:dyDescent="0.25">
      <c r="A11426" s="108" t="str">
        <f t="shared" si="178"/>
        <v>HU_2018_NATIONAL TOTAL_NOx</v>
      </c>
      <c r="B11426" s="113" t="s">
        <v>152</v>
      </c>
      <c r="C11426" s="113">
        <v>2018</v>
      </c>
      <c r="D11426" s="113" t="s">
        <v>122</v>
      </c>
      <c r="E11426" s="113" t="s">
        <v>199</v>
      </c>
      <c r="F11426" s="113" t="s">
        <v>200</v>
      </c>
      <c r="G11426" s="113">
        <v>120.759983180406</v>
      </c>
    </row>
    <row r="11427" spans="1:7" x14ac:dyDescent="0.25">
      <c r="A11427" s="108" t="str">
        <f t="shared" si="178"/>
        <v>HU_2018_NATIONAL TOTAL_NMVOC</v>
      </c>
      <c r="B11427" s="113" t="s">
        <v>152</v>
      </c>
      <c r="C11427" s="113">
        <v>2018</v>
      </c>
      <c r="D11427" s="113" t="s">
        <v>122</v>
      </c>
      <c r="E11427" s="113" t="s">
        <v>123</v>
      </c>
      <c r="F11427" s="113" t="s">
        <v>200</v>
      </c>
      <c r="G11427" s="113">
        <v>124.79817012971399</v>
      </c>
    </row>
    <row r="11428" spans="1:7" x14ac:dyDescent="0.25">
      <c r="A11428" s="108" t="str">
        <f t="shared" si="178"/>
        <v>HU_2018_NATIONAL TOTAL_SOx</v>
      </c>
      <c r="B11428" s="113" t="s">
        <v>152</v>
      </c>
      <c r="C11428" s="113">
        <v>2018</v>
      </c>
      <c r="D11428" s="113" t="s">
        <v>122</v>
      </c>
      <c r="E11428" s="113" t="s">
        <v>201</v>
      </c>
      <c r="F11428" s="113" t="s">
        <v>200</v>
      </c>
      <c r="G11428" s="113">
        <v>22.997899543258999</v>
      </c>
    </row>
    <row r="11429" spans="1:7" x14ac:dyDescent="0.25">
      <c r="A11429" s="108" t="str">
        <f t="shared" si="178"/>
        <v>HU_2018_NATIONAL TOTAL_NH3</v>
      </c>
      <c r="B11429" s="113" t="s">
        <v>152</v>
      </c>
      <c r="C11429" s="113">
        <v>2018</v>
      </c>
      <c r="D11429" s="113" t="s">
        <v>122</v>
      </c>
      <c r="E11429" s="113" t="s">
        <v>124</v>
      </c>
      <c r="F11429" s="113" t="s">
        <v>200</v>
      </c>
      <c r="G11429" s="113">
        <v>89.771438856674806</v>
      </c>
    </row>
    <row r="11430" spans="1:7" x14ac:dyDescent="0.25">
      <c r="A11430" s="108" t="str">
        <f t="shared" si="178"/>
        <v>HU_2018_NATIONAL TOTAL_PM2.5</v>
      </c>
      <c r="B11430" s="113" t="s">
        <v>152</v>
      </c>
      <c r="C11430" s="113">
        <v>2018</v>
      </c>
      <c r="D11430" s="113" t="s">
        <v>122</v>
      </c>
      <c r="E11430" s="113" t="s">
        <v>203</v>
      </c>
      <c r="F11430" s="113" t="s">
        <v>200</v>
      </c>
      <c r="G11430" s="113">
        <v>41.2238147059252</v>
      </c>
    </row>
    <row r="11431" spans="1:7" x14ac:dyDescent="0.25">
      <c r="A11431" s="108" t="str">
        <f t="shared" si="178"/>
        <v>HU_2018_NATIONAL TOTAL_Pb</v>
      </c>
      <c r="B11431" s="113" t="s">
        <v>152</v>
      </c>
      <c r="C11431" s="113">
        <v>2018</v>
      </c>
      <c r="D11431" s="113" t="s">
        <v>122</v>
      </c>
      <c r="E11431" s="113" t="s">
        <v>125</v>
      </c>
      <c r="F11431" s="113" t="s">
        <v>200</v>
      </c>
      <c r="G11431" s="113">
        <v>1.24026097868397E-2</v>
      </c>
    </row>
    <row r="11432" spans="1:7" x14ac:dyDescent="0.25">
      <c r="A11432" s="108" t="str">
        <f t="shared" si="178"/>
        <v>HU_2018_NATIONAL TOTAL_Cd</v>
      </c>
      <c r="B11432" s="113" t="s">
        <v>152</v>
      </c>
      <c r="C11432" s="113">
        <v>2018</v>
      </c>
      <c r="D11432" s="113" t="s">
        <v>122</v>
      </c>
      <c r="E11432" s="113" t="s">
        <v>126</v>
      </c>
      <c r="F11432" s="113" t="s">
        <v>200</v>
      </c>
      <c r="G11432" s="113">
        <v>1.48461890702393E-3</v>
      </c>
    </row>
    <row r="11433" spans="1:7" x14ac:dyDescent="0.25">
      <c r="A11433" s="108" t="str">
        <f t="shared" si="178"/>
        <v>HU_2018_NATIONAL TOTAL_Hg</v>
      </c>
      <c r="B11433" s="113" t="s">
        <v>152</v>
      </c>
      <c r="C11433" s="113">
        <v>2018</v>
      </c>
      <c r="D11433" s="113" t="s">
        <v>122</v>
      </c>
      <c r="E11433" s="113" t="s">
        <v>127</v>
      </c>
      <c r="F11433" s="113" t="s">
        <v>200</v>
      </c>
      <c r="G11433" s="113">
        <v>8.4152296837419901E-4</v>
      </c>
    </row>
    <row r="11434" spans="1:7" x14ac:dyDescent="0.25">
      <c r="A11434" s="108" t="str">
        <f t="shared" si="178"/>
        <v>HU_2018_NATIONAL TOTAL_DIOX</v>
      </c>
      <c r="B11434" s="113" t="s">
        <v>152</v>
      </c>
      <c r="C11434" s="113">
        <v>2018</v>
      </c>
      <c r="D11434" s="113" t="s">
        <v>122</v>
      </c>
      <c r="E11434" s="113" t="s">
        <v>128</v>
      </c>
      <c r="F11434" s="113" t="s">
        <v>200</v>
      </c>
      <c r="G11434" s="150">
        <v>5.8908410098677703E-8</v>
      </c>
    </row>
    <row r="11435" spans="1:7" x14ac:dyDescent="0.25">
      <c r="A11435" s="108" t="str">
        <f t="shared" si="178"/>
        <v>HU_2018_NATIONAL TOTAL_PAH</v>
      </c>
      <c r="B11435" s="113" t="s">
        <v>152</v>
      </c>
      <c r="C11435" s="113">
        <v>2018</v>
      </c>
      <c r="D11435" s="113" t="s">
        <v>122</v>
      </c>
      <c r="E11435" s="113" t="s">
        <v>129</v>
      </c>
      <c r="F11435" s="113" t="s">
        <v>200</v>
      </c>
      <c r="G11435" s="113">
        <v>2.74512495893105E-2</v>
      </c>
    </row>
    <row r="11436" spans="1:7" x14ac:dyDescent="0.25">
      <c r="A11436" s="108" t="str">
        <f t="shared" si="178"/>
        <v>HU_2018_NATIONAL TOTAL_HCB</v>
      </c>
      <c r="B11436" s="113" t="s">
        <v>152</v>
      </c>
      <c r="C11436" s="113">
        <v>2018</v>
      </c>
      <c r="D11436" s="113" t="s">
        <v>122</v>
      </c>
      <c r="E11436" s="113" t="s">
        <v>130</v>
      </c>
      <c r="F11436" s="113" t="s">
        <v>200</v>
      </c>
      <c r="G11436" s="150">
        <v>2.8559001267635501E-6</v>
      </c>
    </row>
    <row r="11437" spans="1:7" x14ac:dyDescent="0.25">
      <c r="A11437" s="108" t="str">
        <f t="shared" si="178"/>
        <v>HU_2018_NATIONAL TOTAL_PCB</v>
      </c>
      <c r="B11437" s="113" t="s">
        <v>152</v>
      </c>
      <c r="C11437" s="113">
        <v>2018</v>
      </c>
      <c r="D11437" s="113" t="s">
        <v>122</v>
      </c>
      <c r="E11437" s="113" t="s">
        <v>259</v>
      </c>
      <c r="F11437" s="113" t="s">
        <v>200</v>
      </c>
      <c r="G11437" s="150">
        <v>8.68187749648003E-6</v>
      </c>
    </row>
    <row r="11438" spans="1:7" x14ac:dyDescent="0.25">
      <c r="A11438" s="108" t="str">
        <f t="shared" si="178"/>
        <v>HU_2018_1A3(FS)_NOx</v>
      </c>
      <c r="B11438" s="113" t="s">
        <v>152</v>
      </c>
      <c r="C11438" s="113">
        <v>2018</v>
      </c>
      <c r="D11438" s="113" t="s">
        <v>132</v>
      </c>
      <c r="E11438" s="113" t="s">
        <v>199</v>
      </c>
      <c r="F11438" s="113" t="s">
        <v>200</v>
      </c>
      <c r="G11438" s="113">
        <v>44.211251289318596</v>
      </c>
    </row>
    <row r="11439" spans="1:7" x14ac:dyDescent="0.25">
      <c r="A11439" s="108" t="str">
        <f t="shared" si="178"/>
        <v>HU_2018_1A3(FS)_NMVOC</v>
      </c>
      <c r="B11439" s="113" t="s">
        <v>152</v>
      </c>
      <c r="C11439" s="113">
        <v>2018</v>
      </c>
      <c r="D11439" s="113" t="s">
        <v>132</v>
      </c>
      <c r="E11439" s="113" t="s">
        <v>123</v>
      </c>
      <c r="F11439" s="113" t="s">
        <v>200</v>
      </c>
      <c r="G11439" s="113">
        <v>12.3552682573828</v>
      </c>
    </row>
    <row r="11440" spans="1:7" x14ac:dyDescent="0.25">
      <c r="A11440" s="108" t="str">
        <f t="shared" si="178"/>
        <v>HU_2018_1A3(FS)_SOx</v>
      </c>
      <c r="B11440" s="113" t="s">
        <v>152</v>
      </c>
      <c r="C11440" s="113">
        <v>2018</v>
      </c>
      <c r="D11440" s="113" t="s">
        <v>132</v>
      </c>
      <c r="E11440" s="113" t="s">
        <v>201</v>
      </c>
      <c r="F11440" s="113" t="s">
        <v>200</v>
      </c>
      <c r="G11440" s="113">
        <v>5.38358409267004E-2</v>
      </c>
    </row>
    <row r="11441" spans="1:7" x14ac:dyDescent="0.25">
      <c r="A11441" s="108" t="str">
        <f t="shared" si="178"/>
        <v>HU_2018_1A3(FS)_NH3</v>
      </c>
      <c r="B11441" s="113" t="s">
        <v>152</v>
      </c>
      <c r="C11441" s="113">
        <v>2018</v>
      </c>
      <c r="D11441" s="113" t="s">
        <v>132</v>
      </c>
      <c r="E11441" s="113" t="s">
        <v>124</v>
      </c>
      <c r="F11441" s="113" t="s">
        <v>200</v>
      </c>
      <c r="G11441" s="113">
        <v>1.03555737112655</v>
      </c>
    </row>
    <row r="11442" spans="1:7" x14ac:dyDescent="0.25">
      <c r="A11442" s="108" t="str">
        <f t="shared" si="178"/>
        <v>HU_2018_1A3(FS)_PM2.5</v>
      </c>
      <c r="B11442" s="113" t="s">
        <v>152</v>
      </c>
      <c r="C11442" s="113">
        <v>2018</v>
      </c>
      <c r="D11442" s="113" t="s">
        <v>132</v>
      </c>
      <c r="E11442" s="113" t="s">
        <v>203</v>
      </c>
      <c r="F11442" s="113" t="s">
        <v>200</v>
      </c>
      <c r="G11442" s="113">
        <v>2.4823419891798602</v>
      </c>
    </row>
    <row r="11443" spans="1:7" x14ac:dyDescent="0.25">
      <c r="A11443" s="108" t="str">
        <f t="shared" si="178"/>
        <v>HU_2018_3D_NOx</v>
      </c>
      <c r="B11443" s="113" t="s">
        <v>152</v>
      </c>
      <c r="C11443" s="113">
        <v>2018</v>
      </c>
      <c r="D11443" s="113" t="s">
        <v>206</v>
      </c>
      <c r="E11443" s="113" t="s">
        <v>199</v>
      </c>
      <c r="F11443" s="113" t="s">
        <v>200</v>
      </c>
      <c r="G11443" s="113">
        <v>21.926762530403899</v>
      </c>
    </row>
    <row r="11444" spans="1:7" x14ac:dyDescent="0.25">
      <c r="A11444" s="108" t="str">
        <f t="shared" si="178"/>
        <v>HU_2019_NATIONAL TOTAL_NOx</v>
      </c>
      <c r="B11444" s="113" t="s">
        <v>152</v>
      </c>
      <c r="C11444" s="113">
        <v>2019</v>
      </c>
      <c r="D11444" s="113" t="s">
        <v>122</v>
      </c>
      <c r="E11444" s="113" t="s">
        <v>199</v>
      </c>
      <c r="F11444" s="113" t="s">
        <v>200</v>
      </c>
      <c r="G11444" s="113">
        <v>115.46281355377</v>
      </c>
    </row>
    <row r="11445" spans="1:7" x14ac:dyDescent="0.25">
      <c r="A11445" s="108" t="str">
        <f t="shared" si="178"/>
        <v>HU_2019_NATIONAL TOTAL_NMVOC</v>
      </c>
      <c r="B11445" s="113" t="s">
        <v>152</v>
      </c>
      <c r="C11445" s="113">
        <v>2019</v>
      </c>
      <c r="D11445" s="113" t="s">
        <v>122</v>
      </c>
      <c r="E11445" s="113" t="s">
        <v>123</v>
      </c>
      <c r="F11445" s="113" t="s">
        <v>200</v>
      </c>
      <c r="G11445" s="113">
        <v>123.239757160452</v>
      </c>
    </row>
    <row r="11446" spans="1:7" x14ac:dyDescent="0.25">
      <c r="A11446" s="108" t="str">
        <f t="shared" si="178"/>
        <v>HU_2019_NATIONAL TOTAL_SOx</v>
      </c>
      <c r="B11446" s="113" t="s">
        <v>152</v>
      </c>
      <c r="C11446" s="113">
        <v>2019</v>
      </c>
      <c r="D11446" s="113" t="s">
        <v>122</v>
      </c>
      <c r="E11446" s="113" t="s">
        <v>201</v>
      </c>
      <c r="F11446" s="113" t="s">
        <v>200</v>
      </c>
      <c r="G11446" s="113">
        <v>17.620241089729902</v>
      </c>
    </row>
    <row r="11447" spans="1:7" x14ac:dyDescent="0.25">
      <c r="A11447" s="108" t="str">
        <f t="shared" si="178"/>
        <v>HU_2019_NATIONAL TOTAL_NH3</v>
      </c>
      <c r="B11447" s="113" t="s">
        <v>152</v>
      </c>
      <c r="C11447" s="113">
        <v>2019</v>
      </c>
      <c r="D11447" s="113" t="s">
        <v>122</v>
      </c>
      <c r="E11447" s="113" t="s">
        <v>124</v>
      </c>
      <c r="F11447" s="113" t="s">
        <v>200</v>
      </c>
      <c r="G11447" s="113">
        <v>89.358117336945696</v>
      </c>
    </row>
    <row r="11448" spans="1:7" x14ac:dyDescent="0.25">
      <c r="A11448" s="108" t="str">
        <f t="shared" si="178"/>
        <v>HU_2019_NATIONAL TOTAL_PM2.5</v>
      </c>
      <c r="B11448" s="113" t="s">
        <v>152</v>
      </c>
      <c r="C11448" s="113">
        <v>2019</v>
      </c>
      <c r="D11448" s="113" t="s">
        <v>122</v>
      </c>
      <c r="E11448" s="113" t="s">
        <v>203</v>
      </c>
      <c r="F11448" s="113" t="s">
        <v>200</v>
      </c>
      <c r="G11448" s="113">
        <v>38.437747033163198</v>
      </c>
    </row>
    <row r="11449" spans="1:7" x14ac:dyDescent="0.25">
      <c r="A11449" s="108" t="str">
        <f t="shared" si="178"/>
        <v>HU_2019_NATIONAL TOTAL_Pb</v>
      </c>
      <c r="B11449" s="113" t="s">
        <v>152</v>
      </c>
      <c r="C11449" s="113">
        <v>2019</v>
      </c>
      <c r="D11449" s="113" t="s">
        <v>122</v>
      </c>
      <c r="E11449" s="113" t="s">
        <v>125</v>
      </c>
      <c r="F11449" s="113" t="s">
        <v>200</v>
      </c>
      <c r="G11449" s="113">
        <v>1.29338141691018E-2</v>
      </c>
    </row>
    <row r="11450" spans="1:7" x14ac:dyDescent="0.25">
      <c r="A11450" s="108" t="str">
        <f t="shared" si="178"/>
        <v>HU_2019_NATIONAL TOTAL_Cd</v>
      </c>
      <c r="B11450" s="113" t="s">
        <v>152</v>
      </c>
      <c r="C11450" s="113">
        <v>2019</v>
      </c>
      <c r="D11450" s="113" t="s">
        <v>122</v>
      </c>
      <c r="E11450" s="113" t="s">
        <v>126</v>
      </c>
      <c r="F11450" s="113" t="s">
        <v>200</v>
      </c>
      <c r="G11450" s="113">
        <v>1.4282603924721899E-3</v>
      </c>
    </row>
    <row r="11451" spans="1:7" x14ac:dyDescent="0.25">
      <c r="A11451" s="108" t="str">
        <f t="shared" si="178"/>
        <v>HU_2019_NATIONAL TOTAL_Hg</v>
      </c>
      <c r="B11451" s="113" t="s">
        <v>152</v>
      </c>
      <c r="C11451" s="113">
        <v>2019</v>
      </c>
      <c r="D11451" s="113" t="s">
        <v>122</v>
      </c>
      <c r="E11451" s="113" t="s">
        <v>127</v>
      </c>
      <c r="F11451" s="113" t="s">
        <v>200</v>
      </c>
      <c r="G11451" s="113">
        <v>8.2034422722773704E-4</v>
      </c>
    </row>
    <row r="11452" spans="1:7" x14ac:dyDescent="0.25">
      <c r="A11452" s="108" t="str">
        <f t="shared" si="178"/>
        <v>HU_2019_NATIONAL TOTAL_DIOX</v>
      </c>
      <c r="B11452" s="113" t="s">
        <v>152</v>
      </c>
      <c r="C11452" s="113">
        <v>2019</v>
      </c>
      <c r="D11452" s="113" t="s">
        <v>122</v>
      </c>
      <c r="E11452" s="113" t="s">
        <v>128</v>
      </c>
      <c r="F11452" s="113" t="s">
        <v>200</v>
      </c>
      <c r="G11452" s="150">
        <v>6.4307477008587E-8</v>
      </c>
    </row>
    <row r="11453" spans="1:7" x14ac:dyDescent="0.25">
      <c r="A11453" s="108" t="str">
        <f t="shared" si="178"/>
        <v>HU_2019_NATIONAL TOTAL_PAH</v>
      </c>
      <c r="B11453" s="113" t="s">
        <v>152</v>
      </c>
      <c r="C11453" s="113">
        <v>2019</v>
      </c>
      <c r="D11453" s="113" t="s">
        <v>122</v>
      </c>
      <c r="E11453" s="113" t="s">
        <v>129</v>
      </c>
      <c r="F11453" s="113" t="s">
        <v>200</v>
      </c>
      <c r="G11453" s="113">
        <v>2.5121892626806201E-2</v>
      </c>
    </row>
    <row r="11454" spans="1:7" x14ac:dyDescent="0.25">
      <c r="A11454" s="108" t="str">
        <f t="shared" si="178"/>
        <v>HU_2019_NATIONAL TOTAL_HCB</v>
      </c>
      <c r="B11454" s="113" t="s">
        <v>152</v>
      </c>
      <c r="C11454" s="113">
        <v>2019</v>
      </c>
      <c r="D11454" s="113" t="s">
        <v>122</v>
      </c>
      <c r="E11454" s="113" t="s">
        <v>130</v>
      </c>
      <c r="F11454" s="113" t="s">
        <v>200</v>
      </c>
      <c r="G11454" s="150">
        <v>3.2269268556052301E-6</v>
      </c>
    </row>
    <row r="11455" spans="1:7" x14ac:dyDescent="0.25">
      <c r="A11455" s="108" t="str">
        <f t="shared" si="178"/>
        <v>HU_2019_NATIONAL TOTAL_PCB</v>
      </c>
      <c r="B11455" s="113" t="s">
        <v>152</v>
      </c>
      <c r="C11455" s="113">
        <v>2019</v>
      </c>
      <c r="D11455" s="113" t="s">
        <v>122</v>
      </c>
      <c r="E11455" s="113" t="s">
        <v>259</v>
      </c>
      <c r="F11455" s="113" t="s">
        <v>200</v>
      </c>
      <c r="G11455" s="150">
        <v>6.0703458520708196E-6</v>
      </c>
    </row>
    <row r="11456" spans="1:7" x14ac:dyDescent="0.25">
      <c r="A11456" s="108" t="str">
        <f t="shared" si="178"/>
        <v>HU_2019_1A3(FS)_NOx</v>
      </c>
      <c r="B11456" s="113" t="s">
        <v>152</v>
      </c>
      <c r="C11456" s="113">
        <v>2019</v>
      </c>
      <c r="D11456" s="113" t="s">
        <v>132</v>
      </c>
      <c r="E11456" s="113" t="s">
        <v>199</v>
      </c>
      <c r="F11456" s="113" t="s">
        <v>200</v>
      </c>
      <c r="G11456" s="113">
        <v>42.055333387172404</v>
      </c>
    </row>
    <row r="11457" spans="1:7" x14ac:dyDescent="0.25">
      <c r="A11457" s="108" t="str">
        <f t="shared" si="178"/>
        <v>HU_2019_1A3(FS)_NMVOC</v>
      </c>
      <c r="B11457" s="113" t="s">
        <v>152</v>
      </c>
      <c r="C11457" s="113">
        <v>2019</v>
      </c>
      <c r="D11457" s="113" t="s">
        <v>132</v>
      </c>
      <c r="E11457" s="113" t="s">
        <v>123</v>
      </c>
      <c r="F11457" s="113" t="s">
        <v>200</v>
      </c>
      <c r="G11457" s="113">
        <v>12.5777093255253</v>
      </c>
    </row>
    <row r="11458" spans="1:7" x14ac:dyDescent="0.25">
      <c r="A11458" s="108" t="str">
        <f t="shared" ref="A11458:A11521" si="179">CONCATENATE(B11458,"_",C11458,"_",D11458,"_",E11458)</f>
        <v>HU_2019_1A3(FS)_SOx</v>
      </c>
      <c r="B11458" s="113" t="s">
        <v>152</v>
      </c>
      <c r="C11458" s="113">
        <v>2019</v>
      </c>
      <c r="D11458" s="113" t="s">
        <v>132</v>
      </c>
      <c r="E11458" s="113" t="s">
        <v>201</v>
      </c>
      <c r="F11458" s="113" t="s">
        <v>200</v>
      </c>
      <c r="G11458" s="113">
        <v>5.6950703721251703E-2</v>
      </c>
    </row>
    <row r="11459" spans="1:7" x14ac:dyDescent="0.25">
      <c r="A11459" s="108" t="str">
        <f t="shared" si="179"/>
        <v>HU_2019_1A3(FS)_NH3</v>
      </c>
      <c r="B11459" s="113" t="s">
        <v>152</v>
      </c>
      <c r="C11459" s="113">
        <v>2019</v>
      </c>
      <c r="D11459" s="113" t="s">
        <v>132</v>
      </c>
      <c r="E11459" s="113" t="s">
        <v>124</v>
      </c>
      <c r="F11459" s="113" t="s">
        <v>200</v>
      </c>
      <c r="G11459" s="113">
        <v>1.1611718873369199</v>
      </c>
    </row>
    <row r="11460" spans="1:7" x14ac:dyDescent="0.25">
      <c r="A11460" s="108" t="str">
        <f t="shared" si="179"/>
        <v>HU_2019_1A3(FS)_PM2.5</v>
      </c>
      <c r="B11460" s="113" t="s">
        <v>152</v>
      </c>
      <c r="C11460" s="113">
        <v>2019</v>
      </c>
      <c r="D11460" s="113" t="s">
        <v>132</v>
      </c>
      <c r="E11460" s="113" t="s">
        <v>203</v>
      </c>
      <c r="F11460" s="113" t="s">
        <v>200</v>
      </c>
      <c r="G11460" s="113">
        <v>2.45093032927024</v>
      </c>
    </row>
    <row r="11461" spans="1:7" x14ac:dyDescent="0.25">
      <c r="A11461" s="108" t="str">
        <f t="shared" si="179"/>
        <v>HU_2019_3D_NOx</v>
      </c>
      <c r="B11461" s="113" t="s">
        <v>152</v>
      </c>
      <c r="C11461" s="113">
        <v>2019</v>
      </c>
      <c r="D11461" s="113" t="s">
        <v>206</v>
      </c>
      <c r="E11461" s="113" t="s">
        <v>199</v>
      </c>
      <c r="F11461" s="113" t="s">
        <v>200</v>
      </c>
      <c r="G11461" s="113">
        <v>21.581968754784</v>
      </c>
    </row>
    <row r="11462" spans="1:7" x14ac:dyDescent="0.25">
      <c r="A11462" s="108" t="str">
        <f t="shared" si="179"/>
        <v>HU_2020_NATIONAL TOTAL_NOx</v>
      </c>
      <c r="B11462" s="113" t="s">
        <v>152</v>
      </c>
      <c r="C11462" s="113">
        <v>2020</v>
      </c>
      <c r="D11462" s="113" t="s">
        <v>122</v>
      </c>
      <c r="E11462" s="113" t="s">
        <v>199</v>
      </c>
      <c r="F11462" s="113" t="s">
        <v>200</v>
      </c>
      <c r="G11462" s="113">
        <v>107.78504285089301</v>
      </c>
    </row>
    <row r="11463" spans="1:7" x14ac:dyDescent="0.25">
      <c r="A11463" s="108" t="str">
        <f t="shared" si="179"/>
        <v>HU_2020_NATIONAL TOTAL_NMVOC</v>
      </c>
      <c r="B11463" s="113" t="s">
        <v>152</v>
      </c>
      <c r="C11463" s="113">
        <v>2020</v>
      </c>
      <c r="D11463" s="113" t="s">
        <v>122</v>
      </c>
      <c r="E11463" s="113" t="s">
        <v>123</v>
      </c>
      <c r="F11463" s="113" t="s">
        <v>200</v>
      </c>
      <c r="G11463" s="113">
        <v>122.060914850411</v>
      </c>
    </row>
    <row r="11464" spans="1:7" x14ac:dyDescent="0.25">
      <c r="A11464" s="108" t="str">
        <f t="shared" si="179"/>
        <v>HU_2020_NATIONAL TOTAL_SOx</v>
      </c>
      <c r="B11464" s="113" t="s">
        <v>152</v>
      </c>
      <c r="C11464" s="113">
        <v>2020</v>
      </c>
      <c r="D11464" s="113" t="s">
        <v>122</v>
      </c>
      <c r="E11464" s="113" t="s">
        <v>201</v>
      </c>
      <c r="F11464" s="113" t="s">
        <v>200</v>
      </c>
      <c r="G11464" s="113">
        <v>16.523058199136099</v>
      </c>
    </row>
    <row r="11465" spans="1:7" x14ac:dyDescent="0.25">
      <c r="A11465" s="108" t="str">
        <f t="shared" si="179"/>
        <v>HU_2020_NATIONAL TOTAL_NH3</v>
      </c>
      <c r="B11465" s="113" t="s">
        <v>152</v>
      </c>
      <c r="C11465" s="113">
        <v>2020</v>
      </c>
      <c r="D11465" s="113" t="s">
        <v>122</v>
      </c>
      <c r="E11465" s="113" t="s">
        <v>124</v>
      </c>
      <c r="F11465" s="113" t="s">
        <v>200</v>
      </c>
      <c r="G11465" s="113">
        <v>90.5955173928768</v>
      </c>
    </row>
    <row r="11466" spans="1:7" x14ac:dyDescent="0.25">
      <c r="A11466" s="108" t="str">
        <f t="shared" si="179"/>
        <v>HU_2020_NATIONAL TOTAL_PM2.5</v>
      </c>
      <c r="B11466" s="113" t="s">
        <v>152</v>
      </c>
      <c r="C11466" s="113">
        <v>2020</v>
      </c>
      <c r="D11466" s="113" t="s">
        <v>122</v>
      </c>
      <c r="E11466" s="113" t="s">
        <v>203</v>
      </c>
      <c r="F11466" s="113" t="s">
        <v>200</v>
      </c>
      <c r="G11466" s="113">
        <v>36.9662541615374</v>
      </c>
    </row>
    <row r="11467" spans="1:7" x14ac:dyDescent="0.25">
      <c r="A11467" s="108" t="str">
        <f t="shared" si="179"/>
        <v>HU_2020_NATIONAL TOTAL_Pb</v>
      </c>
      <c r="B11467" s="113" t="s">
        <v>152</v>
      </c>
      <c r="C11467" s="113">
        <v>2020</v>
      </c>
      <c r="D11467" s="113" t="s">
        <v>122</v>
      </c>
      <c r="E11467" s="113" t="s">
        <v>125</v>
      </c>
      <c r="F11467" s="113" t="s">
        <v>200</v>
      </c>
      <c r="G11467" s="113">
        <v>1.2535435833374299E-2</v>
      </c>
    </row>
    <row r="11468" spans="1:7" x14ac:dyDescent="0.25">
      <c r="A11468" s="108" t="str">
        <f t="shared" si="179"/>
        <v>HU_2020_NATIONAL TOTAL_Cd</v>
      </c>
      <c r="B11468" s="113" t="s">
        <v>152</v>
      </c>
      <c r="C11468" s="113">
        <v>2020</v>
      </c>
      <c r="D11468" s="113" t="s">
        <v>122</v>
      </c>
      <c r="E11468" s="113" t="s">
        <v>126</v>
      </c>
      <c r="F11468" s="113" t="s">
        <v>200</v>
      </c>
      <c r="G11468" s="113">
        <v>1.4152145909934299E-3</v>
      </c>
    </row>
    <row r="11469" spans="1:7" x14ac:dyDescent="0.25">
      <c r="A11469" s="108" t="str">
        <f t="shared" si="179"/>
        <v>HU_2020_NATIONAL TOTAL_Hg</v>
      </c>
      <c r="B11469" s="113" t="s">
        <v>152</v>
      </c>
      <c r="C11469" s="113">
        <v>2020</v>
      </c>
      <c r="D11469" s="113" t="s">
        <v>122</v>
      </c>
      <c r="E11469" s="113" t="s">
        <v>127</v>
      </c>
      <c r="F11469" s="113" t="s">
        <v>200</v>
      </c>
      <c r="G11469" s="113">
        <v>7.95731084419812E-4</v>
      </c>
    </row>
    <row r="11470" spans="1:7" x14ac:dyDescent="0.25">
      <c r="A11470" s="108" t="str">
        <f t="shared" si="179"/>
        <v>HU_2020_NATIONAL TOTAL_DIOX</v>
      </c>
      <c r="B11470" s="113" t="s">
        <v>152</v>
      </c>
      <c r="C11470" s="113">
        <v>2020</v>
      </c>
      <c r="D11470" s="113" t="s">
        <v>122</v>
      </c>
      <c r="E11470" s="113" t="s">
        <v>128</v>
      </c>
      <c r="F11470" s="113" t="s">
        <v>200</v>
      </c>
      <c r="G11470" s="150">
        <v>6.0069762712705001E-8</v>
      </c>
    </row>
    <row r="11471" spans="1:7" x14ac:dyDescent="0.25">
      <c r="A11471" s="108" t="str">
        <f t="shared" si="179"/>
        <v>HU_2020_NATIONAL TOTAL_PAH</v>
      </c>
      <c r="B11471" s="113" t="s">
        <v>152</v>
      </c>
      <c r="C11471" s="113">
        <v>2020</v>
      </c>
      <c r="D11471" s="113" t="s">
        <v>122</v>
      </c>
      <c r="E11471" s="113" t="s">
        <v>129</v>
      </c>
      <c r="F11471" s="113" t="s">
        <v>200</v>
      </c>
      <c r="G11471" s="113">
        <v>2.38414390811299E-2</v>
      </c>
    </row>
    <row r="11472" spans="1:7" x14ac:dyDescent="0.25">
      <c r="A11472" s="108" t="str">
        <f t="shared" si="179"/>
        <v>HU_2020_NATIONAL TOTAL_HCB</v>
      </c>
      <c r="B11472" s="113" t="s">
        <v>152</v>
      </c>
      <c r="C11472" s="113">
        <v>2020</v>
      </c>
      <c r="D11472" s="113" t="s">
        <v>122</v>
      </c>
      <c r="E11472" s="113" t="s">
        <v>130</v>
      </c>
      <c r="F11472" s="113" t="s">
        <v>200</v>
      </c>
      <c r="G11472" s="150">
        <v>2.1093881950714402E-6</v>
      </c>
    </row>
    <row r="11473" spans="1:7" x14ac:dyDescent="0.25">
      <c r="A11473" s="108" t="str">
        <f t="shared" si="179"/>
        <v>HU_2020_NATIONAL TOTAL_PCB</v>
      </c>
      <c r="B11473" s="113" t="s">
        <v>152</v>
      </c>
      <c r="C11473" s="113">
        <v>2020</v>
      </c>
      <c r="D11473" s="113" t="s">
        <v>122</v>
      </c>
      <c r="E11473" s="113" t="s">
        <v>259</v>
      </c>
      <c r="F11473" s="113" t="s">
        <v>200</v>
      </c>
      <c r="G11473" s="150">
        <v>5.0377149980061E-6</v>
      </c>
    </row>
    <row r="11474" spans="1:7" x14ac:dyDescent="0.25">
      <c r="A11474" s="108" t="str">
        <f t="shared" si="179"/>
        <v>HU_2020_1A3(FS)_NOx</v>
      </c>
      <c r="B11474" s="113" t="s">
        <v>152</v>
      </c>
      <c r="C11474" s="113">
        <v>2020</v>
      </c>
      <c r="D11474" s="113" t="s">
        <v>132</v>
      </c>
      <c r="E11474" s="113" t="s">
        <v>199</v>
      </c>
      <c r="F11474" s="113" t="s">
        <v>200</v>
      </c>
      <c r="G11474" s="113">
        <v>34.635202582792097</v>
      </c>
    </row>
    <row r="11475" spans="1:7" x14ac:dyDescent="0.25">
      <c r="A11475" s="108" t="str">
        <f t="shared" si="179"/>
        <v>HU_2020_1A3(FS)_NMVOC</v>
      </c>
      <c r="B11475" s="113" t="s">
        <v>152</v>
      </c>
      <c r="C11475" s="113">
        <v>2020</v>
      </c>
      <c r="D11475" s="113" t="s">
        <v>132</v>
      </c>
      <c r="E11475" s="113" t="s">
        <v>123</v>
      </c>
      <c r="F11475" s="113" t="s">
        <v>200</v>
      </c>
      <c r="G11475" s="113">
        <v>10.678632459935899</v>
      </c>
    </row>
    <row r="11476" spans="1:7" x14ac:dyDescent="0.25">
      <c r="A11476" s="108" t="str">
        <f t="shared" si="179"/>
        <v>HU_2020_1A3(FS)_SOx</v>
      </c>
      <c r="B11476" s="113" t="s">
        <v>152</v>
      </c>
      <c r="C11476" s="113">
        <v>2020</v>
      </c>
      <c r="D11476" s="113" t="s">
        <v>132</v>
      </c>
      <c r="E11476" s="113" t="s">
        <v>201</v>
      </c>
      <c r="F11476" s="113" t="s">
        <v>200</v>
      </c>
      <c r="G11476" s="113">
        <v>4.86966117318633E-2</v>
      </c>
    </row>
    <row r="11477" spans="1:7" x14ac:dyDescent="0.25">
      <c r="A11477" s="108" t="str">
        <f t="shared" si="179"/>
        <v>HU_2020_1A3(FS)_NH3</v>
      </c>
      <c r="B11477" s="113" t="s">
        <v>152</v>
      </c>
      <c r="C11477" s="113">
        <v>2020</v>
      </c>
      <c r="D11477" s="113" t="s">
        <v>132</v>
      </c>
      <c r="E11477" s="113" t="s">
        <v>124</v>
      </c>
      <c r="F11477" s="113" t="s">
        <v>200</v>
      </c>
      <c r="G11477" s="113">
        <v>0.981977476363602</v>
      </c>
    </row>
    <row r="11478" spans="1:7" x14ac:dyDescent="0.25">
      <c r="A11478" s="108" t="str">
        <f t="shared" si="179"/>
        <v>HU_2020_1A3(FS)_PM2.5</v>
      </c>
      <c r="B11478" s="113" t="s">
        <v>152</v>
      </c>
      <c r="C11478" s="113">
        <v>2020</v>
      </c>
      <c r="D11478" s="113" t="s">
        <v>132</v>
      </c>
      <c r="E11478" s="113" t="s">
        <v>203</v>
      </c>
      <c r="F11478" s="113" t="s">
        <v>200</v>
      </c>
      <c r="G11478" s="113">
        <v>2.0872878656474598</v>
      </c>
    </row>
    <row r="11479" spans="1:7" x14ac:dyDescent="0.25">
      <c r="A11479" s="108" t="str">
        <f t="shared" si="179"/>
        <v>HU_2020_3D_NOx</v>
      </c>
      <c r="B11479" s="113" t="s">
        <v>152</v>
      </c>
      <c r="C11479" s="113">
        <v>2020</v>
      </c>
      <c r="D11479" s="113" t="s">
        <v>206</v>
      </c>
      <c r="E11479" s="113" t="s">
        <v>199</v>
      </c>
      <c r="F11479" s="113" t="s">
        <v>200</v>
      </c>
      <c r="G11479" s="113">
        <v>22.711063839583101</v>
      </c>
    </row>
    <row r="11480" spans="1:7" x14ac:dyDescent="0.25">
      <c r="A11480" s="108" t="str">
        <f t="shared" si="179"/>
        <v>HU_2021_NATIONAL TOTAL_NOx</v>
      </c>
      <c r="B11480" s="113" t="s">
        <v>152</v>
      </c>
      <c r="C11480" s="113">
        <v>2021</v>
      </c>
      <c r="D11480" s="113" t="s">
        <v>122</v>
      </c>
      <c r="E11480" s="113" t="s">
        <v>199</v>
      </c>
      <c r="F11480" s="113" t="s">
        <v>200</v>
      </c>
      <c r="G11480" s="113">
        <v>109.605187470809</v>
      </c>
    </row>
    <row r="11481" spans="1:7" x14ac:dyDescent="0.25">
      <c r="A11481" s="108" t="str">
        <f t="shared" si="179"/>
        <v>HU_2021_NATIONAL TOTAL_NMVOC</v>
      </c>
      <c r="B11481" s="113" t="s">
        <v>152</v>
      </c>
      <c r="C11481" s="113">
        <v>2021</v>
      </c>
      <c r="D11481" s="113" t="s">
        <v>122</v>
      </c>
      <c r="E11481" s="113" t="s">
        <v>123</v>
      </c>
      <c r="F11481" s="113" t="s">
        <v>200</v>
      </c>
      <c r="G11481" s="113">
        <v>120.866590635745</v>
      </c>
    </row>
    <row r="11482" spans="1:7" x14ac:dyDescent="0.25">
      <c r="A11482" s="108" t="str">
        <f t="shared" si="179"/>
        <v>HU_2021_NATIONAL TOTAL_SOx</v>
      </c>
      <c r="B11482" s="113" t="s">
        <v>152</v>
      </c>
      <c r="C11482" s="113">
        <v>2021</v>
      </c>
      <c r="D11482" s="113" t="s">
        <v>122</v>
      </c>
      <c r="E11482" s="113" t="s">
        <v>201</v>
      </c>
      <c r="F11482" s="113" t="s">
        <v>200</v>
      </c>
      <c r="G11482" s="113">
        <v>14.047742043590899</v>
      </c>
    </row>
    <row r="11483" spans="1:7" x14ac:dyDescent="0.25">
      <c r="A11483" s="108" t="str">
        <f t="shared" si="179"/>
        <v>HU_2021_NATIONAL TOTAL_NH3</v>
      </c>
      <c r="B11483" s="113" t="s">
        <v>152</v>
      </c>
      <c r="C11483" s="113">
        <v>2021</v>
      </c>
      <c r="D11483" s="113" t="s">
        <v>122</v>
      </c>
      <c r="E11483" s="113" t="s">
        <v>124</v>
      </c>
      <c r="F11483" s="113" t="s">
        <v>200</v>
      </c>
      <c r="G11483" s="113">
        <v>91.128128956438104</v>
      </c>
    </row>
    <row r="11484" spans="1:7" x14ac:dyDescent="0.25">
      <c r="A11484" s="108" t="str">
        <f t="shared" si="179"/>
        <v>HU_2021_NATIONAL TOTAL_PM2.5</v>
      </c>
      <c r="B11484" s="113" t="s">
        <v>152</v>
      </c>
      <c r="C11484" s="113">
        <v>2021</v>
      </c>
      <c r="D11484" s="113" t="s">
        <v>122</v>
      </c>
      <c r="E11484" s="113" t="s">
        <v>203</v>
      </c>
      <c r="F11484" s="113" t="s">
        <v>200</v>
      </c>
      <c r="G11484" s="113">
        <v>37.843226971888797</v>
      </c>
    </row>
    <row r="11485" spans="1:7" x14ac:dyDescent="0.25">
      <c r="A11485" s="108" t="str">
        <f t="shared" si="179"/>
        <v>HU_2021_NATIONAL TOTAL_Pb</v>
      </c>
      <c r="B11485" s="113" t="s">
        <v>152</v>
      </c>
      <c r="C11485" s="113">
        <v>2021</v>
      </c>
      <c r="D11485" s="113" t="s">
        <v>122</v>
      </c>
      <c r="E11485" s="113" t="s">
        <v>125</v>
      </c>
      <c r="F11485" s="113" t="s">
        <v>200</v>
      </c>
      <c r="G11485" s="113">
        <v>1.4542666214978E-2</v>
      </c>
    </row>
    <row r="11486" spans="1:7" x14ac:dyDescent="0.25">
      <c r="A11486" s="108" t="str">
        <f t="shared" si="179"/>
        <v>HU_2021_NATIONAL TOTAL_Cd</v>
      </c>
      <c r="B11486" s="113" t="s">
        <v>152</v>
      </c>
      <c r="C11486" s="113">
        <v>2021</v>
      </c>
      <c r="D11486" s="113" t="s">
        <v>122</v>
      </c>
      <c r="E11486" s="113" t="s">
        <v>126</v>
      </c>
      <c r="F11486" s="113" t="s">
        <v>200</v>
      </c>
      <c r="G11486" s="113">
        <v>1.38779127970322E-3</v>
      </c>
    </row>
    <row r="11487" spans="1:7" x14ac:dyDescent="0.25">
      <c r="A11487" s="108" t="str">
        <f t="shared" si="179"/>
        <v>HU_2021_NATIONAL TOTAL_Hg</v>
      </c>
      <c r="B11487" s="113" t="s">
        <v>152</v>
      </c>
      <c r="C11487" s="113">
        <v>2021</v>
      </c>
      <c r="D11487" s="113" t="s">
        <v>122</v>
      </c>
      <c r="E11487" s="113" t="s">
        <v>127</v>
      </c>
      <c r="F11487" s="113" t="s">
        <v>200</v>
      </c>
      <c r="G11487" s="113">
        <v>7.7313695485259804E-4</v>
      </c>
    </row>
    <row r="11488" spans="1:7" x14ac:dyDescent="0.25">
      <c r="A11488" s="108" t="str">
        <f t="shared" si="179"/>
        <v>HU_2021_NATIONAL TOTAL_DIOX</v>
      </c>
      <c r="B11488" s="113" t="s">
        <v>152</v>
      </c>
      <c r="C11488" s="113">
        <v>2021</v>
      </c>
      <c r="D11488" s="113" t="s">
        <v>122</v>
      </c>
      <c r="E11488" s="113" t="s">
        <v>128</v>
      </c>
      <c r="F11488" s="113" t="s">
        <v>200</v>
      </c>
      <c r="G11488" s="150">
        <v>5.7138955568165602E-8</v>
      </c>
    </row>
    <row r="11489" spans="1:7" x14ac:dyDescent="0.25">
      <c r="A11489" s="108" t="str">
        <f t="shared" si="179"/>
        <v>HU_2021_NATIONAL TOTAL_PAH</v>
      </c>
      <c r="B11489" s="113" t="s">
        <v>152</v>
      </c>
      <c r="C11489" s="113">
        <v>2021</v>
      </c>
      <c r="D11489" s="113" t="s">
        <v>122</v>
      </c>
      <c r="E11489" s="113" t="s">
        <v>129</v>
      </c>
      <c r="F11489" s="113" t="s">
        <v>200</v>
      </c>
      <c r="G11489" s="113">
        <v>2.4091406940214301E-2</v>
      </c>
    </row>
    <row r="11490" spans="1:7" x14ac:dyDescent="0.25">
      <c r="A11490" s="108" t="str">
        <f t="shared" si="179"/>
        <v>HU_2021_NATIONAL TOTAL_HCB</v>
      </c>
      <c r="B11490" s="113" t="s">
        <v>152</v>
      </c>
      <c r="C11490" s="113">
        <v>2021</v>
      </c>
      <c r="D11490" s="113" t="s">
        <v>122</v>
      </c>
      <c r="E11490" s="113" t="s">
        <v>130</v>
      </c>
      <c r="F11490" s="113" t="s">
        <v>200</v>
      </c>
      <c r="G11490" s="150">
        <v>1.6406397971685501E-6</v>
      </c>
    </row>
    <row r="11491" spans="1:7" x14ac:dyDescent="0.25">
      <c r="A11491" s="108" t="str">
        <f t="shared" si="179"/>
        <v>HU_2021_NATIONAL TOTAL_PCB</v>
      </c>
      <c r="B11491" s="113" t="s">
        <v>152</v>
      </c>
      <c r="C11491" s="113">
        <v>2021</v>
      </c>
      <c r="D11491" s="113" t="s">
        <v>122</v>
      </c>
      <c r="E11491" s="113" t="s">
        <v>259</v>
      </c>
      <c r="F11491" s="113" t="s">
        <v>200</v>
      </c>
      <c r="G11491" s="150">
        <v>4.8352369031346397E-6</v>
      </c>
    </row>
    <row r="11492" spans="1:7" x14ac:dyDescent="0.25">
      <c r="A11492" s="108" t="str">
        <f t="shared" si="179"/>
        <v>HU_2021_1A3(FS)_NOx</v>
      </c>
      <c r="B11492" s="113" t="s">
        <v>152</v>
      </c>
      <c r="C11492" s="113">
        <v>2021</v>
      </c>
      <c r="D11492" s="113" t="s">
        <v>132</v>
      </c>
      <c r="E11492" s="113" t="s">
        <v>199</v>
      </c>
      <c r="F11492" s="113" t="s">
        <v>200</v>
      </c>
      <c r="G11492" s="113">
        <v>36.702339905160102</v>
      </c>
    </row>
    <row r="11493" spans="1:7" x14ac:dyDescent="0.25">
      <c r="A11493" s="108" t="str">
        <f t="shared" si="179"/>
        <v>HU_2021_1A3(FS)_NMVOC</v>
      </c>
      <c r="B11493" s="113" t="s">
        <v>152</v>
      </c>
      <c r="C11493" s="113">
        <v>2021</v>
      </c>
      <c r="D11493" s="113" t="s">
        <v>132</v>
      </c>
      <c r="E11493" s="113" t="s">
        <v>123</v>
      </c>
      <c r="F11493" s="113" t="s">
        <v>200</v>
      </c>
      <c r="G11493" s="113">
        <v>11.3877929628418</v>
      </c>
    </row>
    <row r="11494" spans="1:7" x14ac:dyDescent="0.25">
      <c r="A11494" s="108" t="str">
        <f t="shared" si="179"/>
        <v>HU_2021_1A3(FS)_SOx</v>
      </c>
      <c r="B11494" s="113" t="s">
        <v>152</v>
      </c>
      <c r="C11494" s="113">
        <v>2021</v>
      </c>
      <c r="D11494" s="113" t="s">
        <v>132</v>
      </c>
      <c r="E11494" s="113" t="s">
        <v>201</v>
      </c>
      <c r="F11494" s="113" t="s">
        <v>200</v>
      </c>
      <c r="G11494" s="113">
        <v>5.5208758972311499E-2</v>
      </c>
    </row>
    <row r="11495" spans="1:7" x14ac:dyDescent="0.25">
      <c r="A11495" s="108" t="str">
        <f t="shared" si="179"/>
        <v>HU_2021_1A3(FS)_NH3</v>
      </c>
      <c r="B11495" s="113" t="s">
        <v>152</v>
      </c>
      <c r="C11495" s="113">
        <v>2021</v>
      </c>
      <c r="D11495" s="113" t="s">
        <v>132</v>
      </c>
      <c r="E11495" s="113" t="s">
        <v>124</v>
      </c>
      <c r="F11495" s="113" t="s">
        <v>200</v>
      </c>
      <c r="G11495" s="113">
        <v>1.00981101786933</v>
      </c>
    </row>
    <row r="11496" spans="1:7" x14ac:dyDescent="0.25">
      <c r="A11496" s="108" t="str">
        <f t="shared" si="179"/>
        <v>HU_2021_1A3(FS)_PM2.5</v>
      </c>
      <c r="B11496" s="113" t="s">
        <v>152</v>
      </c>
      <c r="C11496" s="113">
        <v>2021</v>
      </c>
      <c r="D11496" s="113" t="s">
        <v>132</v>
      </c>
      <c r="E11496" s="113" t="s">
        <v>203</v>
      </c>
      <c r="F11496" s="113" t="s">
        <v>200</v>
      </c>
      <c r="G11496" s="113">
        <v>2.2592439151711901</v>
      </c>
    </row>
    <row r="11497" spans="1:7" x14ac:dyDescent="0.25">
      <c r="A11497" s="108" t="str">
        <f t="shared" si="179"/>
        <v>HU_2021_3D_NOx</v>
      </c>
      <c r="B11497" s="113" t="s">
        <v>152</v>
      </c>
      <c r="C11497" s="113">
        <v>2021</v>
      </c>
      <c r="D11497" s="113" t="s">
        <v>206</v>
      </c>
      <c r="E11497" s="113" t="s">
        <v>199</v>
      </c>
      <c r="F11497" s="113" t="s">
        <v>200</v>
      </c>
      <c r="G11497" s="113">
        <v>23.141808426345499</v>
      </c>
    </row>
    <row r="11498" spans="1:7" x14ac:dyDescent="0.25">
      <c r="A11498" s="108" t="str">
        <f t="shared" si="179"/>
        <v>HU_2022_NATIONAL TOTAL_NOx</v>
      </c>
      <c r="B11498" s="113" t="s">
        <v>152</v>
      </c>
      <c r="C11498" s="113">
        <v>2022</v>
      </c>
      <c r="D11498" s="113" t="s">
        <v>122</v>
      </c>
      <c r="E11498" s="113" t="s">
        <v>199</v>
      </c>
      <c r="F11498" s="113" t="s">
        <v>200</v>
      </c>
      <c r="G11498" s="113">
        <v>100.91668102414199</v>
      </c>
    </row>
    <row r="11499" spans="1:7" x14ac:dyDescent="0.25">
      <c r="A11499" s="108" t="str">
        <f t="shared" si="179"/>
        <v>HU_2022_NATIONAL TOTAL_NMVOC</v>
      </c>
      <c r="B11499" s="113" t="s">
        <v>152</v>
      </c>
      <c r="C11499" s="113">
        <v>2022</v>
      </c>
      <c r="D11499" s="113" t="s">
        <v>122</v>
      </c>
      <c r="E11499" s="113" t="s">
        <v>123</v>
      </c>
      <c r="F11499" s="113" t="s">
        <v>200</v>
      </c>
      <c r="G11499" s="113">
        <v>118.08357780520301</v>
      </c>
    </row>
    <row r="11500" spans="1:7" x14ac:dyDescent="0.25">
      <c r="A11500" s="108" t="str">
        <f t="shared" si="179"/>
        <v>HU_2022_NATIONAL TOTAL_SOx</v>
      </c>
      <c r="B11500" s="113" t="s">
        <v>152</v>
      </c>
      <c r="C11500" s="113">
        <v>2022</v>
      </c>
      <c r="D11500" s="113" t="s">
        <v>122</v>
      </c>
      <c r="E11500" s="113" t="s">
        <v>201</v>
      </c>
      <c r="F11500" s="113" t="s">
        <v>200</v>
      </c>
      <c r="G11500" s="113">
        <v>14.0318732198545</v>
      </c>
    </row>
    <row r="11501" spans="1:7" x14ac:dyDescent="0.25">
      <c r="A11501" s="108" t="str">
        <f t="shared" si="179"/>
        <v>HU_2022_NATIONAL TOTAL_NH3</v>
      </c>
      <c r="B11501" s="113" t="s">
        <v>152</v>
      </c>
      <c r="C11501" s="113">
        <v>2022</v>
      </c>
      <c r="D11501" s="113" t="s">
        <v>122</v>
      </c>
      <c r="E11501" s="113" t="s">
        <v>124</v>
      </c>
      <c r="F11501" s="113" t="s">
        <v>200</v>
      </c>
      <c r="G11501" s="113">
        <v>82.874991809385193</v>
      </c>
    </row>
    <row r="11502" spans="1:7" x14ac:dyDescent="0.25">
      <c r="A11502" s="108" t="str">
        <f t="shared" si="179"/>
        <v>HU_2022_NATIONAL TOTAL_PM2.5</v>
      </c>
      <c r="B11502" s="113" t="s">
        <v>152</v>
      </c>
      <c r="C11502" s="113">
        <v>2022</v>
      </c>
      <c r="D11502" s="113" t="s">
        <v>122</v>
      </c>
      <c r="E11502" s="113" t="s">
        <v>203</v>
      </c>
      <c r="F11502" s="113" t="s">
        <v>200</v>
      </c>
      <c r="G11502" s="113">
        <v>36.176098198806898</v>
      </c>
    </row>
    <row r="11503" spans="1:7" x14ac:dyDescent="0.25">
      <c r="A11503" s="108" t="str">
        <f t="shared" si="179"/>
        <v>HU_2022_NATIONAL TOTAL_Pb</v>
      </c>
      <c r="B11503" s="113" t="s">
        <v>152</v>
      </c>
      <c r="C11503" s="113">
        <v>2022</v>
      </c>
      <c r="D11503" s="113" t="s">
        <v>122</v>
      </c>
      <c r="E11503" s="113" t="s">
        <v>125</v>
      </c>
      <c r="F11503" s="113" t="s">
        <v>200</v>
      </c>
      <c r="G11503" s="113">
        <v>1.45185712647767E-2</v>
      </c>
    </row>
    <row r="11504" spans="1:7" x14ac:dyDescent="0.25">
      <c r="A11504" s="108" t="str">
        <f t="shared" si="179"/>
        <v>HU_2022_NATIONAL TOTAL_Cd</v>
      </c>
      <c r="B11504" s="113" t="s">
        <v>152</v>
      </c>
      <c r="C11504" s="113">
        <v>2022</v>
      </c>
      <c r="D11504" s="113" t="s">
        <v>122</v>
      </c>
      <c r="E11504" s="113" t="s">
        <v>126</v>
      </c>
      <c r="F11504" s="113" t="s">
        <v>200</v>
      </c>
      <c r="G11504" s="113">
        <v>1.3393624585499701E-3</v>
      </c>
    </row>
    <row r="11505" spans="1:7" x14ac:dyDescent="0.25">
      <c r="A11505" s="108" t="str">
        <f t="shared" si="179"/>
        <v>HU_2022_NATIONAL TOTAL_Hg</v>
      </c>
      <c r="B11505" s="113" t="s">
        <v>152</v>
      </c>
      <c r="C11505" s="113">
        <v>2022</v>
      </c>
      <c r="D11505" s="113" t="s">
        <v>122</v>
      </c>
      <c r="E11505" s="113" t="s">
        <v>127</v>
      </c>
      <c r="F11505" s="113" t="s">
        <v>200</v>
      </c>
      <c r="G11505" s="113">
        <v>7.0099672785682002E-4</v>
      </c>
    </row>
    <row r="11506" spans="1:7" x14ac:dyDescent="0.25">
      <c r="A11506" s="108" t="str">
        <f t="shared" si="179"/>
        <v>HU_2022_NATIONAL TOTAL_DIOX</v>
      </c>
      <c r="B11506" s="113" t="s">
        <v>152</v>
      </c>
      <c r="C11506" s="113">
        <v>2022</v>
      </c>
      <c r="D11506" s="113" t="s">
        <v>122</v>
      </c>
      <c r="E11506" s="113" t="s">
        <v>128</v>
      </c>
      <c r="F11506" s="113" t="s">
        <v>200</v>
      </c>
      <c r="G11506" s="150">
        <v>5.1782797060178997E-8</v>
      </c>
    </row>
    <row r="11507" spans="1:7" x14ac:dyDescent="0.25">
      <c r="A11507" s="108" t="str">
        <f t="shared" si="179"/>
        <v>HU_2022_NATIONAL TOTAL_PAH</v>
      </c>
      <c r="B11507" s="113" t="s">
        <v>152</v>
      </c>
      <c r="C11507" s="113">
        <v>2022</v>
      </c>
      <c r="D11507" s="113" t="s">
        <v>122</v>
      </c>
      <c r="E11507" s="113" t="s">
        <v>129</v>
      </c>
      <c r="F11507" s="113" t="s">
        <v>200</v>
      </c>
      <c r="G11507" s="113">
        <v>2.3239939727683699E-2</v>
      </c>
    </row>
    <row r="11508" spans="1:7" x14ac:dyDescent="0.25">
      <c r="A11508" s="108" t="str">
        <f t="shared" si="179"/>
        <v>HU_2022_NATIONAL TOTAL_HCB</v>
      </c>
      <c r="B11508" s="113" t="s">
        <v>152</v>
      </c>
      <c r="C11508" s="113">
        <v>2022</v>
      </c>
      <c r="D11508" s="113" t="s">
        <v>122</v>
      </c>
      <c r="E11508" s="113" t="s">
        <v>130</v>
      </c>
      <c r="F11508" s="113" t="s">
        <v>200</v>
      </c>
      <c r="G11508" s="150">
        <v>1.6044773546049099E-6</v>
      </c>
    </row>
    <row r="11509" spans="1:7" x14ac:dyDescent="0.25">
      <c r="A11509" s="108" t="str">
        <f t="shared" si="179"/>
        <v>HU_2022_NATIONAL TOTAL_PCB</v>
      </c>
      <c r="B11509" s="113" t="s">
        <v>152</v>
      </c>
      <c r="C11509" s="113">
        <v>2022</v>
      </c>
      <c r="D11509" s="113" t="s">
        <v>122</v>
      </c>
      <c r="E11509" s="113" t="s">
        <v>259</v>
      </c>
      <c r="F11509" s="113" t="s">
        <v>200</v>
      </c>
      <c r="G11509" s="150">
        <v>3.33558239186671E-6</v>
      </c>
    </row>
    <row r="11510" spans="1:7" x14ac:dyDescent="0.25">
      <c r="A11510" s="108" t="str">
        <f t="shared" si="179"/>
        <v>HU_2022_1A3(FS)_NOx</v>
      </c>
      <c r="B11510" s="113" t="s">
        <v>152</v>
      </c>
      <c r="C11510" s="113">
        <v>2022</v>
      </c>
      <c r="D11510" s="113" t="s">
        <v>132</v>
      </c>
      <c r="E11510" s="113" t="s">
        <v>199</v>
      </c>
      <c r="F11510" s="113" t="s">
        <v>200</v>
      </c>
      <c r="G11510" s="113">
        <v>37.812982489115299</v>
      </c>
    </row>
    <row r="11511" spans="1:7" x14ac:dyDescent="0.25">
      <c r="A11511" s="108" t="str">
        <f t="shared" si="179"/>
        <v>HU_2022_1A3(FS)_NMVOC</v>
      </c>
      <c r="B11511" s="113" t="s">
        <v>152</v>
      </c>
      <c r="C11511" s="113">
        <v>2022</v>
      </c>
      <c r="D11511" s="113" t="s">
        <v>132</v>
      </c>
      <c r="E11511" s="113" t="s">
        <v>123</v>
      </c>
      <c r="F11511" s="113" t="s">
        <v>200</v>
      </c>
      <c r="G11511" s="113">
        <v>11.375641616808901</v>
      </c>
    </row>
    <row r="11512" spans="1:7" x14ac:dyDescent="0.25">
      <c r="A11512" s="108" t="str">
        <f t="shared" si="179"/>
        <v>HU_2022_1A3(FS)_SOx</v>
      </c>
      <c r="B11512" s="113" t="s">
        <v>152</v>
      </c>
      <c r="C11512" s="113">
        <v>2022</v>
      </c>
      <c r="D11512" s="113" t="s">
        <v>132</v>
      </c>
      <c r="E11512" s="113" t="s">
        <v>201</v>
      </c>
      <c r="F11512" s="113" t="s">
        <v>200</v>
      </c>
      <c r="G11512" s="113">
        <v>6.0029428329782898E-2</v>
      </c>
    </row>
    <row r="11513" spans="1:7" x14ac:dyDescent="0.25">
      <c r="A11513" s="108" t="str">
        <f t="shared" si="179"/>
        <v>HU_2022_1A3(FS)_NH3</v>
      </c>
      <c r="B11513" s="113" t="s">
        <v>152</v>
      </c>
      <c r="C11513" s="113">
        <v>2022</v>
      </c>
      <c r="D11513" s="113" t="s">
        <v>132</v>
      </c>
      <c r="E11513" s="113" t="s">
        <v>124</v>
      </c>
      <c r="F11513" s="113" t="s">
        <v>200</v>
      </c>
      <c r="G11513" s="113">
        <v>1.02711863150563</v>
      </c>
    </row>
    <row r="11514" spans="1:7" x14ac:dyDescent="0.25">
      <c r="A11514" s="108" t="str">
        <f t="shared" si="179"/>
        <v>HU_2022_1A3(FS)_PM2.5</v>
      </c>
      <c r="B11514" s="113" t="s">
        <v>152</v>
      </c>
      <c r="C11514" s="113">
        <v>2022</v>
      </c>
      <c r="D11514" s="113" t="s">
        <v>132</v>
      </c>
      <c r="E11514" s="113" t="s">
        <v>203</v>
      </c>
      <c r="F11514" s="113" t="s">
        <v>200</v>
      </c>
      <c r="G11514" s="113">
        <v>2.3594378421325701</v>
      </c>
    </row>
    <row r="11515" spans="1:7" x14ac:dyDescent="0.25">
      <c r="A11515" s="108" t="str">
        <f t="shared" si="179"/>
        <v>HU_2022_3D_NOx</v>
      </c>
      <c r="B11515" s="113" t="s">
        <v>152</v>
      </c>
      <c r="C11515" s="113">
        <v>2022</v>
      </c>
      <c r="D11515" s="113" t="s">
        <v>206</v>
      </c>
      <c r="E11515" s="113" t="s">
        <v>199</v>
      </c>
      <c r="F11515" s="113" t="s">
        <v>200</v>
      </c>
      <c r="G11515" s="113">
        <v>17.7766885957139</v>
      </c>
    </row>
    <row r="11516" spans="1:7" x14ac:dyDescent="0.25">
      <c r="A11516" s="108" t="str">
        <f t="shared" si="179"/>
        <v>IS_1980_NATIONAL TOTAL_NOx</v>
      </c>
      <c r="B11516" s="113" t="s">
        <v>153</v>
      </c>
      <c r="C11516" s="113">
        <v>1980</v>
      </c>
      <c r="D11516" s="113" t="s">
        <v>122</v>
      </c>
      <c r="E11516" s="113" t="s">
        <v>199</v>
      </c>
      <c r="F11516" s="113" t="s">
        <v>200</v>
      </c>
      <c r="G11516" s="113">
        <v>21.2</v>
      </c>
    </row>
    <row r="11517" spans="1:7" x14ac:dyDescent="0.25">
      <c r="A11517" s="108" t="str">
        <f t="shared" si="179"/>
        <v>IS_1980_NATIONAL TOTAL_NMVOC</v>
      </c>
      <c r="B11517" s="113" t="s">
        <v>153</v>
      </c>
      <c r="C11517" s="113">
        <v>1980</v>
      </c>
      <c r="D11517" s="113" t="s">
        <v>122</v>
      </c>
      <c r="E11517" s="113" t="s">
        <v>123</v>
      </c>
      <c r="F11517" s="113" t="s">
        <v>200</v>
      </c>
      <c r="G11517" s="113">
        <v>7.7</v>
      </c>
    </row>
    <row r="11518" spans="1:7" x14ac:dyDescent="0.25">
      <c r="A11518" s="108" t="str">
        <f t="shared" si="179"/>
        <v>IS_1980_NATIONAL TOTAL_SOx</v>
      </c>
      <c r="B11518" s="113" t="s">
        <v>153</v>
      </c>
      <c r="C11518" s="113">
        <v>1980</v>
      </c>
      <c r="D11518" s="113" t="s">
        <v>122</v>
      </c>
      <c r="E11518" s="113" t="s">
        <v>201</v>
      </c>
      <c r="F11518" s="113" t="s">
        <v>200</v>
      </c>
      <c r="G11518" s="113">
        <v>17.8</v>
      </c>
    </row>
    <row r="11519" spans="1:7" x14ac:dyDescent="0.25">
      <c r="A11519" s="108" t="str">
        <f t="shared" si="179"/>
        <v>IS_1981_NATIONAL TOTAL_NOx</v>
      </c>
      <c r="B11519" s="113" t="s">
        <v>153</v>
      </c>
      <c r="C11519" s="113">
        <v>1981</v>
      </c>
      <c r="D11519" s="113" t="s">
        <v>122</v>
      </c>
      <c r="E11519" s="113" t="s">
        <v>199</v>
      </c>
      <c r="F11519" s="113" t="s">
        <v>200</v>
      </c>
      <c r="G11519" s="113">
        <v>21.2</v>
      </c>
    </row>
    <row r="11520" spans="1:7" x14ac:dyDescent="0.25">
      <c r="A11520" s="108" t="str">
        <f t="shared" si="179"/>
        <v>IS_1981_NATIONAL TOTAL_NMVOC</v>
      </c>
      <c r="B11520" s="113" t="s">
        <v>153</v>
      </c>
      <c r="C11520" s="113">
        <v>1981</v>
      </c>
      <c r="D11520" s="113" t="s">
        <v>122</v>
      </c>
      <c r="E11520" s="113" t="s">
        <v>123</v>
      </c>
      <c r="F11520" s="113" t="s">
        <v>200</v>
      </c>
      <c r="G11520" s="113">
        <v>7.7</v>
      </c>
    </row>
    <row r="11521" spans="1:7" x14ac:dyDescent="0.25">
      <c r="A11521" s="108" t="str">
        <f t="shared" si="179"/>
        <v>IS_1981_NATIONAL TOTAL_SOx</v>
      </c>
      <c r="B11521" s="113" t="s">
        <v>153</v>
      </c>
      <c r="C11521" s="113">
        <v>1981</v>
      </c>
      <c r="D11521" s="113" t="s">
        <v>122</v>
      </c>
      <c r="E11521" s="113" t="s">
        <v>201</v>
      </c>
      <c r="F11521" s="113" t="s">
        <v>200</v>
      </c>
      <c r="G11521" s="113">
        <v>17.8</v>
      </c>
    </row>
    <row r="11522" spans="1:7" x14ac:dyDescent="0.25">
      <c r="A11522" s="108" t="str">
        <f t="shared" ref="A11522:A11585" si="180">CONCATENATE(B11522,"_",C11522,"_",D11522,"_",E11522)</f>
        <v>IS_1982_NATIONAL TOTAL_NOx</v>
      </c>
      <c r="B11522" s="113" t="s">
        <v>153</v>
      </c>
      <c r="C11522" s="113">
        <v>1982</v>
      </c>
      <c r="D11522" s="113" t="s">
        <v>122</v>
      </c>
      <c r="E11522" s="113" t="s">
        <v>199</v>
      </c>
      <c r="F11522" s="113" t="s">
        <v>200</v>
      </c>
      <c r="G11522" s="113">
        <v>21.2</v>
      </c>
    </row>
    <row r="11523" spans="1:7" x14ac:dyDescent="0.25">
      <c r="A11523" s="108" t="str">
        <f t="shared" si="180"/>
        <v>IS_1982_NATIONAL TOTAL_NMVOC</v>
      </c>
      <c r="B11523" s="113" t="s">
        <v>153</v>
      </c>
      <c r="C11523" s="113">
        <v>1982</v>
      </c>
      <c r="D11523" s="113" t="s">
        <v>122</v>
      </c>
      <c r="E11523" s="113" t="s">
        <v>123</v>
      </c>
      <c r="F11523" s="113" t="s">
        <v>200</v>
      </c>
      <c r="G11523" s="113">
        <v>7.7</v>
      </c>
    </row>
    <row r="11524" spans="1:7" x14ac:dyDescent="0.25">
      <c r="A11524" s="108" t="str">
        <f t="shared" si="180"/>
        <v>IS_1982_NATIONAL TOTAL_SOx</v>
      </c>
      <c r="B11524" s="113" t="s">
        <v>153</v>
      </c>
      <c r="C11524" s="113">
        <v>1982</v>
      </c>
      <c r="D11524" s="113" t="s">
        <v>122</v>
      </c>
      <c r="E11524" s="113" t="s">
        <v>201</v>
      </c>
      <c r="F11524" s="113" t="s">
        <v>200</v>
      </c>
      <c r="G11524" s="113">
        <v>17.8</v>
      </c>
    </row>
    <row r="11525" spans="1:7" x14ac:dyDescent="0.25">
      <c r="A11525" s="108" t="str">
        <f t="shared" si="180"/>
        <v>IS_1983_NATIONAL TOTAL_NOx</v>
      </c>
      <c r="B11525" s="113" t="s">
        <v>153</v>
      </c>
      <c r="C11525" s="113">
        <v>1983</v>
      </c>
      <c r="D11525" s="113" t="s">
        <v>122</v>
      </c>
      <c r="E11525" s="113" t="s">
        <v>199</v>
      </c>
      <c r="F11525" s="113" t="s">
        <v>200</v>
      </c>
      <c r="G11525" s="113">
        <v>21.8</v>
      </c>
    </row>
    <row r="11526" spans="1:7" x14ac:dyDescent="0.25">
      <c r="A11526" s="108" t="str">
        <f t="shared" si="180"/>
        <v>IS_1983_NATIONAL TOTAL_NMVOC</v>
      </c>
      <c r="B11526" s="113" t="s">
        <v>153</v>
      </c>
      <c r="C11526" s="113">
        <v>1983</v>
      </c>
      <c r="D11526" s="113" t="s">
        <v>122</v>
      </c>
      <c r="E11526" s="113" t="s">
        <v>123</v>
      </c>
      <c r="F11526" s="113" t="s">
        <v>200</v>
      </c>
      <c r="G11526" s="113">
        <v>7.6</v>
      </c>
    </row>
    <row r="11527" spans="1:7" x14ac:dyDescent="0.25">
      <c r="A11527" s="108" t="str">
        <f t="shared" si="180"/>
        <v>IS_1983_NATIONAL TOTAL_SOx</v>
      </c>
      <c r="B11527" s="113" t="s">
        <v>153</v>
      </c>
      <c r="C11527" s="113">
        <v>1983</v>
      </c>
      <c r="D11527" s="113" t="s">
        <v>122</v>
      </c>
      <c r="E11527" s="113" t="s">
        <v>201</v>
      </c>
      <c r="F11527" s="113" t="s">
        <v>200</v>
      </c>
      <c r="G11527" s="113">
        <v>18.2</v>
      </c>
    </row>
    <row r="11528" spans="1:7" x14ac:dyDescent="0.25">
      <c r="A11528" s="108" t="str">
        <f t="shared" si="180"/>
        <v>IS_1984_NATIONAL TOTAL_NOx</v>
      </c>
      <c r="B11528" s="113" t="s">
        <v>153</v>
      </c>
      <c r="C11528" s="113">
        <v>1984</v>
      </c>
      <c r="D11528" s="113" t="s">
        <v>122</v>
      </c>
      <c r="E11528" s="113" t="s">
        <v>199</v>
      </c>
      <c r="F11528" s="113" t="s">
        <v>200</v>
      </c>
      <c r="G11528" s="113">
        <v>21.7</v>
      </c>
    </row>
    <row r="11529" spans="1:7" x14ac:dyDescent="0.25">
      <c r="A11529" s="108" t="str">
        <f t="shared" si="180"/>
        <v>IS_1984_NATIONAL TOTAL_NMVOC</v>
      </c>
      <c r="B11529" s="113" t="s">
        <v>153</v>
      </c>
      <c r="C11529" s="113">
        <v>1984</v>
      </c>
      <c r="D11529" s="113" t="s">
        <v>122</v>
      </c>
      <c r="E11529" s="113" t="s">
        <v>123</v>
      </c>
      <c r="F11529" s="113" t="s">
        <v>200</v>
      </c>
      <c r="G11529" s="113">
        <v>7.7</v>
      </c>
    </row>
    <row r="11530" spans="1:7" x14ac:dyDescent="0.25">
      <c r="A11530" s="108" t="str">
        <f t="shared" si="180"/>
        <v>IS_1984_NATIONAL TOTAL_SOx</v>
      </c>
      <c r="B11530" s="113" t="s">
        <v>153</v>
      </c>
      <c r="C11530" s="113">
        <v>1984</v>
      </c>
      <c r="D11530" s="113" t="s">
        <v>122</v>
      </c>
      <c r="E11530" s="113" t="s">
        <v>201</v>
      </c>
      <c r="F11530" s="113" t="s">
        <v>200</v>
      </c>
      <c r="G11530" s="113">
        <v>18.8</v>
      </c>
    </row>
    <row r="11531" spans="1:7" x14ac:dyDescent="0.25">
      <c r="A11531" s="108" t="str">
        <f t="shared" si="180"/>
        <v>IS_1985_NATIONAL TOTAL_NOx</v>
      </c>
      <c r="B11531" s="113" t="s">
        <v>153</v>
      </c>
      <c r="C11531" s="113">
        <v>1985</v>
      </c>
      <c r="D11531" s="113" t="s">
        <v>122</v>
      </c>
      <c r="E11531" s="113" t="s">
        <v>199</v>
      </c>
      <c r="F11531" s="113" t="s">
        <v>200</v>
      </c>
      <c r="G11531" s="113">
        <v>20.5</v>
      </c>
    </row>
    <row r="11532" spans="1:7" x14ac:dyDescent="0.25">
      <c r="A11532" s="108" t="str">
        <f t="shared" si="180"/>
        <v>IS_1985_NATIONAL TOTAL_NMVOC</v>
      </c>
      <c r="B11532" s="113" t="s">
        <v>153</v>
      </c>
      <c r="C11532" s="113">
        <v>1985</v>
      </c>
      <c r="D11532" s="113" t="s">
        <v>122</v>
      </c>
      <c r="E11532" s="113" t="s">
        <v>123</v>
      </c>
      <c r="F11532" s="113" t="s">
        <v>200</v>
      </c>
      <c r="G11532" s="113">
        <v>8</v>
      </c>
    </row>
    <row r="11533" spans="1:7" x14ac:dyDescent="0.25">
      <c r="A11533" s="108" t="str">
        <f t="shared" si="180"/>
        <v>IS_1985_NATIONAL TOTAL_SOx</v>
      </c>
      <c r="B11533" s="113" t="s">
        <v>153</v>
      </c>
      <c r="C11533" s="113">
        <v>1985</v>
      </c>
      <c r="D11533" s="113" t="s">
        <v>122</v>
      </c>
      <c r="E11533" s="113" t="s">
        <v>201</v>
      </c>
      <c r="F11533" s="113" t="s">
        <v>200</v>
      </c>
      <c r="G11533" s="113">
        <v>18.100000000000001</v>
      </c>
    </row>
    <row r="11534" spans="1:7" x14ac:dyDescent="0.25">
      <c r="A11534" s="108" t="str">
        <f t="shared" si="180"/>
        <v>IS_1986_NATIONAL TOTAL_NOx</v>
      </c>
      <c r="B11534" s="113" t="s">
        <v>153</v>
      </c>
      <c r="C11534" s="113">
        <v>1986</v>
      </c>
      <c r="D11534" s="113" t="s">
        <v>122</v>
      </c>
      <c r="E11534" s="113" t="s">
        <v>199</v>
      </c>
      <c r="F11534" s="113" t="s">
        <v>200</v>
      </c>
      <c r="G11534" s="113">
        <v>22.3</v>
      </c>
    </row>
    <row r="11535" spans="1:7" x14ac:dyDescent="0.25">
      <c r="A11535" s="108" t="str">
        <f t="shared" si="180"/>
        <v>IS_1986_NATIONAL TOTAL_NMVOC</v>
      </c>
      <c r="B11535" s="113" t="s">
        <v>153</v>
      </c>
      <c r="C11535" s="113">
        <v>1986</v>
      </c>
      <c r="D11535" s="113" t="s">
        <v>122</v>
      </c>
      <c r="E11535" s="113" t="s">
        <v>123</v>
      </c>
      <c r="F11535" s="113" t="s">
        <v>200</v>
      </c>
      <c r="G11535" s="113">
        <v>8.4</v>
      </c>
    </row>
    <row r="11536" spans="1:7" x14ac:dyDescent="0.25">
      <c r="A11536" s="108" t="str">
        <f t="shared" si="180"/>
        <v>IS_1986_NATIONAL TOTAL_SOx</v>
      </c>
      <c r="B11536" s="113" t="s">
        <v>153</v>
      </c>
      <c r="C11536" s="113">
        <v>1986</v>
      </c>
      <c r="D11536" s="113" t="s">
        <v>122</v>
      </c>
      <c r="E11536" s="113" t="s">
        <v>201</v>
      </c>
      <c r="F11536" s="113" t="s">
        <v>200</v>
      </c>
      <c r="G11536" s="113">
        <v>18.399999999999999</v>
      </c>
    </row>
    <row r="11537" spans="1:7" x14ac:dyDescent="0.25">
      <c r="A11537" s="108" t="str">
        <f t="shared" si="180"/>
        <v>IS_1987_NATIONAL TOTAL_NOx</v>
      </c>
      <c r="B11537" s="113" t="s">
        <v>153</v>
      </c>
      <c r="C11537" s="113">
        <v>1987</v>
      </c>
      <c r="D11537" s="113" t="s">
        <v>122</v>
      </c>
      <c r="E11537" s="113" t="s">
        <v>199</v>
      </c>
      <c r="F11537" s="113" t="s">
        <v>200</v>
      </c>
      <c r="G11537" s="113">
        <v>24</v>
      </c>
    </row>
    <row r="11538" spans="1:7" x14ac:dyDescent="0.25">
      <c r="A11538" s="108" t="str">
        <f t="shared" si="180"/>
        <v>IS_1987_NATIONAL TOTAL_NMVOC</v>
      </c>
      <c r="B11538" s="113" t="s">
        <v>153</v>
      </c>
      <c r="C11538" s="113">
        <v>1987</v>
      </c>
      <c r="D11538" s="113" t="s">
        <v>122</v>
      </c>
      <c r="E11538" s="113" t="s">
        <v>123</v>
      </c>
      <c r="F11538" s="113" t="s">
        <v>200</v>
      </c>
      <c r="G11538" s="113">
        <v>11.9</v>
      </c>
    </row>
    <row r="11539" spans="1:7" x14ac:dyDescent="0.25">
      <c r="A11539" s="108" t="str">
        <f t="shared" si="180"/>
        <v>IS_1987_NATIONAL TOTAL_SOx</v>
      </c>
      <c r="B11539" s="113" t="s">
        <v>153</v>
      </c>
      <c r="C11539" s="113">
        <v>1987</v>
      </c>
      <c r="D11539" s="113" t="s">
        <v>122</v>
      </c>
      <c r="E11539" s="113" t="s">
        <v>201</v>
      </c>
      <c r="F11539" s="113" t="s">
        <v>200</v>
      </c>
      <c r="G11539" s="113">
        <v>16.2</v>
      </c>
    </row>
    <row r="11540" spans="1:7" x14ac:dyDescent="0.25">
      <c r="A11540" s="108" t="str">
        <f t="shared" si="180"/>
        <v>IS_1988_NATIONAL TOTAL_NOx</v>
      </c>
      <c r="B11540" s="113" t="s">
        <v>153</v>
      </c>
      <c r="C11540" s="113">
        <v>1988</v>
      </c>
      <c r="D11540" s="113" t="s">
        <v>122</v>
      </c>
      <c r="E11540" s="113" t="s">
        <v>199</v>
      </c>
      <c r="F11540" s="113" t="s">
        <v>200</v>
      </c>
      <c r="G11540" s="113">
        <v>24.9</v>
      </c>
    </row>
    <row r="11541" spans="1:7" x14ac:dyDescent="0.25">
      <c r="A11541" s="108" t="str">
        <f t="shared" si="180"/>
        <v>IS_1988_NATIONAL TOTAL_NMVOC</v>
      </c>
      <c r="B11541" s="113" t="s">
        <v>153</v>
      </c>
      <c r="C11541" s="113">
        <v>1988</v>
      </c>
      <c r="D11541" s="113" t="s">
        <v>122</v>
      </c>
      <c r="E11541" s="113" t="s">
        <v>123</v>
      </c>
      <c r="F11541" s="113" t="s">
        <v>200</v>
      </c>
      <c r="G11541" s="113">
        <v>12.6</v>
      </c>
    </row>
    <row r="11542" spans="1:7" x14ac:dyDescent="0.25">
      <c r="A11542" s="108" t="str">
        <f t="shared" si="180"/>
        <v>IS_1988_NATIONAL TOTAL_SOx</v>
      </c>
      <c r="B11542" s="113" t="s">
        <v>153</v>
      </c>
      <c r="C11542" s="113">
        <v>1988</v>
      </c>
      <c r="D11542" s="113" t="s">
        <v>122</v>
      </c>
      <c r="E11542" s="113" t="s">
        <v>201</v>
      </c>
      <c r="F11542" s="113" t="s">
        <v>200</v>
      </c>
      <c r="G11542" s="113">
        <v>17.5</v>
      </c>
    </row>
    <row r="11543" spans="1:7" x14ac:dyDescent="0.25">
      <c r="A11543" s="108" t="str">
        <f t="shared" si="180"/>
        <v>IS_1989_NATIONAL TOTAL_NOx</v>
      </c>
      <c r="B11543" s="113" t="s">
        <v>153</v>
      </c>
      <c r="C11543" s="113">
        <v>1989</v>
      </c>
      <c r="D11543" s="113" t="s">
        <v>122</v>
      </c>
      <c r="E11543" s="113" t="s">
        <v>199</v>
      </c>
      <c r="F11543" s="113" t="s">
        <v>200</v>
      </c>
      <c r="G11543" s="113">
        <v>25.3</v>
      </c>
    </row>
    <row r="11544" spans="1:7" x14ac:dyDescent="0.25">
      <c r="A11544" s="108" t="str">
        <f t="shared" si="180"/>
        <v>IS_1989_NATIONAL TOTAL_NMVOC</v>
      </c>
      <c r="B11544" s="113" t="s">
        <v>153</v>
      </c>
      <c r="C11544" s="113">
        <v>1989</v>
      </c>
      <c r="D11544" s="113" t="s">
        <v>122</v>
      </c>
      <c r="E11544" s="113" t="s">
        <v>123</v>
      </c>
      <c r="F11544" s="113" t="s">
        <v>200</v>
      </c>
      <c r="G11544" s="113">
        <v>12.6</v>
      </c>
    </row>
    <row r="11545" spans="1:7" x14ac:dyDescent="0.25">
      <c r="A11545" s="108" t="str">
        <f t="shared" si="180"/>
        <v>IS_1989_NATIONAL TOTAL_SOx</v>
      </c>
      <c r="B11545" s="113" t="s">
        <v>153</v>
      </c>
      <c r="C11545" s="113">
        <v>1989</v>
      </c>
      <c r="D11545" s="113" t="s">
        <v>122</v>
      </c>
      <c r="E11545" s="113" t="s">
        <v>201</v>
      </c>
      <c r="F11545" s="113" t="s">
        <v>200</v>
      </c>
      <c r="G11545" s="113">
        <v>17.3</v>
      </c>
    </row>
    <row r="11546" spans="1:7" x14ac:dyDescent="0.25">
      <c r="A11546" s="108" t="str">
        <f t="shared" si="180"/>
        <v>IS_1990_NATIONAL TOTAL_NOx</v>
      </c>
      <c r="B11546" s="113" t="s">
        <v>153</v>
      </c>
      <c r="C11546" s="113">
        <v>1990</v>
      </c>
      <c r="D11546" s="113" t="s">
        <v>122</v>
      </c>
      <c r="E11546" s="113" t="s">
        <v>199</v>
      </c>
      <c r="F11546" s="113" t="s">
        <v>200</v>
      </c>
      <c r="G11546" s="113">
        <v>28.8130655298493</v>
      </c>
    </row>
    <row r="11547" spans="1:7" x14ac:dyDescent="0.25">
      <c r="A11547" s="108" t="str">
        <f t="shared" si="180"/>
        <v>IS_1990_NATIONAL TOTAL_NMVOC</v>
      </c>
      <c r="B11547" s="113" t="s">
        <v>153</v>
      </c>
      <c r="C11547" s="113">
        <v>1990</v>
      </c>
      <c r="D11547" s="113" t="s">
        <v>122</v>
      </c>
      <c r="E11547" s="113" t="s">
        <v>123</v>
      </c>
      <c r="F11547" s="113" t="s">
        <v>200</v>
      </c>
      <c r="G11547" s="113">
        <v>9.4033584962469607</v>
      </c>
    </row>
    <row r="11548" spans="1:7" x14ac:dyDescent="0.25">
      <c r="A11548" s="108" t="str">
        <f t="shared" si="180"/>
        <v>IS_1990_NATIONAL TOTAL_SOx</v>
      </c>
      <c r="B11548" s="113" t="s">
        <v>153</v>
      </c>
      <c r="C11548" s="113">
        <v>1990</v>
      </c>
      <c r="D11548" s="113" t="s">
        <v>122</v>
      </c>
      <c r="E11548" s="113" t="s">
        <v>201</v>
      </c>
      <c r="F11548" s="113" t="s">
        <v>200</v>
      </c>
      <c r="G11548" s="113">
        <v>18.768295162007401</v>
      </c>
    </row>
    <row r="11549" spans="1:7" x14ac:dyDescent="0.25">
      <c r="A11549" s="108" t="str">
        <f t="shared" si="180"/>
        <v>IS_1990_NATIONAL TOTAL_NH3</v>
      </c>
      <c r="B11549" s="113" t="s">
        <v>153</v>
      </c>
      <c r="C11549" s="113">
        <v>1990</v>
      </c>
      <c r="D11549" s="113" t="s">
        <v>122</v>
      </c>
      <c r="E11549" s="113" t="s">
        <v>124</v>
      </c>
      <c r="F11549" s="113" t="s">
        <v>200</v>
      </c>
      <c r="G11549" s="113">
        <v>5.1413497648858</v>
      </c>
    </row>
    <row r="11550" spans="1:7" x14ac:dyDescent="0.25">
      <c r="A11550" s="108" t="str">
        <f t="shared" si="180"/>
        <v>IS_1990_NATIONAL TOTAL_PM2.5</v>
      </c>
      <c r="B11550" s="113" t="s">
        <v>153</v>
      </c>
      <c r="C11550" s="113">
        <v>1990</v>
      </c>
      <c r="D11550" s="113" t="s">
        <v>122</v>
      </c>
      <c r="E11550" s="113" t="s">
        <v>203</v>
      </c>
      <c r="F11550" s="113" t="s">
        <v>200</v>
      </c>
      <c r="G11550" s="113">
        <v>1.4026045384172701</v>
      </c>
    </row>
    <row r="11551" spans="1:7" x14ac:dyDescent="0.25">
      <c r="A11551" s="108" t="str">
        <f t="shared" si="180"/>
        <v>IS_1990_NATIONAL TOTAL_Pb</v>
      </c>
      <c r="B11551" s="113" t="s">
        <v>153</v>
      </c>
      <c r="C11551" s="113">
        <v>1990</v>
      </c>
      <c r="D11551" s="113" t="s">
        <v>122</v>
      </c>
      <c r="E11551" s="113" t="s">
        <v>125</v>
      </c>
      <c r="F11551" s="113" t="s">
        <v>200</v>
      </c>
      <c r="G11551" s="113">
        <v>8.8177497891108998E-4</v>
      </c>
    </row>
    <row r="11552" spans="1:7" x14ac:dyDescent="0.25">
      <c r="A11552" s="108" t="str">
        <f t="shared" si="180"/>
        <v>IS_1990_NATIONAL TOTAL_Cd</v>
      </c>
      <c r="B11552" s="113" t="s">
        <v>153</v>
      </c>
      <c r="C11552" s="113">
        <v>1990</v>
      </c>
      <c r="D11552" s="113" t="s">
        <v>122</v>
      </c>
      <c r="E11552" s="113" t="s">
        <v>126</v>
      </c>
      <c r="F11552" s="113" t="s">
        <v>200</v>
      </c>
      <c r="G11552" s="150">
        <v>2.2296688712569699E-5</v>
      </c>
    </row>
    <row r="11553" spans="1:7" x14ac:dyDescent="0.25">
      <c r="A11553" s="108" t="str">
        <f t="shared" si="180"/>
        <v>IS_1990_NATIONAL TOTAL_Hg</v>
      </c>
      <c r="B11553" s="113" t="s">
        <v>153</v>
      </c>
      <c r="C11553" s="113">
        <v>1990</v>
      </c>
      <c r="D11553" s="113" t="s">
        <v>122</v>
      </c>
      <c r="E11553" s="113" t="s">
        <v>127</v>
      </c>
      <c r="F11553" s="113" t="s">
        <v>200</v>
      </c>
      <c r="G11553" s="113">
        <v>1.3962035000375899E-4</v>
      </c>
    </row>
    <row r="11554" spans="1:7" x14ac:dyDescent="0.25">
      <c r="A11554" s="108" t="str">
        <f t="shared" si="180"/>
        <v>IS_1990_NATIONAL TOTAL_DIOX</v>
      </c>
      <c r="B11554" s="113" t="s">
        <v>153</v>
      </c>
      <c r="C11554" s="113">
        <v>1990</v>
      </c>
      <c r="D11554" s="113" t="s">
        <v>122</v>
      </c>
      <c r="E11554" s="113" t="s">
        <v>128</v>
      </c>
      <c r="F11554" s="113" t="s">
        <v>200</v>
      </c>
      <c r="G11554" s="150">
        <v>1.0726389527826101E-8</v>
      </c>
    </row>
    <row r="11555" spans="1:7" x14ac:dyDescent="0.25">
      <c r="A11555" s="108" t="str">
        <f t="shared" si="180"/>
        <v>IS_1990_NATIONAL TOTAL_PAH</v>
      </c>
      <c r="B11555" s="113" t="s">
        <v>153</v>
      </c>
      <c r="C11555" s="113">
        <v>1990</v>
      </c>
      <c r="D11555" s="113" t="s">
        <v>122</v>
      </c>
      <c r="E11555" s="113" t="s">
        <v>129</v>
      </c>
      <c r="F11555" s="113" t="s">
        <v>200</v>
      </c>
      <c r="G11555" s="113">
        <v>5.8686966393215096E-4</v>
      </c>
    </row>
    <row r="11556" spans="1:7" x14ac:dyDescent="0.25">
      <c r="A11556" s="108" t="str">
        <f t="shared" si="180"/>
        <v>IS_1990_NATIONAL TOTAL_HCB</v>
      </c>
      <c r="B11556" s="113" t="s">
        <v>153</v>
      </c>
      <c r="C11556" s="113">
        <v>1990</v>
      </c>
      <c r="D11556" s="113" t="s">
        <v>122</v>
      </c>
      <c r="E11556" s="113" t="s">
        <v>130</v>
      </c>
      <c r="F11556" s="113" t="s">
        <v>200</v>
      </c>
      <c r="G11556" s="150">
        <v>2.6737281265968199E-7</v>
      </c>
    </row>
    <row r="11557" spans="1:7" x14ac:dyDescent="0.25">
      <c r="A11557" s="108" t="str">
        <f t="shared" si="180"/>
        <v>IS_1990_NATIONAL TOTAL_PCB</v>
      </c>
      <c r="B11557" s="113" t="s">
        <v>153</v>
      </c>
      <c r="C11557" s="113">
        <v>1990</v>
      </c>
      <c r="D11557" s="113" t="s">
        <v>122</v>
      </c>
      <c r="E11557" s="113" t="s">
        <v>259</v>
      </c>
      <c r="F11557" s="113" t="s">
        <v>200</v>
      </c>
      <c r="G11557" s="150">
        <v>3.0028383076020202E-7</v>
      </c>
    </row>
    <row r="11558" spans="1:7" x14ac:dyDescent="0.25">
      <c r="A11558" s="108" t="str">
        <f t="shared" si="180"/>
        <v>IS_1990_1A3(FS)_NOx</v>
      </c>
      <c r="B11558" s="113" t="s">
        <v>153</v>
      </c>
      <c r="C11558" s="113">
        <v>1990</v>
      </c>
      <c r="D11558" s="113" t="s">
        <v>132</v>
      </c>
      <c r="E11558" s="113" t="s">
        <v>199</v>
      </c>
      <c r="F11558" s="113" t="s">
        <v>200</v>
      </c>
      <c r="G11558" s="113">
        <v>5.8625702172330802</v>
      </c>
    </row>
    <row r="11559" spans="1:7" x14ac:dyDescent="0.25">
      <c r="A11559" s="108" t="str">
        <f t="shared" si="180"/>
        <v>IS_1990_1A3(FS)_NMVOC</v>
      </c>
      <c r="B11559" s="113" t="s">
        <v>153</v>
      </c>
      <c r="C11559" s="113">
        <v>1990</v>
      </c>
      <c r="D11559" s="113" t="s">
        <v>132</v>
      </c>
      <c r="E11559" s="113" t="s">
        <v>123</v>
      </c>
      <c r="F11559" s="113" t="s">
        <v>200</v>
      </c>
      <c r="G11559" s="113">
        <v>4.61912312706382</v>
      </c>
    </row>
    <row r="11560" spans="1:7" x14ac:dyDescent="0.25">
      <c r="A11560" s="108" t="str">
        <f t="shared" si="180"/>
        <v>IS_1990_1A3(FS)_SOx</v>
      </c>
      <c r="B11560" s="113" t="s">
        <v>153</v>
      </c>
      <c r="C11560" s="113">
        <v>1990</v>
      </c>
      <c r="D11560" s="113" t="s">
        <v>132</v>
      </c>
      <c r="E11560" s="113" t="s">
        <v>201</v>
      </c>
      <c r="F11560" s="113" t="s">
        <v>200</v>
      </c>
      <c r="G11560" s="113">
        <v>7.1274806240116798E-2</v>
      </c>
    </row>
    <row r="11561" spans="1:7" x14ac:dyDescent="0.25">
      <c r="A11561" s="108" t="str">
        <f t="shared" si="180"/>
        <v>IS_1990_1A3(FS)_NH3</v>
      </c>
      <c r="B11561" s="113" t="s">
        <v>153</v>
      </c>
      <c r="C11561" s="113">
        <v>1990</v>
      </c>
      <c r="D11561" s="113" t="s">
        <v>132</v>
      </c>
      <c r="E11561" s="113" t="s">
        <v>124</v>
      </c>
      <c r="F11561" s="113" t="s">
        <v>200</v>
      </c>
      <c r="G11561" s="113">
        <v>6.9768476353198501E-3</v>
      </c>
    </row>
    <row r="11562" spans="1:7" x14ac:dyDescent="0.25">
      <c r="A11562" s="108" t="str">
        <f t="shared" si="180"/>
        <v>IS_1990_1A3(FS)_PM2.5</v>
      </c>
      <c r="B11562" s="113" t="s">
        <v>153</v>
      </c>
      <c r="C11562" s="113">
        <v>1990</v>
      </c>
      <c r="D11562" s="113" t="s">
        <v>132</v>
      </c>
      <c r="E11562" s="113" t="s">
        <v>203</v>
      </c>
      <c r="F11562" s="113" t="s">
        <v>200</v>
      </c>
      <c r="G11562" s="113">
        <v>0.235065704660331</v>
      </c>
    </row>
    <row r="11563" spans="1:7" x14ac:dyDescent="0.25">
      <c r="A11563" s="108" t="str">
        <f t="shared" si="180"/>
        <v>IS_1990_3D_NOx</v>
      </c>
      <c r="B11563" s="113" t="s">
        <v>153</v>
      </c>
      <c r="C11563" s="113">
        <v>1990</v>
      </c>
      <c r="D11563" s="113" t="s">
        <v>206</v>
      </c>
      <c r="E11563" s="113" t="s">
        <v>199</v>
      </c>
      <c r="F11563" s="113" t="s">
        <v>200</v>
      </c>
      <c r="G11563" s="113">
        <v>1.06584204955093</v>
      </c>
    </row>
    <row r="11564" spans="1:7" x14ac:dyDescent="0.25">
      <c r="A11564" s="108" t="str">
        <f t="shared" si="180"/>
        <v>IS_1991_NATIONAL TOTAL_NOx</v>
      </c>
      <c r="B11564" s="113" t="s">
        <v>153</v>
      </c>
      <c r="C11564" s="113">
        <v>1991</v>
      </c>
      <c r="D11564" s="113" t="s">
        <v>122</v>
      </c>
      <c r="E11564" s="113" t="s">
        <v>199</v>
      </c>
      <c r="F11564" s="113" t="s">
        <v>200</v>
      </c>
      <c r="G11564" s="113">
        <v>27.5682802077832</v>
      </c>
    </row>
    <row r="11565" spans="1:7" x14ac:dyDescent="0.25">
      <c r="A11565" s="108" t="str">
        <f t="shared" si="180"/>
        <v>IS_1991_NATIONAL TOTAL_NMVOC</v>
      </c>
      <c r="B11565" s="113" t="s">
        <v>153</v>
      </c>
      <c r="C11565" s="113">
        <v>1991</v>
      </c>
      <c r="D11565" s="113" t="s">
        <v>122</v>
      </c>
      <c r="E11565" s="113" t="s">
        <v>123</v>
      </c>
      <c r="F11565" s="113" t="s">
        <v>200</v>
      </c>
      <c r="G11565" s="113">
        <v>9.4201583456241895</v>
      </c>
    </row>
    <row r="11566" spans="1:7" x14ac:dyDescent="0.25">
      <c r="A11566" s="108" t="str">
        <f t="shared" si="180"/>
        <v>IS_1991_NATIONAL TOTAL_SOx</v>
      </c>
      <c r="B11566" s="113" t="s">
        <v>153</v>
      </c>
      <c r="C11566" s="113">
        <v>1991</v>
      </c>
      <c r="D11566" s="113" t="s">
        <v>122</v>
      </c>
      <c r="E11566" s="113" t="s">
        <v>201</v>
      </c>
      <c r="F11566" s="113" t="s">
        <v>200</v>
      </c>
      <c r="G11566" s="113">
        <v>17.440061307572002</v>
      </c>
    </row>
    <row r="11567" spans="1:7" x14ac:dyDescent="0.25">
      <c r="A11567" s="108" t="str">
        <f t="shared" si="180"/>
        <v>IS_1991_NATIONAL TOTAL_NH3</v>
      </c>
      <c r="B11567" s="113" t="s">
        <v>153</v>
      </c>
      <c r="C11567" s="113">
        <v>1991</v>
      </c>
      <c r="D11567" s="113" t="s">
        <v>122</v>
      </c>
      <c r="E11567" s="113" t="s">
        <v>124</v>
      </c>
      <c r="F11567" s="113" t="s">
        <v>200</v>
      </c>
      <c r="G11567" s="113">
        <v>4.8835128499031297</v>
      </c>
    </row>
    <row r="11568" spans="1:7" x14ac:dyDescent="0.25">
      <c r="A11568" s="108" t="str">
        <f t="shared" si="180"/>
        <v>IS_1991_NATIONAL TOTAL_PM2.5</v>
      </c>
      <c r="B11568" s="113" t="s">
        <v>153</v>
      </c>
      <c r="C11568" s="113">
        <v>1991</v>
      </c>
      <c r="D11568" s="113" t="s">
        <v>122</v>
      </c>
      <c r="E11568" s="113" t="s">
        <v>203</v>
      </c>
      <c r="F11568" s="113" t="s">
        <v>200</v>
      </c>
      <c r="G11568" s="113">
        <v>1.4039570208609999</v>
      </c>
    </row>
    <row r="11569" spans="1:7" x14ac:dyDescent="0.25">
      <c r="A11569" s="108" t="str">
        <f t="shared" si="180"/>
        <v>IS_1991_NATIONAL TOTAL_Pb</v>
      </c>
      <c r="B11569" s="113" t="s">
        <v>153</v>
      </c>
      <c r="C11569" s="113">
        <v>1991</v>
      </c>
      <c r="D11569" s="113" t="s">
        <v>122</v>
      </c>
      <c r="E11569" s="113" t="s">
        <v>125</v>
      </c>
      <c r="F11569" s="113" t="s">
        <v>200</v>
      </c>
      <c r="G11569" s="113">
        <v>8.3110299129636499E-4</v>
      </c>
    </row>
    <row r="11570" spans="1:7" x14ac:dyDescent="0.25">
      <c r="A11570" s="108" t="str">
        <f t="shared" si="180"/>
        <v>IS_1991_NATIONAL TOTAL_Cd</v>
      </c>
      <c r="B11570" s="113" t="s">
        <v>153</v>
      </c>
      <c r="C11570" s="113">
        <v>1991</v>
      </c>
      <c r="D11570" s="113" t="s">
        <v>122</v>
      </c>
      <c r="E11570" s="113" t="s">
        <v>126</v>
      </c>
      <c r="F11570" s="113" t="s">
        <v>200</v>
      </c>
      <c r="G11570" s="150">
        <v>2.2461988800648901E-5</v>
      </c>
    </row>
    <row r="11571" spans="1:7" x14ac:dyDescent="0.25">
      <c r="A11571" s="108" t="str">
        <f t="shared" si="180"/>
        <v>IS_1991_NATIONAL TOTAL_Hg</v>
      </c>
      <c r="B11571" s="113" t="s">
        <v>153</v>
      </c>
      <c r="C11571" s="113">
        <v>1991</v>
      </c>
      <c r="D11571" s="113" t="s">
        <v>122</v>
      </c>
      <c r="E11571" s="113" t="s">
        <v>127</v>
      </c>
      <c r="F11571" s="113" t="s">
        <v>200</v>
      </c>
      <c r="G11571" s="113">
        <v>1.3755599511603E-4</v>
      </c>
    </row>
    <row r="11572" spans="1:7" x14ac:dyDescent="0.25">
      <c r="A11572" s="108" t="str">
        <f t="shared" si="180"/>
        <v>IS_1991_NATIONAL TOTAL_DIOX</v>
      </c>
      <c r="B11572" s="113" t="s">
        <v>153</v>
      </c>
      <c r="C11572" s="113">
        <v>1991</v>
      </c>
      <c r="D11572" s="113" t="s">
        <v>122</v>
      </c>
      <c r="E11572" s="113" t="s">
        <v>128</v>
      </c>
      <c r="F11572" s="113" t="s">
        <v>200</v>
      </c>
      <c r="G11572" s="150">
        <v>1.0649016852967799E-8</v>
      </c>
    </row>
    <row r="11573" spans="1:7" x14ac:dyDescent="0.25">
      <c r="A11573" s="108" t="str">
        <f t="shared" si="180"/>
        <v>IS_1991_NATIONAL TOTAL_PAH</v>
      </c>
      <c r="B11573" s="113" t="s">
        <v>153</v>
      </c>
      <c r="C11573" s="113">
        <v>1991</v>
      </c>
      <c r="D11573" s="113" t="s">
        <v>122</v>
      </c>
      <c r="E11573" s="113" t="s">
        <v>129</v>
      </c>
      <c r="F11573" s="113" t="s">
        <v>200</v>
      </c>
      <c r="G11573" s="113">
        <v>5.7535951335534804E-4</v>
      </c>
    </row>
    <row r="11574" spans="1:7" x14ac:dyDescent="0.25">
      <c r="A11574" s="108" t="str">
        <f t="shared" si="180"/>
        <v>IS_1991_NATIONAL TOTAL_HCB</v>
      </c>
      <c r="B11574" s="113" t="s">
        <v>153</v>
      </c>
      <c r="C11574" s="113">
        <v>1991</v>
      </c>
      <c r="D11574" s="113" t="s">
        <v>122</v>
      </c>
      <c r="E11574" s="113" t="s">
        <v>130</v>
      </c>
      <c r="F11574" s="113" t="s">
        <v>200</v>
      </c>
      <c r="G11574" s="150">
        <v>2.4272246877199101E-7</v>
      </c>
    </row>
    <row r="11575" spans="1:7" x14ac:dyDescent="0.25">
      <c r="A11575" s="108" t="str">
        <f t="shared" si="180"/>
        <v>IS_1991_NATIONAL TOTAL_PCB</v>
      </c>
      <c r="B11575" s="113" t="s">
        <v>153</v>
      </c>
      <c r="C11575" s="113">
        <v>1991</v>
      </c>
      <c r="D11575" s="113" t="s">
        <v>122</v>
      </c>
      <c r="E11575" s="113" t="s">
        <v>259</v>
      </c>
      <c r="F11575" s="113" t="s">
        <v>200</v>
      </c>
      <c r="G11575" s="150">
        <v>3.0014902713454898E-7</v>
      </c>
    </row>
    <row r="11576" spans="1:7" x14ac:dyDescent="0.25">
      <c r="A11576" s="108" t="str">
        <f t="shared" si="180"/>
        <v>IS_1991_1A3(FS)_NOx</v>
      </c>
      <c r="B11576" s="113" t="s">
        <v>153</v>
      </c>
      <c r="C11576" s="113">
        <v>1991</v>
      </c>
      <c r="D11576" s="113" t="s">
        <v>132</v>
      </c>
      <c r="E11576" s="113" t="s">
        <v>199</v>
      </c>
      <c r="F11576" s="113" t="s">
        <v>200</v>
      </c>
      <c r="G11576" s="113">
        <v>6.02836542682833</v>
      </c>
    </row>
    <row r="11577" spans="1:7" x14ac:dyDescent="0.25">
      <c r="A11577" s="108" t="str">
        <f t="shared" si="180"/>
        <v>IS_1991_1A3(FS)_NMVOC</v>
      </c>
      <c r="B11577" s="113" t="s">
        <v>153</v>
      </c>
      <c r="C11577" s="113">
        <v>1991</v>
      </c>
      <c r="D11577" s="113" t="s">
        <v>132</v>
      </c>
      <c r="E11577" s="113" t="s">
        <v>123</v>
      </c>
      <c r="F11577" s="113" t="s">
        <v>200</v>
      </c>
      <c r="G11577" s="113">
        <v>4.67129039356489</v>
      </c>
    </row>
    <row r="11578" spans="1:7" x14ac:dyDescent="0.25">
      <c r="A11578" s="108" t="str">
        <f t="shared" si="180"/>
        <v>IS_1991_1A3(FS)_SOx</v>
      </c>
      <c r="B11578" s="113" t="s">
        <v>153</v>
      </c>
      <c r="C11578" s="113">
        <v>1991</v>
      </c>
      <c r="D11578" s="113" t="s">
        <v>132</v>
      </c>
      <c r="E11578" s="113" t="s">
        <v>201</v>
      </c>
      <c r="F11578" s="113" t="s">
        <v>200</v>
      </c>
      <c r="G11578" s="113">
        <v>7.3551773151162694E-2</v>
      </c>
    </row>
    <row r="11579" spans="1:7" x14ac:dyDescent="0.25">
      <c r="A11579" s="108" t="str">
        <f t="shared" si="180"/>
        <v>IS_1991_1A3(FS)_NH3</v>
      </c>
      <c r="B11579" s="113" t="s">
        <v>153</v>
      </c>
      <c r="C11579" s="113">
        <v>1991</v>
      </c>
      <c r="D11579" s="113" t="s">
        <v>132</v>
      </c>
      <c r="E11579" s="113" t="s">
        <v>124</v>
      </c>
      <c r="F11579" s="113" t="s">
        <v>200</v>
      </c>
      <c r="G11579" s="113">
        <v>9.4695841736065108E-3</v>
      </c>
    </row>
    <row r="11580" spans="1:7" x14ac:dyDescent="0.25">
      <c r="A11580" s="108" t="str">
        <f t="shared" si="180"/>
        <v>IS_1991_1A3(FS)_PM2.5</v>
      </c>
      <c r="B11580" s="113" t="s">
        <v>153</v>
      </c>
      <c r="C11580" s="113">
        <v>1991</v>
      </c>
      <c r="D11580" s="113" t="s">
        <v>132</v>
      </c>
      <c r="E11580" s="113" t="s">
        <v>203</v>
      </c>
      <c r="F11580" s="113" t="s">
        <v>200</v>
      </c>
      <c r="G11580" s="113">
        <v>0.24252484382947301</v>
      </c>
    </row>
    <row r="11581" spans="1:7" x14ac:dyDescent="0.25">
      <c r="A11581" s="108" t="str">
        <f t="shared" si="180"/>
        <v>IS_1991_3D_NOx</v>
      </c>
      <c r="B11581" s="113" t="s">
        <v>153</v>
      </c>
      <c r="C11581" s="113">
        <v>1991</v>
      </c>
      <c r="D11581" s="113" t="s">
        <v>206</v>
      </c>
      <c r="E11581" s="113" t="s">
        <v>199</v>
      </c>
      <c r="F11581" s="113" t="s">
        <v>200</v>
      </c>
      <c r="G11581" s="113">
        <v>1.02544616949231</v>
      </c>
    </row>
    <row r="11582" spans="1:7" x14ac:dyDescent="0.25">
      <c r="A11582" s="108" t="str">
        <f t="shared" si="180"/>
        <v>IS_1992_NATIONAL TOTAL_NOx</v>
      </c>
      <c r="B11582" s="113" t="s">
        <v>153</v>
      </c>
      <c r="C11582" s="113">
        <v>1992</v>
      </c>
      <c r="D11582" s="113" t="s">
        <v>122</v>
      </c>
      <c r="E11582" s="113" t="s">
        <v>199</v>
      </c>
      <c r="F11582" s="113" t="s">
        <v>200</v>
      </c>
      <c r="G11582" s="113">
        <v>29.734263300844301</v>
      </c>
    </row>
    <row r="11583" spans="1:7" x14ac:dyDescent="0.25">
      <c r="A11583" s="108" t="str">
        <f t="shared" si="180"/>
        <v>IS_1992_NATIONAL TOTAL_NMVOC</v>
      </c>
      <c r="B11583" s="113" t="s">
        <v>153</v>
      </c>
      <c r="C11583" s="113">
        <v>1992</v>
      </c>
      <c r="D11583" s="113" t="s">
        <v>122</v>
      </c>
      <c r="E11583" s="113" t="s">
        <v>123</v>
      </c>
      <c r="F11583" s="113" t="s">
        <v>200</v>
      </c>
      <c r="G11583" s="113">
        <v>9.4912110958020293</v>
      </c>
    </row>
    <row r="11584" spans="1:7" x14ac:dyDescent="0.25">
      <c r="A11584" s="108" t="str">
        <f t="shared" si="180"/>
        <v>IS_1992_NATIONAL TOTAL_SOx</v>
      </c>
      <c r="B11584" s="113" t="s">
        <v>153</v>
      </c>
      <c r="C11584" s="113">
        <v>1992</v>
      </c>
      <c r="D11584" s="113" t="s">
        <v>122</v>
      </c>
      <c r="E11584" s="113" t="s">
        <v>201</v>
      </c>
      <c r="F11584" s="113" t="s">
        <v>200</v>
      </c>
      <c r="G11584" s="113">
        <v>19.080824512377699</v>
      </c>
    </row>
    <row r="11585" spans="1:7" x14ac:dyDescent="0.25">
      <c r="A11585" s="108" t="str">
        <f t="shared" si="180"/>
        <v>IS_1992_NATIONAL TOTAL_NH3</v>
      </c>
      <c r="B11585" s="113" t="s">
        <v>153</v>
      </c>
      <c r="C11585" s="113">
        <v>1992</v>
      </c>
      <c r="D11585" s="113" t="s">
        <v>122</v>
      </c>
      <c r="E11585" s="113" t="s">
        <v>124</v>
      </c>
      <c r="F11585" s="113" t="s">
        <v>200</v>
      </c>
      <c r="G11585" s="113">
        <v>4.64537575070137</v>
      </c>
    </row>
    <row r="11586" spans="1:7" x14ac:dyDescent="0.25">
      <c r="A11586" s="108" t="str">
        <f t="shared" ref="A11586:A11649" si="181">CONCATENATE(B11586,"_",C11586,"_",D11586,"_",E11586)</f>
        <v>IS_1992_NATIONAL TOTAL_PM2.5</v>
      </c>
      <c r="B11586" s="113" t="s">
        <v>153</v>
      </c>
      <c r="C11586" s="113">
        <v>1992</v>
      </c>
      <c r="D11586" s="113" t="s">
        <v>122</v>
      </c>
      <c r="E11586" s="113" t="s">
        <v>203</v>
      </c>
      <c r="F11586" s="113" t="s">
        <v>200</v>
      </c>
      <c r="G11586" s="113">
        <v>1.4548406116896</v>
      </c>
    </row>
    <row r="11587" spans="1:7" x14ac:dyDescent="0.25">
      <c r="A11587" s="108" t="str">
        <f t="shared" si="181"/>
        <v>IS_1992_NATIONAL TOTAL_Pb</v>
      </c>
      <c r="B11587" s="113" t="s">
        <v>153</v>
      </c>
      <c r="C11587" s="113">
        <v>1992</v>
      </c>
      <c r="D11587" s="113" t="s">
        <v>122</v>
      </c>
      <c r="E11587" s="113" t="s">
        <v>125</v>
      </c>
      <c r="F11587" s="113" t="s">
        <v>200</v>
      </c>
      <c r="G11587" s="113">
        <v>7.8193387957285201E-4</v>
      </c>
    </row>
    <row r="11588" spans="1:7" x14ac:dyDescent="0.25">
      <c r="A11588" s="108" t="str">
        <f t="shared" si="181"/>
        <v>IS_1992_NATIONAL TOTAL_Cd</v>
      </c>
      <c r="B11588" s="113" t="s">
        <v>153</v>
      </c>
      <c r="C11588" s="113">
        <v>1992</v>
      </c>
      <c r="D11588" s="113" t="s">
        <v>122</v>
      </c>
      <c r="E11588" s="113" t="s">
        <v>126</v>
      </c>
      <c r="F11588" s="113" t="s">
        <v>200</v>
      </c>
      <c r="G11588" s="150">
        <v>2.2625099564116101E-5</v>
      </c>
    </row>
    <row r="11589" spans="1:7" x14ac:dyDescent="0.25">
      <c r="A11589" s="108" t="str">
        <f t="shared" si="181"/>
        <v>IS_1992_NATIONAL TOTAL_Hg</v>
      </c>
      <c r="B11589" s="113" t="s">
        <v>153</v>
      </c>
      <c r="C11589" s="113">
        <v>1992</v>
      </c>
      <c r="D11589" s="113" t="s">
        <v>122</v>
      </c>
      <c r="E11589" s="113" t="s">
        <v>127</v>
      </c>
      <c r="F11589" s="113" t="s">
        <v>200</v>
      </c>
      <c r="G11589" s="113">
        <v>1.34137908792702E-4</v>
      </c>
    </row>
    <row r="11590" spans="1:7" x14ac:dyDescent="0.25">
      <c r="A11590" s="108" t="str">
        <f t="shared" si="181"/>
        <v>IS_1992_NATIONAL TOTAL_DIOX</v>
      </c>
      <c r="B11590" s="113" t="s">
        <v>153</v>
      </c>
      <c r="C11590" s="113">
        <v>1992</v>
      </c>
      <c r="D11590" s="113" t="s">
        <v>122</v>
      </c>
      <c r="E11590" s="113" t="s">
        <v>128</v>
      </c>
      <c r="F11590" s="113" t="s">
        <v>200</v>
      </c>
      <c r="G11590" s="150">
        <v>1.0384818885799499E-8</v>
      </c>
    </row>
    <row r="11591" spans="1:7" x14ac:dyDescent="0.25">
      <c r="A11591" s="108" t="str">
        <f t="shared" si="181"/>
        <v>IS_1992_NATIONAL TOTAL_PAH</v>
      </c>
      <c r="B11591" s="113" t="s">
        <v>153</v>
      </c>
      <c r="C11591" s="113">
        <v>1992</v>
      </c>
      <c r="D11591" s="113" t="s">
        <v>122</v>
      </c>
      <c r="E11591" s="113" t="s">
        <v>129</v>
      </c>
      <c r="F11591" s="113" t="s">
        <v>200</v>
      </c>
      <c r="G11591" s="113">
        <v>5.4505638897035596E-4</v>
      </c>
    </row>
    <row r="11592" spans="1:7" x14ac:dyDescent="0.25">
      <c r="A11592" s="108" t="str">
        <f t="shared" si="181"/>
        <v>IS_1992_NATIONAL TOTAL_HCB</v>
      </c>
      <c r="B11592" s="113" t="s">
        <v>153</v>
      </c>
      <c r="C11592" s="113">
        <v>1992</v>
      </c>
      <c r="D11592" s="113" t="s">
        <v>122</v>
      </c>
      <c r="E11592" s="113" t="s">
        <v>130</v>
      </c>
      <c r="F11592" s="113" t="s">
        <v>200</v>
      </c>
      <c r="G11592" s="150">
        <v>3.06606337704215E-7</v>
      </c>
    </row>
    <row r="11593" spans="1:7" x14ac:dyDescent="0.25">
      <c r="A11593" s="108" t="str">
        <f t="shared" si="181"/>
        <v>IS_1992_NATIONAL TOTAL_PCB</v>
      </c>
      <c r="B11593" s="113" t="s">
        <v>153</v>
      </c>
      <c r="C11593" s="113">
        <v>1992</v>
      </c>
      <c r="D11593" s="113" t="s">
        <v>122</v>
      </c>
      <c r="E11593" s="113" t="s">
        <v>259</v>
      </c>
      <c r="F11593" s="113" t="s">
        <v>200</v>
      </c>
      <c r="G11593" s="150">
        <v>2.74998192513132E-7</v>
      </c>
    </row>
    <row r="11594" spans="1:7" x14ac:dyDescent="0.25">
      <c r="A11594" s="108" t="str">
        <f t="shared" si="181"/>
        <v>IS_1992_1A3(FS)_NOx</v>
      </c>
      <c r="B11594" s="113" t="s">
        <v>153</v>
      </c>
      <c r="C11594" s="113">
        <v>1992</v>
      </c>
      <c r="D11594" s="113" t="s">
        <v>132</v>
      </c>
      <c r="E11594" s="113" t="s">
        <v>199</v>
      </c>
      <c r="F11594" s="113" t="s">
        <v>200</v>
      </c>
      <c r="G11594" s="113">
        <v>6.0302269634759398</v>
      </c>
    </row>
    <row r="11595" spans="1:7" x14ac:dyDescent="0.25">
      <c r="A11595" s="108" t="str">
        <f t="shared" si="181"/>
        <v>IS_1992_1A3(FS)_NMVOC</v>
      </c>
      <c r="B11595" s="113" t="s">
        <v>153</v>
      </c>
      <c r="C11595" s="113">
        <v>1992</v>
      </c>
      <c r="D11595" s="113" t="s">
        <v>132</v>
      </c>
      <c r="E11595" s="113" t="s">
        <v>123</v>
      </c>
      <c r="F11595" s="113" t="s">
        <v>200</v>
      </c>
      <c r="G11595" s="113">
        <v>4.6909741231277797</v>
      </c>
    </row>
    <row r="11596" spans="1:7" x14ac:dyDescent="0.25">
      <c r="A11596" s="108" t="str">
        <f t="shared" si="181"/>
        <v>IS_1992_1A3(FS)_SOx</v>
      </c>
      <c r="B11596" s="113" t="s">
        <v>153</v>
      </c>
      <c r="C11596" s="113">
        <v>1992</v>
      </c>
      <c r="D11596" s="113" t="s">
        <v>132</v>
      </c>
      <c r="E11596" s="113" t="s">
        <v>201</v>
      </c>
      <c r="F11596" s="113" t="s">
        <v>200</v>
      </c>
      <c r="G11596" s="113">
        <v>7.5502601356710206E-2</v>
      </c>
    </row>
    <row r="11597" spans="1:7" x14ac:dyDescent="0.25">
      <c r="A11597" s="108" t="str">
        <f t="shared" si="181"/>
        <v>IS_1992_1A3(FS)_NH3</v>
      </c>
      <c r="B11597" s="113" t="s">
        <v>153</v>
      </c>
      <c r="C11597" s="113">
        <v>1992</v>
      </c>
      <c r="D11597" s="113" t="s">
        <v>132</v>
      </c>
      <c r="E11597" s="113" t="s">
        <v>124</v>
      </c>
      <c r="F11597" s="113" t="s">
        <v>200</v>
      </c>
      <c r="G11597" s="113">
        <v>1.43235247364977E-2</v>
      </c>
    </row>
    <row r="11598" spans="1:7" x14ac:dyDescent="0.25">
      <c r="A11598" s="108" t="str">
        <f t="shared" si="181"/>
        <v>IS_1992_1A3(FS)_PM2.5</v>
      </c>
      <c r="B11598" s="113" t="s">
        <v>153</v>
      </c>
      <c r="C11598" s="113">
        <v>1992</v>
      </c>
      <c r="D11598" s="113" t="s">
        <v>132</v>
      </c>
      <c r="E11598" s="113" t="s">
        <v>203</v>
      </c>
      <c r="F11598" s="113" t="s">
        <v>200</v>
      </c>
      <c r="G11598" s="113">
        <v>0.25150370593878602</v>
      </c>
    </row>
    <row r="11599" spans="1:7" x14ac:dyDescent="0.25">
      <c r="A11599" s="108" t="str">
        <f t="shared" si="181"/>
        <v>IS_1992_3D_NOx</v>
      </c>
      <c r="B11599" s="113" t="s">
        <v>153</v>
      </c>
      <c r="C11599" s="113">
        <v>1992</v>
      </c>
      <c r="D11599" s="113" t="s">
        <v>206</v>
      </c>
      <c r="E11599" s="113" t="s">
        <v>199</v>
      </c>
      <c r="F11599" s="113" t="s">
        <v>200</v>
      </c>
      <c r="G11599" s="113">
        <v>0.961983337243694</v>
      </c>
    </row>
    <row r="11600" spans="1:7" x14ac:dyDescent="0.25">
      <c r="A11600" s="108" t="str">
        <f t="shared" si="181"/>
        <v>IS_1993_NATIONAL TOTAL_NOx</v>
      </c>
      <c r="B11600" s="113" t="s">
        <v>153</v>
      </c>
      <c r="C11600" s="113">
        <v>1993</v>
      </c>
      <c r="D11600" s="113" t="s">
        <v>122</v>
      </c>
      <c r="E11600" s="113" t="s">
        <v>199</v>
      </c>
      <c r="F11600" s="113" t="s">
        <v>200</v>
      </c>
      <c r="G11600" s="113">
        <v>31.266812672706902</v>
      </c>
    </row>
    <row r="11601" spans="1:7" x14ac:dyDescent="0.25">
      <c r="A11601" s="108" t="str">
        <f t="shared" si="181"/>
        <v>IS_1993_NATIONAL TOTAL_NMVOC</v>
      </c>
      <c r="B11601" s="113" t="s">
        <v>153</v>
      </c>
      <c r="C11601" s="113">
        <v>1993</v>
      </c>
      <c r="D11601" s="113" t="s">
        <v>122</v>
      </c>
      <c r="E11601" s="113" t="s">
        <v>123</v>
      </c>
      <c r="F11601" s="113" t="s">
        <v>200</v>
      </c>
      <c r="G11601" s="113">
        <v>9.3459084069536509</v>
      </c>
    </row>
    <row r="11602" spans="1:7" x14ac:dyDescent="0.25">
      <c r="A11602" s="108" t="str">
        <f t="shared" si="181"/>
        <v>IS_1993_NATIONAL TOTAL_SOx</v>
      </c>
      <c r="B11602" s="113" t="s">
        <v>153</v>
      </c>
      <c r="C11602" s="113">
        <v>1993</v>
      </c>
      <c r="D11602" s="113" t="s">
        <v>122</v>
      </c>
      <c r="E11602" s="113" t="s">
        <v>201</v>
      </c>
      <c r="F11602" s="113" t="s">
        <v>200</v>
      </c>
      <c r="G11602" s="113">
        <v>18.661660232109298</v>
      </c>
    </row>
    <row r="11603" spans="1:7" x14ac:dyDescent="0.25">
      <c r="A11603" s="108" t="str">
        <f t="shared" si="181"/>
        <v>IS_1993_NATIONAL TOTAL_NH3</v>
      </c>
      <c r="B11603" s="113" t="s">
        <v>153</v>
      </c>
      <c r="C11603" s="113">
        <v>1993</v>
      </c>
      <c r="D11603" s="113" t="s">
        <v>122</v>
      </c>
      <c r="E11603" s="113" t="s">
        <v>124</v>
      </c>
      <c r="F11603" s="113" t="s">
        <v>200</v>
      </c>
      <c r="G11603" s="113">
        <v>4.6722123621532701</v>
      </c>
    </row>
    <row r="11604" spans="1:7" x14ac:dyDescent="0.25">
      <c r="A11604" s="108" t="str">
        <f t="shared" si="181"/>
        <v>IS_1993_NATIONAL TOTAL_PM2.5</v>
      </c>
      <c r="B11604" s="113" t="s">
        <v>153</v>
      </c>
      <c r="C11604" s="113">
        <v>1993</v>
      </c>
      <c r="D11604" s="113" t="s">
        <v>122</v>
      </c>
      <c r="E11604" s="113" t="s">
        <v>203</v>
      </c>
      <c r="F11604" s="113" t="s">
        <v>200</v>
      </c>
      <c r="G11604" s="113">
        <v>1.5162772482284199</v>
      </c>
    </row>
    <row r="11605" spans="1:7" x14ac:dyDescent="0.25">
      <c r="A11605" s="108" t="str">
        <f t="shared" si="181"/>
        <v>IS_1993_NATIONAL TOTAL_Pb</v>
      </c>
      <c r="B11605" s="113" t="s">
        <v>153</v>
      </c>
      <c r="C11605" s="113">
        <v>1993</v>
      </c>
      <c r="D11605" s="113" t="s">
        <v>122</v>
      </c>
      <c r="E11605" s="113" t="s">
        <v>125</v>
      </c>
      <c r="F11605" s="113" t="s">
        <v>200</v>
      </c>
      <c r="G11605" s="113">
        <v>1.21627032533954E-3</v>
      </c>
    </row>
    <row r="11606" spans="1:7" x14ac:dyDescent="0.25">
      <c r="A11606" s="108" t="str">
        <f t="shared" si="181"/>
        <v>IS_1993_NATIONAL TOTAL_Cd</v>
      </c>
      <c r="B11606" s="113" t="s">
        <v>153</v>
      </c>
      <c r="C11606" s="113">
        <v>1993</v>
      </c>
      <c r="D11606" s="113" t="s">
        <v>122</v>
      </c>
      <c r="E11606" s="113" t="s">
        <v>126</v>
      </c>
      <c r="F11606" s="113" t="s">
        <v>200</v>
      </c>
      <c r="G11606" s="150">
        <v>3.6931143247549201E-5</v>
      </c>
    </row>
    <row r="11607" spans="1:7" x14ac:dyDescent="0.25">
      <c r="A11607" s="108" t="str">
        <f t="shared" si="181"/>
        <v>IS_1993_NATIONAL TOTAL_Hg</v>
      </c>
      <c r="B11607" s="113" t="s">
        <v>153</v>
      </c>
      <c r="C11607" s="113">
        <v>1993</v>
      </c>
      <c r="D11607" s="113" t="s">
        <v>122</v>
      </c>
      <c r="E11607" s="113" t="s">
        <v>127</v>
      </c>
      <c r="F11607" s="113" t="s">
        <v>200</v>
      </c>
      <c r="G11607" s="113">
        <v>1.28757277571828E-4</v>
      </c>
    </row>
    <row r="11608" spans="1:7" x14ac:dyDescent="0.25">
      <c r="A11608" s="108" t="str">
        <f t="shared" si="181"/>
        <v>IS_1993_NATIONAL TOTAL_DIOX</v>
      </c>
      <c r="B11608" s="113" t="s">
        <v>153</v>
      </c>
      <c r="C11608" s="113">
        <v>1993</v>
      </c>
      <c r="D11608" s="113" t="s">
        <v>122</v>
      </c>
      <c r="E11608" s="113" t="s">
        <v>128</v>
      </c>
      <c r="F11608" s="113" t="s">
        <v>200</v>
      </c>
      <c r="G11608" s="150">
        <v>9.2635101662929596E-9</v>
      </c>
    </row>
    <row r="11609" spans="1:7" x14ac:dyDescent="0.25">
      <c r="A11609" s="108" t="str">
        <f t="shared" si="181"/>
        <v>IS_1993_NATIONAL TOTAL_PAH</v>
      </c>
      <c r="B11609" s="113" t="s">
        <v>153</v>
      </c>
      <c r="C11609" s="113">
        <v>1993</v>
      </c>
      <c r="D11609" s="113" t="s">
        <v>122</v>
      </c>
      <c r="E11609" s="113" t="s">
        <v>129</v>
      </c>
      <c r="F11609" s="113" t="s">
        <v>200</v>
      </c>
      <c r="G11609" s="113">
        <v>4.9133123760755301E-4</v>
      </c>
    </row>
    <row r="11610" spans="1:7" x14ac:dyDescent="0.25">
      <c r="A11610" s="108" t="str">
        <f t="shared" si="181"/>
        <v>IS_1993_NATIONAL TOTAL_HCB</v>
      </c>
      <c r="B11610" s="113" t="s">
        <v>153</v>
      </c>
      <c r="C11610" s="113">
        <v>1993</v>
      </c>
      <c r="D11610" s="113" t="s">
        <v>122</v>
      </c>
      <c r="E11610" s="113" t="s">
        <v>130</v>
      </c>
      <c r="F11610" s="113" t="s">
        <v>200</v>
      </c>
      <c r="G11610" s="150">
        <v>2.8564312218427298E-7</v>
      </c>
    </row>
    <row r="11611" spans="1:7" x14ac:dyDescent="0.25">
      <c r="A11611" s="108" t="str">
        <f t="shared" si="181"/>
        <v>IS_1993_NATIONAL TOTAL_PCB</v>
      </c>
      <c r="B11611" s="113" t="s">
        <v>153</v>
      </c>
      <c r="C11611" s="113">
        <v>1993</v>
      </c>
      <c r="D11611" s="113" t="s">
        <v>122</v>
      </c>
      <c r="E11611" s="113" t="s">
        <v>259</v>
      </c>
      <c r="F11611" s="113" t="s">
        <v>200</v>
      </c>
      <c r="G11611" s="150">
        <v>2.76704597288891E-7</v>
      </c>
    </row>
    <row r="11612" spans="1:7" x14ac:dyDescent="0.25">
      <c r="A11612" s="108" t="str">
        <f t="shared" si="181"/>
        <v>IS_1993_1A3(FS)_NOx</v>
      </c>
      <c r="B11612" s="113" t="s">
        <v>153</v>
      </c>
      <c r="C11612" s="113">
        <v>1993</v>
      </c>
      <c r="D11612" s="113" t="s">
        <v>132</v>
      </c>
      <c r="E11612" s="113" t="s">
        <v>199</v>
      </c>
      <c r="F11612" s="113" t="s">
        <v>200</v>
      </c>
      <c r="G11612" s="113">
        <v>5.7915249979808001</v>
      </c>
    </row>
    <row r="11613" spans="1:7" x14ac:dyDescent="0.25">
      <c r="A11613" s="108" t="str">
        <f t="shared" si="181"/>
        <v>IS_1993_1A3(FS)_NMVOC</v>
      </c>
      <c r="B11613" s="113" t="s">
        <v>153</v>
      </c>
      <c r="C11613" s="113">
        <v>1993</v>
      </c>
      <c r="D11613" s="113" t="s">
        <v>132</v>
      </c>
      <c r="E11613" s="113" t="s">
        <v>123</v>
      </c>
      <c r="F11613" s="113" t="s">
        <v>200</v>
      </c>
      <c r="G11613" s="113">
        <v>4.4807412648802103</v>
      </c>
    </row>
    <row r="11614" spans="1:7" x14ac:dyDescent="0.25">
      <c r="A11614" s="108" t="str">
        <f t="shared" si="181"/>
        <v>IS_1993_1A3(FS)_SOx</v>
      </c>
      <c r="B11614" s="113" t="s">
        <v>153</v>
      </c>
      <c r="C11614" s="113">
        <v>1993</v>
      </c>
      <c r="D11614" s="113" t="s">
        <v>132</v>
      </c>
      <c r="E11614" s="113" t="s">
        <v>201</v>
      </c>
      <c r="F11614" s="113" t="s">
        <v>200</v>
      </c>
      <c r="G11614" s="113">
        <v>7.5344409231710402E-2</v>
      </c>
    </row>
    <row r="11615" spans="1:7" x14ac:dyDescent="0.25">
      <c r="A11615" s="108" t="str">
        <f t="shared" si="181"/>
        <v>IS_1993_1A3(FS)_NH3</v>
      </c>
      <c r="B11615" s="113" t="s">
        <v>153</v>
      </c>
      <c r="C11615" s="113">
        <v>1993</v>
      </c>
      <c r="D11615" s="113" t="s">
        <v>132</v>
      </c>
      <c r="E11615" s="113" t="s">
        <v>124</v>
      </c>
      <c r="F11615" s="113" t="s">
        <v>200</v>
      </c>
      <c r="G11615" s="113">
        <v>2.0589490225192401E-2</v>
      </c>
    </row>
    <row r="11616" spans="1:7" x14ac:dyDescent="0.25">
      <c r="A11616" s="108" t="str">
        <f t="shared" si="181"/>
        <v>IS_1993_1A3(FS)_PM2.5</v>
      </c>
      <c r="B11616" s="113" t="s">
        <v>153</v>
      </c>
      <c r="C11616" s="113">
        <v>1993</v>
      </c>
      <c r="D11616" s="113" t="s">
        <v>132</v>
      </c>
      <c r="E11616" s="113" t="s">
        <v>203</v>
      </c>
      <c r="F11616" s="113" t="s">
        <v>200</v>
      </c>
      <c r="G11616" s="113">
        <v>0.25460454972636398</v>
      </c>
    </row>
    <row r="11617" spans="1:7" x14ac:dyDescent="0.25">
      <c r="A11617" s="108" t="str">
        <f t="shared" si="181"/>
        <v>IS_1993_3D_NOx</v>
      </c>
      <c r="B11617" s="113" t="s">
        <v>153</v>
      </c>
      <c r="C11617" s="113">
        <v>1993</v>
      </c>
      <c r="D11617" s="113" t="s">
        <v>206</v>
      </c>
      <c r="E11617" s="113" t="s">
        <v>199</v>
      </c>
      <c r="F11617" s="113" t="s">
        <v>200</v>
      </c>
      <c r="G11617" s="113">
        <v>0.984311282828919</v>
      </c>
    </row>
    <row r="11618" spans="1:7" x14ac:dyDescent="0.25">
      <c r="A11618" s="108" t="str">
        <f t="shared" si="181"/>
        <v>IS_1994_NATIONAL TOTAL_NOx</v>
      </c>
      <c r="B11618" s="113" t="s">
        <v>153</v>
      </c>
      <c r="C11618" s="113">
        <v>1994</v>
      </c>
      <c r="D11618" s="113" t="s">
        <v>122</v>
      </c>
      <c r="E11618" s="113" t="s">
        <v>199</v>
      </c>
      <c r="F11618" s="113" t="s">
        <v>200</v>
      </c>
      <c r="G11618" s="113">
        <v>30.595556630192299</v>
      </c>
    </row>
    <row r="11619" spans="1:7" x14ac:dyDescent="0.25">
      <c r="A11619" s="108" t="str">
        <f t="shared" si="181"/>
        <v>IS_1994_NATIONAL TOTAL_NMVOC</v>
      </c>
      <c r="B11619" s="113" t="s">
        <v>153</v>
      </c>
      <c r="C11619" s="113">
        <v>1994</v>
      </c>
      <c r="D11619" s="113" t="s">
        <v>122</v>
      </c>
      <c r="E11619" s="113" t="s">
        <v>123</v>
      </c>
      <c r="F11619" s="113" t="s">
        <v>200</v>
      </c>
      <c r="G11619" s="113">
        <v>9.2681399548808905</v>
      </c>
    </row>
    <row r="11620" spans="1:7" x14ac:dyDescent="0.25">
      <c r="A11620" s="108" t="str">
        <f t="shared" si="181"/>
        <v>IS_1994_NATIONAL TOTAL_SOx</v>
      </c>
      <c r="B11620" s="113" t="s">
        <v>153</v>
      </c>
      <c r="C11620" s="113">
        <v>1994</v>
      </c>
      <c r="D11620" s="113" t="s">
        <v>122</v>
      </c>
      <c r="E11620" s="113" t="s">
        <v>201</v>
      </c>
      <c r="F11620" s="113" t="s">
        <v>200</v>
      </c>
      <c r="G11620" s="113">
        <v>17.380929043003199</v>
      </c>
    </row>
    <row r="11621" spans="1:7" x14ac:dyDescent="0.25">
      <c r="A11621" s="108" t="str">
        <f t="shared" si="181"/>
        <v>IS_1994_NATIONAL TOTAL_NH3</v>
      </c>
      <c r="B11621" s="113" t="s">
        <v>153</v>
      </c>
      <c r="C11621" s="113">
        <v>1994</v>
      </c>
      <c r="D11621" s="113" t="s">
        <v>122</v>
      </c>
      <c r="E11621" s="113" t="s">
        <v>124</v>
      </c>
      <c r="F11621" s="113" t="s">
        <v>200</v>
      </c>
      <c r="G11621" s="113">
        <v>4.6620749451767098</v>
      </c>
    </row>
    <row r="11622" spans="1:7" x14ac:dyDescent="0.25">
      <c r="A11622" s="108" t="str">
        <f t="shared" si="181"/>
        <v>IS_1994_NATIONAL TOTAL_PM2.5</v>
      </c>
      <c r="B11622" s="113" t="s">
        <v>153</v>
      </c>
      <c r="C11622" s="113">
        <v>1994</v>
      </c>
      <c r="D11622" s="113" t="s">
        <v>122</v>
      </c>
      <c r="E11622" s="113" t="s">
        <v>203</v>
      </c>
      <c r="F11622" s="113" t="s">
        <v>200</v>
      </c>
      <c r="G11622" s="113">
        <v>1.51230474195499</v>
      </c>
    </row>
    <row r="11623" spans="1:7" x14ac:dyDescent="0.25">
      <c r="A11623" s="108" t="str">
        <f t="shared" si="181"/>
        <v>IS_1994_NATIONAL TOTAL_Pb</v>
      </c>
      <c r="B11623" s="113" t="s">
        <v>153</v>
      </c>
      <c r="C11623" s="113">
        <v>1994</v>
      </c>
      <c r="D11623" s="113" t="s">
        <v>122</v>
      </c>
      <c r="E11623" s="113" t="s">
        <v>125</v>
      </c>
      <c r="F11623" s="113" t="s">
        <v>200</v>
      </c>
      <c r="G11623" s="113">
        <v>1.23066569067841E-3</v>
      </c>
    </row>
    <row r="11624" spans="1:7" x14ac:dyDescent="0.25">
      <c r="A11624" s="108" t="str">
        <f t="shared" si="181"/>
        <v>IS_1994_NATIONAL TOTAL_Cd</v>
      </c>
      <c r="B11624" s="113" t="s">
        <v>153</v>
      </c>
      <c r="C11624" s="113">
        <v>1994</v>
      </c>
      <c r="D11624" s="113" t="s">
        <v>122</v>
      </c>
      <c r="E11624" s="113" t="s">
        <v>126</v>
      </c>
      <c r="F11624" s="113" t="s">
        <v>200</v>
      </c>
      <c r="G11624" s="150">
        <v>3.7249756247471202E-5</v>
      </c>
    </row>
    <row r="11625" spans="1:7" x14ac:dyDescent="0.25">
      <c r="A11625" s="108" t="str">
        <f t="shared" si="181"/>
        <v>IS_1994_NATIONAL TOTAL_Hg</v>
      </c>
      <c r="B11625" s="113" t="s">
        <v>153</v>
      </c>
      <c r="C11625" s="113">
        <v>1994</v>
      </c>
      <c r="D11625" s="113" t="s">
        <v>122</v>
      </c>
      <c r="E11625" s="113" t="s">
        <v>127</v>
      </c>
      <c r="F11625" s="113" t="s">
        <v>200</v>
      </c>
      <c r="G11625" s="113">
        <v>1.2036942717206799E-4</v>
      </c>
    </row>
    <row r="11626" spans="1:7" x14ac:dyDescent="0.25">
      <c r="A11626" s="108" t="str">
        <f t="shared" si="181"/>
        <v>IS_1994_NATIONAL TOTAL_DIOX</v>
      </c>
      <c r="B11626" s="113" t="s">
        <v>153</v>
      </c>
      <c r="C11626" s="113">
        <v>1994</v>
      </c>
      <c r="D11626" s="113" t="s">
        <v>122</v>
      </c>
      <c r="E11626" s="113" t="s">
        <v>128</v>
      </c>
      <c r="F11626" s="113" t="s">
        <v>200</v>
      </c>
      <c r="G11626" s="150">
        <v>8.5591946496783301E-9</v>
      </c>
    </row>
    <row r="11627" spans="1:7" x14ac:dyDescent="0.25">
      <c r="A11627" s="108" t="str">
        <f t="shared" si="181"/>
        <v>IS_1994_NATIONAL TOTAL_PAH</v>
      </c>
      <c r="B11627" s="113" t="s">
        <v>153</v>
      </c>
      <c r="C11627" s="113">
        <v>1994</v>
      </c>
      <c r="D11627" s="113" t="s">
        <v>122</v>
      </c>
      <c r="E11627" s="113" t="s">
        <v>129</v>
      </c>
      <c r="F11627" s="113" t="s">
        <v>200</v>
      </c>
      <c r="G11627" s="113">
        <v>4.6073772577482898E-4</v>
      </c>
    </row>
    <row r="11628" spans="1:7" x14ac:dyDescent="0.25">
      <c r="A11628" s="108" t="str">
        <f t="shared" si="181"/>
        <v>IS_1994_NATIONAL TOTAL_HCB</v>
      </c>
      <c r="B11628" s="113" t="s">
        <v>153</v>
      </c>
      <c r="C11628" s="113">
        <v>1994</v>
      </c>
      <c r="D11628" s="113" t="s">
        <v>122</v>
      </c>
      <c r="E11628" s="113" t="s">
        <v>130</v>
      </c>
      <c r="F11628" s="113" t="s">
        <v>200</v>
      </c>
      <c r="G11628" s="150">
        <v>2.6768213391533401E-7</v>
      </c>
    </row>
    <row r="11629" spans="1:7" x14ac:dyDescent="0.25">
      <c r="A11629" s="108" t="str">
        <f t="shared" si="181"/>
        <v>IS_1994_NATIONAL TOTAL_PCB</v>
      </c>
      <c r="B11629" s="113" t="s">
        <v>153</v>
      </c>
      <c r="C11629" s="113">
        <v>1994</v>
      </c>
      <c r="D11629" s="113" t="s">
        <v>122</v>
      </c>
      <c r="E11629" s="113" t="s">
        <v>259</v>
      </c>
      <c r="F11629" s="113" t="s">
        <v>200</v>
      </c>
      <c r="G11629" s="150">
        <v>2.6104033540630001E-7</v>
      </c>
    </row>
    <row r="11630" spans="1:7" x14ac:dyDescent="0.25">
      <c r="A11630" s="108" t="str">
        <f t="shared" si="181"/>
        <v>IS_1994_1A3(FS)_NOx</v>
      </c>
      <c r="B11630" s="113" t="s">
        <v>153</v>
      </c>
      <c r="C11630" s="113">
        <v>1994</v>
      </c>
      <c r="D11630" s="113" t="s">
        <v>132</v>
      </c>
      <c r="E11630" s="113" t="s">
        <v>199</v>
      </c>
      <c r="F11630" s="113" t="s">
        <v>200</v>
      </c>
      <c r="G11630" s="113">
        <v>5.6408942154365302</v>
      </c>
    </row>
    <row r="11631" spans="1:7" x14ac:dyDescent="0.25">
      <c r="A11631" s="108" t="str">
        <f t="shared" si="181"/>
        <v>IS_1994_1A3(FS)_NMVOC</v>
      </c>
      <c r="B11631" s="113" t="s">
        <v>153</v>
      </c>
      <c r="C11631" s="113">
        <v>1994</v>
      </c>
      <c r="D11631" s="113" t="s">
        <v>132</v>
      </c>
      <c r="E11631" s="113" t="s">
        <v>123</v>
      </c>
      <c r="F11631" s="113" t="s">
        <v>200</v>
      </c>
      <c r="G11631" s="113">
        <v>4.3707114348553002</v>
      </c>
    </row>
    <row r="11632" spans="1:7" x14ac:dyDescent="0.25">
      <c r="A11632" s="108" t="str">
        <f t="shared" si="181"/>
        <v>IS_1994_1A3(FS)_SOx</v>
      </c>
      <c r="B11632" s="113" t="s">
        <v>153</v>
      </c>
      <c r="C11632" s="113">
        <v>1994</v>
      </c>
      <c r="D11632" s="113" t="s">
        <v>132</v>
      </c>
      <c r="E11632" s="113" t="s">
        <v>201</v>
      </c>
      <c r="F11632" s="113" t="s">
        <v>200</v>
      </c>
      <c r="G11632" s="113">
        <v>7.6527226056239794E-2</v>
      </c>
    </row>
    <row r="11633" spans="1:7" x14ac:dyDescent="0.25">
      <c r="A11633" s="108" t="str">
        <f t="shared" si="181"/>
        <v>IS_1994_1A3(FS)_NH3</v>
      </c>
      <c r="B11633" s="113" t="s">
        <v>153</v>
      </c>
      <c r="C11633" s="113">
        <v>1994</v>
      </c>
      <c r="D11633" s="113" t="s">
        <v>132</v>
      </c>
      <c r="E11633" s="113" t="s">
        <v>124</v>
      </c>
      <c r="F11633" s="113" t="s">
        <v>200</v>
      </c>
      <c r="G11633" s="113">
        <v>2.7774615464241099E-2</v>
      </c>
    </row>
    <row r="11634" spans="1:7" x14ac:dyDescent="0.25">
      <c r="A11634" s="108" t="str">
        <f t="shared" si="181"/>
        <v>IS_1994_1A3(FS)_PM2.5</v>
      </c>
      <c r="B11634" s="113" t="s">
        <v>153</v>
      </c>
      <c r="C11634" s="113">
        <v>1994</v>
      </c>
      <c r="D11634" s="113" t="s">
        <v>132</v>
      </c>
      <c r="E11634" s="113" t="s">
        <v>203</v>
      </c>
      <c r="F11634" s="113" t="s">
        <v>200</v>
      </c>
      <c r="G11634" s="113">
        <v>0.26212687305799398</v>
      </c>
    </row>
    <row r="11635" spans="1:7" x14ac:dyDescent="0.25">
      <c r="A11635" s="108" t="str">
        <f t="shared" si="181"/>
        <v>IS_1994_3D_NOx</v>
      </c>
      <c r="B11635" s="113" t="s">
        <v>153</v>
      </c>
      <c r="C11635" s="113">
        <v>1994</v>
      </c>
      <c r="D11635" s="113" t="s">
        <v>206</v>
      </c>
      <c r="E11635" s="113" t="s">
        <v>199</v>
      </c>
      <c r="F11635" s="113" t="s">
        <v>200</v>
      </c>
      <c r="G11635" s="113">
        <v>1.0047915932317799</v>
      </c>
    </row>
    <row r="11636" spans="1:7" x14ac:dyDescent="0.25">
      <c r="A11636" s="108" t="str">
        <f t="shared" si="181"/>
        <v>IS_1995_NATIONAL TOTAL_NOx</v>
      </c>
      <c r="B11636" s="113" t="s">
        <v>153</v>
      </c>
      <c r="C11636" s="113">
        <v>1995</v>
      </c>
      <c r="D11636" s="113" t="s">
        <v>122</v>
      </c>
      <c r="E11636" s="113" t="s">
        <v>199</v>
      </c>
      <c r="F11636" s="113" t="s">
        <v>200</v>
      </c>
      <c r="G11636" s="113">
        <v>32.186340630228401</v>
      </c>
    </row>
    <row r="11637" spans="1:7" x14ac:dyDescent="0.25">
      <c r="A11637" s="108" t="str">
        <f t="shared" si="181"/>
        <v>IS_1995_NATIONAL TOTAL_NMVOC</v>
      </c>
      <c r="B11637" s="113" t="s">
        <v>153</v>
      </c>
      <c r="C11637" s="113">
        <v>1995</v>
      </c>
      <c r="D11637" s="113" t="s">
        <v>122</v>
      </c>
      <c r="E11637" s="113" t="s">
        <v>123</v>
      </c>
      <c r="F11637" s="113" t="s">
        <v>200</v>
      </c>
      <c r="G11637" s="113">
        <v>9.0625718704635005</v>
      </c>
    </row>
    <row r="11638" spans="1:7" x14ac:dyDescent="0.25">
      <c r="A11638" s="108" t="str">
        <f t="shared" si="181"/>
        <v>IS_1995_NATIONAL TOTAL_SOx</v>
      </c>
      <c r="B11638" s="113" t="s">
        <v>153</v>
      </c>
      <c r="C11638" s="113">
        <v>1995</v>
      </c>
      <c r="D11638" s="113" t="s">
        <v>122</v>
      </c>
      <c r="E11638" s="113" t="s">
        <v>201</v>
      </c>
      <c r="F11638" s="113" t="s">
        <v>200</v>
      </c>
      <c r="G11638" s="113">
        <v>15.841528873184201</v>
      </c>
    </row>
    <row r="11639" spans="1:7" x14ac:dyDescent="0.25">
      <c r="A11639" s="108" t="str">
        <f t="shared" si="181"/>
        <v>IS_1995_NATIONAL TOTAL_NH3</v>
      </c>
      <c r="B11639" s="113" t="s">
        <v>153</v>
      </c>
      <c r="C11639" s="113">
        <v>1995</v>
      </c>
      <c r="D11639" s="113" t="s">
        <v>122</v>
      </c>
      <c r="E11639" s="113" t="s">
        <v>124</v>
      </c>
      <c r="F11639" s="113" t="s">
        <v>200</v>
      </c>
      <c r="G11639" s="113">
        <v>4.5247012537547997</v>
      </c>
    </row>
    <row r="11640" spans="1:7" x14ac:dyDescent="0.25">
      <c r="A11640" s="108" t="str">
        <f t="shared" si="181"/>
        <v>IS_1995_NATIONAL TOTAL_PM2.5</v>
      </c>
      <c r="B11640" s="113" t="s">
        <v>153</v>
      </c>
      <c r="C11640" s="113">
        <v>1995</v>
      </c>
      <c r="D11640" s="113" t="s">
        <v>122</v>
      </c>
      <c r="E11640" s="113" t="s">
        <v>203</v>
      </c>
      <c r="F11640" s="113" t="s">
        <v>200</v>
      </c>
      <c r="G11640" s="113">
        <v>1.59595228137414</v>
      </c>
    </row>
    <row r="11641" spans="1:7" x14ac:dyDescent="0.25">
      <c r="A11641" s="108" t="str">
        <f t="shared" si="181"/>
        <v>IS_1995_NATIONAL TOTAL_Pb</v>
      </c>
      <c r="B11641" s="113" t="s">
        <v>153</v>
      </c>
      <c r="C11641" s="113">
        <v>1995</v>
      </c>
      <c r="D11641" s="113" t="s">
        <v>122</v>
      </c>
      <c r="E11641" s="113" t="s">
        <v>125</v>
      </c>
      <c r="F11641" s="113" t="s">
        <v>200</v>
      </c>
      <c r="G11641" s="113">
        <v>1.3235365279876E-3</v>
      </c>
    </row>
    <row r="11642" spans="1:7" x14ac:dyDescent="0.25">
      <c r="A11642" s="108" t="str">
        <f t="shared" si="181"/>
        <v>IS_1995_NATIONAL TOTAL_Cd</v>
      </c>
      <c r="B11642" s="113" t="s">
        <v>153</v>
      </c>
      <c r="C11642" s="113">
        <v>1995</v>
      </c>
      <c r="D11642" s="113" t="s">
        <v>122</v>
      </c>
      <c r="E11642" s="113" t="s">
        <v>126</v>
      </c>
      <c r="F11642" s="113" t="s">
        <v>200</v>
      </c>
      <c r="G11642" s="150">
        <v>4.0780802697648001E-5</v>
      </c>
    </row>
    <row r="11643" spans="1:7" x14ac:dyDescent="0.25">
      <c r="A11643" s="108" t="str">
        <f t="shared" si="181"/>
        <v>IS_1995_NATIONAL TOTAL_Hg</v>
      </c>
      <c r="B11643" s="113" t="s">
        <v>153</v>
      </c>
      <c r="C11643" s="113">
        <v>1995</v>
      </c>
      <c r="D11643" s="113" t="s">
        <v>122</v>
      </c>
      <c r="E11643" s="113" t="s">
        <v>127</v>
      </c>
      <c r="F11643" s="113" t="s">
        <v>200</v>
      </c>
      <c r="G11643" s="113">
        <v>1.11688671805941E-4</v>
      </c>
    </row>
    <row r="11644" spans="1:7" x14ac:dyDescent="0.25">
      <c r="A11644" s="108" t="str">
        <f t="shared" si="181"/>
        <v>IS_1995_NATIONAL TOTAL_DIOX</v>
      </c>
      <c r="B11644" s="113" t="s">
        <v>153</v>
      </c>
      <c r="C11644" s="113">
        <v>1995</v>
      </c>
      <c r="D11644" s="113" t="s">
        <v>122</v>
      </c>
      <c r="E11644" s="113" t="s">
        <v>128</v>
      </c>
      <c r="F11644" s="113" t="s">
        <v>200</v>
      </c>
      <c r="G11644" s="150">
        <v>7.4543733325361998E-9</v>
      </c>
    </row>
    <row r="11645" spans="1:7" x14ac:dyDescent="0.25">
      <c r="A11645" s="108" t="str">
        <f t="shared" si="181"/>
        <v>IS_1995_NATIONAL TOTAL_PAH</v>
      </c>
      <c r="B11645" s="113" t="s">
        <v>153</v>
      </c>
      <c r="C11645" s="113">
        <v>1995</v>
      </c>
      <c r="D11645" s="113" t="s">
        <v>122</v>
      </c>
      <c r="E11645" s="113" t="s">
        <v>129</v>
      </c>
      <c r="F11645" s="113" t="s">
        <v>200</v>
      </c>
      <c r="G11645" s="113">
        <v>4.0461536309744701E-4</v>
      </c>
    </row>
    <row r="11646" spans="1:7" x14ac:dyDescent="0.25">
      <c r="A11646" s="108" t="str">
        <f t="shared" si="181"/>
        <v>IS_1995_NATIONAL TOTAL_HCB</v>
      </c>
      <c r="B11646" s="113" t="s">
        <v>153</v>
      </c>
      <c r="C11646" s="113">
        <v>1995</v>
      </c>
      <c r="D11646" s="113" t="s">
        <v>122</v>
      </c>
      <c r="E11646" s="113" t="s">
        <v>130</v>
      </c>
      <c r="F11646" s="113" t="s">
        <v>200</v>
      </c>
      <c r="G11646" s="150">
        <v>2.6827716252187203E-7</v>
      </c>
    </row>
    <row r="11647" spans="1:7" x14ac:dyDescent="0.25">
      <c r="A11647" s="108" t="str">
        <f t="shared" si="181"/>
        <v>IS_1995_NATIONAL TOTAL_PCB</v>
      </c>
      <c r="B11647" s="113" t="s">
        <v>153</v>
      </c>
      <c r="C11647" s="113">
        <v>1995</v>
      </c>
      <c r="D11647" s="113" t="s">
        <v>122</v>
      </c>
      <c r="E11647" s="113" t="s">
        <v>259</v>
      </c>
      <c r="F11647" s="113" t="s">
        <v>200</v>
      </c>
      <c r="G11647" s="150">
        <v>2.3510116044537099E-7</v>
      </c>
    </row>
    <row r="11648" spans="1:7" x14ac:dyDescent="0.25">
      <c r="A11648" s="108" t="str">
        <f t="shared" si="181"/>
        <v>IS_1995_1A3(FS)_NOx</v>
      </c>
      <c r="B11648" s="113" t="s">
        <v>153</v>
      </c>
      <c r="C11648" s="113">
        <v>1995</v>
      </c>
      <c r="D11648" s="113" t="s">
        <v>132</v>
      </c>
      <c r="E11648" s="113" t="s">
        <v>199</v>
      </c>
      <c r="F11648" s="113" t="s">
        <v>200</v>
      </c>
      <c r="G11648" s="113">
        <v>5.2707073128419797</v>
      </c>
    </row>
    <row r="11649" spans="1:7" x14ac:dyDescent="0.25">
      <c r="A11649" s="108" t="str">
        <f t="shared" si="181"/>
        <v>IS_1995_1A3(FS)_NMVOC</v>
      </c>
      <c r="B11649" s="113" t="s">
        <v>153</v>
      </c>
      <c r="C11649" s="113">
        <v>1995</v>
      </c>
      <c r="D11649" s="113" t="s">
        <v>132</v>
      </c>
      <c r="E11649" s="113" t="s">
        <v>123</v>
      </c>
      <c r="F11649" s="113" t="s">
        <v>200</v>
      </c>
      <c r="G11649" s="113">
        <v>4.1434446714445601</v>
      </c>
    </row>
    <row r="11650" spans="1:7" x14ac:dyDescent="0.25">
      <c r="A11650" s="108" t="str">
        <f t="shared" ref="A11650:A11713" si="182">CONCATENATE(B11650,"_",C11650,"_",D11650,"_",E11650)</f>
        <v>IS_1995_1A3(FS)_SOx</v>
      </c>
      <c r="B11650" s="113" t="s">
        <v>153</v>
      </c>
      <c r="C11650" s="113">
        <v>1995</v>
      </c>
      <c r="D11650" s="113" t="s">
        <v>132</v>
      </c>
      <c r="E11650" s="113" t="s">
        <v>201</v>
      </c>
      <c r="F11650" s="113" t="s">
        <v>200</v>
      </c>
      <c r="G11650" s="113">
        <v>7.4104397245231296E-2</v>
      </c>
    </row>
    <row r="11651" spans="1:7" x14ac:dyDescent="0.25">
      <c r="A11651" s="108" t="str">
        <f t="shared" si="182"/>
        <v>IS_1995_1A3(FS)_NH3</v>
      </c>
      <c r="B11651" s="113" t="s">
        <v>153</v>
      </c>
      <c r="C11651" s="113">
        <v>1995</v>
      </c>
      <c r="D11651" s="113" t="s">
        <v>132</v>
      </c>
      <c r="E11651" s="113" t="s">
        <v>124</v>
      </c>
      <c r="F11651" s="113" t="s">
        <v>200</v>
      </c>
      <c r="G11651" s="113">
        <v>3.59420960031787E-2</v>
      </c>
    </row>
    <row r="11652" spans="1:7" x14ac:dyDescent="0.25">
      <c r="A11652" s="108" t="str">
        <f t="shared" si="182"/>
        <v>IS_1995_1A3(FS)_PM2.5</v>
      </c>
      <c r="B11652" s="113" t="s">
        <v>153</v>
      </c>
      <c r="C11652" s="113">
        <v>1995</v>
      </c>
      <c r="D11652" s="113" t="s">
        <v>132</v>
      </c>
      <c r="E11652" s="113" t="s">
        <v>203</v>
      </c>
      <c r="F11652" s="113" t="s">
        <v>200</v>
      </c>
      <c r="G11652" s="113">
        <v>0.25229492323592601</v>
      </c>
    </row>
    <row r="11653" spans="1:7" x14ac:dyDescent="0.25">
      <c r="A11653" s="108" t="str">
        <f t="shared" si="182"/>
        <v>IS_1995_3D_NOx</v>
      </c>
      <c r="B11653" s="113" t="s">
        <v>153</v>
      </c>
      <c r="C11653" s="113">
        <v>1995</v>
      </c>
      <c r="D11653" s="113" t="s">
        <v>206</v>
      </c>
      <c r="E11653" s="113" t="s">
        <v>199</v>
      </c>
      <c r="F11653" s="113" t="s">
        <v>200</v>
      </c>
      <c r="G11653" s="113">
        <v>0.95963949671648396</v>
      </c>
    </row>
    <row r="11654" spans="1:7" x14ac:dyDescent="0.25">
      <c r="A11654" s="108" t="str">
        <f t="shared" si="182"/>
        <v>IS_1996_NATIONAL TOTAL_NOx</v>
      </c>
      <c r="B11654" s="113" t="s">
        <v>153</v>
      </c>
      <c r="C11654" s="113">
        <v>1996</v>
      </c>
      <c r="D11654" s="113" t="s">
        <v>122</v>
      </c>
      <c r="E11654" s="113" t="s">
        <v>199</v>
      </c>
      <c r="F11654" s="113" t="s">
        <v>200</v>
      </c>
      <c r="G11654" s="113">
        <v>32.682237429610701</v>
      </c>
    </row>
    <row r="11655" spans="1:7" x14ac:dyDescent="0.25">
      <c r="A11655" s="108" t="str">
        <f t="shared" si="182"/>
        <v>IS_1996_NATIONAL TOTAL_NMVOC</v>
      </c>
      <c r="B11655" s="113" t="s">
        <v>153</v>
      </c>
      <c r="C11655" s="113">
        <v>1996</v>
      </c>
      <c r="D11655" s="113" t="s">
        <v>122</v>
      </c>
      <c r="E11655" s="113" t="s">
        <v>123</v>
      </c>
      <c r="F11655" s="113" t="s">
        <v>200</v>
      </c>
      <c r="G11655" s="113">
        <v>8.9814120779873399</v>
      </c>
    </row>
    <row r="11656" spans="1:7" x14ac:dyDescent="0.25">
      <c r="A11656" s="108" t="str">
        <f t="shared" si="182"/>
        <v>IS_1996_NATIONAL TOTAL_SOx</v>
      </c>
      <c r="B11656" s="113" t="s">
        <v>153</v>
      </c>
      <c r="C11656" s="113">
        <v>1996</v>
      </c>
      <c r="D11656" s="113" t="s">
        <v>122</v>
      </c>
      <c r="E11656" s="113" t="s">
        <v>201</v>
      </c>
      <c r="F11656" s="113" t="s">
        <v>200</v>
      </c>
      <c r="G11656" s="113">
        <v>17.992321483601</v>
      </c>
    </row>
    <row r="11657" spans="1:7" x14ac:dyDescent="0.25">
      <c r="A11657" s="108" t="str">
        <f t="shared" si="182"/>
        <v>IS_1996_NATIONAL TOTAL_NH3</v>
      </c>
      <c r="B11657" s="113" t="s">
        <v>153</v>
      </c>
      <c r="C11657" s="113">
        <v>1996</v>
      </c>
      <c r="D11657" s="113" t="s">
        <v>122</v>
      </c>
      <c r="E11657" s="113" t="s">
        <v>124</v>
      </c>
      <c r="F11657" s="113" t="s">
        <v>200</v>
      </c>
      <c r="G11657" s="113">
        <v>4.63433134687559</v>
      </c>
    </row>
    <row r="11658" spans="1:7" x14ac:dyDescent="0.25">
      <c r="A11658" s="108" t="str">
        <f t="shared" si="182"/>
        <v>IS_1996_NATIONAL TOTAL_PM2.5</v>
      </c>
      <c r="B11658" s="113" t="s">
        <v>153</v>
      </c>
      <c r="C11658" s="113">
        <v>1996</v>
      </c>
      <c r="D11658" s="113" t="s">
        <v>122</v>
      </c>
      <c r="E11658" s="113" t="s">
        <v>203</v>
      </c>
      <c r="F11658" s="113" t="s">
        <v>200</v>
      </c>
      <c r="G11658" s="113">
        <v>1.5195460860494701</v>
      </c>
    </row>
    <row r="11659" spans="1:7" x14ac:dyDescent="0.25">
      <c r="A11659" s="108" t="str">
        <f t="shared" si="182"/>
        <v>IS_1996_NATIONAL TOTAL_Pb</v>
      </c>
      <c r="B11659" s="113" t="s">
        <v>153</v>
      </c>
      <c r="C11659" s="113">
        <v>1996</v>
      </c>
      <c r="D11659" s="113" t="s">
        <v>122</v>
      </c>
      <c r="E11659" s="113" t="s">
        <v>125</v>
      </c>
      <c r="F11659" s="113" t="s">
        <v>200</v>
      </c>
      <c r="G11659" s="113">
        <v>1.5637074100643699E-3</v>
      </c>
    </row>
    <row r="11660" spans="1:7" x14ac:dyDescent="0.25">
      <c r="A11660" s="108" t="str">
        <f t="shared" si="182"/>
        <v>IS_1996_NATIONAL TOTAL_Cd</v>
      </c>
      <c r="B11660" s="113" t="s">
        <v>153</v>
      </c>
      <c r="C11660" s="113">
        <v>1996</v>
      </c>
      <c r="D11660" s="113" t="s">
        <v>122</v>
      </c>
      <c r="E11660" s="113" t="s">
        <v>126</v>
      </c>
      <c r="F11660" s="113" t="s">
        <v>200</v>
      </c>
      <c r="G11660" s="150">
        <v>4.5614603927165602E-5</v>
      </c>
    </row>
    <row r="11661" spans="1:7" x14ac:dyDescent="0.25">
      <c r="A11661" s="108" t="str">
        <f t="shared" si="182"/>
        <v>IS_1996_NATIONAL TOTAL_Hg</v>
      </c>
      <c r="B11661" s="113" t="s">
        <v>153</v>
      </c>
      <c r="C11661" s="113">
        <v>1996</v>
      </c>
      <c r="D11661" s="113" t="s">
        <v>122</v>
      </c>
      <c r="E11661" s="113" t="s">
        <v>127</v>
      </c>
      <c r="F11661" s="113" t="s">
        <v>200</v>
      </c>
      <c r="G11661" s="113">
        <v>1.06898105859517E-4</v>
      </c>
    </row>
    <row r="11662" spans="1:7" x14ac:dyDescent="0.25">
      <c r="A11662" s="108" t="str">
        <f t="shared" si="182"/>
        <v>IS_1996_NATIONAL TOTAL_DIOX</v>
      </c>
      <c r="B11662" s="113" t="s">
        <v>153</v>
      </c>
      <c r="C11662" s="113">
        <v>1996</v>
      </c>
      <c r="D11662" s="113" t="s">
        <v>122</v>
      </c>
      <c r="E11662" s="113" t="s">
        <v>128</v>
      </c>
      <c r="F11662" s="113" t="s">
        <v>200</v>
      </c>
      <c r="G11662" s="150">
        <v>6.5300044963241799E-9</v>
      </c>
    </row>
    <row r="11663" spans="1:7" x14ac:dyDescent="0.25">
      <c r="A11663" s="108" t="str">
        <f t="shared" si="182"/>
        <v>IS_1996_NATIONAL TOTAL_PAH</v>
      </c>
      <c r="B11663" s="113" t="s">
        <v>153</v>
      </c>
      <c r="C11663" s="113">
        <v>1996</v>
      </c>
      <c r="D11663" s="113" t="s">
        <v>122</v>
      </c>
      <c r="E11663" s="113" t="s">
        <v>129</v>
      </c>
      <c r="F11663" s="113" t="s">
        <v>200</v>
      </c>
      <c r="G11663" s="113">
        <v>3.6333538275983799E-4</v>
      </c>
    </row>
    <row r="11664" spans="1:7" x14ac:dyDescent="0.25">
      <c r="A11664" s="108" t="str">
        <f t="shared" si="182"/>
        <v>IS_1996_NATIONAL TOTAL_HCB</v>
      </c>
      <c r="B11664" s="113" t="s">
        <v>153</v>
      </c>
      <c r="C11664" s="113">
        <v>1996</v>
      </c>
      <c r="D11664" s="113" t="s">
        <v>122</v>
      </c>
      <c r="E11664" s="113" t="s">
        <v>130</v>
      </c>
      <c r="F11664" s="113" t="s">
        <v>200</v>
      </c>
      <c r="G11664" s="150">
        <v>2.9985973221299699E-7</v>
      </c>
    </row>
    <row r="11665" spans="1:7" x14ac:dyDescent="0.25">
      <c r="A11665" s="108" t="str">
        <f t="shared" si="182"/>
        <v>IS_1996_NATIONAL TOTAL_PCB</v>
      </c>
      <c r="B11665" s="113" t="s">
        <v>153</v>
      </c>
      <c r="C11665" s="113">
        <v>1996</v>
      </c>
      <c r="D11665" s="113" t="s">
        <v>122</v>
      </c>
      <c r="E11665" s="113" t="s">
        <v>259</v>
      </c>
      <c r="F11665" s="113" t="s">
        <v>200</v>
      </c>
      <c r="G11665" s="150">
        <v>2.1523187115899699E-7</v>
      </c>
    </row>
    <row r="11666" spans="1:7" x14ac:dyDescent="0.25">
      <c r="A11666" s="108" t="str">
        <f t="shared" si="182"/>
        <v>IS_1996_1A3(FS)_NOx</v>
      </c>
      <c r="B11666" s="113" t="s">
        <v>153</v>
      </c>
      <c r="C11666" s="113">
        <v>1996</v>
      </c>
      <c r="D11666" s="113" t="s">
        <v>132</v>
      </c>
      <c r="E11666" s="113" t="s">
        <v>199</v>
      </c>
      <c r="F11666" s="113" t="s">
        <v>200</v>
      </c>
      <c r="G11666" s="113">
        <v>4.7824510391512103</v>
      </c>
    </row>
    <row r="11667" spans="1:7" x14ac:dyDescent="0.25">
      <c r="A11667" s="108" t="str">
        <f t="shared" si="182"/>
        <v>IS_1996_1A3(FS)_NMVOC</v>
      </c>
      <c r="B11667" s="113" t="s">
        <v>153</v>
      </c>
      <c r="C11667" s="113">
        <v>1996</v>
      </c>
      <c r="D11667" s="113" t="s">
        <v>132</v>
      </c>
      <c r="E11667" s="113" t="s">
        <v>123</v>
      </c>
      <c r="F11667" s="113" t="s">
        <v>200</v>
      </c>
      <c r="G11667" s="113">
        <v>3.8751463475924401</v>
      </c>
    </row>
    <row r="11668" spans="1:7" x14ac:dyDescent="0.25">
      <c r="A11668" s="108" t="str">
        <f t="shared" si="182"/>
        <v>IS_1996_1A3(FS)_SOx</v>
      </c>
      <c r="B11668" s="113" t="s">
        <v>153</v>
      </c>
      <c r="C11668" s="113">
        <v>1996</v>
      </c>
      <c r="D11668" s="113" t="s">
        <v>132</v>
      </c>
      <c r="E11668" s="113" t="s">
        <v>201</v>
      </c>
      <c r="F11668" s="113" t="s">
        <v>200</v>
      </c>
      <c r="G11668" s="113">
        <v>6.8072329201816606E-2</v>
      </c>
    </row>
    <row r="11669" spans="1:7" x14ac:dyDescent="0.25">
      <c r="A11669" s="108" t="str">
        <f t="shared" si="182"/>
        <v>IS_1996_1A3(FS)_NH3</v>
      </c>
      <c r="B11669" s="113" t="s">
        <v>153</v>
      </c>
      <c r="C11669" s="113">
        <v>1996</v>
      </c>
      <c r="D11669" s="113" t="s">
        <v>132</v>
      </c>
      <c r="E11669" s="113" t="s">
        <v>124</v>
      </c>
      <c r="F11669" s="113" t="s">
        <v>200</v>
      </c>
      <c r="G11669" s="113">
        <v>4.6996067005419903E-2</v>
      </c>
    </row>
    <row r="11670" spans="1:7" x14ac:dyDescent="0.25">
      <c r="A11670" s="108" t="str">
        <f t="shared" si="182"/>
        <v>IS_1996_1A3(FS)_PM2.5</v>
      </c>
      <c r="B11670" s="113" t="s">
        <v>153</v>
      </c>
      <c r="C11670" s="113">
        <v>1996</v>
      </c>
      <c r="D11670" s="113" t="s">
        <v>132</v>
      </c>
      <c r="E11670" s="113" t="s">
        <v>203</v>
      </c>
      <c r="F11670" s="113" t="s">
        <v>200</v>
      </c>
      <c r="G11670" s="113">
        <v>0.21638666099027901</v>
      </c>
    </row>
    <row r="11671" spans="1:7" x14ac:dyDescent="0.25">
      <c r="A11671" s="108" t="str">
        <f t="shared" si="182"/>
        <v>IS_1996_3D_NOx</v>
      </c>
      <c r="B11671" s="113" t="s">
        <v>153</v>
      </c>
      <c r="C11671" s="113">
        <v>1996</v>
      </c>
      <c r="D11671" s="113" t="s">
        <v>206</v>
      </c>
      <c r="E11671" s="113" t="s">
        <v>199</v>
      </c>
      <c r="F11671" s="113" t="s">
        <v>200</v>
      </c>
      <c r="G11671" s="113">
        <v>1.0070074239736699</v>
      </c>
    </row>
    <row r="11672" spans="1:7" x14ac:dyDescent="0.25">
      <c r="A11672" s="108" t="str">
        <f t="shared" si="182"/>
        <v>IS_1997_NATIONAL TOTAL_NOx</v>
      </c>
      <c r="B11672" s="113" t="s">
        <v>153</v>
      </c>
      <c r="C11672" s="113">
        <v>1997</v>
      </c>
      <c r="D11672" s="113" t="s">
        <v>122</v>
      </c>
      <c r="E11672" s="113" t="s">
        <v>199</v>
      </c>
      <c r="F11672" s="113" t="s">
        <v>200</v>
      </c>
      <c r="G11672" s="113">
        <v>32.468654392300699</v>
      </c>
    </row>
    <row r="11673" spans="1:7" x14ac:dyDescent="0.25">
      <c r="A11673" s="108" t="str">
        <f t="shared" si="182"/>
        <v>IS_1997_NATIONAL TOTAL_NMVOC</v>
      </c>
      <c r="B11673" s="113" t="s">
        <v>153</v>
      </c>
      <c r="C11673" s="113">
        <v>1997</v>
      </c>
      <c r="D11673" s="113" t="s">
        <v>122</v>
      </c>
      <c r="E11673" s="113" t="s">
        <v>123</v>
      </c>
      <c r="F11673" s="113" t="s">
        <v>200</v>
      </c>
      <c r="G11673" s="113">
        <v>8.8630200129602805</v>
      </c>
    </row>
    <row r="11674" spans="1:7" x14ac:dyDescent="0.25">
      <c r="A11674" s="108" t="str">
        <f t="shared" si="182"/>
        <v>IS_1997_NATIONAL TOTAL_SOx</v>
      </c>
      <c r="B11674" s="113" t="s">
        <v>153</v>
      </c>
      <c r="C11674" s="113">
        <v>1997</v>
      </c>
      <c r="D11674" s="113" t="s">
        <v>122</v>
      </c>
      <c r="E11674" s="113" t="s">
        <v>201</v>
      </c>
      <c r="F11674" s="113" t="s">
        <v>200</v>
      </c>
      <c r="G11674" s="113">
        <v>18.226579864510601</v>
      </c>
    </row>
    <row r="11675" spans="1:7" x14ac:dyDescent="0.25">
      <c r="A11675" s="108" t="str">
        <f t="shared" si="182"/>
        <v>IS_1997_NATIONAL TOTAL_NH3</v>
      </c>
      <c r="B11675" s="113" t="s">
        <v>153</v>
      </c>
      <c r="C11675" s="113">
        <v>1997</v>
      </c>
      <c r="D11675" s="113" t="s">
        <v>122</v>
      </c>
      <c r="E11675" s="113" t="s">
        <v>124</v>
      </c>
      <c r="F11675" s="113" t="s">
        <v>200</v>
      </c>
      <c r="G11675" s="113">
        <v>4.5611168881784696</v>
      </c>
    </row>
    <row r="11676" spans="1:7" x14ac:dyDescent="0.25">
      <c r="A11676" s="108" t="str">
        <f t="shared" si="182"/>
        <v>IS_1997_NATIONAL TOTAL_PM2.5</v>
      </c>
      <c r="B11676" s="113" t="s">
        <v>153</v>
      </c>
      <c r="C11676" s="113">
        <v>1997</v>
      </c>
      <c r="D11676" s="113" t="s">
        <v>122</v>
      </c>
      <c r="E11676" s="113" t="s">
        <v>203</v>
      </c>
      <c r="F11676" s="113" t="s">
        <v>200</v>
      </c>
      <c r="G11676" s="113">
        <v>1.53711449117513</v>
      </c>
    </row>
    <row r="11677" spans="1:7" x14ac:dyDescent="0.25">
      <c r="A11677" s="108" t="str">
        <f t="shared" si="182"/>
        <v>IS_1997_NATIONAL TOTAL_Pb</v>
      </c>
      <c r="B11677" s="113" t="s">
        <v>153</v>
      </c>
      <c r="C11677" s="113">
        <v>1997</v>
      </c>
      <c r="D11677" s="113" t="s">
        <v>122</v>
      </c>
      <c r="E11677" s="113" t="s">
        <v>125</v>
      </c>
      <c r="F11677" s="113" t="s">
        <v>200</v>
      </c>
      <c r="G11677" s="113">
        <v>1.5960548208672101E-3</v>
      </c>
    </row>
    <row r="11678" spans="1:7" x14ac:dyDescent="0.25">
      <c r="A11678" s="108" t="str">
        <f t="shared" si="182"/>
        <v>IS_1997_NATIONAL TOTAL_Cd</v>
      </c>
      <c r="B11678" s="113" t="s">
        <v>153</v>
      </c>
      <c r="C11678" s="113">
        <v>1997</v>
      </c>
      <c r="D11678" s="113" t="s">
        <v>122</v>
      </c>
      <c r="E11678" s="113" t="s">
        <v>126</v>
      </c>
      <c r="F11678" s="113" t="s">
        <v>200</v>
      </c>
      <c r="G11678" s="150">
        <v>4.8591810780367902E-5</v>
      </c>
    </row>
    <row r="11679" spans="1:7" x14ac:dyDescent="0.25">
      <c r="A11679" s="108" t="str">
        <f t="shared" si="182"/>
        <v>IS_1997_NATIONAL TOTAL_Hg</v>
      </c>
      <c r="B11679" s="113" t="s">
        <v>153</v>
      </c>
      <c r="C11679" s="113">
        <v>1997</v>
      </c>
      <c r="D11679" s="113" t="s">
        <v>122</v>
      </c>
      <c r="E11679" s="113" t="s">
        <v>127</v>
      </c>
      <c r="F11679" s="113" t="s">
        <v>200</v>
      </c>
      <c r="G11679" s="113">
        <v>1.04846778216863E-4</v>
      </c>
    </row>
    <row r="11680" spans="1:7" x14ac:dyDescent="0.25">
      <c r="A11680" s="108" t="str">
        <f t="shared" si="182"/>
        <v>IS_1997_NATIONAL TOTAL_DIOX</v>
      </c>
      <c r="B11680" s="113" t="s">
        <v>153</v>
      </c>
      <c r="C11680" s="113">
        <v>1997</v>
      </c>
      <c r="D11680" s="113" t="s">
        <v>122</v>
      </c>
      <c r="E11680" s="113" t="s">
        <v>128</v>
      </c>
      <c r="F11680" s="113" t="s">
        <v>200</v>
      </c>
      <c r="G11680" s="150">
        <v>6.0742224624913099E-9</v>
      </c>
    </row>
    <row r="11681" spans="1:7" x14ac:dyDescent="0.25">
      <c r="A11681" s="108" t="str">
        <f t="shared" si="182"/>
        <v>IS_1997_NATIONAL TOTAL_PAH</v>
      </c>
      <c r="B11681" s="113" t="s">
        <v>153</v>
      </c>
      <c r="C11681" s="113">
        <v>1997</v>
      </c>
      <c r="D11681" s="113" t="s">
        <v>122</v>
      </c>
      <c r="E11681" s="113" t="s">
        <v>129</v>
      </c>
      <c r="F11681" s="113" t="s">
        <v>200</v>
      </c>
      <c r="G11681" s="113">
        <v>3.6682627752576599E-4</v>
      </c>
    </row>
    <row r="11682" spans="1:7" x14ac:dyDescent="0.25">
      <c r="A11682" s="108" t="str">
        <f t="shared" si="182"/>
        <v>IS_1997_NATIONAL TOTAL_HCB</v>
      </c>
      <c r="B11682" s="113" t="s">
        <v>153</v>
      </c>
      <c r="C11682" s="113">
        <v>1997</v>
      </c>
      <c r="D11682" s="113" t="s">
        <v>122</v>
      </c>
      <c r="E11682" s="113" t="s">
        <v>130</v>
      </c>
      <c r="F11682" s="113" t="s">
        <v>200</v>
      </c>
      <c r="G11682" s="150">
        <v>3.29530626535643E-7</v>
      </c>
    </row>
    <row r="11683" spans="1:7" x14ac:dyDescent="0.25">
      <c r="A11683" s="108" t="str">
        <f t="shared" si="182"/>
        <v>IS_1997_NATIONAL TOTAL_PCB</v>
      </c>
      <c r="B11683" s="113" t="s">
        <v>153</v>
      </c>
      <c r="C11683" s="113">
        <v>1997</v>
      </c>
      <c r="D11683" s="113" t="s">
        <v>122</v>
      </c>
      <c r="E11683" s="113" t="s">
        <v>259</v>
      </c>
      <c r="F11683" s="113" t="s">
        <v>200</v>
      </c>
      <c r="G11683" s="150">
        <v>2.23694073525201E-7</v>
      </c>
    </row>
    <row r="11684" spans="1:7" x14ac:dyDescent="0.25">
      <c r="A11684" s="108" t="str">
        <f t="shared" si="182"/>
        <v>IS_1997_1A3(FS)_NOx</v>
      </c>
      <c r="B11684" s="113" t="s">
        <v>153</v>
      </c>
      <c r="C11684" s="113">
        <v>1997</v>
      </c>
      <c r="D11684" s="113" t="s">
        <v>132</v>
      </c>
      <c r="E11684" s="113" t="s">
        <v>199</v>
      </c>
      <c r="F11684" s="113" t="s">
        <v>200</v>
      </c>
      <c r="G11684" s="113">
        <v>4.7326979651914103</v>
      </c>
    </row>
    <row r="11685" spans="1:7" x14ac:dyDescent="0.25">
      <c r="A11685" s="108" t="str">
        <f t="shared" si="182"/>
        <v>IS_1997_1A3(FS)_NMVOC</v>
      </c>
      <c r="B11685" s="113" t="s">
        <v>153</v>
      </c>
      <c r="C11685" s="113">
        <v>1997</v>
      </c>
      <c r="D11685" s="113" t="s">
        <v>132</v>
      </c>
      <c r="E11685" s="113" t="s">
        <v>123</v>
      </c>
      <c r="F11685" s="113" t="s">
        <v>200</v>
      </c>
      <c r="G11685" s="113">
        <v>3.6878747603520399</v>
      </c>
    </row>
    <row r="11686" spans="1:7" x14ac:dyDescent="0.25">
      <c r="A11686" s="108" t="str">
        <f t="shared" si="182"/>
        <v>IS_1997_1A3(FS)_SOx</v>
      </c>
      <c r="B11686" s="113" t="s">
        <v>153</v>
      </c>
      <c r="C11686" s="113">
        <v>1997</v>
      </c>
      <c r="D11686" s="113" t="s">
        <v>132</v>
      </c>
      <c r="E11686" s="113" t="s">
        <v>201</v>
      </c>
      <c r="F11686" s="113" t="s">
        <v>200</v>
      </c>
      <c r="G11686" s="113">
        <v>7.5706313179532705E-2</v>
      </c>
    </row>
    <row r="11687" spans="1:7" x14ac:dyDescent="0.25">
      <c r="A11687" s="108" t="str">
        <f t="shared" si="182"/>
        <v>IS_1997_1A3(FS)_NH3</v>
      </c>
      <c r="B11687" s="113" t="s">
        <v>153</v>
      </c>
      <c r="C11687" s="113">
        <v>1997</v>
      </c>
      <c r="D11687" s="113" t="s">
        <v>132</v>
      </c>
      <c r="E11687" s="113" t="s">
        <v>124</v>
      </c>
      <c r="F11687" s="113" t="s">
        <v>200</v>
      </c>
      <c r="G11687" s="113">
        <v>5.7187598595010498E-2</v>
      </c>
    </row>
    <row r="11688" spans="1:7" x14ac:dyDescent="0.25">
      <c r="A11688" s="108" t="str">
        <f t="shared" si="182"/>
        <v>IS_1997_1A3(FS)_PM2.5</v>
      </c>
      <c r="B11688" s="113" t="s">
        <v>153</v>
      </c>
      <c r="C11688" s="113">
        <v>1997</v>
      </c>
      <c r="D11688" s="113" t="s">
        <v>132</v>
      </c>
      <c r="E11688" s="113" t="s">
        <v>203</v>
      </c>
      <c r="F11688" s="113" t="s">
        <v>200</v>
      </c>
      <c r="G11688" s="113">
        <v>0.24728159318214299</v>
      </c>
    </row>
    <row r="11689" spans="1:7" x14ac:dyDescent="0.25">
      <c r="A11689" s="108" t="str">
        <f t="shared" si="182"/>
        <v>IS_1997_3D_NOx</v>
      </c>
      <c r="B11689" s="113" t="s">
        <v>153</v>
      </c>
      <c r="C11689" s="113">
        <v>1997</v>
      </c>
      <c r="D11689" s="113" t="s">
        <v>206</v>
      </c>
      <c r="E11689" s="113" t="s">
        <v>199</v>
      </c>
      <c r="F11689" s="113" t="s">
        <v>200</v>
      </c>
      <c r="G11689" s="113">
        <v>0.98574779813434199</v>
      </c>
    </row>
    <row r="11690" spans="1:7" x14ac:dyDescent="0.25">
      <c r="A11690" s="108" t="str">
        <f t="shared" si="182"/>
        <v>IS_1998_NATIONAL TOTAL_NOx</v>
      </c>
      <c r="B11690" s="113" t="s">
        <v>153</v>
      </c>
      <c r="C11690" s="113">
        <v>1998</v>
      </c>
      <c r="D11690" s="113" t="s">
        <v>122</v>
      </c>
      <c r="E11690" s="113" t="s">
        <v>199</v>
      </c>
      <c r="F11690" s="113" t="s">
        <v>200</v>
      </c>
      <c r="G11690" s="113">
        <v>31.359336820635001</v>
      </c>
    </row>
    <row r="11691" spans="1:7" x14ac:dyDescent="0.25">
      <c r="A11691" s="108" t="str">
        <f t="shared" si="182"/>
        <v>IS_1998_NATIONAL TOTAL_NMVOC</v>
      </c>
      <c r="B11691" s="113" t="s">
        <v>153</v>
      </c>
      <c r="C11691" s="113">
        <v>1998</v>
      </c>
      <c r="D11691" s="113" t="s">
        <v>122</v>
      </c>
      <c r="E11691" s="113" t="s">
        <v>123</v>
      </c>
      <c r="F11691" s="113" t="s">
        <v>200</v>
      </c>
      <c r="G11691" s="113">
        <v>8.8323811696689098</v>
      </c>
    </row>
    <row r="11692" spans="1:7" x14ac:dyDescent="0.25">
      <c r="A11692" s="108" t="str">
        <f t="shared" si="182"/>
        <v>IS_1998_NATIONAL TOTAL_SOx</v>
      </c>
      <c r="B11692" s="113" t="s">
        <v>153</v>
      </c>
      <c r="C11692" s="113">
        <v>1998</v>
      </c>
      <c r="D11692" s="113" t="s">
        <v>122</v>
      </c>
      <c r="E11692" s="113" t="s">
        <v>201</v>
      </c>
      <c r="F11692" s="113" t="s">
        <v>200</v>
      </c>
      <c r="G11692" s="113">
        <v>18.191490091311699</v>
      </c>
    </row>
    <row r="11693" spans="1:7" x14ac:dyDescent="0.25">
      <c r="A11693" s="108" t="str">
        <f t="shared" si="182"/>
        <v>IS_1998_NATIONAL TOTAL_NH3</v>
      </c>
      <c r="B11693" s="113" t="s">
        <v>153</v>
      </c>
      <c r="C11693" s="113">
        <v>1998</v>
      </c>
      <c r="D11693" s="113" t="s">
        <v>122</v>
      </c>
      <c r="E11693" s="113" t="s">
        <v>124</v>
      </c>
      <c r="F11693" s="113" t="s">
        <v>200</v>
      </c>
      <c r="G11693" s="113">
        <v>4.6735170497562804</v>
      </c>
    </row>
    <row r="11694" spans="1:7" x14ac:dyDescent="0.25">
      <c r="A11694" s="108" t="str">
        <f t="shared" si="182"/>
        <v>IS_1998_NATIONAL TOTAL_PM2.5</v>
      </c>
      <c r="B11694" s="113" t="s">
        <v>153</v>
      </c>
      <c r="C11694" s="113">
        <v>1998</v>
      </c>
      <c r="D11694" s="113" t="s">
        <v>122</v>
      </c>
      <c r="E11694" s="113" t="s">
        <v>203</v>
      </c>
      <c r="F11694" s="113" t="s">
        <v>200</v>
      </c>
      <c r="G11694" s="113">
        <v>1.5306534659066799</v>
      </c>
    </row>
    <row r="11695" spans="1:7" x14ac:dyDescent="0.25">
      <c r="A11695" s="108" t="str">
        <f t="shared" si="182"/>
        <v>IS_1998_NATIONAL TOTAL_Pb</v>
      </c>
      <c r="B11695" s="113" t="s">
        <v>153</v>
      </c>
      <c r="C11695" s="113">
        <v>1998</v>
      </c>
      <c r="D11695" s="113" t="s">
        <v>122</v>
      </c>
      <c r="E11695" s="113" t="s">
        <v>125</v>
      </c>
      <c r="F11695" s="113" t="s">
        <v>200</v>
      </c>
      <c r="G11695" s="113">
        <v>1.69182268724199E-3</v>
      </c>
    </row>
    <row r="11696" spans="1:7" x14ac:dyDescent="0.25">
      <c r="A11696" s="108" t="str">
        <f t="shared" si="182"/>
        <v>IS_1998_NATIONAL TOTAL_Cd</v>
      </c>
      <c r="B11696" s="113" t="s">
        <v>153</v>
      </c>
      <c r="C11696" s="113">
        <v>1998</v>
      </c>
      <c r="D11696" s="113" t="s">
        <v>122</v>
      </c>
      <c r="E11696" s="113" t="s">
        <v>126</v>
      </c>
      <c r="F11696" s="113" t="s">
        <v>200</v>
      </c>
      <c r="G11696" s="150">
        <v>5.5884377364636198E-5</v>
      </c>
    </row>
    <row r="11697" spans="1:7" x14ac:dyDescent="0.25">
      <c r="A11697" s="108" t="str">
        <f t="shared" si="182"/>
        <v>IS_1998_NATIONAL TOTAL_Hg</v>
      </c>
      <c r="B11697" s="113" t="s">
        <v>153</v>
      </c>
      <c r="C11697" s="113">
        <v>1998</v>
      </c>
      <c r="D11697" s="113" t="s">
        <v>122</v>
      </c>
      <c r="E11697" s="113" t="s">
        <v>127</v>
      </c>
      <c r="F11697" s="113" t="s">
        <v>200</v>
      </c>
      <c r="G11697" s="150">
        <v>9.4084287341288705E-5</v>
      </c>
    </row>
    <row r="11698" spans="1:7" x14ac:dyDescent="0.25">
      <c r="A11698" s="108" t="str">
        <f t="shared" si="182"/>
        <v>IS_1998_NATIONAL TOTAL_DIOX</v>
      </c>
      <c r="B11698" s="113" t="s">
        <v>153</v>
      </c>
      <c r="C11698" s="113">
        <v>1998</v>
      </c>
      <c r="D11698" s="113" t="s">
        <v>122</v>
      </c>
      <c r="E11698" s="113" t="s">
        <v>128</v>
      </c>
      <c r="F11698" s="113" t="s">
        <v>200</v>
      </c>
      <c r="G11698" s="150">
        <v>4.97534010703509E-9</v>
      </c>
    </row>
    <row r="11699" spans="1:7" x14ac:dyDescent="0.25">
      <c r="A11699" s="108" t="str">
        <f t="shared" si="182"/>
        <v>IS_1998_NATIONAL TOTAL_PAH</v>
      </c>
      <c r="B11699" s="113" t="s">
        <v>153</v>
      </c>
      <c r="C11699" s="113">
        <v>1998</v>
      </c>
      <c r="D11699" s="113" t="s">
        <v>122</v>
      </c>
      <c r="E11699" s="113" t="s">
        <v>129</v>
      </c>
      <c r="F11699" s="113" t="s">
        <v>200</v>
      </c>
      <c r="G11699" s="113">
        <v>3.3682638771250699E-4</v>
      </c>
    </row>
    <row r="11700" spans="1:7" x14ac:dyDescent="0.25">
      <c r="A11700" s="108" t="str">
        <f t="shared" si="182"/>
        <v>IS_1998_NATIONAL TOTAL_HCB</v>
      </c>
      <c r="B11700" s="113" t="s">
        <v>153</v>
      </c>
      <c r="C11700" s="113">
        <v>1998</v>
      </c>
      <c r="D11700" s="113" t="s">
        <v>122</v>
      </c>
      <c r="E11700" s="113" t="s">
        <v>130</v>
      </c>
      <c r="F11700" s="113" t="s">
        <v>200</v>
      </c>
      <c r="G11700" s="150">
        <v>3.8008423474389499E-7</v>
      </c>
    </row>
    <row r="11701" spans="1:7" x14ac:dyDescent="0.25">
      <c r="A11701" s="108" t="str">
        <f t="shared" si="182"/>
        <v>IS_1998_NATIONAL TOTAL_PCB</v>
      </c>
      <c r="B11701" s="113" t="s">
        <v>153</v>
      </c>
      <c r="C11701" s="113">
        <v>1998</v>
      </c>
      <c r="D11701" s="113" t="s">
        <v>122</v>
      </c>
      <c r="E11701" s="113" t="s">
        <v>259</v>
      </c>
      <c r="F11701" s="113" t="s">
        <v>200</v>
      </c>
      <c r="G11701" s="150">
        <v>2.19026759455137E-7</v>
      </c>
    </row>
    <row r="11702" spans="1:7" x14ac:dyDescent="0.25">
      <c r="A11702" s="108" t="str">
        <f t="shared" si="182"/>
        <v>IS_1998_1A3(FS)_NOx</v>
      </c>
      <c r="B11702" s="113" t="s">
        <v>153</v>
      </c>
      <c r="C11702" s="113">
        <v>1998</v>
      </c>
      <c r="D11702" s="113" t="s">
        <v>132</v>
      </c>
      <c r="E11702" s="113" t="s">
        <v>199</v>
      </c>
      <c r="F11702" s="113" t="s">
        <v>200</v>
      </c>
      <c r="G11702" s="113">
        <v>4.387163974261</v>
      </c>
    </row>
    <row r="11703" spans="1:7" x14ac:dyDescent="0.25">
      <c r="A11703" s="108" t="str">
        <f t="shared" si="182"/>
        <v>IS_1998_1A3(FS)_NMVOC</v>
      </c>
      <c r="B11703" s="113" t="s">
        <v>153</v>
      </c>
      <c r="C11703" s="113">
        <v>1998</v>
      </c>
      <c r="D11703" s="113" t="s">
        <v>132</v>
      </c>
      <c r="E11703" s="113" t="s">
        <v>123</v>
      </c>
      <c r="F11703" s="113" t="s">
        <v>200</v>
      </c>
      <c r="G11703" s="113">
        <v>3.5654320084511699</v>
      </c>
    </row>
    <row r="11704" spans="1:7" x14ac:dyDescent="0.25">
      <c r="A11704" s="108" t="str">
        <f t="shared" si="182"/>
        <v>IS_1998_1A3(FS)_SOx</v>
      </c>
      <c r="B11704" s="113" t="s">
        <v>153</v>
      </c>
      <c r="C11704" s="113">
        <v>1998</v>
      </c>
      <c r="D11704" s="113" t="s">
        <v>132</v>
      </c>
      <c r="E11704" s="113" t="s">
        <v>201</v>
      </c>
      <c r="F11704" s="113" t="s">
        <v>200</v>
      </c>
      <c r="G11704" s="113">
        <v>7.5835258159255195E-2</v>
      </c>
    </row>
    <row r="11705" spans="1:7" x14ac:dyDescent="0.25">
      <c r="A11705" s="108" t="str">
        <f t="shared" si="182"/>
        <v>IS_1998_1A3(FS)_NH3</v>
      </c>
      <c r="B11705" s="113" t="s">
        <v>153</v>
      </c>
      <c r="C11705" s="113">
        <v>1998</v>
      </c>
      <c r="D11705" s="113" t="s">
        <v>132</v>
      </c>
      <c r="E11705" s="113" t="s">
        <v>124</v>
      </c>
      <c r="F11705" s="113" t="s">
        <v>200</v>
      </c>
      <c r="G11705" s="113">
        <v>6.9744744854341498E-2</v>
      </c>
    </row>
    <row r="11706" spans="1:7" x14ac:dyDescent="0.25">
      <c r="A11706" s="108" t="str">
        <f t="shared" si="182"/>
        <v>IS_1998_1A3(FS)_PM2.5</v>
      </c>
      <c r="B11706" s="113" t="s">
        <v>153</v>
      </c>
      <c r="C11706" s="113">
        <v>1998</v>
      </c>
      <c r="D11706" s="113" t="s">
        <v>132</v>
      </c>
      <c r="E11706" s="113" t="s">
        <v>203</v>
      </c>
      <c r="F11706" s="113" t="s">
        <v>200</v>
      </c>
      <c r="G11706" s="113">
        <v>0.23990186173065001</v>
      </c>
    </row>
    <row r="11707" spans="1:7" x14ac:dyDescent="0.25">
      <c r="A11707" s="108" t="str">
        <f t="shared" si="182"/>
        <v>IS_1998_3D_NOx</v>
      </c>
      <c r="B11707" s="113" t="s">
        <v>153</v>
      </c>
      <c r="C11707" s="113">
        <v>1998</v>
      </c>
      <c r="D11707" s="113" t="s">
        <v>206</v>
      </c>
      <c r="E11707" s="113" t="s">
        <v>199</v>
      </c>
      <c r="F11707" s="113" t="s">
        <v>200</v>
      </c>
      <c r="G11707" s="113">
        <v>1.00057625674226</v>
      </c>
    </row>
    <row r="11708" spans="1:7" x14ac:dyDescent="0.25">
      <c r="A11708" s="108" t="str">
        <f t="shared" si="182"/>
        <v>IS_1999_NATIONAL TOTAL_NOx</v>
      </c>
      <c r="B11708" s="113" t="s">
        <v>153</v>
      </c>
      <c r="C11708" s="113">
        <v>1999</v>
      </c>
      <c r="D11708" s="113" t="s">
        <v>122</v>
      </c>
      <c r="E11708" s="113" t="s">
        <v>199</v>
      </c>
      <c r="F11708" s="113" t="s">
        <v>200</v>
      </c>
      <c r="G11708" s="113">
        <v>31.210144794797301</v>
      </c>
    </row>
    <row r="11709" spans="1:7" x14ac:dyDescent="0.25">
      <c r="A11709" s="108" t="str">
        <f t="shared" si="182"/>
        <v>IS_1999_NATIONAL TOTAL_NMVOC</v>
      </c>
      <c r="B11709" s="113" t="s">
        <v>153</v>
      </c>
      <c r="C11709" s="113">
        <v>1999</v>
      </c>
      <c r="D11709" s="113" t="s">
        <v>122</v>
      </c>
      <c r="E11709" s="113" t="s">
        <v>123</v>
      </c>
      <c r="F11709" s="113" t="s">
        <v>200</v>
      </c>
      <c r="G11709" s="113">
        <v>8.4699355677953001</v>
      </c>
    </row>
    <row r="11710" spans="1:7" x14ac:dyDescent="0.25">
      <c r="A11710" s="108" t="str">
        <f t="shared" si="182"/>
        <v>IS_1999_NATIONAL TOTAL_SOx</v>
      </c>
      <c r="B11710" s="113" t="s">
        <v>153</v>
      </c>
      <c r="C11710" s="113">
        <v>1999</v>
      </c>
      <c r="D11710" s="113" t="s">
        <v>122</v>
      </c>
      <c r="E11710" s="113" t="s">
        <v>201</v>
      </c>
      <c r="F11710" s="113" t="s">
        <v>200</v>
      </c>
      <c r="G11710" s="113">
        <v>26.3260816410369</v>
      </c>
    </row>
    <row r="11711" spans="1:7" x14ac:dyDescent="0.25">
      <c r="A11711" s="108" t="str">
        <f t="shared" si="182"/>
        <v>IS_1999_NATIONAL TOTAL_NH3</v>
      </c>
      <c r="B11711" s="113" t="s">
        <v>153</v>
      </c>
      <c r="C11711" s="113">
        <v>1999</v>
      </c>
      <c r="D11711" s="113" t="s">
        <v>122</v>
      </c>
      <c r="E11711" s="113" t="s">
        <v>124</v>
      </c>
      <c r="F11711" s="113" t="s">
        <v>200</v>
      </c>
      <c r="G11711" s="113">
        <v>4.6582972829492899</v>
      </c>
    </row>
    <row r="11712" spans="1:7" x14ac:dyDescent="0.25">
      <c r="A11712" s="108" t="str">
        <f t="shared" si="182"/>
        <v>IS_1999_NATIONAL TOTAL_PM2.5</v>
      </c>
      <c r="B11712" s="113" t="s">
        <v>153</v>
      </c>
      <c r="C11712" s="113">
        <v>1999</v>
      </c>
      <c r="D11712" s="113" t="s">
        <v>122</v>
      </c>
      <c r="E11712" s="113" t="s">
        <v>203</v>
      </c>
      <c r="F11712" s="113" t="s">
        <v>200</v>
      </c>
      <c r="G11712" s="113">
        <v>1.4416513839483101</v>
      </c>
    </row>
    <row r="11713" spans="1:7" x14ac:dyDescent="0.25">
      <c r="A11713" s="108" t="str">
        <f t="shared" si="182"/>
        <v>IS_1999_NATIONAL TOTAL_Pb</v>
      </c>
      <c r="B11713" s="113" t="s">
        <v>153</v>
      </c>
      <c r="C11713" s="113">
        <v>1999</v>
      </c>
      <c r="D11713" s="113" t="s">
        <v>122</v>
      </c>
      <c r="E11713" s="113" t="s">
        <v>125</v>
      </c>
      <c r="F11713" s="113" t="s">
        <v>200</v>
      </c>
      <c r="G11713" s="113">
        <v>1.8898456499592501E-3</v>
      </c>
    </row>
    <row r="11714" spans="1:7" x14ac:dyDescent="0.25">
      <c r="A11714" s="108" t="str">
        <f t="shared" ref="A11714:A11777" si="183">CONCATENATE(B11714,"_",C11714,"_",D11714,"_",E11714)</f>
        <v>IS_1999_NATIONAL TOTAL_Cd</v>
      </c>
      <c r="B11714" s="113" t="s">
        <v>153</v>
      </c>
      <c r="C11714" s="113">
        <v>1999</v>
      </c>
      <c r="D11714" s="113" t="s">
        <v>122</v>
      </c>
      <c r="E11714" s="113" t="s">
        <v>126</v>
      </c>
      <c r="F11714" s="113" t="s">
        <v>200</v>
      </c>
      <c r="G11714" s="150">
        <v>6.3280488282067696E-5</v>
      </c>
    </row>
    <row r="11715" spans="1:7" x14ac:dyDescent="0.25">
      <c r="A11715" s="108" t="str">
        <f t="shared" si="183"/>
        <v>IS_1999_NATIONAL TOTAL_Hg</v>
      </c>
      <c r="B11715" s="113" t="s">
        <v>153</v>
      </c>
      <c r="C11715" s="113">
        <v>1999</v>
      </c>
      <c r="D11715" s="113" t="s">
        <v>122</v>
      </c>
      <c r="E11715" s="113" t="s">
        <v>127</v>
      </c>
      <c r="F11715" s="113" t="s">
        <v>200</v>
      </c>
      <c r="G11715" s="150">
        <v>8.3404573405873106E-5</v>
      </c>
    </row>
    <row r="11716" spans="1:7" x14ac:dyDescent="0.25">
      <c r="A11716" s="108" t="str">
        <f t="shared" si="183"/>
        <v>IS_1999_NATIONAL TOTAL_DIOX</v>
      </c>
      <c r="B11716" s="113" t="s">
        <v>153</v>
      </c>
      <c r="C11716" s="113">
        <v>1999</v>
      </c>
      <c r="D11716" s="113" t="s">
        <v>122</v>
      </c>
      <c r="E11716" s="113" t="s">
        <v>128</v>
      </c>
      <c r="F11716" s="113" t="s">
        <v>200</v>
      </c>
      <c r="G11716" s="150">
        <v>3.8841477637738097E-9</v>
      </c>
    </row>
    <row r="11717" spans="1:7" x14ac:dyDescent="0.25">
      <c r="A11717" s="108" t="str">
        <f t="shared" si="183"/>
        <v>IS_1999_NATIONAL TOTAL_PAH</v>
      </c>
      <c r="B11717" s="113" t="s">
        <v>153</v>
      </c>
      <c r="C11717" s="113">
        <v>1999</v>
      </c>
      <c r="D11717" s="113" t="s">
        <v>122</v>
      </c>
      <c r="E11717" s="113" t="s">
        <v>129</v>
      </c>
      <c r="F11717" s="113" t="s">
        <v>200</v>
      </c>
      <c r="G11717" s="113">
        <v>2.9580195694304E-4</v>
      </c>
    </row>
    <row r="11718" spans="1:7" x14ac:dyDescent="0.25">
      <c r="A11718" s="108" t="str">
        <f t="shared" si="183"/>
        <v>IS_1999_NATIONAL TOTAL_HCB</v>
      </c>
      <c r="B11718" s="113" t="s">
        <v>153</v>
      </c>
      <c r="C11718" s="113">
        <v>1999</v>
      </c>
      <c r="D11718" s="113" t="s">
        <v>122</v>
      </c>
      <c r="E11718" s="113" t="s">
        <v>130</v>
      </c>
      <c r="F11718" s="113" t="s">
        <v>200</v>
      </c>
      <c r="G11718" s="150">
        <v>6.4697025821212597E-7</v>
      </c>
    </row>
    <row r="11719" spans="1:7" x14ac:dyDescent="0.25">
      <c r="A11719" s="108" t="str">
        <f t="shared" si="183"/>
        <v>IS_1999_NATIONAL TOTAL_PCB</v>
      </c>
      <c r="B11719" s="113" t="s">
        <v>153</v>
      </c>
      <c r="C11719" s="113">
        <v>1999</v>
      </c>
      <c r="D11719" s="113" t="s">
        <v>122</v>
      </c>
      <c r="E11719" s="113" t="s">
        <v>259</v>
      </c>
      <c r="F11719" s="113" t="s">
        <v>200</v>
      </c>
      <c r="G11719" s="150">
        <v>1.8486283725751E-7</v>
      </c>
    </row>
    <row r="11720" spans="1:7" x14ac:dyDescent="0.25">
      <c r="A11720" s="108" t="str">
        <f t="shared" si="183"/>
        <v>IS_1999_1A3(FS)_NOx</v>
      </c>
      <c r="B11720" s="113" t="s">
        <v>153</v>
      </c>
      <c r="C11720" s="113">
        <v>1999</v>
      </c>
      <c r="D11720" s="113" t="s">
        <v>132</v>
      </c>
      <c r="E11720" s="113" t="s">
        <v>199</v>
      </c>
      <c r="F11720" s="113" t="s">
        <v>200</v>
      </c>
      <c r="G11720" s="113">
        <v>4.1748494637829596</v>
      </c>
    </row>
    <row r="11721" spans="1:7" x14ac:dyDescent="0.25">
      <c r="A11721" s="108" t="str">
        <f t="shared" si="183"/>
        <v>IS_1999_1A3(FS)_NMVOC</v>
      </c>
      <c r="B11721" s="113" t="s">
        <v>153</v>
      </c>
      <c r="C11721" s="113">
        <v>1999</v>
      </c>
      <c r="D11721" s="113" t="s">
        <v>132</v>
      </c>
      <c r="E11721" s="113" t="s">
        <v>123</v>
      </c>
      <c r="F11721" s="113" t="s">
        <v>200</v>
      </c>
      <c r="G11721" s="113">
        <v>3.3226471675225699</v>
      </c>
    </row>
    <row r="11722" spans="1:7" x14ac:dyDescent="0.25">
      <c r="A11722" s="108" t="str">
        <f t="shared" si="183"/>
        <v>IS_1999_1A3(FS)_SOx</v>
      </c>
      <c r="B11722" s="113" t="s">
        <v>153</v>
      </c>
      <c r="C11722" s="113">
        <v>1999</v>
      </c>
      <c r="D11722" s="113" t="s">
        <v>132</v>
      </c>
      <c r="E11722" s="113" t="s">
        <v>201</v>
      </c>
      <c r="F11722" s="113" t="s">
        <v>200</v>
      </c>
      <c r="G11722" s="113">
        <v>8.0970452749103694E-2</v>
      </c>
    </row>
    <row r="11723" spans="1:7" x14ac:dyDescent="0.25">
      <c r="A11723" s="108" t="str">
        <f t="shared" si="183"/>
        <v>IS_1999_1A3(FS)_NH3</v>
      </c>
      <c r="B11723" s="113" t="s">
        <v>153</v>
      </c>
      <c r="C11723" s="113">
        <v>1999</v>
      </c>
      <c r="D11723" s="113" t="s">
        <v>132</v>
      </c>
      <c r="E11723" s="113" t="s">
        <v>124</v>
      </c>
      <c r="F11723" s="113" t="s">
        <v>200</v>
      </c>
      <c r="G11723" s="113">
        <v>8.1732362847947507E-2</v>
      </c>
    </row>
    <row r="11724" spans="1:7" x14ac:dyDescent="0.25">
      <c r="A11724" s="108" t="str">
        <f t="shared" si="183"/>
        <v>IS_1999_1A3(FS)_PM2.5</v>
      </c>
      <c r="B11724" s="113" t="s">
        <v>153</v>
      </c>
      <c r="C11724" s="113">
        <v>1999</v>
      </c>
      <c r="D11724" s="113" t="s">
        <v>132</v>
      </c>
      <c r="E11724" s="113" t="s">
        <v>203</v>
      </c>
      <c r="F11724" s="113" t="s">
        <v>200</v>
      </c>
      <c r="G11724" s="113">
        <v>0.25237793605312098</v>
      </c>
    </row>
    <row r="11725" spans="1:7" x14ac:dyDescent="0.25">
      <c r="A11725" s="108" t="str">
        <f t="shared" si="183"/>
        <v>IS_1999_3D_NOx</v>
      </c>
      <c r="B11725" s="113" t="s">
        <v>153</v>
      </c>
      <c r="C11725" s="113">
        <v>1999</v>
      </c>
      <c r="D11725" s="113" t="s">
        <v>206</v>
      </c>
      <c r="E11725" s="113" t="s">
        <v>199</v>
      </c>
      <c r="F11725" s="113" t="s">
        <v>200</v>
      </c>
      <c r="G11725" s="113">
        <v>1.0352721663819899</v>
      </c>
    </row>
    <row r="11726" spans="1:7" x14ac:dyDescent="0.25">
      <c r="A11726" s="108" t="str">
        <f t="shared" si="183"/>
        <v>IS_2000_NATIONAL TOTAL_NOx</v>
      </c>
      <c r="B11726" s="113" t="s">
        <v>153</v>
      </c>
      <c r="C11726" s="113">
        <v>2000</v>
      </c>
      <c r="D11726" s="113" t="s">
        <v>122</v>
      </c>
      <c r="E11726" s="113" t="s">
        <v>199</v>
      </c>
      <c r="F11726" s="113" t="s">
        <v>200</v>
      </c>
      <c r="G11726" s="113">
        <v>30.7480516165758</v>
      </c>
    </row>
    <row r="11727" spans="1:7" x14ac:dyDescent="0.25">
      <c r="A11727" s="108" t="str">
        <f t="shared" si="183"/>
        <v>IS_2000_NATIONAL TOTAL_NMVOC</v>
      </c>
      <c r="B11727" s="113" t="s">
        <v>153</v>
      </c>
      <c r="C11727" s="113">
        <v>2000</v>
      </c>
      <c r="D11727" s="113" t="s">
        <v>122</v>
      </c>
      <c r="E11727" s="113" t="s">
        <v>123</v>
      </c>
      <c r="F11727" s="113" t="s">
        <v>200</v>
      </c>
      <c r="G11727" s="113">
        <v>8.2465082249296895</v>
      </c>
    </row>
    <row r="11728" spans="1:7" x14ac:dyDescent="0.25">
      <c r="A11728" s="108" t="str">
        <f t="shared" si="183"/>
        <v>IS_2000_NATIONAL TOTAL_SOx</v>
      </c>
      <c r="B11728" s="113" t="s">
        <v>153</v>
      </c>
      <c r="C11728" s="113">
        <v>2000</v>
      </c>
      <c r="D11728" s="113" t="s">
        <v>122</v>
      </c>
      <c r="E11728" s="113" t="s">
        <v>201</v>
      </c>
      <c r="F11728" s="113" t="s">
        <v>200</v>
      </c>
      <c r="G11728" s="113">
        <v>32.694907211727298</v>
      </c>
    </row>
    <row r="11729" spans="1:7" x14ac:dyDescent="0.25">
      <c r="A11729" s="108" t="str">
        <f t="shared" si="183"/>
        <v>IS_2000_NATIONAL TOTAL_NH3</v>
      </c>
      <c r="B11729" s="113" t="s">
        <v>153</v>
      </c>
      <c r="C11729" s="113">
        <v>2000</v>
      </c>
      <c r="D11729" s="113" t="s">
        <v>122</v>
      </c>
      <c r="E11729" s="113" t="s">
        <v>124</v>
      </c>
      <c r="F11729" s="113" t="s">
        <v>200</v>
      </c>
      <c r="G11729" s="113">
        <v>4.6848243387840203</v>
      </c>
    </row>
    <row r="11730" spans="1:7" x14ac:dyDescent="0.25">
      <c r="A11730" s="108" t="str">
        <f t="shared" si="183"/>
        <v>IS_2000_NATIONAL TOTAL_PM2.5</v>
      </c>
      <c r="B11730" s="113" t="s">
        <v>153</v>
      </c>
      <c r="C11730" s="113">
        <v>2000</v>
      </c>
      <c r="D11730" s="113" t="s">
        <v>122</v>
      </c>
      <c r="E11730" s="113" t="s">
        <v>203</v>
      </c>
      <c r="F11730" s="113" t="s">
        <v>200</v>
      </c>
      <c r="G11730" s="113">
        <v>1.4943138033565599</v>
      </c>
    </row>
    <row r="11731" spans="1:7" x14ac:dyDescent="0.25">
      <c r="A11731" s="108" t="str">
        <f t="shared" si="183"/>
        <v>IS_2000_NATIONAL TOTAL_Pb</v>
      </c>
      <c r="B11731" s="113" t="s">
        <v>153</v>
      </c>
      <c r="C11731" s="113">
        <v>2000</v>
      </c>
      <c r="D11731" s="113" t="s">
        <v>122</v>
      </c>
      <c r="E11731" s="113" t="s">
        <v>125</v>
      </c>
      <c r="F11731" s="113" t="s">
        <v>200</v>
      </c>
      <c r="G11731" s="113">
        <v>1.74450029242757E-3</v>
      </c>
    </row>
    <row r="11732" spans="1:7" x14ac:dyDescent="0.25">
      <c r="A11732" s="108" t="str">
        <f t="shared" si="183"/>
        <v>IS_2000_NATIONAL TOTAL_Cd</v>
      </c>
      <c r="B11732" s="113" t="s">
        <v>153</v>
      </c>
      <c r="C11732" s="113">
        <v>2000</v>
      </c>
      <c r="D11732" s="113" t="s">
        <v>122</v>
      </c>
      <c r="E11732" s="113" t="s">
        <v>126</v>
      </c>
      <c r="F11732" s="113" t="s">
        <v>200</v>
      </c>
      <c r="G11732" s="150">
        <v>6.3777427611008095E-5</v>
      </c>
    </row>
    <row r="11733" spans="1:7" x14ac:dyDescent="0.25">
      <c r="A11733" s="108" t="str">
        <f t="shared" si="183"/>
        <v>IS_2000_NATIONAL TOTAL_Hg</v>
      </c>
      <c r="B11733" s="113" t="s">
        <v>153</v>
      </c>
      <c r="C11733" s="113">
        <v>2000</v>
      </c>
      <c r="D11733" s="113" t="s">
        <v>122</v>
      </c>
      <c r="E11733" s="113" t="s">
        <v>127</v>
      </c>
      <c r="F11733" s="113" t="s">
        <v>200</v>
      </c>
      <c r="G11733" s="150">
        <v>8.0613531256558204E-5</v>
      </c>
    </row>
    <row r="11734" spans="1:7" x14ac:dyDescent="0.25">
      <c r="A11734" s="108" t="str">
        <f t="shared" si="183"/>
        <v>IS_2000_NATIONAL TOTAL_DIOX</v>
      </c>
      <c r="B11734" s="113" t="s">
        <v>153</v>
      </c>
      <c r="C11734" s="113">
        <v>2000</v>
      </c>
      <c r="D11734" s="113" t="s">
        <v>122</v>
      </c>
      <c r="E11734" s="113" t="s">
        <v>128</v>
      </c>
      <c r="F11734" s="113" t="s">
        <v>200</v>
      </c>
      <c r="G11734" s="150">
        <v>3.4562293904115299E-9</v>
      </c>
    </row>
    <row r="11735" spans="1:7" x14ac:dyDescent="0.25">
      <c r="A11735" s="108" t="str">
        <f t="shared" si="183"/>
        <v>IS_2000_NATIONAL TOTAL_PAH</v>
      </c>
      <c r="B11735" s="113" t="s">
        <v>153</v>
      </c>
      <c r="C11735" s="113">
        <v>2000</v>
      </c>
      <c r="D11735" s="113" t="s">
        <v>122</v>
      </c>
      <c r="E11735" s="113" t="s">
        <v>129</v>
      </c>
      <c r="F11735" s="113" t="s">
        <v>200</v>
      </c>
      <c r="G11735" s="113">
        <v>2.99039086460078E-4</v>
      </c>
    </row>
    <row r="11736" spans="1:7" x14ac:dyDescent="0.25">
      <c r="A11736" s="108" t="str">
        <f t="shared" si="183"/>
        <v>IS_2000_NATIONAL TOTAL_HCB</v>
      </c>
      <c r="B11736" s="113" t="s">
        <v>153</v>
      </c>
      <c r="C11736" s="113">
        <v>2000</v>
      </c>
      <c r="D11736" s="113" t="s">
        <v>122</v>
      </c>
      <c r="E11736" s="113" t="s">
        <v>130</v>
      </c>
      <c r="F11736" s="113" t="s">
        <v>200</v>
      </c>
      <c r="G11736" s="150">
        <v>4.72185374985886E-7</v>
      </c>
    </row>
    <row r="11737" spans="1:7" x14ac:dyDescent="0.25">
      <c r="A11737" s="108" t="str">
        <f t="shared" si="183"/>
        <v>IS_2000_NATIONAL TOTAL_PCB</v>
      </c>
      <c r="B11737" s="113" t="s">
        <v>153</v>
      </c>
      <c r="C11737" s="113">
        <v>2000</v>
      </c>
      <c r="D11737" s="113" t="s">
        <v>122</v>
      </c>
      <c r="E11737" s="113" t="s">
        <v>259</v>
      </c>
      <c r="F11737" s="113" t="s">
        <v>200</v>
      </c>
      <c r="G11737" s="150">
        <v>1.8698460295663299E-7</v>
      </c>
    </row>
    <row r="11738" spans="1:7" x14ac:dyDescent="0.25">
      <c r="A11738" s="108" t="str">
        <f t="shared" si="183"/>
        <v>IS_2000_1A3(FS)_NOx</v>
      </c>
      <c r="B11738" s="113" t="s">
        <v>153</v>
      </c>
      <c r="C11738" s="113">
        <v>2000</v>
      </c>
      <c r="D11738" s="113" t="s">
        <v>132</v>
      </c>
      <c r="E11738" s="113" t="s">
        <v>199</v>
      </c>
      <c r="F11738" s="113" t="s">
        <v>200</v>
      </c>
      <c r="G11738" s="113">
        <v>3.9172577396211099</v>
      </c>
    </row>
    <row r="11739" spans="1:7" x14ac:dyDescent="0.25">
      <c r="A11739" s="108" t="str">
        <f t="shared" si="183"/>
        <v>IS_2000_1A3(FS)_NMVOC</v>
      </c>
      <c r="B11739" s="113" t="s">
        <v>153</v>
      </c>
      <c r="C11739" s="113">
        <v>2000</v>
      </c>
      <c r="D11739" s="113" t="s">
        <v>132</v>
      </c>
      <c r="E11739" s="113" t="s">
        <v>123</v>
      </c>
      <c r="F11739" s="113" t="s">
        <v>200</v>
      </c>
      <c r="G11739" s="113">
        <v>3.00903007005956</v>
      </c>
    </row>
    <row r="11740" spans="1:7" x14ac:dyDescent="0.25">
      <c r="A11740" s="108" t="str">
        <f t="shared" si="183"/>
        <v>IS_2000_1A3(FS)_SOx</v>
      </c>
      <c r="B11740" s="113" t="s">
        <v>153</v>
      </c>
      <c r="C11740" s="113">
        <v>2000</v>
      </c>
      <c r="D11740" s="113" t="s">
        <v>132</v>
      </c>
      <c r="E11740" s="113" t="s">
        <v>201</v>
      </c>
      <c r="F11740" s="113" t="s">
        <v>200</v>
      </c>
      <c r="G11740" s="113">
        <v>6.54709775818723E-2</v>
      </c>
    </row>
    <row r="11741" spans="1:7" x14ac:dyDescent="0.25">
      <c r="A11741" s="108" t="str">
        <f t="shared" si="183"/>
        <v>IS_2000_1A3(FS)_NH3</v>
      </c>
      <c r="B11741" s="113" t="s">
        <v>153</v>
      </c>
      <c r="C11741" s="113">
        <v>2000</v>
      </c>
      <c r="D11741" s="113" t="s">
        <v>132</v>
      </c>
      <c r="E11741" s="113" t="s">
        <v>124</v>
      </c>
      <c r="F11741" s="113" t="s">
        <v>200</v>
      </c>
      <c r="G11741" s="113">
        <v>0.133494278469594</v>
      </c>
    </row>
    <row r="11742" spans="1:7" x14ac:dyDescent="0.25">
      <c r="A11742" s="108" t="str">
        <f t="shared" si="183"/>
        <v>IS_2000_1A3(FS)_PM2.5</v>
      </c>
      <c r="B11742" s="113" t="s">
        <v>153</v>
      </c>
      <c r="C11742" s="113">
        <v>2000</v>
      </c>
      <c r="D11742" s="113" t="s">
        <v>132</v>
      </c>
      <c r="E11742" s="113" t="s">
        <v>203</v>
      </c>
      <c r="F11742" s="113" t="s">
        <v>200</v>
      </c>
      <c r="G11742" s="113">
        <v>0.26095720800126598</v>
      </c>
    </row>
    <row r="11743" spans="1:7" x14ac:dyDescent="0.25">
      <c r="A11743" s="108" t="str">
        <f t="shared" si="183"/>
        <v>IS_2000_3D_NOx</v>
      </c>
      <c r="B11743" s="113" t="s">
        <v>153</v>
      </c>
      <c r="C11743" s="113">
        <v>2000</v>
      </c>
      <c r="D11743" s="113" t="s">
        <v>206</v>
      </c>
      <c r="E11743" s="113" t="s">
        <v>199</v>
      </c>
      <c r="F11743" s="113" t="s">
        <v>200</v>
      </c>
      <c r="G11743" s="113">
        <v>1.0202165192586901</v>
      </c>
    </row>
    <row r="11744" spans="1:7" x14ac:dyDescent="0.25">
      <c r="A11744" s="108" t="str">
        <f t="shared" si="183"/>
        <v>IS_2001_NATIONAL TOTAL_NOx</v>
      </c>
      <c r="B11744" s="113" t="s">
        <v>153</v>
      </c>
      <c r="C11744" s="113">
        <v>2001</v>
      </c>
      <c r="D11744" s="113" t="s">
        <v>122</v>
      </c>
      <c r="E11744" s="113" t="s">
        <v>199</v>
      </c>
      <c r="F11744" s="113" t="s">
        <v>200</v>
      </c>
      <c r="G11744" s="113">
        <v>27.485485246870599</v>
      </c>
    </row>
    <row r="11745" spans="1:7" x14ac:dyDescent="0.25">
      <c r="A11745" s="108" t="str">
        <f t="shared" si="183"/>
        <v>IS_2001_NATIONAL TOTAL_NMVOC</v>
      </c>
      <c r="B11745" s="113" t="s">
        <v>153</v>
      </c>
      <c r="C11745" s="113">
        <v>2001</v>
      </c>
      <c r="D11745" s="113" t="s">
        <v>122</v>
      </c>
      <c r="E11745" s="113" t="s">
        <v>123</v>
      </c>
      <c r="F11745" s="113" t="s">
        <v>200</v>
      </c>
      <c r="G11745" s="113">
        <v>7.77877611584824</v>
      </c>
    </row>
    <row r="11746" spans="1:7" x14ac:dyDescent="0.25">
      <c r="A11746" s="108" t="str">
        <f t="shared" si="183"/>
        <v>IS_2001_NATIONAL TOTAL_SOx</v>
      </c>
      <c r="B11746" s="113" t="s">
        <v>153</v>
      </c>
      <c r="C11746" s="113">
        <v>2001</v>
      </c>
      <c r="D11746" s="113" t="s">
        <v>122</v>
      </c>
      <c r="E11746" s="113" t="s">
        <v>201</v>
      </c>
      <c r="F11746" s="113" t="s">
        <v>200</v>
      </c>
      <c r="G11746" s="113">
        <v>36.298064403839099</v>
      </c>
    </row>
    <row r="11747" spans="1:7" x14ac:dyDescent="0.25">
      <c r="A11747" s="108" t="str">
        <f t="shared" si="183"/>
        <v>IS_2001_NATIONAL TOTAL_NH3</v>
      </c>
      <c r="B11747" s="113" t="s">
        <v>153</v>
      </c>
      <c r="C11747" s="113">
        <v>2001</v>
      </c>
      <c r="D11747" s="113" t="s">
        <v>122</v>
      </c>
      <c r="E11747" s="113" t="s">
        <v>124</v>
      </c>
      <c r="F11747" s="113" t="s">
        <v>200</v>
      </c>
      <c r="G11747" s="113">
        <v>4.6322753119220801</v>
      </c>
    </row>
    <row r="11748" spans="1:7" x14ac:dyDescent="0.25">
      <c r="A11748" s="108" t="str">
        <f t="shared" si="183"/>
        <v>IS_2001_NATIONAL TOTAL_PM2.5</v>
      </c>
      <c r="B11748" s="113" t="s">
        <v>153</v>
      </c>
      <c r="C11748" s="113">
        <v>2001</v>
      </c>
      <c r="D11748" s="113" t="s">
        <v>122</v>
      </c>
      <c r="E11748" s="113" t="s">
        <v>203</v>
      </c>
      <c r="F11748" s="113" t="s">
        <v>200</v>
      </c>
      <c r="G11748" s="113">
        <v>1.52127835903292</v>
      </c>
    </row>
    <row r="11749" spans="1:7" x14ac:dyDescent="0.25">
      <c r="A11749" s="108" t="str">
        <f t="shared" si="183"/>
        <v>IS_2001_NATIONAL TOTAL_Pb</v>
      </c>
      <c r="B11749" s="113" t="s">
        <v>153</v>
      </c>
      <c r="C11749" s="113">
        <v>2001</v>
      </c>
      <c r="D11749" s="113" t="s">
        <v>122</v>
      </c>
      <c r="E11749" s="113" t="s">
        <v>125</v>
      </c>
      <c r="F11749" s="113" t="s">
        <v>200</v>
      </c>
      <c r="G11749" s="113">
        <v>1.83050900566059E-3</v>
      </c>
    </row>
    <row r="11750" spans="1:7" x14ac:dyDescent="0.25">
      <c r="A11750" s="108" t="str">
        <f t="shared" si="183"/>
        <v>IS_2001_NATIONAL TOTAL_Cd</v>
      </c>
      <c r="B11750" s="113" t="s">
        <v>153</v>
      </c>
      <c r="C11750" s="113">
        <v>2001</v>
      </c>
      <c r="D11750" s="113" t="s">
        <v>122</v>
      </c>
      <c r="E11750" s="113" t="s">
        <v>126</v>
      </c>
      <c r="F11750" s="113" t="s">
        <v>200</v>
      </c>
      <c r="G11750" s="150">
        <v>6.6776064429151303E-5</v>
      </c>
    </row>
    <row r="11751" spans="1:7" x14ac:dyDescent="0.25">
      <c r="A11751" s="108" t="str">
        <f t="shared" si="183"/>
        <v>IS_2001_NATIONAL TOTAL_Hg</v>
      </c>
      <c r="B11751" s="113" t="s">
        <v>153</v>
      </c>
      <c r="C11751" s="113">
        <v>2001</v>
      </c>
      <c r="D11751" s="113" t="s">
        <v>122</v>
      </c>
      <c r="E11751" s="113" t="s">
        <v>127</v>
      </c>
      <c r="F11751" s="113" t="s">
        <v>200</v>
      </c>
      <c r="G11751" s="150">
        <v>7.6819371941100895E-5</v>
      </c>
    </row>
    <row r="11752" spans="1:7" x14ac:dyDescent="0.25">
      <c r="A11752" s="108" t="str">
        <f t="shared" si="183"/>
        <v>IS_2001_NATIONAL TOTAL_DIOX</v>
      </c>
      <c r="B11752" s="113" t="s">
        <v>153</v>
      </c>
      <c r="C11752" s="113">
        <v>2001</v>
      </c>
      <c r="D11752" s="113" t="s">
        <v>122</v>
      </c>
      <c r="E11752" s="113" t="s">
        <v>128</v>
      </c>
      <c r="F11752" s="113" t="s">
        <v>200</v>
      </c>
      <c r="G11752" s="150">
        <v>3.0250397216648198E-9</v>
      </c>
    </row>
    <row r="11753" spans="1:7" x14ac:dyDescent="0.25">
      <c r="A11753" s="108" t="str">
        <f t="shared" si="183"/>
        <v>IS_2001_NATIONAL TOTAL_PAH</v>
      </c>
      <c r="B11753" s="113" t="s">
        <v>153</v>
      </c>
      <c r="C11753" s="113">
        <v>2001</v>
      </c>
      <c r="D11753" s="113" t="s">
        <v>122</v>
      </c>
      <c r="E11753" s="113" t="s">
        <v>129</v>
      </c>
      <c r="F11753" s="113" t="s">
        <v>200</v>
      </c>
      <c r="G11753" s="113">
        <v>2.9354401530907402E-4</v>
      </c>
    </row>
    <row r="11754" spans="1:7" x14ac:dyDescent="0.25">
      <c r="A11754" s="108" t="str">
        <f t="shared" si="183"/>
        <v>IS_2001_NATIONAL TOTAL_HCB</v>
      </c>
      <c r="B11754" s="113" t="s">
        <v>153</v>
      </c>
      <c r="C11754" s="113">
        <v>2001</v>
      </c>
      <c r="D11754" s="113" t="s">
        <v>122</v>
      </c>
      <c r="E11754" s="113" t="s">
        <v>130</v>
      </c>
      <c r="F11754" s="113" t="s">
        <v>200</v>
      </c>
      <c r="G11754" s="150">
        <v>5.7063234983017098E-7</v>
      </c>
    </row>
    <row r="11755" spans="1:7" x14ac:dyDescent="0.25">
      <c r="A11755" s="108" t="str">
        <f t="shared" si="183"/>
        <v>IS_2001_NATIONAL TOTAL_PCB</v>
      </c>
      <c r="B11755" s="113" t="s">
        <v>153</v>
      </c>
      <c r="C11755" s="113">
        <v>2001</v>
      </c>
      <c r="D11755" s="113" t="s">
        <v>122</v>
      </c>
      <c r="E11755" s="113" t="s">
        <v>259</v>
      </c>
      <c r="F11755" s="113" t="s">
        <v>200</v>
      </c>
      <c r="G11755" s="150">
        <v>1.99677019291745E-7</v>
      </c>
    </row>
    <row r="11756" spans="1:7" x14ac:dyDescent="0.25">
      <c r="A11756" s="108" t="str">
        <f t="shared" si="183"/>
        <v>IS_2001_1A3(FS)_NOx</v>
      </c>
      <c r="B11756" s="113" t="s">
        <v>153</v>
      </c>
      <c r="C11756" s="113">
        <v>2001</v>
      </c>
      <c r="D11756" s="113" t="s">
        <v>132</v>
      </c>
      <c r="E11756" s="113" t="s">
        <v>199</v>
      </c>
      <c r="F11756" s="113" t="s">
        <v>200</v>
      </c>
      <c r="G11756" s="113">
        <v>3.6583133967985799</v>
      </c>
    </row>
    <row r="11757" spans="1:7" x14ac:dyDescent="0.25">
      <c r="A11757" s="108" t="str">
        <f t="shared" si="183"/>
        <v>IS_2001_1A3(FS)_NMVOC</v>
      </c>
      <c r="B11757" s="113" t="s">
        <v>153</v>
      </c>
      <c r="C11757" s="113">
        <v>2001</v>
      </c>
      <c r="D11757" s="113" t="s">
        <v>132</v>
      </c>
      <c r="E11757" s="113" t="s">
        <v>123</v>
      </c>
      <c r="F11757" s="113" t="s">
        <v>200</v>
      </c>
      <c r="G11757" s="113">
        <v>2.75874236044177</v>
      </c>
    </row>
    <row r="11758" spans="1:7" x14ac:dyDescent="0.25">
      <c r="A11758" s="108" t="str">
        <f t="shared" si="183"/>
        <v>IS_2001_1A3(FS)_SOx</v>
      </c>
      <c r="B11758" s="113" t="s">
        <v>153</v>
      </c>
      <c r="C11758" s="113">
        <v>2001</v>
      </c>
      <c r="D11758" s="113" t="s">
        <v>132</v>
      </c>
      <c r="E11758" s="113" t="s">
        <v>201</v>
      </c>
      <c r="F11758" s="113" t="s">
        <v>200</v>
      </c>
      <c r="G11758" s="113">
        <v>6.6319030624826997E-2</v>
      </c>
    </row>
    <row r="11759" spans="1:7" x14ac:dyDescent="0.25">
      <c r="A11759" s="108" t="str">
        <f t="shared" si="183"/>
        <v>IS_2001_1A3(FS)_NH3</v>
      </c>
      <c r="B11759" s="113" t="s">
        <v>153</v>
      </c>
      <c r="C11759" s="113">
        <v>2001</v>
      </c>
      <c r="D11759" s="113" t="s">
        <v>132</v>
      </c>
      <c r="E11759" s="113" t="s">
        <v>124</v>
      </c>
      <c r="F11759" s="113" t="s">
        <v>200</v>
      </c>
      <c r="G11759" s="113">
        <v>0.14924710662179499</v>
      </c>
    </row>
    <row r="11760" spans="1:7" x14ac:dyDescent="0.25">
      <c r="A11760" s="108" t="str">
        <f t="shared" si="183"/>
        <v>IS_2001_1A3(FS)_PM2.5</v>
      </c>
      <c r="B11760" s="113" t="s">
        <v>153</v>
      </c>
      <c r="C11760" s="113">
        <v>2001</v>
      </c>
      <c r="D11760" s="113" t="s">
        <v>132</v>
      </c>
      <c r="E11760" s="113" t="s">
        <v>203</v>
      </c>
      <c r="F11760" s="113" t="s">
        <v>200</v>
      </c>
      <c r="G11760" s="113">
        <v>0.25907493188557701</v>
      </c>
    </row>
    <row r="11761" spans="1:7" x14ac:dyDescent="0.25">
      <c r="A11761" s="108" t="str">
        <f t="shared" si="183"/>
        <v>IS_2001_3D_NOx</v>
      </c>
      <c r="B11761" s="113" t="s">
        <v>153</v>
      </c>
      <c r="C11761" s="113">
        <v>2001</v>
      </c>
      <c r="D11761" s="113" t="s">
        <v>206</v>
      </c>
      <c r="E11761" s="113" t="s">
        <v>199</v>
      </c>
      <c r="F11761" s="113" t="s">
        <v>200</v>
      </c>
      <c r="G11761" s="113">
        <v>1.0117191067550599</v>
      </c>
    </row>
    <row r="11762" spans="1:7" x14ac:dyDescent="0.25">
      <c r="A11762" s="108" t="str">
        <f t="shared" si="183"/>
        <v>IS_2002_NATIONAL TOTAL_NOx</v>
      </c>
      <c r="B11762" s="113" t="s">
        <v>153</v>
      </c>
      <c r="C11762" s="113">
        <v>2002</v>
      </c>
      <c r="D11762" s="113" t="s">
        <v>122</v>
      </c>
      <c r="E11762" s="113" t="s">
        <v>199</v>
      </c>
      <c r="F11762" s="113" t="s">
        <v>200</v>
      </c>
      <c r="G11762" s="113">
        <v>29.515188642615499</v>
      </c>
    </row>
    <row r="11763" spans="1:7" x14ac:dyDescent="0.25">
      <c r="A11763" s="108" t="str">
        <f t="shared" si="183"/>
        <v>IS_2002_NATIONAL TOTAL_NMVOC</v>
      </c>
      <c r="B11763" s="113" t="s">
        <v>153</v>
      </c>
      <c r="C11763" s="113">
        <v>2002</v>
      </c>
      <c r="D11763" s="113" t="s">
        <v>122</v>
      </c>
      <c r="E11763" s="113" t="s">
        <v>123</v>
      </c>
      <c r="F11763" s="113" t="s">
        <v>200</v>
      </c>
      <c r="G11763" s="113">
        <v>7.5361318772061399</v>
      </c>
    </row>
    <row r="11764" spans="1:7" x14ac:dyDescent="0.25">
      <c r="A11764" s="108" t="str">
        <f t="shared" si="183"/>
        <v>IS_2002_NATIONAL TOTAL_SOx</v>
      </c>
      <c r="B11764" s="113" t="s">
        <v>153</v>
      </c>
      <c r="C11764" s="113">
        <v>2002</v>
      </c>
      <c r="D11764" s="113" t="s">
        <v>122</v>
      </c>
      <c r="E11764" s="113" t="s">
        <v>201</v>
      </c>
      <c r="F11764" s="113" t="s">
        <v>200</v>
      </c>
      <c r="G11764" s="113">
        <v>38.852997730318101</v>
      </c>
    </row>
    <row r="11765" spans="1:7" x14ac:dyDescent="0.25">
      <c r="A11765" s="108" t="str">
        <f t="shared" si="183"/>
        <v>IS_2002_NATIONAL TOTAL_NH3</v>
      </c>
      <c r="B11765" s="113" t="s">
        <v>153</v>
      </c>
      <c r="C11765" s="113">
        <v>2002</v>
      </c>
      <c r="D11765" s="113" t="s">
        <v>122</v>
      </c>
      <c r="E11765" s="113" t="s">
        <v>124</v>
      </c>
      <c r="F11765" s="113" t="s">
        <v>200</v>
      </c>
      <c r="G11765" s="113">
        <v>4.5630673303576197</v>
      </c>
    </row>
    <row r="11766" spans="1:7" x14ac:dyDescent="0.25">
      <c r="A11766" s="108" t="str">
        <f t="shared" si="183"/>
        <v>IS_2002_NATIONAL TOTAL_PM2.5</v>
      </c>
      <c r="B11766" s="113" t="s">
        <v>153</v>
      </c>
      <c r="C11766" s="113">
        <v>2002</v>
      </c>
      <c r="D11766" s="113" t="s">
        <v>122</v>
      </c>
      <c r="E11766" s="113" t="s">
        <v>203</v>
      </c>
      <c r="F11766" s="113" t="s">
        <v>200</v>
      </c>
      <c r="G11766" s="113">
        <v>1.43848880520389</v>
      </c>
    </row>
    <row r="11767" spans="1:7" x14ac:dyDescent="0.25">
      <c r="A11767" s="108" t="str">
        <f t="shared" si="183"/>
        <v>IS_2002_NATIONAL TOTAL_Pb</v>
      </c>
      <c r="B11767" s="113" t="s">
        <v>153</v>
      </c>
      <c r="C11767" s="113">
        <v>2002</v>
      </c>
      <c r="D11767" s="113" t="s">
        <v>122</v>
      </c>
      <c r="E11767" s="113" t="s">
        <v>125</v>
      </c>
      <c r="F11767" s="113" t="s">
        <v>200</v>
      </c>
      <c r="G11767" s="113">
        <v>1.6645320140512201E-3</v>
      </c>
    </row>
    <row r="11768" spans="1:7" x14ac:dyDescent="0.25">
      <c r="A11768" s="108" t="str">
        <f t="shared" si="183"/>
        <v>IS_2002_NATIONAL TOTAL_Cd</v>
      </c>
      <c r="B11768" s="113" t="s">
        <v>153</v>
      </c>
      <c r="C11768" s="113">
        <v>2002</v>
      </c>
      <c r="D11768" s="113" t="s">
        <v>122</v>
      </c>
      <c r="E11768" s="113" t="s">
        <v>126</v>
      </c>
      <c r="F11768" s="113" t="s">
        <v>200</v>
      </c>
      <c r="G11768" s="150">
        <v>6.9385639379830304E-5</v>
      </c>
    </row>
    <row r="11769" spans="1:7" x14ac:dyDescent="0.25">
      <c r="A11769" s="108" t="str">
        <f t="shared" si="183"/>
        <v>IS_2002_NATIONAL TOTAL_Hg</v>
      </c>
      <c r="B11769" s="113" t="s">
        <v>153</v>
      </c>
      <c r="C11769" s="113">
        <v>2002</v>
      </c>
      <c r="D11769" s="113" t="s">
        <v>122</v>
      </c>
      <c r="E11769" s="113" t="s">
        <v>127</v>
      </c>
      <c r="F11769" s="113" t="s">
        <v>200</v>
      </c>
      <c r="G11769" s="150">
        <v>7.3323730977692996E-5</v>
      </c>
    </row>
    <row r="11770" spans="1:7" x14ac:dyDescent="0.25">
      <c r="A11770" s="108" t="str">
        <f t="shared" si="183"/>
        <v>IS_2002_NATIONAL TOTAL_DIOX</v>
      </c>
      <c r="B11770" s="113" t="s">
        <v>153</v>
      </c>
      <c r="C11770" s="113">
        <v>2002</v>
      </c>
      <c r="D11770" s="113" t="s">
        <v>122</v>
      </c>
      <c r="E11770" s="113" t="s">
        <v>128</v>
      </c>
      <c r="F11770" s="113" t="s">
        <v>200</v>
      </c>
      <c r="G11770" s="150">
        <v>2.6393897410742301E-9</v>
      </c>
    </row>
    <row r="11771" spans="1:7" x14ac:dyDescent="0.25">
      <c r="A11771" s="108" t="str">
        <f t="shared" si="183"/>
        <v>IS_2002_NATIONAL TOTAL_PAH</v>
      </c>
      <c r="B11771" s="113" t="s">
        <v>153</v>
      </c>
      <c r="C11771" s="113">
        <v>2002</v>
      </c>
      <c r="D11771" s="113" t="s">
        <v>122</v>
      </c>
      <c r="E11771" s="113" t="s">
        <v>129</v>
      </c>
      <c r="F11771" s="113" t="s">
        <v>200</v>
      </c>
      <c r="G11771" s="113">
        <v>2.6543756617012401E-4</v>
      </c>
    </row>
    <row r="11772" spans="1:7" x14ac:dyDescent="0.25">
      <c r="A11772" s="108" t="str">
        <f t="shared" si="183"/>
        <v>IS_2002_NATIONAL TOTAL_HCB</v>
      </c>
      <c r="B11772" s="113" t="s">
        <v>153</v>
      </c>
      <c r="C11772" s="113">
        <v>2002</v>
      </c>
      <c r="D11772" s="113" t="s">
        <v>122</v>
      </c>
      <c r="E11772" s="113" t="s">
        <v>130</v>
      </c>
      <c r="F11772" s="113" t="s">
        <v>200</v>
      </c>
      <c r="G11772" s="150">
        <v>4.1699680069261601E-7</v>
      </c>
    </row>
    <row r="11773" spans="1:7" x14ac:dyDescent="0.25">
      <c r="A11773" s="108" t="str">
        <f t="shared" si="183"/>
        <v>IS_2002_NATIONAL TOTAL_PCB</v>
      </c>
      <c r="B11773" s="113" t="s">
        <v>153</v>
      </c>
      <c r="C11773" s="113">
        <v>2002</v>
      </c>
      <c r="D11773" s="113" t="s">
        <v>122</v>
      </c>
      <c r="E11773" s="113" t="s">
        <v>259</v>
      </c>
      <c r="F11773" s="113" t="s">
        <v>200</v>
      </c>
      <c r="G11773" s="150">
        <v>1.7199131093681299E-7</v>
      </c>
    </row>
    <row r="11774" spans="1:7" x14ac:dyDescent="0.25">
      <c r="A11774" s="108" t="str">
        <f t="shared" si="183"/>
        <v>IS_2002_1A3(FS)_NOx</v>
      </c>
      <c r="B11774" s="113" t="s">
        <v>153</v>
      </c>
      <c r="C11774" s="113">
        <v>2002</v>
      </c>
      <c r="D11774" s="113" t="s">
        <v>132</v>
      </c>
      <c r="E11774" s="113" t="s">
        <v>199</v>
      </c>
      <c r="F11774" s="113" t="s">
        <v>200</v>
      </c>
      <c r="G11774" s="113">
        <v>3.3906915534076001</v>
      </c>
    </row>
    <row r="11775" spans="1:7" x14ac:dyDescent="0.25">
      <c r="A11775" s="108" t="str">
        <f t="shared" si="183"/>
        <v>IS_2002_1A3(FS)_NMVOC</v>
      </c>
      <c r="B11775" s="113" t="s">
        <v>153</v>
      </c>
      <c r="C11775" s="113">
        <v>2002</v>
      </c>
      <c r="D11775" s="113" t="s">
        <v>132</v>
      </c>
      <c r="E11775" s="113" t="s">
        <v>123</v>
      </c>
      <c r="F11775" s="113" t="s">
        <v>200</v>
      </c>
      <c r="G11775" s="113">
        <v>2.5163487647679701</v>
      </c>
    </row>
    <row r="11776" spans="1:7" x14ac:dyDescent="0.25">
      <c r="A11776" s="108" t="str">
        <f t="shared" si="183"/>
        <v>IS_2002_1A3(FS)_SOx</v>
      </c>
      <c r="B11776" s="113" t="s">
        <v>153</v>
      </c>
      <c r="C11776" s="113">
        <v>2002</v>
      </c>
      <c r="D11776" s="113" t="s">
        <v>132</v>
      </c>
      <c r="E11776" s="113" t="s">
        <v>201</v>
      </c>
      <c r="F11776" s="113" t="s">
        <v>200</v>
      </c>
      <c r="G11776" s="113">
        <v>6.7498553769146194E-2</v>
      </c>
    </row>
    <row r="11777" spans="1:7" x14ac:dyDescent="0.25">
      <c r="A11777" s="108" t="str">
        <f t="shared" si="183"/>
        <v>IS_2002_1A3(FS)_NH3</v>
      </c>
      <c r="B11777" s="113" t="s">
        <v>153</v>
      </c>
      <c r="C11777" s="113">
        <v>2002</v>
      </c>
      <c r="D11777" s="113" t="s">
        <v>132</v>
      </c>
      <c r="E11777" s="113" t="s">
        <v>124</v>
      </c>
      <c r="F11777" s="113" t="s">
        <v>200</v>
      </c>
      <c r="G11777" s="113">
        <v>0.15569918410667599</v>
      </c>
    </row>
    <row r="11778" spans="1:7" x14ac:dyDescent="0.25">
      <c r="A11778" s="108" t="str">
        <f t="shared" ref="A11778:A11841" si="184">CONCATENATE(B11778,"_",C11778,"_",D11778,"_",E11778)</f>
        <v>IS_2002_1A3(FS)_PM2.5</v>
      </c>
      <c r="B11778" s="113" t="s">
        <v>153</v>
      </c>
      <c r="C11778" s="113">
        <v>2002</v>
      </c>
      <c r="D11778" s="113" t="s">
        <v>132</v>
      </c>
      <c r="E11778" s="113" t="s">
        <v>203</v>
      </c>
      <c r="F11778" s="113" t="s">
        <v>200</v>
      </c>
      <c r="G11778" s="113">
        <v>0.25777667849304398</v>
      </c>
    </row>
    <row r="11779" spans="1:7" x14ac:dyDescent="0.25">
      <c r="A11779" s="108" t="str">
        <f t="shared" si="184"/>
        <v>IS_2002_3D_NOx</v>
      </c>
      <c r="B11779" s="113" t="s">
        <v>153</v>
      </c>
      <c r="C11779" s="113">
        <v>2002</v>
      </c>
      <c r="D11779" s="113" t="s">
        <v>206</v>
      </c>
      <c r="E11779" s="113" t="s">
        <v>199</v>
      </c>
      <c r="F11779" s="113" t="s">
        <v>200</v>
      </c>
      <c r="G11779" s="113">
        <v>0.953177893581025</v>
      </c>
    </row>
    <row r="11780" spans="1:7" x14ac:dyDescent="0.25">
      <c r="A11780" s="108" t="str">
        <f t="shared" si="184"/>
        <v>IS_2003_NATIONAL TOTAL_NOx</v>
      </c>
      <c r="B11780" s="113" t="s">
        <v>153</v>
      </c>
      <c r="C11780" s="113">
        <v>2003</v>
      </c>
      <c r="D11780" s="113" t="s">
        <v>122</v>
      </c>
      <c r="E11780" s="113" t="s">
        <v>199</v>
      </c>
      <c r="F11780" s="113" t="s">
        <v>200</v>
      </c>
      <c r="G11780" s="113">
        <v>28.990763630986699</v>
      </c>
    </row>
    <row r="11781" spans="1:7" x14ac:dyDescent="0.25">
      <c r="A11781" s="108" t="str">
        <f t="shared" si="184"/>
        <v>IS_2003_NATIONAL TOTAL_NMVOC</v>
      </c>
      <c r="B11781" s="113" t="s">
        <v>153</v>
      </c>
      <c r="C11781" s="113">
        <v>2003</v>
      </c>
      <c r="D11781" s="113" t="s">
        <v>122</v>
      </c>
      <c r="E11781" s="113" t="s">
        <v>123</v>
      </c>
      <c r="F11781" s="113" t="s">
        <v>200</v>
      </c>
      <c r="G11781" s="113">
        <v>7.28322701491867</v>
      </c>
    </row>
    <row r="11782" spans="1:7" x14ac:dyDescent="0.25">
      <c r="A11782" s="108" t="str">
        <f t="shared" si="184"/>
        <v>IS_2003_NATIONAL TOTAL_SOx</v>
      </c>
      <c r="B11782" s="113" t="s">
        <v>153</v>
      </c>
      <c r="C11782" s="113">
        <v>2003</v>
      </c>
      <c r="D11782" s="113" t="s">
        <v>122</v>
      </c>
      <c r="E11782" s="113" t="s">
        <v>201</v>
      </c>
      <c r="F11782" s="113" t="s">
        <v>200</v>
      </c>
      <c r="G11782" s="113">
        <v>35.768628655668898</v>
      </c>
    </row>
    <row r="11783" spans="1:7" x14ac:dyDescent="0.25">
      <c r="A11783" s="108" t="str">
        <f t="shared" si="184"/>
        <v>IS_2003_NATIONAL TOTAL_NH3</v>
      </c>
      <c r="B11783" s="113" t="s">
        <v>153</v>
      </c>
      <c r="C11783" s="113">
        <v>2003</v>
      </c>
      <c r="D11783" s="113" t="s">
        <v>122</v>
      </c>
      <c r="E11783" s="113" t="s">
        <v>124</v>
      </c>
      <c r="F11783" s="113" t="s">
        <v>200</v>
      </c>
      <c r="G11783" s="113">
        <v>4.5248884448415199</v>
      </c>
    </row>
    <row r="11784" spans="1:7" x14ac:dyDescent="0.25">
      <c r="A11784" s="108" t="str">
        <f t="shared" si="184"/>
        <v>IS_2003_NATIONAL TOTAL_PM2.5</v>
      </c>
      <c r="B11784" s="113" t="s">
        <v>153</v>
      </c>
      <c r="C11784" s="113">
        <v>2003</v>
      </c>
      <c r="D11784" s="113" t="s">
        <v>122</v>
      </c>
      <c r="E11784" s="113" t="s">
        <v>203</v>
      </c>
      <c r="F11784" s="113" t="s">
        <v>200</v>
      </c>
      <c r="G11784" s="113">
        <v>1.59395354164378</v>
      </c>
    </row>
    <row r="11785" spans="1:7" x14ac:dyDescent="0.25">
      <c r="A11785" s="108" t="str">
        <f t="shared" si="184"/>
        <v>IS_2003_NATIONAL TOTAL_Pb</v>
      </c>
      <c r="B11785" s="113" t="s">
        <v>153</v>
      </c>
      <c r="C11785" s="113">
        <v>2003</v>
      </c>
      <c r="D11785" s="113" t="s">
        <v>122</v>
      </c>
      <c r="E11785" s="113" t="s">
        <v>125</v>
      </c>
      <c r="F11785" s="113" t="s">
        <v>200</v>
      </c>
      <c r="G11785" s="113">
        <v>1.8296470624374801E-3</v>
      </c>
    </row>
    <row r="11786" spans="1:7" x14ac:dyDescent="0.25">
      <c r="A11786" s="108" t="str">
        <f t="shared" si="184"/>
        <v>IS_2003_NATIONAL TOTAL_Cd</v>
      </c>
      <c r="B11786" s="113" t="s">
        <v>153</v>
      </c>
      <c r="C11786" s="113">
        <v>2003</v>
      </c>
      <c r="D11786" s="113" t="s">
        <v>122</v>
      </c>
      <c r="E11786" s="113" t="s">
        <v>126</v>
      </c>
      <c r="F11786" s="113" t="s">
        <v>200</v>
      </c>
      <c r="G11786" s="150">
        <v>7.0702738799614898E-5</v>
      </c>
    </row>
    <row r="11787" spans="1:7" x14ac:dyDescent="0.25">
      <c r="A11787" s="108" t="str">
        <f t="shared" si="184"/>
        <v>IS_2003_NATIONAL TOTAL_Hg</v>
      </c>
      <c r="B11787" s="113" t="s">
        <v>153</v>
      </c>
      <c r="C11787" s="113">
        <v>2003</v>
      </c>
      <c r="D11787" s="113" t="s">
        <v>122</v>
      </c>
      <c r="E11787" s="113" t="s">
        <v>127</v>
      </c>
      <c r="F11787" s="113" t="s">
        <v>200</v>
      </c>
      <c r="G11787" s="150">
        <v>6.8124203500681001E-5</v>
      </c>
    </row>
    <row r="11788" spans="1:7" x14ac:dyDescent="0.25">
      <c r="A11788" s="108" t="str">
        <f t="shared" si="184"/>
        <v>IS_2003_NATIONAL TOTAL_DIOX</v>
      </c>
      <c r="B11788" s="113" t="s">
        <v>153</v>
      </c>
      <c r="C11788" s="113">
        <v>2003</v>
      </c>
      <c r="D11788" s="113" t="s">
        <v>122</v>
      </c>
      <c r="E11788" s="113" t="s">
        <v>128</v>
      </c>
      <c r="F11788" s="113" t="s">
        <v>200</v>
      </c>
      <c r="G11788" s="150">
        <v>2.0573697038045699E-9</v>
      </c>
    </row>
    <row r="11789" spans="1:7" x14ac:dyDescent="0.25">
      <c r="A11789" s="108" t="str">
        <f t="shared" si="184"/>
        <v>IS_2003_NATIONAL TOTAL_PAH</v>
      </c>
      <c r="B11789" s="113" t="s">
        <v>153</v>
      </c>
      <c r="C11789" s="113">
        <v>2003</v>
      </c>
      <c r="D11789" s="113" t="s">
        <v>122</v>
      </c>
      <c r="E11789" s="113" t="s">
        <v>129</v>
      </c>
      <c r="F11789" s="113" t="s">
        <v>200</v>
      </c>
      <c r="G11789" s="113">
        <v>2.4018588601610799E-4</v>
      </c>
    </row>
    <row r="11790" spans="1:7" x14ac:dyDescent="0.25">
      <c r="A11790" s="108" t="str">
        <f t="shared" si="184"/>
        <v>IS_2003_NATIONAL TOTAL_HCB</v>
      </c>
      <c r="B11790" s="113" t="s">
        <v>153</v>
      </c>
      <c r="C11790" s="113">
        <v>2003</v>
      </c>
      <c r="D11790" s="113" t="s">
        <v>122</v>
      </c>
      <c r="E11790" s="113" t="s">
        <v>130</v>
      </c>
      <c r="F11790" s="113" t="s">
        <v>200</v>
      </c>
      <c r="G11790" s="150">
        <v>6.0395421645110698E-7</v>
      </c>
    </row>
    <row r="11791" spans="1:7" x14ac:dyDescent="0.25">
      <c r="A11791" s="108" t="str">
        <f t="shared" si="184"/>
        <v>IS_2003_NATIONAL TOTAL_PCB</v>
      </c>
      <c r="B11791" s="113" t="s">
        <v>153</v>
      </c>
      <c r="C11791" s="113">
        <v>2003</v>
      </c>
      <c r="D11791" s="113" t="s">
        <v>122</v>
      </c>
      <c r="E11791" s="113" t="s">
        <v>259</v>
      </c>
      <c r="F11791" s="113" t="s">
        <v>200</v>
      </c>
      <c r="G11791" s="150">
        <v>1.5809176777406599E-7</v>
      </c>
    </row>
    <row r="11792" spans="1:7" x14ac:dyDescent="0.25">
      <c r="A11792" s="108" t="str">
        <f t="shared" si="184"/>
        <v>IS_2003_1A3(FS)_NOx</v>
      </c>
      <c r="B11792" s="113" t="s">
        <v>153</v>
      </c>
      <c r="C11792" s="113">
        <v>2003</v>
      </c>
      <c r="D11792" s="113" t="s">
        <v>132</v>
      </c>
      <c r="E11792" s="113" t="s">
        <v>199</v>
      </c>
      <c r="F11792" s="113" t="s">
        <v>200</v>
      </c>
      <c r="G11792" s="113">
        <v>3.6803524363511699</v>
      </c>
    </row>
    <row r="11793" spans="1:7" x14ac:dyDescent="0.25">
      <c r="A11793" s="108" t="str">
        <f t="shared" si="184"/>
        <v>IS_2003_1A3(FS)_NMVOC</v>
      </c>
      <c r="B11793" s="113" t="s">
        <v>153</v>
      </c>
      <c r="C11793" s="113">
        <v>2003</v>
      </c>
      <c r="D11793" s="113" t="s">
        <v>132</v>
      </c>
      <c r="E11793" s="113" t="s">
        <v>123</v>
      </c>
      <c r="F11793" s="113" t="s">
        <v>200</v>
      </c>
      <c r="G11793" s="113">
        <v>2.32565469037216</v>
      </c>
    </row>
    <row r="11794" spans="1:7" x14ac:dyDescent="0.25">
      <c r="A11794" s="108" t="str">
        <f t="shared" si="184"/>
        <v>IS_2003_1A3(FS)_SOx</v>
      </c>
      <c r="B11794" s="113" t="s">
        <v>153</v>
      </c>
      <c r="C11794" s="113">
        <v>2003</v>
      </c>
      <c r="D11794" s="113" t="s">
        <v>132</v>
      </c>
      <c r="E11794" s="113" t="s">
        <v>201</v>
      </c>
      <c r="F11794" s="113" t="s">
        <v>200</v>
      </c>
      <c r="G11794" s="113">
        <v>8.1769996169425901E-2</v>
      </c>
    </row>
    <row r="11795" spans="1:7" x14ac:dyDescent="0.25">
      <c r="A11795" s="108" t="str">
        <f t="shared" si="184"/>
        <v>IS_2003_1A3(FS)_NH3</v>
      </c>
      <c r="B11795" s="113" t="s">
        <v>153</v>
      </c>
      <c r="C11795" s="113">
        <v>2003</v>
      </c>
      <c r="D11795" s="113" t="s">
        <v>132</v>
      </c>
      <c r="E11795" s="113" t="s">
        <v>124</v>
      </c>
      <c r="F11795" s="113" t="s">
        <v>200</v>
      </c>
      <c r="G11795" s="113">
        <v>0.15892362642744801</v>
      </c>
    </row>
    <row r="11796" spans="1:7" x14ac:dyDescent="0.25">
      <c r="A11796" s="108" t="str">
        <f t="shared" si="184"/>
        <v>IS_2003_1A3(FS)_PM2.5</v>
      </c>
      <c r="B11796" s="113" t="s">
        <v>153</v>
      </c>
      <c r="C11796" s="113">
        <v>2003</v>
      </c>
      <c r="D11796" s="113" t="s">
        <v>132</v>
      </c>
      <c r="E11796" s="113" t="s">
        <v>203</v>
      </c>
      <c r="F11796" s="113" t="s">
        <v>200</v>
      </c>
      <c r="G11796" s="113">
        <v>0.31261343492466998</v>
      </c>
    </row>
    <row r="11797" spans="1:7" x14ac:dyDescent="0.25">
      <c r="A11797" s="108" t="str">
        <f t="shared" si="184"/>
        <v>IS_2003_3D_NOx</v>
      </c>
      <c r="B11797" s="113" t="s">
        <v>153</v>
      </c>
      <c r="C11797" s="113">
        <v>2003</v>
      </c>
      <c r="D11797" s="113" t="s">
        <v>206</v>
      </c>
      <c r="E11797" s="113" t="s">
        <v>199</v>
      </c>
      <c r="F11797" s="113" t="s">
        <v>200</v>
      </c>
      <c r="G11797" s="113">
        <v>0.91963404697804096</v>
      </c>
    </row>
    <row r="11798" spans="1:7" x14ac:dyDescent="0.25">
      <c r="A11798" s="108" t="str">
        <f t="shared" si="184"/>
        <v>IS_2004_NATIONAL TOTAL_NOx</v>
      </c>
      <c r="B11798" s="113" t="s">
        <v>153</v>
      </c>
      <c r="C11798" s="113">
        <v>2004</v>
      </c>
      <c r="D11798" s="113" t="s">
        <v>122</v>
      </c>
      <c r="E11798" s="113" t="s">
        <v>199</v>
      </c>
      <c r="F11798" s="113" t="s">
        <v>200</v>
      </c>
      <c r="G11798" s="113">
        <v>29.947859151766401</v>
      </c>
    </row>
    <row r="11799" spans="1:7" x14ac:dyDescent="0.25">
      <c r="A11799" s="108" t="str">
        <f t="shared" si="184"/>
        <v>IS_2004_NATIONAL TOTAL_NMVOC</v>
      </c>
      <c r="B11799" s="113" t="s">
        <v>153</v>
      </c>
      <c r="C11799" s="113">
        <v>2004</v>
      </c>
      <c r="D11799" s="113" t="s">
        <v>122</v>
      </c>
      <c r="E11799" s="113" t="s">
        <v>123</v>
      </c>
      <c r="F11799" s="113" t="s">
        <v>200</v>
      </c>
      <c r="G11799" s="113">
        <v>7.3704666876226099</v>
      </c>
    </row>
    <row r="11800" spans="1:7" x14ac:dyDescent="0.25">
      <c r="A11800" s="108" t="str">
        <f t="shared" si="184"/>
        <v>IS_2004_NATIONAL TOTAL_SOx</v>
      </c>
      <c r="B11800" s="113" t="s">
        <v>153</v>
      </c>
      <c r="C11800" s="113">
        <v>2004</v>
      </c>
      <c r="D11800" s="113" t="s">
        <v>122</v>
      </c>
      <c r="E11800" s="113" t="s">
        <v>201</v>
      </c>
      <c r="F11800" s="113" t="s">
        <v>200</v>
      </c>
      <c r="G11800" s="113">
        <v>30.5540451136096</v>
      </c>
    </row>
    <row r="11801" spans="1:7" x14ac:dyDescent="0.25">
      <c r="A11801" s="108" t="str">
        <f t="shared" si="184"/>
        <v>IS_2004_NATIONAL TOTAL_NH3</v>
      </c>
      <c r="B11801" s="113" t="s">
        <v>153</v>
      </c>
      <c r="C11801" s="113">
        <v>2004</v>
      </c>
      <c r="D11801" s="113" t="s">
        <v>122</v>
      </c>
      <c r="E11801" s="113" t="s">
        <v>124</v>
      </c>
      <c r="F11801" s="113" t="s">
        <v>200</v>
      </c>
      <c r="G11801" s="113">
        <v>4.5218546023744404</v>
      </c>
    </row>
    <row r="11802" spans="1:7" x14ac:dyDescent="0.25">
      <c r="A11802" s="108" t="str">
        <f t="shared" si="184"/>
        <v>IS_2004_NATIONAL TOTAL_PM2.5</v>
      </c>
      <c r="B11802" s="113" t="s">
        <v>153</v>
      </c>
      <c r="C11802" s="113">
        <v>2004</v>
      </c>
      <c r="D11802" s="113" t="s">
        <v>122</v>
      </c>
      <c r="E11802" s="113" t="s">
        <v>203</v>
      </c>
      <c r="F11802" s="113" t="s">
        <v>200</v>
      </c>
      <c r="G11802" s="113">
        <v>1.5498203469860401</v>
      </c>
    </row>
    <row r="11803" spans="1:7" x14ac:dyDescent="0.25">
      <c r="A11803" s="108" t="str">
        <f t="shared" si="184"/>
        <v>IS_2004_NATIONAL TOTAL_Pb</v>
      </c>
      <c r="B11803" s="113" t="s">
        <v>153</v>
      </c>
      <c r="C11803" s="113">
        <v>2004</v>
      </c>
      <c r="D11803" s="113" t="s">
        <v>122</v>
      </c>
      <c r="E11803" s="113" t="s">
        <v>125</v>
      </c>
      <c r="F11803" s="113" t="s">
        <v>200</v>
      </c>
      <c r="G11803" s="113">
        <v>1.92611051047256E-3</v>
      </c>
    </row>
    <row r="11804" spans="1:7" x14ac:dyDescent="0.25">
      <c r="A11804" s="108" t="str">
        <f t="shared" si="184"/>
        <v>IS_2004_NATIONAL TOTAL_Cd</v>
      </c>
      <c r="B11804" s="113" t="s">
        <v>153</v>
      </c>
      <c r="C11804" s="113">
        <v>2004</v>
      </c>
      <c r="D11804" s="113" t="s">
        <v>122</v>
      </c>
      <c r="E11804" s="113" t="s">
        <v>126</v>
      </c>
      <c r="F11804" s="113" t="s">
        <v>200</v>
      </c>
      <c r="G11804" s="150">
        <v>7.1399797085999606E-5</v>
      </c>
    </row>
    <row r="11805" spans="1:7" x14ac:dyDescent="0.25">
      <c r="A11805" s="108" t="str">
        <f t="shared" si="184"/>
        <v>IS_2004_NATIONAL TOTAL_Hg</v>
      </c>
      <c r="B11805" s="113" t="s">
        <v>153</v>
      </c>
      <c r="C11805" s="113">
        <v>2004</v>
      </c>
      <c r="D11805" s="113" t="s">
        <v>122</v>
      </c>
      <c r="E11805" s="113" t="s">
        <v>127</v>
      </c>
      <c r="F11805" s="113" t="s">
        <v>200</v>
      </c>
      <c r="G11805" s="150">
        <v>5.20428435495985E-5</v>
      </c>
    </row>
    <row r="11806" spans="1:7" x14ac:dyDescent="0.25">
      <c r="A11806" s="108" t="str">
        <f t="shared" si="184"/>
        <v>IS_2004_NATIONAL TOTAL_DIOX</v>
      </c>
      <c r="B11806" s="113" t="s">
        <v>153</v>
      </c>
      <c r="C11806" s="113">
        <v>2004</v>
      </c>
      <c r="D11806" s="113" t="s">
        <v>122</v>
      </c>
      <c r="E11806" s="113" t="s">
        <v>128</v>
      </c>
      <c r="F11806" s="113" t="s">
        <v>200</v>
      </c>
      <c r="G11806" s="150">
        <v>1.41619500238546E-9</v>
      </c>
    </row>
    <row r="11807" spans="1:7" x14ac:dyDescent="0.25">
      <c r="A11807" s="108" t="str">
        <f t="shared" si="184"/>
        <v>IS_2004_NATIONAL TOTAL_PAH</v>
      </c>
      <c r="B11807" s="113" t="s">
        <v>153</v>
      </c>
      <c r="C11807" s="113">
        <v>2004</v>
      </c>
      <c r="D11807" s="113" t="s">
        <v>122</v>
      </c>
      <c r="E11807" s="113" t="s">
        <v>129</v>
      </c>
      <c r="F11807" s="113" t="s">
        <v>200</v>
      </c>
      <c r="G11807" s="113">
        <v>2.0049194948676199E-4</v>
      </c>
    </row>
    <row r="11808" spans="1:7" x14ac:dyDescent="0.25">
      <c r="A11808" s="108" t="str">
        <f t="shared" si="184"/>
        <v>IS_2004_NATIONAL TOTAL_HCB</v>
      </c>
      <c r="B11808" s="113" t="s">
        <v>153</v>
      </c>
      <c r="C11808" s="113">
        <v>2004</v>
      </c>
      <c r="D11808" s="113" t="s">
        <v>122</v>
      </c>
      <c r="E11808" s="113" t="s">
        <v>130</v>
      </c>
      <c r="F11808" s="113" t="s">
        <v>200</v>
      </c>
      <c r="G11808" s="150">
        <v>6.6012136067781802E-7</v>
      </c>
    </row>
    <row r="11809" spans="1:7" x14ac:dyDescent="0.25">
      <c r="A11809" s="108" t="str">
        <f t="shared" si="184"/>
        <v>IS_2004_NATIONAL TOTAL_PCB</v>
      </c>
      <c r="B11809" s="113" t="s">
        <v>153</v>
      </c>
      <c r="C11809" s="113">
        <v>2004</v>
      </c>
      <c r="D11809" s="113" t="s">
        <v>122</v>
      </c>
      <c r="E11809" s="113" t="s">
        <v>259</v>
      </c>
      <c r="F11809" s="113" t="s">
        <v>200</v>
      </c>
      <c r="G11809" s="150">
        <v>1.6325528862405499E-7</v>
      </c>
    </row>
    <row r="11810" spans="1:7" x14ac:dyDescent="0.25">
      <c r="A11810" s="108" t="str">
        <f t="shared" si="184"/>
        <v>IS_2004_1A3(FS)_NOx</v>
      </c>
      <c r="B11810" s="113" t="s">
        <v>153</v>
      </c>
      <c r="C11810" s="113">
        <v>2004</v>
      </c>
      <c r="D11810" s="113" t="s">
        <v>132</v>
      </c>
      <c r="E11810" s="113" t="s">
        <v>199</v>
      </c>
      <c r="F11810" s="113" t="s">
        <v>200</v>
      </c>
      <c r="G11810" s="113">
        <v>3.6230198942865499</v>
      </c>
    </row>
    <row r="11811" spans="1:7" x14ac:dyDescent="0.25">
      <c r="A11811" s="108" t="str">
        <f t="shared" si="184"/>
        <v>IS_2004_1A3(FS)_NMVOC</v>
      </c>
      <c r="B11811" s="113" t="s">
        <v>153</v>
      </c>
      <c r="C11811" s="113">
        <v>2004</v>
      </c>
      <c r="D11811" s="113" t="s">
        <v>132</v>
      </c>
      <c r="E11811" s="113" t="s">
        <v>123</v>
      </c>
      <c r="F11811" s="113" t="s">
        <v>200</v>
      </c>
      <c r="G11811" s="113">
        <v>2.1772944842887298</v>
      </c>
    </row>
    <row r="11812" spans="1:7" x14ac:dyDescent="0.25">
      <c r="A11812" s="108" t="str">
        <f t="shared" si="184"/>
        <v>IS_2004_1A3(FS)_SOx</v>
      </c>
      <c r="B11812" s="113" t="s">
        <v>153</v>
      </c>
      <c r="C11812" s="113">
        <v>2004</v>
      </c>
      <c r="D11812" s="113" t="s">
        <v>132</v>
      </c>
      <c r="E11812" s="113" t="s">
        <v>201</v>
      </c>
      <c r="F11812" s="113" t="s">
        <v>200</v>
      </c>
      <c r="G11812" s="113">
        <v>8.7082866695687794E-2</v>
      </c>
    </row>
    <row r="11813" spans="1:7" x14ac:dyDescent="0.25">
      <c r="A11813" s="108" t="str">
        <f t="shared" si="184"/>
        <v>IS_2004_1A3(FS)_NH3</v>
      </c>
      <c r="B11813" s="113" t="s">
        <v>153</v>
      </c>
      <c r="C11813" s="113">
        <v>2004</v>
      </c>
      <c r="D11813" s="113" t="s">
        <v>132</v>
      </c>
      <c r="E11813" s="113" t="s">
        <v>124</v>
      </c>
      <c r="F11813" s="113" t="s">
        <v>200</v>
      </c>
      <c r="G11813" s="113">
        <v>0.15994695478489099</v>
      </c>
    </row>
    <row r="11814" spans="1:7" x14ac:dyDescent="0.25">
      <c r="A11814" s="108" t="str">
        <f t="shared" si="184"/>
        <v>IS_2004_1A3(FS)_PM2.5</v>
      </c>
      <c r="B11814" s="113" t="s">
        <v>153</v>
      </c>
      <c r="C11814" s="113">
        <v>2004</v>
      </c>
      <c r="D11814" s="113" t="s">
        <v>132</v>
      </c>
      <c r="E11814" s="113" t="s">
        <v>203</v>
      </c>
      <c r="F11814" s="113" t="s">
        <v>200</v>
      </c>
      <c r="G11814" s="113">
        <v>0.31472895341947799</v>
      </c>
    </row>
    <row r="11815" spans="1:7" x14ac:dyDescent="0.25">
      <c r="A11815" s="108" t="str">
        <f t="shared" si="184"/>
        <v>IS_2004_3D_NOx</v>
      </c>
      <c r="B11815" s="113" t="s">
        <v>153</v>
      </c>
      <c r="C11815" s="113">
        <v>2004</v>
      </c>
      <c r="D11815" s="113" t="s">
        <v>206</v>
      </c>
      <c r="E11815" s="113" t="s">
        <v>199</v>
      </c>
      <c r="F11815" s="113" t="s">
        <v>200</v>
      </c>
      <c r="G11815" s="113">
        <v>0.901354531180379</v>
      </c>
    </row>
    <row r="11816" spans="1:7" x14ac:dyDescent="0.25">
      <c r="A11816" s="108" t="str">
        <f t="shared" si="184"/>
        <v>IS_2005_NATIONAL TOTAL_NOx</v>
      </c>
      <c r="B11816" s="113" t="s">
        <v>153</v>
      </c>
      <c r="C11816" s="113">
        <v>2005</v>
      </c>
      <c r="D11816" s="113" t="s">
        <v>122</v>
      </c>
      <c r="E11816" s="113" t="s">
        <v>199</v>
      </c>
      <c r="F11816" s="113" t="s">
        <v>200</v>
      </c>
      <c r="G11816" s="113">
        <v>26.736348506490501</v>
      </c>
    </row>
    <row r="11817" spans="1:7" x14ac:dyDescent="0.25">
      <c r="A11817" s="108" t="str">
        <f t="shared" si="184"/>
        <v>IS_2005_NATIONAL TOTAL_NMVOC</v>
      </c>
      <c r="B11817" s="113" t="s">
        <v>153</v>
      </c>
      <c r="C11817" s="113">
        <v>2005</v>
      </c>
      <c r="D11817" s="113" t="s">
        <v>122</v>
      </c>
      <c r="E11817" s="113" t="s">
        <v>123</v>
      </c>
      <c r="F11817" s="113" t="s">
        <v>200</v>
      </c>
      <c r="G11817" s="113">
        <v>7.1519888452577502</v>
      </c>
    </row>
    <row r="11818" spans="1:7" x14ac:dyDescent="0.25">
      <c r="A11818" s="108" t="str">
        <f t="shared" si="184"/>
        <v>IS_2005_NATIONAL TOTAL_SOx</v>
      </c>
      <c r="B11818" s="113" t="s">
        <v>153</v>
      </c>
      <c r="C11818" s="113">
        <v>2005</v>
      </c>
      <c r="D11818" s="113" t="s">
        <v>122</v>
      </c>
      <c r="E11818" s="113" t="s">
        <v>201</v>
      </c>
      <c r="F11818" s="113" t="s">
        <v>200</v>
      </c>
      <c r="G11818" s="113">
        <v>37.2398412905981</v>
      </c>
    </row>
    <row r="11819" spans="1:7" x14ac:dyDescent="0.25">
      <c r="A11819" s="108" t="str">
        <f t="shared" si="184"/>
        <v>IS_2005_NATIONAL TOTAL_NH3</v>
      </c>
      <c r="B11819" s="113" t="s">
        <v>153</v>
      </c>
      <c r="C11819" s="113">
        <v>2005</v>
      </c>
      <c r="D11819" s="113" t="s">
        <v>122</v>
      </c>
      <c r="E11819" s="113" t="s">
        <v>124</v>
      </c>
      <c r="F11819" s="113" t="s">
        <v>200</v>
      </c>
      <c r="G11819" s="113">
        <v>4.4549431272320996</v>
      </c>
    </row>
    <row r="11820" spans="1:7" x14ac:dyDescent="0.25">
      <c r="A11820" s="108" t="str">
        <f t="shared" si="184"/>
        <v>IS_2005_NATIONAL TOTAL_PM2.5</v>
      </c>
      <c r="B11820" s="113" t="s">
        <v>153</v>
      </c>
      <c r="C11820" s="113">
        <v>2005</v>
      </c>
      <c r="D11820" s="113" t="s">
        <v>122</v>
      </c>
      <c r="E11820" s="113" t="s">
        <v>203</v>
      </c>
      <c r="F11820" s="113" t="s">
        <v>200</v>
      </c>
      <c r="G11820" s="113">
        <v>1.4353436095007399</v>
      </c>
    </row>
    <row r="11821" spans="1:7" x14ac:dyDescent="0.25">
      <c r="A11821" s="108" t="str">
        <f t="shared" si="184"/>
        <v>IS_2005_NATIONAL TOTAL_Pb</v>
      </c>
      <c r="B11821" s="113" t="s">
        <v>153</v>
      </c>
      <c r="C11821" s="113">
        <v>2005</v>
      </c>
      <c r="D11821" s="113" t="s">
        <v>122</v>
      </c>
      <c r="E11821" s="113" t="s">
        <v>125</v>
      </c>
      <c r="F11821" s="113" t="s">
        <v>200</v>
      </c>
      <c r="G11821" s="113">
        <v>1.94598509550785E-3</v>
      </c>
    </row>
    <row r="11822" spans="1:7" x14ac:dyDescent="0.25">
      <c r="A11822" s="108" t="str">
        <f t="shared" si="184"/>
        <v>IS_2005_NATIONAL TOTAL_Cd</v>
      </c>
      <c r="B11822" s="113" t="s">
        <v>153</v>
      </c>
      <c r="C11822" s="113">
        <v>2005</v>
      </c>
      <c r="D11822" s="113" t="s">
        <v>122</v>
      </c>
      <c r="E11822" s="113" t="s">
        <v>126</v>
      </c>
      <c r="F11822" s="113" t="s">
        <v>200</v>
      </c>
      <c r="G11822" s="150">
        <v>6.9118562893249899E-5</v>
      </c>
    </row>
    <row r="11823" spans="1:7" x14ac:dyDescent="0.25">
      <c r="A11823" s="108" t="str">
        <f t="shared" si="184"/>
        <v>IS_2005_NATIONAL TOTAL_Hg</v>
      </c>
      <c r="B11823" s="113" t="s">
        <v>153</v>
      </c>
      <c r="C11823" s="113">
        <v>2005</v>
      </c>
      <c r="D11823" s="113" t="s">
        <v>122</v>
      </c>
      <c r="E11823" s="113" t="s">
        <v>127</v>
      </c>
      <c r="F11823" s="113" t="s">
        <v>200</v>
      </c>
      <c r="G11823" s="150">
        <v>3.1953272566482999E-5</v>
      </c>
    </row>
    <row r="11824" spans="1:7" x14ac:dyDescent="0.25">
      <c r="A11824" s="108" t="str">
        <f t="shared" si="184"/>
        <v>IS_2005_NATIONAL TOTAL_DIOX</v>
      </c>
      <c r="B11824" s="113" t="s">
        <v>153</v>
      </c>
      <c r="C11824" s="113">
        <v>2005</v>
      </c>
      <c r="D11824" s="113" t="s">
        <v>122</v>
      </c>
      <c r="E11824" s="113" t="s">
        <v>128</v>
      </c>
      <c r="F11824" s="113" t="s">
        <v>200</v>
      </c>
      <c r="G11824" s="150">
        <v>9.4681397891666896E-10</v>
      </c>
    </row>
    <row r="11825" spans="1:7" x14ac:dyDescent="0.25">
      <c r="A11825" s="108" t="str">
        <f t="shared" si="184"/>
        <v>IS_2005_NATIONAL TOTAL_PAH</v>
      </c>
      <c r="B11825" s="113" t="s">
        <v>153</v>
      </c>
      <c r="C11825" s="113">
        <v>2005</v>
      </c>
      <c r="D11825" s="113" t="s">
        <v>122</v>
      </c>
      <c r="E11825" s="113" t="s">
        <v>129</v>
      </c>
      <c r="F11825" s="113" t="s">
        <v>200</v>
      </c>
      <c r="G11825" s="113">
        <v>1.1638030319524701E-4</v>
      </c>
    </row>
    <row r="11826" spans="1:7" x14ac:dyDescent="0.25">
      <c r="A11826" s="108" t="str">
        <f t="shared" si="184"/>
        <v>IS_2005_NATIONAL TOTAL_HCB</v>
      </c>
      <c r="B11826" s="113" t="s">
        <v>153</v>
      </c>
      <c r="C11826" s="113">
        <v>2005</v>
      </c>
      <c r="D11826" s="113" t="s">
        <v>122</v>
      </c>
      <c r="E11826" s="113" t="s">
        <v>130</v>
      </c>
      <c r="F11826" s="113" t="s">
        <v>200</v>
      </c>
      <c r="G11826" s="150">
        <v>7.1778883492009597E-7</v>
      </c>
    </row>
    <row r="11827" spans="1:7" x14ac:dyDescent="0.25">
      <c r="A11827" s="108" t="str">
        <f t="shared" si="184"/>
        <v>IS_2005_NATIONAL TOTAL_PCB</v>
      </c>
      <c r="B11827" s="113" t="s">
        <v>153</v>
      </c>
      <c r="C11827" s="113">
        <v>2005</v>
      </c>
      <c r="D11827" s="113" t="s">
        <v>122</v>
      </c>
      <c r="E11827" s="113" t="s">
        <v>259</v>
      </c>
      <c r="F11827" s="113" t="s">
        <v>200</v>
      </c>
      <c r="G11827" s="150">
        <v>1.0936002996635801E-7</v>
      </c>
    </row>
    <row r="11828" spans="1:7" x14ac:dyDescent="0.25">
      <c r="A11828" s="108" t="str">
        <f t="shared" si="184"/>
        <v>IS_2005_1A3(FS)_NOx</v>
      </c>
      <c r="B11828" s="113" t="s">
        <v>153</v>
      </c>
      <c r="C11828" s="113">
        <v>2005</v>
      </c>
      <c r="D11828" s="113" t="s">
        <v>132</v>
      </c>
      <c r="E11828" s="113" t="s">
        <v>199</v>
      </c>
      <c r="F11828" s="113" t="s">
        <v>200</v>
      </c>
      <c r="G11828" s="113">
        <v>3.4095234096816598</v>
      </c>
    </row>
    <row r="11829" spans="1:7" x14ac:dyDescent="0.25">
      <c r="A11829" s="108" t="str">
        <f t="shared" si="184"/>
        <v>IS_2005_1A3(FS)_NMVOC</v>
      </c>
      <c r="B11829" s="113" t="s">
        <v>153</v>
      </c>
      <c r="C11829" s="113">
        <v>2005</v>
      </c>
      <c r="D11829" s="113" t="s">
        <v>132</v>
      </c>
      <c r="E11829" s="113" t="s">
        <v>123</v>
      </c>
      <c r="F11829" s="113" t="s">
        <v>200</v>
      </c>
      <c r="G11829" s="113">
        <v>2.0035050396501601</v>
      </c>
    </row>
    <row r="11830" spans="1:7" x14ac:dyDescent="0.25">
      <c r="A11830" s="108" t="str">
        <f t="shared" si="184"/>
        <v>IS_2005_1A3(FS)_SOx</v>
      </c>
      <c r="B11830" s="113" t="s">
        <v>153</v>
      </c>
      <c r="C11830" s="113">
        <v>2005</v>
      </c>
      <c r="D11830" s="113" t="s">
        <v>132</v>
      </c>
      <c r="E11830" s="113" t="s">
        <v>201</v>
      </c>
      <c r="F11830" s="113" t="s">
        <v>200</v>
      </c>
      <c r="G11830" s="113">
        <v>1.9197953191735499E-2</v>
      </c>
    </row>
    <row r="11831" spans="1:7" x14ac:dyDescent="0.25">
      <c r="A11831" s="108" t="str">
        <f t="shared" si="184"/>
        <v>IS_2005_1A3(FS)_NH3</v>
      </c>
      <c r="B11831" s="113" t="s">
        <v>153</v>
      </c>
      <c r="C11831" s="113">
        <v>2005</v>
      </c>
      <c r="D11831" s="113" t="s">
        <v>132</v>
      </c>
      <c r="E11831" s="113" t="s">
        <v>124</v>
      </c>
      <c r="F11831" s="113" t="s">
        <v>200</v>
      </c>
      <c r="G11831" s="113">
        <v>0.15410291733071901</v>
      </c>
    </row>
    <row r="11832" spans="1:7" x14ac:dyDescent="0.25">
      <c r="A11832" s="108" t="str">
        <f t="shared" si="184"/>
        <v>IS_2005_1A3(FS)_PM2.5</v>
      </c>
      <c r="B11832" s="113" t="s">
        <v>153</v>
      </c>
      <c r="C11832" s="113">
        <v>2005</v>
      </c>
      <c r="D11832" s="113" t="s">
        <v>132</v>
      </c>
      <c r="E11832" s="113" t="s">
        <v>203</v>
      </c>
      <c r="F11832" s="113" t="s">
        <v>200</v>
      </c>
      <c r="G11832" s="113">
        <v>0.31485087624608699</v>
      </c>
    </row>
    <row r="11833" spans="1:7" x14ac:dyDescent="0.25">
      <c r="A11833" s="108" t="str">
        <f t="shared" si="184"/>
        <v>IS_2005_3D_NOx</v>
      </c>
      <c r="B11833" s="113" t="s">
        <v>153</v>
      </c>
      <c r="C11833" s="113">
        <v>2005</v>
      </c>
      <c r="D11833" s="113" t="s">
        <v>206</v>
      </c>
      <c r="E11833" s="113" t="s">
        <v>199</v>
      </c>
      <c r="F11833" s="113" t="s">
        <v>200</v>
      </c>
      <c r="G11833" s="113">
        <v>0.88967722695941498</v>
      </c>
    </row>
    <row r="11834" spans="1:7" x14ac:dyDescent="0.25">
      <c r="A11834" s="108" t="str">
        <f t="shared" si="184"/>
        <v>IS_2006_NATIONAL TOTAL_NOx</v>
      </c>
      <c r="B11834" s="113" t="s">
        <v>153</v>
      </c>
      <c r="C11834" s="113">
        <v>2006</v>
      </c>
      <c r="D11834" s="113" t="s">
        <v>122</v>
      </c>
      <c r="E11834" s="113" t="s">
        <v>199</v>
      </c>
      <c r="F11834" s="113" t="s">
        <v>200</v>
      </c>
      <c r="G11834" s="113">
        <v>26.311005360381699</v>
      </c>
    </row>
    <row r="11835" spans="1:7" x14ac:dyDescent="0.25">
      <c r="A11835" s="108" t="str">
        <f t="shared" si="184"/>
        <v>IS_2006_NATIONAL TOTAL_NMVOC</v>
      </c>
      <c r="B11835" s="113" t="s">
        <v>153</v>
      </c>
      <c r="C11835" s="113">
        <v>2006</v>
      </c>
      <c r="D11835" s="113" t="s">
        <v>122</v>
      </c>
      <c r="E11835" s="113" t="s">
        <v>123</v>
      </c>
      <c r="F11835" s="113" t="s">
        <v>200</v>
      </c>
      <c r="G11835" s="113">
        <v>7.1717288582655199</v>
      </c>
    </row>
    <row r="11836" spans="1:7" x14ac:dyDescent="0.25">
      <c r="A11836" s="108" t="str">
        <f t="shared" si="184"/>
        <v>IS_2006_NATIONAL TOTAL_SOx</v>
      </c>
      <c r="B11836" s="113" t="s">
        <v>153</v>
      </c>
      <c r="C11836" s="113">
        <v>2006</v>
      </c>
      <c r="D11836" s="113" t="s">
        <v>122</v>
      </c>
      <c r="E11836" s="113" t="s">
        <v>201</v>
      </c>
      <c r="F11836" s="113" t="s">
        <v>200</v>
      </c>
      <c r="G11836" s="113">
        <v>37.0545822142088</v>
      </c>
    </row>
    <row r="11837" spans="1:7" x14ac:dyDescent="0.25">
      <c r="A11837" s="108" t="str">
        <f t="shared" si="184"/>
        <v>IS_2006_NATIONAL TOTAL_NH3</v>
      </c>
      <c r="B11837" s="113" t="s">
        <v>153</v>
      </c>
      <c r="C11837" s="113">
        <v>2006</v>
      </c>
      <c r="D11837" s="113" t="s">
        <v>122</v>
      </c>
      <c r="E11837" s="113" t="s">
        <v>124</v>
      </c>
      <c r="F11837" s="113" t="s">
        <v>200</v>
      </c>
      <c r="G11837" s="113">
        <v>4.6151194176982804</v>
      </c>
    </row>
    <row r="11838" spans="1:7" x14ac:dyDescent="0.25">
      <c r="A11838" s="108" t="str">
        <f t="shared" si="184"/>
        <v>IS_2006_NATIONAL TOTAL_PM2.5</v>
      </c>
      <c r="B11838" s="113" t="s">
        <v>153</v>
      </c>
      <c r="C11838" s="113">
        <v>2006</v>
      </c>
      <c r="D11838" s="113" t="s">
        <v>122</v>
      </c>
      <c r="E11838" s="113" t="s">
        <v>203</v>
      </c>
      <c r="F11838" s="113" t="s">
        <v>200</v>
      </c>
      <c r="G11838" s="113">
        <v>1.69203865311193</v>
      </c>
    </row>
    <row r="11839" spans="1:7" x14ac:dyDescent="0.25">
      <c r="A11839" s="108" t="str">
        <f t="shared" si="184"/>
        <v>IS_2006_NATIONAL TOTAL_Pb</v>
      </c>
      <c r="B11839" s="113" t="s">
        <v>153</v>
      </c>
      <c r="C11839" s="113">
        <v>2006</v>
      </c>
      <c r="D11839" s="113" t="s">
        <v>122</v>
      </c>
      <c r="E11839" s="113" t="s">
        <v>125</v>
      </c>
      <c r="F11839" s="113" t="s">
        <v>200</v>
      </c>
      <c r="G11839" s="113">
        <v>2.7952381925868998E-3</v>
      </c>
    </row>
    <row r="11840" spans="1:7" x14ac:dyDescent="0.25">
      <c r="A11840" s="108" t="str">
        <f t="shared" si="184"/>
        <v>IS_2006_NATIONAL TOTAL_Cd</v>
      </c>
      <c r="B11840" s="113" t="s">
        <v>153</v>
      </c>
      <c r="C11840" s="113">
        <v>2006</v>
      </c>
      <c r="D11840" s="113" t="s">
        <v>122</v>
      </c>
      <c r="E11840" s="113" t="s">
        <v>126</v>
      </c>
      <c r="F11840" s="113" t="s">
        <v>200</v>
      </c>
      <c r="G11840" s="150">
        <v>9.4463369424924198E-5</v>
      </c>
    </row>
    <row r="11841" spans="1:7" x14ac:dyDescent="0.25">
      <c r="A11841" s="108" t="str">
        <f t="shared" si="184"/>
        <v>IS_2006_NATIONAL TOTAL_Hg</v>
      </c>
      <c r="B11841" s="113" t="s">
        <v>153</v>
      </c>
      <c r="C11841" s="113">
        <v>2006</v>
      </c>
      <c r="D11841" s="113" t="s">
        <v>122</v>
      </c>
      <c r="E11841" s="113" t="s">
        <v>127</v>
      </c>
      <c r="F11841" s="113" t="s">
        <v>200</v>
      </c>
      <c r="G11841" s="150">
        <v>4.7933007905046297E-5</v>
      </c>
    </row>
    <row r="11842" spans="1:7" x14ac:dyDescent="0.25">
      <c r="A11842" s="108" t="str">
        <f t="shared" ref="A11842:A11905" si="185">CONCATENATE(B11842,"_",C11842,"_",D11842,"_",E11842)</f>
        <v>IS_2006_NATIONAL TOTAL_DIOX</v>
      </c>
      <c r="B11842" s="113" t="s">
        <v>153</v>
      </c>
      <c r="C11842" s="113">
        <v>2006</v>
      </c>
      <c r="D11842" s="113" t="s">
        <v>122</v>
      </c>
      <c r="E11842" s="113" t="s">
        <v>128</v>
      </c>
      <c r="F11842" s="113" t="s">
        <v>200</v>
      </c>
      <c r="G11842" s="150">
        <v>1.0623245805470301E-9</v>
      </c>
    </row>
    <row r="11843" spans="1:7" x14ac:dyDescent="0.25">
      <c r="A11843" s="108" t="str">
        <f t="shared" si="185"/>
        <v>IS_2006_NATIONAL TOTAL_PAH</v>
      </c>
      <c r="B11843" s="113" t="s">
        <v>153</v>
      </c>
      <c r="C11843" s="113">
        <v>2006</v>
      </c>
      <c r="D11843" s="113" t="s">
        <v>122</v>
      </c>
      <c r="E11843" s="113" t="s">
        <v>129</v>
      </c>
      <c r="F11843" s="113" t="s">
        <v>200</v>
      </c>
      <c r="G11843" s="113">
        <v>1.30640186560916E-4</v>
      </c>
    </row>
    <row r="11844" spans="1:7" x14ac:dyDescent="0.25">
      <c r="A11844" s="108" t="str">
        <f t="shared" si="185"/>
        <v>IS_2006_NATIONAL TOTAL_HCB</v>
      </c>
      <c r="B11844" s="113" t="s">
        <v>153</v>
      </c>
      <c r="C11844" s="113">
        <v>2006</v>
      </c>
      <c r="D11844" s="113" t="s">
        <v>122</v>
      </c>
      <c r="E11844" s="113" t="s">
        <v>130</v>
      </c>
      <c r="F11844" s="113" t="s">
        <v>200</v>
      </c>
      <c r="G11844" s="150">
        <v>1.1283903351235E-6</v>
      </c>
    </row>
    <row r="11845" spans="1:7" x14ac:dyDescent="0.25">
      <c r="A11845" s="108" t="str">
        <f t="shared" si="185"/>
        <v>IS_2006_NATIONAL TOTAL_PCB</v>
      </c>
      <c r="B11845" s="113" t="s">
        <v>153</v>
      </c>
      <c r="C11845" s="113">
        <v>2006</v>
      </c>
      <c r="D11845" s="113" t="s">
        <v>122</v>
      </c>
      <c r="E11845" s="113" t="s">
        <v>259</v>
      </c>
      <c r="F11845" s="113" t="s">
        <v>200</v>
      </c>
      <c r="G11845" s="150">
        <v>1.5726116697868801E-7</v>
      </c>
    </row>
    <row r="11846" spans="1:7" x14ac:dyDescent="0.25">
      <c r="A11846" s="108" t="str">
        <f t="shared" si="185"/>
        <v>IS_2006_1A3(FS)_NOx</v>
      </c>
      <c r="B11846" s="113" t="s">
        <v>153</v>
      </c>
      <c r="C11846" s="113">
        <v>2006</v>
      </c>
      <c r="D11846" s="113" t="s">
        <v>132</v>
      </c>
      <c r="E11846" s="113" t="s">
        <v>199</v>
      </c>
      <c r="F11846" s="113" t="s">
        <v>200</v>
      </c>
      <c r="G11846" s="113">
        <v>3.93959857295701</v>
      </c>
    </row>
    <row r="11847" spans="1:7" x14ac:dyDescent="0.25">
      <c r="A11847" s="108" t="str">
        <f t="shared" si="185"/>
        <v>IS_2006_1A3(FS)_NMVOC</v>
      </c>
      <c r="B11847" s="113" t="s">
        <v>153</v>
      </c>
      <c r="C11847" s="113">
        <v>2006</v>
      </c>
      <c r="D11847" s="113" t="s">
        <v>132</v>
      </c>
      <c r="E11847" s="113" t="s">
        <v>123</v>
      </c>
      <c r="F11847" s="113" t="s">
        <v>200</v>
      </c>
      <c r="G11847" s="113">
        <v>1.8952551441887</v>
      </c>
    </row>
    <row r="11848" spans="1:7" x14ac:dyDescent="0.25">
      <c r="A11848" s="108" t="str">
        <f t="shared" si="185"/>
        <v>IS_2006_1A3(FS)_SOx</v>
      </c>
      <c r="B11848" s="113" t="s">
        <v>153</v>
      </c>
      <c r="C11848" s="113">
        <v>2006</v>
      </c>
      <c r="D11848" s="113" t="s">
        <v>132</v>
      </c>
      <c r="E11848" s="113" t="s">
        <v>201</v>
      </c>
      <c r="F11848" s="113" t="s">
        <v>200</v>
      </c>
      <c r="G11848" s="113">
        <v>6.80684364446087E-3</v>
      </c>
    </row>
    <row r="11849" spans="1:7" x14ac:dyDescent="0.25">
      <c r="A11849" s="108" t="str">
        <f t="shared" si="185"/>
        <v>IS_2006_1A3(FS)_NH3</v>
      </c>
      <c r="B11849" s="113" t="s">
        <v>153</v>
      </c>
      <c r="C11849" s="113">
        <v>2006</v>
      </c>
      <c r="D11849" s="113" t="s">
        <v>132</v>
      </c>
      <c r="E11849" s="113" t="s">
        <v>124</v>
      </c>
      <c r="F11849" s="113" t="s">
        <v>200</v>
      </c>
      <c r="G11849" s="113">
        <v>0.151170841119564</v>
      </c>
    </row>
    <row r="11850" spans="1:7" x14ac:dyDescent="0.25">
      <c r="A11850" s="108" t="str">
        <f t="shared" si="185"/>
        <v>IS_2006_1A3(FS)_PM2.5</v>
      </c>
      <c r="B11850" s="113" t="s">
        <v>153</v>
      </c>
      <c r="C11850" s="113">
        <v>2006</v>
      </c>
      <c r="D11850" s="113" t="s">
        <v>132</v>
      </c>
      <c r="E11850" s="113" t="s">
        <v>203</v>
      </c>
      <c r="F11850" s="113" t="s">
        <v>200</v>
      </c>
      <c r="G11850" s="113">
        <v>0.367725116987214</v>
      </c>
    </row>
    <row r="11851" spans="1:7" x14ac:dyDescent="0.25">
      <c r="A11851" s="108" t="str">
        <f t="shared" si="185"/>
        <v>IS_2006_3D_NOx</v>
      </c>
      <c r="B11851" s="113" t="s">
        <v>153</v>
      </c>
      <c r="C11851" s="113">
        <v>2006</v>
      </c>
      <c r="D11851" s="113" t="s">
        <v>206</v>
      </c>
      <c r="E11851" s="113" t="s">
        <v>199</v>
      </c>
      <c r="F11851" s="113" t="s">
        <v>200</v>
      </c>
      <c r="G11851" s="113">
        <v>1.0037248991127401</v>
      </c>
    </row>
    <row r="11852" spans="1:7" x14ac:dyDescent="0.25">
      <c r="A11852" s="108" t="str">
        <f t="shared" si="185"/>
        <v>IS_2007_NATIONAL TOTAL_NOx</v>
      </c>
      <c r="B11852" s="113" t="s">
        <v>153</v>
      </c>
      <c r="C11852" s="113">
        <v>2007</v>
      </c>
      <c r="D11852" s="113" t="s">
        <v>122</v>
      </c>
      <c r="E11852" s="113" t="s">
        <v>199</v>
      </c>
      <c r="F11852" s="113" t="s">
        <v>200</v>
      </c>
      <c r="G11852" s="113">
        <v>28.410136157972101</v>
      </c>
    </row>
    <row r="11853" spans="1:7" x14ac:dyDescent="0.25">
      <c r="A11853" s="108" t="str">
        <f t="shared" si="185"/>
        <v>IS_2007_NATIONAL TOTAL_NMVOC</v>
      </c>
      <c r="B11853" s="113" t="s">
        <v>153</v>
      </c>
      <c r="C11853" s="113">
        <v>2007</v>
      </c>
      <c r="D11853" s="113" t="s">
        <v>122</v>
      </c>
      <c r="E11853" s="113" t="s">
        <v>123</v>
      </c>
      <c r="F11853" s="113" t="s">
        <v>200</v>
      </c>
      <c r="G11853" s="113">
        <v>7.0672920341282204</v>
      </c>
    </row>
    <row r="11854" spans="1:7" x14ac:dyDescent="0.25">
      <c r="A11854" s="108" t="str">
        <f t="shared" si="185"/>
        <v>IS_2007_NATIONAL TOTAL_SOx</v>
      </c>
      <c r="B11854" s="113" t="s">
        <v>153</v>
      </c>
      <c r="C11854" s="113">
        <v>2007</v>
      </c>
      <c r="D11854" s="113" t="s">
        <v>122</v>
      </c>
      <c r="E11854" s="113" t="s">
        <v>201</v>
      </c>
      <c r="F11854" s="113" t="s">
        <v>200</v>
      </c>
      <c r="G11854" s="113">
        <v>54.789438102499403</v>
      </c>
    </row>
    <row r="11855" spans="1:7" x14ac:dyDescent="0.25">
      <c r="A11855" s="108" t="str">
        <f t="shared" si="185"/>
        <v>IS_2007_NATIONAL TOTAL_NH3</v>
      </c>
      <c r="B11855" s="113" t="s">
        <v>153</v>
      </c>
      <c r="C11855" s="113">
        <v>2007</v>
      </c>
      <c r="D11855" s="113" t="s">
        <v>122</v>
      </c>
      <c r="E11855" s="113" t="s">
        <v>124</v>
      </c>
      <c r="F11855" s="113" t="s">
        <v>200</v>
      </c>
      <c r="G11855" s="113">
        <v>4.7080588036051596</v>
      </c>
    </row>
    <row r="11856" spans="1:7" x14ac:dyDescent="0.25">
      <c r="A11856" s="108" t="str">
        <f t="shared" si="185"/>
        <v>IS_2007_NATIONAL TOTAL_PM2.5</v>
      </c>
      <c r="B11856" s="113" t="s">
        <v>153</v>
      </c>
      <c r="C11856" s="113">
        <v>2007</v>
      </c>
      <c r="D11856" s="113" t="s">
        <v>122</v>
      </c>
      <c r="E11856" s="113" t="s">
        <v>203</v>
      </c>
      <c r="F11856" s="113" t="s">
        <v>200</v>
      </c>
      <c r="G11856" s="113">
        <v>1.9041066399077999</v>
      </c>
    </row>
    <row r="11857" spans="1:7" x14ac:dyDescent="0.25">
      <c r="A11857" s="108" t="str">
        <f t="shared" si="185"/>
        <v>IS_2007_NATIONAL TOTAL_Pb</v>
      </c>
      <c r="B11857" s="113" t="s">
        <v>153</v>
      </c>
      <c r="C11857" s="113">
        <v>2007</v>
      </c>
      <c r="D11857" s="113" t="s">
        <v>122</v>
      </c>
      <c r="E11857" s="113" t="s">
        <v>125</v>
      </c>
      <c r="F11857" s="113" t="s">
        <v>200</v>
      </c>
      <c r="G11857" s="113">
        <v>2.9803028071110102E-3</v>
      </c>
    </row>
    <row r="11858" spans="1:7" x14ac:dyDescent="0.25">
      <c r="A11858" s="108" t="str">
        <f t="shared" si="185"/>
        <v>IS_2007_NATIONAL TOTAL_Cd</v>
      </c>
      <c r="B11858" s="113" t="s">
        <v>153</v>
      </c>
      <c r="C11858" s="113">
        <v>2007</v>
      </c>
      <c r="D11858" s="113" t="s">
        <v>122</v>
      </c>
      <c r="E11858" s="113" t="s">
        <v>126</v>
      </c>
      <c r="F11858" s="113" t="s">
        <v>200</v>
      </c>
      <c r="G11858" s="113">
        <v>1.19468520881987E-4</v>
      </c>
    </row>
    <row r="11859" spans="1:7" x14ac:dyDescent="0.25">
      <c r="A11859" s="108" t="str">
        <f t="shared" si="185"/>
        <v>IS_2007_NATIONAL TOTAL_Hg</v>
      </c>
      <c r="B11859" s="113" t="s">
        <v>153</v>
      </c>
      <c r="C11859" s="113">
        <v>2007</v>
      </c>
      <c r="D11859" s="113" t="s">
        <v>122</v>
      </c>
      <c r="E11859" s="113" t="s">
        <v>127</v>
      </c>
      <c r="F11859" s="113" t="s">
        <v>200</v>
      </c>
      <c r="G11859" s="150">
        <v>5.2655787250761498E-5</v>
      </c>
    </row>
    <row r="11860" spans="1:7" x14ac:dyDescent="0.25">
      <c r="A11860" s="108" t="str">
        <f t="shared" si="185"/>
        <v>IS_2007_NATIONAL TOTAL_DIOX</v>
      </c>
      <c r="B11860" s="113" t="s">
        <v>153</v>
      </c>
      <c r="C11860" s="113">
        <v>2007</v>
      </c>
      <c r="D11860" s="113" t="s">
        <v>122</v>
      </c>
      <c r="E11860" s="113" t="s">
        <v>128</v>
      </c>
      <c r="F11860" s="113" t="s">
        <v>200</v>
      </c>
      <c r="G11860" s="150">
        <v>1.1045884979590999E-9</v>
      </c>
    </row>
    <row r="11861" spans="1:7" x14ac:dyDescent="0.25">
      <c r="A11861" s="108" t="str">
        <f t="shared" si="185"/>
        <v>IS_2007_NATIONAL TOTAL_PAH</v>
      </c>
      <c r="B11861" s="113" t="s">
        <v>153</v>
      </c>
      <c r="C11861" s="113">
        <v>2007</v>
      </c>
      <c r="D11861" s="113" t="s">
        <v>122</v>
      </c>
      <c r="E11861" s="113" t="s">
        <v>129</v>
      </c>
      <c r="F11861" s="113" t="s">
        <v>200</v>
      </c>
      <c r="G11861" s="113">
        <v>1.75846577826664E-4</v>
      </c>
    </row>
    <row r="11862" spans="1:7" x14ac:dyDescent="0.25">
      <c r="A11862" s="108" t="str">
        <f t="shared" si="185"/>
        <v>IS_2007_NATIONAL TOTAL_HCB</v>
      </c>
      <c r="B11862" s="113" t="s">
        <v>153</v>
      </c>
      <c r="C11862" s="113">
        <v>2007</v>
      </c>
      <c r="D11862" s="113" t="s">
        <v>122</v>
      </c>
      <c r="E11862" s="113" t="s">
        <v>130</v>
      </c>
      <c r="F11862" s="113" t="s">
        <v>200</v>
      </c>
      <c r="G11862" s="150">
        <v>1.2007141773042001E-6</v>
      </c>
    </row>
    <row r="11863" spans="1:7" x14ac:dyDescent="0.25">
      <c r="A11863" s="108" t="str">
        <f t="shared" si="185"/>
        <v>IS_2007_NATIONAL TOTAL_PCB</v>
      </c>
      <c r="B11863" s="113" t="s">
        <v>153</v>
      </c>
      <c r="C11863" s="113">
        <v>2007</v>
      </c>
      <c r="D11863" s="113" t="s">
        <v>122</v>
      </c>
      <c r="E11863" s="113" t="s">
        <v>259</v>
      </c>
      <c r="F11863" s="113" t="s">
        <v>200</v>
      </c>
      <c r="G11863" s="150">
        <v>2.3317007825692E-7</v>
      </c>
    </row>
    <row r="11864" spans="1:7" x14ac:dyDescent="0.25">
      <c r="A11864" s="108" t="str">
        <f t="shared" si="185"/>
        <v>IS_2007_1A3(FS)_NOx</v>
      </c>
      <c r="B11864" s="113" t="s">
        <v>153</v>
      </c>
      <c r="C11864" s="113">
        <v>2007</v>
      </c>
      <c r="D11864" s="113" t="s">
        <v>132</v>
      </c>
      <c r="E11864" s="113" t="s">
        <v>199</v>
      </c>
      <c r="F11864" s="113" t="s">
        <v>200</v>
      </c>
      <c r="G11864" s="113">
        <v>3.7887698448445999</v>
      </c>
    </row>
    <row r="11865" spans="1:7" x14ac:dyDescent="0.25">
      <c r="A11865" s="108" t="str">
        <f t="shared" si="185"/>
        <v>IS_2007_1A3(FS)_NMVOC</v>
      </c>
      <c r="B11865" s="113" t="s">
        <v>153</v>
      </c>
      <c r="C11865" s="113">
        <v>2007</v>
      </c>
      <c r="D11865" s="113" t="s">
        <v>132</v>
      </c>
      <c r="E11865" s="113" t="s">
        <v>123</v>
      </c>
      <c r="F11865" s="113" t="s">
        <v>200</v>
      </c>
      <c r="G11865" s="113">
        <v>1.69434235457372</v>
      </c>
    </row>
    <row r="11866" spans="1:7" x14ac:dyDescent="0.25">
      <c r="A11866" s="108" t="str">
        <f t="shared" si="185"/>
        <v>IS_2007_1A3(FS)_SOx</v>
      </c>
      <c r="B11866" s="113" t="s">
        <v>153</v>
      </c>
      <c r="C11866" s="113">
        <v>2007</v>
      </c>
      <c r="D11866" s="113" t="s">
        <v>132</v>
      </c>
      <c r="E11866" s="113" t="s">
        <v>201</v>
      </c>
      <c r="F11866" s="113" t="s">
        <v>200</v>
      </c>
      <c r="G11866" s="113">
        <v>3.1701018143827598E-3</v>
      </c>
    </row>
    <row r="11867" spans="1:7" x14ac:dyDescent="0.25">
      <c r="A11867" s="108" t="str">
        <f t="shared" si="185"/>
        <v>IS_2007_1A3(FS)_NH3</v>
      </c>
      <c r="B11867" s="113" t="s">
        <v>153</v>
      </c>
      <c r="C11867" s="113">
        <v>2007</v>
      </c>
      <c r="D11867" s="113" t="s">
        <v>132</v>
      </c>
      <c r="E11867" s="113" t="s">
        <v>124</v>
      </c>
      <c r="F11867" s="113" t="s">
        <v>200</v>
      </c>
      <c r="G11867" s="113">
        <v>0.14215312763330701</v>
      </c>
    </row>
    <row r="11868" spans="1:7" x14ac:dyDescent="0.25">
      <c r="A11868" s="108" t="str">
        <f t="shared" si="185"/>
        <v>IS_2007_1A3(FS)_PM2.5</v>
      </c>
      <c r="B11868" s="113" t="s">
        <v>153</v>
      </c>
      <c r="C11868" s="113">
        <v>2007</v>
      </c>
      <c r="D11868" s="113" t="s">
        <v>132</v>
      </c>
      <c r="E11868" s="113" t="s">
        <v>203</v>
      </c>
      <c r="F11868" s="113" t="s">
        <v>200</v>
      </c>
      <c r="G11868" s="113">
        <v>0.372889558067801</v>
      </c>
    </row>
    <row r="11869" spans="1:7" x14ac:dyDescent="0.25">
      <c r="A11869" s="108" t="str">
        <f t="shared" si="185"/>
        <v>IS_2007_3D_NOx</v>
      </c>
      <c r="B11869" s="113" t="s">
        <v>153</v>
      </c>
      <c r="C11869" s="113">
        <v>2007</v>
      </c>
      <c r="D11869" s="113" t="s">
        <v>206</v>
      </c>
      <c r="E11869" s="113" t="s">
        <v>199</v>
      </c>
      <c r="F11869" s="113" t="s">
        <v>200</v>
      </c>
      <c r="G11869" s="113">
        <v>1.07043055789129</v>
      </c>
    </row>
    <row r="11870" spans="1:7" x14ac:dyDescent="0.25">
      <c r="A11870" s="108" t="str">
        <f t="shared" si="185"/>
        <v>IS_2008_NATIONAL TOTAL_NOx</v>
      </c>
      <c r="B11870" s="113" t="s">
        <v>153</v>
      </c>
      <c r="C11870" s="113">
        <v>2008</v>
      </c>
      <c r="D11870" s="113" t="s">
        <v>122</v>
      </c>
      <c r="E11870" s="113" t="s">
        <v>199</v>
      </c>
      <c r="F11870" s="113" t="s">
        <v>200</v>
      </c>
      <c r="G11870" s="113">
        <v>26.217194991568999</v>
      </c>
    </row>
    <row r="11871" spans="1:7" x14ac:dyDescent="0.25">
      <c r="A11871" s="108" t="str">
        <f t="shared" si="185"/>
        <v>IS_2008_NATIONAL TOTAL_NMVOC</v>
      </c>
      <c r="B11871" s="113" t="s">
        <v>153</v>
      </c>
      <c r="C11871" s="113">
        <v>2008</v>
      </c>
      <c r="D11871" s="113" t="s">
        <v>122</v>
      </c>
      <c r="E11871" s="113" t="s">
        <v>123</v>
      </c>
      <c r="F11871" s="113" t="s">
        <v>200</v>
      </c>
      <c r="G11871" s="113">
        <v>6.6534532181567698</v>
      </c>
    </row>
    <row r="11872" spans="1:7" x14ac:dyDescent="0.25">
      <c r="A11872" s="108" t="str">
        <f t="shared" si="185"/>
        <v>IS_2008_NATIONAL TOTAL_SOx</v>
      </c>
      <c r="B11872" s="113" t="s">
        <v>153</v>
      </c>
      <c r="C11872" s="113">
        <v>2008</v>
      </c>
      <c r="D11872" s="113" t="s">
        <v>122</v>
      </c>
      <c r="E11872" s="113" t="s">
        <v>201</v>
      </c>
      <c r="F11872" s="113" t="s">
        <v>200</v>
      </c>
      <c r="G11872" s="113">
        <v>71.885037206622002</v>
      </c>
    </row>
    <row r="11873" spans="1:7" x14ac:dyDescent="0.25">
      <c r="A11873" s="108" t="str">
        <f t="shared" si="185"/>
        <v>IS_2008_NATIONAL TOTAL_NH3</v>
      </c>
      <c r="B11873" s="113" t="s">
        <v>153</v>
      </c>
      <c r="C11873" s="113">
        <v>2008</v>
      </c>
      <c r="D11873" s="113" t="s">
        <v>122</v>
      </c>
      <c r="E11873" s="113" t="s">
        <v>124</v>
      </c>
      <c r="F11873" s="113" t="s">
        <v>200</v>
      </c>
      <c r="G11873" s="113">
        <v>4.7221962763202701</v>
      </c>
    </row>
    <row r="11874" spans="1:7" x14ac:dyDescent="0.25">
      <c r="A11874" s="108" t="str">
        <f t="shared" si="185"/>
        <v>IS_2008_NATIONAL TOTAL_PM2.5</v>
      </c>
      <c r="B11874" s="113" t="s">
        <v>153</v>
      </c>
      <c r="C11874" s="113">
        <v>2008</v>
      </c>
      <c r="D11874" s="113" t="s">
        <v>122</v>
      </c>
      <c r="E11874" s="113" t="s">
        <v>203</v>
      </c>
      <c r="F11874" s="113" t="s">
        <v>200</v>
      </c>
      <c r="G11874" s="113">
        <v>1.88622734234918</v>
      </c>
    </row>
    <row r="11875" spans="1:7" x14ac:dyDescent="0.25">
      <c r="A11875" s="108" t="str">
        <f t="shared" si="185"/>
        <v>IS_2008_NATIONAL TOTAL_Pb</v>
      </c>
      <c r="B11875" s="113" t="s">
        <v>153</v>
      </c>
      <c r="C11875" s="113">
        <v>2008</v>
      </c>
      <c r="D11875" s="113" t="s">
        <v>122</v>
      </c>
      <c r="E11875" s="113" t="s">
        <v>125</v>
      </c>
      <c r="F11875" s="113" t="s">
        <v>200</v>
      </c>
      <c r="G11875" s="113">
        <v>2.34744529800401E-3</v>
      </c>
    </row>
    <row r="11876" spans="1:7" x14ac:dyDescent="0.25">
      <c r="A11876" s="108" t="str">
        <f t="shared" si="185"/>
        <v>IS_2008_NATIONAL TOTAL_Cd</v>
      </c>
      <c r="B11876" s="113" t="s">
        <v>153</v>
      </c>
      <c r="C11876" s="113">
        <v>2008</v>
      </c>
      <c r="D11876" s="113" t="s">
        <v>122</v>
      </c>
      <c r="E11876" s="113" t="s">
        <v>126</v>
      </c>
      <c r="F11876" s="113" t="s">
        <v>200</v>
      </c>
      <c r="G11876" s="113">
        <v>1.59613502394693E-4</v>
      </c>
    </row>
    <row r="11877" spans="1:7" x14ac:dyDescent="0.25">
      <c r="A11877" s="108" t="str">
        <f t="shared" si="185"/>
        <v>IS_2008_NATIONAL TOTAL_Hg</v>
      </c>
      <c r="B11877" s="113" t="s">
        <v>153</v>
      </c>
      <c r="C11877" s="113">
        <v>2008</v>
      </c>
      <c r="D11877" s="113" t="s">
        <v>122</v>
      </c>
      <c r="E11877" s="113" t="s">
        <v>127</v>
      </c>
      <c r="F11877" s="113" t="s">
        <v>200</v>
      </c>
      <c r="G11877" s="150">
        <v>4.6729538878674599E-5</v>
      </c>
    </row>
    <row r="11878" spans="1:7" x14ac:dyDescent="0.25">
      <c r="A11878" s="108" t="str">
        <f t="shared" si="185"/>
        <v>IS_2008_NATIONAL TOTAL_DIOX</v>
      </c>
      <c r="B11878" s="113" t="s">
        <v>153</v>
      </c>
      <c r="C11878" s="113">
        <v>2008</v>
      </c>
      <c r="D11878" s="113" t="s">
        <v>122</v>
      </c>
      <c r="E11878" s="113" t="s">
        <v>128</v>
      </c>
      <c r="F11878" s="113" t="s">
        <v>200</v>
      </c>
      <c r="G11878" s="150">
        <v>9.4699194363610008E-10</v>
      </c>
    </row>
    <row r="11879" spans="1:7" x14ac:dyDescent="0.25">
      <c r="A11879" s="108" t="str">
        <f t="shared" si="185"/>
        <v>IS_2008_NATIONAL TOTAL_PAH</v>
      </c>
      <c r="B11879" s="113" t="s">
        <v>153</v>
      </c>
      <c r="C11879" s="113">
        <v>2008</v>
      </c>
      <c r="D11879" s="113" t="s">
        <v>122</v>
      </c>
      <c r="E11879" s="113" t="s">
        <v>129</v>
      </c>
      <c r="F11879" s="113" t="s">
        <v>200</v>
      </c>
      <c r="G11879" s="113">
        <v>1.69223401226361E-4</v>
      </c>
    </row>
    <row r="11880" spans="1:7" x14ac:dyDescent="0.25">
      <c r="A11880" s="108" t="str">
        <f t="shared" si="185"/>
        <v>IS_2008_NATIONAL TOTAL_HCB</v>
      </c>
      <c r="B11880" s="113" t="s">
        <v>153</v>
      </c>
      <c r="C11880" s="113">
        <v>2008</v>
      </c>
      <c r="D11880" s="113" t="s">
        <v>122</v>
      </c>
      <c r="E11880" s="113" t="s">
        <v>130</v>
      </c>
      <c r="F11880" s="113" t="s">
        <v>200</v>
      </c>
      <c r="G11880" s="150">
        <v>5.7216674615921696E-7</v>
      </c>
    </row>
    <row r="11881" spans="1:7" x14ac:dyDescent="0.25">
      <c r="A11881" s="108" t="str">
        <f t="shared" si="185"/>
        <v>IS_2008_NATIONAL TOTAL_PCB</v>
      </c>
      <c r="B11881" s="113" t="s">
        <v>153</v>
      </c>
      <c r="C11881" s="113">
        <v>2008</v>
      </c>
      <c r="D11881" s="113" t="s">
        <v>122</v>
      </c>
      <c r="E11881" s="113" t="s">
        <v>259</v>
      </c>
      <c r="F11881" s="113" t="s">
        <v>200</v>
      </c>
      <c r="G11881" s="150">
        <v>1.95456037299161E-7</v>
      </c>
    </row>
    <row r="11882" spans="1:7" x14ac:dyDescent="0.25">
      <c r="A11882" s="108" t="str">
        <f t="shared" si="185"/>
        <v>IS_2008_1A3(FS)_NOx</v>
      </c>
      <c r="B11882" s="113" t="s">
        <v>153</v>
      </c>
      <c r="C11882" s="113">
        <v>2008</v>
      </c>
      <c r="D11882" s="113" t="s">
        <v>132</v>
      </c>
      <c r="E11882" s="113" t="s">
        <v>199</v>
      </c>
      <c r="F11882" s="113" t="s">
        <v>200</v>
      </c>
      <c r="G11882" s="113">
        <v>3.1283989932234002</v>
      </c>
    </row>
    <row r="11883" spans="1:7" x14ac:dyDescent="0.25">
      <c r="A11883" s="108" t="str">
        <f t="shared" si="185"/>
        <v>IS_2008_1A3(FS)_NMVOC</v>
      </c>
      <c r="B11883" s="113" t="s">
        <v>153</v>
      </c>
      <c r="C11883" s="113">
        <v>2008</v>
      </c>
      <c r="D11883" s="113" t="s">
        <v>132</v>
      </c>
      <c r="E11883" s="113" t="s">
        <v>123</v>
      </c>
      <c r="F11883" s="113" t="s">
        <v>200</v>
      </c>
      <c r="G11883" s="113">
        <v>1.4848909850492999</v>
      </c>
    </row>
    <row r="11884" spans="1:7" x14ac:dyDescent="0.25">
      <c r="A11884" s="108" t="str">
        <f t="shared" si="185"/>
        <v>IS_2008_1A3(FS)_SOx</v>
      </c>
      <c r="B11884" s="113" t="s">
        <v>153</v>
      </c>
      <c r="C11884" s="113">
        <v>2008</v>
      </c>
      <c r="D11884" s="113" t="s">
        <v>132</v>
      </c>
      <c r="E11884" s="113" t="s">
        <v>201</v>
      </c>
      <c r="F11884" s="113" t="s">
        <v>200</v>
      </c>
      <c r="G11884" s="113">
        <v>4.7949019258393998E-3</v>
      </c>
    </row>
    <row r="11885" spans="1:7" x14ac:dyDescent="0.25">
      <c r="A11885" s="108" t="str">
        <f t="shared" si="185"/>
        <v>IS_2008_1A3(FS)_NH3</v>
      </c>
      <c r="B11885" s="113" t="s">
        <v>153</v>
      </c>
      <c r="C11885" s="113">
        <v>2008</v>
      </c>
      <c r="D11885" s="113" t="s">
        <v>132</v>
      </c>
      <c r="E11885" s="113" t="s">
        <v>124</v>
      </c>
      <c r="F11885" s="113" t="s">
        <v>200</v>
      </c>
      <c r="G11885" s="113">
        <v>0.133791660470441</v>
      </c>
    </row>
    <row r="11886" spans="1:7" x14ac:dyDescent="0.25">
      <c r="A11886" s="108" t="str">
        <f t="shared" si="185"/>
        <v>IS_2008_1A3(FS)_PM2.5</v>
      </c>
      <c r="B11886" s="113" t="s">
        <v>153</v>
      </c>
      <c r="C11886" s="113">
        <v>2008</v>
      </c>
      <c r="D11886" s="113" t="s">
        <v>132</v>
      </c>
      <c r="E11886" s="113" t="s">
        <v>203</v>
      </c>
      <c r="F11886" s="113" t="s">
        <v>200</v>
      </c>
      <c r="G11886" s="113">
        <v>0.33455653037489302</v>
      </c>
    </row>
    <row r="11887" spans="1:7" x14ac:dyDescent="0.25">
      <c r="A11887" s="108" t="str">
        <f t="shared" si="185"/>
        <v>IS_2008_3D_NOx</v>
      </c>
      <c r="B11887" s="113" t="s">
        <v>153</v>
      </c>
      <c r="C11887" s="113">
        <v>2008</v>
      </c>
      <c r="D11887" s="113" t="s">
        <v>206</v>
      </c>
      <c r="E11887" s="113" t="s">
        <v>199</v>
      </c>
      <c r="F11887" s="113" t="s">
        <v>200</v>
      </c>
      <c r="G11887" s="113">
        <v>1.1310387109714599</v>
      </c>
    </row>
    <row r="11888" spans="1:7" x14ac:dyDescent="0.25">
      <c r="A11888" s="108" t="str">
        <f t="shared" si="185"/>
        <v>IS_2009_NATIONAL TOTAL_NOx</v>
      </c>
      <c r="B11888" s="113" t="s">
        <v>153</v>
      </c>
      <c r="C11888" s="113">
        <v>2009</v>
      </c>
      <c r="D11888" s="113" t="s">
        <v>122</v>
      </c>
      <c r="E11888" s="113" t="s">
        <v>199</v>
      </c>
      <c r="F11888" s="113" t="s">
        <v>200</v>
      </c>
      <c r="G11888" s="113">
        <v>26.0081347588307</v>
      </c>
    </row>
    <row r="11889" spans="1:7" x14ac:dyDescent="0.25">
      <c r="A11889" s="108" t="str">
        <f t="shared" si="185"/>
        <v>IS_2009_NATIONAL TOTAL_NMVOC</v>
      </c>
      <c r="B11889" s="113" t="s">
        <v>153</v>
      </c>
      <c r="C11889" s="113">
        <v>2009</v>
      </c>
      <c r="D11889" s="113" t="s">
        <v>122</v>
      </c>
      <c r="E11889" s="113" t="s">
        <v>123</v>
      </c>
      <c r="F11889" s="113" t="s">
        <v>200</v>
      </c>
      <c r="G11889" s="113">
        <v>6.1246734161986698</v>
      </c>
    </row>
    <row r="11890" spans="1:7" x14ac:dyDescent="0.25">
      <c r="A11890" s="108" t="str">
        <f t="shared" si="185"/>
        <v>IS_2009_NATIONAL TOTAL_SOx</v>
      </c>
      <c r="B11890" s="113" t="s">
        <v>153</v>
      </c>
      <c r="C11890" s="113">
        <v>2009</v>
      </c>
      <c r="D11890" s="113" t="s">
        <v>122</v>
      </c>
      <c r="E11890" s="113" t="s">
        <v>201</v>
      </c>
      <c r="F11890" s="113" t="s">
        <v>200</v>
      </c>
      <c r="G11890" s="113">
        <v>66.286974347611803</v>
      </c>
    </row>
    <row r="11891" spans="1:7" x14ac:dyDescent="0.25">
      <c r="A11891" s="108" t="str">
        <f t="shared" si="185"/>
        <v>IS_2009_NATIONAL TOTAL_NH3</v>
      </c>
      <c r="B11891" s="113" t="s">
        <v>153</v>
      </c>
      <c r="C11891" s="113">
        <v>2009</v>
      </c>
      <c r="D11891" s="113" t="s">
        <v>122</v>
      </c>
      <c r="E11891" s="113" t="s">
        <v>124</v>
      </c>
      <c r="F11891" s="113" t="s">
        <v>200</v>
      </c>
      <c r="G11891" s="113">
        <v>4.7135315799277704</v>
      </c>
    </row>
    <row r="11892" spans="1:7" x14ac:dyDescent="0.25">
      <c r="A11892" s="108" t="str">
        <f t="shared" si="185"/>
        <v>IS_2009_NATIONAL TOTAL_PM2.5</v>
      </c>
      <c r="B11892" s="113" t="s">
        <v>153</v>
      </c>
      <c r="C11892" s="113">
        <v>2009</v>
      </c>
      <c r="D11892" s="113" t="s">
        <v>122</v>
      </c>
      <c r="E11892" s="113" t="s">
        <v>203</v>
      </c>
      <c r="F11892" s="113" t="s">
        <v>200</v>
      </c>
      <c r="G11892" s="113">
        <v>1.7781497826004899</v>
      </c>
    </row>
    <row r="11893" spans="1:7" x14ac:dyDescent="0.25">
      <c r="A11893" s="108" t="str">
        <f t="shared" si="185"/>
        <v>IS_2009_NATIONAL TOTAL_Pb</v>
      </c>
      <c r="B11893" s="113" t="s">
        <v>153</v>
      </c>
      <c r="C11893" s="113">
        <v>2009</v>
      </c>
      <c r="D11893" s="113" t="s">
        <v>122</v>
      </c>
      <c r="E11893" s="113" t="s">
        <v>125</v>
      </c>
      <c r="F11893" s="113" t="s">
        <v>200</v>
      </c>
      <c r="G11893" s="113">
        <v>1.89946901301563E-3</v>
      </c>
    </row>
    <row r="11894" spans="1:7" x14ac:dyDescent="0.25">
      <c r="A11894" s="108" t="str">
        <f t="shared" si="185"/>
        <v>IS_2009_NATIONAL TOTAL_Cd</v>
      </c>
      <c r="B11894" s="113" t="s">
        <v>153</v>
      </c>
      <c r="C11894" s="113">
        <v>2009</v>
      </c>
      <c r="D11894" s="113" t="s">
        <v>122</v>
      </c>
      <c r="E11894" s="113" t="s">
        <v>126</v>
      </c>
      <c r="F11894" s="113" t="s">
        <v>200</v>
      </c>
      <c r="G11894" s="113">
        <v>1.5608036081402599E-4</v>
      </c>
    </row>
    <row r="11895" spans="1:7" x14ac:dyDescent="0.25">
      <c r="A11895" s="108" t="str">
        <f t="shared" si="185"/>
        <v>IS_2009_NATIONAL TOTAL_Hg</v>
      </c>
      <c r="B11895" s="113" t="s">
        <v>153</v>
      </c>
      <c r="C11895" s="113">
        <v>2009</v>
      </c>
      <c r="D11895" s="113" t="s">
        <v>122</v>
      </c>
      <c r="E11895" s="113" t="s">
        <v>127</v>
      </c>
      <c r="F11895" s="113" t="s">
        <v>200</v>
      </c>
      <c r="G11895" s="150">
        <v>3.6906156753214997E-5</v>
      </c>
    </row>
    <row r="11896" spans="1:7" x14ac:dyDescent="0.25">
      <c r="A11896" s="108" t="str">
        <f t="shared" si="185"/>
        <v>IS_2009_NATIONAL TOTAL_DIOX</v>
      </c>
      <c r="B11896" s="113" t="s">
        <v>153</v>
      </c>
      <c r="C11896" s="113">
        <v>2009</v>
      </c>
      <c r="D11896" s="113" t="s">
        <v>122</v>
      </c>
      <c r="E11896" s="113" t="s">
        <v>128</v>
      </c>
      <c r="F11896" s="113" t="s">
        <v>200</v>
      </c>
      <c r="G11896" s="150">
        <v>7.7709275870892196E-10</v>
      </c>
    </row>
    <row r="11897" spans="1:7" x14ac:dyDescent="0.25">
      <c r="A11897" s="108" t="str">
        <f t="shared" si="185"/>
        <v>IS_2009_NATIONAL TOTAL_PAH</v>
      </c>
      <c r="B11897" s="113" t="s">
        <v>153</v>
      </c>
      <c r="C11897" s="113">
        <v>2009</v>
      </c>
      <c r="D11897" s="113" t="s">
        <v>122</v>
      </c>
      <c r="E11897" s="113" t="s">
        <v>129</v>
      </c>
      <c r="F11897" s="113" t="s">
        <v>200</v>
      </c>
      <c r="G11897" s="113">
        <v>1.2010656889700101E-4</v>
      </c>
    </row>
    <row r="11898" spans="1:7" x14ac:dyDescent="0.25">
      <c r="A11898" s="108" t="str">
        <f t="shared" si="185"/>
        <v>IS_2009_NATIONAL TOTAL_HCB</v>
      </c>
      <c r="B11898" s="113" t="s">
        <v>153</v>
      </c>
      <c r="C11898" s="113">
        <v>2009</v>
      </c>
      <c r="D11898" s="113" t="s">
        <v>122</v>
      </c>
      <c r="E11898" s="113" t="s">
        <v>130</v>
      </c>
      <c r="F11898" s="113" t="s">
        <v>200</v>
      </c>
      <c r="G11898" s="150">
        <v>4.9758539043949295E-7</v>
      </c>
    </row>
    <row r="11899" spans="1:7" x14ac:dyDescent="0.25">
      <c r="A11899" s="108" t="str">
        <f t="shared" si="185"/>
        <v>IS_2009_NATIONAL TOTAL_PCB</v>
      </c>
      <c r="B11899" s="113" t="s">
        <v>153</v>
      </c>
      <c r="C11899" s="113">
        <v>2009</v>
      </c>
      <c r="D11899" s="113" t="s">
        <v>122</v>
      </c>
      <c r="E11899" s="113" t="s">
        <v>259</v>
      </c>
      <c r="F11899" s="113" t="s">
        <v>200</v>
      </c>
      <c r="G11899" s="150">
        <v>1.3805453770882699E-7</v>
      </c>
    </row>
    <row r="11900" spans="1:7" x14ac:dyDescent="0.25">
      <c r="A11900" s="108" t="str">
        <f t="shared" si="185"/>
        <v>IS_2009_1A3(FS)_NOx</v>
      </c>
      <c r="B11900" s="113" t="s">
        <v>153</v>
      </c>
      <c r="C11900" s="113">
        <v>2009</v>
      </c>
      <c r="D11900" s="113" t="s">
        <v>132</v>
      </c>
      <c r="E11900" s="113" t="s">
        <v>199</v>
      </c>
      <c r="F11900" s="113" t="s">
        <v>200</v>
      </c>
      <c r="G11900" s="113">
        <v>3.0748380199537499</v>
      </c>
    </row>
    <row r="11901" spans="1:7" x14ac:dyDescent="0.25">
      <c r="A11901" s="108" t="str">
        <f t="shared" si="185"/>
        <v>IS_2009_1A3(FS)_NMVOC</v>
      </c>
      <c r="B11901" s="113" t="s">
        <v>153</v>
      </c>
      <c r="C11901" s="113">
        <v>2009</v>
      </c>
      <c r="D11901" s="113" t="s">
        <v>132</v>
      </c>
      <c r="E11901" s="113" t="s">
        <v>123</v>
      </c>
      <c r="F11901" s="113" t="s">
        <v>200</v>
      </c>
      <c r="G11901" s="113">
        <v>1.33135750105866</v>
      </c>
    </row>
    <row r="11902" spans="1:7" x14ac:dyDescent="0.25">
      <c r="A11902" s="108" t="str">
        <f t="shared" si="185"/>
        <v>IS_2009_1A3(FS)_SOx</v>
      </c>
      <c r="B11902" s="113" t="s">
        <v>153</v>
      </c>
      <c r="C11902" s="113">
        <v>2009</v>
      </c>
      <c r="D11902" s="113" t="s">
        <v>132</v>
      </c>
      <c r="E11902" s="113" t="s">
        <v>201</v>
      </c>
      <c r="F11902" s="113" t="s">
        <v>200</v>
      </c>
      <c r="G11902" s="113">
        <v>2.9478331169456602E-3</v>
      </c>
    </row>
    <row r="11903" spans="1:7" x14ac:dyDescent="0.25">
      <c r="A11903" s="108" t="str">
        <f t="shared" si="185"/>
        <v>IS_2009_1A3(FS)_NH3</v>
      </c>
      <c r="B11903" s="113" t="s">
        <v>153</v>
      </c>
      <c r="C11903" s="113">
        <v>2009</v>
      </c>
      <c r="D11903" s="113" t="s">
        <v>132</v>
      </c>
      <c r="E11903" s="113" t="s">
        <v>124</v>
      </c>
      <c r="F11903" s="113" t="s">
        <v>200</v>
      </c>
      <c r="G11903" s="113">
        <v>0.13270055675388701</v>
      </c>
    </row>
    <row r="11904" spans="1:7" x14ac:dyDescent="0.25">
      <c r="A11904" s="108" t="str">
        <f t="shared" si="185"/>
        <v>IS_2009_1A3(FS)_PM2.5</v>
      </c>
      <c r="B11904" s="113" t="s">
        <v>153</v>
      </c>
      <c r="C11904" s="113">
        <v>2009</v>
      </c>
      <c r="D11904" s="113" t="s">
        <v>132</v>
      </c>
      <c r="E11904" s="113" t="s">
        <v>203</v>
      </c>
      <c r="F11904" s="113" t="s">
        <v>200</v>
      </c>
      <c r="G11904" s="113">
        <v>0.32617729862318401</v>
      </c>
    </row>
    <row r="11905" spans="1:7" x14ac:dyDescent="0.25">
      <c r="A11905" s="108" t="str">
        <f t="shared" si="185"/>
        <v>IS_2009_3D_NOx</v>
      </c>
      <c r="B11905" s="113" t="s">
        <v>153</v>
      </c>
      <c r="C11905" s="113">
        <v>2009</v>
      </c>
      <c r="D11905" s="113" t="s">
        <v>206</v>
      </c>
      <c r="E11905" s="113" t="s">
        <v>199</v>
      </c>
      <c r="F11905" s="113" t="s">
        <v>200</v>
      </c>
      <c r="G11905" s="113">
        <v>1.01023766311146</v>
      </c>
    </row>
    <row r="11906" spans="1:7" x14ac:dyDescent="0.25">
      <c r="A11906" s="108" t="str">
        <f t="shared" ref="A11906:A11969" si="186">CONCATENATE(B11906,"_",C11906,"_",D11906,"_",E11906)</f>
        <v>IS_2010_NATIONAL TOTAL_NOx</v>
      </c>
      <c r="B11906" s="113" t="s">
        <v>153</v>
      </c>
      <c r="C11906" s="113">
        <v>2010</v>
      </c>
      <c r="D11906" s="113" t="s">
        <v>122</v>
      </c>
      <c r="E11906" s="113" t="s">
        <v>199</v>
      </c>
      <c r="F11906" s="113" t="s">
        <v>200</v>
      </c>
      <c r="G11906" s="113">
        <v>24.356015693666301</v>
      </c>
    </row>
    <row r="11907" spans="1:7" x14ac:dyDescent="0.25">
      <c r="A11907" s="108" t="str">
        <f t="shared" si="186"/>
        <v>IS_2010_NATIONAL TOTAL_NMVOC</v>
      </c>
      <c r="B11907" s="113" t="s">
        <v>153</v>
      </c>
      <c r="C11907" s="113">
        <v>2010</v>
      </c>
      <c r="D11907" s="113" t="s">
        <v>122</v>
      </c>
      <c r="E11907" s="113" t="s">
        <v>123</v>
      </c>
      <c r="F11907" s="113" t="s">
        <v>200</v>
      </c>
      <c r="G11907" s="113">
        <v>5.6426480961717402</v>
      </c>
    </row>
    <row r="11908" spans="1:7" x14ac:dyDescent="0.25">
      <c r="A11908" s="108" t="str">
        <f t="shared" si="186"/>
        <v>IS_2010_NATIONAL TOTAL_SOx</v>
      </c>
      <c r="B11908" s="113" t="s">
        <v>153</v>
      </c>
      <c r="C11908" s="113">
        <v>2010</v>
      </c>
      <c r="D11908" s="113" t="s">
        <v>122</v>
      </c>
      <c r="E11908" s="113" t="s">
        <v>201</v>
      </c>
      <c r="F11908" s="113" t="s">
        <v>200</v>
      </c>
      <c r="G11908" s="113">
        <v>71.341649260423694</v>
      </c>
    </row>
    <row r="11909" spans="1:7" x14ac:dyDescent="0.25">
      <c r="A11909" s="108" t="str">
        <f t="shared" si="186"/>
        <v>IS_2010_NATIONAL TOTAL_NH3</v>
      </c>
      <c r="B11909" s="113" t="s">
        <v>153</v>
      </c>
      <c r="C11909" s="113">
        <v>2010</v>
      </c>
      <c r="D11909" s="113" t="s">
        <v>122</v>
      </c>
      <c r="E11909" s="113" t="s">
        <v>124</v>
      </c>
      <c r="F11909" s="113" t="s">
        <v>200</v>
      </c>
      <c r="G11909" s="113">
        <v>4.6632277033044396</v>
      </c>
    </row>
    <row r="11910" spans="1:7" x14ac:dyDescent="0.25">
      <c r="A11910" s="108" t="str">
        <f t="shared" si="186"/>
        <v>IS_2010_NATIONAL TOTAL_PM2.5</v>
      </c>
      <c r="B11910" s="113" t="s">
        <v>153</v>
      </c>
      <c r="C11910" s="113">
        <v>2010</v>
      </c>
      <c r="D11910" s="113" t="s">
        <v>122</v>
      </c>
      <c r="E11910" s="113" t="s">
        <v>203</v>
      </c>
      <c r="F11910" s="113" t="s">
        <v>200</v>
      </c>
      <c r="G11910" s="113">
        <v>1.6655208374183901</v>
      </c>
    </row>
    <row r="11911" spans="1:7" x14ac:dyDescent="0.25">
      <c r="A11911" s="108" t="str">
        <f t="shared" si="186"/>
        <v>IS_2010_NATIONAL TOTAL_Pb</v>
      </c>
      <c r="B11911" s="113" t="s">
        <v>153</v>
      </c>
      <c r="C11911" s="113">
        <v>2010</v>
      </c>
      <c r="D11911" s="113" t="s">
        <v>122</v>
      </c>
      <c r="E11911" s="113" t="s">
        <v>125</v>
      </c>
      <c r="F11911" s="113" t="s">
        <v>200</v>
      </c>
      <c r="G11911" s="113">
        <v>1.8399875781141199E-3</v>
      </c>
    </row>
    <row r="11912" spans="1:7" x14ac:dyDescent="0.25">
      <c r="A11912" s="108" t="str">
        <f t="shared" si="186"/>
        <v>IS_2010_NATIONAL TOTAL_Cd</v>
      </c>
      <c r="B11912" s="113" t="s">
        <v>153</v>
      </c>
      <c r="C11912" s="113">
        <v>2010</v>
      </c>
      <c r="D11912" s="113" t="s">
        <v>122</v>
      </c>
      <c r="E11912" s="113" t="s">
        <v>126</v>
      </c>
      <c r="F11912" s="113" t="s">
        <v>200</v>
      </c>
      <c r="G11912" s="113">
        <v>1.5626622563634E-4</v>
      </c>
    </row>
    <row r="11913" spans="1:7" x14ac:dyDescent="0.25">
      <c r="A11913" s="108" t="str">
        <f t="shared" si="186"/>
        <v>IS_2010_NATIONAL TOTAL_Hg</v>
      </c>
      <c r="B11913" s="113" t="s">
        <v>153</v>
      </c>
      <c r="C11913" s="113">
        <v>2010</v>
      </c>
      <c r="D11913" s="113" t="s">
        <v>122</v>
      </c>
      <c r="E11913" s="113" t="s">
        <v>127</v>
      </c>
      <c r="F11913" s="113" t="s">
        <v>200</v>
      </c>
      <c r="G11913" s="150">
        <v>3.5301183009169898E-5</v>
      </c>
    </row>
    <row r="11914" spans="1:7" x14ac:dyDescent="0.25">
      <c r="A11914" s="108" t="str">
        <f t="shared" si="186"/>
        <v>IS_2010_NATIONAL TOTAL_DIOX</v>
      </c>
      <c r="B11914" s="113" t="s">
        <v>153</v>
      </c>
      <c r="C11914" s="113">
        <v>2010</v>
      </c>
      <c r="D11914" s="113" t="s">
        <v>122</v>
      </c>
      <c r="E11914" s="113" t="s">
        <v>128</v>
      </c>
      <c r="F11914" s="113" t="s">
        <v>200</v>
      </c>
      <c r="G11914" s="150">
        <v>7.8204607087708398E-10</v>
      </c>
    </row>
    <row r="11915" spans="1:7" x14ac:dyDescent="0.25">
      <c r="A11915" s="108" t="str">
        <f t="shared" si="186"/>
        <v>IS_2010_NATIONAL TOTAL_PAH</v>
      </c>
      <c r="B11915" s="113" t="s">
        <v>153</v>
      </c>
      <c r="C11915" s="113">
        <v>2010</v>
      </c>
      <c r="D11915" s="113" t="s">
        <v>122</v>
      </c>
      <c r="E11915" s="113" t="s">
        <v>129</v>
      </c>
      <c r="F11915" s="113" t="s">
        <v>200</v>
      </c>
      <c r="G11915" s="150">
        <v>9.1824566774443398E-5</v>
      </c>
    </row>
    <row r="11916" spans="1:7" x14ac:dyDescent="0.25">
      <c r="A11916" s="108" t="str">
        <f t="shared" si="186"/>
        <v>IS_2010_NATIONAL TOTAL_HCB</v>
      </c>
      <c r="B11916" s="113" t="s">
        <v>153</v>
      </c>
      <c r="C11916" s="113">
        <v>2010</v>
      </c>
      <c r="D11916" s="113" t="s">
        <v>122</v>
      </c>
      <c r="E11916" s="113" t="s">
        <v>130</v>
      </c>
      <c r="F11916" s="113" t="s">
        <v>200</v>
      </c>
      <c r="G11916" s="150">
        <v>5.6062275717620704E-7</v>
      </c>
    </row>
    <row r="11917" spans="1:7" x14ac:dyDescent="0.25">
      <c r="A11917" s="108" t="str">
        <f t="shared" si="186"/>
        <v>IS_2010_NATIONAL TOTAL_PCB</v>
      </c>
      <c r="B11917" s="113" t="s">
        <v>153</v>
      </c>
      <c r="C11917" s="113">
        <v>2010</v>
      </c>
      <c r="D11917" s="113" t="s">
        <v>122</v>
      </c>
      <c r="E11917" s="113" t="s">
        <v>259</v>
      </c>
      <c r="F11917" s="113" t="s">
        <v>200</v>
      </c>
      <c r="G11917" s="150">
        <v>1.10579637730181E-7</v>
      </c>
    </row>
    <row r="11918" spans="1:7" x14ac:dyDescent="0.25">
      <c r="A11918" s="108" t="str">
        <f t="shared" si="186"/>
        <v>IS_2010_1A3(FS)_NOx</v>
      </c>
      <c r="B11918" s="113" t="s">
        <v>153</v>
      </c>
      <c r="C11918" s="113">
        <v>2010</v>
      </c>
      <c r="D11918" s="113" t="s">
        <v>132</v>
      </c>
      <c r="E11918" s="113" t="s">
        <v>199</v>
      </c>
      <c r="F11918" s="113" t="s">
        <v>200</v>
      </c>
      <c r="G11918" s="113">
        <v>2.4977687480170299</v>
      </c>
    </row>
    <row r="11919" spans="1:7" x14ac:dyDescent="0.25">
      <c r="A11919" s="108" t="str">
        <f t="shared" si="186"/>
        <v>IS_2010_1A3(FS)_NMVOC</v>
      </c>
      <c r="B11919" s="113" t="s">
        <v>153</v>
      </c>
      <c r="C11919" s="113">
        <v>2010</v>
      </c>
      <c r="D11919" s="113" t="s">
        <v>132</v>
      </c>
      <c r="E11919" s="113" t="s">
        <v>123</v>
      </c>
      <c r="F11919" s="113" t="s">
        <v>200</v>
      </c>
      <c r="G11919" s="113">
        <v>1.1216650627104201</v>
      </c>
    </row>
    <row r="11920" spans="1:7" x14ac:dyDescent="0.25">
      <c r="A11920" s="108" t="str">
        <f t="shared" si="186"/>
        <v>IS_2010_1A3(FS)_SOx</v>
      </c>
      <c r="B11920" s="113" t="s">
        <v>153</v>
      </c>
      <c r="C11920" s="113">
        <v>2010</v>
      </c>
      <c r="D11920" s="113" t="s">
        <v>132</v>
      </c>
      <c r="E11920" s="113" t="s">
        <v>201</v>
      </c>
      <c r="F11920" s="113" t="s">
        <v>200</v>
      </c>
      <c r="G11920" s="113">
        <v>3.1133535926373499E-3</v>
      </c>
    </row>
    <row r="11921" spans="1:7" x14ac:dyDescent="0.25">
      <c r="A11921" s="108" t="str">
        <f t="shared" si="186"/>
        <v>IS_2010_1A3(FS)_NH3</v>
      </c>
      <c r="B11921" s="113" t="s">
        <v>153</v>
      </c>
      <c r="C11921" s="113">
        <v>2010</v>
      </c>
      <c r="D11921" s="113" t="s">
        <v>132</v>
      </c>
      <c r="E11921" s="113" t="s">
        <v>124</v>
      </c>
      <c r="F11921" s="113" t="s">
        <v>200</v>
      </c>
      <c r="G11921" s="113">
        <v>0.12257589243503</v>
      </c>
    </row>
    <row r="11922" spans="1:7" x14ac:dyDescent="0.25">
      <c r="A11922" s="108" t="str">
        <f t="shared" si="186"/>
        <v>IS_2010_1A3(FS)_PM2.5</v>
      </c>
      <c r="B11922" s="113" t="s">
        <v>153</v>
      </c>
      <c r="C11922" s="113">
        <v>2010</v>
      </c>
      <c r="D11922" s="113" t="s">
        <v>132</v>
      </c>
      <c r="E11922" s="113" t="s">
        <v>203</v>
      </c>
      <c r="F11922" s="113" t="s">
        <v>200</v>
      </c>
      <c r="G11922" s="113">
        <v>0.29700685591176001</v>
      </c>
    </row>
    <row r="11923" spans="1:7" x14ac:dyDescent="0.25">
      <c r="A11923" s="108" t="str">
        <f t="shared" si="186"/>
        <v>IS_2010_3D_NOx</v>
      </c>
      <c r="B11923" s="113" t="s">
        <v>153</v>
      </c>
      <c r="C11923" s="113">
        <v>2010</v>
      </c>
      <c r="D11923" s="113" t="s">
        <v>206</v>
      </c>
      <c r="E11923" s="113" t="s">
        <v>199</v>
      </c>
      <c r="F11923" s="113" t="s">
        <v>200</v>
      </c>
      <c r="G11923" s="113">
        <v>0.96118360181903695</v>
      </c>
    </row>
    <row r="11924" spans="1:7" x14ac:dyDescent="0.25">
      <c r="A11924" s="108" t="str">
        <f t="shared" si="186"/>
        <v>IS_2011_NATIONAL TOTAL_NOx</v>
      </c>
      <c r="B11924" s="113" t="s">
        <v>153</v>
      </c>
      <c r="C11924" s="113">
        <v>2011</v>
      </c>
      <c r="D11924" s="113" t="s">
        <v>122</v>
      </c>
      <c r="E11924" s="113" t="s">
        <v>199</v>
      </c>
      <c r="F11924" s="113" t="s">
        <v>200</v>
      </c>
      <c r="G11924" s="113">
        <v>22.058112293752298</v>
      </c>
    </row>
    <row r="11925" spans="1:7" x14ac:dyDescent="0.25">
      <c r="A11925" s="108" t="str">
        <f t="shared" si="186"/>
        <v>IS_2011_NATIONAL TOTAL_NMVOC</v>
      </c>
      <c r="B11925" s="113" t="s">
        <v>153</v>
      </c>
      <c r="C11925" s="113">
        <v>2011</v>
      </c>
      <c r="D11925" s="113" t="s">
        <v>122</v>
      </c>
      <c r="E11925" s="113" t="s">
        <v>123</v>
      </c>
      <c r="F11925" s="113" t="s">
        <v>200</v>
      </c>
      <c r="G11925" s="113">
        <v>5.5245044364193499</v>
      </c>
    </row>
    <row r="11926" spans="1:7" x14ac:dyDescent="0.25">
      <c r="A11926" s="108" t="str">
        <f t="shared" si="186"/>
        <v>IS_2011_NATIONAL TOTAL_SOx</v>
      </c>
      <c r="B11926" s="113" t="s">
        <v>153</v>
      </c>
      <c r="C11926" s="113">
        <v>2011</v>
      </c>
      <c r="D11926" s="113" t="s">
        <v>122</v>
      </c>
      <c r="E11926" s="113" t="s">
        <v>201</v>
      </c>
      <c r="F11926" s="113" t="s">
        <v>200</v>
      </c>
      <c r="G11926" s="113">
        <v>79.389790908088003</v>
      </c>
    </row>
    <row r="11927" spans="1:7" x14ac:dyDescent="0.25">
      <c r="A11927" s="108" t="str">
        <f t="shared" si="186"/>
        <v>IS_2011_NATIONAL TOTAL_NH3</v>
      </c>
      <c r="B11927" s="113" t="s">
        <v>153</v>
      </c>
      <c r="C11927" s="113">
        <v>2011</v>
      </c>
      <c r="D11927" s="113" t="s">
        <v>122</v>
      </c>
      <c r="E11927" s="113" t="s">
        <v>124</v>
      </c>
      <c r="F11927" s="113" t="s">
        <v>200</v>
      </c>
      <c r="G11927" s="113">
        <v>4.7079701181119198</v>
      </c>
    </row>
    <row r="11928" spans="1:7" x14ac:dyDescent="0.25">
      <c r="A11928" s="108" t="str">
        <f t="shared" si="186"/>
        <v>IS_2011_NATIONAL TOTAL_PM2.5</v>
      </c>
      <c r="B11928" s="113" t="s">
        <v>153</v>
      </c>
      <c r="C11928" s="113">
        <v>2011</v>
      </c>
      <c r="D11928" s="113" t="s">
        <v>122</v>
      </c>
      <c r="E11928" s="113" t="s">
        <v>203</v>
      </c>
      <c r="F11928" s="113" t="s">
        <v>200</v>
      </c>
      <c r="G11928" s="113">
        <v>1.37092263170864</v>
      </c>
    </row>
    <row r="11929" spans="1:7" x14ac:dyDescent="0.25">
      <c r="A11929" s="108" t="str">
        <f t="shared" si="186"/>
        <v>IS_2011_NATIONAL TOTAL_Pb</v>
      </c>
      <c r="B11929" s="113" t="s">
        <v>153</v>
      </c>
      <c r="C11929" s="113">
        <v>2011</v>
      </c>
      <c r="D11929" s="113" t="s">
        <v>122</v>
      </c>
      <c r="E11929" s="113" t="s">
        <v>125</v>
      </c>
      <c r="F11929" s="113" t="s">
        <v>200</v>
      </c>
      <c r="G11929" s="113">
        <v>1.57276995134442E-3</v>
      </c>
    </row>
    <row r="11930" spans="1:7" x14ac:dyDescent="0.25">
      <c r="A11930" s="108" t="str">
        <f t="shared" si="186"/>
        <v>IS_2011_NATIONAL TOTAL_Cd</v>
      </c>
      <c r="B11930" s="113" t="s">
        <v>153</v>
      </c>
      <c r="C11930" s="113">
        <v>2011</v>
      </c>
      <c r="D11930" s="113" t="s">
        <v>122</v>
      </c>
      <c r="E11930" s="113" t="s">
        <v>126</v>
      </c>
      <c r="F11930" s="113" t="s">
        <v>200</v>
      </c>
      <c r="G11930" s="113">
        <v>1.4779845266525799E-4</v>
      </c>
    </row>
    <row r="11931" spans="1:7" x14ac:dyDescent="0.25">
      <c r="A11931" s="108" t="str">
        <f t="shared" si="186"/>
        <v>IS_2011_NATIONAL TOTAL_Hg</v>
      </c>
      <c r="B11931" s="113" t="s">
        <v>153</v>
      </c>
      <c r="C11931" s="113">
        <v>2011</v>
      </c>
      <c r="D11931" s="113" t="s">
        <v>122</v>
      </c>
      <c r="E11931" s="113" t="s">
        <v>127</v>
      </c>
      <c r="F11931" s="113" t="s">
        <v>200</v>
      </c>
      <c r="G11931" s="150">
        <v>2.96970699857776E-5</v>
      </c>
    </row>
    <row r="11932" spans="1:7" x14ac:dyDescent="0.25">
      <c r="A11932" s="108" t="str">
        <f t="shared" si="186"/>
        <v>IS_2011_NATIONAL TOTAL_DIOX</v>
      </c>
      <c r="B11932" s="113" t="s">
        <v>153</v>
      </c>
      <c r="C11932" s="113">
        <v>2011</v>
      </c>
      <c r="D11932" s="113" t="s">
        <v>122</v>
      </c>
      <c r="E11932" s="113" t="s">
        <v>128</v>
      </c>
      <c r="F11932" s="113" t="s">
        <v>200</v>
      </c>
      <c r="G11932" s="150">
        <v>7.9298987731025696E-10</v>
      </c>
    </row>
    <row r="11933" spans="1:7" x14ac:dyDescent="0.25">
      <c r="A11933" s="108" t="str">
        <f t="shared" si="186"/>
        <v>IS_2011_NATIONAL TOTAL_PAH</v>
      </c>
      <c r="B11933" s="113" t="s">
        <v>153</v>
      </c>
      <c r="C11933" s="113">
        <v>2011</v>
      </c>
      <c r="D11933" s="113" t="s">
        <v>122</v>
      </c>
      <c r="E11933" s="113" t="s">
        <v>129</v>
      </c>
      <c r="F11933" s="113" t="s">
        <v>200</v>
      </c>
      <c r="G11933" s="113">
        <v>1.06196219248328E-4</v>
      </c>
    </row>
    <row r="11934" spans="1:7" x14ac:dyDescent="0.25">
      <c r="A11934" s="108" t="str">
        <f t="shared" si="186"/>
        <v>IS_2011_NATIONAL TOTAL_HCB</v>
      </c>
      <c r="B11934" s="113" t="s">
        <v>153</v>
      </c>
      <c r="C11934" s="113">
        <v>2011</v>
      </c>
      <c r="D11934" s="113" t="s">
        <v>122</v>
      </c>
      <c r="E11934" s="113" t="s">
        <v>130</v>
      </c>
      <c r="F11934" s="113" t="s">
        <v>200</v>
      </c>
      <c r="G11934" s="150">
        <v>6.1620221738971501E-7</v>
      </c>
    </row>
    <row r="11935" spans="1:7" x14ac:dyDescent="0.25">
      <c r="A11935" s="108" t="str">
        <f t="shared" si="186"/>
        <v>IS_2011_NATIONAL TOTAL_PCB</v>
      </c>
      <c r="B11935" s="113" t="s">
        <v>153</v>
      </c>
      <c r="C11935" s="113">
        <v>2011</v>
      </c>
      <c r="D11935" s="113" t="s">
        <v>122</v>
      </c>
      <c r="E11935" s="113" t="s">
        <v>259</v>
      </c>
      <c r="F11935" s="113" t="s">
        <v>200</v>
      </c>
      <c r="G11935" s="150">
        <v>1.13191752889342E-7</v>
      </c>
    </row>
    <row r="11936" spans="1:7" x14ac:dyDescent="0.25">
      <c r="A11936" s="108" t="str">
        <f t="shared" si="186"/>
        <v>IS_2011_1A3(FS)_NOx</v>
      </c>
      <c r="B11936" s="113" t="s">
        <v>153</v>
      </c>
      <c r="C11936" s="113">
        <v>2011</v>
      </c>
      <c r="D11936" s="113" t="s">
        <v>132</v>
      </c>
      <c r="E11936" s="113" t="s">
        <v>199</v>
      </c>
      <c r="F11936" s="113" t="s">
        <v>200</v>
      </c>
      <c r="G11936" s="113">
        <v>2.2010274316717902</v>
      </c>
    </row>
    <row r="11937" spans="1:7" x14ac:dyDescent="0.25">
      <c r="A11937" s="108" t="str">
        <f t="shared" si="186"/>
        <v>IS_2011_1A3(FS)_NMVOC</v>
      </c>
      <c r="B11937" s="113" t="s">
        <v>153</v>
      </c>
      <c r="C11937" s="113">
        <v>2011</v>
      </c>
      <c r="D11937" s="113" t="s">
        <v>132</v>
      </c>
      <c r="E11937" s="113" t="s">
        <v>123</v>
      </c>
      <c r="F11937" s="113" t="s">
        <v>200</v>
      </c>
      <c r="G11937" s="113">
        <v>0.97743294245379797</v>
      </c>
    </row>
    <row r="11938" spans="1:7" x14ac:dyDescent="0.25">
      <c r="A11938" s="108" t="str">
        <f t="shared" si="186"/>
        <v>IS_2011_1A3(FS)_SOx</v>
      </c>
      <c r="B11938" s="113" t="s">
        <v>153</v>
      </c>
      <c r="C11938" s="113">
        <v>2011</v>
      </c>
      <c r="D11938" s="113" t="s">
        <v>132</v>
      </c>
      <c r="E11938" s="113" t="s">
        <v>201</v>
      </c>
      <c r="F11938" s="113" t="s">
        <v>200</v>
      </c>
      <c r="G11938" s="113">
        <v>3.0241205500535699E-3</v>
      </c>
    </row>
    <row r="11939" spans="1:7" x14ac:dyDescent="0.25">
      <c r="A11939" s="108" t="str">
        <f t="shared" si="186"/>
        <v>IS_2011_1A3(FS)_NH3</v>
      </c>
      <c r="B11939" s="113" t="s">
        <v>153</v>
      </c>
      <c r="C11939" s="113">
        <v>2011</v>
      </c>
      <c r="D11939" s="113" t="s">
        <v>132</v>
      </c>
      <c r="E11939" s="113" t="s">
        <v>124</v>
      </c>
      <c r="F11939" s="113" t="s">
        <v>200</v>
      </c>
      <c r="G11939" s="113">
        <v>0.110992346408003</v>
      </c>
    </row>
    <row r="11940" spans="1:7" x14ac:dyDescent="0.25">
      <c r="A11940" s="108" t="str">
        <f t="shared" si="186"/>
        <v>IS_2011_1A3(FS)_PM2.5</v>
      </c>
      <c r="B11940" s="113" t="s">
        <v>153</v>
      </c>
      <c r="C11940" s="113">
        <v>2011</v>
      </c>
      <c r="D11940" s="113" t="s">
        <v>132</v>
      </c>
      <c r="E11940" s="113" t="s">
        <v>203</v>
      </c>
      <c r="F11940" s="113" t="s">
        <v>200</v>
      </c>
      <c r="G11940" s="113">
        <v>0.28090172890269699</v>
      </c>
    </row>
    <row r="11941" spans="1:7" x14ac:dyDescent="0.25">
      <c r="A11941" s="108" t="str">
        <f t="shared" si="186"/>
        <v>IS_2011_3D_NOx</v>
      </c>
      <c r="B11941" s="113" t="s">
        <v>153</v>
      </c>
      <c r="C11941" s="113">
        <v>2011</v>
      </c>
      <c r="D11941" s="113" t="s">
        <v>206</v>
      </c>
      <c r="E11941" s="113" t="s">
        <v>199</v>
      </c>
      <c r="F11941" s="113" t="s">
        <v>200</v>
      </c>
      <c r="G11941" s="113">
        <v>0.94746257762014496</v>
      </c>
    </row>
    <row r="11942" spans="1:7" x14ac:dyDescent="0.25">
      <c r="A11942" s="108" t="str">
        <f t="shared" si="186"/>
        <v>IS_2012_NATIONAL TOTAL_NOx</v>
      </c>
      <c r="B11942" s="113" t="s">
        <v>153</v>
      </c>
      <c r="C11942" s="113">
        <v>2012</v>
      </c>
      <c r="D11942" s="113" t="s">
        <v>122</v>
      </c>
      <c r="E11942" s="113" t="s">
        <v>199</v>
      </c>
      <c r="F11942" s="113" t="s">
        <v>200</v>
      </c>
      <c r="G11942" s="113">
        <v>21.937613029124801</v>
      </c>
    </row>
    <row r="11943" spans="1:7" x14ac:dyDescent="0.25">
      <c r="A11943" s="108" t="str">
        <f t="shared" si="186"/>
        <v>IS_2012_NATIONAL TOTAL_NMVOC</v>
      </c>
      <c r="B11943" s="113" t="s">
        <v>153</v>
      </c>
      <c r="C11943" s="113">
        <v>2012</v>
      </c>
      <c r="D11943" s="113" t="s">
        <v>122</v>
      </c>
      <c r="E11943" s="113" t="s">
        <v>123</v>
      </c>
      <c r="F11943" s="113" t="s">
        <v>200</v>
      </c>
      <c r="G11943" s="113">
        <v>5.3986547521681896</v>
      </c>
    </row>
    <row r="11944" spans="1:7" x14ac:dyDescent="0.25">
      <c r="A11944" s="108" t="str">
        <f t="shared" si="186"/>
        <v>IS_2012_NATIONAL TOTAL_SOx</v>
      </c>
      <c r="B11944" s="113" t="s">
        <v>153</v>
      </c>
      <c r="C11944" s="113">
        <v>2012</v>
      </c>
      <c r="D11944" s="113" t="s">
        <v>122</v>
      </c>
      <c r="E11944" s="113" t="s">
        <v>201</v>
      </c>
      <c r="F11944" s="113" t="s">
        <v>200</v>
      </c>
      <c r="G11944" s="113">
        <v>82.451070293367096</v>
      </c>
    </row>
    <row r="11945" spans="1:7" x14ac:dyDescent="0.25">
      <c r="A11945" s="108" t="str">
        <f t="shared" si="186"/>
        <v>IS_2012_NATIONAL TOTAL_NH3</v>
      </c>
      <c r="B11945" s="113" t="s">
        <v>153</v>
      </c>
      <c r="C11945" s="113">
        <v>2012</v>
      </c>
      <c r="D11945" s="113" t="s">
        <v>122</v>
      </c>
      <c r="E11945" s="113" t="s">
        <v>124</v>
      </c>
      <c r="F11945" s="113" t="s">
        <v>200</v>
      </c>
      <c r="G11945" s="113">
        <v>4.5948822304967196</v>
      </c>
    </row>
    <row r="11946" spans="1:7" x14ac:dyDescent="0.25">
      <c r="A11946" s="108" t="str">
        <f t="shared" si="186"/>
        <v>IS_2012_NATIONAL TOTAL_PM2.5</v>
      </c>
      <c r="B11946" s="113" t="s">
        <v>153</v>
      </c>
      <c r="C11946" s="113">
        <v>2012</v>
      </c>
      <c r="D11946" s="113" t="s">
        <v>122</v>
      </c>
      <c r="E11946" s="113" t="s">
        <v>203</v>
      </c>
      <c r="F11946" s="113" t="s">
        <v>200</v>
      </c>
      <c r="G11946" s="113">
        <v>1.4161800664589199</v>
      </c>
    </row>
    <row r="11947" spans="1:7" x14ac:dyDescent="0.25">
      <c r="A11947" s="108" t="str">
        <f t="shared" si="186"/>
        <v>IS_2012_NATIONAL TOTAL_Pb</v>
      </c>
      <c r="B11947" s="113" t="s">
        <v>153</v>
      </c>
      <c r="C11947" s="113">
        <v>2012</v>
      </c>
      <c r="D11947" s="113" t="s">
        <v>122</v>
      </c>
      <c r="E11947" s="113" t="s">
        <v>125</v>
      </c>
      <c r="F11947" s="113" t="s">
        <v>200</v>
      </c>
      <c r="G11947" s="113">
        <v>1.4718392917922E-3</v>
      </c>
    </row>
    <row r="11948" spans="1:7" x14ac:dyDescent="0.25">
      <c r="A11948" s="108" t="str">
        <f t="shared" si="186"/>
        <v>IS_2012_NATIONAL TOTAL_Cd</v>
      </c>
      <c r="B11948" s="113" t="s">
        <v>153</v>
      </c>
      <c r="C11948" s="113">
        <v>2012</v>
      </c>
      <c r="D11948" s="113" t="s">
        <v>122</v>
      </c>
      <c r="E11948" s="113" t="s">
        <v>126</v>
      </c>
      <c r="F11948" s="113" t="s">
        <v>200</v>
      </c>
      <c r="G11948" s="113">
        <v>1.4721757056836699E-4</v>
      </c>
    </row>
    <row r="11949" spans="1:7" x14ac:dyDescent="0.25">
      <c r="A11949" s="108" t="str">
        <f t="shared" si="186"/>
        <v>IS_2012_NATIONAL TOTAL_Hg</v>
      </c>
      <c r="B11949" s="113" t="s">
        <v>153</v>
      </c>
      <c r="C11949" s="113">
        <v>2012</v>
      </c>
      <c r="D11949" s="113" t="s">
        <v>122</v>
      </c>
      <c r="E11949" s="113" t="s">
        <v>127</v>
      </c>
      <c r="F11949" s="113" t="s">
        <v>200</v>
      </c>
      <c r="G11949" s="150">
        <v>2.7712905085891401E-5</v>
      </c>
    </row>
    <row r="11950" spans="1:7" x14ac:dyDescent="0.25">
      <c r="A11950" s="108" t="str">
        <f t="shared" si="186"/>
        <v>IS_2012_NATIONAL TOTAL_DIOX</v>
      </c>
      <c r="B11950" s="113" t="s">
        <v>153</v>
      </c>
      <c r="C11950" s="113">
        <v>2012</v>
      </c>
      <c r="D11950" s="113" t="s">
        <v>122</v>
      </c>
      <c r="E11950" s="113" t="s">
        <v>128</v>
      </c>
      <c r="F11950" s="113" t="s">
        <v>200</v>
      </c>
      <c r="G11950" s="150">
        <v>7.3724025993313098E-10</v>
      </c>
    </row>
    <row r="11951" spans="1:7" x14ac:dyDescent="0.25">
      <c r="A11951" s="108" t="str">
        <f t="shared" si="186"/>
        <v>IS_2012_NATIONAL TOTAL_PAH</v>
      </c>
      <c r="B11951" s="113" t="s">
        <v>153</v>
      </c>
      <c r="C11951" s="113">
        <v>2012</v>
      </c>
      <c r="D11951" s="113" t="s">
        <v>122</v>
      </c>
      <c r="E11951" s="113" t="s">
        <v>129</v>
      </c>
      <c r="F11951" s="113" t="s">
        <v>200</v>
      </c>
      <c r="G11951" s="150">
        <v>8.0148740827362596E-5</v>
      </c>
    </row>
    <row r="11952" spans="1:7" x14ac:dyDescent="0.25">
      <c r="A11952" s="108" t="str">
        <f t="shared" si="186"/>
        <v>IS_2012_NATIONAL TOTAL_HCB</v>
      </c>
      <c r="B11952" s="113" t="s">
        <v>153</v>
      </c>
      <c r="C11952" s="113">
        <v>2012</v>
      </c>
      <c r="D11952" s="113" t="s">
        <v>122</v>
      </c>
      <c r="E11952" s="113" t="s">
        <v>130</v>
      </c>
      <c r="F11952" s="113" t="s">
        <v>200</v>
      </c>
      <c r="G11952" s="150">
        <v>6.8671189230051699E-7</v>
      </c>
    </row>
    <row r="11953" spans="1:7" x14ac:dyDescent="0.25">
      <c r="A11953" s="108" t="str">
        <f t="shared" si="186"/>
        <v>IS_2012_NATIONAL TOTAL_PCB</v>
      </c>
      <c r="B11953" s="113" t="s">
        <v>153</v>
      </c>
      <c r="C11953" s="113">
        <v>2012</v>
      </c>
      <c r="D11953" s="113" t="s">
        <v>122</v>
      </c>
      <c r="E11953" s="113" t="s">
        <v>259</v>
      </c>
      <c r="F11953" s="113" t="s">
        <v>200</v>
      </c>
      <c r="G11953" s="150">
        <v>7.1145427277624994E-8</v>
      </c>
    </row>
    <row r="11954" spans="1:7" x14ac:dyDescent="0.25">
      <c r="A11954" s="108" t="str">
        <f t="shared" si="186"/>
        <v>IS_2012_1A3(FS)_NOx</v>
      </c>
      <c r="B11954" s="113" t="s">
        <v>153</v>
      </c>
      <c r="C11954" s="113">
        <v>2012</v>
      </c>
      <c r="D11954" s="113" t="s">
        <v>132</v>
      </c>
      <c r="E11954" s="113" t="s">
        <v>199</v>
      </c>
      <c r="F11954" s="113" t="s">
        <v>200</v>
      </c>
      <c r="G11954" s="113">
        <v>2.19392106857855</v>
      </c>
    </row>
    <row r="11955" spans="1:7" x14ac:dyDescent="0.25">
      <c r="A11955" s="108" t="str">
        <f t="shared" si="186"/>
        <v>IS_2012_1A3(FS)_NMVOC</v>
      </c>
      <c r="B11955" s="113" t="s">
        <v>153</v>
      </c>
      <c r="C11955" s="113">
        <v>2012</v>
      </c>
      <c r="D11955" s="113" t="s">
        <v>132</v>
      </c>
      <c r="E11955" s="113" t="s">
        <v>123</v>
      </c>
      <c r="F11955" s="113" t="s">
        <v>200</v>
      </c>
      <c r="G11955" s="113">
        <v>0.85825720733092703</v>
      </c>
    </row>
    <row r="11956" spans="1:7" x14ac:dyDescent="0.25">
      <c r="A11956" s="108" t="str">
        <f t="shared" si="186"/>
        <v>IS_2012_1A3(FS)_SOx</v>
      </c>
      <c r="B11956" s="113" t="s">
        <v>153</v>
      </c>
      <c r="C11956" s="113">
        <v>2012</v>
      </c>
      <c r="D11956" s="113" t="s">
        <v>132</v>
      </c>
      <c r="E11956" s="113" t="s">
        <v>201</v>
      </c>
      <c r="F11956" s="113" t="s">
        <v>200</v>
      </c>
      <c r="G11956" s="113">
        <v>3.8808825213533598E-3</v>
      </c>
    </row>
    <row r="11957" spans="1:7" x14ac:dyDescent="0.25">
      <c r="A11957" s="108" t="str">
        <f t="shared" si="186"/>
        <v>IS_2012_1A3(FS)_NH3</v>
      </c>
      <c r="B11957" s="113" t="s">
        <v>153</v>
      </c>
      <c r="C11957" s="113">
        <v>2012</v>
      </c>
      <c r="D11957" s="113" t="s">
        <v>132</v>
      </c>
      <c r="E11957" s="113" t="s">
        <v>124</v>
      </c>
      <c r="F11957" s="113" t="s">
        <v>200</v>
      </c>
      <c r="G11957" s="113">
        <v>9.9572742631178907E-2</v>
      </c>
    </row>
    <row r="11958" spans="1:7" x14ac:dyDescent="0.25">
      <c r="A11958" s="108" t="str">
        <f t="shared" si="186"/>
        <v>IS_2012_1A3(FS)_PM2.5</v>
      </c>
      <c r="B11958" s="113" t="s">
        <v>153</v>
      </c>
      <c r="C11958" s="113">
        <v>2012</v>
      </c>
      <c r="D11958" s="113" t="s">
        <v>132</v>
      </c>
      <c r="E11958" s="113" t="s">
        <v>203</v>
      </c>
      <c r="F11958" s="113" t="s">
        <v>200</v>
      </c>
      <c r="G11958" s="113">
        <v>0.27037885373904302</v>
      </c>
    </row>
    <row r="11959" spans="1:7" x14ac:dyDescent="0.25">
      <c r="A11959" s="108" t="str">
        <f t="shared" si="186"/>
        <v>IS_2012_3D_NOx</v>
      </c>
      <c r="B11959" s="113" t="s">
        <v>153</v>
      </c>
      <c r="C11959" s="113">
        <v>2012</v>
      </c>
      <c r="D11959" s="113" t="s">
        <v>206</v>
      </c>
      <c r="E11959" s="113" t="s">
        <v>199</v>
      </c>
      <c r="F11959" s="113" t="s">
        <v>200</v>
      </c>
      <c r="G11959" s="113">
        <v>1.0008147815956701</v>
      </c>
    </row>
    <row r="11960" spans="1:7" x14ac:dyDescent="0.25">
      <c r="A11960" s="108" t="str">
        <f t="shared" si="186"/>
        <v>IS_2013_NATIONAL TOTAL_NOx</v>
      </c>
      <c r="B11960" s="113" t="s">
        <v>153</v>
      </c>
      <c r="C11960" s="113">
        <v>2013</v>
      </c>
      <c r="D11960" s="113" t="s">
        <v>122</v>
      </c>
      <c r="E11960" s="113" t="s">
        <v>199</v>
      </c>
      <c r="F11960" s="113" t="s">
        <v>200</v>
      </c>
      <c r="G11960" s="113">
        <v>21.186450738465599</v>
      </c>
    </row>
    <row r="11961" spans="1:7" x14ac:dyDescent="0.25">
      <c r="A11961" s="108" t="str">
        <f t="shared" si="186"/>
        <v>IS_2013_NATIONAL TOTAL_NMVOC</v>
      </c>
      <c r="B11961" s="113" t="s">
        <v>153</v>
      </c>
      <c r="C11961" s="113">
        <v>2013</v>
      </c>
      <c r="D11961" s="113" t="s">
        <v>122</v>
      </c>
      <c r="E11961" s="113" t="s">
        <v>123</v>
      </c>
      <c r="F11961" s="113" t="s">
        <v>200</v>
      </c>
      <c r="G11961" s="113">
        <v>5.3678479776996504</v>
      </c>
    </row>
    <row r="11962" spans="1:7" x14ac:dyDescent="0.25">
      <c r="A11962" s="108" t="str">
        <f t="shared" si="186"/>
        <v>IS_2013_NATIONAL TOTAL_SOx</v>
      </c>
      <c r="B11962" s="113" t="s">
        <v>153</v>
      </c>
      <c r="C11962" s="113">
        <v>2013</v>
      </c>
      <c r="D11962" s="113" t="s">
        <v>122</v>
      </c>
      <c r="E11962" s="113" t="s">
        <v>201</v>
      </c>
      <c r="F11962" s="113" t="s">
        <v>200</v>
      </c>
      <c r="G11962" s="113">
        <v>67.636990195955093</v>
      </c>
    </row>
    <row r="11963" spans="1:7" x14ac:dyDescent="0.25">
      <c r="A11963" s="108" t="str">
        <f t="shared" si="186"/>
        <v>IS_2013_NATIONAL TOTAL_NH3</v>
      </c>
      <c r="B11963" s="113" t="s">
        <v>153</v>
      </c>
      <c r="C11963" s="113">
        <v>2013</v>
      </c>
      <c r="D11963" s="113" t="s">
        <v>122</v>
      </c>
      <c r="E11963" s="113" t="s">
        <v>124</v>
      </c>
      <c r="F11963" s="113" t="s">
        <v>200</v>
      </c>
      <c r="G11963" s="113">
        <v>4.4625787975562901</v>
      </c>
    </row>
    <row r="11964" spans="1:7" x14ac:dyDescent="0.25">
      <c r="A11964" s="108" t="str">
        <f t="shared" si="186"/>
        <v>IS_2013_NATIONAL TOTAL_PM2.5</v>
      </c>
      <c r="B11964" s="113" t="s">
        <v>153</v>
      </c>
      <c r="C11964" s="113">
        <v>2013</v>
      </c>
      <c r="D11964" s="113" t="s">
        <v>122</v>
      </c>
      <c r="E11964" s="113" t="s">
        <v>203</v>
      </c>
      <c r="F11964" s="113" t="s">
        <v>200</v>
      </c>
      <c r="G11964" s="113">
        <v>1.367627755502</v>
      </c>
    </row>
    <row r="11965" spans="1:7" x14ac:dyDescent="0.25">
      <c r="A11965" s="108" t="str">
        <f t="shared" si="186"/>
        <v>IS_2013_NATIONAL TOTAL_Pb</v>
      </c>
      <c r="B11965" s="113" t="s">
        <v>153</v>
      </c>
      <c r="C11965" s="113">
        <v>2013</v>
      </c>
      <c r="D11965" s="113" t="s">
        <v>122</v>
      </c>
      <c r="E11965" s="113" t="s">
        <v>125</v>
      </c>
      <c r="F11965" s="113" t="s">
        <v>200</v>
      </c>
      <c r="G11965" s="113">
        <v>8.5755908189064404E-4</v>
      </c>
    </row>
    <row r="11966" spans="1:7" x14ac:dyDescent="0.25">
      <c r="A11966" s="108" t="str">
        <f t="shared" si="186"/>
        <v>IS_2013_NATIONAL TOTAL_Cd</v>
      </c>
      <c r="B11966" s="113" t="s">
        <v>153</v>
      </c>
      <c r="C11966" s="113">
        <v>2013</v>
      </c>
      <c r="D11966" s="113" t="s">
        <v>122</v>
      </c>
      <c r="E11966" s="113" t="s">
        <v>126</v>
      </c>
      <c r="F11966" s="113" t="s">
        <v>200</v>
      </c>
      <c r="G11966" s="113">
        <v>1.3310142904341901E-4</v>
      </c>
    </row>
    <row r="11967" spans="1:7" x14ac:dyDescent="0.25">
      <c r="A11967" s="108" t="str">
        <f t="shared" si="186"/>
        <v>IS_2013_NATIONAL TOTAL_Hg</v>
      </c>
      <c r="B11967" s="113" t="s">
        <v>153</v>
      </c>
      <c r="C11967" s="113">
        <v>2013</v>
      </c>
      <c r="D11967" s="113" t="s">
        <v>122</v>
      </c>
      <c r="E11967" s="113" t="s">
        <v>127</v>
      </c>
      <c r="F11967" s="113" t="s">
        <v>200</v>
      </c>
      <c r="G11967" s="150">
        <v>1.3871827187067699E-5</v>
      </c>
    </row>
    <row r="11968" spans="1:7" x14ac:dyDescent="0.25">
      <c r="A11968" s="108" t="str">
        <f t="shared" si="186"/>
        <v>IS_2013_NATIONAL TOTAL_DIOX</v>
      </c>
      <c r="B11968" s="113" t="s">
        <v>153</v>
      </c>
      <c r="C11968" s="113">
        <v>2013</v>
      </c>
      <c r="D11968" s="113" t="s">
        <v>122</v>
      </c>
      <c r="E11968" s="113" t="s">
        <v>128</v>
      </c>
      <c r="F11968" s="113" t="s">
        <v>200</v>
      </c>
      <c r="G11968" s="150">
        <v>4.2685824152554199E-10</v>
      </c>
    </row>
    <row r="11969" spans="1:7" x14ac:dyDescent="0.25">
      <c r="A11969" s="108" t="str">
        <f t="shared" si="186"/>
        <v>IS_2013_NATIONAL TOTAL_PAH</v>
      </c>
      <c r="B11969" s="113" t="s">
        <v>153</v>
      </c>
      <c r="C11969" s="113">
        <v>2013</v>
      </c>
      <c r="D11969" s="113" t="s">
        <v>122</v>
      </c>
      <c r="E11969" s="113" t="s">
        <v>129</v>
      </c>
      <c r="F11969" s="113" t="s">
        <v>200</v>
      </c>
      <c r="G11969" s="150">
        <v>7.9260537207020103E-5</v>
      </c>
    </row>
    <row r="11970" spans="1:7" x14ac:dyDescent="0.25">
      <c r="A11970" s="108" t="str">
        <f t="shared" ref="A11970:A12033" si="187">CONCATENATE(B11970,"_",C11970,"_",D11970,"_",E11970)</f>
        <v>IS_2013_NATIONAL TOTAL_HCB</v>
      </c>
      <c r="B11970" s="113" t="s">
        <v>153</v>
      </c>
      <c r="C11970" s="113">
        <v>2013</v>
      </c>
      <c r="D11970" s="113" t="s">
        <v>122</v>
      </c>
      <c r="E11970" s="113" t="s">
        <v>130</v>
      </c>
      <c r="F11970" s="113" t="s">
        <v>200</v>
      </c>
      <c r="G11970" s="150">
        <v>3.87392463464342E-7</v>
      </c>
    </row>
    <row r="11971" spans="1:7" x14ac:dyDescent="0.25">
      <c r="A11971" s="108" t="str">
        <f t="shared" si="187"/>
        <v>IS_2013_NATIONAL TOTAL_PCB</v>
      </c>
      <c r="B11971" s="113" t="s">
        <v>153</v>
      </c>
      <c r="C11971" s="113">
        <v>2013</v>
      </c>
      <c r="D11971" s="113" t="s">
        <v>122</v>
      </c>
      <c r="E11971" s="113" t="s">
        <v>259</v>
      </c>
      <c r="F11971" s="113" t="s">
        <v>200</v>
      </c>
      <c r="G11971" s="150">
        <v>4.7205430451055E-8</v>
      </c>
    </row>
    <row r="11972" spans="1:7" x14ac:dyDescent="0.25">
      <c r="A11972" s="108" t="str">
        <f t="shared" si="187"/>
        <v>IS_2013_1A3(FS)_NOx</v>
      </c>
      <c r="B11972" s="113" t="s">
        <v>153</v>
      </c>
      <c r="C11972" s="113">
        <v>2013</v>
      </c>
      <c r="D11972" s="113" t="s">
        <v>132</v>
      </c>
      <c r="E11972" s="113" t="s">
        <v>199</v>
      </c>
      <c r="F11972" s="113" t="s">
        <v>200</v>
      </c>
      <c r="G11972" s="113">
        <v>2.2988967010152499</v>
      </c>
    </row>
    <row r="11973" spans="1:7" x14ac:dyDescent="0.25">
      <c r="A11973" s="108" t="str">
        <f t="shared" si="187"/>
        <v>IS_2013_1A3(FS)_NMVOC</v>
      </c>
      <c r="B11973" s="113" t="s">
        <v>153</v>
      </c>
      <c r="C11973" s="113">
        <v>2013</v>
      </c>
      <c r="D11973" s="113" t="s">
        <v>132</v>
      </c>
      <c r="E11973" s="113" t="s">
        <v>123</v>
      </c>
      <c r="F11973" s="113" t="s">
        <v>200</v>
      </c>
      <c r="G11973" s="113">
        <v>0.77890053525251401</v>
      </c>
    </row>
    <row r="11974" spans="1:7" x14ac:dyDescent="0.25">
      <c r="A11974" s="108" t="str">
        <f t="shared" si="187"/>
        <v>IS_2013_1A3(FS)_SOx</v>
      </c>
      <c r="B11974" s="113" t="s">
        <v>153</v>
      </c>
      <c r="C11974" s="113">
        <v>2013</v>
      </c>
      <c r="D11974" s="113" t="s">
        <v>132</v>
      </c>
      <c r="E11974" s="113" t="s">
        <v>201</v>
      </c>
      <c r="F11974" s="113" t="s">
        <v>200</v>
      </c>
      <c r="G11974" s="113">
        <v>3.9667043699591299E-3</v>
      </c>
    </row>
    <row r="11975" spans="1:7" x14ac:dyDescent="0.25">
      <c r="A11975" s="108" t="str">
        <f t="shared" si="187"/>
        <v>IS_2013_1A3(FS)_NH3</v>
      </c>
      <c r="B11975" s="113" t="s">
        <v>153</v>
      </c>
      <c r="C11975" s="113">
        <v>2013</v>
      </c>
      <c r="D11975" s="113" t="s">
        <v>132</v>
      </c>
      <c r="E11975" s="113" t="s">
        <v>124</v>
      </c>
      <c r="F11975" s="113" t="s">
        <v>200</v>
      </c>
      <c r="G11975" s="113">
        <v>9.0701867235932002E-2</v>
      </c>
    </row>
    <row r="11976" spans="1:7" x14ac:dyDescent="0.25">
      <c r="A11976" s="108" t="str">
        <f t="shared" si="187"/>
        <v>IS_2013_1A3(FS)_PM2.5</v>
      </c>
      <c r="B11976" s="113" t="s">
        <v>153</v>
      </c>
      <c r="C11976" s="113">
        <v>2013</v>
      </c>
      <c r="D11976" s="113" t="s">
        <v>132</v>
      </c>
      <c r="E11976" s="113" t="s">
        <v>203</v>
      </c>
      <c r="F11976" s="113" t="s">
        <v>200</v>
      </c>
      <c r="G11976" s="113">
        <v>0.26966238564895001</v>
      </c>
    </row>
    <row r="11977" spans="1:7" x14ac:dyDescent="0.25">
      <c r="A11977" s="108" t="str">
        <f t="shared" si="187"/>
        <v>IS_2013_3D_NOx</v>
      </c>
      <c r="B11977" s="113" t="s">
        <v>153</v>
      </c>
      <c r="C11977" s="113">
        <v>2013</v>
      </c>
      <c r="D11977" s="113" t="s">
        <v>206</v>
      </c>
      <c r="E11977" s="113" t="s">
        <v>199</v>
      </c>
      <c r="F11977" s="113" t="s">
        <v>200</v>
      </c>
      <c r="G11977" s="113">
        <v>0.97146517315678804</v>
      </c>
    </row>
    <row r="11978" spans="1:7" x14ac:dyDescent="0.25">
      <c r="A11978" s="108" t="str">
        <f t="shared" si="187"/>
        <v>IS_2014_NATIONAL TOTAL_NOx</v>
      </c>
      <c r="B11978" s="113" t="s">
        <v>153</v>
      </c>
      <c r="C11978" s="113">
        <v>2014</v>
      </c>
      <c r="D11978" s="113" t="s">
        <v>122</v>
      </c>
      <c r="E11978" s="113" t="s">
        <v>199</v>
      </c>
      <c r="F11978" s="113" t="s">
        <v>200</v>
      </c>
      <c r="G11978" s="113">
        <v>21.114630839217</v>
      </c>
    </row>
    <row r="11979" spans="1:7" x14ac:dyDescent="0.25">
      <c r="A11979" s="108" t="str">
        <f t="shared" si="187"/>
        <v>IS_2014_NATIONAL TOTAL_NMVOC</v>
      </c>
      <c r="B11979" s="113" t="s">
        <v>153</v>
      </c>
      <c r="C11979" s="113">
        <v>2014</v>
      </c>
      <c r="D11979" s="113" t="s">
        <v>122</v>
      </c>
      <c r="E11979" s="113" t="s">
        <v>123</v>
      </c>
      <c r="F11979" s="113" t="s">
        <v>200</v>
      </c>
      <c r="G11979" s="113">
        <v>5.4570492884243604</v>
      </c>
    </row>
    <row r="11980" spans="1:7" x14ac:dyDescent="0.25">
      <c r="A11980" s="108" t="str">
        <f t="shared" si="187"/>
        <v>IS_2014_NATIONAL TOTAL_SOx</v>
      </c>
      <c r="B11980" s="113" t="s">
        <v>153</v>
      </c>
      <c r="C11980" s="113">
        <v>2014</v>
      </c>
      <c r="D11980" s="113" t="s">
        <v>122</v>
      </c>
      <c r="E11980" s="113" t="s">
        <v>201</v>
      </c>
      <c r="F11980" s="113" t="s">
        <v>200</v>
      </c>
      <c r="G11980" s="113">
        <v>61.201804827162697</v>
      </c>
    </row>
    <row r="11981" spans="1:7" x14ac:dyDescent="0.25">
      <c r="A11981" s="108" t="str">
        <f t="shared" si="187"/>
        <v>IS_2014_NATIONAL TOTAL_NH3</v>
      </c>
      <c r="B11981" s="113" t="s">
        <v>153</v>
      </c>
      <c r="C11981" s="113">
        <v>2014</v>
      </c>
      <c r="D11981" s="113" t="s">
        <v>122</v>
      </c>
      <c r="E11981" s="113" t="s">
        <v>124</v>
      </c>
      <c r="F11981" s="113" t="s">
        <v>200</v>
      </c>
      <c r="G11981" s="113">
        <v>4.80390204649553</v>
      </c>
    </row>
    <row r="11982" spans="1:7" x14ac:dyDescent="0.25">
      <c r="A11982" s="108" t="str">
        <f t="shared" si="187"/>
        <v>IS_2014_NATIONAL TOTAL_PM2.5</v>
      </c>
      <c r="B11982" s="113" t="s">
        <v>153</v>
      </c>
      <c r="C11982" s="113">
        <v>2014</v>
      </c>
      <c r="D11982" s="113" t="s">
        <v>122</v>
      </c>
      <c r="E11982" s="113" t="s">
        <v>203</v>
      </c>
      <c r="F11982" s="113" t="s">
        <v>200</v>
      </c>
      <c r="G11982" s="113">
        <v>1.33623011056455</v>
      </c>
    </row>
    <row r="11983" spans="1:7" x14ac:dyDescent="0.25">
      <c r="A11983" s="108" t="str">
        <f t="shared" si="187"/>
        <v>IS_2014_NATIONAL TOTAL_Pb</v>
      </c>
      <c r="B11983" s="113" t="s">
        <v>153</v>
      </c>
      <c r="C11983" s="113">
        <v>2014</v>
      </c>
      <c r="D11983" s="113" t="s">
        <v>122</v>
      </c>
      <c r="E11983" s="113" t="s">
        <v>125</v>
      </c>
      <c r="F11983" s="113" t="s">
        <v>200</v>
      </c>
      <c r="G11983" s="113">
        <v>7.8947795599408296E-4</v>
      </c>
    </row>
    <row r="11984" spans="1:7" x14ac:dyDescent="0.25">
      <c r="A11984" s="108" t="str">
        <f t="shared" si="187"/>
        <v>IS_2014_NATIONAL TOTAL_Cd</v>
      </c>
      <c r="B11984" s="113" t="s">
        <v>153</v>
      </c>
      <c r="C11984" s="113">
        <v>2014</v>
      </c>
      <c r="D11984" s="113" t="s">
        <v>122</v>
      </c>
      <c r="E11984" s="113" t="s">
        <v>126</v>
      </c>
      <c r="F11984" s="113" t="s">
        <v>200</v>
      </c>
      <c r="G11984" s="113">
        <v>1.3225487593640099E-4</v>
      </c>
    </row>
    <row r="11985" spans="1:7" x14ac:dyDescent="0.25">
      <c r="A11985" s="108" t="str">
        <f t="shared" si="187"/>
        <v>IS_2014_NATIONAL TOTAL_Hg</v>
      </c>
      <c r="B11985" s="113" t="s">
        <v>153</v>
      </c>
      <c r="C11985" s="113">
        <v>2014</v>
      </c>
      <c r="D11985" s="113" t="s">
        <v>122</v>
      </c>
      <c r="E11985" s="113" t="s">
        <v>127</v>
      </c>
      <c r="F11985" s="113" t="s">
        <v>200</v>
      </c>
      <c r="G11985" s="150">
        <v>1.1766562635972801E-5</v>
      </c>
    </row>
    <row r="11986" spans="1:7" x14ac:dyDescent="0.25">
      <c r="A11986" s="108" t="str">
        <f t="shared" si="187"/>
        <v>IS_2014_NATIONAL TOTAL_DIOX</v>
      </c>
      <c r="B11986" s="113" t="s">
        <v>153</v>
      </c>
      <c r="C11986" s="113">
        <v>2014</v>
      </c>
      <c r="D11986" s="113" t="s">
        <v>122</v>
      </c>
      <c r="E11986" s="113" t="s">
        <v>128</v>
      </c>
      <c r="F11986" s="113" t="s">
        <v>200</v>
      </c>
      <c r="G11986" s="150">
        <v>5.8302334237813197E-10</v>
      </c>
    </row>
    <row r="11987" spans="1:7" x14ac:dyDescent="0.25">
      <c r="A11987" s="108" t="str">
        <f t="shared" si="187"/>
        <v>IS_2014_NATIONAL TOTAL_PAH</v>
      </c>
      <c r="B11987" s="113" t="s">
        <v>153</v>
      </c>
      <c r="C11987" s="113">
        <v>2014</v>
      </c>
      <c r="D11987" s="113" t="s">
        <v>122</v>
      </c>
      <c r="E11987" s="113" t="s">
        <v>129</v>
      </c>
      <c r="F11987" s="113" t="s">
        <v>200</v>
      </c>
      <c r="G11987" s="150">
        <v>8.43420009765036E-5</v>
      </c>
    </row>
    <row r="11988" spans="1:7" x14ac:dyDescent="0.25">
      <c r="A11988" s="108" t="str">
        <f t="shared" si="187"/>
        <v>IS_2014_NATIONAL TOTAL_HCB</v>
      </c>
      <c r="B11988" s="113" t="s">
        <v>153</v>
      </c>
      <c r="C11988" s="113">
        <v>2014</v>
      </c>
      <c r="D11988" s="113" t="s">
        <v>122</v>
      </c>
      <c r="E11988" s="113" t="s">
        <v>130</v>
      </c>
      <c r="F11988" s="113" t="s">
        <v>200</v>
      </c>
      <c r="G11988" s="150">
        <v>4.2013562820231999E-7</v>
      </c>
    </row>
    <row r="11989" spans="1:7" x14ac:dyDescent="0.25">
      <c r="A11989" s="108" t="str">
        <f t="shared" si="187"/>
        <v>IS_2014_NATIONAL TOTAL_PCB</v>
      </c>
      <c r="B11989" s="113" t="s">
        <v>153</v>
      </c>
      <c r="C11989" s="113">
        <v>2014</v>
      </c>
      <c r="D11989" s="113" t="s">
        <v>122</v>
      </c>
      <c r="E11989" s="113" t="s">
        <v>259</v>
      </c>
      <c r="F11989" s="113" t="s">
        <v>200</v>
      </c>
      <c r="G11989" s="150">
        <v>7.5924149271588101E-8</v>
      </c>
    </row>
    <row r="11990" spans="1:7" x14ac:dyDescent="0.25">
      <c r="A11990" s="108" t="str">
        <f t="shared" si="187"/>
        <v>IS_2014_1A3(FS)_NOx</v>
      </c>
      <c r="B11990" s="113" t="s">
        <v>153</v>
      </c>
      <c r="C11990" s="113">
        <v>2014</v>
      </c>
      <c r="D11990" s="113" t="s">
        <v>132</v>
      </c>
      <c r="E11990" s="113" t="s">
        <v>199</v>
      </c>
      <c r="F11990" s="113" t="s">
        <v>200</v>
      </c>
      <c r="G11990" s="113">
        <v>2.3656258867017201</v>
      </c>
    </row>
    <row r="11991" spans="1:7" x14ac:dyDescent="0.25">
      <c r="A11991" s="108" t="str">
        <f t="shared" si="187"/>
        <v>IS_2014_1A3(FS)_NMVOC</v>
      </c>
      <c r="B11991" s="113" t="s">
        <v>153</v>
      </c>
      <c r="C11991" s="113">
        <v>2014</v>
      </c>
      <c r="D11991" s="113" t="s">
        <v>132</v>
      </c>
      <c r="E11991" s="113" t="s">
        <v>123</v>
      </c>
      <c r="F11991" s="113" t="s">
        <v>200</v>
      </c>
      <c r="G11991" s="113">
        <v>0.68509261088046502</v>
      </c>
    </row>
    <row r="11992" spans="1:7" x14ac:dyDescent="0.25">
      <c r="A11992" s="108" t="str">
        <f t="shared" si="187"/>
        <v>IS_2014_1A3(FS)_SOx</v>
      </c>
      <c r="B11992" s="113" t="s">
        <v>153</v>
      </c>
      <c r="C11992" s="113">
        <v>2014</v>
      </c>
      <c r="D11992" s="113" t="s">
        <v>132</v>
      </c>
      <c r="E11992" s="113" t="s">
        <v>201</v>
      </c>
      <c r="F11992" s="113" t="s">
        <v>200</v>
      </c>
      <c r="G11992" s="113">
        <v>4.1191692723910201E-3</v>
      </c>
    </row>
    <row r="11993" spans="1:7" x14ac:dyDescent="0.25">
      <c r="A11993" s="108" t="str">
        <f t="shared" si="187"/>
        <v>IS_2014_1A3(FS)_NH3</v>
      </c>
      <c r="B11993" s="113" t="s">
        <v>153</v>
      </c>
      <c r="C11993" s="113">
        <v>2014</v>
      </c>
      <c r="D11993" s="113" t="s">
        <v>132</v>
      </c>
      <c r="E11993" s="113" t="s">
        <v>124</v>
      </c>
      <c r="F11993" s="113" t="s">
        <v>200</v>
      </c>
      <c r="G11993" s="113">
        <v>8.2311989183958198E-2</v>
      </c>
    </row>
    <row r="11994" spans="1:7" x14ac:dyDescent="0.25">
      <c r="A11994" s="108" t="str">
        <f t="shared" si="187"/>
        <v>IS_2014_1A3(FS)_PM2.5</v>
      </c>
      <c r="B11994" s="113" t="s">
        <v>153</v>
      </c>
      <c r="C11994" s="113">
        <v>2014</v>
      </c>
      <c r="D11994" s="113" t="s">
        <v>132</v>
      </c>
      <c r="E11994" s="113" t="s">
        <v>203</v>
      </c>
      <c r="F11994" s="113" t="s">
        <v>200</v>
      </c>
      <c r="G11994" s="113">
        <v>0.26459924928508999</v>
      </c>
    </row>
    <row r="11995" spans="1:7" x14ac:dyDescent="0.25">
      <c r="A11995" s="108" t="str">
        <f t="shared" si="187"/>
        <v>IS_2014_3D_NOx</v>
      </c>
      <c r="B11995" s="113" t="s">
        <v>153</v>
      </c>
      <c r="C11995" s="113">
        <v>2014</v>
      </c>
      <c r="D11995" s="113" t="s">
        <v>206</v>
      </c>
      <c r="E11995" s="113" t="s">
        <v>199</v>
      </c>
      <c r="F11995" s="113" t="s">
        <v>200</v>
      </c>
      <c r="G11995" s="113">
        <v>1.1088825828469999</v>
      </c>
    </row>
    <row r="11996" spans="1:7" x14ac:dyDescent="0.25">
      <c r="A11996" s="108" t="str">
        <f t="shared" si="187"/>
        <v>IS_2015_NATIONAL TOTAL_NOx</v>
      </c>
      <c r="B11996" s="113" t="s">
        <v>153</v>
      </c>
      <c r="C11996" s="113">
        <v>2015</v>
      </c>
      <c r="D11996" s="113" t="s">
        <v>122</v>
      </c>
      <c r="E11996" s="113" t="s">
        <v>199</v>
      </c>
      <c r="F11996" s="113" t="s">
        <v>200</v>
      </c>
      <c r="G11996" s="113">
        <v>21.979317156624401</v>
      </c>
    </row>
    <row r="11997" spans="1:7" x14ac:dyDescent="0.25">
      <c r="A11997" s="108" t="str">
        <f t="shared" si="187"/>
        <v>IS_2015_NATIONAL TOTAL_NMVOC</v>
      </c>
      <c r="B11997" s="113" t="s">
        <v>153</v>
      </c>
      <c r="C11997" s="113">
        <v>2015</v>
      </c>
      <c r="D11997" s="113" t="s">
        <v>122</v>
      </c>
      <c r="E11997" s="113" t="s">
        <v>123</v>
      </c>
      <c r="F11997" s="113" t="s">
        <v>200</v>
      </c>
      <c r="G11997" s="113">
        <v>5.75087799340087</v>
      </c>
    </row>
    <row r="11998" spans="1:7" x14ac:dyDescent="0.25">
      <c r="A11998" s="108" t="str">
        <f t="shared" si="187"/>
        <v>IS_2015_NATIONAL TOTAL_SOx</v>
      </c>
      <c r="B11998" s="113" t="s">
        <v>153</v>
      </c>
      <c r="C11998" s="113">
        <v>2015</v>
      </c>
      <c r="D11998" s="113" t="s">
        <v>122</v>
      </c>
      <c r="E11998" s="113" t="s">
        <v>201</v>
      </c>
      <c r="F11998" s="113" t="s">
        <v>200</v>
      </c>
      <c r="G11998" s="113">
        <v>56.073352816186301</v>
      </c>
    </row>
    <row r="11999" spans="1:7" x14ac:dyDescent="0.25">
      <c r="A11999" s="108" t="str">
        <f t="shared" si="187"/>
        <v>IS_2015_NATIONAL TOTAL_NH3</v>
      </c>
      <c r="B11999" s="113" t="s">
        <v>153</v>
      </c>
      <c r="C11999" s="113">
        <v>2015</v>
      </c>
      <c r="D11999" s="113" t="s">
        <v>122</v>
      </c>
      <c r="E11999" s="113" t="s">
        <v>124</v>
      </c>
      <c r="F11999" s="113" t="s">
        <v>200</v>
      </c>
      <c r="G11999" s="113">
        <v>4.7440158485603598</v>
      </c>
    </row>
    <row r="12000" spans="1:7" x14ac:dyDescent="0.25">
      <c r="A12000" s="108" t="str">
        <f t="shared" si="187"/>
        <v>IS_2015_NATIONAL TOTAL_PM2.5</v>
      </c>
      <c r="B12000" s="113" t="s">
        <v>153</v>
      </c>
      <c r="C12000" s="113">
        <v>2015</v>
      </c>
      <c r="D12000" s="113" t="s">
        <v>122</v>
      </c>
      <c r="E12000" s="113" t="s">
        <v>203</v>
      </c>
      <c r="F12000" s="113" t="s">
        <v>200</v>
      </c>
      <c r="G12000" s="113">
        <v>1.3037671686130201</v>
      </c>
    </row>
    <row r="12001" spans="1:7" x14ac:dyDescent="0.25">
      <c r="A12001" s="108" t="str">
        <f t="shared" si="187"/>
        <v>IS_2015_NATIONAL TOTAL_Pb</v>
      </c>
      <c r="B12001" s="113" t="s">
        <v>153</v>
      </c>
      <c r="C12001" s="113">
        <v>2015</v>
      </c>
      <c r="D12001" s="113" t="s">
        <v>122</v>
      </c>
      <c r="E12001" s="113" t="s">
        <v>125</v>
      </c>
      <c r="F12001" s="113" t="s">
        <v>200</v>
      </c>
      <c r="G12001" s="113">
        <v>7.5435447586577305E-4</v>
      </c>
    </row>
    <row r="12002" spans="1:7" x14ac:dyDescent="0.25">
      <c r="A12002" s="108" t="str">
        <f t="shared" si="187"/>
        <v>IS_2015_NATIONAL TOTAL_Cd</v>
      </c>
      <c r="B12002" s="113" t="s">
        <v>153</v>
      </c>
      <c r="C12002" s="113">
        <v>2015</v>
      </c>
      <c r="D12002" s="113" t="s">
        <v>122</v>
      </c>
      <c r="E12002" s="113" t="s">
        <v>126</v>
      </c>
      <c r="F12002" s="113" t="s">
        <v>200</v>
      </c>
      <c r="G12002" s="113">
        <v>1.3373413847432599E-4</v>
      </c>
    </row>
    <row r="12003" spans="1:7" x14ac:dyDescent="0.25">
      <c r="A12003" s="108" t="str">
        <f t="shared" si="187"/>
        <v>IS_2015_NATIONAL TOTAL_Hg</v>
      </c>
      <c r="B12003" s="113" t="s">
        <v>153</v>
      </c>
      <c r="C12003" s="113">
        <v>2015</v>
      </c>
      <c r="D12003" s="113" t="s">
        <v>122</v>
      </c>
      <c r="E12003" s="113" t="s">
        <v>127</v>
      </c>
      <c r="F12003" s="113" t="s">
        <v>200</v>
      </c>
      <c r="G12003" s="150">
        <v>1.1549599162343599E-5</v>
      </c>
    </row>
    <row r="12004" spans="1:7" x14ac:dyDescent="0.25">
      <c r="A12004" s="108" t="str">
        <f t="shared" si="187"/>
        <v>IS_2015_NATIONAL TOTAL_DIOX</v>
      </c>
      <c r="B12004" s="113" t="s">
        <v>153</v>
      </c>
      <c r="C12004" s="113">
        <v>2015</v>
      </c>
      <c r="D12004" s="113" t="s">
        <v>122</v>
      </c>
      <c r="E12004" s="113" t="s">
        <v>128</v>
      </c>
      <c r="F12004" s="113" t="s">
        <v>200</v>
      </c>
      <c r="G12004" s="150">
        <v>4.8436421080220101E-10</v>
      </c>
    </row>
    <row r="12005" spans="1:7" x14ac:dyDescent="0.25">
      <c r="A12005" s="108" t="str">
        <f t="shared" si="187"/>
        <v>IS_2015_NATIONAL TOTAL_PAH</v>
      </c>
      <c r="B12005" s="113" t="s">
        <v>153</v>
      </c>
      <c r="C12005" s="113">
        <v>2015</v>
      </c>
      <c r="D12005" s="113" t="s">
        <v>122</v>
      </c>
      <c r="E12005" s="113" t="s">
        <v>129</v>
      </c>
      <c r="F12005" s="113" t="s">
        <v>200</v>
      </c>
      <c r="G12005" s="150">
        <v>8.3103005173869099E-5</v>
      </c>
    </row>
    <row r="12006" spans="1:7" x14ac:dyDescent="0.25">
      <c r="A12006" s="108" t="str">
        <f t="shared" si="187"/>
        <v>IS_2015_NATIONAL TOTAL_HCB</v>
      </c>
      <c r="B12006" s="113" t="s">
        <v>153</v>
      </c>
      <c r="C12006" s="113">
        <v>2015</v>
      </c>
      <c r="D12006" s="113" t="s">
        <v>122</v>
      </c>
      <c r="E12006" s="113" t="s">
        <v>130</v>
      </c>
      <c r="F12006" s="113" t="s">
        <v>200</v>
      </c>
      <c r="G12006" s="150">
        <v>3.8269646405393598E-7</v>
      </c>
    </row>
    <row r="12007" spans="1:7" x14ac:dyDescent="0.25">
      <c r="A12007" s="108" t="str">
        <f t="shared" si="187"/>
        <v>IS_2015_NATIONAL TOTAL_PCB</v>
      </c>
      <c r="B12007" s="113" t="s">
        <v>153</v>
      </c>
      <c r="C12007" s="113">
        <v>2015</v>
      </c>
      <c r="D12007" s="113" t="s">
        <v>122</v>
      </c>
      <c r="E12007" s="113" t="s">
        <v>259</v>
      </c>
      <c r="F12007" s="113" t="s">
        <v>200</v>
      </c>
      <c r="G12007" s="150">
        <v>5.2637773900987399E-8</v>
      </c>
    </row>
    <row r="12008" spans="1:7" x14ac:dyDescent="0.25">
      <c r="A12008" s="108" t="str">
        <f t="shared" si="187"/>
        <v>IS_2015_1A3(FS)_NOx</v>
      </c>
      <c r="B12008" s="113" t="s">
        <v>153</v>
      </c>
      <c r="C12008" s="113">
        <v>2015</v>
      </c>
      <c r="D12008" s="113" t="s">
        <v>132</v>
      </c>
      <c r="E12008" s="113" t="s">
        <v>199</v>
      </c>
      <c r="F12008" s="113" t="s">
        <v>200</v>
      </c>
      <c r="G12008" s="113">
        <v>2.4996341469926202</v>
      </c>
    </row>
    <row r="12009" spans="1:7" x14ac:dyDescent="0.25">
      <c r="A12009" s="108" t="str">
        <f t="shared" si="187"/>
        <v>IS_2015_1A3(FS)_NMVOC</v>
      </c>
      <c r="B12009" s="113" t="s">
        <v>153</v>
      </c>
      <c r="C12009" s="113">
        <v>2015</v>
      </c>
      <c r="D12009" s="113" t="s">
        <v>132</v>
      </c>
      <c r="E12009" s="113" t="s">
        <v>123</v>
      </c>
      <c r="F12009" s="113" t="s">
        <v>200</v>
      </c>
      <c r="G12009" s="113">
        <v>0.77532429927400803</v>
      </c>
    </row>
    <row r="12010" spans="1:7" x14ac:dyDescent="0.25">
      <c r="A12010" s="108" t="str">
        <f t="shared" si="187"/>
        <v>IS_2015_1A3(FS)_SOx</v>
      </c>
      <c r="B12010" s="113" t="s">
        <v>153</v>
      </c>
      <c r="C12010" s="113">
        <v>2015</v>
      </c>
      <c r="D12010" s="113" t="s">
        <v>132</v>
      </c>
      <c r="E12010" s="113" t="s">
        <v>201</v>
      </c>
      <c r="F12010" s="113" t="s">
        <v>200</v>
      </c>
      <c r="G12010" s="113">
        <v>4.2614186242973303E-3</v>
      </c>
    </row>
    <row r="12011" spans="1:7" x14ac:dyDescent="0.25">
      <c r="A12011" s="108" t="str">
        <f t="shared" si="187"/>
        <v>IS_2015_1A3(FS)_NH3</v>
      </c>
      <c r="B12011" s="113" t="s">
        <v>153</v>
      </c>
      <c r="C12011" s="113">
        <v>2015</v>
      </c>
      <c r="D12011" s="113" t="s">
        <v>132</v>
      </c>
      <c r="E12011" s="113" t="s">
        <v>124</v>
      </c>
      <c r="F12011" s="113" t="s">
        <v>200</v>
      </c>
      <c r="G12011" s="113">
        <v>8.1977034332034696E-2</v>
      </c>
    </row>
    <row r="12012" spans="1:7" x14ac:dyDescent="0.25">
      <c r="A12012" s="108" t="str">
        <f t="shared" si="187"/>
        <v>IS_2015_1A3(FS)_PM2.5</v>
      </c>
      <c r="B12012" s="113" t="s">
        <v>153</v>
      </c>
      <c r="C12012" s="113">
        <v>2015</v>
      </c>
      <c r="D12012" s="113" t="s">
        <v>132</v>
      </c>
      <c r="E12012" s="113" t="s">
        <v>203</v>
      </c>
      <c r="F12012" s="113" t="s">
        <v>200</v>
      </c>
      <c r="G12012" s="113">
        <v>0.27461139793887401</v>
      </c>
    </row>
    <row r="12013" spans="1:7" x14ac:dyDescent="0.25">
      <c r="A12013" s="108" t="str">
        <f t="shared" si="187"/>
        <v>IS_2015_3D_NOx</v>
      </c>
      <c r="B12013" s="113" t="s">
        <v>153</v>
      </c>
      <c r="C12013" s="113">
        <v>2015</v>
      </c>
      <c r="D12013" s="113" t="s">
        <v>206</v>
      </c>
      <c r="E12013" s="113" t="s">
        <v>199</v>
      </c>
      <c r="F12013" s="113" t="s">
        <v>200</v>
      </c>
      <c r="G12013" s="113">
        <v>0.99845851667714303</v>
      </c>
    </row>
    <row r="12014" spans="1:7" x14ac:dyDescent="0.25">
      <c r="A12014" s="108" t="str">
        <f t="shared" si="187"/>
        <v>IS_2016_NATIONAL TOTAL_NOx</v>
      </c>
      <c r="B12014" s="113" t="s">
        <v>153</v>
      </c>
      <c r="C12014" s="113">
        <v>2016</v>
      </c>
      <c r="D12014" s="113" t="s">
        <v>122</v>
      </c>
      <c r="E12014" s="113" t="s">
        <v>199</v>
      </c>
      <c r="F12014" s="113" t="s">
        <v>200</v>
      </c>
      <c r="G12014" s="113">
        <v>20.033475692370601</v>
      </c>
    </row>
    <row r="12015" spans="1:7" x14ac:dyDescent="0.25">
      <c r="A12015" s="108" t="str">
        <f t="shared" si="187"/>
        <v>IS_2016_NATIONAL TOTAL_NMVOC</v>
      </c>
      <c r="B12015" s="113" t="s">
        <v>153</v>
      </c>
      <c r="C12015" s="113">
        <v>2016</v>
      </c>
      <c r="D12015" s="113" t="s">
        <v>122</v>
      </c>
      <c r="E12015" s="113" t="s">
        <v>123</v>
      </c>
      <c r="F12015" s="113" t="s">
        <v>200</v>
      </c>
      <c r="G12015" s="113">
        <v>5.9981780409689396</v>
      </c>
    </row>
    <row r="12016" spans="1:7" x14ac:dyDescent="0.25">
      <c r="A12016" s="108" t="str">
        <f t="shared" si="187"/>
        <v>IS_2016_NATIONAL TOTAL_SOx</v>
      </c>
      <c r="B12016" s="113" t="s">
        <v>153</v>
      </c>
      <c r="C12016" s="113">
        <v>2016</v>
      </c>
      <c r="D12016" s="113" t="s">
        <v>122</v>
      </c>
      <c r="E12016" s="113" t="s">
        <v>201</v>
      </c>
      <c r="F12016" s="113" t="s">
        <v>200</v>
      </c>
      <c r="G12016" s="113">
        <v>47.903665964980597</v>
      </c>
    </row>
    <row r="12017" spans="1:7" x14ac:dyDescent="0.25">
      <c r="A12017" s="108" t="str">
        <f t="shared" si="187"/>
        <v>IS_2016_NATIONAL TOTAL_NH3</v>
      </c>
      <c r="B12017" s="113" t="s">
        <v>153</v>
      </c>
      <c r="C12017" s="113">
        <v>2016</v>
      </c>
      <c r="D12017" s="113" t="s">
        <v>122</v>
      </c>
      <c r="E12017" s="113" t="s">
        <v>124</v>
      </c>
      <c r="F12017" s="113" t="s">
        <v>200</v>
      </c>
      <c r="G12017" s="113">
        <v>4.7688640001944496</v>
      </c>
    </row>
    <row r="12018" spans="1:7" x14ac:dyDescent="0.25">
      <c r="A12018" s="108" t="str">
        <f t="shared" si="187"/>
        <v>IS_2016_NATIONAL TOTAL_PM2.5</v>
      </c>
      <c r="B12018" s="113" t="s">
        <v>153</v>
      </c>
      <c r="C12018" s="113">
        <v>2016</v>
      </c>
      <c r="D12018" s="113" t="s">
        <v>122</v>
      </c>
      <c r="E12018" s="113" t="s">
        <v>203</v>
      </c>
      <c r="F12018" s="113" t="s">
        <v>200</v>
      </c>
      <c r="G12018" s="113">
        <v>1.17081775949166</v>
      </c>
    </row>
    <row r="12019" spans="1:7" x14ac:dyDescent="0.25">
      <c r="A12019" s="108" t="str">
        <f t="shared" si="187"/>
        <v>IS_2016_NATIONAL TOTAL_Pb</v>
      </c>
      <c r="B12019" s="113" t="s">
        <v>153</v>
      </c>
      <c r="C12019" s="113">
        <v>2016</v>
      </c>
      <c r="D12019" s="113" t="s">
        <v>122</v>
      </c>
      <c r="E12019" s="113" t="s">
        <v>125</v>
      </c>
      <c r="F12019" s="113" t="s">
        <v>200</v>
      </c>
      <c r="G12019" s="113">
        <v>8.1906391597709796E-4</v>
      </c>
    </row>
    <row r="12020" spans="1:7" x14ac:dyDescent="0.25">
      <c r="A12020" s="108" t="str">
        <f t="shared" si="187"/>
        <v>IS_2016_NATIONAL TOTAL_Cd</v>
      </c>
      <c r="B12020" s="113" t="s">
        <v>153</v>
      </c>
      <c r="C12020" s="113">
        <v>2016</v>
      </c>
      <c r="D12020" s="113" t="s">
        <v>122</v>
      </c>
      <c r="E12020" s="113" t="s">
        <v>126</v>
      </c>
      <c r="F12020" s="113" t="s">
        <v>200</v>
      </c>
      <c r="G12020" s="113">
        <v>1.3267984301743401E-4</v>
      </c>
    </row>
    <row r="12021" spans="1:7" x14ac:dyDescent="0.25">
      <c r="A12021" s="108" t="str">
        <f t="shared" si="187"/>
        <v>IS_2016_NATIONAL TOTAL_Hg</v>
      </c>
      <c r="B12021" s="113" t="s">
        <v>153</v>
      </c>
      <c r="C12021" s="113">
        <v>2016</v>
      </c>
      <c r="D12021" s="113" t="s">
        <v>122</v>
      </c>
      <c r="E12021" s="113" t="s">
        <v>127</v>
      </c>
      <c r="F12021" s="113" t="s">
        <v>200</v>
      </c>
      <c r="G12021" s="150">
        <v>1.02339988041431E-5</v>
      </c>
    </row>
    <row r="12022" spans="1:7" x14ac:dyDescent="0.25">
      <c r="A12022" s="108" t="str">
        <f t="shared" si="187"/>
        <v>IS_2016_NATIONAL TOTAL_DIOX</v>
      </c>
      <c r="B12022" s="113" t="s">
        <v>153</v>
      </c>
      <c r="C12022" s="113">
        <v>2016</v>
      </c>
      <c r="D12022" s="113" t="s">
        <v>122</v>
      </c>
      <c r="E12022" s="113" t="s">
        <v>128</v>
      </c>
      <c r="F12022" s="113" t="s">
        <v>200</v>
      </c>
      <c r="G12022" s="150">
        <v>5.2769209006997397E-10</v>
      </c>
    </row>
    <row r="12023" spans="1:7" x14ac:dyDescent="0.25">
      <c r="A12023" s="108" t="str">
        <f t="shared" si="187"/>
        <v>IS_2016_NATIONAL TOTAL_PAH</v>
      </c>
      <c r="B12023" s="113" t="s">
        <v>153</v>
      </c>
      <c r="C12023" s="113">
        <v>2016</v>
      </c>
      <c r="D12023" s="113" t="s">
        <v>122</v>
      </c>
      <c r="E12023" s="113" t="s">
        <v>129</v>
      </c>
      <c r="F12023" s="113" t="s">
        <v>200</v>
      </c>
      <c r="G12023" s="150">
        <v>9.1490674815635398E-5</v>
      </c>
    </row>
    <row r="12024" spans="1:7" x14ac:dyDescent="0.25">
      <c r="A12024" s="108" t="str">
        <f t="shared" si="187"/>
        <v>IS_2016_NATIONAL TOTAL_HCB</v>
      </c>
      <c r="B12024" s="113" t="s">
        <v>153</v>
      </c>
      <c r="C12024" s="113">
        <v>2016</v>
      </c>
      <c r="D12024" s="113" t="s">
        <v>122</v>
      </c>
      <c r="E12024" s="113" t="s">
        <v>130</v>
      </c>
      <c r="F12024" s="113" t="s">
        <v>200</v>
      </c>
      <c r="G12024" s="150">
        <v>2.8833251049351701E-7</v>
      </c>
    </row>
    <row r="12025" spans="1:7" x14ac:dyDescent="0.25">
      <c r="A12025" s="108" t="str">
        <f t="shared" si="187"/>
        <v>IS_2016_NATIONAL TOTAL_PCB</v>
      </c>
      <c r="B12025" s="113" t="s">
        <v>153</v>
      </c>
      <c r="C12025" s="113">
        <v>2016</v>
      </c>
      <c r="D12025" s="113" t="s">
        <v>122</v>
      </c>
      <c r="E12025" s="113" t="s">
        <v>259</v>
      </c>
      <c r="F12025" s="113" t="s">
        <v>200</v>
      </c>
      <c r="G12025" s="150">
        <v>4.8288042808582001E-8</v>
      </c>
    </row>
    <row r="12026" spans="1:7" x14ac:dyDescent="0.25">
      <c r="A12026" s="108" t="str">
        <f t="shared" si="187"/>
        <v>IS_2016_1A3(FS)_NOx</v>
      </c>
      <c r="B12026" s="113" t="s">
        <v>153</v>
      </c>
      <c r="C12026" s="113">
        <v>2016</v>
      </c>
      <c r="D12026" s="113" t="s">
        <v>132</v>
      </c>
      <c r="E12026" s="113" t="s">
        <v>199</v>
      </c>
      <c r="F12026" s="113" t="s">
        <v>200</v>
      </c>
      <c r="G12026" s="113">
        <v>2.5329997520977101</v>
      </c>
    </row>
    <row r="12027" spans="1:7" x14ac:dyDescent="0.25">
      <c r="A12027" s="108" t="str">
        <f t="shared" si="187"/>
        <v>IS_2016_1A3(FS)_NMVOC</v>
      </c>
      <c r="B12027" s="113" t="s">
        <v>153</v>
      </c>
      <c r="C12027" s="113">
        <v>2016</v>
      </c>
      <c r="D12027" s="113" t="s">
        <v>132</v>
      </c>
      <c r="E12027" s="113" t="s">
        <v>123</v>
      </c>
      <c r="F12027" s="113" t="s">
        <v>200</v>
      </c>
      <c r="G12027" s="113">
        <v>0.77380083050395898</v>
      </c>
    </row>
    <row r="12028" spans="1:7" x14ac:dyDescent="0.25">
      <c r="A12028" s="108" t="str">
        <f t="shared" si="187"/>
        <v>IS_2016_1A3(FS)_SOx</v>
      </c>
      <c r="B12028" s="113" t="s">
        <v>153</v>
      </c>
      <c r="C12028" s="113">
        <v>2016</v>
      </c>
      <c r="D12028" s="113" t="s">
        <v>132</v>
      </c>
      <c r="E12028" s="113" t="s">
        <v>201</v>
      </c>
      <c r="F12028" s="113" t="s">
        <v>200</v>
      </c>
      <c r="G12028" s="113">
        <v>4.3738428129625403E-3</v>
      </c>
    </row>
    <row r="12029" spans="1:7" x14ac:dyDescent="0.25">
      <c r="A12029" s="108" t="str">
        <f t="shared" si="187"/>
        <v>IS_2016_1A3(FS)_NH3</v>
      </c>
      <c r="B12029" s="113" t="s">
        <v>153</v>
      </c>
      <c r="C12029" s="113">
        <v>2016</v>
      </c>
      <c r="D12029" s="113" t="s">
        <v>132</v>
      </c>
      <c r="E12029" s="113" t="s">
        <v>124</v>
      </c>
      <c r="F12029" s="113" t="s">
        <v>200</v>
      </c>
      <c r="G12029" s="113">
        <v>8.0701869328541107E-2</v>
      </c>
    </row>
    <row r="12030" spans="1:7" x14ac:dyDescent="0.25">
      <c r="A12030" s="108" t="str">
        <f t="shared" si="187"/>
        <v>IS_2016_1A3(FS)_PM2.5</v>
      </c>
      <c r="B12030" s="113" t="s">
        <v>153</v>
      </c>
      <c r="C12030" s="113">
        <v>2016</v>
      </c>
      <c r="D12030" s="113" t="s">
        <v>132</v>
      </c>
      <c r="E12030" s="113" t="s">
        <v>203</v>
      </c>
      <c r="F12030" s="113" t="s">
        <v>200</v>
      </c>
      <c r="G12030" s="113">
        <v>0.28948909499993303</v>
      </c>
    </row>
    <row r="12031" spans="1:7" x14ac:dyDescent="0.25">
      <c r="A12031" s="108" t="str">
        <f t="shared" si="187"/>
        <v>IS_2016_3D_NOx</v>
      </c>
      <c r="B12031" s="113" t="s">
        <v>153</v>
      </c>
      <c r="C12031" s="113">
        <v>2016</v>
      </c>
      <c r="D12031" s="113" t="s">
        <v>206</v>
      </c>
      <c r="E12031" s="113" t="s">
        <v>199</v>
      </c>
      <c r="F12031" s="113" t="s">
        <v>200</v>
      </c>
      <c r="G12031" s="113">
        <v>0.96975899104858299</v>
      </c>
    </row>
    <row r="12032" spans="1:7" x14ac:dyDescent="0.25">
      <c r="A12032" s="108" t="str">
        <f t="shared" si="187"/>
        <v>IS_2017_NATIONAL TOTAL_NOx</v>
      </c>
      <c r="B12032" s="113" t="s">
        <v>153</v>
      </c>
      <c r="C12032" s="113">
        <v>2017</v>
      </c>
      <c r="D12032" s="113" t="s">
        <v>122</v>
      </c>
      <c r="E12032" s="113" t="s">
        <v>199</v>
      </c>
      <c r="F12032" s="113" t="s">
        <v>200</v>
      </c>
      <c r="G12032" s="113">
        <v>20.348234085419001</v>
      </c>
    </row>
    <row r="12033" spans="1:7" x14ac:dyDescent="0.25">
      <c r="A12033" s="108" t="str">
        <f t="shared" si="187"/>
        <v>IS_2017_NATIONAL TOTAL_NMVOC</v>
      </c>
      <c r="B12033" s="113" t="s">
        <v>153</v>
      </c>
      <c r="C12033" s="113">
        <v>2017</v>
      </c>
      <c r="D12033" s="113" t="s">
        <v>122</v>
      </c>
      <c r="E12033" s="113" t="s">
        <v>123</v>
      </c>
      <c r="F12033" s="113" t="s">
        <v>200</v>
      </c>
      <c r="G12033" s="113">
        <v>6.0857321846458499</v>
      </c>
    </row>
    <row r="12034" spans="1:7" x14ac:dyDescent="0.25">
      <c r="A12034" s="108" t="str">
        <f t="shared" ref="A12034:A12097" si="188">CONCATENATE(B12034,"_",C12034,"_",D12034,"_",E12034)</f>
        <v>IS_2017_NATIONAL TOTAL_SOx</v>
      </c>
      <c r="B12034" s="113" t="s">
        <v>153</v>
      </c>
      <c r="C12034" s="113">
        <v>2017</v>
      </c>
      <c r="D12034" s="113" t="s">
        <v>122</v>
      </c>
      <c r="E12034" s="113" t="s">
        <v>201</v>
      </c>
      <c r="F12034" s="113" t="s">
        <v>200</v>
      </c>
      <c r="G12034" s="113">
        <v>45.910112363691098</v>
      </c>
    </row>
    <row r="12035" spans="1:7" x14ac:dyDescent="0.25">
      <c r="A12035" s="108" t="str">
        <f t="shared" si="188"/>
        <v>IS_2017_NATIONAL TOTAL_NH3</v>
      </c>
      <c r="B12035" s="113" t="s">
        <v>153</v>
      </c>
      <c r="C12035" s="113">
        <v>2017</v>
      </c>
      <c r="D12035" s="113" t="s">
        <v>122</v>
      </c>
      <c r="E12035" s="113" t="s">
        <v>124</v>
      </c>
      <c r="F12035" s="113" t="s">
        <v>200</v>
      </c>
      <c r="G12035" s="113">
        <v>4.7635014225799104</v>
      </c>
    </row>
    <row r="12036" spans="1:7" x14ac:dyDescent="0.25">
      <c r="A12036" s="108" t="str">
        <f t="shared" si="188"/>
        <v>IS_2017_NATIONAL TOTAL_PM2.5</v>
      </c>
      <c r="B12036" s="113" t="s">
        <v>153</v>
      </c>
      <c r="C12036" s="113">
        <v>2017</v>
      </c>
      <c r="D12036" s="113" t="s">
        <v>122</v>
      </c>
      <c r="E12036" s="113" t="s">
        <v>203</v>
      </c>
      <c r="F12036" s="113" t="s">
        <v>200</v>
      </c>
      <c r="G12036" s="113">
        <v>1.1455067104113501</v>
      </c>
    </row>
    <row r="12037" spans="1:7" x14ac:dyDescent="0.25">
      <c r="A12037" s="108" t="str">
        <f t="shared" si="188"/>
        <v>IS_2017_NATIONAL TOTAL_Pb</v>
      </c>
      <c r="B12037" s="113" t="s">
        <v>153</v>
      </c>
      <c r="C12037" s="113">
        <v>2017</v>
      </c>
      <c r="D12037" s="113" t="s">
        <v>122</v>
      </c>
      <c r="E12037" s="113" t="s">
        <v>125</v>
      </c>
      <c r="F12037" s="113" t="s">
        <v>200</v>
      </c>
      <c r="G12037" s="113">
        <v>7.9326475344584002E-4</v>
      </c>
    </row>
    <row r="12038" spans="1:7" x14ac:dyDescent="0.25">
      <c r="A12038" s="108" t="str">
        <f t="shared" si="188"/>
        <v>IS_2017_NATIONAL TOTAL_Cd</v>
      </c>
      <c r="B12038" s="113" t="s">
        <v>153</v>
      </c>
      <c r="C12038" s="113">
        <v>2017</v>
      </c>
      <c r="D12038" s="113" t="s">
        <v>122</v>
      </c>
      <c r="E12038" s="113" t="s">
        <v>126</v>
      </c>
      <c r="F12038" s="113" t="s">
        <v>200</v>
      </c>
      <c r="G12038" s="113">
        <v>1.3652629376891001E-4</v>
      </c>
    </row>
    <row r="12039" spans="1:7" x14ac:dyDescent="0.25">
      <c r="A12039" s="108" t="str">
        <f t="shared" si="188"/>
        <v>IS_2017_NATIONAL TOTAL_Hg</v>
      </c>
      <c r="B12039" s="113" t="s">
        <v>153</v>
      </c>
      <c r="C12039" s="113">
        <v>2017</v>
      </c>
      <c r="D12039" s="113" t="s">
        <v>122</v>
      </c>
      <c r="E12039" s="113" t="s">
        <v>127</v>
      </c>
      <c r="F12039" s="113" t="s">
        <v>200</v>
      </c>
      <c r="G12039" s="150">
        <v>9.7542361142397494E-6</v>
      </c>
    </row>
    <row r="12040" spans="1:7" x14ac:dyDescent="0.25">
      <c r="A12040" s="108" t="str">
        <f t="shared" si="188"/>
        <v>IS_2017_NATIONAL TOTAL_DIOX</v>
      </c>
      <c r="B12040" s="113" t="s">
        <v>153</v>
      </c>
      <c r="C12040" s="113">
        <v>2017</v>
      </c>
      <c r="D12040" s="113" t="s">
        <v>122</v>
      </c>
      <c r="E12040" s="113" t="s">
        <v>128</v>
      </c>
      <c r="F12040" s="113" t="s">
        <v>200</v>
      </c>
      <c r="G12040" s="150">
        <v>5.1606655378169098E-10</v>
      </c>
    </row>
    <row r="12041" spans="1:7" x14ac:dyDescent="0.25">
      <c r="A12041" s="108" t="str">
        <f t="shared" si="188"/>
        <v>IS_2017_NATIONAL TOTAL_PAH</v>
      </c>
      <c r="B12041" s="113" t="s">
        <v>153</v>
      </c>
      <c r="C12041" s="113">
        <v>2017</v>
      </c>
      <c r="D12041" s="113" t="s">
        <v>122</v>
      </c>
      <c r="E12041" s="113" t="s">
        <v>129</v>
      </c>
      <c r="F12041" s="113" t="s">
        <v>200</v>
      </c>
      <c r="G12041" s="150">
        <v>8.8278486619641701E-5</v>
      </c>
    </row>
    <row r="12042" spans="1:7" x14ac:dyDescent="0.25">
      <c r="A12042" s="108" t="str">
        <f t="shared" si="188"/>
        <v>IS_2017_NATIONAL TOTAL_HCB</v>
      </c>
      <c r="B12042" s="113" t="s">
        <v>153</v>
      </c>
      <c r="C12042" s="113">
        <v>2017</v>
      </c>
      <c r="D12042" s="113" t="s">
        <v>122</v>
      </c>
      <c r="E12042" s="113" t="s">
        <v>130</v>
      </c>
      <c r="F12042" s="113" t="s">
        <v>200</v>
      </c>
      <c r="G12042" s="150">
        <v>1.9594846861322399E-7</v>
      </c>
    </row>
    <row r="12043" spans="1:7" x14ac:dyDescent="0.25">
      <c r="A12043" s="108" t="str">
        <f t="shared" si="188"/>
        <v>IS_2017_NATIONAL TOTAL_PCB</v>
      </c>
      <c r="B12043" s="113" t="s">
        <v>153</v>
      </c>
      <c r="C12043" s="113">
        <v>2017</v>
      </c>
      <c r="D12043" s="113" t="s">
        <v>122</v>
      </c>
      <c r="E12043" s="113" t="s">
        <v>259</v>
      </c>
      <c r="F12043" s="113" t="s">
        <v>200</v>
      </c>
      <c r="G12043" s="150">
        <v>3.2340147402707502E-8</v>
      </c>
    </row>
    <row r="12044" spans="1:7" x14ac:dyDescent="0.25">
      <c r="A12044" s="108" t="str">
        <f t="shared" si="188"/>
        <v>IS_2017_1A3(FS)_NOx</v>
      </c>
      <c r="B12044" s="113" t="s">
        <v>153</v>
      </c>
      <c r="C12044" s="113">
        <v>2017</v>
      </c>
      <c r="D12044" s="113" t="s">
        <v>132</v>
      </c>
      <c r="E12044" s="113" t="s">
        <v>199</v>
      </c>
      <c r="F12044" s="113" t="s">
        <v>200</v>
      </c>
      <c r="G12044" s="113">
        <v>2.4363196162068999</v>
      </c>
    </row>
    <row r="12045" spans="1:7" x14ac:dyDescent="0.25">
      <c r="A12045" s="108" t="str">
        <f t="shared" si="188"/>
        <v>IS_2017_1A3(FS)_NMVOC</v>
      </c>
      <c r="B12045" s="113" t="s">
        <v>153</v>
      </c>
      <c r="C12045" s="113">
        <v>2017</v>
      </c>
      <c r="D12045" s="113" t="s">
        <v>132</v>
      </c>
      <c r="E12045" s="113" t="s">
        <v>123</v>
      </c>
      <c r="F12045" s="113" t="s">
        <v>200</v>
      </c>
      <c r="G12045" s="113">
        <v>0.76245226556432</v>
      </c>
    </row>
    <row r="12046" spans="1:7" x14ac:dyDescent="0.25">
      <c r="A12046" s="108" t="str">
        <f t="shared" si="188"/>
        <v>IS_2017_1A3(FS)_SOx</v>
      </c>
      <c r="B12046" s="113" t="s">
        <v>153</v>
      </c>
      <c r="C12046" s="113">
        <v>2017</v>
      </c>
      <c r="D12046" s="113" t="s">
        <v>132</v>
      </c>
      <c r="E12046" s="113" t="s">
        <v>201</v>
      </c>
      <c r="F12046" s="113" t="s">
        <v>200</v>
      </c>
      <c r="G12046" s="113">
        <v>4.8845792795805896E-3</v>
      </c>
    </row>
    <row r="12047" spans="1:7" x14ac:dyDescent="0.25">
      <c r="A12047" s="108" t="str">
        <f t="shared" si="188"/>
        <v>IS_2017_1A3(FS)_NH3</v>
      </c>
      <c r="B12047" s="113" t="s">
        <v>153</v>
      </c>
      <c r="C12047" s="113">
        <v>2017</v>
      </c>
      <c r="D12047" s="113" t="s">
        <v>132</v>
      </c>
      <c r="E12047" s="113" t="s">
        <v>124</v>
      </c>
      <c r="F12047" s="113" t="s">
        <v>200</v>
      </c>
      <c r="G12047" s="113">
        <v>7.4278746552909003E-2</v>
      </c>
    </row>
    <row r="12048" spans="1:7" x14ac:dyDescent="0.25">
      <c r="A12048" s="108" t="str">
        <f t="shared" si="188"/>
        <v>IS_2017_1A3(FS)_PM2.5</v>
      </c>
      <c r="B12048" s="113" t="s">
        <v>153</v>
      </c>
      <c r="C12048" s="113">
        <v>2017</v>
      </c>
      <c r="D12048" s="113" t="s">
        <v>132</v>
      </c>
      <c r="E12048" s="113" t="s">
        <v>203</v>
      </c>
      <c r="F12048" s="113" t="s">
        <v>200</v>
      </c>
      <c r="G12048" s="113">
        <v>0.29684206975888999</v>
      </c>
    </row>
    <row r="12049" spans="1:7" x14ac:dyDescent="0.25">
      <c r="A12049" s="108" t="str">
        <f t="shared" si="188"/>
        <v>IS_2017_3D_NOx</v>
      </c>
      <c r="B12049" s="113" t="s">
        <v>153</v>
      </c>
      <c r="C12049" s="113">
        <v>2017</v>
      </c>
      <c r="D12049" s="113" t="s">
        <v>206</v>
      </c>
      <c r="E12049" s="113" t="s">
        <v>199</v>
      </c>
      <c r="F12049" s="113" t="s">
        <v>200</v>
      </c>
      <c r="G12049" s="113">
        <v>1.0445751642099701</v>
      </c>
    </row>
    <row r="12050" spans="1:7" x14ac:dyDescent="0.25">
      <c r="A12050" s="108" t="str">
        <f t="shared" si="188"/>
        <v>IS_2018_NATIONAL TOTAL_NOx</v>
      </c>
      <c r="B12050" s="113" t="s">
        <v>153</v>
      </c>
      <c r="C12050" s="113">
        <v>2018</v>
      </c>
      <c r="D12050" s="113" t="s">
        <v>122</v>
      </c>
      <c r="E12050" s="113" t="s">
        <v>199</v>
      </c>
      <c r="F12050" s="113" t="s">
        <v>200</v>
      </c>
      <c r="G12050" s="113">
        <v>20.704999271880801</v>
      </c>
    </row>
    <row r="12051" spans="1:7" x14ac:dyDescent="0.25">
      <c r="A12051" s="108" t="str">
        <f t="shared" si="188"/>
        <v>IS_2018_NATIONAL TOTAL_NMVOC</v>
      </c>
      <c r="B12051" s="113" t="s">
        <v>153</v>
      </c>
      <c r="C12051" s="113">
        <v>2018</v>
      </c>
      <c r="D12051" s="113" t="s">
        <v>122</v>
      </c>
      <c r="E12051" s="113" t="s">
        <v>123</v>
      </c>
      <c r="F12051" s="113" t="s">
        <v>200</v>
      </c>
      <c r="G12051" s="113">
        <v>6.1720720634766604</v>
      </c>
    </row>
    <row r="12052" spans="1:7" x14ac:dyDescent="0.25">
      <c r="A12052" s="108" t="str">
        <f t="shared" si="188"/>
        <v>IS_2018_NATIONAL TOTAL_SOx</v>
      </c>
      <c r="B12052" s="113" t="s">
        <v>153</v>
      </c>
      <c r="C12052" s="113">
        <v>2018</v>
      </c>
      <c r="D12052" s="113" t="s">
        <v>122</v>
      </c>
      <c r="E12052" s="113" t="s">
        <v>201</v>
      </c>
      <c r="F12052" s="113" t="s">
        <v>200</v>
      </c>
      <c r="G12052" s="113">
        <v>50.762164063249699</v>
      </c>
    </row>
    <row r="12053" spans="1:7" x14ac:dyDescent="0.25">
      <c r="A12053" s="108" t="str">
        <f t="shared" si="188"/>
        <v>IS_2018_NATIONAL TOTAL_NH3</v>
      </c>
      <c r="B12053" s="113" t="s">
        <v>153</v>
      </c>
      <c r="C12053" s="113">
        <v>2018</v>
      </c>
      <c r="D12053" s="113" t="s">
        <v>122</v>
      </c>
      <c r="E12053" s="113" t="s">
        <v>124</v>
      </c>
      <c r="F12053" s="113" t="s">
        <v>200</v>
      </c>
      <c r="G12053" s="113">
        <v>4.6414592191200201</v>
      </c>
    </row>
    <row r="12054" spans="1:7" x14ac:dyDescent="0.25">
      <c r="A12054" s="108" t="str">
        <f t="shared" si="188"/>
        <v>IS_2018_NATIONAL TOTAL_PM2.5</v>
      </c>
      <c r="B12054" s="113" t="s">
        <v>153</v>
      </c>
      <c r="C12054" s="113">
        <v>2018</v>
      </c>
      <c r="D12054" s="113" t="s">
        <v>122</v>
      </c>
      <c r="E12054" s="113" t="s">
        <v>203</v>
      </c>
      <c r="F12054" s="113" t="s">
        <v>200</v>
      </c>
      <c r="G12054" s="113">
        <v>1.1793882973004901</v>
      </c>
    </row>
    <row r="12055" spans="1:7" x14ac:dyDescent="0.25">
      <c r="A12055" s="108" t="str">
        <f t="shared" si="188"/>
        <v>IS_2018_NATIONAL TOTAL_Pb</v>
      </c>
      <c r="B12055" s="113" t="s">
        <v>153</v>
      </c>
      <c r="C12055" s="113">
        <v>2018</v>
      </c>
      <c r="D12055" s="113" t="s">
        <v>122</v>
      </c>
      <c r="E12055" s="113" t="s">
        <v>125</v>
      </c>
      <c r="F12055" s="113" t="s">
        <v>200</v>
      </c>
      <c r="G12055" s="113">
        <v>7.7641382138950697E-4</v>
      </c>
    </row>
    <row r="12056" spans="1:7" x14ac:dyDescent="0.25">
      <c r="A12056" s="108" t="str">
        <f t="shared" si="188"/>
        <v>IS_2018_NATIONAL TOTAL_Cd</v>
      </c>
      <c r="B12056" s="113" t="s">
        <v>153</v>
      </c>
      <c r="C12056" s="113">
        <v>2018</v>
      </c>
      <c r="D12056" s="113" t="s">
        <v>122</v>
      </c>
      <c r="E12056" s="113" t="s">
        <v>126</v>
      </c>
      <c r="F12056" s="113" t="s">
        <v>200</v>
      </c>
      <c r="G12056" s="113">
        <v>1.3667648271980899E-4</v>
      </c>
    </row>
    <row r="12057" spans="1:7" x14ac:dyDescent="0.25">
      <c r="A12057" s="108" t="str">
        <f t="shared" si="188"/>
        <v>IS_2018_NATIONAL TOTAL_Hg</v>
      </c>
      <c r="B12057" s="113" t="s">
        <v>153</v>
      </c>
      <c r="C12057" s="113">
        <v>2018</v>
      </c>
      <c r="D12057" s="113" t="s">
        <v>122</v>
      </c>
      <c r="E12057" s="113" t="s">
        <v>127</v>
      </c>
      <c r="F12057" s="113" t="s">
        <v>200</v>
      </c>
      <c r="G12057" s="150">
        <v>9.7415701243184002E-6</v>
      </c>
    </row>
    <row r="12058" spans="1:7" x14ac:dyDescent="0.25">
      <c r="A12058" s="108" t="str">
        <f t="shared" si="188"/>
        <v>IS_2018_NATIONAL TOTAL_DIOX</v>
      </c>
      <c r="B12058" s="113" t="s">
        <v>153</v>
      </c>
      <c r="C12058" s="113">
        <v>2018</v>
      </c>
      <c r="D12058" s="113" t="s">
        <v>122</v>
      </c>
      <c r="E12058" s="113" t="s">
        <v>128</v>
      </c>
      <c r="F12058" s="113" t="s">
        <v>200</v>
      </c>
      <c r="G12058" s="150">
        <v>5.6170981467193295E-10</v>
      </c>
    </row>
    <row r="12059" spans="1:7" x14ac:dyDescent="0.25">
      <c r="A12059" s="108" t="str">
        <f t="shared" si="188"/>
        <v>IS_2018_NATIONAL TOTAL_PAH</v>
      </c>
      <c r="B12059" s="113" t="s">
        <v>153</v>
      </c>
      <c r="C12059" s="113">
        <v>2018</v>
      </c>
      <c r="D12059" s="113" t="s">
        <v>122</v>
      </c>
      <c r="E12059" s="113" t="s">
        <v>129</v>
      </c>
      <c r="F12059" s="113" t="s">
        <v>200</v>
      </c>
      <c r="G12059" s="150">
        <v>8.6562113130795804E-5</v>
      </c>
    </row>
    <row r="12060" spans="1:7" x14ac:dyDescent="0.25">
      <c r="A12060" s="108" t="str">
        <f t="shared" si="188"/>
        <v>IS_2018_NATIONAL TOTAL_HCB</v>
      </c>
      <c r="B12060" s="113" t="s">
        <v>153</v>
      </c>
      <c r="C12060" s="113">
        <v>2018</v>
      </c>
      <c r="D12060" s="113" t="s">
        <v>122</v>
      </c>
      <c r="E12060" s="113" t="s">
        <v>130</v>
      </c>
      <c r="F12060" s="113" t="s">
        <v>200</v>
      </c>
      <c r="G12060" s="150">
        <v>1.06206072330927E-7</v>
      </c>
    </row>
    <row r="12061" spans="1:7" x14ac:dyDescent="0.25">
      <c r="A12061" s="108" t="str">
        <f t="shared" si="188"/>
        <v>IS_2018_NATIONAL TOTAL_PCB</v>
      </c>
      <c r="B12061" s="113" t="s">
        <v>153</v>
      </c>
      <c r="C12061" s="113">
        <v>2018</v>
      </c>
      <c r="D12061" s="113" t="s">
        <v>122</v>
      </c>
      <c r="E12061" s="113" t="s">
        <v>259</v>
      </c>
      <c r="F12061" s="113" t="s">
        <v>200</v>
      </c>
      <c r="G12061" s="150">
        <v>3.5456092840760899E-8</v>
      </c>
    </row>
    <row r="12062" spans="1:7" x14ac:dyDescent="0.25">
      <c r="A12062" s="108" t="str">
        <f t="shared" si="188"/>
        <v>IS_2018_1A3(FS)_NOx</v>
      </c>
      <c r="B12062" s="113" t="s">
        <v>153</v>
      </c>
      <c r="C12062" s="113">
        <v>2018</v>
      </c>
      <c r="D12062" s="113" t="s">
        <v>132</v>
      </c>
      <c r="E12062" s="113" t="s">
        <v>199</v>
      </c>
      <c r="F12062" s="113" t="s">
        <v>200</v>
      </c>
      <c r="G12062" s="113">
        <v>2.40635512290085</v>
      </c>
    </row>
    <row r="12063" spans="1:7" x14ac:dyDescent="0.25">
      <c r="A12063" s="108" t="str">
        <f t="shared" si="188"/>
        <v>IS_2018_1A3(FS)_NMVOC</v>
      </c>
      <c r="B12063" s="113" t="s">
        <v>153</v>
      </c>
      <c r="C12063" s="113">
        <v>2018</v>
      </c>
      <c r="D12063" s="113" t="s">
        <v>132</v>
      </c>
      <c r="E12063" s="113" t="s">
        <v>123</v>
      </c>
      <c r="F12063" s="113" t="s">
        <v>200</v>
      </c>
      <c r="G12063" s="113">
        <v>0.68716391764442597</v>
      </c>
    </row>
    <row r="12064" spans="1:7" x14ac:dyDescent="0.25">
      <c r="A12064" s="108" t="str">
        <f t="shared" si="188"/>
        <v>IS_2018_1A3(FS)_SOx</v>
      </c>
      <c r="B12064" s="113" t="s">
        <v>153</v>
      </c>
      <c r="C12064" s="113">
        <v>2018</v>
      </c>
      <c r="D12064" s="113" t="s">
        <v>132</v>
      </c>
      <c r="E12064" s="113" t="s">
        <v>201</v>
      </c>
      <c r="F12064" s="113" t="s">
        <v>200</v>
      </c>
      <c r="G12064" s="113">
        <v>5.1603378091890501E-3</v>
      </c>
    </row>
    <row r="12065" spans="1:7" x14ac:dyDescent="0.25">
      <c r="A12065" s="108" t="str">
        <f t="shared" si="188"/>
        <v>IS_2018_1A3(FS)_NH3</v>
      </c>
      <c r="B12065" s="113" t="s">
        <v>153</v>
      </c>
      <c r="C12065" s="113">
        <v>2018</v>
      </c>
      <c r="D12065" s="113" t="s">
        <v>132</v>
      </c>
      <c r="E12065" s="113" t="s">
        <v>124</v>
      </c>
      <c r="F12065" s="113" t="s">
        <v>200</v>
      </c>
      <c r="G12065" s="113">
        <v>7.2272968046299596E-2</v>
      </c>
    </row>
    <row r="12066" spans="1:7" x14ac:dyDescent="0.25">
      <c r="A12066" s="108" t="str">
        <f t="shared" si="188"/>
        <v>IS_2018_1A3(FS)_PM2.5</v>
      </c>
      <c r="B12066" s="113" t="s">
        <v>153</v>
      </c>
      <c r="C12066" s="113">
        <v>2018</v>
      </c>
      <c r="D12066" s="113" t="s">
        <v>132</v>
      </c>
      <c r="E12066" s="113" t="s">
        <v>203</v>
      </c>
      <c r="F12066" s="113" t="s">
        <v>200</v>
      </c>
      <c r="G12066" s="113">
        <v>0.307027288370536</v>
      </c>
    </row>
    <row r="12067" spans="1:7" x14ac:dyDescent="0.25">
      <c r="A12067" s="108" t="str">
        <f t="shared" si="188"/>
        <v>IS_2018_3D_NOx</v>
      </c>
      <c r="B12067" s="113" t="s">
        <v>153</v>
      </c>
      <c r="C12067" s="113">
        <v>2018</v>
      </c>
      <c r="D12067" s="113" t="s">
        <v>206</v>
      </c>
      <c r="E12067" s="113" t="s">
        <v>199</v>
      </c>
      <c r="F12067" s="113" t="s">
        <v>200</v>
      </c>
      <c r="G12067" s="113">
        <v>0.972705780498483</v>
      </c>
    </row>
    <row r="12068" spans="1:7" x14ac:dyDescent="0.25">
      <c r="A12068" s="108" t="str">
        <f t="shared" si="188"/>
        <v>IS_2019_NATIONAL TOTAL_NOx</v>
      </c>
      <c r="B12068" s="113" t="s">
        <v>153</v>
      </c>
      <c r="C12068" s="113">
        <v>2019</v>
      </c>
      <c r="D12068" s="113" t="s">
        <v>122</v>
      </c>
      <c r="E12068" s="113" t="s">
        <v>199</v>
      </c>
      <c r="F12068" s="113" t="s">
        <v>200</v>
      </c>
      <c r="G12068" s="113">
        <v>19.4800754051602</v>
      </c>
    </row>
    <row r="12069" spans="1:7" x14ac:dyDescent="0.25">
      <c r="A12069" s="108" t="str">
        <f t="shared" si="188"/>
        <v>IS_2019_NATIONAL TOTAL_NMVOC</v>
      </c>
      <c r="B12069" s="113" t="s">
        <v>153</v>
      </c>
      <c r="C12069" s="113">
        <v>2019</v>
      </c>
      <c r="D12069" s="113" t="s">
        <v>122</v>
      </c>
      <c r="E12069" s="113" t="s">
        <v>123</v>
      </c>
      <c r="F12069" s="113" t="s">
        <v>200</v>
      </c>
      <c r="G12069" s="113">
        <v>5.8492368737095601</v>
      </c>
    </row>
    <row r="12070" spans="1:7" x14ac:dyDescent="0.25">
      <c r="A12070" s="108" t="str">
        <f t="shared" si="188"/>
        <v>IS_2019_NATIONAL TOTAL_SOx</v>
      </c>
      <c r="B12070" s="113" t="s">
        <v>153</v>
      </c>
      <c r="C12070" s="113">
        <v>2019</v>
      </c>
      <c r="D12070" s="113" t="s">
        <v>122</v>
      </c>
      <c r="E12070" s="113" t="s">
        <v>201</v>
      </c>
      <c r="F12070" s="113" t="s">
        <v>200</v>
      </c>
      <c r="G12070" s="113">
        <v>54.604974703242597</v>
      </c>
    </row>
    <row r="12071" spans="1:7" x14ac:dyDescent="0.25">
      <c r="A12071" s="108" t="str">
        <f t="shared" si="188"/>
        <v>IS_2019_NATIONAL TOTAL_NH3</v>
      </c>
      <c r="B12071" s="113" t="s">
        <v>153</v>
      </c>
      <c r="C12071" s="113">
        <v>2019</v>
      </c>
      <c r="D12071" s="113" t="s">
        <v>122</v>
      </c>
      <c r="E12071" s="113" t="s">
        <v>124</v>
      </c>
      <c r="F12071" s="113" t="s">
        <v>200</v>
      </c>
      <c r="G12071" s="113">
        <v>4.5019601978766701</v>
      </c>
    </row>
    <row r="12072" spans="1:7" x14ac:dyDescent="0.25">
      <c r="A12072" s="108" t="str">
        <f t="shared" si="188"/>
        <v>IS_2019_NATIONAL TOTAL_PM2.5</v>
      </c>
      <c r="B12072" s="113" t="s">
        <v>153</v>
      </c>
      <c r="C12072" s="113">
        <v>2019</v>
      </c>
      <c r="D12072" s="113" t="s">
        <v>122</v>
      </c>
      <c r="E12072" s="113" t="s">
        <v>203</v>
      </c>
      <c r="F12072" s="113" t="s">
        <v>200</v>
      </c>
      <c r="G12072" s="113">
        <v>1.09267925179879</v>
      </c>
    </row>
    <row r="12073" spans="1:7" x14ac:dyDescent="0.25">
      <c r="A12073" s="108" t="str">
        <f t="shared" si="188"/>
        <v>IS_2019_NATIONAL TOTAL_Pb</v>
      </c>
      <c r="B12073" s="113" t="s">
        <v>153</v>
      </c>
      <c r="C12073" s="113">
        <v>2019</v>
      </c>
      <c r="D12073" s="113" t="s">
        <v>122</v>
      </c>
      <c r="E12073" s="113" t="s">
        <v>125</v>
      </c>
      <c r="F12073" s="113" t="s">
        <v>200</v>
      </c>
      <c r="G12073" s="113">
        <v>7.5148121837941202E-4</v>
      </c>
    </row>
    <row r="12074" spans="1:7" x14ac:dyDescent="0.25">
      <c r="A12074" s="108" t="str">
        <f t="shared" si="188"/>
        <v>IS_2019_NATIONAL TOTAL_Cd</v>
      </c>
      <c r="B12074" s="113" t="s">
        <v>153</v>
      </c>
      <c r="C12074" s="113">
        <v>2019</v>
      </c>
      <c r="D12074" s="113" t="s">
        <v>122</v>
      </c>
      <c r="E12074" s="113" t="s">
        <v>126</v>
      </c>
      <c r="F12074" s="113" t="s">
        <v>200</v>
      </c>
      <c r="G12074" s="113">
        <v>1.3126898940549E-4</v>
      </c>
    </row>
    <row r="12075" spans="1:7" x14ac:dyDescent="0.25">
      <c r="A12075" s="108" t="str">
        <f t="shared" si="188"/>
        <v>IS_2019_NATIONAL TOTAL_Hg</v>
      </c>
      <c r="B12075" s="113" t="s">
        <v>153</v>
      </c>
      <c r="C12075" s="113">
        <v>2019</v>
      </c>
      <c r="D12075" s="113" t="s">
        <v>122</v>
      </c>
      <c r="E12075" s="113" t="s">
        <v>127</v>
      </c>
      <c r="F12075" s="113" t="s">
        <v>200</v>
      </c>
      <c r="G12075" s="150">
        <v>9.8092820285974808E-6</v>
      </c>
    </row>
    <row r="12076" spans="1:7" x14ac:dyDescent="0.25">
      <c r="A12076" s="108" t="str">
        <f t="shared" si="188"/>
        <v>IS_2019_NATIONAL TOTAL_DIOX</v>
      </c>
      <c r="B12076" s="113" t="s">
        <v>153</v>
      </c>
      <c r="C12076" s="113">
        <v>2019</v>
      </c>
      <c r="D12076" s="113" t="s">
        <v>122</v>
      </c>
      <c r="E12076" s="113" t="s">
        <v>128</v>
      </c>
      <c r="F12076" s="113" t="s">
        <v>200</v>
      </c>
      <c r="G12076" s="150">
        <v>6.55435416020151E-10</v>
      </c>
    </row>
    <row r="12077" spans="1:7" x14ac:dyDescent="0.25">
      <c r="A12077" s="108" t="str">
        <f t="shared" si="188"/>
        <v>IS_2019_NATIONAL TOTAL_PAH</v>
      </c>
      <c r="B12077" s="113" t="s">
        <v>153</v>
      </c>
      <c r="C12077" s="113">
        <v>2019</v>
      </c>
      <c r="D12077" s="113" t="s">
        <v>122</v>
      </c>
      <c r="E12077" s="113" t="s">
        <v>129</v>
      </c>
      <c r="F12077" s="113" t="s">
        <v>200</v>
      </c>
      <c r="G12077" s="150">
        <v>8.5463192185134999E-5</v>
      </c>
    </row>
    <row r="12078" spans="1:7" x14ac:dyDescent="0.25">
      <c r="A12078" s="108" t="str">
        <f t="shared" si="188"/>
        <v>IS_2019_NATIONAL TOTAL_HCB</v>
      </c>
      <c r="B12078" s="113" t="s">
        <v>153</v>
      </c>
      <c r="C12078" s="113">
        <v>2019</v>
      </c>
      <c r="D12078" s="113" t="s">
        <v>122</v>
      </c>
      <c r="E12078" s="113" t="s">
        <v>130</v>
      </c>
      <c r="F12078" s="113" t="s">
        <v>200</v>
      </c>
      <c r="G12078" s="150">
        <v>9.4324886961934094E-8</v>
      </c>
    </row>
    <row r="12079" spans="1:7" x14ac:dyDescent="0.25">
      <c r="A12079" s="108" t="str">
        <f t="shared" si="188"/>
        <v>IS_2019_NATIONAL TOTAL_PCB</v>
      </c>
      <c r="B12079" s="113" t="s">
        <v>153</v>
      </c>
      <c r="C12079" s="113">
        <v>2019</v>
      </c>
      <c r="D12079" s="113" t="s">
        <v>122</v>
      </c>
      <c r="E12079" s="113" t="s">
        <v>259</v>
      </c>
      <c r="F12079" s="113" t="s">
        <v>200</v>
      </c>
      <c r="G12079" s="150">
        <v>3.1437628589717699E-8</v>
      </c>
    </row>
    <row r="12080" spans="1:7" x14ac:dyDescent="0.25">
      <c r="A12080" s="108" t="str">
        <f t="shared" si="188"/>
        <v>IS_2019_1A3(FS)_NOx</v>
      </c>
      <c r="B12080" s="113" t="s">
        <v>153</v>
      </c>
      <c r="C12080" s="113">
        <v>2019</v>
      </c>
      <c r="D12080" s="113" t="s">
        <v>132</v>
      </c>
      <c r="E12080" s="113" t="s">
        <v>199</v>
      </c>
      <c r="F12080" s="113" t="s">
        <v>200</v>
      </c>
      <c r="G12080" s="113">
        <v>2.10999198561949</v>
      </c>
    </row>
    <row r="12081" spans="1:7" x14ac:dyDescent="0.25">
      <c r="A12081" s="108" t="str">
        <f t="shared" si="188"/>
        <v>IS_2019_1A3(FS)_NMVOC</v>
      </c>
      <c r="B12081" s="113" t="s">
        <v>153</v>
      </c>
      <c r="C12081" s="113">
        <v>2019</v>
      </c>
      <c r="D12081" s="113" t="s">
        <v>132</v>
      </c>
      <c r="E12081" s="113" t="s">
        <v>123</v>
      </c>
      <c r="F12081" s="113" t="s">
        <v>200</v>
      </c>
      <c r="G12081" s="113">
        <v>0.71097456729845299</v>
      </c>
    </row>
    <row r="12082" spans="1:7" x14ac:dyDescent="0.25">
      <c r="A12082" s="108" t="str">
        <f t="shared" si="188"/>
        <v>IS_2019_1A3(FS)_SOx</v>
      </c>
      <c r="B12082" s="113" t="s">
        <v>153</v>
      </c>
      <c r="C12082" s="113">
        <v>2019</v>
      </c>
      <c r="D12082" s="113" t="s">
        <v>132</v>
      </c>
      <c r="E12082" s="113" t="s">
        <v>201</v>
      </c>
      <c r="F12082" s="113" t="s">
        <v>200</v>
      </c>
      <c r="G12082" s="113">
        <v>5.0109189548628898E-3</v>
      </c>
    </row>
    <row r="12083" spans="1:7" x14ac:dyDescent="0.25">
      <c r="A12083" s="108" t="str">
        <f t="shared" si="188"/>
        <v>IS_2019_1A3(FS)_NH3</v>
      </c>
      <c r="B12083" s="113" t="s">
        <v>153</v>
      </c>
      <c r="C12083" s="113">
        <v>2019</v>
      </c>
      <c r="D12083" s="113" t="s">
        <v>132</v>
      </c>
      <c r="E12083" s="113" t="s">
        <v>124</v>
      </c>
      <c r="F12083" s="113" t="s">
        <v>200</v>
      </c>
      <c r="G12083" s="113">
        <v>5.4115595156766699E-2</v>
      </c>
    </row>
    <row r="12084" spans="1:7" x14ac:dyDescent="0.25">
      <c r="A12084" s="108" t="str">
        <f t="shared" si="188"/>
        <v>IS_2019_1A3(FS)_PM2.5</v>
      </c>
      <c r="B12084" s="113" t="s">
        <v>153</v>
      </c>
      <c r="C12084" s="113">
        <v>2019</v>
      </c>
      <c r="D12084" s="113" t="s">
        <v>132</v>
      </c>
      <c r="E12084" s="113" t="s">
        <v>203</v>
      </c>
      <c r="F12084" s="113" t="s">
        <v>200</v>
      </c>
      <c r="G12084" s="113">
        <v>0.30117500931907398</v>
      </c>
    </row>
    <row r="12085" spans="1:7" x14ac:dyDescent="0.25">
      <c r="A12085" s="108" t="str">
        <f t="shared" si="188"/>
        <v>IS_2019_3D_NOx</v>
      </c>
      <c r="B12085" s="113" t="s">
        <v>153</v>
      </c>
      <c r="C12085" s="113">
        <v>2019</v>
      </c>
      <c r="D12085" s="113" t="s">
        <v>206</v>
      </c>
      <c r="E12085" s="113" t="s">
        <v>199</v>
      </c>
      <c r="F12085" s="113" t="s">
        <v>200</v>
      </c>
      <c r="G12085" s="113">
        <v>0.89877914020941196</v>
      </c>
    </row>
    <row r="12086" spans="1:7" x14ac:dyDescent="0.25">
      <c r="A12086" s="108" t="str">
        <f t="shared" si="188"/>
        <v>IS_2020_NATIONAL TOTAL_NOx</v>
      </c>
      <c r="B12086" s="113" t="s">
        <v>153</v>
      </c>
      <c r="C12086" s="113">
        <v>2020</v>
      </c>
      <c r="D12086" s="113" t="s">
        <v>122</v>
      </c>
      <c r="E12086" s="113" t="s">
        <v>199</v>
      </c>
      <c r="F12086" s="113" t="s">
        <v>200</v>
      </c>
      <c r="G12086" s="113">
        <v>17.862241885385401</v>
      </c>
    </row>
    <row r="12087" spans="1:7" x14ac:dyDescent="0.25">
      <c r="A12087" s="108" t="str">
        <f t="shared" si="188"/>
        <v>IS_2020_NATIONAL TOTAL_NMVOC</v>
      </c>
      <c r="B12087" s="113" t="s">
        <v>153</v>
      </c>
      <c r="C12087" s="113">
        <v>2020</v>
      </c>
      <c r="D12087" s="113" t="s">
        <v>122</v>
      </c>
      <c r="E12087" s="113" t="s">
        <v>123</v>
      </c>
      <c r="F12087" s="113" t="s">
        <v>200</v>
      </c>
      <c r="G12087" s="113">
        <v>5.24036559979817</v>
      </c>
    </row>
    <row r="12088" spans="1:7" x14ac:dyDescent="0.25">
      <c r="A12088" s="108" t="str">
        <f t="shared" si="188"/>
        <v>IS_2020_NATIONAL TOTAL_SOx</v>
      </c>
      <c r="B12088" s="113" t="s">
        <v>153</v>
      </c>
      <c r="C12088" s="113">
        <v>2020</v>
      </c>
      <c r="D12088" s="113" t="s">
        <v>122</v>
      </c>
      <c r="E12088" s="113" t="s">
        <v>201</v>
      </c>
      <c r="F12088" s="113" t="s">
        <v>200</v>
      </c>
      <c r="G12088" s="113">
        <v>51.063115103642502</v>
      </c>
    </row>
    <row r="12089" spans="1:7" x14ac:dyDescent="0.25">
      <c r="A12089" s="108" t="str">
        <f t="shared" si="188"/>
        <v>IS_2020_NATIONAL TOTAL_NH3</v>
      </c>
      <c r="B12089" s="113" t="s">
        <v>153</v>
      </c>
      <c r="C12089" s="113">
        <v>2020</v>
      </c>
      <c r="D12089" s="113" t="s">
        <v>122</v>
      </c>
      <c r="E12089" s="113" t="s">
        <v>124</v>
      </c>
      <c r="F12089" s="113" t="s">
        <v>200</v>
      </c>
      <c r="G12089" s="113">
        <v>4.4275163907041701</v>
      </c>
    </row>
    <row r="12090" spans="1:7" x14ac:dyDescent="0.25">
      <c r="A12090" s="108" t="str">
        <f t="shared" si="188"/>
        <v>IS_2020_NATIONAL TOTAL_PM2.5</v>
      </c>
      <c r="B12090" s="113" t="s">
        <v>153</v>
      </c>
      <c r="C12090" s="113">
        <v>2020</v>
      </c>
      <c r="D12090" s="113" t="s">
        <v>122</v>
      </c>
      <c r="E12090" s="113" t="s">
        <v>203</v>
      </c>
      <c r="F12090" s="113" t="s">
        <v>200</v>
      </c>
      <c r="G12090" s="113">
        <v>0.88703664556404305</v>
      </c>
    </row>
    <row r="12091" spans="1:7" x14ac:dyDescent="0.25">
      <c r="A12091" s="108" t="str">
        <f t="shared" si="188"/>
        <v>IS_2020_NATIONAL TOTAL_Pb</v>
      </c>
      <c r="B12091" s="113" t="s">
        <v>153</v>
      </c>
      <c r="C12091" s="113">
        <v>2020</v>
      </c>
      <c r="D12091" s="113" t="s">
        <v>122</v>
      </c>
      <c r="E12091" s="113" t="s">
        <v>125</v>
      </c>
      <c r="F12091" s="113" t="s">
        <v>200</v>
      </c>
      <c r="G12091" s="113">
        <v>6.3346352660284501E-4</v>
      </c>
    </row>
    <row r="12092" spans="1:7" x14ac:dyDescent="0.25">
      <c r="A12092" s="108" t="str">
        <f t="shared" si="188"/>
        <v>IS_2020_NATIONAL TOTAL_Cd</v>
      </c>
      <c r="B12092" s="113" t="s">
        <v>153</v>
      </c>
      <c r="C12092" s="113">
        <v>2020</v>
      </c>
      <c r="D12092" s="113" t="s">
        <v>122</v>
      </c>
      <c r="E12092" s="113" t="s">
        <v>126</v>
      </c>
      <c r="F12092" s="113" t="s">
        <v>200</v>
      </c>
      <c r="G12092" s="113">
        <v>1.28926877110527E-4</v>
      </c>
    </row>
    <row r="12093" spans="1:7" x14ac:dyDescent="0.25">
      <c r="A12093" s="108" t="str">
        <f t="shared" si="188"/>
        <v>IS_2020_NATIONAL TOTAL_Hg</v>
      </c>
      <c r="B12093" s="113" t="s">
        <v>153</v>
      </c>
      <c r="C12093" s="113">
        <v>2020</v>
      </c>
      <c r="D12093" s="113" t="s">
        <v>122</v>
      </c>
      <c r="E12093" s="113" t="s">
        <v>127</v>
      </c>
      <c r="F12093" s="113" t="s">
        <v>200</v>
      </c>
      <c r="G12093" s="150">
        <v>9.4642601447957904E-6</v>
      </c>
    </row>
    <row r="12094" spans="1:7" x14ac:dyDescent="0.25">
      <c r="A12094" s="108" t="str">
        <f t="shared" si="188"/>
        <v>IS_2020_NATIONAL TOTAL_DIOX</v>
      </c>
      <c r="B12094" s="113" t="s">
        <v>153</v>
      </c>
      <c r="C12094" s="113">
        <v>2020</v>
      </c>
      <c r="D12094" s="113" t="s">
        <v>122</v>
      </c>
      <c r="E12094" s="113" t="s">
        <v>128</v>
      </c>
      <c r="F12094" s="113" t="s">
        <v>200</v>
      </c>
      <c r="G12094" s="150">
        <v>4.9288425440916101E-10</v>
      </c>
    </row>
    <row r="12095" spans="1:7" x14ac:dyDescent="0.25">
      <c r="A12095" s="108" t="str">
        <f t="shared" si="188"/>
        <v>IS_2020_NATIONAL TOTAL_PAH</v>
      </c>
      <c r="B12095" s="113" t="s">
        <v>153</v>
      </c>
      <c r="C12095" s="113">
        <v>2020</v>
      </c>
      <c r="D12095" s="113" t="s">
        <v>122</v>
      </c>
      <c r="E12095" s="113" t="s">
        <v>129</v>
      </c>
      <c r="F12095" s="113" t="s">
        <v>200</v>
      </c>
      <c r="G12095" s="150">
        <v>6.0210494489383998E-5</v>
      </c>
    </row>
    <row r="12096" spans="1:7" x14ac:dyDescent="0.25">
      <c r="A12096" s="108" t="str">
        <f t="shared" si="188"/>
        <v>IS_2020_NATIONAL TOTAL_HCB</v>
      </c>
      <c r="B12096" s="113" t="s">
        <v>153</v>
      </c>
      <c r="C12096" s="113">
        <v>2020</v>
      </c>
      <c r="D12096" s="113" t="s">
        <v>122</v>
      </c>
      <c r="E12096" s="113" t="s">
        <v>130</v>
      </c>
      <c r="F12096" s="113" t="s">
        <v>200</v>
      </c>
      <c r="G12096" s="150">
        <v>9.3955527671552605E-8</v>
      </c>
    </row>
    <row r="12097" spans="1:7" x14ac:dyDescent="0.25">
      <c r="A12097" s="108" t="str">
        <f t="shared" si="188"/>
        <v>IS_2020_NATIONAL TOTAL_PCB</v>
      </c>
      <c r="B12097" s="113" t="s">
        <v>153</v>
      </c>
      <c r="C12097" s="113">
        <v>2020</v>
      </c>
      <c r="D12097" s="113" t="s">
        <v>122</v>
      </c>
      <c r="E12097" s="113" t="s">
        <v>259</v>
      </c>
      <c r="F12097" s="113" t="s">
        <v>200</v>
      </c>
      <c r="G12097" s="150">
        <v>1.49800838646828E-8</v>
      </c>
    </row>
    <row r="12098" spans="1:7" x14ac:dyDescent="0.25">
      <c r="A12098" s="108" t="str">
        <f t="shared" ref="A12098:A12161" si="189">CONCATENATE(B12098,"_",C12098,"_",D12098,"_",E12098)</f>
        <v>IS_2020_1A3(FS)_NOx</v>
      </c>
      <c r="B12098" s="113" t="s">
        <v>153</v>
      </c>
      <c r="C12098" s="113">
        <v>2020</v>
      </c>
      <c r="D12098" s="113" t="s">
        <v>132</v>
      </c>
      <c r="E12098" s="113" t="s">
        <v>199</v>
      </c>
      <c r="F12098" s="113" t="s">
        <v>200</v>
      </c>
      <c r="G12098" s="113">
        <v>1.8113908678637001</v>
      </c>
    </row>
    <row r="12099" spans="1:7" x14ac:dyDescent="0.25">
      <c r="A12099" s="108" t="str">
        <f t="shared" si="189"/>
        <v>IS_2020_1A3(FS)_NMVOC</v>
      </c>
      <c r="B12099" s="113" t="s">
        <v>153</v>
      </c>
      <c r="C12099" s="113">
        <v>2020</v>
      </c>
      <c r="D12099" s="113" t="s">
        <v>132</v>
      </c>
      <c r="E12099" s="113" t="s">
        <v>123</v>
      </c>
      <c r="F12099" s="113" t="s">
        <v>200</v>
      </c>
      <c r="G12099" s="113">
        <v>0.597584353817317</v>
      </c>
    </row>
    <row r="12100" spans="1:7" x14ac:dyDescent="0.25">
      <c r="A12100" s="108" t="str">
        <f t="shared" si="189"/>
        <v>IS_2020_1A3(FS)_SOx</v>
      </c>
      <c r="B12100" s="113" t="s">
        <v>153</v>
      </c>
      <c r="C12100" s="113">
        <v>2020</v>
      </c>
      <c r="D12100" s="113" t="s">
        <v>132</v>
      </c>
      <c r="E12100" s="113" t="s">
        <v>201</v>
      </c>
      <c r="F12100" s="113" t="s">
        <v>200</v>
      </c>
      <c r="G12100" s="113">
        <v>4.0704816988828604E-3</v>
      </c>
    </row>
    <row r="12101" spans="1:7" x14ac:dyDescent="0.25">
      <c r="A12101" s="108" t="str">
        <f t="shared" si="189"/>
        <v>IS_2020_1A3(FS)_NH3</v>
      </c>
      <c r="B12101" s="113" t="s">
        <v>153</v>
      </c>
      <c r="C12101" s="113">
        <v>2020</v>
      </c>
      <c r="D12101" s="113" t="s">
        <v>132</v>
      </c>
      <c r="E12101" s="113" t="s">
        <v>124</v>
      </c>
      <c r="F12101" s="113" t="s">
        <v>200</v>
      </c>
      <c r="G12101" s="113">
        <v>4.3317874878023799E-2</v>
      </c>
    </row>
    <row r="12102" spans="1:7" x14ac:dyDescent="0.25">
      <c r="A12102" s="108" t="str">
        <f t="shared" si="189"/>
        <v>IS_2020_1A3(FS)_PM2.5</v>
      </c>
      <c r="B12102" s="113" t="s">
        <v>153</v>
      </c>
      <c r="C12102" s="113">
        <v>2020</v>
      </c>
      <c r="D12102" s="113" t="s">
        <v>132</v>
      </c>
      <c r="E12102" s="113" t="s">
        <v>203</v>
      </c>
      <c r="F12102" s="113" t="s">
        <v>200</v>
      </c>
      <c r="G12102" s="113">
        <v>0.26409758654030402</v>
      </c>
    </row>
    <row r="12103" spans="1:7" x14ac:dyDescent="0.25">
      <c r="A12103" s="108" t="str">
        <f t="shared" si="189"/>
        <v>IS_2020_3D_NOx</v>
      </c>
      <c r="B12103" s="113" t="s">
        <v>153</v>
      </c>
      <c r="C12103" s="113">
        <v>2020</v>
      </c>
      <c r="D12103" s="113" t="s">
        <v>206</v>
      </c>
      <c r="E12103" s="113" t="s">
        <v>199</v>
      </c>
      <c r="F12103" s="113" t="s">
        <v>200</v>
      </c>
      <c r="G12103" s="113">
        <v>0.93198557735943</v>
      </c>
    </row>
    <row r="12104" spans="1:7" x14ac:dyDescent="0.25">
      <c r="A12104" s="108" t="str">
        <f t="shared" si="189"/>
        <v>IS_2021_NATIONAL TOTAL_NOx</v>
      </c>
      <c r="B12104" s="113" t="s">
        <v>153</v>
      </c>
      <c r="C12104" s="113">
        <v>2021</v>
      </c>
      <c r="D12104" s="113" t="s">
        <v>122</v>
      </c>
      <c r="E12104" s="113" t="s">
        <v>199</v>
      </c>
      <c r="F12104" s="113" t="s">
        <v>200</v>
      </c>
      <c r="G12104" s="113">
        <v>19.425046222336</v>
      </c>
    </row>
    <row r="12105" spans="1:7" x14ac:dyDescent="0.25">
      <c r="A12105" s="108" t="str">
        <f t="shared" si="189"/>
        <v>IS_2021_NATIONAL TOTAL_NMVOC</v>
      </c>
      <c r="B12105" s="113" t="s">
        <v>153</v>
      </c>
      <c r="C12105" s="113">
        <v>2021</v>
      </c>
      <c r="D12105" s="113" t="s">
        <v>122</v>
      </c>
      <c r="E12105" s="113" t="s">
        <v>123</v>
      </c>
      <c r="F12105" s="113" t="s">
        <v>200</v>
      </c>
      <c r="G12105" s="113">
        <v>5.4014986887038203</v>
      </c>
    </row>
    <row r="12106" spans="1:7" x14ac:dyDescent="0.25">
      <c r="A12106" s="108" t="str">
        <f t="shared" si="189"/>
        <v>IS_2021_NATIONAL TOTAL_SOx</v>
      </c>
      <c r="B12106" s="113" t="s">
        <v>153</v>
      </c>
      <c r="C12106" s="113">
        <v>2021</v>
      </c>
      <c r="D12106" s="113" t="s">
        <v>122</v>
      </c>
      <c r="E12106" s="113" t="s">
        <v>201</v>
      </c>
      <c r="F12106" s="113" t="s">
        <v>200</v>
      </c>
      <c r="G12106" s="113">
        <v>60.089928117805798</v>
      </c>
    </row>
    <row r="12107" spans="1:7" x14ac:dyDescent="0.25">
      <c r="A12107" s="108" t="str">
        <f t="shared" si="189"/>
        <v>IS_2021_NATIONAL TOTAL_NH3</v>
      </c>
      <c r="B12107" s="113" t="s">
        <v>153</v>
      </c>
      <c r="C12107" s="113">
        <v>2021</v>
      </c>
      <c r="D12107" s="113" t="s">
        <v>122</v>
      </c>
      <c r="E12107" s="113" t="s">
        <v>124</v>
      </c>
      <c r="F12107" s="113" t="s">
        <v>200</v>
      </c>
      <c r="G12107" s="113">
        <v>4.3978914502708299</v>
      </c>
    </row>
    <row r="12108" spans="1:7" x14ac:dyDescent="0.25">
      <c r="A12108" s="108" t="str">
        <f t="shared" si="189"/>
        <v>IS_2021_NATIONAL TOTAL_PM2.5</v>
      </c>
      <c r="B12108" s="113" t="s">
        <v>153</v>
      </c>
      <c r="C12108" s="113">
        <v>2021</v>
      </c>
      <c r="D12108" s="113" t="s">
        <v>122</v>
      </c>
      <c r="E12108" s="113" t="s">
        <v>203</v>
      </c>
      <c r="F12108" s="113" t="s">
        <v>200</v>
      </c>
      <c r="G12108" s="113">
        <v>0.93280900480867901</v>
      </c>
    </row>
    <row r="12109" spans="1:7" x14ac:dyDescent="0.25">
      <c r="A12109" s="108" t="str">
        <f t="shared" si="189"/>
        <v>IS_2021_NATIONAL TOTAL_Pb</v>
      </c>
      <c r="B12109" s="113" t="s">
        <v>153</v>
      </c>
      <c r="C12109" s="113">
        <v>2021</v>
      </c>
      <c r="D12109" s="113" t="s">
        <v>122</v>
      </c>
      <c r="E12109" s="113" t="s">
        <v>125</v>
      </c>
      <c r="F12109" s="113" t="s">
        <v>200</v>
      </c>
      <c r="G12109" s="113">
        <v>6.66190945918383E-4</v>
      </c>
    </row>
    <row r="12110" spans="1:7" x14ac:dyDescent="0.25">
      <c r="A12110" s="108" t="str">
        <f t="shared" si="189"/>
        <v>IS_2021_NATIONAL TOTAL_Cd</v>
      </c>
      <c r="B12110" s="113" t="s">
        <v>153</v>
      </c>
      <c r="C12110" s="113">
        <v>2021</v>
      </c>
      <c r="D12110" s="113" t="s">
        <v>122</v>
      </c>
      <c r="E12110" s="113" t="s">
        <v>126</v>
      </c>
      <c r="F12110" s="113" t="s">
        <v>200</v>
      </c>
      <c r="G12110" s="113">
        <v>1.2927551794814901E-4</v>
      </c>
    </row>
    <row r="12111" spans="1:7" x14ac:dyDescent="0.25">
      <c r="A12111" s="108" t="str">
        <f t="shared" si="189"/>
        <v>IS_2021_NATIONAL TOTAL_Hg</v>
      </c>
      <c r="B12111" s="113" t="s">
        <v>153</v>
      </c>
      <c r="C12111" s="113">
        <v>2021</v>
      </c>
      <c r="D12111" s="113" t="s">
        <v>122</v>
      </c>
      <c r="E12111" s="113" t="s">
        <v>127</v>
      </c>
      <c r="F12111" s="113" t="s">
        <v>200</v>
      </c>
      <c r="G12111" s="150">
        <v>1.00711865821791E-5</v>
      </c>
    </row>
    <row r="12112" spans="1:7" x14ac:dyDescent="0.25">
      <c r="A12112" s="108" t="str">
        <f t="shared" si="189"/>
        <v>IS_2021_NATIONAL TOTAL_DIOX</v>
      </c>
      <c r="B12112" s="113" t="s">
        <v>153</v>
      </c>
      <c r="C12112" s="113">
        <v>2021</v>
      </c>
      <c r="D12112" s="113" t="s">
        <v>122</v>
      </c>
      <c r="E12112" s="113" t="s">
        <v>128</v>
      </c>
      <c r="F12112" s="113" t="s">
        <v>200</v>
      </c>
      <c r="G12112" s="150">
        <v>5.2127225093846804E-10</v>
      </c>
    </row>
    <row r="12113" spans="1:7" x14ac:dyDescent="0.25">
      <c r="A12113" s="108" t="str">
        <f t="shared" si="189"/>
        <v>IS_2021_NATIONAL TOTAL_PAH</v>
      </c>
      <c r="B12113" s="113" t="s">
        <v>153</v>
      </c>
      <c r="C12113" s="113">
        <v>2021</v>
      </c>
      <c r="D12113" s="113" t="s">
        <v>122</v>
      </c>
      <c r="E12113" s="113" t="s">
        <v>129</v>
      </c>
      <c r="F12113" s="113" t="s">
        <v>200</v>
      </c>
      <c r="G12113" s="150">
        <v>6.1394869516693201E-5</v>
      </c>
    </row>
    <row r="12114" spans="1:7" x14ac:dyDescent="0.25">
      <c r="A12114" s="108" t="str">
        <f t="shared" si="189"/>
        <v>IS_2021_NATIONAL TOTAL_HCB</v>
      </c>
      <c r="B12114" s="113" t="s">
        <v>153</v>
      </c>
      <c r="C12114" s="113">
        <v>2021</v>
      </c>
      <c r="D12114" s="113" t="s">
        <v>122</v>
      </c>
      <c r="E12114" s="113" t="s">
        <v>130</v>
      </c>
      <c r="F12114" s="113" t="s">
        <v>200</v>
      </c>
      <c r="G12114" s="150">
        <v>1.0152955975107999E-7</v>
      </c>
    </row>
    <row r="12115" spans="1:7" x14ac:dyDescent="0.25">
      <c r="A12115" s="108" t="str">
        <f t="shared" si="189"/>
        <v>IS_2021_NATIONAL TOTAL_PCB</v>
      </c>
      <c r="B12115" s="113" t="s">
        <v>153</v>
      </c>
      <c r="C12115" s="113">
        <v>2021</v>
      </c>
      <c r="D12115" s="113" t="s">
        <v>122</v>
      </c>
      <c r="E12115" s="113" t="s">
        <v>259</v>
      </c>
      <c r="F12115" s="113" t="s">
        <v>200</v>
      </c>
      <c r="G12115" s="150">
        <v>1.5420526909375499E-8</v>
      </c>
    </row>
    <row r="12116" spans="1:7" x14ac:dyDescent="0.25">
      <c r="A12116" s="108" t="str">
        <f t="shared" si="189"/>
        <v>IS_2021_1A3(FS)_NOx</v>
      </c>
      <c r="B12116" s="113" t="s">
        <v>153</v>
      </c>
      <c r="C12116" s="113">
        <v>2021</v>
      </c>
      <c r="D12116" s="113" t="s">
        <v>132</v>
      </c>
      <c r="E12116" s="113" t="s">
        <v>199</v>
      </c>
      <c r="F12116" s="113" t="s">
        <v>200</v>
      </c>
      <c r="G12116" s="113">
        <v>1.7616415031061201</v>
      </c>
    </row>
    <row r="12117" spans="1:7" x14ac:dyDescent="0.25">
      <c r="A12117" s="108" t="str">
        <f t="shared" si="189"/>
        <v>IS_2021_1A3(FS)_NMVOC</v>
      </c>
      <c r="B12117" s="113" t="s">
        <v>153</v>
      </c>
      <c r="C12117" s="113">
        <v>2021</v>
      </c>
      <c r="D12117" s="113" t="s">
        <v>132</v>
      </c>
      <c r="E12117" s="113" t="s">
        <v>123</v>
      </c>
      <c r="F12117" s="113" t="s">
        <v>200</v>
      </c>
      <c r="G12117" s="113">
        <v>0.61963594692660395</v>
      </c>
    </row>
    <row r="12118" spans="1:7" x14ac:dyDescent="0.25">
      <c r="A12118" s="108" t="str">
        <f t="shared" si="189"/>
        <v>IS_2021_1A3(FS)_SOx</v>
      </c>
      <c r="B12118" s="113" t="s">
        <v>153</v>
      </c>
      <c r="C12118" s="113">
        <v>2021</v>
      </c>
      <c r="D12118" s="113" t="s">
        <v>132</v>
      </c>
      <c r="E12118" s="113" t="s">
        <v>201</v>
      </c>
      <c r="F12118" s="113" t="s">
        <v>200</v>
      </c>
      <c r="G12118" s="113">
        <v>4.5761749503748098E-3</v>
      </c>
    </row>
    <row r="12119" spans="1:7" x14ac:dyDescent="0.25">
      <c r="A12119" s="108" t="str">
        <f t="shared" si="189"/>
        <v>IS_2021_1A3(FS)_NH3</v>
      </c>
      <c r="B12119" s="113" t="s">
        <v>153</v>
      </c>
      <c r="C12119" s="113">
        <v>2021</v>
      </c>
      <c r="D12119" s="113" t="s">
        <v>132</v>
      </c>
      <c r="E12119" s="113" t="s">
        <v>124</v>
      </c>
      <c r="F12119" s="113" t="s">
        <v>200</v>
      </c>
      <c r="G12119" s="113">
        <v>4.4551041524958097E-2</v>
      </c>
    </row>
    <row r="12120" spans="1:7" x14ac:dyDescent="0.25">
      <c r="A12120" s="108" t="str">
        <f t="shared" si="189"/>
        <v>IS_2021_1A3(FS)_PM2.5</v>
      </c>
      <c r="B12120" s="113" t="s">
        <v>153</v>
      </c>
      <c r="C12120" s="113">
        <v>2021</v>
      </c>
      <c r="D12120" s="113" t="s">
        <v>132</v>
      </c>
      <c r="E12120" s="113" t="s">
        <v>203</v>
      </c>
      <c r="F12120" s="113" t="s">
        <v>200</v>
      </c>
      <c r="G12120" s="113">
        <v>0.28073604882959902</v>
      </c>
    </row>
    <row r="12121" spans="1:7" x14ac:dyDescent="0.25">
      <c r="A12121" s="108" t="str">
        <f t="shared" si="189"/>
        <v>IS_2021_3D_NOx</v>
      </c>
      <c r="B12121" s="113" t="s">
        <v>153</v>
      </c>
      <c r="C12121" s="113">
        <v>2021</v>
      </c>
      <c r="D12121" s="113" t="s">
        <v>206</v>
      </c>
      <c r="E12121" s="113" t="s">
        <v>199</v>
      </c>
      <c r="F12121" s="113" t="s">
        <v>200</v>
      </c>
      <c r="G12121" s="113">
        <v>0.96363130421837895</v>
      </c>
    </row>
    <row r="12122" spans="1:7" x14ac:dyDescent="0.25">
      <c r="A12122" s="108" t="str">
        <f t="shared" si="189"/>
        <v>IS_2022_NATIONAL TOTAL_NOx</v>
      </c>
      <c r="B12122" s="113" t="s">
        <v>153</v>
      </c>
      <c r="C12122" s="113">
        <v>2022</v>
      </c>
      <c r="D12122" s="113" t="s">
        <v>122</v>
      </c>
      <c r="E12122" s="113" t="s">
        <v>199</v>
      </c>
      <c r="F12122" s="113" t="s">
        <v>200</v>
      </c>
      <c r="G12122" s="113">
        <v>18.170814600284</v>
      </c>
    </row>
    <row r="12123" spans="1:7" x14ac:dyDescent="0.25">
      <c r="A12123" s="108" t="str">
        <f t="shared" si="189"/>
        <v>IS_2022_NATIONAL TOTAL_NMVOC</v>
      </c>
      <c r="B12123" s="113" t="s">
        <v>153</v>
      </c>
      <c r="C12123" s="113">
        <v>2022</v>
      </c>
      <c r="D12123" s="113" t="s">
        <v>122</v>
      </c>
      <c r="E12123" s="113" t="s">
        <v>123</v>
      </c>
      <c r="F12123" s="113" t="s">
        <v>200</v>
      </c>
      <c r="G12123" s="113">
        <v>5.5916782078388501</v>
      </c>
    </row>
    <row r="12124" spans="1:7" x14ac:dyDescent="0.25">
      <c r="A12124" s="108" t="str">
        <f t="shared" si="189"/>
        <v>IS_2022_NATIONAL TOTAL_SOx</v>
      </c>
      <c r="B12124" s="113" t="s">
        <v>153</v>
      </c>
      <c r="C12124" s="113">
        <v>2022</v>
      </c>
      <c r="D12124" s="113" t="s">
        <v>122</v>
      </c>
      <c r="E12124" s="113" t="s">
        <v>201</v>
      </c>
      <c r="F12124" s="113" t="s">
        <v>200</v>
      </c>
      <c r="G12124" s="113">
        <v>62.007001285013502</v>
      </c>
    </row>
    <row r="12125" spans="1:7" x14ac:dyDescent="0.25">
      <c r="A12125" s="108" t="str">
        <f t="shared" si="189"/>
        <v>IS_2022_NATIONAL TOTAL_NH3</v>
      </c>
      <c r="B12125" s="113" t="s">
        <v>153</v>
      </c>
      <c r="C12125" s="113">
        <v>2022</v>
      </c>
      <c r="D12125" s="113" t="s">
        <v>122</v>
      </c>
      <c r="E12125" s="113" t="s">
        <v>124</v>
      </c>
      <c r="F12125" s="113" t="s">
        <v>200</v>
      </c>
      <c r="G12125" s="113">
        <v>4.4124414489553896</v>
      </c>
    </row>
    <row r="12126" spans="1:7" x14ac:dyDescent="0.25">
      <c r="A12126" s="108" t="str">
        <f t="shared" si="189"/>
        <v>IS_2022_NATIONAL TOTAL_PM2.5</v>
      </c>
      <c r="B12126" s="113" t="s">
        <v>153</v>
      </c>
      <c r="C12126" s="113">
        <v>2022</v>
      </c>
      <c r="D12126" s="113" t="s">
        <v>122</v>
      </c>
      <c r="E12126" s="113" t="s">
        <v>203</v>
      </c>
      <c r="F12126" s="113" t="s">
        <v>200</v>
      </c>
      <c r="G12126" s="113">
        <v>0.95675415439641498</v>
      </c>
    </row>
    <row r="12127" spans="1:7" x14ac:dyDescent="0.25">
      <c r="A12127" s="108" t="str">
        <f t="shared" si="189"/>
        <v>IS_2022_NATIONAL TOTAL_Pb</v>
      </c>
      <c r="B12127" s="113" t="s">
        <v>153</v>
      </c>
      <c r="C12127" s="113">
        <v>2022</v>
      </c>
      <c r="D12127" s="113" t="s">
        <v>122</v>
      </c>
      <c r="E12127" s="113" t="s">
        <v>125</v>
      </c>
      <c r="F12127" s="113" t="s">
        <v>200</v>
      </c>
      <c r="G12127" s="113">
        <v>6.8565756477200802E-4</v>
      </c>
    </row>
    <row r="12128" spans="1:7" x14ac:dyDescent="0.25">
      <c r="A12128" s="108" t="str">
        <f t="shared" si="189"/>
        <v>IS_2022_NATIONAL TOTAL_Cd</v>
      </c>
      <c r="B12128" s="113" t="s">
        <v>153</v>
      </c>
      <c r="C12128" s="113">
        <v>2022</v>
      </c>
      <c r="D12128" s="113" t="s">
        <v>122</v>
      </c>
      <c r="E12128" s="113" t="s">
        <v>126</v>
      </c>
      <c r="F12128" s="113" t="s">
        <v>200</v>
      </c>
      <c r="G12128" s="113">
        <v>1.30738521888741E-4</v>
      </c>
    </row>
    <row r="12129" spans="1:7" x14ac:dyDescent="0.25">
      <c r="A12129" s="108" t="str">
        <f t="shared" si="189"/>
        <v>IS_2022_NATIONAL TOTAL_Hg</v>
      </c>
      <c r="B12129" s="113" t="s">
        <v>153</v>
      </c>
      <c r="C12129" s="113">
        <v>2022</v>
      </c>
      <c r="D12129" s="113" t="s">
        <v>122</v>
      </c>
      <c r="E12129" s="113" t="s">
        <v>127</v>
      </c>
      <c r="F12129" s="113" t="s">
        <v>200</v>
      </c>
      <c r="G12129" s="150">
        <v>9.9566664175386007E-6</v>
      </c>
    </row>
    <row r="12130" spans="1:7" x14ac:dyDescent="0.25">
      <c r="A12130" s="108" t="str">
        <f t="shared" si="189"/>
        <v>IS_2022_NATIONAL TOTAL_DIOX</v>
      </c>
      <c r="B12130" s="113" t="s">
        <v>153</v>
      </c>
      <c r="C12130" s="113">
        <v>2022</v>
      </c>
      <c r="D12130" s="113" t="s">
        <v>122</v>
      </c>
      <c r="E12130" s="113" t="s">
        <v>128</v>
      </c>
      <c r="F12130" s="113" t="s">
        <v>200</v>
      </c>
      <c r="G12130" s="150">
        <v>7.3008865489258596E-10</v>
      </c>
    </row>
    <row r="12131" spans="1:7" x14ac:dyDescent="0.25">
      <c r="A12131" s="108" t="str">
        <f t="shared" si="189"/>
        <v>IS_2022_NATIONAL TOTAL_PAH</v>
      </c>
      <c r="B12131" s="113" t="s">
        <v>153</v>
      </c>
      <c r="C12131" s="113">
        <v>2022</v>
      </c>
      <c r="D12131" s="113" t="s">
        <v>122</v>
      </c>
      <c r="E12131" s="113" t="s">
        <v>129</v>
      </c>
      <c r="F12131" s="113" t="s">
        <v>200</v>
      </c>
      <c r="G12131" s="150">
        <v>8.4325345857550095E-5</v>
      </c>
    </row>
    <row r="12132" spans="1:7" x14ac:dyDescent="0.25">
      <c r="A12132" s="108" t="str">
        <f t="shared" si="189"/>
        <v>IS_2022_NATIONAL TOTAL_HCB</v>
      </c>
      <c r="B12132" s="113" t="s">
        <v>153</v>
      </c>
      <c r="C12132" s="113">
        <v>2022</v>
      </c>
      <c r="D12132" s="113" t="s">
        <v>122</v>
      </c>
      <c r="E12132" s="113" t="s">
        <v>130</v>
      </c>
      <c r="F12132" s="113" t="s">
        <v>200</v>
      </c>
      <c r="G12132" s="150">
        <v>1.1360941152947501E-7</v>
      </c>
    </row>
    <row r="12133" spans="1:7" x14ac:dyDescent="0.25">
      <c r="A12133" s="108" t="str">
        <f t="shared" si="189"/>
        <v>IS_2022_NATIONAL TOTAL_PCB</v>
      </c>
      <c r="B12133" s="113" t="s">
        <v>153</v>
      </c>
      <c r="C12133" s="113">
        <v>2022</v>
      </c>
      <c r="D12133" s="113" t="s">
        <v>122</v>
      </c>
      <c r="E12133" s="113" t="s">
        <v>259</v>
      </c>
      <c r="F12133" s="113" t="s">
        <v>200</v>
      </c>
      <c r="G12133" s="150">
        <v>1.64311140627797E-8</v>
      </c>
    </row>
    <row r="12134" spans="1:7" x14ac:dyDescent="0.25">
      <c r="A12134" s="108" t="str">
        <f t="shared" si="189"/>
        <v>IS_2022_1A3(FS)_NOx</v>
      </c>
      <c r="B12134" s="113" t="s">
        <v>153</v>
      </c>
      <c r="C12134" s="113">
        <v>2022</v>
      </c>
      <c r="D12134" s="113" t="s">
        <v>132</v>
      </c>
      <c r="E12134" s="113" t="s">
        <v>199</v>
      </c>
      <c r="F12134" s="113" t="s">
        <v>200</v>
      </c>
      <c r="G12134" s="113">
        <v>1.75569874461099</v>
      </c>
    </row>
    <row r="12135" spans="1:7" x14ac:dyDescent="0.25">
      <c r="A12135" s="108" t="str">
        <f t="shared" si="189"/>
        <v>IS_2022_1A3(FS)_NMVOC</v>
      </c>
      <c r="B12135" s="113" t="s">
        <v>153</v>
      </c>
      <c r="C12135" s="113">
        <v>2022</v>
      </c>
      <c r="D12135" s="113" t="s">
        <v>132</v>
      </c>
      <c r="E12135" s="113" t="s">
        <v>123</v>
      </c>
      <c r="F12135" s="113" t="s">
        <v>200</v>
      </c>
      <c r="G12135" s="113">
        <v>0.66052084055248095</v>
      </c>
    </row>
    <row r="12136" spans="1:7" x14ac:dyDescent="0.25">
      <c r="A12136" s="108" t="str">
        <f t="shared" si="189"/>
        <v>IS_2022_1A3(FS)_SOx</v>
      </c>
      <c r="B12136" s="113" t="s">
        <v>153</v>
      </c>
      <c r="C12136" s="113">
        <v>2022</v>
      </c>
      <c r="D12136" s="113" t="s">
        <v>132</v>
      </c>
      <c r="E12136" s="113" t="s">
        <v>201</v>
      </c>
      <c r="F12136" s="113" t="s">
        <v>200</v>
      </c>
      <c r="G12136" s="113">
        <v>4.4918539245440902E-3</v>
      </c>
    </row>
    <row r="12137" spans="1:7" x14ac:dyDescent="0.25">
      <c r="A12137" s="108" t="str">
        <f t="shared" si="189"/>
        <v>IS_2022_1A3(FS)_NH3</v>
      </c>
      <c r="B12137" s="113" t="s">
        <v>153</v>
      </c>
      <c r="C12137" s="113">
        <v>2022</v>
      </c>
      <c r="D12137" s="113" t="s">
        <v>132</v>
      </c>
      <c r="E12137" s="113" t="s">
        <v>124</v>
      </c>
      <c r="F12137" s="113" t="s">
        <v>200</v>
      </c>
      <c r="G12137" s="113">
        <v>4.68784992714118E-2</v>
      </c>
    </row>
    <row r="12138" spans="1:7" x14ac:dyDescent="0.25">
      <c r="A12138" s="108" t="str">
        <f t="shared" si="189"/>
        <v>IS_2022_1A3(FS)_PM2.5</v>
      </c>
      <c r="B12138" s="113" t="s">
        <v>153</v>
      </c>
      <c r="C12138" s="113">
        <v>2022</v>
      </c>
      <c r="D12138" s="113" t="s">
        <v>132</v>
      </c>
      <c r="E12138" s="113" t="s">
        <v>203</v>
      </c>
      <c r="F12138" s="113" t="s">
        <v>200</v>
      </c>
      <c r="G12138" s="113">
        <v>0.29704339124349899</v>
      </c>
    </row>
    <row r="12139" spans="1:7" x14ac:dyDescent="0.25">
      <c r="A12139" s="108" t="str">
        <f t="shared" si="189"/>
        <v>IS_2022_3D_NOx</v>
      </c>
      <c r="B12139" s="113" t="s">
        <v>153</v>
      </c>
      <c r="C12139" s="113">
        <v>2022</v>
      </c>
      <c r="D12139" s="113" t="s">
        <v>206</v>
      </c>
      <c r="E12139" s="113" t="s">
        <v>199</v>
      </c>
      <c r="F12139" s="113" t="s">
        <v>200</v>
      </c>
      <c r="G12139" s="113">
        <v>0.91622399925679299</v>
      </c>
    </row>
    <row r="12140" spans="1:7" x14ac:dyDescent="0.25">
      <c r="A12140" s="108" t="str">
        <f t="shared" si="189"/>
        <v>IE_1980_NATIONAL TOTAL_NOx</v>
      </c>
      <c r="B12140" s="113" t="s">
        <v>154</v>
      </c>
      <c r="C12140" s="113">
        <v>1980</v>
      </c>
      <c r="D12140" s="113" t="s">
        <v>122</v>
      </c>
      <c r="E12140" s="113" t="s">
        <v>199</v>
      </c>
      <c r="F12140" s="113" t="s">
        <v>200</v>
      </c>
      <c r="G12140" s="113">
        <v>73</v>
      </c>
    </row>
    <row r="12141" spans="1:7" x14ac:dyDescent="0.25">
      <c r="A12141" s="108" t="str">
        <f t="shared" si="189"/>
        <v>IE_1980_NATIONAL TOTAL_SOx</v>
      </c>
      <c r="B12141" s="113" t="s">
        <v>154</v>
      </c>
      <c r="C12141" s="113">
        <v>1980</v>
      </c>
      <c r="D12141" s="113" t="s">
        <v>122</v>
      </c>
      <c r="E12141" s="113" t="s">
        <v>201</v>
      </c>
      <c r="F12141" s="113" t="s">
        <v>200</v>
      </c>
      <c r="G12141" s="113">
        <v>222</v>
      </c>
    </row>
    <row r="12142" spans="1:7" x14ac:dyDescent="0.25">
      <c r="A12142" s="108" t="str">
        <f t="shared" si="189"/>
        <v>IE_1981_NATIONAL TOTAL_NOx</v>
      </c>
      <c r="B12142" s="113" t="s">
        <v>154</v>
      </c>
      <c r="C12142" s="113">
        <v>1981</v>
      </c>
      <c r="D12142" s="113" t="s">
        <v>122</v>
      </c>
      <c r="E12142" s="113" t="s">
        <v>199</v>
      </c>
      <c r="F12142" s="113" t="s">
        <v>200</v>
      </c>
      <c r="G12142" s="113">
        <v>86</v>
      </c>
    </row>
    <row r="12143" spans="1:7" x14ac:dyDescent="0.25">
      <c r="A12143" s="108" t="str">
        <f t="shared" si="189"/>
        <v>IE_1981_NATIONAL TOTAL_SOx</v>
      </c>
      <c r="B12143" s="113" t="s">
        <v>154</v>
      </c>
      <c r="C12143" s="113">
        <v>1981</v>
      </c>
      <c r="D12143" s="113" t="s">
        <v>122</v>
      </c>
      <c r="E12143" s="113" t="s">
        <v>201</v>
      </c>
      <c r="F12143" s="113" t="s">
        <v>200</v>
      </c>
      <c r="G12143" s="113">
        <v>192</v>
      </c>
    </row>
    <row r="12144" spans="1:7" x14ac:dyDescent="0.25">
      <c r="A12144" s="108" t="str">
        <f t="shared" si="189"/>
        <v>IE_1982_NATIONAL TOTAL_NOx</v>
      </c>
      <c r="B12144" s="113" t="s">
        <v>154</v>
      </c>
      <c r="C12144" s="113">
        <v>1982</v>
      </c>
      <c r="D12144" s="113" t="s">
        <v>122</v>
      </c>
      <c r="E12144" s="113" t="s">
        <v>199</v>
      </c>
      <c r="F12144" s="113" t="s">
        <v>200</v>
      </c>
      <c r="G12144" s="113">
        <v>86</v>
      </c>
    </row>
    <row r="12145" spans="1:7" x14ac:dyDescent="0.25">
      <c r="A12145" s="108" t="str">
        <f t="shared" si="189"/>
        <v>IE_1982_NATIONAL TOTAL_SOx</v>
      </c>
      <c r="B12145" s="113" t="s">
        <v>154</v>
      </c>
      <c r="C12145" s="113">
        <v>1982</v>
      </c>
      <c r="D12145" s="113" t="s">
        <v>122</v>
      </c>
      <c r="E12145" s="113" t="s">
        <v>201</v>
      </c>
      <c r="F12145" s="113" t="s">
        <v>200</v>
      </c>
      <c r="G12145" s="113">
        <v>158</v>
      </c>
    </row>
    <row r="12146" spans="1:7" x14ac:dyDescent="0.25">
      <c r="A12146" s="108" t="str">
        <f t="shared" si="189"/>
        <v>IE_1983_NATIONAL TOTAL_NOx</v>
      </c>
      <c r="B12146" s="113" t="s">
        <v>154</v>
      </c>
      <c r="C12146" s="113">
        <v>1983</v>
      </c>
      <c r="D12146" s="113" t="s">
        <v>122</v>
      </c>
      <c r="E12146" s="113" t="s">
        <v>199</v>
      </c>
      <c r="F12146" s="113" t="s">
        <v>200</v>
      </c>
      <c r="G12146" s="113">
        <v>85</v>
      </c>
    </row>
    <row r="12147" spans="1:7" x14ac:dyDescent="0.25">
      <c r="A12147" s="108" t="str">
        <f t="shared" si="189"/>
        <v>IE_1983_NATIONAL TOTAL_SOx</v>
      </c>
      <c r="B12147" s="113" t="s">
        <v>154</v>
      </c>
      <c r="C12147" s="113">
        <v>1983</v>
      </c>
      <c r="D12147" s="113" t="s">
        <v>122</v>
      </c>
      <c r="E12147" s="113" t="s">
        <v>201</v>
      </c>
      <c r="F12147" s="113" t="s">
        <v>200</v>
      </c>
      <c r="G12147" s="113">
        <v>142</v>
      </c>
    </row>
    <row r="12148" spans="1:7" x14ac:dyDescent="0.25">
      <c r="A12148" s="108" t="str">
        <f t="shared" si="189"/>
        <v>IE_1984_NATIONAL TOTAL_NOx</v>
      </c>
      <c r="B12148" s="113" t="s">
        <v>154</v>
      </c>
      <c r="C12148" s="113">
        <v>1984</v>
      </c>
      <c r="D12148" s="113" t="s">
        <v>122</v>
      </c>
      <c r="E12148" s="113" t="s">
        <v>199</v>
      </c>
      <c r="F12148" s="113" t="s">
        <v>200</v>
      </c>
      <c r="G12148" s="113">
        <v>84</v>
      </c>
    </row>
    <row r="12149" spans="1:7" x14ac:dyDescent="0.25">
      <c r="A12149" s="108" t="str">
        <f t="shared" si="189"/>
        <v>IE_1984_NATIONAL TOTAL_SOx</v>
      </c>
      <c r="B12149" s="113" t="s">
        <v>154</v>
      </c>
      <c r="C12149" s="113">
        <v>1984</v>
      </c>
      <c r="D12149" s="113" t="s">
        <v>122</v>
      </c>
      <c r="E12149" s="113" t="s">
        <v>201</v>
      </c>
      <c r="F12149" s="113" t="s">
        <v>200</v>
      </c>
      <c r="G12149" s="113">
        <v>142</v>
      </c>
    </row>
    <row r="12150" spans="1:7" x14ac:dyDescent="0.25">
      <c r="A12150" s="108" t="str">
        <f t="shared" si="189"/>
        <v>IE_1985_NATIONAL TOTAL_NOx</v>
      </c>
      <c r="B12150" s="113" t="s">
        <v>154</v>
      </c>
      <c r="C12150" s="113">
        <v>1985</v>
      </c>
      <c r="D12150" s="113" t="s">
        <v>122</v>
      </c>
      <c r="E12150" s="113" t="s">
        <v>199</v>
      </c>
      <c r="F12150" s="113" t="s">
        <v>200</v>
      </c>
      <c r="G12150" s="113">
        <v>91</v>
      </c>
    </row>
    <row r="12151" spans="1:7" x14ac:dyDescent="0.25">
      <c r="A12151" s="108" t="str">
        <f t="shared" si="189"/>
        <v>IE_1985_NATIONAL TOTAL_SOx</v>
      </c>
      <c r="B12151" s="113" t="s">
        <v>154</v>
      </c>
      <c r="C12151" s="113">
        <v>1985</v>
      </c>
      <c r="D12151" s="113" t="s">
        <v>122</v>
      </c>
      <c r="E12151" s="113" t="s">
        <v>201</v>
      </c>
      <c r="F12151" s="113" t="s">
        <v>200</v>
      </c>
      <c r="G12151" s="113">
        <v>140</v>
      </c>
    </row>
    <row r="12152" spans="1:7" x14ac:dyDescent="0.25">
      <c r="A12152" s="108" t="str">
        <f t="shared" si="189"/>
        <v>IE_1986_NATIONAL TOTAL_NOx</v>
      </c>
      <c r="B12152" s="113" t="s">
        <v>154</v>
      </c>
      <c r="C12152" s="113">
        <v>1986</v>
      </c>
      <c r="D12152" s="113" t="s">
        <v>122</v>
      </c>
      <c r="E12152" s="113" t="s">
        <v>199</v>
      </c>
      <c r="F12152" s="113" t="s">
        <v>200</v>
      </c>
      <c r="G12152" s="113">
        <v>100</v>
      </c>
    </row>
    <row r="12153" spans="1:7" x14ac:dyDescent="0.25">
      <c r="A12153" s="108" t="str">
        <f t="shared" si="189"/>
        <v>IE_1986_NATIONAL TOTAL_SOx</v>
      </c>
      <c r="B12153" s="113" t="s">
        <v>154</v>
      </c>
      <c r="C12153" s="113">
        <v>1986</v>
      </c>
      <c r="D12153" s="113" t="s">
        <v>122</v>
      </c>
      <c r="E12153" s="113" t="s">
        <v>201</v>
      </c>
      <c r="F12153" s="113" t="s">
        <v>200</v>
      </c>
      <c r="G12153" s="113">
        <v>162</v>
      </c>
    </row>
    <row r="12154" spans="1:7" x14ac:dyDescent="0.25">
      <c r="A12154" s="108" t="str">
        <f t="shared" si="189"/>
        <v>IE_1987_NATIONAL TOTAL_NOx</v>
      </c>
      <c r="B12154" s="113" t="s">
        <v>154</v>
      </c>
      <c r="C12154" s="113">
        <v>1987</v>
      </c>
      <c r="D12154" s="113" t="s">
        <v>122</v>
      </c>
      <c r="E12154" s="113" t="s">
        <v>199</v>
      </c>
      <c r="F12154" s="113" t="s">
        <v>200</v>
      </c>
      <c r="G12154" s="113">
        <v>122.163787451796</v>
      </c>
    </row>
    <row r="12155" spans="1:7" x14ac:dyDescent="0.25">
      <c r="A12155" s="108" t="str">
        <f t="shared" si="189"/>
        <v>IE_1987_NATIONAL TOTAL_NMVOC</v>
      </c>
      <c r="B12155" s="113" t="s">
        <v>154</v>
      </c>
      <c r="C12155" s="113">
        <v>1987</v>
      </c>
      <c r="D12155" s="113" t="s">
        <v>122</v>
      </c>
      <c r="E12155" s="113" t="s">
        <v>123</v>
      </c>
      <c r="F12155" s="113" t="s">
        <v>200</v>
      </c>
      <c r="G12155" s="113">
        <v>81.213818954757699</v>
      </c>
    </row>
    <row r="12156" spans="1:7" x14ac:dyDescent="0.25">
      <c r="A12156" s="108" t="str">
        <f t="shared" si="189"/>
        <v>IE_1987_NATIONAL TOTAL_SOx</v>
      </c>
      <c r="B12156" s="113" t="s">
        <v>154</v>
      </c>
      <c r="C12156" s="113">
        <v>1987</v>
      </c>
      <c r="D12156" s="113" t="s">
        <v>122</v>
      </c>
      <c r="E12156" s="113" t="s">
        <v>201</v>
      </c>
      <c r="F12156" s="113" t="s">
        <v>200</v>
      </c>
      <c r="G12156" s="113">
        <v>180.03309965614801</v>
      </c>
    </row>
    <row r="12157" spans="1:7" x14ac:dyDescent="0.25">
      <c r="A12157" s="108" t="str">
        <f t="shared" si="189"/>
        <v>IE_1987_1A3(FU)_NOx</v>
      </c>
      <c r="B12157" s="113" t="s">
        <v>154</v>
      </c>
      <c r="C12157" s="113">
        <v>1987</v>
      </c>
      <c r="D12157" s="113" t="s">
        <v>134</v>
      </c>
      <c r="E12157" s="113" t="s">
        <v>199</v>
      </c>
      <c r="F12157" s="113" t="s">
        <v>200</v>
      </c>
      <c r="G12157" s="113">
        <v>57.1725876469661</v>
      </c>
    </row>
    <row r="12158" spans="1:7" x14ac:dyDescent="0.25">
      <c r="A12158" s="108" t="str">
        <f t="shared" si="189"/>
        <v>IE_1987_1A3(FS)_NOx</v>
      </c>
      <c r="B12158" s="113" t="s">
        <v>154</v>
      </c>
      <c r="C12158" s="113">
        <v>1987</v>
      </c>
      <c r="D12158" s="113" t="s">
        <v>132</v>
      </c>
      <c r="E12158" s="113" t="s">
        <v>199</v>
      </c>
      <c r="F12158" s="113" t="s">
        <v>200</v>
      </c>
      <c r="G12158" s="113">
        <v>50.716787451796499</v>
      </c>
    </row>
    <row r="12159" spans="1:7" x14ac:dyDescent="0.25">
      <c r="A12159" s="108" t="str">
        <f t="shared" si="189"/>
        <v>IE_1987_1A3(FU)_NMVOC</v>
      </c>
      <c r="B12159" s="113" t="s">
        <v>154</v>
      </c>
      <c r="C12159" s="113">
        <v>1987</v>
      </c>
      <c r="D12159" s="113" t="s">
        <v>134</v>
      </c>
      <c r="E12159" s="113" t="s">
        <v>123</v>
      </c>
      <c r="F12159" s="113" t="s">
        <v>200</v>
      </c>
      <c r="G12159" s="113">
        <v>35.0114643859201</v>
      </c>
    </row>
    <row r="12160" spans="1:7" x14ac:dyDescent="0.25">
      <c r="A12160" s="108" t="str">
        <f t="shared" si="189"/>
        <v>IE_1987_1A3(FS)_NMVOC</v>
      </c>
      <c r="B12160" s="113" t="s">
        <v>154</v>
      </c>
      <c r="C12160" s="113">
        <v>1987</v>
      </c>
      <c r="D12160" s="113" t="s">
        <v>132</v>
      </c>
      <c r="E12160" s="113" t="s">
        <v>123</v>
      </c>
      <c r="F12160" s="113" t="s">
        <v>200</v>
      </c>
      <c r="G12160" s="113">
        <v>37.582818954757599</v>
      </c>
    </row>
    <row r="12161" spans="1:7" x14ac:dyDescent="0.25">
      <c r="A12161" s="108" t="str">
        <f t="shared" si="189"/>
        <v>IE_1987_1A3(FU)_SOx</v>
      </c>
      <c r="B12161" s="113" t="s">
        <v>154</v>
      </c>
      <c r="C12161" s="113">
        <v>1987</v>
      </c>
      <c r="D12161" s="113" t="s">
        <v>134</v>
      </c>
      <c r="E12161" s="113" t="s">
        <v>201</v>
      </c>
      <c r="F12161" s="113" t="s">
        <v>200</v>
      </c>
      <c r="G12161" s="113">
        <v>5.8924925654345603</v>
      </c>
    </row>
    <row r="12162" spans="1:7" x14ac:dyDescent="0.25">
      <c r="A12162" s="108" t="str">
        <f t="shared" ref="A12162:A12225" si="190">CONCATENATE(B12162,"_",C12162,"_",D12162,"_",E12162)</f>
        <v>IE_1987_1A3(FS)_SOx</v>
      </c>
      <c r="B12162" s="113" t="s">
        <v>154</v>
      </c>
      <c r="C12162" s="113">
        <v>1987</v>
      </c>
      <c r="D12162" s="113" t="s">
        <v>132</v>
      </c>
      <c r="E12162" s="113" t="s">
        <v>201</v>
      </c>
      <c r="F12162" s="113" t="s">
        <v>200</v>
      </c>
      <c r="G12162" s="113">
        <v>5.1990996561475296</v>
      </c>
    </row>
    <row r="12163" spans="1:7" x14ac:dyDescent="0.25">
      <c r="A12163" s="108" t="str">
        <f t="shared" si="190"/>
        <v>IE_1988_NATIONAL TOTAL_NOx</v>
      </c>
      <c r="B12163" s="113" t="s">
        <v>154</v>
      </c>
      <c r="C12163" s="113">
        <v>1988</v>
      </c>
      <c r="D12163" s="113" t="s">
        <v>122</v>
      </c>
      <c r="E12163" s="113" t="s">
        <v>199</v>
      </c>
      <c r="F12163" s="113" t="s">
        <v>200</v>
      </c>
      <c r="G12163" s="113">
        <v>122</v>
      </c>
    </row>
    <row r="12164" spans="1:7" x14ac:dyDescent="0.25">
      <c r="A12164" s="108" t="str">
        <f t="shared" si="190"/>
        <v>IE_1988_NATIONAL TOTAL_SOx</v>
      </c>
      <c r="B12164" s="113" t="s">
        <v>154</v>
      </c>
      <c r="C12164" s="113">
        <v>1988</v>
      </c>
      <c r="D12164" s="113" t="s">
        <v>122</v>
      </c>
      <c r="E12164" s="113" t="s">
        <v>201</v>
      </c>
      <c r="F12164" s="113" t="s">
        <v>200</v>
      </c>
      <c r="G12164" s="113">
        <v>152</v>
      </c>
    </row>
    <row r="12165" spans="1:7" x14ac:dyDescent="0.25">
      <c r="A12165" s="108" t="str">
        <f t="shared" si="190"/>
        <v>IE_1989_NATIONAL TOTAL_NOx</v>
      </c>
      <c r="B12165" s="113" t="s">
        <v>154</v>
      </c>
      <c r="C12165" s="113">
        <v>1989</v>
      </c>
      <c r="D12165" s="113" t="s">
        <v>122</v>
      </c>
      <c r="E12165" s="113" t="s">
        <v>199</v>
      </c>
      <c r="F12165" s="113" t="s">
        <v>200</v>
      </c>
      <c r="G12165" s="113">
        <v>127</v>
      </c>
    </row>
    <row r="12166" spans="1:7" x14ac:dyDescent="0.25">
      <c r="A12166" s="108" t="str">
        <f t="shared" si="190"/>
        <v>IE_1989_NATIONAL TOTAL_SOx</v>
      </c>
      <c r="B12166" s="113" t="s">
        <v>154</v>
      </c>
      <c r="C12166" s="113">
        <v>1989</v>
      </c>
      <c r="D12166" s="113" t="s">
        <v>122</v>
      </c>
      <c r="E12166" s="113" t="s">
        <v>201</v>
      </c>
      <c r="F12166" s="113" t="s">
        <v>200</v>
      </c>
      <c r="G12166" s="113">
        <v>162</v>
      </c>
    </row>
    <row r="12167" spans="1:7" x14ac:dyDescent="0.25">
      <c r="A12167" s="108" t="str">
        <f t="shared" si="190"/>
        <v>IE_1990_NATIONAL TOTAL_NOx</v>
      </c>
      <c r="B12167" s="113" t="s">
        <v>154</v>
      </c>
      <c r="C12167" s="113">
        <v>1990</v>
      </c>
      <c r="D12167" s="113" t="s">
        <v>122</v>
      </c>
      <c r="E12167" s="113" t="s">
        <v>199</v>
      </c>
      <c r="F12167" s="113" t="s">
        <v>200</v>
      </c>
      <c r="G12167" s="113">
        <v>167.13773658117799</v>
      </c>
    </row>
    <row r="12168" spans="1:7" x14ac:dyDescent="0.25">
      <c r="A12168" s="108" t="str">
        <f t="shared" si="190"/>
        <v>IE_1990_NATIONAL TOTAL_NMVOC</v>
      </c>
      <c r="B12168" s="113" t="s">
        <v>154</v>
      </c>
      <c r="C12168" s="113">
        <v>1990</v>
      </c>
      <c r="D12168" s="113" t="s">
        <v>122</v>
      </c>
      <c r="E12168" s="113" t="s">
        <v>123</v>
      </c>
      <c r="F12168" s="113" t="s">
        <v>200</v>
      </c>
      <c r="G12168" s="113">
        <v>157.27202276504499</v>
      </c>
    </row>
    <row r="12169" spans="1:7" x14ac:dyDescent="0.25">
      <c r="A12169" s="108" t="str">
        <f t="shared" si="190"/>
        <v>IE_1990_NATIONAL TOTAL_SOx</v>
      </c>
      <c r="B12169" s="113" t="s">
        <v>154</v>
      </c>
      <c r="C12169" s="113">
        <v>1990</v>
      </c>
      <c r="D12169" s="113" t="s">
        <v>122</v>
      </c>
      <c r="E12169" s="113" t="s">
        <v>201</v>
      </c>
      <c r="F12169" s="113" t="s">
        <v>200</v>
      </c>
      <c r="G12169" s="113">
        <v>184.024964041191</v>
      </c>
    </row>
    <row r="12170" spans="1:7" x14ac:dyDescent="0.25">
      <c r="A12170" s="108" t="str">
        <f t="shared" si="190"/>
        <v>IE_1990_NATIONAL TOTAL_NH3</v>
      </c>
      <c r="B12170" s="113" t="s">
        <v>154</v>
      </c>
      <c r="C12170" s="113">
        <v>1990</v>
      </c>
      <c r="D12170" s="113" t="s">
        <v>122</v>
      </c>
      <c r="E12170" s="113" t="s">
        <v>124</v>
      </c>
      <c r="F12170" s="113" t="s">
        <v>200</v>
      </c>
      <c r="G12170" s="113">
        <v>115.9080173847</v>
      </c>
    </row>
    <row r="12171" spans="1:7" x14ac:dyDescent="0.25">
      <c r="A12171" s="108" t="str">
        <f t="shared" si="190"/>
        <v>IE_1990_NATIONAL TOTAL_PM2.5</v>
      </c>
      <c r="B12171" s="113" t="s">
        <v>154</v>
      </c>
      <c r="C12171" s="113">
        <v>1990</v>
      </c>
      <c r="D12171" s="113" t="s">
        <v>122</v>
      </c>
      <c r="E12171" s="113" t="s">
        <v>203</v>
      </c>
      <c r="F12171" s="113" t="s">
        <v>200</v>
      </c>
      <c r="G12171" s="113">
        <v>28.4540731591404</v>
      </c>
    </row>
    <row r="12172" spans="1:7" x14ac:dyDescent="0.25">
      <c r="A12172" s="108" t="str">
        <f t="shared" si="190"/>
        <v>IE_1990_NATIONAL TOTAL_Pb</v>
      </c>
      <c r="B12172" s="113" t="s">
        <v>154</v>
      </c>
      <c r="C12172" s="113">
        <v>1990</v>
      </c>
      <c r="D12172" s="113" t="s">
        <v>122</v>
      </c>
      <c r="E12172" s="113" t="s">
        <v>125</v>
      </c>
      <c r="F12172" s="113" t="s">
        <v>200</v>
      </c>
      <c r="G12172" s="113">
        <v>0.15822666177302799</v>
      </c>
    </row>
    <row r="12173" spans="1:7" x14ac:dyDescent="0.25">
      <c r="A12173" s="108" t="str">
        <f t="shared" si="190"/>
        <v>IE_1990_NATIONAL TOTAL_Cd</v>
      </c>
      <c r="B12173" s="113" t="s">
        <v>154</v>
      </c>
      <c r="C12173" s="113">
        <v>1990</v>
      </c>
      <c r="D12173" s="113" t="s">
        <v>122</v>
      </c>
      <c r="E12173" s="113" t="s">
        <v>126</v>
      </c>
      <c r="F12173" s="113" t="s">
        <v>200</v>
      </c>
      <c r="G12173" s="113">
        <v>5.6684692886036197E-4</v>
      </c>
    </row>
    <row r="12174" spans="1:7" x14ac:dyDescent="0.25">
      <c r="A12174" s="108" t="str">
        <f t="shared" si="190"/>
        <v>IE_1990_NATIONAL TOTAL_Hg</v>
      </c>
      <c r="B12174" s="113" t="s">
        <v>154</v>
      </c>
      <c r="C12174" s="113">
        <v>1990</v>
      </c>
      <c r="D12174" s="113" t="s">
        <v>122</v>
      </c>
      <c r="E12174" s="113" t="s">
        <v>127</v>
      </c>
      <c r="F12174" s="113" t="s">
        <v>200</v>
      </c>
      <c r="G12174" s="113">
        <v>7.4437180359171603E-4</v>
      </c>
    </row>
    <row r="12175" spans="1:7" x14ac:dyDescent="0.25">
      <c r="A12175" s="108" t="str">
        <f t="shared" si="190"/>
        <v>IE_1990_NATIONAL TOTAL_DIOX</v>
      </c>
      <c r="B12175" s="113" t="s">
        <v>154</v>
      </c>
      <c r="C12175" s="113">
        <v>1990</v>
      </c>
      <c r="D12175" s="113" t="s">
        <v>122</v>
      </c>
      <c r="E12175" s="113" t="s">
        <v>128</v>
      </c>
      <c r="F12175" s="113" t="s">
        <v>200</v>
      </c>
      <c r="G12175" s="150">
        <v>4.4267002107929503E-8</v>
      </c>
    </row>
    <row r="12176" spans="1:7" x14ac:dyDescent="0.25">
      <c r="A12176" s="108" t="str">
        <f t="shared" si="190"/>
        <v>IE_1990_NATIONAL TOTAL_PAH</v>
      </c>
      <c r="B12176" s="113" t="s">
        <v>154</v>
      </c>
      <c r="C12176" s="113">
        <v>1990</v>
      </c>
      <c r="D12176" s="113" t="s">
        <v>122</v>
      </c>
      <c r="E12176" s="113" t="s">
        <v>129</v>
      </c>
      <c r="F12176" s="113" t="s">
        <v>200</v>
      </c>
      <c r="G12176" s="113">
        <v>2.9613326172432002E-2</v>
      </c>
    </row>
    <row r="12177" spans="1:7" x14ac:dyDescent="0.25">
      <c r="A12177" s="108" t="str">
        <f t="shared" si="190"/>
        <v>IE_1990_NATIONAL TOTAL_HCB</v>
      </c>
      <c r="B12177" s="113" t="s">
        <v>154</v>
      </c>
      <c r="C12177" s="113">
        <v>1990</v>
      </c>
      <c r="D12177" s="113" t="s">
        <v>122</v>
      </c>
      <c r="E12177" s="113" t="s">
        <v>130</v>
      </c>
      <c r="F12177" s="113" t="s">
        <v>200</v>
      </c>
      <c r="G12177" s="150">
        <v>4.7782857245445098E-5</v>
      </c>
    </row>
    <row r="12178" spans="1:7" x14ac:dyDescent="0.25">
      <c r="A12178" s="108" t="str">
        <f t="shared" si="190"/>
        <v>IE_1990_NATIONAL TOTAL_PCB</v>
      </c>
      <c r="B12178" s="113" t="s">
        <v>154</v>
      </c>
      <c r="C12178" s="113">
        <v>1990</v>
      </c>
      <c r="D12178" s="113" t="s">
        <v>122</v>
      </c>
      <c r="E12178" s="113" t="s">
        <v>259</v>
      </c>
      <c r="F12178" s="113" t="s">
        <v>200</v>
      </c>
      <c r="G12178" s="150">
        <v>3.9352444779010001E-5</v>
      </c>
    </row>
    <row r="12179" spans="1:7" x14ac:dyDescent="0.25">
      <c r="A12179" s="108" t="str">
        <f t="shared" si="190"/>
        <v>IE_1990_1A3(FU)_NOx</v>
      </c>
      <c r="B12179" s="113" t="s">
        <v>154</v>
      </c>
      <c r="C12179" s="113">
        <v>1990</v>
      </c>
      <c r="D12179" s="113" t="s">
        <v>134</v>
      </c>
      <c r="E12179" s="113" t="s">
        <v>199</v>
      </c>
      <c r="F12179" s="113" t="s">
        <v>200</v>
      </c>
      <c r="G12179" s="113">
        <v>62.0049571037693</v>
      </c>
    </row>
    <row r="12180" spans="1:7" x14ac:dyDescent="0.25">
      <c r="A12180" s="108" t="str">
        <f t="shared" si="190"/>
        <v>IE_1990_1A3(FS)_NOx</v>
      </c>
      <c r="B12180" s="113" t="s">
        <v>154</v>
      </c>
      <c r="C12180" s="113">
        <v>1990</v>
      </c>
      <c r="D12180" s="113" t="s">
        <v>132</v>
      </c>
      <c r="E12180" s="113" t="s">
        <v>199</v>
      </c>
      <c r="F12180" s="113" t="s">
        <v>200</v>
      </c>
      <c r="G12180" s="113">
        <v>55.896430341544999</v>
      </c>
    </row>
    <row r="12181" spans="1:7" x14ac:dyDescent="0.25">
      <c r="A12181" s="108" t="str">
        <f t="shared" si="190"/>
        <v>IE_1990_1A3(FU)_NMVOC</v>
      </c>
      <c r="B12181" s="113" t="s">
        <v>154</v>
      </c>
      <c r="C12181" s="113">
        <v>1990</v>
      </c>
      <c r="D12181" s="113" t="s">
        <v>134</v>
      </c>
      <c r="E12181" s="113" t="s">
        <v>123</v>
      </c>
      <c r="F12181" s="113" t="s">
        <v>200</v>
      </c>
      <c r="G12181" s="113">
        <v>35.465248224200003</v>
      </c>
    </row>
    <row r="12182" spans="1:7" x14ac:dyDescent="0.25">
      <c r="A12182" s="108" t="str">
        <f t="shared" si="190"/>
        <v>IE_1990_1A3(FS)_NMVOC</v>
      </c>
      <c r="B12182" s="113" t="s">
        <v>154</v>
      </c>
      <c r="C12182" s="113">
        <v>1990</v>
      </c>
      <c r="D12182" s="113" t="s">
        <v>132</v>
      </c>
      <c r="E12182" s="113" t="s">
        <v>123</v>
      </c>
      <c r="F12182" s="113" t="s">
        <v>200</v>
      </c>
      <c r="G12182" s="113">
        <v>38.829579867299998</v>
      </c>
    </row>
    <row r="12183" spans="1:7" x14ac:dyDescent="0.25">
      <c r="A12183" s="108" t="str">
        <f t="shared" si="190"/>
        <v>IE_1990_1A3(FU)_SOx</v>
      </c>
      <c r="B12183" s="113" t="s">
        <v>154</v>
      </c>
      <c r="C12183" s="113">
        <v>1990</v>
      </c>
      <c r="D12183" s="113" t="s">
        <v>134</v>
      </c>
      <c r="E12183" s="113" t="s">
        <v>201</v>
      </c>
      <c r="F12183" s="113" t="s">
        <v>200</v>
      </c>
      <c r="G12183" s="113">
        <v>6.1277561451055096</v>
      </c>
    </row>
    <row r="12184" spans="1:7" x14ac:dyDescent="0.25">
      <c r="A12184" s="108" t="str">
        <f t="shared" si="190"/>
        <v>IE_1990_1A3(FS)_SOx</v>
      </c>
      <c r="B12184" s="113" t="s">
        <v>154</v>
      </c>
      <c r="C12184" s="113">
        <v>1990</v>
      </c>
      <c r="D12184" s="113" t="s">
        <v>132</v>
      </c>
      <c r="E12184" s="113" t="s">
        <v>201</v>
      </c>
      <c r="F12184" s="113" t="s">
        <v>200</v>
      </c>
      <c r="G12184" s="113">
        <v>5.3733120366853804</v>
      </c>
    </row>
    <row r="12185" spans="1:7" x14ac:dyDescent="0.25">
      <c r="A12185" s="108" t="str">
        <f t="shared" si="190"/>
        <v>IE_1990_1A3(FU)_NH3</v>
      </c>
      <c r="B12185" s="113" t="s">
        <v>154</v>
      </c>
      <c r="C12185" s="113">
        <v>1990</v>
      </c>
      <c r="D12185" s="113" t="s">
        <v>134</v>
      </c>
      <c r="E12185" s="113" t="s">
        <v>124</v>
      </c>
      <c r="F12185" s="113" t="s">
        <v>200</v>
      </c>
      <c r="G12185" s="113">
        <v>4.42912115314597E-2</v>
      </c>
    </row>
    <row r="12186" spans="1:7" x14ac:dyDescent="0.25">
      <c r="A12186" s="108" t="str">
        <f t="shared" si="190"/>
        <v>IE_1990_1A3(FS)_NH3</v>
      </c>
      <c r="B12186" s="113" t="s">
        <v>154</v>
      </c>
      <c r="C12186" s="113">
        <v>1990</v>
      </c>
      <c r="D12186" s="113" t="s">
        <v>132</v>
      </c>
      <c r="E12186" s="113" t="s">
        <v>124</v>
      </c>
      <c r="F12186" s="113" t="s">
        <v>200</v>
      </c>
      <c r="G12186" s="113">
        <v>4.0309708180224203E-2</v>
      </c>
    </row>
    <row r="12187" spans="1:7" x14ac:dyDescent="0.25">
      <c r="A12187" s="108" t="str">
        <f t="shared" si="190"/>
        <v>IE_1990_1A3(FU)_PM2.5</v>
      </c>
      <c r="B12187" s="113" t="s">
        <v>154</v>
      </c>
      <c r="C12187" s="113">
        <v>1990</v>
      </c>
      <c r="D12187" s="113" t="s">
        <v>134</v>
      </c>
      <c r="E12187" s="113" t="s">
        <v>203</v>
      </c>
      <c r="F12187" s="113" t="s">
        <v>200</v>
      </c>
      <c r="G12187" s="113">
        <v>2.4183919525083</v>
      </c>
    </row>
    <row r="12188" spans="1:7" x14ac:dyDescent="0.25">
      <c r="A12188" s="108" t="str">
        <f t="shared" si="190"/>
        <v>IE_1990_1A3(FS)_PM2.5</v>
      </c>
      <c r="B12188" s="113" t="s">
        <v>154</v>
      </c>
      <c r="C12188" s="113">
        <v>1990</v>
      </c>
      <c r="D12188" s="113" t="s">
        <v>132</v>
      </c>
      <c r="E12188" s="113" t="s">
        <v>203</v>
      </c>
      <c r="F12188" s="113" t="s">
        <v>200</v>
      </c>
      <c r="G12188" s="113">
        <v>2.0865704043553199</v>
      </c>
    </row>
    <row r="12189" spans="1:7" x14ac:dyDescent="0.25">
      <c r="A12189" s="108" t="str">
        <f t="shared" si="190"/>
        <v>IE_1990_3D_NOx</v>
      </c>
      <c r="B12189" s="113" t="s">
        <v>154</v>
      </c>
      <c r="C12189" s="113">
        <v>1990</v>
      </c>
      <c r="D12189" s="113" t="s">
        <v>206</v>
      </c>
      <c r="E12189" s="113" t="s">
        <v>199</v>
      </c>
      <c r="F12189" s="113" t="s">
        <v>200</v>
      </c>
      <c r="G12189" s="113">
        <v>31.5607870263681</v>
      </c>
    </row>
    <row r="12190" spans="1:7" x14ac:dyDescent="0.25">
      <c r="A12190" s="108" t="str">
        <f t="shared" si="190"/>
        <v>IE_1991_NATIONAL TOTAL_NOx</v>
      </c>
      <c r="B12190" s="113" t="s">
        <v>154</v>
      </c>
      <c r="C12190" s="113">
        <v>1991</v>
      </c>
      <c r="D12190" s="113" t="s">
        <v>122</v>
      </c>
      <c r="E12190" s="113" t="s">
        <v>199</v>
      </c>
      <c r="F12190" s="113" t="s">
        <v>200</v>
      </c>
      <c r="G12190" s="113">
        <v>169.62255499536701</v>
      </c>
    </row>
    <row r="12191" spans="1:7" x14ac:dyDescent="0.25">
      <c r="A12191" s="108" t="str">
        <f t="shared" si="190"/>
        <v>IE_1991_NATIONAL TOTAL_NMVOC</v>
      </c>
      <c r="B12191" s="113" t="s">
        <v>154</v>
      </c>
      <c r="C12191" s="113">
        <v>1991</v>
      </c>
      <c r="D12191" s="113" t="s">
        <v>122</v>
      </c>
      <c r="E12191" s="113" t="s">
        <v>123</v>
      </c>
      <c r="F12191" s="113" t="s">
        <v>200</v>
      </c>
      <c r="G12191" s="113">
        <v>157.69424113684201</v>
      </c>
    </row>
    <row r="12192" spans="1:7" x14ac:dyDescent="0.25">
      <c r="A12192" s="108" t="str">
        <f t="shared" si="190"/>
        <v>IE_1991_NATIONAL TOTAL_SOx</v>
      </c>
      <c r="B12192" s="113" t="s">
        <v>154</v>
      </c>
      <c r="C12192" s="113">
        <v>1991</v>
      </c>
      <c r="D12192" s="113" t="s">
        <v>122</v>
      </c>
      <c r="E12192" s="113" t="s">
        <v>201</v>
      </c>
      <c r="F12192" s="113" t="s">
        <v>200</v>
      </c>
      <c r="G12192" s="113">
        <v>183.93907944657099</v>
      </c>
    </row>
    <row r="12193" spans="1:7" x14ac:dyDescent="0.25">
      <c r="A12193" s="108" t="str">
        <f t="shared" si="190"/>
        <v>IE_1991_NATIONAL TOTAL_NH3</v>
      </c>
      <c r="B12193" s="113" t="s">
        <v>154</v>
      </c>
      <c r="C12193" s="113">
        <v>1991</v>
      </c>
      <c r="D12193" s="113" t="s">
        <v>122</v>
      </c>
      <c r="E12193" s="113" t="s">
        <v>124</v>
      </c>
      <c r="F12193" s="113" t="s">
        <v>200</v>
      </c>
      <c r="G12193" s="113">
        <v>117.873490840207</v>
      </c>
    </row>
    <row r="12194" spans="1:7" x14ac:dyDescent="0.25">
      <c r="A12194" s="108" t="str">
        <f t="shared" si="190"/>
        <v>IE_1991_NATIONAL TOTAL_PM2.5</v>
      </c>
      <c r="B12194" s="113" t="s">
        <v>154</v>
      </c>
      <c r="C12194" s="113">
        <v>1991</v>
      </c>
      <c r="D12194" s="113" t="s">
        <v>122</v>
      </c>
      <c r="E12194" s="113" t="s">
        <v>203</v>
      </c>
      <c r="F12194" s="113" t="s">
        <v>200</v>
      </c>
      <c r="G12194" s="113">
        <v>28.313579735214301</v>
      </c>
    </row>
    <row r="12195" spans="1:7" x14ac:dyDescent="0.25">
      <c r="A12195" s="108" t="str">
        <f t="shared" si="190"/>
        <v>IE_1991_NATIONAL TOTAL_Pb</v>
      </c>
      <c r="B12195" s="113" t="s">
        <v>154</v>
      </c>
      <c r="C12195" s="113">
        <v>1991</v>
      </c>
      <c r="D12195" s="113" t="s">
        <v>122</v>
      </c>
      <c r="E12195" s="113" t="s">
        <v>125</v>
      </c>
      <c r="F12195" s="113" t="s">
        <v>200</v>
      </c>
      <c r="G12195" s="113">
        <v>0.142125237582233</v>
      </c>
    </row>
    <row r="12196" spans="1:7" x14ac:dyDescent="0.25">
      <c r="A12196" s="108" t="str">
        <f t="shared" si="190"/>
        <v>IE_1991_NATIONAL TOTAL_Cd</v>
      </c>
      <c r="B12196" s="113" t="s">
        <v>154</v>
      </c>
      <c r="C12196" s="113">
        <v>1991</v>
      </c>
      <c r="D12196" s="113" t="s">
        <v>122</v>
      </c>
      <c r="E12196" s="113" t="s">
        <v>126</v>
      </c>
      <c r="F12196" s="113" t="s">
        <v>200</v>
      </c>
      <c r="G12196" s="113">
        <v>5.5453335031361401E-4</v>
      </c>
    </row>
    <row r="12197" spans="1:7" x14ac:dyDescent="0.25">
      <c r="A12197" s="108" t="str">
        <f t="shared" si="190"/>
        <v>IE_1991_NATIONAL TOTAL_Hg</v>
      </c>
      <c r="B12197" s="113" t="s">
        <v>154</v>
      </c>
      <c r="C12197" s="113">
        <v>1991</v>
      </c>
      <c r="D12197" s="113" t="s">
        <v>122</v>
      </c>
      <c r="E12197" s="113" t="s">
        <v>127</v>
      </c>
      <c r="F12197" s="113" t="s">
        <v>200</v>
      </c>
      <c r="G12197" s="113">
        <v>7.2085553359298898E-4</v>
      </c>
    </row>
    <row r="12198" spans="1:7" x14ac:dyDescent="0.25">
      <c r="A12198" s="108" t="str">
        <f t="shared" si="190"/>
        <v>IE_1991_NATIONAL TOTAL_DIOX</v>
      </c>
      <c r="B12198" s="113" t="s">
        <v>154</v>
      </c>
      <c r="C12198" s="113">
        <v>1991</v>
      </c>
      <c r="D12198" s="113" t="s">
        <v>122</v>
      </c>
      <c r="E12198" s="113" t="s">
        <v>128</v>
      </c>
      <c r="F12198" s="113" t="s">
        <v>200</v>
      </c>
      <c r="G12198" s="150">
        <v>4.3744830757116897E-8</v>
      </c>
    </row>
    <row r="12199" spans="1:7" x14ac:dyDescent="0.25">
      <c r="A12199" s="108" t="str">
        <f t="shared" si="190"/>
        <v>IE_1991_NATIONAL TOTAL_PAH</v>
      </c>
      <c r="B12199" s="113" t="s">
        <v>154</v>
      </c>
      <c r="C12199" s="113">
        <v>1991</v>
      </c>
      <c r="D12199" s="113" t="s">
        <v>122</v>
      </c>
      <c r="E12199" s="113" t="s">
        <v>129</v>
      </c>
      <c r="F12199" s="113" t="s">
        <v>200</v>
      </c>
      <c r="G12199" s="113">
        <v>2.9154490254889399E-2</v>
      </c>
    </row>
    <row r="12200" spans="1:7" x14ac:dyDescent="0.25">
      <c r="A12200" s="108" t="str">
        <f t="shared" si="190"/>
        <v>IE_1991_NATIONAL TOTAL_HCB</v>
      </c>
      <c r="B12200" s="113" t="s">
        <v>154</v>
      </c>
      <c r="C12200" s="113">
        <v>1991</v>
      </c>
      <c r="D12200" s="113" t="s">
        <v>122</v>
      </c>
      <c r="E12200" s="113" t="s">
        <v>130</v>
      </c>
      <c r="F12200" s="113" t="s">
        <v>200</v>
      </c>
      <c r="G12200" s="150">
        <v>4.7714516993256403E-5</v>
      </c>
    </row>
    <row r="12201" spans="1:7" x14ac:dyDescent="0.25">
      <c r="A12201" s="108" t="str">
        <f t="shared" si="190"/>
        <v>IE_1991_NATIONAL TOTAL_PCB</v>
      </c>
      <c r="B12201" s="113" t="s">
        <v>154</v>
      </c>
      <c r="C12201" s="113">
        <v>1991</v>
      </c>
      <c r="D12201" s="113" t="s">
        <v>122</v>
      </c>
      <c r="E12201" s="113" t="s">
        <v>259</v>
      </c>
      <c r="F12201" s="113" t="s">
        <v>200</v>
      </c>
      <c r="G12201" s="150">
        <v>3.7815087945331203E-5</v>
      </c>
    </row>
    <row r="12202" spans="1:7" x14ac:dyDescent="0.25">
      <c r="A12202" s="108" t="str">
        <f t="shared" si="190"/>
        <v>IE_1991_1A3(FU)_NOx</v>
      </c>
      <c r="B12202" s="113" t="s">
        <v>154</v>
      </c>
      <c r="C12202" s="113">
        <v>1991</v>
      </c>
      <c r="D12202" s="113" t="s">
        <v>134</v>
      </c>
      <c r="E12202" s="113" t="s">
        <v>199</v>
      </c>
      <c r="F12202" s="113" t="s">
        <v>200</v>
      </c>
      <c r="G12202" s="113">
        <v>61.838122779372199</v>
      </c>
    </row>
    <row r="12203" spans="1:7" x14ac:dyDescent="0.25">
      <c r="A12203" s="108" t="str">
        <f t="shared" si="190"/>
        <v>IE_1991_1A3(FS)_NOx</v>
      </c>
      <c r="B12203" s="113" t="s">
        <v>154</v>
      </c>
      <c r="C12203" s="113">
        <v>1991</v>
      </c>
      <c r="D12203" s="113" t="s">
        <v>132</v>
      </c>
      <c r="E12203" s="113" t="s">
        <v>199</v>
      </c>
      <c r="F12203" s="113" t="s">
        <v>200</v>
      </c>
      <c r="G12203" s="113">
        <v>57.528116688872302</v>
      </c>
    </row>
    <row r="12204" spans="1:7" x14ac:dyDescent="0.25">
      <c r="A12204" s="108" t="str">
        <f t="shared" si="190"/>
        <v>IE_1991_1A3(FU)_NMVOC</v>
      </c>
      <c r="B12204" s="113" t="s">
        <v>154</v>
      </c>
      <c r="C12204" s="113">
        <v>1991</v>
      </c>
      <c r="D12204" s="113" t="s">
        <v>134</v>
      </c>
      <c r="E12204" s="113" t="s">
        <v>123</v>
      </c>
      <c r="F12204" s="113" t="s">
        <v>200</v>
      </c>
      <c r="G12204" s="113">
        <v>35.206259376817101</v>
      </c>
    </row>
    <row r="12205" spans="1:7" x14ac:dyDescent="0.25">
      <c r="A12205" s="108" t="str">
        <f t="shared" si="190"/>
        <v>IE_1991_1A3(FS)_NMVOC</v>
      </c>
      <c r="B12205" s="113" t="s">
        <v>154</v>
      </c>
      <c r="C12205" s="113">
        <v>1991</v>
      </c>
      <c r="D12205" s="113" t="s">
        <v>132</v>
      </c>
      <c r="E12205" s="113" t="s">
        <v>123</v>
      </c>
      <c r="F12205" s="113" t="s">
        <v>200</v>
      </c>
      <c r="G12205" s="113">
        <v>39.394031987001398</v>
      </c>
    </row>
    <row r="12206" spans="1:7" x14ac:dyDescent="0.25">
      <c r="A12206" s="108" t="str">
        <f t="shared" si="190"/>
        <v>IE_1991_1A3(FU)_SOx</v>
      </c>
      <c r="B12206" s="113" t="s">
        <v>154</v>
      </c>
      <c r="C12206" s="113">
        <v>1991</v>
      </c>
      <c r="D12206" s="113" t="s">
        <v>134</v>
      </c>
      <c r="E12206" s="113" t="s">
        <v>201</v>
      </c>
      <c r="F12206" s="113" t="s">
        <v>200</v>
      </c>
      <c r="G12206" s="113">
        <v>4.7394338197960204</v>
      </c>
    </row>
    <row r="12207" spans="1:7" x14ac:dyDescent="0.25">
      <c r="A12207" s="108" t="str">
        <f t="shared" si="190"/>
        <v>IE_1991_1A3(FS)_SOx</v>
      </c>
      <c r="B12207" s="113" t="s">
        <v>154</v>
      </c>
      <c r="C12207" s="113">
        <v>1991</v>
      </c>
      <c r="D12207" s="113" t="s">
        <v>132</v>
      </c>
      <c r="E12207" s="113" t="s">
        <v>201</v>
      </c>
      <c r="F12207" s="113" t="s">
        <v>200</v>
      </c>
      <c r="G12207" s="113">
        <v>4.3628085767490603</v>
      </c>
    </row>
    <row r="12208" spans="1:7" x14ac:dyDescent="0.25">
      <c r="A12208" s="108" t="str">
        <f t="shared" si="190"/>
        <v>IE_1991_1A3(FU)_NH3</v>
      </c>
      <c r="B12208" s="113" t="s">
        <v>154</v>
      </c>
      <c r="C12208" s="113">
        <v>1991</v>
      </c>
      <c r="D12208" s="113" t="s">
        <v>134</v>
      </c>
      <c r="E12208" s="113" t="s">
        <v>124</v>
      </c>
      <c r="F12208" s="113" t="s">
        <v>200</v>
      </c>
      <c r="G12208" s="113">
        <v>4.4655803765360803E-2</v>
      </c>
    </row>
    <row r="12209" spans="1:7" x14ac:dyDescent="0.25">
      <c r="A12209" s="108" t="str">
        <f t="shared" si="190"/>
        <v>IE_1991_1A3(FS)_NH3</v>
      </c>
      <c r="B12209" s="113" t="s">
        <v>154</v>
      </c>
      <c r="C12209" s="113">
        <v>1991</v>
      </c>
      <c r="D12209" s="113" t="s">
        <v>132</v>
      </c>
      <c r="E12209" s="113" t="s">
        <v>124</v>
      </c>
      <c r="F12209" s="113" t="s">
        <v>200</v>
      </c>
      <c r="G12209" s="113">
        <v>4.1733182725990303E-2</v>
      </c>
    </row>
    <row r="12210" spans="1:7" x14ac:dyDescent="0.25">
      <c r="A12210" s="108" t="str">
        <f t="shared" si="190"/>
        <v>IE_1991_1A3(FU)_PM2.5</v>
      </c>
      <c r="B12210" s="113" t="s">
        <v>154</v>
      </c>
      <c r="C12210" s="113">
        <v>1991</v>
      </c>
      <c r="D12210" s="113" t="s">
        <v>134</v>
      </c>
      <c r="E12210" s="113" t="s">
        <v>203</v>
      </c>
      <c r="F12210" s="113" t="s">
        <v>200</v>
      </c>
      <c r="G12210" s="113">
        <v>2.4941325113541502</v>
      </c>
    </row>
    <row r="12211" spans="1:7" x14ac:dyDescent="0.25">
      <c r="A12211" s="108" t="str">
        <f t="shared" si="190"/>
        <v>IE_1991_1A3(FS)_PM2.5</v>
      </c>
      <c r="B12211" s="113" t="s">
        <v>154</v>
      </c>
      <c r="C12211" s="113">
        <v>1991</v>
      </c>
      <c r="D12211" s="113" t="s">
        <v>132</v>
      </c>
      <c r="E12211" s="113" t="s">
        <v>203</v>
      </c>
      <c r="F12211" s="113" t="s">
        <v>200</v>
      </c>
      <c r="G12211" s="113">
        <v>2.26894016614296</v>
      </c>
    </row>
    <row r="12212" spans="1:7" x14ac:dyDescent="0.25">
      <c r="A12212" s="108" t="str">
        <f t="shared" si="190"/>
        <v>IE_1991_3D_NOx</v>
      </c>
      <c r="B12212" s="113" t="s">
        <v>154</v>
      </c>
      <c r="C12212" s="113">
        <v>1991</v>
      </c>
      <c r="D12212" s="113" t="s">
        <v>206</v>
      </c>
      <c r="E12212" s="113" t="s">
        <v>199</v>
      </c>
      <c r="F12212" s="113" t="s">
        <v>200</v>
      </c>
      <c r="G12212" s="113">
        <v>31.563567037875799</v>
      </c>
    </row>
    <row r="12213" spans="1:7" x14ac:dyDescent="0.25">
      <c r="A12213" s="108" t="str">
        <f t="shared" si="190"/>
        <v>IE_1992_NATIONAL TOTAL_NOx</v>
      </c>
      <c r="B12213" s="113" t="s">
        <v>154</v>
      </c>
      <c r="C12213" s="113">
        <v>1992</v>
      </c>
      <c r="D12213" s="113" t="s">
        <v>122</v>
      </c>
      <c r="E12213" s="113" t="s">
        <v>199</v>
      </c>
      <c r="F12213" s="113" t="s">
        <v>200</v>
      </c>
      <c r="G12213" s="113">
        <v>178.293523105541</v>
      </c>
    </row>
    <row r="12214" spans="1:7" x14ac:dyDescent="0.25">
      <c r="A12214" s="108" t="str">
        <f t="shared" si="190"/>
        <v>IE_1992_NATIONAL TOTAL_NMVOC</v>
      </c>
      <c r="B12214" s="113" t="s">
        <v>154</v>
      </c>
      <c r="C12214" s="113">
        <v>1992</v>
      </c>
      <c r="D12214" s="113" t="s">
        <v>122</v>
      </c>
      <c r="E12214" s="113" t="s">
        <v>123</v>
      </c>
      <c r="F12214" s="113" t="s">
        <v>200</v>
      </c>
      <c r="G12214" s="113">
        <v>152.88521374589101</v>
      </c>
    </row>
    <row r="12215" spans="1:7" x14ac:dyDescent="0.25">
      <c r="A12215" s="108" t="str">
        <f t="shared" si="190"/>
        <v>IE_1992_NATIONAL TOTAL_SOx</v>
      </c>
      <c r="B12215" s="113" t="s">
        <v>154</v>
      </c>
      <c r="C12215" s="113">
        <v>1992</v>
      </c>
      <c r="D12215" s="113" t="s">
        <v>122</v>
      </c>
      <c r="E12215" s="113" t="s">
        <v>201</v>
      </c>
      <c r="F12215" s="113" t="s">
        <v>200</v>
      </c>
      <c r="G12215" s="113">
        <v>171.36135604083401</v>
      </c>
    </row>
    <row r="12216" spans="1:7" x14ac:dyDescent="0.25">
      <c r="A12216" s="108" t="str">
        <f t="shared" si="190"/>
        <v>IE_1992_NATIONAL TOTAL_NH3</v>
      </c>
      <c r="B12216" s="113" t="s">
        <v>154</v>
      </c>
      <c r="C12216" s="113">
        <v>1992</v>
      </c>
      <c r="D12216" s="113" t="s">
        <v>122</v>
      </c>
      <c r="E12216" s="113" t="s">
        <v>124</v>
      </c>
      <c r="F12216" s="113" t="s">
        <v>200</v>
      </c>
      <c r="G12216" s="113">
        <v>120.845905140284</v>
      </c>
    </row>
    <row r="12217" spans="1:7" x14ac:dyDescent="0.25">
      <c r="A12217" s="108" t="str">
        <f t="shared" si="190"/>
        <v>IE_1992_NATIONAL TOTAL_PM2.5</v>
      </c>
      <c r="B12217" s="113" t="s">
        <v>154</v>
      </c>
      <c r="C12217" s="113">
        <v>1992</v>
      </c>
      <c r="D12217" s="113" t="s">
        <v>122</v>
      </c>
      <c r="E12217" s="113" t="s">
        <v>203</v>
      </c>
      <c r="F12217" s="113" t="s">
        <v>200</v>
      </c>
      <c r="G12217" s="113">
        <v>24.959337815518399</v>
      </c>
    </row>
    <row r="12218" spans="1:7" x14ac:dyDescent="0.25">
      <c r="A12218" s="108" t="str">
        <f t="shared" si="190"/>
        <v>IE_1992_NATIONAL TOTAL_Pb</v>
      </c>
      <c r="B12218" s="113" t="s">
        <v>154</v>
      </c>
      <c r="C12218" s="113">
        <v>1992</v>
      </c>
      <c r="D12218" s="113" t="s">
        <v>122</v>
      </c>
      <c r="E12218" s="113" t="s">
        <v>125</v>
      </c>
      <c r="F12218" s="113" t="s">
        <v>200</v>
      </c>
      <c r="G12218" s="113">
        <v>0.15045398695211801</v>
      </c>
    </row>
    <row r="12219" spans="1:7" x14ac:dyDescent="0.25">
      <c r="A12219" s="108" t="str">
        <f t="shared" si="190"/>
        <v>IE_1992_NATIONAL TOTAL_Cd</v>
      </c>
      <c r="B12219" s="113" t="s">
        <v>154</v>
      </c>
      <c r="C12219" s="113">
        <v>1992</v>
      </c>
      <c r="D12219" s="113" t="s">
        <v>122</v>
      </c>
      <c r="E12219" s="113" t="s">
        <v>126</v>
      </c>
      <c r="F12219" s="113" t="s">
        <v>200</v>
      </c>
      <c r="G12219" s="113">
        <v>5.24874679777776E-4</v>
      </c>
    </row>
    <row r="12220" spans="1:7" x14ac:dyDescent="0.25">
      <c r="A12220" s="108" t="str">
        <f t="shared" si="190"/>
        <v>IE_1992_NATIONAL TOTAL_Hg</v>
      </c>
      <c r="B12220" s="113" t="s">
        <v>154</v>
      </c>
      <c r="C12220" s="113">
        <v>1992</v>
      </c>
      <c r="D12220" s="113" t="s">
        <v>122</v>
      </c>
      <c r="E12220" s="113" t="s">
        <v>127</v>
      </c>
      <c r="F12220" s="113" t="s">
        <v>200</v>
      </c>
      <c r="G12220" s="113">
        <v>6.8116559507068095E-4</v>
      </c>
    </row>
    <row r="12221" spans="1:7" x14ac:dyDescent="0.25">
      <c r="A12221" s="108" t="str">
        <f t="shared" si="190"/>
        <v>IE_1992_NATIONAL TOTAL_DIOX</v>
      </c>
      <c r="B12221" s="113" t="s">
        <v>154</v>
      </c>
      <c r="C12221" s="113">
        <v>1992</v>
      </c>
      <c r="D12221" s="113" t="s">
        <v>122</v>
      </c>
      <c r="E12221" s="113" t="s">
        <v>128</v>
      </c>
      <c r="F12221" s="113" t="s">
        <v>200</v>
      </c>
      <c r="G12221" s="150">
        <v>3.9036639193588799E-8</v>
      </c>
    </row>
    <row r="12222" spans="1:7" x14ac:dyDescent="0.25">
      <c r="A12222" s="108" t="str">
        <f t="shared" si="190"/>
        <v>IE_1992_NATIONAL TOTAL_PAH</v>
      </c>
      <c r="B12222" s="113" t="s">
        <v>154</v>
      </c>
      <c r="C12222" s="113">
        <v>1992</v>
      </c>
      <c r="D12222" s="113" t="s">
        <v>122</v>
      </c>
      <c r="E12222" s="113" t="s">
        <v>129</v>
      </c>
      <c r="F12222" s="113" t="s">
        <v>200</v>
      </c>
      <c r="G12222" s="113">
        <v>2.5077232010865601E-2</v>
      </c>
    </row>
    <row r="12223" spans="1:7" x14ac:dyDescent="0.25">
      <c r="A12223" s="108" t="str">
        <f t="shared" si="190"/>
        <v>IE_1992_NATIONAL TOTAL_HCB</v>
      </c>
      <c r="B12223" s="113" t="s">
        <v>154</v>
      </c>
      <c r="C12223" s="113">
        <v>1992</v>
      </c>
      <c r="D12223" s="113" t="s">
        <v>122</v>
      </c>
      <c r="E12223" s="113" t="s">
        <v>130</v>
      </c>
      <c r="F12223" s="113" t="s">
        <v>200</v>
      </c>
      <c r="G12223" s="150">
        <v>4.7772227533035899E-5</v>
      </c>
    </row>
    <row r="12224" spans="1:7" x14ac:dyDescent="0.25">
      <c r="A12224" s="108" t="str">
        <f t="shared" si="190"/>
        <v>IE_1992_NATIONAL TOTAL_PCB</v>
      </c>
      <c r="B12224" s="113" t="s">
        <v>154</v>
      </c>
      <c r="C12224" s="113">
        <v>1992</v>
      </c>
      <c r="D12224" s="113" t="s">
        <v>122</v>
      </c>
      <c r="E12224" s="113" t="s">
        <v>259</v>
      </c>
      <c r="F12224" s="113" t="s">
        <v>200</v>
      </c>
      <c r="G12224" s="150">
        <v>3.58702555126463E-5</v>
      </c>
    </row>
    <row r="12225" spans="1:7" x14ac:dyDescent="0.25">
      <c r="A12225" s="108" t="str">
        <f t="shared" si="190"/>
        <v>IE_1992_1A3(FU)_NOx</v>
      </c>
      <c r="B12225" s="113" t="s">
        <v>154</v>
      </c>
      <c r="C12225" s="113">
        <v>1992</v>
      </c>
      <c r="D12225" s="113" t="s">
        <v>134</v>
      </c>
      <c r="E12225" s="113" t="s">
        <v>199</v>
      </c>
      <c r="F12225" s="113" t="s">
        <v>200</v>
      </c>
      <c r="G12225" s="113">
        <v>64.237646233754901</v>
      </c>
    </row>
    <row r="12226" spans="1:7" x14ac:dyDescent="0.25">
      <c r="A12226" s="108" t="str">
        <f t="shared" ref="A12226:A12289" si="191">CONCATENATE(B12226,"_",C12226,"_",D12226,"_",E12226)</f>
        <v>IE_1992_1A3(FS)_NOx</v>
      </c>
      <c r="B12226" s="113" t="s">
        <v>154</v>
      </c>
      <c r="C12226" s="113">
        <v>1992</v>
      </c>
      <c r="D12226" s="113" t="s">
        <v>132</v>
      </c>
      <c r="E12226" s="113" t="s">
        <v>199</v>
      </c>
      <c r="F12226" s="113" t="s">
        <v>200</v>
      </c>
      <c r="G12226" s="113">
        <v>60.7576745761423</v>
      </c>
    </row>
    <row r="12227" spans="1:7" x14ac:dyDescent="0.25">
      <c r="A12227" s="108" t="str">
        <f t="shared" si="191"/>
        <v>IE_1992_1A3(FU)_NMVOC</v>
      </c>
      <c r="B12227" s="113" t="s">
        <v>154</v>
      </c>
      <c r="C12227" s="113">
        <v>1992</v>
      </c>
      <c r="D12227" s="113" t="s">
        <v>134</v>
      </c>
      <c r="E12227" s="113" t="s">
        <v>123</v>
      </c>
      <c r="F12227" s="113" t="s">
        <v>200</v>
      </c>
      <c r="G12227" s="113">
        <v>35.3811156060424</v>
      </c>
    </row>
    <row r="12228" spans="1:7" x14ac:dyDescent="0.25">
      <c r="A12228" s="108" t="str">
        <f t="shared" si="191"/>
        <v>IE_1992_1A3(FS)_NMVOC</v>
      </c>
      <c r="B12228" s="113" t="s">
        <v>154</v>
      </c>
      <c r="C12228" s="113">
        <v>1992</v>
      </c>
      <c r="D12228" s="113" t="s">
        <v>132</v>
      </c>
      <c r="E12228" s="113" t="s">
        <v>123</v>
      </c>
      <c r="F12228" s="113" t="s">
        <v>200</v>
      </c>
      <c r="G12228" s="113">
        <v>39.7690179365663</v>
      </c>
    </row>
    <row r="12229" spans="1:7" x14ac:dyDescent="0.25">
      <c r="A12229" s="108" t="str">
        <f t="shared" si="191"/>
        <v>IE_1992_1A3(FU)_SOx</v>
      </c>
      <c r="B12229" s="113" t="s">
        <v>154</v>
      </c>
      <c r="C12229" s="113">
        <v>1992</v>
      </c>
      <c r="D12229" s="113" t="s">
        <v>134</v>
      </c>
      <c r="E12229" s="113" t="s">
        <v>201</v>
      </c>
      <c r="F12229" s="113" t="s">
        <v>200</v>
      </c>
      <c r="G12229" s="113">
        <v>5.0468092987224198</v>
      </c>
    </row>
    <row r="12230" spans="1:7" x14ac:dyDescent="0.25">
      <c r="A12230" s="108" t="str">
        <f t="shared" si="191"/>
        <v>IE_1992_1A3(FS)_SOx</v>
      </c>
      <c r="B12230" s="113" t="s">
        <v>154</v>
      </c>
      <c r="C12230" s="113">
        <v>1992</v>
      </c>
      <c r="D12230" s="113" t="s">
        <v>132</v>
      </c>
      <c r="E12230" s="113" t="s">
        <v>201</v>
      </c>
      <c r="F12230" s="113" t="s">
        <v>200</v>
      </c>
      <c r="G12230" s="113">
        <v>4.7627252732226699</v>
      </c>
    </row>
    <row r="12231" spans="1:7" x14ac:dyDescent="0.25">
      <c r="A12231" s="108" t="str">
        <f t="shared" si="191"/>
        <v>IE_1992_1A3(FU)_NH3</v>
      </c>
      <c r="B12231" s="113" t="s">
        <v>154</v>
      </c>
      <c r="C12231" s="113">
        <v>1992</v>
      </c>
      <c r="D12231" s="113" t="s">
        <v>134</v>
      </c>
      <c r="E12231" s="113" t="s">
        <v>124</v>
      </c>
      <c r="F12231" s="113" t="s">
        <v>200</v>
      </c>
      <c r="G12231" s="113">
        <v>0.13517251780398101</v>
      </c>
    </row>
    <row r="12232" spans="1:7" x14ac:dyDescent="0.25">
      <c r="A12232" s="108" t="str">
        <f t="shared" si="191"/>
        <v>IE_1992_1A3(FS)_NH3</v>
      </c>
      <c r="B12232" s="113" t="s">
        <v>154</v>
      </c>
      <c r="C12232" s="113">
        <v>1992</v>
      </c>
      <c r="D12232" s="113" t="s">
        <v>132</v>
      </c>
      <c r="E12232" s="113" t="s">
        <v>124</v>
      </c>
      <c r="F12232" s="113" t="s">
        <v>200</v>
      </c>
      <c r="G12232" s="113">
        <v>0.128033348279704</v>
      </c>
    </row>
    <row r="12233" spans="1:7" x14ac:dyDescent="0.25">
      <c r="A12233" s="108" t="str">
        <f t="shared" si="191"/>
        <v>IE_1992_1A3(FU)_PM2.5</v>
      </c>
      <c r="B12233" s="113" t="s">
        <v>154</v>
      </c>
      <c r="C12233" s="113">
        <v>1992</v>
      </c>
      <c r="D12233" s="113" t="s">
        <v>134</v>
      </c>
      <c r="E12233" s="113" t="s">
        <v>203</v>
      </c>
      <c r="F12233" s="113" t="s">
        <v>200</v>
      </c>
      <c r="G12233" s="113">
        <v>2.5494081540706102</v>
      </c>
    </row>
    <row r="12234" spans="1:7" x14ac:dyDescent="0.25">
      <c r="A12234" s="108" t="str">
        <f t="shared" si="191"/>
        <v>IE_1992_1A3(FS)_PM2.5</v>
      </c>
      <c r="B12234" s="113" t="s">
        <v>154</v>
      </c>
      <c r="C12234" s="113">
        <v>1992</v>
      </c>
      <c r="D12234" s="113" t="s">
        <v>132</v>
      </c>
      <c r="E12234" s="113" t="s">
        <v>203</v>
      </c>
      <c r="F12234" s="113" t="s">
        <v>200</v>
      </c>
      <c r="G12234" s="113">
        <v>2.39989393108453</v>
      </c>
    </row>
    <row r="12235" spans="1:7" x14ac:dyDescent="0.25">
      <c r="A12235" s="108" t="str">
        <f t="shared" si="191"/>
        <v>IE_1992_3D_NOx</v>
      </c>
      <c r="B12235" s="113" t="s">
        <v>154</v>
      </c>
      <c r="C12235" s="113">
        <v>1992</v>
      </c>
      <c r="D12235" s="113" t="s">
        <v>206</v>
      </c>
      <c r="E12235" s="113" t="s">
        <v>199</v>
      </c>
      <c r="F12235" s="113" t="s">
        <v>200</v>
      </c>
      <c r="G12235" s="113">
        <v>31.4740826602408</v>
      </c>
    </row>
    <row r="12236" spans="1:7" x14ac:dyDescent="0.25">
      <c r="A12236" s="108" t="str">
        <f t="shared" si="191"/>
        <v>IE_1993_NATIONAL TOTAL_NOx</v>
      </c>
      <c r="B12236" s="113" t="s">
        <v>154</v>
      </c>
      <c r="C12236" s="113">
        <v>1993</v>
      </c>
      <c r="D12236" s="113" t="s">
        <v>122</v>
      </c>
      <c r="E12236" s="113" t="s">
        <v>199</v>
      </c>
      <c r="F12236" s="113" t="s">
        <v>200</v>
      </c>
      <c r="G12236" s="113">
        <v>170.852065094539</v>
      </c>
    </row>
    <row r="12237" spans="1:7" x14ac:dyDescent="0.25">
      <c r="A12237" s="108" t="str">
        <f t="shared" si="191"/>
        <v>IE_1993_NATIONAL TOTAL_NMVOC</v>
      </c>
      <c r="B12237" s="113" t="s">
        <v>154</v>
      </c>
      <c r="C12237" s="113">
        <v>1993</v>
      </c>
      <c r="D12237" s="113" t="s">
        <v>122</v>
      </c>
      <c r="E12237" s="113" t="s">
        <v>123</v>
      </c>
      <c r="F12237" s="113" t="s">
        <v>200</v>
      </c>
      <c r="G12237" s="113">
        <v>150.070923815334</v>
      </c>
    </row>
    <row r="12238" spans="1:7" x14ac:dyDescent="0.25">
      <c r="A12238" s="108" t="str">
        <f t="shared" si="191"/>
        <v>IE_1993_NATIONAL TOTAL_SOx</v>
      </c>
      <c r="B12238" s="113" t="s">
        <v>154</v>
      </c>
      <c r="C12238" s="113">
        <v>1993</v>
      </c>
      <c r="D12238" s="113" t="s">
        <v>122</v>
      </c>
      <c r="E12238" s="113" t="s">
        <v>201</v>
      </c>
      <c r="F12238" s="113" t="s">
        <v>200</v>
      </c>
      <c r="G12238" s="113">
        <v>162.45761096680701</v>
      </c>
    </row>
    <row r="12239" spans="1:7" x14ac:dyDescent="0.25">
      <c r="A12239" s="108" t="str">
        <f t="shared" si="191"/>
        <v>IE_1993_NATIONAL TOTAL_NH3</v>
      </c>
      <c r="B12239" s="113" t="s">
        <v>154</v>
      </c>
      <c r="C12239" s="113">
        <v>1993</v>
      </c>
      <c r="D12239" s="113" t="s">
        <v>122</v>
      </c>
      <c r="E12239" s="113" t="s">
        <v>124</v>
      </c>
      <c r="F12239" s="113" t="s">
        <v>200</v>
      </c>
      <c r="G12239" s="113">
        <v>120.185011185262</v>
      </c>
    </row>
    <row r="12240" spans="1:7" x14ac:dyDescent="0.25">
      <c r="A12240" s="108" t="str">
        <f t="shared" si="191"/>
        <v>IE_1993_NATIONAL TOTAL_PM2.5</v>
      </c>
      <c r="B12240" s="113" t="s">
        <v>154</v>
      </c>
      <c r="C12240" s="113">
        <v>1993</v>
      </c>
      <c r="D12240" s="113" t="s">
        <v>122</v>
      </c>
      <c r="E12240" s="113" t="s">
        <v>203</v>
      </c>
      <c r="F12240" s="113" t="s">
        <v>200</v>
      </c>
      <c r="G12240" s="113">
        <v>24.605993037801099</v>
      </c>
    </row>
    <row r="12241" spans="1:7" x14ac:dyDescent="0.25">
      <c r="A12241" s="108" t="str">
        <f t="shared" si="191"/>
        <v>IE_1993_NATIONAL TOTAL_Pb</v>
      </c>
      <c r="B12241" s="113" t="s">
        <v>154</v>
      </c>
      <c r="C12241" s="113">
        <v>1993</v>
      </c>
      <c r="D12241" s="113" t="s">
        <v>122</v>
      </c>
      <c r="E12241" s="113" t="s">
        <v>125</v>
      </c>
      <c r="F12241" s="113" t="s">
        <v>200</v>
      </c>
      <c r="G12241" s="113">
        <v>0.12979685724321899</v>
      </c>
    </row>
    <row r="12242" spans="1:7" x14ac:dyDescent="0.25">
      <c r="A12242" s="108" t="str">
        <f t="shared" si="191"/>
        <v>IE_1993_NATIONAL TOTAL_Cd</v>
      </c>
      <c r="B12242" s="113" t="s">
        <v>154</v>
      </c>
      <c r="C12242" s="113">
        <v>1993</v>
      </c>
      <c r="D12242" s="113" t="s">
        <v>122</v>
      </c>
      <c r="E12242" s="113" t="s">
        <v>126</v>
      </c>
      <c r="F12242" s="113" t="s">
        <v>200</v>
      </c>
      <c r="G12242" s="113">
        <v>5.6265492714030398E-4</v>
      </c>
    </row>
    <row r="12243" spans="1:7" x14ac:dyDescent="0.25">
      <c r="A12243" s="108" t="str">
        <f t="shared" si="191"/>
        <v>IE_1993_NATIONAL TOTAL_Hg</v>
      </c>
      <c r="B12243" s="113" t="s">
        <v>154</v>
      </c>
      <c r="C12243" s="113">
        <v>1993</v>
      </c>
      <c r="D12243" s="113" t="s">
        <v>122</v>
      </c>
      <c r="E12243" s="113" t="s">
        <v>127</v>
      </c>
      <c r="F12243" s="113" t="s">
        <v>200</v>
      </c>
      <c r="G12243" s="113">
        <v>6.7787627166878805E-4</v>
      </c>
    </row>
    <row r="12244" spans="1:7" x14ac:dyDescent="0.25">
      <c r="A12244" s="108" t="str">
        <f t="shared" si="191"/>
        <v>IE_1993_NATIONAL TOTAL_DIOX</v>
      </c>
      <c r="B12244" s="113" t="s">
        <v>154</v>
      </c>
      <c r="C12244" s="113">
        <v>1993</v>
      </c>
      <c r="D12244" s="113" t="s">
        <v>122</v>
      </c>
      <c r="E12244" s="113" t="s">
        <v>128</v>
      </c>
      <c r="F12244" s="113" t="s">
        <v>200</v>
      </c>
      <c r="G12244" s="150">
        <v>3.9076840363205599E-8</v>
      </c>
    </row>
    <row r="12245" spans="1:7" x14ac:dyDescent="0.25">
      <c r="A12245" s="108" t="str">
        <f t="shared" si="191"/>
        <v>IE_1993_NATIONAL TOTAL_PAH</v>
      </c>
      <c r="B12245" s="113" t="s">
        <v>154</v>
      </c>
      <c r="C12245" s="113">
        <v>1993</v>
      </c>
      <c r="D12245" s="113" t="s">
        <v>122</v>
      </c>
      <c r="E12245" s="113" t="s">
        <v>129</v>
      </c>
      <c r="F12245" s="113" t="s">
        <v>200</v>
      </c>
      <c r="G12245" s="113">
        <v>2.48047329484225E-2</v>
      </c>
    </row>
    <row r="12246" spans="1:7" x14ac:dyDescent="0.25">
      <c r="A12246" s="108" t="str">
        <f t="shared" si="191"/>
        <v>IE_1993_NATIONAL TOTAL_HCB</v>
      </c>
      <c r="B12246" s="113" t="s">
        <v>154</v>
      </c>
      <c r="C12246" s="113">
        <v>1993</v>
      </c>
      <c r="D12246" s="113" t="s">
        <v>122</v>
      </c>
      <c r="E12246" s="113" t="s">
        <v>130</v>
      </c>
      <c r="F12246" s="113" t="s">
        <v>200</v>
      </c>
      <c r="G12246" s="150">
        <v>4.7958947569174801E-5</v>
      </c>
    </row>
    <row r="12247" spans="1:7" x14ac:dyDescent="0.25">
      <c r="A12247" s="108" t="str">
        <f t="shared" si="191"/>
        <v>IE_1993_NATIONAL TOTAL_PCB</v>
      </c>
      <c r="B12247" s="113" t="s">
        <v>154</v>
      </c>
      <c r="C12247" s="113">
        <v>1993</v>
      </c>
      <c r="D12247" s="113" t="s">
        <v>122</v>
      </c>
      <c r="E12247" s="113" t="s">
        <v>259</v>
      </c>
      <c r="F12247" s="113" t="s">
        <v>200</v>
      </c>
      <c r="G12247" s="150">
        <v>3.5531255009035497E-5</v>
      </c>
    </row>
    <row r="12248" spans="1:7" x14ac:dyDescent="0.25">
      <c r="A12248" s="108" t="str">
        <f t="shared" si="191"/>
        <v>IE_1993_1A3(FU)_NOx</v>
      </c>
      <c r="B12248" s="113" t="s">
        <v>154</v>
      </c>
      <c r="C12248" s="113">
        <v>1993</v>
      </c>
      <c r="D12248" s="113" t="s">
        <v>134</v>
      </c>
      <c r="E12248" s="113" t="s">
        <v>199</v>
      </c>
      <c r="F12248" s="113" t="s">
        <v>200</v>
      </c>
      <c r="G12248" s="113">
        <v>61.585999738926802</v>
      </c>
    </row>
    <row r="12249" spans="1:7" x14ac:dyDescent="0.25">
      <c r="A12249" s="108" t="str">
        <f t="shared" si="191"/>
        <v>IE_1993_1A3(FS)_NOx</v>
      </c>
      <c r="B12249" s="113" t="s">
        <v>154</v>
      </c>
      <c r="C12249" s="113">
        <v>1993</v>
      </c>
      <c r="D12249" s="113" t="s">
        <v>132</v>
      </c>
      <c r="E12249" s="113" t="s">
        <v>199</v>
      </c>
      <c r="F12249" s="113" t="s">
        <v>200</v>
      </c>
      <c r="G12249" s="113">
        <v>58.467185294848697</v>
      </c>
    </row>
    <row r="12250" spans="1:7" x14ac:dyDescent="0.25">
      <c r="A12250" s="108" t="str">
        <f t="shared" si="191"/>
        <v>IE_1993_1A3(FU)_NMVOC</v>
      </c>
      <c r="B12250" s="113" t="s">
        <v>154</v>
      </c>
      <c r="C12250" s="113">
        <v>1993</v>
      </c>
      <c r="D12250" s="113" t="s">
        <v>134</v>
      </c>
      <c r="E12250" s="113" t="s">
        <v>123</v>
      </c>
      <c r="F12250" s="113" t="s">
        <v>200</v>
      </c>
      <c r="G12250" s="113">
        <v>33.162203271193398</v>
      </c>
    </row>
    <row r="12251" spans="1:7" x14ac:dyDescent="0.25">
      <c r="A12251" s="108" t="str">
        <f t="shared" si="191"/>
        <v>IE_1993_1A3(FS)_NMVOC</v>
      </c>
      <c r="B12251" s="113" t="s">
        <v>154</v>
      </c>
      <c r="C12251" s="113">
        <v>1993</v>
      </c>
      <c r="D12251" s="113" t="s">
        <v>132</v>
      </c>
      <c r="E12251" s="113" t="s">
        <v>123</v>
      </c>
      <c r="F12251" s="113" t="s">
        <v>200</v>
      </c>
      <c r="G12251" s="113">
        <v>37.497187065481498</v>
      </c>
    </row>
    <row r="12252" spans="1:7" x14ac:dyDescent="0.25">
      <c r="A12252" s="108" t="str">
        <f t="shared" si="191"/>
        <v>IE_1993_1A3(FU)_SOx</v>
      </c>
      <c r="B12252" s="113" t="s">
        <v>154</v>
      </c>
      <c r="C12252" s="113">
        <v>1993</v>
      </c>
      <c r="D12252" s="113" t="s">
        <v>134</v>
      </c>
      <c r="E12252" s="113" t="s">
        <v>201</v>
      </c>
      <c r="F12252" s="113" t="s">
        <v>200</v>
      </c>
      <c r="G12252" s="113">
        <v>5.0506888920431701</v>
      </c>
    </row>
    <row r="12253" spans="1:7" x14ac:dyDescent="0.25">
      <c r="A12253" s="108" t="str">
        <f t="shared" si="191"/>
        <v>IE_1993_1A3(FS)_SOx</v>
      </c>
      <c r="B12253" s="113" t="s">
        <v>154</v>
      </c>
      <c r="C12253" s="113">
        <v>1993</v>
      </c>
      <c r="D12253" s="113" t="s">
        <v>132</v>
      </c>
      <c r="E12253" s="113" t="s">
        <v>201</v>
      </c>
      <c r="F12253" s="113" t="s">
        <v>200</v>
      </c>
      <c r="G12253" s="113">
        <v>4.7721086921630302</v>
      </c>
    </row>
    <row r="12254" spans="1:7" x14ac:dyDescent="0.25">
      <c r="A12254" s="108" t="str">
        <f t="shared" si="191"/>
        <v>IE_1993_1A3(FU)_NH3</v>
      </c>
      <c r="B12254" s="113" t="s">
        <v>154</v>
      </c>
      <c r="C12254" s="113">
        <v>1993</v>
      </c>
      <c r="D12254" s="113" t="s">
        <v>134</v>
      </c>
      <c r="E12254" s="113" t="s">
        <v>124</v>
      </c>
      <c r="F12254" s="113" t="s">
        <v>200</v>
      </c>
      <c r="G12254" s="113">
        <v>0.207708816676273</v>
      </c>
    </row>
    <row r="12255" spans="1:7" x14ac:dyDescent="0.25">
      <c r="A12255" s="108" t="str">
        <f t="shared" si="191"/>
        <v>IE_1993_1A3(FS)_NH3</v>
      </c>
      <c r="B12255" s="113" t="s">
        <v>154</v>
      </c>
      <c r="C12255" s="113">
        <v>1993</v>
      </c>
      <c r="D12255" s="113" t="s">
        <v>132</v>
      </c>
      <c r="E12255" s="113" t="s">
        <v>124</v>
      </c>
      <c r="F12255" s="113" t="s">
        <v>200</v>
      </c>
      <c r="G12255" s="113">
        <v>0.198086859135157</v>
      </c>
    </row>
    <row r="12256" spans="1:7" x14ac:dyDescent="0.25">
      <c r="A12256" s="108" t="str">
        <f t="shared" si="191"/>
        <v>IE_1993_1A3(FU)_PM2.5</v>
      </c>
      <c r="B12256" s="113" t="s">
        <v>154</v>
      </c>
      <c r="C12256" s="113">
        <v>1993</v>
      </c>
      <c r="D12256" s="113" t="s">
        <v>134</v>
      </c>
      <c r="E12256" s="113" t="s">
        <v>203</v>
      </c>
      <c r="F12256" s="113" t="s">
        <v>200</v>
      </c>
      <c r="G12256" s="113">
        <v>2.5552239403207402</v>
      </c>
    </row>
    <row r="12257" spans="1:7" x14ac:dyDescent="0.25">
      <c r="A12257" s="108" t="str">
        <f t="shared" si="191"/>
        <v>IE_1993_1A3(FS)_PM2.5</v>
      </c>
      <c r="B12257" s="113" t="s">
        <v>154</v>
      </c>
      <c r="C12257" s="113">
        <v>1993</v>
      </c>
      <c r="D12257" s="113" t="s">
        <v>132</v>
      </c>
      <c r="E12257" s="113" t="s">
        <v>203</v>
      </c>
      <c r="F12257" s="113" t="s">
        <v>200</v>
      </c>
      <c r="G12257" s="113">
        <v>2.4004368520248001</v>
      </c>
    </row>
    <row r="12258" spans="1:7" x14ac:dyDescent="0.25">
      <c r="A12258" s="108" t="str">
        <f t="shared" si="191"/>
        <v>IE_1993_3D_NOx</v>
      </c>
      <c r="B12258" s="113" t="s">
        <v>154</v>
      </c>
      <c r="C12258" s="113">
        <v>1993</v>
      </c>
      <c r="D12258" s="113" t="s">
        <v>206</v>
      </c>
      <c r="E12258" s="113" t="s">
        <v>199</v>
      </c>
      <c r="F12258" s="113" t="s">
        <v>200</v>
      </c>
      <c r="G12258" s="113">
        <v>32.281253876586099</v>
      </c>
    </row>
    <row r="12259" spans="1:7" x14ac:dyDescent="0.25">
      <c r="A12259" s="108" t="str">
        <f t="shared" si="191"/>
        <v>IE_1994_NATIONAL TOTAL_NOx</v>
      </c>
      <c r="B12259" s="113" t="s">
        <v>154</v>
      </c>
      <c r="C12259" s="113">
        <v>1994</v>
      </c>
      <c r="D12259" s="113" t="s">
        <v>122</v>
      </c>
      <c r="E12259" s="113" t="s">
        <v>199</v>
      </c>
      <c r="F12259" s="113" t="s">
        <v>200</v>
      </c>
      <c r="G12259" s="113">
        <v>170.795667803035</v>
      </c>
    </row>
    <row r="12260" spans="1:7" x14ac:dyDescent="0.25">
      <c r="A12260" s="108" t="str">
        <f t="shared" si="191"/>
        <v>IE_1994_NATIONAL TOTAL_NMVOC</v>
      </c>
      <c r="B12260" s="113" t="s">
        <v>154</v>
      </c>
      <c r="C12260" s="113">
        <v>1994</v>
      </c>
      <c r="D12260" s="113" t="s">
        <v>122</v>
      </c>
      <c r="E12260" s="113" t="s">
        <v>123</v>
      </c>
      <c r="F12260" s="113" t="s">
        <v>200</v>
      </c>
      <c r="G12260" s="113">
        <v>146.58510104430201</v>
      </c>
    </row>
    <row r="12261" spans="1:7" x14ac:dyDescent="0.25">
      <c r="A12261" s="108" t="str">
        <f t="shared" si="191"/>
        <v>IE_1994_NATIONAL TOTAL_SOx</v>
      </c>
      <c r="B12261" s="113" t="s">
        <v>154</v>
      </c>
      <c r="C12261" s="113">
        <v>1994</v>
      </c>
      <c r="D12261" s="113" t="s">
        <v>122</v>
      </c>
      <c r="E12261" s="113" t="s">
        <v>201</v>
      </c>
      <c r="F12261" s="113" t="s">
        <v>200</v>
      </c>
      <c r="G12261" s="113">
        <v>177.35794535193301</v>
      </c>
    </row>
    <row r="12262" spans="1:7" x14ac:dyDescent="0.25">
      <c r="A12262" s="108" t="str">
        <f t="shared" si="191"/>
        <v>IE_1994_NATIONAL TOTAL_NH3</v>
      </c>
      <c r="B12262" s="113" t="s">
        <v>154</v>
      </c>
      <c r="C12262" s="113">
        <v>1994</v>
      </c>
      <c r="D12262" s="113" t="s">
        <v>122</v>
      </c>
      <c r="E12262" s="113" t="s">
        <v>124</v>
      </c>
      <c r="F12262" s="113" t="s">
        <v>200</v>
      </c>
      <c r="G12262" s="113">
        <v>121.58126509261299</v>
      </c>
    </row>
    <row r="12263" spans="1:7" x14ac:dyDescent="0.25">
      <c r="A12263" s="108" t="str">
        <f t="shared" si="191"/>
        <v>IE_1994_NATIONAL TOTAL_PM2.5</v>
      </c>
      <c r="B12263" s="113" t="s">
        <v>154</v>
      </c>
      <c r="C12263" s="113">
        <v>1994</v>
      </c>
      <c r="D12263" s="113" t="s">
        <v>122</v>
      </c>
      <c r="E12263" s="113" t="s">
        <v>203</v>
      </c>
      <c r="F12263" s="113" t="s">
        <v>200</v>
      </c>
      <c r="G12263" s="113">
        <v>22.6959789192999</v>
      </c>
    </row>
    <row r="12264" spans="1:7" x14ac:dyDescent="0.25">
      <c r="A12264" s="108" t="str">
        <f t="shared" si="191"/>
        <v>IE_1994_NATIONAL TOTAL_Pb</v>
      </c>
      <c r="B12264" s="113" t="s">
        <v>154</v>
      </c>
      <c r="C12264" s="113">
        <v>1994</v>
      </c>
      <c r="D12264" s="113" t="s">
        <v>122</v>
      </c>
      <c r="E12264" s="113" t="s">
        <v>125</v>
      </c>
      <c r="F12264" s="113" t="s">
        <v>200</v>
      </c>
      <c r="G12264" s="113">
        <v>0.113634874106581</v>
      </c>
    </row>
    <row r="12265" spans="1:7" x14ac:dyDescent="0.25">
      <c r="A12265" s="108" t="str">
        <f t="shared" si="191"/>
        <v>IE_1994_NATIONAL TOTAL_Cd</v>
      </c>
      <c r="B12265" s="113" t="s">
        <v>154</v>
      </c>
      <c r="C12265" s="113">
        <v>1994</v>
      </c>
      <c r="D12265" s="113" t="s">
        <v>122</v>
      </c>
      <c r="E12265" s="113" t="s">
        <v>126</v>
      </c>
      <c r="F12265" s="113" t="s">
        <v>200</v>
      </c>
      <c r="G12265" s="113">
        <v>5.3095304246202903E-4</v>
      </c>
    </row>
    <row r="12266" spans="1:7" x14ac:dyDescent="0.25">
      <c r="A12266" s="108" t="str">
        <f t="shared" si="191"/>
        <v>IE_1994_NATIONAL TOTAL_Hg</v>
      </c>
      <c r="B12266" s="113" t="s">
        <v>154</v>
      </c>
      <c r="C12266" s="113">
        <v>1994</v>
      </c>
      <c r="D12266" s="113" t="s">
        <v>122</v>
      </c>
      <c r="E12266" s="113" t="s">
        <v>127</v>
      </c>
      <c r="F12266" s="113" t="s">
        <v>200</v>
      </c>
      <c r="G12266" s="113">
        <v>6.5413634456404596E-4</v>
      </c>
    </row>
    <row r="12267" spans="1:7" x14ac:dyDescent="0.25">
      <c r="A12267" s="108" t="str">
        <f t="shared" si="191"/>
        <v>IE_1994_NATIONAL TOTAL_DIOX</v>
      </c>
      <c r="B12267" s="113" t="s">
        <v>154</v>
      </c>
      <c r="C12267" s="113">
        <v>1994</v>
      </c>
      <c r="D12267" s="113" t="s">
        <v>122</v>
      </c>
      <c r="E12267" s="113" t="s">
        <v>128</v>
      </c>
      <c r="F12267" s="113" t="s">
        <v>200</v>
      </c>
      <c r="G12267" s="150">
        <v>3.5888149660734001E-8</v>
      </c>
    </row>
    <row r="12268" spans="1:7" x14ac:dyDescent="0.25">
      <c r="A12268" s="108" t="str">
        <f t="shared" si="191"/>
        <v>IE_1994_NATIONAL TOTAL_PAH</v>
      </c>
      <c r="B12268" s="113" t="s">
        <v>154</v>
      </c>
      <c r="C12268" s="113">
        <v>1994</v>
      </c>
      <c r="D12268" s="113" t="s">
        <v>122</v>
      </c>
      <c r="E12268" s="113" t="s">
        <v>129</v>
      </c>
      <c r="F12268" s="113" t="s">
        <v>200</v>
      </c>
      <c r="G12268" s="113">
        <v>2.2185198731225701E-2</v>
      </c>
    </row>
    <row r="12269" spans="1:7" x14ac:dyDescent="0.25">
      <c r="A12269" s="108" t="str">
        <f t="shared" si="191"/>
        <v>IE_1994_NATIONAL TOTAL_HCB</v>
      </c>
      <c r="B12269" s="113" t="s">
        <v>154</v>
      </c>
      <c r="C12269" s="113">
        <v>1994</v>
      </c>
      <c r="D12269" s="113" t="s">
        <v>122</v>
      </c>
      <c r="E12269" s="113" t="s">
        <v>130</v>
      </c>
      <c r="F12269" s="113" t="s">
        <v>200</v>
      </c>
      <c r="G12269" s="150">
        <v>4.78992093778713E-5</v>
      </c>
    </row>
    <row r="12270" spans="1:7" x14ac:dyDescent="0.25">
      <c r="A12270" s="108" t="str">
        <f t="shared" si="191"/>
        <v>IE_1994_NATIONAL TOTAL_PCB</v>
      </c>
      <c r="B12270" s="113" t="s">
        <v>154</v>
      </c>
      <c r="C12270" s="113">
        <v>1994</v>
      </c>
      <c r="D12270" s="113" t="s">
        <v>122</v>
      </c>
      <c r="E12270" s="113" t="s">
        <v>259</v>
      </c>
      <c r="F12270" s="113" t="s">
        <v>200</v>
      </c>
      <c r="G12270" s="150">
        <v>3.4047189627038899E-5</v>
      </c>
    </row>
    <row r="12271" spans="1:7" x14ac:dyDescent="0.25">
      <c r="A12271" s="108" t="str">
        <f t="shared" si="191"/>
        <v>IE_1994_1A3(FU)_NOx</v>
      </c>
      <c r="B12271" s="113" t="s">
        <v>154</v>
      </c>
      <c r="C12271" s="113">
        <v>1994</v>
      </c>
      <c r="D12271" s="113" t="s">
        <v>134</v>
      </c>
      <c r="E12271" s="113" t="s">
        <v>199</v>
      </c>
      <c r="F12271" s="113" t="s">
        <v>200</v>
      </c>
      <c r="G12271" s="113">
        <v>58.356252727475201</v>
      </c>
    </row>
    <row r="12272" spans="1:7" x14ac:dyDescent="0.25">
      <c r="A12272" s="108" t="str">
        <f t="shared" si="191"/>
        <v>IE_1994_1A3(FS)_NOx</v>
      </c>
      <c r="B12272" s="113" t="s">
        <v>154</v>
      </c>
      <c r="C12272" s="113">
        <v>1994</v>
      </c>
      <c r="D12272" s="113" t="s">
        <v>132</v>
      </c>
      <c r="E12272" s="113" t="s">
        <v>199</v>
      </c>
      <c r="F12272" s="113" t="s">
        <v>200</v>
      </c>
      <c r="G12272" s="113">
        <v>57.906461230911603</v>
      </c>
    </row>
    <row r="12273" spans="1:7" x14ac:dyDescent="0.25">
      <c r="A12273" s="108" t="str">
        <f t="shared" si="191"/>
        <v>IE_1994_1A3(FU)_NMVOC</v>
      </c>
      <c r="B12273" s="113" t="s">
        <v>154</v>
      </c>
      <c r="C12273" s="113">
        <v>1994</v>
      </c>
      <c r="D12273" s="113" t="s">
        <v>134</v>
      </c>
      <c r="E12273" s="113" t="s">
        <v>123</v>
      </c>
      <c r="F12273" s="113" t="s">
        <v>200</v>
      </c>
      <c r="G12273" s="113">
        <v>31.2917450132136</v>
      </c>
    </row>
    <row r="12274" spans="1:7" x14ac:dyDescent="0.25">
      <c r="A12274" s="108" t="str">
        <f t="shared" si="191"/>
        <v>IE_1994_1A3(FS)_NMVOC</v>
      </c>
      <c r="B12274" s="113" t="s">
        <v>154</v>
      </c>
      <c r="C12274" s="113">
        <v>1994</v>
      </c>
      <c r="D12274" s="113" t="s">
        <v>132</v>
      </c>
      <c r="E12274" s="113" t="s">
        <v>123</v>
      </c>
      <c r="F12274" s="113" t="s">
        <v>200</v>
      </c>
      <c r="G12274" s="113">
        <v>36.425194713689699</v>
      </c>
    </row>
    <row r="12275" spans="1:7" x14ac:dyDescent="0.25">
      <c r="A12275" s="108" t="str">
        <f t="shared" si="191"/>
        <v>IE_1994_1A3(FU)_SOx</v>
      </c>
      <c r="B12275" s="113" t="s">
        <v>154</v>
      </c>
      <c r="C12275" s="113">
        <v>1994</v>
      </c>
      <c r="D12275" s="113" t="s">
        <v>134</v>
      </c>
      <c r="E12275" s="113" t="s">
        <v>201</v>
      </c>
      <c r="F12275" s="113" t="s">
        <v>200</v>
      </c>
      <c r="G12275" s="113">
        <v>5.0164472295717504</v>
      </c>
    </row>
    <row r="12276" spans="1:7" x14ac:dyDescent="0.25">
      <c r="A12276" s="108" t="str">
        <f t="shared" si="191"/>
        <v>IE_1994_1A3(FS)_SOx</v>
      </c>
      <c r="B12276" s="113" t="s">
        <v>154</v>
      </c>
      <c r="C12276" s="113">
        <v>1994</v>
      </c>
      <c r="D12276" s="113" t="s">
        <v>132</v>
      </c>
      <c r="E12276" s="113" t="s">
        <v>201</v>
      </c>
      <c r="F12276" s="113" t="s">
        <v>200</v>
      </c>
      <c r="G12276" s="113">
        <v>4.99486867745388</v>
      </c>
    </row>
    <row r="12277" spans="1:7" x14ac:dyDescent="0.25">
      <c r="A12277" s="108" t="str">
        <f t="shared" si="191"/>
        <v>IE_1994_1A3(FU)_NH3</v>
      </c>
      <c r="B12277" s="113" t="s">
        <v>154</v>
      </c>
      <c r="C12277" s="113">
        <v>1994</v>
      </c>
      <c r="D12277" s="113" t="s">
        <v>134</v>
      </c>
      <c r="E12277" s="113" t="s">
        <v>124</v>
      </c>
      <c r="F12277" s="113" t="s">
        <v>200</v>
      </c>
      <c r="G12277" s="113">
        <v>0.305872997896041</v>
      </c>
    </row>
    <row r="12278" spans="1:7" x14ac:dyDescent="0.25">
      <c r="A12278" s="108" t="str">
        <f t="shared" si="191"/>
        <v>IE_1994_1A3(FS)_NH3</v>
      </c>
      <c r="B12278" s="113" t="s">
        <v>154</v>
      </c>
      <c r="C12278" s="113">
        <v>1994</v>
      </c>
      <c r="D12278" s="113" t="s">
        <v>132</v>
      </c>
      <c r="E12278" s="113" t="s">
        <v>124</v>
      </c>
      <c r="F12278" s="113" t="s">
        <v>200</v>
      </c>
      <c r="G12278" s="113">
        <v>0.30120218606093302</v>
      </c>
    </row>
    <row r="12279" spans="1:7" x14ac:dyDescent="0.25">
      <c r="A12279" s="108" t="str">
        <f t="shared" si="191"/>
        <v>IE_1994_1A3(FU)_PM2.5</v>
      </c>
      <c r="B12279" s="113" t="s">
        <v>154</v>
      </c>
      <c r="C12279" s="113">
        <v>1994</v>
      </c>
      <c r="D12279" s="113" t="s">
        <v>134</v>
      </c>
      <c r="E12279" s="113" t="s">
        <v>203</v>
      </c>
      <c r="F12279" s="113" t="s">
        <v>200</v>
      </c>
      <c r="G12279" s="113">
        <v>2.4465864051211801</v>
      </c>
    </row>
    <row r="12280" spans="1:7" x14ac:dyDescent="0.25">
      <c r="A12280" s="108" t="str">
        <f t="shared" si="191"/>
        <v>IE_1994_1A3(FS)_PM2.5</v>
      </c>
      <c r="B12280" s="113" t="s">
        <v>154</v>
      </c>
      <c r="C12280" s="113">
        <v>1994</v>
      </c>
      <c r="D12280" s="113" t="s">
        <v>132</v>
      </c>
      <c r="E12280" s="113" t="s">
        <v>203</v>
      </c>
      <c r="F12280" s="113" t="s">
        <v>200</v>
      </c>
      <c r="G12280" s="113">
        <v>2.4464405683447401</v>
      </c>
    </row>
    <row r="12281" spans="1:7" x14ac:dyDescent="0.25">
      <c r="A12281" s="108" t="str">
        <f t="shared" si="191"/>
        <v>IE_1994_3D_NOx</v>
      </c>
      <c r="B12281" s="113" t="s">
        <v>154</v>
      </c>
      <c r="C12281" s="113">
        <v>1994</v>
      </c>
      <c r="D12281" s="113" t="s">
        <v>206</v>
      </c>
      <c r="E12281" s="113" t="s">
        <v>199</v>
      </c>
      <c r="F12281" s="113" t="s">
        <v>200</v>
      </c>
      <c r="G12281" s="113">
        <v>33.386381721196202</v>
      </c>
    </row>
    <row r="12282" spans="1:7" x14ac:dyDescent="0.25">
      <c r="A12282" s="108" t="str">
        <f t="shared" si="191"/>
        <v>IE_1995_NATIONAL TOTAL_NOx</v>
      </c>
      <c r="B12282" s="113" t="s">
        <v>154</v>
      </c>
      <c r="C12282" s="113">
        <v>1995</v>
      </c>
      <c r="D12282" s="113" t="s">
        <v>122</v>
      </c>
      <c r="E12282" s="113" t="s">
        <v>199</v>
      </c>
      <c r="F12282" s="113" t="s">
        <v>200</v>
      </c>
      <c r="G12282" s="113">
        <v>169.28237905851299</v>
      </c>
    </row>
    <row r="12283" spans="1:7" x14ac:dyDescent="0.25">
      <c r="A12283" s="108" t="str">
        <f t="shared" si="191"/>
        <v>IE_1995_NATIONAL TOTAL_NMVOC</v>
      </c>
      <c r="B12283" s="113" t="s">
        <v>154</v>
      </c>
      <c r="C12283" s="113">
        <v>1995</v>
      </c>
      <c r="D12283" s="113" t="s">
        <v>122</v>
      </c>
      <c r="E12283" s="113" t="s">
        <v>123</v>
      </c>
      <c r="F12283" s="113" t="s">
        <v>200</v>
      </c>
      <c r="G12283" s="113">
        <v>144.53168690796099</v>
      </c>
    </row>
    <row r="12284" spans="1:7" x14ac:dyDescent="0.25">
      <c r="A12284" s="108" t="str">
        <f t="shared" si="191"/>
        <v>IE_1995_NATIONAL TOTAL_SOx</v>
      </c>
      <c r="B12284" s="113" t="s">
        <v>154</v>
      </c>
      <c r="C12284" s="113">
        <v>1995</v>
      </c>
      <c r="D12284" s="113" t="s">
        <v>122</v>
      </c>
      <c r="E12284" s="113" t="s">
        <v>201</v>
      </c>
      <c r="F12284" s="113" t="s">
        <v>200</v>
      </c>
      <c r="G12284" s="113">
        <v>163.47796219987799</v>
      </c>
    </row>
    <row r="12285" spans="1:7" x14ac:dyDescent="0.25">
      <c r="A12285" s="108" t="str">
        <f t="shared" si="191"/>
        <v>IE_1995_NATIONAL TOTAL_NH3</v>
      </c>
      <c r="B12285" s="113" t="s">
        <v>154</v>
      </c>
      <c r="C12285" s="113">
        <v>1995</v>
      </c>
      <c r="D12285" s="113" t="s">
        <v>122</v>
      </c>
      <c r="E12285" s="113" t="s">
        <v>124</v>
      </c>
      <c r="F12285" s="113" t="s">
        <v>200</v>
      </c>
      <c r="G12285" s="113">
        <v>122.42976284484099</v>
      </c>
    </row>
    <row r="12286" spans="1:7" x14ac:dyDescent="0.25">
      <c r="A12286" s="108" t="str">
        <f t="shared" si="191"/>
        <v>IE_1995_NATIONAL TOTAL_PM2.5</v>
      </c>
      <c r="B12286" s="113" t="s">
        <v>154</v>
      </c>
      <c r="C12286" s="113">
        <v>1995</v>
      </c>
      <c r="D12286" s="113" t="s">
        <v>122</v>
      </c>
      <c r="E12286" s="113" t="s">
        <v>203</v>
      </c>
      <c r="F12286" s="113" t="s">
        <v>200</v>
      </c>
      <c r="G12286" s="113">
        <v>21.380100691510201</v>
      </c>
    </row>
    <row r="12287" spans="1:7" x14ac:dyDescent="0.25">
      <c r="A12287" s="108" t="str">
        <f t="shared" si="191"/>
        <v>IE_1995_NATIONAL TOTAL_Pb</v>
      </c>
      <c r="B12287" s="113" t="s">
        <v>154</v>
      </c>
      <c r="C12287" s="113">
        <v>1995</v>
      </c>
      <c r="D12287" s="113" t="s">
        <v>122</v>
      </c>
      <c r="E12287" s="113" t="s">
        <v>125</v>
      </c>
      <c r="F12287" s="113" t="s">
        <v>200</v>
      </c>
      <c r="G12287" s="113">
        <v>9.9370794383091599E-2</v>
      </c>
    </row>
    <row r="12288" spans="1:7" x14ac:dyDescent="0.25">
      <c r="A12288" s="108" t="str">
        <f t="shared" si="191"/>
        <v>IE_1995_NATIONAL TOTAL_Cd</v>
      </c>
      <c r="B12288" s="113" t="s">
        <v>154</v>
      </c>
      <c r="C12288" s="113">
        <v>1995</v>
      </c>
      <c r="D12288" s="113" t="s">
        <v>122</v>
      </c>
      <c r="E12288" s="113" t="s">
        <v>126</v>
      </c>
      <c r="F12288" s="113" t="s">
        <v>200</v>
      </c>
      <c r="G12288" s="113">
        <v>5.6217681228053402E-4</v>
      </c>
    </row>
    <row r="12289" spans="1:7" x14ac:dyDescent="0.25">
      <c r="A12289" s="108" t="str">
        <f t="shared" si="191"/>
        <v>IE_1995_NATIONAL TOTAL_Hg</v>
      </c>
      <c r="B12289" s="113" t="s">
        <v>154</v>
      </c>
      <c r="C12289" s="113">
        <v>1995</v>
      </c>
      <c r="D12289" s="113" t="s">
        <v>122</v>
      </c>
      <c r="E12289" s="113" t="s">
        <v>127</v>
      </c>
      <c r="F12289" s="113" t="s">
        <v>200</v>
      </c>
      <c r="G12289" s="113">
        <v>6.4954730882018502E-4</v>
      </c>
    </row>
    <row r="12290" spans="1:7" x14ac:dyDescent="0.25">
      <c r="A12290" s="108" t="str">
        <f t="shared" ref="A12290:A12353" si="192">CONCATENATE(B12290,"_",C12290,"_",D12290,"_",E12290)</f>
        <v>IE_1995_NATIONAL TOTAL_DIOX</v>
      </c>
      <c r="B12290" s="113" t="s">
        <v>154</v>
      </c>
      <c r="C12290" s="113">
        <v>1995</v>
      </c>
      <c r="D12290" s="113" t="s">
        <v>122</v>
      </c>
      <c r="E12290" s="113" t="s">
        <v>128</v>
      </c>
      <c r="F12290" s="113" t="s">
        <v>200</v>
      </c>
      <c r="G12290" s="150">
        <v>3.4074092058613503E-8</v>
      </c>
    </row>
    <row r="12291" spans="1:7" x14ac:dyDescent="0.25">
      <c r="A12291" s="108" t="str">
        <f t="shared" si="192"/>
        <v>IE_1995_NATIONAL TOTAL_PAH</v>
      </c>
      <c r="B12291" s="113" t="s">
        <v>154</v>
      </c>
      <c r="C12291" s="113">
        <v>1995</v>
      </c>
      <c r="D12291" s="113" t="s">
        <v>122</v>
      </c>
      <c r="E12291" s="113" t="s">
        <v>129</v>
      </c>
      <c r="F12291" s="113" t="s">
        <v>200</v>
      </c>
      <c r="G12291" s="113">
        <v>2.0353865947853801E-2</v>
      </c>
    </row>
    <row r="12292" spans="1:7" x14ac:dyDescent="0.25">
      <c r="A12292" s="108" t="str">
        <f t="shared" si="192"/>
        <v>IE_1995_NATIONAL TOTAL_HCB</v>
      </c>
      <c r="B12292" s="113" t="s">
        <v>154</v>
      </c>
      <c r="C12292" s="113">
        <v>1995</v>
      </c>
      <c r="D12292" s="113" t="s">
        <v>122</v>
      </c>
      <c r="E12292" s="113" t="s">
        <v>130</v>
      </c>
      <c r="F12292" s="113" t="s">
        <v>200</v>
      </c>
      <c r="G12292" s="150">
        <v>4.7904072971281897E-5</v>
      </c>
    </row>
    <row r="12293" spans="1:7" x14ac:dyDescent="0.25">
      <c r="A12293" s="108" t="str">
        <f t="shared" si="192"/>
        <v>IE_1995_NATIONAL TOTAL_PCB</v>
      </c>
      <c r="B12293" s="113" t="s">
        <v>154</v>
      </c>
      <c r="C12293" s="113">
        <v>1995</v>
      </c>
      <c r="D12293" s="113" t="s">
        <v>122</v>
      </c>
      <c r="E12293" s="113" t="s">
        <v>259</v>
      </c>
      <c r="F12293" s="113" t="s">
        <v>200</v>
      </c>
      <c r="G12293" s="150">
        <v>3.3042313366725499E-5</v>
      </c>
    </row>
    <row r="12294" spans="1:7" x14ac:dyDescent="0.25">
      <c r="A12294" s="108" t="str">
        <f t="shared" si="192"/>
        <v>IE_1995_1A3(FU)_NOx</v>
      </c>
      <c r="B12294" s="113" t="s">
        <v>154</v>
      </c>
      <c r="C12294" s="113">
        <v>1995</v>
      </c>
      <c r="D12294" s="113" t="s">
        <v>134</v>
      </c>
      <c r="E12294" s="113" t="s">
        <v>199</v>
      </c>
      <c r="F12294" s="113" t="s">
        <v>200</v>
      </c>
      <c r="G12294" s="113">
        <v>57.053466221416798</v>
      </c>
    </row>
    <row r="12295" spans="1:7" x14ac:dyDescent="0.25">
      <c r="A12295" s="108" t="str">
        <f t="shared" si="192"/>
        <v>IE_1995_1A3(FS)_NOx</v>
      </c>
      <c r="B12295" s="113" t="s">
        <v>154</v>
      </c>
      <c r="C12295" s="113">
        <v>1995</v>
      </c>
      <c r="D12295" s="113" t="s">
        <v>132</v>
      </c>
      <c r="E12295" s="113" t="s">
        <v>199</v>
      </c>
      <c r="F12295" s="113" t="s">
        <v>200</v>
      </c>
      <c r="G12295" s="113">
        <v>56.899828203424399</v>
      </c>
    </row>
    <row r="12296" spans="1:7" x14ac:dyDescent="0.25">
      <c r="A12296" s="108" t="str">
        <f t="shared" si="192"/>
        <v>IE_1995_1A3(FU)_NMVOC</v>
      </c>
      <c r="B12296" s="113" t="s">
        <v>154</v>
      </c>
      <c r="C12296" s="113">
        <v>1995</v>
      </c>
      <c r="D12296" s="113" t="s">
        <v>134</v>
      </c>
      <c r="E12296" s="113" t="s">
        <v>123</v>
      </c>
      <c r="F12296" s="113" t="s">
        <v>200</v>
      </c>
      <c r="G12296" s="113">
        <v>31.083348266400002</v>
      </c>
    </row>
    <row r="12297" spans="1:7" x14ac:dyDescent="0.25">
      <c r="A12297" s="108" t="str">
        <f t="shared" si="192"/>
        <v>IE_1995_1A3(FS)_NMVOC</v>
      </c>
      <c r="B12297" s="113" t="s">
        <v>154</v>
      </c>
      <c r="C12297" s="113">
        <v>1995</v>
      </c>
      <c r="D12297" s="113" t="s">
        <v>132</v>
      </c>
      <c r="E12297" s="113" t="s">
        <v>123</v>
      </c>
      <c r="F12297" s="113" t="s">
        <v>200</v>
      </c>
      <c r="G12297" s="113">
        <v>36.178172774176502</v>
      </c>
    </row>
    <row r="12298" spans="1:7" x14ac:dyDescent="0.25">
      <c r="A12298" s="108" t="str">
        <f t="shared" si="192"/>
        <v>IE_1995_1A3(FU)_SOx</v>
      </c>
      <c r="B12298" s="113" t="s">
        <v>154</v>
      </c>
      <c r="C12298" s="113">
        <v>1995</v>
      </c>
      <c r="D12298" s="113" t="s">
        <v>134</v>
      </c>
      <c r="E12298" s="113" t="s">
        <v>201</v>
      </c>
      <c r="F12298" s="113" t="s">
        <v>200</v>
      </c>
      <c r="G12298" s="113">
        <v>5.1198662917156703</v>
      </c>
    </row>
    <row r="12299" spans="1:7" x14ac:dyDescent="0.25">
      <c r="A12299" s="108" t="str">
        <f t="shared" si="192"/>
        <v>IE_1995_1A3(FS)_SOx</v>
      </c>
      <c r="B12299" s="113" t="s">
        <v>154</v>
      </c>
      <c r="C12299" s="113">
        <v>1995</v>
      </c>
      <c r="D12299" s="113" t="s">
        <v>132</v>
      </c>
      <c r="E12299" s="113" t="s">
        <v>201</v>
      </c>
      <c r="F12299" s="113" t="s">
        <v>200</v>
      </c>
      <c r="G12299" s="113">
        <v>5.1326819125142</v>
      </c>
    </row>
    <row r="12300" spans="1:7" x14ac:dyDescent="0.25">
      <c r="A12300" s="108" t="str">
        <f t="shared" si="192"/>
        <v>IE_1995_1A3(FU)_NH3</v>
      </c>
      <c r="B12300" s="113" t="s">
        <v>154</v>
      </c>
      <c r="C12300" s="113">
        <v>1995</v>
      </c>
      <c r="D12300" s="113" t="s">
        <v>134</v>
      </c>
      <c r="E12300" s="113" t="s">
        <v>124</v>
      </c>
      <c r="F12300" s="113" t="s">
        <v>200</v>
      </c>
      <c r="G12300" s="113">
        <v>0.41588084210031401</v>
      </c>
    </row>
    <row r="12301" spans="1:7" x14ac:dyDescent="0.25">
      <c r="A12301" s="108" t="str">
        <f t="shared" si="192"/>
        <v>IE_1995_1A3(FS)_NH3</v>
      </c>
      <c r="B12301" s="113" t="s">
        <v>154</v>
      </c>
      <c r="C12301" s="113">
        <v>1995</v>
      </c>
      <c r="D12301" s="113" t="s">
        <v>132</v>
      </c>
      <c r="E12301" s="113" t="s">
        <v>124</v>
      </c>
      <c r="F12301" s="113" t="s">
        <v>200</v>
      </c>
      <c r="G12301" s="113">
        <v>0.41015545838308398</v>
      </c>
    </row>
    <row r="12302" spans="1:7" x14ac:dyDescent="0.25">
      <c r="A12302" s="108" t="str">
        <f t="shared" si="192"/>
        <v>IE_1995_1A3(FU)_PM2.5</v>
      </c>
      <c r="B12302" s="113" t="s">
        <v>154</v>
      </c>
      <c r="C12302" s="113">
        <v>1995</v>
      </c>
      <c r="D12302" s="113" t="s">
        <v>134</v>
      </c>
      <c r="E12302" s="113" t="s">
        <v>203</v>
      </c>
      <c r="F12302" s="113" t="s">
        <v>200</v>
      </c>
      <c r="G12302" s="113">
        <v>2.40067557670266</v>
      </c>
    </row>
    <row r="12303" spans="1:7" x14ac:dyDescent="0.25">
      <c r="A12303" s="108" t="str">
        <f t="shared" si="192"/>
        <v>IE_1995_1A3(FS)_PM2.5</v>
      </c>
      <c r="B12303" s="113" t="s">
        <v>154</v>
      </c>
      <c r="C12303" s="113">
        <v>1995</v>
      </c>
      <c r="D12303" s="113" t="s">
        <v>132</v>
      </c>
      <c r="E12303" s="113" t="s">
        <v>203</v>
      </c>
      <c r="F12303" s="113" t="s">
        <v>200</v>
      </c>
      <c r="G12303" s="113">
        <v>2.42308270524327</v>
      </c>
    </row>
    <row r="12304" spans="1:7" x14ac:dyDescent="0.25">
      <c r="A12304" s="108" t="str">
        <f t="shared" si="192"/>
        <v>IE_1995_3D_NOx</v>
      </c>
      <c r="B12304" s="113" t="s">
        <v>154</v>
      </c>
      <c r="C12304" s="113">
        <v>1995</v>
      </c>
      <c r="D12304" s="113" t="s">
        <v>206</v>
      </c>
      <c r="E12304" s="113" t="s">
        <v>199</v>
      </c>
      <c r="F12304" s="113" t="s">
        <v>200</v>
      </c>
      <c r="G12304" s="113">
        <v>34.480671634626198</v>
      </c>
    </row>
    <row r="12305" spans="1:7" x14ac:dyDescent="0.25">
      <c r="A12305" s="108" t="str">
        <f t="shared" si="192"/>
        <v>IE_1996_NATIONAL TOTAL_NOx</v>
      </c>
      <c r="B12305" s="113" t="s">
        <v>154</v>
      </c>
      <c r="C12305" s="113">
        <v>1996</v>
      </c>
      <c r="D12305" s="113" t="s">
        <v>122</v>
      </c>
      <c r="E12305" s="113" t="s">
        <v>199</v>
      </c>
      <c r="F12305" s="113" t="s">
        <v>200</v>
      </c>
      <c r="G12305" s="113">
        <v>173.08521722006299</v>
      </c>
    </row>
    <row r="12306" spans="1:7" x14ac:dyDescent="0.25">
      <c r="A12306" s="108" t="str">
        <f t="shared" si="192"/>
        <v>IE_1996_NATIONAL TOTAL_NMVOC</v>
      </c>
      <c r="B12306" s="113" t="s">
        <v>154</v>
      </c>
      <c r="C12306" s="113">
        <v>1996</v>
      </c>
      <c r="D12306" s="113" t="s">
        <v>122</v>
      </c>
      <c r="E12306" s="113" t="s">
        <v>123</v>
      </c>
      <c r="F12306" s="113" t="s">
        <v>200</v>
      </c>
      <c r="G12306" s="113">
        <v>144.99177522180099</v>
      </c>
    </row>
    <row r="12307" spans="1:7" x14ac:dyDescent="0.25">
      <c r="A12307" s="108" t="str">
        <f t="shared" si="192"/>
        <v>IE_1996_NATIONAL TOTAL_SOx</v>
      </c>
      <c r="B12307" s="113" t="s">
        <v>154</v>
      </c>
      <c r="C12307" s="113">
        <v>1996</v>
      </c>
      <c r="D12307" s="113" t="s">
        <v>122</v>
      </c>
      <c r="E12307" s="113" t="s">
        <v>201</v>
      </c>
      <c r="F12307" s="113" t="s">
        <v>200</v>
      </c>
      <c r="G12307" s="113">
        <v>150.53169480888101</v>
      </c>
    </row>
    <row r="12308" spans="1:7" x14ac:dyDescent="0.25">
      <c r="A12308" s="108" t="str">
        <f t="shared" si="192"/>
        <v>IE_1996_NATIONAL TOTAL_NH3</v>
      </c>
      <c r="B12308" s="113" t="s">
        <v>154</v>
      </c>
      <c r="C12308" s="113">
        <v>1996</v>
      </c>
      <c r="D12308" s="113" t="s">
        <v>122</v>
      </c>
      <c r="E12308" s="113" t="s">
        <v>124</v>
      </c>
      <c r="F12308" s="113" t="s">
        <v>200</v>
      </c>
      <c r="G12308" s="113">
        <v>126.58248277364</v>
      </c>
    </row>
    <row r="12309" spans="1:7" x14ac:dyDescent="0.25">
      <c r="A12309" s="108" t="str">
        <f t="shared" si="192"/>
        <v>IE_1996_NATIONAL TOTAL_PM2.5</v>
      </c>
      <c r="B12309" s="113" t="s">
        <v>154</v>
      </c>
      <c r="C12309" s="113">
        <v>1996</v>
      </c>
      <c r="D12309" s="113" t="s">
        <v>122</v>
      </c>
      <c r="E12309" s="113" t="s">
        <v>203</v>
      </c>
      <c r="F12309" s="113" t="s">
        <v>200</v>
      </c>
      <c r="G12309" s="113">
        <v>21.898845229105302</v>
      </c>
    </row>
    <row r="12310" spans="1:7" x14ac:dyDescent="0.25">
      <c r="A12310" s="108" t="str">
        <f t="shared" si="192"/>
        <v>IE_1996_NATIONAL TOTAL_Pb</v>
      </c>
      <c r="B12310" s="113" t="s">
        <v>154</v>
      </c>
      <c r="C12310" s="113">
        <v>1996</v>
      </c>
      <c r="D12310" s="113" t="s">
        <v>122</v>
      </c>
      <c r="E12310" s="113" t="s">
        <v>125</v>
      </c>
      <c r="F12310" s="113" t="s">
        <v>200</v>
      </c>
      <c r="G12310" s="113">
        <v>8.3766871446377303E-2</v>
      </c>
    </row>
    <row r="12311" spans="1:7" x14ac:dyDescent="0.25">
      <c r="A12311" s="108" t="str">
        <f t="shared" si="192"/>
        <v>IE_1996_NATIONAL TOTAL_Cd</v>
      </c>
      <c r="B12311" s="113" t="s">
        <v>154</v>
      </c>
      <c r="C12311" s="113">
        <v>1996</v>
      </c>
      <c r="D12311" s="113" t="s">
        <v>122</v>
      </c>
      <c r="E12311" s="113" t="s">
        <v>126</v>
      </c>
      <c r="F12311" s="113" t="s">
        <v>200</v>
      </c>
      <c r="G12311" s="113">
        <v>5.8787713726490896E-4</v>
      </c>
    </row>
    <row r="12312" spans="1:7" x14ac:dyDescent="0.25">
      <c r="A12312" s="108" t="str">
        <f t="shared" si="192"/>
        <v>IE_1996_NATIONAL TOTAL_Hg</v>
      </c>
      <c r="B12312" s="113" t="s">
        <v>154</v>
      </c>
      <c r="C12312" s="113">
        <v>1996</v>
      </c>
      <c r="D12312" s="113" t="s">
        <v>122</v>
      </c>
      <c r="E12312" s="113" t="s">
        <v>127</v>
      </c>
      <c r="F12312" s="113" t="s">
        <v>200</v>
      </c>
      <c r="G12312" s="113">
        <v>6.6894416272449695E-4</v>
      </c>
    </row>
    <row r="12313" spans="1:7" x14ac:dyDescent="0.25">
      <c r="A12313" s="108" t="str">
        <f t="shared" si="192"/>
        <v>IE_1996_NATIONAL TOTAL_DIOX</v>
      </c>
      <c r="B12313" s="113" t="s">
        <v>154</v>
      </c>
      <c r="C12313" s="113">
        <v>1996</v>
      </c>
      <c r="D12313" s="113" t="s">
        <v>122</v>
      </c>
      <c r="E12313" s="113" t="s">
        <v>128</v>
      </c>
      <c r="F12313" s="113" t="s">
        <v>200</v>
      </c>
      <c r="G12313" s="150">
        <v>3.47495811852216E-8</v>
      </c>
    </row>
    <row r="12314" spans="1:7" x14ac:dyDescent="0.25">
      <c r="A12314" s="108" t="str">
        <f t="shared" si="192"/>
        <v>IE_1996_NATIONAL TOTAL_PAH</v>
      </c>
      <c r="B12314" s="113" t="s">
        <v>154</v>
      </c>
      <c r="C12314" s="113">
        <v>1996</v>
      </c>
      <c r="D12314" s="113" t="s">
        <v>122</v>
      </c>
      <c r="E12314" s="113" t="s">
        <v>129</v>
      </c>
      <c r="F12314" s="113" t="s">
        <v>200</v>
      </c>
      <c r="G12314" s="113">
        <v>2.0644720649840301E-2</v>
      </c>
    </row>
    <row r="12315" spans="1:7" x14ac:dyDescent="0.25">
      <c r="A12315" s="108" t="str">
        <f t="shared" si="192"/>
        <v>IE_1996_NATIONAL TOTAL_HCB</v>
      </c>
      <c r="B12315" s="113" t="s">
        <v>154</v>
      </c>
      <c r="C12315" s="113">
        <v>1996</v>
      </c>
      <c r="D12315" s="113" t="s">
        <v>122</v>
      </c>
      <c r="E12315" s="113" t="s">
        <v>130</v>
      </c>
      <c r="F12315" s="113" t="s">
        <v>200</v>
      </c>
      <c r="G12315" s="150">
        <v>4.8025486024607999E-5</v>
      </c>
    </row>
    <row r="12316" spans="1:7" x14ac:dyDescent="0.25">
      <c r="A12316" s="108" t="str">
        <f t="shared" si="192"/>
        <v>IE_1996_NATIONAL TOTAL_PCB</v>
      </c>
      <c r="B12316" s="113" t="s">
        <v>154</v>
      </c>
      <c r="C12316" s="113">
        <v>1996</v>
      </c>
      <c r="D12316" s="113" t="s">
        <v>122</v>
      </c>
      <c r="E12316" s="113" t="s">
        <v>259</v>
      </c>
      <c r="F12316" s="113" t="s">
        <v>200</v>
      </c>
      <c r="G12316" s="150">
        <v>3.2518302814754597E-5</v>
      </c>
    </row>
    <row r="12317" spans="1:7" x14ac:dyDescent="0.25">
      <c r="A12317" s="108" t="str">
        <f t="shared" si="192"/>
        <v>IE_1996_1A3(FU)_NOx</v>
      </c>
      <c r="B12317" s="113" t="s">
        <v>154</v>
      </c>
      <c r="C12317" s="113">
        <v>1996</v>
      </c>
      <c r="D12317" s="113" t="s">
        <v>134</v>
      </c>
      <c r="E12317" s="113" t="s">
        <v>199</v>
      </c>
      <c r="F12317" s="113" t="s">
        <v>200</v>
      </c>
      <c r="G12317" s="113">
        <v>62.437366706339297</v>
      </c>
    </row>
    <row r="12318" spans="1:7" x14ac:dyDescent="0.25">
      <c r="A12318" s="108" t="str">
        <f t="shared" si="192"/>
        <v>IE_1996_1A3(FS)_NOx</v>
      </c>
      <c r="B12318" s="113" t="s">
        <v>154</v>
      </c>
      <c r="C12318" s="113">
        <v>1996</v>
      </c>
      <c r="D12318" s="113" t="s">
        <v>132</v>
      </c>
      <c r="E12318" s="113" t="s">
        <v>199</v>
      </c>
      <c r="F12318" s="113" t="s">
        <v>200</v>
      </c>
      <c r="G12318" s="113">
        <v>61.478886793468703</v>
      </c>
    </row>
    <row r="12319" spans="1:7" x14ac:dyDescent="0.25">
      <c r="A12319" s="108" t="str">
        <f t="shared" si="192"/>
        <v>IE_1996_1A3(FU)_NMVOC</v>
      </c>
      <c r="B12319" s="113" t="s">
        <v>154</v>
      </c>
      <c r="C12319" s="113">
        <v>1996</v>
      </c>
      <c r="D12319" s="113" t="s">
        <v>134</v>
      </c>
      <c r="E12319" s="113" t="s">
        <v>123</v>
      </c>
      <c r="F12319" s="113" t="s">
        <v>200</v>
      </c>
      <c r="G12319" s="113">
        <v>30.841876600523801</v>
      </c>
    </row>
    <row r="12320" spans="1:7" x14ac:dyDescent="0.25">
      <c r="A12320" s="108" t="str">
        <f t="shared" si="192"/>
        <v>IE_1996_1A3(FS)_NMVOC</v>
      </c>
      <c r="B12320" s="113" t="s">
        <v>154</v>
      </c>
      <c r="C12320" s="113">
        <v>1996</v>
      </c>
      <c r="D12320" s="113" t="s">
        <v>132</v>
      </c>
      <c r="E12320" s="113" t="s">
        <v>123</v>
      </c>
      <c r="F12320" s="113" t="s">
        <v>200</v>
      </c>
      <c r="G12320" s="113">
        <v>35.441280295924102</v>
      </c>
    </row>
    <row r="12321" spans="1:7" x14ac:dyDescent="0.25">
      <c r="A12321" s="108" t="str">
        <f t="shared" si="192"/>
        <v>IE_1996_1A3(FU)_SOx</v>
      </c>
      <c r="B12321" s="113" t="s">
        <v>154</v>
      </c>
      <c r="C12321" s="113">
        <v>1996</v>
      </c>
      <c r="D12321" s="113" t="s">
        <v>134</v>
      </c>
      <c r="E12321" s="113" t="s">
        <v>201</v>
      </c>
      <c r="F12321" s="113" t="s">
        <v>200</v>
      </c>
      <c r="G12321" s="113">
        <v>6.2707143832797696</v>
      </c>
    </row>
    <row r="12322" spans="1:7" x14ac:dyDescent="0.25">
      <c r="A12322" s="108" t="str">
        <f t="shared" si="192"/>
        <v>IE_1996_1A3(FS)_SOx</v>
      </c>
      <c r="B12322" s="113" t="s">
        <v>154</v>
      </c>
      <c r="C12322" s="113">
        <v>1996</v>
      </c>
      <c r="D12322" s="113" t="s">
        <v>132</v>
      </c>
      <c r="E12322" s="113" t="s">
        <v>201</v>
      </c>
      <c r="F12322" s="113" t="s">
        <v>200</v>
      </c>
      <c r="G12322" s="113">
        <v>6.1814217117725603</v>
      </c>
    </row>
    <row r="12323" spans="1:7" x14ac:dyDescent="0.25">
      <c r="A12323" s="108" t="str">
        <f t="shared" si="192"/>
        <v>IE_1996_1A3(FU)_NH3</v>
      </c>
      <c r="B12323" s="113" t="s">
        <v>154</v>
      </c>
      <c r="C12323" s="113">
        <v>1996</v>
      </c>
      <c r="D12323" s="113" t="s">
        <v>134</v>
      </c>
      <c r="E12323" s="113" t="s">
        <v>124</v>
      </c>
      <c r="F12323" s="113" t="s">
        <v>200</v>
      </c>
      <c r="G12323" s="113">
        <v>0.60275937395559698</v>
      </c>
    </row>
    <row r="12324" spans="1:7" x14ac:dyDescent="0.25">
      <c r="A12324" s="108" t="str">
        <f t="shared" si="192"/>
        <v>IE_1996_1A3(FS)_NH3</v>
      </c>
      <c r="B12324" s="113" t="s">
        <v>154</v>
      </c>
      <c r="C12324" s="113">
        <v>1996</v>
      </c>
      <c r="D12324" s="113" t="s">
        <v>132</v>
      </c>
      <c r="E12324" s="113" t="s">
        <v>124</v>
      </c>
      <c r="F12324" s="113" t="s">
        <v>200</v>
      </c>
      <c r="G12324" s="113">
        <v>0.59029034637593902</v>
      </c>
    </row>
    <row r="12325" spans="1:7" x14ac:dyDescent="0.25">
      <c r="A12325" s="108" t="str">
        <f t="shared" si="192"/>
        <v>IE_1996_1A3(FU)_PM2.5</v>
      </c>
      <c r="B12325" s="113" t="s">
        <v>154</v>
      </c>
      <c r="C12325" s="113">
        <v>1996</v>
      </c>
      <c r="D12325" s="113" t="s">
        <v>134</v>
      </c>
      <c r="E12325" s="113" t="s">
        <v>203</v>
      </c>
      <c r="F12325" s="113" t="s">
        <v>200</v>
      </c>
      <c r="G12325" s="113">
        <v>2.9224114092699498</v>
      </c>
    </row>
    <row r="12326" spans="1:7" x14ac:dyDescent="0.25">
      <c r="A12326" s="108" t="str">
        <f t="shared" si="192"/>
        <v>IE_1996_1A3(FS)_PM2.5</v>
      </c>
      <c r="B12326" s="113" t="s">
        <v>154</v>
      </c>
      <c r="C12326" s="113">
        <v>1996</v>
      </c>
      <c r="D12326" s="113" t="s">
        <v>132</v>
      </c>
      <c r="E12326" s="113" t="s">
        <v>203</v>
      </c>
      <c r="F12326" s="113" t="s">
        <v>200</v>
      </c>
      <c r="G12326" s="113">
        <v>2.8846965904033199</v>
      </c>
    </row>
    <row r="12327" spans="1:7" x14ac:dyDescent="0.25">
      <c r="A12327" s="108" t="str">
        <f t="shared" si="192"/>
        <v>IE_1996_3D_NOx</v>
      </c>
      <c r="B12327" s="113" t="s">
        <v>154</v>
      </c>
      <c r="C12327" s="113">
        <v>1996</v>
      </c>
      <c r="D12327" s="113" t="s">
        <v>206</v>
      </c>
      <c r="E12327" s="113" t="s">
        <v>199</v>
      </c>
      <c r="F12327" s="113" t="s">
        <v>200</v>
      </c>
      <c r="G12327" s="113">
        <v>34.629722499514003</v>
      </c>
    </row>
    <row r="12328" spans="1:7" x14ac:dyDescent="0.25">
      <c r="A12328" s="108" t="str">
        <f t="shared" si="192"/>
        <v>IE_1997_NATIONAL TOTAL_NOx</v>
      </c>
      <c r="B12328" s="113" t="s">
        <v>154</v>
      </c>
      <c r="C12328" s="113">
        <v>1997</v>
      </c>
      <c r="D12328" s="113" t="s">
        <v>122</v>
      </c>
      <c r="E12328" s="113" t="s">
        <v>199</v>
      </c>
      <c r="F12328" s="113" t="s">
        <v>200</v>
      </c>
      <c r="G12328" s="113">
        <v>167.871674905318</v>
      </c>
    </row>
    <row r="12329" spans="1:7" x14ac:dyDescent="0.25">
      <c r="A12329" s="108" t="str">
        <f t="shared" si="192"/>
        <v>IE_1997_NATIONAL TOTAL_NMVOC</v>
      </c>
      <c r="B12329" s="113" t="s">
        <v>154</v>
      </c>
      <c r="C12329" s="113">
        <v>1997</v>
      </c>
      <c r="D12329" s="113" t="s">
        <v>122</v>
      </c>
      <c r="E12329" s="113" t="s">
        <v>123</v>
      </c>
      <c r="F12329" s="113" t="s">
        <v>200</v>
      </c>
      <c r="G12329" s="113">
        <v>141.36855151742299</v>
      </c>
    </row>
    <row r="12330" spans="1:7" x14ac:dyDescent="0.25">
      <c r="A12330" s="108" t="str">
        <f t="shared" si="192"/>
        <v>IE_1997_NATIONAL TOTAL_SOx</v>
      </c>
      <c r="B12330" s="113" t="s">
        <v>154</v>
      </c>
      <c r="C12330" s="113">
        <v>1997</v>
      </c>
      <c r="D12330" s="113" t="s">
        <v>122</v>
      </c>
      <c r="E12330" s="113" t="s">
        <v>201</v>
      </c>
      <c r="F12330" s="113" t="s">
        <v>200</v>
      </c>
      <c r="G12330" s="113">
        <v>169.31542460176399</v>
      </c>
    </row>
    <row r="12331" spans="1:7" x14ac:dyDescent="0.25">
      <c r="A12331" s="108" t="str">
        <f t="shared" si="192"/>
        <v>IE_1997_NATIONAL TOTAL_NH3</v>
      </c>
      <c r="B12331" s="113" t="s">
        <v>154</v>
      </c>
      <c r="C12331" s="113">
        <v>1997</v>
      </c>
      <c r="D12331" s="113" t="s">
        <v>122</v>
      </c>
      <c r="E12331" s="113" t="s">
        <v>124</v>
      </c>
      <c r="F12331" s="113" t="s">
        <v>200</v>
      </c>
      <c r="G12331" s="113">
        <v>129.200411859669</v>
      </c>
    </row>
    <row r="12332" spans="1:7" x14ac:dyDescent="0.25">
      <c r="A12332" s="108" t="str">
        <f t="shared" si="192"/>
        <v>IE_1997_NATIONAL TOTAL_PM2.5</v>
      </c>
      <c r="B12332" s="113" t="s">
        <v>154</v>
      </c>
      <c r="C12332" s="113">
        <v>1997</v>
      </c>
      <c r="D12332" s="113" t="s">
        <v>122</v>
      </c>
      <c r="E12332" s="113" t="s">
        <v>203</v>
      </c>
      <c r="F12332" s="113" t="s">
        <v>200</v>
      </c>
      <c r="G12332" s="113">
        <v>20.319718876290999</v>
      </c>
    </row>
    <row r="12333" spans="1:7" x14ac:dyDescent="0.25">
      <c r="A12333" s="108" t="str">
        <f t="shared" si="192"/>
        <v>IE_1997_NATIONAL TOTAL_Pb</v>
      </c>
      <c r="B12333" s="113" t="s">
        <v>154</v>
      </c>
      <c r="C12333" s="113">
        <v>1997</v>
      </c>
      <c r="D12333" s="113" t="s">
        <v>122</v>
      </c>
      <c r="E12333" s="113" t="s">
        <v>125</v>
      </c>
      <c r="F12333" s="113" t="s">
        <v>200</v>
      </c>
      <c r="G12333" s="113">
        <v>8.8513690697437794E-2</v>
      </c>
    </row>
    <row r="12334" spans="1:7" x14ac:dyDescent="0.25">
      <c r="A12334" s="108" t="str">
        <f t="shared" si="192"/>
        <v>IE_1997_NATIONAL TOTAL_Cd</v>
      </c>
      <c r="B12334" s="113" t="s">
        <v>154</v>
      </c>
      <c r="C12334" s="113">
        <v>1997</v>
      </c>
      <c r="D12334" s="113" t="s">
        <v>122</v>
      </c>
      <c r="E12334" s="113" t="s">
        <v>126</v>
      </c>
      <c r="F12334" s="113" t="s">
        <v>200</v>
      </c>
      <c r="G12334" s="113">
        <v>5.9187353643790704E-4</v>
      </c>
    </row>
    <row r="12335" spans="1:7" x14ac:dyDescent="0.25">
      <c r="A12335" s="108" t="str">
        <f t="shared" si="192"/>
        <v>IE_1997_NATIONAL TOTAL_Hg</v>
      </c>
      <c r="B12335" s="113" t="s">
        <v>154</v>
      </c>
      <c r="C12335" s="113">
        <v>1997</v>
      </c>
      <c r="D12335" s="113" t="s">
        <v>122</v>
      </c>
      <c r="E12335" s="113" t="s">
        <v>127</v>
      </c>
      <c r="F12335" s="113" t="s">
        <v>200</v>
      </c>
      <c r="G12335" s="113">
        <v>6.4804308722320105E-4</v>
      </c>
    </row>
    <row r="12336" spans="1:7" x14ac:dyDescent="0.25">
      <c r="A12336" s="108" t="str">
        <f t="shared" si="192"/>
        <v>IE_1997_NATIONAL TOTAL_DIOX</v>
      </c>
      <c r="B12336" s="113" t="s">
        <v>154</v>
      </c>
      <c r="C12336" s="113">
        <v>1997</v>
      </c>
      <c r="D12336" s="113" t="s">
        <v>122</v>
      </c>
      <c r="E12336" s="113" t="s">
        <v>128</v>
      </c>
      <c r="F12336" s="113" t="s">
        <v>200</v>
      </c>
      <c r="G12336" s="150">
        <v>3.1142984553209398E-8</v>
      </c>
    </row>
    <row r="12337" spans="1:7" x14ac:dyDescent="0.25">
      <c r="A12337" s="108" t="str">
        <f t="shared" si="192"/>
        <v>IE_1997_NATIONAL TOTAL_PAH</v>
      </c>
      <c r="B12337" s="113" t="s">
        <v>154</v>
      </c>
      <c r="C12337" s="113">
        <v>1997</v>
      </c>
      <c r="D12337" s="113" t="s">
        <v>122</v>
      </c>
      <c r="E12337" s="113" t="s">
        <v>129</v>
      </c>
      <c r="F12337" s="113" t="s">
        <v>200</v>
      </c>
      <c r="G12337" s="113">
        <v>1.8405270464992698E-2</v>
      </c>
    </row>
    <row r="12338" spans="1:7" x14ac:dyDescent="0.25">
      <c r="A12338" s="108" t="str">
        <f t="shared" si="192"/>
        <v>IE_1997_NATIONAL TOTAL_HCB</v>
      </c>
      <c r="B12338" s="113" t="s">
        <v>154</v>
      </c>
      <c r="C12338" s="113">
        <v>1997</v>
      </c>
      <c r="D12338" s="113" t="s">
        <v>122</v>
      </c>
      <c r="E12338" s="113" t="s">
        <v>130</v>
      </c>
      <c r="F12338" s="113" t="s">
        <v>200</v>
      </c>
      <c r="G12338" s="150">
        <v>8.1436907435562504E-6</v>
      </c>
    </row>
    <row r="12339" spans="1:7" x14ac:dyDescent="0.25">
      <c r="A12339" s="108" t="str">
        <f t="shared" si="192"/>
        <v>IE_1997_NATIONAL TOTAL_PCB</v>
      </c>
      <c r="B12339" s="113" t="s">
        <v>154</v>
      </c>
      <c r="C12339" s="113">
        <v>1997</v>
      </c>
      <c r="D12339" s="113" t="s">
        <v>122</v>
      </c>
      <c r="E12339" s="113" t="s">
        <v>259</v>
      </c>
      <c r="F12339" s="113" t="s">
        <v>200</v>
      </c>
      <c r="G12339" s="150">
        <v>2.9613406089193799E-5</v>
      </c>
    </row>
    <row r="12340" spans="1:7" x14ac:dyDescent="0.25">
      <c r="A12340" s="108" t="str">
        <f t="shared" si="192"/>
        <v>IE_1997_1A3(FU)_NOx</v>
      </c>
      <c r="B12340" s="113" t="s">
        <v>154</v>
      </c>
      <c r="C12340" s="113">
        <v>1997</v>
      </c>
      <c r="D12340" s="113" t="s">
        <v>134</v>
      </c>
      <c r="E12340" s="113" t="s">
        <v>199</v>
      </c>
      <c r="F12340" s="113" t="s">
        <v>200</v>
      </c>
      <c r="G12340" s="113">
        <v>54.489659251096299</v>
      </c>
    </row>
    <row r="12341" spans="1:7" x14ac:dyDescent="0.25">
      <c r="A12341" s="108" t="str">
        <f t="shared" si="192"/>
        <v>IE_1997_1A3(FS)_NOx</v>
      </c>
      <c r="B12341" s="113" t="s">
        <v>154</v>
      </c>
      <c r="C12341" s="113">
        <v>1997</v>
      </c>
      <c r="D12341" s="113" t="s">
        <v>132</v>
      </c>
      <c r="E12341" s="113" t="s">
        <v>199</v>
      </c>
      <c r="F12341" s="113" t="s">
        <v>200</v>
      </c>
      <c r="G12341" s="113">
        <v>57.8726762055772</v>
      </c>
    </row>
    <row r="12342" spans="1:7" x14ac:dyDescent="0.25">
      <c r="A12342" s="108" t="str">
        <f t="shared" si="192"/>
        <v>IE_1997_1A3(FU)_NMVOC</v>
      </c>
      <c r="B12342" s="113" t="s">
        <v>154</v>
      </c>
      <c r="C12342" s="113">
        <v>1997</v>
      </c>
      <c r="D12342" s="113" t="s">
        <v>134</v>
      </c>
      <c r="E12342" s="113" t="s">
        <v>123</v>
      </c>
      <c r="F12342" s="113" t="s">
        <v>200</v>
      </c>
      <c r="G12342" s="113">
        <v>27.2339019571493</v>
      </c>
    </row>
    <row r="12343" spans="1:7" x14ac:dyDescent="0.25">
      <c r="A12343" s="108" t="str">
        <f t="shared" si="192"/>
        <v>IE_1997_1A3(FS)_NMVOC</v>
      </c>
      <c r="B12343" s="113" t="s">
        <v>154</v>
      </c>
      <c r="C12343" s="113">
        <v>1997</v>
      </c>
      <c r="D12343" s="113" t="s">
        <v>132</v>
      </c>
      <c r="E12343" s="113" t="s">
        <v>123</v>
      </c>
      <c r="F12343" s="113" t="s">
        <v>200</v>
      </c>
      <c r="G12343" s="113">
        <v>32.640293129480703</v>
      </c>
    </row>
    <row r="12344" spans="1:7" x14ac:dyDescent="0.25">
      <c r="A12344" s="108" t="str">
        <f t="shared" si="192"/>
        <v>IE_1997_1A3(FU)_SOx</v>
      </c>
      <c r="B12344" s="113" t="s">
        <v>154</v>
      </c>
      <c r="C12344" s="113">
        <v>1997</v>
      </c>
      <c r="D12344" s="113" t="s">
        <v>134</v>
      </c>
      <c r="E12344" s="113" t="s">
        <v>201</v>
      </c>
      <c r="F12344" s="113" t="s">
        <v>200</v>
      </c>
      <c r="G12344" s="113">
        <v>6.0330207019164499</v>
      </c>
    </row>
    <row r="12345" spans="1:7" x14ac:dyDescent="0.25">
      <c r="A12345" s="108" t="str">
        <f t="shared" si="192"/>
        <v>IE_1997_1A3(FS)_SOx</v>
      </c>
      <c r="B12345" s="113" t="s">
        <v>154</v>
      </c>
      <c r="C12345" s="113">
        <v>1997</v>
      </c>
      <c r="D12345" s="113" t="s">
        <v>132</v>
      </c>
      <c r="E12345" s="113" t="s">
        <v>201</v>
      </c>
      <c r="F12345" s="113" t="s">
        <v>200</v>
      </c>
      <c r="G12345" s="113">
        <v>6.4782189154690801</v>
      </c>
    </row>
    <row r="12346" spans="1:7" x14ac:dyDescent="0.25">
      <c r="A12346" s="108" t="str">
        <f t="shared" si="192"/>
        <v>IE_1997_1A3(FU)_NH3</v>
      </c>
      <c r="B12346" s="113" t="s">
        <v>154</v>
      </c>
      <c r="C12346" s="113">
        <v>1997</v>
      </c>
      <c r="D12346" s="113" t="s">
        <v>134</v>
      </c>
      <c r="E12346" s="113" t="s">
        <v>124</v>
      </c>
      <c r="F12346" s="113" t="s">
        <v>200</v>
      </c>
      <c r="G12346" s="113">
        <v>0.79816182047616702</v>
      </c>
    </row>
    <row r="12347" spans="1:7" x14ac:dyDescent="0.25">
      <c r="A12347" s="108" t="str">
        <f t="shared" si="192"/>
        <v>IE_1997_1A3(FS)_NH3</v>
      </c>
      <c r="B12347" s="113" t="s">
        <v>154</v>
      </c>
      <c r="C12347" s="113">
        <v>1997</v>
      </c>
      <c r="D12347" s="113" t="s">
        <v>132</v>
      </c>
      <c r="E12347" s="113" t="s">
        <v>124</v>
      </c>
      <c r="F12347" s="113" t="s">
        <v>200</v>
      </c>
      <c r="G12347" s="113">
        <v>0.81886079555649205</v>
      </c>
    </row>
    <row r="12348" spans="1:7" x14ac:dyDescent="0.25">
      <c r="A12348" s="108" t="str">
        <f t="shared" si="192"/>
        <v>IE_1997_1A3(FU)_PM2.5</v>
      </c>
      <c r="B12348" s="113" t="s">
        <v>154</v>
      </c>
      <c r="C12348" s="113">
        <v>1997</v>
      </c>
      <c r="D12348" s="113" t="s">
        <v>134</v>
      </c>
      <c r="E12348" s="113" t="s">
        <v>203</v>
      </c>
      <c r="F12348" s="113" t="s">
        <v>200</v>
      </c>
      <c r="G12348" s="113">
        <v>2.55704617382598</v>
      </c>
    </row>
    <row r="12349" spans="1:7" x14ac:dyDescent="0.25">
      <c r="A12349" s="108" t="str">
        <f t="shared" si="192"/>
        <v>IE_1997_1A3(FS)_PM2.5</v>
      </c>
      <c r="B12349" s="113" t="s">
        <v>154</v>
      </c>
      <c r="C12349" s="113">
        <v>1997</v>
      </c>
      <c r="D12349" s="113" t="s">
        <v>132</v>
      </c>
      <c r="E12349" s="113" t="s">
        <v>203</v>
      </c>
      <c r="F12349" s="113" t="s">
        <v>200</v>
      </c>
      <c r="G12349" s="113">
        <v>2.7941711604795798</v>
      </c>
    </row>
    <row r="12350" spans="1:7" x14ac:dyDescent="0.25">
      <c r="A12350" s="108" t="str">
        <f t="shared" si="192"/>
        <v>IE_1997_3D_NOx</v>
      </c>
      <c r="B12350" s="113" t="s">
        <v>154</v>
      </c>
      <c r="C12350" s="113">
        <v>1997</v>
      </c>
      <c r="D12350" s="113" t="s">
        <v>206</v>
      </c>
      <c r="E12350" s="113" t="s">
        <v>199</v>
      </c>
      <c r="F12350" s="113" t="s">
        <v>200</v>
      </c>
      <c r="G12350" s="113">
        <v>33.775943847938798</v>
      </c>
    </row>
    <row r="12351" spans="1:7" x14ac:dyDescent="0.25">
      <c r="A12351" s="108" t="str">
        <f t="shared" si="192"/>
        <v>IE_1998_NATIONAL TOTAL_NOx</v>
      </c>
      <c r="B12351" s="113" t="s">
        <v>154</v>
      </c>
      <c r="C12351" s="113">
        <v>1998</v>
      </c>
      <c r="D12351" s="113" t="s">
        <v>122</v>
      </c>
      <c r="E12351" s="113" t="s">
        <v>199</v>
      </c>
      <c r="F12351" s="113" t="s">
        <v>200</v>
      </c>
      <c r="G12351" s="113">
        <v>177.191976900334</v>
      </c>
    </row>
    <row r="12352" spans="1:7" x14ac:dyDescent="0.25">
      <c r="A12352" s="108" t="str">
        <f t="shared" si="192"/>
        <v>IE_1998_NATIONAL TOTAL_NMVOC</v>
      </c>
      <c r="B12352" s="113" t="s">
        <v>154</v>
      </c>
      <c r="C12352" s="113">
        <v>1998</v>
      </c>
      <c r="D12352" s="113" t="s">
        <v>122</v>
      </c>
      <c r="E12352" s="113" t="s">
        <v>123</v>
      </c>
      <c r="F12352" s="113" t="s">
        <v>200</v>
      </c>
      <c r="G12352" s="113">
        <v>143.479715562997</v>
      </c>
    </row>
    <row r="12353" spans="1:7" x14ac:dyDescent="0.25">
      <c r="A12353" s="108" t="str">
        <f t="shared" si="192"/>
        <v>IE_1998_NATIONAL TOTAL_SOx</v>
      </c>
      <c r="B12353" s="113" t="s">
        <v>154</v>
      </c>
      <c r="C12353" s="113">
        <v>1998</v>
      </c>
      <c r="D12353" s="113" t="s">
        <v>122</v>
      </c>
      <c r="E12353" s="113" t="s">
        <v>201</v>
      </c>
      <c r="F12353" s="113" t="s">
        <v>200</v>
      </c>
      <c r="G12353" s="113">
        <v>180.06801589953201</v>
      </c>
    </row>
    <row r="12354" spans="1:7" x14ac:dyDescent="0.25">
      <c r="A12354" s="108" t="str">
        <f t="shared" ref="A12354:A12417" si="193">CONCATENATE(B12354,"_",C12354,"_",D12354,"_",E12354)</f>
        <v>IE_1998_NATIONAL TOTAL_NH3</v>
      </c>
      <c r="B12354" s="113" t="s">
        <v>154</v>
      </c>
      <c r="C12354" s="113">
        <v>1998</v>
      </c>
      <c r="D12354" s="113" t="s">
        <v>122</v>
      </c>
      <c r="E12354" s="113" t="s">
        <v>124</v>
      </c>
      <c r="F12354" s="113" t="s">
        <v>200</v>
      </c>
      <c r="G12354" s="113">
        <v>134.28356456877501</v>
      </c>
    </row>
    <row r="12355" spans="1:7" x14ac:dyDescent="0.25">
      <c r="A12355" s="108" t="str">
        <f t="shared" si="193"/>
        <v>IE_1998_NATIONAL TOTAL_PM2.5</v>
      </c>
      <c r="B12355" s="113" t="s">
        <v>154</v>
      </c>
      <c r="C12355" s="113">
        <v>1998</v>
      </c>
      <c r="D12355" s="113" t="s">
        <v>122</v>
      </c>
      <c r="E12355" s="113" t="s">
        <v>203</v>
      </c>
      <c r="F12355" s="113" t="s">
        <v>200</v>
      </c>
      <c r="G12355" s="113">
        <v>21.695762610863699</v>
      </c>
    </row>
    <row r="12356" spans="1:7" x14ac:dyDescent="0.25">
      <c r="A12356" s="108" t="str">
        <f t="shared" si="193"/>
        <v>IE_1998_NATIONAL TOTAL_Pb</v>
      </c>
      <c r="B12356" s="113" t="s">
        <v>154</v>
      </c>
      <c r="C12356" s="113">
        <v>1998</v>
      </c>
      <c r="D12356" s="113" t="s">
        <v>122</v>
      </c>
      <c r="E12356" s="113" t="s">
        <v>125</v>
      </c>
      <c r="F12356" s="113" t="s">
        <v>200</v>
      </c>
      <c r="G12356" s="113">
        <v>6.0714662170685198E-2</v>
      </c>
    </row>
    <row r="12357" spans="1:7" x14ac:dyDescent="0.25">
      <c r="A12357" s="108" t="str">
        <f t="shared" si="193"/>
        <v>IE_1998_NATIONAL TOTAL_Cd</v>
      </c>
      <c r="B12357" s="113" t="s">
        <v>154</v>
      </c>
      <c r="C12357" s="113">
        <v>1998</v>
      </c>
      <c r="D12357" s="113" t="s">
        <v>122</v>
      </c>
      <c r="E12357" s="113" t="s">
        <v>126</v>
      </c>
      <c r="F12357" s="113" t="s">
        <v>200</v>
      </c>
      <c r="G12357" s="113">
        <v>6.2552868447537002E-4</v>
      </c>
    </row>
    <row r="12358" spans="1:7" x14ac:dyDescent="0.25">
      <c r="A12358" s="108" t="str">
        <f t="shared" si="193"/>
        <v>IE_1998_NATIONAL TOTAL_Hg</v>
      </c>
      <c r="B12358" s="113" t="s">
        <v>154</v>
      </c>
      <c r="C12358" s="113">
        <v>1998</v>
      </c>
      <c r="D12358" s="113" t="s">
        <v>122</v>
      </c>
      <c r="E12358" s="113" t="s">
        <v>127</v>
      </c>
      <c r="F12358" s="113" t="s">
        <v>200</v>
      </c>
      <c r="G12358" s="113">
        <v>4.50396723370307E-4</v>
      </c>
    </row>
    <row r="12359" spans="1:7" x14ac:dyDescent="0.25">
      <c r="A12359" s="108" t="str">
        <f t="shared" si="193"/>
        <v>IE_1998_NATIONAL TOTAL_DIOX</v>
      </c>
      <c r="B12359" s="113" t="s">
        <v>154</v>
      </c>
      <c r="C12359" s="113">
        <v>1998</v>
      </c>
      <c r="D12359" s="113" t="s">
        <v>122</v>
      </c>
      <c r="E12359" s="113" t="s">
        <v>128</v>
      </c>
      <c r="F12359" s="113" t="s">
        <v>200</v>
      </c>
      <c r="G12359" s="150">
        <v>3.0962131349385197E-8</v>
      </c>
    </row>
    <row r="12360" spans="1:7" x14ac:dyDescent="0.25">
      <c r="A12360" s="108" t="str">
        <f t="shared" si="193"/>
        <v>IE_1998_NATIONAL TOTAL_PAH</v>
      </c>
      <c r="B12360" s="113" t="s">
        <v>154</v>
      </c>
      <c r="C12360" s="113">
        <v>1998</v>
      </c>
      <c r="D12360" s="113" t="s">
        <v>122</v>
      </c>
      <c r="E12360" s="113" t="s">
        <v>129</v>
      </c>
      <c r="F12360" s="113" t="s">
        <v>200</v>
      </c>
      <c r="G12360" s="113">
        <v>1.9583296048078201E-2</v>
      </c>
    </row>
    <row r="12361" spans="1:7" x14ac:dyDescent="0.25">
      <c r="A12361" s="108" t="str">
        <f t="shared" si="193"/>
        <v>IE_1998_NATIONAL TOTAL_HCB</v>
      </c>
      <c r="B12361" s="113" t="s">
        <v>154</v>
      </c>
      <c r="C12361" s="113">
        <v>1998</v>
      </c>
      <c r="D12361" s="113" t="s">
        <v>122</v>
      </c>
      <c r="E12361" s="113" t="s">
        <v>130</v>
      </c>
      <c r="F12361" s="113" t="s">
        <v>200</v>
      </c>
      <c r="G12361" s="150">
        <v>8.0274869725593005E-6</v>
      </c>
    </row>
    <row r="12362" spans="1:7" x14ac:dyDescent="0.25">
      <c r="A12362" s="108" t="str">
        <f t="shared" si="193"/>
        <v>IE_1998_NATIONAL TOTAL_PCB</v>
      </c>
      <c r="B12362" s="113" t="s">
        <v>154</v>
      </c>
      <c r="C12362" s="113">
        <v>1998</v>
      </c>
      <c r="D12362" s="113" t="s">
        <v>122</v>
      </c>
      <c r="E12362" s="113" t="s">
        <v>259</v>
      </c>
      <c r="F12362" s="113" t="s">
        <v>200</v>
      </c>
      <c r="G12362" s="150">
        <v>2.8250756013946699E-5</v>
      </c>
    </row>
    <row r="12363" spans="1:7" x14ac:dyDescent="0.25">
      <c r="A12363" s="108" t="str">
        <f t="shared" si="193"/>
        <v>IE_1998_1A3(FU)_NOx</v>
      </c>
      <c r="B12363" s="113" t="s">
        <v>154</v>
      </c>
      <c r="C12363" s="113">
        <v>1998</v>
      </c>
      <c r="D12363" s="113" t="s">
        <v>134</v>
      </c>
      <c r="E12363" s="113" t="s">
        <v>199</v>
      </c>
      <c r="F12363" s="113" t="s">
        <v>200</v>
      </c>
      <c r="G12363" s="113">
        <v>55.822885286231902</v>
      </c>
    </row>
    <row r="12364" spans="1:7" x14ac:dyDescent="0.25">
      <c r="A12364" s="108" t="str">
        <f t="shared" si="193"/>
        <v>IE_1998_1A3(FS)_NOx</v>
      </c>
      <c r="B12364" s="113" t="s">
        <v>154</v>
      </c>
      <c r="C12364" s="113">
        <v>1998</v>
      </c>
      <c r="D12364" s="113" t="s">
        <v>132</v>
      </c>
      <c r="E12364" s="113" t="s">
        <v>199</v>
      </c>
      <c r="F12364" s="113" t="s">
        <v>200</v>
      </c>
      <c r="G12364" s="113">
        <v>64.478748758058103</v>
      </c>
    </row>
    <row r="12365" spans="1:7" x14ac:dyDescent="0.25">
      <c r="A12365" s="108" t="str">
        <f t="shared" si="193"/>
        <v>IE_1998_1A3(FU)_NMVOC</v>
      </c>
      <c r="B12365" s="113" t="s">
        <v>154</v>
      </c>
      <c r="C12365" s="113">
        <v>1998</v>
      </c>
      <c r="D12365" s="113" t="s">
        <v>134</v>
      </c>
      <c r="E12365" s="113" t="s">
        <v>123</v>
      </c>
      <c r="F12365" s="113" t="s">
        <v>200</v>
      </c>
      <c r="G12365" s="113">
        <v>25.811935452388301</v>
      </c>
    </row>
    <row r="12366" spans="1:7" x14ac:dyDescent="0.25">
      <c r="A12366" s="108" t="str">
        <f t="shared" si="193"/>
        <v>IE_1998_1A3(FS)_NMVOC</v>
      </c>
      <c r="B12366" s="113" t="s">
        <v>154</v>
      </c>
      <c r="C12366" s="113">
        <v>1998</v>
      </c>
      <c r="D12366" s="113" t="s">
        <v>132</v>
      </c>
      <c r="E12366" s="113" t="s">
        <v>123</v>
      </c>
      <c r="F12366" s="113" t="s">
        <v>200</v>
      </c>
      <c r="G12366" s="113">
        <v>32.210257457805099</v>
      </c>
    </row>
    <row r="12367" spans="1:7" x14ac:dyDescent="0.25">
      <c r="A12367" s="108" t="str">
        <f t="shared" si="193"/>
        <v>IE_1998_1A3(FU)_SOx</v>
      </c>
      <c r="B12367" s="113" t="s">
        <v>154</v>
      </c>
      <c r="C12367" s="113">
        <v>1998</v>
      </c>
      <c r="D12367" s="113" t="s">
        <v>134</v>
      </c>
      <c r="E12367" s="113" t="s">
        <v>201</v>
      </c>
      <c r="F12367" s="113" t="s">
        <v>200</v>
      </c>
      <c r="G12367" s="113">
        <v>6.6967309847046996</v>
      </c>
    </row>
    <row r="12368" spans="1:7" x14ac:dyDescent="0.25">
      <c r="A12368" s="108" t="str">
        <f t="shared" si="193"/>
        <v>IE_1998_1A3(FS)_SOx</v>
      </c>
      <c r="B12368" s="113" t="s">
        <v>154</v>
      </c>
      <c r="C12368" s="113">
        <v>1998</v>
      </c>
      <c r="D12368" s="113" t="s">
        <v>132</v>
      </c>
      <c r="E12368" s="113" t="s">
        <v>201</v>
      </c>
      <c r="F12368" s="113" t="s">
        <v>200</v>
      </c>
      <c r="G12368" s="113">
        <v>7.8531170994056803</v>
      </c>
    </row>
    <row r="12369" spans="1:7" x14ac:dyDescent="0.25">
      <c r="A12369" s="108" t="str">
        <f t="shared" si="193"/>
        <v>IE_1998_1A3(FU)_NH3</v>
      </c>
      <c r="B12369" s="113" t="s">
        <v>154</v>
      </c>
      <c r="C12369" s="113">
        <v>1998</v>
      </c>
      <c r="D12369" s="113" t="s">
        <v>134</v>
      </c>
      <c r="E12369" s="113" t="s">
        <v>124</v>
      </c>
      <c r="F12369" s="113" t="s">
        <v>200</v>
      </c>
      <c r="G12369" s="113">
        <v>0.99183580696848395</v>
      </c>
    </row>
    <row r="12370" spans="1:7" x14ac:dyDescent="0.25">
      <c r="A12370" s="108" t="str">
        <f t="shared" si="193"/>
        <v>IE_1998_1A3(FS)_NH3</v>
      </c>
      <c r="B12370" s="113" t="s">
        <v>154</v>
      </c>
      <c r="C12370" s="113">
        <v>1998</v>
      </c>
      <c r="D12370" s="113" t="s">
        <v>132</v>
      </c>
      <c r="E12370" s="113" t="s">
        <v>124</v>
      </c>
      <c r="F12370" s="113" t="s">
        <v>200</v>
      </c>
      <c r="G12370" s="113">
        <v>1.0655582632956599</v>
      </c>
    </row>
    <row r="12371" spans="1:7" x14ac:dyDescent="0.25">
      <c r="A12371" s="108" t="str">
        <f t="shared" si="193"/>
        <v>IE_1998_1A3(FU)_PM2.5</v>
      </c>
      <c r="B12371" s="113" t="s">
        <v>154</v>
      </c>
      <c r="C12371" s="113">
        <v>1998</v>
      </c>
      <c r="D12371" s="113" t="s">
        <v>134</v>
      </c>
      <c r="E12371" s="113" t="s">
        <v>203</v>
      </c>
      <c r="F12371" s="113" t="s">
        <v>200</v>
      </c>
      <c r="G12371" s="113">
        <v>2.6586164586339902</v>
      </c>
    </row>
    <row r="12372" spans="1:7" x14ac:dyDescent="0.25">
      <c r="A12372" s="108" t="str">
        <f t="shared" si="193"/>
        <v>IE_1998_1A3(FS)_PM2.5</v>
      </c>
      <c r="B12372" s="113" t="s">
        <v>154</v>
      </c>
      <c r="C12372" s="113">
        <v>1998</v>
      </c>
      <c r="D12372" s="113" t="s">
        <v>132</v>
      </c>
      <c r="E12372" s="113" t="s">
        <v>203</v>
      </c>
      <c r="F12372" s="113" t="s">
        <v>200</v>
      </c>
      <c r="G12372" s="113">
        <v>3.2150494879988698</v>
      </c>
    </row>
    <row r="12373" spans="1:7" x14ac:dyDescent="0.25">
      <c r="A12373" s="108" t="str">
        <f t="shared" si="193"/>
        <v>IE_1998_3D_NOx</v>
      </c>
      <c r="B12373" s="113" t="s">
        <v>154</v>
      </c>
      <c r="C12373" s="113">
        <v>1998</v>
      </c>
      <c r="D12373" s="113" t="s">
        <v>206</v>
      </c>
      <c r="E12373" s="113" t="s">
        <v>199</v>
      </c>
      <c r="F12373" s="113" t="s">
        <v>200</v>
      </c>
      <c r="G12373" s="113">
        <v>36.124965772615901</v>
      </c>
    </row>
    <row r="12374" spans="1:7" x14ac:dyDescent="0.25">
      <c r="A12374" s="108" t="str">
        <f t="shared" si="193"/>
        <v>IE_1999_NATIONAL TOTAL_NOx</v>
      </c>
      <c r="B12374" s="113" t="s">
        <v>154</v>
      </c>
      <c r="C12374" s="113">
        <v>1999</v>
      </c>
      <c r="D12374" s="113" t="s">
        <v>122</v>
      </c>
      <c r="E12374" s="113" t="s">
        <v>199</v>
      </c>
      <c r="F12374" s="113" t="s">
        <v>200</v>
      </c>
      <c r="G12374" s="113">
        <v>178.38030522594701</v>
      </c>
    </row>
    <row r="12375" spans="1:7" x14ac:dyDescent="0.25">
      <c r="A12375" s="108" t="str">
        <f t="shared" si="193"/>
        <v>IE_1999_NATIONAL TOTAL_NMVOC</v>
      </c>
      <c r="B12375" s="113" t="s">
        <v>154</v>
      </c>
      <c r="C12375" s="113">
        <v>1999</v>
      </c>
      <c r="D12375" s="113" t="s">
        <v>122</v>
      </c>
      <c r="E12375" s="113" t="s">
        <v>123</v>
      </c>
      <c r="F12375" s="113" t="s">
        <v>200</v>
      </c>
      <c r="G12375" s="113">
        <v>133.96351129462701</v>
      </c>
    </row>
    <row r="12376" spans="1:7" x14ac:dyDescent="0.25">
      <c r="A12376" s="108" t="str">
        <f t="shared" si="193"/>
        <v>IE_1999_NATIONAL TOTAL_SOx</v>
      </c>
      <c r="B12376" s="113" t="s">
        <v>154</v>
      </c>
      <c r="C12376" s="113">
        <v>1999</v>
      </c>
      <c r="D12376" s="113" t="s">
        <v>122</v>
      </c>
      <c r="E12376" s="113" t="s">
        <v>201</v>
      </c>
      <c r="F12376" s="113" t="s">
        <v>200</v>
      </c>
      <c r="G12376" s="113">
        <v>161.388313632847</v>
      </c>
    </row>
    <row r="12377" spans="1:7" x14ac:dyDescent="0.25">
      <c r="A12377" s="108" t="str">
        <f t="shared" si="193"/>
        <v>IE_1999_NATIONAL TOTAL_NH3</v>
      </c>
      <c r="B12377" s="113" t="s">
        <v>154</v>
      </c>
      <c r="C12377" s="113">
        <v>1999</v>
      </c>
      <c r="D12377" s="113" t="s">
        <v>122</v>
      </c>
      <c r="E12377" s="113" t="s">
        <v>124</v>
      </c>
      <c r="F12377" s="113" t="s">
        <v>200</v>
      </c>
      <c r="G12377" s="113">
        <v>132.33905305203399</v>
      </c>
    </row>
    <row r="12378" spans="1:7" x14ac:dyDescent="0.25">
      <c r="A12378" s="108" t="str">
        <f t="shared" si="193"/>
        <v>IE_1999_NATIONAL TOTAL_PM2.5</v>
      </c>
      <c r="B12378" s="113" t="s">
        <v>154</v>
      </c>
      <c r="C12378" s="113">
        <v>1999</v>
      </c>
      <c r="D12378" s="113" t="s">
        <v>122</v>
      </c>
      <c r="E12378" s="113" t="s">
        <v>203</v>
      </c>
      <c r="F12378" s="113" t="s">
        <v>200</v>
      </c>
      <c r="G12378" s="113">
        <v>18.906832342807899</v>
      </c>
    </row>
    <row r="12379" spans="1:7" x14ac:dyDescent="0.25">
      <c r="A12379" s="108" t="str">
        <f t="shared" si="193"/>
        <v>IE_1999_NATIONAL TOTAL_Pb</v>
      </c>
      <c r="B12379" s="113" t="s">
        <v>154</v>
      </c>
      <c r="C12379" s="113">
        <v>1999</v>
      </c>
      <c r="D12379" s="113" t="s">
        <v>122</v>
      </c>
      <c r="E12379" s="113" t="s">
        <v>125</v>
      </c>
      <c r="F12379" s="113" t="s">
        <v>200</v>
      </c>
      <c r="G12379" s="113">
        <v>3.7226256481863097E-2</v>
      </c>
    </row>
    <row r="12380" spans="1:7" x14ac:dyDescent="0.25">
      <c r="A12380" s="108" t="str">
        <f t="shared" si="193"/>
        <v>IE_1999_NATIONAL TOTAL_Cd</v>
      </c>
      <c r="B12380" s="113" t="s">
        <v>154</v>
      </c>
      <c r="C12380" s="113">
        <v>1999</v>
      </c>
      <c r="D12380" s="113" t="s">
        <v>122</v>
      </c>
      <c r="E12380" s="113" t="s">
        <v>126</v>
      </c>
      <c r="F12380" s="113" t="s">
        <v>200</v>
      </c>
      <c r="G12380" s="113">
        <v>5.8534960837052896E-4</v>
      </c>
    </row>
    <row r="12381" spans="1:7" x14ac:dyDescent="0.25">
      <c r="A12381" s="108" t="str">
        <f t="shared" si="193"/>
        <v>IE_1999_NATIONAL TOTAL_Hg</v>
      </c>
      <c r="B12381" s="113" t="s">
        <v>154</v>
      </c>
      <c r="C12381" s="113">
        <v>1999</v>
      </c>
      <c r="D12381" s="113" t="s">
        <v>122</v>
      </c>
      <c r="E12381" s="113" t="s">
        <v>127</v>
      </c>
      <c r="F12381" s="113" t="s">
        <v>200</v>
      </c>
      <c r="G12381" s="113">
        <v>4.17161184798435E-4</v>
      </c>
    </row>
    <row r="12382" spans="1:7" x14ac:dyDescent="0.25">
      <c r="A12382" s="108" t="str">
        <f t="shared" si="193"/>
        <v>IE_1999_NATIONAL TOTAL_DIOX</v>
      </c>
      <c r="B12382" s="113" t="s">
        <v>154</v>
      </c>
      <c r="C12382" s="113">
        <v>1999</v>
      </c>
      <c r="D12382" s="113" t="s">
        <v>122</v>
      </c>
      <c r="E12382" s="113" t="s">
        <v>128</v>
      </c>
      <c r="F12382" s="113" t="s">
        <v>200</v>
      </c>
      <c r="G12382" s="150">
        <v>2.6699920340918101E-8</v>
      </c>
    </row>
    <row r="12383" spans="1:7" x14ac:dyDescent="0.25">
      <c r="A12383" s="108" t="str">
        <f t="shared" si="193"/>
        <v>IE_1999_NATIONAL TOTAL_PAH</v>
      </c>
      <c r="B12383" s="113" t="s">
        <v>154</v>
      </c>
      <c r="C12383" s="113">
        <v>1999</v>
      </c>
      <c r="D12383" s="113" t="s">
        <v>122</v>
      </c>
      <c r="E12383" s="113" t="s">
        <v>129</v>
      </c>
      <c r="F12383" s="113" t="s">
        <v>200</v>
      </c>
      <c r="G12383" s="113">
        <v>1.5268827455775799E-2</v>
      </c>
    </row>
    <row r="12384" spans="1:7" x14ac:dyDescent="0.25">
      <c r="A12384" s="108" t="str">
        <f t="shared" si="193"/>
        <v>IE_1999_NATIONAL TOTAL_HCB</v>
      </c>
      <c r="B12384" s="113" t="s">
        <v>154</v>
      </c>
      <c r="C12384" s="113">
        <v>1999</v>
      </c>
      <c r="D12384" s="113" t="s">
        <v>122</v>
      </c>
      <c r="E12384" s="113" t="s">
        <v>130</v>
      </c>
      <c r="F12384" s="113" t="s">
        <v>200</v>
      </c>
      <c r="G12384" s="150">
        <v>7.8389446572762701E-6</v>
      </c>
    </row>
    <row r="12385" spans="1:7" x14ac:dyDescent="0.25">
      <c r="A12385" s="108" t="str">
        <f t="shared" si="193"/>
        <v>IE_1999_NATIONAL TOTAL_PCB</v>
      </c>
      <c r="B12385" s="113" t="s">
        <v>154</v>
      </c>
      <c r="C12385" s="113">
        <v>1999</v>
      </c>
      <c r="D12385" s="113" t="s">
        <v>122</v>
      </c>
      <c r="E12385" s="113" t="s">
        <v>259</v>
      </c>
      <c r="F12385" s="113" t="s">
        <v>200</v>
      </c>
      <c r="G12385" s="150">
        <v>3.05048509551149E-5</v>
      </c>
    </row>
    <row r="12386" spans="1:7" x14ac:dyDescent="0.25">
      <c r="A12386" s="108" t="str">
        <f t="shared" si="193"/>
        <v>IE_1999_1A3(FU)_NOx</v>
      </c>
      <c r="B12386" s="113" t="s">
        <v>154</v>
      </c>
      <c r="C12386" s="113">
        <v>1999</v>
      </c>
      <c r="D12386" s="113" t="s">
        <v>134</v>
      </c>
      <c r="E12386" s="113" t="s">
        <v>199</v>
      </c>
      <c r="F12386" s="113" t="s">
        <v>200</v>
      </c>
      <c r="G12386" s="113">
        <v>54.2730706199319</v>
      </c>
    </row>
    <row r="12387" spans="1:7" x14ac:dyDescent="0.25">
      <c r="A12387" s="108" t="str">
        <f t="shared" si="193"/>
        <v>IE_1999_1A3(FS)_NOx</v>
      </c>
      <c r="B12387" s="113" t="s">
        <v>154</v>
      </c>
      <c r="C12387" s="113">
        <v>1999</v>
      </c>
      <c r="D12387" s="113" t="s">
        <v>132</v>
      </c>
      <c r="E12387" s="113" t="s">
        <v>199</v>
      </c>
      <c r="F12387" s="113" t="s">
        <v>200</v>
      </c>
      <c r="G12387" s="113">
        <v>65.828112520365195</v>
      </c>
    </row>
    <row r="12388" spans="1:7" x14ac:dyDescent="0.25">
      <c r="A12388" s="108" t="str">
        <f t="shared" si="193"/>
        <v>IE_1999_1A3(FU)_NMVOC</v>
      </c>
      <c r="B12388" s="113" t="s">
        <v>154</v>
      </c>
      <c r="C12388" s="113">
        <v>1999</v>
      </c>
      <c r="D12388" s="113" t="s">
        <v>134</v>
      </c>
      <c r="E12388" s="113" t="s">
        <v>123</v>
      </c>
      <c r="F12388" s="113" t="s">
        <v>200</v>
      </c>
      <c r="G12388" s="113">
        <v>23.866167092526599</v>
      </c>
    </row>
    <row r="12389" spans="1:7" x14ac:dyDescent="0.25">
      <c r="A12389" s="108" t="str">
        <f t="shared" si="193"/>
        <v>IE_1999_1A3(FS)_NMVOC</v>
      </c>
      <c r="B12389" s="113" t="s">
        <v>154</v>
      </c>
      <c r="C12389" s="113">
        <v>1999</v>
      </c>
      <c r="D12389" s="113" t="s">
        <v>132</v>
      </c>
      <c r="E12389" s="113" t="s">
        <v>123</v>
      </c>
      <c r="F12389" s="113" t="s">
        <v>200</v>
      </c>
      <c r="G12389" s="113">
        <v>30.060303965158401</v>
      </c>
    </row>
    <row r="12390" spans="1:7" x14ac:dyDescent="0.25">
      <c r="A12390" s="108" t="str">
        <f t="shared" si="193"/>
        <v>IE_1999_1A3(FU)_SOx</v>
      </c>
      <c r="B12390" s="113" t="s">
        <v>154</v>
      </c>
      <c r="C12390" s="113">
        <v>1999</v>
      </c>
      <c r="D12390" s="113" t="s">
        <v>134</v>
      </c>
      <c r="E12390" s="113" t="s">
        <v>201</v>
      </c>
      <c r="F12390" s="113" t="s">
        <v>200</v>
      </c>
      <c r="G12390" s="113">
        <v>1.1828472166017301</v>
      </c>
    </row>
    <row r="12391" spans="1:7" x14ac:dyDescent="0.25">
      <c r="A12391" s="108" t="str">
        <f t="shared" si="193"/>
        <v>IE_1999_1A3(FS)_SOx</v>
      </c>
      <c r="B12391" s="113" t="s">
        <v>154</v>
      </c>
      <c r="C12391" s="113">
        <v>1999</v>
      </c>
      <c r="D12391" s="113" t="s">
        <v>132</v>
      </c>
      <c r="E12391" s="113" t="s">
        <v>201</v>
      </c>
      <c r="F12391" s="113" t="s">
        <v>200</v>
      </c>
      <c r="G12391" s="113">
        <v>1.45998167229255</v>
      </c>
    </row>
    <row r="12392" spans="1:7" x14ac:dyDescent="0.25">
      <c r="A12392" s="108" t="str">
        <f t="shared" si="193"/>
        <v>IE_1999_1A3(FU)_NH3</v>
      </c>
      <c r="B12392" s="113" t="s">
        <v>154</v>
      </c>
      <c r="C12392" s="113">
        <v>1999</v>
      </c>
      <c r="D12392" s="113" t="s">
        <v>134</v>
      </c>
      <c r="E12392" s="113" t="s">
        <v>124</v>
      </c>
      <c r="F12392" s="113" t="s">
        <v>200</v>
      </c>
      <c r="G12392" s="113">
        <v>1.23812512506197</v>
      </c>
    </row>
    <row r="12393" spans="1:7" x14ac:dyDescent="0.25">
      <c r="A12393" s="108" t="str">
        <f t="shared" si="193"/>
        <v>IE_1999_1A3(FS)_NH3</v>
      </c>
      <c r="B12393" s="113" t="s">
        <v>154</v>
      </c>
      <c r="C12393" s="113">
        <v>1999</v>
      </c>
      <c r="D12393" s="113" t="s">
        <v>132</v>
      </c>
      <c r="E12393" s="113" t="s">
        <v>124</v>
      </c>
      <c r="F12393" s="113" t="s">
        <v>200</v>
      </c>
      <c r="G12393" s="113">
        <v>1.3492682821936699</v>
      </c>
    </row>
    <row r="12394" spans="1:7" x14ac:dyDescent="0.25">
      <c r="A12394" s="108" t="str">
        <f t="shared" si="193"/>
        <v>IE_1999_1A3(FU)_PM2.5</v>
      </c>
      <c r="B12394" s="113" t="s">
        <v>154</v>
      </c>
      <c r="C12394" s="113">
        <v>1999</v>
      </c>
      <c r="D12394" s="113" t="s">
        <v>134</v>
      </c>
      <c r="E12394" s="113" t="s">
        <v>203</v>
      </c>
      <c r="F12394" s="113" t="s">
        <v>200</v>
      </c>
      <c r="G12394" s="113">
        <v>2.5972028574070198</v>
      </c>
    </row>
    <row r="12395" spans="1:7" x14ac:dyDescent="0.25">
      <c r="A12395" s="108" t="str">
        <f t="shared" si="193"/>
        <v>IE_1999_1A3(FS)_PM2.5</v>
      </c>
      <c r="B12395" s="113" t="s">
        <v>154</v>
      </c>
      <c r="C12395" s="113">
        <v>1999</v>
      </c>
      <c r="D12395" s="113" t="s">
        <v>132</v>
      </c>
      <c r="E12395" s="113" t="s">
        <v>203</v>
      </c>
      <c r="F12395" s="113" t="s">
        <v>200</v>
      </c>
      <c r="G12395" s="113">
        <v>3.3130995854076701</v>
      </c>
    </row>
    <row r="12396" spans="1:7" x14ac:dyDescent="0.25">
      <c r="A12396" s="108" t="str">
        <f t="shared" si="193"/>
        <v>IE_1999_3D_NOx</v>
      </c>
      <c r="B12396" s="113" t="s">
        <v>154</v>
      </c>
      <c r="C12396" s="113">
        <v>1999</v>
      </c>
      <c r="D12396" s="113" t="s">
        <v>206</v>
      </c>
      <c r="E12396" s="113" t="s">
        <v>199</v>
      </c>
      <c r="F12396" s="113" t="s">
        <v>200</v>
      </c>
      <c r="G12396" s="113">
        <v>36.089979647761801</v>
      </c>
    </row>
    <row r="12397" spans="1:7" x14ac:dyDescent="0.25">
      <c r="A12397" s="108" t="str">
        <f t="shared" si="193"/>
        <v>IE_2000_NATIONAL TOTAL_NOx</v>
      </c>
      <c r="B12397" s="113" t="s">
        <v>154</v>
      </c>
      <c r="C12397" s="113">
        <v>2000</v>
      </c>
      <c r="D12397" s="113" t="s">
        <v>122</v>
      </c>
      <c r="E12397" s="113" t="s">
        <v>199</v>
      </c>
      <c r="F12397" s="113" t="s">
        <v>200</v>
      </c>
      <c r="G12397" s="113">
        <v>180.189247850762</v>
      </c>
    </row>
    <row r="12398" spans="1:7" x14ac:dyDescent="0.25">
      <c r="A12398" s="108" t="str">
        <f t="shared" si="193"/>
        <v>IE_2000_NATIONAL TOTAL_NMVOC</v>
      </c>
      <c r="B12398" s="113" t="s">
        <v>154</v>
      </c>
      <c r="C12398" s="113">
        <v>2000</v>
      </c>
      <c r="D12398" s="113" t="s">
        <v>122</v>
      </c>
      <c r="E12398" s="113" t="s">
        <v>123</v>
      </c>
      <c r="F12398" s="113" t="s">
        <v>200</v>
      </c>
      <c r="G12398" s="113">
        <v>126.80358100252</v>
      </c>
    </row>
    <row r="12399" spans="1:7" x14ac:dyDescent="0.25">
      <c r="A12399" s="108" t="str">
        <f t="shared" si="193"/>
        <v>IE_2000_NATIONAL TOTAL_SOx</v>
      </c>
      <c r="B12399" s="113" t="s">
        <v>154</v>
      </c>
      <c r="C12399" s="113">
        <v>2000</v>
      </c>
      <c r="D12399" s="113" t="s">
        <v>122</v>
      </c>
      <c r="E12399" s="113" t="s">
        <v>201</v>
      </c>
      <c r="F12399" s="113" t="s">
        <v>200</v>
      </c>
      <c r="G12399" s="113">
        <v>144.66448291424999</v>
      </c>
    </row>
    <row r="12400" spans="1:7" x14ac:dyDescent="0.25">
      <c r="A12400" s="108" t="str">
        <f t="shared" si="193"/>
        <v>IE_2000_NATIONAL TOTAL_NH3</v>
      </c>
      <c r="B12400" s="113" t="s">
        <v>154</v>
      </c>
      <c r="C12400" s="113">
        <v>2000</v>
      </c>
      <c r="D12400" s="113" t="s">
        <v>122</v>
      </c>
      <c r="E12400" s="113" t="s">
        <v>124</v>
      </c>
      <c r="F12400" s="113" t="s">
        <v>200</v>
      </c>
      <c r="G12400" s="113">
        <v>126.361357039906</v>
      </c>
    </row>
    <row r="12401" spans="1:7" x14ac:dyDescent="0.25">
      <c r="A12401" s="108" t="str">
        <f t="shared" si="193"/>
        <v>IE_2000_NATIONAL TOTAL_PM2.5</v>
      </c>
      <c r="B12401" s="113" t="s">
        <v>154</v>
      </c>
      <c r="C12401" s="113">
        <v>2000</v>
      </c>
      <c r="D12401" s="113" t="s">
        <v>122</v>
      </c>
      <c r="E12401" s="113" t="s">
        <v>203</v>
      </c>
      <c r="F12401" s="113" t="s">
        <v>200</v>
      </c>
      <c r="G12401" s="113">
        <v>19.302595586559001</v>
      </c>
    </row>
    <row r="12402" spans="1:7" x14ac:dyDescent="0.25">
      <c r="A12402" s="108" t="str">
        <f t="shared" si="193"/>
        <v>IE_2000_NATIONAL TOTAL_Pb</v>
      </c>
      <c r="B12402" s="113" t="s">
        <v>154</v>
      </c>
      <c r="C12402" s="113">
        <v>2000</v>
      </c>
      <c r="D12402" s="113" t="s">
        <v>122</v>
      </c>
      <c r="E12402" s="113" t="s">
        <v>125</v>
      </c>
      <c r="F12402" s="113" t="s">
        <v>200</v>
      </c>
      <c r="G12402" s="113">
        <v>1.6800593983991498E-2</v>
      </c>
    </row>
    <row r="12403" spans="1:7" x14ac:dyDescent="0.25">
      <c r="A12403" s="108" t="str">
        <f t="shared" si="193"/>
        <v>IE_2000_NATIONAL TOTAL_Cd</v>
      </c>
      <c r="B12403" s="113" t="s">
        <v>154</v>
      </c>
      <c r="C12403" s="113">
        <v>2000</v>
      </c>
      <c r="D12403" s="113" t="s">
        <v>122</v>
      </c>
      <c r="E12403" s="113" t="s">
        <v>126</v>
      </c>
      <c r="F12403" s="113" t="s">
        <v>200</v>
      </c>
      <c r="G12403" s="113">
        <v>6.01967040278404E-4</v>
      </c>
    </row>
    <row r="12404" spans="1:7" x14ac:dyDescent="0.25">
      <c r="A12404" s="108" t="str">
        <f t="shared" si="193"/>
        <v>IE_2000_NATIONAL TOTAL_Hg</v>
      </c>
      <c r="B12404" s="113" t="s">
        <v>154</v>
      </c>
      <c r="C12404" s="113">
        <v>2000</v>
      </c>
      <c r="D12404" s="113" t="s">
        <v>122</v>
      </c>
      <c r="E12404" s="113" t="s">
        <v>127</v>
      </c>
      <c r="F12404" s="113" t="s">
        <v>200</v>
      </c>
      <c r="G12404" s="113">
        <v>4.75697497930409E-4</v>
      </c>
    </row>
    <row r="12405" spans="1:7" x14ac:dyDescent="0.25">
      <c r="A12405" s="108" t="str">
        <f t="shared" si="193"/>
        <v>IE_2000_NATIONAL TOTAL_DIOX</v>
      </c>
      <c r="B12405" s="113" t="s">
        <v>154</v>
      </c>
      <c r="C12405" s="113">
        <v>2000</v>
      </c>
      <c r="D12405" s="113" t="s">
        <v>122</v>
      </c>
      <c r="E12405" s="113" t="s">
        <v>128</v>
      </c>
      <c r="F12405" s="113" t="s">
        <v>200</v>
      </c>
      <c r="G12405" s="150">
        <v>2.6642678712311602E-8</v>
      </c>
    </row>
    <row r="12406" spans="1:7" x14ac:dyDescent="0.25">
      <c r="A12406" s="108" t="str">
        <f t="shared" si="193"/>
        <v>IE_2000_NATIONAL TOTAL_PAH</v>
      </c>
      <c r="B12406" s="113" t="s">
        <v>154</v>
      </c>
      <c r="C12406" s="113">
        <v>2000</v>
      </c>
      <c r="D12406" s="113" t="s">
        <v>122</v>
      </c>
      <c r="E12406" s="113" t="s">
        <v>129</v>
      </c>
      <c r="F12406" s="113" t="s">
        <v>200</v>
      </c>
      <c r="G12406" s="113">
        <v>1.56106023275107E-2</v>
      </c>
    </row>
    <row r="12407" spans="1:7" x14ac:dyDescent="0.25">
      <c r="A12407" s="108" t="str">
        <f t="shared" si="193"/>
        <v>IE_2000_NATIONAL TOTAL_HCB</v>
      </c>
      <c r="B12407" s="113" t="s">
        <v>154</v>
      </c>
      <c r="C12407" s="113">
        <v>2000</v>
      </c>
      <c r="D12407" s="113" t="s">
        <v>122</v>
      </c>
      <c r="E12407" s="113" t="s">
        <v>130</v>
      </c>
      <c r="F12407" s="113" t="s">
        <v>200</v>
      </c>
      <c r="G12407" s="150">
        <v>7.9099369110155007E-6</v>
      </c>
    </row>
    <row r="12408" spans="1:7" x14ac:dyDescent="0.25">
      <c r="A12408" s="108" t="str">
        <f t="shared" si="193"/>
        <v>IE_2000_NATIONAL TOTAL_PCB</v>
      </c>
      <c r="B12408" s="113" t="s">
        <v>154</v>
      </c>
      <c r="C12408" s="113">
        <v>2000</v>
      </c>
      <c r="D12408" s="113" t="s">
        <v>122</v>
      </c>
      <c r="E12408" s="113" t="s">
        <v>259</v>
      </c>
      <c r="F12408" s="113" t="s">
        <v>200</v>
      </c>
      <c r="G12408" s="150">
        <v>3.0209840036560201E-5</v>
      </c>
    </row>
    <row r="12409" spans="1:7" x14ac:dyDescent="0.25">
      <c r="A12409" s="108" t="str">
        <f t="shared" si="193"/>
        <v>IE_2000_1A3(FU)_NOx</v>
      </c>
      <c r="B12409" s="113" t="s">
        <v>154</v>
      </c>
      <c r="C12409" s="113">
        <v>2000</v>
      </c>
      <c r="D12409" s="113" t="s">
        <v>134</v>
      </c>
      <c r="E12409" s="113" t="s">
        <v>199</v>
      </c>
      <c r="F12409" s="113" t="s">
        <v>200</v>
      </c>
      <c r="G12409" s="113">
        <v>51.067525537537897</v>
      </c>
    </row>
    <row r="12410" spans="1:7" x14ac:dyDescent="0.25">
      <c r="A12410" s="108" t="str">
        <f t="shared" si="193"/>
        <v>IE_2000_1A3(FS)_NOx</v>
      </c>
      <c r="B12410" s="113" t="s">
        <v>154</v>
      </c>
      <c r="C12410" s="113">
        <v>2000</v>
      </c>
      <c r="D12410" s="113" t="s">
        <v>132</v>
      </c>
      <c r="E12410" s="113" t="s">
        <v>199</v>
      </c>
      <c r="F12410" s="113" t="s">
        <v>200</v>
      </c>
      <c r="G12410" s="113">
        <v>66.133518223458694</v>
      </c>
    </row>
    <row r="12411" spans="1:7" x14ac:dyDescent="0.25">
      <c r="A12411" s="108" t="str">
        <f t="shared" si="193"/>
        <v>IE_2000_1A3(FU)_NMVOC</v>
      </c>
      <c r="B12411" s="113" t="s">
        <v>154</v>
      </c>
      <c r="C12411" s="113">
        <v>2000</v>
      </c>
      <c r="D12411" s="113" t="s">
        <v>134</v>
      </c>
      <c r="E12411" s="113" t="s">
        <v>123</v>
      </c>
      <c r="F12411" s="113" t="s">
        <v>200</v>
      </c>
      <c r="G12411" s="113">
        <v>20.025465381926001</v>
      </c>
    </row>
    <row r="12412" spans="1:7" x14ac:dyDescent="0.25">
      <c r="A12412" s="108" t="str">
        <f t="shared" si="193"/>
        <v>IE_2000_1A3(FS)_NMVOC</v>
      </c>
      <c r="B12412" s="113" t="s">
        <v>154</v>
      </c>
      <c r="C12412" s="113">
        <v>2000</v>
      </c>
      <c r="D12412" s="113" t="s">
        <v>132</v>
      </c>
      <c r="E12412" s="113" t="s">
        <v>123</v>
      </c>
      <c r="F12412" s="113" t="s">
        <v>200</v>
      </c>
      <c r="G12412" s="113">
        <v>25.718031909430898</v>
      </c>
    </row>
    <row r="12413" spans="1:7" x14ac:dyDescent="0.25">
      <c r="A12413" s="108" t="str">
        <f t="shared" si="193"/>
        <v>IE_2000_1A3(FU)_SOx</v>
      </c>
      <c r="B12413" s="113" t="s">
        <v>154</v>
      </c>
      <c r="C12413" s="113">
        <v>2000</v>
      </c>
      <c r="D12413" s="113" t="s">
        <v>134</v>
      </c>
      <c r="E12413" s="113" t="s">
        <v>201</v>
      </c>
      <c r="F12413" s="113" t="s">
        <v>200</v>
      </c>
      <c r="G12413" s="113">
        <v>1.27638575664203</v>
      </c>
    </row>
    <row r="12414" spans="1:7" x14ac:dyDescent="0.25">
      <c r="A12414" s="108" t="str">
        <f t="shared" si="193"/>
        <v>IE_2000_1A3(FS)_SOx</v>
      </c>
      <c r="B12414" s="113" t="s">
        <v>154</v>
      </c>
      <c r="C12414" s="113">
        <v>2000</v>
      </c>
      <c r="D12414" s="113" t="s">
        <v>132</v>
      </c>
      <c r="E12414" s="113" t="s">
        <v>201</v>
      </c>
      <c r="F12414" s="113" t="s">
        <v>200</v>
      </c>
      <c r="G12414" s="113">
        <v>1.6588904111693901</v>
      </c>
    </row>
    <row r="12415" spans="1:7" x14ac:dyDescent="0.25">
      <c r="A12415" s="108" t="str">
        <f t="shared" si="193"/>
        <v>IE_2000_1A3(FU)_NH3</v>
      </c>
      <c r="B12415" s="113" t="s">
        <v>154</v>
      </c>
      <c r="C12415" s="113">
        <v>2000</v>
      </c>
      <c r="D12415" s="113" t="s">
        <v>134</v>
      </c>
      <c r="E12415" s="113" t="s">
        <v>124</v>
      </c>
      <c r="F12415" s="113" t="s">
        <v>200</v>
      </c>
      <c r="G12415" s="113">
        <v>1.4878648411264199</v>
      </c>
    </row>
    <row r="12416" spans="1:7" x14ac:dyDescent="0.25">
      <c r="A12416" s="108" t="str">
        <f t="shared" si="193"/>
        <v>IE_2000_1A3(FS)_NH3</v>
      </c>
      <c r="B12416" s="113" t="s">
        <v>154</v>
      </c>
      <c r="C12416" s="113">
        <v>2000</v>
      </c>
      <c r="D12416" s="113" t="s">
        <v>132</v>
      </c>
      <c r="E12416" s="113" t="s">
        <v>124</v>
      </c>
      <c r="F12416" s="113" t="s">
        <v>200</v>
      </c>
      <c r="G12416" s="113">
        <v>1.6704448844361299</v>
      </c>
    </row>
    <row r="12417" spans="1:7" x14ac:dyDescent="0.25">
      <c r="A12417" s="108" t="str">
        <f t="shared" si="193"/>
        <v>IE_2000_1A3(FU)_PM2.5</v>
      </c>
      <c r="B12417" s="113" t="s">
        <v>154</v>
      </c>
      <c r="C12417" s="113">
        <v>2000</v>
      </c>
      <c r="D12417" s="113" t="s">
        <v>134</v>
      </c>
      <c r="E12417" s="113" t="s">
        <v>203</v>
      </c>
      <c r="F12417" s="113" t="s">
        <v>200</v>
      </c>
      <c r="G12417" s="113">
        <v>2.5684609921050301</v>
      </c>
    </row>
    <row r="12418" spans="1:7" x14ac:dyDescent="0.25">
      <c r="A12418" s="108" t="str">
        <f t="shared" ref="A12418:A12481" si="194">CONCATENATE(B12418,"_",C12418,"_",D12418,"_",E12418)</f>
        <v>IE_2000_1A3(FS)_PM2.5</v>
      </c>
      <c r="B12418" s="113" t="s">
        <v>154</v>
      </c>
      <c r="C12418" s="113">
        <v>2000</v>
      </c>
      <c r="D12418" s="113" t="s">
        <v>132</v>
      </c>
      <c r="E12418" s="113" t="s">
        <v>203</v>
      </c>
      <c r="F12418" s="113" t="s">
        <v>200</v>
      </c>
      <c r="G12418" s="113">
        <v>3.4511411223890098</v>
      </c>
    </row>
    <row r="12419" spans="1:7" x14ac:dyDescent="0.25">
      <c r="A12419" s="108" t="str">
        <f t="shared" si="194"/>
        <v>IE_2000_3D_NOx</v>
      </c>
      <c r="B12419" s="113" t="s">
        <v>154</v>
      </c>
      <c r="C12419" s="113">
        <v>2000</v>
      </c>
      <c r="D12419" s="113" t="s">
        <v>206</v>
      </c>
      <c r="E12419" s="113" t="s">
        <v>199</v>
      </c>
      <c r="F12419" s="113" t="s">
        <v>200</v>
      </c>
      <c r="G12419" s="113">
        <v>33.976703201579902</v>
      </c>
    </row>
    <row r="12420" spans="1:7" x14ac:dyDescent="0.25">
      <c r="A12420" s="108" t="str">
        <f t="shared" si="194"/>
        <v>IE_2001_NATIONAL TOTAL_NOx</v>
      </c>
      <c r="B12420" s="113" t="s">
        <v>154</v>
      </c>
      <c r="C12420" s="113">
        <v>2001</v>
      </c>
      <c r="D12420" s="113" t="s">
        <v>122</v>
      </c>
      <c r="E12420" s="113" t="s">
        <v>199</v>
      </c>
      <c r="F12420" s="113" t="s">
        <v>200</v>
      </c>
      <c r="G12420" s="113">
        <v>179.05595196668901</v>
      </c>
    </row>
    <row r="12421" spans="1:7" x14ac:dyDescent="0.25">
      <c r="A12421" s="108" t="str">
        <f t="shared" si="194"/>
        <v>IE_2001_NATIONAL TOTAL_NMVOC</v>
      </c>
      <c r="B12421" s="113" t="s">
        <v>154</v>
      </c>
      <c r="C12421" s="113">
        <v>2001</v>
      </c>
      <c r="D12421" s="113" t="s">
        <v>122</v>
      </c>
      <c r="E12421" s="113" t="s">
        <v>123</v>
      </c>
      <c r="F12421" s="113" t="s">
        <v>200</v>
      </c>
      <c r="G12421" s="113">
        <v>126.36755912082</v>
      </c>
    </row>
    <row r="12422" spans="1:7" x14ac:dyDescent="0.25">
      <c r="A12422" s="108" t="str">
        <f t="shared" si="194"/>
        <v>IE_2001_NATIONAL TOTAL_SOx</v>
      </c>
      <c r="B12422" s="113" t="s">
        <v>154</v>
      </c>
      <c r="C12422" s="113">
        <v>2001</v>
      </c>
      <c r="D12422" s="113" t="s">
        <v>122</v>
      </c>
      <c r="E12422" s="113" t="s">
        <v>201</v>
      </c>
      <c r="F12422" s="113" t="s">
        <v>200</v>
      </c>
      <c r="G12422" s="113">
        <v>142.64668946024901</v>
      </c>
    </row>
    <row r="12423" spans="1:7" x14ac:dyDescent="0.25">
      <c r="A12423" s="108" t="str">
        <f t="shared" si="194"/>
        <v>IE_2001_NATIONAL TOTAL_NH3</v>
      </c>
      <c r="B12423" s="113" t="s">
        <v>154</v>
      </c>
      <c r="C12423" s="113">
        <v>2001</v>
      </c>
      <c r="D12423" s="113" t="s">
        <v>122</v>
      </c>
      <c r="E12423" s="113" t="s">
        <v>124</v>
      </c>
      <c r="F12423" s="113" t="s">
        <v>200</v>
      </c>
      <c r="G12423" s="113">
        <v>125.887143667891</v>
      </c>
    </row>
    <row r="12424" spans="1:7" x14ac:dyDescent="0.25">
      <c r="A12424" s="108" t="str">
        <f t="shared" si="194"/>
        <v>IE_2001_NATIONAL TOTAL_PM2.5</v>
      </c>
      <c r="B12424" s="113" t="s">
        <v>154</v>
      </c>
      <c r="C12424" s="113">
        <v>2001</v>
      </c>
      <c r="D12424" s="113" t="s">
        <v>122</v>
      </c>
      <c r="E12424" s="113" t="s">
        <v>203</v>
      </c>
      <c r="F12424" s="113" t="s">
        <v>200</v>
      </c>
      <c r="G12424" s="113">
        <v>19.133386002611601</v>
      </c>
    </row>
    <row r="12425" spans="1:7" x14ac:dyDescent="0.25">
      <c r="A12425" s="108" t="str">
        <f t="shared" si="194"/>
        <v>IE_2001_NATIONAL TOTAL_Pb</v>
      </c>
      <c r="B12425" s="113" t="s">
        <v>154</v>
      </c>
      <c r="C12425" s="113">
        <v>2001</v>
      </c>
      <c r="D12425" s="113" t="s">
        <v>122</v>
      </c>
      <c r="E12425" s="113" t="s">
        <v>125</v>
      </c>
      <c r="F12425" s="113" t="s">
        <v>200</v>
      </c>
      <c r="G12425" s="113">
        <v>1.54635363850234E-2</v>
      </c>
    </row>
    <row r="12426" spans="1:7" x14ac:dyDescent="0.25">
      <c r="A12426" s="108" t="str">
        <f t="shared" si="194"/>
        <v>IE_2001_NATIONAL TOTAL_Cd</v>
      </c>
      <c r="B12426" s="113" t="s">
        <v>154</v>
      </c>
      <c r="C12426" s="113">
        <v>2001</v>
      </c>
      <c r="D12426" s="113" t="s">
        <v>122</v>
      </c>
      <c r="E12426" s="113" t="s">
        <v>126</v>
      </c>
      <c r="F12426" s="113" t="s">
        <v>200</v>
      </c>
      <c r="G12426" s="113">
        <v>4.9002913111821297E-4</v>
      </c>
    </row>
    <row r="12427" spans="1:7" x14ac:dyDescent="0.25">
      <c r="A12427" s="108" t="str">
        <f t="shared" si="194"/>
        <v>IE_2001_NATIONAL TOTAL_Hg</v>
      </c>
      <c r="B12427" s="113" t="s">
        <v>154</v>
      </c>
      <c r="C12427" s="113">
        <v>2001</v>
      </c>
      <c r="D12427" s="113" t="s">
        <v>122</v>
      </c>
      <c r="E12427" s="113" t="s">
        <v>127</v>
      </c>
      <c r="F12427" s="113" t="s">
        <v>200</v>
      </c>
      <c r="G12427" s="113">
        <v>4.83572046208073E-4</v>
      </c>
    </row>
    <row r="12428" spans="1:7" x14ac:dyDescent="0.25">
      <c r="A12428" s="108" t="str">
        <f t="shared" si="194"/>
        <v>IE_2001_NATIONAL TOTAL_DIOX</v>
      </c>
      <c r="B12428" s="113" t="s">
        <v>154</v>
      </c>
      <c r="C12428" s="113">
        <v>2001</v>
      </c>
      <c r="D12428" s="113" t="s">
        <v>122</v>
      </c>
      <c r="E12428" s="113" t="s">
        <v>128</v>
      </c>
      <c r="F12428" s="113" t="s">
        <v>200</v>
      </c>
      <c r="G12428" s="150">
        <v>2.5530151043983098E-8</v>
      </c>
    </row>
    <row r="12429" spans="1:7" x14ac:dyDescent="0.25">
      <c r="A12429" s="108" t="str">
        <f t="shared" si="194"/>
        <v>IE_2001_NATIONAL TOTAL_PAH</v>
      </c>
      <c r="B12429" s="113" t="s">
        <v>154</v>
      </c>
      <c r="C12429" s="113">
        <v>2001</v>
      </c>
      <c r="D12429" s="113" t="s">
        <v>122</v>
      </c>
      <c r="E12429" s="113" t="s">
        <v>129</v>
      </c>
      <c r="F12429" s="113" t="s">
        <v>200</v>
      </c>
      <c r="G12429" s="113">
        <v>1.4965588293715699E-2</v>
      </c>
    </row>
    <row r="12430" spans="1:7" x14ac:dyDescent="0.25">
      <c r="A12430" s="108" t="str">
        <f t="shared" si="194"/>
        <v>IE_2001_NATIONAL TOTAL_HCB</v>
      </c>
      <c r="B12430" s="113" t="s">
        <v>154</v>
      </c>
      <c r="C12430" s="113">
        <v>2001</v>
      </c>
      <c r="D12430" s="113" t="s">
        <v>122</v>
      </c>
      <c r="E12430" s="113" t="s">
        <v>130</v>
      </c>
      <c r="F12430" s="113" t="s">
        <v>200</v>
      </c>
      <c r="G12430" s="150">
        <v>8.2044112901847606E-6</v>
      </c>
    </row>
    <row r="12431" spans="1:7" x14ac:dyDescent="0.25">
      <c r="A12431" s="108" t="str">
        <f t="shared" si="194"/>
        <v>IE_2001_NATIONAL TOTAL_PCB</v>
      </c>
      <c r="B12431" s="113" t="s">
        <v>154</v>
      </c>
      <c r="C12431" s="113">
        <v>2001</v>
      </c>
      <c r="D12431" s="113" t="s">
        <v>122</v>
      </c>
      <c r="E12431" s="113" t="s">
        <v>259</v>
      </c>
      <c r="F12431" s="113" t="s">
        <v>200</v>
      </c>
      <c r="G12431" s="150">
        <v>3.3660801438200797E-5</v>
      </c>
    </row>
    <row r="12432" spans="1:7" x14ac:dyDescent="0.25">
      <c r="A12432" s="108" t="str">
        <f t="shared" si="194"/>
        <v>IE_2001_1A3(FU)_NOx</v>
      </c>
      <c r="B12432" s="113" t="s">
        <v>154</v>
      </c>
      <c r="C12432" s="113">
        <v>2001</v>
      </c>
      <c r="D12432" s="113" t="s">
        <v>134</v>
      </c>
      <c r="E12432" s="113" t="s">
        <v>199</v>
      </c>
      <c r="F12432" s="113" t="s">
        <v>200</v>
      </c>
      <c r="G12432" s="113">
        <v>52.3393704237835</v>
      </c>
    </row>
    <row r="12433" spans="1:7" x14ac:dyDescent="0.25">
      <c r="A12433" s="108" t="str">
        <f t="shared" si="194"/>
        <v>IE_2001_1A3(FS)_NOx</v>
      </c>
      <c r="B12433" s="113" t="s">
        <v>154</v>
      </c>
      <c r="C12433" s="113">
        <v>2001</v>
      </c>
      <c r="D12433" s="113" t="s">
        <v>132</v>
      </c>
      <c r="E12433" s="113" t="s">
        <v>199</v>
      </c>
      <c r="F12433" s="113" t="s">
        <v>200</v>
      </c>
      <c r="G12433" s="113">
        <v>65.708608707048597</v>
      </c>
    </row>
    <row r="12434" spans="1:7" x14ac:dyDescent="0.25">
      <c r="A12434" s="108" t="str">
        <f t="shared" si="194"/>
        <v>IE_2001_1A3(FU)_NMVOC</v>
      </c>
      <c r="B12434" s="113" t="s">
        <v>154</v>
      </c>
      <c r="C12434" s="113">
        <v>2001</v>
      </c>
      <c r="D12434" s="113" t="s">
        <v>134</v>
      </c>
      <c r="E12434" s="113" t="s">
        <v>123</v>
      </c>
      <c r="F12434" s="113" t="s">
        <v>200</v>
      </c>
      <c r="G12434" s="113">
        <v>19.142142430978701</v>
      </c>
    </row>
    <row r="12435" spans="1:7" x14ac:dyDescent="0.25">
      <c r="A12435" s="108" t="str">
        <f t="shared" si="194"/>
        <v>IE_2001_1A3(FS)_NMVOC</v>
      </c>
      <c r="B12435" s="113" t="s">
        <v>154</v>
      </c>
      <c r="C12435" s="113">
        <v>2001</v>
      </c>
      <c r="D12435" s="113" t="s">
        <v>132</v>
      </c>
      <c r="E12435" s="113" t="s">
        <v>123</v>
      </c>
      <c r="F12435" s="113" t="s">
        <v>200</v>
      </c>
      <c r="G12435" s="113">
        <v>24.011174176895501</v>
      </c>
    </row>
    <row r="12436" spans="1:7" x14ac:dyDescent="0.25">
      <c r="A12436" s="108" t="str">
        <f t="shared" si="194"/>
        <v>IE_2001_1A3(FU)_SOx</v>
      </c>
      <c r="B12436" s="113" t="s">
        <v>154</v>
      </c>
      <c r="C12436" s="113">
        <v>2001</v>
      </c>
      <c r="D12436" s="113" t="s">
        <v>134</v>
      </c>
      <c r="E12436" s="113" t="s">
        <v>201</v>
      </c>
      <c r="F12436" s="113" t="s">
        <v>200</v>
      </c>
      <c r="G12436" s="113">
        <v>1.3893623178610099</v>
      </c>
    </row>
    <row r="12437" spans="1:7" x14ac:dyDescent="0.25">
      <c r="A12437" s="108" t="str">
        <f t="shared" si="194"/>
        <v>IE_2001_1A3(FS)_SOx</v>
      </c>
      <c r="B12437" s="113" t="s">
        <v>154</v>
      </c>
      <c r="C12437" s="113">
        <v>2001</v>
      </c>
      <c r="D12437" s="113" t="s">
        <v>132</v>
      </c>
      <c r="E12437" s="113" t="s">
        <v>201</v>
      </c>
      <c r="F12437" s="113" t="s">
        <v>200</v>
      </c>
      <c r="G12437" s="113">
        <v>1.7386428222172099</v>
      </c>
    </row>
    <row r="12438" spans="1:7" x14ac:dyDescent="0.25">
      <c r="A12438" s="108" t="str">
        <f t="shared" si="194"/>
        <v>IE_2001_1A3(FU)_NH3</v>
      </c>
      <c r="B12438" s="113" t="s">
        <v>154</v>
      </c>
      <c r="C12438" s="113">
        <v>2001</v>
      </c>
      <c r="D12438" s="113" t="s">
        <v>134</v>
      </c>
      <c r="E12438" s="113" t="s">
        <v>124</v>
      </c>
      <c r="F12438" s="113" t="s">
        <v>200</v>
      </c>
      <c r="G12438" s="113">
        <v>1.68703982180145</v>
      </c>
    </row>
    <row r="12439" spans="1:7" x14ac:dyDescent="0.25">
      <c r="A12439" s="108" t="str">
        <f t="shared" si="194"/>
        <v>IE_2001_1A3(FS)_NH3</v>
      </c>
      <c r="B12439" s="113" t="s">
        <v>154</v>
      </c>
      <c r="C12439" s="113">
        <v>2001</v>
      </c>
      <c r="D12439" s="113" t="s">
        <v>132</v>
      </c>
      <c r="E12439" s="113" t="s">
        <v>124</v>
      </c>
      <c r="F12439" s="113" t="s">
        <v>200</v>
      </c>
      <c r="G12439" s="113">
        <v>1.8542073261807599</v>
      </c>
    </row>
    <row r="12440" spans="1:7" x14ac:dyDescent="0.25">
      <c r="A12440" s="108" t="str">
        <f t="shared" si="194"/>
        <v>IE_2001_1A3(FU)_PM2.5</v>
      </c>
      <c r="B12440" s="113" t="s">
        <v>154</v>
      </c>
      <c r="C12440" s="113">
        <v>2001</v>
      </c>
      <c r="D12440" s="113" t="s">
        <v>134</v>
      </c>
      <c r="E12440" s="113" t="s">
        <v>203</v>
      </c>
      <c r="F12440" s="113" t="s">
        <v>200</v>
      </c>
      <c r="G12440" s="113">
        <v>2.6289309028483601</v>
      </c>
    </row>
    <row r="12441" spans="1:7" x14ac:dyDescent="0.25">
      <c r="A12441" s="108" t="str">
        <f t="shared" si="194"/>
        <v>IE_2001_1A3(FS)_PM2.5</v>
      </c>
      <c r="B12441" s="113" t="s">
        <v>154</v>
      </c>
      <c r="C12441" s="113">
        <v>2001</v>
      </c>
      <c r="D12441" s="113" t="s">
        <v>132</v>
      </c>
      <c r="E12441" s="113" t="s">
        <v>203</v>
      </c>
      <c r="F12441" s="113" t="s">
        <v>200</v>
      </c>
      <c r="G12441" s="113">
        <v>3.3813252419470401</v>
      </c>
    </row>
    <row r="12442" spans="1:7" x14ac:dyDescent="0.25">
      <c r="A12442" s="108" t="str">
        <f t="shared" si="194"/>
        <v>IE_2001_3D_NOx</v>
      </c>
      <c r="B12442" s="113" t="s">
        <v>154</v>
      </c>
      <c r="C12442" s="113">
        <v>2001</v>
      </c>
      <c r="D12442" s="113" t="s">
        <v>206</v>
      </c>
      <c r="E12442" s="113" t="s">
        <v>199</v>
      </c>
      <c r="F12442" s="113" t="s">
        <v>200</v>
      </c>
      <c r="G12442" s="113">
        <v>32.471750212653099</v>
      </c>
    </row>
    <row r="12443" spans="1:7" x14ac:dyDescent="0.25">
      <c r="A12443" s="108" t="str">
        <f t="shared" si="194"/>
        <v>IE_2002_NATIONAL TOTAL_NOx</v>
      </c>
      <c r="B12443" s="113" t="s">
        <v>154</v>
      </c>
      <c r="C12443" s="113">
        <v>2002</v>
      </c>
      <c r="D12443" s="113" t="s">
        <v>122</v>
      </c>
      <c r="E12443" s="113" t="s">
        <v>199</v>
      </c>
      <c r="F12443" s="113" t="s">
        <v>200</v>
      </c>
      <c r="G12443" s="113">
        <v>171.82217955880901</v>
      </c>
    </row>
    <row r="12444" spans="1:7" x14ac:dyDescent="0.25">
      <c r="A12444" s="108" t="str">
        <f t="shared" si="194"/>
        <v>IE_2002_NATIONAL TOTAL_NMVOC</v>
      </c>
      <c r="B12444" s="113" t="s">
        <v>154</v>
      </c>
      <c r="C12444" s="113">
        <v>2002</v>
      </c>
      <c r="D12444" s="113" t="s">
        <v>122</v>
      </c>
      <c r="E12444" s="113" t="s">
        <v>123</v>
      </c>
      <c r="F12444" s="113" t="s">
        <v>200</v>
      </c>
      <c r="G12444" s="113">
        <v>125.94840262610499</v>
      </c>
    </row>
    <row r="12445" spans="1:7" x14ac:dyDescent="0.25">
      <c r="A12445" s="108" t="str">
        <f t="shared" si="194"/>
        <v>IE_2002_NATIONAL TOTAL_SOx</v>
      </c>
      <c r="B12445" s="113" t="s">
        <v>154</v>
      </c>
      <c r="C12445" s="113">
        <v>2002</v>
      </c>
      <c r="D12445" s="113" t="s">
        <v>122</v>
      </c>
      <c r="E12445" s="113" t="s">
        <v>201</v>
      </c>
      <c r="F12445" s="113" t="s">
        <v>200</v>
      </c>
      <c r="G12445" s="113">
        <v>106.96096610132101</v>
      </c>
    </row>
    <row r="12446" spans="1:7" x14ac:dyDescent="0.25">
      <c r="A12446" s="108" t="str">
        <f t="shared" si="194"/>
        <v>IE_2002_NATIONAL TOTAL_NH3</v>
      </c>
      <c r="B12446" s="113" t="s">
        <v>154</v>
      </c>
      <c r="C12446" s="113">
        <v>2002</v>
      </c>
      <c r="D12446" s="113" t="s">
        <v>122</v>
      </c>
      <c r="E12446" s="113" t="s">
        <v>124</v>
      </c>
      <c r="F12446" s="113" t="s">
        <v>200</v>
      </c>
      <c r="G12446" s="113">
        <v>126.27253751967901</v>
      </c>
    </row>
    <row r="12447" spans="1:7" x14ac:dyDescent="0.25">
      <c r="A12447" s="108" t="str">
        <f t="shared" si="194"/>
        <v>IE_2002_NATIONAL TOTAL_PM2.5</v>
      </c>
      <c r="B12447" s="113" t="s">
        <v>154</v>
      </c>
      <c r="C12447" s="113">
        <v>2002</v>
      </c>
      <c r="D12447" s="113" t="s">
        <v>122</v>
      </c>
      <c r="E12447" s="113" t="s">
        <v>203</v>
      </c>
      <c r="F12447" s="113" t="s">
        <v>200</v>
      </c>
      <c r="G12447" s="113">
        <v>18.402611355431201</v>
      </c>
    </row>
    <row r="12448" spans="1:7" x14ac:dyDescent="0.25">
      <c r="A12448" s="108" t="str">
        <f t="shared" si="194"/>
        <v>IE_2002_NATIONAL TOTAL_Pb</v>
      </c>
      <c r="B12448" s="113" t="s">
        <v>154</v>
      </c>
      <c r="C12448" s="113">
        <v>2002</v>
      </c>
      <c r="D12448" s="113" t="s">
        <v>122</v>
      </c>
      <c r="E12448" s="113" t="s">
        <v>125</v>
      </c>
      <c r="F12448" s="113" t="s">
        <v>200</v>
      </c>
      <c r="G12448" s="113">
        <v>1.4328785728478999E-2</v>
      </c>
    </row>
    <row r="12449" spans="1:7" x14ac:dyDescent="0.25">
      <c r="A12449" s="108" t="str">
        <f t="shared" si="194"/>
        <v>IE_2002_NATIONAL TOTAL_Cd</v>
      </c>
      <c r="B12449" s="113" t="s">
        <v>154</v>
      </c>
      <c r="C12449" s="113">
        <v>2002</v>
      </c>
      <c r="D12449" s="113" t="s">
        <v>122</v>
      </c>
      <c r="E12449" s="113" t="s">
        <v>126</v>
      </c>
      <c r="F12449" s="113" t="s">
        <v>200</v>
      </c>
      <c r="G12449" s="113">
        <v>3.6927066318124998E-4</v>
      </c>
    </row>
    <row r="12450" spans="1:7" x14ac:dyDescent="0.25">
      <c r="A12450" s="108" t="str">
        <f t="shared" si="194"/>
        <v>IE_2002_NATIONAL TOTAL_Hg</v>
      </c>
      <c r="B12450" s="113" t="s">
        <v>154</v>
      </c>
      <c r="C12450" s="113">
        <v>2002</v>
      </c>
      <c r="D12450" s="113" t="s">
        <v>122</v>
      </c>
      <c r="E12450" s="113" t="s">
        <v>127</v>
      </c>
      <c r="F12450" s="113" t="s">
        <v>200</v>
      </c>
      <c r="G12450" s="113">
        <v>4.67421624898863E-4</v>
      </c>
    </row>
    <row r="12451" spans="1:7" x14ac:dyDescent="0.25">
      <c r="A12451" s="108" t="str">
        <f t="shared" si="194"/>
        <v>IE_2002_NATIONAL TOTAL_DIOX</v>
      </c>
      <c r="B12451" s="113" t="s">
        <v>154</v>
      </c>
      <c r="C12451" s="113">
        <v>2002</v>
      </c>
      <c r="D12451" s="113" t="s">
        <v>122</v>
      </c>
      <c r="E12451" s="113" t="s">
        <v>128</v>
      </c>
      <c r="F12451" s="113" t="s">
        <v>200</v>
      </c>
      <c r="G12451" s="150">
        <v>2.63156180232216E-8</v>
      </c>
    </row>
    <row r="12452" spans="1:7" x14ac:dyDescent="0.25">
      <c r="A12452" s="108" t="str">
        <f t="shared" si="194"/>
        <v>IE_2002_NATIONAL TOTAL_PAH</v>
      </c>
      <c r="B12452" s="113" t="s">
        <v>154</v>
      </c>
      <c r="C12452" s="113">
        <v>2002</v>
      </c>
      <c r="D12452" s="113" t="s">
        <v>122</v>
      </c>
      <c r="E12452" s="113" t="s">
        <v>129</v>
      </c>
      <c r="F12452" s="113" t="s">
        <v>200</v>
      </c>
      <c r="G12452" s="113">
        <v>1.47751721026629E-2</v>
      </c>
    </row>
    <row r="12453" spans="1:7" x14ac:dyDescent="0.25">
      <c r="A12453" s="108" t="str">
        <f t="shared" si="194"/>
        <v>IE_2002_NATIONAL TOTAL_HCB</v>
      </c>
      <c r="B12453" s="113" t="s">
        <v>154</v>
      </c>
      <c r="C12453" s="113">
        <v>2002</v>
      </c>
      <c r="D12453" s="113" t="s">
        <v>122</v>
      </c>
      <c r="E12453" s="113" t="s">
        <v>130</v>
      </c>
      <c r="F12453" s="113" t="s">
        <v>200</v>
      </c>
      <c r="G12453" s="150">
        <v>8.3369710157685794E-6</v>
      </c>
    </row>
    <row r="12454" spans="1:7" x14ac:dyDescent="0.25">
      <c r="A12454" s="108" t="str">
        <f t="shared" si="194"/>
        <v>IE_2002_NATIONAL TOTAL_PCB</v>
      </c>
      <c r="B12454" s="113" t="s">
        <v>154</v>
      </c>
      <c r="C12454" s="113">
        <v>2002</v>
      </c>
      <c r="D12454" s="113" t="s">
        <v>122</v>
      </c>
      <c r="E12454" s="113" t="s">
        <v>259</v>
      </c>
      <c r="F12454" s="113" t="s">
        <v>200</v>
      </c>
      <c r="G12454" s="150">
        <v>5.5426235367881097E-5</v>
      </c>
    </row>
    <row r="12455" spans="1:7" x14ac:dyDescent="0.25">
      <c r="A12455" s="108" t="str">
        <f t="shared" si="194"/>
        <v>IE_2002_1A3(FU)_NOx</v>
      </c>
      <c r="B12455" s="113" t="s">
        <v>154</v>
      </c>
      <c r="C12455" s="113">
        <v>2002</v>
      </c>
      <c r="D12455" s="113" t="s">
        <v>134</v>
      </c>
      <c r="E12455" s="113" t="s">
        <v>199</v>
      </c>
      <c r="F12455" s="113" t="s">
        <v>200</v>
      </c>
      <c r="G12455" s="113">
        <v>47.757777614659602</v>
      </c>
    </row>
    <row r="12456" spans="1:7" x14ac:dyDescent="0.25">
      <c r="A12456" s="108" t="str">
        <f t="shared" si="194"/>
        <v>IE_2002_1A3(FS)_NOx</v>
      </c>
      <c r="B12456" s="113" t="s">
        <v>154</v>
      </c>
      <c r="C12456" s="113">
        <v>2002</v>
      </c>
      <c r="D12456" s="113" t="s">
        <v>132</v>
      </c>
      <c r="E12456" s="113" t="s">
        <v>199</v>
      </c>
      <c r="F12456" s="113" t="s">
        <v>200</v>
      </c>
      <c r="G12456" s="113">
        <v>61.7943467226469</v>
      </c>
    </row>
    <row r="12457" spans="1:7" x14ac:dyDescent="0.25">
      <c r="A12457" s="108" t="str">
        <f t="shared" si="194"/>
        <v>IE_2002_1A3(FU)_NMVOC</v>
      </c>
      <c r="B12457" s="113" t="s">
        <v>154</v>
      </c>
      <c r="C12457" s="113">
        <v>2002</v>
      </c>
      <c r="D12457" s="113" t="s">
        <v>134</v>
      </c>
      <c r="E12457" s="113" t="s">
        <v>123</v>
      </c>
      <c r="F12457" s="113" t="s">
        <v>200</v>
      </c>
      <c r="G12457" s="113">
        <v>17.013003819225201</v>
      </c>
    </row>
    <row r="12458" spans="1:7" x14ac:dyDescent="0.25">
      <c r="A12458" s="108" t="str">
        <f t="shared" si="194"/>
        <v>IE_2002_1A3(FS)_NMVOC</v>
      </c>
      <c r="B12458" s="113" t="s">
        <v>154</v>
      </c>
      <c r="C12458" s="113">
        <v>2002</v>
      </c>
      <c r="D12458" s="113" t="s">
        <v>132</v>
      </c>
      <c r="E12458" s="113" t="s">
        <v>123</v>
      </c>
      <c r="F12458" s="113" t="s">
        <v>200</v>
      </c>
      <c r="G12458" s="113">
        <v>21.386539660969699</v>
      </c>
    </row>
    <row r="12459" spans="1:7" x14ac:dyDescent="0.25">
      <c r="A12459" s="108" t="str">
        <f t="shared" si="194"/>
        <v>IE_2002_1A3(FU)_SOx</v>
      </c>
      <c r="B12459" s="113" t="s">
        <v>154</v>
      </c>
      <c r="C12459" s="113">
        <v>2002</v>
      </c>
      <c r="D12459" s="113" t="s">
        <v>134</v>
      </c>
      <c r="E12459" s="113" t="s">
        <v>201</v>
      </c>
      <c r="F12459" s="113" t="s">
        <v>200</v>
      </c>
      <c r="G12459" s="113">
        <v>1.16602339549491</v>
      </c>
    </row>
    <row r="12460" spans="1:7" x14ac:dyDescent="0.25">
      <c r="A12460" s="108" t="str">
        <f t="shared" si="194"/>
        <v>IE_2002_1A3(FS)_SOx</v>
      </c>
      <c r="B12460" s="113" t="s">
        <v>154</v>
      </c>
      <c r="C12460" s="113">
        <v>2002</v>
      </c>
      <c r="D12460" s="113" t="s">
        <v>132</v>
      </c>
      <c r="E12460" s="113" t="s">
        <v>201</v>
      </c>
      <c r="F12460" s="113" t="s">
        <v>200</v>
      </c>
      <c r="G12460" s="113">
        <v>1.47120827121232</v>
      </c>
    </row>
    <row r="12461" spans="1:7" x14ac:dyDescent="0.25">
      <c r="A12461" s="108" t="str">
        <f t="shared" si="194"/>
        <v>IE_2002_1A3(FU)_NH3</v>
      </c>
      <c r="B12461" s="113" t="s">
        <v>154</v>
      </c>
      <c r="C12461" s="113">
        <v>2002</v>
      </c>
      <c r="D12461" s="113" t="s">
        <v>134</v>
      </c>
      <c r="E12461" s="113" t="s">
        <v>124</v>
      </c>
      <c r="F12461" s="113" t="s">
        <v>200</v>
      </c>
      <c r="G12461" s="113">
        <v>1.70928971429285</v>
      </c>
    </row>
    <row r="12462" spans="1:7" x14ac:dyDescent="0.25">
      <c r="A12462" s="108" t="str">
        <f t="shared" si="194"/>
        <v>IE_2002_1A3(FS)_NH3</v>
      </c>
      <c r="B12462" s="113" t="s">
        <v>154</v>
      </c>
      <c r="C12462" s="113">
        <v>2002</v>
      </c>
      <c r="D12462" s="113" t="s">
        <v>132</v>
      </c>
      <c r="E12462" s="113" t="s">
        <v>124</v>
      </c>
      <c r="F12462" s="113" t="s">
        <v>200</v>
      </c>
      <c r="G12462" s="113">
        <v>1.8742450250316001</v>
      </c>
    </row>
    <row r="12463" spans="1:7" x14ac:dyDescent="0.25">
      <c r="A12463" s="108" t="str">
        <f t="shared" si="194"/>
        <v>IE_2002_1A3(FU)_PM2.5</v>
      </c>
      <c r="B12463" s="113" t="s">
        <v>154</v>
      </c>
      <c r="C12463" s="113">
        <v>2002</v>
      </c>
      <c r="D12463" s="113" t="s">
        <v>134</v>
      </c>
      <c r="E12463" s="113" t="s">
        <v>203</v>
      </c>
      <c r="F12463" s="113" t="s">
        <v>200</v>
      </c>
      <c r="G12463" s="113">
        <v>2.4322746422307202</v>
      </c>
    </row>
    <row r="12464" spans="1:7" x14ac:dyDescent="0.25">
      <c r="A12464" s="108" t="str">
        <f t="shared" si="194"/>
        <v>IE_2002_1A3(FS)_PM2.5</v>
      </c>
      <c r="B12464" s="113" t="s">
        <v>154</v>
      </c>
      <c r="C12464" s="113">
        <v>2002</v>
      </c>
      <c r="D12464" s="113" t="s">
        <v>132</v>
      </c>
      <c r="E12464" s="113" t="s">
        <v>203</v>
      </c>
      <c r="F12464" s="113" t="s">
        <v>200</v>
      </c>
      <c r="G12464" s="113">
        <v>3.20836018488651</v>
      </c>
    </row>
    <row r="12465" spans="1:7" x14ac:dyDescent="0.25">
      <c r="A12465" s="108" t="str">
        <f t="shared" si="194"/>
        <v>IE_2002_3D_NOx</v>
      </c>
      <c r="B12465" s="113" t="s">
        <v>154</v>
      </c>
      <c r="C12465" s="113">
        <v>2002</v>
      </c>
      <c r="D12465" s="113" t="s">
        <v>206</v>
      </c>
      <c r="E12465" s="113" t="s">
        <v>199</v>
      </c>
      <c r="F12465" s="113" t="s">
        <v>200</v>
      </c>
      <c r="G12465" s="113">
        <v>32.246233946767497</v>
      </c>
    </row>
    <row r="12466" spans="1:7" x14ac:dyDescent="0.25">
      <c r="A12466" s="108" t="str">
        <f t="shared" si="194"/>
        <v>IE_2003_NATIONAL TOTAL_NOx</v>
      </c>
      <c r="B12466" s="113" t="s">
        <v>154</v>
      </c>
      <c r="C12466" s="113">
        <v>2003</v>
      </c>
      <c r="D12466" s="113" t="s">
        <v>122</v>
      </c>
      <c r="E12466" s="113" t="s">
        <v>199</v>
      </c>
      <c r="F12466" s="113" t="s">
        <v>200</v>
      </c>
      <c r="G12466" s="113">
        <v>170.72960255908001</v>
      </c>
    </row>
    <row r="12467" spans="1:7" x14ac:dyDescent="0.25">
      <c r="A12467" s="108" t="str">
        <f t="shared" si="194"/>
        <v>IE_2003_NATIONAL TOTAL_NMVOC</v>
      </c>
      <c r="B12467" s="113" t="s">
        <v>154</v>
      </c>
      <c r="C12467" s="113">
        <v>2003</v>
      </c>
      <c r="D12467" s="113" t="s">
        <v>122</v>
      </c>
      <c r="E12467" s="113" t="s">
        <v>123</v>
      </c>
      <c r="F12467" s="113" t="s">
        <v>200</v>
      </c>
      <c r="G12467" s="113">
        <v>124.08280411978799</v>
      </c>
    </row>
    <row r="12468" spans="1:7" x14ac:dyDescent="0.25">
      <c r="A12468" s="108" t="str">
        <f t="shared" si="194"/>
        <v>IE_2003_NATIONAL TOTAL_SOx</v>
      </c>
      <c r="B12468" s="113" t="s">
        <v>154</v>
      </c>
      <c r="C12468" s="113">
        <v>2003</v>
      </c>
      <c r="D12468" s="113" t="s">
        <v>122</v>
      </c>
      <c r="E12468" s="113" t="s">
        <v>201</v>
      </c>
      <c r="F12468" s="113" t="s">
        <v>200</v>
      </c>
      <c r="G12468" s="113">
        <v>83.090426212866106</v>
      </c>
    </row>
    <row r="12469" spans="1:7" x14ac:dyDescent="0.25">
      <c r="A12469" s="108" t="str">
        <f t="shared" si="194"/>
        <v>IE_2003_NATIONAL TOTAL_NH3</v>
      </c>
      <c r="B12469" s="113" t="s">
        <v>154</v>
      </c>
      <c r="C12469" s="113">
        <v>2003</v>
      </c>
      <c r="D12469" s="113" t="s">
        <v>122</v>
      </c>
      <c r="E12469" s="113" t="s">
        <v>124</v>
      </c>
      <c r="F12469" s="113" t="s">
        <v>200</v>
      </c>
      <c r="G12469" s="113">
        <v>126.57259353876999</v>
      </c>
    </row>
    <row r="12470" spans="1:7" x14ac:dyDescent="0.25">
      <c r="A12470" s="108" t="str">
        <f t="shared" si="194"/>
        <v>IE_2003_NATIONAL TOTAL_PM2.5</v>
      </c>
      <c r="B12470" s="113" t="s">
        <v>154</v>
      </c>
      <c r="C12470" s="113">
        <v>2003</v>
      </c>
      <c r="D12470" s="113" t="s">
        <v>122</v>
      </c>
      <c r="E12470" s="113" t="s">
        <v>203</v>
      </c>
      <c r="F12470" s="113" t="s">
        <v>200</v>
      </c>
      <c r="G12470" s="113">
        <v>18.217579843415699</v>
      </c>
    </row>
    <row r="12471" spans="1:7" x14ac:dyDescent="0.25">
      <c r="A12471" s="108" t="str">
        <f t="shared" si="194"/>
        <v>IE_2003_NATIONAL TOTAL_Pb</v>
      </c>
      <c r="B12471" s="113" t="s">
        <v>154</v>
      </c>
      <c r="C12471" s="113">
        <v>2003</v>
      </c>
      <c r="D12471" s="113" t="s">
        <v>122</v>
      </c>
      <c r="E12471" s="113" t="s">
        <v>125</v>
      </c>
      <c r="F12471" s="113" t="s">
        <v>200</v>
      </c>
      <c r="G12471" s="113">
        <v>1.4321785579812099E-2</v>
      </c>
    </row>
    <row r="12472" spans="1:7" x14ac:dyDescent="0.25">
      <c r="A12472" s="108" t="str">
        <f t="shared" si="194"/>
        <v>IE_2003_NATIONAL TOTAL_Cd</v>
      </c>
      <c r="B12472" s="113" t="s">
        <v>154</v>
      </c>
      <c r="C12472" s="113">
        <v>2003</v>
      </c>
      <c r="D12472" s="113" t="s">
        <v>122</v>
      </c>
      <c r="E12472" s="113" t="s">
        <v>126</v>
      </c>
      <c r="F12472" s="113" t="s">
        <v>200</v>
      </c>
      <c r="G12472" s="113">
        <v>3.3860256809552502E-4</v>
      </c>
    </row>
    <row r="12473" spans="1:7" x14ac:dyDescent="0.25">
      <c r="A12473" s="108" t="str">
        <f t="shared" si="194"/>
        <v>IE_2003_NATIONAL TOTAL_Hg</v>
      </c>
      <c r="B12473" s="113" t="s">
        <v>154</v>
      </c>
      <c r="C12473" s="113">
        <v>2003</v>
      </c>
      <c r="D12473" s="113" t="s">
        <v>122</v>
      </c>
      <c r="E12473" s="113" t="s">
        <v>127</v>
      </c>
      <c r="F12473" s="113" t="s">
        <v>200</v>
      </c>
      <c r="G12473" s="113">
        <v>4.7539713442428102E-4</v>
      </c>
    </row>
    <row r="12474" spans="1:7" x14ac:dyDescent="0.25">
      <c r="A12474" s="108" t="str">
        <f t="shared" si="194"/>
        <v>IE_2003_NATIONAL TOTAL_DIOX</v>
      </c>
      <c r="B12474" s="113" t="s">
        <v>154</v>
      </c>
      <c r="C12474" s="113">
        <v>2003</v>
      </c>
      <c r="D12474" s="113" t="s">
        <v>122</v>
      </c>
      <c r="E12474" s="113" t="s">
        <v>128</v>
      </c>
      <c r="F12474" s="113" t="s">
        <v>200</v>
      </c>
      <c r="G12474" s="150">
        <v>2.6428634429247999E-8</v>
      </c>
    </row>
    <row r="12475" spans="1:7" x14ac:dyDescent="0.25">
      <c r="A12475" s="108" t="str">
        <f t="shared" si="194"/>
        <v>IE_2003_NATIONAL TOTAL_PAH</v>
      </c>
      <c r="B12475" s="113" t="s">
        <v>154</v>
      </c>
      <c r="C12475" s="113">
        <v>2003</v>
      </c>
      <c r="D12475" s="113" t="s">
        <v>122</v>
      </c>
      <c r="E12475" s="113" t="s">
        <v>129</v>
      </c>
      <c r="F12475" s="113" t="s">
        <v>200</v>
      </c>
      <c r="G12475" s="113">
        <v>1.4291985212688599E-2</v>
      </c>
    </row>
    <row r="12476" spans="1:7" x14ac:dyDescent="0.25">
      <c r="A12476" s="108" t="str">
        <f t="shared" si="194"/>
        <v>IE_2003_NATIONAL TOTAL_HCB</v>
      </c>
      <c r="B12476" s="113" t="s">
        <v>154</v>
      </c>
      <c r="C12476" s="113">
        <v>2003</v>
      </c>
      <c r="D12476" s="113" t="s">
        <v>122</v>
      </c>
      <c r="E12476" s="113" t="s">
        <v>130</v>
      </c>
      <c r="F12476" s="113" t="s">
        <v>200</v>
      </c>
      <c r="G12476" s="150">
        <v>8.5297688109933606E-6</v>
      </c>
    </row>
    <row r="12477" spans="1:7" x14ac:dyDescent="0.25">
      <c r="A12477" s="108" t="str">
        <f t="shared" si="194"/>
        <v>IE_2003_NATIONAL TOTAL_PCB</v>
      </c>
      <c r="B12477" s="113" t="s">
        <v>154</v>
      </c>
      <c r="C12477" s="113">
        <v>2003</v>
      </c>
      <c r="D12477" s="113" t="s">
        <v>122</v>
      </c>
      <c r="E12477" s="113" t="s">
        <v>259</v>
      </c>
      <c r="F12477" s="113" t="s">
        <v>200</v>
      </c>
      <c r="G12477" s="150">
        <v>6.7594146996967797E-5</v>
      </c>
    </row>
    <row r="12478" spans="1:7" x14ac:dyDescent="0.25">
      <c r="A12478" s="108" t="str">
        <f t="shared" si="194"/>
        <v>IE_2003_1A3(FU)_NOx</v>
      </c>
      <c r="B12478" s="113" t="s">
        <v>154</v>
      </c>
      <c r="C12478" s="113">
        <v>2003</v>
      </c>
      <c r="D12478" s="113" t="s">
        <v>134</v>
      </c>
      <c r="E12478" s="113" t="s">
        <v>199</v>
      </c>
      <c r="F12478" s="113" t="s">
        <v>200</v>
      </c>
      <c r="G12478" s="113">
        <v>48.217111961254602</v>
      </c>
    </row>
    <row r="12479" spans="1:7" x14ac:dyDescent="0.25">
      <c r="A12479" s="108" t="str">
        <f t="shared" si="194"/>
        <v>IE_2003_1A3(FS)_NOx</v>
      </c>
      <c r="B12479" s="113" t="s">
        <v>154</v>
      </c>
      <c r="C12479" s="113">
        <v>2003</v>
      </c>
      <c r="D12479" s="113" t="s">
        <v>132</v>
      </c>
      <c r="E12479" s="113" t="s">
        <v>199</v>
      </c>
      <c r="F12479" s="113" t="s">
        <v>200</v>
      </c>
      <c r="G12479" s="113">
        <v>59.633249115745699</v>
      </c>
    </row>
    <row r="12480" spans="1:7" x14ac:dyDescent="0.25">
      <c r="A12480" s="108" t="str">
        <f t="shared" si="194"/>
        <v>IE_2003_1A3(FU)_NMVOC</v>
      </c>
      <c r="B12480" s="113" t="s">
        <v>154</v>
      </c>
      <c r="C12480" s="113">
        <v>2003</v>
      </c>
      <c r="D12480" s="113" t="s">
        <v>134</v>
      </c>
      <c r="E12480" s="113" t="s">
        <v>123</v>
      </c>
      <c r="F12480" s="113" t="s">
        <v>200</v>
      </c>
      <c r="G12480" s="113">
        <v>15.6064179181071</v>
      </c>
    </row>
    <row r="12481" spans="1:7" x14ac:dyDescent="0.25">
      <c r="A12481" s="108" t="str">
        <f t="shared" si="194"/>
        <v>IE_2003_1A3(FS)_NMVOC</v>
      </c>
      <c r="B12481" s="113" t="s">
        <v>154</v>
      </c>
      <c r="C12481" s="113">
        <v>2003</v>
      </c>
      <c r="D12481" s="113" t="s">
        <v>132</v>
      </c>
      <c r="E12481" s="113" t="s">
        <v>123</v>
      </c>
      <c r="F12481" s="113" t="s">
        <v>200</v>
      </c>
      <c r="G12481" s="113">
        <v>19.342873657762102</v>
      </c>
    </row>
    <row r="12482" spans="1:7" x14ac:dyDescent="0.25">
      <c r="A12482" s="108" t="str">
        <f t="shared" ref="A12482:A12545" si="195">CONCATENATE(B12482,"_",C12482,"_",D12482,"_",E12482)</f>
        <v>IE_2003_1A3(FU)_SOx</v>
      </c>
      <c r="B12482" s="113" t="s">
        <v>154</v>
      </c>
      <c r="C12482" s="113">
        <v>2003</v>
      </c>
      <c r="D12482" s="113" t="s">
        <v>134</v>
      </c>
      <c r="E12482" s="113" t="s">
        <v>201</v>
      </c>
      <c r="F12482" s="113" t="s">
        <v>200</v>
      </c>
      <c r="G12482" s="113">
        <v>1.2203474551017699</v>
      </c>
    </row>
    <row r="12483" spans="1:7" x14ac:dyDescent="0.25">
      <c r="A12483" s="108" t="str">
        <f t="shared" si="195"/>
        <v>IE_2003_1A3(FS)_SOx</v>
      </c>
      <c r="B12483" s="113" t="s">
        <v>154</v>
      </c>
      <c r="C12483" s="113">
        <v>2003</v>
      </c>
      <c r="D12483" s="113" t="s">
        <v>132</v>
      </c>
      <c r="E12483" s="113" t="s">
        <v>201</v>
      </c>
      <c r="F12483" s="113" t="s">
        <v>200</v>
      </c>
      <c r="G12483" s="113">
        <v>1.4717516353920299</v>
      </c>
    </row>
    <row r="12484" spans="1:7" x14ac:dyDescent="0.25">
      <c r="A12484" s="108" t="str">
        <f t="shared" si="195"/>
        <v>IE_2003_1A3(FU)_NH3</v>
      </c>
      <c r="B12484" s="113" t="s">
        <v>154</v>
      </c>
      <c r="C12484" s="113">
        <v>2003</v>
      </c>
      <c r="D12484" s="113" t="s">
        <v>134</v>
      </c>
      <c r="E12484" s="113" t="s">
        <v>124</v>
      </c>
      <c r="F12484" s="113" t="s">
        <v>200</v>
      </c>
      <c r="G12484" s="113">
        <v>1.69177705324917</v>
      </c>
    </row>
    <row r="12485" spans="1:7" x14ac:dyDescent="0.25">
      <c r="A12485" s="108" t="str">
        <f t="shared" si="195"/>
        <v>IE_2003_1A3(FS)_NH3</v>
      </c>
      <c r="B12485" s="113" t="s">
        <v>154</v>
      </c>
      <c r="C12485" s="113">
        <v>2003</v>
      </c>
      <c r="D12485" s="113" t="s">
        <v>132</v>
      </c>
      <c r="E12485" s="113" t="s">
        <v>124</v>
      </c>
      <c r="F12485" s="113" t="s">
        <v>200</v>
      </c>
      <c r="G12485" s="113">
        <v>1.82807107454411</v>
      </c>
    </row>
    <row r="12486" spans="1:7" x14ac:dyDescent="0.25">
      <c r="A12486" s="108" t="str">
        <f t="shared" si="195"/>
        <v>IE_2003_1A3(FU)_PM2.5</v>
      </c>
      <c r="B12486" s="113" t="s">
        <v>154</v>
      </c>
      <c r="C12486" s="113">
        <v>2003</v>
      </c>
      <c r="D12486" s="113" t="s">
        <v>134</v>
      </c>
      <c r="E12486" s="113" t="s">
        <v>203</v>
      </c>
      <c r="F12486" s="113" t="s">
        <v>200</v>
      </c>
      <c r="G12486" s="113">
        <v>2.5056795848370701</v>
      </c>
    </row>
    <row r="12487" spans="1:7" x14ac:dyDescent="0.25">
      <c r="A12487" s="108" t="str">
        <f t="shared" si="195"/>
        <v>IE_2003_1A3(FS)_PM2.5</v>
      </c>
      <c r="B12487" s="113" t="s">
        <v>154</v>
      </c>
      <c r="C12487" s="113">
        <v>2003</v>
      </c>
      <c r="D12487" s="113" t="s">
        <v>132</v>
      </c>
      <c r="E12487" s="113" t="s">
        <v>203</v>
      </c>
      <c r="F12487" s="113" t="s">
        <v>200</v>
      </c>
      <c r="G12487" s="113">
        <v>3.1266030094211099</v>
      </c>
    </row>
    <row r="12488" spans="1:7" x14ac:dyDescent="0.25">
      <c r="A12488" s="108" t="str">
        <f t="shared" si="195"/>
        <v>IE_2003_3D_NOx</v>
      </c>
      <c r="B12488" s="113" t="s">
        <v>154</v>
      </c>
      <c r="C12488" s="113">
        <v>2003</v>
      </c>
      <c r="D12488" s="113" t="s">
        <v>206</v>
      </c>
      <c r="E12488" s="113" t="s">
        <v>199</v>
      </c>
      <c r="F12488" s="113" t="s">
        <v>200</v>
      </c>
      <c r="G12488" s="113">
        <v>33.265166771779398</v>
      </c>
    </row>
    <row r="12489" spans="1:7" x14ac:dyDescent="0.25">
      <c r="A12489" s="108" t="str">
        <f t="shared" si="195"/>
        <v>IE_2004_NATIONAL TOTAL_NOx</v>
      </c>
      <c r="B12489" s="113" t="s">
        <v>154</v>
      </c>
      <c r="C12489" s="113">
        <v>2004</v>
      </c>
      <c r="D12489" s="113" t="s">
        <v>122</v>
      </c>
      <c r="E12489" s="113" t="s">
        <v>199</v>
      </c>
      <c r="F12489" s="113" t="s">
        <v>200</v>
      </c>
      <c r="G12489" s="113">
        <v>172.569831271222</v>
      </c>
    </row>
    <row r="12490" spans="1:7" x14ac:dyDescent="0.25">
      <c r="A12490" s="108" t="str">
        <f t="shared" si="195"/>
        <v>IE_2004_NATIONAL TOTAL_NMVOC</v>
      </c>
      <c r="B12490" s="113" t="s">
        <v>154</v>
      </c>
      <c r="C12490" s="113">
        <v>2004</v>
      </c>
      <c r="D12490" s="113" t="s">
        <v>122</v>
      </c>
      <c r="E12490" s="113" t="s">
        <v>123</v>
      </c>
      <c r="F12490" s="113" t="s">
        <v>200</v>
      </c>
      <c r="G12490" s="113">
        <v>123.319811595007</v>
      </c>
    </row>
    <row r="12491" spans="1:7" x14ac:dyDescent="0.25">
      <c r="A12491" s="108" t="str">
        <f t="shared" si="195"/>
        <v>IE_2004_NATIONAL TOTAL_SOx</v>
      </c>
      <c r="B12491" s="113" t="s">
        <v>154</v>
      </c>
      <c r="C12491" s="113">
        <v>2004</v>
      </c>
      <c r="D12491" s="113" t="s">
        <v>122</v>
      </c>
      <c r="E12491" s="113" t="s">
        <v>201</v>
      </c>
      <c r="F12491" s="113" t="s">
        <v>200</v>
      </c>
      <c r="G12491" s="113">
        <v>73.672103508708702</v>
      </c>
    </row>
    <row r="12492" spans="1:7" x14ac:dyDescent="0.25">
      <c r="A12492" s="108" t="str">
        <f t="shared" si="195"/>
        <v>IE_2004_NATIONAL TOTAL_NH3</v>
      </c>
      <c r="B12492" s="113" t="s">
        <v>154</v>
      </c>
      <c r="C12492" s="113">
        <v>2004</v>
      </c>
      <c r="D12492" s="113" t="s">
        <v>122</v>
      </c>
      <c r="E12492" s="113" t="s">
        <v>124</v>
      </c>
      <c r="F12492" s="113" t="s">
        <v>200</v>
      </c>
      <c r="G12492" s="113">
        <v>123.366234806527</v>
      </c>
    </row>
    <row r="12493" spans="1:7" x14ac:dyDescent="0.25">
      <c r="A12493" s="108" t="str">
        <f t="shared" si="195"/>
        <v>IE_2004_NATIONAL TOTAL_PM2.5</v>
      </c>
      <c r="B12493" s="113" t="s">
        <v>154</v>
      </c>
      <c r="C12493" s="113">
        <v>2004</v>
      </c>
      <c r="D12493" s="113" t="s">
        <v>122</v>
      </c>
      <c r="E12493" s="113" t="s">
        <v>203</v>
      </c>
      <c r="F12493" s="113" t="s">
        <v>200</v>
      </c>
      <c r="G12493" s="113">
        <v>18.410563780738698</v>
      </c>
    </row>
    <row r="12494" spans="1:7" x14ac:dyDescent="0.25">
      <c r="A12494" s="108" t="str">
        <f t="shared" si="195"/>
        <v>IE_2004_NATIONAL TOTAL_Pb</v>
      </c>
      <c r="B12494" s="113" t="s">
        <v>154</v>
      </c>
      <c r="C12494" s="113">
        <v>2004</v>
      </c>
      <c r="D12494" s="113" t="s">
        <v>122</v>
      </c>
      <c r="E12494" s="113" t="s">
        <v>125</v>
      </c>
      <c r="F12494" s="113" t="s">
        <v>200</v>
      </c>
      <c r="G12494" s="113">
        <v>1.45573885065026E-2</v>
      </c>
    </row>
    <row r="12495" spans="1:7" x14ac:dyDescent="0.25">
      <c r="A12495" s="108" t="str">
        <f t="shared" si="195"/>
        <v>IE_2004_NATIONAL TOTAL_Cd</v>
      </c>
      <c r="B12495" s="113" t="s">
        <v>154</v>
      </c>
      <c r="C12495" s="113">
        <v>2004</v>
      </c>
      <c r="D12495" s="113" t="s">
        <v>122</v>
      </c>
      <c r="E12495" s="113" t="s">
        <v>126</v>
      </c>
      <c r="F12495" s="113" t="s">
        <v>200</v>
      </c>
      <c r="G12495" s="113">
        <v>3.43595469327962E-4</v>
      </c>
    </row>
    <row r="12496" spans="1:7" x14ac:dyDescent="0.25">
      <c r="A12496" s="108" t="str">
        <f t="shared" si="195"/>
        <v>IE_2004_NATIONAL TOTAL_Hg</v>
      </c>
      <c r="B12496" s="113" t="s">
        <v>154</v>
      </c>
      <c r="C12496" s="113">
        <v>2004</v>
      </c>
      <c r="D12496" s="113" t="s">
        <v>122</v>
      </c>
      <c r="E12496" s="113" t="s">
        <v>127</v>
      </c>
      <c r="F12496" s="113" t="s">
        <v>200</v>
      </c>
      <c r="G12496" s="113">
        <v>4.6238236001689998E-4</v>
      </c>
    </row>
    <row r="12497" spans="1:7" x14ac:dyDescent="0.25">
      <c r="A12497" s="108" t="str">
        <f t="shared" si="195"/>
        <v>IE_2004_NATIONAL TOTAL_DIOX</v>
      </c>
      <c r="B12497" s="113" t="s">
        <v>154</v>
      </c>
      <c r="C12497" s="113">
        <v>2004</v>
      </c>
      <c r="D12497" s="113" t="s">
        <v>122</v>
      </c>
      <c r="E12497" s="113" t="s">
        <v>128</v>
      </c>
      <c r="F12497" s="113" t="s">
        <v>200</v>
      </c>
      <c r="G12497" s="150">
        <v>2.4139244004436699E-8</v>
      </c>
    </row>
    <row r="12498" spans="1:7" x14ac:dyDescent="0.25">
      <c r="A12498" s="108" t="str">
        <f t="shared" si="195"/>
        <v>IE_2004_NATIONAL TOTAL_PAH</v>
      </c>
      <c r="B12498" s="113" t="s">
        <v>154</v>
      </c>
      <c r="C12498" s="113">
        <v>2004</v>
      </c>
      <c r="D12498" s="113" t="s">
        <v>122</v>
      </c>
      <c r="E12498" s="113" t="s">
        <v>129</v>
      </c>
      <c r="F12498" s="113" t="s">
        <v>200</v>
      </c>
      <c r="G12498" s="113">
        <v>1.4015702832827E-2</v>
      </c>
    </row>
    <row r="12499" spans="1:7" x14ac:dyDescent="0.25">
      <c r="A12499" s="108" t="str">
        <f t="shared" si="195"/>
        <v>IE_2004_NATIONAL TOTAL_HCB</v>
      </c>
      <c r="B12499" s="113" t="s">
        <v>154</v>
      </c>
      <c r="C12499" s="113">
        <v>2004</v>
      </c>
      <c r="D12499" s="113" t="s">
        <v>122</v>
      </c>
      <c r="E12499" s="113" t="s">
        <v>130</v>
      </c>
      <c r="F12499" s="113" t="s">
        <v>200</v>
      </c>
      <c r="G12499" s="150">
        <v>8.6340429265054295E-6</v>
      </c>
    </row>
    <row r="12500" spans="1:7" x14ac:dyDescent="0.25">
      <c r="A12500" s="108" t="str">
        <f t="shared" si="195"/>
        <v>IE_2004_NATIONAL TOTAL_PCB</v>
      </c>
      <c r="B12500" s="113" t="s">
        <v>154</v>
      </c>
      <c r="C12500" s="113">
        <v>2004</v>
      </c>
      <c r="D12500" s="113" t="s">
        <v>122</v>
      </c>
      <c r="E12500" s="113" t="s">
        <v>259</v>
      </c>
      <c r="F12500" s="113" t="s">
        <v>200</v>
      </c>
      <c r="G12500" s="150">
        <v>4.4254209263571098E-5</v>
      </c>
    </row>
    <row r="12501" spans="1:7" x14ac:dyDescent="0.25">
      <c r="A12501" s="108" t="str">
        <f t="shared" si="195"/>
        <v>IE_2004_1A3(FU)_NOx</v>
      </c>
      <c r="B12501" s="113" t="s">
        <v>154</v>
      </c>
      <c r="C12501" s="113">
        <v>2004</v>
      </c>
      <c r="D12501" s="113" t="s">
        <v>134</v>
      </c>
      <c r="E12501" s="113" t="s">
        <v>199</v>
      </c>
      <c r="F12501" s="113" t="s">
        <v>200</v>
      </c>
      <c r="G12501" s="113">
        <v>50.747471846944997</v>
      </c>
    </row>
    <row r="12502" spans="1:7" x14ac:dyDescent="0.25">
      <c r="A12502" s="108" t="str">
        <f t="shared" si="195"/>
        <v>IE_2004_1A3(FS)_NOx</v>
      </c>
      <c r="B12502" s="113" t="s">
        <v>154</v>
      </c>
      <c r="C12502" s="113">
        <v>2004</v>
      </c>
      <c r="D12502" s="113" t="s">
        <v>132</v>
      </c>
      <c r="E12502" s="113" t="s">
        <v>199</v>
      </c>
      <c r="F12502" s="113" t="s">
        <v>200</v>
      </c>
      <c r="G12502" s="113">
        <v>60.954630912777397</v>
      </c>
    </row>
    <row r="12503" spans="1:7" x14ac:dyDescent="0.25">
      <c r="A12503" s="108" t="str">
        <f t="shared" si="195"/>
        <v>IE_2004_1A3(FU)_NMVOC</v>
      </c>
      <c r="B12503" s="113" t="s">
        <v>154</v>
      </c>
      <c r="C12503" s="113">
        <v>2004</v>
      </c>
      <c r="D12503" s="113" t="s">
        <v>134</v>
      </c>
      <c r="E12503" s="113" t="s">
        <v>123</v>
      </c>
      <c r="F12503" s="113" t="s">
        <v>200</v>
      </c>
      <c r="G12503" s="113">
        <v>14.702712043457399</v>
      </c>
    </row>
    <row r="12504" spans="1:7" x14ac:dyDescent="0.25">
      <c r="A12504" s="108" t="str">
        <f t="shared" si="195"/>
        <v>IE_2004_1A3(FS)_NMVOC</v>
      </c>
      <c r="B12504" s="113" t="s">
        <v>154</v>
      </c>
      <c r="C12504" s="113">
        <v>2004</v>
      </c>
      <c r="D12504" s="113" t="s">
        <v>132</v>
      </c>
      <c r="E12504" s="113" t="s">
        <v>123</v>
      </c>
      <c r="F12504" s="113" t="s">
        <v>200</v>
      </c>
      <c r="G12504" s="113">
        <v>18.0299278426515</v>
      </c>
    </row>
    <row r="12505" spans="1:7" x14ac:dyDescent="0.25">
      <c r="A12505" s="108" t="str">
        <f t="shared" si="195"/>
        <v>IE_2004_1A3(FU)_SOx</v>
      </c>
      <c r="B12505" s="113" t="s">
        <v>154</v>
      </c>
      <c r="C12505" s="113">
        <v>2004</v>
      </c>
      <c r="D12505" s="113" t="s">
        <v>134</v>
      </c>
      <c r="E12505" s="113" t="s">
        <v>201</v>
      </c>
      <c r="F12505" s="113" t="s">
        <v>200</v>
      </c>
      <c r="G12505" s="113">
        <v>1.15981284110026</v>
      </c>
    </row>
    <row r="12506" spans="1:7" x14ac:dyDescent="0.25">
      <c r="A12506" s="108" t="str">
        <f t="shared" si="195"/>
        <v>IE_2004_1A3(FS)_SOx</v>
      </c>
      <c r="B12506" s="113" t="s">
        <v>154</v>
      </c>
      <c r="C12506" s="113">
        <v>2004</v>
      </c>
      <c r="D12506" s="113" t="s">
        <v>132</v>
      </c>
      <c r="E12506" s="113" t="s">
        <v>201</v>
      </c>
      <c r="F12506" s="113" t="s">
        <v>200</v>
      </c>
      <c r="G12506" s="113">
        <v>1.35035010256026</v>
      </c>
    </row>
    <row r="12507" spans="1:7" x14ac:dyDescent="0.25">
      <c r="A12507" s="108" t="str">
        <f t="shared" si="195"/>
        <v>IE_2004_1A3(FU)_NH3</v>
      </c>
      <c r="B12507" s="113" t="s">
        <v>154</v>
      </c>
      <c r="C12507" s="113">
        <v>2004</v>
      </c>
      <c r="D12507" s="113" t="s">
        <v>134</v>
      </c>
      <c r="E12507" s="113" t="s">
        <v>124</v>
      </c>
      <c r="F12507" s="113" t="s">
        <v>200</v>
      </c>
      <c r="G12507" s="113">
        <v>1.69229706883065</v>
      </c>
    </row>
    <row r="12508" spans="1:7" x14ac:dyDescent="0.25">
      <c r="A12508" s="108" t="str">
        <f t="shared" si="195"/>
        <v>IE_2004_1A3(FS)_NH3</v>
      </c>
      <c r="B12508" s="113" t="s">
        <v>154</v>
      </c>
      <c r="C12508" s="113">
        <v>2004</v>
      </c>
      <c r="D12508" s="113" t="s">
        <v>132</v>
      </c>
      <c r="E12508" s="113" t="s">
        <v>124</v>
      </c>
      <c r="F12508" s="113" t="s">
        <v>200</v>
      </c>
      <c r="G12508" s="113">
        <v>1.81394938107391</v>
      </c>
    </row>
    <row r="12509" spans="1:7" x14ac:dyDescent="0.25">
      <c r="A12509" s="108" t="str">
        <f t="shared" si="195"/>
        <v>IE_2004_1A3(FU)_PM2.5</v>
      </c>
      <c r="B12509" s="113" t="s">
        <v>154</v>
      </c>
      <c r="C12509" s="113">
        <v>2004</v>
      </c>
      <c r="D12509" s="113" t="s">
        <v>134</v>
      </c>
      <c r="E12509" s="113" t="s">
        <v>203</v>
      </c>
      <c r="F12509" s="113" t="s">
        <v>200</v>
      </c>
      <c r="G12509" s="113">
        <v>2.6612933497143501</v>
      </c>
    </row>
    <row r="12510" spans="1:7" x14ac:dyDescent="0.25">
      <c r="A12510" s="108" t="str">
        <f t="shared" si="195"/>
        <v>IE_2004_1A3(FS)_PM2.5</v>
      </c>
      <c r="B12510" s="113" t="s">
        <v>154</v>
      </c>
      <c r="C12510" s="113">
        <v>2004</v>
      </c>
      <c r="D12510" s="113" t="s">
        <v>132</v>
      </c>
      <c r="E12510" s="113" t="s">
        <v>203</v>
      </c>
      <c r="F12510" s="113" t="s">
        <v>200</v>
      </c>
      <c r="G12510" s="113">
        <v>3.2057748103351602</v>
      </c>
    </row>
    <row r="12511" spans="1:7" x14ac:dyDescent="0.25">
      <c r="A12511" s="108" t="str">
        <f t="shared" si="195"/>
        <v>IE_2004_3D_NOx</v>
      </c>
      <c r="B12511" s="113" t="s">
        <v>154</v>
      </c>
      <c r="C12511" s="113">
        <v>2004</v>
      </c>
      <c r="D12511" s="113" t="s">
        <v>206</v>
      </c>
      <c r="E12511" s="113" t="s">
        <v>199</v>
      </c>
      <c r="F12511" s="113" t="s">
        <v>200</v>
      </c>
      <c r="G12511" s="113">
        <v>32.144918247525503</v>
      </c>
    </row>
    <row r="12512" spans="1:7" x14ac:dyDescent="0.25">
      <c r="A12512" s="108" t="str">
        <f t="shared" si="195"/>
        <v>IE_2005_NATIONAL TOTAL_NOx</v>
      </c>
      <c r="B12512" s="113" t="s">
        <v>154</v>
      </c>
      <c r="C12512" s="113">
        <v>2005</v>
      </c>
      <c r="D12512" s="113" t="s">
        <v>122</v>
      </c>
      <c r="E12512" s="113" t="s">
        <v>199</v>
      </c>
      <c r="F12512" s="113" t="s">
        <v>200</v>
      </c>
      <c r="G12512" s="113">
        <v>174.195186843279</v>
      </c>
    </row>
    <row r="12513" spans="1:7" x14ac:dyDescent="0.25">
      <c r="A12513" s="108" t="str">
        <f t="shared" si="195"/>
        <v>IE_2005_NATIONAL TOTAL_NMVOC</v>
      </c>
      <c r="B12513" s="113" t="s">
        <v>154</v>
      </c>
      <c r="C12513" s="113">
        <v>2005</v>
      </c>
      <c r="D12513" s="113" t="s">
        <v>122</v>
      </c>
      <c r="E12513" s="113" t="s">
        <v>123</v>
      </c>
      <c r="F12513" s="113" t="s">
        <v>200</v>
      </c>
      <c r="G12513" s="113">
        <v>122.825472144928</v>
      </c>
    </row>
    <row r="12514" spans="1:7" x14ac:dyDescent="0.25">
      <c r="A12514" s="108" t="str">
        <f t="shared" si="195"/>
        <v>IE_2005_NATIONAL TOTAL_SOx</v>
      </c>
      <c r="B12514" s="113" t="s">
        <v>154</v>
      </c>
      <c r="C12514" s="113">
        <v>2005</v>
      </c>
      <c r="D12514" s="113" t="s">
        <v>122</v>
      </c>
      <c r="E12514" s="113" t="s">
        <v>201</v>
      </c>
      <c r="F12514" s="113" t="s">
        <v>200</v>
      </c>
      <c r="G12514" s="113">
        <v>74.295575231314203</v>
      </c>
    </row>
    <row r="12515" spans="1:7" x14ac:dyDescent="0.25">
      <c r="A12515" s="108" t="str">
        <f t="shared" si="195"/>
        <v>IE_2005_NATIONAL TOTAL_NH3</v>
      </c>
      <c r="B12515" s="113" t="s">
        <v>154</v>
      </c>
      <c r="C12515" s="113">
        <v>2005</v>
      </c>
      <c r="D12515" s="113" t="s">
        <v>122</v>
      </c>
      <c r="E12515" s="113" t="s">
        <v>124</v>
      </c>
      <c r="F12515" s="113" t="s">
        <v>200</v>
      </c>
      <c r="G12515" s="113">
        <v>125.021167596848</v>
      </c>
    </row>
    <row r="12516" spans="1:7" x14ac:dyDescent="0.25">
      <c r="A12516" s="108" t="str">
        <f t="shared" si="195"/>
        <v>IE_2005_NATIONAL TOTAL_PM2.5</v>
      </c>
      <c r="B12516" s="113" t="s">
        <v>154</v>
      </c>
      <c r="C12516" s="113">
        <v>2005</v>
      </c>
      <c r="D12516" s="113" t="s">
        <v>122</v>
      </c>
      <c r="E12516" s="113" t="s">
        <v>203</v>
      </c>
      <c r="F12516" s="113" t="s">
        <v>200</v>
      </c>
      <c r="G12516" s="113">
        <v>19.047702242494701</v>
      </c>
    </row>
    <row r="12517" spans="1:7" x14ac:dyDescent="0.25">
      <c r="A12517" s="108" t="str">
        <f t="shared" si="195"/>
        <v>IE_2005_NATIONAL TOTAL_Pb</v>
      </c>
      <c r="B12517" s="113" t="s">
        <v>154</v>
      </c>
      <c r="C12517" s="113">
        <v>2005</v>
      </c>
      <c r="D12517" s="113" t="s">
        <v>122</v>
      </c>
      <c r="E12517" s="113" t="s">
        <v>125</v>
      </c>
      <c r="F12517" s="113" t="s">
        <v>200</v>
      </c>
      <c r="G12517" s="113">
        <v>1.09251767768552E-2</v>
      </c>
    </row>
    <row r="12518" spans="1:7" x14ac:dyDescent="0.25">
      <c r="A12518" s="108" t="str">
        <f t="shared" si="195"/>
        <v>IE_2005_NATIONAL TOTAL_Cd</v>
      </c>
      <c r="B12518" s="113" t="s">
        <v>154</v>
      </c>
      <c r="C12518" s="113">
        <v>2005</v>
      </c>
      <c r="D12518" s="113" t="s">
        <v>122</v>
      </c>
      <c r="E12518" s="113" t="s">
        <v>126</v>
      </c>
      <c r="F12518" s="113" t="s">
        <v>200</v>
      </c>
      <c r="G12518" s="113">
        <v>3.8596015177621299E-4</v>
      </c>
    </row>
    <row r="12519" spans="1:7" x14ac:dyDescent="0.25">
      <c r="A12519" s="108" t="str">
        <f t="shared" si="195"/>
        <v>IE_2005_NATIONAL TOTAL_Hg</v>
      </c>
      <c r="B12519" s="113" t="s">
        <v>154</v>
      </c>
      <c r="C12519" s="113">
        <v>2005</v>
      </c>
      <c r="D12519" s="113" t="s">
        <v>122</v>
      </c>
      <c r="E12519" s="113" t="s">
        <v>127</v>
      </c>
      <c r="F12519" s="113" t="s">
        <v>200</v>
      </c>
      <c r="G12519" s="113">
        <v>4.9849319892489503E-4</v>
      </c>
    </row>
    <row r="12520" spans="1:7" x14ac:dyDescent="0.25">
      <c r="A12520" s="108" t="str">
        <f t="shared" si="195"/>
        <v>IE_2005_NATIONAL TOTAL_DIOX</v>
      </c>
      <c r="B12520" s="113" t="s">
        <v>154</v>
      </c>
      <c r="C12520" s="113">
        <v>2005</v>
      </c>
      <c r="D12520" s="113" t="s">
        <v>122</v>
      </c>
      <c r="E12520" s="113" t="s">
        <v>128</v>
      </c>
      <c r="F12520" s="113" t="s">
        <v>200</v>
      </c>
      <c r="G12520" s="150">
        <v>2.4675420012139401E-8</v>
      </c>
    </row>
    <row r="12521" spans="1:7" x14ac:dyDescent="0.25">
      <c r="A12521" s="108" t="str">
        <f t="shared" si="195"/>
        <v>IE_2005_NATIONAL TOTAL_PAH</v>
      </c>
      <c r="B12521" s="113" t="s">
        <v>154</v>
      </c>
      <c r="C12521" s="113">
        <v>2005</v>
      </c>
      <c r="D12521" s="113" t="s">
        <v>122</v>
      </c>
      <c r="E12521" s="113" t="s">
        <v>129</v>
      </c>
      <c r="F12521" s="113" t="s">
        <v>200</v>
      </c>
      <c r="G12521" s="113">
        <v>1.5008404827923301E-2</v>
      </c>
    </row>
    <row r="12522" spans="1:7" x14ac:dyDescent="0.25">
      <c r="A12522" s="108" t="str">
        <f t="shared" si="195"/>
        <v>IE_2005_NATIONAL TOTAL_HCB</v>
      </c>
      <c r="B12522" s="113" t="s">
        <v>154</v>
      </c>
      <c r="C12522" s="113">
        <v>2005</v>
      </c>
      <c r="D12522" s="113" t="s">
        <v>122</v>
      </c>
      <c r="E12522" s="113" t="s">
        <v>130</v>
      </c>
      <c r="F12522" s="113" t="s">
        <v>200</v>
      </c>
      <c r="G12522" s="150">
        <v>2.6473479960171E-6</v>
      </c>
    </row>
    <row r="12523" spans="1:7" x14ac:dyDescent="0.25">
      <c r="A12523" s="108" t="str">
        <f t="shared" si="195"/>
        <v>IE_2005_NATIONAL TOTAL_PCB</v>
      </c>
      <c r="B12523" s="113" t="s">
        <v>154</v>
      </c>
      <c r="C12523" s="113">
        <v>2005</v>
      </c>
      <c r="D12523" s="113" t="s">
        <v>122</v>
      </c>
      <c r="E12523" s="113" t="s">
        <v>259</v>
      </c>
      <c r="F12523" s="113" t="s">
        <v>200</v>
      </c>
      <c r="G12523" s="150">
        <v>3.2073605634274498E-5</v>
      </c>
    </row>
    <row r="12524" spans="1:7" x14ac:dyDescent="0.25">
      <c r="A12524" s="108" t="str">
        <f t="shared" si="195"/>
        <v>IE_2005_1A3(FU)_NOx</v>
      </c>
      <c r="B12524" s="113" t="s">
        <v>154</v>
      </c>
      <c r="C12524" s="113">
        <v>2005</v>
      </c>
      <c r="D12524" s="113" t="s">
        <v>134</v>
      </c>
      <c r="E12524" s="113" t="s">
        <v>199</v>
      </c>
      <c r="F12524" s="113" t="s">
        <v>200</v>
      </c>
      <c r="G12524" s="113">
        <v>54.108655377471202</v>
      </c>
    </row>
    <row r="12525" spans="1:7" x14ac:dyDescent="0.25">
      <c r="A12525" s="108" t="str">
        <f t="shared" si="195"/>
        <v>IE_2005_1A3(FS)_NOx</v>
      </c>
      <c r="B12525" s="113" t="s">
        <v>154</v>
      </c>
      <c r="C12525" s="113">
        <v>2005</v>
      </c>
      <c r="D12525" s="113" t="s">
        <v>132</v>
      </c>
      <c r="E12525" s="113" t="s">
        <v>199</v>
      </c>
      <c r="F12525" s="113" t="s">
        <v>200</v>
      </c>
      <c r="G12525" s="113">
        <v>62.140014523256703</v>
      </c>
    </row>
    <row r="12526" spans="1:7" x14ac:dyDescent="0.25">
      <c r="A12526" s="108" t="str">
        <f t="shared" si="195"/>
        <v>IE_2005_1A3(FU)_NMVOC</v>
      </c>
      <c r="B12526" s="113" t="s">
        <v>154</v>
      </c>
      <c r="C12526" s="113">
        <v>2005</v>
      </c>
      <c r="D12526" s="113" t="s">
        <v>134</v>
      </c>
      <c r="E12526" s="113" t="s">
        <v>123</v>
      </c>
      <c r="F12526" s="113" t="s">
        <v>200</v>
      </c>
      <c r="G12526" s="113">
        <v>14.5683347663633</v>
      </c>
    </row>
    <row r="12527" spans="1:7" x14ac:dyDescent="0.25">
      <c r="A12527" s="108" t="str">
        <f t="shared" si="195"/>
        <v>IE_2005_1A3(FS)_NMVOC</v>
      </c>
      <c r="B12527" s="113" t="s">
        <v>154</v>
      </c>
      <c r="C12527" s="113">
        <v>2005</v>
      </c>
      <c r="D12527" s="113" t="s">
        <v>132</v>
      </c>
      <c r="E12527" s="113" t="s">
        <v>123</v>
      </c>
      <c r="F12527" s="113" t="s">
        <v>200</v>
      </c>
      <c r="G12527" s="113">
        <v>18.2514133073648</v>
      </c>
    </row>
    <row r="12528" spans="1:7" x14ac:dyDescent="0.25">
      <c r="A12528" s="108" t="str">
        <f t="shared" si="195"/>
        <v>IE_2005_1A3(FU)_SOx</v>
      </c>
      <c r="B12528" s="113" t="s">
        <v>154</v>
      </c>
      <c r="C12528" s="113">
        <v>2005</v>
      </c>
      <c r="D12528" s="113" t="s">
        <v>134</v>
      </c>
      <c r="E12528" s="113" t="s">
        <v>201</v>
      </c>
      <c r="F12528" s="113" t="s">
        <v>200</v>
      </c>
      <c r="G12528" s="113">
        <v>0.49334273285512698</v>
      </c>
    </row>
    <row r="12529" spans="1:7" x14ac:dyDescent="0.25">
      <c r="A12529" s="108" t="str">
        <f t="shared" si="195"/>
        <v>IE_2005_1A3(FS)_SOx</v>
      </c>
      <c r="B12529" s="113" t="s">
        <v>154</v>
      </c>
      <c r="C12529" s="113">
        <v>2005</v>
      </c>
      <c r="D12529" s="113" t="s">
        <v>132</v>
      </c>
      <c r="E12529" s="113" t="s">
        <v>201</v>
      </c>
      <c r="F12529" s="113" t="s">
        <v>200</v>
      </c>
      <c r="G12529" s="113">
        <v>0.53561433570049499</v>
      </c>
    </row>
    <row r="12530" spans="1:7" x14ac:dyDescent="0.25">
      <c r="A12530" s="108" t="str">
        <f t="shared" si="195"/>
        <v>IE_2005_1A3(FU)_NH3</v>
      </c>
      <c r="B12530" s="113" t="s">
        <v>154</v>
      </c>
      <c r="C12530" s="113">
        <v>2005</v>
      </c>
      <c r="D12530" s="113" t="s">
        <v>134</v>
      </c>
      <c r="E12530" s="113" t="s">
        <v>124</v>
      </c>
      <c r="F12530" s="113" t="s">
        <v>200</v>
      </c>
      <c r="G12530" s="113">
        <v>2.3092597197299498</v>
      </c>
    </row>
    <row r="12531" spans="1:7" x14ac:dyDescent="0.25">
      <c r="A12531" s="108" t="str">
        <f t="shared" si="195"/>
        <v>IE_2005_1A3(FS)_NH3</v>
      </c>
      <c r="B12531" s="113" t="s">
        <v>154</v>
      </c>
      <c r="C12531" s="113">
        <v>2005</v>
      </c>
      <c r="D12531" s="113" t="s">
        <v>132</v>
      </c>
      <c r="E12531" s="113" t="s">
        <v>124</v>
      </c>
      <c r="F12531" s="113" t="s">
        <v>200</v>
      </c>
      <c r="G12531" s="113">
        <v>2.4473000642634499</v>
      </c>
    </row>
    <row r="12532" spans="1:7" x14ac:dyDescent="0.25">
      <c r="A12532" s="108" t="str">
        <f t="shared" si="195"/>
        <v>IE_2005_1A3(FU)_PM2.5</v>
      </c>
      <c r="B12532" s="113" t="s">
        <v>154</v>
      </c>
      <c r="C12532" s="113">
        <v>2005</v>
      </c>
      <c r="D12532" s="113" t="s">
        <v>134</v>
      </c>
      <c r="E12532" s="113" t="s">
        <v>203</v>
      </c>
      <c r="F12532" s="113" t="s">
        <v>200</v>
      </c>
      <c r="G12532" s="113">
        <v>2.7509881222363002</v>
      </c>
    </row>
    <row r="12533" spans="1:7" x14ac:dyDescent="0.25">
      <c r="A12533" s="108" t="str">
        <f t="shared" si="195"/>
        <v>IE_2005_1A3(FS)_PM2.5</v>
      </c>
      <c r="B12533" s="113" t="s">
        <v>154</v>
      </c>
      <c r="C12533" s="113">
        <v>2005</v>
      </c>
      <c r="D12533" s="113" t="s">
        <v>132</v>
      </c>
      <c r="E12533" s="113" t="s">
        <v>203</v>
      </c>
      <c r="F12533" s="113" t="s">
        <v>200</v>
      </c>
      <c r="G12533" s="113">
        <v>3.1545985936709098</v>
      </c>
    </row>
    <row r="12534" spans="1:7" x14ac:dyDescent="0.25">
      <c r="A12534" s="108" t="str">
        <f t="shared" si="195"/>
        <v>IE_2005_3D_NOx</v>
      </c>
      <c r="B12534" s="113" t="s">
        <v>154</v>
      </c>
      <c r="C12534" s="113">
        <v>2005</v>
      </c>
      <c r="D12534" s="113" t="s">
        <v>206</v>
      </c>
      <c r="E12534" s="113" t="s">
        <v>199</v>
      </c>
      <c r="F12534" s="113" t="s">
        <v>200</v>
      </c>
      <c r="G12534" s="113">
        <v>31.485914448420299</v>
      </c>
    </row>
    <row r="12535" spans="1:7" x14ac:dyDescent="0.25">
      <c r="A12535" s="108" t="str">
        <f t="shared" si="195"/>
        <v>IE_2006_NATIONAL TOTAL_NOx</v>
      </c>
      <c r="B12535" s="113" t="s">
        <v>154</v>
      </c>
      <c r="C12535" s="113">
        <v>2006</v>
      </c>
      <c r="D12535" s="113" t="s">
        <v>122</v>
      </c>
      <c r="E12535" s="113" t="s">
        <v>199</v>
      </c>
      <c r="F12535" s="113" t="s">
        <v>200</v>
      </c>
      <c r="G12535" s="113">
        <v>169.515559854191</v>
      </c>
    </row>
    <row r="12536" spans="1:7" x14ac:dyDescent="0.25">
      <c r="A12536" s="108" t="str">
        <f t="shared" si="195"/>
        <v>IE_2006_NATIONAL TOTAL_NMVOC</v>
      </c>
      <c r="B12536" s="113" t="s">
        <v>154</v>
      </c>
      <c r="C12536" s="113">
        <v>2006</v>
      </c>
      <c r="D12536" s="113" t="s">
        <v>122</v>
      </c>
      <c r="E12536" s="113" t="s">
        <v>123</v>
      </c>
      <c r="F12536" s="113" t="s">
        <v>200</v>
      </c>
      <c r="G12536" s="113">
        <v>120.93076404677301</v>
      </c>
    </row>
    <row r="12537" spans="1:7" x14ac:dyDescent="0.25">
      <c r="A12537" s="108" t="str">
        <f t="shared" si="195"/>
        <v>IE_2006_NATIONAL TOTAL_SOx</v>
      </c>
      <c r="B12537" s="113" t="s">
        <v>154</v>
      </c>
      <c r="C12537" s="113">
        <v>2006</v>
      </c>
      <c r="D12537" s="113" t="s">
        <v>122</v>
      </c>
      <c r="E12537" s="113" t="s">
        <v>201</v>
      </c>
      <c r="F12537" s="113" t="s">
        <v>200</v>
      </c>
      <c r="G12537" s="113">
        <v>62.036634494718903</v>
      </c>
    </row>
    <row r="12538" spans="1:7" x14ac:dyDescent="0.25">
      <c r="A12538" s="108" t="str">
        <f t="shared" si="195"/>
        <v>IE_2006_NATIONAL TOTAL_NH3</v>
      </c>
      <c r="B12538" s="113" t="s">
        <v>154</v>
      </c>
      <c r="C12538" s="113">
        <v>2006</v>
      </c>
      <c r="D12538" s="113" t="s">
        <v>122</v>
      </c>
      <c r="E12538" s="113" t="s">
        <v>124</v>
      </c>
      <c r="F12538" s="113" t="s">
        <v>200</v>
      </c>
      <c r="G12538" s="113">
        <v>126.339955603351</v>
      </c>
    </row>
    <row r="12539" spans="1:7" x14ac:dyDescent="0.25">
      <c r="A12539" s="108" t="str">
        <f t="shared" si="195"/>
        <v>IE_2006_NATIONAL TOTAL_PM2.5</v>
      </c>
      <c r="B12539" s="113" t="s">
        <v>154</v>
      </c>
      <c r="C12539" s="113">
        <v>2006</v>
      </c>
      <c r="D12539" s="113" t="s">
        <v>122</v>
      </c>
      <c r="E12539" s="113" t="s">
        <v>203</v>
      </c>
      <c r="F12539" s="113" t="s">
        <v>200</v>
      </c>
      <c r="G12539" s="113">
        <v>18.560712267993299</v>
      </c>
    </row>
    <row r="12540" spans="1:7" x14ac:dyDescent="0.25">
      <c r="A12540" s="108" t="str">
        <f t="shared" si="195"/>
        <v>IE_2006_NATIONAL TOTAL_Pb</v>
      </c>
      <c r="B12540" s="113" t="s">
        <v>154</v>
      </c>
      <c r="C12540" s="113">
        <v>2006</v>
      </c>
      <c r="D12540" s="113" t="s">
        <v>122</v>
      </c>
      <c r="E12540" s="113" t="s">
        <v>125</v>
      </c>
      <c r="F12540" s="113" t="s">
        <v>200</v>
      </c>
      <c r="G12540" s="113">
        <v>1.06788619480312E-2</v>
      </c>
    </row>
    <row r="12541" spans="1:7" x14ac:dyDescent="0.25">
      <c r="A12541" s="108" t="str">
        <f t="shared" si="195"/>
        <v>IE_2006_NATIONAL TOTAL_Cd</v>
      </c>
      <c r="B12541" s="113" t="s">
        <v>154</v>
      </c>
      <c r="C12541" s="113">
        <v>2006</v>
      </c>
      <c r="D12541" s="113" t="s">
        <v>122</v>
      </c>
      <c r="E12541" s="113" t="s">
        <v>126</v>
      </c>
      <c r="F12541" s="113" t="s">
        <v>200</v>
      </c>
      <c r="G12541" s="113">
        <v>3.7044875820367601E-4</v>
      </c>
    </row>
    <row r="12542" spans="1:7" x14ac:dyDescent="0.25">
      <c r="A12542" s="108" t="str">
        <f t="shared" si="195"/>
        <v>IE_2006_NATIONAL TOTAL_Hg</v>
      </c>
      <c r="B12542" s="113" t="s">
        <v>154</v>
      </c>
      <c r="C12542" s="113">
        <v>2006</v>
      </c>
      <c r="D12542" s="113" t="s">
        <v>122</v>
      </c>
      <c r="E12542" s="113" t="s">
        <v>127</v>
      </c>
      <c r="F12542" s="113" t="s">
        <v>200</v>
      </c>
      <c r="G12542" s="113">
        <v>4.7529352976349398E-4</v>
      </c>
    </row>
    <row r="12543" spans="1:7" x14ac:dyDescent="0.25">
      <c r="A12543" s="108" t="str">
        <f t="shared" si="195"/>
        <v>IE_2006_NATIONAL TOTAL_DIOX</v>
      </c>
      <c r="B12543" s="113" t="s">
        <v>154</v>
      </c>
      <c r="C12543" s="113">
        <v>2006</v>
      </c>
      <c r="D12543" s="113" t="s">
        <v>122</v>
      </c>
      <c r="E12543" s="113" t="s">
        <v>128</v>
      </c>
      <c r="F12543" s="113" t="s">
        <v>200</v>
      </c>
      <c r="G12543" s="150">
        <v>2.4251525621058101E-8</v>
      </c>
    </row>
    <row r="12544" spans="1:7" x14ac:dyDescent="0.25">
      <c r="A12544" s="108" t="str">
        <f t="shared" si="195"/>
        <v>IE_2006_NATIONAL TOTAL_PAH</v>
      </c>
      <c r="B12544" s="113" t="s">
        <v>154</v>
      </c>
      <c r="C12544" s="113">
        <v>2006</v>
      </c>
      <c r="D12544" s="113" t="s">
        <v>122</v>
      </c>
      <c r="E12544" s="113" t="s">
        <v>129</v>
      </c>
      <c r="F12544" s="113" t="s">
        <v>200</v>
      </c>
      <c r="G12544" s="113">
        <v>1.44116562425029E-2</v>
      </c>
    </row>
    <row r="12545" spans="1:7" x14ac:dyDescent="0.25">
      <c r="A12545" s="108" t="str">
        <f t="shared" si="195"/>
        <v>IE_2006_NATIONAL TOTAL_HCB</v>
      </c>
      <c r="B12545" s="113" t="s">
        <v>154</v>
      </c>
      <c r="C12545" s="113">
        <v>2006</v>
      </c>
      <c r="D12545" s="113" t="s">
        <v>122</v>
      </c>
      <c r="E12545" s="113" t="s">
        <v>130</v>
      </c>
      <c r="F12545" s="113" t="s">
        <v>200</v>
      </c>
      <c r="G12545" s="150">
        <v>2.6122759166927E-6</v>
      </c>
    </row>
    <row r="12546" spans="1:7" x14ac:dyDescent="0.25">
      <c r="A12546" s="108" t="str">
        <f t="shared" ref="A12546:A12609" si="196">CONCATENATE(B12546,"_",C12546,"_",D12546,"_",E12546)</f>
        <v>IE_2006_NATIONAL TOTAL_PCB</v>
      </c>
      <c r="B12546" s="113" t="s">
        <v>154</v>
      </c>
      <c r="C12546" s="113">
        <v>2006</v>
      </c>
      <c r="D12546" s="113" t="s">
        <v>122</v>
      </c>
      <c r="E12546" s="113" t="s">
        <v>259</v>
      </c>
      <c r="F12546" s="113" t="s">
        <v>200</v>
      </c>
      <c r="G12546" s="150">
        <v>3.0772554467354601E-5</v>
      </c>
    </row>
    <row r="12547" spans="1:7" x14ac:dyDescent="0.25">
      <c r="A12547" s="108" t="str">
        <f t="shared" si="196"/>
        <v>IE_2006_1A3(FU)_NOx</v>
      </c>
      <c r="B12547" s="113" t="s">
        <v>154</v>
      </c>
      <c r="C12547" s="113">
        <v>2006</v>
      </c>
      <c r="D12547" s="113" t="s">
        <v>134</v>
      </c>
      <c r="E12547" s="113" t="s">
        <v>199</v>
      </c>
      <c r="F12547" s="113" t="s">
        <v>200</v>
      </c>
      <c r="G12547" s="113">
        <v>54.044253484921001</v>
      </c>
    </row>
    <row r="12548" spans="1:7" x14ac:dyDescent="0.25">
      <c r="A12548" s="108" t="str">
        <f t="shared" si="196"/>
        <v>IE_2006_1A3(FS)_NOx</v>
      </c>
      <c r="B12548" s="113" t="s">
        <v>154</v>
      </c>
      <c r="C12548" s="113">
        <v>2006</v>
      </c>
      <c r="D12548" s="113" t="s">
        <v>132</v>
      </c>
      <c r="E12548" s="113" t="s">
        <v>199</v>
      </c>
      <c r="F12548" s="113" t="s">
        <v>200</v>
      </c>
      <c r="G12548" s="113">
        <v>62.170812030521702</v>
      </c>
    </row>
    <row r="12549" spans="1:7" x14ac:dyDescent="0.25">
      <c r="A12549" s="108" t="str">
        <f t="shared" si="196"/>
        <v>IE_2006_1A3(FU)_NMVOC</v>
      </c>
      <c r="B12549" s="113" t="s">
        <v>154</v>
      </c>
      <c r="C12549" s="113">
        <v>2006</v>
      </c>
      <c r="D12549" s="113" t="s">
        <v>134</v>
      </c>
      <c r="E12549" s="113" t="s">
        <v>123</v>
      </c>
      <c r="F12549" s="113" t="s">
        <v>200</v>
      </c>
      <c r="G12549" s="113">
        <v>13.3062989836034</v>
      </c>
    </row>
    <row r="12550" spans="1:7" x14ac:dyDescent="0.25">
      <c r="A12550" s="108" t="str">
        <f t="shared" si="196"/>
        <v>IE_2006_1A3(FS)_NMVOC</v>
      </c>
      <c r="B12550" s="113" t="s">
        <v>154</v>
      </c>
      <c r="C12550" s="113">
        <v>2006</v>
      </c>
      <c r="D12550" s="113" t="s">
        <v>132</v>
      </c>
      <c r="E12550" s="113" t="s">
        <v>123</v>
      </c>
      <c r="F12550" s="113" t="s">
        <v>200</v>
      </c>
      <c r="G12550" s="113">
        <v>16.8163016697651</v>
      </c>
    </row>
    <row r="12551" spans="1:7" x14ac:dyDescent="0.25">
      <c r="A12551" s="108" t="str">
        <f t="shared" si="196"/>
        <v>IE_2006_1A3(FU)_SOx</v>
      </c>
      <c r="B12551" s="113" t="s">
        <v>154</v>
      </c>
      <c r="C12551" s="113">
        <v>2006</v>
      </c>
      <c r="D12551" s="113" t="s">
        <v>134</v>
      </c>
      <c r="E12551" s="113" t="s">
        <v>201</v>
      </c>
      <c r="F12551" s="113" t="s">
        <v>200</v>
      </c>
      <c r="G12551" s="113">
        <v>0.49927354149988301</v>
      </c>
    </row>
    <row r="12552" spans="1:7" x14ac:dyDescent="0.25">
      <c r="A12552" s="108" t="str">
        <f t="shared" si="196"/>
        <v>IE_2006_1A3(FS)_SOx</v>
      </c>
      <c r="B12552" s="113" t="s">
        <v>154</v>
      </c>
      <c r="C12552" s="113">
        <v>2006</v>
      </c>
      <c r="D12552" s="113" t="s">
        <v>132</v>
      </c>
      <c r="E12552" s="113" t="s">
        <v>201</v>
      </c>
      <c r="F12552" s="113" t="s">
        <v>200</v>
      </c>
      <c r="G12552" s="113">
        <v>0.54279390336738598</v>
      </c>
    </row>
    <row r="12553" spans="1:7" x14ac:dyDescent="0.25">
      <c r="A12553" s="108" t="str">
        <f t="shared" si="196"/>
        <v>IE_2006_1A3(FU)_NH3</v>
      </c>
      <c r="B12553" s="113" t="s">
        <v>154</v>
      </c>
      <c r="C12553" s="113">
        <v>2006</v>
      </c>
      <c r="D12553" s="113" t="s">
        <v>134</v>
      </c>
      <c r="E12553" s="113" t="s">
        <v>124</v>
      </c>
      <c r="F12553" s="113" t="s">
        <v>200</v>
      </c>
      <c r="G12553" s="113">
        <v>2.1532955711941399</v>
      </c>
    </row>
    <row r="12554" spans="1:7" x14ac:dyDescent="0.25">
      <c r="A12554" s="108" t="str">
        <f t="shared" si="196"/>
        <v>IE_2006_1A3(FS)_NH3</v>
      </c>
      <c r="B12554" s="113" t="s">
        <v>154</v>
      </c>
      <c r="C12554" s="113">
        <v>2006</v>
      </c>
      <c r="D12554" s="113" t="s">
        <v>132</v>
      </c>
      <c r="E12554" s="113" t="s">
        <v>124</v>
      </c>
      <c r="F12554" s="113" t="s">
        <v>200</v>
      </c>
      <c r="G12554" s="113">
        <v>2.2788726679122902</v>
      </c>
    </row>
    <row r="12555" spans="1:7" x14ac:dyDescent="0.25">
      <c r="A12555" s="108" t="str">
        <f t="shared" si="196"/>
        <v>IE_2006_1A3(FU)_PM2.5</v>
      </c>
      <c r="B12555" s="113" t="s">
        <v>154</v>
      </c>
      <c r="C12555" s="113">
        <v>2006</v>
      </c>
      <c r="D12555" s="113" t="s">
        <v>134</v>
      </c>
      <c r="E12555" s="113" t="s">
        <v>203</v>
      </c>
      <c r="F12555" s="113" t="s">
        <v>200</v>
      </c>
      <c r="G12555" s="113">
        <v>2.7665247132730402</v>
      </c>
    </row>
    <row r="12556" spans="1:7" x14ac:dyDescent="0.25">
      <c r="A12556" s="108" t="str">
        <f t="shared" si="196"/>
        <v>IE_2006_1A3(FS)_PM2.5</v>
      </c>
      <c r="B12556" s="113" t="s">
        <v>154</v>
      </c>
      <c r="C12556" s="113">
        <v>2006</v>
      </c>
      <c r="D12556" s="113" t="s">
        <v>132</v>
      </c>
      <c r="E12556" s="113" t="s">
        <v>203</v>
      </c>
      <c r="F12556" s="113" t="s">
        <v>200</v>
      </c>
      <c r="G12556" s="113">
        <v>3.1716703954335701</v>
      </c>
    </row>
    <row r="12557" spans="1:7" x14ac:dyDescent="0.25">
      <c r="A12557" s="108" t="str">
        <f t="shared" si="196"/>
        <v>IE_2006_3D_NOx</v>
      </c>
      <c r="B12557" s="113" t="s">
        <v>154</v>
      </c>
      <c r="C12557" s="113">
        <v>2006</v>
      </c>
      <c r="D12557" s="113" t="s">
        <v>206</v>
      </c>
      <c r="E12557" s="113" t="s">
        <v>199</v>
      </c>
      <c r="F12557" s="113" t="s">
        <v>200</v>
      </c>
      <c r="G12557" s="113">
        <v>31.104943908630201</v>
      </c>
    </row>
    <row r="12558" spans="1:7" x14ac:dyDescent="0.25">
      <c r="A12558" s="108" t="str">
        <f t="shared" si="196"/>
        <v>IE_2007_NATIONAL TOTAL_NOx</v>
      </c>
      <c r="B12558" s="113" t="s">
        <v>154</v>
      </c>
      <c r="C12558" s="113">
        <v>2007</v>
      </c>
      <c r="D12558" s="113" t="s">
        <v>122</v>
      </c>
      <c r="E12558" s="113" t="s">
        <v>199</v>
      </c>
      <c r="F12558" s="113" t="s">
        <v>200</v>
      </c>
      <c r="G12558" s="113">
        <v>165.68524847473401</v>
      </c>
    </row>
    <row r="12559" spans="1:7" x14ac:dyDescent="0.25">
      <c r="A12559" s="108" t="str">
        <f t="shared" si="196"/>
        <v>IE_2007_NATIONAL TOTAL_NMVOC</v>
      </c>
      <c r="B12559" s="113" t="s">
        <v>154</v>
      </c>
      <c r="C12559" s="113">
        <v>2007</v>
      </c>
      <c r="D12559" s="113" t="s">
        <v>122</v>
      </c>
      <c r="E12559" s="113" t="s">
        <v>123</v>
      </c>
      <c r="F12559" s="113" t="s">
        <v>200</v>
      </c>
      <c r="G12559" s="113">
        <v>120.295816200136</v>
      </c>
    </row>
    <row r="12560" spans="1:7" x14ac:dyDescent="0.25">
      <c r="A12560" s="108" t="str">
        <f t="shared" si="196"/>
        <v>IE_2007_NATIONAL TOTAL_SOx</v>
      </c>
      <c r="B12560" s="113" t="s">
        <v>154</v>
      </c>
      <c r="C12560" s="113">
        <v>2007</v>
      </c>
      <c r="D12560" s="113" t="s">
        <v>122</v>
      </c>
      <c r="E12560" s="113" t="s">
        <v>201</v>
      </c>
      <c r="F12560" s="113" t="s">
        <v>200</v>
      </c>
      <c r="G12560" s="113">
        <v>56.178249687093</v>
      </c>
    </row>
    <row r="12561" spans="1:7" x14ac:dyDescent="0.25">
      <c r="A12561" s="108" t="str">
        <f t="shared" si="196"/>
        <v>IE_2007_NATIONAL TOTAL_NH3</v>
      </c>
      <c r="B12561" s="113" t="s">
        <v>154</v>
      </c>
      <c r="C12561" s="113">
        <v>2007</v>
      </c>
      <c r="D12561" s="113" t="s">
        <v>122</v>
      </c>
      <c r="E12561" s="113" t="s">
        <v>124</v>
      </c>
      <c r="F12561" s="113" t="s">
        <v>200</v>
      </c>
      <c r="G12561" s="113">
        <v>119.42424153432999</v>
      </c>
    </row>
    <row r="12562" spans="1:7" x14ac:dyDescent="0.25">
      <c r="A12562" s="108" t="str">
        <f t="shared" si="196"/>
        <v>IE_2007_NATIONAL TOTAL_PM2.5</v>
      </c>
      <c r="B12562" s="113" t="s">
        <v>154</v>
      </c>
      <c r="C12562" s="113">
        <v>2007</v>
      </c>
      <c r="D12562" s="113" t="s">
        <v>122</v>
      </c>
      <c r="E12562" s="113" t="s">
        <v>203</v>
      </c>
      <c r="F12562" s="113" t="s">
        <v>200</v>
      </c>
      <c r="G12562" s="113">
        <v>18.048556775469599</v>
      </c>
    </row>
    <row r="12563" spans="1:7" x14ac:dyDescent="0.25">
      <c r="A12563" s="108" t="str">
        <f t="shared" si="196"/>
        <v>IE_2007_NATIONAL TOTAL_Pb</v>
      </c>
      <c r="B12563" s="113" t="s">
        <v>154</v>
      </c>
      <c r="C12563" s="113">
        <v>2007</v>
      </c>
      <c r="D12563" s="113" t="s">
        <v>122</v>
      </c>
      <c r="E12563" s="113" t="s">
        <v>125</v>
      </c>
      <c r="F12563" s="113" t="s">
        <v>200</v>
      </c>
      <c r="G12563" s="113">
        <v>1.07251920770772E-2</v>
      </c>
    </row>
    <row r="12564" spans="1:7" x14ac:dyDescent="0.25">
      <c r="A12564" s="108" t="str">
        <f t="shared" si="196"/>
        <v>IE_2007_NATIONAL TOTAL_Cd</v>
      </c>
      <c r="B12564" s="113" t="s">
        <v>154</v>
      </c>
      <c r="C12564" s="113">
        <v>2007</v>
      </c>
      <c r="D12564" s="113" t="s">
        <v>122</v>
      </c>
      <c r="E12564" s="113" t="s">
        <v>126</v>
      </c>
      <c r="F12564" s="113" t="s">
        <v>200</v>
      </c>
      <c r="G12564" s="113">
        <v>3.5272979027373098E-4</v>
      </c>
    </row>
    <row r="12565" spans="1:7" x14ac:dyDescent="0.25">
      <c r="A12565" s="108" t="str">
        <f t="shared" si="196"/>
        <v>IE_2007_NATIONAL TOTAL_Hg</v>
      </c>
      <c r="B12565" s="113" t="s">
        <v>154</v>
      </c>
      <c r="C12565" s="113">
        <v>2007</v>
      </c>
      <c r="D12565" s="113" t="s">
        <v>122</v>
      </c>
      <c r="E12565" s="113" t="s">
        <v>127</v>
      </c>
      <c r="F12565" s="113" t="s">
        <v>200</v>
      </c>
      <c r="G12565" s="113">
        <v>4.6446136993482501E-4</v>
      </c>
    </row>
    <row r="12566" spans="1:7" x14ac:dyDescent="0.25">
      <c r="A12566" s="108" t="str">
        <f t="shared" si="196"/>
        <v>IE_2007_NATIONAL TOTAL_DIOX</v>
      </c>
      <c r="B12566" s="113" t="s">
        <v>154</v>
      </c>
      <c r="C12566" s="113">
        <v>2007</v>
      </c>
      <c r="D12566" s="113" t="s">
        <v>122</v>
      </c>
      <c r="E12566" s="113" t="s">
        <v>128</v>
      </c>
      <c r="F12566" s="113" t="s">
        <v>200</v>
      </c>
      <c r="G12566" s="150">
        <v>2.3538427098840701E-8</v>
      </c>
    </row>
    <row r="12567" spans="1:7" x14ac:dyDescent="0.25">
      <c r="A12567" s="108" t="str">
        <f t="shared" si="196"/>
        <v>IE_2007_NATIONAL TOTAL_PAH</v>
      </c>
      <c r="B12567" s="113" t="s">
        <v>154</v>
      </c>
      <c r="C12567" s="113">
        <v>2007</v>
      </c>
      <c r="D12567" s="113" t="s">
        <v>122</v>
      </c>
      <c r="E12567" s="113" t="s">
        <v>129</v>
      </c>
      <c r="F12567" s="113" t="s">
        <v>200</v>
      </c>
      <c r="G12567" s="113">
        <v>1.3964749460180999E-2</v>
      </c>
    </row>
    <row r="12568" spans="1:7" x14ac:dyDescent="0.25">
      <c r="A12568" s="108" t="str">
        <f t="shared" si="196"/>
        <v>IE_2007_NATIONAL TOTAL_HCB</v>
      </c>
      <c r="B12568" s="113" t="s">
        <v>154</v>
      </c>
      <c r="C12568" s="113">
        <v>2007</v>
      </c>
      <c r="D12568" s="113" t="s">
        <v>122</v>
      </c>
      <c r="E12568" s="113" t="s">
        <v>130</v>
      </c>
      <c r="F12568" s="113" t="s">
        <v>200</v>
      </c>
      <c r="G12568" s="150">
        <v>2.6191678491984399E-6</v>
      </c>
    </row>
    <row r="12569" spans="1:7" x14ac:dyDescent="0.25">
      <c r="A12569" s="108" t="str">
        <f t="shared" si="196"/>
        <v>IE_2007_NATIONAL TOTAL_PCB</v>
      </c>
      <c r="B12569" s="113" t="s">
        <v>154</v>
      </c>
      <c r="C12569" s="113">
        <v>2007</v>
      </c>
      <c r="D12569" s="113" t="s">
        <v>122</v>
      </c>
      <c r="E12569" s="113" t="s">
        <v>259</v>
      </c>
      <c r="F12569" s="113" t="s">
        <v>200</v>
      </c>
      <c r="G12569" s="150">
        <v>1.03213071939884E-5</v>
      </c>
    </row>
    <row r="12570" spans="1:7" x14ac:dyDescent="0.25">
      <c r="A12570" s="108" t="str">
        <f t="shared" si="196"/>
        <v>IE_2007_1A3(FU)_NOx</v>
      </c>
      <c r="B12570" s="113" t="s">
        <v>154</v>
      </c>
      <c r="C12570" s="113">
        <v>2007</v>
      </c>
      <c r="D12570" s="113" t="s">
        <v>134</v>
      </c>
      <c r="E12570" s="113" t="s">
        <v>199</v>
      </c>
      <c r="F12570" s="113" t="s">
        <v>200</v>
      </c>
      <c r="G12570" s="113">
        <v>52.365009722616797</v>
      </c>
    </row>
    <row r="12571" spans="1:7" x14ac:dyDescent="0.25">
      <c r="A12571" s="108" t="str">
        <f t="shared" si="196"/>
        <v>IE_2007_1A3(FS)_NOx</v>
      </c>
      <c r="B12571" s="113" t="s">
        <v>154</v>
      </c>
      <c r="C12571" s="113">
        <v>2007</v>
      </c>
      <c r="D12571" s="113" t="s">
        <v>132</v>
      </c>
      <c r="E12571" s="113" t="s">
        <v>199</v>
      </c>
      <c r="F12571" s="113" t="s">
        <v>200</v>
      </c>
      <c r="G12571" s="113">
        <v>62.290355848932101</v>
      </c>
    </row>
    <row r="12572" spans="1:7" x14ac:dyDescent="0.25">
      <c r="A12572" s="108" t="str">
        <f t="shared" si="196"/>
        <v>IE_2007_1A3(FU)_NMVOC</v>
      </c>
      <c r="B12572" s="113" t="s">
        <v>154</v>
      </c>
      <c r="C12572" s="113">
        <v>2007</v>
      </c>
      <c r="D12572" s="113" t="s">
        <v>134</v>
      </c>
      <c r="E12572" s="113" t="s">
        <v>123</v>
      </c>
      <c r="F12572" s="113" t="s">
        <v>200</v>
      </c>
      <c r="G12572" s="113">
        <v>12.012626366075001</v>
      </c>
    </row>
    <row r="12573" spans="1:7" x14ac:dyDescent="0.25">
      <c r="A12573" s="108" t="str">
        <f t="shared" si="196"/>
        <v>IE_2007_1A3(FS)_NMVOC</v>
      </c>
      <c r="B12573" s="113" t="s">
        <v>154</v>
      </c>
      <c r="C12573" s="113">
        <v>2007</v>
      </c>
      <c r="D12573" s="113" t="s">
        <v>132</v>
      </c>
      <c r="E12573" s="113" t="s">
        <v>123</v>
      </c>
      <c r="F12573" s="113" t="s">
        <v>200</v>
      </c>
      <c r="G12573" s="113">
        <v>15.523166847994</v>
      </c>
    </row>
    <row r="12574" spans="1:7" x14ac:dyDescent="0.25">
      <c r="A12574" s="108" t="str">
        <f t="shared" si="196"/>
        <v>IE_2007_1A3(FU)_SOx</v>
      </c>
      <c r="B12574" s="113" t="s">
        <v>154</v>
      </c>
      <c r="C12574" s="113">
        <v>2007</v>
      </c>
      <c r="D12574" s="113" t="s">
        <v>134</v>
      </c>
      <c r="E12574" s="113" t="s">
        <v>201</v>
      </c>
      <c r="F12574" s="113" t="s">
        <v>200</v>
      </c>
      <c r="G12574" s="113">
        <v>0.301666143774866</v>
      </c>
    </row>
    <row r="12575" spans="1:7" x14ac:dyDescent="0.25">
      <c r="A12575" s="108" t="str">
        <f t="shared" si="196"/>
        <v>IE_2007_1A3(FS)_SOx</v>
      </c>
      <c r="B12575" s="113" t="s">
        <v>154</v>
      </c>
      <c r="C12575" s="113">
        <v>2007</v>
      </c>
      <c r="D12575" s="113" t="s">
        <v>132</v>
      </c>
      <c r="E12575" s="113" t="s">
        <v>201</v>
      </c>
      <c r="F12575" s="113" t="s">
        <v>200</v>
      </c>
      <c r="G12575" s="113">
        <v>0.34585352470290498</v>
      </c>
    </row>
    <row r="12576" spans="1:7" x14ac:dyDescent="0.25">
      <c r="A12576" s="108" t="str">
        <f t="shared" si="196"/>
        <v>IE_2007_1A3(FU)_NH3</v>
      </c>
      <c r="B12576" s="113" t="s">
        <v>154</v>
      </c>
      <c r="C12576" s="113">
        <v>2007</v>
      </c>
      <c r="D12576" s="113" t="s">
        <v>134</v>
      </c>
      <c r="E12576" s="113" t="s">
        <v>124</v>
      </c>
      <c r="F12576" s="113" t="s">
        <v>200</v>
      </c>
      <c r="G12576" s="113">
        <v>1.98786143340639</v>
      </c>
    </row>
    <row r="12577" spans="1:7" x14ac:dyDescent="0.25">
      <c r="A12577" s="108" t="str">
        <f t="shared" si="196"/>
        <v>IE_2007_1A3(FS)_NH3</v>
      </c>
      <c r="B12577" s="113" t="s">
        <v>154</v>
      </c>
      <c r="C12577" s="113">
        <v>2007</v>
      </c>
      <c r="D12577" s="113" t="s">
        <v>132</v>
      </c>
      <c r="E12577" s="113" t="s">
        <v>124</v>
      </c>
      <c r="F12577" s="113" t="s">
        <v>200</v>
      </c>
      <c r="G12577" s="113">
        <v>2.12026859904201</v>
      </c>
    </row>
    <row r="12578" spans="1:7" x14ac:dyDescent="0.25">
      <c r="A12578" s="108" t="str">
        <f t="shared" si="196"/>
        <v>IE_2007_1A3(FU)_PM2.5</v>
      </c>
      <c r="B12578" s="113" t="s">
        <v>154</v>
      </c>
      <c r="C12578" s="113">
        <v>2007</v>
      </c>
      <c r="D12578" s="113" t="s">
        <v>134</v>
      </c>
      <c r="E12578" s="113" t="s">
        <v>203</v>
      </c>
      <c r="F12578" s="113" t="s">
        <v>200</v>
      </c>
      <c r="G12578" s="113">
        <v>2.7064648639751301</v>
      </c>
    </row>
    <row r="12579" spans="1:7" x14ac:dyDescent="0.25">
      <c r="A12579" s="108" t="str">
        <f t="shared" si="196"/>
        <v>IE_2007_1A3(FS)_PM2.5</v>
      </c>
      <c r="B12579" s="113" t="s">
        <v>154</v>
      </c>
      <c r="C12579" s="113">
        <v>2007</v>
      </c>
      <c r="D12579" s="113" t="s">
        <v>132</v>
      </c>
      <c r="E12579" s="113" t="s">
        <v>203</v>
      </c>
      <c r="F12579" s="113" t="s">
        <v>200</v>
      </c>
      <c r="G12579" s="113">
        <v>3.1985366120852401</v>
      </c>
    </row>
    <row r="12580" spans="1:7" x14ac:dyDescent="0.25">
      <c r="A12580" s="108" t="str">
        <f t="shared" si="196"/>
        <v>IE_2007_3D_NOx</v>
      </c>
      <c r="B12580" s="113" t="s">
        <v>154</v>
      </c>
      <c r="C12580" s="113">
        <v>2007</v>
      </c>
      <c r="D12580" s="113" t="s">
        <v>206</v>
      </c>
      <c r="E12580" s="113" t="s">
        <v>199</v>
      </c>
      <c r="F12580" s="113" t="s">
        <v>200</v>
      </c>
      <c r="G12580" s="113">
        <v>29.6116603498857</v>
      </c>
    </row>
    <row r="12581" spans="1:7" x14ac:dyDescent="0.25">
      <c r="A12581" s="108" t="str">
        <f t="shared" si="196"/>
        <v>IE_2008_NATIONAL TOTAL_NOx</v>
      </c>
      <c r="B12581" s="113" t="s">
        <v>154</v>
      </c>
      <c r="C12581" s="113">
        <v>2008</v>
      </c>
      <c r="D12581" s="113" t="s">
        <v>122</v>
      </c>
      <c r="E12581" s="113" t="s">
        <v>199</v>
      </c>
      <c r="F12581" s="113" t="s">
        <v>200</v>
      </c>
      <c r="G12581" s="113">
        <v>150.94790904151699</v>
      </c>
    </row>
    <row r="12582" spans="1:7" x14ac:dyDescent="0.25">
      <c r="A12582" s="108" t="str">
        <f t="shared" si="196"/>
        <v>IE_2008_NATIONAL TOTAL_NMVOC</v>
      </c>
      <c r="B12582" s="113" t="s">
        <v>154</v>
      </c>
      <c r="C12582" s="113">
        <v>2008</v>
      </c>
      <c r="D12582" s="113" t="s">
        <v>122</v>
      </c>
      <c r="E12582" s="113" t="s">
        <v>123</v>
      </c>
      <c r="F12582" s="113" t="s">
        <v>200</v>
      </c>
      <c r="G12582" s="113">
        <v>118.370202812805</v>
      </c>
    </row>
    <row r="12583" spans="1:7" x14ac:dyDescent="0.25">
      <c r="A12583" s="108" t="str">
        <f t="shared" si="196"/>
        <v>IE_2008_NATIONAL TOTAL_SOx</v>
      </c>
      <c r="B12583" s="113" t="s">
        <v>154</v>
      </c>
      <c r="C12583" s="113">
        <v>2008</v>
      </c>
      <c r="D12583" s="113" t="s">
        <v>122</v>
      </c>
      <c r="E12583" s="113" t="s">
        <v>201</v>
      </c>
      <c r="F12583" s="113" t="s">
        <v>200</v>
      </c>
      <c r="G12583" s="113">
        <v>46.555416917111899</v>
      </c>
    </row>
    <row r="12584" spans="1:7" x14ac:dyDescent="0.25">
      <c r="A12584" s="108" t="str">
        <f t="shared" si="196"/>
        <v>IE_2008_NATIONAL TOTAL_NH3</v>
      </c>
      <c r="B12584" s="113" t="s">
        <v>154</v>
      </c>
      <c r="C12584" s="113">
        <v>2008</v>
      </c>
      <c r="D12584" s="113" t="s">
        <v>122</v>
      </c>
      <c r="E12584" s="113" t="s">
        <v>124</v>
      </c>
      <c r="F12584" s="113" t="s">
        <v>200</v>
      </c>
      <c r="G12584" s="113">
        <v>121.589286117885</v>
      </c>
    </row>
    <row r="12585" spans="1:7" x14ac:dyDescent="0.25">
      <c r="A12585" s="108" t="str">
        <f t="shared" si="196"/>
        <v>IE_2008_NATIONAL TOTAL_PM2.5</v>
      </c>
      <c r="B12585" s="113" t="s">
        <v>154</v>
      </c>
      <c r="C12585" s="113">
        <v>2008</v>
      </c>
      <c r="D12585" s="113" t="s">
        <v>122</v>
      </c>
      <c r="E12585" s="113" t="s">
        <v>203</v>
      </c>
      <c r="F12585" s="113" t="s">
        <v>200</v>
      </c>
      <c r="G12585" s="113">
        <v>17.663539510858001</v>
      </c>
    </row>
    <row r="12586" spans="1:7" x14ac:dyDescent="0.25">
      <c r="A12586" s="108" t="str">
        <f t="shared" si="196"/>
        <v>IE_2008_NATIONAL TOTAL_Pb</v>
      </c>
      <c r="B12586" s="113" t="s">
        <v>154</v>
      </c>
      <c r="C12586" s="113">
        <v>2008</v>
      </c>
      <c r="D12586" s="113" t="s">
        <v>122</v>
      </c>
      <c r="E12586" s="113" t="s">
        <v>125</v>
      </c>
      <c r="F12586" s="113" t="s">
        <v>200</v>
      </c>
      <c r="G12586" s="113">
        <v>1.0598060470584999E-2</v>
      </c>
    </row>
    <row r="12587" spans="1:7" x14ac:dyDescent="0.25">
      <c r="A12587" s="108" t="str">
        <f t="shared" si="196"/>
        <v>IE_2008_NATIONAL TOTAL_Cd</v>
      </c>
      <c r="B12587" s="113" t="s">
        <v>154</v>
      </c>
      <c r="C12587" s="113">
        <v>2008</v>
      </c>
      <c r="D12587" s="113" t="s">
        <v>122</v>
      </c>
      <c r="E12587" s="113" t="s">
        <v>126</v>
      </c>
      <c r="F12587" s="113" t="s">
        <v>200</v>
      </c>
      <c r="G12587" s="113">
        <v>3.3536128180912199E-4</v>
      </c>
    </row>
    <row r="12588" spans="1:7" x14ac:dyDescent="0.25">
      <c r="A12588" s="108" t="str">
        <f t="shared" si="196"/>
        <v>IE_2008_NATIONAL TOTAL_Hg</v>
      </c>
      <c r="B12588" s="113" t="s">
        <v>154</v>
      </c>
      <c r="C12588" s="113">
        <v>2008</v>
      </c>
      <c r="D12588" s="113" t="s">
        <v>122</v>
      </c>
      <c r="E12588" s="113" t="s">
        <v>127</v>
      </c>
      <c r="F12588" s="113" t="s">
        <v>200</v>
      </c>
      <c r="G12588" s="113">
        <v>4.6119720989007298E-4</v>
      </c>
    </row>
    <row r="12589" spans="1:7" x14ac:dyDescent="0.25">
      <c r="A12589" s="108" t="str">
        <f t="shared" si="196"/>
        <v>IE_2008_NATIONAL TOTAL_DIOX</v>
      </c>
      <c r="B12589" s="113" t="s">
        <v>154</v>
      </c>
      <c r="C12589" s="113">
        <v>2008</v>
      </c>
      <c r="D12589" s="113" t="s">
        <v>122</v>
      </c>
      <c r="E12589" s="113" t="s">
        <v>128</v>
      </c>
      <c r="F12589" s="113" t="s">
        <v>200</v>
      </c>
      <c r="G12589" s="150">
        <v>2.5965913965044801E-8</v>
      </c>
    </row>
    <row r="12590" spans="1:7" x14ac:dyDescent="0.25">
      <c r="A12590" s="108" t="str">
        <f t="shared" si="196"/>
        <v>IE_2008_NATIONAL TOTAL_PAH</v>
      </c>
      <c r="B12590" s="113" t="s">
        <v>154</v>
      </c>
      <c r="C12590" s="113">
        <v>2008</v>
      </c>
      <c r="D12590" s="113" t="s">
        <v>122</v>
      </c>
      <c r="E12590" s="113" t="s">
        <v>129</v>
      </c>
      <c r="F12590" s="113" t="s">
        <v>200</v>
      </c>
      <c r="G12590" s="113">
        <v>1.48360540981111E-2</v>
      </c>
    </row>
    <row r="12591" spans="1:7" x14ac:dyDescent="0.25">
      <c r="A12591" s="108" t="str">
        <f t="shared" si="196"/>
        <v>IE_2008_NATIONAL TOTAL_HCB</v>
      </c>
      <c r="B12591" s="113" t="s">
        <v>154</v>
      </c>
      <c r="C12591" s="113">
        <v>2008</v>
      </c>
      <c r="D12591" s="113" t="s">
        <v>122</v>
      </c>
      <c r="E12591" s="113" t="s">
        <v>130</v>
      </c>
      <c r="F12591" s="113" t="s">
        <v>200</v>
      </c>
      <c r="G12591" s="150">
        <v>2.5888609325381599E-6</v>
      </c>
    </row>
    <row r="12592" spans="1:7" x14ac:dyDescent="0.25">
      <c r="A12592" s="108" t="str">
        <f t="shared" si="196"/>
        <v>IE_2008_NATIONAL TOTAL_PCB</v>
      </c>
      <c r="B12592" s="113" t="s">
        <v>154</v>
      </c>
      <c r="C12592" s="113">
        <v>2008</v>
      </c>
      <c r="D12592" s="113" t="s">
        <v>122</v>
      </c>
      <c r="E12592" s="113" t="s">
        <v>259</v>
      </c>
      <c r="F12592" s="113" t="s">
        <v>200</v>
      </c>
      <c r="G12592" s="150">
        <v>1.20690789277725E-5</v>
      </c>
    </row>
    <row r="12593" spans="1:7" x14ac:dyDescent="0.25">
      <c r="A12593" s="108" t="str">
        <f t="shared" si="196"/>
        <v>IE_2008_1A3(FU)_NOx</v>
      </c>
      <c r="B12593" s="113" t="s">
        <v>154</v>
      </c>
      <c r="C12593" s="113">
        <v>2008</v>
      </c>
      <c r="D12593" s="113" t="s">
        <v>134</v>
      </c>
      <c r="E12593" s="113" t="s">
        <v>199</v>
      </c>
      <c r="F12593" s="113" t="s">
        <v>200</v>
      </c>
      <c r="G12593" s="113">
        <v>50.234423248397597</v>
      </c>
    </row>
    <row r="12594" spans="1:7" x14ac:dyDescent="0.25">
      <c r="A12594" s="108" t="str">
        <f t="shared" si="196"/>
        <v>IE_2008_1A3(FS)_NOx</v>
      </c>
      <c r="B12594" s="113" t="s">
        <v>154</v>
      </c>
      <c r="C12594" s="113">
        <v>2008</v>
      </c>
      <c r="D12594" s="113" t="s">
        <v>132</v>
      </c>
      <c r="E12594" s="113" t="s">
        <v>199</v>
      </c>
      <c r="F12594" s="113" t="s">
        <v>200</v>
      </c>
      <c r="G12594" s="113">
        <v>54.975433427031298</v>
      </c>
    </row>
    <row r="12595" spans="1:7" x14ac:dyDescent="0.25">
      <c r="A12595" s="108" t="str">
        <f t="shared" si="196"/>
        <v>IE_2008_1A3(FU)_NMVOC</v>
      </c>
      <c r="B12595" s="113" t="s">
        <v>154</v>
      </c>
      <c r="C12595" s="113">
        <v>2008</v>
      </c>
      <c r="D12595" s="113" t="s">
        <v>134</v>
      </c>
      <c r="E12595" s="113" t="s">
        <v>123</v>
      </c>
      <c r="F12595" s="113" t="s">
        <v>200</v>
      </c>
      <c r="G12595" s="113">
        <v>11.534959190971801</v>
      </c>
    </row>
    <row r="12596" spans="1:7" x14ac:dyDescent="0.25">
      <c r="A12596" s="108" t="str">
        <f t="shared" si="196"/>
        <v>IE_2008_1A3(FS)_NMVOC</v>
      </c>
      <c r="B12596" s="113" t="s">
        <v>154</v>
      </c>
      <c r="C12596" s="113">
        <v>2008</v>
      </c>
      <c r="D12596" s="113" t="s">
        <v>132</v>
      </c>
      <c r="E12596" s="113" t="s">
        <v>123</v>
      </c>
      <c r="F12596" s="113" t="s">
        <v>200</v>
      </c>
      <c r="G12596" s="113">
        <v>14.7274151233269</v>
      </c>
    </row>
    <row r="12597" spans="1:7" x14ac:dyDescent="0.25">
      <c r="A12597" s="108" t="str">
        <f t="shared" si="196"/>
        <v>IE_2008_1A3(FU)_SOx</v>
      </c>
      <c r="B12597" s="113" t="s">
        <v>154</v>
      </c>
      <c r="C12597" s="113">
        <v>2008</v>
      </c>
      <c r="D12597" s="113" t="s">
        <v>134</v>
      </c>
      <c r="E12597" s="113" t="s">
        <v>201</v>
      </c>
      <c r="F12597" s="113" t="s">
        <v>200</v>
      </c>
      <c r="G12597" s="113">
        <v>0.12583828808225</v>
      </c>
    </row>
    <row r="12598" spans="1:7" x14ac:dyDescent="0.25">
      <c r="A12598" s="108" t="str">
        <f t="shared" si="196"/>
        <v>IE_2008_1A3(FS)_SOx</v>
      </c>
      <c r="B12598" s="113" t="s">
        <v>154</v>
      </c>
      <c r="C12598" s="113">
        <v>2008</v>
      </c>
      <c r="D12598" s="113" t="s">
        <v>132</v>
      </c>
      <c r="E12598" s="113" t="s">
        <v>201</v>
      </c>
      <c r="F12598" s="113" t="s">
        <v>200</v>
      </c>
      <c r="G12598" s="113">
        <v>0.13534076624372399</v>
      </c>
    </row>
    <row r="12599" spans="1:7" x14ac:dyDescent="0.25">
      <c r="A12599" s="108" t="str">
        <f t="shared" si="196"/>
        <v>IE_2008_1A3(FU)_NH3</v>
      </c>
      <c r="B12599" s="113" t="s">
        <v>154</v>
      </c>
      <c r="C12599" s="113">
        <v>2008</v>
      </c>
      <c r="D12599" s="113" t="s">
        <v>134</v>
      </c>
      <c r="E12599" s="113" t="s">
        <v>124</v>
      </c>
      <c r="F12599" s="113" t="s">
        <v>200</v>
      </c>
      <c r="G12599" s="113">
        <v>1.9723382498620099</v>
      </c>
    </row>
    <row r="12600" spans="1:7" x14ac:dyDescent="0.25">
      <c r="A12600" s="108" t="str">
        <f t="shared" si="196"/>
        <v>IE_2008_1A3(FS)_NH3</v>
      </c>
      <c r="B12600" s="113" t="s">
        <v>154</v>
      </c>
      <c r="C12600" s="113">
        <v>2008</v>
      </c>
      <c r="D12600" s="113" t="s">
        <v>132</v>
      </c>
      <c r="E12600" s="113" t="s">
        <v>124</v>
      </c>
      <c r="F12600" s="113" t="s">
        <v>200</v>
      </c>
      <c r="G12600" s="113">
        <v>2.0297604978354</v>
      </c>
    </row>
    <row r="12601" spans="1:7" x14ac:dyDescent="0.25">
      <c r="A12601" s="108" t="str">
        <f t="shared" si="196"/>
        <v>IE_2008_1A3(FU)_PM2.5</v>
      </c>
      <c r="B12601" s="113" t="s">
        <v>154</v>
      </c>
      <c r="C12601" s="113">
        <v>2008</v>
      </c>
      <c r="D12601" s="113" t="s">
        <v>134</v>
      </c>
      <c r="E12601" s="113" t="s">
        <v>203</v>
      </c>
      <c r="F12601" s="113" t="s">
        <v>200</v>
      </c>
      <c r="G12601" s="113">
        <v>2.6079202275023401</v>
      </c>
    </row>
    <row r="12602" spans="1:7" x14ac:dyDescent="0.25">
      <c r="A12602" s="108" t="str">
        <f t="shared" si="196"/>
        <v>IE_2008_1A3(FS)_PM2.5</v>
      </c>
      <c r="B12602" s="113" t="s">
        <v>154</v>
      </c>
      <c r="C12602" s="113">
        <v>2008</v>
      </c>
      <c r="D12602" s="113" t="s">
        <v>132</v>
      </c>
      <c r="E12602" s="113" t="s">
        <v>203</v>
      </c>
      <c r="F12602" s="113" t="s">
        <v>200</v>
      </c>
      <c r="G12602" s="113">
        <v>2.8413183822233701</v>
      </c>
    </row>
    <row r="12603" spans="1:7" x14ac:dyDescent="0.25">
      <c r="A12603" s="108" t="str">
        <f t="shared" si="196"/>
        <v>IE_2008_3D_NOx</v>
      </c>
      <c r="B12603" s="113" t="s">
        <v>154</v>
      </c>
      <c r="C12603" s="113">
        <v>2008</v>
      </c>
      <c r="D12603" s="113" t="s">
        <v>206</v>
      </c>
      <c r="E12603" s="113" t="s">
        <v>199</v>
      </c>
      <c r="F12603" s="113" t="s">
        <v>200</v>
      </c>
      <c r="G12603" s="113">
        <v>29.119326123901601</v>
      </c>
    </row>
    <row r="12604" spans="1:7" x14ac:dyDescent="0.25">
      <c r="A12604" s="108" t="str">
        <f t="shared" si="196"/>
        <v>IE_2009_NATIONAL TOTAL_NOx</v>
      </c>
      <c r="B12604" s="113" t="s">
        <v>154</v>
      </c>
      <c r="C12604" s="113">
        <v>2009</v>
      </c>
      <c r="D12604" s="113" t="s">
        <v>122</v>
      </c>
      <c r="E12604" s="113" t="s">
        <v>199</v>
      </c>
      <c r="F12604" s="113" t="s">
        <v>200</v>
      </c>
      <c r="G12604" s="113">
        <v>126.37203441309801</v>
      </c>
    </row>
    <row r="12605" spans="1:7" x14ac:dyDescent="0.25">
      <c r="A12605" s="108" t="str">
        <f t="shared" si="196"/>
        <v>IE_2009_NATIONAL TOTAL_NMVOC</v>
      </c>
      <c r="B12605" s="113" t="s">
        <v>154</v>
      </c>
      <c r="C12605" s="113">
        <v>2009</v>
      </c>
      <c r="D12605" s="113" t="s">
        <v>122</v>
      </c>
      <c r="E12605" s="113" t="s">
        <v>123</v>
      </c>
      <c r="F12605" s="113" t="s">
        <v>200</v>
      </c>
      <c r="G12605" s="113">
        <v>123.50436775758099</v>
      </c>
    </row>
    <row r="12606" spans="1:7" x14ac:dyDescent="0.25">
      <c r="A12606" s="108" t="str">
        <f t="shared" si="196"/>
        <v>IE_2009_NATIONAL TOTAL_SOx</v>
      </c>
      <c r="B12606" s="113" t="s">
        <v>154</v>
      </c>
      <c r="C12606" s="113">
        <v>2009</v>
      </c>
      <c r="D12606" s="113" t="s">
        <v>122</v>
      </c>
      <c r="E12606" s="113" t="s">
        <v>201</v>
      </c>
      <c r="F12606" s="113" t="s">
        <v>200</v>
      </c>
      <c r="G12606" s="113">
        <v>33.342381520723301</v>
      </c>
    </row>
    <row r="12607" spans="1:7" x14ac:dyDescent="0.25">
      <c r="A12607" s="108" t="str">
        <f t="shared" si="196"/>
        <v>IE_2009_NATIONAL TOTAL_NH3</v>
      </c>
      <c r="B12607" s="113" t="s">
        <v>154</v>
      </c>
      <c r="C12607" s="113">
        <v>2009</v>
      </c>
      <c r="D12607" s="113" t="s">
        <v>122</v>
      </c>
      <c r="E12607" s="113" t="s">
        <v>124</v>
      </c>
      <c r="F12607" s="113" t="s">
        <v>200</v>
      </c>
      <c r="G12607" s="113">
        <v>122.23888165808199</v>
      </c>
    </row>
    <row r="12608" spans="1:7" x14ac:dyDescent="0.25">
      <c r="A12608" s="108" t="str">
        <f t="shared" si="196"/>
        <v>IE_2009_NATIONAL TOTAL_PM2.5</v>
      </c>
      <c r="B12608" s="113" t="s">
        <v>154</v>
      </c>
      <c r="C12608" s="113">
        <v>2009</v>
      </c>
      <c r="D12608" s="113" t="s">
        <v>122</v>
      </c>
      <c r="E12608" s="113" t="s">
        <v>203</v>
      </c>
      <c r="F12608" s="113" t="s">
        <v>200</v>
      </c>
      <c r="G12608" s="113">
        <v>16.771056084483899</v>
      </c>
    </row>
    <row r="12609" spans="1:7" x14ac:dyDescent="0.25">
      <c r="A12609" s="108" t="str">
        <f t="shared" si="196"/>
        <v>IE_2009_NATIONAL TOTAL_Pb</v>
      </c>
      <c r="B12609" s="113" t="s">
        <v>154</v>
      </c>
      <c r="C12609" s="113">
        <v>2009</v>
      </c>
      <c r="D12609" s="113" t="s">
        <v>122</v>
      </c>
      <c r="E12609" s="113" t="s">
        <v>125</v>
      </c>
      <c r="F12609" s="113" t="s">
        <v>200</v>
      </c>
      <c r="G12609" s="113">
        <v>9.2774851092360996E-3</v>
      </c>
    </row>
    <row r="12610" spans="1:7" x14ac:dyDescent="0.25">
      <c r="A12610" s="108" t="str">
        <f t="shared" ref="A12610:A12673" si="197">CONCATENATE(B12610,"_",C12610,"_",D12610,"_",E12610)</f>
        <v>IE_2009_NATIONAL TOTAL_Cd</v>
      </c>
      <c r="B12610" s="113" t="s">
        <v>154</v>
      </c>
      <c r="C12610" s="113">
        <v>2009</v>
      </c>
      <c r="D12610" s="113" t="s">
        <v>122</v>
      </c>
      <c r="E12610" s="113" t="s">
        <v>126</v>
      </c>
      <c r="F12610" s="113" t="s">
        <v>200</v>
      </c>
      <c r="G12610" s="113">
        <v>3.0929474626881898E-4</v>
      </c>
    </row>
    <row r="12611" spans="1:7" x14ac:dyDescent="0.25">
      <c r="A12611" s="108" t="str">
        <f t="shared" si="197"/>
        <v>IE_2009_NATIONAL TOTAL_Hg</v>
      </c>
      <c r="B12611" s="113" t="s">
        <v>154</v>
      </c>
      <c r="C12611" s="113">
        <v>2009</v>
      </c>
      <c r="D12611" s="113" t="s">
        <v>122</v>
      </c>
      <c r="E12611" s="113" t="s">
        <v>127</v>
      </c>
      <c r="F12611" s="113" t="s">
        <v>200</v>
      </c>
      <c r="G12611" s="113">
        <v>4.1574373338742798E-4</v>
      </c>
    </row>
    <row r="12612" spans="1:7" x14ac:dyDescent="0.25">
      <c r="A12612" s="108" t="str">
        <f t="shared" si="197"/>
        <v>IE_2009_NATIONAL TOTAL_DIOX</v>
      </c>
      <c r="B12612" s="113" t="s">
        <v>154</v>
      </c>
      <c r="C12612" s="113">
        <v>2009</v>
      </c>
      <c r="D12612" s="113" t="s">
        <v>122</v>
      </c>
      <c r="E12612" s="113" t="s">
        <v>128</v>
      </c>
      <c r="F12612" s="113" t="s">
        <v>200</v>
      </c>
      <c r="G12612" s="150">
        <v>2.57824429269734E-8</v>
      </c>
    </row>
    <row r="12613" spans="1:7" x14ac:dyDescent="0.25">
      <c r="A12613" s="108" t="str">
        <f t="shared" si="197"/>
        <v>IE_2009_NATIONAL TOTAL_PAH</v>
      </c>
      <c r="B12613" s="113" t="s">
        <v>154</v>
      </c>
      <c r="C12613" s="113">
        <v>2009</v>
      </c>
      <c r="D12613" s="113" t="s">
        <v>122</v>
      </c>
      <c r="E12613" s="113" t="s">
        <v>129</v>
      </c>
      <c r="F12613" s="113" t="s">
        <v>200</v>
      </c>
      <c r="G12613" s="113">
        <v>1.53802021264228E-2</v>
      </c>
    </row>
    <row r="12614" spans="1:7" x14ac:dyDescent="0.25">
      <c r="A12614" s="108" t="str">
        <f t="shared" si="197"/>
        <v>IE_2009_NATIONAL TOTAL_HCB</v>
      </c>
      <c r="B12614" s="113" t="s">
        <v>154</v>
      </c>
      <c r="C12614" s="113">
        <v>2009</v>
      </c>
      <c r="D12614" s="113" t="s">
        <v>122</v>
      </c>
      <c r="E12614" s="113" t="s">
        <v>130</v>
      </c>
      <c r="F12614" s="113" t="s">
        <v>200</v>
      </c>
      <c r="G12614" s="150">
        <v>2.5480677951291602E-6</v>
      </c>
    </row>
    <row r="12615" spans="1:7" x14ac:dyDescent="0.25">
      <c r="A12615" s="108" t="str">
        <f t="shared" si="197"/>
        <v>IE_2009_NATIONAL TOTAL_PCB</v>
      </c>
      <c r="B12615" s="113" t="s">
        <v>154</v>
      </c>
      <c r="C12615" s="113">
        <v>2009</v>
      </c>
      <c r="D12615" s="113" t="s">
        <v>122</v>
      </c>
      <c r="E12615" s="113" t="s">
        <v>259</v>
      </c>
      <c r="F12615" s="113" t="s">
        <v>200</v>
      </c>
      <c r="G12615" s="150">
        <v>1.20254984041135E-5</v>
      </c>
    </row>
    <row r="12616" spans="1:7" x14ac:dyDescent="0.25">
      <c r="A12616" s="108" t="str">
        <f t="shared" si="197"/>
        <v>IE_2009_1A3(FU)_NOx</v>
      </c>
      <c r="B12616" s="113" t="s">
        <v>154</v>
      </c>
      <c r="C12616" s="113">
        <v>2009</v>
      </c>
      <c r="D12616" s="113" t="s">
        <v>134</v>
      </c>
      <c r="E12616" s="113" t="s">
        <v>199</v>
      </c>
      <c r="F12616" s="113" t="s">
        <v>200</v>
      </c>
      <c r="G12616" s="113">
        <v>43.648152365997802</v>
      </c>
    </row>
    <row r="12617" spans="1:7" x14ac:dyDescent="0.25">
      <c r="A12617" s="108" t="str">
        <f t="shared" si="197"/>
        <v>IE_2009_1A3(FS)_NOx</v>
      </c>
      <c r="B12617" s="113" t="s">
        <v>154</v>
      </c>
      <c r="C12617" s="113">
        <v>2009</v>
      </c>
      <c r="D12617" s="113" t="s">
        <v>132</v>
      </c>
      <c r="E12617" s="113" t="s">
        <v>199</v>
      </c>
      <c r="F12617" s="113" t="s">
        <v>200</v>
      </c>
      <c r="G12617" s="113">
        <v>47.608293154458401</v>
      </c>
    </row>
    <row r="12618" spans="1:7" x14ac:dyDescent="0.25">
      <c r="A12618" s="108" t="str">
        <f t="shared" si="197"/>
        <v>IE_2009_1A3(FU)_NMVOC</v>
      </c>
      <c r="B12618" s="113" t="s">
        <v>154</v>
      </c>
      <c r="C12618" s="113">
        <v>2009</v>
      </c>
      <c r="D12618" s="113" t="s">
        <v>134</v>
      </c>
      <c r="E12618" s="113" t="s">
        <v>123</v>
      </c>
      <c r="F12618" s="113" t="s">
        <v>200</v>
      </c>
      <c r="G12618" s="113">
        <v>10.2939479165903</v>
      </c>
    </row>
    <row r="12619" spans="1:7" x14ac:dyDescent="0.25">
      <c r="A12619" s="108" t="str">
        <f t="shared" si="197"/>
        <v>IE_2009_1A3(FS)_NMVOC</v>
      </c>
      <c r="B12619" s="113" t="s">
        <v>154</v>
      </c>
      <c r="C12619" s="113">
        <v>2009</v>
      </c>
      <c r="D12619" s="113" t="s">
        <v>132</v>
      </c>
      <c r="E12619" s="113" t="s">
        <v>123</v>
      </c>
      <c r="F12619" s="113" t="s">
        <v>200</v>
      </c>
      <c r="G12619" s="113">
        <v>13.1617274549152</v>
      </c>
    </row>
    <row r="12620" spans="1:7" x14ac:dyDescent="0.25">
      <c r="A12620" s="108" t="str">
        <f t="shared" si="197"/>
        <v>IE_2009_1A3(FU)_SOx</v>
      </c>
      <c r="B12620" s="113" t="s">
        <v>154</v>
      </c>
      <c r="C12620" s="113">
        <v>2009</v>
      </c>
      <c r="D12620" s="113" t="s">
        <v>134</v>
      </c>
      <c r="E12620" s="113" t="s">
        <v>201</v>
      </c>
      <c r="F12620" s="113" t="s">
        <v>200</v>
      </c>
      <c r="G12620" s="113">
        <v>5.1116684532398399E-2</v>
      </c>
    </row>
    <row r="12621" spans="1:7" x14ac:dyDescent="0.25">
      <c r="A12621" s="108" t="str">
        <f t="shared" si="197"/>
        <v>IE_2009_1A3(FS)_SOx</v>
      </c>
      <c r="B12621" s="113" t="s">
        <v>154</v>
      </c>
      <c r="C12621" s="113">
        <v>2009</v>
      </c>
      <c r="D12621" s="113" t="s">
        <v>132</v>
      </c>
      <c r="E12621" s="113" t="s">
        <v>201</v>
      </c>
      <c r="F12621" s="113" t="s">
        <v>200</v>
      </c>
      <c r="G12621" s="113">
        <v>5.42487603908655E-2</v>
      </c>
    </row>
    <row r="12622" spans="1:7" x14ac:dyDescent="0.25">
      <c r="A12622" s="108" t="str">
        <f t="shared" si="197"/>
        <v>IE_2009_1A3(FU)_NH3</v>
      </c>
      <c r="B12622" s="113" t="s">
        <v>154</v>
      </c>
      <c r="C12622" s="113">
        <v>2009</v>
      </c>
      <c r="D12622" s="113" t="s">
        <v>134</v>
      </c>
      <c r="E12622" s="113" t="s">
        <v>124</v>
      </c>
      <c r="F12622" s="113" t="s">
        <v>200</v>
      </c>
      <c r="G12622" s="113">
        <v>1.7468696893214</v>
      </c>
    </row>
    <row r="12623" spans="1:7" x14ac:dyDescent="0.25">
      <c r="A12623" s="108" t="str">
        <f t="shared" si="197"/>
        <v>IE_2009_1A3(FS)_NH3</v>
      </c>
      <c r="B12623" s="113" t="s">
        <v>154</v>
      </c>
      <c r="C12623" s="113">
        <v>2009</v>
      </c>
      <c r="D12623" s="113" t="s">
        <v>132</v>
      </c>
      <c r="E12623" s="113" t="s">
        <v>124</v>
      </c>
      <c r="F12623" s="113" t="s">
        <v>200</v>
      </c>
      <c r="G12623" s="113">
        <v>1.7552149160722901</v>
      </c>
    </row>
    <row r="12624" spans="1:7" x14ac:dyDescent="0.25">
      <c r="A12624" s="108" t="str">
        <f t="shared" si="197"/>
        <v>IE_2009_1A3(FU)_PM2.5</v>
      </c>
      <c r="B12624" s="113" t="s">
        <v>154</v>
      </c>
      <c r="C12624" s="113">
        <v>2009</v>
      </c>
      <c r="D12624" s="113" t="s">
        <v>134</v>
      </c>
      <c r="E12624" s="113" t="s">
        <v>203</v>
      </c>
      <c r="F12624" s="113" t="s">
        <v>200</v>
      </c>
      <c r="G12624" s="113">
        <v>2.34212213059799</v>
      </c>
    </row>
    <row r="12625" spans="1:7" x14ac:dyDescent="0.25">
      <c r="A12625" s="108" t="str">
        <f t="shared" si="197"/>
        <v>IE_2009_1A3(FS)_PM2.5</v>
      </c>
      <c r="B12625" s="113" t="s">
        <v>154</v>
      </c>
      <c r="C12625" s="113">
        <v>2009</v>
      </c>
      <c r="D12625" s="113" t="s">
        <v>132</v>
      </c>
      <c r="E12625" s="113" t="s">
        <v>203</v>
      </c>
      <c r="F12625" s="113" t="s">
        <v>200</v>
      </c>
      <c r="G12625" s="113">
        <v>2.5386426037739902</v>
      </c>
    </row>
    <row r="12626" spans="1:7" x14ac:dyDescent="0.25">
      <c r="A12626" s="108" t="str">
        <f t="shared" si="197"/>
        <v>IE_2009_3D_NOx</v>
      </c>
      <c r="B12626" s="113" t="s">
        <v>154</v>
      </c>
      <c r="C12626" s="113">
        <v>2009</v>
      </c>
      <c r="D12626" s="113" t="s">
        <v>206</v>
      </c>
      <c r="E12626" s="113" t="s">
        <v>199</v>
      </c>
      <c r="F12626" s="113" t="s">
        <v>200</v>
      </c>
      <c r="G12626" s="113">
        <v>28.769429029103001</v>
      </c>
    </row>
    <row r="12627" spans="1:7" x14ac:dyDescent="0.25">
      <c r="A12627" s="108" t="str">
        <f t="shared" si="197"/>
        <v>IE_2010_NATIONAL TOTAL_NOx</v>
      </c>
      <c r="B12627" s="113" t="s">
        <v>154</v>
      </c>
      <c r="C12627" s="113">
        <v>2010</v>
      </c>
      <c r="D12627" s="113" t="s">
        <v>122</v>
      </c>
      <c r="E12627" s="113" t="s">
        <v>199</v>
      </c>
      <c r="F12627" s="113" t="s">
        <v>200</v>
      </c>
      <c r="G12627" s="113">
        <v>119.57444821152799</v>
      </c>
    </row>
    <row r="12628" spans="1:7" x14ac:dyDescent="0.25">
      <c r="A12628" s="108" t="str">
        <f t="shared" si="197"/>
        <v>IE_2010_NATIONAL TOTAL_NMVOC</v>
      </c>
      <c r="B12628" s="113" t="s">
        <v>154</v>
      </c>
      <c r="C12628" s="113">
        <v>2010</v>
      </c>
      <c r="D12628" s="113" t="s">
        <v>122</v>
      </c>
      <c r="E12628" s="113" t="s">
        <v>123</v>
      </c>
      <c r="F12628" s="113" t="s">
        <v>200</v>
      </c>
      <c r="G12628" s="113">
        <v>113.763424051973</v>
      </c>
    </row>
    <row r="12629" spans="1:7" x14ac:dyDescent="0.25">
      <c r="A12629" s="108" t="str">
        <f t="shared" si="197"/>
        <v>IE_2010_NATIONAL TOTAL_SOx</v>
      </c>
      <c r="B12629" s="113" t="s">
        <v>154</v>
      </c>
      <c r="C12629" s="113">
        <v>2010</v>
      </c>
      <c r="D12629" s="113" t="s">
        <v>122</v>
      </c>
      <c r="E12629" s="113" t="s">
        <v>201</v>
      </c>
      <c r="F12629" s="113" t="s">
        <v>200</v>
      </c>
      <c r="G12629" s="113">
        <v>27.419496635075099</v>
      </c>
    </row>
    <row r="12630" spans="1:7" x14ac:dyDescent="0.25">
      <c r="A12630" s="108" t="str">
        <f t="shared" si="197"/>
        <v>IE_2010_NATIONAL TOTAL_NH3</v>
      </c>
      <c r="B12630" s="113" t="s">
        <v>154</v>
      </c>
      <c r="C12630" s="113">
        <v>2010</v>
      </c>
      <c r="D12630" s="113" t="s">
        <v>122</v>
      </c>
      <c r="E12630" s="113" t="s">
        <v>124</v>
      </c>
      <c r="F12630" s="113" t="s">
        <v>200</v>
      </c>
      <c r="G12630" s="113">
        <v>121.074521422731</v>
      </c>
    </row>
    <row r="12631" spans="1:7" x14ac:dyDescent="0.25">
      <c r="A12631" s="108" t="str">
        <f t="shared" si="197"/>
        <v>IE_2010_NATIONAL TOTAL_PM2.5</v>
      </c>
      <c r="B12631" s="113" t="s">
        <v>154</v>
      </c>
      <c r="C12631" s="113">
        <v>2010</v>
      </c>
      <c r="D12631" s="113" t="s">
        <v>122</v>
      </c>
      <c r="E12631" s="113" t="s">
        <v>203</v>
      </c>
      <c r="F12631" s="113" t="s">
        <v>200</v>
      </c>
      <c r="G12631" s="113">
        <v>15.8965865238443</v>
      </c>
    </row>
    <row r="12632" spans="1:7" x14ac:dyDescent="0.25">
      <c r="A12632" s="108" t="str">
        <f t="shared" si="197"/>
        <v>IE_2010_NATIONAL TOTAL_Pb</v>
      </c>
      <c r="B12632" s="113" t="s">
        <v>154</v>
      </c>
      <c r="C12632" s="113">
        <v>2010</v>
      </c>
      <c r="D12632" s="113" t="s">
        <v>122</v>
      </c>
      <c r="E12632" s="113" t="s">
        <v>125</v>
      </c>
      <c r="F12632" s="113" t="s">
        <v>200</v>
      </c>
      <c r="G12632" s="113">
        <v>8.8337648163816992E-3</v>
      </c>
    </row>
    <row r="12633" spans="1:7" x14ac:dyDescent="0.25">
      <c r="A12633" s="108" t="str">
        <f t="shared" si="197"/>
        <v>IE_2010_NATIONAL TOTAL_Cd</v>
      </c>
      <c r="B12633" s="113" t="s">
        <v>154</v>
      </c>
      <c r="C12633" s="113">
        <v>2010</v>
      </c>
      <c r="D12633" s="113" t="s">
        <v>122</v>
      </c>
      <c r="E12633" s="113" t="s">
        <v>126</v>
      </c>
      <c r="F12633" s="113" t="s">
        <v>200</v>
      </c>
      <c r="G12633" s="113">
        <v>3.06664832708329E-4</v>
      </c>
    </row>
    <row r="12634" spans="1:7" x14ac:dyDescent="0.25">
      <c r="A12634" s="108" t="str">
        <f t="shared" si="197"/>
        <v>IE_2010_NATIONAL TOTAL_Hg</v>
      </c>
      <c r="B12634" s="113" t="s">
        <v>154</v>
      </c>
      <c r="C12634" s="113">
        <v>2010</v>
      </c>
      <c r="D12634" s="113" t="s">
        <v>122</v>
      </c>
      <c r="E12634" s="113" t="s">
        <v>127</v>
      </c>
      <c r="F12634" s="113" t="s">
        <v>200</v>
      </c>
      <c r="G12634" s="113">
        <v>3.94927398341369E-4</v>
      </c>
    </row>
    <row r="12635" spans="1:7" x14ac:dyDescent="0.25">
      <c r="A12635" s="108" t="str">
        <f t="shared" si="197"/>
        <v>IE_2010_NATIONAL TOTAL_DIOX</v>
      </c>
      <c r="B12635" s="113" t="s">
        <v>154</v>
      </c>
      <c r="C12635" s="113">
        <v>2010</v>
      </c>
      <c r="D12635" s="113" t="s">
        <v>122</v>
      </c>
      <c r="E12635" s="113" t="s">
        <v>128</v>
      </c>
      <c r="F12635" s="113" t="s">
        <v>200</v>
      </c>
      <c r="G12635" s="150">
        <v>2.45028695061445E-8</v>
      </c>
    </row>
    <row r="12636" spans="1:7" x14ac:dyDescent="0.25">
      <c r="A12636" s="108" t="str">
        <f t="shared" si="197"/>
        <v>IE_2010_NATIONAL TOTAL_PAH</v>
      </c>
      <c r="B12636" s="113" t="s">
        <v>154</v>
      </c>
      <c r="C12636" s="113">
        <v>2010</v>
      </c>
      <c r="D12636" s="113" t="s">
        <v>122</v>
      </c>
      <c r="E12636" s="113" t="s">
        <v>129</v>
      </c>
      <c r="F12636" s="113" t="s">
        <v>200</v>
      </c>
      <c r="G12636" s="113">
        <v>1.47503989371518E-2</v>
      </c>
    </row>
    <row r="12637" spans="1:7" x14ac:dyDescent="0.25">
      <c r="A12637" s="108" t="str">
        <f t="shared" si="197"/>
        <v>IE_2010_NATIONAL TOTAL_HCB</v>
      </c>
      <c r="B12637" s="113" t="s">
        <v>154</v>
      </c>
      <c r="C12637" s="113">
        <v>2010</v>
      </c>
      <c r="D12637" s="113" t="s">
        <v>122</v>
      </c>
      <c r="E12637" s="113" t="s">
        <v>130</v>
      </c>
      <c r="F12637" s="113" t="s">
        <v>200</v>
      </c>
      <c r="G12637" s="150">
        <v>2.5971804294307302E-6</v>
      </c>
    </row>
    <row r="12638" spans="1:7" x14ac:dyDescent="0.25">
      <c r="A12638" s="108" t="str">
        <f t="shared" si="197"/>
        <v>IE_2010_NATIONAL TOTAL_PCB</v>
      </c>
      <c r="B12638" s="113" t="s">
        <v>154</v>
      </c>
      <c r="C12638" s="113">
        <v>2010</v>
      </c>
      <c r="D12638" s="113" t="s">
        <v>122</v>
      </c>
      <c r="E12638" s="113" t="s">
        <v>259</v>
      </c>
      <c r="F12638" s="113" t="s">
        <v>200</v>
      </c>
      <c r="G12638" s="150">
        <v>1.2458070024235799E-5</v>
      </c>
    </row>
    <row r="12639" spans="1:7" x14ac:dyDescent="0.25">
      <c r="A12639" s="108" t="str">
        <f t="shared" si="197"/>
        <v>IE_2010_1A3(FU)_NOx</v>
      </c>
      <c r="B12639" s="113" t="s">
        <v>154</v>
      </c>
      <c r="C12639" s="113">
        <v>2010</v>
      </c>
      <c r="D12639" s="113" t="s">
        <v>134</v>
      </c>
      <c r="E12639" s="113" t="s">
        <v>199</v>
      </c>
      <c r="F12639" s="113" t="s">
        <v>200</v>
      </c>
      <c r="G12639" s="113">
        <v>38.963888994731001</v>
      </c>
    </row>
    <row r="12640" spans="1:7" x14ac:dyDescent="0.25">
      <c r="A12640" s="108" t="str">
        <f t="shared" si="197"/>
        <v>IE_2010_1A3(FS)_NOx</v>
      </c>
      <c r="B12640" s="113" t="s">
        <v>154</v>
      </c>
      <c r="C12640" s="113">
        <v>2010</v>
      </c>
      <c r="D12640" s="113" t="s">
        <v>132</v>
      </c>
      <c r="E12640" s="113" t="s">
        <v>199</v>
      </c>
      <c r="F12640" s="113" t="s">
        <v>200</v>
      </c>
      <c r="G12640" s="113">
        <v>42.588931685953902</v>
      </c>
    </row>
    <row r="12641" spans="1:7" x14ac:dyDescent="0.25">
      <c r="A12641" s="108" t="str">
        <f t="shared" si="197"/>
        <v>IE_2010_1A3(FU)_NMVOC</v>
      </c>
      <c r="B12641" s="113" t="s">
        <v>154</v>
      </c>
      <c r="C12641" s="113">
        <v>2010</v>
      </c>
      <c r="D12641" s="113" t="s">
        <v>134</v>
      </c>
      <c r="E12641" s="113" t="s">
        <v>123</v>
      </c>
      <c r="F12641" s="113" t="s">
        <v>200</v>
      </c>
      <c r="G12641" s="113">
        <v>8.8755592730259192</v>
      </c>
    </row>
    <row r="12642" spans="1:7" x14ac:dyDescent="0.25">
      <c r="A12642" s="108" t="str">
        <f t="shared" si="197"/>
        <v>IE_2010_1A3(FS)_NMVOC</v>
      </c>
      <c r="B12642" s="113" t="s">
        <v>154</v>
      </c>
      <c r="C12642" s="113">
        <v>2010</v>
      </c>
      <c r="D12642" s="113" t="s">
        <v>132</v>
      </c>
      <c r="E12642" s="113" t="s">
        <v>123</v>
      </c>
      <c r="F12642" s="113" t="s">
        <v>200</v>
      </c>
      <c r="G12642" s="113">
        <v>11.583629006591201</v>
      </c>
    </row>
    <row r="12643" spans="1:7" x14ac:dyDescent="0.25">
      <c r="A12643" s="108" t="str">
        <f t="shared" si="197"/>
        <v>IE_2010_1A3(FU)_SOx</v>
      </c>
      <c r="B12643" s="113" t="s">
        <v>154</v>
      </c>
      <c r="C12643" s="113">
        <v>2010</v>
      </c>
      <c r="D12643" s="113" t="s">
        <v>134</v>
      </c>
      <c r="E12643" s="113" t="s">
        <v>201</v>
      </c>
      <c r="F12643" s="113" t="s">
        <v>200</v>
      </c>
      <c r="G12643" s="113">
        <v>3.8774665652399301E-2</v>
      </c>
    </row>
    <row r="12644" spans="1:7" x14ac:dyDescent="0.25">
      <c r="A12644" s="108" t="str">
        <f t="shared" si="197"/>
        <v>IE_2010_1A3(FS)_SOx</v>
      </c>
      <c r="B12644" s="113" t="s">
        <v>154</v>
      </c>
      <c r="C12644" s="113">
        <v>2010</v>
      </c>
      <c r="D12644" s="113" t="s">
        <v>132</v>
      </c>
      <c r="E12644" s="113" t="s">
        <v>201</v>
      </c>
      <c r="F12644" s="113" t="s">
        <v>200</v>
      </c>
      <c r="G12644" s="113">
        <v>4.1704902003018698E-2</v>
      </c>
    </row>
    <row r="12645" spans="1:7" x14ac:dyDescent="0.25">
      <c r="A12645" s="108" t="str">
        <f t="shared" si="197"/>
        <v>IE_2010_1A3(FU)_NH3</v>
      </c>
      <c r="B12645" s="113" t="s">
        <v>154</v>
      </c>
      <c r="C12645" s="113">
        <v>2010</v>
      </c>
      <c r="D12645" s="113" t="s">
        <v>134</v>
      </c>
      <c r="E12645" s="113" t="s">
        <v>124</v>
      </c>
      <c r="F12645" s="113" t="s">
        <v>200</v>
      </c>
      <c r="G12645" s="113">
        <v>1.46950248893428</v>
      </c>
    </row>
    <row r="12646" spans="1:7" x14ac:dyDescent="0.25">
      <c r="A12646" s="108" t="str">
        <f t="shared" si="197"/>
        <v>IE_2010_1A3(FS)_NH3</v>
      </c>
      <c r="B12646" s="113" t="s">
        <v>154</v>
      </c>
      <c r="C12646" s="113">
        <v>2010</v>
      </c>
      <c r="D12646" s="113" t="s">
        <v>132</v>
      </c>
      <c r="E12646" s="113" t="s">
        <v>124</v>
      </c>
      <c r="F12646" s="113" t="s">
        <v>200</v>
      </c>
      <c r="G12646" s="113">
        <v>1.4909321062135099</v>
      </c>
    </row>
    <row r="12647" spans="1:7" x14ac:dyDescent="0.25">
      <c r="A12647" s="108" t="str">
        <f t="shared" si="197"/>
        <v>IE_2010_1A3(FU)_PM2.5</v>
      </c>
      <c r="B12647" s="113" t="s">
        <v>154</v>
      </c>
      <c r="C12647" s="113">
        <v>2010</v>
      </c>
      <c r="D12647" s="113" t="s">
        <v>134</v>
      </c>
      <c r="E12647" s="113" t="s">
        <v>203</v>
      </c>
      <c r="F12647" s="113" t="s">
        <v>200</v>
      </c>
      <c r="G12647" s="113">
        <v>2.1208811151445102</v>
      </c>
    </row>
    <row r="12648" spans="1:7" x14ac:dyDescent="0.25">
      <c r="A12648" s="108" t="str">
        <f t="shared" si="197"/>
        <v>IE_2010_1A3(FS)_PM2.5</v>
      </c>
      <c r="B12648" s="113" t="s">
        <v>154</v>
      </c>
      <c r="C12648" s="113">
        <v>2010</v>
      </c>
      <c r="D12648" s="113" t="s">
        <v>132</v>
      </c>
      <c r="E12648" s="113" t="s">
        <v>203</v>
      </c>
      <c r="F12648" s="113" t="s">
        <v>200</v>
      </c>
      <c r="G12648" s="113">
        <v>2.30412307973593</v>
      </c>
    </row>
    <row r="12649" spans="1:7" x14ac:dyDescent="0.25">
      <c r="A12649" s="108" t="str">
        <f t="shared" si="197"/>
        <v>IE_2010_3D_NOx</v>
      </c>
      <c r="B12649" s="113" t="s">
        <v>154</v>
      </c>
      <c r="C12649" s="113">
        <v>2010</v>
      </c>
      <c r="D12649" s="113" t="s">
        <v>206</v>
      </c>
      <c r="E12649" s="113" t="s">
        <v>199</v>
      </c>
      <c r="F12649" s="113" t="s">
        <v>200</v>
      </c>
      <c r="G12649" s="113">
        <v>30.445900164699999</v>
      </c>
    </row>
    <row r="12650" spans="1:7" x14ac:dyDescent="0.25">
      <c r="A12650" s="108" t="str">
        <f t="shared" si="197"/>
        <v>IE_2011_NATIONAL TOTAL_NOx</v>
      </c>
      <c r="B12650" s="113" t="s">
        <v>154</v>
      </c>
      <c r="C12650" s="113">
        <v>2011</v>
      </c>
      <c r="D12650" s="113" t="s">
        <v>122</v>
      </c>
      <c r="E12650" s="113" t="s">
        <v>199</v>
      </c>
      <c r="F12650" s="113" t="s">
        <v>200</v>
      </c>
      <c r="G12650" s="113">
        <v>107.54157603809701</v>
      </c>
    </row>
    <row r="12651" spans="1:7" x14ac:dyDescent="0.25">
      <c r="A12651" s="108" t="str">
        <f t="shared" si="197"/>
        <v>IE_2011_NATIONAL TOTAL_NMVOC</v>
      </c>
      <c r="B12651" s="113" t="s">
        <v>154</v>
      </c>
      <c r="C12651" s="113">
        <v>2011</v>
      </c>
      <c r="D12651" s="113" t="s">
        <v>122</v>
      </c>
      <c r="E12651" s="113" t="s">
        <v>123</v>
      </c>
      <c r="F12651" s="113" t="s">
        <v>200</v>
      </c>
      <c r="G12651" s="113">
        <v>110.096767561072</v>
      </c>
    </row>
    <row r="12652" spans="1:7" x14ac:dyDescent="0.25">
      <c r="A12652" s="108" t="str">
        <f t="shared" si="197"/>
        <v>IE_2011_NATIONAL TOTAL_SOx</v>
      </c>
      <c r="B12652" s="113" t="s">
        <v>154</v>
      </c>
      <c r="C12652" s="113">
        <v>2011</v>
      </c>
      <c r="D12652" s="113" t="s">
        <v>122</v>
      </c>
      <c r="E12652" s="113" t="s">
        <v>201</v>
      </c>
      <c r="F12652" s="113" t="s">
        <v>200</v>
      </c>
      <c r="G12652" s="113">
        <v>25.4565407295479</v>
      </c>
    </row>
    <row r="12653" spans="1:7" x14ac:dyDescent="0.25">
      <c r="A12653" s="108" t="str">
        <f t="shared" si="197"/>
        <v>IE_2011_NATIONAL TOTAL_NH3</v>
      </c>
      <c r="B12653" s="113" t="s">
        <v>154</v>
      </c>
      <c r="C12653" s="113">
        <v>2011</v>
      </c>
      <c r="D12653" s="113" t="s">
        <v>122</v>
      </c>
      <c r="E12653" s="113" t="s">
        <v>124</v>
      </c>
      <c r="F12653" s="113" t="s">
        <v>200</v>
      </c>
      <c r="G12653" s="113">
        <v>116.01232200083901</v>
      </c>
    </row>
    <row r="12654" spans="1:7" x14ac:dyDescent="0.25">
      <c r="A12654" s="108" t="str">
        <f t="shared" si="197"/>
        <v>IE_2011_NATIONAL TOTAL_PM2.5</v>
      </c>
      <c r="B12654" s="113" t="s">
        <v>154</v>
      </c>
      <c r="C12654" s="113">
        <v>2011</v>
      </c>
      <c r="D12654" s="113" t="s">
        <v>122</v>
      </c>
      <c r="E12654" s="113" t="s">
        <v>203</v>
      </c>
      <c r="F12654" s="113" t="s">
        <v>200</v>
      </c>
      <c r="G12654" s="113">
        <v>14.0446388534913</v>
      </c>
    </row>
    <row r="12655" spans="1:7" x14ac:dyDescent="0.25">
      <c r="A12655" s="108" t="str">
        <f t="shared" si="197"/>
        <v>IE_2011_NATIONAL TOTAL_Pb</v>
      </c>
      <c r="B12655" s="113" t="s">
        <v>154</v>
      </c>
      <c r="C12655" s="113">
        <v>2011</v>
      </c>
      <c r="D12655" s="113" t="s">
        <v>122</v>
      </c>
      <c r="E12655" s="113" t="s">
        <v>125</v>
      </c>
      <c r="F12655" s="113" t="s">
        <v>200</v>
      </c>
      <c r="G12655" s="113">
        <v>8.3118345372672695E-3</v>
      </c>
    </row>
    <row r="12656" spans="1:7" x14ac:dyDescent="0.25">
      <c r="A12656" s="108" t="str">
        <f t="shared" si="197"/>
        <v>IE_2011_NATIONAL TOTAL_Cd</v>
      </c>
      <c r="B12656" s="113" t="s">
        <v>154</v>
      </c>
      <c r="C12656" s="113">
        <v>2011</v>
      </c>
      <c r="D12656" s="113" t="s">
        <v>122</v>
      </c>
      <c r="E12656" s="113" t="s">
        <v>126</v>
      </c>
      <c r="F12656" s="113" t="s">
        <v>200</v>
      </c>
      <c r="G12656" s="113">
        <v>2.8253315627302399E-4</v>
      </c>
    </row>
    <row r="12657" spans="1:7" x14ac:dyDescent="0.25">
      <c r="A12657" s="108" t="str">
        <f t="shared" si="197"/>
        <v>IE_2011_NATIONAL TOTAL_Hg</v>
      </c>
      <c r="B12657" s="113" t="s">
        <v>154</v>
      </c>
      <c r="C12657" s="113">
        <v>2011</v>
      </c>
      <c r="D12657" s="113" t="s">
        <v>122</v>
      </c>
      <c r="E12657" s="113" t="s">
        <v>127</v>
      </c>
      <c r="F12657" s="113" t="s">
        <v>200</v>
      </c>
      <c r="G12657" s="113">
        <v>3.6558516477416299E-4</v>
      </c>
    </row>
    <row r="12658" spans="1:7" x14ac:dyDescent="0.25">
      <c r="A12658" s="108" t="str">
        <f t="shared" si="197"/>
        <v>IE_2011_NATIONAL TOTAL_DIOX</v>
      </c>
      <c r="B12658" s="113" t="s">
        <v>154</v>
      </c>
      <c r="C12658" s="113">
        <v>2011</v>
      </c>
      <c r="D12658" s="113" t="s">
        <v>122</v>
      </c>
      <c r="E12658" s="113" t="s">
        <v>128</v>
      </c>
      <c r="F12658" s="113" t="s">
        <v>200</v>
      </c>
      <c r="G12658" s="150">
        <v>2.1631007551574001E-8</v>
      </c>
    </row>
    <row r="12659" spans="1:7" x14ac:dyDescent="0.25">
      <c r="A12659" s="108" t="str">
        <f t="shared" si="197"/>
        <v>IE_2011_NATIONAL TOTAL_PAH</v>
      </c>
      <c r="B12659" s="113" t="s">
        <v>154</v>
      </c>
      <c r="C12659" s="113">
        <v>2011</v>
      </c>
      <c r="D12659" s="113" t="s">
        <v>122</v>
      </c>
      <c r="E12659" s="113" t="s">
        <v>129</v>
      </c>
      <c r="F12659" s="113" t="s">
        <v>200</v>
      </c>
      <c r="G12659" s="113">
        <v>1.3446923940452601E-2</v>
      </c>
    </row>
    <row r="12660" spans="1:7" x14ac:dyDescent="0.25">
      <c r="A12660" s="108" t="str">
        <f t="shared" si="197"/>
        <v>IE_2011_NATIONAL TOTAL_HCB</v>
      </c>
      <c r="B12660" s="113" t="s">
        <v>154</v>
      </c>
      <c r="C12660" s="113">
        <v>2011</v>
      </c>
      <c r="D12660" s="113" t="s">
        <v>122</v>
      </c>
      <c r="E12660" s="113" t="s">
        <v>130</v>
      </c>
      <c r="F12660" s="113" t="s">
        <v>200</v>
      </c>
      <c r="G12660" s="150">
        <v>2.6286956631044599E-6</v>
      </c>
    </row>
    <row r="12661" spans="1:7" x14ac:dyDescent="0.25">
      <c r="A12661" s="108" t="str">
        <f t="shared" si="197"/>
        <v>IE_2011_NATIONAL TOTAL_PCB</v>
      </c>
      <c r="B12661" s="113" t="s">
        <v>154</v>
      </c>
      <c r="C12661" s="113">
        <v>2011</v>
      </c>
      <c r="D12661" s="113" t="s">
        <v>122</v>
      </c>
      <c r="E12661" s="113" t="s">
        <v>259</v>
      </c>
      <c r="F12661" s="113" t="s">
        <v>200</v>
      </c>
      <c r="G12661" s="150">
        <v>1.0046628067753E-5</v>
      </c>
    </row>
    <row r="12662" spans="1:7" x14ac:dyDescent="0.25">
      <c r="A12662" s="108" t="str">
        <f t="shared" si="197"/>
        <v>IE_2011_1A3(FU)_NOx</v>
      </c>
      <c r="B12662" s="113" t="s">
        <v>154</v>
      </c>
      <c r="C12662" s="113">
        <v>2011</v>
      </c>
      <c r="D12662" s="113" t="s">
        <v>134</v>
      </c>
      <c r="E12662" s="113" t="s">
        <v>199</v>
      </c>
      <c r="F12662" s="113" t="s">
        <v>200</v>
      </c>
      <c r="G12662" s="113">
        <v>37.327185156386101</v>
      </c>
    </row>
    <row r="12663" spans="1:7" x14ac:dyDescent="0.25">
      <c r="A12663" s="108" t="str">
        <f t="shared" si="197"/>
        <v>IE_2011_1A3(FS)_NOx</v>
      </c>
      <c r="B12663" s="113" t="s">
        <v>154</v>
      </c>
      <c r="C12663" s="113">
        <v>2011</v>
      </c>
      <c r="D12663" s="113" t="s">
        <v>132</v>
      </c>
      <c r="E12663" s="113" t="s">
        <v>199</v>
      </c>
      <c r="F12663" s="113" t="s">
        <v>200</v>
      </c>
      <c r="G12663" s="113">
        <v>40.643472267185402</v>
      </c>
    </row>
    <row r="12664" spans="1:7" x14ac:dyDescent="0.25">
      <c r="A12664" s="108" t="str">
        <f t="shared" si="197"/>
        <v>IE_2011_1A3(FU)_NMVOC</v>
      </c>
      <c r="B12664" s="113" t="s">
        <v>154</v>
      </c>
      <c r="C12664" s="113">
        <v>2011</v>
      </c>
      <c r="D12664" s="113" t="s">
        <v>134</v>
      </c>
      <c r="E12664" s="113" t="s">
        <v>123</v>
      </c>
      <c r="F12664" s="113" t="s">
        <v>200</v>
      </c>
      <c r="G12664" s="113">
        <v>8.0727544979291608</v>
      </c>
    </row>
    <row r="12665" spans="1:7" x14ac:dyDescent="0.25">
      <c r="A12665" s="108" t="str">
        <f t="shared" si="197"/>
        <v>IE_2011_1A3(FS)_NMVOC</v>
      </c>
      <c r="B12665" s="113" t="s">
        <v>154</v>
      </c>
      <c r="C12665" s="113">
        <v>2011</v>
      </c>
      <c r="D12665" s="113" t="s">
        <v>132</v>
      </c>
      <c r="E12665" s="113" t="s">
        <v>123</v>
      </c>
      <c r="F12665" s="113" t="s">
        <v>200</v>
      </c>
      <c r="G12665" s="113">
        <v>10.6320819740705</v>
      </c>
    </row>
    <row r="12666" spans="1:7" x14ac:dyDescent="0.25">
      <c r="A12666" s="108" t="str">
        <f t="shared" si="197"/>
        <v>IE_2011_1A3(FU)_SOx</v>
      </c>
      <c r="B12666" s="113" t="s">
        <v>154</v>
      </c>
      <c r="C12666" s="113">
        <v>2011</v>
      </c>
      <c r="D12666" s="113" t="s">
        <v>134</v>
      </c>
      <c r="E12666" s="113" t="s">
        <v>201</v>
      </c>
      <c r="F12666" s="113" t="s">
        <v>200</v>
      </c>
      <c r="G12666" s="113">
        <v>3.8246301349128702E-2</v>
      </c>
    </row>
    <row r="12667" spans="1:7" x14ac:dyDescent="0.25">
      <c r="A12667" s="108" t="str">
        <f t="shared" si="197"/>
        <v>IE_2011_1A3(FS)_SOx</v>
      </c>
      <c r="B12667" s="113" t="s">
        <v>154</v>
      </c>
      <c r="C12667" s="113">
        <v>2011</v>
      </c>
      <c r="D12667" s="113" t="s">
        <v>132</v>
      </c>
      <c r="E12667" s="113" t="s">
        <v>201</v>
      </c>
      <c r="F12667" s="113" t="s">
        <v>200</v>
      </c>
      <c r="G12667" s="113">
        <v>4.1010294699905303E-2</v>
      </c>
    </row>
    <row r="12668" spans="1:7" x14ac:dyDescent="0.25">
      <c r="A12668" s="108" t="str">
        <f t="shared" si="197"/>
        <v>IE_2011_1A3(FU)_NH3</v>
      </c>
      <c r="B12668" s="113" t="s">
        <v>154</v>
      </c>
      <c r="C12668" s="113">
        <v>2011</v>
      </c>
      <c r="D12668" s="113" t="s">
        <v>134</v>
      </c>
      <c r="E12668" s="113" t="s">
        <v>124</v>
      </c>
      <c r="F12668" s="113" t="s">
        <v>200</v>
      </c>
      <c r="G12668" s="113">
        <v>1.3122805477067701</v>
      </c>
    </row>
    <row r="12669" spans="1:7" x14ac:dyDescent="0.25">
      <c r="A12669" s="108" t="str">
        <f t="shared" si="197"/>
        <v>IE_2011_1A3(FS)_NH3</v>
      </c>
      <c r="B12669" s="113" t="s">
        <v>154</v>
      </c>
      <c r="C12669" s="113">
        <v>2011</v>
      </c>
      <c r="D12669" s="113" t="s">
        <v>132</v>
      </c>
      <c r="E12669" s="113" t="s">
        <v>124</v>
      </c>
      <c r="F12669" s="113" t="s">
        <v>200</v>
      </c>
      <c r="G12669" s="113">
        <v>1.32880376159014</v>
      </c>
    </row>
    <row r="12670" spans="1:7" x14ac:dyDescent="0.25">
      <c r="A12670" s="108" t="str">
        <f t="shared" si="197"/>
        <v>IE_2011_1A3(FU)_PM2.5</v>
      </c>
      <c r="B12670" s="113" t="s">
        <v>154</v>
      </c>
      <c r="C12670" s="113">
        <v>2011</v>
      </c>
      <c r="D12670" s="113" t="s">
        <v>134</v>
      </c>
      <c r="E12670" s="113" t="s">
        <v>203</v>
      </c>
      <c r="F12670" s="113" t="s">
        <v>200</v>
      </c>
      <c r="G12670" s="113">
        <v>2.0024154544453299</v>
      </c>
    </row>
    <row r="12671" spans="1:7" x14ac:dyDescent="0.25">
      <c r="A12671" s="108" t="str">
        <f t="shared" si="197"/>
        <v>IE_2011_1A3(FS)_PM2.5</v>
      </c>
      <c r="B12671" s="113" t="s">
        <v>154</v>
      </c>
      <c r="C12671" s="113">
        <v>2011</v>
      </c>
      <c r="D12671" s="113" t="s">
        <v>132</v>
      </c>
      <c r="E12671" s="113" t="s">
        <v>203</v>
      </c>
      <c r="F12671" s="113" t="s">
        <v>200</v>
      </c>
      <c r="G12671" s="113">
        <v>2.16626074864458</v>
      </c>
    </row>
    <row r="12672" spans="1:7" x14ac:dyDescent="0.25">
      <c r="A12672" s="108" t="str">
        <f t="shared" si="197"/>
        <v>IE_2011_3D_NOx</v>
      </c>
      <c r="B12672" s="113" t="s">
        <v>154</v>
      </c>
      <c r="C12672" s="113">
        <v>2011</v>
      </c>
      <c r="D12672" s="113" t="s">
        <v>206</v>
      </c>
      <c r="E12672" s="113" t="s">
        <v>199</v>
      </c>
      <c r="F12672" s="113" t="s">
        <v>200</v>
      </c>
      <c r="G12672" s="113">
        <v>28.271676847438702</v>
      </c>
    </row>
    <row r="12673" spans="1:7" x14ac:dyDescent="0.25">
      <c r="A12673" s="108" t="str">
        <f t="shared" si="197"/>
        <v>IE_2012_NATIONAL TOTAL_NOx</v>
      </c>
      <c r="B12673" s="113" t="s">
        <v>154</v>
      </c>
      <c r="C12673" s="113">
        <v>2012</v>
      </c>
      <c r="D12673" s="113" t="s">
        <v>122</v>
      </c>
      <c r="E12673" s="113" t="s">
        <v>199</v>
      </c>
      <c r="F12673" s="113" t="s">
        <v>200</v>
      </c>
      <c r="G12673" s="113">
        <v>109.258687428036</v>
      </c>
    </row>
    <row r="12674" spans="1:7" x14ac:dyDescent="0.25">
      <c r="A12674" s="108" t="str">
        <f t="shared" ref="A12674:A12737" si="198">CONCATENATE(B12674,"_",C12674,"_",D12674,"_",E12674)</f>
        <v>IE_2012_NATIONAL TOTAL_NMVOC</v>
      </c>
      <c r="B12674" s="113" t="s">
        <v>154</v>
      </c>
      <c r="C12674" s="113">
        <v>2012</v>
      </c>
      <c r="D12674" s="113" t="s">
        <v>122</v>
      </c>
      <c r="E12674" s="113" t="s">
        <v>123</v>
      </c>
      <c r="F12674" s="113" t="s">
        <v>200</v>
      </c>
      <c r="G12674" s="113">
        <v>110.875320093941</v>
      </c>
    </row>
    <row r="12675" spans="1:7" x14ac:dyDescent="0.25">
      <c r="A12675" s="108" t="str">
        <f t="shared" si="198"/>
        <v>IE_2012_NATIONAL TOTAL_SOx</v>
      </c>
      <c r="B12675" s="113" t="s">
        <v>154</v>
      </c>
      <c r="C12675" s="113">
        <v>2012</v>
      </c>
      <c r="D12675" s="113" t="s">
        <v>122</v>
      </c>
      <c r="E12675" s="113" t="s">
        <v>201</v>
      </c>
      <c r="F12675" s="113" t="s">
        <v>200</v>
      </c>
      <c r="G12675" s="113">
        <v>24.099691058636299</v>
      </c>
    </row>
    <row r="12676" spans="1:7" x14ac:dyDescent="0.25">
      <c r="A12676" s="108" t="str">
        <f t="shared" si="198"/>
        <v>IE_2012_NATIONAL TOTAL_NH3</v>
      </c>
      <c r="B12676" s="113" t="s">
        <v>154</v>
      </c>
      <c r="C12676" s="113">
        <v>2012</v>
      </c>
      <c r="D12676" s="113" t="s">
        <v>122</v>
      </c>
      <c r="E12676" s="113" t="s">
        <v>124</v>
      </c>
      <c r="F12676" s="113" t="s">
        <v>200</v>
      </c>
      <c r="G12676" s="113">
        <v>121.41946194959201</v>
      </c>
    </row>
    <row r="12677" spans="1:7" x14ac:dyDescent="0.25">
      <c r="A12677" s="108" t="str">
        <f t="shared" si="198"/>
        <v>IE_2012_NATIONAL TOTAL_PM2.5</v>
      </c>
      <c r="B12677" s="113" t="s">
        <v>154</v>
      </c>
      <c r="C12677" s="113">
        <v>2012</v>
      </c>
      <c r="D12677" s="113" t="s">
        <v>122</v>
      </c>
      <c r="E12677" s="113" t="s">
        <v>203</v>
      </c>
      <c r="F12677" s="113" t="s">
        <v>200</v>
      </c>
      <c r="G12677" s="113">
        <v>13.9263518373797</v>
      </c>
    </row>
    <row r="12678" spans="1:7" x14ac:dyDescent="0.25">
      <c r="A12678" s="108" t="str">
        <f t="shared" si="198"/>
        <v>IE_2012_NATIONAL TOTAL_Pb</v>
      </c>
      <c r="B12678" s="113" t="s">
        <v>154</v>
      </c>
      <c r="C12678" s="113">
        <v>2012</v>
      </c>
      <c r="D12678" s="113" t="s">
        <v>122</v>
      </c>
      <c r="E12678" s="113" t="s">
        <v>125</v>
      </c>
      <c r="F12678" s="113" t="s">
        <v>200</v>
      </c>
      <c r="G12678" s="113">
        <v>8.1668543351080102E-3</v>
      </c>
    </row>
    <row r="12679" spans="1:7" x14ac:dyDescent="0.25">
      <c r="A12679" s="108" t="str">
        <f t="shared" si="198"/>
        <v>IE_2012_NATIONAL TOTAL_Cd</v>
      </c>
      <c r="B12679" s="113" t="s">
        <v>154</v>
      </c>
      <c r="C12679" s="113">
        <v>2012</v>
      </c>
      <c r="D12679" s="113" t="s">
        <v>122</v>
      </c>
      <c r="E12679" s="113" t="s">
        <v>126</v>
      </c>
      <c r="F12679" s="113" t="s">
        <v>200</v>
      </c>
      <c r="G12679" s="113">
        <v>2.9325184354559201E-4</v>
      </c>
    </row>
    <row r="12680" spans="1:7" x14ac:dyDescent="0.25">
      <c r="A12680" s="108" t="str">
        <f t="shared" si="198"/>
        <v>IE_2012_NATIONAL TOTAL_Hg</v>
      </c>
      <c r="B12680" s="113" t="s">
        <v>154</v>
      </c>
      <c r="C12680" s="113">
        <v>2012</v>
      </c>
      <c r="D12680" s="113" t="s">
        <v>122</v>
      </c>
      <c r="E12680" s="113" t="s">
        <v>127</v>
      </c>
      <c r="F12680" s="113" t="s">
        <v>200</v>
      </c>
      <c r="G12680" s="113">
        <v>4.0105000857680302E-4</v>
      </c>
    </row>
    <row r="12681" spans="1:7" x14ac:dyDescent="0.25">
      <c r="A12681" s="108" t="str">
        <f t="shared" si="198"/>
        <v>IE_2012_NATIONAL TOTAL_DIOX</v>
      </c>
      <c r="B12681" s="113" t="s">
        <v>154</v>
      </c>
      <c r="C12681" s="113">
        <v>2012</v>
      </c>
      <c r="D12681" s="113" t="s">
        <v>122</v>
      </c>
      <c r="E12681" s="113" t="s">
        <v>128</v>
      </c>
      <c r="F12681" s="113" t="s">
        <v>200</v>
      </c>
      <c r="G12681" s="150">
        <v>2.1445347895658901E-8</v>
      </c>
    </row>
    <row r="12682" spans="1:7" x14ac:dyDescent="0.25">
      <c r="A12682" s="108" t="str">
        <f t="shared" si="198"/>
        <v>IE_2012_NATIONAL TOTAL_PAH</v>
      </c>
      <c r="B12682" s="113" t="s">
        <v>154</v>
      </c>
      <c r="C12682" s="113">
        <v>2012</v>
      </c>
      <c r="D12682" s="113" t="s">
        <v>122</v>
      </c>
      <c r="E12682" s="113" t="s">
        <v>129</v>
      </c>
      <c r="F12682" s="113" t="s">
        <v>200</v>
      </c>
      <c r="G12682" s="113">
        <v>1.3499243878784E-2</v>
      </c>
    </row>
    <row r="12683" spans="1:7" x14ac:dyDescent="0.25">
      <c r="A12683" s="108" t="str">
        <f t="shared" si="198"/>
        <v>IE_2012_NATIONAL TOTAL_HCB</v>
      </c>
      <c r="B12683" s="113" t="s">
        <v>154</v>
      </c>
      <c r="C12683" s="113">
        <v>2012</v>
      </c>
      <c r="D12683" s="113" t="s">
        <v>122</v>
      </c>
      <c r="E12683" s="113" t="s">
        <v>130</v>
      </c>
      <c r="F12683" s="113" t="s">
        <v>200</v>
      </c>
      <c r="G12683" s="150">
        <v>2.7373024515881201E-6</v>
      </c>
    </row>
    <row r="12684" spans="1:7" x14ac:dyDescent="0.25">
      <c r="A12684" s="108" t="str">
        <f t="shared" si="198"/>
        <v>IE_2012_NATIONAL TOTAL_PCB</v>
      </c>
      <c r="B12684" s="113" t="s">
        <v>154</v>
      </c>
      <c r="C12684" s="113">
        <v>2012</v>
      </c>
      <c r="D12684" s="113" t="s">
        <v>122</v>
      </c>
      <c r="E12684" s="113" t="s">
        <v>259</v>
      </c>
      <c r="F12684" s="113" t="s">
        <v>200</v>
      </c>
      <c r="G12684" s="150">
        <v>9.4039975146394906E-6</v>
      </c>
    </row>
    <row r="12685" spans="1:7" x14ac:dyDescent="0.25">
      <c r="A12685" s="108" t="str">
        <f t="shared" si="198"/>
        <v>IE_2012_1A3(FU)_NOx</v>
      </c>
      <c r="B12685" s="113" t="s">
        <v>154</v>
      </c>
      <c r="C12685" s="113">
        <v>2012</v>
      </c>
      <c r="D12685" s="113" t="s">
        <v>134</v>
      </c>
      <c r="E12685" s="113" t="s">
        <v>199</v>
      </c>
      <c r="F12685" s="113" t="s">
        <v>200</v>
      </c>
      <c r="G12685" s="113">
        <v>36.141305765824399</v>
      </c>
    </row>
    <row r="12686" spans="1:7" x14ac:dyDescent="0.25">
      <c r="A12686" s="108" t="str">
        <f t="shared" si="198"/>
        <v>IE_2012_1A3(FS)_NOx</v>
      </c>
      <c r="B12686" s="113" t="s">
        <v>154</v>
      </c>
      <c r="C12686" s="113">
        <v>2012</v>
      </c>
      <c r="D12686" s="113" t="s">
        <v>132</v>
      </c>
      <c r="E12686" s="113" t="s">
        <v>199</v>
      </c>
      <c r="F12686" s="113" t="s">
        <v>200</v>
      </c>
      <c r="G12686" s="113">
        <v>38.6317254298432</v>
      </c>
    </row>
    <row r="12687" spans="1:7" x14ac:dyDescent="0.25">
      <c r="A12687" s="108" t="str">
        <f t="shared" si="198"/>
        <v>IE_2012_1A3(FU)_NMVOC</v>
      </c>
      <c r="B12687" s="113" t="s">
        <v>154</v>
      </c>
      <c r="C12687" s="113">
        <v>2012</v>
      </c>
      <c r="D12687" s="113" t="s">
        <v>134</v>
      </c>
      <c r="E12687" s="113" t="s">
        <v>123</v>
      </c>
      <c r="F12687" s="113" t="s">
        <v>200</v>
      </c>
      <c r="G12687" s="113">
        <v>7.2596551831479799</v>
      </c>
    </row>
    <row r="12688" spans="1:7" x14ac:dyDescent="0.25">
      <c r="A12688" s="108" t="str">
        <f t="shared" si="198"/>
        <v>IE_2012_1A3(FS)_NMVOC</v>
      </c>
      <c r="B12688" s="113" t="s">
        <v>154</v>
      </c>
      <c r="C12688" s="113">
        <v>2012</v>
      </c>
      <c r="D12688" s="113" t="s">
        <v>132</v>
      </c>
      <c r="E12688" s="113" t="s">
        <v>123</v>
      </c>
      <c r="F12688" s="113" t="s">
        <v>200</v>
      </c>
      <c r="G12688" s="113">
        <v>9.6519781263237192</v>
      </c>
    </row>
    <row r="12689" spans="1:7" x14ac:dyDescent="0.25">
      <c r="A12689" s="108" t="str">
        <f t="shared" si="198"/>
        <v>IE_2012_1A3(FU)_SOx</v>
      </c>
      <c r="B12689" s="113" t="s">
        <v>154</v>
      </c>
      <c r="C12689" s="113">
        <v>2012</v>
      </c>
      <c r="D12689" s="113" t="s">
        <v>134</v>
      </c>
      <c r="E12689" s="113" t="s">
        <v>201</v>
      </c>
      <c r="F12689" s="113" t="s">
        <v>200</v>
      </c>
      <c r="G12689" s="113">
        <v>3.8187959556625899E-2</v>
      </c>
    </row>
    <row r="12690" spans="1:7" x14ac:dyDescent="0.25">
      <c r="A12690" s="108" t="str">
        <f t="shared" si="198"/>
        <v>IE_2012_1A3(FS)_SOx</v>
      </c>
      <c r="B12690" s="113" t="s">
        <v>154</v>
      </c>
      <c r="C12690" s="113">
        <v>2012</v>
      </c>
      <c r="D12690" s="113" t="s">
        <v>132</v>
      </c>
      <c r="E12690" s="113" t="s">
        <v>201</v>
      </c>
      <c r="F12690" s="113" t="s">
        <v>200</v>
      </c>
      <c r="G12690" s="113">
        <v>4.0307290024240501E-2</v>
      </c>
    </row>
    <row r="12691" spans="1:7" x14ac:dyDescent="0.25">
      <c r="A12691" s="108" t="str">
        <f t="shared" si="198"/>
        <v>IE_2012_1A3(FU)_NH3</v>
      </c>
      <c r="B12691" s="113" t="s">
        <v>154</v>
      </c>
      <c r="C12691" s="113">
        <v>2012</v>
      </c>
      <c r="D12691" s="113" t="s">
        <v>134</v>
      </c>
      <c r="E12691" s="113" t="s">
        <v>124</v>
      </c>
      <c r="F12691" s="113" t="s">
        <v>200</v>
      </c>
      <c r="G12691" s="113">
        <v>1.13776289096741</v>
      </c>
    </row>
    <row r="12692" spans="1:7" x14ac:dyDescent="0.25">
      <c r="A12692" s="108" t="str">
        <f t="shared" si="198"/>
        <v>IE_2012_1A3(FS)_NH3</v>
      </c>
      <c r="B12692" s="113" t="s">
        <v>154</v>
      </c>
      <c r="C12692" s="113">
        <v>2012</v>
      </c>
      <c r="D12692" s="113" t="s">
        <v>132</v>
      </c>
      <c r="E12692" s="113" t="s">
        <v>124</v>
      </c>
      <c r="F12692" s="113" t="s">
        <v>200</v>
      </c>
      <c r="G12692" s="113">
        <v>1.14690345733175</v>
      </c>
    </row>
    <row r="12693" spans="1:7" x14ac:dyDescent="0.25">
      <c r="A12693" s="108" t="str">
        <f t="shared" si="198"/>
        <v>IE_2012_1A3(FU)_PM2.5</v>
      </c>
      <c r="B12693" s="113" t="s">
        <v>154</v>
      </c>
      <c r="C12693" s="113">
        <v>2012</v>
      </c>
      <c r="D12693" s="113" t="s">
        <v>134</v>
      </c>
      <c r="E12693" s="113" t="s">
        <v>203</v>
      </c>
      <c r="F12693" s="113" t="s">
        <v>200</v>
      </c>
      <c r="G12693" s="113">
        <v>1.9034612104945401</v>
      </c>
    </row>
    <row r="12694" spans="1:7" x14ac:dyDescent="0.25">
      <c r="A12694" s="108" t="str">
        <f t="shared" si="198"/>
        <v>IE_2012_1A3(FS)_PM2.5</v>
      </c>
      <c r="B12694" s="113" t="s">
        <v>154</v>
      </c>
      <c r="C12694" s="113">
        <v>2012</v>
      </c>
      <c r="D12694" s="113" t="s">
        <v>132</v>
      </c>
      <c r="E12694" s="113" t="s">
        <v>203</v>
      </c>
      <c r="F12694" s="113" t="s">
        <v>200</v>
      </c>
      <c r="G12694" s="113">
        <v>2.02367877925664</v>
      </c>
    </row>
    <row r="12695" spans="1:7" x14ac:dyDescent="0.25">
      <c r="A12695" s="108" t="str">
        <f t="shared" si="198"/>
        <v>IE_2012_3D_NOx</v>
      </c>
      <c r="B12695" s="113" t="s">
        <v>154</v>
      </c>
      <c r="C12695" s="113">
        <v>2012</v>
      </c>
      <c r="D12695" s="113" t="s">
        <v>206</v>
      </c>
      <c r="E12695" s="113" t="s">
        <v>199</v>
      </c>
      <c r="F12695" s="113" t="s">
        <v>200</v>
      </c>
      <c r="G12695" s="113">
        <v>28.488479109307001</v>
      </c>
    </row>
    <row r="12696" spans="1:7" x14ac:dyDescent="0.25">
      <c r="A12696" s="108" t="str">
        <f t="shared" si="198"/>
        <v>IE_2013_NATIONAL TOTAL_NOx</v>
      </c>
      <c r="B12696" s="113" t="s">
        <v>154</v>
      </c>
      <c r="C12696" s="113">
        <v>2013</v>
      </c>
      <c r="D12696" s="113" t="s">
        <v>122</v>
      </c>
      <c r="E12696" s="113" t="s">
        <v>199</v>
      </c>
      <c r="F12696" s="113" t="s">
        <v>200</v>
      </c>
      <c r="G12696" s="113">
        <v>110.85410132202099</v>
      </c>
    </row>
    <row r="12697" spans="1:7" x14ac:dyDescent="0.25">
      <c r="A12697" s="108" t="str">
        <f t="shared" si="198"/>
        <v>IE_2013_NATIONAL TOTAL_NMVOC</v>
      </c>
      <c r="B12697" s="113" t="s">
        <v>154</v>
      </c>
      <c r="C12697" s="113">
        <v>2013</v>
      </c>
      <c r="D12697" s="113" t="s">
        <v>122</v>
      </c>
      <c r="E12697" s="113" t="s">
        <v>123</v>
      </c>
      <c r="F12697" s="113" t="s">
        <v>200</v>
      </c>
      <c r="G12697" s="113">
        <v>112.685988739473</v>
      </c>
    </row>
    <row r="12698" spans="1:7" x14ac:dyDescent="0.25">
      <c r="A12698" s="108" t="str">
        <f t="shared" si="198"/>
        <v>IE_2013_NATIONAL TOTAL_SOx</v>
      </c>
      <c r="B12698" s="113" t="s">
        <v>154</v>
      </c>
      <c r="C12698" s="113">
        <v>2013</v>
      </c>
      <c r="D12698" s="113" t="s">
        <v>122</v>
      </c>
      <c r="E12698" s="113" t="s">
        <v>201</v>
      </c>
      <c r="F12698" s="113" t="s">
        <v>200</v>
      </c>
      <c r="G12698" s="113">
        <v>24.1136509658999</v>
      </c>
    </row>
    <row r="12699" spans="1:7" x14ac:dyDescent="0.25">
      <c r="A12699" s="108" t="str">
        <f t="shared" si="198"/>
        <v>IE_2013_NATIONAL TOTAL_NH3</v>
      </c>
      <c r="B12699" s="113" t="s">
        <v>154</v>
      </c>
      <c r="C12699" s="113">
        <v>2013</v>
      </c>
      <c r="D12699" s="113" t="s">
        <v>122</v>
      </c>
      <c r="E12699" s="113" t="s">
        <v>124</v>
      </c>
      <c r="F12699" s="113" t="s">
        <v>200</v>
      </c>
      <c r="G12699" s="113">
        <v>122.90091203864399</v>
      </c>
    </row>
    <row r="12700" spans="1:7" x14ac:dyDescent="0.25">
      <c r="A12700" s="108" t="str">
        <f t="shared" si="198"/>
        <v>IE_2013_NATIONAL TOTAL_PM2.5</v>
      </c>
      <c r="B12700" s="113" t="s">
        <v>154</v>
      </c>
      <c r="C12700" s="113">
        <v>2013</v>
      </c>
      <c r="D12700" s="113" t="s">
        <v>122</v>
      </c>
      <c r="E12700" s="113" t="s">
        <v>203</v>
      </c>
      <c r="F12700" s="113" t="s">
        <v>200</v>
      </c>
      <c r="G12700" s="113">
        <v>14.294779473427599</v>
      </c>
    </row>
    <row r="12701" spans="1:7" x14ac:dyDescent="0.25">
      <c r="A12701" s="108" t="str">
        <f t="shared" si="198"/>
        <v>IE_2013_NATIONAL TOTAL_Pb</v>
      </c>
      <c r="B12701" s="113" t="s">
        <v>154</v>
      </c>
      <c r="C12701" s="113">
        <v>2013</v>
      </c>
      <c r="D12701" s="113" t="s">
        <v>122</v>
      </c>
      <c r="E12701" s="113" t="s">
        <v>125</v>
      </c>
      <c r="F12701" s="113" t="s">
        <v>200</v>
      </c>
      <c r="G12701" s="113">
        <v>8.4906364208315495E-3</v>
      </c>
    </row>
    <row r="12702" spans="1:7" x14ac:dyDescent="0.25">
      <c r="A12702" s="108" t="str">
        <f t="shared" si="198"/>
        <v>IE_2013_NATIONAL TOTAL_Cd</v>
      </c>
      <c r="B12702" s="113" t="s">
        <v>154</v>
      </c>
      <c r="C12702" s="113">
        <v>2013</v>
      </c>
      <c r="D12702" s="113" t="s">
        <v>122</v>
      </c>
      <c r="E12702" s="113" t="s">
        <v>126</v>
      </c>
      <c r="F12702" s="113" t="s">
        <v>200</v>
      </c>
      <c r="G12702" s="113">
        <v>2.8653481708590102E-4</v>
      </c>
    </row>
    <row r="12703" spans="1:7" x14ac:dyDescent="0.25">
      <c r="A12703" s="108" t="str">
        <f t="shared" si="198"/>
        <v>IE_2013_NATIONAL TOTAL_Hg</v>
      </c>
      <c r="B12703" s="113" t="s">
        <v>154</v>
      </c>
      <c r="C12703" s="113">
        <v>2013</v>
      </c>
      <c r="D12703" s="113" t="s">
        <v>122</v>
      </c>
      <c r="E12703" s="113" t="s">
        <v>127</v>
      </c>
      <c r="F12703" s="113" t="s">
        <v>200</v>
      </c>
      <c r="G12703" s="113">
        <v>3.7387684886928398E-4</v>
      </c>
    </row>
    <row r="12704" spans="1:7" x14ac:dyDescent="0.25">
      <c r="A12704" s="108" t="str">
        <f t="shared" si="198"/>
        <v>IE_2013_NATIONAL TOTAL_DIOX</v>
      </c>
      <c r="B12704" s="113" t="s">
        <v>154</v>
      </c>
      <c r="C12704" s="113">
        <v>2013</v>
      </c>
      <c r="D12704" s="113" t="s">
        <v>122</v>
      </c>
      <c r="E12704" s="113" t="s">
        <v>128</v>
      </c>
      <c r="F12704" s="113" t="s">
        <v>200</v>
      </c>
      <c r="G12704" s="150">
        <v>2.1071664041287801E-8</v>
      </c>
    </row>
    <row r="12705" spans="1:7" x14ac:dyDescent="0.25">
      <c r="A12705" s="108" t="str">
        <f t="shared" si="198"/>
        <v>IE_2013_NATIONAL TOTAL_PAH</v>
      </c>
      <c r="B12705" s="113" t="s">
        <v>154</v>
      </c>
      <c r="C12705" s="113">
        <v>2013</v>
      </c>
      <c r="D12705" s="113" t="s">
        <v>122</v>
      </c>
      <c r="E12705" s="113" t="s">
        <v>129</v>
      </c>
      <c r="F12705" s="113" t="s">
        <v>200</v>
      </c>
      <c r="G12705" s="113">
        <v>1.4564288853052399E-2</v>
      </c>
    </row>
    <row r="12706" spans="1:7" x14ac:dyDescent="0.25">
      <c r="A12706" s="108" t="str">
        <f t="shared" si="198"/>
        <v>IE_2013_NATIONAL TOTAL_HCB</v>
      </c>
      <c r="B12706" s="113" t="s">
        <v>154</v>
      </c>
      <c r="C12706" s="113">
        <v>2013</v>
      </c>
      <c r="D12706" s="113" t="s">
        <v>122</v>
      </c>
      <c r="E12706" s="113" t="s">
        <v>130</v>
      </c>
      <c r="F12706" s="113" t="s">
        <v>200</v>
      </c>
      <c r="G12706" s="150">
        <v>2.6620949528849002E-6</v>
      </c>
    </row>
    <row r="12707" spans="1:7" x14ac:dyDescent="0.25">
      <c r="A12707" s="108" t="str">
        <f t="shared" si="198"/>
        <v>IE_2013_NATIONAL TOTAL_PCB</v>
      </c>
      <c r="B12707" s="113" t="s">
        <v>154</v>
      </c>
      <c r="C12707" s="113">
        <v>2013</v>
      </c>
      <c r="D12707" s="113" t="s">
        <v>122</v>
      </c>
      <c r="E12707" s="113" t="s">
        <v>259</v>
      </c>
      <c r="F12707" s="113" t="s">
        <v>200</v>
      </c>
      <c r="G12707" s="150">
        <v>7.4572608969642201E-6</v>
      </c>
    </row>
    <row r="12708" spans="1:7" x14ac:dyDescent="0.25">
      <c r="A12708" s="108" t="str">
        <f t="shared" si="198"/>
        <v>IE_2013_1A3(FU)_NOx</v>
      </c>
      <c r="B12708" s="113" t="s">
        <v>154</v>
      </c>
      <c r="C12708" s="113">
        <v>2013</v>
      </c>
      <c r="D12708" s="113" t="s">
        <v>134</v>
      </c>
      <c r="E12708" s="113" t="s">
        <v>199</v>
      </c>
      <c r="F12708" s="113" t="s">
        <v>200</v>
      </c>
      <c r="G12708" s="113">
        <v>37.141761345374697</v>
      </c>
    </row>
    <row r="12709" spans="1:7" x14ac:dyDescent="0.25">
      <c r="A12709" s="108" t="str">
        <f t="shared" si="198"/>
        <v>IE_2013_1A3(FS)_NOx</v>
      </c>
      <c r="B12709" s="113" t="s">
        <v>154</v>
      </c>
      <c r="C12709" s="113">
        <v>2013</v>
      </c>
      <c r="D12709" s="113" t="s">
        <v>132</v>
      </c>
      <c r="E12709" s="113" t="s">
        <v>199</v>
      </c>
      <c r="F12709" s="113" t="s">
        <v>200</v>
      </c>
      <c r="G12709" s="113">
        <v>40.015444958752298</v>
      </c>
    </row>
    <row r="12710" spans="1:7" x14ac:dyDescent="0.25">
      <c r="A12710" s="108" t="str">
        <f t="shared" si="198"/>
        <v>IE_2013_1A3(FU)_NMVOC</v>
      </c>
      <c r="B12710" s="113" t="s">
        <v>154</v>
      </c>
      <c r="C12710" s="113">
        <v>2013</v>
      </c>
      <c r="D12710" s="113" t="s">
        <v>134</v>
      </c>
      <c r="E12710" s="113" t="s">
        <v>123</v>
      </c>
      <c r="F12710" s="113" t="s">
        <v>200</v>
      </c>
      <c r="G12710" s="113">
        <v>6.7561231529025498</v>
      </c>
    </row>
    <row r="12711" spans="1:7" x14ac:dyDescent="0.25">
      <c r="A12711" s="108" t="str">
        <f t="shared" si="198"/>
        <v>IE_2013_1A3(FS)_NMVOC</v>
      </c>
      <c r="B12711" s="113" t="s">
        <v>154</v>
      </c>
      <c r="C12711" s="113">
        <v>2013</v>
      </c>
      <c r="D12711" s="113" t="s">
        <v>132</v>
      </c>
      <c r="E12711" s="113" t="s">
        <v>123</v>
      </c>
      <c r="F12711" s="113" t="s">
        <v>200</v>
      </c>
      <c r="G12711" s="113">
        <v>9.0879634575780592</v>
      </c>
    </row>
    <row r="12712" spans="1:7" x14ac:dyDescent="0.25">
      <c r="A12712" s="108" t="str">
        <f t="shared" si="198"/>
        <v>IE_2013_1A3(FU)_SOx</v>
      </c>
      <c r="B12712" s="113" t="s">
        <v>154</v>
      </c>
      <c r="C12712" s="113">
        <v>2013</v>
      </c>
      <c r="D12712" s="113" t="s">
        <v>134</v>
      </c>
      <c r="E12712" s="113" t="s">
        <v>201</v>
      </c>
      <c r="F12712" s="113" t="s">
        <v>200</v>
      </c>
      <c r="G12712" s="113">
        <v>3.4390587345503001E-2</v>
      </c>
    </row>
    <row r="12713" spans="1:7" x14ac:dyDescent="0.25">
      <c r="A12713" s="108" t="str">
        <f t="shared" si="198"/>
        <v>IE_2013_1A3(FS)_SOx</v>
      </c>
      <c r="B12713" s="113" t="s">
        <v>154</v>
      </c>
      <c r="C12713" s="113">
        <v>2013</v>
      </c>
      <c r="D12713" s="113" t="s">
        <v>132</v>
      </c>
      <c r="E12713" s="113" t="s">
        <v>201</v>
      </c>
      <c r="F12713" s="113" t="s">
        <v>200</v>
      </c>
      <c r="G12713" s="113">
        <v>3.6739764346073199E-2</v>
      </c>
    </row>
    <row r="12714" spans="1:7" x14ac:dyDescent="0.25">
      <c r="A12714" s="108" t="str">
        <f t="shared" si="198"/>
        <v>IE_2013_1A3(FU)_NH3</v>
      </c>
      <c r="B12714" s="113" t="s">
        <v>154</v>
      </c>
      <c r="C12714" s="113">
        <v>2013</v>
      </c>
      <c r="D12714" s="113" t="s">
        <v>134</v>
      </c>
      <c r="E12714" s="113" t="s">
        <v>124</v>
      </c>
      <c r="F12714" s="113" t="s">
        <v>200</v>
      </c>
      <c r="G12714" s="113">
        <v>1.0361578161520899</v>
      </c>
    </row>
    <row r="12715" spans="1:7" x14ac:dyDescent="0.25">
      <c r="A12715" s="108" t="str">
        <f t="shared" si="198"/>
        <v>IE_2013_1A3(FS)_NH3</v>
      </c>
      <c r="B12715" s="113" t="s">
        <v>154</v>
      </c>
      <c r="C12715" s="113">
        <v>2013</v>
      </c>
      <c r="D12715" s="113" t="s">
        <v>132</v>
      </c>
      <c r="E12715" s="113" t="s">
        <v>124</v>
      </c>
      <c r="F12715" s="113" t="s">
        <v>200</v>
      </c>
      <c r="G12715" s="113">
        <v>1.04380870562426</v>
      </c>
    </row>
    <row r="12716" spans="1:7" x14ac:dyDescent="0.25">
      <c r="A12716" s="108" t="str">
        <f t="shared" si="198"/>
        <v>IE_2013_1A3(FU)_PM2.5</v>
      </c>
      <c r="B12716" s="113" t="s">
        <v>154</v>
      </c>
      <c r="C12716" s="113">
        <v>2013</v>
      </c>
      <c r="D12716" s="113" t="s">
        <v>134</v>
      </c>
      <c r="E12716" s="113" t="s">
        <v>203</v>
      </c>
      <c r="F12716" s="113" t="s">
        <v>200</v>
      </c>
      <c r="G12716" s="113">
        <v>1.90957855839312</v>
      </c>
    </row>
    <row r="12717" spans="1:7" x14ac:dyDescent="0.25">
      <c r="A12717" s="108" t="str">
        <f t="shared" si="198"/>
        <v>IE_2013_1A3(FS)_PM2.5</v>
      </c>
      <c r="B12717" s="113" t="s">
        <v>154</v>
      </c>
      <c r="C12717" s="113">
        <v>2013</v>
      </c>
      <c r="D12717" s="113" t="s">
        <v>132</v>
      </c>
      <c r="E12717" s="113" t="s">
        <v>203</v>
      </c>
      <c r="F12717" s="113" t="s">
        <v>200</v>
      </c>
      <c r="G12717" s="113">
        <v>2.0446142709686201</v>
      </c>
    </row>
    <row r="12718" spans="1:7" x14ac:dyDescent="0.25">
      <c r="A12718" s="108" t="str">
        <f t="shared" si="198"/>
        <v>IE_2013_3D_NOx</v>
      </c>
      <c r="B12718" s="113" t="s">
        <v>154</v>
      </c>
      <c r="C12718" s="113">
        <v>2013</v>
      </c>
      <c r="D12718" s="113" t="s">
        <v>206</v>
      </c>
      <c r="E12718" s="113" t="s">
        <v>199</v>
      </c>
      <c r="F12718" s="113" t="s">
        <v>200</v>
      </c>
      <c r="G12718" s="113">
        <v>30.8316125187485</v>
      </c>
    </row>
    <row r="12719" spans="1:7" x14ac:dyDescent="0.25">
      <c r="A12719" s="108" t="str">
        <f t="shared" si="198"/>
        <v>IE_2014_NATIONAL TOTAL_NOx</v>
      </c>
      <c r="B12719" s="113" t="s">
        <v>154</v>
      </c>
      <c r="C12719" s="113">
        <v>2014</v>
      </c>
      <c r="D12719" s="113" t="s">
        <v>122</v>
      </c>
      <c r="E12719" s="113" t="s">
        <v>199</v>
      </c>
      <c r="F12719" s="113" t="s">
        <v>200</v>
      </c>
      <c r="G12719" s="113">
        <v>109.57376250066601</v>
      </c>
    </row>
    <row r="12720" spans="1:7" x14ac:dyDescent="0.25">
      <c r="A12720" s="108" t="str">
        <f t="shared" si="198"/>
        <v>IE_2014_NATIONAL TOTAL_NMVOC</v>
      </c>
      <c r="B12720" s="113" t="s">
        <v>154</v>
      </c>
      <c r="C12720" s="113">
        <v>2014</v>
      </c>
      <c r="D12720" s="113" t="s">
        <v>122</v>
      </c>
      <c r="E12720" s="113" t="s">
        <v>123</v>
      </c>
      <c r="F12720" s="113" t="s">
        <v>200</v>
      </c>
      <c r="G12720" s="113">
        <v>109.493149188101</v>
      </c>
    </row>
    <row r="12721" spans="1:7" x14ac:dyDescent="0.25">
      <c r="A12721" s="108" t="str">
        <f t="shared" si="198"/>
        <v>IE_2014_NATIONAL TOTAL_SOx</v>
      </c>
      <c r="B12721" s="113" t="s">
        <v>154</v>
      </c>
      <c r="C12721" s="113">
        <v>2014</v>
      </c>
      <c r="D12721" s="113" t="s">
        <v>122</v>
      </c>
      <c r="E12721" s="113" t="s">
        <v>201</v>
      </c>
      <c r="F12721" s="113" t="s">
        <v>200</v>
      </c>
      <c r="G12721" s="113">
        <v>18.116535998502101</v>
      </c>
    </row>
    <row r="12722" spans="1:7" x14ac:dyDescent="0.25">
      <c r="A12722" s="108" t="str">
        <f t="shared" si="198"/>
        <v>IE_2014_NATIONAL TOTAL_NH3</v>
      </c>
      <c r="B12722" s="113" t="s">
        <v>154</v>
      </c>
      <c r="C12722" s="113">
        <v>2014</v>
      </c>
      <c r="D12722" s="113" t="s">
        <v>122</v>
      </c>
      <c r="E12722" s="113" t="s">
        <v>124</v>
      </c>
      <c r="F12722" s="113" t="s">
        <v>200</v>
      </c>
      <c r="G12722" s="113">
        <v>119.152581092592</v>
      </c>
    </row>
    <row r="12723" spans="1:7" x14ac:dyDescent="0.25">
      <c r="A12723" s="108" t="str">
        <f t="shared" si="198"/>
        <v>IE_2014_NATIONAL TOTAL_PM2.5</v>
      </c>
      <c r="B12723" s="113" t="s">
        <v>154</v>
      </c>
      <c r="C12723" s="113">
        <v>2014</v>
      </c>
      <c r="D12723" s="113" t="s">
        <v>122</v>
      </c>
      <c r="E12723" s="113" t="s">
        <v>203</v>
      </c>
      <c r="F12723" s="113" t="s">
        <v>200</v>
      </c>
      <c r="G12723" s="113">
        <v>13.7531835012977</v>
      </c>
    </row>
    <row r="12724" spans="1:7" x14ac:dyDescent="0.25">
      <c r="A12724" s="108" t="str">
        <f t="shared" si="198"/>
        <v>IE_2014_NATIONAL TOTAL_Pb</v>
      </c>
      <c r="B12724" s="113" t="s">
        <v>154</v>
      </c>
      <c r="C12724" s="113">
        <v>2014</v>
      </c>
      <c r="D12724" s="113" t="s">
        <v>122</v>
      </c>
      <c r="E12724" s="113" t="s">
        <v>125</v>
      </c>
      <c r="F12724" s="113" t="s">
        <v>200</v>
      </c>
      <c r="G12724" s="113">
        <v>8.3169100491612292E-3</v>
      </c>
    </row>
    <row r="12725" spans="1:7" x14ac:dyDescent="0.25">
      <c r="A12725" s="108" t="str">
        <f t="shared" si="198"/>
        <v>IE_2014_NATIONAL TOTAL_Cd</v>
      </c>
      <c r="B12725" s="113" t="s">
        <v>154</v>
      </c>
      <c r="C12725" s="113">
        <v>2014</v>
      </c>
      <c r="D12725" s="113" t="s">
        <v>122</v>
      </c>
      <c r="E12725" s="113" t="s">
        <v>126</v>
      </c>
      <c r="F12725" s="113" t="s">
        <v>200</v>
      </c>
      <c r="G12725" s="113">
        <v>2.9756827937647899E-4</v>
      </c>
    </row>
    <row r="12726" spans="1:7" x14ac:dyDescent="0.25">
      <c r="A12726" s="108" t="str">
        <f t="shared" si="198"/>
        <v>IE_2014_NATIONAL TOTAL_Hg</v>
      </c>
      <c r="B12726" s="113" t="s">
        <v>154</v>
      </c>
      <c r="C12726" s="113">
        <v>2014</v>
      </c>
      <c r="D12726" s="113" t="s">
        <v>122</v>
      </c>
      <c r="E12726" s="113" t="s">
        <v>127</v>
      </c>
      <c r="F12726" s="113" t="s">
        <v>200</v>
      </c>
      <c r="G12726" s="113">
        <v>3.6145844750631699E-4</v>
      </c>
    </row>
    <row r="12727" spans="1:7" x14ac:dyDescent="0.25">
      <c r="A12727" s="108" t="str">
        <f t="shared" si="198"/>
        <v>IE_2014_NATIONAL TOTAL_DIOX</v>
      </c>
      <c r="B12727" s="113" t="s">
        <v>154</v>
      </c>
      <c r="C12727" s="113">
        <v>2014</v>
      </c>
      <c r="D12727" s="113" t="s">
        <v>122</v>
      </c>
      <c r="E12727" s="113" t="s">
        <v>128</v>
      </c>
      <c r="F12727" s="113" t="s">
        <v>200</v>
      </c>
      <c r="G12727" s="150">
        <v>1.97214363434026E-8</v>
      </c>
    </row>
    <row r="12728" spans="1:7" x14ac:dyDescent="0.25">
      <c r="A12728" s="108" t="str">
        <f t="shared" si="198"/>
        <v>IE_2014_NATIONAL TOTAL_PAH</v>
      </c>
      <c r="B12728" s="113" t="s">
        <v>154</v>
      </c>
      <c r="C12728" s="113">
        <v>2014</v>
      </c>
      <c r="D12728" s="113" t="s">
        <v>122</v>
      </c>
      <c r="E12728" s="113" t="s">
        <v>129</v>
      </c>
      <c r="F12728" s="113" t="s">
        <v>200</v>
      </c>
      <c r="G12728" s="113">
        <v>1.3300214222386499E-2</v>
      </c>
    </row>
    <row r="12729" spans="1:7" x14ac:dyDescent="0.25">
      <c r="A12729" s="108" t="str">
        <f t="shared" si="198"/>
        <v>IE_2014_NATIONAL TOTAL_HCB</v>
      </c>
      <c r="B12729" s="113" t="s">
        <v>154</v>
      </c>
      <c r="C12729" s="113">
        <v>2014</v>
      </c>
      <c r="D12729" s="113" t="s">
        <v>122</v>
      </c>
      <c r="E12729" s="113" t="s">
        <v>130</v>
      </c>
      <c r="F12729" s="113" t="s">
        <v>200</v>
      </c>
      <c r="G12729" s="150">
        <v>2.63732739374443E-6</v>
      </c>
    </row>
    <row r="12730" spans="1:7" x14ac:dyDescent="0.25">
      <c r="A12730" s="108" t="str">
        <f t="shared" si="198"/>
        <v>IE_2014_NATIONAL TOTAL_PCB</v>
      </c>
      <c r="B12730" s="113" t="s">
        <v>154</v>
      </c>
      <c r="C12730" s="113">
        <v>2014</v>
      </c>
      <c r="D12730" s="113" t="s">
        <v>122</v>
      </c>
      <c r="E12730" s="113" t="s">
        <v>259</v>
      </c>
      <c r="F12730" s="113" t="s">
        <v>200</v>
      </c>
      <c r="G12730" s="150">
        <v>6.9160773058871797E-6</v>
      </c>
    </row>
    <row r="12731" spans="1:7" x14ac:dyDescent="0.25">
      <c r="A12731" s="108" t="str">
        <f t="shared" si="198"/>
        <v>IE_2014_1A3(FU)_NOx</v>
      </c>
      <c r="B12731" s="113" t="s">
        <v>154</v>
      </c>
      <c r="C12731" s="113">
        <v>2014</v>
      </c>
      <c r="D12731" s="113" t="s">
        <v>134</v>
      </c>
      <c r="E12731" s="113" t="s">
        <v>199</v>
      </c>
      <c r="F12731" s="113" t="s">
        <v>200</v>
      </c>
      <c r="G12731" s="113">
        <v>37.971797193274398</v>
      </c>
    </row>
    <row r="12732" spans="1:7" x14ac:dyDescent="0.25">
      <c r="A12732" s="108" t="str">
        <f t="shared" si="198"/>
        <v>IE_2014_1A3(FS)_NOx</v>
      </c>
      <c r="B12732" s="113" t="s">
        <v>154</v>
      </c>
      <c r="C12732" s="113">
        <v>2014</v>
      </c>
      <c r="D12732" s="113" t="s">
        <v>132</v>
      </c>
      <c r="E12732" s="113" t="s">
        <v>199</v>
      </c>
      <c r="F12732" s="113" t="s">
        <v>200</v>
      </c>
      <c r="G12732" s="113">
        <v>41.265820695520702</v>
      </c>
    </row>
    <row r="12733" spans="1:7" x14ac:dyDescent="0.25">
      <c r="A12733" s="108" t="str">
        <f t="shared" si="198"/>
        <v>IE_2014_1A3(FU)_NMVOC</v>
      </c>
      <c r="B12733" s="113" t="s">
        <v>154</v>
      </c>
      <c r="C12733" s="113">
        <v>2014</v>
      </c>
      <c r="D12733" s="113" t="s">
        <v>134</v>
      </c>
      <c r="E12733" s="113" t="s">
        <v>123</v>
      </c>
      <c r="F12733" s="113" t="s">
        <v>200</v>
      </c>
      <c r="G12733" s="113">
        <v>6.28888518582432</v>
      </c>
    </row>
    <row r="12734" spans="1:7" x14ac:dyDescent="0.25">
      <c r="A12734" s="108" t="str">
        <f t="shared" si="198"/>
        <v>IE_2014_1A3(FS)_NMVOC</v>
      </c>
      <c r="B12734" s="113" t="s">
        <v>154</v>
      </c>
      <c r="C12734" s="113">
        <v>2014</v>
      </c>
      <c r="D12734" s="113" t="s">
        <v>132</v>
      </c>
      <c r="E12734" s="113" t="s">
        <v>123</v>
      </c>
      <c r="F12734" s="113" t="s">
        <v>200</v>
      </c>
      <c r="G12734" s="113">
        <v>8.5371827968301695</v>
      </c>
    </row>
    <row r="12735" spans="1:7" x14ac:dyDescent="0.25">
      <c r="A12735" s="108" t="str">
        <f t="shared" si="198"/>
        <v>IE_2014_1A3(FU)_SOx</v>
      </c>
      <c r="B12735" s="113" t="s">
        <v>154</v>
      </c>
      <c r="C12735" s="113">
        <v>2014</v>
      </c>
      <c r="D12735" s="113" t="s">
        <v>134</v>
      </c>
      <c r="E12735" s="113" t="s">
        <v>201</v>
      </c>
      <c r="F12735" s="113" t="s">
        <v>200</v>
      </c>
      <c r="G12735" s="113">
        <v>3.3984434732942499E-2</v>
      </c>
    </row>
    <row r="12736" spans="1:7" x14ac:dyDescent="0.25">
      <c r="A12736" s="108" t="str">
        <f t="shared" si="198"/>
        <v>IE_2014_1A3(FS)_SOx</v>
      </c>
      <c r="B12736" s="113" t="s">
        <v>154</v>
      </c>
      <c r="C12736" s="113">
        <v>2014</v>
      </c>
      <c r="D12736" s="113" t="s">
        <v>132</v>
      </c>
      <c r="E12736" s="113" t="s">
        <v>201</v>
      </c>
      <c r="F12736" s="113" t="s">
        <v>200</v>
      </c>
      <c r="G12736" s="113">
        <v>3.6604301796299803E-2</v>
      </c>
    </row>
    <row r="12737" spans="1:7" x14ac:dyDescent="0.25">
      <c r="A12737" s="108" t="str">
        <f t="shared" si="198"/>
        <v>IE_2014_1A3(FU)_NH3</v>
      </c>
      <c r="B12737" s="113" t="s">
        <v>154</v>
      </c>
      <c r="C12737" s="113">
        <v>2014</v>
      </c>
      <c r="D12737" s="113" t="s">
        <v>134</v>
      </c>
      <c r="E12737" s="113" t="s">
        <v>124</v>
      </c>
      <c r="F12737" s="113" t="s">
        <v>200</v>
      </c>
      <c r="G12737" s="113">
        <v>0.93201881373700401</v>
      </c>
    </row>
    <row r="12738" spans="1:7" x14ac:dyDescent="0.25">
      <c r="A12738" s="108" t="str">
        <f t="shared" ref="A12738:A12801" si="199">CONCATENATE(B12738,"_",C12738,"_",D12738,"_",E12738)</f>
        <v>IE_2014_1A3(FS)_NH3</v>
      </c>
      <c r="B12738" s="113" t="s">
        <v>154</v>
      </c>
      <c r="C12738" s="113">
        <v>2014</v>
      </c>
      <c r="D12738" s="113" t="s">
        <v>132</v>
      </c>
      <c r="E12738" s="113" t="s">
        <v>124</v>
      </c>
      <c r="F12738" s="113" t="s">
        <v>200</v>
      </c>
      <c r="G12738" s="113">
        <v>0.94539941742522404</v>
      </c>
    </row>
    <row r="12739" spans="1:7" x14ac:dyDescent="0.25">
      <c r="A12739" s="108" t="str">
        <f t="shared" si="199"/>
        <v>IE_2014_1A3(FU)_PM2.5</v>
      </c>
      <c r="B12739" s="113" t="s">
        <v>154</v>
      </c>
      <c r="C12739" s="113">
        <v>2014</v>
      </c>
      <c r="D12739" s="113" t="s">
        <v>134</v>
      </c>
      <c r="E12739" s="113" t="s">
        <v>203</v>
      </c>
      <c r="F12739" s="113" t="s">
        <v>200</v>
      </c>
      <c r="G12739" s="113">
        <v>1.88963864890989</v>
      </c>
    </row>
    <row r="12740" spans="1:7" x14ac:dyDescent="0.25">
      <c r="A12740" s="108" t="str">
        <f t="shared" si="199"/>
        <v>IE_2014_1A3(FS)_PM2.5</v>
      </c>
      <c r="B12740" s="113" t="s">
        <v>154</v>
      </c>
      <c r="C12740" s="113">
        <v>2014</v>
      </c>
      <c r="D12740" s="113" t="s">
        <v>132</v>
      </c>
      <c r="E12740" s="113" t="s">
        <v>203</v>
      </c>
      <c r="F12740" s="113" t="s">
        <v>200</v>
      </c>
      <c r="G12740" s="113">
        <v>2.0404641579147298</v>
      </c>
    </row>
    <row r="12741" spans="1:7" x14ac:dyDescent="0.25">
      <c r="A12741" s="108" t="str">
        <f t="shared" si="199"/>
        <v>IE_2014_3D_NOx</v>
      </c>
      <c r="B12741" s="113" t="s">
        <v>154</v>
      </c>
      <c r="C12741" s="113">
        <v>2014</v>
      </c>
      <c r="D12741" s="113" t="s">
        <v>206</v>
      </c>
      <c r="E12741" s="113" t="s">
        <v>199</v>
      </c>
      <c r="F12741" s="113" t="s">
        <v>200</v>
      </c>
      <c r="G12741" s="113">
        <v>29.690212489138101</v>
      </c>
    </row>
    <row r="12742" spans="1:7" x14ac:dyDescent="0.25">
      <c r="A12742" s="108" t="str">
        <f t="shared" si="199"/>
        <v>IE_2015_NATIONAL TOTAL_NOx</v>
      </c>
      <c r="B12742" s="113" t="s">
        <v>154</v>
      </c>
      <c r="C12742" s="113">
        <v>2015</v>
      </c>
      <c r="D12742" s="113" t="s">
        <v>122</v>
      </c>
      <c r="E12742" s="113" t="s">
        <v>199</v>
      </c>
      <c r="F12742" s="113" t="s">
        <v>200</v>
      </c>
      <c r="G12742" s="113">
        <v>112.43139645761499</v>
      </c>
    </row>
    <row r="12743" spans="1:7" x14ac:dyDescent="0.25">
      <c r="A12743" s="108" t="str">
        <f t="shared" si="199"/>
        <v>IE_2015_NATIONAL TOTAL_NMVOC</v>
      </c>
      <c r="B12743" s="113" t="s">
        <v>154</v>
      </c>
      <c r="C12743" s="113">
        <v>2015</v>
      </c>
      <c r="D12743" s="113" t="s">
        <v>122</v>
      </c>
      <c r="E12743" s="113" t="s">
        <v>123</v>
      </c>
      <c r="F12743" s="113" t="s">
        <v>200</v>
      </c>
      <c r="G12743" s="113">
        <v>110.84414722877101</v>
      </c>
    </row>
    <row r="12744" spans="1:7" x14ac:dyDescent="0.25">
      <c r="A12744" s="108" t="str">
        <f t="shared" si="199"/>
        <v>IE_2015_NATIONAL TOTAL_SOx</v>
      </c>
      <c r="B12744" s="113" t="s">
        <v>154</v>
      </c>
      <c r="C12744" s="113">
        <v>2015</v>
      </c>
      <c r="D12744" s="113" t="s">
        <v>122</v>
      </c>
      <c r="E12744" s="113" t="s">
        <v>201</v>
      </c>
      <c r="F12744" s="113" t="s">
        <v>200</v>
      </c>
      <c r="G12744" s="113">
        <v>16.576882146955199</v>
      </c>
    </row>
    <row r="12745" spans="1:7" x14ac:dyDescent="0.25">
      <c r="A12745" s="108" t="str">
        <f t="shared" si="199"/>
        <v>IE_2015_NATIONAL TOTAL_NH3</v>
      </c>
      <c r="B12745" s="113" t="s">
        <v>154</v>
      </c>
      <c r="C12745" s="113">
        <v>2015</v>
      </c>
      <c r="D12745" s="113" t="s">
        <v>122</v>
      </c>
      <c r="E12745" s="113" t="s">
        <v>124</v>
      </c>
      <c r="F12745" s="113" t="s">
        <v>200</v>
      </c>
      <c r="G12745" s="113">
        <v>124.618157351482</v>
      </c>
    </row>
    <row r="12746" spans="1:7" x14ac:dyDescent="0.25">
      <c r="A12746" s="108" t="str">
        <f t="shared" si="199"/>
        <v>IE_2015_NATIONAL TOTAL_PM2.5</v>
      </c>
      <c r="B12746" s="113" t="s">
        <v>154</v>
      </c>
      <c r="C12746" s="113">
        <v>2015</v>
      </c>
      <c r="D12746" s="113" t="s">
        <v>122</v>
      </c>
      <c r="E12746" s="113" t="s">
        <v>203</v>
      </c>
      <c r="F12746" s="113" t="s">
        <v>200</v>
      </c>
      <c r="G12746" s="113">
        <v>14.2338042375908</v>
      </c>
    </row>
    <row r="12747" spans="1:7" x14ac:dyDescent="0.25">
      <c r="A12747" s="108" t="str">
        <f t="shared" si="199"/>
        <v>IE_2015_NATIONAL TOTAL_Pb</v>
      </c>
      <c r="B12747" s="113" t="s">
        <v>154</v>
      </c>
      <c r="C12747" s="113">
        <v>2015</v>
      </c>
      <c r="D12747" s="113" t="s">
        <v>122</v>
      </c>
      <c r="E12747" s="113" t="s">
        <v>125</v>
      </c>
      <c r="F12747" s="113" t="s">
        <v>200</v>
      </c>
      <c r="G12747" s="113">
        <v>8.6245755403941398E-3</v>
      </c>
    </row>
    <row r="12748" spans="1:7" x14ac:dyDescent="0.25">
      <c r="A12748" s="108" t="str">
        <f t="shared" si="199"/>
        <v>IE_2015_NATIONAL TOTAL_Cd</v>
      </c>
      <c r="B12748" s="113" t="s">
        <v>154</v>
      </c>
      <c r="C12748" s="113">
        <v>2015</v>
      </c>
      <c r="D12748" s="113" t="s">
        <v>122</v>
      </c>
      <c r="E12748" s="113" t="s">
        <v>126</v>
      </c>
      <c r="F12748" s="113" t="s">
        <v>200</v>
      </c>
      <c r="G12748" s="113">
        <v>3.1274244301744599E-4</v>
      </c>
    </row>
    <row r="12749" spans="1:7" x14ac:dyDescent="0.25">
      <c r="A12749" s="108" t="str">
        <f t="shared" si="199"/>
        <v>IE_2015_NATIONAL TOTAL_Hg</v>
      </c>
      <c r="B12749" s="113" t="s">
        <v>154</v>
      </c>
      <c r="C12749" s="113">
        <v>2015</v>
      </c>
      <c r="D12749" s="113" t="s">
        <v>122</v>
      </c>
      <c r="E12749" s="113" t="s">
        <v>127</v>
      </c>
      <c r="F12749" s="113" t="s">
        <v>200</v>
      </c>
      <c r="G12749" s="113">
        <v>4.3327198730459099E-4</v>
      </c>
    </row>
    <row r="12750" spans="1:7" x14ac:dyDescent="0.25">
      <c r="A12750" s="108" t="str">
        <f t="shared" si="199"/>
        <v>IE_2015_NATIONAL TOTAL_DIOX</v>
      </c>
      <c r="B12750" s="113" t="s">
        <v>154</v>
      </c>
      <c r="C12750" s="113">
        <v>2015</v>
      </c>
      <c r="D12750" s="113" t="s">
        <v>122</v>
      </c>
      <c r="E12750" s="113" t="s">
        <v>128</v>
      </c>
      <c r="F12750" s="113" t="s">
        <v>200</v>
      </c>
      <c r="G12750" s="150">
        <v>2.1834995656142901E-8</v>
      </c>
    </row>
    <row r="12751" spans="1:7" x14ac:dyDescent="0.25">
      <c r="A12751" s="108" t="str">
        <f t="shared" si="199"/>
        <v>IE_2015_NATIONAL TOTAL_PAH</v>
      </c>
      <c r="B12751" s="113" t="s">
        <v>154</v>
      </c>
      <c r="C12751" s="113">
        <v>2015</v>
      </c>
      <c r="D12751" s="113" t="s">
        <v>122</v>
      </c>
      <c r="E12751" s="113" t="s">
        <v>129</v>
      </c>
      <c r="F12751" s="113" t="s">
        <v>200</v>
      </c>
      <c r="G12751" s="113">
        <v>1.37767125125073E-2</v>
      </c>
    </row>
    <row r="12752" spans="1:7" x14ac:dyDescent="0.25">
      <c r="A12752" s="108" t="str">
        <f t="shared" si="199"/>
        <v>IE_2015_NATIONAL TOTAL_HCB</v>
      </c>
      <c r="B12752" s="113" t="s">
        <v>154</v>
      </c>
      <c r="C12752" s="113">
        <v>2015</v>
      </c>
      <c r="D12752" s="113" t="s">
        <v>122</v>
      </c>
      <c r="E12752" s="113" t="s">
        <v>130</v>
      </c>
      <c r="F12752" s="113" t="s">
        <v>200</v>
      </c>
      <c r="G12752" s="150">
        <v>2.6602155753992098E-6</v>
      </c>
    </row>
    <row r="12753" spans="1:7" x14ac:dyDescent="0.25">
      <c r="A12753" s="108" t="str">
        <f t="shared" si="199"/>
        <v>IE_2015_NATIONAL TOTAL_PCB</v>
      </c>
      <c r="B12753" s="113" t="s">
        <v>154</v>
      </c>
      <c r="C12753" s="113">
        <v>2015</v>
      </c>
      <c r="D12753" s="113" t="s">
        <v>122</v>
      </c>
      <c r="E12753" s="113" t="s">
        <v>259</v>
      </c>
      <c r="F12753" s="113" t="s">
        <v>200</v>
      </c>
      <c r="G12753" s="150">
        <v>8.9684582553347606E-6</v>
      </c>
    </row>
    <row r="12754" spans="1:7" x14ac:dyDescent="0.25">
      <c r="A12754" s="108" t="str">
        <f t="shared" si="199"/>
        <v>IE_2015_1A3(FU)_NOx</v>
      </c>
      <c r="B12754" s="113" t="s">
        <v>154</v>
      </c>
      <c r="C12754" s="113">
        <v>2015</v>
      </c>
      <c r="D12754" s="113" t="s">
        <v>134</v>
      </c>
      <c r="E12754" s="113" t="s">
        <v>199</v>
      </c>
      <c r="F12754" s="113" t="s">
        <v>200</v>
      </c>
      <c r="G12754" s="113">
        <v>35.791399370953897</v>
      </c>
    </row>
    <row r="12755" spans="1:7" x14ac:dyDescent="0.25">
      <c r="A12755" s="108" t="str">
        <f t="shared" si="199"/>
        <v>IE_2015_1A3(FS)_NOx</v>
      </c>
      <c r="B12755" s="113" t="s">
        <v>154</v>
      </c>
      <c r="C12755" s="113">
        <v>2015</v>
      </c>
      <c r="D12755" s="113" t="s">
        <v>132</v>
      </c>
      <c r="E12755" s="113" t="s">
        <v>199</v>
      </c>
      <c r="F12755" s="113" t="s">
        <v>200</v>
      </c>
      <c r="G12755" s="113">
        <v>41.811655998922099</v>
      </c>
    </row>
    <row r="12756" spans="1:7" x14ac:dyDescent="0.25">
      <c r="A12756" s="108" t="str">
        <f t="shared" si="199"/>
        <v>IE_2015_1A3(FU)_NMVOC</v>
      </c>
      <c r="B12756" s="113" t="s">
        <v>154</v>
      </c>
      <c r="C12756" s="113">
        <v>2015</v>
      </c>
      <c r="D12756" s="113" t="s">
        <v>134</v>
      </c>
      <c r="E12756" s="113" t="s">
        <v>123</v>
      </c>
      <c r="F12756" s="113" t="s">
        <v>200</v>
      </c>
      <c r="G12756" s="113">
        <v>5.6682684117261397</v>
      </c>
    </row>
    <row r="12757" spans="1:7" x14ac:dyDescent="0.25">
      <c r="A12757" s="108" t="str">
        <f t="shared" si="199"/>
        <v>IE_2015_1A3(FS)_NMVOC</v>
      </c>
      <c r="B12757" s="113" t="s">
        <v>154</v>
      </c>
      <c r="C12757" s="113">
        <v>2015</v>
      </c>
      <c r="D12757" s="113" t="s">
        <v>132</v>
      </c>
      <c r="E12757" s="113" t="s">
        <v>123</v>
      </c>
      <c r="F12757" s="113" t="s">
        <v>200</v>
      </c>
      <c r="G12757" s="113">
        <v>7.9240722777988397</v>
      </c>
    </row>
    <row r="12758" spans="1:7" x14ac:dyDescent="0.25">
      <c r="A12758" s="108" t="str">
        <f t="shared" si="199"/>
        <v>IE_2015_1A3(FU)_SOx</v>
      </c>
      <c r="B12758" s="113" t="s">
        <v>154</v>
      </c>
      <c r="C12758" s="113">
        <v>2015</v>
      </c>
      <c r="D12758" s="113" t="s">
        <v>134</v>
      </c>
      <c r="E12758" s="113" t="s">
        <v>201</v>
      </c>
      <c r="F12758" s="113" t="s">
        <v>200</v>
      </c>
      <c r="G12758" s="113">
        <v>4.0912704577377002E-2</v>
      </c>
    </row>
    <row r="12759" spans="1:7" x14ac:dyDescent="0.25">
      <c r="A12759" s="108" t="str">
        <f t="shared" si="199"/>
        <v>IE_2015_1A3(FS)_SOx</v>
      </c>
      <c r="B12759" s="113" t="s">
        <v>154</v>
      </c>
      <c r="C12759" s="113">
        <v>2015</v>
      </c>
      <c r="D12759" s="113" t="s">
        <v>132</v>
      </c>
      <c r="E12759" s="113" t="s">
        <v>201</v>
      </c>
      <c r="F12759" s="113" t="s">
        <v>200</v>
      </c>
      <c r="G12759" s="113">
        <v>4.6773244209272799E-2</v>
      </c>
    </row>
    <row r="12760" spans="1:7" x14ac:dyDescent="0.25">
      <c r="A12760" s="108" t="str">
        <f t="shared" si="199"/>
        <v>IE_2015_1A3(FU)_NH3</v>
      </c>
      <c r="B12760" s="113" t="s">
        <v>154</v>
      </c>
      <c r="C12760" s="113">
        <v>2015</v>
      </c>
      <c r="D12760" s="113" t="s">
        <v>134</v>
      </c>
      <c r="E12760" s="113" t="s">
        <v>124</v>
      </c>
      <c r="F12760" s="113" t="s">
        <v>200</v>
      </c>
      <c r="G12760" s="113">
        <v>0.83640124857817699</v>
      </c>
    </row>
    <row r="12761" spans="1:7" x14ac:dyDescent="0.25">
      <c r="A12761" s="108" t="str">
        <f t="shared" si="199"/>
        <v>IE_2015_1A3(FS)_NH3</v>
      </c>
      <c r="B12761" s="113" t="s">
        <v>154</v>
      </c>
      <c r="C12761" s="113">
        <v>2015</v>
      </c>
      <c r="D12761" s="113" t="s">
        <v>132</v>
      </c>
      <c r="E12761" s="113" t="s">
        <v>124</v>
      </c>
      <c r="F12761" s="113" t="s">
        <v>200</v>
      </c>
      <c r="G12761" s="113">
        <v>0.87264595463871597</v>
      </c>
    </row>
    <row r="12762" spans="1:7" x14ac:dyDescent="0.25">
      <c r="A12762" s="108" t="str">
        <f t="shared" si="199"/>
        <v>IE_2015_1A3(FU)_PM2.5</v>
      </c>
      <c r="B12762" s="113" t="s">
        <v>154</v>
      </c>
      <c r="C12762" s="113">
        <v>2015</v>
      </c>
      <c r="D12762" s="113" t="s">
        <v>134</v>
      </c>
      <c r="E12762" s="113" t="s">
        <v>203</v>
      </c>
      <c r="F12762" s="113" t="s">
        <v>200</v>
      </c>
      <c r="G12762" s="113">
        <v>1.7408005304880001</v>
      </c>
    </row>
    <row r="12763" spans="1:7" x14ac:dyDescent="0.25">
      <c r="A12763" s="108" t="str">
        <f t="shared" si="199"/>
        <v>IE_2015_1A3(FS)_PM2.5</v>
      </c>
      <c r="B12763" s="113" t="s">
        <v>154</v>
      </c>
      <c r="C12763" s="113">
        <v>2015</v>
      </c>
      <c r="D12763" s="113" t="s">
        <v>132</v>
      </c>
      <c r="E12763" s="113" t="s">
        <v>203</v>
      </c>
      <c r="F12763" s="113" t="s">
        <v>200</v>
      </c>
      <c r="G12763" s="113">
        <v>2.0108909851152799</v>
      </c>
    </row>
    <row r="12764" spans="1:7" x14ac:dyDescent="0.25">
      <c r="A12764" s="108" t="str">
        <f t="shared" si="199"/>
        <v>IE_2015_3D_NOx</v>
      </c>
      <c r="B12764" s="113" t="s">
        <v>154</v>
      </c>
      <c r="C12764" s="113">
        <v>2015</v>
      </c>
      <c r="D12764" s="113" t="s">
        <v>206</v>
      </c>
      <c r="E12764" s="113" t="s">
        <v>199</v>
      </c>
      <c r="F12764" s="113" t="s">
        <v>200</v>
      </c>
      <c r="G12764" s="113">
        <v>30.072956685999301</v>
      </c>
    </row>
    <row r="12765" spans="1:7" x14ac:dyDescent="0.25">
      <c r="A12765" s="108" t="str">
        <f t="shared" si="199"/>
        <v>IE_2016_NATIONAL TOTAL_NOx</v>
      </c>
      <c r="B12765" s="113" t="s">
        <v>154</v>
      </c>
      <c r="C12765" s="113">
        <v>2016</v>
      </c>
      <c r="D12765" s="113" t="s">
        <v>122</v>
      </c>
      <c r="E12765" s="113" t="s">
        <v>199</v>
      </c>
      <c r="F12765" s="113" t="s">
        <v>200</v>
      </c>
      <c r="G12765" s="113">
        <v>112.48219079846299</v>
      </c>
    </row>
    <row r="12766" spans="1:7" x14ac:dyDescent="0.25">
      <c r="A12766" s="108" t="str">
        <f t="shared" si="199"/>
        <v>IE_2016_NATIONAL TOTAL_NMVOC</v>
      </c>
      <c r="B12766" s="113" t="s">
        <v>154</v>
      </c>
      <c r="C12766" s="113">
        <v>2016</v>
      </c>
      <c r="D12766" s="113" t="s">
        <v>122</v>
      </c>
      <c r="E12766" s="113" t="s">
        <v>123</v>
      </c>
      <c r="F12766" s="113" t="s">
        <v>200</v>
      </c>
      <c r="G12766" s="113">
        <v>112.31964520634401</v>
      </c>
    </row>
    <row r="12767" spans="1:7" x14ac:dyDescent="0.25">
      <c r="A12767" s="108" t="str">
        <f t="shared" si="199"/>
        <v>IE_2016_NATIONAL TOTAL_SOx</v>
      </c>
      <c r="B12767" s="113" t="s">
        <v>154</v>
      </c>
      <c r="C12767" s="113">
        <v>2016</v>
      </c>
      <c r="D12767" s="113" t="s">
        <v>122</v>
      </c>
      <c r="E12767" s="113" t="s">
        <v>201</v>
      </c>
      <c r="F12767" s="113" t="s">
        <v>200</v>
      </c>
      <c r="G12767" s="113">
        <v>15.9177486625191</v>
      </c>
    </row>
    <row r="12768" spans="1:7" x14ac:dyDescent="0.25">
      <c r="A12768" s="108" t="str">
        <f t="shared" si="199"/>
        <v>IE_2016_NATIONAL TOTAL_NH3</v>
      </c>
      <c r="B12768" s="113" t="s">
        <v>154</v>
      </c>
      <c r="C12768" s="113">
        <v>2016</v>
      </c>
      <c r="D12768" s="113" t="s">
        <v>122</v>
      </c>
      <c r="E12768" s="113" t="s">
        <v>124</v>
      </c>
      <c r="F12768" s="113" t="s">
        <v>200</v>
      </c>
      <c r="G12768" s="113">
        <v>130.21651945100601</v>
      </c>
    </row>
    <row r="12769" spans="1:7" x14ac:dyDescent="0.25">
      <c r="A12769" s="108" t="str">
        <f t="shared" si="199"/>
        <v>IE_2016_NATIONAL TOTAL_PM2.5</v>
      </c>
      <c r="B12769" s="113" t="s">
        <v>154</v>
      </c>
      <c r="C12769" s="113">
        <v>2016</v>
      </c>
      <c r="D12769" s="113" t="s">
        <v>122</v>
      </c>
      <c r="E12769" s="113" t="s">
        <v>203</v>
      </c>
      <c r="F12769" s="113" t="s">
        <v>200</v>
      </c>
      <c r="G12769" s="113">
        <v>14.184067780889601</v>
      </c>
    </row>
    <row r="12770" spans="1:7" x14ac:dyDescent="0.25">
      <c r="A12770" s="108" t="str">
        <f t="shared" si="199"/>
        <v>IE_2016_NATIONAL TOTAL_Pb</v>
      </c>
      <c r="B12770" s="113" t="s">
        <v>154</v>
      </c>
      <c r="C12770" s="113">
        <v>2016</v>
      </c>
      <c r="D12770" s="113" t="s">
        <v>122</v>
      </c>
      <c r="E12770" s="113" t="s">
        <v>125</v>
      </c>
      <c r="F12770" s="113" t="s">
        <v>200</v>
      </c>
      <c r="G12770" s="113">
        <v>8.7670172521228194E-3</v>
      </c>
    </row>
    <row r="12771" spans="1:7" x14ac:dyDescent="0.25">
      <c r="A12771" s="108" t="str">
        <f t="shared" si="199"/>
        <v>IE_2016_NATIONAL TOTAL_Cd</v>
      </c>
      <c r="B12771" s="113" t="s">
        <v>154</v>
      </c>
      <c r="C12771" s="113">
        <v>2016</v>
      </c>
      <c r="D12771" s="113" t="s">
        <v>122</v>
      </c>
      <c r="E12771" s="113" t="s">
        <v>126</v>
      </c>
      <c r="F12771" s="113" t="s">
        <v>200</v>
      </c>
      <c r="G12771" s="113">
        <v>3.0793777299358601E-4</v>
      </c>
    </row>
    <row r="12772" spans="1:7" x14ac:dyDescent="0.25">
      <c r="A12772" s="108" t="str">
        <f t="shared" si="199"/>
        <v>IE_2016_NATIONAL TOTAL_Hg</v>
      </c>
      <c r="B12772" s="113" t="s">
        <v>154</v>
      </c>
      <c r="C12772" s="113">
        <v>2016</v>
      </c>
      <c r="D12772" s="113" t="s">
        <v>122</v>
      </c>
      <c r="E12772" s="113" t="s">
        <v>127</v>
      </c>
      <c r="F12772" s="113" t="s">
        <v>200</v>
      </c>
      <c r="G12772" s="113">
        <v>4.3314458562780802E-4</v>
      </c>
    </row>
    <row r="12773" spans="1:7" x14ac:dyDescent="0.25">
      <c r="A12773" s="108" t="str">
        <f t="shared" si="199"/>
        <v>IE_2016_NATIONAL TOTAL_DIOX</v>
      </c>
      <c r="B12773" s="113" t="s">
        <v>154</v>
      </c>
      <c r="C12773" s="113">
        <v>2016</v>
      </c>
      <c r="D12773" s="113" t="s">
        <v>122</v>
      </c>
      <c r="E12773" s="113" t="s">
        <v>128</v>
      </c>
      <c r="F12773" s="113" t="s">
        <v>200</v>
      </c>
      <c r="G12773" s="150">
        <v>2.02575103564721E-8</v>
      </c>
    </row>
    <row r="12774" spans="1:7" x14ac:dyDescent="0.25">
      <c r="A12774" s="108" t="str">
        <f t="shared" si="199"/>
        <v>IE_2016_NATIONAL TOTAL_PAH</v>
      </c>
      <c r="B12774" s="113" t="s">
        <v>154</v>
      </c>
      <c r="C12774" s="113">
        <v>2016</v>
      </c>
      <c r="D12774" s="113" t="s">
        <v>122</v>
      </c>
      <c r="E12774" s="113" t="s">
        <v>129</v>
      </c>
      <c r="F12774" s="113" t="s">
        <v>200</v>
      </c>
      <c r="G12774" s="113">
        <v>1.41418765071335E-2</v>
      </c>
    </row>
    <row r="12775" spans="1:7" x14ac:dyDescent="0.25">
      <c r="A12775" s="108" t="str">
        <f t="shared" si="199"/>
        <v>IE_2016_NATIONAL TOTAL_HCB</v>
      </c>
      <c r="B12775" s="113" t="s">
        <v>154</v>
      </c>
      <c r="C12775" s="113">
        <v>2016</v>
      </c>
      <c r="D12775" s="113" t="s">
        <v>122</v>
      </c>
      <c r="E12775" s="113" t="s">
        <v>130</v>
      </c>
      <c r="F12775" s="113" t="s">
        <v>200</v>
      </c>
      <c r="G12775" s="150">
        <v>2.6308107891757101E-6</v>
      </c>
    </row>
    <row r="12776" spans="1:7" x14ac:dyDescent="0.25">
      <c r="A12776" s="108" t="str">
        <f t="shared" si="199"/>
        <v>IE_2016_NATIONAL TOTAL_PCB</v>
      </c>
      <c r="B12776" s="113" t="s">
        <v>154</v>
      </c>
      <c r="C12776" s="113">
        <v>2016</v>
      </c>
      <c r="D12776" s="113" t="s">
        <v>122</v>
      </c>
      <c r="E12776" s="113" t="s">
        <v>259</v>
      </c>
      <c r="F12776" s="113" t="s">
        <v>200</v>
      </c>
      <c r="G12776" s="150">
        <v>6.7168441007120101E-6</v>
      </c>
    </row>
    <row r="12777" spans="1:7" x14ac:dyDescent="0.25">
      <c r="A12777" s="108" t="str">
        <f t="shared" si="199"/>
        <v>IE_2016_1A3(FU)_NOx</v>
      </c>
      <c r="B12777" s="113" t="s">
        <v>154</v>
      </c>
      <c r="C12777" s="113">
        <v>2016</v>
      </c>
      <c r="D12777" s="113" t="s">
        <v>134</v>
      </c>
      <c r="E12777" s="113" t="s">
        <v>199</v>
      </c>
      <c r="F12777" s="113" t="s">
        <v>200</v>
      </c>
      <c r="G12777" s="113">
        <v>37.332774438180998</v>
      </c>
    </row>
    <row r="12778" spans="1:7" x14ac:dyDescent="0.25">
      <c r="A12778" s="108" t="str">
        <f t="shared" si="199"/>
        <v>IE_2016_1A3(FS)_NOx</v>
      </c>
      <c r="B12778" s="113" t="s">
        <v>154</v>
      </c>
      <c r="C12778" s="113">
        <v>2016</v>
      </c>
      <c r="D12778" s="113" t="s">
        <v>132</v>
      </c>
      <c r="E12778" s="113" t="s">
        <v>199</v>
      </c>
      <c r="F12778" s="113" t="s">
        <v>200</v>
      </c>
      <c r="G12778" s="113">
        <v>41.2023166165283</v>
      </c>
    </row>
    <row r="12779" spans="1:7" x14ac:dyDescent="0.25">
      <c r="A12779" s="108" t="str">
        <f t="shared" si="199"/>
        <v>IE_2016_1A3(FU)_NMVOC</v>
      </c>
      <c r="B12779" s="113" t="s">
        <v>154</v>
      </c>
      <c r="C12779" s="113">
        <v>2016</v>
      </c>
      <c r="D12779" s="113" t="s">
        <v>134</v>
      </c>
      <c r="E12779" s="113" t="s">
        <v>123</v>
      </c>
      <c r="F12779" s="113" t="s">
        <v>200</v>
      </c>
      <c r="G12779" s="113">
        <v>5.0838858489114598</v>
      </c>
    </row>
    <row r="12780" spans="1:7" x14ac:dyDescent="0.25">
      <c r="A12780" s="108" t="str">
        <f t="shared" si="199"/>
        <v>IE_2016_1A3(FS)_NMVOC</v>
      </c>
      <c r="B12780" s="113" t="s">
        <v>154</v>
      </c>
      <c r="C12780" s="113">
        <v>2016</v>
      </c>
      <c r="D12780" s="113" t="s">
        <v>132</v>
      </c>
      <c r="E12780" s="113" t="s">
        <v>123</v>
      </c>
      <c r="F12780" s="113" t="s">
        <v>200</v>
      </c>
      <c r="G12780" s="113">
        <v>7.0560819235465102</v>
      </c>
    </row>
    <row r="12781" spans="1:7" x14ac:dyDescent="0.25">
      <c r="A12781" s="108" t="str">
        <f t="shared" si="199"/>
        <v>IE_2016_1A3(FU)_SOx</v>
      </c>
      <c r="B12781" s="113" t="s">
        <v>154</v>
      </c>
      <c r="C12781" s="113">
        <v>2016</v>
      </c>
      <c r="D12781" s="113" t="s">
        <v>134</v>
      </c>
      <c r="E12781" s="113" t="s">
        <v>201</v>
      </c>
      <c r="F12781" s="113" t="s">
        <v>200</v>
      </c>
      <c r="G12781" s="113">
        <v>4.2994763884685601E-2</v>
      </c>
    </row>
    <row r="12782" spans="1:7" x14ac:dyDescent="0.25">
      <c r="A12782" s="108" t="str">
        <f t="shared" si="199"/>
        <v>IE_2016_1A3(FS)_SOx</v>
      </c>
      <c r="B12782" s="113" t="s">
        <v>154</v>
      </c>
      <c r="C12782" s="113">
        <v>2016</v>
      </c>
      <c r="D12782" s="113" t="s">
        <v>132</v>
      </c>
      <c r="E12782" s="113" t="s">
        <v>201</v>
      </c>
      <c r="F12782" s="113" t="s">
        <v>200</v>
      </c>
      <c r="G12782" s="113">
        <v>4.6683455149499398E-2</v>
      </c>
    </row>
    <row r="12783" spans="1:7" x14ac:dyDescent="0.25">
      <c r="A12783" s="108" t="str">
        <f t="shared" si="199"/>
        <v>IE_2016_1A3(FU)_NH3</v>
      </c>
      <c r="B12783" s="113" t="s">
        <v>154</v>
      </c>
      <c r="C12783" s="113">
        <v>2016</v>
      </c>
      <c r="D12783" s="113" t="s">
        <v>134</v>
      </c>
      <c r="E12783" s="113" t="s">
        <v>124</v>
      </c>
      <c r="F12783" s="113" t="s">
        <v>200</v>
      </c>
      <c r="G12783" s="113">
        <v>0.76093445091057699</v>
      </c>
    </row>
    <row r="12784" spans="1:7" x14ac:dyDescent="0.25">
      <c r="A12784" s="108" t="str">
        <f t="shared" si="199"/>
        <v>IE_2016_1A3(FS)_NH3</v>
      </c>
      <c r="B12784" s="113" t="s">
        <v>154</v>
      </c>
      <c r="C12784" s="113">
        <v>2016</v>
      </c>
      <c r="D12784" s="113" t="s">
        <v>132</v>
      </c>
      <c r="E12784" s="113" t="s">
        <v>124</v>
      </c>
      <c r="F12784" s="113" t="s">
        <v>200</v>
      </c>
      <c r="G12784" s="113">
        <v>0.77816490754433798</v>
      </c>
    </row>
    <row r="12785" spans="1:7" x14ac:dyDescent="0.25">
      <c r="A12785" s="108" t="str">
        <f t="shared" si="199"/>
        <v>IE_2016_1A3(FU)_PM2.5</v>
      </c>
      <c r="B12785" s="113" t="s">
        <v>154</v>
      </c>
      <c r="C12785" s="113">
        <v>2016</v>
      </c>
      <c r="D12785" s="113" t="s">
        <v>134</v>
      </c>
      <c r="E12785" s="113" t="s">
        <v>203</v>
      </c>
      <c r="F12785" s="113" t="s">
        <v>200</v>
      </c>
      <c r="G12785" s="113">
        <v>1.7216627620757701</v>
      </c>
    </row>
    <row r="12786" spans="1:7" x14ac:dyDescent="0.25">
      <c r="A12786" s="108" t="str">
        <f t="shared" si="199"/>
        <v>IE_2016_1A3(FS)_PM2.5</v>
      </c>
      <c r="B12786" s="113" t="s">
        <v>154</v>
      </c>
      <c r="C12786" s="113">
        <v>2016</v>
      </c>
      <c r="D12786" s="113" t="s">
        <v>132</v>
      </c>
      <c r="E12786" s="113" t="s">
        <v>203</v>
      </c>
      <c r="F12786" s="113" t="s">
        <v>200</v>
      </c>
      <c r="G12786" s="113">
        <v>1.88416786702357</v>
      </c>
    </row>
    <row r="12787" spans="1:7" x14ac:dyDescent="0.25">
      <c r="A12787" s="108" t="str">
        <f t="shared" si="199"/>
        <v>IE_2016_3D_NOx</v>
      </c>
      <c r="B12787" s="113" t="s">
        <v>154</v>
      </c>
      <c r="C12787" s="113">
        <v>2016</v>
      </c>
      <c r="D12787" s="113" t="s">
        <v>206</v>
      </c>
      <c r="E12787" s="113" t="s">
        <v>199</v>
      </c>
      <c r="F12787" s="113" t="s">
        <v>200</v>
      </c>
      <c r="G12787" s="113">
        <v>30.986057335883299</v>
      </c>
    </row>
    <row r="12788" spans="1:7" x14ac:dyDescent="0.25">
      <c r="A12788" s="108" t="str">
        <f t="shared" si="199"/>
        <v>IE_2017_NATIONAL TOTAL_NOx</v>
      </c>
      <c r="B12788" s="113" t="s">
        <v>154</v>
      </c>
      <c r="C12788" s="113">
        <v>2017</v>
      </c>
      <c r="D12788" s="113" t="s">
        <v>122</v>
      </c>
      <c r="E12788" s="113" t="s">
        <v>199</v>
      </c>
      <c r="F12788" s="113" t="s">
        <v>200</v>
      </c>
      <c r="G12788" s="113">
        <v>110.439327898041</v>
      </c>
    </row>
    <row r="12789" spans="1:7" x14ac:dyDescent="0.25">
      <c r="A12789" s="108" t="str">
        <f t="shared" si="199"/>
        <v>IE_2017_NATIONAL TOTAL_NMVOC</v>
      </c>
      <c r="B12789" s="113" t="s">
        <v>154</v>
      </c>
      <c r="C12789" s="113">
        <v>2017</v>
      </c>
      <c r="D12789" s="113" t="s">
        <v>122</v>
      </c>
      <c r="E12789" s="113" t="s">
        <v>123</v>
      </c>
      <c r="F12789" s="113" t="s">
        <v>200</v>
      </c>
      <c r="G12789" s="113">
        <v>115.379766240324</v>
      </c>
    </row>
    <row r="12790" spans="1:7" x14ac:dyDescent="0.25">
      <c r="A12790" s="108" t="str">
        <f t="shared" si="199"/>
        <v>IE_2017_NATIONAL TOTAL_SOx</v>
      </c>
      <c r="B12790" s="113" t="s">
        <v>154</v>
      </c>
      <c r="C12790" s="113">
        <v>2017</v>
      </c>
      <c r="D12790" s="113" t="s">
        <v>122</v>
      </c>
      <c r="E12790" s="113" t="s">
        <v>201</v>
      </c>
      <c r="F12790" s="113" t="s">
        <v>200</v>
      </c>
      <c r="G12790" s="113">
        <v>15.1875072999661</v>
      </c>
    </row>
    <row r="12791" spans="1:7" x14ac:dyDescent="0.25">
      <c r="A12791" s="108" t="str">
        <f t="shared" si="199"/>
        <v>IE_2017_NATIONAL TOTAL_NH3</v>
      </c>
      <c r="B12791" s="113" t="s">
        <v>154</v>
      </c>
      <c r="C12791" s="113">
        <v>2017</v>
      </c>
      <c r="D12791" s="113" t="s">
        <v>122</v>
      </c>
      <c r="E12791" s="113" t="s">
        <v>124</v>
      </c>
      <c r="F12791" s="113" t="s">
        <v>200</v>
      </c>
      <c r="G12791" s="113">
        <v>134.98208897885601</v>
      </c>
    </row>
    <row r="12792" spans="1:7" x14ac:dyDescent="0.25">
      <c r="A12792" s="108" t="str">
        <f t="shared" si="199"/>
        <v>IE_2017_NATIONAL TOTAL_PM2.5</v>
      </c>
      <c r="B12792" s="113" t="s">
        <v>154</v>
      </c>
      <c r="C12792" s="113">
        <v>2017</v>
      </c>
      <c r="D12792" s="113" t="s">
        <v>122</v>
      </c>
      <c r="E12792" s="113" t="s">
        <v>203</v>
      </c>
      <c r="F12792" s="113" t="s">
        <v>200</v>
      </c>
      <c r="G12792" s="113">
        <v>12.982213708794699</v>
      </c>
    </row>
    <row r="12793" spans="1:7" x14ac:dyDescent="0.25">
      <c r="A12793" s="108" t="str">
        <f t="shared" si="199"/>
        <v>IE_2017_NATIONAL TOTAL_Pb</v>
      </c>
      <c r="B12793" s="113" t="s">
        <v>154</v>
      </c>
      <c r="C12793" s="113">
        <v>2017</v>
      </c>
      <c r="D12793" s="113" t="s">
        <v>122</v>
      </c>
      <c r="E12793" s="113" t="s">
        <v>125</v>
      </c>
      <c r="F12793" s="113" t="s">
        <v>200</v>
      </c>
      <c r="G12793" s="113">
        <v>8.3675603032247504E-3</v>
      </c>
    </row>
    <row r="12794" spans="1:7" x14ac:dyDescent="0.25">
      <c r="A12794" s="108" t="str">
        <f t="shared" si="199"/>
        <v>IE_2017_NATIONAL TOTAL_Cd</v>
      </c>
      <c r="B12794" s="113" t="s">
        <v>154</v>
      </c>
      <c r="C12794" s="113">
        <v>2017</v>
      </c>
      <c r="D12794" s="113" t="s">
        <v>122</v>
      </c>
      <c r="E12794" s="113" t="s">
        <v>126</v>
      </c>
      <c r="F12794" s="113" t="s">
        <v>200</v>
      </c>
      <c r="G12794" s="113">
        <v>3.0343872218508301E-4</v>
      </c>
    </row>
    <row r="12795" spans="1:7" x14ac:dyDescent="0.25">
      <c r="A12795" s="108" t="str">
        <f t="shared" si="199"/>
        <v>IE_2017_NATIONAL TOTAL_Hg</v>
      </c>
      <c r="B12795" s="113" t="s">
        <v>154</v>
      </c>
      <c r="C12795" s="113">
        <v>2017</v>
      </c>
      <c r="D12795" s="113" t="s">
        <v>122</v>
      </c>
      <c r="E12795" s="113" t="s">
        <v>127</v>
      </c>
      <c r="F12795" s="113" t="s">
        <v>200</v>
      </c>
      <c r="G12795" s="113">
        <v>4.4311670307264E-4</v>
      </c>
    </row>
    <row r="12796" spans="1:7" x14ac:dyDescent="0.25">
      <c r="A12796" s="108" t="str">
        <f t="shared" si="199"/>
        <v>IE_2017_NATIONAL TOTAL_DIOX</v>
      </c>
      <c r="B12796" s="113" t="s">
        <v>154</v>
      </c>
      <c r="C12796" s="113">
        <v>2017</v>
      </c>
      <c r="D12796" s="113" t="s">
        <v>122</v>
      </c>
      <c r="E12796" s="113" t="s">
        <v>128</v>
      </c>
      <c r="F12796" s="113" t="s">
        <v>200</v>
      </c>
      <c r="G12796" s="150">
        <v>1.8952234149926101E-8</v>
      </c>
    </row>
    <row r="12797" spans="1:7" x14ac:dyDescent="0.25">
      <c r="A12797" s="108" t="str">
        <f t="shared" si="199"/>
        <v>IE_2017_NATIONAL TOTAL_PAH</v>
      </c>
      <c r="B12797" s="113" t="s">
        <v>154</v>
      </c>
      <c r="C12797" s="113">
        <v>2017</v>
      </c>
      <c r="D12797" s="113" t="s">
        <v>122</v>
      </c>
      <c r="E12797" s="113" t="s">
        <v>129</v>
      </c>
      <c r="F12797" s="113" t="s">
        <v>200</v>
      </c>
      <c r="G12797" s="113">
        <v>1.22583765273757E-2</v>
      </c>
    </row>
    <row r="12798" spans="1:7" x14ac:dyDescent="0.25">
      <c r="A12798" s="108" t="str">
        <f t="shared" si="199"/>
        <v>IE_2017_NATIONAL TOTAL_HCB</v>
      </c>
      <c r="B12798" s="113" t="s">
        <v>154</v>
      </c>
      <c r="C12798" s="113">
        <v>2017</v>
      </c>
      <c r="D12798" s="113" t="s">
        <v>122</v>
      </c>
      <c r="E12798" s="113" t="s">
        <v>130</v>
      </c>
      <c r="F12798" s="113" t="s">
        <v>200</v>
      </c>
      <c r="G12798" s="150">
        <v>2.57333528711383E-6</v>
      </c>
    </row>
    <row r="12799" spans="1:7" x14ac:dyDescent="0.25">
      <c r="A12799" s="108" t="str">
        <f t="shared" si="199"/>
        <v>IE_2017_NATIONAL TOTAL_PCB</v>
      </c>
      <c r="B12799" s="113" t="s">
        <v>154</v>
      </c>
      <c r="C12799" s="113">
        <v>2017</v>
      </c>
      <c r="D12799" s="113" t="s">
        <v>122</v>
      </c>
      <c r="E12799" s="113" t="s">
        <v>259</v>
      </c>
      <c r="F12799" s="113" t="s">
        <v>200</v>
      </c>
      <c r="G12799" s="150">
        <v>6.9848426340735799E-6</v>
      </c>
    </row>
    <row r="12800" spans="1:7" x14ac:dyDescent="0.25">
      <c r="A12800" s="108" t="str">
        <f t="shared" si="199"/>
        <v>IE_2017_1A3(FU)_NOx</v>
      </c>
      <c r="B12800" s="113" t="s">
        <v>154</v>
      </c>
      <c r="C12800" s="113">
        <v>2017</v>
      </c>
      <c r="D12800" s="113" t="s">
        <v>134</v>
      </c>
      <c r="E12800" s="113" t="s">
        <v>199</v>
      </c>
      <c r="F12800" s="113" t="s">
        <v>200</v>
      </c>
      <c r="G12800" s="113">
        <v>37.079420932766702</v>
      </c>
    </row>
    <row r="12801" spans="1:7" x14ac:dyDescent="0.25">
      <c r="A12801" s="108" t="str">
        <f t="shared" si="199"/>
        <v>IE_2017_1A3(FS)_NOx</v>
      </c>
      <c r="B12801" s="113" t="s">
        <v>154</v>
      </c>
      <c r="C12801" s="113">
        <v>2017</v>
      </c>
      <c r="D12801" s="113" t="s">
        <v>132</v>
      </c>
      <c r="E12801" s="113" t="s">
        <v>199</v>
      </c>
      <c r="F12801" s="113" t="s">
        <v>200</v>
      </c>
      <c r="G12801" s="113">
        <v>39.333474643669902</v>
      </c>
    </row>
    <row r="12802" spans="1:7" x14ac:dyDescent="0.25">
      <c r="A12802" s="108" t="str">
        <f t="shared" ref="A12802:A12865" si="200">CONCATENATE(B12802,"_",C12802,"_",D12802,"_",E12802)</f>
        <v>IE_2017_1A3(FU)_NMVOC</v>
      </c>
      <c r="B12802" s="113" t="s">
        <v>154</v>
      </c>
      <c r="C12802" s="113">
        <v>2017</v>
      </c>
      <c r="D12802" s="113" t="s">
        <v>134</v>
      </c>
      <c r="E12802" s="113" t="s">
        <v>123</v>
      </c>
      <c r="F12802" s="113" t="s">
        <v>200</v>
      </c>
      <c r="G12802" s="113">
        <v>4.2375802042790598</v>
      </c>
    </row>
    <row r="12803" spans="1:7" x14ac:dyDescent="0.25">
      <c r="A12803" s="108" t="str">
        <f t="shared" si="200"/>
        <v>IE_2017_1A3(FS)_NMVOC</v>
      </c>
      <c r="B12803" s="113" t="s">
        <v>154</v>
      </c>
      <c r="C12803" s="113">
        <v>2017</v>
      </c>
      <c r="D12803" s="113" t="s">
        <v>132</v>
      </c>
      <c r="E12803" s="113" t="s">
        <v>123</v>
      </c>
      <c r="F12803" s="113" t="s">
        <v>200</v>
      </c>
      <c r="G12803" s="113">
        <v>5.9504604786223299</v>
      </c>
    </row>
    <row r="12804" spans="1:7" x14ac:dyDescent="0.25">
      <c r="A12804" s="108" t="str">
        <f t="shared" si="200"/>
        <v>IE_2017_1A3(FU)_SOx</v>
      </c>
      <c r="B12804" s="113" t="s">
        <v>154</v>
      </c>
      <c r="C12804" s="113">
        <v>2017</v>
      </c>
      <c r="D12804" s="113" t="s">
        <v>134</v>
      </c>
      <c r="E12804" s="113" t="s">
        <v>201</v>
      </c>
      <c r="F12804" s="113" t="s">
        <v>200</v>
      </c>
      <c r="G12804" s="113">
        <v>4.36823507260257E-2</v>
      </c>
    </row>
    <row r="12805" spans="1:7" x14ac:dyDescent="0.25">
      <c r="A12805" s="108" t="str">
        <f t="shared" si="200"/>
        <v>IE_2017_1A3(FS)_SOx</v>
      </c>
      <c r="B12805" s="113" t="s">
        <v>154</v>
      </c>
      <c r="C12805" s="113">
        <v>2017</v>
      </c>
      <c r="D12805" s="113" t="s">
        <v>132</v>
      </c>
      <c r="E12805" s="113" t="s">
        <v>201</v>
      </c>
      <c r="F12805" s="113" t="s">
        <v>200</v>
      </c>
      <c r="G12805" s="113">
        <v>4.5780217835999497E-2</v>
      </c>
    </row>
    <row r="12806" spans="1:7" x14ac:dyDescent="0.25">
      <c r="A12806" s="108" t="str">
        <f t="shared" si="200"/>
        <v>IE_2017_1A3(FU)_NH3</v>
      </c>
      <c r="B12806" s="113" t="s">
        <v>154</v>
      </c>
      <c r="C12806" s="113">
        <v>2017</v>
      </c>
      <c r="D12806" s="113" t="s">
        <v>134</v>
      </c>
      <c r="E12806" s="113" t="s">
        <v>124</v>
      </c>
      <c r="F12806" s="113" t="s">
        <v>200</v>
      </c>
      <c r="G12806" s="113">
        <v>0.65283795946809897</v>
      </c>
    </row>
    <row r="12807" spans="1:7" x14ac:dyDescent="0.25">
      <c r="A12807" s="108" t="str">
        <f t="shared" si="200"/>
        <v>IE_2017_1A3(FS)_NH3</v>
      </c>
      <c r="B12807" s="113" t="s">
        <v>154</v>
      </c>
      <c r="C12807" s="113">
        <v>2017</v>
      </c>
      <c r="D12807" s="113" t="s">
        <v>132</v>
      </c>
      <c r="E12807" s="113" t="s">
        <v>124</v>
      </c>
      <c r="F12807" s="113" t="s">
        <v>200</v>
      </c>
      <c r="G12807" s="113">
        <v>0.65935321321559803</v>
      </c>
    </row>
    <row r="12808" spans="1:7" x14ac:dyDescent="0.25">
      <c r="A12808" s="108" t="str">
        <f t="shared" si="200"/>
        <v>IE_2017_1A3(FU)_PM2.5</v>
      </c>
      <c r="B12808" s="113" t="s">
        <v>154</v>
      </c>
      <c r="C12808" s="113">
        <v>2017</v>
      </c>
      <c r="D12808" s="113" t="s">
        <v>134</v>
      </c>
      <c r="E12808" s="113" t="s">
        <v>203</v>
      </c>
      <c r="F12808" s="113" t="s">
        <v>200</v>
      </c>
      <c r="G12808" s="113">
        <v>1.5837657202525599</v>
      </c>
    </row>
    <row r="12809" spans="1:7" x14ac:dyDescent="0.25">
      <c r="A12809" s="108" t="str">
        <f t="shared" si="200"/>
        <v>IE_2017_1A3(FS)_PM2.5</v>
      </c>
      <c r="B12809" s="113" t="s">
        <v>154</v>
      </c>
      <c r="C12809" s="113">
        <v>2017</v>
      </c>
      <c r="D12809" s="113" t="s">
        <v>132</v>
      </c>
      <c r="E12809" s="113" t="s">
        <v>203</v>
      </c>
      <c r="F12809" s="113" t="s">
        <v>200</v>
      </c>
      <c r="G12809" s="113">
        <v>1.6690226182118999</v>
      </c>
    </row>
    <row r="12810" spans="1:7" x14ac:dyDescent="0.25">
      <c r="A12810" s="108" t="str">
        <f t="shared" si="200"/>
        <v>IE_2017_3D_NOx</v>
      </c>
      <c r="B12810" s="113" t="s">
        <v>154</v>
      </c>
      <c r="C12810" s="113">
        <v>2017</v>
      </c>
      <c r="D12810" s="113" t="s">
        <v>206</v>
      </c>
      <c r="E12810" s="113" t="s">
        <v>199</v>
      </c>
      <c r="F12810" s="113" t="s">
        <v>200</v>
      </c>
      <c r="G12810" s="113">
        <v>32.790457953277098</v>
      </c>
    </row>
    <row r="12811" spans="1:7" x14ac:dyDescent="0.25">
      <c r="A12811" s="108" t="str">
        <f t="shared" si="200"/>
        <v>IE_2018_NATIONAL TOTAL_NOx</v>
      </c>
      <c r="B12811" s="113" t="s">
        <v>154</v>
      </c>
      <c r="C12811" s="113">
        <v>2018</v>
      </c>
      <c r="D12811" s="113" t="s">
        <v>122</v>
      </c>
      <c r="E12811" s="113" t="s">
        <v>199</v>
      </c>
      <c r="F12811" s="113" t="s">
        <v>200</v>
      </c>
      <c r="G12811" s="113">
        <v>111.519251820783</v>
      </c>
    </row>
    <row r="12812" spans="1:7" x14ac:dyDescent="0.25">
      <c r="A12812" s="108" t="str">
        <f t="shared" si="200"/>
        <v>IE_2018_NATIONAL TOTAL_NMVOC</v>
      </c>
      <c r="B12812" s="113" t="s">
        <v>154</v>
      </c>
      <c r="C12812" s="113">
        <v>2018</v>
      </c>
      <c r="D12812" s="113" t="s">
        <v>122</v>
      </c>
      <c r="E12812" s="113" t="s">
        <v>123</v>
      </c>
      <c r="F12812" s="113" t="s">
        <v>200</v>
      </c>
      <c r="G12812" s="113">
        <v>115.107262417401</v>
      </c>
    </row>
    <row r="12813" spans="1:7" x14ac:dyDescent="0.25">
      <c r="A12813" s="108" t="str">
        <f t="shared" si="200"/>
        <v>IE_2018_NATIONAL TOTAL_SOx</v>
      </c>
      <c r="B12813" s="113" t="s">
        <v>154</v>
      </c>
      <c r="C12813" s="113">
        <v>2018</v>
      </c>
      <c r="D12813" s="113" t="s">
        <v>122</v>
      </c>
      <c r="E12813" s="113" t="s">
        <v>201</v>
      </c>
      <c r="F12813" s="113" t="s">
        <v>200</v>
      </c>
      <c r="G12813" s="113">
        <v>14.286597105765001</v>
      </c>
    </row>
    <row r="12814" spans="1:7" x14ac:dyDescent="0.25">
      <c r="A12814" s="108" t="str">
        <f t="shared" si="200"/>
        <v>IE_2018_NATIONAL TOTAL_NH3</v>
      </c>
      <c r="B12814" s="113" t="s">
        <v>154</v>
      </c>
      <c r="C12814" s="113">
        <v>2018</v>
      </c>
      <c r="D12814" s="113" t="s">
        <v>122</v>
      </c>
      <c r="E12814" s="113" t="s">
        <v>124</v>
      </c>
      <c r="F12814" s="113" t="s">
        <v>200</v>
      </c>
      <c r="G12814" s="113">
        <v>142.25105274582799</v>
      </c>
    </row>
    <row r="12815" spans="1:7" x14ac:dyDescent="0.25">
      <c r="A12815" s="108" t="str">
        <f t="shared" si="200"/>
        <v>IE_2018_NATIONAL TOTAL_PM2.5</v>
      </c>
      <c r="B12815" s="113" t="s">
        <v>154</v>
      </c>
      <c r="C12815" s="113">
        <v>2018</v>
      </c>
      <c r="D12815" s="113" t="s">
        <v>122</v>
      </c>
      <c r="E12815" s="113" t="s">
        <v>203</v>
      </c>
      <c r="F12815" s="113" t="s">
        <v>200</v>
      </c>
      <c r="G12815" s="113">
        <v>13.3604300294959</v>
      </c>
    </row>
    <row r="12816" spans="1:7" x14ac:dyDescent="0.25">
      <c r="A12816" s="108" t="str">
        <f t="shared" si="200"/>
        <v>IE_2018_NATIONAL TOTAL_Pb</v>
      </c>
      <c r="B12816" s="113" t="s">
        <v>154</v>
      </c>
      <c r="C12816" s="113">
        <v>2018</v>
      </c>
      <c r="D12816" s="113" t="s">
        <v>122</v>
      </c>
      <c r="E12816" s="113" t="s">
        <v>125</v>
      </c>
      <c r="F12816" s="113" t="s">
        <v>200</v>
      </c>
      <c r="G12816" s="113">
        <v>8.44831393367362E-3</v>
      </c>
    </row>
    <row r="12817" spans="1:7" x14ac:dyDescent="0.25">
      <c r="A12817" s="108" t="str">
        <f t="shared" si="200"/>
        <v>IE_2018_NATIONAL TOTAL_Cd</v>
      </c>
      <c r="B12817" s="113" t="s">
        <v>154</v>
      </c>
      <c r="C12817" s="113">
        <v>2018</v>
      </c>
      <c r="D12817" s="113" t="s">
        <v>122</v>
      </c>
      <c r="E12817" s="113" t="s">
        <v>126</v>
      </c>
      <c r="F12817" s="113" t="s">
        <v>200</v>
      </c>
      <c r="G12817" s="113">
        <v>2.8083895764019701E-4</v>
      </c>
    </row>
    <row r="12818" spans="1:7" x14ac:dyDescent="0.25">
      <c r="A12818" s="108" t="str">
        <f t="shared" si="200"/>
        <v>IE_2018_NATIONAL TOTAL_Hg</v>
      </c>
      <c r="B12818" s="113" t="s">
        <v>154</v>
      </c>
      <c r="C12818" s="113">
        <v>2018</v>
      </c>
      <c r="D12818" s="113" t="s">
        <v>122</v>
      </c>
      <c r="E12818" s="113" t="s">
        <v>127</v>
      </c>
      <c r="F12818" s="113" t="s">
        <v>200</v>
      </c>
      <c r="G12818" s="113">
        <v>3.7870115114396101E-4</v>
      </c>
    </row>
    <row r="12819" spans="1:7" x14ac:dyDescent="0.25">
      <c r="A12819" s="108" t="str">
        <f t="shared" si="200"/>
        <v>IE_2018_NATIONAL TOTAL_DIOX</v>
      </c>
      <c r="B12819" s="113" t="s">
        <v>154</v>
      </c>
      <c r="C12819" s="113">
        <v>2018</v>
      </c>
      <c r="D12819" s="113" t="s">
        <v>122</v>
      </c>
      <c r="E12819" s="113" t="s">
        <v>128</v>
      </c>
      <c r="F12819" s="113" t="s">
        <v>200</v>
      </c>
      <c r="G12819" s="150">
        <v>2.10728960486189E-8</v>
      </c>
    </row>
    <row r="12820" spans="1:7" x14ac:dyDescent="0.25">
      <c r="A12820" s="108" t="str">
        <f t="shared" si="200"/>
        <v>IE_2018_NATIONAL TOTAL_PAH</v>
      </c>
      <c r="B12820" s="113" t="s">
        <v>154</v>
      </c>
      <c r="C12820" s="113">
        <v>2018</v>
      </c>
      <c r="D12820" s="113" t="s">
        <v>122</v>
      </c>
      <c r="E12820" s="113" t="s">
        <v>129</v>
      </c>
      <c r="F12820" s="113" t="s">
        <v>200</v>
      </c>
      <c r="G12820" s="113">
        <v>1.3253302018815499E-2</v>
      </c>
    </row>
    <row r="12821" spans="1:7" x14ac:dyDescent="0.25">
      <c r="A12821" s="108" t="str">
        <f t="shared" si="200"/>
        <v>IE_2018_NATIONAL TOTAL_HCB</v>
      </c>
      <c r="B12821" s="113" t="s">
        <v>154</v>
      </c>
      <c r="C12821" s="113">
        <v>2018</v>
      </c>
      <c r="D12821" s="113" t="s">
        <v>122</v>
      </c>
      <c r="E12821" s="113" t="s">
        <v>130</v>
      </c>
      <c r="F12821" s="113" t="s">
        <v>200</v>
      </c>
      <c r="G12821" s="150">
        <v>2.4323128782088702E-6</v>
      </c>
    </row>
    <row r="12822" spans="1:7" x14ac:dyDescent="0.25">
      <c r="A12822" s="108" t="str">
        <f t="shared" si="200"/>
        <v>IE_2018_NATIONAL TOTAL_PCB</v>
      </c>
      <c r="B12822" s="113" t="s">
        <v>154</v>
      </c>
      <c r="C12822" s="113">
        <v>2018</v>
      </c>
      <c r="D12822" s="113" t="s">
        <v>122</v>
      </c>
      <c r="E12822" s="113" t="s">
        <v>259</v>
      </c>
      <c r="F12822" s="113" t="s">
        <v>200</v>
      </c>
      <c r="G12822" s="150">
        <v>8.0897227782704704E-6</v>
      </c>
    </row>
    <row r="12823" spans="1:7" x14ac:dyDescent="0.25">
      <c r="A12823" s="108" t="str">
        <f t="shared" si="200"/>
        <v>IE_2018_1A3(FU)_NOx</v>
      </c>
      <c r="B12823" s="113" t="s">
        <v>154</v>
      </c>
      <c r="C12823" s="113">
        <v>2018</v>
      </c>
      <c r="D12823" s="113" t="s">
        <v>134</v>
      </c>
      <c r="E12823" s="113" t="s">
        <v>199</v>
      </c>
      <c r="F12823" s="113" t="s">
        <v>200</v>
      </c>
      <c r="G12823" s="113">
        <v>36.257078998213203</v>
      </c>
    </row>
    <row r="12824" spans="1:7" x14ac:dyDescent="0.25">
      <c r="A12824" s="108" t="str">
        <f t="shared" si="200"/>
        <v>IE_2018_1A3(FS)_NOx</v>
      </c>
      <c r="B12824" s="113" t="s">
        <v>154</v>
      </c>
      <c r="C12824" s="113">
        <v>2018</v>
      </c>
      <c r="D12824" s="113" t="s">
        <v>132</v>
      </c>
      <c r="E12824" s="113" t="s">
        <v>199</v>
      </c>
      <c r="F12824" s="113" t="s">
        <v>200</v>
      </c>
      <c r="G12824" s="113">
        <v>38.289492993954902</v>
      </c>
    </row>
    <row r="12825" spans="1:7" x14ac:dyDescent="0.25">
      <c r="A12825" s="108" t="str">
        <f t="shared" si="200"/>
        <v>IE_2018_1A3(FU)_NMVOC</v>
      </c>
      <c r="B12825" s="113" t="s">
        <v>154</v>
      </c>
      <c r="C12825" s="113">
        <v>2018</v>
      </c>
      <c r="D12825" s="113" t="s">
        <v>134</v>
      </c>
      <c r="E12825" s="113" t="s">
        <v>123</v>
      </c>
      <c r="F12825" s="113" t="s">
        <v>200</v>
      </c>
      <c r="G12825" s="113">
        <v>3.6476012794500501</v>
      </c>
    </row>
    <row r="12826" spans="1:7" x14ac:dyDescent="0.25">
      <c r="A12826" s="108" t="str">
        <f t="shared" si="200"/>
        <v>IE_2018_1A3(FS)_NMVOC</v>
      </c>
      <c r="B12826" s="113" t="s">
        <v>154</v>
      </c>
      <c r="C12826" s="113">
        <v>2018</v>
      </c>
      <c r="D12826" s="113" t="s">
        <v>132</v>
      </c>
      <c r="E12826" s="113" t="s">
        <v>123</v>
      </c>
      <c r="F12826" s="113" t="s">
        <v>200</v>
      </c>
      <c r="G12826" s="113">
        <v>5.2442044024483501</v>
      </c>
    </row>
    <row r="12827" spans="1:7" x14ac:dyDescent="0.25">
      <c r="A12827" s="108" t="str">
        <f t="shared" si="200"/>
        <v>IE_2018_1A3(FU)_SOx</v>
      </c>
      <c r="B12827" s="113" t="s">
        <v>154</v>
      </c>
      <c r="C12827" s="113">
        <v>2018</v>
      </c>
      <c r="D12827" s="113" t="s">
        <v>134</v>
      </c>
      <c r="E12827" s="113" t="s">
        <v>201</v>
      </c>
      <c r="F12827" s="113" t="s">
        <v>200</v>
      </c>
      <c r="G12827" s="113">
        <v>4.2333858304511203E-2</v>
      </c>
    </row>
    <row r="12828" spans="1:7" x14ac:dyDescent="0.25">
      <c r="A12828" s="108" t="str">
        <f t="shared" si="200"/>
        <v>IE_2018_1A3(FS)_SOx</v>
      </c>
      <c r="B12828" s="113" t="s">
        <v>154</v>
      </c>
      <c r="C12828" s="113">
        <v>2018</v>
      </c>
      <c r="D12828" s="113" t="s">
        <v>132</v>
      </c>
      <c r="E12828" s="113" t="s">
        <v>201</v>
      </c>
      <c r="F12828" s="113" t="s">
        <v>200</v>
      </c>
      <c r="G12828" s="113">
        <v>4.4367115729573803E-2</v>
      </c>
    </row>
    <row r="12829" spans="1:7" x14ac:dyDescent="0.25">
      <c r="A12829" s="108" t="str">
        <f t="shared" si="200"/>
        <v>IE_2018_1A3(FU)_NH3</v>
      </c>
      <c r="B12829" s="113" t="s">
        <v>154</v>
      </c>
      <c r="C12829" s="113">
        <v>2018</v>
      </c>
      <c r="D12829" s="113" t="s">
        <v>134</v>
      </c>
      <c r="E12829" s="113" t="s">
        <v>124</v>
      </c>
      <c r="F12829" s="113" t="s">
        <v>200</v>
      </c>
      <c r="G12829" s="113">
        <v>0.58334964577959703</v>
      </c>
    </row>
    <row r="12830" spans="1:7" x14ac:dyDescent="0.25">
      <c r="A12830" s="108" t="str">
        <f t="shared" si="200"/>
        <v>IE_2018_1A3(FS)_NH3</v>
      </c>
      <c r="B12830" s="113" t="s">
        <v>154</v>
      </c>
      <c r="C12830" s="113">
        <v>2018</v>
      </c>
      <c r="D12830" s="113" t="s">
        <v>132</v>
      </c>
      <c r="E12830" s="113" t="s">
        <v>124</v>
      </c>
      <c r="F12830" s="113" t="s">
        <v>200</v>
      </c>
      <c r="G12830" s="113">
        <v>0.59116396658848303</v>
      </c>
    </row>
    <row r="12831" spans="1:7" x14ac:dyDescent="0.25">
      <c r="A12831" s="108" t="str">
        <f t="shared" si="200"/>
        <v>IE_2018_1A3(FU)_PM2.5</v>
      </c>
      <c r="B12831" s="113" t="s">
        <v>154</v>
      </c>
      <c r="C12831" s="113">
        <v>2018</v>
      </c>
      <c r="D12831" s="113" t="s">
        <v>134</v>
      </c>
      <c r="E12831" s="113" t="s">
        <v>203</v>
      </c>
      <c r="F12831" s="113" t="s">
        <v>200</v>
      </c>
      <c r="G12831" s="113">
        <v>1.5055854706031</v>
      </c>
    </row>
    <row r="12832" spans="1:7" x14ac:dyDescent="0.25">
      <c r="A12832" s="108" t="str">
        <f t="shared" si="200"/>
        <v>IE_2018_1A3(FS)_PM2.5</v>
      </c>
      <c r="B12832" s="113" t="s">
        <v>154</v>
      </c>
      <c r="C12832" s="113">
        <v>2018</v>
      </c>
      <c r="D12832" s="113" t="s">
        <v>132</v>
      </c>
      <c r="E12832" s="113" t="s">
        <v>203</v>
      </c>
      <c r="F12832" s="113" t="s">
        <v>200</v>
      </c>
      <c r="G12832" s="113">
        <v>1.58036392458265</v>
      </c>
    </row>
    <row r="12833" spans="1:7" x14ac:dyDescent="0.25">
      <c r="A12833" s="108" t="str">
        <f t="shared" si="200"/>
        <v>IE_2018_3D_NOx</v>
      </c>
      <c r="B12833" s="113" t="s">
        <v>154</v>
      </c>
      <c r="C12833" s="113">
        <v>2018</v>
      </c>
      <c r="D12833" s="113" t="s">
        <v>206</v>
      </c>
      <c r="E12833" s="113" t="s">
        <v>199</v>
      </c>
      <c r="F12833" s="113" t="s">
        <v>200</v>
      </c>
      <c r="G12833" s="113">
        <v>35.0200037774893</v>
      </c>
    </row>
    <row r="12834" spans="1:7" x14ac:dyDescent="0.25">
      <c r="A12834" s="108" t="str">
        <f t="shared" si="200"/>
        <v>IE_2019_NATIONAL TOTAL_NOx</v>
      </c>
      <c r="B12834" s="113" t="s">
        <v>154</v>
      </c>
      <c r="C12834" s="113">
        <v>2019</v>
      </c>
      <c r="D12834" s="113" t="s">
        <v>122</v>
      </c>
      <c r="E12834" s="113" t="s">
        <v>199</v>
      </c>
      <c r="F12834" s="113" t="s">
        <v>200</v>
      </c>
      <c r="G12834" s="113">
        <v>103.317068849108</v>
      </c>
    </row>
    <row r="12835" spans="1:7" x14ac:dyDescent="0.25">
      <c r="A12835" s="108" t="str">
        <f t="shared" si="200"/>
        <v>IE_2019_NATIONAL TOTAL_NMVOC</v>
      </c>
      <c r="B12835" s="113" t="s">
        <v>154</v>
      </c>
      <c r="C12835" s="113">
        <v>2019</v>
      </c>
      <c r="D12835" s="113" t="s">
        <v>122</v>
      </c>
      <c r="E12835" s="113" t="s">
        <v>123</v>
      </c>
      <c r="F12835" s="113" t="s">
        <v>200</v>
      </c>
      <c r="G12835" s="113">
        <v>114.490892469828</v>
      </c>
    </row>
    <row r="12836" spans="1:7" x14ac:dyDescent="0.25">
      <c r="A12836" s="108" t="str">
        <f t="shared" si="200"/>
        <v>IE_2019_NATIONAL TOTAL_SOx</v>
      </c>
      <c r="B12836" s="113" t="s">
        <v>154</v>
      </c>
      <c r="C12836" s="113">
        <v>2019</v>
      </c>
      <c r="D12836" s="113" t="s">
        <v>122</v>
      </c>
      <c r="E12836" s="113" t="s">
        <v>201</v>
      </c>
      <c r="F12836" s="113" t="s">
        <v>200</v>
      </c>
      <c r="G12836" s="113">
        <v>11.3113540140269</v>
      </c>
    </row>
    <row r="12837" spans="1:7" x14ac:dyDescent="0.25">
      <c r="A12837" s="108" t="str">
        <f t="shared" si="200"/>
        <v>IE_2019_NATIONAL TOTAL_NH3</v>
      </c>
      <c r="B12837" s="113" t="s">
        <v>154</v>
      </c>
      <c r="C12837" s="113">
        <v>2019</v>
      </c>
      <c r="D12837" s="113" t="s">
        <v>122</v>
      </c>
      <c r="E12837" s="113" t="s">
        <v>124</v>
      </c>
      <c r="F12837" s="113" t="s">
        <v>200</v>
      </c>
      <c r="G12837" s="113">
        <v>131.31625431343701</v>
      </c>
    </row>
    <row r="12838" spans="1:7" x14ac:dyDescent="0.25">
      <c r="A12838" s="108" t="str">
        <f t="shared" si="200"/>
        <v>IE_2019_NATIONAL TOTAL_PM2.5</v>
      </c>
      <c r="B12838" s="113" t="s">
        <v>154</v>
      </c>
      <c r="C12838" s="113">
        <v>2019</v>
      </c>
      <c r="D12838" s="113" t="s">
        <v>122</v>
      </c>
      <c r="E12838" s="113" t="s">
        <v>203</v>
      </c>
      <c r="F12838" s="113" t="s">
        <v>200</v>
      </c>
      <c r="G12838" s="113">
        <v>12.3698946700103</v>
      </c>
    </row>
    <row r="12839" spans="1:7" x14ac:dyDescent="0.25">
      <c r="A12839" s="108" t="str">
        <f t="shared" si="200"/>
        <v>IE_2019_NATIONAL TOTAL_Pb</v>
      </c>
      <c r="B12839" s="113" t="s">
        <v>154</v>
      </c>
      <c r="C12839" s="113">
        <v>2019</v>
      </c>
      <c r="D12839" s="113" t="s">
        <v>122</v>
      </c>
      <c r="E12839" s="113" t="s">
        <v>125</v>
      </c>
      <c r="F12839" s="113" t="s">
        <v>200</v>
      </c>
      <c r="G12839" s="113">
        <v>8.0300950694262296E-3</v>
      </c>
    </row>
    <row r="12840" spans="1:7" x14ac:dyDescent="0.25">
      <c r="A12840" s="108" t="str">
        <f t="shared" si="200"/>
        <v>IE_2019_NATIONAL TOTAL_Cd</v>
      </c>
      <c r="B12840" s="113" t="s">
        <v>154</v>
      </c>
      <c r="C12840" s="113">
        <v>2019</v>
      </c>
      <c r="D12840" s="113" t="s">
        <v>122</v>
      </c>
      <c r="E12840" s="113" t="s">
        <v>126</v>
      </c>
      <c r="F12840" s="113" t="s">
        <v>200</v>
      </c>
      <c r="G12840" s="113">
        <v>2.66871229690875E-4</v>
      </c>
    </row>
    <row r="12841" spans="1:7" x14ac:dyDescent="0.25">
      <c r="A12841" s="108" t="str">
        <f t="shared" si="200"/>
        <v>IE_2019_NATIONAL TOTAL_Hg</v>
      </c>
      <c r="B12841" s="113" t="s">
        <v>154</v>
      </c>
      <c r="C12841" s="113">
        <v>2019</v>
      </c>
      <c r="D12841" s="113" t="s">
        <v>122</v>
      </c>
      <c r="E12841" s="113" t="s">
        <v>127</v>
      </c>
      <c r="F12841" s="113" t="s">
        <v>200</v>
      </c>
      <c r="G12841" s="113">
        <v>3.4387414638086601E-4</v>
      </c>
    </row>
    <row r="12842" spans="1:7" x14ac:dyDescent="0.25">
      <c r="A12842" s="108" t="str">
        <f t="shared" si="200"/>
        <v>IE_2019_NATIONAL TOTAL_DIOX</v>
      </c>
      <c r="B12842" s="113" t="s">
        <v>154</v>
      </c>
      <c r="C12842" s="113">
        <v>2019</v>
      </c>
      <c r="D12842" s="113" t="s">
        <v>122</v>
      </c>
      <c r="E12842" s="113" t="s">
        <v>128</v>
      </c>
      <c r="F12842" s="113" t="s">
        <v>200</v>
      </c>
      <c r="G12842" s="150">
        <v>1.81905718900869E-8</v>
      </c>
    </row>
    <row r="12843" spans="1:7" x14ac:dyDescent="0.25">
      <c r="A12843" s="108" t="str">
        <f t="shared" si="200"/>
        <v>IE_2019_NATIONAL TOTAL_PAH</v>
      </c>
      <c r="B12843" s="113" t="s">
        <v>154</v>
      </c>
      <c r="C12843" s="113">
        <v>2019</v>
      </c>
      <c r="D12843" s="113" t="s">
        <v>122</v>
      </c>
      <c r="E12843" s="113" t="s">
        <v>129</v>
      </c>
      <c r="F12843" s="113" t="s">
        <v>200</v>
      </c>
      <c r="G12843" s="113">
        <v>1.1935254241068E-2</v>
      </c>
    </row>
    <row r="12844" spans="1:7" x14ac:dyDescent="0.25">
      <c r="A12844" s="108" t="str">
        <f t="shared" si="200"/>
        <v>IE_2019_NATIONAL TOTAL_HCB</v>
      </c>
      <c r="B12844" s="113" t="s">
        <v>154</v>
      </c>
      <c r="C12844" s="113">
        <v>2019</v>
      </c>
      <c r="D12844" s="113" t="s">
        <v>122</v>
      </c>
      <c r="E12844" s="113" t="s">
        <v>130</v>
      </c>
      <c r="F12844" s="113" t="s">
        <v>200</v>
      </c>
      <c r="G12844" s="150">
        <v>2.3325172524614398E-6</v>
      </c>
    </row>
    <row r="12845" spans="1:7" x14ac:dyDescent="0.25">
      <c r="A12845" s="108" t="str">
        <f t="shared" si="200"/>
        <v>IE_2019_NATIONAL TOTAL_PCB</v>
      </c>
      <c r="B12845" s="113" t="s">
        <v>154</v>
      </c>
      <c r="C12845" s="113">
        <v>2019</v>
      </c>
      <c r="D12845" s="113" t="s">
        <v>122</v>
      </c>
      <c r="E12845" s="113" t="s">
        <v>259</v>
      </c>
      <c r="F12845" s="113" t="s">
        <v>200</v>
      </c>
      <c r="G12845" s="150">
        <v>7.5892980455691798E-6</v>
      </c>
    </row>
    <row r="12846" spans="1:7" x14ac:dyDescent="0.25">
      <c r="A12846" s="108" t="str">
        <f t="shared" si="200"/>
        <v>IE_2019_1A3(FU)_NOx</v>
      </c>
      <c r="B12846" s="113" t="s">
        <v>154</v>
      </c>
      <c r="C12846" s="113">
        <v>2019</v>
      </c>
      <c r="D12846" s="113" t="s">
        <v>134</v>
      </c>
      <c r="E12846" s="113" t="s">
        <v>199</v>
      </c>
      <c r="F12846" s="113" t="s">
        <v>200</v>
      </c>
      <c r="G12846" s="113">
        <v>31.922679220748101</v>
      </c>
    </row>
    <row r="12847" spans="1:7" x14ac:dyDescent="0.25">
      <c r="A12847" s="108" t="str">
        <f t="shared" si="200"/>
        <v>IE_2019_1A3(FS)_NOx</v>
      </c>
      <c r="B12847" s="113" t="s">
        <v>154</v>
      </c>
      <c r="C12847" s="113">
        <v>2019</v>
      </c>
      <c r="D12847" s="113" t="s">
        <v>132</v>
      </c>
      <c r="E12847" s="113" t="s">
        <v>199</v>
      </c>
      <c r="F12847" s="113" t="s">
        <v>200</v>
      </c>
      <c r="G12847" s="113">
        <v>34.590916333246199</v>
      </c>
    </row>
    <row r="12848" spans="1:7" x14ac:dyDescent="0.25">
      <c r="A12848" s="108" t="str">
        <f t="shared" si="200"/>
        <v>IE_2019_1A3(FU)_NMVOC</v>
      </c>
      <c r="B12848" s="113" t="s">
        <v>154</v>
      </c>
      <c r="C12848" s="113">
        <v>2019</v>
      </c>
      <c r="D12848" s="113" t="s">
        <v>134</v>
      </c>
      <c r="E12848" s="113" t="s">
        <v>123</v>
      </c>
      <c r="F12848" s="113" t="s">
        <v>200</v>
      </c>
      <c r="G12848" s="113">
        <v>3.1421087116401498</v>
      </c>
    </row>
    <row r="12849" spans="1:7" x14ac:dyDescent="0.25">
      <c r="A12849" s="108" t="str">
        <f t="shared" si="200"/>
        <v>IE_2019_1A3(FS)_NMVOC</v>
      </c>
      <c r="B12849" s="113" t="s">
        <v>154</v>
      </c>
      <c r="C12849" s="113">
        <v>2019</v>
      </c>
      <c r="D12849" s="113" t="s">
        <v>132</v>
      </c>
      <c r="E12849" s="113" t="s">
        <v>123</v>
      </c>
      <c r="F12849" s="113" t="s">
        <v>200</v>
      </c>
      <c r="G12849" s="113">
        <v>4.6727372740064697</v>
      </c>
    </row>
    <row r="12850" spans="1:7" x14ac:dyDescent="0.25">
      <c r="A12850" s="108" t="str">
        <f t="shared" si="200"/>
        <v>IE_2019_1A3(FU)_SOx</v>
      </c>
      <c r="B12850" s="113" t="s">
        <v>154</v>
      </c>
      <c r="C12850" s="113">
        <v>2019</v>
      </c>
      <c r="D12850" s="113" t="s">
        <v>134</v>
      </c>
      <c r="E12850" s="113" t="s">
        <v>201</v>
      </c>
      <c r="F12850" s="113" t="s">
        <v>200</v>
      </c>
      <c r="G12850" s="113">
        <v>3.7687479050072498E-2</v>
      </c>
    </row>
    <row r="12851" spans="1:7" x14ac:dyDescent="0.25">
      <c r="A12851" s="108" t="str">
        <f t="shared" si="200"/>
        <v>IE_2019_1A3(FS)_SOx</v>
      </c>
      <c r="B12851" s="113" t="s">
        <v>154</v>
      </c>
      <c r="C12851" s="113">
        <v>2019</v>
      </c>
      <c r="D12851" s="113" t="s">
        <v>132</v>
      </c>
      <c r="E12851" s="113" t="s">
        <v>201</v>
      </c>
      <c r="F12851" s="113" t="s">
        <v>200</v>
      </c>
      <c r="G12851" s="113">
        <v>4.0519594780863401E-2</v>
      </c>
    </row>
    <row r="12852" spans="1:7" x14ac:dyDescent="0.25">
      <c r="A12852" s="108" t="str">
        <f t="shared" si="200"/>
        <v>IE_2019_1A3(FU)_NH3</v>
      </c>
      <c r="B12852" s="113" t="s">
        <v>154</v>
      </c>
      <c r="C12852" s="113">
        <v>2019</v>
      </c>
      <c r="D12852" s="113" t="s">
        <v>134</v>
      </c>
      <c r="E12852" s="113" t="s">
        <v>124</v>
      </c>
      <c r="F12852" s="113" t="s">
        <v>200</v>
      </c>
      <c r="G12852" s="113">
        <v>0.52460769697397003</v>
      </c>
    </row>
    <row r="12853" spans="1:7" x14ac:dyDescent="0.25">
      <c r="A12853" s="108" t="str">
        <f t="shared" si="200"/>
        <v>IE_2019_1A3(FS)_NH3</v>
      </c>
      <c r="B12853" s="113" t="s">
        <v>154</v>
      </c>
      <c r="C12853" s="113">
        <v>2019</v>
      </c>
      <c r="D12853" s="113" t="s">
        <v>132</v>
      </c>
      <c r="E12853" s="113" t="s">
        <v>124</v>
      </c>
      <c r="F12853" s="113" t="s">
        <v>200</v>
      </c>
      <c r="G12853" s="113">
        <v>0.54182106430097499</v>
      </c>
    </row>
    <row r="12854" spans="1:7" x14ac:dyDescent="0.25">
      <c r="A12854" s="108" t="str">
        <f t="shared" si="200"/>
        <v>IE_2019_1A3(FU)_PM2.5</v>
      </c>
      <c r="B12854" s="113" t="s">
        <v>154</v>
      </c>
      <c r="C12854" s="113">
        <v>2019</v>
      </c>
      <c r="D12854" s="113" t="s">
        <v>134</v>
      </c>
      <c r="E12854" s="113" t="s">
        <v>203</v>
      </c>
      <c r="F12854" s="113" t="s">
        <v>200</v>
      </c>
      <c r="G12854" s="113">
        <v>1.3878299434947701</v>
      </c>
    </row>
    <row r="12855" spans="1:7" x14ac:dyDescent="0.25">
      <c r="A12855" s="108" t="str">
        <f t="shared" si="200"/>
        <v>IE_2019_1A3(FS)_PM2.5</v>
      </c>
      <c r="B12855" s="113" t="s">
        <v>154</v>
      </c>
      <c r="C12855" s="113">
        <v>2019</v>
      </c>
      <c r="D12855" s="113" t="s">
        <v>132</v>
      </c>
      <c r="E12855" s="113" t="s">
        <v>203</v>
      </c>
      <c r="F12855" s="113" t="s">
        <v>200</v>
      </c>
      <c r="G12855" s="113">
        <v>1.49143637022194</v>
      </c>
    </row>
    <row r="12856" spans="1:7" x14ac:dyDescent="0.25">
      <c r="A12856" s="108" t="str">
        <f t="shared" si="200"/>
        <v>IE_2019_3D_NOx</v>
      </c>
      <c r="B12856" s="113" t="s">
        <v>154</v>
      </c>
      <c r="C12856" s="113">
        <v>2019</v>
      </c>
      <c r="D12856" s="113" t="s">
        <v>206</v>
      </c>
      <c r="E12856" s="113" t="s">
        <v>199</v>
      </c>
      <c r="F12856" s="113" t="s">
        <v>200</v>
      </c>
      <c r="G12856" s="113">
        <v>32.810361540261702</v>
      </c>
    </row>
    <row r="12857" spans="1:7" x14ac:dyDescent="0.25">
      <c r="A12857" s="108" t="str">
        <f t="shared" si="200"/>
        <v>IE_2020_NATIONAL TOTAL_NOx</v>
      </c>
      <c r="B12857" s="113" t="s">
        <v>154</v>
      </c>
      <c r="C12857" s="113">
        <v>2020</v>
      </c>
      <c r="D12857" s="113" t="s">
        <v>122</v>
      </c>
      <c r="E12857" s="113" t="s">
        <v>199</v>
      </c>
      <c r="F12857" s="113" t="s">
        <v>200</v>
      </c>
      <c r="G12857" s="113">
        <v>95.369467372765001</v>
      </c>
    </row>
    <row r="12858" spans="1:7" x14ac:dyDescent="0.25">
      <c r="A12858" s="108" t="str">
        <f t="shared" si="200"/>
        <v>IE_2020_NATIONAL TOTAL_NMVOC</v>
      </c>
      <c r="B12858" s="113" t="s">
        <v>154</v>
      </c>
      <c r="C12858" s="113">
        <v>2020</v>
      </c>
      <c r="D12858" s="113" t="s">
        <v>122</v>
      </c>
      <c r="E12858" s="113" t="s">
        <v>123</v>
      </c>
      <c r="F12858" s="113" t="s">
        <v>200</v>
      </c>
      <c r="G12858" s="113">
        <v>111.34273473585201</v>
      </c>
    </row>
    <row r="12859" spans="1:7" x14ac:dyDescent="0.25">
      <c r="A12859" s="108" t="str">
        <f t="shared" si="200"/>
        <v>IE_2020_NATIONAL TOTAL_SOx</v>
      </c>
      <c r="B12859" s="113" t="s">
        <v>154</v>
      </c>
      <c r="C12859" s="113">
        <v>2020</v>
      </c>
      <c r="D12859" s="113" t="s">
        <v>122</v>
      </c>
      <c r="E12859" s="113" t="s">
        <v>201</v>
      </c>
      <c r="F12859" s="113" t="s">
        <v>200</v>
      </c>
      <c r="G12859" s="113">
        <v>11.018765224491601</v>
      </c>
    </row>
    <row r="12860" spans="1:7" x14ac:dyDescent="0.25">
      <c r="A12860" s="108" t="str">
        <f t="shared" si="200"/>
        <v>IE_2020_NATIONAL TOTAL_NH3</v>
      </c>
      <c r="B12860" s="113" t="s">
        <v>154</v>
      </c>
      <c r="C12860" s="113">
        <v>2020</v>
      </c>
      <c r="D12860" s="113" t="s">
        <v>122</v>
      </c>
      <c r="E12860" s="113" t="s">
        <v>124</v>
      </c>
      <c r="F12860" s="113" t="s">
        <v>200</v>
      </c>
      <c r="G12860" s="113">
        <v>128.865160353394</v>
      </c>
    </row>
    <row r="12861" spans="1:7" x14ac:dyDescent="0.25">
      <c r="A12861" s="108" t="str">
        <f t="shared" si="200"/>
        <v>IE_2020_NATIONAL TOTAL_PM2.5</v>
      </c>
      <c r="B12861" s="113" t="s">
        <v>154</v>
      </c>
      <c r="C12861" s="113">
        <v>2020</v>
      </c>
      <c r="D12861" s="113" t="s">
        <v>122</v>
      </c>
      <c r="E12861" s="113" t="s">
        <v>203</v>
      </c>
      <c r="F12861" s="113" t="s">
        <v>200</v>
      </c>
      <c r="G12861" s="113">
        <v>12.389647129908401</v>
      </c>
    </row>
    <row r="12862" spans="1:7" x14ac:dyDescent="0.25">
      <c r="A12862" s="108" t="str">
        <f t="shared" si="200"/>
        <v>IE_2020_NATIONAL TOTAL_Pb</v>
      </c>
      <c r="B12862" s="113" t="s">
        <v>154</v>
      </c>
      <c r="C12862" s="113">
        <v>2020</v>
      </c>
      <c r="D12862" s="113" t="s">
        <v>122</v>
      </c>
      <c r="E12862" s="113" t="s">
        <v>125</v>
      </c>
      <c r="F12862" s="113" t="s">
        <v>200</v>
      </c>
      <c r="G12862" s="113">
        <v>7.2016321038721499E-3</v>
      </c>
    </row>
    <row r="12863" spans="1:7" x14ac:dyDescent="0.25">
      <c r="A12863" s="108" t="str">
        <f t="shared" si="200"/>
        <v>IE_2020_NATIONAL TOTAL_Cd</v>
      </c>
      <c r="B12863" s="113" t="s">
        <v>154</v>
      </c>
      <c r="C12863" s="113">
        <v>2020</v>
      </c>
      <c r="D12863" s="113" t="s">
        <v>122</v>
      </c>
      <c r="E12863" s="113" t="s">
        <v>126</v>
      </c>
      <c r="F12863" s="113" t="s">
        <v>200</v>
      </c>
      <c r="G12863" s="113">
        <v>2.4454873881230802E-4</v>
      </c>
    </row>
    <row r="12864" spans="1:7" x14ac:dyDescent="0.25">
      <c r="A12864" s="108" t="str">
        <f t="shared" si="200"/>
        <v>IE_2020_NATIONAL TOTAL_Hg</v>
      </c>
      <c r="B12864" s="113" t="s">
        <v>154</v>
      </c>
      <c r="C12864" s="113">
        <v>2020</v>
      </c>
      <c r="D12864" s="113" t="s">
        <v>122</v>
      </c>
      <c r="E12864" s="113" t="s">
        <v>127</v>
      </c>
      <c r="F12864" s="113" t="s">
        <v>200</v>
      </c>
      <c r="G12864" s="113">
        <v>3.0381375469460499E-4</v>
      </c>
    </row>
    <row r="12865" spans="1:7" x14ac:dyDescent="0.25">
      <c r="A12865" s="108" t="str">
        <f t="shared" si="200"/>
        <v>IE_2020_NATIONAL TOTAL_DIOX</v>
      </c>
      <c r="B12865" s="113" t="s">
        <v>154</v>
      </c>
      <c r="C12865" s="113">
        <v>2020</v>
      </c>
      <c r="D12865" s="113" t="s">
        <v>122</v>
      </c>
      <c r="E12865" s="113" t="s">
        <v>128</v>
      </c>
      <c r="F12865" s="113" t="s">
        <v>200</v>
      </c>
      <c r="G12865" s="150">
        <v>1.7987805368928601E-8</v>
      </c>
    </row>
    <row r="12866" spans="1:7" x14ac:dyDescent="0.25">
      <c r="A12866" s="108" t="str">
        <f t="shared" ref="A12866:A12929" si="201">CONCATENATE(B12866,"_",C12866,"_",D12866,"_",E12866)</f>
        <v>IE_2020_NATIONAL TOTAL_PAH</v>
      </c>
      <c r="B12866" s="113" t="s">
        <v>154</v>
      </c>
      <c r="C12866" s="113">
        <v>2020</v>
      </c>
      <c r="D12866" s="113" t="s">
        <v>122</v>
      </c>
      <c r="E12866" s="113" t="s">
        <v>129</v>
      </c>
      <c r="F12866" s="113" t="s">
        <v>200</v>
      </c>
      <c r="G12866" s="113">
        <v>1.2451123651695E-2</v>
      </c>
    </row>
    <row r="12867" spans="1:7" x14ac:dyDescent="0.25">
      <c r="A12867" s="108" t="str">
        <f t="shared" si="201"/>
        <v>IE_2020_NATIONAL TOTAL_HCB</v>
      </c>
      <c r="B12867" s="113" t="s">
        <v>154</v>
      </c>
      <c r="C12867" s="113">
        <v>2020</v>
      </c>
      <c r="D12867" s="113" t="s">
        <v>122</v>
      </c>
      <c r="E12867" s="113" t="s">
        <v>130</v>
      </c>
      <c r="F12867" s="113" t="s">
        <v>200</v>
      </c>
      <c r="G12867" s="150">
        <v>2.36871718425412E-6</v>
      </c>
    </row>
    <row r="12868" spans="1:7" x14ac:dyDescent="0.25">
      <c r="A12868" s="108" t="str">
        <f t="shared" si="201"/>
        <v>IE_2020_NATIONAL TOTAL_PCB</v>
      </c>
      <c r="B12868" s="113" t="s">
        <v>154</v>
      </c>
      <c r="C12868" s="113">
        <v>2020</v>
      </c>
      <c r="D12868" s="113" t="s">
        <v>122</v>
      </c>
      <c r="E12868" s="113" t="s">
        <v>259</v>
      </c>
      <c r="F12868" s="113" t="s">
        <v>200</v>
      </c>
      <c r="G12868" s="150">
        <v>7.1092035165594696E-6</v>
      </c>
    </row>
    <row r="12869" spans="1:7" x14ac:dyDescent="0.25">
      <c r="A12869" s="108" t="str">
        <f t="shared" si="201"/>
        <v>IE_2020_1A3(FU)_NOx</v>
      </c>
      <c r="B12869" s="113" t="s">
        <v>154</v>
      </c>
      <c r="C12869" s="113">
        <v>2020</v>
      </c>
      <c r="D12869" s="113" t="s">
        <v>134</v>
      </c>
      <c r="E12869" s="113" t="s">
        <v>199</v>
      </c>
      <c r="F12869" s="113" t="s">
        <v>200</v>
      </c>
      <c r="G12869" s="113">
        <v>25.867327363393098</v>
      </c>
    </row>
    <row r="12870" spans="1:7" x14ac:dyDescent="0.25">
      <c r="A12870" s="108" t="str">
        <f t="shared" si="201"/>
        <v>IE_2020_1A3(FS)_NOx</v>
      </c>
      <c r="B12870" s="113" t="s">
        <v>154</v>
      </c>
      <c r="C12870" s="113">
        <v>2020</v>
      </c>
      <c r="D12870" s="113" t="s">
        <v>132</v>
      </c>
      <c r="E12870" s="113" t="s">
        <v>199</v>
      </c>
      <c r="F12870" s="113" t="s">
        <v>200</v>
      </c>
      <c r="G12870" s="113">
        <v>26.762814822581898</v>
      </c>
    </row>
    <row r="12871" spans="1:7" x14ac:dyDescent="0.25">
      <c r="A12871" s="108" t="str">
        <f t="shared" si="201"/>
        <v>IE_2020_1A3(FU)_NMVOC</v>
      </c>
      <c r="B12871" s="113" t="s">
        <v>154</v>
      </c>
      <c r="C12871" s="113">
        <v>2020</v>
      </c>
      <c r="D12871" s="113" t="s">
        <v>134</v>
      </c>
      <c r="E12871" s="113" t="s">
        <v>123</v>
      </c>
      <c r="F12871" s="113" t="s">
        <v>200</v>
      </c>
      <c r="G12871" s="113">
        <v>2.57686801674995</v>
      </c>
    </row>
    <row r="12872" spans="1:7" x14ac:dyDescent="0.25">
      <c r="A12872" s="108" t="str">
        <f t="shared" si="201"/>
        <v>IE_2020_1A3(FS)_NMVOC</v>
      </c>
      <c r="B12872" s="113" t="s">
        <v>154</v>
      </c>
      <c r="C12872" s="113">
        <v>2020</v>
      </c>
      <c r="D12872" s="113" t="s">
        <v>132</v>
      </c>
      <c r="E12872" s="113" t="s">
        <v>123</v>
      </c>
      <c r="F12872" s="113" t="s">
        <v>200</v>
      </c>
      <c r="G12872" s="113">
        <v>3.9915216706293801</v>
      </c>
    </row>
    <row r="12873" spans="1:7" x14ac:dyDescent="0.25">
      <c r="A12873" s="108" t="str">
        <f t="shared" si="201"/>
        <v>IE_2020_1A3(FU)_SOx</v>
      </c>
      <c r="B12873" s="113" t="s">
        <v>154</v>
      </c>
      <c r="C12873" s="113">
        <v>2020</v>
      </c>
      <c r="D12873" s="113" t="s">
        <v>134</v>
      </c>
      <c r="E12873" s="113" t="s">
        <v>201</v>
      </c>
      <c r="F12873" s="113" t="s">
        <v>200</v>
      </c>
      <c r="G12873" s="113">
        <v>3.8042960175752698E-2</v>
      </c>
    </row>
    <row r="12874" spans="1:7" x14ac:dyDescent="0.25">
      <c r="A12874" s="108" t="str">
        <f t="shared" si="201"/>
        <v>IE_2020_1A3(FS)_SOx</v>
      </c>
      <c r="B12874" s="113" t="s">
        <v>154</v>
      </c>
      <c r="C12874" s="113">
        <v>2020</v>
      </c>
      <c r="D12874" s="113" t="s">
        <v>132</v>
      </c>
      <c r="E12874" s="113" t="s">
        <v>201</v>
      </c>
      <c r="F12874" s="113" t="s">
        <v>200</v>
      </c>
      <c r="G12874" s="113">
        <v>3.9195076091938799E-2</v>
      </c>
    </row>
    <row r="12875" spans="1:7" x14ac:dyDescent="0.25">
      <c r="A12875" s="108" t="str">
        <f t="shared" si="201"/>
        <v>IE_2020_1A3(FU)_NH3</v>
      </c>
      <c r="B12875" s="113" t="s">
        <v>154</v>
      </c>
      <c r="C12875" s="113">
        <v>2020</v>
      </c>
      <c r="D12875" s="113" t="s">
        <v>134</v>
      </c>
      <c r="E12875" s="113" t="s">
        <v>124</v>
      </c>
      <c r="F12875" s="113" t="s">
        <v>200</v>
      </c>
      <c r="G12875" s="113">
        <v>0.42651991860148902</v>
      </c>
    </row>
    <row r="12876" spans="1:7" x14ac:dyDescent="0.25">
      <c r="A12876" s="108" t="str">
        <f t="shared" si="201"/>
        <v>IE_2020_1A3(FS)_NH3</v>
      </c>
      <c r="B12876" s="113" t="s">
        <v>154</v>
      </c>
      <c r="C12876" s="113">
        <v>2020</v>
      </c>
      <c r="D12876" s="113" t="s">
        <v>132</v>
      </c>
      <c r="E12876" s="113" t="s">
        <v>124</v>
      </c>
      <c r="F12876" s="113" t="s">
        <v>200</v>
      </c>
      <c r="G12876" s="113">
        <v>0.42787558008028898</v>
      </c>
    </row>
    <row r="12877" spans="1:7" x14ac:dyDescent="0.25">
      <c r="A12877" s="108" t="str">
        <f t="shared" si="201"/>
        <v>IE_2020_1A3(FU)_PM2.5</v>
      </c>
      <c r="B12877" s="113" t="s">
        <v>154</v>
      </c>
      <c r="C12877" s="113">
        <v>2020</v>
      </c>
      <c r="D12877" s="113" t="s">
        <v>134</v>
      </c>
      <c r="E12877" s="113" t="s">
        <v>203</v>
      </c>
      <c r="F12877" s="113" t="s">
        <v>200</v>
      </c>
      <c r="G12877" s="113">
        <v>1.1638771507572301</v>
      </c>
    </row>
    <row r="12878" spans="1:7" x14ac:dyDescent="0.25">
      <c r="A12878" s="108" t="str">
        <f t="shared" si="201"/>
        <v>IE_2020_1A3(FS)_PM2.5</v>
      </c>
      <c r="B12878" s="113" t="s">
        <v>154</v>
      </c>
      <c r="C12878" s="113">
        <v>2020</v>
      </c>
      <c r="D12878" s="113" t="s">
        <v>132</v>
      </c>
      <c r="E12878" s="113" t="s">
        <v>203</v>
      </c>
      <c r="F12878" s="113" t="s">
        <v>200</v>
      </c>
      <c r="G12878" s="113">
        <v>1.1976966414022101</v>
      </c>
    </row>
    <row r="12879" spans="1:7" x14ac:dyDescent="0.25">
      <c r="A12879" s="108" t="str">
        <f t="shared" si="201"/>
        <v>IE_2020_3D_NOx</v>
      </c>
      <c r="B12879" s="113" t="s">
        <v>154</v>
      </c>
      <c r="C12879" s="113">
        <v>2020</v>
      </c>
      <c r="D12879" s="113" t="s">
        <v>206</v>
      </c>
      <c r="E12879" s="113" t="s">
        <v>199</v>
      </c>
      <c r="F12879" s="113" t="s">
        <v>200</v>
      </c>
      <c r="G12879" s="113">
        <v>33.472674036102397</v>
      </c>
    </row>
    <row r="12880" spans="1:7" x14ac:dyDescent="0.25">
      <c r="A12880" s="108" t="str">
        <f t="shared" si="201"/>
        <v>IE_2021_NATIONAL TOTAL_NOx</v>
      </c>
      <c r="B12880" s="113" t="s">
        <v>154</v>
      </c>
      <c r="C12880" s="113">
        <v>2021</v>
      </c>
      <c r="D12880" s="113" t="s">
        <v>122</v>
      </c>
      <c r="E12880" s="113" t="s">
        <v>199</v>
      </c>
      <c r="F12880" s="113" t="s">
        <v>200</v>
      </c>
      <c r="G12880" s="113">
        <v>98.594551712633603</v>
      </c>
    </row>
    <row r="12881" spans="1:7" x14ac:dyDescent="0.25">
      <c r="A12881" s="108" t="str">
        <f t="shared" si="201"/>
        <v>IE_2021_NATIONAL TOTAL_NMVOC</v>
      </c>
      <c r="B12881" s="113" t="s">
        <v>154</v>
      </c>
      <c r="C12881" s="113">
        <v>2021</v>
      </c>
      <c r="D12881" s="113" t="s">
        <v>122</v>
      </c>
      <c r="E12881" s="113" t="s">
        <v>123</v>
      </c>
      <c r="F12881" s="113" t="s">
        <v>200</v>
      </c>
      <c r="G12881" s="113">
        <v>112.162923087632</v>
      </c>
    </row>
    <row r="12882" spans="1:7" x14ac:dyDescent="0.25">
      <c r="A12882" s="108" t="str">
        <f t="shared" si="201"/>
        <v>IE_2021_NATIONAL TOTAL_SOx</v>
      </c>
      <c r="B12882" s="113" t="s">
        <v>154</v>
      </c>
      <c r="C12882" s="113">
        <v>2021</v>
      </c>
      <c r="D12882" s="113" t="s">
        <v>122</v>
      </c>
      <c r="E12882" s="113" t="s">
        <v>201</v>
      </c>
      <c r="F12882" s="113" t="s">
        <v>200</v>
      </c>
      <c r="G12882" s="113">
        <v>12.9379831354841</v>
      </c>
    </row>
    <row r="12883" spans="1:7" x14ac:dyDescent="0.25">
      <c r="A12883" s="108" t="str">
        <f t="shared" si="201"/>
        <v>IE_2021_NATIONAL TOTAL_NH3</v>
      </c>
      <c r="B12883" s="113" t="s">
        <v>154</v>
      </c>
      <c r="C12883" s="113">
        <v>2021</v>
      </c>
      <c r="D12883" s="113" t="s">
        <v>122</v>
      </c>
      <c r="E12883" s="113" t="s">
        <v>124</v>
      </c>
      <c r="F12883" s="113" t="s">
        <v>200</v>
      </c>
      <c r="G12883" s="113">
        <v>130.108965762488</v>
      </c>
    </row>
    <row r="12884" spans="1:7" x14ac:dyDescent="0.25">
      <c r="A12884" s="108" t="str">
        <f t="shared" si="201"/>
        <v>IE_2021_NATIONAL TOTAL_PM2.5</v>
      </c>
      <c r="B12884" s="113" t="s">
        <v>154</v>
      </c>
      <c r="C12884" s="113">
        <v>2021</v>
      </c>
      <c r="D12884" s="113" t="s">
        <v>122</v>
      </c>
      <c r="E12884" s="113" t="s">
        <v>203</v>
      </c>
      <c r="F12884" s="113" t="s">
        <v>200</v>
      </c>
      <c r="G12884" s="113">
        <v>12.2445441244862</v>
      </c>
    </row>
    <row r="12885" spans="1:7" x14ac:dyDescent="0.25">
      <c r="A12885" s="108" t="str">
        <f t="shared" si="201"/>
        <v>IE_2021_NATIONAL TOTAL_Pb</v>
      </c>
      <c r="B12885" s="113" t="s">
        <v>154</v>
      </c>
      <c r="C12885" s="113">
        <v>2021</v>
      </c>
      <c r="D12885" s="113" t="s">
        <v>122</v>
      </c>
      <c r="E12885" s="113" t="s">
        <v>125</v>
      </c>
      <c r="F12885" s="113" t="s">
        <v>200</v>
      </c>
      <c r="G12885" s="113">
        <v>7.5036977896735298E-3</v>
      </c>
    </row>
    <row r="12886" spans="1:7" x14ac:dyDescent="0.25">
      <c r="A12886" s="108" t="str">
        <f t="shared" si="201"/>
        <v>IE_2021_NATIONAL TOTAL_Cd</v>
      </c>
      <c r="B12886" s="113" t="s">
        <v>154</v>
      </c>
      <c r="C12886" s="113">
        <v>2021</v>
      </c>
      <c r="D12886" s="113" t="s">
        <v>122</v>
      </c>
      <c r="E12886" s="113" t="s">
        <v>126</v>
      </c>
      <c r="F12886" s="113" t="s">
        <v>200</v>
      </c>
      <c r="G12886" s="113">
        <v>2.5660367143910001E-4</v>
      </c>
    </row>
    <row r="12887" spans="1:7" x14ac:dyDescent="0.25">
      <c r="A12887" s="108" t="str">
        <f t="shared" si="201"/>
        <v>IE_2021_NATIONAL TOTAL_Hg</v>
      </c>
      <c r="B12887" s="113" t="s">
        <v>154</v>
      </c>
      <c r="C12887" s="113">
        <v>2021</v>
      </c>
      <c r="D12887" s="113" t="s">
        <v>122</v>
      </c>
      <c r="E12887" s="113" t="s">
        <v>127</v>
      </c>
      <c r="F12887" s="113" t="s">
        <v>200</v>
      </c>
      <c r="G12887" s="113">
        <v>3.41574111444721E-4</v>
      </c>
    </row>
    <row r="12888" spans="1:7" x14ac:dyDescent="0.25">
      <c r="A12888" s="108" t="str">
        <f t="shared" si="201"/>
        <v>IE_2021_NATIONAL TOTAL_DIOX</v>
      </c>
      <c r="B12888" s="113" t="s">
        <v>154</v>
      </c>
      <c r="C12888" s="113">
        <v>2021</v>
      </c>
      <c r="D12888" s="113" t="s">
        <v>122</v>
      </c>
      <c r="E12888" s="113" t="s">
        <v>128</v>
      </c>
      <c r="F12888" s="113" t="s">
        <v>200</v>
      </c>
      <c r="G12888" s="150">
        <v>1.6786110906086299E-8</v>
      </c>
    </row>
    <row r="12889" spans="1:7" x14ac:dyDescent="0.25">
      <c r="A12889" s="108" t="str">
        <f t="shared" si="201"/>
        <v>IE_2021_NATIONAL TOTAL_PAH</v>
      </c>
      <c r="B12889" s="113" t="s">
        <v>154</v>
      </c>
      <c r="C12889" s="113">
        <v>2021</v>
      </c>
      <c r="D12889" s="113" t="s">
        <v>122</v>
      </c>
      <c r="E12889" s="113" t="s">
        <v>129</v>
      </c>
      <c r="F12889" s="113" t="s">
        <v>200</v>
      </c>
      <c r="G12889" s="113">
        <v>1.1554286110081699E-2</v>
      </c>
    </row>
    <row r="12890" spans="1:7" x14ac:dyDescent="0.25">
      <c r="A12890" s="108" t="str">
        <f t="shared" si="201"/>
        <v>IE_2021_NATIONAL TOTAL_HCB</v>
      </c>
      <c r="B12890" s="113" t="s">
        <v>154</v>
      </c>
      <c r="C12890" s="113">
        <v>2021</v>
      </c>
      <c r="D12890" s="113" t="s">
        <v>122</v>
      </c>
      <c r="E12890" s="113" t="s">
        <v>130</v>
      </c>
      <c r="F12890" s="113" t="s">
        <v>200</v>
      </c>
      <c r="G12890" s="150">
        <v>2.5246621640547299E-6</v>
      </c>
    </row>
    <row r="12891" spans="1:7" x14ac:dyDescent="0.25">
      <c r="A12891" s="108" t="str">
        <f t="shared" si="201"/>
        <v>IE_2021_NATIONAL TOTAL_PCB</v>
      </c>
      <c r="B12891" s="113" t="s">
        <v>154</v>
      </c>
      <c r="C12891" s="113">
        <v>2021</v>
      </c>
      <c r="D12891" s="113" t="s">
        <v>122</v>
      </c>
      <c r="E12891" s="113" t="s">
        <v>259</v>
      </c>
      <c r="F12891" s="113" t="s">
        <v>200</v>
      </c>
      <c r="G12891" s="150">
        <v>6.4780560230216299E-6</v>
      </c>
    </row>
    <row r="12892" spans="1:7" x14ac:dyDescent="0.25">
      <c r="A12892" s="108" t="str">
        <f t="shared" si="201"/>
        <v>IE_2021_1A3(FU)_NOx</v>
      </c>
      <c r="B12892" s="113" t="s">
        <v>154</v>
      </c>
      <c r="C12892" s="113">
        <v>2021</v>
      </c>
      <c r="D12892" s="113" t="s">
        <v>134</v>
      </c>
      <c r="E12892" s="113" t="s">
        <v>199</v>
      </c>
      <c r="F12892" s="113" t="s">
        <v>200</v>
      </c>
      <c r="G12892" s="113">
        <v>23.607718397351601</v>
      </c>
    </row>
    <row r="12893" spans="1:7" x14ac:dyDescent="0.25">
      <c r="A12893" s="108" t="str">
        <f t="shared" si="201"/>
        <v>IE_2021_1A3(FS)_NOx</v>
      </c>
      <c r="B12893" s="113" t="s">
        <v>154</v>
      </c>
      <c r="C12893" s="113">
        <v>2021</v>
      </c>
      <c r="D12893" s="113" t="s">
        <v>132</v>
      </c>
      <c r="E12893" s="113" t="s">
        <v>199</v>
      </c>
      <c r="F12893" s="113" t="s">
        <v>200</v>
      </c>
      <c r="G12893" s="113">
        <v>25.425104963260001</v>
      </c>
    </row>
    <row r="12894" spans="1:7" x14ac:dyDescent="0.25">
      <c r="A12894" s="108" t="str">
        <f t="shared" si="201"/>
        <v>IE_2021_1A3(FU)_NMVOC</v>
      </c>
      <c r="B12894" s="113" t="s">
        <v>154</v>
      </c>
      <c r="C12894" s="113">
        <v>2021</v>
      </c>
      <c r="D12894" s="113" t="s">
        <v>134</v>
      </c>
      <c r="E12894" s="113" t="s">
        <v>123</v>
      </c>
      <c r="F12894" s="113" t="s">
        <v>200</v>
      </c>
      <c r="G12894" s="113">
        <v>2.3619026831101402</v>
      </c>
    </row>
    <row r="12895" spans="1:7" x14ac:dyDescent="0.25">
      <c r="A12895" s="108" t="str">
        <f t="shared" si="201"/>
        <v>IE_2021_1A3(FS)_NMVOC</v>
      </c>
      <c r="B12895" s="113" t="s">
        <v>154</v>
      </c>
      <c r="C12895" s="113">
        <v>2021</v>
      </c>
      <c r="D12895" s="113" t="s">
        <v>132</v>
      </c>
      <c r="E12895" s="113" t="s">
        <v>123</v>
      </c>
      <c r="F12895" s="113" t="s">
        <v>200</v>
      </c>
      <c r="G12895" s="113">
        <v>3.7470105028619698</v>
      </c>
    </row>
    <row r="12896" spans="1:7" x14ac:dyDescent="0.25">
      <c r="A12896" s="108" t="str">
        <f t="shared" si="201"/>
        <v>IE_2021_1A3(FU)_SOx</v>
      </c>
      <c r="B12896" s="113" t="s">
        <v>154</v>
      </c>
      <c r="C12896" s="113">
        <v>2021</v>
      </c>
      <c r="D12896" s="113" t="s">
        <v>134</v>
      </c>
      <c r="E12896" s="113" t="s">
        <v>201</v>
      </c>
      <c r="F12896" s="113" t="s">
        <v>200</v>
      </c>
      <c r="G12896" s="113">
        <v>3.7957058475852901E-2</v>
      </c>
    </row>
    <row r="12897" spans="1:7" x14ac:dyDescent="0.25">
      <c r="A12897" s="108" t="str">
        <f t="shared" si="201"/>
        <v>IE_2021_1A3(FS)_SOx</v>
      </c>
      <c r="B12897" s="113" t="s">
        <v>154</v>
      </c>
      <c r="C12897" s="113">
        <v>2021</v>
      </c>
      <c r="D12897" s="113" t="s">
        <v>132</v>
      </c>
      <c r="E12897" s="113" t="s">
        <v>201</v>
      </c>
      <c r="F12897" s="113" t="s">
        <v>200</v>
      </c>
      <c r="G12897" s="113">
        <v>4.0675068578271099E-2</v>
      </c>
    </row>
    <row r="12898" spans="1:7" x14ac:dyDescent="0.25">
      <c r="A12898" s="108" t="str">
        <f t="shared" si="201"/>
        <v>IE_2021_1A3(FU)_NH3</v>
      </c>
      <c r="B12898" s="113" t="s">
        <v>154</v>
      </c>
      <c r="C12898" s="113">
        <v>2021</v>
      </c>
      <c r="D12898" s="113" t="s">
        <v>134</v>
      </c>
      <c r="E12898" s="113" t="s">
        <v>124</v>
      </c>
      <c r="F12898" s="113" t="s">
        <v>200</v>
      </c>
      <c r="G12898" s="113">
        <v>0.438669458094743</v>
      </c>
    </row>
    <row r="12899" spans="1:7" x14ac:dyDescent="0.25">
      <c r="A12899" s="108" t="str">
        <f t="shared" si="201"/>
        <v>IE_2021_1A3(FS)_NH3</v>
      </c>
      <c r="B12899" s="113" t="s">
        <v>154</v>
      </c>
      <c r="C12899" s="113">
        <v>2021</v>
      </c>
      <c r="D12899" s="113" t="s">
        <v>132</v>
      </c>
      <c r="E12899" s="113" t="s">
        <v>124</v>
      </c>
      <c r="F12899" s="113" t="s">
        <v>200</v>
      </c>
      <c r="G12899" s="113">
        <v>0.453517323312355</v>
      </c>
    </row>
    <row r="12900" spans="1:7" x14ac:dyDescent="0.25">
      <c r="A12900" s="108" t="str">
        <f t="shared" si="201"/>
        <v>IE_2021_1A3(FU)_PM2.5</v>
      </c>
      <c r="B12900" s="113" t="s">
        <v>154</v>
      </c>
      <c r="C12900" s="113">
        <v>2021</v>
      </c>
      <c r="D12900" s="113" t="s">
        <v>134</v>
      </c>
      <c r="E12900" s="113" t="s">
        <v>203</v>
      </c>
      <c r="F12900" s="113" t="s">
        <v>200</v>
      </c>
      <c r="G12900" s="113">
        <v>1.1325215631098899</v>
      </c>
    </row>
    <row r="12901" spans="1:7" x14ac:dyDescent="0.25">
      <c r="A12901" s="108" t="str">
        <f t="shared" si="201"/>
        <v>IE_2021_1A3(FS)_PM2.5</v>
      </c>
      <c r="B12901" s="113" t="s">
        <v>154</v>
      </c>
      <c r="C12901" s="113">
        <v>2021</v>
      </c>
      <c r="D12901" s="113" t="s">
        <v>132</v>
      </c>
      <c r="E12901" s="113" t="s">
        <v>203</v>
      </c>
      <c r="F12901" s="113" t="s">
        <v>200</v>
      </c>
      <c r="G12901" s="113">
        <v>1.20992140260314</v>
      </c>
    </row>
    <row r="12902" spans="1:7" x14ac:dyDescent="0.25">
      <c r="A12902" s="108" t="str">
        <f t="shared" si="201"/>
        <v>IE_2021_3D_NOx</v>
      </c>
      <c r="B12902" s="113" t="s">
        <v>154</v>
      </c>
      <c r="C12902" s="113">
        <v>2021</v>
      </c>
      <c r="D12902" s="113" t="s">
        <v>206</v>
      </c>
      <c r="E12902" s="113" t="s">
        <v>199</v>
      </c>
      <c r="F12902" s="113" t="s">
        <v>200</v>
      </c>
      <c r="G12902" s="113">
        <v>34.8586232245991</v>
      </c>
    </row>
    <row r="12903" spans="1:7" x14ac:dyDescent="0.25">
      <c r="A12903" s="108" t="str">
        <f t="shared" si="201"/>
        <v>IE_2022_NATIONAL TOTAL_NOx</v>
      </c>
      <c r="B12903" s="113" t="s">
        <v>154</v>
      </c>
      <c r="C12903" s="113">
        <v>2022</v>
      </c>
      <c r="D12903" s="113" t="s">
        <v>122</v>
      </c>
      <c r="E12903" s="113" t="s">
        <v>199</v>
      </c>
      <c r="F12903" s="113" t="s">
        <v>200</v>
      </c>
      <c r="G12903" s="113">
        <v>94.425784517485994</v>
      </c>
    </row>
    <row r="12904" spans="1:7" x14ac:dyDescent="0.25">
      <c r="A12904" s="108" t="str">
        <f t="shared" si="201"/>
        <v>IE_2022_NATIONAL TOTAL_NMVOC</v>
      </c>
      <c r="B12904" s="113" t="s">
        <v>154</v>
      </c>
      <c r="C12904" s="113">
        <v>2022</v>
      </c>
      <c r="D12904" s="113" t="s">
        <v>122</v>
      </c>
      <c r="E12904" s="113" t="s">
        <v>123</v>
      </c>
      <c r="F12904" s="113" t="s">
        <v>200</v>
      </c>
      <c r="G12904" s="113">
        <v>111.07807369338499</v>
      </c>
    </row>
    <row r="12905" spans="1:7" x14ac:dyDescent="0.25">
      <c r="A12905" s="108" t="str">
        <f t="shared" si="201"/>
        <v>IE_2022_NATIONAL TOTAL_SOx</v>
      </c>
      <c r="B12905" s="113" t="s">
        <v>154</v>
      </c>
      <c r="C12905" s="113">
        <v>2022</v>
      </c>
      <c r="D12905" s="113" t="s">
        <v>122</v>
      </c>
      <c r="E12905" s="113" t="s">
        <v>201</v>
      </c>
      <c r="F12905" s="113" t="s">
        <v>200</v>
      </c>
      <c r="G12905" s="113">
        <v>9.4557788096646203</v>
      </c>
    </row>
    <row r="12906" spans="1:7" x14ac:dyDescent="0.25">
      <c r="A12906" s="108" t="str">
        <f t="shared" si="201"/>
        <v>IE_2022_NATIONAL TOTAL_NH3</v>
      </c>
      <c r="B12906" s="113" t="s">
        <v>154</v>
      </c>
      <c r="C12906" s="113">
        <v>2022</v>
      </c>
      <c r="D12906" s="113" t="s">
        <v>122</v>
      </c>
      <c r="E12906" s="113" t="s">
        <v>124</v>
      </c>
      <c r="F12906" s="113" t="s">
        <v>200</v>
      </c>
      <c r="G12906" s="113">
        <v>128.65243874586301</v>
      </c>
    </row>
    <row r="12907" spans="1:7" x14ac:dyDescent="0.25">
      <c r="A12907" s="108" t="str">
        <f t="shared" si="201"/>
        <v>IE_2022_NATIONAL TOTAL_PM2.5</v>
      </c>
      <c r="B12907" s="113" t="s">
        <v>154</v>
      </c>
      <c r="C12907" s="113">
        <v>2022</v>
      </c>
      <c r="D12907" s="113" t="s">
        <v>122</v>
      </c>
      <c r="E12907" s="113" t="s">
        <v>203</v>
      </c>
      <c r="F12907" s="113" t="s">
        <v>200</v>
      </c>
      <c r="G12907" s="113">
        <v>10.7747455954506</v>
      </c>
    </row>
    <row r="12908" spans="1:7" x14ac:dyDescent="0.25">
      <c r="A12908" s="108" t="str">
        <f t="shared" si="201"/>
        <v>IE_2022_NATIONAL TOTAL_Pb</v>
      </c>
      <c r="B12908" s="113" t="s">
        <v>154</v>
      </c>
      <c r="C12908" s="113">
        <v>2022</v>
      </c>
      <c r="D12908" s="113" t="s">
        <v>122</v>
      </c>
      <c r="E12908" s="113" t="s">
        <v>125</v>
      </c>
      <c r="F12908" s="113" t="s">
        <v>200</v>
      </c>
      <c r="G12908" s="113">
        <v>7.37900780386025E-3</v>
      </c>
    </row>
    <row r="12909" spans="1:7" x14ac:dyDescent="0.25">
      <c r="A12909" s="108" t="str">
        <f t="shared" si="201"/>
        <v>IE_2022_NATIONAL TOTAL_Cd</v>
      </c>
      <c r="B12909" s="113" t="s">
        <v>154</v>
      </c>
      <c r="C12909" s="113">
        <v>2022</v>
      </c>
      <c r="D12909" s="113" t="s">
        <v>122</v>
      </c>
      <c r="E12909" s="113" t="s">
        <v>126</v>
      </c>
      <c r="F12909" s="113" t="s">
        <v>200</v>
      </c>
      <c r="G12909" s="113">
        <v>2.4863986221017E-4</v>
      </c>
    </row>
    <row r="12910" spans="1:7" x14ac:dyDescent="0.25">
      <c r="A12910" s="108" t="str">
        <f t="shared" si="201"/>
        <v>IE_2022_NATIONAL TOTAL_Hg</v>
      </c>
      <c r="B12910" s="113" t="s">
        <v>154</v>
      </c>
      <c r="C12910" s="113">
        <v>2022</v>
      </c>
      <c r="D12910" s="113" t="s">
        <v>122</v>
      </c>
      <c r="E12910" s="113" t="s">
        <v>127</v>
      </c>
      <c r="F12910" s="113" t="s">
        <v>200</v>
      </c>
      <c r="G12910" s="113">
        <v>2.9713250777557498E-4</v>
      </c>
    </row>
    <row r="12911" spans="1:7" x14ac:dyDescent="0.25">
      <c r="A12911" s="108" t="str">
        <f t="shared" si="201"/>
        <v>IE_2022_NATIONAL TOTAL_DIOX</v>
      </c>
      <c r="B12911" s="113" t="s">
        <v>154</v>
      </c>
      <c r="C12911" s="113">
        <v>2022</v>
      </c>
      <c r="D12911" s="113" t="s">
        <v>122</v>
      </c>
      <c r="E12911" s="113" t="s">
        <v>128</v>
      </c>
      <c r="F12911" s="113" t="s">
        <v>200</v>
      </c>
      <c r="G12911" s="150">
        <v>1.4072292917709499E-8</v>
      </c>
    </row>
    <row r="12912" spans="1:7" x14ac:dyDescent="0.25">
      <c r="A12912" s="108" t="str">
        <f t="shared" si="201"/>
        <v>IE_2022_NATIONAL TOTAL_PAH</v>
      </c>
      <c r="B12912" s="113" t="s">
        <v>154</v>
      </c>
      <c r="C12912" s="113">
        <v>2022</v>
      </c>
      <c r="D12912" s="113" t="s">
        <v>122</v>
      </c>
      <c r="E12912" s="113" t="s">
        <v>129</v>
      </c>
      <c r="F12912" s="113" t="s">
        <v>200</v>
      </c>
      <c r="G12912" s="113">
        <v>9.2203980692045807E-3</v>
      </c>
    </row>
    <row r="12913" spans="1:7" x14ac:dyDescent="0.25">
      <c r="A12913" s="108" t="str">
        <f t="shared" si="201"/>
        <v>IE_2022_NATIONAL TOTAL_HCB</v>
      </c>
      <c r="B12913" s="113" t="s">
        <v>154</v>
      </c>
      <c r="C12913" s="113">
        <v>2022</v>
      </c>
      <c r="D12913" s="113" t="s">
        <v>122</v>
      </c>
      <c r="E12913" s="113" t="s">
        <v>130</v>
      </c>
      <c r="F12913" s="113" t="s">
        <v>200</v>
      </c>
      <c r="G12913" s="150">
        <v>2.5991688913251598E-6</v>
      </c>
    </row>
    <row r="12914" spans="1:7" x14ac:dyDescent="0.25">
      <c r="A12914" s="108" t="str">
        <f t="shared" si="201"/>
        <v>IE_2022_NATIONAL TOTAL_PCB</v>
      </c>
      <c r="B12914" s="113" t="s">
        <v>154</v>
      </c>
      <c r="C12914" s="113">
        <v>2022</v>
      </c>
      <c r="D12914" s="113" t="s">
        <v>122</v>
      </c>
      <c r="E12914" s="113" t="s">
        <v>259</v>
      </c>
      <c r="F12914" s="113" t="s">
        <v>200</v>
      </c>
      <c r="G12914" s="150">
        <v>5.7335049313113401E-6</v>
      </c>
    </row>
    <row r="12915" spans="1:7" x14ac:dyDescent="0.25">
      <c r="A12915" s="108" t="str">
        <f t="shared" si="201"/>
        <v>IE_2022_1A3(FU)_NOx</v>
      </c>
      <c r="B12915" s="113" t="s">
        <v>154</v>
      </c>
      <c r="C12915" s="113">
        <v>2022</v>
      </c>
      <c r="D12915" s="113" t="s">
        <v>134</v>
      </c>
      <c r="E12915" s="113" t="s">
        <v>199</v>
      </c>
      <c r="F12915" s="113" t="s">
        <v>200</v>
      </c>
      <c r="G12915" s="113">
        <v>23.577786027755</v>
      </c>
    </row>
    <row r="12916" spans="1:7" x14ac:dyDescent="0.25">
      <c r="A12916" s="108" t="str">
        <f t="shared" si="201"/>
        <v>IE_2022_1A3(FS)_NOx</v>
      </c>
      <c r="B12916" s="113" t="s">
        <v>154</v>
      </c>
      <c r="C12916" s="113">
        <v>2022</v>
      </c>
      <c r="D12916" s="113" t="s">
        <v>132</v>
      </c>
      <c r="E12916" s="113" t="s">
        <v>199</v>
      </c>
      <c r="F12916" s="113" t="s">
        <v>200</v>
      </c>
      <c r="G12916" s="113">
        <v>25.166616851861502</v>
      </c>
    </row>
    <row r="12917" spans="1:7" x14ac:dyDescent="0.25">
      <c r="A12917" s="108" t="str">
        <f t="shared" si="201"/>
        <v>IE_2022_1A3(FU)_NMVOC</v>
      </c>
      <c r="B12917" s="113" t="s">
        <v>154</v>
      </c>
      <c r="C12917" s="113">
        <v>2022</v>
      </c>
      <c r="D12917" s="113" t="s">
        <v>134</v>
      </c>
      <c r="E12917" s="113" t="s">
        <v>123</v>
      </c>
      <c r="F12917" s="113" t="s">
        <v>200</v>
      </c>
      <c r="G12917" s="113">
        <v>2.4305321299451599</v>
      </c>
    </row>
    <row r="12918" spans="1:7" x14ac:dyDescent="0.25">
      <c r="A12918" s="108" t="str">
        <f t="shared" si="201"/>
        <v>IE_2022_1A3(FS)_NMVOC</v>
      </c>
      <c r="B12918" s="113" t="s">
        <v>154</v>
      </c>
      <c r="C12918" s="113">
        <v>2022</v>
      </c>
      <c r="D12918" s="113" t="s">
        <v>132</v>
      </c>
      <c r="E12918" s="113" t="s">
        <v>123</v>
      </c>
      <c r="F12918" s="113" t="s">
        <v>200</v>
      </c>
      <c r="G12918" s="113">
        <v>3.8236861220884601</v>
      </c>
    </row>
    <row r="12919" spans="1:7" x14ac:dyDescent="0.25">
      <c r="A12919" s="108" t="str">
        <f t="shared" si="201"/>
        <v>IE_2022_1A3(FU)_SOx</v>
      </c>
      <c r="B12919" s="113" t="s">
        <v>154</v>
      </c>
      <c r="C12919" s="113">
        <v>2022</v>
      </c>
      <c r="D12919" s="113" t="s">
        <v>134</v>
      </c>
      <c r="E12919" s="113" t="s">
        <v>201</v>
      </c>
      <c r="F12919" s="113" t="s">
        <v>200</v>
      </c>
      <c r="G12919" s="113">
        <v>4.07526967594916E-2</v>
      </c>
    </row>
    <row r="12920" spans="1:7" x14ac:dyDescent="0.25">
      <c r="A12920" s="108" t="str">
        <f t="shared" si="201"/>
        <v>IE_2022_1A3(FS)_SOx</v>
      </c>
      <c r="B12920" s="113" t="s">
        <v>154</v>
      </c>
      <c r="C12920" s="113">
        <v>2022</v>
      </c>
      <c r="D12920" s="113" t="s">
        <v>132</v>
      </c>
      <c r="E12920" s="113" t="s">
        <v>201</v>
      </c>
      <c r="F12920" s="113" t="s">
        <v>200</v>
      </c>
      <c r="G12920" s="113">
        <v>4.32925338126076E-2</v>
      </c>
    </row>
    <row r="12921" spans="1:7" x14ac:dyDescent="0.25">
      <c r="A12921" s="108" t="str">
        <f t="shared" si="201"/>
        <v>IE_2022_1A3(FU)_NH3</v>
      </c>
      <c r="B12921" s="113" t="s">
        <v>154</v>
      </c>
      <c r="C12921" s="113">
        <v>2022</v>
      </c>
      <c r="D12921" s="113" t="s">
        <v>134</v>
      </c>
      <c r="E12921" s="113" t="s">
        <v>124</v>
      </c>
      <c r="F12921" s="113" t="s">
        <v>200</v>
      </c>
      <c r="G12921" s="113">
        <v>0.491460038362801</v>
      </c>
    </row>
    <row r="12922" spans="1:7" x14ac:dyDescent="0.25">
      <c r="A12922" s="108" t="str">
        <f t="shared" si="201"/>
        <v>IE_2022_1A3(FS)_NH3</v>
      </c>
      <c r="B12922" s="113" t="s">
        <v>154</v>
      </c>
      <c r="C12922" s="113">
        <v>2022</v>
      </c>
      <c r="D12922" s="113" t="s">
        <v>132</v>
      </c>
      <c r="E12922" s="113" t="s">
        <v>124</v>
      </c>
      <c r="F12922" s="113" t="s">
        <v>200</v>
      </c>
      <c r="G12922" s="113">
        <v>0.50833921651931102</v>
      </c>
    </row>
    <row r="12923" spans="1:7" x14ac:dyDescent="0.25">
      <c r="A12923" s="108" t="str">
        <f t="shared" si="201"/>
        <v>IE_2022_1A3(FU)_PM2.5</v>
      </c>
      <c r="B12923" s="113" t="s">
        <v>154</v>
      </c>
      <c r="C12923" s="113">
        <v>2022</v>
      </c>
      <c r="D12923" s="113" t="s">
        <v>134</v>
      </c>
      <c r="E12923" s="113" t="s">
        <v>203</v>
      </c>
      <c r="F12923" s="113" t="s">
        <v>200</v>
      </c>
      <c r="G12923" s="113">
        <v>1.19076408982007</v>
      </c>
    </row>
    <row r="12924" spans="1:7" x14ac:dyDescent="0.25">
      <c r="A12924" s="108" t="str">
        <f t="shared" si="201"/>
        <v>IE_2022_1A3(FS)_PM2.5</v>
      </c>
      <c r="B12924" s="113" t="s">
        <v>154</v>
      </c>
      <c r="C12924" s="113">
        <v>2022</v>
      </c>
      <c r="D12924" s="113" t="s">
        <v>132</v>
      </c>
      <c r="E12924" s="113" t="s">
        <v>203</v>
      </c>
      <c r="F12924" s="113" t="s">
        <v>200</v>
      </c>
      <c r="G12924" s="113">
        <v>1.26251182666388</v>
      </c>
    </row>
    <row r="12925" spans="1:7" x14ac:dyDescent="0.25">
      <c r="A12925" s="108" t="str">
        <f t="shared" si="201"/>
        <v>IE_2022_3D_NOx</v>
      </c>
      <c r="B12925" s="113" t="s">
        <v>154</v>
      </c>
      <c r="C12925" s="113">
        <v>2022</v>
      </c>
      <c r="D12925" s="113" t="s">
        <v>206</v>
      </c>
      <c r="E12925" s="113" t="s">
        <v>199</v>
      </c>
      <c r="F12925" s="113" t="s">
        <v>200</v>
      </c>
      <c r="G12925" s="113">
        <v>32.856753588263999</v>
      </c>
    </row>
    <row r="12926" spans="1:7" x14ac:dyDescent="0.25">
      <c r="A12926" s="108" t="str">
        <f t="shared" si="201"/>
        <v>IT_1980_NATIONAL TOTAL_NOx</v>
      </c>
      <c r="B12926" s="113" t="s">
        <v>155</v>
      </c>
      <c r="C12926" s="113">
        <v>1980</v>
      </c>
      <c r="D12926" s="113" t="s">
        <v>122</v>
      </c>
      <c r="E12926" s="113" t="s">
        <v>199</v>
      </c>
      <c r="F12926" s="113" t="s">
        <v>200</v>
      </c>
      <c r="G12926" s="113">
        <v>1664.68105694465</v>
      </c>
    </row>
    <row r="12927" spans="1:7" x14ac:dyDescent="0.25">
      <c r="A12927" s="108" t="str">
        <f t="shared" si="201"/>
        <v>IT_1980_NATIONAL TOTAL_NMVOC</v>
      </c>
      <c r="B12927" s="113" t="s">
        <v>155</v>
      </c>
      <c r="C12927" s="113">
        <v>1980</v>
      </c>
      <c r="D12927" s="113" t="s">
        <v>122</v>
      </c>
      <c r="E12927" s="113" t="s">
        <v>123</v>
      </c>
      <c r="F12927" s="113" t="s">
        <v>200</v>
      </c>
      <c r="G12927" s="113">
        <v>1890.5334078542</v>
      </c>
    </row>
    <row r="12928" spans="1:7" x14ac:dyDescent="0.25">
      <c r="A12928" s="108" t="str">
        <f t="shared" si="201"/>
        <v>IT_1980_NATIONAL TOTAL_SOx</v>
      </c>
      <c r="B12928" s="113" t="s">
        <v>155</v>
      </c>
      <c r="C12928" s="113">
        <v>1980</v>
      </c>
      <c r="D12928" s="113" t="s">
        <v>122</v>
      </c>
      <c r="E12928" s="113" t="s">
        <v>201</v>
      </c>
      <c r="F12928" s="113" t="s">
        <v>200</v>
      </c>
      <c r="G12928" s="113">
        <v>3460.9272864715599</v>
      </c>
    </row>
    <row r="12929" spans="1:7" x14ac:dyDescent="0.25">
      <c r="A12929" s="108" t="str">
        <f t="shared" si="201"/>
        <v>IT_1980_NATIONAL TOTAL_NH3</v>
      </c>
      <c r="B12929" s="113" t="s">
        <v>155</v>
      </c>
      <c r="C12929" s="113">
        <v>1980</v>
      </c>
      <c r="D12929" s="113" t="s">
        <v>122</v>
      </c>
      <c r="E12929" s="113" t="s">
        <v>124</v>
      </c>
      <c r="F12929" s="113" t="s">
        <v>200</v>
      </c>
      <c r="G12929" s="113">
        <v>480.94105953287698</v>
      </c>
    </row>
    <row r="12930" spans="1:7" x14ac:dyDescent="0.25">
      <c r="A12930" s="108" t="str">
        <f t="shared" ref="A12930:A12993" si="202">CONCATENATE(B12930,"_",C12930,"_",D12930,"_",E12930)</f>
        <v>IT_1981_NATIONAL TOTAL_NOx</v>
      </c>
      <c r="B12930" s="113" t="s">
        <v>155</v>
      </c>
      <c r="C12930" s="113">
        <v>1981</v>
      </c>
      <c r="D12930" s="113" t="s">
        <v>122</v>
      </c>
      <c r="E12930" s="113" t="s">
        <v>199</v>
      </c>
      <c r="F12930" s="113" t="s">
        <v>200</v>
      </c>
      <c r="G12930" s="113">
        <v>1637.49418102091</v>
      </c>
    </row>
    <row r="12931" spans="1:7" x14ac:dyDescent="0.25">
      <c r="A12931" s="108" t="str">
        <f t="shared" si="202"/>
        <v>IT_1981_NATIONAL TOTAL_NMVOC</v>
      </c>
      <c r="B12931" s="113" t="s">
        <v>155</v>
      </c>
      <c r="C12931" s="113">
        <v>1981</v>
      </c>
      <c r="D12931" s="113" t="s">
        <v>122</v>
      </c>
      <c r="E12931" s="113" t="s">
        <v>123</v>
      </c>
      <c r="F12931" s="113" t="s">
        <v>200</v>
      </c>
      <c r="G12931" s="113">
        <v>1844.8945832944401</v>
      </c>
    </row>
    <row r="12932" spans="1:7" x14ac:dyDescent="0.25">
      <c r="A12932" s="108" t="str">
        <f t="shared" si="202"/>
        <v>IT_1981_NATIONAL TOTAL_SOx</v>
      </c>
      <c r="B12932" s="113" t="s">
        <v>155</v>
      </c>
      <c r="C12932" s="113">
        <v>1981</v>
      </c>
      <c r="D12932" s="113" t="s">
        <v>122</v>
      </c>
      <c r="E12932" s="113" t="s">
        <v>201</v>
      </c>
      <c r="F12932" s="113" t="s">
        <v>200</v>
      </c>
      <c r="G12932" s="113">
        <v>3197.7966366464898</v>
      </c>
    </row>
    <row r="12933" spans="1:7" x14ac:dyDescent="0.25">
      <c r="A12933" s="108" t="str">
        <f t="shared" si="202"/>
        <v>IT_1981_NATIONAL TOTAL_NH3</v>
      </c>
      <c r="B12933" s="113" t="s">
        <v>155</v>
      </c>
      <c r="C12933" s="113">
        <v>1981</v>
      </c>
      <c r="D12933" s="113" t="s">
        <v>122</v>
      </c>
      <c r="E12933" s="113" t="s">
        <v>124</v>
      </c>
      <c r="F12933" s="113" t="s">
        <v>200</v>
      </c>
      <c r="G12933" s="113">
        <v>477.18097075147102</v>
      </c>
    </row>
    <row r="12934" spans="1:7" x14ac:dyDescent="0.25">
      <c r="A12934" s="108" t="str">
        <f t="shared" si="202"/>
        <v>IT_1982_NATIONAL TOTAL_NOx</v>
      </c>
      <c r="B12934" s="113" t="s">
        <v>155</v>
      </c>
      <c r="C12934" s="113">
        <v>1982</v>
      </c>
      <c r="D12934" s="113" t="s">
        <v>122</v>
      </c>
      <c r="E12934" s="113" t="s">
        <v>199</v>
      </c>
      <c r="F12934" s="113" t="s">
        <v>200</v>
      </c>
      <c r="G12934" s="113">
        <v>1636.85556530295</v>
      </c>
    </row>
    <row r="12935" spans="1:7" x14ac:dyDescent="0.25">
      <c r="A12935" s="108" t="str">
        <f t="shared" si="202"/>
        <v>IT_1982_NATIONAL TOTAL_NMVOC</v>
      </c>
      <c r="B12935" s="113" t="s">
        <v>155</v>
      </c>
      <c r="C12935" s="113">
        <v>1982</v>
      </c>
      <c r="D12935" s="113" t="s">
        <v>122</v>
      </c>
      <c r="E12935" s="113" t="s">
        <v>123</v>
      </c>
      <c r="F12935" s="113" t="s">
        <v>200</v>
      </c>
      <c r="G12935" s="113">
        <v>1801.56768759592</v>
      </c>
    </row>
    <row r="12936" spans="1:7" x14ac:dyDescent="0.25">
      <c r="A12936" s="108" t="str">
        <f t="shared" si="202"/>
        <v>IT_1982_NATIONAL TOTAL_SOx</v>
      </c>
      <c r="B12936" s="113" t="s">
        <v>155</v>
      </c>
      <c r="C12936" s="113">
        <v>1982</v>
      </c>
      <c r="D12936" s="113" t="s">
        <v>122</v>
      </c>
      <c r="E12936" s="113" t="s">
        <v>201</v>
      </c>
      <c r="F12936" s="113" t="s">
        <v>200</v>
      </c>
      <c r="G12936" s="113">
        <v>2954.7534684827201</v>
      </c>
    </row>
    <row r="12937" spans="1:7" x14ac:dyDescent="0.25">
      <c r="A12937" s="108" t="str">
        <f t="shared" si="202"/>
        <v>IT_1982_NATIONAL TOTAL_NH3</v>
      </c>
      <c r="B12937" s="113" t="s">
        <v>155</v>
      </c>
      <c r="C12937" s="113">
        <v>1982</v>
      </c>
      <c r="D12937" s="113" t="s">
        <v>122</v>
      </c>
      <c r="E12937" s="113" t="s">
        <v>124</v>
      </c>
      <c r="F12937" s="113" t="s">
        <v>200</v>
      </c>
      <c r="G12937" s="113">
        <v>464.58590317418998</v>
      </c>
    </row>
    <row r="12938" spans="1:7" x14ac:dyDescent="0.25">
      <c r="A12938" s="108" t="str">
        <f t="shared" si="202"/>
        <v>IT_1983_NATIONAL TOTAL_NOx</v>
      </c>
      <c r="B12938" s="113" t="s">
        <v>155</v>
      </c>
      <c r="C12938" s="113">
        <v>1983</v>
      </c>
      <c r="D12938" s="113" t="s">
        <v>122</v>
      </c>
      <c r="E12938" s="113" t="s">
        <v>199</v>
      </c>
      <c r="F12938" s="113" t="s">
        <v>200</v>
      </c>
      <c r="G12938" s="113">
        <v>1615.8040199264599</v>
      </c>
    </row>
    <row r="12939" spans="1:7" x14ac:dyDescent="0.25">
      <c r="A12939" s="108" t="str">
        <f t="shared" si="202"/>
        <v>IT_1983_NATIONAL TOTAL_NMVOC</v>
      </c>
      <c r="B12939" s="113" t="s">
        <v>155</v>
      </c>
      <c r="C12939" s="113">
        <v>1983</v>
      </c>
      <c r="D12939" s="113" t="s">
        <v>122</v>
      </c>
      <c r="E12939" s="113" t="s">
        <v>123</v>
      </c>
      <c r="F12939" s="113" t="s">
        <v>200</v>
      </c>
      <c r="G12939" s="113">
        <v>1782.6082949905699</v>
      </c>
    </row>
    <row r="12940" spans="1:7" x14ac:dyDescent="0.25">
      <c r="A12940" s="108" t="str">
        <f t="shared" si="202"/>
        <v>IT_1983_NATIONAL TOTAL_SOx</v>
      </c>
      <c r="B12940" s="113" t="s">
        <v>155</v>
      </c>
      <c r="C12940" s="113">
        <v>1983</v>
      </c>
      <c r="D12940" s="113" t="s">
        <v>122</v>
      </c>
      <c r="E12940" s="113" t="s">
        <v>201</v>
      </c>
      <c r="F12940" s="113" t="s">
        <v>200</v>
      </c>
      <c r="G12940" s="113">
        <v>2550.6499620167901</v>
      </c>
    </row>
    <row r="12941" spans="1:7" x14ac:dyDescent="0.25">
      <c r="A12941" s="108" t="str">
        <f t="shared" si="202"/>
        <v>IT_1983_NATIONAL TOTAL_NH3</v>
      </c>
      <c r="B12941" s="113" t="s">
        <v>155</v>
      </c>
      <c r="C12941" s="113">
        <v>1983</v>
      </c>
      <c r="D12941" s="113" t="s">
        <v>122</v>
      </c>
      <c r="E12941" s="113" t="s">
        <v>124</v>
      </c>
      <c r="F12941" s="113" t="s">
        <v>200</v>
      </c>
      <c r="G12941" s="113">
        <v>508.00972444590701</v>
      </c>
    </row>
    <row r="12942" spans="1:7" x14ac:dyDescent="0.25">
      <c r="A12942" s="108" t="str">
        <f t="shared" si="202"/>
        <v>IT_1984_NATIONAL TOTAL_NOx</v>
      </c>
      <c r="B12942" s="113" t="s">
        <v>155</v>
      </c>
      <c r="C12942" s="113">
        <v>1984</v>
      </c>
      <c r="D12942" s="113" t="s">
        <v>122</v>
      </c>
      <c r="E12942" s="113" t="s">
        <v>199</v>
      </c>
      <c r="F12942" s="113" t="s">
        <v>200</v>
      </c>
      <c r="G12942" s="113">
        <v>1633.63596952134</v>
      </c>
    </row>
    <row r="12943" spans="1:7" x14ac:dyDescent="0.25">
      <c r="A12943" s="108" t="str">
        <f t="shared" si="202"/>
        <v>IT_1984_NATIONAL TOTAL_NMVOC</v>
      </c>
      <c r="B12943" s="113" t="s">
        <v>155</v>
      </c>
      <c r="C12943" s="113">
        <v>1984</v>
      </c>
      <c r="D12943" s="113" t="s">
        <v>122</v>
      </c>
      <c r="E12943" s="113" t="s">
        <v>123</v>
      </c>
      <c r="F12943" s="113" t="s">
        <v>200</v>
      </c>
      <c r="G12943" s="113">
        <v>1751.11478447336</v>
      </c>
    </row>
    <row r="12944" spans="1:7" x14ac:dyDescent="0.25">
      <c r="A12944" s="108" t="str">
        <f t="shared" si="202"/>
        <v>IT_1984_NATIONAL TOTAL_SOx</v>
      </c>
      <c r="B12944" s="113" t="s">
        <v>155</v>
      </c>
      <c r="C12944" s="113">
        <v>1984</v>
      </c>
      <c r="D12944" s="113" t="s">
        <v>122</v>
      </c>
      <c r="E12944" s="113" t="s">
        <v>201</v>
      </c>
      <c r="F12944" s="113" t="s">
        <v>200</v>
      </c>
      <c r="G12944" s="113">
        <v>2260.6731681870601</v>
      </c>
    </row>
    <row r="12945" spans="1:7" x14ac:dyDescent="0.25">
      <c r="A12945" s="108" t="str">
        <f t="shared" si="202"/>
        <v>IT_1984_NATIONAL TOTAL_NH3</v>
      </c>
      <c r="B12945" s="113" t="s">
        <v>155</v>
      </c>
      <c r="C12945" s="113">
        <v>1984</v>
      </c>
      <c r="D12945" s="113" t="s">
        <v>122</v>
      </c>
      <c r="E12945" s="113" t="s">
        <v>124</v>
      </c>
      <c r="F12945" s="113" t="s">
        <v>200</v>
      </c>
      <c r="G12945" s="113">
        <v>481.40877167291399</v>
      </c>
    </row>
    <row r="12946" spans="1:7" x14ac:dyDescent="0.25">
      <c r="A12946" s="108" t="str">
        <f t="shared" si="202"/>
        <v>IT_1985_NATIONAL TOTAL_NOx</v>
      </c>
      <c r="B12946" s="113" t="s">
        <v>155</v>
      </c>
      <c r="C12946" s="113">
        <v>1985</v>
      </c>
      <c r="D12946" s="113" t="s">
        <v>122</v>
      </c>
      <c r="E12946" s="113" t="s">
        <v>199</v>
      </c>
      <c r="F12946" s="113" t="s">
        <v>200</v>
      </c>
      <c r="G12946" s="113">
        <v>1722.91313011029</v>
      </c>
    </row>
    <row r="12947" spans="1:7" x14ac:dyDescent="0.25">
      <c r="A12947" s="108" t="str">
        <f t="shared" si="202"/>
        <v>IT_1985_NATIONAL TOTAL_NMVOC</v>
      </c>
      <c r="B12947" s="113" t="s">
        <v>155</v>
      </c>
      <c r="C12947" s="113">
        <v>1985</v>
      </c>
      <c r="D12947" s="113" t="s">
        <v>122</v>
      </c>
      <c r="E12947" s="113" t="s">
        <v>123</v>
      </c>
      <c r="F12947" s="113" t="s">
        <v>200</v>
      </c>
      <c r="G12947" s="113">
        <v>1725.1571025470701</v>
      </c>
    </row>
    <row r="12948" spans="1:7" x14ac:dyDescent="0.25">
      <c r="A12948" s="108" t="str">
        <f t="shared" si="202"/>
        <v>IT_1985_NATIONAL TOTAL_SOx</v>
      </c>
      <c r="B12948" s="113" t="s">
        <v>155</v>
      </c>
      <c r="C12948" s="113">
        <v>1985</v>
      </c>
      <c r="D12948" s="113" t="s">
        <v>122</v>
      </c>
      <c r="E12948" s="113" t="s">
        <v>201</v>
      </c>
      <c r="F12948" s="113" t="s">
        <v>200</v>
      </c>
      <c r="G12948" s="113">
        <v>2061.7960784041602</v>
      </c>
    </row>
    <row r="12949" spans="1:7" x14ac:dyDescent="0.25">
      <c r="A12949" s="108" t="str">
        <f t="shared" si="202"/>
        <v>IT_1985_NATIONAL TOTAL_NH3</v>
      </c>
      <c r="B12949" s="113" t="s">
        <v>155</v>
      </c>
      <c r="C12949" s="113">
        <v>1985</v>
      </c>
      <c r="D12949" s="113" t="s">
        <v>122</v>
      </c>
      <c r="E12949" s="113" t="s">
        <v>124</v>
      </c>
      <c r="F12949" s="113" t="s">
        <v>200</v>
      </c>
      <c r="G12949" s="113">
        <v>486.31115181391601</v>
      </c>
    </row>
    <row r="12950" spans="1:7" x14ac:dyDescent="0.25">
      <c r="A12950" s="108" t="str">
        <f t="shared" si="202"/>
        <v>IT_1986_NATIONAL TOTAL_NOx</v>
      </c>
      <c r="B12950" s="113" t="s">
        <v>155</v>
      </c>
      <c r="C12950" s="113">
        <v>1986</v>
      </c>
      <c r="D12950" s="113" t="s">
        <v>122</v>
      </c>
      <c r="E12950" s="113" t="s">
        <v>199</v>
      </c>
      <c r="F12950" s="113" t="s">
        <v>200</v>
      </c>
      <c r="G12950" s="113">
        <v>1796.6465241088299</v>
      </c>
    </row>
    <row r="12951" spans="1:7" x14ac:dyDescent="0.25">
      <c r="A12951" s="108" t="str">
        <f t="shared" si="202"/>
        <v>IT_1986_NATIONAL TOTAL_NMVOC</v>
      </c>
      <c r="B12951" s="113" t="s">
        <v>155</v>
      </c>
      <c r="C12951" s="113">
        <v>1986</v>
      </c>
      <c r="D12951" s="113" t="s">
        <v>122</v>
      </c>
      <c r="E12951" s="113" t="s">
        <v>123</v>
      </c>
      <c r="F12951" s="113" t="s">
        <v>200</v>
      </c>
      <c r="G12951" s="113">
        <v>1758.8267511127599</v>
      </c>
    </row>
    <row r="12952" spans="1:7" x14ac:dyDescent="0.25">
      <c r="A12952" s="108" t="str">
        <f t="shared" si="202"/>
        <v>IT_1986_NATIONAL TOTAL_SOx</v>
      </c>
      <c r="B12952" s="113" t="s">
        <v>155</v>
      </c>
      <c r="C12952" s="113">
        <v>1986</v>
      </c>
      <c r="D12952" s="113" t="s">
        <v>122</v>
      </c>
      <c r="E12952" s="113" t="s">
        <v>201</v>
      </c>
      <c r="F12952" s="113" t="s">
        <v>200</v>
      </c>
      <c r="G12952" s="113">
        <v>2063.9280803372098</v>
      </c>
    </row>
    <row r="12953" spans="1:7" x14ac:dyDescent="0.25">
      <c r="A12953" s="108" t="str">
        <f t="shared" si="202"/>
        <v>IT_1986_NATIONAL TOTAL_NH3</v>
      </c>
      <c r="B12953" s="113" t="s">
        <v>155</v>
      </c>
      <c r="C12953" s="113">
        <v>1986</v>
      </c>
      <c r="D12953" s="113" t="s">
        <v>122</v>
      </c>
      <c r="E12953" s="113" t="s">
        <v>124</v>
      </c>
      <c r="F12953" s="113" t="s">
        <v>200</v>
      </c>
      <c r="G12953" s="113">
        <v>491.05854469356302</v>
      </c>
    </row>
    <row r="12954" spans="1:7" x14ac:dyDescent="0.25">
      <c r="A12954" s="108" t="str">
        <f t="shared" si="202"/>
        <v>IT_1987_NATIONAL TOTAL_NOx</v>
      </c>
      <c r="B12954" s="113" t="s">
        <v>155</v>
      </c>
      <c r="C12954" s="113">
        <v>1987</v>
      </c>
      <c r="D12954" s="113" t="s">
        <v>122</v>
      </c>
      <c r="E12954" s="113" t="s">
        <v>199</v>
      </c>
      <c r="F12954" s="113" t="s">
        <v>200</v>
      </c>
      <c r="G12954" s="113">
        <v>1916.5319318474001</v>
      </c>
    </row>
    <row r="12955" spans="1:7" x14ac:dyDescent="0.25">
      <c r="A12955" s="108" t="str">
        <f t="shared" si="202"/>
        <v>IT_1987_NATIONAL TOTAL_NMVOC</v>
      </c>
      <c r="B12955" s="113" t="s">
        <v>155</v>
      </c>
      <c r="C12955" s="113">
        <v>1987</v>
      </c>
      <c r="D12955" s="113" t="s">
        <v>122</v>
      </c>
      <c r="E12955" s="113" t="s">
        <v>123</v>
      </c>
      <c r="F12955" s="113" t="s">
        <v>200</v>
      </c>
      <c r="G12955" s="113">
        <v>1828.0030172858999</v>
      </c>
    </row>
    <row r="12956" spans="1:7" x14ac:dyDescent="0.25">
      <c r="A12956" s="108" t="str">
        <f t="shared" si="202"/>
        <v>IT_1987_NATIONAL TOTAL_SOx</v>
      </c>
      <c r="B12956" s="113" t="s">
        <v>155</v>
      </c>
      <c r="C12956" s="113">
        <v>1987</v>
      </c>
      <c r="D12956" s="113" t="s">
        <v>122</v>
      </c>
      <c r="E12956" s="113" t="s">
        <v>201</v>
      </c>
      <c r="F12956" s="113" t="s">
        <v>200</v>
      </c>
      <c r="G12956" s="113">
        <v>2165.9972753637799</v>
      </c>
    </row>
    <row r="12957" spans="1:7" x14ac:dyDescent="0.25">
      <c r="A12957" s="108" t="str">
        <f t="shared" si="202"/>
        <v>IT_1987_NATIONAL TOTAL_NH3</v>
      </c>
      <c r="B12957" s="113" t="s">
        <v>155</v>
      </c>
      <c r="C12957" s="113">
        <v>1987</v>
      </c>
      <c r="D12957" s="113" t="s">
        <v>122</v>
      </c>
      <c r="E12957" s="113" t="s">
        <v>124</v>
      </c>
      <c r="F12957" s="113" t="s">
        <v>200</v>
      </c>
      <c r="G12957" s="113">
        <v>489.99030380409999</v>
      </c>
    </row>
    <row r="12958" spans="1:7" x14ac:dyDescent="0.25">
      <c r="A12958" s="108" t="str">
        <f t="shared" si="202"/>
        <v>IT_1988_NATIONAL TOTAL_NOx</v>
      </c>
      <c r="B12958" s="113" t="s">
        <v>155</v>
      </c>
      <c r="C12958" s="113">
        <v>1988</v>
      </c>
      <c r="D12958" s="113" t="s">
        <v>122</v>
      </c>
      <c r="E12958" s="113" t="s">
        <v>199</v>
      </c>
      <c r="F12958" s="113" t="s">
        <v>200</v>
      </c>
      <c r="G12958" s="113">
        <v>1937.41855084285</v>
      </c>
    </row>
    <row r="12959" spans="1:7" x14ac:dyDescent="0.25">
      <c r="A12959" s="108" t="str">
        <f t="shared" si="202"/>
        <v>IT_1988_NATIONAL TOTAL_NMVOC</v>
      </c>
      <c r="B12959" s="113" t="s">
        <v>155</v>
      </c>
      <c r="C12959" s="113">
        <v>1988</v>
      </c>
      <c r="D12959" s="113" t="s">
        <v>122</v>
      </c>
      <c r="E12959" s="113" t="s">
        <v>123</v>
      </c>
      <c r="F12959" s="113" t="s">
        <v>200</v>
      </c>
      <c r="G12959" s="113">
        <v>1853.9671503606801</v>
      </c>
    </row>
    <row r="12960" spans="1:7" x14ac:dyDescent="0.25">
      <c r="A12960" s="108" t="str">
        <f t="shared" si="202"/>
        <v>IT_1988_NATIONAL TOTAL_SOx</v>
      </c>
      <c r="B12960" s="113" t="s">
        <v>155</v>
      </c>
      <c r="C12960" s="113">
        <v>1988</v>
      </c>
      <c r="D12960" s="113" t="s">
        <v>122</v>
      </c>
      <c r="E12960" s="113" t="s">
        <v>201</v>
      </c>
      <c r="F12960" s="113" t="s">
        <v>200</v>
      </c>
      <c r="G12960" s="113">
        <v>2103.5698767122399</v>
      </c>
    </row>
    <row r="12961" spans="1:7" x14ac:dyDescent="0.25">
      <c r="A12961" s="108" t="str">
        <f t="shared" si="202"/>
        <v>IT_1988_NATIONAL TOTAL_NH3</v>
      </c>
      <c r="B12961" s="113" t="s">
        <v>155</v>
      </c>
      <c r="C12961" s="113">
        <v>1988</v>
      </c>
      <c r="D12961" s="113" t="s">
        <v>122</v>
      </c>
      <c r="E12961" s="113" t="s">
        <v>124</v>
      </c>
      <c r="F12961" s="113" t="s">
        <v>200</v>
      </c>
      <c r="G12961" s="113">
        <v>489.86756926179902</v>
      </c>
    </row>
    <row r="12962" spans="1:7" x14ac:dyDescent="0.25">
      <c r="A12962" s="108" t="str">
        <f t="shared" si="202"/>
        <v>IT_1989_NATIONAL TOTAL_NOx</v>
      </c>
      <c r="B12962" s="113" t="s">
        <v>155</v>
      </c>
      <c r="C12962" s="113">
        <v>1989</v>
      </c>
      <c r="D12962" s="113" t="s">
        <v>122</v>
      </c>
      <c r="E12962" s="113" t="s">
        <v>199</v>
      </c>
      <c r="F12962" s="113" t="s">
        <v>200</v>
      </c>
      <c r="G12962" s="113">
        <v>1999.29253719391</v>
      </c>
    </row>
    <row r="12963" spans="1:7" x14ac:dyDescent="0.25">
      <c r="A12963" s="108" t="str">
        <f t="shared" si="202"/>
        <v>IT_1989_NATIONAL TOTAL_NMVOC</v>
      </c>
      <c r="B12963" s="113" t="s">
        <v>155</v>
      </c>
      <c r="C12963" s="113">
        <v>1989</v>
      </c>
      <c r="D12963" s="113" t="s">
        <v>122</v>
      </c>
      <c r="E12963" s="113" t="s">
        <v>123</v>
      </c>
      <c r="F12963" s="113" t="s">
        <v>200</v>
      </c>
      <c r="G12963" s="113">
        <v>1940.2055358453999</v>
      </c>
    </row>
    <row r="12964" spans="1:7" x14ac:dyDescent="0.25">
      <c r="A12964" s="108" t="str">
        <f t="shared" si="202"/>
        <v>IT_1989_NATIONAL TOTAL_SOx</v>
      </c>
      <c r="B12964" s="113" t="s">
        <v>155</v>
      </c>
      <c r="C12964" s="113">
        <v>1989</v>
      </c>
      <c r="D12964" s="113" t="s">
        <v>122</v>
      </c>
      <c r="E12964" s="113" t="s">
        <v>201</v>
      </c>
      <c r="F12964" s="113" t="s">
        <v>200</v>
      </c>
      <c r="G12964" s="113">
        <v>2001.8842009622499</v>
      </c>
    </row>
    <row r="12965" spans="1:7" x14ac:dyDescent="0.25">
      <c r="A12965" s="108" t="str">
        <f t="shared" si="202"/>
        <v>IT_1989_NATIONAL TOTAL_NH3</v>
      </c>
      <c r="B12965" s="113" t="s">
        <v>155</v>
      </c>
      <c r="C12965" s="113">
        <v>1989</v>
      </c>
      <c r="D12965" s="113" t="s">
        <v>122</v>
      </c>
      <c r="E12965" s="113" t="s">
        <v>124</v>
      </c>
      <c r="F12965" s="113" t="s">
        <v>200</v>
      </c>
      <c r="G12965" s="113">
        <v>472.74920350968</v>
      </c>
    </row>
    <row r="12966" spans="1:7" x14ac:dyDescent="0.25">
      <c r="A12966" s="108" t="str">
        <f t="shared" si="202"/>
        <v>IT_1990_NATIONAL TOTAL_NOx</v>
      </c>
      <c r="B12966" s="113" t="s">
        <v>155</v>
      </c>
      <c r="C12966" s="113">
        <v>1990</v>
      </c>
      <c r="D12966" s="113" t="s">
        <v>122</v>
      </c>
      <c r="E12966" s="113" t="s">
        <v>199</v>
      </c>
      <c r="F12966" s="113" t="s">
        <v>200</v>
      </c>
      <c r="G12966" s="113">
        <v>2124.54910931718</v>
      </c>
    </row>
    <row r="12967" spans="1:7" x14ac:dyDescent="0.25">
      <c r="A12967" s="108" t="str">
        <f t="shared" si="202"/>
        <v>IT_1990_NATIONAL TOTAL_NMVOC</v>
      </c>
      <c r="B12967" s="113" t="s">
        <v>155</v>
      </c>
      <c r="C12967" s="113">
        <v>1990</v>
      </c>
      <c r="D12967" s="113" t="s">
        <v>122</v>
      </c>
      <c r="E12967" s="113" t="s">
        <v>123</v>
      </c>
      <c r="F12967" s="113" t="s">
        <v>200</v>
      </c>
      <c r="G12967" s="113">
        <v>1970.3719229629</v>
      </c>
    </row>
    <row r="12968" spans="1:7" x14ac:dyDescent="0.25">
      <c r="A12968" s="108" t="str">
        <f t="shared" si="202"/>
        <v>IT_1990_NATIONAL TOTAL_SOx</v>
      </c>
      <c r="B12968" s="113" t="s">
        <v>155</v>
      </c>
      <c r="C12968" s="113">
        <v>1990</v>
      </c>
      <c r="D12968" s="113" t="s">
        <v>122</v>
      </c>
      <c r="E12968" s="113" t="s">
        <v>201</v>
      </c>
      <c r="F12968" s="113" t="s">
        <v>200</v>
      </c>
      <c r="G12968" s="113">
        <v>1783.5989351657399</v>
      </c>
    </row>
    <row r="12969" spans="1:7" x14ac:dyDescent="0.25">
      <c r="A12969" s="108" t="str">
        <f t="shared" si="202"/>
        <v>IT_1990_NATIONAL TOTAL_NH3</v>
      </c>
      <c r="B12969" s="113" t="s">
        <v>155</v>
      </c>
      <c r="C12969" s="113">
        <v>1990</v>
      </c>
      <c r="D12969" s="113" t="s">
        <v>122</v>
      </c>
      <c r="E12969" s="113" t="s">
        <v>124</v>
      </c>
      <c r="F12969" s="113" t="s">
        <v>200</v>
      </c>
      <c r="G12969" s="113">
        <v>529.49847656859902</v>
      </c>
    </row>
    <row r="12970" spans="1:7" x14ac:dyDescent="0.25">
      <c r="A12970" s="108" t="str">
        <f t="shared" si="202"/>
        <v>IT_1990_NATIONAL TOTAL_PM2.5</v>
      </c>
      <c r="B12970" s="113" t="s">
        <v>155</v>
      </c>
      <c r="C12970" s="113">
        <v>1990</v>
      </c>
      <c r="D12970" s="113" t="s">
        <v>122</v>
      </c>
      <c r="E12970" s="113" t="s">
        <v>203</v>
      </c>
      <c r="F12970" s="113" t="s">
        <v>200</v>
      </c>
      <c r="G12970" s="113">
        <v>235.99135683975999</v>
      </c>
    </row>
    <row r="12971" spans="1:7" x14ac:dyDescent="0.25">
      <c r="A12971" s="108" t="str">
        <f t="shared" si="202"/>
        <v>IT_1990_NATIONAL TOTAL_Pb</v>
      </c>
      <c r="B12971" s="113" t="s">
        <v>155</v>
      </c>
      <c r="C12971" s="113">
        <v>1990</v>
      </c>
      <c r="D12971" s="113" t="s">
        <v>122</v>
      </c>
      <c r="E12971" s="113" t="s">
        <v>125</v>
      </c>
      <c r="F12971" s="113" t="s">
        <v>200</v>
      </c>
      <c r="G12971" s="113">
        <v>4.3021224302485503</v>
      </c>
    </row>
    <row r="12972" spans="1:7" x14ac:dyDescent="0.25">
      <c r="A12972" s="108" t="str">
        <f t="shared" si="202"/>
        <v>IT_1990_NATIONAL TOTAL_Cd</v>
      </c>
      <c r="B12972" s="113" t="s">
        <v>155</v>
      </c>
      <c r="C12972" s="113">
        <v>1990</v>
      </c>
      <c r="D12972" s="113" t="s">
        <v>122</v>
      </c>
      <c r="E12972" s="113" t="s">
        <v>126</v>
      </c>
      <c r="F12972" s="113" t="s">
        <v>200</v>
      </c>
      <c r="G12972" s="113">
        <v>1.1069880852036799E-2</v>
      </c>
    </row>
    <row r="12973" spans="1:7" x14ac:dyDescent="0.25">
      <c r="A12973" s="108" t="str">
        <f t="shared" si="202"/>
        <v>IT_1990_NATIONAL TOTAL_Hg</v>
      </c>
      <c r="B12973" s="113" t="s">
        <v>155</v>
      </c>
      <c r="C12973" s="113">
        <v>1990</v>
      </c>
      <c r="D12973" s="113" t="s">
        <v>122</v>
      </c>
      <c r="E12973" s="113" t="s">
        <v>127</v>
      </c>
      <c r="F12973" s="113" t="s">
        <v>200</v>
      </c>
      <c r="G12973" s="113">
        <v>1.5302158782866801E-2</v>
      </c>
    </row>
    <row r="12974" spans="1:7" x14ac:dyDescent="0.25">
      <c r="A12974" s="108" t="str">
        <f t="shared" si="202"/>
        <v>IT_1990_NATIONAL TOTAL_DIOX</v>
      </c>
      <c r="B12974" s="113" t="s">
        <v>155</v>
      </c>
      <c r="C12974" s="113">
        <v>1990</v>
      </c>
      <c r="D12974" s="113" t="s">
        <v>122</v>
      </c>
      <c r="E12974" s="113" t="s">
        <v>128</v>
      </c>
      <c r="F12974" s="113" t="s">
        <v>200</v>
      </c>
      <c r="G12974" s="150">
        <v>5.2895756478906503E-7</v>
      </c>
    </row>
    <row r="12975" spans="1:7" x14ac:dyDescent="0.25">
      <c r="A12975" s="108" t="str">
        <f t="shared" si="202"/>
        <v>IT_1990_NATIONAL TOTAL_PAH</v>
      </c>
      <c r="B12975" s="113" t="s">
        <v>155</v>
      </c>
      <c r="C12975" s="113">
        <v>1990</v>
      </c>
      <c r="D12975" s="113" t="s">
        <v>122</v>
      </c>
      <c r="E12975" s="113" t="s">
        <v>129</v>
      </c>
      <c r="F12975" s="113" t="s">
        <v>200</v>
      </c>
      <c r="G12975" s="113">
        <v>8.9693443019720501E-2</v>
      </c>
    </row>
    <row r="12976" spans="1:7" x14ac:dyDescent="0.25">
      <c r="A12976" s="108" t="str">
        <f t="shared" si="202"/>
        <v>IT_1990_NATIONAL TOTAL_HCB</v>
      </c>
      <c r="B12976" s="113" t="s">
        <v>155</v>
      </c>
      <c r="C12976" s="113">
        <v>1990</v>
      </c>
      <c r="D12976" s="113" t="s">
        <v>122</v>
      </c>
      <c r="E12976" s="113" t="s">
        <v>130</v>
      </c>
      <c r="F12976" s="113" t="s">
        <v>200</v>
      </c>
      <c r="G12976" s="113">
        <v>1.4241005586972599E-4</v>
      </c>
    </row>
    <row r="12977" spans="1:7" x14ac:dyDescent="0.25">
      <c r="A12977" s="108" t="str">
        <f t="shared" si="202"/>
        <v>IT_1990_NATIONAL TOTAL_PCB</v>
      </c>
      <c r="B12977" s="113" t="s">
        <v>155</v>
      </c>
      <c r="C12977" s="113">
        <v>1990</v>
      </c>
      <c r="D12977" s="113" t="s">
        <v>122</v>
      </c>
      <c r="E12977" s="113" t="s">
        <v>259</v>
      </c>
      <c r="F12977" s="113" t="s">
        <v>200</v>
      </c>
      <c r="G12977" s="113">
        <v>1.5421545616900201E-4</v>
      </c>
    </row>
    <row r="12978" spans="1:7" x14ac:dyDescent="0.25">
      <c r="A12978" s="108" t="str">
        <f t="shared" si="202"/>
        <v>IT_1990_1A3(FS)_NOx</v>
      </c>
      <c r="B12978" s="113" t="s">
        <v>155</v>
      </c>
      <c r="C12978" s="113">
        <v>1990</v>
      </c>
      <c r="D12978" s="113" t="s">
        <v>132</v>
      </c>
      <c r="E12978" s="113" t="s">
        <v>199</v>
      </c>
      <c r="F12978" s="113" t="s">
        <v>200</v>
      </c>
      <c r="G12978" s="113">
        <v>996.14640520006196</v>
      </c>
    </row>
    <row r="12979" spans="1:7" x14ac:dyDescent="0.25">
      <c r="A12979" s="108" t="str">
        <f t="shared" si="202"/>
        <v>IT_1990_1A3(FS)_NMVOC</v>
      </c>
      <c r="B12979" s="113" t="s">
        <v>155</v>
      </c>
      <c r="C12979" s="113">
        <v>1990</v>
      </c>
      <c r="D12979" s="113" t="s">
        <v>132</v>
      </c>
      <c r="E12979" s="113" t="s">
        <v>123</v>
      </c>
      <c r="F12979" s="113" t="s">
        <v>200</v>
      </c>
      <c r="G12979" s="113">
        <v>767.035213699868</v>
      </c>
    </row>
    <row r="12980" spans="1:7" x14ac:dyDescent="0.25">
      <c r="A12980" s="108" t="str">
        <f t="shared" si="202"/>
        <v>IT_1990_1A3(FS)_SOx</v>
      </c>
      <c r="B12980" s="113" t="s">
        <v>155</v>
      </c>
      <c r="C12980" s="113">
        <v>1990</v>
      </c>
      <c r="D12980" s="113" t="s">
        <v>132</v>
      </c>
      <c r="E12980" s="113" t="s">
        <v>201</v>
      </c>
      <c r="F12980" s="113" t="s">
        <v>200</v>
      </c>
      <c r="G12980" s="113">
        <v>129.28756265669699</v>
      </c>
    </row>
    <row r="12981" spans="1:7" x14ac:dyDescent="0.25">
      <c r="A12981" s="108" t="str">
        <f t="shared" si="202"/>
        <v>IT_1990_1A3(FS)_NH3</v>
      </c>
      <c r="B12981" s="113" t="s">
        <v>155</v>
      </c>
      <c r="C12981" s="113">
        <v>1990</v>
      </c>
      <c r="D12981" s="113" t="s">
        <v>132</v>
      </c>
      <c r="E12981" s="113" t="s">
        <v>124</v>
      </c>
      <c r="F12981" s="113" t="s">
        <v>200</v>
      </c>
      <c r="G12981" s="113">
        <v>0.75661061899579796</v>
      </c>
    </row>
    <row r="12982" spans="1:7" x14ac:dyDescent="0.25">
      <c r="A12982" s="108" t="str">
        <f t="shared" si="202"/>
        <v>IT_1990_1A3(FS)_PM2.5</v>
      </c>
      <c r="B12982" s="113" t="s">
        <v>155</v>
      </c>
      <c r="C12982" s="113">
        <v>1990</v>
      </c>
      <c r="D12982" s="113" t="s">
        <v>132</v>
      </c>
      <c r="E12982" s="113" t="s">
        <v>203</v>
      </c>
      <c r="F12982" s="113" t="s">
        <v>200</v>
      </c>
      <c r="G12982" s="113">
        <v>53.7228746826258</v>
      </c>
    </row>
    <row r="12983" spans="1:7" x14ac:dyDescent="0.25">
      <c r="A12983" s="108" t="str">
        <f t="shared" si="202"/>
        <v>IT_1990_3D_NOx</v>
      </c>
      <c r="B12983" s="113" t="s">
        <v>155</v>
      </c>
      <c r="C12983" s="113">
        <v>1990</v>
      </c>
      <c r="D12983" s="113" t="s">
        <v>206</v>
      </c>
      <c r="E12983" s="113" t="s">
        <v>199</v>
      </c>
      <c r="F12983" s="113" t="s">
        <v>200</v>
      </c>
      <c r="G12983" s="113">
        <v>59.246310312068097</v>
      </c>
    </row>
    <row r="12984" spans="1:7" x14ac:dyDescent="0.25">
      <c r="A12984" s="108" t="str">
        <f t="shared" si="202"/>
        <v>IT_1991_NATIONAL TOTAL_NOx</v>
      </c>
      <c r="B12984" s="113" t="s">
        <v>155</v>
      </c>
      <c r="C12984" s="113">
        <v>1991</v>
      </c>
      <c r="D12984" s="113" t="s">
        <v>122</v>
      </c>
      <c r="E12984" s="113" t="s">
        <v>199</v>
      </c>
      <c r="F12984" s="113" t="s">
        <v>200</v>
      </c>
      <c r="G12984" s="113">
        <v>2191.4162659450399</v>
      </c>
    </row>
    <row r="12985" spans="1:7" x14ac:dyDescent="0.25">
      <c r="A12985" s="108" t="str">
        <f t="shared" si="202"/>
        <v>IT_1991_NATIONAL TOTAL_NMVOC</v>
      </c>
      <c r="B12985" s="113" t="s">
        <v>155</v>
      </c>
      <c r="C12985" s="113">
        <v>1991</v>
      </c>
      <c r="D12985" s="113" t="s">
        <v>122</v>
      </c>
      <c r="E12985" s="113" t="s">
        <v>123</v>
      </c>
      <c r="F12985" s="113" t="s">
        <v>200</v>
      </c>
      <c r="G12985" s="113">
        <v>2041.39907399</v>
      </c>
    </row>
    <row r="12986" spans="1:7" x14ac:dyDescent="0.25">
      <c r="A12986" s="108" t="str">
        <f t="shared" si="202"/>
        <v>IT_1991_NATIONAL TOTAL_SOx</v>
      </c>
      <c r="B12986" s="113" t="s">
        <v>155</v>
      </c>
      <c r="C12986" s="113">
        <v>1991</v>
      </c>
      <c r="D12986" s="113" t="s">
        <v>122</v>
      </c>
      <c r="E12986" s="113" t="s">
        <v>201</v>
      </c>
      <c r="F12986" s="113" t="s">
        <v>200</v>
      </c>
      <c r="G12986" s="113">
        <v>1672.39017687142</v>
      </c>
    </row>
    <row r="12987" spans="1:7" x14ac:dyDescent="0.25">
      <c r="A12987" s="108" t="str">
        <f t="shared" si="202"/>
        <v>IT_1991_NATIONAL TOTAL_NH3</v>
      </c>
      <c r="B12987" s="113" t="s">
        <v>155</v>
      </c>
      <c r="C12987" s="113">
        <v>1991</v>
      </c>
      <c r="D12987" s="113" t="s">
        <v>122</v>
      </c>
      <c r="E12987" s="113" t="s">
        <v>124</v>
      </c>
      <c r="F12987" s="113" t="s">
        <v>200</v>
      </c>
      <c r="G12987" s="113">
        <v>538.42953450119001</v>
      </c>
    </row>
    <row r="12988" spans="1:7" x14ac:dyDescent="0.25">
      <c r="A12988" s="108" t="str">
        <f t="shared" si="202"/>
        <v>IT_1991_NATIONAL TOTAL_PM2.5</v>
      </c>
      <c r="B12988" s="113" t="s">
        <v>155</v>
      </c>
      <c r="C12988" s="113">
        <v>1991</v>
      </c>
      <c r="D12988" s="113" t="s">
        <v>122</v>
      </c>
      <c r="E12988" s="113" t="s">
        <v>203</v>
      </c>
      <c r="F12988" s="113" t="s">
        <v>200</v>
      </c>
      <c r="G12988" s="113">
        <v>252.81418806054899</v>
      </c>
    </row>
    <row r="12989" spans="1:7" x14ac:dyDescent="0.25">
      <c r="A12989" s="108" t="str">
        <f t="shared" si="202"/>
        <v>IT_1991_NATIONAL TOTAL_Pb</v>
      </c>
      <c r="B12989" s="113" t="s">
        <v>155</v>
      </c>
      <c r="C12989" s="113">
        <v>1991</v>
      </c>
      <c r="D12989" s="113" t="s">
        <v>122</v>
      </c>
      <c r="E12989" s="113" t="s">
        <v>125</v>
      </c>
      <c r="F12989" s="113" t="s">
        <v>200</v>
      </c>
      <c r="G12989" s="113">
        <v>3.2956989563463899</v>
      </c>
    </row>
    <row r="12990" spans="1:7" x14ac:dyDescent="0.25">
      <c r="A12990" s="108" t="str">
        <f t="shared" si="202"/>
        <v>IT_1991_NATIONAL TOTAL_Cd</v>
      </c>
      <c r="B12990" s="113" t="s">
        <v>155</v>
      </c>
      <c r="C12990" s="113">
        <v>1991</v>
      </c>
      <c r="D12990" s="113" t="s">
        <v>122</v>
      </c>
      <c r="E12990" s="113" t="s">
        <v>126</v>
      </c>
      <c r="F12990" s="113" t="s">
        <v>200</v>
      </c>
      <c r="G12990" s="113">
        <v>1.1913876031092801E-2</v>
      </c>
    </row>
    <row r="12991" spans="1:7" x14ac:dyDescent="0.25">
      <c r="A12991" s="108" t="str">
        <f t="shared" si="202"/>
        <v>IT_1991_NATIONAL TOTAL_Hg</v>
      </c>
      <c r="B12991" s="113" t="s">
        <v>155</v>
      </c>
      <c r="C12991" s="113">
        <v>1991</v>
      </c>
      <c r="D12991" s="113" t="s">
        <v>122</v>
      </c>
      <c r="E12991" s="113" t="s">
        <v>127</v>
      </c>
      <c r="F12991" s="113" t="s">
        <v>200</v>
      </c>
      <c r="G12991" s="113">
        <v>1.49277778085967E-2</v>
      </c>
    </row>
    <row r="12992" spans="1:7" x14ac:dyDescent="0.25">
      <c r="A12992" s="108" t="str">
        <f t="shared" si="202"/>
        <v>IT_1991_NATIONAL TOTAL_DIOX</v>
      </c>
      <c r="B12992" s="113" t="s">
        <v>155</v>
      </c>
      <c r="C12992" s="113">
        <v>1991</v>
      </c>
      <c r="D12992" s="113" t="s">
        <v>122</v>
      </c>
      <c r="E12992" s="113" t="s">
        <v>128</v>
      </c>
      <c r="F12992" s="113" t="s">
        <v>200</v>
      </c>
      <c r="G12992" s="150">
        <v>5.4405734358584405E-7</v>
      </c>
    </row>
    <row r="12993" spans="1:7" x14ac:dyDescent="0.25">
      <c r="A12993" s="108" t="str">
        <f t="shared" si="202"/>
        <v>IT_1991_NATIONAL TOTAL_PAH</v>
      </c>
      <c r="B12993" s="113" t="s">
        <v>155</v>
      </c>
      <c r="C12993" s="113">
        <v>1991</v>
      </c>
      <c r="D12993" s="113" t="s">
        <v>122</v>
      </c>
      <c r="E12993" s="113" t="s">
        <v>129</v>
      </c>
      <c r="F12993" s="113" t="s">
        <v>200</v>
      </c>
      <c r="G12993" s="113">
        <v>9.1175866694738997E-2</v>
      </c>
    </row>
    <row r="12994" spans="1:7" x14ac:dyDescent="0.25">
      <c r="A12994" s="108" t="str">
        <f t="shared" ref="A12994:A13057" si="203">CONCATENATE(B12994,"_",C12994,"_",D12994,"_",E12994)</f>
        <v>IT_1991_NATIONAL TOTAL_HCB</v>
      </c>
      <c r="B12994" s="113" t="s">
        <v>155</v>
      </c>
      <c r="C12994" s="113">
        <v>1991</v>
      </c>
      <c r="D12994" s="113" t="s">
        <v>122</v>
      </c>
      <c r="E12994" s="113" t="s">
        <v>130</v>
      </c>
      <c r="F12994" s="113" t="s">
        <v>200</v>
      </c>
      <c r="G12994" s="113">
        <v>1.3622364475720299E-4</v>
      </c>
    </row>
    <row r="12995" spans="1:7" x14ac:dyDescent="0.25">
      <c r="A12995" s="108" t="str">
        <f t="shared" si="203"/>
        <v>IT_1991_NATIONAL TOTAL_PCB</v>
      </c>
      <c r="B12995" s="113" t="s">
        <v>155</v>
      </c>
      <c r="C12995" s="113">
        <v>1991</v>
      </c>
      <c r="D12995" s="113" t="s">
        <v>122</v>
      </c>
      <c r="E12995" s="113" t="s">
        <v>259</v>
      </c>
      <c r="F12995" s="113" t="s">
        <v>200</v>
      </c>
      <c r="G12995" s="113">
        <v>1.54181677430389E-4</v>
      </c>
    </row>
    <row r="12996" spans="1:7" x14ac:dyDescent="0.25">
      <c r="A12996" s="108" t="str">
        <f t="shared" si="203"/>
        <v>IT_1991_1A3(FS)_NOx</v>
      </c>
      <c r="B12996" s="113" t="s">
        <v>155</v>
      </c>
      <c r="C12996" s="113">
        <v>1991</v>
      </c>
      <c r="D12996" s="113" t="s">
        <v>132</v>
      </c>
      <c r="E12996" s="113" t="s">
        <v>199</v>
      </c>
      <c r="F12996" s="113" t="s">
        <v>200</v>
      </c>
      <c r="G12996" s="113">
        <v>1036.1702763794499</v>
      </c>
    </row>
    <row r="12997" spans="1:7" x14ac:dyDescent="0.25">
      <c r="A12997" s="108" t="str">
        <f t="shared" si="203"/>
        <v>IT_1991_1A3(FS)_NMVOC</v>
      </c>
      <c r="B12997" s="113" t="s">
        <v>155</v>
      </c>
      <c r="C12997" s="113">
        <v>1991</v>
      </c>
      <c r="D12997" s="113" t="s">
        <v>132</v>
      </c>
      <c r="E12997" s="113" t="s">
        <v>123</v>
      </c>
      <c r="F12997" s="113" t="s">
        <v>200</v>
      </c>
      <c r="G12997" s="113">
        <v>812.51436947246304</v>
      </c>
    </row>
    <row r="12998" spans="1:7" x14ac:dyDescent="0.25">
      <c r="A12998" s="108" t="str">
        <f t="shared" si="203"/>
        <v>IT_1991_1A3(FS)_SOx</v>
      </c>
      <c r="B12998" s="113" t="s">
        <v>155</v>
      </c>
      <c r="C12998" s="113">
        <v>1991</v>
      </c>
      <c r="D12998" s="113" t="s">
        <v>132</v>
      </c>
      <c r="E12998" s="113" t="s">
        <v>201</v>
      </c>
      <c r="F12998" s="113" t="s">
        <v>200</v>
      </c>
      <c r="G12998" s="113">
        <v>130.059155463557</v>
      </c>
    </row>
    <row r="12999" spans="1:7" x14ac:dyDescent="0.25">
      <c r="A12999" s="108" t="str">
        <f t="shared" si="203"/>
        <v>IT_1991_1A3(FS)_NH3</v>
      </c>
      <c r="B12999" s="113" t="s">
        <v>155</v>
      </c>
      <c r="C12999" s="113">
        <v>1991</v>
      </c>
      <c r="D12999" s="113" t="s">
        <v>132</v>
      </c>
      <c r="E12999" s="113" t="s">
        <v>124</v>
      </c>
      <c r="F12999" s="113" t="s">
        <v>200</v>
      </c>
      <c r="G12999" s="113">
        <v>0.79885859694227501</v>
      </c>
    </row>
    <row r="13000" spans="1:7" x14ac:dyDescent="0.25">
      <c r="A13000" s="108" t="str">
        <f t="shared" si="203"/>
        <v>IT_1991_1A3(FS)_PM2.5</v>
      </c>
      <c r="B13000" s="113" t="s">
        <v>155</v>
      </c>
      <c r="C13000" s="113">
        <v>1991</v>
      </c>
      <c r="D13000" s="113" t="s">
        <v>132</v>
      </c>
      <c r="E13000" s="113" t="s">
        <v>203</v>
      </c>
      <c r="F13000" s="113" t="s">
        <v>200</v>
      </c>
      <c r="G13000" s="113">
        <v>53.295012428853298</v>
      </c>
    </row>
    <row r="13001" spans="1:7" x14ac:dyDescent="0.25">
      <c r="A13001" s="108" t="str">
        <f t="shared" si="203"/>
        <v>IT_1991_3D_NOx</v>
      </c>
      <c r="B13001" s="113" t="s">
        <v>155</v>
      </c>
      <c r="C13001" s="113">
        <v>1991</v>
      </c>
      <c r="D13001" s="113" t="s">
        <v>206</v>
      </c>
      <c r="E13001" s="113" t="s">
        <v>199</v>
      </c>
      <c r="F13001" s="113" t="s">
        <v>200</v>
      </c>
      <c r="G13001" s="113">
        <v>62.643776452619001</v>
      </c>
    </row>
    <row r="13002" spans="1:7" x14ac:dyDescent="0.25">
      <c r="A13002" s="108" t="str">
        <f t="shared" si="203"/>
        <v>IT_1992_NATIONAL TOTAL_NOx</v>
      </c>
      <c r="B13002" s="113" t="s">
        <v>155</v>
      </c>
      <c r="C13002" s="113">
        <v>1992</v>
      </c>
      <c r="D13002" s="113" t="s">
        <v>122</v>
      </c>
      <c r="E13002" s="113" t="s">
        <v>199</v>
      </c>
      <c r="F13002" s="113" t="s">
        <v>200</v>
      </c>
      <c r="G13002" s="113">
        <v>2230.1899900938101</v>
      </c>
    </row>
    <row r="13003" spans="1:7" x14ac:dyDescent="0.25">
      <c r="A13003" s="108" t="str">
        <f t="shared" si="203"/>
        <v>IT_1992_NATIONAL TOTAL_NMVOC</v>
      </c>
      <c r="B13003" s="113" t="s">
        <v>155</v>
      </c>
      <c r="C13003" s="113">
        <v>1992</v>
      </c>
      <c r="D13003" s="113" t="s">
        <v>122</v>
      </c>
      <c r="E13003" s="113" t="s">
        <v>123</v>
      </c>
      <c r="F13003" s="113" t="s">
        <v>200</v>
      </c>
      <c r="G13003" s="113">
        <v>2112.89282050783</v>
      </c>
    </row>
    <row r="13004" spans="1:7" x14ac:dyDescent="0.25">
      <c r="A13004" s="108" t="str">
        <f t="shared" si="203"/>
        <v>IT_1992_NATIONAL TOTAL_SOx</v>
      </c>
      <c r="B13004" s="113" t="s">
        <v>155</v>
      </c>
      <c r="C13004" s="113">
        <v>1992</v>
      </c>
      <c r="D13004" s="113" t="s">
        <v>122</v>
      </c>
      <c r="E13004" s="113" t="s">
        <v>201</v>
      </c>
      <c r="F13004" s="113" t="s">
        <v>200</v>
      </c>
      <c r="G13004" s="113">
        <v>1573.96749083595</v>
      </c>
    </row>
    <row r="13005" spans="1:7" x14ac:dyDescent="0.25">
      <c r="A13005" s="108" t="str">
        <f t="shared" si="203"/>
        <v>IT_1992_NATIONAL TOTAL_NH3</v>
      </c>
      <c r="B13005" s="113" t="s">
        <v>155</v>
      </c>
      <c r="C13005" s="113">
        <v>1992</v>
      </c>
      <c r="D13005" s="113" t="s">
        <v>122</v>
      </c>
      <c r="E13005" s="113" t="s">
        <v>124</v>
      </c>
      <c r="F13005" s="113" t="s">
        <v>200</v>
      </c>
      <c r="G13005" s="113">
        <v>529.02121710550296</v>
      </c>
    </row>
    <row r="13006" spans="1:7" x14ac:dyDescent="0.25">
      <c r="A13006" s="108" t="str">
        <f t="shared" si="203"/>
        <v>IT_1992_NATIONAL TOTAL_PM2.5</v>
      </c>
      <c r="B13006" s="113" t="s">
        <v>155</v>
      </c>
      <c r="C13006" s="113">
        <v>1992</v>
      </c>
      <c r="D13006" s="113" t="s">
        <v>122</v>
      </c>
      <c r="E13006" s="113" t="s">
        <v>203</v>
      </c>
      <c r="F13006" s="113" t="s">
        <v>200</v>
      </c>
      <c r="G13006" s="113">
        <v>236.58297683246701</v>
      </c>
    </row>
    <row r="13007" spans="1:7" x14ac:dyDescent="0.25">
      <c r="A13007" s="108" t="str">
        <f t="shared" si="203"/>
        <v>IT_1992_NATIONAL TOTAL_Pb</v>
      </c>
      <c r="B13007" s="113" t="s">
        <v>155</v>
      </c>
      <c r="C13007" s="113">
        <v>1992</v>
      </c>
      <c r="D13007" s="113" t="s">
        <v>122</v>
      </c>
      <c r="E13007" s="113" t="s">
        <v>125</v>
      </c>
      <c r="F13007" s="113" t="s">
        <v>200</v>
      </c>
      <c r="G13007" s="113">
        <v>2.4827637612628202</v>
      </c>
    </row>
    <row r="13008" spans="1:7" x14ac:dyDescent="0.25">
      <c r="A13008" s="108" t="str">
        <f t="shared" si="203"/>
        <v>IT_1992_NATIONAL TOTAL_Cd</v>
      </c>
      <c r="B13008" s="113" t="s">
        <v>155</v>
      </c>
      <c r="C13008" s="113">
        <v>1992</v>
      </c>
      <c r="D13008" s="113" t="s">
        <v>122</v>
      </c>
      <c r="E13008" s="113" t="s">
        <v>126</v>
      </c>
      <c r="F13008" s="113" t="s">
        <v>200</v>
      </c>
      <c r="G13008" s="113">
        <v>1.1287009784288199E-2</v>
      </c>
    </row>
    <row r="13009" spans="1:7" x14ac:dyDescent="0.25">
      <c r="A13009" s="108" t="str">
        <f t="shared" si="203"/>
        <v>IT_1992_NATIONAL TOTAL_Hg</v>
      </c>
      <c r="B13009" s="113" t="s">
        <v>155</v>
      </c>
      <c r="C13009" s="113">
        <v>1992</v>
      </c>
      <c r="D13009" s="113" t="s">
        <v>122</v>
      </c>
      <c r="E13009" s="113" t="s">
        <v>127</v>
      </c>
      <c r="F13009" s="113" t="s">
        <v>200</v>
      </c>
      <c r="G13009" s="113">
        <v>1.4768944736205601E-2</v>
      </c>
    </row>
    <row r="13010" spans="1:7" x14ac:dyDescent="0.25">
      <c r="A13010" s="108" t="str">
        <f t="shared" si="203"/>
        <v>IT_1992_NATIONAL TOTAL_DIOX</v>
      </c>
      <c r="B13010" s="113" t="s">
        <v>155</v>
      </c>
      <c r="C13010" s="113">
        <v>1992</v>
      </c>
      <c r="D13010" s="113" t="s">
        <v>122</v>
      </c>
      <c r="E13010" s="113" t="s">
        <v>128</v>
      </c>
      <c r="F13010" s="113" t="s">
        <v>200</v>
      </c>
      <c r="G13010" s="150">
        <v>5.2320160597364703E-7</v>
      </c>
    </row>
    <row r="13011" spans="1:7" x14ac:dyDescent="0.25">
      <c r="A13011" s="108" t="str">
        <f t="shared" si="203"/>
        <v>IT_1992_NATIONAL TOTAL_PAH</v>
      </c>
      <c r="B13011" s="113" t="s">
        <v>155</v>
      </c>
      <c r="C13011" s="113">
        <v>1992</v>
      </c>
      <c r="D13011" s="113" t="s">
        <v>122</v>
      </c>
      <c r="E13011" s="113" t="s">
        <v>129</v>
      </c>
      <c r="F13011" s="113" t="s">
        <v>200</v>
      </c>
      <c r="G13011" s="113">
        <v>8.5732640173453098E-2</v>
      </c>
    </row>
    <row r="13012" spans="1:7" x14ac:dyDescent="0.25">
      <c r="A13012" s="108" t="str">
        <f t="shared" si="203"/>
        <v>IT_1992_NATIONAL TOTAL_HCB</v>
      </c>
      <c r="B13012" s="113" t="s">
        <v>155</v>
      </c>
      <c r="C13012" s="113">
        <v>1992</v>
      </c>
      <c r="D13012" s="113" t="s">
        <v>122</v>
      </c>
      <c r="E13012" s="113" t="s">
        <v>130</v>
      </c>
      <c r="F13012" s="113" t="s">
        <v>200</v>
      </c>
      <c r="G13012" s="113">
        <v>1.2927646678056499E-4</v>
      </c>
    </row>
    <row r="13013" spans="1:7" x14ac:dyDescent="0.25">
      <c r="A13013" s="108" t="str">
        <f t="shared" si="203"/>
        <v>IT_1992_NATIONAL TOTAL_PCB</v>
      </c>
      <c r="B13013" s="113" t="s">
        <v>155</v>
      </c>
      <c r="C13013" s="113">
        <v>1992</v>
      </c>
      <c r="D13013" s="113" t="s">
        <v>122</v>
      </c>
      <c r="E13013" s="113" t="s">
        <v>259</v>
      </c>
      <c r="F13013" s="113" t="s">
        <v>200</v>
      </c>
      <c r="G13013" s="113">
        <v>1.4812122104787E-4</v>
      </c>
    </row>
    <row r="13014" spans="1:7" x14ac:dyDescent="0.25">
      <c r="A13014" s="108" t="str">
        <f t="shared" si="203"/>
        <v>IT_1992_1A3(FS)_NOx</v>
      </c>
      <c r="B13014" s="113" t="s">
        <v>155</v>
      </c>
      <c r="C13014" s="113">
        <v>1992</v>
      </c>
      <c r="D13014" s="113" t="s">
        <v>132</v>
      </c>
      <c r="E13014" s="113" t="s">
        <v>199</v>
      </c>
      <c r="F13014" s="113" t="s">
        <v>200</v>
      </c>
      <c r="G13014" s="113">
        <v>1112.45270106106</v>
      </c>
    </row>
    <row r="13015" spans="1:7" x14ac:dyDescent="0.25">
      <c r="A13015" s="108" t="str">
        <f t="shared" si="203"/>
        <v>IT_1992_1A3(FS)_NMVOC</v>
      </c>
      <c r="B13015" s="113" t="s">
        <v>155</v>
      </c>
      <c r="C13015" s="113">
        <v>1992</v>
      </c>
      <c r="D13015" s="113" t="s">
        <v>132</v>
      </c>
      <c r="E13015" s="113" t="s">
        <v>123</v>
      </c>
      <c r="F13015" s="113" t="s">
        <v>200</v>
      </c>
      <c r="G13015" s="113">
        <v>881.13778095533803</v>
      </c>
    </row>
    <row r="13016" spans="1:7" x14ac:dyDescent="0.25">
      <c r="A13016" s="108" t="str">
        <f t="shared" si="203"/>
        <v>IT_1992_1A3(FS)_SOx</v>
      </c>
      <c r="B13016" s="113" t="s">
        <v>155</v>
      </c>
      <c r="C13016" s="113">
        <v>1992</v>
      </c>
      <c r="D13016" s="113" t="s">
        <v>132</v>
      </c>
      <c r="E13016" s="113" t="s">
        <v>201</v>
      </c>
      <c r="F13016" s="113" t="s">
        <v>200</v>
      </c>
      <c r="G13016" s="113">
        <v>134.53836988798301</v>
      </c>
    </row>
    <row r="13017" spans="1:7" x14ac:dyDescent="0.25">
      <c r="A13017" s="108" t="str">
        <f t="shared" si="203"/>
        <v>IT_1992_1A3(FS)_NH3</v>
      </c>
      <c r="B13017" s="113" t="s">
        <v>155</v>
      </c>
      <c r="C13017" s="113">
        <v>1992</v>
      </c>
      <c r="D13017" s="113" t="s">
        <v>132</v>
      </c>
      <c r="E13017" s="113" t="s">
        <v>124</v>
      </c>
      <c r="F13017" s="113" t="s">
        <v>200</v>
      </c>
      <c r="G13017" s="113">
        <v>0.88178144651365398</v>
      </c>
    </row>
    <row r="13018" spans="1:7" x14ac:dyDescent="0.25">
      <c r="A13018" s="108" t="str">
        <f t="shared" si="203"/>
        <v>IT_1992_1A3(FS)_PM2.5</v>
      </c>
      <c r="B13018" s="113" t="s">
        <v>155</v>
      </c>
      <c r="C13018" s="113">
        <v>1992</v>
      </c>
      <c r="D13018" s="113" t="s">
        <v>132</v>
      </c>
      <c r="E13018" s="113" t="s">
        <v>203</v>
      </c>
      <c r="F13018" s="113" t="s">
        <v>200</v>
      </c>
      <c r="G13018" s="113">
        <v>53.348977661029302</v>
      </c>
    </row>
    <row r="13019" spans="1:7" x14ac:dyDescent="0.25">
      <c r="A13019" s="108" t="str">
        <f t="shared" si="203"/>
        <v>IT_1992_3D_NOx</v>
      </c>
      <c r="B13019" s="113" t="s">
        <v>155</v>
      </c>
      <c r="C13019" s="113">
        <v>1992</v>
      </c>
      <c r="D13019" s="113" t="s">
        <v>206</v>
      </c>
      <c r="E13019" s="113" t="s">
        <v>199</v>
      </c>
      <c r="F13019" s="113" t="s">
        <v>200</v>
      </c>
      <c r="G13019" s="113">
        <v>63.825481053207803</v>
      </c>
    </row>
    <row r="13020" spans="1:7" x14ac:dyDescent="0.25">
      <c r="A13020" s="108" t="str">
        <f t="shared" si="203"/>
        <v>IT_1993_NATIONAL TOTAL_NOx</v>
      </c>
      <c r="B13020" s="113" t="s">
        <v>155</v>
      </c>
      <c r="C13020" s="113">
        <v>1993</v>
      </c>
      <c r="D13020" s="113" t="s">
        <v>122</v>
      </c>
      <c r="E13020" s="113" t="s">
        <v>199</v>
      </c>
      <c r="F13020" s="113" t="s">
        <v>200</v>
      </c>
      <c r="G13020" s="113">
        <v>2126.8217289521899</v>
      </c>
    </row>
    <row r="13021" spans="1:7" x14ac:dyDescent="0.25">
      <c r="A13021" s="108" t="str">
        <f t="shared" si="203"/>
        <v>IT_1993_NATIONAL TOTAL_NMVOC</v>
      </c>
      <c r="B13021" s="113" t="s">
        <v>155</v>
      </c>
      <c r="C13021" s="113">
        <v>1993</v>
      </c>
      <c r="D13021" s="113" t="s">
        <v>122</v>
      </c>
      <c r="E13021" s="113" t="s">
        <v>123</v>
      </c>
      <c r="F13021" s="113" t="s">
        <v>200</v>
      </c>
      <c r="G13021" s="113">
        <v>2110.3922151788902</v>
      </c>
    </row>
    <row r="13022" spans="1:7" x14ac:dyDescent="0.25">
      <c r="A13022" s="108" t="str">
        <f t="shared" si="203"/>
        <v>IT_1993_NATIONAL TOTAL_SOx</v>
      </c>
      <c r="B13022" s="113" t="s">
        <v>155</v>
      </c>
      <c r="C13022" s="113">
        <v>1993</v>
      </c>
      <c r="D13022" s="113" t="s">
        <v>122</v>
      </c>
      <c r="E13022" s="113" t="s">
        <v>201</v>
      </c>
      <c r="F13022" s="113" t="s">
        <v>200</v>
      </c>
      <c r="G13022" s="113">
        <v>1471.4869028308201</v>
      </c>
    </row>
    <row r="13023" spans="1:7" x14ac:dyDescent="0.25">
      <c r="A13023" s="108" t="str">
        <f t="shared" si="203"/>
        <v>IT_1993_NATIONAL TOTAL_NH3</v>
      </c>
      <c r="B13023" s="113" t="s">
        <v>155</v>
      </c>
      <c r="C13023" s="113">
        <v>1993</v>
      </c>
      <c r="D13023" s="113" t="s">
        <v>122</v>
      </c>
      <c r="E13023" s="113" t="s">
        <v>124</v>
      </c>
      <c r="F13023" s="113" t="s">
        <v>200</v>
      </c>
      <c r="G13023" s="113">
        <v>536.91287655323197</v>
      </c>
    </row>
    <row r="13024" spans="1:7" x14ac:dyDescent="0.25">
      <c r="A13024" s="108" t="str">
        <f t="shared" si="203"/>
        <v>IT_1993_NATIONAL TOTAL_PM2.5</v>
      </c>
      <c r="B13024" s="113" t="s">
        <v>155</v>
      </c>
      <c r="C13024" s="113">
        <v>1993</v>
      </c>
      <c r="D13024" s="113" t="s">
        <v>122</v>
      </c>
      <c r="E13024" s="113" t="s">
        <v>203</v>
      </c>
      <c r="F13024" s="113" t="s">
        <v>200</v>
      </c>
      <c r="G13024" s="113">
        <v>237.391798085548</v>
      </c>
    </row>
    <row r="13025" spans="1:7" x14ac:dyDescent="0.25">
      <c r="A13025" s="108" t="str">
        <f t="shared" si="203"/>
        <v>IT_1993_NATIONAL TOTAL_Pb</v>
      </c>
      <c r="B13025" s="113" t="s">
        <v>155</v>
      </c>
      <c r="C13025" s="113">
        <v>1993</v>
      </c>
      <c r="D13025" s="113" t="s">
        <v>122</v>
      </c>
      <c r="E13025" s="113" t="s">
        <v>125</v>
      </c>
      <c r="F13025" s="113" t="s">
        <v>200</v>
      </c>
      <c r="G13025" s="113">
        <v>2.2983249788503199</v>
      </c>
    </row>
    <row r="13026" spans="1:7" x14ac:dyDescent="0.25">
      <c r="A13026" s="108" t="str">
        <f t="shared" si="203"/>
        <v>IT_1993_NATIONAL TOTAL_Cd</v>
      </c>
      <c r="B13026" s="113" t="s">
        <v>155</v>
      </c>
      <c r="C13026" s="113">
        <v>1993</v>
      </c>
      <c r="D13026" s="113" t="s">
        <v>122</v>
      </c>
      <c r="E13026" s="113" t="s">
        <v>126</v>
      </c>
      <c r="F13026" s="113" t="s">
        <v>200</v>
      </c>
      <c r="G13026" s="113">
        <v>1.09401159904325E-2</v>
      </c>
    </row>
    <row r="13027" spans="1:7" x14ac:dyDescent="0.25">
      <c r="A13027" s="108" t="str">
        <f t="shared" si="203"/>
        <v>IT_1993_NATIONAL TOTAL_Hg</v>
      </c>
      <c r="B13027" s="113" t="s">
        <v>155</v>
      </c>
      <c r="C13027" s="113">
        <v>1993</v>
      </c>
      <c r="D13027" s="113" t="s">
        <v>122</v>
      </c>
      <c r="E13027" s="113" t="s">
        <v>127</v>
      </c>
      <c r="F13027" s="113" t="s">
        <v>200</v>
      </c>
      <c r="G13027" s="113">
        <v>1.4424189876720899E-2</v>
      </c>
    </row>
    <row r="13028" spans="1:7" x14ac:dyDescent="0.25">
      <c r="A13028" s="108" t="str">
        <f t="shared" si="203"/>
        <v>IT_1993_NATIONAL TOTAL_DIOX</v>
      </c>
      <c r="B13028" s="113" t="s">
        <v>155</v>
      </c>
      <c r="C13028" s="113">
        <v>1993</v>
      </c>
      <c r="D13028" s="113" t="s">
        <v>122</v>
      </c>
      <c r="E13028" s="113" t="s">
        <v>128</v>
      </c>
      <c r="F13028" s="113" t="s">
        <v>200</v>
      </c>
      <c r="G13028" s="150">
        <v>4.9903376590687295E-7</v>
      </c>
    </row>
    <row r="13029" spans="1:7" x14ac:dyDescent="0.25">
      <c r="A13029" s="108" t="str">
        <f t="shared" si="203"/>
        <v>IT_1993_NATIONAL TOTAL_PAH</v>
      </c>
      <c r="B13029" s="113" t="s">
        <v>155</v>
      </c>
      <c r="C13029" s="113">
        <v>1993</v>
      </c>
      <c r="D13029" s="113" t="s">
        <v>122</v>
      </c>
      <c r="E13029" s="113" t="s">
        <v>129</v>
      </c>
      <c r="F13029" s="113" t="s">
        <v>200</v>
      </c>
      <c r="G13029" s="113">
        <v>8.8346637904271705E-2</v>
      </c>
    </row>
    <row r="13030" spans="1:7" x14ac:dyDescent="0.25">
      <c r="A13030" s="108" t="str">
        <f t="shared" si="203"/>
        <v>IT_1993_NATIONAL TOTAL_HCB</v>
      </c>
      <c r="B13030" s="113" t="s">
        <v>155</v>
      </c>
      <c r="C13030" s="113">
        <v>1993</v>
      </c>
      <c r="D13030" s="113" t="s">
        <v>122</v>
      </c>
      <c r="E13030" s="113" t="s">
        <v>130</v>
      </c>
      <c r="F13030" s="113" t="s">
        <v>200</v>
      </c>
      <c r="G13030" s="113">
        <v>1.2316710198556399E-4</v>
      </c>
    </row>
    <row r="13031" spans="1:7" x14ac:dyDescent="0.25">
      <c r="A13031" s="108" t="str">
        <f t="shared" si="203"/>
        <v>IT_1993_NATIONAL TOTAL_PCB</v>
      </c>
      <c r="B13031" s="113" t="s">
        <v>155</v>
      </c>
      <c r="C13031" s="113">
        <v>1993</v>
      </c>
      <c r="D13031" s="113" t="s">
        <v>122</v>
      </c>
      <c r="E13031" s="113" t="s">
        <v>259</v>
      </c>
      <c r="F13031" s="113" t="s">
        <v>200</v>
      </c>
      <c r="G13031" s="113">
        <v>1.5493291430699401E-4</v>
      </c>
    </row>
    <row r="13032" spans="1:7" x14ac:dyDescent="0.25">
      <c r="A13032" s="108" t="str">
        <f t="shared" si="203"/>
        <v>IT_1993_1A3(FS)_NOx</v>
      </c>
      <c r="B13032" s="113" t="s">
        <v>155</v>
      </c>
      <c r="C13032" s="113">
        <v>1993</v>
      </c>
      <c r="D13032" s="113" t="s">
        <v>132</v>
      </c>
      <c r="E13032" s="113" t="s">
        <v>199</v>
      </c>
      <c r="F13032" s="113" t="s">
        <v>200</v>
      </c>
      <c r="G13032" s="113">
        <v>1103.45616577797</v>
      </c>
    </row>
    <row r="13033" spans="1:7" x14ac:dyDescent="0.25">
      <c r="A13033" s="108" t="str">
        <f t="shared" si="203"/>
        <v>IT_1993_1A3(FS)_NMVOC</v>
      </c>
      <c r="B13033" s="113" t="s">
        <v>155</v>
      </c>
      <c r="C13033" s="113">
        <v>1993</v>
      </c>
      <c r="D13033" s="113" t="s">
        <v>132</v>
      </c>
      <c r="E13033" s="113" t="s">
        <v>123</v>
      </c>
      <c r="F13033" s="113" t="s">
        <v>200</v>
      </c>
      <c r="G13033" s="113">
        <v>910.11009367548797</v>
      </c>
    </row>
    <row r="13034" spans="1:7" x14ac:dyDescent="0.25">
      <c r="A13034" s="108" t="str">
        <f t="shared" si="203"/>
        <v>IT_1993_1A3(FS)_SOx</v>
      </c>
      <c r="B13034" s="113" t="s">
        <v>155</v>
      </c>
      <c r="C13034" s="113">
        <v>1993</v>
      </c>
      <c r="D13034" s="113" t="s">
        <v>132</v>
      </c>
      <c r="E13034" s="113" t="s">
        <v>201</v>
      </c>
      <c r="F13034" s="113" t="s">
        <v>200</v>
      </c>
      <c r="G13034" s="113">
        <v>133.635790586182</v>
      </c>
    </row>
    <row r="13035" spans="1:7" x14ac:dyDescent="0.25">
      <c r="A13035" s="108" t="str">
        <f t="shared" si="203"/>
        <v>IT_1993_1A3(FS)_NH3</v>
      </c>
      <c r="B13035" s="113" t="s">
        <v>155</v>
      </c>
      <c r="C13035" s="113">
        <v>1993</v>
      </c>
      <c r="D13035" s="113" t="s">
        <v>132</v>
      </c>
      <c r="E13035" s="113" t="s">
        <v>124</v>
      </c>
      <c r="F13035" s="113" t="s">
        <v>200</v>
      </c>
      <c r="G13035" s="113">
        <v>1.6988351940052999</v>
      </c>
    </row>
    <row r="13036" spans="1:7" x14ac:dyDescent="0.25">
      <c r="A13036" s="108" t="str">
        <f t="shared" si="203"/>
        <v>IT_1993_1A3(FS)_PM2.5</v>
      </c>
      <c r="B13036" s="113" t="s">
        <v>155</v>
      </c>
      <c r="C13036" s="113">
        <v>1993</v>
      </c>
      <c r="D13036" s="113" t="s">
        <v>132</v>
      </c>
      <c r="E13036" s="113" t="s">
        <v>203</v>
      </c>
      <c r="F13036" s="113" t="s">
        <v>200</v>
      </c>
      <c r="G13036" s="113">
        <v>54.942108850689003</v>
      </c>
    </row>
    <row r="13037" spans="1:7" x14ac:dyDescent="0.25">
      <c r="A13037" s="108" t="str">
        <f t="shared" si="203"/>
        <v>IT_1993_3D_NOx</v>
      </c>
      <c r="B13037" s="113" t="s">
        <v>155</v>
      </c>
      <c r="C13037" s="113">
        <v>1993</v>
      </c>
      <c r="D13037" s="113" t="s">
        <v>206</v>
      </c>
      <c r="E13037" s="113" t="s">
        <v>199</v>
      </c>
      <c r="F13037" s="113" t="s">
        <v>200</v>
      </c>
      <c r="G13037" s="113">
        <v>66.164357979890696</v>
      </c>
    </row>
    <row r="13038" spans="1:7" x14ac:dyDescent="0.25">
      <c r="A13038" s="108" t="str">
        <f t="shared" si="203"/>
        <v>IT_1994_NATIONAL TOTAL_NOx</v>
      </c>
      <c r="B13038" s="113" t="s">
        <v>155</v>
      </c>
      <c r="C13038" s="113">
        <v>1994</v>
      </c>
      <c r="D13038" s="113" t="s">
        <v>122</v>
      </c>
      <c r="E13038" s="113" t="s">
        <v>199</v>
      </c>
      <c r="F13038" s="113" t="s">
        <v>200</v>
      </c>
      <c r="G13038" s="113">
        <v>2026.6704712675401</v>
      </c>
    </row>
    <row r="13039" spans="1:7" x14ac:dyDescent="0.25">
      <c r="A13039" s="108" t="str">
        <f t="shared" si="203"/>
        <v>IT_1994_NATIONAL TOTAL_NMVOC</v>
      </c>
      <c r="B13039" s="113" t="s">
        <v>155</v>
      </c>
      <c r="C13039" s="113">
        <v>1994</v>
      </c>
      <c r="D13039" s="113" t="s">
        <v>122</v>
      </c>
      <c r="E13039" s="113" t="s">
        <v>123</v>
      </c>
      <c r="F13039" s="113" t="s">
        <v>200</v>
      </c>
      <c r="G13039" s="113">
        <v>2061.80452632468</v>
      </c>
    </row>
    <row r="13040" spans="1:7" x14ac:dyDescent="0.25">
      <c r="A13040" s="108" t="str">
        <f t="shared" si="203"/>
        <v>IT_1994_NATIONAL TOTAL_SOx</v>
      </c>
      <c r="B13040" s="113" t="s">
        <v>155</v>
      </c>
      <c r="C13040" s="113">
        <v>1994</v>
      </c>
      <c r="D13040" s="113" t="s">
        <v>122</v>
      </c>
      <c r="E13040" s="113" t="s">
        <v>201</v>
      </c>
      <c r="F13040" s="113" t="s">
        <v>200</v>
      </c>
      <c r="G13040" s="113">
        <v>1389.2254697984599</v>
      </c>
    </row>
    <row r="13041" spans="1:7" x14ac:dyDescent="0.25">
      <c r="A13041" s="108" t="str">
        <f t="shared" si="203"/>
        <v>IT_1994_NATIONAL TOTAL_NH3</v>
      </c>
      <c r="B13041" s="113" t="s">
        <v>155</v>
      </c>
      <c r="C13041" s="113">
        <v>1994</v>
      </c>
      <c r="D13041" s="113" t="s">
        <v>122</v>
      </c>
      <c r="E13041" s="113" t="s">
        <v>124</v>
      </c>
      <c r="F13041" s="113" t="s">
        <v>200</v>
      </c>
      <c r="G13041" s="113">
        <v>522.89690136155104</v>
      </c>
    </row>
    <row r="13042" spans="1:7" x14ac:dyDescent="0.25">
      <c r="A13042" s="108" t="str">
        <f t="shared" si="203"/>
        <v>IT_1994_NATIONAL TOTAL_PM2.5</v>
      </c>
      <c r="B13042" s="113" t="s">
        <v>155</v>
      </c>
      <c r="C13042" s="113">
        <v>1994</v>
      </c>
      <c r="D13042" s="113" t="s">
        <v>122</v>
      </c>
      <c r="E13042" s="113" t="s">
        <v>203</v>
      </c>
      <c r="F13042" s="113" t="s">
        <v>200</v>
      </c>
      <c r="G13042" s="113">
        <v>233.210232295374</v>
      </c>
    </row>
    <row r="13043" spans="1:7" x14ac:dyDescent="0.25">
      <c r="A13043" s="108" t="str">
        <f t="shared" si="203"/>
        <v>IT_1994_NATIONAL TOTAL_Pb</v>
      </c>
      <c r="B13043" s="113" t="s">
        <v>155</v>
      </c>
      <c r="C13043" s="113">
        <v>1994</v>
      </c>
      <c r="D13043" s="113" t="s">
        <v>122</v>
      </c>
      <c r="E13043" s="113" t="s">
        <v>125</v>
      </c>
      <c r="F13043" s="113" t="s">
        <v>200</v>
      </c>
      <c r="G13043" s="113">
        <v>2.1181648131694102</v>
      </c>
    </row>
    <row r="13044" spans="1:7" x14ac:dyDescent="0.25">
      <c r="A13044" s="108" t="str">
        <f t="shared" si="203"/>
        <v>IT_1994_NATIONAL TOTAL_Cd</v>
      </c>
      <c r="B13044" s="113" t="s">
        <v>155</v>
      </c>
      <c r="C13044" s="113">
        <v>1994</v>
      </c>
      <c r="D13044" s="113" t="s">
        <v>122</v>
      </c>
      <c r="E13044" s="113" t="s">
        <v>126</v>
      </c>
      <c r="F13044" s="113" t="s">
        <v>200</v>
      </c>
      <c r="G13044" s="113">
        <v>1.05861977719114E-2</v>
      </c>
    </row>
    <row r="13045" spans="1:7" x14ac:dyDescent="0.25">
      <c r="A13045" s="108" t="str">
        <f t="shared" si="203"/>
        <v>IT_1994_NATIONAL TOTAL_Hg</v>
      </c>
      <c r="B13045" s="113" t="s">
        <v>155</v>
      </c>
      <c r="C13045" s="113">
        <v>1994</v>
      </c>
      <c r="D13045" s="113" t="s">
        <v>122</v>
      </c>
      <c r="E13045" s="113" t="s">
        <v>127</v>
      </c>
      <c r="F13045" s="113" t="s">
        <v>200</v>
      </c>
      <c r="G13045" s="113">
        <v>1.40314566335023E-2</v>
      </c>
    </row>
    <row r="13046" spans="1:7" x14ac:dyDescent="0.25">
      <c r="A13046" s="108" t="str">
        <f t="shared" si="203"/>
        <v>IT_1994_NATIONAL TOTAL_DIOX</v>
      </c>
      <c r="B13046" s="113" t="s">
        <v>155</v>
      </c>
      <c r="C13046" s="113">
        <v>1994</v>
      </c>
      <c r="D13046" s="113" t="s">
        <v>122</v>
      </c>
      <c r="E13046" s="113" t="s">
        <v>128</v>
      </c>
      <c r="F13046" s="113" t="s">
        <v>200</v>
      </c>
      <c r="G13046" s="150">
        <v>4.9024868719624598E-7</v>
      </c>
    </row>
    <row r="13047" spans="1:7" x14ac:dyDescent="0.25">
      <c r="A13047" s="108" t="str">
        <f t="shared" si="203"/>
        <v>IT_1994_NATIONAL TOTAL_PAH</v>
      </c>
      <c r="B13047" s="113" t="s">
        <v>155</v>
      </c>
      <c r="C13047" s="113">
        <v>1994</v>
      </c>
      <c r="D13047" s="113" t="s">
        <v>122</v>
      </c>
      <c r="E13047" s="113" t="s">
        <v>129</v>
      </c>
      <c r="F13047" s="113" t="s">
        <v>200</v>
      </c>
      <c r="G13047" s="113">
        <v>8.8400405126714598E-2</v>
      </c>
    </row>
    <row r="13048" spans="1:7" x14ac:dyDescent="0.25">
      <c r="A13048" s="108" t="str">
        <f t="shared" si="203"/>
        <v>IT_1994_NATIONAL TOTAL_HCB</v>
      </c>
      <c r="B13048" s="113" t="s">
        <v>155</v>
      </c>
      <c r="C13048" s="113">
        <v>1994</v>
      </c>
      <c r="D13048" s="113" t="s">
        <v>122</v>
      </c>
      <c r="E13048" s="113" t="s">
        <v>130</v>
      </c>
      <c r="F13048" s="113" t="s">
        <v>200</v>
      </c>
      <c r="G13048" s="113">
        <v>1.16662165887035E-4</v>
      </c>
    </row>
    <row r="13049" spans="1:7" x14ac:dyDescent="0.25">
      <c r="A13049" s="108" t="str">
        <f t="shared" si="203"/>
        <v>IT_1994_NATIONAL TOTAL_PCB</v>
      </c>
      <c r="B13049" s="113" t="s">
        <v>155</v>
      </c>
      <c r="C13049" s="113">
        <v>1994</v>
      </c>
      <c r="D13049" s="113" t="s">
        <v>122</v>
      </c>
      <c r="E13049" s="113" t="s">
        <v>259</v>
      </c>
      <c r="F13049" s="113" t="s">
        <v>200</v>
      </c>
      <c r="G13049" s="113">
        <v>1.54819785716059E-4</v>
      </c>
    </row>
    <row r="13050" spans="1:7" x14ac:dyDescent="0.25">
      <c r="A13050" s="108" t="str">
        <f t="shared" si="203"/>
        <v>IT_1994_1A3(FS)_NOx</v>
      </c>
      <c r="B13050" s="113" t="s">
        <v>155</v>
      </c>
      <c r="C13050" s="113">
        <v>1994</v>
      </c>
      <c r="D13050" s="113" t="s">
        <v>132</v>
      </c>
      <c r="E13050" s="113" t="s">
        <v>199</v>
      </c>
      <c r="F13050" s="113" t="s">
        <v>200</v>
      </c>
      <c r="G13050" s="113">
        <v>1060.2864504213301</v>
      </c>
    </row>
    <row r="13051" spans="1:7" x14ac:dyDescent="0.25">
      <c r="A13051" s="108" t="str">
        <f t="shared" si="203"/>
        <v>IT_1994_1A3(FS)_NMVOC</v>
      </c>
      <c r="B13051" s="113" t="s">
        <v>155</v>
      </c>
      <c r="C13051" s="113">
        <v>1994</v>
      </c>
      <c r="D13051" s="113" t="s">
        <v>132</v>
      </c>
      <c r="E13051" s="113" t="s">
        <v>123</v>
      </c>
      <c r="F13051" s="113" t="s">
        <v>200</v>
      </c>
      <c r="G13051" s="113">
        <v>883.19134139166101</v>
      </c>
    </row>
    <row r="13052" spans="1:7" x14ac:dyDescent="0.25">
      <c r="A13052" s="108" t="str">
        <f t="shared" si="203"/>
        <v>IT_1994_1A3(FS)_SOx</v>
      </c>
      <c r="B13052" s="113" t="s">
        <v>155</v>
      </c>
      <c r="C13052" s="113">
        <v>1994</v>
      </c>
      <c r="D13052" s="113" t="s">
        <v>132</v>
      </c>
      <c r="E13052" s="113" t="s">
        <v>201</v>
      </c>
      <c r="F13052" s="113" t="s">
        <v>200</v>
      </c>
      <c r="G13052" s="113">
        <v>100.664127741529</v>
      </c>
    </row>
    <row r="13053" spans="1:7" x14ac:dyDescent="0.25">
      <c r="A13053" s="108" t="str">
        <f t="shared" si="203"/>
        <v>IT_1994_1A3(FS)_NH3</v>
      </c>
      <c r="B13053" s="113" t="s">
        <v>155</v>
      </c>
      <c r="C13053" s="113">
        <v>1994</v>
      </c>
      <c r="D13053" s="113" t="s">
        <v>132</v>
      </c>
      <c r="E13053" s="113" t="s">
        <v>124</v>
      </c>
      <c r="F13053" s="113" t="s">
        <v>200</v>
      </c>
      <c r="G13053" s="113">
        <v>3.71068933750949</v>
      </c>
    </row>
    <row r="13054" spans="1:7" x14ac:dyDescent="0.25">
      <c r="A13054" s="108" t="str">
        <f t="shared" si="203"/>
        <v>IT_1994_1A3(FS)_PM2.5</v>
      </c>
      <c r="B13054" s="113" t="s">
        <v>155</v>
      </c>
      <c r="C13054" s="113">
        <v>1994</v>
      </c>
      <c r="D13054" s="113" t="s">
        <v>132</v>
      </c>
      <c r="E13054" s="113" t="s">
        <v>203</v>
      </c>
      <c r="F13054" s="113" t="s">
        <v>200</v>
      </c>
      <c r="G13054" s="113">
        <v>52.347379143868601</v>
      </c>
    </row>
    <row r="13055" spans="1:7" x14ac:dyDescent="0.25">
      <c r="A13055" s="108" t="str">
        <f t="shared" si="203"/>
        <v>IT_1994_3D_NOx</v>
      </c>
      <c r="B13055" s="113" t="s">
        <v>155</v>
      </c>
      <c r="C13055" s="113">
        <v>1994</v>
      </c>
      <c r="D13055" s="113" t="s">
        <v>206</v>
      </c>
      <c r="E13055" s="113" t="s">
        <v>199</v>
      </c>
      <c r="F13055" s="113" t="s">
        <v>200</v>
      </c>
      <c r="G13055" s="113">
        <v>64.129195464242699</v>
      </c>
    </row>
    <row r="13056" spans="1:7" x14ac:dyDescent="0.25">
      <c r="A13056" s="108" t="str">
        <f t="shared" si="203"/>
        <v>IT_1995_NATIONAL TOTAL_NOx</v>
      </c>
      <c r="B13056" s="113" t="s">
        <v>155</v>
      </c>
      <c r="C13056" s="113">
        <v>1995</v>
      </c>
      <c r="D13056" s="113" t="s">
        <v>122</v>
      </c>
      <c r="E13056" s="113" t="s">
        <v>199</v>
      </c>
      <c r="F13056" s="113" t="s">
        <v>200</v>
      </c>
      <c r="G13056" s="113">
        <v>1988.3303455692701</v>
      </c>
    </row>
    <row r="13057" spans="1:7" x14ac:dyDescent="0.25">
      <c r="A13057" s="108" t="str">
        <f t="shared" si="203"/>
        <v>IT_1995_NATIONAL TOTAL_NMVOC</v>
      </c>
      <c r="B13057" s="113" t="s">
        <v>155</v>
      </c>
      <c r="C13057" s="113">
        <v>1995</v>
      </c>
      <c r="D13057" s="113" t="s">
        <v>122</v>
      </c>
      <c r="E13057" s="113" t="s">
        <v>123</v>
      </c>
      <c r="F13057" s="113" t="s">
        <v>200</v>
      </c>
      <c r="G13057" s="113">
        <v>2040.4130017636501</v>
      </c>
    </row>
    <row r="13058" spans="1:7" x14ac:dyDescent="0.25">
      <c r="A13058" s="108" t="str">
        <f t="shared" ref="A13058:A13121" si="204">CONCATENATE(B13058,"_",C13058,"_",D13058,"_",E13058)</f>
        <v>IT_1995_NATIONAL TOTAL_SOx</v>
      </c>
      <c r="B13058" s="113" t="s">
        <v>155</v>
      </c>
      <c r="C13058" s="113">
        <v>1995</v>
      </c>
      <c r="D13058" s="113" t="s">
        <v>122</v>
      </c>
      <c r="E13058" s="113" t="s">
        <v>201</v>
      </c>
      <c r="F13058" s="113" t="s">
        <v>200</v>
      </c>
      <c r="G13058" s="113">
        <v>1322.4172947843999</v>
      </c>
    </row>
    <row r="13059" spans="1:7" x14ac:dyDescent="0.25">
      <c r="A13059" s="108" t="str">
        <f t="shared" si="204"/>
        <v>IT_1995_NATIONAL TOTAL_NH3</v>
      </c>
      <c r="B13059" s="113" t="s">
        <v>155</v>
      </c>
      <c r="C13059" s="113">
        <v>1995</v>
      </c>
      <c r="D13059" s="113" t="s">
        <v>122</v>
      </c>
      <c r="E13059" s="113" t="s">
        <v>124</v>
      </c>
      <c r="F13059" s="113" t="s">
        <v>200</v>
      </c>
      <c r="G13059" s="113">
        <v>514.77557958836405</v>
      </c>
    </row>
    <row r="13060" spans="1:7" x14ac:dyDescent="0.25">
      <c r="A13060" s="108" t="str">
        <f t="shared" si="204"/>
        <v>IT_1995_NATIONAL TOTAL_PM2.5</v>
      </c>
      <c r="B13060" s="113" t="s">
        <v>155</v>
      </c>
      <c r="C13060" s="113">
        <v>1995</v>
      </c>
      <c r="D13060" s="113" t="s">
        <v>122</v>
      </c>
      <c r="E13060" s="113" t="s">
        <v>203</v>
      </c>
      <c r="F13060" s="113" t="s">
        <v>200</v>
      </c>
      <c r="G13060" s="113">
        <v>234.24732888779999</v>
      </c>
    </row>
    <row r="13061" spans="1:7" x14ac:dyDescent="0.25">
      <c r="A13061" s="108" t="str">
        <f t="shared" si="204"/>
        <v>IT_1995_NATIONAL TOTAL_Pb</v>
      </c>
      <c r="B13061" s="113" t="s">
        <v>155</v>
      </c>
      <c r="C13061" s="113">
        <v>1995</v>
      </c>
      <c r="D13061" s="113" t="s">
        <v>122</v>
      </c>
      <c r="E13061" s="113" t="s">
        <v>125</v>
      </c>
      <c r="F13061" s="113" t="s">
        <v>200</v>
      </c>
      <c r="G13061" s="113">
        <v>2.0206359218359999</v>
      </c>
    </row>
    <row r="13062" spans="1:7" x14ac:dyDescent="0.25">
      <c r="A13062" s="108" t="str">
        <f t="shared" si="204"/>
        <v>IT_1995_NATIONAL TOTAL_Cd</v>
      </c>
      <c r="B13062" s="113" t="s">
        <v>155</v>
      </c>
      <c r="C13062" s="113">
        <v>1995</v>
      </c>
      <c r="D13062" s="113" t="s">
        <v>122</v>
      </c>
      <c r="E13062" s="113" t="s">
        <v>126</v>
      </c>
      <c r="F13062" s="113" t="s">
        <v>200</v>
      </c>
      <c r="G13062" s="113">
        <v>1.05710994324283E-2</v>
      </c>
    </row>
    <row r="13063" spans="1:7" x14ac:dyDescent="0.25">
      <c r="A13063" s="108" t="str">
        <f t="shared" si="204"/>
        <v>IT_1995_NATIONAL TOTAL_Hg</v>
      </c>
      <c r="B13063" s="113" t="s">
        <v>155</v>
      </c>
      <c r="C13063" s="113">
        <v>1995</v>
      </c>
      <c r="D13063" s="113" t="s">
        <v>122</v>
      </c>
      <c r="E13063" s="113" t="s">
        <v>127</v>
      </c>
      <c r="F13063" s="113" t="s">
        <v>200</v>
      </c>
      <c r="G13063" s="113">
        <v>1.43592520049136E-2</v>
      </c>
    </row>
    <row r="13064" spans="1:7" x14ac:dyDescent="0.25">
      <c r="A13064" s="108" t="str">
        <f t="shared" si="204"/>
        <v>IT_1995_NATIONAL TOTAL_DIOX</v>
      </c>
      <c r="B13064" s="113" t="s">
        <v>155</v>
      </c>
      <c r="C13064" s="113">
        <v>1995</v>
      </c>
      <c r="D13064" s="113" t="s">
        <v>122</v>
      </c>
      <c r="E13064" s="113" t="s">
        <v>128</v>
      </c>
      <c r="F13064" s="113" t="s">
        <v>200</v>
      </c>
      <c r="G13064" s="150">
        <v>5.1098009849241199E-7</v>
      </c>
    </row>
    <row r="13065" spans="1:7" x14ac:dyDescent="0.25">
      <c r="A13065" s="108" t="str">
        <f t="shared" si="204"/>
        <v>IT_1995_NATIONAL TOTAL_PAH</v>
      </c>
      <c r="B13065" s="113" t="s">
        <v>155</v>
      </c>
      <c r="C13065" s="113">
        <v>1995</v>
      </c>
      <c r="D13065" s="113" t="s">
        <v>122</v>
      </c>
      <c r="E13065" s="113" t="s">
        <v>129</v>
      </c>
      <c r="F13065" s="113" t="s">
        <v>200</v>
      </c>
      <c r="G13065" s="113">
        <v>9.2136268544699598E-2</v>
      </c>
    </row>
    <row r="13066" spans="1:7" x14ac:dyDescent="0.25">
      <c r="A13066" s="108" t="str">
        <f t="shared" si="204"/>
        <v>IT_1995_NATIONAL TOTAL_HCB</v>
      </c>
      <c r="B13066" s="113" t="s">
        <v>155</v>
      </c>
      <c r="C13066" s="113">
        <v>1995</v>
      </c>
      <c r="D13066" s="113" t="s">
        <v>122</v>
      </c>
      <c r="E13066" s="113" t="s">
        <v>130</v>
      </c>
      <c r="F13066" s="113" t="s">
        <v>200</v>
      </c>
      <c r="G13066" s="113">
        <v>1.1019729411727801E-4</v>
      </c>
    </row>
    <row r="13067" spans="1:7" x14ac:dyDescent="0.25">
      <c r="A13067" s="108" t="str">
        <f t="shared" si="204"/>
        <v>IT_1995_NATIONAL TOTAL_PCB</v>
      </c>
      <c r="B13067" s="113" t="s">
        <v>155</v>
      </c>
      <c r="C13067" s="113">
        <v>1995</v>
      </c>
      <c r="D13067" s="113" t="s">
        <v>122</v>
      </c>
      <c r="E13067" s="113" t="s">
        <v>259</v>
      </c>
      <c r="F13067" s="113" t="s">
        <v>200</v>
      </c>
      <c r="G13067" s="113">
        <v>1.65997546928407E-4</v>
      </c>
    </row>
    <row r="13068" spans="1:7" x14ac:dyDescent="0.25">
      <c r="A13068" s="108" t="str">
        <f t="shared" si="204"/>
        <v>IT_1995_1A3(FS)_NOx</v>
      </c>
      <c r="B13068" s="113" t="s">
        <v>155</v>
      </c>
      <c r="C13068" s="113">
        <v>1995</v>
      </c>
      <c r="D13068" s="113" t="s">
        <v>132</v>
      </c>
      <c r="E13068" s="113" t="s">
        <v>199</v>
      </c>
      <c r="F13068" s="113" t="s">
        <v>200</v>
      </c>
      <c r="G13068" s="113">
        <v>1039.50257760969</v>
      </c>
    </row>
    <row r="13069" spans="1:7" x14ac:dyDescent="0.25">
      <c r="A13069" s="108" t="str">
        <f t="shared" si="204"/>
        <v>IT_1995_1A3(FS)_NMVOC</v>
      </c>
      <c r="B13069" s="113" t="s">
        <v>155</v>
      </c>
      <c r="C13069" s="113">
        <v>1995</v>
      </c>
      <c r="D13069" s="113" t="s">
        <v>132</v>
      </c>
      <c r="E13069" s="113" t="s">
        <v>123</v>
      </c>
      <c r="F13069" s="113" t="s">
        <v>200</v>
      </c>
      <c r="G13069" s="113">
        <v>879.74975833316898</v>
      </c>
    </row>
    <row r="13070" spans="1:7" x14ac:dyDescent="0.25">
      <c r="A13070" s="108" t="str">
        <f t="shared" si="204"/>
        <v>IT_1995_1A3(FS)_SOx</v>
      </c>
      <c r="B13070" s="113" t="s">
        <v>155</v>
      </c>
      <c r="C13070" s="113">
        <v>1995</v>
      </c>
      <c r="D13070" s="113" t="s">
        <v>132</v>
      </c>
      <c r="E13070" s="113" t="s">
        <v>201</v>
      </c>
      <c r="F13070" s="113" t="s">
        <v>200</v>
      </c>
      <c r="G13070" s="113">
        <v>71.596884221324302</v>
      </c>
    </row>
    <row r="13071" spans="1:7" x14ac:dyDescent="0.25">
      <c r="A13071" s="108" t="str">
        <f t="shared" si="204"/>
        <v>IT_1995_1A3(FS)_NH3</v>
      </c>
      <c r="B13071" s="113" t="s">
        <v>155</v>
      </c>
      <c r="C13071" s="113">
        <v>1995</v>
      </c>
      <c r="D13071" s="113" t="s">
        <v>132</v>
      </c>
      <c r="E13071" s="113" t="s">
        <v>124</v>
      </c>
      <c r="F13071" s="113" t="s">
        <v>200</v>
      </c>
      <c r="G13071" s="113">
        <v>5.3047518806352301</v>
      </c>
    </row>
    <row r="13072" spans="1:7" x14ac:dyDescent="0.25">
      <c r="A13072" s="108" t="str">
        <f t="shared" si="204"/>
        <v>IT_1995_1A3(FS)_PM2.5</v>
      </c>
      <c r="B13072" s="113" t="s">
        <v>155</v>
      </c>
      <c r="C13072" s="113">
        <v>1995</v>
      </c>
      <c r="D13072" s="113" t="s">
        <v>132</v>
      </c>
      <c r="E13072" s="113" t="s">
        <v>203</v>
      </c>
      <c r="F13072" s="113" t="s">
        <v>200</v>
      </c>
      <c r="G13072" s="113">
        <v>51.938506060362698</v>
      </c>
    </row>
    <row r="13073" spans="1:7" x14ac:dyDescent="0.25">
      <c r="A13073" s="108" t="str">
        <f t="shared" si="204"/>
        <v>IT_1995_3D_NOx</v>
      </c>
      <c r="B13073" s="113" t="s">
        <v>155</v>
      </c>
      <c r="C13073" s="113">
        <v>1995</v>
      </c>
      <c r="D13073" s="113" t="s">
        <v>206</v>
      </c>
      <c r="E13073" s="113" t="s">
        <v>199</v>
      </c>
      <c r="F13073" s="113" t="s">
        <v>200</v>
      </c>
      <c r="G13073" s="113">
        <v>61.650561420690302</v>
      </c>
    </row>
    <row r="13074" spans="1:7" x14ac:dyDescent="0.25">
      <c r="A13074" s="108" t="str">
        <f t="shared" si="204"/>
        <v>IT_1996_NATIONAL TOTAL_NOx</v>
      </c>
      <c r="B13074" s="113" t="s">
        <v>155</v>
      </c>
      <c r="C13074" s="113">
        <v>1996</v>
      </c>
      <c r="D13074" s="113" t="s">
        <v>122</v>
      </c>
      <c r="E13074" s="113" t="s">
        <v>199</v>
      </c>
      <c r="F13074" s="113" t="s">
        <v>200</v>
      </c>
      <c r="G13074" s="113">
        <v>1915.1429544365501</v>
      </c>
    </row>
    <row r="13075" spans="1:7" x14ac:dyDescent="0.25">
      <c r="A13075" s="108" t="str">
        <f t="shared" si="204"/>
        <v>IT_1996_NATIONAL TOTAL_NMVOC</v>
      </c>
      <c r="B13075" s="113" t="s">
        <v>155</v>
      </c>
      <c r="C13075" s="113">
        <v>1996</v>
      </c>
      <c r="D13075" s="113" t="s">
        <v>122</v>
      </c>
      <c r="E13075" s="113" t="s">
        <v>123</v>
      </c>
      <c r="F13075" s="113" t="s">
        <v>200</v>
      </c>
      <c r="G13075" s="113">
        <v>1990.3327414355099</v>
      </c>
    </row>
    <row r="13076" spans="1:7" x14ac:dyDescent="0.25">
      <c r="A13076" s="108" t="str">
        <f t="shared" si="204"/>
        <v>IT_1996_NATIONAL TOTAL_SOx</v>
      </c>
      <c r="B13076" s="113" t="s">
        <v>155</v>
      </c>
      <c r="C13076" s="113">
        <v>1996</v>
      </c>
      <c r="D13076" s="113" t="s">
        <v>122</v>
      </c>
      <c r="E13076" s="113" t="s">
        <v>201</v>
      </c>
      <c r="F13076" s="113" t="s">
        <v>200</v>
      </c>
      <c r="G13076" s="113">
        <v>1213.6092272488099</v>
      </c>
    </row>
    <row r="13077" spans="1:7" x14ac:dyDescent="0.25">
      <c r="A13077" s="108" t="str">
        <f t="shared" si="204"/>
        <v>IT_1996_NATIONAL TOTAL_NH3</v>
      </c>
      <c r="B13077" s="113" t="s">
        <v>155</v>
      </c>
      <c r="C13077" s="113">
        <v>1996</v>
      </c>
      <c r="D13077" s="113" t="s">
        <v>122</v>
      </c>
      <c r="E13077" s="113" t="s">
        <v>124</v>
      </c>
      <c r="F13077" s="113" t="s">
        <v>200</v>
      </c>
      <c r="G13077" s="113">
        <v>507.66178570513603</v>
      </c>
    </row>
    <row r="13078" spans="1:7" x14ac:dyDescent="0.25">
      <c r="A13078" s="108" t="str">
        <f t="shared" si="204"/>
        <v>IT_1996_NATIONAL TOTAL_PM2.5</v>
      </c>
      <c r="B13078" s="113" t="s">
        <v>155</v>
      </c>
      <c r="C13078" s="113">
        <v>1996</v>
      </c>
      <c r="D13078" s="113" t="s">
        <v>122</v>
      </c>
      <c r="E13078" s="113" t="s">
        <v>203</v>
      </c>
      <c r="F13078" s="113" t="s">
        <v>200</v>
      </c>
      <c r="G13078" s="113">
        <v>222.98388008215301</v>
      </c>
    </row>
    <row r="13079" spans="1:7" x14ac:dyDescent="0.25">
      <c r="A13079" s="108" t="str">
        <f t="shared" si="204"/>
        <v>IT_1996_NATIONAL TOTAL_Pb</v>
      </c>
      <c r="B13079" s="113" t="s">
        <v>155</v>
      </c>
      <c r="C13079" s="113">
        <v>1996</v>
      </c>
      <c r="D13079" s="113" t="s">
        <v>122</v>
      </c>
      <c r="E13079" s="113" t="s">
        <v>125</v>
      </c>
      <c r="F13079" s="113" t="s">
        <v>200</v>
      </c>
      <c r="G13079" s="113">
        <v>1.9128611861247</v>
      </c>
    </row>
    <row r="13080" spans="1:7" x14ac:dyDescent="0.25">
      <c r="A13080" s="108" t="str">
        <f t="shared" si="204"/>
        <v>IT_1996_NATIONAL TOTAL_Cd</v>
      </c>
      <c r="B13080" s="113" t="s">
        <v>155</v>
      </c>
      <c r="C13080" s="113">
        <v>1996</v>
      </c>
      <c r="D13080" s="113" t="s">
        <v>122</v>
      </c>
      <c r="E13080" s="113" t="s">
        <v>126</v>
      </c>
      <c r="F13080" s="113" t="s">
        <v>200</v>
      </c>
      <c r="G13080" s="113">
        <v>1.03687159247026E-2</v>
      </c>
    </row>
    <row r="13081" spans="1:7" x14ac:dyDescent="0.25">
      <c r="A13081" s="108" t="str">
        <f t="shared" si="204"/>
        <v>IT_1996_NATIONAL TOTAL_Hg</v>
      </c>
      <c r="B13081" s="113" t="s">
        <v>155</v>
      </c>
      <c r="C13081" s="113">
        <v>1996</v>
      </c>
      <c r="D13081" s="113" t="s">
        <v>122</v>
      </c>
      <c r="E13081" s="113" t="s">
        <v>127</v>
      </c>
      <c r="F13081" s="113" t="s">
        <v>200</v>
      </c>
      <c r="G13081" s="113">
        <v>1.4130986714785999E-2</v>
      </c>
    </row>
    <row r="13082" spans="1:7" x14ac:dyDescent="0.25">
      <c r="A13082" s="108" t="str">
        <f t="shared" si="204"/>
        <v>IT_1996_NATIONAL TOTAL_DIOX</v>
      </c>
      <c r="B13082" s="113" t="s">
        <v>155</v>
      </c>
      <c r="C13082" s="113">
        <v>1996</v>
      </c>
      <c r="D13082" s="113" t="s">
        <v>122</v>
      </c>
      <c r="E13082" s="113" t="s">
        <v>128</v>
      </c>
      <c r="F13082" s="113" t="s">
        <v>200</v>
      </c>
      <c r="G13082" s="150">
        <v>4.7699705766383705E-7</v>
      </c>
    </row>
    <row r="13083" spans="1:7" x14ac:dyDescent="0.25">
      <c r="A13083" s="108" t="str">
        <f t="shared" si="204"/>
        <v>IT_1996_NATIONAL TOTAL_PAH</v>
      </c>
      <c r="B13083" s="113" t="s">
        <v>155</v>
      </c>
      <c r="C13083" s="113">
        <v>1996</v>
      </c>
      <c r="D13083" s="113" t="s">
        <v>122</v>
      </c>
      <c r="E13083" s="113" t="s">
        <v>129</v>
      </c>
      <c r="F13083" s="113" t="s">
        <v>200</v>
      </c>
      <c r="G13083" s="113">
        <v>8.5596758534692605E-2</v>
      </c>
    </row>
    <row r="13084" spans="1:7" x14ac:dyDescent="0.25">
      <c r="A13084" s="108" t="str">
        <f t="shared" si="204"/>
        <v>IT_1996_NATIONAL TOTAL_HCB</v>
      </c>
      <c r="B13084" s="113" t="s">
        <v>155</v>
      </c>
      <c r="C13084" s="113">
        <v>1996</v>
      </c>
      <c r="D13084" s="113" t="s">
        <v>122</v>
      </c>
      <c r="E13084" s="113" t="s">
        <v>130</v>
      </c>
      <c r="F13084" s="113" t="s">
        <v>200</v>
      </c>
      <c r="G13084" s="150">
        <v>9.0499797262408302E-5</v>
      </c>
    </row>
    <row r="13085" spans="1:7" x14ac:dyDescent="0.25">
      <c r="A13085" s="108" t="str">
        <f t="shared" si="204"/>
        <v>IT_1996_NATIONAL TOTAL_PCB</v>
      </c>
      <c r="B13085" s="113" t="s">
        <v>155</v>
      </c>
      <c r="C13085" s="113">
        <v>1996</v>
      </c>
      <c r="D13085" s="113" t="s">
        <v>122</v>
      </c>
      <c r="E13085" s="113" t="s">
        <v>259</v>
      </c>
      <c r="F13085" s="113" t="s">
        <v>200</v>
      </c>
      <c r="G13085" s="113">
        <v>1.4927793718839E-4</v>
      </c>
    </row>
    <row r="13086" spans="1:7" x14ac:dyDescent="0.25">
      <c r="A13086" s="108" t="str">
        <f t="shared" si="204"/>
        <v>IT_1996_1A3(FS)_NOx</v>
      </c>
      <c r="B13086" s="113" t="s">
        <v>155</v>
      </c>
      <c r="C13086" s="113">
        <v>1996</v>
      </c>
      <c r="D13086" s="113" t="s">
        <v>132</v>
      </c>
      <c r="E13086" s="113" t="s">
        <v>199</v>
      </c>
      <c r="F13086" s="113" t="s">
        <v>200</v>
      </c>
      <c r="G13086" s="113">
        <v>1003.6657377256701</v>
      </c>
    </row>
    <row r="13087" spans="1:7" x14ac:dyDescent="0.25">
      <c r="A13087" s="108" t="str">
        <f t="shared" si="204"/>
        <v>IT_1996_1A3(FS)_NMVOC</v>
      </c>
      <c r="B13087" s="113" t="s">
        <v>155</v>
      </c>
      <c r="C13087" s="113">
        <v>1996</v>
      </c>
      <c r="D13087" s="113" t="s">
        <v>132</v>
      </c>
      <c r="E13087" s="113" t="s">
        <v>123</v>
      </c>
      <c r="F13087" s="113" t="s">
        <v>200</v>
      </c>
      <c r="G13087" s="113">
        <v>862.92922995395304</v>
      </c>
    </row>
    <row r="13088" spans="1:7" x14ac:dyDescent="0.25">
      <c r="A13088" s="108" t="str">
        <f t="shared" si="204"/>
        <v>IT_1996_1A3(FS)_SOx</v>
      </c>
      <c r="B13088" s="113" t="s">
        <v>155</v>
      </c>
      <c r="C13088" s="113">
        <v>1996</v>
      </c>
      <c r="D13088" s="113" t="s">
        <v>132</v>
      </c>
      <c r="E13088" s="113" t="s">
        <v>201</v>
      </c>
      <c r="F13088" s="113" t="s">
        <v>200</v>
      </c>
      <c r="G13088" s="113">
        <v>71.411737758167803</v>
      </c>
    </row>
    <row r="13089" spans="1:7" x14ac:dyDescent="0.25">
      <c r="A13089" s="108" t="str">
        <f t="shared" si="204"/>
        <v>IT_1996_1A3(FS)_NH3</v>
      </c>
      <c r="B13089" s="113" t="s">
        <v>155</v>
      </c>
      <c r="C13089" s="113">
        <v>1996</v>
      </c>
      <c r="D13089" s="113" t="s">
        <v>132</v>
      </c>
      <c r="E13089" s="113" t="s">
        <v>124</v>
      </c>
      <c r="F13089" s="113" t="s">
        <v>200</v>
      </c>
      <c r="G13089" s="113">
        <v>6.6517736146055704</v>
      </c>
    </row>
    <row r="13090" spans="1:7" x14ac:dyDescent="0.25">
      <c r="A13090" s="108" t="str">
        <f t="shared" si="204"/>
        <v>IT_1996_1A3(FS)_PM2.5</v>
      </c>
      <c r="B13090" s="113" t="s">
        <v>155</v>
      </c>
      <c r="C13090" s="113">
        <v>1996</v>
      </c>
      <c r="D13090" s="113" t="s">
        <v>132</v>
      </c>
      <c r="E13090" s="113" t="s">
        <v>203</v>
      </c>
      <c r="F13090" s="113" t="s">
        <v>200</v>
      </c>
      <c r="G13090" s="113">
        <v>51.113199950131303</v>
      </c>
    </row>
    <row r="13091" spans="1:7" x14ac:dyDescent="0.25">
      <c r="A13091" s="108" t="str">
        <f t="shared" si="204"/>
        <v>IT_1996_3D_NOx</v>
      </c>
      <c r="B13091" s="113" t="s">
        <v>155</v>
      </c>
      <c r="C13091" s="113">
        <v>1996</v>
      </c>
      <c r="D13091" s="113" t="s">
        <v>206</v>
      </c>
      <c r="E13091" s="113" t="s">
        <v>199</v>
      </c>
      <c r="F13091" s="113" t="s">
        <v>200</v>
      </c>
      <c r="G13091" s="113">
        <v>60.2428319493808</v>
      </c>
    </row>
    <row r="13092" spans="1:7" x14ac:dyDescent="0.25">
      <c r="A13092" s="108" t="str">
        <f t="shared" si="204"/>
        <v>IT_1997_NATIONAL TOTAL_NOx</v>
      </c>
      <c r="B13092" s="113" t="s">
        <v>155</v>
      </c>
      <c r="C13092" s="113">
        <v>1997</v>
      </c>
      <c r="D13092" s="113" t="s">
        <v>122</v>
      </c>
      <c r="E13092" s="113" t="s">
        <v>199</v>
      </c>
      <c r="F13092" s="113" t="s">
        <v>200</v>
      </c>
      <c r="G13092" s="113">
        <v>1837.1605727398901</v>
      </c>
    </row>
    <row r="13093" spans="1:7" x14ac:dyDescent="0.25">
      <c r="A13093" s="108" t="str">
        <f t="shared" si="204"/>
        <v>IT_1997_NATIONAL TOTAL_NMVOC</v>
      </c>
      <c r="B13093" s="113" t="s">
        <v>155</v>
      </c>
      <c r="C13093" s="113">
        <v>1997</v>
      </c>
      <c r="D13093" s="113" t="s">
        <v>122</v>
      </c>
      <c r="E13093" s="113" t="s">
        <v>123</v>
      </c>
      <c r="F13093" s="113" t="s">
        <v>200</v>
      </c>
      <c r="G13093" s="113">
        <v>1944.09218702168</v>
      </c>
    </row>
    <row r="13094" spans="1:7" x14ac:dyDescent="0.25">
      <c r="A13094" s="108" t="str">
        <f t="shared" si="204"/>
        <v>IT_1997_NATIONAL TOTAL_SOx</v>
      </c>
      <c r="B13094" s="113" t="s">
        <v>155</v>
      </c>
      <c r="C13094" s="113">
        <v>1997</v>
      </c>
      <c r="D13094" s="113" t="s">
        <v>122</v>
      </c>
      <c r="E13094" s="113" t="s">
        <v>201</v>
      </c>
      <c r="F13094" s="113" t="s">
        <v>200</v>
      </c>
      <c r="G13094" s="113">
        <v>1138.0388007960501</v>
      </c>
    </row>
    <row r="13095" spans="1:7" x14ac:dyDescent="0.25">
      <c r="A13095" s="108" t="str">
        <f t="shared" si="204"/>
        <v>IT_1997_NATIONAL TOTAL_NH3</v>
      </c>
      <c r="B13095" s="113" t="s">
        <v>155</v>
      </c>
      <c r="C13095" s="113">
        <v>1997</v>
      </c>
      <c r="D13095" s="113" t="s">
        <v>122</v>
      </c>
      <c r="E13095" s="113" t="s">
        <v>124</v>
      </c>
      <c r="F13095" s="113" t="s">
        <v>200</v>
      </c>
      <c r="G13095" s="113">
        <v>522.76353309188903</v>
      </c>
    </row>
    <row r="13096" spans="1:7" x14ac:dyDescent="0.25">
      <c r="A13096" s="108" t="str">
        <f t="shared" si="204"/>
        <v>IT_1997_NATIONAL TOTAL_PM2.5</v>
      </c>
      <c r="B13096" s="113" t="s">
        <v>155</v>
      </c>
      <c r="C13096" s="113">
        <v>1997</v>
      </c>
      <c r="D13096" s="113" t="s">
        <v>122</v>
      </c>
      <c r="E13096" s="113" t="s">
        <v>203</v>
      </c>
      <c r="F13096" s="113" t="s">
        <v>200</v>
      </c>
      <c r="G13096" s="113">
        <v>220.180372532457</v>
      </c>
    </row>
    <row r="13097" spans="1:7" x14ac:dyDescent="0.25">
      <c r="A13097" s="108" t="str">
        <f t="shared" si="204"/>
        <v>IT_1997_NATIONAL TOTAL_Pb</v>
      </c>
      <c r="B13097" s="113" t="s">
        <v>155</v>
      </c>
      <c r="C13097" s="113">
        <v>1997</v>
      </c>
      <c r="D13097" s="113" t="s">
        <v>122</v>
      </c>
      <c r="E13097" s="113" t="s">
        <v>125</v>
      </c>
      <c r="F13097" s="113" t="s">
        <v>200</v>
      </c>
      <c r="G13097" s="113">
        <v>1.7314119805472299</v>
      </c>
    </row>
    <row r="13098" spans="1:7" x14ac:dyDescent="0.25">
      <c r="A13098" s="108" t="str">
        <f t="shared" si="204"/>
        <v>IT_1997_NATIONAL TOTAL_Cd</v>
      </c>
      <c r="B13098" s="113" t="s">
        <v>155</v>
      </c>
      <c r="C13098" s="113">
        <v>1997</v>
      </c>
      <c r="D13098" s="113" t="s">
        <v>122</v>
      </c>
      <c r="E13098" s="113" t="s">
        <v>126</v>
      </c>
      <c r="F13098" s="113" t="s">
        <v>200</v>
      </c>
      <c r="G13098" s="113">
        <v>1.03332160472026E-2</v>
      </c>
    </row>
    <row r="13099" spans="1:7" x14ac:dyDescent="0.25">
      <c r="A13099" s="108" t="str">
        <f t="shared" si="204"/>
        <v>IT_1997_NATIONAL TOTAL_Hg</v>
      </c>
      <c r="B13099" s="113" t="s">
        <v>155</v>
      </c>
      <c r="C13099" s="113">
        <v>1997</v>
      </c>
      <c r="D13099" s="113" t="s">
        <v>122</v>
      </c>
      <c r="E13099" s="113" t="s">
        <v>127</v>
      </c>
      <c r="F13099" s="113" t="s">
        <v>200</v>
      </c>
      <c r="G13099" s="113">
        <v>1.4457099674057301E-2</v>
      </c>
    </row>
    <row r="13100" spans="1:7" x14ac:dyDescent="0.25">
      <c r="A13100" s="108" t="str">
        <f t="shared" si="204"/>
        <v>IT_1997_NATIONAL TOTAL_DIOX</v>
      </c>
      <c r="B13100" s="113" t="s">
        <v>155</v>
      </c>
      <c r="C13100" s="113">
        <v>1997</v>
      </c>
      <c r="D13100" s="113" t="s">
        <v>122</v>
      </c>
      <c r="E13100" s="113" t="s">
        <v>128</v>
      </c>
      <c r="F13100" s="113" t="s">
        <v>200</v>
      </c>
      <c r="G13100" s="150">
        <v>4.8403324343742003E-7</v>
      </c>
    </row>
    <row r="13101" spans="1:7" x14ac:dyDescent="0.25">
      <c r="A13101" s="108" t="str">
        <f t="shared" si="204"/>
        <v>IT_1997_NATIONAL TOTAL_PAH</v>
      </c>
      <c r="B13101" s="113" t="s">
        <v>155</v>
      </c>
      <c r="C13101" s="113">
        <v>1997</v>
      </c>
      <c r="D13101" s="113" t="s">
        <v>122</v>
      </c>
      <c r="E13101" s="113" t="s">
        <v>129</v>
      </c>
      <c r="F13101" s="113" t="s">
        <v>200</v>
      </c>
      <c r="G13101" s="113">
        <v>9.1856866903132495E-2</v>
      </c>
    </row>
    <row r="13102" spans="1:7" x14ac:dyDescent="0.25">
      <c r="A13102" s="108" t="str">
        <f t="shared" si="204"/>
        <v>IT_1997_NATIONAL TOTAL_HCB</v>
      </c>
      <c r="B13102" s="113" t="s">
        <v>155</v>
      </c>
      <c r="C13102" s="113">
        <v>1997</v>
      </c>
      <c r="D13102" s="113" t="s">
        <v>122</v>
      </c>
      <c r="E13102" s="113" t="s">
        <v>130</v>
      </c>
      <c r="F13102" s="113" t="s">
        <v>200</v>
      </c>
      <c r="G13102" s="113">
        <v>1.14568849864771E-4</v>
      </c>
    </row>
    <row r="13103" spans="1:7" x14ac:dyDescent="0.25">
      <c r="A13103" s="108" t="str">
        <f t="shared" si="204"/>
        <v>IT_1997_NATIONAL TOTAL_PCB</v>
      </c>
      <c r="B13103" s="113" t="s">
        <v>155</v>
      </c>
      <c r="C13103" s="113">
        <v>1997</v>
      </c>
      <c r="D13103" s="113" t="s">
        <v>122</v>
      </c>
      <c r="E13103" s="113" t="s">
        <v>259</v>
      </c>
      <c r="F13103" s="113" t="s">
        <v>200</v>
      </c>
      <c r="G13103" s="113">
        <v>1.58350695670653E-4</v>
      </c>
    </row>
    <row r="13104" spans="1:7" x14ac:dyDescent="0.25">
      <c r="A13104" s="108" t="str">
        <f t="shared" si="204"/>
        <v>IT_1997_1A3(FS)_NOx</v>
      </c>
      <c r="B13104" s="113" t="s">
        <v>155</v>
      </c>
      <c r="C13104" s="113">
        <v>1997</v>
      </c>
      <c r="D13104" s="113" t="s">
        <v>132</v>
      </c>
      <c r="E13104" s="113" t="s">
        <v>199</v>
      </c>
      <c r="F13104" s="113" t="s">
        <v>200</v>
      </c>
      <c r="G13104" s="113">
        <v>968.06115793349795</v>
      </c>
    </row>
    <row r="13105" spans="1:7" x14ac:dyDescent="0.25">
      <c r="A13105" s="108" t="str">
        <f t="shared" si="204"/>
        <v>IT_1997_1A3(FS)_NMVOC</v>
      </c>
      <c r="B13105" s="113" t="s">
        <v>155</v>
      </c>
      <c r="C13105" s="113">
        <v>1997</v>
      </c>
      <c r="D13105" s="113" t="s">
        <v>132</v>
      </c>
      <c r="E13105" s="113" t="s">
        <v>123</v>
      </c>
      <c r="F13105" s="113" t="s">
        <v>200</v>
      </c>
      <c r="G13105" s="113">
        <v>831.17793309322406</v>
      </c>
    </row>
    <row r="13106" spans="1:7" x14ac:dyDescent="0.25">
      <c r="A13106" s="108" t="str">
        <f t="shared" si="204"/>
        <v>IT_1997_1A3(FS)_SOx</v>
      </c>
      <c r="B13106" s="113" t="s">
        <v>155</v>
      </c>
      <c r="C13106" s="113">
        <v>1997</v>
      </c>
      <c r="D13106" s="113" t="s">
        <v>132</v>
      </c>
      <c r="E13106" s="113" t="s">
        <v>201</v>
      </c>
      <c r="F13106" s="113" t="s">
        <v>200</v>
      </c>
      <c r="G13106" s="113">
        <v>28.600069206676199</v>
      </c>
    </row>
    <row r="13107" spans="1:7" x14ac:dyDescent="0.25">
      <c r="A13107" s="108" t="str">
        <f t="shared" si="204"/>
        <v>IT_1997_1A3(FS)_NH3</v>
      </c>
      <c r="B13107" s="113" t="s">
        <v>155</v>
      </c>
      <c r="C13107" s="113">
        <v>1997</v>
      </c>
      <c r="D13107" s="113" t="s">
        <v>132</v>
      </c>
      <c r="E13107" s="113" t="s">
        <v>124</v>
      </c>
      <c r="F13107" s="113" t="s">
        <v>200</v>
      </c>
      <c r="G13107" s="113">
        <v>8.2649295310159498</v>
      </c>
    </row>
    <row r="13108" spans="1:7" x14ac:dyDescent="0.25">
      <c r="A13108" s="108" t="str">
        <f t="shared" si="204"/>
        <v>IT_1997_1A3(FS)_PM2.5</v>
      </c>
      <c r="B13108" s="113" t="s">
        <v>155</v>
      </c>
      <c r="C13108" s="113">
        <v>1997</v>
      </c>
      <c r="D13108" s="113" t="s">
        <v>132</v>
      </c>
      <c r="E13108" s="113" t="s">
        <v>203</v>
      </c>
      <c r="F13108" s="113" t="s">
        <v>200</v>
      </c>
      <c r="G13108" s="113">
        <v>49.554762307839503</v>
      </c>
    </row>
    <row r="13109" spans="1:7" x14ac:dyDescent="0.25">
      <c r="A13109" s="108" t="str">
        <f t="shared" si="204"/>
        <v>IT_1997_3D_NOx</v>
      </c>
      <c r="B13109" s="113" t="s">
        <v>155</v>
      </c>
      <c r="C13109" s="113">
        <v>1997</v>
      </c>
      <c r="D13109" s="113" t="s">
        <v>206</v>
      </c>
      <c r="E13109" s="113" t="s">
        <v>199</v>
      </c>
      <c r="F13109" s="113" t="s">
        <v>200</v>
      </c>
      <c r="G13109" s="113">
        <v>64.386789828768102</v>
      </c>
    </row>
    <row r="13110" spans="1:7" x14ac:dyDescent="0.25">
      <c r="A13110" s="108" t="str">
        <f t="shared" si="204"/>
        <v>IT_1998_NATIONAL TOTAL_NOx</v>
      </c>
      <c r="B13110" s="113" t="s">
        <v>155</v>
      </c>
      <c r="C13110" s="113">
        <v>1998</v>
      </c>
      <c r="D13110" s="113" t="s">
        <v>122</v>
      </c>
      <c r="E13110" s="113" t="s">
        <v>199</v>
      </c>
      <c r="F13110" s="113" t="s">
        <v>200</v>
      </c>
      <c r="G13110" s="113">
        <v>1723.5287502373801</v>
      </c>
    </row>
    <row r="13111" spans="1:7" x14ac:dyDescent="0.25">
      <c r="A13111" s="108" t="str">
        <f t="shared" si="204"/>
        <v>IT_1998_NATIONAL TOTAL_NMVOC</v>
      </c>
      <c r="B13111" s="113" t="s">
        <v>155</v>
      </c>
      <c r="C13111" s="113">
        <v>1998</v>
      </c>
      <c r="D13111" s="113" t="s">
        <v>122</v>
      </c>
      <c r="E13111" s="113" t="s">
        <v>123</v>
      </c>
      <c r="F13111" s="113" t="s">
        <v>200</v>
      </c>
      <c r="G13111" s="113">
        <v>1856.7986965124001</v>
      </c>
    </row>
    <row r="13112" spans="1:7" x14ac:dyDescent="0.25">
      <c r="A13112" s="108" t="str">
        <f t="shared" si="204"/>
        <v>IT_1998_NATIONAL TOTAL_SOx</v>
      </c>
      <c r="B13112" s="113" t="s">
        <v>155</v>
      </c>
      <c r="C13112" s="113">
        <v>1998</v>
      </c>
      <c r="D13112" s="113" t="s">
        <v>122</v>
      </c>
      <c r="E13112" s="113" t="s">
        <v>201</v>
      </c>
      <c r="F13112" s="113" t="s">
        <v>200</v>
      </c>
      <c r="G13112" s="113">
        <v>1003.93009122464</v>
      </c>
    </row>
    <row r="13113" spans="1:7" x14ac:dyDescent="0.25">
      <c r="A13113" s="108" t="str">
        <f t="shared" si="204"/>
        <v>IT_1998_NATIONAL TOTAL_NH3</v>
      </c>
      <c r="B13113" s="113" t="s">
        <v>155</v>
      </c>
      <c r="C13113" s="113">
        <v>1998</v>
      </c>
      <c r="D13113" s="113" t="s">
        <v>122</v>
      </c>
      <c r="E13113" s="113" t="s">
        <v>124</v>
      </c>
      <c r="F13113" s="113" t="s">
        <v>200</v>
      </c>
      <c r="G13113" s="113">
        <v>519.06403504714797</v>
      </c>
    </row>
    <row r="13114" spans="1:7" x14ac:dyDescent="0.25">
      <c r="A13114" s="108" t="str">
        <f t="shared" si="204"/>
        <v>IT_1998_NATIONAL TOTAL_PM2.5</v>
      </c>
      <c r="B13114" s="113" t="s">
        <v>155</v>
      </c>
      <c r="C13114" s="113">
        <v>1998</v>
      </c>
      <c r="D13114" s="113" t="s">
        <v>122</v>
      </c>
      <c r="E13114" s="113" t="s">
        <v>203</v>
      </c>
      <c r="F13114" s="113" t="s">
        <v>200</v>
      </c>
      <c r="G13114" s="113">
        <v>220.14313342323101</v>
      </c>
    </row>
    <row r="13115" spans="1:7" x14ac:dyDescent="0.25">
      <c r="A13115" s="108" t="str">
        <f t="shared" si="204"/>
        <v>IT_1998_NATIONAL TOTAL_Pb</v>
      </c>
      <c r="B13115" s="113" t="s">
        <v>155</v>
      </c>
      <c r="C13115" s="113">
        <v>1998</v>
      </c>
      <c r="D13115" s="113" t="s">
        <v>122</v>
      </c>
      <c r="E13115" s="113" t="s">
        <v>125</v>
      </c>
      <c r="F13115" s="113" t="s">
        <v>200</v>
      </c>
      <c r="G13115" s="113">
        <v>1.59897010956242</v>
      </c>
    </row>
    <row r="13116" spans="1:7" x14ac:dyDescent="0.25">
      <c r="A13116" s="108" t="str">
        <f t="shared" si="204"/>
        <v>IT_1998_NATIONAL TOTAL_Cd</v>
      </c>
      <c r="B13116" s="113" t="s">
        <v>155</v>
      </c>
      <c r="C13116" s="113">
        <v>1998</v>
      </c>
      <c r="D13116" s="113" t="s">
        <v>122</v>
      </c>
      <c r="E13116" s="113" t="s">
        <v>126</v>
      </c>
      <c r="F13116" s="113" t="s">
        <v>200</v>
      </c>
      <c r="G13116" s="113">
        <v>9.9912673902478304E-3</v>
      </c>
    </row>
    <row r="13117" spans="1:7" x14ac:dyDescent="0.25">
      <c r="A13117" s="108" t="str">
        <f t="shared" si="204"/>
        <v>IT_1998_NATIONAL TOTAL_Hg</v>
      </c>
      <c r="B13117" s="113" t="s">
        <v>155</v>
      </c>
      <c r="C13117" s="113">
        <v>1998</v>
      </c>
      <c r="D13117" s="113" t="s">
        <v>122</v>
      </c>
      <c r="E13117" s="113" t="s">
        <v>127</v>
      </c>
      <c r="F13117" s="113" t="s">
        <v>200</v>
      </c>
      <c r="G13117" s="113">
        <v>1.4367066811383399E-2</v>
      </c>
    </row>
    <row r="13118" spans="1:7" x14ac:dyDescent="0.25">
      <c r="A13118" s="108" t="str">
        <f t="shared" si="204"/>
        <v>IT_1998_NATIONAL TOTAL_DIOX</v>
      </c>
      <c r="B13118" s="113" t="s">
        <v>155</v>
      </c>
      <c r="C13118" s="113">
        <v>1998</v>
      </c>
      <c r="D13118" s="113" t="s">
        <v>122</v>
      </c>
      <c r="E13118" s="113" t="s">
        <v>128</v>
      </c>
      <c r="F13118" s="113" t="s">
        <v>200</v>
      </c>
      <c r="G13118" s="150">
        <v>4.76244388198379E-7</v>
      </c>
    </row>
    <row r="13119" spans="1:7" x14ac:dyDescent="0.25">
      <c r="A13119" s="108" t="str">
        <f t="shared" si="204"/>
        <v>IT_1998_NATIONAL TOTAL_PAH</v>
      </c>
      <c r="B13119" s="113" t="s">
        <v>155</v>
      </c>
      <c r="C13119" s="113">
        <v>1998</v>
      </c>
      <c r="D13119" s="113" t="s">
        <v>122</v>
      </c>
      <c r="E13119" s="113" t="s">
        <v>129</v>
      </c>
      <c r="F13119" s="113" t="s">
        <v>200</v>
      </c>
      <c r="G13119" s="113">
        <v>8.9639265189518993E-2</v>
      </c>
    </row>
    <row r="13120" spans="1:7" x14ac:dyDescent="0.25">
      <c r="A13120" s="108" t="str">
        <f t="shared" si="204"/>
        <v>IT_1998_NATIONAL TOTAL_HCB</v>
      </c>
      <c r="B13120" s="113" t="s">
        <v>155</v>
      </c>
      <c r="C13120" s="113">
        <v>1998</v>
      </c>
      <c r="D13120" s="113" t="s">
        <v>122</v>
      </c>
      <c r="E13120" s="113" t="s">
        <v>130</v>
      </c>
      <c r="F13120" s="113" t="s">
        <v>200</v>
      </c>
      <c r="G13120" s="113">
        <v>1.4346273713994201E-4</v>
      </c>
    </row>
    <row r="13121" spans="1:7" x14ac:dyDescent="0.25">
      <c r="A13121" s="108" t="str">
        <f t="shared" si="204"/>
        <v>IT_1998_NATIONAL TOTAL_PCB</v>
      </c>
      <c r="B13121" s="113" t="s">
        <v>155</v>
      </c>
      <c r="C13121" s="113">
        <v>1998</v>
      </c>
      <c r="D13121" s="113" t="s">
        <v>122</v>
      </c>
      <c r="E13121" s="113" t="s">
        <v>259</v>
      </c>
      <c r="F13121" s="113" t="s">
        <v>200</v>
      </c>
      <c r="G13121" s="113">
        <v>1.53273153015921E-4</v>
      </c>
    </row>
    <row r="13122" spans="1:7" x14ac:dyDescent="0.25">
      <c r="A13122" s="108" t="str">
        <f t="shared" ref="A13122:A13185" si="205">CONCATENATE(B13122,"_",C13122,"_",D13122,"_",E13122)</f>
        <v>IT_1998_1A3(FS)_NOx</v>
      </c>
      <c r="B13122" s="113" t="s">
        <v>155</v>
      </c>
      <c r="C13122" s="113">
        <v>1998</v>
      </c>
      <c r="D13122" s="113" t="s">
        <v>132</v>
      </c>
      <c r="E13122" s="113" t="s">
        <v>199</v>
      </c>
      <c r="F13122" s="113" t="s">
        <v>200</v>
      </c>
      <c r="G13122" s="113">
        <v>903.98650968463096</v>
      </c>
    </row>
    <row r="13123" spans="1:7" x14ac:dyDescent="0.25">
      <c r="A13123" s="108" t="str">
        <f t="shared" si="205"/>
        <v>IT_1998_1A3(FS)_NMVOC</v>
      </c>
      <c r="B13123" s="113" t="s">
        <v>155</v>
      </c>
      <c r="C13123" s="113">
        <v>1998</v>
      </c>
      <c r="D13123" s="113" t="s">
        <v>132</v>
      </c>
      <c r="E13123" s="113" t="s">
        <v>123</v>
      </c>
      <c r="F13123" s="113" t="s">
        <v>200</v>
      </c>
      <c r="G13123" s="113">
        <v>787.74990893702102</v>
      </c>
    </row>
    <row r="13124" spans="1:7" x14ac:dyDescent="0.25">
      <c r="A13124" s="108" t="str">
        <f t="shared" si="205"/>
        <v>IT_1998_1A3(FS)_SOx</v>
      </c>
      <c r="B13124" s="113" t="s">
        <v>155</v>
      </c>
      <c r="C13124" s="113">
        <v>1998</v>
      </c>
      <c r="D13124" s="113" t="s">
        <v>132</v>
      </c>
      <c r="E13124" s="113" t="s">
        <v>201</v>
      </c>
      <c r="F13124" s="113" t="s">
        <v>200</v>
      </c>
      <c r="G13124" s="113">
        <v>29.738646472256601</v>
      </c>
    </row>
    <row r="13125" spans="1:7" x14ac:dyDescent="0.25">
      <c r="A13125" s="108" t="str">
        <f t="shared" si="205"/>
        <v>IT_1998_1A3(FS)_NH3</v>
      </c>
      <c r="B13125" s="113" t="s">
        <v>155</v>
      </c>
      <c r="C13125" s="113">
        <v>1998</v>
      </c>
      <c r="D13125" s="113" t="s">
        <v>132</v>
      </c>
      <c r="E13125" s="113" t="s">
        <v>124</v>
      </c>
      <c r="F13125" s="113" t="s">
        <v>200</v>
      </c>
      <c r="G13125" s="113">
        <v>10.937868189703799</v>
      </c>
    </row>
    <row r="13126" spans="1:7" x14ac:dyDescent="0.25">
      <c r="A13126" s="108" t="str">
        <f t="shared" si="205"/>
        <v>IT_1998_1A3(FS)_PM2.5</v>
      </c>
      <c r="B13126" s="113" t="s">
        <v>155</v>
      </c>
      <c r="C13126" s="113">
        <v>1998</v>
      </c>
      <c r="D13126" s="113" t="s">
        <v>132</v>
      </c>
      <c r="E13126" s="113" t="s">
        <v>203</v>
      </c>
      <c r="F13126" s="113" t="s">
        <v>200</v>
      </c>
      <c r="G13126" s="113">
        <v>50.248091591122098</v>
      </c>
    </row>
    <row r="13127" spans="1:7" x14ac:dyDescent="0.25">
      <c r="A13127" s="108" t="str">
        <f t="shared" si="205"/>
        <v>IT_1998_3D_NOx</v>
      </c>
      <c r="B13127" s="113" t="s">
        <v>155</v>
      </c>
      <c r="C13127" s="113">
        <v>1998</v>
      </c>
      <c r="D13127" s="113" t="s">
        <v>206</v>
      </c>
      <c r="E13127" s="113" t="s">
        <v>199</v>
      </c>
      <c r="F13127" s="113" t="s">
        <v>200</v>
      </c>
      <c r="G13127" s="113">
        <v>61.1257940569186</v>
      </c>
    </row>
    <row r="13128" spans="1:7" x14ac:dyDescent="0.25">
      <c r="A13128" s="108" t="str">
        <f t="shared" si="205"/>
        <v>IT_1999_NATIONAL TOTAL_NOx</v>
      </c>
      <c r="B13128" s="113" t="s">
        <v>155</v>
      </c>
      <c r="C13128" s="113">
        <v>1999</v>
      </c>
      <c r="D13128" s="113" t="s">
        <v>122</v>
      </c>
      <c r="E13128" s="113" t="s">
        <v>199</v>
      </c>
      <c r="F13128" s="113" t="s">
        <v>200</v>
      </c>
      <c r="G13128" s="113">
        <v>1627.62225939478</v>
      </c>
    </row>
    <row r="13129" spans="1:7" x14ac:dyDescent="0.25">
      <c r="A13129" s="108" t="str">
        <f t="shared" si="205"/>
        <v>IT_1999_NATIONAL TOTAL_NMVOC</v>
      </c>
      <c r="B13129" s="113" t="s">
        <v>155</v>
      </c>
      <c r="C13129" s="113">
        <v>1999</v>
      </c>
      <c r="D13129" s="113" t="s">
        <v>122</v>
      </c>
      <c r="E13129" s="113" t="s">
        <v>123</v>
      </c>
      <c r="F13129" s="113" t="s">
        <v>200</v>
      </c>
      <c r="G13129" s="113">
        <v>1790.9092132595899</v>
      </c>
    </row>
    <row r="13130" spans="1:7" x14ac:dyDescent="0.25">
      <c r="A13130" s="108" t="str">
        <f t="shared" si="205"/>
        <v>IT_1999_NATIONAL TOTAL_SOx</v>
      </c>
      <c r="B13130" s="113" t="s">
        <v>155</v>
      </c>
      <c r="C13130" s="113">
        <v>1999</v>
      </c>
      <c r="D13130" s="113" t="s">
        <v>122</v>
      </c>
      <c r="E13130" s="113" t="s">
        <v>201</v>
      </c>
      <c r="F13130" s="113" t="s">
        <v>200</v>
      </c>
      <c r="G13130" s="113">
        <v>903.34668071402496</v>
      </c>
    </row>
    <row r="13131" spans="1:7" x14ac:dyDescent="0.25">
      <c r="A13131" s="108" t="str">
        <f t="shared" si="205"/>
        <v>IT_1999_NATIONAL TOTAL_NH3</v>
      </c>
      <c r="B13131" s="113" t="s">
        <v>155</v>
      </c>
      <c r="C13131" s="113">
        <v>1999</v>
      </c>
      <c r="D13131" s="113" t="s">
        <v>122</v>
      </c>
      <c r="E13131" s="113" t="s">
        <v>124</v>
      </c>
      <c r="F13131" s="113" t="s">
        <v>200</v>
      </c>
      <c r="G13131" s="113">
        <v>525.48854084206801</v>
      </c>
    </row>
    <row r="13132" spans="1:7" x14ac:dyDescent="0.25">
      <c r="A13132" s="108" t="str">
        <f t="shared" si="205"/>
        <v>IT_1999_NATIONAL TOTAL_PM2.5</v>
      </c>
      <c r="B13132" s="113" t="s">
        <v>155</v>
      </c>
      <c r="C13132" s="113">
        <v>1999</v>
      </c>
      <c r="D13132" s="113" t="s">
        <v>122</v>
      </c>
      <c r="E13132" s="113" t="s">
        <v>203</v>
      </c>
      <c r="F13132" s="113" t="s">
        <v>200</v>
      </c>
      <c r="G13132" s="113">
        <v>217.211202863127</v>
      </c>
    </row>
    <row r="13133" spans="1:7" x14ac:dyDescent="0.25">
      <c r="A13133" s="108" t="str">
        <f t="shared" si="205"/>
        <v>IT_1999_NATIONAL TOTAL_Pb</v>
      </c>
      <c r="B13133" s="113" t="s">
        <v>155</v>
      </c>
      <c r="C13133" s="113">
        <v>1999</v>
      </c>
      <c r="D13133" s="113" t="s">
        <v>122</v>
      </c>
      <c r="E13133" s="113" t="s">
        <v>125</v>
      </c>
      <c r="F13133" s="113" t="s">
        <v>200</v>
      </c>
      <c r="G13133" s="113">
        <v>1.4319564352523</v>
      </c>
    </row>
    <row r="13134" spans="1:7" x14ac:dyDescent="0.25">
      <c r="A13134" s="108" t="str">
        <f t="shared" si="205"/>
        <v>IT_1999_NATIONAL TOTAL_Cd</v>
      </c>
      <c r="B13134" s="113" t="s">
        <v>155</v>
      </c>
      <c r="C13134" s="113">
        <v>1999</v>
      </c>
      <c r="D13134" s="113" t="s">
        <v>122</v>
      </c>
      <c r="E13134" s="113" t="s">
        <v>126</v>
      </c>
      <c r="F13134" s="113" t="s">
        <v>200</v>
      </c>
      <c r="G13134" s="113">
        <v>9.8833120826385106E-3</v>
      </c>
    </row>
    <row r="13135" spans="1:7" x14ac:dyDescent="0.25">
      <c r="A13135" s="108" t="str">
        <f t="shared" si="205"/>
        <v>IT_1999_NATIONAL TOTAL_Hg</v>
      </c>
      <c r="B13135" s="113" t="s">
        <v>155</v>
      </c>
      <c r="C13135" s="113">
        <v>1999</v>
      </c>
      <c r="D13135" s="113" t="s">
        <v>122</v>
      </c>
      <c r="E13135" s="113" t="s">
        <v>127</v>
      </c>
      <c r="F13135" s="113" t="s">
        <v>200</v>
      </c>
      <c r="G13135" s="113">
        <v>1.3878709554820901E-2</v>
      </c>
    </row>
    <row r="13136" spans="1:7" x14ac:dyDescent="0.25">
      <c r="A13136" s="108" t="str">
        <f t="shared" si="205"/>
        <v>IT_1999_NATIONAL TOTAL_DIOX</v>
      </c>
      <c r="B13136" s="113" t="s">
        <v>155</v>
      </c>
      <c r="C13136" s="113">
        <v>1999</v>
      </c>
      <c r="D13136" s="113" t="s">
        <v>122</v>
      </c>
      <c r="E13136" s="113" t="s">
        <v>128</v>
      </c>
      <c r="F13136" s="113" t="s">
        <v>200</v>
      </c>
      <c r="G13136" s="150">
        <v>4.5428484530413101E-7</v>
      </c>
    </row>
    <row r="13137" spans="1:7" x14ac:dyDescent="0.25">
      <c r="A13137" s="108" t="str">
        <f t="shared" si="205"/>
        <v>IT_1999_NATIONAL TOTAL_PAH</v>
      </c>
      <c r="B13137" s="113" t="s">
        <v>155</v>
      </c>
      <c r="C13137" s="113">
        <v>1999</v>
      </c>
      <c r="D13137" s="113" t="s">
        <v>122</v>
      </c>
      <c r="E13137" s="113" t="s">
        <v>129</v>
      </c>
      <c r="F13137" s="113" t="s">
        <v>200</v>
      </c>
      <c r="G13137" s="113">
        <v>9.0503093764474601E-2</v>
      </c>
    </row>
    <row r="13138" spans="1:7" x14ac:dyDescent="0.25">
      <c r="A13138" s="108" t="str">
        <f t="shared" si="205"/>
        <v>IT_1999_NATIONAL TOTAL_HCB</v>
      </c>
      <c r="B13138" s="113" t="s">
        <v>155</v>
      </c>
      <c r="C13138" s="113">
        <v>1999</v>
      </c>
      <c r="D13138" s="113" t="s">
        <v>122</v>
      </c>
      <c r="E13138" s="113" t="s">
        <v>130</v>
      </c>
      <c r="F13138" s="113" t="s">
        <v>200</v>
      </c>
      <c r="G13138" s="150">
        <v>5.32462524274063E-5</v>
      </c>
    </row>
    <row r="13139" spans="1:7" x14ac:dyDescent="0.25">
      <c r="A13139" s="108" t="str">
        <f t="shared" si="205"/>
        <v>IT_1999_NATIONAL TOTAL_PCB</v>
      </c>
      <c r="B13139" s="113" t="s">
        <v>155</v>
      </c>
      <c r="C13139" s="113">
        <v>1999</v>
      </c>
      <c r="D13139" s="113" t="s">
        <v>122</v>
      </c>
      <c r="E13139" s="113" t="s">
        <v>259</v>
      </c>
      <c r="F13139" s="113" t="s">
        <v>200</v>
      </c>
      <c r="G13139" s="113">
        <v>1.53544476710607E-4</v>
      </c>
    </row>
    <row r="13140" spans="1:7" x14ac:dyDescent="0.25">
      <c r="A13140" s="108" t="str">
        <f t="shared" si="205"/>
        <v>IT_1999_1A3(FS)_NOx</v>
      </c>
      <c r="B13140" s="113" t="s">
        <v>155</v>
      </c>
      <c r="C13140" s="113">
        <v>1999</v>
      </c>
      <c r="D13140" s="113" t="s">
        <v>132</v>
      </c>
      <c r="E13140" s="113" t="s">
        <v>199</v>
      </c>
      <c r="F13140" s="113" t="s">
        <v>200</v>
      </c>
      <c r="G13140" s="113">
        <v>857.38665601395201</v>
      </c>
    </row>
    <row r="13141" spans="1:7" x14ac:dyDescent="0.25">
      <c r="A13141" s="108" t="str">
        <f t="shared" si="205"/>
        <v>IT_1999_1A3(FS)_NMVOC</v>
      </c>
      <c r="B13141" s="113" t="s">
        <v>155</v>
      </c>
      <c r="C13141" s="113">
        <v>1999</v>
      </c>
      <c r="D13141" s="113" t="s">
        <v>132</v>
      </c>
      <c r="E13141" s="113" t="s">
        <v>123</v>
      </c>
      <c r="F13141" s="113" t="s">
        <v>200</v>
      </c>
      <c r="G13141" s="113">
        <v>736.43857538007796</v>
      </c>
    </row>
    <row r="13142" spans="1:7" x14ac:dyDescent="0.25">
      <c r="A13142" s="108" t="str">
        <f t="shared" si="205"/>
        <v>IT_1999_1A3(FS)_SOx</v>
      </c>
      <c r="B13142" s="113" t="s">
        <v>155</v>
      </c>
      <c r="C13142" s="113">
        <v>1999</v>
      </c>
      <c r="D13142" s="113" t="s">
        <v>132</v>
      </c>
      <c r="E13142" s="113" t="s">
        <v>201</v>
      </c>
      <c r="F13142" s="113" t="s">
        <v>200</v>
      </c>
      <c r="G13142" s="113">
        <v>30.351986244417201</v>
      </c>
    </row>
    <row r="13143" spans="1:7" x14ac:dyDescent="0.25">
      <c r="A13143" s="108" t="str">
        <f t="shared" si="205"/>
        <v>IT_1999_1A3(FS)_NH3</v>
      </c>
      <c r="B13143" s="113" t="s">
        <v>155</v>
      </c>
      <c r="C13143" s="113">
        <v>1999</v>
      </c>
      <c r="D13143" s="113" t="s">
        <v>132</v>
      </c>
      <c r="E13143" s="113" t="s">
        <v>124</v>
      </c>
      <c r="F13143" s="113" t="s">
        <v>200</v>
      </c>
      <c r="G13143" s="113">
        <v>12.183103254617301</v>
      </c>
    </row>
    <row r="13144" spans="1:7" x14ac:dyDescent="0.25">
      <c r="A13144" s="108" t="str">
        <f t="shared" si="205"/>
        <v>IT_1999_1A3(FS)_PM2.5</v>
      </c>
      <c r="B13144" s="113" t="s">
        <v>155</v>
      </c>
      <c r="C13144" s="113">
        <v>1999</v>
      </c>
      <c r="D13144" s="113" t="s">
        <v>132</v>
      </c>
      <c r="E13144" s="113" t="s">
        <v>203</v>
      </c>
      <c r="F13144" s="113" t="s">
        <v>200</v>
      </c>
      <c r="G13144" s="113">
        <v>49.5435459966588</v>
      </c>
    </row>
    <row r="13145" spans="1:7" x14ac:dyDescent="0.25">
      <c r="A13145" s="108" t="str">
        <f t="shared" si="205"/>
        <v>IT_1999_3D_NOx</v>
      </c>
      <c r="B13145" s="113" t="s">
        <v>155</v>
      </c>
      <c r="C13145" s="113">
        <v>1999</v>
      </c>
      <c r="D13145" s="113" t="s">
        <v>206</v>
      </c>
      <c r="E13145" s="113" t="s">
        <v>199</v>
      </c>
      <c r="F13145" s="113" t="s">
        <v>200</v>
      </c>
      <c r="G13145" s="113">
        <v>62.1343108086878</v>
      </c>
    </row>
    <row r="13146" spans="1:7" x14ac:dyDescent="0.25">
      <c r="A13146" s="108" t="str">
        <f t="shared" si="205"/>
        <v>IT_2000_NATIONAL TOTAL_NOx</v>
      </c>
      <c r="B13146" s="113" t="s">
        <v>155</v>
      </c>
      <c r="C13146" s="113">
        <v>2000</v>
      </c>
      <c r="D13146" s="113" t="s">
        <v>122</v>
      </c>
      <c r="E13146" s="113" t="s">
        <v>199</v>
      </c>
      <c r="F13146" s="113" t="s">
        <v>200</v>
      </c>
      <c r="G13146" s="113">
        <v>1516.2289084954</v>
      </c>
    </row>
    <row r="13147" spans="1:7" x14ac:dyDescent="0.25">
      <c r="A13147" s="108" t="str">
        <f t="shared" si="205"/>
        <v>IT_2000_NATIONAL TOTAL_NMVOC</v>
      </c>
      <c r="B13147" s="113" t="s">
        <v>155</v>
      </c>
      <c r="C13147" s="113">
        <v>2000</v>
      </c>
      <c r="D13147" s="113" t="s">
        <v>122</v>
      </c>
      <c r="E13147" s="113" t="s">
        <v>123</v>
      </c>
      <c r="F13147" s="113" t="s">
        <v>200</v>
      </c>
      <c r="G13147" s="113">
        <v>1616.44634847048</v>
      </c>
    </row>
    <row r="13148" spans="1:7" x14ac:dyDescent="0.25">
      <c r="A13148" s="108" t="str">
        <f t="shared" si="205"/>
        <v>IT_2000_NATIONAL TOTAL_SOx</v>
      </c>
      <c r="B13148" s="113" t="s">
        <v>155</v>
      </c>
      <c r="C13148" s="113">
        <v>2000</v>
      </c>
      <c r="D13148" s="113" t="s">
        <v>122</v>
      </c>
      <c r="E13148" s="113" t="s">
        <v>201</v>
      </c>
      <c r="F13148" s="113" t="s">
        <v>200</v>
      </c>
      <c r="G13148" s="113">
        <v>756.45388327446096</v>
      </c>
    </row>
    <row r="13149" spans="1:7" x14ac:dyDescent="0.25">
      <c r="A13149" s="108" t="str">
        <f t="shared" si="205"/>
        <v>IT_2000_NATIONAL TOTAL_NH3</v>
      </c>
      <c r="B13149" s="113" t="s">
        <v>155</v>
      </c>
      <c r="C13149" s="113">
        <v>2000</v>
      </c>
      <c r="D13149" s="113" t="s">
        <v>122</v>
      </c>
      <c r="E13149" s="113" t="s">
        <v>124</v>
      </c>
      <c r="F13149" s="113" t="s">
        <v>200</v>
      </c>
      <c r="G13149" s="113">
        <v>517.14940449153198</v>
      </c>
    </row>
    <row r="13150" spans="1:7" x14ac:dyDescent="0.25">
      <c r="A13150" s="108" t="str">
        <f t="shared" si="205"/>
        <v>IT_2000_NATIONAL TOTAL_PM2.5</v>
      </c>
      <c r="B13150" s="113" t="s">
        <v>155</v>
      </c>
      <c r="C13150" s="113">
        <v>2000</v>
      </c>
      <c r="D13150" s="113" t="s">
        <v>122</v>
      </c>
      <c r="E13150" s="113" t="s">
        <v>203</v>
      </c>
      <c r="F13150" s="113" t="s">
        <v>200</v>
      </c>
      <c r="G13150" s="113">
        <v>202.26127478931599</v>
      </c>
    </row>
    <row r="13151" spans="1:7" x14ac:dyDescent="0.25">
      <c r="A13151" s="108" t="str">
        <f t="shared" si="205"/>
        <v>IT_2000_NATIONAL TOTAL_Pb</v>
      </c>
      <c r="B13151" s="113" t="s">
        <v>155</v>
      </c>
      <c r="C13151" s="113">
        <v>2000</v>
      </c>
      <c r="D13151" s="113" t="s">
        <v>122</v>
      </c>
      <c r="E13151" s="113" t="s">
        <v>125</v>
      </c>
      <c r="F13151" s="113" t="s">
        <v>200</v>
      </c>
      <c r="G13151" s="113">
        <v>0.99123723281145004</v>
      </c>
    </row>
    <row r="13152" spans="1:7" x14ac:dyDescent="0.25">
      <c r="A13152" s="108" t="str">
        <f t="shared" si="205"/>
        <v>IT_2000_NATIONAL TOTAL_Cd</v>
      </c>
      <c r="B13152" s="113" t="s">
        <v>155</v>
      </c>
      <c r="C13152" s="113">
        <v>2000</v>
      </c>
      <c r="D13152" s="113" t="s">
        <v>122</v>
      </c>
      <c r="E13152" s="113" t="s">
        <v>126</v>
      </c>
      <c r="F13152" s="113" t="s">
        <v>200</v>
      </c>
      <c r="G13152" s="113">
        <v>1.0142401900059E-2</v>
      </c>
    </row>
    <row r="13153" spans="1:7" x14ac:dyDescent="0.25">
      <c r="A13153" s="108" t="str">
        <f t="shared" si="205"/>
        <v>IT_2000_NATIONAL TOTAL_Hg</v>
      </c>
      <c r="B13153" s="113" t="s">
        <v>155</v>
      </c>
      <c r="C13153" s="113">
        <v>2000</v>
      </c>
      <c r="D13153" s="113" t="s">
        <v>122</v>
      </c>
      <c r="E13153" s="113" t="s">
        <v>127</v>
      </c>
      <c r="F13153" s="113" t="s">
        <v>200</v>
      </c>
      <c r="G13153" s="113">
        <v>1.45826582662758E-2</v>
      </c>
    </row>
    <row r="13154" spans="1:7" x14ac:dyDescent="0.25">
      <c r="A13154" s="108" t="str">
        <f t="shared" si="205"/>
        <v>IT_2000_NATIONAL TOTAL_DIOX</v>
      </c>
      <c r="B13154" s="113" t="s">
        <v>155</v>
      </c>
      <c r="C13154" s="113">
        <v>2000</v>
      </c>
      <c r="D13154" s="113" t="s">
        <v>122</v>
      </c>
      <c r="E13154" s="113" t="s">
        <v>128</v>
      </c>
      <c r="F13154" s="113" t="s">
        <v>200</v>
      </c>
      <c r="G13154" s="150">
        <v>4.3410954652096699E-7</v>
      </c>
    </row>
    <row r="13155" spans="1:7" x14ac:dyDescent="0.25">
      <c r="A13155" s="108" t="str">
        <f t="shared" si="205"/>
        <v>IT_2000_NATIONAL TOTAL_PAH</v>
      </c>
      <c r="B13155" s="113" t="s">
        <v>155</v>
      </c>
      <c r="C13155" s="113">
        <v>2000</v>
      </c>
      <c r="D13155" s="113" t="s">
        <v>122</v>
      </c>
      <c r="E13155" s="113" t="s">
        <v>129</v>
      </c>
      <c r="F13155" s="113" t="s">
        <v>200</v>
      </c>
      <c r="G13155" s="113">
        <v>5.9445263837168402E-2</v>
      </c>
    </row>
    <row r="13156" spans="1:7" x14ac:dyDescent="0.25">
      <c r="A13156" s="108" t="str">
        <f t="shared" si="205"/>
        <v>IT_2000_NATIONAL TOTAL_HCB</v>
      </c>
      <c r="B13156" s="113" t="s">
        <v>155</v>
      </c>
      <c r="C13156" s="113">
        <v>2000</v>
      </c>
      <c r="D13156" s="113" t="s">
        <v>122</v>
      </c>
      <c r="E13156" s="113" t="s">
        <v>130</v>
      </c>
      <c r="F13156" s="113" t="s">
        <v>200</v>
      </c>
      <c r="G13156" s="150">
        <v>3.3003962385378402E-5</v>
      </c>
    </row>
    <row r="13157" spans="1:7" x14ac:dyDescent="0.25">
      <c r="A13157" s="108" t="str">
        <f t="shared" si="205"/>
        <v>IT_2000_NATIONAL TOTAL_PCB</v>
      </c>
      <c r="B13157" s="113" t="s">
        <v>155</v>
      </c>
      <c r="C13157" s="113">
        <v>2000</v>
      </c>
      <c r="D13157" s="113" t="s">
        <v>122</v>
      </c>
      <c r="E13157" s="113" t="s">
        <v>259</v>
      </c>
      <c r="F13157" s="113" t="s">
        <v>200</v>
      </c>
      <c r="G13157" s="113">
        <v>1.5688252475292E-4</v>
      </c>
    </row>
    <row r="13158" spans="1:7" x14ac:dyDescent="0.25">
      <c r="A13158" s="108" t="str">
        <f t="shared" si="205"/>
        <v>IT_2000_1A3(FS)_NOx</v>
      </c>
      <c r="B13158" s="113" t="s">
        <v>155</v>
      </c>
      <c r="C13158" s="113">
        <v>2000</v>
      </c>
      <c r="D13158" s="113" t="s">
        <v>132</v>
      </c>
      <c r="E13158" s="113" t="s">
        <v>199</v>
      </c>
      <c r="F13158" s="113" t="s">
        <v>200</v>
      </c>
      <c r="G13158" s="113">
        <v>786.75074338451202</v>
      </c>
    </row>
    <row r="13159" spans="1:7" x14ac:dyDescent="0.25">
      <c r="A13159" s="108" t="str">
        <f t="shared" si="205"/>
        <v>IT_2000_1A3(FS)_NMVOC</v>
      </c>
      <c r="B13159" s="113" t="s">
        <v>155</v>
      </c>
      <c r="C13159" s="113">
        <v>2000</v>
      </c>
      <c r="D13159" s="113" t="s">
        <v>132</v>
      </c>
      <c r="E13159" s="113" t="s">
        <v>123</v>
      </c>
      <c r="F13159" s="113" t="s">
        <v>200</v>
      </c>
      <c r="G13159" s="113">
        <v>612.21457466587196</v>
      </c>
    </row>
    <row r="13160" spans="1:7" x14ac:dyDescent="0.25">
      <c r="A13160" s="108" t="str">
        <f t="shared" si="205"/>
        <v>IT_2000_1A3(FS)_SOx</v>
      </c>
      <c r="B13160" s="113" t="s">
        <v>155</v>
      </c>
      <c r="C13160" s="113">
        <v>2000</v>
      </c>
      <c r="D13160" s="113" t="s">
        <v>132</v>
      </c>
      <c r="E13160" s="113" t="s">
        <v>201</v>
      </c>
      <c r="F13160" s="113" t="s">
        <v>200</v>
      </c>
      <c r="G13160" s="113">
        <v>11.925037588733799</v>
      </c>
    </row>
    <row r="13161" spans="1:7" x14ac:dyDescent="0.25">
      <c r="A13161" s="108" t="str">
        <f t="shared" si="205"/>
        <v>IT_2000_1A3(FS)_NH3</v>
      </c>
      <c r="B13161" s="113" t="s">
        <v>155</v>
      </c>
      <c r="C13161" s="113">
        <v>2000</v>
      </c>
      <c r="D13161" s="113" t="s">
        <v>132</v>
      </c>
      <c r="E13161" s="113" t="s">
        <v>124</v>
      </c>
      <c r="F13161" s="113" t="s">
        <v>200</v>
      </c>
      <c r="G13161" s="113">
        <v>20.572451413217301</v>
      </c>
    </row>
    <row r="13162" spans="1:7" x14ac:dyDescent="0.25">
      <c r="A13162" s="108" t="str">
        <f t="shared" si="205"/>
        <v>IT_2000_1A3(FS)_PM2.5</v>
      </c>
      <c r="B13162" s="113" t="s">
        <v>155</v>
      </c>
      <c r="C13162" s="113">
        <v>2000</v>
      </c>
      <c r="D13162" s="113" t="s">
        <v>132</v>
      </c>
      <c r="E13162" s="113" t="s">
        <v>203</v>
      </c>
      <c r="F13162" s="113" t="s">
        <v>200</v>
      </c>
      <c r="G13162" s="113">
        <v>45.791367155814697</v>
      </c>
    </row>
    <row r="13163" spans="1:7" x14ac:dyDescent="0.25">
      <c r="A13163" s="108" t="str">
        <f t="shared" si="205"/>
        <v>IT_2000_3D_NOx</v>
      </c>
      <c r="B13163" s="113" t="s">
        <v>155</v>
      </c>
      <c r="C13163" s="113">
        <v>2000</v>
      </c>
      <c r="D13163" s="113" t="s">
        <v>206</v>
      </c>
      <c r="E13163" s="113" t="s">
        <v>199</v>
      </c>
      <c r="F13163" s="113" t="s">
        <v>200</v>
      </c>
      <c r="G13163" s="113">
        <v>60.870795040204001</v>
      </c>
    </row>
    <row r="13164" spans="1:7" x14ac:dyDescent="0.25">
      <c r="A13164" s="108" t="str">
        <f t="shared" si="205"/>
        <v>IT_2001_NATIONAL TOTAL_NOx</v>
      </c>
      <c r="B13164" s="113" t="s">
        <v>155</v>
      </c>
      <c r="C13164" s="113">
        <v>2001</v>
      </c>
      <c r="D13164" s="113" t="s">
        <v>122</v>
      </c>
      <c r="E13164" s="113" t="s">
        <v>199</v>
      </c>
      <c r="F13164" s="113" t="s">
        <v>200</v>
      </c>
      <c r="G13164" s="113">
        <v>1475.91231878042</v>
      </c>
    </row>
    <row r="13165" spans="1:7" x14ac:dyDescent="0.25">
      <c r="A13165" s="108" t="str">
        <f t="shared" si="205"/>
        <v>IT_2001_NATIONAL TOTAL_NMVOC</v>
      </c>
      <c r="B13165" s="113" t="s">
        <v>155</v>
      </c>
      <c r="C13165" s="113">
        <v>2001</v>
      </c>
      <c r="D13165" s="113" t="s">
        <v>122</v>
      </c>
      <c r="E13165" s="113" t="s">
        <v>123</v>
      </c>
      <c r="F13165" s="113" t="s">
        <v>200</v>
      </c>
      <c r="G13165" s="113">
        <v>1551.3887440482999</v>
      </c>
    </row>
    <row r="13166" spans="1:7" x14ac:dyDescent="0.25">
      <c r="A13166" s="108" t="str">
        <f t="shared" si="205"/>
        <v>IT_2001_NATIONAL TOTAL_SOx</v>
      </c>
      <c r="B13166" s="113" t="s">
        <v>155</v>
      </c>
      <c r="C13166" s="113">
        <v>2001</v>
      </c>
      <c r="D13166" s="113" t="s">
        <v>122</v>
      </c>
      <c r="E13166" s="113" t="s">
        <v>201</v>
      </c>
      <c r="F13166" s="113" t="s">
        <v>200</v>
      </c>
      <c r="G13166" s="113">
        <v>704.76497841532603</v>
      </c>
    </row>
    <row r="13167" spans="1:7" x14ac:dyDescent="0.25">
      <c r="A13167" s="108" t="str">
        <f t="shared" si="205"/>
        <v>IT_2001_NATIONAL TOTAL_NH3</v>
      </c>
      <c r="B13167" s="113" t="s">
        <v>155</v>
      </c>
      <c r="C13167" s="113">
        <v>2001</v>
      </c>
      <c r="D13167" s="113" t="s">
        <v>122</v>
      </c>
      <c r="E13167" s="113" t="s">
        <v>124</v>
      </c>
      <c r="F13167" s="113" t="s">
        <v>200</v>
      </c>
      <c r="G13167" s="113">
        <v>517.67301500974099</v>
      </c>
    </row>
    <row r="13168" spans="1:7" x14ac:dyDescent="0.25">
      <c r="A13168" s="108" t="str">
        <f t="shared" si="205"/>
        <v>IT_2001_NATIONAL TOTAL_PM2.5</v>
      </c>
      <c r="B13168" s="113" t="s">
        <v>155</v>
      </c>
      <c r="C13168" s="113">
        <v>2001</v>
      </c>
      <c r="D13168" s="113" t="s">
        <v>122</v>
      </c>
      <c r="E13168" s="113" t="s">
        <v>203</v>
      </c>
      <c r="F13168" s="113" t="s">
        <v>200</v>
      </c>
      <c r="G13168" s="113">
        <v>194.838500713147</v>
      </c>
    </row>
    <row r="13169" spans="1:7" x14ac:dyDescent="0.25">
      <c r="A13169" s="108" t="str">
        <f t="shared" si="205"/>
        <v>IT_2001_NATIONAL TOTAL_Pb</v>
      </c>
      <c r="B13169" s="113" t="s">
        <v>155</v>
      </c>
      <c r="C13169" s="113">
        <v>2001</v>
      </c>
      <c r="D13169" s="113" t="s">
        <v>122</v>
      </c>
      <c r="E13169" s="113" t="s">
        <v>125</v>
      </c>
      <c r="F13169" s="113" t="s">
        <v>200</v>
      </c>
      <c r="G13169" s="113">
        <v>0.75518511954591805</v>
      </c>
    </row>
    <row r="13170" spans="1:7" x14ac:dyDescent="0.25">
      <c r="A13170" s="108" t="str">
        <f t="shared" si="205"/>
        <v>IT_2001_NATIONAL TOTAL_Cd</v>
      </c>
      <c r="B13170" s="113" t="s">
        <v>155</v>
      </c>
      <c r="C13170" s="113">
        <v>2001</v>
      </c>
      <c r="D13170" s="113" t="s">
        <v>122</v>
      </c>
      <c r="E13170" s="113" t="s">
        <v>126</v>
      </c>
      <c r="F13170" s="113" t="s">
        <v>200</v>
      </c>
      <c r="G13170" s="113">
        <v>9.9350164956797798E-3</v>
      </c>
    </row>
    <row r="13171" spans="1:7" x14ac:dyDescent="0.25">
      <c r="A13171" s="108" t="str">
        <f t="shared" si="205"/>
        <v>IT_2001_NATIONAL TOTAL_Hg</v>
      </c>
      <c r="B13171" s="113" t="s">
        <v>155</v>
      </c>
      <c r="C13171" s="113">
        <v>2001</v>
      </c>
      <c r="D13171" s="113" t="s">
        <v>122</v>
      </c>
      <c r="E13171" s="113" t="s">
        <v>127</v>
      </c>
      <c r="F13171" s="113" t="s">
        <v>200</v>
      </c>
      <c r="G13171" s="113">
        <v>1.4454121289603E-2</v>
      </c>
    </row>
    <row r="13172" spans="1:7" x14ac:dyDescent="0.25">
      <c r="A13172" s="108" t="str">
        <f t="shared" si="205"/>
        <v>IT_2001_NATIONAL TOTAL_DIOX</v>
      </c>
      <c r="B13172" s="113" t="s">
        <v>155</v>
      </c>
      <c r="C13172" s="113">
        <v>2001</v>
      </c>
      <c r="D13172" s="113" t="s">
        <v>122</v>
      </c>
      <c r="E13172" s="113" t="s">
        <v>128</v>
      </c>
      <c r="F13172" s="113" t="s">
        <v>200</v>
      </c>
      <c r="G13172" s="150">
        <v>3.4916618607655598E-7</v>
      </c>
    </row>
    <row r="13173" spans="1:7" x14ac:dyDescent="0.25">
      <c r="A13173" s="108" t="str">
        <f t="shared" si="205"/>
        <v>IT_2001_NATIONAL TOTAL_PAH</v>
      </c>
      <c r="B13173" s="113" t="s">
        <v>155</v>
      </c>
      <c r="C13173" s="113">
        <v>2001</v>
      </c>
      <c r="D13173" s="113" t="s">
        <v>122</v>
      </c>
      <c r="E13173" s="113" t="s">
        <v>129</v>
      </c>
      <c r="F13173" s="113" t="s">
        <v>200</v>
      </c>
      <c r="G13173" s="113">
        <v>5.6800883046381097E-2</v>
      </c>
    </row>
    <row r="13174" spans="1:7" x14ac:dyDescent="0.25">
      <c r="A13174" s="108" t="str">
        <f t="shared" si="205"/>
        <v>IT_2001_NATIONAL TOTAL_HCB</v>
      </c>
      <c r="B13174" s="113" t="s">
        <v>155</v>
      </c>
      <c r="C13174" s="113">
        <v>2001</v>
      </c>
      <c r="D13174" s="113" t="s">
        <v>122</v>
      </c>
      <c r="E13174" s="113" t="s">
        <v>130</v>
      </c>
      <c r="F13174" s="113" t="s">
        <v>200</v>
      </c>
      <c r="G13174" s="150">
        <v>4.1041201639382399E-5</v>
      </c>
    </row>
    <row r="13175" spans="1:7" x14ac:dyDescent="0.25">
      <c r="A13175" s="108" t="str">
        <f t="shared" si="205"/>
        <v>IT_2001_NATIONAL TOTAL_PCB</v>
      </c>
      <c r="B13175" s="113" t="s">
        <v>155</v>
      </c>
      <c r="C13175" s="113">
        <v>2001</v>
      </c>
      <c r="D13175" s="113" t="s">
        <v>122</v>
      </c>
      <c r="E13175" s="113" t="s">
        <v>259</v>
      </c>
      <c r="F13175" s="113" t="s">
        <v>200</v>
      </c>
      <c r="G13175" s="113">
        <v>1.58001719854981E-4</v>
      </c>
    </row>
    <row r="13176" spans="1:7" x14ac:dyDescent="0.25">
      <c r="A13176" s="108" t="str">
        <f t="shared" si="205"/>
        <v>IT_2001_1A3(FS)_NOx</v>
      </c>
      <c r="B13176" s="113" t="s">
        <v>155</v>
      </c>
      <c r="C13176" s="113">
        <v>2001</v>
      </c>
      <c r="D13176" s="113" t="s">
        <v>132</v>
      </c>
      <c r="E13176" s="113" t="s">
        <v>199</v>
      </c>
      <c r="F13176" s="113" t="s">
        <v>200</v>
      </c>
      <c r="G13176" s="113">
        <v>766.14274706618596</v>
      </c>
    </row>
    <row r="13177" spans="1:7" x14ac:dyDescent="0.25">
      <c r="A13177" s="108" t="str">
        <f t="shared" si="205"/>
        <v>IT_2001_1A3(FS)_NMVOC</v>
      </c>
      <c r="B13177" s="113" t="s">
        <v>155</v>
      </c>
      <c r="C13177" s="113">
        <v>2001</v>
      </c>
      <c r="D13177" s="113" t="s">
        <v>132</v>
      </c>
      <c r="E13177" s="113" t="s">
        <v>123</v>
      </c>
      <c r="F13177" s="113" t="s">
        <v>200</v>
      </c>
      <c r="G13177" s="113">
        <v>569.92042385067498</v>
      </c>
    </row>
    <row r="13178" spans="1:7" x14ac:dyDescent="0.25">
      <c r="A13178" s="108" t="str">
        <f t="shared" si="205"/>
        <v>IT_2001_1A3(FS)_SOx</v>
      </c>
      <c r="B13178" s="113" t="s">
        <v>155</v>
      </c>
      <c r="C13178" s="113">
        <v>2001</v>
      </c>
      <c r="D13178" s="113" t="s">
        <v>132</v>
      </c>
      <c r="E13178" s="113" t="s">
        <v>201</v>
      </c>
      <c r="F13178" s="113" t="s">
        <v>200</v>
      </c>
      <c r="G13178" s="113">
        <v>12.2971488217391</v>
      </c>
    </row>
    <row r="13179" spans="1:7" x14ac:dyDescent="0.25">
      <c r="A13179" s="108" t="str">
        <f t="shared" si="205"/>
        <v>IT_2001_1A3(FS)_NH3</v>
      </c>
      <c r="B13179" s="113" t="s">
        <v>155</v>
      </c>
      <c r="C13179" s="113">
        <v>2001</v>
      </c>
      <c r="D13179" s="113" t="s">
        <v>132</v>
      </c>
      <c r="E13179" s="113" t="s">
        <v>124</v>
      </c>
      <c r="F13179" s="113" t="s">
        <v>200</v>
      </c>
      <c r="G13179" s="113">
        <v>20.326382760234999</v>
      </c>
    </row>
    <row r="13180" spans="1:7" x14ac:dyDescent="0.25">
      <c r="A13180" s="108" t="str">
        <f t="shared" si="205"/>
        <v>IT_2001_1A3(FS)_PM2.5</v>
      </c>
      <c r="B13180" s="113" t="s">
        <v>155</v>
      </c>
      <c r="C13180" s="113">
        <v>2001</v>
      </c>
      <c r="D13180" s="113" t="s">
        <v>132</v>
      </c>
      <c r="E13180" s="113" t="s">
        <v>203</v>
      </c>
      <c r="F13180" s="113" t="s">
        <v>200</v>
      </c>
      <c r="G13180" s="113">
        <v>45.702652991186703</v>
      </c>
    </row>
    <row r="13181" spans="1:7" x14ac:dyDescent="0.25">
      <c r="A13181" s="108" t="str">
        <f t="shared" si="205"/>
        <v>IT_2001_3D_NOx</v>
      </c>
      <c r="B13181" s="113" t="s">
        <v>155</v>
      </c>
      <c r="C13181" s="113">
        <v>2001</v>
      </c>
      <c r="D13181" s="113" t="s">
        <v>206</v>
      </c>
      <c r="E13181" s="113" t="s">
        <v>199</v>
      </c>
      <c r="F13181" s="113" t="s">
        <v>200</v>
      </c>
      <c r="G13181" s="113">
        <v>60.759724692139102</v>
      </c>
    </row>
    <row r="13182" spans="1:7" x14ac:dyDescent="0.25">
      <c r="A13182" s="108" t="str">
        <f t="shared" si="205"/>
        <v>IT_2002_NATIONAL TOTAL_NOx</v>
      </c>
      <c r="B13182" s="113" t="s">
        <v>155</v>
      </c>
      <c r="C13182" s="113">
        <v>2002</v>
      </c>
      <c r="D13182" s="113" t="s">
        <v>122</v>
      </c>
      <c r="E13182" s="113" t="s">
        <v>199</v>
      </c>
      <c r="F13182" s="113" t="s">
        <v>200</v>
      </c>
      <c r="G13182" s="113">
        <v>1418.7678104234701</v>
      </c>
    </row>
    <row r="13183" spans="1:7" x14ac:dyDescent="0.25">
      <c r="A13183" s="108" t="str">
        <f t="shared" si="205"/>
        <v>IT_2002_NATIONAL TOTAL_NMVOC</v>
      </c>
      <c r="B13183" s="113" t="s">
        <v>155</v>
      </c>
      <c r="C13183" s="113">
        <v>2002</v>
      </c>
      <c r="D13183" s="113" t="s">
        <v>122</v>
      </c>
      <c r="E13183" s="113" t="s">
        <v>123</v>
      </c>
      <c r="F13183" s="113" t="s">
        <v>200</v>
      </c>
      <c r="G13183" s="113">
        <v>1456.00057795212</v>
      </c>
    </row>
    <row r="13184" spans="1:7" x14ac:dyDescent="0.25">
      <c r="A13184" s="108" t="str">
        <f t="shared" si="205"/>
        <v>IT_2002_NATIONAL TOTAL_SOx</v>
      </c>
      <c r="B13184" s="113" t="s">
        <v>155</v>
      </c>
      <c r="C13184" s="113">
        <v>2002</v>
      </c>
      <c r="D13184" s="113" t="s">
        <v>122</v>
      </c>
      <c r="E13184" s="113" t="s">
        <v>201</v>
      </c>
      <c r="F13184" s="113" t="s">
        <v>200</v>
      </c>
      <c r="G13184" s="113">
        <v>623.48871090894397</v>
      </c>
    </row>
    <row r="13185" spans="1:7" x14ac:dyDescent="0.25">
      <c r="A13185" s="108" t="str">
        <f t="shared" si="205"/>
        <v>IT_2002_NATIONAL TOTAL_NH3</v>
      </c>
      <c r="B13185" s="113" t="s">
        <v>155</v>
      </c>
      <c r="C13185" s="113">
        <v>2002</v>
      </c>
      <c r="D13185" s="113" t="s">
        <v>122</v>
      </c>
      <c r="E13185" s="113" t="s">
        <v>124</v>
      </c>
      <c r="F13185" s="113" t="s">
        <v>200</v>
      </c>
      <c r="G13185" s="113">
        <v>506.94980912272598</v>
      </c>
    </row>
    <row r="13186" spans="1:7" x14ac:dyDescent="0.25">
      <c r="A13186" s="108" t="str">
        <f t="shared" ref="A13186:A13249" si="206">CONCATENATE(B13186,"_",C13186,"_",D13186,"_",E13186)</f>
        <v>IT_2002_NATIONAL TOTAL_PM2.5</v>
      </c>
      <c r="B13186" s="113" t="s">
        <v>155</v>
      </c>
      <c r="C13186" s="113">
        <v>2002</v>
      </c>
      <c r="D13186" s="113" t="s">
        <v>122</v>
      </c>
      <c r="E13186" s="113" t="s">
        <v>203</v>
      </c>
      <c r="F13186" s="113" t="s">
        <v>200</v>
      </c>
      <c r="G13186" s="113">
        <v>171.246977971554</v>
      </c>
    </row>
    <row r="13187" spans="1:7" x14ac:dyDescent="0.25">
      <c r="A13187" s="108" t="str">
        <f t="shared" si="206"/>
        <v>IT_2002_NATIONAL TOTAL_Pb</v>
      </c>
      <c r="B13187" s="113" t="s">
        <v>155</v>
      </c>
      <c r="C13187" s="113">
        <v>2002</v>
      </c>
      <c r="D13187" s="113" t="s">
        <v>122</v>
      </c>
      <c r="E13187" s="113" t="s">
        <v>125</v>
      </c>
      <c r="F13187" s="113" t="s">
        <v>200</v>
      </c>
      <c r="G13187" s="113">
        <v>0.29300919078249898</v>
      </c>
    </row>
    <row r="13188" spans="1:7" x14ac:dyDescent="0.25">
      <c r="A13188" s="108" t="str">
        <f t="shared" si="206"/>
        <v>IT_2002_NATIONAL TOTAL_Cd</v>
      </c>
      <c r="B13188" s="113" t="s">
        <v>155</v>
      </c>
      <c r="C13188" s="113">
        <v>2002</v>
      </c>
      <c r="D13188" s="113" t="s">
        <v>122</v>
      </c>
      <c r="E13188" s="113" t="s">
        <v>126</v>
      </c>
      <c r="F13188" s="113" t="s">
        <v>200</v>
      </c>
      <c r="G13188" s="113">
        <v>8.2989650816462594E-3</v>
      </c>
    </row>
    <row r="13189" spans="1:7" x14ac:dyDescent="0.25">
      <c r="A13189" s="108" t="str">
        <f t="shared" si="206"/>
        <v>IT_2002_NATIONAL TOTAL_Hg</v>
      </c>
      <c r="B13189" s="113" t="s">
        <v>155</v>
      </c>
      <c r="C13189" s="113">
        <v>2002</v>
      </c>
      <c r="D13189" s="113" t="s">
        <v>122</v>
      </c>
      <c r="E13189" s="113" t="s">
        <v>127</v>
      </c>
      <c r="F13189" s="113" t="s">
        <v>200</v>
      </c>
      <c r="G13189" s="113">
        <v>1.44957210841434E-2</v>
      </c>
    </row>
    <row r="13190" spans="1:7" x14ac:dyDescent="0.25">
      <c r="A13190" s="108" t="str">
        <f t="shared" si="206"/>
        <v>IT_2002_NATIONAL TOTAL_DIOX</v>
      </c>
      <c r="B13190" s="113" t="s">
        <v>155</v>
      </c>
      <c r="C13190" s="113">
        <v>2002</v>
      </c>
      <c r="D13190" s="113" t="s">
        <v>122</v>
      </c>
      <c r="E13190" s="113" t="s">
        <v>128</v>
      </c>
      <c r="F13190" s="113" t="s">
        <v>200</v>
      </c>
      <c r="G13190" s="150">
        <v>3.2192104216541599E-7</v>
      </c>
    </row>
    <row r="13191" spans="1:7" x14ac:dyDescent="0.25">
      <c r="A13191" s="108" t="str">
        <f t="shared" si="206"/>
        <v>IT_2002_NATIONAL TOTAL_PAH</v>
      </c>
      <c r="B13191" s="113" t="s">
        <v>155</v>
      </c>
      <c r="C13191" s="113">
        <v>2002</v>
      </c>
      <c r="D13191" s="113" t="s">
        <v>122</v>
      </c>
      <c r="E13191" s="113" t="s">
        <v>129</v>
      </c>
      <c r="F13191" s="113" t="s">
        <v>200</v>
      </c>
      <c r="G13191" s="113">
        <v>4.3208266231971999E-2</v>
      </c>
    </row>
    <row r="13192" spans="1:7" x14ac:dyDescent="0.25">
      <c r="A13192" s="108" t="str">
        <f t="shared" si="206"/>
        <v>IT_2002_NATIONAL TOTAL_HCB</v>
      </c>
      <c r="B13192" s="113" t="s">
        <v>155</v>
      </c>
      <c r="C13192" s="113">
        <v>2002</v>
      </c>
      <c r="D13192" s="113" t="s">
        <v>122</v>
      </c>
      <c r="E13192" s="113" t="s">
        <v>130</v>
      </c>
      <c r="F13192" s="113" t="s">
        <v>200</v>
      </c>
      <c r="G13192" s="150">
        <v>3.78875743179912E-5</v>
      </c>
    </row>
    <row r="13193" spans="1:7" x14ac:dyDescent="0.25">
      <c r="A13193" s="108" t="str">
        <f t="shared" si="206"/>
        <v>IT_2002_NATIONAL TOTAL_PCB</v>
      </c>
      <c r="B13193" s="113" t="s">
        <v>155</v>
      </c>
      <c r="C13193" s="113">
        <v>2002</v>
      </c>
      <c r="D13193" s="113" t="s">
        <v>122</v>
      </c>
      <c r="E13193" s="113" t="s">
        <v>259</v>
      </c>
      <c r="F13193" s="113" t="s">
        <v>200</v>
      </c>
      <c r="G13193" s="113">
        <v>1.5143113418391601E-4</v>
      </c>
    </row>
    <row r="13194" spans="1:7" x14ac:dyDescent="0.25">
      <c r="A13194" s="108" t="str">
        <f t="shared" si="206"/>
        <v>IT_2002_1A3(FS)_NOx</v>
      </c>
      <c r="B13194" s="113" t="s">
        <v>155</v>
      </c>
      <c r="C13194" s="113">
        <v>2002</v>
      </c>
      <c r="D13194" s="113" t="s">
        <v>132</v>
      </c>
      <c r="E13194" s="113" t="s">
        <v>199</v>
      </c>
      <c r="F13194" s="113" t="s">
        <v>200</v>
      </c>
      <c r="G13194" s="113">
        <v>730.45911776119101</v>
      </c>
    </row>
    <row r="13195" spans="1:7" x14ac:dyDescent="0.25">
      <c r="A13195" s="108" t="str">
        <f t="shared" si="206"/>
        <v>IT_2002_1A3(FS)_NMVOC</v>
      </c>
      <c r="B13195" s="113" t="s">
        <v>155</v>
      </c>
      <c r="C13195" s="113">
        <v>2002</v>
      </c>
      <c r="D13195" s="113" t="s">
        <v>132</v>
      </c>
      <c r="E13195" s="113" t="s">
        <v>123</v>
      </c>
      <c r="F13195" s="113" t="s">
        <v>200</v>
      </c>
      <c r="G13195" s="113">
        <v>517.061955304761</v>
      </c>
    </row>
    <row r="13196" spans="1:7" x14ac:dyDescent="0.25">
      <c r="A13196" s="108" t="str">
        <f t="shared" si="206"/>
        <v>IT_2002_1A3(FS)_SOx</v>
      </c>
      <c r="B13196" s="113" t="s">
        <v>155</v>
      </c>
      <c r="C13196" s="113">
        <v>2002</v>
      </c>
      <c r="D13196" s="113" t="s">
        <v>132</v>
      </c>
      <c r="E13196" s="113" t="s">
        <v>201</v>
      </c>
      <c r="F13196" s="113" t="s">
        <v>200</v>
      </c>
      <c r="G13196" s="113">
        <v>11.1966082674129</v>
      </c>
    </row>
    <row r="13197" spans="1:7" x14ac:dyDescent="0.25">
      <c r="A13197" s="108" t="str">
        <f t="shared" si="206"/>
        <v>IT_2002_1A3(FS)_NH3</v>
      </c>
      <c r="B13197" s="113" t="s">
        <v>155</v>
      </c>
      <c r="C13197" s="113">
        <v>2002</v>
      </c>
      <c r="D13197" s="113" t="s">
        <v>132</v>
      </c>
      <c r="E13197" s="113" t="s">
        <v>124</v>
      </c>
      <c r="F13197" s="113" t="s">
        <v>200</v>
      </c>
      <c r="G13197" s="113">
        <v>19.261714501592799</v>
      </c>
    </row>
    <row r="13198" spans="1:7" x14ac:dyDescent="0.25">
      <c r="A13198" s="108" t="str">
        <f t="shared" si="206"/>
        <v>IT_2002_1A3(FS)_PM2.5</v>
      </c>
      <c r="B13198" s="113" t="s">
        <v>155</v>
      </c>
      <c r="C13198" s="113">
        <v>2002</v>
      </c>
      <c r="D13198" s="113" t="s">
        <v>132</v>
      </c>
      <c r="E13198" s="113" t="s">
        <v>203</v>
      </c>
      <c r="F13198" s="113" t="s">
        <v>200</v>
      </c>
      <c r="G13198" s="113">
        <v>44.6764701659284</v>
      </c>
    </row>
    <row r="13199" spans="1:7" x14ac:dyDescent="0.25">
      <c r="A13199" s="108" t="str">
        <f t="shared" si="206"/>
        <v>IT_2002_3D_NOx</v>
      </c>
      <c r="B13199" s="113" t="s">
        <v>155</v>
      </c>
      <c r="C13199" s="113">
        <v>2002</v>
      </c>
      <c r="D13199" s="113" t="s">
        <v>206</v>
      </c>
      <c r="E13199" s="113" t="s">
        <v>199</v>
      </c>
      <c r="F13199" s="113" t="s">
        <v>200</v>
      </c>
      <c r="G13199" s="113">
        <v>60.429058204965898</v>
      </c>
    </row>
    <row r="13200" spans="1:7" x14ac:dyDescent="0.25">
      <c r="A13200" s="108" t="str">
        <f t="shared" si="206"/>
        <v>IT_2003_NATIONAL TOTAL_NOx</v>
      </c>
      <c r="B13200" s="113" t="s">
        <v>155</v>
      </c>
      <c r="C13200" s="113">
        <v>2003</v>
      </c>
      <c r="D13200" s="113" t="s">
        <v>122</v>
      </c>
      <c r="E13200" s="113" t="s">
        <v>199</v>
      </c>
      <c r="F13200" s="113" t="s">
        <v>200</v>
      </c>
      <c r="G13200" s="113">
        <v>1398.2171280283701</v>
      </c>
    </row>
    <row r="13201" spans="1:7" x14ac:dyDescent="0.25">
      <c r="A13201" s="108" t="str">
        <f t="shared" si="206"/>
        <v>IT_2003_NATIONAL TOTAL_NMVOC</v>
      </c>
      <c r="B13201" s="113" t="s">
        <v>155</v>
      </c>
      <c r="C13201" s="113">
        <v>2003</v>
      </c>
      <c r="D13201" s="113" t="s">
        <v>122</v>
      </c>
      <c r="E13201" s="113" t="s">
        <v>123</v>
      </c>
      <c r="F13201" s="113" t="s">
        <v>200</v>
      </c>
      <c r="G13201" s="113">
        <v>1435.53195984794</v>
      </c>
    </row>
    <row r="13202" spans="1:7" x14ac:dyDescent="0.25">
      <c r="A13202" s="108" t="str">
        <f t="shared" si="206"/>
        <v>IT_2003_NATIONAL TOTAL_SOx</v>
      </c>
      <c r="B13202" s="113" t="s">
        <v>155</v>
      </c>
      <c r="C13202" s="113">
        <v>2003</v>
      </c>
      <c r="D13202" s="113" t="s">
        <v>122</v>
      </c>
      <c r="E13202" s="113" t="s">
        <v>201</v>
      </c>
      <c r="F13202" s="113" t="s">
        <v>200</v>
      </c>
      <c r="G13202" s="113">
        <v>525.84309499020105</v>
      </c>
    </row>
    <row r="13203" spans="1:7" x14ac:dyDescent="0.25">
      <c r="A13203" s="108" t="str">
        <f t="shared" si="206"/>
        <v>IT_2003_NATIONAL TOTAL_NH3</v>
      </c>
      <c r="B13203" s="113" t="s">
        <v>155</v>
      </c>
      <c r="C13203" s="113">
        <v>2003</v>
      </c>
      <c r="D13203" s="113" t="s">
        <v>122</v>
      </c>
      <c r="E13203" s="113" t="s">
        <v>124</v>
      </c>
      <c r="F13203" s="113" t="s">
        <v>200</v>
      </c>
      <c r="G13203" s="113">
        <v>505.827021207641</v>
      </c>
    </row>
    <row r="13204" spans="1:7" x14ac:dyDescent="0.25">
      <c r="A13204" s="108" t="str">
        <f t="shared" si="206"/>
        <v>IT_2003_NATIONAL TOTAL_PM2.5</v>
      </c>
      <c r="B13204" s="113" t="s">
        <v>155</v>
      </c>
      <c r="C13204" s="113">
        <v>2003</v>
      </c>
      <c r="D13204" s="113" t="s">
        <v>122</v>
      </c>
      <c r="E13204" s="113" t="s">
        <v>203</v>
      </c>
      <c r="F13204" s="113" t="s">
        <v>200</v>
      </c>
      <c r="G13204" s="113">
        <v>182.79667440194399</v>
      </c>
    </row>
    <row r="13205" spans="1:7" x14ac:dyDescent="0.25">
      <c r="A13205" s="108" t="str">
        <f t="shared" si="206"/>
        <v>IT_2003_NATIONAL TOTAL_Pb</v>
      </c>
      <c r="B13205" s="113" t="s">
        <v>155</v>
      </c>
      <c r="C13205" s="113">
        <v>2003</v>
      </c>
      <c r="D13205" s="113" t="s">
        <v>122</v>
      </c>
      <c r="E13205" s="113" t="s">
        <v>125</v>
      </c>
      <c r="F13205" s="113" t="s">
        <v>200</v>
      </c>
      <c r="G13205" s="113">
        <v>0.29959045121343902</v>
      </c>
    </row>
    <row r="13206" spans="1:7" x14ac:dyDescent="0.25">
      <c r="A13206" s="108" t="str">
        <f t="shared" si="206"/>
        <v>IT_2003_NATIONAL TOTAL_Cd</v>
      </c>
      <c r="B13206" s="113" t="s">
        <v>155</v>
      </c>
      <c r="C13206" s="113">
        <v>2003</v>
      </c>
      <c r="D13206" s="113" t="s">
        <v>122</v>
      </c>
      <c r="E13206" s="113" t="s">
        <v>126</v>
      </c>
      <c r="F13206" s="113" t="s">
        <v>200</v>
      </c>
      <c r="G13206" s="113">
        <v>7.9519380478726507E-3</v>
      </c>
    </row>
    <row r="13207" spans="1:7" x14ac:dyDescent="0.25">
      <c r="A13207" s="108" t="str">
        <f t="shared" si="206"/>
        <v>IT_2003_NATIONAL TOTAL_Hg</v>
      </c>
      <c r="B13207" s="113" t="s">
        <v>155</v>
      </c>
      <c r="C13207" s="113">
        <v>2003</v>
      </c>
      <c r="D13207" s="113" t="s">
        <v>122</v>
      </c>
      <c r="E13207" s="113" t="s">
        <v>127</v>
      </c>
      <c r="F13207" s="113" t="s">
        <v>200</v>
      </c>
      <c r="G13207" s="113">
        <v>1.51618217701638E-2</v>
      </c>
    </row>
    <row r="13208" spans="1:7" x14ac:dyDescent="0.25">
      <c r="A13208" s="108" t="str">
        <f t="shared" si="206"/>
        <v>IT_2003_NATIONAL TOTAL_DIOX</v>
      </c>
      <c r="B13208" s="113" t="s">
        <v>155</v>
      </c>
      <c r="C13208" s="113">
        <v>2003</v>
      </c>
      <c r="D13208" s="113" t="s">
        <v>122</v>
      </c>
      <c r="E13208" s="113" t="s">
        <v>128</v>
      </c>
      <c r="F13208" s="113" t="s">
        <v>200</v>
      </c>
      <c r="G13208" s="150">
        <v>3.4530359487123598E-7</v>
      </c>
    </row>
    <row r="13209" spans="1:7" x14ac:dyDescent="0.25">
      <c r="A13209" s="108" t="str">
        <f t="shared" si="206"/>
        <v>IT_2003_NATIONAL TOTAL_PAH</v>
      </c>
      <c r="B13209" s="113" t="s">
        <v>155</v>
      </c>
      <c r="C13209" s="113">
        <v>2003</v>
      </c>
      <c r="D13209" s="113" t="s">
        <v>122</v>
      </c>
      <c r="E13209" s="113" t="s">
        <v>129</v>
      </c>
      <c r="F13209" s="113" t="s">
        <v>200</v>
      </c>
      <c r="G13209" s="113">
        <v>5.6701918307892202E-2</v>
      </c>
    </row>
    <row r="13210" spans="1:7" x14ac:dyDescent="0.25">
      <c r="A13210" s="108" t="str">
        <f t="shared" si="206"/>
        <v>IT_2003_NATIONAL TOTAL_HCB</v>
      </c>
      <c r="B13210" s="113" t="s">
        <v>155</v>
      </c>
      <c r="C13210" s="113">
        <v>2003</v>
      </c>
      <c r="D13210" s="113" t="s">
        <v>122</v>
      </c>
      <c r="E13210" s="113" t="s">
        <v>130</v>
      </c>
      <c r="F13210" s="113" t="s">
        <v>200</v>
      </c>
      <c r="G13210" s="150">
        <v>3.8690551237190202E-5</v>
      </c>
    </row>
    <row r="13211" spans="1:7" x14ac:dyDescent="0.25">
      <c r="A13211" s="108" t="str">
        <f t="shared" si="206"/>
        <v>IT_2003_NATIONAL TOTAL_PCB</v>
      </c>
      <c r="B13211" s="113" t="s">
        <v>155</v>
      </c>
      <c r="C13211" s="113">
        <v>2003</v>
      </c>
      <c r="D13211" s="113" t="s">
        <v>122</v>
      </c>
      <c r="E13211" s="113" t="s">
        <v>259</v>
      </c>
      <c r="F13211" s="113" t="s">
        <v>200</v>
      </c>
      <c r="G13211" s="113">
        <v>1.6071508004769801E-4</v>
      </c>
    </row>
    <row r="13212" spans="1:7" x14ac:dyDescent="0.25">
      <c r="A13212" s="108" t="str">
        <f t="shared" si="206"/>
        <v>IT_2003_1A3(FS)_NOx</v>
      </c>
      <c r="B13212" s="113" t="s">
        <v>155</v>
      </c>
      <c r="C13212" s="113">
        <v>2003</v>
      </c>
      <c r="D13212" s="113" t="s">
        <v>132</v>
      </c>
      <c r="E13212" s="113" t="s">
        <v>199</v>
      </c>
      <c r="F13212" s="113" t="s">
        <v>200</v>
      </c>
      <c r="G13212" s="113">
        <v>695.79934825390501</v>
      </c>
    </row>
    <row r="13213" spans="1:7" x14ac:dyDescent="0.25">
      <c r="A13213" s="108" t="str">
        <f t="shared" si="206"/>
        <v>IT_2003_1A3(FS)_NMVOC</v>
      </c>
      <c r="B13213" s="113" t="s">
        <v>155</v>
      </c>
      <c r="C13213" s="113">
        <v>2003</v>
      </c>
      <c r="D13213" s="113" t="s">
        <v>132</v>
      </c>
      <c r="E13213" s="113" t="s">
        <v>123</v>
      </c>
      <c r="F13213" s="113" t="s">
        <v>200</v>
      </c>
      <c r="G13213" s="113">
        <v>478.58353153058601</v>
      </c>
    </row>
    <row r="13214" spans="1:7" x14ac:dyDescent="0.25">
      <c r="A13214" s="108" t="str">
        <f t="shared" si="206"/>
        <v>IT_2003_1A3(FS)_SOx</v>
      </c>
      <c r="B13214" s="113" t="s">
        <v>155</v>
      </c>
      <c r="C13214" s="113">
        <v>2003</v>
      </c>
      <c r="D13214" s="113" t="s">
        <v>132</v>
      </c>
      <c r="E13214" s="113" t="s">
        <v>201</v>
      </c>
      <c r="F13214" s="113" t="s">
        <v>200</v>
      </c>
      <c r="G13214" s="113">
        <v>11.2845306902865</v>
      </c>
    </row>
    <row r="13215" spans="1:7" x14ac:dyDescent="0.25">
      <c r="A13215" s="108" t="str">
        <f t="shared" si="206"/>
        <v>IT_2003_1A3(FS)_NH3</v>
      </c>
      <c r="B13215" s="113" t="s">
        <v>155</v>
      </c>
      <c r="C13215" s="113">
        <v>2003</v>
      </c>
      <c r="D13215" s="113" t="s">
        <v>132</v>
      </c>
      <c r="E13215" s="113" t="s">
        <v>124</v>
      </c>
      <c r="F13215" s="113" t="s">
        <v>200</v>
      </c>
      <c r="G13215" s="113">
        <v>18.242277049916598</v>
      </c>
    </row>
    <row r="13216" spans="1:7" x14ac:dyDescent="0.25">
      <c r="A13216" s="108" t="str">
        <f t="shared" si="206"/>
        <v>IT_2003_1A3(FS)_PM2.5</v>
      </c>
      <c r="B13216" s="113" t="s">
        <v>155</v>
      </c>
      <c r="C13216" s="113">
        <v>2003</v>
      </c>
      <c r="D13216" s="113" t="s">
        <v>132</v>
      </c>
      <c r="E13216" s="113" t="s">
        <v>203</v>
      </c>
      <c r="F13216" s="113" t="s">
        <v>200</v>
      </c>
      <c r="G13216" s="113">
        <v>42.610379602450799</v>
      </c>
    </row>
    <row r="13217" spans="1:7" x14ac:dyDescent="0.25">
      <c r="A13217" s="108" t="str">
        <f t="shared" si="206"/>
        <v>IT_2003_3D_NOx</v>
      </c>
      <c r="B13217" s="113" t="s">
        <v>155</v>
      </c>
      <c r="C13217" s="113">
        <v>2003</v>
      </c>
      <c r="D13217" s="113" t="s">
        <v>206</v>
      </c>
      <c r="E13217" s="113" t="s">
        <v>199</v>
      </c>
      <c r="F13217" s="113" t="s">
        <v>200</v>
      </c>
      <c r="G13217" s="113">
        <v>60.491479312727598</v>
      </c>
    </row>
    <row r="13218" spans="1:7" x14ac:dyDescent="0.25">
      <c r="A13218" s="108" t="str">
        <f t="shared" si="206"/>
        <v>IT_2004_NATIONAL TOTAL_NOx</v>
      </c>
      <c r="B13218" s="113" t="s">
        <v>155</v>
      </c>
      <c r="C13218" s="113">
        <v>2004</v>
      </c>
      <c r="D13218" s="113" t="s">
        <v>122</v>
      </c>
      <c r="E13218" s="113" t="s">
        <v>199</v>
      </c>
      <c r="F13218" s="113" t="s">
        <v>200</v>
      </c>
      <c r="G13218" s="113">
        <v>1348.9739079297999</v>
      </c>
    </row>
    <row r="13219" spans="1:7" x14ac:dyDescent="0.25">
      <c r="A13219" s="108" t="str">
        <f t="shared" si="206"/>
        <v>IT_2004_NATIONAL TOTAL_NMVOC</v>
      </c>
      <c r="B13219" s="113" t="s">
        <v>155</v>
      </c>
      <c r="C13219" s="113">
        <v>2004</v>
      </c>
      <c r="D13219" s="113" t="s">
        <v>122</v>
      </c>
      <c r="E13219" s="113" t="s">
        <v>123</v>
      </c>
      <c r="F13219" s="113" t="s">
        <v>200</v>
      </c>
      <c r="G13219" s="113">
        <v>1331.6599258424001</v>
      </c>
    </row>
    <row r="13220" spans="1:7" x14ac:dyDescent="0.25">
      <c r="A13220" s="108" t="str">
        <f t="shared" si="206"/>
        <v>IT_2004_NATIONAL TOTAL_SOx</v>
      </c>
      <c r="B13220" s="113" t="s">
        <v>155</v>
      </c>
      <c r="C13220" s="113">
        <v>2004</v>
      </c>
      <c r="D13220" s="113" t="s">
        <v>122</v>
      </c>
      <c r="E13220" s="113" t="s">
        <v>201</v>
      </c>
      <c r="F13220" s="113" t="s">
        <v>200</v>
      </c>
      <c r="G13220" s="113">
        <v>489.21666129730301</v>
      </c>
    </row>
    <row r="13221" spans="1:7" x14ac:dyDescent="0.25">
      <c r="A13221" s="108" t="str">
        <f t="shared" si="206"/>
        <v>IT_2004_NATIONAL TOTAL_NH3</v>
      </c>
      <c r="B13221" s="113" t="s">
        <v>155</v>
      </c>
      <c r="C13221" s="113">
        <v>2004</v>
      </c>
      <c r="D13221" s="113" t="s">
        <v>122</v>
      </c>
      <c r="E13221" s="113" t="s">
        <v>124</v>
      </c>
      <c r="F13221" s="113" t="s">
        <v>200</v>
      </c>
      <c r="G13221" s="113">
        <v>502.25759150113799</v>
      </c>
    </row>
    <row r="13222" spans="1:7" x14ac:dyDescent="0.25">
      <c r="A13222" s="108" t="str">
        <f t="shared" si="206"/>
        <v>IT_2004_NATIONAL TOTAL_PM2.5</v>
      </c>
      <c r="B13222" s="113" t="s">
        <v>155</v>
      </c>
      <c r="C13222" s="113">
        <v>2004</v>
      </c>
      <c r="D13222" s="113" t="s">
        <v>122</v>
      </c>
      <c r="E13222" s="113" t="s">
        <v>203</v>
      </c>
      <c r="F13222" s="113" t="s">
        <v>200</v>
      </c>
      <c r="G13222" s="113">
        <v>161.34099898742301</v>
      </c>
    </row>
    <row r="13223" spans="1:7" x14ac:dyDescent="0.25">
      <c r="A13223" s="108" t="str">
        <f t="shared" si="206"/>
        <v>IT_2004_NATIONAL TOTAL_Pb</v>
      </c>
      <c r="B13223" s="113" t="s">
        <v>155</v>
      </c>
      <c r="C13223" s="113">
        <v>2004</v>
      </c>
      <c r="D13223" s="113" t="s">
        <v>122</v>
      </c>
      <c r="E13223" s="113" t="s">
        <v>125</v>
      </c>
      <c r="F13223" s="113" t="s">
        <v>200</v>
      </c>
      <c r="G13223" s="113">
        <v>0.31336176748667699</v>
      </c>
    </row>
    <row r="13224" spans="1:7" x14ac:dyDescent="0.25">
      <c r="A13224" s="108" t="str">
        <f t="shared" si="206"/>
        <v>IT_2004_NATIONAL TOTAL_Cd</v>
      </c>
      <c r="B13224" s="113" t="s">
        <v>155</v>
      </c>
      <c r="C13224" s="113">
        <v>2004</v>
      </c>
      <c r="D13224" s="113" t="s">
        <v>122</v>
      </c>
      <c r="E13224" s="113" t="s">
        <v>126</v>
      </c>
      <c r="F13224" s="113" t="s">
        <v>200</v>
      </c>
      <c r="G13224" s="113">
        <v>8.3269105805432002E-3</v>
      </c>
    </row>
    <row r="13225" spans="1:7" x14ac:dyDescent="0.25">
      <c r="A13225" s="108" t="str">
        <f t="shared" si="206"/>
        <v>IT_2004_NATIONAL TOTAL_Hg</v>
      </c>
      <c r="B13225" s="113" t="s">
        <v>155</v>
      </c>
      <c r="C13225" s="113">
        <v>2004</v>
      </c>
      <c r="D13225" s="113" t="s">
        <v>122</v>
      </c>
      <c r="E13225" s="113" t="s">
        <v>127</v>
      </c>
      <c r="F13225" s="113" t="s">
        <v>200</v>
      </c>
      <c r="G13225" s="113">
        <v>1.2996983492339499E-2</v>
      </c>
    </row>
    <row r="13226" spans="1:7" x14ac:dyDescent="0.25">
      <c r="A13226" s="108" t="str">
        <f t="shared" si="206"/>
        <v>IT_2004_NATIONAL TOTAL_DIOX</v>
      </c>
      <c r="B13226" s="113" t="s">
        <v>155</v>
      </c>
      <c r="C13226" s="113">
        <v>2004</v>
      </c>
      <c r="D13226" s="113" t="s">
        <v>122</v>
      </c>
      <c r="E13226" s="113" t="s">
        <v>128</v>
      </c>
      <c r="F13226" s="113" t="s">
        <v>200</v>
      </c>
      <c r="G13226" s="150">
        <v>3.2035375443007001E-7</v>
      </c>
    </row>
    <row r="13227" spans="1:7" x14ac:dyDescent="0.25">
      <c r="A13227" s="108" t="str">
        <f t="shared" si="206"/>
        <v>IT_2004_NATIONAL TOTAL_PAH</v>
      </c>
      <c r="B13227" s="113" t="s">
        <v>155</v>
      </c>
      <c r="C13227" s="113">
        <v>2004</v>
      </c>
      <c r="D13227" s="113" t="s">
        <v>122</v>
      </c>
      <c r="E13227" s="113" t="s">
        <v>129</v>
      </c>
      <c r="F13227" s="113" t="s">
        <v>200</v>
      </c>
      <c r="G13227" s="113">
        <v>4.6371376404978099E-2</v>
      </c>
    </row>
    <row r="13228" spans="1:7" x14ac:dyDescent="0.25">
      <c r="A13228" s="108" t="str">
        <f t="shared" si="206"/>
        <v>IT_2004_NATIONAL TOTAL_HCB</v>
      </c>
      <c r="B13228" s="113" t="s">
        <v>155</v>
      </c>
      <c r="C13228" s="113">
        <v>2004</v>
      </c>
      <c r="D13228" s="113" t="s">
        <v>122</v>
      </c>
      <c r="E13228" s="113" t="s">
        <v>130</v>
      </c>
      <c r="F13228" s="113" t="s">
        <v>200</v>
      </c>
      <c r="G13228" s="150">
        <v>3.0449737351268299E-5</v>
      </c>
    </row>
    <row r="13229" spans="1:7" x14ac:dyDescent="0.25">
      <c r="A13229" s="108" t="str">
        <f t="shared" si="206"/>
        <v>IT_2004_NATIONAL TOTAL_PCB</v>
      </c>
      <c r="B13229" s="113" t="s">
        <v>155</v>
      </c>
      <c r="C13229" s="113">
        <v>2004</v>
      </c>
      <c r="D13229" s="113" t="s">
        <v>122</v>
      </c>
      <c r="E13229" s="113" t="s">
        <v>259</v>
      </c>
      <c r="F13229" s="113" t="s">
        <v>200</v>
      </c>
      <c r="G13229" s="113">
        <v>1.6508891881722299E-4</v>
      </c>
    </row>
    <row r="13230" spans="1:7" x14ac:dyDescent="0.25">
      <c r="A13230" s="108" t="str">
        <f t="shared" si="206"/>
        <v>IT_2004_1A3(FS)_NOx</v>
      </c>
      <c r="B13230" s="113" t="s">
        <v>155</v>
      </c>
      <c r="C13230" s="113">
        <v>2004</v>
      </c>
      <c r="D13230" s="113" t="s">
        <v>132</v>
      </c>
      <c r="E13230" s="113" t="s">
        <v>199</v>
      </c>
      <c r="F13230" s="113" t="s">
        <v>200</v>
      </c>
      <c r="G13230" s="113">
        <v>665.78519120117301</v>
      </c>
    </row>
    <row r="13231" spans="1:7" x14ac:dyDescent="0.25">
      <c r="A13231" s="108" t="str">
        <f t="shared" si="206"/>
        <v>IT_2004_1A3(FS)_NMVOC</v>
      </c>
      <c r="B13231" s="113" t="s">
        <v>155</v>
      </c>
      <c r="C13231" s="113">
        <v>2004</v>
      </c>
      <c r="D13231" s="113" t="s">
        <v>132</v>
      </c>
      <c r="E13231" s="113" t="s">
        <v>123</v>
      </c>
      <c r="F13231" s="113" t="s">
        <v>200</v>
      </c>
      <c r="G13231" s="113">
        <v>415.31236127245899</v>
      </c>
    </row>
    <row r="13232" spans="1:7" x14ac:dyDescent="0.25">
      <c r="A13232" s="108" t="str">
        <f t="shared" si="206"/>
        <v>IT_2004_1A3(FS)_SOx</v>
      </c>
      <c r="B13232" s="113" t="s">
        <v>155</v>
      </c>
      <c r="C13232" s="113">
        <v>2004</v>
      </c>
      <c r="D13232" s="113" t="s">
        <v>132</v>
      </c>
      <c r="E13232" s="113" t="s">
        <v>201</v>
      </c>
      <c r="F13232" s="113" t="s">
        <v>200</v>
      </c>
      <c r="G13232" s="113">
        <v>11.5173509964989</v>
      </c>
    </row>
    <row r="13233" spans="1:7" x14ac:dyDescent="0.25">
      <c r="A13233" s="108" t="str">
        <f t="shared" si="206"/>
        <v>IT_2004_1A3(FS)_NH3</v>
      </c>
      <c r="B13233" s="113" t="s">
        <v>155</v>
      </c>
      <c r="C13233" s="113">
        <v>2004</v>
      </c>
      <c r="D13233" s="113" t="s">
        <v>132</v>
      </c>
      <c r="E13233" s="113" t="s">
        <v>124</v>
      </c>
      <c r="F13233" s="113" t="s">
        <v>200</v>
      </c>
      <c r="G13233" s="113">
        <v>17.2516611545337</v>
      </c>
    </row>
    <row r="13234" spans="1:7" x14ac:dyDescent="0.25">
      <c r="A13234" s="108" t="str">
        <f t="shared" si="206"/>
        <v>IT_2004_1A3(FS)_PM2.5</v>
      </c>
      <c r="B13234" s="113" t="s">
        <v>155</v>
      </c>
      <c r="C13234" s="113">
        <v>2004</v>
      </c>
      <c r="D13234" s="113" t="s">
        <v>132</v>
      </c>
      <c r="E13234" s="113" t="s">
        <v>203</v>
      </c>
      <c r="F13234" s="113" t="s">
        <v>200</v>
      </c>
      <c r="G13234" s="113">
        <v>41.8203481088104</v>
      </c>
    </row>
    <row r="13235" spans="1:7" x14ac:dyDescent="0.25">
      <c r="A13235" s="108" t="str">
        <f t="shared" si="206"/>
        <v>IT_2004_3D_NOx</v>
      </c>
      <c r="B13235" s="113" t="s">
        <v>155</v>
      </c>
      <c r="C13235" s="113">
        <v>2004</v>
      </c>
      <c r="D13235" s="113" t="s">
        <v>206</v>
      </c>
      <c r="E13235" s="113" t="s">
        <v>199</v>
      </c>
      <c r="F13235" s="113" t="s">
        <v>200</v>
      </c>
      <c r="G13235" s="113">
        <v>60.167665507128703</v>
      </c>
    </row>
    <row r="13236" spans="1:7" x14ac:dyDescent="0.25">
      <c r="A13236" s="108" t="str">
        <f t="shared" si="206"/>
        <v>IT_2005_NATIONAL TOTAL_NOx</v>
      </c>
      <c r="B13236" s="113" t="s">
        <v>155</v>
      </c>
      <c r="C13236" s="113">
        <v>2005</v>
      </c>
      <c r="D13236" s="113" t="s">
        <v>122</v>
      </c>
      <c r="E13236" s="113" t="s">
        <v>199</v>
      </c>
      <c r="F13236" s="113" t="s">
        <v>200</v>
      </c>
      <c r="G13236" s="113">
        <v>1291.1864940031901</v>
      </c>
    </row>
    <row r="13237" spans="1:7" x14ac:dyDescent="0.25">
      <c r="A13237" s="108" t="str">
        <f t="shared" si="206"/>
        <v>IT_2005_NATIONAL TOTAL_NMVOC</v>
      </c>
      <c r="B13237" s="113" t="s">
        <v>155</v>
      </c>
      <c r="C13237" s="113">
        <v>2005</v>
      </c>
      <c r="D13237" s="113" t="s">
        <v>122</v>
      </c>
      <c r="E13237" s="113" t="s">
        <v>123</v>
      </c>
      <c r="F13237" s="113" t="s">
        <v>200</v>
      </c>
      <c r="G13237" s="113">
        <v>1321.9198932469701</v>
      </c>
    </row>
    <row r="13238" spans="1:7" x14ac:dyDescent="0.25">
      <c r="A13238" s="108" t="str">
        <f t="shared" si="206"/>
        <v>IT_2005_NATIONAL TOTAL_SOx</v>
      </c>
      <c r="B13238" s="113" t="s">
        <v>155</v>
      </c>
      <c r="C13238" s="113">
        <v>2005</v>
      </c>
      <c r="D13238" s="113" t="s">
        <v>122</v>
      </c>
      <c r="E13238" s="113" t="s">
        <v>201</v>
      </c>
      <c r="F13238" s="113" t="s">
        <v>200</v>
      </c>
      <c r="G13238" s="113">
        <v>411.02192926639401</v>
      </c>
    </row>
    <row r="13239" spans="1:7" x14ac:dyDescent="0.25">
      <c r="A13239" s="108" t="str">
        <f t="shared" si="206"/>
        <v>IT_2005_NATIONAL TOTAL_NH3</v>
      </c>
      <c r="B13239" s="113" t="s">
        <v>155</v>
      </c>
      <c r="C13239" s="113">
        <v>2005</v>
      </c>
      <c r="D13239" s="113" t="s">
        <v>122</v>
      </c>
      <c r="E13239" s="113" t="s">
        <v>124</v>
      </c>
      <c r="F13239" s="113" t="s">
        <v>200</v>
      </c>
      <c r="G13239" s="113">
        <v>481.03293301774602</v>
      </c>
    </row>
    <row r="13240" spans="1:7" x14ac:dyDescent="0.25">
      <c r="A13240" s="108" t="str">
        <f t="shared" si="206"/>
        <v>IT_2005_NATIONAL TOTAL_PM2.5</v>
      </c>
      <c r="B13240" s="113" t="s">
        <v>155</v>
      </c>
      <c r="C13240" s="113">
        <v>2005</v>
      </c>
      <c r="D13240" s="113" t="s">
        <v>122</v>
      </c>
      <c r="E13240" s="113" t="s">
        <v>203</v>
      </c>
      <c r="F13240" s="113" t="s">
        <v>200</v>
      </c>
      <c r="G13240" s="113">
        <v>182.67214737719601</v>
      </c>
    </row>
    <row r="13241" spans="1:7" x14ac:dyDescent="0.25">
      <c r="A13241" s="108" t="str">
        <f t="shared" si="206"/>
        <v>IT_2005_NATIONAL TOTAL_Pb</v>
      </c>
      <c r="B13241" s="113" t="s">
        <v>155</v>
      </c>
      <c r="C13241" s="113">
        <v>2005</v>
      </c>
      <c r="D13241" s="113" t="s">
        <v>122</v>
      </c>
      <c r="E13241" s="113" t="s">
        <v>125</v>
      </c>
      <c r="F13241" s="113" t="s">
        <v>200</v>
      </c>
      <c r="G13241" s="113">
        <v>0.32767564940479998</v>
      </c>
    </row>
    <row r="13242" spans="1:7" x14ac:dyDescent="0.25">
      <c r="A13242" s="108" t="str">
        <f t="shared" si="206"/>
        <v>IT_2005_NATIONAL TOTAL_Cd</v>
      </c>
      <c r="B13242" s="113" t="s">
        <v>155</v>
      </c>
      <c r="C13242" s="113">
        <v>2005</v>
      </c>
      <c r="D13242" s="113" t="s">
        <v>122</v>
      </c>
      <c r="E13242" s="113" t="s">
        <v>126</v>
      </c>
      <c r="F13242" s="113" t="s">
        <v>200</v>
      </c>
      <c r="G13242" s="113">
        <v>8.5941070253411998E-3</v>
      </c>
    </row>
    <row r="13243" spans="1:7" x14ac:dyDescent="0.25">
      <c r="A13243" s="108" t="str">
        <f t="shared" si="206"/>
        <v>IT_2005_NATIONAL TOTAL_Hg</v>
      </c>
      <c r="B13243" s="113" t="s">
        <v>155</v>
      </c>
      <c r="C13243" s="113">
        <v>2005</v>
      </c>
      <c r="D13243" s="113" t="s">
        <v>122</v>
      </c>
      <c r="E13243" s="113" t="s">
        <v>127</v>
      </c>
      <c r="F13243" s="113" t="s">
        <v>200</v>
      </c>
      <c r="G13243" s="113">
        <v>1.2526454920051999E-2</v>
      </c>
    </row>
    <row r="13244" spans="1:7" x14ac:dyDescent="0.25">
      <c r="A13244" s="108" t="str">
        <f t="shared" si="206"/>
        <v>IT_2005_NATIONAL TOTAL_DIOX</v>
      </c>
      <c r="B13244" s="113" t="s">
        <v>155</v>
      </c>
      <c r="C13244" s="113">
        <v>2005</v>
      </c>
      <c r="D13244" s="113" t="s">
        <v>122</v>
      </c>
      <c r="E13244" s="113" t="s">
        <v>128</v>
      </c>
      <c r="F13244" s="113" t="s">
        <v>200</v>
      </c>
      <c r="G13244" s="150">
        <v>3.6137627003679399E-7</v>
      </c>
    </row>
    <row r="13245" spans="1:7" x14ac:dyDescent="0.25">
      <c r="A13245" s="108" t="str">
        <f t="shared" si="206"/>
        <v>IT_2005_NATIONAL TOTAL_PAH</v>
      </c>
      <c r="B13245" s="113" t="s">
        <v>155</v>
      </c>
      <c r="C13245" s="113">
        <v>2005</v>
      </c>
      <c r="D13245" s="113" t="s">
        <v>122</v>
      </c>
      <c r="E13245" s="113" t="s">
        <v>129</v>
      </c>
      <c r="F13245" s="113" t="s">
        <v>200</v>
      </c>
      <c r="G13245" s="113">
        <v>6.3951766318140396E-2</v>
      </c>
    </row>
    <row r="13246" spans="1:7" x14ac:dyDescent="0.25">
      <c r="A13246" s="108" t="str">
        <f t="shared" si="206"/>
        <v>IT_2005_NATIONAL TOTAL_HCB</v>
      </c>
      <c r="B13246" s="113" t="s">
        <v>155</v>
      </c>
      <c r="C13246" s="113">
        <v>2005</v>
      </c>
      <c r="D13246" s="113" t="s">
        <v>122</v>
      </c>
      <c r="E13246" s="113" t="s">
        <v>130</v>
      </c>
      <c r="F13246" s="113" t="s">
        <v>200</v>
      </c>
      <c r="G13246" s="150">
        <v>2.7181004606607599E-5</v>
      </c>
    </row>
    <row r="13247" spans="1:7" x14ac:dyDescent="0.25">
      <c r="A13247" s="108" t="str">
        <f t="shared" si="206"/>
        <v>IT_2005_NATIONAL TOTAL_PCB</v>
      </c>
      <c r="B13247" s="113" t="s">
        <v>155</v>
      </c>
      <c r="C13247" s="113">
        <v>2005</v>
      </c>
      <c r="D13247" s="113" t="s">
        <v>122</v>
      </c>
      <c r="E13247" s="113" t="s">
        <v>259</v>
      </c>
      <c r="F13247" s="113" t="s">
        <v>200</v>
      </c>
      <c r="G13247" s="113">
        <v>1.7891976116858301E-4</v>
      </c>
    </row>
    <row r="13248" spans="1:7" x14ac:dyDescent="0.25">
      <c r="A13248" s="108" t="str">
        <f t="shared" si="206"/>
        <v>IT_2005_1A3(FS)_NOx</v>
      </c>
      <c r="B13248" s="113" t="s">
        <v>155</v>
      </c>
      <c r="C13248" s="113">
        <v>2005</v>
      </c>
      <c r="D13248" s="113" t="s">
        <v>132</v>
      </c>
      <c r="E13248" s="113" t="s">
        <v>199</v>
      </c>
      <c r="F13248" s="113" t="s">
        <v>200</v>
      </c>
      <c r="G13248" s="113">
        <v>629.13584687872401</v>
      </c>
    </row>
    <row r="13249" spans="1:7" x14ac:dyDescent="0.25">
      <c r="A13249" s="108" t="str">
        <f t="shared" si="206"/>
        <v>IT_2005_1A3(FS)_NMVOC</v>
      </c>
      <c r="B13249" s="113" t="s">
        <v>155</v>
      </c>
      <c r="C13249" s="113">
        <v>2005</v>
      </c>
      <c r="D13249" s="113" t="s">
        <v>132</v>
      </c>
      <c r="E13249" s="113" t="s">
        <v>123</v>
      </c>
      <c r="F13249" s="113" t="s">
        <v>200</v>
      </c>
      <c r="G13249" s="113">
        <v>358.90163983644601</v>
      </c>
    </row>
    <row r="13250" spans="1:7" x14ac:dyDescent="0.25">
      <c r="A13250" s="108" t="str">
        <f t="shared" ref="A13250:A13313" si="207">CONCATENATE(B13250,"_",C13250,"_",D13250,"_",E13250)</f>
        <v>IT_2005_1A3(FS)_SOx</v>
      </c>
      <c r="B13250" s="113" t="s">
        <v>155</v>
      </c>
      <c r="C13250" s="113">
        <v>2005</v>
      </c>
      <c r="D13250" s="113" t="s">
        <v>132</v>
      </c>
      <c r="E13250" s="113" t="s">
        <v>201</v>
      </c>
      <c r="F13250" s="113" t="s">
        <v>200</v>
      </c>
      <c r="G13250" s="113">
        <v>2.2138950874152399</v>
      </c>
    </row>
    <row r="13251" spans="1:7" x14ac:dyDescent="0.25">
      <c r="A13251" s="108" t="str">
        <f t="shared" si="207"/>
        <v>IT_2005_1A3(FS)_NH3</v>
      </c>
      <c r="B13251" s="113" t="s">
        <v>155</v>
      </c>
      <c r="C13251" s="113">
        <v>2005</v>
      </c>
      <c r="D13251" s="113" t="s">
        <v>132</v>
      </c>
      <c r="E13251" s="113" t="s">
        <v>124</v>
      </c>
      <c r="F13251" s="113" t="s">
        <v>200</v>
      </c>
      <c r="G13251" s="113">
        <v>15.6664732687924</v>
      </c>
    </row>
    <row r="13252" spans="1:7" x14ac:dyDescent="0.25">
      <c r="A13252" s="108" t="str">
        <f t="shared" si="207"/>
        <v>IT_2005_1A3(FS)_PM2.5</v>
      </c>
      <c r="B13252" s="113" t="s">
        <v>155</v>
      </c>
      <c r="C13252" s="113">
        <v>2005</v>
      </c>
      <c r="D13252" s="113" t="s">
        <v>132</v>
      </c>
      <c r="E13252" s="113" t="s">
        <v>203</v>
      </c>
      <c r="F13252" s="113" t="s">
        <v>200</v>
      </c>
      <c r="G13252" s="113">
        <v>40.111168472901703</v>
      </c>
    </row>
    <row r="13253" spans="1:7" x14ac:dyDescent="0.25">
      <c r="A13253" s="108" t="str">
        <f t="shared" si="207"/>
        <v>IT_2005_3D_NOx</v>
      </c>
      <c r="B13253" s="113" t="s">
        <v>155</v>
      </c>
      <c r="C13253" s="113">
        <v>2005</v>
      </c>
      <c r="D13253" s="113" t="s">
        <v>206</v>
      </c>
      <c r="E13253" s="113" t="s">
        <v>199</v>
      </c>
      <c r="F13253" s="113" t="s">
        <v>200</v>
      </c>
      <c r="G13253" s="113">
        <v>57.293511243178799</v>
      </c>
    </row>
    <row r="13254" spans="1:7" x14ac:dyDescent="0.25">
      <c r="A13254" s="108" t="str">
        <f t="shared" si="207"/>
        <v>IT_2006_NATIONAL TOTAL_NOx</v>
      </c>
      <c r="B13254" s="113" t="s">
        <v>155</v>
      </c>
      <c r="C13254" s="113">
        <v>2006</v>
      </c>
      <c r="D13254" s="113" t="s">
        <v>122</v>
      </c>
      <c r="E13254" s="113" t="s">
        <v>199</v>
      </c>
      <c r="F13254" s="113" t="s">
        <v>200</v>
      </c>
      <c r="G13254" s="113">
        <v>1240.6972190060201</v>
      </c>
    </row>
    <row r="13255" spans="1:7" x14ac:dyDescent="0.25">
      <c r="A13255" s="108" t="str">
        <f t="shared" si="207"/>
        <v>IT_2006_NATIONAL TOTAL_NMVOC</v>
      </c>
      <c r="B13255" s="113" t="s">
        <v>155</v>
      </c>
      <c r="C13255" s="113">
        <v>2006</v>
      </c>
      <c r="D13255" s="113" t="s">
        <v>122</v>
      </c>
      <c r="E13255" s="113" t="s">
        <v>123</v>
      </c>
      <c r="F13255" s="113" t="s">
        <v>200</v>
      </c>
      <c r="G13255" s="113">
        <v>1281.2720397267201</v>
      </c>
    </row>
    <row r="13256" spans="1:7" x14ac:dyDescent="0.25">
      <c r="A13256" s="108" t="str">
        <f t="shared" si="207"/>
        <v>IT_2006_NATIONAL TOTAL_SOx</v>
      </c>
      <c r="B13256" s="113" t="s">
        <v>155</v>
      </c>
      <c r="C13256" s="113">
        <v>2006</v>
      </c>
      <c r="D13256" s="113" t="s">
        <v>122</v>
      </c>
      <c r="E13256" s="113" t="s">
        <v>201</v>
      </c>
      <c r="F13256" s="113" t="s">
        <v>200</v>
      </c>
      <c r="G13256" s="113">
        <v>389.20677506124701</v>
      </c>
    </row>
    <row r="13257" spans="1:7" x14ac:dyDescent="0.25">
      <c r="A13257" s="108" t="str">
        <f t="shared" si="207"/>
        <v>IT_2006_NATIONAL TOTAL_NH3</v>
      </c>
      <c r="B13257" s="113" t="s">
        <v>155</v>
      </c>
      <c r="C13257" s="113">
        <v>2006</v>
      </c>
      <c r="D13257" s="113" t="s">
        <v>122</v>
      </c>
      <c r="E13257" s="113" t="s">
        <v>124</v>
      </c>
      <c r="F13257" s="113" t="s">
        <v>200</v>
      </c>
      <c r="G13257" s="113">
        <v>476.32456153482002</v>
      </c>
    </row>
    <row r="13258" spans="1:7" x14ac:dyDescent="0.25">
      <c r="A13258" s="108" t="str">
        <f t="shared" si="207"/>
        <v>IT_2006_NATIONAL TOTAL_PM2.5</v>
      </c>
      <c r="B13258" s="113" t="s">
        <v>155</v>
      </c>
      <c r="C13258" s="113">
        <v>2006</v>
      </c>
      <c r="D13258" s="113" t="s">
        <v>122</v>
      </c>
      <c r="E13258" s="113" t="s">
        <v>203</v>
      </c>
      <c r="F13258" s="113" t="s">
        <v>200</v>
      </c>
      <c r="G13258" s="113">
        <v>186.976465124307</v>
      </c>
    </row>
    <row r="13259" spans="1:7" x14ac:dyDescent="0.25">
      <c r="A13259" s="108" t="str">
        <f t="shared" si="207"/>
        <v>IT_2006_NATIONAL TOTAL_Pb</v>
      </c>
      <c r="B13259" s="113" t="s">
        <v>155</v>
      </c>
      <c r="C13259" s="113">
        <v>2006</v>
      </c>
      <c r="D13259" s="113" t="s">
        <v>122</v>
      </c>
      <c r="E13259" s="113" t="s">
        <v>125</v>
      </c>
      <c r="F13259" s="113" t="s">
        <v>200</v>
      </c>
      <c r="G13259" s="113">
        <v>0.32931509240962298</v>
      </c>
    </row>
    <row r="13260" spans="1:7" x14ac:dyDescent="0.25">
      <c r="A13260" s="108" t="str">
        <f t="shared" si="207"/>
        <v>IT_2006_NATIONAL TOTAL_Cd</v>
      </c>
      <c r="B13260" s="113" t="s">
        <v>155</v>
      </c>
      <c r="C13260" s="113">
        <v>2006</v>
      </c>
      <c r="D13260" s="113" t="s">
        <v>122</v>
      </c>
      <c r="E13260" s="113" t="s">
        <v>126</v>
      </c>
      <c r="F13260" s="113" t="s">
        <v>200</v>
      </c>
      <c r="G13260" s="113">
        <v>8.0893906295438408E-3</v>
      </c>
    </row>
    <row r="13261" spans="1:7" x14ac:dyDescent="0.25">
      <c r="A13261" s="108" t="str">
        <f t="shared" si="207"/>
        <v>IT_2006_NATIONAL TOTAL_Hg</v>
      </c>
      <c r="B13261" s="113" t="s">
        <v>155</v>
      </c>
      <c r="C13261" s="113">
        <v>2006</v>
      </c>
      <c r="D13261" s="113" t="s">
        <v>122</v>
      </c>
      <c r="E13261" s="113" t="s">
        <v>127</v>
      </c>
      <c r="F13261" s="113" t="s">
        <v>200</v>
      </c>
      <c r="G13261" s="113">
        <v>1.2835294675216701E-2</v>
      </c>
    </row>
    <row r="13262" spans="1:7" x14ac:dyDescent="0.25">
      <c r="A13262" s="108" t="str">
        <f t="shared" si="207"/>
        <v>IT_2006_NATIONAL TOTAL_DIOX</v>
      </c>
      <c r="B13262" s="113" t="s">
        <v>155</v>
      </c>
      <c r="C13262" s="113">
        <v>2006</v>
      </c>
      <c r="D13262" s="113" t="s">
        <v>122</v>
      </c>
      <c r="E13262" s="113" t="s">
        <v>128</v>
      </c>
      <c r="F13262" s="113" t="s">
        <v>200</v>
      </c>
      <c r="G13262" s="150">
        <v>3.7919861858359598E-7</v>
      </c>
    </row>
    <row r="13263" spans="1:7" x14ac:dyDescent="0.25">
      <c r="A13263" s="108" t="str">
        <f t="shared" si="207"/>
        <v>IT_2006_NATIONAL TOTAL_PAH</v>
      </c>
      <c r="B13263" s="113" t="s">
        <v>155</v>
      </c>
      <c r="C13263" s="113">
        <v>2006</v>
      </c>
      <c r="D13263" s="113" t="s">
        <v>122</v>
      </c>
      <c r="E13263" s="113" t="s">
        <v>129</v>
      </c>
      <c r="F13263" s="113" t="s">
        <v>200</v>
      </c>
      <c r="G13263" s="113">
        <v>7.1832880932205703E-2</v>
      </c>
    </row>
    <row r="13264" spans="1:7" x14ac:dyDescent="0.25">
      <c r="A13264" s="108" t="str">
        <f t="shared" si="207"/>
        <v>IT_2006_NATIONAL TOTAL_HCB</v>
      </c>
      <c r="B13264" s="113" t="s">
        <v>155</v>
      </c>
      <c r="C13264" s="113">
        <v>2006</v>
      </c>
      <c r="D13264" s="113" t="s">
        <v>122</v>
      </c>
      <c r="E13264" s="113" t="s">
        <v>130</v>
      </c>
      <c r="F13264" s="113" t="s">
        <v>200</v>
      </c>
      <c r="G13264" s="150">
        <v>2.9583482479750201E-5</v>
      </c>
    </row>
    <row r="13265" spans="1:7" x14ac:dyDescent="0.25">
      <c r="A13265" s="108" t="str">
        <f t="shared" si="207"/>
        <v>IT_2006_NATIONAL TOTAL_PCB</v>
      </c>
      <c r="B13265" s="113" t="s">
        <v>155</v>
      </c>
      <c r="C13265" s="113">
        <v>2006</v>
      </c>
      <c r="D13265" s="113" t="s">
        <v>122</v>
      </c>
      <c r="E13265" s="113" t="s">
        <v>259</v>
      </c>
      <c r="F13265" s="113" t="s">
        <v>200</v>
      </c>
      <c r="G13265" s="113">
        <v>1.8408937027991501E-4</v>
      </c>
    </row>
    <row r="13266" spans="1:7" x14ac:dyDescent="0.25">
      <c r="A13266" s="108" t="str">
        <f t="shared" si="207"/>
        <v>IT_2006_1A3(FS)_NOx</v>
      </c>
      <c r="B13266" s="113" t="s">
        <v>155</v>
      </c>
      <c r="C13266" s="113">
        <v>2006</v>
      </c>
      <c r="D13266" s="113" t="s">
        <v>132</v>
      </c>
      <c r="E13266" s="113" t="s">
        <v>199</v>
      </c>
      <c r="F13266" s="113" t="s">
        <v>200</v>
      </c>
      <c r="G13266" s="113">
        <v>605.10686952860499</v>
      </c>
    </row>
    <row r="13267" spans="1:7" x14ac:dyDescent="0.25">
      <c r="A13267" s="108" t="str">
        <f t="shared" si="207"/>
        <v>IT_2006_1A3(FS)_NMVOC</v>
      </c>
      <c r="B13267" s="113" t="s">
        <v>155</v>
      </c>
      <c r="C13267" s="113">
        <v>2006</v>
      </c>
      <c r="D13267" s="113" t="s">
        <v>132</v>
      </c>
      <c r="E13267" s="113" t="s">
        <v>123</v>
      </c>
      <c r="F13267" s="113" t="s">
        <v>200</v>
      </c>
      <c r="G13267" s="113">
        <v>306.75286559959</v>
      </c>
    </row>
    <row r="13268" spans="1:7" x14ac:dyDescent="0.25">
      <c r="A13268" s="108" t="str">
        <f t="shared" si="207"/>
        <v>IT_2006_1A3(FS)_SOx</v>
      </c>
      <c r="B13268" s="113" t="s">
        <v>155</v>
      </c>
      <c r="C13268" s="113">
        <v>2006</v>
      </c>
      <c r="D13268" s="113" t="s">
        <v>132</v>
      </c>
      <c r="E13268" s="113" t="s">
        <v>201</v>
      </c>
      <c r="F13268" s="113" t="s">
        <v>200</v>
      </c>
      <c r="G13268" s="113">
        <v>2.0034606928871002</v>
      </c>
    </row>
    <row r="13269" spans="1:7" x14ac:dyDescent="0.25">
      <c r="A13269" s="108" t="str">
        <f t="shared" si="207"/>
        <v>IT_2006_1A3(FS)_NH3</v>
      </c>
      <c r="B13269" s="113" t="s">
        <v>155</v>
      </c>
      <c r="C13269" s="113">
        <v>2006</v>
      </c>
      <c r="D13269" s="113" t="s">
        <v>132</v>
      </c>
      <c r="E13269" s="113" t="s">
        <v>124</v>
      </c>
      <c r="F13269" s="113" t="s">
        <v>200</v>
      </c>
      <c r="G13269" s="113">
        <v>15.2151970948248</v>
      </c>
    </row>
    <row r="13270" spans="1:7" x14ac:dyDescent="0.25">
      <c r="A13270" s="108" t="str">
        <f t="shared" si="207"/>
        <v>IT_2006_1A3(FS)_PM2.5</v>
      </c>
      <c r="B13270" s="113" t="s">
        <v>155</v>
      </c>
      <c r="C13270" s="113">
        <v>2006</v>
      </c>
      <c r="D13270" s="113" t="s">
        <v>132</v>
      </c>
      <c r="E13270" s="113" t="s">
        <v>203</v>
      </c>
      <c r="F13270" s="113" t="s">
        <v>200</v>
      </c>
      <c r="G13270" s="113">
        <v>37.347384403884597</v>
      </c>
    </row>
    <row r="13271" spans="1:7" x14ac:dyDescent="0.25">
      <c r="A13271" s="108" t="str">
        <f t="shared" si="207"/>
        <v>IT_2006_3D_NOx</v>
      </c>
      <c r="B13271" s="113" t="s">
        <v>155</v>
      </c>
      <c r="C13271" s="113">
        <v>2006</v>
      </c>
      <c r="D13271" s="113" t="s">
        <v>206</v>
      </c>
      <c r="E13271" s="113" t="s">
        <v>199</v>
      </c>
      <c r="F13271" s="113" t="s">
        <v>200</v>
      </c>
      <c r="G13271" s="113">
        <v>57.682762773880498</v>
      </c>
    </row>
    <row r="13272" spans="1:7" x14ac:dyDescent="0.25">
      <c r="A13272" s="108" t="str">
        <f t="shared" si="207"/>
        <v>IT_2007_NATIONAL TOTAL_NOx</v>
      </c>
      <c r="B13272" s="113" t="s">
        <v>155</v>
      </c>
      <c r="C13272" s="113">
        <v>2007</v>
      </c>
      <c r="D13272" s="113" t="s">
        <v>122</v>
      </c>
      <c r="E13272" s="113" t="s">
        <v>199</v>
      </c>
      <c r="F13272" s="113" t="s">
        <v>200</v>
      </c>
      <c r="G13272" s="113">
        <v>1179.78298193255</v>
      </c>
    </row>
    <row r="13273" spans="1:7" x14ac:dyDescent="0.25">
      <c r="A13273" s="108" t="str">
        <f t="shared" si="207"/>
        <v>IT_2007_NATIONAL TOTAL_NMVOC</v>
      </c>
      <c r="B13273" s="113" t="s">
        <v>155</v>
      </c>
      <c r="C13273" s="113">
        <v>2007</v>
      </c>
      <c r="D13273" s="113" t="s">
        <v>122</v>
      </c>
      <c r="E13273" s="113" t="s">
        <v>123</v>
      </c>
      <c r="F13273" s="113" t="s">
        <v>200</v>
      </c>
      <c r="G13273" s="113">
        <v>1264.7575765732099</v>
      </c>
    </row>
    <row r="13274" spans="1:7" x14ac:dyDescent="0.25">
      <c r="A13274" s="108" t="str">
        <f t="shared" si="207"/>
        <v>IT_2007_NATIONAL TOTAL_SOx</v>
      </c>
      <c r="B13274" s="113" t="s">
        <v>155</v>
      </c>
      <c r="C13274" s="113">
        <v>2007</v>
      </c>
      <c r="D13274" s="113" t="s">
        <v>122</v>
      </c>
      <c r="E13274" s="113" t="s">
        <v>201</v>
      </c>
      <c r="F13274" s="113" t="s">
        <v>200</v>
      </c>
      <c r="G13274" s="113">
        <v>348.126488260722</v>
      </c>
    </row>
    <row r="13275" spans="1:7" x14ac:dyDescent="0.25">
      <c r="A13275" s="108" t="str">
        <f t="shared" si="207"/>
        <v>IT_2007_NATIONAL TOTAL_NH3</v>
      </c>
      <c r="B13275" s="113" t="s">
        <v>155</v>
      </c>
      <c r="C13275" s="113">
        <v>2007</v>
      </c>
      <c r="D13275" s="113" t="s">
        <v>122</v>
      </c>
      <c r="E13275" s="113" t="s">
        <v>124</v>
      </c>
      <c r="F13275" s="113" t="s">
        <v>200</v>
      </c>
      <c r="G13275" s="113">
        <v>475.19980166879799</v>
      </c>
    </row>
    <row r="13276" spans="1:7" x14ac:dyDescent="0.25">
      <c r="A13276" s="108" t="str">
        <f t="shared" si="207"/>
        <v>IT_2007_NATIONAL TOTAL_PM2.5</v>
      </c>
      <c r="B13276" s="113" t="s">
        <v>155</v>
      </c>
      <c r="C13276" s="113">
        <v>2007</v>
      </c>
      <c r="D13276" s="113" t="s">
        <v>122</v>
      </c>
      <c r="E13276" s="113" t="s">
        <v>203</v>
      </c>
      <c r="F13276" s="113" t="s">
        <v>200</v>
      </c>
      <c r="G13276" s="113">
        <v>215.034909904535</v>
      </c>
    </row>
    <row r="13277" spans="1:7" x14ac:dyDescent="0.25">
      <c r="A13277" s="108" t="str">
        <f t="shared" si="207"/>
        <v>IT_2007_NATIONAL TOTAL_Pb</v>
      </c>
      <c r="B13277" s="113" t="s">
        <v>155</v>
      </c>
      <c r="C13277" s="113">
        <v>2007</v>
      </c>
      <c r="D13277" s="113" t="s">
        <v>122</v>
      </c>
      <c r="E13277" s="113" t="s">
        <v>125</v>
      </c>
      <c r="F13277" s="113" t="s">
        <v>200</v>
      </c>
      <c r="G13277" s="113">
        <v>0.32677493573076699</v>
      </c>
    </row>
    <row r="13278" spans="1:7" x14ac:dyDescent="0.25">
      <c r="A13278" s="108" t="str">
        <f t="shared" si="207"/>
        <v>IT_2007_NATIONAL TOTAL_Cd</v>
      </c>
      <c r="B13278" s="113" t="s">
        <v>155</v>
      </c>
      <c r="C13278" s="113">
        <v>2007</v>
      </c>
      <c r="D13278" s="113" t="s">
        <v>122</v>
      </c>
      <c r="E13278" s="113" t="s">
        <v>126</v>
      </c>
      <c r="F13278" s="113" t="s">
        <v>200</v>
      </c>
      <c r="G13278" s="113">
        <v>7.9060780524685594E-3</v>
      </c>
    </row>
    <row r="13279" spans="1:7" x14ac:dyDescent="0.25">
      <c r="A13279" s="108" t="str">
        <f t="shared" si="207"/>
        <v>IT_2007_NATIONAL TOTAL_Hg</v>
      </c>
      <c r="B13279" s="113" t="s">
        <v>155</v>
      </c>
      <c r="C13279" s="113">
        <v>2007</v>
      </c>
      <c r="D13279" s="113" t="s">
        <v>122</v>
      </c>
      <c r="E13279" s="113" t="s">
        <v>127</v>
      </c>
      <c r="F13279" s="113" t="s">
        <v>200</v>
      </c>
      <c r="G13279" s="113">
        <v>1.14800971431486E-2</v>
      </c>
    </row>
    <row r="13280" spans="1:7" x14ac:dyDescent="0.25">
      <c r="A13280" s="108" t="str">
        <f t="shared" si="207"/>
        <v>IT_2007_NATIONAL TOTAL_DIOX</v>
      </c>
      <c r="B13280" s="113" t="s">
        <v>155</v>
      </c>
      <c r="C13280" s="113">
        <v>2007</v>
      </c>
      <c r="D13280" s="113" t="s">
        <v>122</v>
      </c>
      <c r="E13280" s="113" t="s">
        <v>128</v>
      </c>
      <c r="F13280" s="113" t="s">
        <v>200</v>
      </c>
      <c r="G13280" s="150">
        <v>4.1949123368588099E-7</v>
      </c>
    </row>
    <row r="13281" spans="1:7" x14ac:dyDescent="0.25">
      <c r="A13281" s="108" t="str">
        <f t="shared" si="207"/>
        <v>IT_2007_NATIONAL TOTAL_PAH</v>
      </c>
      <c r="B13281" s="113" t="s">
        <v>155</v>
      </c>
      <c r="C13281" s="113">
        <v>2007</v>
      </c>
      <c r="D13281" s="113" t="s">
        <v>122</v>
      </c>
      <c r="E13281" s="113" t="s">
        <v>129</v>
      </c>
      <c r="F13281" s="113" t="s">
        <v>200</v>
      </c>
      <c r="G13281" s="113">
        <v>8.8497467449350706E-2</v>
      </c>
    </row>
    <row r="13282" spans="1:7" x14ac:dyDescent="0.25">
      <c r="A13282" s="108" t="str">
        <f t="shared" si="207"/>
        <v>IT_2007_NATIONAL TOTAL_HCB</v>
      </c>
      <c r="B13282" s="113" t="s">
        <v>155</v>
      </c>
      <c r="C13282" s="113">
        <v>2007</v>
      </c>
      <c r="D13282" s="113" t="s">
        <v>122</v>
      </c>
      <c r="E13282" s="113" t="s">
        <v>130</v>
      </c>
      <c r="F13282" s="113" t="s">
        <v>200</v>
      </c>
      <c r="G13282" s="150">
        <v>2.7336821393364699E-5</v>
      </c>
    </row>
    <row r="13283" spans="1:7" x14ac:dyDescent="0.25">
      <c r="A13283" s="108" t="str">
        <f t="shared" si="207"/>
        <v>IT_2007_NATIONAL TOTAL_PCB</v>
      </c>
      <c r="B13283" s="113" t="s">
        <v>155</v>
      </c>
      <c r="C13283" s="113">
        <v>2007</v>
      </c>
      <c r="D13283" s="113" t="s">
        <v>122</v>
      </c>
      <c r="E13283" s="113" t="s">
        <v>259</v>
      </c>
      <c r="F13283" s="113" t="s">
        <v>200</v>
      </c>
      <c r="G13283" s="113">
        <v>1.8671231991049399E-4</v>
      </c>
    </row>
    <row r="13284" spans="1:7" x14ac:dyDescent="0.25">
      <c r="A13284" s="108" t="str">
        <f t="shared" si="207"/>
        <v>IT_2007_1A3(FS)_NOx</v>
      </c>
      <c r="B13284" s="113" t="s">
        <v>155</v>
      </c>
      <c r="C13284" s="113">
        <v>2007</v>
      </c>
      <c r="D13284" s="113" t="s">
        <v>132</v>
      </c>
      <c r="E13284" s="113" t="s">
        <v>199</v>
      </c>
      <c r="F13284" s="113" t="s">
        <v>200</v>
      </c>
      <c r="G13284" s="113">
        <v>566.26413488856099</v>
      </c>
    </row>
    <row r="13285" spans="1:7" x14ac:dyDescent="0.25">
      <c r="A13285" s="108" t="str">
        <f t="shared" si="207"/>
        <v>IT_2007_1A3(FS)_NMVOC</v>
      </c>
      <c r="B13285" s="113" t="s">
        <v>155</v>
      </c>
      <c r="C13285" s="113">
        <v>2007</v>
      </c>
      <c r="D13285" s="113" t="s">
        <v>132</v>
      </c>
      <c r="E13285" s="113" t="s">
        <v>123</v>
      </c>
      <c r="F13285" s="113" t="s">
        <v>200</v>
      </c>
      <c r="G13285" s="113">
        <v>245.44027587972599</v>
      </c>
    </row>
    <row r="13286" spans="1:7" x14ac:dyDescent="0.25">
      <c r="A13286" s="108" t="str">
        <f t="shared" si="207"/>
        <v>IT_2007_1A3(FS)_SOx</v>
      </c>
      <c r="B13286" s="113" t="s">
        <v>155</v>
      </c>
      <c r="C13286" s="113">
        <v>2007</v>
      </c>
      <c r="D13286" s="113" t="s">
        <v>132</v>
      </c>
      <c r="E13286" s="113" t="s">
        <v>201</v>
      </c>
      <c r="F13286" s="113" t="s">
        <v>200</v>
      </c>
      <c r="G13286" s="113">
        <v>1.8713897715282699</v>
      </c>
    </row>
    <row r="13287" spans="1:7" x14ac:dyDescent="0.25">
      <c r="A13287" s="108" t="str">
        <f t="shared" si="207"/>
        <v>IT_2007_1A3(FS)_NH3</v>
      </c>
      <c r="B13287" s="113" t="s">
        <v>155</v>
      </c>
      <c r="C13287" s="113">
        <v>2007</v>
      </c>
      <c r="D13287" s="113" t="s">
        <v>132</v>
      </c>
      <c r="E13287" s="113" t="s">
        <v>124</v>
      </c>
      <c r="F13287" s="113" t="s">
        <v>200</v>
      </c>
      <c r="G13287" s="113">
        <v>13.5059358391416</v>
      </c>
    </row>
    <row r="13288" spans="1:7" x14ac:dyDescent="0.25">
      <c r="A13288" s="108" t="str">
        <f t="shared" si="207"/>
        <v>IT_2007_1A3(FS)_PM2.5</v>
      </c>
      <c r="B13288" s="113" t="s">
        <v>155</v>
      </c>
      <c r="C13288" s="113">
        <v>2007</v>
      </c>
      <c r="D13288" s="113" t="s">
        <v>132</v>
      </c>
      <c r="E13288" s="113" t="s">
        <v>203</v>
      </c>
      <c r="F13288" s="113" t="s">
        <v>200</v>
      </c>
      <c r="G13288" s="113">
        <v>35.7864016165301</v>
      </c>
    </row>
    <row r="13289" spans="1:7" x14ac:dyDescent="0.25">
      <c r="A13289" s="108" t="str">
        <f t="shared" si="207"/>
        <v>IT_2007_3D_NOx</v>
      </c>
      <c r="B13289" s="113" t="s">
        <v>155</v>
      </c>
      <c r="C13289" s="113">
        <v>2007</v>
      </c>
      <c r="D13289" s="113" t="s">
        <v>206</v>
      </c>
      <c r="E13289" s="113" t="s">
        <v>199</v>
      </c>
      <c r="F13289" s="113" t="s">
        <v>200</v>
      </c>
      <c r="G13289" s="113">
        <v>57.380231191153001</v>
      </c>
    </row>
    <row r="13290" spans="1:7" x14ac:dyDescent="0.25">
      <c r="A13290" s="108" t="str">
        <f t="shared" si="207"/>
        <v>IT_2008_NATIONAL TOTAL_NOx</v>
      </c>
      <c r="B13290" s="113" t="s">
        <v>155</v>
      </c>
      <c r="C13290" s="113">
        <v>2008</v>
      </c>
      <c r="D13290" s="113" t="s">
        <v>122</v>
      </c>
      <c r="E13290" s="113" t="s">
        <v>199</v>
      </c>
      <c r="F13290" s="113" t="s">
        <v>200</v>
      </c>
      <c r="G13290" s="113">
        <v>1064.4610244667499</v>
      </c>
    </row>
    <row r="13291" spans="1:7" x14ac:dyDescent="0.25">
      <c r="A13291" s="108" t="str">
        <f t="shared" si="207"/>
        <v>IT_2008_NATIONAL TOTAL_NMVOC</v>
      </c>
      <c r="B13291" s="113" t="s">
        <v>155</v>
      </c>
      <c r="C13291" s="113">
        <v>2008</v>
      </c>
      <c r="D13291" s="113" t="s">
        <v>122</v>
      </c>
      <c r="E13291" s="113" t="s">
        <v>123</v>
      </c>
      <c r="F13291" s="113" t="s">
        <v>200</v>
      </c>
      <c r="G13291" s="113">
        <v>1243.22610547307</v>
      </c>
    </row>
    <row r="13292" spans="1:7" x14ac:dyDescent="0.25">
      <c r="A13292" s="108" t="str">
        <f t="shared" si="207"/>
        <v>IT_2008_NATIONAL TOTAL_SOx</v>
      </c>
      <c r="B13292" s="113" t="s">
        <v>155</v>
      </c>
      <c r="C13292" s="113">
        <v>2008</v>
      </c>
      <c r="D13292" s="113" t="s">
        <v>122</v>
      </c>
      <c r="E13292" s="113" t="s">
        <v>201</v>
      </c>
      <c r="F13292" s="113" t="s">
        <v>200</v>
      </c>
      <c r="G13292" s="113">
        <v>293.80459730332001</v>
      </c>
    </row>
    <row r="13293" spans="1:7" x14ac:dyDescent="0.25">
      <c r="A13293" s="108" t="str">
        <f t="shared" si="207"/>
        <v>IT_2008_NATIONAL TOTAL_NH3</v>
      </c>
      <c r="B13293" s="113" t="s">
        <v>155</v>
      </c>
      <c r="C13293" s="113">
        <v>2008</v>
      </c>
      <c r="D13293" s="113" t="s">
        <v>122</v>
      </c>
      <c r="E13293" s="113" t="s">
        <v>124</v>
      </c>
      <c r="F13293" s="113" t="s">
        <v>200</v>
      </c>
      <c r="G13293" s="113">
        <v>458.15042071766197</v>
      </c>
    </row>
    <row r="13294" spans="1:7" x14ac:dyDescent="0.25">
      <c r="A13294" s="108" t="str">
        <f t="shared" si="207"/>
        <v>IT_2008_NATIONAL TOTAL_PM2.5</v>
      </c>
      <c r="B13294" s="113" t="s">
        <v>155</v>
      </c>
      <c r="C13294" s="113">
        <v>2008</v>
      </c>
      <c r="D13294" s="113" t="s">
        <v>122</v>
      </c>
      <c r="E13294" s="113" t="s">
        <v>203</v>
      </c>
      <c r="F13294" s="113" t="s">
        <v>200</v>
      </c>
      <c r="G13294" s="113">
        <v>225.21262708793199</v>
      </c>
    </row>
    <row r="13295" spans="1:7" x14ac:dyDescent="0.25">
      <c r="A13295" s="108" t="str">
        <f t="shared" si="207"/>
        <v>IT_2008_NATIONAL TOTAL_Pb</v>
      </c>
      <c r="B13295" s="113" t="s">
        <v>155</v>
      </c>
      <c r="C13295" s="113">
        <v>2008</v>
      </c>
      <c r="D13295" s="113" t="s">
        <v>122</v>
      </c>
      <c r="E13295" s="113" t="s">
        <v>125</v>
      </c>
      <c r="F13295" s="113" t="s">
        <v>200</v>
      </c>
      <c r="G13295" s="113">
        <v>0.30722186978850902</v>
      </c>
    </row>
    <row r="13296" spans="1:7" x14ac:dyDescent="0.25">
      <c r="A13296" s="108" t="str">
        <f t="shared" si="207"/>
        <v>IT_2008_NATIONAL TOTAL_Cd</v>
      </c>
      <c r="B13296" s="113" t="s">
        <v>155</v>
      </c>
      <c r="C13296" s="113">
        <v>2008</v>
      </c>
      <c r="D13296" s="113" t="s">
        <v>122</v>
      </c>
      <c r="E13296" s="113" t="s">
        <v>126</v>
      </c>
      <c r="F13296" s="113" t="s">
        <v>200</v>
      </c>
      <c r="G13296" s="113">
        <v>7.0136604784258203E-3</v>
      </c>
    </row>
    <row r="13297" spans="1:7" x14ac:dyDescent="0.25">
      <c r="A13297" s="108" t="str">
        <f t="shared" si="207"/>
        <v>IT_2008_NATIONAL TOTAL_Hg</v>
      </c>
      <c r="B13297" s="113" t="s">
        <v>155</v>
      </c>
      <c r="C13297" s="113">
        <v>2008</v>
      </c>
      <c r="D13297" s="113" t="s">
        <v>122</v>
      </c>
      <c r="E13297" s="113" t="s">
        <v>127</v>
      </c>
      <c r="F13297" s="113" t="s">
        <v>200</v>
      </c>
      <c r="G13297" s="113">
        <v>1.0786575314124599E-2</v>
      </c>
    </row>
    <row r="13298" spans="1:7" x14ac:dyDescent="0.25">
      <c r="A13298" s="108" t="str">
        <f t="shared" si="207"/>
        <v>IT_2008_NATIONAL TOTAL_DIOX</v>
      </c>
      <c r="B13298" s="113" t="s">
        <v>155</v>
      </c>
      <c r="C13298" s="113">
        <v>2008</v>
      </c>
      <c r="D13298" s="113" t="s">
        <v>122</v>
      </c>
      <c r="E13298" s="113" t="s">
        <v>128</v>
      </c>
      <c r="F13298" s="113" t="s">
        <v>200</v>
      </c>
      <c r="G13298" s="150">
        <v>4.2872789643172797E-7</v>
      </c>
    </row>
    <row r="13299" spans="1:7" x14ac:dyDescent="0.25">
      <c r="A13299" s="108" t="str">
        <f t="shared" si="207"/>
        <v>IT_2008_NATIONAL TOTAL_PAH</v>
      </c>
      <c r="B13299" s="113" t="s">
        <v>155</v>
      </c>
      <c r="C13299" s="113">
        <v>2008</v>
      </c>
      <c r="D13299" s="113" t="s">
        <v>122</v>
      </c>
      <c r="E13299" s="113" t="s">
        <v>129</v>
      </c>
      <c r="F13299" s="113" t="s">
        <v>200</v>
      </c>
      <c r="G13299" s="113">
        <v>9.8264165554656405E-2</v>
      </c>
    </row>
    <row r="13300" spans="1:7" x14ac:dyDescent="0.25">
      <c r="A13300" s="108" t="str">
        <f t="shared" si="207"/>
        <v>IT_2008_NATIONAL TOTAL_HCB</v>
      </c>
      <c r="B13300" s="113" t="s">
        <v>155</v>
      </c>
      <c r="C13300" s="113">
        <v>2008</v>
      </c>
      <c r="D13300" s="113" t="s">
        <v>122</v>
      </c>
      <c r="E13300" s="113" t="s">
        <v>130</v>
      </c>
      <c r="F13300" s="113" t="s">
        <v>200</v>
      </c>
      <c r="G13300" s="150">
        <v>2.3381123328597601E-5</v>
      </c>
    </row>
    <row r="13301" spans="1:7" x14ac:dyDescent="0.25">
      <c r="A13301" s="108" t="str">
        <f t="shared" si="207"/>
        <v>IT_2008_NATIONAL TOTAL_PCB</v>
      </c>
      <c r="B13301" s="113" t="s">
        <v>155</v>
      </c>
      <c r="C13301" s="113">
        <v>2008</v>
      </c>
      <c r="D13301" s="113" t="s">
        <v>122</v>
      </c>
      <c r="E13301" s="113" t="s">
        <v>259</v>
      </c>
      <c r="F13301" s="113" t="s">
        <v>200</v>
      </c>
      <c r="G13301" s="113">
        <v>1.80754096643176E-4</v>
      </c>
    </row>
    <row r="13302" spans="1:7" x14ac:dyDescent="0.25">
      <c r="A13302" s="108" t="str">
        <f t="shared" si="207"/>
        <v>IT_2008_1A3(FS)_NOx</v>
      </c>
      <c r="B13302" s="113" t="s">
        <v>155</v>
      </c>
      <c r="C13302" s="113">
        <v>2008</v>
      </c>
      <c r="D13302" s="113" t="s">
        <v>132</v>
      </c>
      <c r="E13302" s="113" t="s">
        <v>199</v>
      </c>
      <c r="F13302" s="113" t="s">
        <v>200</v>
      </c>
      <c r="G13302" s="113">
        <v>497.14261082211499</v>
      </c>
    </row>
    <row r="13303" spans="1:7" x14ac:dyDescent="0.25">
      <c r="A13303" s="108" t="str">
        <f t="shared" si="207"/>
        <v>IT_2008_1A3(FS)_NMVOC</v>
      </c>
      <c r="B13303" s="113" t="s">
        <v>155</v>
      </c>
      <c r="C13303" s="113">
        <v>2008</v>
      </c>
      <c r="D13303" s="113" t="s">
        <v>132</v>
      </c>
      <c r="E13303" s="113" t="s">
        <v>123</v>
      </c>
      <c r="F13303" s="113" t="s">
        <v>200</v>
      </c>
      <c r="G13303" s="113">
        <v>229.82129277868299</v>
      </c>
    </row>
    <row r="13304" spans="1:7" x14ac:dyDescent="0.25">
      <c r="A13304" s="108" t="str">
        <f t="shared" si="207"/>
        <v>IT_2008_1A3(FS)_SOx</v>
      </c>
      <c r="B13304" s="113" t="s">
        <v>155</v>
      </c>
      <c r="C13304" s="113">
        <v>2008</v>
      </c>
      <c r="D13304" s="113" t="s">
        <v>132</v>
      </c>
      <c r="E13304" s="113" t="s">
        <v>201</v>
      </c>
      <c r="F13304" s="113" t="s">
        <v>200</v>
      </c>
      <c r="G13304" s="113">
        <v>1.5933612826439001</v>
      </c>
    </row>
    <row r="13305" spans="1:7" x14ac:dyDescent="0.25">
      <c r="A13305" s="108" t="str">
        <f t="shared" si="207"/>
        <v>IT_2008_1A3(FS)_NH3</v>
      </c>
      <c r="B13305" s="113" t="s">
        <v>155</v>
      </c>
      <c r="C13305" s="113">
        <v>2008</v>
      </c>
      <c r="D13305" s="113" t="s">
        <v>132</v>
      </c>
      <c r="E13305" s="113" t="s">
        <v>124</v>
      </c>
      <c r="F13305" s="113" t="s">
        <v>200</v>
      </c>
      <c r="G13305" s="113">
        <v>12.1006627802888</v>
      </c>
    </row>
    <row r="13306" spans="1:7" x14ac:dyDescent="0.25">
      <c r="A13306" s="108" t="str">
        <f t="shared" si="207"/>
        <v>IT_2008_1A3(FS)_PM2.5</v>
      </c>
      <c r="B13306" s="113" t="s">
        <v>155</v>
      </c>
      <c r="C13306" s="113">
        <v>2008</v>
      </c>
      <c r="D13306" s="113" t="s">
        <v>132</v>
      </c>
      <c r="E13306" s="113" t="s">
        <v>203</v>
      </c>
      <c r="F13306" s="113" t="s">
        <v>200</v>
      </c>
      <c r="G13306" s="113">
        <v>32.649840917430801</v>
      </c>
    </row>
    <row r="13307" spans="1:7" x14ac:dyDescent="0.25">
      <c r="A13307" s="108" t="str">
        <f t="shared" si="207"/>
        <v>IT_2008_3D_NOx</v>
      </c>
      <c r="B13307" s="113" t="s">
        <v>155</v>
      </c>
      <c r="C13307" s="113">
        <v>2008</v>
      </c>
      <c r="D13307" s="113" t="s">
        <v>206</v>
      </c>
      <c r="E13307" s="113" t="s">
        <v>199</v>
      </c>
      <c r="F13307" s="113" t="s">
        <v>200</v>
      </c>
      <c r="G13307" s="113">
        <v>53.134722495121601</v>
      </c>
    </row>
    <row r="13308" spans="1:7" x14ac:dyDescent="0.25">
      <c r="A13308" s="108" t="str">
        <f t="shared" si="207"/>
        <v>IT_2009_NATIONAL TOTAL_NOx</v>
      </c>
      <c r="B13308" s="113" t="s">
        <v>155</v>
      </c>
      <c r="C13308" s="113">
        <v>2009</v>
      </c>
      <c r="D13308" s="113" t="s">
        <v>122</v>
      </c>
      <c r="E13308" s="113" t="s">
        <v>199</v>
      </c>
      <c r="F13308" s="113" t="s">
        <v>200</v>
      </c>
      <c r="G13308" s="113">
        <v>970.10010699023098</v>
      </c>
    </row>
    <row r="13309" spans="1:7" x14ac:dyDescent="0.25">
      <c r="A13309" s="108" t="str">
        <f t="shared" si="207"/>
        <v>IT_2009_NATIONAL TOTAL_NMVOC</v>
      </c>
      <c r="B13309" s="113" t="s">
        <v>155</v>
      </c>
      <c r="C13309" s="113">
        <v>2009</v>
      </c>
      <c r="D13309" s="113" t="s">
        <v>122</v>
      </c>
      <c r="E13309" s="113" t="s">
        <v>123</v>
      </c>
      <c r="F13309" s="113" t="s">
        <v>200</v>
      </c>
      <c r="G13309" s="113">
        <v>1164.73498390288</v>
      </c>
    </row>
    <row r="13310" spans="1:7" x14ac:dyDescent="0.25">
      <c r="A13310" s="108" t="str">
        <f t="shared" si="207"/>
        <v>IT_2009_NATIONAL TOTAL_SOx</v>
      </c>
      <c r="B13310" s="113" t="s">
        <v>155</v>
      </c>
      <c r="C13310" s="113">
        <v>2009</v>
      </c>
      <c r="D13310" s="113" t="s">
        <v>122</v>
      </c>
      <c r="E13310" s="113" t="s">
        <v>201</v>
      </c>
      <c r="F13310" s="113" t="s">
        <v>200</v>
      </c>
      <c r="G13310" s="113">
        <v>243.326625962805</v>
      </c>
    </row>
    <row r="13311" spans="1:7" x14ac:dyDescent="0.25">
      <c r="A13311" s="108" t="str">
        <f t="shared" si="207"/>
        <v>IT_2009_NATIONAL TOTAL_NH3</v>
      </c>
      <c r="B13311" s="113" t="s">
        <v>155</v>
      </c>
      <c r="C13311" s="113">
        <v>2009</v>
      </c>
      <c r="D13311" s="113" t="s">
        <v>122</v>
      </c>
      <c r="E13311" s="113" t="s">
        <v>124</v>
      </c>
      <c r="F13311" s="113" t="s">
        <v>200</v>
      </c>
      <c r="G13311" s="113">
        <v>437.99122536387603</v>
      </c>
    </row>
    <row r="13312" spans="1:7" x14ac:dyDescent="0.25">
      <c r="A13312" s="108" t="str">
        <f t="shared" si="207"/>
        <v>IT_2009_NATIONAL TOTAL_PM2.5</v>
      </c>
      <c r="B13312" s="113" t="s">
        <v>155</v>
      </c>
      <c r="C13312" s="113">
        <v>2009</v>
      </c>
      <c r="D13312" s="113" t="s">
        <v>122</v>
      </c>
      <c r="E13312" s="113" t="s">
        <v>203</v>
      </c>
      <c r="F13312" s="113" t="s">
        <v>200</v>
      </c>
      <c r="G13312" s="113">
        <v>208.82752972489999</v>
      </c>
    </row>
    <row r="13313" spans="1:7" x14ac:dyDescent="0.25">
      <c r="A13313" s="108" t="str">
        <f t="shared" si="207"/>
        <v>IT_2009_NATIONAL TOTAL_Pb</v>
      </c>
      <c r="B13313" s="113" t="s">
        <v>155</v>
      </c>
      <c r="C13313" s="113">
        <v>2009</v>
      </c>
      <c r="D13313" s="113" t="s">
        <v>122</v>
      </c>
      <c r="E13313" s="113" t="s">
        <v>125</v>
      </c>
      <c r="F13313" s="113" t="s">
        <v>200</v>
      </c>
      <c r="G13313" s="113">
        <v>0.22579889890711699</v>
      </c>
    </row>
    <row r="13314" spans="1:7" x14ac:dyDescent="0.25">
      <c r="A13314" s="108" t="str">
        <f t="shared" ref="A13314:A13377" si="208">CONCATENATE(B13314,"_",C13314,"_",D13314,"_",E13314)</f>
        <v>IT_2009_NATIONAL TOTAL_Cd</v>
      </c>
      <c r="B13314" s="113" t="s">
        <v>155</v>
      </c>
      <c r="C13314" s="113">
        <v>2009</v>
      </c>
      <c r="D13314" s="113" t="s">
        <v>122</v>
      </c>
      <c r="E13314" s="113" t="s">
        <v>126</v>
      </c>
      <c r="F13314" s="113" t="s">
        <v>200</v>
      </c>
      <c r="G13314" s="113">
        <v>5.5234928617030601E-3</v>
      </c>
    </row>
    <row r="13315" spans="1:7" x14ac:dyDescent="0.25">
      <c r="A13315" s="108" t="str">
        <f t="shared" si="208"/>
        <v>IT_2009_NATIONAL TOTAL_Hg</v>
      </c>
      <c r="B13315" s="113" t="s">
        <v>155</v>
      </c>
      <c r="C13315" s="113">
        <v>2009</v>
      </c>
      <c r="D13315" s="113" t="s">
        <v>122</v>
      </c>
      <c r="E13315" s="113" t="s">
        <v>127</v>
      </c>
      <c r="F13315" s="113" t="s">
        <v>200</v>
      </c>
      <c r="G13315" s="113">
        <v>8.0845503859952698E-3</v>
      </c>
    </row>
    <row r="13316" spans="1:7" x14ac:dyDescent="0.25">
      <c r="A13316" s="108" t="str">
        <f t="shared" si="208"/>
        <v>IT_2009_NATIONAL TOTAL_DIOX</v>
      </c>
      <c r="B13316" s="113" t="s">
        <v>155</v>
      </c>
      <c r="C13316" s="113">
        <v>2009</v>
      </c>
      <c r="D13316" s="113" t="s">
        <v>122</v>
      </c>
      <c r="E13316" s="113" t="s">
        <v>128</v>
      </c>
      <c r="F13316" s="113" t="s">
        <v>200</v>
      </c>
      <c r="G13316" s="150">
        <v>3.4312953467436701E-7</v>
      </c>
    </row>
    <row r="13317" spans="1:7" x14ac:dyDescent="0.25">
      <c r="A13317" s="108" t="str">
        <f t="shared" si="208"/>
        <v>IT_2009_NATIONAL TOTAL_PAH</v>
      </c>
      <c r="B13317" s="113" t="s">
        <v>155</v>
      </c>
      <c r="C13317" s="113">
        <v>2009</v>
      </c>
      <c r="D13317" s="113" t="s">
        <v>122</v>
      </c>
      <c r="E13317" s="113" t="s">
        <v>129</v>
      </c>
      <c r="F13317" s="113" t="s">
        <v>200</v>
      </c>
      <c r="G13317" s="113">
        <v>8.6123979352548397E-2</v>
      </c>
    </row>
    <row r="13318" spans="1:7" x14ac:dyDescent="0.25">
      <c r="A13318" s="108" t="str">
        <f t="shared" si="208"/>
        <v>IT_2009_NATIONAL TOTAL_HCB</v>
      </c>
      <c r="B13318" s="113" t="s">
        <v>155</v>
      </c>
      <c r="C13318" s="113">
        <v>2009</v>
      </c>
      <c r="D13318" s="113" t="s">
        <v>122</v>
      </c>
      <c r="E13318" s="113" t="s">
        <v>130</v>
      </c>
      <c r="F13318" s="113" t="s">
        <v>200</v>
      </c>
      <c r="G13318" s="150">
        <v>1.67801790999388E-5</v>
      </c>
    </row>
    <row r="13319" spans="1:7" x14ac:dyDescent="0.25">
      <c r="A13319" s="108" t="str">
        <f t="shared" si="208"/>
        <v>IT_2009_NATIONAL TOTAL_PCB</v>
      </c>
      <c r="B13319" s="113" t="s">
        <v>155</v>
      </c>
      <c r="C13319" s="113">
        <v>2009</v>
      </c>
      <c r="D13319" s="113" t="s">
        <v>122</v>
      </c>
      <c r="E13319" s="113" t="s">
        <v>259</v>
      </c>
      <c r="F13319" s="113" t="s">
        <v>200</v>
      </c>
      <c r="G13319" s="113">
        <v>1.11717028835255E-4</v>
      </c>
    </row>
    <row r="13320" spans="1:7" x14ac:dyDescent="0.25">
      <c r="A13320" s="108" t="str">
        <f t="shared" si="208"/>
        <v>IT_2009_1A3(FS)_NOx</v>
      </c>
      <c r="B13320" s="113" t="s">
        <v>155</v>
      </c>
      <c r="C13320" s="113">
        <v>2009</v>
      </c>
      <c r="D13320" s="113" t="s">
        <v>132</v>
      </c>
      <c r="E13320" s="113" t="s">
        <v>199</v>
      </c>
      <c r="F13320" s="113" t="s">
        <v>200</v>
      </c>
      <c r="G13320" s="113">
        <v>453.20898484097</v>
      </c>
    </row>
    <row r="13321" spans="1:7" x14ac:dyDescent="0.25">
      <c r="A13321" s="108" t="str">
        <f t="shared" si="208"/>
        <v>IT_2009_1A3(FS)_NMVOC</v>
      </c>
      <c r="B13321" s="113" t="s">
        <v>155</v>
      </c>
      <c r="C13321" s="113">
        <v>2009</v>
      </c>
      <c r="D13321" s="113" t="s">
        <v>132</v>
      </c>
      <c r="E13321" s="113" t="s">
        <v>123</v>
      </c>
      <c r="F13321" s="113" t="s">
        <v>200</v>
      </c>
      <c r="G13321" s="113">
        <v>202.99194459023499</v>
      </c>
    </row>
    <row r="13322" spans="1:7" x14ac:dyDescent="0.25">
      <c r="A13322" s="108" t="str">
        <f t="shared" si="208"/>
        <v>IT_2009_1A3(FS)_SOx</v>
      </c>
      <c r="B13322" s="113" t="s">
        <v>155</v>
      </c>
      <c r="C13322" s="113">
        <v>2009</v>
      </c>
      <c r="D13322" s="113" t="s">
        <v>132</v>
      </c>
      <c r="E13322" s="113" t="s">
        <v>201</v>
      </c>
      <c r="F13322" s="113" t="s">
        <v>200</v>
      </c>
      <c r="G13322" s="113">
        <v>0.45241119825562098</v>
      </c>
    </row>
    <row r="13323" spans="1:7" x14ac:dyDescent="0.25">
      <c r="A13323" s="108" t="str">
        <f t="shared" si="208"/>
        <v>IT_2009_1A3(FS)_NH3</v>
      </c>
      <c r="B13323" s="113" t="s">
        <v>155</v>
      </c>
      <c r="C13323" s="113">
        <v>2009</v>
      </c>
      <c r="D13323" s="113" t="s">
        <v>132</v>
      </c>
      <c r="E13323" s="113" t="s">
        <v>124</v>
      </c>
      <c r="F13323" s="113" t="s">
        <v>200</v>
      </c>
      <c r="G13323" s="113">
        <v>11.067994839473499</v>
      </c>
    </row>
    <row r="13324" spans="1:7" x14ac:dyDescent="0.25">
      <c r="A13324" s="108" t="str">
        <f t="shared" si="208"/>
        <v>IT_2009_1A3(FS)_PM2.5</v>
      </c>
      <c r="B13324" s="113" t="s">
        <v>155</v>
      </c>
      <c r="C13324" s="113">
        <v>2009</v>
      </c>
      <c r="D13324" s="113" t="s">
        <v>132</v>
      </c>
      <c r="E13324" s="113" t="s">
        <v>203</v>
      </c>
      <c r="F13324" s="113" t="s">
        <v>200</v>
      </c>
      <c r="G13324" s="113">
        <v>29.80510609093</v>
      </c>
    </row>
    <row r="13325" spans="1:7" x14ac:dyDescent="0.25">
      <c r="A13325" s="108" t="str">
        <f t="shared" si="208"/>
        <v>IT_2009_3D_NOx</v>
      </c>
      <c r="B13325" s="113" t="s">
        <v>155</v>
      </c>
      <c r="C13325" s="113">
        <v>2009</v>
      </c>
      <c r="D13325" s="113" t="s">
        <v>206</v>
      </c>
      <c r="E13325" s="113" t="s">
        <v>199</v>
      </c>
      <c r="F13325" s="113" t="s">
        <v>200</v>
      </c>
      <c r="G13325" s="113">
        <v>49.195303969141499</v>
      </c>
    </row>
    <row r="13326" spans="1:7" x14ac:dyDescent="0.25">
      <c r="A13326" s="108" t="str">
        <f t="shared" si="208"/>
        <v>IT_2010_NATIONAL TOTAL_NOx</v>
      </c>
      <c r="B13326" s="113" t="s">
        <v>155</v>
      </c>
      <c r="C13326" s="113">
        <v>2010</v>
      </c>
      <c r="D13326" s="113" t="s">
        <v>122</v>
      </c>
      <c r="E13326" s="113" t="s">
        <v>199</v>
      </c>
      <c r="F13326" s="113" t="s">
        <v>200</v>
      </c>
      <c r="G13326" s="113">
        <v>951.98864701067396</v>
      </c>
    </row>
    <row r="13327" spans="1:7" x14ac:dyDescent="0.25">
      <c r="A13327" s="108" t="str">
        <f t="shared" si="208"/>
        <v>IT_2010_NATIONAL TOTAL_NMVOC</v>
      </c>
      <c r="B13327" s="113" t="s">
        <v>155</v>
      </c>
      <c r="C13327" s="113">
        <v>2010</v>
      </c>
      <c r="D13327" s="113" t="s">
        <v>122</v>
      </c>
      <c r="E13327" s="113" t="s">
        <v>123</v>
      </c>
      <c r="F13327" s="113" t="s">
        <v>200</v>
      </c>
      <c r="G13327" s="113">
        <v>1100.21537606006</v>
      </c>
    </row>
    <row r="13328" spans="1:7" x14ac:dyDescent="0.25">
      <c r="A13328" s="108" t="str">
        <f t="shared" si="208"/>
        <v>IT_2010_NATIONAL TOTAL_SOx</v>
      </c>
      <c r="B13328" s="113" t="s">
        <v>155</v>
      </c>
      <c r="C13328" s="113">
        <v>2010</v>
      </c>
      <c r="D13328" s="113" t="s">
        <v>122</v>
      </c>
      <c r="E13328" s="113" t="s">
        <v>201</v>
      </c>
      <c r="F13328" s="113" t="s">
        <v>200</v>
      </c>
      <c r="G13328" s="113">
        <v>221.796908763918</v>
      </c>
    </row>
    <row r="13329" spans="1:7" x14ac:dyDescent="0.25">
      <c r="A13329" s="108" t="str">
        <f t="shared" si="208"/>
        <v>IT_2010_NATIONAL TOTAL_NH3</v>
      </c>
      <c r="B13329" s="113" t="s">
        <v>155</v>
      </c>
      <c r="C13329" s="113">
        <v>2010</v>
      </c>
      <c r="D13329" s="113" t="s">
        <v>122</v>
      </c>
      <c r="E13329" s="113" t="s">
        <v>124</v>
      </c>
      <c r="F13329" s="113" t="s">
        <v>200</v>
      </c>
      <c r="G13329" s="113">
        <v>424.52990595874502</v>
      </c>
    </row>
    <row r="13330" spans="1:7" x14ac:dyDescent="0.25">
      <c r="A13330" s="108" t="str">
        <f t="shared" si="208"/>
        <v>IT_2010_NATIONAL TOTAL_PM2.5</v>
      </c>
      <c r="B13330" s="113" t="s">
        <v>155</v>
      </c>
      <c r="C13330" s="113">
        <v>2010</v>
      </c>
      <c r="D13330" s="113" t="s">
        <v>122</v>
      </c>
      <c r="E13330" s="113" t="s">
        <v>203</v>
      </c>
      <c r="F13330" s="113" t="s">
        <v>200</v>
      </c>
      <c r="G13330" s="113">
        <v>206.477407134815</v>
      </c>
    </row>
    <row r="13331" spans="1:7" x14ac:dyDescent="0.25">
      <c r="A13331" s="108" t="str">
        <f t="shared" si="208"/>
        <v>IT_2010_NATIONAL TOTAL_Pb</v>
      </c>
      <c r="B13331" s="113" t="s">
        <v>155</v>
      </c>
      <c r="C13331" s="113">
        <v>2010</v>
      </c>
      <c r="D13331" s="113" t="s">
        <v>122</v>
      </c>
      <c r="E13331" s="113" t="s">
        <v>125</v>
      </c>
      <c r="F13331" s="113" t="s">
        <v>200</v>
      </c>
      <c r="G13331" s="113">
        <v>0.247186857112666</v>
      </c>
    </row>
    <row r="13332" spans="1:7" x14ac:dyDescent="0.25">
      <c r="A13332" s="108" t="str">
        <f t="shared" si="208"/>
        <v>IT_2010_NATIONAL TOTAL_Cd</v>
      </c>
      <c r="B13332" s="113" t="s">
        <v>155</v>
      </c>
      <c r="C13332" s="113">
        <v>2010</v>
      </c>
      <c r="D13332" s="113" t="s">
        <v>122</v>
      </c>
      <c r="E13332" s="113" t="s">
        <v>126</v>
      </c>
      <c r="F13332" s="113" t="s">
        <v>200</v>
      </c>
      <c r="G13332" s="113">
        <v>5.2289259746167698E-3</v>
      </c>
    </row>
    <row r="13333" spans="1:7" x14ac:dyDescent="0.25">
      <c r="A13333" s="108" t="str">
        <f t="shared" si="208"/>
        <v>IT_2010_NATIONAL TOTAL_Hg</v>
      </c>
      <c r="B13333" s="113" t="s">
        <v>155</v>
      </c>
      <c r="C13333" s="113">
        <v>2010</v>
      </c>
      <c r="D13333" s="113" t="s">
        <v>122</v>
      </c>
      <c r="E13333" s="113" t="s">
        <v>127</v>
      </c>
      <c r="F13333" s="113" t="s">
        <v>200</v>
      </c>
      <c r="G13333" s="113">
        <v>8.4971443403237291E-3</v>
      </c>
    </row>
    <row r="13334" spans="1:7" x14ac:dyDescent="0.25">
      <c r="A13334" s="108" t="str">
        <f t="shared" si="208"/>
        <v>IT_2010_NATIONAL TOTAL_DIOX</v>
      </c>
      <c r="B13334" s="113" t="s">
        <v>155</v>
      </c>
      <c r="C13334" s="113">
        <v>2010</v>
      </c>
      <c r="D13334" s="113" t="s">
        <v>122</v>
      </c>
      <c r="E13334" s="113" t="s">
        <v>128</v>
      </c>
      <c r="F13334" s="113" t="s">
        <v>200</v>
      </c>
      <c r="G13334" s="150">
        <v>3.4172978863577102E-7</v>
      </c>
    </row>
    <row r="13335" spans="1:7" x14ac:dyDescent="0.25">
      <c r="A13335" s="108" t="str">
        <f t="shared" si="208"/>
        <v>IT_2010_NATIONAL TOTAL_PAH</v>
      </c>
      <c r="B13335" s="113" t="s">
        <v>155</v>
      </c>
      <c r="C13335" s="113">
        <v>2010</v>
      </c>
      <c r="D13335" s="113" t="s">
        <v>122</v>
      </c>
      <c r="E13335" s="113" t="s">
        <v>129</v>
      </c>
      <c r="F13335" s="113" t="s">
        <v>200</v>
      </c>
      <c r="G13335" s="113">
        <v>8.64752257391464E-2</v>
      </c>
    </row>
    <row r="13336" spans="1:7" x14ac:dyDescent="0.25">
      <c r="A13336" s="108" t="str">
        <f t="shared" si="208"/>
        <v>IT_2010_NATIONAL TOTAL_HCB</v>
      </c>
      <c r="B13336" s="113" t="s">
        <v>155</v>
      </c>
      <c r="C13336" s="113">
        <v>2010</v>
      </c>
      <c r="D13336" s="113" t="s">
        <v>122</v>
      </c>
      <c r="E13336" s="113" t="s">
        <v>130</v>
      </c>
      <c r="F13336" s="113" t="s">
        <v>200</v>
      </c>
      <c r="G13336" s="150">
        <v>1.5676139100928201E-5</v>
      </c>
    </row>
    <row r="13337" spans="1:7" x14ac:dyDescent="0.25">
      <c r="A13337" s="108" t="str">
        <f t="shared" si="208"/>
        <v>IT_2010_NATIONAL TOTAL_PCB</v>
      </c>
      <c r="B13337" s="113" t="s">
        <v>155</v>
      </c>
      <c r="C13337" s="113">
        <v>2010</v>
      </c>
      <c r="D13337" s="113" t="s">
        <v>122</v>
      </c>
      <c r="E13337" s="113" t="s">
        <v>259</v>
      </c>
      <c r="F13337" s="113" t="s">
        <v>200</v>
      </c>
      <c r="G13337" s="113">
        <v>1.3273737032202501E-4</v>
      </c>
    </row>
    <row r="13338" spans="1:7" x14ac:dyDescent="0.25">
      <c r="A13338" s="108" t="str">
        <f t="shared" si="208"/>
        <v>IT_2010_1A3(FS)_NOx</v>
      </c>
      <c r="B13338" s="113" t="s">
        <v>155</v>
      </c>
      <c r="C13338" s="113">
        <v>2010</v>
      </c>
      <c r="D13338" s="113" t="s">
        <v>132</v>
      </c>
      <c r="E13338" s="113" t="s">
        <v>199</v>
      </c>
      <c r="F13338" s="113" t="s">
        <v>200</v>
      </c>
      <c r="G13338" s="113">
        <v>432.23135476901598</v>
      </c>
    </row>
    <row r="13339" spans="1:7" x14ac:dyDescent="0.25">
      <c r="A13339" s="108" t="str">
        <f t="shared" si="208"/>
        <v>IT_2010_1A3(FS)_NMVOC</v>
      </c>
      <c r="B13339" s="113" t="s">
        <v>155</v>
      </c>
      <c r="C13339" s="113">
        <v>2010</v>
      </c>
      <c r="D13339" s="113" t="s">
        <v>132</v>
      </c>
      <c r="E13339" s="113" t="s">
        <v>123</v>
      </c>
      <c r="F13339" s="113" t="s">
        <v>200</v>
      </c>
      <c r="G13339" s="113">
        <v>179.11226726902501</v>
      </c>
    </row>
    <row r="13340" spans="1:7" x14ac:dyDescent="0.25">
      <c r="A13340" s="108" t="str">
        <f t="shared" si="208"/>
        <v>IT_2010_1A3(FS)_SOx</v>
      </c>
      <c r="B13340" s="113" t="s">
        <v>155</v>
      </c>
      <c r="C13340" s="113">
        <v>2010</v>
      </c>
      <c r="D13340" s="113" t="s">
        <v>132</v>
      </c>
      <c r="E13340" s="113" t="s">
        <v>201</v>
      </c>
      <c r="F13340" s="113" t="s">
        <v>200</v>
      </c>
      <c r="G13340" s="113">
        <v>0.42795137125579003</v>
      </c>
    </row>
    <row r="13341" spans="1:7" x14ac:dyDescent="0.25">
      <c r="A13341" s="108" t="str">
        <f t="shared" si="208"/>
        <v>IT_2010_1A3(FS)_NH3</v>
      </c>
      <c r="B13341" s="113" t="s">
        <v>155</v>
      </c>
      <c r="C13341" s="113">
        <v>2010</v>
      </c>
      <c r="D13341" s="113" t="s">
        <v>132</v>
      </c>
      <c r="E13341" s="113" t="s">
        <v>124</v>
      </c>
      <c r="F13341" s="113" t="s">
        <v>200</v>
      </c>
      <c r="G13341" s="113">
        <v>9.48808918611841</v>
      </c>
    </row>
    <row r="13342" spans="1:7" x14ac:dyDescent="0.25">
      <c r="A13342" s="108" t="str">
        <f t="shared" si="208"/>
        <v>IT_2010_1A3(FS)_PM2.5</v>
      </c>
      <c r="B13342" s="113" t="s">
        <v>155</v>
      </c>
      <c r="C13342" s="113">
        <v>2010</v>
      </c>
      <c r="D13342" s="113" t="s">
        <v>132</v>
      </c>
      <c r="E13342" s="113" t="s">
        <v>203</v>
      </c>
      <c r="F13342" s="113" t="s">
        <v>200</v>
      </c>
      <c r="G13342" s="113">
        <v>27.934594496628701</v>
      </c>
    </row>
    <row r="13343" spans="1:7" x14ac:dyDescent="0.25">
      <c r="A13343" s="108" t="str">
        <f t="shared" si="208"/>
        <v>IT_2010_3D_NOx</v>
      </c>
      <c r="B13343" s="113" t="s">
        <v>155</v>
      </c>
      <c r="C13343" s="113">
        <v>2010</v>
      </c>
      <c r="D13343" s="113" t="s">
        <v>206</v>
      </c>
      <c r="E13343" s="113" t="s">
        <v>199</v>
      </c>
      <c r="F13343" s="113" t="s">
        <v>200</v>
      </c>
      <c r="G13343" s="113">
        <v>47.333115077553202</v>
      </c>
    </row>
    <row r="13344" spans="1:7" x14ac:dyDescent="0.25">
      <c r="A13344" s="108" t="str">
        <f t="shared" si="208"/>
        <v>IT_2011_NATIONAL TOTAL_NOx</v>
      </c>
      <c r="B13344" s="113" t="s">
        <v>155</v>
      </c>
      <c r="C13344" s="113">
        <v>2011</v>
      </c>
      <c r="D13344" s="113" t="s">
        <v>122</v>
      </c>
      <c r="E13344" s="113" t="s">
        <v>199</v>
      </c>
      <c r="F13344" s="113" t="s">
        <v>200</v>
      </c>
      <c r="G13344" s="113">
        <v>914.69496529351295</v>
      </c>
    </row>
    <row r="13345" spans="1:7" x14ac:dyDescent="0.25">
      <c r="A13345" s="108" t="str">
        <f t="shared" si="208"/>
        <v>IT_2011_NATIONAL TOTAL_NMVOC</v>
      </c>
      <c r="B13345" s="113" t="s">
        <v>155</v>
      </c>
      <c r="C13345" s="113">
        <v>2011</v>
      </c>
      <c r="D13345" s="113" t="s">
        <v>122</v>
      </c>
      <c r="E13345" s="113" t="s">
        <v>123</v>
      </c>
      <c r="F13345" s="113" t="s">
        <v>200</v>
      </c>
      <c r="G13345" s="113">
        <v>1009.10092202048</v>
      </c>
    </row>
    <row r="13346" spans="1:7" x14ac:dyDescent="0.25">
      <c r="A13346" s="108" t="str">
        <f t="shared" si="208"/>
        <v>IT_2011_NATIONAL TOTAL_SOx</v>
      </c>
      <c r="B13346" s="113" t="s">
        <v>155</v>
      </c>
      <c r="C13346" s="113">
        <v>2011</v>
      </c>
      <c r="D13346" s="113" t="s">
        <v>122</v>
      </c>
      <c r="E13346" s="113" t="s">
        <v>201</v>
      </c>
      <c r="F13346" s="113" t="s">
        <v>200</v>
      </c>
      <c r="G13346" s="113">
        <v>201.95755984039201</v>
      </c>
    </row>
    <row r="13347" spans="1:7" x14ac:dyDescent="0.25">
      <c r="A13347" s="108" t="str">
        <f t="shared" si="208"/>
        <v>IT_2011_NATIONAL TOTAL_NH3</v>
      </c>
      <c r="B13347" s="113" t="s">
        <v>155</v>
      </c>
      <c r="C13347" s="113">
        <v>2011</v>
      </c>
      <c r="D13347" s="113" t="s">
        <v>122</v>
      </c>
      <c r="E13347" s="113" t="s">
        <v>124</v>
      </c>
      <c r="F13347" s="113" t="s">
        <v>200</v>
      </c>
      <c r="G13347" s="113">
        <v>422.917250314358</v>
      </c>
    </row>
    <row r="13348" spans="1:7" x14ac:dyDescent="0.25">
      <c r="A13348" s="108" t="str">
        <f t="shared" si="208"/>
        <v>IT_2011_NATIONAL TOTAL_PM2.5</v>
      </c>
      <c r="B13348" s="113" t="s">
        <v>155</v>
      </c>
      <c r="C13348" s="113">
        <v>2011</v>
      </c>
      <c r="D13348" s="113" t="s">
        <v>122</v>
      </c>
      <c r="E13348" s="113" t="s">
        <v>203</v>
      </c>
      <c r="F13348" s="113" t="s">
        <v>200</v>
      </c>
      <c r="G13348" s="113">
        <v>160.463036510628</v>
      </c>
    </row>
    <row r="13349" spans="1:7" x14ac:dyDescent="0.25">
      <c r="A13349" s="108" t="str">
        <f t="shared" si="208"/>
        <v>IT_2011_NATIONAL TOTAL_Pb</v>
      </c>
      <c r="B13349" s="113" t="s">
        <v>155</v>
      </c>
      <c r="C13349" s="113">
        <v>2011</v>
      </c>
      <c r="D13349" s="113" t="s">
        <v>122</v>
      </c>
      <c r="E13349" s="113" t="s">
        <v>125</v>
      </c>
      <c r="F13349" s="113" t="s">
        <v>200</v>
      </c>
      <c r="G13349" s="113">
        <v>0.25767005233386497</v>
      </c>
    </row>
    <row r="13350" spans="1:7" x14ac:dyDescent="0.25">
      <c r="A13350" s="108" t="str">
        <f t="shared" si="208"/>
        <v>IT_2011_NATIONAL TOTAL_Cd</v>
      </c>
      <c r="B13350" s="113" t="s">
        <v>155</v>
      </c>
      <c r="C13350" s="113">
        <v>2011</v>
      </c>
      <c r="D13350" s="113" t="s">
        <v>122</v>
      </c>
      <c r="E13350" s="113" t="s">
        <v>126</v>
      </c>
      <c r="F13350" s="113" t="s">
        <v>200</v>
      </c>
      <c r="G13350" s="113">
        <v>5.1787737847868798E-3</v>
      </c>
    </row>
    <row r="13351" spans="1:7" x14ac:dyDescent="0.25">
      <c r="A13351" s="108" t="str">
        <f t="shared" si="208"/>
        <v>IT_2011_NATIONAL TOTAL_Hg</v>
      </c>
      <c r="B13351" s="113" t="s">
        <v>155</v>
      </c>
      <c r="C13351" s="113">
        <v>2011</v>
      </c>
      <c r="D13351" s="113" t="s">
        <v>122</v>
      </c>
      <c r="E13351" s="113" t="s">
        <v>127</v>
      </c>
      <c r="F13351" s="113" t="s">
        <v>200</v>
      </c>
      <c r="G13351" s="113">
        <v>8.6116172758632301E-3</v>
      </c>
    </row>
    <row r="13352" spans="1:7" x14ac:dyDescent="0.25">
      <c r="A13352" s="108" t="str">
        <f t="shared" si="208"/>
        <v>IT_2011_NATIONAL TOTAL_DIOX</v>
      </c>
      <c r="B13352" s="113" t="s">
        <v>155</v>
      </c>
      <c r="C13352" s="113">
        <v>2011</v>
      </c>
      <c r="D13352" s="113" t="s">
        <v>122</v>
      </c>
      <c r="E13352" s="113" t="s">
        <v>128</v>
      </c>
      <c r="F13352" s="113" t="s">
        <v>200</v>
      </c>
      <c r="G13352" s="150">
        <v>3.0555253401834802E-7</v>
      </c>
    </row>
    <row r="13353" spans="1:7" x14ac:dyDescent="0.25">
      <c r="A13353" s="108" t="str">
        <f t="shared" si="208"/>
        <v>IT_2011_NATIONAL TOTAL_PAH</v>
      </c>
      <c r="B13353" s="113" t="s">
        <v>155</v>
      </c>
      <c r="C13353" s="113">
        <v>2011</v>
      </c>
      <c r="D13353" s="113" t="s">
        <v>122</v>
      </c>
      <c r="E13353" s="113" t="s">
        <v>129</v>
      </c>
      <c r="F13353" s="113" t="s">
        <v>200</v>
      </c>
      <c r="G13353" s="113">
        <v>6.4211911240935102E-2</v>
      </c>
    </row>
    <row r="13354" spans="1:7" x14ac:dyDescent="0.25">
      <c r="A13354" s="108" t="str">
        <f t="shared" si="208"/>
        <v>IT_2011_NATIONAL TOTAL_HCB</v>
      </c>
      <c r="B13354" s="113" t="s">
        <v>155</v>
      </c>
      <c r="C13354" s="113">
        <v>2011</v>
      </c>
      <c r="D13354" s="113" t="s">
        <v>122</v>
      </c>
      <c r="E13354" s="113" t="s">
        <v>130</v>
      </c>
      <c r="F13354" s="113" t="s">
        <v>200</v>
      </c>
      <c r="G13354" s="150">
        <v>1.5772748895612201E-5</v>
      </c>
    </row>
    <row r="13355" spans="1:7" x14ac:dyDescent="0.25">
      <c r="A13355" s="108" t="str">
        <f t="shared" si="208"/>
        <v>IT_2011_NATIONAL TOTAL_PCB</v>
      </c>
      <c r="B13355" s="113" t="s">
        <v>155</v>
      </c>
      <c r="C13355" s="113">
        <v>2011</v>
      </c>
      <c r="D13355" s="113" t="s">
        <v>122</v>
      </c>
      <c r="E13355" s="113" t="s">
        <v>259</v>
      </c>
      <c r="F13355" s="113" t="s">
        <v>200</v>
      </c>
      <c r="G13355" s="113">
        <v>1.38769191514541E-4</v>
      </c>
    </row>
    <row r="13356" spans="1:7" x14ac:dyDescent="0.25">
      <c r="A13356" s="108" t="str">
        <f t="shared" si="208"/>
        <v>IT_2011_1A3(FS)_NOx</v>
      </c>
      <c r="B13356" s="113" t="s">
        <v>155</v>
      </c>
      <c r="C13356" s="113">
        <v>2011</v>
      </c>
      <c r="D13356" s="113" t="s">
        <v>132</v>
      </c>
      <c r="E13356" s="113" t="s">
        <v>199</v>
      </c>
      <c r="F13356" s="113" t="s">
        <v>200</v>
      </c>
      <c r="G13356" s="113">
        <v>425.77672979975398</v>
      </c>
    </row>
    <row r="13357" spans="1:7" x14ac:dyDescent="0.25">
      <c r="A13357" s="108" t="str">
        <f t="shared" si="208"/>
        <v>IT_2011_1A3(FS)_NMVOC</v>
      </c>
      <c r="B13357" s="113" t="s">
        <v>155</v>
      </c>
      <c r="C13357" s="113">
        <v>2011</v>
      </c>
      <c r="D13357" s="113" t="s">
        <v>132</v>
      </c>
      <c r="E13357" s="113" t="s">
        <v>123</v>
      </c>
      <c r="F13357" s="113" t="s">
        <v>200</v>
      </c>
      <c r="G13357" s="113">
        <v>168.15270317472601</v>
      </c>
    </row>
    <row r="13358" spans="1:7" x14ac:dyDescent="0.25">
      <c r="A13358" s="108" t="str">
        <f t="shared" si="208"/>
        <v>IT_2011_1A3(FS)_SOx</v>
      </c>
      <c r="B13358" s="113" t="s">
        <v>155</v>
      </c>
      <c r="C13358" s="113">
        <v>2011</v>
      </c>
      <c r="D13358" s="113" t="s">
        <v>132</v>
      </c>
      <c r="E13358" s="113" t="s">
        <v>201</v>
      </c>
      <c r="F13358" s="113" t="s">
        <v>200</v>
      </c>
      <c r="G13358" s="113">
        <v>0.43705600943088102</v>
      </c>
    </row>
    <row r="13359" spans="1:7" x14ac:dyDescent="0.25">
      <c r="A13359" s="108" t="str">
        <f t="shared" si="208"/>
        <v>IT_2011_1A3(FS)_NH3</v>
      </c>
      <c r="B13359" s="113" t="s">
        <v>155</v>
      </c>
      <c r="C13359" s="113">
        <v>2011</v>
      </c>
      <c r="D13359" s="113" t="s">
        <v>132</v>
      </c>
      <c r="E13359" s="113" t="s">
        <v>124</v>
      </c>
      <c r="F13359" s="113" t="s">
        <v>200</v>
      </c>
      <c r="G13359" s="113">
        <v>8.7526887179344008</v>
      </c>
    </row>
    <row r="13360" spans="1:7" x14ac:dyDescent="0.25">
      <c r="A13360" s="108" t="str">
        <f t="shared" si="208"/>
        <v>IT_2011_1A3(FS)_PM2.5</v>
      </c>
      <c r="B13360" s="113" t="s">
        <v>155</v>
      </c>
      <c r="C13360" s="113">
        <v>2011</v>
      </c>
      <c r="D13360" s="113" t="s">
        <v>132</v>
      </c>
      <c r="E13360" s="113" t="s">
        <v>203</v>
      </c>
      <c r="F13360" s="113" t="s">
        <v>200</v>
      </c>
      <c r="G13360" s="113">
        <v>26.2940481509027</v>
      </c>
    </row>
    <row r="13361" spans="1:7" x14ac:dyDescent="0.25">
      <c r="A13361" s="108" t="str">
        <f t="shared" si="208"/>
        <v>IT_2011_3D_NOx</v>
      </c>
      <c r="B13361" s="113" t="s">
        <v>155</v>
      </c>
      <c r="C13361" s="113">
        <v>2011</v>
      </c>
      <c r="D13361" s="113" t="s">
        <v>206</v>
      </c>
      <c r="E13361" s="113" t="s">
        <v>199</v>
      </c>
      <c r="F13361" s="113" t="s">
        <v>200</v>
      </c>
      <c r="G13361" s="113">
        <v>49.2032580424315</v>
      </c>
    </row>
    <row r="13362" spans="1:7" x14ac:dyDescent="0.25">
      <c r="A13362" s="108" t="str">
        <f t="shared" si="208"/>
        <v>IT_2012_NATIONAL TOTAL_NOx</v>
      </c>
      <c r="B13362" s="113" t="s">
        <v>155</v>
      </c>
      <c r="C13362" s="113">
        <v>2012</v>
      </c>
      <c r="D13362" s="113" t="s">
        <v>122</v>
      </c>
      <c r="E13362" s="113" t="s">
        <v>199</v>
      </c>
      <c r="F13362" s="113" t="s">
        <v>200</v>
      </c>
      <c r="G13362" s="113">
        <v>867.50137620816099</v>
      </c>
    </row>
    <row r="13363" spans="1:7" x14ac:dyDescent="0.25">
      <c r="A13363" s="108" t="str">
        <f t="shared" si="208"/>
        <v>IT_2012_NATIONAL TOTAL_NMVOC</v>
      </c>
      <c r="B13363" s="113" t="s">
        <v>155</v>
      </c>
      <c r="C13363" s="113">
        <v>2012</v>
      </c>
      <c r="D13363" s="113" t="s">
        <v>122</v>
      </c>
      <c r="E13363" s="113" t="s">
        <v>123</v>
      </c>
      <c r="F13363" s="113" t="s">
        <v>200</v>
      </c>
      <c r="G13363" s="113">
        <v>1017.1367738819999</v>
      </c>
    </row>
    <row r="13364" spans="1:7" x14ac:dyDescent="0.25">
      <c r="A13364" s="108" t="str">
        <f t="shared" si="208"/>
        <v>IT_2012_NATIONAL TOTAL_SOx</v>
      </c>
      <c r="B13364" s="113" t="s">
        <v>155</v>
      </c>
      <c r="C13364" s="113">
        <v>2012</v>
      </c>
      <c r="D13364" s="113" t="s">
        <v>122</v>
      </c>
      <c r="E13364" s="113" t="s">
        <v>201</v>
      </c>
      <c r="F13364" s="113" t="s">
        <v>200</v>
      </c>
      <c r="G13364" s="113">
        <v>180.99244751538299</v>
      </c>
    </row>
    <row r="13365" spans="1:7" x14ac:dyDescent="0.25">
      <c r="A13365" s="108" t="str">
        <f t="shared" si="208"/>
        <v>IT_2012_NATIONAL TOTAL_NH3</v>
      </c>
      <c r="B13365" s="113" t="s">
        <v>155</v>
      </c>
      <c r="C13365" s="113">
        <v>2012</v>
      </c>
      <c r="D13365" s="113" t="s">
        <v>122</v>
      </c>
      <c r="E13365" s="113" t="s">
        <v>124</v>
      </c>
      <c r="F13365" s="113" t="s">
        <v>200</v>
      </c>
      <c r="G13365" s="113">
        <v>439.53171977796097</v>
      </c>
    </row>
    <row r="13366" spans="1:7" x14ac:dyDescent="0.25">
      <c r="A13366" s="108" t="str">
        <f t="shared" si="208"/>
        <v>IT_2012_NATIONAL TOTAL_PM2.5</v>
      </c>
      <c r="B13366" s="113" t="s">
        <v>155</v>
      </c>
      <c r="C13366" s="113">
        <v>2012</v>
      </c>
      <c r="D13366" s="113" t="s">
        <v>122</v>
      </c>
      <c r="E13366" s="113" t="s">
        <v>203</v>
      </c>
      <c r="F13366" s="113" t="s">
        <v>200</v>
      </c>
      <c r="G13366" s="113">
        <v>182.653022604857</v>
      </c>
    </row>
    <row r="13367" spans="1:7" x14ac:dyDescent="0.25">
      <c r="A13367" s="108" t="str">
        <f t="shared" si="208"/>
        <v>IT_2012_NATIONAL TOTAL_Pb</v>
      </c>
      <c r="B13367" s="113" t="s">
        <v>155</v>
      </c>
      <c r="C13367" s="113">
        <v>2012</v>
      </c>
      <c r="D13367" s="113" t="s">
        <v>122</v>
      </c>
      <c r="E13367" s="113" t="s">
        <v>125</v>
      </c>
      <c r="F13367" s="113" t="s">
        <v>200</v>
      </c>
      <c r="G13367" s="113">
        <v>0.24852065425759001</v>
      </c>
    </row>
    <row r="13368" spans="1:7" x14ac:dyDescent="0.25">
      <c r="A13368" s="108" t="str">
        <f t="shared" si="208"/>
        <v>IT_2012_NATIONAL TOTAL_Cd</v>
      </c>
      <c r="B13368" s="113" t="s">
        <v>155</v>
      </c>
      <c r="C13368" s="113">
        <v>2012</v>
      </c>
      <c r="D13368" s="113" t="s">
        <v>122</v>
      </c>
      <c r="E13368" s="113" t="s">
        <v>126</v>
      </c>
      <c r="F13368" s="113" t="s">
        <v>200</v>
      </c>
      <c r="G13368" s="113">
        <v>4.8481591728051898E-3</v>
      </c>
    </row>
    <row r="13369" spans="1:7" x14ac:dyDescent="0.25">
      <c r="A13369" s="108" t="str">
        <f t="shared" si="208"/>
        <v>IT_2012_NATIONAL TOTAL_Hg</v>
      </c>
      <c r="B13369" s="113" t="s">
        <v>155</v>
      </c>
      <c r="C13369" s="113">
        <v>2012</v>
      </c>
      <c r="D13369" s="113" t="s">
        <v>122</v>
      </c>
      <c r="E13369" s="113" t="s">
        <v>127</v>
      </c>
      <c r="F13369" s="113" t="s">
        <v>200</v>
      </c>
      <c r="G13369" s="113">
        <v>9.2746116261874702E-3</v>
      </c>
    </row>
    <row r="13370" spans="1:7" x14ac:dyDescent="0.25">
      <c r="A13370" s="108" t="str">
        <f t="shared" si="208"/>
        <v>IT_2012_NATIONAL TOTAL_DIOX</v>
      </c>
      <c r="B13370" s="113" t="s">
        <v>155</v>
      </c>
      <c r="C13370" s="113">
        <v>2012</v>
      </c>
      <c r="D13370" s="113" t="s">
        <v>122</v>
      </c>
      <c r="E13370" s="113" t="s">
        <v>128</v>
      </c>
      <c r="F13370" s="113" t="s">
        <v>200</v>
      </c>
      <c r="G13370" s="150">
        <v>3.2270623396231599E-7</v>
      </c>
    </row>
    <row r="13371" spans="1:7" x14ac:dyDescent="0.25">
      <c r="A13371" s="108" t="str">
        <f t="shared" si="208"/>
        <v>IT_2012_NATIONAL TOTAL_PAH</v>
      </c>
      <c r="B13371" s="113" t="s">
        <v>155</v>
      </c>
      <c r="C13371" s="113">
        <v>2012</v>
      </c>
      <c r="D13371" s="113" t="s">
        <v>122</v>
      </c>
      <c r="E13371" s="113" t="s">
        <v>129</v>
      </c>
      <c r="F13371" s="113" t="s">
        <v>200</v>
      </c>
      <c r="G13371" s="113">
        <v>8.1404094957646694E-2</v>
      </c>
    </row>
    <row r="13372" spans="1:7" x14ac:dyDescent="0.25">
      <c r="A13372" s="108" t="str">
        <f t="shared" si="208"/>
        <v>IT_2012_NATIONAL TOTAL_HCB</v>
      </c>
      <c r="B13372" s="113" t="s">
        <v>155</v>
      </c>
      <c r="C13372" s="113">
        <v>2012</v>
      </c>
      <c r="D13372" s="113" t="s">
        <v>122</v>
      </c>
      <c r="E13372" s="113" t="s">
        <v>130</v>
      </c>
      <c r="F13372" s="113" t="s">
        <v>200</v>
      </c>
      <c r="G13372" s="150">
        <v>1.5634645599289401E-5</v>
      </c>
    </row>
    <row r="13373" spans="1:7" x14ac:dyDescent="0.25">
      <c r="A13373" s="108" t="str">
        <f t="shared" si="208"/>
        <v>IT_2012_NATIONAL TOTAL_PCB</v>
      </c>
      <c r="B13373" s="113" t="s">
        <v>155</v>
      </c>
      <c r="C13373" s="113">
        <v>2012</v>
      </c>
      <c r="D13373" s="113" t="s">
        <v>122</v>
      </c>
      <c r="E13373" s="113" t="s">
        <v>259</v>
      </c>
      <c r="F13373" s="113" t="s">
        <v>200</v>
      </c>
      <c r="G13373" s="113">
        <v>1.3857551273948899E-4</v>
      </c>
    </row>
    <row r="13374" spans="1:7" x14ac:dyDescent="0.25">
      <c r="A13374" s="108" t="str">
        <f t="shared" si="208"/>
        <v>IT_2012_1A3(FS)_NOx</v>
      </c>
      <c r="B13374" s="113" t="s">
        <v>155</v>
      </c>
      <c r="C13374" s="113">
        <v>2012</v>
      </c>
      <c r="D13374" s="113" t="s">
        <v>132</v>
      </c>
      <c r="E13374" s="113" t="s">
        <v>199</v>
      </c>
      <c r="F13374" s="113" t="s">
        <v>200</v>
      </c>
      <c r="G13374" s="113">
        <v>406.046321317268</v>
      </c>
    </row>
    <row r="13375" spans="1:7" x14ac:dyDescent="0.25">
      <c r="A13375" s="108" t="str">
        <f t="shared" si="208"/>
        <v>IT_2012_1A3(FS)_NMVOC</v>
      </c>
      <c r="B13375" s="113" t="s">
        <v>155</v>
      </c>
      <c r="C13375" s="113">
        <v>2012</v>
      </c>
      <c r="D13375" s="113" t="s">
        <v>132</v>
      </c>
      <c r="E13375" s="113" t="s">
        <v>123</v>
      </c>
      <c r="F13375" s="113" t="s">
        <v>200</v>
      </c>
      <c r="G13375" s="113">
        <v>162.78339941026599</v>
      </c>
    </row>
    <row r="13376" spans="1:7" x14ac:dyDescent="0.25">
      <c r="A13376" s="108" t="str">
        <f t="shared" si="208"/>
        <v>IT_2012_1A3(FS)_SOx</v>
      </c>
      <c r="B13376" s="113" t="s">
        <v>155</v>
      </c>
      <c r="C13376" s="113">
        <v>2012</v>
      </c>
      <c r="D13376" s="113" t="s">
        <v>132</v>
      </c>
      <c r="E13376" s="113" t="s">
        <v>201</v>
      </c>
      <c r="F13376" s="113" t="s">
        <v>200</v>
      </c>
      <c r="G13376" s="113">
        <v>0.43374302778226997</v>
      </c>
    </row>
    <row r="13377" spans="1:7" x14ac:dyDescent="0.25">
      <c r="A13377" s="108" t="str">
        <f t="shared" si="208"/>
        <v>IT_2012_1A3(FS)_NH3</v>
      </c>
      <c r="B13377" s="113" t="s">
        <v>155</v>
      </c>
      <c r="C13377" s="113">
        <v>2012</v>
      </c>
      <c r="D13377" s="113" t="s">
        <v>132</v>
      </c>
      <c r="E13377" s="113" t="s">
        <v>124</v>
      </c>
      <c r="F13377" s="113" t="s">
        <v>200</v>
      </c>
      <c r="G13377" s="113">
        <v>7.1829318591183604</v>
      </c>
    </row>
    <row r="13378" spans="1:7" x14ac:dyDescent="0.25">
      <c r="A13378" s="108" t="str">
        <f t="shared" ref="A13378:A13441" si="209">CONCATENATE(B13378,"_",C13378,"_",D13378,"_",E13378)</f>
        <v>IT_2012_1A3(FS)_PM2.5</v>
      </c>
      <c r="B13378" s="113" t="s">
        <v>155</v>
      </c>
      <c r="C13378" s="113">
        <v>2012</v>
      </c>
      <c r="D13378" s="113" t="s">
        <v>132</v>
      </c>
      <c r="E13378" s="113" t="s">
        <v>203</v>
      </c>
      <c r="F13378" s="113" t="s">
        <v>200</v>
      </c>
      <c r="G13378" s="113">
        <v>23.891396745726599</v>
      </c>
    </row>
    <row r="13379" spans="1:7" x14ac:dyDescent="0.25">
      <c r="A13379" s="108" t="str">
        <f t="shared" si="209"/>
        <v>IT_2012_3D_NOx</v>
      </c>
      <c r="B13379" s="113" t="s">
        <v>155</v>
      </c>
      <c r="C13379" s="113">
        <v>2012</v>
      </c>
      <c r="D13379" s="113" t="s">
        <v>206</v>
      </c>
      <c r="E13379" s="113" t="s">
        <v>199</v>
      </c>
      <c r="F13379" s="113" t="s">
        <v>200</v>
      </c>
      <c r="G13379" s="113">
        <v>53.747057460971703</v>
      </c>
    </row>
    <row r="13380" spans="1:7" x14ac:dyDescent="0.25">
      <c r="A13380" s="108" t="str">
        <f t="shared" si="209"/>
        <v>IT_2013_NATIONAL TOTAL_NOx</v>
      </c>
      <c r="B13380" s="113" t="s">
        <v>155</v>
      </c>
      <c r="C13380" s="113">
        <v>2013</v>
      </c>
      <c r="D13380" s="113" t="s">
        <v>122</v>
      </c>
      <c r="E13380" s="113" t="s">
        <v>199</v>
      </c>
      <c r="F13380" s="113" t="s">
        <v>200</v>
      </c>
      <c r="G13380" s="113">
        <v>798.55704612515603</v>
      </c>
    </row>
    <row r="13381" spans="1:7" x14ac:dyDescent="0.25">
      <c r="A13381" s="108" t="str">
        <f t="shared" si="209"/>
        <v>IT_2013_NATIONAL TOTAL_NMVOC</v>
      </c>
      <c r="B13381" s="113" t="s">
        <v>155</v>
      </c>
      <c r="C13381" s="113">
        <v>2013</v>
      </c>
      <c r="D13381" s="113" t="s">
        <v>122</v>
      </c>
      <c r="E13381" s="113" t="s">
        <v>123</v>
      </c>
      <c r="F13381" s="113" t="s">
        <v>200</v>
      </c>
      <c r="G13381" s="113">
        <v>983.106086613466</v>
      </c>
    </row>
    <row r="13382" spans="1:7" x14ac:dyDescent="0.25">
      <c r="A13382" s="108" t="str">
        <f t="shared" si="209"/>
        <v>IT_2013_NATIONAL TOTAL_SOx</v>
      </c>
      <c r="B13382" s="113" t="s">
        <v>155</v>
      </c>
      <c r="C13382" s="113">
        <v>2013</v>
      </c>
      <c r="D13382" s="113" t="s">
        <v>122</v>
      </c>
      <c r="E13382" s="113" t="s">
        <v>201</v>
      </c>
      <c r="F13382" s="113" t="s">
        <v>200</v>
      </c>
      <c r="G13382" s="113">
        <v>150.04216258693799</v>
      </c>
    </row>
    <row r="13383" spans="1:7" x14ac:dyDescent="0.25">
      <c r="A13383" s="108" t="str">
        <f t="shared" si="209"/>
        <v>IT_2013_NATIONAL TOTAL_NH3</v>
      </c>
      <c r="B13383" s="113" t="s">
        <v>155</v>
      </c>
      <c r="C13383" s="113">
        <v>2013</v>
      </c>
      <c r="D13383" s="113" t="s">
        <v>122</v>
      </c>
      <c r="E13383" s="113" t="s">
        <v>124</v>
      </c>
      <c r="F13383" s="113" t="s">
        <v>200</v>
      </c>
      <c r="G13383" s="113">
        <v>415.99764438022999</v>
      </c>
    </row>
    <row r="13384" spans="1:7" x14ac:dyDescent="0.25">
      <c r="A13384" s="108" t="str">
        <f t="shared" si="209"/>
        <v>IT_2013_NATIONAL TOTAL_PM2.5</v>
      </c>
      <c r="B13384" s="113" t="s">
        <v>155</v>
      </c>
      <c r="C13384" s="113">
        <v>2013</v>
      </c>
      <c r="D13384" s="113" t="s">
        <v>122</v>
      </c>
      <c r="E13384" s="113" t="s">
        <v>203</v>
      </c>
      <c r="F13384" s="113" t="s">
        <v>200</v>
      </c>
      <c r="G13384" s="113">
        <v>176.604966120011</v>
      </c>
    </row>
    <row r="13385" spans="1:7" x14ac:dyDescent="0.25">
      <c r="A13385" s="108" t="str">
        <f t="shared" si="209"/>
        <v>IT_2013_NATIONAL TOTAL_Pb</v>
      </c>
      <c r="B13385" s="113" t="s">
        <v>155</v>
      </c>
      <c r="C13385" s="113">
        <v>2013</v>
      </c>
      <c r="D13385" s="113" t="s">
        <v>122</v>
      </c>
      <c r="E13385" s="113" t="s">
        <v>125</v>
      </c>
      <c r="F13385" s="113" t="s">
        <v>200</v>
      </c>
      <c r="G13385" s="113">
        <v>0.23038094896525699</v>
      </c>
    </row>
    <row r="13386" spans="1:7" x14ac:dyDescent="0.25">
      <c r="A13386" s="108" t="str">
        <f t="shared" si="209"/>
        <v>IT_2013_NATIONAL TOTAL_Cd</v>
      </c>
      <c r="B13386" s="113" t="s">
        <v>155</v>
      </c>
      <c r="C13386" s="113">
        <v>2013</v>
      </c>
      <c r="D13386" s="113" t="s">
        <v>122</v>
      </c>
      <c r="E13386" s="113" t="s">
        <v>126</v>
      </c>
      <c r="F13386" s="113" t="s">
        <v>200</v>
      </c>
      <c r="G13386" s="113">
        <v>4.4534901659222101E-3</v>
      </c>
    </row>
    <row r="13387" spans="1:7" x14ac:dyDescent="0.25">
      <c r="A13387" s="108" t="str">
        <f t="shared" si="209"/>
        <v>IT_2013_NATIONAL TOTAL_Hg</v>
      </c>
      <c r="B13387" s="113" t="s">
        <v>155</v>
      </c>
      <c r="C13387" s="113">
        <v>2013</v>
      </c>
      <c r="D13387" s="113" t="s">
        <v>122</v>
      </c>
      <c r="E13387" s="113" t="s">
        <v>127</v>
      </c>
      <c r="F13387" s="113" t="s">
        <v>200</v>
      </c>
      <c r="G13387" s="113">
        <v>7.7817499827585396E-3</v>
      </c>
    </row>
    <row r="13388" spans="1:7" x14ac:dyDescent="0.25">
      <c r="A13388" s="108" t="str">
        <f t="shared" si="209"/>
        <v>IT_2013_NATIONAL TOTAL_DIOX</v>
      </c>
      <c r="B13388" s="113" t="s">
        <v>155</v>
      </c>
      <c r="C13388" s="113">
        <v>2013</v>
      </c>
      <c r="D13388" s="113" t="s">
        <v>122</v>
      </c>
      <c r="E13388" s="113" t="s">
        <v>128</v>
      </c>
      <c r="F13388" s="113" t="s">
        <v>200</v>
      </c>
      <c r="G13388" s="150">
        <v>3.1783130411877901E-7</v>
      </c>
    </row>
    <row r="13389" spans="1:7" x14ac:dyDescent="0.25">
      <c r="A13389" s="108" t="str">
        <f t="shared" si="209"/>
        <v>IT_2013_NATIONAL TOTAL_PAH</v>
      </c>
      <c r="B13389" s="113" t="s">
        <v>155</v>
      </c>
      <c r="C13389" s="113">
        <v>2013</v>
      </c>
      <c r="D13389" s="113" t="s">
        <v>122</v>
      </c>
      <c r="E13389" s="113" t="s">
        <v>129</v>
      </c>
      <c r="F13389" s="113" t="s">
        <v>200</v>
      </c>
      <c r="G13389" s="113">
        <v>7.7865370914575599E-2</v>
      </c>
    </row>
    <row r="13390" spans="1:7" x14ac:dyDescent="0.25">
      <c r="A13390" s="108" t="str">
        <f t="shared" si="209"/>
        <v>IT_2013_NATIONAL TOTAL_HCB</v>
      </c>
      <c r="B13390" s="113" t="s">
        <v>155</v>
      </c>
      <c r="C13390" s="113">
        <v>2013</v>
      </c>
      <c r="D13390" s="113" t="s">
        <v>122</v>
      </c>
      <c r="E13390" s="113" t="s">
        <v>130</v>
      </c>
      <c r="F13390" s="113" t="s">
        <v>200</v>
      </c>
      <c r="G13390" s="150">
        <v>1.56638927229577E-5</v>
      </c>
    </row>
    <row r="13391" spans="1:7" x14ac:dyDescent="0.25">
      <c r="A13391" s="108" t="str">
        <f t="shared" si="209"/>
        <v>IT_2013_NATIONAL TOTAL_PCB</v>
      </c>
      <c r="B13391" s="113" t="s">
        <v>155</v>
      </c>
      <c r="C13391" s="113">
        <v>2013</v>
      </c>
      <c r="D13391" s="113" t="s">
        <v>122</v>
      </c>
      <c r="E13391" s="113" t="s">
        <v>259</v>
      </c>
      <c r="F13391" s="113" t="s">
        <v>200</v>
      </c>
      <c r="G13391" s="113">
        <v>1.2401157362006E-4</v>
      </c>
    </row>
    <row r="13392" spans="1:7" x14ac:dyDescent="0.25">
      <c r="A13392" s="108" t="str">
        <f t="shared" si="209"/>
        <v>IT_2013_1A3(FS)_NOx</v>
      </c>
      <c r="B13392" s="113" t="s">
        <v>155</v>
      </c>
      <c r="C13392" s="113">
        <v>2013</v>
      </c>
      <c r="D13392" s="113" t="s">
        <v>132</v>
      </c>
      <c r="E13392" s="113" t="s">
        <v>199</v>
      </c>
      <c r="F13392" s="113" t="s">
        <v>200</v>
      </c>
      <c r="G13392" s="113">
        <v>366.97776408730903</v>
      </c>
    </row>
    <row r="13393" spans="1:7" x14ac:dyDescent="0.25">
      <c r="A13393" s="108" t="str">
        <f t="shared" si="209"/>
        <v>IT_2013_1A3(FS)_NMVOC</v>
      </c>
      <c r="B13393" s="113" t="s">
        <v>155</v>
      </c>
      <c r="C13393" s="113">
        <v>2013</v>
      </c>
      <c r="D13393" s="113" t="s">
        <v>132</v>
      </c>
      <c r="E13393" s="113" t="s">
        <v>123</v>
      </c>
      <c r="F13393" s="113" t="s">
        <v>200</v>
      </c>
      <c r="G13393" s="113">
        <v>147.38095427245</v>
      </c>
    </row>
    <row r="13394" spans="1:7" x14ac:dyDescent="0.25">
      <c r="A13394" s="108" t="str">
        <f t="shared" si="209"/>
        <v>IT_2013_1A3(FS)_SOx</v>
      </c>
      <c r="B13394" s="113" t="s">
        <v>155</v>
      </c>
      <c r="C13394" s="113">
        <v>2013</v>
      </c>
      <c r="D13394" s="113" t="s">
        <v>132</v>
      </c>
      <c r="E13394" s="113" t="s">
        <v>201</v>
      </c>
      <c r="F13394" s="113" t="s">
        <v>200</v>
      </c>
      <c r="G13394" s="113">
        <v>0.42146206889543603</v>
      </c>
    </row>
    <row r="13395" spans="1:7" x14ac:dyDescent="0.25">
      <c r="A13395" s="108" t="str">
        <f t="shared" si="209"/>
        <v>IT_2013_1A3(FS)_NH3</v>
      </c>
      <c r="B13395" s="113" t="s">
        <v>155</v>
      </c>
      <c r="C13395" s="113">
        <v>2013</v>
      </c>
      <c r="D13395" s="113" t="s">
        <v>132</v>
      </c>
      <c r="E13395" s="113" t="s">
        <v>124</v>
      </c>
      <c r="F13395" s="113" t="s">
        <v>200</v>
      </c>
      <c r="G13395" s="113">
        <v>6.7744490311694001</v>
      </c>
    </row>
    <row r="13396" spans="1:7" x14ac:dyDescent="0.25">
      <c r="A13396" s="108" t="str">
        <f t="shared" si="209"/>
        <v>IT_2013_1A3(FS)_PM2.5</v>
      </c>
      <c r="B13396" s="113" t="s">
        <v>155</v>
      </c>
      <c r="C13396" s="113">
        <v>2013</v>
      </c>
      <c r="D13396" s="113" t="s">
        <v>132</v>
      </c>
      <c r="E13396" s="113" t="s">
        <v>203</v>
      </c>
      <c r="F13396" s="113" t="s">
        <v>200</v>
      </c>
      <c r="G13396" s="113">
        <v>21.749911011866001</v>
      </c>
    </row>
    <row r="13397" spans="1:7" x14ac:dyDescent="0.25">
      <c r="A13397" s="108" t="str">
        <f t="shared" si="209"/>
        <v>IT_2013_3D_NOx</v>
      </c>
      <c r="B13397" s="113" t="s">
        <v>155</v>
      </c>
      <c r="C13397" s="113">
        <v>2013</v>
      </c>
      <c r="D13397" s="113" t="s">
        <v>206</v>
      </c>
      <c r="E13397" s="113" t="s">
        <v>199</v>
      </c>
      <c r="F13397" s="113" t="s">
        <v>200</v>
      </c>
      <c r="G13397" s="113">
        <v>48.950917801353803</v>
      </c>
    </row>
    <row r="13398" spans="1:7" x14ac:dyDescent="0.25">
      <c r="A13398" s="108" t="str">
        <f t="shared" si="209"/>
        <v>IT_2014_NATIONAL TOTAL_NOx</v>
      </c>
      <c r="B13398" s="113" t="s">
        <v>155</v>
      </c>
      <c r="C13398" s="113">
        <v>2014</v>
      </c>
      <c r="D13398" s="113" t="s">
        <v>122</v>
      </c>
      <c r="E13398" s="113" t="s">
        <v>199</v>
      </c>
      <c r="F13398" s="113" t="s">
        <v>200</v>
      </c>
      <c r="G13398" s="113">
        <v>784.77715170156398</v>
      </c>
    </row>
    <row r="13399" spans="1:7" x14ac:dyDescent="0.25">
      <c r="A13399" s="108" t="str">
        <f t="shared" si="209"/>
        <v>IT_2014_NATIONAL TOTAL_NMVOC</v>
      </c>
      <c r="B13399" s="113" t="s">
        <v>155</v>
      </c>
      <c r="C13399" s="113">
        <v>2014</v>
      </c>
      <c r="D13399" s="113" t="s">
        <v>122</v>
      </c>
      <c r="E13399" s="113" t="s">
        <v>123</v>
      </c>
      <c r="F13399" s="113" t="s">
        <v>200</v>
      </c>
      <c r="G13399" s="113">
        <v>914.29039586160604</v>
      </c>
    </row>
    <row r="13400" spans="1:7" x14ac:dyDescent="0.25">
      <c r="A13400" s="108" t="str">
        <f t="shared" si="209"/>
        <v>IT_2014_NATIONAL TOTAL_SOx</v>
      </c>
      <c r="B13400" s="113" t="s">
        <v>155</v>
      </c>
      <c r="C13400" s="113">
        <v>2014</v>
      </c>
      <c r="D13400" s="113" t="s">
        <v>122</v>
      </c>
      <c r="E13400" s="113" t="s">
        <v>201</v>
      </c>
      <c r="F13400" s="113" t="s">
        <v>200</v>
      </c>
      <c r="G13400" s="113">
        <v>134.02128301176199</v>
      </c>
    </row>
    <row r="13401" spans="1:7" x14ac:dyDescent="0.25">
      <c r="A13401" s="108" t="str">
        <f t="shared" si="209"/>
        <v>IT_2014_NATIONAL TOTAL_NH3</v>
      </c>
      <c r="B13401" s="113" t="s">
        <v>155</v>
      </c>
      <c r="C13401" s="113">
        <v>2014</v>
      </c>
      <c r="D13401" s="113" t="s">
        <v>122</v>
      </c>
      <c r="E13401" s="113" t="s">
        <v>124</v>
      </c>
      <c r="F13401" s="113" t="s">
        <v>200</v>
      </c>
      <c r="G13401" s="113">
        <v>400.68944697954203</v>
      </c>
    </row>
    <row r="13402" spans="1:7" x14ac:dyDescent="0.25">
      <c r="A13402" s="108" t="str">
        <f t="shared" si="209"/>
        <v>IT_2014_NATIONAL TOTAL_PM2.5</v>
      </c>
      <c r="B13402" s="113" t="s">
        <v>155</v>
      </c>
      <c r="C13402" s="113">
        <v>2014</v>
      </c>
      <c r="D13402" s="113" t="s">
        <v>122</v>
      </c>
      <c r="E13402" s="113" t="s">
        <v>203</v>
      </c>
      <c r="F13402" s="113" t="s">
        <v>200</v>
      </c>
      <c r="G13402" s="113">
        <v>158.894217869784</v>
      </c>
    </row>
    <row r="13403" spans="1:7" x14ac:dyDescent="0.25">
      <c r="A13403" s="108" t="str">
        <f t="shared" si="209"/>
        <v>IT_2014_NATIONAL TOTAL_Pb</v>
      </c>
      <c r="B13403" s="113" t="s">
        <v>155</v>
      </c>
      <c r="C13403" s="113">
        <v>2014</v>
      </c>
      <c r="D13403" s="113" t="s">
        <v>122</v>
      </c>
      <c r="E13403" s="113" t="s">
        <v>125</v>
      </c>
      <c r="F13403" s="113" t="s">
        <v>200</v>
      </c>
      <c r="G13403" s="113">
        <v>0.23932085218240501</v>
      </c>
    </row>
    <row r="13404" spans="1:7" x14ac:dyDescent="0.25">
      <c r="A13404" s="108" t="str">
        <f t="shared" si="209"/>
        <v>IT_2014_NATIONAL TOTAL_Cd</v>
      </c>
      <c r="B13404" s="113" t="s">
        <v>155</v>
      </c>
      <c r="C13404" s="113">
        <v>2014</v>
      </c>
      <c r="D13404" s="113" t="s">
        <v>122</v>
      </c>
      <c r="E13404" s="113" t="s">
        <v>126</v>
      </c>
      <c r="F13404" s="113" t="s">
        <v>200</v>
      </c>
      <c r="G13404" s="113">
        <v>4.3875229242070898E-3</v>
      </c>
    </row>
    <row r="13405" spans="1:7" x14ac:dyDescent="0.25">
      <c r="A13405" s="108" t="str">
        <f t="shared" si="209"/>
        <v>IT_2014_NATIONAL TOTAL_Hg</v>
      </c>
      <c r="B13405" s="113" t="s">
        <v>155</v>
      </c>
      <c r="C13405" s="113">
        <v>2014</v>
      </c>
      <c r="D13405" s="113" t="s">
        <v>122</v>
      </c>
      <c r="E13405" s="113" t="s">
        <v>127</v>
      </c>
      <c r="F13405" s="113" t="s">
        <v>200</v>
      </c>
      <c r="G13405" s="113">
        <v>8.4669937144862505E-3</v>
      </c>
    </row>
    <row r="13406" spans="1:7" x14ac:dyDescent="0.25">
      <c r="A13406" s="108" t="str">
        <f t="shared" si="209"/>
        <v>IT_2014_NATIONAL TOTAL_DIOX</v>
      </c>
      <c r="B13406" s="113" t="s">
        <v>155</v>
      </c>
      <c r="C13406" s="113">
        <v>2014</v>
      </c>
      <c r="D13406" s="113" t="s">
        <v>122</v>
      </c>
      <c r="E13406" s="113" t="s">
        <v>128</v>
      </c>
      <c r="F13406" s="113" t="s">
        <v>200</v>
      </c>
      <c r="G13406" s="150">
        <v>3.0401283496184598E-7</v>
      </c>
    </row>
    <row r="13407" spans="1:7" x14ac:dyDescent="0.25">
      <c r="A13407" s="108" t="str">
        <f t="shared" si="209"/>
        <v>IT_2014_NATIONAL TOTAL_PAH</v>
      </c>
      <c r="B13407" s="113" t="s">
        <v>155</v>
      </c>
      <c r="C13407" s="113">
        <v>2014</v>
      </c>
      <c r="D13407" s="113" t="s">
        <v>122</v>
      </c>
      <c r="E13407" s="113" t="s">
        <v>129</v>
      </c>
      <c r="F13407" s="113" t="s">
        <v>200</v>
      </c>
      <c r="G13407" s="113">
        <v>6.8947330708676299E-2</v>
      </c>
    </row>
    <row r="13408" spans="1:7" x14ac:dyDescent="0.25">
      <c r="A13408" s="108" t="str">
        <f t="shared" si="209"/>
        <v>IT_2014_NATIONAL TOTAL_HCB</v>
      </c>
      <c r="B13408" s="113" t="s">
        <v>155</v>
      </c>
      <c r="C13408" s="113">
        <v>2014</v>
      </c>
      <c r="D13408" s="113" t="s">
        <v>122</v>
      </c>
      <c r="E13408" s="113" t="s">
        <v>130</v>
      </c>
      <c r="F13408" s="113" t="s">
        <v>200</v>
      </c>
      <c r="G13408" s="150">
        <v>1.6977688851410399E-5</v>
      </c>
    </row>
    <row r="13409" spans="1:7" x14ac:dyDescent="0.25">
      <c r="A13409" s="108" t="str">
        <f t="shared" si="209"/>
        <v>IT_2014_NATIONAL TOTAL_PCB</v>
      </c>
      <c r="B13409" s="113" t="s">
        <v>155</v>
      </c>
      <c r="C13409" s="113">
        <v>2014</v>
      </c>
      <c r="D13409" s="113" t="s">
        <v>122</v>
      </c>
      <c r="E13409" s="113" t="s">
        <v>259</v>
      </c>
      <c r="F13409" s="113" t="s">
        <v>200</v>
      </c>
      <c r="G13409" s="113">
        <v>1.21288439825588E-4</v>
      </c>
    </row>
    <row r="13410" spans="1:7" x14ac:dyDescent="0.25">
      <c r="A13410" s="108" t="str">
        <f t="shared" si="209"/>
        <v>IT_2014_1A3(FS)_NOx</v>
      </c>
      <c r="B13410" s="113" t="s">
        <v>155</v>
      </c>
      <c r="C13410" s="113">
        <v>2014</v>
      </c>
      <c r="D13410" s="113" t="s">
        <v>132</v>
      </c>
      <c r="E13410" s="113" t="s">
        <v>199</v>
      </c>
      <c r="F13410" s="113" t="s">
        <v>200</v>
      </c>
      <c r="G13410" s="113">
        <v>376.551407745657</v>
      </c>
    </row>
    <row r="13411" spans="1:7" x14ac:dyDescent="0.25">
      <c r="A13411" s="108" t="str">
        <f t="shared" si="209"/>
        <v>IT_2014_1A3(FS)_NMVOC</v>
      </c>
      <c r="B13411" s="113" t="s">
        <v>155</v>
      </c>
      <c r="C13411" s="113">
        <v>2014</v>
      </c>
      <c r="D13411" s="113" t="s">
        <v>132</v>
      </c>
      <c r="E13411" s="113" t="s">
        <v>123</v>
      </c>
      <c r="F13411" s="113" t="s">
        <v>200</v>
      </c>
      <c r="G13411" s="113">
        <v>138.06934020986401</v>
      </c>
    </row>
    <row r="13412" spans="1:7" x14ac:dyDescent="0.25">
      <c r="A13412" s="108" t="str">
        <f t="shared" si="209"/>
        <v>IT_2014_1A3(FS)_SOx</v>
      </c>
      <c r="B13412" s="113" t="s">
        <v>155</v>
      </c>
      <c r="C13412" s="113">
        <v>2014</v>
      </c>
      <c r="D13412" s="113" t="s">
        <v>132</v>
      </c>
      <c r="E13412" s="113" t="s">
        <v>201</v>
      </c>
      <c r="F13412" s="113" t="s">
        <v>200</v>
      </c>
      <c r="G13412" s="113">
        <v>0.43249143273674101</v>
      </c>
    </row>
    <row r="13413" spans="1:7" x14ac:dyDescent="0.25">
      <c r="A13413" s="108" t="str">
        <f t="shared" si="209"/>
        <v>IT_2014_1A3(FS)_NH3</v>
      </c>
      <c r="B13413" s="113" t="s">
        <v>155</v>
      </c>
      <c r="C13413" s="113">
        <v>2014</v>
      </c>
      <c r="D13413" s="113" t="s">
        <v>132</v>
      </c>
      <c r="E13413" s="113" t="s">
        <v>124</v>
      </c>
      <c r="F13413" s="113" t="s">
        <v>200</v>
      </c>
      <c r="G13413" s="113">
        <v>6.5286959884847198</v>
      </c>
    </row>
    <row r="13414" spans="1:7" x14ac:dyDescent="0.25">
      <c r="A13414" s="108" t="str">
        <f t="shared" si="209"/>
        <v>IT_2014_1A3(FS)_PM2.5</v>
      </c>
      <c r="B13414" s="113" t="s">
        <v>155</v>
      </c>
      <c r="C13414" s="113">
        <v>2014</v>
      </c>
      <c r="D13414" s="113" t="s">
        <v>132</v>
      </c>
      <c r="E13414" s="113" t="s">
        <v>203</v>
      </c>
      <c r="F13414" s="113" t="s">
        <v>200</v>
      </c>
      <c r="G13414" s="113">
        <v>21.518713985505901</v>
      </c>
    </row>
    <row r="13415" spans="1:7" x14ac:dyDescent="0.25">
      <c r="A13415" s="108" t="str">
        <f t="shared" si="209"/>
        <v>IT_2014_3D_NOx</v>
      </c>
      <c r="B13415" s="113" t="s">
        <v>155</v>
      </c>
      <c r="C13415" s="113">
        <v>2014</v>
      </c>
      <c r="D13415" s="113" t="s">
        <v>206</v>
      </c>
      <c r="E13415" s="113" t="s">
        <v>199</v>
      </c>
      <c r="F13415" s="113" t="s">
        <v>200</v>
      </c>
      <c r="G13415" s="113">
        <v>47.809307047180297</v>
      </c>
    </row>
    <row r="13416" spans="1:7" x14ac:dyDescent="0.25">
      <c r="A13416" s="108" t="str">
        <f t="shared" si="209"/>
        <v>IT_2015_NATIONAL TOTAL_NOx</v>
      </c>
      <c r="B13416" s="113" t="s">
        <v>155</v>
      </c>
      <c r="C13416" s="113">
        <v>2015</v>
      </c>
      <c r="D13416" s="113" t="s">
        <v>122</v>
      </c>
      <c r="E13416" s="113" t="s">
        <v>199</v>
      </c>
      <c r="F13416" s="113" t="s">
        <v>200</v>
      </c>
      <c r="G13416" s="113">
        <v>745.24953999126706</v>
      </c>
    </row>
    <row r="13417" spans="1:7" x14ac:dyDescent="0.25">
      <c r="A13417" s="108" t="str">
        <f t="shared" si="209"/>
        <v>IT_2015_NATIONAL TOTAL_NMVOC</v>
      </c>
      <c r="B13417" s="113" t="s">
        <v>155</v>
      </c>
      <c r="C13417" s="113">
        <v>2015</v>
      </c>
      <c r="D13417" s="113" t="s">
        <v>122</v>
      </c>
      <c r="E13417" s="113" t="s">
        <v>123</v>
      </c>
      <c r="F13417" s="113" t="s">
        <v>200</v>
      </c>
      <c r="G13417" s="113">
        <v>891.352710500282</v>
      </c>
    </row>
    <row r="13418" spans="1:7" x14ac:dyDescent="0.25">
      <c r="A13418" s="108" t="str">
        <f t="shared" si="209"/>
        <v>IT_2015_NATIONAL TOTAL_SOx</v>
      </c>
      <c r="B13418" s="113" t="s">
        <v>155</v>
      </c>
      <c r="C13418" s="113">
        <v>2015</v>
      </c>
      <c r="D13418" s="113" t="s">
        <v>122</v>
      </c>
      <c r="E13418" s="113" t="s">
        <v>201</v>
      </c>
      <c r="F13418" s="113" t="s">
        <v>200</v>
      </c>
      <c r="G13418" s="113">
        <v>127.42152794301499</v>
      </c>
    </row>
    <row r="13419" spans="1:7" x14ac:dyDescent="0.25">
      <c r="A13419" s="108" t="str">
        <f t="shared" si="209"/>
        <v>IT_2015_NATIONAL TOTAL_NH3</v>
      </c>
      <c r="B13419" s="113" t="s">
        <v>155</v>
      </c>
      <c r="C13419" s="113">
        <v>2015</v>
      </c>
      <c r="D13419" s="113" t="s">
        <v>122</v>
      </c>
      <c r="E13419" s="113" t="s">
        <v>124</v>
      </c>
      <c r="F13419" s="113" t="s">
        <v>200</v>
      </c>
      <c r="G13419" s="113">
        <v>402.564376081744</v>
      </c>
    </row>
    <row r="13420" spans="1:7" x14ac:dyDescent="0.25">
      <c r="A13420" s="108" t="str">
        <f t="shared" si="209"/>
        <v>IT_2015_NATIONAL TOTAL_PM2.5</v>
      </c>
      <c r="B13420" s="113" t="s">
        <v>155</v>
      </c>
      <c r="C13420" s="113">
        <v>2015</v>
      </c>
      <c r="D13420" s="113" t="s">
        <v>122</v>
      </c>
      <c r="E13420" s="113" t="s">
        <v>203</v>
      </c>
      <c r="F13420" s="113" t="s">
        <v>200</v>
      </c>
      <c r="G13420" s="113">
        <v>165.39727733904201</v>
      </c>
    </row>
    <row r="13421" spans="1:7" x14ac:dyDescent="0.25">
      <c r="A13421" s="108" t="str">
        <f t="shared" si="209"/>
        <v>IT_2015_NATIONAL TOTAL_Pb</v>
      </c>
      <c r="B13421" s="113" t="s">
        <v>155</v>
      </c>
      <c r="C13421" s="113">
        <v>2015</v>
      </c>
      <c r="D13421" s="113" t="s">
        <v>122</v>
      </c>
      <c r="E13421" s="113" t="s">
        <v>125</v>
      </c>
      <c r="F13421" s="113" t="s">
        <v>200</v>
      </c>
      <c r="G13421" s="113">
        <v>0.229517358272398</v>
      </c>
    </row>
    <row r="13422" spans="1:7" x14ac:dyDescent="0.25">
      <c r="A13422" s="108" t="str">
        <f t="shared" si="209"/>
        <v>IT_2015_NATIONAL TOTAL_Cd</v>
      </c>
      <c r="B13422" s="113" t="s">
        <v>155</v>
      </c>
      <c r="C13422" s="113">
        <v>2015</v>
      </c>
      <c r="D13422" s="113" t="s">
        <v>122</v>
      </c>
      <c r="E13422" s="113" t="s">
        <v>126</v>
      </c>
      <c r="F13422" s="113" t="s">
        <v>200</v>
      </c>
      <c r="G13422" s="113">
        <v>4.4012170357046604E-3</v>
      </c>
    </row>
    <row r="13423" spans="1:7" x14ac:dyDescent="0.25">
      <c r="A13423" s="108" t="str">
        <f t="shared" si="209"/>
        <v>IT_2015_NATIONAL TOTAL_Hg</v>
      </c>
      <c r="B13423" s="113" t="s">
        <v>155</v>
      </c>
      <c r="C13423" s="113">
        <v>2015</v>
      </c>
      <c r="D13423" s="113" t="s">
        <v>122</v>
      </c>
      <c r="E13423" s="113" t="s">
        <v>127</v>
      </c>
      <c r="F13423" s="113" t="s">
        <v>200</v>
      </c>
      <c r="G13423" s="113">
        <v>7.2373331076902503E-3</v>
      </c>
    </row>
    <row r="13424" spans="1:7" x14ac:dyDescent="0.25">
      <c r="A13424" s="108" t="str">
        <f t="shared" si="209"/>
        <v>IT_2015_NATIONAL TOTAL_DIOX</v>
      </c>
      <c r="B13424" s="113" t="s">
        <v>155</v>
      </c>
      <c r="C13424" s="113">
        <v>2015</v>
      </c>
      <c r="D13424" s="113" t="s">
        <v>122</v>
      </c>
      <c r="E13424" s="113" t="s">
        <v>128</v>
      </c>
      <c r="F13424" s="113" t="s">
        <v>200</v>
      </c>
      <c r="G13424" s="150">
        <v>3.1009752471270101E-7</v>
      </c>
    </row>
    <row r="13425" spans="1:7" x14ac:dyDescent="0.25">
      <c r="A13425" s="108" t="str">
        <f t="shared" si="209"/>
        <v>IT_2015_NATIONAL TOTAL_PAH</v>
      </c>
      <c r="B13425" s="113" t="s">
        <v>155</v>
      </c>
      <c r="C13425" s="113">
        <v>2015</v>
      </c>
      <c r="D13425" s="113" t="s">
        <v>122</v>
      </c>
      <c r="E13425" s="113" t="s">
        <v>129</v>
      </c>
      <c r="F13425" s="113" t="s">
        <v>200</v>
      </c>
      <c r="G13425" s="113">
        <v>7.0501221116822999E-2</v>
      </c>
    </row>
    <row r="13426" spans="1:7" x14ac:dyDescent="0.25">
      <c r="A13426" s="108" t="str">
        <f t="shared" si="209"/>
        <v>IT_2015_NATIONAL TOTAL_HCB</v>
      </c>
      <c r="B13426" s="113" t="s">
        <v>155</v>
      </c>
      <c r="C13426" s="113">
        <v>2015</v>
      </c>
      <c r="D13426" s="113" t="s">
        <v>122</v>
      </c>
      <c r="E13426" s="113" t="s">
        <v>130</v>
      </c>
      <c r="F13426" s="113" t="s">
        <v>200</v>
      </c>
      <c r="G13426" s="150">
        <v>1.5858878133590999E-5</v>
      </c>
    </row>
    <row r="13427" spans="1:7" x14ac:dyDescent="0.25">
      <c r="A13427" s="108" t="str">
        <f t="shared" si="209"/>
        <v>IT_2015_NATIONAL TOTAL_PCB</v>
      </c>
      <c r="B13427" s="113" t="s">
        <v>155</v>
      </c>
      <c r="C13427" s="113">
        <v>2015</v>
      </c>
      <c r="D13427" s="113" t="s">
        <v>122</v>
      </c>
      <c r="E13427" s="113" t="s">
        <v>259</v>
      </c>
      <c r="F13427" s="113" t="s">
        <v>200</v>
      </c>
      <c r="G13427" s="113">
        <v>1.14011916963032E-4</v>
      </c>
    </row>
    <row r="13428" spans="1:7" x14ac:dyDescent="0.25">
      <c r="A13428" s="108" t="str">
        <f t="shared" si="209"/>
        <v>IT_2015_1A3(FS)_NOx</v>
      </c>
      <c r="B13428" s="113" t="s">
        <v>155</v>
      </c>
      <c r="C13428" s="113">
        <v>2015</v>
      </c>
      <c r="D13428" s="113" t="s">
        <v>132</v>
      </c>
      <c r="E13428" s="113" t="s">
        <v>199</v>
      </c>
      <c r="F13428" s="113" t="s">
        <v>200</v>
      </c>
      <c r="G13428" s="113">
        <v>346.04229219462002</v>
      </c>
    </row>
    <row r="13429" spans="1:7" x14ac:dyDescent="0.25">
      <c r="A13429" s="108" t="str">
        <f t="shared" si="209"/>
        <v>IT_2015_1A3(FS)_NMVOC</v>
      </c>
      <c r="B13429" s="113" t="s">
        <v>155</v>
      </c>
      <c r="C13429" s="113">
        <v>2015</v>
      </c>
      <c r="D13429" s="113" t="s">
        <v>132</v>
      </c>
      <c r="E13429" s="113" t="s">
        <v>123</v>
      </c>
      <c r="F13429" s="113" t="s">
        <v>200</v>
      </c>
      <c r="G13429" s="113">
        <v>128.64344882367101</v>
      </c>
    </row>
    <row r="13430" spans="1:7" x14ac:dyDescent="0.25">
      <c r="A13430" s="108" t="str">
        <f t="shared" si="209"/>
        <v>IT_2015_1A3(FS)_SOx</v>
      </c>
      <c r="B13430" s="113" t="s">
        <v>155</v>
      </c>
      <c r="C13430" s="113">
        <v>2015</v>
      </c>
      <c r="D13430" s="113" t="s">
        <v>132</v>
      </c>
      <c r="E13430" s="113" t="s">
        <v>201</v>
      </c>
      <c r="F13430" s="113" t="s">
        <v>200</v>
      </c>
      <c r="G13430" s="113">
        <v>0.376606254405636</v>
      </c>
    </row>
    <row r="13431" spans="1:7" x14ac:dyDescent="0.25">
      <c r="A13431" s="108" t="str">
        <f t="shared" si="209"/>
        <v>IT_2015_1A3(FS)_NH3</v>
      </c>
      <c r="B13431" s="113" t="s">
        <v>155</v>
      </c>
      <c r="C13431" s="113">
        <v>2015</v>
      </c>
      <c r="D13431" s="113" t="s">
        <v>132</v>
      </c>
      <c r="E13431" s="113" t="s">
        <v>124</v>
      </c>
      <c r="F13431" s="113" t="s">
        <v>200</v>
      </c>
      <c r="G13431" s="113">
        <v>6.1177744154959699</v>
      </c>
    </row>
    <row r="13432" spans="1:7" x14ac:dyDescent="0.25">
      <c r="A13432" s="108" t="str">
        <f t="shared" si="209"/>
        <v>IT_2015_1A3(FS)_PM2.5</v>
      </c>
      <c r="B13432" s="113" t="s">
        <v>155</v>
      </c>
      <c r="C13432" s="113">
        <v>2015</v>
      </c>
      <c r="D13432" s="113" t="s">
        <v>132</v>
      </c>
      <c r="E13432" s="113" t="s">
        <v>203</v>
      </c>
      <c r="F13432" s="113" t="s">
        <v>200</v>
      </c>
      <c r="G13432" s="113">
        <v>19.6492527038723</v>
      </c>
    </row>
    <row r="13433" spans="1:7" x14ac:dyDescent="0.25">
      <c r="A13433" s="108" t="str">
        <f t="shared" si="209"/>
        <v>IT_2015_3D_NOx</v>
      </c>
      <c r="B13433" s="113" t="s">
        <v>155</v>
      </c>
      <c r="C13433" s="113">
        <v>2015</v>
      </c>
      <c r="D13433" s="113" t="s">
        <v>206</v>
      </c>
      <c r="E13433" s="113" t="s">
        <v>199</v>
      </c>
      <c r="F13433" s="113" t="s">
        <v>200</v>
      </c>
      <c r="G13433" s="113">
        <v>48.757714046273101</v>
      </c>
    </row>
    <row r="13434" spans="1:7" x14ac:dyDescent="0.25">
      <c r="A13434" s="108" t="str">
        <f t="shared" si="209"/>
        <v>IT_2016_NATIONAL TOTAL_NOx</v>
      </c>
      <c r="B13434" s="113" t="s">
        <v>155</v>
      </c>
      <c r="C13434" s="113">
        <v>2016</v>
      </c>
      <c r="D13434" s="113" t="s">
        <v>122</v>
      </c>
      <c r="E13434" s="113" t="s">
        <v>199</v>
      </c>
      <c r="F13434" s="113" t="s">
        <v>200</v>
      </c>
      <c r="G13434" s="113">
        <v>730.39581902902</v>
      </c>
    </row>
    <row r="13435" spans="1:7" x14ac:dyDescent="0.25">
      <c r="A13435" s="108" t="str">
        <f t="shared" si="209"/>
        <v>IT_2016_NATIONAL TOTAL_NMVOC</v>
      </c>
      <c r="B13435" s="113" t="s">
        <v>155</v>
      </c>
      <c r="C13435" s="113">
        <v>2016</v>
      </c>
      <c r="D13435" s="113" t="s">
        <v>122</v>
      </c>
      <c r="E13435" s="113" t="s">
        <v>123</v>
      </c>
      <c r="F13435" s="113" t="s">
        <v>200</v>
      </c>
      <c r="G13435" s="113">
        <v>867.78461065790998</v>
      </c>
    </row>
    <row r="13436" spans="1:7" x14ac:dyDescent="0.25">
      <c r="A13436" s="108" t="str">
        <f t="shared" si="209"/>
        <v>IT_2016_NATIONAL TOTAL_SOx</v>
      </c>
      <c r="B13436" s="113" t="s">
        <v>155</v>
      </c>
      <c r="C13436" s="113">
        <v>2016</v>
      </c>
      <c r="D13436" s="113" t="s">
        <v>122</v>
      </c>
      <c r="E13436" s="113" t="s">
        <v>201</v>
      </c>
      <c r="F13436" s="113" t="s">
        <v>200</v>
      </c>
      <c r="G13436" s="113">
        <v>122.611701628614</v>
      </c>
    </row>
    <row r="13437" spans="1:7" x14ac:dyDescent="0.25">
      <c r="A13437" s="108" t="str">
        <f t="shared" si="209"/>
        <v>IT_2016_NATIONAL TOTAL_NH3</v>
      </c>
      <c r="B13437" s="113" t="s">
        <v>155</v>
      </c>
      <c r="C13437" s="113">
        <v>2016</v>
      </c>
      <c r="D13437" s="113" t="s">
        <v>122</v>
      </c>
      <c r="E13437" s="113" t="s">
        <v>124</v>
      </c>
      <c r="F13437" s="113" t="s">
        <v>200</v>
      </c>
      <c r="G13437" s="113">
        <v>423.41251483787499</v>
      </c>
    </row>
    <row r="13438" spans="1:7" x14ac:dyDescent="0.25">
      <c r="A13438" s="108" t="str">
        <f t="shared" si="209"/>
        <v>IT_2016_NATIONAL TOTAL_PM2.5</v>
      </c>
      <c r="B13438" s="113" t="s">
        <v>155</v>
      </c>
      <c r="C13438" s="113">
        <v>2016</v>
      </c>
      <c r="D13438" s="113" t="s">
        <v>122</v>
      </c>
      <c r="E13438" s="113" t="s">
        <v>203</v>
      </c>
      <c r="F13438" s="113" t="s">
        <v>200</v>
      </c>
      <c r="G13438" s="113">
        <v>158.70226111615901</v>
      </c>
    </row>
    <row r="13439" spans="1:7" x14ac:dyDescent="0.25">
      <c r="A13439" s="108" t="str">
        <f t="shared" si="209"/>
        <v>IT_2016_NATIONAL TOTAL_Pb</v>
      </c>
      <c r="B13439" s="113" t="s">
        <v>155</v>
      </c>
      <c r="C13439" s="113">
        <v>2016</v>
      </c>
      <c r="D13439" s="113" t="s">
        <v>122</v>
      </c>
      <c r="E13439" s="113" t="s">
        <v>125</v>
      </c>
      <c r="F13439" s="113" t="s">
        <v>200</v>
      </c>
      <c r="G13439" s="113">
        <v>0.202642577793964</v>
      </c>
    </row>
    <row r="13440" spans="1:7" x14ac:dyDescent="0.25">
      <c r="A13440" s="108" t="str">
        <f t="shared" si="209"/>
        <v>IT_2016_NATIONAL TOTAL_Cd</v>
      </c>
      <c r="B13440" s="113" t="s">
        <v>155</v>
      </c>
      <c r="C13440" s="113">
        <v>2016</v>
      </c>
      <c r="D13440" s="113" t="s">
        <v>122</v>
      </c>
      <c r="E13440" s="113" t="s">
        <v>126</v>
      </c>
      <c r="F13440" s="113" t="s">
        <v>200</v>
      </c>
      <c r="G13440" s="113">
        <v>4.3169246594341997E-3</v>
      </c>
    </row>
    <row r="13441" spans="1:7" x14ac:dyDescent="0.25">
      <c r="A13441" s="108" t="str">
        <f t="shared" si="209"/>
        <v>IT_2016_NATIONAL TOTAL_Hg</v>
      </c>
      <c r="B13441" s="113" t="s">
        <v>155</v>
      </c>
      <c r="C13441" s="113">
        <v>2016</v>
      </c>
      <c r="D13441" s="113" t="s">
        <v>122</v>
      </c>
      <c r="E13441" s="113" t="s">
        <v>127</v>
      </c>
      <c r="F13441" s="113" t="s">
        <v>200</v>
      </c>
      <c r="G13441" s="113">
        <v>6.4012271440817402E-3</v>
      </c>
    </row>
    <row r="13442" spans="1:7" x14ac:dyDescent="0.25">
      <c r="A13442" s="108" t="str">
        <f t="shared" ref="A13442:A13505" si="210">CONCATENATE(B13442,"_",C13442,"_",D13442,"_",E13442)</f>
        <v>IT_2016_NATIONAL TOTAL_DIOX</v>
      </c>
      <c r="B13442" s="113" t="s">
        <v>155</v>
      </c>
      <c r="C13442" s="113">
        <v>2016</v>
      </c>
      <c r="D13442" s="113" t="s">
        <v>122</v>
      </c>
      <c r="E13442" s="113" t="s">
        <v>128</v>
      </c>
      <c r="F13442" s="113" t="s">
        <v>200</v>
      </c>
      <c r="G13442" s="150">
        <v>3.1209719169489802E-7</v>
      </c>
    </row>
    <row r="13443" spans="1:7" x14ac:dyDescent="0.25">
      <c r="A13443" s="108" t="str">
        <f t="shared" si="210"/>
        <v>IT_2016_NATIONAL TOTAL_PAH</v>
      </c>
      <c r="B13443" s="113" t="s">
        <v>155</v>
      </c>
      <c r="C13443" s="113">
        <v>2016</v>
      </c>
      <c r="D13443" s="113" t="s">
        <v>122</v>
      </c>
      <c r="E13443" s="113" t="s">
        <v>129</v>
      </c>
      <c r="F13443" s="113" t="s">
        <v>200</v>
      </c>
      <c r="G13443" s="113">
        <v>7.0109545225769301E-2</v>
      </c>
    </row>
    <row r="13444" spans="1:7" x14ac:dyDescent="0.25">
      <c r="A13444" s="108" t="str">
        <f t="shared" si="210"/>
        <v>IT_2016_NATIONAL TOTAL_HCB</v>
      </c>
      <c r="B13444" s="113" t="s">
        <v>155</v>
      </c>
      <c r="C13444" s="113">
        <v>2016</v>
      </c>
      <c r="D13444" s="113" t="s">
        <v>122</v>
      </c>
      <c r="E13444" s="113" t="s">
        <v>130</v>
      </c>
      <c r="F13444" s="113" t="s">
        <v>200</v>
      </c>
      <c r="G13444" s="150">
        <v>1.5449942943970499E-5</v>
      </c>
    </row>
    <row r="13445" spans="1:7" x14ac:dyDescent="0.25">
      <c r="A13445" s="108" t="str">
        <f t="shared" si="210"/>
        <v>IT_2016_NATIONAL TOTAL_PCB</v>
      </c>
      <c r="B13445" s="113" t="s">
        <v>155</v>
      </c>
      <c r="C13445" s="113">
        <v>2016</v>
      </c>
      <c r="D13445" s="113" t="s">
        <v>122</v>
      </c>
      <c r="E13445" s="113" t="s">
        <v>259</v>
      </c>
      <c r="F13445" s="113" t="s">
        <v>200</v>
      </c>
      <c r="G13445" s="113">
        <v>1.1962446080928899E-4</v>
      </c>
    </row>
    <row r="13446" spans="1:7" x14ac:dyDescent="0.25">
      <c r="A13446" s="108" t="str">
        <f t="shared" si="210"/>
        <v>IT_2016_1A3(FS)_NOx</v>
      </c>
      <c r="B13446" s="113" t="s">
        <v>155</v>
      </c>
      <c r="C13446" s="113">
        <v>2016</v>
      </c>
      <c r="D13446" s="113" t="s">
        <v>132</v>
      </c>
      <c r="E13446" s="113" t="s">
        <v>199</v>
      </c>
      <c r="F13446" s="113" t="s">
        <v>200</v>
      </c>
      <c r="G13446" s="113">
        <v>327.07924975018602</v>
      </c>
    </row>
    <row r="13447" spans="1:7" x14ac:dyDescent="0.25">
      <c r="A13447" s="108" t="str">
        <f t="shared" si="210"/>
        <v>IT_2016_1A3(FS)_NMVOC</v>
      </c>
      <c r="B13447" s="113" t="s">
        <v>155</v>
      </c>
      <c r="C13447" s="113">
        <v>2016</v>
      </c>
      <c r="D13447" s="113" t="s">
        <v>132</v>
      </c>
      <c r="E13447" s="113" t="s">
        <v>123</v>
      </c>
      <c r="F13447" s="113" t="s">
        <v>200</v>
      </c>
      <c r="G13447" s="113">
        <v>111.929523817424</v>
      </c>
    </row>
    <row r="13448" spans="1:7" x14ac:dyDescent="0.25">
      <c r="A13448" s="108" t="str">
        <f t="shared" si="210"/>
        <v>IT_2016_1A3(FS)_SOx</v>
      </c>
      <c r="B13448" s="113" t="s">
        <v>155</v>
      </c>
      <c r="C13448" s="113">
        <v>2016</v>
      </c>
      <c r="D13448" s="113" t="s">
        <v>132</v>
      </c>
      <c r="E13448" s="113" t="s">
        <v>201</v>
      </c>
      <c r="F13448" s="113" t="s">
        <v>200</v>
      </c>
      <c r="G13448" s="113">
        <v>0.40530687520917102</v>
      </c>
    </row>
    <row r="13449" spans="1:7" x14ac:dyDescent="0.25">
      <c r="A13449" s="108" t="str">
        <f t="shared" si="210"/>
        <v>IT_2016_1A3(FS)_NH3</v>
      </c>
      <c r="B13449" s="113" t="s">
        <v>155</v>
      </c>
      <c r="C13449" s="113">
        <v>2016</v>
      </c>
      <c r="D13449" s="113" t="s">
        <v>132</v>
      </c>
      <c r="E13449" s="113" t="s">
        <v>124</v>
      </c>
      <c r="F13449" s="113" t="s">
        <v>200</v>
      </c>
      <c r="G13449" s="113">
        <v>5.6935532526159296</v>
      </c>
    </row>
    <row r="13450" spans="1:7" x14ac:dyDescent="0.25">
      <c r="A13450" s="108" t="str">
        <f t="shared" si="210"/>
        <v>IT_2016_1A3(FS)_PM2.5</v>
      </c>
      <c r="B13450" s="113" t="s">
        <v>155</v>
      </c>
      <c r="C13450" s="113">
        <v>2016</v>
      </c>
      <c r="D13450" s="113" t="s">
        <v>132</v>
      </c>
      <c r="E13450" s="113" t="s">
        <v>203</v>
      </c>
      <c r="F13450" s="113" t="s">
        <v>200</v>
      </c>
      <c r="G13450" s="113">
        <v>17.530126511181098</v>
      </c>
    </row>
    <row r="13451" spans="1:7" x14ac:dyDescent="0.25">
      <c r="A13451" s="108" t="str">
        <f t="shared" si="210"/>
        <v>IT_2016_3D_NOx</v>
      </c>
      <c r="B13451" s="113" t="s">
        <v>155</v>
      </c>
      <c r="C13451" s="113">
        <v>2016</v>
      </c>
      <c r="D13451" s="113" t="s">
        <v>206</v>
      </c>
      <c r="E13451" s="113" t="s">
        <v>199</v>
      </c>
      <c r="F13451" s="113" t="s">
        <v>200</v>
      </c>
      <c r="G13451" s="113">
        <v>53.070472784177603</v>
      </c>
    </row>
    <row r="13452" spans="1:7" x14ac:dyDescent="0.25">
      <c r="A13452" s="108" t="str">
        <f t="shared" si="210"/>
        <v>IT_2017_NATIONAL TOTAL_NOx</v>
      </c>
      <c r="B13452" s="113" t="s">
        <v>155</v>
      </c>
      <c r="C13452" s="113">
        <v>2017</v>
      </c>
      <c r="D13452" s="113" t="s">
        <v>122</v>
      </c>
      <c r="E13452" s="113" t="s">
        <v>199</v>
      </c>
      <c r="F13452" s="113" t="s">
        <v>200</v>
      </c>
      <c r="G13452" s="113">
        <v>681.480311189502</v>
      </c>
    </row>
    <row r="13453" spans="1:7" x14ac:dyDescent="0.25">
      <c r="A13453" s="108" t="str">
        <f t="shared" si="210"/>
        <v>IT_2017_NATIONAL TOTAL_NMVOC</v>
      </c>
      <c r="B13453" s="113" t="s">
        <v>155</v>
      </c>
      <c r="C13453" s="113">
        <v>2017</v>
      </c>
      <c r="D13453" s="113" t="s">
        <v>122</v>
      </c>
      <c r="E13453" s="113" t="s">
        <v>123</v>
      </c>
      <c r="F13453" s="113" t="s">
        <v>200</v>
      </c>
      <c r="G13453" s="113">
        <v>906.55859213071096</v>
      </c>
    </row>
    <row r="13454" spans="1:7" x14ac:dyDescent="0.25">
      <c r="A13454" s="108" t="str">
        <f t="shared" si="210"/>
        <v>IT_2017_NATIONAL TOTAL_SOx</v>
      </c>
      <c r="B13454" s="113" t="s">
        <v>155</v>
      </c>
      <c r="C13454" s="113">
        <v>2017</v>
      </c>
      <c r="D13454" s="113" t="s">
        <v>122</v>
      </c>
      <c r="E13454" s="113" t="s">
        <v>201</v>
      </c>
      <c r="F13454" s="113" t="s">
        <v>200</v>
      </c>
      <c r="G13454" s="113">
        <v>119.308826292484</v>
      </c>
    </row>
    <row r="13455" spans="1:7" x14ac:dyDescent="0.25">
      <c r="A13455" s="108" t="str">
        <f t="shared" si="210"/>
        <v>IT_2017_NATIONAL TOTAL_NH3</v>
      </c>
      <c r="B13455" s="113" t="s">
        <v>155</v>
      </c>
      <c r="C13455" s="113">
        <v>2017</v>
      </c>
      <c r="D13455" s="113" t="s">
        <v>122</v>
      </c>
      <c r="E13455" s="113" t="s">
        <v>124</v>
      </c>
      <c r="F13455" s="113" t="s">
        <v>200</v>
      </c>
      <c r="G13455" s="113">
        <v>405.49836026983797</v>
      </c>
    </row>
    <row r="13456" spans="1:7" x14ac:dyDescent="0.25">
      <c r="A13456" s="108" t="str">
        <f t="shared" si="210"/>
        <v>IT_2017_NATIONAL TOTAL_PM2.5</v>
      </c>
      <c r="B13456" s="113" t="s">
        <v>155</v>
      </c>
      <c r="C13456" s="113">
        <v>2017</v>
      </c>
      <c r="D13456" s="113" t="s">
        <v>122</v>
      </c>
      <c r="E13456" s="113" t="s">
        <v>203</v>
      </c>
      <c r="F13456" s="113" t="s">
        <v>200</v>
      </c>
      <c r="G13456" s="113">
        <v>166.18263485943399</v>
      </c>
    </row>
    <row r="13457" spans="1:7" x14ac:dyDescent="0.25">
      <c r="A13457" s="108" t="str">
        <f t="shared" si="210"/>
        <v>IT_2017_NATIONAL TOTAL_Pb</v>
      </c>
      <c r="B13457" s="113" t="s">
        <v>155</v>
      </c>
      <c r="C13457" s="113">
        <v>2017</v>
      </c>
      <c r="D13457" s="113" t="s">
        <v>122</v>
      </c>
      <c r="E13457" s="113" t="s">
        <v>125</v>
      </c>
      <c r="F13457" s="113" t="s">
        <v>200</v>
      </c>
      <c r="G13457" s="113">
        <v>0.20832312617342999</v>
      </c>
    </row>
    <row r="13458" spans="1:7" x14ac:dyDescent="0.25">
      <c r="A13458" s="108" t="str">
        <f t="shared" si="210"/>
        <v>IT_2017_NATIONAL TOTAL_Cd</v>
      </c>
      <c r="B13458" s="113" t="s">
        <v>155</v>
      </c>
      <c r="C13458" s="113">
        <v>2017</v>
      </c>
      <c r="D13458" s="113" t="s">
        <v>122</v>
      </c>
      <c r="E13458" s="113" t="s">
        <v>126</v>
      </c>
      <c r="F13458" s="113" t="s">
        <v>200</v>
      </c>
      <c r="G13458" s="113">
        <v>4.3658081972134197E-3</v>
      </c>
    </row>
    <row r="13459" spans="1:7" x14ac:dyDescent="0.25">
      <c r="A13459" s="108" t="str">
        <f t="shared" si="210"/>
        <v>IT_2017_NATIONAL TOTAL_Hg</v>
      </c>
      <c r="B13459" s="113" t="s">
        <v>155</v>
      </c>
      <c r="C13459" s="113">
        <v>2017</v>
      </c>
      <c r="D13459" s="113" t="s">
        <v>122</v>
      </c>
      <c r="E13459" s="113" t="s">
        <v>127</v>
      </c>
      <c r="F13459" s="113" t="s">
        <v>200</v>
      </c>
      <c r="G13459" s="113">
        <v>7.0559878171965601E-3</v>
      </c>
    </row>
    <row r="13460" spans="1:7" x14ac:dyDescent="0.25">
      <c r="A13460" s="108" t="str">
        <f t="shared" si="210"/>
        <v>IT_2017_NATIONAL TOTAL_DIOX</v>
      </c>
      <c r="B13460" s="113" t="s">
        <v>155</v>
      </c>
      <c r="C13460" s="113">
        <v>2017</v>
      </c>
      <c r="D13460" s="113" t="s">
        <v>122</v>
      </c>
      <c r="E13460" s="113" t="s">
        <v>128</v>
      </c>
      <c r="F13460" s="113" t="s">
        <v>200</v>
      </c>
      <c r="G13460" s="150">
        <v>3.3045220114635802E-7</v>
      </c>
    </row>
    <row r="13461" spans="1:7" x14ac:dyDescent="0.25">
      <c r="A13461" s="108" t="str">
        <f t="shared" si="210"/>
        <v>IT_2017_NATIONAL TOTAL_PAH</v>
      </c>
      <c r="B13461" s="113" t="s">
        <v>155</v>
      </c>
      <c r="C13461" s="113">
        <v>2017</v>
      </c>
      <c r="D13461" s="113" t="s">
        <v>122</v>
      </c>
      <c r="E13461" s="113" t="s">
        <v>129</v>
      </c>
      <c r="F13461" s="113" t="s">
        <v>200</v>
      </c>
      <c r="G13461" s="113">
        <v>7.3999359886289404E-2</v>
      </c>
    </row>
    <row r="13462" spans="1:7" x14ac:dyDescent="0.25">
      <c r="A13462" s="108" t="str">
        <f t="shared" si="210"/>
        <v>IT_2017_NATIONAL TOTAL_HCB</v>
      </c>
      <c r="B13462" s="113" t="s">
        <v>155</v>
      </c>
      <c r="C13462" s="113">
        <v>2017</v>
      </c>
      <c r="D13462" s="113" t="s">
        <v>122</v>
      </c>
      <c r="E13462" s="113" t="s">
        <v>130</v>
      </c>
      <c r="F13462" s="113" t="s">
        <v>200</v>
      </c>
      <c r="G13462" s="150">
        <v>1.5795796772685899E-5</v>
      </c>
    </row>
    <row r="13463" spans="1:7" x14ac:dyDescent="0.25">
      <c r="A13463" s="108" t="str">
        <f t="shared" si="210"/>
        <v>IT_2017_NATIONAL TOTAL_PCB</v>
      </c>
      <c r="B13463" s="113" t="s">
        <v>155</v>
      </c>
      <c r="C13463" s="113">
        <v>2017</v>
      </c>
      <c r="D13463" s="113" t="s">
        <v>122</v>
      </c>
      <c r="E13463" s="113" t="s">
        <v>259</v>
      </c>
      <c r="F13463" s="113" t="s">
        <v>200</v>
      </c>
      <c r="G13463" s="113">
        <v>1.2213371066050399E-4</v>
      </c>
    </row>
    <row r="13464" spans="1:7" x14ac:dyDescent="0.25">
      <c r="A13464" s="108" t="str">
        <f t="shared" si="210"/>
        <v>IT_2017_1A3(FS)_NOx</v>
      </c>
      <c r="B13464" s="113" t="s">
        <v>155</v>
      </c>
      <c r="C13464" s="113">
        <v>2017</v>
      </c>
      <c r="D13464" s="113" t="s">
        <v>132</v>
      </c>
      <c r="E13464" s="113" t="s">
        <v>199</v>
      </c>
      <c r="F13464" s="113" t="s">
        <v>200</v>
      </c>
      <c r="G13464" s="113">
        <v>294.08353823236803</v>
      </c>
    </row>
    <row r="13465" spans="1:7" x14ac:dyDescent="0.25">
      <c r="A13465" s="108" t="str">
        <f t="shared" si="210"/>
        <v>IT_2017_1A3(FS)_NMVOC</v>
      </c>
      <c r="B13465" s="113" t="s">
        <v>155</v>
      </c>
      <c r="C13465" s="113">
        <v>2017</v>
      </c>
      <c r="D13465" s="113" t="s">
        <v>132</v>
      </c>
      <c r="E13465" s="113" t="s">
        <v>123</v>
      </c>
      <c r="F13465" s="113" t="s">
        <v>200</v>
      </c>
      <c r="G13465" s="113">
        <v>107.164934018666</v>
      </c>
    </row>
    <row r="13466" spans="1:7" x14ac:dyDescent="0.25">
      <c r="A13466" s="108" t="str">
        <f t="shared" si="210"/>
        <v>IT_2017_1A3(FS)_SOx</v>
      </c>
      <c r="B13466" s="113" t="s">
        <v>155</v>
      </c>
      <c r="C13466" s="113">
        <v>2017</v>
      </c>
      <c r="D13466" s="113" t="s">
        <v>132</v>
      </c>
      <c r="E13466" s="113" t="s">
        <v>201</v>
      </c>
      <c r="F13466" s="113" t="s">
        <v>200</v>
      </c>
      <c r="G13466" s="113">
        <v>0.41101954831155302</v>
      </c>
    </row>
    <row r="13467" spans="1:7" x14ac:dyDescent="0.25">
      <c r="A13467" s="108" t="str">
        <f t="shared" si="210"/>
        <v>IT_2017_1A3(FS)_NH3</v>
      </c>
      <c r="B13467" s="113" t="s">
        <v>155</v>
      </c>
      <c r="C13467" s="113">
        <v>2017</v>
      </c>
      <c r="D13467" s="113" t="s">
        <v>132</v>
      </c>
      <c r="E13467" s="113" t="s">
        <v>124</v>
      </c>
      <c r="F13467" s="113" t="s">
        <v>200</v>
      </c>
      <c r="G13467" s="113">
        <v>5.4144530426660502</v>
      </c>
    </row>
    <row r="13468" spans="1:7" x14ac:dyDescent="0.25">
      <c r="A13468" s="108" t="str">
        <f t="shared" si="210"/>
        <v>IT_2017_1A3(FS)_PM2.5</v>
      </c>
      <c r="B13468" s="113" t="s">
        <v>155</v>
      </c>
      <c r="C13468" s="113">
        <v>2017</v>
      </c>
      <c r="D13468" s="113" t="s">
        <v>132</v>
      </c>
      <c r="E13468" s="113" t="s">
        <v>203</v>
      </c>
      <c r="F13468" s="113" t="s">
        <v>200</v>
      </c>
      <c r="G13468" s="113">
        <v>15.750693022793699</v>
      </c>
    </row>
    <row r="13469" spans="1:7" x14ac:dyDescent="0.25">
      <c r="A13469" s="108" t="str">
        <f t="shared" si="210"/>
        <v>IT_2017_3D_NOx</v>
      </c>
      <c r="B13469" s="113" t="s">
        <v>155</v>
      </c>
      <c r="C13469" s="113">
        <v>2017</v>
      </c>
      <c r="D13469" s="113" t="s">
        <v>206</v>
      </c>
      <c r="E13469" s="113" t="s">
        <v>199</v>
      </c>
      <c r="F13469" s="113" t="s">
        <v>200</v>
      </c>
      <c r="G13469" s="113">
        <v>49.5008762504619</v>
      </c>
    </row>
    <row r="13470" spans="1:7" x14ac:dyDescent="0.25">
      <c r="A13470" s="108" t="str">
        <f t="shared" si="210"/>
        <v>IT_2018_NATIONAL TOTAL_NOx</v>
      </c>
      <c r="B13470" s="113" t="s">
        <v>155</v>
      </c>
      <c r="C13470" s="113">
        <v>2018</v>
      </c>
      <c r="D13470" s="113" t="s">
        <v>122</v>
      </c>
      <c r="E13470" s="113" t="s">
        <v>199</v>
      </c>
      <c r="F13470" s="113" t="s">
        <v>200</v>
      </c>
      <c r="G13470" s="113">
        <v>682.86918986890601</v>
      </c>
    </row>
    <row r="13471" spans="1:7" x14ac:dyDescent="0.25">
      <c r="A13471" s="108" t="str">
        <f t="shared" si="210"/>
        <v>IT_2018_NATIONAL TOTAL_NMVOC</v>
      </c>
      <c r="B13471" s="113" t="s">
        <v>155</v>
      </c>
      <c r="C13471" s="113">
        <v>2018</v>
      </c>
      <c r="D13471" s="113" t="s">
        <v>122</v>
      </c>
      <c r="E13471" s="113" t="s">
        <v>123</v>
      </c>
      <c r="F13471" s="113" t="s">
        <v>200</v>
      </c>
      <c r="G13471" s="113">
        <v>878.67799602858202</v>
      </c>
    </row>
    <row r="13472" spans="1:7" x14ac:dyDescent="0.25">
      <c r="A13472" s="108" t="str">
        <f t="shared" si="210"/>
        <v>IT_2018_NATIONAL TOTAL_SOx</v>
      </c>
      <c r="B13472" s="113" t="s">
        <v>155</v>
      </c>
      <c r="C13472" s="113">
        <v>2018</v>
      </c>
      <c r="D13472" s="113" t="s">
        <v>122</v>
      </c>
      <c r="E13472" s="113" t="s">
        <v>201</v>
      </c>
      <c r="F13472" s="113" t="s">
        <v>200</v>
      </c>
      <c r="G13472" s="113">
        <v>113.393075011279</v>
      </c>
    </row>
    <row r="13473" spans="1:7" x14ac:dyDescent="0.25">
      <c r="A13473" s="108" t="str">
        <f t="shared" si="210"/>
        <v>IT_2018_NATIONAL TOTAL_NH3</v>
      </c>
      <c r="B13473" s="113" t="s">
        <v>155</v>
      </c>
      <c r="C13473" s="113">
        <v>2018</v>
      </c>
      <c r="D13473" s="113" t="s">
        <v>122</v>
      </c>
      <c r="E13473" s="113" t="s">
        <v>124</v>
      </c>
      <c r="F13473" s="113" t="s">
        <v>200</v>
      </c>
      <c r="G13473" s="113">
        <v>391.58676640945401</v>
      </c>
    </row>
    <row r="13474" spans="1:7" x14ac:dyDescent="0.25">
      <c r="A13474" s="108" t="str">
        <f t="shared" si="210"/>
        <v>IT_2018_NATIONAL TOTAL_PM2.5</v>
      </c>
      <c r="B13474" s="113" t="s">
        <v>155</v>
      </c>
      <c r="C13474" s="113">
        <v>2018</v>
      </c>
      <c r="D13474" s="113" t="s">
        <v>122</v>
      </c>
      <c r="E13474" s="113" t="s">
        <v>203</v>
      </c>
      <c r="F13474" s="113" t="s">
        <v>200</v>
      </c>
      <c r="G13474" s="113">
        <v>149.93782460744799</v>
      </c>
    </row>
    <row r="13475" spans="1:7" x14ac:dyDescent="0.25">
      <c r="A13475" s="108" t="str">
        <f t="shared" si="210"/>
        <v>IT_2018_NATIONAL TOTAL_Pb</v>
      </c>
      <c r="B13475" s="113" t="s">
        <v>155</v>
      </c>
      <c r="C13475" s="113">
        <v>2018</v>
      </c>
      <c r="D13475" s="113" t="s">
        <v>122</v>
      </c>
      <c r="E13475" s="113" t="s">
        <v>125</v>
      </c>
      <c r="F13475" s="113" t="s">
        <v>200</v>
      </c>
      <c r="G13475" s="113">
        <v>0.20977642384366499</v>
      </c>
    </row>
    <row r="13476" spans="1:7" x14ac:dyDescent="0.25">
      <c r="A13476" s="108" t="str">
        <f t="shared" si="210"/>
        <v>IT_2018_NATIONAL TOTAL_Cd</v>
      </c>
      <c r="B13476" s="113" t="s">
        <v>155</v>
      </c>
      <c r="C13476" s="113">
        <v>2018</v>
      </c>
      <c r="D13476" s="113" t="s">
        <v>122</v>
      </c>
      <c r="E13476" s="113" t="s">
        <v>126</v>
      </c>
      <c r="F13476" s="113" t="s">
        <v>200</v>
      </c>
      <c r="G13476" s="113">
        <v>4.3377307133643603E-3</v>
      </c>
    </row>
    <row r="13477" spans="1:7" x14ac:dyDescent="0.25">
      <c r="A13477" s="108" t="str">
        <f t="shared" si="210"/>
        <v>IT_2018_NATIONAL TOTAL_Hg</v>
      </c>
      <c r="B13477" s="113" t="s">
        <v>155</v>
      </c>
      <c r="C13477" s="113">
        <v>2018</v>
      </c>
      <c r="D13477" s="113" t="s">
        <v>122</v>
      </c>
      <c r="E13477" s="113" t="s">
        <v>127</v>
      </c>
      <c r="F13477" s="113" t="s">
        <v>200</v>
      </c>
      <c r="G13477" s="113">
        <v>6.8906096036295801E-3</v>
      </c>
    </row>
    <row r="13478" spans="1:7" x14ac:dyDescent="0.25">
      <c r="A13478" s="108" t="str">
        <f t="shared" si="210"/>
        <v>IT_2018_NATIONAL TOTAL_DIOX</v>
      </c>
      <c r="B13478" s="113" t="s">
        <v>155</v>
      </c>
      <c r="C13478" s="113">
        <v>2018</v>
      </c>
      <c r="D13478" s="113" t="s">
        <v>122</v>
      </c>
      <c r="E13478" s="113" t="s">
        <v>128</v>
      </c>
      <c r="F13478" s="113" t="s">
        <v>200</v>
      </c>
      <c r="G13478" s="150">
        <v>3.1129959990499998E-7</v>
      </c>
    </row>
    <row r="13479" spans="1:7" x14ac:dyDescent="0.25">
      <c r="A13479" s="108" t="str">
        <f t="shared" si="210"/>
        <v>IT_2018_NATIONAL TOTAL_PAH</v>
      </c>
      <c r="B13479" s="113" t="s">
        <v>155</v>
      </c>
      <c r="C13479" s="113">
        <v>2018</v>
      </c>
      <c r="D13479" s="113" t="s">
        <v>122</v>
      </c>
      <c r="E13479" s="113" t="s">
        <v>129</v>
      </c>
      <c r="F13479" s="113" t="s">
        <v>200</v>
      </c>
      <c r="G13479" s="113">
        <v>6.6782530102887094E-2</v>
      </c>
    </row>
    <row r="13480" spans="1:7" x14ac:dyDescent="0.25">
      <c r="A13480" s="108" t="str">
        <f t="shared" si="210"/>
        <v>IT_2018_NATIONAL TOTAL_HCB</v>
      </c>
      <c r="B13480" s="113" t="s">
        <v>155</v>
      </c>
      <c r="C13480" s="113">
        <v>2018</v>
      </c>
      <c r="D13480" s="113" t="s">
        <v>122</v>
      </c>
      <c r="E13480" s="113" t="s">
        <v>130</v>
      </c>
      <c r="F13480" s="113" t="s">
        <v>200</v>
      </c>
      <c r="G13480" s="150">
        <v>1.4593179382892799E-5</v>
      </c>
    </row>
    <row r="13481" spans="1:7" x14ac:dyDescent="0.25">
      <c r="A13481" s="108" t="str">
        <f t="shared" si="210"/>
        <v>IT_2018_NATIONAL TOTAL_PCB</v>
      </c>
      <c r="B13481" s="113" t="s">
        <v>155</v>
      </c>
      <c r="C13481" s="113">
        <v>2018</v>
      </c>
      <c r="D13481" s="113" t="s">
        <v>122</v>
      </c>
      <c r="E13481" s="113" t="s">
        <v>259</v>
      </c>
      <c r="F13481" s="113" t="s">
        <v>200</v>
      </c>
      <c r="G13481" s="113">
        <v>1.21356662288524E-4</v>
      </c>
    </row>
    <row r="13482" spans="1:7" x14ac:dyDescent="0.25">
      <c r="A13482" s="108" t="str">
        <f t="shared" si="210"/>
        <v>IT_2018_1A3(FS)_NOx</v>
      </c>
      <c r="B13482" s="113" t="s">
        <v>155</v>
      </c>
      <c r="C13482" s="113">
        <v>2018</v>
      </c>
      <c r="D13482" s="113" t="s">
        <v>132</v>
      </c>
      <c r="E13482" s="113" t="s">
        <v>199</v>
      </c>
      <c r="F13482" s="113" t="s">
        <v>200</v>
      </c>
      <c r="G13482" s="113">
        <v>296.61367285255102</v>
      </c>
    </row>
    <row r="13483" spans="1:7" x14ac:dyDescent="0.25">
      <c r="A13483" s="108" t="str">
        <f t="shared" si="210"/>
        <v>IT_2018_1A3(FS)_NMVOC</v>
      </c>
      <c r="B13483" s="113" t="s">
        <v>155</v>
      </c>
      <c r="C13483" s="113">
        <v>2018</v>
      </c>
      <c r="D13483" s="113" t="s">
        <v>132</v>
      </c>
      <c r="E13483" s="113" t="s">
        <v>123</v>
      </c>
      <c r="F13483" s="113" t="s">
        <v>200</v>
      </c>
      <c r="G13483" s="113">
        <v>101.398969203024</v>
      </c>
    </row>
    <row r="13484" spans="1:7" x14ac:dyDescent="0.25">
      <c r="A13484" s="108" t="str">
        <f t="shared" si="210"/>
        <v>IT_2018_1A3(FS)_SOx</v>
      </c>
      <c r="B13484" s="113" t="s">
        <v>155</v>
      </c>
      <c r="C13484" s="113">
        <v>2018</v>
      </c>
      <c r="D13484" s="113" t="s">
        <v>132</v>
      </c>
      <c r="E13484" s="113" t="s">
        <v>201</v>
      </c>
      <c r="F13484" s="113" t="s">
        <v>200</v>
      </c>
      <c r="G13484" s="113">
        <v>0.405300592113784</v>
      </c>
    </row>
    <row r="13485" spans="1:7" x14ac:dyDescent="0.25">
      <c r="A13485" s="108" t="str">
        <f t="shared" si="210"/>
        <v>IT_2018_1A3(FS)_NH3</v>
      </c>
      <c r="B13485" s="113" t="s">
        <v>155</v>
      </c>
      <c r="C13485" s="113">
        <v>2018</v>
      </c>
      <c r="D13485" s="113" t="s">
        <v>132</v>
      </c>
      <c r="E13485" s="113" t="s">
        <v>124</v>
      </c>
      <c r="F13485" s="113" t="s">
        <v>200</v>
      </c>
      <c r="G13485" s="113">
        <v>5.5790264089802202</v>
      </c>
    </row>
    <row r="13486" spans="1:7" x14ac:dyDescent="0.25">
      <c r="A13486" s="108" t="str">
        <f t="shared" si="210"/>
        <v>IT_2018_1A3(FS)_PM2.5</v>
      </c>
      <c r="B13486" s="113" t="s">
        <v>155</v>
      </c>
      <c r="C13486" s="113">
        <v>2018</v>
      </c>
      <c r="D13486" s="113" t="s">
        <v>132</v>
      </c>
      <c r="E13486" s="113" t="s">
        <v>203</v>
      </c>
      <c r="F13486" s="113" t="s">
        <v>200</v>
      </c>
      <c r="G13486" s="113">
        <v>14.9535833420138</v>
      </c>
    </row>
    <row r="13487" spans="1:7" x14ac:dyDescent="0.25">
      <c r="A13487" s="108" t="str">
        <f t="shared" si="210"/>
        <v>IT_2018_3D_NOx</v>
      </c>
      <c r="B13487" s="113" t="s">
        <v>155</v>
      </c>
      <c r="C13487" s="113">
        <v>2018</v>
      </c>
      <c r="D13487" s="113" t="s">
        <v>206</v>
      </c>
      <c r="E13487" s="113" t="s">
        <v>199</v>
      </c>
      <c r="F13487" s="113" t="s">
        <v>200</v>
      </c>
      <c r="G13487" s="113">
        <v>47.444270785762399</v>
      </c>
    </row>
    <row r="13488" spans="1:7" x14ac:dyDescent="0.25">
      <c r="A13488" s="108" t="str">
        <f t="shared" si="210"/>
        <v>IT_2019_NATIONAL TOTAL_NOx</v>
      </c>
      <c r="B13488" s="113" t="s">
        <v>155</v>
      </c>
      <c r="C13488" s="113">
        <v>2019</v>
      </c>
      <c r="D13488" s="113" t="s">
        <v>122</v>
      </c>
      <c r="E13488" s="113" t="s">
        <v>199</v>
      </c>
      <c r="F13488" s="113" t="s">
        <v>200</v>
      </c>
      <c r="G13488" s="113">
        <v>666.61805703258096</v>
      </c>
    </row>
    <row r="13489" spans="1:7" x14ac:dyDescent="0.25">
      <c r="A13489" s="108" t="str">
        <f t="shared" si="210"/>
        <v>IT_2019_NATIONAL TOTAL_NMVOC</v>
      </c>
      <c r="B13489" s="113" t="s">
        <v>155</v>
      </c>
      <c r="C13489" s="113">
        <v>2019</v>
      </c>
      <c r="D13489" s="113" t="s">
        <v>122</v>
      </c>
      <c r="E13489" s="113" t="s">
        <v>123</v>
      </c>
      <c r="F13489" s="113" t="s">
        <v>200</v>
      </c>
      <c r="G13489" s="113">
        <v>871.14326319095301</v>
      </c>
    </row>
    <row r="13490" spans="1:7" x14ac:dyDescent="0.25">
      <c r="A13490" s="108" t="str">
        <f t="shared" si="210"/>
        <v>IT_2019_NATIONAL TOTAL_SOx</v>
      </c>
      <c r="B13490" s="113" t="s">
        <v>155</v>
      </c>
      <c r="C13490" s="113">
        <v>2019</v>
      </c>
      <c r="D13490" s="113" t="s">
        <v>122</v>
      </c>
      <c r="E13490" s="113" t="s">
        <v>201</v>
      </c>
      <c r="F13490" s="113" t="s">
        <v>200</v>
      </c>
      <c r="G13490" s="113">
        <v>111.50117520128801</v>
      </c>
    </row>
    <row r="13491" spans="1:7" x14ac:dyDescent="0.25">
      <c r="A13491" s="108" t="str">
        <f t="shared" si="210"/>
        <v>IT_2019_NATIONAL TOTAL_NH3</v>
      </c>
      <c r="B13491" s="113" t="s">
        <v>155</v>
      </c>
      <c r="C13491" s="113">
        <v>2019</v>
      </c>
      <c r="D13491" s="113" t="s">
        <v>122</v>
      </c>
      <c r="E13491" s="113" t="s">
        <v>124</v>
      </c>
      <c r="F13491" s="113" t="s">
        <v>200</v>
      </c>
      <c r="G13491" s="113">
        <v>387.41779917926101</v>
      </c>
    </row>
    <row r="13492" spans="1:7" x14ac:dyDescent="0.25">
      <c r="A13492" s="108" t="str">
        <f t="shared" si="210"/>
        <v>IT_2019_NATIONAL TOTAL_PM2.5</v>
      </c>
      <c r="B13492" s="113" t="s">
        <v>155</v>
      </c>
      <c r="C13492" s="113">
        <v>2019</v>
      </c>
      <c r="D13492" s="113" t="s">
        <v>122</v>
      </c>
      <c r="E13492" s="113" t="s">
        <v>203</v>
      </c>
      <c r="F13492" s="113" t="s">
        <v>200</v>
      </c>
      <c r="G13492" s="113">
        <v>147.11178427899699</v>
      </c>
    </row>
    <row r="13493" spans="1:7" x14ac:dyDescent="0.25">
      <c r="A13493" s="108" t="str">
        <f t="shared" si="210"/>
        <v>IT_2019_NATIONAL TOTAL_Pb</v>
      </c>
      <c r="B13493" s="113" t="s">
        <v>155</v>
      </c>
      <c r="C13493" s="113">
        <v>2019</v>
      </c>
      <c r="D13493" s="113" t="s">
        <v>122</v>
      </c>
      <c r="E13493" s="113" t="s">
        <v>125</v>
      </c>
      <c r="F13493" s="113" t="s">
        <v>200</v>
      </c>
      <c r="G13493" s="113">
        <v>0.20433376958268301</v>
      </c>
    </row>
    <row r="13494" spans="1:7" x14ac:dyDescent="0.25">
      <c r="A13494" s="108" t="str">
        <f t="shared" si="210"/>
        <v>IT_2019_NATIONAL TOTAL_Cd</v>
      </c>
      <c r="B13494" s="113" t="s">
        <v>155</v>
      </c>
      <c r="C13494" s="113">
        <v>2019</v>
      </c>
      <c r="D13494" s="113" t="s">
        <v>122</v>
      </c>
      <c r="E13494" s="113" t="s">
        <v>126</v>
      </c>
      <c r="F13494" s="113" t="s">
        <v>200</v>
      </c>
      <c r="G13494" s="113">
        <v>4.2063862954812396E-3</v>
      </c>
    </row>
    <row r="13495" spans="1:7" x14ac:dyDescent="0.25">
      <c r="A13495" s="108" t="str">
        <f t="shared" si="210"/>
        <v>IT_2019_NATIONAL TOTAL_Hg</v>
      </c>
      <c r="B13495" s="113" t="s">
        <v>155</v>
      </c>
      <c r="C13495" s="113">
        <v>2019</v>
      </c>
      <c r="D13495" s="113" t="s">
        <v>122</v>
      </c>
      <c r="E13495" s="113" t="s">
        <v>127</v>
      </c>
      <c r="F13495" s="113" t="s">
        <v>200</v>
      </c>
      <c r="G13495" s="113">
        <v>6.3742095223530597E-3</v>
      </c>
    </row>
    <row r="13496" spans="1:7" x14ac:dyDescent="0.25">
      <c r="A13496" s="108" t="str">
        <f t="shared" si="210"/>
        <v>IT_2019_NATIONAL TOTAL_DIOX</v>
      </c>
      <c r="B13496" s="113" t="s">
        <v>155</v>
      </c>
      <c r="C13496" s="113">
        <v>2019</v>
      </c>
      <c r="D13496" s="113" t="s">
        <v>122</v>
      </c>
      <c r="E13496" s="113" t="s">
        <v>128</v>
      </c>
      <c r="F13496" s="113" t="s">
        <v>200</v>
      </c>
      <c r="G13496" s="150">
        <v>3.0667703241936302E-7</v>
      </c>
    </row>
    <row r="13497" spans="1:7" x14ac:dyDescent="0.25">
      <c r="A13497" s="108" t="str">
        <f t="shared" si="210"/>
        <v>IT_2019_NATIONAL TOTAL_PAH</v>
      </c>
      <c r="B13497" s="113" t="s">
        <v>155</v>
      </c>
      <c r="C13497" s="113">
        <v>2019</v>
      </c>
      <c r="D13497" s="113" t="s">
        <v>122</v>
      </c>
      <c r="E13497" s="113" t="s">
        <v>129</v>
      </c>
      <c r="F13497" s="113" t="s">
        <v>200</v>
      </c>
      <c r="G13497" s="113">
        <v>6.5424882081930494E-2</v>
      </c>
    </row>
    <row r="13498" spans="1:7" x14ac:dyDescent="0.25">
      <c r="A13498" s="108" t="str">
        <f t="shared" si="210"/>
        <v>IT_2019_NATIONAL TOTAL_HCB</v>
      </c>
      <c r="B13498" s="113" t="s">
        <v>155</v>
      </c>
      <c r="C13498" s="113">
        <v>2019</v>
      </c>
      <c r="D13498" s="113" t="s">
        <v>122</v>
      </c>
      <c r="E13498" s="113" t="s">
        <v>130</v>
      </c>
      <c r="F13498" s="113" t="s">
        <v>200</v>
      </c>
      <c r="G13498" s="150">
        <v>1.47771297815663E-5</v>
      </c>
    </row>
    <row r="13499" spans="1:7" x14ac:dyDescent="0.25">
      <c r="A13499" s="108" t="str">
        <f t="shared" si="210"/>
        <v>IT_2019_NATIONAL TOTAL_PCB</v>
      </c>
      <c r="B13499" s="113" t="s">
        <v>155</v>
      </c>
      <c r="C13499" s="113">
        <v>2019</v>
      </c>
      <c r="D13499" s="113" t="s">
        <v>122</v>
      </c>
      <c r="E13499" s="113" t="s">
        <v>259</v>
      </c>
      <c r="F13499" s="113" t="s">
        <v>200</v>
      </c>
      <c r="G13499" s="113">
        <v>1.16749355821689E-4</v>
      </c>
    </row>
    <row r="13500" spans="1:7" x14ac:dyDescent="0.25">
      <c r="A13500" s="108" t="str">
        <f t="shared" si="210"/>
        <v>IT_2019_1A3(FS)_NOx</v>
      </c>
      <c r="B13500" s="113" t="s">
        <v>155</v>
      </c>
      <c r="C13500" s="113">
        <v>2019</v>
      </c>
      <c r="D13500" s="113" t="s">
        <v>132</v>
      </c>
      <c r="E13500" s="113" t="s">
        <v>199</v>
      </c>
      <c r="F13500" s="113" t="s">
        <v>200</v>
      </c>
      <c r="G13500" s="113">
        <v>282.513851091905</v>
      </c>
    </row>
    <row r="13501" spans="1:7" x14ac:dyDescent="0.25">
      <c r="A13501" s="108" t="str">
        <f t="shared" si="210"/>
        <v>IT_2019_1A3(FS)_NMVOC</v>
      </c>
      <c r="B13501" s="113" t="s">
        <v>155</v>
      </c>
      <c r="C13501" s="113">
        <v>2019</v>
      </c>
      <c r="D13501" s="113" t="s">
        <v>132</v>
      </c>
      <c r="E13501" s="113" t="s">
        <v>123</v>
      </c>
      <c r="F13501" s="113" t="s">
        <v>200</v>
      </c>
      <c r="G13501" s="113">
        <v>96.534462224566397</v>
      </c>
    </row>
    <row r="13502" spans="1:7" x14ac:dyDescent="0.25">
      <c r="A13502" s="108" t="str">
        <f t="shared" si="210"/>
        <v>IT_2019_1A3(FS)_SOx</v>
      </c>
      <c r="B13502" s="113" t="s">
        <v>155</v>
      </c>
      <c r="C13502" s="113">
        <v>2019</v>
      </c>
      <c r="D13502" s="113" t="s">
        <v>132</v>
      </c>
      <c r="E13502" s="113" t="s">
        <v>201</v>
      </c>
      <c r="F13502" s="113" t="s">
        <v>200</v>
      </c>
      <c r="G13502" s="113">
        <v>0.38826389087757202</v>
      </c>
    </row>
    <row r="13503" spans="1:7" x14ac:dyDescent="0.25">
      <c r="A13503" s="108" t="str">
        <f t="shared" si="210"/>
        <v>IT_2019_1A3(FS)_NH3</v>
      </c>
      <c r="B13503" s="113" t="s">
        <v>155</v>
      </c>
      <c r="C13503" s="113">
        <v>2019</v>
      </c>
      <c r="D13503" s="113" t="s">
        <v>132</v>
      </c>
      <c r="E13503" s="113" t="s">
        <v>124</v>
      </c>
      <c r="F13503" s="113" t="s">
        <v>200</v>
      </c>
      <c r="G13503" s="113">
        <v>5.4907040011577397</v>
      </c>
    </row>
    <row r="13504" spans="1:7" x14ac:dyDescent="0.25">
      <c r="A13504" s="108" t="str">
        <f t="shared" si="210"/>
        <v>IT_2019_1A3(FS)_PM2.5</v>
      </c>
      <c r="B13504" s="113" t="s">
        <v>155</v>
      </c>
      <c r="C13504" s="113">
        <v>2019</v>
      </c>
      <c r="D13504" s="113" t="s">
        <v>132</v>
      </c>
      <c r="E13504" s="113" t="s">
        <v>203</v>
      </c>
      <c r="F13504" s="113" t="s">
        <v>200</v>
      </c>
      <c r="G13504" s="113">
        <v>14.4987690902912</v>
      </c>
    </row>
    <row r="13505" spans="1:7" x14ac:dyDescent="0.25">
      <c r="A13505" s="108" t="str">
        <f t="shared" si="210"/>
        <v>IT_2019_3D_NOx</v>
      </c>
      <c r="B13505" s="113" t="s">
        <v>155</v>
      </c>
      <c r="C13505" s="113">
        <v>2019</v>
      </c>
      <c r="D13505" s="113" t="s">
        <v>206</v>
      </c>
      <c r="E13505" s="113" t="s">
        <v>199</v>
      </c>
      <c r="F13505" s="113" t="s">
        <v>200</v>
      </c>
      <c r="G13505" s="113">
        <v>46.913947481620603</v>
      </c>
    </row>
    <row r="13506" spans="1:7" x14ac:dyDescent="0.25">
      <c r="A13506" s="108" t="str">
        <f t="shared" ref="A13506:A13569" si="211">CONCATENATE(B13506,"_",C13506,"_",D13506,"_",E13506)</f>
        <v>IT_2020_NATIONAL TOTAL_NOx</v>
      </c>
      <c r="B13506" s="113" t="s">
        <v>155</v>
      </c>
      <c r="C13506" s="113">
        <v>2020</v>
      </c>
      <c r="D13506" s="113" t="s">
        <v>122</v>
      </c>
      <c r="E13506" s="113" t="s">
        <v>199</v>
      </c>
      <c r="F13506" s="113" t="s">
        <v>200</v>
      </c>
      <c r="G13506" s="113">
        <v>596.00702024974601</v>
      </c>
    </row>
    <row r="13507" spans="1:7" x14ac:dyDescent="0.25">
      <c r="A13507" s="108" t="str">
        <f t="shared" si="211"/>
        <v>IT_2020_NATIONAL TOTAL_NMVOC</v>
      </c>
      <c r="B13507" s="113" t="s">
        <v>155</v>
      </c>
      <c r="C13507" s="113">
        <v>2020</v>
      </c>
      <c r="D13507" s="113" t="s">
        <v>122</v>
      </c>
      <c r="E13507" s="113" t="s">
        <v>123</v>
      </c>
      <c r="F13507" s="113" t="s">
        <v>200</v>
      </c>
      <c r="G13507" s="113">
        <v>815.47485362288899</v>
      </c>
    </row>
    <row r="13508" spans="1:7" x14ac:dyDescent="0.25">
      <c r="A13508" s="108" t="str">
        <f t="shared" si="211"/>
        <v>IT_2020_NATIONAL TOTAL_SOx</v>
      </c>
      <c r="B13508" s="113" t="s">
        <v>155</v>
      </c>
      <c r="C13508" s="113">
        <v>2020</v>
      </c>
      <c r="D13508" s="113" t="s">
        <v>122</v>
      </c>
      <c r="E13508" s="113" t="s">
        <v>201</v>
      </c>
      <c r="F13508" s="113" t="s">
        <v>200</v>
      </c>
      <c r="G13508" s="113">
        <v>84.897399305665601</v>
      </c>
    </row>
    <row r="13509" spans="1:7" x14ac:dyDescent="0.25">
      <c r="A13509" s="108" t="str">
        <f t="shared" si="211"/>
        <v>IT_2020_NATIONAL TOTAL_NH3</v>
      </c>
      <c r="B13509" s="113" t="s">
        <v>155</v>
      </c>
      <c r="C13509" s="113">
        <v>2020</v>
      </c>
      <c r="D13509" s="113" t="s">
        <v>122</v>
      </c>
      <c r="E13509" s="113" t="s">
        <v>124</v>
      </c>
      <c r="F13509" s="113" t="s">
        <v>200</v>
      </c>
      <c r="G13509" s="113">
        <v>405.46929317659601</v>
      </c>
    </row>
    <row r="13510" spans="1:7" x14ac:dyDescent="0.25">
      <c r="A13510" s="108" t="str">
        <f t="shared" si="211"/>
        <v>IT_2020_NATIONAL TOTAL_PM2.5</v>
      </c>
      <c r="B13510" s="113" t="s">
        <v>155</v>
      </c>
      <c r="C13510" s="113">
        <v>2020</v>
      </c>
      <c r="D13510" s="113" t="s">
        <v>122</v>
      </c>
      <c r="E13510" s="113" t="s">
        <v>203</v>
      </c>
      <c r="F13510" s="113" t="s">
        <v>200</v>
      </c>
      <c r="G13510" s="113">
        <v>139.073177181528</v>
      </c>
    </row>
    <row r="13511" spans="1:7" x14ac:dyDescent="0.25">
      <c r="A13511" s="108" t="str">
        <f t="shared" si="211"/>
        <v>IT_2020_NATIONAL TOTAL_Pb</v>
      </c>
      <c r="B13511" s="113" t="s">
        <v>155</v>
      </c>
      <c r="C13511" s="113">
        <v>2020</v>
      </c>
      <c r="D13511" s="113" t="s">
        <v>122</v>
      </c>
      <c r="E13511" s="113" t="s">
        <v>125</v>
      </c>
      <c r="F13511" s="113" t="s">
        <v>200</v>
      </c>
      <c r="G13511" s="113">
        <v>0.17956018147925401</v>
      </c>
    </row>
    <row r="13512" spans="1:7" x14ac:dyDescent="0.25">
      <c r="A13512" s="108" t="str">
        <f t="shared" si="211"/>
        <v>IT_2020_NATIONAL TOTAL_Cd</v>
      </c>
      <c r="B13512" s="113" t="s">
        <v>155</v>
      </c>
      <c r="C13512" s="113">
        <v>2020</v>
      </c>
      <c r="D13512" s="113" t="s">
        <v>122</v>
      </c>
      <c r="E13512" s="113" t="s">
        <v>126</v>
      </c>
      <c r="F13512" s="113" t="s">
        <v>200</v>
      </c>
      <c r="G13512" s="113">
        <v>3.85896845739152E-3</v>
      </c>
    </row>
    <row r="13513" spans="1:7" x14ac:dyDescent="0.25">
      <c r="A13513" s="108" t="str">
        <f t="shared" si="211"/>
        <v>IT_2020_NATIONAL TOTAL_Hg</v>
      </c>
      <c r="B13513" s="113" t="s">
        <v>155</v>
      </c>
      <c r="C13513" s="113">
        <v>2020</v>
      </c>
      <c r="D13513" s="113" t="s">
        <v>122</v>
      </c>
      <c r="E13513" s="113" t="s">
        <v>127</v>
      </c>
      <c r="F13513" s="113" t="s">
        <v>200</v>
      </c>
      <c r="G13513" s="113">
        <v>5.7611033087326203E-3</v>
      </c>
    </row>
    <row r="13514" spans="1:7" x14ac:dyDescent="0.25">
      <c r="A13514" s="108" t="str">
        <f t="shared" si="211"/>
        <v>IT_2020_NATIONAL TOTAL_DIOX</v>
      </c>
      <c r="B13514" s="113" t="s">
        <v>155</v>
      </c>
      <c r="C13514" s="113">
        <v>2020</v>
      </c>
      <c r="D13514" s="113" t="s">
        <v>122</v>
      </c>
      <c r="E13514" s="113" t="s">
        <v>128</v>
      </c>
      <c r="F13514" s="113" t="s">
        <v>200</v>
      </c>
      <c r="G13514" s="150">
        <v>2.8001199425056501E-7</v>
      </c>
    </row>
    <row r="13515" spans="1:7" x14ac:dyDescent="0.25">
      <c r="A13515" s="108" t="str">
        <f t="shared" si="211"/>
        <v>IT_2020_NATIONAL TOTAL_PAH</v>
      </c>
      <c r="B13515" s="113" t="s">
        <v>155</v>
      </c>
      <c r="C13515" s="113">
        <v>2020</v>
      </c>
      <c r="D13515" s="113" t="s">
        <v>122</v>
      </c>
      <c r="E13515" s="113" t="s">
        <v>129</v>
      </c>
      <c r="F13515" s="113" t="s">
        <v>200</v>
      </c>
      <c r="G13515" s="113">
        <v>6.0257904689723703E-2</v>
      </c>
    </row>
    <row r="13516" spans="1:7" x14ac:dyDescent="0.25">
      <c r="A13516" s="108" t="str">
        <f t="shared" si="211"/>
        <v>IT_2020_NATIONAL TOTAL_HCB</v>
      </c>
      <c r="B13516" s="113" t="s">
        <v>155</v>
      </c>
      <c r="C13516" s="113">
        <v>2020</v>
      </c>
      <c r="D13516" s="113" t="s">
        <v>122</v>
      </c>
      <c r="E13516" s="113" t="s">
        <v>130</v>
      </c>
      <c r="F13516" s="113" t="s">
        <v>200</v>
      </c>
      <c r="G13516" s="150">
        <v>1.1150101426238E-5</v>
      </c>
    </row>
    <row r="13517" spans="1:7" x14ac:dyDescent="0.25">
      <c r="A13517" s="108" t="str">
        <f t="shared" si="211"/>
        <v>IT_2020_NATIONAL TOTAL_PCB</v>
      </c>
      <c r="B13517" s="113" t="s">
        <v>155</v>
      </c>
      <c r="C13517" s="113">
        <v>2020</v>
      </c>
      <c r="D13517" s="113" t="s">
        <v>122</v>
      </c>
      <c r="E13517" s="113" t="s">
        <v>259</v>
      </c>
      <c r="F13517" s="113" t="s">
        <v>200</v>
      </c>
      <c r="G13517" s="113">
        <v>1.0355713705888E-4</v>
      </c>
    </row>
    <row r="13518" spans="1:7" x14ac:dyDescent="0.25">
      <c r="A13518" s="108" t="str">
        <f t="shared" si="211"/>
        <v>IT_2020_1A3(FS)_NOx</v>
      </c>
      <c r="B13518" s="113" t="s">
        <v>155</v>
      </c>
      <c r="C13518" s="113">
        <v>2020</v>
      </c>
      <c r="D13518" s="113" t="s">
        <v>132</v>
      </c>
      <c r="E13518" s="113" t="s">
        <v>199</v>
      </c>
      <c r="F13518" s="113" t="s">
        <v>200</v>
      </c>
      <c r="G13518" s="113">
        <v>221.75776615681599</v>
      </c>
    </row>
    <row r="13519" spans="1:7" x14ac:dyDescent="0.25">
      <c r="A13519" s="108" t="str">
        <f t="shared" si="211"/>
        <v>IT_2020_1A3(FS)_NMVOC</v>
      </c>
      <c r="B13519" s="113" t="s">
        <v>155</v>
      </c>
      <c r="C13519" s="113">
        <v>2020</v>
      </c>
      <c r="D13519" s="113" t="s">
        <v>132</v>
      </c>
      <c r="E13519" s="113" t="s">
        <v>123</v>
      </c>
      <c r="F13519" s="113" t="s">
        <v>200</v>
      </c>
      <c r="G13519" s="113">
        <v>86.725657317848004</v>
      </c>
    </row>
    <row r="13520" spans="1:7" x14ac:dyDescent="0.25">
      <c r="A13520" s="108" t="str">
        <f t="shared" si="211"/>
        <v>IT_2020_1A3(FS)_SOx</v>
      </c>
      <c r="B13520" s="113" t="s">
        <v>155</v>
      </c>
      <c r="C13520" s="113">
        <v>2020</v>
      </c>
      <c r="D13520" s="113" t="s">
        <v>132</v>
      </c>
      <c r="E13520" s="113" t="s">
        <v>201</v>
      </c>
      <c r="F13520" s="113" t="s">
        <v>200</v>
      </c>
      <c r="G13520" s="113">
        <v>0.32059993708609003</v>
      </c>
    </row>
    <row r="13521" spans="1:7" x14ac:dyDescent="0.25">
      <c r="A13521" s="108" t="str">
        <f t="shared" si="211"/>
        <v>IT_2020_1A3(FS)_NH3</v>
      </c>
      <c r="B13521" s="113" t="s">
        <v>155</v>
      </c>
      <c r="C13521" s="113">
        <v>2020</v>
      </c>
      <c r="D13521" s="113" t="s">
        <v>132</v>
      </c>
      <c r="E13521" s="113" t="s">
        <v>124</v>
      </c>
      <c r="F13521" s="113" t="s">
        <v>200</v>
      </c>
      <c r="G13521" s="113">
        <v>4.2882777673187498</v>
      </c>
    </row>
    <row r="13522" spans="1:7" x14ac:dyDescent="0.25">
      <c r="A13522" s="108" t="str">
        <f t="shared" si="211"/>
        <v>IT_2020_1A3(FS)_PM2.5</v>
      </c>
      <c r="B13522" s="113" t="s">
        <v>155</v>
      </c>
      <c r="C13522" s="113">
        <v>2020</v>
      </c>
      <c r="D13522" s="113" t="s">
        <v>132</v>
      </c>
      <c r="E13522" s="113" t="s">
        <v>203</v>
      </c>
      <c r="F13522" s="113" t="s">
        <v>200</v>
      </c>
      <c r="G13522" s="113">
        <v>11.222174641231501</v>
      </c>
    </row>
    <row r="13523" spans="1:7" x14ac:dyDescent="0.25">
      <c r="A13523" s="108" t="str">
        <f t="shared" si="211"/>
        <v>IT_2020_3D_NOx</v>
      </c>
      <c r="B13523" s="113" t="s">
        <v>155</v>
      </c>
      <c r="C13523" s="113">
        <v>2020</v>
      </c>
      <c r="D13523" s="113" t="s">
        <v>206</v>
      </c>
      <c r="E13523" s="113" t="s">
        <v>199</v>
      </c>
      <c r="F13523" s="113" t="s">
        <v>200</v>
      </c>
      <c r="G13523" s="113">
        <v>53.0764897034854</v>
      </c>
    </row>
    <row r="13524" spans="1:7" x14ac:dyDescent="0.25">
      <c r="A13524" s="108" t="str">
        <f t="shared" si="211"/>
        <v>IT_2021_NATIONAL TOTAL_NOx</v>
      </c>
      <c r="B13524" s="113" t="s">
        <v>155</v>
      </c>
      <c r="C13524" s="113">
        <v>2021</v>
      </c>
      <c r="D13524" s="113" t="s">
        <v>122</v>
      </c>
      <c r="E13524" s="113" t="s">
        <v>199</v>
      </c>
      <c r="F13524" s="113" t="s">
        <v>200</v>
      </c>
      <c r="G13524" s="113">
        <v>608.14537442280198</v>
      </c>
    </row>
    <row r="13525" spans="1:7" x14ac:dyDescent="0.25">
      <c r="A13525" s="108" t="str">
        <f t="shared" si="211"/>
        <v>IT_2021_NATIONAL TOTAL_NMVOC</v>
      </c>
      <c r="B13525" s="113" t="s">
        <v>155</v>
      </c>
      <c r="C13525" s="113">
        <v>2021</v>
      </c>
      <c r="D13525" s="113" t="s">
        <v>122</v>
      </c>
      <c r="E13525" s="113" t="s">
        <v>123</v>
      </c>
      <c r="F13525" s="113" t="s">
        <v>200</v>
      </c>
      <c r="G13525" s="113">
        <v>847.17381283698398</v>
      </c>
    </row>
    <row r="13526" spans="1:7" x14ac:dyDescent="0.25">
      <c r="A13526" s="108" t="str">
        <f t="shared" si="211"/>
        <v>IT_2021_NATIONAL TOTAL_SOx</v>
      </c>
      <c r="B13526" s="113" t="s">
        <v>155</v>
      </c>
      <c r="C13526" s="113">
        <v>2021</v>
      </c>
      <c r="D13526" s="113" t="s">
        <v>122</v>
      </c>
      <c r="E13526" s="113" t="s">
        <v>201</v>
      </c>
      <c r="F13526" s="113" t="s">
        <v>200</v>
      </c>
      <c r="G13526" s="113">
        <v>79.129416653462101</v>
      </c>
    </row>
    <row r="13527" spans="1:7" x14ac:dyDescent="0.25">
      <c r="A13527" s="108" t="str">
        <f t="shared" si="211"/>
        <v>IT_2021_NATIONAL TOTAL_NH3</v>
      </c>
      <c r="B13527" s="113" t="s">
        <v>155</v>
      </c>
      <c r="C13527" s="113">
        <v>2021</v>
      </c>
      <c r="D13527" s="113" t="s">
        <v>122</v>
      </c>
      <c r="E13527" s="113" t="s">
        <v>124</v>
      </c>
      <c r="F13527" s="113" t="s">
        <v>200</v>
      </c>
      <c r="G13527" s="113">
        <v>392.69172607190097</v>
      </c>
    </row>
    <row r="13528" spans="1:7" x14ac:dyDescent="0.25">
      <c r="A13528" s="108" t="str">
        <f t="shared" si="211"/>
        <v>IT_2021_NATIONAL TOTAL_PM2.5</v>
      </c>
      <c r="B13528" s="113" t="s">
        <v>155</v>
      </c>
      <c r="C13528" s="113">
        <v>2021</v>
      </c>
      <c r="D13528" s="113" t="s">
        <v>122</v>
      </c>
      <c r="E13528" s="113" t="s">
        <v>203</v>
      </c>
      <c r="F13528" s="113" t="s">
        <v>200</v>
      </c>
      <c r="G13528" s="113">
        <v>151.33049466771499</v>
      </c>
    </row>
    <row r="13529" spans="1:7" x14ac:dyDescent="0.25">
      <c r="A13529" s="108" t="str">
        <f t="shared" si="211"/>
        <v>IT_2021_NATIONAL TOTAL_Pb</v>
      </c>
      <c r="B13529" s="113" t="s">
        <v>155</v>
      </c>
      <c r="C13529" s="113">
        <v>2021</v>
      </c>
      <c r="D13529" s="113" t="s">
        <v>122</v>
      </c>
      <c r="E13529" s="113" t="s">
        <v>125</v>
      </c>
      <c r="F13529" s="113" t="s">
        <v>200</v>
      </c>
      <c r="G13529" s="113">
        <v>0.21407584293302601</v>
      </c>
    </row>
    <row r="13530" spans="1:7" x14ac:dyDescent="0.25">
      <c r="A13530" s="108" t="str">
        <f t="shared" si="211"/>
        <v>IT_2021_NATIONAL TOTAL_Cd</v>
      </c>
      <c r="B13530" s="113" t="s">
        <v>155</v>
      </c>
      <c r="C13530" s="113">
        <v>2021</v>
      </c>
      <c r="D13530" s="113" t="s">
        <v>122</v>
      </c>
      <c r="E13530" s="113" t="s">
        <v>126</v>
      </c>
      <c r="F13530" s="113" t="s">
        <v>200</v>
      </c>
      <c r="G13530" s="113">
        <v>4.3698375218864599E-3</v>
      </c>
    </row>
    <row r="13531" spans="1:7" x14ac:dyDescent="0.25">
      <c r="A13531" s="108" t="str">
        <f t="shared" si="211"/>
        <v>IT_2021_NATIONAL TOTAL_Hg</v>
      </c>
      <c r="B13531" s="113" t="s">
        <v>155</v>
      </c>
      <c r="C13531" s="113">
        <v>2021</v>
      </c>
      <c r="D13531" s="113" t="s">
        <v>122</v>
      </c>
      <c r="E13531" s="113" t="s">
        <v>127</v>
      </c>
      <c r="F13531" s="113" t="s">
        <v>200</v>
      </c>
      <c r="G13531" s="113">
        <v>6.3346783321743504E-3</v>
      </c>
    </row>
    <row r="13532" spans="1:7" x14ac:dyDescent="0.25">
      <c r="A13532" s="108" t="str">
        <f t="shared" si="211"/>
        <v>IT_2021_NATIONAL TOTAL_DIOX</v>
      </c>
      <c r="B13532" s="113" t="s">
        <v>155</v>
      </c>
      <c r="C13532" s="113">
        <v>2021</v>
      </c>
      <c r="D13532" s="113" t="s">
        <v>122</v>
      </c>
      <c r="E13532" s="113" t="s">
        <v>128</v>
      </c>
      <c r="F13532" s="113" t="s">
        <v>200</v>
      </c>
      <c r="G13532" s="150">
        <v>3.2542938593772801E-7</v>
      </c>
    </row>
    <row r="13533" spans="1:7" x14ac:dyDescent="0.25">
      <c r="A13533" s="108" t="str">
        <f t="shared" si="211"/>
        <v>IT_2021_NATIONAL TOTAL_PAH</v>
      </c>
      <c r="B13533" s="113" t="s">
        <v>155</v>
      </c>
      <c r="C13533" s="113">
        <v>2021</v>
      </c>
      <c r="D13533" s="113" t="s">
        <v>122</v>
      </c>
      <c r="E13533" s="113" t="s">
        <v>129</v>
      </c>
      <c r="F13533" s="113" t="s">
        <v>200</v>
      </c>
      <c r="G13533" s="113">
        <v>6.8398316178015103E-2</v>
      </c>
    </row>
    <row r="13534" spans="1:7" x14ac:dyDescent="0.25">
      <c r="A13534" s="108" t="str">
        <f t="shared" si="211"/>
        <v>IT_2021_NATIONAL TOTAL_HCB</v>
      </c>
      <c r="B13534" s="113" t="s">
        <v>155</v>
      </c>
      <c r="C13534" s="113">
        <v>2021</v>
      </c>
      <c r="D13534" s="113" t="s">
        <v>122</v>
      </c>
      <c r="E13534" s="113" t="s">
        <v>130</v>
      </c>
      <c r="F13534" s="113" t="s">
        <v>200</v>
      </c>
      <c r="G13534" s="150">
        <v>1.3176252357262E-5</v>
      </c>
    </row>
    <row r="13535" spans="1:7" x14ac:dyDescent="0.25">
      <c r="A13535" s="108" t="str">
        <f t="shared" si="211"/>
        <v>IT_2021_NATIONAL TOTAL_PCB</v>
      </c>
      <c r="B13535" s="113" t="s">
        <v>155</v>
      </c>
      <c r="C13535" s="113">
        <v>2021</v>
      </c>
      <c r="D13535" s="113" t="s">
        <v>122</v>
      </c>
      <c r="E13535" s="113" t="s">
        <v>259</v>
      </c>
      <c r="F13535" s="113" t="s">
        <v>200</v>
      </c>
      <c r="G13535" s="113">
        <v>1.22155184163349E-4</v>
      </c>
    </row>
    <row r="13536" spans="1:7" x14ac:dyDescent="0.25">
      <c r="A13536" s="108" t="str">
        <f t="shared" si="211"/>
        <v>IT_2021_1A3(FS)_NOx</v>
      </c>
      <c r="B13536" s="113" t="s">
        <v>155</v>
      </c>
      <c r="C13536" s="113">
        <v>2021</v>
      </c>
      <c r="D13536" s="113" t="s">
        <v>132</v>
      </c>
      <c r="E13536" s="113" t="s">
        <v>199</v>
      </c>
      <c r="F13536" s="113" t="s">
        <v>200</v>
      </c>
      <c r="G13536" s="113">
        <v>251.135180949275</v>
      </c>
    </row>
    <row r="13537" spans="1:7" x14ac:dyDescent="0.25">
      <c r="A13537" s="108" t="str">
        <f t="shared" si="211"/>
        <v>IT_2021_1A3(FS)_NMVOC</v>
      </c>
      <c r="B13537" s="113" t="s">
        <v>155</v>
      </c>
      <c r="C13537" s="113">
        <v>2021</v>
      </c>
      <c r="D13537" s="113" t="s">
        <v>132</v>
      </c>
      <c r="E13537" s="113" t="s">
        <v>123</v>
      </c>
      <c r="F13537" s="113" t="s">
        <v>200</v>
      </c>
      <c r="G13537" s="113">
        <v>86.7464188445514</v>
      </c>
    </row>
    <row r="13538" spans="1:7" x14ac:dyDescent="0.25">
      <c r="A13538" s="108" t="str">
        <f t="shared" si="211"/>
        <v>IT_2021_1A3(FS)_SOx</v>
      </c>
      <c r="B13538" s="113" t="s">
        <v>155</v>
      </c>
      <c r="C13538" s="113">
        <v>2021</v>
      </c>
      <c r="D13538" s="113" t="s">
        <v>132</v>
      </c>
      <c r="E13538" s="113" t="s">
        <v>201</v>
      </c>
      <c r="F13538" s="113" t="s">
        <v>200</v>
      </c>
      <c r="G13538" s="113">
        <v>0.37922996304311501</v>
      </c>
    </row>
    <row r="13539" spans="1:7" x14ac:dyDescent="0.25">
      <c r="A13539" s="108" t="str">
        <f t="shared" si="211"/>
        <v>IT_2021_1A3(FS)_NH3</v>
      </c>
      <c r="B13539" s="113" t="s">
        <v>155</v>
      </c>
      <c r="C13539" s="113">
        <v>2021</v>
      </c>
      <c r="D13539" s="113" t="s">
        <v>132</v>
      </c>
      <c r="E13539" s="113" t="s">
        <v>124</v>
      </c>
      <c r="F13539" s="113" t="s">
        <v>200</v>
      </c>
      <c r="G13539" s="113">
        <v>5.1025975695226302</v>
      </c>
    </row>
    <row r="13540" spans="1:7" x14ac:dyDescent="0.25">
      <c r="A13540" s="108" t="str">
        <f t="shared" si="211"/>
        <v>IT_2021_1A3(FS)_PM2.5</v>
      </c>
      <c r="B13540" s="113" t="s">
        <v>155</v>
      </c>
      <c r="C13540" s="113">
        <v>2021</v>
      </c>
      <c r="D13540" s="113" t="s">
        <v>132</v>
      </c>
      <c r="E13540" s="113" t="s">
        <v>203</v>
      </c>
      <c r="F13540" s="113" t="s">
        <v>200</v>
      </c>
      <c r="G13540" s="113">
        <v>12.917269004158999</v>
      </c>
    </row>
    <row r="13541" spans="1:7" x14ac:dyDescent="0.25">
      <c r="A13541" s="108" t="str">
        <f t="shared" si="211"/>
        <v>IT_2021_3D_NOx</v>
      </c>
      <c r="B13541" s="113" t="s">
        <v>155</v>
      </c>
      <c r="C13541" s="113">
        <v>2021</v>
      </c>
      <c r="D13541" s="113" t="s">
        <v>206</v>
      </c>
      <c r="E13541" s="113" t="s">
        <v>199</v>
      </c>
      <c r="F13541" s="113" t="s">
        <v>200</v>
      </c>
      <c r="G13541" s="113">
        <v>50.680780618749701</v>
      </c>
    </row>
    <row r="13542" spans="1:7" x14ac:dyDescent="0.25">
      <c r="A13542" s="108" t="str">
        <f t="shared" si="211"/>
        <v>IT_2022_NATIONAL TOTAL_NOx</v>
      </c>
      <c r="B13542" s="113" t="s">
        <v>155</v>
      </c>
      <c r="C13542" s="113">
        <v>2022</v>
      </c>
      <c r="D13542" s="113" t="s">
        <v>122</v>
      </c>
      <c r="E13542" s="113" t="s">
        <v>199</v>
      </c>
      <c r="F13542" s="113" t="s">
        <v>200</v>
      </c>
      <c r="G13542" s="113">
        <v>620.05196275976505</v>
      </c>
    </row>
    <row r="13543" spans="1:7" x14ac:dyDescent="0.25">
      <c r="A13543" s="108" t="str">
        <f t="shared" si="211"/>
        <v>IT_2022_NATIONAL TOTAL_NMVOC</v>
      </c>
      <c r="B13543" s="113" t="s">
        <v>155</v>
      </c>
      <c r="C13543" s="113">
        <v>2022</v>
      </c>
      <c r="D13543" s="113" t="s">
        <v>122</v>
      </c>
      <c r="E13543" s="113" t="s">
        <v>123</v>
      </c>
      <c r="F13543" s="113" t="s">
        <v>200</v>
      </c>
      <c r="G13543" s="113">
        <v>823.34691702449004</v>
      </c>
    </row>
    <row r="13544" spans="1:7" x14ac:dyDescent="0.25">
      <c r="A13544" s="108" t="str">
        <f t="shared" si="211"/>
        <v>IT_2022_NATIONAL TOTAL_SOx</v>
      </c>
      <c r="B13544" s="113" t="s">
        <v>155</v>
      </c>
      <c r="C13544" s="113">
        <v>2022</v>
      </c>
      <c r="D13544" s="113" t="s">
        <v>122</v>
      </c>
      <c r="E13544" s="113" t="s">
        <v>201</v>
      </c>
      <c r="F13544" s="113" t="s">
        <v>200</v>
      </c>
      <c r="G13544" s="113">
        <v>88.146073517696195</v>
      </c>
    </row>
    <row r="13545" spans="1:7" x14ac:dyDescent="0.25">
      <c r="A13545" s="108" t="str">
        <f t="shared" si="211"/>
        <v>IT_2022_NATIONAL TOTAL_NH3</v>
      </c>
      <c r="B13545" s="113" t="s">
        <v>155</v>
      </c>
      <c r="C13545" s="113">
        <v>2022</v>
      </c>
      <c r="D13545" s="113" t="s">
        <v>122</v>
      </c>
      <c r="E13545" s="113" t="s">
        <v>124</v>
      </c>
      <c r="F13545" s="113" t="s">
        <v>200</v>
      </c>
      <c r="G13545" s="113">
        <v>350.817060307156</v>
      </c>
    </row>
    <row r="13546" spans="1:7" x14ac:dyDescent="0.25">
      <c r="A13546" s="108" t="str">
        <f t="shared" si="211"/>
        <v>IT_2022_NATIONAL TOTAL_PM2.5</v>
      </c>
      <c r="B13546" s="113" t="s">
        <v>155</v>
      </c>
      <c r="C13546" s="113">
        <v>2022</v>
      </c>
      <c r="D13546" s="113" t="s">
        <v>122</v>
      </c>
      <c r="E13546" s="113" t="s">
        <v>203</v>
      </c>
      <c r="F13546" s="113" t="s">
        <v>200</v>
      </c>
      <c r="G13546" s="113">
        <v>144.191559314524</v>
      </c>
    </row>
    <row r="13547" spans="1:7" x14ac:dyDescent="0.25">
      <c r="A13547" s="108" t="str">
        <f t="shared" si="211"/>
        <v>IT_2022_NATIONAL TOTAL_Pb</v>
      </c>
      <c r="B13547" s="113" t="s">
        <v>155</v>
      </c>
      <c r="C13547" s="113">
        <v>2022</v>
      </c>
      <c r="D13547" s="113" t="s">
        <v>122</v>
      </c>
      <c r="E13547" s="113" t="s">
        <v>125</v>
      </c>
      <c r="F13547" s="113" t="s">
        <v>200</v>
      </c>
      <c r="G13547" s="113">
        <v>0.20470031196848901</v>
      </c>
    </row>
    <row r="13548" spans="1:7" x14ac:dyDescent="0.25">
      <c r="A13548" s="108" t="str">
        <f t="shared" si="211"/>
        <v>IT_2022_NATIONAL TOTAL_Cd</v>
      </c>
      <c r="B13548" s="113" t="s">
        <v>155</v>
      </c>
      <c r="C13548" s="113">
        <v>2022</v>
      </c>
      <c r="D13548" s="113" t="s">
        <v>122</v>
      </c>
      <c r="E13548" s="113" t="s">
        <v>126</v>
      </c>
      <c r="F13548" s="113" t="s">
        <v>200</v>
      </c>
      <c r="G13548" s="113">
        <v>4.0792871294674602E-3</v>
      </c>
    </row>
    <row r="13549" spans="1:7" x14ac:dyDescent="0.25">
      <c r="A13549" s="108" t="str">
        <f t="shared" si="211"/>
        <v>IT_2022_NATIONAL TOTAL_Hg</v>
      </c>
      <c r="B13549" s="113" t="s">
        <v>155</v>
      </c>
      <c r="C13549" s="113">
        <v>2022</v>
      </c>
      <c r="D13549" s="113" t="s">
        <v>122</v>
      </c>
      <c r="E13549" s="113" t="s">
        <v>127</v>
      </c>
      <c r="F13549" s="113" t="s">
        <v>200</v>
      </c>
      <c r="G13549" s="113">
        <v>5.5633968893468097E-3</v>
      </c>
    </row>
    <row r="13550" spans="1:7" x14ac:dyDescent="0.25">
      <c r="A13550" s="108" t="str">
        <f t="shared" si="211"/>
        <v>IT_2022_NATIONAL TOTAL_DIOX</v>
      </c>
      <c r="B13550" s="113" t="s">
        <v>155</v>
      </c>
      <c r="C13550" s="113">
        <v>2022</v>
      </c>
      <c r="D13550" s="113" t="s">
        <v>122</v>
      </c>
      <c r="E13550" s="113" t="s">
        <v>128</v>
      </c>
      <c r="F13550" s="113" t="s">
        <v>200</v>
      </c>
      <c r="G13550" s="150">
        <v>3.0397861888857299E-7</v>
      </c>
    </row>
    <row r="13551" spans="1:7" x14ac:dyDescent="0.25">
      <c r="A13551" s="108" t="str">
        <f t="shared" si="211"/>
        <v>IT_2022_NATIONAL TOTAL_PAH</v>
      </c>
      <c r="B13551" s="113" t="s">
        <v>155</v>
      </c>
      <c r="C13551" s="113">
        <v>2022</v>
      </c>
      <c r="D13551" s="113" t="s">
        <v>122</v>
      </c>
      <c r="E13551" s="113" t="s">
        <v>129</v>
      </c>
      <c r="F13551" s="113" t="s">
        <v>200</v>
      </c>
      <c r="G13551" s="113">
        <v>6.2826886774447699E-2</v>
      </c>
    </row>
    <row r="13552" spans="1:7" x14ac:dyDescent="0.25">
      <c r="A13552" s="108" t="str">
        <f t="shared" si="211"/>
        <v>IT_2022_NATIONAL TOTAL_HCB</v>
      </c>
      <c r="B13552" s="113" t="s">
        <v>155</v>
      </c>
      <c r="C13552" s="113">
        <v>2022</v>
      </c>
      <c r="D13552" s="113" t="s">
        <v>122</v>
      </c>
      <c r="E13552" s="113" t="s">
        <v>130</v>
      </c>
      <c r="F13552" s="113" t="s">
        <v>200</v>
      </c>
      <c r="G13552" s="150">
        <v>1.24807047125145E-5</v>
      </c>
    </row>
    <row r="13553" spans="1:7" x14ac:dyDescent="0.25">
      <c r="A13553" s="108" t="str">
        <f t="shared" si="211"/>
        <v>IT_2022_NATIONAL TOTAL_PCB</v>
      </c>
      <c r="B13553" s="113" t="s">
        <v>155</v>
      </c>
      <c r="C13553" s="113">
        <v>2022</v>
      </c>
      <c r="D13553" s="113" t="s">
        <v>122</v>
      </c>
      <c r="E13553" s="113" t="s">
        <v>259</v>
      </c>
      <c r="F13553" s="113" t="s">
        <v>200</v>
      </c>
      <c r="G13553" s="113">
        <v>1.09105707622896E-4</v>
      </c>
    </row>
    <row r="13554" spans="1:7" x14ac:dyDescent="0.25">
      <c r="A13554" s="108" t="str">
        <f t="shared" si="211"/>
        <v>IT_2022_1A3(FS)_NOx</v>
      </c>
      <c r="B13554" s="113" t="s">
        <v>155</v>
      </c>
      <c r="C13554" s="113">
        <v>2022</v>
      </c>
      <c r="D13554" s="113" t="s">
        <v>132</v>
      </c>
      <c r="E13554" s="113" t="s">
        <v>199</v>
      </c>
      <c r="F13554" s="113" t="s">
        <v>200</v>
      </c>
      <c r="G13554" s="113">
        <v>251.48776498049099</v>
      </c>
    </row>
    <row r="13555" spans="1:7" x14ac:dyDescent="0.25">
      <c r="A13555" s="108" t="str">
        <f t="shared" si="211"/>
        <v>IT_2022_1A3(FS)_NMVOC</v>
      </c>
      <c r="B13555" s="113" t="s">
        <v>155</v>
      </c>
      <c r="C13555" s="113">
        <v>2022</v>
      </c>
      <c r="D13555" s="113" t="s">
        <v>132</v>
      </c>
      <c r="E13555" s="113" t="s">
        <v>123</v>
      </c>
      <c r="F13555" s="113" t="s">
        <v>200</v>
      </c>
      <c r="G13555" s="113">
        <v>90.611140986148499</v>
      </c>
    </row>
    <row r="13556" spans="1:7" x14ac:dyDescent="0.25">
      <c r="A13556" s="108" t="str">
        <f t="shared" si="211"/>
        <v>IT_2022_1A3(FS)_SOx</v>
      </c>
      <c r="B13556" s="113" t="s">
        <v>155</v>
      </c>
      <c r="C13556" s="113">
        <v>2022</v>
      </c>
      <c r="D13556" s="113" t="s">
        <v>132</v>
      </c>
      <c r="E13556" s="113" t="s">
        <v>201</v>
      </c>
      <c r="F13556" s="113" t="s">
        <v>200</v>
      </c>
      <c r="G13556" s="113">
        <v>0.40196325512458397</v>
      </c>
    </row>
    <row r="13557" spans="1:7" x14ac:dyDescent="0.25">
      <c r="A13557" s="108" t="str">
        <f t="shared" si="211"/>
        <v>IT_2022_1A3(FS)_NH3</v>
      </c>
      <c r="B13557" s="113" t="s">
        <v>155</v>
      </c>
      <c r="C13557" s="113">
        <v>2022</v>
      </c>
      <c r="D13557" s="113" t="s">
        <v>132</v>
      </c>
      <c r="E13557" s="113" t="s">
        <v>124</v>
      </c>
      <c r="F13557" s="113" t="s">
        <v>200</v>
      </c>
      <c r="G13557" s="113">
        <v>5.4605145308534899</v>
      </c>
    </row>
    <row r="13558" spans="1:7" x14ac:dyDescent="0.25">
      <c r="A13558" s="108" t="str">
        <f t="shared" si="211"/>
        <v>IT_2022_1A3(FS)_PM2.5</v>
      </c>
      <c r="B13558" s="113" t="s">
        <v>155</v>
      </c>
      <c r="C13558" s="113">
        <v>2022</v>
      </c>
      <c r="D13558" s="113" t="s">
        <v>132</v>
      </c>
      <c r="E13558" s="113" t="s">
        <v>203</v>
      </c>
      <c r="F13558" s="113" t="s">
        <v>200</v>
      </c>
      <c r="G13558" s="113">
        <v>13.4465821313718</v>
      </c>
    </row>
    <row r="13559" spans="1:7" x14ac:dyDescent="0.25">
      <c r="A13559" s="108" t="str">
        <f t="shared" si="211"/>
        <v>IT_2022_3D_NOx</v>
      </c>
      <c r="B13559" s="113" t="s">
        <v>155</v>
      </c>
      <c r="C13559" s="113">
        <v>2022</v>
      </c>
      <c r="D13559" s="113" t="s">
        <v>206</v>
      </c>
      <c r="E13559" s="113" t="s">
        <v>199</v>
      </c>
      <c r="F13559" s="113" t="s">
        <v>200</v>
      </c>
      <c r="G13559" s="113">
        <v>42.262281452366402</v>
      </c>
    </row>
    <row r="13560" spans="1:7" x14ac:dyDescent="0.25">
      <c r="A13560" s="108" t="str">
        <f t="shared" si="211"/>
        <v>KZ_1990_NATIONAL TOTAL_NOx</v>
      </c>
      <c r="B13560" s="113" t="s">
        <v>156</v>
      </c>
      <c r="C13560" s="113">
        <v>1990</v>
      </c>
      <c r="D13560" s="113" t="s">
        <v>122</v>
      </c>
      <c r="E13560" s="113" t="s">
        <v>199</v>
      </c>
      <c r="F13560" s="113" t="s">
        <v>200</v>
      </c>
      <c r="G13560" s="113">
        <v>768.96850384435095</v>
      </c>
    </row>
    <row r="13561" spans="1:7" x14ac:dyDescent="0.25">
      <c r="A13561" s="108" t="str">
        <f t="shared" si="211"/>
        <v>KZ_1990_NATIONAL TOTAL_NMVOC</v>
      </c>
      <c r="B13561" s="113" t="s">
        <v>156</v>
      </c>
      <c r="C13561" s="113">
        <v>1990</v>
      </c>
      <c r="D13561" s="113" t="s">
        <v>122</v>
      </c>
      <c r="E13561" s="113" t="s">
        <v>123</v>
      </c>
      <c r="F13561" s="113" t="s">
        <v>200</v>
      </c>
      <c r="G13561" s="113">
        <v>521.74340259892006</v>
      </c>
    </row>
    <row r="13562" spans="1:7" x14ac:dyDescent="0.25">
      <c r="A13562" s="108" t="str">
        <f t="shared" si="211"/>
        <v>KZ_1990_NATIONAL TOTAL_SOx</v>
      </c>
      <c r="B13562" s="113" t="s">
        <v>156</v>
      </c>
      <c r="C13562" s="113">
        <v>1990</v>
      </c>
      <c r="D13562" s="113" t="s">
        <v>122</v>
      </c>
      <c r="E13562" s="113" t="s">
        <v>201</v>
      </c>
      <c r="F13562" s="113" t="s">
        <v>200</v>
      </c>
      <c r="G13562" s="113">
        <v>1075.15110651432</v>
      </c>
    </row>
    <row r="13563" spans="1:7" x14ac:dyDescent="0.25">
      <c r="A13563" s="108" t="str">
        <f t="shared" si="211"/>
        <v>KZ_1990_NATIONAL TOTAL_NH3</v>
      </c>
      <c r="B13563" s="113" t="s">
        <v>156</v>
      </c>
      <c r="C13563" s="113">
        <v>1990</v>
      </c>
      <c r="D13563" s="113" t="s">
        <v>122</v>
      </c>
      <c r="E13563" s="113" t="s">
        <v>124</v>
      </c>
      <c r="F13563" s="113" t="s">
        <v>200</v>
      </c>
      <c r="G13563" s="113">
        <v>381.88481624451703</v>
      </c>
    </row>
    <row r="13564" spans="1:7" x14ac:dyDescent="0.25">
      <c r="A13564" s="108" t="str">
        <f t="shared" si="211"/>
        <v>KZ_1990_NATIONAL TOTAL_Pb</v>
      </c>
      <c r="B13564" s="113" t="s">
        <v>156</v>
      </c>
      <c r="C13564" s="113">
        <v>1990</v>
      </c>
      <c r="D13564" s="113" t="s">
        <v>122</v>
      </c>
      <c r="E13564" s="113" t="s">
        <v>125</v>
      </c>
      <c r="F13564" s="113" t="s">
        <v>200</v>
      </c>
      <c r="G13564" s="113">
        <v>0.11631251362348199</v>
      </c>
    </row>
    <row r="13565" spans="1:7" x14ac:dyDescent="0.25">
      <c r="A13565" s="108" t="str">
        <f t="shared" si="211"/>
        <v>KZ_1990_NATIONAL TOTAL_Cd</v>
      </c>
      <c r="B13565" s="113" t="s">
        <v>156</v>
      </c>
      <c r="C13565" s="113">
        <v>1990</v>
      </c>
      <c r="D13565" s="113" t="s">
        <v>122</v>
      </c>
      <c r="E13565" s="113" t="s">
        <v>126</v>
      </c>
      <c r="F13565" s="113" t="s">
        <v>200</v>
      </c>
      <c r="G13565" s="113">
        <v>5.9292076191224804E-3</v>
      </c>
    </row>
    <row r="13566" spans="1:7" x14ac:dyDescent="0.25">
      <c r="A13566" s="108" t="str">
        <f t="shared" si="211"/>
        <v>KZ_1990_NATIONAL TOTAL_Hg</v>
      </c>
      <c r="B13566" s="113" t="s">
        <v>156</v>
      </c>
      <c r="C13566" s="113">
        <v>1990</v>
      </c>
      <c r="D13566" s="113" t="s">
        <v>122</v>
      </c>
      <c r="E13566" s="113" t="s">
        <v>127</v>
      </c>
      <c r="F13566" s="113" t="s">
        <v>200</v>
      </c>
      <c r="G13566" s="113">
        <v>1.06076147020877E-2</v>
      </c>
    </row>
    <row r="13567" spans="1:7" x14ac:dyDescent="0.25">
      <c r="A13567" s="108" t="str">
        <f t="shared" si="211"/>
        <v>KZ_1990_NATIONAL TOTAL_DIOX</v>
      </c>
      <c r="B13567" s="113" t="s">
        <v>156</v>
      </c>
      <c r="C13567" s="113">
        <v>1990</v>
      </c>
      <c r="D13567" s="113" t="s">
        <v>122</v>
      </c>
      <c r="E13567" s="113" t="s">
        <v>128</v>
      </c>
      <c r="F13567" s="113" t="s">
        <v>200</v>
      </c>
      <c r="G13567" s="150">
        <v>1.0219967729724E-7</v>
      </c>
    </row>
    <row r="13568" spans="1:7" x14ac:dyDescent="0.25">
      <c r="A13568" s="108" t="str">
        <f t="shared" si="211"/>
        <v>KZ_1990_NATIONAL TOTAL_PAH</v>
      </c>
      <c r="B13568" s="113" t="s">
        <v>156</v>
      </c>
      <c r="C13568" s="113">
        <v>1990</v>
      </c>
      <c r="D13568" s="113" t="s">
        <v>122</v>
      </c>
      <c r="E13568" s="113" t="s">
        <v>129</v>
      </c>
      <c r="F13568" s="113" t="s">
        <v>200</v>
      </c>
      <c r="G13568" s="113">
        <v>0.119473143802028</v>
      </c>
    </row>
    <row r="13569" spans="1:7" x14ac:dyDescent="0.25">
      <c r="A13569" s="108" t="str">
        <f t="shared" si="211"/>
        <v>KZ_1990_NATIONAL TOTAL_HCB</v>
      </c>
      <c r="B13569" s="113" t="s">
        <v>156</v>
      </c>
      <c r="C13569" s="113">
        <v>1990</v>
      </c>
      <c r="D13569" s="113" t="s">
        <v>122</v>
      </c>
      <c r="E13569" s="113" t="s">
        <v>130</v>
      </c>
      <c r="F13569" s="113" t="s">
        <v>200</v>
      </c>
      <c r="G13569" s="150">
        <v>6.1696161491204102E-6</v>
      </c>
    </row>
    <row r="13570" spans="1:7" x14ac:dyDescent="0.25">
      <c r="A13570" s="108" t="str">
        <f t="shared" ref="A13570:A13633" si="212">CONCATENATE(B13570,"_",C13570,"_",D13570,"_",E13570)</f>
        <v>KZ_1990_NATIONAL TOTAL_PCB</v>
      </c>
      <c r="B13570" s="113" t="s">
        <v>156</v>
      </c>
      <c r="C13570" s="113">
        <v>1990</v>
      </c>
      <c r="D13570" s="113" t="s">
        <v>122</v>
      </c>
      <c r="E13570" s="113" t="s">
        <v>259</v>
      </c>
      <c r="F13570" s="113" t="s">
        <v>200</v>
      </c>
      <c r="G13570" s="150">
        <v>6.7545497696018707E-5</v>
      </c>
    </row>
    <row r="13571" spans="1:7" x14ac:dyDescent="0.25">
      <c r="A13571" s="108" t="str">
        <f t="shared" si="212"/>
        <v>KZ_1990_1A3(FU)_NOx</v>
      </c>
      <c r="B13571" s="113" t="s">
        <v>156</v>
      </c>
      <c r="C13571" s="113">
        <v>1990</v>
      </c>
      <c r="D13571" s="113" t="s">
        <v>134</v>
      </c>
      <c r="E13571" s="113" t="s">
        <v>199</v>
      </c>
      <c r="F13571" s="113" t="s">
        <v>200</v>
      </c>
      <c r="G13571" s="113">
        <v>57.585145090500703</v>
      </c>
    </row>
    <row r="13572" spans="1:7" x14ac:dyDescent="0.25">
      <c r="A13572" s="108" t="str">
        <f t="shared" si="212"/>
        <v>KZ_1990_1A3(FS)_NOx</v>
      </c>
      <c r="B13572" s="113" t="s">
        <v>156</v>
      </c>
      <c r="C13572" s="113">
        <v>1990</v>
      </c>
      <c r="D13572" s="113" t="s">
        <v>132</v>
      </c>
      <c r="E13572" s="113" t="s">
        <v>199</v>
      </c>
      <c r="F13572" s="113" t="s">
        <v>200</v>
      </c>
      <c r="G13572" s="113">
        <v>0.61871109700971405</v>
      </c>
    </row>
    <row r="13573" spans="1:7" x14ac:dyDescent="0.25">
      <c r="A13573" s="108" t="str">
        <f t="shared" si="212"/>
        <v>KZ_1990_1A3(FU)_NMVOC</v>
      </c>
      <c r="B13573" s="113" t="s">
        <v>156</v>
      </c>
      <c r="C13573" s="113">
        <v>1990</v>
      </c>
      <c r="D13573" s="113" t="s">
        <v>134</v>
      </c>
      <c r="E13573" s="113" t="s">
        <v>123</v>
      </c>
      <c r="F13573" s="113" t="s">
        <v>200</v>
      </c>
      <c r="G13573" s="113">
        <v>55.610114880516903</v>
      </c>
    </row>
    <row r="13574" spans="1:7" x14ac:dyDescent="0.25">
      <c r="A13574" s="108" t="str">
        <f t="shared" si="212"/>
        <v>KZ_1990_1A3(FS)_NMVOC</v>
      </c>
      <c r="B13574" s="113" t="s">
        <v>156</v>
      </c>
      <c r="C13574" s="113">
        <v>1990</v>
      </c>
      <c r="D13574" s="113" t="s">
        <v>132</v>
      </c>
      <c r="E13574" s="113" t="s">
        <v>123</v>
      </c>
      <c r="F13574" s="113" t="s">
        <v>200</v>
      </c>
      <c r="G13574" s="113">
        <v>12.8424354117383</v>
      </c>
    </row>
    <row r="13575" spans="1:7" x14ac:dyDescent="0.25">
      <c r="A13575" s="108" t="str">
        <f t="shared" si="212"/>
        <v>KZ_1990_1A3(FU)_SOx</v>
      </c>
      <c r="B13575" s="113" t="s">
        <v>156</v>
      </c>
      <c r="C13575" s="113">
        <v>1990</v>
      </c>
      <c r="D13575" s="113" t="s">
        <v>134</v>
      </c>
      <c r="E13575" s="113" t="s">
        <v>201</v>
      </c>
      <c r="F13575" s="113" t="s">
        <v>200</v>
      </c>
      <c r="G13575" s="113">
        <v>9.7698296259943404E-2</v>
      </c>
    </row>
    <row r="13576" spans="1:7" x14ac:dyDescent="0.25">
      <c r="A13576" s="108" t="str">
        <f t="shared" si="212"/>
        <v>KZ_1990_1A3(FS)_SOx</v>
      </c>
      <c r="B13576" s="113" t="s">
        <v>156</v>
      </c>
      <c r="C13576" s="113">
        <v>1990</v>
      </c>
      <c r="D13576" s="113" t="s">
        <v>132</v>
      </c>
      <c r="E13576" s="113" t="s">
        <v>201</v>
      </c>
      <c r="F13576" s="113" t="s">
        <v>200</v>
      </c>
      <c r="G13576" s="113">
        <v>8.1261504011357302E-2</v>
      </c>
    </row>
    <row r="13577" spans="1:7" x14ac:dyDescent="0.25">
      <c r="A13577" s="108" t="str">
        <f t="shared" si="212"/>
        <v>KZ_1990_1A3(FU)_NH3</v>
      </c>
      <c r="B13577" s="113" t="s">
        <v>156</v>
      </c>
      <c r="C13577" s="113">
        <v>1990</v>
      </c>
      <c r="D13577" s="113" t="s">
        <v>134</v>
      </c>
      <c r="E13577" s="113" t="s">
        <v>124</v>
      </c>
      <c r="F13577" s="113" t="s">
        <v>200</v>
      </c>
      <c r="G13577" s="113">
        <v>3.5649165376673602</v>
      </c>
    </row>
    <row r="13578" spans="1:7" x14ac:dyDescent="0.25">
      <c r="A13578" s="108" t="str">
        <f t="shared" si="212"/>
        <v>KZ_1990_1A3(FS)_NH3</v>
      </c>
      <c r="B13578" s="113" t="s">
        <v>156</v>
      </c>
      <c r="C13578" s="113">
        <v>1990</v>
      </c>
      <c r="D13578" s="113" t="s">
        <v>132</v>
      </c>
      <c r="E13578" s="113" t="s">
        <v>124</v>
      </c>
      <c r="F13578" s="113" t="s">
        <v>200</v>
      </c>
      <c r="G13578" s="113">
        <v>1.3057402750344199E-2</v>
      </c>
    </row>
    <row r="13579" spans="1:7" x14ac:dyDescent="0.25">
      <c r="A13579" s="108" t="str">
        <f t="shared" si="212"/>
        <v>KZ_1990_1A3(FU)_PM2.5</v>
      </c>
      <c r="B13579" s="113" t="s">
        <v>156</v>
      </c>
      <c r="C13579" s="113">
        <v>1990</v>
      </c>
      <c r="D13579" s="113" t="s">
        <v>134</v>
      </c>
      <c r="E13579" s="113" t="s">
        <v>203</v>
      </c>
      <c r="F13579" s="113" t="s">
        <v>200</v>
      </c>
      <c r="G13579" s="113">
        <v>1.1725217057777799</v>
      </c>
    </row>
    <row r="13580" spans="1:7" x14ac:dyDescent="0.25">
      <c r="A13580" s="108" t="str">
        <f t="shared" si="212"/>
        <v>KZ_1990_3D_NOx</v>
      </c>
      <c r="B13580" s="113" t="s">
        <v>156</v>
      </c>
      <c r="C13580" s="113">
        <v>1990</v>
      </c>
      <c r="D13580" s="113" t="s">
        <v>206</v>
      </c>
      <c r="E13580" s="113" t="s">
        <v>199</v>
      </c>
      <c r="F13580" s="113" t="s">
        <v>200</v>
      </c>
      <c r="G13580" s="113">
        <v>268.38406090000001</v>
      </c>
    </row>
    <row r="13581" spans="1:7" x14ac:dyDescent="0.25">
      <c r="A13581" s="108" t="str">
        <f t="shared" si="212"/>
        <v>KZ_1991_NATIONAL TOTAL_NOx</v>
      </c>
      <c r="B13581" s="113" t="s">
        <v>156</v>
      </c>
      <c r="C13581" s="113">
        <v>1991</v>
      </c>
      <c r="D13581" s="113" t="s">
        <v>122</v>
      </c>
      <c r="E13581" s="113" t="s">
        <v>199</v>
      </c>
      <c r="F13581" s="113" t="s">
        <v>200</v>
      </c>
      <c r="G13581" s="113">
        <v>353.82754361597102</v>
      </c>
    </row>
    <row r="13582" spans="1:7" x14ac:dyDescent="0.25">
      <c r="A13582" s="108" t="str">
        <f t="shared" si="212"/>
        <v>KZ_1991_NATIONAL TOTAL_NMVOC</v>
      </c>
      <c r="B13582" s="113" t="s">
        <v>156</v>
      </c>
      <c r="C13582" s="113">
        <v>1991</v>
      </c>
      <c r="D13582" s="113" t="s">
        <v>122</v>
      </c>
      <c r="E13582" s="113" t="s">
        <v>123</v>
      </c>
      <c r="F13582" s="113" t="s">
        <v>200</v>
      </c>
      <c r="G13582" s="113">
        <v>262.93318207959902</v>
      </c>
    </row>
    <row r="13583" spans="1:7" x14ac:dyDescent="0.25">
      <c r="A13583" s="108" t="str">
        <f t="shared" si="212"/>
        <v>KZ_1991_NATIONAL TOTAL_SOx</v>
      </c>
      <c r="B13583" s="113" t="s">
        <v>156</v>
      </c>
      <c r="C13583" s="113">
        <v>1991</v>
      </c>
      <c r="D13583" s="113" t="s">
        <v>122</v>
      </c>
      <c r="E13583" s="113" t="s">
        <v>201</v>
      </c>
      <c r="F13583" s="113" t="s">
        <v>200</v>
      </c>
      <c r="G13583" s="113">
        <v>941.10029898287496</v>
      </c>
    </row>
    <row r="13584" spans="1:7" x14ac:dyDescent="0.25">
      <c r="A13584" s="108" t="str">
        <f t="shared" si="212"/>
        <v>KZ_1991_NATIONAL TOTAL_NH3</v>
      </c>
      <c r="B13584" s="113" t="s">
        <v>156</v>
      </c>
      <c r="C13584" s="113">
        <v>1991</v>
      </c>
      <c r="D13584" s="113" t="s">
        <v>122</v>
      </c>
      <c r="E13584" s="113" t="s">
        <v>124</v>
      </c>
      <c r="F13584" s="113" t="s">
        <v>200</v>
      </c>
      <c r="G13584" s="113">
        <v>268.65319297318803</v>
      </c>
    </row>
    <row r="13585" spans="1:7" x14ac:dyDescent="0.25">
      <c r="A13585" s="108" t="str">
        <f t="shared" si="212"/>
        <v>KZ_1991_NATIONAL TOTAL_Pb</v>
      </c>
      <c r="B13585" s="113" t="s">
        <v>156</v>
      </c>
      <c r="C13585" s="113">
        <v>1991</v>
      </c>
      <c r="D13585" s="113" t="s">
        <v>122</v>
      </c>
      <c r="E13585" s="113" t="s">
        <v>125</v>
      </c>
      <c r="F13585" s="113" t="s">
        <v>200</v>
      </c>
      <c r="G13585" s="113">
        <v>0.12837699509394401</v>
      </c>
    </row>
    <row r="13586" spans="1:7" x14ac:dyDescent="0.25">
      <c r="A13586" s="108" t="str">
        <f t="shared" si="212"/>
        <v>KZ_1991_NATIONAL TOTAL_Cd</v>
      </c>
      <c r="B13586" s="113" t="s">
        <v>156</v>
      </c>
      <c r="C13586" s="113">
        <v>1991</v>
      </c>
      <c r="D13586" s="113" t="s">
        <v>122</v>
      </c>
      <c r="E13586" s="113" t="s">
        <v>126</v>
      </c>
      <c r="F13586" s="113" t="s">
        <v>200</v>
      </c>
      <c r="G13586" s="113">
        <v>7.0982318157252504E-3</v>
      </c>
    </row>
    <row r="13587" spans="1:7" x14ac:dyDescent="0.25">
      <c r="A13587" s="108" t="str">
        <f t="shared" si="212"/>
        <v>KZ_1991_NATIONAL TOTAL_Hg</v>
      </c>
      <c r="B13587" s="113" t="s">
        <v>156</v>
      </c>
      <c r="C13587" s="113">
        <v>1991</v>
      </c>
      <c r="D13587" s="113" t="s">
        <v>122</v>
      </c>
      <c r="E13587" s="113" t="s">
        <v>127</v>
      </c>
      <c r="F13587" s="113" t="s">
        <v>200</v>
      </c>
      <c r="G13587" s="113">
        <v>1.43275448791087E-2</v>
      </c>
    </row>
    <row r="13588" spans="1:7" x14ac:dyDescent="0.25">
      <c r="A13588" s="108" t="str">
        <f t="shared" si="212"/>
        <v>KZ_1991_NATIONAL TOTAL_DIOX</v>
      </c>
      <c r="B13588" s="113" t="s">
        <v>156</v>
      </c>
      <c r="C13588" s="113">
        <v>1991</v>
      </c>
      <c r="D13588" s="113" t="s">
        <v>122</v>
      </c>
      <c r="E13588" s="113" t="s">
        <v>128</v>
      </c>
      <c r="F13588" s="113" t="s">
        <v>200</v>
      </c>
      <c r="G13588" s="150">
        <v>8.84611911089009E-8</v>
      </c>
    </row>
    <row r="13589" spans="1:7" x14ac:dyDescent="0.25">
      <c r="A13589" s="108" t="str">
        <f t="shared" si="212"/>
        <v>KZ_1991_NATIONAL TOTAL_PAH</v>
      </c>
      <c r="B13589" s="113" t="s">
        <v>156</v>
      </c>
      <c r="C13589" s="113">
        <v>1991</v>
      </c>
      <c r="D13589" s="113" t="s">
        <v>122</v>
      </c>
      <c r="E13589" s="113" t="s">
        <v>129</v>
      </c>
      <c r="F13589" s="113" t="s">
        <v>200</v>
      </c>
      <c r="G13589" s="113">
        <v>9.2599883372899802E-2</v>
      </c>
    </row>
    <row r="13590" spans="1:7" x14ac:dyDescent="0.25">
      <c r="A13590" s="108" t="str">
        <f t="shared" si="212"/>
        <v>KZ_1991_NATIONAL TOTAL_HCB</v>
      </c>
      <c r="B13590" s="113" t="s">
        <v>156</v>
      </c>
      <c r="C13590" s="113">
        <v>1991</v>
      </c>
      <c r="D13590" s="113" t="s">
        <v>122</v>
      </c>
      <c r="E13590" s="113" t="s">
        <v>130</v>
      </c>
      <c r="F13590" s="113" t="s">
        <v>200</v>
      </c>
      <c r="G13590" s="150">
        <v>6.35426546338256E-6</v>
      </c>
    </row>
    <row r="13591" spans="1:7" x14ac:dyDescent="0.25">
      <c r="A13591" s="108" t="str">
        <f t="shared" si="212"/>
        <v>KZ_1991_NATIONAL TOTAL_PCB</v>
      </c>
      <c r="B13591" s="113" t="s">
        <v>156</v>
      </c>
      <c r="C13591" s="113">
        <v>1991</v>
      </c>
      <c r="D13591" s="113" t="s">
        <v>122</v>
      </c>
      <c r="E13591" s="113" t="s">
        <v>259</v>
      </c>
      <c r="F13591" s="113" t="s">
        <v>200</v>
      </c>
      <c r="G13591" s="150">
        <v>7.0436559274254405E-5</v>
      </c>
    </row>
    <row r="13592" spans="1:7" x14ac:dyDescent="0.25">
      <c r="A13592" s="108" t="str">
        <f t="shared" si="212"/>
        <v>KZ_1991_1A3(FU)_NOx</v>
      </c>
      <c r="B13592" s="113" t="s">
        <v>156</v>
      </c>
      <c r="C13592" s="113">
        <v>1991</v>
      </c>
      <c r="D13592" s="113" t="s">
        <v>134</v>
      </c>
      <c r="E13592" s="113" t="s">
        <v>199</v>
      </c>
      <c r="F13592" s="113" t="s">
        <v>200</v>
      </c>
      <c r="G13592" s="113">
        <v>49.189509270409999</v>
      </c>
    </row>
    <row r="13593" spans="1:7" x14ac:dyDescent="0.25">
      <c r="A13593" s="108" t="str">
        <f t="shared" si="212"/>
        <v>KZ_1991_1A3(FS)_NOx</v>
      </c>
      <c r="B13593" s="113" t="s">
        <v>156</v>
      </c>
      <c r="C13593" s="113">
        <v>1991</v>
      </c>
      <c r="D13593" s="113" t="s">
        <v>132</v>
      </c>
      <c r="E13593" s="113" t="s">
        <v>199</v>
      </c>
      <c r="F13593" s="113" t="s">
        <v>200</v>
      </c>
      <c r="G13593" s="113">
        <v>0.52300087892370795</v>
      </c>
    </row>
    <row r="13594" spans="1:7" x14ac:dyDescent="0.25">
      <c r="A13594" s="108" t="str">
        <f t="shared" si="212"/>
        <v>KZ_1991_1A3(FU)_NMVOC</v>
      </c>
      <c r="B13594" s="113" t="s">
        <v>156</v>
      </c>
      <c r="C13594" s="113">
        <v>1991</v>
      </c>
      <c r="D13594" s="113" t="s">
        <v>134</v>
      </c>
      <c r="E13594" s="113" t="s">
        <v>123</v>
      </c>
      <c r="F13594" s="113" t="s">
        <v>200</v>
      </c>
      <c r="G13594" s="113">
        <v>45.881681888784598</v>
      </c>
    </row>
    <row r="13595" spans="1:7" x14ac:dyDescent="0.25">
      <c r="A13595" s="108" t="str">
        <f t="shared" si="212"/>
        <v>KZ_1991_1A3(FS)_NMVOC</v>
      </c>
      <c r="B13595" s="113" t="s">
        <v>156</v>
      </c>
      <c r="C13595" s="113">
        <v>1991</v>
      </c>
      <c r="D13595" s="113" t="s">
        <v>132</v>
      </c>
      <c r="E13595" s="113" t="s">
        <v>123</v>
      </c>
      <c r="F13595" s="113" t="s">
        <v>200</v>
      </c>
      <c r="G13595" s="113">
        <v>10.9484109152773</v>
      </c>
    </row>
    <row r="13596" spans="1:7" x14ac:dyDescent="0.25">
      <c r="A13596" s="108" t="str">
        <f t="shared" si="212"/>
        <v>KZ_1991_1A3(FU)_SOx</v>
      </c>
      <c r="B13596" s="113" t="s">
        <v>156</v>
      </c>
      <c r="C13596" s="113">
        <v>1991</v>
      </c>
      <c r="D13596" s="113" t="s">
        <v>134</v>
      </c>
      <c r="E13596" s="113" t="s">
        <v>201</v>
      </c>
      <c r="F13596" s="113" t="s">
        <v>200</v>
      </c>
      <c r="G13596" s="113">
        <v>8.3716854516621406E-2</v>
      </c>
    </row>
    <row r="13597" spans="1:7" x14ac:dyDescent="0.25">
      <c r="A13597" s="108" t="str">
        <f t="shared" si="212"/>
        <v>KZ_1991_1A3(FS)_SOx</v>
      </c>
      <c r="B13597" s="113" t="s">
        <v>156</v>
      </c>
      <c r="C13597" s="113">
        <v>1991</v>
      </c>
      <c r="D13597" s="113" t="s">
        <v>132</v>
      </c>
      <c r="E13597" s="113" t="s">
        <v>201</v>
      </c>
      <c r="F13597" s="113" t="s">
        <v>200</v>
      </c>
      <c r="G13597" s="113">
        <v>8.1023669885089397E-2</v>
      </c>
    </row>
    <row r="13598" spans="1:7" x14ac:dyDescent="0.25">
      <c r="A13598" s="108" t="str">
        <f t="shared" si="212"/>
        <v>KZ_1991_1A3(FU)_NH3</v>
      </c>
      <c r="B13598" s="113" t="s">
        <v>156</v>
      </c>
      <c r="C13598" s="113">
        <v>1991</v>
      </c>
      <c r="D13598" s="113" t="s">
        <v>134</v>
      </c>
      <c r="E13598" s="113" t="s">
        <v>124</v>
      </c>
      <c r="F13598" s="113" t="s">
        <v>200</v>
      </c>
      <c r="G13598" s="113">
        <v>2.9065810522263802</v>
      </c>
    </row>
    <row r="13599" spans="1:7" x14ac:dyDescent="0.25">
      <c r="A13599" s="108" t="str">
        <f t="shared" si="212"/>
        <v>KZ_1991_1A3(FS)_NH3</v>
      </c>
      <c r="B13599" s="113" t="s">
        <v>156</v>
      </c>
      <c r="C13599" s="113">
        <v>1991</v>
      </c>
      <c r="D13599" s="113" t="s">
        <v>132</v>
      </c>
      <c r="E13599" s="113" t="s">
        <v>124</v>
      </c>
      <c r="F13599" s="113" t="s">
        <v>200</v>
      </c>
      <c r="G13599" s="113">
        <v>1.2206965571568E-2</v>
      </c>
    </row>
    <row r="13600" spans="1:7" x14ac:dyDescent="0.25">
      <c r="A13600" s="108" t="str">
        <f t="shared" si="212"/>
        <v>KZ_1991_1A3(FU)_PM2.5</v>
      </c>
      <c r="B13600" s="113" t="s">
        <v>156</v>
      </c>
      <c r="C13600" s="113">
        <v>1991</v>
      </c>
      <c r="D13600" s="113" t="s">
        <v>134</v>
      </c>
      <c r="E13600" s="113" t="s">
        <v>203</v>
      </c>
      <c r="F13600" s="113" t="s">
        <v>200</v>
      </c>
      <c r="G13600" s="113">
        <v>1.0605133444376</v>
      </c>
    </row>
    <row r="13601" spans="1:7" x14ac:dyDescent="0.25">
      <c r="A13601" s="108" t="str">
        <f t="shared" si="212"/>
        <v>KZ_1991_3D_NOx</v>
      </c>
      <c r="B13601" s="113" t="s">
        <v>156</v>
      </c>
      <c r="C13601" s="113">
        <v>1991</v>
      </c>
      <c r="D13601" s="113" t="s">
        <v>206</v>
      </c>
      <c r="E13601" s="113" t="s">
        <v>199</v>
      </c>
      <c r="F13601" s="113" t="s">
        <v>200</v>
      </c>
      <c r="G13601" s="113">
        <v>22.980759174999999</v>
      </c>
    </row>
    <row r="13602" spans="1:7" x14ac:dyDescent="0.25">
      <c r="A13602" s="108" t="str">
        <f t="shared" si="212"/>
        <v>KZ_1992_NATIONAL TOTAL_NOx</v>
      </c>
      <c r="B13602" s="113" t="s">
        <v>156</v>
      </c>
      <c r="C13602" s="113">
        <v>1992</v>
      </c>
      <c r="D13602" s="113" t="s">
        <v>122</v>
      </c>
      <c r="E13602" s="113" t="s">
        <v>199</v>
      </c>
      <c r="F13602" s="113" t="s">
        <v>200</v>
      </c>
      <c r="G13602" s="113">
        <v>384.919448681669</v>
      </c>
    </row>
    <row r="13603" spans="1:7" x14ac:dyDescent="0.25">
      <c r="A13603" s="108" t="str">
        <f t="shared" si="212"/>
        <v>KZ_1992_NATIONAL TOTAL_NMVOC</v>
      </c>
      <c r="B13603" s="113" t="s">
        <v>156</v>
      </c>
      <c r="C13603" s="113">
        <v>1992</v>
      </c>
      <c r="D13603" s="113" t="s">
        <v>122</v>
      </c>
      <c r="E13603" s="113" t="s">
        <v>123</v>
      </c>
      <c r="F13603" s="113" t="s">
        <v>200</v>
      </c>
      <c r="G13603" s="113">
        <v>274.54773159088199</v>
      </c>
    </row>
    <row r="13604" spans="1:7" x14ac:dyDescent="0.25">
      <c r="A13604" s="108" t="str">
        <f t="shared" si="212"/>
        <v>KZ_1992_NATIONAL TOTAL_SOx</v>
      </c>
      <c r="B13604" s="113" t="s">
        <v>156</v>
      </c>
      <c r="C13604" s="113">
        <v>1992</v>
      </c>
      <c r="D13604" s="113" t="s">
        <v>122</v>
      </c>
      <c r="E13604" s="113" t="s">
        <v>201</v>
      </c>
      <c r="F13604" s="113" t="s">
        <v>200</v>
      </c>
      <c r="G13604" s="113">
        <v>1041.4356839647201</v>
      </c>
    </row>
    <row r="13605" spans="1:7" x14ac:dyDescent="0.25">
      <c r="A13605" s="108" t="str">
        <f t="shared" si="212"/>
        <v>KZ_1992_NATIONAL TOTAL_NH3</v>
      </c>
      <c r="B13605" s="113" t="s">
        <v>156</v>
      </c>
      <c r="C13605" s="113">
        <v>1992</v>
      </c>
      <c r="D13605" s="113" t="s">
        <v>122</v>
      </c>
      <c r="E13605" s="113" t="s">
        <v>124</v>
      </c>
      <c r="F13605" s="113" t="s">
        <v>200</v>
      </c>
      <c r="G13605" s="113">
        <v>269.51092759916702</v>
      </c>
    </row>
    <row r="13606" spans="1:7" x14ac:dyDescent="0.25">
      <c r="A13606" s="108" t="str">
        <f t="shared" si="212"/>
        <v>KZ_1992_NATIONAL TOTAL_Pb</v>
      </c>
      <c r="B13606" s="113" t="s">
        <v>156</v>
      </c>
      <c r="C13606" s="113">
        <v>1992</v>
      </c>
      <c r="D13606" s="113" t="s">
        <v>122</v>
      </c>
      <c r="E13606" s="113" t="s">
        <v>125</v>
      </c>
      <c r="F13606" s="113" t="s">
        <v>200</v>
      </c>
      <c r="G13606" s="113">
        <v>0.10647375803899201</v>
      </c>
    </row>
    <row r="13607" spans="1:7" x14ac:dyDescent="0.25">
      <c r="A13607" s="108" t="str">
        <f t="shared" si="212"/>
        <v>KZ_1992_NATIONAL TOTAL_Cd</v>
      </c>
      <c r="B13607" s="113" t="s">
        <v>156</v>
      </c>
      <c r="C13607" s="113">
        <v>1992</v>
      </c>
      <c r="D13607" s="113" t="s">
        <v>122</v>
      </c>
      <c r="E13607" s="113" t="s">
        <v>126</v>
      </c>
      <c r="F13607" s="113" t="s">
        <v>200</v>
      </c>
      <c r="G13607" s="113">
        <v>5.3682708497442199E-3</v>
      </c>
    </row>
    <row r="13608" spans="1:7" x14ac:dyDescent="0.25">
      <c r="A13608" s="108" t="str">
        <f t="shared" si="212"/>
        <v>KZ_1992_NATIONAL TOTAL_Hg</v>
      </c>
      <c r="B13608" s="113" t="s">
        <v>156</v>
      </c>
      <c r="C13608" s="113">
        <v>1992</v>
      </c>
      <c r="D13608" s="113" t="s">
        <v>122</v>
      </c>
      <c r="E13608" s="113" t="s">
        <v>127</v>
      </c>
      <c r="F13608" s="113" t="s">
        <v>200</v>
      </c>
      <c r="G13608" s="113">
        <v>5.30170290545746E-3</v>
      </c>
    </row>
    <row r="13609" spans="1:7" x14ac:dyDescent="0.25">
      <c r="A13609" s="108" t="str">
        <f t="shared" si="212"/>
        <v>KZ_1992_NATIONAL TOTAL_DIOX</v>
      </c>
      <c r="B13609" s="113" t="s">
        <v>156</v>
      </c>
      <c r="C13609" s="113">
        <v>1992</v>
      </c>
      <c r="D13609" s="113" t="s">
        <v>122</v>
      </c>
      <c r="E13609" s="113" t="s">
        <v>128</v>
      </c>
      <c r="F13609" s="113" t="s">
        <v>200</v>
      </c>
      <c r="G13609" s="150">
        <v>9.0032319185291899E-8</v>
      </c>
    </row>
    <row r="13610" spans="1:7" x14ac:dyDescent="0.25">
      <c r="A13610" s="108" t="str">
        <f t="shared" si="212"/>
        <v>KZ_1992_NATIONAL TOTAL_PAH</v>
      </c>
      <c r="B13610" s="113" t="s">
        <v>156</v>
      </c>
      <c r="C13610" s="113">
        <v>1992</v>
      </c>
      <c r="D13610" s="113" t="s">
        <v>122</v>
      </c>
      <c r="E13610" s="113" t="s">
        <v>129</v>
      </c>
      <c r="F13610" s="113" t="s">
        <v>200</v>
      </c>
      <c r="G13610" s="113">
        <v>0.1018323559879</v>
      </c>
    </row>
    <row r="13611" spans="1:7" x14ac:dyDescent="0.25">
      <c r="A13611" s="108" t="str">
        <f t="shared" si="212"/>
        <v>KZ_1992_NATIONAL TOTAL_HCB</v>
      </c>
      <c r="B13611" s="113" t="s">
        <v>156</v>
      </c>
      <c r="C13611" s="113">
        <v>1992</v>
      </c>
      <c r="D13611" s="113" t="s">
        <v>122</v>
      </c>
      <c r="E13611" s="113" t="s">
        <v>130</v>
      </c>
      <c r="F13611" s="113" t="s">
        <v>200</v>
      </c>
      <c r="G13611" s="150">
        <v>6.76257878392676E-6</v>
      </c>
    </row>
    <row r="13612" spans="1:7" x14ac:dyDescent="0.25">
      <c r="A13612" s="108" t="str">
        <f t="shared" si="212"/>
        <v>KZ_1992_NATIONAL TOTAL_PCB</v>
      </c>
      <c r="B13612" s="113" t="s">
        <v>156</v>
      </c>
      <c r="C13612" s="113">
        <v>1992</v>
      </c>
      <c r="D13612" s="113" t="s">
        <v>122</v>
      </c>
      <c r="E13612" s="113" t="s">
        <v>259</v>
      </c>
      <c r="F13612" s="113" t="s">
        <v>200</v>
      </c>
      <c r="G13612" s="150">
        <v>6.9911922952022997E-5</v>
      </c>
    </row>
    <row r="13613" spans="1:7" x14ac:dyDescent="0.25">
      <c r="A13613" s="108" t="str">
        <f t="shared" si="212"/>
        <v>KZ_1992_1A3(FU)_NOx</v>
      </c>
      <c r="B13613" s="113" t="s">
        <v>156</v>
      </c>
      <c r="C13613" s="113">
        <v>1992</v>
      </c>
      <c r="D13613" s="113" t="s">
        <v>134</v>
      </c>
      <c r="E13613" s="113" t="s">
        <v>199</v>
      </c>
      <c r="F13613" s="113" t="s">
        <v>200</v>
      </c>
      <c r="G13613" s="113">
        <v>47.934376842691997</v>
      </c>
    </row>
    <row r="13614" spans="1:7" x14ac:dyDescent="0.25">
      <c r="A13614" s="108" t="str">
        <f t="shared" si="212"/>
        <v>KZ_1992_1A3(FS)_NOx</v>
      </c>
      <c r="B13614" s="113" t="s">
        <v>156</v>
      </c>
      <c r="C13614" s="113">
        <v>1992</v>
      </c>
      <c r="D13614" s="113" t="s">
        <v>132</v>
      </c>
      <c r="E13614" s="113" t="s">
        <v>199</v>
      </c>
      <c r="F13614" s="113" t="s">
        <v>200</v>
      </c>
      <c r="G13614" s="113">
        <v>0.50607705256951596</v>
      </c>
    </row>
    <row r="13615" spans="1:7" x14ac:dyDescent="0.25">
      <c r="A13615" s="108" t="str">
        <f t="shared" si="212"/>
        <v>KZ_1992_1A3(FU)_NMVOC</v>
      </c>
      <c r="B13615" s="113" t="s">
        <v>156</v>
      </c>
      <c r="C13615" s="113">
        <v>1992</v>
      </c>
      <c r="D13615" s="113" t="s">
        <v>134</v>
      </c>
      <c r="E13615" s="113" t="s">
        <v>123</v>
      </c>
      <c r="F13615" s="113" t="s">
        <v>200</v>
      </c>
      <c r="G13615" s="113">
        <v>44.597739153516798</v>
      </c>
    </row>
    <row r="13616" spans="1:7" x14ac:dyDescent="0.25">
      <c r="A13616" s="108" t="str">
        <f t="shared" si="212"/>
        <v>KZ_1992_1A3(FS)_NMVOC</v>
      </c>
      <c r="B13616" s="113" t="s">
        <v>156</v>
      </c>
      <c r="C13616" s="113">
        <v>1992</v>
      </c>
      <c r="D13616" s="113" t="s">
        <v>132</v>
      </c>
      <c r="E13616" s="113" t="s">
        <v>123</v>
      </c>
      <c r="F13616" s="113" t="s">
        <v>200</v>
      </c>
      <c r="G13616" s="113">
        <v>10.6135026648344</v>
      </c>
    </row>
    <row r="13617" spans="1:7" x14ac:dyDescent="0.25">
      <c r="A13617" s="108" t="str">
        <f t="shared" si="212"/>
        <v>KZ_1992_1A3(FU)_SOx</v>
      </c>
      <c r="B13617" s="113" t="s">
        <v>156</v>
      </c>
      <c r="C13617" s="113">
        <v>1992</v>
      </c>
      <c r="D13617" s="113" t="s">
        <v>134</v>
      </c>
      <c r="E13617" s="113" t="s">
        <v>201</v>
      </c>
      <c r="F13617" s="113" t="s">
        <v>200</v>
      </c>
      <c r="G13617" s="113">
        <v>8.1698762567053801E-2</v>
      </c>
    </row>
    <row r="13618" spans="1:7" x14ac:dyDescent="0.25">
      <c r="A13618" s="108" t="str">
        <f t="shared" si="212"/>
        <v>KZ_1992_1A3(FS)_SOx</v>
      </c>
      <c r="B13618" s="113" t="s">
        <v>156</v>
      </c>
      <c r="C13618" s="113">
        <v>1992</v>
      </c>
      <c r="D13618" s="113" t="s">
        <v>132</v>
      </c>
      <c r="E13618" s="113" t="s">
        <v>201</v>
      </c>
      <c r="F13618" s="113" t="s">
        <v>200</v>
      </c>
      <c r="G13618" s="113">
        <v>8.0981615196106804E-2</v>
      </c>
    </row>
    <row r="13619" spans="1:7" x14ac:dyDescent="0.25">
      <c r="A13619" s="108" t="str">
        <f t="shared" si="212"/>
        <v>KZ_1992_1A3(FU)_NH3</v>
      </c>
      <c r="B13619" s="113" t="s">
        <v>156</v>
      </c>
      <c r="C13619" s="113">
        <v>1992</v>
      </c>
      <c r="D13619" s="113" t="s">
        <v>134</v>
      </c>
      <c r="E13619" s="113" t="s">
        <v>124</v>
      </c>
      <c r="F13619" s="113" t="s">
        <v>200</v>
      </c>
      <c r="G13619" s="113">
        <v>2.7954943529776601</v>
      </c>
    </row>
    <row r="13620" spans="1:7" x14ac:dyDescent="0.25">
      <c r="A13620" s="108" t="str">
        <f t="shared" si="212"/>
        <v>KZ_1992_1A3(FS)_NH3</v>
      </c>
      <c r="B13620" s="113" t="s">
        <v>156</v>
      </c>
      <c r="C13620" s="113">
        <v>1992</v>
      </c>
      <c r="D13620" s="113" t="s">
        <v>132</v>
      </c>
      <c r="E13620" s="113" t="s">
        <v>124</v>
      </c>
      <c r="F13620" s="113" t="s">
        <v>200</v>
      </c>
      <c r="G13620" s="113">
        <v>1.20565881988425E-2</v>
      </c>
    </row>
    <row r="13621" spans="1:7" x14ac:dyDescent="0.25">
      <c r="A13621" s="108" t="str">
        <f t="shared" si="212"/>
        <v>KZ_1992_1A3(FU)_PM2.5</v>
      </c>
      <c r="B13621" s="113" t="s">
        <v>156</v>
      </c>
      <c r="C13621" s="113">
        <v>1992</v>
      </c>
      <c r="D13621" s="113" t="s">
        <v>134</v>
      </c>
      <c r="E13621" s="113" t="s">
        <v>203</v>
      </c>
      <c r="F13621" s="113" t="s">
        <v>200</v>
      </c>
      <c r="G13621" s="113">
        <v>1.04765348127396</v>
      </c>
    </row>
    <row r="13622" spans="1:7" x14ac:dyDescent="0.25">
      <c r="A13622" s="108" t="str">
        <f t="shared" si="212"/>
        <v>KZ_1992_3D_NOx</v>
      </c>
      <c r="B13622" s="113" t="s">
        <v>156</v>
      </c>
      <c r="C13622" s="113">
        <v>1992</v>
      </c>
      <c r="D13622" s="113" t="s">
        <v>206</v>
      </c>
      <c r="E13622" s="113" t="s">
        <v>199</v>
      </c>
      <c r="F13622" s="113" t="s">
        <v>200</v>
      </c>
      <c r="G13622" s="113">
        <v>23.293198525000001</v>
      </c>
    </row>
    <row r="13623" spans="1:7" x14ac:dyDescent="0.25">
      <c r="A13623" s="108" t="str">
        <f t="shared" si="212"/>
        <v>KZ_1993_NATIONAL TOTAL_NOx</v>
      </c>
      <c r="B13623" s="113" t="s">
        <v>156</v>
      </c>
      <c r="C13623" s="113">
        <v>1993</v>
      </c>
      <c r="D13623" s="113" t="s">
        <v>122</v>
      </c>
      <c r="E13623" s="113" t="s">
        <v>199</v>
      </c>
      <c r="F13623" s="113" t="s">
        <v>200</v>
      </c>
      <c r="G13623" s="113">
        <v>331.64060851244301</v>
      </c>
    </row>
    <row r="13624" spans="1:7" x14ac:dyDescent="0.25">
      <c r="A13624" s="108" t="str">
        <f t="shared" si="212"/>
        <v>KZ_1993_NATIONAL TOTAL_NMVOC</v>
      </c>
      <c r="B13624" s="113" t="s">
        <v>156</v>
      </c>
      <c r="C13624" s="113">
        <v>1993</v>
      </c>
      <c r="D13624" s="113" t="s">
        <v>122</v>
      </c>
      <c r="E13624" s="113" t="s">
        <v>123</v>
      </c>
      <c r="F13624" s="113" t="s">
        <v>200</v>
      </c>
      <c r="G13624" s="113">
        <v>250.87789224684099</v>
      </c>
    </row>
    <row r="13625" spans="1:7" x14ac:dyDescent="0.25">
      <c r="A13625" s="108" t="str">
        <f t="shared" si="212"/>
        <v>KZ_1993_NATIONAL TOTAL_SOx</v>
      </c>
      <c r="B13625" s="113" t="s">
        <v>156</v>
      </c>
      <c r="C13625" s="113">
        <v>1993</v>
      </c>
      <c r="D13625" s="113" t="s">
        <v>122</v>
      </c>
      <c r="E13625" s="113" t="s">
        <v>201</v>
      </c>
      <c r="F13625" s="113" t="s">
        <v>200</v>
      </c>
      <c r="G13625" s="113">
        <v>947.34802412229203</v>
      </c>
    </row>
    <row r="13626" spans="1:7" x14ac:dyDescent="0.25">
      <c r="A13626" s="108" t="str">
        <f t="shared" si="212"/>
        <v>KZ_1993_NATIONAL TOTAL_NH3</v>
      </c>
      <c r="B13626" s="113" t="s">
        <v>156</v>
      </c>
      <c r="C13626" s="113">
        <v>1993</v>
      </c>
      <c r="D13626" s="113" t="s">
        <v>122</v>
      </c>
      <c r="E13626" s="113" t="s">
        <v>124</v>
      </c>
      <c r="F13626" s="113" t="s">
        <v>200</v>
      </c>
      <c r="G13626" s="113">
        <v>255.37483765816199</v>
      </c>
    </row>
    <row r="13627" spans="1:7" x14ac:dyDescent="0.25">
      <c r="A13627" s="108" t="str">
        <f t="shared" si="212"/>
        <v>KZ_1993_NATIONAL TOTAL_Pb</v>
      </c>
      <c r="B13627" s="113" t="s">
        <v>156</v>
      </c>
      <c r="C13627" s="113">
        <v>1993</v>
      </c>
      <c r="D13627" s="113" t="s">
        <v>122</v>
      </c>
      <c r="E13627" s="113" t="s">
        <v>125</v>
      </c>
      <c r="F13627" s="113" t="s">
        <v>200</v>
      </c>
      <c r="G13627" s="113">
        <v>8.5090932834042399E-2</v>
      </c>
    </row>
    <row r="13628" spans="1:7" x14ac:dyDescent="0.25">
      <c r="A13628" s="108" t="str">
        <f t="shared" si="212"/>
        <v>KZ_1993_NATIONAL TOTAL_Cd</v>
      </c>
      <c r="B13628" s="113" t="s">
        <v>156</v>
      </c>
      <c r="C13628" s="113">
        <v>1993</v>
      </c>
      <c r="D13628" s="113" t="s">
        <v>122</v>
      </c>
      <c r="E13628" s="113" t="s">
        <v>126</v>
      </c>
      <c r="F13628" s="113" t="s">
        <v>200</v>
      </c>
      <c r="G13628" s="113">
        <v>5.0423874722482004E-3</v>
      </c>
    </row>
    <row r="13629" spans="1:7" x14ac:dyDescent="0.25">
      <c r="A13629" s="108" t="str">
        <f t="shared" si="212"/>
        <v>KZ_1993_NATIONAL TOTAL_Hg</v>
      </c>
      <c r="B13629" s="113" t="s">
        <v>156</v>
      </c>
      <c r="C13629" s="113">
        <v>1993</v>
      </c>
      <c r="D13629" s="113" t="s">
        <v>122</v>
      </c>
      <c r="E13629" s="113" t="s">
        <v>127</v>
      </c>
      <c r="F13629" s="113" t="s">
        <v>200</v>
      </c>
      <c r="G13629" s="113">
        <v>4.4963946386303803E-3</v>
      </c>
    </row>
    <row r="13630" spans="1:7" x14ac:dyDescent="0.25">
      <c r="A13630" s="108" t="str">
        <f t="shared" si="212"/>
        <v>KZ_1993_NATIONAL TOTAL_DIOX</v>
      </c>
      <c r="B13630" s="113" t="s">
        <v>156</v>
      </c>
      <c r="C13630" s="113">
        <v>1993</v>
      </c>
      <c r="D13630" s="113" t="s">
        <v>122</v>
      </c>
      <c r="E13630" s="113" t="s">
        <v>128</v>
      </c>
      <c r="F13630" s="113" t="s">
        <v>200</v>
      </c>
      <c r="G13630" s="150">
        <v>7.25663798139552E-8</v>
      </c>
    </row>
    <row r="13631" spans="1:7" x14ac:dyDescent="0.25">
      <c r="A13631" s="108" t="str">
        <f t="shared" si="212"/>
        <v>KZ_1993_NATIONAL TOTAL_PAH</v>
      </c>
      <c r="B13631" s="113" t="s">
        <v>156</v>
      </c>
      <c r="C13631" s="113">
        <v>1993</v>
      </c>
      <c r="D13631" s="113" t="s">
        <v>122</v>
      </c>
      <c r="E13631" s="113" t="s">
        <v>129</v>
      </c>
      <c r="F13631" s="113" t="s">
        <v>200</v>
      </c>
      <c r="G13631" s="113">
        <v>9.0708638646319895E-2</v>
      </c>
    </row>
    <row r="13632" spans="1:7" x14ac:dyDescent="0.25">
      <c r="A13632" s="108" t="str">
        <f t="shared" si="212"/>
        <v>KZ_1993_NATIONAL TOTAL_HCB</v>
      </c>
      <c r="B13632" s="113" t="s">
        <v>156</v>
      </c>
      <c r="C13632" s="113">
        <v>1993</v>
      </c>
      <c r="D13632" s="113" t="s">
        <v>122</v>
      </c>
      <c r="E13632" s="113" t="s">
        <v>130</v>
      </c>
      <c r="F13632" s="113" t="s">
        <v>200</v>
      </c>
      <c r="G13632" s="150">
        <v>6.2327704958099897E-6</v>
      </c>
    </row>
    <row r="13633" spans="1:7" x14ac:dyDescent="0.25">
      <c r="A13633" s="108" t="str">
        <f t="shared" si="212"/>
        <v>KZ_1993_NATIONAL TOTAL_PCB</v>
      </c>
      <c r="B13633" s="113" t="s">
        <v>156</v>
      </c>
      <c r="C13633" s="113">
        <v>1993</v>
      </c>
      <c r="D13633" s="113" t="s">
        <v>122</v>
      </c>
      <c r="E13633" s="113" t="s">
        <v>259</v>
      </c>
      <c r="F13633" s="113" t="s">
        <v>200</v>
      </c>
      <c r="G13633" s="150">
        <v>5.56256988709125E-5</v>
      </c>
    </row>
    <row r="13634" spans="1:7" x14ac:dyDescent="0.25">
      <c r="A13634" s="108" t="str">
        <f t="shared" ref="A13634:A13697" si="213">CONCATENATE(B13634,"_",C13634,"_",D13634,"_",E13634)</f>
        <v>KZ_1993_1A3(FU)_NOx</v>
      </c>
      <c r="B13634" s="113" t="s">
        <v>156</v>
      </c>
      <c r="C13634" s="113">
        <v>1993</v>
      </c>
      <c r="D13634" s="113" t="s">
        <v>134</v>
      </c>
      <c r="E13634" s="113" t="s">
        <v>199</v>
      </c>
      <c r="F13634" s="113" t="s">
        <v>200</v>
      </c>
      <c r="G13634" s="113">
        <v>36.792597353087999</v>
      </c>
    </row>
    <row r="13635" spans="1:7" x14ac:dyDescent="0.25">
      <c r="A13635" s="108" t="str">
        <f t="shared" si="213"/>
        <v>KZ_1993_1A3(FS)_NOx</v>
      </c>
      <c r="B13635" s="113" t="s">
        <v>156</v>
      </c>
      <c r="C13635" s="113">
        <v>1993</v>
      </c>
      <c r="D13635" s="113" t="s">
        <v>132</v>
      </c>
      <c r="E13635" s="113" t="s">
        <v>199</v>
      </c>
      <c r="F13635" s="113" t="s">
        <v>200</v>
      </c>
      <c r="G13635" s="113">
        <v>0.41527349938763802</v>
      </c>
    </row>
    <row r="13636" spans="1:7" x14ac:dyDescent="0.25">
      <c r="A13636" s="108" t="str">
        <f t="shared" si="213"/>
        <v>KZ_1993_1A3(FU)_NMVOC</v>
      </c>
      <c r="B13636" s="113" t="s">
        <v>156</v>
      </c>
      <c r="C13636" s="113">
        <v>1993</v>
      </c>
      <c r="D13636" s="113" t="s">
        <v>134</v>
      </c>
      <c r="E13636" s="113" t="s">
        <v>123</v>
      </c>
      <c r="F13636" s="113" t="s">
        <v>200</v>
      </c>
      <c r="G13636" s="113">
        <v>34.853007658485303</v>
      </c>
    </row>
    <row r="13637" spans="1:7" x14ac:dyDescent="0.25">
      <c r="A13637" s="108" t="str">
        <f t="shared" si="213"/>
        <v>KZ_1993_1A3(FS)_NMVOC</v>
      </c>
      <c r="B13637" s="113" t="s">
        <v>156</v>
      </c>
      <c r="C13637" s="113">
        <v>1993</v>
      </c>
      <c r="D13637" s="113" t="s">
        <v>132</v>
      </c>
      <c r="E13637" s="113" t="s">
        <v>123</v>
      </c>
      <c r="F13637" s="113" t="s">
        <v>200</v>
      </c>
      <c r="G13637" s="113">
        <v>8.8165769286749605</v>
      </c>
    </row>
    <row r="13638" spans="1:7" x14ac:dyDescent="0.25">
      <c r="A13638" s="108" t="str">
        <f t="shared" si="213"/>
        <v>KZ_1993_1A3(FU)_SOx</v>
      </c>
      <c r="B13638" s="113" t="s">
        <v>156</v>
      </c>
      <c r="C13638" s="113">
        <v>1993</v>
      </c>
      <c r="D13638" s="113" t="s">
        <v>134</v>
      </c>
      <c r="E13638" s="113" t="s">
        <v>201</v>
      </c>
      <c r="F13638" s="113" t="s">
        <v>200</v>
      </c>
      <c r="G13638" s="113">
        <v>6.23142883297262E-2</v>
      </c>
    </row>
    <row r="13639" spans="1:7" x14ac:dyDescent="0.25">
      <c r="A13639" s="108" t="str">
        <f t="shared" si="213"/>
        <v>KZ_1993_1A3(FS)_SOx</v>
      </c>
      <c r="B13639" s="113" t="s">
        <v>156</v>
      </c>
      <c r="C13639" s="113">
        <v>1993</v>
      </c>
      <c r="D13639" s="113" t="s">
        <v>132</v>
      </c>
      <c r="E13639" s="113" t="s">
        <v>201</v>
      </c>
      <c r="F13639" s="113" t="s">
        <v>200</v>
      </c>
      <c r="G13639" s="113">
        <v>8.0755973836543399E-2</v>
      </c>
    </row>
    <row r="13640" spans="1:7" x14ac:dyDescent="0.25">
      <c r="A13640" s="108" t="str">
        <f t="shared" si="213"/>
        <v>KZ_1993_1A3(FU)_NH3</v>
      </c>
      <c r="B13640" s="113" t="s">
        <v>156</v>
      </c>
      <c r="C13640" s="113">
        <v>1993</v>
      </c>
      <c r="D13640" s="113" t="s">
        <v>134</v>
      </c>
      <c r="E13640" s="113" t="s">
        <v>124</v>
      </c>
      <c r="F13640" s="113" t="s">
        <v>200</v>
      </c>
      <c r="G13640" s="113">
        <v>2.1600068210633898</v>
      </c>
    </row>
    <row r="13641" spans="1:7" x14ac:dyDescent="0.25">
      <c r="A13641" s="108" t="str">
        <f t="shared" si="213"/>
        <v>KZ_1993_1A3(FS)_NH3</v>
      </c>
      <c r="B13641" s="113" t="s">
        <v>156</v>
      </c>
      <c r="C13641" s="113">
        <v>1993</v>
      </c>
      <c r="D13641" s="113" t="s">
        <v>132</v>
      </c>
      <c r="E13641" s="113" t="s">
        <v>124</v>
      </c>
      <c r="F13641" s="113" t="s">
        <v>200</v>
      </c>
      <c r="G13641" s="113">
        <v>1.1249749397979399E-2</v>
      </c>
    </row>
    <row r="13642" spans="1:7" x14ac:dyDescent="0.25">
      <c r="A13642" s="108" t="str">
        <f t="shared" si="213"/>
        <v>KZ_1993_1A3(FU)_PM2.5</v>
      </c>
      <c r="B13642" s="113" t="s">
        <v>156</v>
      </c>
      <c r="C13642" s="113">
        <v>1993</v>
      </c>
      <c r="D13642" s="113" t="s">
        <v>134</v>
      </c>
      <c r="E13642" s="113" t="s">
        <v>203</v>
      </c>
      <c r="F13642" s="113" t="s">
        <v>200</v>
      </c>
      <c r="G13642" s="113">
        <v>0.78385791478321998</v>
      </c>
    </row>
    <row r="13643" spans="1:7" x14ac:dyDescent="0.25">
      <c r="A13643" s="108" t="str">
        <f t="shared" si="213"/>
        <v>KZ_1993_3D_NOx</v>
      </c>
      <c r="B13643" s="113" t="s">
        <v>156</v>
      </c>
      <c r="C13643" s="113">
        <v>1993</v>
      </c>
      <c r="D13643" s="113" t="s">
        <v>206</v>
      </c>
      <c r="E13643" s="113" t="s">
        <v>199</v>
      </c>
      <c r="F13643" s="113" t="s">
        <v>200</v>
      </c>
      <c r="G13643" s="113">
        <v>12.92852705</v>
      </c>
    </row>
    <row r="13644" spans="1:7" x14ac:dyDescent="0.25">
      <c r="A13644" s="108" t="str">
        <f t="shared" si="213"/>
        <v>KZ_1994_NATIONAL TOTAL_NOx</v>
      </c>
      <c r="B13644" s="113" t="s">
        <v>156</v>
      </c>
      <c r="C13644" s="113">
        <v>1994</v>
      </c>
      <c r="D13644" s="113" t="s">
        <v>122</v>
      </c>
      <c r="E13644" s="113" t="s">
        <v>199</v>
      </c>
      <c r="F13644" s="113" t="s">
        <v>200</v>
      </c>
      <c r="G13644" s="113">
        <v>273.07094659153398</v>
      </c>
    </row>
    <row r="13645" spans="1:7" x14ac:dyDescent="0.25">
      <c r="A13645" s="108" t="str">
        <f t="shared" si="213"/>
        <v>KZ_1994_NATIONAL TOTAL_NMVOC</v>
      </c>
      <c r="B13645" s="113" t="s">
        <v>156</v>
      </c>
      <c r="C13645" s="113">
        <v>1994</v>
      </c>
      <c r="D13645" s="113" t="s">
        <v>122</v>
      </c>
      <c r="E13645" s="113" t="s">
        <v>123</v>
      </c>
      <c r="F13645" s="113" t="s">
        <v>200</v>
      </c>
      <c r="G13645" s="113">
        <v>214.63771531203199</v>
      </c>
    </row>
    <row r="13646" spans="1:7" x14ac:dyDescent="0.25">
      <c r="A13646" s="108" t="str">
        <f t="shared" si="213"/>
        <v>KZ_1994_NATIONAL TOTAL_SOx</v>
      </c>
      <c r="B13646" s="113" t="s">
        <v>156</v>
      </c>
      <c r="C13646" s="113">
        <v>1994</v>
      </c>
      <c r="D13646" s="113" t="s">
        <v>122</v>
      </c>
      <c r="E13646" s="113" t="s">
        <v>201</v>
      </c>
      <c r="F13646" s="113" t="s">
        <v>200</v>
      </c>
      <c r="G13646" s="113">
        <v>779.92246470769499</v>
      </c>
    </row>
    <row r="13647" spans="1:7" x14ac:dyDescent="0.25">
      <c r="A13647" s="108" t="str">
        <f t="shared" si="213"/>
        <v>KZ_1994_NATIONAL TOTAL_NH3</v>
      </c>
      <c r="B13647" s="113" t="s">
        <v>156</v>
      </c>
      <c r="C13647" s="113">
        <v>1994</v>
      </c>
      <c r="D13647" s="113" t="s">
        <v>122</v>
      </c>
      <c r="E13647" s="113" t="s">
        <v>124</v>
      </c>
      <c r="F13647" s="113" t="s">
        <v>200</v>
      </c>
      <c r="G13647" s="113">
        <v>216.66007051716699</v>
      </c>
    </row>
    <row r="13648" spans="1:7" x14ac:dyDescent="0.25">
      <c r="A13648" s="108" t="str">
        <f t="shared" si="213"/>
        <v>KZ_1994_NATIONAL TOTAL_Pb</v>
      </c>
      <c r="B13648" s="113" t="s">
        <v>156</v>
      </c>
      <c r="C13648" s="113">
        <v>1994</v>
      </c>
      <c r="D13648" s="113" t="s">
        <v>122</v>
      </c>
      <c r="E13648" s="113" t="s">
        <v>125</v>
      </c>
      <c r="F13648" s="113" t="s">
        <v>200</v>
      </c>
      <c r="G13648" s="113">
        <v>6.0955071167223103E-2</v>
      </c>
    </row>
    <row r="13649" spans="1:7" x14ac:dyDescent="0.25">
      <c r="A13649" s="108" t="str">
        <f t="shared" si="213"/>
        <v>KZ_1994_NATIONAL TOTAL_Cd</v>
      </c>
      <c r="B13649" s="113" t="s">
        <v>156</v>
      </c>
      <c r="C13649" s="113">
        <v>1994</v>
      </c>
      <c r="D13649" s="113" t="s">
        <v>122</v>
      </c>
      <c r="E13649" s="113" t="s">
        <v>126</v>
      </c>
      <c r="F13649" s="113" t="s">
        <v>200</v>
      </c>
      <c r="G13649" s="113">
        <v>4.2992184533019702E-3</v>
      </c>
    </row>
    <row r="13650" spans="1:7" x14ac:dyDescent="0.25">
      <c r="A13650" s="108" t="str">
        <f t="shared" si="213"/>
        <v>KZ_1994_NATIONAL TOTAL_Hg</v>
      </c>
      <c r="B13650" s="113" t="s">
        <v>156</v>
      </c>
      <c r="C13650" s="113">
        <v>1994</v>
      </c>
      <c r="D13650" s="113" t="s">
        <v>122</v>
      </c>
      <c r="E13650" s="113" t="s">
        <v>127</v>
      </c>
      <c r="F13650" s="113" t="s">
        <v>200</v>
      </c>
      <c r="G13650" s="113">
        <v>3.5310013542223101E-3</v>
      </c>
    </row>
    <row r="13651" spans="1:7" x14ac:dyDescent="0.25">
      <c r="A13651" s="108" t="str">
        <f t="shared" si="213"/>
        <v>KZ_1994_NATIONAL TOTAL_DIOX</v>
      </c>
      <c r="B13651" s="113" t="s">
        <v>156</v>
      </c>
      <c r="C13651" s="113">
        <v>1994</v>
      </c>
      <c r="D13651" s="113" t="s">
        <v>122</v>
      </c>
      <c r="E13651" s="113" t="s">
        <v>128</v>
      </c>
      <c r="F13651" s="113" t="s">
        <v>200</v>
      </c>
      <c r="G13651" s="150">
        <v>5.23208903700206E-8</v>
      </c>
    </row>
    <row r="13652" spans="1:7" x14ac:dyDescent="0.25">
      <c r="A13652" s="108" t="str">
        <f t="shared" si="213"/>
        <v>KZ_1994_NATIONAL TOTAL_PAH</v>
      </c>
      <c r="B13652" s="113" t="s">
        <v>156</v>
      </c>
      <c r="C13652" s="113">
        <v>1994</v>
      </c>
      <c r="D13652" s="113" t="s">
        <v>122</v>
      </c>
      <c r="E13652" s="113" t="s">
        <v>129</v>
      </c>
      <c r="F13652" s="113" t="s">
        <v>200</v>
      </c>
      <c r="G13652" s="113">
        <v>7.5120974413099798E-2</v>
      </c>
    </row>
    <row r="13653" spans="1:7" x14ac:dyDescent="0.25">
      <c r="A13653" s="108" t="str">
        <f t="shared" si="213"/>
        <v>KZ_1994_NATIONAL TOTAL_HCB</v>
      </c>
      <c r="B13653" s="113" t="s">
        <v>156</v>
      </c>
      <c r="C13653" s="113">
        <v>1994</v>
      </c>
      <c r="D13653" s="113" t="s">
        <v>122</v>
      </c>
      <c r="E13653" s="113" t="s">
        <v>130</v>
      </c>
      <c r="F13653" s="113" t="s">
        <v>200</v>
      </c>
      <c r="G13653" s="150">
        <v>5.3275552726889198E-6</v>
      </c>
    </row>
    <row r="13654" spans="1:7" x14ac:dyDescent="0.25">
      <c r="A13654" s="108" t="str">
        <f t="shared" si="213"/>
        <v>KZ_1994_NATIONAL TOTAL_PCB</v>
      </c>
      <c r="B13654" s="113" t="s">
        <v>156</v>
      </c>
      <c r="C13654" s="113">
        <v>1994</v>
      </c>
      <c r="D13654" s="113" t="s">
        <v>122</v>
      </c>
      <c r="E13654" s="113" t="s">
        <v>259</v>
      </c>
      <c r="F13654" s="113" t="s">
        <v>200</v>
      </c>
      <c r="G13654" s="150">
        <v>3.9766002402450002E-5</v>
      </c>
    </row>
    <row r="13655" spans="1:7" x14ac:dyDescent="0.25">
      <c r="A13655" s="108" t="str">
        <f t="shared" si="213"/>
        <v>KZ_1994_1A3(FU)_NOx</v>
      </c>
      <c r="B13655" s="113" t="s">
        <v>156</v>
      </c>
      <c r="C13655" s="113">
        <v>1994</v>
      </c>
      <c r="D13655" s="113" t="s">
        <v>134</v>
      </c>
      <c r="E13655" s="113" t="s">
        <v>199</v>
      </c>
      <c r="F13655" s="113" t="s">
        <v>200</v>
      </c>
      <c r="G13655" s="113">
        <v>31.462325057259001</v>
      </c>
    </row>
    <row r="13656" spans="1:7" x14ac:dyDescent="0.25">
      <c r="A13656" s="108" t="str">
        <f t="shared" si="213"/>
        <v>KZ_1994_1A3(FS)_NOx</v>
      </c>
      <c r="B13656" s="113" t="s">
        <v>156</v>
      </c>
      <c r="C13656" s="113">
        <v>1994</v>
      </c>
      <c r="D13656" s="113" t="s">
        <v>132</v>
      </c>
      <c r="E13656" s="113" t="s">
        <v>199</v>
      </c>
      <c r="F13656" s="113" t="s">
        <v>200</v>
      </c>
      <c r="G13656" s="113">
        <v>0.37141351903301301</v>
      </c>
    </row>
    <row r="13657" spans="1:7" x14ac:dyDescent="0.25">
      <c r="A13657" s="108" t="str">
        <f t="shared" si="213"/>
        <v>KZ_1994_1A3(FU)_NMVOC</v>
      </c>
      <c r="B13657" s="113" t="s">
        <v>156</v>
      </c>
      <c r="C13657" s="113">
        <v>1994</v>
      </c>
      <c r="D13657" s="113" t="s">
        <v>134</v>
      </c>
      <c r="E13657" s="113" t="s">
        <v>123</v>
      </c>
      <c r="F13657" s="113" t="s">
        <v>200</v>
      </c>
      <c r="G13657" s="113">
        <v>30.227989452026598</v>
      </c>
    </row>
    <row r="13658" spans="1:7" x14ac:dyDescent="0.25">
      <c r="A13658" s="108" t="str">
        <f t="shared" si="213"/>
        <v>KZ_1994_1A3(FS)_NMVOC</v>
      </c>
      <c r="B13658" s="113" t="s">
        <v>156</v>
      </c>
      <c r="C13658" s="113">
        <v>1994</v>
      </c>
      <c r="D13658" s="113" t="s">
        <v>132</v>
      </c>
      <c r="E13658" s="113" t="s">
        <v>123</v>
      </c>
      <c r="F13658" s="113" t="s">
        <v>200</v>
      </c>
      <c r="G13658" s="113">
        <v>7.9486249078017996</v>
      </c>
    </row>
    <row r="13659" spans="1:7" x14ac:dyDescent="0.25">
      <c r="A13659" s="108" t="str">
        <f t="shared" si="213"/>
        <v>KZ_1994_1A3(FU)_SOx</v>
      </c>
      <c r="B13659" s="113" t="s">
        <v>156</v>
      </c>
      <c r="C13659" s="113">
        <v>1994</v>
      </c>
      <c r="D13659" s="113" t="s">
        <v>134</v>
      </c>
      <c r="E13659" s="113" t="s">
        <v>201</v>
      </c>
      <c r="F13659" s="113" t="s">
        <v>200</v>
      </c>
      <c r="G13659" s="113">
        <v>5.3070968878377499E-2</v>
      </c>
    </row>
    <row r="13660" spans="1:7" x14ac:dyDescent="0.25">
      <c r="A13660" s="108" t="str">
        <f t="shared" si="213"/>
        <v>KZ_1994_1A3(FS)_SOx</v>
      </c>
      <c r="B13660" s="113" t="s">
        <v>156</v>
      </c>
      <c r="C13660" s="113">
        <v>1994</v>
      </c>
      <c r="D13660" s="113" t="s">
        <v>132</v>
      </c>
      <c r="E13660" s="113" t="s">
        <v>201</v>
      </c>
      <c r="F13660" s="113" t="s">
        <v>200</v>
      </c>
      <c r="G13660" s="113">
        <v>8.06469844275296E-2</v>
      </c>
    </row>
    <row r="13661" spans="1:7" x14ac:dyDescent="0.25">
      <c r="A13661" s="108" t="str">
        <f t="shared" si="213"/>
        <v>KZ_1994_1A3(FU)_NH3</v>
      </c>
      <c r="B13661" s="113" t="s">
        <v>156</v>
      </c>
      <c r="C13661" s="113">
        <v>1994</v>
      </c>
      <c r="D13661" s="113" t="s">
        <v>134</v>
      </c>
      <c r="E13661" s="113" t="s">
        <v>124</v>
      </c>
      <c r="F13661" s="113" t="s">
        <v>200</v>
      </c>
      <c r="G13661" s="113">
        <v>1.8541424091340499</v>
      </c>
    </row>
    <row r="13662" spans="1:7" x14ac:dyDescent="0.25">
      <c r="A13662" s="108" t="str">
        <f t="shared" si="213"/>
        <v>KZ_1994_1A3(FS)_NH3</v>
      </c>
      <c r="B13662" s="113" t="s">
        <v>156</v>
      </c>
      <c r="C13662" s="113">
        <v>1994</v>
      </c>
      <c r="D13662" s="113" t="s">
        <v>132</v>
      </c>
      <c r="E13662" s="113" t="s">
        <v>124</v>
      </c>
      <c r="F13662" s="113" t="s">
        <v>200</v>
      </c>
      <c r="G13662" s="113">
        <v>1.0860029693021101E-2</v>
      </c>
    </row>
    <row r="13663" spans="1:7" x14ac:dyDescent="0.25">
      <c r="A13663" s="108" t="str">
        <f t="shared" si="213"/>
        <v>KZ_1994_1A3(FU)_PM2.5</v>
      </c>
      <c r="B13663" s="113" t="s">
        <v>156</v>
      </c>
      <c r="C13663" s="113">
        <v>1994</v>
      </c>
      <c r="D13663" s="113" t="s">
        <v>134</v>
      </c>
      <c r="E13663" s="113" t="s">
        <v>203</v>
      </c>
      <c r="F13663" s="113" t="s">
        <v>200</v>
      </c>
      <c r="G13663" s="113">
        <v>0.65730018539771795</v>
      </c>
    </row>
    <row r="13664" spans="1:7" x14ac:dyDescent="0.25">
      <c r="A13664" s="108" t="str">
        <f t="shared" si="213"/>
        <v>KZ_1994_3D_NOx</v>
      </c>
      <c r="B13664" s="113" t="s">
        <v>156</v>
      </c>
      <c r="C13664" s="113">
        <v>1994</v>
      </c>
      <c r="D13664" s="113" t="s">
        <v>206</v>
      </c>
      <c r="E13664" s="113" t="s">
        <v>199</v>
      </c>
      <c r="F13664" s="113" t="s">
        <v>200</v>
      </c>
      <c r="G13664" s="113">
        <v>8.3997799999999998</v>
      </c>
    </row>
    <row r="13665" spans="1:7" x14ac:dyDescent="0.25">
      <c r="A13665" s="108" t="str">
        <f t="shared" si="213"/>
        <v>KZ_1995_NATIONAL TOTAL_NOx</v>
      </c>
      <c r="B13665" s="113" t="s">
        <v>156</v>
      </c>
      <c r="C13665" s="113">
        <v>1995</v>
      </c>
      <c r="D13665" s="113" t="s">
        <v>122</v>
      </c>
      <c r="E13665" s="113" t="s">
        <v>199</v>
      </c>
      <c r="F13665" s="113" t="s">
        <v>200</v>
      </c>
      <c r="G13665" s="113">
        <v>353.38165699999797</v>
      </c>
    </row>
    <row r="13666" spans="1:7" x14ac:dyDescent="0.25">
      <c r="A13666" s="108" t="str">
        <f t="shared" si="213"/>
        <v>KZ_1995_NATIONAL TOTAL_NMVOC</v>
      </c>
      <c r="B13666" s="113" t="s">
        <v>156</v>
      </c>
      <c r="C13666" s="113">
        <v>1995</v>
      </c>
      <c r="D13666" s="113" t="s">
        <v>122</v>
      </c>
      <c r="E13666" s="113" t="s">
        <v>123</v>
      </c>
      <c r="F13666" s="113" t="s">
        <v>200</v>
      </c>
      <c r="G13666" s="113">
        <v>326.04725714487603</v>
      </c>
    </row>
    <row r="13667" spans="1:7" x14ac:dyDescent="0.25">
      <c r="A13667" s="108" t="str">
        <f t="shared" si="213"/>
        <v>KZ_1995_NATIONAL TOTAL_SOx</v>
      </c>
      <c r="B13667" s="113" t="s">
        <v>156</v>
      </c>
      <c r="C13667" s="113">
        <v>1995</v>
      </c>
      <c r="D13667" s="113" t="s">
        <v>122</v>
      </c>
      <c r="E13667" s="113" t="s">
        <v>201</v>
      </c>
      <c r="F13667" s="113" t="s">
        <v>200</v>
      </c>
      <c r="G13667" s="113">
        <v>867.33444290569298</v>
      </c>
    </row>
    <row r="13668" spans="1:7" x14ac:dyDescent="0.25">
      <c r="A13668" s="108" t="str">
        <f t="shared" si="213"/>
        <v>KZ_1995_NATIONAL TOTAL_NH3</v>
      </c>
      <c r="B13668" s="113" t="s">
        <v>156</v>
      </c>
      <c r="C13668" s="113">
        <v>1995</v>
      </c>
      <c r="D13668" s="113" t="s">
        <v>122</v>
      </c>
      <c r="E13668" s="113" t="s">
        <v>124</v>
      </c>
      <c r="F13668" s="113" t="s">
        <v>200</v>
      </c>
      <c r="G13668" s="113">
        <v>271.68699470778301</v>
      </c>
    </row>
    <row r="13669" spans="1:7" x14ac:dyDescent="0.25">
      <c r="A13669" s="108" t="str">
        <f t="shared" si="213"/>
        <v>KZ_1995_NATIONAL TOTAL_Pb</v>
      </c>
      <c r="B13669" s="113" t="s">
        <v>156</v>
      </c>
      <c r="C13669" s="113">
        <v>1995</v>
      </c>
      <c r="D13669" s="113" t="s">
        <v>122</v>
      </c>
      <c r="E13669" s="113" t="s">
        <v>125</v>
      </c>
      <c r="F13669" s="113" t="s">
        <v>200</v>
      </c>
      <c r="G13669" s="113">
        <v>6.1101194975565598E-2</v>
      </c>
    </row>
    <row r="13670" spans="1:7" x14ac:dyDescent="0.25">
      <c r="A13670" s="108" t="str">
        <f t="shared" si="213"/>
        <v>KZ_1995_NATIONAL TOTAL_Cd</v>
      </c>
      <c r="B13670" s="113" t="s">
        <v>156</v>
      </c>
      <c r="C13670" s="113">
        <v>1995</v>
      </c>
      <c r="D13670" s="113" t="s">
        <v>122</v>
      </c>
      <c r="E13670" s="113" t="s">
        <v>126</v>
      </c>
      <c r="F13670" s="113" t="s">
        <v>200</v>
      </c>
      <c r="G13670" s="113">
        <v>4.2119478166698799E-3</v>
      </c>
    </row>
    <row r="13671" spans="1:7" x14ac:dyDescent="0.25">
      <c r="A13671" s="108" t="str">
        <f t="shared" si="213"/>
        <v>KZ_1995_NATIONAL TOTAL_Hg</v>
      </c>
      <c r="B13671" s="113" t="s">
        <v>156</v>
      </c>
      <c r="C13671" s="113">
        <v>1995</v>
      </c>
      <c r="D13671" s="113" t="s">
        <v>122</v>
      </c>
      <c r="E13671" s="113" t="s">
        <v>127</v>
      </c>
      <c r="F13671" s="113" t="s">
        <v>200</v>
      </c>
      <c r="G13671" s="113">
        <v>3.5785819285466401E-3</v>
      </c>
    </row>
    <row r="13672" spans="1:7" x14ac:dyDescent="0.25">
      <c r="A13672" s="108" t="str">
        <f t="shared" si="213"/>
        <v>KZ_1995_NATIONAL TOTAL_DIOX</v>
      </c>
      <c r="B13672" s="113" t="s">
        <v>156</v>
      </c>
      <c r="C13672" s="113">
        <v>1995</v>
      </c>
      <c r="D13672" s="113" t="s">
        <v>122</v>
      </c>
      <c r="E13672" s="113" t="s">
        <v>128</v>
      </c>
      <c r="F13672" s="113" t="s">
        <v>200</v>
      </c>
      <c r="G13672" s="150">
        <v>5.7301037229011603E-8</v>
      </c>
    </row>
    <row r="13673" spans="1:7" x14ac:dyDescent="0.25">
      <c r="A13673" s="108" t="str">
        <f t="shared" si="213"/>
        <v>KZ_1995_NATIONAL TOTAL_PAH</v>
      </c>
      <c r="B13673" s="113" t="s">
        <v>156</v>
      </c>
      <c r="C13673" s="113">
        <v>1995</v>
      </c>
      <c r="D13673" s="113" t="s">
        <v>122</v>
      </c>
      <c r="E13673" s="113" t="s">
        <v>129</v>
      </c>
      <c r="F13673" s="113" t="s">
        <v>200</v>
      </c>
      <c r="G13673" s="113">
        <v>0.10286112071363999</v>
      </c>
    </row>
    <row r="13674" spans="1:7" x14ac:dyDescent="0.25">
      <c r="A13674" s="108" t="str">
        <f t="shared" si="213"/>
        <v>KZ_1995_NATIONAL TOTAL_HCB</v>
      </c>
      <c r="B13674" s="113" t="s">
        <v>156</v>
      </c>
      <c r="C13674" s="113">
        <v>1995</v>
      </c>
      <c r="D13674" s="113" t="s">
        <v>122</v>
      </c>
      <c r="E13674" s="113" t="s">
        <v>130</v>
      </c>
      <c r="F13674" s="113" t="s">
        <v>200</v>
      </c>
      <c r="G13674" s="150">
        <v>5.1906736601067497E-6</v>
      </c>
    </row>
    <row r="13675" spans="1:7" x14ac:dyDescent="0.25">
      <c r="A13675" s="108" t="str">
        <f t="shared" si="213"/>
        <v>KZ_1995_NATIONAL TOTAL_PCB</v>
      </c>
      <c r="B13675" s="113" t="s">
        <v>156</v>
      </c>
      <c r="C13675" s="113">
        <v>1995</v>
      </c>
      <c r="D13675" s="113" t="s">
        <v>122</v>
      </c>
      <c r="E13675" s="113" t="s">
        <v>259</v>
      </c>
      <c r="F13675" s="113" t="s">
        <v>200</v>
      </c>
      <c r="G13675" s="150">
        <v>3.9566049857866202E-5</v>
      </c>
    </row>
    <row r="13676" spans="1:7" x14ac:dyDescent="0.25">
      <c r="A13676" s="108" t="str">
        <f t="shared" si="213"/>
        <v>KZ_1995_1A3(FU)_NOx</v>
      </c>
      <c r="B13676" s="113" t="s">
        <v>156</v>
      </c>
      <c r="C13676" s="113">
        <v>1995</v>
      </c>
      <c r="D13676" s="113" t="s">
        <v>134</v>
      </c>
      <c r="E13676" s="113" t="s">
        <v>199</v>
      </c>
      <c r="F13676" s="113" t="s">
        <v>200</v>
      </c>
      <c r="G13676" s="113">
        <v>26.132088889625301</v>
      </c>
    </row>
    <row r="13677" spans="1:7" x14ac:dyDescent="0.25">
      <c r="A13677" s="108" t="str">
        <f t="shared" si="213"/>
        <v>KZ_1995_1A3(FS)_NOx</v>
      </c>
      <c r="B13677" s="113" t="s">
        <v>156</v>
      </c>
      <c r="C13677" s="113">
        <v>1995</v>
      </c>
      <c r="D13677" s="113" t="s">
        <v>132</v>
      </c>
      <c r="E13677" s="113" t="s">
        <v>199</v>
      </c>
      <c r="F13677" s="113" t="s">
        <v>200</v>
      </c>
      <c r="G13677" s="113">
        <v>0.324979587399856</v>
      </c>
    </row>
    <row r="13678" spans="1:7" x14ac:dyDescent="0.25">
      <c r="A13678" s="108" t="str">
        <f t="shared" si="213"/>
        <v>KZ_1995_1A3(FU)_NMVOC</v>
      </c>
      <c r="B13678" s="113" t="s">
        <v>156</v>
      </c>
      <c r="C13678" s="113">
        <v>1995</v>
      </c>
      <c r="D13678" s="113" t="s">
        <v>134</v>
      </c>
      <c r="E13678" s="113" t="s">
        <v>123</v>
      </c>
      <c r="F13678" s="113" t="s">
        <v>200</v>
      </c>
      <c r="G13678" s="113">
        <v>25.210118027676</v>
      </c>
    </row>
    <row r="13679" spans="1:7" x14ac:dyDescent="0.25">
      <c r="A13679" s="108" t="str">
        <f t="shared" si="213"/>
        <v>KZ_1995_1A3(FS)_NMVOC</v>
      </c>
      <c r="B13679" s="113" t="s">
        <v>156</v>
      </c>
      <c r="C13679" s="113">
        <v>1995</v>
      </c>
      <c r="D13679" s="113" t="s">
        <v>132</v>
      </c>
      <c r="E13679" s="113" t="s">
        <v>123</v>
      </c>
      <c r="F13679" s="113" t="s">
        <v>200</v>
      </c>
      <c r="G13679" s="113">
        <v>7.0297365619287904</v>
      </c>
    </row>
    <row r="13680" spans="1:7" x14ac:dyDescent="0.25">
      <c r="A13680" s="108" t="str">
        <f t="shared" si="213"/>
        <v>KZ_1995_1A3(FU)_SOx</v>
      </c>
      <c r="B13680" s="113" t="s">
        <v>156</v>
      </c>
      <c r="C13680" s="113">
        <v>1995</v>
      </c>
      <c r="D13680" s="113" t="s">
        <v>134</v>
      </c>
      <c r="E13680" s="113" t="s">
        <v>201</v>
      </c>
      <c r="F13680" s="113" t="s">
        <v>200</v>
      </c>
      <c r="G13680" s="113">
        <v>4.4000011249579203E-2</v>
      </c>
    </row>
    <row r="13681" spans="1:7" x14ac:dyDescent="0.25">
      <c r="A13681" s="108" t="str">
        <f t="shared" si="213"/>
        <v>KZ_1995_1A3(FS)_SOx</v>
      </c>
      <c r="B13681" s="113" t="s">
        <v>156</v>
      </c>
      <c r="C13681" s="113">
        <v>1995</v>
      </c>
      <c r="D13681" s="113" t="s">
        <v>132</v>
      </c>
      <c r="E13681" s="113" t="s">
        <v>201</v>
      </c>
      <c r="F13681" s="113" t="s">
        <v>200</v>
      </c>
      <c r="G13681" s="113">
        <v>8.0531598904646007E-2</v>
      </c>
    </row>
    <row r="13682" spans="1:7" x14ac:dyDescent="0.25">
      <c r="A13682" s="108" t="str">
        <f t="shared" si="213"/>
        <v>KZ_1995_1A3(FU)_NH3</v>
      </c>
      <c r="B13682" s="113" t="s">
        <v>156</v>
      </c>
      <c r="C13682" s="113">
        <v>1995</v>
      </c>
      <c r="D13682" s="113" t="s">
        <v>134</v>
      </c>
      <c r="E13682" s="113" t="s">
        <v>124</v>
      </c>
      <c r="F13682" s="113" t="s">
        <v>200</v>
      </c>
      <c r="G13682" s="113">
        <v>1.5297893023128899</v>
      </c>
    </row>
    <row r="13683" spans="1:7" x14ac:dyDescent="0.25">
      <c r="A13683" s="108" t="str">
        <f t="shared" si="213"/>
        <v>KZ_1995_1A3(FS)_NH3</v>
      </c>
      <c r="B13683" s="113" t="s">
        <v>156</v>
      </c>
      <c r="C13683" s="113">
        <v>1995</v>
      </c>
      <c r="D13683" s="113" t="s">
        <v>132</v>
      </c>
      <c r="E13683" s="113" t="s">
        <v>124</v>
      </c>
      <c r="F13683" s="113" t="s">
        <v>200</v>
      </c>
      <c r="G13683" s="113">
        <v>1.0447439035437401E-2</v>
      </c>
    </row>
    <row r="13684" spans="1:7" x14ac:dyDescent="0.25">
      <c r="A13684" s="108" t="str">
        <f t="shared" si="213"/>
        <v>KZ_1995_1A3(FU)_PM2.5</v>
      </c>
      <c r="B13684" s="113" t="s">
        <v>156</v>
      </c>
      <c r="C13684" s="113">
        <v>1995</v>
      </c>
      <c r="D13684" s="113" t="s">
        <v>134</v>
      </c>
      <c r="E13684" s="113" t="s">
        <v>203</v>
      </c>
      <c r="F13684" s="113" t="s">
        <v>200</v>
      </c>
      <c r="G13684" s="113">
        <v>0.54483742810611202</v>
      </c>
    </row>
    <row r="13685" spans="1:7" x14ac:dyDescent="0.25">
      <c r="A13685" s="108" t="str">
        <f t="shared" si="213"/>
        <v>KZ_1995_3D_NOx</v>
      </c>
      <c r="B13685" s="113" t="s">
        <v>156</v>
      </c>
      <c r="C13685" s="113">
        <v>1995</v>
      </c>
      <c r="D13685" s="113" t="s">
        <v>206</v>
      </c>
      <c r="E13685" s="113" t="s">
        <v>199</v>
      </c>
      <c r="F13685" s="113" t="s">
        <v>200</v>
      </c>
      <c r="G13685" s="113">
        <v>1.4378725000000001</v>
      </c>
    </row>
    <row r="13686" spans="1:7" x14ac:dyDescent="0.25">
      <c r="A13686" s="108" t="str">
        <f t="shared" si="213"/>
        <v>KZ_1996_NATIONAL TOTAL_NOx</v>
      </c>
      <c r="B13686" s="113" t="s">
        <v>156</v>
      </c>
      <c r="C13686" s="113">
        <v>1996</v>
      </c>
      <c r="D13686" s="113" t="s">
        <v>122</v>
      </c>
      <c r="E13686" s="113" t="s">
        <v>199</v>
      </c>
      <c r="F13686" s="113" t="s">
        <v>200</v>
      </c>
      <c r="G13686" s="113">
        <v>242.06897559446901</v>
      </c>
    </row>
    <row r="13687" spans="1:7" x14ac:dyDescent="0.25">
      <c r="A13687" s="108" t="str">
        <f t="shared" si="213"/>
        <v>KZ_1996_NATIONAL TOTAL_NMVOC</v>
      </c>
      <c r="B13687" s="113" t="s">
        <v>156</v>
      </c>
      <c r="C13687" s="113">
        <v>1996</v>
      </c>
      <c r="D13687" s="113" t="s">
        <v>122</v>
      </c>
      <c r="E13687" s="113" t="s">
        <v>123</v>
      </c>
      <c r="F13687" s="113" t="s">
        <v>200</v>
      </c>
      <c r="G13687" s="113">
        <v>236.690572196136</v>
      </c>
    </row>
    <row r="13688" spans="1:7" x14ac:dyDescent="0.25">
      <c r="A13688" s="108" t="str">
        <f t="shared" si="213"/>
        <v>KZ_1996_NATIONAL TOTAL_SOx</v>
      </c>
      <c r="B13688" s="113" t="s">
        <v>156</v>
      </c>
      <c r="C13688" s="113">
        <v>1996</v>
      </c>
      <c r="D13688" s="113" t="s">
        <v>122</v>
      </c>
      <c r="E13688" s="113" t="s">
        <v>201</v>
      </c>
      <c r="F13688" s="113" t="s">
        <v>200</v>
      </c>
      <c r="G13688" s="113">
        <v>680.95583682742199</v>
      </c>
    </row>
    <row r="13689" spans="1:7" x14ac:dyDescent="0.25">
      <c r="A13689" s="108" t="str">
        <f t="shared" si="213"/>
        <v>KZ_1996_NATIONAL TOTAL_NH3</v>
      </c>
      <c r="B13689" s="113" t="s">
        <v>156</v>
      </c>
      <c r="C13689" s="113">
        <v>1996</v>
      </c>
      <c r="D13689" s="113" t="s">
        <v>122</v>
      </c>
      <c r="E13689" s="113" t="s">
        <v>124</v>
      </c>
      <c r="F13689" s="113" t="s">
        <v>200</v>
      </c>
      <c r="G13689" s="113">
        <v>217.81145490930999</v>
      </c>
    </row>
    <row r="13690" spans="1:7" x14ac:dyDescent="0.25">
      <c r="A13690" s="108" t="str">
        <f t="shared" si="213"/>
        <v>KZ_1996_NATIONAL TOTAL_Pb</v>
      </c>
      <c r="B13690" s="113" t="s">
        <v>156</v>
      </c>
      <c r="C13690" s="113">
        <v>1996</v>
      </c>
      <c r="D13690" s="113" t="s">
        <v>122</v>
      </c>
      <c r="E13690" s="113" t="s">
        <v>125</v>
      </c>
      <c r="F13690" s="113" t="s">
        <v>200</v>
      </c>
      <c r="G13690" s="113">
        <v>6.04831385928268E-2</v>
      </c>
    </row>
    <row r="13691" spans="1:7" x14ac:dyDescent="0.25">
      <c r="A13691" s="108" t="str">
        <f t="shared" si="213"/>
        <v>KZ_1996_NATIONAL TOTAL_Cd</v>
      </c>
      <c r="B13691" s="113" t="s">
        <v>156</v>
      </c>
      <c r="C13691" s="113">
        <v>1996</v>
      </c>
      <c r="D13691" s="113" t="s">
        <v>122</v>
      </c>
      <c r="E13691" s="113" t="s">
        <v>126</v>
      </c>
      <c r="F13691" s="113" t="s">
        <v>200</v>
      </c>
      <c r="G13691" s="113">
        <v>4.1789566617749197E-3</v>
      </c>
    </row>
    <row r="13692" spans="1:7" x14ac:dyDescent="0.25">
      <c r="A13692" s="108" t="str">
        <f t="shared" si="213"/>
        <v>KZ_1996_NATIONAL TOTAL_Hg</v>
      </c>
      <c r="B13692" s="113" t="s">
        <v>156</v>
      </c>
      <c r="C13692" s="113">
        <v>1996</v>
      </c>
      <c r="D13692" s="113" t="s">
        <v>122</v>
      </c>
      <c r="E13692" s="113" t="s">
        <v>127</v>
      </c>
      <c r="F13692" s="113" t="s">
        <v>200</v>
      </c>
      <c r="G13692" s="113">
        <v>3.3010287678671099E-3</v>
      </c>
    </row>
    <row r="13693" spans="1:7" x14ac:dyDescent="0.25">
      <c r="A13693" s="108" t="str">
        <f t="shared" si="213"/>
        <v>KZ_1996_NATIONAL TOTAL_DIOX</v>
      </c>
      <c r="B13693" s="113" t="s">
        <v>156</v>
      </c>
      <c r="C13693" s="113">
        <v>1996</v>
      </c>
      <c r="D13693" s="113" t="s">
        <v>122</v>
      </c>
      <c r="E13693" s="113" t="s">
        <v>128</v>
      </c>
      <c r="F13693" s="113" t="s">
        <v>200</v>
      </c>
      <c r="G13693" s="150">
        <v>5.5678802610433598E-8</v>
      </c>
    </row>
    <row r="13694" spans="1:7" x14ac:dyDescent="0.25">
      <c r="A13694" s="108" t="str">
        <f t="shared" si="213"/>
        <v>KZ_1996_NATIONAL TOTAL_PAH</v>
      </c>
      <c r="B13694" s="113" t="s">
        <v>156</v>
      </c>
      <c r="C13694" s="113">
        <v>1996</v>
      </c>
      <c r="D13694" s="113" t="s">
        <v>122</v>
      </c>
      <c r="E13694" s="113" t="s">
        <v>129</v>
      </c>
      <c r="F13694" s="113" t="s">
        <v>200</v>
      </c>
      <c r="G13694" s="113">
        <v>9.6895028566059804E-2</v>
      </c>
    </row>
    <row r="13695" spans="1:7" x14ac:dyDescent="0.25">
      <c r="A13695" s="108" t="str">
        <f t="shared" si="213"/>
        <v>KZ_1996_NATIONAL TOTAL_HCB</v>
      </c>
      <c r="B13695" s="113" t="s">
        <v>156</v>
      </c>
      <c r="C13695" s="113">
        <v>1996</v>
      </c>
      <c r="D13695" s="113" t="s">
        <v>122</v>
      </c>
      <c r="E13695" s="113" t="s">
        <v>130</v>
      </c>
      <c r="F13695" s="113" t="s">
        <v>200</v>
      </c>
      <c r="G13695" s="150">
        <v>4.6069045020464499E-6</v>
      </c>
    </row>
    <row r="13696" spans="1:7" x14ac:dyDescent="0.25">
      <c r="A13696" s="108" t="str">
        <f t="shared" si="213"/>
        <v>KZ_1996_NATIONAL TOTAL_PCB</v>
      </c>
      <c r="B13696" s="113" t="s">
        <v>156</v>
      </c>
      <c r="C13696" s="113">
        <v>1996</v>
      </c>
      <c r="D13696" s="113" t="s">
        <v>122</v>
      </c>
      <c r="E13696" s="113" t="s">
        <v>259</v>
      </c>
      <c r="F13696" s="113" t="s">
        <v>200</v>
      </c>
      <c r="G13696" s="150">
        <v>3.87302839417208E-5</v>
      </c>
    </row>
    <row r="13697" spans="1:7" x14ac:dyDescent="0.25">
      <c r="A13697" s="108" t="str">
        <f t="shared" si="213"/>
        <v>KZ_1996_1A3(FU)_NOx</v>
      </c>
      <c r="B13697" s="113" t="s">
        <v>156</v>
      </c>
      <c r="C13697" s="113">
        <v>1996</v>
      </c>
      <c r="D13697" s="113" t="s">
        <v>134</v>
      </c>
      <c r="E13697" s="113" t="s">
        <v>199</v>
      </c>
      <c r="F13697" s="113" t="s">
        <v>200</v>
      </c>
      <c r="G13697" s="113">
        <v>22.266861663357499</v>
      </c>
    </row>
    <row r="13698" spans="1:7" x14ac:dyDescent="0.25">
      <c r="A13698" s="108" t="str">
        <f t="shared" ref="A13698:A13761" si="214">CONCATENATE(B13698,"_",C13698,"_",D13698,"_",E13698)</f>
        <v>KZ_1996_1A3(FS)_NOx</v>
      </c>
      <c r="B13698" s="113" t="s">
        <v>156</v>
      </c>
      <c r="C13698" s="113">
        <v>1996</v>
      </c>
      <c r="D13698" s="113" t="s">
        <v>132</v>
      </c>
      <c r="E13698" s="113" t="s">
        <v>199</v>
      </c>
      <c r="F13698" s="113" t="s">
        <v>200</v>
      </c>
      <c r="G13698" s="113">
        <v>0.28838383073610302</v>
      </c>
    </row>
    <row r="13699" spans="1:7" x14ac:dyDescent="0.25">
      <c r="A13699" s="108" t="str">
        <f t="shared" si="214"/>
        <v>KZ_1996_1A3(FU)_NMVOC</v>
      </c>
      <c r="B13699" s="113" t="s">
        <v>156</v>
      </c>
      <c r="C13699" s="113">
        <v>1996</v>
      </c>
      <c r="D13699" s="113" t="s">
        <v>134</v>
      </c>
      <c r="E13699" s="113" t="s">
        <v>123</v>
      </c>
      <c r="F13699" s="113" t="s">
        <v>200</v>
      </c>
      <c r="G13699" s="113">
        <v>21.244267972947199</v>
      </c>
    </row>
    <row r="13700" spans="1:7" x14ac:dyDescent="0.25">
      <c r="A13700" s="108" t="str">
        <f t="shared" si="214"/>
        <v>KZ_1996_1A3(FS)_NMVOC</v>
      </c>
      <c r="B13700" s="113" t="s">
        <v>156</v>
      </c>
      <c r="C13700" s="113">
        <v>1996</v>
      </c>
      <c r="D13700" s="113" t="s">
        <v>132</v>
      </c>
      <c r="E13700" s="113" t="s">
        <v>123</v>
      </c>
      <c r="F13700" s="113" t="s">
        <v>200</v>
      </c>
      <c r="G13700" s="113">
        <v>6.3055374014442798</v>
      </c>
    </row>
    <row r="13701" spans="1:7" x14ac:dyDescent="0.25">
      <c r="A13701" s="108" t="str">
        <f t="shared" si="214"/>
        <v>KZ_1996_1A3(FU)_SOx</v>
      </c>
      <c r="B13701" s="113" t="s">
        <v>156</v>
      </c>
      <c r="C13701" s="113">
        <v>1996</v>
      </c>
      <c r="D13701" s="113" t="s">
        <v>134</v>
      </c>
      <c r="E13701" s="113" t="s">
        <v>201</v>
      </c>
      <c r="F13701" s="113" t="s">
        <v>200</v>
      </c>
      <c r="G13701" s="113">
        <v>3.7597869895002897E-2</v>
      </c>
    </row>
    <row r="13702" spans="1:7" x14ac:dyDescent="0.25">
      <c r="A13702" s="108" t="str">
        <f t="shared" si="214"/>
        <v>KZ_1996_1A3(FS)_SOx</v>
      </c>
      <c r="B13702" s="113" t="s">
        <v>156</v>
      </c>
      <c r="C13702" s="113">
        <v>1996</v>
      </c>
      <c r="D13702" s="113" t="s">
        <v>132</v>
      </c>
      <c r="E13702" s="113" t="s">
        <v>201</v>
      </c>
      <c r="F13702" s="113" t="s">
        <v>200</v>
      </c>
      <c r="G13702" s="113">
        <v>8.0440660653900306E-2</v>
      </c>
    </row>
    <row r="13703" spans="1:7" x14ac:dyDescent="0.25">
      <c r="A13703" s="108" t="str">
        <f t="shared" si="214"/>
        <v>KZ_1996_1A3(FU)_NH3</v>
      </c>
      <c r="B13703" s="113" t="s">
        <v>156</v>
      </c>
      <c r="C13703" s="113">
        <v>1996</v>
      </c>
      <c r="D13703" s="113" t="s">
        <v>134</v>
      </c>
      <c r="E13703" s="113" t="s">
        <v>124</v>
      </c>
      <c r="F13703" s="113" t="s">
        <v>200</v>
      </c>
      <c r="G13703" s="113">
        <v>1.2745323688787</v>
      </c>
    </row>
    <row r="13704" spans="1:7" x14ac:dyDescent="0.25">
      <c r="A13704" s="108" t="str">
        <f t="shared" si="214"/>
        <v>KZ_1996_1A3(FS)_NH3</v>
      </c>
      <c r="B13704" s="113" t="s">
        <v>156</v>
      </c>
      <c r="C13704" s="113">
        <v>1996</v>
      </c>
      <c r="D13704" s="113" t="s">
        <v>132</v>
      </c>
      <c r="E13704" s="113" t="s">
        <v>124</v>
      </c>
      <c r="F13704" s="113" t="s">
        <v>200</v>
      </c>
      <c r="G13704" s="113">
        <v>1.0122265896407001E-2</v>
      </c>
    </row>
    <row r="13705" spans="1:7" x14ac:dyDescent="0.25">
      <c r="A13705" s="108" t="str">
        <f t="shared" si="214"/>
        <v>KZ_1996_1A3(FU)_PM2.5</v>
      </c>
      <c r="B13705" s="113" t="s">
        <v>156</v>
      </c>
      <c r="C13705" s="113">
        <v>1996</v>
      </c>
      <c r="D13705" s="113" t="s">
        <v>134</v>
      </c>
      <c r="E13705" s="113" t="s">
        <v>203</v>
      </c>
      <c r="F13705" s="113" t="s">
        <v>200</v>
      </c>
      <c r="G13705" s="113">
        <v>0.47681411535151402</v>
      </c>
    </row>
    <row r="13706" spans="1:7" x14ac:dyDescent="0.25">
      <c r="A13706" s="108" t="str">
        <f t="shared" si="214"/>
        <v>KZ_1996_3D_NOx</v>
      </c>
      <c r="B13706" s="113" t="s">
        <v>156</v>
      </c>
      <c r="C13706" s="113">
        <v>1996</v>
      </c>
      <c r="D13706" s="113" t="s">
        <v>206</v>
      </c>
      <c r="E13706" s="113" t="s">
        <v>199</v>
      </c>
      <c r="F13706" s="113" t="s">
        <v>200</v>
      </c>
      <c r="G13706" s="113">
        <v>0.83031200000000005</v>
      </c>
    </row>
    <row r="13707" spans="1:7" x14ac:dyDescent="0.25">
      <c r="A13707" s="108" t="str">
        <f t="shared" si="214"/>
        <v>KZ_1997_NATIONAL TOTAL_NOx</v>
      </c>
      <c r="B13707" s="113" t="s">
        <v>156</v>
      </c>
      <c r="C13707" s="113">
        <v>1997</v>
      </c>
      <c r="D13707" s="113" t="s">
        <v>122</v>
      </c>
      <c r="E13707" s="113" t="s">
        <v>199</v>
      </c>
      <c r="F13707" s="113" t="s">
        <v>200</v>
      </c>
      <c r="G13707" s="113">
        <v>229.249946371791</v>
      </c>
    </row>
    <row r="13708" spans="1:7" x14ac:dyDescent="0.25">
      <c r="A13708" s="108" t="str">
        <f t="shared" si="214"/>
        <v>KZ_1997_NATIONAL TOTAL_NMVOC</v>
      </c>
      <c r="B13708" s="113" t="s">
        <v>156</v>
      </c>
      <c r="C13708" s="113">
        <v>1997</v>
      </c>
      <c r="D13708" s="113" t="s">
        <v>122</v>
      </c>
      <c r="E13708" s="113" t="s">
        <v>123</v>
      </c>
      <c r="F13708" s="113" t="s">
        <v>200</v>
      </c>
      <c r="G13708" s="113">
        <v>218.089672208492</v>
      </c>
    </row>
    <row r="13709" spans="1:7" x14ac:dyDescent="0.25">
      <c r="A13709" s="108" t="str">
        <f t="shared" si="214"/>
        <v>KZ_1997_NATIONAL TOTAL_SOx</v>
      </c>
      <c r="B13709" s="113" t="s">
        <v>156</v>
      </c>
      <c r="C13709" s="113">
        <v>1997</v>
      </c>
      <c r="D13709" s="113" t="s">
        <v>122</v>
      </c>
      <c r="E13709" s="113" t="s">
        <v>201</v>
      </c>
      <c r="F13709" s="113" t="s">
        <v>200</v>
      </c>
      <c r="G13709" s="113">
        <v>616.82673322080802</v>
      </c>
    </row>
    <row r="13710" spans="1:7" x14ac:dyDescent="0.25">
      <c r="A13710" s="108" t="str">
        <f t="shared" si="214"/>
        <v>KZ_1997_NATIONAL TOTAL_NH3</v>
      </c>
      <c r="B13710" s="113" t="s">
        <v>156</v>
      </c>
      <c r="C13710" s="113">
        <v>1997</v>
      </c>
      <c r="D13710" s="113" t="s">
        <v>122</v>
      </c>
      <c r="E13710" s="113" t="s">
        <v>124</v>
      </c>
      <c r="F13710" s="113" t="s">
        <v>200</v>
      </c>
      <c r="G13710" s="113">
        <v>228.03803185512501</v>
      </c>
    </row>
    <row r="13711" spans="1:7" x14ac:dyDescent="0.25">
      <c r="A13711" s="108" t="str">
        <f t="shared" si="214"/>
        <v>KZ_1997_NATIONAL TOTAL_Pb</v>
      </c>
      <c r="B13711" s="113" t="s">
        <v>156</v>
      </c>
      <c r="C13711" s="113">
        <v>1997</v>
      </c>
      <c r="D13711" s="113" t="s">
        <v>122</v>
      </c>
      <c r="E13711" s="113" t="s">
        <v>125</v>
      </c>
      <c r="F13711" s="113" t="s">
        <v>200</v>
      </c>
      <c r="G13711" s="113">
        <v>7.1370351023623102E-2</v>
      </c>
    </row>
    <row r="13712" spans="1:7" x14ac:dyDescent="0.25">
      <c r="A13712" s="108" t="str">
        <f t="shared" si="214"/>
        <v>KZ_1997_NATIONAL TOTAL_Cd</v>
      </c>
      <c r="B13712" s="113" t="s">
        <v>156</v>
      </c>
      <c r="C13712" s="113">
        <v>1997</v>
      </c>
      <c r="D13712" s="113" t="s">
        <v>122</v>
      </c>
      <c r="E13712" s="113" t="s">
        <v>126</v>
      </c>
      <c r="F13712" s="113" t="s">
        <v>200</v>
      </c>
      <c r="G13712" s="113">
        <v>4.7193897121992302E-3</v>
      </c>
    </row>
    <row r="13713" spans="1:7" x14ac:dyDescent="0.25">
      <c r="A13713" s="108" t="str">
        <f t="shared" si="214"/>
        <v>KZ_1997_NATIONAL TOTAL_Hg</v>
      </c>
      <c r="B13713" s="113" t="s">
        <v>156</v>
      </c>
      <c r="C13713" s="113">
        <v>1997</v>
      </c>
      <c r="D13713" s="113" t="s">
        <v>122</v>
      </c>
      <c r="E13713" s="113" t="s">
        <v>127</v>
      </c>
      <c r="F13713" s="113" t="s">
        <v>200</v>
      </c>
      <c r="G13713" s="113">
        <v>3.4757558443662701E-3</v>
      </c>
    </row>
    <row r="13714" spans="1:7" x14ac:dyDescent="0.25">
      <c r="A13714" s="108" t="str">
        <f t="shared" si="214"/>
        <v>KZ_1997_NATIONAL TOTAL_DIOX</v>
      </c>
      <c r="B13714" s="113" t="s">
        <v>156</v>
      </c>
      <c r="C13714" s="113">
        <v>1997</v>
      </c>
      <c r="D13714" s="113" t="s">
        <v>122</v>
      </c>
      <c r="E13714" s="113" t="s">
        <v>128</v>
      </c>
      <c r="F13714" s="113" t="s">
        <v>200</v>
      </c>
      <c r="G13714" s="150">
        <v>6.4676617285080603E-8</v>
      </c>
    </row>
    <row r="13715" spans="1:7" x14ac:dyDescent="0.25">
      <c r="A13715" s="108" t="str">
        <f t="shared" si="214"/>
        <v>KZ_1997_NATIONAL TOTAL_PAH</v>
      </c>
      <c r="B13715" s="113" t="s">
        <v>156</v>
      </c>
      <c r="C13715" s="113">
        <v>1997</v>
      </c>
      <c r="D13715" s="113" t="s">
        <v>122</v>
      </c>
      <c r="E13715" s="113" t="s">
        <v>129</v>
      </c>
      <c r="F13715" s="113" t="s">
        <v>200</v>
      </c>
      <c r="G13715" s="113">
        <v>9.4020724643259806E-2</v>
      </c>
    </row>
    <row r="13716" spans="1:7" x14ac:dyDescent="0.25">
      <c r="A13716" s="108" t="str">
        <f t="shared" si="214"/>
        <v>KZ_1997_NATIONAL TOTAL_HCB</v>
      </c>
      <c r="B13716" s="113" t="s">
        <v>156</v>
      </c>
      <c r="C13716" s="113">
        <v>1997</v>
      </c>
      <c r="D13716" s="113" t="s">
        <v>122</v>
      </c>
      <c r="E13716" s="113" t="s">
        <v>130</v>
      </c>
      <c r="F13716" s="113" t="s">
        <v>200</v>
      </c>
      <c r="G13716" s="150">
        <v>4.15034839650753E-6</v>
      </c>
    </row>
    <row r="13717" spans="1:7" x14ac:dyDescent="0.25">
      <c r="A13717" s="108" t="str">
        <f t="shared" si="214"/>
        <v>KZ_1997_NATIONAL TOTAL_PCB</v>
      </c>
      <c r="B13717" s="113" t="s">
        <v>156</v>
      </c>
      <c r="C13717" s="113">
        <v>1997</v>
      </c>
      <c r="D13717" s="113" t="s">
        <v>122</v>
      </c>
      <c r="E13717" s="113" t="s">
        <v>259</v>
      </c>
      <c r="F13717" s="113" t="s">
        <v>200</v>
      </c>
      <c r="G13717" s="150">
        <v>4.52269086916196E-5</v>
      </c>
    </row>
    <row r="13718" spans="1:7" x14ac:dyDescent="0.25">
      <c r="A13718" s="108" t="str">
        <f t="shared" si="214"/>
        <v>KZ_1997_1A3(FU)_NOx</v>
      </c>
      <c r="B13718" s="113" t="s">
        <v>156</v>
      </c>
      <c r="C13718" s="113">
        <v>1997</v>
      </c>
      <c r="D13718" s="113" t="s">
        <v>134</v>
      </c>
      <c r="E13718" s="113" t="s">
        <v>199</v>
      </c>
      <c r="F13718" s="113" t="s">
        <v>200</v>
      </c>
      <c r="G13718" s="113">
        <v>20.175761230152599</v>
      </c>
    </row>
    <row r="13719" spans="1:7" x14ac:dyDescent="0.25">
      <c r="A13719" s="108" t="str">
        <f t="shared" si="214"/>
        <v>KZ_1997_1A3(FS)_NOx</v>
      </c>
      <c r="B13719" s="113" t="s">
        <v>156</v>
      </c>
      <c r="C13719" s="113">
        <v>1997</v>
      </c>
      <c r="D13719" s="113" t="s">
        <v>132</v>
      </c>
      <c r="E13719" s="113" t="s">
        <v>199</v>
      </c>
      <c r="F13719" s="113" t="s">
        <v>200</v>
      </c>
      <c r="G13719" s="113">
        <v>0.26849003135472199</v>
      </c>
    </row>
    <row r="13720" spans="1:7" x14ac:dyDescent="0.25">
      <c r="A13720" s="108" t="str">
        <f t="shared" si="214"/>
        <v>KZ_1997_1A3(FU)_NMVOC</v>
      </c>
      <c r="B13720" s="113" t="s">
        <v>156</v>
      </c>
      <c r="C13720" s="113">
        <v>1997</v>
      </c>
      <c r="D13720" s="113" t="s">
        <v>134</v>
      </c>
      <c r="E13720" s="113" t="s">
        <v>123</v>
      </c>
      <c r="F13720" s="113" t="s">
        <v>200</v>
      </c>
      <c r="G13720" s="113">
        <v>19.147365914024402</v>
      </c>
    </row>
    <row r="13721" spans="1:7" x14ac:dyDescent="0.25">
      <c r="A13721" s="108" t="str">
        <f t="shared" si="214"/>
        <v>KZ_1997_1A3(FS)_NMVOC</v>
      </c>
      <c r="B13721" s="113" t="s">
        <v>156</v>
      </c>
      <c r="C13721" s="113">
        <v>1997</v>
      </c>
      <c r="D13721" s="113" t="s">
        <v>132</v>
      </c>
      <c r="E13721" s="113" t="s">
        <v>123</v>
      </c>
      <c r="F13721" s="113" t="s">
        <v>200</v>
      </c>
      <c r="G13721" s="113">
        <v>5.9118558895898401</v>
      </c>
    </row>
    <row r="13722" spans="1:7" x14ac:dyDescent="0.25">
      <c r="A13722" s="108" t="str">
        <f t="shared" si="214"/>
        <v>KZ_1997_1A3(FU)_SOx</v>
      </c>
      <c r="B13722" s="113" t="s">
        <v>156</v>
      </c>
      <c r="C13722" s="113">
        <v>1997</v>
      </c>
      <c r="D13722" s="113" t="s">
        <v>134</v>
      </c>
      <c r="E13722" s="113" t="s">
        <v>201</v>
      </c>
      <c r="F13722" s="113" t="s">
        <v>200</v>
      </c>
      <c r="G13722" s="113">
        <v>3.4155952049169103E-2</v>
      </c>
    </row>
    <row r="13723" spans="1:7" x14ac:dyDescent="0.25">
      <c r="A13723" s="108" t="str">
        <f t="shared" si="214"/>
        <v>KZ_1997_1A3(FS)_SOx</v>
      </c>
      <c r="B13723" s="113" t="s">
        <v>156</v>
      </c>
      <c r="C13723" s="113">
        <v>1997</v>
      </c>
      <c r="D13723" s="113" t="s">
        <v>132</v>
      </c>
      <c r="E13723" s="113" t="s">
        <v>201</v>
      </c>
      <c r="F13723" s="113" t="s">
        <v>200</v>
      </c>
      <c r="G13723" s="113">
        <v>8.0391225760859206E-2</v>
      </c>
    </row>
    <row r="13724" spans="1:7" x14ac:dyDescent="0.25">
      <c r="A13724" s="108" t="str">
        <f t="shared" si="214"/>
        <v>KZ_1997_1A3(FU)_NH3</v>
      </c>
      <c r="B13724" s="113" t="s">
        <v>156</v>
      </c>
      <c r="C13724" s="113">
        <v>1997</v>
      </c>
      <c r="D13724" s="113" t="s">
        <v>134</v>
      </c>
      <c r="E13724" s="113" t="s">
        <v>124</v>
      </c>
      <c r="F13724" s="113" t="s">
        <v>200</v>
      </c>
      <c r="G13724" s="113">
        <v>1.13653221442154</v>
      </c>
    </row>
    <row r="13725" spans="1:7" x14ac:dyDescent="0.25">
      <c r="A13725" s="108" t="str">
        <f t="shared" si="214"/>
        <v>KZ_1997_1A3(FS)_NH3</v>
      </c>
      <c r="B13725" s="113" t="s">
        <v>156</v>
      </c>
      <c r="C13725" s="113">
        <v>1997</v>
      </c>
      <c r="D13725" s="113" t="s">
        <v>132</v>
      </c>
      <c r="E13725" s="113" t="s">
        <v>124</v>
      </c>
      <c r="F13725" s="113" t="s">
        <v>200</v>
      </c>
      <c r="G13725" s="113">
        <v>9.9454987031086101E-3</v>
      </c>
    </row>
    <row r="13726" spans="1:7" x14ac:dyDescent="0.25">
      <c r="A13726" s="108" t="str">
        <f t="shared" si="214"/>
        <v>KZ_1997_1A3(FU)_PM2.5</v>
      </c>
      <c r="B13726" s="113" t="s">
        <v>156</v>
      </c>
      <c r="C13726" s="113">
        <v>1997</v>
      </c>
      <c r="D13726" s="113" t="s">
        <v>134</v>
      </c>
      <c r="E13726" s="113" t="s">
        <v>203</v>
      </c>
      <c r="F13726" s="113" t="s">
        <v>200</v>
      </c>
      <c r="G13726" s="113">
        <v>0.43966905496224001</v>
      </c>
    </row>
    <row r="13727" spans="1:7" x14ac:dyDescent="0.25">
      <c r="A13727" s="108" t="str">
        <f t="shared" si="214"/>
        <v>KZ_1997_3D_NOx</v>
      </c>
      <c r="B13727" s="113" t="s">
        <v>156</v>
      </c>
      <c r="C13727" s="113">
        <v>1997</v>
      </c>
      <c r="D13727" s="113" t="s">
        <v>206</v>
      </c>
      <c r="E13727" s="113" t="s">
        <v>199</v>
      </c>
      <c r="F13727" s="113" t="s">
        <v>200</v>
      </c>
      <c r="G13727" s="113">
        <v>0.46966815000000001</v>
      </c>
    </row>
    <row r="13728" spans="1:7" x14ac:dyDescent="0.25">
      <c r="A13728" s="108" t="str">
        <f t="shared" si="214"/>
        <v>KZ_1998_NATIONAL TOTAL_NOx</v>
      </c>
      <c r="B13728" s="113" t="s">
        <v>156</v>
      </c>
      <c r="C13728" s="113">
        <v>1998</v>
      </c>
      <c r="D13728" s="113" t="s">
        <v>122</v>
      </c>
      <c r="E13728" s="113" t="s">
        <v>199</v>
      </c>
      <c r="F13728" s="113" t="s">
        <v>200</v>
      </c>
      <c r="G13728" s="113">
        <v>185.133145246727</v>
      </c>
    </row>
    <row r="13729" spans="1:7" x14ac:dyDescent="0.25">
      <c r="A13729" s="108" t="str">
        <f t="shared" si="214"/>
        <v>KZ_1998_NATIONAL TOTAL_NMVOC</v>
      </c>
      <c r="B13729" s="113" t="s">
        <v>156</v>
      </c>
      <c r="C13729" s="113">
        <v>1998</v>
      </c>
      <c r="D13729" s="113" t="s">
        <v>122</v>
      </c>
      <c r="E13729" s="113" t="s">
        <v>123</v>
      </c>
      <c r="F13729" s="113" t="s">
        <v>200</v>
      </c>
      <c r="G13729" s="113">
        <v>199.81656410890599</v>
      </c>
    </row>
    <row r="13730" spans="1:7" x14ac:dyDescent="0.25">
      <c r="A13730" s="108" t="str">
        <f t="shared" si="214"/>
        <v>KZ_1998_NATIONAL TOTAL_SOx</v>
      </c>
      <c r="B13730" s="113" t="s">
        <v>156</v>
      </c>
      <c r="C13730" s="113">
        <v>1998</v>
      </c>
      <c r="D13730" s="113" t="s">
        <v>122</v>
      </c>
      <c r="E13730" s="113" t="s">
        <v>201</v>
      </c>
      <c r="F13730" s="113" t="s">
        <v>200</v>
      </c>
      <c r="G13730" s="113">
        <v>575.20915010424505</v>
      </c>
    </row>
    <row r="13731" spans="1:7" x14ac:dyDescent="0.25">
      <c r="A13731" s="108" t="str">
        <f t="shared" si="214"/>
        <v>KZ_1998_NATIONAL TOTAL_NH3</v>
      </c>
      <c r="B13731" s="113" t="s">
        <v>156</v>
      </c>
      <c r="C13731" s="113">
        <v>1998</v>
      </c>
      <c r="D13731" s="113" t="s">
        <v>122</v>
      </c>
      <c r="E13731" s="113" t="s">
        <v>124</v>
      </c>
      <c r="F13731" s="113" t="s">
        <v>200</v>
      </c>
      <c r="G13731" s="113">
        <v>189.74205145261999</v>
      </c>
    </row>
    <row r="13732" spans="1:7" x14ac:dyDescent="0.25">
      <c r="A13732" s="108" t="str">
        <f t="shared" si="214"/>
        <v>KZ_1998_NATIONAL TOTAL_Pb</v>
      </c>
      <c r="B13732" s="113" t="s">
        <v>156</v>
      </c>
      <c r="C13732" s="113">
        <v>1998</v>
      </c>
      <c r="D13732" s="113" t="s">
        <v>122</v>
      </c>
      <c r="E13732" s="113" t="s">
        <v>125</v>
      </c>
      <c r="F13732" s="113" t="s">
        <v>200</v>
      </c>
      <c r="G13732" s="113">
        <v>6.3510935416323896E-2</v>
      </c>
    </row>
    <row r="13733" spans="1:7" x14ac:dyDescent="0.25">
      <c r="A13733" s="108" t="str">
        <f t="shared" si="214"/>
        <v>KZ_1998_NATIONAL TOTAL_Cd</v>
      </c>
      <c r="B13733" s="113" t="s">
        <v>156</v>
      </c>
      <c r="C13733" s="113">
        <v>1998</v>
      </c>
      <c r="D13733" s="113" t="s">
        <v>122</v>
      </c>
      <c r="E13733" s="113" t="s">
        <v>126</v>
      </c>
      <c r="F13733" s="113" t="s">
        <v>200</v>
      </c>
      <c r="G13733" s="113">
        <v>4.8959276494265703E-3</v>
      </c>
    </row>
    <row r="13734" spans="1:7" x14ac:dyDescent="0.25">
      <c r="A13734" s="108" t="str">
        <f t="shared" si="214"/>
        <v>KZ_1998_NATIONAL TOTAL_Hg</v>
      </c>
      <c r="B13734" s="113" t="s">
        <v>156</v>
      </c>
      <c r="C13734" s="113">
        <v>1998</v>
      </c>
      <c r="D13734" s="113" t="s">
        <v>122</v>
      </c>
      <c r="E13734" s="113" t="s">
        <v>127</v>
      </c>
      <c r="F13734" s="113" t="s">
        <v>200</v>
      </c>
      <c r="G13734" s="113">
        <v>3.1779666801218598E-3</v>
      </c>
    </row>
    <row r="13735" spans="1:7" x14ac:dyDescent="0.25">
      <c r="A13735" s="108" t="str">
        <f t="shared" si="214"/>
        <v>KZ_1998_NATIONAL TOTAL_DIOX</v>
      </c>
      <c r="B13735" s="113" t="s">
        <v>156</v>
      </c>
      <c r="C13735" s="113">
        <v>1998</v>
      </c>
      <c r="D13735" s="113" t="s">
        <v>122</v>
      </c>
      <c r="E13735" s="113" t="s">
        <v>128</v>
      </c>
      <c r="F13735" s="113" t="s">
        <v>200</v>
      </c>
      <c r="G13735" s="150">
        <v>5.8827084707989301E-8</v>
      </c>
    </row>
    <row r="13736" spans="1:7" x14ac:dyDescent="0.25">
      <c r="A13736" s="108" t="str">
        <f t="shared" si="214"/>
        <v>KZ_1998_NATIONAL TOTAL_PAH</v>
      </c>
      <c r="B13736" s="113" t="s">
        <v>156</v>
      </c>
      <c r="C13736" s="113">
        <v>1998</v>
      </c>
      <c r="D13736" s="113" t="s">
        <v>122</v>
      </c>
      <c r="E13736" s="113" t="s">
        <v>129</v>
      </c>
      <c r="F13736" s="113" t="s">
        <v>200</v>
      </c>
      <c r="G13736" s="113">
        <v>8.9871833237379795E-2</v>
      </c>
    </row>
    <row r="13737" spans="1:7" x14ac:dyDescent="0.25">
      <c r="A13737" s="108" t="str">
        <f t="shared" si="214"/>
        <v>KZ_1998_NATIONAL TOTAL_HCB</v>
      </c>
      <c r="B13737" s="113" t="s">
        <v>156</v>
      </c>
      <c r="C13737" s="113">
        <v>1998</v>
      </c>
      <c r="D13737" s="113" t="s">
        <v>122</v>
      </c>
      <c r="E13737" s="113" t="s">
        <v>130</v>
      </c>
      <c r="F13737" s="113" t="s">
        <v>200</v>
      </c>
      <c r="G13737" s="150">
        <v>3.8911811268351699E-6</v>
      </c>
    </row>
    <row r="13738" spans="1:7" x14ac:dyDescent="0.25">
      <c r="A13738" s="108" t="str">
        <f t="shared" si="214"/>
        <v>KZ_1998_NATIONAL TOTAL_PCB</v>
      </c>
      <c r="B13738" s="113" t="s">
        <v>156</v>
      </c>
      <c r="C13738" s="113">
        <v>1998</v>
      </c>
      <c r="D13738" s="113" t="s">
        <v>122</v>
      </c>
      <c r="E13738" s="113" t="s">
        <v>259</v>
      </c>
      <c r="F13738" s="113" t="s">
        <v>200</v>
      </c>
      <c r="G13738" s="150">
        <v>4.0479259452336097E-5</v>
      </c>
    </row>
    <row r="13739" spans="1:7" x14ac:dyDescent="0.25">
      <c r="A13739" s="108" t="str">
        <f t="shared" si="214"/>
        <v>KZ_1998_1A3(FU)_NOx</v>
      </c>
      <c r="B13739" s="113" t="s">
        <v>156</v>
      </c>
      <c r="C13739" s="113">
        <v>1998</v>
      </c>
      <c r="D13739" s="113" t="s">
        <v>134</v>
      </c>
      <c r="E13739" s="113" t="s">
        <v>199</v>
      </c>
      <c r="F13739" s="113" t="s">
        <v>200</v>
      </c>
      <c r="G13739" s="113">
        <v>19.5364238040613</v>
      </c>
    </row>
    <row r="13740" spans="1:7" x14ac:dyDescent="0.25">
      <c r="A13740" s="108" t="str">
        <f t="shared" si="214"/>
        <v>KZ_1998_1A3(FS)_NOx</v>
      </c>
      <c r="B13740" s="113" t="s">
        <v>156</v>
      </c>
      <c r="C13740" s="113">
        <v>1998</v>
      </c>
      <c r="D13740" s="113" t="s">
        <v>132</v>
      </c>
      <c r="E13740" s="113" t="s">
        <v>199</v>
      </c>
      <c r="F13740" s="113" t="s">
        <v>200</v>
      </c>
      <c r="G13740" s="113">
        <v>0.25840433521449602</v>
      </c>
    </row>
    <row r="13741" spans="1:7" x14ac:dyDescent="0.25">
      <c r="A13741" s="108" t="str">
        <f t="shared" si="214"/>
        <v>KZ_1998_1A3(FU)_NMVOC</v>
      </c>
      <c r="B13741" s="113" t="s">
        <v>156</v>
      </c>
      <c r="C13741" s="113">
        <v>1998</v>
      </c>
      <c r="D13741" s="113" t="s">
        <v>134</v>
      </c>
      <c r="E13741" s="113" t="s">
        <v>123</v>
      </c>
      <c r="F13741" s="113" t="s">
        <v>200</v>
      </c>
      <c r="G13741" s="113">
        <v>18.219802479466999</v>
      </c>
    </row>
    <row r="13742" spans="1:7" x14ac:dyDescent="0.25">
      <c r="A13742" s="108" t="str">
        <f t="shared" si="214"/>
        <v>KZ_1998_1A3(FS)_NMVOC</v>
      </c>
      <c r="B13742" s="113" t="s">
        <v>156</v>
      </c>
      <c r="C13742" s="113">
        <v>1998</v>
      </c>
      <c r="D13742" s="113" t="s">
        <v>132</v>
      </c>
      <c r="E13742" s="113" t="s">
        <v>123</v>
      </c>
      <c r="F13742" s="113" t="s">
        <v>200</v>
      </c>
      <c r="G13742" s="113">
        <v>5.7122684689835701</v>
      </c>
    </row>
    <row r="13743" spans="1:7" x14ac:dyDescent="0.25">
      <c r="A13743" s="108" t="str">
        <f t="shared" si="214"/>
        <v>KZ_1998_1A3(FU)_SOx</v>
      </c>
      <c r="B13743" s="113" t="s">
        <v>156</v>
      </c>
      <c r="C13743" s="113">
        <v>1998</v>
      </c>
      <c r="D13743" s="113" t="s">
        <v>134</v>
      </c>
      <c r="E13743" s="113" t="s">
        <v>201</v>
      </c>
      <c r="F13743" s="113" t="s">
        <v>200</v>
      </c>
      <c r="G13743" s="113">
        <v>3.3123842151353299E-2</v>
      </c>
    </row>
    <row r="13744" spans="1:7" x14ac:dyDescent="0.25">
      <c r="A13744" s="108" t="str">
        <f t="shared" si="214"/>
        <v>KZ_1998_1A3(FS)_SOx</v>
      </c>
      <c r="B13744" s="113" t="s">
        <v>156</v>
      </c>
      <c r="C13744" s="113">
        <v>1998</v>
      </c>
      <c r="D13744" s="113" t="s">
        <v>132</v>
      </c>
      <c r="E13744" s="113" t="s">
        <v>201</v>
      </c>
      <c r="F13744" s="113" t="s">
        <v>200</v>
      </c>
      <c r="G13744" s="113">
        <v>8.0366163413522804E-2</v>
      </c>
    </row>
    <row r="13745" spans="1:7" x14ac:dyDescent="0.25">
      <c r="A13745" s="108" t="str">
        <f t="shared" si="214"/>
        <v>KZ_1998_1A3(FU)_NH3</v>
      </c>
      <c r="B13745" s="113" t="s">
        <v>156</v>
      </c>
      <c r="C13745" s="113">
        <v>1998</v>
      </c>
      <c r="D13745" s="113" t="s">
        <v>134</v>
      </c>
      <c r="E13745" s="113" t="s">
        <v>124</v>
      </c>
      <c r="F13745" s="113" t="s">
        <v>200</v>
      </c>
      <c r="G13745" s="113">
        <v>1.0686253989543599</v>
      </c>
    </row>
    <row r="13746" spans="1:7" x14ac:dyDescent="0.25">
      <c r="A13746" s="108" t="str">
        <f t="shared" si="214"/>
        <v>KZ_1998_1A3(FS)_NH3</v>
      </c>
      <c r="B13746" s="113" t="s">
        <v>156</v>
      </c>
      <c r="C13746" s="113">
        <v>1998</v>
      </c>
      <c r="D13746" s="113" t="s">
        <v>132</v>
      </c>
      <c r="E13746" s="113" t="s">
        <v>124</v>
      </c>
      <c r="F13746" s="113" t="s">
        <v>200</v>
      </c>
      <c r="G13746" s="113">
        <v>9.8558818247541993E-3</v>
      </c>
    </row>
    <row r="13747" spans="1:7" x14ac:dyDescent="0.25">
      <c r="A13747" s="108" t="str">
        <f t="shared" si="214"/>
        <v>KZ_1998_1A3(FU)_PM2.5</v>
      </c>
      <c r="B13747" s="113" t="s">
        <v>156</v>
      </c>
      <c r="C13747" s="113">
        <v>1998</v>
      </c>
      <c r="D13747" s="113" t="s">
        <v>134</v>
      </c>
      <c r="E13747" s="113" t="s">
        <v>203</v>
      </c>
      <c r="F13747" s="113" t="s">
        <v>200</v>
      </c>
      <c r="G13747" s="113">
        <v>0.43885961212904001</v>
      </c>
    </row>
    <row r="13748" spans="1:7" x14ac:dyDescent="0.25">
      <c r="A13748" s="108" t="str">
        <f t="shared" si="214"/>
        <v>KZ_1998_3D_NOx</v>
      </c>
      <c r="B13748" s="113" t="s">
        <v>156</v>
      </c>
      <c r="C13748" s="113">
        <v>1998</v>
      </c>
      <c r="D13748" s="113" t="s">
        <v>206</v>
      </c>
      <c r="E13748" s="113" t="s">
        <v>199</v>
      </c>
      <c r="F13748" s="113" t="s">
        <v>200</v>
      </c>
      <c r="G13748" s="113">
        <v>0.45669824999999997</v>
      </c>
    </row>
    <row r="13749" spans="1:7" x14ac:dyDescent="0.25">
      <c r="A13749" s="108" t="str">
        <f t="shared" si="214"/>
        <v>KZ_1999_NATIONAL TOTAL_NOx</v>
      </c>
      <c r="B13749" s="113" t="s">
        <v>156</v>
      </c>
      <c r="C13749" s="113">
        <v>1999</v>
      </c>
      <c r="D13749" s="113" t="s">
        <v>122</v>
      </c>
      <c r="E13749" s="113" t="s">
        <v>199</v>
      </c>
      <c r="F13749" s="113" t="s">
        <v>200</v>
      </c>
      <c r="G13749" s="113">
        <v>291.13065748837602</v>
      </c>
    </row>
    <row r="13750" spans="1:7" x14ac:dyDescent="0.25">
      <c r="A13750" s="108" t="str">
        <f t="shared" si="214"/>
        <v>KZ_1999_NATIONAL TOTAL_NMVOC</v>
      </c>
      <c r="B13750" s="113" t="s">
        <v>156</v>
      </c>
      <c r="C13750" s="113">
        <v>1999</v>
      </c>
      <c r="D13750" s="113" t="s">
        <v>122</v>
      </c>
      <c r="E13750" s="113" t="s">
        <v>123</v>
      </c>
      <c r="F13750" s="113" t="s">
        <v>200</v>
      </c>
      <c r="G13750" s="113">
        <v>230.143947137558</v>
      </c>
    </row>
    <row r="13751" spans="1:7" x14ac:dyDescent="0.25">
      <c r="A13751" s="108" t="str">
        <f t="shared" si="214"/>
        <v>KZ_1999_NATIONAL TOTAL_SOx</v>
      </c>
      <c r="B13751" s="113" t="s">
        <v>156</v>
      </c>
      <c r="C13751" s="113">
        <v>1999</v>
      </c>
      <c r="D13751" s="113" t="s">
        <v>122</v>
      </c>
      <c r="E13751" s="113" t="s">
        <v>201</v>
      </c>
      <c r="F13751" s="113" t="s">
        <v>200</v>
      </c>
      <c r="G13751" s="113">
        <v>1030.08445856651</v>
      </c>
    </row>
    <row r="13752" spans="1:7" x14ac:dyDescent="0.25">
      <c r="A13752" s="108" t="str">
        <f t="shared" si="214"/>
        <v>KZ_1999_NATIONAL TOTAL_NH3</v>
      </c>
      <c r="B13752" s="113" t="s">
        <v>156</v>
      </c>
      <c r="C13752" s="113">
        <v>1999</v>
      </c>
      <c r="D13752" s="113" t="s">
        <v>122</v>
      </c>
      <c r="E13752" s="113" t="s">
        <v>124</v>
      </c>
      <c r="F13752" s="113" t="s">
        <v>200</v>
      </c>
      <c r="G13752" s="113">
        <v>179.48049130822901</v>
      </c>
    </row>
    <row r="13753" spans="1:7" x14ac:dyDescent="0.25">
      <c r="A13753" s="108" t="str">
        <f t="shared" si="214"/>
        <v>KZ_1999_NATIONAL TOTAL_Pb</v>
      </c>
      <c r="B13753" s="113" t="s">
        <v>156</v>
      </c>
      <c r="C13753" s="113">
        <v>1999</v>
      </c>
      <c r="D13753" s="113" t="s">
        <v>122</v>
      </c>
      <c r="E13753" s="113" t="s">
        <v>125</v>
      </c>
      <c r="F13753" s="113" t="s">
        <v>200</v>
      </c>
      <c r="G13753" s="113">
        <v>0.115339158466656</v>
      </c>
    </row>
    <row r="13754" spans="1:7" x14ac:dyDescent="0.25">
      <c r="A13754" s="108" t="str">
        <f t="shared" si="214"/>
        <v>KZ_1999_NATIONAL TOTAL_Cd</v>
      </c>
      <c r="B13754" s="113" t="s">
        <v>156</v>
      </c>
      <c r="C13754" s="113">
        <v>1999</v>
      </c>
      <c r="D13754" s="113" t="s">
        <v>122</v>
      </c>
      <c r="E13754" s="113" t="s">
        <v>126</v>
      </c>
      <c r="F13754" s="113" t="s">
        <v>200</v>
      </c>
      <c r="G13754" s="113">
        <v>8.3361970626595599E-3</v>
      </c>
    </row>
    <row r="13755" spans="1:7" x14ac:dyDescent="0.25">
      <c r="A13755" s="108" t="str">
        <f t="shared" si="214"/>
        <v>KZ_1999_NATIONAL TOTAL_Hg</v>
      </c>
      <c r="B13755" s="113" t="s">
        <v>156</v>
      </c>
      <c r="C13755" s="113">
        <v>1999</v>
      </c>
      <c r="D13755" s="113" t="s">
        <v>122</v>
      </c>
      <c r="E13755" s="113" t="s">
        <v>127</v>
      </c>
      <c r="F13755" s="113" t="s">
        <v>200</v>
      </c>
      <c r="G13755" s="113">
        <v>1.3717567255646899E-2</v>
      </c>
    </row>
    <row r="13756" spans="1:7" x14ac:dyDescent="0.25">
      <c r="A13756" s="108" t="str">
        <f t="shared" si="214"/>
        <v>KZ_1999_NATIONAL TOTAL_DIOX</v>
      </c>
      <c r="B13756" s="113" t="s">
        <v>156</v>
      </c>
      <c r="C13756" s="113">
        <v>1999</v>
      </c>
      <c r="D13756" s="113" t="s">
        <v>122</v>
      </c>
      <c r="E13756" s="113" t="s">
        <v>128</v>
      </c>
      <c r="F13756" s="113" t="s">
        <v>200</v>
      </c>
      <c r="G13756" s="150">
        <v>1.2494751224259499E-7</v>
      </c>
    </row>
    <row r="13757" spans="1:7" x14ac:dyDescent="0.25">
      <c r="A13757" s="108" t="str">
        <f t="shared" si="214"/>
        <v>KZ_1999_NATIONAL TOTAL_PAH</v>
      </c>
      <c r="B13757" s="113" t="s">
        <v>156</v>
      </c>
      <c r="C13757" s="113">
        <v>1999</v>
      </c>
      <c r="D13757" s="113" t="s">
        <v>122</v>
      </c>
      <c r="E13757" s="113" t="s">
        <v>129</v>
      </c>
      <c r="F13757" s="113" t="s">
        <v>200</v>
      </c>
      <c r="G13757" s="113">
        <v>0.14771357418912201</v>
      </c>
    </row>
    <row r="13758" spans="1:7" x14ac:dyDescent="0.25">
      <c r="A13758" s="108" t="str">
        <f t="shared" si="214"/>
        <v>KZ_1999_NATIONAL TOTAL_HCB</v>
      </c>
      <c r="B13758" s="113" t="s">
        <v>156</v>
      </c>
      <c r="C13758" s="113">
        <v>1999</v>
      </c>
      <c r="D13758" s="113" t="s">
        <v>122</v>
      </c>
      <c r="E13758" s="113" t="s">
        <v>130</v>
      </c>
      <c r="F13758" s="113" t="s">
        <v>200</v>
      </c>
      <c r="G13758" s="150">
        <v>6.1952263250157998E-6</v>
      </c>
    </row>
    <row r="13759" spans="1:7" x14ac:dyDescent="0.25">
      <c r="A13759" s="108" t="str">
        <f t="shared" si="214"/>
        <v>KZ_1999_NATIONAL TOTAL_PCB</v>
      </c>
      <c r="B13759" s="113" t="s">
        <v>156</v>
      </c>
      <c r="C13759" s="113">
        <v>1999</v>
      </c>
      <c r="D13759" s="113" t="s">
        <v>122</v>
      </c>
      <c r="E13759" s="113" t="s">
        <v>259</v>
      </c>
      <c r="F13759" s="113" t="s">
        <v>200</v>
      </c>
      <c r="G13759" s="150">
        <v>8.8234624382928101E-5</v>
      </c>
    </row>
    <row r="13760" spans="1:7" x14ac:dyDescent="0.25">
      <c r="A13760" s="108" t="str">
        <f t="shared" si="214"/>
        <v>KZ_1999_1A3(FU)_NOx</v>
      </c>
      <c r="B13760" s="113" t="s">
        <v>156</v>
      </c>
      <c r="C13760" s="113">
        <v>1999</v>
      </c>
      <c r="D13760" s="113" t="s">
        <v>134</v>
      </c>
      <c r="E13760" s="113" t="s">
        <v>199</v>
      </c>
      <c r="F13760" s="113" t="s">
        <v>200</v>
      </c>
      <c r="G13760" s="113">
        <v>21.151219958217201</v>
      </c>
    </row>
    <row r="13761" spans="1:7" x14ac:dyDescent="0.25">
      <c r="A13761" s="108" t="str">
        <f t="shared" si="214"/>
        <v>KZ_1999_1A3(FS)_NOx</v>
      </c>
      <c r="B13761" s="113" t="s">
        <v>156</v>
      </c>
      <c r="C13761" s="113">
        <v>1999</v>
      </c>
      <c r="D13761" s="113" t="s">
        <v>132</v>
      </c>
      <c r="E13761" s="113" t="s">
        <v>199</v>
      </c>
      <c r="F13761" s="113" t="s">
        <v>200</v>
      </c>
      <c r="G13761" s="113">
        <v>0.255762274310041</v>
      </c>
    </row>
    <row r="13762" spans="1:7" x14ac:dyDescent="0.25">
      <c r="A13762" s="108" t="str">
        <f t="shared" ref="A13762:A13825" si="215">CONCATENATE(B13762,"_",C13762,"_",D13762,"_",E13762)</f>
        <v>KZ_1999_1A3(FU)_NMVOC</v>
      </c>
      <c r="B13762" s="113" t="s">
        <v>156</v>
      </c>
      <c r="C13762" s="113">
        <v>1999</v>
      </c>
      <c r="D13762" s="113" t="s">
        <v>134</v>
      </c>
      <c r="E13762" s="113" t="s">
        <v>123</v>
      </c>
      <c r="F13762" s="113" t="s">
        <v>200</v>
      </c>
      <c r="G13762" s="113">
        <v>18.267074014511198</v>
      </c>
    </row>
    <row r="13763" spans="1:7" x14ac:dyDescent="0.25">
      <c r="A13763" s="108" t="str">
        <f t="shared" si="215"/>
        <v>KZ_1999_1A3(FS)_NMVOC</v>
      </c>
      <c r="B13763" s="113" t="s">
        <v>156</v>
      </c>
      <c r="C13763" s="113">
        <v>1999</v>
      </c>
      <c r="D13763" s="113" t="s">
        <v>132</v>
      </c>
      <c r="E13763" s="113" t="s">
        <v>123</v>
      </c>
      <c r="F13763" s="113" t="s">
        <v>200</v>
      </c>
      <c r="G13763" s="113">
        <v>5.6599843119285396</v>
      </c>
    </row>
    <row r="13764" spans="1:7" x14ac:dyDescent="0.25">
      <c r="A13764" s="108" t="str">
        <f t="shared" si="215"/>
        <v>KZ_1999_1A3(FU)_SOx</v>
      </c>
      <c r="B13764" s="113" t="s">
        <v>156</v>
      </c>
      <c r="C13764" s="113">
        <v>1999</v>
      </c>
      <c r="D13764" s="113" t="s">
        <v>134</v>
      </c>
      <c r="E13764" s="113" t="s">
        <v>201</v>
      </c>
      <c r="F13764" s="113" t="s">
        <v>200</v>
      </c>
      <c r="G13764" s="113">
        <v>3.6634157457574597E-2</v>
      </c>
    </row>
    <row r="13765" spans="1:7" x14ac:dyDescent="0.25">
      <c r="A13765" s="108" t="str">
        <f t="shared" si="215"/>
        <v>KZ_1999_1A3(FS)_SOx</v>
      </c>
      <c r="B13765" s="113" t="s">
        <v>156</v>
      </c>
      <c r="C13765" s="113">
        <v>1999</v>
      </c>
      <c r="D13765" s="113" t="s">
        <v>132</v>
      </c>
      <c r="E13765" s="113" t="s">
        <v>201</v>
      </c>
      <c r="F13765" s="113" t="s">
        <v>200</v>
      </c>
      <c r="G13765" s="113">
        <v>8.0359598051335496E-2</v>
      </c>
    </row>
    <row r="13766" spans="1:7" x14ac:dyDescent="0.25">
      <c r="A13766" s="108" t="str">
        <f t="shared" si="215"/>
        <v>KZ_1999_1A3(FU)_NH3</v>
      </c>
      <c r="B13766" s="113" t="s">
        <v>156</v>
      </c>
      <c r="C13766" s="113">
        <v>1999</v>
      </c>
      <c r="D13766" s="113" t="s">
        <v>134</v>
      </c>
      <c r="E13766" s="113" t="s">
        <v>124</v>
      </c>
      <c r="F13766" s="113" t="s">
        <v>200</v>
      </c>
      <c r="G13766" s="113">
        <v>1.0577356338599999</v>
      </c>
    </row>
    <row r="13767" spans="1:7" x14ac:dyDescent="0.25">
      <c r="A13767" s="108" t="str">
        <f t="shared" si="215"/>
        <v>KZ_1999_1A3(FS)_NH3</v>
      </c>
      <c r="B13767" s="113" t="s">
        <v>156</v>
      </c>
      <c r="C13767" s="113">
        <v>1999</v>
      </c>
      <c r="D13767" s="113" t="s">
        <v>132</v>
      </c>
      <c r="E13767" s="113" t="s">
        <v>124</v>
      </c>
      <c r="F13767" s="113" t="s">
        <v>200</v>
      </c>
      <c r="G13767" s="113">
        <v>9.8324056811754604E-3</v>
      </c>
    </row>
    <row r="13768" spans="1:7" x14ac:dyDescent="0.25">
      <c r="A13768" s="108" t="str">
        <f t="shared" si="215"/>
        <v>KZ_1999_1A3(FU)_PM2.5</v>
      </c>
      <c r="B13768" s="113" t="s">
        <v>156</v>
      </c>
      <c r="C13768" s="113">
        <v>1999</v>
      </c>
      <c r="D13768" s="113" t="s">
        <v>134</v>
      </c>
      <c r="E13768" s="113" t="s">
        <v>203</v>
      </c>
      <c r="F13768" s="113" t="s">
        <v>200</v>
      </c>
      <c r="G13768" s="113">
        <v>0.54045025951008097</v>
      </c>
    </row>
    <row r="13769" spans="1:7" x14ac:dyDescent="0.25">
      <c r="A13769" s="108" t="str">
        <f t="shared" si="215"/>
        <v>KZ_1999_3D_NOx</v>
      </c>
      <c r="B13769" s="113" t="s">
        <v>156</v>
      </c>
      <c r="C13769" s="113">
        <v>1999</v>
      </c>
      <c r="D13769" s="113" t="s">
        <v>206</v>
      </c>
      <c r="E13769" s="113" t="s">
        <v>199</v>
      </c>
      <c r="F13769" s="113" t="s">
        <v>200</v>
      </c>
      <c r="G13769" s="113">
        <v>0.35078160000000003</v>
      </c>
    </row>
    <row r="13770" spans="1:7" x14ac:dyDescent="0.25">
      <c r="A13770" s="108" t="str">
        <f t="shared" si="215"/>
        <v>KZ_2000_NATIONAL TOTAL_NOx</v>
      </c>
      <c r="B13770" s="113" t="s">
        <v>156</v>
      </c>
      <c r="C13770" s="113">
        <v>2000</v>
      </c>
      <c r="D13770" s="113" t="s">
        <v>122</v>
      </c>
      <c r="E13770" s="113" t="s">
        <v>199</v>
      </c>
      <c r="F13770" s="113" t="s">
        <v>200</v>
      </c>
      <c r="G13770" s="113">
        <v>325.266139465008</v>
      </c>
    </row>
    <row r="13771" spans="1:7" x14ac:dyDescent="0.25">
      <c r="A13771" s="108" t="str">
        <f t="shared" si="215"/>
        <v>KZ_2000_NATIONAL TOTAL_NMVOC</v>
      </c>
      <c r="B13771" s="113" t="s">
        <v>156</v>
      </c>
      <c r="C13771" s="113">
        <v>2000</v>
      </c>
      <c r="D13771" s="113" t="s">
        <v>122</v>
      </c>
      <c r="E13771" s="113" t="s">
        <v>123</v>
      </c>
      <c r="F13771" s="113" t="s">
        <v>200</v>
      </c>
      <c r="G13771" s="113">
        <v>262.56644902235098</v>
      </c>
    </row>
    <row r="13772" spans="1:7" x14ac:dyDescent="0.25">
      <c r="A13772" s="108" t="str">
        <f t="shared" si="215"/>
        <v>KZ_2000_NATIONAL TOTAL_SOx</v>
      </c>
      <c r="B13772" s="113" t="s">
        <v>156</v>
      </c>
      <c r="C13772" s="113">
        <v>2000</v>
      </c>
      <c r="D13772" s="113" t="s">
        <v>122</v>
      </c>
      <c r="E13772" s="113" t="s">
        <v>201</v>
      </c>
      <c r="F13772" s="113" t="s">
        <v>200</v>
      </c>
      <c r="G13772" s="113">
        <v>1148.36046517215</v>
      </c>
    </row>
    <row r="13773" spans="1:7" x14ac:dyDescent="0.25">
      <c r="A13773" s="108" t="str">
        <f t="shared" si="215"/>
        <v>KZ_2000_NATIONAL TOTAL_NH3</v>
      </c>
      <c r="B13773" s="113" t="s">
        <v>156</v>
      </c>
      <c r="C13773" s="113">
        <v>2000</v>
      </c>
      <c r="D13773" s="113" t="s">
        <v>122</v>
      </c>
      <c r="E13773" s="113" t="s">
        <v>124</v>
      </c>
      <c r="F13773" s="113" t="s">
        <v>200</v>
      </c>
      <c r="G13773" s="113">
        <v>179.51118282642901</v>
      </c>
    </row>
    <row r="13774" spans="1:7" x14ac:dyDescent="0.25">
      <c r="A13774" s="108" t="str">
        <f t="shared" si="215"/>
        <v>KZ_2000_NATIONAL TOTAL_PM2.5</v>
      </c>
      <c r="B13774" s="113" t="s">
        <v>156</v>
      </c>
      <c r="C13774" s="113">
        <v>2000</v>
      </c>
      <c r="D13774" s="113" t="s">
        <v>122</v>
      </c>
      <c r="E13774" s="113" t="s">
        <v>203</v>
      </c>
      <c r="F13774" s="113" t="s">
        <v>200</v>
      </c>
      <c r="G13774" s="113">
        <v>64.887918717171303</v>
      </c>
    </row>
    <row r="13775" spans="1:7" x14ac:dyDescent="0.25">
      <c r="A13775" s="108" t="str">
        <f t="shared" si="215"/>
        <v>KZ_2000_NATIONAL TOTAL_Pb</v>
      </c>
      <c r="B13775" s="113" t="s">
        <v>156</v>
      </c>
      <c r="C13775" s="113">
        <v>2000</v>
      </c>
      <c r="D13775" s="113" t="s">
        <v>122</v>
      </c>
      <c r="E13775" s="113" t="s">
        <v>125</v>
      </c>
      <c r="F13775" s="113" t="s">
        <v>200</v>
      </c>
      <c r="G13775" s="113">
        <v>0.127416579172553</v>
      </c>
    </row>
    <row r="13776" spans="1:7" x14ac:dyDescent="0.25">
      <c r="A13776" s="108" t="str">
        <f t="shared" si="215"/>
        <v>KZ_2000_NATIONAL TOTAL_Cd</v>
      </c>
      <c r="B13776" s="113" t="s">
        <v>156</v>
      </c>
      <c r="C13776" s="113">
        <v>2000</v>
      </c>
      <c r="D13776" s="113" t="s">
        <v>122</v>
      </c>
      <c r="E13776" s="113" t="s">
        <v>126</v>
      </c>
      <c r="F13776" s="113" t="s">
        <v>200</v>
      </c>
      <c r="G13776" s="113">
        <v>8.8312549974569107E-3</v>
      </c>
    </row>
    <row r="13777" spans="1:7" x14ac:dyDescent="0.25">
      <c r="A13777" s="108" t="str">
        <f t="shared" si="215"/>
        <v>KZ_2000_NATIONAL TOTAL_Hg</v>
      </c>
      <c r="B13777" s="113" t="s">
        <v>156</v>
      </c>
      <c r="C13777" s="113">
        <v>2000</v>
      </c>
      <c r="D13777" s="113" t="s">
        <v>122</v>
      </c>
      <c r="E13777" s="113" t="s">
        <v>127</v>
      </c>
      <c r="F13777" s="113" t="s">
        <v>200</v>
      </c>
      <c r="G13777" s="113">
        <v>1.3745078006347E-2</v>
      </c>
    </row>
    <row r="13778" spans="1:7" x14ac:dyDescent="0.25">
      <c r="A13778" s="108" t="str">
        <f t="shared" si="215"/>
        <v>KZ_2000_NATIONAL TOTAL_DIOX</v>
      </c>
      <c r="B13778" s="113" t="s">
        <v>156</v>
      </c>
      <c r="C13778" s="113">
        <v>2000</v>
      </c>
      <c r="D13778" s="113" t="s">
        <v>122</v>
      </c>
      <c r="E13778" s="113" t="s">
        <v>128</v>
      </c>
      <c r="F13778" s="113" t="s">
        <v>200</v>
      </c>
      <c r="G13778" s="150">
        <v>1.3479997823649299E-7</v>
      </c>
    </row>
    <row r="13779" spans="1:7" x14ac:dyDescent="0.25">
      <c r="A13779" s="108" t="str">
        <f t="shared" si="215"/>
        <v>KZ_2000_NATIONAL TOTAL_PAH</v>
      </c>
      <c r="B13779" s="113" t="s">
        <v>156</v>
      </c>
      <c r="C13779" s="113">
        <v>2000</v>
      </c>
      <c r="D13779" s="113" t="s">
        <v>122</v>
      </c>
      <c r="E13779" s="113" t="s">
        <v>129</v>
      </c>
      <c r="F13779" s="113" t="s">
        <v>200</v>
      </c>
      <c r="G13779" s="113">
        <v>0.16175264584461199</v>
      </c>
    </row>
    <row r="13780" spans="1:7" x14ac:dyDescent="0.25">
      <c r="A13780" s="108" t="str">
        <f t="shared" si="215"/>
        <v>KZ_2000_NATIONAL TOTAL_HCB</v>
      </c>
      <c r="B13780" s="113" t="s">
        <v>156</v>
      </c>
      <c r="C13780" s="113">
        <v>2000</v>
      </c>
      <c r="D13780" s="113" t="s">
        <v>122</v>
      </c>
      <c r="E13780" s="113" t="s">
        <v>130</v>
      </c>
      <c r="F13780" s="113" t="s">
        <v>200</v>
      </c>
      <c r="G13780" s="150">
        <v>7.20290132275975E-6</v>
      </c>
    </row>
    <row r="13781" spans="1:7" x14ac:dyDescent="0.25">
      <c r="A13781" s="108" t="str">
        <f t="shared" si="215"/>
        <v>KZ_2000_NATIONAL TOTAL_PCB</v>
      </c>
      <c r="B13781" s="113" t="s">
        <v>156</v>
      </c>
      <c r="C13781" s="113">
        <v>2000</v>
      </c>
      <c r="D13781" s="113" t="s">
        <v>122</v>
      </c>
      <c r="E13781" s="113" t="s">
        <v>259</v>
      </c>
      <c r="F13781" s="113" t="s">
        <v>200</v>
      </c>
      <c r="G13781" s="150">
        <v>9.5459476641763597E-5</v>
      </c>
    </row>
    <row r="13782" spans="1:7" x14ac:dyDescent="0.25">
      <c r="A13782" s="108" t="str">
        <f t="shared" si="215"/>
        <v>KZ_2000_1A3(FU)_NOx</v>
      </c>
      <c r="B13782" s="113" t="s">
        <v>156</v>
      </c>
      <c r="C13782" s="113">
        <v>2000</v>
      </c>
      <c r="D13782" s="113" t="s">
        <v>134</v>
      </c>
      <c r="E13782" s="113" t="s">
        <v>199</v>
      </c>
      <c r="F13782" s="113" t="s">
        <v>200</v>
      </c>
      <c r="G13782" s="113">
        <v>27.683076167122699</v>
      </c>
    </row>
    <row r="13783" spans="1:7" x14ac:dyDescent="0.25">
      <c r="A13783" s="108" t="str">
        <f t="shared" si="215"/>
        <v>KZ_2000_1A3(FS)_NOx</v>
      </c>
      <c r="B13783" s="113" t="s">
        <v>156</v>
      </c>
      <c r="C13783" s="113">
        <v>2000</v>
      </c>
      <c r="D13783" s="113" t="s">
        <v>132</v>
      </c>
      <c r="E13783" s="113" t="s">
        <v>199</v>
      </c>
      <c r="F13783" s="113" t="s">
        <v>200</v>
      </c>
      <c r="G13783" s="113">
        <v>0.27437953760709599</v>
      </c>
    </row>
    <row r="13784" spans="1:7" x14ac:dyDescent="0.25">
      <c r="A13784" s="108" t="str">
        <f t="shared" si="215"/>
        <v>KZ_2000_1A3(FU)_NMVOC</v>
      </c>
      <c r="B13784" s="113" t="s">
        <v>156</v>
      </c>
      <c r="C13784" s="113">
        <v>2000</v>
      </c>
      <c r="D13784" s="113" t="s">
        <v>134</v>
      </c>
      <c r="E13784" s="113" t="s">
        <v>123</v>
      </c>
      <c r="F13784" s="113" t="s">
        <v>200</v>
      </c>
      <c r="G13784" s="113">
        <v>20.960192147256599</v>
      </c>
    </row>
    <row r="13785" spans="1:7" x14ac:dyDescent="0.25">
      <c r="A13785" s="108" t="str">
        <f t="shared" si="215"/>
        <v>KZ_2000_1A3(FS)_NMVOC</v>
      </c>
      <c r="B13785" s="113" t="s">
        <v>156</v>
      </c>
      <c r="C13785" s="113">
        <v>2000</v>
      </c>
      <c r="D13785" s="113" t="s">
        <v>132</v>
      </c>
      <c r="E13785" s="113" t="s">
        <v>123</v>
      </c>
      <c r="F13785" s="113" t="s">
        <v>200</v>
      </c>
      <c r="G13785" s="113">
        <v>6.0166231682075502</v>
      </c>
    </row>
    <row r="13786" spans="1:7" x14ac:dyDescent="0.25">
      <c r="A13786" s="108" t="str">
        <f t="shared" si="215"/>
        <v>KZ_2000_1A3(FU)_SOx</v>
      </c>
      <c r="B13786" s="113" t="s">
        <v>156</v>
      </c>
      <c r="C13786" s="113">
        <v>2000</v>
      </c>
      <c r="D13786" s="113" t="s">
        <v>134</v>
      </c>
      <c r="E13786" s="113" t="s">
        <v>201</v>
      </c>
      <c r="F13786" s="113" t="s">
        <v>200</v>
      </c>
      <c r="G13786" s="113">
        <v>4.8717806315427402E-2</v>
      </c>
    </row>
    <row r="13787" spans="1:7" x14ac:dyDescent="0.25">
      <c r="A13787" s="108" t="str">
        <f t="shared" si="215"/>
        <v>KZ_2000_1A3(FS)_SOx</v>
      </c>
      <c r="B13787" s="113" t="s">
        <v>156</v>
      </c>
      <c r="C13787" s="113">
        <v>2000</v>
      </c>
      <c r="D13787" s="113" t="s">
        <v>132</v>
      </c>
      <c r="E13787" s="113" t="s">
        <v>201</v>
      </c>
      <c r="F13787" s="113" t="s">
        <v>200</v>
      </c>
      <c r="G13787" s="113">
        <v>8.84599399353862E-2</v>
      </c>
    </row>
    <row r="13788" spans="1:7" x14ac:dyDescent="0.25">
      <c r="A13788" s="108" t="str">
        <f t="shared" si="215"/>
        <v>KZ_2000_1A3(FU)_NH3</v>
      </c>
      <c r="B13788" s="113" t="s">
        <v>156</v>
      </c>
      <c r="C13788" s="113">
        <v>2000</v>
      </c>
      <c r="D13788" s="113" t="s">
        <v>134</v>
      </c>
      <c r="E13788" s="113" t="s">
        <v>124</v>
      </c>
      <c r="F13788" s="113" t="s">
        <v>200</v>
      </c>
      <c r="G13788" s="113">
        <v>1.1999371652619499</v>
      </c>
    </row>
    <row r="13789" spans="1:7" x14ac:dyDescent="0.25">
      <c r="A13789" s="108" t="str">
        <f t="shared" si="215"/>
        <v>KZ_2000_1A3(FS)_NH3</v>
      </c>
      <c r="B13789" s="113" t="s">
        <v>156</v>
      </c>
      <c r="C13789" s="113">
        <v>2000</v>
      </c>
      <c r="D13789" s="113" t="s">
        <v>132</v>
      </c>
      <c r="E13789" s="113" t="s">
        <v>124</v>
      </c>
      <c r="F13789" s="113" t="s">
        <v>200</v>
      </c>
      <c r="G13789" s="113">
        <v>9.3592969978899508E-3</v>
      </c>
    </row>
    <row r="13790" spans="1:7" x14ac:dyDescent="0.25">
      <c r="A13790" s="108" t="str">
        <f t="shared" si="215"/>
        <v>KZ_2000_1A3(FU)_PM2.5</v>
      </c>
      <c r="B13790" s="113" t="s">
        <v>156</v>
      </c>
      <c r="C13790" s="113">
        <v>2000</v>
      </c>
      <c r="D13790" s="113" t="s">
        <v>134</v>
      </c>
      <c r="E13790" s="113" t="s">
        <v>203</v>
      </c>
      <c r="F13790" s="113" t="s">
        <v>200</v>
      </c>
      <c r="G13790" s="113">
        <v>0.80915266791009299</v>
      </c>
    </row>
    <row r="13791" spans="1:7" x14ac:dyDescent="0.25">
      <c r="A13791" s="108" t="str">
        <f t="shared" si="215"/>
        <v>KZ_2000_1A3(FS)_PM2.5</v>
      </c>
      <c r="B13791" s="113" t="s">
        <v>156</v>
      </c>
      <c r="C13791" s="113">
        <v>2000</v>
      </c>
      <c r="D13791" s="113" t="s">
        <v>132</v>
      </c>
      <c r="E13791" s="113" t="s">
        <v>203</v>
      </c>
      <c r="F13791" s="113" t="s">
        <v>200</v>
      </c>
      <c r="G13791" s="113">
        <v>3.9066096092054301</v>
      </c>
    </row>
    <row r="13792" spans="1:7" x14ac:dyDescent="0.25">
      <c r="A13792" s="108" t="str">
        <f t="shared" si="215"/>
        <v>KZ_2000_3D_NOx</v>
      </c>
      <c r="B13792" s="113" t="s">
        <v>156</v>
      </c>
      <c r="C13792" s="113">
        <v>2000</v>
      </c>
      <c r="D13792" s="113" t="s">
        <v>206</v>
      </c>
      <c r="E13792" s="113" t="s">
        <v>199</v>
      </c>
      <c r="F13792" s="113" t="s">
        <v>200</v>
      </c>
      <c r="G13792" s="113">
        <v>0.43386190000000002</v>
      </c>
    </row>
    <row r="13793" spans="1:7" x14ac:dyDescent="0.25">
      <c r="A13793" s="108" t="str">
        <f t="shared" si="215"/>
        <v>KZ_2001_NATIONAL TOTAL_NOx</v>
      </c>
      <c r="B13793" s="113" t="s">
        <v>156</v>
      </c>
      <c r="C13793" s="113">
        <v>2001</v>
      </c>
      <c r="D13793" s="113" t="s">
        <v>122</v>
      </c>
      <c r="E13793" s="113" t="s">
        <v>199</v>
      </c>
      <c r="F13793" s="113" t="s">
        <v>200</v>
      </c>
      <c r="G13793" s="113">
        <v>315.54445002656701</v>
      </c>
    </row>
    <row r="13794" spans="1:7" x14ac:dyDescent="0.25">
      <c r="A13794" s="108" t="str">
        <f t="shared" si="215"/>
        <v>KZ_2001_NATIONAL TOTAL_NMVOC</v>
      </c>
      <c r="B13794" s="113" t="s">
        <v>156</v>
      </c>
      <c r="C13794" s="113">
        <v>2001</v>
      </c>
      <c r="D13794" s="113" t="s">
        <v>122</v>
      </c>
      <c r="E13794" s="113" t="s">
        <v>123</v>
      </c>
      <c r="F13794" s="113" t="s">
        <v>200</v>
      </c>
      <c r="G13794" s="113">
        <v>292.43267813647401</v>
      </c>
    </row>
    <row r="13795" spans="1:7" x14ac:dyDescent="0.25">
      <c r="A13795" s="108" t="str">
        <f t="shared" si="215"/>
        <v>KZ_2001_NATIONAL TOTAL_SOx</v>
      </c>
      <c r="B13795" s="113" t="s">
        <v>156</v>
      </c>
      <c r="C13795" s="113">
        <v>2001</v>
      </c>
      <c r="D13795" s="113" t="s">
        <v>122</v>
      </c>
      <c r="E13795" s="113" t="s">
        <v>201</v>
      </c>
      <c r="F13795" s="113" t="s">
        <v>200</v>
      </c>
      <c r="G13795" s="113">
        <v>1073.1597993361299</v>
      </c>
    </row>
    <row r="13796" spans="1:7" x14ac:dyDescent="0.25">
      <c r="A13796" s="108" t="str">
        <f t="shared" si="215"/>
        <v>KZ_2001_NATIONAL TOTAL_NH3</v>
      </c>
      <c r="B13796" s="113" t="s">
        <v>156</v>
      </c>
      <c r="C13796" s="113">
        <v>2001</v>
      </c>
      <c r="D13796" s="113" t="s">
        <v>122</v>
      </c>
      <c r="E13796" s="113" t="s">
        <v>124</v>
      </c>
      <c r="F13796" s="113" t="s">
        <v>200</v>
      </c>
      <c r="G13796" s="113">
        <v>185.92710911143001</v>
      </c>
    </row>
    <row r="13797" spans="1:7" x14ac:dyDescent="0.25">
      <c r="A13797" s="108" t="str">
        <f t="shared" si="215"/>
        <v>KZ_2001_NATIONAL TOTAL_PM2.5</v>
      </c>
      <c r="B13797" s="113" t="s">
        <v>156</v>
      </c>
      <c r="C13797" s="113">
        <v>2001</v>
      </c>
      <c r="D13797" s="113" t="s">
        <v>122</v>
      </c>
      <c r="E13797" s="113" t="s">
        <v>203</v>
      </c>
      <c r="F13797" s="113" t="s">
        <v>200</v>
      </c>
      <c r="G13797" s="113">
        <v>65.555304972777606</v>
      </c>
    </row>
    <row r="13798" spans="1:7" x14ac:dyDescent="0.25">
      <c r="A13798" s="108" t="str">
        <f t="shared" si="215"/>
        <v>KZ_2001_NATIONAL TOTAL_Pb</v>
      </c>
      <c r="B13798" s="113" t="s">
        <v>156</v>
      </c>
      <c r="C13798" s="113">
        <v>2001</v>
      </c>
      <c r="D13798" s="113" t="s">
        <v>122</v>
      </c>
      <c r="E13798" s="113" t="s">
        <v>125</v>
      </c>
      <c r="F13798" s="113" t="s">
        <v>200</v>
      </c>
      <c r="G13798" s="113">
        <v>0.12674056716441701</v>
      </c>
    </row>
    <row r="13799" spans="1:7" x14ac:dyDescent="0.25">
      <c r="A13799" s="108" t="str">
        <f t="shared" si="215"/>
        <v>KZ_2001_NATIONAL TOTAL_Cd</v>
      </c>
      <c r="B13799" s="113" t="s">
        <v>156</v>
      </c>
      <c r="C13799" s="113">
        <v>2001</v>
      </c>
      <c r="D13799" s="113" t="s">
        <v>122</v>
      </c>
      <c r="E13799" s="113" t="s">
        <v>126</v>
      </c>
      <c r="F13799" s="113" t="s">
        <v>200</v>
      </c>
      <c r="G13799" s="113">
        <v>8.9719142394322406E-3</v>
      </c>
    </row>
    <row r="13800" spans="1:7" x14ac:dyDescent="0.25">
      <c r="A13800" s="108" t="str">
        <f t="shared" si="215"/>
        <v>KZ_2001_NATIONAL TOTAL_Hg</v>
      </c>
      <c r="B13800" s="113" t="s">
        <v>156</v>
      </c>
      <c r="C13800" s="113">
        <v>2001</v>
      </c>
      <c r="D13800" s="113" t="s">
        <v>122</v>
      </c>
      <c r="E13800" s="113" t="s">
        <v>127</v>
      </c>
      <c r="F13800" s="113" t="s">
        <v>200</v>
      </c>
      <c r="G13800" s="113">
        <v>1.3323219806267101E-2</v>
      </c>
    </row>
    <row r="13801" spans="1:7" x14ac:dyDescent="0.25">
      <c r="A13801" s="108" t="str">
        <f t="shared" si="215"/>
        <v>KZ_2001_NATIONAL TOTAL_DIOX</v>
      </c>
      <c r="B13801" s="113" t="s">
        <v>156</v>
      </c>
      <c r="C13801" s="113">
        <v>2001</v>
      </c>
      <c r="D13801" s="113" t="s">
        <v>122</v>
      </c>
      <c r="E13801" s="113" t="s">
        <v>128</v>
      </c>
      <c r="F13801" s="113" t="s">
        <v>200</v>
      </c>
      <c r="G13801" s="150">
        <v>1.34331414258209E-7</v>
      </c>
    </row>
    <row r="13802" spans="1:7" x14ac:dyDescent="0.25">
      <c r="A13802" s="108" t="str">
        <f t="shared" si="215"/>
        <v>KZ_2001_NATIONAL TOTAL_PAH</v>
      </c>
      <c r="B13802" s="113" t="s">
        <v>156</v>
      </c>
      <c r="C13802" s="113">
        <v>2001</v>
      </c>
      <c r="D13802" s="113" t="s">
        <v>122</v>
      </c>
      <c r="E13802" s="113" t="s">
        <v>129</v>
      </c>
      <c r="F13802" s="113" t="s">
        <v>200</v>
      </c>
      <c r="G13802" s="113">
        <v>0.15680986659320501</v>
      </c>
    </row>
    <row r="13803" spans="1:7" x14ac:dyDescent="0.25">
      <c r="A13803" s="108" t="str">
        <f t="shared" si="215"/>
        <v>KZ_2001_NATIONAL TOTAL_HCB</v>
      </c>
      <c r="B13803" s="113" t="s">
        <v>156</v>
      </c>
      <c r="C13803" s="113">
        <v>2001</v>
      </c>
      <c r="D13803" s="113" t="s">
        <v>122</v>
      </c>
      <c r="E13803" s="113" t="s">
        <v>130</v>
      </c>
      <c r="F13803" s="113" t="s">
        <v>200</v>
      </c>
      <c r="G13803" s="150">
        <v>6.5709697742677498E-6</v>
      </c>
    </row>
    <row r="13804" spans="1:7" x14ac:dyDescent="0.25">
      <c r="A13804" s="108" t="str">
        <f t="shared" si="215"/>
        <v>KZ_2001_NATIONAL TOTAL_PCB</v>
      </c>
      <c r="B13804" s="113" t="s">
        <v>156</v>
      </c>
      <c r="C13804" s="113">
        <v>2001</v>
      </c>
      <c r="D13804" s="113" t="s">
        <v>122</v>
      </c>
      <c r="E13804" s="113" t="s">
        <v>259</v>
      </c>
      <c r="F13804" s="113" t="s">
        <v>200</v>
      </c>
      <c r="G13804" s="150">
        <v>9.5693744783821496E-5</v>
      </c>
    </row>
    <row r="13805" spans="1:7" x14ac:dyDescent="0.25">
      <c r="A13805" s="108" t="str">
        <f t="shared" si="215"/>
        <v>KZ_2001_1A3(FU)_NOx</v>
      </c>
      <c r="B13805" s="113" t="s">
        <v>156</v>
      </c>
      <c r="C13805" s="113">
        <v>2001</v>
      </c>
      <c r="D13805" s="113" t="s">
        <v>134</v>
      </c>
      <c r="E13805" s="113" t="s">
        <v>199</v>
      </c>
      <c r="F13805" s="113" t="s">
        <v>200</v>
      </c>
      <c r="G13805" s="113">
        <v>31.663585441651801</v>
      </c>
    </row>
    <row r="13806" spans="1:7" x14ac:dyDescent="0.25">
      <c r="A13806" s="108" t="str">
        <f t="shared" si="215"/>
        <v>KZ_2001_1A3(FS)_NOx</v>
      </c>
      <c r="B13806" s="113" t="s">
        <v>156</v>
      </c>
      <c r="C13806" s="113">
        <v>2001</v>
      </c>
      <c r="D13806" s="113" t="s">
        <v>132</v>
      </c>
      <c r="E13806" s="113" t="s">
        <v>199</v>
      </c>
      <c r="F13806" s="113" t="s">
        <v>200</v>
      </c>
      <c r="G13806" s="113">
        <v>0.29452344425871502</v>
      </c>
    </row>
    <row r="13807" spans="1:7" x14ac:dyDescent="0.25">
      <c r="A13807" s="108" t="str">
        <f t="shared" si="215"/>
        <v>KZ_2001_1A3(FU)_NMVOC</v>
      </c>
      <c r="B13807" s="113" t="s">
        <v>156</v>
      </c>
      <c r="C13807" s="113">
        <v>2001</v>
      </c>
      <c r="D13807" s="113" t="s">
        <v>134</v>
      </c>
      <c r="E13807" s="113" t="s">
        <v>123</v>
      </c>
      <c r="F13807" s="113" t="s">
        <v>200</v>
      </c>
      <c r="G13807" s="113">
        <v>23.112250379183202</v>
      </c>
    </row>
    <row r="13808" spans="1:7" x14ac:dyDescent="0.25">
      <c r="A13808" s="108" t="str">
        <f t="shared" si="215"/>
        <v>KZ_2001_1A3(FS)_NMVOC</v>
      </c>
      <c r="B13808" s="113" t="s">
        <v>156</v>
      </c>
      <c r="C13808" s="113">
        <v>2001</v>
      </c>
      <c r="D13808" s="113" t="s">
        <v>132</v>
      </c>
      <c r="E13808" s="113" t="s">
        <v>123</v>
      </c>
      <c r="F13808" s="113" t="s">
        <v>200</v>
      </c>
      <c r="G13808" s="113">
        <v>6.3514839750738599</v>
      </c>
    </row>
    <row r="13809" spans="1:7" x14ac:dyDescent="0.25">
      <c r="A13809" s="108" t="str">
        <f t="shared" si="215"/>
        <v>KZ_2001_1A3(FU)_SOx</v>
      </c>
      <c r="B13809" s="113" t="s">
        <v>156</v>
      </c>
      <c r="C13809" s="113">
        <v>2001</v>
      </c>
      <c r="D13809" s="113" t="s">
        <v>134</v>
      </c>
      <c r="E13809" s="113" t="s">
        <v>201</v>
      </c>
      <c r="F13809" s="113" t="s">
        <v>200</v>
      </c>
      <c r="G13809" s="113">
        <v>5.6164861508148797E-2</v>
      </c>
    </row>
    <row r="13810" spans="1:7" x14ac:dyDescent="0.25">
      <c r="A13810" s="108" t="str">
        <f t="shared" si="215"/>
        <v>KZ_2001_1A3(FS)_SOx</v>
      </c>
      <c r="B13810" s="113" t="s">
        <v>156</v>
      </c>
      <c r="C13810" s="113">
        <v>2001</v>
      </c>
      <c r="D13810" s="113" t="s">
        <v>132</v>
      </c>
      <c r="E13810" s="113" t="s">
        <v>201</v>
      </c>
      <c r="F13810" s="113" t="s">
        <v>200</v>
      </c>
      <c r="G13810" s="113">
        <v>9.6162966464408403E-2</v>
      </c>
    </row>
    <row r="13811" spans="1:7" x14ac:dyDescent="0.25">
      <c r="A13811" s="108" t="str">
        <f t="shared" si="215"/>
        <v>KZ_2001_1A3(FU)_NH3</v>
      </c>
      <c r="B13811" s="113" t="s">
        <v>156</v>
      </c>
      <c r="C13811" s="113">
        <v>2001</v>
      </c>
      <c r="D13811" s="113" t="s">
        <v>134</v>
      </c>
      <c r="E13811" s="113" t="s">
        <v>124</v>
      </c>
      <c r="F13811" s="113" t="s">
        <v>200</v>
      </c>
      <c r="G13811" s="113">
        <v>1.33191966278148</v>
      </c>
    </row>
    <row r="13812" spans="1:7" x14ac:dyDescent="0.25">
      <c r="A13812" s="108" t="str">
        <f t="shared" si="215"/>
        <v>KZ_2001_1A3(FS)_NH3</v>
      </c>
      <c r="B13812" s="113" t="s">
        <v>156</v>
      </c>
      <c r="C13812" s="113">
        <v>2001</v>
      </c>
      <c r="D13812" s="113" t="s">
        <v>132</v>
      </c>
      <c r="E13812" s="113" t="s">
        <v>124</v>
      </c>
      <c r="F13812" s="113" t="s">
        <v>200</v>
      </c>
      <c r="G13812" s="113">
        <v>9.9977238176967107E-3</v>
      </c>
    </row>
    <row r="13813" spans="1:7" x14ac:dyDescent="0.25">
      <c r="A13813" s="108" t="str">
        <f t="shared" si="215"/>
        <v>KZ_2001_1A3(FU)_PM2.5</v>
      </c>
      <c r="B13813" s="113" t="s">
        <v>156</v>
      </c>
      <c r="C13813" s="113">
        <v>2001</v>
      </c>
      <c r="D13813" s="113" t="s">
        <v>134</v>
      </c>
      <c r="E13813" s="113" t="s">
        <v>203</v>
      </c>
      <c r="F13813" s="113" t="s">
        <v>200</v>
      </c>
      <c r="G13813" s="113">
        <v>0.95904872553251896</v>
      </c>
    </row>
    <row r="13814" spans="1:7" x14ac:dyDescent="0.25">
      <c r="A13814" s="108" t="str">
        <f t="shared" si="215"/>
        <v>KZ_2001_1A3(FS)_PM2.5</v>
      </c>
      <c r="B13814" s="113" t="s">
        <v>156</v>
      </c>
      <c r="C13814" s="113">
        <v>2001</v>
      </c>
      <c r="D13814" s="113" t="s">
        <v>132</v>
      </c>
      <c r="E13814" s="113" t="s">
        <v>203</v>
      </c>
      <c r="F13814" s="113" t="s">
        <v>200</v>
      </c>
      <c r="G13814" s="113">
        <v>4.3022021498960399</v>
      </c>
    </row>
    <row r="13815" spans="1:7" x14ac:dyDescent="0.25">
      <c r="A13815" s="108" t="str">
        <f t="shared" si="215"/>
        <v>KZ_2001_3D_NOx</v>
      </c>
      <c r="B13815" s="113" t="s">
        <v>156</v>
      </c>
      <c r="C13815" s="113">
        <v>2001</v>
      </c>
      <c r="D13815" s="113" t="s">
        <v>206</v>
      </c>
      <c r="E13815" s="113" t="s">
        <v>199</v>
      </c>
      <c r="F13815" s="113" t="s">
        <v>200</v>
      </c>
      <c r="G13815" s="113">
        <v>0.43187745</v>
      </c>
    </row>
    <row r="13816" spans="1:7" x14ac:dyDescent="0.25">
      <c r="A13816" s="108" t="str">
        <f t="shared" si="215"/>
        <v>KZ_2002_NATIONAL TOTAL_NOx</v>
      </c>
      <c r="B13816" s="113" t="s">
        <v>156</v>
      </c>
      <c r="C13816" s="113">
        <v>2002</v>
      </c>
      <c r="D13816" s="113" t="s">
        <v>122</v>
      </c>
      <c r="E13816" s="113" t="s">
        <v>199</v>
      </c>
      <c r="F13816" s="113" t="s">
        <v>200</v>
      </c>
      <c r="G13816" s="113">
        <v>365.19952040680101</v>
      </c>
    </row>
    <row r="13817" spans="1:7" x14ac:dyDescent="0.25">
      <c r="A13817" s="108" t="str">
        <f t="shared" si="215"/>
        <v>KZ_2002_NATIONAL TOTAL_NMVOC</v>
      </c>
      <c r="B13817" s="113" t="s">
        <v>156</v>
      </c>
      <c r="C13817" s="113">
        <v>2002</v>
      </c>
      <c r="D13817" s="113" t="s">
        <v>122</v>
      </c>
      <c r="E13817" s="113" t="s">
        <v>123</v>
      </c>
      <c r="F13817" s="113" t="s">
        <v>200</v>
      </c>
      <c r="G13817" s="113">
        <v>336.89419997687497</v>
      </c>
    </row>
    <row r="13818" spans="1:7" x14ac:dyDescent="0.25">
      <c r="A13818" s="108" t="str">
        <f t="shared" si="215"/>
        <v>KZ_2002_NATIONAL TOTAL_SOx</v>
      </c>
      <c r="B13818" s="113" t="s">
        <v>156</v>
      </c>
      <c r="C13818" s="113">
        <v>2002</v>
      </c>
      <c r="D13818" s="113" t="s">
        <v>122</v>
      </c>
      <c r="E13818" s="113" t="s">
        <v>201</v>
      </c>
      <c r="F13818" s="113" t="s">
        <v>200</v>
      </c>
      <c r="G13818" s="113">
        <v>1256.9310400038401</v>
      </c>
    </row>
    <row r="13819" spans="1:7" x14ac:dyDescent="0.25">
      <c r="A13819" s="108" t="str">
        <f t="shared" si="215"/>
        <v>KZ_2002_NATIONAL TOTAL_NH3</v>
      </c>
      <c r="B13819" s="113" t="s">
        <v>156</v>
      </c>
      <c r="C13819" s="113">
        <v>2002</v>
      </c>
      <c r="D13819" s="113" t="s">
        <v>122</v>
      </c>
      <c r="E13819" s="113" t="s">
        <v>124</v>
      </c>
      <c r="F13819" s="113" t="s">
        <v>200</v>
      </c>
      <c r="G13819" s="113">
        <v>196.77325226170601</v>
      </c>
    </row>
    <row r="13820" spans="1:7" x14ac:dyDescent="0.25">
      <c r="A13820" s="108" t="str">
        <f t="shared" si="215"/>
        <v>KZ_2002_NATIONAL TOTAL_PM2.5</v>
      </c>
      <c r="B13820" s="113" t="s">
        <v>156</v>
      </c>
      <c r="C13820" s="113">
        <v>2002</v>
      </c>
      <c r="D13820" s="113" t="s">
        <v>122</v>
      </c>
      <c r="E13820" s="113" t="s">
        <v>203</v>
      </c>
      <c r="F13820" s="113" t="s">
        <v>200</v>
      </c>
      <c r="G13820" s="113">
        <v>71.102650051330599</v>
      </c>
    </row>
    <row r="13821" spans="1:7" x14ac:dyDescent="0.25">
      <c r="A13821" s="108" t="str">
        <f t="shared" si="215"/>
        <v>KZ_2002_NATIONAL TOTAL_Pb</v>
      </c>
      <c r="B13821" s="113" t="s">
        <v>156</v>
      </c>
      <c r="C13821" s="113">
        <v>2002</v>
      </c>
      <c r="D13821" s="113" t="s">
        <v>122</v>
      </c>
      <c r="E13821" s="113" t="s">
        <v>125</v>
      </c>
      <c r="F13821" s="113" t="s">
        <v>200</v>
      </c>
      <c r="G13821" s="113">
        <v>0.17363644560269501</v>
      </c>
    </row>
    <row r="13822" spans="1:7" x14ac:dyDescent="0.25">
      <c r="A13822" s="108" t="str">
        <f t="shared" si="215"/>
        <v>KZ_2002_NATIONAL TOTAL_Cd</v>
      </c>
      <c r="B13822" s="113" t="s">
        <v>156</v>
      </c>
      <c r="C13822" s="113">
        <v>2002</v>
      </c>
      <c r="D13822" s="113" t="s">
        <v>122</v>
      </c>
      <c r="E13822" s="113" t="s">
        <v>126</v>
      </c>
      <c r="F13822" s="113" t="s">
        <v>200</v>
      </c>
      <c r="G13822" s="113">
        <v>9.5309649771261606E-3</v>
      </c>
    </row>
    <row r="13823" spans="1:7" x14ac:dyDescent="0.25">
      <c r="A13823" s="108" t="str">
        <f t="shared" si="215"/>
        <v>KZ_2002_NATIONAL TOTAL_Hg</v>
      </c>
      <c r="B13823" s="113" t="s">
        <v>156</v>
      </c>
      <c r="C13823" s="113">
        <v>2002</v>
      </c>
      <c r="D13823" s="113" t="s">
        <v>122</v>
      </c>
      <c r="E13823" s="113" t="s">
        <v>127</v>
      </c>
      <c r="F13823" s="113" t="s">
        <v>200</v>
      </c>
      <c r="G13823" s="113">
        <v>1.4715863085609101E-2</v>
      </c>
    </row>
    <row r="13824" spans="1:7" x14ac:dyDescent="0.25">
      <c r="A13824" s="108" t="str">
        <f t="shared" si="215"/>
        <v>KZ_2002_NATIONAL TOTAL_DIOX</v>
      </c>
      <c r="B13824" s="113" t="s">
        <v>156</v>
      </c>
      <c r="C13824" s="113">
        <v>2002</v>
      </c>
      <c r="D13824" s="113" t="s">
        <v>122</v>
      </c>
      <c r="E13824" s="113" t="s">
        <v>128</v>
      </c>
      <c r="F13824" s="113" t="s">
        <v>200</v>
      </c>
      <c r="G13824" s="150">
        <v>1.68725007615341E-7</v>
      </c>
    </row>
    <row r="13825" spans="1:7" x14ac:dyDescent="0.25">
      <c r="A13825" s="108" t="str">
        <f t="shared" si="215"/>
        <v>KZ_2002_NATIONAL TOTAL_PAH</v>
      </c>
      <c r="B13825" s="113" t="s">
        <v>156</v>
      </c>
      <c r="C13825" s="113">
        <v>2002</v>
      </c>
      <c r="D13825" s="113" t="s">
        <v>122</v>
      </c>
      <c r="E13825" s="113" t="s">
        <v>129</v>
      </c>
      <c r="F13825" s="113" t="s">
        <v>200</v>
      </c>
      <c r="G13825" s="113">
        <v>0.18179377026052401</v>
      </c>
    </row>
    <row r="13826" spans="1:7" x14ac:dyDescent="0.25">
      <c r="A13826" s="108" t="str">
        <f t="shared" ref="A13826:A13889" si="216">CONCATENATE(B13826,"_",C13826,"_",D13826,"_",E13826)</f>
        <v>KZ_2002_NATIONAL TOTAL_HCB</v>
      </c>
      <c r="B13826" s="113" t="s">
        <v>156</v>
      </c>
      <c r="C13826" s="113">
        <v>2002</v>
      </c>
      <c r="D13826" s="113" t="s">
        <v>122</v>
      </c>
      <c r="E13826" s="113" t="s">
        <v>130</v>
      </c>
      <c r="F13826" s="113" t="s">
        <v>200</v>
      </c>
      <c r="G13826" s="150">
        <v>8.1824833994082E-6</v>
      </c>
    </row>
    <row r="13827" spans="1:7" x14ac:dyDescent="0.25">
      <c r="A13827" s="108" t="str">
        <f t="shared" si="216"/>
        <v>KZ_2002_NATIONAL TOTAL_PCB</v>
      </c>
      <c r="B13827" s="113" t="s">
        <v>156</v>
      </c>
      <c r="C13827" s="113">
        <v>2002</v>
      </c>
      <c r="D13827" s="113" t="s">
        <v>122</v>
      </c>
      <c r="E13827" s="113" t="s">
        <v>259</v>
      </c>
      <c r="F13827" s="113" t="s">
        <v>200</v>
      </c>
      <c r="G13827" s="113">
        <v>1.2326315460170899E-4</v>
      </c>
    </row>
    <row r="13828" spans="1:7" x14ac:dyDescent="0.25">
      <c r="A13828" s="108" t="str">
        <f t="shared" si="216"/>
        <v>KZ_2002_1A3(FU)_NOx</v>
      </c>
      <c r="B13828" s="113" t="s">
        <v>156</v>
      </c>
      <c r="C13828" s="113">
        <v>2002</v>
      </c>
      <c r="D13828" s="113" t="s">
        <v>134</v>
      </c>
      <c r="E13828" s="113" t="s">
        <v>199</v>
      </c>
      <c r="F13828" s="113" t="s">
        <v>200</v>
      </c>
      <c r="G13828" s="113">
        <v>36.867384154556298</v>
      </c>
    </row>
    <row r="13829" spans="1:7" x14ac:dyDescent="0.25">
      <c r="A13829" s="108" t="str">
        <f t="shared" si="216"/>
        <v>KZ_2002_1A3(FS)_NOx</v>
      </c>
      <c r="B13829" s="113" t="s">
        <v>156</v>
      </c>
      <c r="C13829" s="113">
        <v>2002</v>
      </c>
      <c r="D13829" s="113" t="s">
        <v>132</v>
      </c>
      <c r="E13829" s="113" t="s">
        <v>199</v>
      </c>
      <c r="F13829" s="113" t="s">
        <v>200</v>
      </c>
      <c r="G13829" s="113">
        <v>0.34313310660042001</v>
      </c>
    </row>
    <row r="13830" spans="1:7" x14ac:dyDescent="0.25">
      <c r="A13830" s="108" t="str">
        <f t="shared" si="216"/>
        <v>KZ_2002_1A3(FU)_NMVOC</v>
      </c>
      <c r="B13830" s="113" t="s">
        <v>156</v>
      </c>
      <c r="C13830" s="113">
        <v>2002</v>
      </c>
      <c r="D13830" s="113" t="s">
        <v>134</v>
      </c>
      <c r="E13830" s="113" t="s">
        <v>123</v>
      </c>
      <c r="F13830" s="113" t="s">
        <v>200</v>
      </c>
      <c r="G13830" s="113">
        <v>27.530142053023201</v>
      </c>
    </row>
    <row r="13831" spans="1:7" x14ac:dyDescent="0.25">
      <c r="A13831" s="108" t="str">
        <f t="shared" si="216"/>
        <v>KZ_2002_1A3(FS)_NMVOC</v>
      </c>
      <c r="B13831" s="113" t="s">
        <v>156</v>
      </c>
      <c r="C13831" s="113">
        <v>2002</v>
      </c>
      <c r="D13831" s="113" t="s">
        <v>132</v>
      </c>
      <c r="E13831" s="113" t="s">
        <v>123</v>
      </c>
      <c r="F13831" s="113" t="s">
        <v>200</v>
      </c>
      <c r="G13831" s="113">
        <v>7.0878058486779203</v>
      </c>
    </row>
    <row r="13832" spans="1:7" x14ac:dyDescent="0.25">
      <c r="A13832" s="108" t="str">
        <f t="shared" si="216"/>
        <v>KZ_2002_1A3(FU)_SOx</v>
      </c>
      <c r="B13832" s="113" t="s">
        <v>156</v>
      </c>
      <c r="C13832" s="113">
        <v>2002</v>
      </c>
      <c r="D13832" s="113" t="s">
        <v>134</v>
      </c>
      <c r="E13832" s="113" t="s">
        <v>201</v>
      </c>
      <c r="F13832" s="113" t="s">
        <v>200</v>
      </c>
      <c r="G13832" s="113">
        <v>6.5470017708710498E-2</v>
      </c>
    </row>
    <row r="13833" spans="1:7" x14ac:dyDescent="0.25">
      <c r="A13833" s="108" t="str">
        <f t="shared" si="216"/>
        <v>KZ_2002_1A3(FS)_SOx</v>
      </c>
      <c r="B13833" s="113" t="s">
        <v>156</v>
      </c>
      <c r="C13833" s="113">
        <v>2002</v>
      </c>
      <c r="D13833" s="113" t="s">
        <v>132</v>
      </c>
      <c r="E13833" s="113" t="s">
        <v>201</v>
      </c>
      <c r="F13833" s="113" t="s">
        <v>200</v>
      </c>
      <c r="G13833" s="113">
        <v>0.106910103800451</v>
      </c>
    </row>
    <row r="13834" spans="1:7" x14ac:dyDescent="0.25">
      <c r="A13834" s="108" t="str">
        <f t="shared" si="216"/>
        <v>KZ_2002_1A3(FU)_NH3</v>
      </c>
      <c r="B13834" s="113" t="s">
        <v>156</v>
      </c>
      <c r="C13834" s="113">
        <v>2002</v>
      </c>
      <c r="D13834" s="113" t="s">
        <v>134</v>
      </c>
      <c r="E13834" s="113" t="s">
        <v>124</v>
      </c>
      <c r="F13834" s="113" t="s">
        <v>200</v>
      </c>
      <c r="G13834" s="113">
        <v>1.5371203222841401</v>
      </c>
    </row>
    <row r="13835" spans="1:7" x14ac:dyDescent="0.25">
      <c r="A13835" s="108" t="str">
        <f t="shared" si="216"/>
        <v>KZ_2002_1A3(FS)_NH3</v>
      </c>
      <c r="B13835" s="113" t="s">
        <v>156</v>
      </c>
      <c r="C13835" s="113">
        <v>2002</v>
      </c>
      <c r="D13835" s="113" t="s">
        <v>132</v>
      </c>
      <c r="E13835" s="113" t="s">
        <v>124</v>
      </c>
      <c r="F13835" s="113" t="s">
        <v>200</v>
      </c>
      <c r="G13835" s="113">
        <v>1.12471328118671E-2</v>
      </c>
    </row>
    <row r="13836" spans="1:7" x14ac:dyDescent="0.25">
      <c r="A13836" s="108" t="str">
        <f t="shared" si="216"/>
        <v>KZ_2002_1A3(FU)_PM2.5</v>
      </c>
      <c r="B13836" s="113" t="s">
        <v>156</v>
      </c>
      <c r="C13836" s="113">
        <v>2002</v>
      </c>
      <c r="D13836" s="113" t="s">
        <v>134</v>
      </c>
      <c r="E13836" s="113" t="s">
        <v>203</v>
      </c>
      <c r="F13836" s="113" t="s">
        <v>200</v>
      </c>
      <c r="G13836" s="113">
        <v>1.12016163081085</v>
      </c>
    </row>
    <row r="13837" spans="1:7" x14ac:dyDescent="0.25">
      <c r="A13837" s="108" t="str">
        <f t="shared" si="216"/>
        <v>KZ_2002_1A3(FS)_PM2.5</v>
      </c>
      <c r="B13837" s="113" t="s">
        <v>156</v>
      </c>
      <c r="C13837" s="113">
        <v>2002</v>
      </c>
      <c r="D13837" s="113" t="s">
        <v>132</v>
      </c>
      <c r="E13837" s="113" t="s">
        <v>203</v>
      </c>
      <c r="F13837" s="113" t="s">
        <v>200</v>
      </c>
      <c r="G13837" s="113">
        <v>4.6020071515876797</v>
      </c>
    </row>
    <row r="13838" spans="1:7" x14ac:dyDescent="0.25">
      <c r="A13838" s="108" t="str">
        <f t="shared" si="216"/>
        <v>KZ_2002_3D_NOx</v>
      </c>
      <c r="B13838" s="113" t="s">
        <v>156</v>
      </c>
      <c r="C13838" s="113">
        <v>2002</v>
      </c>
      <c r="D13838" s="113" t="s">
        <v>206</v>
      </c>
      <c r="E13838" s="113" t="s">
        <v>199</v>
      </c>
      <c r="F13838" s="113" t="s">
        <v>200</v>
      </c>
      <c r="G13838" s="113">
        <v>0.56494339999999998</v>
      </c>
    </row>
    <row r="13839" spans="1:7" x14ac:dyDescent="0.25">
      <c r="A13839" s="108" t="str">
        <f t="shared" si="216"/>
        <v>KZ_2003_NATIONAL TOTAL_NOx</v>
      </c>
      <c r="B13839" s="113" t="s">
        <v>156</v>
      </c>
      <c r="C13839" s="113">
        <v>2003</v>
      </c>
      <c r="D13839" s="113" t="s">
        <v>122</v>
      </c>
      <c r="E13839" s="113" t="s">
        <v>199</v>
      </c>
      <c r="F13839" s="113" t="s">
        <v>200</v>
      </c>
      <c r="G13839" s="113">
        <v>3727.7794440580201</v>
      </c>
    </row>
    <row r="13840" spans="1:7" x14ac:dyDescent="0.25">
      <c r="A13840" s="108" t="str">
        <f t="shared" si="216"/>
        <v>KZ_2003_NATIONAL TOTAL_NMVOC</v>
      </c>
      <c r="B13840" s="113" t="s">
        <v>156</v>
      </c>
      <c r="C13840" s="113">
        <v>2003</v>
      </c>
      <c r="D13840" s="113" t="s">
        <v>122</v>
      </c>
      <c r="E13840" s="113" t="s">
        <v>123</v>
      </c>
      <c r="F13840" s="113" t="s">
        <v>200</v>
      </c>
      <c r="G13840" s="113">
        <v>652.46475764444301</v>
      </c>
    </row>
    <row r="13841" spans="1:7" x14ac:dyDescent="0.25">
      <c r="A13841" s="108" t="str">
        <f t="shared" si="216"/>
        <v>KZ_2003_NATIONAL TOTAL_SOx</v>
      </c>
      <c r="B13841" s="113" t="s">
        <v>156</v>
      </c>
      <c r="C13841" s="113">
        <v>2003</v>
      </c>
      <c r="D13841" s="113" t="s">
        <v>122</v>
      </c>
      <c r="E13841" s="113" t="s">
        <v>201</v>
      </c>
      <c r="F13841" s="113" t="s">
        <v>200</v>
      </c>
      <c r="G13841" s="113">
        <v>1190.3965495776399</v>
      </c>
    </row>
    <row r="13842" spans="1:7" x14ac:dyDescent="0.25">
      <c r="A13842" s="108" t="str">
        <f t="shared" si="216"/>
        <v>KZ_2003_NATIONAL TOTAL_NH3</v>
      </c>
      <c r="B13842" s="113" t="s">
        <v>156</v>
      </c>
      <c r="C13842" s="113">
        <v>2003</v>
      </c>
      <c r="D13842" s="113" t="s">
        <v>122</v>
      </c>
      <c r="E13842" s="113" t="s">
        <v>124</v>
      </c>
      <c r="F13842" s="113" t="s">
        <v>200</v>
      </c>
      <c r="G13842" s="113">
        <v>209.013426628296</v>
      </c>
    </row>
    <row r="13843" spans="1:7" x14ac:dyDescent="0.25">
      <c r="A13843" s="108" t="str">
        <f t="shared" si="216"/>
        <v>KZ_2003_NATIONAL TOTAL_PM2.5</v>
      </c>
      <c r="B13843" s="113" t="s">
        <v>156</v>
      </c>
      <c r="C13843" s="113">
        <v>2003</v>
      </c>
      <c r="D13843" s="113" t="s">
        <v>122</v>
      </c>
      <c r="E13843" s="113" t="s">
        <v>203</v>
      </c>
      <c r="F13843" s="113" t="s">
        <v>200</v>
      </c>
      <c r="G13843" s="113">
        <v>143.213404253899</v>
      </c>
    </row>
    <row r="13844" spans="1:7" x14ac:dyDescent="0.25">
      <c r="A13844" s="108" t="str">
        <f t="shared" si="216"/>
        <v>KZ_2003_NATIONAL TOTAL_Pb</v>
      </c>
      <c r="B13844" s="113" t="s">
        <v>156</v>
      </c>
      <c r="C13844" s="113">
        <v>2003</v>
      </c>
      <c r="D13844" s="113" t="s">
        <v>122</v>
      </c>
      <c r="E13844" s="113" t="s">
        <v>125</v>
      </c>
      <c r="F13844" s="113" t="s">
        <v>200</v>
      </c>
      <c r="G13844" s="113">
        <v>0.15206502442268699</v>
      </c>
    </row>
    <row r="13845" spans="1:7" x14ac:dyDescent="0.25">
      <c r="A13845" s="108" t="str">
        <f t="shared" si="216"/>
        <v>KZ_2003_NATIONAL TOTAL_Cd</v>
      </c>
      <c r="B13845" s="113" t="s">
        <v>156</v>
      </c>
      <c r="C13845" s="113">
        <v>2003</v>
      </c>
      <c r="D13845" s="113" t="s">
        <v>122</v>
      </c>
      <c r="E13845" s="113" t="s">
        <v>126</v>
      </c>
      <c r="F13845" s="113" t="s">
        <v>200</v>
      </c>
      <c r="G13845" s="113">
        <v>7.9036959509939993E-3</v>
      </c>
    </row>
    <row r="13846" spans="1:7" x14ac:dyDescent="0.25">
      <c r="A13846" s="108" t="str">
        <f t="shared" si="216"/>
        <v>KZ_2003_NATIONAL TOTAL_Hg</v>
      </c>
      <c r="B13846" s="113" t="s">
        <v>156</v>
      </c>
      <c r="C13846" s="113">
        <v>2003</v>
      </c>
      <c r="D13846" s="113" t="s">
        <v>122</v>
      </c>
      <c r="E13846" s="113" t="s">
        <v>127</v>
      </c>
      <c r="F13846" s="113" t="s">
        <v>200</v>
      </c>
      <c r="G13846" s="113">
        <v>1.55813567907E-2</v>
      </c>
    </row>
    <row r="13847" spans="1:7" x14ac:dyDescent="0.25">
      <c r="A13847" s="108" t="str">
        <f t="shared" si="216"/>
        <v>KZ_2003_NATIONAL TOTAL_DIOX</v>
      </c>
      <c r="B13847" s="113" t="s">
        <v>156</v>
      </c>
      <c r="C13847" s="113">
        <v>2003</v>
      </c>
      <c r="D13847" s="113" t="s">
        <v>122</v>
      </c>
      <c r="E13847" s="113" t="s">
        <v>128</v>
      </c>
      <c r="F13847" s="113" t="s">
        <v>200</v>
      </c>
      <c r="G13847" s="150">
        <v>1.3155456346571999E-7</v>
      </c>
    </row>
    <row r="13848" spans="1:7" x14ac:dyDescent="0.25">
      <c r="A13848" s="108" t="str">
        <f t="shared" si="216"/>
        <v>KZ_2003_NATIONAL TOTAL_PAH</v>
      </c>
      <c r="B13848" s="113" t="s">
        <v>156</v>
      </c>
      <c r="C13848" s="113">
        <v>2003</v>
      </c>
      <c r="D13848" s="113" t="s">
        <v>122</v>
      </c>
      <c r="E13848" s="113" t="s">
        <v>129</v>
      </c>
      <c r="F13848" s="113" t="s">
        <v>200</v>
      </c>
      <c r="G13848" s="113">
        <v>0.17579189148733601</v>
      </c>
    </row>
    <row r="13849" spans="1:7" x14ac:dyDescent="0.25">
      <c r="A13849" s="108" t="str">
        <f t="shared" si="216"/>
        <v>KZ_2003_NATIONAL TOTAL_HCB</v>
      </c>
      <c r="B13849" s="113" t="s">
        <v>156</v>
      </c>
      <c r="C13849" s="113">
        <v>2003</v>
      </c>
      <c r="D13849" s="113" t="s">
        <v>122</v>
      </c>
      <c r="E13849" s="113" t="s">
        <v>130</v>
      </c>
      <c r="F13849" s="113" t="s">
        <v>200</v>
      </c>
      <c r="G13849" s="150">
        <v>9.0089749815999994E-6</v>
      </c>
    </row>
    <row r="13850" spans="1:7" x14ac:dyDescent="0.25">
      <c r="A13850" s="108" t="str">
        <f t="shared" si="216"/>
        <v>KZ_2003_NATIONAL TOTAL_PCB</v>
      </c>
      <c r="B13850" s="113" t="s">
        <v>156</v>
      </c>
      <c r="C13850" s="113">
        <v>2003</v>
      </c>
      <c r="D13850" s="113" t="s">
        <v>122</v>
      </c>
      <c r="E13850" s="113" t="s">
        <v>259</v>
      </c>
      <c r="F13850" s="113" t="s">
        <v>200</v>
      </c>
      <c r="G13850" s="150">
        <v>8.8500131207199995E-5</v>
      </c>
    </row>
    <row r="13851" spans="1:7" x14ac:dyDescent="0.25">
      <c r="A13851" s="108" t="str">
        <f t="shared" si="216"/>
        <v>KZ_2003_1A3(FU)_NOx</v>
      </c>
      <c r="B13851" s="113" t="s">
        <v>156</v>
      </c>
      <c r="C13851" s="113">
        <v>2003</v>
      </c>
      <c r="D13851" s="113" t="s">
        <v>134</v>
      </c>
      <c r="E13851" s="113" t="s">
        <v>199</v>
      </c>
      <c r="F13851" s="113" t="s">
        <v>200</v>
      </c>
      <c r="G13851" s="113">
        <v>39.762875381177999</v>
      </c>
    </row>
    <row r="13852" spans="1:7" x14ac:dyDescent="0.25">
      <c r="A13852" s="108" t="str">
        <f t="shared" si="216"/>
        <v>KZ_2003_1A3(FS)_NOx</v>
      </c>
      <c r="B13852" s="113" t="s">
        <v>156</v>
      </c>
      <c r="C13852" s="113">
        <v>2003</v>
      </c>
      <c r="D13852" s="113" t="s">
        <v>132</v>
      </c>
      <c r="E13852" s="113" t="s">
        <v>199</v>
      </c>
      <c r="F13852" s="113" t="s">
        <v>200</v>
      </c>
      <c r="G13852" s="113">
        <v>0.35755790002490101</v>
      </c>
    </row>
    <row r="13853" spans="1:7" x14ac:dyDescent="0.25">
      <c r="A13853" s="108" t="str">
        <f t="shared" si="216"/>
        <v>KZ_2003_1A3(FU)_NMVOC</v>
      </c>
      <c r="B13853" s="113" t="s">
        <v>156</v>
      </c>
      <c r="C13853" s="113">
        <v>2003</v>
      </c>
      <c r="D13853" s="113" t="s">
        <v>134</v>
      </c>
      <c r="E13853" s="113" t="s">
        <v>123</v>
      </c>
      <c r="F13853" s="113" t="s">
        <v>200</v>
      </c>
      <c r="G13853" s="113">
        <v>29.352038223611299</v>
      </c>
    </row>
    <row r="13854" spans="1:7" x14ac:dyDescent="0.25">
      <c r="A13854" s="108" t="str">
        <f t="shared" si="216"/>
        <v>KZ_2003_1A3(FS)_NMVOC</v>
      </c>
      <c r="B13854" s="113" t="s">
        <v>156</v>
      </c>
      <c r="C13854" s="113">
        <v>2003</v>
      </c>
      <c r="D13854" s="113" t="s">
        <v>132</v>
      </c>
      <c r="E13854" s="113" t="s">
        <v>123</v>
      </c>
      <c r="F13854" s="113" t="s">
        <v>200</v>
      </c>
      <c r="G13854" s="113">
        <v>7.5178308236225604</v>
      </c>
    </row>
    <row r="13855" spans="1:7" x14ac:dyDescent="0.25">
      <c r="A13855" s="108" t="str">
        <f t="shared" si="216"/>
        <v>KZ_2003_1A3(FU)_SOx</v>
      </c>
      <c r="B13855" s="113" t="s">
        <v>156</v>
      </c>
      <c r="C13855" s="113">
        <v>2003</v>
      </c>
      <c r="D13855" s="113" t="s">
        <v>134</v>
      </c>
      <c r="E13855" s="113" t="s">
        <v>201</v>
      </c>
      <c r="F13855" s="113" t="s">
        <v>200</v>
      </c>
      <c r="G13855" s="113">
        <v>7.0374689327727905E-2</v>
      </c>
    </row>
    <row r="13856" spans="1:7" x14ac:dyDescent="0.25">
      <c r="A13856" s="108" t="str">
        <f t="shared" si="216"/>
        <v>KZ_2003_1A3(FS)_SOx</v>
      </c>
      <c r="B13856" s="113" t="s">
        <v>156</v>
      </c>
      <c r="C13856" s="113">
        <v>2003</v>
      </c>
      <c r="D13856" s="113" t="s">
        <v>132</v>
      </c>
      <c r="E13856" s="113" t="s">
        <v>201</v>
      </c>
      <c r="F13856" s="113" t="s">
        <v>200</v>
      </c>
      <c r="G13856" s="113">
        <v>0.110840909443046</v>
      </c>
    </row>
    <row r="13857" spans="1:7" x14ac:dyDescent="0.25">
      <c r="A13857" s="108" t="str">
        <f t="shared" si="216"/>
        <v>KZ_2003_1A3(FU)_NH3</v>
      </c>
      <c r="B13857" s="113" t="s">
        <v>156</v>
      </c>
      <c r="C13857" s="113">
        <v>2003</v>
      </c>
      <c r="D13857" s="113" t="s">
        <v>134</v>
      </c>
      <c r="E13857" s="113" t="s">
        <v>124</v>
      </c>
      <c r="F13857" s="113" t="s">
        <v>200</v>
      </c>
      <c r="G13857" s="113">
        <v>1.6232772628122201</v>
      </c>
    </row>
    <row r="13858" spans="1:7" x14ac:dyDescent="0.25">
      <c r="A13858" s="108" t="str">
        <f t="shared" si="216"/>
        <v>KZ_2003_1A3(FS)_NH3</v>
      </c>
      <c r="B13858" s="113" t="s">
        <v>156</v>
      </c>
      <c r="C13858" s="113">
        <v>2003</v>
      </c>
      <c r="D13858" s="113" t="s">
        <v>132</v>
      </c>
      <c r="E13858" s="113" t="s">
        <v>124</v>
      </c>
      <c r="F13858" s="113" t="s">
        <v>200</v>
      </c>
      <c r="G13858" s="113">
        <v>1.17304882957399E-2</v>
      </c>
    </row>
    <row r="13859" spans="1:7" x14ac:dyDescent="0.25">
      <c r="A13859" s="108" t="str">
        <f t="shared" si="216"/>
        <v>KZ_2003_1A3(FU)_PM2.5</v>
      </c>
      <c r="B13859" s="113" t="s">
        <v>156</v>
      </c>
      <c r="C13859" s="113">
        <v>2003</v>
      </c>
      <c r="D13859" s="113" t="s">
        <v>134</v>
      </c>
      <c r="E13859" s="113" t="s">
        <v>203</v>
      </c>
      <c r="F13859" s="113" t="s">
        <v>200</v>
      </c>
      <c r="G13859" s="113">
        <v>1.21337662415299</v>
      </c>
    </row>
    <row r="13860" spans="1:7" x14ac:dyDescent="0.25">
      <c r="A13860" s="108" t="str">
        <f t="shared" si="216"/>
        <v>KZ_2003_1A3(FS)_PM2.5</v>
      </c>
      <c r="B13860" s="113" t="s">
        <v>156</v>
      </c>
      <c r="C13860" s="113">
        <v>2003</v>
      </c>
      <c r="D13860" s="113" t="s">
        <v>132</v>
      </c>
      <c r="E13860" s="113" t="s">
        <v>203</v>
      </c>
      <c r="F13860" s="113" t="s">
        <v>200</v>
      </c>
      <c r="G13860" s="113">
        <v>4.9228655814988898</v>
      </c>
    </row>
    <row r="13861" spans="1:7" x14ac:dyDescent="0.25">
      <c r="A13861" s="108" t="str">
        <f t="shared" si="216"/>
        <v>KZ_2003_3D_NOx</v>
      </c>
      <c r="B13861" s="113" t="s">
        <v>156</v>
      </c>
      <c r="C13861" s="113">
        <v>2003</v>
      </c>
      <c r="D13861" s="113" t="s">
        <v>206</v>
      </c>
      <c r="E13861" s="113" t="s">
        <v>199</v>
      </c>
      <c r="F13861" s="113" t="s">
        <v>200</v>
      </c>
      <c r="G13861" s="113">
        <v>0.71160760000000001</v>
      </c>
    </row>
    <row r="13862" spans="1:7" x14ac:dyDescent="0.25">
      <c r="A13862" s="108" t="str">
        <f t="shared" si="216"/>
        <v>KZ_2004_NATIONAL TOTAL_NOx</v>
      </c>
      <c r="B13862" s="113" t="s">
        <v>156</v>
      </c>
      <c r="C13862" s="113">
        <v>2004</v>
      </c>
      <c r="D13862" s="113" t="s">
        <v>122</v>
      </c>
      <c r="E13862" s="113" t="s">
        <v>199</v>
      </c>
      <c r="F13862" s="113" t="s">
        <v>200</v>
      </c>
      <c r="G13862" s="113">
        <v>445.86999109965598</v>
      </c>
    </row>
    <row r="13863" spans="1:7" x14ac:dyDescent="0.25">
      <c r="A13863" s="108" t="str">
        <f t="shared" si="216"/>
        <v>KZ_2004_NATIONAL TOTAL_NMVOC</v>
      </c>
      <c r="B13863" s="113" t="s">
        <v>156</v>
      </c>
      <c r="C13863" s="113">
        <v>2004</v>
      </c>
      <c r="D13863" s="113" t="s">
        <v>122</v>
      </c>
      <c r="E13863" s="113" t="s">
        <v>123</v>
      </c>
      <c r="F13863" s="113" t="s">
        <v>200</v>
      </c>
      <c r="G13863" s="113">
        <v>297.64291243222198</v>
      </c>
    </row>
    <row r="13864" spans="1:7" x14ac:dyDescent="0.25">
      <c r="A13864" s="108" t="str">
        <f t="shared" si="216"/>
        <v>KZ_2004_NATIONAL TOTAL_SOx</v>
      </c>
      <c r="B13864" s="113" t="s">
        <v>156</v>
      </c>
      <c r="C13864" s="113">
        <v>2004</v>
      </c>
      <c r="D13864" s="113" t="s">
        <v>122</v>
      </c>
      <c r="E13864" s="113" t="s">
        <v>201</v>
      </c>
      <c r="F13864" s="113" t="s">
        <v>200</v>
      </c>
      <c r="G13864" s="113">
        <v>1383.3184574531999</v>
      </c>
    </row>
    <row r="13865" spans="1:7" x14ac:dyDescent="0.25">
      <c r="A13865" s="108" t="str">
        <f t="shared" si="216"/>
        <v>KZ_2004_NATIONAL TOTAL_NH3</v>
      </c>
      <c r="B13865" s="113" t="s">
        <v>156</v>
      </c>
      <c r="C13865" s="113">
        <v>2004</v>
      </c>
      <c r="D13865" s="113" t="s">
        <v>122</v>
      </c>
      <c r="E13865" s="113" t="s">
        <v>124</v>
      </c>
      <c r="F13865" s="113" t="s">
        <v>200</v>
      </c>
      <c r="G13865" s="113">
        <v>218.92305006421</v>
      </c>
    </row>
    <row r="13866" spans="1:7" x14ac:dyDescent="0.25">
      <c r="A13866" s="108" t="str">
        <f t="shared" si="216"/>
        <v>KZ_2004_NATIONAL TOTAL_PM2.5</v>
      </c>
      <c r="B13866" s="113" t="s">
        <v>156</v>
      </c>
      <c r="C13866" s="113">
        <v>2004</v>
      </c>
      <c r="D13866" s="113" t="s">
        <v>122</v>
      </c>
      <c r="E13866" s="113" t="s">
        <v>203</v>
      </c>
      <c r="F13866" s="113" t="s">
        <v>200</v>
      </c>
      <c r="G13866" s="113">
        <v>74.258861681116898</v>
      </c>
    </row>
    <row r="13867" spans="1:7" x14ac:dyDescent="0.25">
      <c r="A13867" s="108" t="str">
        <f t="shared" si="216"/>
        <v>KZ_2004_NATIONAL TOTAL_Pb</v>
      </c>
      <c r="B13867" s="113" t="s">
        <v>156</v>
      </c>
      <c r="C13867" s="113">
        <v>2004</v>
      </c>
      <c r="D13867" s="113" t="s">
        <v>122</v>
      </c>
      <c r="E13867" s="113" t="s">
        <v>125</v>
      </c>
      <c r="F13867" s="113" t="s">
        <v>200</v>
      </c>
      <c r="G13867" s="113">
        <v>0.188062580949833</v>
      </c>
    </row>
    <row r="13868" spans="1:7" x14ac:dyDescent="0.25">
      <c r="A13868" s="108" t="str">
        <f t="shared" si="216"/>
        <v>KZ_2004_NATIONAL TOTAL_Cd</v>
      </c>
      <c r="B13868" s="113" t="s">
        <v>156</v>
      </c>
      <c r="C13868" s="113">
        <v>2004</v>
      </c>
      <c r="D13868" s="113" t="s">
        <v>122</v>
      </c>
      <c r="E13868" s="113" t="s">
        <v>126</v>
      </c>
      <c r="F13868" s="113" t="s">
        <v>200</v>
      </c>
      <c r="G13868" s="113">
        <v>1.0281524531638501E-2</v>
      </c>
    </row>
    <row r="13869" spans="1:7" x14ac:dyDescent="0.25">
      <c r="A13869" s="108" t="str">
        <f t="shared" si="216"/>
        <v>KZ_2004_NATIONAL TOTAL_Hg</v>
      </c>
      <c r="B13869" s="113" t="s">
        <v>156</v>
      </c>
      <c r="C13869" s="113">
        <v>2004</v>
      </c>
      <c r="D13869" s="113" t="s">
        <v>122</v>
      </c>
      <c r="E13869" s="113" t="s">
        <v>127</v>
      </c>
      <c r="F13869" s="113" t="s">
        <v>200</v>
      </c>
      <c r="G13869" s="113">
        <v>1.6282385766082999E-2</v>
      </c>
    </row>
    <row r="13870" spans="1:7" x14ac:dyDescent="0.25">
      <c r="A13870" s="108" t="str">
        <f t="shared" si="216"/>
        <v>KZ_2004_NATIONAL TOTAL_DIOX</v>
      </c>
      <c r="B13870" s="113" t="s">
        <v>156</v>
      </c>
      <c r="C13870" s="113">
        <v>2004</v>
      </c>
      <c r="D13870" s="113" t="s">
        <v>122</v>
      </c>
      <c r="E13870" s="113" t="s">
        <v>128</v>
      </c>
      <c r="F13870" s="113" t="s">
        <v>200</v>
      </c>
      <c r="G13870" s="150">
        <v>2.10305485817352E-7</v>
      </c>
    </row>
    <row r="13871" spans="1:7" x14ac:dyDescent="0.25">
      <c r="A13871" s="108" t="str">
        <f t="shared" si="216"/>
        <v>KZ_2004_NATIONAL TOTAL_PAH</v>
      </c>
      <c r="B13871" s="113" t="s">
        <v>156</v>
      </c>
      <c r="C13871" s="113">
        <v>2004</v>
      </c>
      <c r="D13871" s="113" t="s">
        <v>122</v>
      </c>
      <c r="E13871" s="113" t="s">
        <v>129</v>
      </c>
      <c r="F13871" s="113" t="s">
        <v>200</v>
      </c>
      <c r="G13871" s="113">
        <v>0.205144947378296</v>
      </c>
    </row>
    <row r="13872" spans="1:7" x14ac:dyDescent="0.25">
      <c r="A13872" s="108" t="str">
        <f t="shared" si="216"/>
        <v>KZ_2004_NATIONAL TOTAL_HCB</v>
      </c>
      <c r="B13872" s="113" t="s">
        <v>156</v>
      </c>
      <c r="C13872" s="113">
        <v>2004</v>
      </c>
      <c r="D13872" s="113" t="s">
        <v>122</v>
      </c>
      <c r="E13872" s="113" t="s">
        <v>130</v>
      </c>
      <c r="F13872" s="113" t="s">
        <v>200</v>
      </c>
      <c r="G13872" s="150">
        <v>9.3253549049185992E-6</v>
      </c>
    </row>
    <row r="13873" spans="1:7" x14ac:dyDescent="0.25">
      <c r="A13873" s="108" t="str">
        <f t="shared" si="216"/>
        <v>KZ_2004_NATIONAL TOTAL_PCB</v>
      </c>
      <c r="B13873" s="113" t="s">
        <v>156</v>
      </c>
      <c r="C13873" s="113">
        <v>2004</v>
      </c>
      <c r="D13873" s="113" t="s">
        <v>122</v>
      </c>
      <c r="E13873" s="113" t="s">
        <v>259</v>
      </c>
      <c r="F13873" s="113" t="s">
        <v>200</v>
      </c>
      <c r="G13873" s="113">
        <v>1.29793450121544E-4</v>
      </c>
    </row>
    <row r="13874" spans="1:7" x14ac:dyDescent="0.25">
      <c r="A13874" s="108" t="str">
        <f t="shared" si="216"/>
        <v>KZ_2004_1A3(FU)_NOx</v>
      </c>
      <c r="B13874" s="113" t="s">
        <v>156</v>
      </c>
      <c r="C13874" s="113">
        <v>2004</v>
      </c>
      <c r="D13874" s="113" t="s">
        <v>134</v>
      </c>
      <c r="E13874" s="113" t="s">
        <v>199</v>
      </c>
      <c r="F13874" s="113" t="s">
        <v>200</v>
      </c>
      <c r="G13874" s="113">
        <v>55.8266284127821</v>
      </c>
    </row>
    <row r="13875" spans="1:7" x14ac:dyDescent="0.25">
      <c r="A13875" s="108" t="str">
        <f t="shared" si="216"/>
        <v>KZ_2004_1A3(FS)_NOx</v>
      </c>
      <c r="B13875" s="113" t="s">
        <v>156</v>
      </c>
      <c r="C13875" s="113">
        <v>2004</v>
      </c>
      <c r="D13875" s="113" t="s">
        <v>132</v>
      </c>
      <c r="E13875" s="113" t="s">
        <v>199</v>
      </c>
      <c r="F13875" s="113" t="s">
        <v>200</v>
      </c>
      <c r="G13875" s="113">
        <v>0.38242379764228102</v>
      </c>
    </row>
    <row r="13876" spans="1:7" x14ac:dyDescent="0.25">
      <c r="A13876" s="108" t="str">
        <f t="shared" si="216"/>
        <v>KZ_2004_1A3(FU)_NMVOC</v>
      </c>
      <c r="B13876" s="113" t="s">
        <v>156</v>
      </c>
      <c r="C13876" s="113">
        <v>2004</v>
      </c>
      <c r="D13876" s="113" t="s">
        <v>134</v>
      </c>
      <c r="E13876" s="113" t="s">
        <v>123</v>
      </c>
      <c r="F13876" s="113" t="s">
        <v>200</v>
      </c>
      <c r="G13876" s="113">
        <v>31.797678919439701</v>
      </c>
    </row>
    <row r="13877" spans="1:7" x14ac:dyDescent="0.25">
      <c r="A13877" s="108" t="str">
        <f t="shared" si="216"/>
        <v>KZ_2004_1A3(FS)_NMVOC</v>
      </c>
      <c r="B13877" s="113" t="s">
        <v>156</v>
      </c>
      <c r="C13877" s="113">
        <v>2004</v>
      </c>
      <c r="D13877" s="113" t="s">
        <v>132</v>
      </c>
      <c r="E13877" s="113" t="s">
        <v>123</v>
      </c>
      <c r="F13877" s="113" t="s">
        <v>200</v>
      </c>
      <c r="G13877" s="113">
        <v>7.9593510001455101</v>
      </c>
    </row>
    <row r="13878" spans="1:7" x14ac:dyDescent="0.25">
      <c r="A13878" s="108" t="str">
        <f t="shared" si="216"/>
        <v>KZ_2004_1A3(FU)_SOx</v>
      </c>
      <c r="B13878" s="113" t="s">
        <v>156</v>
      </c>
      <c r="C13878" s="113">
        <v>2004</v>
      </c>
      <c r="D13878" s="113" t="s">
        <v>134</v>
      </c>
      <c r="E13878" s="113" t="s">
        <v>201</v>
      </c>
      <c r="F13878" s="113" t="s">
        <v>200</v>
      </c>
      <c r="G13878" s="113">
        <v>9.1603881006118701E-2</v>
      </c>
    </row>
    <row r="13879" spans="1:7" x14ac:dyDescent="0.25">
      <c r="A13879" s="108" t="str">
        <f t="shared" si="216"/>
        <v>KZ_2004_1A3(FS)_SOx</v>
      </c>
      <c r="B13879" s="113" t="s">
        <v>156</v>
      </c>
      <c r="C13879" s="113">
        <v>2004</v>
      </c>
      <c r="D13879" s="113" t="s">
        <v>132</v>
      </c>
      <c r="E13879" s="113" t="s">
        <v>201</v>
      </c>
      <c r="F13879" s="113" t="s">
        <v>200</v>
      </c>
      <c r="G13879" s="113">
        <v>0.118872423885188</v>
      </c>
    </row>
    <row r="13880" spans="1:7" x14ac:dyDescent="0.25">
      <c r="A13880" s="108" t="str">
        <f t="shared" si="216"/>
        <v>KZ_2004_1A3(FU)_NH3</v>
      </c>
      <c r="B13880" s="113" t="s">
        <v>156</v>
      </c>
      <c r="C13880" s="113">
        <v>2004</v>
      </c>
      <c r="D13880" s="113" t="s">
        <v>134</v>
      </c>
      <c r="E13880" s="113" t="s">
        <v>124</v>
      </c>
      <c r="F13880" s="113" t="s">
        <v>200</v>
      </c>
      <c r="G13880" s="113">
        <v>1.6585103894634601</v>
      </c>
    </row>
    <row r="13881" spans="1:7" x14ac:dyDescent="0.25">
      <c r="A13881" s="108" t="str">
        <f t="shared" si="216"/>
        <v>KZ_2004_1A3(FS)_NH3</v>
      </c>
      <c r="B13881" s="113" t="s">
        <v>156</v>
      </c>
      <c r="C13881" s="113">
        <v>2004</v>
      </c>
      <c r="D13881" s="113" t="s">
        <v>132</v>
      </c>
      <c r="E13881" s="113" t="s">
        <v>124</v>
      </c>
      <c r="F13881" s="113" t="s">
        <v>200</v>
      </c>
      <c r="G13881" s="113">
        <v>1.25883515031554E-2</v>
      </c>
    </row>
    <row r="13882" spans="1:7" x14ac:dyDescent="0.25">
      <c r="A13882" s="108" t="str">
        <f t="shared" si="216"/>
        <v>KZ_2004_1A3(FU)_PM2.5</v>
      </c>
      <c r="B13882" s="113" t="s">
        <v>156</v>
      </c>
      <c r="C13882" s="113">
        <v>2004</v>
      </c>
      <c r="D13882" s="113" t="s">
        <v>134</v>
      </c>
      <c r="E13882" s="113" t="s">
        <v>203</v>
      </c>
      <c r="F13882" s="113" t="s">
        <v>200</v>
      </c>
      <c r="G13882" s="113">
        <v>1.71343386831545</v>
      </c>
    </row>
    <row r="13883" spans="1:7" x14ac:dyDescent="0.25">
      <c r="A13883" s="108" t="str">
        <f t="shared" si="216"/>
        <v>KZ_2004_1A3(FS)_PM2.5</v>
      </c>
      <c r="B13883" s="113" t="s">
        <v>156</v>
      </c>
      <c r="C13883" s="113">
        <v>2004</v>
      </c>
      <c r="D13883" s="113" t="s">
        <v>132</v>
      </c>
      <c r="E13883" s="113" t="s">
        <v>203</v>
      </c>
      <c r="F13883" s="113" t="s">
        <v>200</v>
      </c>
      <c r="G13883" s="113">
        <v>5.0062289739744701</v>
      </c>
    </row>
    <row r="13884" spans="1:7" x14ac:dyDescent="0.25">
      <c r="A13884" s="108" t="str">
        <f t="shared" si="216"/>
        <v>KZ_2004_3D_NOx</v>
      </c>
      <c r="B13884" s="113" t="s">
        <v>156</v>
      </c>
      <c r="C13884" s="113">
        <v>2004</v>
      </c>
      <c r="D13884" s="113" t="s">
        <v>206</v>
      </c>
      <c r="E13884" s="113" t="s">
        <v>199</v>
      </c>
      <c r="F13884" s="113" t="s">
        <v>200</v>
      </c>
      <c r="G13884" s="113">
        <v>0.79779800000000001</v>
      </c>
    </row>
    <row r="13885" spans="1:7" x14ac:dyDescent="0.25">
      <c r="A13885" s="108" t="str">
        <f t="shared" si="216"/>
        <v>KZ_2005_NATIONAL TOTAL_NOx</v>
      </c>
      <c r="B13885" s="113" t="s">
        <v>156</v>
      </c>
      <c r="C13885" s="113">
        <v>2005</v>
      </c>
      <c r="D13885" s="113" t="s">
        <v>122</v>
      </c>
      <c r="E13885" s="113" t="s">
        <v>199</v>
      </c>
      <c r="F13885" s="113" t="s">
        <v>200</v>
      </c>
      <c r="G13885" s="113">
        <v>3821.8945530004999</v>
      </c>
    </row>
    <row r="13886" spans="1:7" x14ac:dyDescent="0.25">
      <c r="A13886" s="108" t="str">
        <f t="shared" si="216"/>
        <v>KZ_2005_NATIONAL TOTAL_NMVOC</v>
      </c>
      <c r="B13886" s="113" t="s">
        <v>156</v>
      </c>
      <c r="C13886" s="113">
        <v>2005</v>
      </c>
      <c r="D13886" s="113" t="s">
        <v>122</v>
      </c>
      <c r="E13886" s="113" t="s">
        <v>123</v>
      </c>
      <c r="F13886" s="113" t="s">
        <v>200</v>
      </c>
      <c r="G13886" s="113">
        <v>585.95044736607895</v>
      </c>
    </row>
    <row r="13887" spans="1:7" x14ac:dyDescent="0.25">
      <c r="A13887" s="108" t="str">
        <f t="shared" si="216"/>
        <v>KZ_2005_NATIONAL TOTAL_SOx</v>
      </c>
      <c r="B13887" s="113" t="s">
        <v>156</v>
      </c>
      <c r="C13887" s="113">
        <v>2005</v>
      </c>
      <c r="D13887" s="113" t="s">
        <v>122</v>
      </c>
      <c r="E13887" s="113" t="s">
        <v>201</v>
      </c>
      <c r="F13887" s="113" t="s">
        <v>200</v>
      </c>
      <c r="G13887" s="113">
        <v>1478.5066956803901</v>
      </c>
    </row>
    <row r="13888" spans="1:7" x14ac:dyDescent="0.25">
      <c r="A13888" s="108" t="str">
        <f t="shared" si="216"/>
        <v>KZ_2005_NATIONAL TOTAL_NH3</v>
      </c>
      <c r="B13888" s="113" t="s">
        <v>156</v>
      </c>
      <c r="C13888" s="113">
        <v>2005</v>
      </c>
      <c r="D13888" s="113" t="s">
        <v>122</v>
      </c>
      <c r="E13888" s="113" t="s">
        <v>124</v>
      </c>
      <c r="F13888" s="113" t="s">
        <v>200</v>
      </c>
      <c r="G13888" s="113">
        <v>221.866768278493</v>
      </c>
    </row>
    <row r="13889" spans="1:7" x14ac:dyDescent="0.25">
      <c r="A13889" s="108" t="str">
        <f t="shared" si="216"/>
        <v>KZ_2005_NATIONAL TOTAL_PM2.5</v>
      </c>
      <c r="B13889" s="113" t="s">
        <v>156</v>
      </c>
      <c r="C13889" s="113">
        <v>2005</v>
      </c>
      <c r="D13889" s="113" t="s">
        <v>122</v>
      </c>
      <c r="E13889" s="113" t="s">
        <v>203</v>
      </c>
      <c r="F13889" s="113" t="s">
        <v>200</v>
      </c>
      <c r="G13889" s="113">
        <v>154.089508709629</v>
      </c>
    </row>
    <row r="13890" spans="1:7" x14ac:dyDescent="0.25">
      <c r="A13890" s="108" t="str">
        <f t="shared" ref="A13890:A13953" si="217">CONCATENATE(B13890,"_",C13890,"_",D13890,"_",E13890)</f>
        <v>KZ_2005_NATIONAL TOTAL_Pb</v>
      </c>
      <c r="B13890" s="113" t="s">
        <v>156</v>
      </c>
      <c r="C13890" s="113">
        <v>2005</v>
      </c>
      <c r="D13890" s="113" t="s">
        <v>122</v>
      </c>
      <c r="E13890" s="113" t="s">
        <v>125</v>
      </c>
      <c r="F13890" s="113" t="s">
        <v>200</v>
      </c>
      <c r="G13890" s="113">
        <v>0.15291303610189499</v>
      </c>
    </row>
    <row r="13891" spans="1:7" x14ac:dyDescent="0.25">
      <c r="A13891" s="108" t="str">
        <f t="shared" si="217"/>
        <v>KZ_2005_NATIONAL TOTAL_Cd</v>
      </c>
      <c r="B13891" s="113" t="s">
        <v>156</v>
      </c>
      <c r="C13891" s="113">
        <v>2005</v>
      </c>
      <c r="D13891" s="113" t="s">
        <v>122</v>
      </c>
      <c r="E13891" s="113" t="s">
        <v>126</v>
      </c>
      <c r="F13891" s="113" t="s">
        <v>200</v>
      </c>
      <c r="G13891" s="113">
        <v>7.9852065584764906E-3</v>
      </c>
    </row>
    <row r="13892" spans="1:7" x14ac:dyDescent="0.25">
      <c r="A13892" s="108" t="str">
        <f t="shared" si="217"/>
        <v>KZ_2005_NATIONAL TOTAL_Hg</v>
      </c>
      <c r="B13892" s="113" t="s">
        <v>156</v>
      </c>
      <c r="C13892" s="113">
        <v>2005</v>
      </c>
      <c r="D13892" s="113" t="s">
        <v>122</v>
      </c>
      <c r="E13892" s="113" t="s">
        <v>127</v>
      </c>
      <c r="F13892" s="113" t="s">
        <v>200</v>
      </c>
      <c r="G13892" s="113">
        <v>1.2473693665293099E-2</v>
      </c>
    </row>
    <row r="13893" spans="1:7" x14ac:dyDescent="0.25">
      <c r="A13893" s="108" t="str">
        <f t="shared" si="217"/>
        <v>KZ_2005_NATIONAL TOTAL_DIOX</v>
      </c>
      <c r="B13893" s="113" t="s">
        <v>156</v>
      </c>
      <c r="C13893" s="113">
        <v>2005</v>
      </c>
      <c r="D13893" s="113" t="s">
        <v>122</v>
      </c>
      <c r="E13893" s="113" t="s">
        <v>128</v>
      </c>
      <c r="F13893" s="113" t="s">
        <v>200</v>
      </c>
      <c r="G13893" s="150">
        <v>1.6638670200639899E-7</v>
      </c>
    </row>
    <row r="13894" spans="1:7" x14ac:dyDescent="0.25">
      <c r="A13894" s="108" t="str">
        <f t="shared" si="217"/>
        <v>KZ_2005_NATIONAL TOTAL_PAH</v>
      </c>
      <c r="B13894" s="113" t="s">
        <v>156</v>
      </c>
      <c r="C13894" s="113">
        <v>2005</v>
      </c>
      <c r="D13894" s="113" t="s">
        <v>122</v>
      </c>
      <c r="E13894" s="113" t="s">
        <v>129</v>
      </c>
      <c r="F13894" s="113" t="s">
        <v>200</v>
      </c>
      <c r="G13894" s="113">
        <v>0.20548015879419801</v>
      </c>
    </row>
    <row r="13895" spans="1:7" x14ac:dyDescent="0.25">
      <c r="A13895" s="108" t="str">
        <f t="shared" si="217"/>
        <v>KZ_2005_NATIONAL TOTAL_HCB</v>
      </c>
      <c r="B13895" s="113" t="s">
        <v>156</v>
      </c>
      <c r="C13895" s="113">
        <v>2005</v>
      </c>
      <c r="D13895" s="113" t="s">
        <v>122</v>
      </c>
      <c r="E13895" s="113" t="s">
        <v>130</v>
      </c>
      <c r="F13895" s="113" t="s">
        <v>200</v>
      </c>
      <c r="G13895" s="150">
        <v>1.0297961232434599E-5</v>
      </c>
    </row>
    <row r="13896" spans="1:7" x14ac:dyDescent="0.25">
      <c r="A13896" s="108" t="str">
        <f t="shared" si="217"/>
        <v>KZ_2005_NATIONAL TOTAL_PCB</v>
      </c>
      <c r="B13896" s="113" t="s">
        <v>156</v>
      </c>
      <c r="C13896" s="113">
        <v>2005</v>
      </c>
      <c r="D13896" s="113" t="s">
        <v>122</v>
      </c>
      <c r="E13896" s="113" t="s">
        <v>259</v>
      </c>
      <c r="F13896" s="113" t="s">
        <v>200</v>
      </c>
      <c r="G13896" s="113">
        <v>1.03015238008136E-4</v>
      </c>
    </row>
    <row r="13897" spans="1:7" x14ac:dyDescent="0.25">
      <c r="A13897" s="108" t="str">
        <f t="shared" si="217"/>
        <v>KZ_2005_1A3(FU)_NOx</v>
      </c>
      <c r="B13897" s="113" t="s">
        <v>156</v>
      </c>
      <c r="C13897" s="113">
        <v>2005</v>
      </c>
      <c r="D13897" s="113" t="s">
        <v>134</v>
      </c>
      <c r="E13897" s="113" t="s">
        <v>199</v>
      </c>
      <c r="F13897" s="113" t="s">
        <v>200</v>
      </c>
      <c r="G13897" s="113">
        <v>53.010665452943201</v>
      </c>
    </row>
    <row r="13898" spans="1:7" x14ac:dyDescent="0.25">
      <c r="A13898" s="108" t="str">
        <f t="shared" si="217"/>
        <v>KZ_2005_1A3(FS)_NOx</v>
      </c>
      <c r="B13898" s="113" t="s">
        <v>156</v>
      </c>
      <c r="C13898" s="113">
        <v>2005</v>
      </c>
      <c r="D13898" s="113" t="s">
        <v>132</v>
      </c>
      <c r="E13898" s="113" t="s">
        <v>199</v>
      </c>
      <c r="F13898" s="113" t="s">
        <v>200</v>
      </c>
      <c r="G13898" s="113">
        <v>0.44129790598193802</v>
      </c>
    </row>
    <row r="13899" spans="1:7" x14ac:dyDescent="0.25">
      <c r="A13899" s="108" t="str">
        <f t="shared" si="217"/>
        <v>KZ_2005_1A3(FU)_NMVOC</v>
      </c>
      <c r="B13899" s="113" t="s">
        <v>156</v>
      </c>
      <c r="C13899" s="113">
        <v>2005</v>
      </c>
      <c r="D13899" s="113" t="s">
        <v>134</v>
      </c>
      <c r="E13899" s="113" t="s">
        <v>123</v>
      </c>
      <c r="F13899" s="113" t="s">
        <v>200</v>
      </c>
      <c r="G13899" s="113">
        <v>38.8204229718013</v>
      </c>
    </row>
    <row r="13900" spans="1:7" x14ac:dyDescent="0.25">
      <c r="A13900" s="108" t="str">
        <f t="shared" si="217"/>
        <v>KZ_2005_1A3(FS)_NMVOC</v>
      </c>
      <c r="B13900" s="113" t="s">
        <v>156</v>
      </c>
      <c r="C13900" s="113">
        <v>2005</v>
      </c>
      <c r="D13900" s="113" t="s">
        <v>132</v>
      </c>
      <c r="E13900" s="113" t="s">
        <v>123</v>
      </c>
      <c r="F13900" s="113" t="s">
        <v>200</v>
      </c>
      <c r="G13900" s="113">
        <v>9.5791731337752406</v>
      </c>
    </row>
    <row r="13901" spans="1:7" x14ac:dyDescent="0.25">
      <c r="A13901" s="108" t="str">
        <f t="shared" si="217"/>
        <v>KZ_2005_1A3(FU)_SOx</v>
      </c>
      <c r="B13901" s="113" t="s">
        <v>156</v>
      </c>
      <c r="C13901" s="113">
        <v>2005</v>
      </c>
      <c r="D13901" s="113" t="s">
        <v>134</v>
      </c>
      <c r="E13901" s="113" t="s">
        <v>201</v>
      </c>
      <c r="F13901" s="113" t="s">
        <v>200</v>
      </c>
      <c r="G13901" s="113">
        <v>9.4594711591627106E-2</v>
      </c>
    </row>
    <row r="13902" spans="1:7" x14ac:dyDescent="0.25">
      <c r="A13902" s="108" t="str">
        <f t="shared" si="217"/>
        <v>KZ_2005_1A3(FS)_SOx</v>
      </c>
      <c r="B13902" s="113" t="s">
        <v>156</v>
      </c>
      <c r="C13902" s="113">
        <v>2005</v>
      </c>
      <c r="D13902" s="113" t="s">
        <v>132</v>
      </c>
      <c r="E13902" s="113" t="s">
        <v>201</v>
      </c>
      <c r="F13902" s="113" t="s">
        <v>200</v>
      </c>
      <c r="G13902" s="113">
        <v>0.12762040927221999</v>
      </c>
    </row>
    <row r="13903" spans="1:7" x14ac:dyDescent="0.25">
      <c r="A13903" s="108" t="str">
        <f t="shared" si="217"/>
        <v>KZ_2005_1A3(FU)_NH3</v>
      </c>
      <c r="B13903" s="113" t="s">
        <v>156</v>
      </c>
      <c r="C13903" s="113">
        <v>2005</v>
      </c>
      <c r="D13903" s="113" t="s">
        <v>134</v>
      </c>
      <c r="E13903" s="113" t="s">
        <v>124</v>
      </c>
      <c r="F13903" s="113" t="s">
        <v>200</v>
      </c>
      <c r="G13903" s="113">
        <v>2.09220433233464</v>
      </c>
    </row>
    <row r="13904" spans="1:7" x14ac:dyDescent="0.25">
      <c r="A13904" s="108" t="str">
        <f t="shared" si="217"/>
        <v>KZ_2005_1A3(FS)_NH3</v>
      </c>
      <c r="B13904" s="113" t="s">
        <v>156</v>
      </c>
      <c r="C13904" s="113">
        <v>2005</v>
      </c>
      <c r="D13904" s="113" t="s">
        <v>132</v>
      </c>
      <c r="E13904" s="113" t="s">
        <v>124</v>
      </c>
      <c r="F13904" s="113" t="s">
        <v>200</v>
      </c>
      <c r="G13904" s="113">
        <v>1.3773680493261E-2</v>
      </c>
    </row>
    <row r="13905" spans="1:7" x14ac:dyDescent="0.25">
      <c r="A13905" s="108" t="str">
        <f t="shared" si="217"/>
        <v>KZ_2005_1A3(FU)_PM2.5</v>
      </c>
      <c r="B13905" s="113" t="s">
        <v>156</v>
      </c>
      <c r="C13905" s="113">
        <v>2005</v>
      </c>
      <c r="D13905" s="113" t="s">
        <v>134</v>
      </c>
      <c r="E13905" s="113" t="s">
        <v>203</v>
      </c>
      <c r="F13905" s="113" t="s">
        <v>200</v>
      </c>
      <c r="G13905" s="113">
        <v>1.6695328804946501</v>
      </c>
    </row>
    <row r="13906" spans="1:7" x14ac:dyDescent="0.25">
      <c r="A13906" s="108" t="str">
        <f t="shared" si="217"/>
        <v>KZ_2005_1A3(FS)_PM2.5</v>
      </c>
      <c r="B13906" s="113" t="s">
        <v>156</v>
      </c>
      <c r="C13906" s="113">
        <v>2005</v>
      </c>
      <c r="D13906" s="113" t="s">
        <v>132</v>
      </c>
      <c r="E13906" s="113" t="s">
        <v>203</v>
      </c>
      <c r="F13906" s="113" t="s">
        <v>200</v>
      </c>
      <c r="G13906" s="113">
        <v>5.8750141874729103</v>
      </c>
    </row>
    <row r="13907" spans="1:7" x14ac:dyDescent="0.25">
      <c r="A13907" s="108" t="str">
        <f t="shared" si="217"/>
        <v>KZ_2005_3D_NOx</v>
      </c>
      <c r="B13907" s="113" t="s">
        <v>156</v>
      </c>
      <c r="C13907" s="113">
        <v>2005</v>
      </c>
      <c r="D13907" s="113" t="s">
        <v>206</v>
      </c>
      <c r="E13907" s="113" t="s">
        <v>199</v>
      </c>
      <c r="F13907" s="113" t="s">
        <v>200</v>
      </c>
      <c r="G13907" s="113">
        <v>0.72909294999999996</v>
      </c>
    </row>
    <row r="13908" spans="1:7" x14ac:dyDescent="0.25">
      <c r="A13908" s="108" t="str">
        <f t="shared" si="217"/>
        <v>KZ_2006_NATIONAL TOTAL_NOx</v>
      </c>
      <c r="B13908" s="113" t="s">
        <v>156</v>
      </c>
      <c r="C13908" s="113">
        <v>2006</v>
      </c>
      <c r="D13908" s="113" t="s">
        <v>122</v>
      </c>
      <c r="E13908" s="113" t="s">
        <v>199</v>
      </c>
      <c r="F13908" s="113" t="s">
        <v>200</v>
      </c>
      <c r="G13908" s="113">
        <v>3848.98651462199</v>
      </c>
    </row>
    <row r="13909" spans="1:7" x14ac:dyDescent="0.25">
      <c r="A13909" s="108" t="str">
        <f t="shared" si="217"/>
        <v>KZ_2006_NATIONAL TOTAL_NMVOC</v>
      </c>
      <c r="B13909" s="113" t="s">
        <v>156</v>
      </c>
      <c r="C13909" s="113">
        <v>2006</v>
      </c>
      <c r="D13909" s="113" t="s">
        <v>122</v>
      </c>
      <c r="E13909" s="113" t="s">
        <v>123</v>
      </c>
      <c r="F13909" s="113" t="s">
        <v>200</v>
      </c>
      <c r="G13909" s="113">
        <v>592.45154455225895</v>
      </c>
    </row>
    <row r="13910" spans="1:7" x14ac:dyDescent="0.25">
      <c r="A13910" s="108" t="str">
        <f t="shared" si="217"/>
        <v>KZ_2006_NATIONAL TOTAL_SOx</v>
      </c>
      <c r="B13910" s="113" t="s">
        <v>156</v>
      </c>
      <c r="C13910" s="113">
        <v>2006</v>
      </c>
      <c r="D13910" s="113" t="s">
        <v>122</v>
      </c>
      <c r="E13910" s="113" t="s">
        <v>201</v>
      </c>
      <c r="F13910" s="113" t="s">
        <v>200</v>
      </c>
      <c r="G13910" s="113">
        <v>1628.86171001398</v>
      </c>
    </row>
    <row r="13911" spans="1:7" x14ac:dyDescent="0.25">
      <c r="A13911" s="108" t="str">
        <f t="shared" si="217"/>
        <v>KZ_2006_NATIONAL TOTAL_NH3</v>
      </c>
      <c r="B13911" s="113" t="s">
        <v>156</v>
      </c>
      <c r="C13911" s="113">
        <v>2006</v>
      </c>
      <c r="D13911" s="113" t="s">
        <v>122</v>
      </c>
      <c r="E13911" s="113" t="s">
        <v>124</v>
      </c>
      <c r="F13911" s="113" t="s">
        <v>200</v>
      </c>
      <c r="G13911" s="113">
        <v>234.211040707172</v>
      </c>
    </row>
    <row r="13912" spans="1:7" x14ac:dyDescent="0.25">
      <c r="A13912" s="108" t="str">
        <f t="shared" si="217"/>
        <v>KZ_2006_NATIONAL TOTAL_PM2.5</v>
      </c>
      <c r="B13912" s="113" t="s">
        <v>156</v>
      </c>
      <c r="C13912" s="113">
        <v>2006</v>
      </c>
      <c r="D13912" s="113" t="s">
        <v>122</v>
      </c>
      <c r="E13912" s="113" t="s">
        <v>203</v>
      </c>
      <c r="F13912" s="113" t="s">
        <v>200</v>
      </c>
      <c r="G13912" s="113">
        <v>141.566998389079</v>
      </c>
    </row>
    <row r="13913" spans="1:7" x14ac:dyDescent="0.25">
      <c r="A13913" s="108" t="str">
        <f t="shared" si="217"/>
        <v>KZ_2006_NATIONAL TOTAL_Pb</v>
      </c>
      <c r="B13913" s="113" t="s">
        <v>156</v>
      </c>
      <c r="C13913" s="113">
        <v>2006</v>
      </c>
      <c r="D13913" s="113" t="s">
        <v>122</v>
      </c>
      <c r="E13913" s="113" t="s">
        <v>125</v>
      </c>
      <c r="F13913" s="113" t="s">
        <v>200</v>
      </c>
      <c r="G13913" s="113">
        <v>0.12843168949790101</v>
      </c>
    </row>
    <row r="13914" spans="1:7" x14ac:dyDescent="0.25">
      <c r="A13914" s="108" t="str">
        <f t="shared" si="217"/>
        <v>KZ_2006_NATIONAL TOTAL_Cd</v>
      </c>
      <c r="B13914" s="113" t="s">
        <v>156</v>
      </c>
      <c r="C13914" s="113">
        <v>2006</v>
      </c>
      <c r="D13914" s="113" t="s">
        <v>122</v>
      </c>
      <c r="E13914" s="113" t="s">
        <v>126</v>
      </c>
      <c r="F13914" s="113" t="s">
        <v>200</v>
      </c>
      <c r="G13914" s="113">
        <v>8.0900454998805004E-3</v>
      </c>
    </row>
    <row r="13915" spans="1:7" x14ac:dyDescent="0.25">
      <c r="A13915" s="108" t="str">
        <f t="shared" si="217"/>
        <v>KZ_2006_NATIONAL TOTAL_Hg</v>
      </c>
      <c r="B13915" s="113" t="s">
        <v>156</v>
      </c>
      <c r="C13915" s="113">
        <v>2006</v>
      </c>
      <c r="D13915" s="113" t="s">
        <v>122</v>
      </c>
      <c r="E13915" s="113" t="s">
        <v>127</v>
      </c>
      <c r="F13915" s="113" t="s">
        <v>200</v>
      </c>
      <c r="G13915" s="113">
        <v>5.9254605933232E-3</v>
      </c>
    </row>
    <row r="13916" spans="1:7" x14ac:dyDescent="0.25">
      <c r="A13916" s="108" t="str">
        <f t="shared" si="217"/>
        <v>KZ_2006_NATIONAL TOTAL_DIOX</v>
      </c>
      <c r="B13916" s="113" t="s">
        <v>156</v>
      </c>
      <c r="C13916" s="113">
        <v>2006</v>
      </c>
      <c r="D13916" s="113" t="s">
        <v>122</v>
      </c>
      <c r="E13916" s="113" t="s">
        <v>128</v>
      </c>
      <c r="F13916" s="113" t="s">
        <v>200</v>
      </c>
      <c r="G13916" s="150">
        <v>1.8887694291703999E-7</v>
      </c>
    </row>
    <row r="13917" spans="1:7" x14ac:dyDescent="0.25">
      <c r="A13917" s="108" t="str">
        <f t="shared" si="217"/>
        <v>KZ_2006_NATIONAL TOTAL_PAH</v>
      </c>
      <c r="B13917" s="113" t="s">
        <v>156</v>
      </c>
      <c r="C13917" s="113">
        <v>2006</v>
      </c>
      <c r="D13917" s="113" t="s">
        <v>122</v>
      </c>
      <c r="E13917" s="113" t="s">
        <v>129</v>
      </c>
      <c r="F13917" s="113" t="s">
        <v>200</v>
      </c>
      <c r="G13917" s="113">
        <v>0.20716993278960999</v>
      </c>
    </row>
    <row r="13918" spans="1:7" x14ac:dyDescent="0.25">
      <c r="A13918" s="108" t="str">
        <f t="shared" si="217"/>
        <v>KZ_2006_NATIONAL TOTAL_HCB</v>
      </c>
      <c r="B13918" s="113" t="s">
        <v>156</v>
      </c>
      <c r="C13918" s="113">
        <v>2006</v>
      </c>
      <c r="D13918" s="113" t="s">
        <v>122</v>
      </c>
      <c r="E13918" s="113" t="s">
        <v>130</v>
      </c>
      <c r="F13918" s="113" t="s">
        <v>200</v>
      </c>
      <c r="G13918" s="150">
        <v>1.0819397610600001E-5</v>
      </c>
    </row>
    <row r="13919" spans="1:7" x14ac:dyDescent="0.25">
      <c r="A13919" s="108" t="str">
        <f t="shared" si="217"/>
        <v>KZ_2006_NATIONAL TOTAL_PCB</v>
      </c>
      <c r="B13919" s="113" t="s">
        <v>156</v>
      </c>
      <c r="C13919" s="113">
        <v>2006</v>
      </c>
      <c r="D13919" s="113" t="s">
        <v>122</v>
      </c>
      <c r="E13919" s="113" t="s">
        <v>259</v>
      </c>
      <c r="F13919" s="113" t="s">
        <v>200</v>
      </c>
      <c r="G13919" s="150">
        <v>8.4316513696599998E-5</v>
      </c>
    </row>
    <row r="13920" spans="1:7" x14ac:dyDescent="0.25">
      <c r="A13920" s="108" t="str">
        <f t="shared" si="217"/>
        <v>KZ_2006_1A3(FU)_NOx</v>
      </c>
      <c r="B13920" s="113" t="s">
        <v>156</v>
      </c>
      <c r="C13920" s="113">
        <v>2006</v>
      </c>
      <c r="D13920" s="113" t="s">
        <v>134</v>
      </c>
      <c r="E13920" s="113" t="s">
        <v>199</v>
      </c>
      <c r="F13920" s="113" t="s">
        <v>200</v>
      </c>
      <c r="G13920" s="113">
        <v>62.279794541794899</v>
      </c>
    </row>
    <row r="13921" spans="1:7" x14ac:dyDescent="0.25">
      <c r="A13921" s="108" t="str">
        <f t="shared" si="217"/>
        <v>KZ_2006_1A3(FS)_NOx</v>
      </c>
      <c r="B13921" s="113" t="s">
        <v>156</v>
      </c>
      <c r="C13921" s="113">
        <v>2006</v>
      </c>
      <c r="D13921" s="113" t="s">
        <v>132</v>
      </c>
      <c r="E13921" s="113" t="s">
        <v>199</v>
      </c>
      <c r="F13921" s="113" t="s">
        <v>200</v>
      </c>
      <c r="G13921" s="113">
        <v>0.488124430894807</v>
      </c>
    </row>
    <row r="13922" spans="1:7" x14ac:dyDescent="0.25">
      <c r="A13922" s="108" t="str">
        <f t="shared" si="217"/>
        <v>KZ_2006_1A3(FU)_NMVOC</v>
      </c>
      <c r="B13922" s="113" t="s">
        <v>156</v>
      </c>
      <c r="C13922" s="113">
        <v>2006</v>
      </c>
      <c r="D13922" s="113" t="s">
        <v>134</v>
      </c>
      <c r="E13922" s="113" t="s">
        <v>123</v>
      </c>
      <c r="F13922" s="113" t="s">
        <v>200</v>
      </c>
      <c r="G13922" s="113">
        <v>44.967753519690902</v>
      </c>
    </row>
    <row r="13923" spans="1:7" x14ac:dyDescent="0.25">
      <c r="A13923" s="108" t="str">
        <f t="shared" si="217"/>
        <v>KZ_2006_1A3(FS)_NMVOC</v>
      </c>
      <c r="B13923" s="113" t="s">
        <v>156</v>
      </c>
      <c r="C13923" s="113">
        <v>2006</v>
      </c>
      <c r="D13923" s="113" t="s">
        <v>132</v>
      </c>
      <c r="E13923" s="113" t="s">
        <v>123</v>
      </c>
      <c r="F13923" s="113" t="s">
        <v>200</v>
      </c>
      <c r="G13923" s="113">
        <v>11.1839506688312</v>
      </c>
    </row>
    <row r="13924" spans="1:7" x14ac:dyDescent="0.25">
      <c r="A13924" s="108" t="str">
        <f t="shared" si="217"/>
        <v>KZ_2006_1A3(FU)_SOx</v>
      </c>
      <c r="B13924" s="113" t="s">
        <v>156</v>
      </c>
      <c r="C13924" s="113">
        <v>2006</v>
      </c>
      <c r="D13924" s="113" t="s">
        <v>134</v>
      </c>
      <c r="E13924" s="113" t="s">
        <v>201</v>
      </c>
      <c r="F13924" s="113" t="s">
        <v>200</v>
      </c>
      <c r="G13924" s="113">
        <v>0.111222420418641</v>
      </c>
    </row>
    <row r="13925" spans="1:7" x14ac:dyDescent="0.25">
      <c r="A13925" s="108" t="str">
        <f t="shared" si="217"/>
        <v>KZ_2006_1A3(FS)_SOx</v>
      </c>
      <c r="B13925" s="113" t="s">
        <v>156</v>
      </c>
      <c r="C13925" s="113">
        <v>2006</v>
      </c>
      <c r="D13925" s="113" t="s">
        <v>132</v>
      </c>
      <c r="E13925" s="113" t="s">
        <v>201</v>
      </c>
      <c r="F13925" s="113" t="s">
        <v>200</v>
      </c>
      <c r="G13925" s="113">
        <v>0.133563394292536</v>
      </c>
    </row>
    <row r="13926" spans="1:7" x14ac:dyDescent="0.25">
      <c r="A13926" s="108" t="str">
        <f t="shared" si="217"/>
        <v>KZ_2006_1A3(FU)_NH3</v>
      </c>
      <c r="B13926" s="113" t="s">
        <v>156</v>
      </c>
      <c r="C13926" s="113">
        <v>2006</v>
      </c>
      <c r="D13926" s="113" t="s">
        <v>134</v>
      </c>
      <c r="E13926" s="113" t="s">
        <v>124</v>
      </c>
      <c r="F13926" s="113" t="s">
        <v>200</v>
      </c>
      <c r="G13926" s="113">
        <v>2.3946767329755301</v>
      </c>
    </row>
    <row r="13927" spans="1:7" x14ac:dyDescent="0.25">
      <c r="A13927" s="108" t="str">
        <f t="shared" si="217"/>
        <v>KZ_2006_1A3(FS)_NH3</v>
      </c>
      <c r="B13927" s="113" t="s">
        <v>156</v>
      </c>
      <c r="C13927" s="113">
        <v>2006</v>
      </c>
      <c r="D13927" s="113" t="s">
        <v>132</v>
      </c>
      <c r="E13927" s="113" t="s">
        <v>124</v>
      </c>
      <c r="F13927" s="113" t="s">
        <v>200</v>
      </c>
      <c r="G13927" s="113">
        <v>1.4511007172294E-2</v>
      </c>
    </row>
    <row r="13928" spans="1:7" x14ac:dyDescent="0.25">
      <c r="A13928" s="108" t="str">
        <f t="shared" si="217"/>
        <v>KZ_2006_1A3(FU)_PM2.5</v>
      </c>
      <c r="B13928" s="113" t="s">
        <v>156</v>
      </c>
      <c r="C13928" s="113">
        <v>2006</v>
      </c>
      <c r="D13928" s="113" t="s">
        <v>134</v>
      </c>
      <c r="E13928" s="113" t="s">
        <v>203</v>
      </c>
      <c r="F13928" s="113" t="s">
        <v>200</v>
      </c>
      <c r="G13928" s="113">
        <v>1.98978830167194</v>
      </c>
    </row>
    <row r="13929" spans="1:7" x14ac:dyDescent="0.25">
      <c r="A13929" s="108" t="str">
        <f t="shared" si="217"/>
        <v>KZ_2006_1A3(FS)_PM2.5</v>
      </c>
      <c r="B13929" s="113" t="s">
        <v>156</v>
      </c>
      <c r="C13929" s="113">
        <v>2006</v>
      </c>
      <c r="D13929" s="113" t="s">
        <v>132</v>
      </c>
      <c r="E13929" s="113" t="s">
        <v>203</v>
      </c>
      <c r="F13929" s="113" t="s">
        <v>200</v>
      </c>
      <c r="G13929" s="113">
        <v>6.6816379440352103</v>
      </c>
    </row>
    <row r="13930" spans="1:7" x14ac:dyDescent="0.25">
      <c r="A13930" s="108" t="str">
        <f t="shared" si="217"/>
        <v>KZ_2006_3D_NOx</v>
      </c>
      <c r="B13930" s="113" t="s">
        <v>156</v>
      </c>
      <c r="C13930" s="113">
        <v>2006</v>
      </c>
      <c r="D13930" s="113" t="s">
        <v>206</v>
      </c>
      <c r="E13930" s="113" t="s">
        <v>199</v>
      </c>
      <c r="F13930" s="113" t="s">
        <v>200</v>
      </c>
      <c r="G13930" s="113">
        <v>0.82112320000000005</v>
      </c>
    </row>
    <row r="13931" spans="1:7" x14ac:dyDescent="0.25">
      <c r="A13931" s="108" t="str">
        <f t="shared" si="217"/>
        <v>KZ_2007_NATIONAL TOTAL_NOx</v>
      </c>
      <c r="B13931" s="113" t="s">
        <v>156</v>
      </c>
      <c r="C13931" s="113">
        <v>2007</v>
      </c>
      <c r="D13931" s="113" t="s">
        <v>122</v>
      </c>
      <c r="E13931" s="113" t="s">
        <v>199</v>
      </c>
      <c r="F13931" s="113" t="s">
        <v>200</v>
      </c>
      <c r="G13931" s="113">
        <v>526.59922605238705</v>
      </c>
    </row>
    <row r="13932" spans="1:7" x14ac:dyDescent="0.25">
      <c r="A13932" s="108" t="str">
        <f t="shared" si="217"/>
        <v>KZ_2007_NATIONAL TOTAL_NMVOC</v>
      </c>
      <c r="B13932" s="113" t="s">
        <v>156</v>
      </c>
      <c r="C13932" s="113">
        <v>2007</v>
      </c>
      <c r="D13932" s="113" t="s">
        <v>122</v>
      </c>
      <c r="E13932" s="113" t="s">
        <v>123</v>
      </c>
      <c r="F13932" s="113" t="s">
        <v>200</v>
      </c>
      <c r="G13932" s="113">
        <v>380.14364626024599</v>
      </c>
    </row>
    <row r="13933" spans="1:7" x14ac:dyDescent="0.25">
      <c r="A13933" s="108" t="str">
        <f t="shared" si="217"/>
        <v>KZ_2007_NATIONAL TOTAL_SOx</v>
      </c>
      <c r="B13933" s="113" t="s">
        <v>156</v>
      </c>
      <c r="C13933" s="113">
        <v>2007</v>
      </c>
      <c r="D13933" s="113" t="s">
        <v>122</v>
      </c>
      <c r="E13933" s="113" t="s">
        <v>201</v>
      </c>
      <c r="F13933" s="113" t="s">
        <v>200</v>
      </c>
      <c r="G13933" s="113">
        <v>1608.2665901319999</v>
      </c>
    </row>
    <row r="13934" spans="1:7" x14ac:dyDescent="0.25">
      <c r="A13934" s="108" t="str">
        <f t="shared" si="217"/>
        <v>KZ_2007_NATIONAL TOTAL_NH3</v>
      </c>
      <c r="B13934" s="113" t="s">
        <v>156</v>
      </c>
      <c r="C13934" s="113">
        <v>2007</v>
      </c>
      <c r="D13934" s="113" t="s">
        <v>122</v>
      </c>
      <c r="E13934" s="113" t="s">
        <v>124</v>
      </c>
      <c r="F13934" s="113" t="s">
        <v>200</v>
      </c>
      <c r="G13934" s="113">
        <v>244.36384894890301</v>
      </c>
    </row>
    <row r="13935" spans="1:7" x14ac:dyDescent="0.25">
      <c r="A13935" s="108" t="str">
        <f t="shared" si="217"/>
        <v>KZ_2007_NATIONAL TOTAL_PM2.5</v>
      </c>
      <c r="B13935" s="113" t="s">
        <v>156</v>
      </c>
      <c r="C13935" s="113">
        <v>2007</v>
      </c>
      <c r="D13935" s="113" t="s">
        <v>122</v>
      </c>
      <c r="E13935" s="113" t="s">
        <v>203</v>
      </c>
      <c r="F13935" s="113" t="s">
        <v>200</v>
      </c>
      <c r="G13935" s="113">
        <v>77.3131727800383</v>
      </c>
    </row>
    <row r="13936" spans="1:7" x14ac:dyDescent="0.25">
      <c r="A13936" s="108" t="str">
        <f t="shared" si="217"/>
        <v>KZ_2007_NATIONAL TOTAL_Pb</v>
      </c>
      <c r="B13936" s="113" t="s">
        <v>156</v>
      </c>
      <c r="C13936" s="113">
        <v>2007</v>
      </c>
      <c r="D13936" s="113" t="s">
        <v>122</v>
      </c>
      <c r="E13936" s="113" t="s">
        <v>125</v>
      </c>
      <c r="F13936" s="113" t="s">
        <v>200</v>
      </c>
      <c r="G13936" s="113">
        <v>0.169574407902326</v>
      </c>
    </row>
    <row r="13937" spans="1:7" x14ac:dyDescent="0.25">
      <c r="A13937" s="108" t="str">
        <f t="shared" si="217"/>
        <v>KZ_2007_NATIONAL TOTAL_Cd</v>
      </c>
      <c r="B13937" s="113" t="s">
        <v>156</v>
      </c>
      <c r="C13937" s="113">
        <v>2007</v>
      </c>
      <c r="D13937" s="113" t="s">
        <v>122</v>
      </c>
      <c r="E13937" s="113" t="s">
        <v>126</v>
      </c>
      <c r="F13937" s="113" t="s">
        <v>200</v>
      </c>
      <c r="G13937" s="113">
        <v>9.4247817663076806E-3</v>
      </c>
    </row>
    <row r="13938" spans="1:7" x14ac:dyDescent="0.25">
      <c r="A13938" s="108" t="str">
        <f t="shared" si="217"/>
        <v>KZ_2007_NATIONAL TOTAL_Hg</v>
      </c>
      <c r="B13938" s="113" t="s">
        <v>156</v>
      </c>
      <c r="C13938" s="113">
        <v>2007</v>
      </c>
      <c r="D13938" s="113" t="s">
        <v>122</v>
      </c>
      <c r="E13938" s="113" t="s">
        <v>127</v>
      </c>
      <c r="F13938" s="113" t="s">
        <v>200</v>
      </c>
      <c r="G13938" s="113">
        <v>9.8588295038484104E-3</v>
      </c>
    </row>
    <row r="13939" spans="1:7" x14ac:dyDescent="0.25">
      <c r="A13939" s="108" t="str">
        <f t="shared" si="217"/>
        <v>KZ_2007_NATIONAL TOTAL_DIOX</v>
      </c>
      <c r="B13939" s="113" t="s">
        <v>156</v>
      </c>
      <c r="C13939" s="113">
        <v>2007</v>
      </c>
      <c r="D13939" s="113" t="s">
        <v>122</v>
      </c>
      <c r="E13939" s="113" t="s">
        <v>128</v>
      </c>
      <c r="F13939" s="113" t="s">
        <v>200</v>
      </c>
      <c r="G13939" s="150">
        <v>6.0549795803421904E-7</v>
      </c>
    </row>
    <row r="13940" spans="1:7" x14ac:dyDescent="0.25">
      <c r="A13940" s="108" t="str">
        <f t="shared" si="217"/>
        <v>KZ_2007_NATIONAL TOTAL_PAH</v>
      </c>
      <c r="B13940" s="113" t="s">
        <v>156</v>
      </c>
      <c r="C13940" s="113">
        <v>2007</v>
      </c>
      <c r="D13940" s="113" t="s">
        <v>122</v>
      </c>
      <c r="E13940" s="113" t="s">
        <v>129</v>
      </c>
      <c r="F13940" s="113" t="s">
        <v>200</v>
      </c>
      <c r="G13940" s="113">
        <v>0.22991208765055701</v>
      </c>
    </row>
    <row r="13941" spans="1:7" x14ac:dyDescent="0.25">
      <c r="A13941" s="108" t="str">
        <f t="shared" si="217"/>
        <v>KZ_2007_NATIONAL TOTAL_HCB</v>
      </c>
      <c r="B13941" s="113" t="s">
        <v>156</v>
      </c>
      <c r="C13941" s="113">
        <v>2007</v>
      </c>
      <c r="D13941" s="113" t="s">
        <v>122</v>
      </c>
      <c r="E13941" s="113" t="s">
        <v>130</v>
      </c>
      <c r="F13941" s="113" t="s">
        <v>200</v>
      </c>
      <c r="G13941" s="150">
        <v>1.30772524033465E-5</v>
      </c>
    </row>
    <row r="13942" spans="1:7" x14ac:dyDescent="0.25">
      <c r="A13942" s="108" t="str">
        <f t="shared" si="217"/>
        <v>KZ_2007_NATIONAL TOTAL_PCB</v>
      </c>
      <c r="B13942" s="113" t="s">
        <v>156</v>
      </c>
      <c r="C13942" s="113">
        <v>2007</v>
      </c>
      <c r="D13942" s="113" t="s">
        <v>122</v>
      </c>
      <c r="E13942" s="113" t="s">
        <v>259</v>
      </c>
      <c r="F13942" s="113" t="s">
        <v>200</v>
      </c>
      <c r="G13942" s="113">
        <v>1.3043872757906099E-4</v>
      </c>
    </row>
    <row r="13943" spans="1:7" x14ac:dyDescent="0.25">
      <c r="A13943" s="108" t="str">
        <f t="shared" si="217"/>
        <v>KZ_2007_1A3(FU)_NOx</v>
      </c>
      <c r="B13943" s="113" t="s">
        <v>156</v>
      </c>
      <c r="C13943" s="113">
        <v>2007</v>
      </c>
      <c r="D13943" s="113" t="s">
        <v>134</v>
      </c>
      <c r="E13943" s="113" t="s">
        <v>199</v>
      </c>
      <c r="F13943" s="113" t="s">
        <v>200</v>
      </c>
      <c r="G13943" s="113">
        <v>73.615920514173496</v>
      </c>
    </row>
    <row r="13944" spans="1:7" x14ac:dyDescent="0.25">
      <c r="A13944" s="108" t="str">
        <f t="shared" si="217"/>
        <v>KZ_2007_1A3(FS)_NOx</v>
      </c>
      <c r="B13944" s="113" t="s">
        <v>156</v>
      </c>
      <c r="C13944" s="113">
        <v>2007</v>
      </c>
      <c r="D13944" s="113" t="s">
        <v>132</v>
      </c>
      <c r="E13944" s="113" t="s">
        <v>199</v>
      </c>
      <c r="F13944" s="113" t="s">
        <v>200</v>
      </c>
      <c r="G13944" s="113">
        <v>0.56993538500713703</v>
      </c>
    </row>
    <row r="13945" spans="1:7" x14ac:dyDescent="0.25">
      <c r="A13945" s="108" t="str">
        <f t="shared" si="217"/>
        <v>KZ_2007_1A3(FU)_NMVOC</v>
      </c>
      <c r="B13945" s="113" t="s">
        <v>156</v>
      </c>
      <c r="C13945" s="113">
        <v>2007</v>
      </c>
      <c r="D13945" s="113" t="s">
        <v>134</v>
      </c>
      <c r="E13945" s="113" t="s">
        <v>123</v>
      </c>
      <c r="F13945" s="113" t="s">
        <v>200</v>
      </c>
      <c r="G13945" s="113">
        <v>53.7382805959788</v>
      </c>
    </row>
    <row r="13946" spans="1:7" x14ac:dyDescent="0.25">
      <c r="A13946" s="108" t="str">
        <f t="shared" si="217"/>
        <v>KZ_2007_1A3(FS)_NMVOC</v>
      </c>
      <c r="B13946" s="113" t="s">
        <v>156</v>
      </c>
      <c r="C13946" s="113">
        <v>2007</v>
      </c>
      <c r="D13946" s="113" t="s">
        <v>132</v>
      </c>
      <c r="E13946" s="113" t="s">
        <v>123</v>
      </c>
      <c r="F13946" s="113" t="s">
        <v>200</v>
      </c>
      <c r="G13946" s="113">
        <v>13.389335829480601</v>
      </c>
    </row>
    <row r="13947" spans="1:7" x14ac:dyDescent="0.25">
      <c r="A13947" s="108" t="str">
        <f t="shared" si="217"/>
        <v>KZ_2007_1A3(FU)_SOx</v>
      </c>
      <c r="B13947" s="113" t="s">
        <v>156</v>
      </c>
      <c r="C13947" s="113">
        <v>2007</v>
      </c>
      <c r="D13947" s="113" t="s">
        <v>134</v>
      </c>
      <c r="E13947" s="113" t="s">
        <v>201</v>
      </c>
      <c r="F13947" s="113" t="s">
        <v>200</v>
      </c>
      <c r="G13947" s="113">
        <v>0.13074896907102401</v>
      </c>
    </row>
    <row r="13948" spans="1:7" x14ac:dyDescent="0.25">
      <c r="A13948" s="108" t="str">
        <f t="shared" si="217"/>
        <v>KZ_2007_1A3(FS)_SOx</v>
      </c>
      <c r="B13948" s="113" t="s">
        <v>156</v>
      </c>
      <c r="C13948" s="113">
        <v>2007</v>
      </c>
      <c r="D13948" s="113" t="s">
        <v>132</v>
      </c>
      <c r="E13948" s="113" t="s">
        <v>201</v>
      </c>
      <c r="F13948" s="113" t="s">
        <v>200</v>
      </c>
      <c r="G13948" s="113">
        <v>0.15425976233229699</v>
      </c>
    </row>
    <row r="13949" spans="1:7" x14ac:dyDescent="0.25">
      <c r="A13949" s="108" t="str">
        <f t="shared" si="217"/>
        <v>KZ_2007_1A3(FU)_NH3</v>
      </c>
      <c r="B13949" s="113" t="s">
        <v>156</v>
      </c>
      <c r="C13949" s="113">
        <v>2007</v>
      </c>
      <c r="D13949" s="113" t="s">
        <v>134</v>
      </c>
      <c r="E13949" s="113" t="s">
        <v>124</v>
      </c>
      <c r="F13949" s="113" t="s">
        <v>200</v>
      </c>
      <c r="G13949" s="113">
        <v>2.8295746521106899</v>
      </c>
    </row>
    <row r="13950" spans="1:7" x14ac:dyDescent="0.25">
      <c r="A13950" s="108" t="str">
        <f t="shared" si="217"/>
        <v>KZ_2007_1A3(FS)_NH3</v>
      </c>
      <c r="B13950" s="113" t="s">
        <v>156</v>
      </c>
      <c r="C13950" s="113">
        <v>2007</v>
      </c>
      <c r="D13950" s="113" t="s">
        <v>132</v>
      </c>
      <c r="E13950" s="113" t="s">
        <v>124</v>
      </c>
      <c r="F13950" s="113" t="s">
        <v>200</v>
      </c>
      <c r="G13950" s="113">
        <v>1.71567380657172E-2</v>
      </c>
    </row>
    <row r="13951" spans="1:7" x14ac:dyDescent="0.25">
      <c r="A13951" s="108" t="str">
        <f t="shared" si="217"/>
        <v>KZ_2007_1A3(FU)_PM2.5</v>
      </c>
      <c r="B13951" s="113" t="s">
        <v>156</v>
      </c>
      <c r="C13951" s="113">
        <v>2007</v>
      </c>
      <c r="D13951" s="113" t="s">
        <v>134</v>
      </c>
      <c r="E13951" s="113" t="s">
        <v>203</v>
      </c>
      <c r="F13951" s="113" t="s">
        <v>200</v>
      </c>
      <c r="G13951" s="113">
        <v>2.3230592315772598</v>
      </c>
    </row>
    <row r="13952" spans="1:7" x14ac:dyDescent="0.25">
      <c r="A13952" s="108" t="str">
        <f t="shared" si="217"/>
        <v>KZ_2007_1A3(FS)_PM2.5</v>
      </c>
      <c r="B13952" s="113" t="s">
        <v>156</v>
      </c>
      <c r="C13952" s="113">
        <v>2007</v>
      </c>
      <c r="D13952" s="113" t="s">
        <v>132</v>
      </c>
      <c r="E13952" s="113" t="s">
        <v>203</v>
      </c>
      <c r="F13952" s="113" t="s">
        <v>200</v>
      </c>
      <c r="G13952" s="113">
        <v>8.0145614936380607</v>
      </c>
    </row>
    <row r="13953" spans="1:7" x14ac:dyDescent="0.25">
      <c r="A13953" s="108" t="str">
        <f t="shared" si="217"/>
        <v>KZ_2007_3D_NOx</v>
      </c>
      <c r="B13953" s="113" t="s">
        <v>156</v>
      </c>
      <c r="C13953" s="113">
        <v>2007</v>
      </c>
      <c r="D13953" s="113" t="s">
        <v>206</v>
      </c>
      <c r="E13953" s="113" t="s">
        <v>199</v>
      </c>
      <c r="F13953" s="113" t="s">
        <v>200</v>
      </c>
      <c r="G13953" s="113">
        <v>1.01809605</v>
      </c>
    </row>
    <row r="13954" spans="1:7" x14ac:dyDescent="0.25">
      <c r="A13954" s="108" t="str">
        <f t="shared" ref="A13954:A14017" si="218">CONCATENATE(B13954,"_",C13954,"_",D13954,"_",E13954)</f>
        <v>KZ_2008_NATIONAL TOTAL_NOx</v>
      </c>
      <c r="B13954" s="113" t="s">
        <v>156</v>
      </c>
      <c r="C13954" s="113">
        <v>2008</v>
      </c>
      <c r="D13954" s="113" t="s">
        <v>122</v>
      </c>
      <c r="E13954" s="113" t="s">
        <v>199</v>
      </c>
      <c r="F13954" s="113" t="s">
        <v>200</v>
      </c>
      <c r="G13954" s="113">
        <v>488.244509760222</v>
      </c>
    </row>
    <row r="13955" spans="1:7" x14ac:dyDescent="0.25">
      <c r="A13955" s="108" t="str">
        <f t="shared" si="218"/>
        <v>KZ_2008_NATIONAL TOTAL_NMVOC</v>
      </c>
      <c r="B13955" s="113" t="s">
        <v>156</v>
      </c>
      <c r="C13955" s="113">
        <v>2008</v>
      </c>
      <c r="D13955" s="113" t="s">
        <v>122</v>
      </c>
      <c r="E13955" s="113" t="s">
        <v>123</v>
      </c>
      <c r="F13955" s="113" t="s">
        <v>200</v>
      </c>
      <c r="G13955" s="113">
        <v>385.59712659407302</v>
      </c>
    </row>
    <row r="13956" spans="1:7" x14ac:dyDescent="0.25">
      <c r="A13956" s="108" t="str">
        <f t="shared" si="218"/>
        <v>KZ_2008_NATIONAL TOTAL_SOx</v>
      </c>
      <c r="B13956" s="113" t="s">
        <v>156</v>
      </c>
      <c r="C13956" s="113">
        <v>2008</v>
      </c>
      <c r="D13956" s="113" t="s">
        <v>122</v>
      </c>
      <c r="E13956" s="113" t="s">
        <v>201</v>
      </c>
      <c r="F13956" s="113" t="s">
        <v>200</v>
      </c>
      <c r="G13956" s="113">
        <v>1465.89048516353</v>
      </c>
    </row>
    <row r="13957" spans="1:7" x14ac:dyDescent="0.25">
      <c r="A13957" s="108" t="str">
        <f t="shared" si="218"/>
        <v>KZ_2008_NATIONAL TOTAL_NH3</v>
      </c>
      <c r="B13957" s="113" t="s">
        <v>156</v>
      </c>
      <c r="C13957" s="113">
        <v>2008</v>
      </c>
      <c r="D13957" s="113" t="s">
        <v>122</v>
      </c>
      <c r="E13957" s="113" t="s">
        <v>124</v>
      </c>
      <c r="F13957" s="113" t="s">
        <v>200</v>
      </c>
      <c r="G13957" s="113">
        <v>247.925533524678</v>
      </c>
    </row>
    <row r="13958" spans="1:7" x14ac:dyDescent="0.25">
      <c r="A13958" s="108" t="str">
        <f t="shared" si="218"/>
        <v>KZ_2008_NATIONAL TOTAL_PM2.5</v>
      </c>
      <c r="B13958" s="113" t="s">
        <v>156</v>
      </c>
      <c r="C13958" s="113">
        <v>2008</v>
      </c>
      <c r="D13958" s="113" t="s">
        <v>122</v>
      </c>
      <c r="E13958" s="113" t="s">
        <v>203</v>
      </c>
      <c r="F13958" s="113" t="s">
        <v>200</v>
      </c>
      <c r="G13958" s="113">
        <v>71.665054380692794</v>
      </c>
    </row>
    <row r="13959" spans="1:7" x14ac:dyDescent="0.25">
      <c r="A13959" s="108" t="str">
        <f t="shared" si="218"/>
        <v>KZ_2008_NATIONAL TOTAL_Pb</v>
      </c>
      <c r="B13959" s="113" t="s">
        <v>156</v>
      </c>
      <c r="C13959" s="113">
        <v>2008</v>
      </c>
      <c r="D13959" s="113" t="s">
        <v>122</v>
      </c>
      <c r="E13959" s="113" t="s">
        <v>125</v>
      </c>
      <c r="F13959" s="113" t="s">
        <v>200</v>
      </c>
      <c r="G13959" s="113">
        <v>0.129635283826741</v>
      </c>
    </row>
    <row r="13960" spans="1:7" x14ac:dyDescent="0.25">
      <c r="A13960" s="108" t="str">
        <f t="shared" si="218"/>
        <v>KZ_2008_NATIONAL TOTAL_Cd</v>
      </c>
      <c r="B13960" s="113" t="s">
        <v>156</v>
      </c>
      <c r="C13960" s="113">
        <v>2008</v>
      </c>
      <c r="D13960" s="113" t="s">
        <v>122</v>
      </c>
      <c r="E13960" s="113" t="s">
        <v>126</v>
      </c>
      <c r="F13960" s="113" t="s">
        <v>200</v>
      </c>
      <c r="G13960" s="113">
        <v>9.0191295845592403E-3</v>
      </c>
    </row>
    <row r="13961" spans="1:7" x14ac:dyDescent="0.25">
      <c r="A13961" s="108" t="str">
        <f t="shared" si="218"/>
        <v>KZ_2008_NATIONAL TOTAL_Hg</v>
      </c>
      <c r="B13961" s="113" t="s">
        <v>156</v>
      </c>
      <c r="C13961" s="113">
        <v>2008</v>
      </c>
      <c r="D13961" s="113" t="s">
        <v>122</v>
      </c>
      <c r="E13961" s="113" t="s">
        <v>127</v>
      </c>
      <c r="F13961" s="113" t="s">
        <v>200</v>
      </c>
      <c r="G13961" s="113">
        <v>8.7968840637247595E-3</v>
      </c>
    </row>
    <row r="13962" spans="1:7" x14ac:dyDescent="0.25">
      <c r="A13962" s="108" t="str">
        <f t="shared" si="218"/>
        <v>KZ_2008_NATIONAL TOTAL_DIOX</v>
      </c>
      <c r="B13962" s="113" t="s">
        <v>156</v>
      </c>
      <c r="C13962" s="113">
        <v>2008</v>
      </c>
      <c r="D13962" s="113" t="s">
        <v>122</v>
      </c>
      <c r="E13962" s="113" t="s">
        <v>128</v>
      </c>
      <c r="F13962" s="113" t="s">
        <v>200</v>
      </c>
      <c r="G13962" s="150">
        <v>6.5149039110869498E-7</v>
      </c>
    </row>
    <row r="13963" spans="1:7" x14ac:dyDescent="0.25">
      <c r="A13963" s="108" t="str">
        <f t="shared" si="218"/>
        <v>KZ_2008_NATIONAL TOTAL_PAH</v>
      </c>
      <c r="B13963" s="113" t="s">
        <v>156</v>
      </c>
      <c r="C13963" s="113">
        <v>2008</v>
      </c>
      <c r="D13963" s="113" t="s">
        <v>122</v>
      </c>
      <c r="E13963" s="113" t="s">
        <v>129</v>
      </c>
      <c r="F13963" s="113" t="s">
        <v>200</v>
      </c>
      <c r="G13963" s="113">
        <v>0.22130817306273901</v>
      </c>
    </row>
    <row r="13964" spans="1:7" x14ac:dyDescent="0.25">
      <c r="A13964" s="108" t="str">
        <f t="shared" si="218"/>
        <v>KZ_2008_NATIONAL TOTAL_HCB</v>
      </c>
      <c r="B13964" s="113" t="s">
        <v>156</v>
      </c>
      <c r="C13964" s="113">
        <v>2008</v>
      </c>
      <c r="D13964" s="113" t="s">
        <v>122</v>
      </c>
      <c r="E13964" s="113" t="s">
        <v>130</v>
      </c>
      <c r="F13964" s="113" t="s">
        <v>200</v>
      </c>
      <c r="G13964" s="150">
        <v>1.30257478612107E-5</v>
      </c>
    </row>
    <row r="13965" spans="1:7" x14ac:dyDescent="0.25">
      <c r="A13965" s="108" t="str">
        <f t="shared" si="218"/>
        <v>KZ_2008_NATIONAL TOTAL_PCB</v>
      </c>
      <c r="B13965" s="113" t="s">
        <v>156</v>
      </c>
      <c r="C13965" s="113">
        <v>2008</v>
      </c>
      <c r="D13965" s="113" t="s">
        <v>122</v>
      </c>
      <c r="E13965" s="113" t="s">
        <v>259</v>
      </c>
      <c r="F13965" s="113" t="s">
        <v>200</v>
      </c>
      <c r="G13965" s="113">
        <v>1.04559651367246E-4</v>
      </c>
    </row>
    <row r="13966" spans="1:7" x14ac:dyDescent="0.25">
      <c r="A13966" s="108" t="str">
        <f t="shared" si="218"/>
        <v>KZ_2008_1A3(FU)_NOx</v>
      </c>
      <c r="B13966" s="113" t="s">
        <v>156</v>
      </c>
      <c r="C13966" s="113">
        <v>2008</v>
      </c>
      <c r="D13966" s="113" t="s">
        <v>134</v>
      </c>
      <c r="E13966" s="113" t="s">
        <v>199</v>
      </c>
      <c r="F13966" s="113" t="s">
        <v>200</v>
      </c>
      <c r="G13966" s="113">
        <v>74.002797303231205</v>
      </c>
    </row>
    <row r="13967" spans="1:7" x14ac:dyDescent="0.25">
      <c r="A13967" s="108" t="str">
        <f t="shared" si="218"/>
        <v>KZ_2008_1A3(FS)_NOx</v>
      </c>
      <c r="B13967" s="113" t="s">
        <v>156</v>
      </c>
      <c r="C13967" s="113">
        <v>2008</v>
      </c>
      <c r="D13967" s="113" t="s">
        <v>132</v>
      </c>
      <c r="E13967" s="113" t="s">
        <v>199</v>
      </c>
      <c r="F13967" s="113" t="s">
        <v>200</v>
      </c>
      <c r="G13967" s="113">
        <v>0.56543939419484701</v>
      </c>
    </row>
    <row r="13968" spans="1:7" x14ac:dyDescent="0.25">
      <c r="A13968" s="108" t="str">
        <f t="shared" si="218"/>
        <v>KZ_2008_1A3(FU)_NMVOC</v>
      </c>
      <c r="B13968" s="113" t="s">
        <v>156</v>
      </c>
      <c r="C13968" s="113">
        <v>2008</v>
      </c>
      <c r="D13968" s="113" t="s">
        <v>134</v>
      </c>
      <c r="E13968" s="113" t="s">
        <v>123</v>
      </c>
      <c r="F13968" s="113" t="s">
        <v>200</v>
      </c>
      <c r="G13968" s="113">
        <v>53.313817561746703</v>
      </c>
    </row>
    <row r="13969" spans="1:7" x14ac:dyDescent="0.25">
      <c r="A13969" s="108" t="str">
        <f t="shared" si="218"/>
        <v>KZ_2008_1A3(FS)_NMVOC</v>
      </c>
      <c r="B13969" s="113" t="s">
        <v>156</v>
      </c>
      <c r="C13969" s="113">
        <v>2008</v>
      </c>
      <c r="D13969" s="113" t="s">
        <v>132</v>
      </c>
      <c r="E13969" s="113" t="s">
        <v>123</v>
      </c>
      <c r="F13969" s="113" t="s">
        <v>200</v>
      </c>
      <c r="G13969" s="113">
        <v>14.181324892975701</v>
      </c>
    </row>
    <row r="13970" spans="1:7" x14ac:dyDescent="0.25">
      <c r="A13970" s="108" t="str">
        <f t="shared" si="218"/>
        <v>KZ_2008_1A3(FU)_SOx</v>
      </c>
      <c r="B13970" s="113" t="s">
        <v>156</v>
      </c>
      <c r="C13970" s="113">
        <v>2008</v>
      </c>
      <c r="D13970" s="113" t="s">
        <v>134</v>
      </c>
      <c r="E13970" s="113" t="s">
        <v>201</v>
      </c>
      <c r="F13970" s="113" t="s">
        <v>200</v>
      </c>
      <c r="G13970" s="113">
        <v>0.131406097769872</v>
      </c>
    </row>
    <row r="13971" spans="1:7" x14ac:dyDescent="0.25">
      <c r="A13971" s="108" t="str">
        <f t="shared" si="218"/>
        <v>KZ_2008_1A3(FS)_SOx</v>
      </c>
      <c r="B13971" s="113" t="s">
        <v>156</v>
      </c>
      <c r="C13971" s="113">
        <v>2008</v>
      </c>
      <c r="D13971" s="113" t="s">
        <v>132</v>
      </c>
      <c r="E13971" s="113" t="s">
        <v>201</v>
      </c>
      <c r="F13971" s="113" t="s">
        <v>200</v>
      </c>
      <c r="G13971" s="113">
        <v>0.158256437458</v>
      </c>
    </row>
    <row r="13972" spans="1:7" x14ac:dyDescent="0.25">
      <c r="A13972" s="108" t="str">
        <f t="shared" si="218"/>
        <v>KZ_2008_1A3(FU)_NH3</v>
      </c>
      <c r="B13972" s="113" t="s">
        <v>156</v>
      </c>
      <c r="C13972" s="113">
        <v>2008</v>
      </c>
      <c r="D13972" s="113" t="s">
        <v>134</v>
      </c>
      <c r="E13972" s="113" t="s">
        <v>124</v>
      </c>
      <c r="F13972" s="113" t="s">
        <v>200</v>
      </c>
      <c r="G13972" s="113">
        <v>2.77268837100896</v>
      </c>
    </row>
    <row r="13973" spans="1:7" x14ac:dyDescent="0.25">
      <c r="A13973" s="108" t="str">
        <f t="shared" si="218"/>
        <v>KZ_2008_1A3(FS)_NH3</v>
      </c>
      <c r="B13973" s="113" t="s">
        <v>156</v>
      </c>
      <c r="C13973" s="113">
        <v>2008</v>
      </c>
      <c r="D13973" s="113" t="s">
        <v>132</v>
      </c>
      <c r="E13973" s="113" t="s">
        <v>124</v>
      </c>
      <c r="F13973" s="113" t="s">
        <v>200</v>
      </c>
      <c r="G13973" s="113">
        <v>1.7442497215427701E-2</v>
      </c>
    </row>
    <row r="13974" spans="1:7" x14ac:dyDescent="0.25">
      <c r="A13974" s="108" t="str">
        <f t="shared" si="218"/>
        <v>KZ_2008_1A3(FU)_PM2.5</v>
      </c>
      <c r="B13974" s="113" t="s">
        <v>156</v>
      </c>
      <c r="C13974" s="113">
        <v>2008</v>
      </c>
      <c r="D13974" s="113" t="s">
        <v>134</v>
      </c>
      <c r="E13974" s="113" t="s">
        <v>203</v>
      </c>
      <c r="F13974" s="113" t="s">
        <v>200</v>
      </c>
      <c r="G13974" s="113">
        <v>2.3636729143864899</v>
      </c>
    </row>
    <row r="13975" spans="1:7" x14ac:dyDescent="0.25">
      <c r="A13975" s="108" t="str">
        <f t="shared" si="218"/>
        <v>KZ_2008_1A3(FS)_PM2.5</v>
      </c>
      <c r="B13975" s="113" t="s">
        <v>156</v>
      </c>
      <c r="C13975" s="113">
        <v>2008</v>
      </c>
      <c r="D13975" s="113" t="s">
        <v>132</v>
      </c>
      <c r="E13975" s="113" t="s">
        <v>203</v>
      </c>
      <c r="F13975" s="113" t="s">
        <v>200</v>
      </c>
      <c r="G13975" s="113">
        <v>9.4798327581362702</v>
      </c>
    </row>
    <row r="13976" spans="1:7" x14ac:dyDescent="0.25">
      <c r="A13976" s="108" t="str">
        <f t="shared" si="218"/>
        <v>KZ_2008_3D_NOx</v>
      </c>
      <c r="B13976" s="113" t="s">
        <v>156</v>
      </c>
      <c r="C13976" s="113">
        <v>2008</v>
      </c>
      <c r="D13976" s="113" t="s">
        <v>206</v>
      </c>
      <c r="E13976" s="113" t="s">
        <v>199</v>
      </c>
      <c r="F13976" s="113" t="s">
        <v>200</v>
      </c>
      <c r="G13976" s="113">
        <v>0.69316975000000003</v>
      </c>
    </row>
    <row r="13977" spans="1:7" x14ac:dyDescent="0.25">
      <c r="A13977" s="108" t="str">
        <f t="shared" si="218"/>
        <v>KZ_2009_NATIONAL TOTAL_NOx</v>
      </c>
      <c r="B13977" s="113" t="s">
        <v>156</v>
      </c>
      <c r="C13977" s="113">
        <v>2009</v>
      </c>
      <c r="D13977" s="113" t="s">
        <v>122</v>
      </c>
      <c r="E13977" s="113" t="s">
        <v>199</v>
      </c>
      <c r="F13977" s="113" t="s">
        <v>200</v>
      </c>
      <c r="G13977" s="113">
        <v>472.85834209247702</v>
      </c>
    </row>
    <row r="13978" spans="1:7" x14ac:dyDescent="0.25">
      <c r="A13978" s="108" t="str">
        <f t="shared" si="218"/>
        <v>KZ_2009_NATIONAL TOTAL_NMVOC</v>
      </c>
      <c r="B13978" s="113" t="s">
        <v>156</v>
      </c>
      <c r="C13978" s="113">
        <v>2009</v>
      </c>
      <c r="D13978" s="113" t="s">
        <v>122</v>
      </c>
      <c r="E13978" s="113" t="s">
        <v>123</v>
      </c>
      <c r="F13978" s="113" t="s">
        <v>200</v>
      </c>
      <c r="G13978" s="113">
        <v>376.40611204556302</v>
      </c>
    </row>
    <row r="13979" spans="1:7" x14ac:dyDescent="0.25">
      <c r="A13979" s="108" t="str">
        <f t="shared" si="218"/>
        <v>KZ_2009_NATIONAL TOTAL_SOx</v>
      </c>
      <c r="B13979" s="113" t="s">
        <v>156</v>
      </c>
      <c r="C13979" s="113">
        <v>2009</v>
      </c>
      <c r="D13979" s="113" t="s">
        <v>122</v>
      </c>
      <c r="E13979" s="113" t="s">
        <v>201</v>
      </c>
      <c r="F13979" s="113" t="s">
        <v>200</v>
      </c>
      <c r="G13979" s="113">
        <v>1462.5887152237599</v>
      </c>
    </row>
    <row r="13980" spans="1:7" x14ac:dyDescent="0.25">
      <c r="A13980" s="108" t="str">
        <f t="shared" si="218"/>
        <v>KZ_2009_NATIONAL TOTAL_NH3</v>
      </c>
      <c r="B13980" s="113" t="s">
        <v>156</v>
      </c>
      <c r="C13980" s="113">
        <v>2009</v>
      </c>
      <c r="D13980" s="113" t="s">
        <v>122</v>
      </c>
      <c r="E13980" s="113" t="s">
        <v>124</v>
      </c>
      <c r="F13980" s="113" t="s">
        <v>200</v>
      </c>
      <c r="G13980" s="113">
        <v>256.06590460677899</v>
      </c>
    </row>
    <row r="13981" spans="1:7" x14ac:dyDescent="0.25">
      <c r="A13981" s="108" t="str">
        <f t="shared" si="218"/>
        <v>KZ_2009_NATIONAL TOTAL_PM2.5</v>
      </c>
      <c r="B13981" s="113" t="s">
        <v>156</v>
      </c>
      <c r="C13981" s="113">
        <v>2009</v>
      </c>
      <c r="D13981" s="113" t="s">
        <v>122</v>
      </c>
      <c r="E13981" s="113" t="s">
        <v>203</v>
      </c>
      <c r="F13981" s="113" t="s">
        <v>200</v>
      </c>
      <c r="G13981" s="113">
        <v>60.397577071698201</v>
      </c>
    </row>
    <row r="13982" spans="1:7" x14ac:dyDescent="0.25">
      <c r="A13982" s="108" t="str">
        <f t="shared" si="218"/>
        <v>KZ_2009_NATIONAL TOTAL_Pb</v>
      </c>
      <c r="B13982" s="113" t="s">
        <v>156</v>
      </c>
      <c r="C13982" s="113">
        <v>2009</v>
      </c>
      <c r="D13982" s="113" t="s">
        <v>122</v>
      </c>
      <c r="E13982" s="113" t="s">
        <v>125</v>
      </c>
      <c r="F13982" s="113" t="s">
        <v>200</v>
      </c>
      <c r="G13982" s="113">
        <v>0.114683504825648</v>
      </c>
    </row>
    <row r="13983" spans="1:7" x14ac:dyDescent="0.25">
      <c r="A13983" s="108" t="str">
        <f t="shared" si="218"/>
        <v>KZ_2009_NATIONAL TOTAL_Cd</v>
      </c>
      <c r="B13983" s="113" t="s">
        <v>156</v>
      </c>
      <c r="C13983" s="113">
        <v>2009</v>
      </c>
      <c r="D13983" s="113" t="s">
        <v>122</v>
      </c>
      <c r="E13983" s="113" t="s">
        <v>126</v>
      </c>
      <c r="F13983" s="113" t="s">
        <v>200</v>
      </c>
      <c r="G13983" s="113">
        <v>7.9342595693957796E-3</v>
      </c>
    </row>
    <row r="13984" spans="1:7" x14ac:dyDescent="0.25">
      <c r="A13984" s="108" t="str">
        <f t="shared" si="218"/>
        <v>KZ_2009_NATIONAL TOTAL_Hg</v>
      </c>
      <c r="B13984" s="113" t="s">
        <v>156</v>
      </c>
      <c r="C13984" s="113">
        <v>2009</v>
      </c>
      <c r="D13984" s="113" t="s">
        <v>122</v>
      </c>
      <c r="E13984" s="113" t="s">
        <v>127</v>
      </c>
      <c r="F13984" s="113" t="s">
        <v>200</v>
      </c>
      <c r="G13984" s="113">
        <v>8.4286807698862893E-3</v>
      </c>
    </row>
    <row r="13985" spans="1:7" x14ac:dyDescent="0.25">
      <c r="A13985" s="108" t="str">
        <f t="shared" si="218"/>
        <v>KZ_2009_NATIONAL TOTAL_DIOX</v>
      </c>
      <c r="B13985" s="113" t="s">
        <v>156</v>
      </c>
      <c r="C13985" s="113">
        <v>2009</v>
      </c>
      <c r="D13985" s="113" t="s">
        <v>122</v>
      </c>
      <c r="E13985" s="113" t="s">
        <v>128</v>
      </c>
      <c r="F13985" s="113" t="s">
        <v>200</v>
      </c>
      <c r="G13985" s="150">
        <v>2.32133870342725E-7</v>
      </c>
    </row>
    <row r="13986" spans="1:7" x14ac:dyDescent="0.25">
      <c r="A13986" s="108" t="str">
        <f t="shared" si="218"/>
        <v>KZ_2009_NATIONAL TOTAL_PAH</v>
      </c>
      <c r="B13986" s="113" t="s">
        <v>156</v>
      </c>
      <c r="C13986" s="113">
        <v>2009</v>
      </c>
      <c r="D13986" s="113" t="s">
        <v>122</v>
      </c>
      <c r="E13986" s="113" t="s">
        <v>129</v>
      </c>
      <c r="F13986" s="113" t="s">
        <v>200</v>
      </c>
      <c r="G13986" s="113">
        <v>0.218151598055079</v>
      </c>
    </row>
    <row r="13987" spans="1:7" x14ac:dyDescent="0.25">
      <c r="A13987" s="108" t="str">
        <f t="shared" si="218"/>
        <v>KZ_2009_NATIONAL TOTAL_HCB</v>
      </c>
      <c r="B13987" s="113" t="s">
        <v>156</v>
      </c>
      <c r="C13987" s="113">
        <v>2009</v>
      </c>
      <c r="D13987" s="113" t="s">
        <v>122</v>
      </c>
      <c r="E13987" s="113" t="s">
        <v>130</v>
      </c>
      <c r="F13987" s="113" t="s">
        <v>200</v>
      </c>
      <c r="G13987" s="150">
        <v>1.20423181955761E-5</v>
      </c>
    </row>
    <row r="13988" spans="1:7" x14ac:dyDescent="0.25">
      <c r="A13988" s="108" t="str">
        <f t="shared" si="218"/>
        <v>KZ_2009_NATIONAL TOTAL_PCB</v>
      </c>
      <c r="B13988" s="113" t="s">
        <v>156</v>
      </c>
      <c r="C13988" s="113">
        <v>2009</v>
      </c>
      <c r="D13988" s="113" t="s">
        <v>122</v>
      </c>
      <c r="E13988" s="113" t="s">
        <v>259</v>
      </c>
      <c r="F13988" s="113" t="s">
        <v>200</v>
      </c>
      <c r="G13988" s="150">
        <v>8.9172226413886506E-5</v>
      </c>
    </row>
    <row r="13989" spans="1:7" x14ac:dyDescent="0.25">
      <c r="A13989" s="108" t="str">
        <f t="shared" si="218"/>
        <v>KZ_2009_1A3(FU)_NOx</v>
      </c>
      <c r="B13989" s="113" t="s">
        <v>156</v>
      </c>
      <c r="C13989" s="113">
        <v>2009</v>
      </c>
      <c r="D13989" s="113" t="s">
        <v>134</v>
      </c>
      <c r="E13989" s="113" t="s">
        <v>199</v>
      </c>
      <c r="F13989" s="113" t="s">
        <v>200</v>
      </c>
      <c r="G13989" s="113">
        <v>75.425210087933607</v>
      </c>
    </row>
    <row r="13990" spans="1:7" x14ac:dyDescent="0.25">
      <c r="A13990" s="108" t="str">
        <f t="shared" si="218"/>
        <v>KZ_2009_1A3(FS)_NOx</v>
      </c>
      <c r="B13990" s="113" t="s">
        <v>156</v>
      </c>
      <c r="C13990" s="113">
        <v>2009</v>
      </c>
      <c r="D13990" s="113" t="s">
        <v>132</v>
      </c>
      <c r="E13990" s="113" t="s">
        <v>199</v>
      </c>
      <c r="F13990" s="113" t="s">
        <v>200</v>
      </c>
      <c r="G13990" s="113">
        <v>0.56465301535344303</v>
      </c>
    </row>
    <row r="13991" spans="1:7" x14ac:dyDescent="0.25">
      <c r="A13991" s="108" t="str">
        <f t="shared" si="218"/>
        <v>KZ_2009_1A3(FU)_NMVOC</v>
      </c>
      <c r="B13991" s="113" t="s">
        <v>156</v>
      </c>
      <c r="C13991" s="113">
        <v>2009</v>
      </c>
      <c r="D13991" s="113" t="s">
        <v>134</v>
      </c>
      <c r="E13991" s="113" t="s">
        <v>123</v>
      </c>
      <c r="F13991" s="113" t="s">
        <v>200</v>
      </c>
      <c r="G13991" s="113">
        <v>52.751945246795202</v>
      </c>
    </row>
    <row r="13992" spans="1:7" x14ac:dyDescent="0.25">
      <c r="A13992" s="108" t="str">
        <f t="shared" si="218"/>
        <v>KZ_2009_1A3(FS)_NMVOC</v>
      </c>
      <c r="B13992" s="113" t="s">
        <v>156</v>
      </c>
      <c r="C13992" s="113">
        <v>2009</v>
      </c>
      <c r="D13992" s="113" t="s">
        <v>132</v>
      </c>
      <c r="E13992" s="113" t="s">
        <v>123</v>
      </c>
      <c r="F13992" s="113" t="s">
        <v>200</v>
      </c>
      <c r="G13992" s="113">
        <v>14.1978579779637</v>
      </c>
    </row>
    <row r="13993" spans="1:7" x14ac:dyDescent="0.25">
      <c r="A13993" s="108" t="str">
        <f t="shared" si="218"/>
        <v>KZ_2009_1A3(FU)_SOx</v>
      </c>
      <c r="B13993" s="113" t="s">
        <v>156</v>
      </c>
      <c r="C13993" s="113">
        <v>2009</v>
      </c>
      <c r="D13993" s="113" t="s">
        <v>134</v>
      </c>
      <c r="E13993" s="113" t="s">
        <v>201</v>
      </c>
      <c r="F13993" s="113" t="s">
        <v>200</v>
      </c>
      <c r="G13993" s="113">
        <v>0.134466088541038</v>
      </c>
    </row>
    <row r="13994" spans="1:7" x14ac:dyDescent="0.25">
      <c r="A13994" s="108" t="str">
        <f t="shared" si="218"/>
        <v>KZ_2009_1A3(FS)_SOx</v>
      </c>
      <c r="B13994" s="113" t="s">
        <v>156</v>
      </c>
      <c r="C13994" s="113">
        <v>2009</v>
      </c>
      <c r="D13994" s="113" t="s">
        <v>132</v>
      </c>
      <c r="E13994" s="113" t="s">
        <v>201</v>
      </c>
      <c r="F13994" s="113" t="s">
        <v>200</v>
      </c>
      <c r="G13994" s="113">
        <v>0.16539033343991799</v>
      </c>
    </row>
    <row r="13995" spans="1:7" x14ac:dyDescent="0.25">
      <c r="A13995" s="108" t="str">
        <f t="shared" si="218"/>
        <v>KZ_2009_1A3(FU)_NH3</v>
      </c>
      <c r="B13995" s="113" t="s">
        <v>156</v>
      </c>
      <c r="C13995" s="113">
        <v>2009</v>
      </c>
      <c r="D13995" s="113" t="s">
        <v>134</v>
      </c>
      <c r="E13995" s="113" t="s">
        <v>124</v>
      </c>
      <c r="F13995" s="113" t="s">
        <v>200</v>
      </c>
      <c r="G13995" s="113">
        <v>2.70813939905416</v>
      </c>
    </row>
    <row r="13996" spans="1:7" x14ac:dyDescent="0.25">
      <c r="A13996" s="108" t="str">
        <f t="shared" si="218"/>
        <v>KZ_2009_1A3(FS)_NH3</v>
      </c>
      <c r="B13996" s="113" t="s">
        <v>156</v>
      </c>
      <c r="C13996" s="113">
        <v>2009</v>
      </c>
      <c r="D13996" s="113" t="s">
        <v>132</v>
      </c>
      <c r="E13996" s="113" t="s">
        <v>124</v>
      </c>
      <c r="F13996" s="113" t="s">
        <v>200</v>
      </c>
      <c r="G13996" s="113">
        <v>1.7857194266016299E-2</v>
      </c>
    </row>
    <row r="13997" spans="1:7" x14ac:dyDescent="0.25">
      <c r="A13997" s="108" t="str">
        <f t="shared" si="218"/>
        <v>KZ_2009_1A3(FU)_PM2.5</v>
      </c>
      <c r="B13997" s="113" t="s">
        <v>156</v>
      </c>
      <c r="C13997" s="113">
        <v>2009</v>
      </c>
      <c r="D13997" s="113" t="s">
        <v>134</v>
      </c>
      <c r="E13997" s="113" t="s">
        <v>203</v>
      </c>
      <c r="F13997" s="113" t="s">
        <v>200</v>
      </c>
      <c r="G13997" s="113">
        <v>2.47929703716011</v>
      </c>
    </row>
    <row r="13998" spans="1:7" x14ac:dyDescent="0.25">
      <c r="A13998" s="108" t="str">
        <f t="shared" si="218"/>
        <v>KZ_2009_1A3(FS)_PM2.5</v>
      </c>
      <c r="B13998" s="113" t="s">
        <v>156</v>
      </c>
      <c r="C13998" s="113">
        <v>2009</v>
      </c>
      <c r="D13998" s="113" t="s">
        <v>132</v>
      </c>
      <c r="E13998" s="113" t="s">
        <v>203</v>
      </c>
      <c r="F13998" s="113" t="s">
        <v>200</v>
      </c>
      <c r="G13998" s="113">
        <v>9.3284342783341998</v>
      </c>
    </row>
    <row r="13999" spans="1:7" x14ac:dyDescent="0.25">
      <c r="A13999" s="108" t="str">
        <f t="shared" si="218"/>
        <v>KZ_2009_3D_NOx</v>
      </c>
      <c r="B13999" s="113" t="s">
        <v>156</v>
      </c>
      <c r="C13999" s="113">
        <v>2009</v>
      </c>
      <c r="D13999" s="113" t="s">
        <v>206</v>
      </c>
      <c r="E13999" s="113" t="s">
        <v>199</v>
      </c>
      <c r="F13999" s="113" t="s">
        <v>200</v>
      </c>
      <c r="G13999" s="113">
        <v>1.0323319725</v>
      </c>
    </row>
    <row r="14000" spans="1:7" x14ac:dyDescent="0.25">
      <c r="A14000" s="108" t="str">
        <f t="shared" si="218"/>
        <v>KZ_2010_NATIONAL TOTAL_NOx</v>
      </c>
      <c r="B14000" s="113" t="s">
        <v>156</v>
      </c>
      <c r="C14000" s="113">
        <v>2010</v>
      </c>
      <c r="D14000" s="113" t="s">
        <v>122</v>
      </c>
      <c r="E14000" s="113" t="s">
        <v>199</v>
      </c>
      <c r="F14000" s="113" t="s">
        <v>200</v>
      </c>
      <c r="G14000" s="113">
        <v>450.78646163848401</v>
      </c>
    </row>
    <row r="14001" spans="1:7" x14ac:dyDescent="0.25">
      <c r="A14001" s="108" t="str">
        <f t="shared" si="218"/>
        <v>KZ_2010_NATIONAL TOTAL_NMVOC</v>
      </c>
      <c r="B14001" s="113" t="s">
        <v>156</v>
      </c>
      <c r="C14001" s="113">
        <v>2010</v>
      </c>
      <c r="D14001" s="113" t="s">
        <v>122</v>
      </c>
      <c r="E14001" s="113" t="s">
        <v>123</v>
      </c>
      <c r="F14001" s="113" t="s">
        <v>200</v>
      </c>
      <c r="G14001" s="113">
        <v>420.64091620372102</v>
      </c>
    </row>
    <row r="14002" spans="1:7" x14ac:dyDescent="0.25">
      <c r="A14002" s="108" t="str">
        <f t="shared" si="218"/>
        <v>KZ_2010_NATIONAL TOTAL_SOx</v>
      </c>
      <c r="B14002" s="113" t="s">
        <v>156</v>
      </c>
      <c r="C14002" s="113">
        <v>2010</v>
      </c>
      <c r="D14002" s="113" t="s">
        <v>122</v>
      </c>
      <c r="E14002" s="113" t="s">
        <v>201</v>
      </c>
      <c r="F14002" s="113" t="s">
        <v>200</v>
      </c>
      <c r="G14002" s="113">
        <v>1568.2541663981499</v>
      </c>
    </row>
    <row r="14003" spans="1:7" x14ac:dyDescent="0.25">
      <c r="A14003" s="108" t="str">
        <f t="shared" si="218"/>
        <v>KZ_2010_NATIONAL TOTAL_NH3</v>
      </c>
      <c r="B14003" s="113" t="s">
        <v>156</v>
      </c>
      <c r="C14003" s="113">
        <v>2010</v>
      </c>
      <c r="D14003" s="113" t="s">
        <v>122</v>
      </c>
      <c r="E14003" s="113" t="s">
        <v>124</v>
      </c>
      <c r="F14003" s="113" t="s">
        <v>200</v>
      </c>
      <c r="G14003" s="113">
        <v>254.39579481983401</v>
      </c>
    </row>
    <row r="14004" spans="1:7" x14ac:dyDescent="0.25">
      <c r="A14004" s="108" t="str">
        <f t="shared" si="218"/>
        <v>KZ_2010_NATIONAL TOTAL_PM2.5</v>
      </c>
      <c r="B14004" s="113" t="s">
        <v>156</v>
      </c>
      <c r="C14004" s="113">
        <v>2010</v>
      </c>
      <c r="D14004" s="113" t="s">
        <v>122</v>
      </c>
      <c r="E14004" s="113" t="s">
        <v>203</v>
      </c>
      <c r="F14004" s="113" t="s">
        <v>200</v>
      </c>
      <c r="G14004" s="113">
        <v>94.600944767443394</v>
      </c>
    </row>
    <row r="14005" spans="1:7" x14ac:dyDescent="0.25">
      <c r="A14005" s="108" t="str">
        <f t="shared" si="218"/>
        <v>KZ_2010_NATIONAL TOTAL_Pb</v>
      </c>
      <c r="B14005" s="113" t="s">
        <v>156</v>
      </c>
      <c r="C14005" s="113">
        <v>2010</v>
      </c>
      <c r="D14005" s="113" t="s">
        <v>122</v>
      </c>
      <c r="E14005" s="113" t="s">
        <v>125</v>
      </c>
      <c r="F14005" s="113" t="s">
        <v>200</v>
      </c>
      <c r="G14005" s="113">
        <v>0.120060547758742</v>
      </c>
    </row>
    <row r="14006" spans="1:7" x14ac:dyDescent="0.25">
      <c r="A14006" s="108" t="str">
        <f t="shared" si="218"/>
        <v>KZ_2010_NATIONAL TOTAL_Cd</v>
      </c>
      <c r="B14006" s="113" t="s">
        <v>156</v>
      </c>
      <c r="C14006" s="113">
        <v>2010</v>
      </c>
      <c r="D14006" s="113" t="s">
        <v>122</v>
      </c>
      <c r="E14006" s="113" t="s">
        <v>126</v>
      </c>
      <c r="F14006" s="113" t="s">
        <v>200</v>
      </c>
      <c r="G14006" s="113">
        <v>8.3574362174123895E-3</v>
      </c>
    </row>
    <row r="14007" spans="1:7" x14ac:dyDescent="0.25">
      <c r="A14007" s="108" t="str">
        <f t="shared" si="218"/>
        <v>KZ_2010_NATIONAL TOTAL_Hg</v>
      </c>
      <c r="B14007" s="113" t="s">
        <v>156</v>
      </c>
      <c r="C14007" s="113">
        <v>2010</v>
      </c>
      <c r="D14007" s="113" t="s">
        <v>122</v>
      </c>
      <c r="E14007" s="113" t="s">
        <v>127</v>
      </c>
      <c r="F14007" s="113" t="s">
        <v>200</v>
      </c>
      <c r="G14007" s="113">
        <v>9.0129550707300204E-3</v>
      </c>
    </row>
    <row r="14008" spans="1:7" x14ac:dyDescent="0.25">
      <c r="A14008" s="108" t="str">
        <f t="shared" si="218"/>
        <v>KZ_2010_NATIONAL TOTAL_DIOX</v>
      </c>
      <c r="B14008" s="113" t="s">
        <v>156</v>
      </c>
      <c r="C14008" s="113">
        <v>2010</v>
      </c>
      <c r="D14008" s="113" t="s">
        <v>122</v>
      </c>
      <c r="E14008" s="113" t="s">
        <v>128</v>
      </c>
      <c r="F14008" s="113" t="s">
        <v>200</v>
      </c>
      <c r="G14008" s="150">
        <v>3.9374459210868699E-7</v>
      </c>
    </row>
    <row r="14009" spans="1:7" x14ac:dyDescent="0.25">
      <c r="A14009" s="108" t="str">
        <f t="shared" si="218"/>
        <v>KZ_2010_NATIONAL TOTAL_PAH</v>
      </c>
      <c r="B14009" s="113" t="s">
        <v>156</v>
      </c>
      <c r="C14009" s="113">
        <v>2010</v>
      </c>
      <c r="D14009" s="113" t="s">
        <v>122</v>
      </c>
      <c r="E14009" s="113" t="s">
        <v>129</v>
      </c>
      <c r="F14009" s="113" t="s">
        <v>200</v>
      </c>
      <c r="G14009" s="113">
        <v>0.23568469936467501</v>
      </c>
    </row>
    <row r="14010" spans="1:7" x14ac:dyDescent="0.25">
      <c r="A14010" s="108" t="str">
        <f t="shared" si="218"/>
        <v>KZ_2010_NATIONAL TOTAL_HCB</v>
      </c>
      <c r="B14010" s="113" t="s">
        <v>156</v>
      </c>
      <c r="C14010" s="113">
        <v>2010</v>
      </c>
      <c r="D14010" s="113" t="s">
        <v>122</v>
      </c>
      <c r="E14010" s="113" t="s">
        <v>130</v>
      </c>
      <c r="F14010" s="113" t="s">
        <v>200</v>
      </c>
      <c r="G14010" s="150">
        <v>1.28605295945043E-5</v>
      </c>
    </row>
    <row r="14011" spans="1:7" x14ac:dyDescent="0.25">
      <c r="A14011" s="108" t="str">
        <f t="shared" si="218"/>
        <v>KZ_2010_NATIONAL TOTAL_PCB</v>
      </c>
      <c r="B14011" s="113" t="s">
        <v>156</v>
      </c>
      <c r="C14011" s="113">
        <v>2010</v>
      </c>
      <c r="D14011" s="113" t="s">
        <v>122</v>
      </c>
      <c r="E14011" s="113" t="s">
        <v>259</v>
      </c>
      <c r="F14011" s="113" t="s">
        <v>200</v>
      </c>
      <c r="G14011" s="150">
        <v>9.6411094186408505E-5</v>
      </c>
    </row>
    <row r="14012" spans="1:7" x14ac:dyDescent="0.25">
      <c r="A14012" s="108" t="str">
        <f t="shared" si="218"/>
        <v>KZ_2010_1A3(FU)_NOx</v>
      </c>
      <c r="B14012" s="113" t="s">
        <v>156</v>
      </c>
      <c r="C14012" s="113">
        <v>2010</v>
      </c>
      <c r="D14012" s="113" t="s">
        <v>134</v>
      </c>
      <c r="E14012" s="113" t="s">
        <v>199</v>
      </c>
      <c r="F14012" s="113" t="s">
        <v>200</v>
      </c>
      <c r="G14012" s="113">
        <v>76.472288542516395</v>
      </c>
    </row>
    <row r="14013" spans="1:7" x14ac:dyDescent="0.25">
      <c r="A14013" s="108" t="str">
        <f t="shared" si="218"/>
        <v>KZ_2010_1A3(FS)_NOx</v>
      </c>
      <c r="B14013" s="113" t="s">
        <v>156</v>
      </c>
      <c r="C14013" s="113">
        <v>2010</v>
      </c>
      <c r="D14013" s="113" t="s">
        <v>132</v>
      </c>
      <c r="E14013" s="113" t="s">
        <v>199</v>
      </c>
      <c r="F14013" s="113" t="s">
        <v>200</v>
      </c>
      <c r="G14013" s="113">
        <v>0.61962818527348096</v>
      </c>
    </row>
    <row r="14014" spans="1:7" x14ac:dyDescent="0.25">
      <c r="A14014" s="108" t="str">
        <f t="shared" si="218"/>
        <v>KZ_2010_1A3(FU)_NMVOC</v>
      </c>
      <c r="B14014" s="113" t="s">
        <v>156</v>
      </c>
      <c r="C14014" s="113">
        <v>2010</v>
      </c>
      <c r="D14014" s="113" t="s">
        <v>134</v>
      </c>
      <c r="E14014" s="113" t="s">
        <v>123</v>
      </c>
      <c r="F14014" s="113" t="s">
        <v>200</v>
      </c>
      <c r="G14014" s="113">
        <v>55.176019410955597</v>
      </c>
    </row>
    <row r="14015" spans="1:7" x14ac:dyDescent="0.25">
      <c r="A14015" s="108" t="str">
        <f t="shared" si="218"/>
        <v>KZ_2010_1A3(FS)_NMVOC</v>
      </c>
      <c r="B14015" s="113" t="s">
        <v>156</v>
      </c>
      <c r="C14015" s="113">
        <v>2010</v>
      </c>
      <c r="D14015" s="113" t="s">
        <v>132</v>
      </c>
      <c r="E14015" s="113" t="s">
        <v>123</v>
      </c>
      <c r="F14015" s="113" t="s">
        <v>200</v>
      </c>
      <c r="G14015" s="113">
        <v>15.454852629483</v>
      </c>
    </row>
    <row r="14016" spans="1:7" x14ac:dyDescent="0.25">
      <c r="A14016" s="108" t="str">
        <f t="shared" si="218"/>
        <v>KZ_2010_1A3(FU)_SOx</v>
      </c>
      <c r="B14016" s="113" t="s">
        <v>156</v>
      </c>
      <c r="C14016" s="113">
        <v>2010</v>
      </c>
      <c r="D14016" s="113" t="s">
        <v>134</v>
      </c>
      <c r="E14016" s="113" t="s">
        <v>201</v>
      </c>
      <c r="F14016" s="113" t="s">
        <v>200</v>
      </c>
      <c r="G14016" s="113">
        <v>0.13481177366439701</v>
      </c>
    </row>
    <row r="14017" spans="1:7" x14ac:dyDescent="0.25">
      <c r="A14017" s="108" t="str">
        <f t="shared" si="218"/>
        <v>KZ_2010_1A3(FS)_SOx</v>
      </c>
      <c r="B14017" s="113" t="s">
        <v>156</v>
      </c>
      <c r="C14017" s="113">
        <v>2010</v>
      </c>
      <c r="D14017" s="113" t="s">
        <v>132</v>
      </c>
      <c r="E14017" s="113" t="s">
        <v>201</v>
      </c>
      <c r="F14017" s="113" t="s">
        <v>200</v>
      </c>
      <c r="G14017" s="113">
        <v>0.19781056673157199</v>
      </c>
    </row>
    <row r="14018" spans="1:7" x14ac:dyDescent="0.25">
      <c r="A14018" s="108" t="str">
        <f t="shared" ref="A14018:A14081" si="219">CONCATENATE(B14018,"_",C14018,"_",D14018,"_",E14018)</f>
        <v>KZ_2010_1A3(FU)_NH3</v>
      </c>
      <c r="B14018" s="113" t="s">
        <v>156</v>
      </c>
      <c r="C14018" s="113">
        <v>2010</v>
      </c>
      <c r="D14018" s="113" t="s">
        <v>134</v>
      </c>
      <c r="E14018" s="113" t="s">
        <v>124</v>
      </c>
      <c r="F14018" s="113" t="s">
        <v>200</v>
      </c>
      <c r="G14018" s="113">
        <v>2.8013908174928002</v>
      </c>
    </row>
    <row r="14019" spans="1:7" x14ac:dyDescent="0.25">
      <c r="A14019" s="108" t="str">
        <f t="shared" si="219"/>
        <v>KZ_2010_1A3(FS)_NH3</v>
      </c>
      <c r="B14019" s="113" t="s">
        <v>156</v>
      </c>
      <c r="C14019" s="113">
        <v>2010</v>
      </c>
      <c r="D14019" s="113" t="s">
        <v>132</v>
      </c>
      <c r="E14019" s="113" t="s">
        <v>124</v>
      </c>
      <c r="F14019" s="113" t="s">
        <v>200</v>
      </c>
      <c r="G14019" s="113">
        <v>2.06100490253588E-2</v>
      </c>
    </row>
    <row r="14020" spans="1:7" x14ac:dyDescent="0.25">
      <c r="A14020" s="108" t="str">
        <f t="shared" si="219"/>
        <v>KZ_2010_1A3(FU)_PM2.5</v>
      </c>
      <c r="B14020" s="113" t="s">
        <v>156</v>
      </c>
      <c r="C14020" s="113">
        <v>2010</v>
      </c>
      <c r="D14020" s="113" t="s">
        <v>134</v>
      </c>
      <c r="E14020" s="113" t="s">
        <v>203</v>
      </c>
      <c r="F14020" s="113" t="s">
        <v>200</v>
      </c>
      <c r="G14020" s="113">
        <v>2.4293983785980799</v>
      </c>
    </row>
    <row r="14021" spans="1:7" x14ac:dyDescent="0.25">
      <c r="A14021" s="108" t="str">
        <f t="shared" si="219"/>
        <v>KZ_2010_1A3(FS)_PM2.5</v>
      </c>
      <c r="B14021" s="113" t="s">
        <v>156</v>
      </c>
      <c r="C14021" s="113">
        <v>2010</v>
      </c>
      <c r="D14021" s="113" t="s">
        <v>132</v>
      </c>
      <c r="E14021" s="113" t="s">
        <v>203</v>
      </c>
      <c r="F14021" s="113" t="s">
        <v>200</v>
      </c>
      <c r="G14021" s="113">
        <v>9.0539404899418194</v>
      </c>
    </row>
    <row r="14022" spans="1:7" x14ac:dyDescent="0.25">
      <c r="A14022" s="108" t="str">
        <f t="shared" si="219"/>
        <v>KZ_2010_3D_NOx</v>
      </c>
      <c r="B14022" s="113" t="s">
        <v>156</v>
      </c>
      <c r="C14022" s="113">
        <v>2010</v>
      </c>
      <c r="D14022" s="113" t="s">
        <v>206</v>
      </c>
      <c r="E14022" s="113" t="s">
        <v>199</v>
      </c>
      <c r="F14022" s="113" t="s">
        <v>200</v>
      </c>
      <c r="G14022" s="113">
        <v>0.86584860249999995</v>
      </c>
    </row>
    <row r="14023" spans="1:7" x14ac:dyDescent="0.25">
      <c r="A14023" s="108" t="str">
        <f t="shared" si="219"/>
        <v>KZ_2011_NATIONAL TOTAL_NOx</v>
      </c>
      <c r="B14023" s="113" t="s">
        <v>156</v>
      </c>
      <c r="C14023" s="113">
        <v>2011</v>
      </c>
      <c r="D14023" s="113" t="s">
        <v>122</v>
      </c>
      <c r="E14023" s="113" t="s">
        <v>199</v>
      </c>
      <c r="F14023" s="113" t="s">
        <v>200</v>
      </c>
      <c r="G14023" s="113">
        <v>508.34427614025202</v>
      </c>
    </row>
    <row r="14024" spans="1:7" x14ac:dyDescent="0.25">
      <c r="A14024" s="108" t="str">
        <f t="shared" si="219"/>
        <v>KZ_2011_NATIONAL TOTAL_NMVOC</v>
      </c>
      <c r="B14024" s="113" t="s">
        <v>156</v>
      </c>
      <c r="C14024" s="113">
        <v>2011</v>
      </c>
      <c r="D14024" s="113" t="s">
        <v>122</v>
      </c>
      <c r="E14024" s="113" t="s">
        <v>123</v>
      </c>
      <c r="F14024" s="113" t="s">
        <v>200</v>
      </c>
      <c r="G14024" s="113">
        <v>440.23445277119498</v>
      </c>
    </row>
    <row r="14025" spans="1:7" x14ac:dyDescent="0.25">
      <c r="A14025" s="108" t="str">
        <f t="shared" si="219"/>
        <v>KZ_2011_NATIONAL TOTAL_SOx</v>
      </c>
      <c r="B14025" s="113" t="s">
        <v>156</v>
      </c>
      <c r="C14025" s="113">
        <v>2011</v>
      </c>
      <c r="D14025" s="113" t="s">
        <v>122</v>
      </c>
      <c r="E14025" s="113" t="s">
        <v>201</v>
      </c>
      <c r="F14025" s="113" t="s">
        <v>200</v>
      </c>
      <c r="G14025" s="113">
        <v>1645.3302320037501</v>
      </c>
    </row>
    <row r="14026" spans="1:7" x14ac:dyDescent="0.25">
      <c r="A14026" s="108" t="str">
        <f t="shared" si="219"/>
        <v>KZ_2011_NATIONAL TOTAL_NH3</v>
      </c>
      <c r="B14026" s="113" t="s">
        <v>156</v>
      </c>
      <c r="C14026" s="113">
        <v>2011</v>
      </c>
      <c r="D14026" s="113" t="s">
        <v>122</v>
      </c>
      <c r="E14026" s="113" t="s">
        <v>124</v>
      </c>
      <c r="F14026" s="113" t="s">
        <v>200</v>
      </c>
      <c r="G14026" s="113">
        <v>248.47143501092401</v>
      </c>
    </row>
    <row r="14027" spans="1:7" x14ac:dyDescent="0.25">
      <c r="A14027" s="108" t="str">
        <f t="shared" si="219"/>
        <v>KZ_2011_NATIONAL TOTAL_PM2.5</v>
      </c>
      <c r="B14027" s="113" t="s">
        <v>156</v>
      </c>
      <c r="C14027" s="113">
        <v>2011</v>
      </c>
      <c r="D14027" s="113" t="s">
        <v>122</v>
      </c>
      <c r="E14027" s="113" t="s">
        <v>203</v>
      </c>
      <c r="F14027" s="113" t="s">
        <v>200</v>
      </c>
      <c r="G14027" s="113">
        <v>119.21375788726201</v>
      </c>
    </row>
    <row r="14028" spans="1:7" x14ac:dyDescent="0.25">
      <c r="A14028" s="108" t="str">
        <f t="shared" si="219"/>
        <v>KZ_2011_NATIONAL TOTAL_Pb</v>
      </c>
      <c r="B14028" s="113" t="s">
        <v>156</v>
      </c>
      <c r="C14028" s="113">
        <v>2011</v>
      </c>
      <c r="D14028" s="113" t="s">
        <v>122</v>
      </c>
      <c r="E14028" s="113" t="s">
        <v>125</v>
      </c>
      <c r="F14028" s="113" t="s">
        <v>200</v>
      </c>
      <c r="G14028" s="113">
        <v>0.1384659413055</v>
      </c>
    </row>
    <row r="14029" spans="1:7" x14ac:dyDescent="0.25">
      <c r="A14029" s="108" t="str">
        <f t="shared" si="219"/>
        <v>KZ_2011_NATIONAL TOTAL_Cd</v>
      </c>
      <c r="B14029" s="113" t="s">
        <v>156</v>
      </c>
      <c r="C14029" s="113">
        <v>2011</v>
      </c>
      <c r="D14029" s="113" t="s">
        <v>122</v>
      </c>
      <c r="E14029" s="113" t="s">
        <v>126</v>
      </c>
      <c r="F14029" s="113" t="s">
        <v>200</v>
      </c>
      <c r="G14029" s="113">
        <v>8.8721200502046293E-3</v>
      </c>
    </row>
    <row r="14030" spans="1:7" x14ac:dyDescent="0.25">
      <c r="A14030" s="108" t="str">
        <f t="shared" si="219"/>
        <v>KZ_2011_NATIONAL TOTAL_Hg</v>
      </c>
      <c r="B14030" s="113" t="s">
        <v>156</v>
      </c>
      <c r="C14030" s="113">
        <v>2011</v>
      </c>
      <c r="D14030" s="113" t="s">
        <v>122</v>
      </c>
      <c r="E14030" s="113" t="s">
        <v>127</v>
      </c>
      <c r="F14030" s="113" t="s">
        <v>200</v>
      </c>
      <c r="G14030" s="113">
        <v>1.5380779235995E-2</v>
      </c>
    </row>
    <row r="14031" spans="1:7" x14ac:dyDescent="0.25">
      <c r="A14031" s="108" t="str">
        <f t="shared" si="219"/>
        <v>KZ_2011_NATIONAL TOTAL_DIOX</v>
      </c>
      <c r="B14031" s="113" t="s">
        <v>156</v>
      </c>
      <c r="C14031" s="113">
        <v>2011</v>
      </c>
      <c r="D14031" s="113" t="s">
        <v>122</v>
      </c>
      <c r="E14031" s="113" t="s">
        <v>128</v>
      </c>
      <c r="F14031" s="113" t="s">
        <v>200</v>
      </c>
      <c r="G14031" s="150">
        <v>4.0911893614291601E-7</v>
      </c>
    </row>
    <row r="14032" spans="1:7" x14ac:dyDescent="0.25">
      <c r="A14032" s="108" t="str">
        <f t="shared" si="219"/>
        <v>KZ_2011_NATIONAL TOTAL_PAH</v>
      </c>
      <c r="B14032" s="113" t="s">
        <v>156</v>
      </c>
      <c r="C14032" s="113">
        <v>2011</v>
      </c>
      <c r="D14032" s="113" t="s">
        <v>122</v>
      </c>
      <c r="E14032" s="113" t="s">
        <v>129</v>
      </c>
      <c r="F14032" s="113" t="s">
        <v>200</v>
      </c>
      <c r="G14032" s="113">
        <v>0.28280651709322802</v>
      </c>
    </row>
    <row r="14033" spans="1:7" x14ac:dyDescent="0.25">
      <c r="A14033" s="108" t="str">
        <f t="shared" si="219"/>
        <v>KZ_2011_NATIONAL TOTAL_HCB</v>
      </c>
      <c r="B14033" s="113" t="s">
        <v>156</v>
      </c>
      <c r="C14033" s="113">
        <v>2011</v>
      </c>
      <c r="D14033" s="113" t="s">
        <v>122</v>
      </c>
      <c r="E14033" s="113" t="s">
        <v>130</v>
      </c>
      <c r="F14033" s="113" t="s">
        <v>200</v>
      </c>
      <c r="G14033" s="150">
        <v>1.30307198062851E-5</v>
      </c>
    </row>
    <row r="14034" spans="1:7" x14ac:dyDescent="0.25">
      <c r="A14034" s="108" t="str">
        <f t="shared" si="219"/>
        <v>KZ_2011_NATIONAL TOTAL_PCB</v>
      </c>
      <c r="B14034" s="113" t="s">
        <v>156</v>
      </c>
      <c r="C14034" s="113">
        <v>2011</v>
      </c>
      <c r="D14034" s="113" t="s">
        <v>122</v>
      </c>
      <c r="E14034" s="113" t="s">
        <v>259</v>
      </c>
      <c r="F14034" s="113" t="s">
        <v>200</v>
      </c>
      <c r="G14034" s="113">
        <v>1.10666827713282E-4</v>
      </c>
    </row>
    <row r="14035" spans="1:7" x14ac:dyDescent="0.25">
      <c r="A14035" s="108" t="str">
        <f t="shared" si="219"/>
        <v>KZ_2011_1A3(FU)_NOx</v>
      </c>
      <c r="B14035" s="113" t="s">
        <v>156</v>
      </c>
      <c r="C14035" s="113">
        <v>2011</v>
      </c>
      <c r="D14035" s="113" t="s">
        <v>134</v>
      </c>
      <c r="E14035" s="113" t="s">
        <v>199</v>
      </c>
      <c r="F14035" s="113" t="s">
        <v>200</v>
      </c>
      <c r="G14035" s="113">
        <v>80.521405126644098</v>
      </c>
    </row>
    <row r="14036" spans="1:7" x14ac:dyDescent="0.25">
      <c r="A14036" s="108" t="str">
        <f t="shared" si="219"/>
        <v>KZ_2011_1A3(FS)_NOx</v>
      </c>
      <c r="B14036" s="113" t="s">
        <v>156</v>
      </c>
      <c r="C14036" s="113">
        <v>2011</v>
      </c>
      <c r="D14036" s="113" t="s">
        <v>132</v>
      </c>
      <c r="E14036" s="113" t="s">
        <v>199</v>
      </c>
      <c r="F14036" s="113" t="s">
        <v>200</v>
      </c>
      <c r="G14036" s="113">
        <v>0.67903277718731903</v>
      </c>
    </row>
    <row r="14037" spans="1:7" x14ac:dyDescent="0.25">
      <c r="A14037" s="108" t="str">
        <f t="shared" si="219"/>
        <v>KZ_2011_1A3(FU)_NMVOC</v>
      </c>
      <c r="B14037" s="113" t="s">
        <v>156</v>
      </c>
      <c r="C14037" s="113">
        <v>2011</v>
      </c>
      <c r="D14037" s="113" t="s">
        <v>134</v>
      </c>
      <c r="E14037" s="113" t="s">
        <v>123</v>
      </c>
      <c r="F14037" s="113" t="s">
        <v>200</v>
      </c>
      <c r="G14037" s="113">
        <v>52.4919077868486</v>
      </c>
    </row>
    <row r="14038" spans="1:7" x14ac:dyDescent="0.25">
      <c r="A14038" s="108" t="str">
        <f t="shared" si="219"/>
        <v>KZ_2011_1A3(FS)_NMVOC</v>
      </c>
      <c r="B14038" s="113" t="s">
        <v>156</v>
      </c>
      <c r="C14038" s="113">
        <v>2011</v>
      </c>
      <c r="D14038" s="113" t="s">
        <v>132</v>
      </c>
      <c r="E14038" s="113" t="s">
        <v>123</v>
      </c>
      <c r="F14038" s="113" t="s">
        <v>200</v>
      </c>
      <c r="G14038" s="113">
        <v>16.0759851556558</v>
      </c>
    </row>
    <row r="14039" spans="1:7" x14ac:dyDescent="0.25">
      <c r="A14039" s="108" t="str">
        <f t="shared" si="219"/>
        <v>KZ_2011_1A3(FU)_SOx</v>
      </c>
      <c r="B14039" s="113" t="s">
        <v>156</v>
      </c>
      <c r="C14039" s="113">
        <v>2011</v>
      </c>
      <c r="D14039" s="113" t="s">
        <v>134</v>
      </c>
      <c r="E14039" s="113" t="s">
        <v>201</v>
      </c>
      <c r="F14039" s="113" t="s">
        <v>200</v>
      </c>
      <c r="G14039" s="113">
        <v>0.14592496853394701</v>
      </c>
    </row>
    <row r="14040" spans="1:7" x14ac:dyDescent="0.25">
      <c r="A14040" s="108" t="str">
        <f t="shared" si="219"/>
        <v>KZ_2011_1A3(FS)_SOx</v>
      </c>
      <c r="B14040" s="113" t="s">
        <v>156</v>
      </c>
      <c r="C14040" s="113">
        <v>2011</v>
      </c>
      <c r="D14040" s="113" t="s">
        <v>132</v>
      </c>
      <c r="E14040" s="113" t="s">
        <v>201</v>
      </c>
      <c r="F14040" s="113" t="s">
        <v>200</v>
      </c>
      <c r="G14040" s="113">
        <v>0.26808310481568298</v>
      </c>
    </row>
    <row r="14041" spans="1:7" x14ac:dyDescent="0.25">
      <c r="A14041" s="108" t="str">
        <f t="shared" si="219"/>
        <v>KZ_2011_1A3(FU)_NH3</v>
      </c>
      <c r="B14041" s="113" t="s">
        <v>156</v>
      </c>
      <c r="C14041" s="113">
        <v>2011</v>
      </c>
      <c r="D14041" s="113" t="s">
        <v>134</v>
      </c>
      <c r="E14041" s="113" t="s">
        <v>124</v>
      </c>
      <c r="F14041" s="113" t="s">
        <v>200</v>
      </c>
      <c r="G14041" s="113">
        <v>2.6311274375544902</v>
      </c>
    </row>
    <row r="14042" spans="1:7" x14ac:dyDescent="0.25">
      <c r="A14042" s="108" t="str">
        <f t="shared" si="219"/>
        <v>KZ_2011_1A3(FS)_NH3</v>
      </c>
      <c r="B14042" s="113" t="s">
        <v>156</v>
      </c>
      <c r="C14042" s="113">
        <v>2011</v>
      </c>
      <c r="D14042" s="113" t="s">
        <v>132</v>
      </c>
      <c r="E14042" s="113" t="s">
        <v>124</v>
      </c>
      <c r="F14042" s="113" t="s">
        <v>200</v>
      </c>
      <c r="G14042" s="113">
        <v>2.6742898237049801E-2</v>
      </c>
    </row>
    <row r="14043" spans="1:7" x14ac:dyDescent="0.25">
      <c r="A14043" s="108" t="str">
        <f t="shared" si="219"/>
        <v>KZ_2011_1A3(FU)_PM2.5</v>
      </c>
      <c r="B14043" s="113" t="s">
        <v>156</v>
      </c>
      <c r="C14043" s="113">
        <v>2011</v>
      </c>
      <c r="D14043" s="113" t="s">
        <v>134</v>
      </c>
      <c r="E14043" s="113" t="s">
        <v>203</v>
      </c>
      <c r="F14043" s="113" t="s">
        <v>200</v>
      </c>
      <c r="G14043" s="113">
        <v>2.8407905771708601</v>
      </c>
    </row>
    <row r="14044" spans="1:7" x14ac:dyDescent="0.25">
      <c r="A14044" s="108" t="str">
        <f t="shared" si="219"/>
        <v>KZ_2011_1A3(FS)_PM2.5</v>
      </c>
      <c r="B14044" s="113" t="s">
        <v>156</v>
      </c>
      <c r="C14044" s="113">
        <v>2011</v>
      </c>
      <c r="D14044" s="113" t="s">
        <v>132</v>
      </c>
      <c r="E14044" s="113" t="s">
        <v>203</v>
      </c>
      <c r="F14044" s="113" t="s">
        <v>200</v>
      </c>
      <c r="G14044" s="113">
        <v>9.7769987620579801</v>
      </c>
    </row>
    <row r="14045" spans="1:7" x14ac:dyDescent="0.25">
      <c r="A14045" s="108" t="str">
        <f t="shared" si="219"/>
        <v>KZ_2011_3D_NOx</v>
      </c>
      <c r="B14045" s="113" t="s">
        <v>156</v>
      </c>
      <c r="C14045" s="113">
        <v>2011</v>
      </c>
      <c r="D14045" s="113" t="s">
        <v>206</v>
      </c>
      <c r="E14045" s="113" t="s">
        <v>199</v>
      </c>
      <c r="F14045" s="113" t="s">
        <v>200</v>
      </c>
      <c r="G14045" s="113">
        <v>0.89462348300000005</v>
      </c>
    </row>
    <row r="14046" spans="1:7" x14ac:dyDescent="0.25">
      <c r="A14046" s="108" t="str">
        <f t="shared" si="219"/>
        <v>KZ_2012_NATIONAL TOTAL_NOx</v>
      </c>
      <c r="B14046" s="113" t="s">
        <v>156</v>
      </c>
      <c r="C14046" s="113">
        <v>2012</v>
      </c>
      <c r="D14046" s="113" t="s">
        <v>122</v>
      </c>
      <c r="E14046" s="113" t="s">
        <v>199</v>
      </c>
      <c r="F14046" s="113" t="s">
        <v>200</v>
      </c>
      <c r="G14046" s="113">
        <v>535.35351793037</v>
      </c>
    </row>
    <row r="14047" spans="1:7" x14ac:dyDescent="0.25">
      <c r="A14047" s="108" t="str">
        <f t="shared" si="219"/>
        <v>KZ_2012_NATIONAL TOTAL_NMVOC</v>
      </c>
      <c r="B14047" s="113" t="s">
        <v>156</v>
      </c>
      <c r="C14047" s="113">
        <v>2012</v>
      </c>
      <c r="D14047" s="113" t="s">
        <v>122</v>
      </c>
      <c r="E14047" s="113" t="s">
        <v>123</v>
      </c>
      <c r="F14047" s="113" t="s">
        <v>200</v>
      </c>
      <c r="G14047" s="113">
        <v>453.56930450724599</v>
      </c>
    </row>
    <row r="14048" spans="1:7" x14ac:dyDescent="0.25">
      <c r="A14048" s="108" t="str">
        <f t="shared" si="219"/>
        <v>KZ_2012_NATIONAL TOTAL_SOx</v>
      </c>
      <c r="B14048" s="113" t="s">
        <v>156</v>
      </c>
      <c r="C14048" s="113">
        <v>2012</v>
      </c>
      <c r="D14048" s="113" t="s">
        <v>122</v>
      </c>
      <c r="E14048" s="113" t="s">
        <v>201</v>
      </c>
      <c r="F14048" s="113" t="s">
        <v>200</v>
      </c>
      <c r="G14048" s="113">
        <v>1653.0509339269199</v>
      </c>
    </row>
    <row r="14049" spans="1:7" x14ac:dyDescent="0.25">
      <c r="A14049" s="108" t="str">
        <f t="shared" si="219"/>
        <v>KZ_2012_NATIONAL TOTAL_NH3</v>
      </c>
      <c r="B14049" s="113" t="s">
        <v>156</v>
      </c>
      <c r="C14049" s="113">
        <v>2012</v>
      </c>
      <c r="D14049" s="113" t="s">
        <v>122</v>
      </c>
      <c r="E14049" s="113" t="s">
        <v>124</v>
      </c>
      <c r="F14049" s="113" t="s">
        <v>200</v>
      </c>
      <c r="G14049" s="113">
        <v>246.92498386591299</v>
      </c>
    </row>
    <row r="14050" spans="1:7" x14ac:dyDescent="0.25">
      <c r="A14050" s="108" t="str">
        <f t="shared" si="219"/>
        <v>KZ_2012_NATIONAL TOTAL_PM2.5</v>
      </c>
      <c r="B14050" s="113" t="s">
        <v>156</v>
      </c>
      <c r="C14050" s="113">
        <v>2012</v>
      </c>
      <c r="D14050" s="113" t="s">
        <v>122</v>
      </c>
      <c r="E14050" s="113" t="s">
        <v>203</v>
      </c>
      <c r="F14050" s="113" t="s">
        <v>200</v>
      </c>
      <c r="G14050" s="113">
        <v>112.947525530375</v>
      </c>
    </row>
    <row r="14051" spans="1:7" x14ac:dyDescent="0.25">
      <c r="A14051" s="108" t="str">
        <f t="shared" si="219"/>
        <v>KZ_2012_NATIONAL TOTAL_Pb</v>
      </c>
      <c r="B14051" s="113" t="s">
        <v>156</v>
      </c>
      <c r="C14051" s="113">
        <v>2012</v>
      </c>
      <c r="D14051" s="113" t="s">
        <v>122</v>
      </c>
      <c r="E14051" s="113" t="s">
        <v>125</v>
      </c>
      <c r="F14051" s="113" t="s">
        <v>200</v>
      </c>
      <c r="G14051" s="113">
        <v>0.124848333698096</v>
      </c>
    </row>
    <row r="14052" spans="1:7" x14ac:dyDescent="0.25">
      <c r="A14052" s="108" t="str">
        <f t="shared" si="219"/>
        <v>KZ_2012_NATIONAL TOTAL_Cd</v>
      </c>
      <c r="B14052" s="113" t="s">
        <v>156</v>
      </c>
      <c r="C14052" s="113">
        <v>2012</v>
      </c>
      <c r="D14052" s="113" t="s">
        <v>122</v>
      </c>
      <c r="E14052" s="113" t="s">
        <v>126</v>
      </c>
      <c r="F14052" s="113" t="s">
        <v>200</v>
      </c>
      <c r="G14052" s="113">
        <v>9.0595876240804705E-3</v>
      </c>
    </row>
    <row r="14053" spans="1:7" x14ac:dyDescent="0.25">
      <c r="A14053" s="108" t="str">
        <f t="shared" si="219"/>
        <v>KZ_2012_NATIONAL TOTAL_Hg</v>
      </c>
      <c r="B14053" s="113" t="s">
        <v>156</v>
      </c>
      <c r="C14053" s="113">
        <v>2012</v>
      </c>
      <c r="D14053" s="113" t="s">
        <v>122</v>
      </c>
      <c r="E14053" s="113" t="s">
        <v>127</v>
      </c>
      <c r="F14053" s="113" t="s">
        <v>200</v>
      </c>
      <c r="G14053" s="113">
        <v>1.4383098456358601E-2</v>
      </c>
    </row>
    <row r="14054" spans="1:7" x14ac:dyDescent="0.25">
      <c r="A14054" s="108" t="str">
        <f t="shared" si="219"/>
        <v>KZ_2012_NATIONAL TOTAL_DIOX</v>
      </c>
      <c r="B14054" s="113" t="s">
        <v>156</v>
      </c>
      <c r="C14054" s="113">
        <v>2012</v>
      </c>
      <c r="D14054" s="113" t="s">
        <v>122</v>
      </c>
      <c r="E14054" s="113" t="s">
        <v>128</v>
      </c>
      <c r="F14054" s="113" t="s">
        <v>200</v>
      </c>
      <c r="G14054" s="150">
        <v>5.0008108558296596E-7</v>
      </c>
    </row>
    <row r="14055" spans="1:7" x14ac:dyDescent="0.25">
      <c r="A14055" s="108" t="str">
        <f t="shared" si="219"/>
        <v>KZ_2012_NATIONAL TOTAL_PAH</v>
      </c>
      <c r="B14055" s="113" t="s">
        <v>156</v>
      </c>
      <c r="C14055" s="113">
        <v>2012</v>
      </c>
      <c r="D14055" s="113" t="s">
        <v>122</v>
      </c>
      <c r="E14055" s="113" t="s">
        <v>129</v>
      </c>
      <c r="F14055" s="113" t="s">
        <v>200</v>
      </c>
      <c r="G14055" s="113">
        <v>0.27073494466821102</v>
      </c>
    </row>
    <row r="14056" spans="1:7" x14ac:dyDescent="0.25">
      <c r="A14056" s="108" t="str">
        <f t="shared" si="219"/>
        <v>KZ_2012_NATIONAL TOTAL_HCB</v>
      </c>
      <c r="B14056" s="113" t="s">
        <v>156</v>
      </c>
      <c r="C14056" s="113">
        <v>2012</v>
      </c>
      <c r="D14056" s="113" t="s">
        <v>122</v>
      </c>
      <c r="E14056" s="113" t="s">
        <v>130</v>
      </c>
      <c r="F14056" s="113" t="s">
        <v>200</v>
      </c>
      <c r="G14056" s="150">
        <v>1.34848977405938E-5</v>
      </c>
    </row>
    <row r="14057" spans="1:7" x14ac:dyDescent="0.25">
      <c r="A14057" s="108" t="str">
        <f t="shared" si="219"/>
        <v>KZ_2012_NATIONAL TOTAL_PCB</v>
      </c>
      <c r="B14057" s="113" t="s">
        <v>156</v>
      </c>
      <c r="C14057" s="113">
        <v>2012</v>
      </c>
      <c r="D14057" s="113" t="s">
        <v>122</v>
      </c>
      <c r="E14057" s="113" t="s">
        <v>259</v>
      </c>
      <c r="F14057" s="113" t="s">
        <v>200</v>
      </c>
      <c r="G14057" s="150">
        <v>9.9722915405268993E-5</v>
      </c>
    </row>
    <row r="14058" spans="1:7" x14ac:dyDescent="0.25">
      <c r="A14058" s="108" t="str">
        <f t="shared" si="219"/>
        <v>KZ_2012_1A3(FU)_NOx</v>
      </c>
      <c r="B14058" s="113" t="s">
        <v>156</v>
      </c>
      <c r="C14058" s="113">
        <v>2012</v>
      </c>
      <c r="D14058" s="113" t="s">
        <v>134</v>
      </c>
      <c r="E14058" s="113" t="s">
        <v>199</v>
      </c>
      <c r="F14058" s="113" t="s">
        <v>200</v>
      </c>
      <c r="G14058" s="113">
        <v>96.252891126218003</v>
      </c>
    </row>
    <row r="14059" spans="1:7" x14ac:dyDescent="0.25">
      <c r="A14059" s="108" t="str">
        <f t="shared" si="219"/>
        <v>KZ_2012_1A3(FS)_NOx</v>
      </c>
      <c r="B14059" s="113" t="s">
        <v>156</v>
      </c>
      <c r="C14059" s="113">
        <v>2012</v>
      </c>
      <c r="D14059" s="113" t="s">
        <v>132</v>
      </c>
      <c r="E14059" s="113" t="s">
        <v>199</v>
      </c>
      <c r="F14059" s="113" t="s">
        <v>200</v>
      </c>
      <c r="G14059" s="113">
        <v>0.78865472243701396</v>
      </c>
    </row>
    <row r="14060" spans="1:7" x14ac:dyDescent="0.25">
      <c r="A14060" s="108" t="str">
        <f t="shared" si="219"/>
        <v>KZ_2012_1A3(FU)_NMVOC</v>
      </c>
      <c r="B14060" s="113" t="s">
        <v>156</v>
      </c>
      <c r="C14060" s="113">
        <v>2012</v>
      </c>
      <c r="D14060" s="113" t="s">
        <v>134</v>
      </c>
      <c r="E14060" s="113" t="s">
        <v>123</v>
      </c>
      <c r="F14060" s="113" t="s">
        <v>200</v>
      </c>
      <c r="G14060" s="113">
        <v>58.993146519101003</v>
      </c>
    </row>
    <row r="14061" spans="1:7" x14ac:dyDescent="0.25">
      <c r="A14061" s="108" t="str">
        <f t="shared" si="219"/>
        <v>KZ_2012_1A3(FS)_NMVOC</v>
      </c>
      <c r="B14061" s="113" t="s">
        <v>156</v>
      </c>
      <c r="C14061" s="113">
        <v>2012</v>
      </c>
      <c r="D14061" s="113" t="s">
        <v>132</v>
      </c>
      <c r="E14061" s="113" t="s">
        <v>123</v>
      </c>
      <c r="F14061" s="113" t="s">
        <v>200</v>
      </c>
      <c r="G14061" s="113">
        <v>17.638376196482501</v>
      </c>
    </row>
    <row r="14062" spans="1:7" x14ac:dyDescent="0.25">
      <c r="A14062" s="108" t="str">
        <f t="shared" si="219"/>
        <v>KZ_2012_1A3(FU)_SOx</v>
      </c>
      <c r="B14062" s="113" t="s">
        <v>156</v>
      </c>
      <c r="C14062" s="113">
        <v>2012</v>
      </c>
      <c r="D14062" s="113" t="s">
        <v>134</v>
      </c>
      <c r="E14062" s="113" t="s">
        <v>201</v>
      </c>
      <c r="F14062" s="113" t="s">
        <v>200</v>
      </c>
      <c r="G14062" s="113">
        <v>0.177366935068027</v>
      </c>
    </row>
    <row r="14063" spans="1:7" x14ac:dyDescent="0.25">
      <c r="A14063" s="108" t="str">
        <f t="shared" si="219"/>
        <v>KZ_2012_1A3(FS)_SOx</v>
      </c>
      <c r="B14063" s="113" t="s">
        <v>156</v>
      </c>
      <c r="C14063" s="113">
        <v>2012</v>
      </c>
      <c r="D14063" s="113" t="s">
        <v>132</v>
      </c>
      <c r="E14063" s="113" t="s">
        <v>201</v>
      </c>
      <c r="F14063" s="113" t="s">
        <v>200</v>
      </c>
      <c r="G14063" s="113">
        <v>0.29773806234175898</v>
      </c>
    </row>
    <row r="14064" spans="1:7" x14ac:dyDescent="0.25">
      <c r="A14064" s="108" t="str">
        <f t="shared" si="219"/>
        <v>KZ_2012_1A3(FU)_NH3</v>
      </c>
      <c r="B14064" s="113" t="s">
        <v>156</v>
      </c>
      <c r="C14064" s="113">
        <v>2012</v>
      </c>
      <c r="D14064" s="113" t="s">
        <v>134</v>
      </c>
      <c r="E14064" s="113" t="s">
        <v>124</v>
      </c>
      <c r="F14064" s="113" t="s">
        <v>200</v>
      </c>
      <c r="G14064" s="113">
        <v>2.8578071327257599</v>
      </c>
    </row>
    <row r="14065" spans="1:7" x14ac:dyDescent="0.25">
      <c r="A14065" s="108" t="str">
        <f t="shared" si="219"/>
        <v>KZ_2012_1A3(FS)_NH3</v>
      </c>
      <c r="B14065" s="113" t="s">
        <v>156</v>
      </c>
      <c r="C14065" s="113">
        <v>2012</v>
      </c>
      <c r="D14065" s="113" t="s">
        <v>132</v>
      </c>
      <c r="E14065" s="113" t="s">
        <v>124</v>
      </c>
      <c r="F14065" s="113" t="s">
        <v>200</v>
      </c>
      <c r="G14065" s="113">
        <v>2.99847572792474E-2</v>
      </c>
    </row>
    <row r="14066" spans="1:7" x14ac:dyDescent="0.25">
      <c r="A14066" s="108" t="str">
        <f t="shared" si="219"/>
        <v>KZ_2012_1A3(FU)_PM2.5</v>
      </c>
      <c r="B14066" s="113" t="s">
        <v>156</v>
      </c>
      <c r="C14066" s="113">
        <v>2012</v>
      </c>
      <c r="D14066" s="113" t="s">
        <v>134</v>
      </c>
      <c r="E14066" s="113" t="s">
        <v>203</v>
      </c>
      <c r="F14066" s="113" t="s">
        <v>200</v>
      </c>
      <c r="G14066" s="113">
        <v>3.6391338351006901</v>
      </c>
    </row>
    <row r="14067" spans="1:7" x14ac:dyDescent="0.25">
      <c r="A14067" s="108" t="str">
        <f t="shared" si="219"/>
        <v>KZ_2012_1A3(FS)_PM2.5</v>
      </c>
      <c r="B14067" s="113" t="s">
        <v>156</v>
      </c>
      <c r="C14067" s="113">
        <v>2012</v>
      </c>
      <c r="D14067" s="113" t="s">
        <v>132</v>
      </c>
      <c r="E14067" s="113" t="s">
        <v>203</v>
      </c>
      <c r="F14067" s="113" t="s">
        <v>200</v>
      </c>
      <c r="G14067" s="113">
        <v>9.4588334494844197</v>
      </c>
    </row>
    <row r="14068" spans="1:7" x14ac:dyDescent="0.25">
      <c r="A14068" s="108" t="str">
        <f t="shared" si="219"/>
        <v>KZ_2012_3D_NOx</v>
      </c>
      <c r="B14068" s="113" t="s">
        <v>156</v>
      </c>
      <c r="C14068" s="113">
        <v>2012</v>
      </c>
      <c r="D14068" s="113" t="s">
        <v>206</v>
      </c>
      <c r="E14068" s="113" t="s">
        <v>199</v>
      </c>
      <c r="F14068" s="113" t="s">
        <v>200</v>
      </c>
      <c r="G14068" s="113">
        <v>1.6615931989999999</v>
      </c>
    </row>
    <row r="14069" spans="1:7" x14ac:dyDescent="0.25">
      <c r="A14069" s="108" t="str">
        <f t="shared" si="219"/>
        <v>KZ_2013_NATIONAL TOTAL_NOx</v>
      </c>
      <c r="B14069" s="113" t="s">
        <v>156</v>
      </c>
      <c r="C14069" s="113">
        <v>2013</v>
      </c>
      <c r="D14069" s="113" t="s">
        <v>122</v>
      </c>
      <c r="E14069" s="113" t="s">
        <v>199</v>
      </c>
      <c r="F14069" s="113" t="s">
        <v>200</v>
      </c>
      <c r="G14069" s="113">
        <v>530.99893633172303</v>
      </c>
    </row>
    <row r="14070" spans="1:7" x14ac:dyDescent="0.25">
      <c r="A14070" s="108" t="str">
        <f t="shared" si="219"/>
        <v>KZ_2013_NATIONAL TOTAL_NMVOC</v>
      </c>
      <c r="B14070" s="113" t="s">
        <v>156</v>
      </c>
      <c r="C14070" s="113">
        <v>2013</v>
      </c>
      <c r="D14070" s="113" t="s">
        <v>122</v>
      </c>
      <c r="E14070" s="113" t="s">
        <v>123</v>
      </c>
      <c r="F14070" s="113" t="s">
        <v>200</v>
      </c>
      <c r="G14070" s="113">
        <v>456.88058198594098</v>
      </c>
    </row>
    <row r="14071" spans="1:7" x14ac:dyDescent="0.25">
      <c r="A14071" s="108" t="str">
        <f t="shared" si="219"/>
        <v>KZ_2013_NATIONAL TOTAL_SOx</v>
      </c>
      <c r="B14071" s="113" t="s">
        <v>156</v>
      </c>
      <c r="C14071" s="113">
        <v>2013</v>
      </c>
      <c r="D14071" s="113" t="s">
        <v>122</v>
      </c>
      <c r="E14071" s="113" t="s">
        <v>201</v>
      </c>
      <c r="F14071" s="113" t="s">
        <v>200</v>
      </c>
      <c r="G14071" s="113">
        <v>1646.4992882347501</v>
      </c>
    </row>
    <row r="14072" spans="1:7" x14ac:dyDescent="0.25">
      <c r="A14072" s="108" t="str">
        <f t="shared" si="219"/>
        <v>KZ_2013_NATIONAL TOTAL_NH3</v>
      </c>
      <c r="B14072" s="113" t="s">
        <v>156</v>
      </c>
      <c r="C14072" s="113">
        <v>2013</v>
      </c>
      <c r="D14072" s="113" t="s">
        <v>122</v>
      </c>
      <c r="E14072" s="113" t="s">
        <v>124</v>
      </c>
      <c r="F14072" s="113" t="s">
        <v>200</v>
      </c>
      <c r="G14072" s="113">
        <v>259.59691193641299</v>
      </c>
    </row>
    <row r="14073" spans="1:7" x14ac:dyDescent="0.25">
      <c r="A14073" s="108" t="str">
        <f t="shared" si="219"/>
        <v>KZ_2013_NATIONAL TOTAL_PM2.5</v>
      </c>
      <c r="B14073" s="113" t="s">
        <v>156</v>
      </c>
      <c r="C14073" s="113">
        <v>2013</v>
      </c>
      <c r="D14073" s="113" t="s">
        <v>122</v>
      </c>
      <c r="E14073" s="113" t="s">
        <v>203</v>
      </c>
      <c r="F14073" s="113" t="s">
        <v>200</v>
      </c>
      <c r="G14073" s="113">
        <v>101.031454273538</v>
      </c>
    </row>
    <row r="14074" spans="1:7" x14ac:dyDescent="0.25">
      <c r="A14074" s="108" t="str">
        <f t="shared" si="219"/>
        <v>KZ_2013_NATIONAL TOTAL_Pb</v>
      </c>
      <c r="B14074" s="113" t="s">
        <v>156</v>
      </c>
      <c r="C14074" s="113">
        <v>2013</v>
      </c>
      <c r="D14074" s="113" t="s">
        <v>122</v>
      </c>
      <c r="E14074" s="113" t="s">
        <v>125</v>
      </c>
      <c r="F14074" s="113" t="s">
        <v>200</v>
      </c>
      <c r="G14074" s="113">
        <v>0.120024556239527</v>
      </c>
    </row>
    <row r="14075" spans="1:7" x14ac:dyDescent="0.25">
      <c r="A14075" s="108" t="str">
        <f t="shared" si="219"/>
        <v>KZ_2013_NATIONAL TOTAL_Cd</v>
      </c>
      <c r="B14075" s="113" t="s">
        <v>156</v>
      </c>
      <c r="C14075" s="113">
        <v>2013</v>
      </c>
      <c r="D14075" s="113" t="s">
        <v>122</v>
      </c>
      <c r="E14075" s="113" t="s">
        <v>126</v>
      </c>
      <c r="F14075" s="113" t="s">
        <v>200</v>
      </c>
      <c r="G14075" s="113">
        <v>8.9366256364417397E-3</v>
      </c>
    </row>
    <row r="14076" spans="1:7" x14ac:dyDescent="0.25">
      <c r="A14076" s="108" t="str">
        <f t="shared" si="219"/>
        <v>KZ_2013_NATIONAL TOTAL_Hg</v>
      </c>
      <c r="B14076" s="113" t="s">
        <v>156</v>
      </c>
      <c r="C14076" s="113">
        <v>2013</v>
      </c>
      <c r="D14076" s="113" t="s">
        <v>122</v>
      </c>
      <c r="E14076" s="113" t="s">
        <v>127</v>
      </c>
      <c r="F14076" s="113" t="s">
        <v>200</v>
      </c>
      <c r="G14076" s="113">
        <v>1.4809638891501701E-2</v>
      </c>
    </row>
    <row r="14077" spans="1:7" x14ac:dyDescent="0.25">
      <c r="A14077" s="108" t="str">
        <f t="shared" si="219"/>
        <v>KZ_2013_NATIONAL TOTAL_DIOX</v>
      </c>
      <c r="B14077" s="113" t="s">
        <v>156</v>
      </c>
      <c r="C14077" s="113">
        <v>2013</v>
      </c>
      <c r="D14077" s="113" t="s">
        <v>122</v>
      </c>
      <c r="E14077" s="113" t="s">
        <v>128</v>
      </c>
      <c r="F14077" s="113" t="s">
        <v>200</v>
      </c>
      <c r="G14077" s="150">
        <v>3.4781394264347001E-7</v>
      </c>
    </row>
    <row r="14078" spans="1:7" x14ac:dyDescent="0.25">
      <c r="A14078" s="108" t="str">
        <f t="shared" si="219"/>
        <v>KZ_2013_NATIONAL TOTAL_PAH</v>
      </c>
      <c r="B14078" s="113" t="s">
        <v>156</v>
      </c>
      <c r="C14078" s="113">
        <v>2013</v>
      </c>
      <c r="D14078" s="113" t="s">
        <v>122</v>
      </c>
      <c r="E14078" s="113" t="s">
        <v>129</v>
      </c>
      <c r="F14078" s="113" t="s">
        <v>200</v>
      </c>
      <c r="G14078" s="113">
        <v>0.266193360760624</v>
      </c>
    </row>
    <row r="14079" spans="1:7" x14ac:dyDescent="0.25">
      <c r="A14079" s="108" t="str">
        <f t="shared" si="219"/>
        <v>KZ_2013_NATIONAL TOTAL_HCB</v>
      </c>
      <c r="B14079" s="113" t="s">
        <v>156</v>
      </c>
      <c r="C14079" s="113">
        <v>2013</v>
      </c>
      <c r="D14079" s="113" t="s">
        <v>122</v>
      </c>
      <c r="E14079" s="113" t="s">
        <v>130</v>
      </c>
      <c r="F14079" s="113" t="s">
        <v>200</v>
      </c>
      <c r="G14079" s="150">
        <v>1.3671672292405301E-5</v>
      </c>
    </row>
    <row r="14080" spans="1:7" x14ac:dyDescent="0.25">
      <c r="A14080" s="108" t="str">
        <f t="shared" si="219"/>
        <v>KZ_2013_NATIONAL TOTAL_PCB</v>
      </c>
      <c r="B14080" s="113" t="s">
        <v>156</v>
      </c>
      <c r="C14080" s="113">
        <v>2013</v>
      </c>
      <c r="D14080" s="113" t="s">
        <v>122</v>
      </c>
      <c r="E14080" s="113" t="s">
        <v>259</v>
      </c>
      <c r="F14080" s="113" t="s">
        <v>200</v>
      </c>
      <c r="G14080" s="150">
        <v>9.4100904152406004E-5</v>
      </c>
    </row>
    <row r="14081" spans="1:7" x14ac:dyDescent="0.25">
      <c r="A14081" s="108" t="str">
        <f t="shared" si="219"/>
        <v>KZ_2013_1A3(FU)_NOx</v>
      </c>
      <c r="B14081" s="113" t="s">
        <v>156</v>
      </c>
      <c r="C14081" s="113">
        <v>2013</v>
      </c>
      <c r="D14081" s="113" t="s">
        <v>134</v>
      </c>
      <c r="E14081" s="113" t="s">
        <v>199</v>
      </c>
      <c r="F14081" s="113" t="s">
        <v>200</v>
      </c>
      <c r="G14081" s="113">
        <v>87.145308281229504</v>
      </c>
    </row>
    <row r="14082" spans="1:7" x14ac:dyDescent="0.25">
      <c r="A14082" s="108" t="str">
        <f t="shared" ref="A14082:A14145" si="220">CONCATENATE(B14082,"_",C14082,"_",D14082,"_",E14082)</f>
        <v>KZ_2013_1A3(FS)_NOx</v>
      </c>
      <c r="B14082" s="113" t="s">
        <v>156</v>
      </c>
      <c r="C14082" s="113">
        <v>2013</v>
      </c>
      <c r="D14082" s="113" t="s">
        <v>132</v>
      </c>
      <c r="E14082" s="113" t="s">
        <v>199</v>
      </c>
      <c r="F14082" s="113" t="s">
        <v>200</v>
      </c>
      <c r="G14082" s="113">
        <v>0.76803824033536805</v>
      </c>
    </row>
    <row r="14083" spans="1:7" x14ac:dyDescent="0.25">
      <c r="A14083" s="108" t="str">
        <f t="shared" si="220"/>
        <v>KZ_2013_1A3(FU)_NMVOC</v>
      </c>
      <c r="B14083" s="113" t="s">
        <v>156</v>
      </c>
      <c r="C14083" s="113">
        <v>2013</v>
      </c>
      <c r="D14083" s="113" t="s">
        <v>134</v>
      </c>
      <c r="E14083" s="113" t="s">
        <v>123</v>
      </c>
      <c r="F14083" s="113" t="s">
        <v>200</v>
      </c>
      <c r="G14083" s="113">
        <v>56.4921320064404</v>
      </c>
    </row>
    <row r="14084" spans="1:7" x14ac:dyDescent="0.25">
      <c r="A14084" s="108" t="str">
        <f t="shared" si="220"/>
        <v>KZ_2013_1A3(FS)_NMVOC</v>
      </c>
      <c r="B14084" s="113" t="s">
        <v>156</v>
      </c>
      <c r="C14084" s="113">
        <v>2013</v>
      </c>
      <c r="D14084" s="113" t="s">
        <v>132</v>
      </c>
      <c r="E14084" s="113" t="s">
        <v>123</v>
      </c>
      <c r="F14084" s="113" t="s">
        <v>200</v>
      </c>
      <c r="G14084" s="113">
        <v>15.7558675348645</v>
      </c>
    </row>
    <row r="14085" spans="1:7" x14ac:dyDescent="0.25">
      <c r="A14085" s="108" t="str">
        <f t="shared" si="220"/>
        <v>KZ_2013_1A3(FU)_SOx</v>
      </c>
      <c r="B14085" s="113" t="s">
        <v>156</v>
      </c>
      <c r="C14085" s="113">
        <v>2013</v>
      </c>
      <c r="D14085" s="113" t="s">
        <v>134</v>
      </c>
      <c r="E14085" s="113" t="s">
        <v>201</v>
      </c>
      <c r="F14085" s="113" t="s">
        <v>200</v>
      </c>
      <c r="G14085" s="113">
        <v>0.15734488667041399</v>
      </c>
    </row>
    <row r="14086" spans="1:7" x14ac:dyDescent="0.25">
      <c r="A14086" s="108" t="str">
        <f t="shared" si="220"/>
        <v>KZ_2013_1A3(FS)_SOx</v>
      </c>
      <c r="B14086" s="113" t="s">
        <v>156</v>
      </c>
      <c r="C14086" s="113">
        <v>2013</v>
      </c>
      <c r="D14086" s="113" t="s">
        <v>132</v>
      </c>
      <c r="E14086" s="113" t="s">
        <v>201</v>
      </c>
      <c r="F14086" s="113" t="s">
        <v>200</v>
      </c>
      <c r="G14086" s="113">
        <v>0.32749231782331001</v>
      </c>
    </row>
    <row r="14087" spans="1:7" x14ac:dyDescent="0.25">
      <c r="A14087" s="108" t="str">
        <f t="shared" si="220"/>
        <v>KZ_2013_1A3(FU)_NH3</v>
      </c>
      <c r="B14087" s="113" t="s">
        <v>156</v>
      </c>
      <c r="C14087" s="113">
        <v>2013</v>
      </c>
      <c r="D14087" s="113" t="s">
        <v>134</v>
      </c>
      <c r="E14087" s="113" t="s">
        <v>124</v>
      </c>
      <c r="F14087" s="113" t="s">
        <v>200</v>
      </c>
      <c r="G14087" s="113">
        <v>2.7641005815039699</v>
      </c>
    </row>
    <row r="14088" spans="1:7" x14ac:dyDescent="0.25">
      <c r="A14088" s="108" t="str">
        <f t="shared" si="220"/>
        <v>KZ_2013_1A3(FS)_NH3</v>
      </c>
      <c r="B14088" s="113" t="s">
        <v>156</v>
      </c>
      <c r="C14088" s="113">
        <v>2013</v>
      </c>
      <c r="D14088" s="113" t="s">
        <v>132</v>
      </c>
      <c r="E14088" s="113" t="s">
        <v>124</v>
      </c>
      <c r="F14088" s="113" t="s">
        <v>200</v>
      </c>
      <c r="G14088" s="113">
        <v>3.2124817690711002E-2</v>
      </c>
    </row>
    <row r="14089" spans="1:7" x14ac:dyDescent="0.25">
      <c r="A14089" s="108" t="str">
        <f t="shared" si="220"/>
        <v>KZ_2013_1A3(FU)_PM2.5</v>
      </c>
      <c r="B14089" s="113" t="s">
        <v>156</v>
      </c>
      <c r="C14089" s="113">
        <v>2013</v>
      </c>
      <c r="D14089" s="113" t="s">
        <v>134</v>
      </c>
      <c r="E14089" s="113" t="s">
        <v>203</v>
      </c>
      <c r="F14089" s="113" t="s">
        <v>200</v>
      </c>
      <c r="G14089" s="113">
        <v>3.0854786979181701</v>
      </c>
    </row>
    <row r="14090" spans="1:7" x14ac:dyDescent="0.25">
      <c r="A14090" s="108" t="str">
        <f t="shared" si="220"/>
        <v>KZ_2013_1A3(FS)_PM2.5</v>
      </c>
      <c r="B14090" s="113" t="s">
        <v>156</v>
      </c>
      <c r="C14090" s="113">
        <v>2013</v>
      </c>
      <c r="D14090" s="113" t="s">
        <v>132</v>
      </c>
      <c r="E14090" s="113" t="s">
        <v>203</v>
      </c>
      <c r="F14090" s="113" t="s">
        <v>200</v>
      </c>
      <c r="G14090" s="113">
        <v>10.3628174263827</v>
      </c>
    </row>
    <row r="14091" spans="1:7" x14ac:dyDescent="0.25">
      <c r="A14091" s="108" t="str">
        <f t="shared" si="220"/>
        <v>KZ_2013_3D_NOx</v>
      </c>
      <c r="B14091" s="113" t="s">
        <v>156</v>
      </c>
      <c r="C14091" s="113">
        <v>2013</v>
      </c>
      <c r="D14091" s="113" t="s">
        <v>206</v>
      </c>
      <c r="E14091" s="113" t="s">
        <v>199</v>
      </c>
      <c r="F14091" s="113" t="s">
        <v>200</v>
      </c>
      <c r="G14091" s="113">
        <v>0.9879154175</v>
      </c>
    </row>
    <row r="14092" spans="1:7" x14ac:dyDescent="0.25">
      <c r="A14092" s="108" t="str">
        <f t="shared" si="220"/>
        <v>KZ_2014_NATIONAL TOTAL_NOx</v>
      </c>
      <c r="B14092" s="113" t="s">
        <v>156</v>
      </c>
      <c r="C14092" s="113">
        <v>2014</v>
      </c>
      <c r="D14092" s="113" t="s">
        <v>122</v>
      </c>
      <c r="E14092" s="113" t="s">
        <v>199</v>
      </c>
      <c r="F14092" s="113" t="s">
        <v>200</v>
      </c>
      <c r="G14092" s="113">
        <v>607.464183622267</v>
      </c>
    </row>
    <row r="14093" spans="1:7" x14ac:dyDescent="0.25">
      <c r="A14093" s="108" t="str">
        <f t="shared" si="220"/>
        <v>KZ_2014_NATIONAL TOTAL_NMVOC</v>
      </c>
      <c r="B14093" s="113" t="s">
        <v>156</v>
      </c>
      <c r="C14093" s="113">
        <v>2014</v>
      </c>
      <c r="D14093" s="113" t="s">
        <v>122</v>
      </c>
      <c r="E14093" s="113" t="s">
        <v>123</v>
      </c>
      <c r="F14093" s="113" t="s">
        <v>200</v>
      </c>
      <c r="G14093" s="113">
        <v>467.38944330522799</v>
      </c>
    </row>
    <row r="14094" spans="1:7" x14ac:dyDescent="0.25">
      <c r="A14094" s="108" t="str">
        <f t="shared" si="220"/>
        <v>KZ_2014_NATIONAL TOTAL_SOx</v>
      </c>
      <c r="B14094" s="113" t="s">
        <v>156</v>
      </c>
      <c r="C14094" s="113">
        <v>2014</v>
      </c>
      <c r="D14094" s="113" t="s">
        <v>122</v>
      </c>
      <c r="E14094" s="113" t="s">
        <v>201</v>
      </c>
      <c r="F14094" s="113" t="s">
        <v>200</v>
      </c>
      <c r="G14094" s="113">
        <v>1897.5156528203199</v>
      </c>
    </row>
    <row r="14095" spans="1:7" x14ac:dyDescent="0.25">
      <c r="A14095" s="108" t="str">
        <f t="shared" si="220"/>
        <v>KZ_2014_NATIONAL TOTAL_NH3</v>
      </c>
      <c r="B14095" s="113" t="s">
        <v>156</v>
      </c>
      <c r="C14095" s="113">
        <v>2014</v>
      </c>
      <c r="D14095" s="113" t="s">
        <v>122</v>
      </c>
      <c r="E14095" s="113" t="s">
        <v>124</v>
      </c>
      <c r="F14095" s="113" t="s">
        <v>200</v>
      </c>
      <c r="G14095" s="113">
        <v>338.58414808839598</v>
      </c>
    </row>
    <row r="14096" spans="1:7" x14ac:dyDescent="0.25">
      <c r="A14096" s="108" t="str">
        <f t="shared" si="220"/>
        <v>KZ_2014_NATIONAL TOTAL_PM2.5</v>
      </c>
      <c r="B14096" s="113" t="s">
        <v>156</v>
      </c>
      <c r="C14096" s="113">
        <v>2014</v>
      </c>
      <c r="D14096" s="113" t="s">
        <v>122</v>
      </c>
      <c r="E14096" s="113" t="s">
        <v>203</v>
      </c>
      <c r="F14096" s="113" t="s">
        <v>200</v>
      </c>
      <c r="G14096" s="113">
        <v>107.954266494794</v>
      </c>
    </row>
    <row r="14097" spans="1:7" x14ac:dyDescent="0.25">
      <c r="A14097" s="108" t="str">
        <f t="shared" si="220"/>
        <v>KZ_2014_NATIONAL TOTAL_Pb</v>
      </c>
      <c r="B14097" s="113" t="s">
        <v>156</v>
      </c>
      <c r="C14097" s="113">
        <v>2014</v>
      </c>
      <c r="D14097" s="113" t="s">
        <v>122</v>
      </c>
      <c r="E14097" s="113" t="s">
        <v>125</v>
      </c>
      <c r="F14097" s="113" t="s">
        <v>200</v>
      </c>
      <c r="G14097" s="113">
        <v>0.148412773489319</v>
      </c>
    </row>
    <row r="14098" spans="1:7" x14ac:dyDescent="0.25">
      <c r="A14098" s="108" t="str">
        <f t="shared" si="220"/>
        <v>KZ_2014_NATIONAL TOTAL_Cd</v>
      </c>
      <c r="B14098" s="113" t="s">
        <v>156</v>
      </c>
      <c r="C14098" s="113">
        <v>2014</v>
      </c>
      <c r="D14098" s="113" t="s">
        <v>122</v>
      </c>
      <c r="E14098" s="113" t="s">
        <v>126</v>
      </c>
      <c r="F14098" s="113" t="s">
        <v>200</v>
      </c>
      <c r="G14098" s="113">
        <v>8.7329293328952205E-3</v>
      </c>
    </row>
    <row r="14099" spans="1:7" x14ac:dyDescent="0.25">
      <c r="A14099" s="108" t="str">
        <f t="shared" si="220"/>
        <v>KZ_2014_NATIONAL TOTAL_Hg</v>
      </c>
      <c r="B14099" s="113" t="s">
        <v>156</v>
      </c>
      <c r="C14099" s="113">
        <v>2014</v>
      </c>
      <c r="D14099" s="113" t="s">
        <v>122</v>
      </c>
      <c r="E14099" s="113" t="s">
        <v>127</v>
      </c>
      <c r="F14099" s="113" t="s">
        <v>200</v>
      </c>
      <c r="G14099" s="113">
        <v>1.9806500161388799E-2</v>
      </c>
    </row>
    <row r="14100" spans="1:7" x14ac:dyDescent="0.25">
      <c r="A14100" s="108" t="str">
        <f t="shared" si="220"/>
        <v>KZ_2014_NATIONAL TOTAL_DIOX</v>
      </c>
      <c r="B14100" s="113" t="s">
        <v>156</v>
      </c>
      <c r="C14100" s="113">
        <v>2014</v>
      </c>
      <c r="D14100" s="113" t="s">
        <v>122</v>
      </c>
      <c r="E14100" s="113" t="s">
        <v>128</v>
      </c>
      <c r="F14100" s="113" t="s">
        <v>200</v>
      </c>
      <c r="G14100" s="150">
        <v>3.2073083605654199E-7</v>
      </c>
    </row>
    <row r="14101" spans="1:7" x14ac:dyDescent="0.25">
      <c r="A14101" s="108" t="str">
        <f t="shared" si="220"/>
        <v>KZ_2014_NATIONAL TOTAL_PAH</v>
      </c>
      <c r="B14101" s="113" t="s">
        <v>156</v>
      </c>
      <c r="C14101" s="113">
        <v>2014</v>
      </c>
      <c r="D14101" s="113" t="s">
        <v>122</v>
      </c>
      <c r="E14101" s="113" t="s">
        <v>129</v>
      </c>
      <c r="F14101" s="113" t="s">
        <v>200</v>
      </c>
      <c r="G14101" s="113">
        <v>0.26834675257669899</v>
      </c>
    </row>
    <row r="14102" spans="1:7" x14ac:dyDescent="0.25">
      <c r="A14102" s="108" t="str">
        <f t="shared" si="220"/>
        <v>KZ_2014_NATIONAL TOTAL_HCB</v>
      </c>
      <c r="B14102" s="113" t="s">
        <v>156</v>
      </c>
      <c r="C14102" s="113">
        <v>2014</v>
      </c>
      <c r="D14102" s="113" t="s">
        <v>122</v>
      </c>
      <c r="E14102" s="113" t="s">
        <v>130</v>
      </c>
      <c r="F14102" s="113" t="s">
        <v>200</v>
      </c>
      <c r="G14102" s="150">
        <v>1.32154590768406E-5</v>
      </c>
    </row>
    <row r="14103" spans="1:7" x14ac:dyDescent="0.25">
      <c r="A14103" s="108" t="str">
        <f t="shared" si="220"/>
        <v>KZ_2014_NATIONAL TOTAL_PCB</v>
      </c>
      <c r="B14103" s="113" t="s">
        <v>156</v>
      </c>
      <c r="C14103" s="113">
        <v>2014</v>
      </c>
      <c r="D14103" s="113" t="s">
        <v>122</v>
      </c>
      <c r="E14103" s="113" t="s">
        <v>259</v>
      </c>
      <c r="F14103" s="113" t="s">
        <v>200</v>
      </c>
      <c r="G14103" s="113">
        <v>1.22946853985092E-4</v>
      </c>
    </row>
    <row r="14104" spans="1:7" x14ac:dyDescent="0.25">
      <c r="A14104" s="108" t="str">
        <f t="shared" si="220"/>
        <v>KZ_2014_1A3(FU)_NOx</v>
      </c>
      <c r="B14104" s="113" t="s">
        <v>156</v>
      </c>
      <c r="C14104" s="113">
        <v>2014</v>
      </c>
      <c r="D14104" s="113" t="s">
        <v>134</v>
      </c>
      <c r="E14104" s="113" t="s">
        <v>199</v>
      </c>
      <c r="F14104" s="113" t="s">
        <v>200</v>
      </c>
      <c r="G14104" s="113">
        <v>89.286217692231304</v>
      </c>
    </row>
    <row r="14105" spans="1:7" x14ac:dyDescent="0.25">
      <c r="A14105" s="108" t="str">
        <f t="shared" si="220"/>
        <v>KZ_2014_1A3(FS)_NOx</v>
      </c>
      <c r="B14105" s="113" t="s">
        <v>156</v>
      </c>
      <c r="C14105" s="113">
        <v>2014</v>
      </c>
      <c r="D14105" s="113" t="s">
        <v>132</v>
      </c>
      <c r="E14105" s="113" t="s">
        <v>199</v>
      </c>
      <c r="F14105" s="113" t="s">
        <v>200</v>
      </c>
      <c r="G14105" s="113">
        <v>0.83184185818695999</v>
      </c>
    </row>
    <row r="14106" spans="1:7" x14ac:dyDescent="0.25">
      <c r="A14106" s="108" t="str">
        <f t="shared" si="220"/>
        <v>KZ_2014_1A3(FU)_NMVOC</v>
      </c>
      <c r="B14106" s="113" t="s">
        <v>156</v>
      </c>
      <c r="C14106" s="113">
        <v>2014</v>
      </c>
      <c r="D14106" s="113" t="s">
        <v>134</v>
      </c>
      <c r="E14106" s="113" t="s">
        <v>123</v>
      </c>
      <c r="F14106" s="113" t="s">
        <v>200</v>
      </c>
      <c r="G14106" s="113">
        <v>60.317587182318</v>
      </c>
    </row>
    <row r="14107" spans="1:7" x14ac:dyDescent="0.25">
      <c r="A14107" s="108" t="str">
        <f t="shared" si="220"/>
        <v>KZ_2014_1A3(FS)_NMVOC</v>
      </c>
      <c r="B14107" s="113" t="s">
        <v>156</v>
      </c>
      <c r="C14107" s="113">
        <v>2014</v>
      </c>
      <c r="D14107" s="113" t="s">
        <v>132</v>
      </c>
      <c r="E14107" s="113" t="s">
        <v>123</v>
      </c>
      <c r="F14107" s="113" t="s">
        <v>200</v>
      </c>
      <c r="G14107" s="113">
        <v>17.316990116328501</v>
      </c>
    </row>
    <row r="14108" spans="1:7" x14ac:dyDescent="0.25">
      <c r="A14108" s="108" t="str">
        <f t="shared" si="220"/>
        <v>KZ_2014_1A3(FU)_SOx</v>
      </c>
      <c r="B14108" s="113" t="s">
        <v>156</v>
      </c>
      <c r="C14108" s="113">
        <v>2014</v>
      </c>
      <c r="D14108" s="113" t="s">
        <v>134</v>
      </c>
      <c r="E14108" s="113" t="s">
        <v>201</v>
      </c>
      <c r="F14108" s="113" t="s">
        <v>200</v>
      </c>
      <c r="G14108" s="113">
        <v>0.16393663793048599</v>
      </c>
    </row>
    <row r="14109" spans="1:7" x14ac:dyDescent="0.25">
      <c r="A14109" s="108" t="str">
        <f t="shared" si="220"/>
        <v>KZ_2014_1A3(FS)_SOx</v>
      </c>
      <c r="B14109" s="113" t="s">
        <v>156</v>
      </c>
      <c r="C14109" s="113">
        <v>2014</v>
      </c>
      <c r="D14109" s="113" t="s">
        <v>132</v>
      </c>
      <c r="E14109" s="113" t="s">
        <v>201</v>
      </c>
      <c r="F14109" s="113" t="s">
        <v>200</v>
      </c>
      <c r="G14109" s="113">
        <v>0.34545158750724603</v>
      </c>
    </row>
    <row r="14110" spans="1:7" x14ac:dyDescent="0.25">
      <c r="A14110" s="108" t="str">
        <f t="shared" si="220"/>
        <v>KZ_2014_1A3(FU)_NH3</v>
      </c>
      <c r="B14110" s="113" t="s">
        <v>156</v>
      </c>
      <c r="C14110" s="113">
        <v>2014</v>
      </c>
      <c r="D14110" s="113" t="s">
        <v>134</v>
      </c>
      <c r="E14110" s="113" t="s">
        <v>124</v>
      </c>
      <c r="F14110" s="113" t="s">
        <v>200</v>
      </c>
      <c r="G14110" s="113">
        <v>2.90356416667119</v>
      </c>
    </row>
    <row r="14111" spans="1:7" x14ac:dyDescent="0.25">
      <c r="A14111" s="108" t="str">
        <f t="shared" si="220"/>
        <v>KZ_2014_1A3(FS)_NH3</v>
      </c>
      <c r="B14111" s="113" t="s">
        <v>156</v>
      </c>
      <c r="C14111" s="113">
        <v>2014</v>
      </c>
      <c r="D14111" s="113" t="s">
        <v>132</v>
      </c>
      <c r="E14111" s="113" t="s">
        <v>124</v>
      </c>
      <c r="F14111" s="113" t="s">
        <v>200</v>
      </c>
      <c r="G14111" s="113">
        <v>3.4106043591854901E-2</v>
      </c>
    </row>
    <row r="14112" spans="1:7" x14ac:dyDescent="0.25">
      <c r="A14112" s="108" t="str">
        <f t="shared" si="220"/>
        <v>KZ_2014_1A3(FU)_PM2.5</v>
      </c>
      <c r="B14112" s="113" t="s">
        <v>156</v>
      </c>
      <c r="C14112" s="113">
        <v>2014</v>
      </c>
      <c r="D14112" s="113" t="s">
        <v>134</v>
      </c>
      <c r="E14112" s="113" t="s">
        <v>203</v>
      </c>
      <c r="F14112" s="113" t="s">
        <v>200</v>
      </c>
      <c r="G14112" s="113">
        <v>3.1710371951567402</v>
      </c>
    </row>
    <row r="14113" spans="1:7" x14ac:dyDescent="0.25">
      <c r="A14113" s="108" t="str">
        <f t="shared" si="220"/>
        <v>KZ_2014_1A3(FS)_PM2.5</v>
      </c>
      <c r="B14113" s="113" t="s">
        <v>156</v>
      </c>
      <c r="C14113" s="113">
        <v>2014</v>
      </c>
      <c r="D14113" s="113" t="s">
        <v>132</v>
      </c>
      <c r="E14113" s="113" t="s">
        <v>203</v>
      </c>
      <c r="F14113" s="113" t="s">
        <v>200</v>
      </c>
      <c r="G14113" s="113">
        <v>11.0501638804226</v>
      </c>
    </row>
    <row r="14114" spans="1:7" x14ac:dyDescent="0.25">
      <c r="A14114" s="108" t="str">
        <f t="shared" si="220"/>
        <v>KZ_2014_3D_NOx</v>
      </c>
      <c r="B14114" s="113" t="s">
        <v>156</v>
      </c>
      <c r="C14114" s="113">
        <v>2014</v>
      </c>
      <c r="D14114" s="113" t="s">
        <v>206</v>
      </c>
      <c r="E14114" s="113" t="s">
        <v>199</v>
      </c>
      <c r="F14114" s="113" t="s">
        <v>200</v>
      </c>
      <c r="G14114" s="113">
        <v>1.1530626850000001</v>
      </c>
    </row>
    <row r="14115" spans="1:7" x14ac:dyDescent="0.25">
      <c r="A14115" s="108" t="str">
        <f t="shared" si="220"/>
        <v>KZ_2015_NATIONAL TOTAL_NOx</v>
      </c>
      <c r="B14115" s="113" t="s">
        <v>156</v>
      </c>
      <c r="C14115" s="113">
        <v>2015</v>
      </c>
      <c r="D14115" s="113" t="s">
        <v>122</v>
      </c>
      <c r="E14115" s="113" t="s">
        <v>199</v>
      </c>
      <c r="F14115" s="113" t="s">
        <v>200</v>
      </c>
      <c r="G14115" s="113">
        <v>584.49494395930503</v>
      </c>
    </row>
    <row r="14116" spans="1:7" x14ac:dyDescent="0.25">
      <c r="A14116" s="108" t="str">
        <f t="shared" si="220"/>
        <v>KZ_2015_NATIONAL TOTAL_NMVOC</v>
      </c>
      <c r="B14116" s="113" t="s">
        <v>156</v>
      </c>
      <c r="C14116" s="113">
        <v>2015</v>
      </c>
      <c r="D14116" s="113" t="s">
        <v>122</v>
      </c>
      <c r="E14116" s="113" t="s">
        <v>123</v>
      </c>
      <c r="F14116" s="113" t="s">
        <v>200</v>
      </c>
      <c r="G14116" s="113">
        <v>591.582059848227</v>
      </c>
    </row>
    <row r="14117" spans="1:7" x14ac:dyDescent="0.25">
      <c r="A14117" s="108" t="str">
        <f t="shared" si="220"/>
        <v>KZ_2015_NATIONAL TOTAL_SOx</v>
      </c>
      <c r="B14117" s="113" t="s">
        <v>156</v>
      </c>
      <c r="C14117" s="113">
        <v>2015</v>
      </c>
      <c r="D14117" s="113" t="s">
        <v>122</v>
      </c>
      <c r="E14117" s="113" t="s">
        <v>201</v>
      </c>
      <c r="F14117" s="113" t="s">
        <v>200</v>
      </c>
      <c r="G14117" s="113">
        <v>2048.0567623730399</v>
      </c>
    </row>
    <row r="14118" spans="1:7" x14ac:dyDescent="0.25">
      <c r="A14118" s="108" t="str">
        <f t="shared" si="220"/>
        <v>KZ_2015_NATIONAL TOTAL_NH3</v>
      </c>
      <c r="B14118" s="113" t="s">
        <v>156</v>
      </c>
      <c r="C14118" s="113">
        <v>2015</v>
      </c>
      <c r="D14118" s="113" t="s">
        <v>122</v>
      </c>
      <c r="E14118" s="113" t="s">
        <v>124</v>
      </c>
      <c r="F14118" s="113" t="s">
        <v>200</v>
      </c>
      <c r="G14118" s="113">
        <v>349.072344852078</v>
      </c>
    </row>
    <row r="14119" spans="1:7" x14ac:dyDescent="0.25">
      <c r="A14119" s="108" t="str">
        <f t="shared" si="220"/>
        <v>KZ_2015_NATIONAL TOTAL_PM2.5</v>
      </c>
      <c r="B14119" s="113" t="s">
        <v>156</v>
      </c>
      <c r="C14119" s="113">
        <v>2015</v>
      </c>
      <c r="D14119" s="113" t="s">
        <v>122</v>
      </c>
      <c r="E14119" s="113" t="s">
        <v>203</v>
      </c>
      <c r="F14119" s="113" t="s">
        <v>200</v>
      </c>
      <c r="G14119" s="113">
        <v>195.36376144843501</v>
      </c>
    </row>
    <row r="14120" spans="1:7" x14ac:dyDescent="0.25">
      <c r="A14120" s="108" t="str">
        <f t="shared" si="220"/>
        <v>KZ_2015_NATIONAL TOTAL_Pb</v>
      </c>
      <c r="B14120" s="113" t="s">
        <v>156</v>
      </c>
      <c r="C14120" s="113">
        <v>2015</v>
      </c>
      <c r="D14120" s="113" t="s">
        <v>122</v>
      </c>
      <c r="E14120" s="113" t="s">
        <v>125</v>
      </c>
      <c r="F14120" s="113" t="s">
        <v>200</v>
      </c>
      <c r="G14120" s="113">
        <v>0.188595398101949</v>
      </c>
    </row>
    <row r="14121" spans="1:7" x14ac:dyDescent="0.25">
      <c r="A14121" s="108" t="str">
        <f t="shared" si="220"/>
        <v>KZ_2015_NATIONAL TOTAL_Cd</v>
      </c>
      <c r="B14121" s="113" t="s">
        <v>156</v>
      </c>
      <c r="C14121" s="113">
        <v>2015</v>
      </c>
      <c r="D14121" s="113" t="s">
        <v>122</v>
      </c>
      <c r="E14121" s="113" t="s">
        <v>126</v>
      </c>
      <c r="F14121" s="113" t="s">
        <v>200</v>
      </c>
      <c r="G14121" s="113">
        <v>1.0301028821928E-2</v>
      </c>
    </row>
    <row r="14122" spans="1:7" x14ac:dyDescent="0.25">
      <c r="A14122" s="108" t="str">
        <f t="shared" si="220"/>
        <v>KZ_2015_NATIONAL TOTAL_Hg</v>
      </c>
      <c r="B14122" s="113" t="s">
        <v>156</v>
      </c>
      <c r="C14122" s="113">
        <v>2015</v>
      </c>
      <c r="D14122" s="113" t="s">
        <v>122</v>
      </c>
      <c r="E14122" s="113" t="s">
        <v>127</v>
      </c>
      <c r="F14122" s="113" t="s">
        <v>200</v>
      </c>
      <c r="G14122" s="113">
        <v>1.99053229314755E-2</v>
      </c>
    </row>
    <row r="14123" spans="1:7" x14ac:dyDescent="0.25">
      <c r="A14123" s="108" t="str">
        <f t="shared" si="220"/>
        <v>KZ_2015_NATIONAL TOTAL_DIOX</v>
      </c>
      <c r="B14123" s="113" t="s">
        <v>156</v>
      </c>
      <c r="C14123" s="113">
        <v>2015</v>
      </c>
      <c r="D14123" s="113" t="s">
        <v>122</v>
      </c>
      <c r="E14123" s="113" t="s">
        <v>128</v>
      </c>
      <c r="F14123" s="113" t="s">
        <v>200</v>
      </c>
      <c r="G14123" s="150">
        <v>4.8769071502180802E-7</v>
      </c>
    </row>
    <row r="14124" spans="1:7" x14ac:dyDescent="0.25">
      <c r="A14124" s="108" t="str">
        <f t="shared" si="220"/>
        <v>KZ_2015_NATIONAL TOTAL_PAH</v>
      </c>
      <c r="B14124" s="113" t="s">
        <v>156</v>
      </c>
      <c r="C14124" s="113">
        <v>2015</v>
      </c>
      <c r="D14124" s="113" t="s">
        <v>122</v>
      </c>
      <c r="E14124" s="113" t="s">
        <v>129</v>
      </c>
      <c r="F14124" s="113" t="s">
        <v>200</v>
      </c>
      <c r="G14124" s="113">
        <v>0.36732866413772802</v>
      </c>
    </row>
    <row r="14125" spans="1:7" x14ac:dyDescent="0.25">
      <c r="A14125" s="108" t="str">
        <f t="shared" si="220"/>
        <v>KZ_2015_NATIONAL TOTAL_HCB</v>
      </c>
      <c r="B14125" s="113" t="s">
        <v>156</v>
      </c>
      <c r="C14125" s="113">
        <v>2015</v>
      </c>
      <c r="D14125" s="113" t="s">
        <v>122</v>
      </c>
      <c r="E14125" s="113" t="s">
        <v>130</v>
      </c>
      <c r="F14125" s="113" t="s">
        <v>200</v>
      </c>
      <c r="G14125" s="150">
        <v>2.9589434864642099E-5</v>
      </c>
    </row>
    <row r="14126" spans="1:7" x14ac:dyDescent="0.25">
      <c r="A14126" s="108" t="str">
        <f t="shared" si="220"/>
        <v>KZ_2015_NATIONAL TOTAL_PCB</v>
      </c>
      <c r="B14126" s="113" t="s">
        <v>156</v>
      </c>
      <c r="C14126" s="113">
        <v>2015</v>
      </c>
      <c r="D14126" s="113" t="s">
        <v>122</v>
      </c>
      <c r="E14126" s="113" t="s">
        <v>259</v>
      </c>
      <c r="F14126" s="113" t="s">
        <v>200</v>
      </c>
      <c r="G14126" s="113">
        <v>1.73733646303518E-4</v>
      </c>
    </row>
    <row r="14127" spans="1:7" x14ac:dyDescent="0.25">
      <c r="A14127" s="108" t="str">
        <f t="shared" si="220"/>
        <v>KZ_2015_1A3(FU)_NOx</v>
      </c>
      <c r="B14127" s="113" t="s">
        <v>156</v>
      </c>
      <c r="C14127" s="113">
        <v>2015</v>
      </c>
      <c r="D14127" s="113" t="s">
        <v>134</v>
      </c>
      <c r="E14127" s="113" t="s">
        <v>199</v>
      </c>
      <c r="F14127" s="113" t="s">
        <v>200</v>
      </c>
      <c r="G14127" s="113">
        <v>83.960667839799996</v>
      </c>
    </row>
    <row r="14128" spans="1:7" x14ac:dyDescent="0.25">
      <c r="A14128" s="108" t="str">
        <f t="shared" si="220"/>
        <v>KZ_2015_1A3(FS)_NOx</v>
      </c>
      <c r="B14128" s="113" t="s">
        <v>156</v>
      </c>
      <c r="C14128" s="113">
        <v>2015</v>
      </c>
      <c r="D14128" s="113" t="s">
        <v>132</v>
      </c>
      <c r="E14128" s="113" t="s">
        <v>199</v>
      </c>
      <c r="F14128" s="113" t="s">
        <v>200</v>
      </c>
      <c r="G14128" s="113">
        <v>0.78269863973550002</v>
      </c>
    </row>
    <row r="14129" spans="1:7" x14ac:dyDescent="0.25">
      <c r="A14129" s="108" t="str">
        <f t="shared" si="220"/>
        <v>KZ_2015_1A3(FU)_NMVOC</v>
      </c>
      <c r="B14129" s="113" t="s">
        <v>156</v>
      </c>
      <c r="C14129" s="113">
        <v>2015</v>
      </c>
      <c r="D14129" s="113" t="s">
        <v>134</v>
      </c>
      <c r="E14129" s="113" t="s">
        <v>123</v>
      </c>
      <c r="F14129" s="113" t="s">
        <v>200</v>
      </c>
      <c r="G14129" s="113">
        <v>55.095418414699999</v>
      </c>
    </row>
    <row r="14130" spans="1:7" x14ac:dyDescent="0.25">
      <c r="A14130" s="108" t="str">
        <f t="shared" si="220"/>
        <v>KZ_2015_1A3(FS)_NMVOC</v>
      </c>
      <c r="B14130" s="113" t="s">
        <v>156</v>
      </c>
      <c r="C14130" s="113">
        <v>2015</v>
      </c>
      <c r="D14130" s="113" t="s">
        <v>132</v>
      </c>
      <c r="E14130" s="113" t="s">
        <v>123</v>
      </c>
      <c r="F14130" s="113" t="s">
        <v>200</v>
      </c>
      <c r="G14130" s="113">
        <v>15.810661335464101</v>
      </c>
    </row>
    <row r="14131" spans="1:7" x14ac:dyDescent="0.25">
      <c r="A14131" s="108" t="str">
        <f t="shared" si="220"/>
        <v>KZ_2015_1A3(FU)_SOx</v>
      </c>
      <c r="B14131" s="113" t="s">
        <v>156</v>
      </c>
      <c r="C14131" s="113">
        <v>2015</v>
      </c>
      <c r="D14131" s="113" t="s">
        <v>134</v>
      </c>
      <c r="E14131" s="113" t="s">
        <v>201</v>
      </c>
      <c r="F14131" s="113" t="s">
        <v>200</v>
      </c>
      <c r="G14131" s="113">
        <v>0.14978911980000001</v>
      </c>
    </row>
    <row r="14132" spans="1:7" x14ac:dyDescent="0.25">
      <c r="A14132" s="108" t="str">
        <f t="shared" si="220"/>
        <v>KZ_2015_1A3(FS)_SOx</v>
      </c>
      <c r="B14132" s="113" t="s">
        <v>156</v>
      </c>
      <c r="C14132" s="113">
        <v>2015</v>
      </c>
      <c r="D14132" s="113" t="s">
        <v>132</v>
      </c>
      <c r="E14132" s="113" t="s">
        <v>201</v>
      </c>
      <c r="F14132" s="113" t="s">
        <v>200</v>
      </c>
      <c r="G14132" s="113">
        <v>0.35586425391499998</v>
      </c>
    </row>
    <row r="14133" spans="1:7" x14ac:dyDescent="0.25">
      <c r="A14133" s="108" t="str">
        <f t="shared" si="220"/>
        <v>KZ_2015_1A3(FU)_NH3</v>
      </c>
      <c r="B14133" s="113" t="s">
        <v>156</v>
      </c>
      <c r="C14133" s="113">
        <v>2015</v>
      </c>
      <c r="D14133" s="113" t="s">
        <v>134</v>
      </c>
      <c r="E14133" s="113" t="s">
        <v>124</v>
      </c>
      <c r="F14133" s="113" t="s">
        <v>200</v>
      </c>
      <c r="G14133" s="113">
        <v>2.6270220050700002</v>
      </c>
    </row>
    <row r="14134" spans="1:7" x14ac:dyDescent="0.25">
      <c r="A14134" s="108" t="str">
        <f t="shared" si="220"/>
        <v>KZ_2015_1A3(FS)_NH3</v>
      </c>
      <c r="B14134" s="113" t="s">
        <v>156</v>
      </c>
      <c r="C14134" s="113">
        <v>2015</v>
      </c>
      <c r="D14134" s="113" t="s">
        <v>132</v>
      </c>
      <c r="E14134" s="113" t="s">
        <v>124</v>
      </c>
      <c r="F14134" s="113" t="s">
        <v>200</v>
      </c>
      <c r="G14134" s="113">
        <v>3.43908764844E-2</v>
      </c>
    </row>
    <row r="14135" spans="1:7" x14ac:dyDescent="0.25">
      <c r="A14135" s="108" t="str">
        <f t="shared" si="220"/>
        <v>KZ_2015_1A3(FU)_PM2.5</v>
      </c>
      <c r="B14135" s="113" t="s">
        <v>156</v>
      </c>
      <c r="C14135" s="113">
        <v>2015</v>
      </c>
      <c r="D14135" s="113" t="s">
        <v>134</v>
      </c>
      <c r="E14135" s="113" t="s">
        <v>203</v>
      </c>
      <c r="F14135" s="113" t="s">
        <v>200</v>
      </c>
      <c r="G14135" s="113">
        <v>2.9210403087999999</v>
      </c>
    </row>
    <row r="14136" spans="1:7" x14ac:dyDescent="0.25">
      <c r="A14136" s="108" t="str">
        <f t="shared" si="220"/>
        <v>KZ_2015_1A3(FS)_PM2.5</v>
      </c>
      <c r="B14136" s="113" t="s">
        <v>156</v>
      </c>
      <c r="C14136" s="113">
        <v>2015</v>
      </c>
      <c r="D14136" s="113" t="s">
        <v>132</v>
      </c>
      <c r="E14136" s="113" t="s">
        <v>203</v>
      </c>
      <c r="F14136" s="113" t="s">
        <v>200</v>
      </c>
      <c r="G14136" s="113">
        <v>11.4760777417913</v>
      </c>
    </row>
    <row r="14137" spans="1:7" x14ac:dyDescent="0.25">
      <c r="A14137" s="108" t="str">
        <f t="shared" si="220"/>
        <v>KZ_2015_3D_NOx</v>
      </c>
      <c r="B14137" s="113" t="s">
        <v>156</v>
      </c>
      <c r="C14137" s="113">
        <v>2015</v>
      </c>
      <c r="D14137" s="113" t="s">
        <v>206</v>
      </c>
      <c r="E14137" s="113" t="s">
        <v>199</v>
      </c>
      <c r="F14137" s="113" t="s">
        <v>200</v>
      </c>
      <c r="G14137" s="113">
        <v>1.190775922</v>
      </c>
    </row>
    <row r="14138" spans="1:7" x14ac:dyDescent="0.25">
      <c r="A14138" s="108" t="str">
        <f t="shared" si="220"/>
        <v>KZ_2016_NATIONAL TOTAL_NOx</v>
      </c>
      <c r="B14138" s="113" t="s">
        <v>156</v>
      </c>
      <c r="C14138" s="113">
        <v>2016</v>
      </c>
      <c r="D14138" s="113" t="s">
        <v>122</v>
      </c>
      <c r="E14138" s="113" t="s">
        <v>199</v>
      </c>
      <c r="F14138" s="113" t="s">
        <v>200</v>
      </c>
      <c r="G14138" s="113">
        <v>602.16476214483396</v>
      </c>
    </row>
    <row r="14139" spans="1:7" x14ac:dyDescent="0.25">
      <c r="A14139" s="108" t="str">
        <f t="shared" si="220"/>
        <v>KZ_2016_NATIONAL TOTAL_NMVOC</v>
      </c>
      <c r="B14139" s="113" t="s">
        <v>156</v>
      </c>
      <c r="C14139" s="113">
        <v>2016</v>
      </c>
      <c r="D14139" s="113" t="s">
        <v>122</v>
      </c>
      <c r="E14139" s="113" t="s">
        <v>123</v>
      </c>
      <c r="F14139" s="113" t="s">
        <v>200</v>
      </c>
      <c r="G14139" s="113">
        <v>590.65893241746801</v>
      </c>
    </row>
    <row r="14140" spans="1:7" x14ac:dyDescent="0.25">
      <c r="A14140" s="108" t="str">
        <f t="shared" si="220"/>
        <v>KZ_2016_NATIONAL TOTAL_SOx</v>
      </c>
      <c r="B14140" s="113" t="s">
        <v>156</v>
      </c>
      <c r="C14140" s="113">
        <v>2016</v>
      </c>
      <c r="D14140" s="113" t="s">
        <v>122</v>
      </c>
      <c r="E14140" s="113" t="s">
        <v>201</v>
      </c>
      <c r="F14140" s="113" t="s">
        <v>200</v>
      </c>
      <c r="G14140" s="113">
        <v>2120.3454121455702</v>
      </c>
    </row>
    <row r="14141" spans="1:7" x14ac:dyDescent="0.25">
      <c r="A14141" s="108" t="str">
        <f t="shared" si="220"/>
        <v>KZ_2016_NATIONAL TOTAL_NH3</v>
      </c>
      <c r="B14141" s="113" t="s">
        <v>156</v>
      </c>
      <c r="C14141" s="113">
        <v>2016</v>
      </c>
      <c r="D14141" s="113" t="s">
        <v>122</v>
      </c>
      <c r="E14141" s="113" t="s">
        <v>124</v>
      </c>
      <c r="F14141" s="113" t="s">
        <v>200</v>
      </c>
      <c r="G14141" s="113">
        <v>363.30742547764498</v>
      </c>
    </row>
    <row r="14142" spans="1:7" x14ac:dyDescent="0.25">
      <c r="A14142" s="108" t="str">
        <f t="shared" si="220"/>
        <v>KZ_2016_NATIONAL TOTAL_PM2.5</v>
      </c>
      <c r="B14142" s="113" t="s">
        <v>156</v>
      </c>
      <c r="C14142" s="113">
        <v>2016</v>
      </c>
      <c r="D14142" s="113" t="s">
        <v>122</v>
      </c>
      <c r="E14142" s="113" t="s">
        <v>203</v>
      </c>
      <c r="F14142" s="113" t="s">
        <v>200</v>
      </c>
      <c r="G14142" s="113">
        <v>267.83647529328499</v>
      </c>
    </row>
    <row r="14143" spans="1:7" x14ac:dyDescent="0.25">
      <c r="A14143" s="108" t="str">
        <f t="shared" si="220"/>
        <v>KZ_2016_NATIONAL TOTAL_Pb</v>
      </c>
      <c r="B14143" s="113" t="s">
        <v>156</v>
      </c>
      <c r="C14143" s="113">
        <v>2016</v>
      </c>
      <c r="D14143" s="113" t="s">
        <v>122</v>
      </c>
      <c r="E14143" s="113" t="s">
        <v>125</v>
      </c>
      <c r="F14143" s="113" t="s">
        <v>200</v>
      </c>
      <c r="G14143" s="113">
        <v>0.20693324442913899</v>
      </c>
    </row>
    <row r="14144" spans="1:7" x14ac:dyDescent="0.25">
      <c r="A14144" s="108" t="str">
        <f t="shared" si="220"/>
        <v>KZ_2016_NATIONAL TOTAL_Cd</v>
      </c>
      <c r="B14144" s="113" t="s">
        <v>156</v>
      </c>
      <c r="C14144" s="113">
        <v>2016</v>
      </c>
      <c r="D14144" s="113" t="s">
        <v>122</v>
      </c>
      <c r="E14144" s="113" t="s">
        <v>126</v>
      </c>
      <c r="F14144" s="113" t="s">
        <v>200</v>
      </c>
      <c r="G14144" s="113">
        <v>1.2240657902896799E-2</v>
      </c>
    </row>
    <row r="14145" spans="1:7" x14ac:dyDescent="0.25">
      <c r="A14145" s="108" t="str">
        <f t="shared" si="220"/>
        <v>KZ_2016_NATIONAL TOTAL_Hg</v>
      </c>
      <c r="B14145" s="113" t="s">
        <v>156</v>
      </c>
      <c r="C14145" s="113">
        <v>2016</v>
      </c>
      <c r="D14145" s="113" t="s">
        <v>122</v>
      </c>
      <c r="E14145" s="113" t="s">
        <v>127</v>
      </c>
      <c r="F14145" s="113" t="s">
        <v>200</v>
      </c>
      <c r="G14145" s="113">
        <v>5.6339117814430198E-2</v>
      </c>
    </row>
    <row r="14146" spans="1:7" x14ac:dyDescent="0.25">
      <c r="A14146" s="108" t="str">
        <f t="shared" ref="A14146:A14209" si="221">CONCATENATE(B14146,"_",C14146,"_",D14146,"_",E14146)</f>
        <v>KZ_2016_NATIONAL TOTAL_DIOX</v>
      </c>
      <c r="B14146" s="113" t="s">
        <v>156</v>
      </c>
      <c r="C14146" s="113">
        <v>2016</v>
      </c>
      <c r="D14146" s="113" t="s">
        <v>122</v>
      </c>
      <c r="E14146" s="113" t="s">
        <v>128</v>
      </c>
      <c r="F14146" s="113" t="s">
        <v>200</v>
      </c>
      <c r="G14146" s="150">
        <v>4.9399685708051597E-7</v>
      </c>
    </row>
    <row r="14147" spans="1:7" x14ac:dyDescent="0.25">
      <c r="A14147" s="108" t="str">
        <f t="shared" si="221"/>
        <v>KZ_2016_NATIONAL TOTAL_PAH</v>
      </c>
      <c r="B14147" s="113" t="s">
        <v>156</v>
      </c>
      <c r="C14147" s="113">
        <v>2016</v>
      </c>
      <c r="D14147" s="113" t="s">
        <v>122</v>
      </c>
      <c r="E14147" s="113" t="s">
        <v>129</v>
      </c>
      <c r="F14147" s="113" t="s">
        <v>200</v>
      </c>
      <c r="G14147" s="113">
        <v>0.36977940789383801</v>
      </c>
    </row>
    <row r="14148" spans="1:7" x14ac:dyDescent="0.25">
      <c r="A14148" s="108" t="str">
        <f t="shared" si="221"/>
        <v>KZ_2016_NATIONAL TOTAL_HCB</v>
      </c>
      <c r="B14148" s="113" t="s">
        <v>156</v>
      </c>
      <c r="C14148" s="113">
        <v>2016</v>
      </c>
      <c r="D14148" s="113" t="s">
        <v>122</v>
      </c>
      <c r="E14148" s="113" t="s">
        <v>130</v>
      </c>
      <c r="F14148" s="113" t="s">
        <v>200</v>
      </c>
      <c r="G14148" s="150">
        <v>3.0372477565451499E-5</v>
      </c>
    </row>
    <row r="14149" spans="1:7" x14ac:dyDescent="0.25">
      <c r="A14149" s="108" t="str">
        <f t="shared" si="221"/>
        <v>KZ_2016_NATIONAL TOTAL_PCB</v>
      </c>
      <c r="B14149" s="113" t="s">
        <v>156</v>
      </c>
      <c r="C14149" s="113">
        <v>2016</v>
      </c>
      <c r="D14149" s="113" t="s">
        <v>122</v>
      </c>
      <c r="E14149" s="113" t="s">
        <v>259</v>
      </c>
      <c r="F14149" s="113" t="s">
        <v>200</v>
      </c>
      <c r="G14149" s="113">
        <v>1.6218457447818199E-4</v>
      </c>
    </row>
    <row r="14150" spans="1:7" x14ac:dyDescent="0.25">
      <c r="A14150" s="108" t="str">
        <f t="shared" si="221"/>
        <v>KZ_2016_1A3(FU)_NOx</v>
      </c>
      <c r="B14150" s="113" t="s">
        <v>156</v>
      </c>
      <c r="C14150" s="113">
        <v>2016</v>
      </c>
      <c r="D14150" s="113" t="s">
        <v>134</v>
      </c>
      <c r="E14150" s="113" t="s">
        <v>199</v>
      </c>
      <c r="F14150" s="113" t="s">
        <v>200</v>
      </c>
      <c r="G14150" s="113">
        <v>86.033517109749994</v>
      </c>
    </row>
    <row r="14151" spans="1:7" x14ac:dyDescent="0.25">
      <c r="A14151" s="108" t="str">
        <f t="shared" si="221"/>
        <v>KZ_2016_1A3(FS)_NOx</v>
      </c>
      <c r="B14151" s="113" t="s">
        <v>156</v>
      </c>
      <c r="C14151" s="113">
        <v>2016</v>
      </c>
      <c r="D14151" s="113" t="s">
        <v>132</v>
      </c>
      <c r="E14151" s="113" t="s">
        <v>199</v>
      </c>
      <c r="F14151" s="113" t="s">
        <v>200</v>
      </c>
      <c r="G14151" s="113">
        <v>0.81286893140250005</v>
      </c>
    </row>
    <row r="14152" spans="1:7" x14ac:dyDescent="0.25">
      <c r="A14152" s="108" t="str">
        <f t="shared" si="221"/>
        <v>KZ_2016_1A3(FU)_NMVOC</v>
      </c>
      <c r="B14152" s="113" t="s">
        <v>156</v>
      </c>
      <c r="C14152" s="113">
        <v>2016</v>
      </c>
      <c r="D14152" s="113" t="s">
        <v>134</v>
      </c>
      <c r="E14152" s="113" t="s">
        <v>123</v>
      </c>
      <c r="F14152" s="113" t="s">
        <v>200</v>
      </c>
      <c r="G14152" s="113">
        <v>59.18248392692</v>
      </c>
    </row>
    <row r="14153" spans="1:7" x14ac:dyDescent="0.25">
      <c r="A14153" s="108" t="str">
        <f t="shared" si="221"/>
        <v>KZ_2016_1A3(FS)_NMVOC</v>
      </c>
      <c r="B14153" s="113" t="s">
        <v>156</v>
      </c>
      <c r="C14153" s="113">
        <v>2016</v>
      </c>
      <c r="D14153" s="113" t="s">
        <v>132</v>
      </c>
      <c r="E14153" s="113" t="s">
        <v>123</v>
      </c>
      <c r="F14153" s="113" t="s">
        <v>200</v>
      </c>
      <c r="G14153" s="113">
        <v>15.9958880168645</v>
      </c>
    </row>
    <row r="14154" spans="1:7" x14ac:dyDescent="0.25">
      <c r="A14154" s="108" t="str">
        <f t="shared" si="221"/>
        <v>KZ_2016_1A3(FU)_SOx</v>
      </c>
      <c r="B14154" s="113" t="s">
        <v>156</v>
      </c>
      <c r="C14154" s="113">
        <v>2016</v>
      </c>
      <c r="D14154" s="113" t="s">
        <v>134</v>
      </c>
      <c r="E14154" s="113" t="s">
        <v>201</v>
      </c>
      <c r="F14154" s="113" t="s">
        <v>200</v>
      </c>
      <c r="G14154" s="113">
        <v>0.15438701299999999</v>
      </c>
    </row>
    <row r="14155" spans="1:7" x14ac:dyDescent="0.25">
      <c r="A14155" s="108" t="str">
        <f t="shared" si="221"/>
        <v>KZ_2016_1A3(FS)_SOx</v>
      </c>
      <c r="B14155" s="113" t="s">
        <v>156</v>
      </c>
      <c r="C14155" s="113">
        <v>2016</v>
      </c>
      <c r="D14155" s="113" t="s">
        <v>132</v>
      </c>
      <c r="E14155" s="113" t="s">
        <v>201</v>
      </c>
      <c r="F14155" s="113" t="s">
        <v>200</v>
      </c>
      <c r="G14155" s="113">
        <v>0.36988352796000001</v>
      </c>
    </row>
    <row r="14156" spans="1:7" x14ac:dyDescent="0.25">
      <c r="A14156" s="108" t="str">
        <f t="shared" si="221"/>
        <v>KZ_2016_1A3(FU)_NH3</v>
      </c>
      <c r="B14156" s="113" t="s">
        <v>156</v>
      </c>
      <c r="C14156" s="113">
        <v>2016</v>
      </c>
      <c r="D14156" s="113" t="s">
        <v>134</v>
      </c>
      <c r="E14156" s="113" t="s">
        <v>124</v>
      </c>
      <c r="F14156" s="113" t="s">
        <v>200</v>
      </c>
      <c r="G14156" s="113">
        <v>2.7937307111299998</v>
      </c>
    </row>
    <row r="14157" spans="1:7" x14ac:dyDescent="0.25">
      <c r="A14157" s="108" t="str">
        <f t="shared" si="221"/>
        <v>KZ_2016_1A3(FS)_NH3</v>
      </c>
      <c r="B14157" s="113" t="s">
        <v>156</v>
      </c>
      <c r="C14157" s="113">
        <v>2016</v>
      </c>
      <c r="D14157" s="113" t="s">
        <v>132</v>
      </c>
      <c r="E14157" s="113" t="s">
        <v>124</v>
      </c>
      <c r="F14157" s="113" t="s">
        <v>200</v>
      </c>
      <c r="G14157" s="113">
        <v>3.5559178910540001E-2</v>
      </c>
    </row>
    <row r="14158" spans="1:7" x14ac:dyDescent="0.25">
      <c r="A14158" s="108" t="str">
        <f t="shared" si="221"/>
        <v>KZ_2016_1A3(FU)_PM2.5</v>
      </c>
      <c r="B14158" s="113" t="s">
        <v>156</v>
      </c>
      <c r="C14158" s="113">
        <v>2016</v>
      </c>
      <c r="D14158" s="113" t="s">
        <v>134</v>
      </c>
      <c r="E14158" s="113" t="s">
        <v>203</v>
      </c>
      <c r="F14158" s="113" t="s">
        <v>200</v>
      </c>
      <c r="G14158" s="113">
        <v>2.95138244858</v>
      </c>
    </row>
    <row r="14159" spans="1:7" x14ac:dyDescent="0.25">
      <c r="A14159" s="108" t="str">
        <f t="shared" si="221"/>
        <v>KZ_2016_1A3(FS)_PM2.5</v>
      </c>
      <c r="B14159" s="113" t="s">
        <v>156</v>
      </c>
      <c r="C14159" s="113">
        <v>2016</v>
      </c>
      <c r="D14159" s="113" t="s">
        <v>132</v>
      </c>
      <c r="E14159" s="113" t="s">
        <v>203</v>
      </c>
      <c r="F14159" s="113" t="s">
        <v>200</v>
      </c>
      <c r="G14159" s="113">
        <v>11.7423206788951</v>
      </c>
    </row>
    <row r="14160" spans="1:7" x14ac:dyDescent="0.25">
      <c r="A14160" s="108" t="str">
        <f t="shared" si="221"/>
        <v>KZ_2016_3D_NOx</v>
      </c>
      <c r="B14160" s="113" t="s">
        <v>156</v>
      </c>
      <c r="C14160" s="113">
        <v>2016</v>
      </c>
      <c r="D14160" s="113" t="s">
        <v>206</v>
      </c>
      <c r="E14160" s="113" t="s">
        <v>199</v>
      </c>
      <c r="F14160" s="113" t="s">
        <v>200</v>
      </c>
      <c r="G14160" s="113">
        <v>1.3476123314999999</v>
      </c>
    </row>
    <row r="14161" spans="1:7" x14ac:dyDescent="0.25">
      <c r="A14161" s="108" t="str">
        <f t="shared" si="221"/>
        <v>KZ_2017_NATIONAL TOTAL_NOx</v>
      </c>
      <c r="B14161" s="113" t="s">
        <v>156</v>
      </c>
      <c r="C14161" s="113">
        <v>2017</v>
      </c>
      <c r="D14161" s="113" t="s">
        <v>122</v>
      </c>
      <c r="E14161" s="113" t="s">
        <v>199</v>
      </c>
      <c r="F14161" s="113" t="s">
        <v>200</v>
      </c>
      <c r="G14161" s="113">
        <v>570.61120011462697</v>
      </c>
    </row>
    <row r="14162" spans="1:7" x14ac:dyDescent="0.25">
      <c r="A14162" s="108" t="str">
        <f t="shared" si="221"/>
        <v>KZ_2017_NATIONAL TOTAL_NMVOC</v>
      </c>
      <c r="B14162" s="113" t="s">
        <v>156</v>
      </c>
      <c r="C14162" s="113">
        <v>2017</v>
      </c>
      <c r="D14162" s="113" t="s">
        <v>122</v>
      </c>
      <c r="E14162" s="113" t="s">
        <v>123</v>
      </c>
      <c r="F14162" s="113" t="s">
        <v>200</v>
      </c>
      <c r="G14162" s="113">
        <v>571.74335451690399</v>
      </c>
    </row>
    <row r="14163" spans="1:7" x14ac:dyDescent="0.25">
      <c r="A14163" s="108" t="str">
        <f t="shared" si="221"/>
        <v>KZ_2017_NATIONAL TOTAL_SOx</v>
      </c>
      <c r="B14163" s="113" t="s">
        <v>156</v>
      </c>
      <c r="C14163" s="113">
        <v>2017</v>
      </c>
      <c r="D14163" s="113" t="s">
        <v>122</v>
      </c>
      <c r="E14163" s="113" t="s">
        <v>201</v>
      </c>
      <c r="F14163" s="113" t="s">
        <v>200</v>
      </c>
      <c r="G14163" s="113">
        <v>1831.65462467519</v>
      </c>
    </row>
    <row r="14164" spans="1:7" x14ac:dyDescent="0.25">
      <c r="A14164" s="108" t="str">
        <f t="shared" si="221"/>
        <v>KZ_2017_NATIONAL TOTAL_NH3</v>
      </c>
      <c r="B14164" s="113" t="s">
        <v>156</v>
      </c>
      <c r="C14164" s="113">
        <v>2017</v>
      </c>
      <c r="D14164" s="113" t="s">
        <v>122</v>
      </c>
      <c r="E14164" s="113" t="s">
        <v>124</v>
      </c>
      <c r="F14164" s="113" t="s">
        <v>200</v>
      </c>
      <c r="G14164" s="113">
        <v>380.52161163905402</v>
      </c>
    </row>
    <row r="14165" spans="1:7" x14ac:dyDescent="0.25">
      <c r="A14165" s="108" t="str">
        <f t="shared" si="221"/>
        <v>KZ_2017_NATIONAL TOTAL_PM2.5</v>
      </c>
      <c r="B14165" s="113" t="s">
        <v>156</v>
      </c>
      <c r="C14165" s="113">
        <v>2017</v>
      </c>
      <c r="D14165" s="113" t="s">
        <v>122</v>
      </c>
      <c r="E14165" s="113" t="s">
        <v>203</v>
      </c>
      <c r="F14165" s="113" t="s">
        <v>200</v>
      </c>
      <c r="G14165" s="113">
        <v>223.94136551653199</v>
      </c>
    </row>
    <row r="14166" spans="1:7" x14ac:dyDescent="0.25">
      <c r="A14166" s="108" t="str">
        <f t="shared" si="221"/>
        <v>KZ_2017_NATIONAL TOTAL_Pb</v>
      </c>
      <c r="B14166" s="113" t="s">
        <v>156</v>
      </c>
      <c r="C14166" s="113">
        <v>2017</v>
      </c>
      <c r="D14166" s="113" t="s">
        <v>122</v>
      </c>
      <c r="E14166" s="113" t="s">
        <v>125</v>
      </c>
      <c r="F14166" s="113" t="s">
        <v>200</v>
      </c>
      <c r="G14166" s="113">
        <v>0.15075093307020401</v>
      </c>
    </row>
    <row r="14167" spans="1:7" x14ac:dyDescent="0.25">
      <c r="A14167" s="108" t="str">
        <f t="shared" si="221"/>
        <v>KZ_2017_NATIONAL TOTAL_Cd</v>
      </c>
      <c r="B14167" s="113" t="s">
        <v>156</v>
      </c>
      <c r="C14167" s="113">
        <v>2017</v>
      </c>
      <c r="D14167" s="113" t="s">
        <v>122</v>
      </c>
      <c r="E14167" s="113" t="s">
        <v>126</v>
      </c>
      <c r="F14167" s="113" t="s">
        <v>200</v>
      </c>
      <c r="G14167" s="113">
        <v>1.1924656986169201E-2</v>
      </c>
    </row>
    <row r="14168" spans="1:7" x14ac:dyDescent="0.25">
      <c r="A14168" s="108" t="str">
        <f t="shared" si="221"/>
        <v>KZ_2017_NATIONAL TOTAL_Hg</v>
      </c>
      <c r="B14168" s="113" t="s">
        <v>156</v>
      </c>
      <c r="C14168" s="113">
        <v>2017</v>
      </c>
      <c r="D14168" s="113" t="s">
        <v>122</v>
      </c>
      <c r="E14168" s="113" t="s">
        <v>127</v>
      </c>
      <c r="F14168" s="113" t="s">
        <v>200</v>
      </c>
      <c r="G14168" s="113">
        <v>5.7304949545618197E-2</v>
      </c>
    </row>
    <row r="14169" spans="1:7" x14ac:dyDescent="0.25">
      <c r="A14169" s="108" t="str">
        <f t="shared" si="221"/>
        <v>KZ_2017_NATIONAL TOTAL_DIOX</v>
      </c>
      <c r="B14169" s="113" t="s">
        <v>156</v>
      </c>
      <c r="C14169" s="113">
        <v>2017</v>
      </c>
      <c r="D14169" s="113" t="s">
        <v>122</v>
      </c>
      <c r="E14169" s="113" t="s">
        <v>128</v>
      </c>
      <c r="F14169" s="113" t="s">
        <v>200</v>
      </c>
      <c r="G14169" s="150">
        <v>4.1428874205681302E-7</v>
      </c>
    </row>
    <row r="14170" spans="1:7" x14ac:dyDescent="0.25">
      <c r="A14170" s="108" t="str">
        <f t="shared" si="221"/>
        <v>KZ_2017_NATIONAL TOTAL_PAH</v>
      </c>
      <c r="B14170" s="113" t="s">
        <v>156</v>
      </c>
      <c r="C14170" s="113">
        <v>2017</v>
      </c>
      <c r="D14170" s="113" t="s">
        <v>122</v>
      </c>
      <c r="E14170" s="113" t="s">
        <v>129</v>
      </c>
      <c r="F14170" s="113" t="s">
        <v>200</v>
      </c>
      <c r="G14170" s="113">
        <v>0.31033827260283298</v>
      </c>
    </row>
    <row r="14171" spans="1:7" x14ac:dyDescent="0.25">
      <c r="A14171" s="108" t="str">
        <f t="shared" si="221"/>
        <v>KZ_2017_NATIONAL TOTAL_HCB</v>
      </c>
      <c r="B14171" s="113" t="s">
        <v>156</v>
      </c>
      <c r="C14171" s="113">
        <v>2017</v>
      </c>
      <c r="D14171" s="113" t="s">
        <v>122</v>
      </c>
      <c r="E14171" s="113" t="s">
        <v>130</v>
      </c>
      <c r="F14171" s="113" t="s">
        <v>200</v>
      </c>
      <c r="G14171" s="150">
        <v>3.1725802956574202E-5</v>
      </c>
    </row>
    <row r="14172" spans="1:7" x14ac:dyDescent="0.25">
      <c r="A14172" s="108" t="str">
        <f t="shared" si="221"/>
        <v>KZ_2017_NATIONAL TOTAL_PCB</v>
      </c>
      <c r="B14172" s="113" t="s">
        <v>156</v>
      </c>
      <c r="C14172" s="113">
        <v>2017</v>
      </c>
      <c r="D14172" s="113" t="s">
        <v>122</v>
      </c>
      <c r="E14172" s="113" t="s">
        <v>259</v>
      </c>
      <c r="F14172" s="113" t="s">
        <v>200</v>
      </c>
      <c r="G14172" s="150">
        <v>8.3312208987520599E-5</v>
      </c>
    </row>
    <row r="14173" spans="1:7" x14ac:dyDescent="0.25">
      <c r="A14173" s="108" t="str">
        <f t="shared" si="221"/>
        <v>KZ_2017_1A3(FU)_NOx</v>
      </c>
      <c r="B14173" s="113" t="s">
        <v>156</v>
      </c>
      <c r="C14173" s="113">
        <v>2017</v>
      </c>
      <c r="D14173" s="113" t="s">
        <v>134</v>
      </c>
      <c r="E14173" s="113" t="s">
        <v>199</v>
      </c>
      <c r="F14173" s="113" t="s">
        <v>200</v>
      </c>
      <c r="G14173" s="113">
        <v>88.40941377</v>
      </c>
    </row>
    <row r="14174" spans="1:7" x14ac:dyDescent="0.25">
      <c r="A14174" s="108" t="str">
        <f t="shared" si="221"/>
        <v>KZ_2017_1A3(FS)_NOx</v>
      </c>
      <c r="B14174" s="113" t="s">
        <v>156</v>
      </c>
      <c r="C14174" s="113">
        <v>2017</v>
      </c>
      <c r="D14174" s="113" t="s">
        <v>132</v>
      </c>
      <c r="E14174" s="113" t="s">
        <v>199</v>
      </c>
      <c r="F14174" s="113" t="s">
        <v>200</v>
      </c>
      <c r="G14174" s="113">
        <v>0.89888016302189999</v>
      </c>
    </row>
    <row r="14175" spans="1:7" x14ac:dyDescent="0.25">
      <c r="A14175" s="108" t="str">
        <f t="shared" si="221"/>
        <v>KZ_2017_1A3(FU)_NMVOC</v>
      </c>
      <c r="B14175" s="113" t="s">
        <v>156</v>
      </c>
      <c r="C14175" s="113">
        <v>2017</v>
      </c>
      <c r="D14175" s="113" t="s">
        <v>134</v>
      </c>
      <c r="E14175" s="113" t="s">
        <v>123</v>
      </c>
      <c r="F14175" s="113" t="s">
        <v>200</v>
      </c>
      <c r="G14175" s="113">
        <v>66.401644300000001</v>
      </c>
    </row>
    <row r="14176" spans="1:7" x14ac:dyDescent="0.25">
      <c r="A14176" s="108" t="str">
        <f t="shared" si="221"/>
        <v>KZ_2017_1A3(FS)_NMVOC</v>
      </c>
      <c r="B14176" s="113" t="s">
        <v>156</v>
      </c>
      <c r="C14176" s="113">
        <v>2017</v>
      </c>
      <c r="D14176" s="113" t="s">
        <v>132</v>
      </c>
      <c r="E14176" s="113" t="s">
        <v>123</v>
      </c>
      <c r="F14176" s="113" t="s">
        <v>200</v>
      </c>
      <c r="G14176" s="113">
        <v>17.749637769192201</v>
      </c>
    </row>
    <row r="14177" spans="1:7" x14ac:dyDescent="0.25">
      <c r="A14177" s="108" t="str">
        <f t="shared" si="221"/>
        <v>KZ_2017_1A3(FU)_SOx</v>
      </c>
      <c r="B14177" s="113" t="s">
        <v>156</v>
      </c>
      <c r="C14177" s="113">
        <v>2017</v>
      </c>
      <c r="D14177" s="113" t="s">
        <v>134</v>
      </c>
      <c r="E14177" s="113" t="s">
        <v>201</v>
      </c>
      <c r="F14177" s="113" t="s">
        <v>200</v>
      </c>
      <c r="G14177" s="113">
        <v>0.151465778</v>
      </c>
    </row>
    <row r="14178" spans="1:7" x14ac:dyDescent="0.25">
      <c r="A14178" s="108" t="str">
        <f t="shared" si="221"/>
        <v>KZ_2017_1A3(FS)_SOx</v>
      </c>
      <c r="B14178" s="113" t="s">
        <v>156</v>
      </c>
      <c r="C14178" s="113">
        <v>2017</v>
      </c>
      <c r="D14178" s="113" t="s">
        <v>132</v>
      </c>
      <c r="E14178" s="113" t="s">
        <v>201</v>
      </c>
      <c r="F14178" s="113" t="s">
        <v>200</v>
      </c>
      <c r="G14178" s="113">
        <v>0.37157104588000001</v>
      </c>
    </row>
    <row r="14179" spans="1:7" x14ac:dyDescent="0.25">
      <c r="A14179" s="108" t="str">
        <f t="shared" si="221"/>
        <v>KZ_2017_1A3(FU)_NH3</v>
      </c>
      <c r="B14179" s="113" t="s">
        <v>156</v>
      </c>
      <c r="C14179" s="113">
        <v>2017</v>
      </c>
      <c r="D14179" s="113" t="s">
        <v>134</v>
      </c>
      <c r="E14179" s="113" t="s">
        <v>124</v>
      </c>
      <c r="F14179" s="113" t="s">
        <v>200</v>
      </c>
      <c r="G14179" s="113">
        <v>2.955811518</v>
      </c>
    </row>
    <row r="14180" spans="1:7" x14ac:dyDescent="0.25">
      <c r="A14180" s="108" t="str">
        <f t="shared" si="221"/>
        <v>KZ_2017_1A3(FS)_NH3</v>
      </c>
      <c r="B14180" s="113" t="s">
        <v>156</v>
      </c>
      <c r="C14180" s="113">
        <v>2017</v>
      </c>
      <c r="D14180" s="113" t="s">
        <v>132</v>
      </c>
      <c r="E14180" s="113" t="s">
        <v>124</v>
      </c>
      <c r="F14180" s="113" t="s">
        <v>200</v>
      </c>
      <c r="G14180" s="113">
        <v>3.6940049492939997E-2</v>
      </c>
    </row>
    <row r="14181" spans="1:7" x14ac:dyDescent="0.25">
      <c r="A14181" s="108" t="str">
        <f t="shared" si="221"/>
        <v>KZ_2017_1A3(FU)_PM2.5</v>
      </c>
      <c r="B14181" s="113" t="s">
        <v>156</v>
      </c>
      <c r="C14181" s="113">
        <v>2017</v>
      </c>
      <c r="D14181" s="113" t="s">
        <v>134</v>
      </c>
      <c r="E14181" s="113" t="s">
        <v>203</v>
      </c>
      <c r="F14181" s="113" t="s">
        <v>200</v>
      </c>
      <c r="G14181" s="113">
        <v>2.73903988</v>
      </c>
    </row>
    <row r="14182" spans="1:7" x14ac:dyDescent="0.25">
      <c r="A14182" s="108" t="str">
        <f t="shared" si="221"/>
        <v>KZ_2017_1A3(FS)_PM2.5</v>
      </c>
      <c r="B14182" s="113" t="s">
        <v>156</v>
      </c>
      <c r="C14182" s="113">
        <v>2017</v>
      </c>
      <c r="D14182" s="113" t="s">
        <v>132</v>
      </c>
      <c r="E14182" s="113" t="s">
        <v>203</v>
      </c>
      <c r="F14182" s="113" t="s">
        <v>200</v>
      </c>
      <c r="G14182" s="113">
        <v>11.7417121315898</v>
      </c>
    </row>
    <row r="14183" spans="1:7" x14ac:dyDescent="0.25">
      <c r="A14183" s="108" t="str">
        <f t="shared" si="221"/>
        <v>KZ_2017_3D_NOx</v>
      </c>
      <c r="B14183" s="113" t="s">
        <v>156</v>
      </c>
      <c r="C14183" s="113">
        <v>2017</v>
      </c>
      <c r="D14183" s="113" t="s">
        <v>206</v>
      </c>
      <c r="E14183" s="113" t="s">
        <v>199</v>
      </c>
      <c r="F14183" s="113" t="s">
        <v>200</v>
      </c>
      <c r="G14183" s="113">
        <v>1.9231419845</v>
      </c>
    </row>
    <row r="14184" spans="1:7" x14ac:dyDescent="0.25">
      <c r="A14184" s="108" t="str">
        <f t="shared" si="221"/>
        <v>KZ_2018_NATIONAL TOTAL_NOx</v>
      </c>
      <c r="B14184" s="113" t="s">
        <v>156</v>
      </c>
      <c r="C14184" s="113">
        <v>2018</v>
      </c>
      <c r="D14184" s="113" t="s">
        <v>122</v>
      </c>
      <c r="E14184" s="113" t="s">
        <v>199</v>
      </c>
      <c r="F14184" s="113" t="s">
        <v>200</v>
      </c>
      <c r="G14184" s="113">
        <v>571.554388908551</v>
      </c>
    </row>
    <row r="14185" spans="1:7" x14ac:dyDescent="0.25">
      <c r="A14185" s="108" t="str">
        <f t="shared" si="221"/>
        <v>KZ_2018_NATIONAL TOTAL_NMVOC</v>
      </c>
      <c r="B14185" s="113" t="s">
        <v>156</v>
      </c>
      <c r="C14185" s="113">
        <v>2018</v>
      </c>
      <c r="D14185" s="113" t="s">
        <v>122</v>
      </c>
      <c r="E14185" s="113" t="s">
        <v>123</v>
      </c>
      <c r="F14185" s="113" t="s">
        <v>200</v>
      </c>
      <c r="G14185" s="113">
        <v>600.44170006610102</v>
      </c>
    </row>
    <row r="14186" spans="1:7" x14ac:dyDescent="0.25">
      <c r="A14186" s="108" t="str">
        <f t="shared" si="221"/>
        <v>KZ_2018_NATIONAL TOTAL_SOx</v>
      </c>
      <c r="B14186" s="113" t="s">
        <v>156</v>
      </c>
      <c r="C14186" s="113">
        <v>2018</v>
      </c>
      <c r="D14186" s="113" t="s">
        <v>122</v>
      </c>
      <c r="E14186" s="113" t="s">
        <v>201</v>
      </c>
      <c r="F14186" s="113" t="s">
        <v>200</v>
      </c>
      <c r="G14186" s="113">
        <v>1917.3214382818701</v>
      </c>
    </row>
    <row r="14187" spans="1:7" x14ac:dyDescent="0.25">
      <c r="A14187" s="108" t="str">
        <f t="shared" si="221"/>
        <v>KZ_2018_NATIONAL TOTAL_NH3</v>
      </c>
      <c r="B14187" s="113" t="s">
        <v>156</v>
      </c>
      <c r="C14187" s="113">
        <v>2018</v>
      </c>
      <c r="D14187" s="113" t="s">
        <v>122</v>
      </c>
      <c r="E14187" s="113" t="s">
        <v>124</v>
      </c>
      <c r="F14187" s="113" t="s">
        <v>200</v>
      </c>
      <c r="G14187" s="113">
        <v>397.316096030452</v>
      </c>
    </row>
    <row r="14188" spans="1:7" x14ac:dyDescent="0.25">
      <c r="A14188" s="108" t="str">
        <f t="shared" si="221"/>
        <v>KZ_2018_NATIONAL TOTAL_PM2.5</v>
      </c>
      <c r="B14188" s="113" t="s">
        <v>156</v>
      </c>
      <c r="C14188" s="113">
        <v>2018</v>
      </c>
      <c r="D14188" s="113" t="s">
        <v>122</v>
      </c>
      <c r="E14188" s="113" t="s">
        <v>203</v>
      </c>
      <c r="F14188" s="113" t="s">
        <v>200</v>
      </c>
      <c r="G14188" s="113">
        <v>151.967564735569</v>
      </c>
    </row>
    <row r="14189" spans="1:7" x14ac:dyDescent="0.25">
      <c r="A14189" s="108" t="str">
        <f t="shared" si="221"/>
        <v>KZ_2018_NATIONAL TOTAL_Pb</v>
      </c>
      <c r="B14189" s="113" t="s">
        <v>156</v>
      </c>
      <c r="C14189" s="113">
        <v>2018</v>
      </c>
      <c r="D14189" s="113" t="s">
        <v>122</v>
      </c>
      <c r="E14189" s="113" t="s">
        <v>125</v>
      </c>
      <c r="F14189" s="113" t="s">
        <v>200</v>
      </c>
      <c r="G14189" s="113">
        <v>0.14211055640248399</v>
      </c>
    </row>
    <row r="14190" spans="1:7" x14ac:dyDescent="0.25">
      <c r="A14190" s="108" t="str">
        <f t="shared" si="221"/>
        <v>KZ_2018_NATIONAL TOTAL_Cd</v>
      </c>
      <c r="B14190" s="113" t="s">
        <v>156</v>
      </c>
      <c r="C14190" s="113">
        <v>2018</v>
      </c>
      <c r="D14190" s="113" t="s">
        <v>122</v>
      </c>
      <c r="E14190" s="113" t="s">
        <v>126</v>
      </c>
      <c r="F14190" s="113" t="s">
        <v>200</v>
      </c>
      <c r="G14190" s="113">
        <v>8.0394862375151692E-3</v>
      </c>
    </row>
    <row r="14191" spans="1:7" x14ac:dyDescent="0.25">
      <c r="A14191" s="108" t="str">
        <f t="shared" si="221"/>
        <v>KZ_2018_NATIONAL TOTAL_Hg</v>
      </c>
      <c r="B14191" s="113" t="s">
        <v>156</v>
      </c>
      <c r="C14191" s="113">
        <v>2018</v>
      </c>
      <c r="D14191" s="113" t="s">
        <v>122</v>
      </c>
      <c r="E14191" s="113" t="s">
        <v>127</v>
      </c>
      <c r="F14191" s="113" t="s">
        <v>200</v>
      </c>
      <c r="G14191" s="113">
        <v>1.18964469174122E-2</v>
      </c>
    </row>
    <row r="14192" spans="1:7" x14ac:dyDescent="0.25">
      <c r="A14192" s="108" t="str">
        <f t="shared" si="221"/>
        <v>KZ_2018_NATIONAL TOTAL_DIOX</v>
      </c>
      <c r="B14192" s="113" t="s">
        <v>156</v>
      </c>
      <c r="C14192" s="113">
        <v>2018</v>
      </c>
      <c r="D14192" s="113" t="s">
        <v>122</v>
      </c>
      <c r="E14192" s="113" t="s">
        <v>128</v>
      </c>
      <c r="F14192" s="113" t="s">
        <v>200</v>
      </c>
      <c r="G14192" s="150">
        <v>3.9432178655113598E-7</v>
      </c>
    </row>
    <row r="14193" spans="1:7" x14ac:dyDescent="0.25">
      <c r="A14193" s="108" t="str">
        <f t="shared" si="221"/>
        <v>KZ_2018_NATIONAL TOTAL_PAH</v>
      </c>
      <c r="B14193" s="113" t="s">
        <v>156</v>
      </c>
      <c r="C14193" s="113">
        <v>2018</v>
      </c>
      <c r="D14193" s="113" t="s">
        <v>122</v>
      </c>
      <c r="E14193" s="113" t="s">
        <v>129</v>
      </c>
      <c r="F14193" s="113" t="s">
        <v>200</v>
      </c>
      <c r="G14193" s="113">
        <v>0.33009182729346098</v>
      </c>
    </row>
    <row r="14194" spans="1:7" x14ac:dyDescent="0.25">
      <c r="A14194" s="108" t="str">
        <f t="shared" si="221"/>
        <v>KZ_2018_NATIONAL TOTAL_HCB</v>
      </c>
      <c r="B14194" s="113" t="s">
        <v>156</v>
      </c>
      <c r="C14194" s="113">
        <v>2018</v>
      </c>
      <c r="D14194" s="113" t="s">
        <v>122</v>
      </c>
      <c r="E14194" s="113" t="s">
        <v>130</v>
      </c>
      <c r="F14194" s="113" t="s">
        <v>200</v>
      </c>
      <c r="G14194" s="150">
        <v>3.1296721575325397E-5</v>
      </c>
    </row>
    <row r="14195" spans="1:7" x14ac:dyDescent="0.25">
      <c r="A14195" s="108" t="str">
        <f t="shared" si="221"/>
        <v>KZ_2018_NATIONAL TOTAL_PCB</v>
      </c>
      <c r="B14195" s="113" t="s">
        <v>156</v>
      </c>
      <c r="C14195" s="113">
        <v>2018</v>
      </c>
      <c r="D14195" s="113" t="s">
        <v>122</v>
      </c>
      <c r="E14195" s="113" t="s">
        <v>259</v>
      </c>
      <c r="F14195" s="113" t="s">
        <v>200</v>
      </c>
      <c r="G14195" s="113">
        <v>1.1711116621852799E-4</v>
      </c>
    </row>
    <row r="14196" spans="1:7" x14ac:dyDescent="0.25">
      <c r="A14196" s="108" t="str">
        <f t="shared" si="221"/>
        <v>KZ_2018_1A3(FU)_NOx</v>
      </c>
      <c r="B14196" s="113" t="s">
        <v>156</v>
      </c>
      <c r="C14196" s="113">
        <v>2018</v>
      </c>
      <c r="D14196" s="113" t="s">
        <v>134</v>
      </c>
      <c r="E14196" s="113" t="s">
        <v>199</v>
      </c>
      <c r="F14196" s="113" t="s">
        <v>200</v>
      </c>
      <c r="G14196" s="113">
        <v>97.142040135000002</v>
      </c>
    </row>
    <row r="14197" spans="1:7" x14ac:dyDescent="0.25">
      <c r="A14197" s="108" t="str">
        <f t="shared" si="221"/>
        <v>KZ_2018_1A3(FS)_NOx</v>
      </c>
      <c r="B14197" s="113" t="s">
        <v>156</v>
      </c>
      <c r="C14197" s="113">
        <v>2018</v>
      </c>
      <c r="D14197" s="113" t="s">
        <v>132</v>
      </c>
      <c r="E14197" s="113" t="s">
        <v>199</v>
      </c>
      <c r="F14197" s="113" t="s">
        <v>200</v>
      </c>
      <c r="G14197" s="113">
        <v>0.879234163864966</v>
      </c>
    </row>
    <row r="14198" spans="1:7" x14ac:dyDescent="0.25">
      <c r="A14198" s="108" t="str">
        <f t="shared" si="221"/>
        <v>KZ_2018_1A3(FU)_NMVOC</v>
      </c>
      <c r="B14198" s="113" t="s">
        <v>156</v>
      </c>
      <c r="C14198" s="113">
        <v>2018</v>
      </c>
      <c r="D14198" s="113" t="s">
        <v>134</v>
      </c>
      <c r="E14198" s="113" t="s">
        <v>123</v>
      </c>
      <c r="F14198" s="113" t="s">
        <v>200</v>
      </c>
      <c r="G14198" s="113">
        <v>70.625023881000004</v>
      </c>
    </row>
    <row r="14199" spans="1:7" x14ac:dyDescent="0.25">
      <c r="A14199" s="108" t="str">
        <f t="shared" si="221"/>
        <v>KZ_2018_1A3(FS)_NMVOC</v>
      </c>
      <c r="B14199" s="113" t="s">
        <v>156</v>
      </c>
      <c r="C14199" s="113">
        <v>2018</v>
      </c>
      <c r="D14199" s="113" t="s">
        <v>132</v>
      </c>
      <c r="E14199" s="113" t="s">
        <v>123</v>
      </c>
      <c r="F14199" s="113" t="s">
        <v>200</v>
      </c>
      <c r="G14199" s="113">
        <v>17.503679587313002</v>
      </c>
    </row>
    <row r="14200" spans="1:7" x14ac:dyDescent="0.25">
      <c r="A14200" s="108" t="str">
        <f t="shared" si="221"/>
        <v>KZ_2018_1A3(FU)_SOx</v>
      </c>
      <c r="B14200" s="113" t="s">
        <v>156</v>
      </c>
      <c r="C14200" s="113">
        <v>2018</v>
      </c>
      <c r="D14200" s="113" t="s">
        <v>134</v>
      </c>
      <c r="E14200" s="113" t="s">
        <v>201</v>
      </c>
      <c r="F14200" s="113" t="s">
        <v>200</v>
      </c>
      <c r="G14200" s="113">
        <v>0.15523833325</v>
      </c>
    </row>
    <row r="14201" spans="1:7" x14ac:dyDescent="0.25">
      <c r="A14201" s="108" t="str">
        <f t="shared" si="221"/>
        <v>KZ_2018_1A3(FS)_SOx</v>
      </c>
      <c r="B14201" s="113" t="s">
        <v>156</v>
      </c>
      <c r="C14201" s="113">
        <v>2018</v>
      </c>
      <c r="D14201" s="113" t="s">
        <v>132</v>
      </c>
      <c r="E14201" s="113" t="s">
        <v>201</v>
      </c>
      <c r="F14201" s="113" t="s">
        <v>200</v>
      </c>
      <c r="G14201" s="113">
        <v>0.35887603240007998</v>
      </c>
    </row>
    <row r="14202" spans="1:7" x14ac:dyDescent="0.25">
      <c r="A14202" s="108" t="str">
        <f t="shared" si="221"/>
        <v>KZ_2018_1A3(FU)_NH3</v>
      </c>
      <c r="B14202" s="113" t="s">
        <v>156</v>
      </c>
      <c r="C14202" s="113">
        <v>2018</v>
      </c>
      <c r="D14202" s="113" t="s">
        <v>134</v>
      </c>
      <c r="E14202" s="113" t="s">
        <v>124</v>
      </c>
      <c r="F14202" s="113" t="s">
        <v>200</v>
      </c>
      <c r="G14202" s="113">
        <v>3.1354289268</v>
      </c>
    </row>
    <row r="14203" spans="1:7" x14ac:dyDescent="0.25">
      <c r="A14203" s="108" t="str">
        <f t="shared" si="221"/>
        <v>KZ_2018_1A3(FS)_NH3</v>
      </c>
      <c r="B14203" s="113" t="s">
        <v>156</v>
      </c>
      <c r="C14203" s="113">
        <v>2018</v>
      </c>
      <c r="D14203" s="113" t="s">
        <v>132</v>
      </c>
      <c r="E14203" s="113" t="s">
        <v>124</v>
      </c>
      <c r="F14203" s="113" t="s">
        <v>200</v>
      </c>
      <c r="G14203" s="113">
        <v>3.5757190976914301E-2</v>
      </c>
    </row>
    <row r="14204" spans="1:7" x14ac:dyDescent="0.25">
      <c r="A14204" s="108" t="str">
        <f t="shared" si="221"/>
        <v>KZ_2018_1A3(FU)_PM2.5</v>
      </c>
      <c r="B14204" s="113" t="s">
        <v>156</v>
      </c>
      <c r="C14204" s="113">
        <v>2018</v>
      </c>
      <c r="D14204" s="113" t="s">
        <v>134</v>
      </c>
      <c r="E14204" s="113" t="s">
        <v>203</v>
      </c>
      <c r="F14204" s="113" t="s">
        <v>200</v>
      </c>
      <c r="G14204" s="113">
        <v>2.7201537949999999</v>
      </c>
    </row>
    <row r="14205" spans="1:7" x14ac:dyDescent="0.25">
      <c r="A14205" s="108" t="str">
        <f t="shared" si="221"/>
        <v>KZ_2018_1A3(FS)_PM2.5</v>
      </c>
      <c r="B14205" s="113" t="s">
        <v>156</v>
      </c>
      <c r="C14205" s="113">
        <v>2018</v>
      </c>
      <c r="D14205" s="113" t="s">
        <v>132</v>
      </c>
      <c r="E14205" s="113" t="s">
        <v>203</v>
      </c>
      <c r="F14205" s="113" t="s">
        <v>200</v>
      </c>
      <c r="G14205" s="113">
        <v>12.627695832491399</v>
      </c>
    </row>
    <row r="14206" spans="1:7" x14ac:dyDescent="0.25">
      <c r="A14206" s="108" t="str">
        <f t="shared" si="221"/>
        <v>KZ_2018_3D_NOx</v>
      </c>
      <c r="B14206" s="113" t="s">
        <v>156</v>
      </c>
      <c r="C14206" s="113">
        <v>2018</v>
      </c>
      <c r="D14206" s="113" t="s">
        <v>206</v>
      </c>
      <c r="E14206" s="113" t="s">
        <v>199</v>
      </c>
      <c r="F14206" s="113" t="s">
        <v>200</v>
      </c>
      <c r="G14206" s="113">
        <v>1.9387596604999999</v>
      </c>
    </row>
    <row r="14207" spans="1:7" x14ac:dyDescent="0.25">
      <c r="A14207" s="108" t="str">
        <f t="shared" si="221"/>
        <v>KZ_2019_NATIONAL TOTAL_NOx</v>
      </c>
      <c r="B14207" s="113" t="s">
        <v>156</v>
      </c>
      <c r="C14207" s="113">
        <v>2019</v>
      </c>
      <c r="D14207" s="113" t="s">
        <v>122</v>
      </c>
      <c r="E14207" s="113" t="s">
        <v>199</v>
      </c>
      <c r="F14207" s="113" t="s">
        <v>200</v>
      </c>
      <c r="G14207" s="113">
        <v>662.58296319621002</v>
      </c>
    </row>
    <row r="14208" spans="1:7" x14ac:dyDescent="0.25">
      <c r="A14208" s="108" t="str">
        <f t="shared" si="221"/>
        <v>KZ_2019_NATIONAL TOTAL_NMVOC</v>
      </c>
      <c r="B14208" s="113" t="s">
        <v>156</v>
      </c>
      <c r="C14208" s="113">
        <v>2019</v>
      </c>
      <c r="D14208" s="113" t="s">
        <v>122</v>
      </c>
      <c r="E14208" s="113" t="s">
        <v>123</v>
      </c>
      <c r="F14208" s="113" t="s">
        <v>200</v>
      </c>
      <c r="G14208" s="113">
        <v>853.76988513610502</v>
      </c>
    </row>
    <row r="14209" spans="1:7" x14ac:dyDescent="0.25">
      <c r="A14209" s="108" t="str">
        <f t="shared" si="221"/>
        <v>KZ_2019_NATIONAL TOTAL_SOx</v>
      </c>
      <c r="B14209" s="113" t="s">
        <v>156</v>
      </c>
      <c r="C14209" s="113">
        <v>2019</v>
      </c>
      <c r="D14209" s="113" t="s">
        <v>122</v>
      </c>
      <c r="E14209" s="113" t="s">
        <v>201</v>
      </c>
      <c r="F14209" s="113" t="s">
        <v>200</v>
      </c>
      <c r="G14209" s="113">
        <v>1751.9776559529</v>
      </c>
    </row>
    <row r="14210" spans="1:7" x14ac:dyDescent="0.25">
      <c r="A14210" s="108" t="str">
        <f t="shared" ref="A14210:A14273" si="222">CONCATENATE(B14210,"_",C14210,"_",D14210,"_",E14210)</f>
        <v>KZ_2019_NATIONAL TOTAL_NH3</v>
      </c>
      <c r="B14210" s="113" t="s">
        <v>156</v>
      </c>
      <c r="C14210" s="113">
        <v>2019</v>
      </c>
      <c r="D14210" s="113" t="s">
        <v>122</v>
      </c>
      <c r="E14210" s="113" t="s">
        <v>124</v>
      </c>
      <c r="F14210" s="113" t="s">
        <v>200</v>
      </c>
      <c r="G14210" s="113">
        <v>401.40502880659602</v>
      </c>
    </row>
    <row r="14211" spans="1:7" x14ac:dyDescent="0.25">
      <c r="A14211" s="108" t="str">
        <f t="shared" si="222"/>
        <v>KZ_2019_NATIONAL TOTAL_PM2.5</v>
      </c>
      <c r="B14211" s="113" t="s">
        <v>156</v>
      </c>
      <c r="C14211" s="113">
        <v>2019</v>
      </c>
      <c r="D14211" s="113" t="s">
        <v>122</v>
      </c>
      <c r="E14211" s="113" t="s">
        <v>203</v>
      </c>
      <c r="F14211" s="113" t="s">
        <v>200</v>
      </c>
      <c r="G14211" s="113">
        <v>296.47248144624399</v>
      </c>
    </row>
    <row r="14212" spans="1:7" x14ac:dyDescent="0.25">
      <c r="A14212" s="108" t="str">
        <f t="shared" si="222"/>
        <v>KZ_2019_NATIONAL TOTAL_Pb</v>
      </c>
      <c r="B14212" s="113" t="s">
        <v>156</v>
      </c>
      <c r="C14212" s="113">
        <v>2019</v>
      </c>
      <c r="D14212" s="113" t="s">
        <v>122</v>
      </c>
      <c r="E14212" s="113" t="s">
        <v>125</v>
      </c>
      <c r="F14212" s="113" t="s">
        <v>200</v>
      </c>
      <c r="G14212" s="113">
        <v>0.11939225608536901</v>
      </c>
    </row>
    <row r="14213" spans="1:7" x14ac:dyDescent="0.25">
      <c r="A14213" s="108" t="str">
        <f t="shared" si="222"/>
        <v>KZ_2019_NATIONAL TOTAL_Cd</v>
      </c>
      <c r="B14213" s="113" t="s">
        <v>156</v>
      </c>
      <c r="C14213" s="113">
        <v>2019</v>
      </c>
      <c r="D14213" s="113" t="s">
        <v>122</v>
      </c>
      <c r="E14213" s="113" t="s">
        <v>126</v>
      </c>
      <c r="F14213" s="113" t="s">
        <v>200</v>
      </c>
      <c r="G14213" s="113">
        <v>9.5256742987578202E-3</v>
      </c>
    </row>
    <row r="14214" spans="1:7" x14ac:dyDescent="0.25">
      <c r="A14214" s="108" t="str">
        <f t="shared" si="222"/>
        <v>KZ_2019_NATIONAL TOTAL_Hg</v>
      </c>
      <c r="B14214" s="113" t="s">
        <v>156</v>
      </c>
      <c r="C14214" s="113">
        <v>2019</v>
      </c>
      <c r="D14214" s="113" t="s">
        <v>122</v>
      </c>
      <c r="E14214" s="113" t="s">
        <v>127</v>
      </c>
      <c r="F14214" s="113" t="s">
        <v>200</v>
      </c>
      <c r="G14214" s="113">
        <v>1.7038132324696899E-2</v>
      </c>
    </row>
    <row r="14215" spans="1:7" x14ac:dyDescent="0.25">
      <c r="A14215" s="108" t="str">
        <f t="shared" si="222"/>
        <v>KZ_2019_NATIONAL TOTAL_DIOX</v>
      </c>
      <c r="B14215" s="113" t="s">
        <v>156</v>
      </c>
      <c r="C14215" s="113">
        <v>2019</v>
      </c>
      <c r="D14215" s="113" t="s">
        <v>122</v>
      </c>
      <c r="E14215" s="113" t="s">
        <v>128</v>
      </c>
      <c r="F14215" s="113" t="s">
        <v>200</v>
      </c>
      <c r="G14215" s="150">
        <v>4.1072254871109702E-7</v>
      </c>
    </row>
    <row r="14216" spans="1:7" x14ac:dyDescent="0.25">
      <c r="A14216" s="108" t="str">
        <f t="shared" si="222"/>
        <v>KZ_2019_NATIONAL TOTAL_PAH</v>
      </c>
      <c r="B14216" s="113" t="s">
        <v>156</v>
      </c>
      <c r="C14216" s="113">
        <v>2019</v>
      </c>
      <c r="D14216" s="113" t="s">
        <v>122</v>
      </c>
      <c r="E14216" s="113" t="s">
        <v>129</v>
      </c>
      <c r="F14216" s="113" t="s">
        <v>200</v>
      </c>
      <c r="G14216" s="113">
        <v>0.29106624349364602</v>
      </c>
    </row>
    <row r="14217" spans="1:7" x14ac:dyDescent="0.25">
      <c r="A14217" s="108" t="str">
        <f t="shared" si="222"/>
        <v>KZ_2019_NATIONAL TOTAL_HCB</v>
      </c>
      <c r="B14217" s="113" t="s">
        <v>156</v>
      </c>
      <c r="C14217" s="113">
        <v>2019</v>
      </c>
      <c r="D14217" s="113" t="s">
        <v>122</v>
      </c>
      <c r="E14217" s="113" t="s">
        <v>130</v>
      </c>
      <c r="F14217" s="113" t="s">
        <v>200</v>
      </c>
      <c r="G14217" s="150">
        <v>3.3323618483043601E-5</v>
      </c>
    </row>
    <row r="14218" spans="1:7" x14ac:dyDescent="0.25">
      <c r="A14218" s="108" t="str">
        <f t="shared" si="222"/>
        <v>KZ_2019_NATIONAL TOTAL_PCB</v>
      </c>
      <c r="B14218" s="113" t="s">
        <v>156</v>
      </c>
      <c r="C14218" s="113">
        <v>2019</v>
      </c>
      <c r="D14218" s="113" t="s">
        <v>122</v>
      </c>
      <c r="E14218" s="113" t="s">
        <v>259</v>
      </c>
      <c r="F14218" s="113" t="s">
        <v>200</v>
      </c>
      <c r="G14218" s="150">
        <v>8.0164705440259607E-5</v>
      </c>
    </row>
    <row r="14219" spans="1:7" x14ac:dyDescent="0.25">
      <c r="A14219" s="108" t="str">
        <f t="shared" si="222"/>
        <v>KZ_2019_1A3(FU)_NOx</v>
      </c>
      <c r="B14219" s="113" t="s">
        <v>156</v>
      </c>
      <c r="C14219" s="113">
        <v>2019</v>
      </c>
      <c r="D14219" s="113" t="s">
        <v>134</v>
      </c>
      <c r="E14219" s="113" t="s">
        <v>199</v>
      </c>
      <c r="F14219" s="113" t="s">
        <v>200</v>
      </c>
      <c r="G14219" s="113">
        <v>0.40639327778556</v>
      </c>
    </row>
    <row r="14220" spans="1:7" x14ac:dyDescent="0.25">
      <c r="A14220" s="108" t="str">
        <f t="shared" si="222"/>
        <v>KZ_2019_1A3(FS)_NOx</v>
      </c>
      <c r="B14220" s="113" t="s">
        <v>156</v>
      </c>
      <c r="C14220" s="113">
        <v>2019</v>
      </c>
      <c r="D14220" s="113" t="s">
        <v>132</v>
      </c>
      <c r="E14220" s="113" t="s">
        <v>199</v>
      </c>
      <c r="F14220" s="113" t="s">
        <v>200</v>
      </c>
      <c r="G14220" s="113">
        <v>0.40639327778556</v>
      </c>
    </row>
    <row r="14221" spans="1:7" x14ac:dyDescent="0.25">
      <c r="A14221" s="108" t="str">
        <f t="shared" si="222"/>
        <v>KZ_2019_1A3(FU)_NMVOC</v>
      </c>
      <c r="B14221" s="113" t="s">
        <v>156</v>
      </c>
      <c r="C14221" s="113">
        <v>2019</v>
      </c>
      <c r="D14221" s="113" t="s">
        <v>134</v>
      </c>
      <c r="E14221" s="113" t="s">
        <v>123</v>
      </c>
      <c r="F14221" s="113" t="s">
        <v>200</v>
      </c>
      <c r="G14221" s="113">
        <v>8.6423885629249195</v>
      </c>
    </row>
    <row r="14222" spans="1:7" x14ac:dyDescent="0.25">
      <c r="A14222" s="108" t="str">
        <f t="shared" si="222"/>
        <v>KZ_2019_1A3(FS)_NMVOC</v>
      </c>
      <c r="B14222" s="113" t="s">
        <v>156</v>
      </c>
      <c r="C14222" s="113">
        <v>2019</v>
      </c>
      <c r="D14222" s="113" t="s">
        <v>132</v>
      </c>
      <c r="E14222" s="113" t="s">
        <v>123</v>
      </c>
      <c r="F14222" s="113" t="s">
        <v>200</v>
      </c>
      <c r="G14222" s="113">
        <v>8.6423885629249195</v>
      </c>
    </row>
    <row r="14223" spans="1:7" x14ac:dyDescent="0.25">
      <c r="A14223" s="108" t="str">
        <f t="shared" si="222"/>
        <v>KZ_2019_1A3(FU)_SOx</v>
      </c>
      <c r="B14223" s="113" t="s">
        <v>156</v>
      </c>
      <c r="C14223" s="113">
        <v>2019</v>
      </c>
      <c r="D14223" s="113" t="s">
        <v>134</v>
      </c>
      <c r="E14223" s="113" t="s">
        <v>201</v>
      </c>
      <c r="F14223" s="113" t="s">
        <v>200</v>
      </c>
      <c r="G14223" s="113">
        <v>0.35355383868000001</v>
      </c>
    </row>
    <row r="14224" spans="1:7" x14ac:dyDescent="0.25">
      <c r="A14224" s="108" t="str">
        <f t="shared" si="222"/>
        <v>KZ_2019_1A3(FS)_SOx</v>
      </c>
      <c r="B14224" s="113" t="s">
        <v>156</v>
      </c>
      <c r="C14224" s="113">
        <v>2019</v>
      </c>
      <c r="D14224" s="113" t="s">
        <v>132</v>
      </c>
      <c r="E14224" s="113" t="s">
        <v>201</v>
      </c>
      <c r="F14224" s="113" t="s">
        <v>200</v>
      </c>
      <c r="G14224" s="113">
        <v>0.35355383868000001</v>
      </c>
    </row>
    <row r="14225" spans="1:7" x14ac:dyDescent="0.25">
      <c r="A14225" s="108" t="str">
        <f t="shared" si="222"/>
        <v>KZ_2019_1A3(FU)_NH3</v>
      </c>
      <c r="B14225" s="113" t="s">
        <v>156</v>
      </c>
      <c r="C14225" s="113">
        <v>2019</v>
      </c>
      <c r="D14225" s="113" t="s">
        <v>134</v>
      </c>
      <c r="E14225" s="113" t="s">
        <v>124</v>
      </c>
      <c r="F14225" s="113" t="s">
        <v>200</v>
      </c>
      <c r="G14225" s="113">
        <v>3.1662692760019998E-2</v>
      </c>
    </row>
    <row r="14226" spans="1:7" x14ac:dyDescent="0.25">
      <c r="A14226" s="108" t="str">
        <f t="shared" si="222"/>
        <v>KZ_2019_1A3(FS)_NH3</v>
      </c>
      <c r="B14226" s="113" t="s">
        <v>156</v>
      </c>
      <c r="C14226" s="113">
        <v>2019</v>
      </c>
      <c r="D14226" s="113" t="s">
        <v>132</v>
      </c>
      <c r="E14226" s="113" t="s">
        <v>124</v>
      </c>
      <c r="F14226" s="113" t="s">
        <v>200</v>
      </c>
      <c r="G14226" s="113">
        <v>3.1662692760019998E-2</v>
      </c>
    </row>
    <row r="14227" spans="1:7" x14ac:dyDescent="0.25">
      <c r="A14227" s="108" t="str">
        <f t="shared" si="222"/>
        <v>KZ_2019_1A3(FU)_PM2.5</v>
      </c>
      <c r="B14227" s="113" t="s">
        <v>156</v>
      </c>
      <c r="C14227" s="113">
        <v>2019</v>
      </c>
      <c r="D14227" s="113" t="s">
        <v>134</v>
      </c>
      <c r="E14227" s="113" t="s">
        <v>203</v>
      </c>
      <c r="F14227" s="113" t="s">
        <v>200</v>
      </c>
      <c r="G14227" s="113">
        <v>15.376495073720699</v>
      </c>
    </row>
    <row r="14228" spans="1:7" x14ac:dyDescent="0.25">
      <c r="A14228" s="108" t="str">
        <f t="shared" si="222"/>
        <v>KZ_2019_1A3(FS)_PM2.5</v>
      </c>
      <c r="B14228" s="113" t="s">
        <v>156</v>
      </c>
      <c r="C14228" s="113">
        <v>2019</v>
      </c>
      <c r="D14228" s="113" t="s">
        <v>132</v>
      </c>
      <c r="E14228" s="113" t="s">
        <v>203</v>
      </c>
      <c r="F14228" s="113" t="s">
        <v>200</v>
      </c>
      <c r="G14228" s="113">
        <v>15.376495073720699</v>
      </c>
    </row>
    <row r="14229" spans="1:7" x14ac:dyDescent="0.25">
      <c r="A14229" s="108" t="str">
        <f t="shared" si="222"/>
        <v>KZ_2019_3D_NOx</v>
      </c>
      <c r="B14229" s="113" t="s">
        <v>156</v>
      </c>
      <c r="C14229" s="113">
        <v>2019</v>
      </c>
      <c r="D14229" s="113" t="s">
        <v>206</v>
      </c>
      <c r="E14229" s="113" t="s">
        <v>199</v>
      </c>
      <c r="F14229" s="113" t="s">
        <v>200</v>
      </c>
      <c r="G14229" s="113">
        <v>1.4991229765</v>
      </c>
    </row>
    <row r="14230" spans="1:7" x14ac:dyDescent="0.25">
      <c r="A14230" s="108" t="str">
        <f t="shared" si="222"/>
        <v>KZ_2020_NATIONAL TOTAL_NOx</v>
      </c>
      <c r="B14230" s="113" t="s">
        <v>156</v>
      </c>
      <c r="C14230" s="113">
        <v>2020</v>
      </c>
      <c r="D14230" s="113" t="s">
        <v>122</v>
      </c>
      <c r="E14230" s="113" t="s">
        <v>199</v>
      </c>
      <c r="F14230" s="113" t="s">
        <v>200</v>
      </c>
      <c r="G14230" s="113">
        <v>537.92988001411697</v>
      </c>
    </row>
    <row r="14231" spans="1:7" x14ac:dyDescent="0.25">
      <c r="A14231" s="108" t="str">
        <f t="shared" si="222"/>
        <v>KZ_2020_NATIONAL TOTAL_NMVOC</v>
      </c>
      <c r="B14231" s="113" t="s">
        <v>156</v>
      </c>
      <c r="C14231" s="113">
        <v>2020</v>
      </c>
      <c r="D14231" s="113" t="s">
        <v>122</v>
      </c>
      <c r="E14231" s="113" t="s">
        <v>123</v>
      </c>
      <c r="F14231" s="113" t="s">
        <v>200</v>
      </c>
      <c r="G14231" s="113">
        <v>656.01697385740499</v>
      </c>
    </row>
    <row r="14232" spans="1:7" x14ac:dyDescent="0.25">
      <c r="A14232" s="108" t="str">
        <f t="shared" si="222"/>
        <v>KZ_2020_NATIONAL TOTAL_SOx</v>
      </c>
      <c r="B14232" s="113" t="s">
        <v>156</v>
      </c>
      <c r="C14232" s="113">
        <v>2020</v>
      </c>
      <c r="D14232" s="113" t="s">
        <v>122</v>
      </c>
      <c r="E14232" s="113" t="s">
        <v>201</v>
      </c>
      <c r="F14232" s="113" t="s">
        <v>200</v>
      </c>
      <c r="G14232" s="113">
        <v>1383.6289015217101</v>
      </c>
    </row>
    <row r="14233" spans="1:7" x14ac:dyDescent="0.25">
      <c r="A14233" s="108" t="str">
        <f t="shared" si="222"/>
        <v>KZ_2020_NATIONAL TOTAL_NH3</v>
      </c>
      <c r="B14233" s="113" t="s">
        <v>156</v>
      </c>
      <c r="C14233" s="113">
        <v>2020</v>
      </c>
      <c r="D14233" s="113" t="s">
        <v>122</v>
      </c>
      <c r="E14233" s="113" t="s">
        <v>124</v>
      </c>
      <c r="F14233" s="113" t="s">
        <v>200</v>
      </c>
      <c r="G14233" s="113">
        <v>413.519902773821</v>
      </c>
    </row>
    <row r="14234" spans="1:7" x14ac:dyDescent="0.25">
      <c r="A14234" s="108" t="str">
        <f t="shared" si="222"/>
        <v>KZ_2020_NATIONAL TOTAL_PM2.5</v>
      </c>
      <c r="B14234" s="113" t="s">
        <v>156</v>
      </c>
      <c r="C14234" s="113">
        <v>2020</v>
      </c>
      <c r="D14234" s="113" t="s">
        <v>122</v>
      </c>
      <c r="E14234" s="113" t="s">
        <v>203</v>
      </c>
      <c r="F14234" s="113" t="s">
        <v>200</v>
      </c>
      <c r="G14234" s="113">
        <v>244.80843369153101</v>
      </c>
    </row>
    <row r="14235" spans="1:7" x14ac:dyDescent="0.25">
      <c r="A14235" s="108" t="str">
        <f t="shared" si="222"/>
        <v>KZ_2020_NATIONAL TOTAL_Pb</v>
      </c>
      <c r="B14235" s="113" t="s">
        <v>156</v>
      </c>
      <c r="C14235" s="113">
        <v>2020</v>
      </c>
      <c r="D14235" s="113" t="s">
        <v>122</v>
      </c>
      <c r="E14235" s="113" t="s">
        <v>125</v>
      </c>
      <c r="F14235" s="113" t="s">
        <v>200</v>
      </c>
      <c r="G14235" s="113">
        <v>0.124691902320586</v>
      </c>
    </row>
    <row r="14236" spans="1:7" x14ac:dyDescent="0.25">
      <c r="A14236" s="108" t="str">
        <f t="shared" si="222"/>
        <v>KZ_2020_NATIONAL TOTAL_Cd</v>
      </c>
      <c r="B14236" s="113" t="s">
        <v>156</v>
      </c>
      <c r="C14236" s="113">
        <v>2020</v>
      </c>
      <c r="D14236" s="113" t="s">
        <v>122</v>
      </c>
      <c r="E14236" s="113" t="s">
        <v>126</v>
      </c>
      <c r="F14236" s="113" t="s">
        <v>200</v>
      </c>
      <c r="G14236" s="113">
        <v>9.1970727508686907E-3</v>
      </c>
    </row>
    <row r="14237" spans="1:7" x14ac:dyDescent="0.25">
      <c r="A14237" s="108" t="str">
        <f t="shared" si="222"/>
        <v>KZ_2020_NATIONAL TOTAL_Hg</v>
      </c>
      <c r="B14237" s="113" t="s">
        <v>156</v>
      </c>
      <c r="C14237" s="113">
        <v>2020</v>
      </c>
      <c r="D14237" s="113" t="s">
        <v>122</v>
      </c>
      <c r="E14237" s="113" t="s">
        <v>127</v>
      </c>
      <c r="F14237" s="113" t="s">
        <v>200</v>
      </c>
      <c r="G14237" s="113">
        <v>1.5344854294024299E-2</v>
      </c>
    </row>
    <row r="14238" spans="1:7" x14ac:dyDescent="0.25">
      <c r="A14238" s="108" t="str">
        <f t="shared" si="222"/>
        <v>KZ_2020_NATIONAL TOTAL_DIOX</v>
      </c>
      <c r="B14238" s="113" t="s">
        <v>156</v>
      </c>
      <c r="C14238" s="113">
        <v>2020</v>
      </c>
      <c r="D14238" s="113" t="s">
        <v>122</v>
      </c>
      <c r="E14238" s="113" t="s">
        <v>128</v>
      </c>
      <c r="F14238" s="113" t="s">
        <v>200</v>
      </c>
      <c r="G14238" s="150">
        <v>4.7198773950527801E-7</v>
      </c>
    </row>
    <row r="14239" spans="1:7" x14ac:dyDescent="0.25">
      <c r="A14239" s="108" t="str">
        <f t="shared" si="222"/>
        <v>KZ_2020_NATIONAL TOTAL_PAH</v>
      </c>
      <c r="B14239" s="113" t="s">
        <v>156</v>
      </c>
      <c r="C14239" s="113">
        <v>2020</v>
      </c>
      <c r="D14239" s="113" t="s">
        <v>122</v>
      </c>
      <c r="E14239" s="113" t="s">
        <v>129</v>
      </c>
      <c r="F14239" s="113" t="s">
        <v>200</v>
      </c>
      <c r="G14239" s="113">
        <v>0.27220655908507002</v>
      </c>
    </row>
    <row r="14240" spans="1:7" x14ac:dyDescent="0.25">
      <c r="A14240" s="108" t="str">
        <f t="shared" si="222"/>
        <v>KZ_2020_NATIONAL TOTAL_HCB</v>
      </c>
      <c r="B14240" s="113" t="s">
        <v>156</v>
      </c>
      <c r="C14240" s="113">
        <v>2020</v>
      </c>
      <c r="D14240" s="113" t="s">
        <v>122</v>
      </c>
      <c r="E14240" s="113" t="s">
        <v>130</v>
      </c>
      <c r="F14240" s="113" t="s">
        <v>200</v>
      </c>
      <c r="G14240" s="150">
        <v>3.3719852664349202E-5</v>
      </c>
    </row>
    <row r="14241" spans="1:7" x14ac:dyDescent="0.25">
      <c r="A14241" s="108" t="str">
        <f t="shared" si="222"/>
        <v>KZ_2020_NATIONAL TOTAL_PCB</v>
      </c>
      <c r="B14241" s="113" t="s">
        <v>156</v>
      </c>
      <c r="C14241" s="113">
        <v>2020</v>
      </c>
      <c r="D14241" s="113" t="s">
        <v>122</v>
      </c>
      <c r="E14241" s="113" t="s">
        <v>259</v>
      </c>
      <c r="F14241" s="113" t="s">
        <v>200</v>
      </c>
      <c r="G14241" s="150">
        <v>8.9022863838555106E-5</v>
      </c>
    </row>
    <row r="14242" spans="1:7" x14ac:dyDescent="0.25">
      <c r="A14242" s="108" t="str">
        <f t="shared" si="222"/>
        <v>KZ_2020_1A3(FU)_NOx</v>
      </c>
      <c r="B14242" s="113" t="s">
        <v>156</v>
      </c>
      <c r="C14242" s="113">
        <v>2020</v>
      </c>
      <c r="D14242" s="113" t="s">
        <v>134</v>
      </c>
      <c r="E14242" s="113" t="s">
        <v>199</v>
      </c>
      <c r="F14242" s="113" t="s">
        <v>200</v>
      </c>
      <c r="G14242" s="113">
        <v>0.25332113804043999</v>
      </c>
    </row>
    <row r="14243" spans="1:7" x14ac:dyDescent="0.25">
      <c r="A14243" s="108" t="str">
        <f t="shared" si="222"/>
        <v>KZ_2020_1A3(FS)_NOx</v>
      </c>
      <c r="B14243" s="113" t="s">
        <v>156</v>
      </c>
      <c r="C14243" s="113">
        <v>2020</v>
      </c>
      <c r="D14243" s="113" t="s">
        <v>132</v>
      </c>
      <c r="E14243" s="113" t="s">
        <v>199</v>
      </c>
      <c r="F14243" s="113" t="s">
        <v>200</v>
      </c>
      <c r="G14243" s="113">
        <v>0.25332113804043999</v>
      </c>
    </row>
    <row r="14244" spans="1:7" x14ac:dyDescent="0.25">
      <c r="A14244" s="108" t="str">
        <f t="shared" si="222"/>
        <v>KZ_2020_1A3(FU)_NMVOC</v>
      </c>
      <c r="B14244" s="113" t="s">
        <v>156</v>
      </c>
      <c r="C14244" s="113">
        <v>2020</v>
      </c>
      <c r="D14244" s="113" t="s">
        <v>134</v>
      </c>
      <c r="E14244" s="113" t="s">
        <v>123</v>
      </c>
      <c r="F14244" s="113" t="s">
        <v>200</v>
      </c>
      <c r="G14244" s="113">
        <v>8.6426841552393991</v>
      </c>
    </row>
    <row r="14245" spans="1:7" x14ac:dyDescent="0.25">
      <c r="A14245" s="108" t="str">
        <f t="shared" si="222"/>
        <v>KZ_2020_1A3(FS)_NMVOC</v>
      </c>
      <c r="B14245" s="113" t="s">
        <v>156</v>
      </c>
      <c r="C14245" s="113">
        <v>2020</v>
      </c>
      <c r="D14245" s="113" t="s">
        <v>132</v>
      </c>
      <c r="E14245" s="113" t="s">
        <v>123</v>
      </c>
      <c r="F14245" s="113" t="s">
        <v>200</v>
      </c>
      <c r="G14245" s="113">
        <v>8.6426841552393991</v>
      </c>
    </row>
    <row r="14246" spans="1:7" x14ac:dyDescent="0.25">
      <c r="A14246" s="108" t="str">
        <f t="shared" si="222"/>
        <v>KZ_2020_1A3(FU)_SOx</v>
      </c>
      <c r="B14246" s="113" t="s">
        <v>156</v>
      </c>
      <c r="C14246" s="113">
        <v>2020</v>
      </c>
      <c r="D14246" s="113" t="s">
        <v>134</v>
      </c>
      <c r="E14246" s="113" t="s">
        <v>201</v>
      </c>
      <c r="F14246" s="113" t="s">
        <v>200</v>
      </c>
      <c r="G14246" s="113">
        <v>0.21871903228</v>
      </c>
    </row>
    <row r="14247" spans="1:7" x14ac:dyDescent="0.25">
      <c r="A14247" s="108" t="str">
        <f t="shared" si="222"/>
        <v>KZ_2020_1A3(FS)_SOx</v>
      </c>
      <c r="B14247" s="113" t="s">
        <v>156</v>
      </c>
      <c r="C14247" s="113">
        <v>2020</v>
      </c>
      <c r="D14247" s="113" t="s">
        <v>132</v>
      </c>
      <c r="E14247" s="113" t="s">
        <v>201</v>
      </c>
      <c r="F14247" s="113" t="s">
        <v>200</v>
      </c>
      <c r="G14247" s="113">
        <v>0.21871903228</v>
      </c>
    </row>
    <row r="14248" spans="1:7" x14ac:dyDescent="0.25">
      <c r="A14248" s="108" t="str">
        <f t="shared" si="222"/>
        <v>KZ_2020_1A3(FU)_NH3</v>
      </c>
      <c r="B14248" s="113" t="s">
        <v>156</v>
      </c>
      <c r="C14248" s="113">
        <v>2020</v>
      </c>
      <c r="D14248" s="113" t="s">
        <v>134</v>
      </c>
      <c r="E14248" s="113" t="s">
        <v>124</v>
      </c>
      <c r="F14248" s="113" t="s">
        <v>200</v>
      </c>
      <c r="G14248" s="113">
        <v>2.130864292282E-2</v>
      </c>
    </row>
    <row r="14249" spans="1:7" x14ac:dyDescent="0.25">
      <c r="A14249" s="108" t="str">
        <f t="shared" si="222"/>
        <v>KZ_2020_1A3(FS)_NH3</v>
      </c>
      <c r="B14249" s="113" t="s">
        <v>156</v>
      </c>
      <c r="C14249" s="113">
        <v>2020</v>
      </c>
      <c r="D14249" s="113" t="s">
        <v>132</v>
      </c>
      <c r="E14249" s="113" t="s">
        <v>124</v>
      </c>
      <c r="F14249" s="113" t="s">
        <v>200</v>
      </c>
      <c r="G14249" s="113">
        <v>2.130864292282E-2</v>
      </c>
    </row>
    <row r="14250" spans="1:7" x14ac:dyDescent="0.25">
      <c r="A14250" s="108" t="str">
        <f t="shared" si="222"/>
        <v>KZ_2020_1A3(FU)_PM2.5</v>
      </c>
      <c r="B14250" s="113" t="s">
        <v>156</v>
      </c>
      <c r="C14250" s="113">
        <v>2020</v>
      </c>
      <c r="D14250" s="113" t="s">
        <v>134</v>
      </c>
      <c r="E14250" s="113" t="s">
        <v>203</v>
      </c>
      <c r="F14250" s="113" t="s">
        <v>200</v>
      </c>
      <c r="G14250" s="113">
        <v>11.2126689705158</v>
      </c>
    </row>
    <row r="14251" spans="1:7" x14ac:dyDescent="0.25">
      <c r="A14251" s="108" t="str">
        <f t="shared" si="222"/>
        <v>KZ_2020_1A3(FS)_PM2.5</v>
      </c>
      <c r="B14251" s="113" t="s">
        <v>156</v>
      </c>
      <c r="C14251" s="113">
        <v>2020</v>
      </c>
      <c r="D14251" s="113" t="s">
        <v>132</v>
      </c>
      <c r="E14251" s="113" t="s">
        <v>203</v>
      </c>
      <c r="F14251" s="113" t="s">
        <v>200</v>
      </c>
      <c r="G14251" s="113">
        <v>11.2126689705158</v>
      </c>
    </row>
    <row r="14252" spans="1:7" x14ac:dyDescent="0.25">
      <c r="A14252" s="108" t="str">
        <f t="shared" si="222"/>
        <v>KZ_2020_3D_NOx</v>
      </c>
      <c r="B14252" s="113" t="s">
        <v>156</v>
      </c>
      <c r="C14252" s="113">
        <v>2020</v>
      </c>
      <c r="D14252" s="113" t="s">
        <v>206</v>
      </c>
      <c r="E14252" s="113" t="s">
        <v>199</v>
      </c>
      <c r="F14252" s="113" t="s">
        <v>200</v>
      </c>
      <c r="G14252" s="113">
        <v>2.4109091834999998</v>
      </c>
    </row>
    <row r="14253" spans="1:7" x14ac:dyDescent="0.25">
      <c r="A14253" s="108" t="str">
        <f t="shared" si="222"/>
        <v>KZ_2021_NATIONAL TOTAL_NOx</v>
      </c>
      <c r="B14253" s="113" t="s">
        <v>156</v>
      </c>
      <c r="C14253" s="113">
        <v>2021</v>
      </c>
      <c r="D14253" s="113" t="s">
        <v>122</v>
      </c>
      <c r="E14253" s="113" t="s">
        <v>199</v>
      </c>
      <c r="F14253" s="113" t="s">
        <v>200</v>
      </c>
      <c r="G14253" s="113">
        <v>553.780832542128</v>
      </c>
    </row>
    <row r="14254" spans="1:7" x14ac:dyDescent="0.25">
      <c r="A14254" s="108" t="str">
        <f t="shared" si="222"/>
        <v>KZ_2021_NATIONAL TOTAL_NMVOC</v>
      </c>
      <c r="B14254" s="113" t="s">
        <v>156</v>
      </c>
      <c r="C14254" s="113">
        <v>2021</v>
      </c>
      <c r="D14254" s="113" t="s">
        <v>122</v>
      </c>
      <c r="E14254" s="113" t="s">
        <v>123</v>
      </c>
      <c r="F14254" s="113" t="s">
        <v>200</v>
      </c>
      <c r="G14254" s="113">
        <v>850.09447605598803</v>
      </c>
    </row>
    <row r="14255" spans="1:7" x14ac:dyDescent="0.25">
      <c r="A14255" s="108" t="str">
        <f t="shared" si="222"/>
        <v>KZ_2021_NATIONAL TOTAL_SOx</v>
      </c>
      <c r="B14255" s="113" t="s">
        <v>156</v>
      </c>
      <c r="C14255" s="113">
        <v>2021</v>
      </c>
      <c r="D14255" s="113" t="s">
        <v>122</v>
      </c>
      <c r="E14255" s="113" t="s">
        <v>201</v>
      </c>
      <c r="F14255" s="113" t="s">
        <v>200</v>
      </c>
      <c r="G14255" s="113">
        <v>1227.7725186697101</v>
      </c>
    </row>
    <row r="14256" spans="1:7" x14ac:dyDescent="0.25">
      <c r="A14256" s="108" t="str">
        <f t="shared" si="222"/>
        <v>KZ_2021_NATIONAL TOTAL_NH3</v>
      </c>
      <c r="B14256" s="113" t="s">
        <v>156</v>
      </c>
      <c r="C14256" s="113">
        <v>2021</v>
      </c>
      <c r="D14256" s="113" t="s">
        <v>122</v>
      </c>
      <c r="E14256" s="113" t="s">
        <v>124</v>
      </c>
      <c r="F14256" s="113" t="s">
        <v>200</v>
      </c>
      <c r="G14256" s="113">
        <v>351.13444763000001</v>
      </c>
    </row>
    <row r="14257" spans="1:7" x14ac:dyDescent="0.25">
      <c r="A14257" s="108" t="str">
        <f t="shared" si="222"/>
        <v>KZ_2021_NATIONAL TOTAL_PM2.5</v>
      </c>
      <c r="B14257" s="113" t="s">
        <v>156</v>
      </c>
      <c r="C14257" s="113">
        <v>2021</v>
      </c>
      <c r="D14257" s="113" t="s">
        <v>122</v>
      </c>
      <c r="E14257" s="113" t="s">
        <v>203</v>
      </c>
      <c r="F14257" s="113" t="s">
        <v>200</v>
      </c>
      <c r="G14257" s="113">
        <v>143.56813771055999</v>
      </c>
    </row>
    <row r="14258" spans="1:7" x14ac:dyDescent="0.25">
      <c r="A14258" s="108" t="str">
        <f t="shared" si="222"/>
        <v>KZ_2021_NATIONAL TOTAL_Pb</v>
      </c>
      <c r="B14258" s="113" t="s">
        <v>156</v>
      </c>
      <c r="C14258" s="113">
        <v>2021</v>
      </c>
      <c r="D14258" s="113" t="s">
        <v>122</v>
      </c>
      <c r="E14258" s="113" t="s">
        <v>125</v>
      </c>
      <c r="F14258" s="113" t="s">
        <v>200</v>
      </c>
      <c r="G14258" s="113">
        <v>9.99203270501718E-2</v>
      </c>
    </row>
    <row r="14259" spans="1:7" x14ac:dyDescent="0.25">
      <c r="A14259" s="108" t="str">
        <f t="shared" si="222"/>
        <v>KZ_2021_NATIONAL TOTAL_Cd</v>
      </c>
      <c r="B14259" s="113" t="s">
        <v>156</v>
      </c>
      <c r="C14259" s="113">
        <v>2021</v>
      </c>
      <c r="D14259" s="113" t="s">
        <v>122</v>
      </c>
      <c r="E14259" s="113" t="s">
        <v>126</v>
      </c>
      <c r="F14259" s="113" t="s">
        <v>200</v>
      </c>
      <c r="G14259" s="113">
        <v>7.6727919792098096E-3</v>
      </c>
    </row>
    <row r="14260" spans="1:7" x14ac:dyDescent="0.25">
      <c r="A14260" s="108" t="str">
        <f t="shared" si="222"/>
        <v>KZ_2021_NATIONAL TOTAL_Hg</v>
      </c>
      <c r="B14260" s="113" t="s">
        <v>156</v>
      </c>
      <c r="C14260" s="113">
        <v>2021</v>
      </c>
      <c r="D14260" s="113" t="s">
        <v>122</v>
      </c>
      <c r="E14260" s="113" t="s">
        <v>127</v>
      </c>
      <c r="F14260" s="113" t="s">
        <v>200</v>
      </c>
      <c r="G14260" s="113">
        <v>5.5268749798387997E-3</v>
      </c>
    </row>
    <row r="14261" spans="1:7" x14ac:dyDescent="0.25">
      <c r="A14261" s="108" t="str">
        <f t="shared" si="222"/>
        <v>KZ_2021_NATIONAL TOTAL_DIOX</v>
      </c>
      <c r="B14261" s="113" t="s">
        <v>156</v>
      </c>
      <c r="C14261" s="113">
        <v>2021</v>
      </c>
      <c r="D14261" s="113" t="s">
        <v>122</v>
      </c>
      <c r="E14261" s="113" t="s">
        <v>128</v>
      </c>
      <c r="F14261" s="113" t="s">
        <v>200</v>
      </c>
      <c r="G14261" s="150">
        <v>2.14970972471411E-7</v>
      </c>
    </row>
    <row r="14262" spans="1:7" x14ac:dyDescent="0.25">
      <c r="A14262" s="108" t="str">
        <f t="shared" si="222"/>
        <v>KZ_2021_NATIONAL TOTAL_PAH</v>
      </c>
      <c r="B14262" s="113" t="s">
        <v>156</v>
      </c>
      <c r="C14262" s="113">
        <v>2021</v>
      </c>
      <c r="D14262" s="113" t="s">
        <v>122</v>
      </c>
      <c r="E14262" s="113" t="s">
        <v>129</v>
      </c>
      <c r="F14262" s="113" t="s">
        <v>200</v>
      </c>
      <c r="G14262" s="113">
        <v>0.20287510477603199</v>
      </c>
    </row>
    <row r="14263" spans="1:7" x14ac:dyDescent="0.25">
      <c r="A14263" s="108" t="str">
        <f t="shared" si="222"/>
        <v>KZ_2021_NATIONAL TOTAL_HCB</v>
      </c>
      <c r="B14263" s="113" t="s">
        <v>156</v>
      </c>
      <c r="C14263" s="113">
        <v>2021</v>
      </c>
      <c r="D14263" s="113" t="s">
        <v>122</v>
      </c>
      <c r="E14263" s="113" t="s">
        <v>130</v>
      </c>
      <c r="F14263" s="113" t="s">
        <v>200</v>
      </c>
      <c r="G14263" s="150">
        <v>6.8436487006710001E-6</v>
      </c>
    </row>
    <row r="14264" spans="1:7" x14ac:dyDescent="0.25">
      <c r="A14264" s="108" t="str">
        <f t="shared" si="222"/>
        <v>KZ_2021_NATIONAL TOTAL_PCB</v>
      </c>
      <c r="B14264" s="113" t="s">
        <v>156</v>
      </c>
      <c r="C14264" s="113">
        <v>2021</v>
      </c>
      <c r="D14264" s="113" t="s">
        <v>122</v>
      </c>
      <c r="E14264" s="113" t="s">
        <v>259</v>
      </c>
      <c r="F14264" s="113" t="s">
        <v>200</v>
      </c>
      <c r="G14264" s="113">
        <v>1.9939018936932398E-3</v>
      </c>
    </row>
    <row r="14265" spans="1:7" x14ac:dyDescent="0.25">
      <c r="A14265" s="108" t="str">
        <f t="shared" si="222"/>
        <v>KZ_2021_1A3(FU)_NOx</v>
      </c>
      <c r="B14265" s="113" t="s">
        <v>156</v>
      </c>
      <c r="C14265" s="113">
        <v>2021</v>
      </c>
      <c r="D14265" s="113" t="s">
        <v>134</v>
      </c>
      <c r="E14265" s="113" t="s">
        <v>199</v>
      </c>
      <c r="F14265" s="113" t="s">
        <v>200</v>
      </c>
      <c r="G14265" s="113">
        <v>93.73</v>
      </c>
    </row>
    <row r="14266" spans="1:7" x14ac:dyDescent="0.25">
      <c r="A14266" s="108" t="str">
        <f t="shared" si="222"/>
        <v>KZ_2021_1A3(FS)_NOx</v>
      </c>
      <c r="B14266" s="113" t="s">
        <v>156</v>
      </c>
      <c r="C14266" s="113">
        <v>2021</v>
      </c>
      <c r="D14266" s="113" t="s">
        <v>132</v>
      </c>
      <c r="E14266" s="113" t="s">
        <v>199</v>
      </c>
      <c r="F14266" s="113" t="s">
        <v>200</v>
      </c>
      <c r="G14266" s="113">
        <v>93.73</v>
      </c>
    </row>
    <row r="14267" spans="1:7" x14ac:dyDescent="0.25">
      <c r="A14267" s="108" t="str">
        <f t="shared" si="222"/>
        <v>KZ_2021_1A3(FU)_NMVOC</v>
      </c>
      <c r="B14267" s="113" t="s">
        <v>156</v>
      </c>
      <c r="C14267" s="113">
        <v>2021</v>
      </c>
      <c r="D14267" s="113" t="s">
        <v>134</v>
      </c>
      <c r="E14267" s="113" t="s">
        <v>123</v>
      </c>
      <c r="F14267" s="113" t="s">
        <v>200</v>
      </c>
      <c r="G14267" s="113">
        <v>100.04</v>
      </c>
    </row>
    <row r="14268" spans="1:7" x14ac:dyDescent="0.25">
      <c r="A14268" s="108" t="str">
        <f t="shared" si="222"/>
        <v>KZ_2021_1A3(FS)_NMVOC</v>
      </c>
      <c r="B14268" s="113" t="s">
        <v>156</v>
      </c>
      <c r="C14268" s="113">
        <v>2021</v>
      </c>
      <c r="D14268" s="113" t="s">
        <v>132</v>
      </c>
      <c r="E14268" s="113" t="s">
        <v>123</v>
      </c>
      <c r="F14268" s="113" t="s">
        <v>200</v>
      </c>
      <c r="G14268" s="113">
        <v>100.04</v>
      </c>
    </row>
    <row r="14269" spans="1:7" x14ac:dyDescent="0.25">
      <c r="A14269" s="108" t="str">
        <f t="shared" si="222"/>
        <v>KZ_2021_1A3(FU)_SOx</v>
      </c>
      <c r="B14269" s="113" t="s">
        <v>156</v>
      </c>
      <c r="C14269" s="113">
        <v>2021</v>
      </c>
      <c r="D14269" s="113" t="s">
        <v>134</v>
      </c>
      <c r="E14269" s="113" t="s">
        <v>201</v>
      </c>
      <c r="F14269" s="113" t="s">
        <v>200</v>
      </c>
      <c r="G14269" s="113">
        <v>81.77</v>
      </c>
    </row>
    <row r="14270" spans="1:7" x14ac:dyDescent="0.25">
      <c r="A14270" s="108" t="str">
        <f t="shared" si="222"/>
        <v>KZ_2021_1A3(FS)_SOx</v>
      </c>
      <c r="B14270" s="113" t="s">
        <v>156</v>
      </c>
      <c r="C14270" s="113">
        <v>2021</v>
      </c>
      <c r="D14270" s="113" t="s">
        <v>132</v>
      </c>
      <c r="E14270" s="113" t="s">
        <v>201</v>
      </c>
      <c r="F14270" s="113" t="s">
        <v>200</v>
      </c>
      <c r="G14270" s="113">
        <v>81.77</v>
      </c>
    </row>
    <row r="14271" spans="1:7" x14ac:dyDescent="0.25">
      <c r="A14271" s="108" t="str">
        <f t="shared" si="222"/>
        <v>KZ_2021_1A3(FU)_NH3</v>
      </c>
      <c r="B14271" s="113" t="s">
        <v>156</v>
      </c>
      <c r="C14271" s="113">
        <v>2021</v>
      </c>
      <c r="D14271" s="113" t="s">
        <v>134</v>
      </c>
      <c r="E14271" s="113" t="s">
        <v>124</v>
      </c>
      <c r="F14271" s="113" t="s">
        <v>200</v>
      </c>
      <c r="G14271" s="113">
        <v>7.91</v>
      </c>
    </row>
    <row r="14272" spans="1:7" x14ac:dyDescent="0.25">
      <c r="A14272" s="108" t="str">
        <f t="shared" si="222"/>
        <v>KZ_2021_1A3(FS)_NH3</v>
      </c>
      <c r="B14272" s="113" t="s">
        <v>156</v>
      </c>
      <c r="C14272" s="113">
        <v>2021</v>
      </c>
      <c r="D14272" s="113" t="s">
        <v>132</v>
      </c>
      <c r="E14272" s="113" t="s">
        <v>124</v>
      </c>
      <c r="F14272" s="113" t="s">
        <v>200</v>
      </c>
      <c r="G14272" s="113">
        <v>7.91</v>
      </c>
    </row>
    <row r="14273" spans="1:7" x14ac:dyDescent="0.25">
      <c r="A14273" s="108" t="str">
        <f t="shared" si="222"/>
        <v>KZ_2021_1A3(FU)_PM2.5</v>
      </c>
      <c r="B14273" s="113" t="s">
        <v>156</v>
      </c>
      <c r="C14273" s="113">
        <v>2021</v>
      </c>
      <c r="D14273" s="113" t="s">
        <v>134</v>
      </c>
      <c r="E14273" s="113" t="s">
        <v>203</v>
      </c>
      <c r="F14273" s="113" t="s">
        <v>200</v>
      </c>
      <c r="G14273" s="113">
        <v>1.88</v>
      </c>
    </row>
    <row r="14274" spans="1:7" x14ac:dyDescent="0.25">
      <c r="A14274" s="108" t="str">
        <f t="shared" ref="A14274:A14337" si="223">CONCATENATE(B14274,"_",C14274,"_",D14274,"_",E14274)</f>
        <v>KZ_2021_1A3(FS)_PM2.5</v>
      </c>
      <c r="B14274" s="113" t="s">
        <v>156</v>
      </c>
      <c r="C14274" s="113">
        <v>2021</v>
      </c>
      <c r="D14274" s="113" t="s">
        <v>132</v>
      </c>
      <c r="E14274" s="113" t="s">
        <v>203</v>
      </c>
      <c r="F14274" s="113" t="s">
        <v>200</v>
      </c>
      <c r="G14274" s="113">
        <v>1.88</v>
      </c>
    </row>
    <row r="14275" spans="1:7" x14ac:dyDescent="0.25">
      <c r="A14275" s="108" t="str">
        <f t="shared" si="223"/>
        <v>KZ_2021_3D_NOx</v>
      </c>
      <c r="B14275" s="113" t="s">
        <v>156</v>
      </c>
      <c r="C14275" s="113">
        <v>2021</v>
      </c>
      <c r="D14275" s="113" t="s">
        <v>206</v>
      </c>
      <c r="E14275" s="113" t="s">
        <v>199</v>
      </c>
      <c r="F14275" s="113" t="s">
        <v>200</v>
      </c>
      <c r="G14275" s="113">
        <v>5.0609999999999999</v>
      </c>
    </row>
    <row r="14276" spans="1:7" x14ac:dyDescent="0.25">
      <c r="A14276" s="108" t="str">
        <f t="shared" si="223"/>
        <v>KZ_2022_NATIONAL TOTAL_NOx</v>
      </c>
      <c r="B14276" s="113" t="s">
        <v>156</v>
      </c>
      <c r="C14276" s="113">
        <v>2022</v>
      </c>
      <c r="D14276" s="113" t="s">
        <v>122</v>
      </c>
      <c r="E14276" s="113" t="s">
        <v>199</v>
      </c>
      <c r="F14276" s="113" t="s">
        <v>200</v>
      </c>
      <c r="G14276" s="113">
        <v>515.34966576720103</v>
      </c>
    </row>
    <row r="14277" spans="1:7" x14ac:dyDescent="0.25">
      <c r="A14277" s="108" t="str">
        <f t="shared" si="223"/>
        <v>KZ_2022_NATIONAL TOTAL_NMVOC</v>
      </c>
      <c r="B14277" s="113" t="s">
        <v>156</v>
      </c>
      <c r="C14277" s="113">
        <v>2022</v>
      </c>
      <c r="D14277" s="113" t="s">
        <v>122</v>
      </c>
      <c r="E14277" s="113" t="s">
        <v>123</v>
      </c>
      <c r="F14277" s="113" t="s">
        <v>200</v>
      </c>
      <c r="G14277" s="113">
        <v>544.41846524717801</v>
      </c>
    </row>
    <row r="14278" spans="1:7" x14ac:dyDescent="0.25">
      <c r="A14278" s="108" t="str">
        <f t="shared" si="223"/>
        <v>KZ_2022_NATIONAL TOTAL_SOx</v>
      </c>
      <c r="B14278" s="113" t="s">
        <v>156</v>
      </c>
      <c r="C14278" s="113">
        <v>2022</v>
      </c>
      <c r="D14278" s="113" t="s">
        <v>122</v>
      </c>
      <c r="E14278" s="113" t="s">
        <v>201</v>
      </c>
      <c r="F14278" s="113" t="s">
        <v>200</v>
      </c>
      <c r="G14278" s="113">
        <v>1211.3702151145001</v>
      </c>
    </row>
    <row r="14279" spans="1:7" x14ac:dyDescent="0.25">
      <c r="A14279" s="108" t="str">
        <f t="shared" si="223"/>
        <v>KZ_2022_NATIONAL TOTAL_NH3</v>
      </c>
      <c r="B14279" s="113" t="s">
        <v>156</v>
      </c>
      <c r="C14279" s="113">
        <v>2022</v>
      </c>
      <c r="D14279" s="113" t="s">
        <v>122</v>
      </c>
      <c r="E14279" s="113" t="s">
        <v>124</v>
      </c>
      <c r="F14279" s="113" t="s">
        <v>200</v>
      </c>
      <c r="G14279" s="113">
        <v>370.712837209832</v>
      </c>
    </row>
    <row r="14280" spans="1:7" x14ac:dyDescent="0.25">
      <c r="A14280" s="108" t="str">
        <f t="shared" si="223"/>
        <v>KZ_2022_NATIONAL TOTAL_PM2.5</v>
      </c>
      <c r="B14280" s="113" t="s">
        <v>156</v>
      </c>
      <c r="C14280" s="113">
        <v>2022</v>
      </c>
      <c r="D14280" s="113" t="s">
        <v>122</v>
      </c>
      <c r="E14280" s="113" t="s">
        <v>203</v>
      </c>
      <c r="F14280" s="113" t="s">
        <v>200</v>
      </c>
      <c r="G14280" s="113">
        <v>136.22648472985</v>
      </c>
    </row>
    <row r="14281" spans="1:7" x14ac:dyDescent="0.25">
      <c r="A14281" s="108" t="str">
        <f t="shared" si="223"/>
        <v>KZ_2022_NATIONAL TOTAL_Pb</v>
      </c>
      <c r="B14281" s="113" t="s">
        <v>156</v>
      </c>
      <c r="C14281" s="113">
        <v>2022</v>
      </c>
      <c r="D14281" s="113" t="s">
        <v>122</v>
      </c>
      <c r="E14281" s="113" t="s">
        <v>125</v>
      </c>
      <c r="F14281" s="113" t="s">
        <v>200</v>
      </c>
      <c r="G14281" s="113">
        <v>0.105036048951914</v>
      </c>
    </row>
    <row r="14282" spans="1:7" x14ac:dyDescent="0.25">
      <c r="A14282" s="108" t="str">
        <f t="shared" si="223"/>
        <v>KZ_2022_NATIONAL TOTAL_Cd</v>
      </c>
      <c r="B14282" s="113" t="s">
        <v>156</v>
      </c>
      <c r="C14282" s="113">
        <v>2022</v>
      </c>
      <c r="D14282" s="113" t="s">
        <v>122</v>
      </c>
      <c r="E14282" s="113" t="s">
        <v>126</v>
      </c>
      <c r="F14282" s="113" t="s">
        <v>200</v>
      </c>
      <c r="G14282" s="113">
        <v>9.5940677447322303E-3</v>
      </c>
    </row>
    <row r="14283" spans="1:7" x14ac:dyDescent="0.25">
      <c r="A14283" s="108" t="str">
        <f t="shared" si="223"/>
        <v>KZ_2022_NATIONAL TOTAL_Hg</v>
      </c>
      <c r="B14283" s="113" t="s">
        <v>156</v>
      </c>
      <c r="C14283" s="113">
        <v>2022</v>
      </c>
      <c r="D14283" s="113" t="s">
        <v>122</v>
      </c>
      <c r="E14283" s="113" t="s">
        <v>127</v>
      </c>
      <c r="F14283" s="113" t="s">
        <v>200</v>
      </c>
      <c r="G14283" s="113">
        <v>1.3362796508250001E-2</v>
      </c>
    </row>
    <row r="14284" spans="1:7" x14ac:dyDescent="0.25">
      <c r="A14284" s="108" t="str">
        <f t="shared" si="223"/>
        <v>KZ_2022_NATIONAL TOTAL_DIOX</v>
      </c>
      <c r="B14284" s="113" t="s">
        <v>156</v>
      </c>
      <c r="C14284" s="113">
        <v>2022</v>
      </c>
      <c r="D14284" s="113" t="s">
        <v>122</v>
      </c>
      <c r="E14284" s="113" t="s">
        <v>128</v>
      </c>
      <c r="F14284" s="113" t="s">
        <v>200</v>
      </c>
      <c r="G14284" s="150">
        <v>2.16400719260436E-7</v>
      </c>
    </row>
    <row r="14285" spans="1:7" x14ac:dyDescent="0.25">
      <c r="A14285" s="108" t="str">
        <f t="shared" si="223"/>
        <v>KZ_2022_NATIONAL TOTAL_PAH</v>
      </c>
      <c r="B14285" s="113" t="s">
        <v>156</v>
      </c>
      <c r="C14285" s="113">
        <v>2022</v>
      </c>
      <c r="D14285" s="113" t="s">
        <v>122</v>
      </c>
      <c r="E14285" s="113" t="s">
        <v>129</v>
      </c>
      <c r="F14285" s="113" t="s">
        <v>200</v>
      </c>
      <c r="G14285" s="113">
        <v>0.24709548363580999</v>
      </c>
    </row>
    <row r="14286" spans="1:7" x14ac:dyDescent="0.25">
      <c r="A14286" s="108" t="str">
        <f t="shared" si="223"/>
        <v>KZ_2022_NATIONAL TOTAL_HCB</v>
      </c>
      <c r="B14286" s="113" t="s">
        <v>156</v>
      </c>
      <c r="C14286" s="113">
        <v>2022</v>
      </c>
      <c r="D14286" s="113" t="s">
        <v>122</v>
      </c>
      <c r="E14286" s="113" t="s">
        <v>130</v>
      </c>
      <c r="F14286" s="113" t="s">
        <v>200</v>
      </c>
      <c r="G14286" s="150">
        <v>1.0548702750040001E-5</v>
      </c>
    </row>
    <row r="14287" spans="1:7" x14ac:dyDescent="0.25">
      <c r="A14287" s="108" t="str">
        <f t="shared" si="223"/>
        <v>KZ_2022_NATIONAL TOTAL_PCB</v>
      </c>
      <c r="B14287" s="113" t="s">
        <v>156</v>
      </c>
      <c r="C14287" s="113">
        <v>2022</v>
      </c>
      <c r="D14287" s="113" t="s">
        <v>122</v>
      </c>
      <c r="E14287" s="113" t="s">
        <v>259</v>
      </c>
      <c r="F14287" s="113" t="s">
        <v>200</v>
      </c>
      <c r="G14287" s="150">
        <v>8.625667650444E-5</v>
      </c>
    </row>
    <row r="14288" spans="1:7" x14ac:dyDescent="0.25">
      <c r="A14288" s="108" t="str">
        <f t="shared" si="223"/>
        <v>KZ_2022_1A3(FU)_NOx</v>
      </c>
      <c r="B14288" s="113" t="s">
        <v>156</v>
      </c>
      <c r="C14288" s="113">
        <v>2022</v>
      </c>
      <c r="D14288" s="113" t="s">
        <v>134</v>
      </c>
      <c r="E14288" s="113" t="s">
        <v>199</v>
      </c>
      <c r="F14288" s="113" t="s">
        <v>200</v>
      </c>
      <c r="G14288" s="113">
        <v>98.497827854857306</v>
      </c>
    </row>
    <row r="14289" spans="1:7" x14ac:dyDescent="0.25">
      <c r="A14289" s="108" t="str">
        <f t="shared" si="223"/>
        <v>KZ_2022_1A3(FS)_NOx</v>
      </c>
      <c r="B14289" s="113" t="s">
        <v>156</v>
      </c>
      <c r="C14289" s="113">
        <v>2022</v>
      </c>
      <c r="D14289" s="113" t="s">
        <v>132</v>
      </c>
      <c r="E14289" s="113" t="s">
        <v>199</v>
      </c>
      <c r="F14289" s="113" t="s">
        <v>200</v>
      </c>
      <c r="G14289" s="113">
        <v>98.497827854857306</v>
      </c>
    </row>
    <row r="14290" spans="1:7" x14ac:dyDescent="0.25">
      <c r="A14290" s="108" t="str">
        <f t="shared" si="223"/>
        <v>KZ_2022_1A3(FU)_NMVOC</v>
      </c>
      <c r="B14290" s="113" t="s">
        <v>156</v>
      </c>
      <c r="C14290" s="113">
        <v>2022</v>
      </c>
      <c r="D14290" s="113" t="s">
        <v>134</v>
      </c>
      <c r="E14290" s="113" t="s">
        <v>123</v>
      </c>
      <c r="F14290" s="113" t="s">
        <v>200</v>
      </c>
      <c r="G14290" s="113">
        <v>66.003043860324198</v>
      </c>
    </row>
    <row r="14291" spans="1:7" x14ac:dyDescent="0.25">
      <c r="A14291" s="108" t="str">
        <f t="shared" si="223"/>
        <v>KZ_2022_1A3(FS)_NMVOC</v>
      </c>
      <c r="B14291" s="113" t="s">
        <v>156</v>
      </c>
      <c r="C14291" s="113">
        <v>2022</v>
      </c>
      <c r="D14291" s="113" t="s">
        <v>132</v>
      </c>
      <c r="E14291" s="113" t="s">
        <v>123</v>
      </c>
      <c r="F14291" s="113" t="s">
        <v>200</v>
      </c>
      <c r="G14291" s="113">
        <v>66.003043860324198</v>
      </c>
    </row>
    <row r="14292" spans="1:7" x14ac:dyDescent="0.25">
      <c r="A14292" s="108" t="str">
        <f t="shared" si="223"/>
        <v>KZ_2022_1A3(FU)_SOx</v>
      </c>
      <c r="B14292" s="113" t="s">
        <v>156</v>
      </c>
      <c r="C14292" s="113">
        <v>2022</v>
      </c>
      <c r="D14292" s="113" t="s">
        <v>134</v>
      </c>
      <c r="E14292" s="113" t="s">
        <v>201</v>
      </c>
      <c r="F14292" s="113" t="s">
        <v>200</v>
      </c>
      <c r="G14292" s="113">
        <v>55.282411629481899</v>
      </c>
    </row>
    <row r="14293" spans="1:7" x14ac:dyDescent="0.25">
      <c r="A14293" s="108" t="str">
        <f t="shared" si="223"/>
        <v>KZ_2022_1A3(FS)_SOx</v>
      </c>
      <c r="B14293" s="113" t="s">
        <v>156</v>
      </c>
      <c r="C14293" s="113">
        <v>2022</v>
      </c>
      <c r="D14293" s="113" t="s">
        <v>132</v>
      </c>
      <c r="E14293" s="113" t="s">
        <v>201</v>
      </c>
      <c r="F14293" s="113" t="s">
        <v>200</v>
      </c>
      <c r="G14293" s="113">
        <v>55.282411629481899</v>
      </c>
    </row>
    <row r="14294" spans="1:7" x14ac:dyDescent="0.25">
      <c r="A14294" s="108" t="str">
        <f t="shared" si="223"/>
        <v>KZ_2022_1A3(FU)_NH3</v>
      </c>
      <c r="B14294" s="113" t="s">
        <v>156</v>
      </c>
      <c r="C14294" s="113">
        <v>2022</v>
      </c>
      <c r="D14294" s="113" t="s">
        <v>134</v>
      </c>
      <c r="E14294" s="113" t="s">
        <v>124</v>
      </c>
      <c r="F14294" s="113" t="s">
        <v>200</v>
      </c>
      <c r="G14294" s="113">
        <v>4.7133844163906202</v>
      </c>
    </row>
    <row r="14295" spans="1:7" x14ac:dyDescent="0.25">
      <c r="A14295" s="108" t="str">
        <f t="shared" si="223"/>
        <v>KZ_2022_1A3(FS)_NH3</v>
      </c>
      <c r="B14295" s="113" t="s">
        <v>156</v>
      </c>
      <c r="C14295" s="113">
        <v>2022</v>
      </c>
      <c r="D14295" s="113" t="s">
        <v>132</v>
      </c>
      <c r="E14295" s="113" t="s">
        <v>124</v>
      </c>
      <c r="F14295" s="113" t="s">
        <v>200</v>
      </c>
      <c r="G14295" s="113">
        <v>4.7133844163906202</v>
      </c>
    </row>
    <row r="14296" spans="1:7" x14ac:dyDescent="0.25">
      <c r="A14296" s="108" t="str">
        <f t="shared" si="223"/>
        <v>KZ_2022_1A3(FU)_PM2.5</v>
      </c>
      <c r="B14296" s="113" t="s">
        <v>156</v>
      </c>
      <c r="C14296" s="113">
        <v>2022</v>
      </c>
      <c r="D14296" s="113" t="s">
        <v>134</v>
      </c>
      <c r="E14296" s="113" t="s">
        <v>203</v>
      </c>
      <c r="F14296" s="113" t="s">
        <v>200</v>
      </c>
      <c r="G14296" s="113">
        <v>10.013996243062399</v>
      </c>
    </row>
    <row r="14297" spans="1:7" x14ac:dyDescent="0.25">
      <c r="A14297" s="108" t="str">
        <f t="shared" si="223"/>
        <v>KZ_2022_1A3(FS)_PM2.5</v>
      </c>
      <c r="B14297" s="113" t="s">
        <v>156</v>
      </c>
      <c r="C14297" s="113">
        <v>2022</v>
      </c>
      <c r="D14297" s="113" t="s">
        <v>132</v>
      </c>
      <c r="E14297" s="113" t="s">
        <v>203</v>
      </c>
      <c r="F14297" s="113" t="s">
        <v>200</v>
      </c>
      <c r="G14297" s="113">
        <v>10.013996243062399</v>
      </c>
    </row>
    <row r="14298" spans="1:7" x14ac:dyDescent="0.25">
      <c r="A14298" s="108" t="str">
        <f t="shared" si="223"/>
        <v>KZ_2022_3D_NOx</v>
      </c>
      <c r="B14298" s="113" t="s">
        <v>156</v>
      </c>
      <c r="C14298" s="113">
        <v>2022</v>
      </c>
      <c r="D14298" s="113" t="s">
        <v>206</v>
      </c>
      <c r="E14298" s="113" t="s">
        <v>199</v>
      </c>
      <c r="F14298" s="113" t="s">
        <v>200</v>
      </c>
      <c r="G14298" s="113">
        <v>6.1276090014999998</v>
      </c>
    </row>
    <row r="14299" spans="1:7" x14ac:dyDescent="0.25">
      <c r="A14299" s="108" t="str">
        <f t="shared" si="223"/>
        <v>KG_1990_NATIONAL TOTAL_NOx</v>
      </c>
      <c r="B14299" s="113" t="s">
        <v>157</v>
      </c>
      <c r="C14299" s="113">
        <v>1990</v>
      </c>
      <c r="D14299" s="113" t="s">
        <v>122</v>
      </c>
      <c r="E14299" s="113" t="s">
        <v>199</v>
      </c>
      <c r="F14299" s="113" t="s">
        <v>200</v>
      </c>
      <c r="G14299" s="113">
        <v>1.8062303962499999</v>
      </c>
    </row>
    <row r="14300" spans="1:7" x14ac:dyDescent="0.25">
      <c r="A14300" s="108" t="str">
        <f t="shared" si="223"/>
        <v>KG_1990_NATIONAL TOTAL_NMVOC</v>
      </c>
      <c r="B14300" s="113" t="s">
        <v>157</v>
      </c>
      <c r="C14300" s="113">
        <v>1990</v>
      </c>
      <c r="D14300" s="113" t="s">
        <v>122</v>
      </c>
      <c r="E14300" s="113" t="s">
        <v>123</v>
      </c>
      <c r="F14300" s="113" t="s">
        <v>200</v>
      </c>
      <c r="G14300" s="113">
        <v>31.700651843500001</v>
      </c>
    </row>
    <row r="14301" spans="1:7" x14ac:dyDescent="0.25">
      <c r="A14301" s="108" t="str">
        <f t="shared" si="223"/>
        <v>KG_1990_NATIONAL TOTAL_SOx</v>
      </c>
      <c r="B14301" s="113" t="s">
        <v>157</v>
      </c>
      <c r="C14301" s="113">
        <v>1990</v>
      </c>
      <c r="D14301" s="113" t="s">
        <v>122</v>
      </c>
      <c r="E14301" s="113" t="s">
        <v>201</v>
      </c>
      <c r="F14301" s="113" t="s">
        <v>200</v>
      </c>
      <c r="G14301" s="113">
        <v>9.1775999999999996E-2</v>
      </c>
    </row>
    <row r="14302" spans="1:7" x14ac:dyDescent="0.25">
      <c r="A14302" s="108" t="str">
        <f t="shared" si="223"/>
        <v>KG_1990_NATIONAL TOTAL_NH3</v>
      </c>
      <c r="B14302" s="113" t="s">
        <v>157</v>
      </c>
      <c r="C14302" s="113">
        <v>1990</v>
      </c>
      <c r="D14302" s="113" t="s">
        <v>122</v>
      </c>
      <c r="E14302" s="113" t="s">
        <v>124</v>
      </c>
      <c r="F14302" s="113" t="s">
        <v>200</v>
      </c>
      <c r="G14302" s="113">
        <v>45.750156775000001</v>
      </c>
    </row>
    <row r="14303" spans="1:7" x14ac:dyDescent="0.25">
      <c r="A14303" s="108" t="str">
        <f t="shared" si="223"/>
        <v>KG_1990_NATIONAL TOTAL_PM2.5</v>
      </c>
      <c r="B14303" s="113" t="s">
        <v>157</v>
      </c>
      <c r="C14303" s="113">
        <v>1990</v>
      </c>
      <c r="D14303" s="113" t="s">
        <v>122</v>
      </c>
      <c r="E14303" s="113" t="s">
        <v>203</v>
      </c>
      <c r="F14303" s="113" t="s">
        <v>200</v>
      </c>
      <c r="G14303" s="113">
        <v>8.5336722781999992</v>
      </c>
    </row>
    <row r="14304" spans="1:7" x14ac:dyDescent="0.25">
      <c r="A14304" s="108" t="str">
        <f t="shared" si="223"/>
        <v>KG_1990_NATIONAL TOTAL_Pb</v>
      </c>
      <c r="B14304" s="113" t="s">
        <v>157</v>
      </c>
      <c r="C14304" s="113">
        <v>1990</v>
      </c>
      <c r="D14304" s="113" t="s">
        <v>122</v>
      </c>
      <c r="E14304" s="113" t="s">
        <v>125</v>
      </c>
      <c r="F14304" s="113" t="s">
        <v>200</v>
      </c>
      <c r="G14304" s="113">
        <v>2.25269E-4</v>
      </c>
    </row>
    <row r="14305" spans="1:7" x14ac:dyDescent="0.25">
      <c r="A14305" s="108" t="str">
        <f t="shared" si="223"/>
        <v>KG_1990_NATIONAL TOTAL_Cd</v>
      </c>
      <c r="B14305" s="113" t="s">
        <v>157</v>
      </c>
      <c r="C14305" s="113">
        <v>1990</v>
      </c>
      <c r="D14305" s="113" t="s">
        <v>122</v>
      </c>
      <c r="E14305" s="113" t="s">
        <v>126</v>
      </c>
      <c r="F14305" s="113" t="s">
        <v>200</v>
      </c>
      <c r="G14305" s="113">
        <v>1.0846299999999999E-4</v>
      </c>
    </row>
    <row r="14306" spans="1:7" x14ac:dyDescent="0.25">
      <c r="A14306" s="108" t="str">
        <f t="shared" si="223"/>
        <v>KG_1990_NATIONAL TOTAL_Hg</v>
      </c>
      <c r="B14306" s="113" t="s">
        <v>157</v>
      </c>
      <c r="C14306" s="113">
        <v>1990</v>
      </c>
      <c r="D14306" s="113" t="s">
        <v>122</v>
      </c>
      <c r="E14306" s="113" t="s">
        <v>127</v>
      </c>
      <c r="F14306" s="113" t="s">
        <v>200</v>
      </c>
      <c r="G14306" s="150">
        <v>4.6720000000000003E-6</v>
      </c>
    </row>
    <row r="14307" spans="1:7" x14ac:dyDescent="0.25">
      <c r="A14307" s="108" t="str">
        <f t="shared" si="223"/>
        <v>KG_1990_NATIONAL TOTAL_DIOX</v>
      </c>
      <c r="B14307" s="113" t="s">
        <v>157</v>
      </c>
      <c r="C14307" s="113">
        <v>1990</v>
      </c>
      <c r="D14307" s="113" t="s">
        <v>122</v>
      </c>
      <c r="E14307" s="113" t="s">
        <v>128</v>
      </c>
      <c r="F14307" s="113" t="s">
        <v>200</v>
      </c>
      <c r="G14307" s="150">
        <v>6.4451839999999999E-9</v>
      </c>
    </row>
    <row r="14308" spans="1:7" x14ac:dyDescent="0.25">
      <c r="A14308" s="108" t="str">
        <f t="shared" si="223"/>
        <v>KG_1990_NATIONAL TOTAL_PAH</v>
      </c>
      <c r="B14308" s="113" t="s">
        <v>157</v>
      </c>
      <c r="C14308" s="113">
        <v>1990</v>
      </c>
      <c r="D14308" s="113" t="s">
        <v>122</v>
      </c>
      <c r="E14308" s="113" t="s">
        <v>129</v>
      </c>
      <c r="F14308" s="113" t="s">
        <v>200</v>
      </c>
      <c r="G14308" s="113">
        <v>2.8784320000000002E-3</v>
      </c>
    </row>
    <row r="14309" spans="1:7" x14ac:dyDescent="0.25">
      <c r="A14309" s="108" t="str">
        <f t="shared" si="223"/>
        <v>KG_1990_NATIONAL TOTAL_HCB</v>
      </c>
      <c r="B14309" s="113" t="s">
        <v>157</v>
      </c>
      <c r="C14309" s="113">
        <v>1990</v>
      </c>
      <c r="D14309" s="113" t="s">
        <v>122</v>
      </c>
      <c r="E14309" s="113" t="s">
        <v>130</v>
      </c>
      <c r="F14309" s="113" t="s">
        <v>200</v>
      </c>
      <c r="G14309" s="150">
        <v>4.1716000000000001E-8</v>
      </c>
    </row>
    <row r="14310" spans="1:7" x14ac:dyDescent="0.25">
      <c r="A14310" s="108" t="str">
        <f t="shared" si="223"/>
        <v>KG_1990_NATIONAL TOTAL_PCB</v>
      </c>
      <c r="B14310" s="113" t="s">
        <v>157</v>
      </c>
      <c r="C14310" s="113">
        <v>1990</v>
      </c>
      <c r="D14310" s="113" t="s">
        <v>122</v>
      </c>
      <c r="E14310" s="113" t="s">
        <v>259</v>
      </c>
      <c r="F14310" s="113" t="s">
        <v>200</v>
      </c>
      <c r="G14310" s="150">
        <v>5.0100000000000003E-10</v>
      </c>
    </row>
    <row r="14311" spans="1:7" x14ac:dyDescent="0.25">
      <c r="A14311" s="108" t="str">
        <f t="shared" si="223"/>
        <v>KG_1990_1A3(FS)_NMVOC</v>
      </c>
      <c r="B14311" s="113" t="s">
        <v>157</v>
      </c>
      <c r="C14311" s="113">
        <v>1990</v>
      </c>
      <c r="D14311" s="113" t="s">
        <v>132</v>
      </c>
      <c r="E14311" s="113" t="s">
        <v>123</v>
      </c>
      <c r="F14311" s="113" t="s">
        <v>200</v>
      </c>
      <c r="G14311" s="113">
        <v>0.59508799999999995</v>
      </c>
    </row>
    <row r="14312" spans="1:7" x14ac:dyDescent="0.25">
      <c r="A14312" s="108" t="str">
        <f t="shared" si="223"/>
        <v>KG_1990_1A3(FS)_PM2.5</v>
      </c>
      <c r="B14312" s="113" t="s">
        <v>157</v>
      </c>
      <c r="C14312" s="113">
        <v>1990</v>
      </c>
      <c r="D14312" s="113" t="s">
        <v>132</v>
      </c>
      <c r="E14312" s="113" t="s">
        <v>203</v>
      </c>
      <c r="F14312" s="113" t="s">
        <v>200</v>
      </c>
      <c r="G14312" s="113">
        <v>4.48145312E-2</v>
      </c>
    </row>
    <row r="14313" spans="1:7" x14ac:dyDescent="0.25">
      <c r="A14313" s="108" t="str">
        <f t="shared" si="223"/>
        <v>KG_1990_3D_NOx</v>
      </c>
      <c r="B14313" s="113" t="s">
        <v>157</v>
      </c>
      <c r="C14313" s="113">
        <v>1990</v>
      </c>
      <c r="D14313" s="113" t="s">
        <v>206</v>
      </c>
      <c r="E14313" s="113" t="s">
        <v>199</v>
      </c>
      <c r="F14313" s="113" t="s">
        <v>200</v>
      </c>
      <c r="G14313" s="113">
        <v>8.7819999999999999E-3</v>
      </c>
    </row>
    <row r="14314" spans="1:7" x14ac:dyDescent="0.25">
      <c r="A14314" s="108" t="str">
        <f t="shared" si="223"/>
        <v>KG_1991_NATIONAL TOTAL_NOx</v>
      </c>
      <c r="B14314" s="113" t="s">
        <v>157</v>
      </c>
      <c r="C14314" s="113">
        <v>1991</v>
      </c>
      <c r="D14314" s="113" t="s">
        <v>122</v>
      </c>
      <c r="E14314" s="113" t="s">
        <v>199</v>
      </c>
      <c r="F14314" s="113" t="s">
        <v>200</v>
      </c>
      <c r="G14314" s="113">
        <v>1.78952021175</v>
      </c>
    </row>
    <row r="14315" spans="1:7" x14ac:dyDescent="0.25">
      <c r="A14315" s="108" t="str">
        <f t="shared" si="223"/>
        <v>KG_1991_NATIONAL TOTAL_NMVOC</v>
      </c>
      <c r="B14315" s="113" t="s">
        <v>157</v>
      </c>
      <c r="C14315" s="113">
        <v>1991</v>
      </c>
      <c r="D14315" s="113" t="s">
        <v>122</v>
      </c>
      <c r="E14315" s="113" t="s">
        <v>123</v>
      </c>
      <c r="F14315" s="113" t="s">
        <v>200</v>
      </c>
      <c r="G14315" s="113">
        <v>31.535161859500001</v>
      </c>
    </row>
    <row r="14316" spans="1:7" x14ac:dyDescent="0.25">
      <c r="A14316" s="108" t="str">
        <f t="shared" si="223"/>
        <v>KG_1991_NATIONAL TOTAL_SOx</v>
      </c>
      <c r="B14316" s="113" t="s">
        <v>157</v>
      </c>
      <c r="C14316" s="113">
        <v>1991</v>
      </c>
      <c r="D14316" s="113" t="s">
        <v>122</v>
      </c>
      <c r="E14316" s="113" t="s">
        <v>201</v>
      </c>
      <c r="F14316" s="113" t="s">
        <v>200</v>
      </c>
      <c r="G14316" s="113">
        <v>9.3288999999999997E-2</v>
      </c>
    </row>
    <row r="14317" spans="1:7" x14ac:dyDescent="0.25">
      <c r="A14317" s="108" t="str">
        <f t="shared" si="223"/>
        <v>KG_1991_NATIONAL TOTAL_NH3</v>
      </c>
      <c r="B14317" s="113" t="s">
        <v>157</v>
      </c>
      <c r="C14317" s="113">
        <v>1991</v>
      </c>
      <c r="D14317" s="113" t="s">
        <v>122</v>
      </c>
      <c r="E14317" s="113" t="s">
        <v>124</v>
      </c>
      <c r="F14317" s="113" t="s">
        <v>200</v>
      </c>
      <c r="G14317" s="113">
        <v>45.342973225000001</v>
      </c>
    </row>
    <row r="14318" spans="1:7" x14ac:dyDescent="0.25">
      <c r="A14318" s="108" t="str">
        <f t="shared" si="223"/>
        <v>KG_1991_NATIONAL TOTAL_PM2.5</v>
      </c>
      <c r="B14318" s="113" t="s">
        <v>157</v>
      </c>
      <c r="C14318" s="113">
        <v>1991</v>
      </c>
      <c r="D14318" s="113" t="s">
        <v>122</v>
      </c>
      <c r="E14318" s="113" t="s">
        <v>203</v>
      </c>
      <c r="F14318" s="113" t="s">
        <v>200</v>
      </c>
      <c r="G14318" s="113">
        <v>8.3041728007</v>
      </c>
    </row>
    <row r="14319" spans="1:7" x14ac:dyDescent="0.25">
      <c r="A14319" s="108" t="str">
        <f t="shared" si="223"/>
        <v>KG_1991_NATIONAL TOTAL_Pb</v>
      </c>
      <c r="B14319" s="113" t="s">
        <v>157</v>
      </c>
      <c r="C14319" s="113">
        <v>1991</v>
      </c>
      <c r="D14319" s="113" t="s">
        <v>122</v>
      </c>
      <c r="E14319" s="113" t="s">
        <v>125</v>
      </c>
      <c r="F14319" s="113" t="s">
        <v>200</v>
      </c>
      <c r="G14319" s="113">
        <v>2.2898300000000001E-4</v>
      </c>
    </row>
    <row r="14320" spans="1:7" x14ac:dyDescent="0.25">
      <c r="A14320" s="108" t="str">
        <f t="shared" si="223"/>
        <v>KG_1991_NATIONAL TOTAL_Cd</v>
      </c>
      <c r="B14320" s="113" t="s">
        <v>157</v>
      </c>
      <c r="C14320" s="113">
        <v>1991</v>
      </c>
      <c r="D14320" s="113" t="s">
        <v>122</v>
      </c>
      <c r="E14320" s="113" t="s">
        <v>126</v>
      </c>
      <c r="F14320" s="113" t="s">
        <v>200</v>
      </c>
      <c r="G14320" s="113">
        <v>1.10251E-4</v>
      </c>
    </row>
    <row r="14321" spans="1:7" x14ac:dyDescent="0.25">
      <c r="A14321" s="108" t="str">
        <f t="shared" si="223"/>
        <v>KG_1991_NATIONAL TOTAL_Hg</v>
      </c>
      <c r="B14321" s="113" t="s">
        <v>157</v>
      </c>
      <c r="C14321" s="113">
        <v>1991</v>
      </c>
      <c r="D14321" s="113" t="s">
        <v>122</v>
      </c>
      <c r="E14321" s="113" t="s">
        <v>127</v>
      </c>
      <c r="F14321" s="113" t="s">
        <v>200</v>
      </c>
      <c r="G14321" s="150">
        <v>4.7489999999999998E-6</v>
      </c>
    </row>
    <row r="14322" spans="1:7" x14ac:dyDescent="0.25">
      <c r="A14322" s="108" t="str">
        <f t="shared" si="223"/>
        <v>KG_1991_NATIONAL TOTAL_DIOX</v>
      </c>
      <c r="B14322" s="113" t="s">
        <v>157</v>
      </c>
      <c r="C14322" s="113">
        <v>1991</v>
      </c>
      <c r="D14322" s="113" t="s">
        <v>122</v>
      </c>
      <c r="E14322" s="113" t="s">
        <v>128</v>
      </c>
      <c r="F14322" s="113" t="s">
        <v>200</v>
      </c>
      <c r="G14322" s="150">
        <v>6.5514490000000003E-9</v>
      </c>
    </row>
    <row r="14323" spans="1:7" x14ac:dyDescent="0.25">
      <c r="A14323" s="108" t="str">
        <f t="shared" si="223"/>
        <v>KG_1991_NATIONAL TOTAL_PAH</v>
      </c>
      <c r="B14323" s="113" t="s">
        <v>157</v>
      </c>
      <c r="C14323" s="113">
        <v>1991</v>
      </c>
      <c r="D14323" s="113" t="s">
        <v>122</v>
      </c>
      <c r="E14323" s="113" t="s">
        <v>129</v>
      </c>
      <c r="F14323" s="113" t="s">
        <v>200</v>
      </c>
      <c r="G14323" s="113">
        <v>2.92589E-3</v>
      </c>
    </row>
    <row r="14324" spans="1:7" x14ac:dyDescent="0.25">
      <c r="A14324" s="108" t="str">
        <f t="shared" si="223"/>
        <v>KG_1991_NATIONAL TOTAL_HCB</v>
      </c>
      <c r="B14324" s="113" t="s">
        <v>157</v>
      </c>
      <c r="C14324" s="113">
        <v>1991</v>
      </c>
      <c r="D14324" s="113" t="s">
        <v>122</v>
      </c>
      <c r="E14324" s="113" t="s">
        <v>130</v>
      </c>
      <c r="F14324" s="113" t="s">
        <v>200</v>
      </c>
      <c r="G14324" s="150">
        <v>4.2404E-8</v>
      </c>
    </row>
    <row r="14325" spans="1:7" x14ac:dyDescent="0.25">
      <c r="A14325" s="108" t="str">
        <f t="shared" si="223"/>
        <v>KG_1991_NATIONAL TOTAL_PCB</v>
      </c>
      <c r="B14325" s="113" t="s">
        <v>157</v>
      </c>
      <c r="C14325" s="113">
        <v>1991</v>
      </c>
      <c r="D14325" s="113" t="s">
        <v>122</v>
      </c>
      <c r="E14325" s="113" t="s">
        <v>259</v>
      </c>
      <c r="F14325" s="113" t="s">
        <v>200</v>
      </c>
      <c r="G14325" s="150">
        <v>5.09E-10</v>
      </c>
    </row>
    <row r="14326" spans="1:7" x14ac:dyDescent="0.25">
      <c r="A14326" s="108" t="str">
        <f t="shared" si="223"/>
        <v>KG_1991_1A3(FS)_NMVOC</v>
      </c>
      <c r="B14326" s="113" t="s">
        <v>157</v>
      </c>
      <c r="C14326" s="113">
        <v>1991</v>
      </c>
      <c r="D14326" s="113" t="s">
        <v>132</v>
      </c>
      <c r="E14326" s="113" t="s">
        <v>123</v>
      </c>
      <c r="F14326" s="113" t="s">
        <v>200</v>
      </c>
      <c r="G14326" s="113">
        <v>0.59508799999999995</v>
      </c>
    </row>
    <row r="14327" spans="1:7" x14ac:dyDescent="0.25">
      <c r="A14327" s="108" t="str">
        <f t="shared" si="223"/>
        <v>KG_1991_1A3(FS)_PM2.5</v>
      </c>
      <c r="B14327" s="113" t="s">
        <v>157</v>
      </c>
      <c r="C14327" s="113">
        <v>1991</v>
      </c>
      <c r="D14327" s="113" t="s">
        <v>132</v>
      </c>
      <c r="E14327" s="113" t="s">
        <v>203</v>
      </c>
      <c r="F14327" s="113" t="s">
        <v>200</v>
      </c>
      <c r="G14327" s="113">
        <v>4.48145312E-2</v>
      </c>
    </row>
    <row r="14328" spans="1:7" x14ac:dyDescent="0.25">
      <c r="A14328" s="108" t="str">
        <f t="shared" si="223"/>
        <v>KG_1991_3D_NOx</v>
      </c>
      <c r="B14328" s="113" t="s">
        <v>157</v>
      </c>
      <c r="C14328" s="113">
        <v>1991</v>
      </c>
      <c r="D14328" s="113" t="s">
        <v>206</v>
      </c>
      <c r="E14328" s="113" t="s">
        <v>199</v>
      </c>
      <c r="F14328" s="113" t="s">
        <v>200</v>
      </c>
      <c r="G14328" s="113">
        <v>8.9269999999999992E-3</v>
      </c>
    </row>
    <row r="14329" spans="1:7" x14ac:dyDescent="0.25">
      <c r="A14329" s="108" t="str">
        <f t="shared" si="223"/>
        <v>KG_1992_NATIONAL TOTAL_NOx</v>
      </c>
      <c r="B14329" s="113" t="s">
        <v>157</v>
      </c>
      <c r="C14329" s="113">
        <v>1992</v>
      </c>
      <c r="D14329" s="113" t="s">
        <v>122</v>
      </c>
      <c r="E14329" s="113" t="s">
        <v>199</v>
      </c>
      <c r="F14329" s="113" t="s">
        <v>200</v>
      </c>
      <c r="G14329" s="113">
        <v>1.6748931005000001</v>
      </c>
    </row>
    <row r="14330" spans="1:7" x14ac:dyDescent="0.25">
      <c r="A14330" s="108" t="str">
        <f t="shared" si="223"/>
        <v>KG_1992_NATIONAL TOTAL_NMVOC</v>
      </c>
      <c r="B14330" s="113" t="s">
        <v>157</v>
      </c>
      <c r="C14330" s="113">
        <v>1992</v>
      </c>
      <c r="D14330" s="113" t="s">
        <v>122</v>
      </c>
      <c r="E14330" s="113" t="s">
        <v>123</v>
      </c>
      <c r="F14330" s="113" t="s">
        <v>200</v>
      </c>
      <c r="G14330" s="113">
        <v>29.409100697</v>
      </c>
    </row>
    <row r="14331" spans="1:7" x14ac:dyDescent="0.25">
      <c r="A14331" s="108" t="str">
        <f t="shared" si="223"/>
        <v>KG_1992_NATIONAL TOTAL_SOx</v>
      </c>
      <c r="B14331" s="113" t="s">
        <v>157</v>
      </c>
      <c r="C14331" s="113">
        <v>1992</v>
      </c>
      <c r="D14331" s="113" t="s">
        <v>122</v>
      </c>
      <c r="E14331" s="113" t="s">
        <v>201</v>
      </c>
      <c r="F14331" s="113" t="s">
        <v>200</v>
      </c>
      <c r="G14331" s="113">
        <v>9.4371999999999998E-2</v>
      </c>
    </row>
    <row r="14332" spans="1:7" x14ac:dyDescent="0.25">
      <c r="A14332" s="108" t="str">
        <f t="shared" si="223"/>
        <v>KG_1992_NATIONAL TOTAL_NH3</v>
      </c>
      <c r="B14332" s="113" t="s">
        <v>157</v>
      </c>
      <c r="C14332" s="113">
        <v>1992</v>
      </c>
      <c r="D14332" s="113" t="s">
        <v>122</v>
      </c>
      <c r="E14332" s="113" t="s">
        <v>124</v>
      </c>
      <c r="F14332" s="113" t="s">
        <v>200</v>
      </c>
      <c r="G14332" s="113">
        <v>42.451809109999999</v>
      </c>
    </row>
    <row r="14333" spans="1:7" x14ac:dyDescent="0.25">
      <c r="A14333" s="108" t="str">
        <f t="shared" si="223"/>
        <v>KG_1992_NATIONAL TOTAL_PM2.5</v>
      </c>
      <c r="B14333" s="113" t="s">
        <v>157</v>
      </c>
      <c r="C14333" s="113">
        <v>1992</v>
      </c>
      <c r="D14333" s="113" t="s">
        <v>122</v>
      </c>
      <c r="E14333" s="113" t="s">
        <v>203</v>
      </c>
      <c r="F14333" s="113" t="s">
        <v>200</v>
      </c>
      <c r="G14333" s="113">
        <v>7.8163176182000003</v>
      </c>
    </row>
    <row r="14334" spans="1:7" x14ac:dyDescent="0.25">
      <c r="A14334" s="108" t="str">
        <f t="shared" si="223"/>
        <v>KG_1992_NATIONAL TOTAL_Pb</v>
      </c>
      <c r="B14334" s="113" t="s">
        <v>157</v>
      </c>
      <c r="C14334" s="113">
        <v>1992</v>
      </c>
      <c r="D14334" s="113" t="s">
        <v>122</v>
      </c>
      <c r="E14334" s="113" t="s">
        <v>125</v>
      </c>
      <c r="F14334" s="113" t="s">
        <v>200</v>
      </c>
      <c r="G14334" s="113">
        <v>2.3164E-4</v>
      </c>
    </row>
    <row r="14335" spans="1:7" x14ac:dyDescent="0.25">
      <c r="A14335" s="108" t="str">
        <f t="shared" si="223"/>
        <v>KG_1992_NATIONAL TOTAL_Cd</v>
      </c>
      <c r="B14335" s="113" t="s">
        <v>157</v>
      </c>
      <c r="C14335" s="113">
        <v>1992</v>
      </c>
      <c r="D14335" s="113" t="s">
        <v>122</v>
      </c>
      <c r="E14335" s="113" t="s">
        <v>126</v>
      </c>
      <c r="F14335" s="113" t="s">
        <v>200</v>
      </c>
      <c r="G14335" s="113">
        <v>1.1153E-4</v>
      </c>
    </row>
    <row r="14336" spans="1:7" x14ac:dyDescent="0.25">
      <c r="A14336" s="108" t="str">
        <f t="shared" si="223"/>
        <v>KG_1992_NATIONAL TOTAL_Hg</v>
      </c>
      <c r="B14336" s="113" t="s">
        <v>157</v>
      </c>
      <c r="C14336" s="113">
        <v>1992</v>
      </c>
      <c r="D14336" s="113" t="s">
        <v>122</v>
      </c>
      <c r="E14336" s="113" t="s">
        <v>127</v>
      </c>
      <c r="F14336" s="113" t="s">
        <v>200</v>
      </c>
      <c r="G14336" s="150">
        <v>4.8040000000000001E-6</v>
      </c>
    </row>
    <row r="14337" spans="1:7" x14ac:dyDescent="0.25">
      <c r="A14337" s="108" t="str">
        <f t="shared" si="223"/>
        <v>KG_1992_NATIONAL TOTAL_DIOX</v>
      </c>
      <c r="B14337" s="113" t="s">
        <v>157</v>
      </c>
      <c r="C14337" s="113">
        <v>1992</v>
      </c>
      <c r="D14337" s="113" t="s">
        <v>122</v>
      </c>
      <c r="E14337" s="113" t="s">
        <v>128</v>
      </c>
      <c r="F14337" s="113" t="s">
        <v>200</v>
      </c>
      <c r="G14337" s="150">
        <v>6.6274779999999997E-9</v>
      </c>
    </row>
    <row r="14338" spans="1:7" x14ac:dyDescent="0.25">
      <c r="A14338" s="108" t="str">
        <f t="shared" ref="A14338:A14401" si="224">CONCATENATE(B14338,"_",C14338,"_",D14338,"_",E14338)</f>
        <v>KG_1992_NATIONAL TOTAL_PAH</v>
      </c>
      <c r="B14338" s="113" t="s">
        <v>157</v>
      </c>
      <c r="C14338" s="113">
        <v>1992</v>
      </c>
      <c r="D14338" s="113" t="s">
        <v>122</v>
      </c>
      <c r="E14338" s="113" t="s">
        <v>129</v>
      </c>
      <c r="F14338" s="113" t="s">
        <v>200</v>
      </c>
      <c r="G14338" s="113">
        <v>2.959845E-3</v>
      </c>
    </row>
    <row r="14339" spans="1:7" x14ac:dyDescent="0.25">
      <c r="A14339" s="108" t="str">
        <f t="shared" si="224"/>
        <v>KG_1992_NATIONAL TOTAL_HCB</v>
      </c>
      <c r="B14339" s="113" t="s">
        <v>157</v>
      </c>
      <c r="C14339" s="113">
        <v>1992</v>
      </c>
      <c r="D14339" s="113" t="s">
        <v>122</v>
      </c>
      <c r="E14339" s="113" t="s">
        <v>130</v>
      </c>
      <c r="F14339" s="113" t="s">
        <v>200</v>
      </c>
      <c r="G14339" s="150">
        <v>4.2896000000000002E-8</v>
      </c>
    </row>
    <row r="14340" spans="1:7" x14ac:dyDescent="0.25">
      <c r="A14340" s="108" t="str">
        <f t="shared" si="224"/>
        <v>KG_1992_NATIONAL TOTAL_PCB</v>
      </c>
      <c r="B14340" s="113" t="s">
        <v>157</v>
      </c>
      <c r="C14340" s="113">
        <v>1992</v>
      </c>
      <c r="D14340" s="113" t="s">
        <v>122</v>
      </c>
      <c r="E14340" s="113" t="s">
        <v>259</v>
      </c>
      <c r="F14340" s="113" t="s">
        <v>200</v>
      </c>
      <c r="G14340" s="150">
        <v>5.1499999999999998E-10</v>
      </c>
    </row>
    <row r="14341" spans="1:7" x14ac:dyDescent="0.25">
      <c r="A14341" s="108" t="str">
        <f t="shared" si="224"/>
        <v>KG_1992_1A3(FS)_NMVOC</v>
      </c>
      <c r="B14341" s="113" t="s">
        <v>157</v>
      </c>
      <c r="C14341" s="113">
        <v>1992</v>
      </c>
      <c r="D14341" s="113" t="s">
        <v>132</v>
      </c>
      <c r="E14341" s="113" t="s">
        <v>123</v>
      </c>
      <c r="F14341" s="113" t="s">
        <v>200</v>
      </c>
      <c r="G14341" s="113">
        <v>0.59508799999999995</v>
      </c>
    </row>
    <row r="14342" spans="1:7" x14ac:dyDescent="0.25">
      <c r="A14342" s="108" t="str">
        <f t="shared" si="224"/>
        <v>KG_1992_1A3(FS)_PM2.5</v>
      </c>
      <c r="B14342" s="113" t="s">
        <v>157</v>
      </c>
      <c r="C14342" s="113">
        <v>1992</v>
      </c>
      <c r="D14342" s="113" t="s">
        <v>132</v>
      </c>
      <c r="E14342" s="113" t="s">
        <v>203</v>
      </c>
      <c r="F14342" s="113" t="s">
        <v>200</v>
      </c>
      <c r="G14342" s="113">
        <v>4.48145312E-2</v>
      </c>
    </row>
    <row r="14343" spans="1:7" x14ac:dyDescent="0.25">
      <c r="A14343" s="108" t="str">
        <f t="shared" si="224"/>
        <v>KG_1992_3D_NOx</v>
      </c>
      <c r="B14343" s="113" t="s">
        <v>157</v>
      </c>
      <c r="C14343" s="113">
        <v>1992</v>
      </c>
      <c r="D14343" s="113" t="s">
        <v>206</v>
      </c>
      <c r="E14343" s="113" t="s">
        <v>199</v>
      </c>
      <c r="F14343" s="113" t="s">
        <v>200</v>
      </c>
      <c r="G14343" s="113">
        <v>9.0310000000000008E-3</v>
      </c>
    </row>
    <row r="14344" spans="1:7" x14ac:dyDescent="0.25">
      <c r="A14344" s="108" t="str">
        <f t="shared" si="224"/>
        <v>KG_1993_NATIONAL TOTAL_NOx</v>
      </c>
      <c r="B14344" s="113" t="s">
        <v>157</v>
      </c>
      <c r="C14344" s="113">
        <v>1993</v>
      </c>
      <c r="D14344" s="113" t="s">
        <v>122</v>
      </c>
      <c r="E14344" s="113" t="s">
        <v>199</v>
      </c>
      <c r="F14344" s="113" t="s">
        <v>200</v>
      </c>
      <c r="G14344" s="113">
        <v>1.5565646552500001</v>
      </c>
    </row>
    <row r="14345" spans="1:7" x14ac:dyDescent="0.25">
      <c r="A14345" s="108" t="str">
        <f t="shared" si="224"/>
        <v>KG_1993_NATIONAL TOTAL_NMVOC</v>
      </c>
      <c r="B14345" s="113" t="s">
        <v>157</v>
      </c>
      <c r="C14345" s="113">
        <v>1993</v>
      </c>
      <c r="D14345" s="113" t="s">
        <v>122</v>
      </c>
      <c r="E14345" s="113" t="s">
        <v>123</v>
      </c>
      <c r="F14345" s="113" t="s">
        <v>200</v>
      </c>
      <c r="G14345" s="113">
        <v>29.528432537499999</v>
      </c>
    </row>
    <row r="14346" spans="1:7" x14ac:dyDescent="0.25">
      <c r="A14346" s="108" t="str">
        <f t="shared" si="224"/>
        <v>KG_1993_NATIONAL TOTAL_SOx</v>
      </c>
      <c r="B14346" s="113" t="s">
        <v>157</v>
      </c>
      <c r="C14346" s="113">
        <v>1993</v>
      </c>
      <c r="D14346" s="113" t="s">
        <v>122</v>
      </c>
      <c r="E14346" s="113" t="s">
        <v>201</v>
      </c>
      <c r="F14346" s="113" t="s">
        <v>200</v>
      </c>
      <c r="G14346" s="113">
        <v>9.4398999999999997E-2</v>
      </c>
    </row>
    <row r="14347" spans="1:7" x14ac:dyDescent="0.25">
      <c r="A14347" s="108" t="str">
        <f t="shared" si="224"/>
        <v>KG_1993_NATIONAL TOTAL_NH3</v>
      </c>
      <c r="B14347" s="113" t="s">
        <v>157</v>
      </c>
      <c r="C14347" s="113">
        <v>1993</v>
      </c>
      <c r="D14347" s="113" t="s">
        <v>122</v>
      </c>
      <c r="E14347" s="113" t="s">
        <v>124</v>
      </c>
      <c r="F14347" s="113" t="s">
        <v>200</v>
      </c>
      <c r="G14347" s="113">
        <v>39.730189195000001</v>
      </c>
    </row>
    <row r="14348" spans="1:7" x14ac:dyDescent="0.25">
      <c r="A14348" s="108" t="str">
        <f t="shared" si="224"/>
        <v>KG_1993_NATIONAL TOTAL_PM2.5</v>
      </c>
      <c r="B14348" s="113" t="s">
        <v>157</v>
      </c>
      <c r="C14348" s="113">
        <v>1993</v>
      </c>
      <c r="D14348" s="113" t="s">
        <v>122</v>
      </c>
      <c r="E14348" s="113" t="s">
        <v>203</v>
      </c>
      <c r="F14348" s="113" t="s">
        <v>200</v>
      </c>
      <c r="G14348" s="113">
        <v>7.4287018730999996</v>
      </c>
    </row>
    <row r="14349" spans="1:7" x14ac:dyDescent="0.25">
      <c r="A14349" s="108" t="str">
        <f t="shared" si="224"/>
        <v>KG_1993_NATIONAL TOTAL_Pb</v>
      </c>
      <c r="B14349" s="113" t="s">
        <v>157</v>
      </c>
      <c r="C14349" s="113">
        <v>1993</v>
      </c>
      <c r="D14349" s="113" t="s">
        <v>122</v>
      </c>
      <c r="E14349" s="113" t="s">
        <v>125</v>
      </c>
      <c r="F14349" s="113" t="s">
        <v>200</v>
      </c>
      <c r="G14349" s="113">
        <v>2.31707E-4</v>
      </c>
    </row>
    <row r="14350" spans="1:7" x14ac:dyDescent="0.25">
      <c r="A14350" s="108" t="str">
        <f t="shared" si="224"/>
        <v>KG_1993_NATIONAL TOTAL_Cd</v>
      </c>
      <c r="B14350" s="113" t="s">
        <v>157</v>
      </c>
      <c r="C14350" s="113">
        <v>1993</v>
      </c>
      <c r="D14350" s="113" t="s">
        <v>122</v>
      </c>
      <c r="E14350" s="113" t="s">
        <v>126</v>
      </c>
      <c r="F14350" s="113" t="s">
        <v>200</v>
      </c>
      <c r="G14350" s="113">
        <v>1.11562E-4</v>
      </c>
    </row>
    <row r="14351" spans="1:7" x14ac:dyDescent="0.25">
      <c r="A14351" s="108" t="str">
        <f t="shared" si="224"/>
        <v>KG_1993_NATIONAL TOTAL_Hg</v>
      </c>
      <c r="B14351" s="113" t="s">
        <v>157</v>
      </c>
      <c r="C14351" s="113">
        <v>1993</v>
      </c>
      <c r="D14351" s="113" t="s">
        <v>122</v>
      </c>
      <c r="E14351" s="113" t="s">
        <v>127</v>
      </c>
      <c r="F14351" s="113" t="s">
        <v>200</v>
      </c>
      <c r="G14351" s="150">
        <v>4.8060000000000002E-6</v>
      </c>
    </row>
    <row r="14352" spans="1:7" x14ac:dyDescent="0.25">
      <c r="A14352" s="108" t="str">
        <f t="shared" si="224"/>
        <v>KG_1993_NATIONAL TOTAL_DIOX</v>
      </c>
      <c r="B14352" s="113" t="s">
        <v>157</v>
      </c>
      <c r="C14352" s="113">
        <v>1993</v>
      </c>
      <c r="D14352" s="113" t="s">
        <v>122</v>
      </c>
      <c r="E14352" s="113" t="s">
        <v>128</v>
      </c>
      <c r="F14352" s="113" t="s">
        <v>200</v>
      </c>
      <c r="G14352" s="150">
        <v>6.629386E-9</v>
      </c>
    </row>
    <row r="14353" spans="1:7" x14ac:dyDescent="0.25">
      <c r="A14353" s="108" t="str">
        <f t="shared" si="224"/>
        <v>KG_1993_NATIONAL TOTAL_PAH</v>
      </c>
      <c r="B14353" s="113" t="s">
        <v>157</v>
      </c>
      <c r="C14353" s="113">
        <v>1993</v>
      </c>
      <c r="D14353" s="113" t="s">
        <v>122</v>
      </c>
      <c r="E14353" s="113" t="s">
        <v>129</v>
      </c>
      <c r="F14353" s="113" t="s">
        <v>200</v>
      </c>
      <c r="G14353" s="113">
        <v>2.960697E-3</v>
      </c>
    </row>
    <row r="14354" spans="1:7" x14ac:dyDescent="0.25">
      <c r="A14354" s="108" t="str">
        <f t="shared" si="224"/>
        <v>KG_1993_NATIONAL TOTAL_HCB</v>
      </c>
      <c r="B14354" s="113" t="s">
        <v>157</v>
      </c>
      <c r="C14354" s="113">
        <v>1993</v>
      </c>
      <c r="D14354" s="113" t="s">
        <v>122</v>
      </c>
      <c r="E14354" s="113" t="s">
        <v>130</v>
      </c>
      <c r="F14354" s="113" t="s">
        <v>200</v>
      </c>
      <c r="G14354" s="150">
        <v>4.2908999999999997E-8</v>
      </c>
    </row>
    <row r="14355" spans="1:7" x14ac:dyDescent="0.25">
      <c r="A14355" s="108" t="str">
        <f t="shared" si="224"/>
        <v>KG_1993_NATIONAL TOTAL_PCB</v>
      </c>
      <c r="B14355" s="113" t="s">
        <v>157</v>
      </c>
      <c r="C14355" s="113">
        <v>1993</v>
      </c>
      <c r="D14355" s="113" t="s">
        <v>122</v>
      </c>
      <c r="E14355" s="113" t="s">
        <v>259</v>
      </c>
      <c r="F14355" s="113" t="s">
        <v>200</v>
      </c>
      <c r="G14355" s="150">
        <v>5.1499999999999998E-10</v>
      </c>
    </row>
    <row r="14356" spans="1:7" x14ac:dyDescent="0.25">
      <c r="A14356" s="108" t="str">
        <f t="shared" si="224"/>
        <v>KG_1993_1A3(FS)_NMVOC</v>
      </c>
      <c r="B14356" s="113" t="s">
        <v>157</v>
      </c>
      <c r="C14356" s="113">
        <v>1993</v>
      </c>
      <c r="D14356" s="113" t="s">
        <v>132</v>
      </c>
      <c r="E14356" s="113" t="s">
        <v>123</v>
      </c>
      <c r="F14356" s="113" t="s">
        <v>200</v>
      </c>
      <c r="G14356" s="113">
        <v>0.51980199999999999</v>
      </c>
    </row>
    <row r="14357" spans="1:7" x14ac:dyDescent="0.25">
      <c r="A14357" s="108" t="str">
        <f t="shared" si="224"/>
        <v>KG_1993_1A3(FS)_PM2.5</v>
      </c>
      <c r="B14357" s="113" t="s">
        <v>157</v>
      </c>
      <c r="C14357" s="113">
        <v>1993</v>
      </c>
      <c r="D14357" s="113" t="s">
        <v>132</v>
      </c>
      <c r="E14357" s="113" t="s">
        <v>203</v>
      </c>
      <c r="F14357" s="113" t="s">
        <v>200</v>
      </c>
      <c r="G14357" s="113">
        <v>3.9144937599999999E-2</v>
      </c>
    </row>
    <row r="14358" spans="1:7" x14ac:dyDescent="0.25">
      <c r="A14358" s="108" t="str">
        <f t="shared" si="224"/>
        <v>KG_1993_3D_NOx</v>
      </c>
      <c r="B14358" s="113" t="s">
        <v>157</v>
      </c>
      <c r="C14358" s="113">
        <v>1993</v>
      </c>
      <c r="D14358" s="113" t="s">
        <v>206</v>
      </c>
      <c r="E14358" s="113" t="s">
        <v>199</v>
      </c>
      <c r="F14358" s="113" t="s">
        <v>200</v>
      </c>
      <c r="G14358" s="113">
        <v>9.0329999999999994E-3</v>
      </c>
    </row>
    <row r="14359" spans="1:7" x14ac:dyDescent="0.25">
      <c r="A14359" s="108" t="str">
        <f t="shared" si="224"/>
        <v>KG_1994_NATIONAL TOTAL_NOx</v>
      </c>
      <c r="B14359" s="113" t="s">
        <v>157</v>
      </c>
      <c r="C14359" s="113">
        <v>1994</v>
      </c>
      <c r="D14359" s="113" t="s">
        <v>122</v>
      </c>
      <c r="E14359" s="113" t="s">
        <v>199</v>
      </c>
      <c r="F14359" s="113" t="s">
        <v>200</v>
      </c>
      <c r="G14359" s="113">
        <v>1.3441876205000001</v>
      </c>
    </row>
    <row r="14360" spans="1:7" x14ac:dyDescent="0.25">
      <c r="A14360" s="108" t="str">
        <f t="shared" si="224"/>
        <v>KG_1994_NATIONAL TOTAL_NMVOC</v>
      </c>
      <c r="B14360" s="113" t="s">
        <v>157</v>
      </c>
      <c r="C14360" s="113">
        <v>1994</v>
      </c>
      <c r="D14360" s="113" t="s">
        <v>122</v>
      </c>
      <c r="E14360" s="113" t="s">
        <v>123</v>
      </c>
      <c r="F14360" s="113" t="s">
        <v>200</v>
      </c>
      <c r="G14360" s="113">
        <v>23.301479481000001</v>
      </c>
    </row>
    <row r="14361" spans="1:7" x14ac:dyDescent="0.25">
      <c r="A14361" s="108" t="str">
        <f t="shared" si="224"/>
        <v>KG_1994_NATIONAL TOTAL_SOx</v>
      </c>
      <c r="B14361" s="113" t="s">
        <v>157</v>
      </c>
      <c r="C14361" s="113">
        <v>1994</v>
      </c>
      <c r="D14361" s="113" t="s">
        <v>122</v>
      </c>
      <c r="E14361" s="113" t="s">
        <v>201</v>
      </c>
      <c r="F14361" s="113" t="s">
        <v>200</v>
      </c>
      <c r="G14361" s="113">
        <v>9.4366000000000005E-2</v>
      </c>
    </row>
    <row r="14362" spans="1:7" x14ac:dyDescent="0.25">
      <c r="A14362" s="108" t="str">
        <f t="shared" si="224"/>
        <v>KG_1994_NATIONAL TOTAL_NH3</v>
      </c>
      <c r="B14362" s="113" t="s">
        <v>157</v>
      </c>
      <c r="C14362" s="113">
        <v>1994</v>
      </c>
      <c r="D14362" s="113" t="s">
        <v>122</v>
      </c>
      <c r="E14362" s="113" t="s">
        <v>124</v>
      </c>
      <c r="F14362" s="113" t="s">
        <v>200</v>
      </c>
      <c r="G14362" s="113">
        <v>34.539256330000001</v>
      </c>
    </row>
    <row r="14363" spans="1:7" x14ac:dyDescent="0.25">
      <c r="A14363" s="108" t="str">
        <f t="shared" si="224"/>
        <v>KG_1994_NATIONAL TOTAL_PM2.5</v>
      </c>
      <c r="B14363" s="113" t="s">
        <v>157</v>
      </c>
      <c r="C14363" s="113">
        <v>1994</v>
      </c>
      <c r="D14363" s="113" t="s">
        <v>122</v>
      </c>
      <c r="E14363" s="113" t="s">
        <v>203</v>
      </c>
      <c r="F14363" s="113" t="s">
        <v>200</v>
      </c>
      <c r="G14363" s="113">
        <v>7.0078223879000001</v>
      </c>
    </row>
    <row r="14364" spans="1:7" x14ac:dyDescent="0.25">
      <c r="A14364" s="108" t="str">
        <f t="shared" si="224"/>
        <v>KG_1994_NATIONAL TOTAL_Pb</v>
      </c>
      <c r="B14364" s="113" t="s">
        <v>157</v>
      </c>
      <c r="C14364" s="113">
        <v>1994</v>
      </c>
      <c r="D14364" s="113" t="s">
        <v>122</v>
      </c>
      <c r="E14364" s="113" t="s">
        <v>125</v>
      </c>
      <c r="F14364" s="113" t="s">
        <v>200</v>
      </c>
      <c r="G14364" s="113">
        <v>2.3162500000000001E-4</v>
      </c>
    </row>
    <row r="14365" spans="1:7" x14ac:dyDescent="0.25">
      <c r="A14365" s="108" t="str">
        <f t="shared" si="224"/>
        <v>KG_1994_NATIONAL TOTAL_Cd</v>
      </c>
      <c r="B14365" s="113" t="s">
        <v>157</v>
      </c>
      <c r="C14365" s="113">
        <v>1994</v>
      </c>
      <c r="D14365" s="113" t="s">
        <v>122</v>
      </c>
      <c r="E14365" s="113" t="s">
        <v>126</v>
      </c>
      <c r="F14365" s="113" t="s">
        <v>200</v>
      </c>
      <c r="G14365" s="113">
        <v>1.11523E-4</v>
      </c>
    </row>
    <row r="14366" spans="1:7" x14ac:dyDescent="0.25">
      <c r="A14366" s="108" t="str">
        <f t="shared" si="224"/>
        <v>KG_1994_NATIONAL TOTAL_Hg</v>
      </c>
      <c r="B14366" s="113" t="s">
        <v>157</v>
      </c>
      <c r="C14366" s="113">
        <v>1994</v>
      </c>
      <c r="D14366" s="113" t="s">
        <v>122</v>
      </c>
      <c r="E14366" s="113" t="s">
        <v>127</v>
      </c>
      <c r="F14366" s="113" t="s">
        <v>200</v>
      </c>
      <c r="G14366" s="150">
        <v>4.8040000000000001E-6</v>
      </c>
    </row>
    <row r="14367" spans="1:7" x14ac:dyDescent="0.25">
      <c r="A14367" s="108" t="str">
        <f t="shared" si="224"/>
        <v>KG_1994_NATIONAL TOTAL_DIOX</v>
      </c>
      <c r="B14367" s="113" t="s">
        <v>157</v>
      </c>
      <c r="C14367" s="113">
        <v>1994</v>
      </c>
      <c r="D14367" s="113" t="s">
        <v>122</v>
      </c>
      <c r="E14367" s="113" t="s">
        <v>128</v>
      </c>
      <c r="F14367" s="113" t="s">
        <v>200</v>
      </c>
      <c r="G14367" s="150">
        <v>6.6270380000000001E-9</v>
      </c>
    </row>
    <row r="14368" spans="1:7" x14ac:dyDescent="0.25">
      <c r="A14368" s="108" t="str">
        <f t="shared" si="224"/>
        <v>KG_1994_NATIONAL TOTAL_PAH</v>
      </c>
      <c r="B14368" s="113" t="s">
        <v>157</v>
      </c>
      <c r="C14368" s="113">
        <v>1994</v>
      </c>
      <c r="D14368" s="113" t="s">
        <v>122</v>
      </c>
      <c r="E14368" s="113" t="s">
        <v>129</v>
      </c>
      <c r="F14368" s="113" t="s">
        <v>200</v>
      </c>
      <c r="G14368" s="113">
        <v>2.9596480000000001E-3</v>
      </c>
    </row>
    <row r="14369" spans="1:7" x14ac:dyDescent="0.25">
      <c r="A14369" s="108" t="str">
        <f t="shared" si="224"/>
        <v>KG_1994_NATIONAL TOTAL_HCB</v>
      </c>
      <c r="B14369" s="113" t="s">
        <v>157</v>
      </c>
      <c r="C14369" s="113">
        <v>1994</v>
      </c>
      <c r="D14369" s="113" t="s">
        <v>122</v>
      </c>
      <c r="E14369" s="113" t="s">
        <v>130</v>
      </c>
      <c r="F14369" s="113" t="s">
        <v>200</v>
      </c>
      <c r="G14369" s="150">
        <v>4.2892999999999999E-8</v>
      </c>
    </row>
    <row r="14370" spans="1:7" x14ac:dyDescent="0.25">
      <c r="A14370" s="108" t="str">
        <f t="shared" si="224"/>
        <v>KG_1994_NATIONAL TOTAL_PCB</v>
      </c>
      <c r="B14370" s="113" t="s">
        <v>157</v>
      </c>
      <c r="C14370" s="113">
        <v>1994</v>
      </c>
      <c r="D14370" s="113" t="s">
        <v>122</v>
      </c>
      <c r="E14370" s="113" t="s">
        <v>259</v>
      </c>
      <c r="F14370" s="113" t="s">
        <v>200</v>
      </c>
      <c r="G14370" s="150">
        <v>5.1499999999999998E-10</v>
      </c>
    </row>
    <row r="14371" spans="1:7" x14ac:dyDescent="0.25">
      <c r="A14371" s="108" t="str">
        <f t="shared" si="224"/>
        <v>KG_1994_1A3(FS)_NMVOC</v>
      </c>
      <c r="B14371" s="113" t="s">
        <v>157</v>
      </c>
      <c r="C14371" s="113">
        <v>1994</v>
      </c>
      <c r="D14371" s="113" t="s">
        <v>132</v>
      </c>
      <c r="E14371" s="113" t="s">
        <v>123</v>
      </c>
      <c r="F14371" s="113" t="s">
        <v>200</v>
      </c>
      <c r="G14371" s="113">
        <v>0.37976399999999999</v>
      </c>
    </row>
    <row r="14372" spans="1:7" x14ac:dyDescent="0.25">
      <c r="A14372" s="108" t="str">
        <f t="shared" si="224"/>
        <v>KG_1994_1A3(FS)_PM2.5</v>
      </c>
      <c r="B14372" s="113" t="s">
        <v>157</v>
      </c>
      <c r="C14372" s="113">
        <v>1994</v>
      </c>
      <c r="D14372" s="113" t="s">
        <v>132</v>
      </c>
      <c r="E14372" s="113" t="s">
        <v>203</v>
      </c>
      <c r="F14372" s="113" t="s">
        <v>200</v>
      </c>
      <c r="G14372" s="113">
        <v>2.8599030399999999E-2</v>
      </c>
    </row>
    <row r="14373" spans="1:7" x14ac:dyDescent="0.25">
      <c r="A14373" s="108" t="str">
        <f t="shared" si="224"/>
        <v>KG_1994_3D_NOx</v>
      </c>
      <c r="B14373" s="113" t="s">
        <v>157</v>
      </c>
      <c r="C14373" s="113">
        <v>1994</v>
      </c>
      <c r="D14373" s="113" t="s">
        <v>206</v>
      </c>
      <c r="E14373" s="113" t="s">
        <v>199</v>
      </c>
      <c r="F14373" s="113" t="s">
        <v>200</v>
      </c>
      <c r="G14373" s="113">
        <v>9.0299999999999998E-3</v>
      </c>
    </row>
    <row r="14374" spans="1:7" x14ac:dyDescent="0.25">
      <c r="A14374" s="108" t="str">
        <f t="shared" si="224"/>
        <v>KG_1995_NATIONAL TOTAL_NOx</v>
      </c>
      <c r="B14374" s="113" t="s">
        <v>157</v>
      </c>
      <c r="C14374" s="113">
        <v>1995</v>
      </c>
      <c r="D14374" s="113" t="s">
        <v>122</v>
      </c>
      <c r="E14374" s="113" t="s">
        <v>199</v>
      </c>
      <c r="F14374" s="113" t="s">
        <v>200</v>
      </c>
      <c r="G14374" s="113">
        <v>1.300033029875</v>
      </c>
    </row>
    <row r="14375" spans="1:7" x14ac:dyDescent="0.25">
      <c r="A14375" s="108" t="str">
        <f t="shared" si="224"/>
        <v>KG_1995_NATIONAL TOTAL_NMVOC</v>
      </c>
      <c r="B14375" s="113" t="s">
        <v>157</v>
      </c>
      <c r="C14375" s="113">
        <v>1995</v>
      </c>
      <c r="D14375" s="113" t="s">
        <v>122</v>
      </c>
      <c r="E14375" s="113" t="s">
        <v>123</v>
      </c>
      <c r="F14375" s="113" t="s">
        <v>200</v>
      </c>
      <c r="G14375" s="113">
        <v>37.385979101750003</v>
      </c>
    </row>
    <row r="14376" spans="1:7" x14ac:dyDescent="0.25">
      <c r="A14376" s="108" t="str">
        <f t="shared" si="224"/>
        <v>KG_1995_NATIONAL TOTAL_SOx</v>
      </c>
      <c r="B14376" s="113" t="s">
        <v>157</v>
      </c>
      <c r="C14376" s="113">
        <v>1995</v>
      </c>
      <c r="D14376" s="113" t="s">
        <v>122</v>
      </c>
      <c r="E14376" s="113" t="s">
        <v>201</v>
      </c>
      <c r="F14376" s="113" t="s">
        <v>200</v>
      </c>
      <c r="G14376" s="113">
        <v>9.5311999999999994E-2</v>
      </c>
    </row>
    <row r="14377" spans="1:7" x14ac:dyDescent="0.25">
      <c r="A14377" s="108" t="str">
        <f t="shared" si="224"/>
        <v>KG_1995_NATIONAL TOTAL_NH3</v>
      </c>
      <c r="B14377" s="113" t="s">
        <v>157</v>
      </c>
      <c r="C14377" s="113">
        <v>1995</v>
      </c>
      <c r="D14377" s="113" t="s">
        <v>122</v>
      </c>
      <c r="E14377" s="113" t="s">
        <v>124</v>
      </c>
      <c r="F14377" s="113" t="s">
        <v>200</v>
      </c>
      <c r="G14377" s="113">
        <v>33.2154566325</v>
      </c>
    </row>
    <row r="14378" spans="1:7" x14ac:dyDescent="0.25">
      <c r="A14378" s="108" t="str">
        <f t="shared" si="224"/>
        <v>KG_1995_NATIONAL TOTAL_PM2.5</v>
      </c>
      <c r="B14378" s="113" t="s">
        <v>157</v>
      </c>
      <c r="C14378" s="113">
        <v>1995</v>
      </c>
      <c r="D14378" s="113" t="s">
        <v>122</v>
      </c>
      <c r="E14378" s="113" t="s">
        <v>203</v>
      </c>
      <c r="F14378" s="113" t="s">
        <v>200</v>
      </c>
      <c r="G14378" s="113">
        <v>7.5648122967999996</v>
      </c>
    </row>
    <row r="14379" spans="1:7" x14ac:dyDescent="0.25">
      <c r="A14379" s="108" t="str">
        <f t="shared" si="224"/>
        <v>KG_1995_NATIONAL TOTAL_Pb</v>
      </c>
      <c r="B14379" s="113" t="s">
        <v>157</v>
      </c>
      <c r="C14379" s="113">
        <v>1995</v>
      </c>
      <c r="D14379" s="113" t="s">
        <v>122</v>
      </c>
      <c r="E14379" s="113" t="s">
        <v>125</v>
      </c>
      <c r="F14379" s="113" t="s">
        <v>200</v>
      </c>
      <c r="G14379" s="113">
        <v>2.3394900000000001E-4</v>
      </c>
    </row>
    <row r="14380" spans="1:7" x14ac:dyDescent="0.25">
      <c r="A14380" s="108" t="str">
        <f t="shared" si="224"/>
        <v>KG_1995_NATIONAL TOTAL_Cd</v>
      </c>
      <c r="B14380" s="113" t="s">
        <v>157</v>
      </c>
      <c r="C14380" s="113">
        <v>1995</v>
      </c>
      <c r="D14380" s="113" t="s">
        <v>122</v>
      </c>
      <c r="E14380" s="113" t="s">
        <v>126</v>
      </c>
      <c r="F14380" s="113" t="s">
        <v>200</v>
      </c>
      <c r="G14380" s="113">
        <v>1.12642E-4</v>
      </c>
    </row>
    <row r="14381" spans="1:7" x14ac:dyDescent="0.25">
      <c r="A14381" s="108" t="str">
        <f t="shared" si="224"/>
        <v>KG_1995_NATIONAL TOTAL_Hg</v>
      </c>
      <c r="B14381" s="113" t="s">
        <v>157</v>
      </c>
      <c r="C14381" s="113">
        <v>1995</v>
      </c>
      <c r="D14381" s="113" t="s">
        <v>122</v>
      </c>
      <c r="E14381" s="113" t="s">
        <v>127</v>
      </c>
      <c r="F14381" s="113" t="s">
        <v>200</v>
      </c>
      <c r="G14381" s="150">
        <v>4.8520000000000003E-6</v>
      </c>
    </row>
    <row r="14382" spans="1:7" x14ac:dyDescent="0.25">
      <c r="A14382" s="108" t="str">
        <f t="shared" si="224"/>
        <v>KG_1995_NATIONAL TOTAL_DIOX</v>
      </c>
      <c r="B14382" s="113" t="s">
        <v>157</v>
      </c>
      <c r="C14382" s="113">
        <v>1995</v>
      </c>
      <c r="D14382" s="113" t="s">
        <v>122</v>
      </c>
      <c r="E14382" s="113" t="s">
        <v>128</v>
      </c>
      <c r="F14382" s="113" t="s">
        <v>200</v>
      </c>
      <c r="G14382" s="150">
        <v>6.693527E-9</v>
      </c>
    </row>
    <row r="14383" spans="1:7" x14ac:dyDescent="0.25">
      <c r="A14383" s="108" t="str">
        <f t="shared" si="224"/>
        <v>KG_1995_NATIONAL TOTAL_PAH</v>
      </c>
      <c r="B14383" s="113" t="s">
        <v>157</v>
      </c>
      <c r="C14383" s="113">
        <v>1995</v>
      </c>
      <c r="D14383" s="113" t="s">
        <v>122</v>
      </c>
      <c r="E14383" s="113" t="s">
        <v>129</v>
      </c>
      <c r="F14383" s="113" t="s">
        <v>200</v>
      </c>
      <c r="G14383" s="113">
        <v>2.9893419999999999E-3</v>
      </c>
    </row>
    <row r="14384" spans="1:7" x14ac:dyDescent="0.25">
      <c r="A14384" s="108" t="str">
        <f t="shared" si="224"/>
        <v>KG_1995_NATIONAL TOTAL_HCB</v>
      </c>
      <c r="B14384" s="113" t="s">
        <v>157</v>
      </c>
      <c r="C14384" s="113">
        <v>1995</v>
      </c>
      <c r="D14384" s="113" t="s">
        <v>122</v>
      </c>
      <c r="E14384" s="113" t="s">
        <v>130</v>
      </c>
      <c r="F14384" s="113" t="s">
        <v>200</v>
      </c>
      <c r="G14384" s="150">
        <v>4.3323999999999998E-8</v>
      </c>
    </row>
    <row r="14385" spans="1:7" x14ac:dyDescent="0.25">
      <c r="A14385" s="108" t="str">
        <f t="shared" si="224"/>
        <v>KG_1995_NATIONAL TOTAL_PCB</v>
      </c>
      <c r="B14385" s="113" t="s">
        <v>157</v>
      </c>
      <c r="C14385" s="113">
        <v>1995</v>
      </c>
      <c r="D14385" s="113" t="s">
        <v>122</v>
      </c>
      <c r="E14385" s="113" t="s">
        <v>259</v>
      </c>
      <c r="F14385" s="113" t="s">
        <v>200</v>
      </c>
      <c r="G14385" s="150">
        <v>5.1999999999999996E-10</v>
      </c>
    </row>
    <row r="14386" spans="1:7" x14ac:dyDescent="0.25">
      <c r="A14386" s="108" t="str">
        <f t="shared" si="224"/>
        <v>KG_1995_1A3(FS)_NMVOC</v>
      </c>
      <c r="B14386" s="113" t="s">
        <v>157</v>
      </c>
      <c r="C14386" s="113">
        <v>1995</v>
      </c>
      <c r="D14386" s="113" t="s">
        <v>132</v>
      </c>
      <c r="E14386" s="113" t="s">
        <v>123</v>
      </c>
      <c r="F14386" s="113" t="s">
        <v>200</v>
      </c>
      <c r="G14386" s="113">
        <v>0.54295400000000005</v>
      </c>
    </row>
    <row r="14387" spans="1:7" x14ac:dyDescent="0.25">
      <c r="A14387" s="108" t="str">
        <f t="shared" si="224"/>
        <v>KG_1995_1A3(FS)_PM2.5</v>
      </c>
      <c r="B14387" s="113" t="s">
        <v>157</v>
      </c>
      <c r="C14387" s="113">
        <v>1995</v>
      </c>
      <c r="D14387" s="113" t="s">
        <v>132</v>
      </c>
      <c r="E14387" s="113" t="s">
        <v>203</v>
      </c>
      <c r="F14387" s="113" t="s">
        <v>200</v>
      </c>
      <c r="G14387" s="113">
        <v>4.0888438399999998E-2</v>
      </c>
    </row>
    <row r="14388" spans="1:7" x14ac:dyDescent="0.25">
      <c r="A14388" s="108" t="str">
        <f t="shared" si="224"/>
        <v>KG_1995_3D_NOx</v>
      </c>
      <c r="B14388" s="113" t="s">
        <v>157</v>
      </c>
      <c r="C14388" s="113">
        <v>1995</v>
      </c>
      <c r="D14388" s="113" t="s">
        <v>206</v>
      </c>
      <c r="E14388" s="113" t="s">
        <v>199</v>
      </c>
      <c r="F14388" s="113" t="s">
        <v>200</v>
      </c>
      <c r="G14388" s="113">
        <v>9.1210000000000006E-3</v>
      </c>
    </row>
    <row r="14389" spans="1:7" x14ac:dyDescent="0.25">
      <c r="A14389" s="108" t="str">
        <f t="shared" si="224"/>
        <v>KG_1996_NATIONAL TOTAL_NOx</v>
      </c>
      <c r="B14389" s="113" t="s">
        <v>157</v>
      </c>
      <c r="C14389" s="113">
        <v>1996</v>
      </c>
      <c r="D14389" s="113" t="s">
        <v>122</v>
      </c>
      <c r="E14389" s="113" t="s">
        <v>199</v>
      </c>
      <c r="F14389" s="113" t="s">
        <v>200</v>
      </c>
      <c r="G14389" s="113">
        <v>1.2837116559999999</v>
      </c>
    </row>
    <row r="14390" spans="1:7" x14ac:dyDescent="0.25">
      <c r="A14390" s="108" t="str">
        <f t="shared" si="224"/>
        <v>KG_1996_NATIONAL TOTAL_NMVOC</v>
      </c>
      <c r="B14390" s="113" t="s">
        <v>157</v>
      </c>
      <c r="C14390" s="113">
        <v>1996</v>
      </c>
      <c r="D14390" s="113" t="s">
        <v>122</v>
      </c>
      <c r="E14390" s="113" t="s">
        <v>123</v>
      </c>
      <c r="F14390" s="113" t="s">
        <v>200</v>
      </c>
      <c r="G14390" s="113">
        <v>36.670362691999998</v>
      </c>
    </row>
    <row r="14391" spans="1:7" x14ac:dyDescent="0.25">
      <c r="A14391" s="108" t="str">
        <f t="shared" si="224"/>
        <v>KG_1996_NATIONAL TOTAL_SOx</v>
      </c>
      <c r="B14391" s="113" t="s">
        <v>157</v>
      </c>
      <c r="C14391" s="113">
        <v>1996</v>
      </c>
      <c r="D14391" s="113" t="s">
        <v>122</v>
      </c>
      <c r="E14391" s="113" t="s">
        <v>201</v>
      </c>
      <c r="F14391" s="113" t="s">
        <v>200</v>
      </c>
      <c r="G14391" s="113">
        <v>9.6734000000000001E-2</v>
      </c>
    </row>
    <row r="14392" spans="1:7" x14ac:dyDescent="0.25">
      <c r="A14392" s="108" t="str">
        <f t="shared" si="224"/>
        <v>KG_1996_NATIONAL TOTAL_NH3</v>
      </c>
      <c r="B14392" s="113" t="s">
        <v>157</v>
      </c>
      <c r="C14392" s="113">
        <v>1996</v>
      </c>
      <c r="D14392" s="113" t="s">
        <v>122</v>
      </c>
      <c r="E14392" s="113" t="s">
        <v>124</v>
      </c>
      <c r="F14392" s="113" t="s">
        <v>200</v>
      </c>
      <c r="G14392" s="113">
        <v>32.308176179999997</v>
      </c>
    </row>
    <row r="14393" spans="1:7" x14ac:dyDescent="0.25">
      <c r="A14393" s="108" t="str">
        <f t="shared" si="224"/>
        <v>KG_1996_NATIONAL TOTAL_PM2.5</v>
      </c>
      <c r="B14393" s="113" t="s">
        <v>157</v>
      </c>
      <c r="C14393" s="113">
        <v>1996</v>
      </c>
      <c r="D14393" s="113" t="s">
        <v>122</v>
      </c>
      <c r="E14393" s="113" t="s">
        <v>203</v>
      </c>
      <c r="F14393" s="113" t="s">
        <v>200</v>
      </c>
      <c r="G14393" s="113">
        <v>7.6948292221000001</v>
      </c>
    </row>
    <row r="14394" spans="1:7" x14ac:dyDescent="0.25">
      <c r="A14394" s="108" t="str">
        <f t="shared" si="224"/>
        <v>KG_1996_NATIONAL TOTAL_Pb</v>
      </c>
      <c r="B14394" s="113" t="s">
        <v>157</v>
      </c>
      <c r="C14394" s="113">
        <v>1996</v>
      </c>
      <c r="D14394" s="113" t="s">
        <v>122</v>
      </c>
      <c r="E14394" s="113" t="s">
        <v>125</v>
      </c>
      <c r="F14394" s="113" t="s">
        <v>200</v>
      </c>
      <c r="G14394" s="113">
        <v>2.3743700000000001E-4</v>
      </c>
    </row>
    <row r="14395" spans="1:7" x14ac:dyDescent="0.25">
      <c r="A14395" s="108" t="str">
        <f t="shared" si="224"/>
        <v>KG_1996_NATIONAL TOTAL_Cd</v>
      </c>
      <c r="B14395" s="113" t="s">
        <v>157</v>
      </c>
      <c r="C14395" s="113">
        <v>1996</v>
      </c>
      <c r="D14395" s="113" t="s">
        <v>122</v>
      </c>
      <c r="E14395" s="113" t="s">
        <v>126</v>
      </c>
      <c r="F14395" s="113" t="s">
        <v>200</v>
      </c>
      <c r="G14395" s="113">
        <v>1.1432100000000001E-4</v>
      </c>
    </row>
    <row r="14396" spans="1:7" x14ac:dyDescent="0.25">
      <c r="A14396" s="108" t="str">
        <f t="shared" si="224"/>
        <v>KG_1996_NATIONAL TOTAL_Hg</v>
      </c>
      <c r="B14396" s="113" t="s">
        <v>157</v>
      </c>
      <c r="C14396" s="113">
        <v>1996</v>
      </c>
      <c r="D14396" s="113" t="s">
        <v>122</v>
      </c>
      <c r="E14396" s="113" t="s">
        <v>127</v>
      </c>
      <c r="F14396" s="113" t="s">
        <v>200</v>
      </c>
      <c r="G14396" s="150">
        <v>4.9250000000000003E-6</v>
      </c>
    </row>
    <row r="14397" spans="1:7" x14ac:dyDescent="0.25">
      <c r="A14397" s="108" t="str">
        <f t="shared" si="224"/>
        <v>KG_1996_NATIONAL TOTAL_DIOX</v>
      </c>
      <c r="B14397" s="113" t="s">
        <v>157</v>
      </c>
      <c r="C14397" s="113">
        <v>1996</v>
      </c>
      <c r="D14397" s="113" t="s">
        <v>122</v>
      </c>
      <c r="E14397" s="113" t="s">
        <v>128</v>
      </c>
      <c r="F14397" s="113" t="s">
        <v>200</v>
      </c>
      <c r="G14397" s="150">
        <v>6.7933339999999998E-9</v>
      </c>
    </row>
    <row r="14398" spans="1:7" x14ac:dyDescent="0.25">
      <c r="A14398" s="108" t="str">
        <f t="shared" si="224"/>
        <v>KG_1996_NATIONAL TOTAL_PAH</v>
      </c>
      <c r="B14398" s="113" t="s">
        <v>157</v>
      </c>
      <c r="C14398" s="113">
        <v>1996</v>
      </c>
      <c r="D14398" s="113" t="s">
        <v>122</v>
      </c>
      <c r="E14398" s="113" t="s">
        <v>129</v>
      </c>
      <c r="F14398" s="113" t="s">
        <v>200</v>
      </c>
      <c r="G14398" s="113">
        <v>3.0339160000000002E-3</v>
      </c>
    </row>
    <row r="14399" spans="1:7" x14ac:dyDescent="0.25">
      <c r="A14399" s="108" t="str">
        <f t="shared" si="224"/>
        <v>KG_1996_NATIONAL TOTAL_HCB</v>
      </c>
      <c r="B14399" s="113" t="s">
        <v>157</v>
      </c>
      <c r="C14399" s="113">
        <v>1996</v>
      </c>
      <c r="D14399" s="113" t="s">
        <v>122</v>
      </c>
      <c r="E14399" s="113" t="s">
        <v>130</v>
      </c>
      <c r="F14399" s="113" t="s">
        <v>200</v>
      </c>
      <c r="G14399" s="150">
        <v>4.3970000000000003E-8</v>
      </c>
    </row>
    <row r="14400" spans="1:7" x14ac:dyDescent="0.25">
      <c r="A14400" s="108" t="str">
        <f t="shared" si="224"/>
        <v>KG_1996_NATIONAL TOTAL_PCB</v>
      </c>
      <c r="B14400" s="113" t="s">
        <v>157</v>
      </c>
      <c r="C14400" s="113">
        <v>1996</v>
      </c>
      <c r="D14400" s="113" t="s">
        <v>122</v>
      </c>
      <c r="E14400" s="113" t="s">
        <v>259</v>
      </c>
      <c r="F14400" s="113" t="s">
        <v>200</v>
      </c>
      <c r="G14400" s="150">
        <v>5.2800000000000004E-10</v>
      </c>
    </row>
    <row r="14401" spans="1:7" x14ac:dyDescent="0.25">
      <c r="A14401" s="108" t="str">
        <f t="shared" si="224"/>
        <v>KG_1996_1A3(FS)_NMVOC</v>
      </c>
      <c r="B14401" s="113" t="s">
        <v>157</v>
      </c>
      <c r="C14401" s="113">
        <v>1996</v>
      </c>
      <c r="D14401" s="113" t="s">
        <v>132</v>
      </c>
      <c r="E14401" s="113" t="s">
        <v>123</v>
      </c>
      <c r="F14401" s="113" t="s">
        <v>200</v>
      </c>
      <c r="G14401" s="113">
        <v>0.47049200000000002</v>
      </c>
    </row>
    <row r="14402" spans="1:7" x14ac:dyDescent="0.25">
      <c r="A14402" s="108" t="str">
        <f t="shared" ref="A14402:A14465" si="225">CONCATENATE(B14402,"_",C14402,"_",D14402,"_",E14402)</f>
        <v>KG_1996_1A3(FS)_PM2.5</v>
      </c>
      <c r="B14402" s="113" t="s">
        <v>157</v>
      </c>
      <c r="C14402" s="113">
        <v>1996</v>
      </c>
      <c r="D14402" s="113" t="s">
        <v>132</v>
      </c>
      <c r="E14402" s="113" t="s">
        <v>203</v>
      </c>
      <c r="F14402" s="113" t="s">
        <v>200</v>
      </c>
      <c r="G14402" s="113">
        <v>3.5431529599999997E-2</v>
      </c>
    </row>
    <row r="14403" spans="1:7" x14ac:dyDescent="0.25">
      <c r="A14403" s="108" t="str">
        <f t="shared" si="225"/>
        <v>KG_1996_3D_NOx</v>
      </c>
      <c r="B14403" s="113" t="s">
        <v>157</v>
      </c>
      <c r="C14403" s="113">
        <v>1996</v>
      </c>
      <c r="D14403" s="113" t="s">
        <v>206</v>
      </c>
      <c r="E14403" s="113" t="s">
        <v>199</v>
      </c>
      <c r="F14403" s="113" t="s">
        <v>200</v>
      </c>
      <c r="G14403" s="113">
        <v>9.2569999999999996E-3</v>
      </c>
    </row>
    <row r="14404" spans="1:7" x14ac:dyDescent="0.25">
      <c r="A14404" s="108" t="str">
        <f t="shared" si="225"/>
        <v>KG_1997_NATIONAL TOTAL_NOx</v>
      </c>
      <c r="B14404" s="113" t="s">
        <v>157</v>
      </c>
      <c r="C14404" s="113">
        <v>1997</v>
      </c>
      <c r="D14404" s="113" t="s">
        <v>122</v>
      </c>
      <c r="E14404" s="113" t="s">
        <v>199</v>
      </c>
      <c r="F14404" s="113" t="s">
        <v>200</v>
      </c>
      <c r="G14404" s="113">
        <v>1.32606637075</v>
      </c>
    </row>
    <row r="14405" spans="1:7" x14ac:dyDescent="0.25">
      <c r="A14405" s="108" t="str">
        <f t="shared" si="225"/>
        <v>KG_1997_NATIONAL TOTAL_NMVOC</v>
      </c>
      <c r="B14405" s="113" t="s">
        <v>157</v>
      </c>
      <c r="C14405" s="113">
        <v>1997</v>
      </c>
      <c r="D14405" s="113" t="s">
        <v>122</v>
      </c>
      <c r="E14405" s="113" t="s">
        <v>123</v>
      </c>
      <c r="F14405" s="113" t="s">
        <v>200</v>
      </c>
      <c r="G14405" s="113">
        <v>35.920190517499996</v>
      </c>
    </row>
    <row r="14406" spans="1:7" x14ac:dyDescent="0.25">
      <c r="A14406" s="108" t="str">
        <f t="shared" si="225"/>
        <v>KG_1997_NATIONAL TOTAL_SOx</v>
      </c>
      <c r="B14406" s="113" t="s">
        <v>157</v>
      </c>
      <c r="C14406" s="113">
        <v>1997</v>
      </c>
      <c r="D14406" s="113" t="s">
        <v>122</v>
      </c>
      <c r="E14406" s="113" t="s">
        <v>201</v>
      </c>
      <c r="F14406" s="113" t="s">
        <v>200</v>
      </c>
      <c r="G14406" s="113">
        <v>9.8155000000000006E-2</v>
      </c>
    </row>
    <row r="14407" spans="1:7" x14ac:dyDescent="0.25">
      <c r="A14407" s="108" t="str">
        <f t="shared" si="225"/>
        <v>KG_1997_NATIONAL TOTAL_NH3</v>
      </c>
      <c r="B14407" s="113" t="s">
        <v>157</v>
      </c>
      <c r="C14407" s="113">
        <v>1997</v>
      </c>
      <c r="D14407" s="113" t="s">
        <v>122</v>
      </c>
      <c r="E14407" s="113" t="s">
        <v>124</v>
      </c>
      <c r="F14407" s="113" t="s">
        <v>200</v>
      </c>
      <c r="G14407" s="113">
        <v>33.442530544999997</v>
      </c>
    </row>
    <row r="14408" spans="1:7" x14ac:dyDescent="0.25">
      <c r="A14408" s="108" t="str">
        <f t="shared" si="225"/>
        <v>KG_1997_NATIONAL TOTAL_PM2.5</v>
      </c>
      <c r="B14408" s="113" t="s">
        <v>157</v>
      </c>
      <c r="C14408" s="113">
        <v>1997</v>
      </c>
      <c r="D14408" s="113" t="s">
        <v>122</v>
      </c>
      <c r="E14408" s="113" t="s">
        <v>203</v>
      </c>
      <c r="F14408" s="113" t="s">
        <v>200</v>
      </c>
      <c r="G14408" s="113">
        <v>7.8326920184000004</v>
      </c>
    </row>
    <row r="14409" spans="1:7" x14ac:dyDescent="0.25">
      <c r="A14409" s="108" t="str">
        <f t="shared" si="225"/>
        <v>KG_1997_NATIONAL TOTAL_Pb</v>
      </c>
      <c r="B14409" s="113" t="s">
        <v>157</v>
      </c>
      <c r="C14409" s="113">
        <v>1997</v>
      </c>
      <c r="D14409" s="113" t="s">
        <v>122</v>
      </c>
      <c r="E14409" s="113" t="s">
        <v>125</v>
      </c>
      <c r="F14409" s="113" t="s">
        <v>200</v>
      </c>
      <c r="G14409" s="113">
        <v>2.4092499999999999E-4</v>
      </c>
    </row>
    <row r="14410" spans="1:7" x14ac:dyDescent="0.25">
      <c r="A14410" s="108" t="str">
        <f t="shared" si="225"/>
        <v>KG_1997_NATIONAL TOTAL_Cd</v>
      </c>
      <c r="B14410" s="113" t="s">
        <v>157</v>
      </c>
      <c r="C14410" s="113">
        <v>1997</v>
      </c>
      <c r="D14410" s="113" t="s">
        <v>122</v>
      </c>
      <c r="E14410" s="113" t="s">
        <v>126</v>
      </c>
      <c r="F14410" s="113" t="s">
        <v>200</v>
      </c>
      <c r="G14410" s="113">
        <v>1.16001E-4</v>
      </c>
    </row>
    <row r="14411" spans="1:7" x14ac:dyDescent="0.25">
      <c r="A14411" s="108" t="str">
        <f t="shared" si="225"/>
        <v>KG_1997_NATIONAL TOTAL_Hg</v>
      </c>
      <c r="B14411" s="113" t="s">
        <v>157</v>
      </c>
      <c r="C14411" s="113">
        <v>1997</v>
      </c>
      <c r="D14411" s="113" t="s">
        <v>122</v>
      </c>
      <c r="E14411" s="113" t="s">
        <v>127</v>
      </c>
      <c r="F14411" s="113" t="s">
        <v>200</v>
      </c>
      <c r="G14411" s="150">
        <v>4.9969999999999998E-6</v>
      </c>
    </row>
    <row r="14412" spans="1:7" x14ac:dyDescent="0.25">
      <c r="A14412" s="108" t="str">
        <f t="shared" si="225"/>
        <v>KG_1997_NATIONAL TOTAL_DIOX</v>
      </c>
      <c r="B14412" s="113" t="s">
        <v>157</v>
      </c>
      <c r="C14412" s="113">
        <v>1997</v>
      </c>
      <c r="D14412" s="113" t="s">
        <v>122</v>
      </c>
      <c r="E14412" s="113" t="s">
        <v>128</v>
      </c>
      <c r="F14412" s="113" t="s">
        <v>200</v>
      </c>
      <c r="G14412" s="150">
        <v>6.8931410000000004E-9</v>
      </c>
    </row>
    <row r="14413" spans="1:7" x14ac:dyDescent="0.25">
      <c r="A14413" s="108" t="str">
        <f t="shared" si="225"/>
        <v>KG_1997_NATIONAL TOTAL_PAH</v>
      </c>
      <c r="B14413" s="113" t="s">
        <v>157</v>
      </c>
      <c r="C14413" s="113">
        <v>1997</v>
      </c>
      <c r="D14413" s="113" t="s">
        <v>122</v>
      </c>
      <c r="E14413" s="113" t="s">
        <v>129</v>
      </c>
      <c r="F14413" s="113" t="s">
        <v>200</v>
      </c>
      <c r="G14413" s="113">
        <v>3.0784900000000001E-3</v>
      </c>
    </row>
    <row r="14414" spans="1:7" x14ac:dyDescent="0.25">
      <c r="A14414" s="108" t="str">
        <f t="shared" si="225"/>
        <v>KG_1997_NATIONAL TOTAL_HCB</v>
      </c>
      <c r="B14414" s="113" t="s">
        <v>157</v>
      </c>
      <c r="C14414" s="113">
        <v>1997</v>
      </c>
      <c r="D14414" s="113" t="s">
        <v>122</v>
      </c>
      <c r="E14414" s="113" t="s">
        <v>130</v>
      </c>
      <c r="F14414" s="113" t="s">
        <v>200</v>
      </c>
      <c r="G14414" s="150">
        <v>4.4616000000000001E-8</v>
      </c>
    </row>
    <row r="14415" spans="1:7" x14ac:dyDescent="0.25">
      <c r="A14415" s="108" t="str">
        <f t="shared" si="225"/>
        <v>KG_1997_NATIONAL TOTAL_PCB</v>
      </c>
      <c r="B14415" s="113" t="s">
        <v>157</v>
      </c>
      <c r="C14415" s="113">
        <v>1997</v>
      </c>
      <c r="D14415" s="113" t="s">
        <v>122</v>
      </c>
      <c r="E14415" s="113" t="s">
        <v>259</v>
      </c>
      <c r="F14415" s="113" t="s">
        <v>200</v>
      </c>
      <c r="G14415" s="150">
        <v>5.3500000000000001E-10</v>
      </c>
    </row>
    <row r="14416" spans="1:7" x14ac:dyDescent="0.25">
      <c r="A14416" s="108" t="str">
        <f t="shared" si="225"/>
        <v>KG_1997_1A3(FS)_NMVOC</v>
      </c>
      <c r="B14416" s="113" t="s">
        <v>157</v>
      </c>
      <c r="C14416" s="113">
        <v>1997</v>
      </c>
      <c r="D14416" s="113" t="s">
        <v>132</v>
      </c>
      <c r="E14416" s="113" t="s">
        <v>123</v>
      </c>
      <c r="F14416" s="113" t="s">
        <v>200</v>
      </c>
      <c r="G14416" s="113">
        <v>0.47697499999999998</v>
      </c>
    </row>
    <row r="14417" spans="1:7" x14ac:dyDescent="0.25">
      <c r="A14417" s="108" t="str">
        <f t="shared" si="225"/>
        <v>KG_1997_1A3(FS)_PM2.5</v>
      </c>
      <c r="B14417" s="113" t="s">
        <v>157</v>
      </c>
      <c r="C14417" s="113">
        <v>1997</v>
      </c>
      <c r="D14417" s="113" t="s">
        <v>132</v>
      </c>
      <c r="E14417" s="113" t="s">
        <v>203</v>
      </c>
      <c r="F14417" s="113" t="s">
        <v>200</v>
      </c>
      <c r="G14417" s="113">
        <v>3.5919718400000002E-2</v>
      </c>
    </row>
    <row r="14418" spans="1:7" x14ac:dyDescent="0.25">
      <c r="A14418" s="108" t="str">
        <f t="shared" si="225"/>
        <v>KG_1997_3D_NOx</v>
      </c>
      <c r="B14418" s="113" t="s">
        <v>157</v>
      </c>
      <c r="C14418" s="113">
        <v>1997</v>
      </c>
      <c r="D14418" s="113" t="s">
        <v>206</v>
      </c>
      <c r="E14418" s="113" t="s">
        <v>199</v>
      </c>
      <c r="F14418" s="113" t="s">
        <v>200</v>
      </c>
      <c r="G14418" s="113">
        <v>9.3930000000000003E-3</v>
      </c>
    </row>
    <row r="14419" spans="1:7" x14ac:dyDescent="0.25">
      <c r="A14419" s="108" t="str">
        <f t="shared" si="225"/>
        <v>KG_1998_NATIONAL TOTAL_NOx</v>
      </c>
      <c r="B14419" s="113" t="s">
        <v>157</v>
      </c>
      <c r="C14419" s="113">
        <v>1998</v>
      </c>
      <c r="D14419" s="113" t="s">
        <v>122</v>
      </c>
      <c r="E14419" s="113" t="s">
        <v>199</v>
      </c>
      <c r="F14419" s="113" t="s">
        <v>200</v>
      </c>
      <c r="G14419" s="113">
        <v>1.362933927</v>
      </c>
    </row>
    <row r="14420" spans="1:7" x14ac:dyDescent="0.25">
      <c r="A14420" s="108" t="str">
        <f t="shared" si="225"/>
        <v>KG_1998_NATIONAL TOTAL_NMVOC</v>
      </c>
      <c r="B14420" s="113" t="s">
        <v>157</v>
      </c>
      <c r="C14420" s="113">
        <v>1998</v>
      </c>
      <c r="D14420" s="113" t="s">
        <v>122</v>
      </c>
      <c r="E14420" s="113" t="s">
        <v>123</v>
      </c>
      <c r="F14420" s="113" t="s">
        <v>200</v>
      </c>
      <c r="G14420" s="113">
        <v>36.283946913999998</v>
      </c>
    </row>
    <row r="14421" spans="1:7" x14ac:dyDescent="0.25">
      <c r="A14421" s="108" t="str">
        <f t="shared" si="225"/>
        <v>KG_1998_NATIONAL TOTAL_SOx</v>
      </c>
      <c r="B14421" s="113" t="s">
        <v>157</v>
      </c>
      <c r="C14421" s="113">
        <v>1998</v>
      </c>
      <c r="D14421" s="113" t="s">
        <v>122</v>
      </c>
      <c r="E14421" s="113" t="s">
        <v>201</v>
      </c>
      <c r="F14421" s="113" t="s">
        <v>200</v>
      </c>
      <c r="G14421" s="113">
        <v>9.9671999999999997E-2</v>
      </c>
    </row>
    <row r="14422" spans="1:7" x14ac:dyDescent="0.25">
      <c r="A14422" s="108" t="str">
        <f t="shared" si="225"/>
        <v>KG_1998_NATIONAL TOTAL_NH3</v>
      </c>
      <c r="B14422" s="113" t="s">
        <v>157</v>
      </c>
      <c r="C14422" s="113">
        <v>1998</v>
      </c>
      <c r="D14422" s="113" t="s">
        <v>122</v>
      </c>
      <c r="E14422" s="113" t="s">
        <v>124</v>
      </c>
      <c r="F14422" s="113" t="s">
        <v>200</v>
      </c>
      <c r="G14422" s="113">
        <v>34.573680660000001</v>
      </c>
    </row>
    <row r="14423" spans="1:7" x14ac:dyDescent="0.25">
      <c r="A14423" s="108" t="str">
        <f t="shared" si="225"/>
        <v>KG_1998_NATIONAL TOTAL_PM2.5</v>
      </c>
      <c r="B14423" s="113" t="s">
        <v>157</v>
      </c>
      <c r="C14423" s="113">
        <v>1998</v>
      </c>
      <c r="D14423" s="113" t="s">
        <v>122</v>
      </c>
      <c r="E14423" s="113" t="s">
        <v>203</v>
      </c>
      <c r="F14423" s="113" t="s">
        <v>200</v>
      </c>
      <c r="G14423" s="113">
        <v>7.9322343762500003</v>
      </c>
    </row>
    <row r="14424" spans="1:7" x14ac:dyDescent="0.25">
      <c r="A14424" s="108" t="str">
        <f t="shared" si="225"/>
        <v>KG_1998_NATIONAL TOTAL_Pb</v>
      </c>
      <c r="B14424" s="113" t="s">
        <v>157</v>
      </c>
      <c r="C14424" s="113">
        <v>1998</v>
      </c>
      <c r="D14424" s="113" t="s">
        <v>122</v>
      </c>
      <c r="E14424" s="113" t="s">
        <v>125</v>
      </c>
      <c r="F14424" s="113" t="s">
        <v>200</v>
      </c>
      <c r="G14424" s="113">
        <v>2.4465000000000001E-4</v>
      </c>
    </row>
    <row r="14425" spans="1:7" x14ac:dyDescent="0.25">
      <c r="A14425" s="108" t="str">
        <f t="shared" si="225"/>
        <v>KG_1998_NATIONAL TOTAL_Cd</v>
      </c>
      <c r="B14425" s="113" t="s">
        <v>157</v>
      </c>
      <c r="C14425" s="113">
        <v>1998</v>
      </c>
      <c r="D14425" s="113" t="s">
        <v>122</v>
      </c>
      <c r="E14425" s="113" t="s">
        <v>126</v>
      </c>
      <c r="F14425" s="113" t="s">
        <v>200</v>
      </c>
      <c r="G14425" s="113">
        <v>1.17794E-4</v>
      </c>
    </row>
    <row r="14426" spans="1:7" x14ac:dyDescent="0.25">
      <c r="A14426" s="108" t="str">
        <f t="shared" si="225"/>
        <v>KG_1998_NATIONAL TOTAL_Hg</v>
      </c>
      <c r="B14426" s="113" t="s">
        <v>157</v>
      </c>
      <c r="C14426" s="113">
        <v>1998</v>
      </c>
      <c r="D14426" s="113" t="s">
        <v>122</v>
      </c>
      <c r="E14426" s="113" t="s">
        <v>127</v>
      </c>
      <c r="F14426" s="113" t="s">
        <v>200</v>
      </c>
      <c r="G14426" s="150">
        <v>5.074E-6</v>
      </c>
    </row>
    <row r="14427" spans="1:7" x14ac:dyDescent="0.25">
      <c r="A14427" s="108" t="str">
        <f t="shared" si="225"/>
        <v>KG_1998_NATIONAL TOTAL_DIOX</v>
      </c>
      <c r="B14427" s="113" t="s">
        <v>157</v>
      </c>
      <c r="C14427" s="113">
        <v>1998</v>
      </c>
      <c r="D14427" s="113" t="s">
        <v>122</v>
      </c>
      <c r="E14427" s="113" t="s">
        <v>128</v>
      </c>
      <c r="F14427" s="113" t="s">
        <v>200</v>
      </c>
      <c r="G14427" s="150">
        <v>6.9997000000000001E-9</v>
      </c>
    </row>
    <row r="14428" spans="1:7" x14ac:dyDescent="0.25">
      <c r="A14428" s="108" t="str">
        <f t="shared" si="225"/>
        <v>KG_1998_NATIONAL TOTAL_PAH</v>
      </c>
      <c r="B14428" s="113" t="s">
        <v>157</v>
      </c>
      <c r="C14428" s="113">
        <v>1998</v>
      </c>
      <c r="D14428" s="113" t="s">
        <v>122</v>
      </c>
      <c r="E14428" s="113" t="s">
        <v>129</v>
      </c>
      <c r="F14428" s="113" t="s">
        <v>200</v>
      </c>
      <c r="G14428" s="113">
        <v>3.1260799999999998E-3</v>
      </c>
    </row>
    <row r="14429" spans="1:7" x14ac:dyDescent="0.25">
      <c r="A14429" s="108" t="str">
        <f t="shared" si="225"/>
        <v>KG_1998_NATIONAL TOTAL_HCB</v>
      </c>
      <c r="B14429" s="113" t="s">
        <v>157</v>
      </c>
      <c r="C14429" s="113">
        <v>1998</v>
      </c>
      <c r="D14429" s="113" t="s">
        <v>122</v>
      </c>
      <c r="E14429" s="113" t="s">
        <v>130</v>
      </c>
      <c r="F14429" s="113" t="s">
        <v>200</v>
      </c>
      <c r="G14429" s="150">
        <v>4.5306000000000002E-8</v>
      </c>
    </row>
    <row r="14430" spans="1:7" x14ac:dyDescent="0.25">
      <c r="A14430" s="108" t="str">
        <f t="shared" si="225"/>
        <v>KG_1998_NATIONAL TOTAL_PCB</v>
      </c>
      <c r="B14430" s="113" t="s">
        <v>157</v>
      </c>
      <c r="C14430" s="113">
        <v>1998</v>
      </c>
      <c r="D14430" s="113" t="s">
        <v>122</v>
      </c>
      <c r="E14430" s="113" t="s">
        <v>259</v>
      </c>
      <c r="F14430" s="113" t="s">
        <v>200</v>
      </c>
      <c r="G14430" s="150">
        <v>5.4399999999999998E-10</v>
      </c>
    </row>
    <row r="14431" spans="1:7" x14ac:dyDescent="0.25">
      <c r="A14431" s="108" t="str">
        <f t="shared" si="225"/>
        <v>KG_1998_1A3(FS)_NMVOC</v>
      </c>
      <c r="B14431" s="113" t="s">
        <v>157</v>
      </c>
      <c r="C14431" s="113">
        <v>1998</v>
      </c>
      <c r="D14431" s="113" t="s">
        <v>132</v>
      </c>
      <c r="E14431" s="113" t="s">
        <v>123</v>
      </c>
      <c r="F14431" s="113" t="s">
        <v>200</v>
      </c>
      <c r="G14431" s="113">
        <v>0.50999700000000003</v>
      </c>
    </row>
    <row r="14432" spans="1:7" x14ac:dyDescent="0.25">
      <c r="A14432" s="108" t="str">
        <f t="shared" si="225"/>
        <v>KG_1998_1A3(FS)_PM2.5</v>
      </c>
      <c r="B14432" s="113" t="s">
        <v>157</v>
      </c>
      <c r="C14432" s="113">
        <v>1998</v>
      </c>
      <c r="D14432" s="113" t="s">
        <v>132</v>
      </c>
      <c r="E14432" s="113" t="s">
        <v>203</v>
      </c>
      <c r="F14432" s="113" t="s">
        <v>200</v>
      </c>
      <c r="G14432" s="113">
        <v>3.8406544000000001E-2</v>
      </c>
    </row>
    <row r="14433" spans="1:7" x14ac:dyDescent="0.25">
      <c r="A14433" s="108" t="str">
        <f t="shared" si="225"/>
        <v>KG_1998_3D_NOx</v>
      </c>
      <c r="B14433" s="113" t="s">
        <v>157</v>
      </c>
      <c r="C14433" s="113">
        <v>1998</v>
      </c>
      <c r="D14433" s="113" t="s">
        <v>206</v>
      </c>
      <c r="E14433" s="113" t="s">
        <v>199</v>
      </c>
      <c r="F14433" s="113" t="s">
        <v>200</v>
      </c>
      <c r="G14433" s="113">
        <v>9.5379999999999996E-3</v>
      </c>
    </row>
    <row r="14434" spans="1:7" x14ac:dyDescent="0.25">
      <c r="A14434" s="108" t="str">
        <f t="shared" si="225"/>
        <v>KG_1999_NATIONAL TOTAL_NOx</v>
      </c>
      <c r="B14434" s="113" t="s">
        <v>157</v>
      </c>
      <c r="C14434" s="113">
        <v>1999</v>
      </c>
      <c r="D14434" s="113" t="s">
        <v>122</v>
      </c>
      <c r="E14434" s="113" t="s">
        <v>199</v>
      </c>
      <c r="F14434" s="113" t="s">
        <v>200</v>
      </c>
      <c r="G14434" s="113">
        <v>9.6300535504999996</v>
      </c>
    </row>
    <row r="14435" spans="1:7" x14ac:dyDescent="0.25">
      <c r="A14435" s="108" t="str">
        <f t="shared" si="225"/>
        <v>KG_1999_NATIONAL TOTAL_NMVOC</v>
      </c>
      <c r="B14435" s="113" t="s">
        <v>157</v>
      </c>
      <c r="C14435" s="113">
        <v>1999</v>
      </c>
      <c r="D14435" s="113" t="s">
        <v>122</v>
      </c>
      <c r="E14435" s="113" t="s">
        <v>123</v>
      </c>
      <c r="F14435" s="113" t="s">
        <v>200</v>
      </c>
      <c r="G14435" s="113">
        <v>40.825647156000002</v>
      </c>
    </row>
    <row r="14436" spans="1:7" x14ac:dyDescent="0.25">
      <c r="A14436" s="108" t="str">
        <f t="shared" si="225"/>
        <v>KG_1999_NATIONAL TOTAL_SOx</v>
      </c>
      <c r="B14436" s="113" t="s">
        <v>157</v>
      </c>
      <c r="C14436" s="113">
        <v>1999</v>
      </c>
      <c r="D14436" s="113" t="s">
        <v>122</v>
      </c>
      <c r="E14436" s="113" t="s">
        <v>201</v>
      </c>
      <c r="F14436" s="113" t="s">
        <v>200</v>
      </c>
      <c r="G14436" s="113">
        <v>22.1728563333333</v>
      </c>
    </row>
    <row r="14437" spans="1:7" x14ac:dyDescent="0.25">
      <c r="A14437" s="108" t="str">
        <f t="shared" si="225"/>
        <v>KG_1999_NATIONAL TOTAL_NH3</v>
      </c>
      <c r="B14437" s="113" t="s">
        <v>157</v>
      </c>
      <c r="C14437" s="113">
        <v>1999</v>
      </c>
      <c r="D14437" s="113" t="s">
        <v>122</v>
      </c>
      <c r="E14437" s="113" t="s">
        <v>124</v>
      </c>
      <c r="F14437" s="113" t="s">
        <v>200</v>
      </c>
      <c r="G14437" s="113">
        <v>35.541475009999999</v>
      </c>
    </row>
    <row r="14438" spans="1:7" x14ac:dyDescent="0.25">
      <c r="A14438" s="108" t="str">
        <f t="shared" si="225"/>
        <v>KG_1999_NATIONAL TOTAL_PM2.5</v>
      </c>
      <c r="B14438" s="113" t="s">
        <v>157</v>
      </c>
      <c r="C14438" s="113">
        <v>1999</v>
      </c>
      <c r="D14438" s="113" t="s">
        <v>122</v>
      </c>
      <c r="E14438" s="113" t="s">
        <v>203</v>
      </c>
      <c r="F14438" s="113" t="s">
        <v>200</v>
      </c>
      <c r="G14438" s="113">
        <v>11.3402224613375</v>
      </c>
    </row>
    <row r="14439" spans="1:7" x14ac:dyDescent="0.25">
      <c r="A14439" s="108" t="str">
        <f t="shared" si="225"/>
        <v>KG_1999_NATIONAL TOTAL_Pb</v>
      </c>
      <c r="B14439" s="113" t="s">
        <v>157</v>
      </c>
      <c r="C14439" s="113">
        <v>1999</v>
      </c>
      <c r="D14439" s="113" t="s">
        <v>122</v>
      </c>
      <c r="E14439" s="113" t="s">
        <v>125</v>
      </c>
      <c r="F14439" s="113" t="s">
        <v>200</v>
      </c>
      <c r="G14439" s="113">
        <v>1.897662E-3</v>
      </c>
    </row>
    <row r="14440" spans="1:7" x14ac:dyDescent="0.25">
      <c r="A14440" s="108" t="str">
        <f t="shared" si="225"/>
        <v>KG_1999_NATIONAL TOTAL_Cd</v>
      </c>
      <c r="B14440" s="113" t="s">
        <v>157</v>
      </c>
      <c r="C14440" s="113">
        <v>1999</v>
      </c>
      <c r="D14440" s="113" t="s">
        <v>122</v>
      </c>
      <c r="E14440" s="113" t="s">
        <v>126</v>
      </c>
      <c r="F14440" s="113" t="s">
        <v>200</v>
      </c>
      <c r="G14440" s="113">
        <v>1.5076839999999999E-4</v>
      </c>
    </row>
    <row r="14441" spans="1:7" x14ac:dyDescent="0.25">
      <c r="A14441" s="108" t="str">
        <f t="shared" si="225"/>
        <v>KG_1999_NATIONAL TOTAL_Hg</v>
      </c>
      <c r="B14441" s="113" t="s">
        <v>157</v>
      </c>
      <c r="C14441" s="113">
        <v>1999</v>
      </c>
      <c r="D14441" s="113" t="s">
        <v>122</v>
      </c>
      <c r="E14441" s="113" t="s">
        <v>127</v>
      </c>
      <c r="F14441" s="113" t="s">
        <v>200</v>
      </c>
      <c r="G14441" s="113">
        <v>1.0695499999999999E-4</v>
      </c>
    </row>
    <row r="14442" spans="1:7" x14ac:dyDescent="0.25">
      <c r="A14442" s="108" t="str">
        <f t="shared" si="225"/>
        <v>KG_1999_NATIONAL TOTAL_DIOX</v>
      </c>
      <c r="B14442" s="113" t="s">
        <v>157</v>
      </c>
      <c r="C14442" s="113">
        <v>1999</v>
      </c>
      <c r="D14442" s="113" t="s">
        <v>122</v>
      </c>
      <c r="E14442" s="113" t="s">
        <v>128</v>
      </c>
      <c r="F14442" s="113" t="s">
        <v>200</v>
      </c>
      <c r="G14442" s="150">
        <v>1.3747549E-8</v>
      </c>
    </row>
    <row r="14443" spans="1:7" x14ac:dyDescent="0.25">
      <c r="A14443" s="108" t="str">
        <f t="shared" si="225"/>
        <v>KG_1999_NATIONAL TOTAL_PAH</v>
      </c>
      <c r="B14443" s="113" t="s">
        <v>157</v>
      </c>
      <c r="C14443" s="113">
        <v>1999</v>
      </c>
      <c r="D14443" s="113" t="s">
        <v>122</v>
      </c>
      <c r="E14443" s="113" t="s">
        <v>129</v>
      </c>
      <c r="F14443" s="113" t="s">
        <v>200</v>
      </c>
      <c r="G14443" s="113">
        <v>9.0716809999999998E-3</v>
      </c>
    </row>
    <row r="14444" spans="1:7" x14ac:dyDescent="0.25">
      <c r="A14444" s="108" t="str">
        <f t="shared" si="225"/>
        <v>KG_1999_NATIONAL TOTAL_HCB</v>
      </c>
      <c r="B14444" s="113" t="s">
        <v>157</v>
      </c>
      <c r="C14444" s="113">
        <v>1999</v>
      </c>
      <c r="D14444" s="113" t="s">
        <v>122</v>
      </c>
      <c r="E14444" s="113" t="s">
        <v>130</v>
      </c>
      <c r="F14444" s="113" t="s">
        <v>200</v>
      </c>
      <c r="G14444" s="150">
        <v>9.2821999999999996E-8</v>
      </c>
    </row>
    <row r="14445" spans="1:7" x14ac:dyDescent="0.25">
      <c r="A14445" s="108" t="str">
        <f t="shared" si="225"/>
        <v>KG_1999_NATIONAL TOTAL_PCB</v>
      </c>
      <c r="B14445" s="113" t="s">
        <v>157</v>
      </c>
      <c r="C14445" s="113">
        <v>1999</v>
      </c>
      <c r="D14445" s="113" t="s">
        <v>122</v>
      </c>
      <c r="E14445" s="113" t="s">
        <v>259</v>
      </c>
      <c r="F14445" s="113" t="s">
        <v>200</v>
      </c>
      <c r="G14445" s="150">
        <v>2.0322709999999998E-6</v>
      </c>
    </row>
    <row r="14446" spans="1:7" x14ac:dyDescent="0.25">
      <c r="A14446" s="108" t="str">
        <f t="shared" si="225"/>
        <v>KG_1999_1A3(FS)_NMVOC</v>
      </c>
      <c r="B14446" s="113" t="s">
        <v>157</v>
      </c>
      <c r="C14446" s="113">
        <v>1999</v>
      </c>
      <c r="D14446" s="113" t="s">
        <v>132</v>
      </c>
      <c r="E14446" s="113" t="s">
        <v>123</v>
      </c>
      <c r="F14446" s="113" t="s">
        <v>200</v>
      </c>
      <c r="G14446" s="113">
        <v>0.50873299999999999</v>
      </c>
    </row>
    <row r="14447" spans="1:7" x14ac:dyDescent="0.25">
      <c r="A14447" s="108" t="str">
        <f t="shared" si="225"/>
        <v>KG_1999_1A3(FS)_PM2.5</v>
      </c>
      <c r="B14447" s="113" t="s">
        <v>157</v>
      </c>
      <c r="C14447" s="113">
        <v>1999</v>
      </c>
      <c r="D14447" s="113" t="s">
        <v>132</v>
      </c>
      <c r="E14447" s="113" t="s">
        <v>203</v>
      </c>
      <c r="F14447" s="113" t="s">
        <v>200</v>
      </c>
      <c r="G14447" s="113">
        <v>3.8311350399999999E-2</v>
      </c>
    </row>
    <row r="14448" spans="1:7" x14ac:dyDescent="0.25">
      <c r="A14448" s="108" t="str">
        <f t="shared" si="225"/>
        <v>KG_1999_3D_NOx</v>
      </c>
      <c r="B14448" s="113" t="s">
        <v>157</v>
      </c>
      <c r="C14448" s="113">
        <v>1999</v>
      </c>
      <c r="D14448" s="113" t="s">
        <v>206</v>
      </c>
      <c r="E14448" s="113" t="s">
        <v>199</v>
      </c>
      <c r="F14448" s="113" t="s">
        <v>200</v>
      </c>
      <c r="G14448" s="113">
        <v>9.6810000000000004E-3</v>
      </c>
    </row>
    <row r="14449" spans="1:7" x14ac:dyDescent="0.25">
      <c r="A14449" s="108" t="str">
        <f t="shared" si="225"/>
        <v>KG_2000_NATIONAL TOTAL_NOx</v>
      </c>
      <c r="B14449" s="113" t="s">
        <v>157</v>
      </c>
      <c r="C14449" s="113">
        <v>2000</v>
      </c>
      <c r="D14449" s="113" t="s">
        <v>122</v>
      </c>
      <c r="E14449" s="113" t="s">
        <v>199</v>
      </c>
      <c r="F14449" s="113" t="s">
        <v>200</v>
      </c>
      <c r="G14449" s="113">
        <v>9.6718307707500006</v>
      </c>
    </row>
    <row r="14450" spans="1:7" x14ac:dyDescent="0.25">
      <c r="A14450" s="108" t="str">
        <f t="shared" si="225"/>
        <v>KG_2000_NATIONAL TOTAL_NMVOC</v>
      </c>
      <c r="B14450" s="113" t="s">
        <v>157</v>
      </c>
      <c r="C14450" s="113">
        <v>2000</v>
      </c>
      <c r="D14450" s="113" t="s">
        <v>122</v>
      </c>
      <c r="E14450" s="113" t="s">
        <v>123</v>
      </c>
      <c r="F14450" s="113" t="s">
        <v>200</v>
      </c>
      <c r="G14450" s="113">
        <v>41.632884017499997</v>
      </c>
    </row>
    <row r="14451" spans="1:7" x14ac:dyDescent="0.25">
      <c r="A14451" s="108" t="str">
        <f t="shared" si="225"/>
        <v>KG_2000_NATIONAL TOTAL_SOx</v>
      </c>
      <c r="B14451" s="113" t="s">
        <v>157</v>
      </c>
      <c r="C14451" s="113">
        <v>2000</v>
      </c>
      <c r="D14451" s="113" t="s">
        <v>122</v>
      </c>
      <c r="E14451" s="113" t="s">
        <v>201</v>
      </c>
      <c r="F14451" s="113" t="s">
        <v>200</v>
      </c>
      <c r="G14451" s="113">
        <v>24.3791263333333</v>
      </c>
    </row>
    <row r="14452" spans="1:7" x14ac:dyDescent="0.25">
      <c r="A14452" s="108" t="str">
        <f t="shared" si="225"/>
        <v>KG_2000_NATIONAL TOTAL_NH3</v>
      </c>
      <c r="B14452" s="113" t="s">
        <v>157</v>
      </c>
      <c r="C14452" s="113">
        <v>2000</v>
      </c>
      <c r="D14452" s="113" t="s">
        <v>122</v>
      </c>
      <c r="E14452" s="113" t="s">
        <v>124</v>
      </c>
      <c r="F14452" s="113" t="s">
        <v>200</v>
      </c>
      <c r="G14452" s="113">
        <v>36.105843645</v>
      </c>
    </row>
    <row r="14453" spans="1:7" x14ac:dyDescent="0.25">
      <c r="A14453" s="108" t="str">
        <f t="shared" si="225"/>
        <v>KG_2000_NATIONAL TOTAL_PM2.5</v>
      </c>
      <c r="B14453" s="113" t="s">
        <v>157</v>
      </c>
      <c r="C14453" s="113">
        <v>2000</v>
      </c>
      <c r="D14453" s="113" t="s">
        <v>122</v>
      </c>
      <c r="E14453" s="113" t="s">
        <v>203</v>
      </c>
      <c r="F14453" s="113" t="s">
        <v>200</v>
      </c>
      <c r="G14453" s="113">
        <v>11.50034628</v>
      </c>
    </row>
    <row r="14454" spans="1:7" x14ac:dyDescent="0.25">
      <c r="A14454" s="108" t="str">
        <f t="shared" si="225"/>
        <v>KG_2000_NATIONAL TOTAL_Pb</v>
      </c>
      <c r="B14454" s="113" t="s">
        <v>157</v>
      </c>
      <c r="C14454" s="113">
        <v>2000</v>
      </c>
      <c r="D14454" s="113" t="s">
        <v>122</v>
      </c>
      <c r="E14454" s="113" t="s">
        <v>125</v>
      </c>
      <c r="F14454" s="113" t="s">
        <v>200</v>
      </c>
      <c r="G14454" s="113">
        <v>2.0462990000000001E-3</v>
      </c>
    </row>
    <row r="14455" spans="1:7" x14ac:dyDescent="0.25">
      <c r="A14455" s="108" t="str">
        <f t="shared" si="225"/>
        <v>KG_2000_NATIONAL TOTAL_Cd</v>
      </c>
      <c r="B14455" s="113" t="s">
        <v>157</v>
      </c>
      <c r="C14455" s="113">
        <v>2000</v>
      </c>
      <c r="D14455" s="113" t="s">
        <v>122</v>
      </c>
      <c r="E14455" s="113" t="s">
        <v>126</v>
      </c>
      <c r="F14455" s="113" t="s">
        <v>200</v>
      </c>
      <c r="G14455" s="113">
        <v>1.551004E-4</v>
      </c>
    </row>
    <row r="14456" spans="1:7" x14ac:dyDescent="0.25">
      <c r="A14456" s="108" t="str">
        <f t="shared" si="225"/>
        <v>KG_2000_NATIONAL TOTAL_Hg</v>
      </c>
      <c r="B14456" s="113" t="s">
        <v>157</v>
      </c>
      <c r="C14456" s="113">
        <v>2000</v>
      </c>
      <c r="D14456" s="113" t="s">
        <v>122</v>
      </c>
      <c r="E14456" s="113" t="s">
        <v>127</v>
      </c>
      <c r="F14456" s="113" t="s">
        <v>200</v>
      </c>
      <c r="G14456" s="113">
        <v>1.17345E-4</v>
      </c>
    </row>
    <row r="14457" spans="1:7" x14ac:dyDescent="0.25">
      <c r="A14457" s="108" t="str">
        <f t="shared" si="225"/>
        <v>KG_2000_NATIONAL TOTAL_DIOX</v>
      </c>
      <c r="B14457" s="113" t="s">
        <v>157</v>
      </c>
      <c r="C14457" s="113">
        <v>2000</v>
      </c>
      <c r="D14457" s="113" t="s">
        <v>122</v>
      </c>
      <c r="E14457" s="113" t="s">
        <v>128</v>
      </c>
      <c r="F14457" s="113" t="s">
        <v>200</v>
      </c>
      <c r="G14457" s="150">
        <v>1.4047067E-8</v>
      </c>
    </row>
    <row r="14458" spans="1:7" x14ac:dyDescent="0.25">
      <c r="A14458" s="108" t="str">
        <f t="shared" si="225"/>
        <v>KG_2000_NATIONAL TOTAL_PAH</v>
      </c>
      <c r="B14458" s="113" t="s">
        <v>157</v>
      </c>
      <c r="C14458" s="113">
        <v>2000</v>
      </c>
      <c r="D14458" s="113" t="s">
        <v>122</v>
      </c>
      <c r="E14458" s="113" t="s">
        <v>129</v>
      </c>
      <c r="F14458" s="113" t="s">
        <v>200</v>
      </c>
      <c r="G14458" s="113">
        <v>9.3666159999999995E-3</v>
      </c>
    </row>
    <row r="14459" spans="1:7" x14ac:dyDescent="0.25">
      <c r="A14459" s="108" t="str">
        <f t="shared" si="225"/>
        <v>KG_2000_NATIONAL TOTAL_HCB</v>
      </c>
      <c r="B14459" s="113" t="s">
        <v>157</v>
      </c>
      <c r="C14459" s="113">
        <v>2000</v>
      </c>
      <c r="D14459" s="113" t="s">
        <v>122</v>
      </c>
      <c r="E14459" s="113" t="s">
        <v>130</v>
      </c>
      <c r="F14459" s="113" t="s">
        <v>200</v>
      </c>
      <c r="G14459" s="150">
        <v>9.9117E-8</v>
      </c>
    </row>
    <row r="14460" spans="1:7" x14ac:dyDescent="0.25">
      <c r="A14460" s="108" t="str">
        <f t="shared" si="225"/>
        <v>KG_2000_NATIONAL TOTAL_PCB</v>
      </c>
      <c r="B14460" s="113" t="s">
        <v>157</v>
      </c>
      <c r="C14460" s="113">
        <v>2000</v>
      </c>
      <c r="D14460" s="113" t="s">
        <v>122</v>
      </c>
      <c r="E14460" s="113" t="s">
        <v>259</v>
      </c>
      <c r="F14460" s="113" t="s">
        <v>200</v>
      </c>
      <c r="G14460" s="150">
        <v>2.2087090000000002E-6</v>
      </c>
    </row>
    <row r="14461" spans="1:7" x14ac:dyDescent="0.25">
      <c r="A14461" s="108" t="str">
        <f t="shared" si="225"/>
        <v>KG_2000_1A3(FS)_NMVOC</v>
      </c>
      <c r="B14461" s="113" t="s">
        <v>157</v>
      </c>
      <c r="C14461" s="113">
        <v>2000</v>
      </c>
      <c r="D14461" s="113" t="s">
        <v>132</v>
      </c>
      <c r="E14461" s="113" t="s">
        <v>123</v>
      </c>
      <c r="F14461" s="113" t="s">
        <v>200</v>
      </c>
      <c r="G14461" s="113">
        <v>0.51418200000000003</v>
      </c>
    </row>
    <row r="14462" spans="1:7" x14ac:dyDescent="0.25">
      <c r="A14462" s="108" t="str">
        <f t="shared" si="225"/>
        <v>KG_2000_1A3(FS)_PM2.5</v>
      </c>
      <c r="B14462" s="113" t="s">
        <v>157</v>
      </c>
      <c r="C14462" s="113">
        <v>2000</v>
      </c>
      <c r="D14462" s="113" t="s">
        <v>132</v>
      </c>
      <c r="E14462" s="113" t="s">
        <v>203</v>
      </c>
      <c r="F14462" s="113" t="s">
        <v>200</v>
      </c>
      <c r="G14462" s="113">
        <v>3.8721711999999998E-2</v>
      </c>
    </row>
    <row r="14463" spans="1:7" x14ac:dyDescent="0.25">
      <c r="A14463" s="108" t="str">
        <f t="shared" si="225"/>
        <v>KG_2000_3D_NOx</v>
      </c>
      <c r="B14463" s="113" t="s">
        <v>157</v>
      </c>
      <c r="C14463" s="113">
        <v>2000</v>
      </c>
      <c r="D14463" s="113" t="s">
        <v>206</v>
      </c>
      <c r="E14463" s="113" t="s">
        <v>199</v>
      </c>
      <c r="F14463" s="113" t="s">
        <v>200</v>
      </c>
      <c r="G14463" s="113">
        <v>9.7970000000000002E-3</v>
      </c>
    </row>
    <row r="14464" spans="1:7" x14ac:dyDescent="0.25">
      <c r="A14464" s="108" t="str">
        <f t="shared" si="225"/>
        <v>KG_2001_NATIONAL TOTAL_NOx</v>
      </c>
      <c r="B14464" s="113" t="s">
        <v>157</v>
      </c>
      <c r="C14464" s="113">
        <v>2001</v>
      </c>
      <c r="D14464" s="113" t="s">
        <v>122</v>
      </c>
      <c r="E14464" s="113" t="s">
        <v>199</v>
      </c>
      <c r="F14464" s="113" t="s">
        <v>200</v>
      </c>
      <c r="G14464" s="113">
        <v>9.4569983652499996</v>
      </c>
    </row>
    <row r="14465" spans="1:7" x14ac:dyDescent="0.25">
      <c r="A14465" s="108" t="str">
        <f t="shared" si="225"/>
        <v>KG_2001_NATIONAL TOTAL_NMVOC</v>
      </c>
      <c r="B14465" s="113" t="s">
        <v>157</v>
      </c>
      <c r="C14465" s="113">
        <v>2001</v>
      </c>
      <c r="D14465" s="113" t="s">
        <v>122</v>
      </c>
      <c r="E14465" s="113" t="s">
        <v>123</v>
      </c>
      <c r="F14465" s="113" t="s">
        <v>200</v>
      </c>
      <c r="G14465" s="113">
        <v>42.264719939499997</v>
      </c>
    </row>
    <row r="14466" spans="1:7" x14ac:dyDescent="0.25">
      <c r="A14466" s="108" t="str">
        <f t="shared" ref="A14466:A14529" si="226">CONCATENATE(B14466,"_",C14466,"_",D14466,"_",E14466)</f>
        <v>KG_2001_NATIONAL TOTAL_SOx</v>
      </c>
      <c r="B14466" s="113" t="s">
        <v>157</v>
      </c>
      <c r="C14466" s="113">
        <v>2001</v>
      </c>
      <c r="D14466" s="113" t="s">
        <v>122</v>
      </c>
      <c r="E14466" s="113" t="s">
        <v>201</v>
      </c>
      <c r="F14466" s="113" t="s">
        <v>200</v>
      </c>
      <c r="G14466" s="113">
        <v>25.060310666666702</v>
      </c>
    </row>
    <row r="14467" spans="1:7" x14ac:dyDescent="0.25">
      <c r="A14467" s="108" t="str">
        <f t="shared" si="226"/>
        <v>KG_2001_NATIONAL TOTAL_NH3</v>
      </c>
      <c r="B14467" s="113" t="s">
        <v>157</v>
      </c>
      <c r="C14467" s="113">
        <v>2001</v>
      </c>
      <c r="D14467" s="113" t="s">
        <v>122</v>
      </c>
      <c r="E14467" s="113" t="s">
        <v>124</v>
      </c>
      <c r="F14467" s="113" t="s">
        <v>200</v>
      </c>
      <c r="G14467" s="113">
        <v>36.694487154999997</v>
      </c>
    </row>
    <row r="14468" spans="1:7" x14ac:dyDescent="0.25">
      <c r="A14468" s="108" t="str">
        <f t="shared" si="226"/>
        <v>KG_2001_NATIONAL TOTAL_PM2.5</v>
      </c>
      <c r="B14468" s="113" t="s">
        <v>157</v>
      </c>
      <c r="C14468" s="113">
        <v>2001</v>
      </c>
      <c r="D14468" s="113" t="s">
        <v>122</v>
      </c>
      <c r="E14468" s="113" t="s">
        <v>203</v>
      </c>
      <c r="F14468" s="113" t="s">
        <v>200</v>
      </c>
      <c r="G14468" s="113">
        <v>11.679728005799999</v>
      </c>
    </row>
    <row r="14469" spans="1:7" x14ac:dyDescent="0.25">
      <c r="A14469" s="108" t="str">
        <f t="shared" si="226"/>
        <v>KG_2001_NATIONAL TOTAL_Pb</v>
      </c>
      <c r="B14469" s="113" t="s">
        <v>157</v>
      </c>
      <c r="C14469" s="113">
        <v>2001</v>
      </c>
      <c r="D14469" s="113" t="s">
        <v>122</v>
      </c>
      <c r="E14469" s="113" t="s">
        <v>125</v>
      </c>
      <c r="F14469" s="113" t="s">
        <v>200</v>
      </c>
      <c r="G14469" s="113">
        <v>2.1031499999999998E-3</v>
      </c>
    </row>
    <row r="14470" spans="1:7" x14ac:dyDescent="0.25">
      <c r="A14470" s="108" t="str">
        <f t="shared" si="226"/>
        <v>KG_2001_NATIONAL TOTAL_Cd</v>
      </c>
      <c r="B14470" s="113" t="s">
        <v>157</v>
      </c>
      <c r="C14470" s="113">
        <v>2001</v>
      </c>
      <c r="D14470" s="113" t="s">
        <v>122</v>
      </c>
      <c r="E14470" s="113" t="s">
        <v>126</v>
      </c>
      <c r="F14470" s="113" t="s">
        <v>200</v>
      </c>
      <c r="G14470" s="113">
        <v>1.570323E-4</v>
      </c>
    </row>
    <row r="14471" spans="1:7" x14ac:dyDescent="0.25">
      <c r="A14471" s="108" t="str">
        <f t="shared" si="226"/>
        <v>KG_2001_NATIONAL TOTAL_Hg</v>
      </c>
      <c r="B14471" s="113" t="s">
        <v>157</v>
      </c>
      <c r="C14471" s="113">
        <v>2001</v>
      </c>
      <c r="D14471" s="113" t="s">
        <v>122</v>
      </c>
      <c r="E14471" s="113" t="s">
        <v>127</v>
      </c>
      <c r="F14471" s="113" t="s">
        <v>200</v>
      </c>
      <c r="G14471" s="113">
        <v>1.2118299999999999E-4</v>
      </c>
    </row>
    <row r="14472" spans="1:7" x14ac:dyDescent="0.25">
      <c r="A14472" s="108" t="str">
        <f t="shared" si="226"/>
        <v>KG_2001_NATIONAL TOTAL_DIOX</v>
      </c>
      <c r="B14472" s="113" t="s">
        <v>157</v>
      </c>
      <c r="C14472" s="113">
        <v>2001</v>
      </c>
      <c r="D14472" s="113" t="s">
        <v>122</v>
      </c>
      <c r="E14472" s="113" t="s">
        <v>128</v>
      </c>
      <c r="F14472" s="113" t="s">
        <v>200</v>
      </c>
      <c r="G14472" s="150">
        <v>1.4350575000000001E-8</v>
      </c>
    </row>
    <row r="14473" spans="1:7" x14ac:dyDescent="0.25">
      <c r="A14473" s="108" t="str">
        <f t="shared" si="226"/>
        <v>KG_2001_NATIONAL TOTAL_PAH</v>
      </c>
      <c r="B14473" s="113" t="s">
        <v>157</v>
      </c>
      <c r="C14473" s="113">
        <v>2001</v>
      </c>
      <c r="D14473" s="113" t="s">
        <v>122</v>
      </c>
      <c r="E14473" s="113" t="s">
        <v>129</v>
      </c>
      <c r="F14473" s="113" t="s">
        <v>200</v>
      </c>
      <c r="G14473" s="113">
        <v>9.60775E-3</v>
      </c>
    </row>
    <row r="14474" spans="1:7" x14ac:dyDescent="0.25">
      <c r="A14474" s="108" t="str">
        <f t="shared" si="226"/>
        <v>KG_2001_NATIONAL TOTAL_HCB</v>
      </c>
      <c r="B14474" s="113" t="s">
        <v>157</v>
      </c>
      <c r="C14474" s="113">
        <v>2001</v>
      </c>
      <c r="D14474" s="113" t="s">
        <v>122</v>
      </c>
      <c r="E14474" s="113" t="s">
        <v>130</v>
      </c>
      <c r="F14474" s="113" t="s">
        <v>200</v>
      </c>
      <c r="G14474" s="150">
        <v>1.0099099999999999E-7</v>
      </c>
    </row>
    <row r="14475" spans="1:7" x14ac:dyDescent="0.25">
      <c r="A14475" s="108" t="str">
        <f t="shared" si="226"/>
        <v>KG_2001_NATIONAL TOTAL_PCB</v>
      </c>
      <c r="B14475" s="113" t="s">
        <v>157</v>
      </c>
      <c r="C14475" s="113">
        <v>2001</v>
      </c>
      <c r="D14475" s="113" t="s">
        <v>122</v>
      </c>
      <c r="E14475" s="113" t="s">
        <v>259</v>
      </c>
      <c r="F14475" s="113" t="s">
        <v>200</v>
      </c>
      <c r="G14475" s="150">
        <v>2.2850109999999998E-6</v>
      </c>
    </row>
    <row r="14476" spans="1:7" x14ac:dyDescent="0.25">
      <c r="A14476" s="108" t="str">
        <f t="shared" si="226"/>
        <v>KG_2001_1A3(FS)_NMVOC</v>
      </c>
      <c r="B14476" s="113" t="s">
        <v>157</v>
      </c>
      <c r="C14476" s="113">
        <v>2001</v>
      </c>
      <c r="D14476" s="113" t="s">
        <v>132</v>
      </c>
      <c r="E14476" s="113" t="s">
        <v>123</v>
      </c>
      <c r="F14476" s="113" t="s">
        <v>200</v>
      </c>
      <c r="G14476" s="113">
        <v>0.51480000000000004</v>
      </c>
    </row>
    <row r="14477" spans="1:7" x14ac:dyDescent="0.25">
      <c r="A14477" s="108" t="str">
        <f t="shared" si="226"/>
        <v>KG_2001_1A3(FS)_PM2.5</v>
      </c>
      <c r="B14477" s="113" t="s">
        <v>157</v>
      </c>
      <c r="C14477" s="113">
        <v>2001</v>
      </c>
      <c r="D14477" s="113" t="s">
        <v>132</v>
      </c>
      <c r="E14477" s="113" t="s">
        <v>203</v>
      </c>
      <c r="F14477" s="113" t="s">
        <v>200</v>
      </c>
      <c r="G14477" s="113">
        <v>3.8768236800000001E-2</v>
      </c>
    </row>
    <row r="14478" spans="1:7" x14ac:dyDescent="0.25">
      <c r="A14478" s="108" t="str">
        <f t="shared" si="226"/>
        <v>KG_2001_3D_NOx</v>
      </c>
      <c r="B14478" s="113" t="s">
        <v>157</v>
      </c>
      <c r="C14478" s="113">
        <v>2001</v>
      </c>
      <c r="D14478" s="113" t="s">
        <v>206</v>
      </c>
      <c r="E14478" s="113" t="s">
        <v>199</v>
      </c>
      <c r="F14478" s="113" t="s">
        <v>200</v>
      </c>
      <c r="G14478" s="113">
        <v>9.8899999999999995E-3</v>
      </c>
    </row>
    <row r="14479" spans="1:7" x14ac:dyDescent="0.25">
      <c r="A14479" s="108" t="str">
        <f t="shared" si="226"/>
        <v>KG_2002_NATIONAL TOTAL_NOx</v>
      </c>
      <c r="B14479" s="113" t="s">
        <v>157</v>
      </c>
      <c r="C14479" s="113">
        <v>2002</v>
      </c>
      <c r="D14479" s="113" t="s">
        <v>122</v>
      </c>
      <c r="E14479" s="113" t="s">
        <v>199</v>
      </c>
      <c r="F14479" s="113" t="s">
        <v>200</v>
      </c>
      <c r="G14479" s="113">
        <v>9.2482087442500003</v>
      </c>
    </row>
    <row r="14480" spans="1:7" x14ac:dyDescent="0.25">
      <c r="A14480" s="108" t="str">
        <f t="shared" si="226"/>
        <v>KG_2002_NATIONAL TOTAL_NMVOC</v>
      </c>
      <c r="B14480" s="113" t="s">
        <v>157</v>
      </c>
      <c r="C14480" s="113">
        <v>2002</v>
      </c>
      <c r="D14480" s="113" t="s">
        <v>122</v>
      </c>
      <c r="E14480" s="113" t="s">
        <v>123</v>
      </c>
      <c r="F14480" s="113" t="s">
        <v>200</v>
      </c>
      <c r="G14480" s="113">
        <v>42.969765225499998</v>
      </c>
    </row>
    <row r="14481" spans="1:7" x14ac:dyDescent="0.25">
      <c r="A14481" s="108" t="str">
        <f t="shared" si="226"/>
        <v>KG_2002_NATIONAL TOTAL_SOx</v>
      </c>
      <c r="B14481" s="113" t="s">
        <v>157</v>
      </c>
      <c r="C14481" s="113">
        <v>2002</v>
      </c>
      <c r="D14481" s="113" t="s">
        <v>122</v>
      </c>
      <c r="E14481" s="113" t="s">
        <v>201</v>
      </c>
      <c r="F14481" s="113" t="s">
        <v>200</v>
      </c>
      <c r="G14481" s="113">
        <v>25.7396523333333</v>
      </c>
    </row>
    <row r="14482" spans="1:7" x14ac:dyDescent="0.25">
      <c r="A14482" s="108" t="str">
        <f t="shared" si="226"/>
        <v>KG_2002_NATIONAL TOTAL_NH3</v>
      </c>
      <c r="B14482" s="113" t="s">
        <v>157</v>
      </c>
      <c r="C14482" s="113">
        <v>2002</v>
      </c>
      <c r="D14482" s="113" t="s">
        <v>122</v>
      </c>
      <c r="E14482" s="113" t="s">
        <v>124</v>
      </c>
      <c r="F14482" s="113" t="s">
        <v>200</v>
      </c>
      <c r="G14482" s="113">
        <v>37.377201395</v>
      </c>
    </row>
    <row r="14483" spans="1:7" x14ac:dyDescent="0.25">
      <c r="A14483" s="108" t="str">
        <f t="shared" si="226"/>
        <v>KG_2002_NATIONAL TOTAL_PM2.5</v>
      </c>
      <c r="B14483" s="113" t="s">
        <v>157</v>
      </c>
      <c r="C14483" s="113">
        <v>2002</v>
      </c>
      <c r="D14483" s="113" t="s">
        <v>122</v>
      </c>
      <c r="E14483" s="113" t="s">
        <v>203</v>
      </c>
      <c r="F14483" s="113" t="s">
        <v>200</v>
      </c>
      <c r="G14483" s="113">
        <v>11.8641713516</v>
      </c>
    </row>
    <row r="14484" spans="1:7" x14ac:dyDescent="0.25">
      <c r="A14484" s="108" t="str">
        <f t="shared" si="226"/>
        <v>KG_2002_NATIONAL TOTAL_Pb</v>
      </c>
      <c r="B14484" s="113" t="s">
        <v>157</v>
      </c>
      <c r="C14484" s="113">
        <v>2002</v>
      </c>
      <c r="D14484" s="113" t="s">
        <v>122</v>
      </c>
      <c r="E14484" s="113" t="s">
        <v>125</v>
      </c>
      <c r="F14484" s="113" t="s">
        <v>200</v>
      </c>
      <c r="G14484" s="113">
        <v>2.1598059999999998E-3</v>
      </c>
    </row>
    <row r="14485" spans="1:7" x14ac:dyDescent="0.25">
      <c r="A14485" s="108" t="str">
        <f t="shared" si="226"/>
        <v>KG_2002_NATIONAL TOTAL_Cd</v>
      </c>
      <c r="B14485" s="113" t="s">
        <v>157</v>
      </c>
      <c r="C14485" s="113">
        <v>2002</v>
      </c>
      <c r="D14485" s="113" t="s">
        <v>122</v>
      </c>
      <c r="E14485" s="113" t="s">
        <v>126</v>
      </c>
      <c r="F14485" s="113" t="s">
        <v>200</v>
      </c>
      <c r="G14485" s="113">
        <v>1.5893729999999999E-4</v>
      </c>
    </row>
    <row r="14486" spans="1:7" x14ac:dyDescent="0.25">
      <c r="A14486" s="108" t="str">
        <f t="shared" si="226"/>
        <v>KG_2002_NATIONAL TOTAL_Hg</v>
      </c>
      <c r="B14486" s="113" t="s">
        <v>157</v>
      </c>
      <c r="C14486" s="113">
        <v>2002</v>
      </c>
      <c r="D14486" s="113" t="s">
        <v>122</v>
      </c>
      <c r="E14486" s="113" t="s">
        <v>127</v>
      </c>
      <c r="F14486" s="113" t="s">
        <v>200</v>
      </c>
      <c r="G14486" s="113">
        <v>1.25019E-4</v>
      </c>
    </row>
    <row r="14487" spans="1:7" x14ac:dyDescent="0.25">
      <c r="A14487" s="108" t="str">
        <f t="shared" si="226"/>
        <v>KG_2002_NATIONAL TOTAL_DIOX</v>
      </c>
      <c r="B14487" s="113" t="s">
        <v>157</v>
      </c>
      <c r="C14487" s="113">
        <v>2002</v>
      </c>
      <c r="D14487" s="113" t="s">
        <v>122</v>
      </c>
      <c r="E14487" s="113" t="s">
        <v>128</v>
      </c>
      <c r="F14487" s="113" t="s">
        <v>200</v>
      </c>
      <c r="G14487" s="150">
        <v>1.4653836999999999E-8</v>
      </c>
    </row>
    <row r="14488" spans="1:7" x14ac:dyDescent="0.25">
      <c r="A14488" s="108" t="str">
        <f t="shared" si="226"/>
        <v>KG_2002_NATIONAL TOTAL_PAH</v>
      </c>
      <c r="B14488" s="113" t="s">
        <v>157</v>
      </c>
      <c r="C14488" s="113">
        <v>2002</v>
      </c>
      <c r="D14488" s="113" t="s">
        <v>122</v>
      </c>
      <c r="E14488" s="113" t="s">
        <v>129</v>
      </c>
      <c r="F14488" s="113" t="s">
        <v>200</v>
      </c>
      <c r="G14488" s="113">
        <v>9.8493859999999999E-3</v>
      </c>
    </row>
    <row r="14489" spans="1:7" x14ac:dyDescent="0.25">
      <c r="A14489" s="108" t="str">
        <f t="shared" si="226"/>
        <v>KG_2002_NATIONAL TOTAL_HCB</v>
      </c>
      <c r="B14489" s="113" t="s">
        <v>157</v>
      </c>
      <c r="C14489" s="113">
        <v>2002</v>
      </c>
      <c r="D14489" s="113" t="s">
        <v>122</v>
      </c>
      <c r="E14489" s="113" t="s">
        <v>130</v>
      </c>
      <c r="F14489" s="113" t="s">
        <v>200</v>
      </c>
      <c r="G14489" s="150">
        <v>1.02855E-7</v>
      </c>
    </row>
    <row r="14490" spans="1:7" x14ac:dyDescent="0.25">
      <c r="A14490" s="108" t="str">
        <f t="shared" si="226"/>
        <v>KG_2002_NATIONAL TOTAL_PCB</v>
      </c>
      <c r="B14490" s="113" t="s">
        <v>157</v>
      </c>
      <c r="C14490" s="113">
        <v>2002</v>
      </c>
      <c r="D14490" s="113" t="s">
        <v>122</v>
      </c>
      <c r="E14490" s="113" t="s">
        <v>259</v>
      </c>
      <c r="F14490" s="113" t="s">
        <v>200</v>
      </c>
      <c r="G14490" s="150">
        <v>2.3613120000000001E-6</v>
      </c>
    </row>
    <row r="14491" spans="1:7" x14ac:dyDescent="0.25">
      <c r="A14491" s="108" t="str">
        <f t="shared" si="226"/>
        <v>KG_2002_1A3(FS)_NMVOC</v>
      </c>
      <c r="B14491" s="113" t="s">
        <v>157</v>
      </c>
      <c r="C14491" s="113">
        <v>2002</v>
      </c>
      <c r="D14491" s="113" t="s">
        <v>132</v>
      </c>
      <c r="E14491" s="113" t="s">
        <v>123</v>
      </c>
      <c r="F14491" s="113" t="s">
        <v>200</v>
      </c>
      <c r="G14491" s="113">
        <v>0.50827199999999995</v>
      </c>
    </row>
    <row r="14492" spans="1:7" x14ac:dyDescent="0.25">
      <c r="A14492" s="108" t="str">
        <f t="shared" si="226"/>
        <v>KG_2002_1A3(FS)_PM2.5</v>
      </c>
      <c r="B14492" s="113" t="s">
        <v>157</v>
      </c>
      <c r="C14492" s="113">
        <v>2002</v>
      </c>
      <c r="D14492" s="113" t="s">
        <v>132</v>
      </c>
      <c r="E14492" s="113" t="s">
        <v>203</v>
      </c>
      <c r="F14492" s="113" t="s">
        <v>200</v>
      </c>
      <c r="G14492" s="113">
        <v>3.82766176E-2</v>
      </c>
    </row>
    <row r="14493" spans="1:7" x14ac:dyDescent="0.25">
      <c r="A14493" s="108" t="str">
        <f t="shared" si="226"/>
        <v>KG_2002_3D_NOx</v>
      </c>
      <c r="B14493" s="113" t="s">
        <v>157</v>
      </c>
      <c r="C14493" s="113">
        <v>2002</v>
      </c>
      <c r="D14493" s="113" t="s">
        <v>206</v>
      </c>
      <c r="E14493" s="113" t="s">
        <v>199</v>
      </c>
      <c r="F14493" s="113" t="s">
        <v>200</v>
      </c>
      <c r="G14493" s="113">
        <v>9.9810000000000003E-3</v>
      </c>
    </row>
    <row r="14494" spans="1:7" x14ac:dyDescent="0.25">
      <c r="A14494" s="108" t="str">
        <f t="shared" si="226"/>
        <v>KG_2003_NATIONAL TOTAL_NOx</v>
      </c>
      <c r="B14494" s="113" t="s">
        <v>157</v>
      </c>
      <c r="C14494" s="113">
        <v>2003</v>
      </c>
      <c r="D14494" s="113" t="s">
        <v>122</v>
      </c>
      <c r="E14494" s="113" t="s">
        <v>199</v>
      </c>
      <c r="F14494" s="113" t="s">
        <v>200</v>
      </c>
      <c r="G14494" s="113">
        <v>9.0322834195000006</v>
      </c>
    </row>
    <row r="14495" spans="1:7" x14ac:dyDescent="0.25">
      <c r="A14495" s="108" t="str">
        <f t="shared" si="226"/>
        <v>KG_2003_NATIONAL TOTAL_NMVOC</v>
      </c>
      <c r="B14495" s="113" t="s">
        <v>157</v>
      </c>
      <c r="C14495" s="113">
        <v>2003</v>
      </c>
      <c r="D14495" s="113" t="s">
        <v>122</v>
      </c>
      <c r="E14495" s="113" t="s">
        <v>123</v>
      </c>
      <c r="F14495" s="113" t="s">
        <v>200</v>
      </c>
      <c r="G14495" s="113">
        <v>43.343175099</v>
      </c>
    </row>
    <row r="14496" spans="1:7" x14ac:dyDescent="0.25">
      <c r="A14496" s="108" t="str">
        <f t="shared" si="226"/>
        <v>KG_2003_NATIONAL TOTAL_SOx</v>
      </c>
      <c r="B14496" s="113" t="s">
        <v>157</v>
      </c>
      <c r="C14496" s="113">
        <v>2003</v>
      </c>
      <c r="D14496" s="113" t="s">
        <v>122</v>
      </c>
      <c r="E14496" s="113" t="s">
        <v>201</v>
      </c>
      <c r="F14496" s="113" t="s">
        <v>200</v>
      </c>
      <c r="G14496" s="113">
        <v>26.419933666666701</v>
      </c>
    </row>
    <row r="14497" spans="1:7" x14ac:dyDescent="0.25">
      <c r="A14497" s="108" t="str">
        <f t="shared" si="226"/>
        <v>KG_2003_NATIONAL TOTAL_NH3</v>
      </c>
      <c r="B14497" s="113" t="s">
        <v>157</v>
      </c>
      <c r="C14497" s="113">
        <v>2003</v>
      </c>
      <c r="D14497" s="113" t="s">
        <v>122</v>
      </c>
      <c r="E14497" s="113" t="s">
        <v>124</v>
      </c>
      <c r="F14497" s="113" t="s">
        <v>200</v>
      </c>
      <c r="G14497" s="113">
        <v>37.283948430000002</v>
      </c>
    </row>
    <row r="14498" spans="1:7" x14ac:dyDescent="0.25">
      <c r="A14498" s="108" t="str">
        <f t="shared" si="226"/>
        <v>KG_2003_NATIONAL TOTAL_PM2.5</v>
      </c>
      <c r="B14498" s="113" t="s">
        <v>157</v>
      </c>
      <c r="C14498" s="113">
        <v>2003</v>
      </c>
      <c r="D14498" s="113" t="s">
        <v>122</v>
      </c>
      <c r="E14498" s="113" t="s">
        <v>203</v>
      </c>
      <c r="F14498" s="113" t="s">
        <v>200</v>
      </c>
      <c r="G14498" s="113">
        <v>11.973967441099999</v>
      </c>
    </row>
    <row r="14499" spans="1:7" x14ac:dyDescent="0.25">
      <c r="A14499" s="108" t="str">
        <f t="shared" si="226"/>
        <v>KG_2003_NATIONAL TOTAL_Pb</v>
      </c>
      <c r="B14499" s="113" t="s">
        <v>157</v>
      </c>
      <c r="C14499" s="113">
        <v>2003</v>
      </c>
      <c r="D14499" s="113" t="s">
        <v>122</v>
      </c>
      <c r="E14499" s="113" t="s">
        <v>125</v>
      </c>
      <c r="F14499" s="113" t="s">
        <v>200</v>
      </c>
      <c r="G14499" s="113">
        <v>2.2169080000000001E-3</v>
      </c>
    </row>
    <row r="14500" spans="1:7" x14ac:dyDescent="0.25">
      <c r="A14500" s="108" t="str">
        <f t="shared" si="226"/>
        <v>KG_2003_NATIONAL TOTAL_Cd</v>
      </c>
      <c r="B14500" s="113" t="s">
        <v>157</v>
      </c>
      <c r="C14500" s="113">
        <v>2003</v>
      </c>
      <c r="D14500" s="113" t="s">
        <v>122</v>
      </c>
      <c r="E14500" s="113" t="s">
        <v>126</v>
      </c>
      <c r="F14500" s="113" t="s">
        <v>200</v>
      </c>
      <c r="G14500" s="113">
        <v>1.610142E-4</v>
      </c>
    </row>
    <row r="14501" spans="1:7" x14ac:dyDescent="0.25">
      <c r="A14501" s="108" t="str">
        <f t="shared" si="226"/>
        <v>KG_2003_NATIONAL TOTAL_Hg</v>
      </c>
      <c r="B14501" s="113" t="s">
        <v>157</v>
      </c>
      <c r="C14501" s="113">
        <v>2003</v>
      </c>
      <c r="D14501" s="113" t="s">
        <v>122</v>
      </c>
      <c r="E14501" s="113" t="s">
        <v>127</v>
      </c>
      <c r="F14501" s="113" t="s">
        <v>200</v>
      </c>
      <c r="G14501" s="113">
        <v>1.28866E-4</v>
      </c>
    </row>
    <row r="14502" spans="1:7" x14ac:dyDescent="0.25">
      <c r="A14502" s="108" t="str">
        <f t="shared" si="226"/>
        <v>KG_2003_NATIONAL TOTAL_DIOX</v>
      </c>
      <c r="B14502" s="113" t="s">
        <v>157</v>
      </c>
      <c r="C14502" s="113">
        <v>2003</v>
      </c>
      <c r="D14502" s="113" t="s">
        <v>122</v>
      </c>
      <c r="E14502" s="113" t="s">
        <v>128</v>
      </c>
      <c r="F14502" s="113" t="s">
        <v>200</v>
      </c>
      <c r="G14502" s="150">
        <v>1.4965854E-8</v>
      </c>
    </row>
    <row r="14503" spans="1:7" x14ac:dyDescent="0.25">
      <c r="A14503" s="108" t="str">
        <f t="shared" si="226"/>
        <v>KG_2003_NATIONAL TOTAL_PAH</v>
      </c>
      <c r="B14503" s="113" t="s">
        <v>157</v>
      </c>
      <c r="C14503" s="113">
        <v>2003</v>
      </c>
      <c r="D14503" s="113" t="s">
        <v>122</v>
      </c>
      <c r="E14503" s="113" t="s">
        <v>129</v>
      </c>
      <c r="F14503" s="113" t="s">
        <v>200</v>
      </c>
      <c r="G14503" s="113">
        <v>1.0094278999999999E-2</v>
      </c>
    </row>
    <row r="14504" spans="1:7" x14ac:dyDescent="0.25">
      <c r="A14504" s="108" t="str">
        <f t="shared" si="226"/>
        <v>KG_2003_NATIONAL TOTAL_HCB</v>
      </c>
      <c r="B14504" s="113" t="s">
        <v>157</v>
      </c>
      <c r="C14504" s="113">
        <v>2003</v>
      </c>
      <c r="D14504" s="113" t="s">
        <v>122</v>
      </c>
      <c r="E14504" s="113" t="s">
        <v>130</v>
      </c>
      <c r="F14504" s="113" t="s">
        <v>200</v>
      </c>
      <c r="G14504" s="150">
        <v>1.0478499999999999E-7</v>
      </c>
    </row>
    <row r="14505" spans="1:7" x14ac:dyDescent="0.25">
      <c r="A14505" s="108" t="str">
        <f t="shared" si="226"/>
        <v>KG_2003_NATIONAL TOTAL_PCB</v>
      </c>
      <c r="B14505" s="113" t="s">
        <v>157</v>
      </c>
      <c r="C14505" s="113">
        <v>2003</v>
      </c>
      <c r="D14505" s="113" t="s">
        <v>122</v>
      </c>
      <c r="E14505" s="113" t="s">
        <v>259</v>
      </c>
      <c r="F14505" s="113" t="s">
        <v>200</v>
      </c>
      <c r="G14505" s="150">
        <v>2.4376140000000001E-6</v>
      </c>
    </row>
    <row r="14506" spans="1:7" x14ac:dyDescent="0.25">
      <c r="A14506" s="108" t="str">
        <f t="shared" si="226"/>
        <v>KG_2003_1A3(FS)_NMVOC</v>
      </c>
      <c r="B14506" s="113" t="s">
        <v>157</v>
      </c>
      <c r="C14506" s="113">
        <v>2003</v>
      </c>
      <c r="D14506" s="113" t="s">
        <v>132</v>
      </c>
      <c r="E14506" s="113" t="s">
        <v>123</v>
      </c>
      <c r="F14506" s="113" t="s">
        <v>200</v>
      </c>
      <c r="G14506" s="113">
        <v>0.50831499999999996</v>
      </c>
    </row>
    <row r="14507" spans="1:7" x14ac:dyDescent="0.25">
      <c r="A14507" s="108" t="str">
        <f t="shared" si="226"/>
        <v>KG_2003_1A3(FS)_PM2.5</v>
      </c>
      <c r="B14507" s="113" t="s">
        <v>157</v>
      </c>
      <c r="C14507" s="113">
        <v>2003</v>
      </c>
      <c r="D14507" s="113" t="s">
        <v>132</v>
      </c>
      <c r="E14507" s="113" t="s">
        <v>203</v>
      </c>
      <c r="F14507" s="113" t="s">
        <v>200</v>
      </c>
      <c r="G14507" s="113">
        <v>3.82798336E-2</v>
      </c>
    </row>
    <row r="14508" spans="1:7" x14ac:dyDescent="0.25">
      <c r="A14508" s="108" t="str">
        <f t="shared" si="226"/>
        <v>KG_2003_3D_NOx</v>
      </c>
      <c r="B14508" s="113" t="s">
        <v>157</v>
      </c>
      <c r="C14508" s="113">
        <v>2003</v>
      </c>
      <c r="D14508" s="113" t="s">
        <v>206</v>
      </c>
      <c r="E14508" s="113" t="s">
        <v>199</v>
      </c>
      <c r="F14508" s="113" t="s">
        <v>200</v>
      </c>
      <c r="G14508" s="113">
        <v>1.0087E-2</v>
      </c>
    </row>
    <row r="14509" spans="1:7" x14ac:dyDescent="0.25">
      <c r="A14509" s="108" t="str">
        <f t="shared" si="226"/>
        <v>KG_2004_NATIONAL TOTAL_NOx</v>
      </c>
      <c r="B14509" s="113" t="s">
        <v>157</v>
      </c>
      <c r="C14509" s="113">
        <v>2004</v>
      </c>
      <c r="D14509" s="113" t="s">
        <v>122</v>
      </c>
      <c r="E14509" s="113" t="s">
        <v>199</v>
      </c>
      <c r="F14509" s="113" t="s">
        <v>200</v>
      </c>
      <c r="G14509" s="113">
        <v>8.8299193632499993</v>
      </c>
    </row>
    <row r="14510" spans="1:7" x14ac:dyDescent="0.25">
      <c r="A14510" s="108" t="str">
        <f t="shared" si="226"/>
        <v>KG_2004_NATIONAL TOTAL_NMVOC</v>
      </c>
      <c r="B14510" s="113" t="s">
        <v>157</v>
      </c>
      <c r="C14510" s="113">
        <v>2004</v>
      </c>
      <c r="D14510" s="113" t="s">
        <v>122</v>
      </c>
      <c r="E14510" s="113" t="s">
        <v>123</v>
      </c>
      <c r="F14510" s="113" t="s">
        <v>200</v>
      </c>
      <c r="G14510" s="113">
        <v>44.6435016995</v>
      </c>
    </row>
    <row r="14511" spans="1:7" x14ac:dyDescent="0.25">
      <c r="A14511" s="108" t="str">
        <f t="shared" si="226"/>
        <v>KG_2004_NATIONAL TOTAL_SOx</v>
      </c>
      <c r="B14511" s="113" t="s">
        <v>157</v>
      </c>
      <c r="C14511" s="113">
        <v>2004</v>
      </c>
      <c r="D14511" s="113" t="s">
        <v>122</v>
      </c>
      <c r="E14511" s="113" t="s">
        <v>201</v>
      </c>
      <c r="F14511" s="113" t="s">
        <v>200</v>
      </c>
      <c r="G14511" s="113">
        <v>27.101444666666701</v>
      </c>
    </row>
    <row r="14512" spans="1:7" x14ac:dyDescent="0.25">
      <c r="A14512" s="108" t="str">
        <f t="shared" si="226"/>
        <v>KG_2004_NATIONAL TOTAL_NH3</v>
      </c>
      <c r="B14512" s="113" t="s">
        <v>157</v>
      </c>
      <c r="C14512" s="113">
        <v>2004</v>
      </c>
      <c r="D14512" s="113" t="s">
        <v>122</v>
      </c>
      <c r="E14512" s="113" t="s">
        <v>124</v>
      </c>
      <c r="F14512" s="113" t="s">
        <v>200</v>
      </c>
      <c r="G14512" s="113">
        <v>38.251861535000003</v>
      </c>
    </row>
    <row r="14513" spans="1:7" x14ac:dyDescent="0.25">
      <c r="A14513" s="108" t="str">
        <f t="shared" si="226"/>
        <v>KG_2004_NATIONAL TOTAL_PM2.5</v>
      </c>
      <c r="B14513" s="113" t="s">
        <v>157</v>
      </c>
      <c r="C14513" s="113">
        <v>2004</v>
      </c>
      <c r="D14513" s="113" t="s">
        <v>122</v>
      </c>
      <c r="E14513" s="113" t="s">
        <v>203</v>
      </c>
      <c r="F14513" s="113" t="s">
        <v>200</v>
      </c>
      <c r="G14513" s="113">
        <v>12.199503268500001</v>
      </c>
    </row>
    <row r="14514" spans="1:7" x14ac:dyDescent="0.25">
      <c r="A14514" s="108" t="str">
        <f t="shared" si="226"/>
        <v>KG_2004_NATIONAL TOTAL_Pb</v>
      </c>
      <c r="B14514" s="113" t="s">
        <v>157</v>
      </c>
      <c r="C14514" s="113">
        <v>2004</v>
      </c>
      <c r="D14514" s="113" t="s">
        <v>122</v>
      </c>
      <c r="E14514" s="113" t="s">
        <v>125</v>
      </c>
      <c r="F14514" s="113" t="s">
        <v>200</v>
      </c>
      <c r="G14514" s="113">
        <v>2.27451E-3</v>
      </c>
    </row>
    <row r="14515" spans="1:7" x14ac:dyDescent="0.25">
      <c r="A14515" s="108" t="str">
        <f t="shared" si="226"/>
        <v>KG_2004_NATIONAL TOTAL_Cd</v>
      </c>
      <c r="B14515" s="113" t="s">
        <v>157</v>
      </c>
      <c r="C14515" s="113">
        <v>2004</v>
      </c>
      <c r="D14515" s="113" t="s">
        <v>122</v>
      </c>
      <c r="E14515" s="113" t="s">
        <v>126</v>
      </c>
      <c r="F14515" s="113" t="s">
        <v>200</v>
      </c>
      <c r="G14515" s="113">
        <v>1.6331019999999999E-4</v>
      </c>
    </row>
    <row r="14516" spans="1:7" x14ac:dyDescent="0.25">
      <c r="A14516" s="108" t="str">
        <f t="shared" si="226"/>
        <v>KG_2004_NATIONAL TOTAL_Hg</v>
      </c>
      <c r="B14516" s="113" t="s">
        <v>157</v>
      </c>
      <c r="C14516" s="113">
        <v>2004</v>
      </c>
      <c r="D14516" s="113" t="s">
        <v>122</v>
      </c>
      <c r="E14516" s="113" t="s">
        <v>127</v>
      </c>
      <c r="F14516" s="113" t="s">
        <v>200</v>
      </c>
      <c r="G14516" s="113">
        <v>1.3271999999999999E-4</v>
      </c>
    </row>
    <row r="14517" spans="1:7" x14ac:dyDescent="0.25">
      <c r="A14517" s="108" t="str">
        <f t="shared" si="226"/>
        <v>KG_2004_NATIONAL TOTAL_DIOX</v>
      </c>
      <c r="B14517" s="113" t="s">
        <v>157</v>
      </c>
      <c r="C14517" s="113">
        <v>2004</v>
      </c>
      <c r="D14517" s="113" t="s">
        <v>122</v>
      </c>
      <c r="E14517" s="113" t="s">
        <v>128</v>
      </c>
      <c r="F14517" s="113" t="s">
        <v>200</v>
      </c>
      <c r="G14517" s="150">
        <v>1.5290661999999999E-8</v>
      </c>
    </row>
    <row r="14518" spans="1:7" x14ac:dyDescent="0.25">
      <c r="A14518" s="108" t="str">
        <f t="shared" si="226"/>
        <v>KG_2004_NATIONAL TOTAL_PAH</v>
      </c>
      <c r="B14518" s="113" t="s">
        <v>157</v>
      </c>
      <c r="C14518" s="113">
        <v>2004</v>
      </c>
      <c r="D14518" s="113" t="s">
        <v>122</v>
      </c>
      <c r="E14518" s="113" t="s">
        <v>129</v>
      </c>
      <c r="F14518" s="113" t="s">
        <v>200</v>
      </c>
      <c r="G14518" s="113">
        <v>1.0345056E-2</v>
      </c>
    </row>
    <row r="14519" spans="1:7" x14ac:dyDescent="0.25">
      <c r="A14519" s="108" t="str">
        <f t="shared" si="226"/>
        <v>KG_2004_NATIONAL TOTAL_HCB</v>
      </c>
      <c r="B14519" s="113" t="s">
        <v>157</v>
      </c>
      <c r="C14519" s="113">
        <v>2004</v>
      </c>
      <c r="D14519" s="113" t="s">
        <v>122</v>
      </c>
      <c r="E14519" s="113" t="s">
        <v>130</v>
      </c>
      <c r="F14519" s="113" t="s">
        <v>200</v>
      </c>
      <c r="G14519" s="150">
        <v>1.068E-7</v>
      </c>
    </row>
    <row r="14520" spans="1:7" x14ac:dyDescent="0.25">
      <c r="A14520" s="108" t="str">
        <f t="shared" si="226"/>
        <v>KG_2004_NATIONAL TOTAL_PCB</v>
      </c>
      <c r="B14520" s="113" t="s">
        <v>157</v>
      </c>
      <c r="C14520" s="113">
        <v>2004</v>
      </c>
      <c r="D14520" s="113" t="s">
        <v>122</v>
      </c>
      <c r="E14520" s="113" t="s">
        <v>259</v>
      </c>
      <c r="F14520" s="113" t="s">
        <v>200</v>
      </c>
      <c r="G14520" s="150">
        <v>2.513917E-6</v>
      </c>
    </row>
    <row r="14521" spans="1:7" x14ac:dyDescent="0.25">
      <c r="A14521" s="108" t="str">
        <f t="shared" si="226"/>
        <v>KG_2004_1A3(FS)_NMVOC</v>
      </c>
      <c r="B14521" s="113" t="s">
        <v>157</v>
      </c>
      <c r="C14521" s="113">
        <v>2004</v>
      </c>
      <c r="D14521" s="113" t="s">
        <v>132</v>
      </c>
      <c r="E14521" s="113" t="s">
        <v>123</v>
      </c>
      <c r="F14521" s="113" t="s">
        <v>200</v>
      </c>
      <c r="G14521" s="113">
        <v>0.530339</v>
      </c>
    </row>
    <row r="14522" spans="1:7" x14ac:dyDescent="0.25">
      <c r="A14522" s="108" t="str">
        <f t="shared" si="226"/>
        <v>KG_2004_1A3(FS)_PM2.5</v>
      </c>
      <c r="B14522" s="113" t="s">
        <v>157</v>
      </c>
      <c r="C14522" s="113">
        <v>2004</v>
      </c>
      <c r="D14522" s="113" t="s">
        <v>132</v>
      </c>
      <c r="E14522" s="113" t="s">
        <v>203</v>
      </c>
      <c r="F14522" s="113" t="s">
        <v>200</v>
      </c>
      <c r="G14522" s="113">
        <v>3.9938432000000003E-2</v>
      </c>
    </row>
    <row r="14523" spans="1:7" x14ac:dyDescent="0.25">
      <c r="A14523" s="108" t="str">
        <f t="shared" si="226"/>
        <v>KG_2004_3D_NOx</v>
      </c>
      <c r="B14523" s="113" t="s">
        <v>157</v>
      </c>
      <c r="C14523" s="113">
        <v>2004</v>
      </c>
      <c r="D14523" s="113" t="s">
        <v>206</v>
      </c>
      <c r="E14523" s="113" t="s">
        <v>199</v>
      </c>
      <c r="F14523" s="113" t="s">
        <v>200</v>
      </c>
      <c r="G14523" s="113">
        <v>1.0208999999999999E-2</v>
      </c>
    </row>
    <row r="14524" spans="1:7" x14ac:dyDescent="0.25">
      <c r="A14524" s="108" t="str">
        <f t="shared" si="226"/>
        <v>KG_2005_NATIONAL TOTAL_NOx</v>
      </c>
      <c r="B14524" s="113" t="s">
        <v>157</v>
      </c>
      <c r="C14524" s="113">
        <v>2005</v>
      </c>
      <c r="D14524" s="113" t="s">
        <v>122</v>
      </c>
      <c r="E14524" s="113" t="s">
        <v>199</v>
      </c>
      <c r="F14524" s="113" t="s">
        <v>200</v>
      </c>
      <c r="G14524" s="113">
        <v>8.6452202274999994</v>
      </c>
    </row>
    <row r="14525" spans="1:7" x14ac:dyDescent="0.25">
      <c r="A14525" s="108" t="str">
        <f t="shared" si="226"/>
        <v>KG_2005_NATIONAL TOTAL_NMVOC</v>
      </c>
      <c r="B14525" s="113" t="s">
        <v>157</v>
      </c>
      <c r="C14525" s="113">
        <v>2005</v>
      </c>
      <c r="D14525" s="113" t="s">
        <v>122</v>
      </c>
      <c r="E14525" s="113" t="s">
        <v>123</v>
      </c>
      <c r="F14525" s="113" t="s">
        <v>200</v>
      </c>
      <c r="G14525" s="113">
        <v>44.249393984000001</v>
      </c>
    </row>
    <row r="14526" spans="1:7" x14ac:dyDescent="0.25">
      <c r="A14526" s="108" t="str">
        <f t="shared" si="226"/>
        <v>KG_2005_NATIONAL TOTAL_SOx</v>
      </c>
      <c r="B14526" s="113" t="s">
        <v>157</v>
      </c>
      <c r="C14526" s="113">
        <v>2005</v>
      </c>
      <c r="D14526" s="113" t="s">
        <v>122</v>
      </c>
      <c r="E14526" s="113" t="s">
        <v>201</v>
      </c>
      <c r="F14526" s="113" t="s">
        <v>200</v>
      </c>
      <c r="G14526" s="113">
        <v>27.689681</v>
      </c>
    </row>
    <row r="14527" spans="1:7" x14ac:dyDescent="0.25">
      <c r="A14527" s="108" t="str">
        <f t="shared" si="226"/>
        <v>KG_2005_NATIONAL TOTAL_NH3</v>
      </c>
      <c r="B14527" s="113" t="s">
        <v>157</v>
      </c>
      <c r="C14527" s="113">
        <v>2005</v>
      </c>
      <c r="D14527" s="113" t="s">
        <v>122</v>
      </c>
      <c r="E14527" s="113" t="s">
        <v>124</v>
      </c>
      <c r="F14527" s="113" t="s">
        <v>200</v>
      </c>
      <c r="G14527" s="113">
        <v>39.264330370000003</v>
      </c>
    </row>
    <row r="14528" spans="1:7" x14ac:dyDescent="0.25">
      <c r="A14528" s="108" t="str">
        <f t="shared" si="226"/>
        <v>KG_2005_NATIONAL TOTAL_PM2.5</v>
      </c>
      <c r="B14528" s="113" t="s">
        <v>157</v>
      </c>
      <c r="C14528" s="113">
        <v>2005</v>
      </c>
      <c r="D14528" s="113" t="s">
        <v>122</v>
      </c>
      <c r="E14528" s="113" t="s">
        <v>203</v>
      </c>
      <c r="F14528" s="113" t="s">
        <v>200</v>
      </c>
      <c r="G14528" s="113">
        <v>12.215756985900001</v>
      </c>
    </row>
    <row r="14529" spans="1:7" x14ac:dyDescent="0.25">
      <c r="A14529" s="108" t="str">
        <f t="shared" si="226"/>
        <v>KG_2005_NATIONAL TOTAL_Pb</v>
      </c>
      <c r="B14529" s="113" t="s">
        <v>157</v>
      </c>
      <c r="C14529" s="113">
        <v>2005</v>
      </c>
      <c r="D14529" s="113" t="s">
        <v>122</v>
      </c>
      <c r="E14529" s="113" t="s">
        <v>125</v>
      </c>
      <c r="F14529" s="113" t="s">
        <v>200</v>
      </c>
      <c r="G14529" s="113">
        <v>2.3316330000000001E-3</v>
      </c>
    </row>
    <row r="14530" spans="1:7" x14ac:dyDescent="0.25">
      <c r="A14530" s="108" t="str">
        <f t="shared" ref="A14530:A14593" si="227">CONCATENATE(B14530,"_",C14530,"_",D14530,"_",E14530)</f>
        <v>KG_2005_NATIONAL TOTAL_Cd</v>
      </c>
      <c r="B14530" s="113" t="s">
        <v>157</v>
      </c>
      <c r="C14530" s="113">
        <v>2005</v>
      </c>
      <c r="D14530" s="113" t="s">
        <v>122</v>
      </c>
      <c r="E14530" s="113" t="s">
        <v>126</v>
      </c>
      <c r="F14530" s="113" t="s">
        <v>200</v>
      </c>
      <c r="G14530" s="113">
        <v>1.6551510000000001E-4</v>
      </c>
    </row>
    <row r="14531" spans="1:7" x14ac:dyDescent="0.25">
      <c r="A14531" s="108" t="str">
        <f t="shared" si="227"/>
        <v>KG_2005_NATIONAL TOTAL_Hg</v>
      </c>
      <c r="B14531" s="113" t="s">
        <v>157</v>
      </c>
      <c r="C14531" s="113">
        <v>2005</v>
      </c>
      <c r="D14531" s="113" t="s">
        <v>122</v>
      </c>
      <c r="E14531" s="113" t="s">
        <v>127</v>
      </c>
      <c r="F14531" s="113" t="s">
        <v>200</v>
      </c>
      <c r="G14531" s="113">
        <v>1.3655899999999999E-4</v>
      </c>
    </row>
    <row r="14532" spans="1:7" x14ac:dyDescent="0.25">
      <c r="A14532" s="108" t="str">
        <f t="shared" si="227"/>
        <v>KG_2005_NATIONAL TOTAL_DIOX</v>
      </c>
      <c r="B14532" s="113" t="s">
        <v>157</v>
      </c>
      <c r="C14532" s="113">
        <v>2005</v>
      </c>
      <c r="D14532" s="113" t="s">
        <v>122</v>
      </c>
      <c r="E14532" s="113" t="s">
        <v>128</v>
      </c>
      <c r="F14532" s="113" t="s">
        <v>200</v>
      </c>
      <c r="G14532" s="150">
        <v>1.5348163999999999E-8</v>
      </c>
    </row>
    <row r="14533" spans="1:7" x14ac:dyDescent="0.25">
      <c r="A14533" s="108" t="str">
        <f t="shared" si="227"/>
        <v>KG_2005_NATIONAL TOTAL_PAH</v>
      </c>
      <c r="B14533" s="113" t="s">
        <v>157</v>
      </c>
      <c r="C14533" s="113">
        <v>2005</v>
      </c>
      <c r="D14533" s="113" t="s">
        <v>122</v>
      </c>
      <c r="E14533" s="113" t="s">
        <v>129</v>
      </c>
      <c r="F14533" s="113" t="s">
        <v>200</v>
      </c>
      <c r="G14533" s="113">
        <v>1.0511176000000001E-2</v>
      </c>
    </row>
    <row r="14534" spans="1:7" x14ac:dyDescent="0.25">
      <c r="A14534" s="108" t="str">
        <f t="shared" si="227"/>
        <v>KG_2005_NATIONAL TOTAL_HCB</v>
      </c>
      <c r="B14534" s="113" t="s">
        <v>157</v>
      </c>
      <c r="C14534" s="113">
        <v>2005</v>
      </c>
      <c r="D14534" s="113" t="s">
        <v>122</v>
      </c>
      <c r="E14534" s="113" t="s">
        <v>130</v>
      </c>
      <c r="F14534" s="113" t="s">
        <v>200</v>
      </c>
      <c r="G14534" s="150">
        <v>1.08779E-7</v>
      </c>
    </row>
    <row r="14535" spans="1:7" x14ac:dyDescent="0.25">
      <c r="A14535" s="108" t="str">
        <f t="shared" si="227"/>
        <v>KG_2005_NATIONAL TOTAL_PCB</v>
      </c>
      <c r="B14535" s="113" t="s">
        <v>157</v>
      </c>
      <c r="C14535" s="113">
        <v>2005</v>
      </c>
      <c r="D14535" s="113" t="s">
        <v>122</v>
      </c>
      <c r="E14535" s="113" t="s">
        <v>259</v>
      </c>
      <c r="F14535" s="113" t="s">
        <v>200</v>
      </c>
      <c r="G14535" s="150">
        <v>2.5898939999999998E-6</v>
      </c>
    </row>
    <row r="14536" spans="1:7" x14ac:dyDescent="0.25">
      <c r="A14536" s="108" t="str">
        <f t="shared" si="227"/>
        <v>KG_2005_1A3(FS)_NMVOC</v>
      </c>
      <c r="B14536" s="113" t="s">
        <v>157</v>
      </c>
      <c r="C14536" s="113">
        <v>2005</v>
      </c>
      <c r="D14536" s="113" t="s">
        <v>132</v>
      </c>
      <c r="E14536" s="113" t="s">
        <v>123</v>
      </c>
      <c r="F14536" s="113" t="s">
        <v>200</v>
      </c>
      <c r="G14536" s="113">
        <v>0.54412099999999997</v>
      </c>
    </row>
    <row r="14537" spans="1:7" x14ac:dyDescent="0.25">
      <c r="A14537" s="108" t="str">
        <f t="shared" si="227"/>
        <v>KG_2005_1A3(FS)_PM2.5</v>
      </c>
      <c r="B14537" s="113" t="s">
        <v>157</v>
      </c>
      <c r="C14537" s="113">
        <v>2005</v>
      </c>
      <c r="D14537" s="113" t="s">
        <v>132</v>
      </c>
      <c r="E14537" s="113" t="s">
        <v>203</v>
      </c>
      <c r="F14537" s="113" t="s">
        <v>200</v>
      </c>
      <c r="G14537" s="113">
        <v>4.0976342399999997E-2</v>
      </c>
    </row>
    <row r="14538" spans="1:7" x14ac:dyDescent="0.25">
      <c r="A14538" s="108" t="str">
        <f t="shared" si="227"/>
        <v>KG_2005_3D_NOx</v>
      </c>
      <c r="B14538" s="113" t="s">
        <v>157</v>
      </c>
      <c r="C14538" s="113">
        <v>2005</v>
      </c>
      <c r="D14538" s="113" t="s">
        <v>206</v>
      </c>
      <c r="E14538" s="113" t="s">
        <v>199</v>
      </c>
      <c r="F14538" s="113" t="s">
        <v>200</v>
      </c>
      <c r="G14538" s="113">
        <v>1.0325000000000001E-2</v>
      </c>
    </row>
    <row r="14539" spans="1:7" x14ac:dyDescent="0.25">
      <c r="A14539" s="108" t="str">
        <f t="shared" si="227"/>
        <v>KG_2006_NATIONAL TOTAL_NOx</v>
      </c>
      <c r="B14539" s="113" t="s">
        <v>157</v>
      </c>
      <c r="C14539" s="113">
        <v>2006</v>
      </c>
      <c r="D14539" s="113" t="s">
        <v>122</v>
      </c>
      <c r="E14539" s="113" t="s">
        <v>199</v>
      </c>
      <c r="F14539" s="113" t="s">
        <v>200</v>
      </c>
      <c r="G14539" s="113">
        <v>9.8198280782499996</v>
      </c>
    </row>
    <row r="14540" spans="1:7" x14ac:dyDescent="0.25">
      <c r="A14540" s="108" t="str">
        <f t="shared" si="227"/>
        <v>KG_2006_NATIONAL TOTAL_NMVOC</v>
      </c>
      <c r="B14540" s="113" t="s">
        <v>157</v>
      </c>
      <c r="C14540" s="113">
        <v>2006</v>
      </c>
      <c r="D14540" s="113" t="s">
        <v>122</v>
      </c>
      <c r="E14540" s="113" t="s">
        <v>123</v>
      </c>
      <c r="F14540" s="113" t="s">
        <v>200</v>
      </c>
      <c r="G14540" s="113">
        <v>45.237774346499997</v>
      </c>
    </row>
    <row r="14541" spans="1:7" x14ac:dyDescent="0.25">
      <c r="A14541" s="108" t="str">
        <f t="shared" si="227"/>
        <v>KG_2006_NATIONAL TOTAL_SOx</v>
      </c>
      <c r="B14541" s="113" t="s">
        <v>157</v>
      </c>
      <c r="C14541" s="113">
        <v>2006</v>
      </c>
      <c r="D14541" s="113" t="s">
        <v>122</v>
      </c>
      <c r="E14541" s="113" t="s">
        <v>201</v>
      </c>
      <c r="F14541" s="113" t="s">
        <v>200</v>
      </c>
      <c r="G14541" s="113">
        <v>27.852788333333301</v>
      </c>
    </row>
    <row r="14542" spans="1:7" x14ac:dyDescent="0.25">
      <c r="A14542" s="108" t="str">
        <f t="shared" si="227"/>
        <v>KG_2006_NATIONAL TOTAL_NH3</v>
      </c>
      <c r="B14542" s="113" t="s">
        <v>157</v>
      </c>
      <c r="C14542" s="113">
        <v>2006</v>
      </c>
      <c r="D14542" s="113" t="s">
        <v>122</v>
      </c>
      <c r="E14542" s="113" t="s">
        <v>124</v>
      </c>
      <c r="F14542" s="113" t="s">
        <v>200</v>
      </c>
      <c r="G14542" s="113">
        <v>41.977046895000001</v>
      </c>
    </row>
    <row r="14543" spans="1:7" x14ac:dyDescent="0.25">
      <c r="A14543" s="108" t="str">
        <f t="shared" si="227"/>
        <v>KG_2006_NATIONAL TOTAL_PM2.5</v>
      </c>
      <c r="B14543" s="113" t="s">
        <v>157</v>
      </c>
      <c r="C14543" s="113">
        <v>2006</v>
      </c>
      <c r="D14543" s="113" t="s">
        <v>122</v>
      </c>
      <c r="E14543" s="113" t="s">
        <v>203</v>
      </c>
      <c r="F14543" s="113" t="s">
        <v>200</v>
      </c>
      <c r="G14543" s="113">
        <v>12.702379579800001</v>
      </c>
    </row>
    <row r="14544" spans="1:7" x14ac:dyDescent="0.25">
      <c r="A14544" s="108" t="str">
        <f t="shared" si="227"/>
        <v>KG_2006_NATIONAL TOTAL_Pb</v>
      </c>
      <c r="B14544" s="113" t="s">
        <v>157</v>
      </c>
      <c r="C14544" s="113">
        <v>2006</v>
      </c>
      <c r="D14544" s="113" t="s">
        <v>122</v>
      </c>
      <c r="E14544" s="113" t="s">
        <v>125</v>
      </c>
      <c r="F14544" s="113" t="s">
        <v>200</v>
      </c>
      <c r="G14544" s="113">
        <v>2.4048300000000002E-3</v>
      </c>
    </row>
    <row r="14545" spans="1:7" x14ac:dyDescent="0.25">
      <c r="A14545" s="108" t="str">
        <f t="shared" si="227"/>
        <v>KG_2006_NATIONAL TOTAL_Cd</v>
      </c>
      <c r="B14545" s="113" t="s">
        <v>157</v>
      </c>
      <c r="C14545" s="113">
        <v>2006</v>
      </c>
      <c r="D14545" s="113" t="s">
        <v>122</v>
      </c>
      <c r="E14545" s="113" t="s">
        <v>126</v>
      </c>
      <c r="F14545" s="113" t="s">
        <v>200</v>
      </c>
      <c r="G14545" s="113">
        <v>1.6708310000000001E-4</v>
      </c>
    </row>
    <row r="14546" spans="1:7" x14ac:dyDescent="0.25">
      <c r="A14546" s="108" t="str">
        <f t="shared" si="227"/>
        <v>KG_2006_NATIONAL TOTAL_Hg</v>
      </c>
      <c r="B14546" s="113" t="s">
        <v>157</v>
      </c>
      <c r="C14546" s="113">
        <v>2006</v>
      </c>
      <c r="D14546" s="113" t="s">
        <v>122</v>
      </c>
      <c r="E14546" s="113" t="s">
        <v>127</v>
      </c>
      <c r="F14546" s="113" t="s">
        <v>200</v>
      </c>
      <c r="G14546" s="113">
        <v>1.3996200000000001E-4</v>
      </c>
    </row>
    <row r="14547" spans="1:7" x14ac:dyDescent="0.25">
      <c r="A14547" s="108" t="str">
        <f t="shared" si="227"/>
        <v>KG_2006_NATIONAL TOTAL_DIOX</v>
      </c>
      <c r="B14547" s="113" t="s">
        <v>157</v>
      </c>
      <c r="C14547" s="113">
        <v>2006</v>
      </c>
      <c r="D14547" s="113" t="s">
        <v>122</v>
      </c>
      <c r="E14547" s="113" t="s">
        <v>128</v>
      </c>
      <c r="F14547" s="113" t="s">
        <v>200</v>
      </c>
      <c r="G14547" s="150">
        <v>1.6272808000000001E-8</v>
      </c>
    </row>
    <row r="14548" spans="1:7" x14ac:dyDescent="0.25">
      <c r="A14548" s="108" t="str">
        <f t="shared" si="227"/>
        <v>KG_2006_NATIONAL TOTAL_PAH</v>
      </c>
      <c r="B14548" s="113" t="s">
        <v>157</v>
      </c>
      <c r="C14548" s="113">
        <v>2006</v>
      </c>
      <c r="D14548" s="113" t="s">
        <v>122</v>
      </c>
      <c r="E14548" s="113" t="s">
        <v>129</v>
      </c>
      <c r="F14548" s="113" t="s">
        <v>200</v>
      </c>
      <c r="G14548" s="113">
        <v>1.1368110000000001E-2</v>
      </c>
    </row>
    <row r="14549" spans="1:7" x14ac:dyDescent="0.25">
      <c r="A14549" s="108" t="str">
        <f t="shared" si="227"/>
        <v>KG_2006_NATIONAL TOTAL_HCB</v>
      </c>
      <c r="B14549" s="113" t="s">
        <v>157</v>
      </c>
      <c r="C14549" s="113">
        <v>2006</v>
      </c>
      <c r="D14549" s="113" t="s">
        <v>122</v>
      </c>
      <c r="E14549" s="113" t="s">
        <v>130</v>
      </c>
      <c r="F14549" s="113" t="s">
        <v>200</v>
      </c>
      <c r="G14549" s="150">
        <v>1.08014E-7</v>
      </c>
    </row>
    <row r="14550" spans="1:7" x14ac:dyDescent="0.25">
      <c r="A14550" s="108" t="str">
        <f t="shared" si="227"/>
        <v>KG_2006_NATIONAL TOTAL_PCB</v>
      </c>
      <c r="B14550" s="113" t="s">
        <v>157</v>
      </c>
      <c r="C14550" s="113">
        <v>2006</v>
      </c>
      <c r="D14550" s="113" t="s">
        <v>122</v>
      </c>
      <c r="E14550" s="113" t="s">
        <v>259</v>
      </c>
      <c r="F14550" s="113" t="s">
        <v>200</v>
      </c>
      <c r="G14550" s="150">
        <v>2.7189680000000001E-6</v>
      </c>
    </row>
    <row r="14551" spans="1:7" x14ac:dyDescent="0.25">
      <c r="A14551" s="108" t="str">
        <f t="shared" si="227"/>
        <v>KG_2006_1A3(FS)_NMVOC</v>
      </c>
      <c r="B14551" s="113" t="s">
        <v>157</v>
      </c>
      <c r="C14551" s="113">
        <v>2006</v>
      </c>
      <c r="D14551" s="113" t="s">
        <v>132</v>
      </c>
      <c r="E14551" s="113" t="s">
        <v>123</v>
      </c>
      <c r="F14551" s="113" t="s">
        <v>200</v>
      </c>
      <c r="G14551" s="113">
        <v>0.59384700000000001</v>
      </c>
    </row>
    <row r="14552" spans="1:7" x14ac:dyDescent="0.25">
      <c r="A14552" s="108" t="str">
        <f t="shared" si="227"/>
        <v>KG_2006_1A3(FS)_PM2.5</v>
      </c>
      <c r="B14552" s="113" t="s">
        <v>157</v>
      </c>
      <c r="C14552" s="113">
        <v>2006</v>
      </c>
      <c r="D14552" s="113" t="s">
        <v>132</v>
      </c>
      <c r="E14552" s="113" t="s">
        <v>203</v>
      </c>
      <c r="F14552" s="113" t="s">
        <v>200</v>
      </c>
      <c r="G14552" s="113">
        <v>4.4721052800000001E-2</v>
      </c>
    </row>
    <row r="14553" spans="1:7" x14ac:dyDescent="0.25">
      <c r="A14553" s="108" t="str">
        <f t="shared" si="227"/>
        <v>KG_2006_3D_NOx</v>
      </c>
      <c r="B14553" s="113" t="s">
        <v>157</v>
      </c>
      <c r="C14553" s="113">
        <v>2006</v>
      </c>
      <c r="D14553" s="113" t="s">
        <v>206</v>
      </c>
      <c r="E14553" s="113" t="s">
        <v>199</v>
      </c>
      <c r="F14553" s="113" t="s">
        <v>200</v>
      </c>
      <c r="G14553" s="113">
        <v>1.1504369999999999</v>
      </c>
    </row>
    <row r="14554" spans="1:7" x14ac:dyDescent="0.25">
      <c r="A14554" s="108" t="str">
        <f t="shared" si="227"/>
        <v>KG_2007_NATIONAL TOTAL_NOx</v>
      </c>
      <c r="B14554" s="113" t="s">
        <v>157</v>
      </c>
      <c r="C14554" s="113">
        <v>2007</v>
      </c>
      <c r="D14554" s="113" t="s">
        <v>122</v>
      </c>
      <c r="E14554" s="113" t="s">
        <v>199</v>
      </c>
      <c r="F14554" s="113" t="s">
        <v>200</v>
      </c>
      <c r="G14554" s="113">
        <v>11.9864012905</v>
      </c>
    </row>
    <row r="14555" spans="1:7" x14ac:dyDescent="0.25">
      <c r="A14555" s="108" t="str">
        <f t="shared" si="227"/>
        <v>KG_2007_NATIONAL TOTAL_NMVOC</v>
      </c>
      <c r="B14555" s="113" t="s">
        <v>157</v>
      </c>
      <c r="C14555" s="113">
        <v>2007</v>
      </c>
      <c r="D14555" s="113" t="s">
        <v>122</v>
      </c>
      <c r="E14555" s="113" t="s">
        <v>123</v>
      </c>
      <c r="F14555" s="113" t="s">
        <v>200</v>
      </c>
      <c r="G14555" s="113">
        <v>46.373139778000002</v>
      </c>
    </row>
    <row r="14556" spans="1:7" x14ac:dyDescent="0.25">
      <c r="A14556" s="108" t="str">
        <f t="shared" si="227"/>
        <v>KG_2007_NATIONAL TOTAL_SOx</v>
      </c>
      <c r="B14556" s="113" t="s">
        <v>157</v>
      </c>
      <c r="C14556" s="113">
        <v>2007</v>
      </c>
      <c r="D14556" s="113" t="s">
        <v>122</v>
      </c>
      <c r="E14556" s="113" t="s">
        <v>201</v>
      </c>
      <c r="F14556" s="113" t="s">
        <v>200</v>
      </c>
      <c r="G14556" s="113">
        <v>28.770551333333302</v>
      </c>
    </row>
    <row r="14557" spans="1:7" x14ac:dyDescent="0.25">
      <c r="A14557" s="108" t="str">
        <f t="shared" si="227"/>
        <v>KG_2007_NATIONAL TOTAL_NH3</v>
      </c>
      <c r="B14557" s="113" t="s">
        <v>157</v>
      </c>
      <c r="C14557" s="113">
        <v>2007</v>
      </c>
      <c r="D14557" s="113" t="s">
        <v>122</v>
      </c>
      <c r="E14557" s="113" t="s">
        <v>124</v>
      </c>
      <c r="F14557" s="113" t="s">
        <v>200</v>
      </c>
      <c r="G14557" s="113">
        <v>43.462628950000003</v>
      </c>
    </row>
    <row r="14558" spans="1:7" x14ac:dyDescent="0.25">
      <c r="A14558" s="108" t="str">
        <f t="shared" si="227"/>
        <v>KG_2007_NATIONAL TOTAL_PM2.5</v>
      </c>
      <c r="B14558" s="113" t="s">
        <v>157</v>
      </c>
      <c r="C14558" s="113">
        <v>2007</v>
      </c>
      <c r="D14558" s="113" t="s">
        <v>122</v>
      </c>
      <c r="E14558" s="113" t="s">
        <v>203</v>
      </c>
      <c r="F14558" s="113" t="s">
        <v>200</v>
      </c>
      <c r="G14558" s="113">
        <v>13.141794273</v>
      </c>
    </row>
    <row r="14559" spans="1:7" x14ac:dyDescent="0.25">
      <c r="A14559" s="108" t="str">
        <f t="shared" si="227"/>
        <v>KG_2007_NATIONAL TOTAL_Pb</v>
      </c>
      <c r="B14559" s="113" t="s">
        <v>157</v>
      </c>
      <c r="C14559" s="113">
        <v>2007</v>
      </c>
      <c r="D14559" s="113" t="s">
        <v>122</v>
      </c>
      <c r="E14559" s="113" t="s">
        <v>125</v>
      </c>
      <c r="F14559" s="113" t="s">
        <v>200</v>
      </c>
      <c r="G14559" s="113">
        <v>2.507376E-3</v>
      </c>
    </row>
    <row r="14560" spans="1:7" x14ac:dyDescent="0.25">
      <c r="A14560" s="108" t="str">
        <f t="shared" si="227"/>
        <v>KG_2007_NATIONAL TOTAL_Cd</v>
      </c>
      <c r="B14560" s="113" t="s">
        <v>157</v>
      </c>
      <c r="C14560" s="113">
        <v>2007</v>
      </c>
      <c r="D14560" s="113" t="s">
        <v>122</v>
      </c>
      <c r="E14560" s="113" t="s">
        <v>126</v>
      </c>
      <c r="F14560" s="113" t="s">
        <v>200</v>
      </c>
      <c r="G14560" s="113">
        <v>1.7011110000000001E-4</v>
      </c>
    </row>
    <row r="14561" spans="1:7" x14ac:dyDescent="0.25">
      <c r="A14561" s="108" t="str">
        <f t="shared" si="227"/>
        <v>KG_2007_NATIONAL TOTAL_Hg</v>
      </c>
      <c r="B14561" s="113" t="s">
        <v>157</v>
      </c>
      <c r="C14561" s="113">
        <v>2007</v>
      </c>
      <c r="D14561" s="113" t="s">
        <v>122</v>
      </c>
      <c r="E14561" s="113" t="s">
        <v>127</v>
      </c>
      <c r="F14561" s="113" t="s">
        <v>200</v>
      </c>
      <c r="G14561" s="113">
        <v>1.4548299999999999E-4</v>
      </c>
    </row>
    <row r="14562" spans="1:7" x14ac:dyDescent="0.25">
      <c r="A14562" s="108" t="str">
        <f t="shared" si="227"/>
        <v>KG_2007_NATIONAL TOTAL_DIOX</v>
      </c>
      <c r="B14562" s="113" t="s">
        <v>157</v>
      </c>
      <c r="C14562" s="113">
        <v>2007</v>
      </c>
      <c r="D14562" s="113" t="s">
        <v>122</v>
      </c>
      <c r="E14562" s="113" t="s">
        <v>128</v>
      </c>
      <c r="F14562" s="113" t="s">
        <v>200</v>
      </c>
      <c r="G14562" s="150">
        <v>1.6778938000000001E-8</v>
      </c>
    </row>
    <row r="14563" spans="1:7" x14ac:dyDescent="0.25">
      <c r="A14563" s="108" t="str">
        <f t="shared" si="227"/>
        <v>KG_2007_NATIONAL TOTAL_PAH</v>
      </c>
      <c r="B14563" s="113" t="s">
        <v>157</v>
      </c>
      <c r="C14563" s="113">
        <v>2007</v>
      </c>
      <c r="D14563" s="113" t="s">
        <v>122</v>
      </c>
      <c r="E14563" s="113" t="s">
        <v>129</v>
      </c>
      <c r="F14563" s="113" t="s">
        <v>200</v>
      </c>
      <c r="G14563" s="113">
        <v>1.1799888E-2</v>
      </c>
    </row>
    <row r="14564" spans="1:7" x14ac:dyDescent="0.25">
      <c r="A14564" s="108" t="str">
        <f t="shared" si="227"/>
        <v>KG_2007_NATIONAL TOTAL_HCB</v>
      </c>
      <c r="B14564" s="113" t="s">
        <v>157</v>
      </c>
      <c r="C14564" s="113">
        <v>2007</v>
      </c>
      <c r="D14564" s="113" t="s">
        <v>122</v>
      </c>
      <c r="E14564" s="113" t="s">
        <v>130</v>
      </c>
      <c r="F14564" s="113" t="s">
        <v>200</v>
      </c>
      <c r="G14564" s="150">
        <v>1.0903100000000001E-7</v>
      </c>
    </row>
    <row r="14565" spans="1:7" x14ac:dyDescent="0.25">
      <c r="A14565" s="108" t="str">
        <f t="shared" si="227"/>
        <v>KG_2007_NATIONAL TOTAL_PCB</v>
      </c>
      <c r="B14565" s="113" t="s">
        <v>157</v>
      </c>
      <c r="C14565" s="113">
        <v>2007</v>
      </c>
      <c r="D14565" s="113" t="s">
        <v>122</v>
      </c>
      <c r="E14565" s="113" t="s">
        <v>259</v>
      </c>
      <c r="F14565" s="113" t="s">
        <v>200</v>
      </c>
      <c r="G14565" s="150">
        <v>2.8576299999999999E-6</v>
      </c>
    </row>
    <row r="14566" spans="1:7" x14ac:dyDescent="0.25">
      <c r="A14566" s="108" t="str">
        <f t="shared" si="227"/>
        <v>KG_2007_1A3(FS)_NMVOC</v>
      </c>
      <c r="B14566" s="113" t="s">
        <v>157</v>
      </c>
      <c r="C14566" s="113">
        <v>2007</v>
      </c>
      <c r="D14566" s="113" t="s">
        <v>132</v>
      </c>
      <c r="E14566" s="113" t="s">
        <v>123</v>
      </c>
      <c r="F14566" s="113" t="s">
        <v>200</v>
      </c>
      <c r="G14566" s="113">
        <v>0.62498799999999999</v>
      </c>
    </row>
    <row r="14567" spans="1:7" x14ac:dyDescent="0.25">
      <c r="A14567" s="108" t="str">
        <f t="shared" si="227"/>
        <v>KG_2007_1A3(FS)_PM2.5</v>
      </c>
      <c r="B14567" s="113" t="s">
        <v>157</v>
      </c>
      <c r="C14567" s="113">
        <v>2007</v>
      </c>
      <c r="D14567" s="113" t="s">
        <v>132</v>
      </c>
      <c r="E14567" s="113" t="s">
        <v>203</v>
      </c>
      <c r="F14567" s="113" t="s">
        <v>200</v>
      </c>
      <c r="G14567" s="113">
        <v>4.7066160000000003E-2</v>
      </c>
    </row>
    <row r="14568" spans="1:7" x14ac:dyDescent="0.25">
      <c r="A14568" s="108" t="str">
        <f t="shared" si="227"/>
        <v>KG_2007_3D_NOx</v>
      </c>
      <c r="B14568" s="113" t="s">
        <v>157</v>
      </c>
      <c r="C14568" s="113">
        <v>2007</v>
      </c>
      <c r="D14568" s="113" t="s">
        <v>206</v>
      </c>
      <c r="E14568" s="113" t="s">
        <v>199</v>
      </c>
      <c r="F14568" s="113" t="s">
        <v>200</v>
      </c>
      <c r="G14568" s="113">
        <v>1.1585369999999999</v>
      </c>
    </row>
    <row r="14569" spans="1:7" x14ac:dyDescent="0.25">
      <c r="A14569" s="108" t="str">
        <f t="shared" si="227"/>
        <v>KG_2008_NATIONAL TOTAL_NOx</v>
      </c>
      <c r="B14569" s="113" t="s">
        <v>157</v>
      </c>
      <c r="C14569" s="113">
        <v>2008</v>
      </c>
      <c r="D14569" s="113" t="s">
        <v>122</v>
      </c>
      <c r="E14569" s="113" t="s">
        <v>199</v>
      </c>
      <c r="F14569" s="113" t="s">
        <v>200</v>
      </c>
      <c r="G14569" s="113">
        <v>12.472187136000001</v>
      </c>
    </row>
    <row r="14570" spans="1:7" x14ac:dyDescent="0.25">
      <c r="A14570" s="108" t="str">
        <f t="shared" si="227"/>
        <v>KG_2008_NATIONAL TOTAL_NMVOC</v>
      </c>
      <c r="B14570" s="113" t="s">
        <v>157</v>
      </c>
      <c r="C14570" s="113">
        <v>2008</v>
      </c>
      <c r="D14570" s="113" t="s">
        <v>122</v>
      </c>
      <c r="E14570" s="113" t="s">
        <v>123</v>
      </c>
      <c r="F14570" s="113" t="s">
        <v>200</v>
      </c>
      <c r="G14570" s="113">
        <v>50.037760650999999</v>
      </c>
    </row>
    <row r="14571" spans="1:7" x14ac:dyDescent="0.25">
      <c r="A14571" s="108" t="str">
        <f t="shared" si="227"/>
        <v>KG_2008_NATIONAL TOTAL_SOx</v>
      </c>
      <c r="B14571" s="113" t="s">
        <v>157</v>
      </c>
      <c r="C14571" s="113">
        <v>2008</v>
      </c>
      <c r="D14571" s="113" t="s">
        <v>122</v>
      </c>
      <c r="E14571" s="113" t="s">
        <v>201</v>
      </c>
      <c r="F14571" s="113" t="s">
        <v>200</v>
      </c>
      <c r="G14571" s="113">
        <v>37.348861999999997</v>
      </c>
    </row>
    <row r="14572" spans="1:7" x14ac:dyDescent="0.25">
      <c r="A14572" s="108" t="str">
        <f t="shared" si="227"/>
        <v>KG_2008_NATIONAL TOTAL_NH3</v>
      </c>
      <c r="B14572" s="113" t="s">
        <v>157</v>
      </c>
      <c r="C14572" s="113">
        <v>2008</v>
      </c>
      <c r="D14572" s="113" t="s">
        <v>122</v>
      </c>
      <c r="E14572" s="113" t="s">
        <v>124</v>
      </c>
      <c r="F14572" s="113" t="s">
        <v>200</v>
      </c>
      <c r="G14572" s="113">
        <v>44.837976019999999</v>
      </c>
    </row>
    <row r="14573" spans="1:7" x14ac:dyDescent="0.25">
      <c r="A14573" s="108" t="str">
        <f t="shared" si="227"/>
        <v>KG_2008_NATIONAL TOTAL_PM2.5</v>
      </c>
      <c r="B14573" s="113" t="s">
        <v>157</v>
      </c>
      <c r="C14573" s="113">
        <v>2008</v>
      </c>
      <c r="D14573" s="113" t="s">
        <v>122</v>
      </c>
      <c r="E14573" s="113" t="s">
        <v>203</v>
      </c>
      <c r="F14573" s="113" t="s">
        <v>200</v>
      </c>
      <c r="G14573" s="113">
        <v>15.3876717337</v>
      </c>
    </row>
    <row r="14574" spans="1:7" x14ac:dyDescent="0.25">
      <c r="A14574" s="108" t="str">
        <f t="shared" si="227"/>
        <v>KG_2008_NATIONAL TOTAL_Pb</v>
      </c>
      <c r="B14574" s="113" t="s">
        <v>157</v>
      </c>
      <c r="C14574" s="113">
        <v>2008</v>
      </c>
      <c r="D14574" s="113" t="s">
        <v>122</v>
      </c>
      <c r="E14574" s="113" t="s">
        <v>125</v>
      </c>
      <c r="F14574" s="113" t="s">
        <v>200</v>
      </c>
      <c r="G14574" s="113">
        <v>3.2547100000000001E-3</v>
      </c>
    </row>
    <row r="14575" spans="1:7" x14ac:dyDescent="0.25">
      <c r="A14575" s="108" t="str">
        <f t="shared" si="227"/>
        <v>KG_2008_NATIONAL TOTAL_Cd</v>
      </c>
      <c r="B14575" s="113" t="s">
        <v>157</v>
      </c>
      <c r="C14575" s="113">
        <v>2008</v>
      </c>
      <c r="D14575" s="113" t="s">
        <v>122</v>
      </c>
      <c r="E14575" s="113" t="s">
        <v>126</v>
      </c>
      <c r="F14575" s="113" t="s">
        <v>200</v>
      </c>
      <c r="G14575" s="113">
        <v>1.8291450000000001E-4</v>
      </c>
    </row>
    <row r="14576" spans="1:7" x14ac:dyDescent="0.25">
      <c r="A14576" s="108" t="str">
        <f t="shared" si="227"/>
        <v>KG_2008_NATIONAL TOTAL_Hg</v>
      </c>
      <c r="B14576" s="113" t="s">
        <v>157</v>
      </c>
      <c r="C14576" s="113">
        <v>2008</v>
      </c>
      <c r="D14576" s="113" t="s">
        <v>122</v>
      </c>
      <c r="E14576" s="113" t="s">
        <v>127</v>
      </c>
      <c r="F14576" s="113" t="s">
        <v>200</v>
      </c>
      <c r="G14576" s="113">
        <v>1.86212E-4</v>
      </c>
    </row>
    <row r="14577" spans="1:7" x14ac:dyDescent="0.25">
      <c r="A14577" s="108" t="str">
        <f t="shared" si="227"/>
        <v>KG_2008_NATIONAL TOTAL_DIOX</v>
      </c>
      <c r="B14577" s="113" t="s">
        <v>157</v>
      </c>
      <c r="C14577" s="113">
        <v>2008</v>
      </c>
      <c r="D14577" s="113" t="s">
        <v>122</v>
      </c>
      <c r="E14577" s="113" t="s">
        <v>128</v>
      </c>
      <c r="F14577" s="113" t="s">
        <v>200</v>
      </c>
      <c r="G14577" s="150">
        <v>2.1517654E-8</v>
      </c>
    </row>
    <row r="14578" spans="1:7" x14ac:dyDescent="0.25">
      <c r="A14578" s="108" t="str">
        <f t="shared" si="227"/>
        <v>KG_2008_NATIONAL TOTAL_PAH</v>
      </c>
      <c r="B14578" s="113" t="s">
        <v>157</v>
      </c>
      <c r="C14578" s="113">
        <v>2008</v>
      </c>
      <c r="D14578" s="113" t="s">
        <v>122</v>
      </c>
      <c r="E14578" s="113" t="s">
        <v>129</v>
      </c>
      <c r="F14578" s="113" t="s">
        <v>200</v>
      </c>
      <c r="G14578" s="113">
        <v>1.6180264E-2</v>
      </c>
    </row>
    <row r="14579" spans="1:7" x14ac:dyDescent="0.25">
      <c r="A14579" s="108" t="str">
        <f t="shared" si="227"/>
        <v>KG_2008_NATIONAL TOTAL_HCB</v>
      </c>
      <c r="B14579" s="113" t="s">
        <v>157</v>
      </c>
      <c r="C14579" s="113">
        <v>2008</v>
      </c>
      <c r="D14579" s="113" t="s">
        <v>122</v>
      </c>
      <c r="E14579" s="113" t="s">
        <v>130</v>
      </c>
      <c r="F14579" s="113" t="s">
        <v>200</v>
      </c>
      <c r="G14579" s="150">
        <v>1.2676999999999999E-7</v>
      </c>
    </row>
    <row r="14580" spans="1:7" x14ac:dyDescent="0.25">
      <c r="A14580" s="108" t="str">
        <f t="shared" si="227"/>
        <v>KG_2008_NATIONAL TOTAL_PCB</v>
      </c>
      <c r="B14580" s="113" t="s">
        <v>157</v>
      </c>
      <c r="C14580" s="113">
        <v>2008</v>
      </c>
      <c r="D14580" s="113" t="s">
        <v>122</v>
      </c>
      <c r="E14580" s="113" t="s">
        <v>259</v>
      </c>
      <c r="F14580" s="113" t="s">
        <v>200</v>
      </c>
      <c r="G14580" s="150">
        <v>3.8901269999999999E-6</v>
      </c>
    </row>
    <row r="14581" spans="1:7" x14ac:dyDescent="0.25">
      <c r="A14581" s="108" t="str">
        <f t="shared" si="227"/>
        <v>KG_2008_1A3(FS)_NMVOC</v>
      </c>
      <c r="B14581" s="113" t="s">
        <v>157</v>
      </c>
      <c r="C14581" s="113">
        <v>2008</v>
      </c>
      <c r="D14581" s="113" t="s">
        <v>132</v>
      </c>
      <c r="E14581" s="113" t="s">
        <v>123</v>
      </c>
      <c r="F14581" s="113" t="s">
        <v>200</v>
      </c>
      <c r="G14581" s="113">
        <v>0.86919800000000003</v>
      </c>
    </row>
    <row r="14582" spans="1:7" x14ac:dyDescent="0.25">
      <c r="A14582" s="108" t="str">
        <f t="shared" si="227"/>
        <v>KG_2008_1A3(FS)_PM2.5</v>
      </c>
      <c r="B14582" s="113" t="s">
        <v>157</v>
      </c>
      <c r="C14582" s="113">
        <v>2008</v>
      </c>
      <c r="D14582" s="113" t="s">
        <v>132</v>
      </c>
      <c r="E14582" s="113" t="s">
        <v>203</v>
      </c>
      <c r="F14582" s="113" t="s">
        <v>200</v>
      </c>
      <c r="G14582" s="113">
        <v>6.5456963199999996E-2</v>
      </c>
    </row>
    <row r="14583" spans="1:7" x14ac:dyDescent="0.25">
      <c r="A14583" s="108" t="str">
        <f t="shared" si="227"/>
        <v>KG_2008_3D_NOx</v>
      </c>
      <c r="B14583" s="113" t="s">
        <v>157</v>
      </c>
      <c r="C14583" s="113">
        <v>2008</v>
      </c>
      <c r="D14583" s="113" t="s">
        <v>206</v>
      </c>
      <c r="E14583" s="113" t="s">
        <v>199</v>
      </c>
      <c r="F14583" s="113" t="s">
        <v>200</v>
      </c>
      <c r="G14583" s="113">
        <v>0.98263699999999998</v>
      </c>
    </row>
    <row r="14584" spans="1:7" x14ac:dyDescent="0.25">
      <c r="A14584" s="108" t="str">
        <f t="shared" si="227"/>
        <v>KG_2009_NATIONAL TOTAL_NOx</v>
      </c>
      <c r="B14584" s="113" t="s">
        <v>157</v>
      </c>
      <c r="C14584" s="113">
        <v>2009</v>
      </c>
      <c r="D14584" s="113" t="s">
        <v>122</v>
      </c>
      <c r="E14584" s="113" t="s">
        <v>199</v>
      </c>
      <c r="F14584" s="113" t="s">
        <v>200</v>
      </c>
      <c r="G14584" s="113">
        <v>12.48633719725</v>
      </c>
    </row>
    <row r="14585" spans="1:7" x14ac:dyDescent="0.25">
      <c r="A14585" s="108" t="str">
        <f t="shared" si="227"/>
        <v>KG_2009_NATIONAL TOTAL_NMVOC</v>
      </c>
      <c r="B14585" s="113" t="s">
        <v>157</v>
      </c>
      <c r="C14585" s="113">
        <v>2009</v>
      </c>
      <c r="D14585" s="113" t="s">
        <v>122</v>
      </c>
      <c r="E14585" s="113" t="s">
        <v>123</v>
      </c>
      <c r="F14585" s="113" t="s">
        <v>200</v>
      </c>
      <c r="G14585" s="113">
        <v>52.908000966499998</v>
      </c>
    </row>
    <row r="14586" spans="1:7" x14ac:dyDescent="0.25">
      <c r="A14586" s="108" t="str">
        <f t="shared" si="227"/>
        <v>KG_2009_NATIONAL TOTAL_SOx</v>
      </c>
      <c r="B14586" s="113" t="s">
        <v>157</v>
      </c>
      <c r="C14586" s="113">
        <v>2009</v>
      </c>
      <c r="D14586" s="113" t="s">
        <v>122</v>
      </c>
      <c r="E14586" s="113" t="s">
        <v>201</v>
      </c>
      <c r="F14586" s="113" t="s">
        <v>200</v>
      </c>
      <c r="G14586" s="113">
        <v>36.739451000000003</v>
      </c>
    </row>
    <row r="14587" spans="1:7" x14ac:dyDescent="0.25">
      <c r="A14587" s="108" t="str">
        <f t="shared" si="227"/>
        <v>KG_2009_NATIONAL TOTAL_NH3</v>
      </c>
      <c r="B14587" s="113" t="s">
        <v>157</v>
      </c>
      <c r="C14587" s="113">
        <v>2009</v>
      </c>
      <c r="D14587" s="113" t="s">
        <v>122</v>
      </c>
      <c r="E14587" s="113" t="s">
        <v>124</v>
      </c>
      <c r="F14587" s="113" t="s">
        <v>200</v>
      </c>
      <c r="G14587" s="113">
        <v>46.738686895000001</v>
      </c>
    </row>
    <row r="14588" spans="1:7" x14ac:dyDescent="0.25">
      <c r="A14588" s="108" t="str">
        <f t="shared" si="227"/>
        <v>KG_2009_NATIONAL TOTAL_PM2.5</v>
      </c>
      <c r="B14588" s="113" t="s">
        <v>157</v>
      </c>
      <c r="C14588" s="113">
        <v>2009</v>
      </c>
      <c r="D14588" s="113" t="s">
        <v>122</v>
      </c>
      <c r="E14588" s="113" t="s">
        <v>203</v>
      </c>
      <c r="F14588" s="113" t="s">
        <v>200</v>
      </c>
      <c r="G14588" s="113">
        <v>15.6597565134</v>
      </c>
    </row>
    <row r="14589" spans="1:7" x14ac:dyDescent="0.25">
      <c r="A14589" s="108" t="str">
        <f t="shared" si="227"/>
        <v>KG_2009_NATIONAL TOTAL_Pb</v>
      </c>
      <c r="B14589" s="113" t="s">
        <v>157</v>
      </c>
      <c r="C14589" s="113">
        <v>2009</v>
      </c>
      <c r="D14589" s="113" t="s">
        <v>122</v>
      </c>
      <c r="E14589" s="113" t="s">
        <v>125</v>
      </c>
      <c r="F14589" s="113" t="s">
        <v>200</v>
      </c>
      <c r="G14589" s="113">
        <v>3.2561880000000001E-3</v>
      </c>
    </row>
    <row r="14590" spans="1:7" x14ac:dyDescent="0.25">
      <c r="A14590" s="108" t="str">
        <f t="shared" si="227"/>
        <v>KG_2009_NATIONAL TOTAL_Cd</v>
      </c>
      <c r="B14590" s="113" t="s">
        <v>157</v>
      </c>
      <c r="C14590" s="113">
        <v>2009</v>
      </c>
      <c r="D14590" s="113" t="s">
        <v>122</v>
      </c>
      <c r="E14590" s="113" t="s">
        <v>126</v>
      </c>
      <c r="F14590" s="113" t="s">
        <v>200</v>
      </c>
      <c r="G14590" s="113">
        <v>1.8354220000000001E-4</v>
      </c>
    </row>
    <row r="14591" spans="1:7" x14ac:dyDescent="0.25">
      <c r="A14591" s="108" t="str">
        <f t="shared" si="227"/>
        <v>KG_2009_NATIONAL TOTAL_Hg</v>
      </c>
      <c r="B14591" s="113" t="s">
        <v>157</v>
      </c>
      <c r="C14591" s="113">
        <v>2009</v>
      </c>
      <c r="D14591" s="113" t="s">
        <v>122</v>
      </c>
      <c r="E14591" s="113" t="s">
        <v>127</v>
      </c>
      <c r="F14591" s="113" t="s">
        <v>200</v>
      </c>
      <c r="G14591" s="113">
        <v>1.7759500000000001E-4</v>
      </c>
    </row>
    <row r="14592" spans="1:7" x14ac:dyDescent="0.25">
      <c r="A14592" s="108" t="str">
        <f t="shared" si="227"/>
        <v>KG_2009_NATIONAL TOTAL_DIOX</v>
      </c>
      <c r="B14592" s="113" t="s">
        <v>157</v>
      </c>
      <c r="C14592" s="113">
        <v>2009</v>
      </c>
      <c r="D14592" s="113" t="s">
        <v>122</v>
      </c>
      <c r="E14592" s="113" t="s">
        <v>128</v>
      </c>
      <c r="F14592" s="113" t="s">
        <v>200</v>
      </c>
      <c r="G14592" s="150">
        <v>2.1936506000000001E-8</v>
      </c>
    </row>
    <row r="14593" spans="1:7" x14ac:dyDescent="0.25">
      <c r="A14593" s="108" t="str">
        <f t="shared" si="227"/>
        <v>KG_2009_NATIONAL TOTAL_PAH</v>
      </c>
      <c r="B14593" s="113" t="s">
        <v>157</v>
      </c>
      <c r="C14593" s="113">
        <v>2009</v>
      </c>
      <c r="D14593" s="113" t="s">
        <v>122</v>
      </c>
      <c r="E14593" s="113" t="s">
        <v>129</v>
      </c>
      <c r="F14593" s="113" t="s">
        <v>200</v>
      </c>
      <c r="G14593" s="113">
        <v>1.659397E-2</v>
      </c>
    </row>
    <row r="14594" spans="1:7" x14ac:dyDescent="0.25">
      <c r="A14594" s="108" t="str">
        <f t="shared" ref="A14594:A14657" si="228">CONCATENATE(B14594,"_",C14594,"_",D14594,"_",E14594)</f>
        <v>KG_2009_NATIONAL TOTAL_HCB</v>
      </c>
      <c r="B14594" s="113" t="s">
        <v>157</v>
      </c>
      <c r="C14594" s="113">
        <v>2009</v>
      </c>
      <c r="D14594" s="113" t="s">
        <v>122</v>
      </c>
      <c r="E14594" s="113" t="s">
        <v>130</v>
      </c>
      <c r="F14594" s="113" t="s">
        <v>200</v>
      </c>
      <c r="G14594" s="150">
        <v>1.2197900000000001E-7</v>
      </c>
    </row>
    <row r="14595" spans="1:7" x14ac:dyDescent="0.25">
      <c r="A14595" s="108" t="str">
        <f t="shared" si="228"/>
        <v>KG_2009_NATIONAL TOTAL_PCB</v>
      </c>
      <c r="B14595" s="113" t="s">
        <v>157</v>
      </c>
      <c r="C14595" s="113">
        <v>2009</v>
      </c>
      <c r="D14595" s="113" t="s">
        <v>122</v>
      </c>
      <c r="E14595" s="113" t="s">
        <v>259</v>
      </c>
      <c r="F14595" s="113" t="s">
        <v>200</v>
      </c>
      <c r="G14595" s="150">
        <v>3.8685149999999997E-6</v>
      </c>
    </row>
    <row r="14596" spans="1:7" x14ac:dyDescent="0.25">
      <c r="A14596" s="108" t="str">
        <f t="shared" si="228"/>
        <v>KG_2009_1A3(FS)_NMVOC</v>
      </c>
      <c r="B14596" s="113" t="s">
        <v>157</v>
      </c>
      <c r="C14596" s="113">
        <v>2009</v>
      </c>
      <c r="D14596" s="113" t="s">
        <v>132</v>
      </c>
      <c r="E14596" s="113" t="s">
        <v>123</v>
      </c>
      <c r="F14596" s="113" t="s">
        <v>200</v>
      </c>
      <c r="G14596" s="113">
        <v>0.95377599999999996</v>
      </c>
    </row>
    <row r="14597" spans="1:7" x14ac:dyDescent="0.25">
      <c r="A14597" s="108" t="str">
        <f t="shared" si="228"/>
        <v>KG_2009_1A3(FS)_PM2.5</v>
      </c>
      <c r="B14597" s="113" t="s">
        <v>157</v>
      </c>
      <c r="C14597" s="113">
        <v>2009</v>
      </c>
      <c r="D14597" s="113" t="s">
        <v>132</v>
      </c>
      <c r="E14597" s="113" t="s">
        <v>203</v>
      </c>
      <c r="F14597" s="113" t="s">
        <v>200</v>
      </c>
      <c r="G14597" s="113">
        <v>7.1826358399999998E-2</v>
      </c>
    </row>
    <row r="14598" spans="1:7" x14ac:dyDescent="0.25">
      <c r="A14598" s="108" t="str">
        <f t="shared" si="228"/>
        <v>KG_2009_3D_NOx</v>
      </c>
      <c r="B14598" s="113" t="s">
        <v>157</v>
      </c>
      <c r="C14598" s="113">
        <v>2009</v>
      </c>
      <c r="D14598" s="113" t="s">
        <v>206</v>
      </c>
      <c r="E14598" s="113" t="s">
        <v>199</v>
      </c>
      <c r="F14598" s="113" t="s">
        <v>200</v>
      </c>
      <c r="G14598" s="113">
        <v>1.098767</v>
      </c>
    </row>
    <row r="14599" spans="1:7" x14ac:dyDescent="0.25">
      <c r="A14599" s="108" t="str">
        <f t="shared" si="228"/>
        <v>KG_2010_NATIONAL TOTAL_NOx</v>
      </c>
      <c r="B14599" s="113" t="s">
        <v>157</v>
      </c>
      <c r="C14599" s="113">
        <v>2010</v>
      </c>
      <c r="D14599" s="113" t="s">
        <v>122</v>
      </c>
      <c r="E14599" s="113" t="s">
        <v>199</v>
      </c>
      <c r="F14599" s="113" t="s">
        <v>200</v>
      </c>
      <c r="G14599" s="113">
        <v>12.55441857225</v>
      </c>
    </row>
    <row r="14600" spans="1:7" x14ac:dyDescent="0.25">
      <c r="A14600" s="108" t="str">
        <f t="shared" si="228"/>
        <v>KG_2010_NATIONAL TOTAL_NMVOC</v>
      </c>
      <c r="B14600" s="113" t="s">
        <v>157</v>
      </c>
      <c r="C14600" s="113">
        <v>2010</v>
      </c>
      <c r="D14600" s="113" t="s">
        <v>122</v>
      </c>
      <c r="E14600" s="113" t="s">
        <v>123</v>
      </c>
      <c r="F14600" s="113" t="s">
        <v>200</v>
      </c>
      <c r="G14600" s="113">
        <v>51.772282097500003</v>
      </c>
    </row>
    <row r="14601" spans="1:7" x14ac:dyDescent="0.25">
      <c r="A14601" s="108" t="str">
        <f t="shared" si="228"/>
        <v>KG_2010_NATIONAL TOTAL_SOx</v>
      </c>
      <c r="B14601" s="113" t="s">
        <v>157</v>
      </c>
      <c r="C14601" s="113">
        <v>2010</v>
      </c>
      <c r="D14601" s="113" t="s">
        <v>122</v>
      </c>
      <c r="E14601" s="113" t="s">
        <v>201</v>
      </c>
      <c r="F14601" s="113" t="s">
        <v>200</v>
      </c>
      <c r="G14601" s="113">
        <v>32.870700999999997</v>
      </c>
    </row>
    <row r="14602" spans="1:7" x14ac:dyDescent="0.25">
      <c r="A14602" s="108" t="str">
        <f t="shared" si="228"/>
        <v>KG_2010_NATIONAL TOTAL_NH3</v>
      </c>
      <c r="B14602" s="113" t="s">
        <v>157</v>
      </c>
      <c r="C14602" s="113">
        <v>2010</v>
      </c>
      <c r="D14602" s="113" t="s">
        <v>122</v>
      </c>
      <c r="E14602" s="113" t="s">
        <v>124</v>
      </c>
      <c r="F14602" s="113" t="s">
        <v>200</v>
      </c>
      <c r="G14602" s="113">
        <v>47.407728015000004</v>
      </c>
    </row>
    <row r="14603" spans="1:7" x14ac:dyDescent="0.25">
      <c r="A14603" s="108" t="str">
        <f t="shared" si="228"/>
        <v>KG_2010_NATIONAL TOTAL_PM2.5</v>
      </c>
      <c r="B14603" s="113" t="s">
        <v>157</v>
      </c>
      <c r="C14603" s="113">
        <v>2010</v>
      </c>
      <c r="D14603" s="113" t="s">
        <v>122</v>
      </c>
      <c r="E14603" s="113" t="s">
        <v>203</v>
      </c>
      <c r="F14603" s="113" t="s">
        <v>200</v>
      </c>
      <c r="G14603" s="113">
        <v>15.7535879954</v>
      </c>
    </row>
    <row r="14604" spans="1:7" x14ac:dyDescent="0.25">
      <c r="A14604" s="108" t="str">
        <f t="shared" si="228"/>
        <v>KG_2010_NATIONAL TOTAL_Pb</v>
      </c>
      <c r="B14604" s="113" t="s">
        <v>157</v>
      </c>
      <c r="C14604" s="113">
        <v>2010</v>
      </c>
      <c r="D14604" s="113" t="s">
        <v>122</v>
      </c>
      <c r="E14604" s="113" t="s">
        <v>125</v>
      </c>
      <c r="F14604" s="113" t="s">
        <v>200</v>
      </c>
      <c r="G14604" s="113">
        <v>3.0935469999999999E-3</v>
      </c>
    </row>
    <row r="14605" spans="1:7" x14ac:dyDescent="0.25">
      <c r="A14605" s="108" t="str">
        <f t="shared" si="228"/>
        <v>KG_2010_NATIONAL TOTAL_Cd</v>
      </c>
      <c r="B14605" s="113" t="s">
        <v>157</v>
      </c>
      <c r="C14605" s="113">
        <v>2010</v>
      </c>
      <c r="D14605" s="113" t="s">
        <v>122</v>
      </c>
      <c r="E14605" s="113" t="s">
        <v>126</v>
      </c>
      <c r="F14605" s="113" t="s">
        <v>200</v>
      </c>
      <c r="G14605" s="113">
        <v>1.8003959999999999E-4</v>
      </c>
    </row>
    <row r="14606" spans="1:7" x14ac:dyDescent="0.25">
      <c r="A14606" s="108" t="str">
        <f t="shared" si="228"/>
        <v>KG_2010_NATIONAL TOTAL_Hg</v>
      </c>
      <c r="B14606" s="113" t="s">
        <v>157</v>
      </c>
      <c r="C14606" s="113">
        <v>2010</v>
      </c>
      <c r="D14606" s="113" t="s">
        <v>122</v>
      </c>
      <c r="E14606" s="113" t="s">
        <v>127</v>
      </c>
      <c r="F14606" s="113" t="s">
        <v>200</v>
      </c>
      <c r="G14606" s="113">
        <v>1.6483399999999999E-4</v>
      </c>
    </row>
    <row r="14607" spans="1:7" x14ac:dyDescent="0.25">
      <c r="A14607" s="108" t="str">
        <f t="shared" si="228"/>
        <v>KG_2010_NATIONAL TOTAL_DIOX</v>
      </c>
      <c r="B14607" s="113" t="s">
        <v>157</v>
      </c>
      <c r="C14607" s="113">
        <v>2010</v>
      </c>
      <c r="D14607" s="113" t="s">
        <v>122</v>
      </c>
      <c r="E14607" s="113" t="s">
        <v>128</v>
      </c>
      <c r="F14607" s="113" t="s">
        <v>200</v>
      </c>
      <c r="G14607" s="150">
        <v>2.2247673E-8</v>
      </c>
    </row>
    <row r="14608" spans="1:7" x14ac:dyDescent="0.25">
      <c r="A14608" s="108" t="str">
        <f t="shared" si="228"/>
        <v>KG_2010_NATIONAL TOTAL_PAH</v>
      </c>
      <c r="B14608" s="113" t="s">
        <v>157</v>
      </c>
      <c r="C14608" s="113">
        <v>2010</v>
      </c>
      <c r="D14608" s="113" t="s">
        <v>122</v>
      </c>
      <c r="E14608" s="113" t="s">
        <v>129</v>
      </c>
      <c r="F14608" s="113" t="s">
        <v>200</v>
      </c>
      <c r="G14608" s="113">
        <v>1.7102491000000001E-2</v>
      </c>
    </row>
    <row r="14609" spans="1:7" x14ac:dyDescent="0.25">
      <c r="A14609" s="108" t="str">
        <f t="shared" si="228"/>
        <v>KG_2010_NATIONAL TOTAL_HCB</v>
      </c>
      <c r="B14609" s="113" t="s">
        <v>157</v>
      </c>
      <c r="C14609" s="113">
        <v>2010</v>
      </c>
      <c r="D14609" s="113" t="s">
        <v>122</v>
      </c>
      <c r="E14609" s="113" t="s">
        <v>130</v>
      </c>
      <c r="F14609" s="113" t="s">
        <v>200</v>
      </c>
      <c r="G14609" s="150">
        <v>1.1183399999999999E-7</v>
      </c>
    </row>
    <row r="14610" spans="1:7" x14ac:dyDescent="0.25">
      <c r="A14610" s="108" t="str">
        <f t="shared" si="228"/>
        <v>KG_2010_NATIONAL TOTAL_PCB</v>
      </c>
      <c r="B14610" s="113" t="s">
        <v>157</v>
      </c>
      <c r="C14610" s="113">
        <v>2010</v>
      </c>
      <c r="D14610" s="113" t="s">
        <v>122</v>
      </c>
      <c r="E14610" s="113" t="s">
        <v>259</v>
      </c>
      <c r="F14610" s="113" t="s">
        <v>200</v>
      </c>
      <c r="G14610" s="150">
        <v>3.762969E-6</v>
      </c>
    </row>
    <row r="14611" spans="1:7" x14ac:dyDescent="0.25">
      <c r="A14611" s="108" t="str">
        <f t="shared" si="228"/>
        <v>KG_2010_1A3(FS)_NMVOC</v>
      </c>
      <c r="B14611" s="113" t="s">
        <v>157</v>
      </c>
      <c r="C14611" s="113">
        <v>2010</v>
      </c>
      <c r="D14611" s="113" t="s">
        <v>132</v>
      </c>
      <c r="E14611" s="113" t="s">
        <v>123</v>
      </c>
      <c r="F14611" s="113" t="s">
        <v>200</v>
      </c>
      <c r="G14611" s="113">
        <v>0.94613199999999997</v>
      </c>
    </row>
    <row r="14612" spans="1:7" x14ac:dyDescent="0.25">
      <c r="A14612" s="108" t="str">
        <f t="shared" si="228"/>
        <v>KG_2010_1A3(FS)_PM2.5</v>
      </c>
      <c r="B14612" s="113" t="s">
        <v>157</v>
      </c>
      <c r="C14612" s="113">
        <v>2010</v>
      </c>
      <c r="D14612" s="113" t="s">
        <v>132</v>
      </c>
      <c r="E14612" s="113" t="s">
        <v>203</v>
      </c>
      <c r="F14612" s="113" t="s">
        <v>200</v>
      </c>
      <c r="G14612" s="113">
        <v>7.1250694399999995E-2</v>
      </c>
    </row>
    <row r="14613" spans="1:7" x14ac:dyDescent="0.25">
      <c r="A14613" s="108" t="str">
        <f t="shared" si="228"/>
        <v>KG_2010_3D_NOx</v>
      </c>
      <c r="B14613" s="113" t="s">
        <v>157</v>
      </c>
      <c r="C14613" s="113">
        <v>2010</v>
      </c>
      <c r="D14613" s="113" t="s">
        <v>206</v>
      </c>
      <c r="E14613" s="113" t="s">
        <v>199</v>
      </c>
      <c r="F14613" s="113" t="s">
        <v>200</v>
      </c>
      <c r="G14613" s="113">
        <v>1.1668959999999999</v>
      </c>
    </row>
    <row r="14614" spans="1:7" x14ac:dyDescent="0.25">
      <c r="A14614" s="108" t="str">
        <f t="shared" si="228"/>
        <v>KG_2011_NATIONAL TOTAL_NOx</v>
      </c>
      <c r="B14614" s="113" t="s">
        <v>157</v>
      </c>
      <c r="C14614" s="113">
        <v>2011</v>
      </c>
      <c r="D14614" s="113" t="s">
        <v>122</v>
      </c>
      <c r="E14614" s="113" t="s">
        <v>199</v>
      </c>
      <c r="F14614" s="113" t="s">
        <v>200</v>
      </c>
      <c r="G14614" s="113">
        <v>13.2243916755</v>
      </c>
    </row>
    <row r="14615" spans="1:7" x14ac:dyDescent="0.25">
      <c r="A14615" s="108" t="str">
        <f t="shared" si="228"/>
        <v>KG_2011_NATIONAL TOTAL_NMVOC</v>
      </c>
      <c r="B14615" s="113" t="s">
        <v>157</v>
      </c>
      <c r="C14615" s="113">
        <v>2011</v>
      </c>
      <c r="D14615" s="113" t="s">
        <v>122</v>
      </c>
      <c r="E14615" s="113" t="s">
        <v>123</v>
      </c>
      <c r="F14615" s="113" t="s">
        <v>200</v>
      </c>
      <c r="G14615" s="113">
        <v>54.824834879999997</v>
      </c>
    </row>
    <row r="14616" spans="1:7" x14ac:dyDescent="0.25">
      <c r="A14616" s="108" t="str">
        <f t="shared" si="228"/>
        <v>KG_2011_NATIONAL TOTAL_SOx</v>
      </c>
      <c r="B14616" s="113" t="s">
        <v>157</v>
      </c>
      <c r="C14616" s="113">
        <v>2011</v>
      </c>
      <c r="D14616" s="113" t="s">
        <v>122</v>
      </c>
      <c r="E14616" s="113" t="s">
        <v>201</v>
      </c>
      <c r="F14616" s="113" t="s">
        <v>200</v>
      </c>
      <c r="G14616" s="113">
        <v>37.957315999999999</v>
      </c>
    </row>
    <row r="14617" spans="1:7" x14ac:dyDescent="0.25">
      <c r="A14617" s="108" t="str">
        <f t="shared" si="228"/>
        <v>KG_2011_NATIONAL TOTAL_NH3</v>
      </c>
      <c r="B14617" s="113" t="s">
        <v>157</v>
      </c>
      <c r="C14617" s="113">
        <v>2011</v>
      </c>
      <c r="D14617" s="113" t="s">
        <v>122</v>
      </c>
      <c r="E14617" s="113" t="s">
        <v>124</v>
      </c>
      <c r="F14617" s="113" t="s">
        <v>200</v>
      </c>
      <c r="G14617" s="113">
        <v>48.451868830000002</v>
      </c>
    </row>
    <row r="14618" spans="1:7" x14ac:dyDescent="0.25">
      <c r="A14618" s="108" t="str">
        <f t="shared" si="228"/>
        <v>KG_2011_NATIONAL TOTAL_PM2.5</v>
      </c>
      <c r="B14618" s="113" t="s">
        <v>157</v>
      </c>
      <c r="C14618" s="113">
        <v>2011</v>
      </c>
      <c r="D14618" s="113" t="s">
        <v>122</v>
      </c>
      <c r="E14618" s="113" t="s">
        <v>203</v>
      </c>
      <c r="F14618" s="113" t="s">
        <v>200</v>
      </c>
      <c r="G14618" s="113">
        <v>17.068682897599999</v>
      </c>
    </row>
    <row r="14619" spans="1:7" x14ac:dyDescent="0.25">
      <c r="A14619" s="108" t="str">
        <f t="shared" si="228"/>
        <v>KG_2011_NATIONAL TOTAL_Pb</v>
      </c>
      <c r="B14619" s="113" t="s">
        <v>157</v>
      </c>
      <c r="C14619" s="113">
        <v>2011</v>
      </c>
      <c r="D14619" s="113" t="s">
        <v>122</v>
      </c>
      <c r="E14619" s="113" t="s">
        <v>125</v>
      </c>
      <c r="F14619" s="113" t="s">
        <v>200</v>
      </c>
      <c r="G14619" s="113">
        <v>3.5574280000000001E-3</v>
      </c>
    </row>
    <row r="14620" spans="1:7" x14ac:dyDescent="0.25">
      <c r="A14620" s="108" t="str">
        <f t="shared" si="228"/>
        <v>KG_2011_NATIONAL TOTAL_Cd</v>
      </c>
      <c r="B14620" s="113" t="s">
        <v>157</v>
      </c>
      <c r="C14620" s="113">
        <v>2011</v>
      </c>
      <c r="D14620" s="113" t="s">
        <v>122</v>
      </c>
      <c r="E14620" s="113" t="s">
        <v>126</v>
      </c>
      <c r="F14620" s="113" t="s">
        <v>200</v>
      </c>
      <c r="G14620" s="113">
        <v>1.8848629999999999E-4</v>
      </c>
    </row>
    <row r="14621" spans="1:7" x14ac:dyDescent="0.25">
      <c r="A14621" s="108" t="str">
        <f t="shared" si="228"/>
        <v>KG_2011_NATIONAL TOTAL_Hg</v>
      </c>
      <c r="B14621" s="113" t="s">
        <v>157</v>
      </c>
      <c r="C14621" s="113">
        <v>2011</v>
      </c>
      <c r="D14621" s="113" t="s">
        <v>122</v>
      </c>
      <c r="E14621" s="113" t="s">
        <v>127</v>
      </c>
      <c r="F14621" s="113" t="s">
        <v>200</v>
      </c>
      <c r="G14621" s="113">
        <v>1.91237E-4</v>
      </c>
    </row>
    <row r="14622" spans="1:7" x14ac:dyDescent="0.25">
      <c r="A14622" s="108" t="str">
        <f t="shared" si="228"/>
        <v>KG_2011_NATIONAL TOTAL_DIOX</v>
      </c>
      <c r="B14622" s="113" t="s">
        <v>157</v>
      </c>
      <c r="C14622" s="113">
        <v>2011</v>
      </c>
      <c r="D14622" s="113" t="s">
        <v>122</v>
      </c>
      <c r="E14622" s="113" t="s">
        <v>128</v>
      </c>
      <c r="F14622" s="113" t="s">
        <v>200</v>
      </c>
      <c r="G14622" s="150">
        <v>2.4536413000000001E-8</v>
      </c>
    </row>
    <row r="14623" spans="1:7" x14ac:dyDescent="0.25">
      <c r="A14623" s="108" t="str">
        <f t="shared" si="228"/>
        <v>KG_2011_NATIONAL TOTAL_PAH</v>
      </c>
      <c r="B14623" s="113" t="s">
        <v>157</v>
      </c>
      <c r="C14623" s="113">
        <v>2011</v>
      </c>
      <c r="D14623" s="113" t="s">
        <v>122</v>
      </c>
      <c r="E14623" s="113" t="s">
        <v>129</v>
      </c>
      <c r="F14623" s="113" t="s">
        <v>200</v>
      </c>
      <c r="G14623" s="113">
        <v>1.9118640999999999E-2</v>
      </c>
    </row>
    <row r="14624" spans="1:7" x14ac:dyDescent="0.25">
      <c r="A14624" s="108" t="str">
        <f t="shared" si="228"/>
        <v>KG_2011_NATIONAL TOTAL_HCB</v>
      </c>
      <c r="B14624" s="113" t="s">
        <v>157</v>
      </c>
      <c r="C14624" s="113">
        <v>2011</v>
      </c>
      <c r="D14624" s="113" t="s">
        <v>122</v>
      </c>
      <c r="E14624" s="113" t="s">
        <v>130</v>
      </c>
      <c r="F14624" s="113" t="s">
        <v>200</v>
      </c>
      <c r="G14624" s="150">
        <v>1.1926900000000001E-7</v>
      </c>
    </row>
    <row r="14625" spans="1:7" x14ac:dyDescent="0.25">
      <c r="A14625" s="108" t="str">
        <f t="shared" si="228"/>
        <v>KG_2011_NATIONAL TOTAL_PCB</v>
      </c>
      <c r="B14625" s="113" t="s">
        <v>157</v>
      </c>
      <c r="C14625" s="113">
        <v>2011</v>
      </c>
      <c r="D14625" s="113" t="s">
        <v>122</v>
      </c>
      <c r="E14625" s="113" t="s">
        <v>259</v>
      </c>
      <c r="F14625" s="113" t="s">
        <v>200</v>
      </c>
      <c r="G14625" s="150">
        <v>4.3844739999999998E-6</v>
      </c>
    </row>
    <row r="14626" spans="1:7" x14ac:dyDescent="0.25">
      <c r="A14626" s="108" t="str">
        <f t="shared" si="228"/>
        <v>KG_2011_1A3(FS)_NMVOC</v>
      </c>
      <c r="B14626" s="113" t="s">
        <v>157</v>
      </c>
      <c r="C14626" s="113">
        <v>2011</v>
      </c>
      <c r="D14626" s="113" t="s">
        <v>132</v>
      </c>
      <c r="E14626" s="113" t="s">
        <v>123</v>
      </c>
      <c r="F14626" s="113" t="s">
        <v>200</v>
      </c>
      <c r="G14626" s="113">
        <v>1.0041340000000001</v>
      </c>
    </row>
    <row r="14627" spans="1:7" x14ac:dyDescent="0.25">
      <c r="A14627" s="108" t="str">
        <f t="shared" si="228"/>
        <v>KG_2011_1A3(FS)_PM2.5</v>
      </c>
      <c r="B14627" s="113" t="s">
        <v>157</v>
      </c>
      <c r="C14627" s="113">
        <v>2011</v>
      </c>
      <c r="D14627" s="113" t="s">
        <v>132</v>
      </c>
      <c r="E14627" s="113" t="s">
        <v>203</v>
      </c>
      <c r="F14627" s="113" t="s">
        <v>200</v>
      </c>
      <c r="G14627" s="113">
        <v>7.5618665599999996E-2</v>
      </c>
    </row>
    <row r="14628" spans="1:7" x14ac:dyDescent="0.25">
      <c r="A14628" s="108" t="str">
        <f t="shared" si="228"/>
        <v>KG_2011_3D_NOx</v>
      </c>
      <c r="B14628" s="113" t="s">
        <v>157</v>
      </c>
      <c r="C14628" s="113">
        <v>2011</v>
      </c>
      <c r="D14628" s="113" t="s">
        <v>206</v>
      </c>
      <c r="E14628" s="113" t="s">
        <v>199</v>
      </c>
      <c r="F14628" s="113" t="s">
        <v>200</v>
      </c>
      <c r="G14628" s="113">
        <v>0.99102900000000005</v>
      </c>
    </row>
    <row r="14629" spans="1:7" x14ac:dyDescent="0.25">
      <c r="A14629" s="108" t="str">
        <f t="shared" si="228"/>
        <v>KG_2012_NATIONAL TOTAL_NOx</v>
      </c>
      <c r="B14629" s="113" t="s">
        <v>157</v>
      </c>
      <c r="C14629" s="113">
        <v>2012</v>
      </c>
      <c r="D14629" s="113" t="s">
        <v>122</v>
      </c>
      <c r="E14629" s="113" t="s">
        <v>199</v>
      </c>
      <c r="F14629" s="113" t="s">
        <v>200</v>
      </c>
      <c r="G14629" s="113">
        <v>13.300488495</v>
      </c>
    </row>
    <row r="14630" spans="1:7" x14ac:dyDescent="0.25">
      <c r="A14630" s="108" t="str">
        <f t="shared" si="228"/>
        <v>KG_2012_NATIONAL TOTAL_NMVOC</v>
      </c>
      <c r="B14630" s="113" t="s">
        <v>157</v>
      </c>
      <c r="C14630" s="113">
        <v>2012</v>
      </c>
      <c r="D14630" s="113" t="s">
        <v>122</v>
      </c>
      <c r="E14630" s="113" t="s">
        <v>123</v>
      </c>
      <c r="F14630" s="113" t="s">
        <v>200</v>
      </c>
      <c r="G14630" s="113">
        <v>57.087082439</v>
      </c>
    </row>
    <row r="14631" spans="1:7" x14ac:dyDescent="0.25">
      <c r="A14631" s="108" t="str">
        <f t="shared" si="228"/>
        <v>KG_2012_NATIONAL TOTAL_SOx</v>
      </c>
      <c r="B14631" s="113" t="s">
        <v>157</v>
      </c>
      <c r="C14631" s="113">
        <v>2012</v>
      </c>
      <c r="D14631" s="113" t="s">
        <v>122</v>
      </c>
      <c r="E14631" s="113" t="s">
        <v>201</v>
      </c>
      <c r="F14631" s="113" t="s">
        <v>200</v>
      </c>
      <c r="G14631" s="113">
        <v>42.322854333333296</v>
      </c>
    </row>
    <row r="14632" spans="1:7" x14ac:dyDescent="0.25">
      <c r="A14632" s="108" t="str">
        <f t="shared" si="228"/>
        <v>KG_2012_NATIONAL TOTAL_NH3</v>
      </c>
      <c r="B14632" s="113" t="s">
        <v>157</v>
      </c>
      <c r="C14632" s="113">
        <v>2012</v>
      </c>
      <c r="D14632" s="113" t="s">
        <v>122</v>
      </c>
      <c r="E14632" s="113" t="s">
        <v>124</v>
      </c>
      <c r="F14632" s="113" t="s">
        <v>200</v>
      </c>
      <c r="G14632" s="113">
        <v>49.785990939999998</v>
      </c>
    </row>
    <row r="14633" spans="1:7" x14ac:dyDescent="0.25">
      <c r="A14633" s="108" t="str">
        <f t="shared" si="228"/>
        <v>KG_2012_NATIONAL TOTAL_PM2.5</v>
      </c>
      <c r="B14633" s="113" t="s">
        <v>157</v>
      </c>
      <c r="C14633" s="113">
        <v>2012</v>
      </c>
      <c r="D14633" s="113" t="s">
        <v>122</v>
      </c>
      <c r="E14633" s="113" t="s">
        <v>203</v>
      </c>
      <c r="F14633" s="113" t="s">
        <v>200</v>
      </c>
      <c r="G14633" s="113">
        <v>18.074356655500001</v>
      </c>
    </row>
    <row r="14634" spans="1:7" x14ac:dyDescent="0.25">
      <c r="A14634" s="108" t="str">
        <f t="shared" si="228"/>
        <v>KG_2012_NATIONAL TOTAL_Pb</v>
      </c>
      <c r="B14634" s="113" t="s">
        <v>157</v>
      </c>
      <c r="C14634" s="113">
        <v>2012</v>
      </c>
      <c r="D14634" s="113" t="s">
        <v>122</v>
      </c>
      <c r="E14634" s="113" t="s">
        <v>125</v>
      </c>
      <c r="F14634" s="113" t="s">
        <v>200</v>
      </c>
      <c r="G14634" s="113">
        <v>4.0047770000000002E-3</v>
      </c>
    </row>
    <row r="14635" spans="1:7" x14ac:dyDescent="0.25">
      <c r="A14635" s="108" t="str">
        <f t="shared" si="228"/>
        <v>KG_2012_NATIONAL TOTAL_Cd</v>
      </c>
      <c r="B14635" s="113" t="s">
        <v>157</v>
      </c>
      <c r="C14635" s="113">
        <v>2012</v>
      </c>
      <c r="D14635" s="113" t="s">
        <v>122</v>
      </c>
      <c r="E14635" s="113" t="s">
        <v>126</v>
      </c>
      <c r="F14635" s="113" t="s">
        <v>200</v>
      </c>
      <c r="G14635" s="113">
        <v>1.9705419999999999E-4</v>
      </c>
    </row>
    <row r="14636" spans="1:7" x14ac:dyDescent="0.25">
      <c r="A14636" s="108" t="str">
        <f t="shared" si="228"/>
        <v>KG_2012_NATIONAL TOTAL_Hg</v>
      </c>
      <c r="B14636" s="113" t="s">
        <v>157</v>
      </c>
      <c r="C14636" s="113">
        <v>2012</v>
      </c>
      <c r="D14636" s="113" t="s">
        <v>122</v>
      </c>
      <c r="E14636" s="113" t="s">
        <v>127</v>
      </c>
      <c r="F14636" s="113" t="s">
        <v>200</v>
      </c>
      <c r="G14636" s="113">
        <v>2.1715800000000001E-4</v>
      </c>
    </row>
    <row r="14637" spans="1:7" x14ac:dyDescent="0.25">
      <c r="A14637" s="108" t="str">
        <f t="shared" si="228"/>
        <v>KG_2012_NATIONAL TOTAL_DIOX</v>
      </c>
      <c r="B14637" s="113" t="s">
        <v>157</v>
      </c>
      <c r="C14637" s="113">
        <v>2012</v>
      </c>
      <c r="D14637" s="113" t="s">
        <v>122</v>
      </c>
      <c r="E14637" s="113" t="s">
        <v>128</v>
      </c>
      <c r="F14637" s="113" t="s">
        <v>200</v>
      </c>
      <c r="G14637" s="150">
        <v>2.6321165000000001E-8</v>
      </c>
    </row>
    <row r="14638" spans="1:7" x14ac:dyDescent="0.25">
      <c r="A14638" s="108" t="str">
        <f t="shared" si="228"/>
        <v>KG_2012_NATIONAL TOTAL_PAH</v>
      </c>
      <c r="B14638" s="113" t="s">
        <v>157</v>
      </c>
      <c r="C14638" s="113">
        <v>2012</v>
      </c>
      <c r="D14638" s="113" t="s">
        <v>122</v>
      </c>
      <c r="E14638" s="113" t="s">
        <v>129</v>
      </c>
      <c r="F14638" s="113" t="s">
        <v>200</v>
      </c>
      <c r="G14638" s="113">
        <v>2.0644224999999999E-2</v>
      </c>
    </row>
    <row r="14639" spans="1:7" x14ac:dyDescent="0.25">
      <c r="A14639" s="108" t="str">
        <f t="shared" si="228"/>
        <v>KG_2012_NATIONAL TOTAL_HCB</v>
      </c>
      <c r="B14639" s="113" t="s">
        <v>157</v>
      </c>
      <c r="C14639" s="113">
        <v>2012</v>
      </c>
      <c r="D14639" s="113" t="s">
        <v>122</v>
      </c>
      <c r="E14639" s="113" t="s">
        <v>130</v>
      </c>
      <c r="F14639" s="113" t="s">
        <v>200</v>
      </c>
      <c r="G14639" s="150">
        <v>1.2615400000000001E-7</v>
      </c>
    </row>
    <row r="14640" spans="1:7" x14ac:dyDescent="0.25">
      <c r="A14640" s="108" t="str">
        <f t="shared" si="228"/>
        <v>KG_2012_NATIONAL TOTAL_PCB</v>
      </c>
      <c r="B14640" s="113" t="s">
        <v>157</v>
      </c>
      <c r="C14640" s="113">
        <v>2012</v>
      </c>
      <c r="D14640" s="113" t="s">
        <v>122</v>
      </c>
      <c r="E14640" s="113" t="s">
        <v>259</v>
      </c>
      <c r="F14640" s="113" t="s">
        <v>200</v>
      </c>
      <c r="G14640" s="150">
        <v>4.979594E-6</v>
      </c>
    </row>
    <row r="14641" spans="1:7" x14ac:dyDescent="0.25">
      <c r="A14641" s="108" t="str">
        <f t="shared" si="228"/>
        <v>KG_2012_1A3(FS)_NMVOC</v>
      </c>
      <c r="B14641" s="113" t="s">
        <v>157</v>
      </c>
      <c r="C14641" s="113">
        <v>2012</v>
      </c>
      <c r="D14641" s="113" t="s">
        <v>132</v>
      </c>
      <c r="E14641" s="113" t="s">
        <v>123</v>
      </c>
      <c r="F14641" s="113" t="s">
        <v>200</v>
      </c>
      <c r="G14641" s="113">
        <v>1.0948</v>
      </c>
    </row>
    <row r="14642" spans="1:7" x14ac:dyDescent="0.25">
      <c r="A14642" s="108" t="str">
        <f t="shared" si="228"/>
        <v>KG_2012_1A3(FS)_PM2.5</v>
      </c>
      <c r="B14642" s="113" t="s">
        <v>157</v>
      </c>
      <c r="C14642" s="113">
        <v>2012</v>
      </c>
      <c r="D14642" s="113" t="s">
        <v>132</v>
      </c>
      <c r="E14642" s="113" t="s">
        <v>203</v>
      </c>
      <c r="F14642" s="113" t="s">
        <v>200</v>
      </c>
      <c r="G14642" s="113">
        <v>8.2446448000000006E-2</v>
      </c>
    </row>
    <row r="14643" spans="1:7" x14ac:dyDescent="0.25">
      <c r="A14643" s="108" t="str">
        <f t="shared" si="228"/>
        <v>KG_2012_3D_NOx</v>
      </c>
      <c r="B14643" s="113" t="s">
        <v>157</v>
      </c>
      <c r="C14643" s="113">
        <v>2012</v>
      </c>
      <c r="D14643" s="113" t="s">
        <v>206</v>
      </c>
      <c r="E14643" s="113" t="s">
        <v>199</v>
      </c>
      <c r="F14643" s="113" t="s">
        <v>200</v>
      </c>
      <c r="G14643" s="113">
        <v>1.251214</v>
      </c>
    </row>
    <row r="14644" spans="1:7" x14ac:dyDescent="0.25">
      <c r="A14644" s="108" t="str">
        <f t="shared" si="228"/>
        <v>KG_2013_NATIONAL TOTAL_NOx</v>
      </c>
      <c r="B14644" s="113" t="s">
        <v>157</v>
      </c>
      <c r="C14644" s="113">
        <v>2013</v>
      </c>
      <c r="D14644" s="113" t="s">
        <v>122</v>
      </c>
      <c r="E14644" s="113" t="s">
        <v>199</v>
      </c>
      <c r="F14644" s="113" t="s">
        <v>200</v>
      </c>
      <c r="G14644" s="113">
        <v>14.04767569975</v>
      </c>
    </row>
    <row r="14645" spans="1:7" x14ac:dyDescent="0.25">
      <c r="A14645" s="108" t="str">
        <f t="shared" si="228"/>
        <v>KG_2013_NATIONAL TOTAL_NMVOC</v>
      </c>
      <c r="B14645" s="113" t="s">
        <v>157</v>
      </c>
      <c r="C14645" s="113">
        <v>2013</v>
      </c>
      <c r="D14645" s="113" t="s">
        <v>122</v>
      </c>
      <c r="E14645" s="113" t="s">
        <v>123</v>
      </c>
      <c r="F14645" s="113" t="s">
        <v>200</v>
      </c>
      <c r="G14645" s="113">
        <v>60.149442541500001</v>
      </c>
    </row>
    <row r="14646" spans="1:7" x14ac:dyDescent="0.25">
      <c r="A14646" s="108" t="str">
        <f t="shared" si="228"/>
        <v>KG_2013_NATIONAL TOTAL_SOx</v>
      </c>
      <c r="B14646" s="113" t="s">
        <v>157</v>
      </c>
      <c r="C14646" s="113">
        <v>2013</v>
      </c>
      <c r="D14646" s="113" t="s">
        <v>122</v>
      </c>
      <c r="E14646" s="113" t="s">
        <v>201</v>
      </c>
      <c r="F14646" s="113" t="s">
        <v>200</v>
      </c>
      <c r="G14646" s="113">
        <v>42.079816999999998</v>
      </c>
    </row>
    <row r="14647" spans="1:7" x14ac:dyDescent="0.25">
      <c r="A14647" s="108" t="str">
        <f t="shared" si="228"/>
        <v>KG_2013_NATIONAL TOTAL_NH3</v>
      </c>
      <c r="B14647" s="113" t="s">
        <v>157</v>
      </c>
      <c r="C14647" s="113">
        <v>2013</v>
      </c>
      <c r="D14647" s="113" t="s">
        <v>122</v>
      </c>
      <c r="E14647" s="113" t="s">
        <v>124</v>
      </c>
      <c r="F14647" s="113" t="s">
        <v>200</v>
      </c>
      <c r="G14647" s="113">
        <v>51.258339605000003</v>
      </c>
    </row>
    <row r="14648" spans="1:7" x14ac:dyDescent="0.25">
      <c r="A14648" s="108" t="str">
        <f t="shared" si="228"/>
        <v>KG_2013_NATIONAL TOTAL_PM2.5</v>
      </c>
      <c r="B14648" s="113" t="s">
        <v>157</v>
      </c>
      <c r="C14648" s="113">
        <v>2013</v>
      </c>
      <c r="D14648" s="113" t="s">
        <v>122</v>
      </c>
      <c r="E14648" s="113" t="s">
        <v>203</v>
      </c>
      <c r="F14648" s="113" t="s">
        <v>200</v>
      </c>
      <c r="G14648" s="113">
        <v>18.3578526981</v>
      </c>
    </row>
    <row r="14649" spans="1:7" x14ac:dyDescent="0.25">
      <c r="A14649" s="108" t="str">
        <f t="shared" si="228"/>
        <v>KG_2013_NATIONAL TOTAL_Pb</v>
      </c>
      <c r="B14649" s="113" t="s">
        <v>157</v>
      </c>
      <c r="C14649" s="113">
        <v>2013</v>
      </c>
      <c r="D14649" s="113" t="s">
        <v>122</v>
      </c>
      <c r="E14649" s="113" t="s">
        <v>125</v>
      </c>
      <c r="F14649" s="113" t="s">
        <v>200</v>
      </c>
      <c r="G14649" s="113">
        <v>4.0596319999999997E-3</v>
      </c>
    </row>
    <row r="14650" spans="1:7" x14ac:dyDescent="0.25">
      <c r="A14650" s="108" t="str">
        <f t="shared" si="228"/>
        <v>KG_2013_NATIONAL TOTAL_Cd</v>
      </c>
      <c r="B14650" s="113" t="s">
        <v>157</v>
      </c>
      <c r="C14650" s="113">
        <v>2013</v>
      </c>
      <c r="D14650" s="113" t="s">
        <v>122</v>
      </c>
      <c r="E14650" s="113" t="s">
        <v>126</v>
      </c>
      <c r="F14650" s="113" t="s">
        <v>200</v>
      </c>
      <c r="G14650" s="113">
        <v>1.9969829999999999E-4</v>
      </c>
    </row>
    <row r="14651" spans="1:7" x14ac:dyDescent="0.25">
      <c r="A14651" s="108" t="str">
        <f t="shared" si="228"/>
        <v>KG_2013_NATIONAL TOTAL_Hg</v>
      </c>
      <c r="B14651" s="113" t="s">
        <v>157</v>
      </c>
      <c r="C14651" s="113">
        <v>2013</v>
      </c>
      <c r="D14651" s="113" t="s">
        <v>122</v>
      </c>
      <c r="E14651" s="113" t="s">
        <v>127</v>
      </c>
      <c r="F14651" s="113" t="s">
        <v>200</v>
      </c>
      <c r="G14651" s="113">
        <v>2.1962899999999999E-4</v>
      </c>
    </row>
    <row r="14652" spans="1:7" x14ac:dyDescent="0.25">
      <c r="A14652" s="108" t="str">
        <f t="shared" si="228"/>
        <v>KG_2013_NATIONAL TOTAL_DIOX</v>
      </c>
      <c r="B14652" s="113" t="s">
        <v>157</v>
      </c>
      <c r="C14652" s="113">
        <v>2013</v>
      </c>
      <c r="D14652" s="113" t="s">
        <v>122</v>
      </c>
      <c r="E14652" s="113" t="s">
        <v>128</v>
      </c>
      <c r="F14652" s="113" t="s">
        <v>200</v>
      </c>
      <c r="G14652" s="150">
        <v>2.6070712E-8</v>
      </c>
    </row>
    <row r="14653" spans="1:7" x14ac:dyDescent="0.25">
      <c r="A14653" s="108" t="str">
        <f t="shared" si="228"/>
        <v>KG_2013_NATIONAL TOTAL_PAH</v>
      </c>
      <c r="B14653" s="113" t="s">
        <v>157</v>
      </c>
      <c r="C14653" s="113">
        <v>2013</v>
      </c>
      <c r="D14653" s="113" t="s">
        <v>122</v>
      </c>
      <c r="E14653" s="113" t="s">
        <v>129</v>
      </c>
      <c r="F14653" s="113" t="s">
        <v>200</v>
      </c>
      <c r="G14653" s="113">
        <v>2.0288405999999998E-2</v>
      </c>
    </row>
    <row r="14654" spans="1:7" x14ac:dyDescent="0.25">
      <c r="A14654" s="108" t="str">
        <f t="shared" si="228"/>
        <v>KG_2013_NATIONAL TOTAL_HCB</v>
      </c>
      <c r="B14654" s="113" t="s">
        <v>157</v>
      </c>
      <c r="C14654" s="113">
        <v>2013</v>
      </c>
      <c r="D14654" s="113" t="s">
        <v>122</v>
      </c>
      <c r="E14654" s="113" t="s">
        <v>130</v>
      </c>
      <c r="F14654" s="113" t="s">
        <v>200</v>
      </c>
      <c r="G14654" s="150">
        <v>1.2225500000000001E-7</v>
      </c>
    </row>
    <row r="14655" spans="1:7" x14ac:dyDescent="0.25">
      <c r="A14655" s="108" t="str">
        <f t="shared" si="228"/>
        <v>KG_2013_NATIONAL TOTAL_PCB</v>
      </c>
      <c r="B14655" s="113" t="s">
        <v>157</v>
      </c>
      <c r="C14655" s="113">
        <v>2013</v>
      </c>
      <c r="D14655" s="113" t="s">
        <v>122</v>
      </c>
      <c r="E14655" s="113" t="s">
        <v>259</v>
      </c>
      <c r="F14655" s="113" t="s">
        <v>200</v>
      </c>
      <c r="G14655" s="150">
        <v>5.0574890000000002E-6</v>
      </c>
    </row>
    <row r="14656" spans="1:7" x14ac:dyDescent="0.25">
      <c r="A14656" s="108" t="str">
        <f t="shared" si="228"/>
        <v>KG_2013_1A3(FS)_NMVOC</v>
      </c>
      <c r="B14656" s="113" t="s">
        <v>157</v>
      </c>
      <c r="C14656" s="113">
        <v>2013</v>
      </c>
      <c r="D14656" s="113" t="s">
        <v>132</v>
      </c>
      <c r="E14656" s="113" t="s">
        <v>123</v>
      </c>
      <c r="F14656" s="113" t="s">
        <v>200</v>
      </c>
      <c r="G14656" s="113">
        <v>2.1335959999999998</v>
      </c>
    </row>
    <row r="14657" spans="1:7" x14ac:dyDescent="0.25">
      <c r="A14657" s="108" t="str">
        <f t="shared" si="228"/>
        <v>KG_2013_1A3(FS)_PM2.5</v>
      </c>
      <c r="B14657" s="113" t="s">
        <v>157</v>
      </c>
      <c r="C14657" s="113">
        <v>2013</v>
      </c>
      <c r="D14657" s="113" t="s">
        <v>132</v>
      </c>
      <c r="E14657" s="113" t="s">
        <v>203</v>
      </c>
      <c r="F14657" s="113" t="s">
        <v>200</v>
      </c>
      <c r="G14657" s="113">
        <v>0.1606754336</v>
      </c>
    </row>
    <row r="14658" spans="1:7" x14ac:dyDescent="0.25">
      <c r="A14658" s="108" t="str">
        <f t="shared" ref="A14658:A14721" si="229">CONCATENATE(B14658,"_",C14658,"_",D14658,"_",E14658)</f>
        <v>KG_2013_3D_NOx</v>
      </c>
      <c r="B14658" s="113" t="s">
        <v>157</v>
      </c>
      <c r="C14658" s="113">
        <v>2013</v>
      </c>
      <c r="D14658" s="113" t="s">
        <v>206</v>
      </c>
      <c r="E14658" s="113" t="s">
        <v>199</v>
      </c>
      <c r="F14658" s="113" t="s">
        <v>200</v>
      </c>
      <c r="G14658" s="113">
        <v>1.4114390000000001</v>
      </c>
    </row>
    <row r="14659" spans="1:7" x14ac:dyDescent="0.25">
      <c r="A14659" s="108" t="str">
        <f t="shared" si="229"/>
        <v>KG_2014_NATIONAL TOTAL_NOx</v>
      </c>
      <c r="B14659" s="113" t="s">
        <v>157</v>
      </c>
      <c r="C14659" s="113">
        <v>2014</v>
      </c>
      <c r="D14659" s="113" t="s">
        <v>122</v>
      </c>
      <c r="E14659" s="113" t="s">
        <v>199</v>
      </c>
      <c r="F14659" s="113" t="s">
        <v>200</v>
      </c>
      <c r="G14659" s="113">
        <v>17.836528886499998</v>
      </c>
    </row>
    <row r="14660" spans="1:7" x14ac:dyDescent="0.25">
      <c r="A14660" s="108" t="str">
        <f t="shared" si="229"/>
        <v>KG_2014_NATIONAL TOTAL_NMVOC</v>
      </c>
      <c r="B14660" s="113" t="s">
        <v>157</v>
      </c>
      <c r="C14660" s="113">
        <v>2014</v>
      </c>
      <c r="D14660" s="113" t="s">
        <v>122</v>
      </c>
      <c r="E14660" s="113" t="s">
        <v>123</v>
      </c>
      <c r="F14660" s="113" t="s">
        <v>200</v>
      </c>
      <c r="G14660" s="113">
        <v>63.748024252</v>
      </c>
    </row>
    <row r="14661" spans="1:7" x14ac:dyDescent="0.25">
      <c r="A14661" s="108" t="str">
        <f t="shared" si="229"/>
        <v>KG_2014_NATIONAL TOTAL_SOx</v>
      </c>
      <c r="B14661" s="113" t="s">
        <v>157</v>
      </c>
      <c r="C14661" s="113">
        <v>2014</v>
      </c>
      <c r="D14661" s="113" t="s">
        <v>122</v>
      </c>
      <c r="E14661" s="113" t="s">
        <v>201</v>
      </c>
      <c r="F14661" s="113" t="s">
        <v>200</v>
      </c>
      <c r="G14661" s="113">
        <v>57.5386143333333</v>
      </c>
    </row>
    <row r="14662" spans="1:7" x14ac:dyDescent="0.25">
      <c r="A14662" s="108" t="str">
        <f t="shared" si="229"/>
        <v>KG_2014_NATIONAL TOTAL_NH3</v>
      </c>
      <c r="B14662" s="113" t="s">
        <v>157</v>
      </c>
      <c r="C14662" s="113">
        <v>2014</v>
      </c>
      <c r="D14662" s="113" t="s">
        <v>122</v>
      </c>
      <c r="E14662" s="113" t="s">
        <v>124</v>
      </c>
      <c r="F14662" s="113" t="s">
        <v>200</v>
      </c>
      <c r="G14662" s="113">
        <v>53.341808329999999</v>
      </c>
    </row>
    <row r="14663" spans="1:7" x14ac:dyDescent="0.25">
      <c r="A14663" s="108" t="str">
        <f t="shared" si="229"/>
        <v>KG_2014_NATIONAL TOTAL_PM2.5</v>
      </c>
      <c r="B14663" s="113" t="s">
        <v>157</v>
      </c>
      <c r="C14663" s="113">
        <v>2014</v>
      </c>
      <c r="D14663" s="113" t="s">
        <v>122</v>
      </c>
      <c r="E14663" s="113" t="s">
        <v>203</v>
      </c>
      <c r="F14663" s="113" t="s">
        <v>200</v>
      </c>
      <c r="G14663" s="113">
        <v>21.458303240100001</v>
      </c>
    </row>
    <row r="14664" spans="1:7" x14ac:dyDescent="0.25">
      <c r="A14664" s="108" t="str">
        <f t="shared" si="229"/>
        <v>KG_2014_NATIONAL TOTAL_Pb</v>
      </c>
      <c r="B14664" s="113" t="s">
        <v>157</v>
      </c>
      <c r="C14664" s="113">
        <v>2014</v>
      </c>
      <c r="D14664" s="113" t="s">
        <v>122</v>
      </c>
      <c r="E14664" s="113" t="s">
        <v>125</v>
      </c>
      <c r="F14664" s="113" t="s">
        <v>200</v>
      </c>
      <c r="G14664" s="113">
        <v>5.3889289999999998E-3</v>
      </c>
    </row>
    <row r="14665" spans="1:7" x14ac:dyDescent="0.25">
      <c r="A14665" s="108" t="str">
        <f t="shared" si="229"/>
        <v>KG_2014_NATIONAL TOTAL_Cd</v>
      </c>
      <c r="B14665" s="113" t="s">
        <v>157</v>
      </c>
      <c r="C14665" s="113">
        <v>2014</v>
      </c>
      <c r="D14665" s="113" t="s">
        <v>122</v>
      </c>
      <c r="E14665" s="113" t="s">
        <v>126</v>
      </c>
      <c r="F14665" s="113" t="s">
        <v>200</v>
      </c>
      <c r="G14665" s="113">
        <v>2.2461289999999999E-4</v>
      </c>
    </row>
    <row r="14666" spans="1:7" x14ac:dyDescent="0.25">
      <c r="A14666" s="108" t="str">
        <f t="shared" si="229"/>
        <v>KG_2014_NATIONAL TOTAL_Hg</v>
      </c>
      <c r="B14666" s="113" t="s">
        <v>157</v>
      </c>
      <c r="C14666" s="113">
        <v>2014</v>
      </c>
      <c r="D14666" s="113" t="s">
        <v>122</v>
      </c>
      <c r="E14666" s="113" t="s">
        <v>127</v>
      </c>
      <c r="F14666" s="113" t="s">
        <v>200</v>
      </c>
      <c r="G14666" s="113">
        <v>2.9132799999999999E-4</v>
      </c>
    </row>
    <row r="14667" spans="1:7" x14ac:dyDescent="0.25">
      <c r="A14667" s="108" t="str">
        <f t="shared" si="229"/>
        <v>KG_2014_NATIONAL TOTAL_DIOX</v>
      </c>
      <c r="B14667" s="113" t="s">
        <v>157</v>
      </c>
      <c r="C14667" s="113">
        <v>2014</v>
      </c>
      <c r="D14667" s="113" t="s">
        <v>122</v>
      </c>
      <c r="E14667" s="113" t="s">
        <v>128</v>
      </c>
      <c r="F14667" s="113" t="s">
        <v>200</v>
      </c>
      <c r="G14667" s="150">
        <v>3.1743901999999998E-8</v>
      </c>
    </row>
    <row r="14668" spans="1:7" x14ac:dyDescent="0.25">
      <c r="A14668" s="108" t="str">
        <f t="shared" si="229"/>
        <v>KG_2014_NATIONAL TOTAL_PAH</v>
      </c>
      <c r="B14668" s="113" t="s">
        <v>157</v>
      </c>
      <c r="C14668" s="113">
        <v>2014</v>
      </c>
      <c r="D14668" s="113" t="s">
        <v>122</v>
      </c>
      <c r="E14668" s="113" t="s">
        <v>129</v>
      </c>
      <c r="F14668" s="113" t="s">
        <v>200</v>
      </c>
      <c r="G14668" s="113">
        <v>2.5348335999999999E-2</v>
      </c>
    </row>
    <row r="14669" spans="1:7" x14ac:dyDescent="0.25">
      <c r="A14669" s="108" t="str">
        <f t="shared" si="229"/>
        <v>KG_2014_NATIONAL TOTAL_HCB</v>
      </c>
      <c r="B14669" s="113" t="s">
        <v>157</v>
      </c>
      <c r="C14669" s="113">
        <v>2014</v>
      </c>
      <c r="D14669" s="113" t="s">
        <v>122</v>
      </c>
      <c r="E14669" s="113" t="s">
        <v>130</v>
      </c>
      <c r="F14669" s="113" t="s">
        <v>200</v>
      </c>
      <c r="G14669" s="150">
        <v>1.4931100000000001E-7</v>
      </c>
    </row>
    <row r="14670" spans="1:7" x14ac:dyDescent="0.25">
      <c r="A14670" s="108" t="str">
        <f t="shared" si="229"/>
        <v>KG_2014_NATIONAL TOTAL_PCB</v>
      </c>
      <c r="B14670" s="113" t="s">
        <v>157</v>
      </c>
      <c r="C14670" s="113">
        <v>2014</v>
      </c>
      <c r="D14670" s="113" t="s">
        <v>122</v>
      </c>
      <c r="E14670" s="113" t="s">
        <v>259</v>
      </c>
      <c r="F14670" s="113" t="s">
        <v>200</v>
      </c>
      <c r="G14670" s="150">
        <v>6.7048690000000002E-6</v>
      </c>
    </row>
    <row r="14671" spans="1:7" x14ac:dyDescent="0.25">
      <c r="A14671" s="108" t="str">
        <f t="shared" si="229"/>
        <v>KG_2014_1A3(FS)_NMVOC</v>
      </c>
      <c r="B14671" s="113" t="s">
        <v>157</v>
      </c>
      <c r="C14671" s="113">
        <v>2014</v>
      </c>
      <c r="D14671" s="113" t="s">
        <v>132</v>
      </c>
      <c r="E14671" s="113" t="s">
        <v>123</v>
      </c>
      <c r="F14671" s="113" t="s">
        <v>200</v>
      </c>
      <c r="G14671" s="113">
        <v>2.4007299999999998</v>
      </c>
    </row>
    <row r="14672" spans="1:7" x14ac:dyDescent="0.25">
      <c r="A14672" s="108" t="str">
        <f t="shared" si="229"/>
        <v>KG_2014_1A3(FS)_PM2.5</v>
      </c>
      <c r="B14672" s="113" t="s">
        <v>157</v>
      </c>
      <c r="C14672" s="113">
        <v>2014</v>
      </c>
      <c r="D14672" s="113" t="s">
        <v>132</v>
      </c>
      <c r="E14672" s="113" t="s">
        <v>203</v>
      </c>
      <c r="F14672" s="113" t="s">
        <v>200</v>
      </c>
      <c r="G14672" s="113">
        <v>0.1807925856</v>
      </c>
    </row>
    <row r="14673" spans="1:7" x14ac:dyDescent="0.25">
      <c r="A14673" s="108" t="str">
        <f t="shared" si="229"/>
        <v>KG_2014_3D_NOx</v>
      </c>
      <c r="B14673" s="113" t="s">
        <v>157</v>
      </c>
      <c r="C14673" s="113">
        <v>2014</v>
      </c>
      <c r="D14673" s="113" t="s">
        <v>206</v>
      </c>
      <c r="E14673" s="113" t="s">
        <v>199</v>
      </c>
      <c r="F14673" s="113" t="s">
        <v>200</v>
      </c>
      <c r="G14673" s="113">
        <v>1.6476710000000001</v>
      </c>
    </row>
    <row r="14674" spans="1:7" x14ac:dyDescent="0.25">
      <c r="A14674" s="108" t="str">
        <f t="shared" si="229"/>
        <v>KG_2015_NATIONAL TOTAL_NOx</v>
      </c>
      <c r="B14674" s="113" t="s">
        <v>157</v>
      </c>
      <c r="C14674" s="113">
        <v>2015</v>
      </c>
      <c r="D14674" s="113" t="s">
        <v>122</v>
      </c>
      <c r="E14674" s="113" t="s">
        <v>199</v>
      </c>
      <c r="F14674" s="113" t="s">
        <v>200</v>
      </c>
      <c r="G14674" s="113">
        <v>18.31505602375</v>
      </c>
    </row>
    <row r="14675" spans="1:7" x14ac:dyDescent="0.25">
      <c r="A14675" s="108" t="str">
        <f t="shared" si="229"/>
        <v>KG_2015_NATIONAL TOTAL_NMVOC</v>
      </c>
      <c r="B14675" s="113" t="s">
        <v>157</v>
      </c>
      <c r="C14675" s="113">
        <v>2015</v>
      </c>
      <c r="D14675" s="113" t="s">
        <v>122</v>
      </c>
      <c r="E14675" s="113" t="s">
        <v>123</v>
      </c>
      <c r="F14675" s="113" t="s">
        <v>200</v>
      </c>
      <c r="G14675" s="113">
        <v>60.6504573335</v>
      </c>
    </row>
    <row r="14676" spans="1:7" x14ac:dyDescent="0.25">
      <c r="A14676" s="108" t="str">
        <f t="shared" si="229"/>
        <v>KG_2015_NATIONAL TOTAL_SOx</v>
      </c>
      <c r="B14676" s="113" t="s">
        <v>157</v>
      </c>
      <c r="C14676" s="113">
        <v>2015</v>
      </c>
      <c r="D14676" s="113" t="s">
        <v>122</v>
      </c>
      <c r="E14676" s="113" t="s">
        <v>201</v>
      </c>
      <c r="F14676" s="113" t="s">
        <v>200</v>
      </c>
      <c r="G14676" s="113">
        <v>56.389495666666697</v>
      </c>
    </row>
    <row r="14677" spans="1:7" x14ac:dyDescent="0.25">
      <c r="A14677" s="108" t="str">
        <f t="shared" si="229"/>
        <v>KG_2015_NATIONAL TOTAL_NH3</v>
      </c>
      <c r="B14677" s="113" t="s">
        <v>157</v>
      </c>
      <c r="C14677" s="113">
        <v>2015</v>
      </c>
      <c r="D14677" s="113" t="s">
        <v>122</v>
      </c>
      <c r="E14677" s="113" t="s">
        <v>124</v>
      </c>
      <c r="F14677" s="113" t="s">
        <v>200</v>
      </c>
      <c r="G14677" s="113">
        <v>54.118471345000003</v>
      </c>
    </row>
    <row r="14678" spans="1:7" x14ac:dyDescent="0.25">
      <c r="A14678" s="108" t="str">
        <f t="shared" si="229"/>
        <v>KG_2015_NATIONAL TOTAL_PM2.5</v>
      </c>
      <c r="B14678" s="113" t="s">
        <v>157</v>
      </c>
      <c r="C14678" s="113">
        <v>2015</v>
      </c>
      <c r="D14678" s="113" t="s">
        <v>122</v>
      </c>
      <c r="E14678" s="113" t="s">
        <v>203</v>
      </c>
      <c r="F14678" s="113" t="s">
        <v>200</v>
      </c>
      <c r="G14678" s="113">
        <v>19.774943836399999</v>
      </c>
    </row>
    <row r="14679" spans="1:7" x14ac:dyDescent="0.25">
      <c r="A14679" s="108" t="str">
        <f t="shared" si="229"/>
        <v>KG_2015_NATIONAL TOTAL_Pb</v>
      </c>
      <c r="B14679" s="113" t="s">
        <v>157</v>
      </c>
      <c r="C14679" s="113">
        <v>2015</v>
      </c>
      <c r="D14679" s="113" t="s">
        <v>122</v>
      </c>
      <c r="E14679" s="113" t="s">
        <v>125</v>
      </c>
      <c r="F14679" s="113" t="s">
        <v>200</v>
      </c>
      <c r="G14679" s="113">
        <v>4.9393529999999996E-3</v>
      </c>
    </row>
    <row r="14680" spans="1:7" x14ac:dyDescent="0.25">
      <c r="A14680" s="108" t="str">
        <f t="shared" si="229"/>
        <v>KG_2015_NATIONAL TOTAL_Cd</v>
      </c>
      <c r="B14680" s="113" t="s">
        <v>157</v>
      </c>
      <c r="C14680" s="113">
        <v>2015</v>
      </c>
      <c r="D14680" s="113" t="s">
        <v>122</v>
      </c>
      <c r="E14680" s="113" t="s">
        <v>126</v>
      </c>
      <c r="F14680" s="113" t="s">
        <v>200</v>
      </c>
      <c r="G14680" s="113">
        <v>2.2625959999999999E-4</v>
      </c>
    </row>
    <row r="14681" spans="1:7" x14ac:dyDescent="0.25">
      <c r="A14681" s="108" t="str">
        <f t="shared" si="229"/>
        <v>KG_2015_NATIONAL TOTAL_Hg</v>
      </c>
      <c r="B14681" s="113" t="s">
        <v>157</v>
      </c>
      <c r="C14681" s="113">
        <v>2015</v>
      </c>
      <c r="D14681" s="113" t="s">
        <v>122</v>
      </c>
      <c r="E14681" s="113" t="s">
        <v>127</v>
      </c>
      <c r="F14681" s="113" t="s">
        <v>200</v>
      </c>
      <c r="G14681" s="113">
        <v>2.7411599999999998E-4</v>
      </c>
    </row>
    <row r="14682" spans="1:7" x14ac:dyDescent="0.25">
      <c r="A14682" s="108" t="str">
        <f t="shared" si="229"/>
        <v>KG_2015_NATIONAL TOTAL_DIOX</v>
      </c>
      <c r="B14682" s="113" t="s">
        <v>157</v>
      </c>
      <c r="C14682" s="113">
        <v>2015</v>
      </c>
      <c r="D14682" s="113" t="s">
        <v>122</v>
      </c>
      <c r="E14682" s="113" t="s">
        <v>128</v>
      </c>
      <c r="F14682" s="113" t="s">
        <v>200</v>
      </c>
      <c r="G14682" s="150">
        <v>2.7710754E-8</v>
      </c>
    </row>
    <row r="14683" spans="1:7" x14ac:dyDescent="0.25">
      <c r="A14683" s="108" t="str">
        <f t="shared" si="229"/>
        <v>KG_2015_NATIONAL TOTAL_PAH</v>
      </c>
      <c r="B14683" s="113" t="s">
        <v>157</v>
      </c>
      <c r="C14683" s="113">
        <v>2015</v>
      </c>
      <c r="D14683" s="113" t="s">
        <v>122</v>
      </c>
      <c r="E14683" s="113" t="s">
        <v>129</v>
      </c>
      <c r="F14683" s="113" t="s">
        <v>200</v>
      </c>
      <c r="G14683" s="113">
        <v>2.1559495000000001E-2</v>
      </c>
    </row>
    <row r="14684" spans="1:7" x14ac:dyDescent="0.25">
      <c r="A14684" s="108" t="str">
        <f t="shared" si="229"/>
        <v>KG_2015_NATIONAL TOTAL_HCB</v>
      </c>
      <c r="B14684" s="113" t="s">
        <v>157</v>
      </c>
      <c r="C14684" s="113">
        <v>2015</v>
      </c>
      <c r="D14684" s="113" t="s">
        <v>122</v>
      </c>
      <c r="E14684" s="113" t="s">
        <v>130</v>
      </c>
      <c r="F14684" s="113" t="s">
        <v>200</v>
      </c>
      <c r="G14684" s="150">
        <v>1.62352E-7</v>
      </c>
    </row>
    <row r="14685" spans="1:7" x14ac:dyDescent="0.25">
      <c r="A14685" s="108" t="str">
        <f t="shared" si="229"/>
        <v>KG_2015_NATIONAL TOTAL_PCB</v>
      </c>
      <c r="B14685" s="113" t="s">
        <v>157</v>
      </c>
      <c r="C14685" s="113">
        <v>2015</v>
      </c>
      <c r="D14685" s="113" t="s">
        <v>122</v>
      </c>
      <c r="E14685" s="113" t="s">
        <v>259</v>
      </c>
      <c r="F14685" s="113" t="s">
        <v>200</v>
      </c>
      <c r="G14685" s="150">
        <v>5.9121989999999997E-6</v>
      </c>
    </row>
    <row r="14686" spans="1:7" x14ac:dyDescent="0.25">
      <c r="A14686" s="108" t="str">
        <f t="shared" si="229"/>
        <v>KG_2015_1A3(FS)_NMVOC</v>
      </c>
      <c r="B14686" s="113" t="s">
        <v>157</v>
      </c>
      <c r="C14686" s="113">
        <v>2015</v>
      </c>
      <c r="D14686" s="113" t="s">
        <v>132</v>
      </c>
      <c r="E14686" s="113" t="s">
        <v>123</v>
      </c>
      <c r="F14686" s="113" t="s">
        <v>200</v>
      </c>
      <c r="G14686" s="113">
        <v>2.2574749999999999</v>
      </c>
    </row>
    <row r="14687" spans="1:7" x14ac:dyDescent="0.25">
      <c r="A14687" s="108" t="str">
        <f t="shared" si="229"/>
        <v>KG_2015_1A3(FS)_PM2.5</v>
      </c>
      <c r="B14687" s="113" t="s">
        <v>157</v>
      </c>
      <c r="C14687" s="113">
        <v>2015</v>
      </c>
      <c r="D14687" s="113" t="s">
        <v>132</v>
      </c>
      <c r="E14687" s="113" t="s">
        <v>203</v>
      </c>
      <c r="F14687" s="113" t="s">
        <v>200</v>
      </c>
      <c r="G14687" s="113">
        <v>0.1700044064</v>
      </c>
    </row>
    <row r="14688" spans="1:7" x14ac:dyDescent="0.25">
      <c r="A14688" s="108" t="str">
        <f t="shared" si="229"/>
        <v>KG_2015_3D_NOx</v>
      </c>
      <c r="B14688" s="113" t="s">
        <v>157</v>
      </c>
      <c r="C14688" s="113">
        <v>2015</v>
      </c>
      <c r="D14688" s="113" t="s">
        <v>206</v>
      </c>
      <c r="E14688" s="113" t="s">
        <v>199</v>
      </c>
      <c r="F14688" s="113" t="s">
        <v>200</v>
      </c>
      <c r="G14688" s="113">
        <v>1.3759140000000001</v>
      </c>
    </row>
    <row r="14689" spans="1:7" x14ac:dyDescent="0.25">
      <c r="A14689" s="108" t="str">
        <f t="shared" si="229"/>
        <v>KG_2016_NATIONAL TOTAL_NOx</v>
      </c>
      <c r="B14689" s="113" t="s">
        <v>157</v>
      </c>
      <c r="C14689" s="113">
        <v>2016</v>
      </c>
      <c r="D14689" s="113" t="s">
        <v>122</v>
      </c>
      <c r="E14689" s="113" t="s">
        <v>199</v>
      </c>
      <c r="F14689" s="113" t="s">
        <v>200</v>
      </c>
      <c r="G14689" s="113">
        <v>15.6345178995</v>
      </c>
    </row>
    <row r="14690" spans="1:7" x14ac:dyDescent="0.25">
      <c r="A14690" s="108" t="str">
        <f t="shared" si="229"/>
        <v>KG_2016_NATIONAL TOTAL_NMVOC</v>
      </c>
      <c r="B14690" s="113" t="s">
        <v>157</v>
      </c>
      <c r="C14690" s="113">
        <v>2016</v>
      </c>
      <c r="D14690" s="113" t="s">
        <v>122</v>
      </c>
      <c r="E14690" s="113" t="s">
        <v>123</v>
      </c>
      <c r="F14690" s="113" t="s">
        <v>200</v>
      </c>
      <c r="G14690" s="113">
        <v>61.399030388</v>
      </c>
    </row>
    <row r="14691" spans="1:7" x14ac:dyDescent="0.25">
      <c r="A14691" s="108" t="str">
        <f t="shared" si="229"/>
        <v>KG_2016_NATIONAL TOTAL_SOx</v>
      </c>
      <c r="B14691" s="113" t="s">
        <v>157</v>
      </c>
      <c r="C14691" s="113">
        <v>2016</v>
      </c>
      <c r="D14691" s="113" t="s">
        <v>122</v>
      </c>
      <c r="E14691" s="113" t="s">
        <v>201</v>
      </c>
      <c r="F14691" s="113" t="s">
        <v>200</v>
      </c>
      <c r="G14691" s="113">
        <v>46.460926666666701</v>
      </c>
    </row>
    <row r="14692" spans="1:7" x14ac:dyDescent="0.25">
      <c r="A14692" s="108" t="str">
        <f t="shared" si="229"/>
        <v>KG_2016_NATIONAL TOTAL_NH3</v>
      </c>
      <c r="B14692" s="113" t="s">
        <v>157</v>
      </c>
      <c r="C14692" s="113">
        <v>2016</v>
      </c>
      <c r="D14692" s="113" t="s">
        <v>122</v>
      </c>
      <c r="E14692" s="113" t="s">
        <v>124</v>
      </c>
      <c r="F14692" s="113" t="s">
        <v>200</v>
      </c>
      <c r="G14692" s="113">
        <v>55.552484270000001</v>
      </c>
    </row>
    <row r="14693" spans="1:7" x14ac:dyDescent="0.25">
      <c r="A14693" s="108" t="str">
        <f t="shared" si="229"/>
        <v>KG_2016_NATIONAL TOTAL_PM2.5</v>
      </c>
      <c r="B14693" s="113" t="s">
        <v>157</v>
      </c>
      <c r="C14693" s="113">
        <v>2016</v>
      </c>
      <c r="D14693" s="113" t="s">
        <v>122</v>
      </c>
      <c r="E14693" s="113" t="s">
        <v>203</v>
      </c>
      <c r="F14693" s="113" t="s">
        <v>200</v>
      </c>
      <c r="G14693" s="113">
        <v>19.685314508299999</v>
      </c>
    </row>
    <row r="14694" spans="1:7" x14ac:dyDescent="0.25">
      <c r="A14694" s="108" t="str">
        <f t="shared" si="229"/>
        <v>KG_2016_NATIONAL TOTAL_Pb</v>
      </c>
      <c r="B14694" s="113" t="s">
        <v>157</v>
      </c>
      <c r="C14694" s="113">
        <v>2016</v>
      </c>
      <c r="D14694" s="113" t="s">
        <v>122</v>
      </c>
      <c r="E14694" s="113" t="s">
        <v>125</v>
      </c>
      <c r="F14694" s="113" t="s">
        <v>200</v>
      </c>
      <c r="G14694" s="113">
        <v>4.4486830000000002E-3</v>
      </c>
    </row>
    <row r="14695" spans="1:7" x14ac:dyDescent="0.25">
      <c r="A14695" s="108" t="str">
        <f t="shared" si="229"/>
        <v>KG_2016_NATIONAL TOTAL_Cd</v>
      </c>
      <c r="B14695" s="113" t="s">
        <v>157</v>
      </c>
      <c r="C14695" s="113">
        <v>2016</v>
      </c>
      <c r="D14695" s="113" t="s">
        <v>122</v>
      </c>
      <c r="E14695" s="113" t="s">
        <v>126</v>
      </c>
      <c r="F14695" s="113" t="s">
        <v>200</v>
      </c>
      <c r="G14695" s="113">
        <v>2.1503970000000001E-4</v>
      </c>
    </row>
    <row r="14696" spans="1:7" x14ac:dyDescent="0.25">
      <c r="A14696" s="108" t="str">
        <f t="shared" si="229"/>
        <v>KG_2016_NATIONAL TOTAL_Hg</v>
      </c>
      <c r="B14696" s="113" t="s">
        <v>157</v>
      </c>
      <c r="C14696" s="113">
        <v>2016</v>
      </c>
      <c r="D14696" s="113" t="s">
        <v>122</v>
      </c>
      <c r="E14696" s="113" t="s">
        <v>127</v>
      </c>
      <c r="F14696" s="113" t="s">
        <v>200</v>
      </c>
      <c r="G14696" s="113">
        <v>2.3906200000000001E-4</v>
      </c>
    </row>
    <row r="14697" spans="1:7" x14ac:dyDescent="0.25">
      <c r="A14697" s="108" t="str">
        <f t="shared" si="229"/>
        <v>KG_2016_NATIONAL TOTAL_DIOX</v>
      </c>
      <c r="B14697" s="113" t="s">
        <v>157</v>
      </c>
      <c r="C14697" s="113">
        <v>2016</v>
      </c>
      <c r="D14697" s="113" t="s">
        <v>122</v>
      </c>
      <c r="E14697" s="113" t="s">
        <v>128</v>
      </c>
      <c r="F14697" s="113" t="s">
        <v>200</v>
      </c>
      <c r="G14697" s="150">
        <v>2.8076764000000001E-8</v>
      </c>
    </row>
    <row r="14698" spans="1:7" x14ac:dyDescent="0.25">
      <c r="A14698" s="108" t="str">
        <f t="shared" si="229"/>
        <v>KG_2016_NATIONAL TOTAL_PAH</v>
      </c>
      <c r="B14698" s="113" t="s">
        <v>157</v>
      </c>
      <c r="C14698" s="113">
        <v>2016</v>
      </c>
      <c r="D14698" s="113" t="s">
        <v>122</v>
      </c>
      <c r="E14698" s="113" t="s">
        <v>129</v>
      </c>
      <c r="F14698" s="113" t="s">
        <v>200</v>
      </c>
      <c r="G14698" s="113">
        <v>2.2050123000000001E-2</v>
      </c>
    </row>
    <row r="14699" spans="1:7" x14ac:dyDescent="0.25">
      <c r="A14699" s="108" t="str">
        <f t="shared" si="229"/>
        <v>KG_2016_NATIONAL TOTAL_HCB</v>
      </c>
      <c r="B14699" s="113" t="s">
        <v>157</v>
      </c>
      <c r="C14699" s="113">
        <v>2016</v>
      </c>
      <c r="D14699" s="113" t="s">
        <v>122</v>
      </c>
      <c r="E14699" s="113" t="s">
        <v>130</v>
      </c>
      <c r="F14699" s="113" t="s">
        <v>200</v>
      </c>
      <c r="G14699" s="150">
        <v>1.3479300000000001E-7</v>
      </c>
    </row>
    <row r="14700" spans="1:7" x14ac:dyDescent="0.25">
      <c r="A14700" s="108" t="str">
        <f t="shared" si="229"/>
        <v>KG_2016_NATIONAL TOTAL_PCB</v>
      </c>
      <c r="B14700" s="113" t="s">
        <v>157</v>
      </c>
      <c r="C14700" s="113">
        <v>2016</v>
      </c>
      <c r="D14700" s="113" t="s">
        <v>122</v>
      </c>
      <c r="E14700" s="113" t="s">
        <v>259</v>
      </c>
      <c r="F14700" s="113" t="s">
        <v>200</v>
      </c>
      <c r="G14700" s="150">
        <v>5.5172089999999999E-6</v>
      </c>
    </row>
    <row r="14701" spans="1:7" x14ac:dyDescent="0.25">
      <c r="A14701" s="108" t="str">
        <f t="shared" si="229"/>
        <v>KG_2016_1A3(FS)_NMVOC</v>
      </c>
      <c r="B14701" s="113" t="s">
        <v>157</v>
      </c>
      <c r="C14701" s="113">
        <v>2016</v>
      </c>
      <c r="D14701" s="113" t="s">
        <v>132</v>
      </c>
      <c r="E14701" s="113" t="s">
        <v>123</v>
      </c>
      <c r="F14701" s="113" t="s">
        <v>200</v>
      </c>
      <c r="G14701" s="113">
        <v>2.5033020000000001</v>
      </c>
    </row>
    <row r="14702" spans="1:7" x14ac:dyDescent="0.25">
      <c r="A14702" s="108" t="str">
        <f t="shared" si="229"/>
        <v>KG_2016_1A3(FS)_PM2.5</v>
      </c>
      <c r="B14702" s="113" t="s">
        <v>157</v>
      </c>
      <c r="C14702" s="113">
        <v>2016</v>
      </c>
      <c r="D14702" s="113" t="s">
        <v>132</v>
      </c>
      <c r="E14702" s="113" t="s">
        <v>203</v>
      </c>
      <c r="F14702" s="113" t="s">
        <v>200</v>
      </c>
      <c r="G14702" s="113">
        <v>0.18851698880000001</v>
      </c>
    </row>
    <row r="14703" spans="1:7" x14ac:dyDescent="0.25">
      <c r="A14703" s="108" t="str">
        <f t="shared" si="229"/>
        <v>KG_2016_3D_NOx</v>
      </c>
      <c r="B14703" s="113" t="s">
        <v>157</v>
      </c>
      <c r="C14703" s="113">
        <v>2016</v>
      </c>
      <c r="D14703" s="113" t="s">
        <v>206</v>
      </c>
      <c r="E14703" s="113" t="s">
        <v>199</v>
      </c>
      <c r="F14703" s="113" t="s">
        <v>200</v>
      </c>
      <c r="G14703" s="113">
        <v>1.6241589999999999</v>
      </c>
    </row>
    <row r="14704" spans="1:7" x14ac:dyDescent="0.25">
      <c r="A14704" s="108" t="str">
        <f t="shared" si="229"/>
        <v>KG_2017_NATIONAL TOTAL_NOx</v>
      </c>
      <c r="B14704" s="113" t="s">
        <v>157</v>
      </c>
      <c r="C14704" s="113">
        <v>2017</v>
      </c>
      <c r="D14704" s="113" t="s">
        <v>122</v>
      </c>
      <c r="E14704" s="113" t="s">
        <v>199</v>
      </c>
      <c r="F14704" s="113" t="s">
        <v>200</v>
      </c>
      <c r="G14704" s="113">
        <v>14.90085164375</v>
      </c>
    </row>
    <row r="14705" spans="1:7" x14ac:dyDescent="0.25">
      <c r="A14705" s="108" t="str">
        <f t="shared" si="229"/>
        <v>KG_2017_NATIONAL TOTAL_NMVOC</v>
      </c>
      <c r="B14705" s="113" t="s">
        <v>157</v>
      </c>
      <c r="C14705" s="113">
        <v>2017</v>
      </c>
      <c r="D14705" s="113" t="s">
        <v>122</v>
      </c>
      <c r="E14705" s="113" t="s">
        <v>123</v>
      </c>
      <c r="F14705" s="113" t="s">
        <v>200</v>
      </c>
      <c r="G14705" s="113">
        <v>63.2489775385</v>
      </c>
    </row>
    <row r="14706" spans="1:7" x14ac:dyDescent="0.25">
      <c r="A14706" s="108" t="str">
        <f t="shared" si="229"/>
        <v>KG_2017_NATIONAL TOTAL_SOx</v>
      </c>
      <c r="B14706" s="113" t="s">
        <v>157</v>
      </c>
      <c r="C14706" s="113">
        <v>2017</v>
      </c>
      <c r="D14706" s="113" t="s">
        <v>122</v>
      </c>
      <c r="E14706" s="113" t="s">
        <v>201</v>
      </c>
      <c r="F14706" s="113" t="s">
        <v>200</v>
      </c>
      <c r="G14706" s="113">
        <v>43.733387666666701</v>
      </c>
    </row>
    <row r="14707" spans="1:7" x14ac:dyDescent="0.25">
      <c r="A14707" s="108" t="str">
        <f t="shared" si="229"/>
        <v>KG_2017_NATIONAL TOTAL_NH3</v>
      </c>
      <c r="B14707" s="113" t="s">
        <v>157</v>
      </c>
      <c r="C14707" s="113">
        <v>2017</v>
      </c>
      <c r="D14707" s="113" t="s">
        <v>122</v>
      </c>
      <c r="E14707" s="113" t="s">
        <v>124</v>
      </c>
      <c r="F14707" s="113" t="s">
        <v>200</v>
      </c>
      <c r="G14707" s="113">
        <v>56.342124405</v>
      </c>
    </row>
    <row r="14708" spans="1:7" x14ac:dyDescent="0.25">
      <c r="A14708" s="108" t="str">
        <f t="shared" si="229"/>
        <v>KG_2017_NATIONAL TOTAL_PM2.5</v>
      </c>
      <c r="B14708" s="113" t="s">
        <v>157</v>
      </c>
      <c r="C14708" s="113">
        <v>2017</v>
      </c>
      <c r="D14708" s="113" t="s">
        <v>122</v>
      </c>
      <c r="E14708" s="113" t="s">
        <v>203</v>
      </c>
      <c r="F14708" s="113" t="s">
        <v>200</v>
      </c>
      <c r="G14708" s="113">
        <v>20.479526335799999</v>
      </c>
    </row>
    <row r="14709" spans="1:7" x14ac:dyDescent="0.25">
      <c r="A14709" s="108" t="str">
        <f t="shared" si="229"/>
        <v>KG_2017_NATIONAL TOTAL_Pb</v>
      </c>
      <c r="B14709" s="113" t="s">
        <v>157</v>
      </c>
      <c r="C14709" s="113">
        <v>2017</v>
      </c>
      <c r="D14709" s="113" t="s">
        <v>122</v>
      </c>
      <c r="E14709" s="113" t="s">
        <v>125</v>
      </c>
      <c r="F14709" s="113" t="s">
        <v>200</v>
      </c>
      <c r="G14709" s="113">
        <v>4.4082870000000003E-3</v>
      </c>
    </row>
    <row r="14710" spans="1:7" x14ac:dyDescent="0.25">
      <c r="A14710" s="108" t="str">
        <f t="shared" si="229"/>
        <v>KG_2017_NATIONAL TOTAL_Cd</v>
      </c>
      <c r="B14710" s="113" t="s">
        <v>157</v>
      </c>
      <c r="C14710" s="113">
        <v>2017</v>
      </c>
      <c r="D14710" s="113" t="s">
        <v>122</v>
      </c>
      <c r="E14710" s="113" t="s">
        <v>126</v>
      </c>
      <c r="F14710" s="113" t="s">
        <v>200</v>
      </c>
      <c r="G14710" s="113">
        <v>2.1424000000000001E-4</v>
      </c>
    </row>
    <row r="14711" spans="1:7" x14ac:dyDescent="0.25">
      <c r="A14711" s="108" t="str">
        <f t="shared" si="229"/>
        <v>KG_2017_NATIONAL TOTAL_Hg</v>
      </c>
      <c r="B14711" s="113" t="s">
        <v>157</v>
      </c>
      <c r="C14711" s="113">
        <v>2017</v>
      </c>
      <c r="D14711" s="113" t="s">
        <v>122</v>
      </c>
      <c r="E14711" s="113" t="s">
        <v>127</v>
      </c>
      <c r="F14711" s="113" t="s">
        <v>200</v>
      </c>
      <c r="G14711" s="113">
        <v>2.3217499999999999E-4</v>
      </c>
    </row>
    <row r="14712" spans="1:7" x14ac:dyDescent="0.25">
      <c r="A14712" s="108" t="str">
        <f t="shared" si="229"/>
        <v>KG_2017_NATIONAL TOTAL_DIOX</v>
      </c>
      <c r="B14712" s="113" t="s">
        <v>157</v>
      </c>
      <c r="C14712" s="113">
        <v>2017</v>
      </c>
      <c r="D14712" s="113" t="s">
        <v>122</v>
      </c>
      <c r="E14712" s="113" t="s">
        <v>128</v>
      </c>
      <c r="F14712" s="113" t="s">
        <v>200</v>
      </c>
      <c r="G14712" s="150">
        <v>2.9494438E-8</v>
      </c>
    </row>
    <row r="14713" spans="1:7" x14ac:dyDescent="0.25">
      <c r="A14713" s="108" t="str">
        <f t="shared" si="229"/>
        <v>KG_2017_NATIONAL TOTAL_PAH</v>
      </c>
      <c r="B14713" s="113" t="s">
        <v>157</v>
      </c>
      <c r="C14713" s="113">
        <v>2017</v>
      </c>
      <c r="D14713" s="113" t="s">
        <v>122</v>
      </c>
      <c r="E14713" s="113" t="s">
        <v>129</v>
      </c>
      <c r="F14713" s="113" t="s">
        <v>200</v>
      </c>
      <c r="G14713" s="113">
        <v>2.3430106999999999E-2</v>
      </c>
    </row>
    <row r="14714" spans="1:7" x14ac:dyDescent="0.25">
      <c r="A14714" s="108" t="str">
        <f t="shared" si="229"/>
        <v>KG_2017_NATIONAL TOTAL_HCB</v>
      </c>
      <c r="B14714" s="113" t="s">
        <v>157</v>
      </c>
      <c r="C14714" s="113">
        <v>2017</v>
      </c>
      <c r="D14714" s="113" t="s">
        <v>122</v>
      </c>
      <c r="E14714" s="113" t="s">
        <v>130</v>
      </c>
      <c r="F14714" s="113" t="s">
        <v>200</v>
      </c>
      <c r="G14714" s="150">
        <v>1.25421E-7</v>
      </c>
    </row>
    <row r="14715" spans="1:7" x14ac:dyDescent="0.25">
      <c r="A14715" s="108" t="str">
        <f t="shared" si="229"/>
        <v>KG_2017_NATIONAL TOTAL_PCB</v>
      </c>
      <c r="B14715" s="113" t="s">
        <v>157</v>
      </c>
      <c r="C14715" s="113">
        <v>2017</v>
      </c>
      <c r="D14715" s="113" t="s">
        <v>122</v>
      </c>
      <c r="E14715" s="113" t="s">
        <v>259</v>
      </c>
      <c r="F14715" s="113" t="s">
        <v>200</v>
      </c>
      <c r="G14715" s="150">
        <v>5.5806380000000002E-6</v>
      </c>
    </row>
    <row r="14716" spans="1:7" x14ac:dyDescent="0.25">
      <c r="A14716" s="108" t="str">
        <f t="shared" si="229"/>
        <v>KG_2017_1A3(FS)_NMVOC</v>
      </c>
      <c r="B14716" s="113" t="s">
        <v>157</v>
      </c>
      <c r="C14716" s="113">
        <v>2017</v>
      </c>
      <c r="D14716" s="113" t="s">
        <v>132</v>
      </c>
      <c r="E14716" s="113" t="s">
        <v>123</v>
      </c>
      <c r="F14716" s="113" t="s">
        <v>200</v>
      </c>
      <c r="G14716" s="113">
        <v>2.547914</v>
      </c>
    </row>
    <row r="14717" spans="1:7" x14ac:dyDescent="0.25">
      <c r="A14717" s="108" t="str">
        <f t="shared" si="229"/>
        <v>KG_2017_1A3(FS)_PM2.5</v>
      </c>
      <c r="B14717" s="113" t="s">
        <v>157</v>
      </c>
      <c r="C14717" s="113">
        <v>2017</v>
      </c>
      <c r="D14717" s="113" t="s">
        <v>132</v>
      </c>
      <c r="E14717" s="113" t="s">
        <v>203</v>
      </c>
      <c r="F14717" s="113" t="s">
        <v>200</v>
      </c>
      <c r="G14717" s="113">
        <v>0.1918766368</v>
      </c>
    </row>
    <row r="14718" spans="1:7" x14ac:dyDescent="0.25">
      <c r="A14718" s="108" t="str">
        <f t="shared" si="229"/>
        <v>KG_2017_3D_NOx</v>
      </c>
      <c r="B14718" s="113" t="s">
        <v>157</v>
      </c>
      <c r="C14718" s="113">
        <v>2017</v>
      </c>
      <c r="D14718" s="113" t="s">
        <v>206</v>
      </c>
      <c r="E14718" s="113" t="s">
        <v>199</v>
      </c>
      <c r="F14718" s="113" t="s">
        <v>200</v>
      </c>
      <c r="G14718" s="113">
        <v>1.0803959999999999</v>
      </c>
    </row>
    <row r="14719" spans="1:7" x14ac:dyDescent="0.25">
      <c r="A14719" s="108" t="str">
        <f t="shared" si="229"/>
        <v>KG_2018_NATIONAL TOTAL_NOx</v>
      </c>
      <c r="B14719" s="113" t="s">
        <v>157</v>
      </c>
      <c r="C14719" s="113">
        <v>2018</v>
      </c>
      <c r="D14719" s="113" t="s">
        <v>122</v>
      </c>
      <c r="E14719" s="113" t="s">
        <v>199</v>
      </c>
      <c r="F14719" s="113" t="s">
        <v>200</v>
      </c>
      <c r="G14719" s="113">
        <v>16.160821741749999</v>
      </c>
    </row>
    <row r="14720" spans="1:7" x14ac:dyDescent="0.25">
      <c r="A14720" s="108" t="str">
        <f t="shared" si="229"/>
        <v>KG_2018_NATIONAL TOTAL_NMVOC</v>
      </c>
      <c r="B14720" s="113" t="s">
        <v>157</v>
      </c>
      <c r="C14720" s="113">
        <v>2018</v>
      </c>
      <c r="D14720" s="113" t="s">
        <v>122</v>
      </c>
      <c r="E14720" s="113" t="s">
        <v>123</v>
      </c>
      <c r="F14720" s="113" t="s">
        <v>200</v>
      </c>
      <c r="G14720" s="113">
        <v>69.173757221499997</v>
      </c>
    </row>
    <row r="14721" spans="1:7" x14ac:dyDescent="0.25">
      <c r="A14721" s="108" t="str">
        <f t="shared" si="229"/>
        <v>KG_2018_NATIONAL TOTAL_SOx</v>
      </c>
      <c r="B14721" s="113" t="s">
        <v>157</v>
      </c>
      <c r="C14721" s="113">
        <v>2018</v>
      </c>
      <c r="D14721" s="113" t="s">
        <v>122</v>
      </c>
      <c r="E14721" s="113" t="s">
        <v>201</v>
      </c>
      <c r="F14721" s="113" t="s">
        <v>200</v>
      </c>
      <c r="G14721" s="113">
        <v>53.329639</v>
      </c>
    </row>
    <row r="14722" spans="1:7" x14ac:dyDescent="0.25">
      <c r="A14722" s="108" t="str">
        <f t="shared" ref="A14722:A14785" si="230">CONCATENATE(B14722,"_",C14722,"_",D14722,"_",E14722)</f>
        <v>KG_2018_NATIONAL TOTAL_NH3</v>
      </c>
      <c r="B14722" s="113" t="s">
        <v>157</v>
      </c>
      <c r="C14722" s="113">
        <v>2018</v>
      </c>
      <c r="D14722" s="113" t="s">
        <v>122</v>
      </c>
      <c r="E14722" s="113" t="s">
        <v>124</v>
      </c>
      <c r="F14722" s="113" t="s">
        <v>200</v>
      </c>
      <c r="G14722" s="113">
        <v>57.907963844999998</v>
      </c>
    </row>
    <row r="14723" spans="1:7" x14ac:dyDescent="0.25">
      <c r="A14723" s="108" t="str">
        <f t="shared" si="230"/>
        <v>KG_2018_NATIONAL TOTAL_PM2.5</v>
      </c>
      <c r="B14723" s="113" t="s">
        <v>157</v>
      </c>
      <c r="C14723" s="113">
        <v>2018</v>
      </c>
      <c r="D14723" s="113" t="s">
        <v>122</v>
      </c>
      <c r="E14723" s="113" t="s">
        <v>203</v>
      </c>
      <c r="F14723" s="113" t="s">
        <v>200</v>
      </c>
      <c r="G14723" s="113">
        <v>23.838375406899999</v>
      </c>
    </row>
    <row r="14724" spans="1:7" x14ac:dyDescent="0.25">
      <c r="A14724" s="108" t="str">
        <f t="shared" si="230"/>
        <v>KG_2018_NATIONAL TOTAL_Pb</v>
      </c>
      <c r="B14724" s="113" t="s">
        <v>157</v>
      </c>
      <c r="C14724" s="113">
        <v>2018</v>
      </c>
      <c r="D14724" s="113" t="s">
        <v>122</v>
      </c>
      <c r="E14724" s="113" t="s">
        <v>125</v>
      </c>
      <c r="F14724" s="113" t="s">
        <v>200</v>
      </c>
      <c r="G14724" s="113">
        <v>5.498274E-3</v>
      </c>
    </row>
    <row r="14725" spans="1:7" x14ac:dyDescent="0.25">
      <c r="A14725" s="108" t="str">
        <f t="shared" si="230"/>
        <v>KG_2018_NATIONAL TOTAL_Cd</v>
      </c>
      <c r="B14725" s="113" t="s">
        <v>157</v>
      </c>
      <c r="C14725" s="113">
        <v>2018</v>
      </c>
      <c r="D14725" s="113" t="s">
        <v>122</v>
      </c>
      <c r="E14725" s="113" t="s">
        <v>126</v>
      </c>
      <c r="F14725" s="113" t="s">
        <v>200</v>
      </c>
      <c r="G14725" s="113">
        <v>2.309256E-4</v>
      </c>
    </row>
    <row r="14726" spans="1:7" x14ac:dyDescent="0.25">
      <c r="A14726" s="108" t="str">
        <f t="shared" si="230"/>
        <v>KG_2018_NATIONAL TOTAL_Hg</v>
      </c>
      <c r="B14726" s="113" t="s">
        <v>157</v>
      </c>
      <c r="C14726" s="113">
        <v>2018</v>
      </c>
      <c r="D14726" s="113" t="s">
        <v>122</v>
      </c>
      <c r="E14726" s="113" t="s">
        <v>127</v>
      </c>
      <c r="F14726" s="113" t="s">
        <v>200</v>
      </c>
      <c r="G14726" s="113">
        <v>2.8546600000000001E-4</v>
      </c>
    </row>
    <row r="14727" spans="1:7" x14ac:dyDescent="0.25">
      <c r="A14727" s="108" t="str">
        <f t="shared" si="230"/>
        <v>KG_2018_NATIONAL TOTAL_DIOX</v>
      </c>
      <c r="B14727" s="113" t="s">
        <v>157</v>
      </c>
      <c r="C14727" s="113">
        <v>2018</v>
      </c>
      <c r="D14727" s="113" t="s">
        <v>122</v>
      </c>
      <c r="E14727" s="113" t="s">
        <v>128</v>
      </c>
      <c r="F14727" s="113" t="s">
        <v>200</v>
      </c>
      <c r="G14727" s="150">
        <v>3.6170873000000003E-8</v>
      </c>
    </row>
    <row r="14728" spans="1:7" x14ac:dyDescent="0.25">
      <c r="A14728" s="108" t="str">
        <f t="shared" si="230"/>
        <v>KG_2018_NATIONAL TOTAL_PAH</v>
      </c>
      <c r="B14728" s="113" t="s">
        <v>157</v>
      </c>
      <c r="C14728" s="113">
        <v>2018</v>
      </c>
      <c r="D14728" s="113" t="s">
        <v>122</v>
      </c>
      <c r="E14728" s="113" t="s">
        <v>129</v>
      </c>
      <c r="F14728" s="113" t="s">
        <v>200</v>
      </c>
      <c r="G14728" s="113">
        <v>2.9601513999999999E-2</v>
      </c>
    </row>
    <row r="14729" spans="1:7" x14ac:dyDescent="0.25">
      <c r="A14729" s="108" t="str">
        <f t="shared" si="230"/>
        <v>KG_2018_NATIONAL TOTAL_HCB</v>
      </c>
      <c r="B14729" s="113" t="s">
        <v>157</v>
      </c>
      <c r="C14729" s="113">
        <v>2018</v>
      </c>
      <c r="D14729" s="113" t="s">
        <v>122</v>
      </c>
      <c r="E14729" s="113" t="s">
        <v>130</v>
      </c>
      <c r="F14729" s="113" t="s">
        <v>200</v>
      </c>
      <c r="G14729" s="150">
        <v>1.34833E-7</v>
      </c>
    </row>
    <row r="14730" spans="1:7" x14ac:dyDescent="0.25">
      <c r="A14730" s="108" t="str">
        <f t="shared" si="230"/>
        <v>KG_2018_NATIONAL TOTAL_PCB</v>
      </c>
      <c r="B14730" s="113" t="s">
        <v>157</v>
      </c>
      <c r="C14730" s="113">
        <v>2018</v>
      </c>
      <c r="D14730" s="113" t="s">
        <v>122</v>
      </c>
      <c r="E14730" s="113" t="s">
        <v>259</v>
      </c>
      <c r="F14730" s="113" t="s">
        <v>200</v>
      </c>
      <c r="G14730" s="150">
        <v>7.1064110000000004E-6</v>
      </c>
    </row>
    <row r="14731" spans="1:7" x14ac:dyDescent="0.25">
      <c r="A14731" s="108" t="str">
        <f t="shared" si="230"/>
        <v>KG_2018_1A3(FS)_NMVOC</v>
      </c>
      <c r="B14731" s="113" t="s">
        <v>157</v>
      </c>
      <c r="C14731" s="113">
        <v>2018</v>
      </c>
      <c r="D14731" s="113" t="s">
        <v>132</v>
      </c>
      <c r="E14731" s="113" t="s">
        <v>123</v>
      </c>
      <c r="F14731" s="113" t="s">
        <v>200</v>
      </c>
      <c r="G14731" s="113">
        <v>2.81839</v>
      </c>
    </row>
    <row r="14732" spans="1:7" x14ac:dyDescent="0.25">
      <c r="A14732" s="108" t="str">
        <f t="shared" si="230"/>
        <v>KG_2018_1A3(FS)_PM2.5</v>
      </c>
      <c r="B14732" s="113" t="s">
        <v>157</v>
      </c>
      <c r="C14732" s="113">
        <v>2018</v>
      </c>
      <c r="D14732" s="113" t="s">
        <v>132</v>
      </c>
      <c r="E14732" s="113" t="s">
        <v>203</v>
      </c>
      <c r="F14732" s="113" t="s">
        <v>200</v>
      </c>
      <c r="G14732" s="113">
        <v>0.21224549440000001</v>
      </c>
    </row>
    <row r="14733" spans="1:7" x14ac:dyDescent="0.25">
      <c r="A14733" s="108" t="str">
        <f t="shared" si="230"/>
        <v>KG_2018_3D_NOx</v>
      </c>
      <c r="B14733" s="113" t="s">
        <v>157</v>
      </c>
      <c r="C14733" s="113">
        <v>2018</v>
      </c>
      <c r="D14733" s="113" t="s">
        <v>206</v>
      </c>
      <c r="E14733" s="113" t="s">
        <v>199</v>
      </c>
      <c r="F14733" s="113" t="s">
        <v>200</v>
      </c>
      <c r="G14733" s="113">
        <v>1.048646</v>
      </c>
    </row>
    <row r="14734" spans="1:7" x14ac:dyDescent="0.25">
      <c r="A14734" s="108" t="str">
        <f t="shared" si="230"/>
        <v>KG_2019_NATIONAL TOTAL_NOx</v>
      </c>
      <c r="B14734" s="113" t="s">
        <v>157</v>
      </c>
      <c r="C14734" s="113">
        <v>2019</v>
      </c>
      <c r="D14734" s="113" t="s">
        <v>122</v>
      </c>
      <c r="E14734" s="113" t="s">
        <v>199</v>
      </c>
      <c r="F14734" s="113" t="s">
        <v>200</v>
      </c>
      <c r="G14734" s="113">
        <v>14.607783206500001</v>
      </c>
    </row>
    <row r="14735" spans="1:7" x14ac:dyDescent="0.25">
      <c r="A14735" s="108" t="str">
        <f t="shared" si="230"/>
        <v>KG_2019_NATIONAL TOTAL_NMVOC</v>
      </c>
      <c r="B14735" s="113" t="s">
        <v>157</v>
      </c>
      <c r="C14735" s="113">
        <v>2019</v>
      </c>
      <c r="D14735" s="113" t="s">
        <v>122</v>
      </c>
      <c r="E14735" s="113" t="s">
        <v>123</v>
      </c>
      <c r="F14735" s="113" t="s">
        <v>200</v>
      </c>
      <c r="G14735" s="113">
        <v>68.219408447000006</v>
      </c>
    </row>
    <row r="14736" spans="1:7" x14ac:dyDescent="0.25">
      <c r="A14736" s="108" t="str">
        <f t="shared" si="230"/>
        <v>KG_2019_NATIONAL TOTAL_SOx</v>
      </c>
      <c r="B14736" s="113" t="s">
        <v>157</v>
      </c>
      <c r="C14736" s="113">
        <v>2019</v>
      </c>
      <c r="D14736" s="113" t="s">
        <v>122</v>
      </c>
      <c r="E14736" s="113" t="s">
        <v>201</v>
      </c>
      <c r="F14736" s="113" t="s">
        <v>200</v>
      </c>
      <c r="G14736" s="113">
        <v>42.610332999999997</v>
      </c>
    </row>
    <row r="14737" spans="1:7" x14ac:dyDescent="0.25">
      <c r="A14737" s="108" t="str">
        <f t="shared" si="230"/>
        <v>KG_2019_NATIONAL TOTAL_NH3</v>
      </c>
      <c r="B14737" s="113" t="s">
        <v>157</v>
      </c>
      <c r="C14737" s="113">
        <v>2019</v>
      </c>
      <c r="D14737" s="113" t="s">
        <v>122</v>
      </c>
      <c r="E14737" s="113" t="s">
        <v>124</v>
      </c>
      <c r="F14737" s="113" t="s">
        <v>200</v>
      </c>
      <c r="G14737" s="113">
        <v>59.646794790000001</v>
      </c>
    </row>
    <row r="14738" spans="1:7" x14ac:dyDescent="0.25">
      <c r="A14738" s="108" t="str">
        <f t="shared" si="230"/>
        <v>KG_2019_NATIONAL TOTAL_PM2.5</v>
      </c>
      <c r="B14738" s="113" t="s">
        <v>157</v>
      </c>
      <c r="C14738" s="113">
        <v>2019</v>
      </c>
      <c r="D14738" s="113" t="s">
        <v>122</v>
      </c>
      <c r="E14738" s="113" t="s">
        <v>203</v>
      </c>
      <c r="F14738" s="113" t="s">
        <v>200</v>
      </c>
      <c r="G14738" s="113">
        <v>22.582101995199999</v>
      </c>
    </row>
    <row r="14739" spans="1:7" x14ac:dyDescent="0.25">
      <c r="A14739" s="108" t="str">
        <f t="shared" si="230"/>
        <v>KG_2019_NATIONAL TOTAL_Pb</v>
      </c>
      <c r="B14739" s="113" t="s">
        <v>157</v>
      </c>
      <c r="C14739" s="113">
        <v>2019</v>
      </c>
      <c r="D14739" s="113" t="s">
        <v>122</v>
      </c>
      <c r="E14739" s="113" t="s">
        <v>125</v>
      </c>
      <c r="F14739" s="113" t="s">
        <v>200</v>
      </c>
      <c r="G14739" s="113">
        <v>4.5521140000000003E-3</v>
      </c>
    </row>
    <row r="14740" spans="1:7" x14ac:dyDescent="0.25">
      <c r="A14740" s="108" t="str">
        <f t="shared" si="230"/>
        <v>KG_2019_NATIONAL TOTAL_Cd</v>
      </c>
      <c r="B14740" s="113" t="s">
        <v>157</v>
      </c>
      <c r="C14740" s="113">
        <v>2019</v>
      </c>
      <c r="D14740" s="113" t="s">
        <v>122</v>
      </c>
      <c r="E14740" s="113" t="s">
        <v>126</v>
      </c>
      <c r="F14740" s="113" t="s">
        <v>200</v>
      </c>
      <c r="G14740" s="113">
        <v>2.197287E-4</v>
      </c>
    </row>
    <row r="14741" spans="1:7" x14ac:dyDescent="0.25">
      <c r="A14741" s="108" t="str">
        <f t="shared" si="230"/>
        <v>KG_2019_NATIONAL TOTAL_Hg</v>
      </c>
      <c r="B14741" s="113" t="s">
        <v>157</v>
      </c>
      <c r="C14741" s="113">
        <v>2019</v>
      </c>
      <c r="D14741" s="113" t="s">
        <v>122</v>
      </c>
      <c r="E14741" s="113" t="s">
        <v>127</v>
      </c>
      <c r="F14741" s="113" t="s">
        <v>200</v>
      </c>
      <c r="G14741" s="113">
        <v>2.30557E-4</v>
      </c>
    </row>
    <row r="14742" spans="1:7" x14ac:dyDescent="0.25">
      <c r="A14742" s="108" t="str">
        <f t="shared" si="230"/>
        <v>KG_2019_NATIONAL TOTAL_DIOX</v>
      </c>
      <c r="B14742" s="113" t="s">
        <v>157</v>
      </c>
      <c r="C14742" s="113">
        <v>2019</v>
      </c>
      <c r="D14742" s="113" t="s">
        <v>122</v>
      </c>
      <c r="E14742" s="113" t="s">
        <v>128</v>
      </c>
      <c r="F14742" s="113" t="s">
        <v>200</v>
      </c>
      <c r="G14742" s="150">
        <v>3.2851299E-8</v>
      </c>
    </row>
    <row r="14743" spans="1:7" x14ac:dyDescent="0.25">
      <c r="A14743" s="108" t="str">
        <f t="shared" si="230"/>
        <v>KG_2019_NATIONAL TOTAL_PAH</v>
      </c>
      <c r="B14743" s="113" t="s">
        <v>157</v>
      </c>
      <c r="C14743" s="113">
        <v>2019</v>
      </c>
      <c r="D14743" s="113" t="s">
        <v>122</v>
      </c>
      <c r="E14743" s="113" t="s">
        <v>129</v>
      </c>
      <c r="F14743" s="113" t="s">
        <v>200</v>
      </c>
      <c r="G14743" s="113">
        <v>2.6586926E-2</v>
      </c>
    </row>
    <row r="14744" spans="1:7" x14ac:dyDescent="0.25">
      <c r="A14744" s="108" t="str">
        <f t="shared" si="230"/>
        <v>KG_2019_NATIONAL TOTAL_HCB</v>
      </c>
      <c r="B14744" s="113" t="s">
        <v>157</v>
      </c>
      <c r="C14744" s="113">
        <v>2019</v>
      </c>
      <c r="D14744" s="113" t="s">
        <v>122</v>
      </c>
      <c r="E14744" s="113" t="s">
        <v>130</v>
      </c>
      <c r="F14744" s="113" t="s">
        <v>200</v>
      </c>
      <c r="G14744" s="150">
        <v>1.2087E-7</v>
      </c>
    </row>
    <row r="14745" spans="1:7" x14ac:dyDescent="0.25">
      <c r="A14745" s="108" t="str">
        <f t="shared" si="230"/>
        <v>KG_2019_NATIONAL TOTAL_PCB</v>
      </c>
      <c r="B14745" s="113" t="s">
        <v>157</v>
      </c>
      <c r="C14745" s="113">
        <v>2019</v>
      </c>
      <c r="D14745" s="113" t="s">
        <v>122</v>
      </c>
      <c r="E14745" s="113" t="s">
        <v>259</v>
      </c>
      <c r="F14745" s="113" t="s">
        <v>200</v>
      </c>
      <c r="G14745" s="150">
        <v>5.8573940000000003E-6</v>
      </c>
    </row>
    <row r="14746" spans="1:7" x14ac:dyDescent="0.25">
      <c r="A14746" s="108" t="str">
        <f t="shared" si="230"/>
        <v>KG_2019_1A3(FS)_NMVOC</v>
      </c>
      <c r="B14746" s="113" t="s">
        <v>157</v>
      </c>
      <c r="C14746" s="113">
        <v>2019</v>
      </c>
      <c r="D14746" s="113" t="s">
        <v>132</v>
      </c>
      <c r="E14746" s="113" t="s">
        <v>123</v>
      </c>
      <c r="F14746" s="113" t="s">
        <v>200</v>
      </c>
      <c r="G14746" s="113">
        <v>2.9345680000000001</v>
      </c>
    </row>
    <row r="14747" spans="1:7" x14ac:dyDescent="0.25">
      <c r="A14747" s="108" t="str">
        <f t="shared" si="230"/>
        <v>KG_2019_1A3(FS)_PM2.5</v>
      </c>
      <c r="B14747" s="113" t="s">
        <v>157</v>
      </c>
      <c r="C14747" s="113">
        <v>2019</v>
      </c>
      <c r="D14747" s="113" t="s">
        <v>132</v>
      </c>
      <c r="E14747" s="113" t="s">
        <v>203</v>
      </c>
      <c r="F14747" s="113" t="s">
        <v>200</v>
      </c>
      <c r="G14747" s="113">
        <v>0.22099451519999999</v>
      </c>
    </row>
    <row r="14748" spans="1:7" x14ac:dyDescent="0.25">
      <c r="A14748" s="108" t="str">
        <f t="shared" si="230"/>
        <v>KG_2019_3D_NOx</v>
      </c>
      <c r="B14748" s="113" t="s">
        <v>157</v>
      </c>
      <c r="C14748" s="113">
        <v>2019</v>
      </c>
      <c r="D14748" s="113" t="s">
        <v>206</v>
      </c>
      <c r="E14748" s="113" t="s">
        <v>199</v>
      </c>
      <c r="F14748" s="113" t="s">
        <v>200</v>
      </c>
      <c r="G14748" s="113">
        <v>1.180912</v>
      </c>
    </row>
    <row r="14749" spans="1:7" x14ac:dyDescent="0.25">
      <c r="A14749" s="108" t="str">
        <f t="shared" si="230"/>
        <v>KG_2020_NATIONAL TOTAL_NOx</v>
      </c>
      <c r="B14749" s="113" t="s">
        <v>157</v>
      </c>
      <c r="C14749" s="113">
        <v>2020</v>
      </c>
      <c r="D14749" s="113" t="s">
        <v>122</v>
      </c>
      <c r="E14749" s="113" t="s">
        <v>199</v>
      </c>
      <c r="F14749" s="113" t="s">
        <v>200</v>
      </c>
      <c r="G14749" s="113">
        <v>14.23390987975</v>
      </c>
    </row>
    <row r="14750" spans="1:7" x14ac:dyDescent="0.25">
      <c r="A14750" s="108" t="str">
        <f t="shared" si="230"/>
        <v>KG_2020_NATIONAL TOTAL_NMVOC</v>
      </c>
      <c r="B14750" s="113" t="s">
        <v>157</v>
      </c>
      <c r="C14750" s="113">
        <v>2020</v>
      </c>
      <c r="D14750" s="113" t="s">
        <v>122</v>
      </c>
      <c r="E14750" s="113" t="s">
        <v>123</v>
      </c>
      <c r="F14750" s="113" t="s">
        <v>200</v>
      </c>
      <c r="G14750" s="113">
        <v>66.832055664500004</v>
      </c>
    </row>
    <row r="14751" spans="1:7" x14ac:dyDescent="0.25">
      <c r="A14751" s="108" t="str">
        <f t="shared" si="230"/>
        <v>KG_2020_NATIONAL TOTAL_SOx</v>
      </c>
      <c r="B14751" s="113" t="s">
        <v>157</v>
      </c>
      <c r="C14751" s="113">
        <v>2020</v>
      </c>
      <c r="D14751" s="113" t="s">
        <v>122</v>
      </c>
      <c r="E14751" s="113" t="s">
        <v>201</v>
      </c>
      <c r="F14751" s="113" t="s">
        <v>200</v>
      </c>
      <c r="G14751" s="113">
        <v>43.292293666666701</v>
      </c>
    </row>
    <row r="14752" spans="1:7" x14ac:dyDescent="0.25">
      <c r="A14752" s="108" t="str">
        <f t="shared" si="230"/>
        <v>KG_2020_NATIONAL TOTAL_NH3</v>
      </c>
      <c r="B14752" s="113" t="s">
        <v>157</v>
      </c>
      <c r="C14752" s="113">
        <v>2020</v>
      </c>
      <c r="D14752" s="113" t="s">
        <v>122</v>
      </c>
      <c r="E14752" s="113" t="s">
        <v>124</v>
      </c>
      <c r="F14752" s="113" t="s">
        <v>200</v>
      </c>
      <c r="G14752" s="113">
        <v>60.996740004999999</v>
      </c>
    </row>
    <row r="14753" spans="1:7" x14ac:dyDescent="0.25">
      <c r="A14753" s="108" t="str">
        <f t="shared" si="230"/>
        <v>KG_2020_NATIONAL TOTAL_PM2.5</v>
      </c>
      <c r="B14753" s="113" t="s">
        <v>157</v>
      </c>
      <c r="C14753" s="113">
        <v>2020</v>
      </c>
      <c r="D14753" s="113" t="s">
        <v>122</v>
      </c>
      <c r="E14753" s="113" t="s">
        <v>203</v>
      </c>
      <c r="F14753" s="113" t="s">
        <v>200</v>
      </c>
      <c r="G14753" s="113">
        <v>21.245972705500002</v>
      </c>
    </row>
    <row r="14754" spans="1:7" x14ac:dyDescent="0.25">
      <c r="A14754" s="108" t="str">
        <f t="shared" si="230"/>
        <v>KG_2020_NATIONAL TOTAL_Pb</v>
      </c>
      <c r="B14754" s="113" t="s">
        <v>157</v>
      </c>
      <c r="C14754" s="113">
        <v>2020</v>
      </c>
      <c r="D14754" s="113" t="s">
        <v>122</v>
      </c>
      <c r="E14754" s="113" t="s">
        <v>125</v>
      </c>
      <c r="F14754" s="113" t="s">
        <v>200</v>
      </c>
      <c r="G14754" s="113">
        <v>4.3471569999999999E-3</v>
      </c>
    </row>
    <row r="14755" spans="1:7" x14ac:dyDescent="0.25">
      <c r="A14755" s="108" t="str">
        <f t="shared" si="230"/>
        <v>KG_2020_NATIONAL TOTAL_Cd</v>
      </c>
      <c r="B14755" s="113" t="s">
        <v>157</v>
      </c>
      <c r="C14755" s="113">
        <v>2020</v>
      </c>
      <c r="D14755" s="113" t="s">
        <v>122</v>
      </c>
      <c r="E14755" s="113" t="s">
        <v>126</v>
      </c>
      <c r="F14755" s="113" t="s">
        <v>200</v>
      </c>
      <c r="G14755" s="113">
        <v>2.2317349999999999E-4</v>
      </c>
    </row>
    <row r="14756" spans="1:7" x14ac:dyDescent="0.25">
      <c r="A14756" s="108" t="str">
        <f t="shared" si="230"/>
        <v>KG_2020_NATIONAL TOTAL_Hg</v>
      </c>
      <c r="B14756" s="113" t="s">
        <v>157</v>
      </c>
      <c r="C14756" s="113">
        <v>2020</v>
      </c>
      <c r="D14756" s="113" t="s">
        <v>122</v>
      </c>
      <c r="E14756" s="113" t="s">
        <v>127</v>
      </c>
      <c r="F14756" s="113" t="s">
        <v>200</v>
      </c>
      <c r="G14756" s="113">
        <v>2.28323E-4</v>
      </c>
    </row>
    <row r="14757" spans="1:7" x14ac:dyDescent="0.25">
      <c r="A14757" s="108" t="str">
        <f t="shared" si="230"/>
        <v>KG_2020_NATIONAL TOTAL_DIOX</v>
      </c>
      <c r="B14757" s="113" t="s">
        <v>157</v>
      </c>
      <c r="C14757" s="113">
        <v>2020</v>
      </c>
      <c r="D14757" s="113" t="s">
        <v>122</v>
      </c>
      <c r="E14757" s="113" t="s">
        <v>128</v>
      </c>
      <c r="F14757" s="113" t="s">
        <v>200</v>
      </c>
      <c r="G14757" s="150">
        <v>3.0062748000000002E-8</v>
      </c>
    </row>
    <row r="14758" spans="1:7" x14ac:dyDescent="0.25">
      <c r="A14758" s="108" t="str">
        <f t="shared" si="230"/>
        <v>KG_2020_NATIONAL TOTAL_PAH</v>
      </c>
      <c r="B14758" s="113" t="s">
        <v>157</v>
      </c>
      <c r="C14758" s="113">
        <v>2020</v>
      </c>
      <c r="D14758" s="113" t="s">
        <v>122</v>
      </c>
      <c r="E14758" s="113" t="s">
        <v>129</v>
      </c>
      <c r="F14758" s="113" t="s">
        <v>200</v>
      </c>
      <c r="G14758" s="113">
        <v>2.3831542000000001E-2</v>
      </c>
    </row>
    <row r="14759" spans="1:7" x14ac:dyDescent="0.25">
      <c r="A14759" s="108" t="str">
        <f t="shared" si="230"/>
        <v>KG_2020_NATIONAL TOTAL_HCB</v>
      </c>
      <c r="B14759" s="113" t="s">
        <v>157</v>
      </c>
      <c r="C14759" s="113">
        <v>2020</v>
      </c>
      <c r="D14759" s="113" t="s">
        <v>122</v>
      </c>
      <c r="E14759" s="113" t="s">
        <v>130</v>
      </c>
      <c r="F14759" s="113" t="s">
        <v>200</v>
      </c>
      <c r="G14759" s="150">
        <v>1.32966E-7</v>
      </c>
    </row>
    <row r="14760" spans="1:7" x14ac:dyDescent="0.25">
      <c r="A14760" s="108" t="str">
        <f t="shared" si="230"/>
        <v>KG_2020_NATIONAL TOTAL_PCB</v>
      </c>
      <c r="B14760" s="113" t="s">
        <v>157</v>
      </c>
      <c r="C14760" s="113">
        <v>2020</v>
      </c>
      <c r="D14760" s="113" t="s">
        <v>122</v>
      </c>
      <c r="E14760" s="113" t="s">
        <v>259</v>
      </c>
      <c r="F14760" s="113" t="s">
        <v>200</v>
      </c>
      <c r="G14760" s="150">
        <v>5.4784729999999996E-6</v>
      </c>
    </row>
    <row r="14761" spans="1:7" x14ac:dyDescent="0.25">
      <c r="A14761" s="108" t="str">
        <f t="shared" si="230"/>
        <v>KG_2020_1A3(FS)_NMVOC</v>
      </c>
      <c r="B14761" s="113" t="s">
        <v>157</v>
      </c>
      <c r="C14761" s="113">
        <v>2020</v>
      </c>
      <c r="D14761" s="113" t="s">
        <v>132</v>
      </c>
      <c r="E14761" s="113" t="s">
        <v>123</v>
      </c>
      <c r="F14761" s="113" t="s">
        <v>200</v>
      </c>
      <c r="G14761" s="113">
        <v>2.9969510000000001</v>
      </c>
    </row>
    <row r="14762" spans="1:7" x14ac:dyDescent="0.25">
      <c r="A14762" s="108" t="str">
        <f t="shared" si="230"/>
        <v>KG_2020_1A3(FS)_PM2.5</v>
      </c>
      <c r="B14762" s="113" t="s">
        <v>157</v>
      </c>
      <c r="C14762" s="113">
        <v>2020</v>
      </c>
      <c r="D14762" s="113" t="s">
        <v>132</v>
      </c>
      <c r="E14762" s="113" t="s">
        <v>203</v>
      </c>
      <c r="F14762" s="113" t="s">
        <v>200</v>
      </c>
      <c r="G14762" s="113">
        <v>0.22569244799999999</v>
      </c>
    </row>
    <row r="14763" spans="1:7" x14ac:dyDescent="0.25">
      <c r="A14763" s="108" t="str">
        <f t="shared" si="230"/>
        <v>KG_2020_3D_NOx</v>
      </c>
      <c r="B14763" s="113" t="s">
        <v>157</v>
      </c>
      <c r="C14763" s="113">
        <v>2020</v>
      </c>
      <c r="D14763" s="113" t="s">
        <v>206</v>
      </c>
      <c r="E14763" s="113" t="s">
        <v>199</v>
      </c>
      <c r="F14763" s="113" t="s">
        <v>200</v>
      </c>
      <c r="G14763" s="113">
        <v>1.1795599999999999</v>
      </c>
    </row>
    <row r="14764" spans="1:7" x14ac:dyDescent="0.25">
      <c r="A14764" s="108" t="str">
        <f t="shared" si="230"/>
        <v>KG_2021_NATIONAL TOTAL_NOx</v>
      </c>
      <c r="B14764" s="113" t="s">
        <v>157</v>
      </c>
      <c r="C14764" s="113">
        <v>2021</v>
      </c>
      <c r="D14764" s="113" t="s">
        <v>122</v>
      </c>
      <c r="E14764" s="113" t="s">
        <v>199</v>
      </c>
      <c r="F14764" s="113" t="s">
        <v>200</v>
      </c>
      <c r="G14764" s="113">
        <v>16.851092755</v>
      </c>
    </row>
    <row r="14765" spans="1:7" x14ac:dyDescent="0.25">
      <c r="A14765" s="108" t="str">
        <f t="shared" si="230"/>
        <v>KG_2021_NATIONAL TOTAL_NMVOC</v>
      </c>
      <c r="B14765" s="113" t="s">
        <v>157</v>
      </c>
      <c r="C14765" s="113">
        <v>2021</v>
      </c>
      <c r="D14765" s="113" t="s">
        <v>122</v>
      </c>
      <c r="E14765" s="113" t="s">
        <v>123</v>
      </c>
      <c r="F14765" s="113" t="s">
        <v>200</v>
      </c>
      <c r="G14765" s="113">
        <v>66.871948857999996</v>
      </c>
    </row>
    <row r="14766" spans="1:7" x14ac:dyDescent="0.25">
      <c r="A14766" s="108" t="str">
        <f t="shared" si="230"/>
        <v>KG_2021_NATIONAL TOTAL_SOx</v>
      </c>
      <c r="B14766" s="113" t="s">
        <v>157</v>
      </c>
      <c r="C14766" s="113">
        <v>2021</v>
      </c>
      <c r="D14766" s="113" t="s">
        <v>122</v>
      </c>
      <c r="E14766" s="113" t="s">
        <v>201</v>
      </c>
      <c r="F14766" s="113" t="s">
        <v>200</v>
      </c>
      <c r="G14766" s="113">
        <v>59.366194666666701</v>
      </c>
    </row>
    <row r="14767" spans="1:7" x14ac:dyDescent="0.25">
      <c r="A14767" s="108" t="str">
        <f t="shared" si="230"/>
        <v>KG_2021_NATIONAL TOTAL_NH3</v>
      </c>
      <c r="B14767" s="113" t="s">
        <v>157</v>
      </c>
      <c r="C14767" s="113">
        <v>2021</v>
      </c>
      <c r="D14767" s="113" t="s">
        <v>122</v>
      </c>
      <c r="E14767" s="113" t="s">
        <v>124</v>
      </c>
      <c r="F14767" s="113" t="s">
        <v>200</v>
      </c>
      <c r="G14767" s="113">
        <v>62.202535240000003</v>
      </c>
    </row>
    <row r="14768" spans="1:7" x14ac:dyDescent="0.25">
      <c r="A14768" s="108" t="str">
        <f t="shared" si="230"/>
        <v>KG_2021_NATIONAL TOTAL_PM2.5</v>
      </c>
      <c r="B14768" s="113" t="s">
        <v>157</v>
      </c>
      <c r="C14768" s="113">
        <v>2021</v>
      </c>
      <c r="D14768" s="113" t="s">
        <v>122</v>
      </c>
      <c r="E14768" s="113" t="s">
        <v>203</v>
      </c>
      <c r="F14768" s="113" t="s">
        <v>200</v>
      </c>
      <c r="G14768" s="113">
        <v>21.046193891000001</v>
      </c>
    </row>
    <row r="14769" spans="1:7" x14ac:dyDescent="0.25">
      <c r="A14769" s="108" t="str">
        <f t="shared" si="230"/>
        <v>KG_2021_NATIONAL TOTAL_Pb</v>
      </c>
      <c r="B14769" s="113" t="s">
        <v>157</v>
      </c>
      <c r="C14769" s="113">
        <v>2021</v>
      </c>
      <c r="D14769" s="113" t="s">
        <v>122</v>
      </c>
      <c r="E14769" s="113" t="s">
        <v>125</v>
      </c>
      <c r="F14769" s="113" t="s">
        <v>200</v>
      </c>
      <c r="G14769" s="113">
        <v>5.065824E-3</v>
      </c>
    </row>
    <row r="14770" spans="1:7" x14ac:dyDescent="0.25">
      <c r="A14770" s="108" t="str">
        <f t="shared" si="230"/>
        <v>KG_2021_NATIONAL TOTAL_Cd</v>
      </c>
      <c r="B14770" s="113" t="s">
        <v>157</v>
      </c>
      <c r="C14770" s="113">
        <v>2021</v>
      </c>
      <c r="D14770" s="113" t="s">
        <v>122</v>
      </c>
      <c r="E14770" s="113" t="s">
        <v>126</v>
      </c>
      <c r="F14770" s="113" t="s">
        <v>200</v>
      </c>
      <c r="G14770" s="113">
        <v>2.4734410000000002E-4</v>
      </c>
    </row>
    <row r="14771" spans="1:7" x14ac:dyDescent="0.25">
      <c r="A14771" s="108" t="str">
        <f t="shared" si="230"/>
        <v>KG_2021_NATIONAL TOTAL_Hg</v>
      </c>
      <c r="B14771" s="113" t="s">
        <v>157</v>
      </c>
      <c r="C14771" s="113">
        <v>2021</v>
      </c>
      <c r="D14771" s="113" t="s">
        <v>122</v>
      </c>
      <c r="E14771" s="113" t="s">
        <v>127</v>
      </c>
      <c r="F14771" s="113" t="s">
        <v>200</v>
      </c>
      <c r="G14771" s="113">
        <v>2.9038600000000001E-4</v>
      </c>
    </row>
    <row r="14772" spans="1:7" x14ac:dyDescent="0.25">
      <c r="A14772" s="108" t="str">
        <f t="shared" si="230"/>
        <v>KG_2021_NATIONAL TOTAL_DIOX</v>
      </c>
      <c r="B14772" s="113" t="s">
        <v>157</v>
      </c>
      <c r="C14772" s="113">
        <v>2021</v>
      </c>
      <c r="D14772" s="113" t="s">
        <v>122</v>
      </c>
      <c r="E14772" s="113" t="s">
        <v>128</v>
      </c>
      <c r="F14772" s="113" t="s">
        <v>200</v>
      </c>
      <c r="G14772" s="150">
        <v>2.8525548999999999E-8</v>
      </c>
    </row>
    <row r="14773" spans="1:7" x14ac:dyDescent="0.25">
      <c r="A14773" s="108" t="str">
        <f t="shared" si="230"/>
        <v>KG_2021_NATIONAL TOTAL_PAH</v>
      </c>
      <c r="B14773" s="113" t="s">
        <v>157</v>
      </c>
      <c r="C14773" s="113">
        <v>2021</v>
      </c>
      <c r="D14773" s="113" t="s">
        <v>122</v>
      </c>
      <c r="E14773" s="113" t="s">
        <v>129</v>
      </c>
      <c r="F14773" s="113" t="s">
        <v>200</v>
      </c>
      <c r="G14773" s="113">
        <v>2.1806275E-2</v>
      </c>
    </row>
    <row r="14774" spans="1:7" x14ac:dyDescent="0.25">
      <c r="A14774" s="108" t="str">
        <f t="shared" si="230"/>
        <v>KG_2021_NATIONAL TOTAL_HCB</v>
      </c>
      <c r="B14774" s="113" t="s">
        <v>157</v>
      </c>
      <c r="C14774" s="113">
        <v>2021</v>
      </c>
      <c r="D14774" s="113" t="s">
        <v>122</v>
      </c>
      <c r="E14774" s="113" t="s">
        <v>130</v>
      </c>
      <c r="F14774" s="113" t="s">
        <v>200</v>
      </c>
      <c r="G14774" s="150">
        <v>1.8383800000000001E-7</v>
      </c>
    </row>
    <row r="14775" spans="1:7" x14ac:dyDescent="0.25">
      <c r="A14775" s="108" t="str">
        <f t="shared" si="230"/>
        <v>KG_2021_NATIONAL TOTAL_PCB</v>
      </c>
      <c r="B14775" s="113" t="s">
        <v>157</v>
      </c>
      <c r="C14775" s="113">
        <v>2021</v>
      </c>
      <c r="D14775" s="113" t="s">
        <v>122</v>
      </c>
      <c r="E14775" s="113" t="s">
        <v>259</v>
      </c>
      <c r="F14775" s="113" t="s">
        <v>200</v>
      </c>
      <c r="G14775" s="150">
        <v>6.0815640000000002E-6</v>
      </c>
    </row>
    <row r="14776" spans="1:7" x14ac:dyDescent="0.25">
      <c r="A14776" s="108" t="str">
        <f t="shared" si="230"/>
        <v>KG_2021_1A3(FS)_NMVOC</v>
      </c>
      <c r="B14776" s="113" t="s">
        <v>157</v>
      </c>
      <c r="C14776" s="113">
        <v>2021</v>
      </c>
      <c r="D14776" s="113" t="s">
        <v>132</v>
      </c>
      <c r="E14776" s="113" t="s">
        <v>123</v>
      </c>
      <c r="F14776" s="113" t="s">
        <v>200</v>
      </c>
      <c r="G14776" s="113">
        <v>3.064568</v>
      </c>
    </row>
    <row r="14777" spans="1:7" x14ac:dyDescent="0.25">
      <c r="A14777" s="108" t="str">
        <f t="shared" si="230"/>
        <v>KG_2021_1A3(FS)_PM2.5</v>
      </c>
      <c r="B14777" s="113" t="s">
        <v>157</v>
      </c>
      <c r="C14777" s="113">
        <v>2021</v>
      </c>
      <c r="D14777" s="113" t="s">
        <v>132</v>
      </c>
      <c r="E14777" s="113" t="s">
        <v>203</v>
      </c>
      <c r="F14777" s="113" t="s">
        <v>200</v>
      </c>
      <c r="G14777" s="113">
        <v>0.230784448</v>
      </c>
    </row>
    <row r="14778" spans="1:7" x14ac:dyDescent="0.25">
      <c r="A14778" s="108" t="str">
        <f t="shared" si="230"/>
        <v>KG_2021_3D_NOx</v>
      </c>
      <c r="B14778" s="113" t="s">
        <v>157</v>
      </c>
      <c r="C14778" s="113">
        <v>2021</v>
      </c>
      <c r="D14778" s="113" t="s">
        <v>206</v>
      </c>
      <c r="E14778" s="113" t="s">
        <v>199</v>
      </c>
      <c r="F14778" s="113" t="s">
        <v>200</v>
      </c>
      <c r="G14778" s="113">
        <v>1.3577840000000001</v>
      </c>
    </row>
    <row r="14779" spans="1:7" x14ac:dyDescent="0.25">
      <c r="A14779" s="108" t="str">
        <f t="shared" si="230"/>
        <v>KG_2022_NATIONAL TOTAL_NOx</v>
      </c>
      <c r="B14779" s="113" t="s">
        <v>157</v>
      </c>
      <c r="C14779" s="113">
        <v>2022</v>
      </c>
      <c r="D14779" s="113" t="s">
        <v>122</v>
      </c>
      <c r="E14779" s="113" t="s">
        <v>199</v>
      </c>
      <c r="F14779" s="113" t="s">
        <v>200</v>
      </c>
      <c r="G14779" s="113">
        <v>16.882515380000001</v>
      </c>
    </row>
    <row r="14780" spans="1:7" x14ac:dyDescent="0.25">
      <c r="A14780" s="108" t="str">
        <f t="shared" si="230"/>
        <v>KG_2022_NATIONAL TOTAL_NMVOC</v>
      </c>
      <c r="B14780" s="113" t="s">
        <v>157</v>
      </c>
      <c r="C14780" s="113">
        <v>2022</v>
      </c>
      <c r="D14780" s="113" t="s">
        <v>122</v>
      </c>
      <c r="E14780" s="113" t="s">
        <v>123</v>
      </c>
      <c r="F14780" s="113" t="s">
        <v>200</v>
      </c>
      <c r="G14780" s="113">
        <v>71.407592378000004</v>
      </c>
    </row>
    <row r="14781" spans="1:7" x14ac:dyDescent="0.25">
      <c r="A14781" s="108" t="str">
        <f t="shared" si="230"/>
        <v>KG_2022_NATIONAL TOTAL_SOx</v>
      </c>
      <c r="B14781" s="113" t="s">
        <v>157</v>
      </c>
      <c r="C14781" s="113">
        <v>2022</v>
      </c>
      <c r="D14781" s="113" t="s">
        <v>122</v>
      </c>
      <c r="E14781" s="113" t="s">
        <v>201</v>
      </c>
      <c r="F14781" s="113" t="s">
        <v>200</v>
      </c>
      <c r="G14781" s="113">
        <v>59.368524666666701</v>
      </c>
    </row>
    <row r="14782" spans="1:7" x14ac:dyDescent="0.25">
      <c r="A14782" s="108" t="str">
        <f t="shared" si="230"/>
        <v>KG_2022_NATIONAL TOTAL_NH3</v>
      </c>
      <c r="B14782" s="113" t="s">
        <v>157</v>
      </c>
      <c r="C14782" s="113">
        <v>2022</v>
      </c>
      <c r="D14782" s="113" t="s">
        <v>122</v>
      </c>
      <c r="E14782" s="113" t="s">
        <v>124</v>
      </c>
      <c r="F14782" s="113" t="s">
        <v>200</v>
      </c>
      <c r="G14782" s="113">
        <v>62.918826500000002</v>
      </c>
    </row>
    <row r="14783" spans="1:7" x14ac:dyDescent="0.25">
      <c r="A14783" s="108" t="str">
        <f t="shared" si="230"/>
        <v>KG_2022_NATIONAL TOTAL_PM2.5</v>
      </c>
      <c r="B14783" s="113" t="s">
        <v>157</v>
      </c>
      <c r="C14783" s="113">
        <v>2022</v>
      </c>
      <c r="D14783" s="113" t="s">
        <v>122</v>
      </c>
      <c r="E14783" s="113" t="s">
        <v>203</v>
      </c>
      <c r="F14783" s="113" t="s">
        <v>200</v>
      </c>
      <c r="G14783" s="113">
        <v>21.326546039499998</v>
      </c>
    </row>
    <row r="14784" spans="1:7" x14ac:dyDescent="0.25">
      <c r="A14784" s="108" t="str">
        <f t="shared" si="230"/>
        <v>KG_2022_NATIONAL TOTAL_Pb</v>
      </c>
      <c r="B14784" s="113" t="s">
        <v>157</v>
      </c>
      <c r="C14784" s="113">
        <v>2022</v>
      </c>
      <c r="D14784" s="113" t="s">
        <v>122</v>
      </c>
      <c r="E14784" s="113" t="s">
        <v>125</v>
      </c>
      <c r="F14784" s="113" t="s">
        <v>200</v>
      </c>
      <c r="G14784" s="113">
        <v>5.0715439999999999E-3</v>
      </c>
    </row>
    <row r="14785" spans="1:7" x14ac:dyDescent="0.25">
      <c r="A14785" s="108" t="str">
        <f t="shared" si="230"/>
        <v>KG_2022_NATIONAL TOTAL_Cd</v>
      </c>
      <c r="B14785" s="113" t="s">
        <v>157</v>
      </c>
      <c r="C14785" s="113">
        <v>2022</v>
      </c>
      <c r="D14785" s="113" t="s">
        <v>122</v>
      </c>
      <c r="E14785" s="113" t="s">
        <v>126</v>
      </c>
      <c r="F14785" s="113" t="s">
        <v>200</v>
      </c>
      <c r="G14785" s="113">
        <v>2.5009910000000003E-4</v>
      </c>
    </row>
    <row r="14786" spans="1:7" x14ac:dyDescent="0.25">
      <c r="A14786" s="108" t="str">
        <f t="shared" ref="A14786:A14849" si="231">CONCATENATE(B14786,"_",C14786,"_",D14786,"_",E14786)</f>
        <v>KG_2022_NATIONAL TOTAL_Hg</v>
      </c>
      <c r="B14786" s="113" t="s">
        <v>157</v>
      </c>
      <c r="C14786" s="113">
        <v>2022</v>
      </c>
      <c r="D14786" s="113" t="s">
        <v>122</v>
      </c>
      <c r="E14786" s="113" t="s">
        <v>127</v>
      </c>
      <c r="F14786" s="113" t="s">
        <v>200</v>
      </c>
      <c r="G14786" s="113">
        <v>2.9050499999999998E-4</v>
      </c>
    </row>
    <row r="14787" spans="1:7" x14ac:dyDescent="0.25">
      <c r="A14787" s="108" t="str">
        <f t="shared" si="231"/>
        <v>KG_2022_NATIONAL TOTAL_DIOX</v>
      </c>
      <c r="B14787" s="113" t="s">
        <v>157</v>
      </c>
      <c r="C14787" s="113">
        <v>2022</v>
      </c>
      <c r="D14787" s="113" t="s">
        <v>122</v>
      </c>
      <c r="E14787" s="113" t="s">
        <v>128</v>
      </c>
      <c r="F14787" s="113" t="s">
        <v>200</v>
      </c>
      <c r="G14787" s="150">
        <v>2.8677552E-8</v>
      </c>
    </row>
    <row r="14788" spans="1:7" x14ac:dyDescent="0.25">
      <c r="A14788" s="108" t="str">
        <f t="shared" si="231"/>
        <v>KG_2022_NATIONAL TOTAL_PAH</v>
      </c>
      <c r="B14788" s="113" t="s">
        <v>157</v>
      </c>
      <c r="C14788" s="113">
        <v>2022</v>
      </c>
      <c r="D14788" s="113" t="s">
        <v>122</v>
      </c>
      <c r="E14788" s="113" t="s">
        <v>129</v>
      </c>
      <c r="F14788" s="113" t="s">
        <v>200</v>
      </c>
      <c r="G14788" s="113">
        <v>2.1879362999999999E-2</v>
      </c>
    </row>
    <row r="14789" spans="1:7" x14ac:dyDescent="0.25">
      <c r="A14789" s="108" t="str">
        <f t="shared" si="231"/>
        <v>KG_2022_NATIONAL TOTAL_HCB</v>
      </c>
      <c r="B14789" s="113" t="s">
        <v>157</v>
      </c>
      <c r="C14789" s="113">
        <v>2022</v>
      </c>
      <c r="D14789" s="113" t="s">
        <v>122</v>
      </c>
      <c r="E14789" s="113" t="s">
        <v>130</v>
      </c>
      <c r="F14789" s="113" t="s">
        <v>200</v>
      </c>
      <c r="G14789" s="150">
        <v>1.8489699999999999E-7</v>
      </c>
    </row>
    <row r="14790" spans="1:7" x14ac:dyDescent="0.25">
      <c r="A14790" s="108" t="str">
        <f t="shared" si="231"/>
        <v>KG_2022_NATIONAL TOTAL_PCB</v>
      </c>
      <c r="B14790" s="113" t="s">
        <v>157</v>
      </c>
      <c r="C14790" s="113">
        <v>2022</v>
      </c>
      <c r="D14790" s="113" t="s">
        <v>122</v>
      </c>
      <c r="E14790" s="113" t="s">
        <v>259</v>
      </c>
      <c r="F14790" s="113" t="s">
        <v>200</v>
      </c>
      <c r="G14790" s="150">
        <v>6.0815759999999997E-6</v>
      </c>
    </row>
    <row r="14791" spans="1:7" x14ac:dyDescent="0.25">
      <c r="A14791" s="108" t="str">
        <f t="shared" si="231"/>
        <v>KG_2022_1A3(FS)_NMVOC</v>
      </c>
      <c r="B14791" s="113" t="s">
        <v>157</v>
      </c>
      <c r="C14791" s="113">
        <v>2022</v>
      </c>
      <c r="D14791" s="113" t="s">
        <v>132</v>
      </c>
      <c r="E14791" s="113" t="s">
        <v>123</v>
      </c>
      <c r="F14791" s="113" t="s">
        <v>200</v>
      </c>
      <c r="G14791" s="113">
        <v>5.6544460000000001</v>
      </c>
    </row>
    <row r="14792" spans="1:7" x14ac:dyDescent="0.25">
      <c r="A14792" s="108" t="str">
        <f t="shared" si="231"/>
        <v>KG_2022_1A3(FS)_PM2.5</v>
      </c>
      <c r="B14792" s="113" t="s">
        <v>157</v>
      </c>
      <c r="C14792" s="113">
        <v>2022</v>
      </c>
      <c r="D14792" s="113" t="s">
        <v>132</v>
      </c>
      <c r="E14792" s="113" t="s">
        <v>203</v>
      </c>
      <c r="F14792" s="113" t="s">
        <v>200</v>
      </c>
      <c r="G14792" s="113">
        <v>0.23863363200000001</v>
      </c>
    </row>
    <row r="14793" spans="1:7" x14ac:dyDescent="0.25">
      <c r="A14793" s="108" t="str">
        <f t="shared" si="231"/>
        <v>KG_2022_3D_NOx</v>
      </c>
      <c r="B14793" s="113" t="s">
        <v>157</v>
      </c>
      <c r="C14793" s="113">
        <v>2022</v>
      </c>
      <c r="D14793" s="113" t="s">
        <v>206</v>
      </c>
      <c r="E14793" s="113" t="s">
        <v>199</v>
      </c>
      <c r="F14793" s="113" t="s">
        <v>200</v>
      </c>
      <c r="G14793" s="113">
        <v>1.358007</v>
      </c>
    </row>
    <row r="14794" spans="1:7" x14ac:dyDescent="0.25">
      <c r="A14794" s="108" t="str">
        <f t="shared" si="231"/>
        <v>LV_1990_NATIONAL TOTAL_NOx</v>
      </c>
      <c r="B14794" s="113" t="s">
        <v>158</v>
      </c>
      <c r="C14794" s="113">
        <v>1990</v>
      </c>
      <c r="D14794" s="113" t="s">
        <v>122</v>
      </c>
      <c r="E14794" s="113" t="s">
        <v>199</v>
      </c>
      <c r="F14794" s="113" t="s">
        <v>200</v>
      </c>
      <c r="G14794" s="113">
        <v>98.657953740234802</v>
      </c>
    </row>
    <row r="14795" spans="1:7" x14ac:dyDescent="0.25">
      <c r="A14795" s="108" t="str">
        <f t="shared" si="231"/>
        <v>LV_1990_NATIONAL TOTAL_NMVOC</v>
      </c>
      <c r="B14795" s="113" t="s">
        <v>158</v>
      </c>
      <c r="C14795" s="113">
        <v>1990</v>
      </c>
      <c r="D14795" s="113" t="s">
        <v>122</v>
      </c>
      <c r="E14795" s="113" t="s">
        <v>123</v>
      </c>
      <c r="F14795" s="113" t="s">
        <v>200</v>
      </c>
      <c r="G14795" s="113">
        <v>84.674364437384497</v>
      </c>
    </row>
    <row r="14796" spans="1:7" x14ac:dyDescent="0.25">
      <c r="A14796" s="108" t="str">
        <f t="shared" si="231"/>
        <v>LV_1990_NATIONAL TOTAL_SOx</v>
      </c>
      <c r="B14796" s="113" t="s">
        <v>158</v>
      </c>
      <c r="C14796" s="113">
        <v>1990</v>
      </c>
      <c r="D14796" s="113" t="s">
        <v>122</v>
      </c>
      <c r="E14796" s="113" t="s">
        <v>201</v>
      </c>
      <c r="F14796" s="113" t="s">
        <v>200</v>
      </c>
      <c r="G14796" s="113">
        <v>100.459691719118</v>
      </c>
    </row>
    <row r="14797" spans="1:7" x14ac:dyDescent="0.25">
      <c r="A14797" s="108" t="str">
        <f t="shared" si="231"/>
        <v>LV_1990_NATIONAL TOTAL_NH3</v>
      </c>
      <c r="B14797" s="113" t="s">
        <v>158</v>
      </c>
      <c r="C14797" s="113">
        <v>1990</v>
      </c>
      <c r="D14797" s="113" t="s">
        <v>122</v>
      </c>
      <c r="E14797" s="113" t="s">
        <v>124</v>
      </c>
      <c r="F14797" s="113" t="s">
        <v>200</v>
      </c>
      <c r="G14797" s="113">
        <v>33.3088661168416</v>
      </c>
    </row>
    <row r="14798" spans="1:7" x14ac:dyDescent="0.25">
      <c r="A14798" s="108" t="str">
        <f t="shared" si="231"/>
        <v>LV_1990_NATIONAL TOTAL_PM2.5</v>
      </c>
      <c r="B14798" s="113" t="s">
        <v>158</v>
      </c>
      <c r="C14798" s="113">
        <v>1990</v>
      </c>
      <c r="D14798" s="113" t="s">
        <v>122</v>
      </c>
      <c r="E14798" s="113" t="s">
        <v>203</v>
      </c>
      <c r="F14798" s="113" t="s">
        <v>200</v>
      </c>
      <c r="G14798" s="113">
        <v>25.8060634525452</v>
      </c>
    </row>
    <row r="14799" spans="1:7" x14ac:dyDescent="0.25">
      <c r="A14799" s="108" t="str">
        <f t="shared" si="231"/>
        <v>LV_1990_NATIONAL TOTAL_Pb</v>
      </c>
      <c r="B14799" s="113" t="s">
        <v>158</v>
      </c>
      <c r="C14799" s="113">
        <v>1990</v>
      </c>
      <c r="D14799" s="113" t="s">
        <v>122</v>
      </c>
      <c r="E14799" s="113" t="s">
        <v>125</v>
      </c>
      <c r="F14799" s="113" t="s">
        <v>200</v>
      </c>
      <c r="G14799" s="113">
        <v>0.23345361995521499</v>
      </c>
    </row>
    <row r="14800" spans="1:7" x14ac:dyDescent="0.25">
      <c r="A14800" s="108" t="str">
        <f t="shared" si="231"/>
        <v>LV_1990_NATIONAL TOTAL_Cd</v>
      </c>
      <c r="B14800" s="113" t="s">
        <v>158</v>
      </c>
      <c r="C14800" s="113">
        <v>1990</v>
      </c>
      <c r="D14800" s="113" t="s">
        <v>122</v>
      </c>
      <c r="E14800" s="113" t="s">
        <v>126</v>
      </c>
      <c r="F14800" s="113" t="s">
        <v>200</v>
      </c>
      <c r="G14800" s="113">
        <v>9.3994534011231405E-4</v>
      </c>
    </row>
    <row r="14801" spans="1:7" x14ac:dyDescent="0.25">
      <c r="A14801" s="108" t="str">
        <f t="shared" si="231"/>
        <v>LV_1990_NATIONAL TOTAL_Hg</v>
      </c>
      <c r="B14801" s="113" t="s">
        <v>158</v>
      </c>
      <c r="C14801" s="113">
        <v>1990</v>
      </c>
      <c r="D14801" s="113" t="s">
        <v>122</v>
      </c>
      <c r="E14801" s="113" t="s">
        <v>127</v>
      </c>
      <c r="F14801" s="113" t="s">
        <v>200</v>
      </c>
      <c r="G14801" s="113">
        <v>2.74950705697475E-4</v>
      </c>
    </row>
    <row r="14802" spans="1:7" x14ac:dyDescent="0.25">
      <c r="A14802" s="108" t="str">
        <f t="shared" si="231"/>
        <v>LV_1990_NATIONAL TOTAL_DIOX</v>
      </c>
      <c r="B14802" s="113" t="s">
        <v>158</v>
      </c>
      <c r="C14802" s="113">
        <v>1990</v>
      </c>
      <c r="D14802" s="113" t="s">
        <v>122</v>
      </c>
      <c r="E14802" s="113" t="s">
        <v>128</v>
      </c>
      <c r="F14802" s="113" t="s">
        <v>200</v>
      </c>
      <c r="G14802" s="150">
        <v>3.2108084463517597E-8</v>
      </c>
    </row>
    <row r="14803" spans="1:7" x14ac:dyDescent="0.25">
      <c r="A14803" s="108" t="str">
        <f t="shared" si="231"/>
        <v>LV_1990_NATIONAL TOTAL_PAH</v>
      </c>
      <c r="B14803" s="113" t="s">
        <v>158</v>
      </c>
      <c r="C14803" s="113">
        <v>1990</v>
      </c>
      <c r="D14803" s="113" t="s">
        <v>122</v>
      </c>
      <c r="E14803" s="113" t="s">
        <v>129</v>
      </c>
      <c r="F14803" s="113" t="s">
        <v>200</v>
      </c>
      <c r="G14803" s="113">
        <v>1.7853706396542102E-2</v>
      </c>
    </row>
    <row r="14804" spans="1:7" x14ac:dyDescent="0.25">
      <c r="A14804" s="108" t="str">
        <f t="shared" si="231"/>
        <v>LV_1990_NATIONAL TOTAL_HCB</v>
      </c>
      <c r="B14804" s="113" t="s">
        <v>158</v>
      </c>
      <c r="C14804" s="113">
        <v>1990</v>
      </c>
      <c r="D14804" s="113" t="s">
        <v>122</v>
      </c>
      <c r="E14804" s="113" t="s">
        <v>130</v>
      </c>
      <c r="F14804" s="113" t="s">
        <v>200</v>
      </c>
      <c r="G14804" s="150">
        <v>5.6581372743836098E-6</v>
      </c>
    </row>
    <row r="14805" spans="1:7" x14ac:dyDescent="0.25">
      <c r="A14805" s="108" t="str">
        <f t="shared" si="231"/>
        <v>LV_1990_NATIONAL TOTAL_PCB</v>
      </c>
      <c r="B14805" s="113" t="s">
        <v>158</v>
      </c>
      <c r="C14805" s="113">
        <v>1990</v>
      </c>
      <c r="D14805" s="113" t="s">
        <v>122</v>
      </c>
      <c r="E14805" s="113" t="s">
        <v>259</v>
      </c>
      <c r="F14805" s="113" t="s">
        <v>200</v>
      </c>
      <c r="G14805" s="150">
        <v>4.27338839118665E-6</v>
      </c>
    </row>
    <row r="14806" spans="1:7" x14ac:dyDescent="0.25">
      <c r="A14806" s="108" t="str">
        <f t="shared" si="231"/>
        <v>LV_1990_1A3(FS)_NOx</v>
      </c>
      <c r="B14806" s="113" t="s">
        <v>158</v>
      </c>
      <c r="C14806" s="113">
        <v>1990</v>
      </c>
      <c r="D14806" s="113" t="s">
        <v>132</v>
      </c>
      <c r="E14806" s="113" t="s">
        <v>199</v>
      </c>
      <c r="F14806" s="113" t="s">
        <v>200</v>
      </c>
      <c r="G14806" s="113">
        <v>24.3654152468938</v>
      </c>
    </row>
    <row r="14807" spans="1:7" x14ac:dyDescent="0.25">
      <c r="A14807" s="108" t="str">
        <f t="shared" si="231"/>
        <v>LV_1990_1A3(FS)_NMVOC</v>
      </c>
      <c r="B14807" s="113" t="s">
        <v>158</v>
      </c>
      <c r="C14807" s="113">
        <v>1990</v>
      </c>
      <c r="D14807" s="113" t="s">
        <v>132</v>
      </c>
      <c r="E14807" s="113" t="s">
        <v>123</v>
      </c>
      <c r="F14807" s="113" t="s">
        <v>200</v>
      </c>
      <c r="G14807" s="113">
        <v>20.395361328505501</v>
      </c>
    </row>
    <row r="14808" spans="1:7" x14ac:dyDescent="0.25">
      <c r="A14808" s="108" t="str">
        <f t="shared" si="231"/>
        <v>LV_1990_1A3(FS)_SOx</v>
      </c>
      <c r="B14808" s="113" t="s">
        <v>158</v>
      </c>
      <c r="C14808" s="113">
        <v>1990</v>
      </c>
      <c r="D14808" s="113" t="s">
        <v>132</v>
      </c>
      <c r="E14808" s="113" t="s">
        <v>201</v>
      </c>
      <c r="F14808" s="113" t="s">
        <v>200</v>
      </c>
      <c r="G14808" s="113">
        <v>0.36036162257064802</v>
      </c>
    </row>
    <row r="14809" spans="1:7" x14ac:dyDescent="0.25">
      <c r="A14809" s="108" t="str">
        <f t="shared" si="231"/>
        <v>LV_1990_1A3(FS)_NH3</v>
      </c>
      <c r="B14809" s="113" t="s">
        <v>158</v>
      </c>
      <c r="C14809" s="113">
        <v>1990</v>
      </c>
      <c r="D14809" s="113" t="s">
        <v>132</v>
      </c>
      <c r="E14809" s="113" t="s">
        <v>124</v>
      </c>
      <c r="F14809" s="113" t="s">
        <v>200</v>
      </c>
      <c r="G14809" s="113">
        <v>1.47747632051772E-2</v>
      </c>
    </row>
    <row r="14810" spans="1:7" x14ac:dyDescent="0.25">
      <c r="A14810" s="108" t="str">
        <f t="shared" si="231"/>
        <v>LV_1990_1A3(FS)_PM2.5</v>
      </c>
      <c r="B14810" s="113" t="s">
        <v>158</v>
      </c>
      <c r="C14810" s="113">
        <v>1990</v>
      </c>
      <c r="D14810" s="113" t="s">
        <v>132</v>
      </c>
      <c r="E14810" s="113" t="s">
        <v>203</v>
      </c>
      <c r="F14810" s="113" t="s">
        <v>200</v>
      </c>
      <c r="G14810" s="113">
        <v>0.58874658767728105</v>
      </c>
    </row>
    <row r="14811" spans="1:7" x14ac:dyDescent="0.25">
      <c r="A14811" s="108" t="str">
        <f t="shared" si="231"/>
        <v>LV_1990_3D_NOx</v>
      </c>
      <c r="B14811" s="113" t="s">
        <v>158</v>
      </c>
      <c r="C14811" s="113">
        <v>1990</v>
      </c>
      <c r="D14811" s="113" t="s">
        <v>206</v>
      </c>
      <c r="E14811" s="113" t="s">
        <v>199</v>
      </c>
      <c r="F14811" s="113" t="s">
        <v>200</v>
      </c>
      <c r="G14811" s="113">
        <v>8.5018600356535394</v>
      </c>
    </row>
    <row r="14812" spans="1:7" x14ac:dyDescent="0.25">
      <c r="A14812" s="108" t="str">
        <f t="shared" si="231"/>
        <v>LV_1991_NATIONAL TOTAL_NOx</v>
      </c>
      <c r="B14812" s="113" t="s">
        <v>158</v>
      </c>
      <c r="C14812" s="113">
        <v>1991</v>
      </c>
      <c r="D14812" s="113" t="s">
        <v>122</v>
      </c>
      <c r="E14812" s="113" t="s">
        <v>199</v>
      </c>
      <c r="F14812" s="113" t="s">
        <v>200</v>
      </c>
      <c r="G14812" s="113">
        <v>94.978066240675602</v>
      </c>
    </row>
    <row r="14813" spans="1:7" x14ac:dyDescent="0.25">
      <c r="A14813" s="108" t="str">
        <f t="shared" si="231"/>
        <v>LV_1991_NATIONAL TOTAL_NMVOC</v>
      </c>
      <c r="B14813" s="113" t="s">
        <v>158</v>
      </c>
      <c r="C14813" s="113">
        <v>1991</v>
      </c>
      <c r="D14813" s="113" t="s">
        <v>122</v>
      </c>
      <c r="E14813" s="113" t="s">
        <v>123</v>
      </c>
      <c r="F14813" s="113" t="s">
        <v>200</v>
      </c>
      <c r="G14813" s="113">
        <v>80.903396739815605</v>
      </c>
    </row>
    <row r="14814" spans="1:7" x14ac:dyDescent="0.25">
      <c r="A14814" s="108" t="str">
        <f t="shared" si="231"/>
        <v>LV_1991_NATIONAL TOTAL_SOx</v>
      </c>
      <c r="B14814" s="113" t="s">
        <v>158</v>
      </c>
      <c r="C14814" s="113">
        <v>1991</v>
      </c>
      <c r="D14814" s="113" t="s">
        <v>122</v>
      </c>
      <c r="E14814" s="113" t="s">
        <v>201</v>
      </c>
      <c r="F14814" s="113" t="s">
        <v>200</v>
      </c>
      <c r="G14814" s="113">
        <v>81.664520940368405</v>
      </c>
    </row>
    <row r="14815" spans="1:7" x14ac:dyDescent="0.25">
      <c r="A14815" s="108" t="str">
        <f t="shared" si="231"/>
        <v>LV_1991_NATIONAL TOTAL_NH3</v>
      </c>
      <c r="B14815" s="113" t="s">
        <v>158</v>
      </c>
      <c r="C14815" s="113">
        <v>1991</v>
      </c>
      <c r="D14815" s="113" t="s">
        <v>122</v>
      </c>
      <c r="E14815" s="113" t="s">
        <v>124</v>
      </c>
      <c r="F14815" s="113" t="s">
        <v>200</v>
      </c>
      <c r="G14815" s="113">
        <v>31.724143483501798</v>
      </c>
    </row>
    <row r="14816" spans="1:7" x14ac:dyDescent="0.25">
      <c r="A14816" s="108" t="str">
        <f t="shared" si="231"/>
        <v>LV_1991_NATIONAL TOTAL_PM2.5</v>
      </c>
      <c r="B14816" s="113" t="s">
        <v>158</v>
      </c>
      <c r="C14816" s="113">
        <v>1991</v>
      </c>
      <c r="D14816" s="113" t="s">
        <v>122</v>
      </c>
      <c r="E14816" s="113" t="s">
        <v>203</v>
      </c>
      <c r="F14816" s="113" t="s">
        <v>200</v>
      </c>
      <c r="G14816" s="113">
        <v>28.672279548055201</v>
      </c>
    </row>
    <row r="14817" spans="1:7" x14ac:dyDescent="0.25">
      <c r="A14817" s="108" t="str">
        <f t="shared" si="231"/>
        <v>LV_1991_NATIONAL TOTAL_Pb</v>
      </c>
      <c r="B14817" s="113" t="s">
        <v>158</v>
      </c>
      <c r="C14817" s="113">
        <v>1991</v>
      </c>
      <c r="D14817" s="113" t="s">
        <v>122</v>
      </c>
      <c r="E14817" s="113" t="s">
        <v>125</v>
      </c>
      <c r="F14817" s="113" t="s">
        <v>200</v>
      </c>
      <c r="G14817" s="113">
        <v>0.168679669007269</v>
      </c>
    </row>
    <row r="14818" spans="1:7" x14ac:dyDescent="0.25">
      <c r="A14818" s="108" t="str">
        <f t="shared" si="231"/>
        <v>LV_1991_NATIONAL TOTAL_Cd</v>
      </c>
      <c r="B14818" s="113" t="s">
        <v>158</v>
      </c>
      <c r="C14818" s="113">
        <v>1991</v>
      </c>
      <c r="D14818" s="113" t="s">
        <v>122</v>
      </c>
      <c r="E14818" s="113" t="s">
        <v>126</v>
      </c>
      <c r="F14818" s="113" t="s">
        <v>200</v>
      </c>
      <c r="G14818" s="113">
        <v>8.4492027556117998E-4</v>
      </c>
    </row>
    <row r="14819" spans="1:7" x14ac:dyDescent="0.25">
      <c r="A14819" s="108" t="str">
        <f t="shared" si="231"/>
        <v>LV_1991_NATIONAL TOTAL_Hg</v>
      </c>
      <c r="B14819" s="113" t="s">
        <v>158</v>
      </c>
      <c r="C14819" s="113">
        <v>1991</v>
      </c>
      <c r="D14819" s="113" t="s">
        <v>122</v>
      </c>
      <c r="E14819" s="113" t="s">
        <v>127</v>
      </c>
      <c r="F14819" s="113" t="s">
        <v>200</v>
      </c>
      <c r="G14819" s="113">
        <v>2.4288670064876499E-4</v>
      </c>
    </row>
    <row r="14820" spans="1:7" x14ac:dyDescent="0.25">
      <c r="A14820" s="108" t="str">
        <f t="shared" si="231"/>
        <v>LV_1991_NATIONAL TOTAL_DIOX</v>
      </c>
      <c r="B14820" s="113" t="s">
        <v>158</v>
      </c>
      <c r="C14820" s="113">
        <v>1991</v>
      </c>
      <c r="D14820" s="113" t="s">
        <v>122</v>
      </c>
      <c r="E14820" s="113" t="s">
        <v>128</v>
      </c>
      <c r="F14820" s="113" t="s">
        <v>200</v>
      </c>
      <c r="G14820" s="150">
        <v>3.5260451338363802E-8</v>
      </c>
    </row>
    <row r="14821" spans="1:7" x14ac:dyDescent="0.25">
      <c r="A14821" s="108" t="str">
        <f t="shared" si="231"/>
        <v>LV_1991_NATIONAL TOTAL_PAH</v>
      </c>
      <c r="B14821" s="113" t="s">
        <v>158</v>
      </c>
      <c r="C14821" s="113">
        <v>1991</v>
      </c>
      <c r="D14821" s="113" t="s">
        <v>122</v>
      </c>
      <c r="E14821" s="113" t="s">
        <v>129</v>
      </c>
      <c r="F14821" s="113" t="s">
        <v>200</v>
      </c>
      <c r="G14821" s="113">
        <v>1.9063670399698401E-2</v>
      </c>
    </row>
    <row r="14822" spans="1:7" x14ac:dyDescent="0.25">
      <c r="A14822" s="108" t="str">
        <f t="shared" si="231"/>
        <v>LV_1991_NATIONAL TOTAL_HCB</v>
      </c>
      <c r="B14822" s="113" t="s">
        <v>158</v>
      </c>
      <c r="C14822" s="113">
        <v>1991</v>
      </c>
      <c r="D14822" s="113" t="s">
        <v>122</v>
      </c>
      <c r="E14822" s="113" t="s">
        <v>130</v>
      </c>
      <c r="F14822" s="113" t="s">
        <v>200</v>
      </c>
      <c r="G14822" s="150">
        <v>4.9221765670836101E-6</v>
      </c>
    </row>
    <row r="14823" spans="1:7" x14ac:dyDescent="0.25">
      <c r="A14823" s="108" t="str">
        <f t="shared" si="231"/>
        <v>LV_1991_NATIONAL TOTAL_PCB</v>
      </c>
      <c r="B14823" s="113" t="s">
        <v>158</v>
      </c>
      <c r="C14823" s="113">
        <v>1991</v>
      </c>
      <c r="D14823" s="113" t="s">
        <v>122</v>
      </c>
      <c r="E14823" s="113" t="s">
        <v>259</v>
      </c>
      <c r="F14823" s="113" t="s">
        <v>200</v>
      </c>
      <c r="G14823" s="150">
        <v>3.6969899154466501E-6</v>
      </c>
    </row>
    <row r="14824" spans="1:7" x14ac:dyDescent="0.25">
      <c r="A14824" s="108" t="str">
        <f t="shared" si="231"/>
        <v>LV_1991_1A3(FS)_NOx</v>
      </c>
      <c r="B14824" s="113" t="s">
        <v>158</v>
      </c>
      <c r="C14824" s="113">
        <v>1991</v>
      </c>
      <c r="D14824" s="113" t="s">
        <v>132</v>
      </c>
      <c r="E14824" s="113" t="s">
        <v>199</v>
      </c>
      <c r="F14824" s="113" t="s">
        <v>200</v>
      </c>
      <c r="G14824" s="113">
        <v>22.6528771158493</v>
      </c>
    </row>
    <row r="14825" spans="1:7" x14ac:dyDescent="0.25">
      <c r="A14825" s="108" t="str">
        <f t="shared" si="231"/>
        <v>LV_1991_1A3(FS)_NMVOC</v>
      </c>
      <c r="B14825" s="113" t="s">
        <v>158</v>
      </c>
      <c r="C14825" s="113">
        <v>1991</v>
      </c>
      <c r="D14825" s="113" t="s">
        <v>132</v>
      </c>
      <c r="E14825" s="113" t="s">
        <v>123</v>
      </c>
      <c r="F14825" s="113" t="s">
        <v>200</v>
      </c>
      <c r="G14825" s="113">
        <v>18.801641529182099</v>
      </c>
    </row>
    <row r="14826" spans="1:7" x14ac:dyDescent="0.25">
      <c r="A14826" s="108" t="str">
        <f t="shared" si="231"/>
        <v>LV_1991_1A3(FS)_SOx</v>
      </c>
      <c r="B14826" s="113" t="s">
        <v>158</v>
      </c>
      <c r="C14826" s="113">
        <v>1991</v>
      </c>
      <c r="D14826" s="113" t="s">
        <v>132</v>
      </c>
      <c r="E14826" s="113" t="s">
        <v>201</v>
      </c>
      <c r="F14826" s="113" t="s">
        <v>200</v>
      </c>
      <c r="G14826" s="113">
        <v>0.34163015047062301</v>
      </c>
    </row>
    <row r="14827" spans="1:7" x14ac:dyDescent="0.25">
      <c r="A14827" s="108" t="str">
        <f t="shared" si="231"/>
        <v>LV_1991_1A3(FS)_NH3</v>
      </c>
      <c r="B14827" s="113" t="s">
        <v>158</v>
      </c>
      <c r="C14827" s="113">
        <v>1991</v>
      </c>
      <c r="D14827" s="113" t="s">
        <v>132</v>
      </c>
      <c r="E14827" s="113" t="s">
        <v>124</v>
      </c>
      <c r="F14827" s="113" t="s">
        <v>200</v>
      </c>
      <c r="G14827" s="113">
        <v>1.35903433777569E-2</v>
      </c>
    </row>
    <row r="14828" spans="1:7" x14ac:dyDescent="0.25">
      <c r="A14828" s="108" t="str">
        <f t="shared" si="231"/>
        <v>LV_1991_1A3(FS)_PM2.5</v>
      </c>
      <c r="B14828" s="113" t="s">
        <v>158</v>
      </c>
      <c r="C14828" s="113">
        <v>1991</v>
      </c>
      <c r="D14828" s="113" t="s">
        <v>132</v>
      </c>
      <c r="E14828" s="113" t="s">
        <v>203</v>
      </c>
      <c r="F14828" s="113" t="s">
        <v>200</v>
      </c>
      <c r="G14828" s="113">
        <v>0.56690426443497199</v>
      </c>
    </row>
    <row r="14829" spans="1:7" x14ac:dyDescent="0.25">
      <c r="A14829" s="108" t="str">
        <f t="shared" si="231"/>
        <v>LV_1991_3D_NOx</v>
      </c>
      <c r="B14829" s="113" t="s">
        <v>158</v>
      </c>
      <c r="C14829" s="113">
        <v>1991</v>
      </c>
      <c r="D14829" s="113" t="s">
        <v>206</v>
      </c>
      <c r="E14829" s="113" t="s">
        <v>199</v>
      </c>
      <c r="F14829" s="113" t="s">
        <v>200</v>
      </c>
      <c r="G14829" s="113">
        <v>7.6146239498669104</v>
      </c>
    </row>
    <row r="14830" spans="1:7" x14ac:dyDescent="0.25">
      <c r="A14830" s="108" t="str">
        <f t="shared" si="231"/>
        <v>LV_1992_NATIONAL TOTAL_NOx</v>
      </c>
      <c r="B14830" s="113" t="s">
        <v>158</v>
      </c>
      <c r="C14830" s="113">
        <v>1992</v>
      </c>
      <c r="D14830" s="113" t="s">
        <v>122</v>
      </c>
      <c r="E14830" s="113" t="s">
        <v>199</v>
      </c>
      <c r="F14830" s="113" t="s">
        <v>200</v>
      </c>
      <c r="G14830" s="113">
        <v>77.284383776207306</v>
      </c>
    </row>
    <row r="14831" spans="1:7" x14ac:dyDescent="0.25">
      <c r="A14831" s="108" t="str">
        <f t="shared" si="231"/>
        <v>LV_1992_NATIONAL TOTAL_NMVOC</v>
      </c>
      <c r="B14831" s="113" t="s">
        <v>158</v>
      </c>
      <c r="C14831" s="113">
        <v>1992</v>
      </c>
      <c r="D14831" s="113" t="s">
        <v>122</v>
      </c>
      <c r="E14831" s="113" t="s">
        <v>123</v>
      </c>
      <c r="F14831" s="113" t="s">
        <v>200</v>
      </c>
      <c r="G14831" s="113">
        <v>72.893338108445107</v>
      </c>
    </row>
    <row r="14832" spans="1:7" x14ac:dyDescent="0.25">
      <c r="A14832" s="108" t="str">
        <f t="shared" si="231"/>
        <v>LV_1992_NATIONAL TOTAL_SOx</v>
      </c>
      <c r="B14832" s="113" t="s">
        <v>158</v>
      </c>
      <c r="C14832" s="113">
        <v>1992</v>
      </c>
      <c r="D14832" s="113" t="s">
        <v>122</v>
      </c>
      <c r="E14832" s="113" t="s">
        <v>201</v>
      </c>
      <c r="F14832" s="113" t="s">
        <v>200</v>
      </c>
      <c r="G14832" s="113">
        <v>69.802133119471193</v>
      </c>
    </row>
    <row r="14833" spans="1:7" x14ac:dyDescent="0.25">
      <c r="A14833" s="108" t="str">
        <f t="shared" si="231"/>
        <v>LV_1992_NATIONAL TOTAL_NH3</v>
      </c>
      <c r="B14833" s="113" t="s">
        <v>158</v>
      </c>
      <c r="C14833" s="113">
        <v>1992</v>
      </c>
      <c r="D14833" s="113" t="s">
        <v>122</v>
      </c>
      <c r="E14833" s="113" t="s">
        <v>124</v>
      </c>
      <c r="F14833" s="113" t="s">
        <v>200</v>
      </c>
      <c r="G14833" s="113">
        <v>24.970867616341501</v>
      </c>
    </row>
    <row r="14834" spans="1:7" x14ac:dyDescent="0.25">
      <c r="A14834" s="108" t="str">
        <f t="shared" si="231"/>
        <v>LV_1992_NATIONAL TOTAL_PM2.5</v>
      </c>
      <c r="B14834" s="113" t="s">
        <v>158</v>
      </c>
      <c r="C14834" s="113">
        <v>1992</v>
      </c>
      <c r="D14834" s="113" t="s">
        <v>122</v>
      </c>
      <c r="E14834" s="113" t="s">
        <v>203</v>
      </c>
      <c r="F14834" s="113" t="s">
        <v>200</v>
      </c>
      <c r="G14834" s="113">
        <v>26.296314575556401</v>
      </c>
    </row>
    <row r="14835" spans="1:7" x14ac:dyDescent="0.25">
      <c r="A14835" s="108" t="str">
        <f t="shared" si="231"/>
        <v>LV_1992_NATIONAL TOTAL_Pb</v>
      </c>
      <c r="B14835" s="113" t="s">
        <v>158</v>
      </c>
      <c r="C14835" s="113">
        <v>1992</v>
      </c>
      <c r="D14835" s="113" t="s">
        <v>122</v>
      </c>
      <c r="E14835" s="113" t="s">
        <v>125</v>
      </c>
      <c r="F14835" s="113" t="s">
        <v>200</v>
      </c>
      <c r="G14835" s="113">
        <v>0.127908669615106</v>
      </c>
    </row>
    <row r="14836" spans="1:7" x14ac:dyDescent="0.25">
      <c r="A14836" s="108" t="str">
        <f t="shared" si="231"/>
        <v>LV_1992_NATIONAL TOTAL_Cd</v>
      </c>
      <c r="B14836" s="113" t="s">
        <v>158</v>
      </c>
      <c r="C14836" s="113">
        <v>1992</v>
      </c>
      <c r="D14836" s="113" t="s">
        <v>122</v>
      </c>
      <c r="E14836" s="113" t="s">
        <v>126</v>
      </c>
      <c r="F14836" s="113" t="s">
        <v>200</v>
      </c>
      <c r="G14836" s="113">
        <v>7.2172239621981504E-4</v>
      </c>
    </row>
    <row r="14837" spans="1:7" x14ac:dyDescent="0.25">
      <c r="A14837" s="108" t="str">
        <f t="shared" si="231"/>
        <v>LV_1992_NATIONAL TOTAL_Hg</v>
      </c>
      <c r="B14837" s="113" t="s">
        <v>158</v>
      </c>
      <c r="C14837" s="113">
        <v>1992</v>
      </c>
      <c r="D14837" s="113" t="s">
        <v>122</v>
      </c>
      <c r="E14837" s="113" t="s">
        <v>127</v>
      </c>
      <c r="F14837" s="113" t="s">
        <v>200</v>
      </c>
      <c r="G14837" s="113">
        <v>2.0637846956460799E-4</v>
      </c>
    </row>
    <row r="14838" spans="1:7" x14ac:dyDescent="0.25">
      <c r="A14838" s="108" t="str">
        <f t="shared" si="231"/>
        <v>LV_1992_NATIONAL TOTAL_DIOX</v>
      </c>
      <c r="B14838" s="113" t="s">
        <v>158</v>
      </c>
      <c r="C14838" s="113">
        <v>1992</v>
      </c>
      <c r="D14838" s="113" t="s">
        <v>122</v>
      </c>
      <c r="E14838" s="113" t="s">
        <v>128</v>
      </c>
      <c r="F14838" s="113" t="s">
        <v>200</v>
      </c>
      <c r="G14838" s="150">
        <v>3.3341587945601198E-8</v>
      </c>
    </row>
    <row r="14839" spans="1:7" x14ac:dyDescent="0.25">
      <c r="A14839" s="108" t="str">
        <f t="shared" si="231"/>
        <v>LV_1992_NATIONAL TOTAL_PAH</v>
      </c>
      <c r="B14839" s="113" t="s">
        <v>158</v>
      </c>
      <c r="C14839" s="113">
        <v>1992</v>
      </c>
      <c r="D14839" s="113" t="s">
        <v>122</v>
      </c>
      <c r="E14839" s="113" t="s">
        <v>129</v>
      </c>
      <c r="F14839" s="113" t="s">
        <v>200</v>
      </c>
      <c r="G14839" s="113">
        <v>1.6426391943746801E-2</v>
      </c>
    </row>
    <row r="14840" spans="1:7" x14ac:dyDescent="0.25">
      <c r="A14840" s="108" t="str">
        <f t="shared" si="231"/>
        <v>LV_1992_NATIONAL TOTAL_HCB</v>
      </c>
      <c r="B14840" s="113" t="s">
        <v>158</v>
      </c>
      <c r="C14840" s="113">
        <v>1992</v>
      </c>
      <c r="D14840" s="113" t="s">
        <v>122</v>
      </c>
      <c r="E14840" s="113" t="s">
        <v>130</v>
      </c>
      <c r="F14840" s="113" t="s">
        <v>200</v>
      </c>
      <c r="G14840" s="150">
        <v>5.4769878001836097E-6</v>
      </c>
    </row>
    <row r="14841" spans="1:7" x14ac:dyDescent="0.25">
      <c r="A14841" s="108" t="str">
        <f t="shared" si="231"/>
        <v>LV_1992_NATIONAL TOTAL_PCB</v>
      </c>
      <c r="B14841" s="113" t="s">
        <v>158</v>
      </c>
      <c r="C14841" s="113">
        <v>1992</v>
      </c>
      <c r="D14841" s="113" t="s">
        <v>122</v>
      </c>
      <c r="E14841" s="113" t="s">
        <v>259</v>
      </c>
      <c r="F14841" s="113" t="s">
        <v>200</v>
      </c>
      <c r="G14841" s="150">
        <v>3.0486242345516501E-6</v>
      </c>
    </row>
    <row r="14842" spans="1:7" x14ac:dyDescent="0.25">
      <c r="A14842" s="108" t="str">
        <f t="shared" si="231"/>
        <v>LV_1992_1A3(FS)_NOx</v>
      </c>
      <c r="B14842" s="113" t="s">
        <v>158</v>
      </c>
      <c r="C14842" s="113">
        <v>1992</v>
      </c>
      <c r="D14842" s="113" t="s">
        <v>132</v>
      </c>
      <c r="E14842" s="113" t="s">
        <v>199</v>
      </c>
      <c r="F14842" s="113" t="s">
        <v>200</v>
      </c>
      <c r="G14842" s="113">
        <v>20.381005029832199</v>
      </c>
    </row>
    <row r="14843" spans="1:7" x14ac:dyDescent="0.25">
      <c r="A14843" s="108" t="str">
        <f t="shared" si="231"/>
        <v>LV_1992_1A3(FS)_NMVOC</v>
      </c>
      <c r="B14843" s="113" t="s">
        <v>158</v>
      </c>
      <c r="C14843" s="113">
        <v>1992</v>
      </c>
      <c r="D14843" s="113" t="s">
        <v>132</v>
      </c>
      <c r="E14843" s="113" t="s">
        <v>123</v>
      </c>
      <c r="F14843" s="113" t="s">
        <v>200</v>
      </c>
      <c r="G14843" s="113">
        <v>17.491123273447599</v>
      </c>
    </row>
    <row r="14844" spans="1:7" x14ac:dyDescent="0.25">
      <c r="A14844" s="108" t="str">
        <f t="shared" si="231"/>
        <v>LV_1992_1A3(FS)_SOx</v>
      </c>
      <c r="B14844" s="113" t="s">
        <v>158</v>
      </c>
      <c r="C14844" s="113">
        <v>1992</v>
      </c>
      <c r="D14844" s="113" t="s">
        <v>132</v>
      </c>
      <c r="E14844" s="113" t="s">
        <v>201</v>
      </c>
      <c r="F14844" s="113" t="s">
        <v>200</v>
      </c>
      <c r="G14844" s="113">
        <v>0.29931061303352202</v>
      </c>
    </row>
    <row r="14845" spans="1:7" x14ac:dyDescent="0.25">
      <c r="A14845" s="108" t="str">
        <f t="shared" si="231"/>
        <v>LV_1992_1A3(FS)_NH3</v>
      </c>
      <c r="B14845" s="113" t="s">
        <v>158</v>
      </c>
      <c r="C14845" s="113">
        <v>1992</v>
      </c>
      <c r="D14845" s="113" t="s">
        <v>132</v>
      </c>
      <c r="E14845" s="113" t="s">
        <v>124</v>
      </c>
      <c r="F14845" s="113" t="s">
        <v>200</v>
      </c>
      <c r="G14845" s="113">
        <v>1.47927509174847E-2</v>
      </c>
    </row>
    <row r="14846" spans="1:7" x14ac:dyDescent="0.25">
      <c r="A14846" s="108" t="str">
        <f t="shared" si="231"/>
        <v>LV_1992_1A3(FS)_PM2.5</v>
      </c>
      <c r="B14846" s="113" t="s">
        <v>158</v>
      </c>
      <c r="C14846" s="113">
        <v>1992</v>
      </c>
      <c r="D14846" s="113" t="s">
        <v>132</v>
      </c>
      <c r="E14846" s="113" t="s">
        <v>203</v>
      </c>
      <c r="F14846" s="113" t="s">
        <v>200</v>
      </c>
      <c r="G14846" s="113">
        <v>0.485798153925313</v>
      </c>
    </row>
    <row r="14847" spans="1:7" x14ac:dyDescent="0.25">
      <c r="A14847" s="108" t="str">
        <f t="shared" si="231"/>
        <v>LV_1992_3D_NOx</v>
      </c>
      <c r="B14847" s="113" t="s">
        <v>158</v>
      </c>
      <c r="C14847" s="113">
        <v>1992</v>
      </c>
      <c r="D14847" s="113" t="s">
        <v>206</v>
      </c>
      <c r="E14847" s="113" t="s">
        <v>199</v>
      </c>
      <c r="F14847" s="113" t="s">
        <v>200</v>
      </c>
      <c r="G14847" s="113">
        <v>5.2070961527840396</v>
      </c>
    </row>
    <row r="14848" spans="1:7" x14ac:dyDescent="0.25">
      <c r="A14848" s="108" t="str">
        <f t="shared" si="231"/>
        <v>LV_1993_NATIONAL TOTAL_NOx</v>
      </c>
      <c r="B14848" s="113" t="s">
        <v>158</v>
      </c>
      <c r="C14848" s="113">
        <v>1993</v>
      </c>
      <c r="D14848" s="113" t="s">
        <v>122</v>
      </c>
      <c r="E14848" s="113" t="s">
        <v>199</v>
      </c>
      <c r="F14848" s="113" t="s">
        <v>200</v>
      </c>
      <c r="G14848" s="113">
        <v>67.732725336819797</v>
      </c>
    </row>
    <row r="14849" spans="1:7" x14ac:dyDescent="0.25">
      <c r="A14849" s="108" t="str">
        <f t="shared" si="231"/>
        <v>LV_1993_NATIONAL TOTAL_NMVOC</v>
      </c>
      <c r="B14849" s="113" t="s">
        <v>158</v>
      </c>
      <c r="C14849" s="113">
        <v>1993</v>
      </c>
      <c r="D14849" s="113" t="s">
        <v>122</v>
      </c>
      <c r="E14849" s="113" t="s">
        <v>123</v>
      </c>
      <c r="F14849" s="113" t="s">
        <v>200</v>
      </c>
      <c r="G14849" s="113">
        <v>67.100071771747395</v>
      </c>
    </row>
    <row r="14850" spans="1:7" x14ac:dyDescent="0.25">
      <c r="A14850" s="108" t="str">
        <f t="shared" ref="A14850:A14913" si="232">CONCATENATE(B14850,"_",C14850,"_",D14850,"_",E14850)</f>
        <v>LV_1993_NATIONAL TOTAL_SOx</v>
      </c>
      <c r="B14850" s="113" t="s">
        <v>158</v>
      </c>
      <c r="C14850" s="113">
        <v>1993</v>
      </c>
      <c r="D14850" s="113" t="s">
        <v>122</v>
      </c>
      <c r="E14850" s="113" t="s">
        <v>201</v>
      </c>
      <c r="F14850" s="113" t="s">
        <v>200</v>
      </c>
      <c r="G14850" s="113">
        <v>65.744808898119899</v>
      </c>
    </row>
    <row r="14851" spans="1:7" x14ac:dyDescent="0.25">
      <c r="A14851" s="108" t="str">
        <f t="shared" si="232"/>
        <v>LV_1993_NATIONAL TOTAL_NH3</v>
      </c>
      <c r="B14851" s="113" t="s">
        <v>158</v>
      </c>
      <c r="C14851" s="113">
        <v>1993</v>
      </c>
      <c r="D14851" s="113" t="s">
        <v>122</v>
      </c>
      <c r="E14851" s="113" t="s">
        <v>124</v>
      </c>
      <c r="F14851" s="113" t="s">
        <v>200</v>
      </c>
      <c r="G14851" s="113">
        <v>17.6944008883913</v>
      </c>
    </row>
    <row r="14852" spans="1:7" x14ac:dyDescent="0.25">
      <c r="A14852" s="108" t="str">
        <f t="shared" si="232"/>
        <v>LV_1993_NATIONAL TOTAL_PM2.5</v>
      </c>
      <c r="B14852" s="113" t="s">
        <v>158</v>
      </c>
      <c r="C14852" s="113">
        <v>1993</v>
      </c>
      <c r="D14852" s="113" t="s">
        <v>122</v>
      </c>
      <c r="E14852" s="113" t="s">
        <v>203</v>
      </c>
      <c r="F14852" s="113" t="s">
        <v>200</v>
      </c>
      <c r="G14852" s="113">
        <v>27.581363037852299</v>
      </c>
    </row>
    <row r="14853" spans="1:7" x14ac:dyDescent="0.25">
      <c r="A14853" s="108" t="str">
        <f t="shared" si="232"/>
        <v>LV_1993_NATIONAL TOTAL_Pb</v>
      </c>
      <c r="B14853" s="113" t="s">
        <v>158</v>
      </c>
      <c r="C14853" s="113">
        <v>1993</v>
      </c>
      <c r="D14853" s="113" t="s">
        <v>122</v>
      </c>
      <c r="E14853" s="113" t="s">
        <v>125</v>
      </c>
      <c r="F14853" s="113" t="s">
        <v>200</v>
      </c>
      <c r="G14853" s="113">
        <v>0.14244586487637201</v>
      </c>
    </row>
    <row r="14854" spans="1:7" x14ac:dyDescent="0.25">
      <c r="A14854" s="108" t="str">
        <f t="shared" si="232"/>
        <v>LV_1993_NATIONAL TOTAL_Cd</v>
      </c>
      <c r="B14854" s="113" t="s">
        <v>158</v>
      </c>
      <c r="C14854" s="113">
        <v>1993</v>
      </c>
      <c r="D14854" s="113" t="s">
        <v>122</v>
      </c>
      <c r="E14854" s="113" t="s">
        <v>126</v>
      </c>
      <c r="F14854" s="113" t="s">
        <v>200</v>
      </c>
      <c r="G14854" s="113">
        <v>8.0070700821027697E-4</v>
      </c>
    </row>
    <row r="14855" spans="1:7" x14ac:dyDescent="0.25">
      <c r="A14855" s="108" t="str">
        <f t="shared" si="232"/>
        <v>LV_1993_NATIONAL TOTAL_Hg</v>
      </c>
      <c r="B14855" s="113" t="s">
        <v>158</v>
      </c>
      <c r="C14855" s="113">
        <v>1993</v>
      </c>
      <c r="D14855" s="113" t="s">
        <v>122</v>
      </c>
      <c r="E14855" s="113" t="s">
        <v>127</v>
      </c>
      <c r="F14855" s="113" t="s">
        <v>200</v>
      </c>
      <c r="G14855" s="113">
        <v>1.8271051297555899E-4</v>
      </c>
    </row>
    <row r="14856" spans="1:7" x14ac:dyDescent="0.25">
      <c r="A14856" s="108" t="str">
        <f t="shared" si="232"/>
        <v>LV_1993_NATIONAL TOTAL_DIOX</v>
      </c>
      <c r="B14856" s="113" t="s">
        <v>158</v>
      </c>
      <c r="C14856" s="113">
        <v>1993</v>
      </c>
      <c r="D14856" s="113" t="s">
        <v>122</v>
      </c>
      <c r="E14856" s="113" t="s">
        <v>128</v>
      </c>
      <c r="F14856" s="113" t="s">
        <v>200</v>
      </c>
      <c r="G14856" s="150">
        <v>3.4964446252355803E-8</v>
      </c>
    </row>
    <row r="14857" spans="1:7" x14ac:dyDescent="0.25">
      <c r="A14857" s="108" t="str">
        <f t="shared" si="232"/>
        <v>LV_1993_NATIONAL TOTAL_PAH</v>
      </c>
      <c r="B14857" s="113" t="s">
        <v>158</v>
      </c>
      <c r="C14857" s="113">
        <v>1993</v>
      </c>
      <c r="D14857" s="113" t="s">
        <v>122</v>
      </c>
      <c r="E14857" s="113" t="s">
        <v>129</v>
      </c>
      <c r="F14857" s="113" t="s">
        <v>200</v>
      </c>
      <c r="G14857" s="113">
        <v>1.7430382007828898E-2</v>
      </c>
    </row>
    <row r="14858" spans="1:7" x14ac:dyDescent="0.25">
      <c r="A14858" s="108" t="str">
        <f t="shared" si="232"/>
        <v>LV_1993_NATIONAL TOTAL_HCB</v>
      </c>
      <c r="B14858" s="113" t="s">
        <v>158</v>
      </c>
      <c r="C14858" s="113">
        <v>1993</v>
      </c>
      <c r="D14858" s="113" t="s">
        <v>122</v>
      </c>
      <c r="E14858" s="113" t="s">
        <v>130</v>
      </c>
      <c r="F14858" s="113" t="s">
        <v>200</v>
      </c>
      <c r="G14858" s="150">
        <v>3.5267364477294599E-6</v>
      </c>
    </row>
    <row r="14859" spans="1:7" x14ac:dyDescent="0.25">
      <c r="A14859" s="108" t="str">
        <f t="shared" si="232"/>
        <v>LV_1993_NATIONAL TOTAL_PCB</v>
      </c>
      <c r="B14859" s="113" t="s">
        <v>158</v>
      </c>
      <c r="C14859" s="113">
        <v>1993</v>
      </c>
      <c r="D14859" s="113" t="s">
        <v>122</v>
      </c>
      <c r="E14859" s="113" t="s">
        <v>259</v>
      </c>
      <c r="F14859" s="113" t="s">
        <v>200</v>
      </c>
      <c r="G14859" s="150">
        <v>2.66568092734093E-6</v>
      </c>
    </row>
    <row r="14860" spans="1:7" x14ac:dyDescent="0.25">
      <c r="A14860" s="108" t="str">
        <f t="shared" si="232"/>
        <v>LV_1993_1A3(FS)_NOx</v>
      </c>
      <c r="B14860" s="113" t="s">
        <v>158</v>
      </c>
      <c r="C14860" s="113">
        <v>1993</v>
      </c>
      <c r="D14860" s="113" t="s">
        <v>132</v>
      </c>
      <c r="E14860" s="113" t="s">
        <v>199</v>
      </c>
      <c r="F14860" s="113" t="s">
        <v>200</v>
      </c>
      <c r="G14860" s="113">
        <v>19.889696241173802</v>
      </c>
    </row>
    <row r="14861" spans="1:7" x14ac:dyDescent="0.25">
      <c r="A14861" s="108" t="str">
        <f t="shared" si="232"/>
        <v>LV_1993_1A3(FS)_NMVOC</v>
      </c>
      <c r="B14861" s="113" t="s">
        <v>158</v>
      </c>
      <c r="C14861" s="113">
        <v>1993</v>
      </c>
      <c r="D14861" s="113" t="s">
        <v>132</v>
      </c>
      <c r="E14861" s="113" t="s">
        <v>123</v>
      </c>
      <c r="F14861" s="113" t="s">
        <v>200</v>
      </c>
      <c r="G14861" s="113">
        <v>16.848501332504501</v>
      </c>
    </row>
    <row r="14862" spans="1:7" x14ac:dyDescent="0.25">
      <c r="A14862" s="108" t="str">
        <f t="shared" si="232"/>
        <v>LV_1993_1A3(FS)_SOx</v>
      </c>
      <c r="B14862" s="113" t="s">
        <v>158</v>
      </c>
      <c r="C14862" s="113">
        <v>1993</v>
      </c>
      <c r="D14862" s="113" t="s">
        <v>132</v>
      </c>
      <c r="E14862" s="113" t="s">
        <v>201</v>
      </c>
      <c r="F14862" s="113" t="s">
        <v>200</v>
      </c>
      <c r="G14862" s="113">
        <v>0.30018072719209599</v>
      </c>
    </row>
    <row r="14863" spans="1:7" x14ac:dyDescent="0.25">
      <c r="A14863" s="108" t="str">
        <f t="shared" si="232"/>
        <v>LV_1993_1A3(FS)_NH3</v>
      </c>
      <c r="B14863" s="113" t="s">
        <v>158</v>
      </c>
      <c r="C14863" s="113">
        <v>1993</v>
      </c>
      <c r="D14863" s="113" t="s">
        <v>132</v>
      </c>
      <c r="E14863" s="113" t="s">
        <v>124</v>
      </c>
      <c r="F14863" s="113" t="s">
        <v>200</v>
      </c>
      <c r="G14863" s="113">
        <v>2.2790417551959201E-2</v>
      </c>
    </row>
    <row r="14864" spans="1:7" x14ac:dyDescent="0.25">
      <c r="A14864" s="108" t="str">
        <f t="shared" si="232"/>
        <v>LV_1993_1A3(FS)_PM2.5</v>
      </c>
      <c r="B14864" s="113" t="s">
        <v>158</v>
      </c>
      <c r="C14864" s="113">
        <v>1993</v>
      </c>
      <c r="D14864" s="113" t="s">
        <v>132</v>
      </c>
      <c r="E14864" s="113" t="s">
        <v>203</v>
      </c>
      <c r="F14864" s="113" t="s">
        <v>200</v>
      </c>
      <c r="G14864" s="113">
        <v>0.49020873332903597</v>
      </c>
    </row>
    <row r="14865" spans="1:7" x14ac:dyDescent="0.25">
      <c r="A14865" s="108" t="str">
        <f t="shared" si="232"/>
        <v>LV_1993_3D_NOx</v>
      </c>
      <c r="B14865" s="113" t="s">
        <v>158</v>
      </c>
      <c r="C14865" s="113">
        <v>1993</v>
      </c>
      <c r="D14865" s="113" t="s">
        <v>206</v>
      </c>
      <c r="E14865" s="113" t="s">
        <v>199</v>
      </c>
      <c r="F14865" s="113" t="s">
        <v>200</v>
      </c>
      <c r="G14865" s="113">
        <v>3.2890961166364101</v>
      </c>
    </row>
    <row r="14866" spans="1:7" x14ac:dyDescent="0.25">
      <c r="A14866" s="108" t="str">
        <f t="shared" si="232"/>
        <v>LV_1994_NATIONAL TOTAL_NOx</v>
      </c>
      <c r="B14866" s="113" t="s">
        <v>158</v>
      </c>
      <c r="C14866" s="113">
        <v>1994</v>
      </c>
      <c r="D14866" s="113" t="s">
        <v>122</v>
      </c>
      <c r="E14866" s="113" t="s">
        <v>199</v>
      </c>
      <c r="F14866" s="113" t="s">
        <v>200</v>
      </c>
      <c r="G14866" s="113">
        <v>57.824910203705102</v>
      </c>
    </row>
    <row r="14867" spans="1:7" x14ac:dyDescent="0.25">
      <c r="A14867" s="108" t="str">
        <f t="shared" si="232"/>
        <v>LV_1994_NATIONAL TOTAL_NMVOC</v>
      </c>
      <c r="B14867" s="113" t="s">
        <v>158</v>
      </c>
      <c r="C14867" s="113">
        <v>1994</v>
      </c>
      <c r="D14867" s="113" t="s">
        <v>122</v>
      </c>
      <c r="E14867" s="113" t="s">
        <v>123</v>
      </c>
      <c r="F14867" s="113" t="s">
        <v>200</v>
      </c>
      <c r="G14867" s="113">
        <v>62.839537516535998</v>
      </c>
    </row>
    <row r="14868" spans="1:7" x14ac:dyDescent="0.25">
      <c r="A14868" s="108" t="str">
        <f t="shared" si="232"/>
        <v>LV_1994_NATIONAL TOTAL_SOx</v>
      </c>
      <c r="B14868" s="113" t="s">
        <v>158</v>
      </c>
      <c r="C14868" s="113">
        <v>1994</v>
      </c>
      <c r="D14868" s="113" t="s">
        <v>122</v>
      </c>
      <c r="E14868" s="113" t="s">
        <v>201</v>
      </c>
      <c r="F14868" s="113" t="s">
        <v>200</v>
      </c>
      <c r="G14868" s="113">
        <v>66.712271803196799</v>
      </c>
    </row>
    <row r="14869" spans="1:7" x14ac:dyDescent="0.25">
      <c r="A14869" s="108" t="str">
        <f t="shared" si="232"/>
        <v>LV_1994_NATIONAL TOTAL_NH3</v>
      </c>
      <c r="B14869" s="113" t="s">
        <v>158</v>
      </c>
      <c r="C14869" s="113">
        <v>1994</v>
      </c>
      <c r="D14869" s="113" t="s">
        <v>122</v>
      </c>
      <c r="E14869" s="113" t="s">
        <v>124</v>
      </c>
      <c r="F14869" s="113" t="s">
        <v>200</v>
      </c>
      <c r="G14869" s="113">
        <v>15.9680274963162</v>
      </c>
    </row>
    <row r="14870" spans="1:7" x14ac:dyDescent="0.25">
      <c r="A14870" s="108" t="str">
        <f t="shared" si="232"/>
        <v>LV_1994_NATIONAL TOTAL_PM2.5</v>
      </c>
      <c r="B14870" s="113" t="s">
        <v>158</v>
      </c>
      <c r="C14870" s="113">
        <v>1994</v>
      </c>
      <c r="D14870" s="113" t="s">
        <v>122</v>
      </c>
      <c r="E14870" s="113" t="s">
        <v>203</v>
      </c>
      <c r="F14870" s="113" t="s">
        <v>200</v>
      </c>
      <c r="G14870" s="113">
        <v>26.885611866442201</v>
      </c>
    </row>
    <row r="14871" spans="1:7" x14ac:dyDescent="0.25">
      <c r="A14871" s="108" t="str">
        <f t="shared" si="232"/>
        <v>LV_1994_NATIONAL TOTAL_Pb</v>
      </c>
      <c r="B14871" s="113" t="s">
        <v>158</v>
      </c>
      <c r="C14871" s="113">
        <v>1994</v>
      </c>
      <c r="D14871" s="113" t="s">
        <v>122</v>
      </c>
      <c r="E14871" s="113" t="s">
        <v>125</v>
      </c>
      <c r="F14871" s="113" t="s">
        <v>200</v>
      </c>
      <c r="G14871" s="113">
        <v>0.14924863483370099</v>
      </c>
    </row>
    <row r="14872" spans="1:7" x14ac:dyDescent="0.25">
      <c r="A14872" s="108" t="str">
        <f t="shared" si="232"/>
        <v>LV_1994_NATIONAL TOTAL_Cd</v>
      </c>
      <c r="B14872" s="113" t="s">
        <v>158</v>
      </c>
      <c r="C14872" s="113">
        <v>1994</v>
      </c>
      <c r="D14872" s="113" t="s">
        <v>122</v>
      </c>
      <c r="E14872" s="113" t="s">
        <v>126</v>
      </c>
      <c r="F14872" s="113" t="s">
        <v>200</v>
      </c>
      <c r="G14872" s="113">
        <v>8.2937448754318098E-4</v>
      </c>
    </row>
    <row r="14873" spans="1:7" x14ac:dyDescent="0.25">
      <c r="A14873" s="108" t="str">
        <f t="shared" si="232"/>
        <v>LV_1994_NATIONAL TOTAL_Hg</v>
      </c>
      <c r="B14873" s="113" t="s">
        <v>158</v>
      </c>
      <c r="C14873" s="113">
        <v>1994</v>
      </c>
      <c r="D14873" s="113" t="s">
        <v>122</v>
      </c>
      <c r="E14873" s="113" t="s">
        <v>127</v>
      </c>
      <c r="F14873" s="113" t="s">
        <v>200</v>
      </c>
      <c r="G14873" s="113">
        <v>1.4769961958097501E-4</v>
      </c>
    </row>
    <row r="14874" spans="1:7" x14ac:dyDescent="0.25">
      <c r="A14874" s="108" t="str">
        <f t="shared" si="232"/>
        <v>LV_1994_NATIONAL TOTAL_DIOX</v>
      </c>
      <c r="B14874" s="113" t="s">
        <v>158</v>
      </c>
      <c r="C14874" s="113">
        <v>1994</v>
      </c>
      <c r="D14874" s="113" t="s">
        <v>122</v>
      </c>
      <c r="E14874" s="113" t="s">
        <v>128</v>
      </c>
      <c r="F14874" s="113" t="s">
        <v>200</v>
      </c>
      <c r="G14874" s="150">
        <v>3.4506795755833502E-8</v>
      </c>
    </row>
    <row r="14875" spans="1:7" x14ac:dyDescent="0.25">
      <c r="A14875" s="108" t="str">
        <f t="shared" si="232"/>
        <v>LV_1994_NATIONAL TOTAL_PAH</v>
      </c>
      <c r="B14875" s="113" t="s">
        <v>158</v>
      </c>
      <c r="C14875" s="113">
        <v>1994</v>
      </c>
      <c r="D14875" s="113" t="s">
        <v>122</v>
      </c>
      <c r="E14875" s="113" t="s">
        <v>129</v>
      </c>
      <c r="F14875" s="113" t="s">
        <v>200</v>
      </c>
      <c r="G14875" s="113">
        <v>1.7016317405533801E-2</v>
      </c>
    </row>
    <row r="14876" spans="1:7" x14ac:dyDescent="0.25">
      <c r="A14876" s="108" t="str">
        <f t="shared" si="232"/>
        <v>LV_1994_NATIONAL TOTAL_HCB</v>
      </c>
      <c r="B14876" s="113" t="s">
        <v>158</v>
      </c>
      <c r="C14876" s="113">
        <v>1994</v>
      </c>
      <c r="D14876" s="113" t="s">
        <v>122</v>
      </c>
      <c r="E14876" s="113" t="s">
        <v>130</v>
      </c>
      <c r="F14876" s="113" t="s">
        <v>200</v>
      </c>
      <c r="G14876" s="150">
        <v>2.4533722526594102E-7</v>
      </c>
    </row>
    <row r="14877" spans="1:7" x14ac:dyDescent="0.25">
      <c r="A14877" s="108" t="str">
        <f t="shared" si="232"/>
        <v>LV_1994_NATIONAL TOTAL_PCB</v>
      </c>
      <c r="B14877" s="113" t="s">
        <v>158</v>
      </c>
      <c r="C14877" s="113">
        <v>1994</v>
      </c>
      <c r="D14877" s="113" t="s">
        <v>122</v>
      </c>
      <c r="E14877" s="113" t="s">
        <v>259</v>
      </c>
      <c r="F14877" s="113" t="s">
        <v>200</v>
      </c>
      <c r="G14877" s="150">
        <v>1.94384405484132E-6</v>
      </c>
    </row>
    <row r="14878" spans="1:7" x14ac:dyDescent="0.25">
      <c r="A14878" s="108" t="str">
        <f t="shared" si="232"/>
        <v>LV_1994_1A3(FS)_NOx</v>
      </c>
      <c r="B14878" s="113" t="s">
        <v>158</v>
      </c>
      <c r="C14878" s="113">
        <v>1994</v>
      </c>
      <c r="D14878" s="113" t="s">
        <v>132</v>
      </c>
      <c r="E14878" s="113" t="s">
        <v>199</v>
      </c>
      <c r="F14878" s="113" t="s">
        <v>200</v>
      </c>
      <c r="G14878" s="113">
        <v>19.031755058934799</v>
      </c>
    </row>
    <row r="14879" spans="1:7" x14ac:dyDescent="0.25">
      <c r="A14879" s="108" t="str">
        <f t="shared" si="232"/>
        <v>LV_1994_1A3(FS)_NMVOC</v>
      </c>
      <c r="B14879" s="113" t="s">
        <v>158</v>
      </c>
      <c r="C14879" s="113">
        <v>1994</v>
      </c>
      <c r="D14879" s="113" t="s">
        <v>132</v>
      </c>
      <c r="E14879" s="113" t="s">
        <v>123</v>
      </c>
      <c r="F14879" s="113" t="s">
        <v>200</v>
      </c>
      <c r="G14879" s="113">
        <v>15.965557938838799</v>
      </c>
    </row>
    <row r="14880" spans="1:7" x14ac:dyDescent="0.25">
      <c r="A14880" s="108" t="str">
        <f t="shared" si="232"/>
        <v>LV_1994_1A3(FS)_SOx</v>
      </c>
      <c r="B14880" s="113" t="s">
        <v>158</v>
      </c>
      <c r="C14880" s="113">
        <v>1994</v>
      </c>
      <c r="D14880" s="113" t="s">
        <v>132</v>
      </c>
      <c r="E14880" s="113" t="s">
        <v>201</v>
      </c>
      <c r="F14880" s="113" t="s">
        <v>200</v>
      </c>
      <c r="G14880" s="113">
        <v>0.29325803959862501</v>
      </c>
    </row>
    <row r="14881" spans="1:7" x14ac:dyDescent="0.25">
      <c r="A14881" s="108" t="str">
        <f t="shared" si="232"/>
        <v>LV_1994_1A3(FS)_NH3</v>
      </c>
      <c r="B14881" s="113" t="s">
        <v>158</v>
      </c>
      <c r="C14881" s="113">
        <v>1994</v>
      </c>
      <c r="D14881" s="113" t="s">
        <v>132</v>
      </c>
      <c r="E14881" s="113" t="s">
        <v>124</v>
      </c>
      <c r="F14881" s="113" t="s">
        <v>200</v>
      </c>
      <c r="G14881" s="113">
        <v>2.4916471004684498E-2</v>
      </c>
    </row>
    <row r="14882" spans="1:7" x14ac:dyDescent="0.25">
      <c r="A14882" s="108" t="str">
        <f t="shared" si="232"/>
        <v>LV_1994_1A3(FS)_PM2.5</v>
      </c>
      <c r="B14882" s="113" t="s">
        <v>158</v>
      </c>
      <c r="C14882" s="113">
        <v>1994</v>
      </c>
      <c r="D14882" s="113" t="s">
        <v>132</v>
      </c>
      <c r="E14882" s="113" t="s">
        <v>203</v>
      </c>
      <c r="F14882" s="113" t="s">
        <v>200</v>
      </c>
      <c r="G14882" s="113">
        <v>0.48212141046329599</v>
      </c>
    </row>
    <row r="14883" spans="1:7" x14ac:dyDescent="0.25">
      <c r="A14883" s="108" t="str">
        <f t="shared" si="232"/>
        <v>LV_1994_3D_NOx</v>
      </c>
      <c r="B14883" s="113" t="s">
        <v>158</v>
      </c>
      <c r="C14883" s="113">
        <v>1994</v>
      </c>
      <c r="D14883" s="113" t="s">
        <v>206</v>
      </c>
      <c r="E14883" s="113" t="s">
        <v>199</v>
      </c>
      <c r="F14883" s="113" t="s">
        <v>200</v>
      </c>
      <c r="G14883" s="113">
        <v>2.6454442216401501</v>
      </c>
    </row>
    <row r="14884" spans="1:7" x14ac:dyDescent="0.25">
      <c r="A14884" s="108" t="str">
        <f t="shared" si="232"/>
        <v>LV_1995_NATIONAL TOTAL_NOx</v>
      </c>
      <c r="B14884" s="113" t="s">
        <v>158</v>
      </c>
      <c r="C14884" s="113">
        <v>1995</v>
      </c>
      <c r="D14884" s="113" t="s">
        <v>122</v>
      </c>
      <c r="E14884" s="113" t="s">
        <v>199</v>
      </c>
      <c r="F14884" s="113" t="s">
        <v>200</v>
      </c>
      <c r="G14884" s="113">
        <v>52.784275446649403</v>
      </c>
    </row>
    <row r="14885" spans="1:7" x14ac:dyDescent="0.25">
      <c r="A14885" s="108" t="str">
        <f t="shared" si="232"/>
        <v>LV_1995_NATIONAL TOTAL_NMVOC</v>
      </c>
      <c r="B14885" s="113" t="s">
        <v>158</v>
      </c>
      <c r="C14885" s="113">
        <v>1995</v>
      </c>
      <c r="D14885" s="113" t="s">
        <v>122</v>
      </c>
      <c r="E14885" s="113" t="s">
        <v>123</v>
      </c>
      <c r="F14885" s="113" t="s">
        <v>200</v>
      </c>
      <c r="G14885" s="113">
        <v>61.796340178780099</v>
      </c>
    </row>
    <row r="14886" spans="1:7" x14ac:dyDescent="0.25">
      <c r="A14886" s="108" t="str">
        <f t="shared" si="232"/>
        <v>LV_1995_NATIONAL TOTAL_SOx</v>
      </c>
      <c r="B14886" s="113" t="s">
        <v>158</v>
      </c>
      <c r="C14886" s="113">
        <v>1995</v>
      </c>
      <c r="D14886" s="113" t="s">
        <v>122</v>
      </c>
      <c r="E14886" s="113" t="s">
        <v>201</v>
      </c>
      <c r="F14886" s="113" t="s">
        <v>200</v>
      </c>
      <c r="G14886" s="113">
        <v>49.393277017994897</v>
      </c>
    </row>
    <row r="14887" spans="1:7" x14ac:dyDescent="0.25">
      <c r="A14887" s="108" t="str">
        <f t="shared" si="232"/>
        <v>LV_1995_NATIONAL TOTAL_NH3</v>
      </c>
      <c r="B14887" s="113" t="s">
        <v>158</v>
      </c>
      <c r="C14887" s="113">
        <v>1995</v>
      </c>
      <c r="D14887" s="113" t="s">
        <v>122</v>
      </c>
      <c r="E14887" s="113" t="s">
        <v>124</v>
      </c>
      <c r="F14887" s="113" t="s">
        <v>200</v>
      </c>
      <c r="G14887" s="113">
        <v>15.839751952073501</v>
      </c>
    </row>
    <row r="14888" spans="1:7" x14ac:dyDescent="0.25">
      <c r="A14888" s="108" t="str">
        <f t="shared" si="232"/>
        <v>LV_1995_NATIONAL TOTAL_PM2.5</v>
      </c>
      <c r="B14888" s="113" t="s">
        <v>158</v>
      </c>
      <c r="C14888" s="113">
        <v>1995</v>
      </c>
      <c r="D14888" s="113" t="s">
        <v>122</v>
      </c>
      <c r="E14888" s="113" t="s">
        <v>203</v>
      </c>
      <c r="F14888" s="113" t="s">
        <v>200</v>
      </c>
      <c r="G14888" s="113">
        <v>28.573778918557501</v>
      </c>
    </row>
    <row r="14889" spans="1:7" x14ac:dyDescent="0.25">
      <c r="A14889" s="108" t="str">
        <f t="shared" si="232"/>
        <v>LV_1995_NATIONAL TOTAL_Pb</v>
      </c>
      <c r="B14889" s="113" t="s">
        <v>158</v>
      </c>
      <c r="C14889" s="113">
        <v>1995</v>
      </c>
      <c r="D14889" s="113" t="s">
        <v>122</v>
      </c>
      <c r="E14889" s="113" t="s">
        <v>125</v>
      </c>
      <c r="F14889" s="113" t="s">
        <v>200</v>
      </c>
      <c r="G14889" s="113">
        <v>0.12775649841095499</v>
      </c>
    </row>
    <row r="14890" spans="1:7" x14ac:dyDescent="0.25">
      <c r="A14890" s="108" t="str">
        <f t="shared" si="232"/>
        <v>LV_1995_NATIONAL TOTAL_Cd</v>
      </c>
      <c r="B14890" s="113" t="s">
        <v>158</v>
      </c>
      <c r="C14890" s="113">
        <v>1995</v>
      </c>
      <c r="D14890" s="113" t="s">
        <v>122</v>
      </c>
      <c r="E14890" s="113" t="s">
        <v>126</v>
      </c>
      <c r="F14890" s="113" t="s">
        <v>200</v>
      </c>
      <c r="G14890" s="113">
        <v>8.3006633411254803E-4</v>
      </c>
    </row>
    <row r="14891" spans="1:7" x14ac:dyDescent="0.25">
      <c r="A14891" s="108" t="str">
        <f t="shared" si="232"/>
        <v>LV_1995_NATIONAL TOTAL_Hg</v>
      </c>
      <c r="B14891" s="113" t="s">
        <v>158</v>
      </c>
      <c r="C14891" s="113">
        <v>1995</v>
      </c>
      <c r="D14891" s="113" t="s">
        <v>122</v>
      </c>
      <c r="E14891" s="113" t="s">
        <v>127</v>
      </c>
      <c r="F14891" s="113" t="s">
        <v>200</v>
      </c>
      <c r="G14891" s="113">
        <v>1.1321128447655499E-4</v>
      </c>
    </row>
    <row r="14892" spans="1:7" x14ac:dyDescent="0.25">
      <c r="A14892" s="108" t="str">
        <f t="shared" si="232"/>
        <v>LV_1995_NATIONAL TOTAL_DIOX</v>
      </c>
      <c r="B14892" s="113" t="s">
        <v>158</v>
      </c>
      <c r="C14892" s="113">
        <v>1995</v>
      </c>
      <c r="D14892" s="113" t="s">
        <v>122</v>
      </c>
      <c r="E14892" s="113" t="s">
        <v>128</v>
      </c>
      <c r="F14892" s="113" t="s">
        <v>200</v>
      </c>
      <c r="G14892" s="150">
        <v>3.5648554622081002E-8</v>
      </c>
    </row>
    <row r="14893" spans="1:7" x14ac:dyDescent="0.25">
      <c r="A14893" s="108" t="str">
        <f t="shared" si="232"/>
        <v>LV_1995_NATIONAL TOTAL_PAH</v>
      </c>
      <c r="B14893" s="113" t="s">
        <v>158</v>
      </c>
      <c r="C14893" s="113">
        <v>1995</v>
      </c>
      <c r="D14893" s="113" t="s">
        <v>122</v>
      </c>
      <c r="E14893" s="113" t="s">
        <v>129</v>
      </c>
      <c r="F14893" s="113" t="s">
        <v>200</v>
      </c>
      <c r="G14893" s="113">
        <v>1.6626565959201201E-2</v>
      </c>
    </row>
    <row r="14894" spans="1:7" x14ac:dyDescent="0.25">
      <c r="A14894" s="108" t="str">
        <f t="shared" si="232"/>
        <v>LV_1995_NATIONAL TOTAL_HCB</v>
      </c>
      <c r="B14894" s="113" t="s">
        <v>158</v>
      </c>
      <c r="C14894" s="113">
        <v>1995</v>
      </c>
      <c r="D14894" s="113" t="s">
        <v>122</v>
      </c>
      <c r="E14894" s="113" t="s">
        <v>130</v>
      </c>
      <c r="F14894" s="113" t="s">
        <v>200</v>
      </c>
      <c r="G14894" s="150">
        <v>2.6607347448132197E-7</v>
      </c>
    </row>
    <row r="14895" spans="1:7" x14ac:dyDescent="0.25">
      <c r="A14895" s="108" t="str">
        <f t="shared" si="232"/>
        <v>LV_1995_NATIONAL TOTAL_PCB</v>
      </c>
      <c r="B14895" s="113" t="s">
        <v>158</v>
      </c>
      <c r="C14895" s="113">
        <v>1995</v>
      </c>
      <c r="D14895" s="113" t="s">
        <v>122</v>
      </c>
      <c r="E14895" s="113" t="s">
        <v>259</v>
      </c>
      <c r="F14895" s="113" t="s">
        <v>200</v>
      </c>
      <c r="G14895" s="150">
        <v>1.07269646522249E-6</v>
      </c>
    </row>
    <row r="14896" spans="1:7" x14ac:dyDescent="0.25">
      <c r="A14896" s="108" t="str">
        <f t="shared" si="232"/>
        <v>LV_1995_1A3(FS)_NOx</v>
      </c>
      <c r="B14896" s="113" t="s">
        <v>158</v>
      </c>
      <c r="C14896" s="113">
        <v>1995</v>
      </c>
      <c r="D14896" s="113" t="s">
        <v>132</v>
      </c>
      <c r="E14896" s="113" t="s">
        <v>199</v>
      </c>
      <c r="F14896" s="113" t="s">
        <v>200</v>
      </c>
      <c r="G14896" s="113">
        <v>17.957231726726398</v>
      </c>
    </row>
    <row r="14897" spans="1:7" x14ac:dyDescent="0.25">
      <c r="A14897" s="108" t="str">
        <f t="shared" si="232"/>
        <v>LV_1995_1A3(FS)_NMVOC</v>
      </c>
      <c r="B14897" s="113" t="s">
        <v>158</v>
      </c>
      <c r="C14897" s="113">
        <v>1995</v>
      </c>
      <c r="D14897" s="113" t="s">
        <v>132</v>
      </c>
      <c r="E14897" s="113" t="s">
        <v>123</v>
      </c>
      <c r="F14897" s="113" t="s">
        <v>200</v>
      </c>
      <c r="G14897" s="113">
        <v>14.5170151912571</v>
      </c>
    </row>
    <row r="14898" spans="1:7" x14ac:dyDescent="0.25">
      <c r="A14898" s="108" t="str">
        <f t="shared" si="232"/>
        <v>LV_1995_1A3(FS)_SOx</v>
      </c>
      <c r="B14898" s="113" t="s">
        <v>158</v>
      </c>
      <c r="C14898" s="113">
        <v>1995</v>
      </c>
      <c r="D14898" s="113" t="s">
        <v>132</v>
      </c>
      <c r="E14898" s="113" t="s">
        <v>201</v>
      </c>
      <c r="F14898" s="113" t="s">
        <v>200</v>
      </c>
      <c r="G14898" s="113">
        <v>0.28416665627711502</v>
      </c>
    </row>
    <row r="14899" spans="1:7" x14ac:dyDescent="0.25">
      <c r="A14899" s="108" t="str">
        <f t="shared" si="232"/>
        <v>LV_1995_1A3(FS)_NH3</v>
      </c>
      <c r="B14899" s="113" t="s">
        <v>158</v>
      </c>
      <c r="C14899" s="113">
        <v>1995</v>
      </c>
      <c r="D14899" s="113" t="s">
        <v>132</v>
      </c>
      <c r="E14899" s="113" t="s">
        <v>124</v>
      </c>
      <c r="F14899" s="113" t="s">
        <v>200</v>
      </c>
      <c r="G14899" s="113">
        <v>2.62258192849452E-2</v>
      </c>
    </row>
    <row r="14900" spans="1:7" x14ac:dyDescent="0.25">
      <c r="A14900" s="108" t="str">
        <f t="shared" si="232"/>
        <v>LV_1995_1A3(FS)_PM2.5</v>
      </c>
      <c r="B14900" s="113" t="s">
        <v>158</v>
      </c>
      <c r="C14900" s="113">
        <v>1995</v>
      </c>
      <c r="D14900" s="113" t="s">
        <v>132</v>
      </c>
      <c r="E14900" s="113" t="s">
        <v>203</v>
      </c>
      <c r="F14900" s="113" t="s">
        <v>200</v>
      </c>
      <c r="G14900" s="113">
        <v>0.47341897679198403</v>
      </c>
    </row>
    <row r="14901" spans="1:7" x14ac:dyDescent="0.25">
      <c r="A14901" s="108" t="str">
        <f t="shared" si="232"/>
        <v>LV_1995_3D_NOx</v>
      </c>
      <c r="B14901" s="113" t="s">
        <v>158</v>
      </c>
      <c r="C14901" s="113">
        <v>1995</v>
      </c>
      <c r="D14901" s="113" t="s">
        <v>206</v>
      </c>
      <c r="E14901" s="113" t="s">
        <v>199</v>
      </c>
      <c r="F14901" s="113" t="s">
        <v>200</v>
      </c>
      <c r="G14901" s="113">
        <v>1.91658985215139</v>
      </c>
    </row>
    <row r="14902" spans="1:7" x14ac:dyDescent="0.25">
      <c r="A14902" s="108" t="str">
        <f t="shared" si="232"/>
        <v>LV_1996_NATIONAL TOTAL_NOx</v>
      </c>
      <c r="B14902" s="113" t="s">
        <v>158</v>
      </c>
      <c r="C14902" s="113">
        <v>1996</v>
      </c>
      <c r="D14902" s="113" t="s">
        <v>122</v>
      </c>
      <c r="E14902" s="113" t="s">
        <v>199</v>
      </c>
      <c r="F14902" s="113" t="s">
        <v>200</v>
      </c>
      <c r="G14902" s="113">
        <v>52.555328965746597</v>
      </c>
    </row>
    <row r="14903" spans="1:7" x14ac:dyDescent="0.25">
      <c r="A14903" s="108" t="str">
        <f t="shared" si="232"/>
        <v>LV_1996_NATIONAL TOTAL_NMVOC</v>
      </c>
      <c r="B14903" s="113" t="s">
        <v>158</v>
      </c>
      <c r="C14903" s="113">
        <v>1996</v>
      </c>
      <c r="D14903" s="113" t="s">
        <v>122</v>
      </c>
      <c r="E14903" s="113" t="s">
        <v>123</v>
      </c>
      <c r="F14903" s="113" t="s">
        <v>200</v>
      </c>
      <c r="G14903" s="113">
        <v>62.080296335843897</v>
      </c>
    </row>
    <row r="14904" spans="1:7" x14ac:dyDescent="0.25">
      <c r="A14904" s="108" t="str">
        <f t="shared" si="232"/>
        <v>LV_1996_NATIONAL TOTAL_SOx</v>
      </c>
      <c r="B14904" s="113" t="s">
        <v>158</v>
      </c>
      <c r="C14904" s="113">
        <v>1996</v>
      </c>
      <c r="D14904" s="113" t="s">
        <v>122</v>
      </c>
      <c r="E14904" s="113" t="s">
        <v>201</v>
      </c>
      <c r="F14904" s="113" t="s">
        <v>200</v>
      </c>
      <c r="G14904" s="113">
        <v>55.679453681300203</v>
      </c>
    </row>
    <row r="14905" spans="1:7" x14ac:dyDescent="0.25">
      <c r="A14905" s="108" t="str">
        <f t="shared" si="232"/>
        <v>LV_1996_NATIONAL TOTAL_NH3</v>
      </c>
      <c r="B14905" s="113" t="s">
        <v>158</v>
      </c>
      <c r="C14905" s="113">
        <v>1996</v>
      </c>
      <c r="D14905" s="113" t="s">
        <v>122</v>
      </c>
      <c r="E14905" s="113" t="s">
        <v>124</v>
      </c>
      <c r="F14905" s="113" t="s">
        <v>200</v>
      </c>
      <c r="G14905" s="113">
        <v>15.554511734990699</v>
      </c>
    </row>
    <row r="14906" spans="1:7" x14ac:dyDescent="0.25">
      <c r="A14906" s="108" t="str">
        <f t="shared" si="232"/>
        <v>LV_1996_NATIONAL TOTAL_PM2.5</v>
      </c>
      <c r="B14906" s="113" t="s">
        <v>158</v>
      </c>
      <c r="C14906" s="113">
        <v>1996</v>
      </c>
      <c r="D14906" s="113" t="s">
        <v>122</v>
      </c>
      <c r="E14906" s="113" t="s">
        <v>203</v>
      </c>
      <c r="F14906" s="113" t="s">
        <v>200</v>
      </c>
      <c r="G14906" s="113">
        <v>29.7488024373265</v>
      </c>
    </row>
    <row r="14907" spans="1:7" x14ac:dyDescent="0.25">
      <c r="A14907" s="108" t="str">
        <f t="shared" si="232"/>
        <v>LV_1996_NATIONAL TOTAL_Pb</v>
      </c>
      <c r="B14907" s="113" t="s">
        <v>158</v>
      </c>
      <c r="C14907" s="113">
        <v>1996</v>
      </c>
      <c r="D14907" s="113" t="s">
        <v>122</v>
      </c>
      <c r="E14907" s="113" t="s">
        <v>125</v>
      </c>
      <c r="F14907" s="113" t="s">
        <v>200</v>
      </c>
      <c r="G14907" s="113">
        <v>0.12365886165597299</v>
      </c>
    </row>
    <row r="14908" spans="1:7" x14ac:dyDescent="0.25">
      <c r="A14908" s="108" t="str">
        <f t="shared" si="232"/>
        <v>LV_1996_NATIONAL TOTAL_Cd</v>
      </c>
      <c r="B14908" s="113" t="s">
        <v>158</v>
      </c>
      <c r="C14908" s="113">
        <v>1996</v>
      </c>
      <c r="D14908" s="113" t="s">
        <v>122</v>
      </c>
      <c r="E14908" s="113" t="s">
        <v>126</v>
      </c>
      <c r="F14908" s="113" t="s">
        <v>200</v>
      </c>
      <c r="G14908" s="113">
        <v>8.6754829981661901E-4</v>
      </c>
    </row>
    <row r="14909" spans="1:7" x14ac:dyDescent="0.25">
      <c r="A14909" s="108" t="str">
        <f t="shared" si="232"/>
        <v>LV_1996_NATIONAL TOTAL_Hg</v>
      </c>
      <c r="B14909" s="113" t="s">
        <v>158</v>
      </c>
      <c r="C14909" s="113">
        <v>1996</v>
      </c>
      <c r="D14909" s="113" t="s">
        <v>122</v>
      </c>
      <c r="E14909" s="113" t="s">
        <v>127</v>
      </c>
      <c r="F14909" s="113" t="s">
        <v>200</v>
      </c>
      <c r="G14909" s="113">
        <v>1.1730729264626601E-4</v>
      </c>
    </row>
    <row r="14910" spans="1:7" x14ac:dyDescent="0.25">
      <c r="A14910" s="108" t="str">
        <f t="shared" si="232"/>
        <v>LV_1996_NATIONAL TOTAL_DIOX</v>
      </c>
      <c r="B14910" s="113" t="s">
        <v>158</v>
      </c>
      <c r="C14910" s="113">
        <v>1996</v>
      </c>
      <c r="D14910" s="113" t="s">
        <v>122</v>
      </c>
      <c r="E14910" s="113" t="s">
        <v>128</v>
      </c>
      <c r="F14910" s="113" t="s">
        <v>200</v>
      </c>
      <c r="G14910" s="150">
        <v>3.68993605272005E-8</v>
      </c>
    </row>
    <row r="14911" spans="1:7" x14ac:dyDescent="0.25">
      <c r="A14911" s="108" t="str">
        <f t="shared" si="232"/>
        <v>LV_1996_NATIONAL TOTAL_PAH</v>
      </c>
      <c r="B14911" s="113" t="s">
        <v>158</v>
      </c>
      <c r="C14911" s="113">
        <v>1996</v>
      </c>
      <c r="D14911" s="113" t="s">
        <v>122</v>
      </c>
      <c r="E14911" s="113" t="s">
        <v>129</v>
      </c>
      <c r="F14911" s="113" t="s">
        <v>200</v>
      </c>
      <c r="G14911" s="113">
        <v>1.7173513290982399E-2</v>
      </c>
    </row>
    <row r="14912" spans="1:7" x14ac:dyDescent="0.25">
      <c r="A14912" s="108" t="str">
        <f t="shared" si="232"/>
        <v>LV_1996_NATIONAL TOTAL_HCB</v>
      </c>
      <c r="B14912" s="113" t="s">
        <v>158</v>
      </c>
      <c r="C14912" s="113">
        <v>1996</v>
      </c>
      <c r="D14912" s="113" t="s">
        <v>122</v>
      </c>
      <c r="E14912" s="113" t="s">
        <v>130</v>
      </c>
      <c r="F14912" s="113" t="s">
        <v>200</v>
      </c>
      <c r="G14912" s="150">
        <v>2.6562213769327899E-7</v>
      </c>
    </row>
    <row r="14913" spans="1:7" x14ac:dyDescent="0.25">
      <c r="A14913" s="108" t="str">
        <f t="shared" si="232"/>
        <v>LV_1996_NATIONAL TOTAL_PCB</v>
      </c>
      <c r="B14913" s="113" t="s">
        <v>158</v>
      </c>
      <c r="C14913" s="113">
        <v>1996</v>
      </c>
      <c r="D14913" s="113" t="s">
        <v>122</v>
      </c>
      <c r="E14913" s="113" t="s">
        <v>259</v>
      </c>
      <c r="F14913" s="113" t="s">
        <v>200</v>
      </c>
      <c r="G14913" s="150">
        <v>1.14587986147264E-6</v>
      </c>
    </row>
    <row r="14914" spans="1:7" x14ac:dyDescent="0.25">
      <c r="A14914" s="108" t="str">
        <f t="shared" ref="A14914:A14977" si="233">CONCATENATE(B14914,"_",C14914,"_",D14914,"_",E14914)</f>
        <v>LV_1996_1A3(FS)_NOx</v>
      </c>
      <c r="B14914" s="113" t="s">
        <v>158</v>
      </c>
      <c r="C14914" s="113">
        <v>1996</v>
      </c>
      <c r="D14914" s="113" t="s">
        <v>132</v>
      </c>
      <c r="E14914" s="113" t="s">
        <v>199</v>
      </c>
      <c r="F14914" s="113" t="s">
        <v>200</v>
      </c>
      <c r="G14914" s="113">
        <v>17.368295038137401</v>
      </c>
    </row>
    <row r="14915" spans="1:7" x14ac:dyDescent="0.25">
      <c r="A14915" s="108" t="str">
        <f t="shared" si="233"/>
        <v>LV_1996_1A3(FS)_NMVOC</v>
      </c>
      <c r="B14915" s="113" t="s">
        <v>158</v>
      </c>
      <c r="C14915" s="113">
        <v>1996</v>
      </c>
      <c r="D14915" s="113" t="s">
        <v>132</v>
      </c>
      <c r="E14915" s="113" t="s">
        <v>123</v>
      </c>
      <c r="F14915" s="113" t="s">
        <v>200</v>
      </c>
      <c r="G14915" s="113">
        <v>14.184339882179399</v>
      </c>
    </row>
    <row r="14916" spans="1:7" x14ac:dyDescent="0.25">
      <c r="A14916" s="108" t="str">
        <f t="shared" si="233"/>
        <v>LV_1996_1A3(FS)_SOx</v>
      </c>
      <c r="B14916" s="113" t="s">
        <v>158</v>
      </c>
      <c r="C14916" s="113">
        <v>1996</v>
      </c>
      <c r="D14916" s="113" t="s">
        <v>132</v>
      </c>
      <c r="E14916" s="113" t="s">
        <v>201</v>
      </c>
      <c r="F14916" s="113" t="s">
        <v>200</v>
      </c>
      <c r="G14916" s="113">
        <v>0.27950276314920902</v>
      </c>
    </row>
    <row r="14917" spans="1:7" x14ac:dyDescent="0.25">
      <c r="A14917" s="108" t="str">
        <f t="shared" si="233"/>
        <v>LV_1996_1A3(FS)_NH3</v>
      </c>
      <c r="B14917" s="113" t="s">
        <v>158</v>
      </c>
      <c r="C14917" s="113">
        <v>1996</v>
      </c>
      <c r="D14917" s="113" t="s">
        <v>132</v>
      </c>
      <c r="E14917" s="113" t="s">
        <v>124</v>
      </c>
      <c r="F14917" s="113" t="s">
        <v>200</v>
      </c>
      <c r="G14917" s="113">
        <v>3.0653063700300999E-2</v>
      </c>
    </row>
    <row r="14918" spans="1:7" x14ac:dyDescent="0.25">
      <c r="A14918" s="108" t="str">
        <f t="shared" si="233"/>
        <v>LV_1996_1A3(FS)_PM2.5</v>
      </c>
      <c r="B14918" s="113" t="s">
        <v>158</v>
      </c>
      <c r="C14918" s="113">
        <v>1996</v>
      </c>
      <c r="D14918" s="113" t="s">
        <v>132</v>
      </c>
      <c r="E14918" s="113" t="s">
        <v>203</v>
      </c>
      <c r="F14918" s="113" t="s">
        <v>200</v>
      </c>
      <c r="G14918" s="113">
        <v>0.47169954850010198</v>
      </c>
    </row>
    <row r="14919" spans="1:7" x14ac:dyDescent="0.25">
      <c r="A14919" s="108" t="str">
        <f t="shared" si="233"/>
        <v>LV_1996_3D_NOx</v>
      </c>
      <c r="B14919" s="113" t="s">
        <v>158</v>
      </c>
      <c r="C14919" s="113">
        <v>1996</v>
      </c>
      <c r="D14919" s="113" t="s">
        <v>206</v>
      </c>
      <c r="E14919" s="113" t="s">
        <v>199</v>
      </c>
      <c r="F14919" s="113" t="s">
        <v>200</v>
      </c>
      <c r="G14919" s="113">
        <v>1.9783933518310099</v>
      </c>
    </row>
    <row r="14920" spans="1:7" x14ac:dyDescent="0.25">
      <c r="A14920" s="108" t="str">
        <f t="shared" si="233"/>
        <v>LV_1997_NATIONAL TOTAL_NOx</v>
      </c>
      <c r="B14920" s="113" t="s">
        <v>158</v>
      </c>
      <c r="C14920" s="113">
        <v>1997</v>
      </c>
      <c r="D14920" s="113" t="s">
        <v>122</v>
      </c>
      <c r="E14920" s="113" t="s">
        <v>199</v>
      </c>
      <c r="F14920" s="113" t="s">
        <v>200</v>
      </c>
      <c r="G14920" s="113">
        <v>49.9354947822819</v>
      </c>
    </row>
    <row r="14921" spans="1:7" x14ac:dyDescent="0.25">
      <c r="A14921" s="108" t="str">
        <f t="shared" si="233"/>
        <v>LV_1997_NATIONAL TOTAL_NMVOC</v>
      </c>
      <c r="B14921" s="113" t="s">
        <v>158</v>
      </c>
      <c r="C14921" s="113">
        <v>1997</v>
      </c>
      <c r="D14921" s="113" t="s">
        <v>122</v>
      </c>
      <c r="E14921" s="113" t="s">
        <v>123</v>
      </c>
      <c r="F14921" s="113" t="s">
        <v>200</v>
      </c>
      <c r="G14921" s="113">
        <v>58.859264534686801</v>
      </c>
    </row>
    <row r="14922" spans="1:7" x14ac:dyDescent="0.25">
      <c r="A14922" s="108" t="str">
        <f t="shared" si="233"/>
        <v>LV_1997_NATIONAL TOTAL_SOx</v>
      </c>
      <c r="B14922" s="113" t="s">
        <v>158</v>
      </c>
      <c r="C14922" s="113">
        <v>1997</v>
      </c>
      <c r="D14922" s="113" t="s">
        <v>122</v>
      </c>
      <c r="E14922" s="113" t="s">
        <v>201</v>
      </c>
      <c r="F14922" s="113" t="s">
        <v>200</v>
      </c>
      <c r="G14922" s="113">
        <v>43.970495243903102</v>
      </c>
    </row>
    <row r="14923" spans="1:7" x14ac:dyDescent="0.25">
      <c r="A14923" s="108" t="str">
        <f t="shared" si="233"/>
        <v>LV_1997_NATIONAL TOTAL_NH3</v>
      </c>
      <c r="B14923" s="113" t="s">
        <v>158</v>
      </c>
      <c r="C14923" s="113">
        <v>1997</v>
      </c>
      <c r="D14923" s="113" t="s">
        <v>122</v>
      </c>
      <c r="E14923" s="113" t="s">
        <v>124</v>
      </c>
      <c r="F14923" s="113" t="s">
        <v>200</v>
      </c>
      <c r="G14923" s="113">
        <v>15.268639565582401</v>
      </c>
    </row>
    <row r="14924" spans="1:7" x14ac:dyDescent="0.25">
      <c r="A14924" s="108" t="str">
        <f t="shared" si="233"/>
        <v>LV_1997_NATIONAL TOTAL_PM2.5</v>
      </c>
      <c r="B14924" s="113" t="s">
        <v>158</v>
      </c>
      <c r="C14924" s="113">
        <v>1997</v>
      </c>
      <c r="D14924" s="113" t="s">
        <v>122</v>
      </c>
      <c r="E14924" s="113" t="s">
        <v>203</v>
      </c>
      <c r="F14924" s="113" t="s">
        <v>200</v>
      </c>
      <c r="G14924" s="113">
        <v>29.0931320827363</v>
      </c>
    </row>
    <row r="14925" spans="1:7" x14ac:dyDescent="0.25">
      <c r="A14925" s="108" t="str">
        <f t="shared" si="233"/>
        <v>LV_1997_NATIONAL TOTAL_Pb</v>
      </c>
      <c r="B14925" s="113" t="s">
        <v>158</v>
      </c>
      <c r="C14925" s="113">
        <v>1997</v>
      </c>
      <c r="D14925" s="113" t="s">
        <v>122</v>
      </c>
      <c r="E14925" s="113" t="s">
        <v>125</v>
      </c>
      <c r="F14925" s="113" t="s">
        <v>200</v>
      </c>
      <c r="G14925" s="113">
        <v>0.16272548820053101</v>
      </c>
    </row>
    <row r="14926" spans="1:7" x14ac:dyDescent="0.25">
      <c r="A14926" s="108" t="str">
        <f t="shared" si="233"/>
        <v>LV_1997_NATIONAL TOTAL_Cd</v>
      </c>
      <c r="B14926" s="113" t="s">
        <v>158</v>
      </c>
      <c r="C14926" s="113">
        <v>1997</v>
      </c>
      <c r="D14926" s="113" t="s">
        <v>122</v>
      </c>
      <c r="E14926" s="113" t="s">
        <v>126</v>
      </c>
      <c r="F14926" s="113" t="s">
        <v>200</v>
      </c>
      <c r="G14926" s="113">
        <v>9.7062901157273797E-4</v>
      </c>
    </row>
    <row r="14927" spans="1:7" x14ac:dyDescent="0.25">
      <c r="A14927" s="108" t="str">
        <f t="shared" si="233"/>
        <v>LV_1997_NATIONAL TOTAL_Hg</v>
      </c>
      <c r="B14927" s="113" t="s">
        <v>158</v>
      </c>
      <c r="C14927" s="113">
        <v>1997</v>
      </c>
      <c r="D14927" s="113" t="s">
        <v>122</v>
      </c>
      <c r="E14927" s="113" t="s">
        <v>127</v>
      </c>
      <c r="F14927" s="113" t="s">
        <v>200</v>
      </c>
      <c r="G14927" s="113">
        <v>1.07547125113958E-4</v>
      </c>
    </row>
    <row r="14928" spans="1:7" x14ac:dyDescent="0.25">
      <c r="A14928" s="108" t="str">
        <f t="shared" si="233"/>
        <v>LV_1997_NATIONAL TOTAL_DIOX</v>
      </c>
      <c r="B14928" s="113" t="s">
        <v>158</v>
      </c>
      <c r="C14928" s="113">
        <v>1997</v>
      </c>
      <c r="D14928" s="113" t="s">
        <v>122</v>
      </c>
      <c r="E14928" s="113" t="s">
        <v>128</v>
      </c>
      <c r="F14928" s="113" t="s">
        <v>200</v>
      </c>
      <c r="G14928" s="150">
        <v>3.5803247205565998E-8</v>
      </c>
    </row>
    <row r="14929" spans="1:7" x14ac:dyDescent="0.25">
      <c r="A14929" s="108" t="str">
        <f t="shared" si="233"/>
        <v>LV_1997_NATIONAL TOTAL_PAH</v>
      </c>
      <c r="B14929" s="113" t="s">
        <v>158</v>
      </c>
      <c r="C14929" s="113">
        <v>1997</v>
      </c>
      <c r="D14929" s="113" t="s">
        <v>122</v>
      </c>
      <c r="E14929" s="113" t="s">
        <v>129</v>
      </c>
      <c r="F14929" s="113" t="s">
        <v>200</v>
      </c>
      <c r="G14929" s="113">
        <v>1.7297996090576501E-2</v>
      </c>
    </row>
    <row r="14930" spans="1:7" x14ac:dyDescent="0.25">
      <c r="A14930" s="108" t="str">
        <f t="shared" si="233"/>
        <v>LV_1997_NATIONAL TOTAL_HCB</v>
      </c>
      <c r="B14930" s="113" t="s">
        <v>158</v>
      </c>
      <c r="C14930" s="113">
        <v>1997</v>
      </c>
      <c r="D14930" s="113" t="s">
        <v>122</v>
      </c>
      <c r="E14930" s="113" t="s">
        <v>130</v>
      </c>
      <c r="F14930" s="113" t="s">
        <v>200</v>
      </c>
      <c r="G14930" s="150">
        <v>2.6347352481158598E-7</v>
      </c>
    </row>
    <row r="14931" spans="1:7" x14ac:dyDescent="0.25">
      <c r="A14931" s="108" t="str">
        <f t="shared" si="233"/>
        <v>LV_1997_NATIONAL TOTAL_PCB</v>
      </c>
      <c r="B14931" s="113" t="s">
        <v>158</v>
      </c>
      <c r="C14931" s="113">
        <v>1997</v>
      </c>
      <c r="D14931" s="113" t="s">
        <v>122</v>
      </c>
      <c r="E14931" s="113" t="s">
        <v>259</v>
      </c>
      <c r="F14931" s="113" t="s">
        <v>200</v>
      </c>
      <c r="G14931" s="150">
        <v>9.4830444627217003E-7</v>
      </c>
    </row>
    <row r="14932" spans="1:7" x14ac:dyDescent="0.25">
      <c r="A14932" s="108" t="str">
        <f t="shared" si="233"/>
        <v>LV_1997_1A3(FS)_NOx</v>
      </c>
      <c r="B14932" s="113" t="s">
        <v>158</v>
      </c>
      <c r="C14932" s="113">
        <v>1997</v>
      </c>
      <c r="D14932" s="113" t="s">
        <v>132</v>
      </c>
      <c r="E14932" s="113" t="s">
        <v>199</v>
      </c>
      <c r="F14932" s="113" t="s">
        <v>200</v>
      </c>
      <c r="G14932" s="113">
        <v>16.890442930146101</v>
      </c>
    </row>
    <row r="14933" spans="1:7" x14ac:dyDescent="0.25">
      <c r="A14933" s="108" t="str">
        <f t="shared" si="233"/>
        <v>LV_1997_1A3(FS)_NMVOC</v>
      </c>
      <c r="B14933" s="113" t="s">
        <v>158</v>
      </c>
      <c r="C14933" s="113">
        <v>1997</v>
      </c>
      <c r="D14933" s="113" t="s">
        <v>132</v>
      </c>
      <c r="E14933" s="113" t="s">
        <v>123</v>
      </c>
      <c r="F14933" s="113" t="s">
        <v>200</v>
      </c>
      <c r="G14933" s="113">
        <v>12.6579318516811</v>
      </c>
    </row>
    <row r="14934" spans="1:7" x14ac:dyDescent="0.25">
      <c r="A14934" s="108" t="str">
        <f t="shared" si="233"/>
        <v>LV_1997_1A3(FS)_SOx</v>
      </c>
      <c r="B14934" s="113" t="s">
        <v>158</v>
      </c>
      <c r="C14934" s="113">
        <v>1997</v>
      </c>
      <c r="D14934" s="113" t="s">
        <v>132</v>
      </c>
      <c r="E14934" s="113" t="s">
        <v>201</v>
      </c>
      <c r="F14934" s="113" t="s">
        <v>200</v>
      </c>
      <c r="G14934" s="113">
        <v>0.29492622012590702</v>
      </c>
    </row>
    <row r="14935" spans="1:7" x14ac:dyDescent="0.25">
      <c r="A14935" s="108" t="str">
        <f t="shared" si="233"/>
        <v>LV_1997_1A3(FS)_NH3</v>
      </c>
      <c r="B14935" s="113" t="s">
        <v>158</v>
      </c>
      <c r="C14935" s="113">
        <v>1997</v>
      </c>
      <c r="D14935" s="113" t="s">
        <v>132</v>
      </c>
      <c r="E14935" s="113" t="s">
        <v>124</v>
      </c>
      <c r="F14935" s="113" t="s">
        <v>200</v>
      </c>
      <c r="G14935" s="113">
        <v>3.7762850272338999E-2</v>
      </c>
    </row>
    <row r="14936" spans="1:7" x14ac:dyDescent="0.25">
      <c r="A14936" s="108" t="str">
        <f t="shared" si="233"/>
        <v>LV_1997_1A3(FS)_PM2.5</v>
      </c>
      <c r="B14936" s="113" t="s">
        <v>158</v>
      </c>
      <c r="C14936" s="113">
        <v>1997</v>
      </c>
      <c r="D14936" s="113" t="s">
        <v>132</v>
      </c>
      <c r="E14936" s="113" t="s">
        <v>203</v>
      </c>
      <c r="F14936" s="113" t="s">
        <v>200</v>
      </c>
      <c r="G14936" s="113">
        <v>0.51521323964046895</v>
      </c>
    </row>
    <row r="14937" spans="1:7" x14ac:dyDescent="0.25">
      <c r="A14937" s="108" t="str">
        <f t="shared" si="233"/>
        <v>LV_1997_3D_NOx</v>
      </c>
      <c r="B14937" s="113" t="s">
        <v>158</v>
      </c>
      <c r="C14937" s="113">
        <v>1997</v>
      </c>
      <c r="D14937" s="113" t="s">
        <v>206</v>
      </c>
      <c r="E14937" s="113" t="s">
        <v>199</v>
      </c>
      <c r="F14937" s="113" t="s">
        <v>200</v>
      </c>
      <c r="G14937" s="113">
        <v>2.10352763191535</v>
      </c>
    </row>
    <row r="14938" spans="1:7" x14ac:dyDescent="0.25">
      <c r="A14938" s="108" t="str">
        <f t="shared" si="233"/>
        <v>LV_1998_NATIONAL TOTAL_NOx</v>
      </c>
      <c r="B14938" s="113" t="s">
        <v>158</v>
      </c>
      <c r="C14938" s="113">
        <v>1998</v>
      </c>
      <c r="D14938" s="113" t="s">
        <v>122</v>
      </c>
      <c r="E14938" s="113" t="s">
        <v>199</v>
      </c>
      <c r="F14938" s="113" t="s">
        <v>200</v>
      </c>
      <c r="G14938" s="113">
        <v>46.300053373756299</v>
      </c>
    </row>
    <row r="14939" spans="1:7" x14ac:dyDescent="0.25">
      <c r="A14939" s="108" t="str">
        <f t="shared" si="233"/>
        <v>LV_1998_NATIONAL TOTAL_NMVOC</v>
      </c>
      <c r="B14939" s="113" t="s">
        <v>158</v>
      </c>
      <c r="C14939" s="113">
        <v>1998</v>
      </c>
      <c r="D14939" s="113" t="s">
        <v>122</v>
      </c>
      <c r="E14939" s="113" t="s">
        <v>123</v>
      </c>
      <c r="F14939" s="113" t="s">
        <v>200</v>
      </c>
      <c r="G14939" s="113">
        <v>56.296358764998999</v>
      </c>
    </row>
    <row r="14940" spans="1:7" x14ac:dyDescent="0.25">
      <c r="A14940" s="108" t="str">
        <f t="shared" si="233"/>
        <v>LV_1998_NATIONAL TOTAL_SOx</v>
      </c>
      <c r="B14940" s="113" t="s">
        <v>158</v>
      </c>
      <c r="C14940" s="113">
        <v>1998</v>
      </c>
      <c r="D14940" s="113" t="s">
        <v>122</v>
      </c>
      <c r="E14940" s="113" t="s">
        <v>201</v>
      </c>
      <c r="F14940" s="113" t="s">
        <v>200</v>
      </c>
      <c r="G14940" s="113">
        <v>39.849266428308901</v>
      </c>
    </row>
    <row r="14941" spans="1:7" x14ac:dyDescent="0.25">
      <c r="A14941" s="108" t="str">
        <f t="shared" si="233"/>
        <v>LV_1998_NATIONAL TOTAL_NH3</v>
      </c>
      <c r="B14941" s="113" t="s">
        <v>158</v>
      </c>
      <c r="C14941" s="113">
        <v>1998</v>
      </c>
      <c r="D14941" s="113" t="s">
        <v>122</v>
      </c>
      <c r="E14941" s="113" t="s">
        <v>124</v>
      </c>
      <c r="F14941" s="113" t="s">
        <v>200</v>
      </c>
      <c r="G14941" s="113">
        <v>14.4624896750736</v>
      </c>
    </row>
    <row r="14942" spans="1:7" x14ac:dyDescent="0.25">
      <c r="A14942" s="108" t="str">
        <f t="shared" si="233"/>
        <v>LV_1998_NATIONAL TOTAL_PM2.5</v>
      </c>
      <c r="B14942" s="113" t="s">
        <v>158</v>
      </c>
      <c r="C14942" s="113">
        <v>1998</v>
      </c>
      <c r="D14942" s="113" t="s">
        <v>122</v>
      </c>
      <c r="E14942" s="113" t="s">
        <v>203</v>
      </c>
      <c r="F14942" s="113" t="s">
        <v>200</v>
      </c>
      <c r="G14942" s="113">
        <v>29.113214626360801</v>
      </c>
    </row>
    <row r="14943" spans="1:7" x14ac:dyDescent="0.25">
      <c r="A14943" s="108" t="str">
        <f t="shared" si="233"/>
        <v>LV_1998_NATIONAL TOTAL_Pb</v>
      </c>
      <c r="B14943" s="113" t="s">
        <v>158</v>
      </c>
      <c r="C14943" s="113">
        <v>1998</v>
      </c>
      <c r="D14943" s="113" t="s">
        <v>122</v>
      </c>
      <c r="E14943" s="113" t="s">
        <v>125</v>
      </c>
      <c r="F14943" s="113" t="s">
        <v>200</v>
      </c>
      <c r="G14943" s="113">
        <v>0.155337637250646</v>
      </c>
    </row>
    <row r="14944" spans="1:7" x14ac:dyDescent="0.25">
      <c r="A14944" s="108" t="str">
        <f t="shared" si="233"/>
        <v>LV_1998_NATIONAL TOTAL_Cd</v>
      </c>
      <c r="B14944" s="113" t="s">
        <v>158</v>
      </c>
      <c r="C14944" s="113">
        <v>1998</v>
      </c>
      <c r="D14944" s="113" t="s">
        <v>122</v>
      </c>
      <c r="E14944" s="113" t="s">
        <v>126</v>
      </c>
      <c r="F14944" s="113" t="s">
        <v>200</v>
      </c>
      <c r="G14944" s="113">
        <v>9.5923560018511299E-4</v>
      </c>
    </row>
    <row r="14945" spans="1:7" x14ac:dyDescent="0.25">
      <c r="A14945" s="108" t="str">
        <f t="shared" si="233"/>
        <v>LV_1998_NATIONAL TOTAL_Hg</v>
      </c>
      <c r="B14945" s="113" t="s">
        <v>158</v>
      </c>
      <c r="C14945" s="113">
        <v>1998</v>
      </c>
      <c r="D14945" s="113" t="s">
        <v>122</v>
      </c>
      <c r="E14945" s="113" t="s">
        <v>127</v>
      </c>
      <c r="F14945" s="113" t="s">
        <v>200</v>
      </c>
      <c r="G14945" s="150">
        <v>9.7743893649168706E-5</v>
      </c>
    </row>
    <row r="14946" spans="1:7" x14ac:dyDescent="0.25">
      <c r="A14946" s="108" t="str">
        <f t="shared" si="233"/>
        <v>LV_1998_NATIONAL TOTAL_DIOX</v>
      </c>
      <c r="B14946" s="113" t="s">
        <v>158</v>
      </c>
      <c r="C14946" s="113">
        <v>1998</v>
      </c>
      <c r="D14946" s="113" t="s">
        <v>122</v>
      </c>
      <c r="E14946" s="113" t="s">
        <v>128</v>
      </c>
      <c r="F14946" s="113" t="s">
        <v>200</v>
      </c>
      <c r="G14946" s="150">
        <v>3.5565119717572898E-8</v>
      </c>
    </row>
    <row r="14947" spans="1:7" x14ac:dyDescent="0.25">
      <c r="A14947" s="108" t="str">
        <f t="shared" si="233"/>
        <v>LV_1998_NATIONAL TOTAL_PAH</v>
      </c>
      <c r="B14947" s="113" t="s">
        <v>158</v>
      </c>
      <c r="C14947" s="113">
        <v>1998</v>
      </c>
      <c r="D14947" s="113" t="s">
        <v>122</v>
      </c>
      <c r="E14947" s="113" t="s">
        <v>129</v>
      </c>
      <c r="F14947" s="113" t="s">
        <v>200</v>
      </c>
      <c r="G14947" s="113">
        <v>1.7119958442017E-2</v>
      </c>
    </row>
    <row r="14948" spans="1:7" x14ac:dyDescent="0.25">
      <c r="A14948" s="108" t="str">
        <f t="shared" si="233"/>
        <v>LV_1998_NATIONAL TOTAL_HCB</v>
      </c>
      <c r="B14948" s="113" t="s">
        <v>158</v>
      </c>
      <c r="C14948" s="113">
        <v>1998</v>
      </c>
      <c r="D14948" s="113" t="s">
        <v>122</v>
      </c>
      <c r="E14948" s="113" t="s">
        <v>130</v>
      </c>
      <c r="F14948" s="113" t="s">
        <v>200</v>
      </c>
      <c r="G14948" s="150">
        <v>2.5292007099069302E-7</v>
      </c>
    </row>
    <row r="14949" spans="1:7" x14ac:dyDescent="0.25">
      <c r="A14949" s="108" t="str">
        <f t="shared" si="233"/>
        <v>LV_1998_NATIONAL TOTAL_PCB</v>
      </c>
      <c r="B14949" s="113" t="s">
        <v>158</v>
      </c>
      <c r="C14949" s="113">
        <v>1998</v>
      </c>
      <c r="D14949" s="113" t="s">
        <v>122</v>
      </c>
      <c r="E14949" s="113" t="s">
        <v>259</v>
      </c>
      <c r="F14949" s="113" t="s">
        <v>200</v>
      </c>
      <c r="G14949" s="150">
        <v>7.0165006216364602E-7</v>
      </c>
    </row>
    <row r="14950" spans="1:7" x14ac:dyDescent="0.25">
      <c r="A14950" s="108" t="str">
        <f t="shared" si="233"/>
        <v>LV_1998_1A3(FS)_NOx</v>
      </c>
      <c r="B14950" s="113" t="s">
        <v>158</v>
      </c>
      <c r="C14950" s="113">
        <v>1998</v>
      </c>
      <c r="D14950" s="113" t="s">
        <v>132</v>
      </c>
      <c r="E14950" s="113" t="s">
        <v>199</v>
      </c>
      <c r="F14950" s="113" t="s">
        <v>200</v>
      </c>
      <c r="G14950" s="113">
        <v>16.678511292022101</v>
      </c>
    </row>
    <row r="14951" spans="1:7" x14ac:dyDescent="0.25">
      <c r="A14951" s="108" t="str">
        <f t="shared" si="233"/>
        <v>LV_1998_1A3(FS)_NMVOC</v>
      </c>
      <c r="B14951" s="113" t="s">
        <v>158</v>
      </c>
      <c r="C14951" s="113">
        <v>1998</v>
      </c>
      <c r="D14951" s="113" t="s">
        <v>132</v>
      </c>
      <c r="E14951" s="113" t="s">
        <v>123</v>
      </c>
      <c r="F14951" s="113" t="s">
        <v>200</v>
      </c>
      <c r="G14951" s="113">
        <v>11.713326033709301</v>
      </c>
    </row>
    <row r="14952" spans="1:7" x14ac:dyDescent="0.25">
      <c r="A14952" s="108" t="str">
        <f t="shared" si="233"/>
        <v>LV_1998_1A3(FS)_SOx</v>
      </c>
      <c r="B14952" s="113" t="s">
        <v>158</v>
      </c>
      <c r="C14952" s="113">
        <v>1998</v>
      </c>
      <c r="D14952" s="113" t="s">
        <v>132</v>
      </c>
      <c r="E14952" s="113" t="s">
        <v>201</v>
      </c>
      <c r="F14952" s="113" t="s">
        <v>200</v>
      </c>
      <c r="G14952" s="113">
        <v>0.30836528169792699</v>
      </c>
    </row>
    <row r="14953" spans="1:7" x14ac:dyDescent="0.25">
      <c r="A14953" s="108" t="str">
        <f t="shared" si="233"/>
        <v>LV_1998_1A3(FS)_NH3</v>
      </c>
      <c r="B14953" s="113" t="s">
        <v>158</v>
      </c>
      <c r="C14953" s="113">
        <v>1998</v>
      </c>
      <c r="D14953" s="113" t="s">
        <v>132</v>
      </c>
      <c r="E14953" s="113" t="s">
        <v>124</v>
      </c>
      <c r="F14953" s="113" t="s">
        <v>200</v>
      </c>
      <c r="G14953" s="113">
        <v>4.5161784140290498E-2</v>
      </c>
    </row>
    <row r="14954" spans="1:7" x14ac:dyDescent="0.25">
      <c r="A14954" s="108" t="str">
        <f t="shared" si="233"/>
        <v>LV_1998_1A3(FS)_PM2.5</v>
      </c>
      <c r="B14954" s="113" t="s">
        <v>158</v>
      </c>
      <c r="C14954" s="113">
        <v>1998</v>
      </c>
      <c r="D14954" s="113" t="s">
        <v>132</v>
      </c>
      <c r="E14954" s="113" t="s">
        <v>203</v>
      </c>
      <c r="F14954" s="113" t="s">
        <v>200</v>
      </c>
      <c r="G14954" s="113">
        <v>0.557140275261647</v>
      </c>
    </row>
    <row r="14955" spans="1:7" x14ac:dyDescent="0.25">
      <c r="A14955" s="108" t="str">
        <f t="shared" si="233"/>
        <v>LV_1998_3D_NOx</v>
      </c>
      <c r="B14955" s="113" t="s">
        <v>158</v>
      </c>
      <c r="C14955" s="113">
        <v>1998</v>
      </c>
      <c r="D14955" s="113" t="s">
        <v>206</v>
      </c>
      <c r="E14955" s="113" t="s">
        <v>199</v>
      </c>
      <c r="F14955" s="113" t="s">
        <v>200</v>
      </c>
      <c r="G14955" s="113">
        <v>2.00683869236705</v>
      </c>
    </row>
    <row r="14956" spans="1:7" x14ac:dyDescent="0.25">
      <c r="A14956" s="108" t="str">
        <f t="shared" si="233"/>
        <v>LV_1999_NATIONAL TOTAL_NOx</v>
      </c>
      <c r="B14956" s="113" t="s">
        <v>158</v>
      </c>
      <c r="C14956" s="113">
        <v>1999</v>
      </c>
      <c r="D14956" s="113" t="s">
        <v>122</v>
      </c>
      <c r="E14956" s="113" t="s">
        <v>199</v>
      </c>
      <c r="F14956" s="113" t="s">
        <v>200</v>
      </c>
      <c r="G14956" s="113">
        <v>44.716879565067501</v>
      </c>
    </row>
    <row r="14957" spans="1:7" x14ac:dyDescent="0.25">
      <c r="A14957" s="108" t="str">
        <f t="shared" si="233"/>
        <v>LV_1999_NATIONAL TOTAL_NMVOC</v>
      </c>
      <c r="B14957" s="113" t="s">
        <v>158</v>
      </c>
      <c r="C14957" s="113">
        <v>1999</v>
      </c>
      <c r="D14957" s="113" t="s">
        <v>122</v>
      </c>
      <c r="E14957" s="113" t="s">
        <v>123</v>
      </c>
      <c r="F14957" s="113" t="s">
        <v>200</v>
      </c>
      <c r="G14957" s="113">
        <v>54.066375305704803</v>
      </c>
    </row>
    <row r="14958" spans="1:7" x14ac:dyDescent="0.25">
      <c r="A14958" s="108" t="str">
        <f t="shared" si="233"/>
        <v>LV_1999_NATIONAL TOTAL_SOx</v>
      </c>
      <c r="B14958" s="113" t="s">
        <v>158</v>
      </c>
      <c r="C14958" s="113">
        <v>1999</v>
      </c>
      <c r="D14958" s="113" t="s">
        <v>122</v>
      </c>
      <c r="E14958" s="113" t="s">
        <v>201</v>
      </c>
      <c r="F14958" s="113" t="s">
        <v>200</v>
      </c>
      <c r="G14958" s="113">
        <v>32.220799366595898</v>
      </c>
    </row>
    <row r="14959" spans="1:7" x14ac:dyDescent="0.25">
      <c r="A14959" s="108" t="str">
        <f t="shared" si="233"/>
        <v>LV_1999_NATIONAL TOTAL_NH3</v>
      </c>
      <c r="B14959" s="113" t="s">
        <v>158</v>
      </c>
      <c r="C14959" s="113">
        <v>1999</v>
      </c>
      <c r="D14959" s="113" t="s">
        <v>122</v>
      </c>
      <c r="E14959" s="113" t="s">
        <v>124</v>
      </c>
      <c r="F14959" s="113" t="s">
        <v>200</v>
      </c>
      <c r="G14959" s="113">
        <v>13.3136560019281</v>
      </c>
    </row>
    <row r="14960" spans="1:7" x14ac:dyDescent="0.25">
      <c r="A14960" s="108" t="str">
        <f t="shared" si="233"/>
        <v>LV_1999_NATIONAL TOTAL_PM2.5</v>
      </c>
      <c r="B14960" s="113" t="s">
        <v>158</v>
      </c>
      <c r="C14960" s="113">
        <v>1999</v>
      </c>
      <c r="D14960" s="113" t="s">
        <v>122</v>
      </c>
      <c r="E14960" s="113" t="s">
        <v>203</v>
      </c>
      <c r="F14960" s="113" t="s">
        <v>200</v>
      </c>
      <c r="G14960" s="113">
        <v>29.186792044148799</v>
      </c>
    </row>
    <row r="14961" spans="1:7" x14ac:dyDescent="0.25">
      <c r="A14961" s="108" t="str">
        <f t="shared" si="233"/>
        <v>LV_1999_NATIONAL TOTAL_Pb</v>
      </c>
      <c r="B14961" s="113" t="s">
        <v>158</v>
      </c>
      <c r="C14961" s="113">
        <v>1999</v>
      </c>
      <c r="D14961" s="113" t="s">
        <v>122</v>
      </c>
      <c r="E14961" s="113" t="s">
        <v>125</v>
      </c>
      <c r="F14961" s="113" t="s">
        <v>200</v>
      </c>
      <c r="G14961" s="113">
        <v>0.151979052368378</v>
      </c>
    </row>
    <row r="14962" spans="1:7" x14ac:dyDescent="0.25">
      <c r="A14962" s="108" t="str">
        <f t="shared" si="233"/>
        <v>LV_1999_NATIONAL TOTAL_Cd</v>
      </c>
      <c r="B14962" s="113" t="s">
        <v>158</v>
      </c>
      <c r="C14962" s="113">
        <v>1999</v>
      </c>
      <c r="D14962" s="113" t="s">
        <v>122</v>
      </c>
      <c r="E14962" s="113" t="s">
        <v>126</v>
      </c>
      <c r="F14962" s="113" t="s">
        <v>200</v>
      </c>
      <c r="G14962" s="113">
        <v>9.5786465600952904E-4</v>
      </c>
    </row>
    <row r="14963" spans="1:7" x14ac:dyDescent="0.25">
      <c r="A14963" s="108" t="str">
        <f t="shared" si="233"/>
        <v>LV_1999_NATIONAL TOTAL_Hg</v>
      </c>
      <c r="B14963" s="113" t="s">
        <v>158</v>
      </c>
      <c r="C14963" s="113">
        <v>1999</v>
      </c>
      <c r="D14963" s="113" t="s">
        <v>122</v>
      </c>
      <c r="E14963" s="113" t="s">
        <v>127</v>
      </c>
      <c r="F14963" s="113" t="s">
        <v>200</v>
      </c>
      <c r="G14963" s="150">
        <v>9.2510473143128796E-5</v>
      </c>
    </row>
    <row r="14964" spans="1:7" x14ac:dyDescent="0.25">
      <c r="A14964" s="108" t="str">
        <f t="shared" si="233"/>
        <v>LV_1999_NATIONAL TOTAL_DIOX</v>
      </c>
      <c r="B14964" s="113" t="s">
        <v>158</v>
      </c>
      <c r="C14964" s="113">
        <v>1999</v>
      </c>
      <c r="D14964" s="113" t="s">
        <v>122</v>
      </c>
      <c r="E14964" s="113" t="s">
        <v>128</v>
      </c>
      <c r="F14964" s="113" t="s">
        <v>200</v>
      </c>
      <c r="G14964" s="150">
        <v>3.9360047095502298E-8</v>
      </c>
    </row>
    <row r="14965" spans="1:7" x14ac:dyDescent="0.25">
      <c r="A14965" s="108" t="str">
        <f t="shared" si="233"/>
        <v>LV_1999_NATIONAL TOTAL_PAH</v>
      </c>
      <c r="B14965" s="113" t="s">
        <v>158</v>
      </c>
      <c r="C14965" s="113">
        <v>1999</v>
      </c>
      <c r="D14965" s="113" t="s">
        <v>122</v>
      </c>
      <c r="E14965" s="113" t="s">
        <v>129</v>
      </c>
      <c r="F14965" s="113" t="s">
        <v>200</v>
      </c>
      <c r="G14965" s="113">
        <v>1.8250925514208399E-2</v>
      </c>
    </row>
    <row r="14966" spans="1:7" x14ac:dyDescent="0.25">
      <c r="A14966" s="108" t="str">
        <f t="shared" si="233"/>
        <v>LV_1999_NATIONAL TOTAL_HCB</v>
      </c>
      <c r="B14966" s="113" t="s">
        <v>158</v>
      </c>
      <c r="C14966" s="113">
        <v>1999</v>
      </c>
      <c r="D14966" s="113" t="s">
        <v>122</v>
      </c>
      <c r="E14966" s="113" t="s">
        <v>130</v>
      </c>
      <c r="F14966" s="113" t="s">
        <v>200</v>
      </c>
      <c r="G14966" s="150">
        <v>2.55377694125137E-7</v>
      </c>
    </row>
    <row r="14967" spans="1:7" x14ac:dyDescent="0.25">
      <c r="A14967" s="108" t="str">
        <f t="shared" si="233"/>
        <v>LV_1999_NATIONAL TOTAL_PCB</v>
      </c>
      <c r="B14967" s="113" t="s">
        <v>158</v>
      </c>
      <c r="C14967" s="113">
        <v>1999</v>
      </c>
      <c r="D14967" s="113" t="s">
        <v>122</v>
      </c>
      <c r="E14967" s="113" t="s">
        <v>259</v>
      </c>
      <c r="F14967" s="113" t="s">
        <v>200</v>
      </c>
      <c r="G14967" s="150">
        <v>5.8358294656353598E-7</v>
      </c>
    </row>
    <row r="14968" spans="1:7" x14ac:dyDescent="0.25">
      <c r="A14968" s="108" t="str">
        <f t="shared" si="233"/>
        <v>LV_1999_1A3(FS)_NOx</v>
      </c>
      <c r="B14968" s="113" t="s">
        <v>158</v>
      </c>
      <c r="C14968" s="113">
        <v>1999</v>
      </c>
      <c r="D14968" s="113" t="s">
        <v>132</v>
      </c>
      <c r="E14968" s="113" t="s">
        <v>199</v>
      </c>
      <c r="F14968" s="113" t="s">
        <v>200</v>
      </c>
      <c r="G14968" s="113">
        <v>16.286331504369901</v>
      </c>
    </row>
    <row r="14969" spans="1:7" x14ac:dyDescent="0.25">
      <c r="A14969" s="108" t="str">
        <f t="shared" si="233"/>
        <v>LV_1999_1A3(FS)_NMVOC</v>
      </c>
      <c r="B14969" s="113" t="s">
        <v>158</v>
      </c>
      <c r="C14969" s="113">
        <v>1999</v>
      </c>
      <c r="D14969" s="113" t="s">
        <v>132</v>
      </c>
      <c r="E14969" s="113" t="s">
        <v>123</v>
      </c>
      <c r="F14969" s="113" t="s">
        <v>200</v>
      </c>
      <c r="G14969" s="113">
        <v>11.1404812444752</v>
      </c>
    </row>
    <row r="14970" spans="1:7" x14ac:dyDescent="0.25">
      <c r="A14970" s="108" t="str">
        <f t="shared" si="233"/>
        <v>LV_1999_1A3(FS)_SOx</v>
      </c>
      <c r="B14970" s="113" t="s">
        <v>158</v>
      </c>
      <c r="C14970" s="113">
        <v>1999</v>
      </c>
      <c r="D14970" s="113" t="s">
        <v>132</v>
      </c>
      <c r="E14970" s="113" t="s">
        <v>201</v>
      </c>
      <c r="F14970" s="113" t="s">
        <v>200</v>
      </c>
      <c r="G14970" s="113">
        <v>0.31371365010472302</v>
      </c>
    </row>
    <row r="14971" spans="1:7" x14ac:dyDescent="0.25">
      <c r="A14971" s="108" t="str">
        <f t="shared" si="233"/>
        <v>LV_1999_1A3(FS)_NH3</v>
      </c>
      <c r="B14971" s="113" t="s">
        <v>158</v>
      </c>
      <c r="C14971" s="113">
        <v>1999</v>
      </c>
      <c r="D14971" s="113" t="s">
        <v>132</v>
      </c>
      <c r="E14971" s="113" t="s">
        <v>124</v>
      </c>
      <c r="F14971" s="113" t="s">
        <v>200</v>
      </c>
      <c r="G14971" s="113">
        <v>5.5274426915681699E-2</v>
      </c>
    </row>
    <row r="14972" spans="1:7" x14ac:dyDescent="0.25">
      <c r="A14972" s="108" t="str">
        <f t="shared" si="233"/>
        <v>LV_1999_1A3(FS)_PM2.5</v>
      </c>
      <c r="B14972" s="113" t="s">
        <v>158</v>
      </c>
      <c r="C14972" s="113">
        <v>1999</v>
      </c>
      <c r="D14972" s="113" t="s">
        <v>132</v>
      </c>
      <c r="E14972" s="113" t="s">
        <v>203</v>
      </c>
      <c r="F14972" s="113" t="s">
        <v>200</v>
      </c>
      <c r="G14972" s="113">
        <v>0.55629389400873797</v>
      </c>
    </row>
    <row r="14973" spans="1:7" x14ac:dyDescent="0.25">
      <c r="A14973" s="108" t="str">
        <f t="shared" si="233"/>
        <v>LV_1999_3D_NOx</v>
      </c>
      <c r="B14973" s="113" t="s">
        <v>158</v>
      </c>
      <c r="C14973" s="113">
        <v>1999</v>
      </c>
      <c r="D14973" s="113" t="s">
        <v>206</v>
      </c>
      <c r="E14973" s="113" t="s">
        <v>199</v>
      </c>
      <c r="F14973" s="113" t="s">
        <v>200</v>
      </c>
      <c r="G14973" s="113">
        <v>1.8312191834995299</v>
      </c>
    </row>
    <row r="14974" spans="1:7" x14ac:dyDescent="0.25">
      <c r="A14974" s="108" t="str">
        <f t="shared" si="233"/>
        <v>LV_2000_NATIONAL TOTAL_NOx</v>
      </c>
      <c r="B14974" s="113" t="s">
        <v>158</v>
      </c>
      <c r="C14974" s="113">
        <v>2000</v>
      </c>
      <c r="D14974" s="113" t="s">
        <v>122</v>
      </c>
      <c r="E14974" s="113" t="s">
        <v>199</v>
      </c>
      <c r="F14974" s="113" t="s">
        <v>200</v>
      </c>
      <c r="G14974" s="113">
        <v>43.656442572427203</v>
      </c>
    </row>
    <row r="14975" spans="1:7" x14ac:dyDescent="0.25">
      <c r="A14975" s="108" t="str">
        <f t="shared" si="233"/>
        <v>LV_2000_NATIONAL TOTAL_NMVOC</v>
      </c>
      <c r="B14975" s="113" t="s">
        <v>158</v>
      </c>
      <c r="C14975" s="113">
        <v>2000</v>
      </c>
      <c r="D14975" s="113" t="s">
        <v>122</v>
      </c>
      <c r="E14975" s="113" t="s">
        <v>123</v>
      </c>
      <c r="F14975" s="113" t="s">
        <v>200</v>
      </c>
      <c r="G14975" s="113">
        <v>52.7211029645471</v>
      </c>
    </row>
    <row r="14976" spans="1:7" x14ac:dyDescent="0.25">
      <c r="A14976" s="108" t="str">
        <f t="shared" si="233"/>
        <v>LV_2000_NATIONAL TOTAL_SOx</v>
      </c>
      <c r="B14976" s="113" t="s">
        <v>158</v>
      </c>
      <c r="C14976" s="113">
        <v>2000</v>
      </c>
      <c r="D14976" s="113" t="s">
        <v>122</v>
      </c>
      <c r="E14976" s="113" t="s">
        <v>201</v>
      </c>
      <c r="F14976" s="113" t="s">
        <v>200</v>
      </c>
      <c r="G14976" s="113">
        <v>17.764132431527798</v>
      </c>
    </row>
    <row r="14977" spans="1:7" x14ac:dyDescent="0.25">
      <c r="A14977" s="108" t="str">
        <f t="shared" si="233"/>
        <v>LV_2000_NATIONAL TOTAL_NH3</v>
      </c>
      <c r="B14977" s="113" t="s">
        <v>158</v>
      </c>
      <c r="C14977" s="113">
        <v>2000</v>
      </c>
      <c r="D14977" s="113" t="s">
        <v>122</v>
      </c>
      <c r="E14977" s="113" t="s">
        <v>124</v>
      </c>
      <c r="F14977" s="113" t="s">
        <v>200</v>
      </c>
      <c r="G14977" s="113">
        <v>13.4718608828185</v>
      </c>
    </row>
    <row r="14978" spans="1:7" x14ac:dyDescent="0.25">
      <c r="A14978" s="108" t="str">
        <f t="shared" ref="A14978:A15041" si="234">CONCATENATE(B14978,"_",C14978,"_",D14978,"_",E14978)</f>
        <v>LV_2000_NATIONAL TOTAL_PM2.5</v>
      </c>
      <c r="B14978" s="113" t="s">
        <v>158</v>
      </c>
      <c r="C14978" s="113">
        <v>2000</v>
      </c>
      <c r="D14978" s="113" t="s">
        <v>122</v>
      </c>
      <c r="E14978" s="113" t="s">
        <v>203</v>
      </c>
      <c r="F14978" s="113" t="s">
        <v>200</v>
      </c>
      <c r="G14978" s="113">
        <v>27.283190149842401</v>
      </c>
    </row>
    <row r="14979" spans="1:7" x14ac:dyDescent="0.25">
      <c r="A14979" s="108" t="str">
        <f t="shared" si="234"/>
        <v>LV_2000_NATIONAL TOTAL_Pb</v>
      </c>
      <c r="B14979" s="113" t="s">
        <v>158</v>
      </c>
      <c r="C14979" s="113">
        <v>2000</v>
      </c>
      <c r="D14979" s="113" t="s">
        <v>122</v>
      </c>
      <c r="E14979" s="113" t="s">
        <v>125</v>
      </c>
      <c r="F14979" s="113" t="s">
        <v>200</v>
      </c>
      <c r="G14979" s="113">
        <v>0.15367122926694701</v>
      </c>
    </row>
    <row r="14980" spans="1:7" x14ac:dyDescent="0.25">
      <c r="A14980" s="108" t="str">
        <f t="shared" si="234"/>
        <v>LV_2000_NATIONAL TOTAL_Cd</v>
      </c>
      <c r="B14980" s="113" t="s">
        <v>158</v>
      </c>
      <c r="C14980" s="113">
        <v>2000</v>
      </c>
      <c r="D14980" s="113" t="s">
        <v>122</v>
      </c>
      <c r="E14980" s="113" t="s">
        <v>126</v>
      </c>
      <c r="F14980" s="113" t="s">
        <v>200</v>
      </c>
      <c r="G14980" s="113">
        <v>9.2419474443943201E-4</v>
      </c>
    </row>
    <row r="14981" spans="1:7" x14ac:dyDescent="0.25">
      <c r="A14981" s="108" t="str">
        <f t="shared" si="234"/>
        <v>LV_2000_NATIONAL TOTAL_Hg</v>
      </c>
      <c r="B14981" s="113" t="s">
        <v>158</v>
      </c>
      <c r="C14981" s="113">
        <v>2000</v>
      </c>
      <c r="D14981" s="113" t="s">
        <v>122</v>
      </c>
      <c r="E14981" s="113" t="s">
        <v>127</v>
      </c>
      <c r="F14981" s="113" t="s">
        <v>200</v>
      </c>
      <c r="G14981" s="150">
        <v>7.7921787315207198E-5</v>
      </c>
    </row>
    <row r="14982" spans="1:7" x14ac:dyDescent="0.25">
      <c r="A14982" s="108" t="str">
        <f t="shared" si="234"/>
        <v>LV_2000_NATIONAL TOTAL_DIOX</v>
      </c>
      <c r="B14982" s="113" t="s">
        <v>158</v>
      </c>
      <c r="C14982" s="113">
        <v>2000</v>
      </c>
      <c r="D14982" s="113" t="s">
        <v>122</v>
      </c>
      <c r="E14982" s="113" t="s">
        <v>128</v>
      </c>
      <c r="F14982" s="113" t="s">
        <v>200</v>
      </c>
      <c r="G14982" s="150">
        <v>3.3108897137316997E-8</v>
      </c>
    </row>
    <row r="14983" spans="1:7" x14ac:dyDescent="0.25">
      <c r="A14983" s="108" t="str">
        <f t="shared" si="234"/>
        <v>LV_2000_NATIONAL TOTAL_PAH</v>
      </c>
      <c r="B14983" s="113" t="s">
        <v>158</v>
      </c>
      <c r="C14983" s="113">
        <v>2000</v>
      </c>
      <c r="D14983" s="113" t="s">
        <v>122</v>
      </c>
      <c r="E14983" s="113" t="s">
        <v>129</v>
      </c>
      <c r="F14983" s="113" t="s">
        <v>200</v>
      </c>
      <c r="G14983" s="113">
        <v>1.62414990668645E-2</v>
      </c>
    </row>
    <row r="14984" spans="1:7" x14ac:dyDescent="0.25">
      <c r="A14984" s="108" t="str">
        <f t="shared" si="234"/>
        <v>LV_2000_NATIONAL TOTAL_HCB</v>
      </c>
      <c r="B14984" s="113" t="s">
        <v>158</v>
      </c>
      <c r="C14984" s="113">
        <v>2000</v>
      </c>
      <c r="D14984" s="113" t="s">
        <v>122</v>
      </c>
      <c r="E14984" s="113" t="s">
        <v>130</v>
      </c>
      <c r="F14984" s="113" t="s">
        <v>200</v>
      </c>
      <c r="G14984" s="150">
        <v>2.3869490242292903E-7</v>
      </c>
    </row>
    <row r="14985" spans="1:7" x14ac:dyDescent="0.25">
      <c r="A14985" s="108" t="str">
        <f t="shared" si="234"/>
        <v>LV_2000_NATIONAL TOTAL_PCB</v>
      </c>
      <c r="B14985" s="113" t="s">
        <v>158</v>
      </c>
      <c r="C14985" s="113">
        <v>2000</v>
      </c>
      <c r="D14985" s="113" t="s">
        <v>122</v>
      </c>
      <c r="E14985" s="113" t="s">
        <v>259</v>
      </c>
      <c r="F14985" s="113" t="s">
        <v>200</v>
      </c>
      <c r="G14985" s="150">
        <v>4.3555996035411502E-7</v>
      </c>
    </row>
    <row r="14986" spans="1:7" x14ac:dyDescent="0.25">
      <c r="A14986" s="108" t="str">
        <f t="shared" si="234"/>
        <v>LV_2000_1A3(FS)_NOx</v>
      </c>
      <c r="B14986" s="113" t="s">
        <v>158</v>
      </c>
      <c r="C14986" s="113">
        <v>2000</v>
      </c>
      <c r="D14986" s="113" t="s">
        <v>132</v>
      </c>
      <c r="E14986" s="113" t="s">
        <v>199</v>
      </c>
      <c r="F14986" s="113" t="s">
        <v>200</v>
      </c>
      <c r="G14986" s="113">
        <v>18.171399074285201</v>
      </c>
    </row>
    <row r="14987" spans="1:7" x14ac:dyDescent="0.25">
      <c r="A14987" s="108" t="str">
        <f t="shared" si="234"/>
        <v>LV_2000_1A3(FS)_NMVOC</v>
      </c>
      <c r="B14987" s="113" t="s">
        <v>158</v>
      </c>
      <c r="C14987" s="113">
        <v>2000</v>
      </c>
      <c r="D14987" s="113" t="s">
        <v>132</v>
      </c>
      <c r="E14987" s="113" t="s">
        <v>123</v>
      </c>
      <c r="F14987" s="113" t="s">
        <v>200</v>
      </c>
      <c r="G14987" s="113">
        <v>11.1299720356688</v>
      </c>
    </row>
    <row r="14988" spans="1:7" x14ac:dyDescent="0.25">
      <c r="A14988" s="108" t="str">
        <f t="shared" si="234"/>
        <v>LV_2000_1A3(FS)_SOx</v>
      </c>
      <c r="B14988" s="113" t="s">
        <v>158</v>
      </c>
      <c r="C14988" s="113">
        <v>2000</v>
      </c>
      <c r="D14988" s="113" t="s">
        <v>132</v>
      </c>
      <c r="E14988" s="113" t="s">
        <v>201</v>
      </c>
      <c r="F14988" s="113" t="s">
        <v>200</v>
      </c>
      <c r="G14988" s="113">
        <v>0.287538783331034</v>
      </c>
    </row>
    <row r="14989" spans="1:7" x14ac:dyDescent="0.25">
      <c r="A14989" s="108" t="str">
        <f t="shared" si="234"/>
        <v>LV_2000_1A3(FS)_NH3</v>
      </c>
      <c r="B14989" s="113" t="s">
        <v>158</v>
      </c>
      <c r="C14989" s="113">
        <v>2000</v>
      </c>
      <c r="D14989" s="113" t="s">
        <v>132</v>
      </c>
      <c r="E14989" s="113" t="s">
        <v>124</v>
      </c>
      <c r="F14989" s="113" t="s">
        <v>200</v>
      </c>
      <c r="G14989" s="113">
        <v>6.6248179070407101E-2</v>
      </c>
    </row>
    <row r="14990" spans="1:7" x14ac:dyDescent="0.25">
      <c r="A14990" s="108" t="str">
        <f t="shared" si="234"/>
        <v>LV_2000_1A3(FS)_PM2.5</v>
      </c>
      <c r="B14990" s="113" t="s">
        <v>158</v>
      </c>
      <c r="C14990" s="113">
        <v>2000</v>
      </c>
      <c r="D14990" s="113" t="s">
        <v>132</v>
      </c>
      <c r="E14990" s="113" t="s">
        <v>203</v>
      </c>
      <c r="F14990" s="113" t="s">
        <v>200</v>
      </c>
      <c r="G14990" s="113">
        <v>0.62830654286366305</v>
      </c>
    </row>
    <row r="14991" spans="1:7" x14ac:dyDescent="0.25">
      <c r="A14991" s="108" t="str">
        <f t="shared" si="234"/>
        <v>LV_2000_3D_NOx</v>
      </c>
      <c r="B14991" s="113" t="s">
        <v>158</v>
      </c>
      <c r="C14991" s="113">
        <v>2000</v>
      </c>
      <c r="D14991" s="113" t="s">
        <v>206</v>
      </c>
      <c r="E14991" s="113" t="s">
        <v>199</v>
      </c>
      <c r="F14991" s="113" t="s">
        <v>200</v>
      </c>
      <c r="G14991" s="113">
        <v>1.98580614806389</v>
      </c>
    </row>
    <row r="14992" spans="1:7" x14ac:dyDescent="0.25">
      <c r="A14992" s="108" t="str">
        <f t="shared" si="234"/>
        <v>LV_2001_NATIONAL TOTAL_NOx</v>
      </c>
      <c r="B14992" s="113" t="s">
        <v>158</v>
      </c>
      <c r="C14992" s="113">
        <v>2001</v>
      </c>
      <c r="D14992" s="113" t="s">
        <v>122</v>
      </c>
      <c r="E14992" s="113" t="s">
        <v>199</v>
      </c>
      <c r="F14992" s="113" t="s">
        <v>200</v>
      </c>
      <c r="G14992" s="113">
        <v>47.0042145569018</v>
      </c>
    </row>
    <row r="14993" spans="1:7" x14ac:dyDescent="0.25">
      <c r="A14993" s="108" t="str">
        <f t="shared" si="234"/>
        <v>LV_2001_NATIONAL TOTAL_NMVOC</v>
      </c>
      <c r="B14993" s="113" t="s">
        <v>158</v>
      </c>
      <c r="C14993" s="113">
        <v>2001</v>
      </c>
      <c r="D14993" s="113" t="s">
        <v>122</v>
      </c>
      <c r="E14993" s="113" t="s">
        <v>123</v>
      </c>
      <c r="F14993" s="113" t="s">
        <v>200</v>
      </c>
      <c r="G14993" s="113">
        <v>55.4360200052514</v>
      </c>
    </row>
    <row r="14994" spans="1:7" x14ac:dyDescent="0.25">
      <c r="A14994" s="108" t="str">
        <f t="shared" si="234"/>
        <v>LV_2001_NATIONAL TOTAL_SOx</v>
      </c>
      <c r="B14994" s="113" t="s">
        <v>158</v>
      </c>
      <c r="C14994" s="113">
        <v>2001</v>
      </c>
      <c r="D14994" s="113" t="s">
        <v>122</v>
      </c>
      <c r="E14994" s="113" t="s">
        <v>201</v>
      </c>
      <c r="F14994" s="113" t="s">
        <v>200</v>
      </c>
      <c r="G14994" s="113">
        <v>14.318906292042101</v>
      </c>
    </row>
    <row r="14995" spans="1:7" x14ac:dyDescent="0.25">
      <c r="A14995" s="108" t="str">
        <f t="shared" si="234"/>
        <v>LV_2001_NATIONAL TOTAL_NH3</v>
      </c>
      <c r="B14995" s="113" t="s">
        <v>158</v>
      </c>
      <c r="C14995" s="113">
        <v>2001</v>
      </c>
      <c r="D14995" s="113" t="s">
        <v>122</v>
      </c>
      <c r="E14995" s="113" t="s">
        <v>124</v>
      </c>
      <c r="F14995" s="113" t="s">
        <v>200</v>
      </c>
      <c r="G14995" s="113">
        <v>15.0493408169317</v>
      </c>
    </row>
    <row r="14996" spans="1:7" x14ac:dyDescent="0.25">
      <c r="A14996" s="108" t="str">
        <f t="shared" si="234"/>
        <v>LV_2001_NATIONAL TOTAL_PM2.5</v>
      </c>
      <c r="B14996" s="113" t="s">
        <v>158</v>
      </c>
      <c r="C14996" s="113">
        <v>2001</v>
      </c>
      <c r="D14996" s="113" t="s">
        <v>122</v>
      </c>
      <c r="E14996" s="113" t="s">
        <v>203</v>
      </c>
      <c r="F14996" s="113" t="s">
        <v>200</v>
      </c>
      <c r="G14996" s="113">
        <v>28.294559465406401</v>
      </c>
    </row>
    <row r="14997" spans="1:7" x14ac:dyDescent="0.25">
      <c r="A14997" s="108" t="str">
        <f t="shared" si="234"/>
        <v>LV_2001_NATIONAL TOTAL_Pb</v>
      </c>
      <c r="B14997" s="113" t="s">
        <v>158</v>
      </c>
      <c r="C14997" s="113">
        <v>2001</v>
      </c>
      <c r="D14997" s="113" t="s">
        <v>122</v>
      </c>
      <c r="E14997" s="113" t="s">
        <v>125</v>
      </c>
      <c r="F14997" s="113" t="s">
        <v>200</v>
      </c>
      <c r="G14997" s="113">
        <v>0.154633197386016</v>
      </c>
    </row>
    <row r="14998" spans="1:7" x14ac:dyDescent="0.25">
      <c r="A14998" s="108" t="str">
        <f t="shared" si="234"/>
        <v>LV_2001_NATIONAL TOTAL_Cd</v>
      </c>
      <c r="B14998" s="113" t="s">
        <v>158</v>
      </c>
      <c r="C14998" s="113">
        <v>2001</v>
      </c>
      <c r="D14998" s="113" t="s">
        <v>122</v>
      </c>
      <c r="E14998" s="113" t="s">
        <v>126</v>
      </c>
      <c r="F14998" s="113" t="s">
        <v>200</v>
      </c>
      <c r="G14998" s="113">
        <v>9.8050153127976101E-4</v>
      </c>
    </row>
    <row r="14999" spans="1:7" x14ac:dyDescent="0.25">
      <c r="A14999" s="108" t="str">
        <f t="shared" si="234"/>
        <v>LV_2001_NATIONAL TOTAL_Hg</v>
      </c>
      <c r="B14999" s="113" t="s">
        <v>158</v>
      </c>
      <c r="C14999" s="113">
        <v>2001</v>
      </c>
      <c r="D14999" s="113" t="s">
        <v>122</v>
      </c>
      <c r="E14999" s="113" t="s">
        <v>127</v>
      </c>
      <c r="F14999" s="113" t="s">
        <v>200</v>
      </c>
      <c r="G14999" s="150">
        <v>8.9332464655485195E-5</v>
      </c>
    </row>
    <row r="15000" spans="1:7" x14ac:dyDescent="0.25">
      <c r="A15000" s="108" t="str">
        <f t="shared" si="234"/>
        <v>LV_2001_NATIONAL TOTAL_DIOX</v>
      </c>
      <c r="B15000" s="113" t="s">
        <v>158</v>
      </c>
      <c r="C15000" s="113">
        <v>2001</v>
      </c>
      <c r="D15000" s="113" t="s">
        <v>122</v>
      </c>
      <c r="E15000" s="113" t="s">
        <v>128</v>
      </c>
      <c r="F15000" s="113" t="s">
        <v>200</v>
      </c>
      <c r="G15000" s="150">
        <v>4.23503937056815E-8</v>
      </c>
    </row>
    <row r="15001" spans="1:7" x14ac:dyDescent="0.25">
      <c r="A15001" s="108" t="str">
        <f t="shared" si="234"/>
        <v>LV_2001_NATIONAL TOTAL_PAH</v>
      </c>
      <c r="B15001" s="113" t="s">
        <v>158</v>
      </c>
      <c r="C15001" s="113">
        <v>2001</v>
      </c>
      <c r="D15001" s="113" t="s">
        <v>122</v>
      </c>
      <c r="E15001" s="113" t="s">
        <v>129</v>
      </c>
      <c r="F15001" s="113" t="s">
        <v>200</v>
      </c>
      <c r="G15001" s="113">
        <v>1.53730046125424E-2</v>
      </c>
    </row>
    <row r="15002" spans="1:7" x14ac:dyDescent="0.25">
      <c r="A15002" s="108" t="str">
        <f t="shared" si="234"/>
        <v>LV_2001_NATIONAL TOTAL_HCB</v>
      </c>
      <c r="B15002" s="113" t="s">
        <v>158</v>
      </c>
      <c r="C15002" s="113">
        <v>2001</v>
      </c>
      <c r="D15002" s="113" t="s">
        <v>122</v>
      </c>
      <c r="E15002" s="113" t="s">
        <v>130</v>
      </c>
      <c r="F15002" s="113" t="s">
        <v>200</v>
      </c>
      <c r="G15002" s="150">
        <v>2.7893840397747201E-7</v>
      </c>
    </row>
    <row r="15003" spans="1:7" x14ac:dyDescent="0.25">
      <c r="A15003" s="108" t="str">
        <f t="shared" si="234"/>
        <v>LV_2001_NATIONAL TOTAL_PCB</v>
      </c>
      <c r="B15003" s="113" t="s">
        <v>158</v>
      </c>
      <c r="C15003" s="113">
        <v>2001</v>
      </c>
      <c r="D15003" s="113" t="s">
        <v>122</v>
      </c>
      <c r="E15003" s="113" t="s">
        <v>259</v>
      </c>
      <c r="F15003" s="113" t="s">
        <v>200</v>
      </c>
      <c r="G15003" s="150">
        <v>5.7385327172673397E-7</v>
      </c>
    </row>
    <row r="15004" spans="1:7" x14ac:dyDescent="0.25">
      <c r="A15004" s="108" t="str">
        <f t="shared" si="234"/>
        <v>LV_2001_1A3(FS)_NOx</v>
      </c>
      <c r="B15004" s="113" t="s">
        <v>158</v>
      </c>
      <c r="C15004" s="113">
        <v>2001</v>
      </c>
      <c r="D15004" s="113" t="s">
        <v>132</v>
      </c>
      <c r="E15004" s="113" t="s">
        <v>199</v>
      </c>
      <c r="F15004" s="113" t="s">
        <v>200</v>
      </c>
      <c r="G15004" s="113">
        <v>21.286786896307898</v>
      </c>
    </row>
    <row r="15005" spans="1:7" x14ac:dyDescent="0.25">
      <c r="A15005" s="108" t="str">
        <f t="shared" si="234"/>
        <v>LV_2001_1A3(FS)_NMVOC</v>
      </c>
      <c r="B15005" s="113" t="s">
        <v>158</v>
      </c>
      <c r="C15005" s="113">
        <v>2001</v>
      </c>
      <c r="D15005" s="113" t="s">
        <v>132</v>
      </c>
      <c r="E15005" s="113" t="s">
        <v>123</v>
      </c>
      <c r="F15005" s="113" t="s">
        <v>200</v>
      </c>
      <c r="G15005" s="113">
        <v>11.764258413585299</v>
      </c>
    </row>
    <row r="15006" spans="1:7" x14ac:dyDescent="0.25">
      <c r="A15006" s="108" t="str">
        <f t="shared" si="234"/>
        <v>LV_2001_1A3(FS)_SOx</v>
      </c>
      <c r="B15006" s="113" t="s">
        <v>158</v>
      </c>
      <c r="C15006" s="113">
        <v>2001</v>
      </c>
      <c r="D15006" s="113" t="s">
        <v>132</v>
      </c>
      <c r="E15006" s="113" t="s">
        <v>201</v>
      </c>
      <c r="F15006" s="113" t="s">
        <v>200</v>
      </c>
      <c r="G15006" s="113">
        <v>0.36614950378917399</v>
      </c>
    </row>
    <row r="15007" spans="1:7" x14ac:dyDescent="0.25">
      <c r="A15007" s="108" t="str">
        <f t="shared" si="234"/>
        <v>LV_2001_1A3(FS)_NH3</v>
      </c>
      <c r="B15007" s="113" t="s">
        <v>158</v>
      </c>
      <c r="C15007" s="113">
        <v>2001</v>
      </c>
      <c r="D15007" s="113" t="s">
        <v>132</v>
      </c>
      <c r="E15007" s="113" t="s">
        <v>124</v>
      </c>
      <c r="F15007" s="113" t="s">
        <v>200</v>
      </c>
      <c r="G15007" s="113">
        <v>8.2191365611330502E-2</v>
      </c>
    </row>
    <row r="15008" spans="1:7" x14ac:dyDescent="0.25">
      <c r="A15008" s="108" t="str">
        <f t="shared" si="234"/>
        <v>LV_2001_1A3(FS)_PM2.5</v>
      </c>
      <c r="B15008" s="113" t="s">
        <v>158</v>
      </c>
      <c r="C15008" s="113">
        <v>2001</v>
      </c>
      <c r="D15008" s="113" t="s">
        <v>132</v>
      </c>
      <c r="E15008" s="113" t="s">
        <v>203</v>
      </c>
      <c r="F15008" s="113" t="s">
        <v>200</v>
      </c>
      <c r="G15008" s="113">
        <v>0.85116527339120396</v>
      </c>
    </row>
    <row r="15009" spans="1:7" x14ac:dyDescent="0.25">
      <c r="A15009" s="108" t="str">
        <f t="shared" si="234"/>
        <v>LV_2001_3D_NOx</v>
      </c>
      <c r="B15009" s="113" t="s">
        <v>158</v>
      </c>
      <c r="C15009" s="113">
        <v>2001</v>
      </c>
      <c r="D15009" s="113" t="s">
        <v>206</v>
      </c>
      <c r="E15009" s="113" t="s">
        <v>199</v>
      </c>
      <c r="F15009" s="113" t="s">
        <v>200</v>
      </c>
      <c r="G15009" s="113">
        <v>2.4420748967726298</v>
      </c>
    </row>
    <row r="15010" spans="1:7" x14ac:dyDescent="0.25">
      <c r="A15010" s="108" t="str">
        <f t="shared" si="234"/>
        <v>LV_2002_NATIONAL TOTAL_NOx</v>
      </c>
      <c r="B15010" s="113" t="s">
        <v>158</v>
      </c>
      <c r="C15010" s="113">
        <v>2002</v>
      </c>
      <c r="D15010" s="113" t="s">
        <v>122</v>
      </c>
      <c r="E15010" s="113" t="s">
        <v>199</v>
      </c>
      <c r="F15010" s="113" t="s">
        <v>200</v>
      </c>
      <c r="G15010" s="113">
        <v>45.773957142427697</v>
      </c>
    </row>
    <row r="15011" spans="1:7" x14ac:dyDescent="0.25">
      <c r="A15011" s="108" t="str">
        <f t="shared" si="234"/>
        <v>LV_2002_NATIONAL TOTAL_NMVOC</v>
      </c>
      <c r="B15011" s="113" t="s">
        <v>158</v>
      </c>
      <c r="C15011" s="113">
        <v>2002</v>
      </c>
      <c r="D15011" s="113" t="s">
        <v>122</v>
      </c>
      <c r="E15011" s="113" t="s">
        <v>123</v>
      </c>
      <c r="F15011" s="113" t="s">
        <v>200</v>
      </c>
      <c r="G15011" s="113">
        <v>54.392768965126002</v>
      </c>
    </row>
    <row r="15012" spans="1:7" x14ac:dyDescent="0.25">
      <c r="A15012" s="108" t="str">
        <f t="shared" si="234"/>
        <v>LV_2002_NATIONAL TOTAL_SOx</v>
      </c>
      <c r="B15012" s="113" t="s">
        <v>158</v>
      </c>
      <c r="C15012" s="113">
        <v>2002</v>
      </c>
      <c r="D15012" s="113" t="s">
        <v>122</v>
      </c>
      <c r="E15012" s="113" t="s">
        <v>201</v>
      </c>
      <c r="F15012" s="113" t="s">
        <v>200</v>
      </c>
      <c r="G15012" s="113">
        <v>13.016120242291599</v>
      </c>
    </row>
    <row r="15013" spans="1:7" x14ac:dyDescent="0.25">
      <c r="A15013" s="108" t="str">
        <f t="shared" si="234"/>
        <v>LV_2002_NATIONAL TOTAL_NH3</v>
      </c>
      <c r="B15013" s="113" t="s">
        <v>158</v>
      </c>
      <c r="C15013" s="113">
        <v>2002</v>
      </c>
      <c r="D15013" s="113" t="s">
        <v>122</v>
      </c>
      <c r="E15013" s="113" t="s">
        <v>124</v>
      </c>
      <c r="F15013" s="113" t="s">
        <v>200</v>
      </c>
      <c r="G15013" s="113">
        <v>15.035608555367601</v>
      </c>
    </row>
    <row r="15014" spans="1:7" x14ac:dyDescent="0.25">
      <c r="A15014" s="108" t="str">
        <f t="shared" si="234"/>
        <v>LV_2002_NATIONAL TOTAL_PM2.5</v>
      </c>
      <c r="B15014" s="113" t="s">
        <v>158</v>
      </c>
      <c r="C15014" s="113">
        <v>2002</v>
      </c>
      <c r="D15014" s="113" t="s">
        <v>122</v>
      </c>
      <c r="E15014" s="113" t="s">
        <v>203</v>
      </c>
      <c r="F15014" s="113" t="s">
        <v>200</v>
      </c>
      <c r="G15014" s="113">
        <v>27.9054801734103</v>
      </c>
    </row>
    <row r="15015" spans="1:7" x14ac:dyDescent="0.25">
      <c r="A15015" s="108" t="str">
        <f t="shared" si="234"/>
        <v>LV_2002_NATIONAL TOTAL_Pb</v>
      </c>
      <c r="B15015" s="113" t="s">
        <v>158</v>
      </c>
      <c r="C15015" s="113">
        <v>2002</v>
      </c>
      <c r="D15015" s="113" t="s">
        <v>122</v>
      </c>
      <c r="E15015" s="113" t="s">
        <v>125</v>
      </c>
      <c r="F15015" s="113" t="s">
        <v>200</v>
      </c>
      <c r="G15015" s="113">
        <v>0.15590720978032299</v>
      </c>
    </row>
    <row r="15016" spans="1:7" x14ac:dyDescent="0.25">
      <c r="A15016" s="108" t="str">
        <f t="shared" si="234"/>
        <v>LV_2002_NATIONAL TOTAL_Cd</v>
      </c>
      <c r="B15016" s="113" t="s">
        <v>158</v>
      </c>
      <c r="C15016" s="113">
        <v>2002</v>
      </c>
      <c r="D15016" s="113" t="s">
        <v>122</v>
      </c>
      <c r="E15016" s="113" t="s">
        <v>126</v>
      </c>
      <c r="F15016" s="113" t="s">
        <v>200</v>
      </c>
      <c r="G15016" s="113">
        <v>9.7168227772248897E-4</v>
      </c>
    </row>
    <row r="15017" spans="1:7" x14ac:dyDescent="0.25">
      <c r="A15017" s="108" t="str">
        <f t="shared" si="234"/>
        <v>LV_2002_NATIONAL TOTAL_Hg</v>
      </c>
      <c r="B15017" s="113" t="s">
        <v>158</v>
      </c>
      <c r="C15017" s="113">
        <v>2002</v>
      </c>
      <c r="D15017" s="113" t="s">
        <v>122</v>
      </c>
      <c r="E15017" s="113" t="s">
        <v>127</v>
      </c>
      <c r="F15017" s="113" t="s">
        <v>200</v>
      </c>
      <c r="G15017" s="150">
        <v>7.7155780320232003E-5</v>
      </c>
    </row>
    <row r="15018" spans="1:7" x14ac:dyDescent="0.25">
      <c r="A15018" s="108" t="str">
        <f t="shared" si="234"/>
        <v>LV_2002_NATIONAL TOTAL_DIOX</v>
      </c>
      <c r="B15018" s="113" t="s">
        <v>158</v>
      </c>
      <c r="C15018" s="113">
        <v>2002</v>
      </c>
      <c r="D15018" s="113" t="s">
        <v>122</v>
      </c>
      <c r="E15018" s="113" t="s">
        <v>128</v>
      </c>
      <c r="F15018" s="113" t="s">
        <v>200</v>
      </c>
      <c r="G15018" s="150">
        <v>3.4780949363257603E-8</v>
      </c>
    </row>
    <row r="15019" spans="1:7" x14ac:dyDescent="0.25">
      <c r="A15019" s="108" t="str">
        <f t="shared" si="234"/>
        <v>LV_2002_NATIONAL TOTAL_PAH</v>
      </c>
      <c r="B15019" s="113" t="s">
        <v>158</v>
      </c>
      <c r="C15019" s="113">
        <v>2002</v>
      </c>
      <c r="D15019" s="113" t="s">
        <v>122</v>
      </c>
      <c r="E15019" s="113" t="s">
        <v>129</v>
      </c>
      <c r="F15019" s="113" t="s">
        <v>200</v>
      </c>
      <c r="G15019" s="113">
        <v>1.5131487397999299E-2</v>
      </c>
    </row>
    <row r="15020" spans="1:7" x14ac:dyDescent="0.25">
      <c r="A15020" s="108" t="str">
        <f t="shared" si="234"/>
        <v>LV_2002_NATIONAL TOTAL_HCB</v>
      </c>
      <c r="B15020" s="113" t="s">
        <v>158</v>
      </c>
      <c r="C15020" s="113">
        <v>2002</v>
      </c>
      <c r="D15020" s="113" t="s">
        <v>122</v>
      </c>
      <c r="E15020" s="113" t="s">
        <v>130</v>
      </c>
      <c r="F15020" s="113" t="s">
        <v>200</v>
      </c>
      <c r="G15020" s="150">
        <v>2.5900614555428299E-7</v>
      </c>
    </row>
    <row r="15021" spans="1:7" x14ac:dyDescent="0.25">
      <c r="A15021" s="108" t="str">
        <f t="shared" si="234"/>
        <v>LV_2002_NATIONAL TOTAL_PCB</v>
      </c>
      <c r="B15021" s="113" t="s">
        <v>158</v>
      </c>
      <c r="C15021" s="113">
        <v>2002</v>
      </c>
      <c r="D15021" s="113" t="s">
        <v>122</v>
      </c>
      <c r="E15021" s="113" t="s">
        <v>259</v>
      </c>
      <c r="F15021" s="113" t="s">
        <v>200</v>
      </c>
      <c r="G15021" s="150">
        <v>4.7118495641053198E-7</v>
      </c>
    </row>
    <row r="15022" spans="1:7" x14ac:dyDescent="0.25">
      <c r="A15022" s="108" t="str">
        <f t="shared" si="234"/>
        <v>LV_2002_1A3(FS)_NOx</v>
      </c>
      <c r="B15022" s="113" t="s">
        <v>158</v>
      </c>
      <c r="C15022" s="113">
        <v>2002</v>
      </c>
      <c r="D15022" s="113" t="s">
        <v>132</v>
      </c>
      <c r="E15022" s="113" t="s">
        <v>199</v>
      </c>
      <c r="F15022" s="113" t="s">
        <v>200</v>
      </c>
      <c r="G15022" s="113">
        <v>20.9289519217749</v>
      </c>
    </row>
    <row r="15023" spans="1:7" x14ac:dyDescent="0.25">
      <c r="A15023" s="108" t="str">
        <f t="shared" si="234"/>
        <v>LV_2002_1A3(FS)_NMVOC</v>
      </c>
      <c r="B15023" s="113" t="s">
        <v>158</v>
      </c>
      <c r="C15023" s="113">
        <v>2002</v>
      </c>
      <c r="D15023" s="113" t="s">
        <v>132</v>
      </c>
      <c r="E15023" s="113" t="s">
        <v>123</v>
      </c>
      <c r="F15023" s="113" t="s">
        <v>200</v>
      </c>
      <c r="G15023" s="113">
        <v>10.9581558133693</v>
      </c>
    </row>
    <row r="15024" spans="1:7" x14ac:dyDescent="0.25">
      <c r="A15024" s="108" t="str">
        <f t="shared" si="234"/>
        <v>LV_2002_1A3(FS)_SOx</v>
      </c>
      <c r="B15024" s="113" t="s">
        <v>158</v>
      </c>
      <c r="C15024" s="113">
        <v>2002</v>
      </c>
      <c r="D15024" s="113" t="s">
        <v>132</v>
      </c>
      <c r="E15024" s="113" t="s">
        <v>201</v>
      </c>
      <c r="F15024" s="113" t="s">
        <v>200</v>
      </c>
      <c r="G15024" s="113">
        <v>0.38434984915484199</v>
      </c>
    </row>
    <row r="15025" spans="1:7" x14ac:dyDescent="0.25">
      <c r="A15025" s="108" t="str">
        <f t="shared" si="234"/>
        <v>LV_2002_1A3(FS)_NH3</v>
      </c>
      <c r="B15025" s="113" t="s">
        <v>158</v>
      </c>
      <c r="C15025" s="113">
        <v>2002</v>
      </c>
      <c r="D15025" s="113" t="s">
        <v>132</v>
      </c>
      <c r="E15025" s="113" t="s">
        <v>124</v>
      </c>
      <c r="F15025" s="113" t="s">
        <v>200</v>
      </c>
      <c r="G15025" s="113">
        <v>9.8517331076666506E-2</v>
      </c>
    </row>
    <row r="15026" spans="1:7" x14ac:dyDescent="0.25">
      <c r="A15026" s="108" t="str">
        <f t="shared" si="234"/>
        <v>LV_2002_1A3(FS)_PM2.5</v>
      </c>
      <c r="B15026" s="113" t="s">
        <v>158</v>
      </c>
      <c r="C15026" s="113">
        <v>2002</v>
      </c>
      <c r="D15026" s="113" t="s">
        <v>132</v>
      </c>
      <c r="E15026" s="113" t="s">
        <v>203</v>
      </c>
      <c r="F15026" s="113" t="s">
        <v>200</v>
      </c>
      <c r="G15026" s="113">
        <v>0.88084340419402296</v>
      </c>
    </row>
    <row r="15027" spans="1:7" x14ac:dyDescent="0.25">
      <c r="A15027" s="108" t="str">
        <f t="shared" si="234"/>
        <v>LV_2002_3D_NOx</v>
      </c>
      <c r="B15027" s="113" t="s">
        <v>158</v>
      </c>
      <c r="C15027" s="113">
        <v>2002</v>
      </c>
      <c r="D15027" s="113" t="s">
        <v>206</v>
      </c>
      <c r="E15027" s="113" t="s">
        <v>199</v>
      </c>
      <c r="F15027" s="113" t="s">
        <v>200</v>
      </c>
      <c r="G15027" s="113">
        <v>2.2617862296017899</v>
      </c>
    </row>
    <row r="15028" spans="1:7" x14ac:dyDescent="0.25">
      <c r="A15028" s="108" t="str">
        <f t="shared" si="234"/>
        <v>LV_2003_NATIONAL TOTAL_NOx</v>
      </c>
      <c r="B15028" s="113" t="s">
        <v>158</v>
      </c>
      <c r="C15028" s="113">
        <v>2003</v>
      </c>
      <c r="D15028" s="113" t="s">
        <v>122</v>
      </c>
      <c r="E15028" s="113" t="s">
        <v>199</v>
      </c>
      <c r="F15028" s="113" t="s">
        <v>200</v>
      </c>
      <c r="G15028" s="113">
        <v>47.494320974099999</v>
      </c>
    </row>
    <row r="15029" spans="1:7" x14ac:dyDescent="0.25">
      <c r="A15029" s="108" t="str">
        <f t="shared" si="234"/>
        <v>LV_2003_NATIONAL TOTAL_NMVOC</v>
      </c>
      <c r="B15029" s="113" t="s">
        <v>158</v>
      </c>
      <c r="C15029" s="113">
        <v>2003</v>
      </c>
      <c r="D15029" s="113" t="s">
        <v>122</v>
      </c>
      <c r="E15029" s="113" t="s">
        <v>123</v>
      </c>
      <c r="F15029" s="113" t="s">
        <v>200</v>
      </c>
      <c r="G15029" s="113">
        <v>53.892656988237803</v>
      </c>
    </row>
    <row r="15030" spans="1:7" x14ac:dyDescent="0.25">
      <c r="A15030" s="108" t="str">
        <f t="shared" si="234"/>
        <v>LV_2003_NATIONAL TOTAL_SOx</v>
      </c>
      <c r="B15030" s="113" t="s">
        <v>158</v>
      </c>
      <c r="C15030" s="113">
        <v>2003</v>
      </c>
      <c r="D15030" s="113" t="s">
        <v>122</v>
      </c>
      <c r="E15030" s="113" t="s">
        <v>201</v>
      </c>
      <c r="F15030" s="113" t="s">
        <v>200</v>
      </c>
      <c r="G15030" s="113">
        <v>11.365531863252301</v>
      </c>
    </row>
    <row r="15031" spans="1:7" x14ac:dyDescent="0.25">
      <c r="A15031" s="108" t="str">
        <f t="shared" si="234"/>
        <v>LV_2003_NATIONAL TOTAL_NH3</v>
      </c>
      <c r="B15031" s="113" t="s">
        <v>158</v>
      </c>
      <c r="C15031" s="113">
        <v>2003</v>
      </c>
      <c r="D15031" s="113" t="s">
        <v>122</v>
      </c>
      <c r="E15031" s="113" t="s">
        <v>124</v>
      </c>
      <c r="F15031" s="113" t="s">
        <v>200</v>
      </c>
      <c r="G15031" s="113">
        <v>15.1832847456109</v>
      </c>
    </row>
    <row r="15032" spans="1:7" x14ac:dyDescent="0.25">
      <c r="A15032" s="108" t="str">
        <f t="shared" si="234"/>
        <v>LV_2003_NATIONAL TOTAL_PM2.5</v>
      </c>
      <c r="B15032" s="113" t="s">
        <v>158</v>
      </c>
      <c r="C15032" s="113">
        <v>2003</v>
      </c>
      <c r="D15032" s="113" t="s">
        <v>122</v>
      </c>
      <c r="E15032" s="113" t="s">
        <v>203</v>
      </c>
      <c r="F15032" s="113" t="s">
        <v>200</v>
      </c>
      <c r="G15032" s="113">
        <v>29.201009158382</v>
      </c>
    </row>
    <row r="15033" spans="1:7" x14ac:dyDescent="0.25">
      <c r="A15033" s="108" t="str">
        <f t="shared" si="234"/>
        <v>LV_2003_NATIONAL TOTAL_Pb</v>
      </c>
      <c r="B15033" s="113" t="s">
        <v>158</v>
      </c>
      <c r="C15033" s="113">
        <v>2003</v>
      </c>
      <c r="D15033" s="113" t="s">
        <v>122</v>
      </c>
      <c r="E15033" s="113" t="s">
        <v>125</v>
      </c>
      <c r="F15033" s="113" t="s">
        <v>200</v>
      </c>
      <c r="G15033" s="113">
        <v>0.16870743214346701</v>
      </c>
    </row>
    <row r="15034" spans="1:7" x14ac:dyDescent="0.25">
      <c r="A15034" s="108" t="str">
        <f t="shared" si="234"/>
        <v>LV_2003_NATIONAL TOTAL_Cd</v>
      </c>
      <c r="B15034" s="113" t="s">
        <v>158</v>
      </c>
      <c r="C15034" s="113">
        <v>2003</v>
      </c>
      <c r="D15034" s="113" t="s">
        <v>122</v>
      </c>
      <c r="E15034" s="113" t="s">
        <v>126</v>
      </c>
      <c r="F15034" s="113" t="s">
        <v>200</v>
      </c>
      <c r="G15034" s="113">
        <v>1.0274497938800901E-3</v>
      </c>
    </row>
    <row r="15035" spans="1:7" x14ac:dyDescent="0.25">
      <c r="A15035" s="108" t="str">
        <f t="shared" si="234"/>
        <v>LV_2003_NATIONAL TOTAL_Hg</v>
      </c>
      <c r="B15035" s="113" t="s">
        <v>158</v>
      </c>
      <c r="C15035" s="113">
        <v>2003</v>
      </c>
      <c r="D15035" s="113" t="s">
        <v>122</v>
      </c>
      <c r="E15035" s="113" t="s">
        <v>127</v>
      </c>
      <c r="F15035" s="113" t="s">
        <v>200</v>
      </c>
      <c r="G15035" s="150">
        <v>7.7495832055835502E-5</v>
      </c>
    </row>
    <row r="15036" spans="1:7" x14ac:dyDescent="0.25">
      <c r="A15036" s="108" t="str">
        <f t="shared" si="234"/>
        <v>LV_2003_NATIONAL TOTAL_DIOX</v>
      </c>
      <c r="B15036" s="113" t="s">
        <v>158</v>
      </c>
      <c r="C15036" s="113">
        <v>2003</v>
      </c>
      <c r="D15036" s="113" t="s">
        <v>122</v>
      </c>
      <c r="E15036" s="113" t="s">
        <v>128</v>
      </c>
      <c r="F15036" s="113" t="s">
        <v>200</v>
      </c>
      <c r="G15036" s="150">
        <v>3.5826565450526102E-8</v>
      </c>
    </row>
    <row r="15037" spans="1:7" x14ac:dyDescent="0.25">
      <c r="A15037" s="108" t="str">
        <f t="shared" si="234"/>
        <v>LV_2003_NATIONAL TOTAL_PAH</v>
      </c>
      <c r="B15037" s="113" t="s">
        <v>158</v>
      </c>
      <c r="C15037" s="113">
        <v>2003</v>
      </c>
      <c r="D15037" s="113" t="s">
        <v>122</v>
      </c>
      <c r="E15037" s="113" t="s">
        <v>129</v>
      </c>
      <c r="F15037" s="113" t="s">
        <v>200</v>
      </c>
      <c r="G15037" s="113">
        <v>1.57574113733156E-2</v>
      </c>
    </row>
    <row r="15038" spans="1:7" x14ac:dyDescent="0.25">
      <c r="A15038" s="108" t="str">
        <f t="shared" si="234"/>
        <v>LV_2003_NATIONAL TOTAL_HCB</v>
      </c>
      <c r="B15038" s="113" t="s">
        <v>158</v>
      </c>
      <c r="C15038" s="113">
        <v>2003</v>
      </c>
      <c r="D15038" s="113" t="s">
        <v>122</v>
      </c>
      <c r="E15038" s="113" t="s">
        <v>130</v>
      </c>
      <c r="F15038" s="113" t="s">
        <v>200</v>
      </c>
      <c r="G15038" s="150">
        <v>2.6939901608410798E-7</v>
      </c>
    </row>
    <row r="15039" spans="1:7" x14ac:dyDescent="0.25">
      <c r="A15039" s="108" t="str">
        <f t="shared" si="234"/>
        <v>LV_2003_NATIONAL TOTAL_PCB</v>
      </c>
      <c r="B15039" s="113" t="s">
        <v>158</v>
      </c>
      <c r="C15039" s="113">
        <v>2003</v>
      </c>
      <c r="D15039" s="113" t="s">
        <v>122</v>
      </c>
      <c r="E15039" s="113" t="s">
        <v>259</v>
      </c>
      <c r="F15039" s="113" t="s">
        <v>200</v>
      </c>
      <c r="G15039" s="150">
        <v>4.4606833395284198E-7</v>
      </c>
    </row>
    <row r="15040" spans="1:7" x14ac:dyDescent="0.25">
      <c r="A15040" s="108" t="str">
        <f t="shared" si="234"/>
        <v>LV_2003_1A3(FS)_NOx</v>
      </c>
      <c r="B15040" s="113" t="s">
        <v>158</v>
      </c>
      <c r="C15040" s="113">
        <v>2003</v>
      </c>
      <c r="D15040" s="113" t="s">
        <v>132</v>
      </c>
      <c r="E15040" s="113" t="s">
        <v>199</v>
      </c>
      <c r="F15040" s="113" t="s">
        <v>200</v>
      </c>
      <c r="G15040" s="113">
        <v>20.5830726794279</v>
      </c>
    </row>
    <row r="15041" spans="1:7" x14ac:dyDescent="0.25">
      <c r="A15041" s="108" t="str">
        <f t="shared" si="234"/>
        <v>LV_2003_1A3(FS)_NMVOC</v>
      </c>
      <c r="B15041" s="113" t="s">
        <v>158</v>
      </c>
      <c r="C15041" s="113">
        <v>2003</v>
      </c>
      <c r="D15041" s="113" t="s">
        <v>132</v>
      </c>
      <c r="E15041" s="113" t="s">
        <v>123</v>
      </c>
      <c r="F15041" s="113" t="s">
        <v>200</v>
      </c>
      <c r="G15041" s="113">
        <v>9.9767706065272197</v>
      </c>
    </row>
    <row r="15042" spans="1:7" x14ac:dyDescent="0.25">
      <c r="A15042" s="108" t="str">
        <f t="shared" ref="A15042:A15105" si="235">CONCATENATE(B15042,"_",C15042,"_",D15042,"_",E15042)</f>
        <v>LV_2003_1A3(FS)_SOx</v>
      </c>
      <c r="B15042" s="113" t="s">
        <v>158</v>
      </c>
      <c r="C15042" s="113">
        <v>2003</v>
      </c>
      <c r="D15042" s="113" t="s">
        <v>132</v>
      </c>
      <c r="E15042" s="113" t="s">
        <v>201</v>
      </c>
      <c r="F15042" s="113" t="s">
        <v>200</v>
      </c>
      <c r="G15042" s="113">
        <v>0.408240526432948</v>
      </c>
    </row>
    <row r="15043" spans="1:7" x14ac:dyDescent="0.25">
      <c r="A15043" s="108" t="str">
        <f t="shared" si="235"/>
        <v>LV_2003_1A3(FS)_NH3</v>
      </c>
      <c r="B15043" s="113" t="s">
        <v>158</v>
      </c>
      <c r="C15043" s="113">
        <v>2003</v>
      </c>
      <c r="D15043" s="113" t="s">
        <v>132</v>
      </c>
      <c r="E15043" s="113" t="s">
        <v>124</v>
      </c>
      <c r="F15043" s="113" t="s">
        <v>200</v>
      </c>
      <c r="G15043" s="113">
        <v>0.12553431233864701</v>
      </c>
    </row>
    <row r="15044" spans="1:7" x14ac:dyDescent="0.25">
      <c r="A15044" s="108" t="str">
        <f t="shared" si="235"/>
        <v>LV_2003_1A3(FS)_PM2.5</v>
      </c>
      <c r="B15044" s="113" t="s">
        <v>158</v>
      </c>
      <c r="C15044" s="113">
        <v>2003</v>
      </c>
      <c r="D15044" s="113" t="s">
        <v>132</v>
      </c>
      <c r="E15044" s="113" t="s">
        <v>203</v>
      </c>
      <c r="F15044" s="113" t="s">
        <v>200</v>
      </c>
      <c r="G15044" s="113">
        <v>0.92538710605280705</v>
      </c>
    </row>
    <row r="15045" spans="1:7" x14ac:dyDescent="0.25">
      <c r="A15045" s="108" t="str">
        <f t="shared" si="235"/>
        <v>LV_2003_3D_NOx</v>
      </c>
      <c r="B15045" s="113" t="s">
        <v>158</v>
      </c>
      <c r="C15045" s="113">
        <v>2003</v>
      </c>
      <c r="D15045" s="113" t="s">
        <v>206</v>
      </c>
      <c r="E15045" s="113" t="s">
        <v>199</v>
      </c>
      <c r="F15045" s="113" t="s">
        <v>200</v>
      </c>
      <c r="G15045" s="113">
        <v>2.6050325850299201</v>
      </c>
    </row>
    <row r="15046" spans="1:7" x14ac:dyDescent="0.25">
      <c r="A15046" s="108" t="str">
        <f t="shared" si="235"/>
        <v>LV_2004_NATIONAL TOTAL_NOx</v>
      </c>
      <c r="B15046" s="113" t="s">
        <v>158</v>
      </c>
      <c r="C15046" s="113">
        <v>2004</v>
      </c>
      <c r="D15046" s="113" t="s">
        <v>122</v>
      </c>
      <c r="E15046" s="113" t="s">
        <v>199</v>
      </c>
      <c r="F15046" s="113" t="s">
        <v>200</v>
      </c>
      <c r="G15046" s="113">
        <v>46.969191677659403</v>
      </c>
    </row>
    <row r="15047" spans="1:7" x14ac:dyDescent="0.25">
      <c r="A15047" s="108" t="str">
        <f t="shared" si="235"/>
        <v>LV_2004_NATIONAL TOTAL_NMVOC</v>
      </c>
      <c r="B15047" s="113" t="s">
        <v>158</v>
      </c>
      <c r="C15047" s="113">
        <v>2004</v>
      </c>
      <c r="D15047" s="113" t="s">
        <v>122</v>
      </c>
      <c r="E15047" s="113" t="s">
        <v>123</v>
      </c>
      <c r="F15047" s="113" t="s">
        <v>200</v>
      </c>
      <c r="G15047" s="113">
        <v>53.240648358517497</v>
      </c>
    </row>
    <row r="15048" spans="1:7" x14ac:dyDescent="0.25">
      <c r="A15048" s="108" t="str">
        <f t="shared" si="235"/>
        <v>LV_2004_NATIONAL TOTAL_SOx</v>
      </c>
      <c r="B15048" s="113" t="s">
        <v>158</v>
      </c>
      <c r="C15048" s="113">
        <v>2004</v>
      </c>
      <c r="D15048" s="113" t="s">
        <v>122</v>
      </c>
      <c r="E15048" s="113" t="s">
        <v>201</v>
      </c>
      <c r="F15048" s="113" t="s">
        <v>200</v>
      </c>
      <c r="G15048" s="113">
        <v>9.3010152916195192</v>
      </c>
    </row>
    <row r="15049" spans="1:7" x14ac:dyDescent="0.25">
      <c r="A15049" s="108" t="str">
        <f t="shared" si="235"/>
        <v>LV_2004_NATIONAL TOTAL_NH3</v>
      </c>
      <c r="B15049" s="113" t="s">
        <v>158</v>
      </c>
      <c r="C15049" s="113">
        <v>2004</v>
      </c>
      <c r="D15049" s="113" t="s">
        <v>122</v>
      </c>
      <c r="E15049" s="113" t="s">
        <v>124</v>
      </c>
      <c r="F15049" s="113" t="s">
        <v>200</v>
      </c>
      <c r="G15049" s="113">
        <v>14.741743019102399</v>
      </c>
    </row>
    <row r="15050" spans="1:7" x14ac:dyDescent="0.25">
      <c r="A15050" s="108" t="str">
        <f t="shared" si="235"/>
        <v>LV_2004_NATIONAL TOTAL_PM2.5</v>
      </c>
      <c r="B15050" s="113" t="s">
        <v>158</v>
      </c>
      <c r="C15050" s="113">
        <v>2004</v>
      </c>
      <c r="D15050" s="113" t="s">
        <v>122</v>
      </c>
      <c r="E15050" s="113" t="s">
        <v>203</v>
      </c>
      <c r="F15050" s="113" t="s">
        <v>200</v>
      </c>
      <c r="G15050" s="113">
        <v>30.441941627611399</v>
      </c>
    </row>
    <row r="15051" spans="1:7" x14ac:dyDescent="0.25">
      <c r="A15051" s="108" t="str">
        <f t="shared" si="235"/>
        <v>LV_2004_NATIONAL TOTAL_Pb</v>
      </c>
      <c r="B15051" s="113" t="s">
        <v>158</v>
      </c>
      <c r="C15051" s="113">
        <v>2004</v>
      </c>
      <c r="D15051" s="113" t="s">
        <v>122</v>
      </c>
      <c r="E15051" s="113" t="s">
        <v>125</v>
      </c>
      <c r="F15051" s="113" t="s">
        <v>200</v>
      </c>
      <c r="G15051" s="113">
        <v>0.170667105430066</v>
      </c>
    </row>
    <row r="15052" spans="1:7" x14ac:dyDescent="0.25">
      <c r="A15052" s="108" t="str">
        <f t="shared" si="235"/>
        <v>LV_2004_NATIONAL TOTAL_Cd</v>
      </c>
      <c r="B15052" s="113" t="s">
        <v>158</v>
      </c>
      <c r="C15052" s="113">
        <v>2004</v>
      </c>
      <c r="D15052" s="113" t="s">
        <v>122</v>
      </c>
      <c r="E15052" s="113" t="s">
        <v>126</v>
      </c>
      <c r="F15052" s="113" t="s">
        <v>200</v>
      </c>
      <c r="G15052" s="113">
        <v>1.07106762383795E-3</v>
      </c>
    </row>
    <row r="15053" spans="1:7" x14ac:dyDescent="0.25">
      <c r="A15053" s="108" t="str">
        <f t="shared" si="235"/>
        <v>LV_2004_NATIONAL TOTAL_Hg</v>
      </c>
      <c r="B15053" s="113" t="s">
        <v>158</v>
      </c>
      <c r="C15053" s="113">
        <v>2004</v>
      </c>
      <c r="D15053" s="113" t="s">
        <v>122</v>
      </c>
      <c r="E15053" s="113" t="s">
        <v>127</v>
      </c>
      <c r="F15053" s="113" t="s">
        <v>200</v>
      </c>
      <c r="G15053" s="150">
        <v>7.9886586682435205E-5</v>
      </c>
    </row>
    <row r="15054" spans="1:7" x14ac:dyDescent="0.25">
      <c r="A15054" s="108" t="str">
        <f t="shared" si="235"/>
        <v>LV_2004_NATIONAL TOTAL_DIOX</v>
      </c>
      <c r="B15054" s="113" t="s">
        <v>158</v>
      </c>
      <c r="C15054" s="113">
        <v>2004</v>
      </c>
      <c r="D15054" s="113" t="s">
        <v>122</v>
      </c>
      <c r="E15054" s="113" t="s">
        <v>128</v>
      </c>
      <c r="F15054" s="113" t="s">
        <v>200</v>
      </c>
      <c r="G15054" s="150">
        <v>3.8937865418355602E-8</v>
      </c>
    </row>
    <row r="15055" spans="1:7" x14ac:dyDescent="0.25">
      <c r="A15055" s="108" t="str">
        <f t="shared" si="235"/>
        <v>LV_2004_NATIONAL TOTAL_PAH</v>
      </c>
      <c r="B15055" s="113" t="s">
        <v>158</v>
      </c>
      <c r="C15055" s="113">
        <v>2004</v>
      </c>
      <c r="D15055" s="113" t="s">
        <v>122</v>
      </c>
      <c r="E15055" s="113" t="s">
        <v>129</v>
      </c>
      <c r="F15055" s="113" t="s">
        <v>200</v>
      </c>
      <c r="G15055" s="113">
        <v>1.5481954166149401E-2</v>
      </c>
    </row>
    <row r="15056" spans="1:7" x14ac:dyDescent="0.25">
      <c r="A15056" s="108" t="str">
        <f t="shared" si="235"/>
        <v>LV_2004_NATIONAL TOTAL_HCB</v>
      </c>
      <c r="B15056" s="113" t="s">
        <v>158</v>
      </c>
      <c r="C15056" s="113">
        <v>2004</v>
      </c>
      <c r="D15056" s="113" t="s">
        <v>122</v>
      </c>
      <c r="E15056" s="113" t="s">
        <v>130</v>
      </c>
      <c r="F15056" s="113" t="s">
        <v>200</v>
      </c>
      <c r="G15056" s="150">
        <v>3.0859512707710499E-7</v>
      </c>
    </row>
    <row r="15057" spans="1:7" x14ac:dyDescent="0.25">
      <c r="A15057" s="108" t="str">
        <f t="shared" si="235"/>
        <v>LV_2004_NATIONAL TOTAL_PCB</v>
      </c>
      <c r="B15057" s="113" t="s">
        <v>158</v>
      </c>
      <c r="C15057" s="113">
        <v>2004</v>
      </c>
      <c r="D15057" s="113" t="s">
        <v>122</v>
      </c>
      <c r="E15057" s="113" t="s">
        <v>259</v>
      </c>
      <c r="F15057" s="113" t="s">
        <v>200</v>
      </c>
      <c r="G15057" s="150">
        <v>4.3241186043397401E-7</v>
      </c>
    </row>
    <row r="15058" spans="1:7" x14ac:dyDescent="0.25">
      <c r="A15058" s="108" t="str">
        <f t="shared" si="235"/>
        <v>LV_2004_1A3(FS)_NOx</v>
      </c>
      <c r="B15058" s="113" t="s">
        <v>158</v>
      </c>
      <c r="C15058" s="113">
        <v>2004</v>
      </c>
      <c r="D15058" s="113" t="s">
        <v>132</v>
      </c>
      <c r="E15058" s="113" t="s">
        <v>199</v>
      </c>
      <c r="F15058" s="113" t="s">
        <v>200</v>
      </c>
      <c r="G15058" s="113">
        <v>20.4227845974718</v>
      </c>
    </row>
    <row r="15059" spans="1:7" x14ac:dyDescent="0.25">
      <c r="A15059" s="108" t="str">
        <f t="shared" si="235"/>
        <v>LV_2004_1A3(FS)_NMVOC</v>
      </c>
      <c r="B15059" s="113" t="s">
        <v>158</v>
      </c>
      <c r="C15059" s="113">
        <v>2004</v>
      </c>
      <c r="D15059" s="113" t="s">
        <v>132</v>
      </c>
      <c r="E15059" s="113" t="s">
        <v>123</v>
      </c>
      <c r="F15059" s="113" t="s">
        <v>200</v>
      </c>
      <c r="G15059" s="113">
        <v>9.10847404672481</v>
      </c>
    </row>
    <row r="15060" spans="1:7" x14ac:dyDescent="0.25">
      <c r="A15060" s="108" t="str">
        <f t="shared" si="235"/>
        <v>LV_2004_1A3(FS)_SOx</v>
      </c>
      <c r="B15060" s="113" t="s">
        <v>158</v>
      </c>
      <c r="C15060" s="113">
        <v>2004</v>
      </c>
      <c r="D15060" s="113" t="s">
        <v>132</v>
      </c>
      <c r="E15060" s="113" t="s">
        <v>201</v>
      </c>
      <c r="F15060" s="113" t="s">
        <v>200</v>
      </c>
      <c r="G15060" s="113">
        <v>0.43545699876622501</v>
      </c>
    </row>
    <row r="15061" spans="1:7" x14ac:dyDescent="0.25">
      <c r="A15061" s="108" t="str">
        <f t="shared" si="235"/>
        <v>LV_2004_1A3(FS)_NH3</v>
      </c>
      <c r="B15061" s="113" t="s">
        <v>158</v>
      </c>
      <c r="C15061" s="113">
        <v>2004</v>
      </c>
      <c r="D15061" s="113" t="s">
        <v>132</v>
      </c>
      <c r="E15061" s="113" t="s">
        <v>124</v>
      </c>
      <c r="F15061" s="113" t="s">
        <v>200</v>
      </c>
      <c r="G15061" s="113">
        <v>0.14915973945977001</v>
      </c>
    </row>
    <row r="15062" spans="1:7" x14ac:dyDescent="0.25">
      <c r="A15062" s="108" t="str">
        <f t="shared" si="235"/>
        <v>LV_2004_1A3(FS)_PM2.5</v>
      </c>
      <c r="B15062" s="113" t="s">
        <v>158</v>
      </c>
      <c r="C15062" s="113">
        <v>2004</v>
      </c>
      <c r="D15062" s="113" t="s">
        <v>132</v>
      </c>
      <c r="E15062" s="113" t="s">
        <v>203</v>
      </c>
      <c r="F15062" s="113" t="s">
        <v>200</v>
      </c>
      <c r="G15062" s="113">
        <v>0.96513645913006396</v>
      </c>
    </row>
    <row r="15063" spans="1:7" x14ac:dyDescent="0.25">
      <c r="A15063" s="108" t="str">
        <f t="shared" si="235"/>
        <v>LV_2004_3D_NOx</v>
      </c>
      <c r="B15063" s="113" t="s">
        <v>158</v>
      </c>
      <c r="C15063" s="113">
        <v>2004</v>
      </c>
      <c r="D15063" s="113" t="s">
        <v>206</v>
      </c>
      <c r="E15063" s="113" t="s">
        <v>199</v>
      </c>
      <c r="F15063" s="113" t="s">
        <v>200</v>
      </c>
      <c r="G15063" s="113">
        <v>2.48345941810864</v>
      </c>
    </row>
    <row r="15064" spans="1:7" x14ac:dyDescent="0.25">
      <c r="A15064" s="108" t="str">
        <f t="shared" si="235"/>
        <v>LV_2005_NATIONAL TOTAL_NOx</v>
      </c>
      <c r="B15064" s="113" t="s">
        <v>158</v>
      </c>
      <c r="C15064" s="113">
        <v>2005</v>
      </c>
      <c r="D15064" s="113" t="s">
        <v>122</v>
      </c>
      <c r="E15064" s="113" t="s">
        <v>199</v>
      </c>
      <c r="F15064" s="113" t="s">
        <v>200</v>
      </c>
      <c r="G15064" s="113">
        <v>46.6211968668851</v>
      </c>
    </row>
    <row r="15065" spans="1:7" x14ac:dyDescent="0.25">
      <c r="A15065" s="108" t="str">
        <f t="shared" si="235"/>
        <v>LV_2005_NATIONAL TOTAL_NMVOC</v>
      </c>
      <c r="B15065" s="113" t="s">
        <v>158</v>
      </c>
      <c r="C15065" s="113">
        <v>2005</v>
      </c>
      <c r="D15065" s="113" t="s">
        <v>122</v>
      </c>
      <c r="E15065" s="113" t="s">
        <v>123</v>
      </c>
      <c r="F15065" s="113" t="s">
        <v>200</v>
      </c>
      <c r="G15065" s="113">
        <v>49.5896775149807</v>
      </c>
    </row>
    <row r="15066" spans="1:7" x14ac:dyDescent="0.25">
      <c r="A15066" s="108" t="str">
        <f t="shared" si="235"/>
        <v>LV_2005_NATIONAL TOTAL_SOx</v>
      </c>
      <c r="B15066" s="113" t="s">
        <v>158</v>
      </c>
      <c r="C15066" s="113">
        <v>2005</v>
      </c>
      <c r="D15066" s="113" t="s">
        <v>122</v>
      </c>
      <c r="E15066" s="113" t="s">
        <v>201</v>
      </c>
      <c r="F15066" s="113" t="s">
        <v>200</v>
      </c>
      <c r="G15066" s="113">
        <v>8.7513900542491392</v>
      </c>
    </row>
    <row r="15067" spans="1:7" x14ac:dyDescent="0.25">
      <c r="A15067" s="108" t="str">
        <f t="shared" si="235"/>
        <v>LV_2005_NATIONAL TOTAL_NH3</v>
      </c>
      <c r="B15067" s="113" t="s">
        <v>158</v>
      </c>
      <c r="C15067" s="113">
        <v>2005</v>
      </c>
      <c r="D15067" s="113" t="s">
        <v>122</v>
      </c>
      <c r="E15067" s="113" t="s">
        <v>124</v>
      </c>
      <c r="F15067" s="113" t="s">
        <v>200</v>
      </c>
      <c r="G15067" s="113">
        <v>15.018095940020601</v>
      </c>
    </row>
    <row r="15068" spans="1:7" x14ac:dyDescent="0.25">
      <c r="A15068" s="108" t="str">
        <f t="shared" si="235"/>
        <v>LV_2005_NATIONAL TOTAL_PM2.5</v>
      </c>
      <c r="B15068" s="113" t="s">
        <v>158</v>
      </c>
      <c r="C15068" s="113">
        <v>2005</v>
      </c>
      <c r="D15068" s="113" t="s">
        <v>122</v>
      </c>
      <c r="E15068" s="113" t="s">
        <v>203</v>
      </c>
      <c r="F15068" s="113" t="s">
        <v>200</v>
      </c>
      <c r="G15068" s="113">
        <v>27.301058452506499</v>
      </c>
    </row>
    <row r="15069" spans="1:7" x14ac:dyDescent="0.25">
      <c r="A15069" s="108" t="str">
        <f t="shared" si="235"/>
        <v>LV_2005_NATIONAL TOTAL_Pb</v>
      </c>
      <c r="B15069" s="113" t="s">
        <v>158</v>
      </c>
      <c r="C15069" s="113">
        <v>2005</v>
      </c>
      <c r="D15069" s="113" t="s">
        <v>122</v>
      </c>
      <c r="E15069" s="113" t="s">
        <v>125</v>
      </c>
      <c r="F15069" s="113" t="s">
        <v>200</v>
      </c>
      <c r="G15069" s="113">
        <v>0.17011268023386</v>
      </c>
    </row>
    <row r="15070" spans="1:7" x14ac:dyDescent="0.25">
      <c r="A15070" s="108" t="str">
        <f t="shared" si="235"/>
        <v>LV_2005_NATIONAL TOTAL_Cd</v>
      </c>
      <c r="B15070" s="113" t="s">
        <v>158</v>
      </c>
      <c r="C15070" s="113">
        <v>2005</v>
      </c>
      <c r="D15070" s="113" t="s">
        <v>122</v>
      </c>
      <c r="E15070" s="113" t="s">
        <v>126</v>
      </c>
      <c r="F15070" s="113" t="s">
        <v>200</v>
      </c>
      <c r="G15070" s="113">
        <v>1.0699255477767901E-3</v>
      </c>
    </row>
    <row r="15071" spans="1:7" x14ac:dyDescent="0.25">
      <c r="A15071" s="108" t="str">
        <f t="shared" si="235"/>
        <v>LV_2005_NATIONAL TOTAL_Hg</v>
      </c>
      <c r="B15071" s="113" t="s">
        <v>158</v>
      </c>
      <c r="C15071" s="113">
        <v>2005</v>
      </c>
      <c r="D15071" s="113" t="s">
        <v>122</v>
      </c>
      <c r="E15071" s="113" t="s">
        <v>127</v>
      </c>
      <c r="F15071" s="113" t="s">
        <v>200</v>
      </c>
      <c r="G15071" s="150">
        <v>8.3434812488511394E-5</v>
      </c>
    </row>
    <row r="15072" spans="1:7" x14ac:dyDescent="0.25">
      <c r="A15072" s="108" t="str">
        <f t="shared" si="235"/>
        <v>LV_2005_NATIONAL TOTAL_DIOX</v>
      </c>
      <c r="B15072" s="113" t="s">
        <v>158</v>
      </c>
      <c r="C15072" s="113">
        <v>2005</v>
      </c>
      <c r="D15072" s="113" t="s">
        <v>122</v>
      </c>
      <c r="E15072" s="113" t="s">
        <v>128</v>
      </c>
      <c r="F15072" s="113" t="s">
        <v>200</v>
      </c>
      <c r="G15072" s="150">
        <v>3.6580097678186798E-8</v>
      </c>
    </row>
    <row r="15073" spans="1:7" x14ac:dyDescent="0.25">
      <c r="A15073" s="108" t="str">
        <f t="shared" si="235"/>
        <v>LV_2005_NATIONAL TOTAL_PAH</v>
      </c>
      <c r="B15073" s="113" t="s">
        <v>158</v>
      </c>
      <c r="C15073" s="113">
        <v>2005</v>
      </c>
      <c r="D15073" s="113" t="s">
        <v>122</v>
      </c>
      <c r="E15073" s="113" t="s">
        <v>129</v>
      </c>
      <c r="F15073" s="113" t="s">
        <v>200</v>
      </c>
      <c r="G15073" s="113">
        <v>1.3260706080534901E-2</v>
      </c>
    </row>
    <row r="15074" spans="1:7" x14ac:dyDescent="0.25">
      <c r="A15074" s="108" t="str">
        <f t="shared" si="235"/>
        <v>LV_2005_NATIONAL TOTAL_HCB</v>
      </c>
      <c r="B15074" s="113" t="s">
        <v>158</v>
      </c>
      <c r="C15074" s="113">
        <v>2005</v>
      </c>
      <c r="D15074" s="113" t="s">
        <v>122</v>
      </c>
      <c r="E15074" s="113" t="s">
        <v>130</v>
      </c>
      <c r="F15074" s="113" t="s">
        <v>200</v>
      </c>
      <c r="G15074" s="150">
        <v>2.7860980161210899E-7</v>
      </c>
    </row>
    <row r="15075" spans="1:7" x14ac:dyDescent="0.25">
      <c r="A15075" s="108" t="str">
        <f t="shared" si="235"/>
        <v>LV_2005_NATIONAL TOTAL_PCB</v>
      </c>
      <c r="B15075" s="113" t="s">
        <v>158</v>
      </c>
      <c r="C15075" s="113">
        <v>2005</v>
      </c>
      <c r="D15075" s="113" t="s">
        <v>122</v>
      </c>
      <c r="E15075" s="113" t="s">
        <v>259</v>
      </c>
      <c r="F15075" s="113" t="s">
        <v>200</v>
      </c>
      <c r="G15075" s="150">
        <v>5.3765158931567996E-7</v>
      </c>
    </row>
    <row r="15076" spans="1:7" x14ac:dyDescent="0.25">
      <c r="A15076" s="108" t="str">
        <f t="shared" si="235"/>
        <v>LV_2005_1A3(FS)_NOx</v>
      </c>
      <c r="B15076" s="113" t="s">
        <v>158</v>
      </c>
      <c r="C15076" s="113">
        <v>2005</v>
      </c>
      <c r="D15076" s="113" t="s">
        <v>132</v>
      </c>
      <c r="E15076" s="113" t="s">
        <v>199</v>
      </c>
      <c r="F15076" s="113" t="s">
        <v>200</v>
      </c>
      <c r="G15076" s="113">
        <v>20.0816927148167</v>
      </c>
    </row>
    <row r="15077" spans="1:7" x14ac:dyDescent="0.25">
      <c r="A15077" s="108" t="str">
        <f t="shared" si="235"/>
        <v>LV_2005_1A3(FS)_NMVOC</v>
      </c>
      <c r="B15077" s="113" t="s">
        <v>158</v>
      </c>
      <c r="C15077" s="113">
        <v>2005</v>
      </c>
      <c r="D15077" s="113" t="s">
        <v>132</v>
      </c>
      <c r="E15077" s="113" t="s">
        <v>123</v>
      </c>
      <c r="F15077" s="113" t="s">
        <v>200</v>
      </c>
      <c r="G15077" s="113">
        <v>7.8799308153333003</v>
      </c>
    </row>
    <row r="15078" spans="1:7" x14ac:dyDescent="0.25">
      <c r="A15078" s="108" t="str">
        <f t="shared" si="235"/>
        <v>LV_2005_1A3(FS)_SOx</v>
      </c>
      <c r="B15078" s="113" t="s">
        <v>158</v>
      </c>
      <c r="C15078" s="113">
        <v>2005</v>
      </c>
      <c r="D15078" s="113" t="s">
        <v>132</v>
      </c>
      <c r="E15078" s="113" t="s">
        <v>201</v>
      </c>
      <c r="F15078" s="113" t="s">
        <v>200</v>
      </c>
      <c r="G15078" s="113">
        <v>8.5599267392176798E-2</v>
      </c>
    </row>
    <row r="15079" spans="1:7" x14ac:dyDescent="0.25">
      <c r="A15079" s="108" t="str">
        <f t="shared" si="235"/>
        <v>LV_2005_1A3(FS)_NH3</v>
      </c>
      <c r="B15079" s="113" t="s">
        <v>158</v>
      </c>
      <c r="C15079" s="113">
        <v>2005</v>
      </c>
      <c r="D15079" s="113" t="s">
        <v>132</v>
      </c>
      <c r="E15079" s="113" t="s">
        <v>124</v>
      </c>
      <c r="F15079" s="113" t="s">
        <v>200</v>
      </c>
      <c r="G15079" s="113">
        <v>0.23905867607609901</v>
      </c>
    </row>
    <row r="15080" spans="1:7" x14ac:dyDescent="0.25">
      <c r="A15080" s="108" t="str">
        <f t="shared" si="235"/>
        <v>LV_2005_1A3(FS)_PM2.5</v>
      </c>
      <c r="B15080" s="113" t="s">
        <v>158</v>
      </c>
      <c r="C15080" s="113">
        <v>2005</v>
      </c>
      <c r="D15080" s="113" t="s">
        <v>132</v>
      </c>
      <c r="E15080" s="113" t="s">
        <v>203</v>
      </c>
      <c r="F15080" s="113" t="s">
        <v>200</v>
      </c>
      <c r="G15080" s="113">
        <v>0.96752409869387301</v>
      </c>
    </row>
    <row r="15081" spans="1:7" x14ac:dyDescent="0.25">
      <c r="A15081" s="108" t="str">
        <f t="shared" si="235"/>
        <v>LV_2005_3D_NOx</v>
      </c>
      <c r="B15081" s="113" t="s">
        <v>158</v>
      </c>
      <c r="C15081" s="113">
        <v>2005</v>
      </c>
      <c r="D15081" s="113" t="s">
        <v>206</v>
      </c>
      <c r="E15081" s="113" t="s">
        <v>199</v>
      </c>
      <c r="F15081" s="113" t="s">
        <v>200</v>
      </c>
      <c r="G15081" s="113">
        <v>2.7311436260389299</v>
      </c>
    </row>
    <row r="15082" spans="1:7" x14ac:dyDescent="0.25">
      <c r="A15082" s="108" t="str">
        <f t="shared" si="235"/>
        <v>LV_2006_NATIONAL TOTAL_NOx</v>
      </c>
      <c r="B15082" s="113" t="s">
        <v>158</v>
      </c>
      <c r="C15082" s="113">
        <v>2006</v>
      </c>
      <c r="D15082" s="113" t="s">
        <v>122</v>
      </c>
      <c r="E15082" s="113" t="s">
        <v>199</v>
      </c>
      <c r="F15082" s="113" t="s">
        <v>200</v>
      </c>
      <c r="G15082" s="113">
        <v>47.923375325868001</v>
      </c>
    </row>
    <row r="15083" spans="1:7" x14ac:dyDescent="0.25">
      <c r="A15083" s="108" t="str">
        <f t="shared" si="235"/>
        <v>LV_2006_NATIONAL TOTAL_NMVOC</v>
      </c>
      <c r="B15083" s="113" t="s">
        <v>158</v>
      </c>
      <c r="C15083" s="113">
        <v>2006</v>
      </c>
      <c r="D15083" s="113" t="s">
        <v>122</v>
      </c>
      <c r="E15083" s="113" t="s">
        <v>123</v>
      </c>
      <c r="F15083" s="113" t="s">
        <v>200</v>
      </c>
      <c r="G15083" s="113">
        <v>49.321554308301302</v>
      </c>
    </row>
    <row r="15084" spans="1:7" x14ac:dyDescent="0.25">
      <c r="A15084" s="108" t="str">
        <f t="shared" si="235"/>
        <v>LV_2006_NATIONAL TOTAL_SOx</v>
      </c>
      <c r="B15084" s="113" t="s">
        <v>158</v>
      </c>
      <c r="C15084" s="113">
        <v>2006</v>
      </c>
      <c r="D15084" s="113" t="s">
        <v>122</v>
      </c>
      <c r="E15084" s="113" t="s">
        <v>201</v>
      </c>
      <c r="F15084" s="113" t="s">
        <v>200</v>
      </c>
      <c r="G15084" s="113">
        <v>8.4097456360614693</v>
      </c>
    </row>
    <row r="15085" spans="1:7" x14ac:dyDescent="0.25">
      <c r="A15085" s="108" t="str">
        <f t="shared" si="235"/>
        <v>LV_2006_NATIONAL TOTAL_NH3</v>
      </c>
      <c r="B15085" s="113" t="s">
        <v>158</v>
      </c>
      <c r="C15085" s="113">
        <v>2006</v>
      </c>
      <c r="D15085" s="113" t="s">
        <v>122</v>
      </c>
      <c r="E15085" s="113" t="s">
        <v>124</v>
      </c>
      <c r="F15085" s="113" t="s">
        <v>200</v>
      </c>
      <c r="G15085" s="113">
        <v>15.179625245986401</v>
      </c>
    </row>
    <row r="15086" spans="1:7" x14ac:dyDescent="0.25">
      <c r="A15086" s="108" t="str">
        <f t="shared" si="235"/>
        <v>LV_2006_NATIONAL TOTAL_PM2.5</v>
      </c>
      <c r="B15086" s="113" t="s">
        <v>158</v>
      </c>
      <c r="C15086" s="113">
        <v>2006</v>
      </c>
      <c r="D15086" s="113" t="s">
        <v>122</v>
      </c>
      <c r="E15086" s="113" t="s">
        <v>203</v>
      </c>
      <c r="F15086" s="113" t="s">
        <v>200</v>
      </c>
      <c r="G15086" s="113">
        <v>26.733483892307301</v>
      </c>
    </row>
    <row r="15087" spans="1:7" x14ac:dyDescent="0.25">
      <c r="A15087" s="108" t="str">
        <f t="shared" si="235"/>
        <v>LV_2006_NATIONAL TOTAL_Pb</v>
      </c>
      <c r="B15087" s="113" t="s">
        <v>158</v>
      </c>
      <c r="C15087" s="113">
        <v>2006</v>
      </c>
      <c r="D15087" s="113" t="s">
        <v>122</v>
      </c>
      <c r="E15087" s="113" t="s">
        <v>125</v>
      </c>
      <c r="F15087" s="113" t="s">
        <v>200</v>
      </c>
      <c r="G15087" s="113">
        <v>0.170604357565946</v>
      </c>
    </row>
    <row r="15088" spans="1:7" x14ac:dyDescent="0.25">
      <c r="A15088" s="108" t="str">
        <f t="shared" si="235"/>
        <v>LV_2006_NATIONAL TOTAL_Cd</v>
      </c>
      <c r="B15088" s="113" t="s">
        <v>158</v>
      </c>
      <c r="C15088" s="113">
        <v>2006</v>
      </c>
      <c r="D15088" s="113" t="s">
        <v>122</v>
      </c>
      <c r="E15088" s="113" t="s">
        <v>126</v>
      </c>
      <c r="F15088" s="113" t="s">
        <v>200</v>
      </c>
      <c r="G15088" s="113">
        <v>1.06071042625693E-3</v>
      </c>
    </row>
    <row r="15089" spans="1:7" x14ac:dyDescent="0.25">
      <c r="A15089" s="108" t="str">
        <f t="shared" si="235"/>
        <v>LV_2006_NATIONAL TOTAL_Hg</v>
      </c>
      <c r="B15089" s="113" t="s">
        <v>158</v>
      </c>
      <c r="C15089" s="113">
        <v>2006</v>
      </c>
      <c r="D15089" s="113" t="s">
        <v>122</v>
      </c>
      <c r="E15089" s="113" t="s">
        <v>127</v>
      </c>
      <c r="F15089" s="113" t="s">
        <v>200</v>
      </c>
      <c r="G15089" s="150">
        <v>9.4326464198370895E-5</v>
      </c>
    </row>
    <row r="15090" spans="1:7" x14ac:dyDescent="0.25">
      <c r="A15090" s="108" t="str">
        <f t="shared" si="235"/>
        <v>LV_2006_NATIONAL TOTAL_DIOX</v>
      </c>
      <c r="B15090" s="113" t="s">
        <v>158</v>
      </c>
      <c r="C15090" s="113">
        <v>2006</v>
      </c>
      <c r="D15090" s="113" t="s">
        <v>122</v>
      </c>
      <c r="E15090" s="113" t="s">
        <v>128</v>
      </c>
      <c r="F15090" s="113" t="s">
        <v>200</v>
      </c>
      <c r="G15090" s="150">
        <v>4.19284151890677E-8</v>
      </c>
    </row>
    <row r="15091" spans="1:7" x14ac:dyDescent="0.25">
      <c r="A15091" s="108" t="str">
        <f t="shared" si="235"/>
        <v>LV_2006_NATIONAL TOTAL_PAH</v>
      </c>
      <c r="B15091" s="113" t="s">
        <v>158</v>
      </c>
      <c r="C15091" s="113">
        <v>2006</v>
      </c>
      <c r="D15091" s="113" t="s">
        <v>122</v>
      </c>
      <c r="E15091" s="113" t="s">
        <v>129</v>
      </c>
      <c r="F15091" s="113" t="s">
        <v>200</v>
      </c>
      <c r="G15091" s="113">
        <v>1.3313426423306201E-2</v>
      </c>
    </row>
    <row r="15092" spans="1:7" x14ac:dyDescent="0.25">
      <c r="A15092" s="108" t="str">
        <f t="shared" si="235"/>
        <v>LV_2006_NATIONAL TOTAL_HCB</v>
      </c>
      <c r="B15092" s="113" t="s">
        <v>158</v>
      </c>
      <c r="C15092" s="113">
        <v>2006</v>
      </c>
      <c r="D15092" s="113" t="s">
        <v>122</v>
      </c>
      <c r="E15092" s="113" t="s">
        <v>130</v>
      </c>
      <c r="F15092" s="113" t="s">
        <v>200</v>
      </c>
      <c r="G15092" s="150">
        <v>2.9178445893168098E-7</v>
      </c>
    </row>
    <row r="15093" spans="1:7" x14ac:dyDescent="0.25">
      <c r="A15093" s="108" t="str">
        <f t="shared" si="235"/>
        <v>LV_2006_NATIONAL TOTAL_PCB</v>
      </c>
      <c r="B15093" s="113" t="s">
        <v>158</v>
      </c>
      <c r="C15093" s="113">
        <v>2006</v>
      </c>
      <c r="D15093" s="113" t="s">
        <v>122</v>
      </c>
      <c r="E15093" s="113" t="s">
        <v>259</v>
      </c>
      <c r="F15093" s="113" t="s">
        <v>200</v>
      </c>
      <c r="G15093" s="150">
        <v>5.9558310436324899E-7</v>
      </c>
    </row>
    <row r="15094" spans="1:7" x14ac:dyDescent="0.25">
      <c r="A15094" s="108" t="str">
        <f t="shared" si="235"/>
        <v>LV_2006_1A3(FS)_NOx</v>
      </c>
      <c r="B15094" s="113" t="s">
        <v>158</v>
      </c>
      <c r="C15094" s="113">
        <v>2006</v>
      </c>
      <c r="D15094" s="113" t="s">
        <v>132</v>
      </c>
      <c r="E15094" s="113" t="s">
        <v>199</v>
      </c>
      <c r="F15094" s="113" t="s">
        <v>200</v>
      </c>
      <c r="G15094" s="113">
        <v>21.2436559081628</v>
      </c>
    </row>
    <row r="15095" spans="1:7" x14ac:dyDescent="0.25">
      <c r="A15095" s="108" t="str">
        <f t="shared" si="235"/>
        <v>LV_2006_1A3(FS)_NMVOC</v>
      </c>
      <c r="B15095" s="113" t="s">
        <v>158</v>
      </c>
      <c r="C15095" s="113">
        <v>2006</v>
      </c>
      <c r="D15095" s="113" t="s">
        <v>132</v>
      </c>
      <c r="E15095" s="113" t="s">
        <v>123</v>
      </c>
      <c r="F15095" s="113" t="s">
        <v>200</v>
      </c>
      <c r="G15095" s="113">
        <v>7.7924083152540398</v>
      </c>
    </row>
    <row r="15096" spans="1:7" x14ac:dyDescent="0.25">
      <c r="A15096" s="108" t="str">
        <f t="shared" si="235"/>
        <v>LV_2006_1A3(FS)_SOx</v>
      </c>
      <c r="B15096" s="113" t="s">
        <v>158</v>
      </c>
      <c r="C15096" s="113">
        <v>2006</v>
      </c>
      <c r="D15096" s="113" t="s">
        <v>132</v>
      </c>
      <c r="E15096" s="113" t="s">
        <v>201</v>
      </c>
      <c r="F15096" s="113" t="s">
        <v>200</v>
      </c>
      <c r="G15096" s="113">
        <v>9.6380085831403894E-2</v>
      </c>
    </row>
    <row r="15097" spans="1:7" x14ac:dyDescent="0.25">
      <c r="A15097" s="108" t="str">
        <f t="shared" si="235"/>
        <v>LV_2006_1A3(FS)_NH3</v>
      </c>
      <c r="B15097" s="113" t="s">
        <v>158</v>
      </c>
      <c r="C15097" s="113">
        <v>2006</v>
      </c>
      <c r="D15097" s="113" t="s">
        <v>132</v>
      </c>
      <c r="E15097" s="113" t="s">
        <v>124</v>
      </c>
      <c r="F15097" s="113" t="s">
        <v>200</v>
      </c>
      <c r="G15097" s="113">
        <v>0.26159791121200199</v>
      </c>
    </row>
    <row r="15098" spans="1:7" x14ac:dyDescent="0.25">
      <c r="A15098" s="108" t="str">
        <f t="shared" si="235"/>
        <v>LV_2006_1A3(FS)_PM2.5</v>
      </c>
      <c r="B15098" s="113" t="s">
        <v>158</v>
      </c>
      <c r="C15098" s="113">
        <v>2006</v>
      </c>
      <c r="D15098" s="113" t="s">
        <v>132</v>
      </c>
      <c r="E15098" s="113" t="s">
        <v>203</v>
      </c>
      <c r="F15098" s="113" t="s">
        <v>200</v>
      </c>
      <c r="G15098" s="113">
        <v>1.00596501761154</v>
      </c>
    </row>
    <row r="15099" spans="1:7" x14ac:dyDescent="0.25">
      <c r="A15099" s="108" t="str">
        <f t="shared" si="235"/>
        <v>LV_2006_3D_NOx</v>
      </c>
      <c r="B15099" s="113" t="s">
        <v>158</v>
      </c>
      <c r="C15099" s="113">
        <v>2006</v>
      </c>
      <c r="D15099" s="113" t="s">
        <v>206</v>
      </c>
      <c r="E15099" s="113" t="s">
        <v>199</v>
      </c>
      <c r="F15099" s="113" t="s">
        <v>200</v>
      </c>
      <c r="G15099" s="113">
        <v>2.8125501188850102</v>
      </c>
    </row>
    <row r="15100" spans="1:7" x14ac:dyDescent="0.25">
      <c r="A15100" s="108" t="str">
        <f t="shared" si="235"/>
        <v>LV_2007_NATIONAL TOTAL_NOx</v>
      </c>
      <c r="B15100" s="113" t="s">
        <v>158</v>
      </c>
      <c r="C15100" s="113">
        <v>2007</v>
      </c>
      <c r="D15100" s="113" t="s">
        <v>122</v>
      </c>
      <c r="E15100" s="113" t="s">
        <v>199</v>
      </c>
      <c r="F15100" s="113" t="s">
        <v>200</v>
      </c>
      <c r="G15100" s="113">
        <v>48.459344513450702</v>
      </c>
    </row>
    <row r="15101" spans="1:7" x14ac:dyDescent="0.25">
      <c r="A15101" s="108" t="str">
        <f t="shared" si="235"/>
        <v>LV_2007_NATIONAL TOTAL_NMVOC</v>
      </c>
      <c r="B15101" s="113" t="s">
        <v>158</v>
      </c>
      <c r="C15101" s="113">
        <v>2007</v>
      </c>
      <c r="D15101" s="113" t="s">
        <v>122</v>
      </c>
      <c r="E15101" s="113" t="s">
        <v>123</v>
      </c>
      <c r="F15101" s="113" t="s">
        <v>200</v>
      </c>
      <c r="G15101" s="113">
        <v>48.537079027766801</v>
      </c>
    </row>
    <row r="15102" spans="1:7" x14ac:dyDescent="0.25">
      <c r="A15102" s="108" t="str">
        <f t="shared" si="235"/>
        <v>LV_2007_NATIONAL TOTAL_SOx</v>
      </c>
      <c r="B15102" s="113" t="s">
        <v>158</v>
      </c>
      <c r="C15102" s="113">
        <v>2007</v>
      </c>
      <c r="D15102" s="113" t="s">
        <v>122</v>
      </c>
      <c r="E15102" s="113" t="s">
        <v>201</v>
      </c>
      <c r="F15102" s="113" t="s">
        <v>200</v>
      </c>
      <c r="G15102" s="113">
        <v>8.1409832351017499</v>
      </c>
    </row>
    <row r="15103" spans="1:7" x14ac:dyDescent="0.25">
      <c r="A15103" s="108" t="str">
        <f t="shared" si="235"/>
        <v>LV_2007_NATIONAL TOTAL_NH3</v>
      </c>
      <c r="B15103" s="113" t="s">
        <v>158</v>
      </c>
      <c r="C15103" s="113">
        <v>2007</v>
      </c>
      <c r="D15103" s="113" t="s">
        <v>122</v>
      </c>
      <c r="E15103" s="113" t="s">
        <v>124</v>
      </c>
      <c r="F15103" s="113" t="s">
        <v>200</v>
      </c>
      <c r="G15103" s="113">
        <v>15.4674652671824</v>
      </c>
    </row>
    <row r="15104" spans="1:7" x14ac:dyDescent="0.25">
      <c r="A15104" s="108" t="str">
        <f t="shared" si="235"/>
        <v>LV_2007_NATIONAL TOTAL_PM2.5</v>
      </c>
      <c r="B15104" s="113" t="s">
        <v>158</v>
      </c>
      <c r="C15104" s="113">
        <v>2007</v>
      </c>
      <c r="D15104" s="113" t="s">
        <v>122</v>
      </c>
      <c r="E15104" s="113" t="s">
        <v>203</v>
      </c>
      <c r="F15104" s="113" t="s">
        <v>200</v>
      </c>
      <c r="G15104" s="113">
        <v>26.067137450443202</v>
      </c>
    </row>
    <row r="15105" spans="1:7" x14ac:dyDescent="0.25">
      <c r="A15105" s="108" t="str">
        <f t="shared" si="235"/>
        <v>LV_2007_NATIONAL TOTAL_Pb</v>
      </c>
      <c r="B15105" s="113" t="s">
        <v>158</v>
      </c>
      <c r="C15105" s="113">
        <v>2007</v>
      </c>
      <c r="D15105" s="113" t="s">
        <v>122</v>
      </c>
      <c r="E15105" s="113" t="s">
        <v>125</v>
      </c>
      <c r="F15105" s="113" t="s">
        <v>200</v>
      </c>
      <c r="G15105" s="113">
        <v>0.17369450238292999</v>
      </c>
    </row>
    <row r="15106" spans="1:7" x14ac:dyDescent="0.25">
      <c r="A15106" s="108" t="str">
        <f t="shared" ref="A15106:A15169" si="236">CONCATENATE(B15106,"_",C15106,"_",D15106,"_",E15106)</f>
        <v>LV_2007_NATIONAL TOTAL_Cd</v>
      </c>
      <c r="B15106" s="113" t="s">
        <v>158</v>
      </c>
      <c r="C15106" s="113">
        <v>2007</v>
      </c>
      <c r="D15106" s="113" t="s">
        <v>122</v>
      </c>
      <c r="E15106" s="113" t="s">
        <v>126</v>
      </c>
      <c r="F15106" s="113" t="s">
        <v>200</v>
      </c>
      <c r="G15106" s="113">
        <v>1.05383373248024E-3</v>
      </c>
    </row>
    <row r="15107" spans="1:7" x14ac:dyDescent="0.25">
      <c r="A15107" s="108" t="str">
        <f t="shared" si="236"/>
        <v>LV_2007_NATIONAL TOTAL_Hg</v>
      </c>
      <c r="B15107" s="113" t="s">
        <v>158</v>
      </c>
      <c r="C15107" s="113">
        <v>2007</v>
      </c>
      <c r="D15107" s="113" t="s">
        <v>122</v>
      </c>
      <c r="E15107" s="113" t="s">
        <v>127</v>
      </c>
      <c r="F15107" s="113" t="s">
        <v>200</v>
      </c>
      <c r="G15107" s="113">
        <v>1.02501393507314E-4</v>
      </c>
    </row>
    <row r="15108" spans="1:7" x14ac:dyDescent="0.25">
      <c r="A15108" s="108" t="str">
        <f t="shared" si="236"/>
        <v>LV_2007_NATIONAL TOTAL_DIOX</v>
      </c>
      <c r="B15108" s="113" t="s">
        <v>158</v>
      </c>
      <c r="C15108" s="113">
        <v>2007</v>
      </c>
      <c r="D15108" s="113" t="s">
        <v>122</v>
      </c>
      <c r="E15108" s="113" t="s">
        <v>128</v>
      </c>
      <c r="F15108" s="113" t="s">
        <v>200</v>
      </c>
      <c r="G15108" s="150">
        <v>4.4274373854792801E-8</v>
      </c>
    </row>
    <row r="15109" spans="1:7" x14ac:dyDescent="0.25">
      <c r="A15109" s="108" t="str">
        <f t="shared" si="236"/>
        <v>LV_2007_NATIONAL TOTAL_PAH</v>
      </c>
      <c r="B15109" s="113" t="s">
        <v>158</v>
      </c>
      <c r="C15109" s="113">
        <v>2007</v>
      </c>
      <c r="D15109" s="113" t="s">
        <v>122</v>
      </c>
      <c r="E15109" s="113" t="s">
        <v>129</v>
      </c>
      <c r="F15109" s="113" t="s">
        <v>200</v>
      </c>
      <c r="G15109" s="113">
        <v>1.24763429278447E-2</v>
      </c>
    </row>
    <row r="15110" spans="1:7" x14ac:dyDescent="0.25">
      <c r="A15110" s="108" t="str">
        <f t="shared" si="236"/>
        <v>LV_2007_NATIONAL TOTAL_HCB</v>
      </c>
      <c r="B15110" s="113" t="s">
        <v>158</v>
      </c>
      <c r="C15110" s="113">
        <v>2007</v>
      </c>
      <c r="D15110" s="113" t="s">
        <v>122</v>
      </c>
      <c r="E15110" s="113" t="s">
        <v>130</v>
      </c>
      <c r="F15110" s="113" t="s">
        <v>200</v>
      </c>
      <c r="G15110" s="150">
        <v>2.9744322957681002E-7</v>
      </c>
    </row>
    <row r="15111" spans="1:7" x14ac:dyDescent="0.25">
      <c r="A15111" s="108" t="str">
        <f t="shared" si="236"/>
        <v>LV_2007_NATIONAL TOTAL_PCB</v>
      </c>
      <c r="B15111" s="113" t="s">
        <v>158</v>
      </c>
      <c r="C15111" s="113">
        <v>2007</v>
      </c>
      <c r="D15111" s="113" t="s">
        <v>122</v>
      </c>
      <c r="E15111" s="113" t="s">
        <v>259</v>
      </c>
      <c r="F15111" s="113" t="s">
        <v>200</v>
      </c>
      <c r="G15111" s="150">
        <v>6.9558495546351995E-7</v>
      </c>
    </row>
    <row r="15112" spans="1:7" x14ac:dyDescent="0.25">
      <c r="A15112" s="108" t="str">
        <f t="shared" si="236"/>
        <v>LV_2007_1A3(FS)_NOx</v>
      </c>
      <c r="B15112" s="113" t="s">
        <v>158</v>
      </c>
      <c r="C15112" s="113">
        <v>2007</v>
      </c>
      <c r="D15112" s="113" t="s">
        <v>132</v>
      </c>
      <c r="E15112" s="113" t="s">
        <v>199</v>
      </c>
      <c r="F15112" s="113" t="s">
        <v>200</v>
      </c>
      <c r="G15112" s="113">
        <v>22.484390387766702</v>
      </c>
    </row>
    <row r="15113" spans="1:7" x14ac:dyDescent="0.25">
      <c r="A15113" s="108" t="str">
        <f t="shared" si="236"/>
        <v>LV_2007_1A3(FS)_NMVOC</v>
      </c>
      <c r="B15113" s="113" t="s">
        <v>158</v>
      </c>
      <c r="C15113" s="113">
        <v>2007</v>
      </c>
      <c r="D15113" s="113" t="s">
        <v>132</v>
      </c>
      <c r="E15113" s="113" t="s">
        <v>123</v>
      </c>
      <c r="F15113" s="113" t="s">
        <v>200</v>
      </c>
      <c r="G15113" s="113">
        <v>7.1567204194595702</v>
      </c>
    </row>
    <row r="15114" spans="1:7" x14ac:dyDescent="0.25">
      <c r="A15114" s="108" t="str">
        <f t="shared" si="236"/>
        <v>LV_2007_1A3(FS)_SOx</v>
      </c>
      <c r="B15114" s="113" t="s">
        <v>158</v>
      </c>
      <c r="C15114" s="113">
        <v>2007</v>
      </c>
      <c r="D15114" s="113" t="s">
        <v>132</v>
      </c>
      <c r="E15114" s="113" t="s">
        <v>201</v>
      </c>
      <c r="F15114" s="113" t="s">
        <v>200</v>
      </c>
      <c r="G15114" s="113">
        <v>0.109896378372426</v>
      </c>
    </row>
    <row r="15115" spans="1:7" x14ac:dyDescent="0.25">
      <c r="A15115" s="108" t="str">
        <f t="shared" si="236"/>
        <v>LV_2007_1A3(FS)_NH3</v>
      </c>
      <c r="B15115" s="113" t="s">
        <v>158</v>
      </c>
      <c r="C15115" s="113">
        <v>2007</v>
      </c>
      <c r="D15115" s="113" t="s">
        <v>132</v>
      </c>
      <c r="E15115" s="113" t="s">
        <v>124</v>
      </c>
      <c r="F15115" s="113" t="s">
        <v>200</v>
      </c>
      <c r="G15115" s="113">
        <v>0.28982412068271601</v>
      </c>
    </row>
    <row r="15116" spans="1:7" x14ac:dyDescent="0.25">
      <c r="A15116" s="108" t="str">
        <f t="shared" si="236"/>
        <v>LV_2007_1A3(FS)_PM2.5</v>
      </c>
      <c r="B15116" s="113" t="s">
        <v>158</v>
      </c>
      <c r="C15116" s="113">
        <v>2007</v>
      </c>
      <c r="D15116" s="113" t="s">
        <v>132</v>
      </c>
      <c r="E15116" s="113" t="s">
        <v>203</v>
      </c>
      <c r="F15116" s="113" t="s">
        <v>200</v>
      </c>
      <c r="G15116" s="113">
        <v>1.0847272719580601</v>
      </c>
    </row>
    <row r="15117" spans="1:7" x14ac:dyDescent="0.25">
      <c r="A15117" s="108" t="str">
        <f t="shared" si="236"/>
        <v>LV_2007_3D_NOx</v>
      </c>
      <c r="B15117" s="113" t="s">
        <v>158</v>
      </c>
      <c r="C15117" s="113">
        <v>2007</v>
      </c>
      <c r="D15117" s="113" t="s">
        <v>206</v>
      </c>
      <c r="E15117" s="113" t="s">
        <v>199</v>
      </c>
      <c r="F15117" s="113" t="s">
        <v>200</v>
      </c>
      <c r="G15117" s="113">
        <v>2.9811328619651398</v>
      </c>
    </row>
    <row r="15118" spans="1:7" x14ac:dyDescent="0.25">
      <c r="A15118" s="108" t="str">
        <f t="shared" si="236"/>
        <v>LV_2008_NATIONAL TOTAL_NOx</v>
      </c>
      <c r="B15118" s="113" t="s">
        <v>158</v>
      </c>
      <c r="C15118" s="113">
        <v>2008</v>
      </c>
      <c r="D15118" s="113" t="s">
        <v>122</v>
      </c>
      <c r="E15118" s="113" t="s">
        <v>199</v>
      </c>
      <c r="F15118" s="113" t="s">
        <v>200</v>
      </c>
      <c r="G15118" s="113">
        <v>44.077059914598003</v>
      </c>
    </row>
    <row r="15119" spans="1:7" x14ac:dyDescent="0.25">
      <c r="A15119" s="108" t="str">
        <f t="shared" si="236"/>
        <v>LV_2008_NATIONAL TOTAL_NMVOC</v>
      </c>
      <c r="B15119" s="113" t="s">
        <v>158</v>
      </c>
      <c r="C15119" s="113">
        <v>2008</v>
      </c>
      <c r="D15119" s="113" t="s">
        <v>122</v>
      </c>
      <c r="E15119" s="113" t="s">
        <v>123</v>
      </c>
      <c r="F15119" s="113" t="s">
        <v>200</v>
      </c>
      <c r="G15119" s="113">
        <v>43.656863598041099</v>
      </c>
    </row>
    <row r="15120" spans="1:7" x14ac:dyDescent="0.25">
      <c r="A15120" s="108" t="str">
        <f t="shared" si="236"/>
        <v>LV_2008_NATIONAL TOTAL_SOx</v>
      </c>
      <c r="B15120" s="113" t="s">
        <v>158</v>
      </c>
      <c r="C15120" s="113">
        <v>2008</v>
      </c>
      <c r="D15120" s="113" t="s">
        <v>122</v>
      </c>
      <c r="E15120" s="113" t="s">
        <v>201</v>
      </c>
      <c r="F15120" s="113" t="s">
        <v>200</v>
      </c>
      <c r="G15120" s="113">
        <v>6.5967148741910204</v>
      </c>
    </row>
    <row r="15121" spans="1:7" x14ac:dyDescent="0.25">
      <c r="A15121" s="108" t="str">
        <f t="shared" si="236"/>
        <v>LV_2008_NATIONAL TOTAL_NH3</v>
      </c>
      <c r="B15121" s="113" t="s">
        <v>158</v>
      </c>
      <c r="C15121" s="113">
        <v>2008</v>
      </c>
      <c r="D15121" s="113" t="s">
        <v>122</v>
      </c>
      <c r="E15121" s="113" t="s">
        <v>124</v>
      </c>
      <c r="F15121" s="113" t="s">
        <v>200</v>
      </c>
      <c r="G15121" s="113">
        <v>15.000869223695201</v>
      </c>
    </row>
    <row r="15122" spans="1:7" x14ac:dyDescent="0.25">
      <c r="A15122" s="108" t="str">
        <f t="shared" si="236"/>
        <v>LV_2008_NATIONAL TOTAL_PM2.5</v>
      </c>
      <c r="B15122" s="113" t="s">
        <v>158</v>
      </c>
      <c r="C15122" s="113">
        <v>2008</v>
      </c>
      <c r="D15122" s="113" t="s">
        <v>122</v>
      </c>
      <c r="E15122" s="113" t="s">
        <v>203</v>
      </c>
      <c r="F15122" s="113" t="s">
        <v>200</v>
      </c>
      <c r="G15122" s="113">
        <v>25.147735078734499</v>
      </c>
    </row>
    <row r="15123" spans="1:7" x14ac:dyDescent="0.25">
      <c r="A15123" s="108" t="str">
        <f t="shared" si="236"/>
        <v>LV_2008_NATIONAL TOTAL_Pb</v>
      </c>
      <c r="B15123" s="113" t="s">
        <v>158</v>
      </c>
      <c r="C15123" s="113">
        <v>2008</v>
      </c>
      <c r="D15123" s="113" t="s">
        <v>122</v>
      </c>
      <c r="E15123" s="113" t="s">
        <v>125</v>
      </c>
      <c r="F15123" s="113" t="s">
        <v>200</v>
      </c>
      <c r="G15123" s="113">
        <v>0.16387500645525699</v>
      </c>
    </row>
    <row r="15124" spans="1:7" x14ac:dyDescent="0.25">
      <c r="A15124" s="108" t="str">
        <f t="shared" si="236"/>
        <v>LV_2008_NATIONAL TOTAL_Cd</v>
      </c>
      <c r="B15124" s="113" t="s">
        <v>158</v>
      </c>
      <c r="C15124" s="113">
        <v>2008</v>
      </c>
      <c r="D15124" s="113" t="s">
        <v>122</v>
      </c>
      <c r="E15124" s="113" t="s">
        <v>126</v>
      </c>
      <c r="F15124" s="113" t="s">
        <v>200</v>
      </c>
      <c r="G15124" s="113">
        <v>1.0051873873011799E-3</v>
      </c>
    </row>
    <row r="15125" spans="1:7" x14ac:dyDescent="0.25">
      <c r="A15125" s="108" t="str">
        <f t="shared" si="236"/>
        <v>LV_2008_NATIONAL TOTAL_Hg</v>
      </c>
      <c r="B15125" s="113" t="s">
        <v>158</v>
      </c>
      <c r="C15125" s="113">
        <v>2008</v>
      </c>
      <c r="D15125" s="113" t="s">
        <v>122</v>
      </c>
      <c r="E15125" s="113" t="s">
        <v>127</v>
      </c>
      <c r="F15125" s="113" t="s">
        <v>200</v>
      </c>
      <c r="G15125" s="150">
        <v>8.4627477161614801E-5</v>
      </c>
    </row>
    <row r="15126" spans="1:7" x14ac:dyDescent="0.25">
      <c r="A15126" s="108" t="str">
        <f t="shared" si="236"/>
        <v>LV_2008_NATIONAL TOTAL_DIOX</v>
      </c>
      <c r="B15126" s="113" t="s">
        <v>158</v>
      </c>
      <c r="C15126" s="113">
        <v>2008</v>
      </c>
      <c r="D15126" s="113" t="s">
        <v>122</v>
      </c>
      <c r="E15126" s="113" t="s">
        <v>128</v>
      </c>
      <c r="F15126" s="113" t="s">
        <v>200</v>
      </c>
      <c r="G15126" s="150">
        <v>2.9744664891740301E-8</v>
      </c>
    </row>
    <row r="15127" spans="1:7" x14ac:dyDescent="0.25">
      <c r="A15127" s="108" t="str">
        <f t="shared" si="236"/>
        <v>LV_2008_NATIONAL TOTAL_PAH</v>
      </c>
      <c r="B15127" s="113" t="s">
        <v>158</v>
      </c>
      <c r="C15127" s="113">
        <v>2008</v>
      </c>
      <c r="D15127" s="113" t="s">
        <v>122</v>
      </c>
      <c r="E15127" s="113" t="s">
        <v>129</v>
      </c>
      <c r="F15127" s="113" t="s">
        <v>200</v>
      </c>
      <c r="G15127" s="113">
        <v>1.2062166458478501E-2</v>
      </c>
    </row>
    <row r="15128" spans="1:7" x14ac:dyDescent="0.25">
      <c r="A15128" s="108" t="str">
        <f t="shared" si="236"/>
        <v>LV_2008_NATIONAL TOTAL_HCB</v>
      </c>
      <c r="B15128" s="113" t="s">
        <v>158</v>
      </c>
      <c r="C15128" s="113">
        <v>2008</v>
      </c>
      <c r="D15128" s="113" t="s">
        <v>122</v>
      </c>
      <c r="E15128" s="113" t="s">
        <v>130</v>
      </c>
      <c r="F15128" s="113" t="s">
        <v>200</v>
      </c>
      <c r="G15128" s="150">
        <v>2.5028041184487402E-7</v>
      </c>
    </row>
    <row r="15129" spans="1:7" x14ac:dyDescent="0.25">
      <c r="A15129" s="108" t="str">
        <f t="shared" si="236"/>
        <v>LV_2008_NATIONAL TOTAL_PCB</v>
      </c>
      <c r="B15129" s="113" t="s">
        <v>158</v>
      </c>
      <c r="C15129" s="113">
        <v>2008</v>
      </c>
      <c r="D15129" s="113" t="s">
        <v>122</v>
      </c>
      <c r="E15129" s="113" t="s">
        <v>259</v>
      </c>
      <c r="F15129" s="113" t="s">
        <v>200</v>
      </c>
      <c r="G15129" s="150">
        <v>6.6777977129164697E-7</v>
      </c>
    </row>
    <row r="15130" spans="1:7" x14ac:dyDescent="0.25">
      <c r="A15130" s="108" t="str">
        <f t="shared" si="236"/>
        <v>LV_2008_1A3(FS)_NOx</v>
      </c>
      <c r="B15130" s="113" t="s">
        <v>158</v>
      </c>
      <c r="C15130" s="113">
        <v>2008</v>
      </c>
      <c r="D15130" s="113" t="s">
        <v>132</v>
      </c>
      <c r="E15130" s="113" t="s">
        <v>199</v>
      </c>
      <c r="F15130" s="113" t="s">
        <v>200</v>
      </c>
      <c r="G15130" s="113">
        <v>19.9811943474764</v>
      </c>
    </row>
    <row r="15131" spans="1:7" x14ac:dyDescent="0.25">
      <c r="A15131" s="108" t="str">
        <f t="shared" si="236"/>
        <v>LV_2008_1A3(FS)_NMVOC</v>
      </c>
      <c r="B15131" s="113" t="s">
        <v>158</v>
      </c>
      <c r="C15131" s="113">
        <v>2008</v>
      </c>
      <c r="D15131" s="113" t="s">
        <v>132</v>
      </c>
      <c r="E15131" s="113" t="s">
        <v>123</v>
      </c>
      <c r="F15131" s="113" t="s">
        <v>200</v>
      </c>
      <c r="G15131" s="113">
        <v>5.8542766714563497</v>
      </c>
    </row>
    <row r="15132" spans="1:7" x14ac:dyDescent="0.25">
      <c r="A15132" s="108" t="str">
        <f t="shared" si="236"/>
        <v>LV_2008_1A3(FS)_SOx</v>
      </c>
      <c r="B15132" s="113" t="s">
        <v>158</v>
      </c>
      <c r="C15132" s="113">
        <v>2008</v>
      </c>
      <c r="D15132" s="113" t="s">
        <v>132</v>
      </c>
      <c r="E15132" s="113" t="s">
        <v>201</v>
      </c>
      <c r="F15132" s="113" t="s">
        <v>200</v>
      </c>
      <c r="G15132" s="113">
        <v>0.10341220422915701</v>
      </c>
    </row>
    <row r="15133" spans="1:7" x14ac:dyDescent="0.25">
      <c r="A15133" s="108" t="str">
        <f t="shared" si="236"/>
        <v>LV_2008_1A3(FS)_NH3</v>
      </c>
      <c r="B15133" s="113" t="s">
        <v>158</v>
      </c>
      <c r="C15133" s="113">
        <v>2008</v>
      </c>
      <c r="D15133" s="113" t="s">
        <v>132</v>
      </c>
      <c r="E15133" s="113" t="s">
        <v>124</v>
      </c>
      <c r="F15133" s="113" t="s">
        <v>200</v>
      </c>
      <c r="G15133" s="113">
        <v>0.27604409677240299</v>
      </c>
    </row>
    <row r="15134" spans="1:7" x14ac:dyDescent="0.25">
      <c r="A15134" s="108" t="str">
        <f t="shared" si="236"/>
        <v>LV_2008_1A3(FS)_PM2.5</v>
      </c>
      <c r="B15134" s="113" t="s">
        <v>158</v>
      </c>
      <c r="C15134" s="113">
        <v>2008</v>
      </c>
      <c r="D15134" s="113" t="s">
        <v>132</v>
      </c>
      <c r="E15134" s="113" t="s">
        <v>203</v>
      </c>
      <c r="F15134" s="113" t="s">
        <v>200</v>
      </c>
      <c r="G15134" s="113">
        <v>0.97920032975906202</v>
      </c>
    </row>
    <row r="15135" spans="1:7" x14ac:dyDescent="0.25">
      <c r="A15135" s="108" t="str">
        <f t="shared" si="236"/>
        <v>LV_2008_3D_NOx</v>
      </c>
      <c r="B15135" s="113" t="s">
        <v>158</v>
      </c>
      <c r="C15135" s="113">
        <v>2008</v>
      </c>
      <c r="D15135" s="113" t="s">
        <v>206</v>
      </c>
      <c r="E15135" s="113" t="s">
        <v>199</v>
      </c>
      <c r="F15135" s="113" t="s">
        <v>200</v>
      </c>
      <c r="G15135" s="113">
        <v>2.9947798870245799</v>
      </c>
    </row>
    <row r="15136" spans="1:7" x14ac:dyDescent="0.25">
      <c r="A15136" s="108" t="str">
        <f t="shared" si="236"/>
        <v>LV_2009_NATIONAL TOTAL_NOx</v>
      </c>
      <c r="B15136" s="113" t="s">
        <v>158</v>
      </c>
      <c r="C15136" s="113">
        <v>2009</v>
      </c>
      <c r="D15136" s="113" t="s">
        <v>122</v>
      </c>
      <c r="E15136" s="113" t="s">
        <v>199</v>
      </c>
      <c r="F15136" s="113" t="s">
        <v>200</v>
      </c>
      <c r="G15136" s="113">
        <v>41.060941176830802</v>
      </c>
    </row>
    <row r="15137" spans="1:7" x14ac:dyDescent="0.25">
      <c r="A15137" s="108" t="str">
        <f t="shared" si="236"/>
        <v>LV_2009_NATIONAL TOTAL_NMVOC</v>
      </c>
      <c r="B15137" s="113" t="s">
        <v>158</v>
      </c>
      <c r="C15137" s="113">
        <v>2009</v>
      </c>
      <c r="D15137" s="113" t="s">
        <v>122</v>
      </c>
      <c r="E15137" s="113" t="s">
        <v>123</v>
      </c>
      <c r="F15137" s="113" t="s">
        <v>200</v>
      </c>
      <c r="G15137" s="113">
        <v>42.656280653129997</v>
      </c>
    </row>
    <row r="15138" spans="1:7" x14ac:dyDescent="0.25">
      <c r="A15138" s="108" t="str">
        <f t="shared" si="236"/>
        <v>LV_2009_NATIONAL TOTAL_SOx</v>
      </c>
      <c r="B15138" s="113" t="s">
        <v>158</v>
      </c>
      <c r="C15138" s="113">
        <v>2009</v>
      </c>
      <c r="D15138" s="113" t="s">
        <v>122</v>
      </c>
      <c r="E15138" s="113" t="s">
        <v>201</v>
      </c>
      <c r="F15138" s="113" t="s">
        <v>200</v>
      </c>
      <c r="G15138" s="113">
        <v>6.6387321216253596</v>
      </c>
    </row>
    <row r="15139" spans="1:7" x14ac:dyDescent="0.25">
      <c r="A15139" s="108" t="str">
        <f t="shared" si="236"/>
        <v>LV_2009_NATIONAL TOTAL_NH3</v>
      </c>
      <c r="B15139" s="113" t="s">
        <v>158</v>
      </c>
      <c r="C15139" s="113">
        <v>2009</v>
      </c>
      <c r="D15139" s="113" t="s">
        <v>122</v>
      </c>
      <c r="E15139" s="113" t="s">
        <v>124</v>
      </c>
      <c r="F15139" s="113" t="s">
        <v>200</v>
      </c>
      <c r="G15139" s="113">
        <v>15.533677711911499</v>
      </c>
    </row>
    <row r="15140" spans="1:7" x14ac:dyDescent="0.25">
      <c r="A15140" s="108" t="str">
        <f t="shared" si="236"/>
        <v>LV_2009_NATIONAL TOTAL_PM2.5</v>
      </c>
      <c r="B15140" s="113" t="s">
        <v>158</v>
      </c>
      <c r="C15140" s="113">
        <v>2009</v>
      </c>
      <c r="D15140" s="113" t="s">
        <v>122</v>
      </c>
      <c r="E15140" s="113" t="s">
        <v>203</v>
      </c>
      <c r="F15140" s="113" t="s">
        <v>200</v>
      </c>
      <c r="G15140" s="113">
        <v>26.768148282847399</v>
      </c>
    </row>
    <row r="15141" spans="1:7" x14ac:dyDescent="0.25">
      <c r="A15141" s="108" t="str">
        <f t="shared" si="236"/>
        <v>LV_2009_NATIONAL TOTAL_Pb</v>
      </c>
      <c r="B15141" s="113" t="s">
        <v>158</v>
      </c>
      <c r="C15141" s="113">
        <v>2009</v>
      </c>
      <c r="D15141" s="113" t="s">
        <v>122</v>
      </c>
      <c r="E15141" s="113" t="s">
        <v>125</v>
      </c>
      <c r="F15141" s="113" t="s">
        <v>200</v>
      </c>
      <c r="G15141" s="113">
        <v>0.13703470858851699</v>
      </c>
    </row>
    <row r="15142" spans="1:7" x14ac:dyDescent="0.25">
      <c r="A15142" s="108" t="str">
        <f t="shared" si="236"/>
        <v>LV_2009_NATIONAL TOTAL_Cd</v>
      </c>
      <c r="B15142" s="113" t="s">
        <v>158</v>
      </c>
      <c r="C15142" s="113">
        <v>2009</v>
      </c>
      <c r="D15142" s="113" t="s">
        <v>122</v>
      </c>
      <c r="E15142" s="113" t="s">
        <v>126</v>
      </c>
      <c r="F15142" s="113" t="s">
        <v>200</v>
      </c>
      <c r="G15142" s="113">
        <v>1.01386275814346E-3</v>
      </c>
    </row>
    <row r="15143" spans="1:7" x14ac:dyDescent="0.25">
      <c r="A15143" s="108" t="str">
        <f t="shared" si="236"/>
        <v>LV_2009_NATIONAL TOTAL_Hg</v>
      </c>
      <c r="B15143" s="113" t="s">
        <v>158</v>
      </c>
      <c r="C15143" s="113">
        <v>2009</v>
      </c>
      <c r="D15143" s="113" t="s">
        <v>122</v>
      </c>
      <c r="E15143" s="113" t="s">
        <v>127</v>
      </c>
      <c r="F15143" s="113" t="s">
        <v>200</v>
      </c>
      <c r="G15143" s="150">
        <v>7.8693168371857106E-5</v>
      </c>
    </row>
    <row r="15144" spans="1:7" x14ac:dyDescent="0.25">
      <c r="A15144" s="108" t="str">
        <f t="shared" si="236"/>
        <v>LV_2009_NATIONAL TOTAL_DIOX</v>
      </c>
      <c r="B15144" s="113" t="s">
        <v>158</v>
      </c>
      <c r="C15144" s="113">
        <v>2009</v>
      </c>
      <c r="D15144" s="113" t="s">
        <v>122</v>
      </c>
      <c r="E15144" s="113" t="s">
        <v>128</v>
      </c>
      <c r="F15144" s="113" t="s">
        <v>200</v>
      </c>
      <c r="G15144" s="150">
        <v>3.1327461850532197E-8</v>
      </c>
    </row>
    <row r="15145" spans="1:7" x14ac:dyDescent="0.25">
      <c r="A15145" s="108" t="str">
        <f t="shared" si="236"/>
        <v>LV_2009_NATIONAL TOTAL_PAH</v>
      </c>
      <c r="B15145" s="113" t="s">
        <v>158</v>
      </c>
      <c r="C15145" s="113">
        <v>2009</v>
      </c>
      <c r="D15145" s="113" t="s">
        <v>122</v>
      </c>
      <c r="E15145" s="113" t="s">
        <v>129</v>
      </c>
      <c r="F15145" s="113" t="s">
        <v>200</v>
      </c>
      <c r="G15145" s="113">
        <v>1.32854929793043E-2</v>
      </c>
    </row>
    <row r="15146" spans="1:7" x14ac:dyDescent="0.25">
      <c r="A15146" s="108" t="str">
        <f t="shared" si="236"/>
        <v>LV_2009_NATIONAL TOTAL_HCB</v>
      </c>
      <c r="B15146" s="113" t="s">
        <v>158</v>
      </c>
      <c r="C15146" s="113">
        <v>2009</v>
      </c>
      <c r="D15146" s="113" t="s">
        <v>122</v>
      </c>
      <c r="E15146" s="113" t="s">
        <v>130</v>
      </c>
      <c r="F15146" s="113" t="s">
        <v>200</v>
      </c>
      <c r="G15146" s="150">
        <v>2.9565141296183902E-7</v>
      </c>
    </row>
    <row r="15147" spans="1:7" x14ac:dyDescent="0.25">
      <c r="A15147" s="108" t="str">
        <f t="shared" si="236"/>
        <v>LV_2009_NATIONAL TOTAL_PCB</v>
      </c>
      <c r="B15147" s="113" t="s">
        <v>158</v>
      </c>
      <c r="C15147" s="113">
        <v>2009</v>
      </c>
      <c r="D15147" s="113" t="s">
        <v>122</v>
      </c>
      <c r="E15147" s="113" t="s">
        <v>259</v>
      </c>
      <c r="F15147" s="113" t="s">
        <v>200</v>
      </c>
      <c r="G15147" s="150">
        <v>5.2297706114227498E-7</v>
      </c>
    </row>
    <row r="15148" spans="1:7" x14ac:dyDescent="0.25">
      <c r="A15148" s="108" t="str">
        <f t="shared" si="236"/>
        <v>LV_2009_1A3(FS)_NOx</v>
      </c>
      <c r="B15148" s="113" t="s">
        <v>158</v>
      </c>
      <c r="C15148" s="113">
        <v>2009</v>
      </c>
      <c r="D15148" s="113" t="s">
        <v>132</v>
      </c>
      <c r="E15148" s="113" t="s">
        <v>199</v>
      </c>
      <c r="F15148" s="113" t="s">
        <v>200</v>
      </c>
      <c r="G15148" s="113">
        <v>16.437005280727401</v>
      </c>
    </row>
    <row r="15149" spans="1:7" x14ac:dyDescent="0.25">
      <c r="A15149" s="108" t="str">
        <f t="shared" si="236"/>
        <v>LV_2009_1A3(FS)_NMVOC</v>
      </c>
      <c r="B15149" s="113" t="s">
        <v>158</v>
      </c>
      <c r="C15149" s="113">
        <v>2009</v>
      </c>
      <c r="D15149" s="113" t="s">
        <v>132</v>
      </c>
      <c r="E15149" s="113" t="s">
        <v>123</v>
      </c>
      <c r="F15149" s="113" t="s">
        <v>200</v>
      </c>
      <c r="G15149" s="113">
        <v>4.7035238323192097</v>
      </c>
    </row>
    <row r="15150" spans="1:7" x14ac:dyDescent="0.25">
      <c r="A15150" s="108" t="str">
        <f t="shared" si="236"/>
        <v>LV_2009_1A3(FS)_SOx</v>
      </c>
      <c r="B15150" s="113" t="s">
        <v>158</v>
      </c>
      <c r="C15150" s="113">
        <v>2009</v>
      </c>
      <c r="D15150" s="113" t="s">
        <v>132</v>
      </c>
      <c r="E15150" s="113" t="s">
        <v>201</v>
      </c>
      <c r="F15150" s="113" t="s">
        <v>200</v>
      </c>
      <c r="G15150" s="113">
        <v>1.8005808729088399E-2</v>
      </c>
    </row>
    <row r="15151" spans="1:7" x14ac:dyDescent="0.25">
      <c r="A15151" s="108" t="str">
        <f t="shared" si="236"/>
        <v>LV_2009_1A3(FS)_NH3</v>
      </c>
      <c r="B15151" s="113" t="s">
        <v>158</v>
      </c>
      <c r="C15151" s="113">
        <v>2009</v>
      </c>
      <c r="D15151" s="113" t="s">
        <v>132</v>
      </c>
      <c r="E15151" s="113" t="s">
        <v>124</v>
      </c>
      <c r="F15151" s="113" t="s">
        <v>200</v>
      </c>
      <c r="G15151" s="113">
        <v>0.24496025683672101</v>
      </c>
    </row>
    <row r="15152" spans="1:7" x14ac:dyDescent="0.25">
      <c r="A15152" s="108" t="str">
        <f t="shared" si="236"/>
        <v>LV_2009_1A3(FS)_PM2.5</v>
      </c>
      <c r="B15152" s="113" t="s">
        <v>158</v>
      </c>
      <c r="C15152" s="113">
        <v>2009</v>
      </c>
      <c r="D15152" s="113" t="s">
        <v>132</v>
      </c>
      <c r="E15152" s="113" t="s">
        <v>203</v>
      </c>
      <c r="F15152" s="113" t="s">
        <v>200</v>
      </c>
      <c r="G15152" s="113">
        <v>0.84175775585146395</v>
      </c>
    </row>
    <row r="15153" spans="1:7" x14ac:dyDescent="0.25">
      <c r="A15153" s="108" t="str">
        <f t="shared" si="236"/>
        <v>LV_2009_3D_NOx</v>
      </c>
      <c r="B15153" s="113" t="s">
        <v>158</v>
      </c>
      <c r="C15153" s="113">
        <v>2009</v>
      </c>
      <c r="D15153" s="113" t="s">
        <v>206</v>
      </c>
      <c r="E15153" s="113" t="s">
        <v>199</v>
      </c>
      <c r="F15153" s="113" t="s">
        <v>200</v>
      </c>
      <c r="G15153" s="113">
        <v>3.16025295775944</v>
      </c>
    </row>
    <row r="15154" spans="1:7" x14ac:dyDescent="0.25">
      <c r="A15154" s="108" t="str">
        <f t="shared" si="236"/>
        <v>LV_2010_NATIONAL TOTAL_NOx</v>
      </c>
      <c r="B15154" s="113" t="s">
        <v>158</v>
      </c>
      <c r="C15154" s="113">
        <v>2010</v>
      </c>
      <c r="D15154" s="113" t="s">
        <v>122</v>
      </c>
      <c r="E15154" s="113" t="s">
        <v>199</v>
      </c>
      <c r="F15154" s="113" t="s">
        <v>200</v>
      </c>
      <c r="G15154" s="113">
        <v>42.184953366220803</v>
      </c>
    </row>
    <row r="15155" spans="1:7" x14ac:dyDescent="0.25">
      <c r="A15155" s="108" t="str">
        <f t="shared" si="236"/>
        <v>LV_2010_NATIONAL TOTAL_NMVOC</v>
      </c>
      <c r="B15155" s="113" t="s">
        <v>158</v>
      </c>
      <c r="C15155" s="113">
        <v>2010</v>
      </c>
      <c r="D15155" s="113" t="s">
        <v>122</v>
      </c>
      <c r="E15155" s="113" t="s">
        <v>123</v>
      </c>
      <c r="F15155" s="113" t="s">
        <v>200</v>
      </c>
      <c r="G15155" s="113">
        <v>39.333851580994903</v>
      </c>
    </row>
    <row r="15156" spans="1:7" x14ac:dyDescent="0.25">
      <c r="A15156" s="108" t="str">
        <f t="shared" si="236"/>
        <v>LV_2010_NATIONAL TOTAL_SOx</v>
      </c>
      <c r="B15156" s="113" t="s">
        <v>158</v>
      </c>
      <c r="C15156" s="113">
        <v>2010</v>
      </c>
      <c r="D15156" s="113" t="s">
        <v>122</v>
      </c>
      <c r="E15156" s="113" t="s">
        <v>201</v>
      </c>
      <c r="F15156" s="113" t="s">
        <v>200</v>
      </c>
      <c r="G15156" s="113">
        <v>4.3335536694455499</v>
      </c>
    </row>
    <row r="15157" spans="1:7" x14ac:dyDescent="0.25">
      <c r="A15157" s="108" t="str">
        <f t="shared" si="236"/>
        <v>LV_2010_NATIONAL TOTAL_NH3</v>
      </c>
      <c r="B15157" s="113" t="s">
        <v>158</v>
      </c>
      <c r="C15157" s="113">
        <v>2010</v>
      </c>
      <c r="D15157" s="113" t="s">
        <v>122</v>
      </c>
      <c r="E15157" s="113" t="s">
        <v>124</v>
      </c>
      <c r="F15157" s="113" t="s">
        <v>200</v>
      </c>
      <c r="G15157" s="113">
        <v>15.191097043008099</v>
      </c>
    </row>
    <row r="15158" spans="1:7" x14ac:dyDescent="0.25">
      <c r="A15158" s="108" t="str">
        <f t="shared" si="236"/>
        <v>LV_2010_NATIONAL TOTAL_PM2.5</v>
      </c>
      <c r="B15158" s="113" t="s">
        <v>158</v>
      </c>
      <c r="C15158" s="113">
        <v>2010</v>
      </c>
      <c r="D15158" s="113" t="s">
        <v>122</v>
      </c>
      <c r="E15158" s="113" t="s">
        <v>203</v>
      </c>
      <c r="F15158" s="113" t="s">
        <v>200</v>
      </c>
      <c r="G15158" s="113">
        <v>20.887916333699401</v>
      </c>
    </row>
    <row r="15159" spans="1:7" x14ac:dyDescent="0.25">
      <c r="A15159" s="108" t="str">
        <f t="shared" si="236"/>
        <v>LV_2010_NATIONAL TOTAL_Pb</v>
      </c>
      <c r="B15159" s="113" t="s">
        <v>158</v>
      </c>
      <c r="C15159" s="113">
        <v>2010</v>
      </c>
      <c r="D15159" s="113" t="s">
        <v>122</v>
      </c>
      <c r="E15159" s="113" t="s">
        <v>125</v>
      </c>
      <c r="F15159" s="113" t="s">
        <v>200</v>
      </c>
      <c r="G15159" s="113">
        <v>0.165012400188845</v>
      </c>
    </row>
    <row r="15160" spans="1:7" x14ac:dyDescent="0.25">
      <c r="A15160" s="108" t="str">
        <f t="shared" si="236"/>
        <v>LV_2010_NATIONAL TOTAL_Cd</v>
      </c>
      <c r="B15160" s="113" t="s">
        <v>158</v>
      </c>
      <c r="C15160" s="113">
        <v>2010</v>
      </c>
      <c r="D15160" s="113" t="s">
        <v>122</v>
      </c>
      <c r="E15160" s="113" t="s">
        <v>126</v>
      </c>
      <c r="F15160" s="113" t="s">
        <v>200</v>
      </c>
      <c r="G15160" s="113">
        <v>9.9265754793977394E-4</v>
      </c>
    </row>
    <row r="15161" spans="1:7" x14ac:dyDescent="0.25">
      <c r="A15161" s="108" t="str">
        <f t="shared" si="236"/>
        <v>LV_2010_NATIONAL TOTAL_Hg</v>
      </c>
      <c r="B15161" s="113" t="s">
        <v>158</v>
      </c>
      <c r="C15161" s="113">
        <v>2010</v>
      </c>
      <c r="D15161" s="113" t="s">
        <v>122</v>
      </c>
      <c r="E15161" s="113" t="s">
        <v>127</v>
      </c>
      <c r="F15161" s="113" t="s">
        <v>200</v>
      </c>
      <c r="G15161" s="150">
        <v>8.47193099300681E-5</v>
      </c>
    </row>
    <row r="15162" spans="1:7" x14ac:dyDescent="0.25">
      <c r="A15162" s="108" t="str">
        <f t="shared" si="236"/>
        <v>LV_2010_NATIONAL TOTAL_DIOX</v>
      </c>
      <c r="B15162" s="113" t="s">
        <v>158</v>
      </c>
      <c r="C15162" s="113">
        <v>2010</v>
      </c>
      <c r="D15162" s="113" t="s">
        <v>122</v>
      </c>
      <c r="E15162" s="113" t="s">
        <v>128</v>
      </c>
      <c r="F15162" s="113" t="s">
        <v>200</v>
      </c>
      <c r="G15162" s="150">
        <v>2.4888791052874101E-8</v>
      </c>
    </row>
    <row r="15163" spans="1:7" x14ac:dyDescent="0.25">
      <c r="A15163" s="108" t="str">
        <f t="shared" si="236"/>
        <v>LV_2010_NATIONAL TOTAL_PAH</v>
      </c>
      <c r="B15163" s="113" t="s">
        <v>158</v>
      </c>
      <c r="C15163" s="113">
        <v>2010</v>
      </c>
      <c r="D15163" s="113" t="s">
        <v>122</v>
      </c>
      <c r="E15163" s="113" t="s">
        <v>129</v>
      </c>
      <c r="F15163" s="113" t="s">
        <v>200</v>
      </c>
      <c r="G15163" s="113">
        <v>1.0158591688393901E-2</v>
      </c>
    </row>
    <row r="15164" spans="1:7" x14ac:dyDescent="0.25">
      <c r="A15164" s="108" t="str">
        <f t="shared" si="236"/>
        <v>LV_2010_NATIONAL TOTAL_HCB</v>
      </c>
      <c r="B15164" s="113" t="s">
        <v>158</v>
      </c>
      <c r="C15164" s="113">
        <v>2010</v>
      </c>
      <c r="D15164" s="113" t="s">
        <v>122</v>
      </c>
      <c r="E15164" s="113" t="s">
        <v>130</v>
      </c>
      <c r="F15164" s="113" t="s">
        <v>200</v>
      </c>
      <c r="G15164" s="150">
        <v>2.9199707332141702E-7</v>
      </c>
    </row>
    <row r="15165" spans="1:7" x14ac:dyDescent="0.25">
      <c r="A15165" s="108" t="str">
        <f t="shared" si="236"/>
        <v>LV_2010_NATIONAL TOTAL_PCB</v>
      </c>
      <c r="B15165" s="113" t="s">
        <v>158</v>
      </c>
      <c r="C15165" s="113">
        <v>2010</v>
      </c>
      <c r="D15165" s="113" t="s">
        <v>122</v>
      </c>
      <c r="E15165" s="113" t="s">
        <v>259</v>
      </c>
      <c r="F15165" s="113" t="s">
        <v>200</v>
      </c>
      <c r="G15165" s="150">
        <v>4.3870507005835702E-7</v>
      </c>
    </row>
    <row r="15166" spans="1:7" x14ac:dyDescent="0.25">
      <c r="A15166" s="108" t="str">
        <f t="shared" si="236"/>
        <v>LV_2010_1A3(FS)_NOx</v>
      </c>
      <c r="B15166" s="113" t="s">
        <v>158</v>
      </c>
      <c r="C15166" s="113">
        <v>2010</v>
      </c>
      <c r="D15166" s="113" t="s">
        <v>132</v>
      </c>
      <c r="E15166" s="113" t="s">
        <v>199</v>
      </c>
      <c r="F15166" s="113" t="s">
        <v>200</v>
      </c>
      <c r="G15166" s="113">
        <v>17.0571245516694</v>
      </c>
    </row>
    <row r="15167" spans="1:7" x14ac:dyDescent="0.25">
      <c r="A15167" s="108" t="str">
        <f t="shared" si="236"/>
        <v>LV_2010_1A3(FS)_NMVOC</v>
      </c>
      <c r="B15167" s="113" t="s">
        <v>158</v>
      </c>
      <c r="C15167" s="113">
        <v>2010</v>
      </c>
      <c r="D15167" s="113" t="s">
        <v>132</v>
      </c>
      <c r="E15167" s="113" t="s">
        <v>123</v>
      </c>
      <c r="F15167" s="113" t="s">
        <v>200</v>
      </c>
      <c r="G15167" s="113">
        <v>4.2488393469917103</v>
      </c>
    </row>
    <row r="15168" spans="1:7" x14ac:dyDescent="0.25">
      <c r="A15168" s="108" t="str">
        <f t="shared" si="236"/>
        <v>LV_2010_1A3(FS)_SOx</v>
      </c>
      <c r="B15168" s="113" t="s">
        <v>158</v>
      </c>
      <c r="C15168" s="113">
        <v>2010</v>
      </c>
      <c r="D15168" s="113" t="s">
        <v>132</v>
      </c>
      <c r="E15168" s="113" t="s">
        <v>201</v>
      </c>
      <c r="F15168" s="113" t="s">
        <v>200</v>
      </c>
      <c r="G15168" s="113">
        <v>1.85067455978511E-2</v>
      </c>
    </row>
    <row r="15169" spans="1:7" x14ac:dyDescent="0.25">
      <c r="A15169" s="108" t="str">
        <f t="shared" si="236"/>
        <v>LV_2010_1A3(FS)_NH3</v>
      </c>
      <c r="B15169" s="113" t="s">
        <v>158</v>
      </c>
      <c r="C15169" s="113">
        <v>2010</v>
      </c>
      <c r="D15169" s="113" t="s">
        <v>132</v>
      </c>
      <c r="E15169" s="113" t="s">
        <v>124</v>
      </c>
      <c r="F15169" s="113" t="s">
        <v>200</v>
      </c>
      <c r="G15169" s="113">
        <v>0.23973141318187599</v>
      </c>
    </row>
    <row r="15170" spans="1:7" x14ac:dyDescent="0.25">
      <c r="A15170" s="108" t="str">
        <f t="shared" ref="A15170:A15233" si="237">CONCATENATE(B15170,"_",C15170,"_",D15170,"_",E15170)</f>
        <v>LV_2010_1A3(FS)_PM2.5</v>
      </c>
      <c r="B15170" s="113" t="s">
        <v>158</v>
      </c>
      <c r="C15170" s="113">
        <v>2010</v>
      </c>
      <c r="D15170" s="113" t="s">
        <v>132</v>
      </c>
      <c r="E15170" s="113" t="s">
        <v>203</v>
      </c>
      <c r="F15170" s="113" t="s">
        <v>200</v>
      </c>
      <c r="G15170" s="113">
        <v>0.88479635952897095</v>
      </c>
    </row>
    <row r="15171" spans="1:7" x14ac:dyDescent="0.25">
      <c r="A15171" s="108" t="str">
        <f t="shared" si="237"/>
        <v>LV_2010_3D_NOx</v>
      </c>
      <c r="B15171" s="113" t="s">
        <v>158</v>
      </c>
      <c r="C15171" s="113">
        <v>2010</v>
      </c>
      <c r="D15171" s="113" t="s">
        <v>206</v>
      </c>
      <c r="E15171" s="113" t="s">
        <v>199</v>
      </c>
      <c r="F15171" s="113" t="s">
        <v>200</v>
      </c>
      <c r="G15171" s="113">
        <v>3.47601692109345</v>
      </c>
    </row>
    <row r="15172" spans="1:7" x14ac:dyDescent="0.25">
      <c r="A15172" s="108" t="str">
        <f t="shared" si="237"/>
        <v>LV_2011_NATIONAL TOTAL_NOx</v>
      </c>
      <c r="B15172" s="113" t="s">
        <v>158</v>
      </c>
      <c r="C15172" s="113">
        <v>2011</v>
      </c>
      <c r="D15172" s="113" t="s">
        <v>122</v>
      </c>
      <c r="E15172" s="113" t="s">
        <v>199</v>
      </c>
      <c r="F15172" s="113" t="s">
        <v>200</v>
      </c>
      <c r="G15172" s="113">
        <v>39.501982949212298</v>
      </c>
    </row>
    <row r="15173" spans="1:7" x14ac:dyDescent="0.25">
      <c r="A15173" s="108" t="str">
        <f t="shared" si="237"/>
        <v>LV_2011_NATIONAL TOTAL_NMVOC</v>
      </c>
      <c r="B15173" s="113" t="s">
        <v>158</v>
      </c>
      <c r="C15173" s="113">
        <v>2011</v>
      </c>
      <c r="D15173" s="113" t="s">
        <v>122</v>
      </c>
      <c r="E15173" s="113" t="s">
        <v>123</v>
      </c>
      <c r="F15173" s="113" t="s">
        <v>200</v>
      </c>
      <c r="G15173" s="113">
        <v>39.669277349142803</v>
      </c>
    </row>
    <row r="15174" spans="1:7" x14ac:dyDescent="0.25">
      <c r="A15174" s="108" t="str">
        <f t="shared" si="237"/>
        <v>LV_2011_NATIONAL TOTAL_SOx</v>
      </c>
      <c r="B15174" s="113" t="s">
        <v>158</v>
      </c>
      <c r="C15174" s="113">
        <v>2011</v>
      </c>
      <c r="D15174" s="113" t="s">
        <v>122</v>
      </c>
      <c r="E15174" s="113" t="s">
        <v>201</v>
      </c>
      <c r="F15174" s="113" t="s">
        <v>200</v>
      </c>
      <c r="G15174" s="113">
        <v>4.2905805014834</v>
      </c>
    </row>
    <row r="15175" spans="1:7" x14ac:dyDescent="0.25">
      <c r="A15175" s="108" t="str">
        <f t="shared" si="237"/>
        <v>LV_2011_NATIONAL TOTAL_NH3</v>
      </c>
      <c r="B15175" s="113" t="s">
        <v>158</v>
      </c>
      <c r="C15175" s="113">
        <v>2011</v>
      </c>
      <c r="D15175" s="113" t="s">
        <v>122</v>
      </c>
      <c r="E15175" s="113" t="s">
        <v>124</v>
      </c>
      <c r="F15175" s="113" t="s">
        <v>200</v>
      </c>
      <c r="G15175" s="113">
        <v>15.1768970501985</v>
      </c>
    </row>
    <row r="15176" spans="1:7" x14ac:dyDescent="0.25">
      <c r="A15176" s="108" t="str">
        <f t="shared" si="237"/>
        <v>LV_2011_NATIONAL TOTAL_PM2.5</v>
      </c>
      <c r="B15176" s="113" t="s">
        <v>158</v>
      </c>
      <c r="C15176" s="113">
        <v>2011</v>
      </c>
      <c r="D15176" s="113" t="s">
        <v>122</v>
      </c>
      <c r="E15176" s="113" t="s">
        <v>203</v>
      </c>
      <c r="F15176" s="113" t="s">
        <v>200</v>
      </c>
      <c r="G15176" s="113">
        <v>21.1806099203495</v>
      </c>
    </row>
    <row r="15177" spans="1:7" x14ac:dyDescent="0.25">
      <c r="A15177" s="108" t="str">
        <f t="shared" si="237"/>
        <v>LV_2011_NATIONAL TOTAL_Pb</v>
      </c>
      <c r="B15177" s="113" t="s">
        <v>158</v>
      </c>
      <c r="C15177" s="113">
        <v>2011</v>
      </c>
      <c r="D15177" s="113" t="s">
        <v>122</v>
      </c>
      <c r="E15177" s="113" t="s">
        <v>125</v>
      </c>
      <c r="F15177" s="113" t="s">
        <v>200</v>
      </c>
      <c r="G15177" s="113">
        <v>5.3954833689662998E-3</v>
      </c>
    </row>
    <row r="15178" spans="1:7" x14ac:dyDescent="0.25">
      <c r="A15178" s="108" t="str">
        <f t="shared" si="237"/>
        <v>LV_2011_NATIONAL TOTAL_Cd</v>
      </c>
      <c r="B15178" s="113" t="s">
        <v>158</v>
      </c>
      <c r="C15178" s="113">
        <v>2011</v>
      </c>
      <c r="D15178" s="113" t="s">
        <v>122</v>
      </c>
      <c r="E15178" s="113" t="s">
        <v>126</v>
      </c>
      <c r="F15178" s="113" t="s">
        <v>200</v>
      </c>
      <c r="G15178" s="113">
        <v>6.1394940665359895E-4</v>
      </c>
    </row>
    <row r="15179" spans="1:7" x14ac:dyDescent="0.25">
      <c r="A15179" s="108" t="str">
        <f t="shared" si="237"/>
        <v>LV_2011_NATIONAL TOTAL_Hg</v>
      </c>
      <c r="B15179" s="113" t="s">
        <v>158</v>
      </c>
      <c r="C15179" s="113">
        <v>2011</v>
      </c>
      <c r="D15179" s="113" t="s">
        <v>122</v>
      </c>
      <c r="E15179" s="113" t="s">
        <v>127</v>
      </c>
      <c r="F15179" s="113" t="s">
        <v>200</v>
      </c>
      <c r="G15179" s="150">
        <v>8.1025112734561694E-5</v>
      </c>
    </row>
    <row r="15180" spans="1:7" x14ac:dyDescent="0.25">
      <c r="A15180" s="108" t="str">
        <f t="shared" si="237"/>
        <v>LV_2011_NATIONAL TOTAL_DIOX</v>
      </c>
      <c r="B15180" s="113" t="s">
        <v>158</v>
      </c>
      <c r="C15180" s="113">
        <v>2011</v>
      </c>
      <c r="D15180" s="113" t="s">
        <v>122</v>
      </c>
      <c r="E15180" s="113" t="s">
        <v>128</v>
      </c>
      <c r="F15180" s="113" t="s">
        <v>200</v>
      </c>
      <c r="G15180" s="150">
        <v>2.5873102480752699E-8</v>
      </c>
    </row>
    <row r="15181" spans="1:7" x14ac:dyDescent="0.25">
      <c r="A15181" s="108" t="str">
        <f t="shared" si="237"/>
        <v>LV_2011_NATIONAL TOTAL_PAH</v>
      </c>
      <c r="B15181" s="113" t="s">
        <v>158</v>
      </c>
      <c r="C15181" s="113">
        <v>2011</v>
      </c>
      <c r="D15181" s="113" t="s">
        <v>122</v>
      </c>
      <c r="E15181" s="113" t="s">
        <v>129</v>
      </c>
      <c r="F15181" s="113" t="s">
        <v>200</v>
      </c>
      <c r="G15181" s="113">
        <v>1.0360447232035001E-2</v>
      </c>
    </row>
    <row r="15182" spans="1:7" x14ac:dyDescent="0.25">
      <c r="A15182" s="108" t="str">
        <f t="shared" si="237"/>
        <v>LV_2011_NATIONAL TOTAL_HCB</v>
      </c>
      <c r="B15182" s="113" t="s">
        <v>158</v>
      </c>
      <c r="C15182" s="113">
        <v>2011</v>
      </c>
      <c r="D15182" s="113" t="s">
        <v>122</v>
      </c>
      <c r="E15182" s="113" t="s">
        <v>130</v>
      </c>
      <c r="F15182" s="113" t="s">
        <v>200</v>
      </c>
      <c r="G15182" s="150">
        <v>3.1384821585139999E-7</v>
      </c>
    </row>
    <row r="15183" spans="1:7" x14ac:dyDescent="0.25">
      <c r="A15183" s="108" t="str">
        <f t="shared" si="237"/>
        <v>LV_2011_NATIONAL TOTAL_PCB</v>
      </c>
      <c r="B15183" s="113" t="s">
        <v>158</v>
      </c>
      <c r="C15183" s="113">
        <v>2011</v>
      </c>
      <c r="D15183" s="113" t="s">
        <v>122</v>
      </c>
      <c r="E15183" s="113" t="s">
        <v>259</v>
      </c>
      <c r="F15183" s="113" t="s">
        <v>200</v>
      </c>
      <c r="G15183" s="150">
        <v>4.0538919138282701E-7</v>
      </c>
    </row>
    <row r="15184" spans="1:7" x14ac:dyDescent="0.25">
      <c r="A15184" s="108" t="str">
        <f t="shared" si="237"/>
        <v>LV_2011_1A3(FS)_NOx</v>
      </c>
      <c r="B15184" s="113" t="s">
        <v>158</v>
      </c>
      <c r="C15184" s="113">
        <v>2011</v>
      </c>
      <c r="D15184" s="113" t="s">
        <v>132</v>
      </c>
      <c r="E15184" s="113" t="s">
        <v>199</v>
      </c>
      <c r="F15184" s="113" t="s">
        <v>200</v>
      </c>
      <c r="G15184" s="113">
        <v>14.325016631073799</v>
      </c>
    </row>
    <row r="15185" spans="1:7" x14ac:dyDescent="0.25">
      <c r="A15185" s="108" t="str">
        <f t="shared" si="237"/>
        <v>LV_2011_1A3(FS)_NMVOC</v>
      </c>
      <c r="B15185" s="113" t="s">
        <v>158</v>
      </c>
      <c r="C15185" s="113">
        <v>2011</v>
      </c>
      <c r="D15185" s="113" t="s">
        <v>132</v>
      </c>
      <c r="E15185" s="113" t="s">
        <v>123</v>
      </c>
      <c r="F15185" s="113" t="s">
        <v>200</v>
      </c>
      <c r="G15185" s="113">
        <v>3.6629393671919601</v>
      </c>
    </row>
    <row r="15186" spans="1:7" x14ac:dyDescent="0.25">
      <c r="A15186" s="108" t="str">
        <f t="shared" si="237"/>
        <v>LV_2011_1A3(FS)_SOx</v>
      </c>
      <c r="B15186" s="113" t="s">
        <v>158</v>
      </c>
      <c r="C15186" s="113">
        <v>2011</v>
      </c>
      <c r="D15186" s="113" t="s">
        <v>132</v>
      </c>
      <c r="E15186" s="113" t="s">
        <v>201</v>
      </c>
      <c r="F15186" s="113" t="s">
        <v>200</v>
      </c>
      <c r="G15186" s="113">
        <v>1.5989736183583202E-2</v>
      </c>
    </row>
    <row r="15187" spans="1:7" x14ac:dyDescent="0.25">
      <c r="A15187" s="108" t="str">
        <f t="shared" si="237"/>
        <v>LV_2011_1A3(FS)_NH3</v>
      </c>
      <c r="B15187" s="113" t="s">
        <v>158</v>
      </c>
      <c r="C15187" s="113">
        <v>2011</v>
      </c>
      <c r="D15187" s="113" t="s">
        <v>132</v>
      </c>
      <c r="E15187" s="113" t="s">
        <v>124</v>
      </c>
      <c r="F15187" s="113" t="s">
        <v>200</v>
      </c>
      <c r="G15187" s="113">
        <v>0.230903232804132</v>
      </c>
    </row>
    <row r="15188" spans="1:7" x14ac:dyDescent="0.25">
      <c r="A15188" s="108" t="str">
        <f t="shared" si="237"/>
        <v>LV_2011_1A3(FS)_PM2.5</v>
      </c>
      <c r="B15188" s="113" t="s">
        <v>158</v>
      </c>
      <c r="C15188" s="113">
        <v>2011</v>
      </c>
      <c r="D15188" s="113" t="s">
        <v>132</v>
      </c>
      <c r="E15188" s="113" t="s">
        <v>203</v>
      </c>
      <c r="F15188" s="113" t="s">
        <v>200</v>
      </c>
      <c r="G15188" s="113">
        <v>0.701675869313937</v>
      </c>
    </row>
    <row r="15189" spans="1:7" x14ac:dyDescent="0.25">
      <c r="A15189" s="108" t="str">
        <f t="shared" si="237"/>
        <v>LV_2011_3D_NOx</v>
      </c>
      <c r="B15189" s="113" t="s">
        <v>158</v>
      </c>
      <c r="C15189" s="113">
        <v>2011</v>
      </c>
      <c r="D15189" s="113" t="s">
        <v>206</v>
      </c>
      <c r="E15189" s="113" t="s">
        <v>199</v>
      </c>
      <c r="F15189" s="113" t="s">
        <v>200</v>
      </c>
      <c r="G15189" s="113">
        <v>3.4866815247854501</v>
      </c>
    </row>
    <row r="15190" spans="1:7" x14ac:dyDescent="0.25">
      <c r="A15190" s="108" t="str">
        <f t="shared" si="237"/>
        <v>LV_2012_NATIONAL TOTAL_NOx</v>
      </c>
      <c r="B15190" s="113" t="s">
        <v>158</v>
      </c>
      <c r="C15190" s="113">
        <v>2012</v>
      </c>
      <c r="D15190" s="113" t="s">
        <v>122</v>
      </c>
      <c r="E15190" s="113" t="s">
        <v>199</v>
      </c>
      <c r="F15190" s="113" t="s">
        <v>200</v>
      </c>
      <c r="G15190" s="113">
        <v>39.748890880098799</v>
      </c>
    </row>
    <row r="15191" spans="1:7" x14ac:dyDescent="0.25">
      <c r="A15191" s="108" t="str">
        <f t="shared" si="237"/>
        <v>LV_2012_NATIONAL TOTAL_NMVOC</v>
      </c>
      <c r="B15191" s="113" t="s">
        <v>158</v>
      </c>
      <c r="C15191" s="113">
        <v>2012</v>
      </c>
      <c r="D15191" s="113" t="s">
        <v>122</v>
      </c>
      <c r="E15191" s="113" t="s">
        <v>123</v>
      </c>
      <c r="F15191" s="113" t="s">
        <v>200</v>
      </c>
      <c r="G15191" s="113">
        <v>39.1273055718856</v>
      </c>
    </row>
    <row r="15192" spans="1:7" x14ac:dyDescent="0.25">
      <c r="A15192" s="108" t="str">
        <f t="shared" si="237"/>
        <v>LV_2012_NATIONAL TOTAL_SOx</v>
      </c>
      <c r="B15192" s="113" t="s">
        <v>158</v>
      </c>
      <c r="C15192" s="113">
        <v>2012</v>
      </c>
      <c r="D15192" s="113" t="s">
        <v>122</v>
      </c>
      <c r="E15192" s="113" t="s">
        <v>201</v>
      </c>
      <c r="F15192" s="113" t="s">
        <v>200</v>
      </c>
      <c r="G15192" s="113">
        <v>4.4334424972499997</v>
      </c>
    </row>
    <row r="15193" spans="1:7" x14ac:dyDescent="0.25">
      <c r="A15193" s="108" t="str">
        <f t="shared" si="237"/>
        <v>LV_2012_NATIONAL TOTAL_NH3</v>
      </c>
      <c r="B15193" s="113" t="s">
        <v>158</v>
      </c>
      <c r="C15193" s="113">
        <v>2012</v>
      </c>
      <c r="D15193" s="113" t="s">
        <v>122</v>
      </c>
      <c r="E15193" s="113" t="s">
        <v>124</v>
      </c>
      <c r="F15193" s="113" t="s">
        <v>200</v>
      </c>
      <c r="G15193" s="113">
        <v>15.929800412328801</v>
      </c>
    </row>
    <row r="15194" spans="1:7" x14ac:dyDescent="0.25">
      <c r="A15194" s="108" t="str">
        <f t="shared" si="237"/>
        <v>LV_2012_NATIONAL TOTAL_PM2.5</v>
      </c>
      <c r="B15194" s="113" t="s">
        <v>158</v>
      </c>
      <c r="C15194" s="113">
        <v>2012</v>
      </c>
      <c r="D15194" s="113" t="s">
        <v>122</v>
      </c>
      <c r="E15194" s="113" t="s">
        <v>203</v>
      </c>
      <c r="F15194" s="113" t="s">
        <v>200</v>
      </c>
      <c r="G15194" s="113">
        <v>21.499010245811899</v>
      </c>
    </row>
    <row r="15195" spans="1:7" x14ac:dyDescent="0.25">
      <c r="A15195" s="108" t="str">
        <f t="shared" si="237"/>
        <v>LV_2012_NATIONAL TOTAL_Pb</v>
      </c>
      <c r="B15195" s="113" t="s">
        <v>158</v>
      </c>
      <c r="C15195" s="113">
        <v>2012</v>
      </c>
      <c r="D15195" s="113" t="s">
        <v>122</v>
      </c>
      <c r="E15195" s="113" t="s">
        <v>125</v>
      </c>
      <c r="F15195" s="113" t="s">
        <v>200</v>
      </c>
      <c r="G15195" s="113">
        <v>6.7927899531009103E-3</v>
      </c>
    </row>
    <row r="15196" spans="1:7" x14ac:dyDescent="0.25">
      <c r="A15196" s="108" t="str">
        <f t="shared" si="237"/>
        <v>LV_2012_NATIONAL TOTAL_Cd</v>
      </c>
      <c r="B15196" s="113" t="s">
        <v>158</v>
      </c>
      <c r="C15196" s="113">
        <v>2012</v>
      </c>
      <c r="D15196" s="113" t="s">
        <v>122</v>
      </c>
      <c r="E15196" s="113" t="s">
        <v>126</v>
      </c>
      <c r="F15196" s="113" t="s">
        <v>200</v>
      </c>
      <c r="G15196" s="113">
        <v>8.0174968052611098E-4</v>
      </c>
    </row>
    <row r="15197" spans="1:7" x14ac:dyDescent="0.25">
      <c r="A15197" s="108" t="str">
        <f t="shared" si="237"/>
        <v>LV_2012_NATIONAL TOTAL_Hg</v>
      </c>
      <c r="B15197" s="113" t="s">
        <v>158</v>
      </c>
      <c r="C15197" s="113">
        <v>2012</v>
      </c>
      <c r="D15197" s="113" t="s">
        <v>122</v>
      </c>
      <c r="E15197" s="113" t="s">
        <v>127</v>
      </c>
      <c r="F15197" s="113" t="s">
        <v>200</v>
      </c>
      <c r="G15197" s="113">
        <v>1.65849862558743E-4</v>
      </c>
    </row>
    <row r="15198" spans="1:7" x14ac:dyDescent="0.25">
      <c r="A15198" s="108" t="str">
        <f t="shared" si="237"/>
        <v>LV_2012_NATIONAL TOTAL_DIOX</v>
      </c>
      <c r="B15198" s="113" t="s">
        <v>158</v>
      </c>
      <c r="C15198" s="113">
        <v>2012</v>
      </c>
      <c r="D15198" s="113" t="s">
        <v>122</v>
      </c>
      <c r="E15198" s="113" t="s">
        <v>128</v>
      </c>
      <c r="F15198" s="113" t="s">
        <v>200</v>
      </c>
      <c r="G15198" s="150">
        <v>2.8441523791511901E-8</v>
      </c>
    </row>
    <row r="15199" spans="1:7" x14ac:dyDescent="0.25">
      <c r="A15199" s="108" t="str">
        <f t="shared" si="237"/>
        <v>LV_2012_NATIONAL TOTAL_PAH</v>
      </c>
      <c r="B15199" s="113" t="s">
        <v>158</v>
      </c>
      <c r="C15199" s="113">
        <v>2012</v>
      </c>
      <c r="D15199" s="113" t="s">
        <v>122</v>
      </c>
      <c r="E15199" s="113" t="s">
        <v>129</v>
      </c>
      <c r="F15199" s="113" t="s">
        <v>200</v>
      </c>
      <c r="G15199" s="113">
        <v>1.0518643385686401E-2</v>
      </c>
    </row>
    <row r="15200" spans="1:7" x14ac:dyDescent="0.25">
      <c r="A15200" s="108" t="str">
        <f t="shared" si="237"/>
        <v>LV_2012_NATIONAL TOTAL_HCB</v>
      </c>
      <c r="B15200" s="113" t="s">
        <v>158</v>
      </c>
      <c r="C15200" s="113">
        <v>2012</v>
      </c>
      <c r="D15200" s="113" t="s">
        <v>122</v>
      </c>
      <c r="E15200" s="113" t="s">
        <v>130</v>
      </c>
      <c r="F15200" s="113" t="s">
        <v>200</v>
      </c>
      <c r="G15200" s="150">
        <v>3.23709355209579E-7</v>
      </c>
    </row>
    <row r="15201" spans="1:7" x14ac:dyDescent="0.25">
      <c r="A15201" s="108" t="str">
        <f t="shared" si="237"/>
        <v>LV_2012_NATIONAL TOTAL_PCB</v>
      </c>
      <c r="B15201" s="113" t="s">
        <v>158</v>
      </c>
      <c r="C15201" s="113">
        <v>2012</v>
      </c>
      <c r="D15201" s="113" t="s">
        <v>122</v>
      </c>
      <c r="E15201" s="113" t="s">
        <v>259</v>
      </c>
      <c r="F15201" s="113" t="s">
        <v>200</v>
      </c>
      <c r="G15201" s="150">
        <v>2.7463324643235001E-7</v>
      </c>
    </row>
    <row r="15202" spans="1:7" x14ac:dyDescent="0.25">
      <c r="A15202" s="108" t="str">
        <f t="shared" si="237"/>
        <v>LV_2012_1A3(FS)_NOx</v>
      </c>
      <c r="B15202" s="113" t="s">
        <v>158</v>
      </c>
      <c r="C15202" s="113">
        <v>2012</v>
      </c>
      <c r="D15202" s="113" t="s">
        <v>132</v>
      </c>
      <c r="E15202" s="113" t="s">
        <v>199</v>
      </c>
      <c r="F15202" s="113" t="s">
        <v>200</v>
      </c>
      <c r="G15202" s="113">
        <v>13.188622001041001</v>
      </c>
    </row>
    <row r="15203" spans="1:7" x14ac:dyDescent="0.25">
      <c r="A15203" s="108" t="str">
        <f t="shared" si="237"/>
        <v>LV_2012_1A3(FS)_NMVOC</v>
      </c>
      <c r="B15203" s="113" t="s">
        <v>158</v>
      </c>
      <c r="C15203" s="113">
        <v>2012</v>
      </c>
      <c r="D15203" s="113" t="s">
        <v>132</v>
      </c>
      <c r="E15203" s="113" t="s">
        <v>123</v>
      </c>
      <c r="F15203" s="113" t="s">
        <v>200</v>
      </c>
      <c r="G15203" s="113">
        <v>3.13188033122533</v>
      </c>
    </row>
    <row r="15204" spans="1:7" x14ac:dyDescent="0.25">
      <c r="A15204" s="108" t="str">
        <f t="shared" si="237"/>
        <v>LV_2012_1A3(FS)_SOx</v>
      </c>
      <c r="B15204" s="113" t="s">
        <v>158</v>
      </c>
      <c r="C15204" s="113">
        <v>2012</v>
      </c>
      <c r="D15204" s="113" t="s">
        <v>132</v>
      </c>
      <c r="E15204" s="113" t="s">
        <v>201</v>
      </c>
      <c r="F15204" s="113" t="s">
        <v>200</v>
      </c>
      <c r="G15204" s="113">
        <v>1.4976781875866299E-2</v>
      </c>
    </row>
    <row r="15205" spans="1:7" x14ac:dyDescent="0.25">
      <c r="A15205" s="108" t="str">
        <f t="shared" si="237"/>
        <v>LV_2012_1A3(FS)_NH3</v>
      </c>
      <c r="B15205" s="113" t="s">
        <v>158</v>
      </c>
      <c r="C15205" s="113">
        <v>2012</v>
      </c>
      <c r="D15205" s="113" t="s">
        <v>132</v>
      </c>
      <c r="E15205" s="113" t="s">
        <v>124</v>
      </c>
      <c r="F15205" s="113" t="s">
        <v>200</v>
      </c>
      <c r="G15205" s="113">
        <v>0.20744336321342199</v>
      </c>
    </row>
    <row r="15206" spans="1:7" x14ac:dyDescent="0.25">
      <c r="A15206" s="108" t="str">
        <f t="shared" si="237"/>
        <v>LV_2012_1A3(FS)_PM2.5</v>
      </c>
      <c r="B15206" s="113" t="s">
        <v>158</v>
      </c>
      <c r="C15206" s="113">
        <v>2012</v>
      </c>
      <c r="D15206" s="113" t="s">
        <v>132</v>
      </c>
      <c r="E15206" s="113" t="s">
        <v>203</v>
      </c>
      <c r="F15206" s="113" t="s">
        <v>200</v>
      </c>
      <c r="G15206" s="113">
        <v>0.66114601368746995</v>
      </c>
    </row>
    <row r="15207" spans="1:7" x14ac:dyDescent="0.25">
      <c r="A15207" s="108" t="str">
        <f t="shared" si="237"/>
        <v>LV_2012_3D_NOx</v>
      </c>
      <c r="B15207" s="113" t="s">
        <v>158</v>
      </c>
      <c r="C15207" s="113">
        <v>2012</v>
      </c>
      <c r="D15207" s="113" t="s">
        <v>206</v>
      </c>
      <c r="E15207" s="113" t="s">
        <v>199</v>
      </c>
      <c r="F15207" s="113" t="s">
        <v>200</v>
      </c>
      <c r="G15207" s="113">
        <v>3.74125961642167</v>
      </c>
    </row>
    <row r="15208" spans="1:7" x14ac:dyDescent="0.25">
      <c r="A15208" s="108" t="str">
        <f t="shared" si="237"/>
        <v>LV_2013_NATIONAL TOTAL_NOx</v>
      </c>
      <c r="B15208" s="113" t="s">
        <v>158</v>
      </c>
      <c r="C15208" s="113">
        <v>2013</v>
      </c>
      <c r="D15208" s="113" t="s">
        <v>122</v>
      </c>
      <c r="E15208" s="113" t="s">
        <v>199</v>
      </c>
      <c r="F15208" s="113" t="s">
        <v>200</v>
      </c>
      <c r="G15208" s="113">
        <v>39.031736449588102</v>
      </c>
    </row>
    <row r="15209" spans="1:7" x14ac:dyDescent="0.25">
      <c r="A15209" s="108" t="str">
        <f t="shared" si="237"/>
        <v>LV_2013_NATIONAL TOTAL_NMVOC</v>
      </c>
      <c r="B15209" s="113" t="s">
        <v>158</v>
      </c>
      <c r="C15209" s="113">
        <v>2013</v>
      </c>
      <c r="D15209" s="113" t="s">
        <v>122</v>
      </c>
      <c r="E15209" s="113" t="s">
        <v>123</v>
      </c>
      <c r="F15209" s="113" t="s">
        <v>200</v>
      </c>
      <c r="G15209" s="113">
        <v>37.573420308482604</v>
      </c>
    </row>
    <row r="15210" spans="1:7" x14ac:dyDescent="0.25">
      <c r="A15210" s="108" t="str">
        <f t="shared" si="237"/>
        <v>LV_2013_NATIONAL TOTAL_SOx</v>
      </c>
      <c r="B15210" s="113" t="s">
        <v>158</v>
      </c>
      <c r="C15210" s="113">
        <v>2013</v>
      </c>
      <c r="D15210" s="113" t="s">
        <v>122</v>
      </c>
      <c r="E15210" s="113" t="s">
        <v>201</v>
      </c>
      <c r="F15210" s="113" t="s">
        <v>200</v>
      </c>
      <c r="G15210" s="113">
        <v>3.92378364718676</v>
      </c>
    </row>
    <row r="15211" spans="1:7" x14ac:dyDescent="0.25">
      <c r="A15211" s="108" t="str">
        <f t="shared" si="237"/>
        <v>LV_2013_NATIONAL TOTAL_NH3</v>
      </c>
      <c r="B15211" s="113" t="s">
        <v>158</v>
      </c>
      <c r="C15211" s="113">
        <v>2013</v>
      </c>
      <c r="D15211" s="113" t="s">
        <v>122</v>
      </c>
      <c r="E15211" s="113" t="s">
        <v>124</v>
      </c>
      <c r="F15211" s="113" t="s">
        <v>200</v>
      </c>
      <c r="G15211" s="113">
        <v>16.193433428171801</v>
      </c>
    </row>
    <row r="15212" spans="1:7" x14ac:dyDescent="0.25">
      <c r="A15212" s="108" t="str">
        <f t="shared" si="237"/>
        <v>LV_2013_NATIONAL TOTAL_PM2.5</v>
      </c>
      <c r="B15212" s="113" t="s">
        <v>158</v>
      </c>
      <c r="C15212" s="113">
        <v>2013</v>
      </c>
      <c r="D15212" s="113" t="s">
        <v>122</v>
      </c>
      <c r="E15212" s="113" t="s">
        <v>203</v>
      </c>
      <c r="F15212" s="113" t="s">
        <v>200</v>
      </c>
      <c r="G15212" s="113">
        <v>19.619091277257098</v>
      </c>
    </row>
    <row r="15213" spans="1:7" x14ac:dyDescent="0.25">
      <c r="A15213" s="108" t="str">
        <f t="shared" si="237"/>
        <v>LV_2013_NATIONAL TOTAL_Pb</v>
      </c>
      <c r="B15213" s="113" t="s">
        <v>158</v>
      </c>
      <c r="C15213" s="113">
        <v>2013</v>
      </c>
      <c r="D15213" s="113" t="s">
        <v>122</v>
      </c>
      <c r="E15213" s="113" t="s">
        <v>125</v>
      </c>
      <c r="F15213" s="113" t="s">
        <v>200</v>
      </c>
      <c r="G15213" s="113">
        <v>5.1480570110038603E-3</v>
      </c>
    </row>
    <row r="15214" spans="1:7" x14ac:dyDescent="0.25">
      <c r="A15214" s="108" t="str">
        <f t="shared" si="237"/>
        <v>LV_2013_NATIONAL TOTAL_Cd</v>
      </c>
      <c r="B15214" s="113" t="s">
        <v>158</v>
      </c>
      <c r="C15214" s="113">
        <v>2013</v>
      </c>
      <c r="D15214" s="113" t="s">
        <v>122</v>
      </c>
      <c r="E15214" s="113" t="s">
        <v>126</v>
      </c>
      <c r="F15214" s="113" t="s">
        <v>200</v>
      </c>
      <c r="G15214" s="113">
        <v>6.2692817928216204E-4</v>
      </c>
    </row>
    <row r="15215" spans="1:7" x14ac:dyDescent="0.25">
      <c r="A15215" s="108" t="str">
        <f t="shared" si="237"/>
        <v>LV_2013_NATIONAL TOTAL_Hg</v>
      </c>
      <c r="B15215" s="113" t="s">
        <v>158</v>
      </c>
      <c r="C15215" s="113">
        <v>2013</v>
      </c>
      <c r="D15215" s="113" t="s">
        <v>122</v>
      </c>
      <c r="E15215" s="113" t="s">
        <v>127</v>
      </c>
      <c r="F15215" s="113" t="s">
        <v>200</v>
      </c>
      <c r="G15215" s="150">
        <v>9.6937028775915594E-5</v>
      </c>
    </row>
    <row r="15216" spans="1:7" x14ac:dyDescent="0.25">
      <c r="A15216" s="108" t="str">
        <f t="shared" si="237"/>
        <v>LV_2013_NATIONAL TOTAL_DIOX</v>
      </c>
      <c r="B15216" s="113" t="s">
        <v>158</v>
      </c>
      <c r="C15216" s="113">
        <v>2013</v>
      </c>
      <c r="D15216" s="113" t="s">
        <v>122</v>
      </c>
      <c r="E15216" s="113" t="s">
        <v>128</v>
      </c>
      <c r="F15216" s="113" t="s">
        <v>200</v>
      </c>
      <c r="G15216" s="150">
        <v>2.3575054977466401E-8</v>
      </c>
    </row>
    <row r="15217" spans="1:7" x14ac:dyDescent="0.25">
      <c r="A15217" s="108" t="str">
        <f t="shared" si="237"/>
        <v>LV_2013_NATIONAL TOTAL_PAH</v>
      </c>
      <c r="B15217" s="113" t="s">
        <v>158</v>
      </c>
      <c r="C15217" s="113">
        <v>2013</v>
      </c>
      <c r="D15217" s="113" t="s">
        <v>122</v>
      </c>
      <c r="E15217" s="113" t="s">
        <v>129</v>
      </c>
      <c r="F15217" s="113" t="s">
        <v>200</v>
      </c>
      <c r="G15217" s="113">
        <v>9.0366033845848195E-3</v>
      </c>
    </row>
    <row r="15218" spans="1:7" x14ac:dyDescent="0.25">
      <c r="A15218" s="108" t="str">
        <f t="shared" si="237"/>
        <v>LV_2013_NATIONAL TOTAL_HCB</v>
      </c>
      <c r="B15218" s="113" t="s">
        <v>158</v>
      </c>
      <c r="C15218" s="113">
        <v>2013</v>
      </c>
      <c r="D15218" s="113" t="s">
        <v>122</v>
      </c>
      <c r="E15218" s="113" t="s">
        <v>130</v>
      </c>
      <c r="F15218" s="113" t="s">
        <v>200</v>
      </c>
      <c r="G15218" s="150">
        <v>4.0384120932141701E-7</v>
      </c>
    </row>
    <row r="15219" spans="1:7" x14ac:dyDescent="0.25">
      <c r="A15219" s="108" t="str">
        <f t="shared" si="237"/>
        <v>LV_2013_NATIONAL TOTAL_PCB</v>
      </c>
      <c r="B15219" s="113" t="s">
        <v>158</v>
      </c>
      <c r="C15219" s="113">
        <v>2013</v>
      </c>
      <c r="D15219" s="113" t="s">
        <v>122</v>
      </c>
      <c r="E15219" s="113" t="s">
        <v>259</v>
      </c>
      <c r="F15219" s="113" t="s">
        <v>200</v>
      </c>
      <c r="G15219" s="150">
        <v>2.6723214640113997E-7</v>
      </c>
    </row>
    <row r="15220" spans="1:7" x14ac:dyDescent="0.25">
      <c r="A15220" s="108" t="str">
        <f t="shared" si="237"/>
        <v>LV_2013_1A3(FS)_NOx</v>
      </c>
      <c r="B15220" s="113" t="s">
        <v>158</v>
      </c>
      <c r="C15220" s="113">
        <v>2013</v>
      </c>
      <c r="D15220" s="113" t="s">
        <v>132</v>
      </c>
      <c r="E15220" s="113" t="s">
        <v>199</v>
      </c>
      <c r="F15220" s="113" t="s">
        <v>200</v>
      </c>
      <c r="G15220" s="113">
        <v>12.8421992521221</v>
      </c>
    </row>
    <row r="15221" spans="1:7" x14ac:dyDescent="0.25">
      <c r="A15221" s="108" t="str">
        <f t="shared" si="237"/>
        <v>LV_2013_1A3(FS)_NMVOC</v>
      </c>
      <c r="B15221" s="113" t="s">
        <v>158</v>
      </c>
      <c r="C15221" s="113">
        <v>2013</v>
      </c>
      <c r="D15221" s="113" t="s">
        <v>132</v>
      </c>
      <c r="E15221" s="113" t="s">
        <v>123</v>
      </c>
      <c r="F15221" s="113" t="s">
        <v>200</v>
      </c>
      <c r="G15221" s="113">
        <v>2.6786964003570302</v>
      </c>
    </row>
    <row r="15222" spans="1:7" x14ac:dyDescent="0.25">
      <c r="A15222" s="108" t="str">
        <f t="shared" si="237"/>
        <v>LV_2013_1A3(FS)_SOx</v>
      </c>
      <c r="B15222" s="113" t="s">
        <v>158</v>
      </c>
      <c r="C15222" s="113">
        <v>2013</v>
      </c>
      <c r="D15222" s="113" t="s">
        <v>132</v>
      </c>
      <c r="E15222" s="113" t="s">
        <v>201</v>
      </c>
      <c r="F15222" s="113" t="s">
        <v>200</v>
      </c>
      <c r="G15222" s="113">
        <v>1.50721176151833E-2</v>
      </c>
    </row>
    <row r="15223" spans="1:7" x14ac:dyDescent="0.25">
      <c r="A15223" s="108" t="str">
        <f t="shared" si="237"/>
        <v>LV_2013_1A3(FS)_NH3</v>
      </c>
      <c r="B15223" s="113" t="s">
        <v>158</v>
      </c>
      <c r="C15223" s="113">
        <v>2013</v>
      </c>
      <c r="D15223" s="113" t="s">
        <v>132</v>
      </c>
      <c r="E15223" s="113" t="s">
        <v>124</v>
      </c>
      <c r="F15223" s="113" t="s">
        <v>200</v>
      </c>
      <c r="G15223" s="113">
        <v>0.20544428142507401</v>
      </c>
    </row>
    <row r="15224" spans="1:7" x14ac:dyDescent="0.25">
      <c r="A15224" s="108" t="str">
        <f t="shared" si="237"/>
        <v>LV_2013_1A3(FS)_PM2.5</v>
      </c>
      <c r="B15224" s="113" t="s">
        <v>158</v>
      </c>
      <c r="C15224" s="113">
        <v>2013</v>
      </c>
      <c r="D15224" s="113" t="s">
        <v>132</v>
      </c>
      <c r="E15224" s="113" t="s">
        <v>203</v>
      </c>
      <c r="F15224" s="113" t="s">
        <v>200</v>
      </c>
      <c r="G15224" s="113">
        <v>0.64331971608612404</v>
      </c>
    </row>
    <row r="15225" spans="1:7" x14ac:dyDescent="0.25">
      <c r="A15225" s="108" t="str">
        <f t="shared" si="237"/>
        <v>LV_2013_3D_NOx</v>
      </c>
      <c r="B15225" s="113" t="s">
        <v>158</v>
      </c>
      <c r="C15225" s="113">
        <v>2013</v>
      </c>
      <c r="D15225" s="113" t="s">
        <v>206</v>
      </c>
      <c r="E15225" s="113" t="s">
        <v>199</v>
      </c>
      <c r="F15225" s="113" t="s">
        <v>200</v>
      </c>
      <c r="G15225" s="113">
        <v>3.99113160505983</v>
      </c>
    </row>
    <row r="15226" spans="1:7" x14ac:dyDescent="0.25">
      <c r="A15226" s="108" t="str">
        <f t="shared" si="237"/>
        <v>LV_2014_NATIONAL TOTAL_NOx</v>
      </c>
      <c r="B15226" s="113" t="s">
        <v>158</v>
      </c>
      <c r="C15226" s="113">
        <v>2014</v>
      </c>
      <c r="D15226" s="113" t="s">
        <v>122</v>
      </c>
      <c r="E15226" s="113" t="s">
        <v>199</v>
      </c>
      <c r="F15226" s="113" t="s">
        <v>200</v>
      </c>
      <c r="G15226" s="113">
        <v>38.619406754929997</v>
      </c>
    </row>
    <row r="15227" spans="1:7" x14ac:dyDescent="0.25">
      <c r="A15227" s="108" t="str">
        <f t="shared" si="237"/>
        <v>LV_2014_NATIONAL TOTAL_NMVOC</v>
      </c>
      <c r="B15227" s="113" t="s">
        <v>158</v>
      </c>
      <c r="C15227" s="113">
        <v>2014</v>
      </c>
      <c r="D15227" s="113" t="s">
        <v>122</v>
      </c>
      <c r="E15227" s="113" t="s">
        <v>123</v>
      </c>
      <c r="F15227" s="113" t="s">
        <v>200</v>
      </c>
      <c r="G15227" s="113">
        <v>37.549399742198901</v>
      </c>
    </row>
    <row r="15228" spans="1:7" x14ac:dyDescent="0.25">
      <c r="A15228" s="108" t="str">
        <f t="shared" si="237"/>
        <v>LV_2014_NATIONAL TOTAL_SOx</v>
      </c>
      <c r="B15228" s="113" t="s">
        <v>158</v>
      </c>
      <c r="C15228" s="113">
        <v>2014</v>
      </c>
      <c r="D15228" s="113" t="s">
        <v>122</v>
      </c>
      <c r="E15228" s="113" t="s">
        <v>201</v>
      </c>
      <c r="F15228" s="113" t="s">
        <v>200</v>
      </c>
      <c r="G15228" s="113">
        <v>3.8862043318061201</v>
      </c>
    </row>
    <row r="15229" spans="1:7" x14ac:dyDescent="0.25">
      <c r="A15229" s="108" t="str">
        <f t="shared" si="237"/>
        <v>LV_2014_NATIONAL TOTAL_NH3</v>
      </c>
      <c r="B15229" s="113" t="s">
        <v>158</v>
      </c>
      <c r="C15229" s="113">
        <v>2014</v>
      </c>
      <c r="D15229" s="113" t="s">
        <v>122</v>
      </c>
      <c r="E15229" s="113" t="s">
        <v>124</v>
      </c>
      <c r="F15229" s="113" t="s">
        <v>200</v>
      </c>
      <c r="G15229" s="113">
        <v>16.449582734487802</v>
      </c>
    </row>
    <row r="15230" spans="1:7" x14ac:dyDescent="0.25">
      <c r="A15230" s="108" t="str">
        <f t="shared" si="237"/>
        <v>LV_2014_NATIONAL TOTAL_PM2.5</v>
      </c>
      <c r="B15230" s="113" t="s">
        <v>158</v>
      </c>
      <c r="C15230" s="113">
        <v>2014</v>
      </c>
      <c r="D15230" s="113" t="s">
        <v>122</v>
      </c>
      <c r="E15230" s="113" t="s">
        <v>203</v>
      </c>
      <c r="F15230" s="113" t="s">
        <v>200</v>
      </c>
      <c r="G15230" s="113">
        <v>19.1686875509324</v>
      </c>
    </row>
    <row r="15231" spans="1:7" x14ac:dyDescent="0.25">
      <c r="A15231" s="108" t="str">
        <f t="shared" si="237"/>
        <v>LV_2014_NATIONAL TOTAL_Pb</v>
      </c>
      <c r="B15231" s="113" t="s">
        <v>158</v>
      </c>
      <c r="C15231" s="113">
        <v>2014</v>
      </c>
      <c r="D15231" s="113" t="s">
        <v>122</v>
      </c>
      <c r="E15231" s="113" t="s">
        <v>125</v>
      </c>
      <c r="F15231" s="113" t="s">
        <v>200</v>
      </c>
      <c r="G15231" s="113">
        <v>4.4488274773828397E-3</v>
      </c>
    </row>
    <row r="15232" spans="1:7" x14ac:dyDescent="0.25">
      <c r="A15232" s="108" t="str">
        <f t="shared" si="237"/>
        <v>LV_2014_NATIONAL TOTAL_Cd</v>
      </c>
      <c r="B15232" s="113" t="s">
        <v>158</v>
      </c>
      <c r="C15232" s="113">
        <v>2014</v>
      </c>
      <c r="D15232" s="113" t="s">
        <v>122</v>
      </c>
      <c r="E15232" s="113" t="s">
        <v>126</v>
      </c>
      <c r="F15232" s="113" t="s">
        <v>200</v>
      </c>
      <c r="G15232" s="113">
        <v>5.8959492903388501E-4</v>
      </c>
    </row>
    <row r="15233" spans="1:7" x14ac:dyDescent="0.25">
      <c r="A15233" s="108" t="str">
        <f t="shared" si="237"/>
        <v>LV_2014_NATIONAL TOTAL_Hg</v>
      </c>
      <c r="B15233" s="113" t="s">
        <v>158</v>
      </c>
      <c r="C15233" s="113">
        <v>2014</v>
      </c>
      <c r="D15233" s="113" t="s">
        <v>122</v>
      </c>
      <c r="E15233" s="113" t="s">
        <v>127</v>
      </c>
      <c r="F15233" s="113" t="s">
        <v>200</v>
      </c>
      <c r="G15233" s="150">
        <v>7.8318330333254394E-5</v>
      </c>
    </row>
    <row r="15234" spans="1:7" x14ac:dyDescent="0.25">
      <c r="A15234" s="108" t="str">
        <f t="shared" ref="A15234:A15297" si="238">CONCATENATE(B15234,"_",C15234,"_",D15234,"_",E15234)</f>
        <v>LV_2014_NATIONAL TOTAL_DIOX</v>
      </c>
      <c r="B15234" s="113" t="s">
        <v>158</v>
      </c>
      <c r="C15234" s="113">
        <v>2014</v>
      </c>
      <c r="D15234" s="113" t="s">
        <v>122</v>
      </c>
      <c r="E15234" s="113" t="s">
        <v>128</v>
      </c>
      <c r="F15234" s="113" t="s">
        <v>200</v>
      </c>
      <c r="G15234" s="150">
        <v>2.2623477305861599E-8</v>
      </c>
    </row>
    <row r="15235" spans="1:7" x14ac:dyDescent="0.25">
      <c r="A15235" s="108" t="str">
        <f t="shared" si="238"/>
        <v>LV_2014_NATIONAL TOTAL_PAH</v>
      </c>
      <c r="B15235" s="113" t="s">
        <v>158</v>
      </c>
      <c r="C15235" s="113">
        <v>2014</v>
      </c>
      <c r="D15235" s="113" t="s">
        <v>122</v>
      </c>
      <c r="E15235" s="113" t="s">
        <v>129</v>
      </c>
      <c r="F15235" s="113" t="s">
        <v>200</v>
      </c>
      <c r="G15235" s="113">
        <v>8.7295753871650793E-3</v>
      </c>
    </row>
    <row r="15236" spans="1:7" x14ac:dyDescent="0.25">
      <c r="A15236" s="108" t="str">
        <f t="shared" si="238"/>
        <v>LV_2014_NATIONAL TOTAL_HCB</v>
      </c>
      <c r="B15236" s="113" t="s">
        <v>158</v>
      </c>
      <c r="C15236" s="113">
        <v>2014</v>
      </c>
      <c r="D15236" s="113" t="s">
        <v>122</v>
      </c>
      <c r="E15236" s="113" t="s">
        <v>130</v>
      </c>
      <c r="F15236" s="113" t="s">
        <v>200</v>
      </c>
      <c r="G15236" s="150">
        <v>4.37648859509391E-7</v>
      </c>
    </row>
    <row r="15237" spans="1:7" x14ac:dyDescent="0.25">
      <c r="A15237" s="108" t="str">
        <f t="shared" si="238"/>
        <v>LV_2014_NATIONAL TOTAL_PCB</v>
      </c>
      <c r="B15237" s="113" t="s">
        <v>158</v>
      </c>
      <c r="C15237" s="113">
        <v>2014</v>
      </c>
      <c r="D15237" s="113" t="s">
        <v>122</v>
      </c>
      <c r="E15237" s="113" t="s">
        <v>259</v>
      </c>
      <c r="F15237" s="113" t="s">
        <v>200</v>
      </c>
      <c r="G15237" s="150">
        <v>2.67598250525902E-7</v>
      </c>
    </row>
    <row r="15238" spans="1:7" x14ac:dyDescent="0.25">
      <c r="A15238" s="108" t="str">
        <f t="shared" si="238"/>
        <v>LV_2014_1A3(FS)_NOx</v>
      </c>
      <c r="B15238" s="113" t="s">
        <v>158</v>
      </c>
      <c r="C15238" s="113">
        <v>2014</v>
      </c>
      <c r="D15238" s="113" t="s">
        <v>132</v>
      </c>
      <c r="E15238" s="113" t="s">
        <v>199</v>
      </c>
      <c r="F15238" s="113" t="s">
        <v>200</v>
      </c>
      <c r="G15238" s="113">
        <v>12.7039569066207</v>
      </c>
    </row>
    <row r="15239" spans="1:7" x14ac:dyDescent="0.25">
      <c r="A15239" s="108" t="str">
        <f t="shared" si="238"/>
        <v>LV_2014_1A3(FS)_NMVOC</v>
      </c>
      <c r="B15239" s="113" t="s">
        <v>158</v>
      </c>
      <c r="C15239" s="113">
        <v>2014</v>
      </c>
      <c r="D15239" s="113" t="s">
        <v>132</v>
      </c>
      <c r="E15239" s="113" t="s">
        <v>123</v>
      </c>
      <c r="F15239" s="113" t="s">
        <v>200</v>
      </c>
      <c r="G15239" s="113">
        <v>2.3968510966176502</v>
      </c>
    </row>
    <row r="15240" spans="1:7" x14ac:dyDescent="0.25">
      <c r="A15240" s="108" t="str">
        <f t="shared" si="238"/>
        <v>LV_2014_1A3(FS)_SOx</v>
      </c>
      <c r="B15240" s="113" t="s">
        <v>158</v>
      </c>
      <c r="C15240" s="113">
        <v>2014</v>
      </c>
      <c r="D15240" s="113" t="s">
        <v>132</v>
      </c>
      <c r="E15240" s="113" t="s">
        <v>201</v>
      </c>
      <c r="F15240" s="113" t="s">
        <v>200</v>
      </c>
      <c r="G15240" s="113">
        <v>1.5872419295619802E-2</v>
      </c>
    </row>
    <row r="15241" spans="1:7" x14ac:dyDescent="0.25">
      <c r="A15241" s="108" t="str">
        <f t="shared" si="238"/>
        <v>LV_2014_1A3(FS)_NH3</v>
      </c>
      <c r="B15241" s="113" t="s">
        <v>158</v>
      </c>
      <c r="C15241" s="113">
        <v>2014</v>
      </c>
      <c r="D15241" s="113" t="s">
        <v>132</v>
      </c>
      <c r="E15241" s="113" t="s">
        <v>124</v>
      </c>
      <c r="F15241" s="113" t="s">
        <v>200</v>
      </c>
      <c r="G15241" s="113">
        <v>0.20620022798540799</v>
      </c>
    </row>
    <row r="15242" spans="1:7" x14ac:dyDescent="0.25">
      <c r="A15242" s="108" t="str">
        <f t="shared" si="238"/>
        <v>LV_2014_1A3(FS)_PM2.5</v>
      </c>
      <c r="B15242" s="113" t="s">
        <v>158</v>
      </c>
      <c r="C15242" s="113">
        <v>2014</v>
      </c>
      <c r="D15242" s="113" t="s">
        <v>132</v>
      </c>
      <c r="E15242" s="113" t="s">
        <v>203</v>
      </c>
      <c r="F15242" s="113" t="s">
        <v>200</v>
      </c>
      <c r="G15242" s="113">
        <v>0.64375936137753098</v>
      </c>
    </row>
    <row r="15243" spans="1:7" x14ac:dyDescent="0.25">
      <c r="A15243" s="108" t="str">
        <f t="shared" si="238"/>
        <v>LV_2014_3D_NOx</v>
      </c>
      <c r="B15243" s="113" t="s">
        <v>158</v>
      </c>
      <c r="C15243" s="113">
        <v>2014</v>
      </c>
      <c r="D15243" s="113" t="s">
        <v>206</v>
      </c>
      <c r="E15243" s="113" t="s">
        <v>199</v>
      </c>
      <c r="F15243" s="113" t="s">
        <v>200</v>
      </c>
      <c r="G15243" s="113">
        <v>4.1739938110147099</v>
      </c>
    </row>
    <row r="15244" spans="1:7" x14ac:dyDescent="0.25">
      <c r="A15244" s="108" t="str">
        <f t="shared" si="238"/>
        <v>LV_2015_NATIONAL TOTAL_NOx</v>
      </c>
      <c r="B15244" s="113" t="s">
        <v>158</v>
      </c>
      <c r="C15244" s="113">
        <v>2015</v>
      </c>
      <c r="D15244" s="113" t="s">
        <v>122</v>
      </c>
      <c r="E15244" s="113" t="s">
        <v>199</v>
      </c>
      <c r="F15244" s="113" t="s">
        <v>200</v>
      </c>
      <c r="G15244" s="113">
        <v>37.9970962753425</v>
      </c>
    </row>
    <row r="15245" spans="1:7" x14ac:dyDescent="0.25">
      <c r="A15245" s="108" t="str">
        <f t="shared" si="238"/>
        <v>LV_2015_NATIONAL TOTAL_NMVOC</v>
      </c>
      <c r="B15245" s="113" t="s">
        <v>158</v>
      </c>
      <c r="C15245" s="113">
        <v>2015</v>
      </c>
      <c r="D15245" s="113" t="s">
        <v>122</v>
      </c>
      <c r="E15245" s="113" t="s">
        <v>123</v>
      </c>
      <c r="F15245" s="113" t="s">
        <v>200</v>
      </c>
      <c r="G15245" s="113">
        <v>34.734147814427601</v>
      </c>
    </row>
    <row r="15246" spans="1:7" x14ac:dyDescent="0.25">
      <c r="A15246" s="108" t="str">
        <f t="shared" si="238"/>
        <v>LV_2015_NATIONAL TOTAL_SOx</v>
      </c>
      <c r="B15246" s="113" t="s">
        <v>158</v>
      </c>
      <c r="C15246" s="113">
        <v>2015</v>
      </c>
      <c r="D15246" s="113" t="s">
        <v>122</v>
      </c>
      <c r="E15246" s="113" t="s">
        <v>201</v>
      </c>
      <c r="F15246" s="113" t="s">
        <v>200</v>
      </c>
      <c r="G15246" s="113">
        <v>3.5780983921277199</v>
      </c>
    </row>
    <row r="15247" spans="1:7" x14ac:dyDescent="0.25">
      <c r="A15247" s="108" t="str">
        <f t="shared" si="238"/>
        <v>LV_2015_NATIONAL TOTAL_NH3</v>
      </c>
      <c r="B15247" s="113" t="s">
        <v>158</v>
      </c>
      <c r="C15247" s="113">
        <v>2015</v>
      </c>
      <c r="D15247" s="113" t="s">
        <v>122</v>
      </c>
      <c r="E15247" s="113" t="s">
        <v>124</v>
      </c>
      <c r="F15247" s="113" t="s">
        <v>200</v>
      </c>
      <c r="G15247" s="113">
        <v>16.082141163108599</v>
      </c>
    </row>
    <row r="15248" spans="1:7" x14ac:dyDescent="0.25">
      <c r="A15248" s="108" t="str">
        <f t="shared" si="238"/>
        <v>LV_2015_NATIONAL TOTAL_PM2.5</v>
      </c>
      <c r="B15248" s="113" t="s">
        <v>158</v>
      </c>
      <c r="C15248" s="113">
        <v>2015</v>
      </c>
      <c r="D15248" s="113" t="s">
        <v>122</v>
      </c>
      <c r="E15248" s="113" t="s">
        <v>203</v>
      </c>
      <c r="F15248" s="113" t="s">
        <v>200</v>
      </c>
      <c r="G15248" s="113">
        <v>16.549261343620401</v>
      </c>
    </row>
    <row r="15249" spans="1:7" x14ac:dyDescent="0.25">
      <c r="A15249" s="108" t="str">
        <f t="shared" si="238"/>
        <v>LV_2015_NATIONAL TOTAL_Pb</v>
      </c>
      <c r="B15249" s="113" t="s">
        <v>158</v>
      </c>
      <c r="C15249" s="113">
        <v>2015</v>
      </c>
      <c r="D15249" s="113" t="s">
        <v>122</v>
      </c>
      <c r="E15249" s="113" t="s">
        <v>125</v>
      </c>
      <c r="F15249" s="113" t="s">
        <v>200</v>
      </c>
      <c r="G15249" s="113">
        <v>4.3162121690611599E-3</v>
      </c>
    </row>
    <row r="15250" spans="1:7" x14ac:dyDescent="0.25">
      <c r="A15250" s="108" t="str">
        <f t="shared" si="238"/>
        <v>LV_2015_NATIONAL TOTAL_Cd</v>
      </c>
      <c r="B15250" s="113" t="s">
        <v>158</v>
      </c>
      <c r="C15250" s="113">
        <v>2015</v>
      </c>
      <c r="D15250" s="113" t="s">
        <v>122</v>
      </c>
      <c r="E15250" s="113" t="s">
        <v>126</v>
      </c>
      <c r="F15250" s="113" t="s">
        <v>200</v>
      </c>
      <c r="G15250" s="113">
        <v>5.3126416693984903E-4</v>
      </c>
    </row>
    <row r="15251" spans="1:7" x14ac:dyDescent="0.25">
      <c r="A15251" s="108" t="str">
        <f t="shared" si="238"/>
        <v>LV_2015_NATIONAL TOTAL_Hg</v>
      </c>
      <c r="B15251" s="113" t="s">
        <v>158</v>
      </c>
      <c r="C15251" s="113">
        <v>2015</v>
      </c>
      <c r="D15251" s="113" t="s">
        <v>122</v>
      </c>
      <c r="E15251" s="113" t="s">
        <v>127</v>
      </c>
      <c r="F15251" s="113" t="s">
        <v>200</v>
      </c>
      <c r="G15251" s="150">
        <v>8.1035503406860399E-5</v>
      </c>
    </row>
    <row r="15252" spans="1:7" x14ac:dyDescent="0.25">
      <c r="A15252" s="108" t="str">
        <f t="shared" si="238"/>
        <v>LV_2015_NATIONAL TOTAL_DIOX</v>
      </c>
      <c r="B15252" s="113" t="s">
        <v>158</v>
      </c>
      <c r="C15252" s="113">
        <v>2015</v>
      </c>
      <c r="D15252" s="113" t="s">
        <v>122</v>
      </c>
      <c r="E15252" s="113" t="s">
        <v>128</v>
      </c>
      <c r="F15252" s="113" t="s">
        <v>200</v>
      </c>
      <c r="G15252" s="150">
        <v>1.9324376742169301E-8</v>
      </c>
    </row>
    <row r="15253" spans="1:7" x14ac:dyDescent="0.25">
      <c r="A15253" s="108" t="str">
        <f t="shared" si="238"/>
        <v>LV_2015_NATIONAL TOTAL_PAH</v>
      </c>
      <c r="B15253" s="113" t="s">
        <v>158</v>
      </c>
      <c r="C15253" s="113">
        <v>2015</v>
      </c>
      <c r="D15253" s="113" t="s">
        <v>122</v>
      </c>
      <c r="E15253" s="113" t="s">
        <v>129</v>
      </c>
      <c r="F15253" s="113" t="s">
        <v>200</v>
      </c>
      <c r="G15253" s="113">
        <v>7.1765696151443901E-3</v>
      </c>
    </row>
    <row r="15254" spans="1:7" x14ac:dyDescent="0.25">
      <c r="A15254" s="108" t="str">
        <f t="shared" si="238"/>
        <v>LV_2015_NATIONAL TOTAL_HCB</v>
      </c>
      <c r="B15254" s="113" t="s">
        <v>158</v>
      </c>
      <c r="C15254" s="113">
        <v>2015</v>
      </c>
      <c r="D15254" s="113" t="s">
        <v>122</v>
      </c>
      <c r="E15254" s="113" t="s">
        <v>130</v>
      </c>
      <c r="F15254" s="113" t="s">
        <v>200</v>
      </c>
      <c r="G15254" s="150">
        <v>4.26543411451283E-7</v>
      </c>
    </row>
    <row r="15255" spans="1:7" x14ac:dyDescent="0.25">
      <c r="A15255" s="108" t="str">
        <f t="shared" si="238"/>
        <v>LV_2015_NATIONAL TOTAL_PCB</v>
      </c>
      <c r="B15255" s="113" t="s">
        <v>158</v>
      </c>
      <c r="C15255" s="113">
        <v>2015</v>
      </c>
      <c r="D15255" s="113" t="s">
        <v>122</v>
      </c>
      <c r="E15255" s="113" t="s">
        <v>259</v>
      </c>
      <c r="F15255" s="113" t="s">
        <v>200</v>
      </c>
      <c r="G15255" s="150">
        <v>2.2270354738306499E-7</v>
      </c>
    </row>
    <row r="15256" spans="1:7" x14ac:dyDescent="0.25">
      <c r="A15256" s="108" t="str">
        <f t="shared" si="238"/>
        <v>LV_2015_1A3(FS)_NOx</v>
      </c>
      <c r="B15256" s="113" t="s">
        <v>158</v>
      </c>
      <c r="C15256" s="113">
        <v>2015</v>
      </c>
      <c r="D15256" s="113" t="s">
        <v>132</v>
      </c>
      <c r="E15256" s="113" t="s">
        <v>199</v>
      </c>
      <c r="F15256" s="113" t="s">
        <v>200</v>
      </c>
      <c r="G15256" s="113">
        <v>12.819089392065001</v>
      </c>
    </row>
    <row r="15257" spans="1:7" x14ac:dyDescent="0.25">
      <c r="A15257" s="108" t="str">
        <f t="shared" si="238"/>
        <v>LV_2015_1A3(FS)_NMVOC</v>
      </c>
      <c r="B15257" s="113" t="s">
        <v>158</v>
      </c>
      <c r="C15257" s="113">
        <v>2015</v>
      </c>
      <c r="D15257" s="113" t="s">
        <v>132</v>
      </c>
      <c r="E15257" s="113" t="s">
        <v>123</v>
      </c>
      <c r="F15257" s="113" t="s">
        <v>200</v>
      </c>
      <c r="G15257" s="113">
        <v>2.1061723605861302</v>
      </c>
    </row>
    <row r="15258" spans="1:7" x14ac:dyDescent="0.25">
      <c r="A15258" s="108" t="str">
        <f t="shared" si="238"/>
        <v>LV_2015_1A3(FS)_SOx</v>
      </c>
      <c r="B15258" s="113" t="s">
        <v>158</v>
      </c>
      <c r="C15258" s="113">
        <v>2015</v>
      </c>
      <c r="D15258" s="113" t="s">
        <v>132</v>
      </c>
      <c r="E15258" s="113" t="s">
        <v>201</v>
      </c>
      <c r="F15258" s="113" t="s">
        <v>200</v>
      </c>
      <c r="G15258" s="113">
        <v>1.7074718147370702E-2</v>
      </c>
    </row>
    <row r="15259" spans="1:7" x14ac:dyDescent="0.25">
      <c r="A15259" s="108" t="str">
        <f t="shared" si="238"/>
        <v>LV_2015_1A3(FS)_NH3</v>
      </c>
      <c r="B15259" s="113" t="s">
        <v>158</v>
      </c>
      <c r="C15259" s="113">
        <v>2015</v>
      </c>
      <c r="D15259" s="113" t="s">
        <v>132</v>
      </c>
      <c r="E15259" s="113" t="s">
        <v>124</v>
      </c>
      <c r="F15259" s="113" t="s">
        <v>200</v>
      </c>
      <c r="G15259" s="113">
        <v>0.20459035761543101</v>
      </c>
    </row>
    <row r="15260" spans="1:7" x14ac:dyDescent="0.25">
      <c r="A15260" s="108" t="str">
        <f t="shared" si="238"/>
        <v>LV_2015_1A3(FS)_PM2.5</v>
      </c>
      <c r="B15260" s="113" t="s">
        <v>158</v>
      </c>
      <c r="C15260" s="113">
        <v>2015</v>
      </c>
      <c r="D15260" s="113" t="s">
        <v>132</v>
      </c>
      <c r="E15260" s="113" t="s">
        <v>203</v>
      </c>
      <c r="F15260" s="113" t="s">
        <v>200</v>
      </c>
      <c r="G15260" s="113">
        <v>0.64929243538493298</v>
      </c>
    </row>
    <row r="15261" spans="1:7" x14ac:dyDescent="0.25">
      <c r="A15261" s="108" t="str">
        <f t="shared" si="238"/>
        <v>LV_2015_3D_NOx</v>
      </c>
      <c r="B15261" s="113" t="s">
        <v>158</v>
      </c>
      <c r="C15261" s="113">
        <v>2015</v>
      </c>
      <c r="D15261" s="113" t="s">
        <v>206</v>
      </c>
      <c r="E15261" s="113" t="s">
        <v>199</v>
      </c>
      <c r="F15261" s="113" t="s">
        <v>200</v>
      </c>
      <c r="G15261" s="113">
        <v>4.2587934328654802</v>
      </c>
    </row>
    <row r="15262" spans="1:7" x14ac:dyDescent="0.25">
      <c r="A15262" s="108" t="str">
        <f t="shared" si="238"/>
        <v>LV_2016_NATIONAL TOTAL_NOx</v>
      </c>
      <c r="B15262" s="113" t="s">
        <v>158</v>
      </c>
      <c r="C15262" s="113">
        <v>2016</v>
      </c>
      <c r="D15262" s="113" t="s">
        <v>122</v>
      </c>
      <c r="E15262" s="113" t="s">
        <v>199</v>
      </c>
      <c r="F15262" s="113" t="s">
        <v>200</v>
      </c>
      <c r="G15262" s="113">
        <v>36.304606550688298</v>
      </c>
    </row>
    <row r="15263" spans="1:7" x14ac:dyDescent="0.25">
      <c r="A15263" s="108" t="str">
        <f t="shared" si="238"/>
        <v>LV_2016_NATIONAL TOTAL_NMVOC</v>
      </c>
      <c r="B15263" s="113" t="s">
        <v>158</v>
      </c>
      <c r="C15263" s="113">
        <v>2016</v>
      </c>
      <c r="D15263" s="113" t="s">
        <v>122</v>
      </c>
      <c r="E15263" s="113" t="s">
        <v>123</v>
      </c>
      <c r="F15263" s="113" t="s">
        <v>200</v>
      </c>
      <c r="G15263" s="113">
        <v>33.397550774623497</v>
      </c>
    </row>
    <row r="15264" spans="1:7" x14ac:dyDescent="0.25">
      <c r="A15264" s="108" t="str">
        <f t="shared" si="238"/>
        <v>LV_2016_NATIONAL TOTAL_SOx</v>
      </c>
      <c r="B15264" s="113" t="s">
        <v>158</v>
      </c>
      <c r="C15264" s="113">
        <v>2016</v>
      </c>
      <c r="D15264" s="113" t="s">
        <v>122</v>
      </c>
      <c r="E15264" s="113" t="s">
        <v>201</v>
      </c>
      <c r="F15264" s="113" t="s">
        <v>200</v>
      </c>
      <c r="G15264" s="113">
        <v>3.4455092533416698</v>
      </c>
    </row>
    <row r="15265" spans="1:7" x14ac:dyDescent="0.25">
      <c r="A15265" s="108" t="str">
        <f t="shared" si="238"/>
        <v>LV_2016_NATIONAL TOTAL_NH3</v>
      </c>
      <c r="B15265" s="113" t="s">
        <v>158</v>
      </c>
      <c r="C15265" s="113">
        <v>2016</v>
      </c>
      <c r="D15265" s="113" t="s">
        <v>122</v>
      </c>
      <c r="E15265" s="113" t="s">
        <v>124</v>
      </c>
      <c r="F15265" s="113" t="s">
        <v>200</v>
      </c>
      <c r="G15265" s="113">
        <v>16.1016927858354</v>
      </c>
    </row>
    <row r="15266" spans="1:7" x14ac:dyDescent="0.25">
      <c r="A15266" s="108" t="str">
        <f t="shared" si="238"/>
        <v>LV_2016_NATIONAL TOTAL_PM2.5</v>
      </c>
      <c r="B15266" s="113" t="s">
        <v>158</v>
      </c>
      <c r="C15266" s="113">
        <v>2016</v>
      </c>
      <c r="D15266" s="113" t="s">
        <v>122</v>
      </c>
      <c r="E15266" s="113" t="s">
        <v>203</v>
      </c>
      <c r="F15266" s="113" t="s">
        <v>200</v>
      </c>
      <c r="G15266" s="113">
        <v>16.6104933272422</v>
      </c>
    </row>
    <row r="15267" spans="1:7" x14ac:dyDescent="0.25">
      <c r="A15267" s="108" t="str">
        <f t="shared" si="238"/>
        <v>LV_2016_NATIONAL TOTAL_Pb</v>
      </c>
      <c r="B15267" s="113" t="s">
        <v>158</v>
      </c>
      <c r="C15267" s="113">
        <v>2016</v>
      </c>
      <c r="D15267" s="113" t="s">
        <v>122</v>
      </c>
      <c r="E15267" s="113" t="s">
        <v>125</v>
      </c>
      <c r="F15267" s="113" t="s">
        <v>200</v>
      </c>
      <c r="G15267" s="113">
        <v>4.4581480960307601E-3</v>
      </c>
    </row>
    <row r="15268" spans="1:7" x14ac:dyDescent="0.25">
      <c r="A15268" s="108" t="str">
        <f t="shared" si="238"/>
        <v>LV_2016_NATIONAL TOTAL_Cd</v>
      </c>
      <c r="B15268" s="113" t="s">
        <v>158</v>
      </c>
      <c r="C15268" s="113">
        <v>2016</v>
      </c>
      <c r="D15268" s="113" t="s">
        <v>122</v>
      </c>
      <c r="E15268" s="113" t="s">
        <v>126</v>
      </c>
      <c r="F15268" s="113" t="s">
        <v>200</v>
      </c>
      <c r="G15268" s="113">
        <v>5.1726080931893204E-4</v>
      </c>
    </row>
    <row r="15269" spans="1:7" x14ac:dyDescent="0.25">
      <c r="A15269" s="108" t="str">
        <f t="shared" si="238"/>
        <v>LV_2016_NATIONAL TOTAL_Hg</v>
      </c>
      <c r="B15269" s="113" t="s">
        <v>158</v>
      </c>
      <c r="C15269" s="113">
        <v>2016</v>
      </c>
      <c r="D15269" s="113" t="s">
        <v>122</v>
      </c>
      <c r="E15269" s="113" t="s">
        <v>127</v>
      </c>
      <c r="F15269" s="113" t="s">
        <v>200</v>
      </c>
      <c r="G15269" s="113">
        <v>1.01009085751326E-4</v>
      </c>
    </row>
    <row r="15270" spans="1:7" x14ac:dyDescent="0.25">
      <c r="A15270" s="108" t="str">
        <f t="shared" si="238"/>
        <v>LV_2016_NATIONAL TOTAL_DIOX</v>
      </c>
      <c r="B15270" s="113" t="s">
        <v>158</v>
      </c>
      <c r="C15270" s="113">
        <v>2016</v>
      </c>
      <c r="D15270" s="113" t="s">
        <v>122</v>
      </c>
      <c r="E15270" s="113" t="s">
        <v>128</v>
      </c>
      <c r="F15270" s="113" t="s">
        <v>200</v>
      </c>
      <c r="G15270" s="150">
        <v>1.8698330992593699E-8</v>
      </c>
    </row>
    <row r="15271" spans="1:7" x14ac:dyDescent="0.25">
      <c r="A15271" s="108" t="str">
        <f t="shared" si="238"/>
        <v>LV_2016_NATIONAL TOTAL_PAH</v>
      </c>
      <c r="B15271" s="113" t="s">
        <v>158</v>
      </c>
      <c r="C15271" s="113">
        <v>2016</v>
      </c>
      <c r="D15271" s="113" t="s">
        <v>122</v>
      </c>
      <c r="E15271" s="113" t="s">
        <v>129</v>
      </c>
      <c r="F15271" s="113" t="s">
        <v>200</v>
      </c>
      <c r="G15271" s="113">
        <v>7.0446485412226003E-3</v>
      </c>
    </row>
    <row r="15272" spans="1:7" x14ac:dyDescent="0.25">
      <c r="A15272" s="108" t="str">
        <f t="shared" si="238"/>
        <v>LV_2016_NATIONAL TOTAL_HCB</v>
      </c>
      <c r="B15272" s="113" t="s">
        <v>158</v>
      </c>
      <c r="C15272" s="113">
        <v>2016</v>
      </c>
      <c r="D15272" s="113" t="s">
        <v>122</v>
      </c>
      <c r="E15272" s="113" t="s">
        <v>130</v>
      </c>
      <c r="F15272" s="113" t="s">
        <v>200</v>
      </c>
      <c r="G15272" s="150">
        <v>4.9209834985309502E-7</v>
      </c>
    </row>
    <row r="15273" spans="1:7" x14ac:dyDescent="0.25">
      <c r="A15273" s="108" t="str">
        <f t="shared" si="238"/>
        <v>LV_2016_NATIONAL TOTAL_PCB</v>
      </c>
      <c r="B15273" s="113" t="s">
        <v>158</v>
      </c>
      <c r="C15273" s="113">
        <v>2016</v>
      </c>
      <c r="D15273" s="113" t="s">
        <v>122</v>
      </c>
      <c r="E15273" s="113" t="s">
        <v>259</v>
      </c>
      <c r="F15273" s="113" t="s">
        <v>200</v>
      </c>
      <c r="G15273" s="150">
        <v>2.27671182464847E-7</v>
      </c>
    </row>
    <row r="15274" spans="1:7" x14ac:dyDescent="0.25">
      <c r="A15274" s="108" t="str">
        <f t="shared" si="238"/>
        <v>LV_2016_1A3(FS)_NOx</v>
      </c>
      <c r="B15274" s="113" t="s">
        <v>158</v>
      </c>
      <c r="C15274" s="113">
        <v>2016</v>
      </c>
      <c r="D15274" s="113" t="s">
        <v>132</v>
      </c>
      <c r="E15274" s="113" t="s">
        <v>199</v>
      </c>
      <c r="F15274" s="113" t="s">
        <v>200</v>
      </c>
      <c r="G15274" s="113">
        <v>12.3336452474969</v>
      </c>
    </row>
    <row r="15275" spans="1:7" x14ac:dyDescent="0.25">
      <c r="A15275" s="108" t="str">
        <f t="shared" si="238"/>
        <v>LV_2016_1A3(FS)_NMVOC</v>
      </c>
      <c r="B15275" s="113" t="s">
        <v>158</v>
      </c>
      <c r="C15275" s="113">
        <v>2016</v>
      </c>
      <c r="D15275" s="113" t="s">
        <v>132</v>
      </c>
      <c r="E15275" s="113" t="s">
        <v>123</v>
      </c>
      <c r="F15275" s="113" t="s">
        <v>200</v>
      </c>
      <c r="G15275" s="113">
        <v>1.95375895645413</v>
      </c>
    </row>
    <row r="15276" spans="1:7" x14ac:dyDescent="0.25">
      <c r="A15276" s="108" t="str">
        <f t="shared" si="238"/>
        <v>LV_2016_1A3(FS)_SOx</v>
      </c>
      <c r="B15276" s="113" t="s">
        <v>158</v>
      </c>
      <c r="C15276" s="113">
        <v>2016</v>
      </c>
      <c r="D15276" s="113" t="s">
        <v>132</v>
      </c>
      <c r="E15276" s="113" t="s">
        <v>201</v>
      </c>
      <c r="F15276" s="113" t="s">
        <v>200</v>
      </c>
      <c r="G15276" s="113">
        <v>1.7444232441644801E-2</v>
      </c>
    </row>
    <row r="15277" spans="1:7" x14ac:dyDescent="0.25">
      <c r="A15277" s="108" t="str">
        <f t="shared" si="238"/>
        <v>LV_2016_1A3(FS)_NH3</v>
      </c>
      <c r="B15277" s="113" t="s">
        <v>158</v>
      </c>
      <c r="C15277" s="113">
        <v>2016</v>
      </c>
      <c r="D15277" s="113" t="s">
        <v>132</v>
      </c>
      <c r="E15277" s="113" t="s">
        <v>124</v>
      </c>
      <c r="F15277" s="113" t="s">
        <v>200</v>
      </c>
      <c r="G15277" s="113">
        <v>0.195372853447807</v>
      </c>
    </row>
    <row r="15278" spans="1:7" x14ac:dyDescent="0.25">
      <c r="A15278" s="108" t="str">
        <f t="shared" si="238"/>
        <v>LV_2016_1A3(FS)_PM2.5</v>
      </c>
      <c r="B15278" s="113" t="s">
        <v>158</v>
      </c>
      <c r="C15278" s="113">
        <v>2016</v>
      </c>
      <c r="D15278" s="113" t="s">
        <v>132</v>
      </c>
      <c r="E15278" s="113" t="s">
        <v>203</v>
      </c>
      <c r="F15278" s="113" t="s">
        <v>200</v>
      </c>
      <c r="G15278" s="113">
        <v>0.63506332458667003</v>
      </c>
    </row>
    <row r="15279" spans="1:7" x14ac:dyDescent="0.25">
      <c r="A15279" s="108" t="str">
        <f t="shared" si="238"/>
        <v>LV_2016_3D_NOx</v>
      </c>
      <c r="B15279" s="113" t="s">
        <v>158</v>
      </c>
      <c r="C15279" s="113">
        <v>2016</v>
      </c>
      <c r="D15279" s="113" t="s">
        <v>206</v>
      </c>
      <c r="E15279" s="113" t="s">
        <v>199</v>
      </c>
      <c r="F15279" s="113" t="s">
        <v>200</v>
      </c>
      <c r="G15279" s="113">
        <v>4.3347606861988499</v>
      </c>
    </row>
    <row r="15280" spans="1:7" x14ac:dyDescent="0.25">
      <c r="A15280" s="108" t="str">
        <f t="shared" si="238"/>
        <v>LV_2017_NATIONAL TOTAL_NOx</v>
      </c>
      <c r="B15280" s="113" t="s">
        <v>158</v>
      </c>
      <c r="C15280" s="113">
        <v>2017</v>
      </c>
      <c r="D15280" s="113" t="s">
        <v>122</v>
      </c>
      <c r="E15280" s="113" t="s">
        <v>199</v>
      </c>
      <c r="F15280" s="113" t="s">
        <v>200</v>
      </c>
      <c r="G15280" s="113">
        <v>36.777993858896103</v>
      </c>
    </row>
    <row r="15281" spans="1:7" x14ac:dyDescent="0.25">
      <c r="A15281" s="108" t="str">
        <f t="shared" si="238"/>
        <v>LV_2017_NATIONAL TOTAL_NMVOC</v>
      </c>
      <c r="B15281" s="113" t="s">
        <v>158</v>
      </c>
      <c r="C15281" s="113">
        <v>2017</v>
      </c>
      <c r="D15281" s="113" t="s">
        <v>122</v>
      </c>
      <c r="E15281" s="113" t="s">
        <v>123</v>
      </c>
      <c r="F15281" s="113" t="s">
        <v>200</v>
      </c>
      <c r="G15281" s="113">
        <v>34.116235284241299</v>
      </c>
    </row>
    <row r="15282" spans="1:7" x14ac:dyDescent="0.25">
      <c r="A15282" s="108" t="str">
        <f t="shared" si="238"/>
        <v>LV_2017_NATIONAL TOTAL_SOx</v>
      </c>
      <c r="B15282" s="113" t="s">
        <v>158</v>
      </c>
      <c r="C15282" s="113">
        <v>2017</v>
      </c>
      <c r="D15282" s="113" t="s">
        <v>122</v>
      </c>
      <c r="E15282" s="113" t="s">
        <v>201</v>
      </c>
      <c r="F15282" s="113" t="s">
        <v>200</v>
      </c>
      <c r="G15282" s="113">
        <v>3.6097758192038101</v>
      </c>
    </row>
    <row r="15283" spans="1:7" x14ac:dyDescent="0.25">
      <c r="A15283" s="108" t="str">
        <f t="shared" si="238"/>
        <v>LV_2017_NATIONAL TOTAL_NH3</v>
      </c>
      <c r="B15283" s="113" t="s">
        <v>158</v>
      </c>
      <c r="C15283" s="113">
        <v>2017</v>
      </c>
      <c r="D15283" s="113" t="s">
        <v>122</v>
      </c>
      <c r="E15283" s="113" t="s">
        <v>124</v>
      </c>
      <c r="F15283" s="113" t="s">
        <v>200</v>
      </c>
      <c r="G15283" s="113">
        <v>16.4154189720937</v>
      </c>
    </row>
    <row r="15284" spans="1:7" x14ac:dyDescent="0.25">
      <c r="A15284" s="108" t="str">
        <f t="shared" si="238"/>
        <v>LV_2017_NATIONAL TOTAL_PM2.5</v>
      </c>
      <c r="B15284" s="113" t="s">
        <v>158</v>
      </c>
      <c r="C15284" s="113">
        <v>2017</v>
      </c>
      <c r="D15284" s="113" t="s">
        <v>122</v>
      </c>
      <c r="E15284" s="113" t="s">
        <v>203</v>
      </c>
      <c r="F15284" s="113" t="s">
        <v>200</v>
      </c>
      <c r="G15284" s="113">
        <v>18.342188771951101</v>
      </c>
    </row>
    <row r="15285" spans="1:7" x14ac:dyDescent="0.25">
      <c r="A15285" s="108" t="str">
        <f t="shared" si="238"/>
        <v>LV_2017_NATIONAL TOTAL_Pb</v>
      </c>
      <c r="B15285" s="113" t="s">
        <v>158</v>
      </c>
      <c r="C15285" s="113">
        <v>2017</v>
      </c>
      <c r="D15285" s="113" t="s">
        <v>122</v>
      </c>
      <c r="E15285" s="113" t="s">
        <v>125</v>
      </c>
      <c r="F15285" s="113" t="s">
        <v>200</v>
      </c>
      <c r="G15285" s="113">
        <v>4.4057466386494297E-3</v>
      </c>
    </row>
    <row r="15286" spans="1:7" x14ac:dyDescent="0.25">
      <c r="A15286" s="108" t="str">
        <f t="shared" si="238"/>
        <v>LV_2017_NATIONAL TOTAL_Cd</v>
      </c>
      <c r="B15286" s="113" t="s">
        <v>158</v>
      </c>
      <c r="C15286" s="113">
        <v>2017</v>
      </c>
      <c r="D15286" s="113" t="s">
        <v>122</v>
      </c>
      <c r="E15286" s="113" t="s">
        <v>126</v>
      </c>
      <c r="F15286" s="113" t="s">
        <v>200</v>
      </c>
      <c r="G15286" s="113">
        <v>5.5834672640303401E-4</v>
      </c>
    </row>
    <row r="15287" spans="1:7" x14ac:dyDescent="0.25">
      <c r="A15287" s="108" t="str">
        <f t="shared" si="238"/>
        <v>LV_2017_NATIONAL TOTAL_Hg</v>
      </c>
      <c r="B15287" s="113" t="s">
        <v>158</v>
      </c>
      <c r="C15287" s="113">
        <v>2017</v>
      </c>
      <c r="D15287" s="113" t="s">
        <v>122</v>
      </c>
      <c r="E15287" s="113" t="s">
        <v>127</v>
      </c>
      <c r="F15287" s="113" t="s">
        <v>200</v>
      </c>
      <c r="G15287" s="150">
        <v>9.76783351573379E-5</v>
      </c>
    </row>
    <row r="15288" spans="1:7" x14ac:dyDescent="0.25">
      <c r="A15288" s="108" t="str">
        <f t="shared" si="238"/>
        <v>LV_2017_NATIONAL TOTAL_DIOX</v>
      </c>
      <c r="B15288" s="113" t="s">
        <v>158</v>
      </c>
      <c r="C15288" s="113">
        <v>2017</v>
      </c>
      <c r="D15288" s="113" t="s">
        <v>122</v>
      </c>
      <c r="E15288" s="113" t="s">
        <v>128</v>
      </c>
      <c r="F15288" s="113" t="s">
        <v>200</v>
      </c>
      <c r="G15288" s="150">
        <v>2.1202969596565399E-8</v>
      </c>
    </row>
    <row r="15289" spans="1:7" x14ac:dyDescent="0.25">
      <c r="A15289" s="108" t="str">
        <f t="shared" si="238"/>
        <v>LV_2017_NATIONAL TOTAL_PAH</v>
      </c>
      <c r="B15289" s="113" t="s">
        <v>158</v>
      </c>
      <c r="C15289" s="113">
        <v>2017</v>
      </c>
      <c r="D15289" s="113" t="s">
        <v>122</v>
      </c>
      <c r="E15289" s="113" t="s">
        <v>129</v>
      </c>
      <c r="F15289" s="113" t="s">
        <v>200</v>
      </c>
      <c r="G15289" s="113">
        <v>7.7279219649955501E-3</v>
      </c>
    </row>
    <row r="15290" spans="1:7" x14ac:dyDescent="0.25">
      <c r="A15290" s="108" t="str">
        <f t="shared" si="238"/>
        <v>LV_2017_NATIONAL TOTAL_HCB</v>
      </c>
      <c r="B15290" s="113" t="s">
        <v>158</v>
      </c>
      <c r="C15290" s="113">
        <v>2017</v>
      </c>
      <c r="D15290" s="113" t="s">
        <v>122</v>
      </c>
      <c r="E15290" s="113" t="s">
        <v>130</v>
      </c>
      <c r="F15290" s="113" t="s">
        <v>200</v>
      </c>
      <c r="G15290" s="150">
        <v>5.0249086968354899E-7</v>
      </c>
    </row>
    <row r="15291" spans="1:7" x14ac:dyDescent="0.25">
      <c r="A15291" s="108" t="str">
        <f t="shared" si="238"/>
        <v>LV_2017_NATIONAL TOTAL_PCB</v>
      </c>
      <c r="B15291" s="113" t="s">
        <v>158</v>
      </c>
      <c r="C15291" s="113">
        <v>2017</v>
      </c>
      <c r="D15291" s="113" t="s">
        <v>122</v>
      </c>
      <c r="E15291" s="113" t="s">
        <v>259</v>
      </c>
      <c r="F15291" s="113" t="s">
        <v>200</v>
      </c>
      <c r="G15291" s="150">
        <v>1.9804352536772601E-7</v>
      </c>
    </row>
    <row r="15292" spans="1:7" x14ac:dyDescent="0.25">
      <c r="A15292" s="108" t="str">
        <f t="shared" si="238"/>
        <v>LV_2017_1A3(FS)_NOx</v>
      </c>
      <c r="B15292" s="113" t="s">
        <v>158</v>
      </c>
      <c r="C15292" s="113">
        <v>2017</v>
      </c>
      <c r="D15292" s="113" t="s">
        <v>132</v>
      </c>
      <c r="E15292" s="113" t="s">
        <v>199</v>
      </c>
      <c r="F15292" s="113" t="s">
        <v>200</v>
      </c>
      <c r="G15292" s="113">
        <v>12.576400729497101</v>
      </c>
    </row>
    <row r="15293" spans="1:7" x14ac:dyDescent="0.25">
      <c r="A15293" s="108" t="str">
        <f t="shared" si="238"/>
        <v>LV_2017_1A3(FS)_NMVOC</v>
      </c>
      <c r="B15293" s="113" t="s">
        <v>158</v>
      </c>
      <c r="C15293" s="113">
        <v>2017</v>
      </c>
      <c r="D15293" s="113" t="s">
        <v>132</v>
      </c>
      <c r="E15293" s="113" t="s">
        <v>123</v>
      </c>
      <c r="F15293" s="113" t="s">
        <v>200</v>
      </c>
      <c r="G15293" s="113">
        <v>1.75576475964709</v>
      </c>
    </row>
    <row r="15294" spans="1:7" x14ac:dyDescent="0.25">
      <c r="A15294" s="108" t="str">
        <f t="shared" si="238"/>
        <v>LV_2017_1A3(FS)_SOx</v>
      </c>
      <c r="B15294" s="113" t="s">
        <v>158</v>
      </c>
      <c r="C15294" s="113">
        <v>2017</v>
      </c>
      <c r="D15294" s="113" t="s">
        <v>132</v>
      </c>
      <c r="E15294" s="113" t="s">
        <v>201</v>
      </c>
      <c r="F15294" s="113" t="s">
        <v>200</v>
      </c>
      <c r="G15294" s="113">
        <v>1.85065091354586E-2</v>
      </c>
    </row>
    <row r="15295" spans="1:7" x14ac:dyDescent="0.25">
      <c r="A15295" s="108" t="str">
        <f t="shared" si="238"/>
        <v>LV_2017_1A3(FS)_NH3</v>
      </c>
      <c r="B15295" s="113" t="s">
        <v>158</v>
      </c>
      <c r="C15295" s="113">
        <v>2017</v>
      </c>
      <c r="D15295" s="113" t="s">
        <v>132</v>
      </c>
      <c r="E15295" s="113" t="s">
        <v>124</v>
      </c>
      <c r="F15295" s="113" t="s">
        <v>200</v>
      </c>
      <c r="G15295" s="113">
        <v>0.18728453047487301</v>
      </c>
    </row>
    <row r="15296" spans="1:7" x14ac:dyDescent="0.25">
      <c r="A15296" s="108" t="str">
        <f t="shared" si="238"/>
        <v>LV_2017_1A3(FS)_PM2.5</v>
      </c>
      <c r="B15296" s="113" t="s">
        <v>158</v>
      </c>
      <c r="C15296" s="113">
        <v>2017</v>
      </c>
      <c r="D15296" s="113" t="s">
        <v>132</v>
      </c>
      <c r="E15296" s="113" t="s">
        <v>203</v>
      </c>
      <c r="F15296" s="113" t="s">
        <v>200</v>
      </c>
      <c r="G15296" s="113">
        <v>0.64076801528704197</v>
      </c>
    </row>
    <row r="15297" spans="1:7" x14ac:dyDescent="0.25">
      <c r="A15297" s="108" t="str">
        <f t="shared" si="238"/>
        <v>LV_2017_3D_NOx</v>
      </c>
      <c r="B15297" s="113" t="s">
        <v>158</v>
      </c>
      <c r="C15297" s="113">
        <v>2017</v>
      </c>
      <c r="D15297" s="113" t="s">
        <v>206</v>
      </c>
      <c r="E15297" s="113" t="s">
        <v>199</v>
      </c>
      <c r="F15297" s="113" t="s">
        <v>200</v>
      </c>
      <c r="G15297" s="113">
        <v>4.2691188059509102</v>
      </c>
    </row>
    <row r="15298" spans="1:7" x14ac:dyDescent="0.25">
      <c r="A15298" s="108" t="str">
        <f t="shared" ref="A15298:A15361" si="239">CONCATENATE(B15298,"_",C15298,"_",D15298,"_",E15298)</f>
        <v>LV_2018_NATIONAL TOTAL_NOx</v>
      </c>
      <c r="B15298" s="113" t="s">
        <v>158</v>
      </c>
      <c r="C15298" s="113">
        <v>2018</v>
      </c>
      <c r="D15298" s="113" t="s">
        <v>122</v>
      </c>
      <c r="E15298" s="113" t="s">
        <v>199</v>
      </c>
      <c r="F15298" s="113" t="s">
        <v>200</v>
      </c>
      <c r="G15298" s="113">
        <v>37.759588952981197</v>
      </c>
    </row>
    <row r="15299" spans="1:7" x14ac:dyDescent="0.25">
      <c r="A15299" s="108" t="str">
        <f t="shared" si="239"/>
        <v>LV_2018_NATIONAL TOTAL_NMVOC</v>
      </c>
      <c r="B15299" s="113" t="s">
        <v>158</v>
      </c>
      <c r="C15299" s="113">
        <v>2018</v>
      </c>
      <c r="D15299" s="113" t="s">
        <v>122</v>
      </c>
      <c r="E15299" s="113" t="s">
        <v>123</v>
      </c>
      <c r="F15299" s="113" t="s">
        <v>200</v>
      </c>
      <c r="G15299" s="113">
        <v>38.279695987913698</v>
      </c>
    </row>
    <row r="15300" spans="1:7" x14ac:dyDescent="0.25">
      <c r="A15300" s="108" t="str">
        <f t="shared" si="239"/>
        <v>LV_2018_NATIONAL TOTAL_SOx</v>
      </c>
      <c r="B15300" s="113" t="s">
        <v>158</v>
      </c>
      <c r="C15300" s="113">
        <v>2018</v>
      </c>
      <c r="D15300" s="113" t="s">
        <v>122</v>
      </c>
      <c r="E15300" s="113" t="s">
        <v>201</v>
      </c>
      <c r="F15300" s="113" t="s">
        <v>200</v>
      </c>
      <c r="G15300" s="113">
        <v>3.8524070042545602</v>
      </c>
    </row>
    <row r="15301" spans="1:7" x14ac:dyDescent="0.25">
      <c r="A15301" s="108" t="str">
        <f t="shared" si="239"/>
        <v>LV_2018_NATIONAL TOTAL_NH3</v>
      </c>
      <c r="B15301" s="113" t="s">
        <v>158</v>
      </c>
      <c r="C15301" s="113">
        <v>2018</v>
      </c>
      <c r="D15301" s="113" t="s">
        <v>122</v>
      </c>
      <c r="E15301" s="113" t="s">
        <v>124</v>
      </c>
      <c r="F15301" s="113" t="s">
        <v>200</v>
      </c>
      <c r="G15301" s="113">
        <v>16.106494546249699</v>
      </c>
    </row>
    <row r="15302" spans="1:7" x14ac:dyDescent="0.25">
      <c r="A15302" s="108" t="str">
        <f t="shared" si="239"/>
        <v>LV_2018_NATIONAL TOTAL_PM2.5</v>
      </c>
      <c r="B15302" s="113" t="s">
        <v>158</v>
      </c>
      <c r="C15302" s="113">
        <v>2018</v>
      </c>
      <c r="D15302" s="113" t="s">
        <v>122</v>
      </c>
      <c r="E15302" s="113" t="s">
        <v>203</v>
      </c>
      <c r="F15302" s="113" t="s">
        <v>200</v>
      </c>
      <c r="G15302" s="113">
        <v>18.882178161657599</v>
      </c>
    </row>
    <row r="15303" spans="1:7" x14ac:dyDescent="0.25">
      <c r="A15303" s="108" t="str">
        <f t="shared" si="239"/>
        <v>LV_2018_NATIONAL TOTAL_Pb</v>
      </c>
      <c r="B15303" s="113" t="s">
        <v>158</v>
      </c>
      <c r="C15303" s="113">
        <v>2018</v>
      </c>
      <c r="D15303" s="113" t="s">
        <v>122</v>
      </c>
      <c r="E15303" s="113" t="s">
        <v>125</v>
      </c>
      <c r="F15303" s="113" t="s">
        <v>200</v>
      </c>
      <c r="G15303" s="113">
        <v>4.4631208300174802E-3</v>
      </c>
    </row>
    <row r="15304" spans="1:7" x14ac:dyDescent="0.25">
      <c r="A15304" s="108" t="str">
        <f t="shared" si="239"/>
        <v>LV_2018_NATIONAL TOTAL_Cd</v>
      </c>
      <c r="B15304" s="113" t="s">
        <v>158</v>
      </c>
      <c r="C15304" s="113">
        <v>2018</v>
      </c>
      <c r="D15304" s="113" t="s">
        <v>122</v>
      </c>
      <c r="E15304" s="113" t="s">
        <v>126</v>
      </c>
      <c r="F15304" s="113" t="s">
        <v>200</v>
      </c>
      <c r="G15304" s="113">
        <v>5.93784109417276E-4</v>
      </c>
    </row>
    <row r="15305" spans="1:7" x14ac:dyDescent="0.25">
      <c r="A15305" s="108" t="str">
        <f t="shared" si="239"/>
        <v>LV_2018_NATIONAL TOTAL_Hg</v>
      </c>
      <c r="B15305" s="113" t="s">
        <v>158</v>
      </c>
      <c r="C15305" s="113">
        <v>2018</v>
      </c>
      <c r="D15305" s="113" t="s">
        <v>122</v>
      </c>
      <c r="E15305" s="113" t="s">
        <v>127</v>
      </c>
      <c r="F15305" s="113" t="s">
        <v>200</v>
      </c>
      <c r="G15305" s="150">
        <v>8.78240179083237E-5</v>
      </c>
    </row>
    <row r="15306" spans="1:7" x14ac:dyDescent="0.25">
      <c r="A15306" s="108" t="str">
        <f t="shared" si="239"/>
        <v>LV_2018_NATIONAL TOTAL_DIOX</v>
      </c>
      <c r="B15306" s="113" t="s">
        <v>158</v>
      </c>
      <c r="C15306" s="113">
        <v>2018</v>
      </c>
      <c r="D15306" s="113" t="s">
        <v>122</v>
      </c>
      <c r="E15306" s="113" t="s">
        <v>128</v>
      </c>
      <c r="F15306" s="113" t="s">
        <v>200</v>
      </c>
      <c r="G15306" s="150">
        <v>2.04656202241001E-8</v>
      </c>
    </row>
    <row r="15307" spans="1:7" x14ac:dyDescent="0.25">
      <c r="A15307" s="108" t="str">
        <f t="shared" si="239"/>
        <v>LV_2018_NATIONAL TOTAL_PAH</v>
      </c>
      <c r="B15307" s="113" t="s">
        <v>158</v>
      </c>
      <c r="C15307" s="113">
        <v>2018</v>
      </c>
      <c r="D15307" s="113" t="s">
        <v>122</v>
      </c>
      <c r="E15307" s="113" t="s">
        <v>129</v>
      </c>
      <c r="F15307" s="113" t="s">
        <v>200</v>
      </c>
      <c r="G15307" s="113">
        <v>8.0494734152539299E-3</v>
      </c>
    </row>
    <row r="15308" spans="1:7" x14ac:dyDescent="0.25">
      <c r="A15308" s="108" t="str">
        <f t="shared" si="239"/>
        <v>LV_2018_NATIONAL TOTAL_HCB</v>
      </c>
      <c r="B15308" s="113" t="s">
        <v>158</v>
      </c>
      <c r="C15308" s="113">
        <v>2018</v>
      </c>
      <c r="D15308" s="113" t="s">
        <v>122</v>
      </c>
      <c r="E15308" s="113" t="s">
        <v>130</v>
      </c>
      <c r="F15308" s="113" t="s">
        <v>200</v>
      </c>
      <c r="G15308" s="150">
        <v>5.1545607183341697E-7</v>
      </c>
    </row>
    <row r="15309" spans="1:7" x14ac:dyDescent="0.25">
      <c r="A15309" s="108" t="str">
        <f t="shared" si="239"/>
        <v>LV_2018_NATIONAL TOTAL_PCB</v>
      </c>
      <c r="B15309" s="113" t="s">
        <v>158</v>
      </c>
      <c r="C15309" s="113">
        <v>2018</v>
      </c>
      <c r="D15309" s="113" t="s">
        <v>122</v>
      </c>
      <c r="E15309" s="113" t="s">
        <v>259</v>
      </c>
      <c r="F15309" s="113" t="s">
        <v>200</v>
      </c>
      <c r="G15309" s="150">
        <v>1.9756732090145501E-7</v>
      </c>
    </row>
    <row r="15310" spans="1:7" x14ac:dyDescent="0.25">
      <c r="A15310" s="108" t="str">
        <f t="shared" si="239"/>
        <v>LV_2018_1A3(FS)_NOx</v>
      </c>
      <c r="B15310" s="113" t="s">
        <v>158</v>
      </c>
      <c r="C15310" s="113">
        <v>2018</v>
      </c>
      <c r="D15310" s="113" t="s">
        <v>132</v>
      </c>
      <c r="E15310" s="113" t="s">
        <v>199</v>
      </c>
      <c r="F15310" s="113" t="s">
        <v>200</v>
      </c>
      <c r="G15310" s="113">
        <v>12.4630295826608</v>
      </c>
    </row>
    <row r="15311" spans="1:7" x14ac:dyDescent="0.25">
      <c r="A15311" s="108" t="str">
        <f t="shared" si="239"/>
        <v>LV_2018_1A3(FS)_NMVOC</v>
      </c>
      <c r="B15311" s="113" t="s">
        <v>158</v>
      </c>
      <c r="C15311" s="113">
        <v>2018</v>
      </c>
      <c r="D15311" s="113" t="s">
        <v>132</v>
      </c>
      <c r="E15311" s="113" t="s">
        <v>123</v>
      </c>
      <c r="F15311" s="113" t="s">
        <v>200</v>
      </c>
      <c r="G15311" s="113">
        <v>1.5696356236784501</v>
      </c>
    </row>
    <row r="15312" spans="1:7" x14ac:dyDescent="0.25">
      <c r="A15312" s="108" t="str">
        <f t="shared" si="239"/>
        <v>LV_2018_1A3(FS)_SOx</v>
      </c>
      <c r="B15312" s="113" t="s">
        <v>158</v>
      </c>
      <c r="C15312" s="113">
        <v>2018</v>
      </c>
      <c r="D15312" s="113" t="s">
        <v>132</v>
      </c>
      <c r="E15312" s="113" t="s">
        <v>201</v>
      </c>
      <c r="F15312" s="113" t="s">
        <v>200</v>
      </c>
      <c r="G15312" s="113">
        <v>1.8634435604910099E-2</v>
      </c>
    </row>
    <row r="15313" spans="1:7" x14ac:dyDescent="0.25">
      <c r="A15313" s="108" t="str">
        <f t="shared" si="239"/>
        <v>LV_2018_1A3(FS)_NH3</v>
      </c>
      <c r="B15313" s="113" t="s">
        <v>158</v>
      </c>
      <c r="C15313" s="113">
        <v>2018</v>
      </c>
      <c r="D15313" s="113" t="s">
        <v>132</v>
      </c>
      <c r="E15313" s="113" t="s">
        <v>124</v>
      </c>
      <c r="F15313" s="113" t="s">
        <v>200</v>
      </c>
      <c r="G15313" s="113">
        <v>0.17028798673048801</v>
      </c>
    </row>
    <row r="15314" spans="1:7" x14ac:dyDescent="0.25">
      <c r="A15314" s="108" t="str">
        <f t="shared" si="239"/>
        <v>LV_2018_1A3(FS)_PM2.5</v>
      </c>
      <c r="B15314" s="113" t="s">
        <v>158</v>
      </c>
      <c r="C15314" s="113">
        <v>2018</v>
      </c>
      <c r="D15314" s="113" t="s">
        <v>132</v>
      </c>
      <c r="E15314" s="113" t="s">
        <v>203</v>
      </c>
      <c r="F15314" s="113" t="s">
        <v>200</v>
      </c>
      <c r="G15314" s="113">
        <v>0.63661234774568398</v>
      </c>
    </row>
    <row r="15315" spans="1:7" x14ac:dyDescent="0.25">
      <c r="A15315" s="108" t="str">
        <f t="shared" si="239"/>
        <v>LV_2018_3D_NOx</v>
      </c>
      <c r="B15315" s="113" t="s">
        <v>158</v>
      </c>
      <c r="C15315" s="113">
        <v>2018</v>
      </c>
      <c r="D15315" s="113" t="s">
        <v>206</v>
      </c>
      <c r="E15315" s="113" t="s">
        <v>199</v>
      </c>
      <c r="F15315" s="113" t="s">
        <v>200</v>
      </c>
      <c r="G15315" s="113">
        <v>4.1204415927687501</v>
      </c>
    </row>
    <row r="15316" spans="1:7" x14ac:dyDescent="0.25">
      <c r="A15316" s="108" t="str">
        <f t="shared" si="239"/>
        <v>LV_2019_NATIONAL TOTAL_NOx</v>
      </c>
      <c r="B15316" s="113" t="s">
        <v>158</v>
      </c>
      <c r="C15316" s="113">
        <v>2019</v>
      </c>
      <c r="D15316" s="113" t="s">
        <v>122</v>
      </c>
      <c r="E15316" s="113" t="s">
        <v>199</v>
      </c>
      <c r="F15316" s="113" t="s">
        <v>200</v>
      </c>
      <c r="G15316" s="113">
        <v>36.216078355229897</v>
      </c>
    </row>
    <row r="15317" spans="1:7" x14ac:dyDescent="0.25">
      <c r="A15317" s="108" t="str">
        <f t="shared" si="239"/>
        <v>LV_2019_NATIONAL TOTAL_NMVOC</v>
      </c>
      <c r="B15317" s="113" t="s">
        <v>158</v>
      </c>
      <c r="C15317" s="113">
        <v>2019</v>
      </c>
      <c r="D15317" s="113" t="s">
        <v>122</v>
      </c>
      <c r="E15317" s="113" t="s">
        <v>123</v>
      </c>
      <c r="F15317" s="113" t="s">
        <v>200</v>
      </c>
      <c r="G15317" s="113">
        <v>34.797583614050197</v>
      </c>
    </row>
    <row r="15318" spans="1:7" x14ac:dyDescent="0.25">
      <c r="A15318" s="108" t="str">
        <f t="shared" si="239"/>
        <v>LV_2019_NATIONAL TOTAL_SOx</v>
      </c>
      <c r="B15318" s="113" t="s">
        <v>158</v>
      </c>
      <c r="C15318" s="113">
        <v>2019</v>
      </c>
      <c r="D15318" s="113" t="s">
        <v>122</v>
      </c>
      <c r="E15318" s="113" t="s">
        <v>201</v>
      </c>
      <c r="F15318" s="113" t="s">
        <v>200</v>
      </c>
      <c r="G15318" s="113">
        <v>3.6959100440452302</v>
      </c>
    </row>
    <row r="15319" spans="1:7" x14ac:dyDescent="0.25">
      <c r="A15319" s="108" t="str">
        <f t="shared" si="239"/>
        <v>LV_2019_NATIONAL TOTAL_NH3</v>
      </c>
      <c r="B15319" s="113" t="s">
        <v>158</v>
      </c>
      <c r="C15319" s="113">
        <v>2019</v>
      </c>
      <c r="D15319" s="113" t="s">
        <v>122</v>
      </c>
      <c r="E15319" s="113" t="s">
        <v>124</v>
      </c>
      <c r="F15319" s="113" t="s">
        <v>200</v>
      </c>
      <c r="G15319" s="113">
        <v>16.188060624273401</v>
      </c>
    </row>
    <row r="15320" spans="1:7" x14ac:dyDescent="0.25">
      <c r="A15320" s="108" t="str">
        <f t="shared" si="239"/>
        <v>LV_2019_NATIONAL TOTAL_PM2.5</v>
      </c>
      <c r="B15320" s="113" t="s">
        <v>158</v>
      </c>
      <c r="C15320" s="113">
        <v>2019</v>
      </c>
      <c r="D15320" s="113" t="s">
        <v>122</v>
      </c>
      <c r="E15320" s="113" t="s">
        <v>203</v>
      </c>
      <c r="F15320" s="113" t="s">
        <v>200</v>
      </c>
      <c r="G15320" s="113">
        <v>18.355197912915301</v>
      </c>
    </row>
    <row r="15321" spans="1:7" x14ac:dyDescent="0.25">
      <c r="A15321" s="108" t="str">
        <f t="shared" si="239"/>
        <v>LV_2019_NATIONAL TOTAL_Pb</v>
      </c>
      <c r="B15321" s="113" t="s">
        <v>158</v>
      </c>
      <c r="C15321" s="113">
        <v>2019</v>
      </c>
      <c r="D15321" s="113" t="s">
        <v>122</v>
      </c>
      <c r="E15321" s="113" t="s">
        <v>125</v>
      </c>
      <c r="F15321" s="113" t="s">
        <v>200</v>
      </c>
      <c r="G15321" s="113">
        <v>4.4021030305250097E-3</v>
      </c>
    </row>
    <row r="15322" spans="1:7" x14ac:dyDescent="0.25">
      <c r="A15322" s="108" t="str">
        <f t="shared" si="239"/>
        <v>LV_2019_NATIONAL TOTAL_Cd</v>
      </c>
      <c r="B15322" s="113" t="s">
        <v>158</v>
      </c>
      <c r="C15322" s="113">
        <v>2019</v>
      </c>
      <c r="D15322" s="113" t="s">
        <v>122</v>
      </c>
      <c r="E15322" s="113" t="s">
        <v>126</v>
      </c>
      <c r="F15322" s="113" t="s">
        <v>200</v>
      </c>
      <c r="G15322" s="113">
        <v>5.9023642800722803E-4</v>
      </c>
    </row>
    <row r="15323" spans="1:7" x14ac:dyDescent="0.25">
      <c r="A15323" s="108" t="str">
        <f t="shared" si="239"/>
        <v>LV_2019_NATIONAL TOTAL_Hg</v>
      </c>
      <c r="B15323" s="113" t="s">
        <v>158</v>
      </c>
      <c r="C15323" s="113">
        <v>2019</v>
      </c>
      <c r="D15323" s="113" t="s">
        <v>122</v>
      </c>
      <c r="E15323" s="113" t="s">
        <v>127</v>
      </c>
      <c r="F15323" s="113" t="s">
        <v>200</v>
      </c>
      <c r="G15323" s="150">
        <v>8.3967570066953201E-5</v>
      </c>
    </row>
    <row r="15324" spans="1:7" x14ac:dyDescent="0.25">
      <c r="A15324" s="108" t="str">
        <f t="shared" si="239"/>
        <v>LV_2019_NATIONAL TOTAL_DIOX</v>
      </c>
      <c r="B15324" s="113" t="s">
        <v>158</v>
      </c>
      <c r="C15324" s="113">
        <v>2019</v>
      </c>
      <c r="D15324" s="113" t="s">
        <v>122</v>
      </c>
      <c r="E15324" s="113" t="s">
        <v>128</v>
      </c>
      <c r="F15324" s="113" t="s">
        <v>200</v>
      </c>
      <c r="G15324" s="150">
        <v>1.9955369986357301E-8</v>
      </c>
    </row>
    <row r="15325" spans="1:7" x14ac:dyDescent="0.25">
      <c r="A15325" s="108" t="str">
        <f t="shared" si="239"/>
        <v>LV_2019_NATIONAL TOTAL_PAH</v>
      </c>
      <c r="B15325" s="113" t="s">
        <v>158</v>
      </c>
      <c r="C15325" s="113">
        <v>2019</v>
      </c>
      <c r="D15325" s="113" t="s">
        <v>122</v>
      </c>
      <c r="E15325" s="113" t="s">
        <v>129</v>
      </c>
      <c r="F15325" s="113" t="s">
        <v>200</v>
      </c>
      <c r="G15325" s="113">
        <v>7.6677850016027499E-3</v>
      </c>
    </row>
    <row r="15326" spans="1:7" x14ac:dyDescent="0.25">
      <c r="A15326" s="108" t="str">
        <f t="shared" si="239"/>
        <v>LV_2019_NATIONAL TOTAL_HCB</v>
      </c>
      <c r="B15326" s="113" t="s">
        <v>158</v>
      </c>
      <c r="C15326" s="113">
        <v>2019</v>
      </c>
      <c r="D15326" s="113" t="s">
        <v>122</v>
      </c>
      <c r="E15326" s="113" t="s">
        <v>130</v>
      </c>
      <c r="F15326" s="113" t="s">
        <v>200</v>
      </c>
      <c r="G15326" s="150">
        <v>5.14756414260608E-7</v>
      </c>
    </row>
    <row r="15327" spans="1:7" x14ac:dyDescent="0.25">
      <c r="A15327" s="108" t="str">
        <f t="shared" si="239"/>
        <v>LV_2019_NATIONAL TOTAL_PCB</v>
      </c>
      <c r="B15327" s="113" t="s">
        <v>158</v>
      </c>
      <c r="C15327" s="113">
        <v>2019</v>
      </c>
      <c r="D15327" s="113" t="s">
        <v>122</v>
      </c>
      <c r="E15327" s="113" t="s">
        <v>259</v>
      </c>
      <c r="F15327" s="113" t="s">
        <v>200</v>
      </c>
      <c r="G15327" s="150">
        <v>1.78912763932664E-7</v>
      </c>
    </row>
    <row r="15328" spans="1:7" x14ac:dyDescent="0.25">
      <c r="A15328" s="108" t="str">
        <f t="shared" si="239"/>
        <v>LV_2019_1A3(FS)_NOx</v>
      </c>
      <c r="B15328" s="113" t="s">
        <v>158</v>
      </c>
      <c r="C15328" s="113">
        <v>2019</v>
      </c>
      <c r="D15328" s="113" t="s">
        <v>132</v>
      </c>
      <c r="E15328" s="113" t="s">
        <v>199</v>
      </c>
      <c r="F15328" s="113" t="s">
        <v>200</v>
      </c>
      <c r="G15328" s="113">
        <v>12.1403801841721</v>
      </c>
    </row>
    <row r="15329" spans="1:7" x14ac:dyDescent="0.25">
      <c r="A15329" s="108" t="str">
        <f t="shared" si="239"/>
        <v>LV_2019_1A3(FS)_NMVOC</v>
      </c>
      <c r="B15329" s="113" t="s">
        <v>158</v>
      </c>
      <c r="C15329" s="113">
        <v>2019</v>
      </c>
      <c r="D15329" s="113" t="s">
        <v>132</v>
      </c>
      <c r="E15329" s="113" t="s">
        <v>123</v>
      </c>
      <c r="F15329" s="113" t="s">
        <v>200</v>
      </c>
      <c r="G15329" s="113">
        <v>1.36417473982517</v>
      </c>
    </row>
    <row r="15330" spans="1:7" x14ac:dyDescent="0.25">
      <c r="A15330" s="108" t="str">
        <f t="shared" si="239"/>
        <v>LV_2019_1A3(FS)_SOx</v>
      </c>
      <c r="B15330" s="113" t="s">
        <v>158</v>
      </c>
      <c r="C15330" s="113">
        <v>2019</v>
      </c>
      <c r="D15330" s="113" t="s">
        <v>132</v>
      </c>
      <c r="E15330" s="113" t="s">
        <v>201</v>
      </c>
      <c r="F15330" s="113" t="s">
        <v>200</v>
      </c>
      <c r="G15330" s="113">
        <v>1.8909662315698399E-2</v>
      </c>
    </row>
    <row r="15331" spans="1:7" x14ac:dyDescent="0.25">
      <c r="A15331" s="108" t="str">
        <f t="shared" si="239"/>
        <v>LV_2019_1A3(FS)_NH3</v>
      </c>
      <c r="B15331" s="113" t="s">
        <v>158</v>
      </c>
      <c r="C15331" s="113">
        <v>2019</v>
      </c>
      <c r="D15331" s="113" t="s">
        <v>132</v>
      </c>
      <c r="E15331" s="113" t="s">
        <v>124</v>
      </c>
      <c r="F15331" s="113" t="s">
        <v>200</v>
      </c>
      <c r="G15331" s="113">
        <v>0.154276123455824</v>
      </c>
    </row>
    <row r="15332" spans="1:7" x14ac:dyDescent="0.25">
      <c r="A15332" s="108" t="str">
        <f t="shared" si="239"/>
        <v>LV_2019_1A3(FS)_PM2.5</v>
      </c>
      <c r="B15332" s="113" t="s">
        <v>158</v>
      </c>
      <c r="C15332" s="113">
        <v>2019</v>
      </c>
      <c r="D15332" s="113" t="s">
        <v>132</v>
      </c>
      <c r="E15332" s="113" t="s">
        <v>203</v>
      </c>
      <c r="F15332" s="113" t="s">
        <v>200</v>
      </c>
      <c r="G15332" s="113">
        <v>0.62059212666075703</v>
      </c>
    </row>
    <row r="15333" spans="1:7" x14ac:dyDescent="0.25">
      <c r="A15333" s="108" t="str">
        <f t="shared" si="239"/>
        <v>LV_2019_3D_NOx</v>
      </c>
      <c r="B15333" s="113" t="s">
        <v>158</v>
      </c>
      <c r="C15333" s="113">
        <v>2019</v>
      </c>
      <c r="D15333" s="113" t="s">
        <v>206</v>
      </c>
      <c r="E15333" s="113" t="s">
        <v>199</v>
      </c>
      <c r="F15333" s="113" t="s">
        <v>200</v>
      </c>
      <c r="G15333" s="113">
        <v>4.3767865933793404</v>
      </c>
    </row>
    <row r="15334" spans="1:7" x14ac:dyDescent="0.25">
      <c r="A15334" s="108" t="str">
        <f t="shared" si="239"/>
        <v>LV_2020_NATIONAL TOTAL_NOx</v>
      </c>
      <c r="B15334" s="113" t="s">
        <v>158</v>
      </c>
      <c r="C15334" s="113">
        <v>2020</v>
      </c>
      <c r="D15334" s="113" t="s">
        <v>122</v>
      </c>
      <c r="E15334" s="113" t="s">
        <v>199</v>
      </c>
      <c r="F15334" s="113" t="s">
        <v>200</v>
      </c>
      <c r="G15334" s="113">
        <v>33.214742415408203</v>
      </c>
    </row>
    <row r="15335" spans="1:7" x14ac:dyDescent="0.25">
      <c r="A15335" s="108" t="str">
        <f t="shared" si="239"/>
        <v>LV_2020_NATIONAL TOTAL_NMVOC</v>
      </c>
      <c r="B15335" s="113" t="s">
        <v>158</v>
      </c>
      <c r="C15335" s="113">
        <v>2020</v>
      </c>
      <c r="D15335" s="113" t="s">
        <v>122</v>
      </c>
      <c r="E15335" s="113" t="s">
        <v>123</v>
      </c>
      <c r="F15335" s="113" t="s">
        <v>200</v>
      </c>
      <c r="G15335" s="113">
        <v>34.289284503376003</v>
      </c>
    </row>
    <row r="15336" spans="1:7" x14ac:dyDescent="0.25">
      <c r="A15336" s="108" t="str">
        <f t="shared" si="239"/>
        <v>LV_2020_NATIONAL TOTAL_SOx</v>
      </c>
      <c r="B15336" s="113" t="s">
        <v>158</v>
      </c>
      <c r="C15336" s="113">
        <v>2020</v>
      </c>
      <c r="D15336" s="113" t="s">
        <v>122</v>
      </c>
      <c r="E15336" s="113" t="s">
        <v>201</v>
      </c>
      <c r="F15336" s="113" t="s">
        <v>200</v>
      </c>
      <c r="G15336" s="113">
        <v>3.5175558340425801</v>
      </c>
    </row>
    <row r="15337" spans="1:7" x14ac:dyDescent="0.25">
      <c r="A15337" s="108" t="str">
        <f t="shared" si="239"/>
        <v>LV_2020_NATIONAL TOTAL_NH3</v>
      </c>
      <c r="B15337" s="113" t="s">
        <v>158</v>
      </c>
      <c r="C15337" s="113">
        <v>2020</v>
      </c>
      <c r="D15337" s="113" t="s">
        <v>122</v>
      </c>
      <c r="E15337" s="113" t="s">
        <v>124</v>
      </c>
      <c r="F15337" s="113" t="s">
        <v>200</v>
      </c>
      <c r="G15337" s="113">
        <v>15.9398163740806</v>
      </c>
    </row>
    <row r="15338" spans="1:7" x14ac:dyDescent="0.25">
      <c r="A15338" s="108" t="str">
        <f t="shared" si="239"/>
        <v>LV_2020_NATIONAL TOTAL_PM2.5</v>
      </c>
      <c r="B15338" s="113" t="s">
        <v>158</v>
      </c>
      <c r="C15338" s="113">
        <v>2020</v>
      </c>
      <c r="D15338" s="113" t="s">
        <v>122</v>
      </c>
      <c r="E15338" s="113" t="s">
        <v>203</v>
      </c>
      <c r="F15338" s="113" t="s">
        <v>200</v>
      </c>
      <c r="G15338" s="113">
        <v>16.861393998775199</v>
      </c>
    </row>
    <row r="15339" spans="1:7" x14ac:dyDescent="0.25">
      <c r="A15339" s="108" t="str">
        <f t="shared" si="239"/>
        <v>LV_2020_NATIONAL TOTAL_Pb</v>
      </c>
      <c r="B15339" s="113" t="s">
        <v>158</v>
      </c>
      <c r="C15339" s="113">
        <v>2020</v>
      </c>
      <c r="D15339" s="113" t="s">
        <v>122</v>
      </c>
      <c r="E15339" s="113" t="s">
        <v>125</v>
      </c>
      <c r="F15339" s="113" t="s">
        <v>200</v>
      </c>
      <c r="G15339" s="113">
        <v>4.0494182140924997E-3</v>
      </c>
    </row>
    <row r="15340" spans="1:7" x14ac:dyDescent="0.25">
      <c r="A15340" s="108" t="str">
        <f t="shared" si="239"/>
        <v>LV_2020_NATIONAL TOTAL_Cd</v>
      </c>
      <c r="B15340" s="113" t="s">
        <v>158</v>
      </c>
      <c r="C15340" s="113">
        <v>2020</v>
      </c>
      <c r="D15340" s="113" t="s">
        <v>122</v>
      </c>
      <c r="E15340" s="113" t="s">
        <v>126</v>
      </c>
      <c r="F15340" s="113" t="s">
        <v>200</v>
      </c>
      <c r="G15340" s="113">
        <v>5.4433546495081002E-4</v>
      </c>
    </row>
    <row r="15341" spans="1:7" x14ac:dyDescent="0.25">
      <c r="A15341" s="108" t="str">
        <f t="shared" si="239"/>
        <v>LV_2020_NATIONAL TOTAL_Hg</v>
      </c>
      <c r="B15341" s="113" t="s">
        <v>158</v>
      </c>
      <c r="C15341" s="113">
        <v>2020</v>
      </c>
      <c r="D15341" s="113" t="s">
        <v>122</v>
      </c>
      <c r="E15341" s="113" t="s">
        <v>127</v>
      </c>
      <c r="F15341" s="113" t="s">
        <v>200</v>
      </c>
      <c r="G15341" s="150">
        <v>7.8507339279687297E-5</v>
      </c>
    </row>
    <row r="15342" spans="1:7" x14ac:dyDescent="0.25">
      <c r="A15342" s="108" t="str">
        <f t="shared" si="239"/>
        <v>LV_2020_NATIONAL TOTAL_DIOX</v>
      </c>
      <c r="B15342" s="113" t="s">
        <v>158</v>
      </c>
      <c r="C15342" s="113">
        <v>2020</v>
      </c>
      <c r="D15342" s="113" t="s">
        <v>122</v>
      </c>
      <c r="E15342" s="113" t="s">
        <v>128</v>
      </c>
      <c r="F15342" s="113" t="s">
        <v>200</v>
      </c>
      <c r="G15342" s="150">
        <v>1.8011035907265599E-8</v>
      </c>
    </row>
    <row r="15343" spans="1:7" x14ac:dyDescent="0.25">
      <c r="A15343" s="108" t="str">
        <f t="shared" si="239"/>
        <v>LV_2020_NATIONAL TOTAL_PAH</v>
      </c>
      <c r="B15343" s="113" t="s">
        <v>158</v>
      </c>
      <c r="C15343" s="113">
        <v>2020</v>
      </c>
      <c r="D15343" s="113" t="s">
        <v>122</v>
      </c>
      <c r="E15343" s="113" t="s">
        <v>129</v>
      </c>
      <c r="F15343" s="113" t="s">
        <v>200</v>
      </c>
      <c r="G15343" s="113">
        <v>6.8769990755974996E-3</v>
      </c>
    </row>
    <row r="15344" spans="1:7" x14ac:dyDescent="0.25">
      <c r="A15344" s="108" t="str">
        <f t="shared" si="239"/>
        <v>LV_2020_NATIONAL TOTAL_HCB</v>
      </c>
      <c r="B15344" s="113" t="s">
        <v>158</v>
      </c>
      <c r="C15344" s="113">
        <v>2020</v>
      </c>
      <c r="D15344" s="113" t="s">
        <v>122</v>
      </c>
      <c r="E15344" s="113" t="s">
        <v>130</v>
      </c>
      <c r="F15344" s="113" t="s">
        <v>200</v>
      </c>
      <c r="G15344" s="150">
        <v>4.9604580803689701E-7</v>
      </c>
    </row>
    <row r="15345" spans="1:7" x14ac:dyDescent="0.25">
      <c r="A15345" s="108" t="str">
        <f t="shared" si="239"/>
        <v>LV_2020_NATIONAL TOTAL_PCB</v>
      </c>
      <c r="B15345" s="113" t="s">
        <v>158</v>
      </c>
      <c r="C15345" s="113">
        <v>2020</v>
      </c>
      <c r="D15345" s="113" t="s">
        <v>122</v>
      </c>
      <c r="E15345" s="113" t="s">
        <v>259</v>
      </c>
      <c r="F15345" s="113" t="s">
        <v>200</v>
      </c>
      <c r="G15345" s="150">
        <v>1.3827375194573699E-7</v>
      </c>
    </row>
    <row r="15346" spans="1:7" x14ac:dyDescent="0.25">
      <c r="A15346" s="108" t="str">
        <f t="shared" si="239"/>
        <v>LV_2020_1A3(FS)_NOx</v>
      </c>
      <c r="B15346" s="113" t="s">
        <v>158</v>
      </c>
      <c r="C15346" s="113">
        <v>2020</v>
      </c>
      <c r="D15346" s="113" t="s">
        <v>132</v>
      </c>
      <c r="E15346" s="113" t="s">
        <v>199</v>
      </c>
      <c r="F15346" s="113" t="s">
        <v>200</v>
      </c>
      <c r="G15346" s="113">
        <v>11.251427083483801</v>
      </c>
    </row>
    <row r="15347" spans="1:7" x14ac:dyDescent="0.25">
      <c r="A15347" s="108" t="str">
        <f t="shared" si="239"/>
        <v>LV_2020_1A3(FS)_NMVOC</v>
      </c>
      <c r="B15347" s="113" t="s">
        <v>158</v>
      </c>
      <c r="C15347" s="113">
        <v>2020</v>
      </c>
      <c r="D15347" s="113" t="s">
        <v>132</v>
      </c>
      <c r="E15347" s="113" t="s">
        <v>123</v>
      </c>
      <c r="F15347" s="113" t="s">
        <v>200</v>
      </c>
      <c r="G15347" s="113">
        <v>1.2091053320543299</v>
      </c>
    </row>
    <row r="15348" spans="1:7" x14ac:dyDescent="0.25">
      <c r="A15348" s="108" t="str">
        <f t="shared" si="239"/>
        <v>LV_2020_1A3(FS)_SOx</v>
      </c>
      <c r="B15348" s="113" t="s">
        <v>158</v>
      </c>
      <c r="C15348" s="113">
        <v>2020</v>
      </c>
      <c r="D15348" s="113" t="s">
        <v>132</v>
      </c>
      <c r="E15348" s="113" t="s">
        <v>201</v>
      </c>
      <c r="F15348" s="113" t="s">
        <v>200</v>
      </c>
      <c r="G15348" s="113">
        <v>1.80037488179055E-2</v>
      </c>
    </row>
    <row r="15349" spans="1:7" x14ac:dyDescent="0.25">
      <c r="A15349" s="108" t="str">
        <f t="shared" si="239"/>
        <v>LV_2020_1A3(FS)_NH3</v>
      </c>
      <c r="B15349" s="113" t="s">
        <v>158</v>
      </c>
      <c r="C15349" s="113">
        <v>2020</v>
      </c>
      <c r="D15349" s="113" t="s">
        <v>132</v>
      </c>
      <c r="E15349" s="113" t="s">
        <v>124</v>
      </c>
      <c r="F15349" s="113" t="s">
        <v>200</v>
      </c>
      <c r="G15349" s="113">
        <v>0.14218460822224099</v>
      </c>
    </row>
    <row r="15350" spans="1:7" x14ac:dyDescent="0.25">
      <c r="A15350" s="108" t="str">
        <f t="shared" si="239"/>
        <v>LV_2020_1A3(FS)_PM2.5</v>
      </c>
      <c r="B15350" s="113" t="s">
        <v>158</v>
      </c>
      <c r="C15350" s="113">
        <v>2020</v>
      </c>
      <c r="D15350" s="113" t="s">
        <v>132</v>
      </c>
      <c r="E15350" s="113" t="s">
        <v>203</v>
      </c>
      <c r="F15350" s="113" t="s">
        <v>200</v>
      </c>
      <c r="G15350" s="113">
        <v>0.58172742889558304</v>
      </c>
    </row>
    <row r="15351" spans="1:7" x14ac:dyDescent="0.25">
      <c r="A15351" s="108" t="str">
        <f t="shared" si="239"/>
        <v>LV_2020_3D_NOx</v>
      </c>
      <c r="B15351" s="113" t="s">
        <v>158</v>
      </c>
      <c r="C15351" s="113">
        <v>2020</v>
      </c>
      <c r="D15351" s="113" t="s">
        <v>206</v>
      </c>
      <c r="E15351" s="113" t="s">
        <v>199</v>
      </c>
      <c r="F15351" s="113" t="s">
        <v>200</v>
      </c>
      <c r="G15351" s="113">
        <v>4.5189352887604901</v>
      </c>
    </row>
    <row r="15352" spans="1:7" x14ac:dyDescent="0.25">
      <c r="A15352" s="108" t="str">
        <f t="shared" si="239"/>
        <v>LV_2021_NATIONAL TOTAL_NOx</v>
      </c>
      <c r="B15352" s="113" t="s">
        <v>158</v>
      </c>
      <c r="C15352" s="113">
        <v>2021</v>
      </c>
      <c r="D15352" s="113" t="s">
        <v>122</v>
      </c>
      <c r="E15352" s="113" t="s">
        <v>199</v>
      </c>
      <c r="F15352" s="113" t="s">
        <v>200</v>
      </c>
      <c r="G15352" s="113">
        <v>33.702378144259299</v>
      </c>
    </row>
    <row r="15353" spans="1:7" x14ac:dyDescent="0.25">
      <c r="A15353" s="108" t="str">
        <f t="shared" si="239"/>
        <v>LV_2021_NATIONAL TOTAL_NMVOC</v>
      </c>
      <c r="B15353" s="113" t="s">
        <v>158</v>
      </c>
      <c r="C15353" s="113">
        <v>2021</v>
      </c>
      <c r="D15353" s="113" t="s">
        <v>122</v>
      </c>
      <c r="E15353" s="113" t="s">
        <v>123</v>
      </c>
      <c r="F15353" s="113" t="s">
        <v>200</v>
      </c>
      <c r="G15353" s="113">
        <v>35.6850577577816</v>
      </c>
    </row>
    <row r="15354" spans="1:7" x14ac:dyDescent="0.25">
      <c r="A15354" s="108" t="str">
        <f t="shared" si="239"/>
        <v>LV_2021_NATIONAL TOTAL_SOx</v>
      </c>
      <c r="B15354" s="113" t="s">
        <v>158</v>
      </c>
      <c r="C15354" s="113">
        <v>2021</v>
      </c>
      <c r="D15354" s="113" t="s">
        <v>122</v>
      </c>
      <c r="E15354" s="113" t="s">
        <v>201</v>
      </c>
      <c r="F15354" s="113" t="s">
        <v>200</v>
      </c>
      <c r="G15354" s="113">
        <v>3.6430682131729299</v>
      </c>
    </row>
    <row r="15355" spans="1:7" x14ac:dyDescent="0.25">
      <c r="A15355" s="108" t="str">
        <f t="shared" si="239"/>
        <v>LV_2021_NATIONAL TOTAL_NH3</v>
      </c>
      <c r="B15355" s="113" t="s">
        <v>158</v>
      </c>
      <c r="C15355" s="113">
        <v>2021</v>
      </c>
      <c r="D15355" s="113" t="s">
        <v>122</v>
      </c>
      <c r="E15355" s="113" t="s">
        <v>124</v>
      </c>
      <c r="F15355" s="113" t="s">
        <v>200</v>
      </c>
      <c r="G15355" s="113">
        <v>15.5984848340563</v>
      </c>
    </row>
    <row r="15356" spans="1:7" x14ac:dyDescent="0.25">
      <c r="A15356" s="108" t="str">
        <f t="shared" si="239"/>
        <v>LV_2021_NATIONAL TOTAL_PM2.5</v>
      </c>
      <c r="B15356" s="113" t="s">
        <v>158</v>
      </c>
      <c r="C15356" s="113">
        <v>2021</v>
      </c>
      <c r="D15356" s="113" t="s">
        <v>122</v>
      </c>
      <c r="E15356" s="113" t="s">
        <v>203</v>
      </c>
      <c r="F15356" s="113" t="s">
        <v>200</v>
      </c>
      <c r="G15356" s="113">
        <v>17.6733749199113</v>
      </c>
    </row>
    <row r="15357" spans="1:7" x14ac:dyDescent="0.25">
      <c r="A15357" s="108" t="str">
        <f t="shared" si="239"/>
        <v>LV_2021_NATIONAL TOTAL_Pb</v>
      </c>
      <c r="B15357" s="113" t="s">
        <v>158</v>
      </c>
      <c r="C15357" s="113">
        <v>2021</v>
      </c>
      <c r="D15357" s="113" t="s">
        <v>122</v>
      </c>
      <c r="E15357" s="113" t="s">
        <v>125</v>
      </c>
      <c r="F15357" s="113" t="s">
        <v>200</v>
      </c>
      <c r="G15357" s="113">
        <v>4.1140377799688899E-3</v>
      </c>
    </row>
    <row r="15358" spans="1:7" x14ac:dyDescent="0.25">
      <c r="A15358" s="108" t="str">
        <f t="shared" si="239"/>
        <v>LV_2021_NATIONAL TOTAL_Cd</v>
      </c>
      <c r="B15358" s="113" t="s">
        <v>158</v>
      </c>
      <c r="C15358" s="113">
        <v>2021</v>
      </c>
      <c r="D15358" s="113" t="s">
        <v>122</v>
      </c>
      <c r="E15358" s="113" t="s">
        <v>126</v>
      </c>
      <c r="F15358" s="113" t="s">
        <v>200</v>
      </c>
      <c r="G15358" s="113">
        <v>5.5922921919897902E-4</v>
      </c>
    </row>
    <row r="15359" spans="1:7" x14ac:dyDescent="0.25">
      <c r="A15359" s="108" t="str">
        <f t="shared" si="239"/>
        <v>LV_2021_NATIONAL TOTAL_Hg</v>
      </c>
      <c r="B15359" s="113" t="s">
        <v>158</v>
      </c>
      <c r="C15359" s="113">
        <v>2021</v>
      </c>
      <c r="D15359" s="113" t="s">
        <v>122</v>
      </c>
      <c r="E15359" s="113" t="s">
        <v>127</v>
      </c>
      <c r="F15359" s="113" t="s">
        <v>200</v>
      </c>
      <c r="G15359" s="150">
        <v>9.0620797014613795E-5</v>
      </c>
    </row>
    <row r="15360" spans="1:7" x14ac:dyDescent="0.25">
      <c r="A15360" s="108" t="str">
        <f t="shared" si="239"/>
        <v>LV_2021_NATIONAL TOTAL_DIOX</v>
      </c>
      <c r="B15360" s="113" t="s">
        <v>158</v>
      </c>
      <c r="C15360" s="113">
        <v>2021</v>
      </c>
      <c r="D15360" s="113" t="s">
        <v>122</v>
      </c>
      <c r="E15360" s="113" t="s">
        <v>128</v>
      </c>
      <c r="F15360" s="113" t="s">
        <v>200</v>
      </c>
      <c r="G15360" s="150">
        <v>1.80188253208182E-8</v>
      </c>
    </row>
    <row r="15361" spans="1:7" x14ac:dyDescent="0.25">
      <c r="A15361" s="108" t="str">
        <f t="shared" si="239"/>
        <v>LV_2021_NATIONAL TOTAL_PAH</v>
      </c>
      <c r="B15361" s="113" t="s">
        <v>158</v>
      </c>
      <c r="C15361" s="113">
        <v>2021</v>
      </c>
      <c r="D15361" s="113" t="s">
        <v>122</v>
      </c>
      <c r="E15361" s="113" t="s">
        <v>129</v>
      </c>
      <c r="F15361" s="113" t="s">
        <v>200</v>
      </c>
      <c r="G15361" s="113">
        <v>6.9964880287790698E-3</v>
      </c>
    </row>
    <row r="15362" spans="1:7" x14ac:dyDescent="0.25">
      <c r="A15362" s="108" t="str">
        <f t="shared" ref="A15362:A15425" si="240">CONCATENATE(B15362,"_",C15362,"_",D15362,"_",E15362)</f>
        <v>LV_2021_NATIONAL TOTAL_HCB</v>
      </c>
      <c r="B15362" s="113" t="s">
        <v>158</v>
      </c>
      <c r="C15362" s="113">
        <v>2021</v>
      </c>
      <c r="D15362" s="113" t="s">
        <v>122</v>
      </c>
      <c r="E15362" s="113" t="s">
        <v>130</v>
      </c>
      <c r="F15362" s="113" t="s">
        <v>200</v>
      </c>
      <c r="G15362" s="150">
        <v>5.1706915359894103E-7</v>
      </c>
    </row>
    <row r="15363" spans="1:7" x14ac:dyDescent="0.25">
      <c r="A15363" s="108" t="str">
        <f t="shared" si="240"/>
        <v>LV_2021_NATIONAL TOTAL_PCB</v>
      </c>
      <c r="B15363" s="113" t="s">
        <v>158</v>
      </c>
      <c r="C15363" s="113">
        <v>2021</v>
      </c>
      <c r="D15363" s="113" t="s">
        <v>122</v>
      </c>
      <c r="E15363" s="113" t="s">
        <v>259</v>
      </c>
      <c r="F15363" s="113" t="s">
        <v>200</v>
      </c>
      <c r="G15363" s="150">
        <v>1.2655615372044399E-7</v>
      </c>
    </row>
    <row r="15364" spans="1:7" x14ac:dyDescent="0.25">
      <c r="A15364" s="108" t="str">
        <f t="shared" si="240"/>
        <v>LV_2021_1A3(FS)_NOx</v>
      </c>
      <c r="B15364" s="113" t="s">
        <v>158</v>
      </c>
      <c r="C15364" s="113">
        <v>2021</v>
      </c>
      <c r="D15364" s="113" t="s">
        <v>132</v>
      </c>
      <c r="E15364" s="113" t="s">
        <v>199</v>
      </c>
      <c r="F15364" s="113" t="s">
        <v>200</v>
      </c>
      <c r="G15364" s="113">
        <v>11.1389648727082</v>
      </c>
    </row>
    <row r="15365" spans="1:7" x14ac:dyDescent="0.25">
      <c r="A15365" s="108" t="str">
        <f t="shared" si="240"/>
        <v>LV_2021_1A3(FS)_NMVOC</v>
      </c>
      <c r="B15365" s="113" t="s">
        <v>158</v>
      </c>
      <c r="C15365" s="113">
        <v>2021</v>
      </c>
      <c r="D15365" s="113" t="s">
        <v>132</v>
      </c>
      <c r="E15365" s="113" t="s">
        <v>123</v>
      </c>
      <c r="F15365" s="113" t="s">
        <v>200</v>
      </c>
      <c r="G15365" s="113">
        <v>1.1503978791805101</v>
      </c>
    </row>
    <row r="15366" spans="1:7" x14ac:dyDescent="0.25">
      <c r="A15366" s="108" t="str">
        <f t="shared" si="240"/>
        <v>LV_2021_1A3(FS)_SOx</v>
      </c>
      <c r="B15366" s="113" t="s">
        <v>158</v>
      </c>
      <c r="C15366" s="113">
        <v>2021</v>
      </c>
      <c r="D15366" s="113" t="s">
        <v>132</v>
      </c>
      <c r="E15366" s="113" t="s">
        <v>201</v>
      </c>
      <c r="F15366" s="113" t="s">
        <v>200</v>
      </c>
      <c r="G15366" s="113">
        <v>1.8815390688105699E-2</v>
      </c>
    </row>
    <row r="15367" spans="1:7" x14ac:dyDescent="0.25">
      <c r="A15367" s="108" t="str">
        <f t="shared" si="240"/>
        <v>LV_2021_1A3(FS)_NH3</v>
      </c>
      <c r="B15367" s="113" t="s">
        <v>158</v>
      </c>
      <c r="C15367" s="113">
        <v>2021</v>
      </c>
      <c r="D15367" s="113" t="s">
        <v>132</v>
      </c>
      <c r="E15367" s="113" t="s">
        <v>124</v>
      </c>
      <c r="F15367" s="113" t="s">
        <v>200</v>
      </c>
      <c r="G15367" s="113">
        <v>0.12681104216702099</v>
      </c>
    </row>
    <row r="15368" spans="1:7" x14ac:dyDescent="0.25">
      <c r="A15368" s="108" t="str">
        <f t="shared" si="240"/>
        <v>LV_2021_1A3(FS)_PM2.5</v>
      </c>
      <c r="B15368" s="113" t="s">
        <v>158</v>
      </c>
      <c r="C15368" s="113">
        <v>2021</v>
      </c>
      <c r="D15368" s="113" t="s">
        <v>132</v>
      </c>
      <c r="E15368" s="113" t="s">
        <v>203</v>
      </c>
      <c r="F15368" s="113" t="s">
        <v>200</v>
      </c>
      <c r="G15368" s="113">
        <v>0.595460249077713</v>
      </c>
    </row>
    <row r="15369" spans="1:7" x14ac:dyDescent="0.25">
      <c r="A15369" s="108" t="str">
        <f t="shared" si="240"/>
        <v>LV_2021_3D_NOx</v>
      </c>
      <c r="B15369" s="113" t="s">
        <v>158</v>
      </c>
      <c r="C15369" s="113">
        <v>2021</v>
      </c>
      <c r="D15369" s="113" t="s">
        <v>206</v>
      </c>
      <c r="E15369" s="113" t="s">
        <v>199</v>
      </c>
      <c r="F15369" s="113" t="s">
        <v>200</v>
      </c>
      <c r="G15369" s="113">
        <v>4.5012949086664804</v>
      </c>
    </row>
    <row r="15370" spans="1:7" x14ac:dyDescent="0.25">
      <c r="A15370" s="108" t="str">
        <f t="shared" si="240"/>
        <v>LV_2022_NATIONAL TOTAL_NOx</v>
      </c>
      <c r="B15370" s="113" t="s">
        <v>158</v>
      </c>
      <c r="C15370" s="113">
        <v>2022</v>
      </c>
      <c r="D15370" s="113" t="s">
        <v>122</v>
      </c>
      <c r="E15370" s="113" t="s">
        <v>199</v>
      </c>
      <c r="F15370" s="113" t="s">
        <v>200</v>
      </c>
      <c r="G15370" s="113">
        <v>32.695286726641903</v>
      </c>
    </row>
    <row r="15371" spans="1:7" x14ac:dyDescent="0.25">
      <c r="A15371" s="108" t="str">
        <f t="shared" si="240"/>
        <v>LV_2022_NATIONAL TOTAL_NMVOC</v>
      </c>
      <c r="B15371" s="113" t="s">
        <v>158</v>
      </c>
      <c r="C15371" s="113">
        <v>2022</v>
      </c>
      <c r="D15371" s="113" t="s">
        <v>122</v>
      </c>
      <c r="E15371" s="113" t="s">
        <v>123</v>
      </c>
      <c r="F15371" s="113" t="s">
        <v>200</v>
      </c>
      <c r="G15371" s="113">
        <v>31.707880192558999</v>
      </c>
    </row>
    <row r="15372" spans="1:7" x14ac:dyDescent="0.25">
      <c r="A15372" s="108" t="str">
        <f t="shared" si="240"/>
        <v>LV_2022_NATIONAL TOTAL_SOx</v>
      </c>
      <c r="B15372" s="113" t="s">
        <v>158</v>
      </c>
      <c r="C15372" s="113">
        <v>2022</v>
      </c>
      <c r="D15372" s="113" t="s">
        <v>122</v>
      </c>
      <c r="E15372" s="113" t="s">
        <v>201</v>
      </c>
      <c r="F15372" s="113" t="s">
        <v>200</v>
      </c>
      <c r="G15372" s="113">
        <v>3.7682537639059399</v>
      </c>
    </row>
    <row r="15373" spans="1:7" x14ac:dyDescent="0.25">
      <c r="A15373" s="108" t="str">
        <f t="shared" si="240"/>
        <v>LV_2022_NATIONAL TOTAL_NH3</v>
      </c>
      <c r="B15373" s="113" t="s">
        <v>158</v>
      </c>
      <c r="C15373" s="113">
        <v>2022</v>
      </c>
      <c r="D15373" s="113" t="s">
        <v>122</v>
      </c>
      <c r="E15373" s="113" t="s">
        <v>124</v>
      </c>
      <c r="F15373" s="113" t="s">
        <v>200</v>
      </c>
      <c r="G15373" s="113">
        <v>14.9383962322058</v>
      </c>
    </row>
    <row r="15374" spans="1:7" x14ac:dyDescent="0.25">
      <c r="A15374" s="108" t="str">
        <f t="shared" si="240"/>
        <v>LV_2022_NATIONAL TOTAL_PM2.5</v>
      </c>
      <c r="B15374" s="113" t="s">
        <v>158</v>
      </c>
      <c r="C15374" s="113">
        <v>2022</v>
      </c>
      <c r="D15374" s="113" t="s">
        <v>122</v>
      </c>
      <c r="E15374" s="113" t="s">
        <v>203</v>
      </c>
      <c r="F15374" s="113" t="s">
        <v>200</v>
      </c>
      <c r="G15374" s="113">
        <v>17.128545480938701</v>
      </c>
    </row>
    <row r="15375" spans="1:7" x14ac:dyDescent="0.25">
      <c r="A15375" s="108" t="str">
        <f t="shared" si="240"/>
        <v>LV_2022_NATIONAL TOTAL_Pb</v>
      </c>
      <c r="B15375" s="113" t="s">
        <v>158</v>
      </c>
      <c r="C15375" s="113">
        <v>2022</v>
      </c>
      <c r="D15375" s="113" t="s">
        <v>122</v>
      </c>
      <c r="E15375" s="113" t="s">
        <v>125</v>
      </c>
      <c r="F15375" s="113" t="s">
        <v>200</v>
      </c>
      <c r="G15375" s="113">
        <v>4.9082247835759499E-3</v>
      </c>
    </row>
    <row r="15376" spans="1:7" x14ac:dyDescent="0.25">
      <c r="A15376" s="108" t="str">
        <f t="shared" si="240"/>
        <v>LV_2022_NATIONAL TOTAL_Cd</v>
      </c>
      <c r="B15376" s="113" t="s">
        <v>158</v>
      </c>
      <c r="C15376" s="113">
        <v>2022</v>
      </c>
      <c r="D15376" s="113" t="s">
        <v>122</v>
      </c>
      <c r="E15376" s="113" t="s">
        <v>126</v>
      </c>
      <c r="F15376" s="113" t="s">
        <v>200</v>
      </c>
      <c r="G15376" s="113">
        <v>5.7439937161792097E-4</v>
      </c>
    </row>
    <row r="15377" spans="1:7" x14ac:dyDescent="0.25">
      <c r="A15377" s="108" t="str">
        <f t="shared" si="240"/>
        <v>LV_2022_NATIONAL TOTAL_Hg</v>
      </c>
      <c r="B15377" s="113" t="s">
        <v>158</v>
      </c>
      <c r="C15377" s="113">
        <v>2022</v>
      </c>
      <c r="D15377" s="113" t="s">
        <v>122</v>
      </c>
      <c r="E15377" s="113" t="s">
        <v>127</v>
      </c>
      <c r="F15377" s="113" t="s">
        <v>200</v>
      </c>
      <c r="G15377" s="150">
        <v>9.7018206811673796E-5</v>
      </c>
    </row>
    <row r="15378" spans="1:7" x14ac:dyDescent="0.25">
      <c r="A15378" s="108" t="str">
        <f t="shared" si="240"/>
        <v>LV_2022_NATIONAL TOTAL_DIOX</v>
      </c>
      <c r="B15378" s="113" t="s">
        <v>158</v>
      </c>
      <c r="C15378" s="113">
        <v>2022</v>
      </c>
      <c r="D15378" s="113" t="s">
        <v>122</v>
      </c>
      <c r="E15378" s="113" t="s">
        <v>128</v>
      </c>
      <c r="F15378" s="113" t="s">
        <v>200</v>
      </c>
      <c r="G15378" s="150">
        <v>1.75069240911847E-8</v>
      </c>
    </row>
    <row r="15379" spans="1:7" x14ac:dyDescent="0.25">
      <c r="A15379" s="108" t="str">
        <f t="shared" si="240"/>
        <v>LV_2022_NATIONAL TOTAL_PAH</v>
      </c>
      <c r="B15379" s="113" t="s">
        <v>158</v>
      </c>
      <c r="C15379" s="113">
        <v>2022</v>
      </c>
      <c r="D15379" s="113" t="s">
        <v>122</v>
      </c>
      <c r="E15379" s="113" t="s">
        <v>129</v>
      </c>
      <c r="F15379" s="113" t="s">
        <v>200</v>
      </c>
      <c r="G15379" s="113">
        <v>6.8662749325439001E-3</v>
      </c>
    </row>
    <row r="15380" spans="1:7" x14ac:dyDescent="0.25">
      <c r="A15380" s="108" t="str">
        <f t="shared" si="240"/>
        <v>LV_2022_NATIONAL TOTAL_HCB</v>
      </c>
      <c r="B15380" s="113" t="s">
        <v>158</v>
      </c>
      <c r="C15380" s="113">
        <v>2022</v>
      </c>
      <c r="D15380" s="113" t="s">
        <v>122</v>
      </c>
      <c r="E15380" s="113" t="s">
        <v>130</v>
      </c>
      <c r="F15380" s="113" t="s">
        <v>200</v>
      </c>
      <c r="G15380" s="150">
        <v>5.2123454126571405E-7</v>
      </c>
    </row>
    <row r="15381" spans="1:7" x14ac:dyDescent="0.25">
      <c r="A15381" s="108" t="str">
        <f t="shared" si="240"/>
        <v>LV_2022_NATIONAL TOTAL_PCB</v>
      </c>
      <c r="B15381" s="113" t="s">
        <v>158</v>
      </c>
      <c r="C15381" s="113">
        <v>2022</v>
      </c>
      <c r="D15381" s="113" t="s">
        <v>122</v>
      </c>
      <c r="E15381" s="113" t="s">
        <v>259</v>
      </c>
      <c r="F15381" s="113" t="s">
        <v>200</v>
      </c>
      <c r="G15381" s="150">
        <v>1.2817493658114401E-7</v>
      </c>
    </row>
    <row r="15382" spans="1:7" x14ac:dyDescent="0.25">
      <c r="A15382" s="108" t="str">
        <f t="shared" si="240"/>
        <v>LV_2022_1A3(FS)_NOx</v>
      </c>
      <c r="B15382" s="113" t="s">
        <v>158</v>
      </c>
      <c r="C15382" s="113">
        <v>2022</v>
      </c>
      <c r="D15382" s="113" t="s">
        <v>132</v>
      </c>
      <c r="E15382" s="113" t="s">
        <v>199</v>
      </c>
      <c r="F15382" s="113" t="s">
        <v>200</v>
      </c>
      <c r="G15382" s="113">
        <v>10.4086179872549</v>
      </c>
    </row>
    <row r="15383" spans="1:7" x14ac:dyDescent="0.25">
      <c r="A15383" s="108" t="str">
        <f t="shared" si="240"/>
        <v>LV_2022_1A3(FS)_NMVOC</v>
      </c>
      <c r="B15383" s="113" t="s">
        <v>158</v>
      </c>
      <c r="C15383" s="113">
        <v>2022</v>
      </c>
      <c r="D15383" s="113" t="s">
        <v>132</v>
      </c>
      <c r="E15383" s="113" t="s">
        <v>123</v>
      </c>
      <c r="F15383" s="113" t="s">
        <v>200</v>
      </c>
      <c r="G15383" s="113">
        <v>0.97854035439336995</v>
      </c>
    </row>
    <row r="15384" spans="1:7" x14ac:dyDescent="0.25">
      <c r="A15384" s="108" t="str">
        <f t="shared" si="240"/>
        <v>LV_2022_1A3(FS)_SOx</v>
      </c>
      <c r="B15384" s="113" t="s">
        <v>158</v>
      </c>
      <c r="C15384" s="113">
        <v>2022</v>
      </c>
      <c r="D15384" s="113" t="s">
        <v>132</v>
      </c>
      <c r="E15384" s="113" t="s">
        <v>201</v>
      </c>
      <c r="F15384" s="113" t="s">
        <v>200</v>
      </c>
      <c r="G15384" s="113">
        <v>1.8395923348150201E-2</v>
      </c>
    </row>
    <row r="15385" spans="1:7" x14ac:dyDescent="0.25">
      <c r="A15385" s="108" t="str">
        <f t="shared" si="240"/>
        <v>LV_2022_1A3(FS)_NH3</v>
      </c>
      <c r="B15385" s="113" t="s">
        <v>158</v>
      </c>
      <c r="C15385" s="113">
        <v>2022</v>
      </c>
      <c r="D15385" s="113" t="s">
        <v>132</v>
      </c>
      <c r="E15385" s="113" t="s">
        <v>124</v>
      </c>
      <c r="F15385" s="113" t="s">
        <v>200</v>
      </c>
      <c r="G15385" s="113">
        <v>0.107371591758168</v>
      </c>
    </row>
    <row r="15386" spans="1:7" x14ac:dyDescent="0.25">
      <c r="A15386" s="108" t="str">
        <f t="shared" si="240"/>
        <v>LV_2022_1A3(FS)_PM2.5</v>
      </c>
      <c r="B15386" s="113" t="s">
        <v>158</v>
      </c>
      <c r="C15386" s="113">
        <v>2022</v>
      </c>
      <c r="D15386" s="113" t="s">
        <v>132</v>
      </c>
      <c r="E15386" s="113" t="s">
        <v>203</v>
      </c>
      <c r="F15386" s="113" t="s">
        <v>200</v>
      </c>
      <c r="G15386" s="113">
        <v>0.55325785423710105</v>
      </c>
    </row>
    <row r="15387" spans="1:7" x14ac:dyDescent="0.25">
      <c r="A15387" s="108" t="str">
        <f t="shared" si="240"/>
        <v>LV_2022_3D_NOx</v>
      </c>
      <c r="B15387" s="113" t="s">
        <v>158</v>
      </c>
      <c r="C15387" s="113">
        <v>2022</v>
      </c>
      <c r="D15387" s="113" t="s">
        <v>206</v>
      </c>
      <c r="E15387" s="113" t="s">
        <v>199</v>
      </c>
      <c r="F15387" s="113" t="s">
        <v>200</v>
      </c>
      <c r="G15387" s="113">
        <v>4.3805219631494703</v>
      </c>
    </row>
    <row r="15388" spans="1:7" x14ac:dyDescent="0.25">
      <c r="A15388" s="108" t="str">
        <f t="shared" si="240"/>
        <v>LI_1980_NATIONAL TOTAL_NOx</v>
      </c>
      <c r="B15388" s="113" t="s">
        <v>159</v>
      </c>
      <c r="C15388" s="113">
        <v>1980</v>
      </c>
      <c r="D15388" s="113" t="s">
        <v>122</v>
      </c>
      <c r="E15388" s="113" t="s">
        <v>199</v>
      </c>
      <c r="F15388" s="113" t="s">
        <v>200</v>
      </c>
      <c r="G15388" s="113">
        <v>0.17299999999999999</v>
      </c>
    </row>
    <row r="15389" spans="1:7" x14ac:dyDescent="0.25">
      <c r="A15389" s="108" t="str">
        <f t="shared" si="240"/>
        <v>LI_1980_NATIONAL TOTAL_NMVOC</v>
      </c>
      <c r="B15389" s="113" t="s">
        <v>159</v>
      </c>
      <c r="C15389" s="113">
        <v>1980</v>
      </c>
      <c r="D15389" s="113" t="s">
        <v>122</v>
      </c>
      <c r="E15389" s="113" t="s">
        <v>123</v>
      </c>
      <c r="F15389" s="113" t="s">
        <v>200</v>
      </c>
      <c r="G15389" s="113">
        <v>1.478</v>
      </c>
    </row>
    <row r="15390" spans="1:7" x14ac:dyDescent="0.25">
      <c r="A15390" s="108" t="str">
        <f t="shared" si="240"/>
        <v>LI_1980_NATIONAL TOTAL_SOx</v>
      </c>
      <c r="B15390" s="113" t="s">
        <v>159</v>
      </c>
      <c r="C15390" s="113">
        <v>1980</v>
      </c>
      <c r="D15390" s="113" t="s">
        <v>122</v>
      </c>
      <c r="E15390" s="113" t="s">
        <v>201</v>
      </c>
      <c r="F15390" s="113" t="s">
        <v>200</v>
      </c>
      <c r="G15390" s="113">
        <v>0.38900000000000001</v>
      </c>
    </row>
    <row r="15391" spans="1:7" x14ac:dyDescent="0.25">
      <c r="A15391" s="108" t="str">
        <f t="shared" si="240"/>
        <v>LI_1980_NATIONAL TOTAL_NH3</v>
      </c>
      <c r="B15391" s="113" t="s">
        <v>159</v>
      </c>
      <c r="C15391" s="113">
        <v>1980</v>
      </c>
      <c r="D15391" s="113" t="s">
        <v>122</v>
      </c>
      <c r="E15391" s="113" t="s">
        <v>124</v>
      </c>
      <c r="F15391" s="113" t="s">
        <v>200</v>
      </c>
      <c r="G15391" s="113">
        <v>0.14399999999999999</v>
      </c>
    </row>
    <row r="15392" spans="1:7" x14ac:dyDescent="0.25">
      <c r="A15392" s="108" t="str">
        <f t="shared" si="240"/>
        <v>LI_1981_NATIONAL TOTAL_NOx</v>
      </c>
      <c r="B15392" s="113" t="s">
        <v>159</v>
      </c>
      <c r="C15392" s="113">
        <v>1981</v>
      </c>
      <c r="D15392" s="113" t="s">
        <v>122</v>
      </c>
      <c r="E15392" s="113" t="s">
        <v>199</v>
      </c>
      <c r="F15392" s="113" t="s">
        <v>200</v>
      </c>
      <c r="G15392" s="113">
        <v>0.70499999999999996</v>
      </c>
    </row>
    <row r="15393" spans="1:7" x14ac:dyDescent="0.25">
      <c r="A15393" s="108" t="str">
        <f t="shared" si="240"/>
        <v>LI_1981_NATIONAL TOTAL_NMVOC</v>
      </c>
      <c r="B15393" s="113" t="s">
        <v>159</v>
      </c>
      <c r="C15393" s="113">
        <v>1981</v>
      </c>
      <c r="D15393" s="113" t="s">
        <v>122</v>
      </c>
      <c r="E15393" s="113" t="s">
        <v>123</v>
      </c>
      <c r="F15393" s="113" t="s">
        <v>200</v>
      </c>
      <c r="G15393" s="113">
        <v>1.486</v>
      </c>
    </row>
    <row r="15394" spans="1:7" x14ac:dyDescent="0.25">
      <c r="A15394" s="108" t="str">
        <f t="shared" si="240"/>
        <v>LI_1981_NATIONAL TOTAL_SOx</v>
      </c>
      <c r="B15394" s="113" t="s">
        <v>159</v>
      </c>
      <c r="C15394" s="113">
        <v>1981</v>
      </c>
      <c r="D15394" s="113" t="s">
        <v>122</v>
      </c>
      <c r="E15394" s="113" t="s">
        <v>201</v>
      </c>
      <c r="F15394" s="113" t="s">
        <v>200</v>
      </c>
      <c r="G15394" s="113">
        <v>0.36499999999999999</v>
      </c>
    </row>
    <row r="15395" spans="1:7" x14ac:dyDescent="0.25">
      <c r="A15395" s="108" t="str">
        <f t="shared" si="240"/>
        <v>LI_1982_NATIONAL TOTAL_NOx</v>
      </c>
      <c r="B15395" s="113" t="s">
        <v>159</v>
      </c>
      <c r="C15395" s="113">
        <v>1982</v>
      </c>
      <c r="D15395" s="113" t="s">
        <v>122</v>
      </c>
      <c r="E15395" s="113" t="s">
        <v>199</v>
      </c>
      <c r="F15395" s="113" t="s">
        <v>200</v>
      </c>
      <c r="G15395" s="113">
        <v>0.69599999999999995</v>
      </c>
    </row>
    <row r="15396" spans="1:7" x14ac:dyDescent="0.25">
      <c r="A15396" s="108" t="str">
        <f t="shared" si="240"/>
        <v>LI_1982_NATIONAL TOTAL_NMVOC</v>
      </c>
      <c r="B15396" s="113" t="s">
        <v>159</v>
      </c>
      <c r="C15396" s="113">
        <v>1982</v>
      </c>
      <c r="D15396" s="113" t="s">
        <v>122</v>
      </c>
      <c r="E15396" s="113" t="s">
        <v>123</v>
      </c>
      <c r="F15396" s="113" t="s">
        <v>200</v>
      </c>
      <c r="G15396" s="113">
        <v>1.494</v>
      </c>
    </row>
    <row r="15397" spans="1:7" x14ac:dyDescent="0.25">
      <c r="A15397" s="108" t="str">
        <f t="shared" si="240"/>
        <v>LI_1982_NATIONAL TOTAL_SOx</v>
      </c>
      <c r="B15397" s="113" t="s">
        <v>159</v>
      </c>
      <c r="C15397" s="113">
        <v>1982</v>
      </c>
      <c r="D15397" s="113" t="s">
        <v>122</v>
      </c>
      <c r="E15397" s="113" t="s">
        <v>201</v>
      </c>
      <c r="F15397" s="113" t="s">
        <v>200</v>
      </c>
      <c r="G15397" s="113">
        <v>0.34100000000000003</v>
      </c>
    </row>
    <row r="15398" spans="1:7" x14ac:dyDescent="0.25">
      <c r="A15398" s="108" t="str">
        <f t="shared" si="240"/>
        <v>LI_1983_NATIONAL TOTAL_NOx</v>
      </c>
      <c r="B15398" s="113" t="s">
        <v>159</v>
      </c>
      <c r="C15398" s="113">
        <v>1983</v>
      </c>
      <c r="D15398" s="113" t="s">
        <v>122</v>
      </c>
      <c r="E15398" s="113" t="s">
        <v>199</v>
      </c>
      <c r="F15398" s="113" t="s">
        <v>200</v>
      </c>
      <c r="G15398" s="113">
        <v>0.68799999999999994</v>
      </c>
    </row>
    <row r="15399" spans="1:7" x14ac:dyDescent="0.25">
      <c r="A15399" s="108" t="str">
        <f t="shared" si="240"/>
        <v>LI_1983_NATIONAL TOTAL_NMVOC</v>
      </c>
      <c r="B15399" s="113" t="s">
        <v>159</v>
      </c>
      <c r="C15399" s="113">
        <v>1983</v>
      </c>
      <c r="D15399" s="113" t="s">
        <v>122</v>
      </c>
      <c r="E15399" s="113" t="s">
        <v>123</v>
      </c>
      <c r="F15399" s="113" t="s">
        <v>200</v>
      </c>
      <c r="G15399" s="113">
        <v>1.5009999999999999</v>
      </c>
    </row>
    <row r="15400" spans="1:7" x14ac:dyDescent="0.25">
      <c r="A15400" s="108" t="str">
        <f t="shared" si="240"/>
        <v>LI_1983_NATIONAL TOTAL_SOx</v>
      </c>
      <c r="B15400" s="113" t="s">
        <v>159</v>
      </c>
      <c r="C15400" s="113">
        <v>1983</v>
      </c>
      <c r="D15400" s="113" t="s">
        <v>122</v>
      </c>
      <c r="E15400" s="113" t="s">
        <v>201</v>
      </c>
      <c r="F15400" s="113" t="s">
        <v>200</v>
      </c>
      <c r="G15400" s="113">
        <v>0.317</v>
      </c>
    </row>
    <row r="15401" spans="1:7" x14ac:dyDescent="0.25">
      <c r="A15401" s="108" t="str">
        <f t="shared" si="240"/>
        <v>LI_1984_NATIONAL TOTAL_NOx</v>
      </c>
      <c r="B15401" s="113" t="s">
        <v>159</v>
      </c>
      <c r="C15401" s="113">
        <v>1984</v>
      </c>
      <c r="D15401" s="113" t="s">
        <v>122</v>
      </c>
      <c r="E15401" s="113" t="s">
        <v>199</v>
      </c>
      <c r="F15401" s="113" t="s">
        <v>200</v>
      </c>
      <c r="G15401" s="113">
        <v>0.67900000000000005</v>
      </c>
    </row>
    <row r="15402" spans="1:7" x14ac:dyDescent="0.25">
      <c r="A15402" s="108" t="str">
        <f t="shared" si="240"/>
        <v>LI_1984_NATIONAL TOTAL_NMVOC</v>
      </c>
      <c r="B15402" s="113" t="s">
        <v>159</v>
      </c>
      <c r="C15402" s="113">
        <v>1984</v>
      </c>
      <c r="D15402" s="113" t="s">
        <v>122</v>
      </c>
      <c r="E15402" s="113" t="s">
        <v>123</v>
      </c>
      <c r="F15402" s="113" t="s">
        <v>200</v>
      </c>
      <c r="G15402" s="113">
        <v>1.5089999999999999</v>
      </c>
    </row>
    <row r="15403" spans="1:7" x14ac:dyDescent="0.25">
      <c r="A15403" s="108" t="str">
        <f t="shared" si="240"/>
        <v>LI_1984_NATIONAL TOTAL_SOx</v>
      </c>
      <c r="B15403" s="113" t="s">
        <v>159</v>
      </c>
      <c r="C15403" s="113">
        <v>1984</v>
      </c>
      <c r="D15403" s="113" t="s">
        <v>122</v>
      </c>
      <c r="E15403" s="113" t="s">
        <v>201</v>
      </c>
      <c r="F15403" s="113" t="s">
        <v>200</v>
      </c>
      <c r="G15403" s="113">
        <v>0.29299999999999998</v>
      </c>
    </row>
    <row r="15404" spans="1:7" x14ac:dyDescent="0.25">
      <c r="A15404" s="108" t="str">
        <f t="shared" si="240"/>
        <v>LI_1984_NATIONAL TOTAL_NH3</v>
      </c>
      <c r="B15404" s="113" t="s">
        <v>159</v>
      </c>
      <c r="C15404" s="113">
        <v>1984</v>
      </c>
      <c r="D15404" s="113" t="s">
        <v>122</v>
      </c>
      <c r="E15404" s="113" t="s">
        <v>124</v>
      </c>
      <c r="F15404" s="113" t="s">
        <v>200</v>
      </c>
      <c r="G15404" s="113">
        <v>0.14499999999999999</v>
      </c>
    </row>
    <row r="15405" spans="1:7" x14ac:dyDescent="0.25">
      <c r="A15405" s="108" t="str">
        <f t="shared" si="240"/>
        <v>LI_1985_NATIONAL TOTAL_NOx</v>
      </c>
      <c r="B15405" s="113" t="s">
        <v>159</v>
      </c>
      <c r="C15405" s="113">
        <v>1985</v>
      </c>
      <c r="D15405" s="113" t="s">
        <v>122</v>
      </c>
      <c r="E15405" s="113" t="s">
        <v>199</v>
      </c>
      <c r="F15405" s="113" t="s">
        <v>200</v>
      </c>
      <c r="G15405" s="113">
        <v>0.69432206036608002</v>
      </c>
    </row>
    <row r="15406" spans="1:7" x14ac:dyDescent="0.25">
      <c r="A15406" s="108" t="str">
        <f t="shared" si="240"/>
        <v>LI_1985_NATIONAL TOTAL_NMVOC</v>
      </c>
      <c r="B15406" s="113" t="s">
        <v>159</v>
      </c>
      <c r="C15406" s="113">
        <v>1985</v>
      </c>
      <c r="D15406" s="113" t="s">
        <v>122</v>
      </c>
      <c r="E15406" s="113" t="s">
        <v>123</v>
      </c>
      <c r="F15406" s="113" t="s">
        <v>200</v>
      </c>
      <c r="G15406" s="113">
        <v>1.56931616437466</v>
      </c>
    </row>
    <row r="15407" spans="1:7" x14ac:dyDescent="0.25">
      <c r="A15407" s="108" t="str">
        <f t="shared" si="240"/>
        <v>LI_1985_NATIONAL TOTAL_SOx</v>
      </c>
      <c r="B15407" s="113" t="s">
        <v>159</v>
      </c>
      <c r="C15407" s="113">
        <v>1985</v>
      </c>
      <c r="D15407" s="113" t="s">
        <v>122</v>
      </c>
      <c r="E15407" s="113" t="s">
        <v>201</v>
      </c>
      <c r="F15407" s="113" t="s">
        <v>200</v>
      </c>
      <c r="G15407" s="113">
        <v>9.5071321227846797E-2</v>
      </c>
    </row>
    <row r="15408" spans="1:7" x14ac:dyDescent="0.25">
      <c r="A15408" s="108" t="str">
        <f t="shared" si="240"/>
        <v>LI_1985_NATIONAL TOTAL_NH3</v>
      </c>
      <c r="B15408" s="113" t="s">
        <v>159</v>
      </c>
      <c r="C15408" s="113">
        <v>1985</v>
      </c>
      <c r="D15408" s="113" t="s">
        <v>122</v>
      </c>
      <c r="E15408" s="113" t="s">
        <v>124</v>
      </c>
      <c r="F15408" s="113" t="s">
        <v>200</v>
      </c>
      <c r="G15408" s="113">
        <v>0.19314435547476</v>
      </c>
    </row>
    <row r="15409" spans="1:7" x14ac:dyDescent="0.25">
      <c r="A15409" s="108" t="str">
        <f t="shared" si="240"/>
        <v>LI_1985_NATIONAL TOTAL_PM2.5</v>
      </c>
      <c r="B15409" s="113" t="s">
        <v>159</v>
      </c>
      <c r="C15409" s="113">
        <v>1985</v>
      </c>
      <c r="D15409" s="113" t="s">
        <v>122</v>
      </c>
      <c r="E15409" s="113" t="s">
        <v>203</v>
      </c>
      <c r="F15409" s="113" t="s">
        <v>200</v>
      </c>
      <c r="G15409" s="113">
        <v>3.3714331404294702E-2</v>
      </c>
    </row>
    <row r="15410" spans="1:7" x14ac:dyDescent="0.25">
      <c r="A15410" s="108" t="str">
        <f t="shared" si="240"/>
        <v>LI_1985_NATIONAL TOTAL_Pb</v>
      </c>
      <c r="B15410" s="113" t="s">
        <v>159</v>
      </c>
      <c r="C15410" s="113">
        <v>1985</v>
      </c>
      <c r="D15410" s="113" t="s">
        <v>122</v>
      </c>
      <c r="E15410" s="113" t="s">
        <v>125</v>
      </c>
      <c r="F15410" s="113" t="s">
        <v>200</v>
      </c>
      <c r="G15410" s="113">
        <v>6.8738412456700296E-4</v>
      </c>
    </row>
    <row r="15411" spans="1:7" x14ac:dyDescent="0.25">
      <c r="A15411" s="108" t="str">
        <f t="shared" si="240"/>
        <v>LI_1985_NATIONAL TOTAL_Cd</v>
      </c>
      <c r="B15411" s="113" t="s">
        <v>159</v>
      </c>
      <c r="C15411" s="113">
        <v>1985</v>
      </c>
      <c r="D15411" s="113" t="s">
        <v>122</v>
      </c>
      <c r="E15411" s="113" t="s">
        <v>126</v>
      </c>
      <c r="F15411" s="113" t="s">
        <v>200</v>
      </c>
      <c r="G15411" s="150">
        <v>2.4725833780806802E-6</v>
      </c>
    </row>
    <row r="15412" spans="1:7" x14ac:dyDescent="0.25">
      <c r="A15412" s="108" t="str">
        <f t="shared" si="240"/>
        <v>LI_1985_NATIONAL TOTAL_Hg</v>
      </c>
      <c r="B15412" s="113" t="s">
        <v>159</v>
      </c>
      <c r="C15412" s="113">
        <v>1985</v>
      </c>
      <c r="D15412" s="113" t="s">
        <v>122</v>
      </c>
      <c r="E15412" s="113" t="s">
        <v>127</v>
      </c>
      <c r="F15412" s="113" t="s">
        <v>200</v>
      </c>
      <c r="G15412" s="150">
        <v>2.0876295333987101E-7</v>
      </c>
    </row>
    <row r="15413" spans="1:7" x14ac:dyDescent="0.25">
      <c r="A15413" s="108" t="str">
        <f t="shared" si="240"/>
        <v>LI_1985_NATIONAL TOTAL_DIOX</v>
      </c>
      <c r="B15413" s="113" t="s">
        <v>159</v>
      </c>
      <c r="C15413" s="113">
        <v>1985</v>
      </c>
      <c r="D15413" s="113" t="s">
        <v>122</v>
      </c>
      <c r="E15413" s="113" t="s">
        <v>128</v>
      </c>
      <c r="F15413" s="113" t="s">
        <v>200</v>
      </c>
      <c r="G15413" s="150">
        <v>2.9175406299094603E-11</v>
      </c>
    </row>
    <row r="15414" spans="1:7" x14ac:dyDescent="0.25">
      <c r="A15414" s="108" t="str">
        <f t="shared" si="240"/>
        <v>LI_1985_NATIONAL TOTAL_PAH</v>
      </c>
      <c r="B15414" s="113" t="s">
        <v>159</v>
      </c>
      <c r="C15414" s="113">
        <v>1985</v>
      </c>
      <c r="D15414" s="113" t="s">
        <v>122</v>
      </c>
      <c r="E15414" s="113" t="s">
        <v>129</v>
      </c>
      <c r="F15414" s="113" t="s">
        <v>200</v>
      </c>
      <c r="G15414" s="150">
        <v>1.4104288005303601E-5</v>
      </c>
    </row>
    <row r="15415" spans="1:7" x14ac:dyDescent="0.25">
      <c r="A15415" s="108" t="str">
        <f t="shared" si="240"/>
        <v>LI_1986_NATIONAL TOTAL_NOx</v>
      </c>
      <c r="B15415" s="113" t="s">
        <v>159</v>
      </c>
      <c r="C15415" s="113">
        <v>1986</v>
      </c>
      <c r="D15415" s="113" t="s">
        <v>122</v>
      </c>
      <c r="E15415" s="113" t="s">
        <v>199</v>
      </c>
      <c r="F15415" s="113" t="s">
        <v>200</v>
      </c>
      <c r="G15415" s="113">
        <v>0.67208229173025602</v>
      </c>
    </row>
    <row r="15416" spans="1:7" x14ac:dyDescent="0.25">
      <c r="A15416" s="108" t="str">
        <f t="shared" si="240"/>
        <v>LI_1986_NATIONAL TOTAL_NMVOC</v>
      </c>
      <c r="B15416" s="113" t="s">
        <v>159</v>
      </c>
      <c r="C15416" s="113">
        <v>1986</v>
      </c>
      <c r="D15416" s="113" t="s">
        <v>122</v>
      </c>
      <c r="E15416" s="113" t="s">
        <v>123</v>
      </c>
      <c r="F15416" s="113" t="s">
        <v>200</v>
      </c>
      <c r="G15416" s="113">
        <v>1.50525001758401</v>
      </c>
    </row>
    <row r="15417" spans="1:7" x14ac:dyDescent="0.25">
      <c r="A15417" s="108" t="str">
        <f t="shared" si="240"/>
        <v>LI_1986_NATIONAL TOTAL_SOx</v>
      </c>
      <c r="B15417" s="113" t="s">
        <v>159</v>
      </c>
      <c r="C15417" s="113">
        <v>1986</v>
      </c>
      <c r="D15417" s="113" t="s">
        <v>122</v>
      </c>
      <c r="E15417" s="113" t="s">
        <v>201</v>
      </c>
      <c r="F15417" s="113" t="s">
        <v>200</v>
      </c>
      <c r="G15417" s="113">
        <v>9.0224922757308298E-2</v>
      </c>
    </row>
    <row r="15418" spans="1:7" x14ac:dyDescent="0.25">
      <c r="A15418" s="108" t="str">
        <f t="shared" si="240"/>
        <v>LI_1986_NATIONAL TOTAL_NH3</v>
      </c>
      <c r="B15418" s="113" t="s">
        <v>159</v>
      </c>
      <c r="C15418" s="113">
        <v>1986</v>
      </c>
      <c r="D15418" s="113" t="s">
        <v>122</v>
      </c>
      <c r="E15418" s="113" t="s">
        <v>124</v>
      </c>
      <c r="F15418" s="113" t="s">
        <v>200</v>
      </c>
      <c r="G15418" s="113">
        <v>0.19062400722463299</v>
      </c>
    </row>
    <row r="15419" spans="1:7" x14ac:dyDescent="0.25">
      <c r="A15419" s="108" t="str">
        <f t="shared" si="240"/>
        <v>LI_1986_NATIONAL TOTAL_PM2.5</v>
      </c>
      <c r="B15419" s="113" t="s">
        <v>159</v>
      </c>
      <c r="C15419" s="113">
        <v>1986</v>
      </c>
      <c r="D15419" s="113" t="s">
        <v>122</v>
      </c>
      <c r="E15419" s="113" t="s">
        <v>203</v>
      </c>
      <c r="F15419" s="113" t="s">
        <v>200</v>
      </c>
      <c r="G15419" s="113">
        <v>3.2148706891556397E-2</v>
      </c>
    </row>
    <row r="15420" spans="1:7" x14ac:dyDescent="0.25">
      <c r="A15420" s="108" t="str">
        <f t="shared" si="240"/>
        <v>LI_1986_NATIONAL TOTAL_Pb</v>
      </c>
      <c r="B15420" s="113" t="s">
        <v>159</v>
      </c>
      <c r="C15420" s="113">
        <v>1986</v>
      </c>
      <c r="D15420" s="113" t="s">
        <v>122</v>
      </c>
      <c r="E15420" s="113" t="s">
        <v>125</v>
      </c>
      <c r="F15420" s="113" t="s">
        <v>200</v>
      </c>
      <c r="G15420" s="113">
        <v>6.7908154249521195E-4</v>
      </c>
    </row>
    <row r="15421" spans="1:7" x14ac:dyDescent="0.25">
      <c r="A15421" s="108" t="str">
        <f t="shared" si="240"/>
        <v>LI_1986_NATIONAL TOTAL_Cd</v>
      </c>
      <c r="B15421" s="113" t="s">
        <v>159</v>
      </c>
      <c r="C15421" s="113">
        <v>1986</v>
      </c>
      <c r="D15421" s="113" t="s">
        <v>122</v>
      </c>
      <c r="E15421" s="113" t="s">
        <v>126</v>
      </c>
      <c r="F15421" s="113" t="s">
        <v>200</v>
      </c>
      <c r="G15421" s="150">
        <v>2.4689229859658302E-6</v>
      </c>
    </row>
    <row r="15422" spans="1:7" x14ac:dyDescent="0.25">
      <c r="A15422" s="108" t="str">
        <f t="shared" si="240"/>
        <v>LI_1986_NATIONAL TOTAL_Hg</v>
      </c>
      <c r="B15422" s="113" t="s">
        <v>159</v>
      </c>
      <c r="C15422" s="113">
        <v>1986</v>
      </c>
      <c r="D15422" s="113" t="s">
        <v>122</v>
      </c>
      <c r="E15422" s="113" t="s">
        <v>127</v>
      </c>
      <c r="F15422" s="113" t="s">
        <v>200</v>
      </c>
      <c r="G15422" s="150">
        <v>2.0513276413060801E-7</v>
      </c>
    </row>
    <row r="15423" spans="1:7" x14ac:dyDescent="0.25">
      <c r="A15423" s="108" t="str">
        <f t="shared" si="240"/>
        <v>LI_1986_NATIONAL TOTAL_DIOX</v>
      </c>
      <c r="B15423" s="113" t="s">
        <v>159</v>
      </c>
      <c r="C15423" s="113">
        <v>1986</v>
      </c>
      <c r="D15423" s="113" t="s">
        <v>122</v>
      </c>
      <c r="E15423" s="113" t="s">
        <v>128</v>
      </c>
      <c r="F15423" s="113" t="s">
        <v>200</v>
      </c>
      <c r="G15423" s="150">
        <v>2.83545339245511E-11</v>
      </c>
    </row>
    <row r="15424" spans="1:7" x14ac:dyDescent="0.25">
      <c r="A15424" s="108" t="str">
        <f t="shared" si="240"/>
        <v>LI_1986_NATIONAL TOTAL_PAH</v>
      </c>
      <c r="B15424" s="113" t="s">
        <v>159</v>
      </c>
      <c r="C15424" s="113">
        <v>1986</v>
      </c>
      <c r="D15424" s="113" t="s">
        <v>122</v>
      </c>
      <c r="E15424" s="113" t="s">
        <v>129</v>
      </c>
      <c r="F15424" s="113" t="s">
        <v>200</v>
      </c>
      <c r="G15424" s="150">
        <v>1.3994473211976599E-5</v>
      </c>
    </row>
    <row r="15425" spans="1:7" x14ac:dyDescent="0.25">
      <c r="A15425" s="108" t="str">
        <f t="shared" si="240"/>
        <v>LI_1987_NATIONAL TOTAL_NOx</v>
      </c>
      <c r="B15425" s="113" t="s">
        <v>159</v>
      </c>
      <c r="C15425" s="113">
        <v>1987</v>
      </c>
      <c r="D15425" s="113" t="s">
        <v>122</v>
      </c>
      <c r="E15425" s="113" t="s">
        <v>199</v>
      </c>
      <c r="F15425" s="113" t="s">
        <v>200</v>
      </c>
      <c r="G15425" s="113">
        <v>0.65360792122088895</v>
      </c>
    </row>
    <row r="15426" spans="1:7" x14ac:dyDescent="0.25">
      <c r="A15426" s="108" t="str">
        <f t="shared" ref="A15426:A15489" si="241">CONCATENATE(B15426,"_",C15426,"_",D15426,"_",E15426)</f>
        <v>LI_1987_NATIONAL TOTAL_NMVOC</v>
      </c>
      <c r="B15426" s="113" t="s">
        <v>159</v>
      </c>
      <c r="C15426" s="113">
        <v>1987</v>
      </c>
      <c r="D15426" s="113" t="s">
        <v>122</v>
      </c>
      <c r="E15426" s="113" t="s">
        <v>123</v>
      </c>
      <c r="F15426" s="113" t="s">
        <v>200</v>
      </c>
      <c r="G15426" s="113">
        <v>1.44615360621522</v>
      </c>
    </row>
    <row r="15427" spans="1:7" x14ac:dyDescent="0.25">
      <c r="A15427" s="108" t="str">
        <f t="shared" si="241"/>
        <v>LI_1987_NATIONAL TOTAL_SOx</v>
      </c>
      <c r="B15427" s="113" t="s">
        <v>159</v>
      </c>
      <c r="C15427" s="113">
        <v>1987</v>
      </c>
      <c r="D15427" s="113" t="s">
        <v>122</v>
      </c>
      <c r="E15427" s="113" t="s">
        <v>201</v>
      </c>
      <c r="F15427" s="113" t="s">
        <v>200</v>
      </c>
      <c r="G15427" s="113">
        <v>8.5835646947187094E-2</v>
      </c>
    </row>
    <row r="15428" spans="1:7" x14ac:dyDescent="0.25">
      <c r="A15428" s="108" t="str">
        <f t="shared" si="241"/>
        <v>LI_1987_NATIONAL TOTAL_NH3</v>
      </c>
      <c r="B15428" s="113" t="s">
        <v>159</v>
      </c>
      <c r="C15428" s="113">
        <v>1987</v>
      </c>
      <c r="D15428" s="113" t="s">
        <v>122</v>
      </c>
      <c r="E15428" s="113" t="s">
        <v>124</v>
      </c>
      <c r="F15428" s="113" t="s">
        <v>200</v>
      </c>
      <c r="G15428" s="113">
        <v>0.18819748477314399</v>
      </c>
    </row>
    <row r="15429" spans="1:7" x14ac:dyDescent="0.25">
      <c r="A15429" s="108" t="str">
        <f t="shared" si="241"/>
        <v>LI_1987_NATIONAL TOTAL_PM2.5</v>
      </c>
      <c r="B15429" s="113" t="s">
        <v>159</v>
      </c>
      <c r="C15429" s="113">
        <v>1987</v>
      </c>
      <c r="D15429" s="113" t="s">
        <v>122</v>
      </c>
      <c r="E15429" s="113" t="s">
        <v>203</v>
      </c>
      <c r="F15429" s="113" t="s">
        <v>200</v>
      </c>
      <c r="G15429" s="113">
        <v>3.0915032484326501E-2</v>
      </c>
    </row>
    <row r="15430" spans="1:7" x14ac:dyDescent="0.25">
      <c r="A15430" s="108" t="str">
        <f t="shared" si="241"/>
        <v>LI_1987_NATIONAL TOTAL_Pb</v>
      </c>
      <c r="B15430" s="113" t="s">
        <v>159</v>
      </c>
      <c r="C15430" s="113">
        <v>1987</v>
      </c>
      <c r="D15430" s="113" t="s">
        <v>122</v>
      </c>
      <c r="E15430" s="113" t="s">
        <v>125</v>
      </c>
      <c r="F15430" s="113" t="s">
        <v>200</v>
      </c>
      <c r="G15430" s="113">
        <v>6.5580672501763001E-4</v>
      </c>
    </row>
    <row r="15431" spans="1:7" x14ac:dyDescent="0.25">
      <c r="A15431" s="108" t="str">
        <f t="shared" si="241"/>
        <v>LI_1987_NATIONAL TOTAL_Cd</v>
      </c>
      <c r="B15431" s="113" t="s">
        <v>159</v>
      </c>
      <c r="C15431" s="113">
        <v>1987</v>
      </c>
      <c r="D15431" s="113" t="s">
        <v>122</v>
      </c>
      <c r="E15431" s="113" t="s">
        <v>126</v>
      </c>
      <c r="F15431" s="113" t="s">
        <v>200</v>
      </c>
      <c r="G15431" s="150">
        <v>2.4654561371875E-6</v>
      </c>
    </row>
    <row r="15432" spans="1:7" x14ac:dyDescent="0.25">
      <c r="A15432" s="108" t="str">
        <f t="shared" si="241"/>
        <v>LI_1987_NATIONAL TOTAL_Hg</v>
      </c>
      <c r="B15432" s="113" t="s">
        <v>159</v>
      </c>
      <c r="C15432" s="113">
        <v>1987</v>
      </c>
      <c r="D15432" s="113" t="s">
        <v>122</v>
      </c>
      <c r="E15432" s="113" t="s">
        <v>127</v>
      </c>
      <c r="F15432" s="113" t="s">
        <v>200</v>
      </c>
      <c r="G15432" s="150">
        <v>2.01506186322124E-7</v>
      </c>
    </row>
    <row r="15433" spans="1:7" x14ac:dyDescent="0.25">
      <c r="A15433" s="108" t="str">
        <f t="shared" si="241"/>
        <v>LI_1987_NATIONAL TOTAL_DIOX</v>
      </c>
      <c r="B15433" s="113" t="s">
        <v>159</v>
      </c>
      <c r="C15433" s="113">
        <v>1987</v>
      </c>
      <c r="D15433" s="113" t="s">
        <v>122</v>
      </c>
      <c r="E15433" s="113" t="s">
        <v>128</v>
      </c>
      <c r="F15433" s="113" t="s">
        <v>200</v>
      </c>
      <c r="G15433" s="150">
        <v>2.7522809397353399E-11</v>
      </c>
    </row>
    <row r="15434" spans="1:7" x14ac:dyDescent="0.25">
      <c r="A15434" s="108" t="str">
        <f t="shared" si="241"/>
        <v>LI_1987_NATIONAL TOTAL_PAH</v>
      </c>
      <c r="B15434" s="113" t="s">
        <v>159</v>
      </c>
      <c r="C15434" s="113">
        <v>1987</v>
      </c>
      <c r="D15434" s="113" t="s">
        <v>122</v>
      </c>
      <c r="E15434" s="113" t="s">
        <v>129</v>
      </c>
      <c r="F15434" s="113" t="s">
        <v>200</v>
      </c>
      <c r="G15434" s="150">
        <v>1.38767507242521E-5</v>
      </c>
    </row>
    <row r="15435" spans="1:7" x14ac:dyDescent="0.25">
      <c r="A15435" s="108" t="str">
        <f t="shared" si="241"/>
        <v>LI_1988_NATIONAL TOTAL_NOx</v>
      </c>
      <c r="B15435" s="113" t="s">
        <v>159</v>
      </c>
      <c r="C15435" s="113">
        <v>1988</v>
      </c>
      <c r="D15435" s="113" t="s">
        <v>122</v>
      </c>
      <c r="E15435" s="113" t="s">
        <v>199</v>
      </c>
      <c r="F15435" s="113" t="s">
        <v>200</v>
      </c>
      <c r="G15435" s="113">
        <v>0.63533655915706</v>
      </c>
    </row>
    <row r="15436" spans="1:7" x14ac:dyDescent="0.25">
      <c r="A15436" s="108" t="str">
        <f t="shared" si="241"/>
        <v>LI_1988_NATIONAL TOTAL_NMVOC</v>
      </c>
      <c r="B15436" s="113" t="s">
        <v>159</v>
      </c>
      <c r="C15436" s="113">
        <v>1988</v>
      </c>
      <c r="D15436" s="113" t="s">
        <v>122</v>
      </c>
      <c r="E15436" s="113" t="s">
        <v>123</v>
      </c>
      <c r="F15436" s="113" t="s">
        <v>200</v>
      </c>
      <c r="G15436" s="113">
        <v>1.38871502501422</v>
      </c>
    </row>
    <row r="15437" spans="1:7" x14ac:dyDescent="0.25">
      <c r="A15437" s="108" t="str">
        <f t="shared" si="241"/>
        <v>LI_1988_NATIONAL TOTAL_SOx</v>
      </c>
      <c r="B15437" s="113" t="s">
        <v>159</v>
      </c>
      <c r="C15437" s="113">
        <v>1988</v>
      </c>
      <c r="D15437" s="113" t="s">
        <v>122</v>
      </c>
      <c r="E15437" s="113" t="s">
        <v>201</v>
      </c>
      <c r="F15437" s="113" t="s">
        <v>200</v>
      </c>
      <c r="G15437" s="113">
        <v>8.1810344523595105E-2</v>
      </c>
    </row>
    <row r="15438" spans="1:7" x14ac:dyDescent="0.25">
      <c r="A15438" s="108" t="str">
        <f t="shared" si="241"/>
        <v>LI_1988_NATIONAL TOTAL_NH3</v>
      </c>
      <c r="B15438" s="113" t="s">
        <v>159</v>
      </c>
      <c r="C15438" s="113">
        <v>1988</v>
      </c>
      <c r="D15438" s="113" t="s">
        <v>122</v>
      </c>
      <c r="E15438" s="113" t="s">
        <v>124</v>
      </c>
      <c r="F15438" s="113" t="s">
        <v>200</v>
      </c>
      <c r="G15438" s="113">
        <v>0.18599818669829701</v>
      </c>
    </row>
    <row r="15439" spans="1:7" x14ac:dyDescent="0.25">
      <c r="A15439" s="108" t="str">
        <f t="shared" si="241"/>
        <v>LI_1988_NATIONAL TOTAL_PM2.5</v>
      </c>
      <c r="B15439" s="113" t="s">
        <v>159</v>
      </c>
      <c r="C15439" s="113">
        <v>1988</v>
      </c>
      <c r="D15439" s="113" t="s">
        <v>122</v>
      </c>
      <c r="E15439" s="113" t="s">
        <v>203</v>
      </c>
      <c r="F15439" s="113" t="s">
        <v>200</v>
      </c>
      <c r="G15439" s="113">
        <v>2.9902465252542899E-2</v>
      </c>
    </row>
    <row r="15440" spans="1:7" x14ac:dyDescent="0.25">
      <c r="A15440" s="108" t="str">
        <f t="shared" si="241"/>
        <v>LI_1988_NATIONAL TOTAL_Pb</v>
      </c>
      <c r="B15440" s="113" t="s">
        <v>159</v>
      </c>
      <c r="C15440" s="113">
        <v>1988</v>
      </c>
      <c r="D15440" s="113" t="s">
        <v>122</v>
      </c>
      <c r="E15440" s="113" t="s">
        <v>125</v>
      </c>
      <c r="F15440" s="113" t="s">
        <v>200</v>
      </c>
      <c r="G15440" s="113">
        <v>6.2278525238104298E-4</v>
      </c>
    </row>
    <row r="15441" spans="1:7" x14ac:dyDescent="0.25">
      <c r="A15441" s="108" t="str">
        <f t="shared" si="241"/>
        <v>LI_1988_NATIONAL TOTAL_Cd</v>
      </c>
      <c r="B15441" s="113" t="s">
        <v>159</v>
      </c>
      <c r="C15441" s="113">
        <v>1988</v>
      </c>
      <c r="D15441" s="113" t="s">
        <v>122</v>
      </c>
      <c r="E15441" s="113" t="s">
        <v>126</v>
      </c>
      <c r="F15441" s="113" t="s">
        <v>200</v>
      </c>
      <c r="G15441" s="150">
        <v>2.4677989361915301E-6</v>
      </c>
    </row>
    <row r="15442" spans="1:7" x14ac:dyDescent="0.25">
      <c r="A15442" s="108" t="str">
        <f t="shared" si="241"/>
        <v>LI_1988_NATIONAL TOTAL_Hg</v>
      </c>
      <c r="B15442" s="113" t="s">
        <v>159</v>
      </c>
      <c r="C15442" s="113">
        <v>1988</v>
      </c>
      <c r="D15442" s="113" t="s">
        <v>122</v>
      </c>
      <c r="E15442" s="113" t="s">
        <v>127</v>
      </c>
      <c r="F15442" s="113" t="s">
        <v>200</v>
      </c>
      <c r="G15442" s="150">
        <v>2.0546416177029001E-7</v>
      </c>
    </row>
    <row r="15443" spans="1:7" x14ac:dyDescent="0.25">
      <c r="A15443" s="108" t="str">
        <f t="shared" si="241"/>
        <v>LI_1988_NATIONAL TOTAL_DIOX</v>
      </c>
      <c r="B15443" s="113" t="s">
        <v>159</v>
      </c>
      <c r="C15443" s="113">
        <v>1988</v>
      </c>
      <c r="D15443" s="113" t="s">
        <v>122</v>
      </c>
      <c r="E15443" s="113" t="s">
        <v>128</v>
      </c>
      <c r="F15443" s="113" t="s">
        <v>200</v>
      </c>
      <c r="G15443" s="150">
        <v>2.7129527569637201E-11</v>
      </c>
    </row>
    <row r="15444" spans="1:7" x14ac:dyDescent="0.25">
      <c r="A15444" s="108" t="str">
        <f t="shared" si="241"/>
        <v>LI_1988_NATIONAL TOTAL_PAH</v>
      </c>
      <c r="B15444" s="113" t="s">
        <v>159</v>
      </c>
      <c r="C15444" s="113">
        <v>1988</v>
      </c>
      <c r="D15444" s="113" t="s">
        <v>122</v>
      </c>
      <c r="E15444" s="113" t="s">
        <v>129</v>
      </c>
      <c r="F15444" s="113" t="s">
        <v>200</v>
      </c>
      <c r="G15444" s="150">
        <v>1.37536842994819E-5</v>
      </c>
    </row>
    <row r="15445" spans="1:7" x14ac:dyDescent="0.25">
      <c r="A15445" s="108" t="str">
        <f t="shared" si="241"/>
        <v>LI_1989_NATIONAL TOTAL_NOx</v>
      </c>
      <c r="B15445" s="113" t="s">
        <v>159</v>
      </c>
      <c r="C15445" s="113">
        <v>1989</v>
      </c>
      <c r="D15445" s="113" t="s">
        <v>122</v>
      </c>
      <c r="E15445" s="113" t="s">
        <v>199</v>
      </c>
      <c r="F15445" s="113" t="s">
        <v>200</v>
      </c>
      <c r="G15445" s="113">
        <v>0.61842709397946005</v>
      </c>
    </row>
    <row r="15446" spans="1:7" x14ac:dyDescent="0.25">
      <c r="A15446" s="108" t="str">
        <f t="shared" si="241"/>
        <v>LI_1989_NATIONAL TOTAL_NMVOC</v>
      </c>
      <c r="B15446" s="113" t="s">
        <v>159</v>
      </c>
      <c r="C15446" s="113">
        <v>1989</v>
      </c>
      <c r="D15446" s="113" t="s">
        <v>122</v>
      </c>
      <c r="E15446" s="113" t="s">
        <v>123</v>
      </c>
      <c r="F15446" s="113" t="s">
        <v>200</v>
      </c>
      <c r="G15446" s="113">
        <v>1.3318368474790301</v>
      </c>
    </row>
    <row r="15447" spans="1:7" x14ac:dyDescent="0.25">
      <c r="A15447" s="108" t="str">
        <f t="shared" si="241"/>
        <v>LI_1989_NATIONAL TOTAL_SOx</v>
      </c>
      <c r="B15447" s="113" t="s">
        <v>159</v>
      </c>
      <c r="C15447" s="113">
        <v>1989</v>
      </c>
      <c r="D15447" s="113" t="s">
        <v>122</v>
      </c>
      <c r="E15447" s="113" t="s">
        <v>201</v>
      </c>
      <c r="F15447" s="113" t="s">
        <v>200</v>
      </c>
      <c r="G15447" s="113">
        <v>7.7689100206359205E-2</v>
      </c>
    </row>
    <row r="15448" spans="1:7" x14ac:dyDescent="0.25">
      <c r="A15448" s="108" t="str">
        <f t="shared" si="241"/>
        <v>LI_1989_NATIONAL TOTAL_NH3</v>
      </c>
      <c r="B15448" s="113" t="s">
        <v>159</v>
      </c>
      <c r="C15448" s="113">
        <v>1989</v>
      </c>
      <c r="D15448" s="113" t="s">
        <v>122</v>
      </c>
      <c r="E15448" s="113" t="s">
        <v>124</v>
      </c>
      <c r="F15448" s="113" t="s">
        <v>200</v>
      </c>
      <c r="G15448" s="113">
        <v>0.18395664433320899</v>
      </c>
    </row>
    <row r="15449" spans="1:7" x14ac:dyDescent="0.25">
      <c r="A15449" s="108" t="str">
        <f t="shared" si="241"/>
        <v>LI_1989_NATIONAL TOTAL_PM2.5</v>
      </c>
      <c r="B15449" s="113" t="s">
        <v>159</v>
      </c>
      <c r="C15449" s="113">
        <v>1989</v>
      </c>
      <c r="D15449" s="113" t="s">
        <v>122</v>
      </c>
      <c r="E15449" s="113" t="s">
        <v>203</v>
      </c>
      <c r="F15449" s="113" t="s">
        <v>200</v>
      </c>
      <c r="G15449" s="113">
        <v>2.90278150885909E-2</v>
      </c>
    </row>
    <row r="15450" spans="1:7" x14ac:dyDescent="0.25">
      <c r="A15450" s="108" t="str">
        <f t="shared" si="241"/>
        <v>LI_1989_NATIONAL TOTAL_Pb</v>
      </c>
      <c r="B15450" s="113" t="s">
        <v>159</v>
      </c>
      <c r="C15450" s="113">
        <v>1989</v>
      </c>
      <c r="D15450" s="113" t="s">
        <v>122</v>
      </c>
      <c r="E15450" s="113" t="s">
        <v>125</v>
      </c>
      <c r="F15450" s="113" t="s">
        <v>200</v>
      </c>
      <c r="G15450" s="113">
        <v>5.7479802123524605E-4</v>
      </c>
    </row>
    <row r="15451" spans="1:7" x14ac:dyDescent="0.25">
      <c r="A15451" s="108" t="str">
        <f t="shared" si="241"/>
        <v>LI_1989_NATIONAL TOTAL_Cd</v>
      </c>
      <c r="B15451" s="113" t="s">
        <v>159</v>
      </c>
      <c r="C15451" s="113">
        <v>1989</v>
      </c>
      <c r="D15451" s="113" t="s">
        <v>122</v>
      </c>
      <c r="E15451" s="113" t="s">
        <v>126</v>
      </c>
      <c r="F15451" s="113" t="s">
        <v>200</v>
      </c>
      <c r="G15451" s="150">
        <v>2.4772103722092401E-6</v>
      </c>
    </row>
    <row r="15452" spans="1:7" x14ac:dyDescent="0.25">
      <c r="A15452" s="108" t="str">
        <f t="shared" si="241"/>
        <v>LI_1989_NATIONAL TOTAL_Hg</v>
      </c>
      <c r="B15452" s="113" t="s">
        <v>159</v>
      </c>
      <c r="C15452" s="113">
        <v>1989</v>
      </c>
      <c r="D15452" s="113" t="s">
        <v>122</v>
      </c>
      <c r="E15452" s="113" t="s">
        <v>127</v>
      </c>
      <c r="F15452" s="113" t="s">
        <v>200</v>
      </c>
      <c r="G15452" s="150">
        <v>2.0334325284316901E-7</v>
      </c>
    </row>
    <row r="15453" spans="1:7" x14ac:dyDescent="0.25">
      <c r="A15453" s="108" t="str">
        <f t="shared" si="241"/>
        <v>LI_1989_NATIONAL TOTAL_DIOX</v>
      </c>
      <c r="B15453" s="113" t="s">
        <v>159</v>
      </c>
      <c r="C15453" s="113">
        <v>1989</v>
      </c>
      <c r="D15453" s="113" t="s">
        <v>122</v>
      </c>
      <c r="E15453" s="113" t="s">
        <v>128</v>
      </c>
      <c r="F15453" s="113" t="s">
        <v>200</v>
      </c>
      <c r="G15453" s="150">
        <v>2.6292968352284401E-11</v>
      </c>
    </row>
    <row r="15454" spans="1:7" x14ac:dyDescent="0.25">
      <c r="A15454" s="108" t="str">
        <f t="shared" si="241"/>
        <v>LI_1989_NATIONAL TOTAL_PAH</v>
      </c>
      <c r="B15454" s="113" t="s">
        <v>159</v>
      </c>
      <c r="C15454" s="113">
        <v>1989</v>
      </c>
      <c r="D15454" s="113" t="s">
        <v>122</v>
      </c>
      <c r="E15454" s="113" t="s">
        <v>129</v>
      </c>
      <c r="F15454" s="113" t="s">
        <v>200</v>
      </c>
      <c r="G15454" s="150">
        <v>1.3622229879249101E-5</v>
      </c>
    </row>
    <row r="15455" spans="1:7" x14ac:dyDescent="0.25">
      <c r="A15455" s="108" t="str">
        <f t="shared" si="241"/>
        <v>LI_1990_NATIONAL TOTAL_NOx</v>
      </c>
      <c r="B15455" s="113" t="s">
        <v>159</v>
      </c>
      <c r="C15455" s="113">
        <v>1990</v>
      </c>
      <c r="D15455" s="113" t="s">
        <v>122</v>
      </c>
      <c r="E15455" s="113" t="s">
        <v>199</v>
      </c>
      <c r="F15455" s="113" t="s">
        <v>200</v>
      </c>
      <c r="G15455" s="113">
        <v>0.67184032971639795</v>
      </c>
    </row>
    <row r="15456" spans="1:7" x14ac:dyDescent="0.25">
      <c r="A15456" s="108" t="str">
        <f t="shared" si="241"/>
        <v>LI_1990_NATIONAL TOTAL_NMVOC</v>
      </c>
      <c r="B15456" s="113" t="s">
        <v>159</v>
      </c>
      <c r="C15456" s="113">
        <v>1990</v>
      </c>
      <c r="D15456" s="113" t="s">
        <v>122</v>
      </c>
      <c r="E15456" s="113" t="s">
        <v>123</v>
      </c>
      <c r="F15456" s="113" t="s">
        <v>200</v>
      </c>
      <c r="G15456" s="113">
        <v>1.53973213557521</v>
      </c>
    </row>
    <row r="15457" spans="1:7" x14ac:dyDescent="0.25">
      <c r="A15457" s="108" t="str">
        <f t="shared" si="241"/>
        <v>LI_1990_NATIONAL TOTAL_SOx</v>
      </c>
      <c r="B15457" s="113" t="s">
        <v>159</v>
      </c>
      <c r="C15457" s="113">
        <v>1990</v>
      </c>
      <c r="D15457" s="113" t="s">
        <v>122</v>
      </c>
      <c r="E15457" s="113" t="s">
        <v>201</v>
      </c>
      <c r="F15457" s="113" t="s">
        <v>200</v>
      </c>
      <c r="G15457" s="113">
        <v>0.106823245823418</v>
      </c>
    </row>
    <row r="15458" spans="1:7" x14ac:dyDescent="0.25">
      <c r="A15458" s="108" t="str">
        <f t="shared" si="241"/>
        <v>LI_1990_NATIONAL TOTAL_NH3</v>
      </c>
      <c r="B15458" s="113" t="s">
        <v>159</v>
      </c>
      <c r="C15458" s="113">
        <v>1990</v>
      </c>
      <c r="D15458" s="113" t="s">
        <v>122</v>
      </c>
      <c r="E15458" s="113" t="s">
        <v>124</v>
      </c>
      <c r="F15458" s="113" t="s">
        <v>200</v>
      </c>
      <c r="G15458" s="113">
        <v>0.10384346702516201</v>
      </c>
    </row>
    <row r="15459" spans="1:7" x14ac:dyDescent="0.25">
      <c r="A15459" s="108" t="str">
        <f t="shared" si="241"/>
        <v>LI_1990_NATIONAL TOTAL_PM2.5</v>
      </c>
      <c r="B15459" s="113" t="s">
        <v>159</v>
      </c>
      <c r="C15459" s="113">
        <v>1990</v>
      </c>
      <c r="D15459" s="113" t="s">
        <v>122</v>
      </c>
      <c r="E15459" s="113" t="s">
        <v>203</v>
      </c>
      <c r="F15459" s="113" t="s">
        <v>200</v>
      </c>
      <c r="G15459" s="113">
        <v>4.0711381349911202E-2</v>
      </c>
    </row>
    <row r="15460" spans="1:7" x14ac:dyDescent="0.25">
      <c r="A15460" s="108" t="str">
        <f t="shared" si="241"/>
        <v>LI_1990_NATIONAL TOTAL_Pb</v>
      </c>
      <c r="B15460" s="113" t="s">
        <v>159</v>
      </c>
      <c r="C15460" s="113">
        <v>1990</v>
      </c>
      <c r="D15460" s="113" t="s">
        <v>122</v>
      </c>
      <c r="E15460" s="113" t="s">
        <v>125</v>
      </c>
      <c r="F15460" s="113" t="s">
        <v>200</v>
      </c>
      <c r="G15460" s="113">
        <v>1.60212524917129E-3</v>
      </c>
    </row>
    <row r="15461" spans="1:7" x14ac:dyDescent="0.25">
      <c r="A15461" s="108" t="str">
        <f t="shared" si="241"/>
        <v>LI_1990_NATIONAL TOTAL_Cd</v>
      </c>
      <c r="B15461" s="113" t="s">
        <v>159</v>
      </c>
      <c r="C15461" s="113">
        <v>1990</v>
      </c>
      <c r="D15461" s="113" t="s">
        <v>122</v>
      </c>
      <c r="E15461" s="113" t="s">
        <v>126</v>
      </c>
      <c r="F15461" s="113" t="s">
        <v>200</v>
      </c>
      <c r="G15461" s="150">
        <v>2.4701079247054402E-6</v>
      </c>
    </row>
    <row r="15462" spans="1:7" x14ac:dyDescent="0.25">
      <c r="A15462" s="108" t="str">
        <f t="shared" si="241"/>
        <v>LI_1990_NATIONAL TOTAL_Hg</v>
      </c>
      <c r="B15462" s="113" t="s">
        <v>159</v>
      </c>
      <c r="C15462" s="113">
        <v>1990</v>
      </c>
      <c r="D15462" s="113" t="s">
        <v>122</v>
      </c>
      <c r="E15462" s="113" t="s">
        <v>127</v>
      </c>
      <c r="F15462" s="113" t="s">
        <v>200</v>
      </c>
      <c r="G15462" s="150">
        <v>9.2644584102040904E-7</v>
      </c>
    </row>
    <row r="15463" spans="1:7" x14ac:dyDescent="0.25">
      <c r="A15463" s="108" t="str">
        <f t="shared" si="241"/>
        <v>LI_1990_NATIONAL TOTAL_DIOX</v>
      </c>
      <c r="B15463" s="113" t="s">
        <v>159</v>
      </c>
      <c r="C15463" s="113">
        <v>1990</v>
      </c>
      <c r="D15463" s="113" t="s">
        <v>122</v>
      </c>
      <c r="E15463" s="113" t="s">
        <v>128</v>
      </c>
      <c r="F15463" s="113" t="s">
        <v>200</v>
      </c>
      <c r="G15463" s="150">
        <v>1.4428874374750201E-10</v>
      </c>
    </row>
    <row r="15464" spans="1:7" x14ac:dyDescent="0.25">
      <c r="A15464" s="108" t="str">
        <f t="shared" si="241"/>
        <v>LI_1990_NATIONAL TOTAL_PAH</v>
      </c>
      <c r="B15464" s="113" t="s">
        <v>159</v>
      </c>
      <c r="C15464" s="113">
        <v>1990</v>
      </c>
      <c r="D15464" s="113" t="s">
        <v>122</v>
      </c>
      <c r="E15464" s="113" t="s">
        <v>129</v>
      </c>
      <c r="F15464" s="113" t="s">
        <v>200</v>
      </c>
      <c r="G15464" s="150">
        <v>1.6894355190046101E-5</v>
      </c>
    </row>
    <row r="15465" spans="1:7" x14ac:dyDescent="0.25">
      <c r="A15465" s="108" t="str">
        <f t="shared" si="241"/>
        <v>LI_1990_NATIONAL TOTAL_HCB</v>
      </c>
      <c r="B15465" s="113" t="s">
        <v>159</v>
      </c>
      <c r="C15465" s="113">
        <v>1990</v>
      </c>
      <c r="D15465" s="113" t="s">
        <v>122</v>
      </c>
      <c r="E15465" s="113" t="s">
        <v>130</v>
      </c>
      <c r="F15465" s="113" t="s">
        <v>200</v>
      </c>
      <c r="G15465" s="150">
        <v>4.9330204697199998E-10</v>
      </c>
    </row>
    <row r="15466" spans="1:7" x14ac:dyDescent="0.25">
      <c r="A15466" s="108" t="str">
        <f t="shared" si="241"/>
        <v>LI_1990_1A3(FS)_NOx</v>
      </c>
      <c r="B15466" s="113" t="s">
        <v>159</v>
      </c>
      <c r="C15466" s="113">
        <v>1990</v>
      </c>
      <c r="D15466" s="113" t="s">
        <v>132</v>
      </c>
      <c r="E15466" s="113" t="s">
        <v>199</v>
      </c>
      <c r="F15466" s="113" t="s">
        <v>200</v>
      </c>
      <c r="G15466" s="113">
        <v>0.48584253156943902</v>
      </c>
    </row>
    <row r="15467" spans="1:7" x14ac:dyDescent="0.25">
      <c r="A15467" s="108" t="str">
        <f t="shared" si="241"/>
        <v>LI_1990_1A3(FS)_NMVOC</v>
      </c>
      <c r="B15467" s="113" t="s">
        <v>159</v>
      </c>
      <c r="C15467" s="113">
        <v>1990</v>
      </c>
      <c r="D15467" s="113" t="s">
        <v>132</v>
      </c>
      <c r="E15467" s="113" t="s">
        <v>123</v>
      </c>
      <c r="F15467" s="113" t="s">
        <v>200</v>
      </c>
      <c r="G15467" s="113">
        <v>0.62662123161898498</v>
      </c>
    </row>
    <row r="15468" spans="1:7" x14ac:dyDescent="0.25">
      <c r="A15468" s="108" t="str">
        <f t="shared" si="241"/>
        <v>LI_1990_1A3(FS)_SOx</v>
      </c>
      <c r="B15468" s="113" t="s">
        <v>159</v>
      </c>
      <c r="C15468" s="113">
        <v>1990</v>
      </c>
      <c r="D15468" s="113" t="s">
        <v>132</v>
      </c>
      <c r="E15468" s="113" t="s">
        <v>201</v>
      </c>
      <c r="F15468" s="113" t="s">
        <v>200</v>
      </c>
      <c r="G15468" s="113">
        <v>2.0938535065538898E-2</v>
      </c>
    </row>
    <row r="15469" spans="1:7" x14ac:dyDescent="0.25">
      <c r="A15469" s="108" t="str">
        <f t="shared" si="241"/>
        <v>LI_1990_1A3(FS)_NH3</v>
      </c>
      <c r="B15469" s="113" t="s">
        <v>159</v>
      </c>
      <c r="C15469" s="113">
        <v>1990</v>
      </c>
      <c r="D15469" s="113" t="s">
        <v>132</v>
      </c>
      <c r="E15469" s="113" t="s">
        <v>124</v>
      </c>
      <c r="F15469" s="113" t="s">
        <v>200</v>
      </c>
      <c r="G15469" s="113">
        <v>1.0130228185031599E-2</v>
      </c>
    </row>
    <row r="15470" spans="1:7" x14ac:dyDescent="0.25">
      <c r="A15470" s="108" t="str">
        <f t="shared" si="241"/>
        <v>LI_1990_1A3(FS)_PM2.5</v>
      </c>
      <c r="B15470" s="113" t="s">
        <v>159</v>
      </c>
      <c r="C15470" s="113">
        <v>1990</v>
      </c>
      <c r="D15470" s="113" t="s">
        <v>132</v>
      </c>
      <c r="E15470" s="113" t="s">
        <v>203</v>
      </c>
      <c r="F15470" s="113" t="s">
        <v>200</v>
      </c>
      <c r="G15470" s="113">
        <v>1.9180300460785699E-2</v>
      </c>
    </row>
    <row r="15471" spans="1:7" x14ac:dyDescent="0.25">
      <c r="A15471" s="108" t="str">
        <f t="shared" si="241"/>
        <v>LI_1990_3D_NOx</v>
      </c>
      <c r="B15471" s="113" t="s">
        <v>159</v>
      </c>
      <c r="C15471" s="113">
        <v>1990</v>
      </c>
      <c r="D15471" s="113" t="s">
        <v>206</v>
      </c>
      <c r="E15471" s="113" t="s">
        <v>199</v>
      </c>
      <c r="F15471" s="113" t="s">
        <v>200</v>
      </c>
      <c r="G15471" s="113">
        <v>5.01984663281868E-3</v>
      </c>
    </row>
    <row r="15472" spans="1:7" x14ac:dyDescent="0.25">
      <c r="A15472" s="108" t="str">
        <f t="shared" si="241"/>
        <v>LI_1991_NATIONAL TOTAL_NOx</v>
      </c>
      <c r="B15472" s="113" t="s">
        <v>159</v>
      </c>
      <c r="C15472" s="113">
        <v>1991</v>
      </c>
      <c r="D15472" s="113" t="s">
        <v>122</v>
      </c>
      <c r="E15472" s="113" t="s">
        <v>199</v>
      </c>
      <c r="F15472" s="113" t="s">
        <v>200</v>
      </c>
      <c r="G15472" s="113">
        <v>0.74233316020866902</v>
      </c>
    </row>
    <row r="15473" spans="1:7" x14ac:dyDescent="0.25">
      <c r="A15473" s="108" t="str">
        <f t="shared" si="241"/>
        <v>LI_1991_NATIONAL TOTAL_NMVOC</v>
      </c>
      <c r="B15473" s="113" t="s">
        <v>159</v>
      </c>
      <c r="C15473" s="113">
        <v>1991</v>
      </c>
      <c r="D15473" s="113" t="s">
        <v>122</v>
      </c>
      <c r="E15473" s="113" t="s">
        <v>123</v>
      </c>
      <c r="F15473" s="113" t="s">
        <v>200</v>
      </c>
      <c r="G15473" s="113">
        <v>1.4877998928193601</v>
      </c>
    </row>
    <row r="15474" spans="1:7" x14ac:dyDescent="0.25">
      <c r="A15474" s="108" t="str">
        <f t="shared" si="241"/>
        <v>LI_1991_NATIONAL TOTAL_SOx</v>
      </c>
      <c r="B15474" s="113" t="s">
        <v>159</v>
      </c>
      <c r="C15474" s="113">
        <v>1991</v>
      </c>
      <c r="D15474" s="113" t="s">
        <v>122</v>
      </c>
      <c r="E15474" s="113" t="s">
        <v>201</v>
      </c>
      <c r="F15474" s="113" t="s">
        <v>200</v>
      </c>
      <c r="G15474" s="113">
        <v>9.9851003173582406E-2</v>
      </c>
    </row>
    <row r="15475" spans="1:7" x14ac:dyDescent="0.25">
      <c r="A15475" s="108" t="str">
        <f t="shared" si="241"/>
        <v>LI_1991_NATIONAL TOTAL_NH3</v>
      </c>
      <c r="B15475" s="113" t="s">
        <v>159</v>
      </c>
      <c r="C15475" s="113">
        <v>1991</v>
      </c>
      <c r="D15475" s="113" t="s">
        <v>122</v>
      </c>
      <c r="E15475" s="113" t="s">
        <v>124</v>
      </c>
      <c r="F15475" s="113" t="s">
        <v>200</v>
      </c>
      <c r="G15475" s="113">
        <v>0.110012342815697</v>
      </c>
    </row>
    <row r="15476" spans="1:7" x14ac:dyDescent="0.25">
      <c r="A15476" s="108" t="str">
        <f t="shared" si="241"/>
        <v>LI_1991_NATIONAL TOTAL_PM2.5</v>
      </c>
      <c r="B15476" s="113" t="s">
        <v>159</v>
      </c>
      <c r="C15476" s="113">
        <v>1991</v>
      </c>
      <c r="D15476" s="113" t="s">
        <v>122</v>
      </c>
      <c r="E15476" s="113" t="s">
        <v>203</v>
      </c>
      <c r="F15476" s="113" t="s">
        <v>200</v>
      </c>
      <c r="G15476" s="113">
        <v>4.5350133209503797E-2</v>
      </c>
    </row>
    <row r="15477" spans="1:7" x14ac:dyDescent="0.25">
      <c r="A15477" s="108" t="str">
        <f t="shared" si="241"/>
        <v>LI_1991_NATIONAL TOTAL_Pb</v>
      </c>
      <c r="B15477" s="113" t="s">
        <v>159</v>
      </c>
      <c r="C15477" s="113">
        <v>1991</v>
      </c>
      <c r="D15477" s="113" t="s">
        <v>122</v>
      </c>
      <c r="E15477" s="113" t="s">
        <v>125</v>
      </c>
      <c r="F15477" s="113" t="s">
        <v>200</v>
      </c>
      <c r="G15477" s="113">
        <v>1.5391138275119699E-3</v>
      </c>
    </row>
    <row r="15478" spans="1:7" x14ac:dyDescent="0.25">
      <c r="A15478" s="108" t="str">
        <f t="shared" si="241"/>
        <v>LI_1991_NATIONAL TOTAL_Cd</v>
      </c>
      <c r="B15478" s="113" t="s">
        <v>159</v>
      </c>
      <c r="C15478" s="113">
        <v>1991</v>
      </c>
      <c r="D15478" s="113" t="s">
        <v>122</v>
      </c>
      <c r="E15478" s="113" t="s">
        <v>126</v>
      </c>
      <c r="F15478" s="113" t="s">
        <v>200</v>
      </c>
      <c r="G15478" s="150">
        <v>2.3897912900616E-6</v>
      </c>
    </row>
    <row r="15479" spans="1:7" x14ac:dyDescent="0.25">
      <c r="A15479" s="108" t="str">
        <f t="shared" si="241"/>
        <v>LI_1991_NATIONAL TOTAL_Hg</v>
      </c>
      <c r="B15479" s="113" t="s">
        <v>159</v>
      </c>
      <c r="C15479" s="113">
        <v>1991</v>
      </c>
      <c r="D15479" s="113" t="s">
        <v>122</v>
      </c>
      <c r="E15479" s="113" t="s">
        <v>127</v>
      </c>
      <c r="F15479" s="113" t="s">
        <v>200</v>
      </c>
      <c r="G15479" s="150">
        <v>9.04628304298702E-7</v>
      </c>
    </row>
    <row r="15480" spans="1:7" x14ac:dyDescent="0.25">
      <c r="A15480" s="108" t="str">
        <f t="shared" si="241"/>
        <v>LI_1991_NATIONAL TOTAL_DIOX</v>
      </c>
      <c r="B15480" s="113" t="s">
        <v>159</v>
      </c>
      <c r="C15480" s="113">
        <v>1991</v>
      </c>
      <c r="D15480" s="113" t="s">
        <v>122</v>
      </c>
      <c r="E15480" s="113" t="s">
        <v>128</v>
      </c>
      <c r="F15480" s="113" t="s">
        <v>200</v>
      </c>
      <c r="G15480" s="150">
        <v>1.3669329677827E-10</v>
      </c>
    </row>
    <row r="15481" spans="1:7" x14ac:dyDescent="0.25">
      <c r="A15481" s="108" t="str">
        <f t="shared" si="241"/>
        <v>LI_1991_NATIONAL TOTAL_PAH</v>
      </c>
      <c r="B15481" s="113" t="s">
        <v>159</v>
      </c>
      <c r="C15481" s="113">
        <v>1991</v>
      </c>
      <c r="D15481" s="113" t="s">
        <v>122</v>
      </c>
      <c r="E15481" s="113" t="s">
        <v>129</v>
      </c>
      <c r="F15481" s="113" t="s">
        <v>200</v>
      </c>
      <c r="G15481" s="150">
        <v>1.2306322565826601E-5</v>
      </c>
    </row>
    <row r="15482" spans="1:7" x14ac:dyDescent="0.25">
      <c r="A15482" s="108" t="str">
        <f t="shared" si="241"/>
        <v>LI_1991_NATIONAL TOTAL_HCB</v>
      </c>
      <c r="B15482" s="113" t="s">
        <v>159</v>
      </c>
      <c r="C15482" s="113">
        <v>1991</v>
      </c>
      <c r="D15482" s="113" t="s">
        <v>122</v>
      </c>
      <c r="E15482" s="113" t="s">
        <v>130</v>
      </c>
      <c r="F15482" s="113" t="s">
        <v>200</v>
      </c>
      <c r="G15482" s="150">
        <v>3.92373777416E-10</v>
      </c>
    </row>
    <row r="15483" spans="1:7" x14ac:dyDescent="0.25">
      <c r="A15483" s="108" t="str">
        <f t="shared" si="241"/>
        <v>LI_1991_1A3(FS)_NOx</v>
      </c>
      <c r="B15483" s="113" t="s">
        <v>159</v>
      </c>
      <c r="C15483" s="113">
        <v>1991</v>
      </c>
      <c r="D15483" s="113" t="s">
        <v>132</v>
      </c>
      <c r="E15483" s="113" t="s">
        <v>199</v>
      </c>
      <c r="F15483" s="113" t="s">
        <v>200</v>
      </c>
      <c r="G15483" s="113">
        <v>0.55004323418991397</v>
      </c>
    </row>
    <row r="15484" spans="1:7" x14ac:dyDescent="0.25">
      <c r="A15484" s="108" t="str">
        <f t="shared" si="241"/>
        <v>LI_1991_1A3(FS)_NMVOC</v>
      </c>
      <c r="B15484" s="113" t="s">
        <v>159</v>
      </c>
      <c r="C15484" s="113">
        <v>1991</v>
      </c>
      <c r="D15484" s="113" t="s">
        <v>132</v>
      </c>
      <c r="E15484" s="113" t="s">
        <v>123</v>
      </c>
      <c r="F15484" s="113" t="s">
        <v>200</v>
      </c>
      <c r="G15484" s="113">
        <v>0.63125491741897499</v>
      </c>
    </row>
    <row r="15485" spans="1:7" x14ac:dyDescent="0.25">
      <c r="A15485" s="108" t="str">
        <f t="shared" si="241"/>
        <v>LI_1991_1A3(FS)_SOx</v>
      </c>
      <c r="B15485" s="113" t="s">
        <v>159</v>
      </c>
      <c r="C15485" s="113">
        <v>1991</v>
      </c>
      <c r="D15485" s="113" t="s">
        <v>132</v>
      </c>
      <c r="E15485" s="113" t="s">
        <v>201</v>
      </c>
      <c r="F15485" s="113" t="s">
        <v>200</v>
      </c>
      <c r="G15485" s="113">
        <v>2.5881378649862102E-2</v>
      </c>
    </row>
    <row r="15486" spans="1:7" x14ac:dyDescent="0.25">
      <c r="A15486" s="108" t="str">
        <f t="shared" si="241"/>
        <v>LI_1991_1A3(FS)_NH3</v>
      </c>
      <c r="B15486" s="113" t="s">
        <v>159</v>
      </c>
      <c r="C15486" s="113">
        <v>1991</v>
      </c>
      <c r="D15486" s="113" t="s">
        <v>132</v>
      </c>
      <c r="E15486" s="113" t="s">
        <v>124</v>
      </c>
      <c r="F15486" s="113" t="s">
        <v>200</v>
      </c>
      <c r="G15486" s="113">
        <v>1.43624193019123E-2</v>
      </c>
    </row>
    <row r="15487" spans="1:7" x14ac:dyDescent="0.25">
      <c r="A15487" s="108" t="str">
        <f t="shared" si="241"/>
        <v>LI_1991_1A3(FS)_PM2.5</v>
      </c>
      <c r="B15487" s="113" t="s">
        <v>159</v>
      </c>
      <c r="C15487" s="113">
        <v>1991</v>
      </c>
      <c r="D15487" s="113" t="s">
        <v>132</v>
      </c>
      <c r="E15487" s="113" t="s">
        <v>203</v>
      </c>
      <c r="F15487" s="113" t="s">
        <v>200</v>
      </c>
      <c r="G15487" s="113">
        <v>2.52323348528075E-2</v>
      </c>
    </row>
    <row r="15488" spans="1:7" x14ac:dyDescent="0.25">
      <c r="A15488" s="108" t="str">
        <f t="shared" si="241"/>
        <v>LI_1991_3D_NOx</v>
      </c>
      <c r="B15488" s="113" t="s">
        <v>159</v>
      </c>
      <c r="C15488" s="113">
        <v>1991</v>
      </c>
      <c r="D15488" s="113" t="s">
        <v>206</v>
      </c>
      <c r="E15488" s="113" t="s">
        <v>199</v>
      </c>
      <c r="F15488" s="113" t="s">
        <v>200</v>
      </c>
      <c r="G15488" s="113">
        <v>5.0136882046180097E-3</v>
      </c>
    </row>
    <row r="15489" spans="1:7" x14ac:dyDescent="0.25">
      <c r="A15489" s="108" t="str">
        <f t="shared" si="241"/>
        <v>LI_1992_NATIONAL TOTAL_NOx</v>
      </c>
      <c r="B15489" s="113" t="s">
        <v>159</v>
      </c>
      <c r="C15489" s="113">
        <v>1992</v>
      </c>
      <c r="D15489" s="113" t="s">
        <v>122</v>
      </c>
      <c r="E15489" s="113" t="s">
        <v>199</v>
      </c>
      <c r="F15489" s="113" t="s">
        <v>200</v>
      </c>
      <c r="G15489" s="113">
        <v>0.70461327034557397</v>
      </c>
    </row>
    <row r="15490" spans="1:7" x14ac:dyDescent="0.25">
      <c r="A15490" s="108" t="str">
        <f t="shared" ref="A15490:A15553" si="242">CONCATENATE(B15490,"_",C15490,"_",D15490,"_",E15490)</f>
        <v>LI_1992_NATIONAL TOTAL_NMVOC</v>
      </c>
      <c r="B15490" s="113" t="s">
        <v>159</v>
      </c>
      <c r="C15490" s="113">
        <v>1992</v>
      </c>
      <c r="D15490" s="113" t="s">
        <v>122</v>
      </c>
      <c r="E15490" s="113" t="s">
        <v>123</v>
      </c>
      <c r="F15490" s="113" t="s">
        <v>200</v>
      </c>
      <c r="G15490" s="113">
        <v>1.3777160689454699</v>
      </c>
    </row>
    <row r="15491" spans="1:7" x14ac:dyDescent="0.25">
      <c r="A15491" s="108" t="str">
        <f t="shared" si="242"/>
        <v>LI_1992_NATIONAL TOTAL_SOx</v>
      </c>
      <c r="B15491" s="113" t="s">
        <v>159</v>
      </c>
      <c r="C15491" s="113">
        <v>1992</v>
      </c>
      <c r="D15491" s="113" t="s">
        <v>122</v>
      </c>
      <c r="E15491" s="113" t="s">
        <v>201</v>
      </c>
      <c r="F15491" s="113" t="s">
        <v>200</v>
      </c>
      <c r="G15491" s="113">
        <v>9.1633365246631501E-2</v>
      </c>
    </row>
    <row r="15492" spans="1:7" x14ac:dyDescent="0.25">
      <c r="A15492" s="108" t="str">
        <f t="shared" si="242"/>
        <v>LI_1992_NATIONAL TOTAL_NH3</v>
      </c>
      <c r="B15492" s="113" t="s">
        <v>159</v>
      </c>
      <c r="C15492" s="113">
        <v>1992</v>
      </c>
      <c r="D15492" s="113" t="s">
        <v>122</v>
      </c>
      <c r="E15492" s="113" t="s">
        <v>124</v>
      </c>
      <c r="F15492" s="113" t="s">
        <v>200</v>
      </c>
      <c r="G15492" s="113">
        <v>0.110575677696035</v>
      </c>
    </row>
    <row r="15493" spans="1:7" x14ac:dyDescent="0.25">
      <c r="A15493" s="108" t="str">
        <f t="shared" si="242"/>
        <v>LI_1992_NATIONAL TOTAL_PM2.5</v>
      </c>
      <c r="B15493" s="113" t="s">
        <v>159</v>
      </c>
      <c r="C15493" s="113">
        <v>1992</v>
      </c>
      <c r="D15493" s="113" t="s">
        <v>122</v>
      </c>
      <c r="E15493" s="113" t="s">
        <v>203</v>
      </c>
      <c r="F15493" s="113" t="s">
        <v>200</v>
      </c>
      <c r="G15493" s="113">
        <v>4.3793730206613903E-2</v>
      </c>
    </row>
    <row r="15494" spans="1:7" x14ac:dyDescent="0.25">
      <c r="A15494" s="108" t="str">
        <f t="shared" si="242"/>
        <v>LI_1992_NATIONAL TOTAL_Pb</v>
      </c>
      <c r="B15494" s="113" t="s">
        <v>159</v>
      </c>
      <c r="C15494" s="113">
        <v>1992</v>
      </c>
      <c r="D15494" s="113" t="s">
        <v>122</v>
      </c>
      <c r="E15494" s="113" t="s">
        <v>125</v>
      </c>
      <c r="F15494" s="113" t="s">
        <v>200</v>
      </c>
      <c r="G15494" s="113">
        <v>1.34998613399401E-3</v>
      </c>
    </row>
    <row r="15495" spans="1:7" x14ac:dyDescent="0.25">
      <c r="A15495" s="108" t="str">
        <f t="shared" si="242"/>
        <v>LI_1992_NATIONAL TOTAL_Cd</v>
      </c>
      <c r="B15495" s="113" t="s">
        <v>159</v>
      </c>
      <c r="C15495" s="113">
        <v>1992</v>
      </c>
      <c r="D15495" s="113" t="s">
        <v>122</v>
      </c>
      <c r="E15495" s="113" t="s">
        <v>126</v>
      </c>
      <c r="F15495" s="113" t="s">
        <v>200</v>
      </c>
      <c r="G15495" s="150">
        <v>2.5696568378285898E-6</v>
      </c>
    </row>
    <row r="15496" spans="1:7" x14ac:dyDescent="0.25">
      <c r="A15496" s="108" t="str">
        <f t="shared" si="242"/>
        <v>LI_1992_NATIONAL TOTAL_Hg</v>
      </c>
      <c r="B15496" s="113" t="s">
        <v>159</v>
      </c>
      <c r="C15496" s="113">
        <v>1992</v>
      </c>
      <c r="D15496" s="113" t="s">
        <v>122</v>
      </c>
      <c r="E15496" s="113" t="s">
        <v>127</v>
      </c>
      <c r="F15496" s="113" t="s">
        <v>200</v>
      </c>
      <c r="G15496" s="150">
        <v>9.1464981898600604E-7</v>
      </c>
    </row>
    <row r="15497" spans="1:7" x14ac:dyDescent="0.25">
      <c r="A15497" s="108" t="str">
        <f t="shared" si="242"/>
        <v>LI_1992_NATIONAL TOTAL_DIOX</v>
      </c>
      <c r="B15497" s="113" t="s">
        <v>159</v>
      </c>
      <c r="C15497" s="113">
        <v>1992</v>
      </c>
      <c r="D15497" s="113" t="s">
        <v>122</v>
      </c>
      <c r="E15497" s="113" t="s">
        <v>128</v>
      </c>
      <c r="F15497" s="113" t="s">
        <v>200</v>
      </c>
      <c r="G15497" s="150">
        <v>1.47521807035252E-10</v>
      </c>
    </row>
    <row r="15498" spans="1:7" x14ac:dyDescent="0.25">
      <c r="A15498" s="108" t="str">
        <f t="shared" si="242"/>
        <v>LI_1992_NATIONAL TOTAL_PAH</v>
      </c>
      <c r="B15498" s="113" t="s">
        <v>159</v>
      </c>
      <c r="C15498" s="113">
        <v>1992</v>
      </c>
      <c r="D15498" s="113" t="s">
        <v>122</v>
      </c>
      <c r="E15498" s="113" t="s">
        <v>129</v>
      </c>
      <c r="F15498" s="113" t="s">
        <v>200</v>
      </c>
      <c r="G15498" s="150">
        <v>1.6298822867814302E-5</v>
      </c>
    </row>
    <row r="15499" spans="1:7" x14ac:dyDescent="0.25">
      <c r="A15499" s="108" t="str">
        <f t="shared" si="242"/>
        <v>LI_1992_NATIONAL TOTAL_HCB</v>
      </c>
      <c r="B15499" s="113" t="s">
        <v>159</v>
      </c>
      <c r="C15499" s="113">
        <v>1992</v>
      </c>
      <c r="D15499" s="113" t="s">
        <v>122</v>
      </c>
      <c r="E15499" s="113" t="s">
        <v>130</v>
      </c>
      <c r="F15499" s="113" t="s">
        <v>200</v>
      </c>
      <c r="G15499" s="150">
        <v>4.4835351972000001E-10</v>
      </c>
    </row>
    <row r="15500" spans="1:7" x14ac:dyDescent="0.25">
      <c r="A15500" s="108" t="str">
        <f t="shared" si="242"/>
        <v>LI_1992_1A3(FS)_NOx</v>
      </c>
      <c r="B15500" s="113" t="s">
        <v>159</v>
      </c>
      <c r="C15500" s="113">
        <v>1992</v>
      </c>
      <c r="D15500" s="113" t="s">
        <v>132</v>
      </c>
      <c r="E15500" s="113" t="s">
        <v>199</v>
      </c>
      <c r="F15500" s="113" t="s">
        <v>200</v>
      </c>
      <c r="G15500" s="113">
        <v>0.50232904162849901</v>
      </c>
    </row>
    <row r="15501" spans="1:7" x14ac:dyDescent="0.25">
      <c r="A15501" s="108" t="str">
        <f t="shared" si="242"/>
        <v>LI_1992_1A3(FS)_NMVOC</v>
      </c>
      <c r="B15501" s="113" t="s">
        <v>159</v>
      </c>
      <c r="C15501" s="113">
        <v>1992</v>
      </c>
      <c r="D15501" s="113" t="s">
        <v>132</v>
      </c>
      <c r="E15501" s="113" t="s">
        <v>123</v>
      </c>
      <c r="F15501" s="113" t="s">
        <v>200</v>
      </c>
      <c r="G15501" s="113">
        <v>0.57944503408300196</v>
      </c>
    </row>
    <row r="15502" spans="1:7" x14ac:dyDescent="0.25">
      <c r="A15502" s="108" t="str">
        <f t="shared" si="242"/>
        <v>LI_1992_1A3(FS)_SOx</v>
      </c>
      <c r="B15502" s="113" t="s">
        <v>159</v>
      </c>
      <c r="C15502" s="113">
        <v>1992</v>
      </c>
      <c r="D15502" s="113" t="s">
        <v>132</v>
      </c>
      <c r="E15502" s="113" t="s">
        <v>201</v>
      </c>
      <c r="F15502" s="113" t="s">
        <v>200</v>
      </c>
      <c r="G15502" s="113">
        <v>2.21096030087156E-2</v>
      </c>
    </row>
    <row r="15503" spans="1:7" x14ac:dyDescent="0.25">
      <c r="A15503" s="108" t="str">
        <f t="shared" si="242"/>
        <v>LI_1992_1A3(FS)_NH3</v>
      </c>
      <c r="B15503" s="113" t="s">
        <v>159</v>
      </c>
      <c r="C15503" s="113">
        <v>1992</v>
      </c>
      <c r="D15503" s="113" t="s">
        <v>132</v>
      </c>
      <c r="E15503" s="113" t="s">
        <v>124</v>
      </c>
      <c r="F15503" s="113" t="s">
        <v>200</v>
      </c>
      <c r="G15503" s="113">
        <v>1.81354606664599E-2</v>
      </c>
    </row>
    <row r="15504" spans="1:7" x14ac:dyDescent="0.25">
      <c r="A15504" s="108" t="str">
        <f t="shared" si="242"/>
        <v>LI_1992_1A3(FS)_PM2.5</v>
      </c>
      <c r="B15504" s="113" t="s">
        <v>159</v>
      </c>
      <c r="C15504" s="113">
        <v>1992</v>
      </c>
      <c r="D15504" s="113" t="s">
        <v>132</v>
      </c>
      <c r="E15504" s="113" t="s">
        <v>203</v>
      </c>
      <c r="F15504" s="113" t="s">
        <v>200</v>
      </c>
      <c r="G15504" s="113">
        <v>2.1815321071271598E-2</v>
      </c>
    </row>
    <row r="15505" spans="1:7" x14ac:dyDescent="0.25">
      <c r="A15505" s="108" t="str">
        <f t="shared" si="242"/>
        <v>LI_1992_3D_NOx</v>
      </c>
      <c r="B15505" s="113" t="s">
        <v>159</v>
      </c>
      <c r="C15505" s="113">
        <v>1992</v>
      </c>
      <c r="D15505" s="113" t="s">
        <v>206</v>
      </c>
      <c r="E15505" s="113" t="s">
        <v>199</v>
      </c>
      <c r="F15505" s="113" t="s">
        <v>200</v>
      </c>
      <c r="G15505" s="113">
        <v>4.9258138791078796E-3</v>
      </c>
    </row>
    <row r="15506" spans="1:7" x14ac:dyDescent="0.25">
      <c r="A15506" s="108" t="str">
        <f t="shared" si="242"/>
        <v>LI_1993_NATIONAL TOTAL_NOx</v>
      </c>
      <c r="B15506" s="113" t="s">
        <v>159</v>
      </c>
      <c r="C15506" s="113">
        <v>1993</v>
      </c>
      <c r="D15506" s="113" t="s">
        <v>122</v>
      </c>
      <c r="E15506" s="113" t="s">
        <v>199</v>
      </c>
      <c r="F15506" s="113" t="s">
        <v>200</v>
      </c>
      <c r="G15506" s="113">
        <v>0.65438380549756603</v>
      </c>
    </row>
    <row r="15507" spans="1:7" x14ac:dyDescent="0.25">
      <c r="A15507" s="108" t="str">
        <f t="shared" si="242"/>
        <v>LI_1993_NATIONAL TOTAL_NMVOC</v>
      </c>
      <c r="B15507" s="113" t="s">
        <v>159</v>
      </c>
      <c r="C15507" s="113">
        <v>1993</v>
      </c>
      <c r="D15507" s="113" t="s">
        <v>122</v>
      </c>
      <c r="E15507" s="113" t="s">
        <v>123</v>
      </c>
      <c r="F15507" s="113" t="s">
        <v>200</v>
      </c>
      <c r="G15507" s="113">
        <v>1.2351507219460001</v>
      </c>
    </row>
    <row r="15508" spans="1:7" x14ac:dyDescent="0.25">
      <c r="A15508" s="108" t="str">
        <f t="shared" si="242"/>
        <v>LI_1993_NATIONAL TOTAL_SOx</v>
      </c>
      <c r="B15508" s="113" t="s">
        <v>159</v>
      </c>
      <c r="C15508" s="113">
        <v>1993</v>
      </c>
      <c r="D15508" s="113" t="s">
        <v>122</v>
      </c>
      <c r="E15508" s="113" t="s">
        <v>201</v>
      </c>
      <c r="F15508" s="113" t="s">
        <v>200</v>
      </c>
      <c r="G15508" s="113">
        <v>9.2706946071422297E-2</v>
      </c>
    </row>
    <row r="15509" spans="1:7" x14ac:dyDescent="0.25">
      <c r="A15509" s="108" t="str">
        <f t="shared" si="242"/>
        <v>LI_1993_NATIONAL TOTAL_NH3</v>
      </c>
      <c r="B15509" s="113" t="s">
        <v>159</v>
      </c>
      <c r="C15509" s="113">
        <v>1993</v>
      </c>
      <c r="D15509" s="113" t="s">
        <v>122</v>
      </c>
      <c r="E15509" s="113" t="s">
        <v>124</v>
      </c>
      <c r="F15509" s="113" t="s">
        <v>200</v>
      </c>
      <c r="G15509" s="113">
        <v>0.11124578256459899</v>
      </c>
    </row>
    <row r="15510" spans="1:7" x14ac:dyDescent="0.25">
      <c r="A15510" s="108" t="str">
        <f t="shared" si="242"/>
        <v>LI_1993_NATIONAL TOTAL_PM2.5</v>
      </c>
      <c r="B15510" s="113" t="s">
        <v>159</v>
      </c>
      <c r="C15510" s="113">
        <v>1993</v>
      </c>
      <c r="D15510" s="113" t="s">
        <v>122</v>
      </c>
      <c r="E15510" s="113" t="s">
        <v>203</v>
      </c>
      <c r="F15510" s="113" t="s">
        <v>200</v>
      </c>
      <c r="G15510" s="113">
        <v>4.0556439318647698E-2</v>
      </c>
    </row>
    <row r="15511" spans="1:7" x14ac:dyDescent="0.25">
      <c r="A15511" s="108" t="str">
        <f t="shared" si="242"/>
        <v>LI_1993_NATIONAL TOTAL_Pb</v>
      </c>
      <c r="B15511" s="113" t="s">
        <v>159</v>
      </c>
      <c r="C15511" s="113">
        <v>1993</v>
      </c>
      <c r="D15511" s="113" t="s">
        <v>122</v>
      </c>
      <c r="E15511" s="113" t="s">
        <v>125</v>
      </c>
      <c r="F15511" s="113" t="s">
        <v>200</v>
      </c>
      <c r="G15511" s="113">
        <v>1.06047993352205E-3</v>
      </c>
    </row>
    <row r="15512" spans="1:7" x14ac:dyDescent="0.25">
      <c r="A15512" s="108" t="str">
        <f t="shared" si="242"/>
        <v>LI_1993_NATIONAL TOTAL_Cd</v>
      </c>
      <c r="B15512" s="113" t="s">
        <v>159</v>
      </c>
      <c r="C15512" s="113">
        <v>1993</v>
      </c>
      <c r="D15512" s="113" t="s">
        <v>122</v>
      </c>
      <c r="E15512" s="113" t="s">
        <v>126</v>
      </c>
      <c r="F15512" s="113" t="s">
        <v>200</v>
      </c>
      <c r="G15512" s="150">
        <v>2.4554136396009998E-6</v>
      </c>
    </row>
    <row r="15513" spans="1:7" x14ac:dyDescent="0.25">
      <c r="A15513" s="108" t="str">
        <f t="shared" si="242"/>
        <v>LI_1993_NATIONAL TOTAL_Hg</v>
      </c>
      <c r="B15513" s="113" t="s">
        <v>159</v>
      </c>
      <c r="C15513" s="113">
        <v>1993</v>
      </c>
      <c r="D15513" s="113" t="s">
        <v>122</v>
      </c>
      <c r="E15513" s="113" t="s">
        <v>127</v>
      </c>
      <c r="F15513" s="113" t="s">
        <v>200</v>
      </c>
      <c r="G15513" s="150">
        <v>9.2244168148678396E-7</v>
      </c>
    </row>
    <row r="15514" spans="1:7" x14ac:dyDescent="0.25">
      <c r="A15514" s="108" t="str">
        <f t="shared" si="242"/>
        <v>LI_1993_NATIONAL TOTAL_DIOX</v>
      </c>
      <c r="B15514" s="113" t="s">
        <v>159</v>
      </c>
      <c r="C15514" s="113">
        <v>1993</v>
      </c>
      <c r="D15514" s="113" t="s">
        <v>122</v>
      </c>
      <c r="E15514" s="113" t="s">
        <v>128</v>
      </c>
      <c r="F15514" s="113" t="s">
        <v>200</v>
      </c>
      <c r="G15514" s="150">
        <v>1.4209416269662901E-10</v>
      </c>
    </row>
    <row r="15515" spans="1:7" x14ac:dyDescent="0.25">
      <c r="A15515" s="108" t="str">
        <f t="shared" si="242"/>
        <v>LI_1993_NATIONAL TOTAL_PAH</v>
      </c>
      <c r="B15515" s="113" t="s">
        <v>159</v>
      </c>
      <c r="C15515" s="113">
        <v>1993</v>
      </c>
      <c r="D15515" s="113" t="s">
        <v>122</v>
      </c>
      <c r="E15515" s="113" t="s">
        <v>129</v>
      </c>
      <c r="F15515" s="113" t="s">
        <v>200</v>
      </c>
      <c r="G15515" s="150">
        <v>1.4521812898323199E-5</v>
      </c>
    </row>
    <row r="15516" spans="1:7" x14ac:dyDescent="0.25">
      <c r="A15516" s="108" t="str">
        <f t="shared" si="242"/>
        <v>LI_1993_NATIONAL TOTAL_HCB</v>
      </c>
      <c r="B15516" s="113" t="s">
        <v>159</v>
      </c>
      <c r="C15516" s="113">
        <v>1993</v>
      </c>
      <c r="D15516" s="113" t="s">
        <v>122</v>
      </c>
      <c r="E15516" s="113" t="s">
        <v>130</v>
      </c>
      <c r="F15516" s="113" t="s">
        <v>200</v>
      </c>
      <c r="G15516" s="150">
        <v>4.5248844940400001E-10</v>
      </c>
    </row>
    <row r="15517" spans="1:7" x14ac:dyDescent="0.25">
      <c r="A15517" s="108" t="str">
        <f t="shared" si="242"/>
        <v>LI_1993_1A3(FS)_NOx</v>
      </c>
      <c r="B15517" s="113" t="s">
        <v>159</v>
      </c>
      <c r="C15517" s="113">
        <v>1993</v>
      </c>
      <c r="D15517" s="113" t="s">
        <v>132</v>
      </c>
      <c r="E15517" s="113" t="s">
        <v>199</v>
      </c>
      <c r="F15517" s="113" t="s">
        <v>200</v>
      </c>
      <c r="G15517" s="113">
        <v>0.45717615284333601</v>
      </c>
    </row>
    <row r="15518" spans="1:7" x14ac:dyDescent="0.25">
      <c r="A15518" s="108" t="str">
        <f t="shared" si="242"/>
        <v>LI_1993_1A3(FS)_NMVOC</v>
      </c>
      <c r="B15518" s="113" t="s">
        <v>159</v>
      </c>
      <c r="C15518" s="113">
        <v>1993</v>
      </c>
      <c r="D15518" s="113" t="s">
        <v>132</v>
      </c>
      <c r="E15518" s="113" t="s">
        <v>123</v>
      </c>
      <c r="F15518" s="113" t="s">
        <v>200</v>
      </c>
      <c r="G15518" s="113">
        <v>0.513567558635869</v>
      </c>
    </row>
    <row r="15519" spans="1:7" x14ac:dyDescent="0.25">
      <c r="A15519" s="108" t="str">
        <f t="shared" si="242"/>
        <v>LI_1993_1A3(FS)_SOx</v>
      </c>
      <c r="B15519" s="113" t="s">
        <v>159</v>
      </c>
      <c r="C15519" s="113">
        <v>1993</v>
      </c>
      <c r="D15519" s="113" t="s">
        <v>132</v>
      </c>
      <c r="E15519" s="113" t="s">
        <v>201</v>
      </c>
      <c r="F15519" s="113" t="s">
        <v>200</v>
      </c>
      <c r="G15519" s="113">
        <v>1.91813900958821E-2</v>
      </c>
    </row>
    <row r="15520" spans="1:7" x14ac:dyDescent="0.25">
      <c r="A15520" s="108" t="str">
        <f t="shared" si="242"/>
        <v>LI_1993_1A3(FS)_NH3</v>
      </c>
      <c r="B15520" s="113" t="s">
        <v>159</v>
      </c>
      <c r="C15520" s="113">
        <v>1993</v>
      </c>
      <c r="D15520" s="113" t="s">
        <v>132</v>
      </c>
      <c r="E15520" s="113" t="s">
        <v>124</v>
      </c>
      <c r="F15520" s="113" t="s">
        <v>200</v>
      </c>
      <c r="G15520" s="113">
        <v>2.0546396094021299E-2</v>
      </c>
    </row>
    <row r="15521" spans="1:7" x14ac:dyDescent="0.25">
      <c r="A15521" s="108" t="str">
        <f t="shared" si="242"/>
        <v>LI_1993_1A3(FS)_PM2.5</v>
      </c>
      <c r="B15521" s="113" t="s">
        <v>159</v>
      </c>
      <c r="C15521" s="113">
        <v>1993</v>
      </c>
      <c r="D15521" s="113" t="s">
        <v>132</v>
      </c>
      <c r="E15521" s="113" t="s">
        <v>203</v>
      </c>
      <c r="F15521" s="113" t="s">
        <v>200</v>
      </c>
      <c r="G15521" s="113">
        <v>2.0294029090555998E-2</v>
      </c>
    </row>
    <row r="15522" spans="1:7" x14ac:dyDescent="0.25">
      <c r="A15522" s="108" t="str">
        <f t="shared" si="242"/>
        <v>LI_1993_3D_NOx</v>
      </c>
      <c r="B15522" s="113" t="s">
        <v>159</v>
      </c>
      <c r="C15522" s="113">
        <v>1993</v>
      </c>
      <c r="D15522" s="113" t="s">
        <v>206</v>
      </c>
      <c r="E15522" s="113" t="s">
        <v>199</v>
      </c>
      <c r="F15522" s="113" t="s">
        <v>200</v>
      </c>
      <c r="G15522" s="113">
        <v>5.0010323186160102E-3</v>
      </c>
    </row>
    <row r="15523" spans="1:7" x14ac:dyDescent="0.25">
      <c r="A15523" s="108" t="str">
        <f t="shared" si="242"/>
        <v>LI_1994_NATIONAL TOTAL_NOx</v>
      </c>
      <c r="B15523" s="113" t="s">
        <v>159</v>
      </c>
      <c r="C15523" s="113">
        <v>1994</v>
      </c>
      <c r="D15523" s="113" t="s">
        <v>122</v>
      </c>
      <c r="E15523" s="113" t="s">
        <v>199</v>
      </c>
      <c r="F15523" s="113" t="s">
        <v>200</v>
      </c>
      <c r="G15523" s="113">
        <v>0.57890611909193601</v>
      </c>
    </row>
    <row r="15524" spans="1:7" x14ac:dyDescent="0.25">
      <c r="A15524" s="108" t="str">
        <f t="shared" si="242"/>
        <v>LI_1994_NATIONAL TOTAL_NMVOC</v>
      </c>
      <c r="B15524" s="113" t="s">
        <v>159</v>
      </c>
      <c r="C15524" s="113">
        <v>1994</v>
      </c>
      <c r="D15524" s="113" t="s">
        <v>122</v>
      </c>
      <c r="E15524" s="113" t="s">
        <v>123</v>
      </c>
      <c r="F15524" s="113" t="s">
        <v>200</v>
      </c>
      <c r="G15524" s="113">
        <v>1.09974478876665</v>
      </c>
    </row>
    <row r="15525" spans="1:7" x14ac:dyDescent="0.25">
      <c r="A15525" s="108" t="str">
        <f t="shared" si="242"/>
        <v>LI_1994_NATIONAL TOTAL_SOx</v>
      </c>
      <c r="B15525" s="113" t="s">
        <v>159</v>
      </c>
      <c r="C15525" s="113">
        <v>1994</v>
      </c>
      <c r="D15525" s="113" t="s">
        <v>122</v>
      </c>
      <c r="E15525" s="113" t="s">
        <v>201</v>
      </c>
      <c r="F15525" s="113" t="s">
        <v>200</v>
      </c>
      <c r="G15525" s="113">
        <v>7.8228629970743396E-2</v>
      </c>
    </row>
    <row r="15526" spans="1:7" x14ac:dyDescent="0.25">
      <c r="A15526" s="108" t="str">
        <f t="shared" si="242"/>
        <v>LI_1994_NATIONAL TOTAL_NH3</v>
      </c>
      <c r="B15526" s="113" t="s">
        <v>159</v>
      </c>
      <c r="C15526" s="113">
        <v>1994</v>
      </c>
      <c r="D15526" s="113" t="s">
        <v>122</v>
      </c>
      <c r="E15526" s="113" t="s">
        <v>124</v>
      </c>
      <c r="F15526" s="113" t="s">
        <v>200</v>
      </c>
      <c r="G15526" s="113">
        <v>0.114372271546389</v>
      </c>
    </row>
    <row r="15527" spans="1:7" x14ac:dyDescent="0.25">
      <c r="A15527" s="108" t="str">
        <f t="shared" si="242"/>
        <v>LI_1994_NATIONAL TOTAL_PM2.5</v>
      </c>
      <c r="B15527" s="113" t="s">
        <v>159</v>
      </c>
      <c r="C15527" s="113">
        <v>1994</v>
      </c>
      <c r="D15527" s="113" t="s">
        <v>122</v>
      </c>
      <c r="E15527" s="113" t="s">
        <v>203</v>
      </c>
      <c r="F15527" s="113" t="s">
        <v>200</v>
      </c>
      <c r="G15527" s="113">
        <v>3.7515603944405597E-2</v>
      </c>
    </row>
    <row r="15528" spans="1:7" x14ac:dyDescent="0.25">
      <c r="A15528" s="108" t="str">
        <f t="shared" si="242"/>
        <v>LI_1994_NATIONAL TOTAL_Pb</v>
      </c>
      <c r="B15528" s="113" t="s">
        <v>159</v>
      </c>
      <c r="C15528" s="113">
        <v>1994</v>
      </c>
      <c r="D15528" s="113" t="s">
        <v>122</v>
      </c>
      <c r="E15528" s="113" t="s">
        <v>125</v>
      </c>
      <c r="F15528" s="113" t="s">
        <v>200</v>
      </c>
      <c r="G15528" s="113">
        <v>8.16744104198611E-4</v>
      </c>
    </row>
    <row r="15529" spans="1:7" x14ac:dyDescent="0.25">
      <c r="A15529" s="108" t="str">
        <f t="shared" si="242"/>
        <v>LI_1994_NATIONAL TOTAL_Cd</v>
      </c>
      <c r="B15529" s="113" t="s">
        <v>159</v>
      </c>
      <c r="C15529" s="113">
        <v>1994</v>
      </c>
      <c r="D15529" s="113" t="s">
        <v>122</v>
      </c>
      <c r="E15529" s="113" t="s">
        <v>126</v>
      </c>
      <c r="F15529" s="113" t="s">
        <v>200</v>
      </c>
      <c r="G15529" s="150">
        <v>2.5018922859848799E-6</v>
      </c>
    </row>
    <row r="15530" spans="1:7" x14ac:dyDescent="0.25">
      <c r="A15530" s="108" t="str">
        <f t="shared" si="242"/>
        <v>LI_1994_NATIONAL TOTAL_Hg</v>
      </c>
      <c r="B15530" s="113" t="s">
        <v>159</v>
      </c>
      <c r="C15530" s="113">
        <v>1994</v>
      </c>
      <c r="D15530" s="113" t="s">
        <v>122</v>
      </c>
      <c r="E15530" s="113" t="s">
        <v>127</v>
      </c>
      <c r="F15530" s="113" t="s">
        <v>200</v>
      </c>
      <c r="G15530" s="150">
        <v>8.9550264792551395E-7</v>
      </c>
    </row>
    <row r="15531" spans="1:7" x14ac:dyDescent="0.25">
      <c r="A15531" s="108" t="str">
        <f t="shared" si="242"/>
        <v>LI_1994_NATIONAL TOTAL_DIOX</v>
      </c>
      <c r="B15531" s="113" t="s">
        <v>159</v>
      </c>
      <c r="C15531" s="113">
        <v>1994</v>
      </c>
      <c r="D15531" s="113" t="s">
        <v>122</v>
      </c>
      <c r="E15531" s="113" t="s">
        <v>128</v>
      </c>
      <c r="F15531" s="113" t="s">
        <v>200</v>
      </c>
      <c r="G15531" s="150">
        <v>1.3686538995238999E-10</v>
      </c>
    </row>
    <row r="15532" spans="1:7" x14ac:dyDescent="0.25">
      <c r="A15532" s="108" t="str">
        <f t="shared" si="242"/>
        <v>LI_1994_NATIONAL TOTAL_PAH</v>
      </c>
      <c r="B15532" s="113" t="s">
        <v>159</v>
      </c>
      <c r="C15532" s="113">
        <v>1994</v>
      </c>
      <c r="D15532" s="113" t="s">
        <v>122</v>
      </c>
      <c r="E15532" s="113" t="s">
        <v>129</v>
      </c>
      <c r="F15532" s="113" t="s">
        <v>200</v>
      </c>
      <c r="G15532" s="150">
        <v>1.69117554733543E-5</v>
      </c>
    </row>
    <row r="15533" spans="1:7" x14ac:dyDescent="0.25">
      <c r="A15533" s="108" t="str">
        <f t="shared" si="242"/>
        <v>LI_1994_NATIONAL TOTAL_HCB</v>
      </c>
      <c r="B15533" s="113" t="s">
        <v>159</v>
      </c>
      <c r="C15533" s="113">
        <v>1994</v>
      </c>
      <c r="D15533" s="113" t="s">
        <v>122</v>
      </c>
      <c r="E15533" s="113" t="s">
        <v>130</v>
      </c>
      <c r="F15533" s="113" t="s">
        <v>200</v>
      </c>
      <c r="G15533" s="150">
        <v>4.8102574224000002E-10</v>
      </c>
    </row>
    <row r="15534" spans="1:7" x14ac:dyDescent="0.25">
      <c r="A15534" s="108" t="str">
        <f t="shared" si="242"/>
        <v>LI_1994_1A3(FS)_NOx</v>
      </c>
      <c r="B15534" s="113" t="s">
        <v>159</v>
      </c>
      <c r="C15534" s="113">
        <v>1994</v>
      </c>
      <c r="D15534" s="113" t="s">
        <v>132</v>
      </c>
      <c r="E15534" s="113" t="s">
        <v>199</v>
      </c>
      <c r="F15534" s="113" t="s">
        <v>200</v>
      </c>
      <c r="G15534" s="113">
        <v>0.39377536438743399</v>
      </c>
    </row>
    <row r="15535" spans="1:7" x14ac:dyDescent="0.25">
      <c r="A15535" s="108" t="str">
        <f t="shared" si="242"/>
        <v>LI_1994_1A3(FS)_NMVOC</v>
      </c>
      <c r="B15535" s="113" t="s">
        <v>159</v>
      </c>
      <c r="C15535" s="113">
        <v>1994</v>
      </c>
      <c r="D15535" s="113" t="s">
        <v>132</v>
      </c>
      <c r="E15535" s="113" t="s">
        <v>123</v>
      </c>
      <c r="F15535" s="113" t="s">
        <v>200</v>
      </c>
      <c r="G15535" s="113">
        <v>0.42988238955414398</v>
      </c>
    </row>
    <row r="15536" spans="1:7" x14ac:dyDescent="0.25">
      <c r="A15536" s="108" t="str">
        <f t="shared" si="242"/>
        <v>LI_1994_1A3(FS)_SOx</v>
      </c>
      <c r="B15536" s="113" t="s">
        <v>159</v>
      </c>
      <c r="C15536" s="113">
        <v>1994</v>
      </c>
      <c r="D15536" s="113" t="s">
        <v>132</v>
      </c>
      <c r="E15536" s="113" t="s">
        <v>201</v>
      </c>
      <c r="F15536" s="113" t="s">
        <v>200</v>
      </c>
      <c r="G15536" s="113">
        <v>1.2548471347776501E-2</v>
      </c>
    </row>
    <row r="15537" spans="1:7" x14ac:dyDescent="0.25">
      <c r="A15537" s="108" t="str">
        <f t="shared" si="242"/>
        <v>LI_1994_1A3(FS)_NH3</v>
      </c>
      <c r="B15537" s="113" t="s">
        <v>159</v>
      </c>
      <c r="C15537" s="113">
        <v>1994</v>
      </c>
      <c r="D15537" s="113" t="s">
        <v>132</v>
      </c>
      <c r="E15537" s="113" t="s">
        <v>124</v>
      </c>
      <c r="F15537" s="113" t="s">
        <v>200</v>
      </c>
      <c r="G15537" s="113">
        <v>2.11210016306565E-2</v>
      </c>
    </row>
    <row r="15538" spans="1:7" x14ac:dyDescent="0.25">
      <c r="A15538" s="108" t="str">
        <f t="shared" si="242"/>
        <v>LI_1994_1A3(FS)_PM2.5</v>
      </c>
      <c r="B15538" s="113" t="s">
        <v>159</v>
      </c>
      <c r="C15538" s="113">
        <v>1994</v>
      </c>
      <c r="D15538" s="113" t="s">
        <v>132</v>
      </c>
      <c r="E15538" s="113" t="s">
        <v>203</v>
      </c>
      <c r="F15538" s="113" t="s">
        <v>200</v>
      </c>
      <c r="G15538" s="113">
        <v>1.7379933314162301E-2</v>
      </c>
    </row>
    <row r="15539" spans="1:7" x14ac:dyDescent="0.25">
      <c r="A15539" s="108" t="str">
        <f t="shared" si="242"/>
        <v>LI_1994_3D_NOx</v>
      </c>
      <c r="B15539" s="113" t="s">
        <v>159</v>
      </c>
      <c r="C15539" s="113">
        <v>1994</v>
      </c>
      <c r="D15539" s="113" t="s">
        <v>206</v>
      </c>
      <c r="E15539" s="113" t="s">
        <v>199</v>
      </c>
      <c r="F15539" s="113" t="s">
        <v>200</v>
      </c>
      <c r="G15539" s="113">
        <v>4.6702766596157701E-3</v>
      </c>
    </row>
    <row r="15540" spans="1:7" x14ac:dyDescent="0.25">
      <c r="A15540" s="108" t="str">
        <f t="shared" si="242"/>
        <v>LI_1995_NATIONAL TOTAL_NOx</v>
      </c>
      <c r="B15540" s="113" t="s">
        <v>159</v>
      </c>
      <c r="C15540" s="113">
        <v>1995</v>
      </c>
      <c r="D15540" s="113" t="s">
        <v>122</v>
      </c>
      <c r="E15540" s="113" t="s">
        <v>199</v>
      </c>
      <c r="F15540" s="113" t="s">
        <v>200</v>
      </c>
      <c r="G15540" s="113">
        <v>0.56111993772187896</v>
      </c>
    </row>
    <row r="15541" spans="1:7" x14ac:dyDescent="0.25">
      <c r="A15541" s="108" t="str">
        <f t="shared" si="242"/>
        <v>LI_1995_NATIONAL TOTAL_NMVOC</v>
      </c>
      <c r="B15541" s="113" t="s">
        <v>159</v>
      </c>
      <c r="C15541" s="113">
        <v>1995</v>
      </c>
      <c r="D15541" s="113" t="s">
        <v>122</v>
      </c>
      <c r="E15541" s="113" t="s">
        <v>123</v>
      </c>
      <c r="F15541" s="113" t="s">
        <v>200</v>
      </c>
      <c r="G15541" s="113">
        <v>1.0224432891614701</v>
      </c>
    </row>
    <row r="15542" spans="1:7" x14ac:dyDescent="0.25">
      <c r="A15542" s="108" t="str">
        <f t="shared" si="242"/>
        <v>LI_1995_NATIONAL TOTAL_SOx</v>
      </c>
      <c r="B15542" s="113" t="s">
        <v>159</v>
      </c>
      <c r="C15542" s="113">
        <v>1995</v>
      </c>
      <c r="D15542" s="113" t="s">
        <v>122</v>
      </c>
      <c r="E15542" s="113" t="s">
        <v>201</v>
      </c>
      <c r="F15542" s="113" t="s">
        <v>200</v>
      </c>
      <c r="G15542" s="113">
        <v>7.3734403011784896E-2</v>
      </c>
    </row>
    <row r="15543" spans="1:7" x14ac:dyDescent="0.25">
      <c r="A15543" s="108" t="str">
        <f t="shared" si="242"/>
        <v>LI_1995_NATIONAL TOTAL_NH3</v>
      </c>
      <c r="B15543" s="113" t="s">
        <v>159</v>
      </c>
      <c r="C15543" s="113">
        <v>1995</v>
      </c>
      <c r="D15543" s="113" t="s">
        <v>122</v>
      </c>
      <c r="E15543" s="113" t="s">
        <v>124</v>
      </c>
      <c r="F15543" s="113" t="s">
        <v>200</v>
      </c>
      <c r="G15543" s="113">
        <v>0.114306734300909</v>
      </c>
    </row>
    <row r="15544" spans="1:7" x14ac:dyDescent="0.25">
      <c r="A15544" s="108" t="str">
        <f t="shared" si="242"/>
        <v>LI_1995_NATIONAL TOTAL_PM2.5</v>
      </c>
      <c r="B15544" s="113" t="s">
        <v>159</v>
      </c>
      <c r="C15544" s="113">
        <v>1995</v>
      </c>
      <c r="D15544" s="113" t="s">
        <v>122</v>
      </c>
      <c r="E15544" s="113" t="s">
        <v>203</v>
      </c>
      <c r="F15544" s="113" t="s">
        <v>200</v>
      </c>
      <c r="G15544" s="113">
        <v>3.49666960347641E-2</v>
      </c>
    </row>
    <row r="15545" spans="1:7" x14ac:dyDescent="0.25">
      <c r="A15545" s="108" t="str">
        <f t="shared" si="242"/>
        <v>LI_1995_NATIONAL TOTAL_Pb</v>
      </c>
      <c r="B15545" s="113" t="s">
        <v>159</v>
      </c>
      <c r="C15545" s="113">
        <v>1995</v>
      </c>
      <c r="D15545" s="113" t="s">
        <v>122</v>
      </c>
      <c r="E15545" s="113" t="s">
        <v>125</v>
      </c>
      <c r="F15545" s="113" t="s">
        <v>200</v>
      </c>
      <c r="G15545" s="113">
        <v>6.4386882618895495E-4</v>
      </c>
    </row>
    <row r="15546" spans="1:7" x14ac:dyDescent="0.25">
      <c r="A15546" s="108" t="str">
        <f t="shared" si="242"/>
        <v>LI_1995_NATIONAL TOTAL_Cd</v>
      </c>
      <c r="B15546" s="113" t="s">
        <v>159</v>
      </c>
      <c r="C15546" s="113">
        <v>1995</v>
      </c>
      <c r="D15546" s="113" t="s">
        <v>122</v>
      </c>
      <c r="E15546" s="113" t="s">
        <v>126</v>
      </c>
      <c r="F15546" s="113" t="s">
        <v>200</v>
      </c>
      <c r="G15546" s="150">
        <v>2.3298012433712699E-6</v>
      </c>
    </row>
    <row r="15547" spans="1:7" x14ac:dyDescent="0.25">
      <c r="A15547" s="108" t="str">
        <f t="shared" si="242"/>
        <v>LI_1995_NATIONAL TOTAL_Hg</v>
      </c>
      <c r="B15547" s="113" t="s">
        <v>159</v>
      </c>
      <c r="C15547" s="113">
        <v>1995</v>
      </c>
      <c r="D15547" s="113" t="s">
        <v>122</v>
      </c>
      <c r="E15547" s="113" t="s">
        <v>127</v>
      </c>
      <c r="F15547" s="113" t="s">
        <v>200</v>
      </c>
      <c r="G15547" s="150">
        <v>8.8099893709462297E-7</v>
      </c>
    </row>
    <row r="15548" spans="1:7" x14ac:dyDescent="0.25">
      <c r="A15548" s="108" t="str">
        <f t="shared" si="242"/>
        <v>LI_1995_NATIONAL TOTAL_DIOX</v>
      </c>
      <c r="B15548" s="113" t="s">
        <v>159</v>
      </c>
      <c r="C15548" s="113">
        <v>1995</v>
      </c>
      <c r="D15548" s="113" t="s">
        <v>122</v>
      </c>
      <c r="E15548" s="113" t="s">
        <v>128</v>
      </c>
      <c r="F15548" s="113" t="s">
        <v>200</v>
      </c>
      <c r="G15548" s="150">
        <v>1.2280655506349999E-10</v>
      </c>
    </row>
    <row r="15549" spans="1:7" x14ac:dyDescent="0.25">
      <c r="A15549" s="108" t="str">
        <f t="shared" si="242"/>
        <v>LI_1995_NATIONAL TOTAL_PAH</v>
      </c>
      <c r="B15549" s="113" t="s">
        <v>159</v>
      </c>
      <c r="C15549" s="113">
        <v>1995</v>
      </c>
      <c r="D15549" s="113" t="s">
        <v>122</v>
      </c>
      <c r="E15549" s="113" t="s">
        <v>129</v>
      </c>
      <c r="F15549" s="113" t="s">
        <v>200</v>
      </c>
      <c r="G15549" s="150">
        <v>1.26700847007648E-5</v>
      </c>
    </row>
    <row r="15550" spans="1:7" x14ac:dyDescent="0.25">
      <c r="A15550" s="108" t="str">
        <f t="shared" si="242"/>
        <v>LI_1995_NATIONAL TOTAL_HCB</v>
      </c>
      <c r="B15550" s="113" t="s">
        <v>159</v>
      </c>
      <c r="C15550" s="113">
        <v>1995</v>
      </c>
      <c r="D15550" s="113" t="s">
        <v>122</v>
      </c>
      <c r="E15550" s="113" t="s">
        <v>130</v>
      </c>
      <c r="F15550" s="113" t="s">
        <v>200</v>
      </c>
      <c r="G15550" s="150">
        <v>4.1047864567999998E-10</v>
      </c>
    </row>
    <row r="15551" spans="1:7" x14ac:dyDescent="0.25">
      <c r="A15551" s="108" t="str">
        <f t="shared" si="242"/>
        <v>LI_1995_1A3(FS)_NOx</v>
      </c>
      <c r="B15551" s="113" t="s">
        <v>159</v>
      </c>
      <c r="C15551" s="113">
        <v>1995</v>
      </c>
      <c r="D15551" s="113" t="s">
        <v>132</v>
      </c>
      <c r="E15551" s="113" t="s">
        <v>199</v>
      </c>
      <c r="F15551" s="113" t="s">
        <v>200</v>
      </c>
      <c r="G15551" s="113">
        <v>0.382355934748001</v>
      </c>
    </row>
    <row r="15552" spans="1:7" x14ac:dyDescent="0.25">
      <c r="A15552" s="108" t="str">
        <f t="shared" si="242"/>
        <v>LI_1995_1A3(FS)_NMVOC</v>
      </c>
      <c r="B15552" s="113" t="s">
        <v>159</v>
      </c>
      <c r="C15552" s="113">
        <v>1995</v>
      </c>
      <c r="D15552" s="113" t="s">
        <v>132</v>
      </c>
      <c r="E15552" s="113" t="s">
        <v>123</v>
      </c>
      <c r="F15552" s="113" t="s">
        <v>200</v>
      </c>
      <c r="G15552" s="113">
        <v>0.40220612581213</v>
      </c>
    </row>
    <row r="15553" spans="1:7" x14ac:dyDescent="0.25">
      <c r="A15553" s="108" t="str">
        <f t="shared" si="242"/>
        <v>LI_1995_1A3(FS)_SOx</v>
      </c>
      <c r="B15553" s="113" t="s">
        <v>159</v>
      </c>
      <c r="C15553" s="113">
        <v>1995</v>
      </c>
      <c r="D15553" s="113" t="s">
        <v>132</v>
      </c>
      <c r="E15553" s="113" t="s">
        <v>201</v>
      </c>
      <c r="F15553" s="113" t="s">
        <v>200</v>
      </c>
      <c r="G15553" s="113">
        <v>1.20794735153061E-2</v>
      </c>
    </row>
    <row r="15554" spans="1:7" x14ac:dyDescent="0.25">
      <c r="A15554" s="108" t="str">
        <f t="shared" ref="A15554:A15617" si="243">CONCATENATE(B15554,"_",C15554,"_",D15554,"_",E15554)</f>
        <v>LI_1995_1A3(FS)_NH3</v>
      </c>
      <c r="B15554" s="113" t="s">
        <v>159</v>
      </c>
      <c r="C15554" s="113">
        <v>1995</v>
      </c>
      <c r="D15554" s="113" t="s">
        <v>132</v>
      </c>
      <c r="E15554" s="113" t="s">
        <v>124</v>
      </c>
      <c r="F15554" s="113" t="s">
        <v>200</v>
      </c>
      <c r="G15554" s="113">
        <v>2.3537074928106E-2</v>
      </c>
    </row>
    <row r="15555" spans="1:7" x14ac:dyDescent="0.25">
      <c r="A15555" s="108" t="str">
        <f t="shared" si="243"/>
        <v>LI_1995_1A3(FS)_PM2.5</v>
      </c>
      <c r="B15555" s="113" t="s">
        <v>159</v>
      </c>
      <c r="C15555" s="113">
        <v>1995</v>
      </c>
      <c r="D15555" s="113" t="s">
        <v>132</v>
      </c>
      <c r="E15555" s="113" t="s">
        <v>203</v>
      </c>
      <c r="F15555" s="113" t="s">
        <v>200</v>
      </c>
      <c r="G15555" s="113">
        <v>1.72159670318521E-2</v>
      </c>
    </row>
    <row r="15556" spans="1:7" x14ac:dyDescent="0.25">
      <c r="A15556" s="108" t="str">
        <f t="shared" si="243"/>
        <v>LI_1995_3D_NOx</v>
      </c>
      <c r="B15556" s="113" t="s">
        <v>159</v>
      </c>
      <c r="C15556" s="113">
        <v>1995</v>
      </c>
      <c r="D15556" s="113" t="s">
        <v>206</v>
      </c>
      <c r="E15556" s="113" t="s">
        <v>199</v>
      </c>
      <c r="F15556" s="113" t="s">
        <v>200</v>
      </c>
      <c r="G15556" s="113">
        <v>4.3435852817971998E-3</v>
      </c>
    </row>
    <row r="15557" spans="1:7" x14ac:dyDescent="0.25">
      <c r="A15557" s="108" t="str">
        <f t="shared" si="243"/>
        <v>LI_1996_NATIONAL TOTAL_NOx</v>
      </c>
      <c r="B15557" s="113" t="s">
        <v>159</v>
      </c>
      <c r="C15557" s="113">
        <v>1996</v>
      </c>
      <c r="D15557" s="113" t="s">
        <v>122</v>
      </c>
      <c r="E15557" s="113" t="s">
        <v>199</v>
      </c>
      <c r="F15557" s="113" t="s">
        <v>200</v>
      </c>
      <c r="G15557" s="113">
        <v>0.55064024201491202</v>
      </c>
    </row>
    <row r="15558" spans="1:7" x14ac:dyDescent="0.25">
      <c r="A15558" s="108" t="str">
        <f t="shared" si="243"/>
        <v>LI_1996_NATIONAL TOTAL_NMVOC</v>
      </c>
      <c r="B15558" s="113" t="s">
        <v>159</v>
      </c>
      <c r="C15558" s="113">
        <v>1996</v>
      </c>
      <c r="D15558" s="113" t="s">
        <v>122</v>
      </c>
      <c r="E15558" s="113" t="s">
        <v>123</v>
      </c>
      <c r="F15558" s="113" t="s">
        <v>200</v>
      </c>
      <c r="G15558" s="113">
        <v>0.941529332623117</v>
      </c>
    </row>
    <row r="15559" spans="1:7" x14ac:dyDescent="0.25">
      <c r="A15559" s="108" t="str">
        <f t="shared" si="243"/>
        <v>LI_1996_NATIONAL TOTAL_SOx</v>
      </c>
      <c r="B15559" s="113" t="s">
        <v>159</v>
      </c>
      <c r="C15559" s="113">
        <v>1996</v>
      </c>
      <c r="D15559" s="113" t="s">
        <v>122</v>
      </c>
      <c r="E15559" s="113" t="s">
        <v>201</v>
      </c>
      <c r="F15559" s="113" t="s">
        <v>200</v>
      </c>
      <c r="G15559" s="113">
        <v>6.5803584085675895E-2</v>
      </c>
    </row>
    <row r="15560" spans="1:7" x14ac:dyDescent="0.25">
      <c r="A15560" s="108" t="str">
        <f t="shared" si="243"/>
        <v>LI_1996_NATIONAL TOTAL_NH3</v>
      </c>
      <c r="B15560" s="113" t="s">
        <v>159</v>
      </c>
      <c r="C15560" s="113">
        <v>1996</v>
      </c>
      <c r="D15560" s="113" t="s">
        <v>122</v>
      </c>
      <c r="E15560" s="113" t="s">
        <v>124</v>
      </c>
      <c r="F15560" s="113" t="s">
        <v>200</v>
      </c>
      <c r="G15560" s="113">
        <v>0.114242846170043</v>
      </c>
    </row>
    <row r="15561" spans="1:7" x14ac:dyDescent="0.25">
      <c r="A15561" s="108" t="str">
        <f t="shared" si="243"/>
        <v>LI_1996_NATIONAL TOTAL_PM2.5</v>
      </c>
      <c r="B15561" s="113" t="s">
        <v>159</v>
      </c>
      <c r="C15561" s="113">
        <v>1996</v>
      </c>
      <c r="D15561" s="113" t="s">
        <v>122</v>
      </c>
      <c r="E15561" s="113" t="s">
        <v>203</v>
      </c>
      <c r="F15561" s="113" t="s">
        <v>200</v>
      </c>
      <c r="G15561" s="113">
        <v>3.2100228970504401E-2</v>
      </c>
    </row>
    <row r="15562" spans="1:7" x14ac:dyDescent="0.25">
      <c r="A15562" s="108" t="str">
        <f t="shared" si="243"/>
        <v>LI_1996_NATIONAL TOTAL_Pb</v>
      </c>
      <c r="B15562" s="113" t="s">
        <v>159</v>
      </c>
      <c r="C15562" s="113">
        <v>1996</v>
      </c>
      <c r="D15562" s="113" t="s">
        <v>122</v>
      </c>
      <c r="E15562" s="113" t="s">
        <v>125</v>
      </c>
      <c r="F15562" s="113" t="s">
        <v>200</v>
      </c>
      <c r="G15562" s="113">
        <v>4.8309841625995202E-4</v>
      </c>
    </row>
    <row r="15563" spans="1:7" x14ac:dyDescent="0.25">
      <c r="A15563" s="108" t="str">
        <f t="shared" si="243"/>
        <v>LI_1996_NATIONAL TOTAL_Cd</v>
      </c>
      <c r="B15563" s="113" t="s">
        <v>159</v>
      </c>
      <c r="C15563" s="113">
        <v>1996</v>
      </c>
      <c r="D15563" s="113" t="s">
        <v>122</v>
      </c>
      <c r="E15563" s="113" t="s">
        <v>126</v>
      </c>
      <c r="F15563" s="113" t="s">
        <v>200</v>
      </c>
      <c r="G15563" s="150">
        <v>2.1565323748885701E-6</v>
      </c>
    </row>
    <row r="15564" spans="1:7" x14ac:dyDescent="0.25">
      <c r="A15564" s="108" t="str">
        <f t="shared" si="243"/>
        <v>LI_1996_NATIONAL TOTAL_Hg</v>
      </c>
      <c r="B15564" s="113" t="s">
        <v>159</v>
      </c>
      <c r="C15564" s="113">
        <v>1996</v>
      </c>
      <c r="D15564" s="113" t="s">
        <v>122</v>
      </c>
      <c r="E15564" s="113" t="s">
        <v>127</v>
      </c>
      <c r="F15564" s="113" t="s">
        <v>200</v>
      </c>
      <c r="G15564" s="150">
        <v>6.3890207626149204E-7</v>
      </c>
    </row>
    <row r="15565" spans="1:7" x14ac:dyDescent="0.25">
      <c r="A15565" s="108" t="str">
        <f t="shared" si="243"/>
        <v>LI_1996_NATIONAL TOTAL_DIOX</v>
      </c>
      <c r="B15565" s="113" t="s">
        <v>159</v>
      </c>
      <c r="C15565" s="113">
        <v>1996</v>
      </c>
      <c r="D15565" s="113" t="s">
        <v>122</v>
      </c>
      <c r="E15565" s="113" t="s">
        <v>128</v>
      </c>
      <c r="F15565" s="113" t="s">
        <v>200</v>
      </c>
      <c r="G15565" s="150">
        <v>7.9744580235191302E-11</v>
      </c>
    </row>
    <row r="15566" spans="1:7" x14ac:dyDescent="0.25">
      <c r="A15566" s="108" t="str">
        <f t="shared" si="243"/>
        <v>LI_1996_NATIONAL TOTAL_PAH</v>
      </c>
      <c r="B15566" s="113" t="s">
        <v>159</v>
      </c>
      <c r="C15566" s="113">
        <v>1996</v>
      </c>
      <c r="D15566" s="113" t="s">
        <v>122</v>
      </c>
      <c r="E15566" s="113" t="s">
        <v>129</v>
      </c>
      <c r="F15566" s="113" t="s">
        <v>200</v>
      </c>
      <c r="G15566" s="150">
        <v>1.13271722294595E-5</v>
      </c>
    </row>
    <row r="15567" spans="1:7" x14ac:dyDescent="0.25">
      <c r="A15567" s="108" t="str">
        <f t="shared" si="243"/>
        <v>LI_1996_NATIONAL TOTAL_HCB</v>
      </c>
      <c r="B15567" s="113" t="s">
        <v>159</v>
      </c>
      <c r="C15567" s="113">
        <v>1996</v>
      </c>
      <c r="D15567" s="113" t="s">
        <v>122</v>
      </c>
      <c r="E15567" s="113" t="s">
        <v>130</v>
      </c>
      <c r="F15567" s="113" t="s">
        <v>200</v>
      </c>
      <c r="G15567" s="150">
        <v>3.7922656480000003E-10</v>
      </c>
    </row>
    <row r="15568" spans="1:7" x14ac:dyDescent="0.25">
      <c r="A15568" s="108" t="str">
        <f t="shared" si="243"/>
        <v>LI_1996_1A3(FS)_NOx</v>
      </c>
      <c r="B15568" s="113" t="s">
        <v>159</v>
      </c>
      <c r="C15568" s="113">
        <v>1996</v>
      </c>
      <c r="D15568" s="113" t="s">
        <v>132</v>
      </c>
      <c r="E15568" s="113" t="s">
        <v>199</v>
      </c>
      <c r="F15568" s="113" t="s">
        <v>200</v>
      </c>
      <c r="G15568" s="113">
        <v>0.373904874700279</v>
      </c>
    </row>
    <row r="15569" spans="1:7" x14ac:dyDescent="0.25">
      <c r="A15569" s="108" t="str">
        <f t="shared" si="243"/>
        <v>LI_1996_1A3(FS)_NMVOC</v>
      </c>
      <c r="B15569" s="113" t="s">
        <v>159</v>
      </c>
      <c r="C15569" s="113">
        <v>1996</v>
      </c>
      <c r="D15569" s="113" t="s">
        <v>132</v>
      </c>
      <c r="E15569" s="113" t="s">
        <v>123</v>
      </c>
      <c r="F15569" s="113" t="s">
        <v>200</v>
      </c>
      <c r="G15569" s="113">
        <v>0.36719582518829302</v>
      </c>
    </row>
    <row r="15570" spans="1:7" x14ac:dyDescent="0.25">
      <c r="A15570" s="108" t="str">
        <f t="shared" si="243"/>
        <v>LI_1996_1A3(FS)_SOx</v>
      </c>
      <c r="B15570" s="113" t="s">
        <v>159</v>
      </c>
      <c r="C15570" s="113">
        <v>1996</v>
      </c>
      <c r="D15570" s="113" t="s">
        <v>132</v>
      </c>
      <c r="E15570" s="113" t="s">
        <v>201</v>
      </c>
      <c r="F15570" s="113" t="s">
        <v>200</v>
      </c>
      <c r="G15570" s="113">
        <v>1.2579035407193699E-2</v>
      </c>
    </row>
    <row r="15571" spans="1:7" x14ac:dyDescent="0.25">
      <c r="A15571" s="108" t="str">
        <f t="shared" si="243"/>
        <v>LI_1996_1A3(FS)_NH3</v>
      </c>
      <c r="B15571" s="113" t="s">
        <v>159</v>
      </c>
      <c r="C15571" s="113">
        <v>1996</v>
      </c>
      <c r="D15571" s="113" t="s">
        <v>132</v>
      </c>
      <c r="E15571" s="113" t="s">
        <v>124</v>
      </c>
      <c r="F15571" s="113" t="s">
        <v>200</v>
      </c>
      <c r="G15571" s="113">
        <v>2.5493346111632301E-2</v>
      </c>
    </row>
    <row r="15572" spans="1:7" x14ac:dyDescent="0.25">
      <c r="A15572" s="108" t="str">
        <f t="shared" si="243"/>
        <v>LI_1996_1A3(FS)_PM2.5</v>
      </c>
      <c r="B15572" s="113" t="s">
        <v>159</v>
      </c>
      <c r="C15572" s="113">
        <v>1996</v>
      </c>
      <c r="D15572" s="113" t="s">
        <v>132</v>
      </c>
      <c r="E15572" s="113" t="s">
        <v>203</v>
      </c>
      <c r="F15572" s="113" t="s">
        <v>200</v>
      </c>
      <c r="G15572" s="113">
        <v>1.7446459279998799E-2</v>
      </c>
    </row>
    <row r="15573" spans="1:7" x14ac:dyDescent="0.25">
      <c r="A15573" s="108" t="str">
        <f t="shared" si="243"/>
        <v>LI_1996_3D_NOx</v>
      </c>
      <c r="B15573" s="113" t="s">
        <v>159</v>
      </c>
      <c r="C15573" s="113">
        <v>1996</v>
      </c>
      <c r="D15573" s="113" t="s">
        <v>206</v>
      </c>
      <c r="E15573" s="113" t="s">
        <v>199</v>
      </c>
      <c r="F15573" s="113" t="s">
        <v>200</v>
      </c>
      <c r="G15573" s="113">
        <v>4.18311147129438E-3</v>
      </c>
    </row>
    <row r="15574" spans="1:7" x14ac:dyDescent="0.25">
      <c r="A15574" s="108" t="str">
        <f t="shared" si="243"/>
        <v>LI_1997_NATIONAL TOTAL_NOx</v>
      </c>
      <c r="B15574" s="113" t="s">
        <v>159</v>
      </c>
      <c r="C15574" s="113">
        <v>1997</v>
      </c>
      <c r="D15574" s="113" t="s">
        <v>122</v>
      </c>
      <c r="E15574" s="113" t="s">
        <v>199</v>
      </c>
      <c r="F15574" s="113" t="s">
        <v>200</v>
      </c>
      <c r="G15574" s="113">
        <v>0.55766758526470706</v>
      </c>
    </row>
    <row r="15575" spans="1:7" x14ac:dyDescent="0.25">
      <c r="A15575" s="108" t="str">
        <f t="shared" si="243"/>
        <v>LI_1997_NATIONAL TOTAL_NMVOC</v>
      </c>
      <c r="B15575" s="113" t="s">
        <v>159</v>
      </c>
      <c r="C15575" s="113">
        <v>1997</v>
      </c>
      <c r="D15575" s="113" t="s">
        <v>122</v>
      </c>
      <c r="E15575" s="113" t="s">
        <v>123</v>
      </c>
      <c r="F15575" s="113" t="s">
        <v>200</v>
      </c>
      <c r="G15575" s="113">
        <v>0.88232068470163505</v>
      </c>
    </row>
    <row r="15576" spans="1:7" x14ac:dyDescent="0.25">
      <c r="A15576" s="108" t="str">
        <f t="shared" si="243"/>
        <v>LI_1997_NATIONAL TOTAL_SOx</v>
      </c>
      <c r="B15576" s="113" t="s">
        <v>159</v>
      </c>
      <c r="C15576" s="113">
        <v>1997</v>
      </c>
      <c r="D15576" s="113" t="s">
        <v>122</v>
      </c>
      <c r="E15576" s="113" t="s">
        <v>201</v>
      </c>
      <c r="F15576" s="113" t="s">
        <v>200</v>
      </c>
      <c r="G15576" s="113">
        <v>6.8984473157445603E-2</v>
      </c>
    </row>
    <row r="15577" spans="1:7" x14ac:dyDescent="0.25">
      <c r="A15577" s="108" t="str">
        <f t="shared" si="243"/>
        <v>LI_1997_NATIONAL TOTAL_NH3</v>
      </c>
      <c r="B15577" s="113" t="s">
        <v>159</v>
      </c>
      <c r="C15577" s="113">
        <v>1997</v>
      </c>
      <c r="D15577" s="113" t="s">
        <v>122</v>
      </c>
      <c r="E15577" s="113" t="s">
        <v>124</v>
      </c>
      <c r="F15577" s="113" t="s">
        <v>200</v>
      </c>
      <c r="G15577" s="113">
        <v>0.11680070335543299</v>
      </c>
    </row>
    <row r="15578" spans="1:7" x14ac:dyDescent="0.25">
      <c r="A15578" s="108" t="str">
        <f t="shared" si="243"/>
        <v>LI_1997_NATIONAL TOTAL_PM2.5</v>
      </c>
      <c r="B15578" s="113" t="s">
        <v>159</v>
      </c>
      <c r="C15578" s="113">
        <v>1997</v>
      </c>
      <c r="D15578" s="113" t="s">
        <v>122</v>
      </c>
      <c r="E15578" s="113" t="s">
        <v>203</v>
      </c>
      <c r="F15578" s="113" t="s">
        <v>200</v>
      </c>
      <c r="G15578" s="113">
        <v>3.2431657922984497E-2</v>
      </c>
    </row>
    <row r="15579" spans="1:7" x14ac:dyDescent="0.25">
      <c r="A15579" s="108" t="str">
        <f t="shared" si="243"/>
        <v>LI_1997_NATIONAL TOTAL_Pb</v>
      </c>
      <c r="B15579" s="113" t="s">
        <v>159</v>
      </c>
      <c r="C15579" s="113">
        <v>1997</v>
      </c>
      <c r="D15579" s="113" t="s">
        <v>122</v>
      </c>
      <c r="E15579" s="113" t="s">
        <v>125</v>
      </c>
      <c r="F15579" s="113" t="s">
        <v>200</v>
      </c>
      <c r="G15579" s="113">
        <v>3.95641270506114E-4</v>
      </c>
    </row>
    <row r="15580" spans="1:7" x14ac:dyDescent="0.25">
      <c r="A15580" s="108" t="str">
        <f t="shared" si="243"/>
        <v>LI_1997_NATIONAL TOTAL_Cd</v>
      </c>
      <c r="B15580" s="113" t="s">
        <v>159</v>
      </c>
      <c r="C15580" s="113">
        <v>1997</v>
      </c>
      <c r="D15580" s="113" t="s">
        <v>122</v>
      </c>
      <c r="E15580" s="113" t="s">
        <v>126</v>
      </c>
      <c r="F15580" s="113" t="s">
        <v>200</v>
      </c>
      <c r="G15580" s="150">
        <v>2.2354362551365101E-6</v>
      </c>
    </row>
    <row r="15581" spans="1:7" x14ac:dyDescent="0.25">
      <c r="A15581" s="108" t="str">
        <f t="shared" si="243"/>
        <v>LI_1997_NATIONAL TOTAL_Hg</v>
      </c>
      <c r="B15581" s="113" t="s">
        <v>159</v>
      </c>
      <c r="C15581" s="113">
        <v>1997</v>
      </c>
      <c r="D15581" s="113" t="s">
        <v>122</v>
      </c>
      <c r="E15581" s="113" t="s">
        <v>127</v>
      </c>
      <c r="F15581" s="113" t="s">
        <v>200</v>
      </c>
      <c r="G15581" s="150">
        <v>5.7490107221287396E-7</v>
      </c>
    </row>
    <row r="15582" spans="1:7" x14ac:dyDescent="0.25">
      <c r="A15582" s="108" t="str">
        <f t="shared" si="243"/>
        <v>LI_1997_NATIONAL TOTAL_DIOX</v>
      </c>
      <c r="B15582" s="113" t="s">
        <v>159</v>
      </c>
      <c r="C15582" s="113">
        <v>1997</v>
      </c>
      <c r="D15582" s="113" t="s">
        <v>122</v>
      </c>
      <c r="E15582" s="113" t="s">
        <v>128</v>
      </c>
      <c r="F15582" s="113" t="s">
        <v>200</v>
      </c>
      <c r="G15582" s="150">
        <v>7.1832250586568706E-11</v>
      </c>
    </row>
    <row r="15583" spans="1:7" x14ac:dyDescent="0.25">
      <c r="A15583" s="108" t="str">
        <f t="shared" si="243"/>
        <v>LI_1997_NATIONAL TOTAL_PAH</v>
      </c>
      <c r="B15583" s="113" t="s">
        <v>159</v>
      </c>
      <c r="C15583" s="113">
        <v>1997</v>
      </c>
      <c r="D15583" s="113" t="s">
        <v>122</v>
      </c>
      <c r="E15583" s="113" t="s">
        <v>129</v>
      </c>
      <c r="F15583" s="113" t="s">
        <v>200</v>
      </c>
      <c r="G15583" s="150">
        <v>1.2954889792793801E-5</v>
      </c>
    </row>
    <row r="15584" spans="1:7" x14ac:dyDescent="0.25">
      <c r="A15584" s="108" t="str">
        <f t="shared" si="243"/>
        <v>LI_1997_NATIONAL TOTAL_HCB</v>
      </c>
      <c r="B15584" s="113" t="s">
        <v>159</v>
      </c>
      <c r="C15584" s="113">
        <v>1997</v>
      </c>
      <c r="D15584" s="113" t="s">
        <v>122</v>
      </c>
      <c r="E15584" s="113" t="s">
        <v>130</v>
      </c>
      <c r="F15584" s="113" t="s">
        <v>200</v>
      </c>
      <c r="G15584" s="150">
        <v>4.4195451282800002E-10</v>
      </c>
    </row>
    <row r="15585" spans="1:7" x14ac:dyDescent="0.25">
      <c r="A15585" s="108" t="str">
        <f t="shared" si="243"/>
        <v>LI_1997_1A3(FS)_NOx</v>
      </c>
      <c r="B15585" s="113" t="s">
        <v>159</v>
      </c>
      <c r="C15585" s="113">
        <v>1997</v>
      </c>
      <c r="D15585" s="113" t="s">
        <v>132</v>
      </c>
      <c r="E15585" s="113" t="s">
        <v>199</v>
      </c>
      <c r="F15585" s="113" t="s">
        <v>200</v>
      </c>
      <c r="G15585" s="113">
        <v>0.376332112170227</v>
      </c>
    </row>
    <row r="15586" spans="1:7" x14ac:dyDescent="0.25">
      <c r="A15586" s="108" t="str">
        <f t="shared" si="243"/>
        <v>LI_1997_1A3(FS)_NMVOC</v>
      </c>
      <c r="B15586" s="113" t="s">
        <v>159</v>
      </c>
      <c r="C15586" s="113">
        <v>1997</v>
      </c>
      <c r="D15586" s="113" t="s">
        <v>132</v>
      </c>
      <c r="E15586" s="113" t="s">
        <v>123</v>
      </c>
      <c r="F15586" s="113" t="s">
        <v>200</v>
      </c>
      <c r="G15586" s="113">
        <v>0.34729269460953299</v>
      </c>
    </row>
    <row r="15587" spans="1:7" x14ac:dyDescent="0.25">
      <c r="A15587" s="108" t="str">
        <f t="shared" si="243"/>
        <v>LI_1997_1A3(FS)_SOx</v>
      </c>
      <c r="B15587" s="113" t="s">
        <v>159</v>
      </c>
      <c r="C15587" s="113">
        <v>1997</v>
      </c>
      <c r="D15587" s="113" t="s">
        <v>132</v>
      </c>
      <c r="E15587" s="113" t="s">
        <v>201</v>
      </c>
      <c r="F15587" s="113" t="s">
        <v>200</v>
      </c>
      <c r="G15587" s="113">
        <v>1.291334731232E-2</v>
      </c>
    </row>
    <row r="15588" spans="1:7" x14ac:dyDescent="0.25">
      <c r="A15588" s="108" t="str">
        <f t="shared" si="243"/>
        <v>LI_1997_1A3(FS)_NH3</v>
      </c>
      <c r="B15588" s="113" t="s">
        <v>159</v>
      </c>
      <c r="C15588" s="113">
        <v>1997</v>
      </c>
      <c r="D15588" s="113" t="s">
        <v>132</v>
      </c>
      <c r="E15588" s="113" t="s">
        <v>124</v>
      </c>
      <c r="F15588" s="113" t="s">
        <v>200</v>
      </c>
      <c r="G15588" s="113">
        <v>2.84516311027577E-2</v>
      </c>
    </row>
    <row r="15589" spans="1:7" x14ac:dyDescent="0.25">
      <c r="A15589" s="108" t="str">
        <f t="shared" si="243"/>
        <v>LI_1997_1A3(FS)_PM2.5</v>
      </c>
      <c r="B15589" s="113" t="s">
        <v>159</v>
      </c>
      <c r="C15589" s="113">
        <v>1997</v>
      </c>
      <c r="D15589" s="113" t="s">
        <v>132</v>
      </c>
      <c r="E15589" s="113" t="s">
        <v>203</v>
      </c>
      <c r="F15589" s="113" t="s">
        <v>200</v>
      </c>
      <c r="G15589" s="113">
        <v>1.74207084893949E-2</v>
      </c>
    </row>
    <row r="15590" spans="1:7" x14ac:dyDescent="0.25">
      <c r="A15590" s="108" t="str">
        <f t="shared" si="243"/>
        <v>LI_1997_3D_NOx</v>
      </c>
      <c r="B15590" s="113" t="s">
        <v>159</v>
      </c>
      <c r="C15590" s="113">
        <v>1997</v>
      </c>
      <c r="D15590" s="113" t="s">
        <v>206</v>
      </c>
      <c r="E15590" s="113" t="s">
        <v>199</v>
      </c>
      <c r="F15590" s="113" t="s">
        <v>200</v>
      </c>
      <c r="G15590" s="113">
        <v>4.1367021003880103E-3</v>
      </c>
    </row>
    <row r="15591" spans="1:7" x14ac:dyDescent="0.25">
      <c r="A15591" s="108" t="str">
        <f t="shared" si="243"/>
        <v>LI_1998_NATIONAL TOTAL_NOx</v>
      </c>
      <c r="B15591" s="113" t="s">
        <v>159</v>
      </c>
      <c r="C15591" s="113">
        <v>1998</v>
      </c>
      <c r="D15591" s="113" t="s">
        <v>122</v>
      </c>
      <c r="E15591" s="113" t="s">
        <v>199</v>
      </c>
      <c r="F15591" s="113" t="s">
        <v>200</v>
      </c>
      <c r="G15591" s="113">
        <v>0.57165312490174702</v>
      </c>
    </row>
    <row r="15592" spans="1:7" x14ac:dyDescent="0.25">
      <c r="A15592" s="108" t="str">
        <f t="shared" si="243"/>
        <v>LI_1998_NATIONAL TOTAL_NMVOC</v>
      </c>
      <c r="B15592" s="113" t="s">
        <v>159</v>
      </c>
      <c r="C15592" s="113">
        <v>1998</v>
      </c>
      <c r="D15592" s="113" t="s">
        <v>122</v>
      </c>
      <c r="E15592" s="113" t="s">
        <v>123</v>
      </c>
      <c r="F15592" s="113" t="s">
        <v>200</v>
      </c>
      <c r="G15592" s="113">
        <v>0.79802048305782802</v>
      </c>
    </row>
    <row r="15593" spans="1:7" x14ac:dyDescent="0.25">
      <c r="A15593" s="108" t="str">
        <f t="shared" si="243"/>
        <v>LI_1998_NATIONAL TOTAL_SOx</v>
      </c>
      <c r="B15593" s="113" t="s">
        <v>159</v>
      </c>
      <c r="C15593" s="113">
        <v>1998</v>
      </c>
      <c r="D15593" s="113" t="s">
        <v>122</v>
      </c>
      <c r="E15593" s="113" t="s">
        <v>201</v>
      </c>
      <c r="F15593" s="113" t="s">
        <v>200</v>
      </c>
      <c r="G15593" s="113">
        <v>6.9379474907659805E-2</v>
      </c>
    </row>
    <row r="15594" spans="1:7" x14ac:dyDescent="0.25">
      <c r="A15594" s="108" t="str">
        <f t="shared" si="243"/>
        <v>LI_1998_NATIONAL TOTAL_NH3</v>
      </c>
      <c r="B15594" s="113" t="s">
        <v>159</v>
      </c>
      <c r="C15594" s="113">
        <v>1998</v>
      </c>
      <c r="D15594" s="113" t="s">
        <v>122</v>
      </c>
      <c r="E15594" s="113" t="s">
        <v>124</v>
      </c>
      <c r="F15594" s="113" t="s">
        <v>200</v>
      </c>
      <c r="G15594" s="113">
        <v>0.11298219053325501</v>
      </c>
    </row>
    <row r="15595" spans="1:7" x14ac:dyDescent="0.25">
      <c r="A15595" s="108" t="str">
        <f t="shared" si="243"/>
        <v>LI_1998_NATIONAL TOTAL_PM2.5</v>
      </c>
      <c r="B15595" s="113" t="s">
        <v>159</v>
      </c>
      <c r="C15595" s="113">
        <v>1998</v>
      </c>
      <c r="D15595" s="113" t="s">
        <v>122</v>
      </c>
      <c r="E15595" s="113" t="s">
        <v>203</v>
      </c>
      <c r="F15595" s="113" t="s">
        <v>200</v>
      </c>
      <c r="G15595" s="113">
        <v>3.5282309044184203E-2</v>
      </c>
    </row>
    <row r="15596" spans="1:7" x14ac:dyDescent="0.25">
      <c r="A15596" s="108" t="str">
        <f t="shared" si="243"/>
        <v>LI_1998_NATIONAL TOTAL_Pb</v>
      </c>
      <c r="B15596" s="113" t="s">
        <v>159</v>
      </c>
      <c r="C15596" s="113">
        <v>1998</v>
      </c>
      <c r="D15596" s="113" t="s">
        <v>122</v>
      </c>
      <c r="E15596" s="113" t="s">
        <v>125</v>
      </c>
      <c r="F15596" s="113" t="s">
        <v>200</v>
      </c>
      <c r="G15596" s="113">
        <v>2.58378369799248E-4</v>
      </c>
    </row>
    <row r="15597" spans="1:7" x14ac:dyDescent="0.25">
      <c r="A15597" s="108" t="str">
        <f t="shared" si="243"/>
        <v>LI_1998_NATIONAL TOTAL_Cd</v>
      </c>
      <c r="B15597" s="113" t="s">
        <v>159</v>
      </c>
      <c r="C15597" s="113">
        <v>1998</v>
      </c>
      <c r="D15597" s="113" t="s">
        <v>122</v>
      </c>
      <c r="E15597" s="113" t="s">
        <v>126</v>
      </c>
      <c r="F15597" s="113" t="s">
        <v>200</v>
      </c>
      <c r="G15597" s="150">
        <v>2.27438679554851E-6</v>
      </c>
    </row>
    <row r="15598" spans="1:7" x14ac:dyDescent="0.25">
      <c r="A15598" s="108" t="str">
        <f t="shared" si="243"/>
        <v>LI_1998_NATIONAL TOTAL_Hg</v>
      </c>
      <c r="B15598" s="113" t="s">
        <v>159</v>
      </c>
      <c r="C15598" s="113">
        <v>1998</v>
      </c>
      <c r="D15598" s="113" t="s">
        <v>122</v>
      </c>
      <c r="E15598" s="113" t="s">
        <v>127</v>
      </c>
      <c r="F15598" s="113" t="s">
        <v>200</v>
      </c>
      <c r="G15598" s="150">
        <v>5.6836092589950903E-7</v>
      </c>
    </row>
    <row r="15599" spans="1:7" x14ac:dyDescent="0.25">
      <c r="A15599" s="108" t="str">
        <f t="shared" si="243"/>
        <v>LI_1998_NATIONAL TOTAL_DIOX</v>
      </c>
      <c r="B15599" s="113" t="s">
        <v>159</v>
      </c>
      <c r="C15599" s="113">
        <v>1998</v>
      </c>
      <c r="D15599" s="113" t="s">
        <v>122</v>
      </c>
      <c r="E15599" s="113" t="s">
        <v>128</v>
      </c>
      <c r="F15599" s="113" t="s">
        <v>200</v>
      </c>
      <c r="G15599" s="150">
        <v>7.27439844890664E-11</v>
      </c>
    </row>
    <row r="15600" spans="1:7" x14ac:dyDescent="0.25">
      <c r="A15600" s="108" t="str">
        <f t="shared" si="243"/>
        <v>LI_1998_NATIONAL TOTAL_PAH</v>
      </c>
      <c r="B15600" s="113" t="s">
        <v>159</v>
      </c>
      <c r="C15600" s="113">
        <v>1998</v>
      </c>
      <c r="D15600" s="113" t="s">
        <v>122</v>
      </c>
      <c r="E15600" s="113" t="s">
        <v>129</v>
      </c>
      <c r="F15600" s="113" t="s">
        <v>200</v>
      </c>
      <c r="G15600" s="150">
        <v>1.38434846421218E-5</v>
      </c>
    </row>
    <row r="15601" spans="1:7" x14ac:dyDescent="0.25">
      <c r="A15601" s="108" t="str">
        <f t="shared" si="243"/>
        <v>LI_1998_NATIONAL TOTAL_HCB</v>
      </c>
      <c r="B15601" s="113" t="s">
        <v>159</v>
      </c>
      <c r="C15601" s="113">
        <v>1998</v>
      </c>
      <c r="D15601" s="113" t="s">
        <v>122</v>
      </c>
      <c r="E15601" s="113" t="s">
        <v>130</v>
      </c>
      <c r="F15601" s="113" t="s">
        <v>200</v>
      </c>
      <c r="G15601" s="150">
        <v>4.80537837456E-10</v>
      </c>
    </row>
    <row r="15602" spans="1:7" x14ac:dyDescent="0.25">
      <c r="A15602" s="108" t="str">
        <f t="shared" si="243"/>
        <v>LI_1998_1A3(FS)_NOx</v>
      </c>
      <c r="B15602" s="113" t="s">
        <v>159</v>
      </c>
      <c r="C15602" s="113">
        <v>1998</v>
      </c>
      <c r="D15602" s="113" t="s">
        <v>132</v>
      </c>
      <c r="E15602" s="113" t="s">
        <v>199</v>
      </c>
      <c r="F15602" s="113" t="s">
        <v>200</v>
      </c>
      <c r="G15602" s="113">
        <v>0.38263508448806999</v>
      </c>
    </row>
    <row r="15603" spans="1:7" x14ac:dyDescent="0.25">
      <c r="A15603" s="108" t="str">
        <f t="shared" si="243"/>
        <v>LI_1998_1A3(FS)_NMVOC</v>
      </c>
      <c r="B15603" s="113" t="s">
        <v>159</v>
      </c>
      <c r="C15603" s="113">
        <v>1998</v>
      </c>
      <c r="D15603" s="113" t="s">
        <v>132</v>
      </c>
      <c r="E15603" s="113" t="s">
        <v>123</v>
      </c>
      <c r="F15603" s="113" t="s">
        <v>200</v>
      </c>
      <c r="G15603" s="113">
        <v>0.30067973543196902</v>
      </c>
    </row>
    <row r="15604" spans="1:7" x14ac:dyDescent="0.25">
      <c r="A15604" s="108" t="str">
        <f t="shared" si="243"/>
        <v>LI_1998_1A3(FS)_SOx</v>
      </c>
      <c r="B15604" s="113" t="s">
        <v>159</v>
      </c>
      <c r="C15604" s="113">
        <v>1998</v>
      </c>
      <c r="D15604" s="113" t="s">
        <v>132</v>
      </c>
      <c r="E15604" s="113" t="s">
        <v>201</v>
      </c>
      <c r="F15604" s="113" t="s">
        <v>200</v>
      </c>
      <c r="G15604" s="113">
        <v>1.37440497378442E-2</v>
      </c>
    </row>
    <row r="15605" spans="1:7" x14ac:dyDescent="0.25">
      <c r="A15605" s="108" t="str">
        <f t="shared" si="243"/>
        <v>LI_1998_1A3(FS)_NH3</v>
      </c>
      <c r="B15605" s="113" t="s">
        <v>159</v>
      </c>
      <c r="C15605" s="113">
        <v>1998</v>
      </c>
      <c r="D15605" s="113" t="s">
        <v>132</v>
      </c>
      <c r="E15605" s="113" t="s">
        <v>124</v>
      </c>
      <c r="F15605" s="113" t="s">
        <v>200</v>
      </c>
      <c r="G15605" s="113">
        <v>2.8204756154446502E-2</v>
      </c>
    </row>
    <row r="15606" spans="1:7" x14ac:dyDescent="0.25">
      <c r="A15606" s="108" t="str">
        <f t="shared" si="243"/>
        <v>LI_1998_1A3(FS)_PM2.5</v>
      </c>
      <c r="B15606" s="113" t="s">
        <v>159</v>
      </c>
      <c r="C15606" s="113">
        <v>1998</v>
      </c>
      <c r="D15606" s="113" t="s">
        <v>132</v>
      </c>
      <c r="E15606" s="113" t="s">
        <v>203</v>
      </c>
      <c r="F15606" s="113" t="s">
        <v>200</v>
      </c>
      <c r="G15606" s="113">
        <v>1.93254662807083E-2</v>
      </c>
    </row>
    <row r="15607" spans="1:7" x14ac:dyDescent="0.25">
      <c r="A15607" s="108" t="str">
        <f t="shared" si="243"/>
        <v>LI_1998_3D_NOx</v>
      </c>
      <c r="B15607" s="113" t="s">
        <v>159</v>
      </c>
      <c r="C15607" s="113">
        <v>1998</v>
      </c>
      <c r="D15607" s="113" t="s">
        <v>206</v>
      </c>
      <c r="E15607" s="113" t="s">
        <v>199</v>
      </c>
      <c r="F15607" s="113" t="s">
        <v>200</v>
      </c>
      <c r="G15607" s="113">
        <v>3.6050056214065101E-3</v>
      </c>
    </row>
    <row r="15608" spans="1:7" x14ac:dyDescent="0.25">
      <c r="A15608" s="108" t="str">
        <f t="shared" si="243"/>
        <v>LI_1999_NATIONAL TOTAL_NOx</v>
      </c>
      <c r="B15608" s="113" t="s">
        <v>159</v>
      </c>
      <c r="C15608" s="113">
        <v>1999</v>
      </c>
      <c r="D15608" s="113" t="s">
        <v>122</v>
      </c>
      <c r="E15608" s="113" t="s">
        <v>199</v>
      </c>
      <c r="F15608" s="113" t="s">
        <v>200</v>
      </c>
      <c r="G15608" s="113">
        <v>0.57694073599560902</v>
      </c>
    </row>
    <row r="15609" spans="1:7" x14ac:dyDescent="0.25">
      <c r="A15609" s="108" t="str">
        <f t="shared" si="243"/>
        <v>LI_1999_NATIONAL TOTAL_NMVOC</v>
      </c>
      <c r="B15609" s="113" t="s">
        <v>159</v>
      </c>
      <c r="C15609" s="113">
        <v>1999</v>
      </c>
      <c r="D15609" s="113" t="s">
        <v>122</v>
      </c>
      <c r="E15609" s="113" t="s">
        <v>123</v>
      </c>
      <c r="F15609" s="113" t="s">
        <v>200</v>
      </c>
      <c r="G15609" s="113">
        <v>0.76247886825247002</v>
      </c>
    </row>
    <row r="15610" spans="1:7" x14ac:dyDescent="0.25">
      <c r="A15610" s="108" t="str">
        <f t="shared" si="243"/>
        <v>LI_1999_NATIONAL TOTAL_SOx</v>
      </c>
      <c r="B15610" s="113" t="s">
        <v>159</v>
      </c>
      <c r="C15610" s="113">
        <v>1999</v>
      </c>
      <c r="D15610" s="113" t="s">
        <v>122</v>
      </c>
      <c r="E15610" s="113" t="s">
        <v>201</v>
      </c>
      <c r="F15610" s="113" t="s">
        <v>200</v>
      </c>
      <c r="G15610" s="113">
        <v>6.0203831551080202E-2</v>
      </c>
    </row>
    <row r="15611" spans="1:7" x14ac:dyDescent="0.25">
      <c r="A15611" s="108" t="str">
        <f t="shared" si="243"/>
        <v>LI_1999_NATIONAL TOTAL_NH3</v>
      </c>
      <c r="B15611" s="113" t="s">
        <v>159</v>
      </c>
      <c r="C15611" s="113">
        <v>1999</v>
      </c>
      <c r="D15611" s="113" t="s">
        <v>122</v>
      </c>
      <c r="E15611" s="113" t="s">
        <v>124</v>
      </c>
      <c r="F15611" s="113" t="s">
        <v>200</v>
      </c>
      <c r="G15611" s="113">
        <v>0.11351527765213799</v>
      </c>
    </row>
    <row r="15612" spans="1:7" x14ac:dyDescent="0.25">
      <c r="A15612" s="108" t="str">
        <f t="shared" si="243"/>
        <v>LI_1999_NATIONAL TOTAL_PM2.5</v>
      </c>
      <c r="B15612" s="113" t="s">
        <v>159</v>
      </c>
      <c r="C15612" s="113">
        <v>1999</v>
      </c>
      <c r="D15612" s="113" t="s">
        <v>122</v>
      </c>
      <c r="E15612" s="113" t="s">
        <v>203</v>
      </c>
      <c r="F15612" s="113" t="s">
        <v>200</v>
      </c>
      <c r="G15612" s="113">
        <v>3.7155288329172802E-2</v>
      </c>
    </row>
    <row r="15613" spans="1:7" x14ac:dyDescent="0.25">
      <c r="A15613" s="108" t="str">
        <f t="shared" si="243"/>
        <v>LI_1999_NATIONAL TOTAL_Pb</v>
      </c>
      <c r="B15613" s="113" t="s">
        <v>159</v>
      </c>
      <c r="C15613" s="113">
        <v>1999</v>
      </c>
      <c r="D15613" s="113" t="s">
        <v>122</v>
      </c>
      <c r="E15613" s="113" t="s">
        <v>125</v>
      </c>
      <c r="F15613" s="113" t="s">
        <v>200</v>
      </c>
      <c r="G15613" s="113">
        <v>1.7481041619282699E-4</v>
      </c>
    </row>
    <row r="15614" spans="1:7" x14ac:dyDescent="0.25">
      <c r="A15614" s="108" t="str">
        <f t="shared" si="243"/>
        <v>LI_1999_NATIONAL TOTAL_Cd</v>
      </c>
      <c r="B15614" s="113" t="s">
        <v>159</v>
      </c>
      <c r="C15614" s="113">
        <v>1999</v>
      </c>
      <c r="D15614" s="113" t="s">
        <v>122</v>
      </c>
      <c r="E15614" s="113" t="s">
        <v>126</v>
      </c>
      <c r="F15614" s="113" t="s">
        <v>200</v>
      </c>
      <c r="G15614" s="150">
        <v>2.43289121921439E-6</v>
      </c>
    </row>
    <row r="15615" spans="1:7" x14ac:dyDescent="0.25">
      <c r="A15615" s="108" t="str">
        <f t="shared" si="243"/>
        <v>LI_1999_NATIONAL TOTAL_Hg</v>
      </c>
      <c r="B15615" s="113" t="s">
        <v>159</v>
      </c>
      <c r="C15615" s="113">
        <v>1999</v>
      </c>
      <c r="D15615" s="113" t="s">
        <v>122</v>
      </c>
      <c r="E15615" s="113" t="s">
        <v>127</v>
      </c>
      <c r="F15615" s="113" t="s">
        <v>200</v>
      </c>
      <c r="G15615" s="150">
        <v>5.9002597228716899E-7</v>
      </c>
    </row>
    <row r="15616" spans="1:7" x14ac:dyDescent="0.25">
      <c r="A15616" s="108" t="str">
        <f t="shared" si="243"/>
        <v>LI_1999_NATIONAL TOTAL_DIOX</v>
      </c>
      <c r="B15616" s="113" t="s">
        <v>159</v>
      </c>
      <c r="C15616" s="113">
        <v>1999</v>
      </c>
      <c r="D15616" s="113" t="s">
        <v>122</v>
      </c>
      <c r="E15616" s="113" t="s">
        <v>128</v>
      </c>
      <c r="F15616" s="113" t="s">
        <v>200</v>
      </c>
      <c r="G15616" s="150">
        <v>7.6928818741582505E-11</v>
      </c>
    </row>
    <row r="15617" spans="1:7" x14ac:dyDescent="0.25">
      <c r="A15617" s="108" t="str">
        <f t="shared" si="243"/>
        <v>LI_1999_NATIONAL TOTAL_PAH</v>
      </c>
      <c r="B15617" s="113" t="s">
        <v>159</v>
      </c>
      <c r="C15617" s="113">
        <v>1999</v>
      </c>
      <c r="D15617" s="113" t="s">
        <v>122</v>
      </c>
      <c r="E15617" s="113" t="s">
        <v>129</v>
      </c>
      <c r="F15617" s="113" t="s">
        <v>200</v>
      </c>
      <c r="G15617" s="150">
        <v>1.4307911357782599E-5</v>
      </c>
    </row>
    <row r="15618" spans="1:7" x14ac:dyDescent="0.25">
      <c r="A15618" s="108" t="str">
        <f t="shared" ref="A15618:A15681" si="244">CONCATENATE(B15618,"_",C15618,"_",D15618,"_",E15618)</f>
        <v>LI_1999_NATIONAL TOTAL_HCB</v>
      </c>
      <c r="B15618" s="113" t="s">
        <v>159</v>
      </c>
      <c r="C15618" s="113">
        <v>1999</v>
      </c>
      <c r="D15618" s="113" t="s">
        <v>122</v>
      </c>
      <c r="E15618" s="113" t="s">
        <v>130</v>
      </c>
      <c r="F15618" s="113" t="s">
        <v>200</v>
      </c>
      <c r="G15618" s="150">
        <v>4.6560697808000001E-10</v>
      </c>
    </row>
    <row r="15619" spans="1:7" x14ac:dyDescent="0.25">
      <c r="A15619" s="108" t="str">
        <f t="shared" si="244"/>
        <v>LI_1999_1A3(FS)_NOx</v>
      </c>
      <c r="B15619" s="113" t="s">
        <v>159</v>
      </c>
      <c r="C15619" s="113">
        <v>1999</v>
      </c>
      <c r="D15619" s="113" t="s">
        <v>132</v>
      </c>
      <c r="E15619" s="113" t="s">
        <v>199</v>
      </c>
      <c r="F15619" s="113" t="s">
        <v>200</v>
      </c>
      <c r="G15619" s="113">
        <v>0.39578126899738802</v>
      </c>
    </row>
    <row r="15620" spans="1:7" x14ac:dyDescent="0.25">
      <c r="A15620" s="108" t="str">
        <f t="shared" si="244"/>
        <v>LI_1999_1A3(FS)_NMVOC</v>
      </c>
      <c r="B15620" s="113" t="s">
        <v>159</v>
      </c>
      <c r="C15620" s="113">
        <v>1999</v>
      </c>
      <c r="D15620" s="113" t="s">
        <v>132</v>
      </c>
      <c r="E15620" s="113" t="s">
        <v>123</v>
      </c>
      <c r="F15620" s="113" t="s">
        <v>200</v>
      </c>
      <c r="G15620" s="113">
        <v>0.28505571207658598</v>
      </c>
    </row>
    <row r="15621" spans="1:7" x14ac:dyDescent="0.25">
      <c r="A15621" s="108" t="str">
        <f t="shared" si="244"/>
        <v>LI_1999_1A3(FS)_SOx</v>
      </c>
      <c r="B15621" s="113" t="s">
        <v>159</v>
      </c>
      <c r="C15621" s="113">
        <v>1999</v>
      </c>
      <c r="D15621" s="113" t="s">
        <v>132</v>
      </c>
      <c r="E15621" s="113" t="s">
        <v>201</v>
      </c>
      <c r="F15621" s="113" t="s">
        <v>200</v>
      </c>
      <c r="G15621" s="113">
        <v>1.51181152143795E-2</v>
      </c>
    </row>
    <row r="15622" spans="1:7" x14ac:dyDescent="0.25">
      <c r="A15622" s="108" t="str">
        <f t="shared" si="244"/>
        <v>LI_1999_1A3(FS)_NH3</v>
      </c>
      <c r="B15622" s="113" t="s">
        <v>159</v>
      </c>
      <c r="C15622" s="113">
        <v>1999</v>
      </c>
      <c r="D15622" s="113" t="s">
        <v>132</v>
      </c>
      <c r="E15622" s="113" t="s">
        <v>124</v>
      </c>
      <c r="F15622" s="113" t="s">
        <v>200</v>
      </c>
      <c r="G15622" s="113">
        <v>3.0113104607887801E-2</v>
      </c>
    </row>
    <row r="15623" spans="1:7" x14ac:dyDescent="0.25">
      <c r="A15623" s="108" t="str">
        <f t="shared" si="244"/>
        <v>LI_1999_1A3(FS)_PM2.5</v>
      </c>
      <c r="B15623" s="113" t="s">
        <v>159</v>
      </c>
      <c r="C15623" s="113">
        <v>1999</v>
      </c>
      <c r="D15623" s="113" t="s">
        <v>132</v>
      </c>
      <c r="E15623" s="113" t="s">
        <v>203</v>
      </c>
      <c r="F15623" s="113" t="s">
        <v>200</v>
      </c>
      <c r="G15623" s="113">
        <v>2.04275594259055E-2</v>
      </c>
    </row>
    <row r="15624" spans="1:7" x14ac:dyDescent="0.25">
      <c r="A15624" s="108" t="str">
        <f t="shared" si="244"/>
        <v>LI_1999_3D_NOx</v>
      </c>
      <c r="B15624" s="113" t="s">
        <v>159</v>
      </c>
      <c r="C15624" s="113">
        <v>1999</v>
      </c>
      <c r="D15624" s="113" t="s">
        <v>206</v>
      </c>
      <c r="E15624" s="113" t="s">
        <v>199</v>
      </c>
      <c r="F15624" s="113" t="s">
        <v>200</v>
      </c>
      <c r="G15624" s="113">
        <v>3.5793180945302701E-3</v>
      </c>
    </row>
    <row r="15625" spans="1:7" x14ac:dyDescent="0.25">
      <c r="A15625" s="108" t="str">
        <f t="shared" si="244"/>
        <v>LI_2000_NATIONAL TOTAL_NOx</v>
      </c>
      <c r="B15625" s="113" t="s">
        <v>159</v>
      </c>
      <c r="C15625" s="113">
        <v>2000</v>
      </c>
      <c r="D15625" s="113" t="s">
        <v>122</v>
      </c>
      <c r="E15625" s="113" t="s">
        <v>199</v>
      </c>
      <c r="F15625" s="113" t="s">
        <v>200</v>
      </c>
      <c r="G15625" s="113">
        <v>0.536374587423191</v>
      </c>
    </row>
    <row r="15626" spans="1:7" x14ac:dyDescent="0.25">
      <c r="A15626" s="108" t="str">
        <f t="shared" si="244"/>
        <v>LI_2000_NATIONAL TOTAL_NMVOC</v>
      </c>
      <c r="B15626" s="113" t="s">
        <v>159</v>
      </c>
      <c r="C15626" s="113">
        <v>2000</v>
      </c>
      <c r="D15626" s="113" t="s">
        <v>122</v>
      </c>
      <c r="E15626" s="113" t="s">
        <v>123</v>
      </c>
      <c r="F15626" s="113" t="s">
        <v>200</v>
      </c>
      <c r="G15626" s="113">
        <v>0.73255041866346204</v>
      </c>
    </row>
    <row r="15627" spans="1:7" x14ac:dyDescent="0.25">
      <c r="A15627" s="108" t="str">
        <f t="shared" si="244"/>
        <v>LI_2000_NATIONAL TOTAL_SOx</v>
      </c>
      <c r="B15627" s="113" t="s">
        <v>159</v>
      </c>
      <c r="C15627" s="113">
        <v>2000</v>
      </c>
      <c r="D15627" s="113" t="s">
        <v>122</v>
      </c>
      <c r="E15627" s="113" t="s">
        <v>201</v>
      </c>
      <c r="F15627" s="113" t="s">
        <v>200</v>
      </c>
      <c r="G15627" s="113">
        <v>4.6737924735726799E-2</v>
      </c>
    </row>
    <row r="15628" spans="1:7" x14ac:dyDescent="0.25">
      <c r="A15628" s="108" t="str">
        <f t="shared" si="244"/>
        <v>LI_2000_NATIONAL TOTAL_NH3</v>
      </c>
      <c r="B15628" s="113" t="s">
        <v>159</v>
      </c>
      <c r="C15628" s="113">
        <v>2000</v>
      </c>
      <c r="D15628" s="113" t="s">
        <v>122</v>
      </c>
      <c r="E15628" s="113" t="s">
        <v>124</v>
      </c>
      <c r="F15628" s="113" t="s">
        <v>200</v>
      </c>
      <c r="G15628" s="113">
        <v>0.12701356540990999</v>
      </c>
    </row>
    <row r="15629" spans="1:7" x14ac:dyDescent="0.25">
      <c r="A15629" s="108" t="str">
        <f t="shared" si="244"/>
        <v>LI_2000_NATIONAL TOTAL_PM2.5</v>
      </c>
      <c r="B15629" s="113" t="s">
        <v>159</v>
      </c>
      <c r="C15629" s="113">
        <v>2000</v>
      </c>
      <c r="D15629" s="113" t="s">
        <v>122</v>
      </c>
      <c r="E15629" s="113" t="s">
        <v>203</v>
      </c>
      <c r="F15629" s="113" t="s">
        <v>200</v>
      </c>
      <c r="G15629" s="113">
        <v>3.8145083889159097E-2</v>
      </c>
    </row>
    <row r="15630" spans="1:7" x14ac:dyDescent="0.25">
      <c r="A15630" s="108" t="str">
        <f t="shared" si="244"/>
        <v>LI_2000_NATIONAL TOTAL_Pb</v>
      </c>
      <c r="B15630" s="113" t="s">
        <v>159</v>
      </c>
      <c r="C15630" s="113">
        <v>2000</v>
      </c>
      <c r="D15630" s="113" t="s">
        <v>122</v>
      </c>
      <c r="E15630" s="113" t="s">
        <v>125</v>
      </c>
      <c r="F15630" s="113" t="s">
        <v>200</v>
      </c>
      <c r="G15630" s="150">
        <v>7.9520951676457594E-5</v>
      </c>
    </row>
    <row r="15631" spans="1:7" x14ac:dyDescent="0.25">
      <c r="A15631" s="108" t="str">
        <f t="shared" si="244"/>
        <v>LI_2000_NATIONAL TOTAL_Cd</v>
      </c>
      <c r="B15631" s="113" t="s">
        <v>159</v>
      </c>
      <c r="C15631" s="113">
        <v>2000</v>
      </c>
      <c r="D15631" s="113" t="s">
        <v>122</v>
      </c>
      <c r="E15631" s="113" t="s">
        <v>126</v>
      </c>
      <c r="F15631" s="113" t="s">
        <v>200</v>
      </c>
      <c r="G15631" s="150">
        <v>2.9483669546674698E-6</v>
      </c>
    </row>
    <row r="15632" spans="1:7" x14ac:dyDescent="0.25">
      <c r="A15632" s="108" t="str">
        <f t="shared" si="244"/>
        <v>LI_2000_NATIONAL TOTAL_Hg</v>
      </c>
      <c r="B15632" s="113" t="s">
        <v>159</v>
      </c>
      <c r="C15632" s="113">
        <v>2000</v>
      </c>
      <c r="D15632" s="113" t="s">
        <v>122</v>
      </c>
      <c r="E15632" s="113" t="s">
        <v>127</v>
      </c>
      <c r="F15632" s="113" t="s">
        <v>200</v>
      </c>
      <c r="G15632" s="150">
        <v>6.1491826851184604E-7</v>
      </c>
    </row>
    <row r="15633" spans="1:7" x14ac:dyDescent="0.25">
      <c r="A15633" s="108" t="str">
        <f t="shared" si="244"/>
        <v>LI_2000_NATIONAL TOTAL_DIOX</v>
      </c>
      <c r="B15633" s="113" t="s">
        <v>159</v>
      </c>
      <c r="C15633" s="113">
        <v>2000</v>
      </c>
      <c r="D15633" s="113" t="s">
        <v>122</v>
      </c>
      <c r="E15633" s="113" t="s">
        <v>128</v>
      </c>
      <c r="F15633" s="113" t="s">
        <v>200</v>
      </c>
      <c r="G15633" s="150">
        <v>1.00406502959436E-10</v>
      </c>
    </row>
    <row r="15634" spans="1:7" x14ac:dyDescent="0.25">
      <c r="A15634" s="108" t="str">
        <f t="shared" si="244"/>
        <v>LI_2000_NATIONAL TOTAL_PAH</v>
      </c>
      <c r="B15634" s="113" t="s">
        <v>159</v>
      </c>
      <c r="C15634" s="113">
        <v>2000</v>
      </c>
      <c r="D15634" s="113" t="s">
        <v>122</v>
      </c>
      <c r="E15634" s="113" t="s">
        <v>129</v>
      </c>
      <c r="F15634" s="113" t="s">
        <v>200</v>
      </c>
      <c r="G15634" s="150">
        <v>2.29095591928953E-5</v>
      </c>
    </row>
    <row r="15635" spans="1:7" x14ac:dyDescent="0.25">
      <c r="A15635" s="108" t="str">
        <f t="shared" si="244"/>
        <v>LI_2000_NATIONAL TOTAL_HCB</v>
      </c>
      <c r="B15635" s="113" t="s">
        <v>159</v>
      </c>
      <c r="C15635" s="113">
        <v>2000</v>
      </c>
      <c r="D15635" s="113" t="s">
        <v>122</v>
      </c>
      <c r="E15635" s="113" t="s">
        <v>130</v>
      </c>
      <c r="F15635" s="113" t="s">
        <v>200</v>
      </c>
      <c r="G15635" s="150">
        <v>6.0703029565199998E-10</v>
      </c>
    </row>
    <row r="15636" spans="1:7" x14ac:dyDescent="0.25">
      <c r="A15636" s="108" t="str">
        <f t="shared" si="244"/>
        <v>LI_2000_1A3(FS)_NOx</v>
      </c>
      <c r="B15636" s="113" t="s">
        <v>159</v>
      </c>
      <c r="C15636" s="113">
        <v>2000</v>
      </c>
      <c r="D15636" s="113" t="s">
        <v>132</v>
      </c>
      <c r="E15636" s="113" t="s">
        <v>199</v>
      </c>
      <c r="F15636" s="113" t="s">
        <v>200</v>
      </c>
      <c r="G15636" s="113">
        <v>0.36878149434540602</v>
      </c>
    </row>
    <row r="15637" spans="1:7" x14ac:dyDescent="0.25">
      <c r="A15637" s="108" t="str">
        <f t="shared" si="244"/>
        <v>LI_2000_1A3(FS)_NMVOC</v>
      </c>
      <c r="B15637" s="113" t="s">
        <v>159</v>
      </c>
      <c r="C15637" s="113">
        <v>2000</v>
      </c>
      <c r="D15637" s="113" t="s">
        <v>132</v>
      </c>
      <c r="E15637" s="113" t="s">
        <v>123</v>
      </c>
      <c r="F15637" s="113" t="s">
        <v>200</v>
      </c>
      <c r="G15637" s="113">
        <v>0.273642736105836</v>
      </c>
    </row>
    <row r="15638" spans="1:7" x14ac:dyDescent="0.25">
      <c r="A15638" s="108" t="str">
        <f t="shared" si="244"/>
        <v>LI_2000_1A3(FS)_SOx</v>
      </c>
      <c r="B15638" s="113" t="s">
        <v>159</v>
      </c>
      <c r="C15638" s="113">
        <v>2000</v>
      </c>
      <c r="D15638" s="113" t="s">
        <v>132</v>
      </c>
      <c r="E15638" s="113" t="s">
        <v>201</v>
      </c>
      <c r="F15638" s="113" t="s">
        <v>200</v>
      </c>
      <c r="G15638" s="113">
        <v>9.9924092031753002E-3</v>
      </c>
    </row>
    <row r="15639" spans="1:7" x14ac:dyDescent="0.25">
      <c r="A15639" s="108" t="str">
        <f t="shared" si="244"/>
        <v>LI_2000_1A3(FS)_NH3</v>
      </c>
      <c r="B15639" s="113" t="s">
        <v>159</v>
      </c>
      <c r="C15639" s="113">
        <v>2000</v>
      </c>
      <c r="D15639" s="113" t="s">
        <v>132</v>
      </c>
      <c r="E15639" s="113" t="s">
        <v>124</v>
      </c>
      <c r="F15639" s="113" t="s">
        <v>200</v>
      </c>
      <c r="G15639" s="113">
        <v>4.2879941014559102E-2</v>
      </c>
    </row>
    <row r="15640" spans="1:7" x14ac:dyDescent="0.25">
      <c r="A15640" s="108" t="str">
        <f t="shared" si="244"/>
        <v>LI_2000_1A3(FS)_PM2.5</v>
      </c>
      <c r="B15640" s="113" t="s">
        <v>159</v>
      </c>
      <c r="C15640" s="113">
        <v>2000</v>
      </c>
      <c r="D15640" s="113" t="s">
        <v>132</v>
      </c>
      <c r="E15640" s="113" t="s">
        <v>203</v>
      </c>
      <c r="F15640" s="113" t="s">
        <v>200</v>
      </c>
      <c r="G15640" s="113">
        <v>1.77494268560262E-2</v>
      </c>
    </row>
    <row r="15641" spans="1:7" x14ac:dyDescent="0.25">
      <c r="A15641" s="108" t="str">
        <f t="shared" si="244"/>
        <v>LI_2000_3D_NOx</v>
      </c>
      <c r="B15641" s="113" t="s">
        <v>159</v>
      </c>
      <c r="C15641" s="113">
        <v>2000</v>
      </c>
      <c r="D15641" s="113" t="s">
        <v>206</v>
      </c>
      <c r="E15641" s="113" t="s">
        <v>199</v>
      </c>
      <c r="F15641" s="113" t="s">
        <v>200</v>
      </c>
      <c r="G15641" s="113">
        <v>3.6496867233873102E-3</v>
      </c>
    </row>
    <row r="15642" spans="1:7" x14ac:dyDescent="0.25">
      <c r="A15642" s="108" t="str">
        <f t="shared" si="244"/>
        <v>LI_2001_NATIONAL TOTAL_NOx</v>
      </c>
      <c r="B15642" s="113" t="s">
        <v>159</v>
      </c>
      <c r="C15642" s="113">
        <v>2001</v>
      </c>
      <c r="D15642" s="113" t="s">
        <v>122</v>
      </c>
      <c r="E15642" s="113" t="s">
        <v>199</v>
      </c>
      <c r="F15642" s="113" t="s">
        <v>200</v>
      </c>
      <c r="G15642" s="113">
        <v>0.49359012999500601</v>
      </c>
    </row>
    <row r="15643" spans="1:7" x14ac:dyDescent="0.25">
      <c r="A15643" s="108" t="str">
        <f t="shared" si="244"/>
        <v>LI_2001_NATIONAL TOTAL_NMVOC</v>
      </c>
      <c r="B15643" s="113" t="s">
        <v>159</v>
      </c>
      <c r="C15643" s="113">
        <v>2001</v>
      </c>
      <c r="D15643" s="113" t="s">
        <v>122</v>
      </c>
      <c r="E15643" s="113" t="s">
        <v>123</v>
      </c>
      <c r="F15643" s="113" t="s">
        <v>200</v>
      </c>
      <c r="G15643" s="113">
        <v>0.682555172693323</v>
      </c>
    </row>
    <row r="15644" spans="1:7" x14ac:dyDescent="0.25">
      <c r="A15644" s="108" t="str">
        <f t="shared" si="244"/>
        <v>LI_2001_NATIONAL TOTAL_SOx</v>
      </c>
      <c r="B15644" s="113" t="s">
        <v>159</v>
      </c>
      <c r="C15644" s="113">
        <v>2001</v>
      </c>
      <c r="D15644" s="113" t="s">
        <v>122</v>
      </c>
      <c r="E15644" s="113" t="s">
        <v>201</v>
      </c>
      <c r="F15644" s="113" t="s">
        <v>200</v>
      </c>
      <c r="G15644" s="113">
        <v>4.20631005127746E-2</v>
      </c>
    </row>
    <row r="15645" spans="1:7" x14ac:dyDescent="0.25">
      <c r="A15645" s="108" t="str">
        <f t="shared" si="244"/>
        <v>LI_2001_NATIONAL TOTAL_NH3</v>
      </c>
      <c r="B15645" s="113" t="s">
        <v>159</v>
      </c>
      <c r="C15645" s="113">
        <v>2001</v>
      </c>
      <c r="D15645" s="113" t="s">
        <v>122</v>
      </c>
      <c r="E15645" s="113" t="s">
        <v>124</v>
      </c>
      <c r="F15645" s="113" t="s">
        <v>200</v>
      </c>
      <c r="G15645" s="113">
        <v>0.123385810054504</v>
      </c>
    </row>
    <row r="15646" spans="1:7" x14ac:dyDescent="0.25">
      <c r="A15646" s="108" t="str">
        <f t="shared" si="244"/>
        <v>LI_2001_NATIONAL TOTAL_PM2.5</v>
      </c>
      <c r="B15646" s="113" t="s">
        <v>159</v>
      </c>
      <c r="C15646" s="113">
        <v>2001</v>
      </c>
      <c r="D15646" s="113" t="s">
        <v>122</v>
      </c>
      <c r="E15646" s="113" t="s">
        <v>203</v>
      </c>
      <c r="F15646" s="113" t="s">
        <v>200</v>
      </c>
      <c r="G15646" s="113">
        <v>3.08800053899871E-2</v>
      </c>
    </row>
    <row r="15647" spans="1:7" x14ac:dyDescent="0.25">
      <c r="A15647" s="108" t="str">
        <f t="shared" si="244"/>
        <v>LI_2001_NATIONAL TOTAL_Pb</v>
      </c>
      <c r="B15647" s="113" t="s">
        <v>159</v>
      </c>
      <c r="C15647" s="113">
        <v>2001</v>
      </c>
      <c r="D15647" s="113" t="s">
        <v>122</v>
      </c>
      <c r="E15647" s="113" t="s">
        <v>125</v>
      </c>
      <c r="F15647" s="113" t="s">
        <v>200</v>
      </c>
      <c r="G15647" s="150">
        <v>7.7643691881586598E-5</v>
      </c>
    </row>
    <row r="15648" spans="1:7" x14ac:dyDescent="0.25">
      <c r="A15648" s="108" t="str">
        <f t="shared" si="244"/>
        <v>LI_2001_NATIONAL TOTAL_Cd</v>
      </c>
      <c r="B15648" s="113" t="s">
        <v>159</v>
      </c>
      <c r="C15648" s="113">
        <v>2001</v>
      </c>
      <c r="D15648" s="113" t="s">
        <v>122</v>
      </c>
      <c r="E15648" s="113" t="s">
        <v>126</v>
      </c>
      <c r="F15648" s="113" t="s">
        <v>200</v>
      </c>
      <c r="G15648" s="150">
        <v>2.5212577323224098E-6</v>
      </c>
    </row>
    <row r="15649" spans="1:7" x14ac:dyDescent="0.25">
      <c r="A15649" s="108" t="str">
        <f t="shared" si="244"/>
        <v>LI_2001_NATIONAL TOTAL_Hg</v>
      </c>
      <c r="B15649" s="113" t="s">
        <v>159</v>
      </c>
      <c r="C15649" s="113">
        <v>2001</v>
      </c>
      <c r="D15649" s="113" t="s">
        <v>122</v>
      </c>
      <c r="E15649" s="113" t="s">
        <v>127</v>
      </c>
      <c r="F15649" s="113" t="s">
        <v>200</v>
      </c>
      <c r="G15649" s="150">
        <v>6.2043423310798601E-7</v>
      </c>
    </row>
    <row r="15650" spans="1:7" x14ac:dyDescent="0.25">
      <c r="A15650" s="108" t="str">
        <f t="shared" si="244"/>
        <v>LI_2001_NATIONAL TOTAL_DIOX</v>
      </c>
      <c r="B15650" s="113" t="s">
        <v>159</v>
      </c>
      <c r="C15650" s="113">
        <v>2001</v>
      </c>
      <c r="D15650" s="113" t="s">
        <v>122</v>
      </c>
      <c r="E15650" s="113" t="s">
        <v>128</v>
      </c>
      <c r="F15650" s="113" t="s">
        <v>200</v>
      </c>
      <c r="G15650" s="150">
        <v>7.6095282440594901E-11</v>
      </c>
    </row>
    <row r="15651" spans="1:7" x14ac:dyDescent="0.25">
      <c r="A15651" s="108" t="str">
        <f t="shared" si="244"/>
        <v>LI_2001_NATIONAL TOTAL_PAH</v>
      </c>
      <c r="B15651" s="113" t="s">
        <v>159</v>
      </c>
      <c r="C15651" s="113">
        <v>2001</v>
      </c>
      <c r="D15651" s="113" t="s">
        <v>122</v>
      </c>
      <c r="E15651" s="113" t="s">
        <v>129</v>
      </c>
      <c r="F15651" s="113" t="s">
        <v>200</v>
      </c>
      <c r="G15651" s="150">
        <v>1.3857616755590301E-5</v>
      </c>
    </row>
    <row r="15652" spans="1:7" x14ac:dyDescent="0.25">
      <c r="A15652" s="108" t="str">
        <f t="shared" si="244"/>
        <v>LI_2001_NATIONAL TOTAL_HCB</v>
      </c>
      <c r="B15652" s="113" t="s">
        <v>159</v>
      </c>
      <c r="C15652" s="113">
        <v>2001</v>
      </c>
      <c r="D15652" s="113" t="s">
        <v>122</v>
      </c>
      <c r="E15652" s="113" t="s">
        <v>130</v>
      </c>
      <c r="F15652" s="113" t="s">
        <v>200</v>
      </c>
      <c r="G15652" s="150">
        <v>4.3593097735599998E-10</v>
      </c>
    </row>
    <row r="15653" spans="1:7" x14ac:dyDescent="0.25">
      <c r="A15653" s="108" t="str">
        <f t="shared" si="244"/>
        <v>LI_2001_1A3(FS)_NOx</v>
      </c>
      <c r="B15653" s="113" t="s">
        <v>159</v>
      </c>
      <c r="C15653" s="113">
        <v>2001</v>
      </c>
      <c r="D15653" s="113" t="s">
        <v>132</v>
      </c>
      <c r="E15653" s="113" t="s">
        <v>199</v>
      </c>
      <c r="F15653" s="113" t="s">
        <v>200</v>
      </c>
      <c r="G15653" s="113">
        <v>0.33894431884210702</v>
      </c>
    </row>
    <row r="15654" spans="1:7" x14ac:dyDescent="0.25">
      <c r="A15654" s="108" t="str">
        <f t="shared" si="244"/>
        <v>LI_2001_1A3(FS)_NMVOC</v>
      </c>
      <c r="B15654" s="113" t="s">
        <v>159</v>
      </c>
      <c r="C15654" s="113">
        <v>2001</v>
      </c>
      <c r="D15654" s="113" t="s">
        <v>132</v>
      </c>
      <c r="E15654" s="113" t="s">
        <v>123</v>
      </c>
      <c r="F15654" s="113" t="s">
        <v>200</v>
      </c>
      <c r="G15654" s="113">
        <v>0.24410163813096</v>
      </c>
    </row>
    <row r="15655" spans="1:7" x14ac:dyDescent="0.25">
      <c r="A15655" s="108" t="str">
        <f t="shared" si="244"/>
        <v>LI_2001_1A3(FS)_SOx</v>
      </c>
      <c r="B15655" s="113" t="s">
        <v>159</v>
      </c>
      <c r="C15655" s="113">
        <v>2001</v>
      </c>
      <c r="D15655" s="113" t="s">
        <v>132</v>
      </c>
      <c r="E15655" s="113" t="s">
        <v>201</v>
      </c>
      <c r="F15655" s="113" t="s">
        <v>200</v>
      </c>
      <c r="G15655" s="113">
        <v>8.2833051431374406E-3</v>
      </c>
    </row>
    <row r="15656" spans="1:7" x14ac:dyDescent="0.25">
      <c r="A15656" s="108" t="str">
        <f t="shared" si="244"/>
        <v>LI_2001_1A3(FS)_NH3</v>
      </c>
      <c r="B15656" s="113" t="s">
        <v>159</v>
      </c>
      <c r="C15656" s="113">
        <v>2001</v>
      </c>
      <c r="D15656" s="113" t="s">
        <v>132</v>
      </c>
      <c r="E15656" s="113" t="s">
        <v>124</v>
      </c>
      <c r="F15656" s="113" t="s">
        <v>200</v>
      </c>
      <c r="G15656" s="113">
        <v>4.1091638675518002E-2</v>
      </c>
    </row>
    <row r="15657" spans="1:7" x14ac:dyDescent="0.25">
      <c r="A15657" s="108" t="str">
        <f t="shared" si="244"/>
        <v>LI_2001_1A3(FS)_PM2.5</v>
      </c>
      <c r="B15657" s="113" t="s">
        <v>159</v>
      </c>
      <c r="C15657" s="113">
        <v>2001</v>
      </c>
      <c r="D15657" s="113" t="s">
        <v>132</v>
      </c>
      <c r="E15657" s="113" t="s">
        <v>203</v>
      </c>
      <c r="F15657" s="113" t="s">
        <v>200</v>
      </c>
      <c r="G15657" s="113">
        <v>1.5468611150979E-2</v>
      </c>
    </row>
    <row r="15658" spans="1:7" x14ac:dyDescent="0.25">
      <c r="A15658" s="108" t="str">
        <f t="shared" si="244"/>
        <v>LI_2001_3D_NOx</v>
      </c>
      <c r="B15658" s="113" t="s">
        <v>159</v>
      </c>
      <c r="C15658" s="113">
        <v>2001</v>
      </c>
      <c r="D15658" s="113" t="s">
        <v>206</v>
      </c>
      <c r="E15658" s="113" t="s">
        <v>199</v>
      </c>
      <c r="F15658" s="113" t="s">
        <v>200</v>
      </c>
      <c r="G15658" s="113">
        <v>3.5386953535381199E-3</v>
      </c>
    </row>
    <row r="15659" spans="1:7" x14ac:dyDescent="0.25">
      <c r="A15659" s="108" t="str">
        <f t="shared" si="244"/>
        <v>LI_2002_NATIONAL TOTAL_NOx</v>
      </c>
      <c r="B15659" s="113" t="s">
        <v>159</v>
      </c>
      <c r="C15659" s="113">
        <v>2002</v>
      </c>
      <c r="D15659" s="113" t="s">
        <v>122</v>
      </c>
      <c r="E15659" s="113" t="s">
        <v>199</v>
      </c>
      <c r="F15659" s="113" t="s">
        <v>200</v>
      </c>
      <c r="G15659" s="113">
        <v>0.48433368354227702</v>
      </c>
    </row>
    <row r="15660" spans="1:7" x14ac:dyDescent="0.25">
      <c r="A15660" s="108" t="str">
        <f t="shared" si="244"/>
        <v>LI_2002_NATIONAL TOTAL_NMVOC</v>
      </c>
      <c r="B15660" s="113" t="s">
        <v>159</v>
      </c>
      <c r="C15660" s="113">
        <v>2002</v>
      </c>
      <c r="D15660" s="113" t="s">
        <v>122</v>
      </c>
      <c r="E15660" s="113" t="s">
        <v>123</v>
      </c>
      <c r="F15660" s="113" t="s">
        <v>200</v>
      </c>
      <c r="G15660" s="113">
        <v>0.61999238659390798</v>
      </c>
    </row>
    <row r="15661" spans="1:7" x14ac:dyDescent="0.25">
      <c r="A15661" s="108" t="str">
        <f t="shared" si="244"/>
        <v>LI_2002_NATIONAL TOTAL_SOx</v>
      </c>
      <c r="B15661" s="113" t="s">
        <v>159</v>
      </c>
      <c r="C15661" s="113">
        <v>2002</v>
      </c>
      <c r="D15661" s="113" t="s">
        <v>122</v>
      </c>
      <c r="E15661" s="113" t="s">
        <v>201</v>
      </c>
      <c r="F15661" s="113" t="s">
        <v>200</v>
      </c>
      <c r="G15661" s="113">
        <v>4.3964151651878801E-2</v>
      </c>
    </row>
    <row r="15662" spans="1:7" x14ac:dyDescent="0.25">
      <c r="A15662" s="108" t="str">
        <f t="shared" si="244"/>
        <v>LI_2002_NATIONAL TOTAL_NH3</v>
      </c>
      <c r="B15662" s="113" t="s">
        <v>159</v>
      </c>
      <c r="C15662" s="113">
        <v>2002</v>
      </c>
      <c r="D15662" s="113" t="s">
        <v>122</v>
      </c>
      <c r="E15662" s="113" t="s">
        <v>124</v>
      </c>
      <c r="F15662" s="113" t="s">
        <v>200</v>
      </c>
      <c r="G15662" s="113">
        <v>0.126038492081403</v>
      </c>
    </row>
    <row r="15663" spans="1:7" x14ac:dyDescent="0.25">
      <c r="A15663" s="108" t="str">
        <f t="shared" si="244"/>
        <v>LI_2002_NATIONAL TOTAL_PM2.5</v>
      </c>
      <c r="B15663" s="113" t="s">
        <v>159</v>
      </c>
      <c r="C15663" s="113">
        <v>2002</v>
      </c>
      <c r="D15663" s="113" t="s">
        <v>122</v>
      </c>
      <c r="E15663" s="113" t="s">
        <v>203</v>
      </c>
      <c r="F15663" s="113" t="s">
        <v>200</v>
      </c>
      <c r="G15663" s="113">
        <v>3.0539941114028302E-2</v>
      </c>
    </row>
    <row r="15664" spans="1:7" x14ac:dyDescent="0.25">
      <c r="A15664" s="108" t="str">
        <f t="shared" si="244"/>
        <v>LI_2002_NATIONAL TOTAL_Pb</v>
      </c>
      <c r="B15664" s="113" t="s">
        <v>159</v>
      </c>
      <c r="C15664" s="113">
        <v>2002</v>
      </c>
      <c r="D15664" s="113" t="s">
        <v>122</v>
      </c>
      <c r="E15664" s="113" t="s">
        <v>125</v>
      </c>
      <c r="F15664" s="113" t="s">
        <v>200</v>
      </c>
      <c r="G15664" s="150">
        <v>7.7786923444215494E-5</v>
      </c>
    </row>
    <row r="15665" spans="1:7" x14ac:dyDescent="0.25">
      <c r="A15665" s="108" t="str">
        <f t="shared" si="244"/>
        <v>LI_2002_NATIONAL TOTAL_Cd</v>
      </c>
      <c r="B15665" s="113" t="s">
        <v>159</v>
      </c>
      <c r="C15665" s="113">
        <v>2002</v>
      </c>
      <c r="D15665" s="113" t="s">
        <v>122</v>
      </c>
      <c r="E15665" s="113" t="s">
        <v>126</v>
      </c>
      <c r="F15665" s="113" t="s">
        <v>200</v>
      </c>
      <c r="G15665" s="150">
        <v>2.4940150974787602E-6</v>
      </c>
    </row>
    <row r="15666" spans="1:7" x14ac:dyDescent="0.25">
      <c r="A15666" s="108" t="str">
        <f t="shared" si="244"/>
        <v>LI_2002_NATIONAL TOTAL_Hg</v>
      </c>
      <c r="B15666" s="113" t="s">
        <v>159</v>
      </c>
      <c r="C15666" s="113">
        <v>2002</v>
      </c>
      <c r="D15666" s="113" t="s">
        <v>122</v>
      </c>
      <c r="E15666" s="113" t="s">
        <v>127</v>
      </c>
      <c r="F15666" s="113" t="s">
        <v>200</v>
      </c>
      <c r="G15666" s="150">
        <v>6.1049227116192595E-7</v>
      </c>
    </row>
    <row r="15667" spans="1:7" x14ac:dyDescent="0.25">
      <c r="A15667" s="108" t="str">
        <f t="shared" si="244"/>
        <v>LI_2002_NATIONAL TOTAL_DIOX</v>
      </c>
      <c r="B15667" s="113" t="s">
        <v>159</v>
      </c>
      <c r="C15667" s="113">
        <v>2002</v>
      </c>
      <c r="D15667" s="113" t="s">
        <v>122</v>
      </c>
      <c r="E15667" s="113" t="s">
        <v>128</v>
      </c>
      <c r="F15667" s="113" t="s">
        <v>200</v>
      </c>
      <c r="G15667" s="150">
        <v>7.3782160150280295E-11</v>
      </c>
    </row>
    <row r="15668" spans="1:7" x14ac:dyDescent="0.25">
      <c r="A15668" s="108" t="str">
        <f t="shared" si="244"/>
        <v>LI_2002_NATIONAL TOTAL_PAH</v>
      </c>
      <c r="B15668" s="113" t="s">
        <v>159</v>
      </c>
      <c r="C15668" s="113">
        <v>2002</v>
      </c>
      <c r="D15668" s="113" t="s">
        <v>122</v>
      </c>
      <c r="E15668" s="113" t="s">
        <v>129</v>
      </c>
      <c r="F15668" s="113" t="s">
        <v>200</v>
      </c>
      <c r="G15668" s="150">
        <v>1.3683218779655001E-5</v>
      </c>
    </row>
    <row r="15669" spans="1:7" x14ac:dyDescent="0.25">
      <c r="A15669" s="108" t="str">
        <f t="shared" si="244"/>
        <v>LI_2002_NATIONAL TOTAL_HCB</v>
      </c>
      <c r="B15669" s="113" t="s">
        <v>159</v>
      </c>
      <c r="C15669" s="113">
        <v>2002</v>
      </c>
      <c r="D15669" s="113" t="s">
        <v>122</v>
      </c>
      <c r="E15669" s="113" t="s">
        <v>130</v>
      </c>
      <c r="F15669" s="113" t="s">
        <v>200</v>
      </c>
      <c r="G15669" s="150">
        <v>4.6701326710799999E-10</v>
      </c>
    </row>
    <row r="15670" spans="1:7" x14ac:dyDescent="0.25">
      <c r="A15670" s="108" t="str">
        <f t="shared" si="244"/>
        <v>LI_2002_1A3(FS)_NOx</v>
      </c>
      <c r="B15670" s="113" t="s">
        <v>159</v>
      </c>
      <c r="C15670" s="113">
        <v>2002</v>
      </c>
      <c r="D15670" s="113" t="s">
        <v>132</v>
      </c>
      <c r="E15670" s="113" t="s">
        <v>199</v>
      </c>
      <c r="F15670" s="113" t="s">
        <v>200</v>
      </c>
      <c r="G15670" s="113">
        <v>0.32864301992203399</v>
      </c>
    </row>
    <row r="15671" spans="1:7" x14ac:dyDescent="0.25">
      <c r="A15671" s="108" t="str">
        <f t="shared" si="244"/>
        <v>LI_2002_1A3(FS)_NMVOC</v>
      </c>
      <c r="B15671" s="113" t="s">
        <v>159</v>
      </c>
      <c r="C15671" s="113">
        <v>2002</v>
      </c>
      <c r="D15671" s="113" t="s">
        <v>132</v>
      </c>
      <c r="E15671" s="113" t="s">
        <v>123</v>
      </c>
      <c r="F15671" s="113" t="s">
        <v>200</v>
      </c>
      <c r="G15671" s="113">
        <v>0.207086746707698</v>
      </c>
    </row>
    <row r="15672" spans="1:7" x14ac:dyDescent="0.25">
      <c r="A15672" s="108" t="str">
        <f t="shared" si="244"/>
        <v>LI_2002_1A3(FS)_SOx</v>
      </c>
      <c r="B15672" s="113" t="s">
        <v>159</v>
      </c>
      <c r="C15672" s="113">
        <v>2002</v>
      </c>
      <c r="D15672" s="113" t="s">
        <v>132</v>
      </c>
      <c r="E15672" s="113" t="s">
        <v>201</v>
      </c>
      <c r="F15672" s="113" t="s">
        <v>200</v>
      </c>
      <c r="G15672" s="113">
        <v>6.9055447653150696E-3</v>
      </c>
    </row>
    <row r="15673" spans="1:7" x14ac:dyDescent="0.25">
      <c r="A15673" s="108" t="str">
        <f t="shared" si="244"/>
        <v>LI_2002_1A3(FS)_NH3</v>
      </c>
      <c r="B15673" s="113" t="s">
        <v>159</v>
      </c>
      <c r="C15673" s="113">
        <v>2002</v>
      </c>
      <c r="D15673" s="113" t="s">
        <v>132</v>
      </c>
      <c r="E15673" s="113" t="s">
        <v>124</v>
      </c>
      <c r="F15673" s="113" t="s">
        <v>200</v>
      </c>
      <c r="G15673" s="113">
        <v>3.5672641119209397E-2</v>
      </c>
    </row>
    <row r="15674" spans="1:7" x14ac:dyDescent="0.25">
      <c r="A15674" s="108" t="str">
        <f t="shared" si="244"/>
        <v>LI_2002_1A3(FS)_PM2.5</v>
      </c>
      <c r="B15674" s="113" t="s">
        <v>159</v>
      </c>
      <c r="C15674" s="113">
        <v>2002</v>
      </c>
      <c r="D15674" s="113" t="s">
        <v>132</v>
      </c>
      <c r="E15674" s="113" t="s">
        <v>203</v>
      </c>
      <c r="F15674" s="113" t="s">
        <v>200</v>
      </c>
      <c r="G15674" s="113">
        <v>1.48424461272253E-2</v>
      </c>
    </row>
    <row r="15675" spans="1:7" x14ac:dyDescent="0.25">
      <c r="A15675" s="108" t="str">
        <f t="shared" si="244"/>
        <v>LI_2002_3D_NOx</v>
      </c>
      <c r="B15675" s="113" t="s">
        <v>159</v>
      </c>
      <c r="C15675" s="113">
        <v>2002</v>
      </c>
      <c r="D15675" s="113" t="s">
        <v>206</v>
      </c>
      <c r="E15675" s="113" t="s">
        <v>199</v>
      </c>
      <c r="F15675" s="113" t="s">
        <v>200</v>
      </c>
      <c r="G15675" s="113">
        <v>3.79990826169899E-3</v>
      </c>
    </row>
    <row r="15676" spans="1:7" x14ac:dyDescent="0.25">
      <c r="A15676" s="108" t="str">
        <f t="shared" si="244"/>
        <v>LI_2003_NATIONAL TOTAL_NOx</v>
      </c>
      <c r="B15676" s="113" t="s">
        <v>159</v>
      </c>
      <c r="C15676" s="113">
        <v>2003</v>
      </c>
      <c r="D15676" s="113" t="s">
        <v>122</v>
      </c>
      <c r="E15676" s="113" t="s">
        <v>199</v>
      </c>
      <c r="F15676" s="113" t="s">
        <v>200</v>
      </c>
      <c r="G15676" s="113">
        <v>0.50008996379307202</v>
      </c>
    </row>
    <row r="15677" spans="1:7" x14ac:dyDescent="0.25">
      <c r="A15677" s="108" t="str">
        <f t="shared" si="244"/>
        <v>LI_2003_NATIONAL TOTAL_NMVOC</v>
      </c>
      <c r="B15677" s="113" t="s">
        <v>159</v>
      </c>
      <c r="C15677" s="113">
        <v>2003</v>
      </c>
      <c r="D15677" s="113" t="s">
        <v>122</v>
      </c>
      <c r="E15677" s="113" t="s">
        <v>123</v>
      </c>
      <c r="F15677" s="113" t="s">
        <v>200</v>
      </c>
      <c r="G15677" s="113">
        <v>0.57681540093320804</v>
      </c>
    </row>
    <row r="15678" spans="1:7" x14ac:dyDescent="0.25">
      <c r="A15678" s="108" t="str">
        <f t="shared" si="244"/>
        <v>LI_2003_NATIONAL TOTAL_SOx</v>
      </c>
      <c r="B15678" s="113" t="s">
        <v>159</v>
      </c>
      <c r="C15678" s="113">
        <v>2003</v>
      </c>
      <c r="D15678" s="113" t="s">
        <v>122</v>
      </c>
      <c r="E15678" s="113" t="s">
        <v>201</v>
      </c>
      <c r="F15678" s="113" t="s">
        <v>200</v>
      </c>
      <c r="G15678" s="113">
        <v>4.4266721897032298E-2</v>
      </c>
    </row>
    <row r="15679" spans="1:7" x14ac:dyDescent="0.25">
      <c r="A15679" s="108" t="str">
        <f t="shared" si="244"/>
        <v>LI_2003_NATIONAL TOTAL_NH3</v>
      </c>
      <c r="B15679" s="113" t="s">
        <v>159</v>
      </c>
      <c r="C15679" s="113">
        <v>2003</v>
      </c>
      <c r="D15679" s="113" t="s">
        <v>122</v>
      </c>
      <c r="E15679" s="113" t="s">
        <v>124</v>
      </c>
      <c r="F15679" s="113" t="s">
        <v>200</v>
      </c>
      <c r="G15679" s="113">
        <v>0.123757676661909</v>
      </c>
    </row>
    <row r="15680" spans="1:7" x14ac:dyDescent="0.25">
      <c r="A15680" s="108" t="str">
        <f t="shared" si="244"/>
        <v>LI_2003_NATIONAL TOTAL_PM2.5</v>
      </c>
      <c r="B15680" s="113" t="s">
        <v>159</v>
      </c>
      <c r="C15680" s="113">
        <v>2003</v>
      </c>
      <c r="D15680" s="113" t="s">
        <v>122</v>
      </c>
      <c r="E15680" s="113" t="s">
        <v>203</v>
      </c>
      <c r="F15680" s="113" t="s">
        <v>200</v>
      </c>
      <c r="G15680" s="113">
        <v>3.3125257340194503E-2</v>
      </c>
    </row>
    <row r="15681" spans="1:7" x14ac:dyDescent="0.25">
      <c r="A15681" s="108" t="str">
        <f t="shared" si="244"/>
        <v>LI_2003_NATIONAL TOTAL_Pb</v>
      </c>
      <c r="B15681" s="113" t="s">
        <v>159</v>
      </c>
      <c r="C15681" s="113">
        <v>2003</v>
      </c>
      <c r="D15681" s="113" t="s">
        <v>122</v>
      </c>
      <c r="E15681" s="113" t="s">
        <v>125</v>
      </c>
      <c r="F15681" s="113" t="s">
        <v>200</v>
      </c>
      <c r="G15681" s="150">
        <v>7.8319448730336194E-5</v>
      </c>
    </row>
    <row r="15682" spans="1:7" x14ac:dyDescent="0.25">
      <c r="A15682" s="108" t="str">
        <f t="shared" ref="A15682:A15745" si="245">CONCATENATE(B15682,"_",C15682,"_",D15682,"_",E15682)</f>
        <v>LI_2003_NATIONAL TOTAL_Cd</v>
      </c>
      <c r="B15682" s="113" t="s">
        <v>159</v>
      </c>
      <c r="C15682" s="113">
        <v>2003</v>
      </c>
      <c r="D15682" s="113" t="s">
        <v>122</v>
      </c>
      <c r="E15682" s="113" t="s">
        <v>126</v>
      </c>
      <c r="F15682" s="113" t="s">
        <v>200</v>
      </c>
      <c r="G15682" s="150">
        <v>2.8281658618880302E-6</v>
      </c>
    </row>
    <row r="15683" spans="1:7" x14ac:dyDescent="0.25">
      <c r="A15683" s="108" t="str">
        <f t="shared" si="245"/>
        <v>LI_2003_NATIONAL TOTAL_Hg</v>
      </c>
      <c r="B15683" s="113" t="s">
        <v>159</v>
      </c>
      <c r="C15683" s="113">
        <v>2003</v>
      </c>
      <c r="D15683" s="113" t="s">
        <v>122</v>
      </c>
      <c r="E15683" s="113" t="s">
        <v>127</v>
      </c>
      <c r="F15683" s="113" t="s">
        <v>200</v>
      </c>
      <c r="G15683" s="150">
        <v>6.69890546493533E-7</v>
      </c>
    </row>
    <row r="15684" spans="1:7" x14ac:dyDescent="0.25">
      <c r="A15684" s="108" t="str">
        <f t="shared" si="245"/>
        <v>LI_2003_NATIONAL TOTAL_DIOX</v>
      </c>
      <c r="B15684" s="113" t="s">
        <v>159</v>
      </c>
      <c r="C15684" s="113">
        <v>2003</v>
      </c>
      <c r="D15684" s="113" t="s">
        <v>122</v>
      </c>
      <c r="E15684" s="113" t="s">
        <v>128</v>
      </c>
      <c r="F15684" s="113" t="s">
        <v>200</v>
      </c>
      <c r="G15684" s="150">
        <v>8.2613752309888296E-11</v>
      </c>
    </row>
    <row r="15685" spans="1:7" x14ac:dyDescent="0.25">
      <c r="A15685" s="108" t="str">
        <f t="shared" si="245"/>
        <v>LI_2003_NATIONAL TOTAL_PAH</v>
      </c>
      <c r="B15685" s="113" t="s">
        <v>159</v>
      </c>
      <c r="C15685" s="113">
        <v>2003</v>
      </c>
      <c r="D15685" s="113" t="s">
        <v>122</v>
      </c>
      <c r="E15685" s="113" t="s">
        <v>129</v>
      </c>
      <c r="F15685" s="113" t="s">
        <v>200</v>
      </c>
      <c r="G15685" s="150">
        <v>1.6689999048506401E-5</v>
      </c>
    </row>
    <row r="15686" spans="1:7" x14ac:dyDescent="0.25">
      <c r="A15686" s="108" t="str">
        <f t="shared" si="245"/>
        <v>LI_2003_NATIONAL TOTAL_HCB</v>
      </c>
      <c r="B15686" s="113" t="s">
        <v>159</v>
      </c>
      <c r="C15686" s="113">
        <v>2003</v>
      </c>
      <c r="D15686" s="113" t="s">
        <v>122</v>
      </c>
      <c r="E15686" s="113" t="s">
        <v>130</v>
      </c>
      <c r="F15686" s="113" t="s">
        <v>200</v>
      </c>
      <c r="G15686" s="150">
        <v>5.5254826299999995E-10</v>
      </c>
    </row>
    <row r="15687" spans="1:7" x14ac:dyDescent="0.25">
      <c r="A15687" s="108" t="str">
        <f t="shared" si="245"/>
        <v>LI_2003_1A3(FS)_NOx</v>
      </c>
      <c r="B15687" s="113" t="s">
        <v>159</v>
      </c>
      <c r="C15687" s="113">
        <v>2003</v>
      </c>
      <c r="D15687" s="113" t="s">
        <v>132</v>
      </c>
      <c r="E15687" s="113" t="s">
        <v>199</v>
      </c>
      <c r="F15687" s="113" t="s">
        <v>200</v>
      </c>
      <c r="G15687" s="113">
        <v>0.33204570926186</v>
      </c>
    </row>
    <row r="15688" spans="1:7" x14ac:dyDescent="0.25">
      <c r="A15688" s="108" t="str">
        <f t="shared" si="245"/>
        <v>LI_2003_1A3(FS)_NMVOC</v>
      </c>
      <c r="B15688" s="113" t="s">
        <v>159</v>
      </c>
      <c r="C15688" s="113">
        <v>2003</v>
      </c>
      <c r="D15688" s="113" t="s">
        <v>132</v>
      </c>
      <c r="E15688" s="113" t="s">
        <v>123</v>
      </c>
      <c r="F15688" s="113" t="s">
        <v>200</v>
      </c>
      <c r="G15688" s="113">
        <v>0.18727502981046901</v>
      </c>
    </row>
    <row r="15689" spans="1:7" x14ac:dyDescent="0.25">
      <c r="A15689" s="108" t="str">
        <f t="shared" si="245"/>
        <v>LI_2003_1A3(FS)_SOx</v>
      </c>
      <c r="B15689" s="113" t="s">
        <v>159</v>
      </c>
      <c r="C15689" s="113">
        <v>2003</v>
      </c>
      <c r="D15689" s="113" t="s">
        <v>132</v>
      </c>
      <c r="E15689" s="113" t="s">
        <v>201</v>
      </c>
      <c r="F15689" s="113" t="s">
        <v>200</v>
      </c>
      <c r="G15689" s="113">
        <v>5.7985853490468697E-3</v>
      </c>
    </row>
    <row r="15690" spans="1:7" x14ac:dyDescent="0.25">
      <c r="A15690" s="108" t="str">
        <f t="shared" si="245"/>
        <v>LI_2003_1A3(FS)_NH3</v>
      </c>
      <c r="B15690" s="113" t="s">
        <v>159</v>
      </c>
      <c r="C15690" s="113">
        <v>2003</v>
      </c>
      <c r="D15690" s="113" t="s">
        <v>132</v>
      </c>
      <c r="E15690" s="113" t="s">
        <v>124</v>
      </c>
      <c r="F15690" s="113" t="s">
        <v>200</v>
      </c>
      <c r="G15690" s="113">
        <v>3.22709033250052E-2</v>
      </c>
    </row>
    <row r="15691" spans="1:7" x14ac:dyDescent="0.25">
      <c r="A15691" s="108" t="str">
        <f t="shared" si="245"/>
        <v>LI_2003_1A3(FS)_PM2.5</v>
      </c>
      <c r="B15691" s="113" t="s">
        <v>159</v>
      </c>
      <c r="C15691" s="113">
        <v>2003</v>
      </c>
      <c r="D15691" s="113" t="s">
        <v>132</v>
      </c>
      <c r="E15691" s="113" t="s">
        <v>203</v>
      </c>
      <c r="F15691" s="113" t="s">
        <v>200</v>
      </c>
      <c r="G15691" s="113">
        <v>1.52672795613461E-2</v>
      </c>
    </row>
    <row r="15692" spans="1:7" x14ac:dyDescent="0.25">
      <c r="A15692" s="108" t="str">
        <f t="shared" si="245"/>
        <v>LI_2003_3D_NOx</v>
      </c>
      <c r="B15692" s="113" t="s">
        <v>159</v>
      </c>
      <c r="C15692" s="113">
        <v>2003</v>
      </c>
      <c r="D15692" s="113" t="s">
        <v>206</v>
      </c>
      <c r="E15692" s="113" t="s">
        <v>199</v>
      </c>
      <c r="F15692" s="113" t="s">
        <v>200</v>
      </c>
      <c r="G15692" s="113">
        <v>3.7365423766917202E-3</v>
      </c>
    </row>
    <row r="15693" spans="1:7" x14ac:dyDescent="0.25">
      <c r="A15693" s="108" t="str">
        <f t="shared" si="245"/>
        <v>LI_2004_NATIONAL TOTAL_NOx</v>
      </c>
      <c r="B15693" s="113" t="s">
        <v>159</v>
      </c>
      <c r="C15693" s="113">
        <v>2004</v>
      </c>
      <c r="D15693" s="113" t="s">
        <v>122</v>
      </c>
      <c r="E15693" s="113" t="s">
        <v>199</v>
      </c>
      <c r="F15693" s="113" t="s">
        <v>200</v>
      </c>
      <c r="G15693" s="113">
        <v>0.48043031676161402</v>
      </c>
    </row>
    <row r="15694" spans="1:7" x14ac:dyDescent="0.25">
      <c r="A15694" s="108" t="str">
        <f t="shared" si="245"/>
        <v>LI_2004_NATIONAL TOTAL_NMVOC</v>
      </c>
      <c r="B15694" s="113" t="s">
        <v>159</v>
      </c>
      <c r="C15694" s="113">
        <v>2004</v>
      </c>
      <c r="D15694" s="113" t="s">
        <v>122</v>
      </c>
      <c r="E15694" s="113" t="s">
        <v>123</v>
      </c>
      <c r="F15694" s="113" t="s">
        <v>200</v>
      </c>
      <c r="G15694" s="113">
        <v>0.52753817358977995</v>
      </c>
    </row>
    <row r="15695" spans="1:7" x14ac:dyDescent="0.25">
      <c r="A15695" s="108" t="str">
        <f t="shared" si="245"/>
        <v>LI_2004_NATIONAL TOTAL_SOx</v>
      </c>
      <c r="B15695" s="113" t="s">
        <v>159</v>
      </c>
      <c r="C15695" s="113">
        <v>2004</v>
      </c>
      <c r="D15695" s="113" t="s">
        <v>122</v>
      </c>
      <c r="E15695" s="113" t="s">
        <v>201</v>
      </c>
      <c r="F15695" s="113" t="s">
        <v>200</v>
      </c>
      <c r="G15695" s="113">
        <v>3.6929733169045902E-2</v>
      </c>
    </row>
    <row r="15696" spans="1:7" x14ac:dyDescent="0.25">
      <c r="A15696" s="108" t="str">
        <f t="shared" si="245"/>
        <v>LI_2004_NATIONAL TOTAL_NH3</v>
      </c>
      <c r="B15696" s="113" t="s">
        <v>159</v>
      </c>
      <c r="C15696" s="113">
        <v>2004</v>
      </c>
      <c r="D15696" s="113" t="s">
        <v>122</v>
      </c>
      <c r="E15696" s="113" t="s">
        <v>124</v>
      </c>
      <c r="F15696" s="113" t="s">
        <v>200</v>
      </c>
      <c r="G15696" s="113">
        <v>0.118885163288655</v>
      </c>
    </row>
    <row r="15697" spans="1:7" x14ac:dyDescent="0.25">
      <c r="A15697" s="108" t="str">
        <f t="shared" si="245"/>
        <v>LI_2004_NATIONAL TOTAL_PM2.5</v>
      </c>
      <c r="B15697" s="113" t="s">
        <v>159</v>
      </c>
      <c r="C15697" s="113">
        <v>2004</v>
      </c>
      <c r="D15697" s="113" t="s">
        <v>122</v>
      </c>
      <c r="E15697" s="113" t="s">
        <v>203</v>
      </c>
      <c r="F15697" s="113" t="s">
        <v>200</v>
      </c>
      <c r="G15697" s="113">
        <v>3.2480771176704497E-2</v>
      </c>
    </row>
    <row r="15698" spans="1:7" x14ac:dyDescent="0.25">
      <c r="A15698" s="108" t="str">
        <f t="shared" si="245"/>
        <v>LI_2004_NATIONAL TOTAL_Pb</v>
      </c>
      <c r="B15698" s="113" t="s">
        <v>159</v>
      </c>
      <c r="C15698" s="113">
        <v>2004</v>
      </c>
      <c r="D15698" s="113" t="s">
        <v>122</v>
      </c>
      <c r="E15698" s="113" t="s">
        <v>125</v>
      </c>
      <c r="F15698" s="113" t="s">
        <v>200</v>
      </c>
      <c r="G15698" s="150">
        <v>7.4827847632456595E-5</v>
      </c>
    </row>
    <row r="15699" spans="1:7" x14ac:dyDescent="0.25">
      <c r="A15699" s="108" t="str">
        <f t="shared" si="245"/>
        <v>LI_2004_NATIONAL TOTAL_Cd</v>
      </c>
      <c r="B15699" s="113" t="s">
        <v>159</v>
      </c>
      <c r="C15699" s="113">
        <v>2004</v>
      </c>
      <c r="D15699" s="113" t="s">
        <v>122</v>
      </c>
      <c r="E15699" s="113" t="s">
        <v>126</v>
      </c>
      <c r="F15699" s="113" t="s">
        <v>200</v>
      </c>
      <c r="G15699" s="150">
        <v>2.88962360077354E-6</v>
      </c>
    </row>
    <row r="15700" spans="1:7" x14ac:dyDescent="0.25">
      <c r="A15700" s="108" t="str">
        <f t="shared" si="245"/>
        <v>LI_2004_NATIONAL TOTAL_Hg</v>
      </c>
      <c r="B15700" s="113" t="s">
        <v>159</v>
      </c>
      <c r="C15700" s="113">
        <v>2004</v>
      </c>
      <c r="D15700" s="113" t="s">
        <v>122</v>
      </c>
      <c r="E15700" s="113" t="s">
        <v>127</v>
      </c>
      <c r="F15700" s="113" t="s">
        <v>200</v>
      </c>
      <c r="G15700" s="150">
        <v>6.70177558081383E-7</v>
      </c>
    </row>
    <row r="15701" spans="1:7" x14ac:dyDescent="0.25">
      <c r="A15701" s="108" t="str">
        <f t="shared" si="245"/>
        <v>LI_2004_NATIONAL TOTAL_DIOX</v>
      </c>
      <c r="B15701" s="113" t="s">
        <v>159</v>
      </c>
      <c r="C15701" s="113">
        <v>2004</v>
      </c>
      <c r="D15701" s="113" t="s">
        <v>122</v>
      </c>
      <c r="E15701" s="113" t="s">
        <v>128</v>
      </c>
      <c r="F15701" s="113" t="s">
        <v>200</v>
      </c>
      <c r="G15701" s="150">
        <v>8.0937177904278795E-11</v>
      </c>
    </row>
    <row r="15702" spans="1:7" x14ac:dyDescent="0.25">
      <c r="A15702" s="108" t="str">
        <f t="shared" si="245"/>
        <v>LI_2004_NATIONAL TOTAL_PAH</v>
      </c>
      <c r="B15702" s="113" t="s">
        <v>159</v>
      </c>
      <c r="C15702" s="113">
        <v>2004</v>
      </c>
      <c r="D15702" s="113" t="s">
        <v>122</v>
      </c>
      <c r="E15702" s="113" t="s">
        <v>129</v>
      </c>
      <c r="F15702" s="113" t="s">
        <v>200</v>
      </c>
      <c r="G15702" s="150">
        <v>1.6966435467615201E-5</v>
      </c>
    </row>
    <row r="15703" spans="1:7" x14ac:dyDescent="0.25">
      <c r="A15703" s="108" t="str">
        <f t="shared" si="245"/>
        <v>LI_2004_NATIONAL TOTAL_HCB</v>
      </c>
      <c r="B15703" s="113" t="s">
        <v>159</v>
      </c>
      <c r="C15703" s="113">
        <v>2004</v>
      </c>
      <c r="D15703" s="113" t="s">
        <v>122</v>
      </c>
      <c r="E15703" s="113" t="s">
        <v>130</v>
      </c>
      <c r="F15703" s="113" t="s">
        <v>200</v>
      </c>
      <c r="G15703" s="150">
        <v>5.6686994439999998E-10</v>
      </c>
    </row>
    <row r="15704" spans="1:7" x14ac:dyDescent="0.25">
      <c r="A15704" s="108" t="str">
        <f t="shared" si="245"/>
        <v>LI_2004_1A3(FS)_NOx</v>
      </c>
      <c r="B15704" s="113" t="s">
        <v>159</v>
      </c>
      <c r="C15704" s="113">
        <v>2004</v>
      </c>
      <c r="D15704" s="113" t="s">
        <v>132</v>
      </c>
      <c r="E15704" s="113" t="s">
        <v>199</v>
      </c>
      <c r="F15704" s="113" t="s">
        <v>200</v>
      </c>
      <c r="G15704" s="113">
        <v>0.32050336710545202</v>
      </c>
    </row>
    <row r="15705" spans="1:7" x14ac:dyDescent="0.25">
      <c r="A15705" s="108" t="str">
        <f t="shared" si="245"/>
        <v>LI_2004_1A3(FS)_NMVOC</v>
      </c>
      <c r="B15705" s="113" t="s">
        <v>159</v>
      </c>
      <c r="C15705" s="113">
        <v>2004</v>
      </c>
      <c r="D15705" s="113" t="s">
        <v>132</v>
      </c>
      <c r="E15705" s="113" t="s">
        <v>123</v>
      </c>
      <c r="F15705" s="113" t="s">
        <v>200</v>
      </c>
      <c r="G15705" s="113">
        <v>0.170410447790109</v>
      </c>
    </row>
    <row r="15706" spans="1:7" x14ac:dyDescent="0.25">
      <c r="A15706" s="108" t="str">
        <f t="shared" si="245"/>
        <v>LI_2004_1A3(FS)_SOx</v>
      </c>
      <c r="B15706" s="113" t="s">
        <v>159</v>
      </c>
      <c r="C15706" s="113">
        <v>2004</v>
      </c>
      <c r="D15706" s="113" t="s">
        <v>132</v>
      </c>
      <c r="E15706" s="113" t="s">
        <v>201</v>
      </c>
      <c r="F15706" s="113" t="s">
        <v>200</v>
      </c>
      <c r="G15706" s="113">
        <v>4.5461936979646701E-4</v>
      </c>
    </row>
    <row r="15707" spans="1:7" x14ac:dyDescent="0.25">
      <c r="A15707" s="108" t="str">
        <f t="shared" si="245"/>
        <v>LI_2004_1A3(FS)_NH3</v>
      </c>
      <c r="B15707" s="113" t="s">
        <v>159</v>
      </c>
      <c r="C15707" s="113">
        <v>2004</v>
      </c>
      <c r="D15707" s="113" t="s">
        <v>132</v>
      </c>
      <c r="E15707" s="113" t="s">
        <v>124</v>
      </c>
      <c r="F15707" s="113" t="s">
        <v>200</v>
      </c>
      <c r="G15707" s="113">
        <v>2.9780331302018501E-2</v>
      </c>
    </row>
    <row r="15708" spans="1:7" x14ac:dyDescent="0.25">
      <c r="A15708" s="108" t="str">
        <f t="shared" si="245"/>
        <v>LI_2004_1A3(FS)_PM2.5</v>
      </c>
      <c r="B15708" s="113" t="s">
        <v>159</v>
      </c>
      <c r="C15708" s="113">
        <v>2004</v>
      </c>
      <c r="D15708" s="113" t="s">
        <v>132</v>
      </c>
      <c r="E15708" s="113" t="s">
        <v>203</v>
      </c>
      <c r="F15708" s="113" t="s">
        <v>200</v>
      </c>
      <c r="G15708" s="113">
        <v>1.4934011950780601E-2</v>
      </c>
    </row>
    <row r="15709" spans="1:7" x14ac:dyDescent="0.25">
      <c r="A15709" s="108" t="str">
        <f t="shared" si="245"/>
        <v>LI_2004_3D_NOx</v>
      </c>
      <c r="B15709" s="113" t="s">
        <v>159</v>
      </c>
      <c r="C15709" s="113">
        <v>2004</v>
      </c>
      <c r="D15709" s="113" t="s">
        <v>206</v>
      </c>
      <c r="E15709" s="113" t="s">
        <v>199</v>
      </c>
      <c r="F15709" s="113" t="s">
        <v>200</v>
      </c>
      <c r="G15709" s="113">
        <v>3.4935645078854301E-3</v>
      </c>
    </row>
    <row r="15710" spans="1:7" x14ac:dyDescent="0.25">
      <c r="A15710" s="108" t="str">
        <f t="shared" si="245"/>
        <v>LI_2005_NATIONAL TOTAL_NOx</v>
      </c>
      <c r="B15710" s="113" t="s">
        <v>159</v>
      </c>
      <c r="C15710" s="113">
        <v>2005</v>
      </c>
      <c r="D15710" s="113" t="s">
        <v>122</v>
      </c>
      <c r="E15710" s="113" t="s">
        <v>199</v>
      </c>
      <c r="F15710" s="113" t="s">
        <v>200</v>
      </c>
      <c r="G15710" s="113">
        <v>0.48147169564490699</v>
      </c>
    </row>
    <row r="15711" spans="1:7" x14ac:dyDescent="0.25">
      <c r="A15711" s="108" t="str">
        <f t="shared" si="245"/>
        <v>LI_2005_NATIONAL TOTAL_NMVOC</v>
      </c>
      <c r="B15711" s="113" t="s">
        <v>159</v>
      </c>
      <c r="C15711" s="113">
        <v>2005</v>
      </c>
      <c r="D15711" s="113" t="s">
        <v>122</v>
      </c>
      <c r="E15711" s="113" t="s">
        <v>123</v>
      </c>
      <c r="F15711" s="113" t="s">
        <v>200</v>
      </c>
      <c r="G15711" s="113">
        <v>0.51166173071316101</v>
      </c>
    </row>
    <row r="15712" spans="1:7" x14ac:dyDescent="0.25">
      <c r="A15712" s="108" t="str">
        <f t="shared" si="245"/>
        <v>LI_2005_NATIONAL TOTAL_SOx</v>
      </c>
      <c r="B15712" s="113" t="s">
        <v>159</v>
      </c>
      <c r="C15712" s="113">
        <v>2005</v>
      </c>
      <c r="D15712" s="113" t="s">
        <v>122</v>
      </c>
      <c r="E15712" s="113" t="s">
        <v>201</v>
      </c>
      <c r="F15712" s="113" t="s">
        <v>200</v>
      </c>
      <c r="G15712" s="113">
        <v>3.4599860902865202E-2</v>
      </c>
    </row>
    <row r="15713" spans="1:7" x14ac:dyDescent="0.25">
      <c r="A15713" s="108" t="str">
        <f t="shared" si="245"/>
        <v>LI_2005_NATIONAL TOTAL_NH3</v>
      </c>
      <c r="B15713" s="113" t="s">
        <v>159</v>
      </c>
      <c r="C15713" s="113">
        <v>2005</v>
      </c>
      <c r="D15713" s="113" t="s">
        <v>122</v>
      </c>
      <c r="E15713" s="113" t="s">
        <v>124</v>
      </c>
      <c r="F15713" s="113" t="s">
        <v>200</v>
      </c>
      <c r="G15713" s="113">
        <v>0.12236537303219</v>
      </c>
    </row>
    <row r="15714" spans="1:7" x14ac:dyDescent="0.25">
      <c r="A15714" s="108" t="str">
        <f t="shared" si="245"/>
        <v>LI_2005_NATIONAL TOTAL_PM2.5</v>
      </c>
      <c r="B15714" s="113" t="s">
        <v>159</v>
      </c>
      <c r="C15714" s="113">
        <v>2005</v>
      </c>
      <c r="D15714" s="113" t="s">
        <v>122</v>
      </c>
      <c r="E15714" s="113" t="s">
        <v>203</v>
      </c>
      <c r="F15714" s="113" t="s">
        <v>200</v>
      </c>
      <c r="G15714" s="113">
        <v>3.2669180024463201E-2</v>
      </c>
    </row>
    <row r="15715" spans="1:7" x14ac:dyDescent="0.25">
      <c r="A15715" s="108" t="str">
        <f t="shared" si="245"/>
        <v>LI_2005_NATIONAL TOTAL_Pb</v>
      </c>
      <c r="B15715" s="113" t="s">
        <v>159</v>
      </c>
      <c r="C15715" s="113">
        <v>2005</v>
      </c>
      <c r="D15715" s="113" t="s">
        <v>122</v>
      </c>
      <c r="E15715" s="113" t="s">
        <v>125</v>
      </c>
      <c r="F15715" s="113" t="s">
        <v>200</v>
      </c>
      <c r="G15715" s="150">
        <v>6.9519147052667701E-5</v>
      </c>
    </row>
    <row r="15716" spans="1:7" x14ac:dyDescent="0.25">
      <c r="A15716" s="108" t="str">
        <f t="shared" si="245"/>
        <v>LI_2005_NATIONAL TOTAL_Cd</v>
      </c>
      <c r="B15716" s="113" t="s">
        <v>159</v>
      </c>
      <c r="C15716" s="113">
        <v>2005</v>
      </c>
      <c r="D15716" s="113" t="s">
        <v>122</v>
      </c>
      <c r="E15716" s="113" t="s">
        <v>126</v>
      </c>
      <c r="F15716" s="113" t="s">
        <v>200</v>
      </c>
      <c r="G15716" s="150">
        <v>2.9507709841269198E-6</v>
      </c>
    </row>
    <row r="15717" spans="1:7" x14ac:dyDescent="0.25">
      <c r="A15717" s="108" t="str">
        <f t="shared" si="245"/>
        <v>LI_2005_NATIONAL TOTAL_Hg</v>
      </c>
      <c r="B15717" s="113" t="s">
        <v>159</v>
      </c>
      <c r="C15717" s="113">
        <v>2005</v>
      </c>
      <c r="D15717" s="113" t="s">
        <v>122</v>
      </c>
      <c r="E15717" s="113" t="s">
        <v>127</v>
      </c>
      <c r="F15717" s="113" t="s">
        <v>200</v>
      </c>
      <c r="G15717" s="150">
        <v>6.6584415238174802E-7</v>
      </c>
    </row>
    <row r="15718" spans="1:7" x14ac:dyDescent="0.25">
      <c r="A15718" s="108" t="str">
        <f t="shared" si="245"/>
        <v>LI_2005_NATIONAL TOTAL_DIOX</v>
      </c>
      <c r="B15718" s="113" t="s">
        <v>159</v>
      </c>
      <c r="C15718" s="113">
        <v>2005</v>
      </c>
      <c r="D15718" s="113" t="s">
        <v>122</v>
      </c>
      <c r="E15718" s="113" t="s">
        <v>128</v>
      </c>
      <c r="F15718" s="113" t="s">
        <v>200</v>
      </c>
      <c r="G15718" s="150">
        <v>8.2577640674111198E-11</v>
      </c>
    </row>
    <row r="15719" spans="1:7" x14ac:dyDescent="0.25">
      <c r="A15719" s="108" t="str">
        <f t="shared" si="245"/>
        <v>LI_2005_NATIONAL TOTAL_PAH</v>
      </c>
      <c r="B15719" s="113" t="s">
        <v>159</v>
      </c>
      <c r="C15719" s="113">
        <v>2005</v>
      </c>
      <c r="D15719" s="113" t="s">
        <v>122</v>
      </c>
      <c r="E15719" s="113" t="s">
        <v>129</v>
      </c>
      <c r="F15719" s="113" t="s">
        <v>200</v>
      </c>
      <c r="G15719" s="150">
        <v>1.7392071058104901E-5</v>
      </c>
    </row>
    <row r="15720" spans="1:7" x14ac:dyDescent="0.25">
      <c r="A15720" s="108" t="str">
        <f t="shared" si="245"/>
        <v>LI_2005_NATIONAL TOTAL_HCB</v>
      </c>
      <c r="B15720" s="113" t="s">
        <v>159</v>
      </c>
      <c r="C15720" s="113">
        <v>2005</v>
      </c>
      <c r="D15720" s="113" t="s">
        <v>122</v>
      </c>
      <c r="E15720" s="113" t="s">
        <v>130</v>
      </c>
      <c r="F15720" s="113" t="s">
        <v>200</v>
      </c>
      <c r="G15720" s="150">
        <v>5.8318021180800005E-10</v>
      </c>
    </row>
    <row r="15721" spans="1:7" x14ac:dyDescent="0.25">
      <c r="A15721" s="108" t="str">
        <f t="shared" si="245"/>
        <v>LI_2005_1A3(FS)_NOx</v>
      </c>
      <c r="B15721" s="113" t="s">
        <v>159</v>
      </c>
      <c r="C15721" s="113">
        <v>2005</v>
      </c>
      <c r="D15721" s="113" t="s">
        <v>132</v>
      </c>
      <c r="E15721" s="113" t="s">
        <v>199</v>
      </c>
      <c r="F15721" s="113" t="s">
        <v>200</v>
      </c>
      <c r="G15721" s="113">
        <v>0.32242705289086299</v>
      </c>
    </row>
    <row r="15722" spans="1:7" x14ac:dyDescent="0.25">
      <c r="A15722" s="108" t="str">
        <f t="shared" si="245"/>
        <v>LI_2005_1A3(FS)_NMVOC</v>
      </c>
      <c r="B15722" s="113" t="s">
        <v>159</v>
      </c>
      <c r="C15722" s="113">
        <v>2005</v>
      </c>
      <c r="D15722" s="113" t="s">
        <v>132</v>
      </c>
      <c r="E15722" s="113" t="s">
        <v>123</v>
      </c>
      <c r="F15722" s="113" t="s">
        <v>200</v>
      </c>
      <c r="G15722" s="113">
        <v>0.157707725530428</v>
      </c>
    </row>
    <row r="15723" spans="1:7" x14ac:dyDescent="0.25">
      <c r="A15723" s="108" t="str">
        <f t="shared" si="245"/>
        <v>LI_2005_1A3(FS)_SOx</v>
      </c>
      <c r="B15723" s="113" t="s">
        <v>159</v>
      </c>
      <c r="C15723" s="113">
        <v>2005</v>
      </c>
      <c r="D15723" s="113" t="s">
        <v>132</v>
      </c>
      <c r="E15723" s="113" t="s">
        <v>201</v>
      </c>
      <c r="F15723" s="113" t="s">
        <v>200</v>
      </c>
      <c r="G15723" s="113">
        <v>4.52421138468836E-4</v>
      </c>
    </row>
    <row r="15724" spans="1:7" x14ac:dyDescent="0.25">
      <c r="A15724" s="108" t="str">
        <f t="shared" si="245"/>
        <v>LI_2005_1A3(FS)_NH3</v>
      </c>
      <c r="B15724" s="113" t="s">
        <v>159</v>
      </c>
      <c r="C15724" s="113">
        <v>2005</v>
      </c>
      <c r="D15724" s="113" t="s">
        <v>132</v>
      </c>
      <c r="E15724" s="113" t="s">
        <v>124</v>
      </c>
      <c r="F15724" s="113" t="s">
        <v>200</v>
      </c>
      <c r="G15724" s="113">
        <v>2.7462988304925301E-2</v>
      </c>
    </row>
    <row r="15725" spans="1:7" x14ac:dyDescent="0.25">
      <c r="A15725" s="108" t="str">
        <f t="shared" si="245"/>
        <v>LI_2005_1A3(FS)_PM2.5</v>
      </c>
      <c r="B15725" s="113" t="s">
        <v>159</v>
      </c>
      <c r="C15725" s="113">
        <v>2005</v>
      </c>
      <c r="D15725" s="113" t="s">
        <v>132</v>
      </c>
      <c r="E15725" s="113" t="s">
        <v>203</v>
      </c>
      <c r="F15725" s="113" t="s">
        <v>200</v>
      </c>
      <c r="G15725" s="113">
        <v>1.5013057257187599E-2</v>
      </c>
    </row>
    <row r="15726" spans="1:7" x14ac:dyDescent="0.25">
      <c r="A15726" s="108" t="str">
        <f t="shared" si="245"/>
        <v>LI_2005_3D_NOx</v>
      </c>
      <c r="B15726" s="113" t="s">
        <v>159</v>
      </c>
      <c r="C15726" s="113">
        <v>2005</v>
      </c>
      <c r="D15726" s="113" t="s">
        <v>206</v>
      </c>
      <c r="E15726" s="113" t="s">
        <v>199</v>
      </c>
      <c r="F15726" s="113" t="s">
        <v>200</v>
      </c>
      <c r="G15726" s="113">
        <v>3.5272625217447999E-3</v>
      </c>
    </row>
    <row r="15727" spans="1:7" x14ac:dyDescent="0.25">
      <c r="A15727" s="108" t="str">
        <f t="shared" si="245"/>
        <v>LI_2006_NATIONAL TOTAL_NOx</v>
      </c>
      <c r="B15727" s="113" t="s">
        <v>159</v>
      </c>
      <c r="C15727" s="113">
        <v>2006</v>
      </c>
      <c r="D15727" s="113" t="s">
        <v>122</v>
      </c>
      <c r="E15727" s="113" t="s">
        <v>199</v>
      </c>
      <c r="F15727" s="113" t="s">
        <v>200</v>
      </c>
      <c r="G15727" s="113">
        <v>0.471529128842892</v>
      </c>
    </row>
    <row r="15728" spans="1:7" x14ac:dyDescent="0.25">
      <c r="A15728" s="108" t="str">
        <f t="shared" si="245"/>
        <v>LI_2006_NATIONAL TOTAL_NMVOC</v>
      </c>
      <c r="B15728" s="113" t="s">
        <v>159</v>
      </c>
      <c r="C15728" s="113">
        <v>2006</v>
      </c>
      <c r="D15728" s="113" t="s">
        <v>122</v>
      </c>
      <c r="E15728" s="113" t="s">
        <v>123</v>
      </c>
      <c r="F15728" s="113" t="s">
        <v>200</v>
      </c>
      <c r="G15728" s="113">
        <v>0.486502467770347</v>
      </c>
    </row>
    <row r="15729" spans="1:7" x14ac:dyDescent="0.25">
      <c r="A15729" s="108" t="str">
        <f t="shared" si="245"/>
        <v>LI_2006_NATIONAL TOTAL_SOx</v>
      </c>
      <c r="B15729" s="113" t="s">
        <v>159</v>
      </c>
      <c r="C15729" s="113">
        <v>2006</v>
      </c>
      <c r="D15729" s="113" t="s">
        <v>122</v>
      </c>
      <c r="E15729" s="113" t="s">
        <v>201</v>
      </c>
      <c r="F15729" s="113" t="s">
        <v>200</v>
      </c>
      <c r="G15729" s="113">
        <v>3.4512348198926603E-2</v>
      </c>
    </row>
    <row r="15730" spans="1:7" x14ac:dyDescent="0.25">
      <c r="A15730" s="108" t="str">
        <f t="shared" si="245"/>
        <v>LI_2006_NATIONAL TOTAL_NH3</v>
      </c>
      <c r="B15730" s="113" t="s">
        <v>159</v>
      </c>
      <c r="C15730" s="113">
        <v>2006</v>
      </c>
      <c r="D15730" s="113" t="s">
        <v>122</v>
      </c>
      <c r="E15730" s="113" t="s">
        <v>124</v>
      </c>
      <c r="F15730" s="113" t="s">
        <v>200</v>
      </c>
      <c r="G15730" s="113">
        <v>0.120748727353075</v>
      </c>
    </row>
    <row r="15731" spans="1:7" x14ac:dyDescent="0.25">
      <c r="A15731" s="108" t="str">
        <f t="shared" si="245"/>
        <v>LI_2006_NATIONAL TOTAL_PM2.5</v>
      </c>
      <c r="B15731" s="113" t="s">
        <v>159</v>
      </c>
      <c r="C15731" s="113">
        <v>2006</v>
      </c>
      <c r="D15731" s="113" t="s">
        <v>122</v>
      </c>
      <c r="E15731" s="113" t="s">
        <v>203</v>
      </c>
      <c r="F15731" s="113" t="s">
        <v>200</v>
      </c>
      <c r="G15731" s="113">
        <v>3.3163870784338099E-2</v>
      </c>
    </row>
    <row r="15732" spans="1:7" x14ac:dyDescent="0.25">
      <c r="A15732" s="108" t="str">
        <f t="shared" si="245"/>
        <v>LI_2006_NATIONAL TOTAL_Pb</v>
      </c>
      <c r="B15732" s="113" t="s">
        <v>159</v>
      </c>
      <c r="C15732" s="113">
        <v>2006</v>
      </c>
      <c r="D15732" s="113" t="s">
        <v>122</v>
      </c>
      <c r="E15732" s="113" t="s">
        <v>125</v>
      </c>
      <c r="F15732" s="113" t="s">
        <v>200</v>
      </c>
      <c r="G15732" s="150">
        <v>6.5011231344670097E-5</v>
      </c>
    </row>
    <row r="15733" spans="1:7" x14ac:dyDescent="0.25">
      <c r="A15733" s="108" t="str">
        <f t="shared" si="245"/>
        <v>LI_2006_NATIONAL TOTAL_Cd</v>
      </c>
      <c r="B15733" s="113" t="s">
        <v>159</v>
      </c>
      <c r="C15733" s="113">
        <v>2006</v>
      </c>
      <c r="D15733" s="113" t="s">
        <v>122</v>
      </c>
      <c r="E15733" s="113" t="s">
        <v>126</v>
      </c>
      <c r="F15733" s="113" t="s">
        <v>200</v>
      </c>
      <c r="G15733" s="150">
        <v>3.0636181886986799E-6</v>
      </c>
    </row>
    <row r="15734" spans="1:7" x14ac:dyDescent="0.25">
      <c r="A15734" s="108" t="str">
        <f t="shared" si="245"/>
        <v>LI_2006_NATIONAL TOTAL_Hg</v>
      </c>
      <c r="B15734" s="113" t="s">
        <v>159</v>
      </c>
      <c r="C15734" s="113">
        <v>2006</v>
      </c>
      <c r="D15734" s="113" t="s">
        <v>122</v>
      </c>
      <c r="E15734" s="113" t="s">
        <v>127</v>
      </c>
      <c r="F15734" s="113" t="s">
        <v>200</v>
      </c>
      <c r="G15734" s="150">
        <v>6.4886706318378095E-7</v>
      </c>
    </row>
    <row r="15735" spans="1:7" x14ac:dyDescent="0.25">
      <c r="A15735" s="108" t="str">
        <f t="shared" si="245"/>
        <v>LI_2006_NATIONAL TOTAL_DIOX</v>
      </c>
      <c r="B15735" s="113" t="s">
        <v>159</v>
      </c>
      <c r="C15735" s="113">
        <v>2006</v>
      </c>
      <c r="D15735" s="113" t="s">
        <v>122</v>
      </c>
      <c r="E15735" s="113" t="s">
        <v>128</v>
      </c>
      <c r="F15735" s="113" t="s">
        <v>200</v>
      </c>
      <c r="G15735" s="150">
        <v>8.3698978696258999E-11</v>
      </c>
    </row>
    <row r="15736" spans="1:7" x14ac:dyDescent="0.25">
      <c r="A15736" s="108" t="str">
        <f t="shared" si="245"/>
        <v>LI_2006_NATIONAL TOTAL_PAH</v>
      </c>
      <c r="B15736" s="113" t="s">
        <v>159</v>
      </c>
      <c r="C15736" s="113">
        <v>2006</v>
      </c>
      <c r="D15736" s="113" t="s">
        <v>122</v>
      </c>
      <c r="E15736" s="113" t="s">
        <v>129</v>
      </c>
      <c r="F15736" s="113" t="s">
        <v>200</v>
      </c>
      <c r="G15736" s="150">
        <v>1.8157075490740001E-5</v>
      </c>
    </row>
    <row r="15737" spans="1:7" x14ac:dyDescent="0.25">
      <c r="A15737" s="108" t="str">
        <f t="shared" si="245"/>
        <v>LI_2006_NATIONAL TOTAL_HCB</v>
      </c>
      <c r="B15737" s="113" t="s">
        <v>159</v>
      </c>
      <c r="C15737" s="113">
        <v>2006</v>
      </c>
      <c r="D15737" s="113" t="s">
        <v>122</v>
      </c>
      <c r="E15737" s="113" t="s">
        <v>130</v>
      </c>
      <c r="F15737" s="113" t="s">
        <v>200</v>
      </c>
      <c r="G15737" s="150">
        <v>6.3222688306000005E-10</v>
      </c>
    </row>
    <row r="15738" spans="1:7" x14ac:dyDescent="0.25">
      <c r="A15738" s="108" t="str">
        <f t="shared" si="245"/>
        <v>LI_2006_1A3(FS)_NOx</v>
      </c>
      <c r="B15738" s="113" t="s">
        <v>159</v>
      </c>
      <c r="C15738" s="113">
        <v>2006</v>
      </c>
      <c r="D15738" s="113" t="s">
        <v>132</v>
      </c>
      <c r="E15738" s="113" t="s">
        <v>199</v>
      </c>
      <c r="F15738" s="113" t="s">
        <v>200</v>
      </c>
      <c r="G15738" s="113">
        <v>0.314495457188182</v>
      </c>
    </row>
    <row r="15739" spans="1:7" x14ac:dyDescent="0.25">
      <c r="A15739" s="108" t="str">
        <f t="shared" si="245"/>
        <v>LI_2006_1A3(FS)_NMVOC</v>
      </c>
      <c r="B15739" s="113" t="s">
        <v>159</v>
      </c>
      <c r="C15739" s="113">
        <v>2006</v>
      </c>
      <c r="D15739" s="113" t="s">
        <v>132</v>
      </c>
      <c r="E15739" s="113" t="s">
        <v>123</v>
      </c>
      <c r="F15739" s="113" t="s">
        <v>200</v>
      </c>
      <c r="G15739" s="113">
        <v>0.13488727538103201</v>
      </c>
    </row>
    <row r="15740" spans="1:7" x14ac:dyDescent="0.25">
      <c r="A15740" s="108" t="str">
        <f t="shared" si="245"/>
        <v>LI_2006_1A3(FS)_SOx</v>
      </c>
      <c r="B15740" s="113" t="s">
        <v>159</v>
      </c>
      <c r="C15740" s="113">
        <v>2006</v>
      </c>
      <c r="D15740" s="113" t="s">
        <v>132</v>
      </c>
      <c r="E15740" s="113" t="s">
        <v>201</v>
      </c>
      <c r="F15740" s="113" t="s">
        <v>200</v>
      </c>
      <c r="G15740" s="113">
        <v>4.3809415899182398E-4</v>
      </c>
    </row>
    <row r="15741" spans="1:7" x14ac:dyDescent="0.25">
      <c r="A15741" s="108" t="str">
        <f t="shared" si="245"/>
        <v>LI_2006_1A3(FS)_NH3</v>
      </c>
      <c r="B15741" s="113" t="s">
        <v>159</v>
      </c>
      <c r="C15741" s="113">
        <v>2006</v>
      </c>
      <c r="D15741" s="113" t="s">
        <v>132</v>
      </c>
      <c r="E15741" s="113" t="s">
        <v>124</v>
      </c>
      <c r="F15741" s="113" t="s">
        <v>200</v>
      </c>
      <c r="G15741" s="113">
        <v>2.3267243391964801E-2</v>
      </c>
    </row>
    <row r="15742" spans="1:7" x14ac:dyDescent="0.25">
      <c r="A15742" s="108" t="str">
        <f t="shared" si="245"/>
        <v>LI_2006_1A3(FS)_PM2.5</v>
      </c>
      <c r="B15742" s="113" t="s">
        <v>159</v>
      </c>
      <c r="C15742" s="113">
        <v>2006</v>
      </c>
      <c r="D15742" s="113" t="s">
        <v>132</v>
      </c>
      <c r="E15742" s="113" t="s">
        <v>203</v>
      </c>
      <c r="F15742" s="113" t="s">
        <v>200</v>
      </c>
      <c r="G15742" s="113">
        <v>1.4787720421819099E-2</v>
      </c>
    </row>
    <row r="15743" spans="1:7" x14ac:dyDescent="0.25">
      <c r="A15743" s="108" t="str">
        <f t="shared" si="245"/>
        <v>LI_2006_3D_NOx</v>
      </c>
      <c r="B15743" s="113" t="s">
        <v>159</v>
      </c>
      <c r="C15743" s="113">
        <v>2006</v>
      </c>
      <c r="D15743" s="113" t="s">
        <v>206</v>
      </c>
      <c r="E15743" s="113" t="s">
        <v>199</v>
      </c>
      <c r="F15743" s="113" t="s">
        <v>200</v>
      </c>
      <c r="G15743" s="113">
        <v>3.4614291520707698E-3</v>
      </c>
    </row>
    <row r="15744" spans="1:7" x14ac:dyDescent="0.25">
      <c r="A15744" s="108" t="str">
        <f t="shared" si="245"/>
        <v>LI_2007_NATIONAL TOTAL_NOx</v>
      </c>
      <c r="B15744" s="113" t="s">
        <v>159</v>
      </c>
      <c r="C15744" s="113">
        <v>2007</v>
      </c>
      <c r="D15744" s="113" t="s">
        <v>122</v>
      </c>
      <c r="E15744" s="113" t="s">
        <v>199</v>
      </c>
      <c r="F15744" s="113" t="s">
        <v>200</v>
      </c>
      <c r="G15744" s="113">
        <v>0.47491705788348199</v>
      </c>
    </row>
    <row r="15745" spans="1:7" x14ac:dyDescent="0.25">
      <c r="A15745" s="108" t="str">
        <f t="shared" si="245"/>
        <v>LI_2007_NATIONAL TOTAL_NMVOC</v>
      </c>
      <c r="B15745" s="113" t="s">
        <v>159</v>
      </c>
      <c r="C15745" s="113">
        <v>2007</v>
      </c>
      <c r="D15745" s="113" t="s">
        <v>122</v>
      </c>
      <c r="E15745" s="113" t="s">
        <v>123</v>
      </c>
      <c r="F15745" s="113" t="s">
        <v>200</v>
      </c>
      <c r="G15745" s="113">
        <v>0.476806838883436</v>
      </c>
    </row>
    <row r="15746" spans="1:7" x14ac:dyDescent="0.25">
      <c r="A15746" s="108" t="str">
        <f t="shared" ref="A15746:A15809" si="246">CONCATENATE(B15746,"_",C15746,"_",D15746,"_",E15746)</f>
        <v>LI_2007_NATIONAL TOTAL_SOx</v>
      </c>
      <c r="B15746" s="113" t="s">
        <v>159</v>
      </c>
      <c r="C15746" s="113">
        <v>2007</v>
      </c>
      <c r="D15746" s="113" t="s">
        <v>122</v>
      </c>
      <c r="E15746" s="113" t="s">
        <v>201</v>
      </c>
      <c r="F15746" s="113" t="s">
        <v>200</v>
      </c>
      <c r="G15746" s="113">
        <v>2.0775422195130702E-2</v>
      </c>
    </row>
    <row r="15747" spans="1:7" x14ac:dyDescent="0.25">
      <c r="A15747" s="108" t="str">
        <f t="shared" si="246"/>
        <v>LI_2007_NATIONAL TOTAL_NH3</v>
      </c>
      <c r="B15747" s="113" t="s">
        <v>159</v>
      </c>
      <c r="C15747" s="113">
        <v>2007</v>
      </c>
      <c r="D15747" s="113" t="s">
        <v>122</v>
      </c>
      <c r="E15747" s="113" t="s">
        <v>124</v>
      </c>
      <c r="F15747" s="113" t="s">
        <v>200</v>
      </c>
      <c r="G15747" s="113">
        <v>0.12435950576408</v>
      </c>
    </row>
    <row r="15748" spans="1:7" x14ac:dyDescent="0.25">
      <c r="A15748" s="108" t="str">
        <f t="shared" si="246"/>
        <v>LI_2007_NATIONAL TOTAL_PM2.5</v>
      </c>
      <c r="B15748" s="113" t="s">
        <v>159</v>
      </c>
      <c r="C15748" s="113">
        <v>2007</v>
      </c>
      <c r="D15748" s="113" t="s">
        <v>122</v>
      </c>
      <c r="E15748" s="113" t="s">
        <v>203</v>
      </c>
      <c r="F15748" s="113" t="s">
        <v>200</v>
      </c>
      <c r="G15748" s="113">
        <v>3.5988482184700001E-2</v>
      </c>
    </row>
    <row r="15749" spans="1:7" x14ac:dyDescent="0.25">
      <c r="A15749" s="108" t="str">
        <f t="shared" si="246"/>
        <v>LI_2007_NATIONAL TOTAL_Pb</v>
      </c>
      <c r="B15749" s="113" t="s">
        <v>159</v>
      </c>
      <c r="C15749" s="113">
        <v>2007</v>
      </c>
      <c r="D15749" s="113" t="s">
        <v>122</v>
      </c>
      <c r="E15749" s="113" t="s">
        <v>125</v>
      </c>
      <c r="F15749" s="113" t="s">
        <v>200</v>
      </c>
      <c r="G15749" s="150">
        <v>6.8275793195668306E-5</v>
      </c>
    </row>
    <row r="15750" spans="1:7" x14ac:dyDescent="0.25">
      <c r="A15750" s="108" t="str">
        <f t="shared" si="246"/>
        <v>LI_2007_NATIONAL TOTAL_Cd</v>
      </c>
      <c r="B15750" s="113" t="s">
        <v>159</v>
      </c>
      <c r="C15750" s="113">
        <v>2007</v>
      </c>
      <c r="D15750" s="113" t="s">
        <v>122</v>
      </c>
      <c r="E15750" s="113" t="s">
        <v>126</v>
      </c>
      <c r="F15750" s="113" t="s">
        <v>200</v>
      </c>
      <c r="G15750" s="150">
        <v>3.58334278911999E-6</v>
      </c>
    </row>
    <row r="15751" spans="1:7" x14ac:dyDescent="0.25">
      <c r="A15751" s="108" t="str">
        <f t="shared" si="246"/>
        <v>LI_2007_NATIONAL TOTAL_Hg</v>
      </c>
      <c r="B15751" s="113" t="s">
        <v>159</v>
      </c>
      <c r="C15751" s="113">
        <v>2007</v>
      </c>
      <c r="D15751" s="113" t="s">
        <v>122</v>
      </c>
      <c r="E15751" s="113" t="s">
        <v>127</v>
      </c>
      <c r="F15751" s="113" t="s">
        <v>200</v>
      </c>
      <c r="G15751" s="150">
        <v>6.4943162661750505E-7</v>
      </c>
    </row>
    <row r="15752" spans="1:7" x14ac:dyDescent="0.25">
      <c r="A15752" s="108" t="str">
        <f t="shared" si="246"/>
        <v>LI_2007_NATIONAL TOTAL_DIOX</v>
      </c>
      <c r="B15752" s="113" t="s">
        <v>159</v>
      </c>
      <c r="C15752" s="113">
        <v>2007</v>
      </c>
      <c r="D15752" s="113" t="s">
        <v>122</v>
      </c>
      <c r="E15752" s="113" t="s">
        <v>128</v>
      </c>
      <c r="F15752" s="113" t="s">
        <v>200</v>
      </c>
      <c r="G15752" s="150">
        <v>9.6480535871702502E-11</v>
      </c>
    </row>
    <row r="15753" spans="1:7" x14ac:dyDescent="0.25">
      <c r="A15753" s="108" t="str">
        <f t="shared" si="246"/>
        <v>LI_2007_NATIONAL TOTAL_PAH</v>
      </c>
      <c r="B15753" s="113" t="s">
        <v>159</v>
      </c>
      <c r="C15753" s="113">
        <v>2007</v>
      </c>
      <c r="D15753" s="113" t="s">
        <v>122</v>
      </c>
      <c r="E15753" s="113" t="s">
        <v>129</v>
      </c>
      <c r="F15753" s="113" t="s">
        <v>200</v>
      </c>
      <c r="G15753" s="150">
        <v>2.1727187577274799E-5</v>
      </c>
    </row>
    <row r="15754" spans="1:7" x14ac:dyDescent="0.25">
      <c r="A15754" s="108" t="str">
        <f t="shared" si="246"/>
        <v>LI_2007_NATIONAL TOTAL_HCB</v>
      </c>
      <c r="B15754" s="113" t="s">
        <v>159</v>
      </c>
      <c r="C15754" s="113">
        <v>2007</v>
      </c>
      <c r="D15754" s="113" t="s">
        <v>122</v>
      </c>
      <c r="E15754" s="113" t="s">
        <v>130</v>
      </c>
      <c r="F15754" s="113" t="s">
        <v>200</v>
      </c>
      <c r="G15754" s="150">
        <v>6.5745787548500005E-10</v>
      </c>
    </row>
    <row r="15755" spans="1:7" x14ac:dyDescent="0.25">
      <c r="A15755" s="108" t="str">
        <f t="shared" si="246"/>
        <v>LI_2007_1A3(FS)_NOx</v>
      </c>
      <c r="B15755" s="113" t="s">
        <v>159</v>
      </c>
      <c r="C15755" s="113">
        <v>2007</v>
      </c>
      <c r="D15755" s="113" t="s">
        <v>132</v>
      </c>
      <c r="E15755" s="113" t="s">
        <v>199</v>
      </c>
      <c r="F15755" s="113" t="s">
        <v>200</v>
      </c>
      <c r="G15755" s="113">
        <v>0.34115389619314102</v>
      </c>
    </row>
    <row r="15756" spans="1:7" x14ac:dyDescent="0.25">
      <c r="A15756" s="108" t="str">
        <f t="shared" si="246"/>
        <v>LI_2007_1A3(FS)_NMVOC</v>
      </c>
      <c r="B15756" s="113" t="s">
        <v>159</v>
      </c>
      <c r="C15756" s="113">
        <v>2007</v>
      </c>
      <c r="D15756" s="113" t="s">
        <v>132</v>
      </c>
      <c r="E15756" s="113" t="s">
        <v>123</v>
      </c>
      <c r="F15756" s="113" t="s">
        <v>200</v>
      </c>
      <c r="G15756" s="113">
        <v>0.132162823608794</v>
      </c>
    </row>
    <row r="15757" spans="1:7" x14ac:dyDescent="0.25">
      <c r="A15757" s="108" t="str">
        <f t="shared" si="246"/>
        <v>LI_2007_1A3(FS)_SOx</v>
      </c>
      <c r="B15757" s="113" t="s">
        <v>159</v>
      </c>
      <c r="C15757" s="113">
        <v>2007</v>
      </c>
      <c r="D15757" s="113" t="s">
        <v>132</v>
      </c>
      <c r="E15757" s="113" t="s">
        <v>201</v>
      </c>
      <c r="F15757" s="113" t="s">
        <v>200</v>
      </c>
      <c r="G15757" s="113">
        <v>4.6033388870301E-4</v>
      </c>
    </row>
    <row r="15758" spans="1:7" x14ac:dyDescent="0.25">
      <c r="A15758" s="108" t="str">
        <f t="shared" si="246"/>
        <v>LI_2007_1A3(FS)_NH3</v>
      </c>
      <c r="B15758" s="113" t="s">
        <v>159</v>
      </c>
      <c r="C15758" s="113">
        <v>2007</v>
      </c>
      <c r="D15758" s="113" t="s">
        <v>132</v>
      </c>
      <c r="E15758" s="113" t="s">
        <v>124</v>
      </c>
      <c r="F15758" s="113" t="s">
        <v>200</v>
      </c>
      <c r="G15758" s="113">
        <v>2.2290825104886801E-2</v>
      </c>
    </row>
    <row r="15759" spans="1:7" x14ac:dyDescent="0.25">
      <c r="A15759" s="108" t="str">
        <f t="shared" si="246"/>
        <v>LI_2007_1A3(FS)_PM2.5</v>
      </c>
      <c r="B15759" s="113" t="s">
        <v>159</v>
      </c>
      <c r="C15759" s="113">
        <v>2007</v>
      </c>
      <c r="D15759" s="113" t="s">
        <v>132</v>
      </c>
      <c r="E15759" s="113" t="s">
        <v>203</v>
      </c>
      <c r="F15759" s="113" t="s">
        <v>200</v>
      </c>
      <c r="G15759" s="113">
        <v>1.5532384576986099E-2</v>
      </c>
    </row>
    <row r="15760" spans="1:7" x14ac:dyDescent="0.25">
      <c r="A15760" s="108" t="str">
        <f t="shared" si="246"/>
        <v>LI_2007_3D_NOx</v>
      </c>
      <c r="B15760" s="113" t="s">
        <v>159</v>
      </c>
      <c r="C15760" s="113">
        <v>2007</v>
      </c>
      <c r="D15760" s="113" t="s">
        <v>206</v>
      </c>
      <c r="E15760" s="113" t="s">
        <v>199</v>
      </c>
      <c r="F15760" s="113" t="s">
        <v>200</v>
      </c>
      <c r="G15760" s="113">
        <v>3.4260816212620402E-3</v>
      </c>
    </row>
    <row r="15761" spans="1:7" x14ac:dyDescent="0.25">
      <c r="A15761" s="108" t="str">
        <f t="shared" si="246"/>
        <v>LI_2008_NATIONAL TOTAL_NOx</v>
      </c>
      <c r="B15761" s="113" t="s">
        <v>159</v>
      </c>
      <c r="C15761" s="113">
        <v>2008</v>
      </c>
      <c r="D15761" s="113" t="s">
        <v>122</v>
      </c>
      <c r="E15761" s="113" t="s">
        <v>199</v>
      </c>
      <c r="F15761" s="113" t="s">
        <v>200</v>
      </c>
      <c r="G15761" s="113">
        <v>0.48778634155520201</v>
      </c>
    </row>
    <row r="15762" spans="1:7" x14ac:dyDescent="0.25">
      <c r="A15762" s="108" t="str">
        <f t="shared" si="246"/>
        <v>LI_2008_NATIONAL TOTAL_NMVOC</v>
      </c>
      <c r="B15762" s="113" t="s">
        <v>159</v>
      </c>
      <c r="C15762" s="113">
        <v>2008</v>
      </c>
      <c r="D15762" s="113" t="s">
        <v>122</v>
      </c>
      <c r="E15762" s="113" t="s">
        <v>123</v>
      </c>
      <c r="F15762" s="113" t="s">
        <v>200</v>
      </c>
      <c r="G15762" s="113">
        <v>0.46947125401372303</v>
      </c>
    </row>
    <row r="15763" spans="1:7" x14ac:dyDescent="0.25">
      <c r="A15763" s="108" t="str">
        <f t="shared" si="246"/>
        <v>LI_2008_NATIONAL TOTAL_SOx</v>
      </c>
      <c r="B15763" s="113" t="s">
        <v>159</v>
      </c>
      <c r="C15763" s="113">
        <v>2008</v>
      </c>
      <c r="D15763" s="113" t="s">
        <v>122</v>
      </c>
      <c r="E15763" s="113" t="s">
        <v>201</v>
      </c>
      <c r="F15763" s="113" t="s">
        <v>200</v>
      </c>
      <c r="G15763" s="113">
        <v>2.4580421978930098E-2</v>
      </c>
    </row>
    <row r="15764" spans="1:7" x14ac:dyDescent="0.25">
      <c r="A15764" s="108" t="str">
        <f t="shared" si="246"/>
        <v>LI_2008_NATIONAL TOTAL_NH3</v>
      </c>
      <c r="B15764" s="113" t="s">
        <v>159</v>
      </c>
      <c r="C15764" s="113">
        <v>2008</v>
      </c>
      <c r="D15764" s="113" t="s">
        <v>122</v>
      </c>
      <c r="E15764" s="113" t="s">
        <v>124</v>
      </c>
      <c r="F15764" s="113" t="s">
        <v>200</v>
      </c>
      <c r="G15764" s="113">
        <v>0.12590226497035201</v>
      </c>
    </row>
    <row r="15765" spans="1:7" x14ac:dyDescent="0.25">
      <c r="A15765" s="108" t="str">
        <f t="shared" si="246"/>
        <v>LI_2008_NATIONAL TOTAL_PM2.5</v>
      </c>
      <c r="B15765" s="113" t="s">
        <v>159</v>
      </c>
      <c r="C15765" s="113">
        <v>2008</v>
      </c>
      <c r="D15765" s="113" t="s">
        <v>122</v>
      </c>
      <c r="E15765" s="113" t="s">
        <v>203</v>
      </c>
      <c r="F15765" s="113" t="s">
        <v>200</v>
      </c>
      <c r="G15765" s="113">
        <v>3.5457645723795603E-2</v>
      </c>
    </row>
    <row r="15766" spans="1:7" x14ac:dyDescent="0.25">
      <c r="A15766" s="108" t="str">
        <f t="shared" si="246"/>
        <v>LI_2008_NATIONAL TOTAL_Pb</v>
      </c>
      <c r="B15766" s="113" t="s">
        <v>159</v>
      </c>
      <c r="C15766" s="113">
        <v>2008</v>
      </c>
      <c r="D15766" s="113" t="s">
        <v>122</v>
      </c>
      <c r="E15766" s="113" t="s">
        <v>125</v>
      </c>
      <c r="F15766" s="113" t="s">
        <v>200</v>
      </c>
      <c r="G15766" s="150">
        <v>6.5235660943433699E-5</v>
      </c>
    </row>
    <row r="15767" spans="1:7" x14ac:dyDescent="0.25">
      <c r="A15767" s="108" t="str">
        <f t="shared" si="246"/>
        <v>LI_2008_NATIONAL TOTAL_Cd</v>
      </c>
      <c r="B15767" s="113" t="s">
        <v>159</v>
      </c>
      <c r="C15767" s="113">
        <v>2008</v>
      </c>
      <c r="D15767" s="113" t="s">
        <v>122</v>
      </c>
      <c r="E15767" s="113" t="s">
        <v>126</v>
      </c>
      <c r="F15767" s="113" t="s">
        <v>200</v>
      </c>
      <c r="G15767" s="150">
        <v>3.5909891639824898E-6</v>
      </c>
    </row>
    <row r="15768" spans="1:7" x14ac:dyDescent="0.25">
      <c r="A15768" s="108" t="str">
        <f t="shared" si="246"/>
        <v>LI_2008_NATIONAL TOTAL_Hg</v>
      </c>
      <c r="B15768" s="113" t="s">
        <v>159</v>
      </c>
      <c r="C15768" s="113">
        <v>2008</v>
      </c>
      <c r="D15768" s="113" t="s">
        <v>122</v>
      </c>
      <c r="E15768" s="113" t="s">
        <v>127</v>
      </c>
      <c r="F15768" s="113" t="s">
        <v>200</v>
      </c>
      <c r="G15768" s="150">
        <v>6.4656290064329196E-7</v>
      </c>
    </row>
    <row r="15769" spans="1:7" x14ac:dyDescent="0.25">
      <c r="A15769" s="108" t="str">
        <f t="shared" si="246"/>
        <v>LI_2008_NATIONAL TOTAL_DIOX</v>
      </c>
      <c r="B15769" s="113" t="s">
        <v>159</v>
      </c>
      <c r="C15769" s="113">
        <v>2008</v>
      </c>
      <c r="D15769" s="113" t="s">
        <v>122</v>
      </c>
      <c r="E15769" s="113" t="s">
        <v>128</v>
      </c>
      <c r="F15769" s="113" t="s">
        <v>200</v>
      </c>
      <c r="G15769" s="150">
        <v>9.1969861145028902E-11</v>
      </c>
    </row>
    <row r="15770" spans="1:7" x14ac:dyDescent="0.25">
      <c r="A15770" s="108" t="str">
        <f t="shared" si="246"/>
        <v>LI_2008_NATIONAL TOTAL_PAH</v>
      </c>
      <c r="B15770" s="113" t="s">
        <v>159</v>
      </c>
      <c r="C15770" s="113">
        <v>2008</v>
      </c>
      <c r="D15770" s="113" t="s">
        <v>122</v>
      </c>
      <c r="E15770" s="113" t="s">
        <v>129</v>
      </c>
      <c r="F15770" s="113" t="s">
        <v>200</v>
      </c>
      <c r="G15770" s="150">
        <v>1.9985965574122702E-5</v>
      </c>
    </row>
    <row r="15771" spans="1:7" x14ac:dyDescent="0.25">
      <c r="A15771" s="108" t="str">
        <f t="shared" si="246"/>
        <v>LI_2008_NATIONAL TOTAL_HCB</v>
      </c>
      <c r="B15771" s="113" t="s">
        <v>159</v>
      </c>
      <c r="C15771" s="113">
        <v>2008</v>
      </c>
      <c r="D15771" s="113" t="s">
        <v>122</v>
      </c>
      <c r="E15771" s="113" t="s">
        <v>130</v>
      </c>
      <c r="F15771" s="113" t="s">
        <v>200</v>
      </c>
      <c r="G15771" s="150">
        <v>6.7974435099999996E-10</v>
      </c>
    </row>
    <row r="15772" spans="1:7" x14ac:dyDescent="0.25">
      <c r="A15772" s="108" t="str">
        <f t="shared" si="246"/>
        <v>LI_2008_1A3(FS)_NOx</v>
      </c>
      <c r="B15772" s="113" t="s">
        <v>159</v>
      </c>
      <c r="C15772" s="113">
        <v>2008</v>
      </c>
      <c r="D15772" s="113" t="s">
        <v>132</v>
      </c>
      <c r="E15772" s="113" t="s">
        <v>199</v>
      </c>
      <c r="F15772" s="113" t="s">
        <v>200</v>
      </c>
      <c r="G15772" s="113">
        <v>0.35128731689183901</v>
      </c>
    </row>
    <row r="15773" spans="1:7" x14ac:dyDescent="0.25">
      <c r="A15773" s="108" t="str">
        <f t="shared" si="246"/>
        <v>LI_2008_1A3(FS)_NMVOC</v>
      </c>
      <c r="B15773" s="113" t="s">
        <v>159</v>
      </c>
      <c r="C15773" s="113">
        <v>2008</v>
      </c>
      <c r="D15773" s="113" t="s">
        <v>132</v>
      </c>
      <c r="E15773" s="113" t="s">
        <v>123</v>
      </c>
      <c r="F15773" s="113" t="s">
        <v>200</v>
      </c>
      <c r="G15773" s="113">
        <v>0.12552185340816099</v>
      </c>
    </row>
    <row r="15774" spans="1:7" x14ac:dyDescent="0.25">
      <c r="A15774" s="108" t="str">
        <f t="shared" si="246"/>
        <v>LI_2008_1A3(FS)_SOx</v>
      </c>
      <c r="B15774" s="113" t="s">
        <v>159</v>
      </c>
      <c r="C15774" s="113">
        <v>2008</v>
      </c>
      <c r="D15774" s="113" t="s">
        <v>132</v>
      </c>
      <c r="E15774" s="113" t="s">
        <v>201</v>
      </c>
      <c r="F15774" s="113" t="s">
        <v>200</v>
      </c>
      <c r="G15774" s="113">
        <v>4.8609963999216401E-4</v>
      </c>
    </row>
    <row r="15775" spans="1:7" x14ac:dyDescent="0.25">
      <c r="A15775" s="108" t="str">
        <f t="shared" si="246"/>
        <v>LI_2008_1A3(FS)_NH3</v>
      </c>
      <c r="B15775" s="113" t="s">
        <v>159</v>
      </c>
      <c r="C15775" s="113">
        <v>2008</v>
      </c>
      <c r="D15775" s="113" t="s">
        <v>132</v>
      </c>
      <c r="E15775" s="113" t="s">
        <v>124</v>
      </c>
      <c r="F15775" s="113" t="s">
        <v>200</v>
      </c>
      <c r="G15775" s="113">
        <v>2.0948159667883898E-2</v>
      </c>
    </row>
    <row r="15776" spans="1:7" x14ac:dyDescent="0.25">
      <c r="A15776" s="108" t="str">
        <f t="shared" si="246"/>
        <v>LI_2008_1A3(FS)_PM2.5</v>
      </c>
      <c r="B15776" s="113" t="s">
        <v>159</v>
      </c>
      <c r="C15776" s="113">
        <v>2008</v>
      </c>
      <c r="D15776" s="113" t="s">
        <v>132</v>
      </c>
      <c r="E15776" s="113" t="s">
        <v>203</v>
      </c>
      <c r="F15776" s="113" t="s">
        <v>200</v>
      </c>
      <c r="G15776" s="113">
        <v>1.5614072144803299E-2</v>
      </c>
    </row>
    <row r="15777" spans="1:7" x14ac:dyDescent="0.25">
      <c r="A15777" s="108" t="str">
        <f t="shared" si="246"/>
        <v>LI_2008_3D_NOx</v>
      </c>
      <c r="B15777" s="113" t="s">
        <v>159</v>
      </c>
      <c r="C15777" s="113">
        <v>2008</v>
      </c>
      <c r="D15777" s="113" t="s">
        <v>206</v>
      </c>
      <c r="E15777" s="113" t="s">
        <v>199</v>
      </c>
      <c r="F15777" s="113" t="s">
        <v>200</v>
      </c>
      <c r="G15777" s="113">
        <v>3.6041162297081302E-3</v>
      </c>
    </row>
    <row r="15778" spans="1:7" x14ac:dyDescent="0.25">
      <c r="A15778" s="108" t="str">
        <f t="shared" si="246"/>
        <v>LI_2009_NATIONAL TOTAL_NOx</v>
      </c>
      <c r="B15778" s="113" t="s">
        <v>159</v>
      </c>
      <c r="C15778" s="113">
        <v>2009</v>
      </c>
      <c r="D15778" s="113" t="s">
        <v>122</v>
      </c>
      <c r="E15778" s="113" t="s">
        <v>199</v>
      </c>
      <c r="F15778" s="113" t="s">
        <v>200</v>
      </c>
      <c r="G15778" s="113">
        <v>0.44818659418614998</v>
      </c>
    </row>
    <row r="15779" spans="1:7" x14ac:dyDescent="0.25">
      <c r="A15779" s="108" t="str">
        <f t="shared" si="246"/>
        <v>LI_2009_NATIONAL TOTAL_NMVOC</v>
      </c>
      <c r="B15779" s="113" t="s">
        <v>159</v>
      </c>
      <c r="C15779" s="113">
        <v>2009</v>
      </c>
      <c r="D15779" s="113" t="s">
        <v>122</v>
      </c>
      <c r="E15779" s="113" t="s">
        <v>123</v>
      </c>
      <c r="F15779" s="113" t="s">
        <v>200</v>
      </c>
      <c r="G15779" s="113">
        <v>0.45160899995515202</v>
      </c>
    </row>
    <row r="15780" spans="1:7" x14ac:dyDescent="0.25">
      <c r="A15780" s="108" t="str">
        <f t="shared" si="246"/>
        <v>LI_2009_NATIONAL TOTAL_SOx</v>
      </c>
      <c r="B15780" s="113" t="s">
        <v>159</v>
      </c>
      <c r="C15780" s="113">
        <v>2009</v>
      </c>
      <c r="D15780" s="113" t="s">
        <v>122</v>
      </c>
      <c r="E15780" s="113" t="s">
        <v>201</v>
      </c>
      <c r="F15780" s="113" t="s">
        <v>200</v>
      </c>
      <c r="G15780" s="113">
        <v>2.6016806277399301E-2</v>
      </c>
    </row>
    <row r="15781" spans="1:7" x14ac:dyDescent="0.25">
      <c r="A15781" s="108" t="str">
        <f t="shared" si="246"/>
        <v>LI_2009_NATIONAL TOTAL_NH3</v>
      </c>
      <c r="B15781" s="113" t="s">
        <v>159</v>
      </c>
      <c r="C15781" s="113">
        <v>2009</v>
      </c>
      <c r="D15781" s="113" t="s">
        <v>122</v>
      </c>
      <c r="E15781" s="113" t="s">
        <v>124</v>
      </c>
      <c r="F15781" s="113" t="s">
        <v>200</v>
      </c>
      <c r="G15781" s="113">
        <v>0.122193532637088</v>
      </c>
    </row>
    <row r="15782" spans="1:7" x14ac:dyDescent="0.25">
      <c r="A15782" s="108" t="str">
        <f t="shared" si="246"/>
        <v>LI_2009_NATIONAL TOTAL_PM2.5</v>
      </c>
      <c r="B15782" s="113" t="s">
        <v>159</v>
      </c>
      <c r="C15782" s="113">
        <v>2009</v>
      </c>
      <c r="D15782" s="113" t="s">
        <v>122</v>
      </c>
      <c r="E15782" s="113" t="s">
        <v>203</v>
      </c>
      <c r="F15782" s="113" t="s">
        <v>200</v>
      </c>
      <c r="G15782" s="113">
        <v>3.5233236587415E-2</v>
      </c>
    </row>
    <row r="15783" spans="1:7" x14ac:dyDescent="0.25">
      <c r="A15783" s="108" t="str">
        <f t="shared" si="246"/>
        <v>LI_2009_NATIONAL TOTAL_Pb</v>
      </c>
      <c r="B15783" s="113" t="s">
        <v>159</v>
      </c>
      <c r="C15783" s="113">
        <v>2009</v>
      </c>
      <c r="D15783" s="113" t="s">
        <v>122</v>
      </c>
      <c r="E15783" s="113" t="s">
        <v>125</v>
      </c>
      <c r="F15783" s="113" t="s">
        <v>200</v>
      </c>
      <c r="G15783" s="150">
        <v>6.1711725255646804E-5</v>
      </c>
    </row>
    <row r="15784" spans="1:7" x14ac:dyDescent="0.25">
      <c r="A15784" s="108" t="str">
        <f t="shared" si="246"/>
        <v>LI_2009_NATIONAL TOTAL_Cd</v>
      </c>
      <c r="B15784" s="113" t="s">
        <v>159</v>
      </c>
      <c r="C15784" s="113">
        <v>2009</v>
      </c>
      <c r="D15784" s="113" t="s">
        <v>122</v>
      </c>
      <c r="E15784" s="113" t="s">
        <v>126</v>
      </c>
      <c r="F15784" s="113" t="s">
        <v>200</v>
      </c>
      <c r="G15784" s="150">
        <v>3.9534172272515798E-6</v>
      </c>
    </row>
    <row r="15785" spans="1:7" x14ac:dyDescent="0.25">
      <c r="A15785" s="108" t="str">
        <f t="shared" si="246"/>
        <v>LI_2009_NATIONAL TOTAL_Hg</v>
      </c>
      <c r="B15785" s="113" t="s">
        <v>159</v>
      </c>
      <c r="C15785" s="113">
        <v>2009</v>
      </c>
      <c r="D15785" s="113" t="s">
        <v>122</v>
      </c>
      <c r="E15785" s="113" t="s">
        <v>127</v>
      </c>
      <c r="F15785" s="113" t="s">
        <v>200</v>
      </c>
      <c r="G15785" s="150">
        <v>6.37108728353617E-7</v>
      </c>
    </row>
    <row r="15786" spans="1:7" x14ac:dyDescent="0.25">
      <c r="A15786" s="108" t="str">
        <f t="shared" si="246"/>
        <v>LI_2009_NATIONAL TOTAL_DIOX</v>
      </c>
      <c r="B15786" s="113" t="s">
        <v>159</v>
      </c>
      <c r="C15786" s="113">
        <v>2009</v>
      </c>
      <c r="D15786" s="113" t="s">
        <v>122</v>
      </c>
      <c r="E15786" s="113" t="s">
        <v>128</v>
      </c>
      <c r="F15786" s="113" t="s">
        <v>200</v>
      </c>
      <c r="G15786" s="150">
        <v>9.6396382960908295E-11</v>
      </c>
    </row>
    <row r="15787" spans="1:7" x14ac:dyDescent="0.25">
      <c r="A15787" s="108" t="str">
        <f t="shared" si="246"/>
        <v>LI_2009_NATIONAL TOTAL_PAH</v>
      </c>
      <c r="B15787" s="113" t="s">
        <v>159</v>
      </c>
      <c r="C15787" s="113">
        <v>2009</v>
      </c>
      <c r="D15787" s="113" t="s">
        <v>122</v>
      </c>
      <c r="E15787" s="113" t="s">
        <v>129</v>
      </c>
      <c r="F15787" s="113" t="s">
        <v>200</v>
      </c>
      <c r="G15787" s="150">
        <v>2.1477865920929901E-5</v>
      </c>
    </row>
    <row r="15788" spans="1:7" x14ac:dyDescent="0.25">
      <c r="A15788" s="108" t="str">
        <f t="shared" si="246"/>
        <v>LI_2009_NATIONAL TOTAL_HCB</v>
      </c>
      <c r="B15788" s="113" t="s">
        <v>159</v>
      </c>
      <c r="C15788" s="113">
        <v>2009</v>
      </c>
      <c r="D15788" s="113" t="s">
        <v>122</v>
      </c>
      <c r="E15788" s="113" t="s">
        <v>130</v>
      </c>
      <c r="F15788" s="113" t="s">
        <v>200</v>
      </c>
      <c r="G15788" s="150">
        <v>7.9180783760000005E-10</v>
      </c>
    </row>
    <row r="15789" spans="1:7" x14ac:dyDescent="0.25">
      <c r="A15789" s="108" t="str">
        <f t="shared" si="246"/>
        <v>LI_2009_1A3(FS)_NOx</v>
      </c>
      <c r="B15789" s="113" t="s">
        <v>159</v>
      </c>
      <c r="C15789" s="113">
        <v>2009</v>
      </c>
      <c r="D15789" s="113" t="s">
        <v>132</v>
      </c>
      <c r="E15789" s="113" t="s">
        <v>199</v>
      </c>
      <c r="F15789" s="113" t="s">
        <v>200</v>
      </c>
      <c r="G15789" s="113">
        <v>0.316374886549667</v>
      </c>
    </row>
    <row r="15790" spans="1:7" x14ac:dyDescent="0.25">
      <c r="A15790" s="108" t="str">
        <f t="shared" si="246"/>
        <v>LI_2009_1A3(FS)_NMVOC</v>
      </c>
      <c r="B15790" s="113" t="s">
        <v>159</v>
      </c>
      <c r="C15790" s="113">
        <v>2009</v>
      </c>
      <c r="D15790" s="113" t="s">
        <v>132</v>
      </c>
      <c r="E15790" s="113" t="s">
        <v>123</v>
      </c>
      <c r="F15790" s="113" t="s">
        <v>200</v>
      </c>
      <c r="G15790" s="113">
        <v>0.11029972448497399</v>
      </c>
    </row>
    <row r="15791" spans="1:7" x14ac:dyDescent="0.25">
      <c r="A15791" s="108" t="str">
        <f t="shared" si="246"/>
        <v>LI_2009_1A3(FS)_SOx</v>
      </c>
      <c r="B15791" s="113" t="s">
        <v>159</v>
      </c>
      <c r="C15791" s="113">
        <v>2009</v>
      </c>
      <c r="D15791" s="113" t="s">
        <v>132</v>
      </c>
      <c r="E15791" s="113" t="s">
        <v>201</v>
      </c>
      <c r="F15791" s="113" t="s">
        <v>200</v>
      </c>
      <c r="G15791" s="113">
        <v>4.5121601412136E-4</v>
      </c>
    </row>
    <row r="15792" spans="1:7" x14ac:dyDescent="0.25">
      <c r="A15792" s="108" t="str">
        <f t="shared" si="246"/>
        <v>LI_2009_1A3(FS)_NH3</v>
      </c>
      <c r="B15792" s="113" t="s">
        <v>159</v>
      </c>
      <c r="C15792" s="113">
        <v>2009</v>
      </c>
      <c r="D15792" s="113" t="s">
        <v>132</v>
      </c>
      <c r="E15792" s="113" t="s">
        <v>124</v>
      </c>
      <c r="F15792" s="113" t="s">
        <v>200</v>
      </c>
      <c r="G15792" s="113">
        <v>1.7893834433346599E-2</v>
      </c>
    </row>
    <row r="15793" spans="1:7" x14ac:dyDescent="0.25">
      <c r="A15793" s="108" t="str">
        <f t="shared" si="246"/>
        <v>LI_2009_1A3(FS)_PM2.5</v>
      </c>
      <c r="B15793" s="113" t="s">
        <v>159</v>
      </c>
      <c r="C15793" s="113">
        <v>2009</v>
      </c>
      <c r="D15793" s="113" t="s">
        <v>132</v>
      </c>
      <c r="E15793" s="113" t="s">
        <v>203</v>
      </c>
      <c r="F15793" s="113" t="s">
        <v>200</v>
      </c>
      <c r="G15793" s="113">
        <v>1.35423893785637E-2</v>
      </c>
    </row>
    <row r="15794" spans="1:7" x14ac:dyDescent="0.25">
      <c r="A15794" s="108" t="str">
        <f t="shared" si="246"/>
        <v>LI_2009_3D_NOx</v>
      </c>
      <c r="B15794" s="113" t="s">
        <v>159</v>
      </c>
      <c r="C15794" s="113">
        <v>2009</v>
      </c>
      <c r="D15794" s="113" t="s">
        <v>206</v>
      </c>
      <c r="E15794" s="113" t="s">
        <v>199</v>
      </c>
      <c r="F15794" s="113" t="s">
        <v>200</v>
      </c>
      <c r="G15794" s="113">
        <v>3.4368170958024098E-3</v>
      </c>
    </row>
    <row r="15795" spans="1:7" x14ac:dyDescent="0.25">
      <c r="A15795" s="108" t="str">
        <f t="shared" si="246"/>
        <v>LI_2010_NATIONAL TOTAL_NOx</v>
      </c>
      <c r="B15795" s="113" t="s">
        <v>159</v>
      </c>
      <c r="C15795" s="113">
        <v>2010</v>
      </c>
      <c r="D15795" s="113" t="s">
        <v>122</v>
      </c>
      <c r="E15795" s="113" t="s">
        <v>199</v>
      </c>
      <c r="F15795" s="113" t="s">
        <v>200</v>
      </c>
      <c r="G15795" s="113">
        <v>0.40230375389578898</v>
      </c>
    </row>
    <row r="15796" spans="1:7" x14ac:dyDescent="0.25">
      <c r="A15796" s="108" t="str">
        <f t="shared" si="246"/>
        <v>LI_2010_NATIONAL TOTAL_NMVOC</v>
      </c>
      <c r="B15796" s="113" t="s">
        <v>159</v>
      </c>
      <c r="C15796" s="113">
        <v>2010</v>
      </c>
      <c r="D15796" s="113" t="s">
        <v>122</v>
      </c>
      <c r="E15796" s="113" t="s">
        <v>123</v>
      </c>
      <c r="F15796" s="113" t="s">
        <v>200</v>
      </c>
      <c r="G15796" s="113">
        <v>0.42683247047281903</v>
      </c>
    </row>
    <row r="15797" spans="1:7" x14ac:dyDescent="0.25">
      <c r="A15797" s="108" t="str">
        <f t="shared" si="246"/>
        <v>LI_2010_NATIONAL TOTAL_SOx</v>
      </c>
      <c r="B15797" s="113" t="s">
        <v>159</v>
      </c>
      <c r="C15797" s="113">
        <v>2010</v>
      </c>
      <c r="D15797" s="113" t="s">
        <v>122</v>
      </c>
      <c r="E15797" s="113" t="s">
        <v>201</v>
      </c>
      <c r="F15797" s="113" t="s">
        <v>200</v>
      </c>
      <c r="G15797" s="113">
        <v>2.03043758426469E-2</v>
      </c>
    </row>
    <row r="15798" spans="1:7" x14ac:dyDescent="0.25">
      <c r="A15798" s="108" t="str">
        <f t="shared" si="246"/>
        <v>LI_2010_NATIONAL TOTAL_NH3</v>
      </c>
      <c r="B15798" s="113" t="s">
        <v>159</v>
      </c>
      <c r="C15798" s="113">
        <v>2010</v>
      </c>
      <c r="D15798" s="113" t="s">
        <v>122</v>
      </c>
      <c r="E15798" s="113" t="s">
        <v>124</v>
      </c>
      <c r="F15798" s="113" t="s">
        <v>200</v>
      </c>
      <c r="G15798" s="113">
        <v>0.117218830481191</v>
      </c>
    </row>
    <row r="15799" spans="1:7" x14ac:dyDescent="0.25">
      <c r="A15799" s="108" t="str">
        <f t="shared" si="246"/>
        <v>LI_2010_NATIONAL TOTAL_PM2.5</v>
      </c>
      <c r="B15799" s="113" t="s">
        <v>159</v>
      </c>
      <c r="C15799" s="113">
        <v>2010</v>
      </c>
      <c r="D15799" s="113" t="s">
        <v>122</v>
      </c>
      <c r="E15799" s="113" t="s">
        <v>203</v>
      </c>
      <c r="F15799" s="113" t="s">
        <v>200</v>
      </c>
      <c r="G15799" s="113">
        <v>3.3424911289154202E-2</v>
      </c>
    </row>
    <row r="15800" spans="1:7" x14ac:dyDescent="0.25">
      <c r="A15800" s="108" t="str">
        <f t="shared" si="246"/>
        <v>LI_2010_NATIONAL TOTAL_Pb</v>
      </c>
      <c r="B15800" s="113" t="s">
        <v>159</v>
      </c>
      <c r="C15800" s="113">
        <v>2010</v>
      </c>
      <c r="D15800" s="113" t="s">
        <v>122</v>
      </c>
      <c r="E15800" s="113" t="s">
        <v>125</v>
      </c>
      <c r="F15800" s="113" t="s">
        <v>200</v>
      </c>
      <c r="G15800" s="150">
        <v>5.78861244990162E-5</v>
      </c>
    </row>
    <row r="15801" spans="1:7" x14ac:dyDescent="0.25">
      <c r="A15801" s="108" t="str">
        <f t="shared" si="246"/>
        <v>LI_2010_NATIONAL TOTAL_Cd</v>
      </c>
      <c r="B15801" s="113" t="s">
        <v>159</v>
      </c>
      <c r="C15801" s="113">
        <v>2010</v>
      </c>
      <c r="D15801" s="113" t="s">
        <v>122</v>
      </c>
      <c r="E15801" s="113" t="s">
        <v>126</v>
      </c>
      <c r="F15801" s="113" t="s">
        <v>200</v>
      </c>
      <c r="G15801" s="150">
        <v>4.0429845331051301E-6</v>
      </c>
    </row>
    <row r="15802" spans="1:7" x14ac:dyDescent="0.25">
      <c r="A15802" s="108" t="str">
        <f t="shared" si="246"/>
        <v>LI_2010_NATIONAL TOTAL_Hg</v>
      </c>
      <c r="B15802" s="113" t="s">
        <v>159</v>
      </c>
      <c r="C15802" s="113">
        <v>2010</v>
      </c>
      <c r="D15802" s="113" t="s">
        <v>122</v>
      </c>
      <c r="E15802" s="113" t="s">
        <v>127</v>
      </c>
      <c r="F15802" s="113" t="s">
        <v>200</v>
      </c>
      <c r="G15802" s="150">
        <v>6.19668783765642E-7</v>
      </c>
    </row>
    <row r="15803" spans="1:7" x14ac:dyDescent="0.25">
      <c r="A15803" s="108" t="str">
        <f t="shared" si="246"/>
        <v>LI_2010_NATIONAL TOTAL_DIOX</v>
      </c>
      <c r="B15803" s="113" t="s">
        <v>159</v>
      </c>
      <c r="C15803" s="113">
        <v>2010</v>
      </c>
      <c r="D15803" s="113" t="s">
        <v>122</v>
      </c>
      <c r="E15803" s="113" t="s">
        <v>128</v>
      </c>
      <c r="F15803" s="113" t="s">
        <v>200</v>
      </c>
      <c r="G15803" s="150">
        <v>9.2764423966861005E-11</v>
      </c>
    </row>
    <row r="15804" spans="1:7" x14ac:dyDescent="0.25">
      <c r="A15804" s="108" t="str">
        <f t="shared" si="246"/>
        <v>LI_2010_NATIONAL TOTAL_PAH</v>
      </c>
      <c r="B15804" s="113" t="s">
        <v>159</v>
      </c>
      <c r="C15804" s="113">
        <v>2010</v>
      </c>
      <c r="D15804" s="113" t="s">
        <v>122</v>
      </c>
      <c r="E15804" s="113" t="s">
        <v>129</v>
      </c>
      <c r="F15804" s="113" t="s">
        <v>200</v>
      </c>
      <c r="G15804" s="150">
        <v>2.0172501214043399E-5</v>
      </c>
    </row>
    <row r="15805" spans="1:7" x14ac:dyDescent="0.25">
      <c r="A15805" s="108" t="str">
        <f t="shared" si="246"/>
        <v>LI_2010_NATIONAL TOTAL_HCB</v>
      </c>
      <c r="B15805" s="113" t="s">
        <v>159</v>
      </c>
      <c r="C15805" s="113">
        <v>2010</v>
      </c>
      <c r="D15805" s="113" t="s">
        <v>122</v>
      </c>
      <c r="E15805" s="113" t="s">
        <v>130</v>
      </c>
      <c r="F15805" s="113" t="s">
        <v>200</v>
      </c>
      <c r="G15805" s="150">
        <v>7.6992310400000103E-10</v>
      </c>
    </row>
    <row r="15806" spans="1:7" x14ac:dyDescent="0.25">
      <c r="A15806" s="108" t="str">
        <f t="shared" si="246"/>
        <v>LI_2010_1A3(FS)_NOx</v>
      </c>
      <c r="B15806" s="113" t="s">
        <v>159</v>
      </c>
      <c r="C15806" s="113">
        <v>2010</v>
      </c>
      <c r="D15806" s="113" t="s">
        <v>132</v>
      </c>
      <c r="E15806" s="113" t="s">
        <v>199</v>
      </c>
      <c r="F15806" s="113" t="s">
        <v>200</v>
      </c>
      <c r="G15806" s="113">
        <v>0.28289484716458302</v>
      </c>
    </row>
    <row r="15807" spans="1:7" x14ac:dyDescent="0.25">
      <c r="A15807" s="108" t="str">
        <f t="shared" si="246"/>
        <v>LI_2010_1A3(FS)_NMVOC</v>
      </c>
      <c r="B15807" s="113" t="s">
        <v>159</v>
      </c>
      <c r="C15807" s="113">
        <v>2010</v>
      </c>
      <c r="D15807" s="113" t="s">
        <v>132</v>
      </c>
      <c r="E15807" s="113" t="s">
        <v>123</v>
      </c>
      <c r="F15807" s="113" t="s">
        <v>200</v>
      </c>
      <c r="G15807" s="113">
        <v>8.9938403832923397E-2</v>
      </c>
    </row>
    <row r="15808" spans="1:7" x14ac:dyDescent="0.25">
      <c r="A15808" s="108" t="str">
        <f t="shared" si="246"/>
        <v>LI_2010_1A3(FS)_SOx</v>
      </c>
      <c r="B15808" s="113" t="s">
        <v>159</v>
      </c>
      <c r="C15808" s="113">
        <v>2010</v>
      </c>
      <c r="D15808" s="113" t="s">
        <v>132</v>
      </c>
      <c r="E15808" s="113" t="s">
        <v>201</v>
      </c>
      <c r="F15808" s="113" t="s">
        <v>200</v>
      </c>
      <c r="G15808" s="113">
        <v>4.2767571521551602E-4</v>
      </c>
    </row>
    <row r="15809" spans="1:7" x14ac:dyDescent="0.25">
      <c r="A15809" s="108" t="str">
        <f t="shared" si="246"/>
        <v>LI_2010_1A3(FS)_NH3</v>
      </c>
      <c r="B15809" s="113" t="s">
        <v>159</v>
      </c>
      <c r="C15809" s="113">
        <v>2010</v>
      </c>
      <c r="D15809" s="113" t="s">
        <v>132</v>
      </c>
      <c r="E15809" s="113" t="s">
        <v>124</v>
      </c>
      <c r="F15809" s="113" t="s">
        <v>200</v>
      </c>
      <c r="G15809" s="113">
        <v>1.44195298637326E-2</v>
      </c>
    </row>
    <row r="15810" spans="1:7" x14ac:dyDescent="0.25">
      <c r="A15810" s="108" t="str">
        <f t="shared" ref="A15810:A15873" si="247">CONCATENATE(B15810,"_",C15810,"_",D15810,"_",E15810)</f>
        <v>LI_2010_1A3(FS)_PM2.5</v>
      </c>
      <c r="B15810" s="113" t="s">
        <v>159</v>
      </c>
      <c r="C15810" s="113">
        <v>2010</v>
      </c>
      <c r="D15810" s="113" t="s">
        <v>132</v>
      </c>
      <c r="E15810" s="113" t="s">
        <v>203</v>
      </c>
      <c r="F15810" s="113" t="s">
        <v>200</v>
      </c>
      <c r="G15810" s="113">
        <v>1.19964540083066E-2</v>
      </c>
    </row>
    <row r="15811" spans="1:7" x14ac:dyDescent="0.25">
      <c r="A15811" s="108" t="str">
        <f t="shared" si="247"/>
        <v>LI_2010_3D_NOx</v>
      </c>
      <c r="B15811" s="113" t="s">
        <v>159</v>
      </c>
      <c r="C15811" s="113">
        <v>2010</v>
      </c>
      <c r="D15811" s="113" t="s">
        <v>206</v>
      </c>
      <c r="E15811" s="113" t="s">
        <v>199</v>
      </c>
      <c r="F15811" s="113" t="s">
        <v>200</v>
      </c>
      <c r="G15811" s="113">
        <v>3.2861053355976999E-3</v>
      </c>
    </row>
    <row r="15812" spans="1:7" x14ac:dyDescent="0.25">
      <c r="A15812" s="108" t="str">
        <f t="shared" si="247"/>
        <v>LI_2011_NATIONAL TOTAL_NOx</v>
      </c>
      <c r="B15812" s="113" t="s">
        <v>159</v>
      </c>
      <c r="C15812" s="113">
        <v>2011</v>
      </c>
      <c r="D15812" s="113" t="s">
        <v>122</v>
      </c>
      <c r="E15812" s="113" t="s">
        <v>199</v>
      </c>
      <c r="F15812" s="113" t="s">
        <v>200</v>
      </c>
      <c r="G15812" s="113">
        <v>0.38728421450748901</v>
      </c>
    </row>
    <row r="15813" spans="1:7" x14ac:dyDescent="0.25">
      <c r="A15813" s="108" t="str">
        <f t="shared" si="247"/>
        <v>LI_2011_NATIONAL TOTAL_NMVOC</v>
      </c>
      <c r="B15813" s="113" t="s">
        <v>159</v>
      </c>
      <c r="C15813" s="113">
        <v>2011</v>
      </c>
      <c r="D15813" s="113" t="s">
        <v>122</v>
      </c>
      <c r="E15813" s="113" t="s">
        <v>123</v>
      </c>
      <c r="F15813" s="113" t="s">
        <v>200</v>
      </c>
      <c r="G15813" s="113">
        <v>0.41519397246149098</v>
      </c>
    </row>
    <row r="15814" spans="1:7" x14ac:dyDescent="0.25">
      <c r="A15814" s="108" t="str">
        <f t="shared" si="247"/>
        <v>LI_2011_NATIONAL TOTAL_SOx</v>
      </c>
      <c r="B15814" s="113" t="s">
        <v>159</v>
      </c>
      <c r="C15814" s="113">
        <v>2011</v>
      </c>
      <c r="D15814" s="113" t="s">
        <v>122</v>
      </c>
      <c r="E15814" s="113" t="s">
        <v>201</v>
      </c>
      <c r="F15814" s="113" t="s">
        <v>200</v>
      </c>
      <c r="G15814" s="113">
        <v>1.65413886831094E-2</v>
      </c>
    </row>
    <row r="15815" spans="1:7" x14ac:dyDescent="0.25">
      <c r="A15815" s="108" t="str">
        <f t="shared" si="247"/>
        <v>LI_2011_NATIONAL TOTAL_NH3</v>
      </c>
      <c r="B15815" s="113" t="s">
        <v>159</v>
      </c>
      <c r="C15815" s="113">
        <v>2011</v>
      </c>
      <c r="D15815" s="113" t="s">
        <v>122</v>
      </c>
      <c r="E15815" s="113" t="s">
        <v>124</v>
      </c>
      <c r="F15815" s="113" t="s">
        <v>200</v>
      </c>
      <c r="G15815" s="113">
        <v>0.119134712331596</v>
      </c>
    </row>
    <row r="15816" spans="1:7" x14ac:dyDescent="0.25">
      <c r="A15816" s="108" t="str">
        <f t="shared" si="247"/>
        <v>LI_2011_NATIONAL TOTAL_PM2.5</v>
      </c>
      <c r="B15816" s="113" t="s">
        <v>159</v>
      </c>
      <c r="C15816" s="113">
        <v>2011</v>
      </c>
      <c r="D15816" s="113" t="s">
        <v>122</v>
      </c>
      <c r="E15816" s="113" t="s">
        <v>203</v>
      </c>
      <c r="F15816" s="113" t="s">
        <v>200</v>
      </c>
      <c r="G15816" s="113">
        <v>3.3293225571446497E-2</v>
      </c>
    </row>
    <row r="15817" spans="1:7" x14ac:dyDescent="0.25">
      <c r="A15817" s="108" t="str">
        <f t="shared" si="247"/>
        <v>LI_2011_NATIONAL TOTAL_Pb</v>
      </c>
      <c r="B15817" s="113" t="s">
        <v>159</v>
      </c>
      <c r="C15817" s="113">
        <v>2011</v>
      </c>
      <c r="D15817" s="113" t="s">
        <v>122</v>
      </c>
      <c r="E15817" s="113" t="s">
        <v>125</v>
      </c>
      <c r="F15817" s="113" t="s">
        <v>200</v>
      </c>
      <c r="G15817" s="150">
        <v>5.97131273546598E-5</v>
      </c>
    </row>
    <row r="15818" spans="1:7" x14ac:dyDescent="0.25">
      <c r="A15818" s="108" t="str">
        <f t="shared" si="247"/>
        <v>LI_2011_NATIONAL TOTAL_Cd</v>
      </c>
      <c r="B15818" s="113" t="s">
        <v>159</v>
      </c>
      <c r="C15818" s="113">
        <v>2011</v>
      </c>
      <c r="D15818" s="113" t="s">
        <v>122</v>
      </c>
      <c r="E15818" s="113" t="s">
        <v>126</v>
      </c>
      <c r="F15818" s="113" t="s">
        <v>200</v>
      </c>
      <c r="G15818" s="150">
        <v>4.2992106754077999E-6</v>
      </c>
    </row>
    <row r="15819" spans="1:7" x14ac:dyDescent="0.25">
      <c r="A15819" s="108" t="str">
        <f t="shared" si="247"/>
        <v>LI_2011_NATIONAL TOTAL_Hg</v>
      </c>
      <c r="B15819" s="113" t="s">
        <v>159</v>
      </c>
      <c r="C15819" s="113">
        <v>2011</v>
      </c>
      <c r="D15819" s="113" t="s">
        <v>122</v>
      </c>
      <c r="E15819" s="113" t="s">
        <v>127</v>
      </c>
      <c r="F15819" s="113" t="s">
        <v>200</v>
      </c>
      <c r="G15819" s="150">
        <v>6.3266607153671401E-7</v>
      </c>
    </row>
    <row r="15820" spans="1:7" x14ac:dyDescent="0.25">
      <c r="A15820" s="108" t="str">
        <f t="shared" si="247"/>
        <v>LI_2011_NATIONAL TOTAL_DIOX</v>
      </c>
      <c r="B15820" s="113" t="s">
        <v>159</v>
      </c>
      <c r="C15820" s="113">
        <v>2011</v>
      </c>
      <c r="D15820" s="113" t="s">
        <v>122</v>
      </c>
      <c r="E15820" s="113" t="s">
        <v>128</v>
      </c>
      <c r="F15820" s="113" t="s">
        <v>200</v>
      </c>
      <c r="G15820" s="150">
        <v>9.4901116264284504E-11</v>
      </c>
    </row>
    <row r="15821" spans="1:7" x14ac:dyDescent="0.25">
      <c r="A15821" s="108" t="str">
        <f t="shared" si="247"/>
        <v>LI_2011_NATIONAL TOTAL_PAH</v>
      </c>
      <c r="B15821" s="113" t="s">
        <v>159</v>
      </c>
      <c r="C15821" s="113">
        <v>2011</v>
      </c>
      <c r="D15821" s="113" t="s">
        <v>122</v>
      </c>
      <c r="E15821" s="113" t="s">
        <v>129</v>
      </c>
      <c r="F15821" s="113" t="s">
        <v>200</v>
      </c>
      <c r="G15821" s="150">
        <v>1.95346230680438E-5</v>
      </c>
    </row>
    <row r="15822" spans="1:7" x14ac:dyDescent="0.25">
      <c r="A15822" s="108" t="str">
        <f t="shared" si="247"/>
        <v>LI_2011_NATIONAL TOTAL_HCB</v>
      </c>
      <c r="B15822" s="113" t="s">
        <v>159</v>
      </c>
      <c r="C15822" s="113">
        <v>2011</v>
      </c>
      <c r="D15822" s="113" t="s">
        <v>122</v>
      </c>
      <c r="E15822" s="113" t="s">
        <v>130</v>
      </c>
      <c r="F15822" s="113" t="s">
        <v>200</v>
      </c>
      <c r="G15822" s="150">
        <v>7.88552834E-10</v>
      </c>
    </row>
    <row r="15823" spans="1:7" x14ac:dyDescent="0.25">
      <c r="A15823" s="108" t="str">
        <f t="shared" si="247"/>
        <v>LI_2011_1A3(FS)_NOx</v>
      </c>
      <c r="B15823" s="113" t="s">
        <v>159</v>
      </c>
      <c r="C15823" s="113">
        <v>2011</v>
      </c>
      <c r="D15823" s="113" t="s">
        <v>132</v>
      </c>
      <c r="E15823" s="113" t="s">
        <v>199</v>
      </c>
      <c r="F15823" s="113" t="s">
        <v>200</v>
      </c>
      <c r="G15823" s="113">
        <v>0.27388594268507799</v>
      </c>
    </row>
    <row r="15824" spans="1:7" x14ac:dyDescent="0.25">
      <c r="A15824" s="108" t="str">
        <f t="shared" si="247"/>
        <v>LI_2011_1A3(FS)_NMVOC</v>
      </c>
      <c r="B15824" s="113" t="s">
        <v>159</v>
      </c>
      <c r="C15824" s="113">
        <v>2011</v>
      </c>
      <c r="D15824" s="113" t="s">
        <v>132</v>
      </c>
      <c r="E15824" s="113" t="s">
        <v>123</v>
      </c>
      <c r="F15824" s="113" t="s">
        <v>200</v>
      </c>
      <c r="G15824" s="113">
        <v>8.1556224052131199E-2</v>
      </c>
    </row>
    <row r="15825" spans="1:7" x14ac:dyDescent="0.25">
      <c r="A15825" s="108" t="str">
        <f t="shared" si="247"/>
        <v>LI_2011_1A3(FS)_SOx</v>
      </c>
      <c r="B15825" s="113" t="s">
        <v>159</v>
      </c>
      <c r="C15825" s="113">
        <v>2011</v>
      </c>
      <c r="D15825" s="113" t="s">
        <v>132</v>
      </c>
      <c r="E15825" s="113" t="s">
        <v>201</v>
      </c>
      <c r="F15825" s="113" t="s">
        <v>200</v>
      </c>
      <c r="G15825" s="113">
        <v>4.2461301062394E-4</v>
      </c>
    </row>
    <row r="15826" spans="1:7" x14ac:dyDescent="0.25">
      <c r="A15826" s="108" t="str">
        <f t="shared" si="247"/>
        <v>LI_2011_1A3(FS)_NH3</v>
      </c>
      <c r="B15826" s="113" t="s">
        <v>159</v>
      </c>
      <c r="C15826" s="113">
        <v>2011</v>
      </c>
      <c r="D15826" s="113" t="s">
        <v>132</v>
      </c>
      <c r="E15826" s="113" t="s">
        <v>124</v>
      </c>
      <c r="F15826" s="113" t="s">
        <v>200</v>
      </c>
      <c r="G15826" s="113">
        <v>1.21604645851776E-2</v>
      </c>
    </row>
    <row r="15827" spans="1:7" x14ac:dyDescent="0.25">
      <c r="A15827" s="108" t="str">
        <f t="shared" si="247"/>
        <v>LI_2011_1A3(FS)_PM2.5</v>
      </c>
      <c r="B15827" s="113" t="s">
        <v>159</v>
      </c>
      <c r="C15827" s="113">
        <v>2011</v>
      </c>
      <c r="D15827" s="113" t="s">
        <v>132</v>
      </c>
      <c r="E15827" s="113" t="s">
        <v>203</v>
      </c>
      <c r="F15827" s="113" t="s">
        <v>200</v>
      </c>
      <c r="G15827" s="113">
        <v>1.1371171133340199E-2</v>
      </c>
    </row>
    <row r="15828" spans="1:7" x14ac:dyDescent="0.25">
      <c r="A15828" s="108" t="str">
        <f t="shared" si="247"/>
        <v>LI_2011_3D_NOx</v>
      </c>
      <c r="B15828" s="113" t="s">
        <v>159</v>
      </c>
      <c r="C15828" s="113">
        <v>2011</v>
      </c>
      <c r="D15828" s="113" t="s">
        <v>206</v>
      </c>
      <c r="E15828" s="113" t="s">
        <v>199</v>
      </c>
      <c r="F15828" s="113" t="s">
        <v>200</v>
      </c>
      <c r="G15828" s="113">
        <v>3.7942001560559999E-3</v>
      </c>
    </row>
    <row r="15829" spans="1:7" x14ac:dyDescent="0.25">
      <c r="A15829" s="108" t="str">
        <f t="shared" si="247"/>
        <v>LI_2012_NATIONAL TOTAL_NOx</v>
      </c>
      <c r="B15829" s="113" t="s">
        <v>159</v>
      </c>
      <c r="C15829" s="113">
        <v>2012</v>
      </c>
      <c r="D15829" s="113" t="s">
        <v>122</v>
      </c>
      <c r="E15829" s="113" t="s">
        <v>199</v>
      </c>
      <c r="F15829" s="113" t="s">
        <v>200</v>
      </c>
      <c r="G15829" s="113">
        <v>0.387185387364054</v>
      </c>
    </row>
    <row r="15830" spans="1:7" x14ac:dyDescent="0.25">
      <c r="A15830" s="108" t="str">
        <f t="shared" si="247"/>
        <v>LI_2012_NATIONAL TOTAL_NMVOC</v>
      </c>
      <c r="B15830" s="113" t="s">
        <v>159</v>
      </c>
      <c r="C15830" s="113">
        <v>2012</v>
      </c>
      <c r="D15830" s="113" t="s">
        <v>122</v>
      </c>
      <c r="E15830" s="113" t="s">
        <v>123</v>
      </c>
      <c r="F15830" s="113" t="s">
        <v>200</v>
      </c>
      <c r="G15830" s="113">
        <v>0.41264652937982699</v>
      </c>
    </row>
    <row r="15831" spans="1:7" x14ac:dyDescent="0.25">
      <c r="A15831" s="108" t="str">
        <f t="shared" si="247"/>
        <v>LI_2012_NATIONAL TOTAL_SOx</v>
      </c>
      <c r="B15831" s="113" t="s">
        <v>159</v>
      </c>
      <c r="C15831" s="113">
        <v>2012</v>
      </c>
      <c r="D15831" s="113" t="s">
        <v>122</v>
      </c>
      <c r="E15831" s="113" t="s">
        <v>201</v>
      </c>
      <c r="F15831" s="113" t="s">
        <v>200</v>
      </c>
      <c r="G15831" s="113">
        <v>1.5456550454543101E-2</v>
      </c>
    </row>
    <row r="15832" spans="1:7" x14ac:dyDescent="0.25">
      <c r="A15832" s="108" t="str">
        <f t="shared" si="247"/>
        <v>LI_2012_NATIONAL TOTAL_NH3</v>
      </c>
      <c r="B15832" s="113" t="s">
        <v>159</v>
      </c>
      <c r="C15832" s="113">
        <v>2012</v>
      </c>
      <c r="D15832" s="113" t="s">
        <v>122</v>
      </c>
      <c r="E15832" s="113" t="s">
        <v>124</v>
      </c>
      <c r="F15832" s="113" t="s">
        <v>200</v>
      </c>
      <c r="G15832" s="113">
        <v>0.118940941546002</v>
      </c>
    </row>
    <row r="15833" spans="1:7" x14ac:dyDescent="0.25">
      <c r="A15833" s="108" t="str">
        <f t="shared" si="247"/>
        <v>LI_2012_NATIONAL TOTAL_PM2.5</v>
      </c>
      <c r="B15833" s="113" t="s">
        <v>159</v>
      </c>
      <c r="C15833" s="113">
        <v>2012</v>
      </c>
      <c r="D15833" s="113" t="s">
        <v>122</v>
      </c>
      <c r="E15833" s="113" t="s">
        <v>203</v>
      </c>
      <c r="F15833" s="113" t="s">
        <v>200</v>
      </c>
      <c r="G15833" s="113">
        <v>3.30970790372545E-2</v>
      </c>
    </row>
    <row r="15834" spans="1:7" x14ac:dyDescent="0.25">
      <c r="A15834" s="108" t="str">
        <f t="shared" si="247"/>
        <v>LI_2012_NATIONAL TOTAL_Pb</v>
      </c>
      <c r="B15834" s="113" t="s">
        <v>159</v>
      </c>
      <c r="C15834" s="113">
        <v>2012</v>
      </c>
      <c r="D15834" s="113" t="s">
        <v>122</v>
      </c>
      <c r="E15834" s="113" t="s">
        <v>125</v>
      </c>
      <c r="F15834" s="113" t="s">
        <v>200</v>
      </c>
      <c r="G15834" s="150">
        <v>6.1329403415145306E-5</v>
      </c>
    </row>
    <row r="15835" spans="1:7" x14ac:dyDescent="0.25">
      <c r="A15835" s="108" t="str">
        <f t="shared" si="247"/>
        <v>LI_2012_NATIONAL TOTAL_Cd</v>
      </c>
      <c r="B15835" s="113" t="s">
        <v>159</v>
      </c>
      <c r="C15835" s="113">
        <v>2012</v>
      </c>
      <c r="D15835" s="113" t="s">
        <v>122</v>
      </c>
      <c r="E15835" s="113" t="s">
        <v>126</v>
      </c>
      <c r="F15835" s="113" t="s">
        <v>200</v>
      </c>
      <c r="G15835" s="150">
        <v>4.4662007471345596E-6</v>
      </c>
    </row>
    <row r="15836" spans="1:7" x14ac:dyDescent="0.25">
      <c r="A15836" s="108" t="str">
        <f t="shared" si="247"/>
        <v>LI_2012_NATIONAL TOTAL_Hg</v>
      </c>
      <c r="B15836" s="113" t="s">
        <v>159</v>
      </c>
      <c r="C15836" s="113">
        <v>2012</v>
      </c>
      <c r="D15836" s="113" t="s">
        <v>122</v>
      </c>
      <c r="E15836" s="113" t="s">
        <v>127</v>
      </c>
      <c r="F15836" s="113" t="s">
        <v>200</v>
      </c>
      <c r="G15836" s="150">
        <v>6.5868505040200705E-7</v>
      </c>
    </row>
    <row r="15837" spans="1:7" x14ac:dyDescent="0.25">
      <c r="A15837" s="108" t="str">
        <f t="shared" si="247"/>
        <v>LI_2012_NATIONAL TOTAL_DIOX</v>
      </c>
      <c r="B15837" s="113" t="s">
        <v>159</v>
      </c>
      <c r="C15837" s="113">
        <v>2012</v>
      </c>
      <c r="D15837" s="113" t="s">
        <v>122</v>
      </c>
      <c r="E15837" s="113" t="s">
        <v>128</v>
      </c>
      <c r="F15837" s="113" t="s">
        <v>200</v>
      </c>
      <c r="G15837" s="150">
        <v>9.3146934343646496E-11</v>
      </c>
    </row>
    <row r="15838" spans="1:7" x14ac:dyDescent="0.25">
      <c r="A15838" s="108" t="str">
        <f t="shared" si="247"/>
        <v>LI_2012_NATIONAL TOTAL_PAH</v>
      </c>
      <c r="B15838" s="113" t="s">
        <v>159</v>
      </c>
      <c r="C15838" s="113">
        <v>2012</v>
      </c>
      <c r="D15838" s="113" t="s">
        <v>122</v>
      </c>
      <c r="E15838" s="113" t="s">
        <v>129</v>
      </c>
      <c r="F15838" s="113" t="s">
        <v>200</v>
      </c>
      <c r="G15838" s="150">
        <v>1.7671718715452601E-5</v>
      </c>
    </row>
    <row r="15839" spans="1:7" x14ac:dyDescent="0.25">
      <c r="A15839" s="108" t="str">
        <f t="shared" si="247"/>
        <v>LI_2012_NATIONAL TOTAL_HCB</v>
      </c>
      <c r="B15839" s="113" t="s">
        <v>159</v>
      </c>
      <c r="C15839" s="113">
        <v>2012</v>
      </c>
      <c r="D15839" s="113" t="s">
        <v>122</v>
      </c>
      <c r="E15839" s="113" t="s">
        <v>130</v>
      </c>
      <c r="F15839" s="113" t="s">
        <v>200</v>
      </c>
      <c r="G15839" s="150">
        <v>7.9110607499999996E-10</v>
      </c>
    </row>
    <row r="15840" spans="1:7" x14ac:dyDescent="0.25">
      <c r="A15840" s="108" t="str">
        <f t="shared" si="247"/>
        <v>LI_2012_1A3(FS)_NOx</v>
      </c>
      <c r="B15840" s="113" t="s">
        <v>159</v>
      </c>
      <c r="C15840" s="113">
        <v>2012</v>
      </c>
      <c r="D15840" s="113" t="s">
        <v>132</v>
      </c>
      <c r="E15840" s="113" t="s">
        <v>199</v>
      </c>
      <c r="F15840" s="113" t="s">
        <v>200</v>
      </c>
      <c r="G15840" s="113">
        <v>0.27037703058901003</v>
      </c>
    </row>
    <row r="15841" spans="1:7" x14ac:dyDescent="0.25">
      <c r="A15841" s="108" t="str">
        <f t="shared" si="247"/>
        <v>LI_2012_1A3(FS)_NMVOC</v>
      </c>
      <c r="B15841" s="113" t="s">
        <v>159</v>
      </c>
      <c r="C15841" s="113">
        <v>2012</v>
      </c>
      <c r="D15841" s="113" t="s">
        <v>132</v>
      </c>
      <c r="E15841" s="113" t="s">
        <v>123</v>
      </c>
      <c r="F15841" s="113" t="s">
        <v>200</v>
      </c>
      <c r="G15841" s="113">
        <v>7.8915358953296003E-2</v>
      </c>
    </row>
    <row r="15842" spans="1:7" x14ac:dyDescent="0.25">
      <c r="A15842" s="108" t="str">
        <f t="shared" si="247"/>
        <v>LI_2012_1A3(FS)_SOx</v>
      </c>
      <c r="B15842" s="113" t="s">
        <v>159</v>
      </c>
      <c r="C15842" s="113">
        <v>2012</v>
      </c>
      <c r="D15842" s="113" t="s">
        <v>132</v>
      </c>
      <c r="E15842" s="113" t="s">
        <v>201</v>
      </c>
      <c r="F15842" s="113" t="s">
        <v>200</v>
      </c>
      <c r="G15842" s="113">
        <v>4.5325686566067202E-4</v>
      </c>
    </row>
    <row r="15843" spans="1:7" x14ac:dyDescent="0.25">
      <c r="A15843" s="108" t="str">
        <f t="shared" si="247"/>
        <v>LI_2012_1A3(FS)_NH3</v>
      </c>
      <c r="B15843" s="113" t="s">
        <v>159</v>
      </c>
      <c r="C15843" s="113">
        <v>2012</v>
      </c>
      <c r="D15843" s="113" t="s">
        <v>132</v>
      </c>
      <c r="E15843" s="113" t="s">
        <v>124</v>
      </c>
      <c r="F15843" s="113" t="s">
        <v>200</v>
      </c>
      <c r="G15843" s="113">
        <v>1.09821087033892E-2</v>
      </c>
    </row>
    <row r="15844" spans="1:7" x14ac:dyDescent="0.25">
      <c r="A15844" s="108" t="str">
        <f t="shared" si="247"/>
        <v>LI_2012_1A3(FS)_PM2.5</v>
      </c>
      <c r="B15844" s="113" t="s">
        <v>159</v>
      </c>
      <c r="C15844" s="113">
        <v>2012</v>
      </c>
      <c r="D15844" s="113" t="s">
        <v>132</v>
      </c>
      <c r="E15844" s="113" t="s">
        <v>203</v>
      </c>
      <c r="F15844" s="113" t="s">
        <v>200</v>
      </c>
      <c r="G15844" s="113">
        <v>1.1267990068091699E-2</v>
      </c>
    </row>
    <row r="15845" spans="1:7" x14ac:dyDescent="0.25">
      <c r="A15845" s="108" t="str">
        <f t="shared" si="247"/>
        <v>LI_2012_3D_NOx</v>
      </c>
      <c r="B15845" s="113" t="s">
        <v>159</v>
      </c>
      <c r="C15845" s="113">
        <v>2012</v>
      </c>
      <c r="D15845" s="113" t="s">
        <v>206</v>
      </c>
      <c r="E15845" s="113" t="s">
        <v>199</v>
      </c>
      <c r="F15845" s="113" t="s">
        <v>200</v>
      </c>
      <c r="G15845" s="113">
        <v>3.3743972244827899E-3</v>
      </c>
    </row>
    <row r="15846" spans="1:7" x14ac:dyDescent="0.25">
      <c r="A15846" s="108" t="str">
        <f t="shared" si="247"/>
        <v>LI_2013_NATIONAL TOTAL_NOx</v>
      </c>
      <c r="B15846" s="113" t="s">
        <v>159</v>
      </c>
      <c r="C15846" s="113">
        <v>2013</v>
      </c>
      <c r="D15846" s="113" t="s">
        <v>122</v>
      </c>
      <c r="E15846" s="113" t="s">
        <v>199</v>
      </c>
      <c r="F15846" s="113" t="s">
        <v>200</v>
      </c>
      <c r="G15846" s="113">
        <v>0.38014375869893402</v>
      </c>
    </row>
    <row r="15847" spans="1:7" x14ac:dyDescent="0.25">
      <c r="A15847" s="108" t="str">
        <f t="shared" si="247"/>
        <v>LI_2013_NATIONAL TOTAL_NMVOC</v>
      </c>
      <c r="B15847" s="113" t="s">
        <v>159</v>
      </c>
      <c r="C15847" s="113">
        <v>2013</v>
      </c>
      <c r="D15847" s="113" t="s">
        <v>122</v>
      </c>
      <c r="E15847" s="113" t="s">
        <v>123</v>
      </c>
      <c r="F15847" s="113" t="s">
        <v>200</v>
      </c>
      <c r="G15847" s="113">
        <v>0.39627240410685799</v>
      </c>
    </row>
    <row r="15848" spans="1:7" x14ac:dyDescent="0.25">
      <c r="A15848" s="108" t="str">
        <f t="shared" si="247"/>
        <v>LI_2013_NATIONAL TOTAL_SOx</v>
      </c>
      <c r="B15848" s="113" t="s">
        <v>159</v>
      </c>
      <c r="C15848" s="113">
        <v>2013</v>
      </c>
      <c r="D15848" s="113" t="s">
        <v>122</v>
      </c>
      <c r="E15848" s="113" t="s">
        <v>201</v>
      </c>
      <c r="F15848" s="113" t="s">
        <v>200</v>
      </c>
      <c r="G15848" s="113">
        <v>1.4274540637450201E-2</v>
      </c>
    </row>
    <row r="15849" spans="1:7" x14ac:dyDescent="0.25">
      <c r="A15849" s="108" t="str">
        <f t="shared" si="247"/>
        <v>LI_2013_NATIONAL TOTAL_NH3</v>
      </c>
      <c r="B15849" s="113" t="s">
        <v>159</v>
      </c>
      <c r="C15849" s="113">
        <v>2013</v>
      </c>
      <c r="D15849" s="113" t="s">
        <v>122</v>
      </c>
      <c r="E15849" s="113" t="s">
        <v>124</v>
      </c>
      <c r="F15849" s="113" t="s">
        <v>200</v>
      </c>
      <c r="G15849" s="113">
        <v>0.113546136019074</v>
      </c>
    </row>
    <row r="15850" spans="1:7" x14ac:dyDescent="0.25">
      <c r="A15850" s="108" t="str">
        <f t="shared" si="247"/>
        <v>LI_2013_NATIONAL TOTAL_PM2.5</v>
      </c>
      <c r="B15850" s="113" t="s">
        <v>159</v>
      </c>
      <c r="C15850" s="113">
        <v>2013</v>
      </c>
      <c r="D15850" s="113" t="s">
        <v>122</v>
      </c>
      <c r="E15850" s="113" t="s">
        <v>203</v>
      </c>
      <c r="F15850" s="113" t="s">
        <v>200</v>
      </c>
      <c r="G15850" s="113">
        <v>2.9828989398955098E-2</v>
      </c>
    </row>
    <row r="15851" spans="1:7" x14ac:dyDescent="0.25">
      <c r="A15851" s="108" t="str">
        <f t="shared" si="247"/>
        <v>LI_2013_NATIONAL TOTAL_Pb</v>
      </c>
      <c r="B15851" s="113" t="s">
        <v>159</v>
      </c>
      <c r="C15851" s="113">
        <v>2013</v>
      </c>
      <c r="D15851" s="113" t="s">
        <v>122</v>
      </c>
      <c r="E15851" s="113" t="s">
        <v>125</v>
      </c>
      <c r="F15851" s="113" t="s">
        <v>200</v>
      </c>
      <c r="G15851" s="150">
        <v>6.0601837792419598E-5</v>
      </c>
    </row>
    <row r="15852" spans="1:7" x14ac:dyDescent="0.25">
      <c r="A15852" s="108" t="str">
        <f t="shared" si="247"/>
        <v>LI_2013_NATIONAL TOTAL_Cd</v>
      </c>
      <c r="B15852" s="113" t="s">
        <v>159</v>
      </c>
      <c r="C15852" s="113">
        <v>2013</v>
      </c>
      <c r="D15852" s="113" t="s">
        <v>122</v>
      </c>
      <c r="E15852" s="113" t="s">
        <v>126</v>
      </c>
      <c r="F15852" s="113" t="s">
        <v>200</v>
      </c>
      <c r="G15852" s="150">
        <v>4.0962708994553002E-6</v>
      </c>
    </row>
    <row r="15853" spans="1:7" x14ac:dyDescent="0.25">
      <c r="A15853" s="108" t="str">
        <f t="shared" si="247"/>
        <v>LI_2013_NATIONAL TOTAL_Hg</v>
      </c>
      <c r="B15853" s="113" t="s">
        <v>159</v>
      </c>
      <c r="C15853" s="113">
        <v>2013</v>
      </c>
      <c r="D15853" s="113" t="s">
        <v>122</v>
      </c>
      <c r="E15853" s="113" t="s">
        <v>127</v>
      </c>
      <c r="F15853" s="113" t="s">
        <v>200</v>
      </c>
      <c r="G15853" s="150">
        <v>6.6228360064031096E-7</v>
      </c>
    </row>
    <row r="15854" spans="1:7" x14ac:dyDescent="0.25">
      <c r="A15854" s="108" t="str">
        <f t="shared" si="247"/>
        <v>LI_2013_NATIONAL TOTAL_DIOX</v>
      </c>
      <c r="B15854" s="113" t="s">
        <v>159</v>
      </c>
      <c r="C15854" s="113">
        <v>2013</v>
      </c>
      <c r="D15854" s="113" t="s">
        <v>122</v>
      </c>
      <c r="E15854" s="113" t="s">
        <v>128</v>
      </c>
      <c r="F15854" s="113" t="s">
        <v>200</v>
      </c>
      <c r="G15854" s="150">
        <v>8.0759731066598994E-11</v>
      </c>
    </row>
    <row r="15855" spans="1:7" x14ac:dyDescent="0.25">
      <c r="A15855" s="108" t="str">
        <f t="shared" si="247"/>
        <v>LI_2013_NATIONAL TOTAL_PAH</v>
      </c>
      <c r="B15855" s="113" t="s">
        <v>159</v>
      </c>
      <c r="C15855" s="113">
        <v>2013</v>
      </c>
      <c r="D15855" s="113" t="s">
        <v>122</v>
      </c>
      <c r="E15855" s="113" t="s">
        <v>129</v>
      </c>
      <c r="F15855" s="113" t="s">
        <v>200</v>
      </c>
      <c r="G15855" s="150">
        <v>1.3382024501945E-5</v>
      </c>
    </row>
    <row r="15856" spans="1:7" x14ac:dyDescent="0.25">
      <c r="A15856" s="108" t="str">
        <f t="shared" si="247"/>
        <v>LI_2013_NATIONAL TOTAL_HCB</v>
      </c>
      <c r="B15856" s="113" t="s">
        <v>159</v>
      </c>
      <c r="C15856" s="113">
        <v>2013</v>
      </c>
      <c r="D15856" s="113" t="s">
        <v>122</v>
      </c>
      <c r="E15856" s="113" t="s">
        <v>130</v>
      </c>
      <c r="F15856" s="113" t="s">
        <v>200</v>
      </c>
      <c r="G15856" s="150">
        <v>6.9087370800000001E-10</v>
      </c>
    </row>
    <row r="15857" spans="1:7" x14ac:dyDescent="0.25">
      <c r="A15857" s="108" t="str">
        <f t="shared" si="247"/>
        <v>LI_2013_1A3(FS)_NOx</v>
      </c>
      <c r="B15857" s="113" t="s">
        <v>159</v>
      </c>
      <c r="C15857" s="113">
        <v>2013</v>
      </c>
      <c r="D15857" s="113" t="s">
        <v>132</v>
      </c>
      <c r="E15857" s="113" t="s">
        <v>199</v>
      </c>
      <c r="F15857" s="113" t="s">
        <v>200</v>
      </c>
      <c r="G15857" s="113">
        <v>0.26529274716916501</v>
      </c>
    </row>
    <row r="15858" spans="1:7" x14ac:dyDescent="0.25">
      <c r="A15858" s="108" t="str">
        <f t="shared" si="247"/>
        <v>LI_2013_1A3(FS)_NMVOC</v>
      </c>
      <c r="B15858" s="113" t="s">
        <v>159</v>
      </c>
      <c r="C15858" s="113">
        <v>2013</v>
      </c>
      <c r="D15858" s="113" t="s">
        <v>132</v>
      </c>
      <c r="E15858" s="113" t="s">
        <v>123</v>
      </c>
      <c r="F15858" s="113" t="s">
        <v>200</v>
      </c>
      <c r="G15858" s="113">
        <v>7.25294671636941E-2</v>
      </c>
    </row>
    <row r="15859" spans="1:7" x14ac:dyDescent="0.25">
      <c r="A15859" s="108" t="str">
        <f t="shared" si="247"/>
        <v>LI_2013_1A3(FS)_SOx</v>
      </c>
      <c r="B15859" s="113" t="s">
        <v>159</v>
      </c>
      <c r="C15859" s="113">
        <v>2013</v>
      </c>
      <c r="D15859" s="113" t="s">
        <v>132</v>
      </c>
      <c r="E15859" s="113" t="s">
        <v>201</v>
      </c>
      <c r="F15859" s="113" t="s">
        <v>200</v>
      </c>
      <c r="G15859" s="113">
        <v>4.5181257682099597E-4</v>
      </c>
    </row>
    <row r="15860" spans="1:7" x14ac:dyDescent="0.25">
      <c r="A15860" s="108" t="str">
        <f t="shared" si="247"/>
        <v>LI_2013_1A3(FS)_NH3</v>
      </c>
      <c r="B15860" s="113" t="s">
        <v>159</v>
      </c>
      <c r="C15860" s="113">
        <v>2013</v>
      </c>
      <c r="D15860" s="113" t="s">
        <v>132</v>
      </c>
      <c r="E15860" s="113" t="s">
        <v>124</v>
      </c>
      <c r="F15860" s="113" t="s">
        <v>200</v>
      </c>
      <c r="G15860" s="113">
        <v>9.2713648727126702E-3</v>
      </c>
    </row>
    <row r="15861" spans="1:7" x14ac:dyDescent="0.25">
      <c r="A15861" s="108" t="str">
        <f t="shared" si="247"/>
        <v>LI_2013_1A3(FS)_PM2.5</v>
      </c>
      <c r="B15861" s="113" t="s">
        <v>159</v>
      </c>
      <c r="C15861" s="113">
        <v>2013</v>
      </c>
      <c r="D15861" s="113" t="s">
        <v>132</v>
      </c>
      <c r="E15861" s="113" t="s">
        <v>203</v>
      </c>
      <c r="F15861" s="113" t="s">
        <v>200</v>
      </c>
      <c r="G15861" s="113">
        <v>1.05519467769315E-2</v>
      </c>
    </row>
    <row r="15862" spans="1:7" x14ac:dyDescent="0.25">
      <c r="A15862" s="108" t="str">
        <f t="shared" si="247"/>
        <v>LI_2013_3D_NOx</v>
      </c>
      <c r="B15862" s="113" t="s">
        <v>159</v>
      </c>
      <c r="C15862" s="113">
        <v>2013</v>
      </c>
      <c r="D15862" s="113" t="s">
        <v>206</v>
      </c>
      <c r="E15862" s="113" t="s">
        <v>199</v>
      </c>
      <c r="F15862" s="113" t="s">
        <v>200</v>
      </c>
      <c r="G15862" s="113">
        <v>3.2690652062456198E-3</v>
      </c>
    </row>
    <row r="15863" spans="1:7" x14ac:dyDescent="0.25">
      <c r="A15863" s="108" t="str">
        <f t="shared" si="247"/>
        <v>LI_2014_NATIONAL TOTAL_NOx</v>
      </c>
      <c r="B15863" s="113" t="s">
        <v>159</v>
      </c>
      <c r="C15863" s="113">
        <v>2014</v>
      </c>
      <c r="D15863" s="113" t="s">
        <v>122</v>
      </c>
      <c r="E15863" s="113" t="s">
        <v>199</v>
      </c>
      <c r="F15863" s="113" t="s">
        <v>200</v>
      </c>
      <c r="G15863" s="113">
        <v>0.337283437660995</v>
      </c>
    </row>
    <row r="15864" spans="1:7" x14ac:dyDescent="0.25">
      <c r="A15864" s="108" t="str">
        <f t="shared" si="247"/>
        <v>LI_2014_NATIONAL TOTAL_NMVOC</v>
      </c>
      <c r="B15864" s="113" t="s">
        <v>159</v>
      </c>
      <c r="C15864" s="113">
        <v>2014</v>
      </c>
      <c r="D15864" s="113" t="s">
        <v>122</v>
      </c>
      <c r="E15864" s="113" t="s">
        <v>123</v>
      </c>
      <c r="F15864" s="113" t="s">
        <v>200</v>
      </c>
      <c r="G15864" s="113">
        <v>0.38179670814643402</v>
      </c>
    </row>
    <row r="15865" spans="1:7" x14ac:dyDescent="0.25">
      <c r="A15865" s="108" t="str">
        <f t="shared" si="247"/>
        <v>LI_2014_NATIONAL TOTAL_SOx</v>
      </c>
      <c r="B15865" s="113" t="s">
        <v>159</v>
      </c>
      <c r="C15865" s="113">
        <v>2014</v>
      </c>
      <c r="D15865" s="113" t="s">
        <v>122</v>
      </c>
      <c r="E15865" s="113" t="s">
        <v>201</v>
      </c>
      <c r="F15865" s="113" t="s">
        <v>200</v>
      </c>
      <c r="G15865" s="113">
        <v>9.3749330581013694E-3</v>
      </c>
    </row>
    <row r="15866" spans="1:7" x14ac:dyDescent="0.25">
      <c r="A15866" s="108" t="str">
        <f t="shared" si="247"/>
        <v>LI_2014_NATIONAL TOTAL_NH3</v>
      </c>
      <c r="B15866" s="113" t="s">
        <v>159</v>
      </c>
      <c r="C15866" s="113">
        <v>2014</v>
      </c>
      <c r="D15866" s="113" t="s">
        <v>122</v>
      </c>
      <c r="E15866" s="113" t="s">
        <v>124</v>
      </c>
      <c r="F15866" s="113" t="s">
        <v>200</v>
      </c>
      <c r="G15866" s="113">
        <v>0.112855067414374</v>
      </c>
    </row>
    <row r="15867" spans="1:7" x14ac:dyDescent="0.25">
      <c r="A15867" s="108" t="str">
        <f t="shared" si="247"/>
        <v>LI_2014_NATIONAL TOTAL_PM2.5</v>
      </c>
      <c r="B15867" s="113" t="s">
        <v>159</v>
      </c>
      <c r="C15867" s="113">
        <v>2014</v>
      </c>
      <c r="D15867" s="113" t="s">
        <v>122</v>
      </c>
      <c r="E15867" s="113" t="s">
        <v>203</v>
      </c>
      <c r="F15867" s="113" t="s">
        <v>200</v>
      </c>
      <c r="G15867" s="113">
        <v>2.8400407307384301E-2</v>
      </c>
    </row>
    <row r="15868" spans="1:7" x14ac:dyDescent="0.25">
      <c r="A15868" s="108" t="str">
        <f t="shared" si="247"/>
        <v>LI_2014_NATIONAL TOTAL_Pb</v>
      </c>
      <c r="B15868" s="113" t="s">
        <v>159</v>
      </c>
      <c r="C15868" s="113">
        <v>2014</v>
      </c>
      <c r="D15868" s="113" t="s">
        <v>122</v>
      </c>
      <c r="E15868" s="113" t="s">
        <v>125</v>
      </c>
      <c r="F15868" s="113" t="s">
        <v>200</v>
      </c>
      <c r="G15868" s="150">
        <v>5.2722848568802703E-5</v>
      </c>
    </row>
    <row r="15869" spans="1:7" x14ac:dyDescent="0.25">
      <c r="A15869" s="108" t="str">
        <f t="shared" si="247"/>
        <v>LI_2014_NATIONAL TOTAL_Cd</v>
      </c>
      <c r="B15869" s="113" t="s">
        <v>159</v>
      </c>
      <c r="C15869" s="113">
        <v>2014</v>
      </c>
      <c r="D15869" s="113" t="s">
        <v>122</v>
      </c>
      <c r="E15869" s="113" t="s">
        <v>126</v>
      </c>
      <c r="F15869" s="113" t="s">
        <v>200</v>
      </c>
      <c r="G15869" s="150">
        <v>4.0414030410135596E-6</v>
      </c>
    </row>
    <row r="15870" spans="1:7" x14ac:dyDescent="0.25">
      <c r="A15870" s="108" t="str">
        <f t="shared" si="247"/>
        <v>LI_2014_NATIONAL TOTAL_Hg</v>
      </c>
      <c r="B15870" s="113" t="s">
        <v>159</v>
      </c>
      <c r="C15870" s="113">
        <v>2014</v>
      </c>
      <c r="D15870" s="113" t="s">
        <v>122</v>
      </c>
      <c r="E15870" s="113" t="s">
        <v>127</v>
      </c>
      <c r="F15870" s="113" t="s">
        <v>200</v>
      </c>
      <c r="G15870" s="150">
        <v>5.4492010243326597E-7</v>
      </c>
    </row>
    <row r="15871" spans="1:7" x14ac:dyDescent="0.25">
      <c r="A15871" s="108" t="str">
        <f t="shared" si="247"/>
        <v>LI_2014_NATIONAL TOTAL_DIOX</v>
      </c>
      <c r="B15871" s="113" t="s">
        <v>159</v>
      </c>
      <c r="C15871" s="113">
        <v>2014</v>
      </c>
      <c r="D15871" s="113" t="s">
        <v>122</v>
      </c>
      <c r="E15871" s="113" t="s">
        <v>128</v>
      </c>
      <c r="F15871" s="113" t="s">
        <v>200</v>
      </c>
      <c r="G15871" s="150">
        <v>7.7465589644985796E-11</v>
      </c>
    </row>
    <row r="15872" spans="1:7" x14ac:dyDescent="0.25">
      <c r="A15872" s="108" t="str">
        <f t="shared" si="247"/>
        <v>LI_2014_NATIONAL TOTAL_PAH</v>
      </c>
      <c r="B15872" s="113" t="s">
        <v>159</v>
      </c>
      <c r="C15872" s="113">
        <v>2014</v>
      </c>
      <c r="D15872" s="113" t="s">
        <v>122</v>
      </c>
      <c r="E15872" s="113" t="s">
        <v>129</v>
      </c>
      <c r="F15872" s="113" t="s">
        <v>200</v>
      </c>
      <c r="G15872" s="150">
        <v>1.21283103302478E-5</v>
      </c>
    </row>
    <row r="15873" spans="1:7" x14ac:dyDescent="0.25">
      <c r="A15873" s="108" t="str">
        <f t="shared" si="247"/>
        <v>LI_2014_NATIONAL TOTAL_HCB</v>
      </c>
      <c r="B15873" s="113" t="s">
        <v>159</v>
      </c>
      <c r="C15873" s="113">
        <v>2014</v>
      </c>
      <c r="D15873" s="113" t="s">
        <v>122</v>
      </c>
      <c r="E15873" s="113" t="s">
        <v>130</v>
      </c>
      <c r="F15873" s="113" t="s">
        <v>200</v>
      </c>
      <c r="G15873" s="150">
        <v>6.7382316600000004E-10</v>
      </c>
    </row>
    <row r="15874" spans="1:7" x14ac:dyDescent="0.25">
      <c r="A15874" s="108" t="str">
        <f t="shared" ref="A15874:A15937" si="248">CONCATENATE(B15874,"_",C15874,"_",D15874,"_",E15874)</f>
        <v>LI_2014_1A3(FS)_NOx</v>
      </c>
      <c r="B15874" s="113" t="s">
        <v>159</v>
      </c>
      <c r="C15874" s="113">
        <v>2014</v>
      </c>
      <c r="D15874" s="113" t="s">
        <v>132</v>
      </c>
      <c r="E15874" s="113" t="s">
        <v>199</v>
      </c>
      <c r="F15874" s="113" t="s">
        <v>200</v>
      </c>
      <c r="G15874" s="113">
        <v>0.23670965653144499</v>
      </c>
    </row>
    <row r="15875" spans="1:7" x14ac:dyDescent="0.25">
      <c r="A15875" s="108" t="str">
        <f t="shared" si="248"/>
        <v>LI_2014_1A3(FS)_NMVOC</v>
      </c>
      <c r="B15875" s="113" t="s">
        <v>159</v>
      </c>
      <c r="C15875" s="113">
        <v>2014</v>
      </c>
      <c r="D15875" s="113" t="s">
        <v>132</v>
      </c>
      <c r="E15875" s="113" t="s">
        <v>123</v>
      </c>
      <c r="F15875" s="113" t="s">
        <v>200</v>
      </c>
      <c r="G15875" s="113">
        <v>6.3883246003166694E-2</v>
      </c>
    </row>
    <row r="15876" spans="1:7" x14ac:dyDescent="0.25">
      <c r="A15876" s="108" t="str">
        <f t="shared" si="248"/>
        <v>LI_2014_1A3(FS)_SOx</v>
      </c>
      <c r="B15876" s="113" t="s">
        <v>159</v>
      </c>
      <c r="C15876" s="113">
        <v>2014</v>
      </c>
      <c r="D15876" s="113" t="s">
        <v>132</v>
      </c>
      <c r="E15876" s="113" t="s">
        <v>201</v>
      </c>
      <c r="F15876" s="113" t="s">
        <v>200</v>
      </c>
      <c r="G15876" s="113">
        <v>4.1935844345752102E-4</v>
      </c>
    </row>
    <row r="15877" spans="1:7" x14ac:dyDescent="0.25">
      <c r="A15877" s="108" t="str">
        <f t="shared" si="248"/>
        <v>LI_2014_1A3(FS)_NH3</v>
      </c>
      <c r="B15877" s="113" t="s">
        <v>159</v>
      </c>
      <c r="C15877" s="113">
        <v>2014</v>
      </c>
      <c r="D15877" s="113" t="s">
        <v>132</v>
      </c>
      <c r="E15877" s="113" t="s">
        <v>124</v>
      </c>
      <c r="F15877" s="113" t="s">
        <v>200</v>
      </c>
      <c r="G15877" s="113">
        <v>7.4384798255527004E-3</v>
      </c>
    </row>
    <row r="15878" spans="1:7" x14ac:dyDescent="0.25">
      <c r="A15878" s="108" t="str">
        <f t="shared" si="248"/>
        <v>LI_2014_1A3(FS)_PM2.5</v>
      </c>
      <c r="B15878" s="113" t="s">
        <v>159</v>
      </c>
      <c r="C15878" s="113">
        <v>2014</v>
      </c>
      <c r="D15878" s="113" t="s">
        <v>132</v>
      </c>
      <c r="E15878" s="113" t="s">
        <v>203</v>
      </c>
      <c r="F15878" s="113" t="s">
        <v>200</v>
      </c>
      <c r="G15878" s="113">
        <v>9.2915971873927701E-3</v>
      </c>
    </row>
    <row r="15879" spans="1:7" x14ac:dyDescent="0.25">
      <c r="A15879" s="108" t="str">
        <f t="shared" si="248"/>
        <v>LI_2014_3D_NOx</v>
      </c>
      <c r="B15879" s="113" t="s">
        <v>159</v>
      </c>
      <c r="C15879" s="113">
        <v>2014</v>
      </c>
      <c r="D15879" s="113" t="s">
        <v>206</v>
      </c>
      <c r="E15879" s="113" t="s">
        <v>199</v>
      </c>
      <c r="F15879" s="113" t="s">
        <v>200</v>
      </c>
      <c r="G15879" s="113">
        <v>3.16909065876016E-3</v>
      </c>
    </row>
    <row r="15880" spans="1:7" x14ac:dyDescent="0.25">
      <c r="A15880" s="108" t="str">
        <f t="shared" si="248"/>
        <v>LI_2015_NATIONAL TOTAL_NOx</v>
      </c>
      <c r="B15880" s="113" t="s">
        <v>159</v>
      </c>
      <c r="C15880" s="113">
        <v>2015</v>
      </c>
      <c r="D15880" s="113" t="s">
        <v>122</v>
      </c>
      <c r="E15880" s="113" t="s">
        <v>199</v>
      </c>
      <c r="F15880" s="113" t="s">
        <v>200</v>
      </c>
      <c r="G15880" s="113">
        <v>0.293673351310205</v>
      </c>
    </row>
    <row r="15881" spans="1:7" x14ac:dyDescent="0.25">
      <c r="A15881" s="108" t="str">
        <f t="shared" si="248"/>
        <v>LI_2015_NATIONAL TOTAL_NMVOC</v>
      </c>
      <c r="B15881" s="113" t="s">
        <v>159</v>
      </c>
      <c r="C15881" s="113">
        <v>2015</v>
      </c>
      <c r="D15881" s="113" t="s">
        <v>122</v>
      </c>
      <c r="E15881" s="113" t="s">
        <v>123</v>
      </c>
      <c r="F15881" s="113" t="s">
        <v>200</v>
      </c>
      <c r="G15881" s="113">
        <v>0.36334833788666898</v>
      </c>
    </row>
    <row r="15882" spans="1:7" x14ac:dyDescent="0.25">
      <c r="A15882" s="108" t="str">
        <f t="shared" si="248"/>
        <v>LI_2015_NATIONAL TOTAL_SOx</v>
      </c>
      <c r="B15882" s="113" t="s">
        <v>159</v>
      </c>
      <c r="C15882" s="113">
        <v>2015</v>
      </c>
      <c r="D15882" s="113" t="s">
        <v>122</v>
      </c>
      <c r="E15882" s="113" t="s">
        <v>201</v>
      </c>
      <c r="F15882" s="113" t="s">
        <v>200</v>
      </c>
      <c r="G15882" s="113">
        <v>9.3285040640778902E-3</v>
      </c>
    </row>
    <row r="15883" spans="1:7" x14ac:dyDescent="0.25">
      <c r="A15883" s="108" t="str">
        <f t="shared" si="248"/>
        <v>LI_2015_NATIONAL TOTAL_NH3</v>
      </c>
      <c r="B15883" s="113" t="s">
        <v>159</v>
      </c>
      <c r="C15883" s="113">
        <v>2015</v>
      </c>
      <c r="D15883" s="113" t="s">
        <v>122</v>
      </c>
      <c r="E15883" s="113" t="s">
        <v>124</v>
      </c>
      <c r="F15883" s="113" t="s">
        <v>200</v>
      </c>
      <c r="G15883" s="113">
        <v>0.111084819002172</v>
      </c>
    </row>
    <row r="15884" spans="1:7" x14ac:dyDescent="0.25">
      <c r="A15884" s="108" t="str">
        <f t="shared" si="248"/>
        <v>LI_2015_NATIONAL TOTAL_PM2.5</v>
      </c>
      <c r="B15884" s="113" t="s">
        <v>159</v>
      </c>
      <c r="C15884" s="113">
        <v>2015</v>
      </c>
      <c r="D15884" s="113" t="s">
        <v>122</v>
      </c>
      <c r="E15884" s="113" t="s">
        <v>203</v>
      </c>
      <c r="F15884" s="113" t="s">
        <v>200</v>
      </c>
      <c r="G15884" s="113">
        <v>2.7259554604156699E-2</v>
      </c>
    </row>
    <row r="15885" spans="1:7" x14ac:dyDescent="0.25">
      <c r="A15885" s="108" t="str">
        <f t="shared" si="248"/>
        <v>LI_2015_NATIONAL TOTAL_Pb</v>
      </c>
      <c r="B15885" s="113" t="s">
        <v>159</v>
      </c>
      <c r="C15885" s="113">
        <v>2015</v>
      </c>
      <c r="D15885" s="113" t="s">
        <v>122</v>
      </c>
      <c r="E15885" s="113" t="s">
        <v>125</v>
      </c>
      <c r="F15885" s="113" t="s">
        <v>200</v>
      </c>
      <c r="G15885" s="150">
        <v>5.2246058823946603E-5</v>
      </c>
    </row>
    <row r="15886" spans="1:7" x14ac:dyDescent="0.25">
      <c r="A15886" s="108" t="str">
        <f t="shared" si="248"/>
        <v>LI_2015_NATIONAL TOTAL_Cd</v>
      </c>
      <c r="B15886" s="113" t="s">
        <v>159</v>
      </c>
      <c r="C15886" s="113">
        <v>2015</v>
      </c>
      <c r="D15886" s="113" t="s">
        <v>122</v>
      </c>
      <c r="E15886" s="113" t="s">
        <v>126</v>
      </c>
      <c r="F15886" s="113" t="s">
        <v>200</v>
      </c>
      <c r="G15886" s="150">
        <v>4.2879874809960004E-6</v>
      </c>
    </row>
    <row r="15887" spans="1:7" x14ac:dyDescent="0.25">
      <c r="A15887" s="108" t="str">
        <f t="shared" si="248"/>
        <v>LI_2015_NATIONAL TOTAL_Hg</v>
      </c>
      <c r="B15887" s="113" t="s">
        <v>159</v>
      </c>
      <c r="C15887" s="113">
        <v>2015</v>
      </c>
      <c r="D15887" s="113" t="s">
        <v>122</v>
      </c>
      <c r="E15887" s="113" t="s">
        <v>127</v>
      </c>
      <c r="F15887" s="113" t="s">
        <v>200</v>
      </c>
      <c r="G15887" s="150">
        <v>5.9940811226461799E-7</v>
      </c>
    </row>
    <row r="15888" spans="1:7" x14ac:dyDescent="0.25">
      <c r="A15888" s="108" t="str">
        <f t="shared" si="248"/>
        <v>LI_2015_NATIONAL TOTAL_DIOX</v>
      </c>
      <c r="B15888" s="113" t="s">
        <v>159</v>
      </c>
      <c r="C15888" s="113">
        <v>2015</v>
      </c>
      <c r="D15888" s="113" t="s">
        <v>122</v>
      </c>
      <c r="E15888" s="113" t="s">
        <v>128</v>
      </c>
      <c r="F15888" s="113" t="s">
        <v>200</v>
      </c>
      <c r="G15888" s="150">
        <v>8.1552926216137798E-11</v>
      </c>
    </row>
    <row r="15889" spans="1:7" x14ac:dyDescent="0.25">
      <c r="A15889" s="108" t="str">
        <f t="shared" si="248"/>
        <v>LI_2015_NATIONAL TOTAL_PAH</v>
      </c>
      <c r="B15889" s="113" t="s">
        <v>159</v>
      </c>
      <c r="C15889" s="113">
        <v>2015</v>
      </c>
      <c r="D15889" s="113" t="s">
        <v>122</v>
      </c>
      <c r="E15889" s="113" t="s">
        <v>129</v>
      </c>
      <c r="F15889" s="113" t="s">
        <v>200</v>
      </c>
      <c r="G15889" s="150">
        <v>1.2963095431938699E-5</v>
      </c>
    </row>
    <row r="15890" spans="1:7" x14ac:dyDescent="0.25">
      <c r="A15890" s="108" t="str">
        <f t="shared" si="248"/>
        <v>LI_2015_NATIONAL TOTAL_HCB</v>
      </c>
      <c r="B15890" s="113" t="s">
        <v>159</v>
      </c>
      <c r="C15890" s="113">
        <v>2015</v>
      </c>
      <c r="D15890" s="113" t="s">
        <v>122</v>
      </c>
      <c r="E15890" s="113" t="s">
        <v>130</v>
      </c>
      <c r="F15890" s="113" t="s">
        <v>200</v>
      </c>
      <c r="G15890" s="150">
        <v>7.4782931721428603E-10</v>
      </c>
    </row>
    <row r="15891" spans="1:7" x14ac:dyDescent="0.25">
      <c r="A15891" s="108" t="str">
        <f t="shared" si="248"/>
        <v>LI_2015_1A3(FS)_NOx</v>
      </c>
      <c r="B15891" s="113" t="s">
        <v>159</v>
      </c>
      <c r="C15891" s="113">
        <v>2015</v>
      </c>
      <c r="D15891" s="113" t="s">
        <v>132</v>
      </c>
      <c r="E15891" s="113" t="s">
        <v>199</v>
      </c>
      <c r="F15891" s="113" t="s">
        <v>200</v>
      </c>
      <c r="G15891" s="113">
        <v>0.190739522901129</v>
      </c>
    </row>
    <row r="15892" spans="1:7" x14ac:dyDescent="0.25">
      <c r="A15892" s="108" t="str">
        <f t="shared" si="248"/>
        <v>LI_2015_1A3(FS)_NMVOC</v>
      </c>
      <c r="B15892" s="113" t="s">
        <v>159</v>
      </c>
      <c r="C15892" s="113">
        <v>2015</v>
      </c>
      <c r="D15892" s="113" t="s">
        <v>132</v>
      </c>
      <c r="E15892" s="113" t="s">
        <v>123</v>
      </c>
      <c r="F15892" s="113" t="s">
        <v>200</v>
      </c>
      <c r="G15892" s="113">
        <v>5.1625489386916003E-2</v>
      </c>
    </row>
    <row r="15893" spans="1:7" x14ac:dyDescent="0.25">
      <c r="A15893" s="108" t="str">
        <f t="shared" si="248"/>
        <v>LI_2015_1A3(FS)_SOx</v>
      </c>
      <c r="B15893" s="113" t="s">
        <v>159</v>
      </c>
      <c r="C15893" s="113">
        <v>2015</v>
      </c>
      <c r="D15893" s="113" t="s">
        <v>132</v>
      </c>
      <c r="E15893" s="113" t="s">
        <v>201</v>
      </c>
      <c r="F15893" s="113" t="s">
        <v>200</v>
      </c>
      <c r="G15893" s="113">
        <v>3.5335280809465101E-4</v>
      </c>
    </row>
    <row r="15894" spans="1:7" x14ac:dyDescent="0.25">
      <c r="A15894" s="108" t="str">
        <f t="shared" si="248"/>
        <v>LI_2015_1A3(FS)_NH3</v>
      </c>
      <c r="B15894" s="113" t="s">
        <v>159</v>
      </c>
      <c r="C15894" s="113">
        <v>2015</v>
      </c>
      <c r="D15894" s="113" t="s">
        <v>132</v>
      </c>
      <c r="E15894" s="113" t="s">
        <v>124</v>
      </c>
      <c r="F15894" s="113" t="s">
        <v>200</v>
      </c>
      <c r="G15894" s="113">
        <v>5.3869052535599898E-3</v>
      </c>
    </row>
    <row r="15895" spans="1:7" x14ac:dyDescent="0.25">
      <c r="A15895" s="108" t="str">
        <f t="shared" si="248"/>
        <v>LI_2015_1A3(FS)_PM2.5</v>
      </c>
      <c r="B15895" s="113" t="s">
        <v>159</v>
      </c>
      <c r="C15895" s="113">
        <v>2015</v>
      </c>
      <c r="D15895" s="113" t="s">
        <v>132</v>
      </c>
      <c r="E15895" s="113" t="s">
        <v>203</v>
      </c>
      <c r="F15895" s="113" t="s">
        <v>200</v>
      </c>
      <c r="G15895" s="113">
        <v>7.4192255295677497E-3</v>
      </c>
    </row>
    <row r="15896" spans="1:7" x14ac:dyDescent="0.25">
      <c r="A15896" s="108" t="str">
        <f t="shared" si="248"/>
        <v>LI_2015_3D_NOx</v>
      </c>
      <c r="B15896" s="113" t="s">
        <v>159</v>
      </c>
      <c r="C15896" s="113">
        <v>2015</v>
      </c>
      <c r="D15896" s="113" t="s">
        <v>206</v>
      </c>
      <c r="E15896" s="113" t="s">
        <v>199</v>
      </c>
      <c r="F15896" s="113" t="s">
        <v>200</v>
      </c>
      <c r="G15896" s="113">
        <v>3.60672896061599E-3</v>
      </c>
    </row>
    <row r="15897" spans="1:7" x14ac:dyDescent="0.25">
      <c r="A15897" s="108" t="str">
        <f t="shared" si="248"/>
        <v>LI_2016_NATIONAL TOTAL_NOx</v>
      </c>
      <c r="B15897" s="113" t="s">
        <v>159</v>
      </c>
      <c r="C15897" s="113">
        <v>2016</v>
      </c>
      <c r="D15897" s="113" t="s">
        <v>122</v>
      </c>
      <c r="E15897" s="113" t="s">
        <v>199</v>
      </c>
      <c r="F15897" s="113" t="s">
        <v>200</v>
      </c>
      <c r="G15897" s="113">
        <v>0.27198080059269197</v>
      </c>
    </row>
    <row r="15898" spans="1:7" x14ac:dyDescent="0.25">
      <c r="A15898" s="108" t="str">
        <f t="shared" si="248"/>
        <v>LI_2016_NATIONAL TOTAL_NMVOC</v>
      </c>
      <c r="B15898" s="113" t="s">
        <v>159</v>
      </c>
      <c r="C15898" s="113">
        <v>2016</v>
      </c>
      <c r="D15898" s="113" t="s">
        <v>122</v>
      </c>
      <c r="E15898" s="113" t="s">
        <v>123</v>
      </c>
      <c r="F15898" s="113" t="s">
        <v>200</v>
      </c>
      <c r="G15898" s="113">
        <v>0.354685493498409</v>
      </c>
    </row>
    <row r="15899" spans="1:7" x14ac:dyDescent="0.25">
      <c r="A15899" s="108" t="str">
        <f t="shared" si="248"/>
        <v>LI_2016_NATIONAL TOTAL_SOx</v>
      </c>
      <c r="B15899" s="113" t="s">
        <v>159</v>
      </c>
      <c r="C15899" s="113">
        <v>2016</v>
      </c>
      <c r="D15899" s="113" t="s">
        <v>122</v>
      </c>
      <c r="E15899" s="113" t="s">
        <v>201</v>
      </c>
      <c r="F15899" s="113" t="s">
        <v>200</v>
      </c>
      <c r="G15899" s="113">
        <v>7.54884973848261E-3</v>
      </c>
    </row>
    <row r="15900" spans="1:7" x14ac:dyDescent="0.25">
      <c r="A15900" s="108" t="str">
        <f t="shared" si="248"/>
        <v>LI_2016_NATIONAL TOTAL_NH3</v>
      </c>
      <c r="B15900" s="113" t="s">
        <v>159</v>
      </c>
      <c r="C15900" s="113">
        <v>2016</v>
      </c>
      <c r="D15900" s="113" t="s">
        <v>122</v>
      </c>
      <c r="E15900" s="113" t="s">
        <v>124</v>
      </c>
      <c r="F15900" s="113" t="s">
        <v>200</v>
      </c>
      <c r="G15900" s="113">
        <v>0.108372654937667</v>
      </c>
    </row>
    <row r="15901" spans="1:7" x14ac:dyDescent="0.25">
      <c r="A15901" s="108" t="str">
        <f t="shared" si="248"/>
        <v>LI_2016_NATIONAL TOTAL_PM2.5</v>
      </c>
      <c r="B15901" s="113" t="s">
        <v>159</v>
      </c>
      <c r="C15901" s="113">
        <v>2016</v>
      </c>
      <c r="D15901" s="113" t="s">
        <v>122</v>
      </c>
      <c r="E15901" s="113" t="s">
        <v>203</v>
      </c>
      <c r="F15901" s="113" t="s">
        <v>200</v>
      </c>
      <c r="G15901" s="113">
        <v>2.5553557133318101E-2</v>
      </c>
    </row>
    <row r="15902" spans="1:7" x14ac:dyDescent="0.25">
      <c r="A15902" s="108" t="str">
        <f t="shared" si="248"/>
        <v>LI_2016_NATIONAL TOTAL_Pb</v>
      </c>
      <c r="B15902" s="113" t="s">
        <v>159</v>
      </c>
      <c r="C15902" s="113">
        <v>2016</v>
      </c>
      <c r="D15902" s="113" t="s">
        <v>122</v>
      </c>
      <c r="E15902" s="113" t="s">
        <v>125</v>
      </c>
      <c r="F15902" s="113" t="s">
        <v>200</v>
      </c>
      <c r="G15902" s="150">
        <v>4.9221311381655502E-5</v>
      </c>
    </row>
    <row r="15903" spans="1:7" x14ac:dyDescent="0.25">
      <c r="A15903" s="108" t="str">
        <f t="shared" si="248"/>
        <v>LI_2016_NATIONAL TOTAL_Cd</v>
      </c>
      <c r="B15903" s="113" t="s">
        <v>159</v>
      </c>
      <c r="C15903" s="113">
        <v>2016</v>
      </c>
      <c r="D15903" s="113" t="s">
        <v>122</v>
      </c>
      <c r="E15903" s="113" t="s">
        <v>126</v>
      </c>
      <c r="F15903" s="113" t="s">
        <v>200</v>
      </c>
      <c r="G15903" s="150">
        <v>4.1853721055448096E-6</v>
      </c>
    </row>
    <row r="15904" spans="1:7" x14ac:dyDescent="0.25">
      <c r="A15904" s="108" t="str">
        <f t="shared" si="248"/>
        <v>LI_2016_NATIONAL TOTAL_Hg</v>
      </c>
      <c r="B15904" s="113" t="s">
        <v>159</v>
      </c>
      <c r="C15904" s="113">
        <v>2016</v>
      </c>
      <c r="D15904" s="113" t="s">
        <v>122</v>
      </c>
      <c r="E15904" s="113" t="s">
        <v>127</v>
      </c>
      <c r="F15904" s="113" t="s">
        <v>200</v>
      </c>
      <c r="G15904" s="150">
        <v>5.71370115194799E-7</v>
      </c>
    </row>
    <row r="15905" spans="1:7" x14ac:dyDescent="0.25">
      <c r="A15905" s="108" t="str">
        <f t="shared" si="248"/>
        <v>LI_2016_NATIONAL TOTAL_DIOX</v>
      </c>
      <c r="B15905" s="113" t="s">
        <v>159</v>
      </c>
      <c r="C15905" s="113">
        <v>2016</v>
      </c>
      <c r="D15905" s="113" t="s">
        <v>122</v>
      </c>
      <c r="E15905" s="113" t="s">
        <v>128</v>
      </c>
      <c r="F15905" s="113" t="s">
        <v>200</v>
      </c>
      <c r="G15905" s="150">
        <v>7.6990880954894806E-11</v>
      </c>
    </row>
    <row r="15906" spans="1:7" x14ac:dyDescent="0.25">
      <c r="A15906" s="108" t="str">
        <f t="shared" si="248"/>
        <v>LI_2016_NATIONAL TOTAL_PAH</v>
      </c>
      <c r="B15906" s="113" t="s">
        <v>159</v>
      </c>
      <c r="C15906" s="113">
        <v>2016</v>
      </c>
      <c r="D15906" s="113" t="s">
        <v>122</v>
      </c>
      <c r="E15906" s="113" t="s">
        <v>129</v>
      </c>
      <c r="F15906" s="113" t="s">
        <v>200</v>
      </c>
      <c r="G15906" s="150">
        <v>1.23915877775167E-5</v>
      </c>
    </row>
    <row r="15907" spans="1:7" x14ac:dyDescent="0.25">
      <c r="A15907" s="108" t="str">
        <f t="shared" si="248"/>
        <v>LI_2016_NATIONAL TOTAL_HCB</v>
      </c>
      <c r="B15907" s="113" t="s">
        <v>159</v>
      </c>
      <c r="C15907" s="113">
        <v>2016</v>
      </c>
      <c r="D15907" s="113" t="s">
        <v>122</v>
      </c>
      <c r="E15907" s="113" t="s">
        <v>130</v>
      </c>
      <c r="F15907" s="113" t="s">
        <v>200</v>
      </c>
      <c r="G15907" s="150">
        <v>6.86328156428571E-10</v>
      </c>
    </row>
    <row r="15908" spans="1:7" x14ac:dyDescent="0.25">
      <c r="A15908" s="108" t="str">
        <f t="shared" si="248"/>
        <v>LI_2016_1A3(FS)_NOx</v>
      </c>
      <c r="B15908" s="113" t="s">
        <v>159</v>
      </c>
      <c r="C15908" s="113">
        <v>2016</v>
      </c>
      <c r="D15908" s="113" t="s">
        <v>132</v>
      </c>
      <c r="E15908" s="113" t="s">
        <v>199</v>
      </c>
      <c r="F15908" s="113" t="s">
        <v>200</v>
      </c>
      <c r="G15908" s="113">
        <v>0.177223692945677</v>
      </c>
    </row>
    <row r="15909" spans="1:7" x14ac:dyDescent="0.25">
      <c r="A15909" s="108" t="str">
        <f t="shared" si="248"/>
        <v>LI_2016_1A3(FS)_NMVOC</v>
      </c>
      <c r="B15909" s="113" t="s">
        <v>159</v>
      </c>
      <c r="C15909" s="113">
        <v>2016</v>
      </c>
      <c r="D15909" s="113" t="s">
        <v>132</v>
      </c>
      <c r="E15909" s="113" t="s">
        <v>123</v>
      </c>
      <c r="F15909" s="113" t="s">
        <v>200</v>
      </c>
      <c r="G15909" s="113">
        <v>4.7511065683519101E-2</v>
      </c>
    </row>
    <row r="15910" spans="1:7" x14ac:dyDescent="0.25">
      <c r="A15910" s="108" t="str">
        <f t="shared" si="248"/>
        <v>LI_2016_1A3(FS)_SOx</v>
      </c>
      <c r="B15910" s="113" t="s">
        <v>159</v>
      </c>
      <c r="C15910" s="113">
        <v>2016</v>
      </c>
      <c r="D15910" s="113" t="s">
        <v>132</v>
      </c>
      <c r="E15910" s="113" t="s">
        <v>201</v>
      </c>
      <c r="F15910" s="113" t="s">
        <v>200</v>
      </c>
      <c r="G15910" s="113">
        <v>3.51656820918706E-4</v>
      </c>
    </row>
    <row r="15911" spans="1:7" x14ac:dyDescent="0.25">
      <c r="A15911" s="108" t="str">
        <f t="shared" si="248"/>
        <v>LI_2016_1A3(FS)_NH3</v>
      </c>
      <c r="B15911" s="113" t="s">
        <v>159</v>
      </c>
      <c r="C15911" s="113">
        <v>2016</v>
      </c>
      <c r="D15911" s="113" t="s">
        <v>132</v>
      </c>
      <c r="E15911" s="113" t="s">
        <v>124</v>
      </c>
      <c r="F15911" s="113" t="s">
        <v>200</v>
      </c>
      <c r="G15911" s="113">
        <v>4.65919147152622E-3</v>
      </c>
    </row>
    <row r="15912" spans="1:7" x14ac:dyDescent="0.25">
      <c r="A15912" s="108" t="str">
        <f t="shared" si="248"/>
        <v>LI_2016_1A3(FS)_PM2.5</v>
      </c>
      <c r="B15912" s="113" t="s">
        <v>159</v>
      </c>
      <c r="C15912" s="113">
        <v>2016</v>
      </c>
      <c r="D15912" s="113" t="s">
        <v>132</v>
      </c>
      <c r="E15912" s="113" t="s">
        <v>203</v>
      </c>
      <c r="F15912" s="113" t="s">
        <v>200</v>
      </c>
      <c r="G15912" s="113">
        <v>7.0133166582113503E-3</v>
      </c>
    </row>
    <row r="15913" spans="1:7" x14ac:dyDescent="0.25">
      <c r="A15913" s="108" t="str">
        <f t="shared" si="248"/>
        <v>LI_2016_3D_NOx</v>
      </c>
      <c r="B15913" s="113" t="s">
        <v>159</v>
      </c>
      <c r="C15913" s="113">
        <v>2016</v>
      </c>
      <c r="D15913" s="113" t="s">
        <v>206</v>
      </c>
      <c r="E15913" s="113" t="s">
        <v>199</v>
      </c>
      <c r="F15913" s="113" t="s">
        <v>200</v>
      </c>
      <c r="G15913" s="113">
        <v>3.2453874535237699E-3</v>
      </c>
    </row>
    <row r="15914" spans="1:7" x14ac:dyDescent="0.25">
      <c r="A15914" s="108" t="str">
        <f t="shared" si="248"/>
        <v>LI_2017_NATIONAL TOTAL_NOx</v>
      </c>
      <c r="B15914" s="113" t="s">
        <v>159</v>
      </c>
      <c r="C15914" s="113">
        <v>2017</v>
      </c>
      <c r="D15914" s="113" t="s">
        <v>122</v>
      </c>
      <c r="E15914" s="113" t="s">
        <v>199</v>
      </c>
      <c r="F15914" s="113" t="s">
        <v>200</v>
      </c>
      <c r="G15914" s="113">
        <v>0.25929019882997101</v>
      </c>
    </row>
    <row r="15915" spans="1:7" x14ac:dyDescent="0.25">
      <c r="A15915" s="108" t="str">
        <f t="shared" si="248"/>
        <v>LI_2017_NATIONAL TOTAL_NMVOC</v>
      </c>
      <c r="B15915" s="113" t="s">
        <v>159</v>
      </c>
      <c r="C15915" s="113">
        <v>2017</v>
      </c>
      <c r="D15915" s="113" t="s">
        <v>122</v>
      </c>
      <c r="E15915" s="113" t="s">
        <v>123</v>
      </c>
      <c r="F15915" s="113" t="s">
        <v>200</v>
      </c>
      <c r="G15915" s="113">
        <v>0.346454315054958</v>
      </c>
    </row>
    <row r="15916" spans="1:7" x14ac:dyDescent="0.25">
      <c r="A15916" s="108" t="str">
        <f t="shared" si="248"/>
        <v>LI_2017_NATIONAL TOTAL_SOx</v>
      </c>
      <c r="B15916" s="113" t="s">
        <v>159</v>
      </c>
      <c r="C15916" s="113">
        <v>2017</v>
      </c>
      <c r="D15916" s="113" t="s">
        <v>122</v>
      </c>
      <c r="E15916" s="113" t="s">
        <v>201</v>
      </c>
      <c r="F15916" s="113" t="s">
        <v>200</v>
      </c>
      <c r="G15916" s="113">
        <v>7.3699960404141002E-3</v>
      </c>
    </row>
    <row r="15917" spans="1:7" x14ac:dyDescent="0.25">
      <c r="A15917" s="108" t="str">
        <f t="shared" si="248"/>
        <v>LI_2017_NATIONAL TOTAL_NH3</v>
      </c>
      <c r="B15917" s="113" t="s">
        <v>159</v>
      </c>
      <c r="C15917" s="113">
        <v>2017</v>
      </c>
      <c r="D15917" s="113" t="s">
        <v>122</v>
      </c>
      <c r="E15917" s="113" t="s">
        <v>124</v>
      </c>
      <c r="F15917" s="113" t="s">
        <v>200</v>
      </c>
      <c r="G15917" s="113">
        <v>0.106541905096928</v>
      </c>
    </row>
    <row r="15918" spans="1:7" x14ac:dyDescent="0.25">
      <c r="A15918" s="108" t="str">
        <f t="shared" si="248"/>
        <v>LI_2017_NATIONAL TOTAL_PM2.5</v>
      </c>
      <c r="B15918" s="113" t="s">
        <v>159</v>
      </c>
      <c r="C15918" s="113">
        <v>2017</v>
      </c>
      <c r="D15918" s="113" t="s">
        <v>122</v>
      </c>
      <c r="E15918" s="113" t="s">
        <v>203</v>
      </c>
      <c r="F15918" s="113" t="s">
        <v>200</v>
      </c>
      <c r="G15918" s="113">
        <v>2.4121895582604299E-2</v>
      </c>
    </row>
    <row r="15919" spans="1:7" x14ac:dyDescent="0.25">
      <c r="A15919" s="108" t="str">
        <f t="shared" si="248"/>
        <v>LI_2017_NATIONAL TOTAL_Pb</v>
      </c>
      <c r="B15919" s="113" t="s">
        <v>159</v>
      </c>
      <c r="C15919" s="113">
        <v>2017</v>
      </c>
      <c r="D15919" s="113" t="s">
        <v>122</v>
      </c>
      <c r="E15919" s="113" t="s">
        <v>125</v>
      </c>
      <c r="F15919" s="113" t="s">
        <v>200</v>
      </c>
      <c r="G15919" s="150">
        <v>4.8841167763703403E-5</v>
      </c>
    </row>
    <row r="15920" spans="1:7" x14ac:dyDescent="0.25">
      <c r="A15920" s="108" t="str">
        <f t="shared" si="248"/>
        <v>LI_2017_NATIONAL TOTAL_Cd</v>
      </c>
      <c r="B15920" s="113" t="s">
        <v>159</v>
      </c>
      <c r="C15920" s="113">
        <v>2017</v>
      </c>
      <c r="D15920" s="113" t="s">
        <v>122</v>
      </c>
      <c r="E15920" s="113" t="s">
        <v>126</v>
      </c>
      <c r="F15920" s="113" t="s">
        <v>200</v>
      </c>
      <c r="G15920" s="150">
        <v>4.0652614698777503E-6</v>
      </c>
    </row>
    <row r="15921" spans="1:7" x14ac:dyDescent="0.25">
      <c r="A15921" s="108" t="str">
        <f t="shared" si="248"/>
        <v>LI_2017_NATIONAL TOTAL_Hg</v>
      </c>
      <c r="B15921" s="113" t="s">
        <v>159</v>
      </c>
      <c r="C15921" s="113">
        <v>2017</v>
      </c>
      <c r="D15921" s="113" t="s">
        <v>122</v>
      </c>
      <c r="E15921" s="113" t="s">
        <v>127</v>
      </c>
      <c r="F15921" s="113" t="s">
        <v>200</v>
      </c>
      <c r="G15921" s="150">
        <v>5.8379718570451402E-7</v>
      </c>
    </row>
    <row r="15922" spans="1:7" x14ac:dyDescent="0.25">
      <c r="A15922" s="108" t="str">
        <f t="shared" si="248"/>
        <v>LI_2017_NATIONAL TOTAL_DIOX</v>
      </c>
      <c r="B15922" s="113" t="s">
        <v>159</v>
      </c>
      <c r="C15922" s="113">
        <v>2017</v>
      </c>
      <c r="D15922" s="113" t="s">
        <v>122</v>
      </c>
      <c r="E15922" s="113" t="s">
        <v>128</v>
      </c>
      <c r="F15922" s="113" t="s">
        <v>200</v>
      </c>
      <c r="G15922" s="150">
        <v>7.1807826887357298E-11</v>
      </c>
    </row>
    <row r="15923" spans="1:7" x14ac:dyDescent="0.25">
      <c r="A15923" s="108" t="str">
        <f t="shared" si="248"/>
        <v>LI_2017_NATIONAL TOTAL_PAH</v>
      </c>
      <c r="B15923" s="113" t="s">
        <v>159</v>
      </c>
      <c r="C15923" s="113">
        <v>2017</v>
      </c>
      <c r="D15923" s="113" t="s">
        <v>122</v>
      </c>
      <c r="E15923" s="113" t="s">
        <v>129</v>
      </c>
      <c r="F15923" s="113" t="s">
        <v>200</v>
      </c>
      <c r="G15923" s="150">
        <v>1.1530053816793E-5</v>
      </c>
    </row>
    <row r="15924" spans="1:7" x14ac:dyDescent="0.25">
      <c r="A15924" s="108" t="str">
        <f t="shared" si="248"/>
        <v>LI_2017_NATIONAL TOTAL_HCB</v>
      </c>
      <c r="B15924" s="113" t="s">
        <v>159</v>
      </c>
      <c r="C15924" s="113">
        <v>2017</v>
      </c>
      <c r="D15924" s="113" t="s">
        <v>122</v>
      </c>
      <c r="E15924" s="113" t="s">
        <v>130</v>
      </c>
      <c r="F15924" s="113" t="s">
        <v>200</v>
      </c>
      <c r="G15924" s="150">
        <v>6.40767959357143E-10</v>
      </c>
    </row>
    <row r="15925" spans="1:7" x14ac:dyDescent="0.25">
      <c r="A15925" s="108" t="str">
        <f t="shared" si="248"/>
        <v>LI_2017_1A3(FS)_NOx</v>
      </c>
      <c r="B15925" s="113" t="s">
        <v>159</v>
      </c>
      <c r="C15925" s="113">
        <v>2017</v>
      </c>
      <c r="D15925" s="113" t="s">
        <v>132</v>
      </c>
      <c r="E15925" s="113" t="s">
        <v>199</v>
      </c>
      <c r="F15925" s="113" t="s">
        <v>200</v>
      </c>
      <c r="G15925" s="113">
        <v>0.165583460734576</v>
      </c>
    </row>
    <row r="15926" spans="1:7" x14ac:dyDescent="0.25">
      <c r="A15926" s="108" t="str">
        <f t="shared" si="248"/>
        <v>LI_2017_1A3(FS)_NMVOC</v>
      </c>
      <c r="B15926" s="113" t="s">
        <v>159</v>
      </c>
      <c r="C15926" s="113">
        <v>2017</v>
      </c>
      <c r="D15926" s="113" t="s">
        <v>132</v>
      </c>
      <c r="E15926" s="113" t="s">
        <v>123</v>
      </c>
      <c r="F15926" s="113" t="s">
        <v>200</v>
      </c>
      <c r="G15926" s="113">
        <v>4.5329822517128603E-2</v>
      </c>
    </row>
    <row r="15927" spans="1:7" x14ac:dyDescent="0.25">
      <c r="A15927" s="108" t="str">
        <f t="shared" si="248"/>
        <v>LI_2017_1A3(FS)_SOx</v>
      </c>
      <c r="B15927" s="113" t="s">
        <v>159</v>
      </c>
      <c r="C15927" s="113">
        <v>2017</v>
      </c>
      <c r="D15927" s="113" t="s">
        <v>132</v>
      </c>
      <c r="E15927" s="113" t="s">
        <v>201</v>
      </c>
      <c r="F15927" s="113" t="s">
        <v>200</v>
      </c>
      <c r="G15927" s="113">
        <v>3.5924573177191602E-4</v>
      </c>
    </row>
    <row r="15928" spans="1:7" x14ac:dyDescent="0.25">
      <c r="A15928" s="108" t="str">
        <f t="shared" si="248"/>
        <v>LI_2017_1A3(FS)_NH3</v>
      </c>
      <c r="B15928" s="113" t="s">
        <v>159</v>
      </c>
      <c r="C15928" s="113">
        <v>2017</v>
      </c>
      <c r="D15928" s="113" t="s">
        <v>132</v>
      </c>
      <c r="E15928" s="113" t="s">
        <v>124</v>
      </c>
      <c r="F15928" s="113" t="s">
        <v>200</v>
      </c>
      <c r="G15928" s="113">
        <v>4.2851767802322398E-3</v>
      </c>
    </row>
    <row r="15929" spans="1:7" x14ac:dyDescent="0.25">
      <c r="A15929" s="108" t="str">
        <f t="shared" si="248"/>
        <v>LI_2017_1A3(FS)_PM2.5</v>
      </c>
      <c r="B15929" s="113" t="s">
        <v>159</v>
      </c>
      <c r="C15929" s="113">
        <v>2017</v>
      </c>
      <c r="D15929" s="113" t="s">
        <v>132</v>
      </c>
      <c r="E15929" s="113" t="s">
        <v>203</v>
      </c>
      <c r="F15929" s="113" t="s">
        <v>200</v>
      </c>
      <c r="G15929" s="113">
        <v>6.83574576601412E-3</v>
      </c>
    </row>
    <row r="15930" spans="1:7" x14ac:dyDescent="0.25">
      <c r="A15930" s="108" t="str">
        <f t="shared" si="248"/>
        <v>LI_2017_3D_NOx</v>
      </c>
      <c r="B15930" s="113" t="s">
        <v>159</v>
      </c>
      <c r="C15930" s="113">
        <v>2017</v>
      </c>
      <c r="D15930" s="113" t="s">
        <v>206</v>
      </c>
      <c r="E15930" s="113" t="s">
        <v>199</v>
      </c>
      <c r="F15930" s="113" t="s">
        <v>200</v>
      </c>
      <c r="G15930" s="113">
        <v>3.39640473965003E-3</v>
      </c>
    </row>
    <row r="15931" spans="1:7" x14ac:dyDescent="0.25">
      <c r="A15931" s="108" t="str">
        <f t="shared" si="248"/>
        <v>LI_2018_NATIONAL TOTAL_NOx</v>
      </c>
      <c r="B15931" s="113" t="s">
        <v>159</v>
      </c>
      <c r="C15931" s="113">
        <v>2018</v>
      </c>
      <c r="D15931" s="113" t="s">
        <v>122</v>
      </c>
      <c r="E15931" s="113" t="s">
        <v>199</v>
      </c>
      <c r="F15931" s="113" t="s">
        <v>200</v>
      </c>
      <c r="G15931" s="113">
        <v>0.239370779571484</v>
      </c>
    </row>
    <row r="15932" spans="1:7" x14ac:dyDescent="0.25">
      <c r="A15932" s="108" t="str">
        <f t="shared" si="248"/>
        <v>LI_2018_NATIONAL TOTAL_NMVOC</v>
      </c>
      <c r="B15932" s="113" t="s">
        <v>159</v>
      </c>
      <c r="C15932" s="113">
        <v>2018</v>
      </c>
      <c r="D15932" s="113" t="s">
        <v>122</v>
      </c>
      <c r="E15932" s="113" t="s">
        <v>123</v>
      </c>
      <c r="F15932" s="113" t="s">
        <v>200</v>
      </c>
      <c r="G15932" s="113">
        <v>0.34224725693343</v>
      </c>
    </row>
    <row r="15933" spans="1:7" x14ac:dyDescent="0.25">
      <c r="A15933" s="108" t="str">
        <f t="shared" si="248"/>
        <v>LI_2018_NATIONAL TOTAL_SOx</v>
      </c>
      <c r="B15933" s="113" t="s">
        <v>159</v>
      </c>
      <c r="C15933" s="113">
        <v>2018</v>
      </c>
      <c r="D15933" s="113" t="s">
        <v>122</v>
      </c>
      <c r="E15933" s="113" t="s">
        <v>201</v>
      </c>
      <c r="F15933" s="113" t="s">
        <v>200</v>
      </c>
      <c r="G15933" s="113">
        <v>6.48608986536728E-3</v>
      </c>
    </row>
    <row r="15934" spans="1:7" x14ac:dyDescent="0.25">
      <c r="A15934" s="108" t="str">
        <f t="shared" si="248"/>
        <v>LI_2018_NATIONAL TOTAL_NH3</v>
      </c>
      <c r="B15934" s="113" t="s">
        <v>159</v>
      </c>
      <c r="C15934" s="113">
        <v>2018</v>
      </c>
      <c r="D15934" s="113" t="s">
        <v>122</v>
      </c>
      <c r="E15934" s="113" t="s">
        <v>124</v>
      </c>
      <c r="F15934" s="113" t="s">
        <v>200</v>
      </c>
      <c r="G15934" s="113">
        <v>0.107202648869416</v>
      </c>
    </row>
    <row r="15935" spans="1:7" x14ac:dyDescent="0.25">
      <c r="A15935" s="108" t="str">
        <f t="shared" si="248"/>
        <v>LI_2018_NATIONAL TOTAL_PM2.5</v>
      </c>
      <c r="B15935" s="113" t="s">
        <v>159</v>
      </c>
      <c r="C15935" s="113">
        <v>2018</v>
      </c>
      <c r="D15935" s="113" t="s">
        <v>122</v>
      </c>
      <c r="E15935" s="113" t="s">
        <v>203</v>
      </c>
      <c r="F15935" s="113" t="s">
        <v>200</v>
      </c>
      <c r="G15935" s="113">
        <v>2.5752914880937401E-2</v>
      </c>
    </row>
    <row r="15936" spans="1:7" x14ac:dyDescent="0.25">
      <c r="A15936" s="108" t="str">
        <f t="shared" si="248"/>
        <v>LI_2018_NATIONAL TOTAL_Pb</v>
      </c>
      <c r="B15936" s="113" t="s">
        <v>159</v>
      </c>
      <c r="C15936" s="113">
        <v>2018</v>
      </c>
      <c r="D15936" s="113" t="s">
        <v>122</v>
      </c>
      <c r="E15936" s="113" t="s">
        <v>125</v>
      </c>
      <c r="F15936" s="113" t="s">
        <v>200</v>
      </c>
      <c r="G15936" s="150">
        <v>5.1608923507926E-5</v>
      </c>
    </row>
    <row r="15937" spans="1:7" x14ac:dyDescent="0.25">
      <c r="A15937" s="108" t="str">
        <f t="shared" si="248"/>
        <v>LI_2018_NATIONAL TOTAL_Cd</v>
      </c>
      <c r="B15937" s="113" t="s">
        <v>159</v>
      </c>
      <c r="C15937" s="113">
        <v>2018</v>
      </c>
      <c r="D15937" s="113" t="s">
        <v>122</v>
      </c>
      <c r="E15937" s="113" t="s">
        <v>126</v>
      </c>
      <c r="F15937" s="113" t="s">
        <v>200</v>
      </c>
      <c r="G15937" s="150">
        <v>4.5714719083286898E-6</v>
      </c>
    </row>
    <row r="15938" spans="1:7" x14ac:dyDescent="0.25">
      <c r="A15938" s="108" t="str">
        <f t="shared" ref="A15938:A16001" si="249">CONCATENATE(B15938,"_",C15938,"_",D15938,"_",E15938)</f>
        <v>LI_2018_NATIONAL TOTAL_Hg</v>
      </c>
      <c r="B15938" s="113" t="s">
        <v>159</v>
      </c>
      <c r="C15938" s="113">
        <v>2018</v>
      </c>
      <c r="D15938" s="113" t="s">
        <v>122</v>
      </c>
      <c r="E15938" s="113" t="s">
        <v>127</v>
      </c>
      <c r="F15938" s="113" t="s">
        <v>200</v>
      </c>
      <c r="G15938" s="150">
        <v>6.1098299287816298E-7</v>
      </c>
    </row>
    <row r="15939" spans="1:7" x14ac:dyDescent="0.25">
      <c r="A15939" s="108" t="str">
        <f t="shared" si="249"/>
        <v>LI_2018_NATIONAL TOTAL_DIOX</v>
      </c>
      <c r="B15939" s="113" t="s">
        <v>159</v>
      </c>
      <c r="C15939" s="113">
        <v>2018</v>
      </c>
      <c r="D15939" s="113" t="s">
        <v>122</v>
      </c>
      <c r="E15939" s="113" t="s">
        <v>128</v>
      </c>
      <c r="F15939" s="113" t="s">
        <v>200</v>
      </c>
      <c r="G15939" s="150">
        <v>7.9667501127614006E-11</v>
      </c>
    </row>
    <row r="15940" spans="1:7" x14ac:dyDescent="0.25">
      <c r="A15940" s="108" t="str">
        <f t="shared" si="249"/>
        <v>LI_2018_NATIONAL TOTAL_PAH</v>
      </c>
      <c r="B15940" s="113" t="s">
        <v>159</v>
      </c>
      <c r="C15940" s="113">
        <v>2018</v>
      </c>
      <c r="D15940" s="113" t="s">
        <v>122</v>
      </c>
      <c r="E15940" s="113" t="s">
        <v>129</v>
      </c>
      <c r="F15940" s="113" t="s">
        <v>200</v>
      </c>
      <c r="G15940" s="150">
        <v>1.31318868209498E-5</v>
      </c>
    </row>
    <row r="15941" spans="1:7" x14ac:dyDescent="0.25">
      <c r="A15941" s="108" t="str">
        <f t="shared" si="249"/>
        <v>LI_2018_NATIONAL TOTAL_HCB</v>
      </c>
      <c r="B15941" s="113" t="s">
        <v>159</v>
      </c>
      <c r="C15941" s="113">
        <v>2018</v>
      </c>
      <c r="D15941" s="113" t="s">
        <v>122</v>
      </c>
      <c r="E15941" s="113" t="s">
        <v>130</v>
      </c>
      <c r="F15941" s="113" t="s">
        <v>200</v>
      </c>
      <c r="G15941" s="150">
        <v>7.0577597742857196E-10</v>
      </c>
    </row>
    <row r="15942" spans="1:7" x14ac:dyDescent="0.25">
      <c r="A15942" s="108" t="str">
        <f t="shared" si="249"/>
        <v>LI_2018_1A3(FS)_NOx</v>
      </c>
      <c r="B15942" s="113" t="s">
        <v>159</v>
      </c>
      <c r="C15942" s="113">
        <v>2018</v>
      </c>
      <c r="D15942" s="113" t="s">
        <v>132</v>
      </c>
      <c r="E15942" s="113" t="s">
        <v>199</v>
      </c>
      <c r="F15942" s="113" t="s">
        <v>200</v>
      </c>
      <c r="G15942" s="113">
        <v>0.146792339073987</v>
      </c>
    </row>
    <row r="15943" spans="1:7" x14ac:dyDescent="0.25">
      <c r="A15943" s="108" t="str">
        <f t="shared" si="249"/>
        <v>LI_2018_1A3(FS)_NMVOC</v>
      </c>
      <c r="B15943" s="113" t="s">
        <v>159</v>
      </c>
      <c r="C15943" s="113">
        <v>2018</v>
      </c>
      <c r="D15943" s="113" t="s">
        <v>132</v>
      </c>
      <c r="E15943" s="113" t="s">
        <v>123</v>
      </c>
      <c r="F15943" s="113" t="s">
        <v>200</v>
      </c>
      <c r="G15943" s="113">
        <v>4.3156174986521301E-2</v>
      </c>
    </row>
    <row r="15944" spans="1:7" x14ac:dyDescent="0.25">
      <c r="A15944" s="108" t="str">
        <f t="shared" si="249"/>
        <v>LI_2018_1A3(FS)_SOx</v>
      </c>
      <c r="B15944" s="113" t="s">
        <v>159</v>
      </c>
      <c r="C15944" s="113">
        <v>2018</v>
      </c>
      <c r="D15944" s="113" t="s">
        <v>132</v>
      </c>
      <c r="E15944" s="113" t="s">
        <v>201</v>
      </c>
      <c r="F15944" s="113" t="s">
        <v>200</v>
      </c>
      <c r="G15944" s="113">
        <v>3.5071184146836002E-4</v>
      </c>
    </row>
    <row r="15945" spans="1:7" x14ac:dyDescent="0.25">
      <c r="A15945" s="108" t="str">
        <f t="shared" si="249"/>
        <v>LI_2018_1A3(FS)_NH3</v>
      </c>
      <c r="B15945" s="113" t="s">
        <v>159</v>
      </c>
      <c r="C15945" s="113">
        <v>2018</v>
      </c>
      <c r="D15945" s="113" t="s">
        <v>132</v>
      </c>
      <c r="E15945" s="113" t="s">
        <v>124</v>
      </c>
      <c r="F15945" s="113" t="s">
        <v>200</v>
      </c>
      <c r="G15945" s="113">
        <v>3.9664262514123704E-3</v>
      </c>
    </row>
    <row r="15946" spans="1:7" x14ac:dyDescent="0.25">
      <c r="A15946" s="108" t="str">
        <f t="shared" si="249"/>
        <v>LI_2018_1A3(FS)_PM2.5</v>
      </c>
      <c r="B15946" s="113" t="s">
        <v>159</v>
      </c>
      <c r="C15946" s="113">
        <v>2018</v>
      </c>
      <c r="D15946" s="113" t="s">
        <v>132</v>
      </c>
      <c r="E15946" s="113" t="s">
        <v>203</v>
      </c>
      <c r="F15946" s="113" t="s">
        <v>200</v>
      </c>
      <c r="G15946" s="113">
        <v>6.5783669874953602E-3</v>
      </c>
    </row>
    <row r="15947" spans="1:7" x14ac:dyDescent="0.25">
      <c r="A15947" s="108" t="str">
        <f t="shared" si="249"/>
        <v>LI_2018_3D_NOx</v>
      </c>
      <c r="B15947" s="113" t="s">
        <v>159</v>
      </c>
      <c r="C15947" s="113">
        <v>2018</v>
      </c>
      <c r="D15947" s="113" t="s">
        <v>206</v>
      </c>
      <c r="E15947" s="113" t="s">
        <v>199</v>
      </c>
      <c r="F15947" s="113" t="s">
        <v>200</v>
      </c>
      <c r="G15947" s="113">
        <v>3.69292494654849E-3</v>
      </c>
    </row>
    <row r="15948" spans="1:7" x14ac:dyDescent="0.25">
      <c r="A15948" s="108" t="str">
        <f t="shared" si="249"/>
        <v>LI_2019_NATIONAL TOTAL_NOx</v>
      </c>
      <c r="B15948" s="113" t="s">
        <v>159</v>
      </c>
      <c r="C15948" s="113">
        <v>2019</v>
      </c>
      <c r="D15948" s="113" t="s">
        <v>122</v>
      </c>
      <c r="E15948" s="113" t="s">
        <v>199</v>
      </c>
      <c r="F15948" s="113" t="s">
        <v>200</v>
      </c>
      <c r="G15948" s="113">
        <v>0.21856604999324</v>
      </c>
    </row>
    <row r="15949" spans="1:7" x14ac:dyDescent="0.25">
      <c r="A15949" s="108" t="str">
        <f t="shared" si="249"/>
        <v>LI_2019_NATIONAL TOTAL_NMVOC</v>
      </c>
      <c r="B15949" s="113" t="s">
        <v>159</v>
      </c>
      <c r="C15949" s="113">
        <v>2019</v>
      </c>
      <c r="D15949" s="113" t="s">
        <v>122</v>
      </c>
      <c r="E15949" s="113" t="s">
        <v>123</v>
      </c>
      <c r="F15949" s="113" t="s">
        <v>200</v>
      </c>
      <c r="G15949" s="113">
        <v>0.34126955117005198</v>
      </c>
    </row>
    <row r="15950" spans="1:7" x14ac:dyDescent="0.25">
      <c r="A15950" s="108" t="str">
        <f t="shared" si="249"/>
        <v>LI_2019_NATIONAL TOTAL_SOx</v>
      </c>
      <c r="B15950" s="113" t="s">
        <v>159</v>
      </c>
      <c r="C15950" s="113">
        <v>2019</v>
      </c>
      <c r="D15950" s="113" t="s">
        <v>122</v>
      </c>
      <c r="E15950" s="113" t="s">
        <v>201</v>
      </c>
      <c r="F15950" s="113" t="s">
        <v>200</v>
      </c>
      <c r="G15950" s="113">
        <v>6.6525322113015501E-3</v>
      </c>
    </row>
    <row r="15951" spans="1:7" x14ac:dyDescent="0.25">
      <c r="A15951" s="108" t="str">
        <f t="shared" si="249"/>
        <v>LI_2019_NATIONAL TOTAL_NH3</v>
      </c>
      <c r="B15951" s="113" t="s">
        <v>159</v>
      </c>
      <c r="C15951" s="113">
        <v>2019</v>
      </c>
      <c r="D15951" s="113" t="s">
        <v>122</v>
      </c>
      <c r="E15951" s="113" t="s">
        <v>124</v>
      </c>
      <c r="F15951" s="113" t="s">
        <v>200</v>
      </c>
      <c r="G15951" s="113">
        <v>0.110884759817769</v>
      </c>
    </row>
    <row r="15952" spans="1:7" x14ac:dyDescent="0.25">
      <c r="A15952" s="108" t="str">
        <f t="shared" si="249"/>
        <v>LI_2019_NATIONAL TOTAL_PM2.5</v>
      </c>
      <c r="B15952" s="113" t="s">
        <v>159</v>
      </c>
      <c r="C15952" s="113">
        <v>2019</v>
      </c>
      <c r="D15952" s="113" t="s">
        <v>122</v>
      </c>
      <c r="E15952" s="113" t="s">
        <v>203</v>
      </c>
      <c r="F15952" s="113" t="s">
        <v>200</v>
      </c>
      <c r="G15952" s="113">
        <v>2.3233240201978301E-2</v>
      </c>
    </row>
    <row r="15953" spans="1:7" x14ac:dyDescent="0.25">
      <c r="A15953" s="108" t="str">
        <f t="shared" si="249"/>
        <v>LI_2019_NATIONAL TOTAL_Pb</v>
      </c>
      <c r="B15953" s="113" t="s">
        <v>159</v>
      </c>
      <c r="C15953" s="113">
        <v>2019</v>
      </c>
      <c r="D15953" s="113" t="s">
        <v>122</v>
      </c>
      <c r="E15953" s="113" t="s">
        <v>125</v>
      </c>
      <c r="F15953" s="113" t="s">
        <v>200</v>
      </c>
      <c r="G15953" s="150">
        <v>4.7456137870803398E-5</v>
      </c>
    </row>
    <row r="15954" spans="1:7" x14ac:dyDescent="0.25">
      <c r="A15954" s="108" t="str">
        <f t="shared" si="249"/>
        <v>LI_2019_NATIONAL TOTAL_Cd</v>
      </c>
      <c r="B15954" s="113" t="s">
        <v>159</v>
      </c>
      <c r="C15954" s="113">
        <v>2019</v>
      </c>
      <c r="D15954" s="113" t="s">
        <v>122</v>
      </c>
      <c r="E15954" s="113" t="s">
        <v>126</v>
      </c>
      <c r="F15954" s="113" t="s">
        <v>200</v>
      </c>
      <c r="G15954" s="150">
        <v>4.1655285479741401E-6</v>
      </c>
    </row>
    <row r="15955" spans="1:7" x14ac:dyDescent="0.25">
      <c r="A15955" s="108" t="str">
        <f t="shared" si="249"/>
        <v>LI_2019_NATIONAL TOTAL_Hg</v>
      </c>
      <c r="B15955" s="113" t="s">
        <v>159</v>
      </c>
      <c r="C15955" s="113">
        <v>2019</v>
      </c>
      <c r="D15955" s="113" t="s">
        <v>122</v>
      </c>
      <c r="E15955" s="113" t="s">
        <v>127</v>
      </c>
      <c r="F15955" s="113" t="s">
        <v>200</v>
      </c>
      <c r="G15955" s="150">
        <v>5.4486093462559304E-7</v>
      </c>
    </row>
    <row r="15956" spans="1:7" x14ac:dyDescent="0.25">
      <c r="A15956" s="108" t="str">
        <f t="shared" si="249"/>
        <v>LI_2019_NATIONAL TOTAL_DIOX</v>
      </c>
      <c r="B15956" s="113" t="s">
        <v>159</v>
      </c>
      <c r="C15956" s="113">
        <v>2019</v>
      </c>
      <c r="D15956" s="113" t="s">
        <v>122</v>
      </c>
      <c r="E15956" s="113" t="s">
        <v>128</v>
      </c>
      <c r="F15956" s="113" t="s">
        <v>200</v>
      </c>
      <c r="G15956" s="150">
        <v>7.1164709580036701E-11</v>
      </c>
    </row>
    <row r="15957" spans="1:7" x14ac:dyDescent="0.25">
      <c r="A15957" s="108" t="str">
        <f t="shared" si="249"/>
        <v>LI_2019_NATIONAL TOTAL_PAH</v>
      </c>
      <c r="B15957" s="113" t="s">
        <v>159</v>
      </c>
      <c r="C15957" s="113">
        <v>2019</v>
      </c>
      <c r="D15957" s="113" t="s">
        <v>122</v>
      </c>
      <c r="E15957" s="113" t="s">
        <v>129</v>
      </c>
      <c r="F15957" s="113" t="s">
        <v>200</v>
      </c>
      <c r="G15957" s="150">
        <v>1.19335691732987E-5</v>
      </c>
    </row>
    <row r="15958" spans="1:7" x14ac:dyDescent="0.25">
      <c r="A15958" s="108" t="str">
        <f t="shared" si="249"/>
        <v>LI_2019_NATIONAL TOTAL_HCB</v>
      </c>
      <c r="B15958" s="113" t="s">
        <v>159</v>
      </c>
      <c r="C15958" s="113">
        <v>2019</v>
      </c>
      <c r="D15958" s="113" t="s">
        <v>122</v>
      </c>
      <c r="E15958" s="113" t="s">
        <v>130</v>
      </c>
      <c r="F15958" s="113" t="s">
        <v>200</v>
      </c>
      <c r="G15958" s="150">
        <v>6.6070273199999995E-10</v>
      </c>
    </row>
    <row r="15959" spans="1:7" x14ac:dyDescent="0.25">
      <c r="A15959" s="108" t="str">
        <f t="shared" si="249"/>
        <v>LI_2019_1A3(FS)_NOx</v>
      </c>
      <c r="B15959" s="113" t="s">
        <v>159</v>
      </c>
      <c r="C15959" s="113">
        <v>2019</v>
      </c>
      <c r="D15959" s="113" t="s">
        <v>132</v>
      </c>
      <c r="E15959" s="113" t="s">
        <v>199</v>
      </c>
      <c r="F15959" s="113" t="s">
        <v>200</v>
      </c>
      <c r="G15959" s="113">
        <v>0.12866674032419301</v>
      </c>
    </row>
    <row r="15960" spans="1:7" x14ac:dyDescent="0.25">
      <c r="A15960" s="108" t="str">
        <f t="shared" si="249"/>
        <v>LI_2019_1A3(FS)_NMVOC</v>
      </c>
      <c r="B15960" s="113" t="s">
        <v>159</v>
      </c>
      <c r="C15960" s="113">
        <v>2019</v>
      </c>
      <c r="D15960" s="113" t="s">
        <v>132</v>
      </c>
      <c r="E15960" s="113" t="s">
        <v>123</v>
      </c>
      <c r="F15960" s="113" t="s">
        <v>200</v>
      </c>
      <c r="G15960" s="113">
        <v>4.1128321106204999E-2</v>
      </c>
    </row>
    <row r="15961" spans="1:7" x14ac:dyDescent="0.25">
      <c r="A15961" s="108" t="str">
        <f t="shared" si="249"/>
        <v>LI_2019_1A3(FS)_SOx</v>
      </c>
      <c r="B15961" s="113" t="s">
        <v>159</v>
      </c>
      <c r="C15961" s="113">
        <v>2019</v>
      </c>
      <c r="D15961" s="113" t="s">
        <v>132</v>
      </c>
      <c r="E15961" s="113" t="s">
        <v>201</v>
      </c>
      <c r="F15961" s="113" t="s">
        <v>200</v>
      </c>
      <c r="G15961" s="113">
        <v>3.43161483688694E-4</v>
      </c>
    </row>
    <row r="15962" spans="1:7" x14ac:dyDescent="0.25">
      <c r="A15962" s="108" t="str">
        <f t="shared" si="249"/>
        <v>LI_2019_1A3(FS)_NH3</v>
      </c>
      <c r="B15962" s="113" t="s">
        <v>159</v>
      </c>
      <c r="C15962" s="113">
        <v>2019</v>
      </c>
      <c r="D15962" s="113" t="s">
        <v>132</v>
      </c>
      <c r="E15962" s="113" t="s">
        <v>124</v>
      </c>
      <c r="F15962" s="113" t="s">
        <v>200</v>
      </c>
      <c r="G15962" s="113">
        <v>3.77319855299199E-3</v>
      </c>
    </row>
    <row r="15963" spans="1:7" x14ac:dyDescent="0.25">
      <c r="A15963" s="108" t="str">
        <f t="shared" si="249"/>
        <v>LI_2019_1A3(FS)_PM2.5</v>
      </c>
      <c r="B15963" s="113" t="s">
        <v>159</v>
      </c>
      <c r="C15963" s="113">
        <v>2019</v>
      </c>
      <c r="D15963" s="113" t="s">
        <v>132</v>
      </c>
      <c r="E15963" s="113" t="s">
        <v>203</v>
      </c>
      <c r="F15963" s="113" t="s">
        <v>200</v>
      </c>
      <c r="G15963" s="113">
        <v>6.2492830515417097E-3</v>
      </c>
    </row>
    <row r="15964" spans="1:7" x14ac:dyDescent="0.25">
      <c r="A15964" s="108" t="str">
        <f t="shared" si="249"/>
        <v>LI_2019_3D_NOx</v>
      </c>
      <c r="B15964" s="113" t="s">
        <v>159</v>
      </c>
      <c r="C15964" s="113">
        <v>2019</v>
      </c>
      <c r="D15964" s="113" t="s">
        <v>206</v>
      </c>
      <c r="E15964" s="113" t="s">
        <v>199</v>
      </c>
      <c r="F15964" s="113" t="s">
        <v>200</v>
      </c>
      <c r="G15964" s="113">
        <v>3.4689509100132598E-3</v>
      </c>
    </row>
    <row r="15965" spans="1:7" x14ac:dyDescent="0.25">
      <c r="A15965" s="108" t="str">
        <f t="shared" si="249"/>
        <v>LI_2020_NATIONAL TOTAL_NOx</v>
      </c>
      <c r="B15965" s="113" t="s">
        <v>159</v>
      </c>
      <c r="C15965" s="113">
        <v>2020</v>
      </c>
      <c r="D15965" s="113" t="s">
        <v>122</v>
      </c>
      <c r="E15965" s="113" t="s">
        <v>199</v>
      </c>
      <c r="F15965" s="113" t="s">
        <v>200</v>
      </c>
      <c r="G15965" s="113">
        <v>0.18605465650243699</v>
      </c>
    </row>
    <row r="15966" spans="1:7" x14ac:dyDescent="0.25">
      <c r="A15966" s="108" t="str">
        <f t="shared" si="249"/>
        <v>LI_2020_NATIONAL TOTAL_NMVOC</v>
      </c>
      <c r="B15966" s="113" t="s">
        <v>159</v>
      </c>
      <c r="C15966" s="113">
        <v>2020</v>
      </c>
      <c r="D15966" s="113" t="s">
        <v>122</v>
      </c>
      <c r="E15966" s="113" t="s">
        <v>123</v>
      </c>
      <c r="F15966" s="113" t="s">
        <v>200</v>
      </c>
      <c r="G15966" s="113">
        <v>0.33513133583502502</v>
      </c>
    </row>
    <row r="15967" spans="1:7" x14ac:dyDescent="0.25">
      <c r="A15967" s="108" t="str">
        <f t="shared" si="249"/>
        <v>LI_2020_NATIONAL TOTAL_SOx</v>
      </c>
      <c r="B15967" s="113" t="s">
        <v>159</v>
      </c>
      <c r="C15967" s="113">
        <v>2020</v>
      </c>
      <c r="D15967" s="113" t="s">
        <v>122</v>
      </c>
      <c r="E15967" s="113" t="s">
        <v>201</v>
      </c>
      <c r="F15967" s="113" t="s">
        <v>200</v>
      </c>
      <c r="G15967" s="113">
        <v>5.6561326357006296E-3</v>
      </c>
    </row>
    <row r="15968" spans="1:7" x14ac:dyDescent="0.25">
      <c r="A15968" s="108" t="str">
        <f t="shared" si="249"/>
        <v>LI_2020_NATIONAL TOTAL_NH3</v>
      </c>
      <c r="B15968" s="113" t="s">
        <v>159</v>
      </c>
      <c r="C15968" s="113">
        <v>2020</v>
      </c>
      <c r="D15968" s="113" t="s">
        <v>122</v>
      </c>
      <c r="E15968" s="113" t="s">
        <v>124</v>
      </c>
      <c r="F15968" s="113" t="s">
        <v>200</v>
      </c>
      <c r="G15968" s="113">
        <v>0.110424121730523</v>
      </c>
    </row>
    <row r="15969" spans="1:7" x14ac:dyDescent="0.25">
      <c r="A15969" s="108" t="str">
        <f t="shared" si="249"/>
        <v>LI_2020_NATIONAL TOTAL_PM2.5</v>
      </c>
      <c r="B15969" s="113" t="s">
        <v>159</v>
      </c>
      <c r="C15969" s="113">
        <v>2020</v>
      </c>
      <c r="D15969" s="113" t="s">
        <v>122</v>
      </c>
      <c r="E15969" s="113" t="s">
        <v>203</v>
      </c>
      <c r="F15969" s="113" t="s">
        <v>200</v>
      </c>
      <c r="G15969" s="113">
        <v>1.9955240903198598E-2</v>
      </c>
    </row>
    <row r="15970" spans="1:7" x14ac:dyDescent="0.25">
      <c r="A15970" s="108" t="str">
        <f t="shared" si="249"/>
        <v>LI_2020_NATIONAL TOTAL_Pb</v>
      </c>
      <c r="B15970" s="113" t="s">
        <v>159</v>
      </c>
      <c r="C15970" s="113">
        <v>2020</v>
      </c>
      <c r="D15970" s="113" t="s">
        <v>122</v>
      </c>
      <c r="E15970" s="113" t="s">
        <v>125</v>
      </c>
      <c r="F15970" s="113" t="s">
        <v>200</v>
      </c>
      <c r="G15970" s="150">
        <v>4.6045534546478503E-5</v>
      </c>
    </row>
    <row r="15971" spans="1:7" x14ac:dyDescent="0.25">
      <c r="A15971" s="108" t="str">
        <f t="shared" si="249"/>
        <v>LI_2020_NATIONAL TOTAL_Cd</v>
      </c>
      <c r="B15971" s="113" t="s">
        <v>159</v>
      </c>
      <c r="C15971" s="113">
        <v>2020</v>
      </c>
      <c r="D15971" s="113" t="s">
        <v>122</v>
      </c>
      <c r="E15971" s="113" t="s">
        <v>126</v>
      </c>
      <c r="F15971" s="113" t="s">
        <v>200</v>
      </c>
      <c r="G15971" s="150">
        <v>3.6278842896999602E-6</v>
      </c>
    </row>
    <row r="15972" spans="1:7" x14ac:dyDescent="0.25">
      <c r="A15972" s="108" t="str">
        <f t="shared" si="249"/>
        <v>LI_2020_NATIONAL TOTAL_Hg</v>
      </c>
      <c r="B15972" s="113" t="s">
        <v>159</v>
      </c>
      <c r="C15972" s="113">
        <v>2020</v>
      </c>
      <c r="D15972" s="113" t="s">
        <v>122</v>
      </c>
      <c r="E15972" s="113" t="s">
        <v>127</v>
      </c>
      <c r="F15972" s="113" t="s">
        <v>200</v>
      </c>
      <c r="G15972" s="150">
        <v>5.3016786675659305E-7</v>
      </c>
    </row>
    <row r="15973" spans="1:7" x14ac:dyDescent="0.25">
      <c r="A15973" s="108" t="str">
        <f t="shared" si="249"/>
        <v>LI_2020_NATIONAL TOTAL_DIOX</v>
      </c>
      <c r="B15973" s="113" t="s">
        <v>159</v>
      </c>
      <c r="C15973" s="113">
        <v>2020</v>
      </c>
      <c r="D15973" s="113" t="s">
        <v>122</v>
      </c>
      <c r="E15973" s="113" t="s">
        <v>128</v>
      </c>
      <c r="F15973" s="113" t="s">
        <v>200</v>
      </c>
      <c r="G15973" s="150">
        <v>5.9517997831950994E-11</v>
      </c>
    </row>
    <row r="15974" spans="1:7" x14ac:dyDescent="0.25">
      <c r="A15974" s="108" t="str">
        <f t="shared" si="249"/>
        <v>LI_2020_NATIONAL TOTAL_PAH</v>
      </c>
      <c r="B15974" s="113" t="s">
        <v>159</v>
      </c>
      <c r="C15974" s="113">
        <v>2020</v>
      </c>
      <c r="D15974" s="113" t="s">
        <v>122</v>
      </c>
      <c r="E15974" s="113" t="s">
        <v>129</v>
      </c>
      <c r="F15974" s="113" t="s">
        <v>200</v>
      </c>
      <c r="G15974" s="150">
        <v>9.5672255269067404E-6</v>
      </c>
    </row>
    <row r="15975" spans="1:7" x14ac:dyDescent="0.25">
      <c r="A15975" s="108" t="str">
        <f t="shared" si="249"/>
        <v>LI_2020_NATIONAL TOTAL_HCB</v>
      </c>
      <c r="B15975" s="113" t="s">
        <v>159</v>
      </c>
      <c r="C15975" s="113">
        <v>2020</v>
      </c>
      <c r="D15975" s="113" t="s">
        <v>122</v>
      </c>
      <c r="E15975" s="113" t="s">
        <v>130</v>
      </c>
      <c r="F15975" s="113" t="s">
        <v>200</v>
      </c>
      <c r="G15975" s="150">
        <v>5.2997991471428602E-10</v>
      </c>
    </row>
    <row r="15976" spans="1:7" x14ac:dyDescent="0.25">
      <c r="A15976" s="108" t="str">
        <f t="shared" si="249"/>
        <v>LI_2020_1A3(FS)_NOx</v>
      </c>
      <c r="B15976" s="113" t="s">
        <v>159</v>
      </c>
      <c r="C15976" s="113">
        <v>2020</v>
      </c>
      <c r="D15976" s="113" t="s">
        <v>132</v>
      </c>
      <c r="E15976" s="113" t="s">
        <v>199</v>
      </c>
      <c r="F15976" s="113" t="s">
        <v>200</v>
      </c>
      <c r="G15976" s="113">
        <v>0.105737265938964</v>
      </c>
    </row>
    <row r="15977" spans="1:7" x14ac:dyDescent="0.25">
      <c r="A15977" s="108" t="str">
        <f t="shared" si="249"/>
        <v>LI_2020_1A3(FS)_NMVOC</v>
      </c>
      <c r="B15977" s="113" t="s">
        <v>159</v>
      </c>
      <c r="C15977" s="113">
        <v>2020</v>
      </c>
      <c r="D15977" s="113" t="s">
        <v>132</v>
      </c>
      <c r="E15977" s="113" t="s">
        <v>123</v>
      </c>
      <c r="F15977" s="113" t="s">
        <v>200</v>
      </c>
      <c r="G15977" s="113">
        <v>3.6781394639835298E-2</v>
      </c>
    </row>
    <row r="15978" spans="1:7" x14ac:dyDescent="0.25">
      <c r="A15978" s="108" t="str">
        <f t="shared" si="249"/>
        <v>LI_2020_1A3(FS)_SOx</v>
      </c>
      <c r="B15978" s="113" t="s">
        <v>159</v>
      </c>
      <c r="C15978" s="113">
        <v>2020</v>
      </c>
      <c r="D15978" s="113" t="s">
        <v>132</v>
      </c>
      <c r="E15978" s="113" t="s">
        <v>201</v>
      </c>
      <c r="F15978" s="113" t="s">
        <v>200</v>
      </c>
      <c r="G15978" s="113">
        <v>3.1662678912306602E-4</v>
      </c>
    </row>
    <row r="15979" spans="1:7" x14ac:dyDescent="0.25">
      <c r="A15979" s="108" t="str">
        <f t="shared" si="249"/>
        <v>LI_2020_1A3(FS)_NH3</v>
      </c>
      <c r="B15979" s="113" t="s">
        <v>159</v>
      </c>
      <c r="C15979" s="113">
        <v>2020</v>
      </c>
      <c r="D15979" s="113" t="s">
        <v>132</v>
      </c>
      <c r="E15979" s="113" t="s">
        <v>124</v>
      </c>
      <c r="F15979" s="113" t="s">
        <v>200</v>
      </c>
      <c r="G15979" s="113">
        <v>3.3225160564583698E-3</v>
      </c>
    </row>
    <row r="15980" spans="1:7" x14ac:dyDescent="0.25">
      <c r="A15980" s="108" t="str">
        <f t="shared" si="249"/>
        <v>LI_2020_1A3(FS)_PM2.5</v>
      </c>
      <c r="B15980" s="113" t="s">
        <v>159</v>
      </c>
      <c r="C15980" s="113">
        <v>2020</v>
      </c>
      <c r="D15980" s="113" t="s">
        <v>132</v>
      </c>
      <c r="E15980" s="113" t="s">
        <v>203</v>
      </c>
      <c r="F15980" s="113" t="s">
        <v>200</v>
      </c>
      <c r="G15980" s="113">
        <v>5.6197846128510998E-3</v>
      </c>
    </row>
    <row r="15981" spans="1:7" x14ac:dyDescent="0.25">
      <c r="A15981" s="108" t="str">
        <f t="shared" si="249"/>
        <v>LI_2020_3D_NOx</v>
      </c>
      <c r="B15981" s="113" t="s">
        <v>159</v>
      </c>
      <c r="C15981" s="113">
        <v>2020</v>
      </c>
      <c r="D15981" s="113" t="s">
        <v>206</v>
      </c>
      <c r="E15981" s="113" t="s">
        <v>199</v>
      </c>
      <c r="F15981" s="113" t="s">
        <v>200</v>
      </c>
      <c r="G15981" s="113">
        <v>3.0839843243449299E-3</v>
      </c>
    </row>
    <row r="15982" spans="1:7" x14ac:dyDescent="0.25">
      <c r="A15982" s="108" t="str">
        <f t="shared" si="249"/>
        <v>LI_2021_NATIONAL TOTAL_NOx</v>
      </c>
      <c r="B15982" s="113" t="s">
        <v>159</v>
      </c>
      <c r="C15982" s="113">
        <v>2021</v>
      </c>
      <c r="D15982" s="113" t="s">
        <v>122</v>
      </c>
      <c r="E15982" s="113" t="s">
        <v>199</v>
      </c>
      <c r="F15982" s="113" t="s">
        <v>200</v>
      </c>
      <c r="G15982" s="113">
        <v>0.180806382323874</v>
      </c>
    </row>
    <row r="15983" spans="1:7" x14ac:dyDescent="0.25">
      <c r="A15983" s="108" t="str">
        <f t="shared" si="249"/>
        <v>LI_2021_NATIONAL TOTAL_NMVOC</v>
      </c>
      <c r="B15983" s="113" t="s">
        <v>159</v>
      </c>
      <c r="C15983" s="113">
        <v>2021</v>
      </c>
      <c r="D15983" s="113" t="s">
        <v>122</v>
      </c>
      <c r="E15983" s="113" t="s">
        <v>123</v>
      </c>
      <c r="F15983" s="113" t="s">
        <v>200</v>
      </c>
      <c r="G15983" s="113">
        <v>0.33349945844179402</v>
      </c>
    </row>
    <row r="15984" spans="1:7" x14ac:dyDescent="0.25">
      <c r="A15984" s="108" t="str">
        <f t="shared" si="249"/>
        <v>LI_2021_NATIONAL TOTAL_SOx</v>
      </c>
      <c r="B15984" s="113" t="s">
        <v>159</v>
      </c>
      <c r="C15984" s="113">
        <v>2021</v>
      </c>
      <c r="D15984" s="113" t="s">
        <v>122</v>
      </c>
      <c r="E15984" s="113" t="s">
        <v>201</v>
      </c>
      <c r="F15984" s="113" t="s">
        <v>200</v>
      </c>
      <c r="G15984" s="113">
        <v>4.8640356469471504E-3</v>
      </c>
    </row>
    <row r="15985" spans="1:7" x14ac:dyDescent="0.25">
      <c r="A15985" s="108" t="str">
        <f t="shared" si="249"/>
        <v>LI_2021_NATIONAL TOTAL_NH3</v>
      </c>
      <c r="B15985" s="113" t="s">
        <v>159</v>
      </c>
      <c r="C15985" s="113">
        <v>2021</v>
      </c>
      <c r="D15985" s="113" t="s">
        <v>122</v>
      </c>
      <c r="E15985" s="113" t="s">
        <v>124</v>
      </c>
      <c r="F15985" s="113" t="s">
        <v>200</v>
      </c>
      <c r="G15985" s="113">
        <v>0.11044435847763701</v>
      </c>
    </row>
    <row r="15986" spans="1:7" x14ac:dyDescent="0.25">
      <c r="A15986" s="108" t="str">
        <f t="shared" si="249"/>
        <v>LI_2021_NATIONAL TOTAL_PM2.5</v>
      </c>
      <c r="B15986" s="113" t="s">
        <v>159</v>
      </c>
      <c r="C15986" s="113">
        <v>2021</v>
      </c>
      <c r="D15986" s="113" t="s">
        <v>122</v>
      </c>
      <c r="E15986" s="113" t="s">
        <v>203</v>
      </c>
      <c r="F15986" s="113" t="s">
        <v>200</v>
      </c>
      <c r="G15986" s="113">
        <v>1.94695448853296E-2</v>
      </c>
    </row>
    <row r="15987" spans="1:7" x14ac:dyDescent="0.25">
      <c r="A15987" s="108" t="str">
        <f t="shared" si="249"/>
        <v>LI_2021_NATIONAL TOTAL_Pb</v>
      </c>
      <c r="B15987" s="113" t="s">
        <v>159</v>
      </c>
      <c r="C15987" s="113">
        <v>2021</v>
      </c>
      <c r="D15987" s="113" t="s">
        <v>122</v>
      </c>
      <c r="E15987" s="113" t="s">
        <v>125</v>
      </c>
      <c r="F15987" s="113" t="s">
        <v>200</v>
      </c>
      <c r="G15987" s="150">
        <v>4.6103460494753802E-5</v>
      </c>
    </row>
    <row r="15988" spans="1:7" x14ac:dyDescent="0.25">
      <c r="A15988" s="108" t="str">
        <f t="shared" si="249"/>
        <v>LI_2021_NATIONAL TOTAL_Cd</v>
      </c>
      <c r="B15988" s="113" t="s">
        <v>159</v>
      </c>
      <c r="C15988" s="113">
        <v>2021</v>
      </c>
      <c r="D15988" s="113" t="s">
        <v>122</v>
      </c>
      <c r="E15988" s="113" t="s">
        <v>126</v>
      </c>
      <c r="F15988" s="113" t="s">
        <v>200</v>
      </c>
      <c r="G15988" s="150">
        <v>3.5901097602414599E-6</v>
      </c>
    </row>
    <row r="15989" spans="1:7" x14ac:dyDescent="0.25">
      <c r="A15989" s="108" t="str">
        <f t="shared" si="249"/>
        <v>LI_2021_NATIONAL TOTAL_Hg</v>
      </c>
      <c r="B15989" s="113" t="s">
        <v>159</v>
      </c>
      <c r="C15989" s="113">
        <v>2021</v>
      </c>
      <c r="D15989" s="113" t="s">
        <v>122</v>
      </c>
      <c r="E15989" s="113" t="s">
        <v>127</v>
      </c>
      <c r="F15989" s="113" t="s">
        <v>200</v>
      </c>
      <c r="G15989" s="150">
        <v>5.2747213362225397E-7</v>
      </c>
    </row>
    <row r="15990" spans="1:7" x14ac:dyDescent="0.25">
      <c r="A15990" s="108" t="str">
        <f t="shared" si="249"/>
        <v>LI_2021_NATIONAL TOTAL_DIOX</v>
      </c>
      <c r="B15990" s="113" t="s">
        <v>159</v>
      </c>
      <c r="C15990" s="113">
        <v>2021</v>
      </c>
      <c r="D15990" s="113" t="s">
        <v>122</v>
      </c>
      <c r="E15990" s="113" t="s">
        <v>128</v>
      </c>
      <c r="F15990" s="113" t="s">
        <v>200</v>
      </c>
      <c r="G15990" s="150">
        <v>5.6892570731723602E-11</v>
      </c>
    </row>
    <row r="15991" spans="1:7" x14ac:dyDescent="0.25">
      <c r="A15991" s="108" t="str">
        <f t="shared" si="249"/>
        <v>LI_2021_NATIONAL TOTAL_PAH</v>
      </c>
      <c r="B15991" s="113" t="s">
        <v>159</v>
      </c>
      <c r="C15991" s="113">
        <v>2021</v>
      </c>
      <c r="D15991" s="113" t="s">
        <v>122</v>
      </c>
      <c r="E15991" s="113" t="s">
        <v>129</v>
      </c>
      <c r="F15991" s="113" t="s">
        <v>200</v>
      </c>
      <c r="G15991" s="150">
        <v>9.21896314545008E-6</v>
      </c>
    </row>
    <row r="15992" spans="1:7" x14ac:dyDescent="0.25">
      <c r="A15992" s="108" t="str">
        <f t="shared" si="249"/>
        <v>LI_2021_NATIONAL TOTAL_HCB</v>
      </c>
      <c r="B15992" s="113" t="s">
        <v>159</v>
      </c>
      <c r="C15992" s="113">
        <v>2021</v>
      </c>
      <c r="D15992" s="113" t="s">
        <v>122</v>
      </c>
      <c r="E15992" s="113" t="s">
        <v>130</v>
      </c>
      <c r="F15992" s="113" t="s">
        <v>200</v>
      </c>
      <c r="G15992" s="150">
        <v>4.9005867299999996E-10</v>
      </c>
    </row>
    <row r="15993" spans="1:7" x14ac:dyDescent="0.25">
      <c r="A15993" s="108" t="str">
        <f t="shared" si="249"/>
        <v>LI_2021_1A3(FS)_NOx</v>
      </c>
      <c r="B15993" s="113" t="s">
        <v>159</v>
      </c>
      <c r="C15993" s="113">
        <v>2021</v>
      </c>
      <c r="D15993" s="113" t="s">
        <v>132</v>
      </c>
      <c r="E15993" s="113" t="s">
        <v>199</v>
      </c>
      <c r="F15993" s="113" t="s">
        <v>200</v>
      </c>
      <c r="G15993" s="113">
        <v>0.102764705167034</v>
      </c>
    </row>
    <row r="15994" spans="1:7" x14ac:dyDescent="0.25">
      <c r="A15994" s="108" t="str">
        <f t="shared" si="249"/>
        <v>LI_2021_1A3(FS)_NMVOC</v>
      </c>
      <c r="B15994" s="113" t="s">
        <v>159</v>
      </c>
      <c r="C15994" s="113">
        <v>2021</v>
      </c>
      <c r="D15994" s="113" t="s">
        <v>132</v>
      </c>
      <c r="E15994" s="113" t="s">
        <v>123</v>
      </c>
      <c r="F15994" s="113" t="s">
        <v>200</v>
      </c>
      <c r="G15994" s="113">
        <v>3.7263544913464598E-2</v>
      </c>
    </row>
    <row r="15995" spans="1:7" x14ac:dyDescent="0.25">
      <c r="A15995" s="108" t="str">
        <f t="shared" si="249"/>
        <v>LI_2021_1A3(FS)_SOx</v>
      </c>
      <c r="B15995" s="113" t="s">
        <v>159</v>
      </c>
      <c r="C15995" s="113">
        <v>2021</v>
      </c>
      <c r="D15995" s="113" t="s">
        <v>132</v>
      </c>
      <c r="E15995" s="113" t="s">
        <v>201</v>
      </c>
      <c r="F15995" s="113" t="s">
        <v>200</v>
      </c>
      <c r="G15995" s="113">
        <v>3.3735068755269798E-4</v>
      </c>
    </row>
    <row r="15996" spans="1:7" x14ac:dyDescent="0.25">
      <c r="A15996" s="108" t="str">
        <f t="shared" si="249"/>
        <v>LI_2021_1A3(FS)_NH3</v>
      </c>
      <c r="B15996" s="113" t="s">
        <v>159</v>
      </c>
      <c r="C15996" s="113">
        <v>2021</v>
      </c>
      <c r="D15996" s="113" t="s">
        <v>132</v>
      </c>
      <c r="E15996" s="113" t="s">
        <v>124</v>
      </c>
      <c r="F15996" s="113" t="s">
        <v>200</v>
      </c>
      <c r="G15996" s="113">
        <v>3.48676170976532E-3</v>
      </c>
    </row>
    <row r="15997" spans="1:7" x14ac:dyDescent="0.25">
      <c r="A15997" s="108" t="str">
        <f t="shared" si="249"/>
        <v>LI_2021_1A3(FS)_PM2.5</v>
      </c>
      <c r="B15997" s="113" t="s">
        <v>159</v>
      </c>
      <c r="C15997" s="113">
        <v>2021</v>
      </c>
      <c r="D15997" s="113" t="s">
        <v>132</v>
      </c>
      <c r="E15997" s="113" t="s">
        <v>203</v>
      </c>
      <c r="F15997" s="113" t="s">
        <v>200</v>
      </c>
      <c r="G15997" s="113">
        <v>5.9184566495902096E-3</v>
      </c>
    </row>
    <row r="15998" spans="1:7" x14ac:dyDescent="0.25">
      <c r="A15998" s="108" t="str">
        <f t="shared" si="249"/>
        <v>LI_2021_3D_NOx</v>
      </c>
      <c r="B15998" s="113" t="s">
        <v>159</v>
      </c>
      <c r="C15998" s="113">
        <v>2021</v>
      </c>
      <c r="D15998" s="113" t="s">
        <v>206</v>
      </c>
      <c r="E15998" s="113" t="s">
        <v>199</v>
      </c>
      <c r="F15998" s="113" t="s">
        <v>200</v>
      </c>
      <c r="G15998" s="113">
        <v>3.1727146113286098E-3</v>
      </c>
    </row>
    <row r="15999" spans="1:7" x14ac:dyDescent="0.25">
      <c r="A15999" s="108" t="str">
        <f t="shared" si="249"/>
        <v>LI_2022_NATIONAL TOTAL_NOx</v>
      </c>
      <c r="B15999" s="113" t="s">
        <v>159</v>
      </c>
      <c r="C15999" s="113">
        <v>2022</v>
      </c>
      <c r="D15999" s="113" t="s">
        <v>122</v>
      </c>
      <c r="E15999" s="113" t="s">
        <v>199</v>
      </c>
      <c r="F15999" s="113" t="s">
        <v>200</v>
      </c>
      <c r="G15999" s="113">
        <v>0.16048176413116</v>
      </c>
    </row>
    <row r="16000" spans="1:7" x14ac:dyDescent="0.25">
      <c r="A16000" s="108" t="str">
        <f t="shared" si="249"/>
        <v>LI_2022_NATIONAL TOTAL_NMVOC</v>
      </c>
      <c r="B16000" s="113" t="s">
        <v>159</v>
      </c>
      <c r="C16000" s="113">
        <v>2022</v>
      </c>
      <c r="D16000" s="113" t="s">
        <v>122</v>
      </c>
      <c r="E16000" s="113" t="s">
        <v>123</v>
      </c>
      <c r="F16000" s="113" t="s">
        <v>200</v>
      </c>
      <c r="G16000" s="113">
        <v>0.33269483718591503</v>
      </c>
    </row>
    <row r="16001" spans="1:7" x14ac:dyDescent="0.25">
      <c r="A16001" s="108" t="str">
        <f t="shared" si="249"/>
        <v>LI_2022_NATIONAL TOTAL_SOx</v>
      </c>
      <c r="B16001" s="113" t="s">
        <v>159</v>
      </c>
      <c r="C16001" s="113">
        <v>2022</v>
      </c>
      <c r="D16001" s="113" t="s">
        <v>122</v>
      </c>
      <c r="E16001" s="113" t="s">
        <v>201</v>
      </c>
      <c r="F16001" s="113" t="s">
        <v>200</v>
      </c>
      <c r="G16001" s="113">
        <v>4.5259276405256697E-3</v>
      </c>
    </row>
    <row r="16002" spans="1:7" x14ac:dyDescent="0.25">
      <c r="A16002" s="108" t="str">
        <f t="shared" ref="A16002:A16065" si="250">CONCATENATE(B16002,"_",C16002,"_",D16002,"_",E16002)</f>
        <v>LI_2022_NATIONAL TOTAL_NH3</v>
      </c>
      <c r="B16002" s="113" t="s">
        <v>159</v>
      </c>
      <c r="C16002" s="113">
        <v>2022</v>
      </c>
      <c r="D16002" s="113" t="s">
        <v>122</v>
      </c>
      <c r="E16002" s="113" t="s">
        <v>124</v>
      </c>
      <c r="F16002" s="113" t="s">
        <v>200</v>
      </c>
      <c r="G16002" s="113">
        <v>0.109145062402035</v>
      </c>
    </row>
    <row r="16003" spans="1:7" x14ac:dyDescent="0.25">
      <c r="A16003" s="108" t="str">
        <f t="shared" si="250"/>
        <v>LI_2022_NATIONAL TOTAL_PM2.5</v>
      </c>
      <c r="B16003" s="113" t="s">
        <v>159</v>
      </c>
      <c r="C16003" s="113">
        <v>2022</v>
      </c>
      <c r="D16003" s="113" t="s">
        <v>122</v>
      </c>
      <c r="E16003" s="113" t="s">
        <v>203</v>
      </c>
      <c r="F16003" s="113" t="s">
        <v>200</v>
      </c>
      <c r="G16003" s="113">
        <v>2.0174212040279499E-2</v>
      </c>
    </row>
    <row r="16004" spans="1:7" x14ac:dyDescent="0.25">
      <c r="A16004" s="108" t="str">
        <f t="shared" si="250"/>
        <v>LI_2022_NATIONAL TOTAL_Pb</v>
      </c>
      <c r="B16004" s="113" t="s">
        <v>159</v>
      </c>
      <c r="C16004" s="113">
        <v>2022</v>
      </c>
      <c r="D16004" s="113" t="s">
        <v>122</v>
      </c>
      <c r="E16004" s="113" t="s">
        <v>125</v>
      </c>
      <c r="F16004" s="113" t="s">
        <v>200</v>
      </c>
      <c r="G16004" s="150">
        <v>4.5942215197993297E-5</v>
      </c>
    </row>
    <row r="16005" spans="1:7" x14ac:dyDescent="0.25">
      <c r="A16005" s="108" t="str">
        <f t="shared" si="250"/>
        <v>LI_2022_NATIONAL TOTAL_Cd</v>
      </c>
      <c r="B16005" s="113" t="s">
        <v>159</v>
      </c>
      <c r="C16005" s="113">
        <v>2022</v>
      </c>
      <c r="D16005" s="113" t="s">
        <v>122</v>
      </c>
      <c r="E16005" s="113" t="s">
        <v>126</v>
      </c>
      <c r="F16005" s="113" t="s">
        <v>200</v>
      </c>
      <c r="G16005" s="150">
        <v>3.9994754418829698E-6</v>
      </c>
    </row>
    <row r="16006" spans="1:7" x14ac:dyDescent="0.25">
      <c r="A16006" s="108" t="str">
        <f t="shared" si="250"/>
        <v>LI_2022_NATIONAL TOTAL_Hg</v>
      </c>
      <c r="B16006" s="113" t="s">
        <v>159</v>
      </c>
      <c r="C16006" s="113">
        <v>2022</v>
      </c>
      <c r="D16006" s="113" t="s">
        <v>122</v>
      </c>
      <c r="E16006" s="113" t="s">
        <v>127</v>
      </c>
      <c r="F16006" s="113" t="s">
        <v>200</v>
      </c>
      <c r="G16006" s="150">
        <v>5.2667567685468201E-7</v>
      </c>
    </row>
    <row r="16007" spans="1:7" x14ac:dyDescent="0.25">
      <c r="A16007" s="108" t="str">
        <f t="shared" si="250"/>
        <v>LI_2022_NATIONAL TOTAL_DIOX</v>
      </c>
      <c r="B16007" s="113" t="s">
        <v>159</v>
      </c>
      <c r="C16007" s="113">
        <v>2022</v>
      </c>
      <c r="D16007" s="113" t="s">
        <v>122</v>
      </c>
      <c r="E16007" s="113" t="s">
        <v>128</v>
      </c>
      <c r="F16007" s="113" t="s">
        <v>200</v>
      </c>
      <c r="G16007" s="150">
        <v>6.3143928255506702E-11</v>
      </c>
    </row>
    <row r="16008" spans="1:7" x14ac:dyDescent="0.25">
      <c r="A16008" s="108" t="str">
        <f t="shared" si="250"/>
        <v>LI_2022_NATIONAL TOTAL_PAH</v>
      </c>
      <c r="B16008" s="113" t="s">
        <v>159</v>
      </c>
      <c r="C16008" s="113">
        <v>2022</v>
      </c>
      <c r="D16008" s="113" t="s">
        <v>122</v>
      </c>
      <c r="E16008" s="113" t="s">
        <v>129</v>
      </c>
      <c r="F16008" s="113" t="s">
        <v>200</v>
      </c>
      <c r="G16008" s="150">
        <v>1.00879129593134E-5</v>
      </c>
    </row>
    <row r="16009" spans="1:7" x14ac:dyDescent="0.25">
      <c r="A16009" s="108" t="str">
        <f t="shared" si="250"/>
        <v>LI_2022_NATIONAL TOTAL_HCB</v>
      </c>
      <c r="B16009" s="113" t="s">
        <v>159</v>
      </c>
      <c r="C16009" s="113">
        <v>2022</v>
      </c>
      <c r="D16009" s="113" t="s">
        <v>122</v>
      </c>
      <c r="E16009" s="113" t="s">
        <v>130</v>
      </c>
      <c r="F16009" s="113" t="s">
        <v>200</v>
      </c>
      <c r="G16009" s="150">
        <v>5.5185196628571503E-10</v>
      </c>
    </row>
    <row r="16010" spans="1:7" x14ac:dyDescent="0.25">
      <c r="A16010" s="108" t="str">
        <f t="shared" si="250"/>
        <v>LI_2022_1A3(FS)_NOx</v>
      </c>
      <c r="B16010" s="113" t="s">
        <v>159</v>
      </c>
      <c r="C16010" s="113">
        <v>2022</v>
      </c>
      <c r="D16010" s="113" t="s">
        <v>132</v>
      </c>
      <c r="E16010" s="113" t="s">
        <v>199</v>
      </c>
      <c r="F16010" s="113" t="s">
        <v>200</v>
      </c>
      <c r="G16010" s="113">
        <v>8.2357234166438795E-2</v>
      </c>
    </row>
    <row r="16011" spans="1:7" x14ac:dyDescent="0.25">
      <c r="A16011" s="108" t="str">
        <f t="shared" si="250"/>
        <v>LI_2022_1A3(FS)_NMVOC</v>
      </c>
      <c r="B16011" s="113" t="s">
        <v>159</v>
      </c>
      <c r="C16011" s="113">
        <v>2022</v>
      </c>
      <c r="D16011" s="113" t="s">
        <v>132</v>
      </c>
      <c r="E16011" s="113" t="s">
        <v>123</v>
      </c>
      <c r="F16011" s="113" t="s">
        <v>200</v>
      </c>
      <c r="G16011" s="113">
        <v>3.5225219560889198E-2</v>
      </c>
    </row>
    <row r="16012" spans="1:7" x14ac:dyDescent="0.25">
      <c r="A16012" s="108" t="str">
        <f t="shared" si="250"/>
        <v>LI_2022_1A3(FS)_SOx</v>
      </c>
      <c r="B16012" s="113" t="s">
        <v>159</v>
      </c>
      <c r="C16012" s="113">
        <v>2022</v>
      </c>
      <c r="D16012" s="113" t="s">
        <v>132</v>
      </c>
      <c r="E16012" s="113" t="s">
        <v>201</v>
      </c>
      <c r="F16012" s="113" t="s">
        <v>200</v>
      </c>
      <c r="G16012" s="113">
        <v>3.0290333648898E-4</v>
      </c>
    </row>
    <row r="16013" spans="1:7" x14ac:dyDescent="0.25">
      <c r="A16013" s="108" t="str">
        <f t="shared" si="250"/>
        <v>LI_2022_1A3(FS)_NH3</v>
      </c>
      <c r="B16013" s="113" t="s">
        <v>159</v>
      </c>
      <c r="C16013" s="113">
        <v>2022</v>
      </c>
      <c r="D16013" s="113" t="s">
        <v>132</v>
      </c>
      <c r="E16013" s="113" t="s">
        <v>124</v>
      </c>
      <c r="F16013" s="113" t="s">
        <v>200</v>
      </c>
      <c r="G16013" s="113">
        <v>3.1137641031944302E-3</v>
      </c>
    </row>
    <row r="16014" spans="1:7" x14ac:dyDescent="0.25">
      <c r="A16014" s="108" t="str">
        <f t="shared" si="250"/>
        <v>LI_2022_1A3(FS)_PM2.5</v>
      </c>
      <c r="B16014" s="113" t="s">
        <v>159</v>
      </c>
      <c r="C16014" s="113">
        <v>2022</v>
      </c>
      <c r="D16014" s="113" t="s">
        <v>132</v>
      </c>
      <c r="E16014" s="113" t="s">
        <v>203</v>
      </c>
      <c r="F16014" s="113" t="s">
        <v>200</v>
      </c>
      <c r="G16014" s="113">
        <v>5.2862587125615803E-3</v>
      </c>
    </row>
    <row r="16015" spans="1:7" x14ac:dyDescent="0.25">
      <c r="A16015" s="108" t="str">
        <f t="shared" si="250"/>
        <v>LI_2022_3D_NOx</v>
      </c>
      <c r="B16015" s="113" t="s">
        <v>159</v>
      </c>
      <c r="C16015" s="113">
        <v>2022</v>
      </c>
      <c r="D16015" s="113" t="s">
        <v>206</v>
      </c>
      <c r="E16015" s="113" t="s">
        <v>199</v>
      </c>
      <c r="F16015" s="113" t="s">
        <v>200</v>
      </c>
      <c r="G16015" s="113">
        <v>3.4737072957348801E-3</v>
      </c>
    </row>
    <row r="16016" spans="1:7" x14ac:dyDescent="0.25">
      <c r="A16016" s="108" t="str">
        <f t="shared" si="250"/>
        <v>LT_1980_NATIONAL TOTAL_NOx</v>
      </c>
      <c r="B16016" s="113" t="s">
        <v>160</v>
      </c>
      <c r="C16016" s="113">
        <v>1980</v>
      </c>
      <c r="D16016" s="113" t="s">
        <v>122</v>
      </c>
      <c r="E16016" s="113" t="s">
        <v>199</v>
      </c>
      <c r="F16016" s="113" t="s">
        <v>200</v>
      </c>
      <c r="G16016" s="113">
        <v>152</v>
      </c>
    </row>
    <row r="16017" spans="1:7" x14ac:dyDescent="0.25">
      <c r="A16017" s="108" t="str">
        <f t="shared" si="250"/>
        <v>LT_1980_NATIONAL TOTAL_NMVOC</v>
      </c>
      <c r="B16017" s="113" t="s">
        <v>160</v>
      </c>
      <c r="C16017" s="113">
        <v>1980</v>
      </c>
      <c r="D16017" s="113" t="s">
        <v>122</v>
      </c>
      <c r="E16017" s="113" t="s">
        <v>123</v>
      </c>
      <c r="F16017" s="113" t="s">
        <v>200</v>
      </c>
      <c r="G16017" s="113">
        <v>100</v>
      </c>
    </row>
    <row r="16018" spans="1:7" x14ac:dyDescent="0.25">
      <c r="A16018" s="108" t="str">
        <f t="shared" si="250"/>
        <v>LT_1980_NATIONAL TOTAL_SOx</v>
      </c>
      <c r="B16018" s="113" t="s">
        <v>160</v>
      </c>
      <c r="C16018" s="113">
        <v>1980</v>
      </c>
      <c r="D16018" s="113" t="s">
        <v>122</v>
      </c>
      <c r="E16018" s="113" t="s">
        <v>201</v>
      </c>
      <c r="F16018" s="113" t="s">
        <v>200</v>
      </c>
      <c r="G16018" s="113">
        <v>311</v>
      </c>
    </row>
    <row r="16019" spans="1:7" x14ac:dyDescent="0.25">
      <c r="A16019" s="108" t="str">
        <f t="shared" si="250"/>
        <v>LT_1980_NATIONAL TOTAL_NH3</v>
      </c>
      <c r="B16019" s="113" t="s">
        <v>160</v>
      </c>
      <c r="C16019" s="113">
        <v>1980</v>
      </c>
      <c r="D16019" s="113" t="s">
        <v>122</v>
      </c>
      <c r="E16019" s="113" t="s">
        <v>124</v>
      </c>
      <c r="F16019" s="113" t="s">
        <v>200</v>
      </c>
      <c r="G16019" s="113">
        <v>85</v>
      </c>
    </row>
    <row r="16020" spans="1:7" x14ac:dyDescent="0.25">
      <c r="A16020" s="108" t="str">
        <f t="shared" si="250"/>
        <v>LT_1981_NATIONAL TOTAL_NOx</v>
      </c>
      <c r="B16020" s="113" t="s">
        <v>160</v>
      </c>
      <c r="C16020" s="113">
        <v>1981</v>
      </c>
      <c r="D16020" s="113" t="s">
        <v>122</v>
      </c>
      <c r="E16020" s="113" t="s">
        <v>199</v>
      </c>
      <c r="F16020" s="113" t="s">
        <v>200</v>
      </c>
      <c r="G16020" s="113">
        <v>154</v>
      </c>
    </row>
    <row r="16021" spans="1:7" x14ac:dyDescent="0.25">
      <c r="A16021" s="108" t="str">
        <f t="shared" si="250"/>
        <v>LT_1981_NATIONAL TOTAL_NMVOC</v>
      </c>
      <c r="B16021" s="113" t="s">
        <v>160</v>
      </c>
      <c r="C16021" s="113">
        <v>1981</v>
      </c>
      <c r="D16021" s="113" t="s">
        <v>122</v>
      </c>
      <c r="E16021" s="113" t="s">
        <v>123</v>
      </c>
      <c r="F16021" s="113" t="s">
        <v>200</v>
      </c>
      <c r="G16021" s="113">
        <v>102</v>
      </c>
    </row>
    <row r="16022" spans="1:7" x14ac:dyDescent="0.25">
      <c r="A16022" s="108" t="str">
        <f t="shared" si="250"/>
        <v>LT_1981_NATIONAL TOTAL_SOx</v>
      </c>
      <c r="B16022" s="113" t="s">
        <v>160</v>
      </c>
      <c r="C16022" s="113">
        <v>1981</v>
      </c>
      <c r="D16022" s="113" t="s">
        <v>122</v>
      </c>
      <c r="E16022" s="113" t="s">
        <v>201</v>
      </c>
      <c r="F16022" s="113" t="s">
        <v>200</v>
      </c>
      <c r="G16022" s="113">
        <v>312</v>
      </c>
    </row>
    <row r="16023" spans="1:7" x14ac:dyDescent="0.25">
      <c r="A16023" s="108" t="str">
        <f t="shared" si="250"/>
        <v>LT_1981_NATIONAL TOTAL_NH3</v>
      </c>
      <c r="B16023" s="113" t="s">
        <v>160</v>
      </c>
      <c r="C16023" s="113">
        <v>1981</v>
      </c>
      <c r="D16023" s="113" t="s">
        <v>122</v>
      </c>
      <c r="E16023" s="113" t="s">
        <v>124</v>
      </c>
      <c r="F16023" s="113" t="s">
        <v>200</v>
      </c>
      <c r="G16023" s="113">
        <v>86</v>
      </c>
    </row>
    <row r="16024" spans="1:7" x14ac:dyDescent="0.25">
      <c r="A16024" s="108" t="str">
        <f t="shared" si="250"/>
        <v>LT_1982_NATIONAL TOTAL_NOx</v>
      </c>
      <c r="B16024" s="113" t="s">
        <v>160</v>
      </c>
      <c r="C16024" s="113">
        <v>1982</v>
      </c>
      <c r="D16024" s="113" t="s">
        <v>122</v>
      </c>
      <c r="E16024" s="113" t="s">
        <v>199</v>
      </c>
      <c r="F16024" s="113" t="s">
        <v>200</v>
      </c>
      <c r="G16024" s="113">
        <v>156</v>
      </c>
    </row>
    <row r="16025" spans="1:7" x14ac:dyDescent="0.25">
      <c r="A16025" s="108" t="str">
        <f t="shared" si="250"/>
        <v>LT_1982_NATIONAL TOTAL_NMVOC</v>
      </c>
      <c r="B16025" s="113" t="s">
        <v>160</v>
      </c>
      <c r="C16025" s="113">
        <v>1982</v>
      </c>
      <c r="D16025" s="113" t="s">
        <v>122</v>
      </c>
      <c r="E16025" s="113" t="s">
        <v>123</v>
      </c>
      <c r="F16025" s="113" t="s">
        <v>200</v>
      </c>
      <c r="G16025" s="113">
        <v>104</v>
      </c>
    </row>
    <row r="16026" spans="1:7" x14ac:dyDescent="0.25">
      <c r="A16026" s="108" t="str">
        <f t="shared" si="250"/>
        <v>LT_1982_NATIONAL TOTAL_SOx</v>
      </c>
      <c r="B16026" s="113" t="s">
        <v>160</v>
      </c>
      <c r="C16026" s="113">
        <v>1982</v>
      </c>
      <c r="D16026" s="113" t="s">
        <v>122</v>
      </c>
      <c r="E16026" s="113" t="s">
        <v>201</v>
      </c>
      <c r="F16026" s="113" t="s">
        <v>200</v>
      </c>
      <c r="G16026" s="113">
        <v>304</v>
      </c>
    </row>
    <row r="16027" spans="1:7" x14ac:dyDescent="0.25">
      <c r="A16027" s="108" t="str">
        <f t="shared" si="250"/>
        <v>LT_1982_NATIONAL TOTAL_NH3</v>
      </c>
      <c r="B16027" s="113" t="s">
        <v>160</v>
      </c>
      <c r="C16027" s="113">
        <v>1982</v>
      </c>
      <c r="D16027" s="113" t="s">
        <v>122</v>
      </c>
      <c r="E16027" s="113" t="s">
        <v>124</v>
      </c>
      <c r="F16027" s="113" t="s">
        <v>200</v>
      </c>
      <c r="G16027" s="113">
        <v>86</v>
      </c>
    </row>
    <row r="16028" spans="1:7" x14ac:dyDescent="0.25">
      <c r="A16028" s="108" t="str">
        <f t="shared" si="250"/>
        <v>LT_1983_NATIONAL TOTAL_NOx</v>
      </c>
      <c r="B16028" s="113" t="s">
        <v>160</v>
      </c>
      <c r="C16028" s="113">
        <v>1983</v>
      </c>
      <c r="D16028" s="113" t="s">
        <v>122</v>
      </c>
      <c r="E16028" s="113" t="s">
        <v>199</v>
      </c>
      <c r="F16028" s="113" t="s">
        <v>200</v>
      </c>
      <c r="G16028" s="113">
        <v>158</v>
      </c>
    </row>
    <row r="16029" spans="1:7" x14ac:dyDescent="0.25">
      <c r="A16029" s="108" t="str">
        <f t="shared" si="250"/>
        <v>LT_1983_NATIONAL TOTAL_NMVOC</v>
      </c>
      <c r="B16029" s="113" t="s">
        <v>160</v>
      </c>
      <c r="C16029" s="113">
        <v>1983</v>
      </c>
      <c r="D16029" s="113" t="s">
        <v>122</v>
      </c>
      <c r="E16029" s="113" t="s">
        <v>123</v>
      </c>
      <c r="F16029" s="113" t="s">
        <v>200</v>
      </c>
      <c r="G16029" s="113">
        <v>105</v>
      </c>
    </row>
    <row r="16030" spans="1:7" x14ac:dyDescent="0.25">
      <c r="A16030" s="108" t="str">
        <f t="shared" si="250"/>
        <v>LT_1983_NATIONAL TOTAL_SOx</v>
      </c>
      <c r="B16030" s="113" t="s">
        <v>160</v>
      </c>
      <c r="C16030" s="113">
        <v>1983</v>
      </c>
      <c r="D16030" s="113" t="s">
        <v>122</v>
      </c>
      <c r="E16030" s="113" t="s">
        <v>201</v>
      </c>
      <c r="F16030" s="113" t="s">
        <v>200</v>
      </c>
      <c r="G16030" s="113">
        <v>310</v>
      </c>
    </row>
    <row r="16031" spans="1:7" x14ac:dyDescent="0.25">
      <c r="A16031" s="108" t="str">
        <f t="shared" si="250"/>
        <v>LT_1983_NATIONAL TOTAL_NH3</v>
      </c>
      <c r="B16031" s="113" t="s">
        <v>160</v>
      </c>
      <c r="C16031" s="113">
        <v>1983</v>
      </c>
      <c r="D16031" s="113" t="s">
        <v>122</v>
      </c>
      <c r="E16031" s="113" t="s">
        <v>124</v>
      </c>
      <c r="F16031" s="113" t="s">
        <v>200</v>
      </c>
      <c r="G16031" s="113">
        <v>87</v>
      </c>
    </row>
    <row r="16032" spans="1:7" x14ac:dyDescent="0.25">
      <c r="A16032" s="108" t="str">
        <f t="shared" si="250"/>
        <v>LT_1984_NATIONAL TOTAL_NOx</v>
      </c>
      <c r="B16032" s="113" t="s">
        <v>160</v>
      </c>
      <c r="C16032" s="113">
        <v>1984</v>
      </c>
      <c r="D16032" s="113" t="s">
        <v>122</v>
      </c>
      <c r="E16032" s="113" t="s">
        <v>199</v>
      </c>
      <c r="F16032" s="113" t="s">
        <v>200</v>
      </c>
      <c r="G16032" s="113">
        <v>162</v>
      </c>
    </row>
    <row r="16033" spans="1:7" x14ac:dyDescent="0.25">
      <c r="A16033" s="108" t="str">
        <f t="shared" si="250"/>
        <v>LT_1984_NATIONAL TOTAL_NMVOC</v>
      </c>
      <c r="B16033" s="113" t="s">
        <v>160</v>
      </c>
      <c r="C16033" s="113">
        <v>1984</v>
      </c>
      <c r="D16033" s="113" t="s">
        <v>122</v>
      </c>
      <c r="E16033" s="113" t="s">
        <v>123</v>
      </c>
      <c r="F16033" s="113" t="s">
        <v>200</v>
      </c>
      <c r="G16033" s="113">
        <v>106</v>
      </c>
    </row>
    <row r="16034" spans="1:7" x14ac:dyDescent="0.25">
      <c r="A16034" s="108" t="str">
        <f t="shared" si="250"/>
        <v>LT_1984_NATIONAL TOTAL_SOx</v>
      </c>
      <c r="B16034" s="113" t="s">
        <v>160</v>
      </c>
      <c r="C16034" s="113">
        <v>1984</v>
      </c>
      <c r="D16034" s="113" t="s">
        <v>122</v>
      </c>
      <c r="E16034" s="113" t="s">
        <v>201</v>
      </c>
      <c r="F16034" s="113" t="s">
        <v>200</v>
      </c>
      <c r="G16034" s="113">
        <v>303</v>
      </c>
    </row>
    <row r="16035" spans="1:7" x14ac:dyDescent="0.25">
      <c r="A16035" s="108" t="str">
        <f t="shared" si="250"/>
        <v>LT_1984_NATIONAL TOTAL_NH3</v>
      </c>
      <c r="B16035" s="113" t="s">
        <v>160</v>
      </c>
      <c r="C16035" s="113">
        <v>1984</v>
      </c>
      <c r="D16035" s="113" t="s">
        <v>122</v>
      </c>
      <c r="E16035" s="113" t="s">
        <v>124</v>
      </c>
      <c r="F16035" s="113" t="s">
        <v>200</v>
      </c>
      <c r="G16035" s="113">
        <v>88</v>
      </c>
    </row>
    <row r="16036" spans="1:7" x14ac:dyDescent="0.25">
      <c r="A16036" s="108" t="str">
        <f t="shared" si="250"/>
        <v>LT_1985_NATIONAL TOTAL_NOx</v>
      </c>
      <c r="B16036" s="113" t="s">
        <v>160</v>
      </c>
      <c r="C16036" s="113">
        <v>1985</v>
      </c>
      <c r="D16036" s="113" t="s">
        <v>122</v>
      </c>
      <c r="E16036" s="113" t="s">
        <v>199</v>
      </c>
      <c r="F16036" s="113" t="s">
        <v>200</v>
      </c>
      <c r="G16036" s="113">
        <v>166</v>
      </c>
    </row>
    <row r="16037" spans="1:7" x14ac:dyDescent="0.25">
      <c r="A16037" s="108" t="str">
        <f t="shared" si="250"/>
        <v>LT_1985_NATIONAL TOTAL_NMVOC</v>
      </c>
      <c r="B16037" s="113" t="s">
        <v>160</v>
      </c>
      <c r="C16037" s="113">
        <v>1985</v>
      </c>
      <c r="D16037" s="113" t="s">
        <v>122</v>
      </c>
      <c r="E16037" s="113" t="s">
        <v>123</v>
      </c>
      <c r="F16037" s="113" t="s">
        <v>200</v>
      </c>
      <c r="G16037" s="113">
        <v>112</v>
      </c>
    </row>
    <row r="16038" spans="1:7" x14ac:dyDescent="0.25">
      <c r="A16038" s="108" t="str">
        <f t="shared" si="250"/>
        <v>LT_1985_NATIONAL TOTAL_SOx</v>
      </c>
      <c r="B16038" s="113" t="s">
        <v>160</v>
      </c>
      <c r="C16038" s="113">
        <v>1985</v>
      </c>
      <c r="D16038" s="113" t="s">
        <v>122</v>
      </c>
      <c r="E16038" s="113" t="s">
        <v>201</v>
      </c>
      <c r="F16038" s="113" t="s">
        <v>200</v>
      </c>
      <c r="G16038" s="113">
        <v>304</v>
      </c>
    </row>
    <row r="16039" spans="1:7" x14ac:dyDescent="0.25">
      <c r="A16039" s="108" t="str">
        <f t="shared" si="250"/>
        <v>LT_1985_NATIONAL TOTAL_NH3</v>
      </c>
      <c r="B16039" s="113" t="s">
        <v>160</v>
      </c>
      <c r="C16039" s="113">
        <v>1985</v>
      </c>
      <c r="D16039" s="113" t="s">
        <v>122</v>
      </c>
      <c r="E16039" s="113" t="s">
        <v>124</v>
      </c>
      <c r="F16039" s="113" t="s">
        <v>200</v>
      </c>
      <c r="G16039" s="113">
        <v>89</v>
      </c>
    </row>
    <row r="16040" spans="1:7" x14ac:dyDescent="0.25">
      <c r="A16040" s="108" t="str">
        <f t="shared" si="250"/>
        <v>LT_1986_NATIONAL TOTAL_NOx</v>
      </c>
      <c r="B16040" s="113" t="s">
        <v>160</v>
      </c>
      <c r="C16040" s="113">
        <v>1986</v>
      </c>
      <c r="D16040" s="113" t="s">
        <v>122</v>
      </c>
      <c r="E16040" s="113" t="s">
        <v>199</v>
      </c>
      <c r="F16040" s="113" t="s">
        <v>200</v>
      </c>
      <c r="G16040" s="113">
        <v>169</v>
      </c>
    </row>
    <row r="16041" spans="1:7" x14ac:dyDescent="0.25">
      <c r="A16041" s="108" t="str">
        <f t="shared" si="250"/>
        <v>LT_1986_NATIONAL TOTAL_NMVOC</v>
      </c>
      <c r="B16041" s="113" t="s">
        <v>160</v>
      </c>
      <c r="C16041" s="113">
        <v>1986</v>
      </c>
      <c r="D16041" s="113" t="s">
        <v>122</v>
      </c>
      <c r="E16041" s="113" t="s">
        <v>123</v>
      </c>
      <c r="F16041" s="113" t="s">
        <v>200</v>
      </c>
      <c r="G16041" s="113">
        <v>108</v>
      </c>
    </row>
    <row r="16042" spans="1:7" x14ac:dyDescent="0.25">
      <c r="A16042" s="108" t="str">
        <f t="shared" si="250"/>
        <v>LT_1986_NATIONAL TOTAL_SOx</v>
      </c>
      <c r="B16042" s="113" t="s">
        <v>160</v>
      </c>
      <c r="C16042" s="113">
        <v>1986</v>
      </c>
      <c r="D16042" s="113" t="s">
        <v>122</v>
      </c>
      <c r="E16042" s="113" t="s">
        <v>201</v>
      </c>
      <c r="F16042" s="113" t="s">
        <v>200</v>
      </c>
      <c r="G16042" s="113">
        <v>316</v>
      </c>
    </row>
    <row r="16043" spans="1:7" x14ac:dyDescent="0.25">
      <c r="A16043" s="108" t="str">
        <f t="shared" si="250"/>
        <v>LT_1986_NATIONAL TOTAL_NH3</v>
      </c>
      <c r="B16043" s="113" t="s">
        <v>160</v>
      </c>
      <c r="C16043" s="113">
        <v>1986</v>
      </c>
      <c r="D16043" s="113" t="s">
        <v>122</v>
      </c>
      <c r="E16043" s="113" t="s">
        <v>124</v>
      </c>
      <c r="F16043" s="113" t="s">
        <v>200</v>
      </c>
      <c r="G16043" s="113">
        <v>89</v>
      </c>
    </row>
    <row r="16044" spans="1:7" x14ac:dyDescent="0.25">
      <c r="A16044" s="108" t="str">
        <f t="shared" si="250"/>
        <v>LT_1987_NATIONAL TOTAL_NOx</v>
      </c>
      <c r="B16044" s="113" t="s">
        <v>160</v>
      </c>
      <c r="C16044" s="113">
        <v>1987</v>
      </c>
      <c r="D16044" s="113" t="s">
        <v>122</v>
      </c>
      <c r="E16044" s="113" t="s">
        <v>199</v>
      </c>
      <c r="F16044" s="113" t="s">
        <v>200</v>
      </c>
      <c r="G16044" s="113">
        <v>171</v>
      </c>
    </row>
    <row r="16045" spans="1:7" x14ac:dyDescent="0.25">
      <c r="A16045" s="108" t="str">
        <f t="shared" si="250"/>
        <v>LT_1987_NATIONAL TOTAL_NMVOC</v>
      </c>
      <c r="B16045" s="113" t="s">
        <v>160</v>
      </c>
      <c r="C16045" s="113">
        <v>1987</v>
      </c>
      <c r="D16045" s="113" t="s">
        <v>122</v>
      </c>
      <c r="E16045" s="113" t="s">
        <v>123</v>
      </c>
      <c r="F16045" s="113" t="s">
        <v>200</v>
      </c>
      <c r="G16045" s="113">
        <v>108</v>
      </c>
    </row>
    <row r="16046" spans="1:7" x14ac:dyDescent="0.25">
      <c r="A16046" s="108" t="str">
        <f t="shared" si="250"/>
        <v>LT_1987_NATIONAL TOTAL_SOx</v>
      </c>
      <c r="B16046" s="113" t="s">
        <v>160</v>
      </c>
      <c r="C16046" s="113">
        <v>1987</v>
      </c>
      <c r="D16046" s="113" t="s">
        <v>122</v>
      </c>
      <c r="E16046" s="113" t="s">
        <v>201</v>
      </c>
      <c r="F16046" s="113" t="s">
        <v>200</v>
      </c>
      <c r="G16046" s="113">
        <v>316</v>
      </c>
    </row>
    <row r="16047" spans="1:7" x14ac:dyDescent="0.25">
      <c r="A16047" s="108" t="str">
        <f t="shared" si="250"/>
        <v>LT_1987_NATIONAL TOTAL_NH3</v>
      </c>
      <c r="B16047" s="113" t="s">
        <v>160</v>
      </c>
      <c r="C16047" s="113">
        <v>1987</v>
      </c>
      <c r="D16047" s="113" t="s">
        <v>122</v>
      </c>
      <c r="E16047" s="113" t="s">
        <v>124</v>
      </c>
      <c r="F16047" s="113" t="s">
        <v>200</v>
      </c>
      <c r="G16047" s="113">
        <v>90</v>
      </c>
    </row>
    <row r="16048" spans="1:7" x14ac:dyDescent="0.25">
      <c r="A16048" s="108" t="str">
        <f t="shared" si="250"/>
        <v>LT_1988_NATIONAL TOTAL_NOx</v>
      </c>
      <c r="B16048" s="113" t="s">
        <v>160</v>
      </c>
      <c r="C16048" s="113">
        <v>1988</v>
      </c>
      <c r="D16048" s="113" t="s">
        <v>122</v>
      </c>
      <c r="E16048" s="113" t="s">
        <v>199</v>
      </c>
      <c r="F16048" s="113" t="s">
        <v>200</v>
      </c>
      <c r="G16048" s="113">
        <v>172</v>
      </c>
    </row>
    <row r="16049" spans="1:7" x14ac:dyDescent="0.25">
      <c r="A16049" s="108" t="str">
        <f t="shared" si="250"/>
        <v>LT_1988_NATIONAL TOTAL_NMVOC</v>
      </c>
      <c r="B16049" s="113" t="s">
        <v>160</v>
      </c>
      <c r="C16049" s="113">
        <v>1988</v>
      </c>
      <c r="D16049" s="113" t="s">
        <v>122</v>
      </c>
      <c r="E16049" s="113" t="s">
        <v>123</v>
      </c>
      <c r="F16049" s="113" t="s">
        <v>200</v>
      </c>
      <c r="G16049" s="113">
        <v>109</v>
      </c>
    </row>
    <row r="16050" spans="1:7" x14ac:dyDescent="0.25">
      <c r="A16050" s="108" t="str">
        <f t="shared" si="250"/>
        <v>LT_1988_NATIONAL TOTAL_SOx</v>
      </c>
      <c r="B16050" s="113" t="s">
        <v>160</v>
      </c>
      <c r="C16050" s="113">
        <v>1988</v>
      </c>
      <c r="D16050" s="113" t="s">
        <v>122</v>
      </c>
      <c r="E16050" s="113" t="s">
        <v>201</v>
      </c>
      <c r="F16050" s="113" t="s">
        <v>200</v>
      </c>
      <c r="G16050" s="113">
        <v>300</v>
      </c>
    </row>
    <row r="16051" spans="1:7" x14ac:dyDescent="0.25">
      <c r="A16051" s="108" t="str">
        <f t="shared" si="250"/>
        <v>LT_1988_NATIONAL TOTAL_NH3</v>
      </c>
      <c r="B16051" s="113" t="s">
        <v>160</v>
      </c>
      <c r="C16051" s="113">
        <v>1988</v>
      </c>
      <c r="D16051" s="113" t="s">
        <v>122</v>
      </c>
      <c r="E16051" s="113" t="s">
        <v>124</v>
      </c>
      <c r="F16051" s="113" t="s">
        <v>200</v>
      </c>
      <c r="G16051" s="113">
        <v>89</v>
      </c>
    </row>
    <row r="16052" spans="1:7" x14ac:dyDescent="0.25">
      <c r="A16052" s="108" t="str">
        <f t="shared" si="250"/>
        <v>LT_1989_NATIONAL TOTAL_NOx</v>
      </c>
      <c r="B16052" s="113" t="s">
        <v>160</v>
      </c>
      <c r="C16052" s="113">
        <v>1989</v>
      </c>
      <c r="D16052" s="113" t="s">
        <v>122</v>
      </c>
      <c r="E16052" s="113" t="s">
        <v>199</v>
      </c>
      <c r="F16052" s="113" t="s">
        <v>200</v>
      </c>
      <c r="G16052" s="113">
        <v>173</v>
      </c>
    </row>
    <row r="16053" spans="1:7" x14ac:dyDescent="0.25">
      <c r="A16053" s="108" t="str">
        <f t="shared" si="250"/>
        <v>LT_1989_NATIONAL TOTAL_NMVOC</v>
      </c>
      <c r="B16053" s="113" t="s">
        <v>160</v>
      </c>
      <c r="C16053" s="113">
        <v>1989</v>
      </c>
      <c r="D16053" s="113" t="s">
        <v>122</v>
      </c>
      <c r="E16053" s="113" t="s">
        <v>123</v>
      </c>
      <c r="F16053" s="113" t="s">
        <v>200</v>
      </c>
      <c r="G16053" s="113">
        <v>109</v>
      </c>
    </row>
    <row r="16054" spans="1:7" x14ac:dyDescent="0.25">
      <c r="A16054" s="108" t="str">
        <f t="shared" si="250"/>
        <v>LT_1989_NATIONAL TOTAL_SOx</v>
      </c>
      <c r="B16054" s="113" t="s">
        <v>160</v>
      </c>
      <c r="C16054" s="113">
        <v>1989</v>
      </c>
      <c r="D16054" s="113" t="s">
        <v>122</v>
      </c>
      <c r="E16054" s="113" t="s">
        <v>201</v>
      </c>
      <c r="F16054" s="113" t="s">
        <v>200</v>
      </c>
      <c r="G16054" s="113">
        <v>298</v>
      </c>
    </row>
    <row r="16055" spans="1:7" x14ac:dyDescent="0.25">
      <c r="A16055" s="108" t="str">
        <f t="shared" si="250"/>
        <v>LT_1989_NATIONAL TOTAL_NH3</v>
      </c>
      <c r="B16055" s="113" t="s">
        <v>160</v>
      </c>
      <c r="C16055" s="113">
        <v>1989</v>
      </c>
      <c r="D16055" s="113" t="s">
        <v>122</v>
      </c>
      <c r="E16055" s="113" t="s">
        <v>124</v>
      </c>
      <c r="F16055" s="113" t="s">
        <v>200</v>
      </c>
      <c r="G16055" s="113">
        <v>86</v>
      </c>
    </row>
    <row r="16056" spans="1:7" x14ac:dyDescent="0.25">
      <c r="A16056" s="108" t="str">
        <f t="shared" si="250"/>
        <v>LT_1990_NATIONAL TOTAL_NOx</v>
      </c>
      <c r="B16056" s="113" t="s">
        <v>160</v>
      </c>
      <c r="C16056" s="113">
        <v>1990</v>
      </c>
      <c r="D16056" s="113" t="s">
        <v>122</v>
      </c>
      <c r="E16056" s="113" t="s">
        <v>199</v>
      </c>
      <c r="F16056" s="113" t="s">
        <v>200</v>
      </c>
      <c r="G16056" s="113">
        <v>153.47511277940899</v>
      </c>
    </row>
    <row r="16057" spans="1:7" x14ac:dyDescent="0.25">
      <c r="A16057" s="108" t="str">
        <f t="shared" si="250"/>
        <v>LT_1990_NATIONAL TOTAL_NMVOC</v>
      </c>
      <c r="B16057" s="113" t="s">
        <v>160</v>
      </c>
      <c r="C16057" s="113">
        <v>1990</v>
      </c>
      <c r="D16057" s="113" t="s">
        <v>122</v>
      </c>
      <c r="E16057" s="113" t="s">
        <v>123</v>
      </c>
      <c r="F16057" s="113" t="s">
        <v>200</v>
      </c>
      <c r="G16057" s="113">
        <v>116.921690676854</v>
      </c>
    </row>
    <row r="16058" spans="1:7" x14ac:dyDescent="0.25">
      <c r="A16058" s="108" t="str">
        <f t="shared" si="250"/>
        <v>LT_1990_NATIONAL TOTAL_SOx</v>
      </c>
      <c r="B16058" s="113" t="s">
        <v>160</v>
      </c>
      <c r="C16058" s="113">
        <v>1990</v>
      </c>
      <c r="D16058" s="113" t="s">
        <v>122</v>
      </c>
      <c r="E16058" s="113" t="s">
        <v>201</v>
      </c>
      <c r="F16058" s="113" t="s">
        <v>200</v>
      </c>
      <c r="G16058" s="113">
        <v>199.170700910379</v>
      </c>
    </row>
    <row r="16059" spans="1:7" x14ac:dyDescent="0.25">
      <c r="A16059" s="108" t="str">
        <f t="shared" si="250"/>
        <v>LT_1990_NATIONAL TOTAL_NH3</v>
      </c>
      <c r="B16059" s="113" t="s">
        <v>160</v>
      </c>
      <c r="C16059" s="113">
        <v>1990</v>
      </c>
      <c r="D16059" s="113" t="s">
        <v>122</v>
      </c>
      <c r="E16059" s="113" t="s">
        <v>124</v>
      </c>
      <c r="F16059" s="113" t="s">
        <v>200</v>
      </c>
      <c r="G16059" s="113">
        <v>82.1424220644126</v>
      </c>
    </row>
    <row r="16060" spans="1:7" x14ac:dyDescent="0.25">
      <c r="A16060" s="108" t="str">
        <f t="shared" si="250"/>
        <v>LT_1990_NATIONAL TOTAL_PM2.5</v>
      </c>
      <c r="B16060" s="113" t="s">
        <v>160</v>
      </c>
      <c r="C16060" s="113">
        <v>1990</v>
      </c>
      <c r="D16060" s="113" t="s">
        <v>122</v>
      </c>
      <c r="E16060" s="113" t="s">
        <v>203</v>
      </c>
      <c r="F16060" s="113" t="s">
        <v>200</v>
      </c>
      <c r="G16060" s="113">
        <v>16.3330615503017</v>
      </c>
    </row>
    <row r="16061" spans="1:7" x14ac:dyDescent="0.25">
      <c r="A16061" s="108" t="str">
        <f t="shared" si="250"/>
        <v>LT_1990_NATIONAL TOTAL_Pb</v>
      </c>
      <c r="B16061" s="113" t="s">
        <v>160</v>
      </c>
      <c r="C16061" s="113">
        <v>1990</v>
      </c>
      <c r="D16061" s="113" t="s">
        <v>122</v>
      </c>
      <c r="E16061" s="113" t="s">
        <v>125</v>
      </c>
      <c r="F16061" s="113" t="s">
        <v>200</v>
      </c>
      <c r="G16061" s="113">
        <v>9.0556974675924194E-3</v>
      </c>
    </row>
    <row r="16062" spans="1:7" x14ac:dyDescent="0.25">
      <c r="A16062" s="108" t="str">
        <f t="shared" si="250"/>
        <v>LT_1990_NATIONAL TOTAL_Cd</v>
      </c>
      <c r="B16062" s="113" t="s">
        <v>160</v>
      </c>
      <c r="C16062" s="113">
        <v>1990</v>
      </c>
      <c r="D16062" s="113" t="s">
        <v>122</v>
      </c>
      <c r="E16062" s="113" t="s">
        <v>126</v>
      </c>
      <c r="F16062" s="113" t="s">
        <v>200</v>
      </c>
      <c r="G16062" s="113">
        <v>2.97505736386717E-4</v>
      </c>
    </row>
    <row r="16063" spans="1:7" x14ac:dyDescent="0.25">
      <c r="A16063" s="108" t="str">
        <f t="shared" si="250"/>
        <v>LT_1990_NATIONAL TOTAL_Hg</v>
      </c>
      <c r="B16063" s="113" t="s">
        <v>160</v>
      </c>
      <c r="C16063" s="113">
        <v>1990</v>
      </c>
      <c r="D16063" s="113" t="s">
        <v>122</v>
      </c>
      <c r="E16063" s="113" t="s">
        <v>127</v>
      </c>
      <c r="F16063" s="113" t="s">
        <v>200</v>
      </c>
      <c r="G16063" s="113">
        <v>3.5200032400425999E-4</v>
      </c>
    </row>
    <row r="16064" spans="1:7" x14ac:dyDescent="0.25">
      <c r="A16064" s="108" t="str">
        <f t="shared" si="250"/>
        <v>LT_1990_NATIONAL TOTAL_DIOX</v>
      </c>
      <c r="B16064" s="113" t="s">
        <v>160</v>
      </c>
      <c r="C16064" s="113">
        <v>1990</v>
      </c>
      <c r="D16064" s="113" t="s">
        <v>122</v>
      </c>
      <c r="E16064" s="113" t="s">
        <v>128</v>
      </c>
      <c r="F16064" s="113" t="s">
        <v>200</v>
      </c>
      <c r="G16064" s="150">
        <v>2.58820424048E-8</v>
      </c>
    </row>
    <row r="16065" spans="1:7" x14ac:dyDescent="0.25">
      <c r="A16065" s="108" t="str">
        <f t="shared" si="250"/>
        <v>LT_1990_NATIONAL TOTAL_PAH</v>
      </c>
      <c r="B16065" s="113" t="s">
        <v>160</v>
      </c>
      <c r="C16065" s="113">
        <v>1990</v>
      </c>
      <c r="D16065" s="113" t="s">
        <v>122</v>
      </c>
      <c r="E16065" s="113" t="s">
        <v>129</v>
      </c>
      <c r="F16065" s="113" t="s">
        <v>200</v>
      </c>
      <c r="G16065" s="113">
        <v>2.2580498169100498E-2</v>
      </c>
    </row>
    <row r="16066" spans="1:7" x14ac:dyDescent="0.25">
      <c r="A16066" s="108" t="str">
        <f t="shared" ref="A16066:A16129" si="251">CONCATENATE(B16066,"_",C16066,"_",D16066,"_",E16066)</f>
        <v>LT_1990_NATIONAL TOTAL_HCB</v>
      </c>
      <c r="B16066" s="113" t="s">
        <v>160</v>
      </c>
      <c r="C16066" s="113">
        <v>1990</v>
      </c>
      <c r="D16066" s="113" t="s">
        <v>122</v>
      </c>
      <c r="E16066" s="113" t="s">
        <v>130</v>
      </c>
      <c r="F16066" s="113" t="s">
        <v>200</v>
      </c>
      <c r="G16066" s="150">
        <v>1.0978207097834899E-5</v>
      </c>
    </row>
    <row r="16067" spans="1:7" x14ac:dyDescent="0.25">
      <c r="A16067" s="108" t="str">
        <f t="shared" si="251"/>
        <v>LT_1990_NATIONAL TOTAL_PCB</v>
      </c>
      <c r="B16067" s="113" t="s">
        <v>160</v>
      </c>
      <c r="C16067" s="113">
        <v>1990</v>
      </c>
      <c r="D16067" s="113" t="s">
        <v>122</v>
      </c>
      <c r="E16067" s="113" t="s">
        <v>259</v>
      </c>
      <c r="F16067" s="113" t="s">
        <v>200</v>
      </c>
      <c r="G16067" s="150">
        <v>5.9951295251835502E-6</v>
      </c>
    </row>
    <row r="16068" spans="1:7" x14ac:dyDescent="0.25">
      <c r="A16068" s="108" t="str">
        <f t="shared" si="251"/>
        <v>LT_1990_1A3(FS)_NOx</v>
      </c>
      <c r="B16068" s="113" t="s">
        <v>160</v>
      </c>
      <c r="C16068" s="113">
        <v>1990</v>
      </c>
      <c r="D16068" s="113" t="s">
        <v>132</v>
      </c>
      <c r="E16068" s="113" t="s">
        <v>199</v>
      </c>
      <c r="F16068" s="113" t="s">
        <v>200</v>
      </c>
      <c r="G16068" s="113">
        <v>68.909496111911395</v>
      </c>
    </row>
    <row r="16069" spans="1:7" x14ac:dyDescent="0.25">
      <c r="A16069" s="108" t="str">
        <f t="shared" si="251"/>
        <v>LT_1990_1A3(FS)_NMVOC</v>
      </c>
      <c r="B16069" s="113" t="s">
        <v>160</v>
      </c>
      <c r="C16069" s="113">
        <v>1990</v>
      </c>
      <c r="D16069" s="113" t="s">
        <v>132</v>
      </c>
      <c r="E16069" s="113" t="s">
        <v>123</v>
      </c>
      <c r="F16069" s="113" t="s">
        <v>200</v>
      </c>
      <c r="G16069" s="113">
        <v>25.911448323414401</v>
      </c>
    </row>
    <row r="16070" spans="1:7" x14ac:dyDescent="0.25">
      <c r="A16070" s="108" t="str">
        <f t="shared" si="251"/>
        <v>LT_1990_1A3(FS)_SOx</v>
      </c>
      <c r="B16070" s="113" t="s">
        <v>160</v>
      </c>
      <c r="C16070" s="113">
        <v>1990</v>
      </c>
      <c r="D16070" s="113" t="s">
        <v>132</v>
      </c>
      <c r="E16070" s="113" t="s">
        <v>201</v>
      </c>
      <c r="F16070" s="113" t="s">
        <v>200</v>
      </c>
      <c r="G16070" s="113">
        <v>4.6496554253454496</v>
      </c>
    </row>
    <row r="16071" spans="1:7" x14ac:dyDescent="0.25">
      <c r="A16071" s="108" t="str">
        <f t="shared" si="251"/>
        <v>LT_1990_1A3(FS)_NH3</v>
      </c>
      <c r="B16071" s="113" t="s">
        <v>160</v>
      </c>
      <c r="C16071" s="113">
        <v>1990</v>
      </c>
      <c r="D16071" s="113" t="s">
        <v>132</v>
      </c>
      <c r="E16071" s="113" t="s">
        <v>124</v>
      </c>
      <c r="F16071" s="113" t="s">
        <v>200</v>
      </c>
      <c r="G16071" s="113">
        <v>2.7989061002352902E-2</v>
      </c>
    </row>
    <row r="16072" spans="1:7" x14ac:dyDescent="0.25">
      <c r="A16072" s="108" t="str">
        <f t="shared" si="251"/>
        <v>LT_1990_1A3(FS)_PM2.5</v>
      </c>
      <c r="B16072" s="113" t="s">
        <v>160</v>
      </c>
      <c r="C16072" s="113">
        <v>1990</v>
      </c>
      <c r="D16072" s="113" t="s">
        <v>132</v>
      </c>
      <c r="E16072" s="113" t="s">
        <v>203</v>
      </c>
      <c r="F16072" s="113" t="s">
        <v>200</v>
      </c>
      <c r="G16072" s="113">
        <v>1.7045760002613899</v>
      </c>
    </row>
    <row r="16073" spans="1:7" x14ac:dyDescent="0.25">
      <c r="A16073" s="108" t="str">
        <f t="shared" si="251"/>
        <v>LT_1990_3D_NOx</v>
      </c>
      <c r="B16073" s="113" t="s">
        <v>160</v>
      </c>
      <c r="C16073" s="113">
        <v>1990</v>
      </c>
      <c r="D16073" s="113" t="s">
        <v>206</v>
      </c>
      <c r="E16073" s="113" t="s">
        <v>199</v>
      </c>
      <c r="F16073" s="113" t="s">
        <v>200</v>
      </c>
      <c r="G16073" s="113">
        <v>14.139944</v>
      </c>
    </row>
    <row r="16074" spans="1:7" x14ac:dyDescent="0.25">
      <c r="A16074" s="108" t="str">
        <f t="shared" si="251"/>
        <v>LT_1991_NATIONAL TOTAL_NOx</v>
      </c>
      <c r="B16074" s="113" t="s">
        <v>160</v>
      </c>
      <c r="C16074" s="113">
        <v>1991</v>
      </c>
      <c r="D16074" s="113" t="s">
        <v>122</v>
      </c>
      <c r="E16074" s="113" t="s">
        <v>199</v>
      </c>
      <c r="F16074" s="113" t="s">
        <v>200</v>
      </c>
      <c r="G16074" s="113">
        <v>161.11724137230399</v>
      </c>
    </row>
    <row r="16075" spans="1:7" x14ac:dyDescent="0.25">
      <c r="A16075" s="108" t="str">
        <f t="shared" si="251"/>
        <v>LT_1991_NATIONAL TOTAL_NMVOC</v>
      </c>
      <c r="B16075" s="113" t="s">
        <v>160</v>
      </c>
      <c r="C16075" s="113">
        <v>1991</v>
      </c>
      <c r="D16075" s="113" t="s">
        <v>122</v>
      </c>
      <c r="E16075" s="113" t="s">
        <v>123</v>
      </c>
      <c r="F16075" s="113" t="s">
        <v>200</v>
      </c>
      <c r="G16075" s="113">
        <v>120.938262249627</v>
      </c>
    </row>
    <row r="16076" spans="1:7" x14ac:dyDescent="0.25">
      <c r="A16076" s="108" t="str">
        <f t="shared" si="251"/>
        <v>LT_1991_NATIONAL TOTAL_SOx</v>
      </c>
      <c r="B16076" s="113" t="s">
        <v>160</v>
      </c>
      <c r="C16076" s="113">
        <v>1991</v>
      </c>
      <c r="D16076" s="113" t="s">
        <v>122</v>
      </c>
      <c r="E16076" s="113" t="s">
        <v>201</v>
      </c>
      <c r="F16076" s="113" t="s">
        <v>200</v>
      </c>
      <c r="G16076" s="113">
        <v>221.18889221774299</v>
      </c>
    </row>
    <row r="16077" spans="1:7" x14ac:dyDescent="0.25">
      <c r="A16077" s="108" t="str">
        <f t="shared" si="251"/>
        <v>LT_1991_NATIONAL TOTAL_NH3</v>
      </c>
      <c r="B16077" s="113" t="s">
        <v>160</v>
      </c>
      <c r="C16077" s="113">
        <v>1991</v>
      </c>
      <c r="D16077" s="113" t="s">
        <v>122</v>
      </c>
      <c r="E16077" s="113" t="s">
        <v>124</v>
      </c>
      <c r="F16077" s="113" t="s">
        <v>200</v>
      </c>
      <c r="G16077" s="113">
        <v>82.374953603851694</v>
      </c>
    </row>
    <row r="16078" spans="1:7" x14ac:dyDescent="0.25">
      <c r="A16078" s="108" t="str">
        <f t="shared" si="251"/>
        <v>LT_1991_NATIONAL TOTAL_PM2.5</v>
      </c>
      <c r="B16078" s="113" t="s">
        <v>160</v>
      </c>
      <c r="C16078" s="113">
        <v>1991</v>
      </c>
      <c r="D16078" s="113" t="s">
        <v>122</v>
      </c>
      <c r="E16078" s="113" t="s">
        <v>203</v>
      </c>
      <c r="F16078" s="113" t="s">
        <v>200</v>
      </c>
      <c r="G16078" s="113">
        <v>17.301720391601499</v>
      </c>
    </row>
    <row r="16079" spans="1:7" x14ac:dyDescent="0.25">
      <c r="A16079" s="108" t="str">
        <f t="shared" si="251"/>
        <v>LT_1991_NATIONAL TOTAL_Pb</v>
      </c>
      <c r="B16079" s="113" t="s">
        <v>160</v>
      </c>
      <c r="C16079" s="113">
        <v>1991</v>
      </c>
      <c r="D16079" s="113" t="s">
        <v>122</v>
      </c>
      <c r="E16079" s="113" t="s">
        <v>125</v>
      </c>
      <c r="F16079" s="113" t="s">
        <v>200</v>
      </c>
      <c r="G16079" s="113">
        <v>9.5620618605091797E-3</v>
      </c>
    </row>
    <row r="16080" spans="1:7" x14ac:dyDescent="0.25">
      <c r="A16080" s="108" t="str">
        <f t="shared" si="251"/>
        <v>LT_1991_NATIONAL TOTAL_Cd</v>
      </c>
      <c r="B16080" s="113" t="s">
        <v>160</v>
      </c>
      <c r="C16080" s="113">
        <v>1991</v>
      </c>
      <c r="D16080" s="113" t="s">
        <v>122</v>
      </c>
      <c r="E16080" s="113" t="s">
        <v>126</v>
      </c>
      <c r="F16080" s="113" t="s">
        <v>200</v>
      </c>
      <c r="G16080" s="113">
        <v>3.2077597645336899E-4</v>
      </c>
    </row>
    <row r="16081" spans="1:7" x14ac:dyDescent="0.25">
      <c r="A16081" s="108" t="str">
        <f t="shared" si="251"/>
        <v>LT_1991_NATIONAL TOTAL_Hg</v>
      </c>
      <c r="B16081" s="113" t="s">
        <v>160</v>
      </c>
      <c r="C16081" s="113">
        <v>1991</v>
      </c>
      <c r="D16081" s="113" t="s">
        <v>122</v>
      </c>
      <c r="E16081" s="113" t="s">
        <v>127</v>
      </c>
      <c r="F16081" s="113" t="s">
        <v>200</v>
      </c>
      <c r="G16081" s="113">
        <v>3.9479149849989303E-4</v>
      </c>
    </row>
    <row r="16082" spans="1:7" x14ac:dyDescent="0.25">
      <c r="A16082" s="108" t="str">
        <f t="shared" si="251"/>
        <v>LT_1991_NATIONAL TOTAL_DIOX</v>
      </c>
      <c r="B16082" s="113" t="s">
        <v>160</v>
      </c>
      <c r="C16082" s="113">
        <v>1991</v>
      </c>
      <c r="D16082" s="113" t="s">
        <v>122</v>
      </c>
      <c r="E16082" s="113" t="s">
        <v>128</v>
      </c>
      <c r="F16082" s="113" t="s">
        <v>200</v>
      </c>
      <c r="G16082" s="150">
        <v>2.7609553001159999E-8</v>
      </c>
    </row>
    <row r="16083" spans="1:7" x14ac:dyDescent="0.25">
      <c r="A16083" s="108" t="str">
        <f t="shared" si="251"/>
        <v>LT_1991_NATIONAL TOTAL_PAH</v>
      </c>
      <c r="B16083" s="113" t="s">
        <v>160</v>
      </c>
      <c r="C16083" s="113">
        <v>1991</v>
      </c>
      <c r="D16083" s="113" t="s">
        <v>122</v>
      </c>
      <c r="E16083" s="113" t="s">
        <v>129</v>
      </c>
      <c r="F16083" s="113" t="s">
        <v>200</v>
      </c>
      <c r="G16083" s="113">
        <v>2.3717985676548099E-2</v>
      </c>
    </row>
    <row r="16084" spans="1:7" x14ac:dyDescent="0.25">
      <c r="A16084" s="108" t="str">
        <f t="shared" si="251"/>
        <v>LT_1991_NATIONAL TOTAL_HCB</v>
      </c>
      <c r="B16084" s="113" t="s">
        <v>160</v>
      </c>
      <c r="C16084" s="113">
        <v>1991</v>
      </c>
      <c r="D16084" s="113" t="s">
        <v>122</v>
      </c>
      <c r="E16084" s="113" t="s">
        <v>130</v>
      </c>
      <c r="F16084" s="113" t="s">
        <v>200</v>
      </c>
      <c r="G16084" s="150">
        <v>1.37220762866561E-5</v>
      </c>
    </row>
    <row r="16085" spans="1:7" x14ac:dyDescent="0.25">
      <c r="A16085" s="108" t="str">
        <f t="shared" si="251"/>
        <v>LT_1991_NATIONAL TOTAL_PCB</v>
      </c>
      <c r="B16085" s="113" t="s">
        <v>160</v>
      </c>
      <c r="C16085" s="113">
        <v>1991</v>
      </c>
      <c r="D16085" s="113" t="s">
        <v>122</v>
      </c>
      <c r="E16085" s="113" t="s">
        <v>259</v>
      </c>
      <c r="F16085" s="113" t="s">
        <v>200</v>
      </c>
      <c r="G16085" s="150">
        <v>6.5946450432537299E-6</v>
      </c>
    </row>
    <row r="16086" spans="1:7" x14ac:dyDescent="0.25">
      <c r="A16086" s="108" t="str">
        <f t="shared" si="251"/>
        <v>LT_1991_1A3(FS)_NOx</v>
      </c>
      <c r="B16086" s="113" t="s">
        <v>160</v>
      </c>
      <c r="C16086" s="113">
        <v>1991</v>
      </c>
      <c r="D16086" s="113" t="s">
        <v>132</v>
      </c>
      <c r="E16086" s="113" t="s">
        <v>199</v>
      </c>
      <c r="F16086" s="113" t="s">
        <v>200</v>
      </c>
      <c r="G16086" s="113">
        <v>76.9403250853385</v>
      </c>
    </row>
    <row r="16087" spans="1:7" x14ac:dyDescent="0.25">
      <c r="A16087" s="108" t="str">
        <f t="shared" si="251"/>
        <v>LT_1991_1A3(FS)_NMVOC</v>
      </c>
      <c r="B16087" s="113" t="s">
        <v>160</v>
      </c>
      <c r="C16087" s="113">
        <v>1991</v>
      </c>
      <c r="D16087" s="113" t="s">
        <v>132</v>
      </c>
      <c r="E16087" s="113" t="s">
        <v>123</v>
      </c>
      <c r="F16087" s="113" t="s">
        <v>200</v>
      </c>
      <c r="G16087" s="113">
        <v>29.3440158344788</v>
      </c>
    </row>
    <row r="16088" spans="1:7" x14ac:dyDescent="0.25">
      <c r="A16088" s="108" t="str">
        <f t="shared" si="251"/>
        <v>LT_1991_1A3(FS)_SOx</v>
      </c>
      <c r="B16088" s="113" t="s">
        <v>160</v>
      </c>
      <c r="C16088" s="113">
        <v>1991</v>
      </c>
      <c r="D16088" s="113" t="s">
        <v>132</v>
      </c>
      <c r="E16088" s="113" t="s">
        <v>201</v>
      </c>
      <c r="F16088" s="113" t="s">
        <v>200</v>
      </c>
      <c r="G16088" s="113">
        <v>5.1409377632172797</v>
      </c>
    </row>
    <row r="16089" spans="1:7" x14ac:dyDescent="0.25">
      <c r="A16089" s="108" t="str">
        <f t="shared" si="251"/>
        <v>LT_1991_1A3(FS)_NH3</v>
      </c>
      <c r="B16089" s="113" t="s">
        <v>160</v>
      </c>
      <c r="C16089" s="113">
        <v>1991</v>
      </c>
      <c r="D16089" s="113" t="s">
        <v>132</v>
      </c>
      <c r="E16089" s="113" t="s">
        <v>124</v>
      </c>
      <c r="F16089" s="113" t="s">
        <v>200</v>
      </c>
      <c r="G16089" s="113">
        <v>3.1749078149929798E-2</v>
      </c>
    </row>
    <row r="16090" spans="1:7" x14ac:dyDescent="0.25">
      <c r="A16090" s="108" t="str">
        <f t="shared" si="251"/>
        <v>LT_1991_1A3(FS)_PM2.5</v>
      </c>
      <c r="B16090" s="113" t="s">
        <v>160</v>
      </c>
      <c r="C16090" s="113">
        <v>1991</v>
      </c>
      <c r="D16090" s="113" t="s">
        <v>132</v>
      </c>
      <c r="E16090" s="113" t="s">
        <v>203</v>
      </c>
      <c r="F16090" s="113" t="s">
        <v>200</v>
      </c>
      <c r="G16090" s="113">
        <v>1.85800926715076</v>
      </c>
    </row>
    <row r="16091" spans="1:7" x14ac:dyDescent="0.25">
      <c r="A16091" s="108" t="str">
        <f t="shared" si="251"/>
        <v>LT_1991_3D_NOx</v>
      </c>
      <c r="B16091" s="113" t="s">
        <v>160</v>
      </c>
      <c r="C16091" s="113">
        <v>1991</v>
      </c>
      <c r="D16091" s="113" t="s">
        <v>206</v>
      </c>
      <c r="E16091" s="113" t="s">
        <v>199</v>
      </c>
      <c r="F16091" s="113" t="s">
        <v>200</v>
      </c>
      <c r="G16091" s="113">
        <v>15.310047000000001</v>
      </c>
    </row>
    <row r="16092" spans="1:7" x14ac:dyDescent="0.25">
      <c r="A16092" s="108" t="str">
        <f t="shared" si="251"/>
        <v>LT_1992_NATIONAL TOTAL_NOx</v>
      </c>
      <c r="B16092" s="113" t="s">
        <v>160</v>
      </c>
      <c r="C16092" s="113">
        <v>1992</v>
      </c>
      <c r="D16092" s="113" t="s">
        <v>122</v>
      </c>
      <c r="E16092" s="113" t="s">
        <v>199</v>
      </c>
      <c r="F16092" s="113" t="s">
        <v>200</v>
      </c>
      <c r="G16092" s="113">
        <v>100.000863107876</v>
      </c>
    </row>
    <row r="16093" spans="1:7" x14ac:dyDescent="0.25">
      <c r="A16093" s="108" t="str">
        <f t="shared" si="251"/>
        <v>LT_1992_NATIONAL TOTAL_NMVOC</v>
      </c>
      <c r="B16093" s="113" t="s">
        <v>160</v>
      </c>
      <c r="C16093" s="113">
        <v>1992</v>
      </c>
      <c r="D16093" s="113" t="s">
        <v>122</v>
      </c>
      <c r="E16093" s="113" t="s">
        <v>123</v>
      </c>
      <c r="F16093" s="113" t="s">
        <v>200</v>
      </c>
      <c r="G16093" s="113">
        <v>95.895484718887303</v>
      </c>
    </row>
    <row r="16094" spans="1:7" x14ac:dyDescent="0.25">
      <c r="A16094" s="108" t="str">
        <f t="shared" si="251"/>
        <v>LT_1992_NATIONAL TOTAL_SOx</v>
      </c>
      <c r="B16094" s="113" t="s">
        <v>160</v>
      </c>
      <c r="C16094" s="113">
        <v>1992</v>
      </c>
      <c r="D16094" s="113" t="s">
        <v>122</v>
      </c>
      <c r="E16094" s="113" t="s">
        <v>201</v>
      </c>
      <c r="F16094" s="113" t="s">
        <v>200</v>
      </c>
      <c r="G16094" s="113">
        <v>108.48163054160899</v>
      </c>
    </row>
    <row r="16095" spans="1:7" x14ac:dyDescent="0.25">
      <c r="A16095" s="108" t="str">
        <f t="shared" si="251"/>
        <v>LT_1992_NATIONAL TOTAL_NH3</v>
      </c>
      <c r="B16095" s="113" t="s">
        <v>160</v>
      </c>
      <c r="C16095" s="113">
        <v>1992</v>
      </c>
      <c r="D16095" s="113" t="s">
        <v>122</v>
      </c>
      <c r="E16095" s="113" t="s">
        <v>124</v>
      </c>
      <c r="F16095" s="113" t="s">
        <v>200</v>
      </c>
      <c r="G16095" s="113">
        <v>56.948903161943903</v>
      </c>
    </row>
    <row r="16096" spans="1:7" x14ac:dyDescent="0.25">
      <c r="A16096" s="108" t="str">
        <f t="shared" si="251"/>
        <v>LT_1992_NATIONAL TOTAL_PM2.5</v>
      </c>
      <c r="B16096" s="113" t="s">
        <v>160</v>
      </c>
      <c r="C16096" s="113">
        <v>1992</v>
      </c>
      <c r="D16096" s="113" t="s">
        <v>122</v>
      </c>
      <c r="E16096" s="113" t="s">
        <v>203</v>
      </c>
      <c r="F16096" s="113" t="s">
        <v>200</v>
      </c>
      <c r="G16096" s="113">
        <v>9.7655072314870903</v>
      </c>
    </row>
    <row r="16097" spans="1:7" x14ac:dyDescent="0.25">
      <c r="A16097" s="108" t="str">
        <f t="shared" si="251"/>
        <v>LT_1992_NATIONAL TOTAL_Pb</v>
      </c>
      <c r="B16097" s="113" t="s">
        <v>160</v>
      </c>
      <c r="C16097" s="113">
        <v>1992</v>
      </c>
      <c r="D16097" s="113" t="s">
        <v>122</v>
      </c>
      <c r="E16097" s="113" t="s">
        <v>125</v>
      </c>
      <c r="F16097" s="113" t="s">
        <v>200</v>
      </c>
      <c r="G16097" s="113">
        <v>5.0672138942316602E-3</v>
      </c>
    </row>
    <row r="16098" spans="1:7" x14ac:dyDescent="0.25">
      <c r="A16098" s="108" t="str">
        <f t="shared" si="251"/>
        <v>LT_1992_NATIONAL TOTAL_Cd</v>
      </c>
      <c r="B16098" s="113" t="s">
        <v>160</v>
      </c>
      <c r="C16098" s="113">
        <v>1992</v>
      </c>
      <c r="D16098" s="113" t="s">
        <v>122</v>
      </c>
      <c r="E16098" s="113" t="s">
        <v>126</v>
      </c>
      <c r="F16098" s="113" t="s">
        <v>200</v>
      </c>
      <c r="G16098" s="113">
        <v>1.9616710846685301E-4</v>
      </c>
    </row>
    <row r="16099" spans="1:7" x14ac:dyDescent="0.25">
      <c r="A16099" s="108" t="str">
        <f t="shared" si="251"/>
        <v>LT_1992_NATIONAL TOTAL_Hg</v>
      </c>
      <c r="B16099" s="113" t="s">
        <v>160</v>
      </c>
      <c r="C16099" s="113">
        <v>1992</v>
      </c>
      <c r="D16099" s="113" t="s">
        <v>122</v>
      </c>
      <c r="E16099" s="113" t="s">
        <v>127</v>
      </c>
      <c r="F16099" s="113" t="s">
        <v>200</v>
      </c>
      <c r="G16099" s="113">
        <v>2.0463903464075701E-4</v>
      </c>
    </row>
    <row r="16100" spans="1:7" x14ac:dyDescent="0.25">
      <c r="A16100" s="108" t="str">
        <f t="shared" si="251"/>
        <v>LT_1992_NATIONAL TOTAL_DIOX</v>
      </c>
      <c r="B16100" s="113" t="s">
        <v>160</v>
      </c>
      <c r="C16100" s="113">
        <v>1992</v>
      </c>
      <c r="D16100" s="113" t="s">
        <v>122</v>
      </c>
      <c r="E16100" s="113" t="s">
        <v>128</v>
      </c>
      <c r="F16100" s="113" t="s">
        <v>200</v>
      </c>
      <c r="G16100" s="150">
        <v>1.660030338478E-8</v>
      </c>
    </row>
    <row r="16101" spans="1:7" x14ac:dyDescent="0.25">
      <c r="A16101" s="108" t="str">
        <f t="shared" si="251"/>
        <v>LT_1992_NATIONAL TOTAL_PAH</v>
      </c>
      <c r="B16101" s="113" t="s">
        <v>160</v>
      </c>
      <c r="C16101" s="113">
        <v>1992</v>
      </c>
      <c r="D16101" s="113" t="s">
        <v>122</v>
      </c>
      <c r="E16101" s="113" t="s">
        <v>129</v>
      </c>
      <c r="F16101" s="113" t="s">
        <v>200</v>
      </c>
      <c r="G16101" s="113">
        <v>1.0740175920299E-2</v>
      </c>
    </row>
    <row r="16102" spans="1:7" x14ac:dyDescent="0.25">
      <c r="A16102" s="108" t="str">
        <f t="shared" si="251"/>
        <v>LT_1992_NATIONAL TOTAL_HCB</v>
      </c>
      <c r="B16102" s="113" t="s">
        <v>160</v>
      </c>
      <c r="C16102" s="113">
        <v>1992</v>
      </c>
      <c r="D16102" s="113" t="s">
        <v>122</v>
      </c>
      <c r="E16102" s="113" t="s">
        <v>130</v>
      </c>
      <c r="F16102" s="113" t="s">
        <v>200</v>
      </c>
      <c r="G16102" s="150">
        <v>9.3997018670227692E-6</v>
      </c>
    </row>
    <row r="16103" spans="1:7" x14ac:dyDescent="0.25">
      <c r="A16103" s="108" t="str">
        <f t="shared" si="251"/>
        <v>LT_1992_NATIONAL TOTAL_PCB</v>
      </c>
      <c r="B16103" s="113" t="s">
        <v>160</v>
      </c>
      <c r="C16103" s="113">
        <v>1992</v>
      </c>
      <c r="D16103" s="113" t="s">
        <v>122</v>
      </c>
      <c r="E16103" s="113" t="s">
        <v>259</v>
      </c>
      <c r="F16103" s="113" t="s">
        <v>200</v>
      </c>
      <c r="G16103" s="150">
        <v>3.0583079711986299E-6</v>
      </c>
    </row>
    <row r="16104" spans="1:7" x14ac:dyDescent="0.25">
      <c r="A16104" s="108" t="str">
        <f t="shared" si="251"/>
        <v>LT_1992_1A3(FS)_NOx</v>
      </c>
      <c r="B16104" s="113" t="s">
        <v>160</v>
      </c>
      <c r="C16104" s="113">
        <v>1992</v>
      </c>
      <c r="D16104" s="113" t="s">
        <v>132</v>
      </c>
      <c r="E16104" s="113" t="s">
        <v>199</v>
      </c>
      <c r="F16104" s="113" t="s">
        <v>200</v>
      </c>
      <c r="G16104" s="113">
        <v>48.832830852377903</v>
      </c>
    </row>
    <row r="16105" spans="1:7" x14ac:dyDescent="0.25">
      <c r="A16105" s="108" t="str">
        <f t="shared" si="251"/>
        <v>LT_1992_1A3(FS)_NMVOC</v>
      </c>
      <c r="B16105" s="113" t="s">
        <v>160</v>
      </c>
      <c r="C16105" s="113">
        <v>1992</v>
      </c>
      <c r="D16105" s="113" t="s">
        <v>132</v>
      </c>
      <c r="E16105" s="113" t="s">
        <v>123</v>
      </c>
      <c r="F16105" s="113" t="s">
        <v>200</v>
      </c>
      <c r="G16105" s="113">
        <v>18.047622306346799</v>
      </c>
    </row>
    <row r="16106" spans="1:7" x14ac:dyDescent="0.25">
      <c r="A16106" s="108" t="str">
        <f t="shared" si="251"/>
        <v>LT_1992_1A3(FS)_SOx</v>
      </c>
      <c r="B16106" s="113" t="s">
        <v>160</v>
      </c>
      <c r="C16106" s="113">
        <v>1992</v>
      </c>
      <c r="D16106" s="113" t="s">
        <v>132</v>
      </c>
      <c r="E16106" s="113" t="s">
        <v>201</v>
      </c>
      <c r="F16106" s="113" t="s">
        <v>200</v>
      </c>
      <c r="G16106" s="113">
        <v>3.39143338764397</v>
      </c>
    </row>
    <row r="16107" spans="1:7" x14ac:dyDescent="0.25">
      <c r="A16107" s="108" t="str">
        <f t="shared" si="251"/>
        <v>LT_1992_1A3(FS)_NH3</v>
      </c>
      <c r="B16107" s="113" t="s">
        <v>160</v>
      </c>
      <c r="C16107" s="113">
        <v>1992</v>
      </c>
      <c r="D16107" s="113" t="s">
        <v>132</v>
      </c>
      <c r="E16107" s="113" t="s">
        <v>124</v>
      </c>
      <c r="F16107" s="113" t="s">
        <v>200</v>
      </c>
      <c r="G16107" s="113">
        <v>1.99034071682394E-2</v>
      </c>
    </row>
    <row r="16108" spans="1:7" x14ac:dyDescent="0.25">
      <c r="A16108" s="108" t="str">
        <f t="shared" si="251"/>
        <v>LT_1992_1A3(FS)_PM2.5</v>
      </c>
      <c r="B16108" s="113" t="s">
        <v>160</v>
      </c>
      <c r="C16108" s="113">
        <v>1992</v>
      </c>
      <c r="D16108" s="113" t="s">
        <v>132</v>
      </c>
      <c r="E16108" s="113" t="s">
        <v>203</v>
      </c>
      <c r="F16108" s="113" t="s">
        <v>200</v>
      </c>
      <c r="G16108" s="113">
        <v>1.27203116672108</v>
      </c>
    </row>
    <row r="16109" spans="1:7" x14ac:dyDescent="0.25">
      <c r="A16109" s="108" t="str">
        <f t="shared" si="251"/>
        <v>LT_1992_3D_NOx</v>
      </c>
      <c r="B16109" s="113" t="s">
        <v>160</v>
      </c>
      <c r="C16109" s="113">
        <v>1992</v>
      </c>
      <c r="D16109" s="113" t="s">
        <v>206</v>
      </c>
      <c r="E16109" s="113" t="s">
        <v>199</v>
      </c>
      <c r="F16109" s="113" t="s">
        <v>200</v>
      </c>
      <c r="G16109" s="113">
        <v>8.0674899999999994</v>
      </c>
    </row>
    <row r="16110" spans="1:7" x14ac:dyDescent="0.25">
      <c r="A16110" s="108" t="str">
        <f t="shared" si="251"/>
        <v>LT_1993_NATIONAL TOTAL_NOx</v>
      </c>
      <c r="B16110" s="113" t="s">
        <v>160</v>
      </c>
      <c r="C16110" s="113">
        <v>1993</v>
      </c>
      <c r="D16110" s="113" t="s">
        <v>122</v>
      </c>
      <c r="E16110" s="113" t="s">
        <v>199</v>
      </c>
      <c r="F16110" s="113" t="s">
        <v>200</v>
      </c>
      <c r="G16110" s="113">
        <v>78.019048134659698</v>
      </c>
    </row>
    <row r="16111" spans="1:7" x14ac:dyDescent="0.25">
      <c r="A16111" s="108" t="str">
        <f t="shared" si="251"/>
        <v>LT_1993_NATIONAL TOTAL_NMVOC</v>
      </c>
      <c r="B16111" s="113" t="s">
        <v>160</v>
      </c>
      <c r="C16111" s="113">
        <v>1993</v>
      </c>
      <c r="D16111" s="113" t="s">
        <v>122</v>
      </c>
      <c r="E16111" s="113" t="s">
        <v>123</v>
      </c>
      <c r="F16111" s="113" t="s">
        <v>200</v>
      </c>
      <c r="G16111" s="113">
        <v>82.843361569405403</v>
      </c>
    </row>
    <row r="16112" spans="1:7" x14ac:dyDescent="0.25">
      <c r="A16112" s="108" t="str">
        <f t="shared" si="251"/>
        <v>LT_1993_NATIONAL TOTAL_SOx</v>
      </c>
      <c r="B16112" s="113" t="s">
        <v>160</v>
      </c>
      <c r="C16112" s="113">
        <v>1993</v>
      </c>
      <c r="D16112" s="113" t="s">
        <v>122</v>
      </c>
      <c r="E16112" s="113" t="s">
        <v>201</v>
      </c>
      <c r="F16112" s="113" t="s">
        <v>200</v>
      </c>
      <c r="G16112" s="113">
        <v>101.267139962084</v>
      </c>
    </row>
    <row r="16113" spans="1:7" x14ac:dyDescent="0.25">
      <c r="A16113" s="108" t="str">
        <f t="shared" si="251"/>
        <v>LT_1993_NATIONAL TOTAL_NH3</v>
      </c>
      <c r="B16113" s="113" t="s">
        <v>160</v>
      </c>
      <c r="C16113" s="113">
        <v>1993</v>
      </c>
      <c r="D16113" s="113" t="s">
        <v>122</v>
      </c>
      <c r="E16113" s="113" t="s">
        <v>124</v>
      </c>
      <c r="F16113" s="113" t="s">
        <v>200</v>
      </c>
      <c r="G16113" s="113">
        <v>43.489611792423801</v>
      </c>
    </row>
    <row r="16114" spans="1:7" x14ac:dyDescent="0.25">
      <c r="A16114" s="108" t="str">
        <f t="shared" si="251"/>
        <v>LT_1993_NATIONAL TOTAL_PM2.5</v>
      </c>
      <c r="B16114" s="113" t="s">
        <v>160</v>
      </c>
      <c r="C16114" s="113">
        <v>1993</v>
      </c>
      <c r="D16114" s="113" t="s">
        <v>122</v>
      </c>
      <c r="E16114" s="113" t="s">
        <v>203</v>
      </c>
      <c r="F16114" s="113" t="s">
        <v>200</v>
      </c>
      <c r="G16114" s="113">
        <v>8.9749628412661693</v>
      </c>
    </row>
    <row r="16115" spans="1:7" x14ac:dyDescent="0.25">
      <c r="A16115" s="108" t="str">
        <f t="shared" si="251"/>
        <v>LT_1993_NATIONAL TOTAL_Pb</v>
      </c>
      <c r="B16115" s="113" t="s">
        <v>160</v>
      </c>
      <c r="C16115" s="113">
        <v>1993</v>
      </c>
      <c r="D16115" s="113" t="s">
        <v>122</v>
      </c>
      <c r="E16115" s="113" t="s">
        <v>125</v>
      </c>
      <c r="F16115" s="113" t="s">
        <v>200</v>
      </c>
      <c r="G16115" s="113">
        <v>4.5835581668909201E-3</v>
      </c>
    </row>
    <row r="16116" spans="1:7" x14ac:dyDescent="0.25">
      <c r="A16116" s="108" t="str">
        <f t="shared" si="251"/>
        <v>LT_1993_NATIONAL TOTAL_Cd</v>
      </c>
      <c r="B16116" s="113" t="s">
        <v>160</v>
      </c>
      <c r="C16116" s="113">
        <v>1993</v>
      </c>
      <c r="D16116" s="113" t="s">
        <v>122</v>
      </c>
      <c r="E16116" s="113" t="s">
        <v>126</v>
      </c>
      <c r="F16116" s="113" t="s">
        <v>200</v>
      </c>
      <c r="G16116" s="113">
        <v>1.74813839526997E-4</v>
      </c>
    </row>
    <row r="16117" spans="1:7" x14ac:dyDescent="0.25">
      <c r="A16117" s="108" t="str">
        <f t="shared" si="251"/>
        <v>LT_1993_NATIONAL TOTAL_Hg</v>
      </c>
      <c r="B16117" s="113" t="s">
        <v>160</v>
      </c>
      <c r="C16117" s="113">
        <v>1993</v>
      </c>
      <c r="D16117" s="113" t="s">
        <v>122</v>
      </c>
      <c r="E16117" s="113" t="s">
        <v>127</v>
      </c>
      <c r="F16117" s="113" t="s">
        <v>200</v>
      </c>
      <c r="G16117" s="113">
        <v>1.7817080785032099E-4</v>
      </c>
    </row>
    <row r="16118" spans="1:7" x14ac:dyDescent="0.25">
      <c r="A16118" s="108" t="str">
        <f t="shared" si="251"/>
        <v>LT_1993_NATIONAL TOTAL_DIOX</v>
      </c>
      <c r="B16118" s="113" t="s">
        <v>160</v>
      </c>
      <c r="C16118" s="113">
        <v>1993</v>
      </c>
      <c r="D16118" s="113" t="s">
        <v>122</v>
      </c>
      <c r="E16118" s="113" t="s">
        <v>128</v>
      </c>
      <c r="F16118" s="113" t="s">
        <v>200</v>
      </c>
      <c r="G16118" s="150">
        <v>1.9548781295999999E-8</v>
      </c>
    </row>
    <row r="16119" spans="1:7" x14ac:dyDescent="0.25">
      <c r="A16119" s="108" t="str">
        <f t="shared" si="251"/>
        <v>LT_1993_NATIONAL TOTAL_PAH</v>
      </c>
      <c r="B16119" s="113" t="s">
        <v>160</v>
      </c>
      <c r="C16119" s="113">
        <v>1993</v>
      </c>
      <c r="D16119" s="113" t="s">
        <v>122</v>
      </c>
      <c r="E16119" s="113" t="s">
        <v>129</v>
      </c>
      <c r="F16119" s="113" t="s">
        <v>200</v>
      </c>
      <c r="G16119" s="113">
        <v>1.1618707383437499E-2</v>
      </c>
    </row>
    <row r="16120" spans="1:7" x14ac:dyDescent="0.25">
      <c r="A16120" s="108" t="str">
        <f t="shared" si="251"/>
        <v>LT_1993_NATIONAL TOTAL_HCB</v>
      </c>
      <c r="B16120" s="113" t="s">
        <v>160</v>
      </c>
      <c r="C16120" s="113">
        <v>1993</v>
      </c>
      <c r="D16120" s="113" t="s">
        <v>122</v>
      </c>
      <c r="E16120" s="113" t="s">
        <v>130</v>
      </c>
      <c r="F16120" s="113" t="s">
        <v>200</v>
      </c>
      <c r="G16120" s="150">
        <v>7.4282608781647702E-6</v>
      </c>
    </row>
    <row r="16121" spans="1:7" x14ac:dyDescent="0.25">
      <c r="A16121" s="108" t="str">
        <f t="shared" si="251"/>
        <v>LT_1993_NATIONAL TOTAL_PCB</v>
      </c>
      <c r="B16121" s="113" t="s">
        <v>160</v>
      </c>
      <c r="C16121" s="113">
        <v>1993</v>
      </c>
      <c r="D16121" s="113" t="s">
        <v>122</v>
      </c>
      <c r="E16121" s="113" t="s">
        <v>259</v>
      </c>
      <c r="F16121" s="113" t="s">
        <v>200</v>
      </c>
      <c r="G16121" s="150">
        <v>2.6791042366570401E-6</v>
      </c>
    </row>
    <row r="16122" spans="1:7" x14ac:dyDescent="0.25">
      <c r="A16122" s="108" t="str">
        <f t="shared" si="251"/>
        <v>LT_1993_1A3(FS)_NOx</v>
      </c>
      <c r="B16122" s="113" t="s">
        <v>160</v>
      </c>
      <c r="C16122" s="113">
        <v>1993</v>
      </c>
      <c r="D16122" s="113" t="s">
        <v>132</v>
      </c>
      <c r="E16122" s="113" t="s">
        <v>199</v>
      </c>
      <c r="F16122" s="113" t="s">
        <v>200</v>
      </c>
      <c r="G16122" s="113">
        <v>36.266145437520301</v>
      </c>
    </row>
    <row r="16123" spans="1:7" x14ac:dyDescent="0.25">
      <c r="A16123" s="108" t="str">
        <f t="shared" si="251"/>
        <v>LT_1993_1A3(FS)_NMVOC</v>
      </c>
      <c r="B16123" s="113" t="s">
        <v>160</v>
      </c>
      <c r="C16123" s="113">
        <v>1993</v>
      </c>
      <c r="D16123" s="113" t="s">
        <v>132</v>
      </c>
      <c r="E16123" s="113" t="s">
        <v>123</v>
      </c>
      <c r="F16123" s="113" t="s">
        <v>200</v>
      </c>
      <c r="G16123" s="113">
        <v>14.2089407037033</v>
      </c>
    </row>
    <row r="16124" spans="1:7" x14ac:dyDescent="0.25">
      <c r="A16124" s="108" t="str">
        <f t="shared" si="251"/>
        <v>LT_1993_1A3(FS)_SOx</v>
      </c>
      <c r="B16124" s="113" t="s">
        <v>160</v>
      </c>
      <c r="C16124" s="113">
        <v>1993</v>
      </c>
      <c r="D16124" s="113" t="s">
        <v>132</v>
      </c>
      <c r="E16124" s="113" t="s">
        <v>201</v>
      </c>
      <c r="F16124" s="113" t="s">
        <v>200</v>
      </c>
      <c r="G16124" s="113">
        <v>2.4282415988996</v>
      </c>
    </row>
    <row r="16125" spans="1:7" x14ac:dyDescent="0.25">
      <c r="A16125" s="108" t="str">
        <f t="shared" si="251"/>
        <v>LT_1993_1A3(FS)_NH3</v>
      </c>
      <c r="B16125" s="113" t="s">
        <v>160</v>
      </c>
      <c r="C16125" s="113">
        <v>1993</v>
      </c>
      <c r="D16125" s="113" t="s">
        <v>132</v>
      </c>
      <c r="E16125" s="113" t="s">
        <v>124</v>
      </c>
      <c r="F16125" s="113" t="s">
        <v>200</v>
      </c>
      <c r="G16125" s="113">
        <v>1.4993732739034401E-2</v>
      </c>
    </row>
    <row r="16126" spans="1:7" x14ac:dyDescent="0.25">
      <c r="A16126" s="108" t="str">
        <f t="shared" si="251"/>
        <v>LT_1993_1A3(FS)_PM2.5</v>
      </c>
      <c r="B16126" s="113" t="s">
        <v>160</v>
      </c>
      <c r="C16126" s="113">
        <v>1993</v>
      </c>
      <c r="D16126" s="113" t="s">
        <v>132</v>
      </c>
      <c r="E16126" s="113" t="s">
        <v>203</v>
      </c>
      <c r="F16126" s="113" t="s">
        <v>200</v>
      </c>
      <c r="G16126" s="113">
        <v>0.88204467612112203</v>
      </c>
    </row>
    <row r="16127" spans="1:7" x14ac:dyDescent="0.25">
      <c r="A16127" s="108" t="str">
        <f t="shared" si="251"/>
        <v>LT_1993_3D_NOx</v>
      </c>
      <c r="B16127" s="113" t="s">
        <v>160</v>
      </c>
      <c r="C16127" s="113">
        <v>1993</v>
      </c>
      <c r="D16127" s="113" t="s">
        <v>206</v>
      </c>
      <c r="E16127" s="113" t="s">
        <v>199</v>
      </c>
      <c r="F16127" s="113" t="s">
        <v>200</v>
      </c>
      <c r="G16127" s="113">
        <v>5.4009499999999999</v>
      </c>
    </row>
    <row r="16128" spans="1:7" x14ac:dyDescent="0.25">
      <c r="A16128" s="108" t="str">
        <f t="shared" si="251"/>
        <v>LT_1994_NATIONAL TOTAL_NOx</v>
      </c>
      <c r="B16128" s="113" t="s">
        <v>160</v>
      </c>
      <c r="C16128" s="113">
        <v>1994</v>
      </c>
      <c r="D16128" s="113" t="s">
        <v>122</v>
      </c>
      <c r="E16128" s="113" t="s">
        <v>199</v>
      </c>
      <c r="F16128" s="113" t="s">
        <v>200</v>
      </c>
      <c r="G16128" s="113">
        <v>69.776780404807795</v>
      </c>
    </row>
    <row r="16129" spans="1:7" x14ac:dyDescent="0.25">
      <c r="A16129" s="108" t="str">
        <f t="shared" si="251"/>
        <v>LT_1994_NATIONAL TOTAL_NMVOC</v>
      </c>
      <c r="B16129" s="113" t="s">
        <v>160</v>
      </c>
      <c r="C16129" s="113">
        <v>1994</v>
      </c>
      <c r="D16129" s="113" t="s">
        <v>122</v>
      </c>
      <c r="E16129" s="113" t="s">
        <v>123</v>
      </c>
      <c r="F16129" s="113" t="s">
        <v>200</v>
      </c>
      <c r="G16129" s="113">
        <v>74.629472032518194</v>
      </c>
    </row>
    <row r="16130" spans="1:7" x14ac:dyDescent="0.25">
      <c r="A16130" s="108" t="str">
        <f t="shared" ref="A16130:A16193" si="252">CONCATENATE(B16130,"_",C16130,"_",D16130,"_",E16130)</f>
        <v>LT_1994_NATIONAL TOTAL_SOx</v>
      </c>
      <c r="B16130" s="113" t="s">
        <v>160</v>
      </c>
      <c r="C16130" s="113">
        <v>1994</v>
      </c>
      <c r="D16130" s="113" t="s">
        <v>122</v>
      </c>
      <c r="E16130" s="113" t="s">
        <v>201</v>
      </c>
      <c r="F16130" s="113" t="s">
        <v>200</v>
      </c>
      <c r="G16130" s="113">
        <v>99.480705335148301</v>
      </c>
    </row>
    <row r="16131" spans="1:7" x14ac:dyDescent="0.25">
      <c r="A16131" s="108" t="str">
        <f t="shared" si="252"/>
        <v>LT_1994_NATIONAL TOTAL_NH3</v>
      </c>
      <c r="B16131" s="113" t="s">
        <v>160</v>
      </c>
      <c r="C16131" s="113">
        <v>1994</v>
      </c>
      <c r="D16131" s="113" t="s">
        <v>122</v>
      </c>
      <c r="E16131" s="113" t="s">
        <v>124</v>
      </c>
      <c r="F16131" s="113" t="s">
        <v>200</v>
      </c>
      <c r="G16131" s="113">
        <v>39.251681899999703</v>
      </c>
    </row>
    <row r="16132" spans="1:7" x14ac:dyDescent="0.25">
      <c r="A16132" s="108" t="str">
        <f t="shared" si="252"/>
        <v>LT_1994_NATIONAL TOTAL_PM2.5</v>
      </c>
      <c r="B16132" s="113" t="s">
        <v>160</v>
      </c>
      <c r="C16132" s="113">
        <v>1994</v>
      </c>
      <c r="D16132" s="113" t="s">
        <v>122</v>
      </c>
      <c r="E16132" s="113" t="s">
        <v>203</v>
      </c>
      <c r="F16132" s="113" t="s">
        <v>200</v>
      </c>
      <c r="G16132" s="113">
        <v>8.6278571300952294</v>
      </c>
    </row>
    <row r="16133" spans="1:7" x14ac:dyDescent="0.25">
      <c r="A16133" s="108" t="str">
        <f t="shared" si="252"/>
        <v>LT_1994_NATIONAL TOTAL_Pb</v>
      </c>
      <c r="B16133" s="113" t="s">
        <v>160</v>
      </c>
      <c r="C16133" s="113">
        <v>1994</v>
      </c>
      <c r="D16133" s="113" t="s">
        <v>122</v>
      </c>
      <c r="E16133" s="113" t="s">
        <v>125</v>
      </c>
      <c r="F16133" s="113" t="s">
        <v>200</v>
      </c>
      <c r="G16133" s="113">
        <v>4.2196982562364097E-3</v>
      </c>
    </row>
    <row r="16134" spans="1:7" x14ac:dyDescent="0.25">
      <c r="A16134" s="108" t="str">
        <f t="shared" si="252"/>
        <v>LT_1994_NATIONAL TOTAL_Cd</v>
      </c>
      <c r="B16134" s="113" t="s">
        <v>160</v>
      </c>
      <c r="C16134" s="113">
        <v>1994</v>
      </c>
      <c r="D16134" s="113" t="s">
        <v>122</v>
      </c>
      <c r="E16134" s="113" t="s">
        <v>126</v>
      </c>
      <c r="F16134" s="113" t="s">
        <v>200</v>
      </c>
      <c r="G16134" s="113">
        <v>1.9310701214398E-4</v>
      </c>
    </row>
    <row r="16135" spans="1:7" x14ac:dyDescent="0.25">
      <c r="A16135" s="108" t="str">
        <f t="shared" si="252"/>
        <v>LT_1994_NATIONAL TOTAL_Hg</v>
      </c>
      <c r="B16135" s="113" t="s">
        <v>160</v>
      </c>
      <c r="C16135" s="113">
        <v>1994</v>
      </c>
      <c r="D16135" s="113" t="s">
        <v>122</v>
      </c>
      <c r="E16135" s="113" t="s">
        <v>127</v>
      </c>
      <c r="F16135" s="113" t="s">
        <v>200</v>
      </c>
      <c r="G16135" s="113">
        <v>1.6533121608683699E-4</v>
      </c>
    </row>
    <row r="16136" spans="1:7" x14ac:dyDescent="0.25">
      <c r="A16136" s="108" t="str">
        <f t="shared" si="252"/>
        <v>LT_1994_NATIONAL TOTAL_DIOX</v>
      </c>
      <c r="B16136" s="113" t="s">
        <v>160</v>
      </c>
      <c r="C16136" s="113">
        <v>1994</v>
      </c>
      <c r="D16136" s="113" t="s">
        <v>122</v>
      </c>
      <c r="E16136" s="113" t="s">
        <v>128</v>
      </c>
      <c r="F16136" s="113" t="s">
        <v>200</v>
      </c>
      <c r="G16136" s="150">
        <v>1.8013947354290001E-8</v>
      </c>
    </row>
    <row r="16137" spans="1:7" x14ac:dyDescent="0.25">
      <c r="A16137" s="108" t="str">
        <f t="shared" si="252"/>
        <v>LT_1994_NATIONAL TOTAL_PAH</v>
      </c>
      <c r="B16137" s="113" t="s">
        <v>160</v>
      </c>
      <c r="C16137" s="113">
        <v>1994</v>
      </c>
      <c r="D16137" s="113" t="s">
        <v>122</v>
      </c>
      <c r="E16137" s="113" t="s">
        <v>129</v>
      </c>
      <c r="F16137" s="113" t="s">
        <v>200</v>
      </c>
      <c r="G16137" s="113">
        <v>1.03600375364938E-2</v>
      </c>
    </row>
    <row r="16138" spans="1:7" x14ac:dyDescent="0.25">
      <c r="A16138" s="108" t="str">
        <f t="shared" si="252"/>
        <v>LT_1994_NATIONAL TOTAL_HCB</v>
      </c>
      <c r="B16138" s="113" t="s">
        <v>160</v>
      </c>
      <c r="C16138" s="113">
        <v>1994</v>
      </c>
      <c r="D16138" s="113" t="s">
        <v>122</v>
      </c>
      <c r="E16138" s="113" t="s">
        <v>130</v>
      </c>
      <c r="F16138" s="113" t="s">
        <v>200</v>
      </c>
      <c r="G16138" s="150">
        <v>4.2994306340247696E-6</v>
      </c>
    </row>
    <row r="16139" spans="1:7" x14ac:dyDescent="0.25">
      <c r="A16139" s="108" t="str">
        <f t="shared" si="252"/>
        <v>LT_1994_NATIONAL TOTAL_PCB</v>
      </c>
      <c r="B16139" s="113" t="s">
        <v>160</v>
      </c>
      <c r="C16139" s="113">
        <v>1994</v>
      </c>
      <c r="D16139" s="113" t="s">
        <v>122</v>
      </c>
      <c r="E16139" s="113" t="s">
        <v>259</v>
      </c>
      <c r="F16139" s="113" t="s">
        <v>200</v>
      </c>
      <c r="G16139" s="150">
        <v>2.2209777818990299E-6</v>
      </c>
    </row>
    <row r="16140" spans="1:7" x14ac:dyDescent="0.25">
      <c r="A16140" s="108" t="str">
        <f t="shared" si="252"/>
        <v>LT_1994_1A3(FS)_NOx</v>
      </c>
      <c r="B16140" s="113" t="s">
        <v>160</v>
      </c>
      <c r="C16140" s="113">
        <v>1994</v>
      </c>
      <c r="D16140" s="113" t="s">
        <v>132</v>
      </c>
      <c r="E16140" s="113" t="s">
        <v>199</v>
      </c>
      <c r="F16140" s="113" t="s">
        <v>200</v>
      </c>
      <c r="G16140" s="113">
        <v>27.300674683884399</v>
      </c>
    </row>
    <row r="16141" spans="1:7" x14ac:dyDescent="0.25">
      <c r="A16141" s="108" t="str">
        <f t="shared" si="252"/>
        <v>LT_1994_1A3(FS)_NMVOC</v>
      </c>
      <c r="B16141" s="113" t="s">
        <v>160</v>
      </c>
      <c r="C16141" s="113">
        <v>1994</v>
      </c>
      <c r="D16141" s="113" t="s">
        <v>132</v>
      </c>
      <c r="E16141" s="113" t="s">
        <v>123</v>
      </c>
      <c r="F16141" s="113" t="s">
        <v>200</v>
      </c>
      <c r="G16141" s="113">
        <v>11.5041982893929</v>
      </c>
    </row>
    <row r="16142" spans="1:7" x14ac:dyDescent="0.25">
      <c r="A16142" s="108" t="str">
        <f t="shared" si="252"/>
        <v>LT_1994_1A3(FS)_SOx</v>
      </c>
      <c r="B16142" s="113" t="s">
        <v>160</v>
      </c>
      <c r="C16142" s="113">
        <v>1994</v>
      </c>
      <c r="D16142" s="113" t="s">
        <v>132</v>
      </c>
      <c r="E16142" s="113" t="s">
        <v>201</v>
      </c>
      <c r="F16142" s="113" t="s">
        <v>200</v>
      </c>
      <c r="G16142" s="113">
        <v>1.74004318582977</v>
      </c>
    </row>
    <row r="16143" spans="1:7" x14ac:dyDescent="0.25">
      <c r="A16143" s="108" t="str">
        <f t="shared" si="252"/>
        <v>LT_1994_1A3(FS)_NH3</v>
      </c>
      <c r="B16143" s="113" t="s">
        <v>160</v>
      </c>
      <c r="C16143" s="113">
        <v>1994</v>
      </c>
      <c r="D16143" s="113" t="s">
        <v>132</v>
      </c>
      <c r="E16143" s="113" t="s">
        <v>124</v>
      </c>
      <c r="F16143" s="113" t="s">
        <v>200</v>
      </c>
      <c r="G16143" s="113">
        <v>1.1646042500705601E-2</v>
      </c>
    </row>
    <row r="16144" spans="1:7" x14ac:dyDescent="0.25">
      <c r="A16144" s="108" t="str">
        <f t="shared" si="252"/>
        <v>LT_1994_1A3(FS)_PM2.5</v>
      </c>
      <c r="B16144" s="113" t="s">
        <v>160</v>
      </c>
      <c r="C16144" s="113">
        <v>1994</v>
      </c>
      <c r="D16144" s="113" t="s">
        <v>132</v>
      </c>
      <c r="E16144" s="113" t="s">
        <v>203</v>
      </c>
      <c r="F16144" s="113" t="s">
        <v>200</v>
      </c>
      <c r="G16144" s="113">
        <v>0.59135257933298302</v>
      </c>
    </row>
    <row r="16145" spans="1:7" x14ac:dyDescent="0.25">
      <c r="A16145" s="108" t="str">
        <f t="shared" si="252"/>
        <v>LT_1994_3D_NOx</v>
      </c>
      <c r="B16145" s="113" t="s">
        <v>160</v>
      </c>
      <c r="C16145" s="113">
        <v>1994</v>
      </c>
      <c r="D16145" s="113" t="s">
        <v>206</v>
      </c>
      <c r="E16145" s="113" t="s">
        <v>199</v>
      </c>
      <c r="F16145" s="113" t="s">
        <v>200</v>
      </c>
      <c r="G16145" s="113">
        <v>4.964683</v>
      </c>
    </row>
    <row r="16146" spans="1:7" x14ac:dyDescent="0.25">
      <c r="A16146" s="108" t="str">
        <f t="shared" si="252"/>
        <v>LT_1995_NATIONAL TOTAL_NOx</v>
      </c>
      <c r="B16146" s="113" t="s">
        <v>160</v>
      </c>
      <c r="C16146" s="113">
        <v>1995</v>
      </c>
      <c r="D16146" s="113" t="s">
        <v>122</v>
      </c>
      <c r="E16146" s="113" t="s">
        <v>199</v>
      </c>
      <c r="F16146" s="113" t="s">
        <v>200</v>
      </c>
      <c r="G16146" s="113">
        <v>73.915467247837398</v>
      </c>
    </row>
    <row r="16147" spans="1:7" x14ac:dyDescent="0.25">
      <c r="A16147" s="108" t="str">
        <f t="shared" si="252"/>
        <v>LT_1995_NATIONAL TOTAL_NMVOC</v>
      </c>
      <c r="B16147" s="113" t="s">
        <v>160</v>
      </c>
      <c r="C16147" s="113">
        <v>1995</v>
      </c>
      <c r="D16147" s="113" t="s">
        <v>122</v>
      </c>
      <c r="E16147" s="113" t="s">
        <v>123</v>
      </c>
      <c r="F16147" s="113" t="s">
        <v>200</v>
      </c>
      <c r="G16147" s="113">
        <v>75.2853879896645</v>
      </c>
    </row>
    <row r="16148" spans="1:7" x14ac:dyDescent="0.25">
      <c r="A16148" s="108" t="str">
        <f t="shared" si="252"/>
        <v>LT_1995_NATIONAL TOTAL_SOx</v>
      </c>
      <c r="B16148" s="113" t="s">
        <v>160</v>
      </c>
      <c r="C16148" s="113">
        <v>1995</v>
      </c>
      <c r="D16148" s="113" t="s">
        <v>122</v>
      </c>
      <c r="E16148" s="113" t="s">
        <v>201</v>
      </c>
      <c r="F16148" s="113" t="s">
        <v>200</v>
      </c>
      <c r="G16148" s="113">
        <v>75.986715231249804</v>
      </c>
    </row>
    <row r="16149" spans="1:7" x14ac:dyDescent="0.25">
      <c r="A16149" s="108" t="str">
        <f t="shared" si="252"/>
        <v>LT_1995_NATIONAL TOTAL_NH3</v>
      </c>
      <c r="B16149" s="113" t="s">
        <v>160</v>
      </c>
      <c r="C16149" s="113">
        <v>1995</v>
      </c>
      <c r="D16149" s="113" t="s">
        <v>122</v>
      </c>
      <c r="E16149" s="113" t="s">
        <v>124</v>
      </c>
      <c r="F16149" s="113" t="s">
        <v>200</v>
      </c>
      <c r="G16149" s="113">
        <v>37.326924325947303</v>
      </c>
    </row>
    <row r="16150" spans="1:7" x14ac:dyDescent="0.25">
      <c r="A16150" s="108" t="str">
        <f t="shared" si="252"/>
        <v>LT_1995_NATIONAL TOTAL_PM2.5</v>
      </c>
      <c r="B16150" s="113" t="s">
        <v>160</v>
      </c>
      <c r="C16150" s="113">
        <v>1995</v>
      </c>
      <c r="D16150" s="113" t="s">
        <v>122</v>
      </c>
      <c r="E16150" s="113" t="s">
        <v>203</v>
      </c>
      <c r="F16150" s="113" t="s">
        <v>200</v>
      </c>
      <c r="G16150" s="113">
        <v>8.0810467613669399</v>
      </c>
    </row>
    <row r="16151" spans="1:7" x14ac:dyDescent="0.25">
      <c r="A16151" s="108" t="str">
        <f t="shared" si="252"/>
        <v>LT_1995_NATIONAL TOTAL_Pb</v>
      </c>
      <c r="B16151" s="113" t="s">
        <v>160</v>
      </c>
      <c r="C16151" s="113">
        <v>1995</v>
      </c>
      <c r="D16151" s="113" t="s">
        <v>122</v>
      </c>
      <c r="E16151" s="113" t="s">
        <v>125</v>
      </c>
      <c r="F16151" s="113" t="s">
        <v>200</v>
      </c>
      <c r="G16151" s="113">
        <v>3.8791816765891898E-3</v>
      </c>
    </row>
    <row r="16152" spans="1:7" x14ac:dyDescent="0.25">
      <c r="A16152" s="108" t="str">
        <f t="shared" si="252"/>
        <v>LT_1995_NATIONAL TOTAL_Cd</v>
      </c>
      <c r="B16152" s="113" t="s">
        <v>160</v>
      </c>
      <c r="C16152" s="113">
        <v>1995</v>
      </c>
      <c r="D16152" s="113" t="s">
        <v>122</v>
      </c>
      <c r="E16152" s="113" t="s">
        <v>126</v>
      </c>
      <c r="F16152" s="113" t="s">
        <v>200</v>
      </c>
      <c r="G16152" s="113">
        <v>1.8195230965216999E-4</v>
      </c>
    </row>
    <row r="16153" spans="1:7" x14ac:dyDescent="0.25">
      <c r="A16153" s="108" t="str">
        <f t="shared" si="252"/>
        <v>LT_1995_NATIONAL TOTAL_Hg</v>
      </c>
      <c r="B16153" s="113" t="s">
        <v>160</v>
      </c>
      <c r="C16153" s="113">
        <v>1995</v>
      </c>
      <c r="D16153" s="113" t="s">
        <v>122</v>
      </c>
      <c r="E16153" s="113" t="s">
        <v>127</v>
      </c>
      <c r="F16153" s="113" t="s">
        <v>200</v>
      </c>
      <c r="G16153" s="113">
        <v>1.4729143715971999E-4</v>
      </c>
    </row>
    <row r="16154" spans="1:7" x14ac:dyDescent="0.25">
      <c r="A16154" s="108" t="str">
        <f t="shared" si="252"/>
        <v>LT_1995_NATIONAL TOTAL_DIOX</v>
      </c>
      <c r="B16154" s="113" t="s">
        <v>160</v>
      </c>
      <c r="C16154" s="113">
        <v>1995</v>
      </c>
      <c r="D16154" s="113" t="s">
        <v>122</v>
      </c>
      <c r="E16154" s="113" t="s">
        <v>128</v>
      </c>
      <c r="F16154" s="113" t="s">
        <v>200</v>
      </c>
      <c r="G16154" s="150">
        <v>1.7930202653720002E-8</v>
      </c>
    </row>
    <row r="16155" spans="1:7" x14ac:dyDescent="0.25">
      <c r="A16155" s="108" t="str">
        <f t="shared" si="252"/>
        <v>LT_1995_NATIONAL TOTAL_PAH</v>
      </c>
      <c r="B16155" s="113" t="s">
        <v>160</v>
      </c>
      <c r="C16155" s="113">
        <v>1995</v>
      </c>
      <c r="D16155" s="113" t="s">
        <v>122</v>
      </c>
      <c r="E16155" s="113" t="s">
        <v>129</v>
      </c>
      <c r="F16155" s="113" t="s">
        <v>200</v>
      </c>
      <c r="G16155" s="113">
        <v>9.6669007048684405E-3</v>
      </c>
    </row>
    <row r="16156" spans="1:7" x14ac:dyDescent="0.25">
      <c r="A16156" s="108" t="str">
        <f t="shared" si="252"/>
        <v>LT_1995_NATIONAL TOTAL_HCB</v>
      </c>
      <c r="B16156" s="113" t="s">
        <v>160</v>
      </c>
      <c r="C16156" s="113">
        <v>1995</v>
      </c>
      <c r="D16156" s="113" t="s">
        <v>122</v>
      </c>
      <c r="E16156" s="113" t="s">
        <v>130</v>
      </c>
      <c r="F16156" s="113" t="s">
        <v>200</v>
      </c>
      <c r="G16156" s="150">
        <v>4.6904870705487699E-6</v>
      </c>
    </row>
    <row r="16157" spans="1:7" x14ac:dyDescent="0.25">
      <c r="A16157" s="108" t="str">
        <f t="shared" si="252"/>
        <v>LT_1995_NATIONAL TOTAL_PCB</v>
      </c>
      <c r="B16157" s="113" t="s">
        <v>160</v>
      </c>
      <c r="C16157" s="113">
        <v>1995</v>
      </c>
      <c r="D16157" s="113" t="s">
        <v>122</v>
      </c>
      <c r="E16157" s="113" t="s">
        <v>259</v>
      </c>
      <c r="F16157" s="113" t="s">
        <v>200</v>
      </c>
      <c r="G16157" s="150">
        <v>1.78634977882183E-6</v>
      </c>
    </row>
    <row r="16158" spans="1:7" x14ac:dyDescent="0.25">
      <c r="A16158" s="108" t="str">
        <f t="shared" si="252"/>
        <v>LT_1995_1A3(FS)_NOx</v>
      </c>
      <c r="B16158" s="113" t="s">
        <v>160</v>
      </c>
      <c r="C16158" s="113">
        <v>1995</v>
      </c>
      <c r="D16158" s="113" t="s">
        <v>132</v>
      </c>
      <c r="E16158" s="113" t="s">
        <v>199</v>
      </c>
      <c r="F16158" s="113" t="s">
        <v>200</v>
      </c>
      <c r="G16158" s="113">
        <v>36.813994306595298</v>
      </c>
    </row>
    <row r="16159" spans="1:7" x14ac:dyDescent="0.25">
      <c r="A16159" s="108" t="str">
        <f t="shared" si="252"/>
        <v>LT_1995_1A3(FS)_NMVOC</v>
      </c>
      <c r="B16159" s="113" t="s">
        <v>160</v>
      </c>
      <c r="C16159" s="113">
        <v>1995</v>
      </c>
      <c r="D16159" s="113" t="s">
        <v>132</v>
      </c>
      <c r="E16159" s="113" t="s">
        <v>123</v>
      </c>
      <c r="F16159" s="113" t="s">
        <v>200</v>
      </c>
      <c r="G16159" s="113">
        <v>15.5462285165853</v>
      </c>
    </row>
    <row r="16160" spans="1:7" x14ac:dyDescent="0.25">
      <c r="A16160" s="108" t="str">
        <f t="shared" si="252"/>
        <v>LT_1995_1A3(FS)_SOx</v>
      </c>
      <c r="B16160" s="113" t="s">
        <v>160</v>
      </c>
      <c r="C16160" s="113">
        <v>1995</v>
      </c>
      <c r="D16160" s="113" t="s">
        <v>132</v>
      </c>
      <c r="E16160" s="113" t="s">
        <v>201</v>
      </c>
      <c r="F16160" s="113" t="s">
        <v>200</v>
      </c>
      <c r="G16160" s="113">
        <v>1.1111120412567701</v>
      </c>
    </row>
    <row r="16161" spans="1:7" x14ac:dyDescent="0.25">
      <c r="A16161" s="108" t="str">
        <f t="shared" si="252"/>
        <v>LT_1995_1A3(FS)_NH3</v>
      </c>
      <c r="B16161" s="113" t="s">
        <v>160</v>
      </c>
      <c r="C16161" s="113">
        <v>1995</v>
      </c>
      <c r="D16161" s="113" t="s">
        <v>132</v>
      </c>
      <c r="E16161" s="113" t="s">
        <v>124</v>
      </c>
      <c r="F16161" s="113" t="s">
        <v>200</v>
      </c>
      <c r="G16161" s="113">
        <v>1.5717689935573698E-2</v>
      </c>
    </row>
    <row r="16162" spans="1:7" x14ac:dyDescent="0.25">
      <c r="A16162" s="108" t="str">
        <f t="shared" si="252"/>
        <v>LT_1995_1A3(FS)_PM2.5</v>
      </c>
      <c r="B16162" s="113" t="s">
        <v>160</v>
      </c>
      <c r="C16162" s="113">
        <v>1995</v>
      </c>
      <c r="D16162" s="113" t="s">
        <v>132</v>
      </c>
      <c r="E16162" s="113" t="s">
        <v>203</v>
      </c>
      <c r="F16162" s="113" t="s">
        <v>200</v>
      </c>
      <c r="G16162" s="113">
        <v>0.72043531192662302</v>
      </c>
    </row>
    <row r="16163" spans="1:7" x14ac:dyDescent="0.25">
      <c r="A16163" s="108" t="str">
        <f t="shared" si="252"/>
        <v>LT_1995_3D_NOx</v>
      </c>
      <c r="B16163" s="113" t="s">
        <v>160</v>
      </c>
      <c r="C16163" s="113">
        <v>1995</v>
      </c>
      <c r="D16163" s="113" t="s">
        <v>206</v>
      </c>
      <c r="E16163" s="113" t="s">
        <v>199</v>
      </c>
      <c r="F16163" s="113" t="s">
        <v>200</v>
      </c>
      <c r="G16163" s="113">
        <v>4.5908480000000003</v>
      </c>
    </row>
    <row r="16164" spans="1:7" x14ac:dyDescent="0.25">
      <c r="A16164" s="108" t="str">
        <f t="shared" si="252"/>
        <v>LT_1996_NATIONAL TOTAL_NOx</v>
      </c>
      <c r="B16164" s="113" t="s">
        <v>160</v>
      </c>
      <c r="C16164" s="113">
        <v>1996</v>
      </c>
      <c r="D16164" s="113" t="s">
        <v>122</v>
      </c>
      <c r="E16164" s="113" t="s">
        <v>199</v>
      </c>
      <c r="F16164" s="113" t="s">
        <v>200</v>
      </c>
      <c r="G16164" s="113">
        <v>77.108189350022798</v>
      </c>
    </row>
    <row r="16165" spans="1:7" x14ac:dyDescent="0.25">
      <c r="A16165" s="108" t="str">
        <f t="shared" si="252"/>
        <v>LT_1996_NATIONAL TOTAL_NMVOC</v>
      </c>
      <c r="B16165" s="113" t="s">
        <v>160</v>
      </c>
      <c r="C16165" s="113">
        <v>1996</v>
      </c>
      <c r="D16165" s="113" t="s">
        <v>122</v>
      </c>
      <c r="E16165" s="113" t="s">
        <v>123</v>
      </c>
      <c r="F16165" s="113" t="s">
        <v>200</v>
      </c>
      <c r="G16165" s="113">
        <v>76.598662147645697</v>
      </c>
    </row>
    <row r="16166" spans="1:7" x14ac:dyDescent="0.25">
      <c r="A16166" s="108" t="str">
        <f t="shared" si="252"/>
        <v>LT_1996_NATIONAL TOTAL_SOx</v>
      </c>
      <c r="B16166" s="113" t="s">
        <v>160</v>
      </c>
      <c r="C16166" s="113">
        <v>1996</v>
      </c>
      <c r="D16166" s="113" t="s">
        <v>122</v>
      </c>
      <c r="E16166" s="113" t="s">
        <v>201</v>
      </c>
      <c r="F16166" s="113" t="s">
        <v>200</v>
      </c>
      <c r="G16166" s="113">
        <v>75.539570385386497</v>
      </c>
    </row>
    <row r="16167" spans="1:7" x14ac:dyDescent="0.25">
      <c r="A16167" s="108" t="str">
        <f t="shared" si="252"/>
        <v>LT_1996_NATIONAL TOTAL_NH3</v>
      </c>
      <c r="B16167" s="113" t="s">
        <v>160</v>
      </c>
      <c r="C16167" s="113">
        <v>1996</v>
      </c>
      <c r="D16167" s="113" t="s">
        <v>122</v>
      </c>
      <c r="E16167" s="113" t="s">
        <v>124</v>
      </c>
      <c r="F16167" s="113" t="s">
        <v>200</v>
      </c>
      <c r="G16167" s="113">
        <v>39.578276406619999</v>
      </c>
    </row>
    <row r="16168" spans="1:7" x14ac:dyDescent="0.25">
      <c r="A16168" s="108" t="str">
        <f t="shared" si="252"/>
        <v>LT_1996_NATIONAL TOTAL_PM2.5</v>
      </c>
      <c r="B16168" s="113" t="s">
        <v>160</v>
      </c>
      <c r="C16168" s="113">
        <v>1996</v>
      </c>
      <c r="D16168" s="113" t="s">
        <v>122</v>
      </c>
      <c r="E16168" s="113" t="s">
        <v>203</v>
      </c>
      <c r="F16168" s="113" t="s">
        <v>200</v>
      </c>
      <c r="G16168" s="113">
        <v>8.0977121482740895</v>
      </c>
    </row>
    <row r="16169" spans="1:7" x14ac:dyDescent="0.25">
      <c r="A16169" s="108" t="str">
        <f t="shared" si="252"/>
        <v>LT_1996_NATIONAL TOTAL_Pb</v>
      </c>
      <c r="B16169" s="113" t="s">
        <v>160</v>
      </c>
      <c r="C16169" s="113">
        <v>1996</v>
      </c>
      <c r="D16169" s="113" t="s">
        <v>122</v>
      </c>
      <c r="E16169" s="113" t="s">
        <v>125</v>
      </c>
      <c r="F16169" s="113" t="s">
        <v>200</v>
      </c>
      <c r="G16169" s="113">
        <v>3.3967844858591501E-3</v>
      </c>
    </row>
    <row r="16170" spans="1:7" x14ac:dyDescent="0.25">
      <c r="A16170" s="108" t="str">
        <f t="shared" si="252"/>
        <v>LT_1996_NATIONAL TOTAL_Cd</v>
      </c>
      <c r="B16170" s="113" t="s">
        <v>160</v>
      </c>
      <c r="C16170" s="113">
        <v>1996</v>
      </c>
      <c r="D16170" s="113" t="s">
        <v>122</v>
      </c>
      <c r="E16170" s="113" t="s">
        <v>126</v>
      </c>
      <c r="F16170" s="113" t="s">
        <v>200</v>
      </c>
      <c r="G16170" s="113">
        <v>1.8039840374280399E-4</v>
      </c>
    </row>
    <row r="16171" spans="1:7" x14ac:dyDescent="0.25">
      <c r="A16171" s="108" t="str">
        <f t="shared" si="252"/>
        <v>LT_1996_NATIONAL TOTAL_Hg</v>
      </c>
      <c r="B16171" s="113" t="s">
        <v>160</v>
      </c>
      <c r="C16171" s="113">
        <v>1996</v>
      </c>
      <c r="D16171" s="113" t="s">
        <v>122</v>
      </c>
      <c r="E16171" s="113" t="s">
        <v>127</v>
      </c>
      <c r="F16171" s="113" t="s">
        <v>200</v>
      </c>
      <c r="G16171" s="113">
        <v>1.3524210429159301E-4</v>
      </c>
    </row>
    <row r="16172" spans="1:7" x14ac:dyDescent="0.25">
      <c r="A16172" s="108" t="str">
        <f t="shared" si="252"/>
        <v>LT_1996_NATIONAL TOTAL_DIOX</v>
      </c>
      <c r="B16172" s="113" t="s">
        <v>160</v>
      </c>
      <c r="C16172" s="113">
        <v>1996</v>
      </c>
      <c r="D16172" s="113" t="s">
        <v>122</v>
      </c>
      <c r="E16172" s="113" t="s">
        <v>128</v>
      </c>
      <c r="F16172" s="113" t="s">
        <v>200</v>
      </c>
      <c r="G16172" s="150">
        <v>1.8979289944379999E-8</v>
      </c>
    </row>
    <row r="16173" spans="1:7" x14ac:dyDescent="0.25">
      <c r="A16173" s="108" t="str">
        <f t="shared" si="252"/>
        <v>LT_1996_NATIONAL TOTAL_PAH</v>
      </c>
      <c r="B16173" s="113" t="s">
        <v>160</v>
      </c>
      <c r="C16173" s="113">
        <v>1996</v>
      </c>
      <c r="D16173" s="113" t="s">
        <v>122</v>
      </c>
      <c r="E16173" s="113" t="s">
        <v>129</v>
      </c>
      <c r="F16173" s="113" t="s">
        <v>200</v>
      </c>
      <c r="G16173" s="113">
        <v>1.01743078442037E-2</v>
      </c>
    </row>
    <row r="16174" spans="1:7" x14ac:dyDescent="0.25">
      <c r="A16174" s="108" t="str">
        <f t="shared" si="252"/>
        <v>LT_1996_NATIONAL TOTAL_HCB</v>
      </c>
      <c r="B16174" s="113" t="s">
        <v>160</v>
      </c>
      <c r="C16174" s="113">
        <v>1996</v>
      </c>
      <c r="D16174" s="113" t="s">
        <v>122</v>
      </c>
      <c r="E16174" s="113" t="s">
        <v>130</v>
      </c>
      <c r="F16174" s="113" t="s">
        <v>200</v>
      </c>
      <c r="G16174" s="150">
        <v>4.9696154590294904E-6</v>
      </c>
    </row>
    <row r="16175" spans="1:7" x14ac:dyDescent="0.25">
      <c r="A16175" s="108" t="str">
        <f t="shared" si="252"/>
        <v>LT_1996_NATIONAL TOTAL_PCB</v>
      </c>
      <c r="B16175" s="113" t="s">
        <v>160</v>
      </c>
      <c r="C16175" s="113">
        <v>1996</v>
      </c>
      <c r="D16175" s="113" t="s">
        <v>122</v>
      </c>
      <c r="E16175" s="113" t="s">
        <v>259</v>
      </c>
      <c r="F16175" s="113" t="s">
        <v>200</v>
      </c>
      <c r="G16175" s="150">
        <v>1.6318341247900199E-6</v>
      </c>
    </row>
    <row r="16176" spans="1:7" x14ac:dyDescent="0.25">
      <c r="A16176" s="108" t="str">
        <f t="shared" si="252"/>
        <v>LT_1996_1A3(FS)_NOx</v>
      </c>
      <c r="B16176" s="113" t="s">
        <v>160</v>
      </c>
      <c r="C16176" s="113">
        <v>1996</v>
      </c>
      <c r="D16176" s="113" t="s">
        <v>132</v>
      </c>
      <c r="E16176" s="113" t="s">
        <v>199</v>
      </c>
      <c r="F16176" s="113" t="s">
        <v>200</v>
      </c>
      <c r="G16176" s="113">
        <v>40.668189234298197</v>
      </c>
    </row>
    <row r="16177" spans="1:7" x14ac:dyDescent="0.25">
      <c r="A16177" s="108" t="str">
        <f t="shared" si="252"/>
        <v>LT_1996_1A3(FS)_NMVOC</v>
      </c>
      <c r="B16177" s="113" t="s">
        <v>160</v>
      </c>
      <c r="C16177" s="113">
        <v>1996</v>
      </c>
      <c r="D16177" s="113" t="s">
        <v>132</v>
      </c>
      <c r="E16177" s="113" t="s">
        <v>123</v>
      </c>
      <c r="F16177" s="113" t="s">
        <v>200</v>
      </c>
      <c r="G16177" s="113">
        <v>16.884106164041899</v>
      </c>
    </row>
    <row r="16178" spans="1:7" x14ac:dyDescent="0.25">
      <c r="A16178" s="108" t="str">
        <f t="shared" si="252"/>
        <v>LT_1996_1A3(FS)_SOx</v>
      </c>
      <c r="B16178" s="113" t="s">
        <v>160</v>
      </c>
      <c r="C16178" s="113">
        <v>1996</v>
      </c>
      <c r="D16178" s="113" t="s">
        <v>132</v>
      </c>
      <c r="E16178" s="113" t="s">
        <v>201</v>
      </c>
      <c r="F16178" s="113" t="s">
        <v>200</v>
      </c>
      <c r="G16178" s="113">
        <v>1.2264336280895101</v>
      </c>
    </row>
    <row r="16179" spans="1:7" x14ac:dyDescent="0.25">
      <c r="A16179" s="108" t="str">
        <f t="shared" si="252"/>
        <v>LT_1996_1A3(FS)_NH3</v>
      </c>
      <c r="B16179" s="113" t="s">
        <v>160</v>
      </c>
      <c r="C16179" s="113">
        <v>1996</v>
      </c>
      <c r="D16179" s="113" t="s">
        <v>132</v>
      </c>
      <c r="E16179" s="113" t="s">
        <v>124</v>
      </c>
      <c r="F16179" s="113" t="s">
        <v>200</v>
      </c>
      <c r="G16179" s="113">
        <v>2.1056399918454202E-2</v>
      </c>
    </row>
    <row r="16180" spans="1:7" x14ac:dyDescent="0.25">
      <c r="A16180" s="108" t="str">
        <f t="shared" si="252"/>
        <v>LT_1996_1A3(FS)_PM2.5</v>
      </c>
      <c r="B16180" s="113" t="s">
        <v>160</v>
      </c>
      <c r="C16180" s="113">
        <v>1996</v>
      </c>
      <c r="D16180" s="113" t="s">
        <v>132</v>
      </c>
      <c r="E16180" s="113" t="s">
        <v>203</v>
      </c>
      <c r="F16180" s="113" t="s">
        <v>200</v>
      </c>
      <c r="G16180" s="113">
        <v>0.79637079101165498</v>
      </c>
    </row>
    <row r="16181" spans="1:7" x14ac:dyDescent="0.25">
      <c r="A16181" s="108" t="str">
        <f t="shared" si="252"/>
        <v>LT_1996_3D_NOx</v>
      </c>
      <c r="B16181" s="113" t="s">
        <v>160</v>
      </c>
      <c r="C16181" s="113">
        <v>1996</v>
      </c>
      <c r="D16181" s="113" t="s">
        <v>206</v>
      </c>
      <c r="E16181" s="113" t="s">
        <v>199</v>
      </c>
      <c r="F16181" s="113" t="s">
        <v>200</v>
      </c>
      <c r="G16181" s="113">
        <v>6.0489949999999997</v>
      </c>
    </row>
    <row r="16182" spans="1:7" x14ac:dyDescent="0.25">
      <c r="A16182" s="108" t="str">
        <f t="shared" si="252"/>
        <v>LT_1997_NATIONAL TOTAL_NOx</v>
      </c>
      <c r="B16182" s="113" t="s">
        <v>160</v>
      </c>
      <c r="C16182" s="113">
        <v>1997</v>
      </c>
      <c r="D16182" s="113" t="s">
        <v>122</v>
      </c>
      <c r="E16182" s="113" t="s">
        <v>199</v>
      </c>
      <c r="F16182" s="113" t="s">
        <v>200</v>
      </c>
      <c r="G16182" s="113">
        <v>81.776766698296996</v>
      </c>
    </row>
    <row r="16183" spans="1:7" x14ac:dyDescent="0.25">
      <c r="A16183" s="108" t="str">
        <f t="shared" si="252"/>
        <v>LT_1997_NATIONAL TOTAL_NMVOC</v>
      </c>
      <c r="B16183" s="113" t="s">
        <v>160</v>
      </c>
      <c r="C16183" s="113">
        <v>1997</v>
      </c>
      <c r="D16183" s="113" t="s">
        <v>122</v>
      </c>
      <c r="E16183" s="113" t="s">
        <v>123</v>
      </c>
      <c r="F16183" s="113" t="s">
        <v>200</v>
      </c>
      <c r="G16183" s="113">
        <v>75.382174111515198</v>
      </c>
    </row>
    <row r="16184" spans="1:7" x14ac:dyDescent="0.25">
      <c r="A16184" s="108" t="str">
        <f t="shared" si="252"/>
        <v>LT_1997_NATIONAL TOTAL_SOx</v>
      </c>
      <c r="B16184" s="113" t="s">
        <v>160</v>
      </c>
      <c r="C16184" s="113">
        <v>1997</v>
      </c>
      <c r="D16184" s="113" t="s">
        <v>122</v>
      </c>
      <c r="E16184" s="113" t="s">
        <v>201</v>
      </c>
      <c r="F16184" s="113" t="s">
        <v>200</v>
      </c>
      <c r="G16184" s="113">
        <v>69.516767251940706</v>
      </c>
    </row>
    <row r="16185" spans="1:7" x14ac:dyDescent="0.25">
      <c r="A16185" s="108" t="str">
        <f t="shared" si="252"/>
        <v>LT_1997_NATIONAL TOTAL_NH3</v>
      </c>
      <c r="B16185" s="113" t="s">
        <v>160</v>
      </c>
      <c r="C16185" s="113">
        <v>1997</v>
      </c>
      <c r="D16185" s="113" t="s">
        <v>122</v>
      </c>
      <c r="E16185" s="113" t="s">
        <v>124</v>
      </c>
      <c r="F16185" s="113" t="s">
        <v>200</v>
      </c>
      <c r="G16185" s="113">
        <v>39.5451920666627</v>
      </c>
    </row>
    <row r="16186" spans="1:7" x14ac:dyDescent="0.25">
      <c r="A16186" s="108" t="str">
        <f t="shared" si="252"/>
        <v>LT_1997_NATIONAL TOTAL_PM2.5</v>
      </c>
      <c r="B16186" s="113" t="s">
        <v>160</v>
      </c>
      <c r="C16186" s="113">
        <v>1997</v>
      </c>
      <c r="D16186" s="113" t="s">
        <v>122</v>
      </c>
      <c r="E16186" s="113" t="s">
        <v>203</v>
      </c>
      <c r="F16186" s="113" t="s">
        <v>200</v>
      </c>
      <c r="G16186" s="113">
        <v>8.1672423080116001</v>
      </c>
    </row>
    <row r="16187" spans="1:7" x14ac:dyDescent="0.25">
      <c r="A16187" s="108" t="str">
        <f t="shared" si="252"/>
        <v>LT_1997_NATIONAL TOTAL_Pb</v>
      </c>
      <c r="B16187" s="113" t="s">
        <v>160</v>
      </c>
      <c r="C16187" s="113">
        <v>1997</v>
      </c>
      <c r="D16187" s="113" t="s">
        <v>122</v>
      </c>
      <c r="E16187" s="113" t="s">
        <v>125</v>
      </c>
      <c r="F16187" s="113" t="s">
        <v>200</v>
      </c>
      <c r="G16187" s="113">
        <v>3.3003662937084398E-3</v>
      </c>
    </row>
    <row r="16188" spans="1:7" x14ac:dyDescent="0.25">
      <c r="A16188" s="108" t="str">
        <f t="shared" si="252"/>
        <v>LT_1997_NATIONAL TOTAL_Cd</v>
      </c>
      <c r="B16188" s="113" t="s">
        <v>160</v>
      </c>
      <c r="C16188" s="113">
        <v>1997</v>
      </c>
      <c r="D16188" s="113" t="s">
        <v>122</v>
      </c>
      <c r="E16188" s="113" t="s">
        <v>126</v>
      </c>
      <c r="F16188" s="113" t="s">
        <v>200</v>
      </c>
      <c r="G16188" s="113">
        <v>1.7900723823201299E-4</v>
      </c>
    </row>
    <row r="16189" spans="1:7" x14ac:dyDescent="0.25">
      <c r="A16189" s="108" t="str">
        <f t="shared" si="252"/>
        <v>LT_1997_NATIONAL TOTAL_Hg</v>
      </c>
      <c r="B16189" s="113" t="s">
        <v>160</v>
      </c>
      <c r="C16189" s="113">
        <v>1997</v>
      </c>
      <c r="D16189" s="113" t="s">
        <v>122</v>
      </c>
      <c r="E16189" s="113" t="s">
        <v>127</v>
      </c>
      <c r="F16189" s="113" t="s">
        <v>200</v>
      </c>
      <c r="G16189" s="113">
        <v>1.1971533635424901E-4</v>
      </c>
    </row>
    <row r="16190" spans="1:7" x14ac:dyDescent="0.25">
      <c r="A16190" s="108" t="str">
        <f t="shared" si="252"/>
        <v>LT_1997_NATIONAL TOTAL_DIOX</v>
      </c>
      <c r="B16190" s="113" t="s">
        <v>160</v>
      </c>
      <c r="C16190" s="113">
        <v>1997</v>
      </c>
      <c r="D16190" s="113" t="s">
        <v>122</v>
      </c>
      <c r="E16190" s="113" t="s">
        <v>128</v>
      </c>
      <c r="F16190" s="113" t="s">
        <v>200</v>
      </c>
      <c r="G16190" s="150">
        <v>1.8763898624940001E-8</v>
      </c>
    </row>
    <row r="16191" spans="1:7" x14ac:dyDescent="0.25">
      <c r="A16191" s="108" t="str">
        <f t="shared" si="252"/>
        <v>LT_1997_NATIONAL TOTAL_PAH</v>
      </c>
      <c r="B16191" s="113" t="s">
        <v>160</v>
      </c>
      <c r="C16191" s="113">
        <v>1997</v>
      </c>
      <c r="D16191" s="113" t="s">
        <v>122</v>
      </c>
      <c r="E16191" s="113" t="s">
        <v>129</v>
      </c>
      <c r="F16191" s="113" t="s">
        <v>200</v>
      </c>
      <c r="G16191" s="113">
        <v>9.7475975252056708E-3</v>
      </c>
    </row>
    <row r="16192" spans="1:7" x14ac:dyDescent="0.25">
      <c r="A16192" s="108" t="str">
        <f t="shared" si="252"/>
        <v>LT_1997_NATIONAL TOTAL_HCB</v>
      </c>
      <c r="B16192" s="113" t="s">
        <v>160</v>
      </c>
      <c r="C16192" s="113">
        <v>1997</v>
      </c>
      <c r="D16192" s="113" t="s">
        <v>122</v>
      </c>
      <c r="E16192" s="113" t="s">
        <v>130</v>
      </c>
      <c r="F16192" s="113" t="s">
        <v>200</v>
      </c>
      <c r="G16192" s="150">
        <v>5.0605572258900398E-6</v>
      </c>
    </row>
    <row r="16193" spans="1:7" x14ac:dyDescent="0.25">
      <c r="A16193" s="108" t="str">
        <f t="shared" si="252"/>
        <v>LT_1997_NATIONAL TOTAL_PCB</v>
      </c>
      <c r="B16193" s="113" t="s">
        <v>160</v>
      </c>
      <c r="C16193" s="113">
        <v>1997</v>
      </c>
      <c r="D16193" s="113" t="s">
        <v>122</v>
      </c>
      <c r="E16193" s="113" t="s">
        <v>259</v>
      </c>
      <c r="F16193" s="113" t="s">
        <v>200</v>
      </c>
      <c r="G16193" s="150">
        <v>1.34829341042204E-6</v>
      </c>
    </row>
    <row r="16194" spans="1:7" x14ac:dyDescent="0.25">
      <c r="A16194" s="108" t="str">
        <f t="shared" ref="A16194:A16257" si="253">CONCATENATE(B16194,"_",C16194,"_",D16194,"_",E16194)</f>
        <v>LT_1997_1A3(FS)_NOx</v>
      </c>
      <c r="B16194" s="113" t="s">
        <v>160</v>
      </c>
      <c r="C16194" s="113">
        <v>1997</v>
      </c>
      <c r="D16194" s="113" t="s">
        <v>132</v>
      </c>
      <c r="E16194" s="113" t="s">
        <v>199</v>
      </c>
      <c r="F16194" s="113" t="s">
        <v>200</v>
      </c>
      <c r="G16194" s="113">
        <v>45.831196087646198</v>
      </c>
    </row>
    <row r="16195" spans="1:7" x14ac:dyDescent="0.25">
      <c r="A16195" s="108" t="str">
        <f t="shared" si="253"/>
        <v>LT_1997_1A3(FS)_NMVOC</v>
      </c>
      <c r="B16195" s="113" t="s">
        <v>160</v>
      </c>
      <c r="C16195" s="113">
        <v>1997</v>
      </c>
      <c r="D16195" s="113" t="s">
        <v>132</v>
      </c>
      <c r="E16195" s="113" t="s">
        <v>123</v>
      </c>
      <c r="F16195" s="113" t="s">
        <v>200</v>
      </c>
      <c r="G16195" s="113">
        <v>17.4019302621778</v>
      </c>
    </row>
    <row r="16196" spans="1:7" x14ac:dyDescent="0.25">
      <c r="A16196" s="108" t="str">
        <f t="shared" si="253"/>
        <v>LT_1997_1A3(FS)_SOx</v>
      </c>
      <c r="B16196" s="113" t="s">
        <v>160</v>
      </c>
      <c r="C16196" s="113">
        <v>1997</v>
      </c>
      <c r="D16196" s="113" t="s">
        <v>132</v>
      </c>
      <c r="E16196" s="113" t="s">
        <v>201</v>
      </c>
      <c r="F16196" s="113" t="s">
        <v>200</v>
      </c>
      <c r="G16196" s="113">
        <v>1.47593626191362</v>
      </c>
    </row>
    <row r="16197" spans="1:7" x14ac:dyDescent="0.25">
      <c r="A16197" s="108" t="str">
        <f t="shared" si="253"/>
        <v>LT_1997_1A3(FS)_NH3</v>
      </c>
      <c r="B16197" s="113" t="s">
        <v>160</v>
      </c>
      <c r="C16197" s="113">
        <v>1997</v>
      </c>
      <c r="D16197" s="113" t="s">
        <v>132</v>
      </c>
      <c r="E16197" s="113" t="s">
        <v>124</v>
      </c>
      <c r="F16197" s="113" t="s">
        <v>200</v>
      </c>
      <c r="G16197" s="113">
        <v>2.6232939203063299E-2</v>
      </c>
    </row>
    <row r="16198" spans="1:7" x14ac:dyDescent="0.25">
      <c r="A16198" s="108" t="str">
        <f t="shared" si="253"/>
        <v>LT_1997_1A3(FS)_PM2.5</v>
      </c>
      <c r="B16198" s="113" t="s">
        <v>160</v>
      </c>
      <c r="C16198" s="113">
        <v>1997</v>
      </c>
      <c r="D16198" s="113" t="s">
        <v>132</v>
      </c>
      <c r="E16198" s="113" t="s">
        <v>203</v>
      </c>
      <c r="F16198" s="113" t="s">
        <v>200</v>
      </c>
      <c r="G16198" s="113">
        <v>1.0720498155984299</v>
      </c>
    </row>
    <row r="16199" spans="1:7" x14ac:dyDescent="0.25">
      <c r="A16199" s="108" t="str">
        <f t="shared" si="253"/>
        <v>LT_1997_3D_NOx</v>
      </c>
      <c r="B16199" s="113" t="s">
        <v>160</v>
      </c>
      <c r="C16199" s="113">
        <v>1997</v>
      </c>
      <c r="D16199" s="113" t="s">
        <v>206</v>
      </c>
      <c r="E16199" s="113" t="s">
        <v>199</v>
      </c>
      <c r="F16199" s="113" t="s">
        <v>200</v>
      </c>
      <c r="G16199" s="113">
        <v>6.1251110000000004</v>
      </c>
    </row>
    <row r="16200" spans="1:7" x14ac:dyDescent="0.25">
      <c r="A16200" s="108" t="str">
        <f t="shared" si="253"/>
        <v>LT_1998_NATIONAL TOTAL_NOx</v>
      </c>
      <c r="B16200" s="113" t="s">
        <v>160</v>
      </c>
      <c r="C16200" s="113">
        <v>1998</v>
      </c>
      <c r="D16200" s="113" t="s">
        <v>122</v>
      </c>
      <c r="E16200" s="113" t="s">
        <v>199</v>
      </c>
      <c r="F16200" s="113" t="s">
        <v>200</v>
      </c>
      <c r="G16200" s="113">
        <v>83.514971164002702</v>
      </c>
    </row>
    <row r="16201" spans="1:7" x14ac:dyDescent="0.25">
      <c r="A16201" s="108" t="str">
        <f t="shared" si="253"/>
        <v>LT_1998_NATIONAL TOTAL_NMVOC</v>
      </c>
      <c r="B16201" s="113" t="s">
        <v>160</v>
      </c>
      <c r="C16201" s="113">
        <v>1998</v>
      </c>
      <c r="D16201" s="113" t="s">
        <v>122</v>
      </c>
      <c r="E16201" s="113" t="s">
        <v>123</v>
      </c>
      <c r="F16201" s="113" t="s">
        <v>200</v>
      </c>
      <c r="G16201" s="113">
        <v>67.262922458638101</v>
      </c>
    </row>
    <row r="16202" spans="1:7" x14ac:dyDescent="0.25">
      <c r="A16202" s="108" t="str">
        <f t="shared" si="253"/>
        <v>LT_1998_NATIONAL TOTAL_SOx</v>
      </c>
      <c r="B16202" s="113" t="s">
        <v>160</v>
      </c>
      <c r="C16202" s="113">
        <v>1998</v>
      </c>
      <c r="D16202" s="113" t="s">
        <v>122</v>
      </c>
      <c r="E16202" s="113" t="s">
        <v>201</v>
      </c>
      <c r="F16202" s="113" t="s">
        <v>200</v>
      </c>
      <c r="G16202" s="113">
        <v>85.511137813094194</v>
      </c>
    </row>
    <row r="16203" spans="1:7" x14ac:dyDescent="0.25">
      <c r="A16203" s="108" t="str">
        <f t="shared" si="253"/>
        <v>LT_1998_NATIONAL TOTAL_NH3</v>
      </c>
      <c r="B16203" s="113" t="s">
        <v>160</v>
      </c>
      <c r="C16203" s="113">
        <v>1998</v>
      </c>
      <c r="D16203" s="113" t="s">
        <v>122</v>
      </c>
      <c r="E16203" s="113" t="s">
        <v>124</v>
      </c>
      <c r="F16203" s="113" t="s">
        <v>200</v>
      </c>
      <c r="G16203" s="113">
        <v>38.535062413195902</v>
      </c>
    </row>
    <row r="16204" spans="1:7" x14ac:dyDescent="0.25">
      <c r="A16204" s="108" t="str">
        <f t="shared" si="253"/>
        <v>LT_1998_NATIONAL TOTAL_PM2.5</v>
      </c>
      <c r="B16204" s="113" t="s">
        <v>160</v>
      </c>
      <c r="C16204" s="113">
        <v>1998</v>
      </c>
      <c r="D16204" s="113" t="s">
        <v>122</v>
      </c>
      <c r="E16204" s="113" t="s">
        <v>203</v>
      </c>
      <c r="F16204" s="113" t="s">
        <v>200</v>
      </c>
      <c r="G16204" s="113">
        <v>8.0629951163614209</v>
      </c>
    </row>
    <row r="16205" spans="1:7" x14ac:dyDescent="0.25">
      <c r="A16205" s="108" t="str">
        <f t="shared" si="253"/>
        <v>LT_1998_NATIONAL TOTAL_Pb</v>
      </c>
      <c r="B16205" s="113" t="s">
        <v>160</v>
      </c>
      <c r="C16205" s="113">
        <v>1998</v>
      </c>
      <c r="D16205" s="113" t="s">
        <v>122</v>
      </c>
      <c r="E16205" s="113" t="s">
        <v>125</v>
      </c>
      <c r="F16205" s="113" t="s">
        <v>200</v>
      </c>
      <c r="G16205" s="113">
        <v>3.1985844358517002E-3</v>
      </c>
    </row>
    <row r="16206" spans="1:7" x14ac:dyDescent="0.25">
      <c r="A16206" s="108" t="str">
        <f t="shared" si="253"/>
        <v>LT_1998_NATIONAL TOTAL_Cd</v>
      </c>
      <c r="B16206" s="113" t="s">
        <v>160</v>
      </c>
      <c r="C16206" s="113">
        <v>1998</v>
      </c>
      <c r="D16206" s="113" t="s">
        <v>122</v>
      </c>
      <c r="E16206" s="113" t="s">
        <v>126</v>
      </c>
      <c r="F16206" s="113" t="s">
        <v>200</v>
      </c>
      <c r="G16206" s="113">
        <v>1.8382785627201601E-4</v>
      </c>
    </row>
    <row r="16207" spans="1:7" x14ac:dyDescent="0.25">
      <c r="A16207" s="108" t="str">
        <f t="shared" si="253"/>
        <v>LT_1998_NATIONAL TOTAL_Hg</v>
      </c>
      <c r="B16207" s="113" t="s">
        <v>160</v>
      </c>
      <c r="C16207" s="113">
        <v>1998</v>
      </c>
      <c r="D16207" s="113" t="s">
        <v>122</v>
      </c>
      <c r="E16207" s="113" t="s">
        <v>127</v>
      </c>
      <c r="F16207" s="113" t="s">
        <v>200</v>
      </c>
      <c r="G16207" s="113">
        <v>1.2253040869079001E-4</v>
      </c>
    </row>
    <row r="16208" spans="1:7" x14ac:dyDescent="0.25">
      <c r="A16208" s="108" t="str">
        <f t="shared" si="253"/>
        <v>LT_1998_NATIONAL TOTAL_DIOX</v>
      </c>
      <c r="B16208" s="113" t="s">
        <v>160</v>
      </c>
      <c r="C16208" s="113">
        <v>1998</v>
      </c>
      <c r="D16208" s="113" t="s">
        <v>122</v>
      </c>
      <c r="E16208" s="113" t="s">
        <v>128</v>
      </c>
      <c r="F16208" s="113" t="s">
        <v>200</v>
      </c>
      <c r="G16208" s="150">
        <v>1.828162303955E-8</v>
      </c>
    </row>
    <row r="16209" spans="1:7" x14ac:dyDescent="0.25">
      <c r="A16209" s="108" t="str">
        <f t="shared" si="253"/>
        <v>LT_1998_NATIONAL TOTAL_PAH</v>
      </c>
      <c r="B16209" s="113" t="s">
        <v>160</v>
      </c>
      <c r="C16209" s="113">
        <v>1998</v>
      </c>
      <c r="D16209" s="113" t="s">
        <v>122</v>
      </c>
      <c r="E16209" s="113" t="s">
        <v>129</v>
      </c>
      <c r="F16209" s="113" t="s">
        <v>200</v>
      </c>
      <c r="G16209" s="113">
        <v>9.2563145512596298E-3</v>
      </c>
    </row>
    <row r="16210" spans="1:7" x14ac:dyDescent="0.25">
      <c r="A16210" s="108" t="str">
        <f t="shared" si="253"/>
        <v>LT_1998_NATIONAL TOTAL_HCB</v>
      </c>
      <c r="B16210" s="113" t="s">
        <v>160</v>
      </c>
      <c r="C16210" s="113">
        <v>1998</v>
      </c>
      <c r="D16210" s="113" t="s">
        <v>122</v>
      </c>
      <c r="E16210" s="113" t="s">
        <v>130</v>
      </c>
      <c r="F16210" s="113" t="s">
        <v>200</v>
      </c>
      <c r="G16210" s="150">
        <v>4.3308761893447901E-6</v>
      </c>
    </row>
    <row r="16211" spans="1:7" x14ac:dyDescent="0.25">
      <c r="A16211" s="108" t="str">
        <f t="shared" si="253"/>
        <v>LT_1998_NATIONAL TOTAL_PCB</v>
      </c>
      <c r="B16211" s="113" t="s">
        <v>160</v>
      </c>
      <c r="C16211" s="113">
        <v>1998</v>
      </c>
      <c r="D16211" s="113" t="s">
        <v>122</v>
      </c>
      <c r="E16211" s="113" t="s">
        <v>259</v>
      </c>
      <c r="F16211" s="113" t="s">
        <v>200</v>
      </c>
      <c r="G16211" s="150">
        <v>1.1945472183770501E-6</v>
      </c>
    </row>
    <row r="16212" spans="1:7" x14ac:dyDescent="0.25">
      <c r="A16212" s="108" t="str">
        <f t="shared" si="253"/>
        <v>LT_1998_1A3(FS)_NOx</v>
      </c>
      <c r="B16212" s="113" t="s">
        <v>160</v>
      </c>
      <c r="C16212" s="113">
        <v>1998</v>
      </c>
      <c r="D16212" s="113" t="s">
        <v>132</v>
      </c>
      <c r="E16212" s="113" t="s">
        <v>199</v>
      </c>
      <c r="F16212" s="113" t="s">
        <v>200</v>
      </c>
      <c r="G16212" s="113">
        <v>47.4256456986149</v>
      </c>
    </row>
    <row r="16213" spans="1:7" x14ac:dyDescent="0.25">
      <c r="A16213" s="108" t="str">
        <f t="shared" si="253"/>
        <v>LT_1998_1A3(FS)_NMVOC</v>
      </c>
      <c r="B16213" s="113" t="s">
        <v>160</v>
      </c>
      <c r="C16213" s="113">
        <v>1998</v>
      </c>
      <c r="D16213" s="113" t="s">
        <v>132</v>
      </c>
      <c r="E16213" s="113" t="s">
        <v>123</v>
      </c>
      <c r="F16213" s="113" t="s">
        <v>200</v>
      </c>
      <c r="G16213" s="113">
        <v>17.030071635389302</v>
      </c>
    </row>
    <row r="16214" spans="1:7" x14ac:dyDescent="0.25">
      <c r="A16214" s="108" t="str">
        <f t="shared" si="253"/>
        <v>LT_1998_1A3(FS)_SOx</v>
      </c>
      <c r="B16214" s="113" t="s">
        <v>160</v>
      </c>
      <c r="C16214" s="113">
        <v>1998</v>
      </c>
      <c r="D16214" s="113" t="s">
        <v>132</v>
      </c>
      <c r="E16214" s="113" t="s">
        <v>201</v>
      </c>
      <c r="F16214" s="113" t="s">
        <v>200</v>
      </c>
      <c r="G16214" s="113">
        <v>1.11541141973969</v>
      </c>
    </row>
    <row r="16215" spans="1:7" x14ac:dyDescent="0.25">
      <c r="A16215" s="108" t="str">
        <f t="shared" si="253"/>
        <v>LT_1998_1A3(FS)_NH3</v>
      </c>
      <c r="B16215" s="113" t="s">
        <v>160</v>
      </c>
      <c r="C16215" s="113">
        <v>1998</v>
      </c>
      <c r="D16215" s="113" t="s">
        <v>132</v>
      </c>
      <c r="E16215" s="113" t="s">
        <v>124</v>
      </c>
      <c r="F16215" s="113" t="s">
        <v>200</v>
      </c>
      <c r="G16215" s="113">
        <v>3.9841710049954203E-2</v>
      </c>
    </row>
    <row r="16216" spans="1:7" x14ac:dyDescent="0.25">
      <c r="A16216" s="108" t="str">
        <f t="shared" si="253"/>
        <v>LT_1998_1A3(FS)_PM2.5</v>
      </c>
      <c r="B16216" s="113" t="s">
        <v>160</v>
      </c>
      <c r="C16216" s="113">
        <v>1998</v>
      </c>
      <c r="D16216" s="113" t="s">
        <v>132</v>
      </c>
      <c r="E16216" s="113" t="s">
        <v>203</v>
      </c>
      <c r="F16216" s="113" t="s">
        <v>200</v>
      </c>
      <c r="G16216" s="113">
        <v>1.2447692991283399</v>
      </c>
    </row>
    <row r="16217" spans="1:7" x14ac:dyDescent="0.25">
      <c r="A16217" s="108" t="str">
        <f t="shared" si="253"/>
        <v>LT_1998_3D_NOx</v>
      </c>
      <c r="B16217" s="113" t="s">
        <v>160</v>
      </c>
      <c r="C16217" s="113">
        <v>1998</v>
      </c>
      <c r="D16217" s="113" t="s">
        <v>206</v>
      </c>
      <c r="E16217" s="113" t="s">
        <v>199</v>
      </c>
      <c r="F16217" s="113" t="s">
        <v>200</v>
      </c>
      <c r="G16217" s="113">
        <v>6.0878030000000001</v>
      </c>
    </row>
    <row r="16218" spans="1:7" x14ac:dyDescent="0.25">
      <c r="A16218" s="108" t="str">
        <f t="shared" si="253"/>
        <v>LT_1999_NATIONAL TOTAL_NOx</v>
      </c>
      <c r="B16218" s="113" t="s">
        <v>160</v>
      </c>
      <c r="C16218" s="113">
        <v>1999</v>
      </c>
      <c r="D16218" s="113" t="s">
        <v>122</v>
      </c>
      <c r="E16218" s="113" t="s">
        <v>199</v>
      </c>
      <c r="F16218" s="113" t="s">
        <v>200</v>
      </c>
      <c r="G16218" s="113">
        <v>71.130278116432294</v>
      </c>
    </row>
    <row r="16219" spans="1:7" x14ac:dyDescent="0.25">
      <c r="A16219" s="108" t="str">
        <f t="shared" si="253"/>
        <v>LT_1999_NATIONAL TOTAL_NMVOC</v>
      </c>
      <c r="B16219" s="113" t="s">
        <v>160</v>
      </c>
      <c r="C16219" s="113">
        <v>1999</v>
      </c>
      <c r="D16219" s="113" t="s">
        <v>122</v>
      </c>
      <c r="E16219" s="113" t="s">
        <v>123</v>
      </c>
      <c r="F16219" s="113" t="s">
        <v>200</v>
      </c>
      <c r="G16219" s="113">
        <v>58.290193289532802</v>
      </c>
    </row>
    <row r="16220" spans="1:7" x14ac:dyDescent="0.25">
      <c r="A16220" s="108" t="str">
        <f t="shared" si="253"/>
        <v>LT_1999_NATIONAL TOTAL_SOx</v>
      </c>
      <c r="B16220" s="113" t="s">
        <v>160</v>
      </c>
      <c r="C16220" s="113">
        <v>1999</v>
      </c>
      <c r="D16220" s="113" t="s">
        <v>122</v>
      </c>
      <c r="E16220" s="113" t="s">
        <v>201</v>
      </c>
      <c r="F16220" s="113" t="s">
        <v>200</v>
      </c>
      <c r="G16220" s="113">
        <v>63.959716212594998</v>
      </c>
    </row>
    <row r="16221" spans="1:7" x14ac:dyDescent="0.25">
      <c r="A16221" s="108" t="str">
        <f t="shared" si="253"/>
        <v>LT_1999_NATIONAL TOTAL_NH3</v>
      </c>
      <c r="B16221" s="113" t="s">
        <v>160</v>
      </c>
      <c r="C16221" s="113">
        <v>1999</v>
      </c>
      <c r="D16221" s="113" t="s">
        <v>122</v>
      </c>
      <c r="E16221" s="113" t="s">
        <v>124</v>
      </c>
      <c r="F16221" s="113" t="s">
        <v>200</v>
      </c>
      <c r="G16221" s="113">
        <v>36.476573360995602</v>
      </c>
    </row>
    <row r="16222" spans="1:7" x14ac:dyDescent="0.25">
      <c r="A16222" s="108" t="str">
        <f t="shared" si="253"/>
        <v>LT_1999_NATIONAL TOTAL_PM2.5</v>
      </c>
      <c r="B16222" s="113" t="s">
        <v>160</v>
      </c>
      <c r="C16222" s="113">
        <v>1999</v>
      </c>
      <c r="D16222" s="113" t="s">
        <v>122</v>
      </c>
      <c r="E16222" s="113" t="s">
        <v>203</v>
      </c>
      <c r="F16222" s="113" t="s">
        <v>200</v>
      </c>
      <c r="G16222" s="113">
        <v>8.1055086592123295</v>
      </c>
    </row>
    <row r="16223" spans="1:7" x14ac:dyDescent="0.25">
      <c r="A16223" s="108" t="str">
        <f t="shared" si="253"/>
        <v>LT_1999_NATIONAL TOTAL_Pb</v>
      </c>
      <c r="B16223" s="113" t="s">
        <v>160</v>
      </c>
      <c r="C16223" s="113">
        <v>1999</v>
      </c>
      <c r="D16223" s="113" t="s">
        <v>122</v>
      </c>
      <c r="E16223" s="113" t="s">
        <v>125</v>
      </c>
      <c r="F16223" s="113" t="s">
        <v>200</v>
      </c>
      <c r="G16223" s="113">
        <v>2.9114398819724899E-3</v>
      </c>
    </row>
    <row r="16224" spans="1:7" x14ac:dyDescent="0.25">
      <c r="A16224" s="108" t="str">
        <f t="shared" si="253"/>
        <v>LT_1999_NATIONAL TOTAL_Cd</v>
      </c>
      <c r="B16224" s="113" t="s">
        <v>160</v>
      </c>
      <c r="C16224" s="113">
        <v>1999</v>
      </c>
      <c r="D16224" s="113" t="s">
        <v>122</v>
      </c>
      <c r="E16224" s="113" t="s">
        <v>126</v>
      </c>
      <c r="F16224" s="113" t="s">
        <v>200</v>
      </c>
      <c r="G16224" s="113">
        <v>1.9122018750653401E-4</v>
      </c>
    </row>
    <row r="16225" spans="1:7" x14ac:dyDescent="0.25">
      <c r="A16225" s="108" t="str">
        <f t="shared" si="253"/>
        <v>LT_1999_NATIONAL TOTAL_Hg</v>
      </c>
      <c r="B16225" s="113" t="s">
        <v>160</v>
      </c>
      <c r="C16225" s="113">
        <v>1999</v>
      </c>
      <c r="D16225" s="113" t="s">
        <v>122</v>
      </c>
      <c r="E16225" s="113" t="s">
        <v>127</v>
      </c>
      <c r="F16225" s="113" t="s">
        <v>200</v>
      </c>
      <c r="G16225" s="113">
        <v>1.07550880057824E-4</v>
      </c>
    </row>
    <row r="16226" spans="1:7" x14ac:dyDescent="0.25">
      <c r="A16226" s="108" t="str">
        <f t="shared" si="253"/>
        <v>LT_1999_NATIONAL TOTAL_DIOX</v>
      </c>
      <c r="B16226" s="113" t="s">
        <v>160</v>
      </c>
      <c r="C16226" s="113">
        <v>1999</v>
      </c>
      <c r="D16226" s="113" t="s">
        <v>122</v>
      </c>
      <c r="E16226" s="113" t="s">
        <v>128</v>
      </c>
      <c r="F16226" s="113" t="s">
        <v>200</v>
      </c>
      <c r="G16226" s="150">
        <v>1.9715754088180001E-8</v>
      </c>
    </row>
    <row r="16227" spans="1:7" x14ac:dyDescent="0.25">
      <c r="A16227" s="108" t="str">
        <f t="shared" si="253"/>
        <v>LT_1999_NATIONAL TOTAL_PAH</v>
      </c>
      <c r="B16227" s="113" t="s">
        <v>160</v>
      </c>
      <c r="C16227" s="113">
        <v>1999</v>
      </c>
      <c r="D16227" s="113" t="s">
        <v>122</v>
      </c>
      <c r="E16227" s="113" t="s">
        <v>129</v>
      </c>
      <c r="F16227" s="113" t="s">
        <v>200</v>
      </c>
      <c r="G16227" s="113">
        <v>9.2153885486098396E-3</v>
      </c>
    </row>
    <row r="16228" spans="1:7" x14ac:dyDescent="0.25">
      <c r="A16228" s="108" t="str">
        <f t="shared" si="253"/>
        <v>LT_1999_NATIONAL TOTAL_HCB</v>
      </c>
      <c r="B16228" s="113" t="s">
        <v>160</v>
      </c>
      <c r="C16228" s="113">
        <v>1999</v>
      </c>
      <c r="D16228" s="113" t="s">
        <v>122</v>
      </c>
      <c r="E16228" s="113" t="s">
        <v>130</v>
      </c>
      <c r="F16228" s="113" t="s">
        <v>200</v>
      </c>
      <c r="G16228" s="150">
        <v>2.4339163192748602E-6</v>
      </c>
    </row>
    <row r="16229" spans="1:7" x14ac:dyDescent="0.25">
      <c r="A16229" s="108" t="str">
        <f t="shared" si="253"/>
        <v>LT_1999_NATIONAL TOTAL_PCB</v>
      </c>
      <c r="B16229" s="113" t="s">
        <v>160</v>
      </c>
      <c r="C16229" s="113">
        <v>1999</v>
      </c>
      <c r="D16229" s="113" t="s">
        <v>122</v>
      </c>
      <c r="E16229" s="113" t="s">
        <v>259</v>
      </c>
      <c r="F16229" s="113" t="s">
        <v>200</v>
      </c>
      <c r="G16229" s="150">
        <v>1.00861504326512E-6</v>
      </c>
    </row>
    <row r="16230" spans="1:7" x14ac:dyDescent="0.25">
      <c r="A16230" s="108" t="str">
        <f t="shared" si="253"/>
        <v>LT_1999_1A3(FS)_NOx</v>
      </c>
      <c r="B16230" s="113" t="s">
        <v>160</v>
      </c>
      <c r="C16230" s="113">
        <v>1999</v>
      </c>
      <c r="D16230" s="113" t="s">
        <v>132</v>
      </c>
      <c r="E16230" s="113" t="s">
        <v>199</v>
      </c>
      <c r="F16230" s="113" t="s">
        <v>200</v>
      </c>
      <c r="G16230" s="113">
        <v>40.552736011040999</v>
      </c>
    </row>
    <row r="16231" spans="1:7" x14ac:dyDescent="0.25">
      <c r="A16231" s="108" t="str">
        <f t="shared" si="253"/>
        <v>LT_1999_1A3(FS)_NMVOC</v>
      </c>
      <c r="B16231" s="113" t="s">
        <v>160</v>
      </c>
      <c r="C16231" s="113">
        <v>1999</v>
      </c>
      <c r="D16231" s="113" t="s">
        <v>132</v>
      </c>
      <c r="E16231" s="113" t="s">
        <v>123</v>
      </c>
      <c r="F16231" s="113" t="s">
        <v>200</v>
      </c>
      <c r="G16231" s="113">
        <v>13.971797666889101</v>
      </c>
    </row>
    <row r="16232" spans="1:7" x14ac:dyDescent="0.25">
      <c r="A16232" s="108" t="str">
        <f t="shared" si="253"/>
        <v>LT_1999_1A3(FS)_SOx</v>
      </c>
      <c r="B16232" s="113" t="s">
        <v>160</v>
      </c>
      <c r="C16232" s="113">
        <v>1999</v>
      </c>
      <c r="D16232" s="113" t="s">
        <v>132</v>
      </c>
      <c r="E16232" s="113" t="s">
        <v>201</v>
      </c>
      <c r="F16232" s="113" t="s">
        <v>200</v>
      </c>
      <c r="G16232" s="113">
        <v>0.96038672243259304</v>
      </c>
    </row>
    <row r="16233" spans="1:7" x14ac:dyDescent="0.25">
      <c r="A16233" s="108" t="str">
        <f t="shared" si="253"/>
        <v>LT_1999_1A3(FS)_NH3</v>
      </c>
      <c r="B16233" s="113" t="s">
        <v>160</v>
      </c>
      <c r="C16233" s="113">
        <v>1999</v>
      </c>
      <c r="D16233" s="113" t="s">
        <v>132</v>
      </c>
      <c r="E16233" s="113" t="s">
        <v>124</v>
      </c>
      <c r="F16233" s="113" t="s">
        <v>200</v>
      </c>
      <c r="G16233" s="113">
        <v>4.9383639551833503E-2</v>
      </c>
    </row>
    <row r="16234" spans="1:7" x14ac:dyDescent="0.25">
      <c r="A16234" s="108" t="str">
        <f t="shared" si="253"/>
        <v>LT_1999_1A3(FS)_PM2.5</v>
      </c>
      <c r="B16234" s="113" t="s">
        <v>160</v>
      </c>
      <c r="C16234" s="113">
        <v>1999</v>
      </c>
      <c r="D16234" s="113" t="s">
        <v>132</v>
      </c>
      <c r="E16234" s="113" t="s">
        <v>203</v>
      </c>
      <c r="F16234" s="113" t="s">
        <v>200</v>
      </c>
      <c r="G16234" s="113">
        <v>1.15217566235908</v>
      </c>
    </row>
    <row r="16235" spans="1:7" x14ac:dyDescent="0.25">
      <c r="A16235" s="108" t="str">
        <f t="shared" si="253"/>
        <v>LT_1999_3D_NOx</v>
      </c>
      <c r="B16235" s="113" t="s">
        <v>160</v>
      </c>
      <c r="C16235" s="113">
        <v>1999</v>
      </c>
      <c r="D16235" s="113" t="s">
        <v>206</v>
      </c>
      <c r="E16235" s="113" t="s">
        <v>199</v>
      </c>
      <c r="F16235" s="113" t="s">
        <v>200</v>
      </c>
      <c r="G16235" s="113">
        <v>6.2477460000000002</v>
      </c>
    </row>
    <row r="16236" spans="1:7" x14ac:dyDescent="0.25">
      <c r="A16236" s="108" t="str">
        <f t="shared" si="253"/>
        <v>LT_2000_NATIONAL TOTAL_NOx</v>
      </c>
      <c r="B16236" s="113" t="s">
        <v>160</v>
      </c>
      <c r="C16236" s="113">
        <v>2000</v>
      </c>
      <c r="D16236" s="113" t="s">
        <v>122</v>
      </c>
      <c r="E16236" s="113" t="s">
        <v>199</v>
      </c>
      <c r="F16236" s="113" t="s">
        <v>200</v>
      </c>
      <c r="G16236" s="113">
        <v>61.657295162925401</v>
      </c>
    </row>
    <row r="16237" spans="1:7" x14ac:dyDescent="0.25">
      <c r="A16237" s="108" t="str">
        <f t="shared" si="253"/>
        <v>LT_2000_NATIONAL TOTAL_NMVOC</v>
      </c>
      <c r="B16237" s="113" t="s">
        <v>160</v>
      </c>
      <c r="C16237" s="113">
        <v>2000</v>
      </c>
      <c r="D16237" s="113" t="s">
        <v>122</v>
      </c>
      <c r="E16237" s="113" t="s">
        <v>123</v>
      </c>
      <c r="F16237" s="113" t="s">
        <v>200</v>
      </c>
      <c r="G16237" s="113">
        <v>48.991015817366197</v>
      </c>
    </row>
    <row r="16238" spans="1:7" x14ac:dyDescent="0.25">
      <c r="A16238" s="108" t="str">
        <f t="shared" si="253"/>
        <v>LT_2000_NATIONAL TOTAL_SOx</v>
      </c>
      <c r="B16238" s="113" t="s">
        <v>160</v>
      </c>
      <c r="C16238" s="113">
        <v>2000</v>
      </c>
      <c r="D16238" s="113" t="s">
        <v>122</v>
      </c>
      <c r="E16238" s="113" t="s">
        <v>201</v>
      </c>
      <c r="F16238" s="113" t="s">
        <v>200</v>
      </c>
      <c r="G16238" s="113">
        <v>39.296321774829799</v>
      </c>
    </row>
    <row r="16239" spans="1:7" x14ac:dyDescent="0.25">
      <c r="A16239" s="108" t="str">
        <f t="shared" si="253"/>
        <v>LT_2000_NATIONAL TOTAL_NH3</v>
      </c>
      <c r="B16239" s="113" t="s">
        <v>160</v>
      </c>
      <c r="C16239" s="113">
        <v>2000</v>
      </c>
      <c r="D16239" s="113" t="s">
        <v>122</v>
      </c>
      <c r="E16239" s="113" t="s">
        <v>124</v>
      </c>
      <c r="F16239" s="113" t="s">
        <v>200</v>
      </c>
      <c r="G16239" s="113">
        <v>34.922445702023701</v>
      </c>
    </row>
    <row r="16240" spans="1:7" x14ac:dyDescent="0.25">
      <c r="A16240" s="108" t="str">
        <f t="shared" si="253"/>
        <v>LT_2000_NATIONAL TOTAL_PM2.5</v>
      </c>
      <c r="B16240" s="113" t="s">
        <v>160</v>
      </c>
      <c r="C16240" s="113">
        <v>2000</v>
      </c>
      <c r="D16240" s="113" t="s">
        <v>122</v>
      </c>
      <c r="E16240" s="113" t="s">
        <v>203</v>
      </c>
      <c r="F16240" s="113" t="s">
        <v>200</v>
      </c>
      <c r="G16240" s="113">
        <v>7.2299339930692001</v>
      </c>
    </row>
    <row r="16241" spans="1:7" x14ac:dyDescent="0.25">
      <c r="A16241" s="108" t="str">
        <f t="shared" si="253"/>
        <v>LT_2000_NATIONAL TOTAL_Pb</v>
      </c>
      <c r="B16241" s="113" t="s">
        <v>160</v>
      </c>
      <c r="C16241" s="113">
        <v>2000</v>
      </c>
      <c r="D16241" s="113" t="s">
        <v>122</v>
      </c>
      <c r="E16241" s="113" t="s">
        <v>125</v>
      </c>
      <c r="F16241" s="113" t="s">
        <v>200</v>
      </c>
      <c r="G16241" s="113">
        <v>2.3610102495402602E-3</v>
      </c>
    </row>
    <row r="16242" spans="1:7" x14ac:dyDescent="0.25">
      <c r="A16242" s="108" t="str">
        <f t="shared" si="253"/>
        <v>LT_2000_NATIONAL TOTAL_Cd</v>
      </c>
      <c r="B16242" s="113" t="s">
        <v>160</v>
      </c>
      <c r="C16242" s="113">
        <v>2000</v>
      </c>
      <c r="D16242" s="113" t="s">
        <v>122</v>
      </c>
      <c r="E16242" s="113" t="s">
        <v>126</v>
      </c>
      <c r="F16242" s="113" t="s">
        <v>200</v>
      </c>
      <c r="G16242" s="113">
        <v>1.8038477709253099E-4</v>
      </c>
    </row>
    <row r="16243" spans="1:7" x14ac:dyDescent="0.25">
      <c r="A16243" s="108" t="str">
        <f t="shared" si="253"/>
        <v>LT_2000_NATIONAL TOTAL_Hg</v>
      </c>
      <c r="B16243" s="113" t="s">
        <v>160</v>
      </c>
      <c r="C16243" s="113">
        <v>2000</v>
      </c>
      <c r="D16243" s="113" t="s">
        <v>122</v>
      </c>
      <c r="E16243" s="113" t="s">
        <v>127</v>
      </c>
      <c r="F16243" s="113" t="s">
        <v>200</v>
      </c>
      <c r="G16243" s="150">
        <v>8.2755575212603802E-5</v>
      </c>
    </row>
    <row r="16244" spans="1:7" x14ac:dyDescent="0.25">
      <c r="A16244" s="108" t="str">
        <f t="shared" si="253"/>
        <v>LT_2000_NATIONAL TOTAL_DIOX</v>
      </c>
      <c r="B16244" s="113" t="s">
        <v>160</v>
      </c>
      <c r="C16244" s="113">
        <v>2000</v>
      </c>
      <c r="D16244" s="113" t="s">
        <v>122</v>
      </c>
      <c r="E16244" s="113" t="s">
        <v>128</v>
      </c>
      <c r="F16244" s="113" t="s">
        <v>200</v>
      </c>
      <c r="G16244" s="150">
        <v>1.8891936633630002E-8</v>
      </c>
    </row>
    <row r="16245" spans="1:7" x14ac:dyDescent="0.25">
      <c r="A16245" s="108" t="str">
        <f t="shared" si="253"/>
        <v>LT_2000_NATIONAL TOTAL_PAH</v>
      </c>
      <c r="B16245" s="113" t="s">
        <v>160</v>
      </c>
      <c r="C16245" s="113">
        <v>2000</v>
      </c>
      <c r="D16245" s="113" t="s">
        <v>122</v>
      </c>
      <c r="E16245" s="113" t="s">
        <v>129</v>
      </c>
      <c r="F16245" s="113" t="s">
        <v>200</v>
      </c>
      <c r="G16245" s="113">
        <v>8.7076732113247294E-3</v>
      </c>
    </row>
    <row r="16246" spans="1:7" x14ac:dyDescent="0.25">
      <c r="A16246" s="108" t="str">
        <f t="shared" si="253"/>
        <v>LT_2000_NATIONAL TOTAL_HCB</v>
      </c>
      <c r="B16246" s="113" t="s">
        <v>160</v>
      </c>
      <c r="C16246" s="113">
        <v>2000</v>
      </c>
      <c r="D16246" s="113" t="s">
        <v>122</v>
      </c>
      <c r="E16246" s="113" t="s">
        <v>130</v>
      </c>
      <c r="F16246" s="113" t="s">
        <v>200</v>
      </c>
      <c r="G16246" s="150">
        <v>1.8520134169386899E-6</v>
      </c>
    </row>
    <row r="16247" spans="1:7" x14ac:dyDescent="0.25">
      <c r="A16247" s="108" t="str">
        <f t="shared" si="253"/>
        <v>LT_2000_NATIONAL TOTAL_PCB</v>
      </c>
      <c r="B16247" s="113" t="s">
        <v>160</v>
      </c>
      <c r="C16247" s="113">
        <v>2000</v>
      </c>
      <c r="D16247" s="113" t="s">
        <v>122</v>
      </c>
      <c r="E16247" s="113" t="s">
        <v>259</v>
      </c>
      <c r="F16247" s="113" t="s">
        <v>200</v>
      </c>
      <c r="G16247" s="150">
        <v>6.9897187358825997E-7</v>
      </c>
    </row>
    <row r="16248" spans="1:7" x14ac:dyDescent="0.25">
      <c r="A16248" s="108" t="str">
        <f t="shared" si="253"/>
        <v>LT_2000_1A3(FS)_NOx</v>
      </c>
      <c r="B16248" s="113" t="s">
        <v>160</v>
      </c>
      <c r="C16248" s="113">
        <v>2000</v>
      </c>
      <c r="D16248" s="113" t="s">
        <v>132</v>
      </c>
      <c r="E16248" s="113" t="s">
        <v>199</v>
      </c>
      <c r="F16248" s="113" t="s">
        <v>200</v>
      </c>
      <c r="G16248" s="113">
        <v>33.747421468878102</v>
      </c>
    </row>
    <row r="16249" spans="1:7" x14ac:dyDescent="0.25">
      <c r="A16249" s="108" t="str">
        <f t="shared" si="253"/>
        <v>LT_2000_1A3(FS)_NMVOC</v>
      </c>
      <c r="B16249" s="113" t="s">
        <v>160</v>
      </c>
      <c r="C16249" s="113">
        <v>2000</v>
      </c>
      <c r="D16249" s="113" t="s">
        <v>132</v>
      </c>
      <c r="E16249" s="113" t="s">
        <v>123</v>
      </c>
      <c r="F16249" s="113" t="s">
        <v>200</v>
      </c>
      <c r="G16249" s="113">
        <v>12.220364512777101</v>
      </c>
    </row>
    <row r="16250" spans="1:7" x14ac:dyDescent="0.25">
      <c r="A16250" s="108" t="str">
        <f t="shared" si="253"/>
        <v>LT_2000_1A3(FS)_SOx</v>
      </c>
      <c r="B16250" s="113" t="s">
        <v>160</v>
      </c>
      <c r="C16250" s="113">
        <v>2000</v>
      </c>
      <c r="D16250" s="113" t="s">
        <v>132</v>
      </c>
      <c r="E16250" s="113" t="s">
        <v>201</v>
      </c>
      <c r="F16250" s="113" t="s">
        <v>200</v>
      </c>
      <c r="G16250" s="113">
        <v>0.802146586351007</v>
      </c>
    </row>
    <row r="16251" spans="1:7" x14ac:dyDescent="0.25">
      <c r="A16251" s="108" t="str">
        <f t="shared" si="253"/>
        <v>LT_2000_1A3(FS)_NH3</v>
      </c>
      <c r="B16251" s="113" t="s">
        <v>160</v>
      </c>
      <c r="C16251" s="113">
        <v>2000</v>
      </c>
      <c r="D16251" s="113" t="s">
        <v>132</v>
      </c>
      <c r="E16251" s="113" t="s">
        <v>124</v>
      </c>
      <c r="F16251" s="113" t="s">
        <v>200</v>
      </c>
      <c r="G16251" s="113">
        <v>7.6223900462149996E-2</v>
      </c>
    </row>
    <row r="16252" spans="1:7" x14ac:dyDescent="0.25">
      <c r="A16252" s="108" t="str">
        <f t="shared" si="253"/>
        <v>LT_2000_1A3(FS)_PM2.5</v>
      </c>
      <c r="B16252" s="113" t="s">
        <v>160</v>
      </c>
      <c r="C16252" s="113">
        <v>2000</v>
      </c>
      <c r="D16252" s="113" t="s">
        <v>132</v>
      </c>
      <c r="E16252" s="113" t="s">
        <v>203</v>
      </c>
      <c r="F16252" s="113" t="s">
        <v>200</v>
      </c>
      <c r="G16252" s="113">
        <v>1.0110980729893599</v>
      </c>
    </row>
    <row r="16253" spans="1:7" x14ac:dyDescent="0.25">
      <c r="A16253" s="108" t="str">
        <f t="shared" si="253"/>
        <v>LT_2000_3D_NOx</v>
      </c>
      <c r="B16253" s="113" t="s">
        <v>160</v>
      </c>
      <c r="C16253" s="113">
        <v>2000</v>
      </c>
      <c r="D16253" s="113" t="s">
        <v>206</v>
      </c>
      <c r="E16253" s="113" t="s">
        <v>199</v>
      </c>
      <c r="F16253" s="113" t="s">
        <v>200</v>
      </c>
      <c r="G16253" s="113">
        <v>6.2065320000000002</v>
      </c>
    </row>
    <row r="16254" spans="1:7" x14ac:dyDescent="0.25">
      <c r="A16254" s="108" t="str">
        <f t="shared" si="253"/>
        <v>LT_2001_NATIONAL TOTAL_NOx</v>
      </c>
      <c r="B16254" s="113" t="s">
        <v>160</v>
      </c>
      <c r="C16254" s="113">
        <v>2001</v>
      </c>
      <c r="D16254" s="113" t="s">
        <v>122</v>
      </c>
      <c r="E16254" s="113" t="s">
        <v>199</v>
      </c>
      <c r="F16254" s="113" t="s">
        <v>200</v>
      </c>
      <c r="G16254" s="113">
        <v>63.101634422177099</v>
      </c>
    </row>
    <row r="16255" spans="1:7" x14ac:dyDescent="0.25">
      <c r="A16255" s="108" t="str">
        <f t="shared" si="253"/>
        <v>LT_2001_NATIONAL TOTAL_NMVOC</v>
      </c>
      <c r="B16255" s="113" t="s">
        <v>160</v>
      </c>
      <c r="C16255" s="113">
        <v>2001</v>
      </c>
      <c r="D16255" s="113" t="s">
        <v>122</v>
      </c>
      <c r="E16255" s="113" t="s">
        <v>123</v>
      </c>
      <c r="F16255" s="113" t="s">
        <v>200</v>
      </c>
      <c r="G16255" s="113">
        <v>46.420817338467998</v>
      </c>
    </row>
    <row r="16256" spans="1:7" x14ac:dyDescent="0.25">
      <c r="A16256" s="108" t="str">
        <f t="shared" si="253"/>
        <v>LT_2001_NATIONAL TOTAL_SOx</v>
      </c>
      <c r="B16256" s="113" t="s">
        <v>160</v>
      </c>
      <c r="C16256" s="113">
        <v>2001</v>
      </c>
      <c r="D16256" s="113" t="s">
        <v>122</v>
      </c>
      <c r="E16256" s="113" t="s">
        <v>201</v>
      </c>
      <c r="F16256" s="113" t="s">
        <v>200</v>
      </c>
      <c r="G16256" s="113">
        <v>42.146506474065703</v>
      </c>
    </row>
    <row r="16257" spans="1:7" x14ac:dyDescent="0.25">
      <c r="A16257" s="108" t="str">
        <f t="shared" si="253"/>
        <v>LT_2001_NATIONAL TOTAL_NH3</v>
      </c>
      <c r="B16257" s="113" t="s">
        <v>160</v>
      </c>
      <c r="C16257" s="113">
        <v>2001</v>
      </c>
      <c r="D16257" s="113" t="s">
        <v>122</v>
      </c>
      <c r="E16257" s="113" t="s">
        <v>124</v>
      </c>
      <c r="F16257" s="113" t="s">
        <v>200</v>
      </c>
      <c r="G16257" s="113">
        <v>34.884263131539797</v>
      </c>
    </row>
    <row r="16258" spans="1:7" x14ac:dyDescent="0.25">
      <c r="A16258" s="108" t="str">
        <f t="shared" ref="A16258:A16321" si="254">CONCATENATE(B16258,"_",C16258,"_",D16258,"_",E16258)</f>
        <v>LT_2001_NATIONAL TOTAL_PM2.5</v>
      </c>
      <c r="B16258" s="113" t="s">
        <v>160</v>
      </c>
      <c r="C16258" s="113">
        <v>2001</v>
      </c>
      <c r="D16258" s="113" t="s">
        <v>122</v>
      </c>
      <c r="E16258" s="113" t="s">
        <v>203</v>
      </c>
      <c r="F16258" s="113" t="s">
        <v>200</v>
      </c>
      <c r="G16258" s="113">
        <v>7.2170842962062096</v>
      </c>
    </row>
    <row r="16259" spans="1:7" x14ac:dyDescent="0.25">
      <c r="A16259" s="108" t="str">
        <f t="shared" si="254"/>
        <v>LT_2001_NATIONAL TOTAL_Pb</v>
      </c>
      <c r="B16259" s="113" t="s">
        <v>160</v>
      </c>
      <c r="C16259" s="113">
        <v>2001</v>
      </c>
      <c r="D16259" s="113" t="s">
        <v>122</v>
      </c>
      <c r="E16259" s="113" t="s">
        <v>125</v>
      </c>
      <c r="F16259" s="113" t="s">
        <v>200</v>
      </c>
      <c r="G16259" s="113">
        <v>2.3064351678775499E-3</v>
      </c>
    </row>
    <row r="16260" spans="1:7" x14ac:dyDescent="0.25">
      <c r="A16260" s="108" t="str">
        <f t="shared" si="254"/>
        <v>LT_2001_NATIONAL TOTAL_Cd</v>
      </c>
      <c r="B16260" s="113" t="s">
        <v>160</v>
      </c>
      <c r="C16260" s="113">
        <v>2001</v>
      </c>
      <c r="D16260" s="113" t="s">
        <v>122</v>
      </c>
      <c r="E16260" s="113" t="s">
        <v>126</v>
      </c>
      <c r="F16260" s="113" t="s">
        <v>200</v>
      </c>
      <c r="G16260" s="113">
        <v>1.7511879838312701E-4</v>
      </c>
    </row>
    <row r="16261" spans="1:7" x14ac:dyDescent="0.25">
      <c r="A16261" s="108" t="str">
        <f t="shared" si="254"/>
        <v>LT_2001_NATIONAL TOTAL_Hg</v>
      </c>
      <c r="B16261" s="113" t="s">
        <v>160</v>
      </c>
      <c r="C16261" s="113">
        <v>2001</v>
      </c>
      <c r="D16261" s="113" t="s">
        <v>122</v>
      </c>
      <c r="E16261" s="113" t="s">
        <v>127</v>
      </c>
      <c r="F16261" s="113" t="s">
        <v>200</v>
      </c>
      <c r="G16261" s="150">
        <v>8.4755420430352002E-5</v>
      </c>
    </row>
    <row r="16262" spans="1:7" x14ac:dyDescent="0.25">
      <c r="A16262" s="108" t="str">
        <f t="shared" si="254"/>
        <v>LT_2001_NATIONAL TOTAL_DIOX</v>
      </c>
      <c r="B16262" s="113" t="s">
        <v>160</v>
      </c>
      <c r="C16262" s="113">
        <v>2001</v>
      </c>
      <c r="D16262" s="113" t="s">
        <v>122</v>
      </c>
      <c r="E16262" s="113" t="s">
        <v>128</v>
      </c>
      <c r="F16262" s="113" t="s">
        <v>200</v>
      </c>
      <c r="G16262" s="150">
        <v>1.9418598675909999E-8</v>
      </c>
    </row>
    <row r="16263" spans="1:7" x14ac:dyDescent="0.25">
      <c r="A16263" s="108" t="str">
        <f t="shared" si="254"/>
        <v>LT_2001_NATIONAL TOTAL_PAH</v>
      </c>
      <c r="B16263" s="113" t="s">
        <v>160</v>
      </c>
      <c r="C16263" s="113">
        <v>2001</v>
      </c>
      <c r="D16263" s="113" t="s">
        <v>122</v>
      </c>
      <c r="E16263" s="113" t="s">
        <v>129</v>
      </c>
      <c r="F16263" s="113" t="s">
        <v>200</v>
      </c>
      <c r="G16263" s="113">
        <v>8.8281432635965197E-3</v>
      </c>
    </row>
    <row r="16264" spans="1:7" x14ac:dyDescent="0.25">
      <c r="A16264" s="108" t="str">
        <f t="shared" si="254"/>
        <v>LT_2001_NATIONAL TOTAL_HCB</v>
      </c>
      <c r="B16264" s="113" t="s">
        <v>160</v>
      </c>
      <c r="C16264" s="113">
        <v>2001</v>
      </c>
      <c r="D16264" s="113" t="s">
        <v>122</v>
      </c>
      <c r="E16264" s="113" t="s">
        <v>130</v>
      </c>
      <c r="F16264" s="113" t="s">
        <v>200</v>
      </c>
      <c r="G16264" s="150">
        <v>1.23391237244154E-6</v>
      </c>
    </row>
    <row r="16265" spans="1:7" x14ac:dyDescent="0.25">
      <c r="A16265" s="108" t="str">
        <f t="shared" si="254"/>
        <v>LT_2001_NATIONAL TOTAL_PCB</v>
      </c>
      <c r="B16265" s="113" t="s">
        <v>160</v>
      </c>
      <c r="C16265" s="113">
        <v>2001</v>
      </c>
      <c r="D16265" s="113" t="s">
        <v>122</v>
      </c>
      <c r="E16265" s="113" t="s">
        <v>259</v>
      </c>
      <c r="F16265" s="113" t="s">
        <v>200</v>
      </c>
      <c r="G16265" s="150">
        <v>6.37335487782962E-7</v>
      </c>
    </row>
    <row r="16266" spans="1:7" x14ac:dyDescent="0.25">
      <c r="A16266" s="108" t="str">
        <f t="shared" si="254"/>
        <v>LT_2001_1A3(FS)_NOx</v>
      </c>
      <c r="B16266" s="113" t="s">
        <v>160</v>
      </c>
      <c r="C16266" s="113">
        <v>2001</v>
      </c>
      <c r="D16266" s="113" t="s">
        <v>132</v>
      </c>
      <c r="E16266" s="113" t="s">
        <v>199</v>
      </c>
      <c r="F16266" s="113" t="s">
        <v>200</v>
      </c>
      <c r="G16266" s="113">
        <v>35.226675211160298</v>
      </c>
    </row>
    <row r="16267" spans="1:7" x14ac:dyDescent="0.25">
      <c r="A16267" s="108" t="str">
        <f t="shared" si="254"/>
        <v>LT_2001_1A3(FS)_NMVOC</v>
      </c>
      <c r="B16267" s="113" t="s">
        <v>160</v>
      </c>
      <c r="C16267" s="113">
        <v>2001</v>
      </c>
      <c r="D16267" s="113" t="s">
        <v>132</v>
      </c>
      <c r="E16267" s="113" t="s">
        <v>123</v>
      </c>
      <c r="F16267" s="113" t="s">
        <v>200</v>
      </c>
      <c r="G16267" s="113">
        <v>12.135204664426199</v>
      </c>
    </row>
    <row r="16268" spans="1:7" x14ac:dyDescent="0.25">
      <c r="A16268" s="108" t="str">
        <f t="shared" si="254"/>
        <v>LT_2001_1A3(FS)_SOx</v>
      </c>
      <c r="B16268" s="113" t="s">
        <v>160</v>
      </c>
      <c r="C16268" s="113">
        <v>2001</v>
      </c>
      <c r="D16268" s="113" t="s">
        <v>132</v>
      </c>
      <c r="E16268" s="113" t="s">
        <v>201</v>
      </c>
      <c r="F16268" s="113" t="s">
        <v>200</v>
      </c>
      <c r="G16268" s="113">
        <v>0.73100915023254498</v>
      </c>
    </row>
    <row r="16269" spans="1:7" x14ac:dyDescent="0.25">
      <c r="A16269" s="108" t="str">
        <f t="shared" si="254"/>
        <v>LT_2001_1A3(FS)_NH3</v>
      </c>
      <c r="B16269" s="113" t="s">
        <v>160</v>
      </c>
      <c r="C16269" s="113">
        <v>2001</v>
      </c>
      <c r="D16269" s="113" t="s">
        <v>132</v>
      </c>
      <c r="E16269" s="113" t="s">
        <v>124</v>
      </c>
      <c r="F16269" s="113" t="s">
        <v>200</v>
      </c>
      <c r="G16269" s="113">
        <v>0.11716853728639701</v>
      </c>
    </row>
    <row r="16270" spans="1:7" x14ac:dyDescent="0.25">
      <c r="A16270" s="108" t="str">
        <f t="shared" si="254"/>
        <v>LT_2001_1A3(FS)_PM2.5</v>
      </c>
      <c r="B16270" s="113" t="s">
        <v>160</v>
      </c>
      <c r="C16270" s="113">
        <v>2001</v>
      </c>
      <c r="D16270" s="113" t="s">
        <v>132</v>
      </c>
      <c r="E16270" s="113" t="s">
        <v>203</v>
      </c>
      <c r="F16270" s="113" t="s">
        <v>200</v>
      </c>
      <c r="G16270" s="113">
        <v>1.1489648626175699</v>
      </c>
    </row>
    <row r="16271" spans="1:7" x14ac:dyDescent="0.25">
      <c r="A16271" s="108" t="str">
        <f t="shared" si="254"/>
        <v>LT_2001_3D_NOx</v>
      </c>
      <c r="B16271" s="113" t="s">
        <v>160</v>
      </c>
      <c r="C16271" s="113">
        <v>2001</v>
      </c>
      <c r="D16271" s="113" t="s">
        <v>206</v>
      </c>
      <c r="E16271" s="113" t="s">
        <v>199</v>
      </c>
      <c r="F16271" s="113" t="s">
        <v>200</v>
      </c>
      <c r="G16271" s="113">
        <v>6.2664710000000001</v>
      </c>
    </row>
    <row r="16272" spans="1:7" x14ac:dyDescent="0.25">
      <c r="A16272" s="108" t="str">
        <f t="shared" si="254"/>
        <v>LT_2002_NATIONAL TOTAL_NOx</v>
      </c>
      <c r="B16272" s="113" t="s">
        <v>160</v>
      </c>
      <c r="C16272" s="113">
        <v>2002</v>
      </c>
      <c r="D16272" s="113" t="s">
        <v>122</v>
      </c>
      <c r="E16272" s="113" t="s">
        <v>199</v>
      </c>
      <c r="F16272" s="113" t="s">
        <v>200</v>
      </c>
      <c r="G16272" s="113">
        <v>64.450398779382496</v>
      </c>
    </row>
    <row r="16273" spans="1:7" x14ac:dyDescent="0.25">
      <c r="A16273" s="108" t="str">
        <f t="shared" si="254"/>
        <v>LT_2002_NATIONAL TOTAL_NMVOC</v>
      </c>
      <c r="B16273" s="113" t="s">
        <v>160</v>
      </c>
      <c r="C16273" s="113">
        <v>2002</v>
      </c>
      <c r="D16273" s="113" t="s">
        <v>122</v>
      </c>
      <c r="E16273" s="113" t="s">
        <v>123</v>
      </c>
      <c r="F16273" s="113" t="s">
        <v>200</v>
      </c>
      <c r="G16273" s="113">
        <v>47.589058115616197</v>
      </c>
    </row>
    <row r="16274" spans="1:7" x14ac:dyDescent="0.25">
      <c r="A16274" s="108" t="str">
        <f t="shared" si="254"/>
        <v>LT_2002_NATIONAL TOTAL_SOx</v>
      </c>
      <c r="B16274" s="113" t="s">
        <v>160</v>
      </c>
      <c r="C16274" s="113">
        <v>2002</v>
      </c>
      <c r="D16274" s="113" t="s">
        <v>122</v>
      </c>
      <c r="E16274" s="113" t="s">
        <v>201</v>
      </c>
      <c r="F16274" s="113" t="s">
        <v>200</v>
      </c>
      <c r="G16274" s="113">
        <v>37.775120023409301</v>
      </c>
    </row>
    <row r="16275" spans="1:7" x14ac:dyDescent="0.25">
      <c r="A16275" s="108" t="str">
        <f t="shared" si="254"/>
        <v>LT_2002_NATIONAL TOTAL_NH3</v>
      </c>
      <c r="B16275" s="113" t="s">
        <v>160</v>
      </c>
      <c r="C16275" s="113">
        <v>2002</v>
      </c>
      <c r="D16275" s="113" t="s">
        <v>122</v>
      </c>
      <c r="E16275" s="113" t="s">
        <v>124</v>
      </c>
      <c r="F16275" s="113" t="s">
        <v>200</v>
      </c>
      <c r="G16275" s="113">
        <v>37.298197170189503</v>
      </c>
    </row>
    <row r="16276" spans="1:7" x14ac:dyDescent="0.25">
      <c r="A16276" s="108" t="str">
        <f t="shared" si="254"/>
        <v>LT_2002_NATIONAL TOTAL_PM2.5</v>
      </c>
      <c r="B16276" s="113" t="s">
        <v>160</v>
      </c>
      <c r="C16276" s="113">
        <v>2002</v>
      </c>
      <c r="D16276" s="113" t="s">
        <v>122</v>
      </c>
      <c r="E16276" s="113" t="s">
        <v>203</v>
      </c>
      <c r="F16276" s="113" t="s">
        <v>200</v>
      </c>
      <c r="G16276" s="113">
        <v>7.9680668344910703</v>
      </c>
    </row>
    <row r="16277" spans="1:7" x14ac:dyDescent="0.25">
      <c r="A16277" s="108" t="str">
        <f t="shared" si="254"/>
        <v>LT_2002_NATIONAL TOTAL_Pb</v>
      </c>
      <c r="B16277" s="113" t="s">
        <v>160</v>
      </c>
      <c r="C16277" s="113">
        <v>2002</v>
      </c>
      <c r="D16277" s="113" t="s">
        <v>122</v>
      </c>
      <c r="E16277" s="113" t="s">
        <v>125</v>
      </c>
      <c r="F16277" s="113" t="s">
        <v>200</v>
      </c>
      <c r="G16277" s="113">
        <v>2.6403225802730502E-3</v>
      </c>
    </row>
    <row r="16278" spans="1:7" x14ac:dyDescent="0.25">
      <c r="A16278" s="108" t="str">
        <f t="shared" si="254"/>
        <v>LT_2002_NATIONAL TOTAL_Cd</v>
      </c>
      <c r="B16278" s="113" t="s">
        <v>160</v>
      </c>
      <c r="C16278" s="113">
        <v>2002</v>
      </c>
      <c r="D16278" s="113" t="s">
        <v>122</v>
      </c>
      <c r="E16278" s="113" t="s">
        <v>126</v>
      </c>
      <c r="F16278" s="113" t="s">
        <v>200</v>
      </c>
      <c r="G16278" s="113">
        <v>1.87056828495813E-4</v>
      </c>
    </row>
    <row r="16279" spans="1:7" x14ac:dyDescent="0.25">
      <c r="A16279" s="108" t="str">
        <f t="shared" si="254"/>
        <v>LT_2002_NATIONAL TOTAL_Hg</v>
      </c>
      <c r="B16279" s="113" t="s">
        <v>160</v>
      </c>
      <c r="C16279" s="113">
        <v>2002</v>
      </c>
      <c r="D16279" s="113" t="s">
        <v>122</v>
      </c>
      <c r="E16279" s="113" t="s">
        <v>127</v>
      </c>
      <c r="F16279" s="113" t="s">
        <v>200</v>
      </c>
      <c r="G16279" s="113">
        <v>1.01765675798104E-4</v>
      </c>
    </row>
    <row r="16280" spans="1:7" x14ac:dyDescent="0.25">
      <c r="A16280" s="108" t="str">
        <f t="shared" si="254"/>
        <v>LT_2002_NATIONAL TOTAL_DIOX</v>
      </c>
      <c r="B16280" s="113" t="s">
        <v>160</v>
      </c>
      <c r="C16280" s="113">
        <v>2002</v>
      </c>
      <c r="D16280" s="113" t="s">
        <v>122</v>
      </c>
      <c r="E16280" s="113" t="s">
        <v>128</v>
      </c>
      <c r="F16280" s="113" t="s">
        <v>200</v>
      </c>
      <c r="G16280" s="150">
        <v>2.3224462867820001E-8</v>
      </c>
    </row>
    <row r="16281" spans="1:7" x14ac:dyDescent="0.25">
      <c r="A16281" s="108" t="str">
        <f t="shared" si="254"/>
        <v>LT_2002_NATIONAL TOTAL_PAH</v>
      </c>
      <c r="B16281" s="113" t="s">
        <v>160</v>
      </c>
      <c r="C16281" s="113">
        <v>2002</v>
      </c>
      <c r="D16281" s="113" t="s">
        <v>122</v>
      </c>
      <c r="E16281" s="113" t="s">
        <v>129</v>
      </c>
      <c r="F16281" s="113" t="s">
        <v>200</v>
      </c>
      <c r="G16281" s="113">
        <v>9.3974145284221201E-3</v>
      </c>
    </row>
    <row r="16282" spans="1:7" x14ac:dyDescent="0.25">
      <c r="A16282" s="108" t="str">
        <f t="shared" si="254"/>
        <v>LT_2002_NATIONAL TOTAL_HCB</v>
      </c>
      <c r="B16282" s="113" t="s">
        <v>160</v>
      </c>
      <c r="C16282" s="113">
        <v>2002</v>
      </c>
      <c r="D16282" s="113" t="s">
        <v>122</v>
      </c>
      <c r="E16282" s="113" t="s">
        <v>130</v>
      </c>
      <c r="F16282" s="113" t="s">
        <v>200</v>
      </c>
      <c r="G16282" s="150">
        <v>1.09714215645238E-6</v>
      </c>
    </row>
    <row r="16283" spans="1:7" x14ac:dyDescent="0.25">
      <c r="A16283" s="108" t="str">
        <f t="shared" si="254"/>
        <v>LT_2002_NATIONAL TOTAL_PCB</v>
      </c>
      <c r="B16283" s="113" t="s">
        <v>160</v>
      </c>
      <c r="C16283" s="113">
        <v>2002</v>
      </c>
      <c r="D16283" s="113" t="s">
        <v>122</v>
      </c>
      <c r="E16283" s="113" t="s">
        <v>259</v>
      </c>
      <c r="F16283" s="113" t="s">
        <v>200</v>
      </c>
      <c r="G16283" s="150">
        <v>1.0123547851692601E-6</v>
      </c>
    </row>
    <row r="16284" spans="1:7" x14ac:dyDescent="0.25">
      <c r="A16284" s="108" t="str">
        <f t="shared" si="254"/>
        <v>LT_2002_1A3(FS)_NOx</v>
      </c>
      <c r="B16284" s="113" t="s">
        <v>160</v>
      </c>
      <c r="C16284" s="113">
        <v>2002</v>
      </c>
      <c r="D16284" s="113" t="s">
        <v>132</v>
      </c>
      <c r="E16284" s="113" t="s">
        <v>199</v>
      </c>
      <c r="F16284" s="113" t="s">
        <v>200</v>
      </c>
      <c r="G16284" s="113">
        <v>34.426369522735499</v>
      </c>
    </row>
    <row r="16285" spans="1:7" x14ac:dyDescent="0.25">
      <c r="A16285" s="108" t="str">
        <f t="shared" si="254"/>
        <v>LT_2002_1A3(FS)_NMVOC</v>
      </c>
      <c r="B16285" s="113" t="s">
        <v>160</v>
      </c>
      <c r="C16285" s="113">
        <v>2002</v>
      </c>
      <c r="D16285" s="113" t="s">
        <v>132</v>
      </c>
      <c r="E16285" s="113" t="s">
        <v>123</v>
      </c>
      <c r="F16285" s="113" t="s">
        <v>200</v>
      </c>
      <c r="G16285" s="113">
        <v>11.779485400717901</v>
      </c>
    </row>
    <row r="16286" spans="1:7" x14ac:dyDescent="0.25">
      <c r="A16286" s="108" t="str">
        <f t="shared" si="254"/>
        <v>LT_2002_1A3(FS)_SOx</v>
      </c>
      <c r="B16286" s="113" t="s">
        <v>160</v>
      </c>
      <c r="C16286" s="113">
        <v>2002</v>
      </c>
      <c r="D16286" s="113" t="s">
        <v>132</v>
      </c>
      <c r="E16286" s="113" t="s">
        <v>201</v>
      </c>
      <c r="F16286" s="113" t="s">
        <v>200</v>
      </c>
      <c r="G16286" s="113">
        <v>0.73457963077748201</v>
      </c>
    </row>
    <row r="16287" spans="1:7" x14ac:dyDescent="0.25">
      <c r="A16287" s="108" t="str">
        <f t="shared" si="254"/>
        <v>LT_2002_1A3(FS)_NH3</v>
      </c>
      <c r="B16287" s="113" t="s">
        <v>160</v>
      </c>
      <c r="C16287" s="113">
        <v>2002</v>
      </c>
      <c r="D16287" s="113" t="s">
        <v>132</v>
      </c>
      <c r="E16287" s="113" t="s">
        <v>124</v>
      </c>
      <c r="F16287" s="113" t="s">
        <v>200</v>
      </c>
      <c r="G16287" s="113">
        <v>0.15614146359654199</v>
      </c>
    </row>
    <row r="16288" spans="1:7" x14ac:dyDescent="0.25">
      <c r="A16288" s="108" t="str">
        <f t="shared" si="254"/>
        <v>LT_2002_1A3(FS)_PM2.5</v>
      </c>
      <c r="B16288" s="113" t="s">
        <v>160</v>
      </c>
      <c r="C16288" s="113">
        <v>2002</v>
      </c>
      <c r="D16288" s="113" t="s">
        <v>132</v>
      </c>
      <c r="E16288" s="113" t="s">
        <v>203</v>
      </c>
      <c r="F16288" s="113" t="s">
        <v>200</v>
      </c>
      <c r="G16288" s="113">
        <v>1.1474269134020501</v>
      </c>
    </row>
    <row r="16289" spans="1:7" x14ac:dyDescent="0.25">
      <c r="A16289" s="108" t="str">
        <f t="shared" si="254"/>
        <v>LT_2002_3D_NOx</v>
      </c>
      <c r="B16289" s="113" t="s">
        <v>160</v>
      </c>
      <c r="C16289" s="113">
        <v>2002</v>
      </c>
      <c r="D16289" s="113" t="s">
        <v>206</v>
      </c>
      <c r="E16289" s="113" t="s">
        <v>199</v>
      </c>
      <c r="F16289" s="113" t="s">
        <v>200</v>
      </c>
      <c r="G16289" s="113">
        <v>6.8438489999999996</v>
      </c>
    </row>
    <row r="16290" spans="1:7" x14ac:dyDescent="0.25">
      <c r="A16290" s="108" t="str">
        <f t="shared" si="254"/>
        <v>LT_2003_NATIONAL TOTAL_NOx</v>
      </c>
      <c r="B16290" s="113" t="s">
        <v>160</v>
      </c>
      <c r="C16290" s="113">
        <v>2003</v>
      </c>
      <c r="D16290" s="113" t="s">
        <v>122</v>
      </c>
      <c r="E16290" s="113" t="s">
        <v>199</v>
      </c>
      <c r="F16290" s="113" t="s">
        <v>200</v>
      </c>
      <c r="G16290" s="113">
        <v>61.095343809341799</v>
      </c>
    </row>
    <row r="16291" spans="1:7" x14ac:dyDescent="0.25">
      <c r="A16291" s="108" t="str">
        <f t="shared" si="254"/>
        <v>LT_2003_NATIONAL TOTAL_NMVOC</v>
      </c>
      <c r="B16291" s="113" t="s">
        <v>160</v>
      </c>
      <c r="C16291" s="113">
        <v>2003</v>
      </c>
      <c r="D16291" s="113" t="s">
        <v>122</v>
      </c>
      <c r="E16291" s="113" t="s">
        <v>123</v>
      </c>
      <c r="F16291" s="113" t="s">
        <v>200</v>
      </c>
      <c r="G16291" s="113">
        <v>48.026668169158597</v>
      </c>
    </row>
    <row r="16292" spans="1:7" x14ac:dyDescent="0.25">
      <c r="A16292" s="108" t="str">
        <f t="shared" si="254"/>
        <v>LT_2003_NATIONAL TOTAL_SOx</v>
      </c>
      <c r="B16292" s="113" t="s">
        <v>160</v>
      </c>
      <c r="C16292" s="113">
        <v>2003</v>
      </c>
      <c r="D16292" s="113" t="s">
        <v>122</v>
      </c>
      <c r="E16292" s="113" t="s">
        <v>201</v>
      </c>
      <c r="F16292" s="113" t="s">
        <v>200</v>
      </c>
      <c r="G16292" s="113">
        <v>24.833206578172501</v>
      </c>
    </row>
    <row r="16293" spans="1:7" x14ac:dyDescent="0.25">
      <c r="A16293" s="108" t="str">
        <f t="shared" si="254"/>
        <v>LT_2003_NATIONAL TOTAL_NH3</v>
      </c>
      <c r="B16293" s="113" t="s">
        <v>160</v>
      </c>
      <c r="C16293" s="113">
        <v>2003</v>
      </c>
      <c r="D16293" s="113" t="s">
        <v>122</v>
      </c>
      <c r="E16293" s="113" t="s">
        <v>124</v>
      </c>
      <c r="F16293" s="113" t="s">
        <v>200</v>
      </c>
      <c r="G16293" s="113">
        <v>38.537766917849602</v>
      </c>
    </row>
    <row r="16294" spans="1:7" x14ac:dyDescent="0.25">
      <c r="A16294" s="108" t="str">
        <f t="shared" si="254"/>
        <v>LT_2003_NATIONAL TOTAL_PM2.5</v>
      </c>
      <c r="B16294" s="113" t="s">
        <v>160</v>
      </c>
      <c r="C16294" s="113">
        <v>2003</v>
      </c>
      <c r="D16294" s="113" t="s">
        <v>122</v>
      </c>
      <c r="E16294" s="113" t="s">
        <v>203</v>
      </c>
      <c r="F16294" s="113" t="s">
        <v>200</v>
      </c>
      <c r="G16294" s="113">
        <v>7.8196152318992098</v>
      </c>
    </row>
    <row r="16295" spans="1:7" x14ac:dyDescent="0.25">
      <c r="A16295" s="108" t="str">
        <f t="shared" si="254"/>
        <v>LT_2003_NATIONAL TOTAL_Pb</v>
      </c>
      <c r="B16295" s="113" t="s">
        <v>160</v>
      </c>
      <c r="C16295" s="113">
        <v>2003</v>
      </c>
      <c r="D16295" s="113" t="s">
        <v>122</v>
      </c>
      <c r="E16295" s="113" t="s">
        <v>125</v>
      </c>
      <c r="F16295" s="113" t="s">
        <v>200</v>
      </c>
      <c r="G16295" s="113">
        <v>2.27126568045919E-3</v>
      </c>
    </row>
    <row r="16296" spans="1:7" x14ac:dyDescent="0.25">
      <c r="A16296" s="108" t="str">
        <f t="shared" si="254"/>
        <v>LT_2003_NATIONAL TOTAL_Cd</v>
      </c>
      <c r="B16296" s="113" t="s">
        <v>160</v>
      </c>
      <c r="C16296" s="113">
        <v>2003</v>
      </c>
      <c r="D16296" s="113" t="s">
        <v>122</v>
      </c>
      <c r="E16296" s="113" t="s">
        <v>126</v>
      </c>
      <c r="F16296" s="113" t="s">
        <v>200</v>
      </c>
      <c r="G16296" s="113">
        <v>1.82583659821187E-4</v>
      </c>
    </row>
    <row r="16297" spans="1:7" x14ac:dyDescent="0.25">
      <c r="A16297" s="108" t="str">
        <f t="shared" si="254"/>
        <v>LT_2003_NATIONAL TOTAL_Hg</v>
      </c>
      <c r="B16297" s="113" t="s">
        <v>160</v>
      </c>
      <c r="C16297" s="113">
        <v>2003</v>
      </c>
      <c r="D16297" s="113" t="s">
        <v>122</v>
      </c>
      <c r="E16297" s="113" t="s">
        <v>127</v>
      </c>
      <c r="F16297" s="113" t="s">
        <v>200</v>
      </c>
      <c r="G16297" s="150">
        <v>8.9702976420279499E-5</v>
      </c>
    </row>
    <row r="16298" spans="1:7" x14ac:dyDescent="0.25">
      <c r="A16298" s="108" t="str">
        <f t="shared" si="254"/>
        <v>LT_2003_NATIONAL TOTAL_DIOX</v>
      </c>
      <c r="B16298" s="113" t="s">
        <v>160</v>
      </c>
      <c r="C16298" s="113">
        <v>2003</v>
      </c>
      <c r="D16298" s="113" t="s">
        <v>122</v>
      </c>
      <c r="E16298" s="113" t="s">
        <v>128</v>
      </c>
      <c r="F16298" s="113" t="s">
        <v>200</v>
      </c>
      <c r="G16298" s="150">
        <v>2.3086518115589999E-8</v>
      </c>
    </row>
    <row r="16299" spans="1:7" x14ac:dyDescent="0.25">
      <c r="A16299" s="108" t="str">
        <f t="shared" si="254"/>
        <v>LT_2003_NATIONAL TOTAL_PAH</v>
      </c>
      <c r="B16299" s="113" t="s">
        <v>160</v>
      </c>
      <c r="C16299" s="113">
        <v>2003</v>
      </c>
      <c r="D16299" s="113" t="s">
        <v>122</v>
      </c>
      <c r="E16299" s="113" t="s">
        <v>129</v>
      </c>
      <c r="F16299" s="113" t="s">
        <v>200</v>
      </c>
      <c r="G16299" s="113">
        <v>9.4350995503382096E-3</v>
      </c>
    </row>
    <row r="16300" spans="1:7" x14ac:dyDescent="0.25">
      <c r="A16300" s="108" t="str">
        <f t="shared" si="254"/>
        <v>LT_2003_NATIONAL TOTAL_HCB</v>
      </c>
      <c r="B16300" s="113" t="s">
        <v>160</v>
      </c>
      <c r="C16300" s="113">
        <v>2003</v>
      </c>
      <c r="D16300" s="113" t="s">
        <v>122</v>
      </c>
      <c r="E16300" s="113" t="s">
        <v>130</v>
      </c>
      <c r="F16300" s="113" t="s">
        <v>200</v>
      </c>
      <c r="G16300" s="150">
        <v>1.15560973449506E-6</v>
      </c>
    </row>
    <row r="16301" spans="1:7" x14ac:dyDescent="0.25">
      <c r="A16301" s="108" t="str">
        <f t="shared" si="254"/>
        <v>LT_2003_NATIONAL TOTAL_PCB</v>
      </c>
      <c r="B16301" s="113" t="s">
        <v>160</v>
      </c>
      <c r="C16301" s="113">
        <v>2003</v>
      </c>
      <c r="D16301" s="113" t="s">
        <v>122</v>
      </c>
      <c r="E16301" s="113" t="s">
        <v>259</v>
      </c>
      <c r="F16301" s="113" t="s">
        <v>200</v>
      </c>
      <c r="G16301" s="150">
        <v>7.6099043708430597E-7</v>
      </c>
    </row>
    <row r="16302" spans="1:7" x14ac:dyDescent="0.25">
      <c r="A16302" s="108" t="str">
        <f t="shared" si="254"/>
        <v>LT_2003_1A3(FS)_NOx</v>
      </c>
      <c r="B16302" s="113" t="s">
        <v>160</v>
      </c>
      <c r="C16302" s="113">
        <v>2003</v>
      </c>
      <c r="D16302" s="113" t="s">
        <v>132</v>
      </c>
      <c r="E16302" s="113" t="s">
        <v>199</v>
      </c>
      <c r="F16302" s="113" t="s">
        <v>200</v>
      </c>
      <c r="G16302" s="113">
        <v>30.633076731047801</v>
      </c>
    </row>
    <row r="16303" spans="1:7" x14ac:dyDescent="0.25">
      <c r="A16303" s="108" t="str">
        <f t="shared" si="254"/>
        <v>LT_2003_1A3(FS)_NMVOC</v>
      </c>
      <c r="B16303" s="113" t="s">
        <v>160</v>
      </c>
      <c r="C16303" s="113">
        <v>2003</v>
      </c>
      <c r="D16303" s="113" t="s">
        <v>132</v>
      </c>
      <c r="E16303" s="113" t="s">
        <v>123</v>
      </c>
      <c r="F16303" s="113" t="s">
        <v>200</v>
      </c>
      <c r="G16303" s="113">
        <v>10.6328572553981</v>
      </c>
    </row>
    <row r="16304" spans="1:7" x14ac:dyDescent="0.25">
      <c r="A16304" s="108" t="str">
        <f t="shared" si="254"/>
        <v>LT_2003_1A3(FS)_SOx</v>
      </c>
      <c r="B16304" s="113" t="s">
        <v>160</v>
      </c>
      <c r="C16304" s="113">
        <v>2003</v>
      </c>
      <c r="D16304" s="113" t="s">
        <v>132</v>
      </c>
      <c r="E16304" s="113" t="s">
        <v>201</v>
      </c>
      <c r="F16304" s="113" t="s">
        <v>200</v>
      </c>
      <c r="G16304" s="113">
        <v>0.62315916568179097</v>
      </c>
    </row>
    <row r="16305" spans="1:7" x14ac:dyDescent="0.25">
      <c r="A16305" s="108" t="str">
        <f t="shared" si="254"/>
        <v>LT_2003_1A3(FS)_NH3</v>
      </c>
      <c r="B16305" s="113" t="s">
        <v>160</v>
      </c>
      <c r="C16305" s="113">
        <v>2003</v>
      </c>
      <c r="D16305" s="113" t="s">
        <v>132</v>
      </c>
      <c r="E16305" s="113" t="s">
        <v>124</v>
      </c>
      <c r="F16305" s="113" t="s">
        <v>200</v>
      </c>
      <c r="G16305" s="113">
        <v>0.21756382827771401</v>
      </c>
    </row>
    <row r="16306" spans="1:7" x14ac:dyDescent="0.25">
      <c r="A16306" s="108" t="str">
        <f t="shared" si="254"/>
        <v>LT_2003_1A3(FS)_PM2.5</v>
      </c>
      <c r="B16306" s="113" t="s">
        <v>160</v>
      </c>
      <c r="C16306" s="113">
        <v>2003</v>
      </c>
      <c r="D16306" s="113" t="s">
        <v>132</v>
      </c>
      <c r="E16306" s="113" t="s">
        <v>203</v>
      </c>
      <c r="F16306" s="113" t="s">
        <v>200</v>
      </c>
      <c r="G16306" s="113">
        <v>1.10464254122816</v>
      </c>
    </row>
    <row r="16307" spans="1:7" x14ac:dyDescent="0.25">
      <c r="A16307" s="108" t="str">
        <f t="shared" si="254"/>
        <v>LT_2003_3D_NOx</v>
      </c>
      <c r="B16307" s="113" t="s">
        <v>160</v>
      </c>
      <c r="C16307" s="113">
        <v>2003</v>
      </c>
      <c r="D16307" s="113" t="s">
        <v>206</v>
      </c>
      <c r="E16307" s="113" t="s">
        <v>199</v>
      </c>
      <c r="F16307" s="113" t="s">
        <v>200</v>
      </c>
      <c r="G16307" s="113">
        <v>6.9559759999999997</v>
      </c>
    </row>
    <row r="16308" spans="1:7" x14ac:dyDescent="0.25">
      <c r="A16308" s="108" t="str">
        <f t="shared" si="254"/>
        <v>LT_2004_NATIONAL TOTAL_NOx</v>
      </c>
      <c r="B16308" s="113" t="s">
        <v>160</v>
      </c>
      <c r="C16308" s="113">
        <v>2004</v>
      </c>
      <c r="D16308" s="113" t="s">
        <v>122</v>
      </c>
      <c r="E16308" s="113" t="s">
        <v>199</v>
      </c>
      <c r="F16308" s="113" t="s">
        <v>200</v>
      </c>
      <c r="G16308" s="113">
        <v>61.798347121263198</v>
      </c>
    </row>
    <row r="16309" spans="1:7" x14ac:dyDescent="0.25">
      <c r="A16309" s="108" t="str">
        <f t="shared" si="254"/>
        <v>LT_2004_NATIONAL TOTAL_NMVOC</v>
      </c>
      <c r="B16309" s="113" t="s">
        <v>160</v>
      </c>
      <c r="C16309" s="113">
        <v>2004</v>
      </c>
      <c r="D16309" s="113" t="s">
        <v>122</v>
      </c>
      <c r="E16309" s="113" t="s">
        <v>123</v>
      </c>
      <c r="F16309" s="113" t="s">
        <v>200</v>
      </c>
      <c r="G16309" s="113">
        <v>47.685457728221898</v>
      </c>
    </row>
    <row r="16310" spans="1:7" x14ac:dyDescent="0.25">
      <c r="A16310" s="108" t="str">
        <f t="shared" si="254"/>
        <v>LT_2004_NATIONAL TOTAL_SOx</v>
      </c>
      <c r="B16310" s="113" t="s">
        <v>160</v>
      </c>
      <c r="C16310" s="113">
        <v>2004</v>
      </c>
      <c r="D16310" s="113" t="s">
        <v>122</v>
      </c>
      <c r="E16310" s="113" t="s">
        <v>201</v>
      </c>
      <c r="F16310" s="113" t="s">
        <v>200</v>
      </c>
      <c r="G16310" s="113">
        <v>25.801404618715399</v>
      </c>
    </row>
    <row r="16311" spans="1:7" x14ac:dyDescent="0.25">
      <c r="A16311" s="108" t="str">
        <f t="shared" si="254"/>
        <v>LT_2004_NATIONAL TOTAL_NH3</v>
      </c>
      <c r="B16311" s="113" t="s">
        <v>160</v>
      </c>
      <c r="C16311" s="113">
        <v>2004</v>
      </c>
      <c r="D16311" s="113" t="s">
        <v>122</v>
      </c>
      <c r="E16311" s="113" t="s">
        <v>124</v>
      </c>
      <c r="F16311" s="113" t="s">
        <v>200</v>
      </c>
      <c r="G16311" s="113">
        <v>39.489771095683103</v>
      </c>
    </row>
    <row r="16312" spans="1:7" x14ac:dyDescent="0.25">
      <c r="A16312" s="108" t="str">
        <f t="shared" si="254"/>
        <v>LT_2004_NATIONAL TOTAL_PM2.5</v>
      </c>
      <c r="B16312" s="113" t="s">
        <v>160</v>
      </c>
      <c r="C16312" s="113">
        <v>2004</v>
      </c>
      <c r="D16312" s="113" t="s">
        <v>122</v>
      </c>
      <c r="E16312" s="113" t="s">
        <v>203</v>
      </c>
      <c r="F16312" s="113" t="s">
        <v>200</v>
      </c>
      <c r="G16312" s="113">
        <v>7.8139792777383699</v>
      </c>
    </row>
    <row r="16313" spans="1:7" x14ac:dyDescent="0.25">
      <c r="A16313" s="108" t="str">
        <f t="shared" si="254"/>
        <v>LT_2004_NATIONAL TOTAL_Pb</v>
      </c>
      <c r="B16313" s="113" t="s">
        <v>160</v>
      </c>
      <c r="C16313" s="113">
        <v>2004</v>
      </c>
      <c r="D16313" s="113" t="s">
        <v>122</v>
      </c>
      <c r="E16313" s="113" t="s">
        <v>125</v>
      </c>
      <c r="F16313" s="113" t="s">
        <v>200</v>
      </c>
      <c r="G16313" s="113">
        <v>2.2941591354123901E-3</v>
      </c>
    </row>
    <row r="16314" spans="1:7" x14ac:dyDescent="0.25">
      <c r="A16314" s="108" t="str">
        <f t="shared" si="254"/>
        <v>LT_2004_NATIONAL TOTAL_Cd</v>
      </c>
      <c r="B16314" s="113" t="s">
        <v>160</v>
      </c>
      <c r="C16314" s="113">
        <v>2004</v>
      </c>
      <c r="D16314" s="113" t="s">
        <v>122</v>
      </c>
      <c r="E16314" s="113" t="s">
        <v>126</v>
      </c>
      <c r="F16314" s="113" t="s">
        <v>200</v>
      </c>
      <c r="G16314" s="113">
        <v>1.8456300242079599E-4</v>
      </c>
    </row>
    <row r="16315" spans="1:7" x14ac:dyDescent="0.25">
      <c r="A16315" s="108" t="str">
        <f t="shared" si="254"/>
        <v>LT_2004_NATIONAL TOTAL_Hg</v>
      </c>
      <c r="B16315" s="113" t="s">
        <v>160</v>
      </c>
      <c r="C16315" s="113">
        <v>2004</v>
      </c>
      <c r="D16315" s="113" t="s">
        <v>122</v>
      </c>
      <c r="E16315" s="113" t="s">
        <v>127</v>
      </c>
      <c r="F16315" s="113" t="s">
        <v>200</v>
      </c>
      <c r="G16315" s="150">
        <v>9.1419782597803605E-5</v>
      </c>
    </row>
    <row r="16316" spans="1:7" x14ac:dyDescent="0.25">
      <c r="A16316" s="108" t="str">
        <f t="shared" si="254"/>
        <v>LT_2004_NATIONAL TOTAL_DIOX</v>
      </c>
      <c r="B16316" s="113" t="s">
        <v>160</v>
      </c>
      <c r="C16316" s="113">
        <v>2004</v>
      </c>
      <c r="D16316" s="113" t="s">
        <v>122</v>
      </c>
      <c r="E16316" s="113" t="s">
        <v>128</v>
      </c>
      <c r="F16316" s="113" t="s">
        <v>200</v>
      </c>
      <c r="G16316" s="150">
        <v>2.1655146664499999E-8</v>
      </c>
    </row>
    <row r="16317" spans="1:7" x14ac:dyDescent="0.25">
      <c r="A16317" s="108" t="str">
        <f t="shared" si="254"/>
        <v>LT_2004_NATIONAL TOTAL_PAH</v>
      </c>
      <c r="B16317" s="113" t="s">
        <v>160</v>
      </c>
      <c r="C16317" s="113">
        <v>2004</v>
      </c>
      <c r="D16317" s="113" t="s">
        <v>122</v>
      </c>
      <c r="E16317" s="113" t="s">
        <v>129</v>
      </c>
      <c r="F16317" s="113" t="s">
        <v>200</v>
      </c>
      <c r="G16317" s="113">
        <v>9.4821560557565403E-3</v>
      </c>
    </row>
    <row r="16318" spans="1:7" x14ac:dyDescent="0.25">
      <c r="A16318" s="108" t="str">
        <f t="shared" si="254"/>
        <v>LT_2004_NATIONAL TOTAL_HCB</v>
      </c>
      <c r="B16318" s="113" t="s">
        <v>160</v>
      </c>
      <c r="C16318" s="113">
        <v>2004</v>
      </c>
      <c r="D16318" s="113" t="s">
        <v>122</v>
      </c>
      <c r="E16318" s="113" t="s">
        <v>130</v>
      </c>
      <c r="F16318" s="113" t="s">
        <v>200</v>
      </c>
      <c r="G16318" s="150">
        <v>1.59304398687634E-6</v>
      </c>
    </row>
    <row r="16319" spans="1:7" x14ac:dyDescent="0.25">
      <c r="A16319" s="108" t="str">
        <f t="shared" si="254"/>
        <v>LT_2004_NATIONAL TOTAL_PCB</v>
      </c>
      <c r="B16319" s="113" t="s">
        <v>160</v>
      </c>
      <c r="C16319" s="113">
        <v>2004</v>
      </c>
      <c r="D16319" s="113" t="s">
        <v>122</v>
      </c>
      <c r="E16319" s="113" t="s">
        <v>259</v>
      </c>
      <c r="F16319" s="113" t="s">
        <v>200</v>
      </c>
      <c r="G16319" s="150">
        <v>7.25243851845523E-7</v>
      </c>
    </row>
    <row r="16320" spans="1:7" x14ac:dyDescent="0.25">
      <c r="A16320" s="108" t="str">
        <f t="shared" si="254"/>
        <v>LT_2004_1A3(FS)_NOx</v>
      </c>
      <c r="B16320" s="113" t="s">
        <v>160</v>
      </c>
      <c r="C16320" s="113">
        <v>2004</v>
      </c>
      <c r="D16320" s="113" t="s">
        <v>132</v>
      </c>
      <c r="E16320" s="113" t="s">
        <v>199</v>
      </c>
      <c r="F16320" s="113" t="s">
        <v>200</v>
      </c>
      <c r="G16320" s="113">
        <v>30.551917334538999</v>
      </c>
    </row>
    <row r="16321" spans="1:7" x14ac:dyDescent="0.25">
      <c r="A16321" s="108" t="str">
        <f t="shared" si="254"/>
        <v>LT_2004_1A3(FS)_NMVOC</v>
      </c>
      <c r="B16321" s="113" t="s">
        <v>160</v>
      </c>
      <c r="C16321" s="113">
        <v>2004</v>
      </c>
      <c r="D16321" s="113" t="s">
        <v>132</v>
      </c>
      <c r="E16321" s="113" t="s">
        <v>123</v>
      </c>
      <c r="F16321" s="113" t="s">
        <v>200</v>
      </c>
      <c r="G16321" s="113">
        <v>10.076205116078</v>
      </c>
    </row>
    <row r="16322" spans="1:7" x14ac:dyDescent="0.25">
      <c r="A16322" s="108" t="str">
        <f t="shared" ref="A16322:A16385" si="255">CONCATENATE(B16322,"_",C16322,"_",D16322,"_",E16322)</f>
        <v>LT_2004_1A3(FS)_SOx</v>
      </c>
      <c r="B16322" s="113" t="s">
        <v>160</v>
      </c>
      <c r="C16322" s="113">
        <v>2004</v>
      </c>
      <c r="D16322" s="113" t="s">
        <v>132</v>
      </c>
      <c r="E16322" s="113" t="s">
        <v>201</v>
      </c>
      <c r="F16322" s="113" t="s">
        <v>200</v>
      </c>
      <c r="G16322" s="113">
        <v>0.53788480022969698</v>
      </c>
    </row>
    <row r="16323" spans="1:7" x14ac:dyDescent="0.25">
      <c r="A16323" s="108" t="str">
        <f t="shared" si="255"/>
        <v>LT_2004_1A3(FS)_NH3</v>
      </c>
      <c r="B16323" s="113" t="s">
        <v>160</v>
      </c>
      <c r="C16323" s="113">
        <v>2004</v>
      </c>
      <c r="D16323" s="113" t="s">
        <v>132</v>
      </c>
      <c r="E16323" s="113" t="s">
        <v>124</v>
      </c>
      <c r="F16323" s="113" t="s">
        <v>200</v>
      </c>
      <c r="G16323" s="113">
        <v>0.35052165655929901</v>
      </c>
    </row>
    <row r="16324" spans="1:7" x14ac:dyDescent="0.25">
      <c r="A16324" s="108" t="str">
        <f t="shared" si="255"/>
        <v>LT_2004_1A3(FS)_PM2.5</v>
      </c>
      <c r="B16324" s="113" t="s">
        <v>160</v>
      </c>
      <c r="C16324" s="113">
        <v>2004</v>
      </c>
      <c r="D16324" s="113" t="s">
        <v>132</v>
      </c>
      <c r="E16324" s="113" t="s">
        <v>203</v>
      </c>
      <c r="F16324" s="113" t="s">
        <v>200</v>
      </c>
      <c r="G16324" s="113">
        <v>1.2021246494670199</v>
      </c>
    </row>
    <row r="16325" spans="1:7" x14ac:dyDescent="0.25">
      <c r="A16325" s="108" t="str">
        <f t="shared" si="255"/>
        <v>LT_2004_3D_NOx</v>
      </c>
      <c r="B16325" s="113" t="s">
        <v>160</v>
      </c>
      <c r="C16325" s="113">
        <v>2004</v>
      </c>
      <c r="D16325" s="113" t="s">
        <v>206</v>
      </c>
      <c r="E16325" s="113" t="s">
        <v>199</v>
      </c>
      <c r="F16325" s="113" t="s">
        <v>200</v>
      </c>
      <c r="G16325" s="113">
        <v>7.0318839999999998</v>
      </c>
    </row>
    <row r="16326" spans="1:7" x14ac:dyDescent="0.25">
      <c r="A16326" s="108" t="str">
        <f t="shared" si="255"/>
        <v>LT_2005_NATIONAL TOTAL_NOx</v>
      </c>
      <c r="B16326" s="113" t="s">
        <v>160</v>
      </c>
      <c r="C16326" s="113">
        <v>2005</v>
      </c>
      <c r="D16326" s="113" t="s">
        <v>122</v>
      </c>
      <c r="E16326" s="113" t="s">
        <v>199</v>
      </c>
      <c r="F16326" s="113" t="s">
        <v>200</v>
      </c>
      <c r="G16326" s="113">
        <v>63.593117609800998</v>
      </c>
    </row>
    <row r="16327" spans="1:7" x14ac:dyDescent="0.25">
      <c r="A16327" s="108" t="str">
        <f t="shared" si="255"/>
        <v>LT_2005_NATIONAL TOTAL_NMVOC</v>
      </c>
      <c r="B16327" s="113" t="s">
        <v>160</v>
      </c>
      <c r="C16327" s="113">
        <v>2005</v>
      </c>
      <c r="D16327" s="113" t="s">
        <v>122</v>
      </c>
      <c r="E16327" s="113" t="s">
        <v>123</v>
      </c>
      <c r="F16327" s="113" t="s">
        <v>200</v>
      </c>
      <c r="G16327" s="113">
        <v>68.810809316649497</v>
      </c>
    </row>
    <row r="16328" spans="1:7" x14ac:dyDescent="0.25">
      <c r="A16328" s="108" t="str">
        <f t="shared" si="255"/>
        <v>LT_2005_NATIONAL TOTAL_SOx</v>
      </c>
      <c r="B16328" s="113" t="s">
        <v>160</v>
      </c>
      <c r="C16328" s="113">
        <v>2005</v>
      </c>
      <c r="D16328" s="113" t="s">
        <v>122</v>
      </c>
      <c r="E16328" s="113" t="s">
        <v>201</v>
      </c>
      <c r="F16328" s="113" t="s">
        <v>200</v>
      </c>
      <c r="G16328" s="113">
        <v>27.4253075521233</v>
      </c>
    </row>
    <row r="16329" spans="1:7" x14ac:dyDescent="0.25">
      <c r="A16329" s="108" t="str">
        <f t="shared" si="255"/>
        <v>LT_2005_NATIONAL TOTAL_NH3</v>
      </c>
      <c r="B16329" s="113" t="s">
        <v>160</v>
      </c>
      <c r="C16329" s="113">
        <v>2005</v>
      </c>
      <c r="D16329" s="113" t="s">
        <v>122</v>
      </c>
      <c r="E16329" s="113" t="s">
        <v>124</v>
      </c>
      <c r="F16329" s="113" t="s">
        <v>200</v>
      </c>
      <c r="G16329" s="113">
        <v>36.436355602910801</v>
      </c>
    </row>
    <row r="16330" spans="1:7" x14ac:dyDescent="0.25">
      <c r="A16330" s="108" t="str">
        <f t="shared" si="255"/>
        <v>LT_2005_NATIONAL TOTAL_PM2.5</v>
      </c>
      <c r="B16330" s="113" t="s">
        <v>160</v>
      </c>
      <c r="C16330" s="113">
        <v>2005</v>
      </c>
      <c r="D16330" s="113" t="s">
        <v>122</v>
      </c>
      <c r="E16330" s="113" t="s">
        <v>203</v>
      </c>
      <c r="F16330" s="113" t="s">
        <v>200</v>
      </c>
      <c r="G16330" s="113">
        <v>9.3367035080089593</v>
      </c>
    </row>
    <row r="16331" spans="1:7" x14ac:dyDescent="0.25">
      <c r="A16331" s="108" t="str">
        <f t="shared" si="255"/>
        <v>LT_2005_NATIONAL TOTAL_Pb</v>
      </c>
      <c r="B16331" s="113" t="s">
        <v>160</v>
      </c>
      <c r="C16331" s="113">
        <v>2005</v>
      </c>
      <c r="D16331" s="113" t="s">
        <v>122</v>
      </c>
      <c r="E16331" s="113" t="s">
        <v>125</v>
      </c>
      <c r="F16331" s="113" t="s">
        <v>200</v>
      </c>
      <c r="G16331" s="113">
        <v>2.94502266876046E-3</v>
      </c>
    </row>
    <row r="16332" spans="1:7" x14ac:dyDescent="0.25">
      <c r="A16332" s="108" t="str">
        <f t="shared" si="255"/>
        <v>LT_2005_NATIONAL TOTAL_Cd</v>
      </c>
      <c r="B16332" s="113" t="s">
        <v>160</v>
      </c>
      <c r="C16332" s="113">
        <v>2005</v>
      </c>
      <c r="D16332" s="113" t="s">
        <v>122</v>
      </c>
      <c r="E16332" s="113" t="s">
        <v>126</v>
      </c>
      <c r="F16332" s="113" t="s">
        <v>200</v>
      </c>
      <c r="G16332" s="113">
        <v>1.80907966321504E-4</v>
      </c>
    </row>
    <row r="16333" spans="1:7" x14ac:dyDescent="0.25">
      <c r="A16333" s="108" t="str">
        <f t="shared" si="255"/>
        <v>LT_2005_NATIONAL TOTAL_Hg</v>
      </c>
      <c r="B16333" s="113" t="s">
        <v>160</v>
      </c>
      <c r="C16333" s="113">
        <v>2005</v>
      </c>
      <c r="D16333" s="113" t="s">
        <v>122</v>
      </c>
      <c r="E16333" s="113" t="s">
        <v>127</v>
      </c>
      <c r="F16333" s="113" t="s">
        <v>200</v>
      </c>
      <c r="G16333" s="113">
        <v>1.4071547399892499E-4</v>
      </c>
    </row>
    <row r="16334" spans="1:7" x14ac:dyDescent="0.25">
      <c r="A16334" s="108" t="str">
        <f t="shared" si="255"/>
        <v>LT_2005_NATIONAL TOTAL_DIOX</v>
      </c>
      <c r="B16334" s="113" t="s">
        <v>160</v>
      </c>
      <c r="C16334" s="113">
        <v>2005</v>
      </c>
      <c r="D16334" s="113" t="s">
        <v>122</v>
      </c>
      <c r="E16334" s="113" t="s">
        <v>128</v>
      </c>
      <c r="F16334" s="113" t="s">
        <v>200</v>
      </c>
      <c r="G16334" s="150">
        <v>2.3575132974099999E-8</v>
      </c>
    </row>
    <row r="16335" spans="1:7" x14ac:dyDescent="0.25">
      <c r="A16335" s="108" t="str">
        <f t="shared" si="255"/>
        <v>LT_2005_NATIONAL TOTAL_PAH</v>
      </c>
      <c r="B16335" s="113" t="s">
        <v>160</v>
      </c>
      <c r="C16335" s="113">
        <v>2005</v>
      </c>
      <c r="D16335" s="113" t="s">
        <v>122</v>
      </c>
      <c r="E16335" s="113" t="s">
        <v>129</v>
      </c>
      <c r="F16335" s="113" t="s">
        <v>200</v>
      </c>
      <c r="G16335" s="113">
        <v>9.9201371723442004E-3</v>
      </c>
    </row>
    <row r="16336" spans="1:7" x14ac:dyDescent="0.25">
      <c r="A16336" s="108" t="str">
        <f t="shared" si="255"/>
        <v>LT_2005_NATIONAL TOTAL_HCB</v>
      </c>
      <c r="B16336" s="113" t="s">
        <v>160</v>
      </c>
      <c r="C16336" s="113">
        <v>2005</v>
      </c>
      <c r="D16336" s="113" t="s">
        <v>122</v>
      </c>
      <c r="E16336" s="113" t="s">
        <v>130</v>
      </c>
      <c r="F16336" s="113" t="s">
        <v>200</v>
      </c>
      <c r="G16336" s="150">
        <v>2.29834209634713E-7</v>
      </c>
    </row>
    <row r="16337" spans="1:7" x14ac:dyDescent="0.25">
      <c r="A16337" s="108" t="str">
        <f t="shared" si="255"/>
        <v>LT_2005_NATIONAL TOTAL_PCB</v>
      </c>
      <c r="B16337" s="113" t="s">
        <v>160</v>
      </c>
      <c r="C16337" s="113">
        <v>2005</v>
      </c>
      <c r="D16337" s="113" t="s">
        <v>122</v>
      </c>
      <c r="E16337" s="113" t="s">
        <v>259</v>
      </c>
      <c r="F16337" s="113" t="s">
        <v>200</v>
      </c>
      <c r="G16337" s="150">
        <v>4.4431939919034801E-6</v>
      </c>
    </row>
    <row r="16338" spans="1:7" x14ac:dyDescent="0.25">
      <c r="A16338" s="108" t="str">
        <f t="shared" si="255"/>
        <v>LT_2005_1A3(FS)_NOx</v>
      </c>
      <c r="B16338" s="113" t="s">
        <v>160</v>
      </c>
      <c r="C16338" s="113">
        <v>2005</v>
      </c>
      <c r="D16338" s="113" t="s">
        <v>132</v>
      </c>
      <c r="E16338" s="113" t="s">
        <v>199</v>
      </c>
      <c r="F16338" s="113" t="s">
        <v>200</v>
      </c>
      <c r="G16338" s="113">
        <v>29.9525937438531</v>
      </c>
    </row>
    <row r="16339" spans="1:7" x14ac:dyDescent="0.25">
      <c r="A16339" s="108" t="str">
        <f t="shared" si="255"/>
        <v>LT_2005_1A3(FS)_NMVOC</v>
      </c>
      <c r="B16339" s="113" t="s">
        <v>160</v>
      </c>
      <c r="C16339" s="113">
        <v>2005</v>
      </c>
      <c r="D16339" s="113" t="s">
        <v>132</v>
      </c>
      <c r="E16339" s="113" t="s">
        <v>123</v>
      </c>
      <c r="F16339" s="113" t="s">
        <v>200</v>
      </c>
      <c r="G16339" s="113">
        <v>9.73182401358231</v>
      </c>
    </row>
    <row r="16340" spans="1:7" x14ac:dyDescent="0.25">
      <c r="A16340" s="108" t="str">
        <f t="shared" si="255"/>
        <v>LT_2005_1A3(FS)_SOx</v>
      </c>
      <c r="B16340" s="113" t="s">
        <v>160</v>
      </c>
      <c r="C16340" s="113">
        <v>2005</v>
      </c>
      <c r="D16340" s="113" t="s">
        <v>132</v>
      </c>
      <c r="E16340" s="113" t="s">
        <v>201</v>
      </c>
      <c r="F16340" s="113" t="s">
        <v>200</v>
      </c>
      <c r="G16340" s="113">
        <v>0.10166877957657799</v>
      </c>
    </row>
    <row r="16341" spans="1:7" x14ac:dyDescent="0.25">
      <c r="A16341" s="108" t="str">
        <f t="shared" si="255"/>
        <v>LT_2005_1A3(FS)_NH3</v>
      </c>
      <c r="B16341" s="113" t="s">
        <v>160</v>
      </c>
      <c r="C16341" s="113">
        <v>2005</v>
      </c>
      <c r="D16341" s="113" t="s">
        <v>132</v>
      </c>
      <c r="E16341" s="113" t="s">
        <v>124</v>
      </c>
      <c r="F16341" s="113" t="s">
        <v>200</v>
      </c>
      <c r="G16341" s="113">
        <v>0.38476189868939598</v>
      </c>
    </row>
    <row r="16342" spans="1:7" x14ac:dyDescent="0.25">
      <c r="A16342" s="108" t="str">
        <f t="shared" si="255"/>
        <v>LT_2005_1A3(FS)_PM2.5</v>
      </c>
      <c r="B16342" s="113" t="s">
        <v>160</v>
      </c>
      <c r="C16342" s="113">
        <v>2005</v>
      </c>
      <c r="D16342" s="113" t="s">
        <v>132</v>
      </c>
      <c r="E16342" s="113" t="s">
        <v>203</v>
      </c>
      <c r="F16342" s="113" t="s">
        <v>200</v>
      </c>
      <c r="G16342" s="113">
        <v>1.2025850364850701</v>
      </c>
    </row>
    <row r="16343" spans="1:7" x14ac:dyDescent="0.25">
      <c r="A16343" s="108" t="str">
        <f t="shared" si="255"/>
        <v>LT_2005_3D_NOx</v>
      </c>
      <c r="B16343" s="113" t="s">
        <v>160</v>
      </c>
      <c r="C16343" s="113">
        <v>2005</v>
      </c>
      <c r="D16343" s="113" t="s">
        <v>206</v>
      </c>
      <c r="E16343" s="113" t="s">
        <v>199</v>
      </c>
      <c r="F16343" s="113" t="s">
        <v>200</v>
      </c>
      <c r="G16343" s="113">
        <v>7.1243620788759996</v>
      </c>
    </row>
    <row r="16344" spans="1:7" x14ac:dyDescent="0.25">
      <c r="A16344" s="108" t="str">
        <f t="shared" si="255"/>
        <v>LT_2006_NATIONAL TOTAL_NOx</v>
      </c>
      <c r="B16344" s="113" t="s">
        <v>160</v>
      </c>
      <c r="C16344" s="113">
        <v>2006</v>
      </c>
      <c r="D16344" s="113" t="s">
        <v>122</v>
      </c>
      <c r="E16344" s="113" t="s">
        <v>199</v>
      </c>
      <c r="F16344" s="113" t="s">
        <v>200</v>
      </c>
      <c r="G16344" s="113">
        <v>63.616271465183999</v>
      </c>
    </row>
    <row r="16345" spans="1:7" x14ac:dyDescent="0.25">
      <c r="A16345" s="108" t="str">
        <f t="shared" si="255"/>
        <v>LT_2006_NATIONAL TOTAL_NMVOC</v>
      </c>
      <c r="B16345" s="113" t="s">
        <v>160</v>
      </c>
      <c r="C16345" s="113">
        <v>2006</v>
      </c>
      <c r="D16345" s="113" t="s">
        <v>122</v>
      </c>
      <c r="E16345" s="113" t="s">
        <v>123</v>
      </c>
      <c r="F16345" s="113" t="s">
        <v>200</v>
      </c>
      <c r="G16345" s="113">
        <v>59.919132112756799</v>
      </c>
    </row>
    <row r="16346" spans="1:7" x14ac:dyDescent="0.25">
      <c r="A16346" s="108" t="str">
        <f t="shared" si="255"/>
        <v>LT_2006_NATIONAL TOTAL_SOx</v>
      </c>
      <c r="B16346" s="113" t="s">
        <v>160</v>
      </c>
      <c r="C16346" s="113">
        <v>2006</v>
      </c>
      <c r="D16346" s="113" t="s">
        <v>122</v>
      </c>
      <c r="E16346" s="113" t="s">
        <v>201</v>
      </c>
      <c r="F16346" s="113" t="s">
        <v>200</v>
      </c>
      <c r="G16346" s="113">
        <v>25.2226421692448</v>
      </c>
    </row>
    <row r="16347" spans="1:7" x14ac:dyDescent="0.25">
      <c r="A16347" s="108" t="str">
        <f t="shared" si="255"/>
        <v>LT_2006_NATIONAL TOTAL_NH3</v>
      </c>
      <c r="B16347" s="113" t="s">
        <v>160</v>
      </c>
      <c r="C16347" s="113">
        <v>2006</v>
      </c>
      <c r="D16347" s="113" t="s">
        <v>122</v>
      </c>
      <c r="E16347" s="113" t="s">
        <v>124</v>
      </c>
      <c r="F16347" s="113" t="s">
        <v>200</v>
      </c>
      <c r="G16347" s="113">
        <v>38.430115137810901</v>
      </c>
    </row>
    <row r="16348" spans="1:7" x14ac:dyDescent="0.25">
      <c r="A16348" s="108" t="str">
        <f t="shared" si="255"/>
        <v>LT_2006_NATIONAL TOTAL_PM2.5</v>
      </c>
      <c r="B16348" s="113" t="s">
        <v>160</v>
      </c>
      <c r="C16348" s="113">
        <v>2006</v>
      </c>
      <c r="D16348" s="113" t="s">
        <v>122</v>
      </c>
      <c r="E16348" s="113" t="s">
        <v>203</v>
      </c>
      <c r="F16348" s="113" t="s">
        <v>200</v>
      </c>
      <c r="G16348" s="113">
        <v>8.8482601970889796</v>
      </c>
    </row>
    <row r="16349" spans="1:7" x14ac:dyDescent="0.25">
      <c r="A16349" s="108" t="str">
        <f t="shared" si="255"/>
        <v>LT_2006_NATIONAL TOTAL_Pb</v>
      </c>
      <c r="B16349" s="113" t="s">
        <v>160</v>
      </c>
      <c r="C16349" s="113">
        <v>2006</v>
      </c>
      <c r="D16349" s="113" t="s">
        <v>122</v>
      </c>
      <c r="E16349" s="113" t="s">
        <v>125</v>
      </c>
      <c r="F16349" s="113" t="s">
        <v>200</v>
      </c>
      <c r="G16349" s="113">
        <v>3.2036366948717202E-3</v>
      </c>
    </row>
    <row r="16350" spans="1:7" x14ac:dyDescent="0.25">
      <c r="A16350" s="108" t="str">
        <f t="shared" si="255"/>
        <v>LT_2006_NATIONAL TOTAL_Cd</v>
      </c>
      <c r="B16350" s="113" t="s">
        <v>160</v>
      </c>
      <c r="C16350" s="113">
        <v>2006</v>
      </c>
      <c r="D16350" s="113" t="s">
        <v>122</v>
      </c>
      <c r="E16350" s="113" t="s">
        <v>126</v>
      </c>
      <c r="F16350" s="113" t="s">
        <v>200</v>
      </c>
      <c r="G16350" s="113">
        <v>1.7562004221812201E-4</v>
      </c>
    </row>
    <row r="16351" spans="1:7" x14ac:dyDescent="0.25">
      <c r="A16351" s="108" t="str">
        <f t="shared" si="255"/>
        <v>LT_2006_NATIONAL TOTAL_Hg</v>
      </c>
      <c r="B16351" s="113" t="s">
        <v>160</v>
      </c>
      <c r="C16351" s="113">
        <v>2006</v>
      </c>
      <c r="D16351" s="113" t="s">
        <v>122</v>
      </c>
      <c r="E16351" s="113" t="s">
        <v>127</v>
      </c>
      <c r="F16351" s="113" t="s">
        <v>200</v>
      </c>
      <c r="G16351" s="113">
        <v>1.4507488512383699E-4</v>
      </c>
    </row>
    <row r="16352" spans="1:7" x14ac:dyDescent="0.25">
      <c r="A16352" s="108" t="str">
        <f t="shared" si="255"/>
        <v>LT_2006_NATIONAL TOTAL_DIOX</v>
      </c>
      <c r="B16352" s="113" t="s">
        <v>160</v>
      </c>
      <c r="C16352" s="113">
        <v>2006</v>
      </c>
      <c r="D16352" s="113" t="s">
        <v>122</v>
      </c>
      <c r="E16352" s="113" t="s">
        <v>128</v>
      </c>
      <c r="F16352" s="113" t="s">
        <v>200</v>
      </c>
      <c r="G16352" s="150">
        <v>2.4647250978709998E-8</v>
      </c>
    </row>
    <row r="16353" spans="1:7" x14ac:dyDescent="0.25">
      <c r="A16353" s="108" t="str">
        <f t="shared" si="255"/>
        <v>LT_2006_NATIONAL TOTAL_PAH</v>
      </c>
      <c r="B16353" s="113" t="s">
        <v>160</v>
      </c>
      <c r="C16353" s="113">
        <v>2006</v>
      </c>
      <c r="D16353" s="113" t="s">
        <v>122</v>
      </c>
      <c r="E16353" s="113" t="s">
        <v>129</v>
      </c>
      <c r="F16353" s="113" t="s">
        <v>200</v>
      </c>
      <c r="G16353" s="113">
        <v>1.07547751133857E-2</v>
      </c>
    </row>
    <row r="16354" spans="1:7" x14ac:dyDescent="0.25">
      <c r="A16354" s="108" t="str">
        <f t="shared" si="255"/>
        <v>LT_2006_NATIONAL TOTAL_HCB</v>
      </c>
      <c r="B16354" s="113" t="s">
        <v>160</v>
      </c>
      <c r="C16354" s="113">
        <v>2006</v>
      </c>
      <c r="D16354" s="113" t="s">
        <v>122</v>
      </c>
      <c r="E16354" s="113" t="s">
        <v>130</v>
      </c>
      <c r="F16354" s="113" t="s">
        <v>200</v>
      </c>
      <c r="G16354" s="150">
        <v>2.3624850068752201E-7</v>
      </c>
    </row>
    <row r="16355" spans="1:7" x14ac:dyDescent="0.25">
      <c r="A16355" s="108" t="str">
        <f t="shared" si="255"/>
        <v>LT_2006_NATIONAL TOTAL_PCB</v>
      </c>
      <c r="B16355" s="113" t="s">
        <v>160</v>
      </c>
      <c r="C16355" s="113">
        <v>2006</v>
      </c>
      <c r="D16355" s="113" t="s">
        <v>122</v>
      </c>
      <c r="E16355" s="113" t="s">
        <v>259</v>
      </c>
      <c r="F16355" s="113" t="s">
        <v>200</v>
      </c>
      <c r="G16355" s="150">
        <v>3.0547090648411499E-6</v>
      </c>
    </row>
    <row r="16356" spans="1:7" x14ac:dyDescent="0.25">
      <c r="A16356" s="108" t="str">
        <f t="shared" si="255"/>
        <v>LT_2006_1A3(FS)_NOx</v>
      </c>
      <c r="B16356" s="113" t="s">
        <v>160</v>
      </c>
      <c r="C16356" s="113">
        <v>2006</v>
      </c>
      <c r="D16356" s="113" t="s">
        <v>132</v>
      </c>
      <c r="E16356" s="113" t="s">
        <v>199</v>
      </c>
      <c r="F16356" s="113" t="s">
        <v>200</v>
      </c>
      <c r="G16356" s="113">
        <v>29.249314623885901</v>
      </c>
    </row>
    <row r="16357" spans="1:7" x14ac:dyDescent="0.25">
      <c r="A16357" s="108" t="str">
        <f t="shared" si="255"/>
        <v>LT_2006_1A3(FS)_NMVOC</v>
      </c>
      <c r="B16357" s="113" t="s">
        <v>160</v>
      </c>
      <c r="C16357" s="113">
        <v>2006</v>
      </c>
      <c r="D16357" s="113" t="s">
        <v>132</v>
      </c>
      <c r="E16357" s="113" t="s">
        <v>123</v>
      </c>
      <c r="F16357" s="113" t="s">
        <v>200</v>
      </c>
      <c r="G16357" s="113">
        <v>9.1869629854340609</v>
      </c>
    </row>
    <row r="16358" spans="1:7" x14ac:dyDescent="0.25">
      <c r="A16358" s="108" t="str">
        <f t="shared" si="255"/>
        <v>LT_2006_1A3(FS)_SOx</v>
      </c>
      <c r="B16358" s="113" t="s">
        <v>160</v>
      </c>
      <c r="C16358" s="113">
        <v>2006</v>
      </c>
      <c r="D16358" s="113" t="s">
        <v>132</v>
      </c>
      <c r="E16358" s="113" t="s">
        <v>201</v>
      </c>
      <c r="F16358" s="113" t="s">
        <v>200</v>
      </c>
      <c r="G16358" s="113">
        <v>0.10770436835319</v>
      </c>
    </row>
    <row r="16359" spans="1:7" x14ac:dyDescent="0.25">
      <c r="A16359" s="108" t="str">
        <f t="shared" si="255"/>
        <v>LT_2006_1A3(FS)_NH3</v>
      </c>
      <c r="B16359" s="113" t="s">
        <v>160</v>
      </c>
      <c r="C16359" s="113">
        <v>2006</v>
      </c>
      <c r="D16359" s="113" t="s">
        <v>132</v>
      </c>
      <c r="E16359" s="113" t="s">
        <v>124</v>
      </c>
      <c r="F16359" s="113" t="s">
        <v>200</v>
      </c>
      <c r="G16359" s="113">
        <v>0.43050705292527203</v>
      </c>
    </row>
    <row r="16360" spans="1:7" x14ac:dyDescent="0.25">
      <c r="A16360" s="108" t="str">
        <f t="shared" si="255"/>
        <v>LT_2006_1A3(FS)_PM2.5</v>
      </c>
      <c r="B16360" s="113" t="s">
        <v>160</v>
      </c>
      <c r="C16360" s="113">
        <v>2006</v>
      </c>
      <c r="D16360" s="113" t="s">
        <v>132</v>
      </c>
      <c r="E16360" s="113" t="s">
        <v>203</v>
      </c>
      <c r="F16360" s="113" t="s">
        <v>200</v>
      </c>
      <c r="G16360" s="113">
        <v>1.2232225999858599</v>
      </c>
    </row>
    <row r="16361" spans="1:7" x14ac:dyDescent="0.25">
      <c r="A16361" s="108" t="str">
        <f t="shared" si="255"/>
        <v>LT_2006_3D_NOx</v>
      </c>
      <c r="B16361" s="113" t="s">
        <v>160</v>
      </c>
      <c r="C16361" s="113">
        <v>2006</v>
      </c>
      <c r="D16361" s="113" t="s">
        <v>206</v>
      </c>
      <c r="E16361" s="113" t="s">
        <v>199</v>
      </c>
      <c r="F16361" s="113" t="s">
        <v>200</v>
      </c>
      <c r="G16361" s="113">
        <v>7.2317869999999997</v>
      </c>
    </row>
    <row r="16362" spans="1:7" x14ac:dyDescent="0.25">
      <c r="A16362" s="108" t="str">
        <f t="shared" si="255"/>
        <v>LT_2007_NATIONAL TOTAL_NOx</v>
      </c>
      <c r="B16362" s="113" t="s">
        <v>160</v>
      </c>
      <c r="C16362" s="113">
        <v>2007</v>
      </c>
      <c r="D16362" s="113" t="s">
        <v>122</v>
      </c>
      <c r="E16362" s="113" t="s">
        <v>199</v>
      </c>
      <c r="F16362" s="113" t="s">
        <v>200</v>
      </c>
      <c r="G16362" s="113">
        <v>64.354820150590001</v>
      </c>
    </row>
    <row r="16363" spans="1:7" x14ac:dyDescent="0.25">
      <c r="A16363" s="108" t="str">
        <f t="shared" si="255"/>
        <v>LT_2007_NATIONAL TOTAL_NMVOC</v>
      </c>
      <c r="B16363" s="113" t="s">
        <v>160</v>
      </c>
      <c r="C16363" s="113">
        <v>2007</v>
      </c>
      <c r="D16363" s="113" t="s">
        <v>122</v>
      </c>
      <c r="E16363" s="113" t="s">
        <v>123</v>
      </c>
      <c r="F16363" s="113" t="s">
        <v>200</v>
      </c>
      <c r="G16363" s="113">
        <v>58.104050384962001</v>
      </c>
    </row>
    <row r="16364" spans="1:7" x14ac:dyDescent="0.25">
      <c r="A16364" s="108" t="str">
        <f t="shared" si="255"/>
        <v>LT_2007_NATIONAL TOTAL_SOx</v>
      </c>
      <c r="B16364" s="113" t="s">
        <v>160</v>
      </c>
      <c r="C16364" s="113">
        <v>2007</v>
      </c>
      <c r="D16364" s="113" t="s">
        <v>122</v>
      </c>
      <c r="E16364" s="113" t="s">
        <v>201</v>
      </c>
      <c r="F16364" s="113" t="s">
        <v>200</v>
      </c>
      <c r="G16364" s="113">
        <v>21.477838670613998</v>
      </c>
    </row>
    <row r="16365" spans="1:7" x14ac:dyDescent="0.25">
      <c r="A16365" s="108" t="str">
        <f t="shared" si="255"/>
        <v>LT_2007_NATIONAL TOTAL_NH3</v>
      </c>
      <c r="B16365" s="113" t="s">
        <v>160</v>
      </c>
      <c r="C16365" s="113">
        <v>2007</v>
      </c>
      <c r="D16365" s="113" t="s">
        <v>122</v>
      </c>
      <c r="E16365" s="113" t="s">
        <v>124</v>
      </c>
      <c r="F16365" s="113" t="s">
        <v>200</v>
      </c>
      <c r="G16365" s="113">
        <v>39.797696697656697</v>
      </c>
    </row>
    <row r="16366" spans="1:7" x14ac:dyDescent="0.25">
      <c r="A16366" s="108" t="str">
        <f t="shared" si="255"/>
        <v>LT_2007_NATIONAL TOTAL_PM2.5</v>
      </c>
      <c r="B16366" s="113" t="s">
        <v>160</v>
      </c>
      <c r="C16366" s="113">
        <v>2007</v>
      </c>
      <c r="D16366" s="113" t="s">
        <v>122</v>
      </c>
      <c r="E16366" s="113" t="s">
        <v>203</v>
      </c>
      <c r="F16366" s="113" t="s">
        <v>200</v>
      </c>
      <c r="G16366" s="113">
        <v>8.8495341781308099</v>
      </c>
    </row>
    <row r="16367" spans="1:7" x14ac:dyDescent="0.25">
      <c r="A16367" s="108" t="str">
        <f t="shared" si="255"/>
        <v>LT_2007_NATIONAL TOTAL_Pb</v>
      </c>
      <c r="B16367" s="113" t="s">
        <v>160</v>
      </c>
      <c r="C16367" s="113">
        <v>2007</v>
      </c>
      <c r="D16367" s="113" t="s">
        <v>122</v>
      </c>
      <c r="E16367" s="113" t="s">
        <v>125</v>
      </c>
      <c r="F16367" s="113" t="s">
        <v>200</v>
      </c>
      <c r="G16367" s="113">
        <v>3.40959496377742E-3</v>
      </c>
    </row>
    <row r="16368" spans="1:7" x14ac:dyDescent="0.25">
      <c r="A16368" s="108" t="str">
        <f t="shared" si="255"/>
        <v>LT_2007_NATIONAL TOTAL_Cd</v>
      </c>
      <c r="B16368" s="113" t="s">
        <v>160</v>
      </c>
      <c r="C16368" s="113">
        <v>2007</v>
      </c>
      <c r="D16368" s="113" t="s">
        <v>122</v>
      </c>
      <c r="E16368" s="113" t="s">
        <v>126</v>
      </c>
      <c r="F16368" s="113" t="s">
        <v>200</v>
      </c>
      <c r="G16368" s="113">
        <v>1.6055120239794301E-4</v>
      </c>
    </row>
    <row r="16369" spans="1:7" x14ac:dyDescent="0.25">
      <c r="A16369" s="108" t="str">
        <f t="shared" si="255"/>
        <v>LT_2007_NATIONAL TOTAL_Hg</v>
      </c>
      <c r="B16369" s="113" t="s">
        <v>160</v>
      </c>
      <c r="C16369" s="113">
        <v>2007</v>
      </c>
      <c r="D16369" s="113" t="s">
        <v>122</v>
      </c>
      <c r="E16369" s="113" t="s">
        <v>127</v>
      </c>
      <c r="F16369" s="113" t="s">
        <v>200</v>
      </c>
      <c r="G16369" s="113">
        <v>1.5396920216067899E-4</v>
      </c>
    </row>
    <row r="16370" spans="1:7" x14ac:dyDescent="0.25">
      <c r="A16370" s="108" t="str">
        <f t="shared" si="255"/>
        <v>LT_2007_NATIONAL TOTAL_DIOX</v>
      </c>
      <c r="B16370" s="113" t="s">
        <v>160</v>
      </c>
      <c r="C16370" s="113">
        <v>2007</v>
      </c>
      <c r="D16370" s="113" t="s">
        <v>122</v>
      </c>
      <c r="E16370" s="113" t="s">
        <v>128</v>
      </c>
      <c r="F16370" s="113" t="s">
        <v>200</v>
      </c>
      <c r="G16370" s="150">
        <v>2.2344080853749998E-8</v>
      </c>
    </row>
    <row r="16371" spans="1:7" x14ac:dyDescent="0.25">
      <c r="A16371" s="108" t="str">
        <f t="shared" si="255"/>
        <v>LT_2007_NATIONAL TOTAL_PAH</v>
      </c>
      <c r="B16371" s="113" t="s">
        <v>160</v>
      </c>
      <c r="C16371" s="113">
        <v>2007</v>
      </c>
      <c r="D16371" s="113" t="s">
        <v>122</v>
      </c>
      <c r="E16371" s="113" t="s">
        <v>129</v>
      </c>
      <c r="F16371" s="113" t="s">
        <v>200</v>
      </c>
      <c r="G16371" s="113">
        <v>1.04162619322751E-2</v>
      </c>
    </row>
    <row r="16372" spans="1:7" x14ac:dyDescent="0.25">
      <c r="A16372" s="108" t="str">
        <f t="shared" si="255"/>
        <v>LT_2007_NATIONAL TOTAL_HCB</v>
      </c>
      <c r="B16372" s="113" t="s">
        <v>160</v>
      </c>
      <c r="C16372" s="113">
        <v>2007</v>
      </c>
      <c r="D16372" s="113" t="s">
        <v>122</v>
      </c>
      <c r="E16372" s="113" t="s">
        <v>130</v>
      </c>
      <c r="F16372" s="113" t="s">
        <v>200</v>
      </c>
      <c r="G16372" s="150">
        <v>2.32020164086304E-7</v>
      </c>
    </row>
    <row r="16373" spans="1:7" x14ac:dyDescent="0.25">
      <c r="A16373" s="108" t="str">
        <f t="shared" si="255"/>
        <v>LT_2007_NATIONAL TOTAL_PCB</v>
      </c>
      <c r="B16373" s="113" t="s">
        <v>160</v>
      </c>
      <c r="C16373" s="113">
        <v>2007</v>
      </c>
      <c r="D16373" s="113" t="s">
        <v>122</v>
      </c>
      <c r="E16373" s="113" t="s">
        <v>259</v>
      </c>
      <c r="F16373" s="113" t="s">
        <v>200</v>
      </c>
      <c r="G16373" s="150">
        <v>1.39767637143849E-6</v>
      </c>
    </row>
    <row r="16374" spans="1:7" x14ac:dyDescent="0.25">
      <c r="A16374" s="108" t="str">
        <f t="shared" si="255"/>
        <v>LT_2007_1A3(FS)_NOx</v>
      </c>
      <c r="B16374" s="113" t="s">
        <v>160</v>
      </c>
      <c r="C16374" s="113">
        <v>2007</v>
      </c>
      <c r="D16374" s="113" t="s">
        <v>132</v>
      </c>
      <c r="E16374" s="113" t="s">
        <v>199</v>
      </c>
      <c r="F16374" s="113" t="s">
        <v>200</v>
      </c>
      <c r="G16374" s="113">
        <v>31.826034657817299</v>
      </c>
    </row>
    <row r="16375" spans="1:7" x14ac:dyDescent="0.25">
      <c r="A16375" s="108" t="str">
        <f t="shared" si="255"/>
        <v>LT_2007_1A3(FS)_NMVOC</v>
      </c>
      <c r="B16375" s="113" t="s">
        <v>160</v>
      </c>
      <c r="C16375" s="113">
        <v>2007</v>
      </c>
      <c r="D16375" s="113" t="s">
        <v>132</v>
      </c>
      <c r="E16375" s="113" t="s">
        <v>123</v>
      </c>
      <c r="F16375" s="113" t="s">
        <v>200</v>
      </c>
      <c r="G16375" s="113">
        <v>9.48296170867388</v>
      </c>
    </row>
    <row r="16376" spans="1:7" x14ac:dyDescent="0.25">
      <c r="A16376" s="108" t="str">
        <f t="shared" si="255"/>
        <v>LT_2007_1A3(FS)_SOx</v>
      </c>
      <c r="B16376" s="113" t="s">
        <v>160</v>
      </c>
      <c r="C16376" s="113">
        <v>2007</v>
      </c>
      <c r="D16376" s="113" t="s">
        <v>132</v>
      </c>
      <c r="E16376" s="113" t="s">
        <v>201</v>
      </c>
      <c r="F16376" s="113" t="s">
        <v>200</v>
      </c>
      <c r="G16376" s="113">
        <v>0.12821923385107201</v>
      </c>
    </row>
    <row r="16377" spans="1:7" x14ac:dyDescent="0.25">
      <c r="A16377" s="108" t="str">
        <f t="shared" si="255"/>
        <v>LT_2007_1A3(FS)_NH3</v>
      </c>
      <c r="B16377" s="113" t="s">
        <v>160</v>
      </c>
      <c r="C16377" s="113">
        <v>2007</v>
      </c>
      <c r="D16377" s="113" t="s">
        <v>132</v>
      </c>
      <c r="E16377" s="113" t="s">
        <v>124</v>
      </c>
      <c r="F16377" s="113" t="s">
        <v>200</v>
      </c>
      <c r="G16377" s="113">
        <v>0.51887600581301596</v>
      </c>
    </row>
    <row r="16378" spans="1:7" x14ac:dyDescent="0.25">
      <c r="A16378" s="108" t="str">
        <f t="shared" si="255"/>
        <v>LT_2007_1A3(FS)_PM2.5</v>
      </c>
      <c r="B16378" s="113" t="s">
        <v>160</v>
      </c>
      <c r="C16378" s="113">
        <v>2007</v>
      </c>
      <c r="D16378" s="113" t="s">
        <v>132</v>
      </c>
      <c r="E16378" s="113" t="s">
        <v>203</v>
      </c>
      <c r="F16378" s="113" t="s">
        <v>200</v>
      </c>
      <c r="G16378" s="113">
        <v>1.41392868497626</v>
      </c>
    </row>
    <row r="16379" spans="1:7" x14ac:dyDescent="0.25">
      <c r="A16379" s="108" t="str">
        <f t="shared" si="255"/>
        <v>LT_2007_3D_NOx</v>
      </c>
      <c r="B16379" s="113" t="s">
        <v>160</v>
      </c>
      <c r="C16379" s="113">
        <v>2007</v>
      </c>
      <c r="D16379" s="113" t="s">
        <v>206</v>
      </c>
      <c r="E16379" s="113" t="s">
        <v>199</v>
      </c>
      <c r="F16379" s="113" t="s">
        <v>200</v>
      </c>
      <c r="G16379" s="113">
        <v>7.4289740000000002</v>
      </c>
    </row>
    <row r="16380" spans="1:7" x14ac:dyDescent="0.25">
      <c r="A16380" s="108" t="str">
        <f t="shared" si="255"/>
        <v>LT_2008_NATIONAL TOTAL_NOx</v>
      </c>
      <c r="B16380" s="113" t="s">
        <v>160</v>
      </c>
      <c r="C16380" s="113">
        <v>2008</v>
      </c>
      <c r="D16380" s="113" t="s">
        <v>122</v>
      </c>
      <c r="E16380" s="113" t="s">
        <v>199</v>
      </c>
      <c r="F16380" s="113" t="s">
        <v>200</v>
      </c>
      <c r="G16380" s="113">
        <v>63.047550046564403</v>
      </c>
    </row>
    <row r="16381" spans="1:7" x14ac:dyDescent="0.25">
      <c r="A16381" s="108" t="str">
        <f t="shared" si="255"/>
        <v>LT_2008_NATIONAL TOTAL_NMVOC</v>
      </c>
      <c r="B16381" s="113" t="s">
        <v>160</v>
      </c>
      <c r="C16381" s="113">
        <v>2008</v>
      </c>
      <c r="D16381" s="113" t="s">
        <v>122</v>
      </c>
      <c r="E16381" s="113" t="s">
        <v>123</v>
      </c>
      <c r="F16381" s="113" t="s">
        <v>200</v>
      </c>
      <c r="G16381" s="113">
        <v>59.147008187218702</v>
      </c>
    </row>
    <row r="16382" spans="1:7" x14ac:dyDescent="0.25">
      <c r="A16382" s="108" t="str">
        <f t="shared" si="255"/>
        <v>LT_2008_NATIONAL TOTAL_SOx</v>
      </c>
      <c r="B16382" s="113" t="s">
        <v>160</v>
      </c>
      <c r="C16382" s="113">
        <v>2008</v>
      </c>
      <c r="D16382" s="113" t="s">
        <v>122</v>
      </c>
      <c r="E16382" s="113" t="s">
        <v>201</v>
      </c>
      <c r="F16382" s="113" t="s">
        <v>200</v>
      </c>
      <c r="G16382" s="113">
        <v>19.100931440310099</v>
      </c>
    </row>
    <row r="16383" spans="1:7" x14ac:dyDescent="0.25">
      <c r="A16383" s="108" t="str">
        <f t="shared" si="255"/>
        <v>LT_2008_NATIONAL TOTAL_NH3</v>
      </c>
      <c r="B16383" s="113" t="s">
        <v>160</v>
      </c>
      <c r="C16383" s="113">
        <v>2008</v>
      </c>
      <c r="D16383" s="113" t="s">
        <v>122</v>
      </c>
      <c r="E16383" s="113" t="s">
        <v>124</v>
      </c>
      <c r="F16383" s="113" t="s">
        <v>200</v>
      </c>
      <c r="G16383" s="113">
        <v>37.704253144382797</v>
      </c>
    </row>
    <row r="16384" spans="1:7" x14ac:dyDescent="0.25">
      <c r="A16384" s="108" t="str">
        <f t="shared" si="255"/>
        <v>LT_2008_NATIONAL TOTAL_PM2.5</v>
      </c>
      <c r="B16384" s="113" t="s">
        <v>160</v>
      </c>
      <c r="C16384" s="113">
        <v>2008</v>
      </c>
      <c r="D16384" s="113" t="s">
        <v>122</v>
      </c>
      <c r="E16384" s="113" t="s">
        <v>203</v>
      </c>
      <c r="F16384" s="113" t="s">
        <v>200</v>
      </c>
      <c r="G16384" s="113">
        <v>8.4987677906212902</v>
      </c>
    </row>
    <row r="16385" spans="1:7" x14ac:dyDescent="0.25">
      <c r="A16385" s="108" t="str">
        <f t="shared" si="255"/>
        <v>LT_2008_NATIONAL TOTAL_Pb</v>
      </c>
      <c r="B16385" s="113" t="s">
        <v>160</v>
      </c>
      <c r="C16385" s="113">
        <v>2008</v>
      </c>
      <c r="D16385" s="113" t="s">
        <v>122</v>
      </c>
      <c r="E16385" s="113" t="s">
        <v>125</v>
      </c>
      <c r="F16385" s="113" t="s">
        <v>200</v>
      </c>
      <c r="G16385" s="113">
        <v>3.3495868260293802E-3</v>
      </c>
    </row>
    <row r="16386" spans="1:7" x14ac:dyDescent="0.25">
      <c r="A16386" s="108" t="str">
        <f t="shared" ref="A16386:A16449" si="256">CONCATENATE(B16386,"_",C16386,"_",D16386,"_",E16386)</f>
        <v>LT_2008_NATIONAL TOTAL_Cd</v>
      </c>
      <c r="B16386" s="113" t="s">
        <v>160</v>
      </c>
      <c r="C16386" s="113">
        <v>2008</v>
      </c>
      <c r="D16386" s="113" t="s">
        <v>122</v>
      </c>
      <c r="E16386" s="113" t="s">
        <v>126</v>
      </c>
      <c r="F16386" s="113" t="s">
        <v>200</v>
      </c>
      <c r="G16386" s="113">
        <v>1.74321288001014E-4</v>
      </c>
    </row>
    <row r="16387" spans="1:7" x14ac:dyDescent="0.25">
      <c r="A16387" s="108" t="str">
        <f t="shared" si="256"/>
        <v>LT_2008_NATIONAL TOTAL_Hg</v>
      </c>
      <c r="B16387" s="113" t="s">
        <v>160</v>
      </c>
      <c r="C16387" s="113">
        <v>2008</v>
      </c>
      <c r="D16387" s="113" t="s">
        <v>122</v>
      </c>
      <c r="E16387" s="113" t="s">
        <v>127</v>
      </c>
      <c r="F16387" s="113" t="s">
        <v>200</v>
      </c>
      <c r="G16387" s="113">
        <v>1.5866811716011499E-4</v>
      </c>
    </row>
    <row r="16388" spans="1:7" x14ac:dyDescent="0.25">
      <c r="A16388" s="108" t="str">
        <f t="shared" si="256"/>
        <v>LT_2008_NATIONAL TOTAL_DIOX</v>
      </c>
      <c r="B16388" s="113" t="s">
        <v>160</v>
      </c>
      <c r="C16388" s="113">
        <v>2008</v>
      </c>
      <c r="D16388" s="113" t="s">
        <v>122</v>
      </c>
      <c r="E16388" s="113" t="s">
        <v>128</v>
      </c>
      <c r="F16388" s="113" t="s">
        <v>200</v>
      </c>
      <c r="G16388" s="150">
        <v>2.1988542048199998E-8</v>
      </c>
    </row>
    <row r="16389" spans="1:7" x14ac:dyDescent="0.25">
      <c r="A16389" s="108" t="str">
        <f t="shared" si="256"/>
        <v>LT_2008_NATIONAL TOTAL_PAH</v>
      </c>
      <c r="B16389" s="113" t="s">
        <v>160</v>
      </c>
      <c r="C16389" s="113">
        <v>2008</v>
      </c>
      <c r="D16389" s="113" t="s">
        <v>122</v>
      </c>
      <c r="E16389" s="113" t="s">
        <v>129</v>
      </c>
      <c r="F16389" s="113" t="s">
        <v>200</v>
      </c>
      <c r="G16389" s="113">
        <v>1.0402978840895199E-2</v>
      </c>
    </row>
    <row r="16390" spans="1:7" x14ac:dyDescent="0.25">
      <c r="A16390" s="108" t="str">
        <f t="shared" si="256"/>
        <v>LT_2008_NATIONAL TOTAL_HCB</v>
      </c>
      <c r="B16390" s="113" t="s">
        <v>160</v>
      </c>
      <c r="C16390" s="113">
        <v>2008</v>
      </c>
      <c r="D16390" s="113" t="s">
        <v>122</v>
      </c>
      <c r="E16390" s="113" t="s">
        <v>130</v>
      </c>
      <c r="F16390" s="113" t="s">
        <v>200</v>
      </c>
      <c r="G16390" s="150">
        <v>2.4152715481043802E-7</v>
      </c>
    </row>
    <row r="16391" spans="1:7" x14ac:dyDescent="0.25">
      <c r="A16391" s="108" t="str">
        <f t="shared" si="256"/>
        <v>LT_2008_NATIONAL TOTAL_PCB</v>
      </c>
      <c r="B16391" s="113" t="s">
        <v>160</v>
      </c>
      <c r="C16391" s="113">
        <v>2008</v>
      </c>
      <c r="D16391" s="113" t="s">
        <v>122</v>
      </c>
      <c r="E16391" s="113" t="s">
        <v>259</v>
      </c>
      <c r="F16391" s="113" t="s">
        <v>200</v>
      </c>
      <c r="G16391" s="150">
        <v>1.2021329815667201E-6</v>
      </c>
    </row>
    <row r="16392" spans="1:7" x14ac:dyDescent="0.25">
      <c r="A16392" s="108" t="str">
        <f t="shared" si="256"/>
        <v>LT_2008_1A3(FS)_NOx</v>
      </c>
      <c r="B16392" s="113" t="s">
        <v>160</v>
      </c>
      <c r="C16392" s="113">
        <v>2008</v>
      </c>
      <c r="D16392" s="113" t="s">
        <v>132</v>
      </c>
      <c r="E16392" s="113" t="s">
        <v>199</v>
      </c>
      <c r="F16392" s="113" t="s">
        <v>200</v>
      </c>
      <c r="G16392" s="113">
        <v>31.046854203983202</v>
      </c>
    </row>
    <row r="16393" spans="1:7" x14ac:dyDescent="0.25">
      <c r="A16393" s="108" t="str">
        <f t="shared" si="256"/>
        <v>LT_2008_1A3(FS)_NMVOC</v>
      </c>
      <c r="B16393" s="113" t="s">
        <v>160</v>
      </c>
      <c r="C16393" s="113">
        <v>2008</v>
      </c>
      <c r="D16393" s="113" t="s">
        <v>132</v>
      </c>
      <c r="E16393" s="113" t="s">
        <v>123</v>
      </c>
      <c r="F16393" s="113" t="s">
        <v>200</v>
      </c>
      <c r="G16393" s="113">
        <v>8.5791305526670207</v>
      </c>
    </row>
    <row r="16394" spans="1:7" x14ac:dyDescent="0.25">
      <c r="A16394" s="108" t="str">
        <f t="shared" si="256"/>
        <v>LT_2008_1A3(FS)_SOx</v>
      </c>
      <c r="B16394" s="113" t="s">
        <v>160</v>
      </c>
      <c r="C16394" s="113">
        <v>2008</v>
      </c>
      <c r="D16394" s="113" t="s">
        <v>132</v>
      </c>
      <c r="E16394" s="113" t="s">
        <v>201</v>
      </c>
      <c r="F16394" s="113" t="s">
        <v>200</v>
      </c>
      <c r="G16394" s="113">
        <v>0.12901606992616299</v>
      </c>
    </row>
    <row r="16395" spans="1:7" x14ac:dyDescent="0.25">
      <c r="A16395" s="108" t="str">
        <f t="shared" si="256"/>
        <v>LT_2008_1A3(FS)_NH3</v>
      </c>
      <c r="B16395" s="113" t="s">
        <v>160</v>
      </c>
      <c r="C16395" s="113">
        <v>2008</v>
      </c>
      <c r="D16395" s="113" t="s">
        <v>132</v>
      </c>
      <c r="E16395" s="113" t="s">
        <v>124</v>
      </c>
      <c r="F16395" s="113" t="s">
        <v>200</v>
      </c>
      <c r="G16395" s="113">
        <v>0.53260390698056403</v>
      </c>
    </row>
    <row r="16396" spans="1:7" x14ac:dyDescent="0.25">
      <c r="A16396" s="108" t="str">
        <f t="shared" si="256"/>
        <v>LT_2008_1A3(FS)_PM2.5</v>
      </c>
      <c r="B16396" s="113" t="s">
        <v>160</v>
      </c>
      <c r="C16396" s="113">
        <v>2008</v>
      </c>
      <c r="D16396" s="113" t="s">
        <v>132</v>
      </c>
      <c r="E16396" s="113" t="s">
        <v>203</v>
      </c>
      <c r="F16396" s="113" t="s">
        <v>200</v>
      </c>
      <c r="G16396" s="113">
        <v>1.36660420494028</v>
      </c>
    </row>
    <row r="16397" spans="1:7" x14ac:dyDescent="0.25">
      <c r="A16397" s="108" t="str">
        <f t="shared" si="256"/>
        <v>LT_2008_3D_NOx</v>
      </c>
      <c r="B16397" s="113" t="s">
        <v>160</v>
      </c>
      <c r="C16397" s="113">
        <v>2008</v>
      </c>
      <c r="D16397" s="113" t="s">
        <v>206</v>
      </c>
      <c r="E16397" s="113" t="s">
        <v>199</v>
      </c>
      <c r="F16397" s="113" t="s">
        <v>200</v>
      </c>
      <c r="G16397" s="113">
        <v>7.0382879999999997</v>
      </c>
    </row>
    <row r="16398" spans="1:7" x14ac:dyDescent="0.25">
      <c r="A16398" s="108" t="str">
        <f t="shared" si="256"/>
        <v>LT_2009_NATIONAL TOTAL_NOx</v>
      </c>
      <c r="B16398" s="113" t="s">
        <v>160</v>
      </c>
      <c r="C16398" s="113">
        <v>2009</v>
      </c>
      <c r="D16398" s="113" t="s">
        <v>122</v>
      </c>
      <c r="E16398" s="113" t="s">
        <v>199</v>
      </c>
      <c r="F16398" s="113" t="s">
        <v>200</v>
      </c>
      <c r="G16398" s="113">
        <v>54.059998411625799</v>
      </c>
    </row>
    <row r="16399" spans="1:7" x14ac:dyDescent="0.25">
      <c r="A16399" s="108" t="str">
        <f t="shared" si="256"/>
        <v>LT_2009_NATIONAL TOTAL_NMVOC</v>
      </c>
      <c r="B16399" s="113" t="s">
        <v>160</v>
      </c>
      <c r="C16399" s="113">
        <v>2009</v>
      </c>
      <c r="D16399" s="113" t="s">
        <v>122</v>
      </c>
      <c r="E16399" s="113" t="s">
        <v>123</v>
      </c>
      <c r="F16399" s="113" t="s">
        <v>200</v>
      </c>
      <c r="G16399" s="113">
        <v>54.047556620730802</v>
      </c>
    </row>
    <row r="16400" spans="1:7" x14ac:dyDescent="0.25">
      <c r="A16400" s="108" t="str">
        <f t="shared" si="256"/>
        <v>LT_2009_NATIONAL TOTAL_SOx</v>
      </c>
      <c r="B16400" s="113" t="s">
        <v>160</v>
      </c>
      <c r="C16400" s="113">
        <v>2009</v>
      </c>
      <c r="D16400" s="113" t="s">
        <v>122</v>
      </c>
      <c r="E16400" s="113" t="s">
        <v>201</v>
      </c>
      <c r="F16400" s="113" t="s">
        <v>200</v>
      </c>
      <c r="G16400" s="113">
        <v>18.460528082531098</v>
      </c>
    </row>
    <row r="16401" spans="1:7" x14ac:dyDescent="0.25">
      <c r="A16401" s="108" t="str">
        <f t="shared" si="256"/>
        <v>LT_2009_NATIONAL TOTAL_NH3</v>
      </c>
      <c r="B16401" s="113" t="s">
        <v>160</v>
      </c>
      <c r="C16401" s="113">
        <v>2009</v>
      </c>
      <c r="D16401" s="113" t="s">
        <v>122</v>
      </c>
      <c r="E16401" s="113" t="s">
        <v>124</v>
      </c>
      <c r="F16401" s="113" t="s">
        <v>200</v>
      </c>
      <c r="G16401" s="113">
        <v>39.659860112998302</v>
      </c>
    </row>
    <row r="16402" spans="1:7" x14ac:dyDescent="0.25">
      <c r="A16402" s="108" t="str">
        <f t="shared" si="256"/>
        <v>LT_2009_NATIONAL TOTAL_PM2.5</v>
      </c>
      <c r="B16402" s="113" t="s">
        <v>160</v>
      </c>
      <c r="C16402" s="113">
        <v>2009</v>
      </c>
      <c r="D16402" s="113" t="s">
        <v>122</v>
      </c>
      <c r="E16402" s="113" t="s">
        <v>203</v>
      </c>
      <c r="F16402" s="113" t="s">
        <v>200</v>
      </c>
      <c r="G16402" s="113">
        <v>7.8853590958184201</v>
      </c>
    </row>
    <row r="16403" spans="1:7" x14ac:dyDescent="0.25">
      <c r="A16403" s="108" t="str">
        <f t="shared" si="256"/>
        <v>LT_2009_NATIONAL TOTAL_Pb</v>
      </c>
      <c r="B16403" s="113" t="s">
        <v>160</v>
      </c>
      <c r="C16403" s="113">
        <v>2009</v>
      </c>
      <c r="D16403" s="113" t="s">
        <v>122</v>
      </c>
      <c r="E16403" s="113" t="s">
        <v>125</v>
      </c>
      <c r="F16403" s="113" t="s">
        <v>200</v>
      </c>
      <c r="G16403" s="113">
        <v>2.78063249857696E-3</v>
      </c>
    </row>
    <row r="16404" spans="1:7" x14ac:dyDescent="0.25">
      <c r="A16404" s="108" t="str">
        <f t="shared" si="256"/>
        <v>LT_2009_NATIONAL TOTAL_Cd</v>
      </c>
      <c r="B16404" s="113" t="s">
        <v>160</v>
      </c>
      <c r="C16404" s="113">
        <v>2009</v>
      </c>
      <c r="D16404" s="113" t="s">
        <v>122</v>
      </c>
      <c r="E16404" s="113" t="s">
        <v>126</v>
      </c>
      <c r="F16404" s="113" t="s">
        <v>200</v>
      </c>
      <c r="G16404" s="113">
        <v>1.7173034579447499E-4</v>
      </c>
    </row>
    <row r="16405" spans="1:7" x14ac:dyDescent="0.25">
      <c r="A16405" s="108" t="str">
        <f t="shared" si="256"/>
        <v>LT_2009_NATIONAL TOTAL_Hg</v>
      </c>
      <c r="B16405" s="113" t="s">
        <v>160</v>
      </c>
      <c r="C16405" s="113">
        <v>2009</v>
      </c>
      <c r="D16405" s="113" t="s">
        <v>122</v>
      </c>
      <c r="E16405" s="113" t="s">
        <v>127</v>
      </c>
      <c r="F16405" s="113" t="s">
        <v>200</v>
      </c>
      <c r="G16405" s="113">
        <v>1.5909061769202299E-4</v>
      </c>
    </row>
    <row r="16406" spans="1:7" x14ac:dyDescent="0.25">
      <c r="A16406" s="108" t="str">
        <f t="shared" si="256"/>
        <v>LT_2009_NATIONAL TOTAL_DIOX</v>
      </c>
      <c r="B16406" s="113" t="s">
        <v>160</v>
      </c>
      <c r="C16406" s="113">
        <v>2009</v>
      </c>
      <c r="D16406" s="113" t="s">
        <v>122</v>
      </c>
      <c r="E16406" s="113" t="s">
        <v>128</v>
      </c>
      <c r="F16406" s="113" t="s">
        <v>200</v>
      </c>
      <c r="G16406" s="150">
        <v>2.1582094023199999E-8</v>
      </c>
    </row>
    <row r="16407" spans="1:7" x14ac:dyDescent="0.25">
      <c r="A16407" s="108" t="str">
        <f t="shared" si="256"/>
        <v>LT_2009_NATIONAL TOTAL_PAH</v>
      </c>
      <c r="B16407" s="113" t="s">
        <v>160</v>
      </c>
      <c r="C16407" s="113">
        <v>2009</v>
      </c>
      <c r="D16407" s="113" t="s">
        <v>122</v>
      </c>
      <c r="E16407" s="113" t="s">
        <v>129</v>
      </c>
      <c r="F16407" s="113" t="s">
        <v>200</v>
      </c>
      <c r="G16407" s="113">
        <v>1.03087905683909E-2</v>
      </c>
    </row>
    <row r="16408" spans="1:7" x14ac:dyDescent="0.25">
      <c r="A16408" s="108" t="str">
        <f t="shared" si="256"/>
        <v>LT_2009_NATIONAL TOTAL_HCB</v>
      </c>
      <c r="B16408" s="113" t="s">
        <v>160</v>
      </c>
      <c r="C16408" s="113">
        <v>2009</v>
      </c>
      <c r="D16408" s="113" t="s">
        <v>122</v>
      </c>
      <c r="E16408" s="113" t="s">
        <v>130</v>
      </c>
      <c r="F16408" s="113" t="s">
        <v>200</v>
      </c>
      <c r="G16408" s="150">
        <v>2.5197850073600198E-7</v>
      </c>
    </row>
    <row r="16409" spans="1:7" x14ac:dyDescent="0.25">
      <c r="A16409" s="108" t="str">
        <f t="shared" si="256"/>
        <v>LT_2009_NATIONAL TOTAL_PCB</v>
      </c>
      <c r="B16409" s="113" t="s">
        <v>160</v>
      </c>
      <c r="C16409" s="113">
        <v>2009</v>
      </c>
      <c r="D16409" s="113" t="s">
        <v>122</v>
      </c>
      <c r="E16409" s="113" t="s">
        <v>259</v>
      </c>
      <c r="F16409" s="113" t="s">
        <v>200</v>
      </c>
      <c r="G16409" s="150">
        <v>1.1457538956053999E-6</v>
      </c>
    </row>
    <row r="16410" spans="1:7" x14ac:dyDescent="0.25">
      <c r="A16410" s="108" t="str">
        <f t="shared" si="256"/>
        <v>LT_2009_1A3(FS)_NOx</v>
      </c>
      <c r="B16410" s="113" t="s">
        <v>160</v>
      </c>
      <c r="C16410" s="113">
        <v>2009</v>
      </c>
      <c r="D16410" s="113" t="s">
        <v>132</v>
      </c>
      <c r="E16410" s="113" t="s">
        <v>199</v>
      </c>
      <c r="F16410" s="113" t="s">
        <v>200</v>
      </c>
      <c r="G16410" s="113">
        <v>24.3828557877568</v>
      </c>
    </row>
    <row r="16411" spans="1:7" x14ac:dyDescent="0.25">
      <c r="A16411" s="108" t="str">
        <f t="shared" si="256"/>
        <v>LT_2009_1A3(FS)_NMVOC</v>
      </c>
      <c r="B16411" s="113" t="s">
        <v>160</v>
      </c>
      <c r="C16411" s="113">
        <v>2009</v>
      </c>
      <c r="D16411" s="113" t="s">
        <v>132</v>
      </c>
      <c r="E16411" s="113" t="s">
        <v>123</v>
      </c>
      <c r="F16411" s="113" t="s">
        <v>200</v>
      </c>
      <c r="G16411" s="113">
        <v>6.9939594041122897</v>
      </c>
    </row>
    <row r="16412" spans="1:7" x14ac:dyDescent="0.25">
      <c r="A16412" s="108" t="str">
        <f t="shared" si="256"/>
        <v>LT_2009_1A3(FS)_SOx</v>
      </c>
      <c r="B16412" s="113" t="s">
        <v>160</v>
      </c>
      <c r="C16412" s="113">
        <v>2009</v>
      </c>
      <c r="D16412" s="113" t="s">
        <v>132</v>
      </c>
      <c r="E16412" s="113" t="s">
        <v>201</v>
      </c>
      <c r="F16412" s="113" t="s">
        <v>200</v>
      </c>
      <c r="G16412" s="113">
        <v>2.10939468254293E-2</v>
      </c>
    </row>
    <row r="16413" spans="1:7" x14ac:dyDescent="0.25">
      <c r="A16413" s="108" t="str">
        <f t="shared" si="256"/>
        <v>LT_2009_1A3(FS)_NH3</v>
      </c>
      <c r="B16413" s="113" t="s">
        <v>160</v>
      </c>
      <c r="C16413" s="113">
        <v>2009</v>
      </c>
      <c r="D16413" s="113" t="s">
        <v>132</v>
      </c>
      <c r="E16413" s="113" t="s">
        <v>124</v>
      </c>
      <c r="F16413" s="113" t="s">
        <v>200</v>
      </c>
      <c r="G16413" s="113">
        <v>0.42476707575818301</v>
      </c>
    </row>
    <row r="16414" spans="1:7" x14ac:dyDescent="0.25">
      <c r="A16414" s="108" t="str">
        <f t="shared" si="256"/>
        <v>LT_2009_1A3(FS)_PM2.5</v>
      </c>
      <c r="B16414" s="113" t="s">
        <v>160</v>
      </c>
      <c r="C16414" s="113">
        <v>2009</v>
      </c>
      <c r="D16414" s="113" t="s">
        <v>132</v>
      </c>
      <c r="E16414" s="113" t="s">
        <v>203</v>
      </c>
      <c r="F16414" s="113" t="s">
        <v>200</v>
      </c>
      <c r="G16414" s="113">
        <v>1.07966632186005</v>
      </c>
    </row>
    <row r="16415" spans="1:7" x14ac:dyDescent="0.25">
      <c r="A16415" s="108" t="str">
        <f t="shared" si="256"/>
        <v>LT_2009_3D_NOx</v>
      </c>
      <c r="B16415" s="113" t="s">
        <v>160</v>
      </c>
      <c r="C16415" s="113">
        <v>2009</v>
      </c>
      <c r="D16415" s="113" t="s">
        <v>206</v>
      </c>
      <c r="E16415" s="113" t="s">
        <v>199</v>
      </c>
      <c r="F16415" s="113" t="s">
        <v>200</v>
      </c>
      <c r="G16415" s="113">
        <v>7.6360960000000002</v>
      </c>
    </row>
    <row r="16416" spans="1:7" x14ac:dyDescent="0.25">
      <c r="A16416" s="108" t="str">
        <f t="shared" si="256"/>
        <v>LT_2010_NATIONAL TOTAL_NOx</v>
      </c>
      <c r="B16416" s="113" t="s">
        <v>160</v>
      </c>
      <c r="C16416" s="113">
        <v>2010</v>
      </c>
      <c r="D16416" s="113" t="s">
        <v>122</v>
      </c>
      <c r="E16416" s="113" t="s">
        <v>199</v>
      </c>
      <c r="F16416" s="113" t="s">
        <v>200</v>
      </c>
      <c r="G16416" s="113">
        <v>57.083544934328302</v>
      </c>
    </row>
    <row r="16417" spans="1:7" x14ac:dyDescent="0.25">
      <c r="A16417" s="108" t="str">
        <f t="shared" si="256"/>
        <v>LT_2010_NATIONAL TOTAL_NMVOC</v>
      </c>
      <c r="B16417" s="113" t="s">
        <v>160</v>
      </c>
      <c r="C16417" s="113">
        <v>2010</v>
      </c>
      <c r="D16417" s="113" t="s">
        <v>122</v>
      </c>
      <c r="E16417" s="113" t="s">
        <v>123</v>
      </c>
      <c r="F16417" s="113" t="s">
        <v>200</v>
      </c>
      <c r="G16417" s="113">
        <v>53.425519306512903</v>
      </c>
    </row>
    <row r="16418" spans="1:7" x14ac:dyDescent="0.25">
      <c r="A16418" s="108" t="str">
        <f t="shared" si="256"/>
        <v>LT_2010_NATIONAL TOTAL_SOx</v>
      </c>
      <c r="B16418" s="113" t="s">
        <v>160</v>
      </c>
      <c r="C16418" s="113">
        <v>2010</v>
      </c>
      <c r="D16418" s="113" t="s">
        <v>122</v>
      </c>
      <c r="E16418" s="113" t="s">
        <v>201</v>
      </c>
      <c r="F16418" s="113" t="s">
        <v>200</v>
      </c>
      <c r="G16418" s="113">
        <v>17.663601236355898</v>
      </c>
    </row>
    <row r="16419" spans="1:7" x14ac:dyDescent="0.25">
      <c r="A16419" s="108" t="str">
        <f t="shared" si="256"/>
        <v>LT_2010_NATIONAL TOTAL_NH3</v>
      </c>
      <c r="B16419" s="113" t="s">
        <v>160</v>
      </c>
      <c r="C16419" s="113">
        <v>2010</v>
      </c>
      <c r="D16419" s="113" t="s">
        <v>122</v>
      </c>
      <c r="E16419" s="113" t="s">
        <v>124</v>
      </c>
      <c r="F16419" s="113" t="s">
        <v>200</v>
      </c>
      <c r="G16419" s="113">
        <v>38.2737736254428</v>
      </c>
    </row>
    <row r="16420" spans="1:7" x14ac:dyDescent="0.25">
      <c r="A16420" s="108" t="str">
        <f t="shared" si="256"/>
        <v>LT_2010_NATIONAL TOTAL_PM2.5</v>
      </c>
      <c r="B16420" s="113" t="s">
        <v>160</v>
      </c>
      <c r="C16420" s="113">
        <v>2010</v>
      </c>
      <c r="D16420" s="113" t="s">
        <v>122</v>
      </c>
      <c r="E16420" s="113" t="s">
        <v>203</v>
      </c>
      <c r="F16420" s="113" t="s">
        <v>200</v>
      </c>
      <c r="G16420" s="113">
        <v>8.4333674847525604</v>
      </c>
    </row>
    <row r="16421" spans="1:7" x14ac:dyDescent="0.25">
      <c r="A16421" s="108" t="str">
        <f t="shared" si="256"/>
        <v>LT_2010_NATIONAL TOTAL_Pb</v>
      </c>
      <c r="B16421" s="113" t="s">
        <v>160</v>
      </c>
      <c r="C16421" s="113">
        <v>2010</v>
      </c>
      <c r="D16421" s="113" t="s">
        <v>122</v>
      </c>
      <c r="E16421" s="113" t="s">
        <v>125</v>
      </c>
      <c r="F16421" s="113" t="s">
        <v>200</v>
      </c>
      <c r="G16421" s="113">
        <v>2.9806970027508599E-3</v>
      </c>
    </row>
    <row r="16422" spans="1:7" x14ac:dyDescent="0.25">
      <c r="A16422" s="108" t="str">
        <f t="shared" si="256"/>
        <v>LT_2010_NATIONAL TOTAL_Cd</v>
      </c>
      <c r="B16422" s="113" t="s">
        <v>160</v>
      </c>
      <c r="C16422" s="113">
        <v>2010</v>
      </c>
      <c r="D16422" s="113" t="s">
        <v>122</v>
      </c>
      <c r="E16422" s="113" t="s">
        <v>126</v>
      </c>
      <c r="F16422" s="113" t="s">
        <v>200</v>
      </c>
      <c r="G16422" s="113">
        <v>1.7538501171233701E-4</v>
      </c>
    </row>
    <row r="16423" spans="1:7" x14ac:dyDescent="0.25">
      <c r="A16423" s="108" t="str">
        <f t="shared" si="256"/>
        <v>LT_2010_NATIONAL TOTAL_Hg</v>
      </c>
      <c r="B16423" s="113" t="s">
        <v>160</v>
      </c>
      <c r="C16423" s="113">
        <v>2010</v>
      </c>
      <c r="D16423" s="113" t="s">
        <v>122</v>
      </c>
      <c r="E16423" s="113" t="s">
        <v>127</v>
      </c>
      <c r="F16423" s="113" t="s">
        <v>200</v>
      </c>
      <c r="G16423" s="113">
        <v>1.6201326389345401E-4</v>
      </c>
    </row>
    <row r="16424" spans="1:7" x14ac:dyDescent="0.25">
      <c r="A16424" s="108" t="str">
        <f t="shared" si="256"/>
        <v>LT_2010_NATIONAL TOTAL_DIOX</v>
      </c>
      <c r="B16424" s="113" t="s">
        <v>160</v>
      </c>
      <c r="C16424" s="113">
        <v>2010</v>
      </c>
      <c r="D16424" s="113" t="s">
        <v>122</v>
      </c>
      <c r="E16424" s="113" t="s">
        <v>128</v>
      </c>
      <c r="F16424" s="113" t="s">
        <v>200</v>
      </c>
      <c r="G16424" s="150">
        <v>2.1767888342900001E-8</v>
      </c>
    </row>
    <row r="16425" spans="1:7" x14ac:dyDescent="0.25">
      <c r="A16425" s="108" t="str">
        <f t="shared" si="256"/>
        <v>LT_2010_NATIONAL TOTAL_PAH</v>
      </c>
      <c r="B16425" s="113" t="s">
        <v>160</v>
      </c>
      <c r="C16425" s="113">
        <v>2010</v>
      </c>
      <c r="D16425" s="113" t="s">
        <v>122</v>
      </c>
      <c r="E16425" s="113" t="s">
        <v>129</v>
      </c>
      <c r="F16425" s="113" t="s">
        <v>200</v>
      </c>
      <c r="G16425" s="113">
        <v>1.0743298337285E-2</v>
      </c>
    </row>
    <row r="16426" spans="1:7" x14ac:dyDescent="0.25">
      <c r="A16426" s="108" t="str">
        <f t="shared" si="256"/>
        <v>LT_2010_NATIONAL TOTAL_HCB</v>
      </c>
      <c r="B16426" s="113" t="s">
        <v>160</v>
      </c>
      <c r="C16426" s="113">
        <v>2010</v>
      </c>
      <c r="D16426" s="113" t="s">
        <v>122</v>
      </c>
      <c r="E16426" s="113" t="s">
        <v>130</v>
      </c>
      <c r="F16426" s="113" t="s">
        <v>200</v>
      </c>
      <c r="G16426" s="150">
        <v>2.5420070473294401E-7</v>
      </c>
    </row>
    <row r="16427" spans="1:7" x14ac:dyDescent="0.25">
      <c r="A16427" s="108" t="str">
        <f t="shared" si="256"/>
        <v>LT_2010_NATIONAL TOTAL_PCB</v>
      </c>
      <c r="B16427" s="113" t="s">
        <v>160</v>
      </c>
      <c r="C16427" s="113">
        <v>2010</v>
      </c>
      <c r="D16427" s="113" t="s">
        <v>122</v>
      </c>
      <c r="E16427" s="113" t="s">
        <v>259</v>
      </c>
      <c r="F16427" s="113" t="s">
        <v>200</v>
      </c>
      <c r="G16427" s="150">
        <v>1.9272724882313E-6</v>
      </c>
    </row>
    <row r="16428" spans="1:7" x14ac:dyDescent="0.25">
      <c r="A16428" s="108" t="str">
        <f t="shared" si="256"/>
        <v>LT_2010_1A3(FS)_NOx</v>
      </c>
      <c r="B16428" s="113" t="s">
        <v>160</v>
      </c>
      <c r="C16428" s="113">
        <v>2010</v>
      </c>
      <c r="D16428" s="113" t="s">
        <v>132</v>
      </c>
      <c r="E16428" s="113" t="s">
        <v>199</v>
      </c>
      <c r="F16428" s="113" t="s">
        <v>200</v>
      </c>
      <c r="G16428" s="113">
        <v>25.5062714532122</v>
      </c>
    </row>
    <row r="16429" spans="1:7" x14ac:dyDescent="0.25">
      <c r="A16429" s="108" t="str">
        <f t="shared" si="256"/>
        <v>LT_2010_1A3(FS)_NMVOC</v>
      </c>
      <c r="B16429" s="113" t="s">
        <v>160</v>
      </c>
      <c r="C16429" s="113">
        <v>2010</v>
      </c>
      <c r="D16429" s="113" t="s">
        <v>132</v>
      </c>
      <c r="E16429" s="113" t="s">
        <v>123</v>
      </c>
      <c r="F16429" s="113" t="s">
        <v>200</v>
      </c>
      <c r="G16429" s="113">
        <v>5.87304294891746</v>
      </c>
    </row>
    <row r="16430" spans="1:7" x14ac:dyDescent="0.25">
      <c r="A16430" s="108" t="str">
        <f t="shared" si="256"/>
        <v>LT_2010_1A3(FS)_SOx</v>
      </c>
      <c r="B16430" s="113" t="s">
        <v>160</v>
      </c>
      <c r="C16430" s="113">
        <v>2010</v>
      </c>
      <c r="D16430" s="113" t="s">
        <v>132</v>
      </c>
      <c r="E16430" s="113" t="s">
        <v>201</v>
      </c>
      <c r="F16430" s="113" t="s">
        <v>200</v>
      </c>
      <c r="G16430" s="113">
        <v>2.2093965898715401E-2</v>
      </c>
    </row>
    <row r="16431" spans="1:7" x14ac:dyDescent="0.25">
      <c r="A16431" s="108" t="str">
        <f t="shared" si="256"/>
        <v>LT_2010_1A3(FS)_NH3</v>
      </c>
      <c r="B16431" s="113" t="s">
        <v>160</v>
      </c>
      <c r="C16431" s="113">
        <v>2010</v>
      </c>
      <c r="D16431" s="113" t="s">
        <v>132</v>
      </c>
      <c r="E16431" s="113" t="s">
        <v>124</v>
      </c>
      <c r="F16431" s="113" t="s">
        <v>200</v>
      </c>
      <c r="G16431" s="113">
        <v>0.32242187307841702</v>
      </c>
    </row>
    <row r="16432" spans="1:7" x14ac:dyDescent="0.25">
      <c r="A16432" s="108" t="str">
        <f t="shared" si="256"/>
        <v>LT_2010_1A3(FS)_PM2.5</v>
      </c>
      <c r="B16432" s="113" t="s">
        <v>160</v>
      </c>
      <c r="C16432" s="113">
        <v>2010</v>
      </c>
      <c r="D16432" s="113" t="s">
        <v>132</v>
      </c>
      <c r="E16432" s="113" t="s">
        <v>203</v>
      </c>
      <c r="F16432" s="113" t="s">
        <v>200</v>
      </c>
      <c r="G16432" s="113">
        <v>1.15034992295556</v>
      </c>
    </row>
    <row r="16433" spans="1:7" x14ac:dyDescent="0.25">
      <c r="A16433" s="108" t="str">
        <f t="shared" si="256"/>
        <v>LT_2010_3D_NOx</v>
      </c>
      <c r="B16433" s="113" t="s">
        <v>160</v>
      </c>
      <c r="C16433" s="113">
        <v>2010</v>
      </c>
      <c r="D16433" s="113" t="s">
        <v>206</v>
      </c>
      <c r="E16433" s="113" t="s">
        <v>199</v>
      </c>
      <c r="F16433" s="113" t="s">
        <v>200</v>
      </c>
      <c r="G16433" s="113">
        <v>7.9558590999999996</v>
      </c>
    </row>
    <row r="16434" spans="1:7" x14ac:dyDescent="0.25">
      <c r="A16434" s="108" t="str">
        <f t="shared" si="256"/>
        <v>LT_2011_NATIONAL TOTAL_NOx</v>
      </c>
      <c r="B16434" s="113" t="s">
        <v>160</v>
      </c>
      <c r="C16434" s="113">
        <v>2011</v>
      </c>
      <c r="D16434" s="113" t="s">
        <v>122</v>
      </c>
      <c r="E16434" s="113" t="s">
        <v>199</v>
      </c>
      <c r="F16434" s="113" t="s">
        <v>200</v>
      </c>
      <c r="G16434" s="113">
        <v>55.747145075179397</v>
      </c>
    </row>
    <row r="16435" spans="1:7" x14ac:dyDescent="0.25">
      <c r="A16435" s="108" t="str">
        <f t="shared" si="256"/>
        <v>LT_2011_NATIONAL TOTAL_NMVOC</v>
      </c>
      <c r="B16435" s="113" t="s">
        <v>160</v>
      </c>
      <c r="C16435" s="113">
        <v>2011</v>
      </c>
      <c r="D16435" s="113" t="s">
        <v>122</v>
      </c>
      <c r="E16435" s="113" t="s">
        <v>123</v>
      </c>
      <c r="F16435" s="113" t="s">
        <v>200</v>
      </c>
      <c r="G16435" s="113">
        <v>50.915891226269501</v>
      </c>
    </row>
    <row r="16436" spans="1:7" x14ac:dyDescent="0.25">
      <c r="A16436" s="108" t="str">
        <f t="shared" si="256"/>
        <v>LT_2011_NATIONAL TOTAL_SOx</v>
      </c>
      <c r="B16436" s="113" t="s">
        <v>160</v>
      </c>
      <c r="C16436" s="113">
        <v>2011</v>
      </c>
      <c r="D16436" s="113" t="s">
        <v>122</v>
      </c>
      <c r="E16436" s="113" t="s">
        <v>201</v>
      </c>
      <c r="F16436" s="113" t="s">
        <v>200</v>
      </c>
      <c r="G16436" s="113">
        <v>18.7696906887548</v>
      </c>
    </row>
    <row r="16437" spans="1:7" x14ac:dyDescent="0.25">
      <c r="A16437" s="108" t="str">
        <f t="shared" si="256"/>
        <v>LT_2011_NATIONAL TOTAL_NH3</v>
      </c>
      <c r="B16437" s="113" t="s">
        <v>160</v>
      </c>
      <c r="C16437" s="113">
        <v>2011</v>
      </c>
      <c r="D16437" s="113" t="s">
        <v>122</v>
      </c>
      <c r="E16437" s="113" t="s">
        <v>124</v>
      </c>
      <c r="F16437" s="113" t="s">
        <v>200</v>
      </c>
      <c r="G16437" s="113">
        <v>37.861745550224803</v>
      </c>
    </row>
    <row r="16438" spans="1:7" x14ac:dyDescent="0.25">
      <c r="A16438" s="108" t="str">
        <f t="shared" si="256"/>
        <v>LT_2011_NATIONAL TOTAL_PM2.5</v>
      </c>
      <c r="B16438" s="113" t="s">
        <v>160</v>
      </c>
      <c r="C16438" s="113">
        <v>2011</v>
      </c>
      <c r="D16438" s="113" t="s">
        <v>122</v>
      </c>
      <c r="E16438" s="113" t="s">
        <v>203</v>
      </c>
      <c r="F16438" s="113" t="s">
        <v>200</v>
      </c>
      <c r="G16438" s="113">
        <v>8.4601420363781905</v>
      </c>
    </row>
    <row r="16439" spans="1:7" x14ac:dyDescent="0.25">
      <c r="A16439" s="108" t="str">
        <f t="shared" si="256"/>
        <v>LT_2011_NATIONAL TOTAL_Pb</v>
      </c>
      <c r="B16439" s="113" t="s">
        <v>160</v>
      </c>
      <c r="C16439" s="113">
        <v>2011</v>
      </c>
      <c r="D16439" s="113" t="s">
        <v>122</v>
      </c>
      <c r="E16439" s="113" t="s">
        <v>125</v>
      </c>
      <c r="F16439" s="113" t="s">
        <v>200</v>
      </c>
      <c r="G16439" s="113">
        <v>3.0418436635E-3</v>
      </c>
    </row>
    <row r="16440" spans="1:7" x14ac:dyDescent="0.25">
      <c r="A16440" s="108" t="str">
        <f t="shared" si="256"/>
        <v>LT_2011_NATIONAL TOTAL_Cd</v>
      </c>
      <c r="B16440" s="113" t="s">
        <v>160</v>
      </c>
      <c r="C16440" s="113">
        <v>2011</v>
      </c>
      <c r="D16440" s="113" t="s">
        <v>122</v>
      </c>
      <c r="E16440" s="113" t="s">
        <v>126</v>
      </c>
      <c r="F16440" s="113" t="s">
        <v>200</v>
      </c>
      <c r="G16440" s="113">
        <v>1.7388905689906699E-4</v>
      </c>
    </row>
    <row r="16441" spans="1:7" x14ac:dyDescent="0.25">
      <c r="A16441" s="108" t="str">
        <f t="shared" si="256"/>
        <v>LT_2011_NATIONAL TOTAL_Hg</v>
      </c>
      <c r="B16441" s="113" t="s">
        <v>160</v>
      </c>
      <c r="C16441" s="113">
        <v>2011</v>
      </c>
      <c r="D16441" s="113" t="s">
        <v>122</v>
      </c>
      <c r="E16441" s="113" t="s">
        <v>127</v>
      </c>
      <c r="F16441" s="113" t="s">
        <v>200</v>
      </c>
      <c r="G16441" s="113">
        <v>1.4841864379597201E-4</v>
      </c>
    </row>
    <row r="16442" spans="1:7" x14ac:dyDescent="0.25">
      <c r="A16442" s="108" t="str">
        <f t="shared" si="256"/>
        <v>LT_2011_NATIONAL TOTAL_DIOX</v>
      </c>
      <c r="B16442" s="113" t="s">
        <v>160</v>
      </c>
      <c r="C16442" s="113">
        <v>2011</v>
      </c>
      <c r="D16442" s="113" t="s">
        <v>122</v>
      </c>
      <c r="E16442" s="113" t="s">
        <v>128</v>
      </c>
      <c r="F16442" s="113" t="s">
        <v>200</v>
      </c>
      <c r="G16442" s="150">
        <v>2.23111441759E-8</v>
      </c>
    </row>
    <row r="16443" spans="1:7" x14ac:dyDescent="0.25">
      <c r="A16443" s="108" t="str">
        <f t="shared" si="256"/>
        <v>LT_2011_NATIONAL TOTAL_PAH</v>
      </c>
      <c r="B16443" s="113" t="s">
        <v>160</v>
      </c>
      <c r="C16443" s="113">
        <v>2011</v>
      </c>
      <c r="D16443" s="113" t="s">
        <v>122</v>
      </c>
      <c r="E16443" s="113" t="s">
        <v>129</v>
      </c>
      <c r="F16443" s="113" t="s">
        <v>200</v>
      </c>
      <c r="G16443" s="113">
        <v>1.07252874392736E-2</v>
      </c>
    </row>
    <row r="16444" spans="1:7" x14ac:dyDescent="0.25">
      <c r="A16444" s="108" t="str">
        <f t="shared" si="256"/>
        <v>LT_2011_NATIONAL TOTAL_HCB</v>
      </c>
      <c r="B16444" s="113" t="s">
        <v>160</v>
      </c>
      <c r="C16444" s="113">
        <v>2011</v>
      </c>
      <c r="D16444" s="113" t="s">
        <v>122</v>
      </c>
      <c r="E16444" s="113" t="s">
        <v>130</v>
      </c>
      <c r="F16444" s="113" t="s">
        <v>200</v>
      </c>
      <c r="G16444" s="150">
        <v>2.5160865449546001E-7</v>
      </c>
    </row>
    <row r="16445" spans="1:7" x14ac:dyDescent="0.25">
      <c r="A16445" s="108" t="str">
        <f t="shared" si="256"/>
        <v>LT_2011_NATIONAL TOTAL_PCB</v>
      </c>
      <c r="B16445" s="113" t="s">
        <v>160</v>
      </c>
      <c r="C16445" s="113">
        <v>2011</v>
      </c>
      <c r="D16445" s="113" t="s">
        <v>122</v>
      </c>
      <c r="E16445" s="113" t="s">
        <v>259</v>
      </c>
      <c r="F16445" s="113" t="s">
        <v>200</v>
      </c>
      <c r="G16445" s="150">
        <v>1.16179362894419E-6</v>
      </c>
    </row>
    <row r="16446" spans="1:7" x14ac:dyDescent="0.25">
      <c r="A16446" s="108" t="str">
        <f t="shared" si="256"/>
        <v>LT_2011_1A3(FS)_NOx</v>
      </c>
      <c r="B16446" s="113" t="s">
        <v>160</v>
      </c>
      <c r="C16446" s="113">
        <v>2011</v>
      </c>
      <c r="D16446" s="113" t="s">
        <v>132</v>
      </c>
      <c r="E16446" s="113" t="s">
        <v>199</v>
      </c>
      <c r="F16446" s="113" t="s">
        <v>200</v>
      </c>
      <c r="G16446" s="113">
        <v>25.320029517385102</v>
      </c>
    </row>
    <row r="16447" spans="1:7" x14ac:dyDescent="0.25">
      <c r="A16447" s="108" t="str">
        <f t="shared" si="256"/>
        <v>LT_2011_1A3(FS)_NMVOC</v>
      </c>
      <c r="B16447" s="113" t="s">
        <v>160</v>
      </c>
      <c r="C16447" s="113">
        <v>2011</v>
      </c>
      <c r="D16447" s="113" t="s">
        <v>132</v>
      </c>
      <c r="E16447" s="113" t="s">
        <v>123</v>
      </c>
      <c r="F16447" s="113" t="s">
        <v>200</v>
      </c>
      <c r="G16447" s="113">
        <v>4.8388177549767404</v>
      </c>
    </row>
    <row r="16448" spans="1:7" x14ac:dyDescent="0.25">
      <c r="A16448" s="108" t="str">
        <f t="shared" si="256"/>
        <v>LT_2011_1A3(FS)_SOx</v>
      </c>
      <c r="B16448" s="113" t="s">
        <v>160</v>
      </c>
      <c r="C16448" s="113">
        <v>2011</v>
      </c>
      <c r="D16448" s="113" t="s">
        <v>132</v>
      </c>
      <c r="E16448" s="113" t="s">
        <v>201</v>
      </c>
      <c r="F16448" s="113" t="s">
        <v>200</v>
      </c>
      <c r="G16448" s="113">
        <v>2.2115312087832101E-2</v>
      </c>
    </row>
    <row r="16449" spans="1:7" x14ac:dyDescent="0.25">
      <c r="A16449" s="108" t="str">
        <f t="shared" si="256"/>
        <v>LT_2011_1A3(FS)_NH3</v>
      </c>
      <c r="B16449" s="113" t="s">
        <v>160</v>
      </c>
      <c r="C16449" s="113">
        <v>2011</v>
      </c>
      <c r="D16449" s="113" t="s">
        <v>132</v>
      </c>
      <c r="E16449" s="113" t="s">
        <v>124</v>
      </c>
      <c r="F16449" s="113" t="s">
        <v>200</v>
      </c>
      <c r="G16449" s="113">
        <v>0.26780973064281</v>
      </c>
    </row>
    <row r="16450" spans="1:7" x14ac:dyDescent="0.25">
      <c r="A16450" s="108" t="str">
        <f t="shared" ref="A16450:A16513" si="257">CONCATENATE(B16450,"_",C16450,"_",D16450,"_",E16450)</f>
        <v>LT_2011_1A3(FS)_PM2.5</v>
      </c>
      <c r="B16450" s="113" t="s">
        <v>160</v>
      </c>
      <c r="C16450" s="113">
        <v>2011</v>
      </c>
      <c r="D16450" s="113" t="s">
        <v>132</v>
      </c>
      <c r="E16450" s="113" t="s">
        <v>203</v>
      </c>
      <c r="F16450" s="113" t="s">
        <v>200</v>
      </c>
      <c r="G16450" s="113">
        <v>1.1330007268648199</v>
      </c>
    </row>
    <row r="16451" spans="1:7" x14ac:dyDescent="0.25">
      <c r="A16451" s="108" t="str">
        <f t="shared" si="257"/>
        <v>LT_2011_3D_NOx</v>
      </c>
      <c r="B16451" s="113" t="s">
        <v>160</v>
      </c>
      <c r="C16451" s="113">
        <v>2011</v>
      </c>
      <c r="D16451" s="113" t="s">
        <v>206</v>
      </c>
      <c r="E16451" s="113" t="s">
        <v>199</v>
      </c>
      <c r="F16451" s="113" t="s">
        <v>200</v>
      </c>
      <c r="G16451" s="113">
        <v>8.0545960000000001</v>
      </c>
    </row>
    <row r="16452" spans="1:7" x14ac:dyDescent="0.25">
      <c r="A16452" s="108" t="str">
        <f t="shared" si="257"/>
        <v>LT_2012_NATIONAL TOTAL_NOx</v>
      </c>
      <c r="B16452" s="113" t="s">
        <v>160</v>
      </c>
      <c r="C16452" s="113">
        <v>2012</v>
      </c>
      <c r="D16452" s="113" t="s">
        <v>122</v>
      </c>
      <c r="E16452" s="113" t="s">
        <v>199</v>
      </c>
      <c r="F16452" s="113" t="s">
        <v>200</v>
      </c>
      <c r="G16452" s="113">
        <v>56.078220581105697</v>
      </c>
    </row>
    <row r="16453" spans="1:7" x14ac:dyDescent="0.25">
      <c r="A16453" s="108" t="str">
        <f t="shared" si="257"/>
        <v>LT_2012_NATIONAL TOTAL_NMVOC</v>
      </c>
      <c r="B16453" s="113" t="s">
        <v>160</v>
      </c>
      <c r="C16453" s="113">
        <v>2012</v>
      </c>
      <c r="D16453" s="113" t="s">
        <v>122</v>
      </c>
      <c r="E16453" s="113" t="s">
        <v>123</v>
      </c>
      <c r="F16453" s="113" t="s">
        <v>200</v>
      </c>
      <c r="G16453" s="113">
        <v>51.768691756535802</v>
      </c>
    </row>
    <row r="16454" spans="1:7" x14ac:dyDescent="0.25">
      <c r="A16454" s="108" t="str">
        <f t="shared" si="257"/>
        <v>LT_2012_NATIONAL TOTAL_SOx</v>
      </c>
      <c r="B16454" s="113" t="s">
        <v>160</v>
      </c>
      <c r="C16454" s="113">
        <v>2012</v>
      </c>
      <c r="D16454" s="113" t="s">
        <v>122</v>
      </c>
      <c r="E16454" s="113" t="s">
        <v>201</v>
      </c>
      <c r="F16454" s="113" t="s">
        <v>200</v>
      </c>
      <c r="G16454" s="113">
        <v>16.5643655321465</v>
      </c>
    </row>
    <row r="16455" spans="1:7" x14ac:dyDescent="0.25">
      <c r="A16455" s="108" t="str">
        <f t="shared" si="257"/>
        <v>LT_2012_NATIONAL TOTAL_NH3</v>
      </c>
      <c r="B16455" s="113" t="s">
        <v>160</v>
      </c>
      <c r="C16455" s="113">
        <v>2012</v>
      </c>
      <c r="D16455" s="113" t="s">
        <v>122</v>
      </c>
      <c r="E16455" s="113" t="s">
        <v>124</v>
      </c>
      <c r="F16455" s="113" t="s">
        <v>200</v>
      </c>
      <c r="G16455" s="113">
        <v>37.693204515086101</v>
      </c>
    </row>
    <row r="16456" spans="1:7" x14ac:dyDescent="0.25">
      <c r="A16456" s="108" t="str">
        <f t="shared" si="257"/>
        <v>LT_2012_NATIONAL TOTAL_PM2.5</v>
      </c>
      <c r="B16456" s="113" t="s">
        <v>160</v>
      </c>
      <c r="C16456" s="113">
        <v>2012</v>
      </c>
      <c r="D16456" s="113" t="s">
        <v>122</v>
      </c>
      <c r="E16456" s="113" t="s">
        <v>203</v>
      </c>
      <c r="F16456" s="113" t="s">
        <v>200</v>
      </c>
      <c r="G16456" s="113">
        <v>8.1504445638483496</v>
      </c>
    </row>
    <row r="16457" spans="1:7" x14ac:dyDescent="0.25">
      <c r="A16457" s="108" t="str">
        <f t="shared" si="257"/>
        <v>LT_2012_NATIONAL TOTAL_Pb</v>
      </c>
      <c r="B16457" s="113" t="s">
        <v>160</v>
      </c>
      <c r="C16457" s="113">
        <v>2012</v>
      </c>
      <c r="D16457" s="113" t="s">
        <v>122</v>
      </c>
      <c r="E16457" s="113" t="s">
        <v>125</v>
      </c>
      <c r="F16457" s="113" t="s">
        <v>200</v>
      </c>
      <c r="G16457" s="113">
        <v>3.1626412094242001E-3</v>
      </c>
    </row>
    <row r="16458" spans="1:7" x14ac:dyDescent="0.25">
      <c r="A16458" s="108" t="str">
        <f t="shared" si="257"/>
        <v>LT_2012_NATIONAL TOTAL_Cd</v>
      </c>
      <c r="B16458" s="113" t="s">
        <v>160</v>
      </c>
      <c r="C16458" s="113">
        <v>2012</v>
      </c>
      <c r="D16458" s="113" t="s">
        <v>122</v>
      </c>
      <c r="E16458" s="113" t="s">
        <v>126</v>
      </c>
      <c r="F16458" s="113" t="s">
        <v>200</v>
      </c>
      <c r="G16458" s="113">
        <v>1.7851168482460101E-4</v>
      </c>
    </row>
    <row r="16459" spans="1:7" x14ac:dyDescent="0.25">
      <c r="A16459" s="108" t="str">
        <f t="shared" si="257"/>
        <v>LT_2012_NATIONAL TOTAL_Hg</v>
      </c>
      <c r="B16459" s="113" t="s">
        <v>160</v>
      </c>
      <c r="C16459" s="113">
        <v>2012</v>
      </c>
      <c r="D16459" s="113" t="s">
        <v>122</v>
      </c>
      <c r="E16459" s="113" t="s">
        <v>127</v>
      </c>
      <c r="F16459" s="113" t="s">
        <v>200</v>
      </c>
      <c r="G16459" s="113">
        <v>1.23527254038361E-4</v>
      </c>
    </row>
    <row r="16460" spans="1:7" x14ac:dyDescent="0.25">
      <c r="A16460" s="108" t="str">
        <f t="shared" si="257"/>
        <v>LT_2012_NATIONAL TOTAL_DIOX</v>
      </c>
      <c r="B16460" s="113" t="s">
        <v>160</v>
      </c>
      <c r="C16460" s="113">
        <v>2012</v>
      </c>
      <c r="D16460" s="113" t="s">
        <v>122</v>
      </c>
      <c r="E16460" s="113" t="s">
        <v>128</v>
      </c>
      <c r="F16460" s="113" t="s">
        <v>200</v>
      </c>
      <c r="G16460" s="150">
        <v>2.1141536327400002E-8</v>
      </c>
    </row>
    <row r="16461" spans="1:7" x14ac:dyDescent="0.25">
      <c r="A16461" s="108" t="str">
        <f t="shared" si="257"/>
        <v>LT_2012_NATIONAL TOTAL_PAH</v>
      </c>
      <c r="B16461" s="113" t="s">
        <v>160</v>
      </c>
      <c r="C16461" s="113">
        <v>2012</v>
      </c>
      <c r="D16461" s="113" t="s">
        <v>122</v>
      </c>
      <c r="E16461" s="113" t="s">
        <v>129</v>
      </c>
      <c r="F16461" s="113" t="s">
        <v>200</v>
      </c>
      <c r="G16461" s="113">
        <v>1.05382814386344E-2</v>
      </c>
    </row>
    <row r="16462" spans="1:7" x14ac:dyDescent="0.25">
      <c r="A16462" s="108" t="str">
        <f t="shared" si="257"/>
        <v>LT_2012_NATIONAL TOTAL_HCB</v>
      </c>
      <c r="B16462" s="113" t="s">
        <v>160</v>
      </c>
      <c r="C16462" s="113">
        <v>2012</v>
      </c>
      <c r="D16462" s="113" t="s">
        <v>122</v>
      </c>
      <c r="E16462" s="113" t="s">
        <v>130</v>
      </c>
      <c r="F16462" s="113" t="s">
        <v>200</v>
      </c>
      <c r="G16462" s="150">
        <v>2.70962455681157E-7</v>
      </c>
    </row>
    <row r="16463" spans="1:7" x14ac:dyDescent="0.25">
      <c r="A16463" s="108" t="str">
        <f t="shared" si="257"/>
        <v>LT_2012_NATIONAL TOTAL_PCB</v>
      </c>
      <c r="B16463" s="113" t="s">
        <v>160</v>
      </c>
      <c r="C16463" s="113">
        <v>2012</v>
      </c>
      <c r="D16463" s="113" t="s">
        <v>122</v>
      </c>
      <c r="E16463" s="113" t="s">
        <v>259</v>
      </c>
      <c r="F16463" s="113" t="s">
        <v>200</v>
      </c>
      <c r="G16463" s="150">
        <v>1.0228068426090999E-6</v>
      </c>
    </row>
    <row r="16464" spans="1:7" x14ac:dyDescent="0.25">
      <c r="A16464" s="108" t="str">
        <f t="shared" si="257"/>
        <v>LT_2012_1A3(FS)_NOx</v>
      </c>
      <c r="B16464" s="113" t="s">
        <v>160</v>
      </c>
      <c r="C16464" s="113">
        <v>2012</v>
      </c>
      <c r="D16464" s="113" t="s">
        <v>132</v>
      </c>
      <c r="E16464" s="113" t="s">
        <v>199</v>
      </c>
      <c r="F16464" s="113" t="s">
        <v>200</v>
      </c>
      <c r="G16464" s="113">
        <v>25.169366915088901</v>
      </c>
    </row>
    <row r="16465" spans="1:7" x14ac:dyDescent="0.25">
      <c r="A16465" s="108" t="str">
        <f t="shared" si="257"/>
        <v>LT_2012_1A3(FS)_NMVOC</v>
      </c>
      <c r="B16465" s="113" t="s">
        <v>160</v>
      </c>
      <c r="C16465" s="113">
        <v>2012</v>
      </c>
      <c r="D16465" s="113" t="s">
        <v>132</v>
      </c>
      <c r="E16465" s="113" t="s">
        <v>123</v>
      </c>
      <c r="F16465" s="113" t="s">
        <v>200</v>
      </c>
      <c r="G16465" s="113">
        <v>4.0913835797357399</v>
      </c>
    </row>
    <row r="16466" spans="1:7" x14ac:dyDescent="0.25">
      <c r="A16466" s="108" t="str">
        <f t="shared" si="257"/>
        <v>LT_2012_1A3(FS)_SOx</v>
      </c>
      <c r="B16466" s="113" t="s">
        <v>160</v>
      </c>
      <c r="C16466" s="113">
        <v>2012</v>
      </c>
      <c r="D16466" s="113" t="s">
        <v>132</v>
      </c>
      <c r="E16466" s="113" t="s">
        <v>201</v>
      </c>
      <c r="F16466" s="113" t="s">
        <v>200</v>
      </c>
      <c r="G16466" s="113">
        <v>2.2133114214709301E-2</v>
      </c>
    </row>
    <row r="16467" spans="1:7" x14ac:dyDescent="0.25">
      <c r="A16467" s="108" t="str">
        <f t="shared" si="257"/>
        <v>LT_2012_1A3(FS)_NH3</v>
      </c>
      <c r="B16467" s="113" t="s">
        <v>160</v>
      </c>
      <c r="C16467" s="113">
        <v>2012</v>
      </c>
      <c r="D16467" s="113" t="s">
        <v>132</v>
      </c>
      <c r="E16467" s="113" t="s">
        <v>124</v>
      </c>
      <c r="F16467" s="113" t="s">
        <v>200</v>
      </c>
      <c r="G16467" s="113">
        <v>0.22425070475073999</v>
      </c>
    </row>
    <row r="16468" spans="1:7" x14ac:dyDescent="0.25">
      <c r="A16468" s="108" t="str">
        <f t="shared" si="257"/>
        <v>LT_2012_1A3(FS)_PM2.5</v>
      </c>
      <c r="B16468" s="113" t="s">
        <v>160</v>
      </c>
      <c r="C16468" s="113">
        <v>2012</v>
      </c>
      <c r="D16468" s="113" t="s">
        <v>132</v>
      </c>
      <c r="E16468" s="113" t="s">
        <v>203</v>
      </c>
      <c r="F16468" s="113" t="s">
        <v>200</v>
      </c>
      <c r="G16468" s="113">
        <v>1.1192440172146101</v>
      </c>
    </row>
    <row r="16469" spans="1:7" x14ac:dyDescent="0.25">
      <c r="A16469" s="108" t="str">
        <f t="shared" si="257"/>
        <v>LT_2012_3D_NOx</v>
      </c>
      <c r="B16469" s="113" t="s">
        <v>160</v>
      </c>
      <c r="C16469" s="113">
        <v>2012</v>
      </c>
      <c r="D16469" s="113" t="s">
        <v>206</v>
      </c>
      <c r="E16469" s="113" t="s">
        <v>199</v>
      </c>
      <c r="F16469" s="113" t="s">
        <v>200</v>
      </c>
      <c r="G16469" s="113">
        <v>8.1140609999999995</v>
      </c>
    </row>
    <row r="16470" spans="1:7" x14ac:dyDescent="0.25">
      <c r="A16470" s="108" t="str">
        <f t="shared" si="257"/>
        <v>LT_2013_NATIONAL TOTAL_NOx</v>
      </c>
      <c r="B16470" s="113" t="s">
        <v>160</v>
      </c>
      <c r="C16470" s="113">
        <v>2013</v>
      </c>
      <c r="D16470" s="113" t="s">
        <v>122</v>
      </c>
      <c r="E16470" s="113" t="s">
        <v>199</v>
      </c>
      <c r="F16470" s="113" t="s">
        <v>200</v>
      </c>
      <c r="G16470" s="113">
        <v>53.0661326674227</v>
      </c>
    </row>
    <row r="16471" spans="1:7" x14ac:dyDescent="0.25">
      <c r="A16471" s="108" t="str">
        <f t="shared" si="257"/>
        <v>LT_2013_NATIONAL TOTAL_NMVOC</v>
      </c>
      <c r="B16471" s="113" t="s">
        <v>160</v>
      </c>
      <c r="C16471" s="113">
        <v>2013</v>
      </c>
      <c r="D16471" s="113" t="s">
        <v>122</v>
      </c>
      <c r="E16471" s="113" t="s">
        <v>123</v>
      </c>
      <c r="F16471" s="113" t="s">
        <v>200</v>
      </c>
      <c r="G16471" s="113">
        <v>51.157374320823997</v>
      </c>
    </row>
    <row r="16472" spans="1:7" x14ac:dyDescent="0.25">
      <c r="A16472" s="108" t="str">
        <f t="shared" si="257"/>
        <v>LT_2013_NATIONAL TOTAL_SOx</v>
      </c>
      <c r="B16472" s="113" t="s">
        <v>160</v>
      </c>
      <c r="C16472" s="113">
        <v>2013</v>
      </c>
      <c r="D16472" s="113" t="s">
        <v>122</v>
      </c>
      <c r="E16472" s="113" t="s">
        <v>201</v>
      </c>
      <c r="F16472" s="113" t="s">
        <v>200</v>
      </c>
      <c r="G16472" s="113">
        <v>14.373323203998201</v>
      </c>
    </row>
    <row r="16473" spans="1:7" x14ac:dyDescent="0.25">
      <c r="A16473" s="108" t="str">
        <f t="shared" si="257"/>
        <v>LT_2013_NATIONAL TOTAL_NH3</v>
      </c>
      <c r="B16473" s="113" t="s">
        <v>160</v>
      </c>
      <c r="C16473" s="113">
        <v>2013</v>
      </c>
      <c r="D16473" s="113" t="s">
        <v>122</v>
      </c>
      <c r="E16473" s="113" t="s">
        <v>124</v>
      </c>
      <c r="F16473" s="113" t="s">
        <v>200</v>
      </c>
      <c r="G16473" s="113">
        <v>37.7557229924887</v>
      </c>
    </row>
    <row r="16474" spans="1:7" x14ac:dyDescent="0.25">
      <c r="A16474" s="108" t="str">
        <f t="shared" si="257"/>
        <v>LT_2013_NATIONAL TOTAL_PM2.5</v>
      </c>
      <c r="B16474" s="113" t="s">
        <v>160</v>
      </c>
      <c r="C16474" s="113">
        <v>2013</v>
      </c>
      <c r="D16474" s="113" t="s">
        <v>122</v>
      </c>
      <c r="E16474" s="113" t="s">
        <v>203</v>
      </c>
      <c r="F16474" s="113" t="s">
        <v>200</v>
      </c>
      <c r="G16474" s="113">
        <v>8.0268328493204404</v>
      </c>
    </row>
    <row r="16475" spans="1:7" x14ac:dyDescent="0.25">
      <c r="A16475" s="108" t="str">
        <f t="shared" si="257"/>
        <v>LT_2013_NATIONAL TOTAL_Pb</v>
      </c>
      <c r="B16475" s="113" t="s">
        <v>160</v>
      </c>
      <c r="C16475" s="113">
        <v>2013</v>
      </c>
      <c r="D16475" s="113" t="s">
        <v>122</v>
      </c>
      <c r="E16475" s="113" t="s">
        <v>125</v>
      </c>
      <c r="F16475" s="113" t="s">
        <v>200</v>
      </c>
      <c r="G16475" s="113">
        <v>3.3717086872487802E-3</v>
      </c>
    </row>
    <row r="16476" spans="1:7" x14ac:dyDescent="0.25">
      <c r="A16476" s="108" t="str">
        <f t="shared" si="257"/>
        <v>LT_2013_NATIONAL TOTAL_Cd</v>
      </c>
      <c r="B16476" s="113" t="s">
        <v>160</v>
      </c>
      <c r="C16476" s="113">
        <v>2013</v>
      </c>
      <c r="D16476" s="113" t="s">
        <v>122</v>
      </c>
      <c r="E16476" s="113" t="s">
        <v>126</v>
      </c>
      <c r="F16476" s="113" t="s">
        <v>200</v>
      </c>
      <c r="G16476" s="113">
        <v>1.90726234765364E-4</v>
      </c>
    </row>
    <row r="16477" spans="1:7" x14ac:dyDescent="0.25">
      <c r="A16477" s="108" t="str">
        <f t="shared" si="257"/>
        <v>LT_2013_NATIONAL TOTAL_Hg</v>
      </c>
      <c r="B16477" s="113" t="s">
        <v>160</v>
      </c>
      <c r="C16477" s="113">
        <v>2013</v>
      </c>
      <c r="D16477" s="113" t="s">
        <v>122</v>
      </c>
      <c r="E16477" s="113" t="s">
        <v>127</v>
      </c>
      <c r="F16477" s="113" t="s">
        <v>200</v>
      </c>
      <c r="G16477" s="113">
        <v>1.30224694285533E-4</v>
      </c>
    </row>
    <row r="16478" spans="1:7" x14ac:dyDescent="0.25">
      <c r="A16478" s="108" t="str">
        <f t="shared" si="257"/>
        <v>LT_2013_NATIONAL TOTAL_DIOX</v>
      </c>
      <c r="B16478" s="113" t="s">
        <v>160</v>
      </c>
      <c r="C16478" s="113">
        <v>2013</v>
      </c>
      <c r="D16478" s="113" t="s">
        <v>122</v>
      </c>
      <c r="E16478" s="113" t="s">
        <v>128</v>
      </c>
      <c r="F16478" s="113" t="s">
        <v>200</v>
      </c>
      <c r="G16478" s="150">
        <v>2.04707581569E-8</v>
      </c>
    </row>
    <row r="16479" spans="1:7" x14ac:dyDescent="0.25">
      <c r="A16479" s="108" t="str">
        <f t="shared" si="257"/>
        <v>LT_2013_NATIONAL TOTAL_PAH</v>
      </c>
      <c r="B16479" s="113" t="s">
        <v>160</v>
      </c>
      <c r="C16479" s="113">
        <v>2013</v>
      </c>
      <c r="D16479" s="113" t="s">
        <v>122</v>
      </c>
      <c r="E16479" s="113" t="s">
        <v>129</v>
      </c>
      <c r="F16479" s="113" t="s">
        <v>200</v>
      </c>
      <c r="G16479" s="113">
        <v>1.06043510932178E-2</v>
      </c>
    </row>
    <row r="16480" spans="1:7" x14ac:dyDescent="0.25">
      <c r="A16480" s="108" t="str">
        <f t="shared" si="257"/>
        <v>LT_2013_NATIONAL TOTAL_HCB</v>
      </c>
      <c r="B16480" s="113" t="s">
        <v>160</v>
      </c>
      <c r="C16480" s="113">
        <v>2013</v>
      </c>
      <c r="D16480" s="113" t="s">
        <v>122</v>
      </c>
      <c r="E16480" s="113" t="s">
        <v>130</v>
      </c>
      <c r="F16480" s="113" t="s">
        <v>200</v>
      </c>
      <c r="G16480" s="150">
        <v>2.83073473772277E-7</v>
      </c>
    </row>
    <row r="16481" spans="1:7" x14ac:dyDescent="0.25">
      <c r="A16481" s="108" t="str">
        <f t="shared" si="257"/>
        <v>LT_2013_NATIONAL TOTAL_PCB</v>
      </c>
      <c r="B16481" s="113" t="s">
        <v>160</v>
      </c>
      <c r="C16481" s="113">
        <v>2013</v>
      </c>
      <c r="D16481" s="113" t="s">
        <v>122</v>
      </c>
      <c r="E16481" s="113" t="s">
        <v>259</v>
      </c>
      <c r="F16481" s="113" t="s">
        <v>200</v>
      </c>
      <c r="G16481" s="150">
        <v>1.1501397724101599E-6</v>
      </c>
    </row>
    <row r="16482" spans="1:7" x14ac:dyDescent="0.25">
      <c r="A16482" s="108" t="str">
        <f t="shared" si="257"/>
        <v>LT_2013_1A3(FS)_NOx</v>
      </c>
      <c r="B16482" s="113" t="s">
        <v>160</v>
      </c>
      <c r="C16482" s="113">
        <v>2013</v>
      </c>
      <c r="D16482" s="113" t="s">
        <v>132</v>
      </c>
      <c r="E16482" s="113" t="s">
        <v>199</v>
      </c>
      <c r="F16482" s="113" t="s">
        <v>200</v>
      </c>
      <c r="G16482" s="113">
        <v>23.464432882123798</v>
      </c>
    </row>
    <row r="16483" spans="1:7" x14ac:dyDescent="0.25">
      <c r="A16483" s="108" t="str">
        <f t="shared" si="257"/>
        <v>LT_2013_1A3(FS)_NMVOC</v>
      </c>
      <c r="B16483" s="113" t="s">
        <v>160</v>
      </c>
      <c r="C16483" s="113">
        <v>2013</v>
      </c>
      <c r="D16483" s="113" t="s">
        <v>132</v>
      </c>
      <c r="E16483" s="113" t="s">
        <v>123</v>
      </c>
      <c r="F16483" s="113" t="s">
        <v>200</v>
      </c>
      <c r="G16483" s="113">
        <v>3.1963401191480898</v>
      </c>
    </row>
    <row r="16484" spans="1:7" x14ac:dyDescent="0.25">
      <c r="A16484" s="108" t="str">
        <f t="shared" si="257"/>
        <v>LT_2013_1A3(FS)_SOx</v>
      </c>
      <c r="B16484" s="113" t="s">
        <v>160</v>
      </c>
      <c r="C16484" s="113">
        <v>2013</v>
      </c>
      <c r="D16484" s="113" t="s">
        <v>132</v>
      </c>
      <c r="E16484" s="113" t="s">
        <v>201</v>
      </c>
      <c r="F16484" s="113" t="s">
        <v>200</v>
      </c>
      <c r="G16484" s="113">
        <v>2.2333605530601298E-2</v>
      </c>
    </row>
    <row r="16485" spans="1:7" x14ac:dyDescent="0.25">
      <c r="A16485" s="108" t="str">
        <f t="shared" si="257"/>
        <v>LT_2013_1A3(FS)_NH3</v>
      </c>
      <c r="B16485" s="113" t="s">
        <v>160</v>
      </c>
      <c r="C16485" s="113">
        <v>2013</v>
      </c>
      <c r="D16485" s="113" t="s">
        <v>132</v>
      </c>
      <c r="E16485" s="113" t="s">
        <v>124</v>
      </c>
      <c r="F16485" s="113" t="s">
        <v>200</v>
      </c>
      <c r="G16485" s="113">
        <v>0.159937071444992</v>
      </c>
    </row>
    <row r="16486" spans="1:7" x14ac:dyDescent="0.25">
      <c r="A16486" s="108" t="str">
        <f t="shared" si="257"/>
        <v>LT_2013_1A3(FS)_PM2.5</v>
      </c>
      <c r="B16486" s="113" t="s">
        <v>160</v>
      </c>
      <c r="C16486" s="113">
        <v>2013</v>
      </c>
      <c r="D16486" s="113" t="s">
        <v>132</v>
      </c>
      <c r="E16486" s="113" t="s">
        <v>203</v>
      </c>
      <c r="F16486" s="113" t="s">
        <v>200</v>
      </c>
      <c r="G16486" s="113">
        <v>1.19519277122184</v>
      </c>
    </row>
    <row r="16487" spans="1:7" x14ac:dyDescent="0.25">
      <c r="A16487" s="108" t="str">
        <f t="shared" si="257"/>
        <v>LT_2013_3D_NOx</v>
      </c>
      <c r="B16487" s="113" t="s">
        <v>160</v>
      </c>
      <c r="C16487" s="113">
        <v>2013</v>
      </c>
      <c r="D16487" s="113" t="s">
        <v>206</v>
      </c>
      <c r="E16487" s="113" t="s">
        <v>199</v>
      </c>
      <c r="F16487" s="113" t="s">
        <v>200</v>
      </c>
      <c r="G16487" s="113">
        <v>8.2614990000000006</v>
      </c>
    </row>
    <row r="16488" spans="1:7" x14ac:dyDescent="0.25">
      <c r="A16488" s="108" t="str">
        <f t="shared" si="257"/>
        <v>LT_2014_NATIONAL TOTAL_NOx</v>
      </c>
      <c r="B16488" s="113" t="s">
        <v>160</v>
      </c>
      <c r="C16488" s="113">
        <v>2014</v>
      </c>
      <c r="D16488" s="113" t="s">
        <v>122</v>
      </c>
      <c r="E16488" s="113" t="s">
        <v>199</v>
      </c>
      <c r="F16488" s="113" t="s">
        <v>200</v>
      </c>
      <c r="G16488" s="113">
        <v>55.8512796400017</v>
      </c>
    </row>
    <row r="16489" spans="1:7" x14ac:dyDescent="0.25">
      <c r="A16489" s="108" t="str">
        <f t="shared" si="257"/>
        <v>LT_2014_NATIONAL TOTAL_NMVOC</v>
      </c>
      <c r="B16489" s="113" t="s">
        <v>160</v>
      </c>
      <c r="C16489" s="113">
        <v>2014</v>
      </c>
      <c r="D16489" s="113" t="s">
        <v>122</v>
      </c>
      <c r="E16489" s="113" t="s">
        <v>123</v>
      </c>
      <c r="F16489" s="113" t="s">
        <v>200</v>
      </c>
      <c r="G16489" s="113">
        <v>49.874713668627301</v>
      </c>
    </row>
    <row r="16490" spans="1:7" x14ac:dyDescent="0.25">
      <c r="A16490" s="108" t="str">
        <f t="shared" si="257"/>
        <v>LT_2014_NATIONAL TOTAL_SOx</v>
      </c>
      <c r="B16490" s="113" t="s">
        <v>160</v>
      </c>
      <c r="C16490" s="113">
        <v>2014</v>
      </c>
      <c r="D16490" s="113" t="s">
        <v>122</v>
      </c>
      <c r="E16490" s="113" t="s">
        <v>201</v>
      </c>
      <c r="F16490" s="113" t="s">
        <v>200</v>
      </c>
      <c r="G16490" s="113">
        <v>12.987681639702</v>
      </c>
    </row>
    <row r="16491" spans="1:7" x14ac:dyDescent="0.25">
      <c r="A16491" s="108" t="str">
        <f t="shared" si="257"/>
        <v>LT_2014_NATIONAL TOTAL_NH3</v>
      </c>
      <c r="B16491" s="113" t="s">
        <v>160</v>
      </c>
      <c r="C16491" s="113">
        <v>2014</v>
      </c>
      <c r="D16491" s="113" t="s">
        <v>122</v>
      </c>
      <c r="E16491" s="113" t="s">
        <v>124</v>
      </c>
      <c r="F16491" s="113" t="s">
        <v>200</v>
      </c>
      <c r="G16491" s="113">
        <v>40.812921922573601</v>
      </c>
    </row>
    <row r="16492" spans="1:7" x14ac:dyDescent="0.25">
      <c r="A16492" s="108" t="str">
        <f t="shared" si="257"/>
        <v>LT_2014_NATIONAL TOTAL_PM2.5</v>
      </c>
      <c r="B16492" s="113" t="s">
        <v>160</v>
      </c>
      <c r="C16492" s="113">
        <v>2014</v>
      </c>
      <c r="D16492" s="113" t="s">
        <v>122</v>
      </c>
      <c r="E16492" s="113" t="s">
        <v>203</v>
      </c>
      <c r="F16492" s="113" t="s">
        <v>200</v>
      </c>
      <c r="G16492" s="113">
        <v>8.1478996818201992</v>
      </c>
    </row>
    <row r="16493" spans="1:7" x14ac:dyDescent="0.25">
      <c r="A16493" s="108" t="str">
        <f t="shared" si="257"/>
        <v>LT_2014_NATIONAL TOTAL_Pb</v>
      </c>
      <c r="B16493" s="113" t="s">
        <v>160</v>
      </c>
      <c r="C16493" s="113">
        <v>2014</v>
      </c>
      <c r="D16493" s="113" t="s">
        <v>122</v>
      </c>
      <c r="E16493" s="113" t="s">
        <v>125</v>
      </c>
      <c r="F16493" s="113" t="s">
        <v>200</v>
      </c>
      <c r="G16493" s="113">
        <v>3.30471626467136E-3</v>
      </c>
    </row>
    <row r="16494" spans="1:7" x14ac:dyDescent="0.25">
      <c r="A16494" s="108" t="str">
        <f t="shared" si="257"/>
        <v>LT_2014_NATIONAL TOTAL_Cd</v>
      </c>
      <c r="B16494" s="113" t="s">
        <v>160</v>
      </c>
      <c r="C16494" s="113">
        <v>2014</v>
      </c>
      <c r="D16494" s="113" t="s">
        <v>122</v>
      </c>
      <c r="E16494" s="113" t="s">
        <v>126</v>
      </c>
      <c r="F16494" s="113" t="s">
        <v>200</v>
      </c>
      <c r="G16494" s="113">
        <v>1.86455560878658E-4</v>
      </c>
    </row>
    <row r="16495" spans="1:7" x14ac:dyDescent="0.25">
      <c r="A16495" s="108" t="str">
        <f t="shared" si="257"/>
        <v>LT_2014_NATIONAL TOTAL_Hg</v>
      </c>
      <c r="B16495" s="113" t="s">
        <v>160</v>
      </c>
      <c r="C16495" s="113">
        <v>2014</v>
      </c>
      <c r="D16495" s="113" t="s">
        <v>122</v>
      </c>
      <c r="E16495" s="113" t="s">
        <v>127</v>
      </c>
      <c r="F16495" s="113" t="s">
        <v>200</v>
      </c>
      <c r="G16495" s="113">
        <v>1.23745564052494E-4</v>
      </c>
    </row>
    <row r="16496" spans="1:7" x14ac:dyDescent="0.25">
      <c r="A16496" s="108" t="str">
        <f t="shared" si="257"/>
        <v>LT_2014_NATIONAL TOTAL_DIOX</v>
      </c>
      <c r="B16496" s="113" t="s">
        <v>160</v>
      </c>
      <c r="C16496" s="113">
        <v>2014</v>
      </c>
      <c r="D16496" s="113" t="s">
        <v>122</v>
      </c>
      <c r="E16496" s="113" t="s">
        <v>128</v>
      </c>
      <c r="F16496" s="113" t="s">
        <v>200</v>
      </c>
      <c r="G16496" s="150">
        <v>2.0357090887089999E-8</v>
      </c>
    </row>
    <row r="16497" spans="1:7" x14ac:dyDescent="0.25">
      <c r="A16497" s="108" t="str">
        <f t="shared" si="257"/>
        <v>LT_2014_NATIONAL TOTAL_PAH</v>
      </c>
      <c r="B16497" s="113" t="s">
        <v>160</v>
      </c>
      <c r="C16497" s="113">
        <v>2014</v>
      </c>
      <c r="D16497" s="113" t="s">
        <v>122</v>
      </c>
      <c r="E16497" s="113" t="s">
        <v>129</v>
      </c>
      <c r="F16497" s="113" t="s">
        <v>200</v>
      </c>
      <c r="G16497" s="113">
        <v>9.7318518478501908E-3</v>
      </c>
    </row>
    <row r="16498" spans="1:7" x14ac:dyDescent="0.25">
      <c r="A16498" s="108" t="str">
        <f t="shared" si="257"/>
        <v>LT_2014_NATIONAL TOTAL_HCB</v>
      </c>
      <c r="B16498" s="113" t="s">
        <v>160</v>
      </c>
      <c r="C16498" s="113">
        <v>2014</v>
      </c>
      <c r="D16498" s="113" t="s">
        <v>122</v>
      </c>
      <c r="E16498" s="113" t="s">
        <v>130</v>
      </c>
      <c r="F16498" s="113" t="s">
        <v>200</v>
      </c>
      <c r="G16498" s="150">
        <v>2.9845693320190399E-7</v>
      </c>
    </row>
    <row r="16499" spans="1:7" x14ac:dyDescent="0.25">
      <c r="A16499" s="108" t="str">
        <f t="shared" si="257"/>
        <v>LT_2014_NATIONAL TOTAL_PCB</v>
      </c>
      <c r="B16499" s="113" t="s">
        <v>160</v>
      </c>
      <c r="C16499" s="113">
        <v>2014</v>
      </c>
      <c r="D16499" s="113" t="s">
        <v>122</v>
      </c>
      <c r="E16499" s="113" t="s">
        <v>259</v>
      </c>
      <c r="F16499" s="113" t="s">
        <v>200</v>
      </c>
      <c r="G16499" s="150">
        <v>9.8410722122980901E-7</v>
      </c>
    </row>
    <row r="16500" spans="1:7" x14ac:dyDescent="0.25">
      <c r="A16500" s="108" t="str">
        <f t="shared" si="257"/>
        <v>LT_2014_1A3(FS)_NOx</v>
      </c>
      <c r="B16500" s="113" t="s">
        <v>160</v>
      </c>
      <c r="C16500" s="113">
        <v>2014</v>
      </c>
      <c r="D16500" s="113" t="s">
        <v>132</v>
      </c>
      <c r="E16500" s="113" t="s">
        <v>199</v>
      </c>
      <c r="F16500" s="113" t="s">
        <v>200</v>
      </c>
      <c r="G16500" s="113">
        <v>26.415408505359899</v>
      </c>
    </row>
    <row r="16501" spans="1:7" x14ac:dyDescent="0.25">
      <c r="A16501" s="108" t="str">
        <f t="shared" si="257"/>
        <v>LT_2014_1A3(FS)_NMVOC</v>
      </c>
      <c r="B16501" s="113" t="s">
        <v>160</v>
      </c>
      <c r="C16501" s="113">
        <v>2014</v>
      </c>
      <c r="D16501" s="113" t="s">
        <v>132</v>
      </c>
      <c r="E16501" s="113" t="s">
        <v>123</v>
      </c>
      <c r="F16501" s="113" t="s">
        <v>200</v>
      </c>
      <c r="G16501" s="113">
        <v>3.1454310054483199</v>
      </c>
    </row>
    <row r="16502" spans="1:7" x14ac:dyDescent="0.25">
      <c r="A16502" s="108" t="str">
        <f t="shared" si="257"/>
        <v>LT_2014_1A3(FS)_SOx</v>
      </c>
      <c r="B16502" s="113" t="s">
        <v>160</v>
      </c>
      <c r="C16502" s="113">
        <v>2014</v>
      </c>
      <c r="D16502" s="113" t="s">
        <v>132</v>
      </c>
      <c r="E16502" s="113" t="s">
        <v>201</v>
      </c>
      <c r="F16502" s="113" t="s">
        <v>200</v>
      </c>
      <c r="G16502" s="113">
        <v>2.5320390915083198E-2</v>
      </c>
    </row>
    <row r="16503" spans="1:7" x14ac:dyDescent="0.25">
      <c r="A16503" s="108" t="str">
        <f t="shared" si="257"/>
        <v>LT_2014_1A3(FS)_NH3</v>
      </c>
      <c r="B16503" s="113" t="s">
        <v>160</v>
      </c>
      <c r="C16503" s="113">
        <v>2014</v>
      </c>
      <c r="D16503" s="113" t="s">
        <v>132</v>
      </c>
      <c r="E16503" s="113" t="s">
        <v>124</v>
      </c>
      <c r="F16503" s="113" t="s">
        <v>200</v>
      </c>
      <c r="G16503" s="113">
        <v>0.144123468805535</v>
      </c>
    </row>
    <row r="16504" spans="1:7" x14ac:dyDescent="0.25">
      <c r="A16504" s="108" t="str">
        <f t="shared" si="257"/>
        <v>LT_2014_1A3(FS)_PM2.5</v>
      </c>
      <c r="B16504" s="113" t="s">
        <v>160</v>
      </c>
      <c r="C16504" s="113">
        <v>2014</v>
      </c>
      <c r="D16504" s="113" t="s">
        <v>132</v>
      </c>
      <c r="E16504" s="113" t="s">
        <v>203</v>
      </c>
      <c r="F16504" s="113" t="s">
        <v>200</v>
      </c>
      <c r="G16504" s="113">
        <v>1.26479535848973</v>
      </c>
    </row>
    <row r="16505" spans="1:7" x14ac:dyDescent="0.25">
      <c r="A16505" s="108" t="str">
        <f t="shared" si="257"/>
        <v>LT_2014_3D_NOx</v>
      </c>
      <c r="B16505" s="113" t="s">
        <v>160</v>
      </c>
      <c r="C16505" s="113">
        <v>2014</v>
      </c>
      <c r="D16505" s="113" t="s">
        <v>206</v>
      </c>
      <c r="E16505" s="113" t="s">
        <v>199</v>
      </c>
      <c r="F16505" s="113" t="s">
        <v>200</v>
      </c>
      <c r="G16505" s="113">
        <v>8.6109749999999998</v>
      </c>
    </row>
    <row r="16506" spans="1:7" x14ac:dyDescent="0.25">
      <c r="A16506" s="108" t="str">
        <f t="shared" si="257"/>
        <v>LT_2015_NATIONAL TOTAL_NOx</v>
      </c>
      <c r="B16506" s="113" t="s">
        <v>160</v>
      </c>
      <c r="C16506" s="113">
        <v>2015</v>
      </c>
      <c r="D16506" s="113" t="s">
        <v>122</v>
      </c>
      <c r="E16506" s="113" t="s">
        <v>199</v>
      </c>
      <c r="F16506" s="113" t="s">
        <v>200</v>
      </c>
      <c r="G16506" s="113">
        <v>57.606062519535399</v>
      </c>
    </row>
    <row r="16507" spans="1:7" x14ac:dyDescent="0.25">
      <c r="A16507" s="108" t="str">
        <f t="shared" si="257"/>
        <v>LT_2015_NATIONAL TOTAL_NMVOC</v>
      </c>
      <c r="B16507" s="113" t="s">
        <v>160</v>
      </c>
      <c r="C16507" s="113">
        <v>2015</v>
      </c>
      <c r="D16507" s="113" t="s">
        <v>122</v>
      </c>
      <c r="E16507" s="113" t="s">
        <v>123</v>
      </c>
      <c r="F16507" s="113" t="s">
        <v>200</v>
      </c>
      <c r="G16507" s="113">
        <v>50.961854187399197</v>
      </c>
    </row>
    <row r="16508" spans="1:7" x14ac:dyDescent="0.25">
      <c r="A16508" s="108" t="str">
        <f t="shared" si="257"/>
        <v>LT_2015_NATIONAL TOTAL_SOx</v>
      </c>
      <c r="B16508" s="113" t="s">
        <v>160</v>
      </c>
      <c r="C16508" s="113">
        <v>2015</v>
      </c>
      <c r="D16508" s="113" t="s">
        <v>122</v>
      </c>
      <c r="E16508" s="113" t="s">
        <v>201</v>
      </c>
      <c r="F16508" s="113" t="s">
        <v>200</v>
      </c>
      <c r="G16508" s="113">
        <v>14.989328819248099</v>
      </c>
    </row>
    <row r="16509" spans="1:7" x14ac:dyDescent="0.25">
      <c r="A16509" s="108" t="str">
        <f t="shared" si="257"/>
        <v>LT_2015_NATIONAL TOTAL_NH3</v>
      </c>
      <c r="B16509" s="113" t="s">
        <v>160</v>
      </c>
      <c r="C16509" s="113">
        <v>2015</v>
      </c>
      <c r="D16509" s="113" t="s">
        <v>122</v>
      </c>
      <c r="E16509" s="113" t="s">
        <v>124</v>
      </c>
      <c r="F16509" s="113" t="s">
        <v>200</v>
      </c>
      <c r="G16509" s="113">
        <v>39.9059267221363</v>
      </c>
    </row>
    <row r="16510" spans="1:7" x14ac:dyDescent="0.25">
      <c r="A16510" s="108" t="str">
        <f t="shared" si="257"/>
        <v>LT_2015_NATIONAL TOTAL_PM2.5</v>
      </c>
      <c r="B16510" s="113" t="s">
        <v>160</v>
      </c>
      <c r="C16510" s="113">
        <v>2015</v>
      </c>
      <c r="D16510" s="113" t="s">
        <v>122</v>
      </c>
      <c r="E16510" s="113" t="s">
        <v>203</v>
      </c>
      <c r="F16510" s="113" t="s">
        <v>200</v>
      </c>
      <c r="G16510" s="113">
        <v>7.8886509508078602</v>
      </c>
    </row>
    <row r="16511" spans="1:7" x14ac:dyDescent="0.25">
      <c r="A16511" s="108" t="str">
        <f t="shared" si="257"/>
        <v>LT_2015_NATIONAL TOTAL_Pb</v>
      </c>
      <c r="B16511" s="113" t="s">
        <v>160</v>
      </c>
      <c r="C16511" s="113">
        <v>2015</v>
      </c>
      <c r="D16511" s="113" t="s">
        <v>122</v>
      </c>
      <c r="E16511" s="113" t="s">
        <v>125</v>
      </c>
      <c r="F16511" s="113" t="s">
        <v>200</v>
      </c>
      <c r="G16511" s="113">
        <v>3.25359265474243E-3</v>
      </c>
    </row>
    <row r="16512" spans="1:7" x14ac:dyDescent="0.25">
      <c r="A16512" s="108" t="str">
        <f t="shared" si="257"/>
        <v>LT_2015_NATIONAL TOTAL_Cd</v>
      </c>
      <c r="B16512" s="113" t="s">
        <v>160</v>
      </c>
      <c r="C16512" s="113">
        <v>2015</v>
      </c>
      <c r="D16512" s="113" t="s">
        <v>122</v>
      </c>
      <c r="E16512" s="113" t="s">
        <v>126</v>
      </c>
      <c r="F16512" s="113" t="s">
        <v>200</v>
      </c>
      <c r="G16512" s="113">
        <v>1.9713827754335201E-4</v>
      </c>
    </row>
    <row r="16513" spans="1:7" x14ac:dyDescent="0.25">
      <c r="A16513" s="108" t="str">
        <f t="shared" si="257"/>
        <v>LT_2015_NATIONAL TOTAL_Hg</v>
      </c>
      <c r="B16513" s="113" t="s">
        <v>160</v>
      </c>
      <c r="C16513" s="113">
        <v>2015</v>
      </c>
      <c r="D16513" s="113" t="s">
        <v>122</v>
      </c>
      <c r="E16513" s="113" t="s">
        <v>127</v>
      </c>
      <c r="F16513" s="113" t="s">
        <v>200</v>
      </c>
      <c r="G16513" s="113">
        <v>1.36261928476971E-4</v>
      </c>
    </row>
    <row r="16514" spans="1:7" x14ac:dyDescent="0.25">
      <c r="A16514" s="108" t="str">
        <f t="shared" ref="A16514:A16577" si="258">CONCATENATE(B16514,"_",C16514,"_",D16514,"_",E16514)</f>
        <v>LT_2015_NATIONAL TOTAL_DIOX</v>
      </c>
      <c r="B16514" s="113" t="s">
        <v>160</v>
      </c>
      <c r="C16514" s="113">
        <v>2015</v>
      </c>
      <c r="D16514" s="113" t="s">
        <v>122</v>
      </c>
      <c r="E16514" s="113" t="s">
        <v>128</v>
      </c>
      <c r="F16514" s="113" t="s">
        <v>200</v>
      </c>
      <c r="G16514" s="150">
        <v>2.0670012541099999E-8</v>
      </c>
    </row>
    <row r="16515" spans="1:7" x14ac:dyDescent="0.25">
      <c r="A16515" s="108" t="str">
        <f t="shared" si="258"/>
        <v>LT_2015_NATIONAL TOTAL_PAH</v>
      </c>
      <c r="B16515" s="113" t="s">
        <v>160</v>
      </c>
      <c r="C16515" s="113">
        <v>2015</v>
      </c>
      <c r="D16515" s="113" t="s">
        <v>122</v>
      </c>
      <c r="E16515" s="113" t="s">
        <v>129</v>
      </c>
      <c r="F16515" s="113" t="s">
        <v>200</v>
      </c>
      <c r="G16515" s="113">
        <v>9.2656439593577899E-3</v>
      </c>
    </row>
    <row r="16516" spans="1:7" x14ac:dyDescent="0.25">
      <c r="A16516" s="108" t="str">
        <f t="shared" si="258"/>
        <v>LT_2015_NATIONAL TOTAL_HCB</v>
      </c>
      <c r="B16516" s="113" t="s">
        <v>160</v>
      </c>
      <c r="C16516" s="113">
        <v>2015</v>
      </c>
      <c r="D16516" s="113" t="s">
        <v>122</v>
      </c>
      <c r="E16516" s="113" t="s">
        <v>130</v>
      </c>
      <c r="F16516" s="113" t="s">
        <v>200</v>
      </c>
      <c r="G16516" s="150">
        <v>3.2004408872339701E-7</v>
      </c>
    </row>
    <row r="16517" spans="1:7" x14ac:dyDescent="0.25">
      <c r="A16517" s="108" t="str">
        <f t="shared" si="258"/>
        <v>LT_2015_NATIONAL TOTAL_PCB</v>
      </c>
      <c r="B16517" s="113" t="s">
        <v>160</v>
      </c>
      <c r="C16517" s="113">
        <v>2015</v>
      </c>
      <c r="D16517" s="113" t="s">
        <v>122</v>
      </c>
      <c r="E16517" s="113" t="s">
        <v>259</v>
      </c>
      <c r="F16517" s="113" t="s">
        <v>200</v>
      </c>
      <c r="G16517" s="150">
        <v>7.9105862916722696E-7</v>
      </c>
    </row>
    <row r="16518" spans="1:7" x14ac:dyDescent="0.25">
      <c r="A16518" s="108" t="str">
        <f t="shared" si="258"/>
        <v>LT_2015_1A3(FS)_NOx</v>
      </c>
      <c r="B16518" s="113" t="s">
        <v>160</v>
      </c>
      <c r="C16518" s="113">
        <v>2015</v>
      </c>
      <c r="D16518" s="113" t="s">
        <v>132</v>
      </c>
      <c r="E16518" s="113" t="s">
        <v>199</v>
      </c>
      <c r="F16518" s="113" t="s">
        <v>200</v>
      </c>
      <c r="G16518" s="113">
        <v>26.5813044222859</v>
      </c>
    </row>
    <row r="16519" spans="1:7" x14ac:dyDescent="0.25">
      <c r="A16519" s="108" t="str">
        <f t="shared" si="258"/>
        <v>LT_2015_1A3(FS)_NMVOC</v>
      </c>
      <c r="B16519" s="113" t="s">
        <v>160</v>
      </c>
      <c r="C16519" s="113">
        <v>2015</v>
      </c>
      <c r="D16519" s="113" t="s">
        <v>132</v>
      </c>
      <c r="E16519" s="113" t="s">
        <v>123</v>
      </c>
      <c r="F16519" s="113" t="s">
        <v>200</v>
      </c>
      <c r="G16519" s="113">
        <v>2.7149218579207299</v>
      </c>
    </row>
    <row r="16520" spans="1:7" x14ac:dyDescent="0.25">
      <c r="A16520" s="108" t="str">
        <f t="shared" si="258"/>
        <v>LT_2015_1A3(FS)_SOx</v>
      </c>
      <c r="B16520" s="113" t="s">
        <v>160</v>
      </c>
      <c r="C16520" s="113">
        <v>2015</v>
      </c>
      <c r="D16520" s="113" t="s">
        <v>132</v>
      </c>
      <c r="E16520" s="113" t="s">
        <v>201</v>
      </c>
      <c r="F16520" s="113" t="s">
        <v>200</v>
      </c>
      <c r="G16520" s="113">
        <v>2.7140644924090001E-2</v>
      </c>
    </row>
    <row r="16521" spans="1:7" x14ac:dyDescent="0.25">
      <c r="A16521" s="108" t="str">
        <f t="shared" si="258"/>
        <v>LT_2015_1A3(FS)_NH3</v>
      </c>
      <c r="B16521" s="113" t="s">
        <v>160</v>
      </c>
      <c r="C16521" s="113">
        <v>2015</v>
      </c>
      <c r="D16521" s="113" t="s">
        <v>132</v>
      </c>
      <c r="E16521" s="113" t="s">
        <v>124</v>
      </c>
      <c r="F16521" s="113" t="s">
        <v>200</v>
      </c>
      <c r="G16521" s="113">
        <v>0.139815594633903</v>
      </c>
    </row>
    <row r="16522" spans="1:7" x14ac:dyDescent="0.25">
      <c r="A16522" s="108" t="str">
        <f t="shared" si="258"/>
        <v>LT_2015_1A3(FS)_PM2.5</v>
      </c>
      <c r="B16522" s="113" t="s">
        <v>160</v>
      </c>
      <c r="C16522" s="113">
        <v>2015</v>
      </c>
      <c r="D16522" s="113" t="s">
        <v>132</v>
      </c>
      <c r="E16522" s="113" t="s">
        <v>203</v>
      </c>
      <c r="F16522" s="113" t="s">
        <v>200</v>
      </c>
      <c r="G16522" s="113">
        <v>1.24022585144474</v>
      </c>
    </row>
    <row r="16523" spans="1:7" x14ac:dyDescent="0.25">
      <c r="A16523" s="108" t="str">
        <f t="shared" si="258"/>
        <v>LT_2015_3D_NOx</v>
      </c>
      <c r="B16523" s="113" t="s">
        <v>160</v>
      </c>
      <c r="C16523" s="113">
        <v>2015</v>
      </c>
      <c r="D16523" s="113" t="s">
        <v>206</v>
      </c>
      <c r="E16523" s="113" t="s">
        <v>199</v>
      </c>
      <c r="F16523" s="113" t="s">
        <v>200</v>
      </c>
      <c r="G16523" s="113">
        <v>8.7966610000000003</v>
      </c>
    </row>
    <row r="16524" spans="1:7" x14ac:dyDescent="0.25">
      <c r="A16524" s="108" t="str">
        <f t="shared" si="258"/>
        <v>LT_2016_NATIONAL TOTAL_NOx</v>
      </c>
      <c r="B16524" s="113" t="s">
        <v>160</v>
      </c>
      <c r="C16524" s="113">
        <v>2016</v>
      </c>
      <c r="D16524" s="113" t="s">
        <v>122</v>
      </c>
      <c r="E16524" s="113" t="s">
        <v>199</v>
      </c>
      <c r="F16524" s="113" t="s">
        <v>200</v>
      </c>
      <c r="G16524" s="113">
        <v>57.397586610459598</v>
      </c>
    </row>
    <row r="16525" spans="1:7" x14ac:dyDescent="0.25">
      <c r="A16525" s="108" t="str">
        <f t="shared" si="258"/>
        <v>LT_2016_NATIONAL TOTAL_NMVOC</v>
      </c>
      <c r="B16525" s="113" t="s">
        <v>160</v>
      </c>
      <c r="C16525" s="113">
        <v>2016</v>
      </c>
      <c r="D16525" s="113" t="s">
        <v>122</v>
      </c>
      <c r="E16525" s="113" t="s">
        <v>123</v>
      </c>
      <c r="F16525" s="113" t="s">
        <v>200</v>
      </c>
      <c r="G16525" s="113">
        <v>50.041904043165303</v>
      </c>
    </row>
    <row r="16526" spans="1:7" x14ac:dyDescent="0.25">
      <c r="A16526" s="108" t="str">
        <f t="shared" si="258"/>
        <v>LT_2016_NATIONAL TOTAL_SOx</v>
      </c>
      <c r="B16526" s="113" t="s">
        <v>160</v>
      </c>
      <c r="C16526" s="113">
        <v>2016</v>
      </c>
      <c r="D16526" s="113" t="s">
        <v>122</v>
      </c>
      <c r="E16526" s="113" t="s">
        <v>201</v>
      </c>
      <c r="F16526" s="113" t="s">
        <v>200</v>
      </c>
      <c r="G16526" s="113">
        <v>14.5871247896161</v>
      </c>
    </row>
    <row r="16527" spans="1:7" x14ac:dyDescent="0.25">
      <c r="A16527" s="108" t="str">
        <f t="shared" si="258"/>
        <v>LT_2016_NATIONAL TOTAL_NH3</v>
      </c>
      <c r="B16527" s="113" t="s">
        <v>160</v>
      </c>
      <c r="C16527" s="113">
        <v>2016</v>
      </c>
      <c r="D16527" s="113" t="s">
        <v>122</v>
      </c>
      <c r="E16527" s="113" t="s">
        <v>124</v>
      </c>
      <c r="F16527" s="113" t="s">
        <v>200</v>
      </c>
      <c r="G16527" s="113">
        <v>39.356795299522901</v>
      </c>
    </row>
    <row r="16528" spans="1:7" x14ac:dyDescent="0.25">
      <c r="A16528" s="108" t="str">
        <f t="shared" si="258"/>
        <v>LT_2016_NATIONAL TOTAL_PM2.5</v>
      </c>
      <c r="B16528" s="113" t="s">
        <v>160</v>
      </c>
      <c r="C16528" s="113">
        <v>2016</v>
      </c>
      <c r="D16528" s="113" t="s">
        <v>122</v>
      </c>
      <c r="E16528" s="113" t="s">
        <v>203</v>
      </c>
      <c r="F16528" s="113" t="s">
        <v>200</v>
      </c>
      <c r="G16528" s="113">
        <v>8.0488392597501495</v>
      </c>
    </row>
    <row r="16529" spans="1:7" x14ac:dyDescent="0.25">
      <c r="A16529" s="108" t="str">
        <f t="shared" si="258"/>
        <v>LT_2016_NATIONAL TOTAL_Pb</v>
      </c>
      <c r="B16529" s="113" t="s">
        <v>160</v>
      </c>
      <c r="C16529" s="113">
        <v>2016</v>
      </c>
      <c r="D16529" s="113" t="s">
        <v>122</v>
      </c>
      <c r="E16529" s="113" t="s">
        <v>125</v>
      </c>
      <c r="F16529" s="113" t="s">
        <v>200</v>
      </c>
      <c r="G16529" s="113">
        <v>3.2856993777356301E-3</v>
      </c>
    </row>
    <row r="16530" spans="1:7" x14ac:dyDescent="0.25">
      <c r="A16530" s="108" t="str">
        <f t="shared" si="258"/>
        <v>LT_2016_NATIONAL TOTAL_Cd</v>
      </c>
      <c r="B16530" s="113" t="s">
        <v>160</v>
      </c>
      <c r="C16530" s="113">
        <v>2016</v>
      </c>
      <c r="D16530" s="113" t="s">
        <v>122</v>
      </c>
      <c r="E16530" s="113" t="s">
        <v>126</v>
      </c>
      <c r="F16530" s="113" t="s">
        <v>200</v>
      </c>
      <c r="G16530" s="113">
        <v>2.0627101928989E-4</v>
      </c>
    </row>
    <row r="16531" spans="1:7" x14ac:dyDescent="0.25">
      <c r="A16531" s="108" t="str">
        <f t="shared" si="258"/>
        <v>LT_2016_NATIONAL TOTAL_Hg</v>
      </c>
      <c r="B16531" s="113" t="s">
        <v>160</v>
      </c>
      <c r="C16531" s="113">
        <v>2016</v>
      </c>
      <c r="D16531" s="113" t="s">
        <v>122</v>
      </c>
      <c r="E16531" s="113" t="s">
        <v>127</v>
      </c>
      <c r="F16531" s="113" t="s">
        <v>200</v>
      </c>
      <c r="G16531" s="113">
        <v>1.45923153785023E-4</v>
      </c>
    </row>
    <row r="16532" spans="1:7" x14ac:dyDescent="0.25">
      <c r="A16532" s="108" t="str">
        <f t="shared" si="258"/>
        <v>LT_2016_NATIONAL TOTAL_DIOX</v>
      </c>
      <c r="B16532" s="113" t="s">
        <v>160</v>
      </c>
      <c r="C16532" s="113">
        <v>2016</v>
      </c>
      <c r="D16532" s="113" t="s">
        <v>122</v>
      </c>
      <c r="E16532" s="113" t="s">
        <v>128</v>
      </c>
      <c r="F16532" s="113" t="s">
        <v>200</v>
      </c>
      <c r="G16532" s="150">
        <v>1.7969770537199999E-8</v>
      </c>
    </row>
    <row r="16533" spans="1:7" x14ac:dyDescent="0.25">
      <c r="A16533" s="108" t="str">
        <f t="shared" si="258"/>
        <v>LT_2016_NATIONAL TOTAL_PAH</v>
      </c>
      <c r="B16533" s="113" t="s">
        <v>160</v>
      </c>
      <c r="C16533" s="113">
        <v>2016</v>
      </c>
      <c r="D16533" s="113" t="s">
        <v>122</v>
      </c>
      <c r="E16533" s="113" t="s">
        <v>129</v>
      </c>
      <c r="F16533" s="113" t="s">
        <v>200</v>
      </c>
      <c r="G16533" s="113">
        <v>9.5373667100556898E-3</v>
      </c>
    </row>
    <row r="16534" spans="1:7" x14ac:dyDescent="0.25">
      <c r="A16534" s="108" t="str">
        <f t="shared" si="258"/>
        <v>LT_2016_NATIONAL TOTAL_HCB</v>
      </c>
      <c r="B16534" s="113" t="s">
        <v>160</v>
      </c>
      <c r="C16534" s="113">
        <v>2016</v>
      </c>
      <c r="D16534" s="113" t="s">
        <v>122</v>
      </c>
      <c r="E16534" s="113" t="s">
        <v>130</v>
      </c>
      <c r="F16534" s="113" t="s">
        <v>200</v>
      </c>
      <c r="G16534" s="150">
        <v>3.2779847657014401E-7</v>
      </c>
    </row>
    <row r="16535" spans="1:7" x14ac:dyDescent="0.25">
      <c r="A16535" s="108" t="str">
        <f t="shared" si="258"/>
        <v>LT_2016_NATIONAL TOTAL_PCB</v>
      </c>
      <c r="B16535" s="113" t="s">
        <v>160</v>
      </c>
      <c r="C16535" s="113">
        <v>2016</v>
      </c>
      <c r="D16535" s="113" t="s">
        <v>122</v>
      </c>
      <c r="E16535" s="113" t="s">
        <v>259</v>
      </c>
      <c r="F16535" s="113" t="s">
        <v>200</v>
      </c>
      <c r="G16535" s="150">
        <v>8.7924177764393702E-7</v>
      </c>
    </row>
    <row r="16536" spans="1:7" x14ac:dyDescent="0.25">
      <c r="A16536" s="108" t="str">
        <f t="shared" si="258"/>
        <v>LT_2016_1A3(FS)_NOx</v>
      </c>
      <c r="B16536" s="113" t="s">
        <v>160</v>
      </c>
      <c r="C16536" s="113">
        <v>2016</v>
      </c>
      <c r="D16536" s="113" t="s">
        <v>132</v>
      </c>
      <c r="E16536" s="113" t="s">
        <v>199</v>
      </c>
      <c r="F16536" s="113" t="s">
        <v>200</v>
      </c>
      <c r="G16536" s="113">
        <v>26.081951312287401</v>
      </c>
    </row>
    <row r="16537" spans="1:7" x14ac:dyDescent="0.25">
      <c r="A16537" s="108" t="str">
        <f t="shared" si="258"/>
        <v>LT_2016_1A3(FS)_NMVOC</v>
      </c>
      <c r="B16537" s="113" t="s">
        <v>160</v>
      </c>
      <c r="C16537" s="113">
        <v>2016</v>
      </c>
      <c r="D16537" s="113" t="s">
        <v>132</v>
      </c>
      <c r="E16537" s="113" t="s">
        <v>123</v>
      </c>
      <c r="F16537" s="113" t="s">
        <v>200</v>
      </c>
      <c r="G16537" s="113">
        <v>2.6078235910416701</v>
      </c>
    </row>
    <row r="16538" spans="1:7" x14ac:dyDescent="0.25">
      <c r="A16538" s="108" t="str">
        <f t="shared" si="258"/>
        <v>LT_2016_1A3(FS)_SOx</v>
      </c>
      <c r="B16538" s="113" t="s">
        <v>160</v>
      </c>
      <c r="C16538" s="113">
        <v>2016</v>
      </c>
      <c r="D16538" s="113" t="s">
        <v>132</v>
      </c>
      <c r="E16538" s="113" t="s">
        <v>201</v>
      </c>
      <c r="F16538" s="113" t="s">
        <v>200</v>
      </c>
      <c r="G16538" s="113">
        <v>2.9932229761261898E-2</v>
      </c>
    </row>
    <row r="16539" spans="1:7" x14ac:dyDescent="0.25">
      <c r="A16539" s="108" t="str">
        <f t="shared" si="258"/>
        <v>LT_2016_1A3(FS)_NH3</v>
      </c>
      <c r="B16539" s="113" t="s">
        <v>160</v>
      </c>
      <c r="C16539" s="113">
        <v>2016</v>
      </c>
      <c r="D16539" s="113" t="s">
        <v>132</v>
      </c>
      <c r="E16539" s="113" t="s">
        <v>124</v>
      </c>
      <c r="F16539" s="113" t="s">
        <v>200</v>
      </c>
      <c r="G16539" s="113">
        <v>0.140863648167668</v>
      </c>
    </row>
    <row r="16540" spans="1:7" x14ac:dyDescent="0.25">
      <c r="A16540" s="108" t="str">
        <f t="shared" si="258"/>
        <v>LT_2016_1A3(FS)_PM2.5</v>
      </c>
      <c r="B16540" s="113" t="s">
        <v>160</v>
      </c>
      <c r="C16540" s="113">
        <v>2016</v>
      </c>
      <c r="D16540" s="113" t="s">
        <v>132</v>
      </c>
      <c r="E16540" s="113" t="s">
        <v>203</v>
      </c>
      <c r="F16540" s="113" t="s">
        <v>200</v>
      </c>
      <c r="G16540" s="113">
        <v>1.2179599570520701</v>
      </c>
    </row>
    <row r="16541" spans="1:7" x14ac:dyDescent="0.25">
      <c r="A16541" s="108" t="str">
        <f t="shared" si="258"/>
        <v>LT_2016_3D_NOx</v>
      </c>
      <c r="B16541" s="113" t="s">
        <v>160</v>
      </c>
      <c r="C16541" s="113">
        <v>2016</v>
      </c>
      <c r="D16541" s="113" t="s">
        <v>206</v>
      </c>
      <c r="E16541" s="113" t="s">
        <v>199</v>
      </c>
      <c r="F16541" s="113" t="s">
        <v>200</v>
      </c>
      <c r="G16541" s="113">
        <v>8.8073610000000002</v>
      </c>
    </row>
    <row r="16542" spans="1:7" x14ac:dyDescent="0.25">
      <c r="A16542" s="108" t="str">
        <f t="shared" si="258"/>
        <v>LT_2017_NATIONAL TOTAL_NOx</v>
      </c>
      <c r="B16542" s="113" t="s">
        <v>160</v>
      </c>
      <c r="C16542" s="113">
        <v>2017</v>
      </c>
      <c r="D16542" s="113" t="s">
        <v>122</v>
      </c>
      <c r="E16542" s="113" t="s">
        <v>199</v>
      </c>
      <c r="F16542" s="113" t="s">
        <v>200</v>
      </c>
      <c r="G16542" s="113">
        <v>56.271540994258999</v>
      </c>
    </row>
    <row r="16543" spans="1:7" x14ac:dyDescent="0.25">
      <c r="A16543" s="108" t="str">
        <f t="shared" si="258"/>
        <v>LT_2017_NATIONAL TOTAL_NMVOC</v>
      </c>
      <c r="B16543" s="113" t="s">
        <v>160</v>
      </c>
      <c r="C16543" s="113">
        <v>2017</v>
      </c>
      <c r="D16543" s="113" t="s">
        <v>122</v>
      </c>
      <c r="E16543" s="113" t="s">
        <v>123</v>
      </c>
      <c r="F16543" s="113" t="s">
        <v>200</v>
      </c>
      <c r="G16543" s="113">
        <v>50.249732113001002</v>
      </c>
    </row>
    <row r="16544" spans="1:7" x14ac:dyDescent="0.25">
      <c r="A16544" s="108" t="str">
        <f t="shared" si="258"/>
        <v>LT_2017_NATIONAL TOTAL_SOx</v>
      </c>
      <c r="B16544" s="113" t="s">
        <v>160</v>
      </c>
      <c r="C16544" s="113">
        <v>2017</v>
      </c>
      <c r="D16544" s="113" t="s">
        <v>122</v>
      </c>
      <c r="E16544" s="113" t="s">
        <v>201</v>
      </c>
      <c r="F16544" s="113" t="s">
        <v>200</v>
      </c>
      <c r="G16544" s="113">
        <v>12.9548044179604</v>
      </c>
    </row>
    <row r="16545" spans="1:7" x14ac:dyDescent="0.25">
      <c r="A16545" s="108" t="str">
        <f t="shared" si="258"/>
        <v>LT_2017_NATIONAL TOTAL_NH3</v>
      </c>
      <c r="B16545" s="113" t="s">
        <v>160</v>
      </c>
      <c r="C16545" s="113">
        <v>2017</v>
      </c>
      <c r="D16545" s="113" t="s">
        <v>122</v>
      </c>
      <c r="E16545" s="113" t="s">
        <v>124</v>
      </c>
      <c r="F16545" s="113" t="s">
        <v>200</v>
      </c>
      <c r="G16545" s="113">
        <v>39.114548729168497</v>
      </c>
    </row>
    <row r="16546" spans="1:7" x14ac:dyDescent="0.25">
      <c r="A16546" s="108" t="str">
        <f t="shared" si="258"/>
        <v>LT_2017_NATIONAL TOTAL_PM2.5</v>
      </c>
      <c r="B16546" s="113" t="s">
        <v>160</v>
      </c>
      <c r="C16546" s="113">
        <v>2017</v>
      </c>
      <c r="D16546" s="113" t="s">
        <v>122</v>
      </c>
      <c r="E16546" s="113" t="s">
        <v>203</v>
      </c>
      <c r="F16546" s="113" t="s">
        <v>200</v>
      </c>
      <c r="G16546" s="113">
        <v>7.8332197206416696</v>
      </c>
    </row>
    <row r="16547" spans="1:7" x14ac:dyDescent="0.25">
      <c r="A16547" s="108" t="str">
        <f t="shared" si="258"/>
        <v>LT_2017_NATIONAL TOTAL_Pb</v>
      </c>
      <c r="B16547" s="113" t="s">
        <v>160</v>
      </c>
      <c r="C16547" s="113">
        <v>2017</v>
      </c>
      <c r="D16547" s="113" t="s">
        <v>122</v>
      </c>
      <c r="E16547" s="113" t="s">
        <v>125</v>
      </c>
      <c r="F16547" s="113" t="s">
        <v>200</v>
      </c>
      <c r="G16547" s="113">
        <v>3.4821957536569602E-3</v>
      </c>
    </row>
    <row r="16548" spans="1:7" x14ac:dyDescent="0.25">
      <c r="A16548" s="108" t="str">
        <f t="shared" si="258"/>
        <v>LT_2017_NATIONAL TOTAL_Cd</v>
      </c>
      <c r="B16548" s="113" t="s">
        <v>160</v>
      </c>
      <c r="C16548" s="113">
        <v>2017</v>
      </c>
      <c r="D16548" s="113" t="s">
        <v>122</v>
      </c>
      <c r="E16548" s="113" t="s">
        <v>126</v>
      </c>
      <c r="F16548" s="113" t="s">
        <v>200</v>
      </c>
      <c r="G16548" s="113">
        <v>2.0865140517321E-4</v>
      </c>
    </row>
    <row r="16549" spans="1:7" x14ac:dyDescent="0.25">
      <c r="A16549" s="108" t="str">
        <f t="shared" si="258"/>
        <v>LT_2017_NATIONAL TOTAL_Hg</v>
      </c>
      <c r="B16549" s="113" t="s">
        <v>160</v>
      </c>
      <c r="C16549" s="113">
        <v>2017</v>
      </c>
      <c r="D16549" s="113" t="s">
        <v>122</v>
      </c>
      <c r="E16549" s="113" t="s">
        <v>127</v>
      </c>
      <c r="F16549" s="113" t="s">
        <v>200</v>
      </c>
      <c r="G16549" s="113">
        <v>1.53209178111711E-4</v>
      </c>
    </row>
    <row r="16550" spans="1:7" x14ac:dyDescent="0.25">
      <c r="A16550" s="108" t="str">
        <f t="shared" si="258"/>
        <v>LT_2017_NATIONAL TOTAL_DIOX</v>
      </c>
      <c r="B16550" s="113" t="s">
        <v>160</v>
      </c>
      <c r="C16550" s="113">
        <v>2017</v>
      </c>
      <c r="D16550" s="113" t="s">
        <v>122</v>
      </c>
      <c r="E16550" s="113" t="s">
        <v>128</v>
      </c>
      <c r="F16550" s="113" t="s">
        <v>200</v>
      </c>
      <c r="G16550" s="150">
        <v>1.8578108670800001E-8</v>
      </c>
    </row>
    <row r="16551" spans="1:7" x14ac:dyDescent="0.25">
      <c r="A16551" s="108" t="str">
        <f t="shared" si="258"/>
        <v>LT_2017_NATIONAL TOTAL_PAH</v>
      </c>
      <c r="B16551" s="113" t="s">
        <v>160</v>
      </c>
      <c r="C16551" s="113">
        <v>2017</v>
      </c>
      <c r="D16551" s="113" t="s">
        <v>122</v>
      </c>
      <c r="E16551" s="113" t="s">
        <v>129</v>
      </c>
      <c r="F16551" s="113" t="s">
        <v>200</v>
      </c>
      <c r="G16551" s="113">
        <v>9.7708802700512496E-3</v>
      </c>
    </row>
    <row r="16552" spans="1:7" x14ac:dyDescent="0.25">
      <c r="A16552" s="108" t="str">
        <f t="shared" si="258"/>
        <v>LT_2017_NATIONAL TOTAL_HCB</v>
      </c>
      <c r="B16552" s="113" t="s">
        <v>160</v>
      </c>
      <c r="C16552" s="113">
        <v>2017</v>
      </c>
      <c r="D16552" s="113" t="s">
        <v>122</v>
      </c>
      <c r="E16552" s="113" t="s">
        <v>130</v>
      </c>
      <c r="F16552" s="113" t="s">
        <v>200</v>
      </c>
      <c r="G16552" s="150">
        <v>3.4122508830779702E-7</v>
      </c>
    </row>
    <row r="16553" spans="1:7" x14ac:dyDescent="0.25">
      <c r="A16553" s="108" t="str">
        <f t="shared" si="258"/>
        <v>LT_2017_NATIONAL TOTAL_PCB</v>
      </c>
      <c r="B16553" s="113" t="s">
        <v>160</v>
      </c>
      <c r="C16553" s="113">
        <v>2017</v>
      </c>
      <c r="D16553" s="113" t="s">
        <v>122</v>
      </c>
      <c r="E16553" s="113" t="s">
        <v>259</v>
      </c>
      <c r="F16553" s="113" t="s">
        <v>200</v>
      </c>
      <c r="G16553" s="150">
        <v>9.8529389173790809E-7</v>
      </c>
    </row>
    <row r="16554" spans="1:7" x14ac:dyDescent="0.25">
      <c r="A16554" s="108" t="str">
        <f t="shared" si="258"/>
        <v>LT_2017_1A3(FS)_NOx</v>
      </c>
      <c r="B16554" s="113" t="s">
        <v>160</v>
      </c>
      <c r="C16554" s="113">
        <v>2017</v>
      </c>
      <c r="D16554" s="113" t="s">
        <v>132</v>
      </c>
      <c r="E16554" s="113" t="s">
        <v>199</v>
      </c>
      <c r="F16554" s="113" t="s">
        <v>200</v>
      </c>
      <c r="G16554" s="113">
        <v>25.8187666045783</v>
      </c>
    </row>
    <row r="16555" spans="1:7" x14ac:dyDescent="0.25">
      <c r="A16555" s="108" t="str">
        <f t="shared" si="258"/>
        <v>LT_2017_1A3(FS)_NMVOC</v>
      </c>
      <c r="B16555" s="113" t="s">
        <v>160</v>
      </c>
      <c r="C16555" s="113">
        <v>2017</v>
      </c>
      <c r="D16555" s="113" t="s">
        <v>132</v>
      </c>
      <c r="E16555" s="113" t="s">
        <v>123</v>
      </c>
      <c r="F16555" s="113" t="s">
        <v>200</v>
      </c>
      <c r="G16555" s="113">
        <v>2.2271060228505402</v>
      </c>
    </row>
    <row r="16556" spans="1:7" x14ac:dyDescent="0.25">
      <c r="A16556" s="108" t="str">
        <f t="shared" si="258"/>
        <v>LT_2017_1A3(FS)_SOx</v>
      </c>
      <c r="B16556" s="113" t="s">
        <v>160</v>
      </c>
      <c r="C16556" s="113">
        <v>2017</v>
      </c>
      <c r="D16556" s="113" t="s">
        <v>132</v>
      </c>
      <c r="E16556" s="113" t="s">
        <v>201</v>
      </c>
      <c r="F16556" s="113" t="s">
        <v>200</v>
      </c>
      <c r="G16556" s="113">
        <v>3.1245080954644702E-2</v>
      </c>
    </row>
    <row r="16557" spans="1:7" x14ac:dyDescent="0.25">
      <c r="A16557" s="108" t="str">
        <f t="shared" si="258"/>
        <v>LT_2017_1A3(FS)_NH3</v>
      </c>
      <c r="B16557" s="113" t="s">
        <v>160</v>
      </c>
      <c r="C16557" s="113">
        <v>2017</v>
      </c>
      <c r="D16557" s="113" t="s">
        <v>132</v>
      </c>
      <c r="E16557" s="113" t="s">
        <v>124</v>
      </c>
      <c r="F16557" s="113" t="s">
        <v>200</v>
      </c>
      <c r="G16557" s="113">
        <v>0.13888770754853899</v>
      </c>
    </row>
    <row r="16558" spans="1:7" x14ac:dyDescent="0.25">
      <c r="A16558" s="108" t="str">
        <f t="shared" si="258"/>
        <v>LT_2017_1A3(FS)_PM2.5</v>
      </c>
      <c r="B16558" s="113" t="s">
        <v>160</v>
      </c>
      <c r="C16558" s="113">
        <v>2017</v>
      </c>
      <c r="D16558" s="113" t="s">
        <v>132</v>
      </c>
      <c r="E16558" s="113" t="s">
        <v>203</v>
      </c>
      <c r="F16558" s="113" t="s">
        <v>200</v>
      </c>
      <c r="G16558" s="113">
        <v>1.1538885709969999</v>
      </c>
    </row>
    <row r="16559" spans="1:7" x14ac:dyDescent="0.25">
      <c r="A16559" s="108" t="str">
        <f t="shared" si="258"/>
        <v>LT_2017_3D_NOx</v>
      </c>
      <c r="B16559" s="113" t="s">
        <v>160</v>
      </c>
      <c r="C16559" s="113">
        <v>2017</v>
      </c>
      <c r="D16559" s="113" t="s">
        <v>206</v>
      </c>
      <c r="E16559" s="113" t="s">
        <v>199</v>
      </c>
      <c r="F16559" s="113" t="s">
        <v>200</v>
      </c>
      <c r="G16559" s="113">
        <v>8.8686299999999996</v>
      </c>
    </row>
    <row r="16560" spans="1:7" x14ac:dyDescent="0.25">
      <c r="A16560" s="108" t="str">
        <f t="shared" si="258"/>
        <v>LT_2018_NATIONAL TOTAL_NOx</v>
      </c>
      <c r="B16560" s="113" t="s">
        <v>160</v>
      </c>
      <c r="C16560" s="113">
        <v>2018</v>
      </c>
      <c r="D16560" s="113" t="s">
        <v>122</v>
      </c>
      <c r="E16560" s="113" t="s">
        <v>199</v>
      </c>
      <c r="F16560" s="113" t="s">
        <v>200</v>
      </c>
      <c r="G16560" s="113">
        <v>56.887276089981498</v>
      </c>
    </row>
    <row r="16561" spans="1:7" x14ac:dyDescent="0.25">
      <c r="A16561" s="108" t="str">
        <f t="shared" si="258"/>
        <v>LT_2018_NATIONAL TOTAL_NMVOC</v>
      </c>
      <c r="B16561" s="113" t="s">
        <v>160</v>
      </c>
      <c r="C16561" s="113">
        <v>2018</v>
      </c>
      <c r="D16561" s="113" t="s">
        <v>122</v>
      </c>
      <c r="E16561" s="113" t="s">
        <v>123</v>
      </c>
      <c r="F16561" s="113" t="s">
        <v>200</v>
      </c>
      <c r="G16561" s="113">
        <v>50.457181714282903</v>
      </c>
    </row>
    <row r="16562" spans="1:7" x14ac:dyDescent="0.25">
      <c r="A16562" s="108" t="str">
        <f t="shared" si="258"/>
        <v>LT_2018_NATIONAL TOTAL_SOx</v>
      </c>
      <c r="B16562" s="113" t="s">
        <v>160</v>
      </c>
      <c r="C16562" s="113">
        <v>2018</v>
      </c>
      <c r="D16562" s="113" t="s">
        <v>122</v>
      </c>
      <c r="E16562" s="113" t="s">
        <v>201</v>
      </c>
      <c r="F16562" s="113" t="s">
        <v>200</v>
      </c>
      <c r="G16562" s="113">
        <v>12.9769848308342</v>
      </c>
    </row>
    <row r="16563" spans="1:7" x14ac:dyDescent="0.25">
      <c r="A16563" s="108" t="str">
        <f t="shared" si="258"/>
        <v>LT_2018_NATIONAL TOTAL_NH3</v>
      </c>
      <c r="B16563" s="113" t="s">
        <v>160</v>
      </c>
      <c r="C16563" s="113">
        <v>2018</v>
      </c>
      <c r="D16563" s="113" t="s">
        <v>122</v>
      </c>
      <c r="E16563" s="113" t="s">
        <v>124</v>
      </c>
      <c r="F16563" s="113" t="s">
        <v>200</v>
      </c>
      <c r="G16563" s="113">
        <v>38.522551884609598</v>
      </c>
    </row>
    <row r="16564" spans="1:7" x14ac:dyDescent="0.25">
      <c r="A16564" s="108" t="str">
        <f t="shared" si="258"/>
        <v>LT_2018_NATIONAL TOTAL_PM2.5</v>
      </c>
      <c r="B16564" s="113" t="s">
        <v>160</v>
      </c>
      <c r="C16564" s="113">
        <v>2018</v>
      </c>
      <c r="D16564" s="113" t="s">
        <v>122</v>
      </c>
      <c r="E16564" s="113" t="s">
        <v>203</v>
      </c>
      <c r="F16564" s="113" t="s">
        <v>200</v>
      </c>
      <c r="G16564" s="113">
        <v>8.3382551545483903</v>
      </c>
    </row>
    <row r="16565" spans="1:7" x14ac:dyDescent="0.25">
      <c r="A16565" s="108" t="str">
        <f t="shared" si="258"/>
        <v>LT_2018_NATIONAL TOTAL_Pb</v>
      </c>
      <c r="B16565" s="113" t="s">
        <v>160</v>
      </c>
      <c r="C16565" s="113">
        <v>2018</v>
      </c>
      <c r="D16565" s="113" t="s">
        <v>122</v>
      </c>
      <c r="E16565" s="113" t="s">
        <v>125</v>
      </c>
      <c r="F16565" s="113" t="s">
        <v>200</v>
      </c>
      <c r="G16565" s="113">
        <v>3.6017841787952401E-3</v>
      </c>
    </row>
    <row r="16566" spans="1:7" x14ac:dyDescent="0.25">
      <c r="A16566" s="108" t="str">
        <f t="shared" si="258"/>
        <v>LT_2018_NATIONAL TOTAL_Cd</v>
      </c>
      <c r="B16566" s="113" t="s">
        <v>160</v>
      </c>
      <c r="C16566" s="113">
        <v>2018</v>
      </c>
      <c r="D16566" s="113" t="s">
        <v>122</v>
      </c>
      <c r="E16566" s="113" t="s">
        <v>126</v>
      </c>
      <c r="F16566" s="113" t="s">
        <v>200</v>
      </c>
      <c r="G16566" s="113">
        <v>2.0756108437719399E-4</v>
      </c>
    </row>
    <row r="16567" spans="1:7" x14ac:dyDescent="0.25">
      <c r="A16567" s="108" t="str">
        <f t="shared" si="258"/>
        <v>LT_2018_NATIONAL TOTAL_Hg</v>
      </c>
      <c r="B16567" s="113" t="s">
        <v>160</v>
      </c>
      <c r="C16567" s="113">
        <v>2018</v>
      </c>
      <c r="D16567" s="113" t="s">
        <v>122</v>
      </c>
      <c r="E16567" s="113" t="s">
        <v>127</v>
      </c>
      <c r="F16567" s="113" t="s">
        <v>200</v>
      </c>
      <c r="G16567" s="113">
        <v>1.5895660558104999E-4</v>
      </c>
    </row>
    <row r="16568" spans="1:7" x14ac:dyDescent="0.25">
      <c r="A16568" s="108" t="str">
        <f t="shared" si="258"/>
        <v>LT_2018_NATIONAL TOTAL_DIOX</v>
      </c>
      <c r="B16568" s="113" t="s">
        <v>160</v>
      </c>
      <c r="C16568" s="113">
        <v>2018</v>
      </c>
      <c r="D16568" s="113" t="s">
        <v>122</v>
      </c>
      <c r="E16568" s="113" t="s">
        <v>128</v>
      </c>
      <c r="F16568" s="113" t="s">
        <v>200</v>
      </c>
      <c r="G16568" s="150">
        <v>1.89238782526E-8</v>
      </c>
    </row>
    <row r="16569" spans="1:7" x14ac:dyDescent="0.25">
      <c r="A16569" s="108" t="str">
        <f t="shared" si="258"/>
        <v>LT_2018_NATIONAL TOTAL_PAH</v>
      </c>
      <c r="B16569" s="113" t="s">
        <v>160</v>
      </c>
      <c r="C16569" s="113">
        <v>2018</v>
      </c>
      <c r="D16569" s="113" t="s">
        <v>122</v>
      </c>
      <c r="E16569" s="113" t="s">
        <v>129</v>
      </c>
      <c r="F16569" s="113" t="s">
        <v>200</v>
      </c>
      <c r="G16569" s="113">
        <v>9.7607527318930003E-3</v>
      </c>
    </row>
    <row r="16570" spans="1:7" x14ac:dyDescent="0.25">
      <c r="A16570" s="108" t="str">
        <f t="shared" si="258"/>
        <v>LT_2018_NATIONAL TOTAL_HCB</v>
      </c>
      <c r="B16570" s="113" t="s">
        <v>160</v>
      </c>
      <c r="C16570" s="113">
        <v>2018</v>
      </c>
      <c r="D16570" s="113" t="s">
        <v>122</v>
      </c>
      <c r="E16570" s="113" t="s">
        <v>130</v>
      </c>
      <c r="F16570" s="113" t="s">
        <v>200</v>
      </c>
      <c r="G16570" s="150">
        <v>3.44025254859531E-7</v>
      </c>
    </row>
    <row r="16571" spans="1:7" x14ac:dyDescent="0.25">
      <c r="A16571" s="108" t="str">
        <f t="shared" si="258"/>
        <v>LT_2018_NATIONAL TOTAL_PCB</v>
      </c>
      <c r="B16571" s="113" t="s">
        <v>160</v>
      </c>
      <c r="C16571" s="113">
        <v>2018</v>
      </c>
      <c r="D16571" s="113" t="s">
        <v>122</v>
      </c>
      <c r="E16571" s="113" t="s">
        <v>259</v>
      </c>
      <c r="F16571" s="113" t="s">
        <v>200</v>
      </c>
      <c r="G16571" s="150">
        <v>9.9768670764145398E-7</v>
      </c>
    </row>
    <row r="16572" spans="1:7" x14ac:dyDescent="0.25">
      <c r="A16572" s="108" t="str">
        <f t="shared" si="258"/>
        <v>LT_2018_1A3(FS)_NOx</v>
      </c>
      <c r="B16572" s="113" t="s">
        <v>160</v>
      </c>
      <c r="C16572" s="113">
        <v>2018</v>
      </c>
      <c r="D16572" s="113" t="s">
        <v>132</v>
      </c>
      <c r="E16572" s="113" t="s">
        <v>199</v>
      </c>
      <c r="F16572" s="113" t="s">
        <v>200</v>
      </c>
      <c r="G16572" s="113">
        <v>26.121205829052201</v>
      </c>
    </row>
    <row r="16573" spans="1:7" x14ac:dyDescent="0.25">
      <c r="A16573" s="108" t="str">
        <f t="shared" si="258"/>
        <v>LT_2018_1A3(FS)_NMVOC</v>
      </c>
      <c r="B16573" s="113" t="s">
        <v>160</v>
      </c>
      <c r="C16573" s="113">
        <v>2018</v>
      </c>
      <c r="D16573" s="113" t="s">
        <v>132</v>
      </c>
      <c r="E16573" s="113" t="s">
        <v>123</v>
      </c>
      <c r="F16573" s="113" t="s">
        <v>200</v>
      </c>
      <c r="G16573" s="113">
        <v>2.17682381071219</v>
      </c>
    </row>
    <row r="16574" spans="1:7" x14ac:dyDescent="0.25">
      <c r="A16574" s="108" t="str">
        <f t="shared" si="258"/>
        <v>LT_2018_1A3(FS)_SOx</v>
      </c>
      <c r="B16574" s="113" t="s">
        <v>160</v>
      </c>
      <c r="C16574" s="113">
        <v>2018</v>
      </c>
      <c r="D16574" s="113" t="s">
        <v>132</v>
      </c>
      <c r="E16574" s="113" t="s">
        <v>201</v>
      </c>
      <c r="F16574" s="113" t="s">
        <v>200</v>
      </c>
      <c r="G16574" s="113">
        <v>3.3503867640395701E-2</v>
      </c>
    </row>
    <row r="16575" spans="1:7" x14ac:dyDescent="0.25">
      <c r="A16575" s="108" t="str">
        <f t="shared" si="258"/>
        <v>LT_2018_1A3(FS)_NH3</v>
      </c>
      <c r="B16575" s="113" t="s">
        <v>160</v>
      </c>
      <c r="C16575" s="113">
        <v>2018</v>
      </c>
      <c r="D16575" s="113" t="s">
        <v>132</v>
      </c>
      <c r="E16575" s="113" t="s">
        <v>124</v>
      </c>
      <c r="F16575" s="113" t="s">
        <v>200</v>
      </c>
      <c r="G16575" s="113">
        <v>0.14728139200444201</v>
      </c>
    </row>
    <row r="16576" spans="1:7" x14ac:dyDescent="0.25">
      <c r="A16576" s="108" t="str">
        <f t="shared" si="258"/>
        <v>LT_2018_1A3(FS)_PM2.5</v>
      </c>
      <c r="B16576" s="113" t="s">
        <v>160</v>
      </c>
      <c r="C16576" s="113">
        <v>2018</v>
      </c>
      <c r="D16576" s="113" t="s">
        <v>132</v>
      </c>
      <c r="E16576" s="113" t="s">
        <v>203</v>
      </c>
      <c r="F16576" s="113" t="s">
        <v>200</v>
      </c>
      <c r="G16576" s="113">
        <v>1.12537316985366</v>
      </c>
    </row>
    <row r="16577" spans="1:7" x14ac:dyDescent="0.25">
      <c r="A16577" s="108" t="str">
        <f t="shared" si="258"/>
        <v>LT_2018_3D_NOx</v>
      </c>
      <c r="B16577" s="113" t="s">
        <v>160</v>
      </c>
      <c r="C16577" s="113">
        <v>2018</v>
      </c>
      <c r="D16577" s="113" t="s">
        <v>206</v>
      </c>
      <c r="E16577" s="113" t="s">
        <v>199</v>
      </c>
      <c r="F16577" s="113" t="s">
        <v>200</v>
      </c>
      <c r="G16577" s="113">
        <v>8.9021159999999995</v>
      </c>
    </row>
    <row r="16578" spans="1:7" x14ac:dyDescent="0.25">
      <c r="A16578" s="108" t="str">
        <f t="shared" ref="A16578:A16641" si="259">CONCATENATE(B16578,"_",C16578,"_",D16578,"_",E16578)</f>
        <v>LT_2019_NATIONAL TOTAL_NOx</v>
      </c>
      <c r="B16578" s="113" t="s">
        <v>160</v>
      </c>
      <c r="C16578" s="113">
        <v>2019</v>
      </c>
      <c r="D16578" s="113" t="s">
        <v>122</v>
      </c>
      <c r="E16578" s="113" t="s">
        <v>199</v>
      </c>
      <c r="F16578" s="113" t="s">
        <v>200</v>
      </c>
      <c r="G16578" s="113">
        <v>55.803754076264497</v>
      </c>
    </row>
    <row r="16579" spans="1:7" x14ac:dyDescent="0.25">
      <c r="A16579" s="108" t="str">
        <f t="shared" si="259"/>
        <v>LT_2019_NATIONAL TOTAL_NMVOC</v>
      </c>
      <c r="B16579" s="113" t="s">
        <v>160</v>
      </c>
      <c r="C16579" s="113">
        <v>2019</v>
      </c>
      <c r="D16579" s="113" t="s">
        <v>122</v>
      </c>
      <c r="E16579" s="113" t="s">
        <v>123</v>
      </c>
      <c r="F16579" s="113" t="s">
        <v>200</v>
      </c>
      <c r="G16579" s="113">
        <v>50.023030905062903</v>
      </c>
    </row>
    <row r="16580" spans="1:7" x14ac:dyDescent="0.25">
      <c r="A16580" s="108" t="str">
        <f t="shared" si="259"/>
        <v>LT_2019_NATIONAL TOTAL_SOx</v>
      </c>
      <c r="B16580" s="113" t="s">
        <v>160</v>
      </c>
      <c r="C16580" s="113">
        <v>2019</v>
      </c>
      <c r="D16580" s="113" t="s">
        <v>122</v>
      </c>
      <c r="E16580" s="113" t="s">
        <v>201</v>
      </c>
      <c r="F16580" s="113" t="s">
        <v>200</v>
      </c>
      <c r="G16580" s="113">
        <v>11.647475370105701</v>
      </c>
    </row>
    <row r="16581" spans="1:7" x14ac:dyDescent="0.25">
      <c r="A16581" s="108" t="str">
        <f t="shared" si="259"/>
        <v>LT_2019_NATIONAL TOTAL_NH3</v>
      </c>
      <c r="B16581" s="113" t="s">
        <v>160</v>
      </c>
      <c r="C16581" s="113">
        <v>2019</v>
      </c>
      <c r="D16581" s="113" t="s">
        <v>122</v>
      </c>
      <c r="E16581" s="113" t="s">
        <v>124</v>
      </c>
      <c r="F16581" s="113" t="s">
        <v>200</v>
      </c>
      <c r="G16581" s="113">
        <v>38.7871689390021</v>
      </c>
    </row>
    <row r="16582" spans="1:7" x14ac:dyDescent="0.25">
      <c r="A16582" s="108" t="str">
        <f t="shared" si="259"/>
        <v>LT_2019_NATIONAL TOTAL_PM2.5</v>
      </c>
      <c r="B16582" s="113" t="s">
        <v>160</v>
      </c>
      <c r="C16582" s="113">
        <v>2019</v>
      </c>
      <c r="D16582" s="113" t="s">
        <v>122</v>
      </c>
      <c r="E16582" s="113" t="s">
        <v>203</v>
      </c>
      <c r="F16582" s="113" t="s">
        <v>200</v>
      </c>
      <c r="G16582" s="113">
        <v>6.5555007272695001</v>
      </c>
    </row>
    <row r="16583" spans="1:7" x14ac:dyDescent="0.25">
      <c r="A16583" s="108" t="str">
        <f t="shared" si="259"/>
        <v>LT_2019_NATIONAL TOTAL_Pb</v>
      </c>
      <c r="B16583" s="113" t="s">
        <v>160</v>
      </c>
      <c r="C16583" s="113">
        <v>2019</v>
      </c>
      <c r="D16583" s="113" t="s">
        <v>122</v>
      </c>
      <c r="E16583" s="113" t="s">
        <v>125</v>
      </c>
      <c r="F16583" s="113" t="s">
        <v>200</v>
      </c>
      <c r="G16583" s="113">
        <v>3.5620729116024102E-3</v>
      </c>
    </row>
    <row r="16584" spans="1:7" x14ac:dyDescent="0.25">
      <c r="A16584" s="108" t="str">
        <f t="shared" si="259"/>
        <v>LT_2019_NATIONAL TOTAL_Cd</v>
      </c>
      <c r="B16584" s="113" t="s">
        <v>160</v>
      </c>
      <c r="C16584" s="113">
        <v>2019</v>
      </c>
      <c r="D16584" s="113" t="s">
        <v>122</v>
      </c>
      <c r="E16584" s="113" t="s">
        <v>126</v>
      </c>
      <c r="F16584" s="113" t="s">
        <v>200</v>
      </c>
      <c r="G16584" s="113">
        <v>2.0642712330966301E-4</v>
      </c>
    </row>
    <row r="16585" spans="1:7" x14ac:dyDescent="0.25">
      <c r="A16585" s="108" t="str">
        <f t="shared" si="259"/>
        <v>LT_2019_NATIONAL TOTAL_Hg</v>
      </c>
      <c r="B16585" s="113" t="s">
        <v>160</v>
      </c>
      <c r="C16585" s="113">
        <v>2019</v>
      </c>
      <c r="D16585" s="113" t="s">
        <v>122</v>
      </c>
      <c r="E16585" s="113" t="s">
        <v>127</v>
      </c>
      <c r="F16585" s="113" t="s">
        <v>200</v>
      </c>
      <c r="G16585" s="113">
        <v>1.6228834641778301E-4</v>
      </c>
    </row>
    <row r="16586" spans="1:7" x14ac:dyDescent="0.25">
      <c r="A16586" s="108" t="str">
        <f t="shared" si="259"/>
        <v>LT_2019_NATIONAL TOTAL_DIOX</v>
      </c>
      <c r="B16586" s="113" t="s">
        <v>160</v>
      </c>
      <c r="C16586" s="113">
        <v>2019</v>
      </c>
      <c r="D16586" s="113" t="s">
        <v>122</v>
      </c>
      <c r="E16586" s="113" t="s">
        <v>128</v>
      </c>
      <c r="F16586" s="113" t="s">
        <v>200</v>
      </c>
      <c r="G16586" s="150">
        <v>1.7673307522400001E-8</v>
      </c>
    </row>
    <row r="16587" spans="1:7" x14ac:dyDescent="0.25">
      <c r="A16587" s="108" t="str">
        <f t="shared" si="259"/>
        <v>LT_2019_NATIONAL TOTAL_PAH</v>
      </c>
      <c r="B16587" s="113" t="s">
        <v>160</v>
      </c>
      <c r="C16587" s="113">
        <v>2019</v>
      </c>
      <c r="D16587" s="113" t="s">
        <v>122</v>
      </c>
      <c r="E16587" s="113" t="s">
        <v>129</v>
      </c>
      <c r="F16587" s="113" t="s">
        <v>200</v>
      </c>
      <c r="G16587" s="113">
        <v>8.7947071191201605E-3</v>
      </c>
    </row>
    <row r="16588" spans="1:7" x14ac:dyDescent="0.25">
      <c r="A16588" s="108" t="str">
        <f t="shared" si="259"/>
        <v>LT_2019_NATIONAL TOTAL_HCB</v>
      </c>
      <c r="B16588" s="113" t="s">
        <v>160</v>
      </c>
      <c r="C16588" s="113">
        <v>2019</v>
      </c>
      <c r="D16588" s="113" t="s">
        <v>122</v>
      </c>
      <c r="E16588" s="113" t="s">
        <v>130</v>
      </c>
      <c r="F16588" s="113" t="s">
        <v>200</v>
      </c>
      <c r="G16588" s="150">
        <v>3.3997756396583298E-7</v>
      </c>
    </row>
    <row r="16589" spans="1:7" x14ac:dyDescent="0.25">
      <c r="A16589" s="108" t="str">
        <f t="shared" si="259"/>
        <v>LT_2019_NATIONAL TOTAL_PCB</v>
      </c>
      <c r="B16589" s="113" t="s">
        <v>160</v>
      </c>
      <c r="C16589" s="113">
        <v>2019</v>
      </c>
      <c r="D16589" s="113" t="s">
        <v>122</v>
      </c>
      <c r="E16589" s="113" t="s">
        <v>259</v>
      </c>
      <c r="F16589" s="113" t="s">
        <v>200</v>
      </c>
      <c r="G16589" s="150">
        <v>8.0662265728854099E-7</v>
      </c>
    </row>
    <row r="16590" spans="1:7" x14ac:dyDescent="0.25">
      <c r="A16590" s="108" t="str">
        <f t="shared" si="259"/>
        <v>LT_2019_1A3(FS)_NOx</v>
      </c>
      <c r="B16590" s="113" t="s">
        <v>160</v>
      </c>
      <c r="C16590" s="113">
        <v>2019</v>
      </c>
      <c r="D16590" s="113" t="s">
        <v>132</v>
      </c>
      <c r="E16590" s="113" t="s">
        <v>199</v>
      </c>
      <c r="F16590" s="113" t="s">
        <v>200</v>
      </c>
      <c r="G16590" s="113">
        <v>26.4803859061997</v>
      </c>
    </row>
    <row r="16591" spans="1:7" x14ac:dyDescent="0.25">
      <c r="A16591" s="108" t="str">
        <f t="shared" si="259"/>
        <v>LT_2019_1A3(FS)_NMVOC</v>
      </c>
      <c r="B16591" s="113" t="s">
        <v>160</v>
      </c>
      <c r="C16591" s="113">
        <v>2019</v>
      </c>
      <c r="D16591" s="113" t="s">
        <v>132</v>
      </c>
      <c r="E16591" s="113" t="s">
        <v>123</v>
      </c>
      <c r="F16591" s="113" t="s">
        <v>200</v>
      </c>
      <c r="G16591" s="113">
        <v>2.0754360910912601</v>
      </c>
    </row>
    <row r="16592" spans="1:7" x14ac:dyDescent="0.25">
      <c r="A16592" s="108" t="str">
        <f t="shared" si="259"/>
        <v>LT_2019_1A3(FS)_SOx</v>
      </c>
      <c r="B16592" s="113" t="s">
        <v>160</v>
      </c>
      <c r="C16592" s="113">
        <v>2019</v>
      </c>
      <c r="D16592" s="113" t="s">
        <v>132</v>
      </c>
      <c r="E16592" s="113" t="s">
        <v>201</v>
      </c>
      <c r="F16592" s="113" t="s">
        <v>200</v>
      </c>
      <c r="G16592" s="113">
        <v>3.5102554669716297E-2</v>
      </c>
    </row>
    <row r="16593" spans="1:7" x14ac:dyDescent="0.25">
      <c r="A16593" s="108" t="str">
        <f t="shared" si="259"/>
        <v>LT_2019_1A3(FS)_NH3</v>
      </c>
      <c r="B16593" s="113" t="s">
        <v>160</v>
      </c>
      <c r="C16593" s="113">
        <v>2019</v>
      </c>
      <c r="D16593" s="113" t="s">
        <v>132</v>
      </c>
      <c r="E16593" s="113" t="s">
        <v>124</v>
      </c>
      <c r="F16593" s="113" t="s">
        <v>200</v>
      </c>
      <c r="G16593" s="113">
        <v>0.15332203111610099</v>
      </c>
    </row>
    <row r="16594" spans="1:7" x14ac:dyDescent="0.25">
      <c r="A16594" s="108" t="str">
        <f t="shared" si="259"/>
        <v>LT_2019_1A3(FS)_PM2.5</v>
      </c>
      <c r="B16594" s="113" t="s">
        <v>160</v>
      </c>
      <c r="C16594" s="113">
        <v>2019</v>
      </c>
      <c r="D16594" s="113" t="s">
        <v>132</v>
      </c>
      <c r="E16594" s="113" t="s">
        <v>203</v>
      </c>
      <c r="F16594" s="113" t="s">
        <v>200</v>
      </c>
      <c r="G16594" s="113">
        <v>1.1120830071252801</v>
      </c>
    </row>
    <row r="16595" spans="1:7" x14ac:dyDescent="0.25">
      <c r="A16595" s="108" t="str">
        <f t="shared" si="259"/>
        <v>LT_2019_3D_NOx</v>
      </c>
      <c r="B16595" s="113" t="s">
        <v>160</v>
      </c>
      <c r="C16595" s="113">
        <v>2019</v>
      </c>
      <c r="D16595" s="113" t="s">
        <v>206</v>
      </c>
      <c r="E16595" s="113" t="s">
        <v>199</v>
      </c>
      <c r="F16595" s="113" t="s">
        <v>200</v>
      </c>
      <c r="G16595" s="113">
        <v>8.8920259999999995</v>
      </c>
    </row>
    <row r="16596" spans="1:7" x14ac:dyDescent="0.25">
      <c r="A16596" s="108" t="str">
        <f t="shared" si="259"/>
        <v>LT_2020_NATIONAL TOTAL_NOx</v>
      </c>
      <c r="B16596" s="113" t="s">
        <v>160</v>
      </c>
      <c r="C16596" s="113">
        <v>2020</v>
      </c>
      <c r="D16596" s="113" t="s">
        <v>122</v>
      </c>
      <c r="E16596" s="113" t="s">
        <v>199</v>
      </c>
      <c r="F16596" s="113" t="s">
        <v>200</v>
      </c>
      <c r="G16596" s="113">
        <v>53.566639943945702</v>
      </c>
    </row>
    <row r="16597" spans="1:7" x14ac:dyDescent="0.25">
      <c r="A16597" s="108" t="str">
        <f t="shared" si="259"/>
        <v>LT_2020_NATIONAL TOTAL_NMVOC</v>
      </c>
      <c r="B16597" s="113" t="s">
        <v>160</v>
      </c>
      <c r="C16597" s="113">
        <v>2020</v>
      </c>
      <c r="D16597" s="113" t="s">
        <v>122</v>
      </c>
      <c r="E16597" s="113" t="s">
        <v>123</v>
      </c>
      <c r="F16597" s="113" t="s">
        <v>200</v>
      </c>
      <c r="G16597" s="113">
        <v>53.803539892290303</v>
      </c>
    </row>
    <row r="16598" spans="1:7" x14ac:dyDescent="0.25">
      <c r="A16598" s="108" t="str">
        <f t="shared" si="259"/>
        <v>LT_2020_NATIONAL TOTAL_SOx</v>
      </c>
      <c r="B16598" s="113" t="s">
        <v>160</v>
      </c>
      <c r="C16598" s="113">
        <v>2020</v>
      </c>
      <c r="D16598" s="113" t="s">
        <v>122</v>
      </c>
      <c r="E16598" s="113" t="s">
        <v>201</v>
      </c>
      <c r="F16598" s="113" t="s">
        <v>200</v>
      </c>
      <c r="G16598" s="113">
        <v>11.0205163550769</v>
      </c>
    </row>
    <row r="16599" spans="1:7" x14ac:dyDescent="0.25">
      <c r="A16599" s="108" t="str">
        <f t="shared" si="259"/>
        <v>LT_2020_NATIONAL TOTAL_NH3</v>
      </c>
      <c r="B16599" s="113" t="s">
        <v>160</v>
      </c>
      <c r="C16599" s="113">
        <v>2020</v>
      </c>
      <c r="D16599" s="113" t="s">
        <v>122</v>
      </c>
      <c r="E16599" s="113" t="s">
        <v>124</v>
      </c>
      <c r="F16599" s="113" t="s">
        <v>200</v>
      </c>
      <c r="G16599" s="113">
        <v>38.699722444877501</v>
      </c>
    </row>
    <row r="16600" spans="1:7" x14ac:dyDescent="0.25">
      <c r="A16600" s="108" t="str">
        <f t="shared" si="259"/>
        <v>LT_2020_NATIONAL TOTAL_PM2.5</v>
      </c>
      <c r="B16600" s="113" t="s">
        <v>160</v>
      </c>
      <c r="C16600" s="113">
        <v>2020</v>
      </c>
      <c r="D16600" s="113" t="s">
        <v>122</v>
      </c>
      <c r="E16600" s="113" t="s">
        <v>203</v>
      </c>
      <c r="F16600" s="113" t="s">
        <v>200</v>
      </c>
      <c r="G16600" s="113">
        <v>6.1125796108990098</v>
      </c>
    </row>
    <row r="16601" spans="1:7" x14ac:dyDescent="0.25">
      <c r="A16601" s="108" t="str">
        <f t="shared" si="259"/>
        <v>LT_2020_NATIONAL TOTAL_Pb</v>
      </c>
      <c r="B16601" s="113" t="s">
        <v>160</v>
      </c>
      <c r="C16601" s="113">
        <v>2020</v>
      </c>
      <c r="D16601" s="113" t="s">
        <v>122</v>
      </c>
      <c r="E16601" s="113" t="s">
        <v>125</v>
      </c>
      <c r="F16601" s="113" t="s">
        <v>200</v>
      </c>
      <c r="G16601" s="113">
        <v>3.3073951388572199E-3</v>
      </c>
    </row>
    <row r="16602" spans="1:7" x14ac:dyDescent="0.25">
      <c r="A16602" s="108" t="str">
        <f t="shared" si="259"/>
        <v>LT_2020_NATIONAL TOTAL_Cd</v>
      </c>
      <c r="B16602" s="113" t="s">
        <v>160</v>
      </c>
      <c r="C16602" s="113">
        <v>2020</v>
      </c>
      <c r="D16602" s="113" t="s">
        <v>122</v>
      </c>
      <c r="E16602" s="113" t="s">
        <v>126</v>
      </c>
      <c r="F16602" s="113" t="s">
        <v>200</v>
      </c>
      <c r="G16602" s="113">
        <v>2.1439101683159699E-4</v>
      </c>
    </row>
    <row r="16603" spans="1:7" x14ac:dyDescent="0.25">
      <c r="A16603" s="108" t="str">
        <f t="shared" si="259"/>
        <v>LT_2020_NATIONAL TOTAL_Hg</v>
      </c>
      <c r="B16603" s="113" t="s">
        <v>160</v>
      </c>
      <c r="C16603" s="113">
        <v>2020</v>
      </c>
      <c r="D16603" s="113" t="s">
        <v>122</v>
      </c>
      <c r="E16603" s="113" t="s">
        <v>127</v>
      </c>
      <c r="F16603" s="113" t="s">
        <v>200</v>
      </c>
      <c r="G16603" s="113">
        <v>1.81735277494016E-4</v>
      </c>
    </row>
    <row r="16604" spans="1:7" x14ac:dyDescent="0.25">
      <c r="A16604" s="108" t="str">
        <f t="shared" si="259"/>
        <v>LT_2020_NATIONAL TOTAL_DIOX</v>
      </c>
      <c r="B16604" s="113" t="s">
        <v>160</v>
      </c>
      <c r="C16604" s="113">
        <v>2020</v>
      </c>
      <c r="D16604" s="113" t="s">
        <v>122</v>
      </c>
      <c r="E16604" s="113" t="s">
        <v>128</v>
      </c>
      <c r="F16604" s="113" t="s">
        <v>200</v>
      </c>
      <c r="G16604" s="150">
        <v>1.6426389784180002E-8</v>
      </c>
    </row>
    <row r="16605" spans="1:7" x14ac:dyDescent="0.25">
      <c r="A16605" s="108" t="str">
        <f t="shared" si="259"/>
        <v>LT_2020_NATIONAL TOTAL_PAH</v>
      </c>
      <c r="B16605" s="113" t="s">
        <v>160</v>
      </c>
      <c r="C16605" s="113">
        <v>2020</v>
      </c>
      <c r="D16605" s="113" t="s">
        <v>122</v>
      </c>
      <c r="E16605" s="113" t="s">
        <v>129</v>
      </c>
      <c r="F16605" s="113" t="s">
        <v>200</v>
      </c>
      <c r="G16605" s="113">
        <v>8.2965436340293602E-3</v>
      </c>
    </row>
    <row r="16606" spans="1:7" x14ac:dyDescent="0.25">
      <c r="A16606" s="108" t="str">
        <f t="shared" si="259"/>
        <v>LT_2020_NATIONAL TOTAL_HCB</v>
      </c>
      <c r="B16606" s="113" t="s">
        <v>160</v>
      </c>
      <c r="C16606" s="113">
        <v>2020</v>
      </c>
      <c r="D16606" s="113" t="s">
        <v>122</v>
      </c>
      <c r="E16606" s="113" t="s">
        <v>130</v>
      </c>
      <c r="F16606" s="113" t="s">
        <v>200</v>
      </c>
      <c r="G16606" s="150">
        <v>3.5151899631021499E-7</v>
      </c>
    </row>
    <row r="16607" spans="1:7" x14ac:dyDescent="0.25">
      <c r="A16607" s="108" t="str">
        <f t="shared" si="259"/>
        <v>LT_2020_NATIONAL TOTAL_PCB</v>
      </c>
      <c r="B16607" s="113" t="s">
        <v>160</v>
      </c>
      <c r="C16607" s="113">
        <v>2020</v>
      </c>
      <c r="D16607" s="113" t="s">
        <v>122</v>
      </c>
      <c r="E16607" s="113" t="s">
        <v>259</v>
      </c>
      <c r="F16607" s="113" t="s">
        <v>200</v>
      </c>
      <c r="G16607" s="150">
        <v>7.7027612537320405E-7</v>
      </c>
    </row>
    <row r="16608" spans="1:7" x14ac:dyDescent="0.25">
      <c r="A16608" s="108" t="str">
        <f t="shared" si="259"/>
        <v>LT_2020_1A3(FS)_NOx</v>
      </c>
      <c r="B16608" s="113" t="s">
        <v>160</v>
      </c>
      <c r="C16608" s="113">
        <v>2020</v>
      </c>
      <c r="D16608" s="113" t="s">
        <v>132</v>
      </c>
      <c r="E16608" s="113" t="s">
        <v>199</v>
      </c>
      <c r="F16608" s="113" t="s">
        <v>200</v>
      </c>
      <c r="G16608" s="113">
        <v>24.406221896416501</v>
      </c>
    </row>
    <row r="16609" spans="1:7" x14ac:dyDescent="0.25">
      <c r="A16609" s="108" t="str">
        <f t="shared" si="259"/>
        <v>LT_2020_1A3(FS)_NMVOC</v>
      </c>
      <c r="B16609" s="113" t="s">
        <v>160</v>
      </c>
      <c r="C16609" s="113">
        <v>2020</v>
      </c>
      <c r="D16609" s="113" t="s">
        <v>132</v>
      </c>
      <c r="E16609" s="113" t="s">
        <v>123</v>
      </c>
      <c r="F16609" s="113" t="s">
        <v>200</v>
      </c>
      <c r="G16609" s="113">
        <v>1.8036023518764801</v>
      </c>
    </row>
    <row r="16610" spans="1:7" x14ac:dyDescent="0.25">
      <c r="A16610" s="108" t="str">
        <f t="shared" si="259"/>
        <v>LT_2020_1A3(FS)_SOx</v>
      </c>
      <c r="B16610" s="113" t="s">
        <v>160</v>
      </c>
      <c r="C16610" s="113">
        <v>2020</v>
      </c>
      <c r="D16610" s="113" t="s">
        <v>132</v>
      </c>
      <c r="E16610" s="113" t="s">
        <v>201</v>
      </c>
      <c r="F16610" s="113" t="s">
        <v>200</v>
      </c>
      <c r="G16610" s="113">
        <v>3.5756147440792099E-2</v>
      </c>
    </row>
    <row r="16611" spans="1:7" x14ac:dyDescent="0.25">
      <c r="A16611" s="108" t="str">
        <f t="shared" si="259"/>
        <v>LT_2020_1A3(FS)_NH3</v>
      </c>
      <c r="B16611" s="113" t="s">
        <v>160</v>
      </c>
      <c r="C16611" s="113">
        <v>2020</v>
      </c>
      <c r="D16611" s="113" t="s">
        <v>132</v>
      </c>
      <c r="E16611" s="113" t="s">
        <v>124</v>
      </c>
      <c r="F16611" s="113" t="s">
        <v>200</v>
      </c>
      <c r="G16611" s="113">
        <v>0.201762388661687</v>
      </c>
    </row>
    <row r="16612" spans="1:7" x14ac:dyDescent="0.25">
      <c r="A16612" s="108" t="str">
        <f t="shared" si="259"/>
        <v>LT_2020_1A3(FS)_PM2.5</v>
      </c>
      <c r="B16612" s="113" t="s">
        <v>160</v>
      </c>
      <c r="C16612" s="113">
        <v>2020</v>
      </c>
      <c r="D16612" s="113" t="s">
        <v>132</v>
      </c>
      <c r="E16612" s="113" t="s">
        <v>203</v>
      </c>
      <c r="F16612" s="113" t="s">
        <v>200</v>
      </c>
      <c r="G16612" s="113">
        <v>0.95921361828018603</v>
      </c>
    </row>
    <row r="16613" spans="1:7" x14ac:dyDescent="0.25">
      <c r="A16613" s="108" t="str">
        <f t="shared" si="259"/>
        <v>LT_2020_3D_NOx</v>
      </c>
      <c r="B16613" s="113" t="s">
        <v>160</v>
      </c>
      <c r="C16613" s="113">
        <v>2020</v>
      </c>
      <c r="D16613" s="113" t="s">
        <v>206</v>
      </c>
      <c r="E16613" s="113" t="s">
        <v>199</v>
      </c>
      <c r="F16613" s="113" t="s">
        <v>200</v>
      </c>
      <c r="G16613" s="113">
        <v>10.0625244851849</v>
      </c>
    </row>
    <row r="16614" spans="1:7" x14ac:dyDescent="0.25">
      <c r="A16614" s="108" t="str">
        <f t="shared" si="259"/>
        <v>LT_2021_NATIONAL TOTAL_NOx</v>
      </c>
      <c r="B16614" s="113" t="s">
        <v>160</v>
      </c>
      <c r="C16614" s="113">
        <v>2021</v>
      </c>
      <c r="D16614" s="113" t="s">
        <v>122</v>
      </c>
      <c r="E16614" s="113" t="s">
        <v>199</v>
      </c>
      <c r="F16614" s="113" t="s">
        <v>200</v>
      </c>
      <c r="G16614" s="113">
        <v>52.625395748149998</v>
      </c>
    </row>
    <row r="16615" spans="1:7" x14ac:dyDescent="0.25">
      <c r="A16615" s="108" t="str">
        <f t="shared" si="259"/>
        <v>LT_2021_NATIONAL TOTAL_NMVOC</v>
      </c>
      <c r="B16615" s="113" t="s">
        <v>160</v>
      </c>
      <c r="C16615" s="113">
        <v>2021</v>
      </c>
      <c r="D16615" s="113" t="s">
        <v>122</v>
      </c>
      <c r="E16615" s="113" t="s">
        <v>123</v>
      </c>
      <c r="F16615" s="113" t="s">
        <v>200</v>
      </c>
      <c r="G16615" s="113">
        <v>55.8922867044258</v>
      </c>
    </row>
    <row r="16616" spans="1:7" x14ac:dyDescent="0.25">
      <c r="A16616" s="108" t="str">
        <f t="shared" si="259"/>
        <v>LT_2021_NATIONAL TOTAL_SOx</v>
      </c>
      <c r="B16616" s="113" t="s">
        <v>160</v>
      </c>
      <c r="C16616" s="113">
        <v>2021</v>
      </c>
      <c r="D16616" s="113" t="s">
        <v>122</v>
      </c>
      <c r="E16616" s="113" t="s">
        <v>201</v>
      </c>
      <c r="F16616" s="113" t="s">
        <v>200</v>
      </c>
      <c r="G16616" s="113">
        <v>11.053143170350101</v>
      </c>
    </row>
    <row r="16617" spans="1:7" x14ac:dyDescent="0.25">
      <c r="A16617" s="108" t="str">
        <f t="shared" si="259"/>
        <v>LT_2021_NATIONAL TOTAL_NH3</v>
      </c>
      <c r="B16617" s="113" t="s">
        <v>160</v>
      </c>
      <c r="C16617" s="113">
        <v>2021</v>
      </c>
      <c r="D16617" s="113" t="s">
        <v>122</v>
      </c>
      <c r="E16617" s="113" t="s">
        <v>124</v>
      </c>
      <c r="F16617" s="113" t="s">
        <v>200</v>
      </c>
      <c r="G16617" s="113">
        <v>40.2722275906861</v>
      </c>
    </row>
    <row r="16618" spans="1:7" x14ac:dyDescent="0.25">
      <c r="A16618" s="108" t="str">
        <f t="shared" si="259"/>
        <v>LT_2021_NATIONAL TOTAL_PM2.5</v>
      </c>
      <c r="B16618" s="113" t="s">
        <v>160</v>
      </c>
      <c r="C16618" s="113">
        <v>2021</v>
      </c>
      <c r="D16618" s="113" t="s">
        <v>122</v>
      </c>
      <c r="E16618" s="113" t="s">
        <v>203</v>
      </c>
      <c r="F16618" s="113" t="s">
        <v>200</v>
      </c>
      <c r="G16618" s="113">
        <v>6.3982508367959996</v>
      </c>
    </row>
    <row r="16619" spans="1:7" x14ac:dyDescent="0.25">
      <c r="A16619" s="108" t="str">
        <f t="shared" si="259"/>
        <v>LT_2021_NATIONAL TOTAL_Pb</v>
      </c>
      <c r="B16619" s="113" t="s">
        <v>160</v>
      </c>
      <c r="C16619" s="113">
        <v>2021</v>
      </c>
      <c r="D16619" s="113" t="s">
        <v>122</v>
      </c>
      <c r="E16619" s="113" t="s">
        <v>125</v>
      </c>
      <c r="F16619" s="113" t="s">
        <v>200</v>
      </c>
      <c r="G16619" s="113">
        <v>3.6966904405531902E-3</v>
      </c>
    </row>
    <row r="16620" spans="1:7" x14ac:dyDescent="0.25">
      <c r="A16620" s="108" t="str">
        <f t="shared" si="259"/>
        <v>LT_2021_NATIONAL TOTAL_Cd</v>
      </c>
      <c r="B16620" s="113" t="s">
        <v>160</v>
      </c>
      <c r="C16620" s="113">
        <v>2021</v>
      </c>
      <c r="D16620" s="113" t="s">
        <v>122</v>
      </c>
      <c r="E16620" s="113" t="s">
        <v>126</v>
      </c>
      <c r="F16620" s="113" t="s">
        <v>200</v>
      </c>
      <c r="G16620" s="113">
        <v>2.4342925045514E-4</v>
      </c>
    </row>
    <row r="16621" spans="1:7" x14ac:dyDescent="0.25">
      <c r="A16621" s="108" t="str">
        <f t="shared" si="259"/>
        <v>LT_2021_NATIONAL TOTAL_Hg</v>
      </c>
      <c r="B16621" s="113" t="s">
        <v>160</v>
      </c>
      <c r="C16621" s="113">
        <v>2021</v>
      </c>
      <c r="D16621" s="113" t="s">
        <v>122</v>
      </c>
      <c r="E16621" s="113" t="s">
        <v>127</v>
      </c>
      <c r="F16621" s="113" t="s">
        <v>200</v>
      </c>
      <c r="G16621" s="113">
        <v>2.40029223066E-4</v>
      </c>
    </row>
    <row r="16622" spans="1:7" x14ac:dyDescent="0.25">
      <c r="A16622" s="108" t="str">
        <f t="shared" si="259"/>
        <v>LT_2021_NATIONAL TOTAL_DIOX</v>
      </c>
      <c r="B16622" s="113" t="s">
        <v>160</v>
      </c>
      <c r="C16622" s="113">
        <v>2021</v>
      </c>
      <c r="D16622" s="113" t="s">
        <v>122</v>
      </c>
      <c r="E16622" s="113" t="s">
        <v>128</v>
      </c>
      <c r="F16622" s="113" t="s">
        <v>200</v>
      </c>
      <c r="G16622" s="150">
        <v>1.7736771280540001E-8</v>
      </c>
    </row>
    <row r="16623" spans="1:7" x14ac:dyDescent="0.25">
      <c r="A16623" s="108" t="str">
        <f t="shared" si="259"/>
        <v>LT_2021_NATIONAL TOTAL_PAH</v>
      </c>
      <c r="B16623" s="113" t="s">
        <v>160</v>
      </c>
      <c r="C16623" s="113">
        <v>2021</v>
      </c>
      <c r="D16623" s="113" t="s">
        <v>122</v>
      </c>
      <c r="E16623" s="113" t="s">
        <v>129</v>
      </c>
      <c r="F16623" s="113" t="s">
        <v>200</v>
      </c>
      <c r="G16623" s="113">
        <v>8.8442609921921701E-3</v>
      </c>
    </row>
    <row r="16624" spans="1:7" x14ac:dyDescent="0.25">
      <c r="A16624" s="108" t="str">
        <f t="shared" si="259"/>
        <v>LT_2021_NATIONAL TOTAL_HCB</v>
      </c>
      <c r="B16624" s="113" t="s">
        <v>160</v>
      </c>
      <c r="C16624" s="113">
        <v>2021</v>
      </c>
      <c r="D16624" s="113" t="s">
        <v>122</v>
      </c>
      <c r="E16624" s="113" t="s">
        <v>130</v>
      </c>
      <c r="F16624" s="113" t="s">
        <v>200</v>
      </c>
      <c r="G16624" s="150">
        <v>3.9156683284563699E-7</v>
      </c>
    </row>
    <row r="16625" spans="1:7" x14ac:dyDescent="0.25">
      <c r="A16625" s="108" t="str">
        <f t="shared" si="259"/>
        <v>LT_2021_NATIONAL TOTAL_PCB</v>
      </c>
      <c r="B16625" s="113" t="s">
        <v>160</v>
      </c>
      <c r="C16625" s="113">
        <v>2021</v>
      </c>
      <c r="D16625" s="113" t="s">
        <v>122</v>
      </c>
      <c r="E16625" s="113" t="s">
        <v>259</v>
      </c>
      <c r="F16625" s="113" t="s">
        <v>200</v>
      </c>
      <c r="G16625" s="150">
        <v>7.2702619158135505E-7</v>
      </c>
    </row>
    <row r="16626" spans="1:7" x14ac:dyDescent="0.25">
      <c r="A16626" s="108" t="str">
        <f t="shared" si="259"/>
        <v>LT_2021_1A3(FS)_NOx</v>
      </c>
      <c r="B16626" s="113" t="s">
        <v>160</v>
      </c>
      <c r="C16626" s="113">
        <v>2021</v>
      </c>
      <c r="D16626" s="113" t="s">
        <v>132</v>
      </c>
      <c r="E16626" s="113" t="s">
        <v>199</v>
      </c>
      <c r="F16626" s="113" t="s">
        <v>200</v>
      </c>
      <c r="G16626" s="113">
        <v>23.438559978518601</v>
      </c>
    </row>
    <row r="16627" spans="1:7" x14ac:dyDescent="0.25">
      <c r="A16627" s="108" t="str">
        <f t="shared" si="259"/>
        <v>LT_2021_1A3(FS)_NMVOC</v>
      </c>
      <c r="B16627" s="113" t="s">
        <v>160</v>
      </c>
      <c r="C16627" s="113">
        <v>2021</v>
      </c>
      <c r="D16627" s="113" t="s">
        <v>132</v>
      </c>
      <c r="E16627" s="113" t="s">
        <v>123</v>
      </c>
      <c r="F16627" s="113" t="s">
        <v>200</v>
      </c>
      <c r="G16627" s="113">
        <v>1.6923055863507299</v>
      </c>
    </row>
    <row r="16628" spans="1:7" x14ac:dyDescent="0.25">
      <c r="A16628" s="108" t="str">
        <f t="shared" si="259"/>
        <v>LT_2021_1A3(FS)_SOx</v>
      </c>
      <c r="B16628" s="113" t="s">
        <v>160</v>
      </c>
      <c r="C16628" s="113">
        <v>2021</v>
      </c>
      <c r="D16628" s="113" t="s">
        <v>132</v>
      </c>
      <c r="E16628" s="113" t="s">
        <v>201</v>
      </c>
      <c r="F16628" s="113" t="s">
        <v>200</v>
      </c>
      <c r="G16628" s="113">
        <v>3.57163030993519E-2</v>
      </c>
    </row>
    <row r="16629" spans="1:7" x14ac:dyDescent="0.25">
      <c r="A16629" s="108" t="str">
        <f t="shared" si="259"/>
        <v>LT_2021_1A3(FS)_NH3</v>
      </c>
      <c r="B16629" s="113" t="s">
        <v>160</v>
      </c>
      <c r="C16629" s="113">
        <v>2021</v>
      </c>
      <c r="D16629" s="113" t="s">
        <v>132</v>
      </c>
      <c r="E16629" s="113" t="s">
        <v>124</v>
      </c>
      <c r="F16629" s="113" t="s">
        <v>200</v>
      </c>
      <c r="G16629" s="113">
        <v>0.19388912621459201</v>
      </c>
    </row>
    <row r="16630" spans="1:7" x14ac:dyDescent="0.25">
      <c r="A16630" s="108" t="str">
        <f t="shared" si="259"/>
        <v>LT_2021_1A3(FS)_PM2.5</v>
      </c>
      <c r="B16630" s="113" t="s">
        <v>160</v>
      </c>
      <c r="C16630" s="113">
        <v>2021</v>
      </c>
      <c r="D16630" s="113" t="s">
        <v>132</v>
      </c>
      <c r="E16630" s="113" t="s">
        <v>203</v>
      </c>
      <c r="F16630" s="113" t="s">
        <v>200</v>
      </c>
      <c r="G16630" s="113">
        <v>0.93060292207109196</v>
      </c>
    </row>
    <row r="16631" spans="1:7" x14ac:dyDescent="0.25">
      <c r="A16631" s="108" t="str">
        <f t="shared" si="259"/>
        <v>LT_2021_3D_NOx</v>
      </c>
      <c r="B16631" s="113" t="s">
        <v>160</v>
      </c>
      <c r="C16631" s="113">
        <v>2021</v>
      </c>
      <c r="D16631" s="113" t="s">
        <v>206</v>
      </c>
      <c r="E16631" s="113" t="s">
        <v>199</v>
      </c>
      <c r="F16631" s="113" t="s">
        <v>200</v>
      </c>
      <c r="G16631" s="113">
        <v>8.9573388712334392</v>
      </c>
    </row>
    <row r="16632" spans="1:7" x14ac:dyDescent="0.25">
      <c r="A16632" s="108" t="str">
        <f t="shared" si="259"/>
        <v>LT_2022_NATIONAL TOTAL_NOx</v>
      </c>
      <c r="B16632" s="113" t="s">
        <v>160</v>
      </c>
      <c r="C16632" s="113">
        <v>2022</v>
      </c>
      <c r="D16632" s="113" t="s">
        <v>122</v>
      </c>
      <c r="E16632" s="113" t="s">
        <v>199</v>
      </c>
      <c r="F16632" s="113" t="s">
        <v>200</v>
      </c>
      <c r="G16632" s="113">
        <v>47.262173985172701</v>
      </c>
    </row>
    <row r="16633" spans="1:7" x14ac:dyDescent="0.25">
      <c r="A16633" s="108" t="str">
        <f t="shared" si="259"/>
        <v>LT_2022_NATIONAL TOTAL_NMVOC</v>
      </c>
      <c r="B16633" s="113" t="s">
        <v>160</v>
      </c>
      <c r="C16633" s="113">
        <v>2022</v>
      </c>
      <c r="D16633" s="113" t="s">
        <v>122</v>
      </c>
      <c r="E16633" s="113" t="s">
        <v>123</v>
      </c>
      <c r="F16633" s="113" t="s">
        <v>200</v>
      </c>
      <c r="G16633" s="113">
        <v>53.5550319523364</v>
      </c>
    </row>
    <row r="16634" spans="1:7" x14ac:dyDescent="0.25">
      <c r="A16634" s="108" t="str">
        <f t="shared" si="259"/>
        <v>LT_2022_NATIONAL TOTAL_SOx</v>
      </c>
      <c r="B16634" s="113" t="s">
        <v>160</v>
      </c>
      <c r="C16634" s="113">
        <v>2022</v>
      </c>
      <c r="D16634" s="113" t="s">
        <v>122</v>
      </c>
      <c r="E16634" s="113" t="s">
        <v>201</v>
      </c>
      <c r="F16634" s="113" t="s">
        <v>200</v>
      </c>
      <c r="G16634" s="113">
        <v>11.252804956168299</v>
      </c>
    </row>
    <row r="16635" spans="1:7" x14ac:dyDescent="0.25">
      <c r="A16635" s="108" t="str">
        <f t="shared" si="259"/>
        <v>LT_2022_NATIONAL TOTAL_NH3</v>
      </c>
      <c r="B16635" s="113" t="s">
        <v>160</v>
      </c>
      <c r="C16635" s="113">
        <v>2022</v>
      </c>
      <c r="D16635" s="113" t="s">
        <v>122</v>
      </c>
      <c r="E16635" s="113" t="s">
        <v>124</v>
      </c>
      <c r="F16635" s="113" t="s">
        <v>200</v>
      </c>
      <c r="G16635" s="113">
        <v>36.239827026284097</v>
      </c>
    </row>
    <row r="16636" spans="1:7" x14ac:dyDescent="0.25">
      <c r="A16636" s="108" t="str">
        <f t="shared" si="259"/>
        <v>LT_2022_NATIONAL TOTAL_PM2.5</v>
      </c>
      <c r="B16636" s="113" t="s">
        <v>160</v>
      </c>
      <c r="C16636" s="113">
        <v>2022</v>
      </c>
      <c r="D16636" s="113" t="s">
        <v>122</v>
      </c>
      <c r="E16636" s="113" t="s">
        <v>203</v>
      </c>
      <c r="F16636" s="113" t="s">
        <v>200</v>
      </c>
      <c r="G16636" s="113">
        <v>6.2107012272681601</v>
      </c>
    </row>
    <row r="16637" spans="1:7" x14ac:dyDescent="0.25">
      <c r="A16637" s="108" t="str">
        <f t="shared" si="259"/>
        <v>LT_2022_NATIONAL TOTAL_Pb</v>
      </c>
      <c r="B16637" s="113" t="s">
        <v>160</v>
      </c>
      <c r="C16637" s="113">
        <v>2022</v>
      </c>
      <c r="D16637" s="113" t="s">
        <v>122</v>
      </c>
      <c r="E16637" s="113" t="s">
        <v>125</v>
      </c>
      <c r="F16637" s="113" t="s">
        <v>200</v>
      </c>
      <c r="G16637" s="113">
        <v>5.2151766958354996E-3</v>
      </c>
    </row>
    <row r="16638" spans="1:7" x14ac:dyDescent="0.25">
      <c r="A16638" s="108" t="str">
        <f t="shared" si="259"/>
        <v>LT_2022_NATIONAL TOTAL_Cd</v>
      </c>
      <c r="B16638" s="113" t="s">
        <v>160</v>
      </c>
      <c r="C16638" s="113">
        <v>2022</v>
      </c>
      <c r="D16638" s="113" t="s">
        <v>122</v>
      </c>
      <c r="E16638" s="113" t="s">
        <v>126</v>
      </c>
      <c r="F16638" s="113" t="s">
        <v>200</v>
      </c>
      <c r="G16638" s="113">
        <v>2.49423178334076E-4</v>
      </c>
    </row>
    <row r="16639" spans="1:7" x14ac:dyDescent="0.25">
      <c r="A16639" s="108" t="str">
        <f t="shared" si="259"/>
        <v>LT_2022_NATIONAL TOTAL_Hg</v>
      </c>
      <c r="B16639" s="113" t="s">
        <v>160</v>
      </c>
      <c r="C16639" s="113">
        <v>2022</v>
      </c>
      <c r="D16639" s="113" t="s">
        <v>122</v>
      </c>
      <c r="E16639" s="113" t="s">
        <v>127</v>
      </c>
      <c r="F16639" s="113" t="s">
        <v>200</v>
      </c>
      <c r="G16639" s="113">
        <v>2.18935998711644E-4</v>
      </c>
    </row>
    <row r="16640" spans="1:7" x14ac:dyDescent="0.25">
      <c r="A16640" s="108" t="str">
        <f t="shared" si="259"/>
        <v>LT_2022_NATIONAL TOTAL_DIOX</v>
      </c>
      <c r="B16640" s="113" t="s">
        <v>160</v>
      </c>
      <c r="C16640" s="113">
        <v>2022</v>
      </c>
      <c r="D16640" s="113" t="s">
        <v>122</v>
      </c>
      <c r="E16640" s="113" t="s">
        <v>128</v>
      </c>
      <c r="F16640" s="113" t="s">
        <v>200</v>
      </c>
      <c r="G16640" s="150">
        <v>1.6379353502889999E-8</v>
      </c>
    </row>
    <row r="16641" spans="1:7" x14ac:dyDescent="0.25">
      <c r="A16641" s="108" t="str">
        <f t="shared" si="259"/>
        <v>LT_2022_NATIONAL TOTAL_PAH</v>
      </c>
      <c r="B16641" s="113" t="s">
        <v>160</v>
      </c>
      <c r="C16641" s="113">
        <v>2022</v>
      </c>
      <c r="D16641" s="113" t="s">
        <v>122</v>
      </c>
      <c r="E16641" s="113" t="s">
        <v>129</v>
      </c>
      <c r="F16641" s="113" t="s">
        <v>200</v>
      </c>
      <c r="G16641" s="113">
        <v>8.4939727908477005E-3</v>
      </c>
    </row>
    <row r="16642" spans="1:7" x14ac:dyDescent="0.25">
      <c r="A16642" s="108" t="str">
        <f t="shared" ref="A16642:A16705" si="260">CONCATENATE(B16642,"_",C16642,"_",D16642,"_",E16642)</f>
        <v>LT_2022_NATIONAL TOTAL_HCB</v>
      </c>
      <c r="B16642" s="113" t="s">
        <v>160</v>
      </c>
      <c r="C16642" s="113">
        <v>2022</v>
      </c>
      <c r="D16642" s="113" t="s">
        <v>122</v>
      </c>
      <c r="E16642" s="113" t="s">
        <v>130</v>
      </c>
      <c r="F16642" s="113" t="s">
        <v>200</v>
      </c>
      <c r="G16642" s="150">
        <v>3.6576432537000001E-7</v>
      </c>
    </row>
    <row r="16643" spans="1:7" x14ac:dyDescent="0.25">
      <c r="A16643" s="108" t="str">
        <f t="shared" si="260"/>
        <v>LT_2022_NATIONAL TOTAL_PCB</v>
      </c>
      <c r="B16643" s="113" t="s">
        <v>160</v>
      </c>
      <c r="C16643" s="113">
        <v>2022</v>
      </c>
      <c r="D16643" s="113" t="s">
        <v>122</v>
      </c>
      <c r="E16643" s="113" t="s">
        <v>259</v>
      </c>
      <c r="F16643" s="113" t="s">
        <v>200</v>
      </c>
      <c r="G16643" s="150">
        <v>6.9418186588819804E-7</v>
      </c>
    </row>
    <row r="16644" spans="1:7" x14ac:dyDescent="0.25">
      <c r="A16644" s="108" t="str">
        <f t="shared" si="260"/>
        <v>LT_2022_1A3(FS)_NOx</v>
      </c>
      <c r="B16644" s="113" t="s">
        <v>160</v>
      </c>
      <c r="C16644" s="113">
        <v>2022</v>
      </c>
      <c r="D16644" s="113" t="s">
        <v>132</v>
      </c>
      <c r="E16644" s="113" t="s">
        <v>199</v>
      </c>
      <c r="F16644" s="113" t="s">
        <v>200</v>
      </c>
      <c r="G16644" s="113">
        <v>22.7477033481203</v>
      </c>
    </row>
    <row r="16645" spans="1:7" x14ac:dyDescent="0.25">
      <c r="A16645" s="108" t="str">
        <f t="shared" si="260"/>
        <v>LT_2022_1A3(FS)_NMVOC</v>
      </c>
      <c r="B16645" s="113" t="s">
        <v>160</v>
      </c>
      <c r="C16645" s="113">
        <v>2022</v>
      </c>
      <c r="D16645" s="113" t="s">
        <v>132</v>
      </c>
      <c r="E16645" s="113" t="s">
        <v>123</v>
      </c>
      <c r="F16645" s="113" t="s">
        <v>200</v>
      </c>
      <c r="G16645" s="113">
        <v>1.6244209328594501</v>
      </c>
    </row>
    <row r="16646" spans="1:7" x14ac:dyDescent="0.25">
      <c r="A16646" s="108" t="str">
        <f t="shared" si="260"/>
        <v>LT_2022_1A3(FS)_SOx</v>
      </c>
      <c r="B16646" s="113" t="s">
        <v>160</v>
      </c>
      <c r="C16646" s="113">
        <v>2022</v>
      </c>
      <c r="D16646" s="113" t="s">
        <v>132</v>
      </c>
      <c r="E16646" s="113" t="s">
        <v>201</v>
      </c>
      <c r="F16646" s="113" t="s">
        <v>200</v>
      </c>
      <c r="G16646" s="113">
        <v>3.5502541739248501E-2</v>
      </c>
    </row>
    <row r="16647" spans="1:7" x14ac:dyDescent="0.25">
      <c r="A16647" s="108" t="str">
        <f t="shared" si="260"/>
        <v>LT_2022_1A3(FS)_NH3</v>
      </c>
      <c r="B16647" s="113" t="s">
        <v>160</v>
      </c>
      <c r="C16647" s="113">
        <v>2022</v>
      </c>
      <c r="D16647" s="113" t="s">
        <v>132</v>
      </c>
      <c r="E16647" s="113" t="s">
        <v>124</v>
      </c>
      <c r="F16647" s="113" t="s">
        <v>200</v>
      </c>
      <c r="G16647" s="113">
        <v>0.209909251470419</v>
      </c>
    </row>
    <row r="16648" spans="1:7" x14ac:dyDescent="0.25">
      <c r="A16648" s="108" t="str">
        <f t="shared" si="260"/>
        <v>LT_2022_1A3(FS)_PM2.5</v>
      </c>
      <c r="B16648" s="113" t="s">
        <v>160</v>
      </c>
      <c r="C16648" s="113">
        <v>2022</v>
      </c>
      <c r="D16648" s="113" t="s">
        <v>132</v>
      </c>
      <c r="E16648" s="113" t="s">
        <v>203</v>
      </c>
      <c r="F16648" s="113" t="s">
        <v>200</v>
      </c>
      <c r="G16648" s="113">
        <v>0.97559753994227105</v>
      </c>
    </row>
    <row r="16649" spans="1:7" x14ac:dyDescent="0.25">
      <c r="A16649" s="108" t="str">
        <f t="shared" si="260"/>
        <v>LT_2022_3D_NOx</v>
      </c>
      <c r="B16649" s="113" t="s">
        <v>160</v>
      </c>
      <c r="C16649" s="113">
        <v>2022</v>
      </c>
      <c r="D16649" s="113" t="s">
        <v>206</v>
      </c>
      <c r="E16649" s="113" t="s">
        <v>199</v>
      </c>
      <c r="F16649" s="113" t="s">
        <v>200</v>
      </c>
      <c r="G16649" s="113">
        <v>6.8618239721468797</v>
      </c>
    </row>
    <row r="16650" spans="1:7" x14ac:dyDescent="0.25">
      <c r="A16650" s="108" t="str">
        <f t="shared" si="260"/>
        <v>LU_1980_NATIONAL TOTAL_NOx</v>
      </c>
      <c r="B16650" s="113" t="s">
        <v>161</v>
      </c>
      <c r="C16650" s="113">
        <v>1980</v>
      </c>
      <c r="D16650" s="113" t="s">
        <v>122</v>
      </c>
      <c r="E16650" s="113" t="s">
        <v>199</v>
      </c>
      <c r="F16650" s="113" t="s">
        <v>200</v>
      </c>
      <c r="G16650" s="113">
        <v>23</v>
      </c>
    </row>
    <row r="16651" spans="1:7" x14ac:dyDescent="0.25">
      <c r="A16651" s="108" t="str">
        <f t="shared" si="260"/>
        <v>LU_1980_NATIONAL TOTAL_SOx</v>
      </c>
      <c r="B16651" s="113" t="s">
        <v>161</v>
      </c>
      <c r="C16651" s="113">
        <v>1980</v>
      </c>
      <c r="D16651" s="113" t="s">
        <v>122</v>
      </c>
      <c r="E16651" s="113" t="s">
        <v>201</v>
      </c>
      <c r="F16651" s="113" t="s">
        <v>200</v>
      </c>
      <c r="G16651" s="113">
        <v>24</v>
      </c>
    </row>
    <row r="16652" spans="1:7" x14ac:dyDescent="0.25">
      <c r="A16652" s="108" t="str">
        <f t="shared" si="260"/>
        <v>LU_1983_NATIONAL TOTAL_NOx</v>
      </c>
      <c r="B16652" s="113" t="s">
        <v>161</v>
      </c>
      <c r="C16652" s="113">
        <v>1983</v>
      </c>
      <c r="D16652" s="113" t="s">
        <v>122</v>
      </c>
      <c r="E16652" s="113" t="s">
        <v>199</v>
      </c>
      <c r="F16652" s="113" t="s">
        <v>200</v>
      </c>
      <c r="G16652" s="113">
        <v>21</v>
      </c>
    </row>
    <row r="16653" spans="1:7" x14ac:dyDescent="0.25">
      <c r="A16653" s="108" t="str">
        <f t="shared" si="260"/>
        <v>LU_1983_NATIONAL TOTAL_SOx</v>
      </c>
      <c r="B16653" s="113" t="s">
        <v>161</v>
      </c>
      <c r="C16653" s="113">
        <v>1983</v>
      </c>
      <c r="D16653" s="113" t="s">
        <v>122</v>
      </c>
      <c r="E16653" s="113" t="s">
        <v>201</v>
      </c>
      <c r="F16653" s="113" t="s">
        <v>200</v>
      </c>
      <c r="G16653" s="113">
        <v>14</v>
      </c>
    </row>
    <row r="16654" spans="1:7" x14ac:dyDescent="0.25">
      <c r="A16654" s="108" t="str">
        <f t="shared" si="260"/>
        <v>LU_1985_NATIONAL TOTAL_NOx</v>
      </c>
      <c r="B16654" s="113" t="s">
        <v>161</v>
      </c>
      <c r="C16654" s="113">
        <v>1985</v>
      </c>
      <c r="D16654" s="113" t="s">
        <v>122</v>
      </c>
      <c r="E16654" s="113" t="s">
        <v>199</v>
      </c>
      <c r="F16654" s="113" t="s">
        <v>200</v>
      </c>
      <c r="G16654" s="113">
        <v>31.195477250343099</v>
      </c>
    </row>
    <row r="16655" spans="1:7" x14ac:dyDescent="0.25">
      <c r="A16655" s="108" t="str">
        <f t="shared" si="260"/>
        <v>LU_1985_NATIONAL TOTAL_NMVOC</v>
      </c>
      <c r="B16655" s="113" t="s">
        <v>161</v>
      </c>
      <c r="C16655" s="113">
        <v>1985</v>
      </c>
      <c r="D16655" s="113" t="s">
        <v>122</v>
      </c>
      <c r="E16655" s="113" t="s">
        <v>123</v>
      </c>
      <c r="F16655" s="113" t="s">
        <v>200</v>
      </c>
      <c r="G16655" s="113">
        <v>15</v>
      </c>
    </row>
    <row r="16656" spans="1:7" x14ac:dyDescent="0.25">
      <c r="A16656" s="108" t="str">
        <f t="shared" si="260"/>
        <v>LU_1985_NATIONAL TOTAL_SOx</v>
      </c>
      <c r="B16656" s="113" t="s">
        <v>161</v>
      </c>
      <c r="C16656" s="113">
        <v>1985</v>
      </c>
      <c r="D16656" s="113" t="s">
        <v>122</v>
      </c>
      <c r="E16656" s="113" t="s">
        <v>201</v>
      </c>
      <c r="F16656" s="113" t="s">
        <v>200</v>
      </c>
      <c r="G16656" s="113">
        <v>16</v>
      </c>
    </row>
    <row r="16657" spans="1:7" x14ac:dyDescent="0.25">
      <c r="A16657" s="108" t="str">
        <f t="shared" si="260"/>
        <v>LU_1986_NATIONAL TOTAL_NOx</v>
      </c>
      <c r="B16657" s="113" t="s">
        <v>161</v>
      </c>
      <c r="C16657" s="113">
        <v>1986</v>
      </c>
      <c r="D16657" s="113" t="s">
        <v>122</v>
      </c>
      <c r="E16657" s="113" t="s">
        <v>199</v>
      </c>
      <c r="F16657" s="113" t="s">
        <v>200</v>
      </c>
      <c r="G16657" s="113">
        <v>26.020868831437902</v>
      </c>
    </row>
    <row r="16658" spans="1:7" x14ac:dyDescent="0.25">
      <c r="A16658" s="108" t="str">
        <f t="shared" si="260"/>
        <v>LU_1987_NATIONAL TOTAL_NOx</v>
      </c>
      <c r="B16658" s="113" t="s">
        <v>161</v>
      </c>
      <c r="C16658" s="113">
        <v>1987</v>
      </c>
      <c r="D16658" s="113" t="s">
        <v>122</v>
      </c>
      <c r="E16658" s="113" t="s">
        <v>199</v>
      </c>
      <c r="F16658" s="113" t="s">
        <v>200</v>
      </c>
      <c r="G16658" s="113">
        <v>21.4656712955282</v>
      </c>
    </row>
    <row r="16659" spans="1:7" x14ac:dyDescent="0.25">
      <c r="A16659" s="108" t="str">
        <f t="shared" si="260"/>
        <v>LU_1988_NATIONAL TOTAL_NOx</v>
      </c>
      <c r="B16659" s="113" t="s">
        <v>161</v>
      </c>
      <c r="C16659" s="113">
        <v>1988</v>
      </c>
      <c r="D16659" s="113" t="s">
        <v>122</v>
      </c>
      <c r="E16659" s="113" t="s">
        <v>199</v>
      </c>
      <c r="F16659" s="113" t="s">
        <v>200</v>
      </c>
      <c r="G16659" s="113">
        <v>21.081582492989899</v>
      </c>
    </row>
    <row r="16660" spans="1:7" x14ac:dyDescent="0.25">
      <c r="A16660" s="108" t="str">
        <f t="shared" si="260"/>
        <v>LU_1989_NATIONAL TOTAL_NOx</v>
      </c>
      <c r="B16660" s="113" t="s">
        <v>161</v>
      </c>
      <c r="C16660" s="113">
        <v>1989</v>
      </c>
      <c r="D16660" s="113" t="s">
        <v>122</v>
      </c>
      <c r="E16660" s="113" t="s">
        <v>199</v>
      </c>
      <c r="F16660" s="113" t="s">
        <v>200</v>
      </c>
      <c r="G16660" s="113">
        <v>22.1736989281993</v>
      </c>
    </row>
    <row r="16661" spans="1:7" x14ac:dyDescent="0.25">
      <c r="A16661" s="108" t="str">
        <f t="shared" si="260"/>
        <v>LU_1990_NATIONAL TOTAL_NOx</v>
      </c>
      <c r="B16661" s="113" t="s">
        <v>161</v>
      </c>
      <c r="C16661" s="113">
        <v>1990</v>
      </c>
      <c r="D16661" s="113" t="s">
        <v>122</v>
      </c>
      <c r="E16661" s="113" t="s">
        <v>199</v>
      </c>
      <c r="F16661" s="113" t="s">
        <v>200</v>
      </c>
      <c r="G16661" s="113">
        <v>40.865985854450599</v>
      </c>
    </row>
    <row r="16662" spans="1:7" x14ac:dyDescent="0.25">
      <c r="A16662" s="108" t="str">
        <f t="shared" si="260"/>
        <v>LU_1990_NATIONAL TOTAL_NMVOC</v>
      </c>
      <c r="B16662" s="113" t="s">
        <v>161</v>
      </c>
      <c r="C16662" s="113">
        <v>1990</v>
      </c>
      <c r="D16662" s="113" t="s">
        <v>122</v>
      </c>
      <c r="E16662" s="113" t="s">
        <v>123</v>
      </c>
      <c r="F16662" s="113" t="s">
        <v>200</v>
      </c>
      <c r="G16662" s="113">
        <v>31.0720701367581</v>
      </c>
    </row>
    <row r="16663" spans="1:7" x14ac:dyDescent="0.25">
      <c r="A16663" s="108" t="str">
        <f t="shared" si="260"/>
        <v>LU_1990_NATIONAL TOTAL_SOx</v>
      </c>
      <c r="B16663" s="113" t="s">
        <v>161</v>
      </c>
      <c r="C16663" s="113">
        <v>1990</v>
      </c>
      <c r="D16663" s="113" t="s">
        <v>122</v>
      </c>
      <c r="E16663" s="113" t="s">
        <v>201</v>
      </c>
      <c r="F16663" s="113" t="s">
        <v>200</v>
      </c>
      <c r="G16663" s="113">
        <v>16.369089481932701</v>
      </c>
    </row>
    <row r="16664" spans="1:7" x14ac:dyDescent="0.25">
      <c r="A16664" s="108" t="str">
        <f t="shared" si="260"/>
        <v>LU_1990_NATIONAL TOTAL_NH3</v>
      </c>
      <c r="B16664" s="113" t="s">
        <v>161</v>
      </c>
      <c r="C16664" s="113">
        <v>1990</v>
      </c>
      <c r="D16664" s="113" t="s">
        <v>122</v>
      </c>
      <c r="E16664" s="113" t="s">
        <v>124</v>
      </c>
      <c r="F16664" s="113" t="s">
        <v>200</v>
      </c>
      <c r="G16664" s="113">
        <v>6.3691501819022296</v>
      </c>
    </row>
    <row r="16665" spans="1:7" x14ac:dyDescent="0.25">
      <c r="A16665" s="108" t="str">
        <f t="shared" si="260"/>
        <v>LU_1990_NATIONAL TOTAL_PM2.5</v>
      </c>
      <c r="B16665" s="113" t="s">
        <v>161</v>
      </c>
      <c r="C16665" s="113">
        <v>1990</v>
      </c>
      <c r="D16665" s="113" t="s">
        <v>122</v>
      </c>
      <c r="E16665" s="113" t="s">
        <v>203</v>
      </c>
      <c r="F16665" s="113" t="s">
        <v>200</v>
      </c>
      <c r="G16665" s="113">
        <v>16.080569296542802</v>
      </c>
    </row>
    <row r="16666" spans="1:7" x14ac:dyDescent="0.25">
      <c r="A16666" s="108" t="str">
        <f t="shared" si="260"/>
        <v>LU_1990_NATIONAL TOTAL_Pb</v>
      </c>
      <c r="B16666" s="113" t="s">
        <v>161</v>
      </c>
      <c r="C16666" s="113">
        <v>1990</v>
      </c>
      <c r="D16666" s="113" t="s">
        <v>122</v>
      </c>
      <c r="E16666" s="113" t="s">
        <v>125</v>
      </c>
      <c r="F16666" s="113" t="s">
        <v>200</v>
      </c>
      <c r="G16666" s="113">
        <v>1.9420517395424899E-2</v>
      </c>
    </row>
    <row r="16667" spans="1:7" x14ac:dyDescent="0.25">
      <c r="A16667" s="108" t="str">
        <f t="shared" si="260"/>
        <v>LU_1990_NATIONAL TOTAL_Cd</v>
      </c>
      <c r="B16667" s="113" t="s">
        <v>161</v>
      </c>
      <c r="C16667" s="113">
        <v>1990</v>
      </c>
      <c r="D16667" s="113" t="s">
        <v>122</v>
      </c>
      <c r="E16667" s="113" t="s">
        <v>126</v>
      </c>
      <c r="F16667" s="113" t="s">
        <v>200</v>
      </c>
      <c r="G16667" s="150">
        <v>8.9887065552266796E-5</v>
      </c>
    </row>
    <row r="16668" spans="1:7" x14ac:dyDescent="0.25">
      <c r="A16668" s="108" t="str">
        <f t="shared" si="260"/>
        <v>LU_1990_NATIONAL TOTAL_Hg</v>
      </c>
      <c r="B16668" s="113" t="s">
        <v>161</v>
      </c>
      <c r="C16668" s="113">
        <v>1990</v>
      </c>
      <c r="D16668" s="113" t="s">
        <v>122</v>
      </c>
      <c r="E16668" s="113" t="s">
        <v>127</v>
      </c>
      <c r="F16668" s="113" t="s">
        <v>200</v>
      </c>
      <c r="G16668" s="113">
        <v>3.8798631146466802E-4</v>
      </c>
    </row>
    <row r="16669" spans="1:7" x14ac:dyDescent="0.25">
      <c r="A16669" s="108" t="str">
        <f t="shared" si="260"/>
        <v>LU_1990_NATIONAL TOTAL_DIOX</v>
      </c>
      <c r="B16669" s="113" t="s">
        <v>161</v>
      </c>
      <c r="C16669" s="113">
        <v>1990</v>
      </c>
      <c r="D16669" s="113" t="s">
        <v>122</v>
      </c>
      <c r="E16669" s="113" t="s">
        <v>128</v>
      </c>
      <c r="F16669" s="113" t="s">
        <v>200</v>
      </c>
      <c r="G16669" s="150">
        <v>3.9128079675800598E-8</v>
      </c>
    </row>
    <row r="16670" spans="1:7" x14ac:dyDescent="0.25">
      <c r="A16670" s="108" t="str">
        <f t="shared" si="260"/>
        <v>LU_1990_NATIONAL TOTAL_PAH</v>
      </c>
      <c r="B16670" s="113" t="s">
        <v>161</v>
      </c>
      <c r="C16670" s="113">
        <v>1990</v>
      </c>
      <c r="D16670" s="113" t="s">
        <v>122</v>
      </c>
      <c r="E16670" s="113" t="s">
        <v>129</v>
      </c>
      <c r="F16670" s="113" t="s">
        <v>200</v>
      </c>
      <c r="G16670" s="113">
        <v>3.4916462102318299E-3</v>
      </c>
    </row>
    <row r="16671" spans="1:7" x14ac:dyDescent="0.25">
      <c r="A16671" s="108" t="str">
        <f t="shared" si="260"/>
        <v>LU_1990_NATIONAL TOTAL_HCB</v>
      </c>
      <c r="B16671" s="113" t="s">
        <v>161</v>
      </c>
      <c r="C16671" s="113">
        <v>1990</v>
      </c>
      <c r="D16671" s="113" t="s">
        <v>122</v>
      </c>
      <c r="E16671" s="113" t="s">
        <v>130</v>
      </c>
      <c r="F16671" s="113" t="s">
        <v>200</v>
      </c>
      <c r="G16671" s="150">
        <v>2.3731849959930998E-6</v>
      </c>
    </row>
    <row r="16672" spans="1:7" x14ac:dyDescent="0.25">
      <c r="A16672" s="108" t="str">
        <f t="shared" si="260"/>
        <v>LU_1990_NATIONAL TOTAL_PCB</v>
      </c>
      <c r="B16672" s="113" t="s">
        <v>161</v>
      </c>
      <c r="C16672" s="113">
        <v>1990</v>
      </c>
      <c r="D16672" s="113" t="s">
        <v>122</v>
      </c>
      <c r="E16672" s="113" t="s">
        <v>259</v>
      </c>
      <c r="F16672" s="113" t="s">
        <v>200</v>
      </c>
      <c r="G16672" s="150">
        <v>3.9012625646810799E-5</v>
      </c>
    </row>
    <row r="16673" spans="1:7" x14ac:dyDescent="0.25">
      <c r="A16673" s="108" t="str">
        <f t="shared" si="260"/>
        <v>LU_1990_1A3(FU)_NOx</v>
      </c>
      <c r="B16673" s="113" t="s">
        <v>161</v>
      </c>
      <c r="C16673" s="113">
        <v>1990</v>
      </c>
      <c r="D16673" s="113" t="s">
        <v>134</v>
      </c>
      <c r="E16673" s="113" t="s">
        <v>199</v>
      </c>
      <c r="F16673" s="113" t="s">
        <v>200</v>
      </c>
      <c r="G16673" s="113">
        <v>7.1712725153411903</v>
      </c>
    </row>
    <row r="16674" spans="1:7" x14ac:dyDescent="0.25">
      <c r="A16674" s="108" t="str">
        <f t="shared" si="260"/>
        <v>LU_1990_1A3(FS)_NOx</v>
      </c>
      <c r="B16674" s="113" t="s">
        <v>161</v>
      </c>
      <c r="C16674" s="113">
        <v>1990</v>
      </c>
      <c r="D16674" s="113" t="s">
        <v>132</v>
      </c>
      <c r="E16674" s="113" t="s">
        <v>199</v>
      </c>
      <c r="F16674" s="113" t="s">
        <v>200</v>
      </c>
      <c r="G16674" s="113">
        <v>25.7459281649041</v>
      </c>
    </row>
    <row r="16675" spans="1:7" x14ac:dyDescent="0.25">
      <c r="A16675" s="108" t="str">
        <f t="shared" si="260"/>
        <v>LU_1990_1A3(FU)_NMVOC</v>
      </c>
      <c r="B16675" s="113" t="s">
        <v>161</v>
      </c>
      <c r="C16675" s="113">
        <v>1990</v>
      </c>
      <c r="D16675" s="113" t="s">
        <v>134</v>
      </c>
      <c r="E16675" s="113" t="s">
        <v>123</v>
      </c>
      <c r="F16675" s="113" t="s">
        <v>200</v>
      </c>
      <c r="G16675" s="113">
        <v>7.6009859666484001</v>
      </c>
    </row>
    <row r="16676" spans="1:7" x14ac:dyDescent="0.25">
      <c r="A16676" s="108" t="str">
        <f t="shared" si="260"/>
        <v>LU_1990_1A3(FS)_NMVOC</v>
      </c>
      <c r="B16676" s="113" t="s">
        <v>161</v>
      </c>
      <c r="C16676" s="113">
        <v>1990</v>
      </c>
      <c r="D16676" s="113" t="s">
        <v>132</v>
      </c>
      <c r="E16676" s="113" t="s">
        <v>123</v>
      </c>
      <c r="F16676" s="113" t="s">
        <v>200</v>
      </c>
      <c r="G16676" s="113">
        <v>17.0454999504881</v>
      </c>
    </row>
    <row r="16677" spans="1:7" x14ac:dyDescent="0.25">
      <c r="A16677" s="108" t="str">
        <f t="shared" si="260"/>
        <v>LU_1990_1A3(FU)_SOx</v>
      </c>
      <c r="B16677" s="113" t="s">
        <v>161</v>
      </c>
      <c r="C16677" s="113">
        <v>1990</v>
      </c>
      <c r="D16677" s="113" t="s">
        <v>134</v>
      </c>
      <c r="E16677" s="113" t="s">
        <v>201</v>
      </c>
      <c r="F16677" s="113" t="s">
        <v>200</v>
      </c>
      <c r="G16677" s="113">
        <v>0.23950994479408599</v>
      </c>
    </row>
    <row r="16678" spans="1:7" x14ac:dyDescent="0.25">
      <c r="A16678" s="108" t="str">
        <f t="shared" si="260"/>
        <v>LU_1990_1A3(FS)_SOx</v>
      </c>
      <c r="B16678" s="113" t="s">
        <v>161</v>
      </c>
      <c r="C16678" s="113">
        <v>1990</v>
      </c>
      <c r="D16678" s="113" t="s">
        <v>132</v>
      </c>
      <c r="E16678" s="113" t="s">
        <v>201</v>
      </c>
      <c r="F16678" s="113" t="s">
        <v>200</v>
      </c>
      <c r="G16678" s="113">
        <v>1.07004408546886</v>
      </c>
    </row>
    <row r="16679" spans="1:7" x14ac:dyDescent="0.25">
      <c r="A16679" s="108" t="str">
        <f t="shared" si="260"/>
        <v>LU_1990_1A3(FU)_NH3</v>
      </c>
      <c r="B16679" s="113" t="s">
        <v>161</v>
      </c>
      <c r="C16679" s="113">
        <v>1990</v>
      </c>
      <c r="D16679" s="113" t="s">
        <v>134</v>
      </c>
      <c r="E16679" s="113" t="s">
        <v>124</v>
      </c>
      <c r="F16679" s="113" t="s">
        <v>200</v>
      </c>
      <c r="G16679" s="113">
        <v>5.88100126724222E-3</v>
      </c>
    </row>
    <row r="16680" spans="1:7" x14ac:dyDescent="0.25">
      <c r="A16680" s="108" t="str">
        <f t="shared" si="260"/>
        <v>LU_1990_1A3(FS)_NH3</v>
      </c>
      <c r="B16680" s="113" t="s">
        <v>161</v>
      </c>
      <c r="C16680" s="113">
        <v>1990</v>
      </c>
      <c r="D16680" s="113" t="s">
        <v>132</v>
      </c>
      <c r="E16680" s="113" t="s">
        <v>124</v>
      </c>
      <c r="F16680" s="113" t="s">
        <v>200</v>
      </c>
      <c r="G16680" s="113">
        <v>1.4408962873384799E-2</v>
      </c>
    </row>
    <row r="16681" spans="1:7" x14ac:dyDescent="0.25">
      <c r="A16681" s="108" t="str">
        <f t="shared" si="260"/>
        <v>LU_1990_1A3(FU)_PM2.5</v>
      </c>
      <c r="B16681" s="113" t="s">
        <v>161</v>
      </c>
      <c r="C16681" s="113">
        <v>1990</v>
      </c>
      <c r="D16681" s="113" t="s">
        <v>134</v>
      </c>
      <c r="E16681" s="113" t="s">
        <v>203</v>
      </c>
      <c r="F16681" s="113" t="s">
        <v>200</v>
      </c>
      <c r="G16681" s="113">
        <v>0.320589215746238</v>
      </c>
    </row>
    <row r="16682" spans="1:7" x14ac:dyDescent="0.25">
      <c r="A16682" s="108" t="str">
        <f t="shared" si="260"/>
        <v>LU_1990_1A3(FS)_PM2.5</v>
      </c>
      <c r="B16682" s="113" t="s">
        <v>161</v>
      </c>
      <c r="C16682" s="113">
        <v>1990</v>
      </c>
      <c r="D16682" s="113" t="s">
        <v>132</v>
      </c>
      <c r="E16682" s="113" t="s">
        <v>203</v>
      </c>
      <c r="F16682" s="113" t="s">
        <v>200</v>
      </c>
      <c r="G16682" s="113">
        <v>1.0290974937394299</v>
      </c>
    </row>
    <row r="16683" spans="1:7" x14ac:dyDescent="0.25">
      <c r="A16683" s="108" t="str">
        <f t="shared" si="260"/>
        <v>LU_1990_3D_NOx</v>
      </c>
      <c r="B16683" s="113" t="s">
        <v>161</v>
      </c>
      <c r="C16683" s="113">
        <v>1990</v>
      </c>
      <c r="D16683" s="113" t="s">
        <v>206</v>
      </c>
      <c r="E16683" s="113" t="s">
        <v>199</v>
      </c>
      <c r="F16683" s="113" t="s">
        <v>200</v>
      </c>
      <c r="G16683" s="113">
        <v>1.35156432516332</v>
      </c>
    </row>
    <row r="16684" spans="1:7" x14ac:dyDescent="0.25">
      <c r="A16684" s="108" t="str">
        <f t="shared" si="260"/>
        <v>LU_1991_NATIONAL TOTAL_NOx</v>
      </c>
      <c r="B16684" s="113" t="s">
        <v>161</v>
      </c>
      <c r="C16684" s="113">
        <v>1991</v>
      </c>
      <c r="D16684" s="113" t="s">
        <v>122</v>
      </c>
      <c r="E16684" s="113" t="s">
        <v>199</v>
      </c>
      <c r="F16684" s="113" t="s">
        <v>200</v>
      </c>
      <c r="G16684" s="113">
        <v>46.538072763918898</v>
      </c>
    </row>
    <row r="16685" spans="1:7" x14ac:dyDescent="0.25">
      <c r="A16685" s="108" t="str">
        <f t="shared" si="260"/>
        <v>LU_1991_NATIONAL TOTAL_NMVOC</v>
      </c>
      <c r="B16685" s="113" t="s">
        <v>161</v>
      </c>
      <c r="C16685" s="113">
        <v>1991</v>
      </c>
      <c r="D16685" s="113" t="s">
        <v>122</v>
      </c>
      <c r="E16685" s="113" t="s">
        <v>123</v>
      </c>
      <c r="F16685" s="113" t="s">
        <v>200</v>
      </c>
      <c r="G16685" s="113">
        <v>32.051239161346501</v>
      </c>
    </row>
    <row r="16686" spans="1:7" x14ac:dyDescent="0.25">
      <c r="A16686" s="108" t="str">
        <f t="shared" si="260"/>
        <v>LU_1991_NATIONAL TOTAL_SOx</v>
      </c>
      <c r="B16686" s="113" t="s">
        <v>161</v>
      </c>
      <c r="C16686" s="113">
        <v>1991</v>
      </c>
      <c r="D16686" s="113" t="s">
        <v>122</v>
      </c>
      <c r="E16686" s="113" t="s">
        <v>201</v>
      </c>
      <c r="F16686" s="113" t="s">
        <v>200</v>
      </c>
      <c r="G16686" s="113">
        <v>16.756223604711199</v>
      </c>
    </row>
    <row r="16687" spans="1:7" x14ac:dyDescent="0.25">
      <c r="A16687" s="108" t="str">
        <f t="shared" si="260"/>
        <v>LU_1991_NATIONAL TOTAL_NH3</v>
      </c>
      <c r="B16687" s="113" t="s">
        <v>161</v>
      </c>
      <c r="C16687" s="113">
        <v>1991</v>
      </c>
      <c r="D16687" s="113" t="s">
        <v>122</v>
      </c>
      <c r="E16687" s="113" t="s">
        <v>124</v>
      </c>
      <c r="F16687" s="113" t="s">
        <v>200</v>
      </c>
      <c r="G16687" s="113">
        <v>6.4715533062549202</v>
      </c>
    </row>
    <row r="16688" spans="1:7" x14ac:dyDescent="0.25">
      <c r="A16688" s="108" t="str">
        <f t="shared" si="260"/>
        <v>LU_1991_NATIONAL TOTAL_PM2.5</v>
      </c>
      <c r="B16688" s="113" t="s">
        <v>161</v>
      </c>
      <c r="C16688" s="113">
        <v>1991</v>
      </c>
      <c r="D16688" s="113" t="s">
        <v>122</v>
      </c>
      <c r="E16688" s="113" t="s">
        <v>203</v>
      </c>
      <c r="F16688" s="113" t="s">
        <v>200</v>
      </c>
      <c r="G16688" s="113">
        <v>15.606783777242599</v>
      </c>
    </row>
    <row r="16689" spans="1:7" x14ac:dyDescent="0.25">
      <c r="A16689" s="108" t="str">
        <f t="shared" si="260"/>
        <v>LU_1991_NATIONAL TOTAL_Pb</v>
      </c>
      <c r="B16689" s="113" t="s">
        <v>161</v>
      </c>
      <c r="C16689" s="113">
        <v>1991</v>
      </c>
      <c r="D16689" s="113" t="s">
        <v>122</v>
      </c>
      <c r="E16689" s="113" t="s">
        <v>125</v>
      </c>
      <c r="F16689" s="113" t="s">
        <v>200</v>
      </c>
      <c r="G16689" s="113">
        <v>1.86468247419967E-2</v>
      </c>
    </row>
    <row r="16690" spans="1:7" x14ac:dyDescent="0.25">
      <c r="A16690" s="108" t="str">
        <f t="shared" si="260"/>
        <v>LU_1991_NATIONAL TOTAL_Cd</v>
      </c>
      <c r="B16690" s="113" t="s">
        <v>161</v>
      </c>
      <c r="C16690" s="113">
        <v>1991</v>
      </c>
      <c r="D16690" s="113" t="s">
        <v>122</v>
      </c>
      <c r="E16690" s="113" t="s">
        <v>126</v>
      </c>
      <c r="F16690" s="113" t="s">
        <v>200</v>
      </c>
      <c r="G16690" s="150">
        <v>8.6824131043106305E-5</v>
      </c>
    </row>
    <row r="16691" spans="1:7" x14ac:dyDescent="0.25">
      <c r="A16691" s="108" t="str">
        <f t="shared" si="260"/>
        <v>LU_1991_NATIONAL TOTAL_Hg</v>
      </c>
      <c r="B16691" s="113" t="s">
        <v>161</v>
      </c>
      <c r="C16691" s="113">
        <v>1991</v>
      </c>
      <c r="D16691" s="113" t="s">
        <v>122</v>
      </c>
      <c r="E16691" s="113" t="s">
        <v>127</v>
      </c>
      <c r="F16691" s="113" t="s">
        <v>200</v>
      </c>
      <c r="G16691" s="113">
        <v>3.7547269640630601E-4</v>
      </c>
    </row>
    <row r="16692" spans="1:7" x14ac:dyDescent="0.25">
      <c r="A16692" s="108" t="str">
        <f t="shared" si="260"/>
        <v>LU_1991_NATIONAL TOTAL_DIOX</v>
      </c>
      <c r="B16692" s="113" t="s">
        <v>161</v>
      </c>
      <c r="C16692" s="113">
        <v>1991</v>
      </c>
      <c r="D16692" s="113" t="s">
        <v>122</v>
      </c>
      <c r="E16692" s="113" t="s">
        <v>128</v>
      </c>
      <c r="F16692" s="113" t="s">
        <v>200</v>
      </c>
      <c r="G16692" s="150">
        <v>3.7555040985114002E-8</v>
      </c>
    </row>
    <row r="16693" spans="1:7" x14ac:dyDescent="0.25">
      <c r="A16693" s="108" t="str">
        <f t="shared" si="260"/>
        <v>LU_1991_NATIONAL TOTAL_PAH</v>
      </c>
      <c r="B16693" s="113" t="s">
        <v>161</v>
      </c>
      <c r="C16693" s="113">
        <v>1991</v>
      </c>
      <c r="D16693" s="113" t="s">
        <v>122</v>
      </c>
      <c r="E16693" s="113" t="s">
        <v>129</v>
      </c>
      <c r="F16693" s="113" t="s">
        <v>200</v>
      </c>
      <c r="G16693" s="113">
        <v>3.5220756284095999E-3</v>
      </c>
    </row>
    <row r="16694" spans="1:7" x14ac:dyDescent="0.25">
      <c r="A16694" s="108" t="str">
        <f t="shared" si="260"/>
        <v>LU_1991_NATIONAL TOTAL_HCB</v>
      </c>
      <c r="B16694" s="113" t="s">
        <v>161</v>
      </c>
      <c r="C16694" s="113">
        <v>1991</v>
      </c>
      <c r="D16694" s="113" t="s">
        <v>122</v>
      </c>
      <c r="E16694" s="113" t="s">
        <v>130</v>
      </c>
      <c r="F16694" s="113" t="s">
        <v>200</v>
      </c>
      <c r="G16694" s="150">
        <v>2.0029799158687498E-6</v>
      </c>
    </row>
    <row r="16695" spans="1:7" x14ac:dyDescent="0.25">
      <c r="A16695" s="108" t="str">
        <f t="shared" si="260"/>
        <v>LU_1991_NATIONAL TOTAL_PCB</v>
      </c>
      <c r="B16695" s="113" t="s">
        <v>161</v>
      </c>
      <c r="C16695" s="113">
        <v>1991</v>
      </c>
      <c r="D16695" s="113" t="s">
        <v>122</v>
      </c>
      <c r="E16695" s="113" t="s">
        <v>259</v>
      </c>
      <c r="F16695" s="113" t="s">
        <v>200</v>
      </c>
      <c r="G16695" s="150">
        <v>3.9601875363521898E-5</v>
      </c>
    </row>
    <row r="16696" spans="1:7" x14ac:dyDescent="0.25">
      <c r="A16696" s="108" t="str">
        <f t="shared" si="260"/>
        <v>LU_1991_1A3(FU)_NOx</v>
      </c>
      <c r="B16696" s="113" t="s">
        <v>161</v>
      </c>
      <c r="C16696" s="113">
        <v>1991</v>
      </c>
      <c r="D16696" s="113" t="s">
        <v>134</v>
      </c>
      <c r="E16696" s="113" t="s">
        <v>199</v>
      </c>
      <c r="F16696" s="113" t="s">
        <v>200</v>
      </c>
      <c r="G16696" s="113">
        <v>7.2042250887717199</v>
      </c>
    </row>
    <row r="16697" spans="1:7" x14ac:dyDescent="0.25">
      <c r="A16697" s="108" t="str">
        <f t="shared" si="260"/>
        <v>LU_1991_1A3(FS)_NOx</v>
      </c>
      <c r="B16697" s="113" t="s">
        <v>161</v>
      </c>
      <c r="C16697" s="113">
        <v>1991</v>
      </c>
      <c r="D16697" s="113" t="s">
        <v>132</v>
      </c>
      <c r="E16697" s="113" t="s">
        <v>199</v>
      </c>
      <c r="F16697" s="113" t="s">
        <v>200</v>
      </c>
      <c r="G16697" s="113">
        <v>31.264502529490098</v>
      </c>
    </row>
    <row r="16698" spans="1:7" x14ac:dyDescent="0.25">
      <c r="A16698" s="108" t="str">
        <f t="shared" si="260"/>
        <v>LU_1991_1A3(FU)_NMVOC</v>
      </c>
      <c r="B16698" s="113" t="s">
        <v>161</v>
      </c>
      <c r="C16698" s="113">
        <v>1991</v>
      </c>
      <c r="D16698" s="113" t="s">
        <v>134</v>
      </c>
      <c r="E16698" s="113" t="s">
        <v>123</v>
      </c>
      <c r="F16698" s="113" t="s">
        <v>200</v>
      </c>
      <c r="G16698" s="113">
        <v>7.0844430678263803</v>
      </c>
    </row>
    <row r="16699" spans="1:7" x14ac:dyDescent="0.25">
      <c r="A16699" s="108" t="str">
        <f t="shared" si="260"/>
        <v>LU_1991_1A3(FS)_NMVOC</v>
      </c>
      <c r="B16699" s="113" t="s">
        <v>161</v>
      </c>
      <c r="C16699" s="113">
        <v>1991</v>
      </c>
      <c r="D16699" s="113" t="s">
        <v>132</v>
      </c>
      <c r="E16699" s="113" t="s">
        <v>123</v>
      </c>
      <c r="F16699" s="113" t="s">
        <v>200</v>
      </c>
      <c r="G16699" s="113">
        <v>18.2788337764371</v>
      </c>
    </row>
    <row r="16700" spans="1:7" x14ac:dyDescent="0.25">
      <c r="A16700" s="108" t="str">
        <f t="shared" si="260"/>
        <v>LU_1991_1A3(FU)_SOx</v>
      </c>
      <c r="B16700" s="113" t="s">
        <v>161</v>
      </c>
      <c r="C16700" s="113">
        <v>1991</v>
      </c>
      <c r="D16700" s="113" t="s">
        <v>134</v>
      </c>
      <c r="E16700" s="113" t="s">
        <v>201</v>
      </c>
      <c r="F16700" s="113" t="s">
        <v>200</v>
      </c>
      <c r="G16700" s="113">
        <v>0.26767713028909701</v>
      </c>
    </row>
    <row r="16701" spans="1:7" x14ac:dyDescent="0.25">
      <c r="A16701" s="108" t="str">
        <f t="shared" si="260"/>
        <v>LU_1991_1A3(FS)_SOx</v>
      </c>
      <c r="B16701" s="113" t="s">
        <v>161</v>
      </c>
      <c r="C16701" s="113">
        <v>1991</v>
      </c>
      <c r="D16701" s="113" t="s">
        <v>132</v>
      </c>
      <c r="E16701" s="113" t="s">
        <v>201</v>
      </c>
      <c r="F16701" s="113" t="s">
        <v>200</v>
      </c>
      <c r="G16701" s="113">
        <v>1.3749454725344601</v>
      </c>
    </row>
    <row r="16702" spans="1:7" x14ac:dyDescent="0.25">
      <c r="A16702" s="108" t="str">
        <f t="shared" si="260"/>
        <v>LU_1991_1A3(FU)_NH3</v>
      </c>
      <c r="B16702" s="113" t="s">
        <v>161</v>
      </c>
      <c r="C16702" s="113">
        <v>1991</v>
      </c>
      <c r="D16702" s="113" t="s">
        <v>134</v>
      </c>
      <c r="E16702" s="113" t="s">
        <v>124</v>
      </c>
      <c r="F16702" s="113" t="s">
        <v>200</v>
      </c>
      <c r="G16702" s="113">
        <v>2.9041205505549901E-2</v>
      </c>
    </row>
    <row r="16703" spans="1:7" x14ac:dyDescent="0.25">
      <c r="A16703" s="108" t="str">
        <f t="shared" si="260"/>
        <v>LU_1991_1A3(FS)_NH3</v>
      </c>
      <c r="B16703" s="113" t="s">
        <v>161</v>
      </c>
      <c r="C16703" s="113">
        <v>1991</v>
      </c>
      <c r="D16703" s="113" t="s">
        <v>132</v>
      </c>
      <c r="E16703" s="113" t="s">
        <v>124</v>
      </c>
      <c r="F16703" s="113" t="s">
        <v>200</v>
      </c>
      <c r="G16703" s="113">
        <v>7.7971638350503303E-2</v>
      </c>
    </row>
    <row r="16704" spans="1:7" x14ac:dyDescent="0.25">
      <c r="A16704" s="108" t="str">
        <f t="shared" si="260"/>
        <v>LU_1991_1A3(FU)_PM2.5</v>
      </c>
      <c r="B16704" s="113" t="s">
        <v>161</v>
      </c>
      <c r="C16704" s="113">
        <v>1991</v>
      </c>
      <c r="D16704" s="113" t="s">
        <v>134</v>
      </c>
      <c r="E16704" s="113" t="s">
        <v>203</v>
      </c>
      <c r="F16704" s="113" t="s">
        <v>200</v>
      </c>
      <c r="G16704" s="113">
        <v>0.346319937410415</v>
      </c>
    </row>
    <row r="16705" spans="1:7" x14ac:dyDescent="0.25">
      <c r="A16705" s="108" t="str">
        <f t="shared" si="260"/>
        <v>LU_1991_1A3(FS)_PM2.5</v>
      </c>
      <c r="B16705" s="113" t="s">
        <v>161</v>
      </c>
      <c r="C16705" s="113">
        <v>1991</v>
      </c>
      <c r="D16705" s="113" t="s">
        <v>132</v>
      </c>
      <c r="E16705" s="113" t="s">
        <v>203</v>
      </c>
      <c r="F16705" s="113" t="s">
        <v>200</v>
      </c>
      <c r="G16705" s="113">
        <v>1.25980839283934</v>
      </c>
    </row>
    <row r="16706" spans="1:7" x14ac:dyDescent="0.25">
      <c r="A16706" s="108" t="str">
        <f t="shared" ref="A16706:A16769" si="261">CONCATENATE(B16706,"_",C16706,"_",D16706,"_",E16706)</f>
        <v>LU_1991_3D_NOx</v>
      </c>
      <c r="B16706" s="113" t="s">
        <v>161</v>
      </c>
      <c r="C16706" s="113">
        <v>1991</v>
      </c>
      <c r="D16706" s="113" t="s">
        <v>206</v>
      </c>
      <c r="E16706" s="113" t="s">
        <v>199</v>
      </c>
      <c r="F16706" s="113" t="s">
        <v>200</v>
      </c>
      <c r="G16706" s="113">
        <v>1.38781126809432</v>
      </c>
    </row>
    <row r="16707" spans="1:7" x14ac:dyDescent="0.25">
      <c r="A16707" s="108" t="str">
        <f t="shared" si="261"/>
        <v>LU_1992_NATIONAL TOTAL_NOx</v>
      </c>
      <c r="B16707" s="113" t="s">
        <v>161</v>
      </c>
      <c r="C16707" s="113">
        <v>1992</v>
      </c>
      <c r="D16707" s="113" t="s">
        <v>122</v>
      </c>
      <c r="E16707" s="113" t="s">
        <v>199</v>
      </c>
      <c r="F16707" s="113" t="s">
        <v>200</v>
      </c>
      <c r="G16707" s="113">
        <v>46.718147574972001</v>
      </c>
    </row>
    <row r="16708" spans="1:7" x14ac:dyDescent="0.25">
      <c r="A16708" s="108" t="str">
        <f t="shared" si="261"/>
        <v>LU_1992_NATIONAL TOTAL_NMVOC</v>
      </c>
      <c r="B16708" s="113" t="s">
        <v>161</v>
      </c>
      <c r="C16708" s="113">
        <v>1992</v>
      </c>
      <c r="D16708" s="113" t="s">
        <v>122</v>
      </c>
      <c r="E16708" s="113" t="s">
        <v>123</v>
      </c>
      <c r="F16708" s="113" t="s">
        <v>200</v>
      </c>
      <c r="G16708" s="113">
        <v>29.914160681600801</v>
      </c>
    </row>
    <row r="16709" spans="1:7" x14ac:dyDescent="0.25">
      <c r="A16709" s="108" t="str">
        <f t="shared" si="261"/>
        <v>LU_1992_NATIONAL TOTAL_SOx</v>
      </c>
      <c r="B16709" s="113" t="s">
        <v>161</v>
      </c>
      <c r="C16709" s="113">
        <v>1992</v>
      </c>
      <c r="D16709" s="113" t="s">
        <v>122</v>
      </c>
      <c r="E16709" s="113" t="s">
        <v>201</v>
      </c>
      <c r="F16709" s="113" t="s">
        <v>200</v>
      </c>
      <c r="G16709" s="113">
        <v>16.159295478802001</v>
      </c>
    </row>
    <row r="16710" spans="1:7" x14ac:dyDescent="0.25">
      <c r="A16710" s="108" t="str">
        <f t="shared" si="261"/>
        <v>LU_1992_NATIONAL TOTAL_NH3</v>
      </c>
      <c r="B16710" s="113" t="s">
        <v>161</v>
      </c>
      <c r="C16710" s="113">
        <v>1992</v>
      </c>
      <c r="D16710" s="113" t="s">
        <v>122</v>
      </c>
      <c r="E16710" s="113" t="s">
        <v>124</v>
      </c>
      <c r="F16710" s="113" t="s">
        <v>200</v>
      </c>
      <c r="G16710" s="113">
        <v>6.4045215037119503</v>
      </c>
    </row>
    <row r="16711" spans="1:7" x14ac:dyDescent="0.25">
      <c r="A16711" s="108" t="str">
        <f t="shared" si="261"/>
        <v>LU_1992_NATIONAL TOTAL_PM2.5</v>
      </c>
      <c r="B16711" s="113" t="s">
        <v>161</v>
      </c>
      <c r="C16711" s="113">
        <v>1992</v>
      </c>
      <c r="D16711" s="113" t="s">
        <v>122</v>
      </c>
      <c r="E16711" s="113" t="s">
        <v>203</v>
      </c>
      <c r="F16711" s="113" t="s">
        <v>200</v>
      </c>
      <c r="G16711" s="113">
        <v>14.455105474414999</v>
      </c>
    </row>
    <row r="16712" spans="1:7" x14ac:dyDescent="0.25">
      <c r="A16712" s="108" t="str">
        <f t="shared" si="261"/>
        <v>LU_1992_NATIONAL TOTAL_Pb</v>
      </c>
      <c r="B16712" s="113" t="s">
        <v>161</v>
      </c>
      <c r="C16712" s="113">
        <v>1992</v>
      </c>
      <c r="D16712" s="113" t="s">
        <v>122</v>
      </c>
      <c r="E16712" s="113" t="s">
        <v>125</v>
      </c>
      <c r="F16712" s="113" t="s">
        <v>200</v>
      </c>
      <c r="G16712" s="113">
        <v>1.6985192676364301E-2</v>
      </c>
    </row>
    <row r="16713" spans="1:7" x14ac:dyDescent="0.25">
      <c r="A16713" s="108" t="str">
        <f t="shared" si="261"/>
        <v>LU_1992_NATIONAL TOTAL_Cd</v>
      </c>
      <c r="B16713" s="113" t="s">
        <v>161</v>
      </c>
      <c r="C16713" s="113">
        <v>1992</v>
      </c>
      <c r="D16713" s="113" t="s">
        <v>122</v>
      </c>
      <c r="E16713" s="113" t="s">
        <v>126</v>
      </c>
      <c r="F16713" s="113" t="s">
        <v>200</v>
      </c>
      <c r="G16713" s="150">
        <v>8.8141671139845503E-5</v>
      </c>
    </row>
    <row r="16714" spans="1:7" x14ac:dyDescent="0.25">
      <c r="A16714" s="108" t="str">
        <f t="shared" si="261"/>
        <v>LU_1992_NATIONAL TOTAL_Hg</v>
      </c>
      <c r="B16714" s="113" t="s">
        <v>161</v>
      </c>
      <c r="C16714" s="113">
        <v>1992</v>
      </c>
      <c r="D16714" s="113" t="s">
        <v>122</v>
      </c>
      <c r="E16714" s="113" t="s">
        <v>127</v>
      </c>
      <c r="F16714" s="113" t="s">
        <v>200</v>
      </c>
      <c r="G16714" s="113">
        <v>3.5119119715213603E-4</v>
      </c>
    </row>
    <row r="16715" spans="1:7" x14ac:dyDescent="0.25">
      <c r="A16715" s="108" t="str">
        <f t="shared" si="261"/>
        <v>LU_1992_NATIONAL TOTAL_DIOX</v>
      </c>
      <c r="B16715" s="113" t="s">
        <v>161</v>
      </c>
      <c r="C16715" s="113">
        <v>1992</v>
      </c>
      <c r="D16715" s="113" t="s">
        <v>122</v>
      </c>
      <c r="E16715" s="113" t="s">
        <v>128</v>
      </c>
      <c r="F16715" s="113" t="s">
        <v>200</v>
      </c>
      <c r="G16715" s="150">
        <v>3.4357158962948002E-8</v>
      </c>
    </row>
    <row r="16716" spans="1:7" x14ac:dyDescent="0.25">
      <c r="A16716" s="108" t="str">
        <f t="shared" si="261"/>
        <v>LU_1992_NATIONAL TOTAL_PAH</v>
      </c>
      <c r="B16716" s="113" t="s">
        <v>161</v>
      </c>
      <c r="C16716" s="113">
        <v>1992</v>
      </c>
      <c r="D16716" s="113" t="s">
        <v>122</v>
      </c>
      <c r="E16716" s="113" t="s">
        <v>129</v>
      </c>
      <c r="F16716" s="113" t="s">
        <v>200</v>
      </c>
      <c r="G16716" s="113">
        <v>3.2266821355212299E-3</v>
      </c>
    </row>
    <row r="16717" spans="1:7" x14ac:dyDescent="0.25">
      <c r="A16717" s="108" t="str">
        <f t="shared" si="261"/>
        <v>LU_1992_NATIONAL TOTAL_HCB</v>
      </c>
      <c r="B16717" s="113" t="s">
        <v>161</v>
      </c>
      <c r="C16717" s="113">
        <v>1992</v>
      </c>
      <c r="D16717" s="113" t="s">
        <v>122</v>
      </c>
      <c r="E16717" s="113" t="s">
        <v>130</v>
      </c>
      <c r="F16717" s="113" t="s">
        <v>200</v>
      </c>
      <c r="G16717" s="150">
        <v>1.57230457578925E-6</v>
      </c>
    </row>
    <row r="16718" spans="1:7" x14ac:dyDescent="0.25">
      <c r="A16718" s="108" t="str">
        <f t="shared" si="261"/>
        <v>LU_1992_NATIONAL TOTAL_PCB</v>
      </c>
      <c r="B16718" s="113" t="s">
        <v>161</v>
      </c>
      <c r="C16718" s="113">
        <v>1992</v>
      </c>
      <c r="D16718" s="113" t="s">
        <v>122</v>
      </c>
      <c r="E16718" s="113" t="s">
        <v>259</v>
      </c>
      <c r="F16718" s="113" t="s">
        <v>200</v>
      </c>
      <c r="G16718" s="150">
        <v>3.9574678900844299E-5</v>
      </c>
    </row>
    <row r="16719" spans="1:7" x14ac:dyDescent="0.25">
      <c r="A16719" s="108" t="str">
        <f t="shared" si="261"/>
        <v>LU_1992_1A3(FU)_NOx</v>
      </c>
      <c r="B16719" s="113" t="s">
        <v>161</v>
      </c>
      <c r="C16719" s="113">
        <v>1992</v>
      </c>
      <c r="D16719" s="113" t="s">
        <v>134</v>
      </c>
      <c r="E16719" s="113" t="s">
        <v>199</v>
      </c>
      <c r="F16719" s="113" t="s">
        <v>200</v>
      </c>
      <c r="G16719" s="113">
        <v>6.7816634754451703</v>
      </c>
    </row>
    <row r="16720" spans="1:7" x14ac:dyDescent="0.25">
      <c r="A16720" s="108" t="str">
        <f t="shared" si="261"/>
        <v>LU_1992_1A3(FS)_NOx</v>
      </c>
      <c r="B16720" s="113" t="s">
        <v>161</v>
      </c>
      <c r="C16720" s="113">
        <v>1992</v>
      </c>
      <c r="D16720" s="113" t="s">
        <v>132</v>
      </c>
      <c r="E16720" s="113" t="s">
        <v>199</v>
      </c>
      <c r="F16720" s="113" t="s">
        <v>200</v>
      </c>
      <c r="G16720" s="113">
        <v>31.523555148131901</v>
      </c>
    </row>
    <row r="16721" spans="1:7" x14ac:dyDescent="0.25">
      <c r="A16721" s="108" t="str">
        <f t="shared" si="261"/>
        <v>LU_1992_1A3(FU)_NMVOC</v>
      </c>
      <c r="B16721" s="113" t="s">
        <v>161</v>
      </c>
      <c r="C16721" s="113">
        <v>1992</v>
      </c>
      <c r="D16721" s="113" t="s">
        <v>134</v>
      </c>
      <c r="E16721" s="113" t="s">
        <v>123</v>
      </c>
      <c r="F16721" s="113" t="s">
        <v>200</v>
      </c>
      <c r="G16721" s="113">
        <v>6.0397996444410396</v>
      </c>
    </row>
    <row r="16722" spans="1:7" x14ac:dyDescent="0.25">
      <c r="A16722" s="108" t="str">
        <f t="shared" si="261"/>
        <v>LU_1992_1A3(FS)_NMVOC</v>
      </c>
      <c r="B16722" s="113" t="s">
        <v>161</v>
      </c>
      <c r="C16722" s="113">
        <v>1992</v>
      </c>
      <c r="D16722" s="113" t="s">
        <v>132</v>
      </c>
      <c r="E16722" s="113" t="s">
        <v>123</v>
      </c>
      <c r="F16722" s="113" t="s">
        <v>200</v>
      </c>
      <c r="G16722" s="113">
        <v>16.474808488661001</v>
      </c>
    </row>
    <row r="16723" spans="1:7" x14ac:dyDescent="0.25">
      <c r="A16723" s="108" t="str">
        <f t="shared" si="261"/>
        <v>LU_1992_1A3(FU)_SOx</v>
      </c>
      <c r="B16723" s="113" t="s">
        <v>161</v>
      </c>
      <c r="C16723" s="113">
        <v>1992</v>
      </c>
      <c r="D16723" s="113" t="s">
        <v>134</v>
      </c>
      <c r="E16723" s="113" t="s">
        <v>201</v>
      </c>
      <c r="F16723" s="113" t="s">
        <v>200</v>
      </c>
      <c r="G16723" s="113">
        <v>0.28800482000262101</v>
      </c>
    </row>
    <row r="16724" spans="1:7" x14ac:dyDescent="0.25">
      <c r="A16724" s="108" t="str">
        <f t="shared" si="261"/>
        <v>LU_1992_1A3(FS)_SOx</v>
      </c>
      <c r="B16724" s="113" t="s">
        <v>161</v>
      </c>
      <c r="C16724" s="113">
        <v>1992</v>
      </c>
      <c r="D16724" s="113" t="s">
        <v>132</v>
      </c>
      <c r="E16724" s="113" t="s">
        <v>201</v>
      </c>
      <c r="F16724" s="113" t="s">
        <v>200</v>
      </c>
      <c r="G16724" s="113">
        <v>1.5035216982039199</v>
      </c>
    </row>
    <row r="16725" spans="1:7" x14ac:dyDescent="0.25">
      <c r="A16725" s="108" t="str">
        <f t="shared" si="261"/>
        <v>LU_1992_1A3(FU)_NH3</v>
      </c>
      <c r="B16725" s="113" t="s">
        <v>161</v>
      </c>
      <c r="C16725" s="113">
        <v>1992</v>
      </c>
      <c r="D16725" s="113" t="s">
        <v>134</v>
      </c>
      <c r="E16725" s="113" t="s">
        <v>124</v>
      </c>
      <c r="F16725" s="113" t="s">
        <v>200</v>
      </c>
      <c r="G16725" s="113">
        <v>7.18327037390349E-2</v>
      </c>
    </row>
    <row r="16726" spans="1:7" x14ac:dyDescent="0.25">
      <c r="A16726" s="108" t="str">
        <f t="shared" si="261"/>
        <v>LU_1992_1A3(FS)_NH3</v>
      </c>
      <c r="B16726" s="113" t="s">
        <v>161</v>
      </c>
      <c r="C16726" s="113">
        <v>1992</v>
      </c>
      <c r="D16726" s="113" t="s">
        <v>132</v>
      </c>
      <c r="E16726" s="113" t="s">
        <v>124</v>
      </c>
      <c r="F16726" s="113" t="s">
        <v>200</v>
      </c>
      <c r="G16726" s="113">
        <v>0.20370949511480799</v>
      </c>
    </row>
    <row r="16727" spans="1:7" x14ac:dyDescent="0.25">
      <c r="A16727" s="108" t="str">
        <f t="shared" si="261"/>
        <v>LU_1992_1A3(FU)_PM2.5</v>
      </c>
      <c r="B16727" s="113" t="s">
        <v>161</v>
      </c>
      <c r="C16727" s="113">
        <v>1992</v>
      </c>
      <c r="D16727" s="113" t="s">
        <v>134</v>
      </c>
      <c r="E16727" s="113" t="s">
        <v>203</v>
      </c>
      <c r="F16727" s="113" t="s">
        <v>200</v>
      </c>
      <c r="G16727" s="113">
        <v>0.356885540220298</v>
      </c>
    </row>
    <row r="16728" spans="1:7" x14ac:dyDescent="0.25">
      <c r="A16728" s="108" t="str">
        <f t="shared" si="261"/>
        <v>LU_1992_1A3(FS)_PM2.5</v>
      </c>
      <c r="B16728" s="113" t="s">
        <v>161</v>
      </c>
      <c r="C16728" s="113">
        <v>1992</v>
      </c>
      <c r="D16728" s="113" t="s">
        <v>132</v>
      </c>
      <c r="E16728" s="113" t="s">
        <v>203</v>
      </c>
      <c r="F16728" s="113" t="s">
        <v>200</v>
      </c>
      <c r="G16728" s="113">
        <v>1.3270220381729001</v>
      </c>
    </row>
    <row r="16729" spans="1:7" x14ac:dyDescent="0.25">
      <c r="A16729" s="108" t="str">
        <f t="shared" si="261"/>
        <v>LU_1992_3D_NOx</v>
      </c>
      <c r="B16729" s="113" t="s">
        <v>161</v>
      </c>
      <c r="C16729" s="113">
        <v>1992</v>
      </c>
      <c r="D16729" s="113" t="s">
        <v>206</v>
      </c>
      <c r="E16729" s="113" t="s">
        <v>199</v>
      </c>
      <c r="F16729" s="113" t="s">
        <v>200</v>
      </c>
      <c r="G16729" s="113">
        <v>1.4241800555106501</v>
      </c>
    </row>
    <row r="16730" spans="1:7" x14ac:dyDescent="0.25">
      <c r="A16730" s="108" t="str">
        <f t="shared" si="261"/>
        <v>LU_1993_NATIONAL TOTAL_NOx</v>
      </c>
      <c r="B16730" s="113" t="s">
        <v>161</v>
      </c>
      <c r="C16730" s="113">
        <v>1993</v>
      </c>
      <c r="D16730" s="113" t="s">
        <v>122</v>
      </c>
      <c r="E16730" s="113" t="s">
        <v>199</v>
      </c>
      <c r="F16730" s="113" t="s">
        <v>200</v>
      </c>
      <c r="G16730" s="113">
        <v>44.475271627480197</v>
      </c>
    </row>
    <row r="16731" spans="1:7" x14ac:dyDescent="0.25">
      <c r="A16731" s="108" t="str">
        <f t="shared" si="261"/>
        <v>LU_1993_NATIONAL TOTAL_NMVOC</v>
      </c>
      <c r="B16731" s="113" t="s">
        <v>161</v>
      </c>
      <c r="C16731" s="113">
        <v>1993</v>
      </c>
      <c r="D16731" s="113" t="s">
        <v>122</v>
      </c>
      <c r="E16731" s="113" t="s">
        <v>123</v>
      </c>
      <c r="F16731" s="113" t="s">
        <v>200</v>
      </c>
      <c r="G16731" s="113">
        <v>27.279028647925202</v>
      </c>
    </row>
    <row r="16732" spans="1:7" x14ac:dyDescent="0.25">
      <c r="A16732" s="108" t="str">
        <f t="shared" si="261"/>
        <v>LU_1993_NATIONAL TOTAL_SOx</v>
      </c>
      <c r="B16732" s="113" t="s">
        <v>161</v>
      </c>
      <c r="C16732" s="113">
        <v>1993</v>
      </c>
      <c r="D16732" s="113" t="s">
        <v>122</v>
      </c>
      <c r="E16732" s="113" t="s">
        <v>201</v>
      </c>
      <c r="F16732" s="113" t="s">
        <v>200</v>
      </c>
      <c r="G16732" s="113">
        <v>17.0624041989938</v>
      </c>
    </row>
    <row r="16733" spans="1:7" x14ac:dyDescent="0.25">
      <c r="A16733" s="108" t="str">
        <f t="shared" si="261"/>
        <v>LU_1993_NATIONAL TOTAL_NH3</v>
      </c>
      <c r="B16733" s="113" t="s">
        <v>161</v>
      </c>
      <c r="C16733" s="113">
        <v>1993</v>
      </c>
      <c r="D16733" s="113" t="s">
        <v>122</v>
      </c>
      <c r="E16733" s="113" t="s">
        <v>124</v>
      </c>
      <c r="F16733" s="113" t="s">
        <v>200</v>
      </c>
      <c r="G16733" s="113">
        <v>6.4941901662793704</v>
      </c>
    </row>
    <row r="16734" spans="1:7" x14ac:dyDescent="0.25">
      <c r="A16734" s="108" t="str">
        <f t="shared" si="261"/>
        <v>LU_1993_NATIONAL TOTAL_PM2.5</v>
      </c>
      <c r="B16734" s="113" t="s">
        <v>161</v>
      </c>
      <c r="C16734" s="113">
        <v>1993</v>
      </c>
      <c r="D16734" s="113" t="s">
        <v>122</v>
      </c>
      <c r="E16734" s="113" t="s">
        <v>203</v>
      </c>
      <c r="F16734" s="113" t="s">
        <v>200</v>
      </c>
      <c r="G16734" s="113">
        <v>15.509875070985499</v>
      </c>
    </row>
    <row r="16735" spans="1:7" x14ac:dyDescent="0.25">
      <c r="A16735" s="108" t="str">
        <f t="shared" si="261"/>
        <v>LU_1993_NATIONAL TOTAL_Pb</v>
      </c>
      <c r="B16735" s="113" t="s">
        <v>161</v>
      </c>
      <c r="C16735" s="113">
        <v>1993</v>
      </c>
      <c r="D16735" s="113" t="s">
        <v>122</v>
      </c>
      <c r="E16735" s="113" t="s">
        <v>125</v>
      </c>
      <c r="F16735" s="113" t="s">
        <v>200</v>
      </c>
      <c r="G16735" s="113">
        <v>1.8071222434786E-2</v>
      </c>
    </row>
    <row r="16736" spans="1:7" x14ac:dyDescent="0.25">
      <c r="A16736" s="108" t="str">
        <f t="shared" si="261"/>
        <v>LU_1993_NATIONAL TOTAL_Cd</v>
      </c>
      <c r="B16736" s="113" t="s">
        <v>161</v>
      </c>
      <c r="C16736" s="113">
        <v>1993</v>
      </c>
      <c r="D16736" s="113" t="s">
        <v>122</v>
      </c>
      <c r="E16736" s="113" t="s">
        <v>126</v>
      </c>
      <c r="F16736" s="113" t="s">
        <v>200</v>
      </c>
      <c r="G16736" s="150">
        <v>9.0644271099663099E-5</v>
      </c>
    </row>
    <row r="16737" spans="1:7" x14ac:dyDescent="0.25">
      <c r="A16737" s="108" t="str">
        <f t="shared" si="261"/>
        <v>LU_1993_NATIONAL TOTAL_Hg</v>
      </c>
      <c r="B16737" s="113" t="s">
        <v>161</v>
      </c>
      <c r="C16737" s="113">
        <v>1993</v>
      </c>
      <c r="D16737" s="113" t="s">
        <v>122</v>
      </c>
      <c r="E16737" s="113" t="s">
        <v>127</v>
      </c>
      <c r="F16737" s="113" t="s">
        <v>200</v>
      </c>
      <c r="G16737" s="113">
        <v>3.6802982393292202E-4</v>
      </c>
    </row>
    <row r="16738" spans="1:7" x14ac:dyDescent="0.25">
      <c r="A16738" s="108" t="str">
        <f t="shared" si="261"/>
        <v>LU_1993_NATIONAL TOTAL_DIOX</v>
      </c>
      <c r="B16738" s="113" t="s">
        <v>161</v>
      </c>
      <c r="C16738" s="113">
        <v>1993</v>
      </c>
      <c r="D16738" s="113" t="s">
        <v>122</v>
      </c>
      <c r="E16738" s="113" t="s">
        <v>128</v>
      </c>
      <c r="F16738" s="113" t="s">
        <v>200</v>
      </c>
      <c r="G16738" s="150">
        <v>3.7485116949302202E-8</v>
      </c>
    </row>
    <row r="16739" spans="1:7" x14ac:dyDescent="0.25">
      <c r="A16739" s="108" t="str">
        <f t="shared" si="261"/>
        <v>LU_1993_NATIONAL TOTAL_PAH</v>
      </c>
      <c r="B16739" s="113" t="s">
        <v>161</v>
      </c>
      <c r="C16739" s="113">
        <v>1993</v>
      </c>
      <c r="D16739" s="113" t="s">
        <v>122</v>
      </c>
      <c r="E16739" s="113" t="s">
        <v>129</v>
      </c>
      <c r="F16739" s="113" t="s">
        <v>200</v>
      </c>
      <c r="G16739" s="113">
        <v>3.4584896142963802E-3</v>
      </c>
    </row>
    <row r="16740" spans="1:7" x14ac:dyDescent="0.25">
      <c r="A16740" s="108" t="str">
        <f t="shared" si="261"/>
        <v>LU_1993_NATIONAL TOTAL_HCB</v>
      </c>
      <c r="B16740" s="113" t="s">
        <v>161</v>
      </c>
      <c r="C16740" s="113">
        <v>1993</v>
      </c>
      <c r="D16740" s="113" t="s">
        <v>122</v>
      </c>
      <c r="E16740" s="113" t="s">
        <v>130</v>
      </c>
      <c r="F16740" s="113" t="s">
        <v>200</v>
      </c>
      <c r="G16740" s="150">
        <v>1.52063536912626E-6</v>
      </c>
    </row>
    <row r="16741" spans="1:7" x14ac:dyDescent="0.25">
      <c r="A16741" s="108" t="str">
        <f t="shared" si="261"/>
        <v>LU_1993_NATIONAL TOTAL_PCB</v>
      </c>
      <c r="B16741" s="113" t="s">
        <v>161</v>
      </c>
      <c r="C16741" s="113">
        <v>1993</v>
      </c>
      <c r="D16741" s="113" t="s">
        <v>122</v>
      </c>
      <c r="E16741" s="113" t="s">
        <v>259</v>
      </c>
      <c r="F16741" s="113" t="s">
        <v>200</v>
      </c>
      <c r="G16741" s="150">
        <v>3.9371705716415203E-5</v>
      </c>
    </row>
    <row r="16742" spans="1:7" x14ac:dyDescent="0.25">
      <c r="A16742" s="108" t="str">
        <f t="shared" si="261"/>
        <v>LU_1993_1A3(FU)_NOx</v>
      </c>
      <c r="B16742" s="113" t="s">
        <v>161</v>
      </c>
      <c r="C16742" s="113">
        <v>1993</v>
      </c>
      <c r="D16742" s="113" t="s">
        <v>134</v>
      </c>
      <c r="E16742" s="113" t="s">
        <v>199</v>
      </c>
      <c r="F16742" s="113" t="s">
        <v>200</v>
      </c>
      <c r="G16742" s="113">
        <v>6.5980445780052897</v>
      </c>
    </row>
    <row r="16743" spans="1:7" x14ac:dyDescent="0.25">
      <c r="A16743" s="108" t="str">
        <f t="shared" si="261"/>
        <v>LU_1993_1A3(FS)_NOx</v>
      </c>
      <c r="B16743" s="113" t="s">
        <v>161</v>
      </c>
      <c r="C16743" s="113">
        <v>1993</v>
      </c>
      <c r="D16743" s="113" t="s">
        <v>132</v>
      </c>
      <c r="E16743" s="113" t="s">
        <v>199</v>
      </c>
      <c r="F16743" s="113" t="s">
        <v>200</v>
      </c>
      <c r="G16743" s="113">
        <v>28.954556754896899</v>
      </c>
    </row>
    <row r="16744" spans="1:7" x14ac:dyDescent="0.25">
      <c r="A16744" s="108" t="str">
        <f t="shared" si="261"/>
        <v>LU_1993_1A3(FU)_NMVOC</v>
      </c>
      <c r="B16744" s="113" t="s">
        <v>161</v>
      </c>
      <c r="C16744" s="113">
        <v>1993</v>
      </c>
      <c r="D16744" s="113" t="s">
        <v>134</v>
      </c>
      <c r="E16744" s="113" t="s">
        <v>123</v>
      </c>
      <c r="F16744" s="113" t="s">
        <v>200</v>
      </c>
      <c r="G16744" s="113">
        <v>5.0534840275321899</v>
      </c>
    </row>
    <row r="16745" spans="1:7" x14ac:dyDescent="0.25">
      <c r="A16745" s="108" t="str">
        <f t="shared" si="261"/>
        <v>LU_1993_1A3(FS)_NMVOC</v>
      </c>
      <c r="B16745" s="113" t="s">
        <v>161</v>
      </c>
      <c r="C16745" s="113">
        <v>1993</v>
      </c>
      <c r="D16745" s="113" t="s">
        <v>132</v>
      </c>
      <c r="E16745" s="113" t="s">
        <v>123</v>
      </c>
      <c r="F16745" s="113" t="s">
        <v>200</v>
      </c>
      <c r="G16745" s="113">
        <v>13.662197399914801</v>
      </c>
    </row>
    <row r="16746" spans="1:7" x14ac:dyDescent="0.25">
      <c r="A16746" s="108" t="str">
        <f t="shared" si="261"/>
        <v>LU_1993_1A3(FU)_SOx</v>
      </c>
      <c r="B16746" s="113" t="s">
        <v>161</v>
      </c>
      <c r="C16746" s="113">
        <v>1993</v>
      </c>
      <c r="D16746" s="113" t="s">
        <v>134</v>
      </c>
      <c r="E16746" s="113" t="s">
        <v>201</v>
      </c>
      <c r="F16746" s="113" t="s">
        <v>200</v>
      </c>
      <c r="G16746" s="113">
        <v>0.32379854547833398</v>
      </c>
    </row>
    <row r="16747" spans="1:7" x14ac:dyDescent="0.25">
      <c r="A16747" s="108" t="str">
        <f t="shared" si="261"/>
        <v>LU_1993_1A3(FS)_SOx</v>
      </c>
      <c r="B16747" s="113" t="s">
        <v>161</v>
      </c>
      <c r="C16747" s="113">
        <v>1993</v>
      </c>
      <c r="D16747" s="113" t="s">
        <v>132</v>
      </c>
      <c r="E16747" s="113" t="s">
        <v>201</v>
      </c>
      <c r="F16747" s="113" t="s">
        <v>200</v>
      </c>
      <c r="G16747" s="113">
        <v>1.5358608968923899</v>
      </c>
    </row>
    <row r="16748" spans="1:7" x14ac:dyDescent="0.25">
      <c r="A16748" s="108" t="str">
        <f t="shared" si="261"/>
        <v>LU_1993_1A3(FU)_NH3</v>
      </c>
      <c r="B16748" s="113" t="s">
        <v>161</v>
      </c>
      <c r="C16748" s="113">
        <v>1993</v>
      </c>
      <c r="D16748" s="113" t="s">
        <v>134</v>
      </c>
      <c r="E16748" s="113" t="s">
        <v>124</v>
      </c>
      <c r="F16748" s="113" t="s">
        <v>200</v>
      </c>
      <c r="G16748" s="113">
        <v>0.109777241405826</v>
      </c>
    </row>
    <row r="16749" spans="1:7" x14ac:dyDescent="0.25">
      <c r="A16749" s="108" t="str">
        <f t="shared" si="261"/>
        <v>LU_1993_1A3(FS)_NH3</v>
      </c>
      <c r="B16749" s="113" t="s">
        <v>161</v>
      </c>
      <c r="C16749" s="113">
        <v>1993</v>
      </c>
      <c r="D16749" s="113" t="s">
        <v>132</v>
      </c>
      <c r="E16749" s="113" t="s">
        <v>124</v>
      </c>
      <c r="F16749" s="113" t="s">
        <v>200</v>
      </c>
      <c r="G16749" s="113">
        <v>0.31120454907890799</v>
      </c>
    </row>
    <row r="16750" spans="1:7" x14ac:dyDescent="0.25">
      <c r="A16750" s="108" t="str">
        <f t="shared" si="261"/>
        <v>LU_1993_1A3(FU)_PM2.5</v>
      </c>
      <c r="B16750" s="113" t="s">
        <v>161</v>
      </c>
      <c r="C16750" s="113">
        <v>1993</v>
      </c>
      <c r="D16750" s="113" t="s">
        <v>134</v>
      </c>
      <c r="E16750" s="113" t="s">
        <v>203</v>
      </c>
      <c r="F16750" s="113" t="s">
        <v>200</v>
      </c>
      <c r="G16750" s="113">
        <v>0.37804791066842902</v>
      </c>
    </row>
    <row r="16751" spans="1:7" x14ac:dyDescent="0.25">
      <c r="A16751" s="108" t="str">
        <f t="shared" si="261"/>
        <v>LU_1993_1A3(FS)_PM2.5</v>
      </c>
      <c r="B16751" s="113" t="s">
        <v>161</v>
      </c>
      <c r="C16751" s="113">
        <v>1993</v>
      </c>
      <c r="D16751" s="113" t="s">
        <v>132</v>
      </c>
      <c r="E16751" s="113" t="s">
        <v>203</v>
      </c>
      <c r="F16751" s="113" t="s">
        <v>200</v>
      </c>
      <c r="G16751" s="113">
        <v>1.3047929811118599</v>
      </c>
    </row>
    <row r="16752" spans="1:7" x14ac:dyDescent="0.25">
      <c r="A16752" s="108" t="str">
        <f t="shared" si="261"/>
        <v>LU_1993_3D_NOx</v>
      </c>
      <c r="B16752" s="113" t="s">
        <v>161</v>
      </c>
      <c r="C16752" s="113">
        <v>1993</v>
      </c>
      <c r="D16752" s="113" t="s">
        <v>206</v>
      </c>
      <c r="E16752" s="113" t="s">
        <v>199</v>
      </c>
      <c r="F16752" s="113" t="s">
        <v>200</v>
      </c>
      <c r="G16752" s="113">
        <v>1.3567953045577399</v>
      </c>
    </row>
    <row r="16753" spans="1:7" x14ac:dyDescent="0.25">
      <c r="A16753" s="108" t="str">
        <f t="shared" si="261"/>
        <v>LU_1994_NATIONAL TOTAL_NOx</v>
      </c>
      <c r="B16753" s="113" t="s">
        <v>161</v>
      </c>
      <c r="C16753" s="113">
        <v>1994</v>
      </c>
      <c r="D16753" s="113" t="s">
        <v>122</v>
      </c>
      <c r="E16753" s="113" t="s">
        <v>199</v>
      </c>
      <c r="F16753" s="113" t="s">
        <v>200</v>
      </c>
      <c r="G16753" s="113">
        <v>40.917256092557601</v>
      </c>
    </row>
    <row r="16754" spans="1:7" x14ac:dyDescent="0.25">
      <c r="A16754" s="108" t="str">
        <f t="shared" si="261"/>
        <v>LU_1994_NATIONAL TOTAL_NMVOC</v>
      </c>
      <c r="B16754" s="113" t="s">
        <v>161</v>
      </c>
      <c r="C16754" s="113">
        <v>1994</v>
      </c>
      <c r="D16754" s="113" t="s">
        <v>122</v>
      </c>
      <c r="E16754" s="113" t="s">
        <v>123</v>
      </c>
      <c r="F16754" s="113" t="s">
        <v>200</v>
      </c>
      <c r="G16754" s="113">
        <v>23.714438718522199</v>
      </c>
    </row>
    <row r="16755" spans="1:7" x14ac:dyDescent="0.25">
      <c r="A16755" s="108" t="str">
        <f t="shared" si="261"/>
        <v>LU_1994_NATIONAL TOTAL_SOx</v>
      </c>
      <c r="B16755" s="113" t="s">
        <v>161</v>
      </c>
      <c r="C16755" s="113">
        <v>1994</v>
      </c>
      <c r="D16755" s="113" t="s">
        <v>122</v>
      </c>
      <c r="E16755" s="113" t="s">
        <v>201</v>
      </c>
      <c r="F16755" s="113" t="s">
        <v>200</v>
      </c>
      <c r="G16755" s="113">
        <v>15.522635181232101</v>
      </c>
    </row>
    <row r="16756" spans="1:7" x14ac:dyDescent="0.25">
      <c r="A16756" s="108" t="str">
        <f t="shared" si="261"/>
        <v>LU_1994_NATIONAL TOTAL_NH3</v>
      </c>
      <c r="B16756" s="113" t="s">
        <v>161</v>
      </c>
      <c r="C16756" s="113">
        <v>1994</v>
      </c>
      <c r="D16756" s="113" t="s">
        <v>122</v>
      </c>
      <c r="E16756" s="113" t="s">
        <v>124</v>
      </c>
      <c r="F16756" s="113" t="s">
        <v>200</v>
      </c>
      <c r="G16756" s="113">
        <v>6.5108372275360198</v>
      </c>
    </row>
    <row r="16757" spans="1:7" x14ac:dyDescent="0.25">
      <c r="A16757" s="108" t="str">
        <f t="shared" si="261"/>
        <v>LU_1994_NATIONAL TOTAL_PM2.5</v>
      </c>
      <c r="B16757" s="113" t="s">
        <v>161</v>
      </c>
      <c r="C16757" s="113">
        <v>1994</v>
      </c>
      <c r="D16757" s="113" t="s">
        <v>122</v>
      </c>
      <c r="E16757" s="113" t="s">
        <v>203</v>
      </c>
      <c r="F16757" s="113" t="s">
        <v>200</v>
      </c>
      <c r="G16757" s="113">
        <v>13.3049996623078</v>
      </c>
    </row>
    <row r="16758" spans="1:7" x14ac:dyDescent="0.25">
      <c r="A16758" s="108" t="str">
        <f t="shared" si="261"/>
        <v>LU_1994_NATIONAL TOTAL_Pb</v>
      </c>
      <c r="B16758" s="113" t="s">
        <v>161</v>
      </c>
      <c r="C16758" s="113">
        <v>1994</v>
      </c>
      <c r="D16758" s="113" t="s">
        <v>122</v>
      </c>
      <c r="E16758" s="113" t="s">
        <v>125</v>
      </c>
      <c r="F16758" s="113" t="s">
        <v>200</v>
      </c>
      <c r="G16758" s="113">
        <v>1.5221260837190199E-2</v>
      </c>
    </row>
    <row r="16759" spans="1:7" x14ac:dyDescent="0.25">
      <c r="A16759" s="108" t="str">
        <f t="shared" si="261"/>
        <v>LU_1994_NATIONAL TOTAL_Cd</v>
      </c>
      <c r="B16759" s="113" t="s">
        <v>161</v>
      </c>
      <c r="C16759" s="113">
        <v>1994</v>
      </c>
      <c r="D16759" s="113" t="s">
        <v>122</v>
      </c>
      <c r="E16759" s="113" t="s">
        <v>126</v>
      </c>
      <c r="F16759" s="113" t="s">
        <v>200</v>
      </c>
      <c r="G16759" s="150">
        <v>8.8896487206043302E-5</v>
      </c>
    </row>
    <row r="16760" spans="1:7" x14ac:dyDescent="0.25">
      <c r="A16760" s="108" t="str">
        <f t="shared" si="261"/>
        <v>LU_1994_NATIONAL TOTAL_Hg</v>
      </c>
      <c r="B16760" s="113" t="s">
        <v>161</v>
      </c>
      <c r="C16760" s="113">
        <v>1994</v>
      </c>
      <c r="D16760" s="113" t="s">
        <v>122</v>
      </c>
      <c r="E16760" s="113" t="s">
        <v>127</v>
      </c>
      <c r="F16760" s="113" t="s">
        <v>200</v>
      </c>
      <c r="G16760" s="113">
        <v>3.3072783922063001E-4</v>
      </c>
    </row>
    <row r="16761" spans="1:7" x14ac:dyDescent="0.25">
      <c r="A16761" s="108" t="str">
        <f t="shared" si="261"/>
        <v>LU_1994_NATIONAL TOTAL_DIOX</v>
      </c>
      <c r="B16761" s="113" t="s">
        <v>161</v>
      </c>
      <c r="C16761" s="113">
        <v>1994</v>
      </c>
      <c r="D16761" s="113" t="s">
        <v>122</v>
      </c>
      <c r="E16761" s="113" t="s">
        <v>128</v>
      </c>
      <c r="F16761" s="113" t="s">
        <v>200</v>
      </c>
      <c r="G16761" s="150">
        <v>3.1460442015278298E-8</v>
      </c>
    </row>
    <row r="16762" spans="1:7" x14ac:dyDescent="0.25">
      <c r="A16762" s="108" t="str">
        <f t="shared" si="261"/>
        <v>LU_1994_NATIONAL TOTAL_PAH</v>
      </c>
      <c r="B16762" s="113" t="s">
        <v>161</v>
      </c>
      <c r="C16762" s="113">
        <v>1994</v>
      </c>
      <c r="D16762" s="113" t="s">
        <v>122</v>
      </c>
      <c r="E16762" s="113" t="s">
        <v>129</v>
      </c>
      <c r="F16762" s="113" t="s">
        <v>200</v>
      </c>
      <c r="G16762" s="113">
        <v>2.9636850840655902E-3</v>
      </c>
    </row>
    <row r="16763" spans="1:7" x14ac:dyDescent="0.25">
      <c r="A16763" s="108" t="str">
        <f t="shared" si="261"/>
        <v>LU_1994_NATIONAL TOTAL_HCB</v>
      </c>
      <c r="B16763" s="113" t="s">
        <v>161</v>
      </c>
      <c r="C16763" s="113">
        <v>1994</v>
      </c>
      <c r="D16763" s="113" t="s">
        <v>122</v>
      </c>
      <c r="E16763" s="113" t="s">
        <v>130</v>
      </c>
      <c r="F16763" s="113" t="s">
        <v>200</v>
      </c>
      <c r="G16763" s="150">
        <v>9.6768665022605502E-7</v>
      </c>
    </row>
    <row r="16764" spans="1:7" x14ac:dyDescent="0.25">
      <c r="A16764" s="108" t="str">
        <f t="shared" si="261"/>
        <v>LU_1994_NATIONAL TOTAL_PCB</v>
      </c>
      <c r="B16764" s="113" t="s">
        <v>161</v>
      </c>
      <c r="C16764" s="113">
        <v>1994</v>
      </c>
      <c r="D16764" s="113" t="s">
        <v>122</v>
      </c>
      <c r="E16764" s="113" t="s">
        <v>259</v>
      </c>
      <c r="F16764" s="113" t="s">
        <v>200</v>
      </c>
      <c r="G16764" s="150">
        <v>4.2603125863754998E-5</v>
      </c>
    </row>
    <row r="16765" spans="1:7" x14ac:dyDescent="0.25">
      <c r="A16765" s="108" t="str">
        <f t="shared" si="261"/>
        <v>LU_1994_1A3(FU)_NOx</v>
      </c>
      <c r="B16765" s="113" t="s">
        <v>161</v>
      </c>
      <c r="C16765" s="113">
        <v>1994</v>
      </c>
      <c r="D16765" s="113" t="s">
        <v>134</v>
      </c>
      <c r="E16765" s="113" t="s">
        <v>199</v>
      </c>
      <c r="F16765" s="113" t="s">
        <v>200</v>
      </c>
      <c r="G16765" s="113">
        <v>6.0066984620506103</v>
      </c>
    </row>
    <row r="16766" spans="1:7" x14ac:dyDescent="0.25">
      <c r="A16766" s="108" t="str">
        <f t="shared" si="261"/>
        <v>LU_1994_1A3(FS)_NOx</v>
      </c>
      <c r="B16766" s="113" t="s">
        <v>161</v>
      </c>
      <c r="C16766" s="113">
        <v>1994</v>
      </c>
      <c r="D16766" s="113" t="s">
        <v>132</v>
      </c>
      <c r="E16766" s="113" t="s">
        <v>199</v>
      </c>
      <c r="F16766" s="113" t="s">
        <v>200</v>
      </c>
      <c r="G16766" s="113">
        <v>26.029421339418501</v>
      </c>
    </row>
    <row r="16767" spans="1:7" x14ac:dyDescent="0.25">
      <c r="A16767" s="108" t="str">
        <f t="shared" si="261"/>
        <v>LU_1994_1A3(FU)_NMVOC</v>
      </c>
      <c r="B16767" s="113" t="s">
        <v>161</v>
      </c>
      <c r="C16767" s="113">
        <v>1994</v>
      </c>
      <c r="D16767" s="113" t="s">
        <v>134</v>
      </c>
      <c r="E16767" s="113" t="s">
        <v>123</v>
      </c>
      <c r="F16767" s="113" t="s">
        <v>200</v>
      </c>
      <c r="G16767" s="113">
        <v>4.1442854301499299</v>
      </c>
    </row>
    <row r="16768" spans="1:7" x14ac:dyDescent="0.25">
      <c r="A16768" s="108" t="str">
        <f t="shared" si="261"/>
        <v>LU_1994_1A3(FS)_NMVOC</v>
      </c>
      <c r="B16768" s="113" t="s">
        <v>161</v>
      </c>
      <c r="C16768" s="113">
        <v>1994</v>
      </c>
      <c r="D16768" s="113" t="s">
        <v>132</v>
      </c>
      <c r="E16768" s="113" t="s">
        <v>123</v>
      </c>
      <c r="F16768" s="113" t="s">
        <v>200</v>
      </c>
      <c r="G16768" s="113">
        <v>11.5436001068819</v>
      </c>
    </row>
    <row r="16769" spans="1:7" x14ac:dyDescent="0.25">
      <c r="A16769" s="108" t="str">
        <f t="shared" si="261"/>
        <v>LU_1994_1A3(FU)_SOx</v>
      </c>
      <c r="B16769" s="113" t="s">
        <v>161</v>
      </c>
      <c r="C16769" s="113">
        <v>1994</v>
      </c>
      <c r="D16769" s="113" t="s">
        <v>134</v>
      </c>
      <c r="E16769" s="113" t="s">
        <v>201</v>
      </c>
      <c r="F16769" s="113" t="s">
        <v>200</v>
      </c>
      <c r="G16769" s="113">
        <v>0.32756261519357499</v>
      </c>
    </row>
    <row r="16770" spans="1:7" x14ac:dyDescent="0.25">
      <c r="A16770" s="108" t="str">
        <f t="shared" ref="A16770:A16833" si="262">CONCATENATE(B16770,"_",C16770,"_",D16770,"_",E16770)</f>
        <v>LU_1994_1A3(FS)_SOx</v>
      </c>
      <c r="B16770" s="113" t="s">
        <v>161</v>
      </c>
      <c r="C16770" s="113">
        <v>1994</v>
      </c>
      <c r="D16770" s="113" t="s">
        <v>132</v>
      </c>
      <c r="E16770" s="113" t="s">
        <v>201</v>
      </c>
      <c r="F16770" s="113" t="s">
        <v>200</v>
      </c>
      <c r="G16770" s="113">
        <v>1.5183816937627399</v>
      </c>
    </row>
    <row r="16771" spans="1:7" x14ac:dyDescent="0.25">
      <c r="A16771" s="108" t="str">
        <f t="shared" si="262"/>
        <v>LU_1994_1A3(FU)_NH3</v>
      </c>
      <c r="B16771" s="113" t="s">
        <v>161</v>
      </c>
      <c r="C16771" s="113">
        <v>1994</v>
      </c>
      <c r="D16771" s="113" t="s">
        <v>134</v>
      </c>
      <c r="E16771" s="113" t="s">
        <v>124</v>
      </c>
      <c r="F16771" s="113" t="s">
        <v>200</v>
      </c>
      <c r="G16771" s="113">
        <v>0.14121740833923399</v>
      </c>
    </row>
    <row r="16772" spans="1:7" x14ac:dyDescent="0.25">
      <c r="A16772" s="108" t="str">
        <f t="shared" si="262"/>
        <v>LU_1994_1A3(FS)_NH3</v>
      </c>
      <c r="B16772" s="113" t="s">
        <v>161</v>
      </c>
      <c r="C16772" s="113">
        <v>1994</v>
      </c>
      <c r="D16772" s="113" t="s">
        <v>132</v>
      </c>
      <c r="E16772" s="113" t="s">
        <v>124</v>
      </c>
      <c r="F16772" s="113" t="s">
        <v>200</v>
      </c>
      <c r="G16772" s="113">
        <v>0.41652549401544098</v>
      </c>
    </row>
    <row r="16773" spans="1:7" x14ac:dyDescent="0.25">
      <c r="A16773" s="108" t="str">
        <f t="shared" si="262"/>
        <v>LU_1994_1A3(FU)_PM2.5</v>
      </c>
      <c r="B16773" s="113" t="s">
        <v>161</v>
      </c>
      <c r="C16773" s="113">
        <v>1994</v>
      </c>
      <c r="D16773" s="113" t="s">
        <v>134</v>
      </c>
      <c r="E16773" s="113" t="s">
        <v>203</v>
      </c>
      <c r="F16773" s="113" t="s">
        <v>200</v>
      </c>
      <c r="G16773" s="113">
        <v>0.374901859990449</v>
      </c>
    </row>
    <row r="16774" spans="1:7" x14ac:dyDescent="0.25">
      <c r="A16774" s="108" t="str">
        <f t="shared" si="262"/>
        <v>LU_1994_1A3(FS)_PM2.5</v>
      </c>
      <c r="B16774" s="113" t="s">
        <v>161</v>
      </c>
      <c r="C16774" s="113">
        <v>1994</v>
      </c>
      <c r="D16774" s="113" t="s">
        <v>132</v>
      </c>
      <c r="E16774" s="113" t="s">
        <v>203</v>
      </c>
      <c r="F16774" s="113" t="s">
        <v>200</v>
      </c>
      <c r="G16774" s="113">
        <v>1.29282560085538</v>
      </c>
    </row>
    <row r="16775" spans="1:7" x14ac:dyDescent="0.25">
      <c r="A16775" s="108" t="str">
        <f t="shared" si="262"/>
        <v>LU_1994_3D_NOx</v>
      </c>
      <c r="B16775" s="113" t="s">
        <v>161</v>
      </c>
      <c r="C16775" s="113">
        <v>1994</v>
      </c>
      <c r="D16775" s="113" t="s">
        <v>206</v>
      </c>
      <c r="E16775" s="113" t="s">
        <v>199</v>
      </c>
      <c r="F16775" s="113" t="s">
        <v>200</v>
      </c>
      <c r="G16775" s="113">
        <v>1.31031219340486</v>
      </c>
    </row>
    <row r="16776" spans="1:7" x14ac:dyDescent="0.25">
      <c r="A16776" s="108" t="str">
        <f t="shared" si="262"/>
        <v>LU_1995_NATIONAL TOTAL_NOx</v>
      </c>
      <c r="B16776" s="113" t="s">
        <v>161</v>
      </c>
      <c r="C16776" s="113">
        <v>1995</v>
      </c>
      <c r="D16776" s="113" t="s">
        <v>122</v>
      </c>
      <c r="E16776" s="113" t="s">
        <v>199</v>
      </c>
      <c r="F16776" s="113" t="s">
        <v>200</v>
      </c>
      <c r="G16776" s="113">
        <v>34.917482674904697</v>
      </c>
    </row>
    <row r="16777" spans="1:7" x14ac:dyDescent="0.25">
      <c r="A16777" s="108" t="str">
        <f t="shared" si="262"/>
        <v>LU_1995_NATIONAL TOTAL_NMVOC</v>
      </c>
      <c r="B16777" s="113" t="s">
        <v>161</v>
      </c>
      <c r="C16777" s="113">
        <v>1995</v>
      </c>
      <c r="D16777" s="113" t="s">
        <v>122</v>
      </c>
      <c r="E16777" s="113" t="s">
        <v>123</v>
      </c>
      <c r="F16777" s="113" t="s">
        <v>200</v>
      </c>
      <c r="G16777" s="113">
        <v>21.012151456782</v>
      </c>
    </row>
    <row r="16778" spans="1:7" x14ac:dyDescent="0.25">
      <c r="A16778" s="108" t="str">
        <f t="shared" si="262"/>
        <v>LU_1995_NATIONAL TOTAL_SOx</v>
      </c>
      <c r="B16778" s="113" t="s">
        <v>161</v>
      </c>
      <c r="C16778" s="113">
        <v>1995</v>
      </c>
      <c r="D16778" s="113" t="s">
        <v>122</v>
      </c>
      <c r="E16778" s="113" t="s">
        <v>201</v>
      </c>
      <c r="F16778" s="113" t="s">
        <v>200</v>
      </c>
      <c r="G16778" s="113">
        <v>9.2427940629816892</v>
      </c>
    </row>
    <row r="16779" spans="1:7" x14ac:dyDescent="0.25">
      <c r="A16779" s="108" t="str">
        <f t="shared" si="262"/>
        <v>LU_1995_NATIONAL TOTAL_NH3</v>
      </c>
      <c r="B16779" s="113" t="s">
        <v>161</v>
      </c>
      <c r="C16779" s="113">
        <v>1995</v>
      </c>
      <c r="D16779" s="113" t="s">
        <v>122</v>
      </c>
      <c r="E16779" s="113" t="s">
        <v>124</v>
      </c>
      <c r="F16779" s="113" t="s">
        <v>200</v>
      </c>
      <c r="G16779" s="113">
        <v>6.7074384384810504</v>
      </c>
    </row>
    <row r="16780" spans="1:7" x14ac:dyDescent="0.25">
      <c r="A16780" s="108" t="str">
        <f t="shared" si="262"/>
        <v>LU_1995_NATIONAL TOTAL_PM2.5</v>
      </c>
      <c r="B16780" s="113" t="s">
        <v>161</v>
      </c>
      <c r="C16780" s="113">
        <v>1995</v>
      </c>
      <c r="D16780" s="113" t="s">
        <v>122</v>
      </c>
      <c r="E16780" s="113" t="s">
        <v>203</v>
      </c>
      <c r="F16780" s="113" t="s">
        <v>200</v>
      </c>
      <c r="G16780" s="113">
        <v>8.0038716722368104</v>
      </c>
    </row>
    <row r="16781" spans="1:7" x14ac:dyDescent="0.25">
      <c r="A16781" s="108" t="str">
        <f t="shared" si="262"/>
        <v>LU_1995_NATIONAL TOTAL_Pb</v>
      </c>
      <c r="B16781" s="113" t="s">
        <v>161</v>
      </c>
      <c r="C16781" s="113">
        <v>1995</v>
      </c>
      <c r="D16781" s="113" t="s">
        <v>122</v>
      </c>
      <c r="E16781" s="113" t="s">
        <v>125</v>
      </c>
      <c r="F16781" s="113" t="s">
        <v>200</v>
      </c>
      <c r="G16781" s="113">
        <v>9.3559474897852192E-3</v>
      </c>
    </row>
    <row r="16782" spans="1:7" x14ac:dyDescent="0.25">
      <c r="A16782" s="108" t="str">
        <f t="shared" si="262"/>
        <v>LU_1995_NATIONAL TOTAL_Cd</v>
      </c>
      <c r="B16782" s="113" t="s">
        <v>161</v>
      </c>
      <c r="C16782" s="113">
        <v>1995</v>
      </c>
      <c r="D16782" s="113" t="s">
        <v>122</v>
      </c>
      <c r="E16782" s="113" t="s">
        <v>126</v>
      </c>
      <c r="F16782" s="113" t="s">
        <v>200</v>
      </c>
      <c r="G16782" s="150">
        <v>8.0196007128890607E-5</v>
      </c>
    </row>
    <row r="16783" spans="1:7" x14ac:dyDescent="0.25">
      <c r="A16783" s="108" t="str">
        <f t="shared" si="262"/>
        <v>LU_1995_NATIONAL TOTAL_Hg</v>
      </c>
      <c r="B16783" s="113" t="s">
        <v>161</v>
      </c>
      <c r="C16783" s="113">
        <v>1995</v>
      </c>
      <c r="D16783" s="113" t="s">
        <v>122</v>
      </c>
      <c r="E16783" s="113" t="s">
        <v>127</v>
      </c>
      <c r="F16783" s="113" t="s">
        <v>200</v>
      </c>
      <c r="G16783" s="113">
        <v>1.8020881701500801E-4</v>
      </c>
    </row>
    <row r="16784" spans="1:7" x14ac:dyDescent="0.25">
      <c r="A16784" s="108" t="str">
        <f t="shared" si="262"/>
        <v>LU_1995_NATIONAL TOTAL_DIOX</v>
      </c>
      <c r="B16784" s="113" t="s">
        <v>161</v>
      </c>
      <c r="C16784" s="113">
        <v>1995</v>
      </c>
      <c r="D16784" s="113" t="s">
        <v>122</v>
      </c>
      <c r="E16784" s="113" t="s">
        <v>128</v>
      </c>
      <c r="F16784" s="113" t="s">
        <v>200</v>
      </c>
      <c r="G16784" s="150">
        <v>1.8613622391572299E-8</v>
      </c>
    </row>
    <row r="16785" spans="1:7" x14ac:dyDescent="0.25">
      <c r="A16785" s="108" t="str">
        <f t="shared" si="262"/>
        <v>LU_1995_NATIONAL TOTAL_PAH</v>
      </c>
      <c r="B16785" s="113" t="s">
        <v>161</v>
      </c>
      <c r="C16785" s="113">
        <v>1995</v>
      </c>
      <c r="D16785" s="113" t="s">
        <v>122</v>
      </c>
      <c r="E16785" s="113" t="s">
        <v>129</v>
      </c>
      <c r="F16785" s="113" t="s">
        <v>200</v>
      </c>
      <c r="G16785" s="113">
        <v>1.9832641212672898E-3</v>
      </c>
    </row>
    <row r="16786" spans="1:7" x14ac:dyDescent="0.25">
      <c r="A16786" s="108" t="str">
        <f t="shared" si="262"/>
        <v>LU_1995_NATIONAL TOTAL_HCB</v>
      </c>
      <c r="B16786" s="113" t="s">
        <v>161</v>
      </c>
      <c r="C16786" s="113">
        <v>1995</v>
      </c>
      <c r="D16786" s="113" t="s">
        <v>122</v>
      </c>
      <c r="E16786" s="113" t="s">
        <v>130</v>
      </c>
      <c r="F16786" s="113" t="s">
        <v>200</v>
      </c>
      <c r="G16786" s="150">
        <v>1.86221656989415E-6</v>
      </c>
    </row>
    <row r="16787" spans="1:7" x14ac:dyDescent="0.25">
      <c r="A16787" s="108" t="str">
        <f t="shared" si="262"/>
        <v>LU_1995_NATIONAL TOTAL_PCB</v>
      </c>
      <c r="B16787" s="113" t="s">
        <v>161</v>
      </c>
      <c r="C16787" s="113">
        <v>1995</v>
      </c>
      <c r="D16787" s="113" t="s">
        <v>122</v>
      </c>
      <c r="E16787" s="113" t="s">
        <v>259</v>
      </c>
      <c r="F16787" s="113" t="s">
        <v>200</v>
      </c>
      <c r="G16787" s="150">
        <v>3.5817688736182702E-5</v>
      </c>
    </row>
    <row r="16788" spans="1:7" x14ac:dyDescent="0.25">
      <c r="A16788" s="108" t="str">
        <f t="shared" si="262"/>
        <v>LU_1995_1A3(FU)_NOx</v>
      </c>
      <c r="B16788" s="113" t="s">
        <v>161</v>
      </c>
      <c r="C16788" s="113">
        <v>1995</v>
      </c>
      <c r="D16788" s="113" t="s">
        <v>134</v>
      </c>
      <c r="E16788" s="113" t="s">
        <v>199</v>
      </c>
      <c r="F16788" s="113" t="s">
        <v>200</v>
      </c>
      <c r="G16788" s="113">
        <v>6.1360853798876498</v>
      </c>
    </row>
    <row r="16789" spans="1:7" x14ac:dyDescent="0.25">
      <c r="A16789" s="108" t="str">
        <f t="shared" si="262"/>
        <v>LU_1995_1A3(FS)_NOx</v>
      </c>
      <c r="B16789" s="113" t="s">
        <v>161</v>
      </c>
      <c r="C16789" s="113">
        <v>1995</v>
      </c>
      <c r="D16789" s="113" t="s">
        <v>132</v>
      </c>
      <c r="E16789" s="113" t="s">
        <v>199</v>
      </c>
      <c r="F16789" s="113" t="s">
        <v>200</v>
      </c>
      <c r="G16789" s="113">
        <v>22.826123188858499</v>
      </c>
    </row>
    <row r="16790" spans="1:7" x14ac:dyDescent="0.25">
      <c r="A16790" s="108" t="str">
        <f t="shared" si="262"/>
        <v>LU_1995_1A3(FU)_NMVOC</v>
      </c>
      <c r="B16790" s="113" t="s">
        <v>161</v>
      </c>
      <c r="C16790" s="113">
        <v>1995</v>
      </c>
      <c r="D16790" s="113" t="s">
        <v>134</v>
      </c>
      <c r="E16790" s="113" t="s">
        <v>123</v>
      </c>
      <c r="F16790" s="113" t="s">
        <v>200</v>
      </c>
      <c r="G16790" s="113">
        <v>3.5912947266698998</v>
      </c>
    </row>
    <row r="16791" spans="1:7" x14ac:dyDescent="0.25">
      <c r="A16791" s="108" t="str">
        <f t="shared" si="262"/>
        <v>LU_1995_1A3(FS)_NMVOC</v>
      </c>
      <c r="B16791" s="113" t="s">
        <v>161</v>
      </c>
      <c r="C16791" s="113">
        <v>1995</v>
      </c>
      <c r="D16791" s="113" t="s">
        <v>132</v>
      </c>
      <c r="E16791" s="113" t="s">
        <v>123</v>
      </c>
      <c r="F16791" s="113" t="s">
        <v>200</v>
      </c>
      <c r="G16791" s="113">
        <v>9.2170982334415701</v>
      </c>
    </row>
    <row r="16792" spans="1:7" x14ac:dyDescent="0.25">
      <c r="A16792" s="108" t="str">
        <f t="shared" si="262"/>
        <v>LU_1995_1A3(FU)_SOx</v>
      </c>
      <c r="B16792" s="113" t="s">
        <v>161</v>
      </c>
      <c r="C16792" s="113">
        <v>1995</v>
      </c>
      <c r="D16792" s="113" t="s">
        <v>134</v>
      </c>
      <c r="E16792" s="113" t="s">
        <v>201</v>
      </c>
      <c r="F16792" s="113" t="s">
        <v>200</v>
      </c>
      <c r="G16792" s="113">
        <v>0.31097106688242399</v>
      </c>
    </row>
    <row r="16793" spans="1:7" x14ac:dyDescent="0.25">
      <c r="A16793" s="108" t="str">
        <f t="shared" si="262"/>
        <v>LU_1995_1A3(FS)_SOx</v>
      </c>
      <c r="B16793" s="113" t="s">
        <v>161</v>
      </c>
      <c r="C16793" s="113">
        <v>1995</v>
      </c>
      <c r="D16793" s="113" t="s">
        <v>132</v>
      </c>
      <c r="E16793" s="113" t="s">
        <v>201</v>
      </c>
      <c r="F16793" s="113" t="s">
        <v>200</v>
      </c>
      <c r="G16793" s="113">
        <v>1.1958669013104799</v>
      </c>
    </row>
    <row r="16794" spans="1:7" x14ac:dyDescent="0.25">
      <c r="A16794" s="108" t="str">
        <f t="shared" si="262"/>
        <v>LU_1995_1A3(FU)_NH3</v>
      </c>
      <c r="B16794" s="113" t="s">
        <v>161</v>
      </c>
      <c r="C16794" s="113">
        <v>1995</v>
      </c>
      <c r="D16794" s="113" t="s">
        <v>134</v>
      </c>
      <c r="E16794" s="113" t="s">
        <v>124</v>
      </c>
      <c r="F16794" s="113" t="s">
        <v>200</v>
      </c>
      <c r="G16794" s="113">
        <v>0.164897896465829</v>
      </c>
    </row>
    <row r="16795" spans="1:7" x14ac:dyDescent="0.25">
      <c r="A16795" s="108" t="str">
        <f t="shared" si="262"/>
        <v>LU_1995_1A3(FS)_NH3</v>
      </c>
      <c r="B16795" s="113" t="s">
        <v>161</v>
      </c>
      <c r="C16795" s="113">
        <v>1995</v>
      </c>
      <c r="D16795" s="113" t="s">
        <v>132</v>
      </c>
      <c r="E16795" s="113" t="s">
        <v>124</v>
      </c>
      <c r="F16795" s="113" t="s">
        <v>200</v>
      </c>
      <c r="G16795" s="113">
        <v>0.45444201413405</v>
      </c>
    </row>
    <row r="16796" spans="1:7" x14ac:dyDescent="0.25">
      <c r="A16796" s="108" t="str">
        <f t="shared" si="262"/>
        <v>LU_1995_1A3(FU)_PM2.5</v>
      </c>
      <c r="B16796" s="113" t="s">
        <v>161</v>
      </c>
      <c r="C16796" s="113">
        <v>1995</v>
      </c>
      <c r="D16796" s="113" t="s">
        <v>134</v>
      </c>
      <c r="E16796" s="113" t="s">
        <v>203</v>
      </c>
      <c r="F16796" s="113" t="s">
        <v>200</v>
      </c>
      <c r="G16796" s="113">
        <v>0.402966764757485</v>
      </c>
    </row>
    <row r="16797" spans="1:7" x14ac:dyDescent="0.25">
      <c r="A16797" s="108" t="str">
        <f t="shared" si="262"/>
        <v>LU_1995_1A3(FS)_PM2.5</v>
      </c>
      <c r="B16797" s="113" t="s">
        <v>161</v>
      </c>
      <c r="C16797" s="113">
        <v>1995</v>
      </c>
      <c r="D16797" s="113" t="s">
        <v>132</v>
      </c>
      <c r="E16797" s="113" t="s">
        <v>203</v>
      </c>
      <c r="F16797" s="113" t="s">
        <v>200</v>
      </c>
      <c r="G16797" s="113">
        <v>1.20067657669537</v>
      </c>
    </row>
    <row r="16798" spans="1:7" x14ac:dyDescent="0.25">
      <c r="A16798" s="108" t="str">
        <f t="shared" si="262"/>
        <v>LU_1995_3D_NOx</v>
      </c>
      <c r="B16798" s="113" t="s">
        <v>161</v>
      </c>
      <c r="C16798" s="113">
        <v>1995</v>
      </c>
      <c r="D16798" s="113" t="s">
        <v>206</v>
      </c>
      <c r="E16798" s="113" t="s">
        <v>199</v>
      </c>
      <c r="F16798" s="113" t="s">
        <v>200</v>
      </c>
      <c r="G16798" s="113">
        <v>1.3172087695451999</v>
      </c>
    </row>
    <row r="16799" spans="1:7" x14ac:dyDescent="0.25">
      <c r="A16799" s="108" t="str">
        <f t="shared" si="262"/>
        <v>LU_1996_NATIONAL TOTAL_NOx</v>
      </c>
      <c r="B16799" s="113" t="s">
        <v>161</v>
      </c>
      <c r="C16799" s="113">
        <v>1996</v>
      </c>
      <c r="D16799" s="113" t="s">
        <v>122</v>
      </c>
      <c r="E16799" s="113" t="s">
        <v>199</v>
      </c>
      <c r="F16799" s="113" t="s">
        <v>200</v>
      </c>
      <c r="G16799" s="113">
        <v>35.040922168021503</v>
      </c>
    </row>
    <row r="16800" spans="1:7" x14ac:dyDescent="0.25">
      <c r="A16800" s="108" t="str">
        <f t="shared" si="262"/>
        <v>LU_1996_NATIONAL TOTAL_NMVOC</v>
      </c>
      <c r="B16800" s="113" t="s">
        <v>161</v>
      </c>
      <c r="C16800" s="113">
        <v>1996</v>
      </c>
      <c r="D16800" s="113" t="s">
        <v>122</v>
      </c>
      <c r="E16800" s="113" t="s">
        <v>123</v>
      </c>
      <c r="F16800" s="113" t="s">
        <v>200</v>
      </c>
      <c r="G16800" s="113">
        <v>19.938372197139699</v>
      </c>
    </row>
    <row r="16801" spans="1:7" x14ac:dyDescent="0.25">
      <c r="A16801" s="108" t="str">
        <f t="shared" si="262"/>
        <v>LU_1996_NATIONAL TOTAL_SOx</v>
      </c>
      <c r="B16801" s="113" t="s">
        <v>161</v>
      </c>
      <c r="C16801" s="113">
        <v>1996</v>
      </c>
      <c r="D16801" s="113" t="s">
        <v>122</v>
      </c>
      <c r="E16801" s="113" t="s">
        <v>201</v>
      </c>
      <c r="F16801" s="113" t="s">
        <v>200</v>
      </c>
      <c r="G16801" s="113">
        <v>8.7223912018351601</v>
      </c>
    </row>
    <row r="16802" spans="1:7" x14ac:dyDescent="0.25">
      <c r="A16802" s="108" t="str">
        <f t="shared" si="262"/>
        <v>LU_1996_NATIONAL TOTAL_NH3</v>
      </c>
      <c r="B16802" s="113" t="s">
        <v>161</v>
      </c>
      <c r="C16802" s="113">
        <v>1996</v>
      </c>
      <c r="D16802" s="113" t="s">
        <v>122</v>
      </c>
      <c r="E16802" s="113" t="s">
        <v>124</v>
      </c>
      <c r="F16802" s="113" t="s">
        <v>200</v>
      </c>
      <c r="G16802" s="113">
        <v>6.8453761351610796</v>
      </c>
    </row>
    <row r="16803" spans="1:7" x14ac:dyDescent="0.25">
      <c r="A16803" s="108" t="str">
        <f t="shared" si="262"/>
        <v>LU_1996_NATIONAL TOTAL_PM2.5</v>
      </c>
      <c r="B16803" s="113" t="s">
        <v>161</v>
      </c>
      <c r="C16803" s="113">
        <v>1996</v>
      </c>
      <c r="D16803" s="113" t="s">
        <v>122</v>
      </c>
      <c r="E16803" s="113" t="s">
        <v>203</v>
      </c>
      <c r="F16803" s="113" t="s">
        <v>200</v>
      </c>
      <c r="G16803" s="113">
        <v>7.6065149026432799</v>
      </c>
    </row>
    <row r="16804" spans="1:7" x14ac:dyDescent="0.25">
      <c r="A16804" s="108" t="str">
        <f t="shared" si="262"/>
        <v>LU_1996_NATIONAL TOTAL_Pb</v>
      </c>
      <c r="B16804" s="113" t="s">
        <v>161</v>
      </c>
      <c r="C16804" s="113">
        <v>1996</v>
      </c>
      <c r="D16804" s="113" t="s">
        <v>122</v>
      </c>
      <c r="E16804" s="113" t="s">
        <v>125</v>
      </c>
      <c r="F16804" s="113" t="s">
        <v>200</v>
      </c>
      <c r="G16804" s="113">
        <v>8.6268062451151095E-3</v>
      </c>
    </row>
    <row r="16805" spans="1:7" x14ac:dyDescent="0.25">
      <c r="A16805" s="108" t="str">
        <f t="shared" si="262"/>
        <v>LU_1996_NATIONAL TOTAL_Cd</v>
      </c>
      <c r="B16805" s="113" t="s">
        <v>161</v>
      </c>
      <c r="C16805" s="113">
        <v>1996</v>
      </c>
      <c r="D16805" s="113" t="s">
        <v>122</v>
      </c>
      <c r="E16805" s="113" t="s">
        <v>126</v>
      </c>
      <c r="F16805" s="113" t="s">
        <v>200</v>
      </c>
      <c r="G16805" s="150">
        <v>8.4497223340803697E-5</v>
      </c>
    </row>
    <row r="16806" spans="1:7" x14ac:dyDescent="0.25">
      <c r="A16806" s="108" t="str">
        <f t="shared" si="262"/>
        <v>LU_1996_NATIONAL TOTAL_Hg</v>
      </c>
      <c r="B16806" s="113" t="s">
        <v>161</v>
      </c>
      <c r="C16806" s="113">
        <v>1996</v>
      </c>
      <c r="D16806" s="113" t="s">
        <v>122</v>
      </c>
      <c r="E16806" s="113" t="s">
        <v>127</v>
      </c>
      <c r="F16806" s="113" t="s">
        <v>200</v>
      </c>
      <c r="G16806" s="113">
        <v>2.0370165767461901E-4</v>
      </c>
    </row>
    <row r="16807" spans="1:7" x14ac:dyDescent="0.25">
      <c r="A16807" s="108" t="str">
        <f t="shared" si="262"/>
        <v>LU_1996_NATIONAL TOTAL_DIOX</v>
      </c>
      <c r="B16807" s="113" t="s">
        <v>161</v>
      </c>
      <c r="C16807" s="113">
        <v>1996</v>
      </c>
      <c r="D16807" s="113" t="s">
        <v>122</v>
      </c>
      <c r="E16807" s="113" t="s">
        <v>128</v>
      </c>
      <c r="F16807" s="113" t="s">
        <v>200</v>
      </c>
      <c r="G16807" s="150">
        <v>1.7806635357078801E-8</v>
      </c>
    </row>
    <row r="16808" spans="1:7" x14ac:dyDescent="0.25">
      <c r="A16808" s="108" t="str">
        <f t="shared" si="262"/>
        <v>LU_1996_NATIONAL TOTAL_PAH</v>
      </c>
      <c r="B16808" s="113" t="s">
        <v>161</v>
      </c>
      <c r="C16808" s="113">
        <v>1996</v>
      </c>
      <c r="D16808" s="113" t="s">
        <v>122</v>
      </c>
      <c r="E16808" s="113" t="s">
        <v>129</v>
      </c>
      <c r="F16808" s="113" t="s">
        <v>200</v>
      </c>
      <c r="G16808" s="113">
        <v>1.8471544552077499E-3</v>
      </c>
    </row>
    <row r="16809" spans="1:7" x14ac:dyDescent="0.25">
      <c r="A16809" s="108" t="str">
        <f t="shared" si="262"/>
        <v>LU_1996_NATIONAL TOTAL_HCB</v>
      </c>
      <c r="B16809" s="113" t="s">
        <v>161</v>
      </c>
      <c r="C16809" s="113">
        <v>1996</v>
      </c>
      <c r="D16809" s="113" t="s">
        <v>122</v>
      </c>
      <c r="E16809" s="113" t="s">
        <v>130</v>
      </c>
      <c r="F16809" s="113" t="s">
        <v>200</v>
      </c>
      <c r="G16809" s="150">
        <v>1.2228967213214399E-6</v>
      </c>
    </row>
    <row r="16810" spans="1:7" x14ac:dyDescent="0.25">
      <c r="A16810" s="108" t="str">
        <f t="shared" si="262"/>
        <v>LU_1996_NATIONAL TOTAL_PCB</v>
      </c>
      <c r="B16810" s="113" t="s">
        <v>161</v>
      </c>
      <c r="C16810" s="113">
        <v>1996</v>
      </c>
      <c r="D16810" s="113" t="s">
        <v>122</v>
      </c>
      <c r="E16810" s="113" t="s">
        <v>259</v>
      </c>
      <c r="F16810" s="113" t="s">
        <v>200</v>
      </c>
      <c r="G16810" s="150">
        <v>1.65051526549624E-5</v>
      </c>
    </row>
    <row r="16811" spans="1:7" x14ac:dyDescent="0.25">
      <c r="A16811" s="108" t="str">
        <f t="shared" si="262"/>
        <v>LU_1996_1A3(FU)_NOx</v>
      </c>
      <c r="B16811" s="113" t="s">
        <v>161</v>
      </c>
      <c r="C16811" s="113">
        <v>1996</v>
      </c>
      <c r="D16811" s="113" t="s">
        <v>134</v>
      </c>
      <c r="E16811" s="113" t="s">
        <v>199</v>
      </c>
      <c r="F16811" s="113" t="s">
        <v>200</v>
      </c>
      <c r="G16811" s="113">
        <v>5.8180420506011501</v>
      </c>
    </row>
    <row r="16812" spans="1:7" x14ac:dyDescent="0.25">
      <c r="A16812" s="108" t="str">
        <f t="shared" si="262"/>
        <v>LU_1996_1A3(FS)_NOx</v>
      </c>
      <c r="B16812" s="113" t="s">
        <v>161</v>
      </c>
      <c r="C16812" s="113">
        <v>1996</v>
      </c>
      <c r="D16812" s="113" t="s">
        <v>132</v>
      </c>
      <c r="E16812" s="113" t="s">
        <v>199</v>
      </c>
      <c r="F16812" s="113" t="s">
        <v>200</v>
      </c>
      <c r="G16812" s="113">
        <v>22.758137224900999</v>
      </c>
    </row>
    <row r="16813" spans="1:7" x14ac:dyDescent="0.25">
      <c r="A16813" s="108" t="str">
        <f t="shared" si="262"/>
        <v>LU_1996_1A3(FU)_NMVOC</v>
      </c>
      <c r="B16813" s="113" t="s">
        <v>161</v>
      </c>
      <c r="C16813" s="113">
        <v>1996</v>
      </c>
      <c r="D16813" s="113" t="s">
        <v>134</v>
      </c>
      <c r="E16813" s="113" t="s">
        <v>123</v>
      </c>
      <c r="F16813" s="113" t="s">
        <v>200</v>
      </c>
      <c r="G16813" s="113">
        <v>3.14485959377184</v>
      </c>
    </row>
    <row r="16814" spans="1:7" x14ac:dyDescent="0.25">
      <c r="A16814" s="108" t="str">
        <f t="shared" si="262"/>
        <v>LU_1996_1A3(FS)_NMVOC</v>
      </c>
      <c r="B16814" s="113" t="s">
        <v>161</v>
      </c>
      <c r="C16814" s="113">
        <v>1996</v>
      </c>
      <c r="D16814" s="113" t="s">
        <v>132</v>
      </c>
      <c r="E16814" s="113" t="s">
        <v>123</v>
      </c>
      <c r="F16814" s="113" t="s">
        <v>200</v>
      </c>
      <c r="G16814" s="113">
        <v>8.0211100082453406</v>
      </c>
    </row>
    <row r="16815" spans="1:7" x14ac:dyDescent="0.25">
      <c r="A16815" s="108" t="str">
        <f t="shared" si="262"/>
        <v>LU_1996_1A3(FU)_SOx</v>
      </c>
      <c r="B16815" s="113" t="s">
        <v>161</v>
      </c>
      <c r="C16815" s="113">
        <v>1996</v>
      </c>
      <c r="D16815" s="113" t="s">
        <v>134</v>
      </c>
      <c r="E16815" s="113" t="s">
        <v>201</v>
      </c>
      <c r="F16815" s="113" t="s">
        <v>200</v>
      </c>
      <c r="G16815" s="113">
        <v>0.12815980972483401</v>
      </c>
    </row>
    <row r="16816" spans="1:7" x14ac:dyDescent="0.25">
      <c r="A16816" s="108" t="str">
        <f t="shared" si="262"/>
        <v>LU_1996_1A3(FS)_SOx</v>
      </c>
      <c r="B16816" s="113" t="s">
        <v>161</v>
      </c>
      <c r="C16816" s="113">
        <v>1996</v>
      </c>
      <c r="D16816" s="113" t="s">
        <v>132</v>
      </c>
      <c r="E16816" s="113" t="s">
        <v>201</v>
      </c>
      <c r="F16816" s="113" t="s">
        <v>200</v>
      </c>
      <c r="G16816" s="113">
        <v>0.496943205995304</v>
      </c>
    </row>
    <row r="16817" spans="1:7" x14ac:dyDescent="0.25">
      <c r="A16817" s="108" t="str">
        <f t="shared" si="262"/>
        <v>LU_1996_1A3(FU)_NH3</v>
      </c>
      <c r="B16817" s="113" t="s">
        <v>161</v>
      </c>
      <c r="C16817" s="113">
        <v>1996</v>
      </c>
      <c r="D16817" s="113" t="s">
        <v>134</v>
      </c>
      <c r="E16817" s="113" t="s">
        <v>124</v>
      </c>
      <c r="F16817" s="113" t="s">
        <v>200</v>
      </c>
      <c r="G16817" s="113">
        <v>0.18969840676442401</v>
      </c>
    </row>
    <row r="16818" spans="1:7" x14ac:dyDescent="0.25">
      <c r="A16818" s="108" t="str">
        <f t="shared" si="262"/>
        <v>LU_1996_1A3(FS)_NH3</v>
      </c>
      <c r="B16818" s="113" t="s">
        <v>161</v>
      </c>
      <c r="C16818" s="113">
        <v>1996</v>
      </c>
      <c r="D16818" s="113" t="s">
        <v>132</v>
      </c>
      <c r="E16818" s="113" t="s">
        <v>124</v>
      </c>
      <c r="F16818" s="113" t="s">
        <v>200</v>
      </c>
      <c r="G16818" s="113">
        <v>0.51887973520183905</v>
      </c>
    </row>
    <row r="16819" spans="1:7" x14ac:dyDescent="0.25">
      <c r="A16819" s="108" t="str">
        <f t="shared" si="262"/>
        <v>LU_1996_1A3(FU)_PM2.5</v>
      </c>
      <c r="B16819" s="113" t="s">
        <v>161</v>
      </c>
      <c r="C16819" s="113">
        <v>1996</v>
      </c>
      <c r="D16819" s="113" t="s">
        <v>134</v>
      </c>
      <c r="E16819" s="113" t="s">
        <v>203</v>
      </c>
      <c r="F16819" s="113" t="s">
        <v>200</v>
      </c>
      <c r="G16819" s="113">
        <v>0.39686316992825499</v>
      </c>
    </row>
    <row r="16820" spans="1:7" x14ac:dyDescent="0.25">
      <c r="A16820" s="108" t="str">
        <f t="shared" si="262"/>
        <v>LU_1996_1A3(FS)_PM2.5</v>
      </c>
      <c r="B16820" s="113" t="s">
        <v>161</v>
      </c>
      <c r="C16820" s="113">
        <v>1996</v>
      </c>
      <c r="D16820" s="113" t="s">
        <v>132</v>
      </c>
      <c r="E16820" s="113" t="s">
        <v>203</v>
      </c>
      <c r="F16820" s="113" t="s">
        <v>200</v>
      </c>
      <c r="G16820" s="113">
        <v>1.2114603442393901</v>
      </c>
    </row>
    <row r="16821" spans="1:7" x14ac:dyDescent="0.25">
      <c r="A16821" s="108" t="str">
        <f t="shared" si="262"/>
        <v>LU_1996_3D_NOx</v>
      </c>
      <c r="B16821" s="113" t="s">
        <v>161</v>
      </c>
      <c r="C16821" s="113">
        <v>1996</v>
      </c>
      <c r="D16821" s="113" t="s">
        <v>206</v>
      </c>
      <c r="E16821" s="113" t="s">
        <v>199</v>
      </c>
      <c r="F16821" s="113" t="s">
        <v>200</v>
      </c>
      <c r="G16821" s="113">
        <v>1.33058302390282</v>
      </c>
    </row>
    <row r="16822" spans="1:7" x14ac:dyDescent="0.25">
      <c r="A16822" s="108" t="str">
        <f t="shared" si="262"/>
        <v>LU_1997_NATIONAL TOTAL_NOx</v>
      </c>
      <c r="B16822" s="113" t="s">
        <v>161</v>
      </c>
      <c r="C16822" s="113">
        <v>1997</v>
      </c>
      <c r="D16822" s="113" t="s">
        <v>122</v>
      </c>
      <c r="E16822" s="113" t="s">
        <v>199</v>
      </c>
      <c r="F16822" s="113" t="s">
        <v>200</v>
      </c>
      <c r="G16822" s="113">
        <v>35.2743705364364</v>
      </c>
    </row>
    <row r="16823" spans="1:7" x14ac:dyDescent="0.25">
      <c r="A16823" s="108" t="str">
        <f t="shared" si="262"/>
        <v>LU_1997_NATIONAL TOTAL_NMVOC</v>
      </c>
      <c r="B16823" s="113" t="s">
        <v>161</v>
      </c>
      <c r="C16823" s="113">
        <v>1997</v>
      </c>
      <c r="D16823" s="113" t="s">
        <v>122</v>
      </c>
      <c r="E16823" s="113" t="s">
        <v>123</v>
      </c>
      <c r="F16823" s="113" t="s">
        <v>200</v>
      </c>
      <c r="G16823" s="113">
        <v>18.4632493320177</v>
      </c>
    </row>
    <row r="16824" spans="1:7" x14ac:dyDescent="0.25">
      <c r="A16824" s="108" t="str">
        <f t="shared" si="262"/>
        <v>LU_1997_NATIONAL TOTAL_SOx</v>
      </c>
      <c r="B16824" s="113" t="s">
        <v>161</v>
      </c>
      <c r="C16824" s="113">
        <v>1997</v>
      </c>
      <c r="D16824" s="113" t="s">
        <v>122</v>
      </c>
      <c r="E16824" s="113" t="s">
        <v>201</v>
      </c>
      <c r="F16824" s="113" t="s">
        <v>200</v>
      </c>
      <c r="G16824" s="113">
        <v>5.9140073280452601</v>
      </c>
    </row>
    <row r="16825" spans="1:7" x14ac:dyDescent="0.25">
      <c r="A16825" s="108" t="str">
        <f t="shared" si="262"/>
        <v>LU_1997_NATIONAL TOTAL_NH3</v>
      </c>
      <c r="B16825" s="113" t="s">
        <v>161</v>
      </c>
      <c r="C16825" s="113">
        <v>1997</v>
      </c>
      <c r="D16825" s="113" t="s">
        <v>122</v>
      </c>
      <c r="E16825" s="113" t="s">
        <v>124</v>
      </c>
      <c r="F16825" s="113" t="s">
        <v>200</v>
      </c>
      <c r="G16825" s="113">
        <v>6.8362865887851303</v>
      </c>
    </row>
    <row r="16826" spans="1:7" x14ac:dyDescent="0.25">
      <c r="A16826" s="108" t="str">
        <f t="shared" si="262"/>
        <v>LU_1997_NATIONAL TOTAL_PM2.5</v>
      </c>
      <c r="B16826" s="113" t="s">
        <v>161</v>
      </c>
      <c r="C16826" s="113">
        <v>1997</v>
      </c>
      <c r="D16826" s="113" t="s">
        <v>122</v>
      </c>
      <c r="E16826" s="113" t="s">
        <v>203</v>
      </c>
      <c r="F16826" s="113" t="s">
        <v>200</v>
      </c>
      <c r="G16826" s="113">
        <v>5.2233190034564396</v>
      </c>
    </row>
    <row r="16827" spans="1:7" x14ac:dyDescent="0.25">
      <c r="A16827" s="108" t="str">
        <f t="shared" si="262"/>
        <v>LU_1997_NATIONAL TOTAL_Pb</v>
      </c>
      <c r="B16827" s="113" t="s">
        <v>161</v>
      </c>
      <c r="C16827" s="113">
        <v>1997</v>
      </c>
      <c r="D16827" s="113" t="s">
        <v>122</v>
      </c>
      <c r="E16827" s="113" t="s">
        <v>125</v>
      </c>
      <c r="F16827" s="113" t="s">
        <v>200</v>
      </c>
      <c r="G16827" s="113">
        <v>5.9005256559475101E-3</v>
      </c>
    </row>
    <row r="16828" spans="1:7" x14ac:dyDescent="0.25">
      <c r="A16828" s="108" t="str">
        <f t="shared" si="262"/>
        <v>LU_1997_NATIONAL TOTAL_Cd</v>
      </c>
      <c r="B16828" s="113" t="s">
        <v>161</v>
      </c>
      <c r="C16828" s="113">
        <v>1997</v>
      </c>
      <c r="D16828" s="113" t="s">
        <v>122</v>
      </c>
      <c r="E16828" s="113" t="s">
        <v>126</v>
      </c>
      <c r="F16828" s="113" t="s">
        <v>200</v>
      </c>
      <c r="G16828" s="150">
        <v>7.2028177622873504E-5</v>
      </c>
    </row>
    <row r="16829" spans="1:7" x14ac:dyDescent="0.25">
      <c r="A16829" s="108" t="str">
        <f t="shared" si="262"/>
        <v>LU_1997_NATIONAL TOTAL_Hg</v>
      </c>
      <c r="B16829" s="113" t="s">
        <v>161</v>
      </c>
      <c r="C16829" s="113">
        <v>1997</v>
      </c>
      <c r="D16829" s="113" t="s">
        <v>122</v>
      </c>
      <c r="E16829" s="113" t="s">
        <v>127</v>
      </c>
      <c r="F16829" s="113" t="s">
        <v>200</v>
      </c>
      <c r="G16829" s="113">
        <v>1.42196001259031E-4</v>
      </c>
    </row>
    <row r="16830" spans="1:7" x14ac:dyDescent="0.25">
      <c r="A16830" s="108" t="str">
        <f t="shared" si="262"/>
        <v>LU_1997_NATIONAL TOTAL_DIOX</v>
      </c>
      <c r="B16830" s="113" t="s">
        <v>161</v>
      </c>
      <c r="C16830" s="113">
        <v>1997</v>
      </c>
      <c r="D16830" s="113" t="s">
        <v>122</v>
      </c>
      <c r="E16830" s="113" t="s">
        <v>128</v>
      </c>
      <c r="F16830" s="113" t="s">
        <v>200</v>
      </c>
      <c r="G16830" s="150">
        <v>1.2221000531023301E-8</v>
      </c>
    </row>
    <row r="16831" spans="1:7" x14ac:dyDescent="0.25">
      <c r="A16831" s="108" t="str">
        <f t="shared" si="262"/>
        <v>LU_1997_NATIONAL TOTAL_PAH</v>
      </c>
      <c r="B16831" s="113" t="s">
        <v>161</v>
      </c>
      <c r="C16831" s="113">
        <v>1997</v>
      </c>
      <c r="D16831" s="113" t="s">
        <v>122</v>
      </c>
      <c r="E16831" s="113" t="s">
        <v>129</v>
      </c>
      <c r="F16831" s="113" t="s">
        <v>200</v>
      </c>
      <c r="G16831" s="113">
        <v>1.4085193454145999E-3</v>
      </c>
    </row>
    <row r="16832" spans="1:7" x14ac:dyDescent="0.25">
      <c r="A16832" s="108" t="str">
        <f t="shared" si="262"/>
        <v>LU_1997_NATIONAL TOTAL_HCB</v>
      </c>
      <c r="B16832" s="113" t="s">
        <v>161</v>
      </c>
      <c r="C16832" s="113">
        <v>1997</v>
      </c>
      <c r="D16832" s="113" t="s">
        <v>122</v>
      </c>
      <c r="E16832" s="113" t="s">
        <v>130</v>
      </c>
      <c r="F16832" s="113" t="s">
        <v>200</v>
      </c>
      <c r="G16832" s="150">
        <v>8.4449789021072305E-7</v>
      </c>
    </row>
    <row r="16833" spans="1:7" x14ac:dyDescent="0.25">
      <c r="A16833" s="108" t="str">
        <f t="shared" si="262"/>
        <v>LU_1997_NATIONAL TOTAL_PCB</v>
      </c>
      <c r="B16833" s="113" t="s">
        <v>161</v>
      </c>
      <c r="C16833" s="113">
        <v>1997</v>
      </c>
      <c r="D16833" s="113" t="s">
        <v>122</v>
      </c>
      <c r="E16833" s="113" t="s">
        <v>259</v>
      </c>
      <c r="F16833" s="113" t="s">
        <v>200</v>
      </c>
      <c r="G16833" s="150">
        <v>3.2808892843144401E-6</v>
      </c>
    </row>
    <row r="16834" spans="1:7" x14ac:dyDescent="0.25">
      <c r="A16834" s="108" t="str">
        <f t="shared" ref="A16834:A16897" si="263">CONCATENATE(B16834,"_",C16834,"_",D16834,"_",E16834)</f>
        <v>LU_1997_1A3(FU)_NOx</v>
      </c>
      <c r="B16834" s="113" t="s">
        <v>161</v>
      </c>
      <c r="C16834" s="113">
        <v>1997</v>
      </c>
      <c r="D16834" s="113" t="s">
        <v>134</v>
      </c>
      <c r="E16834" s="113" t="s">
        <v>199</v>
      </c>
      <c r="F16834" s="113" t="s">
        <v>200</v>
      </c>
      <c r="G16834" s="113">
        <v>5.7541831350616199</v>
      </c>
    </row>
    <row r="16835" spans="1:7" x14ac:dyDescent="0.25">
      <c r="A16835" s="108" t="str">
        <f t="shared" si="263"/>
        <v>LU_1997_1A3(FS)_NOx</v>
      </c>
      <c r="B16835" s="113" t="s">
        <v>161</v>
      </c>
      <c r="C16835" s="113">
        <v>1997</v>
      </c>
      <c r="D16835" s="113" t="s">
        <v>132</v>
      </c>
      <c r="E16835" s="113" t="s">
        <v>199</v>
      </c>
      <c r="F16835" s="113" t="s">
        <v>200</v>
      </c>
      <c r="G16835" s="113">
        <v>23.871670354246099</v>
      </c>
    </row>
    <row r="16836" spans="1:7" x14ac:dyDescent="0.25">
      <c r="A16836" s="108" t="str">
        <f t="shared" si="263"/>
        <v>LU_1997_1A3(FU)_NMVOC</v>
      </c>
      <c r="B16836" s="113" t="s">
        <v>161</v>
      </c>
      <c r="C16836" s="113">
        <v>1997</v>
      </c>
      <c r="D16836" s="113" t="s">
        <v>134</v>
      </c>
      <c r="E16836" s="113" t="s">
        <v>123</v>
      </c>
      <c r="F16836" s="113" t="s">
        <v>200</v>
      </c>
      <c r="G16836" s="113">
        <v>2.7208543143724202</v>
      </c>
    </row>
    <row r="16837" spans="1:7" x14ac:dyDescent="0.25">
      <c r="A16837" s="108" t="str">
        <f t="shared" si="263"/>
        <v>LU_1997_1A3(FS)_NMVOC</v>
      </c>
      <c r="B16837" s="113" t="s">
        <v>161</v>
      </c>
      <c r="C16837" s="113">
        <v>1997</v>
      </c>
      <c r="D16837" s="113" t="s">
        <v>132</v>
      </c>
      <c r="E16837" s="113" t="s">
        <v>123</v>
      </c>
      <c r="F16837" s="113" t="s">
        <v>200</v>
      </c>
      <c r="G16837" s="113">
        <v>7.1661534465784502</v>
      </c>
    </row>
    <row r="16838" spans="1:7" x14ac:dyDescent="0.25">
      <c r="A16838" s="108" t="str">
        <f t="shared" si="263"/>
        <v>LU_1997_1A3(FU)_SOx</v>
      </c>
      <c r="B16838" s="113" t="s">
        <v>161</v>
      </c>
      <c r="C16838" s="113">
        <v>1997</v>
      </c>
      <c r="D16838" s="113" t="s">
        <v>134</v>
      </c>
      <c r="E16838" s="113" t="s">
        <v>201</v>
      </c>
      <c r="F16838" s="113" t="s">
        <v>200</v>
      </c>
      <c r="G16838" s="113">
        <v>0.12624823003765201</v>
      </c>
    </row>
    <row r="16839" spans="1:7" x14ac:dyDescent="0.25">
      <c r="A16839" s="108" t="str">
        <f t="shared" si="263"/>
        <v>LU_1997_1A3(FS)_SOx</v>
      </c>
      <c r="B16839" s="113" t="s">
        <v>161</v>
      </c>
      <c r="C16839" s="113">
        <v>1997</v>
      </c>
      <c r="D16839" s="113" t="s">
        <v>132</v>
      </c>
      <c r="E16839" s="113" t="s">
        <v>201</v>
      </c>
      <c r="F16839" s="113" t="s">
        <v>200</v>
      </c>
      <c r="G16839" s="113">
        <v>0.51015415247985996</v>
      </c>
    </row>
    <row r="16840" spans="1:7" x14ac:dyDescent="0.25">
      <c r="A16840" s="108" t="str">
        <f t="shared" si="263"/>
        <v>LU_1997_1A3(FU)_NH3</v>
      </c>
      <c r="B16840" s="113" t="s">
        <v>161</v>
      </c>
      <c r="C16840" s="113">
        <v>1997</v>
      </c>
      <c r="D16840" s="113" t="s">
        <v>134</v>
      </c>
      <c r="E16840" s="113" t="s">
        <v>124</v>
      </c>
      <c r="F16840" s="113" t="s">
        <v>200</v>
      </c>
      <c r="G16840" s="113">
        <v>0.214966343339938</v>
      </c>
    </row>
    <row r="16841" spans="1:7" x14ac:dyDescent="0.25">
      <c r="A16841" s="108" t="str">
        <f t="shared" si="263"/>
        <v>LU_1997_1A3(FS)_NH3</v>
      </c>
      <c r="B16841" s="113" t="s">
        <v>161</v>
      </c>
      <c r="C16841" s="113">
        <v>1997</v>
      </c>
      <c r="D16841" s="113" t="s">
        <v>132</v>
      </c>
      <c r="E16841" s="113" t="s">
        <v>124</v>
      </c>
      <c r="F16841" s="113" t="s">
        <v>200</v>
      </c>
      <c r="G16841" s="113">
        <v>0.60932662939990401</v>
      </c>
    </row>
    <row r="16842" spans="1:7" x14ac:dyDescent="0.25">
      <c r="A16842" s="108" t="str">
        <f t="shared" si="263"/>
        <v>LU_1997_1A3(FU)_PM2.5</v>
      </c>
      <c r="B16842" s="113" t="s">
        <v>161</v>
      </c>
      <c r="C16842" s="113">
        <v>1997</v>
      </c>
      <c r="D16842" s="113" t="s">
        <v>134</v>
      </c>
      <c r="E16842" s="113" t="s">
        <v>203</v>
      </c>
      <c r="F16842" s="113" t="s">
        <v>200</v>
      </c>
      <c r="G16842" s="113">
        <v>0.40540613430028399</v>
      </c>
    </row>
    <row r="16843" spans="1:7" x14ac:dyDescent="0.25">
      <c r="A16843" s="108" t="str">
        <f t="shared" si="263"/>
        <v>LU_1997_1A3(FS)_PM2.5</v>
      </c>
      <c r="B16843" s="113" t="s">
        <v>161</v>
      </c>
      <c r="C16843" s="113">
        <v>1997</v>
      </c>
      <c r="D16843" s="113" t="s">
        <v>132</v>
      </c>
      <c r="E16843" s="113" t="s">
        <v>203</v>
      </c>
      <c r="F16843" s="113" t="s">
        <v>200</v>
      </c>
      <c r="G16843" s="113">
        <v>1.25529102974996</v>
      </c>
    </row>
    <row r="16844" spans="1:7" x14ac:dyDescent="0.25">
      <c r="A16844" s="108" t="str">
        <f t="shared" si="263"/>
        <v>LU_1997_3D_NOx</v>
      </c>
      <c r="B16844" s="113" t="s">
        <v>161</v>
      </c>
      <c r="C16844" s="113">
        <v>1997</v>
      </c>
      <c r="D16844" s="113" t="s">
        <v>206</v>
      </c>
      <c r="E16844" s="113" t="s">
        <v>199</v>
      </c>
      <c r="F16844" s="113" t="s">
        <v>200</v>
      </c>
      <c r="G16844" s="113">
        <v>1.3095362296330399</v>
      </c>
    </row>
    <row r="16845" spans="1:7" x14ac:dyDescent="0.25">
      <c r="A16845" s="108" t="str">
        <f t="shared" si="263"/>
        <v>LU_1998_NATIONAL TOTAL_NOx</v>
      </c>
      <c r="B16845" s="113" t="s">
        <v>161</v>
      </c>
      <c r="C16845" s="113">
        <v>1998</v>
      </c>
      <c r="D16845" s="113" t="s">
        <v>122</v>
      </c>
      <c r="E16845" s="113" t="s">
        <v>199</v>
      </c>
      <c r="F16845" s="113" t="s">
        <v>200</v>
      </c>
      <c r="G16845" s="113">
        <v>34.682551920843402</v>
      </c>
    </row>
    <row r="16846" spans="1:7" x14ac:dyDescent="0.25">
      <c r="A16846" s="108" t="str">
        <f t="shared" si="263"/>
        <v>LU_1998_NATIONAL TOTAL_NMVOC</v>
      </c>
      <c r="B16846" s="113" t="s">
        <v>161</v>
      </c>
      <c r="C16846" s="113">
        <v>1998</v>
      </c>
      <c r="D16846" s="113" t="s">
        <v>122</v>
      </c>
      <c r="E16846" s="113" t="s">
        <v>123</v>
      </c>
      <c r="F16846" s="113" t="s">
        <v>200</v>
      </c>
      <c r="G16846" s="113">
        <v>17.861420701211799</v>
      </c>
    </row>
    <row r="16847" spans="1:7" x14ac:dyDescent="0.25">
      <c r="A16847" s="108" t="str">
        <f t="shared" si="263"/>
        <v>LU_1998_NATIONAL TOTAL_SOx</v>
      </c>
      <c r="B16847" s="113" t="s">
        <v>161</v>
      </c>
      <c r="C16847" s="113">
        <v>1998</v>
      </c>
      <c r="D16847" s="113" t="s">
        <v>122</v>
      </c>
      <c r="E16847" s="113" t="s">
        <v>201</v>
      </c>
      <c r="F16847" s="113" t="s">
        <v>200</v>
      </c>
      <c r="G16847" s="113">
        <v>3.2611492342777901</v>
      </c>
    </row>
    <row r="16848" spans="1:7" x14ac:dyDescent="0.25">
      <c r="A16848" s="108" t="str">
        <f t="shared" si="263"/>
        <v>LU_1998_NATIONAL TOTAL_NH3</v>
      </c>
      <c r="B16848" s="113" t="s">
        <v>161</v>
      </c>
      <c r="C16848" s="113">
        <v>1998</v>
      </c>
      <c r="D16848" s="113" t="s">
        <v>122</v>
      </c>
      <c r="E16848" s="113" t="s">
        <v>124</v>
      </c>
      <c r="F16848" s="113" t="s">
        <v>200</v>
      </c>
      <c r="G16848" s="113">
        <v>6.8624494459855097</v>
      </c>
    </row>
    <row r="16849" spans="1:7" x14ac:dyDescent="0.25">
      <c r="A16849" s="108" t="str">
        <f t="shared" si="263"/>
        <v>LU_1998_NATIONAL TOTAL_PM2.5</v>
      </c>
      <c r="B16849" s="113" t="s">
        <v>161</v>
      </c>
      <c r="C16849" s="113">
        <v>1998</v>
      </c>
      <c r="D16849" s="113" t="s">
        <v>122</v>
      </c>
      <c r="E16849" s="113" t="s">
        <v>203</v>
      </c>
      <c r="F16849" s="113" t="s">
        <v>200</v>
      </c>
      <c r="G16849" s="113">
        <v>2.3797795329036902</v>
      </c>
    </row>
    <row r="16850" spans="1:7" x14ac:dyDescent="0.25">
      <c r="A16850" s="108" t="str">
        <f t="shared" si="263"/>
        <v>LU_1998_NATIONAL TOTAL_Pb</v>
      </c>
      <c r="B16850" s="113" t="s">
        <v>161</v>
      </c>
      <c r="C16850" s="113">
        <v>1998</v>
      </c>
      <c r="D16850" s="113" t="s">
        <v>122</v>
      </c>
      <c r="E16850" s="113" t="s">
        <v>125</v>
      </c>
      <c r="F16850" s="113" t="s">
        <v>200</v>
      </c>
      <c r="G16850" s="113">
        <v>2.3541637655675601E-3</v>
      </c>
    </row>
    <row r="16851" spans="1:7" x14ac:dyDescent="0.25">
      <c r="A16851" s="108" t="str">
        <f t="shared" si="263"/>
        <v>LU_1998_NATIONAL TOTAL_Cd</v>
      </c>
      <c r="B16851" s="113" t="s">
        <v>161</v>
      </c>
      <c r="C16851" s="113">
        <v>1998</v>
      </c>
      <c r="D16851" s="113" t="s">
        <v>122</v>
      </c>
      <c r="E16851" s="113" t="s">
        <v>126</v>
      </c>
      <c r="F16851" s="113" t="s">
        <v>200</v>
      </c>
      <c r="G16851" s="150">
        <v>5.85607814440199E-5</v>
      </c>
    </row>
    <row r="16852" spans="1:7" x14ac:dyDescent="0.25">
      <c r="A16852" s="108" t="str">
        <f t="shared" si="263"/>
        <v>LU_1998_NATIONAL TOTAL_Hg</v>
      </c>
      <c r="B16852" s="113" t="s">
        <v>161</v>
      </c>
      <c r="C16852" s="113">
        <v>1998</v>
      </c>
      <c r="D16852" s="113" t="s">
        <v>122</v>
      </c>
      <c r="E16852" s="113" t="s">
        <v>127</v>
      </c>
      <c r="F16852" s="113" t="s">
        <v>200</v>
      </c>
      <c r="G16852" s="113">
        <v>1.11485395350562E-4</v>
      </c>
    </row>
    <row r="16853" spans="1:7" x14ac:dyDescent="0.25">
      <c r="A16853" s="108" t="str">
        <f t="shared" si="263"/>
        <v>LU_1998_NATIONAL TOTAL_DIOX</v>
      </c>
      <c r="B16853" s="113" t="s">
        <v>161</v>
      </c>
      <c r="C16853" s="113">
        <v>1998</v>
      </c>
      <c r="D16853" s="113" t="s">
        <v>122</v>
      </c>
      <c r="E16853" s="113" t="s">
        <v>128</v>
      </c>
      <c r="F16853" s="113" t="s">
        <v>200</v>
      </c>
      <c r="G16853" s="150">
        <v>4.9639339624636699E-9</v>
      </c>
    </row>
    <row r="16854" spans="1:7" x14ac:dyDescent="0.25">
      <c r="A16854" s="108" t="str">
        <f t="shared" si="263"/>
        <v>LU_1998_NATIONAL TOTAL_PAH</v>
      </c>
      <c r="B16854" s="113" t="s">
        <v>161</v>
      </c>
      <c r="C16854" s="113">
        <v>1998</v>
      </c>
      <c r="D16854" s="113" t="s">
        <v>122</v>
      </c>
      <c r="E16854" s="113" t="s">
        <v>129</v>
      </c>
      <c r="F16854" s="113" t="s">
        <v>200</v>
      </c>
      <c r="G16854" s="113">
        <v>8.1142385273863895E-4</v>
      </c>
    </row>
    <row r="16855" spans="1:7" x14ac:dyDescent="0.25">
      <c r="A16855" s="108" t="str">
        <f t="shared" si="263"/>
        <v>LU_1998_NATIONAL TOTAL_HCB</v>
      </c>
      <c r="B16855" s="113" t="s">
        <v>161</v>
      </c>
      <c r="C16855" s="113">
        <v>1998</v>
      </c>
      <c r="D16855" s="113" t="s">
        <v>122</v>
      </c>
      <c r="E16855" s="113" t="s">
        <v>130</v>
      </c>
      <c r="F16855" s="113" t="s">
        <v>200</v>
      </c>
      <c r="G16855" s="150">
        <v>1.3593937006922901E-6</v>
      </c>
    </row>
    <row r="16856" spans="1:7" x14ac:dyDescent="0.25">
      <c r="A16856" s="108" t="str">
        <f t="shared" si="263"/>
        <v>LU_1998_NATIONAL TOTAL_PCB</v>
      </c>
      <c r="B16856" s="113" t="s">
        <v>161</v>
      </c>
      <c r="C16856" s="113">
        <v>1998</v>
      </c>
      <c r="D16856" s="113" t="s">
        <v>122</v>
      </c>
      <c r="E16856" s="113" t="s">
        <v>259</v>
      </c>
      <c r="F16856" s="113" t="s">
        <v>200</v>
      </c>
      <c r="G16856" s="150">
        <v>1.7771642422297301E-5</v>
      </c>
    </row>
    <row r="16857" spans="1:7" x14ac:dyDescent="0.25">
      <c r="A16857" s="108" t="str">
        <f t="shared" si="263"/>
        <v>LU_1998_1A3(FU)_NOx</v>
      </c>
      <c r="B16857" s="113" t="s">
        <v>161</v>
      </c>
      <c r="C16857" s="113">
        <v>1998</v>
      </c>
      <c r="D16857" s="113" t="s">
        <v>134</v>
      </c>
      <c r="E16857" s="113" t="s">
        <v>199</v>
      </c>
      <c r="F16857" s="113" t="s">
        <v>200</v>
      </c>
      <c r="G16857" s="113">
        <v>5.8078250809693701</v>
      </c>
    </row>
    <row r="16858" spans="1:7" x14ac:dyDescent="0.25">
      <c r="A16858" s="108" t="str">
        <f t="shared" si="263"/>
        <v>LU_1998_1A3(FS)_NOx</v>
      </c>
      <c r="B16858" s="113" t="s">
        <v>161</v>
      </c>
      <c r="C16858" s="113">
        <v>1998</v>
      </c>
      <c r="D16858" s="113" t="s">
        <v>132</v>
      </c>
      <c r="E16858" s="113" t="s">
        <v>199</v>
      </c>
      <c r="F16858" s="113" t="s">
        <v>200</v>
      </c>
      <c r="G16858" s="113">
        <v>24.561651245993801</v>
      </c>
    </row>
    <row r="16859" spans="1:7" x14ac:dyDescent="0.25">
      <c r="A16859" s="108" t="str">
        <f t="shared" si="263"/>
        <v>LU_1998_1A3(FU)_NMVOC</v>
      </c>
      <c r="B16859" s="113" t="s">
        <v>161</v>
      </c>
      <c r="C16859" s="113">
        <v>1998</v>
      </c>
      <c r="D16859" s="113" t="s">
        <v>134</v>
      </c>
      <c r="E16859" s="113" t="s">
        <v>123</v>
      </c>
      <c r="F16859" s="113" t="s">
        <v>200</v>
      </c>
      <c r="G16859" s="113">
        <v>2.36393827922711</v>
      </c>
    </row>
    <row r="16860" spans="1:7" x14ac:dyDescent="0.25">
      <c r="A16860" s="108" t="str">
        <f t="shared" si="263"/>
        <v>LU_1998_1A3(FS)_NMVOC</v>
      </c>
      <c r="B16860" s="113" t="s">
        <v>161</v>
      </c>
      <c r="C16860" s="113">
        <v>1998</v>
      </c>
      <c r="D16860" s="113" t="s">
        <v>132</v>
      </c>
      <c r="E16860" s="113" t="s">
        <v>123</v>
      </c>
      <c r="F16860" s="113" t="s">
        <v>200</v>
      </c>
      <c r="G16860" s="113">
        <v>6.2315661425904301</v>
      </c>
    </row>
    <row r="16861" spans="1:7" x14ac:dyDescent="0.25">
      <c r="A16861" s="108" t="str">
        <f t="shared" si="263"/>
        <v>LU_1998_1A3(FU)_SOx</v>
      </c>
      <c r="B16861" s="113" t="s">
        <v>161</v>
      </c>
      <c r="C16861" s="113">
        <v>1998</v>
      </c>
      <c r="D16861" s="113" t="s">
        <v>134</v>
      </c>
      <c r="E16861" s="113" t="s">
        <v>201</v>
      </c>
      <c r="F16861" s="113" t="s">
        <v>200</v>
      </c>
      <c r="G16861" s="113">
        <v>0.12498553466016001</v>
      </c>
    </row>
    <row r="16862" spans="1:7" x14ac:dyDescent="0.25">
      <c r="A16862" s="108" t="str">
        <f t="shared" si="263"/>
        <v>LU_1998_1A3(FS)_SOx</v>
      </c>
      <c r="B16862" s="113" t="s">
        <v>161</v>
      </c>
      <c r="C16862" s="113">
        <v>1998</v>
      </c>
      <c r="D16862" s="113" t="s">
        <v>132</v>
      </c>
      <c r="E16862" s="113" t="s">
        <v>201</v>
      </c>
      <c r="F16862" s="113" t="s">
        <v>200</v>
      </c>
      <c r="G16862" s="113">
        <v>0.50681419832088503</v>
      </c>
    </row>
    <row r="16863" spans="1:7" x14ac:dyDescent="0.25">
      <c r="A16863" s="108" t="str">
        <f t="shared" si="263"/>
        <v>LU_1998_1A3(FU)_NH3</v>
      </c>
      <c r="B16863" s="113" t="s">
        <v>161</v>
      </c>
      <c r="C16863" s="113">
        <v>1998</v>
      </c>
      <c r="D16863" s="113" t="s">
        <v>134</v>
      </c>
      <c r="E16863" s="113" t="s">
        <v>124</v>
      </c>
      <c r="F16863" s="113" t="s">
        <v>200</v>
      </c>
      <c r="G16863" s="113">
        <v>0.239006918971021</v>
      </c>
    </row>
    <row r="16864" spans="1:7" x14ac:dyDescent="0.25">
      <c r="A16864" s="108" t="str">
        <f t="shared" si="263"/>
        <v>LU_1998_1A3(FS)_NH3</v>
      </c>
      <c r="B16864" s="113" t="s">
        <v>161</v>
      </c>
      <c r="C16864" s="113">
        <v>1998</v>
      </c>
      <c r="D16864" s="113" t="s">
        <v>132</v>
      </c>
      <c r="E16864" s="113" t="s">
        <v>124</v>
      </c>
      <c r="F16864" s="113" t="s">
        <v>200</v>
      </c>
      <c r="G16864" s="113">
        <v>0.68270671376456904</v>
      </c>
    </row>
    <row r="16865" spans="1:7" x14ac:dyDescent="0.25">
      <c r="A16865" s="108" t="str">
        <f t="shared" si="263"/>
        <v>LU_1998_1A3(FU)_PM2.5</v>
      </c>
      <c r="B16865" s="113" t="s">
        <v>161</v>
      </c>
      <c r="C16865" s="113">
        <v>1998</v>
      </c>
      <c r="D16865" s="113" t="s">
        <v>134</v>
      </c>
      <c r="E16865" s="113" t="s">
        <v>203</v>
      </c>
      <c r="F16865" s="113" t="s">
        <v>200</v>
      </c>
      <c r="G16865" s="113">
        <v>0.41573631014205498</v>
      </c>
    </row>
    <row r="16866" spans="1:7" x14ac:dyDescent="0.25">
      <c r="A16866" s="108" t="str">
        <f t="shared" si="263"/>
        <v>LU_1998_1A3(FS)_PM2.5</v>
      </c>
      <c r="B16866" s="113" t="s">
        <v>161</v>
      </c>
      <c r="C16866" s="113">
        <v>1998</v>
      </c>
      <c r="D16866" s="113" t="s">
        <v>132</v>
      </c>
      <c r="E16866" s="113" t="s">
        <v>203</v>
      </c>
      <c r="F16866" s="113" t="s">
        <v>200</v>
      </c>
      <c r="G16866" s="113">
        <v>1.26132091950883</v>
      </c>
    </row>
    <row r="16867" spans="1:7" x14ac:dyDescent="0.25">
      <c r="A16867" s="108" t="str">
        <f t="shared" si="263"/>
        <v>LU_1998_3D_NOx</v>
      </c>
      <c r="B16867" s="113" t="s">
        <v>161</v>
      </c>
      <c r="C16867" s="113">
        <v>1998</v>
      </c>
      <c r="D16867" s="113" t="s">
        <v>206</v>
      </c>
      <c r="E16867" s="113" t="s">
        <v>199</v>
      </c>
      <c r="F16867" s="113" t="s">
        <v>200</v>
      </c>
      <c r="G16867" s="113">
        <v>1.2929431451714699</v>
      </c>
    </row>
    <row r="16868" spans="1:7" x14ac:dyDescent="0.25">
      <c r="A16868" s="108" t="str">
        <f t="shared" si="263"/>
        <v>LU_1999_NATIONAL TOTAL_NOx</v>
      </c>
      <c r="B16868" s="113" t="s">
        <v>161</v>
      </c>
      <c r="C16868" s="113">
        <v>1999</v>
      </c>
      <c r="D16868" s="113" t="s">
        <v>122</v>
      </c>
      <c r="E16868" s="113" t="s">
        <v>199</v>
      </c>
      <c r="F16868" s="113" t="s">
        <v>200</v>
      </c>
      <c r="G16868" s="113">
        <v>37.853139285446403</v>
      </c>
    </row>
    <row r="16869" spans="1:7" x14ac:dyDescent="0.25">
      <c r="A16869" s="108" t="str">
        <f t="shared" si="263"/>
        <v>LU_1999_NATIONAL TOTAL_NMVOC</v>
      </c>
      <c r="B16869" s="113" t="s">
        <v>161</v>
      </c>
      <c r="C16869" s="113">
        <v>1999</v>
      </c>
      <c r="D16869" s="113" t="s">
        <v>122</v>
      </c>
      <c r="E16869" s="113" t="s">
        <v>123</v>
      </c>
      <c r="F16869" s="113" t="s">
        <v>200</v>
      </c>
      <c r="G16869" s="113">
        <v>17.034405941148901</v>
      </c>
    </row>
    <row r="16870" spans="1:7" x14ac:dyDescent="0.25">
      <c r="A16870" s="108" t="str">
        <f t="shared" si="263"/>
        <v>LU_1999_NATIONAL TOTAL_SOx</v>
      </c>
      <c r="B16870" s="113" t="s">
        <v>161</v>
      </c>
      <c r="C16870" s="113">
        <v>1999</v>
      </c>
      <c r="D16870" s="113" t="s">
        <v>122</v>
      </c>
      <c r="E16870" s="113" t="s">
        <v>201</v>
      </c>
      <c r="F16870" s="113" t="s">
        <v>200</v>
      </c>
      <c r="G16870" s="113">
        <v>3.26072914729188</v>
      </c>
    </row>
    <row r="16871" spans="1:7" x14ac:dyDescent="0.25">
      <c r="A16871" s="108" t="str">
        <f t="shared" si="263"/>
        <v>LU_1999_NATIONAL TOTAL_NH3</v>
      </c>
      <c r="B16871" s="113" t="s">
        <v>161</v>
      </c>
      <c r="C16871" s="113">
        <v>1999</v>
      </c>
      <c r="D16871" s="113" t="s">
        <v>122</v>
      </c>
      <c r="E16871" s="113" t="s">
        <v>124</v>
      </c>
      <c r="F16871" s="113" t="s">
        <v>200</v>
      </c>
      <c r="G16871" s="113">
        <v>6.9797275174969302</v>
      </c>
    </row>
    <row r="16872" spans="1:7" x14ac:dyDescent="0.25">
      <c r="A16872" s="108" t="str">
        <f t="shared" si="263"/>
        <v>LU_1999_NATIONAL TOTAL_PM2.5</v>
      </c>
      <c r="B16872" s="113" t="s">
        <v>161</v>
      </c>
      <c r="C16872" s="113">
        <v>1999</v>
      </c>
      <c r="D16872" s="113" t="s">
        <v>122</v>
      </c>
      <c r="E16872" s="113" t="s">
        <v>203</v>
      </c>
      <c r="F16872" s="113" t="s">
        <v>200</v>
      </c>
      <c r="G16872" s="113">
        <v>2.45562457767014</v>
      </c>
    </row>
    <row r="16873" spans="1:7" x14ac:dyDescent="0.25">
      <c r="A16873" s="108" t="str">
        <f t="shared" si="263"/>
        <v>LU_1999_NATIONAL TOTAL_Pb</v>
      </c>
      <c r="B16873" s="113" t="s">
        <v>161</v>
      </c>
      <c r="C16873" s="113">
        <v>1999</v>
      </c>
      <c r="D16873" s="113" t="s">
        <v>122</v>
      </c>
      <c r="E16873" s="113" t="s">
        <v>125</v>
      </c>
      <c r="F16873" s="113" t="s">
        <v>200</v>
      </c>
      <c r="G16873" s="113">
        <v>1.71059494961341E-3</v>
      </c>
    </row>
    <row r="16874" spans="1:7" x14ac:dyDescent="0.25">
      <c r="A16874" s="108" t="str">
        <f t="shared" si="263"/>
        <v>LU_1999_NATIONAL TOTAL_Cd</v>
      </c>
      <c r="B16874" s="113" t="s">
        <v>161</v>
      </c>
      <c r="C16874" s="113">
        <v>1999</v>
      </c>
      <c r="D16874" s="113" t="s">
        <v>122</v>
      </c>
      <c r="E16874" s="113" t="s">
        <v>126</v>
      </c>
      <c r="F16874" s="113" t="s">
        <v>200</v>
      </c>
      <c r="G16874" s="150">
        <v>6.0089848690135103E-5</v>
      </c>
    </row>
    <row r="16875" spans="1:7" x14ac:dyDescent="0.25">
      <c r="A16875" s="108" t="str">
        <f t="shared" si="263"/>
        <v>LU_1999_NATIONAL TOTAL_Hg</v>
      </c>
      <c r="B16875" s="113" t="s">
        <v>161</v>
      </c>
      <c r="C16875" s="113">
        <v>1999</v>
      </c>
      <c r="D16875" s="113" t="s">
        <v>122</v>
      </c>
      <c r="E16875" s="113" t="s">
        <v>127</v>
      </c>
      <c r="F16875" s="113" t="s">
        <v>200</v>
      </c>
      <c r="G16875" s="113">
        <v>1.7840514398741601E-4</v>
      </c>
    </row>
    <row r="16876" spans="1:7" x14ac:dyDescent="0.25">
      <c r="A16876" s="108" t="str">
        <f t="shared" si="263"/>
        <v>LU_1999_NATIONAL TOTAL_DIOX</v>
      </c>
      <c r="B16876" s="113" t="s">
        <v>161</v>
      </c>
      <c r="C16876" s="113">
        <v>1999</v>
      </c>
      <c r="D16876" s="113" t="s">
        <v>122</v>
      </c>
      <c r="E16876" s="113" t="s">
        <v>128</v>
      </c>
      <c r="F16876" s="113" t="s">
        <v>200</v>
      </c>
      <c r="G16876" s="150">
        <v>5.1454140083769701E-9</v>
      </c>
    </row>
    <row r="16877" spans="1:7" x14ac:dyDescent="0.25">
      <c r="A16877" s="108" t="str">
        <f t="shared" si="263"/>
        <v>LU_1999_NATIONAL TOTAL_PAH</v>
      </c>
      <c r="B16877" s="113" t="s">
        <v>161</v>
      </c>
      <c r="C16877" s="113">
        <v>1999</v>
      </c>
      <c r="D16877" s="113" t="s">
        <v>122</v>
      </c>
      <c r="E16877" s="113" t="s">
        <v>129</v>
      </c>
      <c r="F16877" s="113" t="s">
        <v>200</v>
      </c>
      <c r="G16877" s="113">
        <v>7.9964852799307995E-4</v>
      </c>
    </row>
    <row r="16878" spans="1:7" x14ac:dyDescent="0.25">
      <c r="A16878" s="108" t="str">
        <f t="shared" si="263"/>
        <v>LU_1999_NATIONAL TOTAL_HCB</v>
      </c>
      <c r="B16878" s="113" t="s">
        <v>161</v>
      </c>
      <c r="C16878" s="113">
        <v>1999</v>
      </c>
      <c r="D16878" s="113" t="s">
        <v>122</v>
      </c>
      <c r="E16878" s="113" t="s">
        <v>130</v>
      </c>
      <c r="F16878" s="113" t="s">
        <v>200</v>
      </c>
      <c r="G16878" s="150">
        <v>1.49889744602209E-6</v>
      </c>
    </row>
    <row r="16879" spans="1:7" x14ac:dyDescent="0.25">
      <c r="A16879" s="108" t="str">
        <f t="shared" si="263"/>
        <v>LU_1999_NATIONAL TOTAL_PCB</v>
      </c>
      <c r="B16879" s="113" t="s">
        <v>161</v>
      </c>
      <c r="C16879" s="113">
        <v>1999</v>
      </c>
      <c r="D16879" s="113" t="s">
        <v>122</v>
      </c>
      <c r="E16879" s="113" t="s">
        <v>259</v>
      </c>
      <c r="F16879" s="113" t="s">
        <v>200</v>
      </c>
      <c r="G16879" s="150">
        <v>1.5996299517942601E-5</v>
      </c>
    </row>
    <row r="16880" spans="1:7" x14ac:dyDescent="0.25">
      <c r="A16880" s="108" t="str">
        <f t="shared" si="263"/>
        <v>LU_1999_1A3(FU)_NOx</v>
      </c>
      <c r="B16880" s="113" t="s">
        <v>161</v>
      </c>
      <c r="C16880" s="113">
        <v>1999</v>
      </c>
      <c r="D16880" s="113" t="s">
        <v>134</v>
      </c>
      <c r="E16880" s="113" t="s">
        <v>199</v>
      </c>
      <c r="F16880" s="113" t="s">
        <v>200</v>
      </c>
      <c r="G16880" s="113">
        <v>5.5628582722175697</v>
      </c>
    </row>
    <row r="16881" spans="1:7" x14ac:dyDescent="0.25">
      <c r="A16881" s="108" t="str">
        <f t="shared" si="263"/>
        <v>LU_1999_1A3(FS)_NOx</v>
      </c>
      <c r="B16881" s="113" t="s">
        <v>161</v>
      </c>
      <c r="C16881" s="113">
        <v>1999</v>
      </c>
      <c r="D16881" s="113" t="s">
        <v>132</v>
      </c>
      <c r="E16881" s="113" t="s">
        <v>199</v>
      </c>
      <c r="F16881" s="113" t="s">
        <v>200</v>
      </c>
      <c r="G16881" s="113">
        <v>27.294646276890301</v>
      </c>
    </row>
    <row r="16882" spans="1:7" x14ac:dyDescent="0.25">
      <c r="A16882" s="108" t="str">
        <f t="shared" si="263"/>
        <v>LU_1999_1A3(FU)_NMVOC</v>
      </c>
      <c r="B16882" s="113" t="s">
        <v>161</v>
      </c>
      <c r="C16882" s="113">
        <v>1999</v>
      </c>
      <c r="D16882" s="113" t="s">
        <v>134</v>
      </c>
      <c r="E16882" s="113" t="s">
        <v>123</v>
      </c>
      <c r="F16882" s="113" t="s">
        <v>200</v>
      </c>
      <c r="G16882" s="113">
        <v>2.01357987972085</v>
      </c>
    </row>
    <row r="16883" spans="1:7" x14ac:dyDescent="0.25">
      <c r="A16883" s="108" t="str">
        <f t="shared" si="263"/>
        <v>LU_1999_1A3(FS)_NMVOC</v>
      </c>
      <c r="B16883" s="113" t="s">
        <v>161</v>
      </c>
      <c r="C16883" s="113">
        <v>1999</v>
      </c>
      <c r="D16883" s="113" t="s">
        <v>132</v>
      </c>
      <c r="E16883" s="113" t="s">
        <v>123</v>
      </c>
      <c r="F16883" s="113" t="s">
        <v>200</v>
      </c>
      <c r="G16883" s="113">
        <v>5.6346214497773204</v>
      </c>
    </row>
    <row r="16884" spans="1:7" x14ac:dyDescent="0.25">
      <c r="A16884" s="108" t="str">
        <f t="shared" si="263"/>
        <v>LU_1999_1A3(FU)_SOx</v>
      </c>
      <c r="B16884" s="113" t="s">
        <v>161</v>
      </c>
      <c r="C16884" s="113">
        <v>1999</v>
      </c>
      <c r="D16884" s="113" t="s">
        <v>134</v>
      </c>
      <c r="E16884" s="113" t="s">
        <v>201</v>
      </c>
      <c r="F16884" s="113" t="s">
        <v>200</v>
      </c>
      <c r="G16884" s="113">
        <v>0.117771007246376</v>
      </c>
    </row>
    <row r="16885" spans="1:7" x14ac:dyDescent="0.25">
      <c r="A16885" s="108" t="str">
        <f t="shared" si="263"/>
        <v>LU_1999_1A3(FS)_SOx</v>
      </c>
      <c r="B16885" s="113" t="s">
        <v>161</v>
      </c>
      <c r="C16885" s="113">
        <v>1999</v>
      </c>
      <c r="D16885" s="113" t="s">
        <v>132</v>
      </c>
      <c r="E16885" s="113" t="s">
        <v>201</v>
      </c>
      <c r="F16885" s="113" t="s">
        <v>200</v>
      </c>
      <c r="G16885" s="113">
        <v>0.53742846769876296</v>
      </c>
    </row>
    <row r="16886" spans="1:7" x14ac:dyDescent="0.25">
      <c r="A16886" s="108" t="str">
        <f t="shared" si="263"/>
        <v>LU_1999_1A3(FU)_NH3</v>
      </c>
      <c r="B16886" s="113" t="s">
        <v>161</v>
      </c>
      <c r="C16886" s="113">
        <v>1999</v>
      </c>
      <c r="D16886" s="113" t="s">
        <v>134</v>
      </c>
      <c r="E16886" s="113" t="s">
        <v>124</v>
      </c>
      <c r="F16886" s="113" t="s">
        <v>200</v>
      </c>
      <c r="G16886" s="113">
        <v>0.25352016517243198</v>
      </c>
    </row>
    <row r="16887" spans="1:7" x14ac:dyDescent="0.25">
      <c r="A16887" s="108" t="str">
        <f t="shared" si="263"/>
        <v>LU_1999_1A3(FS)_NH3</v>
      </c>
      <c r="B16887" s="113" t="s">
        <v>161</v>
      </c>
      <c r="C16887" s="113">
        <v>1999</v>
      </c>
      <c r="D16887" s="113" t="s">
        <v>132</v>
      </c>
      <c r="E16887" s="113" t="s">
        <v>124</v>
      </c>
      <c r="F16887" s="113" t="s">
        <v>200</v>
      </c>
      <c r="G16887" s="113">
        <v>0.76424303784008996</v>
      </c>
    </row>
    <row r="16888" spans="1:7" x14ac:dyDescent="0.25">
      <c r="A16888" s="108" t="str">
        <f t="shared" si="263"/>
        <v>LU_1999_1A3(FU)_PM2.5</v>
      </c>
      <c r="B16888" s="113" t="s">
        <v>161</v>
      </c>
      <c r="C16888" s="113">
        <v>1999</v>
      </c>
      <c r="D16888" s="113" t="s">
        <v>134</v>
      </c>
      <c r="E16888" s="113" t="s">
        <v>203</v>
      </c>
      <c r="F16888" s="113" t="s">
        <v>200</v>
      </c>
      <c r="G16888" s="113">
        <v>0.409644671385749</v>
      </c>
    </row>
    <row r="16889" spans="1:7" x14ac:dyDescent="0.25">
      <c r="A16889" s="108" t="str">
        <f t="shared" si="263"/>
        <v>LU_1999_1A3(FS)_PM2.5</v>
      </c>
      <c r="B16889" s="113" t="s">
        <v>161</v>
      </c>
      <c r="C16889" s="113">
        <v>1999</v>
      </c>
      <c r="D16889" s="113" t="s">
        <v>132</v>
      </c>
      <c r="E16889" s="113" t="s">
        <v>203</v>
      </c>
      <c r="F16889" s="113" t="s">
        <v>200</v>
      </c>
      <c r="G16889" s="113">
        <v>1.3265834983312601</v>
      </c>
    </row>
    <row r="16890" spans="1:7" x14ac:dyDescent="0.25">
      <c r="A16890" s="108" t="str">
        <f t="shared" si="263"/>
        <v>LU_1999_3D_NOx</v>
      </c>
      <c r="B16890" s="113" t="s">
        <v>161</v>
      </c>
      <c r="C16890" s="113">
        <v>1999</v>
      </c>
      <c r="D16890" s="113" t="s">
        <v>206</v>
      </c>
      <c r="E16890" s="113" t="s">
        <v>199</v>
      </c>
      <c r="F16890" s="113" t="s">
        <v>200</v>
      </c>
      <c r="G16890" s="113">
        <v>1.3173738347269599</v>
      </c>
    </row>
    <row r="16891" spans="1:7" x14ac:dyDescent="0.25">
      <c r="A16891" s="108" t="str">
        <f t="shared" si="263"/>
        <v>LU_2000_NATIONAL TOTAL_NOx</v>
      </c>
      <c r="B16891" s="113" t="s">
        <v>161</v>
      </c>
      <c r="C16891" s="113">
        <v>2000</v>
      </c>
      <c r="D16891" s="113" t="s">
        <v>122</v>
      </c>
      <c r="E16891" s="113" t="s">
        <v>199</v>
      </c>
      <c r="F16891" s="113" t="s">
        <v>200</v>
      </c>
      <c r="G16891" s="113">
        <v>41.503236115336598</v>
      </c>
    </row>
    <row r="16892" spans="1:7" x14ac:dyDescent="0.25">
      <c r="A16892" s="108" t="str">
        <f t="shared" si="263"/>
        <v>LU_2000_NATIONAL TOTAL_NMVOC</v>
      </c>
      <c r="B16892" s="113" t="s">
        <v>161</v>
      </c>
      <c r="C16892" s="113">
        <v>2000</v>
      </c>
      <c r="D16892" s="113" t="s">
        <v>122</v>
      </c>
      <c r="E16892" s="113" t="s">
        <v>123</v>
      </c>
      <c r="F16892" s="113" t="s">
        <v>200</v>
      </c>
      <c r="G16892" s="113">
        <v>16.1629304219651</v>
      </c>
    </row>
    <row r="16893" spans="1:7" x14ac:dyDescent="0.25">
      <c r="A16893" s="108" t="str">
        <f t="shared" si="263"/>
        <v>LU_2000_NATIONAL TOTAL_SOx</v>
      </c>
      <c r="B16893" s="113" t="s">
        <v>161</v>
      </c>
      <c r="C16893" s="113">
        <v>2000</v>
      </c>
      <c r="D16893" s="113" t="s">
        <v>122</v>
      </c>
      <c r="E16893" s="113" t="s">
        <v>201</v>
      </c>
      <c r="F16893" s="113" t="s">
        <v>200</v>
      </c>
      <c r="G16893" s="113">
        <v>3.5877532202742102</v>
      </c>
    </row>
    <row r="16894" spans="1:7" x14ac:dyDescent="0.25">
      <c r="A16894" s="108" t="str">
        <f t="shared" si="263"/>
        <v>LU_2000_NATIONAL TOTAL_NH3</v>
      </c>
      <c r="B16894" s="113" t="s">
        <v>161</v>
      </c>
      <c r="C16894" s="113">
        <v>2000</v>
      </c>
      <c r="D16894" s="113" t="s">
        <v>122</v>
      </c>
      <c r="E16894" s="113" t="s">
        <v>124</v>
      </c>
      <c r="F16894" s="113" t="s">
        <v>200</v>
      </c>
      <c r="G16894" s="113">
        <v>6.93871497603054</v>
      </c>
    </row>
    <row r="16895" spans="1:7" x14ac:dyDescent="0.25">
      <c r="A16895" s="108" t="str">
        <f t="shared" si="263"/>
        <v>LU_2000_NATIONAL TOTAL_PM2.5</v>
      </c>
      <c r="B16895" s="113" t="s">
        <v>161</v>
      </c>
      <c r="C16895" s="113">
        <v>2000</v>
      </c>
      <c r="D16895" s="113" t="s">
        <v>122</v>
      </c>
      <c r="E16895" s="113" t="s">
        <v>203</v>
      </c>
      <c r="F16895" s="113" t="s">
        <v>200</v>
      </c>
      <c r="G16895" s="113">
        <v>2.4528061247198099</v>
      </c>
    </row>
    <row r="16896" spans="1:7" x14ac:dyDescent="0.25">
      <c r="A16896" s="108" t="str">
        <f t="shared" si="263"/>
        <v>LU_2000_NATIONAL TOTAL_Pb</v>
      </c>
      <c r="B16896" s="113" t="s">
        <v>161</v>
      </c>
      <c r="C16896" s="113">
        <v>2000</v>
      </c>
      <c r="D16896" s="113" t="s">
        <v>122</v>
      </c>
      <c r="E16896" s="113" t="s">
        <v>125</v>
      </c>
      <c r="F16896" s="113" t="s">
        <v>200</v>
      </c>
      <c r="G16896" s="113">
        <v>1.53522256682383E-3</v>
      </c>
    </row>
    <row r="16897" spans="1:7" x14ac:dyDescent="0.25">
      <c r="A16897" s="108" t="str">
        <f t="shared" si="263"/>
        <v>LU_2000_NATIONAL TOTAL_Cd</v>
      </c>
      <c r="B16897" s="113" t="s">
        <v>161</v>
      </c>
      <c r="C16897" s="113">
        <v>2000</v>
      </c>
      <c r="D16897" s="113" t="s">
        <v>122</v>
      </c>
      <c r="E16897" s="113" t="s">
        <v>126</v>
      </c>
      <c r="F16897" s="113" t="s">
        <v>200</v>
      </c>
      <c r="G16897" s="150">
        <v>5.8497898988531999E-5</v>
      </c>
    </row>
    <row r="16898" spans="1:7" x14ac:dyDescent="0.25">
      <c r="A16898" s="108" t="str">
        <f t="shared" ref="A16898:A16961" si="264">CONCATENATE(B16898,"_",C16898,"_",D16898,"_",E16898)</f>
        <v>LU_2000_NATIONAL TOTAL_Hg</v>
      </c>
      <c r="B16898" s="113" t="s">
        <v>161</v>
      </c>
      <c r="C16898" s="113">
        <v>2000</v>
      </c>
      <c r="D16898" s="113" t="s">
        <v>122</v>
      </c>
      <c r="E16898" s="113" t="s">
        <v>127</v>
      </c>
      <c r="F16898" s="113" t="s">
        <v>200</v>
      </c>
      <c r="G16898" s="113">
        <v>1.9913579060832799E-4</v>
      </c>
    </row>
    <row r="16899" spans="1:7" x14ac:dyDescent="0.25">
      <c r="A16899" s="108" t="str">
        <f t="shared" si="264"/>
        <v>LU_2000_NATIONAL TOTAL_DIOX</v>
      </c>
      <c r="B16899" s="113" t="s">
        <v>161</v>
      </c>
      <c r="C16899" s="113">
        <v>2000</v>
      </c>
      <c r="D16899" s="113" t="s">
        <v>122</v>
      </c>
      <c r="E16899" s="113" t="s">
        <v>128</v>
      </c>
      <c r="F16899" s="113" t="s">
        <v>200</v>
      </c>
      <c r="G16899" s="150">
        <v>3.9604982935448897E-9</v>
      </c>
    </row>
    <row r="16900" spans="1:7" x14ac:dyDescent="0.25">
      <c r="A16900" s="108" t="str">
        <f t="shared" si="264"/>
        <v>LU_2000_NATIONAL TOTAL_PAH</v>
      </c>
      <c r="B16900" s="113" t="s">
        <v>161</v>
      </c>
      <c r="C16900" s="113">
        <v>2000</v>
      </c>
      <c r="D16900" s="113" t="s">
        <v>122</v>
      </c>
      <c r="E16900" s="113" t="s">
        <v>129</v>
      </c>
      <c r="F16900" s="113" t="s">
        <v>200</v>
      </c>
      <c r="G16900" s="113">
        <v>6.7127923870166498E-4</v>
      </c>
    </row>
    <row r="16901" spans="1:7" x14ac:dyDescent="0.25">
      <c r="A16901" s="108" t="str">
        <f t="shared" si="264"/>
        <v>LU_2000_NATIONAL TOTAL_HCB</v>
      </c>
      <c r="B16901" s="113" t="s">
        <v>161</v>
      </c>
      <c r="C16901" s="113">
        <v>2000</v>
      </c>
      <c r="D16901" s="113" t="s">
        <v>122</v>
      </c>
      <c r="E16901" s="113" t="s">
        <v>130</v>
      </c>
      <c r="F16901" s="113" t="s">
        <v>200</v>
      </c>
      <c r="G16901" s="150">
        <v>1.5328882031664901E-6</v>
      </c>
    </row>
    <row r="16902" spans="1:7" x14ac:dyDescent="0.25">
      <c r="A16902" s="108" t="str">
        <f t="shared" si="264"/>
        <v>LU_2000_NATIONAL TOTAL_PCB</v>
      </c>
      <c r="B16902" s="113" t="s">
        <v>161</v>
      </c>
      <c r="C16902" s="113">
        <v>2000</v>
      </c>
      <c r="D16902" s="113" t="s">
        <v>122</v>
      </c>
      <c r="E16902" s="113" t="s">
        <v>259</v>
      </c>
      <c r="F16902" s="113" t="s">
        <v>200</v>
      </c>
      <c r="G16902" s="150">
        <v>1.12182080008877E-5</v>
      </c>
    </row>
    <row r="16903" spans="1:7" x14ac:dyDescent="0.25">
      <c r="A16903" s="108" t="str">
        <f t="shared" si="264"/>
        <v>LU_2000_1A3(FU)_NOx</v>
      </c>
      <c r="B16903" s="113" t="s">
        <v>161</v>
      </c>
      <c r="C16903" s="113">
        <v>2000</v>
      </c>
      <c r="D16903" s="113" t="s">
        <v>134</v>
      </c>
      <c r="E16903" s="113" t="s">
        <v>199</v>
      </c>
      <c r="F16903" s="113" t="s">
        <v>200</v>
      </c>
      <c r="G16903" s="113">
        <v>5.7752522111004501</v>
      </c>
    </row>
    <row r="16904" spans="1:7" x14ac:dyDescent="0.25">
      <c r="A16904" s="108" t="str">
        <f t="shared" si="264"/>
        <v>LU_2000_1A3(FS)_NOx</v>
      </c>
      <c r="B16904" s="113" t="s">
        <v>161</v>
      </c>
      <c r="C16904" s="113">
        <v>2000</v>
      </c>
      <c r="D16904" s="113" t="s">
        <v>132</v>
      </c>
      <c r="E16904" s="113" t="s">
        <v>199</v>
      </c>
      <c r="F16904" s="113" t="s">
        <v>200</v>
      </c>
      <c r="G16904" s="113">
        <v>30.8960002155194</v>
      </c>
    </row>
    <row r="16905" spans="1:7" x14ac:dyDescent="0.25">
      <c r="A16905" s="108" t="str">
        <f t="shared" si="264"/>
        <v>LU_2000_1A3(FU)_NMVOC</v>
      </c>
      <c r="B16905" s="113" t="s">
        <v>161</v>
      </c>
      <c r="C16905" s="113">
        <v>2000</v>
      </c>
      <c r="D16905" s="113" t="s">
        <v>134</v>
      </c>
      <c r="E16905" s="113" t="s">
        <v>123</v>
      </c>
      <c r="F16905" s="113" t="s">
        <v>200</v>
      </c>
      <c r="G16905" s="113">
        <v>1.7598737290113</v>
      </c>
    </row>
    <row r="16906" spans="1:7" x14ac:dyDescent="0.25">
      <c r="A16906" s="108" t="str">
        <f t="shared" si="264"/>
        <v>LU_2000_1A3(FS)_NMVOC</v>
      </c>
      <c r="B16906" s="113" t="s">
        <v>161</v>
      </c>
      <c r="C16906" s="113">
        <v>2000</v>
      </c>
      <c r="D16906" s="113" t="s">
        <v>132</v>
      </c>
      <c r="E16906" s="113" t="s">
        <v>123</v>
      </c>
      <c r="F16906" s="113" t="s">
        <v>200</v>
      </c>
      <c r="G16906" s="113">
        <v>5.2277705992344599</v>
      </c>
    </row>
    <row r="16907" spans="1:7" x14ac:dyDescent="0.25">
      <c r="A16907" s="108" t="str">
        <f t="shared" si="264"/>
        <v>LU_2000_1A3(FU)_SOx</v>
      </c>
      <c r="B16907" s="113" t="s">
        <v>161</v>
      </c>
      <c r="C16907" s="113">
        <v>2000</v>
      </c>
      <c r="D16907" s="113" t="s">
        <v>134</v>
      </c>
      <c r="E16907" s="113" t="s">
        <v>201</v>
      </c>
      <c r="F16907" s="113" t="s">
        <v>200</v>
      </c>
      <c r="G16907" s="113">
        <v>0.117503952339626</v>
      </c>
    </row>
    <row r="16908" spans="1:7" x14ac:dyDescent="0.25">
      <c r="A16908" s="108" t="str">
        <f t="shared" si="264"/>
        <v>LU_2000_1A3(FS)_SOx</v>
      </c>
      <c r="B16908" s="113" t="s">
        <v>161</v>
      </c>
      <c r="C16908" s="113">
        <v>2000</v>
      </c>
      <c r="D16908" s="113" t="s">
        <v>132</v>
      </c>
      <c r="E16908" s="113" t="s">
        <v>201</v>
      </c>
      <c r="F16908" s="113" t="s">
        <v>200</v>
      </c>
      <c r="G16908" s="113">
        <v>0.573238547214725</v>
      </c>
    </row>
    <row r="16909" spans="1:7" x14ac:dyDescent="0.25">
      <c r="A16909" s="108" t="str">
        <f t="shared" si="264"/>
        <v>LU_2000_1A3(FU)_NH3</v>
      </c>
      <c r="B16909" s="113" t="s">
        <v>161</v>
      </c>
      <c r="C16909" s="113">
        <v>2000</v>
      </c>
      <c r="D16909" s="113" t="s">
        <v>134</v>
      </c>
      <c r="E16909" s="113" t="s">
        <v>124</v>
      </c>
      <c r="F16909" s="113" t="s">
        <v>200</v>
      </c>
      <c r="G16909" s="113">
        <v>0.25771627192128399</v>
      </c>
    </row>
    <row r="16910" spans="1:7" x14ac:dyDescent="0.25">
      <c r="A16910" s="108" t="str">
        <f t="shared" si="264"/>
        <v>LU_2000_1A3(FS)_NH3</v>
      </c>
      <c r="B16910" s="113" t="s">
        <v>161</v>
      </c>
      <c r="C16910" s="113">
        <v>2000</v>
      </c>
      <c r="D16910" s="113" t="s">
        <v>132</v>
      </c>
      <c r="E16910" s="113" t="s">
        <v>124</v>
      </c>
      <c r="F16910" s="113" t="s">
        <v>200</v>
      </c>
      <c r="G16910" s="113">
        <v>0.82202861451088605</v>
      </c>
    </row>
    <row r="16911" spans="1:7" x14ac:dyDescent="0.25">
      <c r="A16911" s="108" t="str">
        <f t="shared" si="264"/>
        <v>LU_2000_1A3(FU)_PM2.5</v>
      </c>
      <c r="B16911" s="113" t="s">
        <v>161</v>
      </c>
      <c r="C16911" s="113">
        <v>2000</v>
      </c>
      <c r="D16911" s="113" t="s">
        <v>134</v>
      </c>
      <c r="E16911" s="113" t="s">
        <v>203</v>
      </c>
      <c r="F16911" s="113" t="s">
        <v>200</v>
      </c>
      <c r="G16911" s="113">
        <v>0.41575435234770902</v>
      </c>
    </row>
    <row r="16912" spans="1:7" x14ac:dyDescent="0.25">
      <c r="A16912" s="108" t="str">
        <f t="shared" si="264"/>
        <v>LU_2000_1A3(FS)_PM2.5</v>
      </c>
      <c r="B16912" s="113" t="s">
        <v>161</v>
      </c>
      <c r="C16912" s="113">
        <v>2000</v>
      </c>
      <c r="D16912" s="113" t="s">
        <v>132</v>
      </c>
      <c r="E16912" s="113" t="s">
        <v>203</v>
      </c>
      <c r="F16912" s="113" t="s">
        <v>200</v>
      </c>
      <c r="G16912" s="113">
        <v>1.39352441086362</v>
      </c>
    </row>
    <row r="16913" spans="1:7" x14ac:dyDescent="0.25">
      <c r="A16913" s="108" t="str">
        <f t="shared" si="264"/>
        <v>LU_2000_3D_NOx</v>
      </c>
      <c r="B16913" s="113" t="s">
        <v>161</v>
      </c>
      <c r="C16913" s="113">
        <v>2000</v>
      </c>
      <c r="D16913" s="113" t="s">
        <v>206</v>
      </c>
      <c r="E16913" s="113" t="s">
        <v>199</v>
      </c>
      <c r="F16913" s="113" t="s">
        <v>200</v>
      </c>
      <c r="G16913" s="113">
        <v>1.294113542332</v>
      </c>
    </row>
    <row r="16914" spans="1:7" x14ac:dyDescent="0.25">
      <c r="A16914" s="108" t="str">
        <f t="shared" si="264"/>
        <v>LU_2001_NATIONAL TOTAL_NOx</v>
      </c>
      <c r="B16914" s="113" t="s">
        <v>161</v>
      </c>
      <c r="C16914" s="113">
        <v>2001</v>
      </c>
      <c r="D16914" s="113" t="s">
        <v>122</v>
      </c>
      <c r="E16914" s="113" t="s">
        <v>199</v>
      </c>
      <c r="F16914" s="113" t="s">
        <v>200</v>
      </c>
      <c r="G16914" s="113">
        <v>43.529859557602002</v>
      </c>
    </row>
    <row r="16915" spans="1:7" x14ac:dyDescent="0.25">
      <c r="A16915" s="108" t="str">
        <f t="shared" si="264"/>
        <v>LU_2001_NATIONAL TOTAL_NMVOC</v>
      </c>
      <c r="B16915" s="113" t="s">
        <v>161</v>
      </c>
      <c r="C16915" s="113">
        <v>2001</v>
      </c>
      <c r="D16915" s="113" t="s">
        <v>122</v>
      </c>
      <c r="E16915" s="113" t="s">
        <v>123</v>
      </c>
      <c r="F16915" s="113" t="s">
        <v>200</v>
      </c>
      <c r="G16915" s="113">
        <v>16.1141575829243</v>
      </c>
    </row>
    <row r="16916" spans="1:7" x14ac:dyDescent="0.25">
      <c r="A16916" s="108" t="str">
        <f t="shared" si="264"/>
        <v>LU_2001_NATIONAL TOTAL_SOx</v>
      </c>
      <c r="B16916" s="113" t="s">
        <v>161</v>
      </c>
      <c r="C16916" s="113">
        <v>2001</v>
      </c>
      <c r="D16916" s="113" t="s">
        <v>122</v>
      </c>
      <c r="E16916" s="113" t="s">
        <v>201</v>
      </c>
      <c r="F16916" s="113" t="s">
        <v>200</v>
      </c>
      <c r="G16916" s="113">
        <v>4.2478262190046898</v>
      </c>
    </row>
    <row r="16917" spans="1:7" x14ac:dyDescent="0.25">
      <c r="A16917" s="108" t="str">
        <f t="shared" si="264"/>
        <v>LU_2001_NATIONAL TOTAL_NH3</v>
      </c>
      <c r="B16917" s="113" t="s">
        <v>161</v>
      </c>
      <c r="C16917" s="113">
        <v>2001</v>
      </c>
      <c r="D16917" s="113" t="s">
        <v>122</v>
      </c>
      <c r="E16917" s="113" t="s">
        <v>124</v>
      </c>
      <c r="F16917" s="113" t="s">
        <v>200</v>
      </c>
      <c r="G16917" s="113">
        <v>6.7866283484241796</v>
      </c>
    </row>
    <row r="16918" spans="1:7" x14ac:dyDescent="0.25">
      <c r="A16918" s="108" t="str">
        <f t="shared" si="264"/>
        <v>LU_2001_NATIONAL TOTAL_PM2.5</v>
      </c>
      <c r="B16918" s="113" t="s">
        <v>161</v>
      </c>
      <c r="C16918" s="113">
        <v>2001</v>
      </c>
      <c r="D16918" s="113" t="s">
        <v>122</v>
      </c>
      <c r="E16918" s="113" t="s">
        <v>203</v>
      </c>
      <c r="F16918" s="113" t="s">
        <v>200</v>
      </c>
      <c r="G16918" s="113">
        <v>2.61298010766123</v>
      </c>
    </row>
    <row r="16919" spans="1:7" x14ac:dyDescent="0.25">
      <c r="A16919" s="108" t="str">
        <f t="shared" si="264"/>
        <v>LU_2001_NATIONAL TOTAL_Pb</v>
      </c>
      <c r="B16919" s="113" t="s">
        <v>161</v>
      </c>
      <c r="C16919" s="113">
        <v>2001</v>
      </c>
      <c r="D16919" s="113" t="s">
        <v>122</v>
      </c>
      <c r="E16919" s="113" t="s">
        <v>125</v>
      </c>
      <c r="F16919" s="113" t="s">
        <v>200</v>
      </c>
      <c r="G16919" s="113">
        <v>1.60000862672303E-3</v>
      </c>
    </row>
    <row r="16920" spans="1:7" x14ac:dyDescent="0.25">
      <c r="A16920" s="108" t="str">
        <f t="shared" si="264"/>
        <v>LU_2001_NATIONAL TOTAL_Cd</v>
      </c>
      <c r="B16920" s="113" t="s">
        <v>161</v>
      </c>
      <c r="C16920" s="113">
        <v>2001</v>
      </c>
      <c r="D16920" s="113" t="s">
        <v>122</v>
      </c>
      <c r="E16920" s="113" t="s">
        <v>126</v>
      </c>
      <c r="F16920" s="113" t="s">
        <v>200</v>
      </c>
      <c r="G16920" s="150">
        <v>6.2525032225118504E-5</v>
      </c>
    </row>
    <row r="16921" spans="1:7" x14ac:dyDescent="0.25">
      <c r="A16921" s="108" t="str">
        <f t="shared" si="264"/>
        <v>LU_2001_NATIONAL TOTAL_Hg</v>
      </c>
      <c r="B16921" s="113" t="s">
        <v>161</v>
      </c>
      <c r="C16921" s="113">
        <v>2001</v>
      </c>
      <c r="D16921" s="113" t="s">
        <v>122</v>
      </c>
      <c r="E16921" s="113" t="s">
        <v>127</v>
      </c>
      <c r="F16921" s="113" t="s">
        <v>200</v>
      </c>
      <c r="G16921" s="113">
        <v>2.1372843178303299E-4</v>
      </c>
    </row>
    <row r="16922" spans="1:7" x14ac:dyDescent="0.25">
      <c r="A16922" s="108" t="str">
        <f t="shared" si="264"/>
        <v>LU_2001_NATIONAL TOTAL_DIOX</v>
      </c>
      <c r="B16922" s="113" t="s">
        <v>161</v>
      </c>
      <c r="C16922" s="113">
        <v>2001</v>
      </c>
      <c r="D16922" s="113" t="s">
        <v>122</v>
      </c>
      <c r="E16922" s="113" t="s">
        <v>128</v>
      </c>
      <c r="F16922" s="113" t="s">
        <v>200</v>
      </c>
      <c r="G16922" s="150">
        <v>3.3205513938281698E-9</v>
      </c>
    </row>
    <row r="16923" spans="1:7" x14ac:dyDescent="0.25">
      <c r="A16923" s="108" t="str">
        <f t="shared" si="264"/>
        <v>LU_2001_NATIONAL TOTAL_PAH</v>
      </c>
      <c r="B16923" s="113" t="s">
        <v>161</v>
      </c>
      <c r="C16923" s="113">
        <v>2001</v>
      </c>
      <c r="D16923" s="113" t="s">
        <v>122</v>
      </c>
      <c r="E16923" s="113" t="s">
        <v>129</v>
      </c>
      <c r="F16923" s="113" t="s">
        <v>200</v>
      </c>
      <c r="G16923" s="113">
        <v>7.00277440987245E-4</v>
      </c>
    </row>
    <row r="16924" spans="1:7" x14ac:dyDescent="0.25">
      <c r="A16924" s="108" t="str">
        <f t="shared" si="264"/>
        <v>LU_2001_NATIONAL TOTAL_HCB</v>
      </c>
      <c r="B16924" s="113" t="s">
        <v>161</v>
      </c>
      <c r="C16924" s="113">
        <v>2001</v>
      </c>
      <c r="D16924" s="113" t="s">
        <v>122</v>
      </c>
      <c r="E16924" s="113" t="s">
        <v>130</v>
      </c>
      <c r="F16924" s="113" t="s">
        <v>200</v>
      </c>
      <c r="G16924" s="150">
        <v>1.1660924357687501E-6</v>
      </c>
    </row>
    <row r="16925" spans="1:7" x14ac:dyDescent="0.25">
      <c r="A16925" s="108" t="str">
        <f t="shared" si="264"/>
        <v>LU_2001_NATIONAL TOTAL_PCB</v>
      </c>
      <c r="B16925" s="113" t="s">
        <v>161</v>
      </c>
      <c r="C16925" s="113">
        <v>2001</v>
      </c>
      <c r="D16925" s="113" t="s">
        <v>122</v>
      </c>
      <c r="E16925" s="113" t="s">
        <v>259</v>
      </c>
      <c r="F16925" s="113" t="s">
        <v>200</v>
      </c>
      <c r="G16925" s="150">
        <v>1.28560989575248E-5</v>
      </c>
    </row>
    <row r="16926" spans="1:7" x14ac:dyDescent="0.25">
      <c r="A16926" s="108" t="str">
        <f t="shared" si="264"/>
        <v>LU_2001_1A3(FU)_NOx</v>
      </c>
      <c r="B16926" s="113" t="s">
        <v>161</v>
      </c>
      <c r="C16926" s="113">
        <v>2001</v>
      </c>
      <c r="D16926" s="113" t="s">
        <v>134</v>
      </c>
      <c r="E16926" s="113" t="s">
        <v>199</v>
      </c>
      <c r="F16926" s="113" t="s">
        <v>200</v>
      </c>
      <c r="G16926" s="113">
        <v>6.0507439683487201</v>
      </c>
    </row>
    <row r="16927" spans="1:7" x14ac:dyDescent="0.25">
      <c r="A16927" s="108" t="str">
        <f t="shared" si="264"/>
        <v>LU_2001_1A3(FS)_NOx</v>
      </c>
      <c r="B16927" s="113" t="s">
        <v>161</v>
      </c>
      <c r="C16927" s="113">
        <v>2001</v>
      </c>
      <c r="D16927" s="113" t="s">
        <v>132</v>
      </c>
      <c r="E16927" s="113" t="s">
        <v>199</v>
      </c>
      <c r="F16927" s="113" t="s">
        <v>200</v>
      </c>
      <c r="G16927" s="113">
        <v>32.184571523054203</v>
      </c>
    </row>
    <row r="16928" spans="1:7" x14ac:dyDescent="0.25">
      <c r="A16928" s="108" t="str">
        <f t="shared" si="264"/>
        <v>LU_2001_1A3(FU)_NMVOC</v>
      </c>
      <c r="B16928" s="113" t="s">
        <v>161</v>
      </c>
      <c r="C16928" s="113">
        <v>2001</v>
      </c>
      <c r="D16928" s="113" t="s">
        <v>134</v>
      </c>
      <c r="E16928" s="113" t="s">
        <v>123</v>
      </c>
      <c r="F16928" s="113" t="s">
        <v>200</v>
      </c>
      <c r="G16928" s="113">
        <v>1.5479199107931401</v>
      </c>
    </row>
    <row r="16929" spans="1:7" x14ac:dyDescent="0.25">
      <c r="A16929" s="108" t="str">
        <f t="shared" si="264"/>
        <v>LU_2001_1A3(FS)_NMVOC</v>
      </c>
      <c r="B16929" s="113" t="s">
        <v>161</v>
      </c>
      <c r="C16929" s="113">
        <v>2001</v>
      </c>
      <c r="D16929" s="113" t="s">
        <v>132</v>
      </c>
      <c r="E16929" s="113" t="s">
        <v>123</v>
      </c>
      <c r="F16929" s="113" t="s">
        <v>200</v>
      </c>
      <c r="G16929" s="113">
        <v>4.7057597336902504</v>
      </c>
    </row>
    <row r="16930" spans="1:7" x14ac:dyDescent="0.25">
      <c r="A16930" s="108" t="str">
        <f t="shared" si="264"/>
        <v>LU_2001_1A3(FU)_SOx</v>
      </c>
      <c r="B16930" s="113" t="s">
        <v>161</v>
      </c>
      <c r="C16930" s="113">
        <v>2001</v>
      </c>
      <c r="D16930" s="113" t="s">
        <v>134</v>
      </c>
      <c r="E16930" s="113" t="s">
        <v>201</v>
      </c>
      <c r="F16930" s="113" t="s">
        <v>200</v>
      </c>
      <c r="G16930" s="113">
        <v>0.120638034780301</v>
      </c>
    </row>
    <row r="16931" spans="1:7" x14ac:dyDescent="0.25">
      <c r="A16931" s="108" t="str">
        <f t="shared" si="264"/>
        <v>LU_2001_1A3(FS)_SOx</v>
      </c>
      <c r="B16931" s="113" t="s">
        <v>161</v>
      </c>
      <c r="C16931" s="113">
        <v>2001</v>
      </c>
      <c r="D16931" s="113" t="s">
        <v>132</v>
      </c>
      <c r="E16931" s="113" t="s">
        <v>201</v>
      </c>
      <c r="F16931" s="113" t="s">
        <v>200</v>
      </c>
      <c r="G16931" s="113">
        <v>0.583858910217255</v>
      </c>
    </row>
    <row r="16932" spans="1:7" x14ac:dyDescent="0.25">
      <c r="A16932" s="108" t="str">
        <f t="shared" si="264"/>
        <v>LU_2001_1A3(FU)_NH3</v>
      </c>
      <c r="B16932" s="113" t="s">
        <v>161</v>
      </c>
      <c r="C16932" s="113">
        <v>2001</v>
      </c>
      <c r="D16932" s="113" t="s">
        <v>134</v>
      </c>
      <c r="E16932" s="113" t="s">
        <v>124</v>
      </c>
      <c r="F16932" s="113" t="s">
        <v>200</v>
      </c>
      <c r="G16932" s="113">
        <v>0.24470837711641699</v>
      </c>
    </row>
    <row r="16933" spans="1:7" x14ac:dyDescent="0.25">
      <c r="A16933" s="108" t="str">
        <f t="shared" si="264"/>
        <v>LU_2001_1A3(FS)_NH3</v>
      </c>
      <c r="B16933" s="113" t="s">
        <v>161</v>
      </c>
      <c r="C16933" s="113">
        <v>2001</v>
      </c>
      <c r="D16933" s="113" t="s">
        <v>132</v>
      </c>
      <c r="E16933" s="113" t="s">
        <v>124</v>
      </c>
      <c r="F16933" s="113" t="s">
        <v>200</v>
      </c>
      <c r="G16933" s="113">
        <v>0.80152676384178301</v>
      </c>
    </row>
    <row r="16934" spans="1:7" x14ac:dyDescent="0.25">
      <c r="A16934" s="108" t="str">
        <f t="shared" si="264"/>
        <v>LU_2001_1A3(FU)_PM2.5</v>
      </c>
      <c r="B16934" s="113" t="s">
        <v>161</v>
      </c>
      <c r="C16934" s="113">
        <v>2001</v>
      </c>
      <c r="D16934" s="113" t="s">
        <v>134</v>
      </c>
      <c r="E16934" s="113" t="s">
        <v>203</v>
      </c>
      <c r="F16934" s="113" t="s">
        <v>200</v>
      </c>
      <c r="G16934" s="113">
        <v>0.41805206165132902</v>
      </c>
    </row>
    <row r="16935" spans="1:7" x14ac:dyDescent="0.25">
      <c r="A16935" s="108" t="str">
        <f t="shared" si="264"/>
        <v>LU_2001_1A3(FS)_PM2.5</v>
      </c>
      <c r="B16935" s="113" t="s">
        <v>161</v>
      </c>
      <c r="C16935" s="113">
        <v>2001</v>
      </c>
      <c r="D16935" s="113" t="s">
        <v>132</v>
      </c>
      <c r="E16935" s="113" t="s">
        <v>203</v>
      </c>
      <c r="F16935" s="113" t="s">
        <v>200</v>
      </c>
      <c r="G16935" s="113">
        <v>1.3847834777171399</v>
      </c>
    </row>
    <row r="16936" spans="1:7" x14ac:dyDescent="0.25">
      <c r="A16936" s="108" t="str">
        <f t="shared" si="264"/>
        <v>LU_2001_3D_NOx</v>
      </c>
      <c r="B16936" s="113" t="s">
        <v>161</v>
      </c>
      <c r="C16936" s="113">
        <v>2001</v>
      </c>
      <c r="D16936" s="113" t="s">
        <v>206</v>
      </c>
      <c r="E16936" s="113" t="s">
        <v>199</v>
      </c>
      <c r="F16936" s="113" t="s">
        <v>200</v>
      </c>
      <c r="G16936" s="113">
        <v>1.1879150023315901</v>
      </c>
    </row>
    <row r="16937" spans="1:7" x14ac:dyDescent="0.25">
      <c r="A16937" s="108" t="str">
        <f t="shared" si="264"/>
        <v>LU_2002_NATIONAL TOTAL_NOx</v>
      </c>
      <c r="B16937" s="113" t="s">
        <v>161</v>
      </c>
      <c r="C16937" s="113">
        <v>2002</v>
      </c>
      <c r="D16937" s="113" t="s">
        <v>122</v>
      </c>
      <c r="E16937" s="113" t="s">
        <v>199</v>
      </c>
      <c r="F16937" s="113" t="s">
        <v>200</v>
      </c>
      <c r="G16937" s="113">
        <v>43.890278561541102</v>
      </c>
    </row>
    <row r="16938" spans="1:7" x14ac:dyDescent="0.25">
      <c r="A16938" s="108" t="str">
        <f t="shared" si="264"/>
        <v>LU_2002_NATIONAL TOTAL_NMVOC</v>
      </c>
      <c r="B16938" s="113" t="s">
        <v>161</v>
      </c>
      <c r="C16938" s="113">
        <v>2002</v>
      </c>
      <c r="D16938" s="113" t="s">
        <v>122</v>
      </c>
      <c r="E16938" s="113" t="s">
        <v>123</v>
      </c>
      <c r="F16938" s="113" t="s">
        <v>200</v>
      </c>
      <c r="G16938" s="113">
        <v>15.5086155523312</v>
      </c>
    </row>
    <row r="16939" spans="1:7" x14ac:dyDescent="0.25">
      <c r="A16939" s="108" t="str">
        <f t="shared" si="264"/>
        <v>LU_2002_NATIONAL TOTAL_SOx</v>
      </c>
      <c r="B16939" s="113" t="s">
        <v>161</v>
      </c>
      <c r="C16939" s="113">
        <v>2002</v>
      </c>
      <c r="D16939" s="113" t="s">
        <v>122</v>
      </c>
      <c r="E16939" s="113" t="s">
        <v>201</v>
      </c>
      <c r="F16939" s="113" t="s">
        <v>200</v>
      </c>
      <c r="G16939" s="113">
        <v>3.2232451619774101</v>
      </c>
    </row>
    <row r="16940" spans="1:7" x14ac:dyDescent="0.25">
      <c r="A16940" s="108" t="str">
        <f t="shared" si="264"/>
        <v>LU_2002_NATIONAL TOTAL_NH3</v>
      </c>
      <c r="B16940" s="113" t="s">
        <v>161</v>
      </c>
      <c r="C16940" s="113">
        <v>2002</v>
      </c>
      <c r="D16940" s="113" t="s">
        <v>122</v>
      </c>
      <c r="E16940" s="113" t="s">
        <v>124</v>
      </c>
      <c r="F16940" s="113" t="s">
        <v>200</v>
      </c>
      <c r="G16940" s="113">
        <v>6.5784834239951202</v>
      </c>
    </row>
    <row r="16941" spans="1:7" x14ac:dyDescent="0.25">
      <c r="A16941" s="108" t="str">
        <f t="shared" si="264"/>
        <v>LU_2002_NATIONAL TOTAL_PM2.5</v>
      </c>
      <c r="B16941" s="113" t="s">
        <v>161</v>
      </c>
      <c r="C16941" s="113">
        <v>2002</v>
      </c>
      <c r="D16941" s="113" t="s">
        <v>122</v>
      </c>
      <c r="E16941" s="113" t="s">
        <v>203</v>
      </c>
      <c r="F16941" s="113" t="s">
        <v>200</v>
      </c>
      <c r="G16941" s="113">
        <v>2.42576097773919</v>
      </c>
    </row>
    <row r="16942" spans="1:7" x14ac:dyDescent="0.25">
      <c r="A16942" s="108" t="str">
        <f t="shared" si="264"/>
        <v>LU_2002_NATIONAL TOTAL_Pb</v>
      </c>
      <c r="B16942" s="113" t="s">
        <v>161</v>
      </c>
      <c r="C16942" s="113">
        <v>2002</v>
      </c>
      <c r="D16942" s="113" t="s">
        <v>122</v>
      </c>
      <c r="E16942" s="113" t="s">
        <v>125</v>
      </c>
      <c r="F16942" s="113" t="s">
        <v>200</v>
      </c>
      <c r="G16942" s="113">
        <v>1.64946586021614E-3</v>
      </c>
    </row>
    <row r="16943" spans="1:7" x14ac:dyDescent="0.25">
      <c r="A16943" s="108" t="str">
        <f t="shared" si="264"/>
        <v>LU_2002_NATIONAL TOTAL_Cd</v>
      </c>
      <c r="B16943" s="113" t="s">
        <v>161</v>
      </c>
      <c r="C16943" s="113">
        <v>2002</v>
      </c>
      <c r="D16943" s="113" t="s">
        <v>122</v>
      </c>
      <c r="E16943" s="113" t="s">
        <v>126</v>
      </c>
      <c r="F16943" s="113" t="s">
        <v>200</v>
      </c>
      <c r="G16943" s="150">
        <v>6.2281707393396202E-5</v>
      </c>
    </row>
    <row r="16944" spans="1:7" x14ac:dyDescent="0.25">
      <c r="A16944" s="108" t="str">
        <f t="shared" si="264"/>
        <v>LU_2002_NATIONAL TOTAL_Hg</v>
      </c>
      <c r="B16944" s="113" t="s">
        <v>161</v>
      </c>
      <c r="C16944" s="113">
        <v>2002</v>
      </c>
      <c r="D16944" s="113" t="s">
        <v>122</v>
      </c>
      <c r="E16944" s="113" t="s">
        <v>127</v>
      </c>
      <c r="F16944" s="113" t="s">
        <v>200</v>
      </c>
      <c r="G16944" s="113">
        <v>1.70097038080263E-4</v>
      </c>
    </row>
    <row r="16945" spans="1:7" x14ac:dyDescent="0.25">
      <c r="A16945" s="108" t="str">
        <f t="shared" si="264"/>
        <v>LU_2002_NATIONAL TOTAL_DIOX</v>
      </c>
      <c r="B16945" s="113" t="s">
        <v>161</v>
      </c>
      <c r="C16945" s="113">
        <v>2002</v>
      </c>
      <c r="D16945" s="113" t="s">
        <v>122</v>
      </c>
      <c r="E16945" s="113" t="s">
        <v>128</v>
      </c>
      <c r="F16945" s="113" t="s">
        <v>200</v>
      </c>
      <c r="G16945" s="150">
        <v>3.6804015682444502E-9</v>
      </c>
    </row>
    <row r="16946" spans="1:7" x14ac:dyDescent="0.25">
      <c r="A16946" s="108" t="str">
        <f t="shared" si="264"/>
        <v>LU_2002_NATIONAL TOTAL_PAH</v>
      </c>
      <c r="B16946" s="113" t="s">
        <v>161</v>
      </c>
      <c r="C16946" s="113">
        <v>2002</v>
      </c>
      <c r="D16946" s="113" t="s">
        <v>122</v>
      </c>
      <c r="E16946" s="113" t="s">
        <v>129</v>
      </c>
      <c r="F16946" s="113" t="s">
        <v>200</v>
      </c>
      <c r="G16946" s="113">
        <v>6.6676734865075298E-4</v>
      </c>
    </row>
    <row r="16947" spans="1:7" x14ac:dyDescent="0.25">
      <c r="A16947" s="108" t="str">
        <f t="shared" si="264"/>
        <v>LU_2002_NATIONAL TOTAL_HCB</v>
      </c>
      <c r="B16947" s="113" t="s">
        <v>161</v>
      </c>
      <c r="C16947" s="113">
        <v>2002</v>
      </c>
      <c r="D16947" s="113" t="s">
        <v>122</v>
      </c>
      <c r="E16947" s="113" t="s">
        <v>130</v>
      </c>
      <c r="F16947" s="113" t="s">
        <v>200</v>
      </c>
      <c r="G16947" s="150">
        <v>1.1062848018076399E-6</v>
      </c>
    </row>
    <row r="16948" spans="1:7" x14ac:dyDescent="0.25">
      <c r="A16948" s="108" t="str">
        <f t="shared" si="264"/>
        <v>LU_2002_NATIONAL TOTAL_PCB</v>
      </c>
      <c r="B16948" s="113" t="s">
        <v>161</v>
      </c>
      <c r="C16948" s="113">
        <v>2002</v>
      </c>
      <c r="D16948" s="113" t="s">
        <v>122</v>
      </c>
      <c r="E16948" s="113" t="s">
        <v>259</v>
      </c>
      <c r="F16948" s="113" t="s">
        <v>200</v>
      </c>
      <c r="G16948" s="150">
        <v>1.5307679992724002E-5</v>
      </c>
    </row>
    <row r="16949" spans="1:7" x14ac:dyDescent="0.25">
      <c r="A16949" s="108" t="str">
        <f t="shared" si="264"/>
        <v>LU_2002_1A3(FU)_NOx</v>
      </c>
      <c r="B16949" s="113" t="s">
        <v>161</v>
      </c>
      <c r="C16949" s="113">
        <v>2002</v>
      </c>
      <c r="D16949" s="113" t="s">
        <v>134</v>
      </c>
      <c r="E16949" s="113" t="s">
        <v>199</v>
      </c>
      <c r="F16949" s="113" t="s">
        <v>200</v>
      </c>
      <c r="G16949" s="113">
        <v>6.4473051975048001</v>
      </c>
    </row>
    <row r="16950" spans="1:7" x14ac:dyDescent="0.25">
      <c r="A16950" s="108" t="str">
        <f t="shared" si="264"/>
        <v>LU_2002_1A3(FS)_NOx</v>
      </c>
      <c r="B16950" s="113" t="s">
        <v>161</v>
      </c>
      <c r="C16950" s="113">
        <v>2002</v>
      </c>
      <c r="D16950" s="113" t="s">
        <v>132</v>
      </c>
      <c r="E16950" s="113" t="s">
        <v>199</v>
      </c>
      <c r="F16950" s="113" t="s">
        <v>200</v>
      </c>
      <c r="G16950" s="113">
        <v>33.036929872347997</v>
      </c>
    </row>
    <row r="16951" spans="1:7" x14ac:dyDescent="0.25">
      <c r="A16951" s="108" t="str">
        <f t="shared" si="264"/>
        <v>LU_2002_1A3(FU)_NMVOC</v>
      </c>
      <c r="B16951" s="113" t="s">
        <v>161</v>
      </c>
      <c r="C16951" s="113">
        <v>2002</v>
      </c>
      <c r="D16951" s="113" t="s">
        <v>134</v>
      </c>
      <c r="E16951" s="113" t="s">
        <v>123</v>
      </c>
      <c r="F16951" s="113" t="s">
        <v>200</v>
      </c>
      <c r="G16951" s="113">
        <v>1.3822682349897599</v>
      </c>
    </row>
    <row r="16952" spans="1:7" x14ac:dyDescent="0.25">
      <c r="A16952" s="108" t="str">
        <f t="shared" si="264"/>
        <v>LU_2002_1A3(FS)_NMVOC</v>
      </c>
      <c r="B16952" s="113" t="s">
        <v>161</v>
      </c>
      <c r="C16952" s="113">
        <v>2002</v>
      </c>
      <c r="D16952" s="113" t="s">
        <v>132</v>
      </c>
      <c r="E16952" s="113" t="s">
        <v>123</v>
      </c>
      <c r="F16952" s="113" t="s">
        <v>200</v>
      </c>
      <c r="G16952" s="113">
        <v>4.25297608217054</v>
      </c>
    </row>
    <row r="16953" spans="1:7" x14ac:dyDescent="0.25">
      <c r="A16953" s="108" t="str">
        <f t="shared" si="264"/>
        <v>LU_2002_1A3(FU)_SOx</v>
      </c>
      <c r="B16953" s="113" t="s">
        <v>161</v>
      </c>
      <c r="C16953" s="113">
        <v>2002</v>
      </c>
      <c r="D16953" s="113" t="s">
        <v>134</v>
      </c>
      <c r="E16953" s="113" t="s">
        <v>201</v>
      </c>
      <c r="F16953" s="113" t="s">
        <v>200</v>
      </c>
      <c r="G16953" s="113">
        <v>0.11343210824960601</v>
      </c>
    </row>
    <row r="16954" spans="1:7" x14ac:dyDescent="0.25">
      <c r="A16954" s="108" t="str">
        <f t="shared" si="264"/>
        <v>LU_2002_1A3(FS)_SOx</v>
      </c>
      <c r="B16954" s="113" t="s">
        <v>161</v>
      </c>
      <c r="C16954" s="113">
        <v>2002</v>
      </c>
      <c r="D16954" s="113" t="s">
        <v>132</v>
      </c>
      <c r="E16954" s="113" t="s">
        <v>201</v>
      </c>
      <c r="F16954" s="113" t="s">
        <v>200</v>
      </c>
      <c r="G16954" s="113">
        <v>0.52907408130418299</v>
      </c>
    </row>
    <row r="16955" spans="1:7" x14ac:dyDescent="0.25">
      <c r="A16955" s="108" t="str">
        <f t="shared" si="264"/>
        <v>LU_2002_1A3(FU)_NH3</v>
      </c>
      <c r="B16955" s="113" t="s">
        <v>161</v>
      </c>
      <c r="C16955" s="113">
        <v>2002</v>
      </c>
      <c r="D16955" s="113" t="s">
        <v>134</v>
      </c>
      <c r="E16955" s="113" t="s">
        <v>124</v>
      </c>
      <c r="F16955" s="113" t="s">
        <v>200</v>
      </c>
      <c r="G16955" s="113">
        <v>0.221988167480899</v>
      </c>
    </row>
    <row r="16956" spans="1:7" x14ac:dyDescent="0.25">
      <c r="A16956" s="108" t="str">
        <f t="shared" si="264"/>
        <v>LU_2002_1A3(FS)_NH3</v>
      </c>
      <c r="B16956" s="113" t="s">
        <v>161</v>
      </c>
      <c r="C16956" s="113">
        <v>2002</v>
      </c>
      <c r="D16956" s="113" t="s">
        <v>132</v>
      </c>
      <c r="E16956" s="113" t="s">
        <v>124</v>
      </c>
      <c r="F16956" s="113" t="s">
        <v>200</v>
      </c>
      <c r="G16956" s="113">
        <v>0.74339323387511402</v>
      </c>
    </row>
    <row r="16957" spans="1:7" x14ac:dyDescent="0.25">
      <c r="A16957" s="108" t="str">
        <f t="shared" si="264"/>
        <v>LU_2002_1A3(FU)_PM2.5</v>
      </c>
      <c r="B16957" s="113" t="s">
        <v>161</v>
      </c>
      <c r="C16957" s="113">
        <v>2002</v>
      </c>
      <c r="D16957" s="113" t="s">
        <v>134</v>
      </c>
      <c r="E16957" s="113" t="s">
        <v>203</v>
      </c>
      <c r="F16957" s="113" t="s">
        <v>200</v>
      </c>
      <c r="G16957" s="113">
        <v>0.42053528507795301</v>
      </c>
    </row>
    <row r="16958" spans="1:7" x14ac:dyDescent="0.25">
      <c r="A16958" s="108" t="str">
        <f t="shared" si="264"/>
        <v>LU_2002_1A3(FS)_PM2.5</v>
      </c>
      <c r="B16958" s="113" t="s">
        <v>161</v>
      </c>
      <c r="C16958" s="113">
        <v>2002</v>
      </c>
      <c r="D16958" s="113" t="s">
        <v>132</v>
      </c>
      <c r="E16958" s="113" t="s">
        <v>203</v>
      </c>
      <c r="F16958" s="113" t="s">
        <v>200</v>
      </c>
      <c r="G16958" s="113">
        <v>1.37632902079876</v>
      </c>
    </row>
    <row r="16959" spans="1:7" x14ac:dyDescent="0.25">
      <c r="A16959" s="108" t="str">
        <f t="shared" si="264"/>
        <v>LU_2002_3D_NOx</v>
      </c>
      <c r="B16959" s="113" t="s">
        <v>161</v>
      </c>
      <c r="C16959" s="113">
        <v>2002</v>
      </c>
      <c r="D16959" s="113" t="s">
        <v>206</v>
      </c>
      <c r="E16959" s="113" t="s">
        <v>199</v>
      </c>
      <c r="F16959" s="113" t="s">
        <v>200</v>
      </c>
      <c r="G16959" s="113">
        <v>1.19586443979895</v>
      </c>
    </row>
    <row r="16960" spans="1:7" x14ac:dyDescent="0.25">
      <c r="A16960" s="108" t="str">
        <f t="shared" si="264"/>
        <v>LU_2003_NATIONAL TOTAL_NOx</v>
      </c>
      <c r="B16960" s="113" t="s">
        <v>161</v>
      </c>
      <c r="C16960" s="113">
        <v>2003</v>
      </c>
      <c r="D16960" s="113" t="s">
        <v>122</v>
      </c>
      <c r="E16960" s="113" t="s">
        <v>199</v>
      </c>
      <c r="F16960" s="113" t="s">
        <v>200</v>
      </c>
      <c r="G16960" s="113">
        <v>46.348930141196398</v>
      </c>
    </row>
    <row r="16961" spans="1:7" x14ac:dyDescent="0.25">
      <c r="A16961" s="108" t="str">
        <f t="shared" si="264"/>
        <v>LU_2003_NATIONAL TOTAL_NMVOC</v>
      </c>
      <c r="B16961" s="113" t="s">
        <v>161</v>
      </c>
      <c r="C16961" s="113">
        <v>2003</v>
      </c>
      <c r="D16961" s="113" t="s">
        <v>122</v>
      </c>
      <c r="E16961" s="113" t="s">
        <v>123</v>
      </c>
      <c r="F16961" s="113" t="s">
        <v>200</v>
      </c>
      <c r="G16961" s="113">
        <v>14.5937569553878</v>
      </c>
    </row>
    <row r="16962" spans="1:7" x14ac:dyDescent="0.25">
      <c r="A16962" s="108" t="str">
        <f t="shared" ref="A16962:A17025" si="265">CONCATENATE(B16962,"_",C16962,"_",D16962,"_",E16962)</f>
        <v>LU_2003_NATIONAL TOTAL_SOx</v>
      </c>
      <c r="B16962" s="113" t="s">
        <v>161</v>
      </c>
      <c r="C16962" s="113">
        <v>2003</v>
      </c>
      <c r="D16962" s="113" t="s">
        <v>122</v>
      </c>
      <c r="E16962" s="113" t="s">
        <v>201</v>
      </c>
      <c r="F16962" s="113" t="s">
        <v>200</v>
      </c>
      <c r="G16962" s="113">
        <v>2.9269447914435398</v>
      </c>
    </row>
    <row r="16963" spans="1:7" x14ac:dyDescent="0.25">
      <c r="A16963" s="108" t="str">
        <f t="shared" si="265"/>
        <v>LU_2003_NATIONAL TOTAL_NH3</v>
      </c>
      <c r="B16963" s="113" t="s">
        <v>161</v>
      </c>
      <c r="C16963" s="113">
        <v>2003</v>
      </c>
      <c r="D16963" s="113" t="s">
        <v>122</v>
      </c>
      <c r="E16963" s="113" t="s">
        <v>124</v>
      </c>
      <c r="F16963" s="113" t="s">
        <v>200</v>
      </c>
      <c r="G16963" s="113">
        <v>6.3533887940170697</v>
      </c>
    </row>
    <row r="16964" spans="1:7" x14ac:dyDescent="0.25">
      <c r="A16964" s="108" t="str">
        <f t="shared" si="265"/>
        <v>LU_2003_NATIONAL TOTAL_PM2.5</v>
      </c>
      <c r="B16964" s="113" t="s">
        <v>161</v>
      </c>
      <c r="C16964" s="113">
        <v>2003</v>
      </c>
      <c r="D16964" s="113" t="s">
        <v>122</v>
      </c>
      <c r="E16964" s="113" t="s">
        <v>203</v>
      </c>
      <c r="F16964" s="113" t="s">
        <v>200</v>
      </c>
      <c r="G16964" s="113">
        <v>2.61800773723661</v>
      </c>
    </row>
    <row r="16965" spans="1:7" x14ac:dyDescent="0.25">
      <c r="A16965" s="108" t="str">
        <f t="shared" si="265"/>
        <v>LU_2003_NATIONAL TOTAL_Pb</v>
      </c>
      <c r="B16965" s="113" t="s">
        <v>161</v>
      </c>
      <c r="C16965" s="113">
        <v>2003</v>
      </c>
      <c r="D16965" s="113" t="s">
        <v>122</v>
      </c>
      <c r="E16965" s="113" t="s">
        <v>125</v>
      </c>
      <c r="F16965" s="113" t="s">
        <v>200</v>
      </c>
      <c r="G16965" s="113">
        <v>1.7891225907210901E-3</v>
      </c>
    </row>
    <row r="16966" spans="1:7" x14ac:dyDescent="0.25">
      <c r="A16966" s="108" t="str">
        <f t="shared" si="265"/>
        <v>LU_2003_NATIONAL TOTAL_Cd</v>
      </c>
      <c r="B16966" s="113" t="s">
        <v>161</v>
      </c>
      <c r="C16966" s="113">
        <v>2003</v>
      </c>
      <c r="D16966" s="113" t="s">
        <v>122</v>
      </c>
      <c r="E16966" s="113" t="s">
        <v>126</v>
      </c>
      <c r="F16966" s="113" t="s">
        <v>200</v>
      </c>
      <c r="G16966" s="150">
        <v>6.3904421647473301E-5</v>
      </c>
    </row>
    <row r="16967" spans="1:7" x14ac:dyDescent="0.25">
      <c r="A16967" s="108" t="str">
        <f t="shared" si="265"/>
        <v>LU_2003_NATIONAL TOTAL_Hg</v>
      </c>
      <c r="B16967" s="113" t="s">
        <v>161</v>
      </c>
      <c r="C16967" s="113">
        <v>2003</v>
      </c>
      <c r="D16967" s="113" t="s">
        <v>122</v>
      </c>
      <c r="E16967" s="113" t="s">
        <v>127</v>
      </c>
      <c r="F16967" s="113" t="s">
        <v>200</v>
      </c>
      <c r="G16967" s="113">
        <v>1.9711539814997399E-4</v>
      </c>
    </row>
    <row r="16968" spans="1:7" x14ac:dyDescent="0.25">
      <c r="A16968" s="108" t="str">
        <f t="shared" si="265"/>
        <v>LU_2003_NATIONAL TOTAL_DIOX</v>
      </c>
      <c r="B16968" s="113" t="s">
        <v>161</v>
      </c>
      <c r="C16968" s="113">
        <v>2003</v>
      </c>
      <c r="D16968" s="113" t="s">
        <v>122</v>
      </c>
      <c r="E16968" s="113" t="s">
        <v>128</v>
      </c>
      <c r="F16968" s="113" t="s">
        <v>200</v>
      </c>
      <c r="G16968" s="150">
        <v>3.7272756361285404E-9</v>
      </c>
    </row>
    <row r="16969" spans="1:7" x14ac:dyDescent="0.25">
      <c r="A16969" s="108" t="str">
        <f t="shared" si="265"/>
        <v>LU_2003_NATIONAL TOTAL_PAH</v>
      </c>
      <c r="B16969" s="113" t="s">
        <v>161</v>
      </c>
      <c r="C16969" s="113">
        <v>2003</v>
      </c>
      <c r="D16969" s="113" t="s">
        <v>122</v>
      </c>
      <c r="E16969" s="113" t="s">
        <v>129</v>
      </c>
      <c r="F16969" s="113" t="s">
        <v>200</v>
      </c>
      <c r="G16969" s="113">
        <v>6.4757252246770702E-4</v>
      </c>
    </row>
    <row r="16970" spans="1:7" x14ac:dyDescent="0.25">
      <c r="A16970" s="108" t="str">
        <f t="shared" si="265"/>
        <v>LU_2003_NATIONAL TOTAL_HCB</v>
      </c>
      <c r="B16970" s="113" t="s">
        <v>161</v>
      </c>
      <c r="C16970" s="113">
        <v>2003</v>
      </c>
      <c r="D16970" s="113" t="s">
        <v>122</v>
      </c>
      <c r="E16970" s="113" t="s">
        <v>130</v>
      </c>
      <c r="F16970" s="113" t="s">
        <v>200</v>
      </c>
      <c r="G16970" s="150">
        <v>1.1017898341226499E-6</v>
      </c>
    </row>
    <row r="16971" spans="1:7" x14ac:dyDescent="0.25">
      <c r="A16971" s="108" t="str">
        <f t="shared" si="265"/>
        <v>LU_2003_NATIONAL TOTAL_PCB</v>
      </c>
      <c r="B16971" s="113" t="s">
        <v>161</v>
      </c>
      <c r="C16971" s="113">
        <v>2003</v>
      </c>
      <c r="D16971" s="113" t="s">
        <v>122</v>
      </c>
      <c r="E16971" s="113" t="s">
        <v>259</v>
      </c>
      <c r="F16971" s="113" t="s">
        <v>200</v>
      </c>
      <c r="G16971" s="150">
        <v>1.3843499317352399E-5</v>
      </c>
    </row>
    <row r="16972" spans="1:7" x14ac:dyDescent="0.25">
      <c r="A16972" s="108" t="str">
        <f t="shared" si="265"/>
        <v>LU_2003_1A3(FU)_NOx</v>
      </c>
      <c r="B16972" s="113" t="s">
        <v>161</v>
      </c>
      <c r="C16972" s="113">
        <v>2003</v>
      </c>
      <c r="D16972" s="113" t="s">
        <v>134</v>
      </c>
      <c r="E16972" s="113" t="s">
        <v>199</v>
      </c>
      <c r="F16972" s="113" t="s">
        <v>200</v>
      </c>
      <c r="G16972" s="113">
        <v>6.7582006671725798</v>
      </c>
    </row>
    <row r="16973" spans="1:7" x14ac:dyDescent="0.25">
      <c r="A16973" s="108" t="str">
        <f t="shared" si="265"/>
        <v>LU_2003_1A3(FS)_NOx</v>
      </c>
      <c r="B16973" s="113" t="s">
        <v>161</v>
      </c>
      <c r="C16973" s="113">
        <v>2003</v>
      </c>
      <c r="D16973" s="113" t="s">
        <v>132</v>
      </c>
      <c r="E16973" s="113" t="s">
        <v>199</v>
      </c>
      <c r="F16973" s="113" t="s">
        <v>200</v>
      </c>
      <c r="G16973" s="113">
        <v>36.554036146043103</v>
      </c>
    </row>
    <row r="16974" spans="1:7" x14ac:dyDescent="0.25">
      <c r="A16974" s="108" t="str">
        <f t="shared" si="265"/>
        <v>LU_2003_1A3(FU)_NMVOC</v>
      </c>
      <c r="B16974" s="113" t="s">
        <v>161</v>
      </c>
      <c r="C16974" s="113">
        <v>2003</v>
      </c>
      <c r="D16974" s="113" t="s">
        <v>134</v>
      </c>
      <c r="E16974" s="113" t="s">
        <v>123</v>
      </c>
      <c r="F16974" s="113" t="s">
        <v>200</v>
      </c>
      <c r="G16974" s="113">
        <v>1.2375417821513499</v>
      </c>
    </row>
    <row r="16975" spans="1:7" x14ac:dyDescent="0.25">
      <c r="A16975" s="108" t="str">
        <f t="shared" si="265"/>
        <v>LU_2003_1A3(FS)_NMVOC</v>
      </c>
      <c r="B16975" s="113" t="s">
        <v>161</v>
      </c>
      <c r="C16975" s="113">
        <v>2003</v>
      </c>
      <c r="D16975" s="113" t="s">
        <v>132</v>
      </c>
      <c r="E16975" s="113" t="s">
        <v>123</v>
      </c>
      <c r="F16975" s="113" t="s">
        <v>200</v>
      </c>
      <c r="G16975" s="113">
        <v>4.0745573421852797</v>
      </c>
    </row>
    <row r="16976" spans="1:7" x14ac:dyDescent="0.25">
      <c r="A16976" s="108" t="str">
        <f t="shared" si="265"/>
        <v>LU_2003_1A3(FU)_SOx</v>
      </c>
      <c r="B16976" s="113" t="s">
        <v>161</v>
      </c>
      <c r="C16976" s="113">
        <v>2003</v>
      </c>
      <c r="D16976" s="113" t="s">
        <v>134</v>
      </c>
      <c r="E16976" s="113" t="s">
        <v>201</v>
      </c>
      <c r="F16976" s="113" t="s">
        <v>200</v>
      </c>
      <c r="G16976" s="113">
        <v>0.11075281031610699</v>
      </c>
    </row>
    <row r="16977" spans="1:7" x14ac:dyDescent="0.25">
      <c r="A16977" s="108" t="str">
        <f t="shared" si="265"/>
        <v>LU_2003_1A3(FS)_SOx</v>
      </c>
      <c r="B16977" s="113" t="s">
        <v>161</v>
      </c>
      <c r="C16977" s="113">
        <v>2003</v>
      </c>
      <c r="D16977" s="113" t="s">
        <v>132</v>
      </c>
      <c r="E16977" s="113" t="s">
        <v>201</v>
      </c>
      <c r="F16977" s="113" t="s">
        <v>200</v>
      </c>
      <c r="G16977" s="113">
        <v>0.54540146362475195</v>
      </c>
    </row>
    <row r="16978" spans="1:7" x14ac:dyDescent="0.25">
      <c r="A16978" s="108" t="str">
        <f t="shared" si="265"/>
        <v>LU_2003_1A3(FU)_NH3</v>
      </c>
      <c r="B16978" s="113" t="s">
        <v>161</v>
      </c>
      <c r="C16978" s="113">
        <v>2003</v>
      </c>
      <c r="D16978" s="113" t="s">
        <v>134</v>
      </c>
      <c r="E16978" s="113" t="s">
        <v>124</v>
      </c>
      <c r="F16978" s="113" t="s">
        <v>200</v>
      </c>
      <c r="G16978" s="113">
        <v>0.19691637933355099</v>
      </c>
    </row>
    <row r="16979" spans="1:7" x14ac:dyDescent="0.25">
      <c r="A16979" s="108" t="str">
        <f t="shared" si="265"/>
        <v>LU_2003_1A3(FS)_NH3</v>
      </c>
      <c r="B16979" s="113" t="s">
        <v>161</v>
      </c>
      <c r="C16979" s="113">
        <v>2003</v>
      </c>
      <c r="D16979" s="113" t="s">
        <v>132</v>
      </c>
      <c r="E16979" s="113" t="s">
        <v>124</v>
      </c>
      <c r="F16979" s="113" t="s">
        <v>200</v>
      </c>
      <c r="G16979" s="113">
        <v>0.70569274585824704</v>
      </c>
    </row>
    <row r="16980" spans="1:7" x14ac:dyDescent="0.25">
      <c r="A16980" s="108" t="str">
        <f t="shared" si="265"/>
        <v>LU_2003_1A3(FU)_PM2.5</v>
      </c>
      <c r="B16980" s="113" t="s">
        <v>161</v>
      </c>
      <c r="C16980" s="113">
        <v>2003</v>
      </c>
      <c r="D16980" s="113" t="s">
        <v>134</v>
      </c>
      <c r="E16980" s="113" t="s">
        <v>203</v>
      </c>
      <c r="F16980" s="113" t="s">
        <v>200</v>
      </c>
      <c r="G16980" s="113">
        <v>0.41671129355117298</v>
      </c>
    </row>
    <row r="16981" spans="1:7" x14ac:dyDescent="0.25">
      <c r="A16981" s="108" t="str">
        <f t="shared" si="265"/>
        <v>LU_2003_1A3(FS)_PM2.5</v>
      </c>
      <c r="B16981" s="113" t="s">
        <v>161</v>
      </c>
      <c r="C16981" s="113">
        <v>2003</v>
      </c>
      <c r="D16981" s="113" t="s">
        <v>132</v>
      </c>
      <c r="E16981" s="113" t="s">
        <v>203</v>
      </c>
      <c r="F16981" s="113" t="s">
        <v>200</v>
      </c>
      <c r="G16981" s="113">
        <v>1.4494029757093401</v>
      </c>
    </row>
    <row r="16982" spans="1:7" x14ac:dyDescent="0.25">
      <c r="A16982" s="108" t="str">
        <f t="shared" si="265"/>
        <v>LU_2003_3D_NOx</v>
      </c>
      <c r="B16982" s="113" t="s">
        <v>161</v>
      </c>
      <c r="C16982" s="113">
        <v>2003</v>
      </c>
      <c r="D16982" s="113" t="s">
        <v>206</v>
      </c>
      <c r="E16982" s="113" t="s">
        <v>199</v>
      </c>
      <c r="F16982" s="113" t="s">
        <v>200</v>
      </c>
      <c r="G16982" s="113">
        <v>1.0692323716349501</v>
      </c>
    </row>
    <row r="16983" spans="1:7" x14ac:dyDescent="0.25">
      <c r="A16983" s="108" t="str">
        <f t="shared" si="265"/>
        <v>LU_2004_NATIONAL TOTAL_NOx</v>
      </c>
      <c r="B16983" s="113" t="s">
        <v>161</v>
      </c>
      <c r="C16983" s="113">
        <v>2004</v>
      </c>
      <c r="D16983" s="113" t="s">
        <v>122</v>
      </c>
      <c r="E16983" s="113" t="s">
        <v>199</v>
      </c>
      <c r="F16983" s="113" t="s">
        <v>200</v>
      </c>
      <c r="G16983" s="113">
        <v>55.046757831172798</v>
      </c>
    </row>
    <row r="16984" spans="1:7" x14ac:dyDescent="0.25">
      <c r="A16984" s="108" t="str">
        <f t="shared" si="265"/>
        <v>LU_2004_NATIONAL TOTAL_NMVOC</v>
      </c>
      <c r="B16984" s="113" t="s">
        <v>161</v>
      </c>
      <c r="C16984" s="113">
        <v>2004</v>
      </c>
      <c r="D16984" s="113" t="s">
        <v>122</v>
      </c>
      <c r="E16984" s="113" t="s">
        <v>123</v>
      </c>
      <c r="F16984" s="113" t="s">
        <v>200</v>
      </c>
      <c r="G16984" s="113">
        <v>15.8323070400542</v>
      </c>
    </row>
    <row r="16985" spans="1:7" x14ac:dyDescent="0.25">
      <c r="A16985" s="108" t="str">
        <f t="shared" si="265"/>
        <v>LU_2004_NATIONAL TOTAL_SOx</v>
      </c>
      <c r="B16985" s="113" t="s">
        <v>161</v>
      </c>
      <c r="C16985" s="113">
        <v>2004</v>
      </c>
      <c r="D16985" s="113" t="s">
        <v>122</v>
      </c>
      <c r="E16985" s="113" t="s">
        <v>201</v>
      </c>
      <c r="F16985" s="113" t="s">
        <v>200</v>
      </c>
      <c r="G16985" s="113">
        <v>2.6365165960479602</v>
      </c>
    </row>
    <row r="16986" spans="1:7" x14ac:dyDescent="0.25">
      <c r="A16986" s="108" t="str">
        <f t="shared" si="265"/>
        <v>LU_2004_NATIONAL TOTAL_NH3</v>
      </c>
      <c r="B16986" s="113" t="s">
        <v>161</v>
      </c>
      <c r="C16986" s="113">
        <v>2004</v>
      </c>
      <c r="D16986" s="113" t="s">
        <v>122</v>
      </c>
      <c r="E16986" s="113" t="s">
        <v>124</v>
      </c>
      <c r="F16986" s="113" t="s">
        <v>200</v>
      </c>
      <c r="G16986" s="113">
        <v>6.4732182738697404</v>
      </c>
    </row>
    <row r="16987" spans="1:7" x14ac:dyDescent="0.25">
      <c r="A16987" s="108" t="str">
        <f t="shared" si="265"/>
        <v>LU_2004_NATIONAL TOTAL_PM2.5</v>
      </c>
      <c r="B16987" s="113" t="s">
        <v>161</v>
      </c>
      <c r="C16987" s="113">
        <v>2004</v>
      </c>
      <c r="D16987" s="113" t="s">
        <v>122</v>
      </c>
      <c r="E16987" s="113" t="s">
        <v>203</v>
      </c>
      <c r="F16987" s="113" t="s">
        <v>200</v>
      </c>
      <c r="G16987" s="113">
        <v>2.6116678707546601</v>
      </c>
    </row>
    <row r="16988" spans="1:7" x14ac:dyDescent="0.25">
      <c r="A16988" s="108" t="str">
        <f t="shared" si="265"/>
        <v>LU_2004_NATIONAL TOTAL_Pb</v>
      </c>
      <c r="B16988" s="113" t="s">
        <v>161</v>
      </c>
      <c r="C16988" s="113">
        <v>2004</v>
      </c>
      <c r="D16988" s="113" t="s">
        <v>122</v>
      </c>
      <c r="E16988" s="113" t="s">
        <v>125</v>
      </c>
      <c r="F16988" s="113" t="s">
        <v>200</v>
      </c>
      <c r="G16988" s="113">
        <v>1.9857897873820701E-3</v>
      </c>
    </row>
    <row r="16989" spans="1:7" x14ac:dyDescent="0.25">
      <c r="A16989" s="108" t="str">
        <f t="shared" si="265"/>
        <v>LU_2004_NATIONAL TOTAL_Cd</v>
      </c>
      <c r="B16989" s="113" t="s">
        <v>161</v>
      </c>
      <c r="C16989" s="113">
        <v>2004</v>
      </c>
      <c r="D16989" s="113" t="s">
        <v>122</v>
      </c>
      <c r="E16989" s="113" t="s">
        <v>126</v>
      </c>
      <c r="F16989" s="113" t="s">
        <v>200</v>
      </c>
      <c r="G16989" s="150">
        <v>7.7800697740047699E-5</v>
      </c>
    </row>
    <row r="16990" spans="1:7" x14ac:dyDescent="0.25">
      <c r="A16990" s="108" t="str">
        <f t="shared" si="265"/>
        <v>LU_2004_NATIONAL TOTAL_Hg</v>
      </c>
      <c r="B16990" s="113" t="s">
        <v>161</v>
      </c>
      <c r="C16990" s="113">
        <v>2004</v>
      </c>
      <c r="D16990" s="113" t="s">
        <v>122</v>
      </c>
      <c r="E16990" s="113" t="s">
        <v>127</v>
      </c>
      <c r="F16990" s="113" t="s">
        <v>200</v>
      </c>
      <c r="G16990" s="113">
        <v>2.5376602256344601E-4</v>
      </c>
    </row>
    <row r="16991" spans="1:7" x14ac:dyDescent="0.25">
      <c r="A16991" s="108" t="str">
        <f t="shared" si="265"/>
        <v>LU_2004_NATIONAL TOTAL_DIOX</v>
      </c>
      <c r="B16991" s="113" t="s">
        <v>161</v>
      </c>
      <c r="C16991" s="113">
        <v>2004</v>
      </c>
      <c r="D16991" s="113" t="s">
        <v>122</v>
      </c>
      <c r="E16991" s="113" t="s">
        <v>128</v>
      </c>
      <c r="F16991" s="113" t="s">
        <v>200</v>
      </c>
      <c r="G16991" s="150">
        <v>3.3311579149367602E-9</v>
      </c>
    </row>
    <row r="16992" spans="1:7" x14ac:dyDescent="0.25">
      <c r="A16992" s="108" t="str">
        <f t="shared" si="265"/>
        <v>LU_2004_NATIONAL TOTAL_PAH</v>
      </c>
      <c r="B16992" s="113" t="s">
        <v>161</v>
      </c>
      <c r="C16992" s="113">
        <v>2004</v>
      </c>
      <c r="D16992" s="113" t="s">
        <v>122</v>
      </c>
      <c r="E16992" s="113" t="s">
        <v>129</v>
      </c>
      <c r="F16992" s="113" t="s">
        <v>200</v>
      </c>
      <c r="G16992" s="113">
        <v>6.3911019182330401E-4</v>
      </c>
    </row>
    <row r="16993" spans="1:7" x14ac:dyDescent="0.25">
      <c r="A16993" s="108" t="str">
        <f t="shared" si="265"/>
        <v>LU_2004_NATIONAL TOTAL_HCB</v>
      </c>
      <c r="B16993" s="113" t="s">
        <v>161</v>
      </c>
      <c r="C16993" s="113">
        <v>2004</v>
      </c>
      <c r="D16993" s="113" t="s">
        <v>122</v>
      </c>
      <c r="E16993" s="113" t="s">
        <v>130</v>
      </c>
      <c r="F16993" s="113" t="s">
        <v>200</v>
      </c>
      <c r="G16993" s="150">
        <v>9.5758189621445998E-7</v>
      </c>
    </row>
    <row r="16994" spans="1:7" x14ac:dyDescent="0.25">
      <c r="A16994" s="108" t="str">
        <f t="shared" si="265"/>
        <v>LU_2004_NATIONAL TOTAL_PCB</v>
      </c>
      <c r="B16994" s="113" t="s">
        <v>161</v>
      </c>
      <c r="C16994" s="113">
        <v>2004</v>
      </c>
      <c r="D16994" s="113" t="s">
        <v>122</v>
      </c>
      <c r="E16994" s="113" t="s">
        <v>259</v>
      </c>
      <c r="F16994" s="113" t="s">
        <v>200</v>
      </c>
      <c r="G16994" s="150">
        <v>1.29415785180306E-5</v>
      </c>
    </row>
    <row r="16995" spans="1:7" x14ac:dyDescent="0.25">
      <c r="A16995" s="108" t="str">
        <f t="shared" si="265"/>
        <v>LU_2004_1A3(FU)_NOx</v>
      </c>
      <c r="B16995" s="113" t="s">
        <v>161</v>
      </c>
      <c r="C16995" s="113">
        <v>2004</v>
      </c>
      <c r="D16995" s="113" t="s">
        <v>134</v>
      </c>
      <c r="E16995" s="113" t="s">
        <v>199</v>
      </c>
      <c r="F16995" s="113" t="s">
        <v>200</v>
      </c>
      <c r="G16995" s="113">
        <v>6.9728009532790098</v>
      </c>
    </row>
    <row r="16996" spans="1:7" x14ac:dyDescent="0.25">
      <c r="A16996" s="108" t="str">
        <f t="shared" si="265"/>
        <v>LU_2004_1A3(FS)_NOx</v>
      </c>
      <c r="B16996" s="113" t="s">
        <v>161</v>
      </c>
      <c r="C16996" s="113">
        <v>2004</v>
      </c>
      <c r="D16996" s="113" t="s">
        <v>132</v>
      </c>
      <c r="E16996" s="113" t="s">
        <v>199</v>
      </c>
      <c r="F16996" s="113" t="s">
        <v>200</v>
      </c>
      <c r="G16996" s="113">
        <v>44.608253863190299</v>
      </c>
    </row>
    <row r="16997" spans="1:7" x14ac:dyDescent="0.25">
      <c r="A16997" s="108" t="str">
        <f t="shared" si="265"/>
        <v>LU_2004_1A3(FU)_NMVOC</v>
      </c>
      <c r="B16997" s="113" t="s">
        <v>161</v>
      </c>
      <c r="C16997" s="113">
        <v>2004</v>
      </c>
      <c r="D16997" s="113" t="s">
        <v>134</v>
      </c>
      <c r="E16997" s="113" t="s">
        <v>123</v>
      </c>
      <c r="F16997" s="113" t="s">
        <v>200</v>
      </c>
      <c r="G16997" s="113">
        <v>1.1033797414117801</v>
      </c>
    </row>
    <row r="16998" spans="1:7" x14ac:dyDescent="0.25">
      <c r="A16998" s="108" t="str">
        <f t="shared" si="265"/>
        <v>LU_2004_1A3(FS)_NMVOC</v>
      </c>
      <c r="B16998" s="113" t="s">
        <v>161</v>
      </c>
      <c r="C16998" s="113">
        <v>2004</v>
      </c>
      <c r="D16998" s="113" t="s">
        <v>132</v>
      </c>
      <c r="E16998" s="113" t="s">
        <v>123</v>
      </c>
      <c r="F16998" s="113" t="s">
        <v>200</v>
      </c>
      <c r="G16998" s="113">
        <v>3.9910659214476798</v>
      </c>
    </row>
    <row r="16999" spans="1:7" x14ac:dyDescent="0.25">
      <c r="A16999" s="108" t="str">
        <f t="shared" si="265"/>
        <v>LU_2004_1A3(FU)_SOx</v>
      </c>
      <c r="B16999" s="113" t="s">
        <v>161</v>
      </c>
      <c r="C16999" s="113">
        <v>2004</v>
      </c>
      <c r="D16999" s="113" t="s">
        <v>134</v>
      </c>
      <c r="E16999" s="113" t="s">
        <v>201</v>
      </c>
      <c r="F16999" s="113" t="s">
        <v>200</v>
      </c>
      <c r="G16999" s="113">
        <v>9.2821197872998192E-3</v>
      </c>
    </row>
    <row r="17000" spans="1:7" x14ac:dyDescent="0.25">
      <c r="A17000" s="108" t="str">
        <f t="shared" si="265"/>
        <v>LU_2004_1A3(FS)_SOx</v>
      </c>
      <c r="B17000" s="113" t="s">
        <v>161</v>
      </c>
      <c r="C17000" s="113">
        <v>2004</v>
      </c>
      <c r="D17000" s="113" t="s">
        <v>132</v>
      </c>
      <c r="E17000" s="113" t="s">
        <v>201</v>
      </c>
      <c r="F17000" s="113" t="s">
        <v>200</v>
      </c>
      <c r="G17000" s="113">
        <v>5.0896230828816898E-2</v>
      </c>
    </row>
    <row r="17001" spans="1:7" x14ac:dyDescent="0.25">
      <c r="A17001" s="108" t="str">
        <f t="shared" si="265"/>
        <v>LU_2004_1A3(FU)_NH3</v>
      </c>
      <c r="B17001" s="113" t="s">
        <v>161</v>
      </c>
      <c r="C17001" s="113">
        <v>2004</v>
      </c>
      <c r="D17001" s="113" t="s">
        <v>134</v>
      </c>
      <c r="E17001" s="113" t="s">
        <v>124</v>
      </c>
      <c r="F17001" s="113" t="s">
        <v>200</v>
      </c>
      <c r="G17001" s="113">
        <v>0.16339439796600799</v>
      </c>
    </row>
    <row r="17002" spans="1:7" x14ac:dyDescent="0.25">
      <c r="A17002" s="108" t="str">
        <f t="shared" si="265"/>
        <v>LU_2004_1A3(FS)_NH3</v>
      </c>
      <c r="B17002" s="113" t="s">
        <v>161</v>
      </c>
      <c r="C17002" s="113">
        <v>2004</v>
      </c>
      <c r="D17002" s="113" t="s">
        <v>132</v>
      </c>
      <c r="E17002" s="113" t="s">
        <v>124</v>
      </c>
      <c r="F17002" s="113" t="s">
        <v>200</v>
      </c>
      <c r="G17002" s="113">
        <v>0.63402523781888798</v>
      </c>
    </row>
    <row r="17003" spans="1:7" x14ac:dyDescent="0.25">
      <c r="A17003" s="108" t="str">
        <f t="shared" si="265"/>
        <v>LU_2004_1A3(FU)_PM2.5</v>
      </c>
      <c r="B17003" s="113" t="s">
        <v>161</v>
      </c>
      <c r="C17003" s="113">
        <v>2004</v>
      </c>
      <c r="D17003" s="113" t="s">
        <v>134</v>
      </c>
      <c r="E17003" s="113" t="s">
        <v>203</v>
      </c>
      <c r="F17003" s="113" t="s">
        <v>200</v>
      </c>
      <c r="G17003" s="113">
        <v>0.41319256112510699</v>
      </c>
    </row>
    <row r="17004" spans="1:7" x14ac:dyDescent="0.25">
      <c r="A17004" s="108" t="str">
        <f t="shared" si="265"/>
        <v>LU_2004_1A3(FS)_PM2.5</v>
      </c>
      <c r="B17004" s="113" t="s">
        <v>161</v>
      </c>
      <c r="C17004" s="113">
        <v>2004</v>
      </c>
      <c r="D17004" s="113" t="s">
        <v>132</v>
      </c>
      <c r="E17004" s="113" t="s">
        <v>203</v>
      </c>
      <c r="F17004" s="113" t="s">
        <v>200</v>
      </c>
      <c r="G17004" s="113">
        <v>1.6211964000944701</v>
      </c>
    </row>
    <row r="17005" spans="1:7" x14ac:dyDescent="0.25">
      <c r="A17005" s="108" t="str">
        <f t="shared" si="265"/>
        <v>LU_2004_3D_NOx</v>
      </c>
      <c r="B17005" s="113" t="s">
        <v>161</v>
      </c>
      <c r="C17005" s="113">
        <v>2004</v>
      </c>
      <c r="D17005" s="113" t="s">
        <v>206</v>
      </c>
      <c r="E17005" s="113" t="s">
        <v>199</v>
      </c>
      <c r="F17005" s="113" t="s">
        <v>200</v>
      </c>
      <c r="G17005" s="113">
        <v>1.2198502993817699</v>
      </c>
    </row>
    <row r="17006" spans="1:7" x14ac:dyDescent="0.25">
      <c r="A17006" s="108" t="str">
        <f t="shared" si="265"/>
        <v>LU_2005_NATIONAL TOTAL_NOx</v>
      </c>
      <c r="B17006" s="113" t="s">
        <v>161</v>
      </c>
      <c r="C17006" s="113">
        <v>2005</v>
      </c>
      <c r="D17006" s="113" t="s">
        <v>122</v>
      </c>
      <c r="E17006" s="113" t="s">
        <v>199</v>
      </c>
      <c r="F17006" s="113" t="s">
        <v>200</v>
      </c>
      <c r="G17006" s="113">
        <v>56.915315136575003</v>
      </c>
    </row>
    <row r="17007" spans="1:7" x14ac:dyDescent="0.25">
      <c r="A17007" s="108" t="str">
        <f t="shared" si="265"/>
        <v>LU_2005_NATIONAL TOTAL_NMVOC</v>
      </c>
      <c r="B17007" s="113" t="s">
        <v>161</v>
      </c>
      <c r="C17007" s="113">
        <v>2005</v>
      </c>
      <c r="D17007" s="113" t="s">
        <v>122</v>
      </c>
      <c r="E17007" s="113" t="s">
        <v>123</v>
      </c>
      <c r="F17007" s="113" t="s">
        <v>200</v>
      </c>
      <c r="G17007" s="113">
        <v>14.7485944653563</v>
      </c>
    </row>
    <row r="17008" spans="1:7" x14ac:dyDescent="0.25">
      <c r="A17008" s="108" t="str">
        <f t="shared" si="265"/>
        <v>LU_2005_NATIONAL TOTAL_SOx</v>
      </c>
      <c r="B17008" s="113" t="s">
        <v>161</v>
      </c>
      <c r="C17008" s="113">
        <v>2005</v>
      </c>
      <c r="D17008" s="113" t="s">
        <v>122</v>
      </c>
      <c r="E17008" s="113" t="s">
        <v>201</v>
      </c>
      <c r="F17008" s="113" t="s">
        <v>200</v>
      </c>
      <c r="G17008" s="113">
        <v>2.5928350870616401</v>
      </c>
    </row>
    <row r="17009" spans="1:7" x14ac:dyDescent="0.25">
      <c r="A17009" s="108" t="str">
        <f t="shared" si="265"/>
        <v>LU_2005_NATIONAL TOTAL_NH3</v>
      </c>
      <c r="B17009" s="113" t="s">
        <v>161</v>
      </c>
      <c r="C17009" s="113">
        <v>2005</v>
      </c>
      <c r="D17009" s="113" t="s">
        <v>122</v>
      </c>
      <c r="E17009" s="113" t="s">
        <v>124</v>
      </c>
      <c r="F17009" s="113" t="s">
        <v>200</v>
      </c>
      <c r="G17009" s="113">
        <v>6.3790785909570102</v>
      </c>
    </row>
    <row r="17010" spans="1:7" x14ac:dyDescent="0.25">
      <c r="A17010" s="108" t="str">
        <f t="shared" si="265"/>
        <v>LU_2005_NATIONAL TOTAL_PM2.5</v>
      </c>
      <c r="B17010" s="113" t="s">
        <v>161</v>
      </c>
      <c r="C17010" s="113">
        <v>2005</v>
      </c>
      <c r="D17010" s="113" t="s">
        <v>122</v>
      </c>
      <c r="E17010" s="113" t="s">
        <v>203</v>
      </c>
      <c r="F17010" s="113" t="s">
        <v>200</v>
      </c>
      <c r="G17010" s="113">
        <v>2.5408950801960399</v>
      </c>
    </row>
    <row r="17011" spans="1:7" x14ac:dyDescent="0.25">
      <c r="A17011" s="108" t="str">
        <f t="shared" si="265"/>
        <v>LU_2005_NATIONAL TOTAL_Pb</v>
      </c>
      <c r="B17011" s="113" t="s">
        <v>161</v>
      </c>
      <c r="C17011" s="113">
        <v>2005</v>
      </c>
      <c r="D17011" s="113" t="s">
        <v>122</v>
      </c>
      <c r="E17011" s="113" t="s">
        <v>125</v>
      </c>
      <c r="F17011" s="113" t="s">
        <v>200</v>
      </c>
      <c r="G17011" s="113">
        <v>2.0388857888611802E-3</v>
      </c>
    </row>
    <row r="17012" spans="1:7" x14ac:dyDescent="0.25">
      <c r="A17012" s="108" t="str">
        <f t="shared" si="265"/>
        <v>LU_2005_NATIONAL TOTAL_Cd</v>
      </c>
      <c r="B17012" s="113" t="s">
        <v>161</v>
      </c>
      <c r="C17012" s="113">
        <v>2005</v>
      </c>
      <c r="D17012" s="113" t="s">
        <v>122</v>
      </c>
      <c r="E17012" s="113" t="s">
        <v>126</v>
      </c>
      <c r="F17012" s="113" t="s">
        <v>200</v>
      </c>
      <c r="G17012" s="150">
        <v>8.8888610067753903E-5</v>
      </c>
    </row>
    <row r="17013" spans="1:7" x14ac:dyDescent="0.25">
      <c r="A17013" s="108" t="str">
        <f t="shared" si="265"/>
        <v>LU_2005_NATIONAL TOTAL_Hg</v>
      </c>
      <c r="B17013" s="113" t="s">
        <v>161</v>
      </c>
      <c r="C17013" s="113">
        <v>2005</v>
      </c>
      <c r="D17013" s="113" t="s">
        <v>122</v>
      </c>
      <c r="E17013" s="113" t="s">
        <v>127</v>
      </c>
      <c r="F17013" s="113" t="s">
        <v>200</v>
      </c>
      <c r="G17013" s="113">
        <v>2.2390047244421799E-4</v>
      </c>
    </row>
    <row r="17014" spans="1:7" x14ac:dyDescent="0.25">
      <c r="A17014" s="108" t="str">
        <f t="shared" si="265"/>
        <v>LU_2005_NATIONAL TOTAL_DIOX</v>
      </c>
      <c r="B17014" s="113" t="s">
        <v>161</v>
      </c>
      <c r="C17014" s="113">
        <v>2005</v>
      </c>
      <c r="D17014" s="113" t="s">
        <v>122</v>
      </c>
      <c r="E17014" s="113" t="s">
        <v>128</v>
      </c>
      <c r="F17014" s="113" t="s">
        <v>200</v>
      </c>
      <c r="G17014" s="150">
        <v>3.1044631598642699E-9</v>
      </c>
    </row>
    <row r="17015" spans="1:7" x14ac:dyDescent="0.25">
      <c r="A17015" s="108" t="str">
        <f t="shared" si="265"/>
        <v>LU_2005_NATIONAL TOTAL_PAH</v>
      </c>
      <c r="B17015" s="113" t="s">
        <v>161</v>
      </c>
      <c r="C17015" s="113">
        <v>2005</v>
      </c>
      <c r="D17015" s="113" t="s">
        <v>122</v>
      </c>
      <c r="E17015" s="113" t="s">
        <v>129</v>
      </c>
      <c r="F17015" s="113" t="s">
        <v>200</v>
      </c>
      <c r="G17015" s="113">
        <v>6.5279897633820495E-4</v>
      </c>
    </row>
    <row r="17016" spans="1:7" x14ac:dyDescent="0.25">
      <c r="A17016" s="108" t="str">
        <f t="shared" si="265"/>
        <v>LU_2005_NATIONAL TOTAL_HCB</v>
      </c>
      <c r="B17016" s="113" t="s">
        <v>161</v>
      </c>
      <c r="C17016" s="113">
        <v>2005</v>
      </c>
      <c r="D17016" s="113" t="s">
        <v>122</v>
      </c>
      <c r="E17016" s="113" t="s">
        <v>130</v>
      </c>
      <c r="F17016" s="113" t="s">
        <v>200</v>
      </c>
      <c r="G17016" s="150">
        <v>7.6776723051410401E-7</v>
      </c>
    </row>
    <row r="17017" spans="1:7" x14ac:dyDescent="0.25">
      <c r="A17017" s="108" t="str">
        <f t="shared" si="265"/>
        <v>LU_2005_NATIONAL TOTAL_PCB</v>
      </c>
      <c r="B17017" s="113" t="s">
        <v>161</v>
      </c>
      <c r="C17017" s="113">
        <v>2005</v>
      </c>
      <c r="D17017" s="113" t="s">
        <v>122</v>
      </c>
      <c r="E17017" s="113" t="s">
        <v>259</v>
      </c>
      <c r="F17017" s="113" t="s">
        <v>200</v>
      </c>
      <c r="G17017" s="150">
        <v>1.19304489601719E-5</v>
      </c>
    </row>
    <row r="17018" spans="1:7" x14ac:dyDescent="0.25">
      <c r="A17018" s="108" t="str">
        <f t="shared" si="265"/>
        <v>LU_2005_1A3(FU)_NOx</v>
      </c>
      <c r="B17018" s="113" t="s">
        <v>161</v>
      </c>
      <c r="C17018" s="113">
        <v>2005</v>
      </c>
      <c r="D17018" s="113" t="s">
        <v>134</v>
      </c>
      <c r="E17018" s="113" t="s">
        <v>199</v>
      </c>
      <c r="F17018" s="113" t="s">
        <v>200</v>
      </c>
      <c r="G17018" s="113">
        <v>7.1137616117125697</v>
      </c>
    </row>
    <row r="17019" spans="1:7" x14ac:dyDescent="0.25">
      <c r="A17019" s="108" t="str">
        <f t="shared" si="265"/>
        <v>LU_2005_1A3(FS)_NOx</v>
      </c>
      <c r="B17019" s="113" t="s">
        <v>161</v>
      </c>
      <c r="C17019" s="113">
        <v>2005</v>
      </c>
      <c r="D17019" s="113" t="s">
        <v>132</v>
      </c>
      <c r="E17019" s="113" t="s">
        <v>199</v>
      </c>
      <c r="F17019" s="113" t="s">
        <v>200</v>
      </c>
      <c r="G17019" s="113">
        <v>46.168100296936601</v>
      </c>
    </row>
    <row r="17020" spans="1:7" x14ac:dyDescent="0.25">
      <c r="A17020" s="108" t="str">
        <f t="shared" si="265"/>
        <v>LU_2005_1A3(FU)_NMVOC</v>
      </c>
      <c r="B17020" s="113" t="s">
        <v>161</v>
      </c>
      <c r="C17020" s="113">
        <v>2005</v>
      </c>
      <c r="D17020" s="113" t="s">
        <v>134</v>
      </c>
      <c r="E17020" s="113" t="s">
        <v>123</v>
      </c>
      <c r="F17020" s="113" t="s">
        <v>200</v>
      </c>
      <c r="G17020" s="113">
        <v>0.97137053085466996</v>
      </c>
    </row>
    <row r="17021" spans="1:7" x14ac:dyDescent="0.25">
      <c r="A17021" s="108" t="str">
        <f t="shared" si="265"/>
        <v>LU_2005_1A3(FS)_NMVOC</v>
      </c>
      <c r="B17021" s="113" t="s">
        <v>161</v>
      </c>
      <c r="C17021" s="113">
        <v>2005</v>
      </c>
      <c r="D17021" s="113" t="s">
        <v>132</v>
      </c>
      <c r="E17021" s="113" t="s">
        <v>123</v>
      </c>
      <c r="F17021" s="113" t="s">
        <v>200</v>
      </c>
      <c r="G17021" s="113">
        <v>3.5765398850827999</v>
      </c>
    </row>
    <row r="17022" spans="1:7" x14ac:dyDescent="0.25">
      <c r="A17022" s="108" t="str">
        <f t="shared" si="265"/>
        <v>LU_2005_1A3(FU)_SOx</v>
      </c>
      <c r="B17022" s="113" t="s">
        <v>161</v>
      </c>
      <c r="C17022" s="113">
        <v>2005</v>
      </c>
      <c r="D17022" s="113" t="s">
        <v>134</v>
      </c>
      <c r="E17022" s="113" t="s">
        <v>201</v>
      </c>
      <c r="F17022" s="113" t="s">
        <v>200</v>
      </c>
      <c r="G17022" s="113">
        <v>8.3151354413134905E-3</v>
      </c>
    </row>
    <row r="17023" spans="1:7" x14ac:dyDescent="0.25">
      <c r="A17023" s="108" t="str">
        <f t="shared" si="265"/>
        <v>LU_2005_1A3(FS)_SOx</v>
      </c>
      <c r="B17023" s="113" t="s">
        <v>161</v>
      </c>
      <c r="C17023" s="113">
        <v>2005</v>
      </c>
      <c r="D17023" s="113" t="s">
        <v>132</v>
      </c>
      <c r="E17023" s="113" t="s">
        <v>201</v>
      </c>
      <c r="F17023" s="113" t="s">
        <v>200</v>
      </c>
      <c r="G17023" s="113">
        <v>4.7498609107593598E-2</v>
      </c>
    </row>
    <row r="17024" spans="1:7" x14ac:dyDescent="0.25">
      <c r="A17024" s="108" t="str">
        <f t="shared" si="265"/>
        <v>LU_2005_1A3(FU)_NH3</v>
      </c>
      <c r="B17024" s="113" t="s">
        <v>161</v>
      </c>
      <c r="C17024" s="113">
        <v>2005</v>
      </c>
      <c r="D17024" s="113" t="s">
        <v>134</v>
      </c>
      <c r="E17024" s="113" t="s">
        <v>124</v>
      </c>
      <c r="F17024" s="113" t="s">
        <v>200</v>
      </c>
      <c r="G17024" s="113">
        <v>0.13491725662335</v>
      </c>
    </row>
    <row r="17025" spans="1:7" x14ac:dyDescent="0.25">
      <c r="A17025" s="108" t="str">
        <f t="shared" si="265"/>
        <v>LU_2005_1A3(FS)_NH3</v>
      </c>
      <c r="B17025" s="113" t="s">
        <v>161</v>
      </c>
      <c r="C17025" s="113">
        <v>2005</v>
      </c>
      <c r="D17025" s="113" t="s">
        <v>132</v>
      </c>
      <c r="E17025" s="113" t="s">
        <v>124</v>
      </c>
      <c r="F17025" s="113" t="s">
        <v>200</v>
      </c>
      <c r="G17025" s="113">
        <v>0.53211573817920998</v>
      </c>
    </row>
    <row r="17026" spans="1:7" x14ac:dyDescent="0.25">
      <c r="A17026" s="108" t="str">
        <f t="shared" ref="A17026:A17089" si="266">CONCATENATE(B17026,"_",C17026,"_",D17026,"_",E17026)</f>
        <v>LU_2005_1A3(FU)_PM2.5</v>
      </c>
      <c r="B17026" s="113" t="s">
        <v>161</v>
      </c>
      <c r="C17026" s="113">
        <v>2005</v>
      </c>
      <c r="D17026" s="113" t="s">
        <v>134</v>
      </c>
      <c r="E17026" s="113" t="s">
        <v>203</v>
      </c>
      <c r="F17026" s="113" t="s">
        <v>200</v>
      </c>
      <c r="G17026" s="113">
        <v>0.40760369762650001</v>
      </c>
    </row>
    <row r="17027" spans="1:7" x14ac:dyDescent="0.25">
      <c r="A17027" s="108" t="str">
        <f t="shared" si="266"/>
        <v>LU_2005_1A3(FS)_PM2.5</v>
      </c>
      <c r="B17027" s="113" t="s">
        <v>161</v>
      </c>
      <c r="C17027" s="113">
        <v>2005</v>
      </c>
      <c r="D17027" s="113" t="s">
        <v>132</v>
      </c>
      <c r="E17027" s="113" t="s">
        <v>203</v>
      </c>
      <c r="F17027" s="113" t="s">
        <v>200</v>
      </c>
      <c r="G17027" s="113">
        <v>1.60031597646237</v>
      </c>
    </row>
    <row r="17028" spans="1:7" x14ac:dyDescent="0.25">
      <c r="A17028" s="108" t="str">
        <f t="shared" si="266"/>
        <v>LU_2005_3D_NOx</v>
      </c>
      <c r="B17028" s="113" t="s">
        <v>161</v>
      </c>
      <c r="C17028" s="113">
        <v>2005</v>
      </c>
      <c r="D17028" s="113" t="s">
        <v>206</v>
      </c>
      <c r="E17028" s="113" t="s">
        <v>199</v>
      </c>
      <c r="F17028" s="113" t="s">
        <v>200</v>
      </c>
      <c r="G17028" s="113">
        <v>1.13402072801321</v>
      </c>
    </row>
    <row r="17029" spans="1:7" x14ac:dyDescent="0.25">
      <c r="A17029" s="108" t="str">
        <f t="shared" si="266"/>
        <v>LU_2006_NATIONAL TOTAL_NOx</v>
      </c>
      <c r="B17029" s="113" t="s">
        <v>161</v>
      </c>
      <c r="C17029" s="113">
        <v>2006</v>
      </c>
      <c r="D17029" s="113" t="s">
        <v>122</v>
      </c>
      <c r="E17029" s="113" t="s">
        <v>199</v>
      </c>
      <c r="F17029" s="113" t="s">
        <v>200</v>
      </c>
      <c r="G17029" s="113">
        <v>51.442527262099098</v>
      </c>
    </row>
    <row r="17030" spans="1:7" x14ac:dyDescent="0.25">
      <c r="A17030" s="108" t="str">
        <f t="shared" si="266"/>
        <v>LU_2006_NATIONAL TOTAL_NMVOC</v>
      </c>
      <c r="B17030" s="113" t="s">
        <v>161</v>
      </c>
      <c r="C17030" s="113">
        <v>2006</v>
      </c>
      <c r="D17030" s="113" t="s">
        <v>122</v>
      </c>
      <c r="E17030" s="113" t="s">
        <v>123</v>
      </c>
      <c r="F17030" s="113" t="s">
        <v>200</v>
      </c>
      <c r="G17030" s="113">
        <v>13.2854400242024</v>
      </c>
    </row>
    <row r="17031" spans="1:7" x14ac:dyDescent="0.25">
      <c r="A17031" s="108" t="str">
        <f t="shared" si="266"/>
        <v>LU_2006_NATIONAL TOTAL_SOx</v>
      </c>
      <c r="B17031" s="113" t="s">
        <v>161</v>
      </c>
      <c r="C17031" s="113">
        <v>2006</v>
      </c>
      <c r="D17031" s="113" t="s">
        <v>122</v>
      </c>
      <c r="E17031" s="113" t="s">
        <v>201</v>
      </c>
      <c r="F17031" s="113" t="s">
        <v>200</v>
      </c>
      <c r="G17031" s="113">
        <v>2.98806521638482</v>
      </c>
    </row>
    <row r="17032" spans="1:7" x14ac:dyDescent="0.25">
      <c r="A17032" s="108" t="str">
        <f t="shared" si="266"/>
        <v>LU_2006_NATIONAL TOTAL_NH3</v>
      </c>
      <c r="B17032" s="113" t="s">
        <v>161</v>
      </c>
      <c r="C17032" s="113">
        <v>2006</v>
      </c>
      <c r="D17032" s="113" t="s">
        <v>122</v>
      </c>
      <c r="E17032" s="113" t="s">
        <v>124</v>
      </c>
      <c r="F17032" s="113" t="s">
        <v>200</v>
      </c>
      <c r="G17032" s="113">
        <v>6.2498034091807098</v>
      </c>
    </row>
    <row r="17033" spans="1:7" x14ac:dyDescent="0.25">
      <c r="A17033" s="108" t="str">
        <f t="shared" si="266"/>
        <v>LU_2006_NATIONAL TOTAL_PM2.5</v>
      </c>
      <c r="B17033" s="113" t="s">
        <v>161</v>
      </c>
      <c r="C17033" s="113">
        <v>2006</v>
      </c>
      <c r="D17033" s="113" t="s">
        <v>122</v>
      </c>
      <c r="E17033" s="113" t="s">
        <v>203</v>
      </c>
      <c r="F17033" s="113" t="s">
        <v>200</v>
      </c>
      <c r="G17033" s="113">
        <v>2.4193357888064599</v>
      </c>
    </row>
    <row r="17034" spans="1:7" x14ac:dyDescent="0.25">
      <c r="A17034" s="108" t="str">
        <f t="shared" si="266"/>
        <v>LU_2006_NATIONAL TOTAL_Pb</v>
      </c>
      <c r="B17034" s="113" t="s">
        <v>161</v>
      </c>
      <c r="C17034" s="113">
        <v>2006</v>
      </c>
      <c r="D17034" s="113" t="s">
        <v>122</v>
      </c>
      <c r="E17034" s="113" t="s">
        <v>125</v>
      </c>
      <c r="F17034" s="113" t="s">
        <v>200</v>
      </c>
      <c r="G17034" s="113">
        <v>1.93253234407709E-3</v>
      </c>
    </row>
    <row r="17035" spans="1:7" x14ac:dyDescent="0.25">
      <c r="A17035" s="108" t="str">
        <f t="shared" si="266"/>
        <v>LU_2006_NATIONAL TOTAL_Cd</v>
      </c>
      <c r="B17035" s="113" t="s">
        <v>161</v>
      </c>
      <c r="C17035" s="113">
        <v>2006</v>
      </c>
      <c r="D17035" s="113" t="s">
        <v>122</v>
      </c>
      <c r="E17035" s="113" t="s">
        <v>126</v>
      </c>
      <c r="F17035" s="113" t="s">
        <v>200</v>
      </c>
      <c r="G17035" s="150">
        <v>8.6984435421559003E-5</v>
      </c>
    </row>
    <row r="17036" spans="1:7" x14ac:dyDescent="0.25">
      <c r="A17036" s="108" t="str">
        <f t="shared" si="266"/>
        <v>LU_2006_NATIONAL TOTAL_Hg</v>
      </c>
      <c r="B17036" s="113" t="s">
        <v>161</v>
      </c>
      <c r="C17036" s="113">
        <v>2006</v>
      </c>
      <c r="D17036" s="113" t="s">
        <v>122</v>
      </c>
      <c r="E17036" s="113" t="s">
        <v>127</v>
      </c>
      <c r="F17036" s="113" t="s">
        <v>200</v>
      </c>
      <c r="G17036" s="113">
        <v>2.2187073688451E-4</v>
      </c>
    </row>
    <row r="17037" spans="1:7" x14ac:dyDescent="0.25">
      <c r="A17037" s="108" t="str">
        <f t="shared" si="266"/>
        <v>LU_2006_NATIONAL TOTAL_DIOX</v>
      </c>
      <c r="B17037" s="113" t="s">
        <v>161</v>
      </c>
      <c r="C17037" s="113">
        <v>2006</v>
      </c>
      <c r="D17037" s="113" t="s">
        <v>122</v>
      </c>
      <c r="E17037" s="113" t="s">
        <v>128</v>
      </c>
      <c r="F17037" s="113" t="s">
        <v>200</v>
      </c>
      <c r="G17037" s="150">
        <v>3.1025180314710802E-9</v>
      </c>
    </row>
    <row r="17038" spans="1:7" x14ac:dyDescent="0.25">
      <c r="A17038" s="108" t="str">
        <f t="shared" si="266"/>
        <v>LU_2006_NATIONAL TOTAL_PAH</v>
      </c>
      <c r="B17038" s="113" t="s">
        <v>161</v>
      </c>
      <c r="C17038" s="113">
        <v>2006</v>
      </c>
      <c r="D17038" s="113" t="s">
        <v>122</v>
      </c>
      <c r="E17038" s="113" t="s">
        <v>129</v>
      </c>
      <c r="F17038" s="113" t="s">
        <v>200</v>
      </c>
      <c r="G17038" s="113">
        <v>6.2716945665730996E-4</v>
      </c>
    </row>
    <row r="17039" spans="1:7" x14ac:dyDescent="0.25">
      <c r="A17039" s="108" t="str">
        <f t="shared" si="266"/>
        <v>LU_2006_NATIONAL TOTAL_HCB</v>
      </c>
      <c r="B17039" s="113" t="s">
        <v>161</v>
      </c>
      <c r="C17039" s="113">
        <v>2006</v>
      </c>
      <c r="D17039" s="113" t="s">
        <v>122</v>
      </c>
      <c r="E17039" s="113" t="s">
        <v>130</v>
      </c>
      <c r="F17039" s="113" t="s">
        <v>200</v>
      </c>
      <c r="G17039" s="150">
        <v>8.9683906404488604E-7</v>
      </c>
    </row>
    <row r="17040" spans="1:7" x14ac:dyDescent="0.25">
      <c r="A17040" s="108" t="str">
        <f t="shared" si="266"/>
        <v>LU_2006_NATIONAL TOTAL_PCB</v>
      </c>
      <c r="B17040" s="113" t="s">
        <v>161</v>
      </c>
      <c r="C17040" s="113">
        <v>2006</v>
      </c>
      <c r="D17040" s="113" t="s">
        <v>122</v>
      </c>
      <c r="E17040" s="113" t="s">
        <v>259</v>
      </c>
      <c r="F17040" s="113" t="s">
        <v>200</v>
      </c>
      <c r="G17040" s="150">
        <v>6.6964342177497901E-6</v>
      </c>
    </row>
    <row r="17041" spans="1:7" x14ac:dyDescent="0.25">
      <c r="A17041" s="108" t="str">
        <f t="shared" si="266"/>
        <v>LU_2006_1A3(FU)_NOx</v>
      </c>
      <c r="B17041" s="113" t="s">
        <v>161</v>
      </c>
      <c r="C17041" s="113">
        <v>2006</v>
      </c>
      <c r="D17041" s="113" t="s">
        <v>134</v>
      </c>
      <c r="E17041" s="113" t="s">
        <v>199</v>
      </c>
      <c r="F17041" s="113" t="s">
        <v>200</v>
      </c>
      <c r="G17041" s="113">
        <v>7.2957142930521801</v>
      </c>
    </row>
    <row r="17042" spans="1:7" x14ac:dyDescent="0.25">
      <c r="A17042" s="108" t="str">
        <f t="shared" si="266"/>
        <v>LU_2006_1A3(FS)_NOx</v>
      </c>
      <c r="B17042" s="113" t="s">
        <v>161</v>
      </c>
      <c r="C17042" s="113">
        <v>2006</v>
      </c>
      <c r="D17042" s="113" t="s">
        <v>132</v>
      </c>
      <c r="E17042" s="113" t="s">
        <v>199</v>
      </c>
      <c r="F17042" s="113" t="s">
        <v>200</v>
      </c>
      <c r="G17042" s="113">
        <v>40.775831221765998</v>
      </c>
    </row>
    <row r="17043" spans="1:7" x14ac:dyDescent="0.25">
      <c r="A17043" s="108" t="str">
        <f t="shared" si="266"/>
        <v>LU_2006_1A3(FU)_NMVOC</v>
      </c>
      <c r="B17043" s="113" t="s">
        <v>161</v>
      </c>
      <c r="C17043" s="113">
        <v>2006</v>
      </c>
      <c r="D17043" s="113" t="s">
        <v>134</v>
      </c>
      <c r="E17043" s="113" t="s">
        <v>123</v>
      </c>
      <c r="F17043" s="113" t="s">
        <v>200</v>
      </c>
      <c r="G17043" s="113">
        <v>0.87750862296815502</v>
      </c>
    </row>
    <row r="17044" spans="1:7" x14ac:dyDescent="0.25">
      <c r="A17044" s="108" t="str">
        <f t="shared" si="266"/>
        <v>LU_2006_1A3(FS)_NMVOC</v>
      </c>
      <c r="B17044" s="113" t="s">
        <v>161</v>
      </c>
      <c r="C17044" s="113">
        <v>2006</v>
      </c>
      <c r="D17044" s="113" t="s">
        <v>132</v>
      </c>
      <c r="E17044" s="113" t="s">
        <v>123</v>
      </c>
      <c r="F17044" s="113" t="s">
        <v>200</v>
      </c>
      <c r="G17044" s="113">
        <v>3.01296986679806</v>
      </c>
    </row>
    <row r="17045" spans="1:7" x14ac:dyDescent="0.25">
      <c r="A17045" s="108" t="str">
        <f t="shared" si="266"/>
        <v>LU_2006_1A3(FU)_SOx</v>
      </c>
      <c r="B17045" s="113" t="s">
        <v>161</v>
      </c>
      <c r="C17045" s="113">
        <v>2006</v>
      </c>
      <c r="D17045" s="113" t="s">
        <v>134</v>
      </c>
      <c r="E17045" s="113" t="s">
        <v>201</v>
      </c>
      <c r="F17045" s="113" t="s">
        <v>200</v>
      </c>
      <c r="G17045" s="113">
        <v>7.9207645425593502E-3</v>
      </c>
    </row>
    <row r="17046" spans="1:7" x14ac:dyDescent="0.25">
      <c r="A17046" s="108" t="str">
        <f t="shared" si="266"/>
        <v>LU_2006_1A3(FS)_SOx</v>
      </c>
      <c r="B17046" s="113" t="s">
        <v>161</v>
      </c>
      <c r="C17046" s="113">
        <v>2006</v>
      </c>
      <c r="D17046" s="113" t="s">
        <v>132</v>
      </c>
      <c r="E17046" s="113" t="s">
        <v>201</v>
      </c>
      <c r="F17046" s="113" t="s">
        <v>200</v>
      </c>
      <c r="G17046" s="113">
        <v>4.0602984882505799E-2</v>
      </c>
    </row>
    <row r="17047" spans="1:7" x14ac:dyDescent="0.25">
      <c r="A17047" s="108" t="str">
        <f t="shared" si="266"/>
        <v>LU_2006_1A3(FU)_NH3</v>
      </c>
      <c r="B17047" s="113" t="s">
        <v>161</v>
      </c>
      <c r="C17047" s="113">
        <v>2006</v>
      </c>
      <c r="D17047" s="113" t="s">
        <v>134</v>
      </c>
      <c r="E17047" s="113" t="s">
        <v>124</v>
      </c>
      <c r="F17047" s="113" t="s">
        <v>200</v>
      </c>
      <c r="G17047" s="113">
        <v>0.113792641387197</v>
      </c>
    </row>
    <row r="17048" spans="1:7" x14ac:dyDescent="0.25">
      <c r="A17048" s="108" t="str">
        <f t="shared" si="266"/>
        <v>LU_2006_1A3(FS)_NH3</v>
      </c>
      <c r="B17048" s="113" t="s">
        <v>161</v>
      </c>
      <c r="C17048" s="113">
        <v>2006</v>
      </c>
      <c r="D17048" s="113" t="s">
        <v>132</v>
      </c>
      <c r="E17048" s="113" t="s">
        <v>124</v>
      </c>
      <c r="F17048" s="113" t="s">
        <v>200</v>
      </c>
      <c r="G17048" s="113">
        <v>0.44068560523611799</v>
      </c>
    </row>
    <row r="17049" spans="1:7" x14ac:dyDescent="0.25">
      <c r="A17049" s="108" t="str">
        <f t="shared" si="266"/>
        <v>LU_2006_1A3(FU)_PM2.5</v>
      </c>
      <c r="B17049" s="113" t="s">
        <v>161</v>
      </c>
      <c r="C17049" s="113">
        <v>2006</v>
      </c>
      <c r="D17049" s="113" t="s">
        <v>134</v>
      </c>
      <c r="E17049" s="113" t="s">
        <v>203</v>
      </c>
      <c r="F17049" s="113" t="s">
        <v>200</v>
      </c>
      <c r="G17049" s="113">
        <v>0.407496752542156</v>
      </c>
    </row>
    <row r="17050" spans="1:7" x14ac:dyDescent="0.25">
      <c r="A17050" s="108" t="str">
        <f t="shared" si="266"/>
        <v>LU_2006_1A3(FS)_PM2.5</v>
      </c>
      <c r="B17050" s="113" t="s">
        <v>161</v>
      </c>
      <c r="C17050" s="113">
        <v>2006</v>
      </c>
      <c r="D17050" s="113" t="s">
        <v>132</v>
      </c>
      <c r="E17050" s="113" t="s">
        <v>203</v>
      </c>
      <c r="F17050" s="113" t="s">
        <v>200</v>
      </c>
      <c r="G17050" s="113">
        <v>1.42124307324952</v>
      </c>
    </row>
    <row r="17051" spans="1:7" x14ac:dyDescent="0.25">
      <c r="A17051" s="108" t="str">
        <f t="shared" si="266"/>
        <v>LU_2006_3D_NOx</v>
      </c>
      <c r="B17051" s="113" t="s">
        <v>161</v>
      </c>
      <c r="C17051" s="113">
        <v>2006</v>
      </c>
      <c r="D17051" s="113" t="s">
        <v>206</v>
      </c>
      <c r="E17051" s="113" t="s">
        <v>199</v>
      </c>
      <c r="F17051" s="113" t="s">
        <v>200</v>
      </c>
      <c r="G17051" s="113">
        <v>1.12817590224999</v>
      </c>
    </row>
    <row r="17052" spans="1:7" x14ac:dyDescent="0.25">
      <c r="A17052" s="108" t="str">
        <f t="shared" si="266"/>
        <v>LU_2007_NATIONAL TOTAL_NOx</v>
      </c>
      <c r="B17052" s="113" t="s">
        <v>161</v>
      </c>
      <c r="C17052" s="113">
        <v>2007</v>
      </c>
      <c r="D17052" s="113" t="s">
        <v>122</v>
      </c>
      <c r="E17052" s="113" t="s">
        <v>199</v>
      </c>
      <c r="F17052" s="113" t="s">
        <v>200</v>
      </c>
      <c r="G17052" s="113">
        <v>46.461964444199502</v>
      </c>
    </row>
    <row r="17053" spans="1:7" x14ac:dyDescent="0.25">
      <c r="A17053" s="108" t="str">
        <f t="shared" si="266"/>
        <v>LU_2007_NATIONAL TOTAL_NMVOC</v>
      </c>
      <c r="B17053" s="113" t="s">
        <v>161</v>
      </c>
      <c r="C17053" s="113">
        <v>2007</v>
      </c>
      <c r="D17053" s="113" t="s">
        <v>122</v>
      </c>
      <c r="E17053" s="113" t="s">
        <v>123</v>
      </c>
      <c r="F17053" s="113" t="s">
        <v>200</v>
      </c>
      <c r="G17053" s="113">
        <v>11.958527065983001</v>
      </c>
    </row>
    <row r="17054" spans="1:7" x14ac:dyDescent="0.25">
      <c r="A17054" s="108" t="str">
        <f t="shared" si="266"/>
        <v>LU_2007_NATIONAL TOTAL_SOx</v>
      </c>
      <c r="B17054" s="113" t="s">
        <v>161</v>
      </c>
      <c r="C17054" s="113">
        <v>2007</v>
      </c>
      <c r="D17054" s="113" t="s">
        <v>122</v>
      </c>
      <c r="E17054" s="113" t="s">
        <v>201</v>
      </c>
      <c r="F17054" s="113" t="s">
        <v>200</v>
      </c>
      <c r="G17054" s="113">
        <v>2.41696495891326</v>
      </c>
    </row>
    <row r="17055" spans="1:7" x14ac:dyDescent="0.25">
      <c r="A17055" s="108" t="str">
        <f t="shared" si="266"/>
        <v>LU_2007_NATIONAL TOTAL_NH3</v>
      </c>
      <c r="B17055" s="113" t="s">
        <v>161</v>
      </c>
      <c r="C17055" s="113">
        <v>2007</v>
      </c>
      <c r="D17055" s="113" t="s">
        <v>122</v>
      </c>
      <c r="E17055" s="113" t="s">
        <v>124</v>
      </c>
      <c r="F17055" s="113" t="s">
        <v>200</v>
      </c>
      <c r="G17055" s="113">
        <v>6.3131818157569404</v>
      </c>
    </row>
    <row r="17056" spans="1:7" x14ac:dyDescent="0.25">
      <c r="A17056" s="108" t="str">
        <f t="shared" si="266"/>
        <v>LU_2007_NATIONAL TOTAL_PM2.5</v>
      </c>
      <c r="B17056" s="113" t="s">
        <v>161</v>
      </c>
      <c r="C17056" s="113">
        <v>2007</v>
      </c>
      <c r="D17056" s="113" t="s">
        <v>122</v>
      </c>
      <c r="E17056" s="113" t="s">
        <v>203</v>
      </c>
      <c r="F17056" s="113" t="s">
        <v>200</v>
      </c>
      <c r="G17056" s="113">
        <v>2.1098135494080599</v>
      </c>
    </row>
    <row r="17057" spans="1:7" x14ac:dyDescent="0.25">
      <c r="A17057" s="108" t="str">
        <f t="shared" si="266"/>
        <v>LU_2007_NATIONAL TOTAL_Pb</v>
      </c>
      <c r="B17057" s="113" t="s">
        <v>161</v>
      </c>
      <c r="C17057" s="113">
        <v>2007</v>
      </c>
      <c r="D17057" s="113" t="s">
        <v>122</v>
      </c>
      <c r="E17057" s="113" t="s">
        <v>125</v>
      </c>
      <c r="F17057" s="113" t="s">
        <v>200</v>
      </c>
      <c r="G17057" s="113">
        <v>1.9596043435365102E-3</v>
      </c>
    </row>
    <row r="17058" spans="1:7" x14ac:dyDescent="0.25">
      <c r="A17058" s="108" t="str">
        <f t="shared" si="266"/>
        <v>LU_2007_NATIONAL TOTAL_Cd</v>
      </c>
      <c r="B17058" s="113" t="s">
        <v>161</v>
      </c>
      <c r="C17058" s="113">
        <v>2007</v>
      </c>
      <c r="D17058" s="113" t="s">
        <v>122</v>
      </c>
      <c r="E17058" s="113" t="s">
        <v>126</v>
      </c>
      <c r="F17058" s="113" t="s">
        <v>200</v>
      </c>
      <c r="G17058" s="150">
        <v>9.2208015815136305E-5</v>
      </c>
    </row>
    <row r="17059" spans="1:7" x14ac:dyDescent="0.25">
      <c r="A17059" s="108" t="str">
        <f t="shared" si="266"/>
        <v>LU_2007_NATIONAL TOTAL_Hg</v>
      </c>
      <c r="B17059" s="113" t="s">
        <v>161</v>
      </c>
      <c r="C17059" s="113">
        <v>2007</v>
      </c>
      <c r="D17059" s="113" t="s">
        <v>122</v>
      </c>
      <c r="E17059" s="113" t="s">
        <v>127</v>
      </c>
      <c r="F17059" s="113" t="s">
        <v>200</v>
      </c>
      <c r="G17059" s="113">
        <v>2.2460612649545601E-4</v>
      </c>
    </row>
    <row r="17060" spans="1:7" x14ac:dyDescent="0.25">
      <c r="A17060" s="108" t="str">
        <f t="shared" si="266"/>
        <v>LU_2007_NATIONAL TOTAL_DIOX</v>
      </c>
      <c r="B17060" s="113" t="s">
        <v>161</v>
      </c>
      <c r="C17060" s="113">
        <v>2007</v>
      </c>
      <c r="D17060" s="113" t="s">
        <v>122</v>
      </c>
      <c r="E17060" s="113" t="s">
        <v>128</v>
      </c>
      <c r="F17060" s="113" t="s">
        <v>200</v>
      </c>
      <c r="G17060" s="150">
        <v>2.8442572348358601E-9</v>
      </c>
    </row>
    <row r="17061" spans="1:7" x14ac:dyDescent="0.25">
      <c r="A17061" s="108" t="str">
        <f t="shared" si="266"/>
        <v>LU_2007_NATIONAL TOTAL_PAH</v>
      </c>
      <c r="B17061" s="113" t="s">
        <v>161</v>
      </c>
      <c r="C17061" s="113">
        <v>2007</v>
      </c>
      <c r="D17061" s="113" t="s">
        <v>122</v>
      </c>
      <c r="E17061" s="113" t="s">
        <v>129</v>
      </c>
      <c r="F17061" s="113" t="s">
        <v>200</v>
      </c>
      <c r="G17061" s="113">
        <v>6.0704881616246899E-4</v>
      </c>
    </row>
    <row r="17062" spans="1:7" x14ac:dyDescent="0.25">
      <c r="A17062" s="108" t="str">
        <f t="shared" si="266"/>
        <v>LU_2007_NATIONAL TOTAL_HCB</v>
      </c>
      <c r="B17062" s="113" t="s">
        <v>161</v>
      </c>
      <c r="C17062" s="113">
        <v>2007</v>
      </c>
      <c r="D17062" s="113" t="s">
        <v>122</v>
      </c>
      <c r="E17062" s="113" t="s">
        <v>130</v>
      </c>
      <c r="F17062" s="113" t="s">
        <v>200</v>
      </c>
      <c r="G17062" s="150">
        <v>7.9201909875399001E-7</v>
      </c>
    </row>
    <row r="17063" spans="1:7" x14ac:dyDescent="0.25">
      <c r="A17063" s="108" t="str">
        <f t="shared" si="266"/>
        <v>LU_2007_NATIONAL TOTAL_PCB</v>
      </c>
      <c r="B17063" s="113" t="s">
        <v>161</v>
      </c>
      <c r="C17063" s="113">
        <v>2007</v>
      </c>
      <c r="D17063" s="113" t="s">
        <v>122</v>
      </c>
      <c r="E17063" s="113" t="s">
        <v>259</v>
      </c>
      <c r="F17063" s="113" t="s">
        <v>200</v>
      </c>
      <c r="G17063" s="150">
        <v>9.3396087576451297E-6</v>
      </c>
    </row>
    <row r="17064" spans="1:7" x14ac:dyDescent="0.25">
      <c r="A17064" s="108" t="str">
        <f t="shared" si="266"/>
        <v>LU_2007_1A3(FU)_NOx</v>
      </c>
      <c r="B17064" s="113" t="s">
        <v>161</v>
      </c>
      <c r="C17064" s="113">
        <v>2007</v>
      </c>
      <c r="D17064" s="113" t="s">
        <v>134</v>
      </c>
      <c r="E17064" s="113" t="s">
        <v>199</v>
      </c>
      <c r="F17064" s="113" t="s">
        <v>200</v>
      </c>
      <c r="G17064" s="113">
        <v>7.3233010531598604</v>
      </c>
    </row>
    <row r="17065" spans="1:7" x14ac:dyDescent="0.25">
      <c r="A17065" s="108" t="str">
        <f t="shared" si="266"/>
        <v>LU_2007_1A3(FS)_NOx</v>
      </c>
      <c r="B17065" s="113" t="s">
        <v>161</v>
      </c>
      <c r="C17065" s="113">
        <v>2007</v>
      </c>
      <c r="D17065" s="113" t="s">
        <v>132</v>
      </c>
      <c r="E17065" s="113" t="s">
        <v>199</v>
      </c>
      <c r="F17065" s="113" t="s">
        <v>200</v>
      </c>
      <c r="G17065" s="113">
        <v>35.975234461663803</v>
      </c>
    </row>
    <row r="17066" spans="1:7" x14ac:dyDescent="0.25">
      <c r="A17066" s="108" t="str">
        <f t="shared" si="266"/>
        <v>LU_2007_1A3(FU)_NMVOC</v>
      </c>
      <c r="B17066" s="113" t="s">
        <v>161</v>
      </c>
      <c r="C17066" s="113">
        <v>2007</v>
      </c>
      <c r="D17066" s="113" t="s">
        <v>134</v>
      </c>
      <c r="E17066" s="113" t="s">
        <v>123</v>
      </c>
      <c r="F17066" s="113" t="s">
        <v>200</v>
      </c>
      <c r="G17066" s="113">
        <v>0.79453395483729305</v>
      </c>
    </row>
    <row r="17067" spans="1:7" x14ac:dyDescent="0.25">
      <c r="A17067" s="108" t="str">
        <f t="shared" si="266"/>
        <v>LU_2007_1A3(FS)_NMVOC</v>
      </c>
      <c r="B17067" s="113" t="s">
        <v>161</v>
      </c>
      <c r="C17067" s="113">
        <v>2007</v>
      </c>
      <c r="D17067" s="113" t="s">
        <v>132</v>
      </c>
      <c r="E17067" s="113" t="s">
        <v>123</v>
      </c>
      <c r="F17067" s="113" t="s">
        <v>200</v>
      </c>
      <c r="G17067" s="113">
        <v>2.6356035879654698</v>
      </c>
    </row>
    <row r="17068" spans="1:7" x14ac:dyDescent="0.25">
      <c r="A17068" s="108" t="str">
        <f t="shared" si="266"/>
        <v>LU_2007_1A3(FU)_SOx</v>
      </c>
      <c r="B17068" s="113" t="s">
        <v>161</v>
      </c>
      <c r="C17068" s="113">
        <v>2007</v>
      </c>
      <c r="D17068" s="113" t="s">
        <v>134</v>
      </c>
      <c r="E17068" s="113" t="s">
        <v>201</v>
      </c>
      <c r="F17068" s="113" t="s">
        <v>200</v>
      </c>
      <c r="G17068" s="113">
        <v>7.6723404586834E-3</v>
      </c>
    </row>
    <row r="17069" spans="1:7" x14ac:dyDescent="0.25">
      <c r="A17069" s="108" t="str">
        <f t="shared" si="266"/>
        <v>LU_2007_1A3(FS)_SOx</v>
      </c>
      <c r="B17069" s="113" t="s">
        <v>161</v>
      </c>
      <c r="C17069" s="113">
        <v>2007</v>
      </c>
      <c r="D17069" s="113" t="s">
        <v>132</v>
      </c>
      <c r="E17069" s="113" t="s">
        <v>201</v>
      </c>
      <c r="F17069" s="113" t="s">
        <v>200</v>
      </c>
      <c r="G17069" s="113">
        <v>3.6507583251406198E-2</v>
      </c>
    </row>
    <row r="17070" spans="1:7" x14ac:dyDescent="0.25">
      <c r="A17070" s="108" t="str">
        <f t="shared" si="266"/>
        <v>LU_2007_1A3(FU)_NH3</v>
      </c>
      <c r="B17070" s="113" t="s">
        <v>161</v>
      </c>
      <c r="C17070" s="113">
        <v>2007</v>
      </c>
      <c r="D17070" s="113" t="s">
        <v>134</v>
      </c>
      <c r="E17070" s="113" t="s">
        <v>124</v>
      </c>
      <c r="F17070" s="113" t="s">
        <v>200</v>
      </c>
      <c r="G17070" s="113">
        <v>9.8416283043671005E-2</v>
      </c>
    </row>
    <row r="17071" spans="1:7" x14ac:dyDescent="0.25">
      <c r="A17071" s="108" t="str">
        <f t="shared" si="266"/>
        <v>LU_2007_1A3(FS)_NH3</v>
      </c>
      <c r="B17071" s="113" t="s">
        <v>161</v>
      </c>
      <c r="C17071" s="113">
        <v>2007</v>
      </c>
      <c r="D17071" s="113" t="s">
        <v>132</v>
      </c>
      <c r="E17071" s="113" t="s">
        <v>124</v>
      </c>
      <c r="F17071" s="113" t="s">
        <v>200</v>
      </c>
      <c r="G17071" s="113">
        <v>0.39285301286889401</v>
      </c>
    </row>
    <row r="17072" spans="1:7" x14ac:dyDescent="0.25">
      <c r="A17072" s="108" t="str">
        <f t="shared" si="266"/>
        <v>LU_2007_1A3(FU)_PM2.5</v>
      </c>
      <c r="B17072" s="113" t="s">
        <v>161</v>
      </c>
      <c r="C17072" s="113">
        <v>2007</v>
      </c>
      <c r="D17072" s="113" t="s">
        <v>134</v>
      </c>
      <c r="E17072" s="113" t="s">
        <v>203</v>
      </c>
      <c r="F17072" s="113" t="s">
        <v>200</v>
      </c>
      <c r="G17072" s="113">
        <v>0.39292559157783902</v>
      </c>
    </row>
    <row r="17073" spans="1:7" x14ac:dyDescent="0.25">
      <c r="A17073" s="108" t="str">
        <f t="shared" si="266"/>
        <v>LU_2007_1A3(FS)_PM2.5</v>
      </c>
      <c r="B17073" s="113" t="s">
        <v>161</v>
      </c>
      <c r="C17073" s="113">
        <v>2007</v>
      </c>
      <c r="D17073" s="113" t="s">
        <v>132</v>
      </c>
      <c r="E17073" s="113" t="s">
        <v>203</v>
      </c>
      <c r="F17073" s="113" t="s">
        <v>200</v>
      </c>
      <c r="G17073" s="113">
        <v>1.2687390451461</v>
      </c>
    </row>
    <row r="17074" spans="1:7" x14ac:dyDescent="0.25">
      <c r="A17074" s="108" t="str">
        <f t="shared" si="266"/>
        <v>LU_2007_3D_NOx</v>
      </c>
      <c r="B17074" s="113" t="s">
        <v>161</v>
      </c>
      <c r="C17074" s="113">
        <v>2007</v>
      </c>
      <c r="D17074" s="113" t="s">
        <v>206</v>
      </c>
      <c r="E17074" s="113" t="s">
        <v>199</v>
      </c>
      <c r="F17074" s="113" t="s">
        <v>200</v>
      </c>
      <c r="G17074" s="113">
        <v>1.11188076041541</v>
      </c>
    </row>
    <row r="17075" spans="1:7" x14ac:dyDescent="0.25">
      <c r="A17075" s="108" t="str">
        <f t="shared" si="266"/>
        <v>LU_2008_NATIONAL TOTAL_NOx</v>
      </c>
      <c r="B17075" s="113" t="s">
        <v>161</v>
      </c>
      <c r="C17075" s="113">
        <v>2008</v>
      </c>
      <c r="D17075" s="113" t="s">
        <v>122</v>
      </c>
      <c r="E17075" s="113" t="s">
        <v>199</v>
      </c>
      <c r="F17075" s="113" t="s">
        <v>200</v>
      </c>
      <c r="G17075" s="113">
        <v>43.088749432809202</v>
      </c>
    </row>
    <row r="17076" spans="1:7" x14ac:dyDescent="0.25">
      <c r="A17076" s="108" t="str">
        <f t="shared" si="266"/>
        <v>LU_2008_NATIONAL TOTAL_NMVOC</v>
      </c>
      <c r="B17076" s="113" t="s">
        <v>161</v>
      </c>
      <c r="C17076" s="113">
        <v>2008</v>
      </c>
      <c r="D17076" s="113" t="s">
        <v>122</v>
      </c>
      <c r="E17076" s="113" t="s">
        <v>123</v>
      </c>
      <c r="F17076" s="113" t="s">
        <v>200</v>
      </c>
      <c r="G17076" s="113">
        <v>13.187667716613101</v>
      </c>
    </row>
    <row r="17077" spans="1:7" x14ac:dyDescent="0.25">
      <c r="A17077" s="108" t="str">
        <f t="shared" si="266"/>
        <v>LU_2008_NATIONAL TOTAL_SOx</v>
      </c>
      <c r="B17077" s="113" t="s">
        <v>161</v>
      </c>
      <c r="C17077" s="113">
        <v>2008</v>
      </c>
      <c r="D17077" s="113" t="s">
        <v>122</v>
      </c>
      <c r="E17077" s="113" t="s">
        <v>201</v>
      </c>
      <c r="F17077" s="113" t="s">
        <v>200</v>
      </c>
      <c r="G17077" s="113">
        <v>1.7893463854787299</v>
      </c>
    </row>
    <row r="17078" spans="1:7" x14ac:dyDescent="0.25">
      <c r="A17078" s="108" t="str">
        <f t="shared" si="266"/>
        <v>LU_2008_NATIONAL TOTAL_NH3</v>
      </c>
      <c r="B17078" s="113" t="s">
        <v>161</v>
      </c>
      <c r="C17078" s="113">
        <v>2008</v>
      </c>
      <c r="D17078" s="113" t="s">
        <v>122</v>
      </c>
      <c r="E17078" s="113" t="s">
        <v>124</v>
      </c>
      <c r="F17078" s="113" t="s">
        <v>200</v>
      </c>
      <c r="G17078" s="113">
        <v>6.4463932601841902</v>
      </c>
    </row>
    <row r="17079" spans="1:7" x14ac:dyDescent="0.25">
      <c r="A17079" s="108" t="str">
        <f t="shared" si="266"/>
        <v>LU_2008_NATIONAL TOTAL_PM2.5</v>
      </c>
      <c r="B17079" s="113" t="s">
        <v>161</v>
      </c>
      <c r="C17079" s="113">
        <v>2008</v>
      </c>
      <c r="D17079" s="113" t="s">
        <v>122</v>
      </c>
      <c r="E17079" s="113" t="s">
        <v>203</v>
      </c>
      <c r="F17079" s="113" t="s">
        <v>200</v>
      </c>
      <c r="G17079" s="113">
        <v>2.0223312398438802</v>
      </c>
    </row>
    <row r="17080" spans="1:7" x14ac:dyDescent="0.25">
      <c r="A17080" s="108" t="str">
        <f t="shared" si="266"/>
        <v>LU_2008_NATIONAL TOTAL_Pb</v>
      </c>
      <c r="B17080" s="113" t="s">
        <v>161</v>
      </c>
      <c r="C17080" s="113">
        <v>2008</v>
      </c>
      <c r="D17080" s="113" t="s">
        <v>122</v>
      </c>
      <c r="E17080" s="113" t="s">
        <v>125</v>
      </c>
      <c r="F17080" s="113" t="s">
        <v>200</v>
      </c>
      <c r="G17080" s="113">
        <v>2.15448582417559E-3</v>
      </c>
    </row>
    <row r="17081" spans="1:7" x14ac:dyDescent="0.25">
      <c r="A17081" s="108" t="str">
        <f t="shared" si="266"/>
        <v>LU_2008_NATIONAL TOTAL_Cd</v>
      </c>
      <c r="B17081" s="113" t="s">
        <v>161</v>
      </c>
      <c r="C17081" s="113">
        <v>2008</v>
      </c>
      <c r="D17081" s="113" t="s">
        <v>122</v>
      </c>
      <c r="E17081" s="113" t="s">
        <v>126</v>
      </c>
      <c r="F17081" s="113" t="s">
        <v>200</v>
      </c>
      <c r="G17081" s="113">
        <v>4.1601209719342101E-4</v>
      </c>
    </row>
    <row r="17082" spans="1:7" x14ac:dyDescent="0.25">
      <c r="A17082" s="108" t="str">
        <f t="shared" si="266"/>
        <v>LU_2008_NATIONAL TOTAL_Hg</v>
      </c>
      <c r="B17082" s="113" t="s">
        <v>161</v>
      </c>
      <c r="C17082" s="113">
        <v>2008</v>
      </c>
      <c r="D17082" s="113" t="s">
        <v>122</v>
      </c>
      <c r="E17082" s="113" t="s">
        <v>127</v>
      </c>
      <c r="F17082" s="113" t="s">
        <v>200</v>
      </c>
      <c r="G17082" s="113">
        <v>1.9819713647452301E-4</v>
      </c>
    </row>
    <row r="17083" spans="1:7" x14ac:dyDescent="0.25">
      <c r="A17083" s="108" t="str">
        <f t="shared" si="266"/>
        <v>LU_2008_NATIONAL TOTAL_DIOX</v>
      </c>
      <c r="B17083" s="113" t="s">
        <v>161</v>
      </c>
      <c r="C17083" s="113">
        <v>2008</v>
      </c>
      <c r="D17083" s="113" t="s">
        <v>122</v>
      </c>
      <c r="E17083" s="113" t="s">
        <v>128</v>
      </c>
      <c r="F17083" s="113" t="s">
        <v>200</v>
      </c>
      <c r="G17083" s="150">
        <v>2.6850249576981099E-9</v>
      </c>
    </row>
    <row r="17084" spans="1:7" x14ac:dyDescent="0.25">
      <c r="A17084" s="108" t="str">
        <f t="shared" si="266"/>
        <v>LU_2008_NATIONAL TOTAL_PAH</v>
      </c>
      <c r="B17084" s="113" t="s">
        <v>161</v>
      </c>
      <c r="C17084" s="113">
        <v>2008</v>
      </c>
      <c r="D17084" s="113" t="s">
        <v>122</v>
      </c>
      <c r="E17084" s="113" t="s">
        <v>129</v>
      </c>
      <c r="F17084" s="113" t="s">
        <v>200</v>
      </c>
      <c r="G17084" s="113">
        <v>6.0728264214857499E-4</v>
      </c>
    </row>
    <row r="17085" spans="1:7" x14ac:dyDescent="0.25">
      <c r="A17085" s="108" t="str">
        <f t="shared" si="266"/>
        <v>LU_2008_NATIONAL TOTAL_HCB</v>
      </c>
      <c r="B17085" s="113" t="s">
        <v>161</v>
      </c>
      <c r="C17085" s="113">
        <v>2008</v>
      </c>
      <c r="D17085" s="113" t="s">
        <v>122</v>
      </c>
      <c r="E17085" s="113" t="s">
        <v>130</v>
      </c>
      <c r="F17085" s="113" t="s">
        <v>200</v>
      </c>
      <c r="G17085" s="150">
        <v>7.9311419869368496E-7</v>
      </c>
    </row>
    <row r="17086" spans="1:7" x14ac:dyDescent="0.25">
      <c r="A17086" s="108" t="str">
        <f t="shared" si="266"/>
        <v>LU_2008_NATIONAL TOTAL_PCB</v>
      </c>
      <c r="B17086" s="113" t="s">
        <v>161</v>
      </c>
      <c r="C17086" s="113">
        <v>2008</v>
      </c>
      <c r="D17086" s="113" t="s">
        <v>122</v>
      </c>
      <c r="E17086" s="113" t="s">
        <v>259</v>
      </c>
      <c r="F17086" s="113" t="s">
        <v>200</v>
      </c>
      <c r="G17086" s="150">
        <v>1.1540188287065401E-5</v>
      </c>
    </row>
    <row r="17087" spans="1:7" x14ac:dyDescent="0.25">
      <c r="A17087" s="108" t="str">
        <f t="shared" si="266"/>
        <v>LU_2008_1A3(FU)_NOx</v>
      </c>
      <c r="B17087" s="113" t="s">
        <v>161</v>
      </c>
      <c r="C17087" s="113">
        <v>2008</v>
      </c>
      <c r="D17087" s="113" t="s">
        <v>134</v>
      </c>
      <c r="E17087" s="113" t="s">
        <v>199</v>
      </c>
      <c r="F17087" s="113" t="s">
        <v>200</v>
      </c>
      <c r="G17087" s="113">
        <v>7.2427001498436603</v>
      </c>
    </row>
    <row r="17088" spans="1:7" x14ac:dyDescent="0.25">
      <c r="A17088" s="108" t="str">
        <f t="shared" si="266"/>
        <v>LU_2008_1A3(FS)_NOx</v>
      </c>
      <c r="B17088" s="113" t="s">
        <v>161</v>
      </c>
      <c r="C17088" s="113">
        <v>2008</v>
      </c>
      <c r="D17088" s="113" t="s">
        <v>132</v>
      </c>
      <c r="E17088" s="113" t="s">
        <v>199</v>
      </c>
      <c r="F17088" s="113" t="s">
        <v>200</v>
      </c>
      <c r="G17088" s="113">
        <v>33.090787325328101</v>
      </c>
    </row>
    <row r="17089" spans="1:7" x14ac:dyDescent="0.25">
      <c r="A17089" s="108" t="str">
        <f t="shared" si="266"/>
        <v>LU_2008_1A3(FU)_NMVOC</v>
      </c>
      <c r="B17089" s="113" t="s">
        <v>161</v>
      </c>
      <c r="C17089" s="113">
        <v>2008</v>
      </c>
      <c r="D17089" s="113" t="s">
        <v>134</v>
      </c>
      <c r="E17089" s="113" t="s">
        <v>123</v>
      </c>
      <c r="F17089" s="113" t="s">
        <v>200</v>
      </c>
      <c r="G17089" s="113">
        <v>0.73028831361364199</v>
      </c>
    </row>
    <row r="17090" spans="1:7" x14ac:dyDescent="0.25">
      <c r="A17090" s="108" t="str">
        <f t="shared" ref="A17090:A17153" si="267">CONCATENATE(B17090,"_",C17090,"_",D17090,"_",E17090)</f>
        <v>LU_2008_1A3(FS)_NMVOC</v>
      </c>
      <c r="B17090" s="113" t="s">
        <v>161</v>
      </c>
      <c r="C17090" s="113">
        <v>2008</v>
      </c>
      <c r="D17090" s="113" t="s">
        <v>132</v>
      </c>
      <c r="E17090" s="113" t="s">
        <v>123</v>
      </c>
      <c r="F17090" s="113" t="s">
        <v>200</v>
      </c>
      <c r="G17090" s="113">
        <v>2.3110409066539002</v>
      </c>
    </row>
    <row r="17091" spans="1:7" x14ac:dyDescent="0.25">
      <c r="A17091" s="108" t="str">
        <f t="shared" si="267"/>
        <v>LU_2008_1A3(FU)_SOx</v>
      </c>
      <c r="B17091" s="113" t="s">
        <v>161</v>
      </c>
      <c r="C17091" s="113">
        <v>2008</v>
      </c>
      <c r="D17091" s="113" t="s">
        <v>134</v>
      </c>
      <c r="E17091" s="113" t="s">
        <v>201</v>
      </c>
      <c r="F17091" s="113" t="s">
        <v>200</v>
      </c>
      <c r="G17091" s="113">
        <v>7.9907164636554198E-3</v>
      </c>
    </row>
    <row r="17092" spans="1:7" x14ac:dyDescent="0.25">
      <c r="A17092" s="108" t="str">
        <f t="shared" si="267"/>
        <v>LU_2008_1A3(FS)_SOx</v>
      </c>
      <c r="B17092" s="113" t="s">
        <v>161</v>
      </c>
      <c r="C17092" s="113">
        <v>2008</v>
      </c>
      <c r="D17092" s="113" t="s">
        <v>132</v>
      </c>
      <c r="E17092" s="113" t="s">
        <v>201</v>
      </c>
      <c r="F17092" s="113" t="s">
        <v>200</v>
      </c>
      <c r="G17092" s="113">
        <v>3.7309565004113199E-2</v>
      </c>
    </row>
    <row r="17093" spans="1:7" x14ac:dyDescent="0.25">
      <c r="A17093" s="108" t="str">
        <f t="shared" si="267"/>
        <v>LU_2008_1A3(FU)_NH3</v>
      </c>
      <c r="B17093" s="113" t="s">
        <v>161</v>
      </c>
      <c r="C17093" s="113">
        <v>2008</v>
      </c>
      <c r="D17093" s="113" t="s">
        <v>134</v>
      </c>
      <c r="E17093" s="113" t="s">
        <v>124</v>
      </c>
      <c r="F17093" s="113" t="s">
        <v>200</v>
      </c>
      <c r="G17093" s="113">
        <v>8.8971173727512495E-2</v>
      </c>
    </row>
    <row r="17094" spans="1:7" x14ac:dyDescent="0.25">
      <c r="A17094" s="108" t="str">
        <f t="shared" si="267"/>
        <v>LU_2008_1A3(FS)_NH3</v>
      </c>
      <c r="B17094" s="113" t="s">
        <v>161</v>
      </c>
      <c r="C17094" s="113">
        <v>2008</v>
      </c>
      <c r="D17094" s="113" t="s">
        <v>132</v>
      </c>
      <c r="E17094" s="113" t="s">
        <v>124</v>
      </c>
      <c r="F17094" s="113" t="s">
        <v>200</v>
      </c>
      <c r="G17094" s="113">
        <v>0.34748662939233199</v>
      </c>
    </row>
    <row r="17095" spans="1:7" x14ac:dyDescent="0.25">
      <c r="A17095" s="108" t="str">
        <f t="shared" si="267"/>
        <v>LU_2008_1A3(FU)_PM2.5</v>
      </c>
      <c r="B17095" s="113" t="s">
        <v>161</v>
      </c>
      <c r="C17095" s="113">
        <v>2008</v>
      </c>
      <c r="D17095" s="113" t="s">
        <v>134</v>
      </c>
      <c r="E17095" s="113" t="s">
        <v>203</v>
      </c>
      <c r="F17095" s="113" t="s">
        <v>200</v>
      </c>
      <c r="G17095" s="113">
        <v>0.367439588079642</v>
      </c>
    </row>
    <row r="17096" spans="1:7" x14ac:dyDescent="0.25">
      <c r="A17096" s="108" t="str">
        <f t="shared" si="267"/>
        <v>LU_2008_1A3(FS)_PM2.5</v>
      </c>
      <c r="B17096" s="113" t="s">
        <v>161</v>
      </c>
      <c r="C17096" s="113">
        <v>2008</v>
      </c>
      <c r="D17096" s="113" t="s">
        <v>132</v>
      </c>
      <c r="E17096" s="113" t="s">
        <v>203</v>
      </c>
      <c r="F17096" s="113" t="s">
        <v>200</v>
      </c>
      <c r="G17096" s="113">
        <v>1.1500543031764101</v>
      </c>
    </row>
    <row r="17097" spans="1:7" x14ac:dyDescent="0.25">
      <c r="A17097" s="108" t="str">
        <f t="shared" si="267"/>
        <v>LU_2008_3D_NOx</v>
      </c>
      <c r="B17097" s="113" t="s">
        <v>161</v>
      </c>
      <c r="C17097" s="113">
        <v>2008</v>
      </c>
      <c r="D17097" s="113" t="s">
        <v>206</v>
      </c>
      <c r="E17097" s="113" t="s">
        <v>199</v>
      </c>
      <c r="F17097" s="113" t="s">
        <v>200</v>
      </c>
      <c r="G17097" s="113">
        <v>1.1342321061829901</v>
      </c>
    </row>
    <row r="17098" spans="1:7" x14ac:dyDescent="0.25">
      <c r="A17098" s="108" t="str">
        <f t="shared" si="267"/>
        <v>LU_2009_NATIONAL TOTAL_NOx</v>
      </c>
      <c r="B17098" s="113" t="s">
        <v>161</v>
      </c>
      <c r="C17098" s="113">
        <v>2009</v>
      </c>
      <c r="D17098" s="113" t="s">
        <v>122</v>
      </c>
      <c r="E17098" s="113" t="s">
        <v>199</v>
      </c>
      <c r="F17098" s="113" t="s">
        <v>200</v>
      </c>
      <c r="G17098" s="113">
        <v>38.422841975394299</v>
      </c>
    </row>
    <row r="17099" spans="1:7" x14ac:dyDescent="0.25">
      <c r="A17099" s="108" t="str">
        <f t="shared" si="267"/>
        <v>LU_2009_NATIONAL TOTAL_NMVOC</v>
      </c>
      <c r="B17099" s="113" t="s">
        <v>161</v>
      </c>
      <c r="C17099" s="113">
        <v>2009</v>
      </c>
      <c r="D17099" s="113" t="s">
        <v>122</v>
      </c>
      <c r="E17099" s="113" t="s">
        <v>123</v>
      </c>
      <c r="F17099" s="113" t="s">
        <v>200</v>
      </c>
      <c r="G17099" s="113">
        <v>12.4515388500421</v>
      </c>
    </row>
    <row r="17100" spans="1:7" x14ac:dyDescent="0.25">
      <c r="A17100" s="108" t="str">
        <f t="shared" si="267"/>
        <v>LU_2009_NATIONAL TOTAL_SOx</v>
      </c>
      <c r="B17100" s="113" t="s">
        <v>161</v>
      </c>
      <c r="C17100" s="113">
        <v>2009</v>
      </c>
      <c r="D17100" s="113" t="s">
        <v>122</v>
      </c>
      <c r="E17100" s="113" t="s">
        <v>201</v>
      </c>
      <c r="F17100" s="113" t="s">
        <v>200</v>
      </c>
      <c r="G17100" s="113">
        <v>1.7651718632159299</v>
      </c>
    </row>
    <row r="17101" spans="1:7" x14ac:dyDescent="0.25">
      <c r="A17101" s="108" t="str">
        <f t="shared" si="267"/>
        <v>LU_2009_NATIONAL TOTAL_NH3</v>
      </c>
      <c r="B17101" s="113" t="s">
        <v>161</v>
      </c>
      <c r="C17101" s="113">
        <v>2009</v>
      </c>
      <c r="D17101" s="113" t="s">
        <v>122</v>
      </c>
      <c r="E17101" s="113" t="s">
        <v>124</v>
      </c>
      <c r="F17101" s="113" t="s">
        <v>200</v>
      </c>
      <c r="G17101" s="113">
        <v>6.35296482573243</v>
      </c>
    </row>
    <row r="17102" spans="1:7" x14ac:dyDescent="0.25">
      <c r="A17102" s="108" t="str">
        <f t="shared" si="267"/>
        <v>LU_2009_NATIONAL TOTAL_PM2.5</v>
      </c>
      <c r="B17102" s="113" t="s">
        <v>161</v>
      </c>
      <c r="C17102" s="113">
        <v>2009</v>
      </c>
      <c r="D17102" s="113" t="s">
        <v>122</v>
      </c>
      <c r="E17102" s="113" t="s">
        <v>203</v>
      </c>
      <c r="F17102" s="113" t="s">
        <v>200</v>
      </c>
      <c r="G17102" s="113">
        <v>1.9031088812960499</v>
      </c>
    </row>
    <row r="17103" spans="1:7" x14ac:dyDescent="0.25">
      <c r="A17103" s="108" t="str">
        <f t="shared" si="267"/>
        <v>LU_2009_NATIONAL TOTAL_Pb</v>
      </c>
      <c r="B17103" s="113" t="s">
        <v>161</v>
      </c>
      <c r="C17103" s="113">
        <v>2009</v>
      </c>
      <c r="D17103" s="113" t="s">
        <v>122</v>
      </c>
      <c r="E17103" s="113" t="s">
        <v>125</v>
      </c>
      <c r="F17103" s="113" t="s">
        <v>200</v>
      </c>
      <c r="G17103" s="113">
        <v>1.8061189164112999E-3</v>
      </c>
    </row>
    <row r="17104" spans="1:7" x14ac:dyDescent="0.25">
      <c r="A17104" s="108" t="str">
        <f t="shared" si="267"/>
        <v>LU_2009_NATIONAL TOTAL_Cd</v>
      </c>
      <c r="B17104" s="113" t="s">
        <v>161</v>
      </c>
      <c r="C17104" s="113">
        <v>2009</v>
      </c>
      <c r="D17104" s="113" t="s">
        <v>122</v>
      </c>
      <c r="E17104" s="113" t="s">
        <v>126</v>
      </c>
      <c r="F17104" s="113" t="s">
        <v>200</v>
      </c>
      <c r="G17104" s="150">
        <v>9.8513319131498703E-5</v>
      </c>
    </row>
    <row r="17105" spans="1:7" x14ac:dyDescent="0.25">
      <c r="A17105" s="108" t="str">
        <f t="shared" si="267"/>
        <v>LU_2009_NATIONAL TOTAL_Hg</v>
      </c>
      <c r="B17105" s="113" t="s">
        <v>161</v>
      </c>
      <c r="C17105" s="113">
        <v>2009</v>
      </c>
      <c r="D17105" s="113" t="s">
        <v>122</v>
      </c>
      <c r="E17105" s="113" t="s">
        <v>127</v>
      </c>
      <c r="F17105" s="113" t="s">
        <v>200</v>
      </c>
      <c r="G17105" s="113">
        <v>1.7031093734879501E-4</v>
      </c>
    </row>
    <row r="17106" spans="1:7" x14ac:dyDescent="0.25">
      <c r="A17106" s="108" t="str">
        <f t="shared" si="267"/>
        <v>LU_2009_NATIONAL TOTAL_DIOX</v>
      </c>
      <c r="B17106" s="113" t="s">
        <v>161</v>
      </c>
      <c r="C17106" s="113">
        <v>2009</v>
      </c>
      <c r="D17106" s="113" t="s">
        <v>122</v>
      </c>
      <c r="E17106" s="113" t="s">
        <v>128</v>
      </c>
      <c r="F17106" s="113" t="s">
        <v>200</v>
      </c>
      <c r="G17106" s="150">
        <v>2.6821566765375E-9</v>
      </c>
    </row>
    <row r="17107" spans="1:7" x14ac:dyDescent="0.25">
      <c r="A17107" s="108" t="str">
        <f t="shared" si="267"/>
        <v>LU_2009_NATIONAL TOTAL_PAH</v>
      </c>
      <c r="B17107" s="113" t="s">
        <v>161</v>
      </c>
      <c r="C17107" s="113">
        <v>2009</v>
      </c>
      <c r="D17107" s="113" t="s">
        <v>122</v>
      </c>
      <c r="E17107" s="113" t="s">
        <v>129</v>
      </c>
      <c r="F17107" s="113" t="s">
        <v>200</v>
      </c>
      <c r="G17107" s="113">
        <v>6.0177881869628402E-4</v>
      </c>
    </row>
    <row r="17108" spans="1:7" x14ac:dyDescent="0.25">
      <c r="A17108" s="108" t="str">
        <f t="shared" si="267"/>
        <v>LU_2009_NATIONAL TOTAL_HCB</v>
      </c>
      <c r="B17108" s="113" t="s">
        <v>161</v>
      </c>
      <c r="C17108" s="113">
        <v>2009</v>
      </c>
      <c r="D17108" s="113" t="s">
        <v>122</v>
      </c>
      <c r="E17108" s="113" t="s">
        <v>130</v>
      </c>
      <c r="F17108" s="113" t="s">
        <v>200</v>
      </c>
      <c r="G17108" s="150">
        <v>6.9841661001582497E-7</v>
      </c>
    </row>
    <row r="17109" spans="1:7" x14ac:dyDescent="0.25">
      <c r="A17109" s="108" t="str">
        <f t="shared" si="267"/>
        <v>LU_2009_NATIONAL TOTAL_PCB</v>
      </c>
      <c r="B17109" s="113" t="s">
        <v>161</v>
      </c>
      <c r="C17109" s="113">
        <v>2009</v>
      </c>
      <c r="D17109" s="113" t="s">
        <v>122</v>
      </c>
      <c r="E17109" s="113" t="s">
        <v>259</v>
      </c>
      <c r="F17109" s="113" t="s">
        <v>200</v>
      </c>
      <c r="G17109" s="150">
        <v>1.7776811426483399E-5</v>
      </c>
    </row>
    <row r="17110" spans="1:7" x14ac:dyDescent="0.25">
      <c r="A17110" s="108" t="str">
        <f t="shared" si="267"/>
        <v>LU_2009_1A3(FU)_NOx</v>
      </c>
      <c r="B17110" s="113" t="s">
        <v>161</v>
      </c>
      <c r="C17110" s="113">
        <v>2009</v>
      </c>
      <c r="D17110" s="113" t="s">
        <v>134</v>
      </c>
      <c r="E17110" s="113" t="s">
        <v>199</v>
      </c>
      <c r="F17110" s="113" t="s">
        <v>200</v>
      </c>
      <c r="G17110" s="113">
        <v>7.4605771547765602</v>
      </c>
    </row>
    <row r="17111" spans="1:7" x14ac:dyDescent="0.25">
      <c r="A17111" s="108" t="str">
        <f t="shared" si="267"/>
        <v>LU_2009_1A3(FS)_NOx</v>
      </c>
      <c r="B17111" s="113" t="s">
        <v>161</v>
      </c>
      <c r="C17111" s="113">
        <v>2009</v>
      </c>
      <c r="D17111" s="113" t="s">
        <v>132</v>
      </c>
      <c r="E17111" s="113" t="s">
        <v>199</v>
      </c>
      <c r="F17111" s="113" t="s">
        <v>200</v>
      </c>
      <c r="G17111" s="113">
        <v>28.456706242667099</v>
      </c>
    </row>
    <row r="17112" spans="1:7" x14ac:dyDescent="0.25">
      <c r="A17112" s="108" t="str">
        <f t="shared" si="267"/>
        <v>LU_2009_1A3(FU)_NMVOC</v>
      </c>
      <c r="B17112" s="113" t="s">
        <v>161</v>
      </c>
      <c r="C17112" s="113">
        <v>2009</v>
      </c>
      <c r="D17112" s="113" t="s">
        <v>134</v>
      </c>
      <c r="E17112" s="113" t="s">
        <v>123</v>
      </c>
      <c r="F17112" s="113" t="s">
        <v>200</v>
      </c>
      <c r="G17112" s="113">
        <v>0.67485077370423796</v>
      </c>
    </row>
    <row r="17113" spans="1:7" x14ac:dyDescent="0.25">
      <c r="A17113" s="108" t="str">
        <f t="shared" si="267"/>
        <v>LU_2009_1A3(FS)_NMVOC</v>
      </c>
      <c r="B17113" s="113" t="s">
        <v>161</v>
      </c>
      <c r="C17113" s="113">
        <v>2009</v>
      </c>
      <c r="D17113" s="113" t="s">
        <v>132</v>
      </c>
      <c r="E17113" s="113" t="s">
        <v>123</v>
      </c>
      <c r="F17113" s="113" t="s">
        <v>200</v>
      </c>
      <c r="G17113" s="113">
        <v>1.9742878372058399</v>
      </c>
    </row>
    <row r="17114" spans="1:7" x14ac:dyDescent="0.25">
      <c r="A17114" s="108" t="str">
        <f t="shared" si="267"/>
        <v>LU_2009_1A3(FU)_SOx</v>
      </c>
      <c r="B17114" s="113" t="s">
        <v>161</v>
      </c>
      <c r="C17114" s="113">
        <v>2009</v>
      </c>
      <c r="D17114" s="113" t="s">
        <v>134</v>
      </c>
      <c r="E17114" s="113" t="s">
        <v>201</v>
      </c>
      <c r="F17114" s="113" t="s">
        <v>200</v>
      </c>
      <c r="G17114" s="113">
        <v>8.4313497391685505E-3</v>
      </c>
    </row>
    <row r="17115" spans="1:7" x14ac:dyDescent="0.25">
      <c r="A17115" s="108" t="str">
        <f t="shared" si="267"/>
        <v>LU_2009_1A3(FS)_SOx</v>
      </c>
      <c r="B17115" s="113" t="s">
        <v>161</v>
      </c>
      <c r="C17115" s="113">
        <v>2009</v>
      </c>
      <c r="D17115" s="113" t="s">
        <v>132</v>
      </c>
      <c r="E17115" s="113" t="s">
        <v>201</v>
      </c>
      <c r="F17115" s="113" t="s">
        <v>200</v>
      </c>
      <c r="G17115" s="113">
        <v>3.4267165805208499E-2</v>
      </c>
    </row>
    <row r="17116" spans="1:7" x14ac:dyDescent="0.25">
      <c r="A17116" s="108" t="str">
        <f t="shared" si="267"/>
        <v>LU_2009_1A3(FU)_NH3</v>
      </c>
      <c r="B17116" s="113" t="s">
        <v>161</v>
      </c>
      <c r="C17116" s="113">
        <v>2009</v>
      </c>
      <c r="D17116" s="113" t="s">
        <v>134</v>
      </c>
      <c r="E17116" s="113" t="s">
        <v>124</v>
      </c>
      <c r="F17116" s="113" t="s">
        <v>200</v>
      </c>
      <c r="G17116" s="113">
        <v>7.7600196440165206E-2</v>
      </c>
    </row>
    <row r="17117" spans="1:7" x14ac:dyDescent="0.25">
      <c r="A17117" s="108" t="str">
        <f t="shared" si="267"/>
        <v>LU_2009_1A3(FS)_NH3</v>
      </c>
      <c r="B17117" s="113" t="s">
        <v>161</v>
      </c>
      <c r="C17117" s="113">
        <v>2009</v>
      </c>
      <c r="D17117" s="113" t="s">
        <v>132</v>
      </c>
      <c r="E17117" s="113" t="s">
        <v>124</v>
      </c>
      <c r="F17117" s="113" t="s">
        <v>200</v>
      </c>
      <c r="G17117" s="113">
        <v>0.29643295275492898</v>
      </c>
    </row>
    <row r="17118" spans="1:7" x14ac:dyDescent="0.25">
      <c r="A17118" s="108" t="str">
        <f t="shared" si="267"/>
        <v>LU_2009_1A3(FU)_PM2.5</v>
      </c>
      <c r="B17118" s="113" t="s">
        <v>161</v>
      </c>
      <c r="C17118" s="113">
        <v>2009</v>
      </c>
      <c r="D17118" s="113" t="s">
        <v>134</v>
      </c>
      <c r="E17118" s="113" t="s">
        <v>203</v>
      </c>
      <c r="F17118" s="113" t="s">
        <v>200</v>
      </c>
      <c r="G17118" s="113">
        <v>0.34632267974741299</v>
      </c>
    </row>
    <row r="17119" spans="1:7" x14ac:dyDescent="0.25">
      <c r="A17119" s="108" t="str">
        <f t="shared" si="267"/>
        <v>LU_2009_1A3(FS)_PM2.5</v>
      </c>
      <c r="B17119" s="113" t="s">
        <v>161</v>
      </c>
      <c r="C17119" s="113">
        <v>2009</v>
      </c>
      <c r="D17119" s="113" t="s">
        <v>132</v>
      </c>
      <c r="E17119" s="113" t="s">
        <v>203</v>
      </c>
      <c r="F17119" s="113" t="s">
        <v>200</v>
      </c>
      <c r="G17119" s="113">
        <v>0.986681154976351</v>
      </c>
    </row>
    <row r="17120" spans="1:7" x14ac:dyDescent="0.25">
      <c r="A17120" s="108" t="str">
        <f t="shared" si="267"/>
        <v>LU_2009_3D_NOx</v>
      </c>
      <c r="B17120" s="113" t="s">
        <v>161</v>
      </c>
      <c r="C17120" s="113">
        <v>2009</v>
      </c>
      <c r="D17120" s="113" t="s">
        <v>206</v>
      </c>
      <c r="E17120" s="113" t="s">
        <v>199</v>
      </c>
      <c r="F17120" s="113" t="s">
        <v>200</v>
      </c>
      <c r="G17120" s="113">
        <v>1.1291467972743301</v>
      </c>
    </row>
    <row r="17121" spans="1:7" x14ac:dyDescent="0.25">
      <c r="A17121" s="108" t="str">
        <f t="shared" si="267"/>
        <v>LU_2010_NATIONAL TOTAL_NOx</v>
      </c>
      <c r="B17121" s="113" t="s">
        <v>161</v>
      </c>
      <c r="C17121" s="113">
        <v>2010</v>
      </c>
      <c r="D17121" s="113" t="s">
        <v>122</v>
      </c>
      <c r="E17121" s="113" t="s">
        <v>199</v>
      </c>
      <c r="F17121" s="113" t="s">
        <v>200</v>
      </c>
      <c r="G17121" s="113">
        <v>39.3632085238862</v>
      </c>
    </row>
    <row r="17122" spans="1:7" x14ac:dyDescent="0.25">
      <c r="A17122" s="108" t="str">
        <f t="shared" si="267"/>
        <v>LU_2010_NATIONAL TOTAL_NMVOC</v>
      </c>
      <c r="B17122" s="113" t="s">
        <v>161</v>
      </c>
      <c r="C17122" s="113">
        <v>2010</v>
      </c>
      <c r="D17122" s="113" t="s">
        <v>122</v>
      </c>
      <c r="E17122" s="113" t="s">
        <v>123</v>
      </c>
      <c r="F17122" s="113" t="s">
        <v>200</v>
      </c>
      <c r="G17122" s="113">
        <v>11.862081857426499</v>
      </c>
    </row>
    <row r="17123" spans="1:7" x14ac:dyDescent="0.25">
      <c r="A17123" s="108" t="str">
        <f t="shared" si="267"/>
        <v>LU_2010_NATIONAL TOTAL_SOx</v>
      </c>
      <c r="B17123" s="113" t="s">
        <v>161</v>
      </c>
      <c r="C17123" s="113">
        <v>2010</v>
      </c>
      <c r="D17123" s="113" t="s">
        <v>122</v>
      </c>
      <c r="E17123" s="113" t="s">
        <v>201</v>
      </c>
      <c r="F17123" s="113" t="s">
        <v>200</v>
      </c>
      <c r="G17123" s="113">
        <v>1.7091325698561799</v>
      </c>
    </row>
    <row r="17124" spans="1:7" x14ac:dyDescent="0.25">
      <c r="A17124" s="108" t="str">
        <f t="shared" si="267"/>
        <v>LU_2010_NATIONAL TOTAL_NH3</v>
      </c>
      <c r="B17124" s="113" t="s">
        <v>161</v>
      </c>
      <c r="C17124" s="113">
        <v>2010</v>
      </c>
      <c r="D17124" s="113" t="s">
        <v>122</v>
      </c>
      <c r="E17124" s="113" t="s">
        <v>124</v>
      </c>
      <c r="F17124" s="113" t="s">
        <v>200</v>
      </c>
      <c r="G17124" s="113">
        <v>6.43913319022389</v>
      </c>
    </row>
    <row r="17125" spans="1:7" x14ac:dyDescent="0.25">
      <c r="A17125" s="108" t="str">
        <f t="shared" si="267"/>
        <v>LU_2010_NATIONAL TOTAL_PM2.5</v>
      </c>
      <c r="B17125" s="113" t="s">
        <v>161</v>
      </c>
      <c r="C17125" s="113">
        <v>2010</v>
      </c>
      <c r="D17125" s="113" t="s">
        <v>122</v>
      </c>
      <c r="E17125" s="113" t="s">
        <v>203</v>
      </c>
      <c r="F17125" s="113" t="s">
        <v>200</v>
      </c>
      <c r="G17125" s="113">
        <v>1.85491571319674</v>
      </c>
    </row>
    <row r="17126" spans="1:7" x14ac:dyDescent="0.25">
      <c r="A17126" s="108" t="str">
        <f t="shared" si="267"/>
        <v>LU_2010_NATIONAL TOTAL_Pb</v>
      </c>
      <c r="B17126" s="113" t="s">
        <v>161</v>
      </c>
      <c r="C17126" s="113">
        <v>2010</v>
      </c>
      <c r="D17126" s="113" t="s">
        <v>122</v>
      </c>
      <c r="E17126" s="113" t="s">
        <v>125</v>
      </c>
      <c r="F17126" s="113" t="s">
        <v>200</v>
      </c>
      <c r="G17126" s="113">
        <v>1.8764647675777401E-3</v>
      </c>
    </row>
    <row r="17127" spans="1:7" x14ac:dyDescent="0.25">
      <c r="A17127" s="108" t="str">
        <f t="shared" si="267"/>
        <v>LU_2010_NATIONAL TOTAL_Cd</v>
      </c>
      <c r="B17127" s="113" t="s">
        <v>161</v>
      </c>
      <c r="C17127" s="113">
        <v>2010</v>
      </c>
      <c r="D17127" s="113" t="s">
        <v>122</v>
      </c>
      <c r="E17127" s="113" t="s">
        <v>126</v>
      </c>
      <c r="F17127" s="113" t="s">
        <v>200</v>
      </c>
      <c r="G17127" s="150">
        <v>6.8245823076822405E-5</v>
      </c>
    </row>
    <row r="17128" spans="1:7" x14ac:dyDescent="0.25">
      <c r="A17128" s="108" t="str">
        <f t="shared" si="267"/>
        <v>LU_2010_NATIONAL TOTAL_Hg</v>
      </c>
      <c r="B17128" s="113" t="s">
        <v>161</v>
      </c>
      <c r="C17128" s="113">
        <v>2010</v>
      </c>
      <c r="D17128" s="113" t="s">
        <v>122</v>
      </c>
      <c r="E17128" s="113" t="s">
        <v>127</v>
      </c>
      <c r="F17128" s="113" t="s">
        <v>200</v>
      </c>
      <c r="G17128" s="113">
        <v>2.0470102146581399E-4</v>
      </c>
    </row>
    <row r="17129" spans="1:7" x14ac:dyDescent="0.25">
      <c r="A17129" s="108" t="str">
        <f t="shared" si="267"/>
        <v>LU_2010_NATIONAL TOTAL_DIOX</v>
      </c>
      <c r="B17129" s="113" t="s">
        <v>161</v>
      </c>
      <c r="C17129" s="113">
        <v>2010</v>
      </c>
      <c r="D17129" s="113" t="s">
        <v>122</v>
      </c>
      <c r="E17129" s="113" t="s">
        <v>128</v>
      </c>
      <c r="F17129" s="113" t="s">
        <v>200</v>
      </c>
      <c r="G17129" s="150">
        <v>3.1111938856463802E-9</v>
      </c>
    </row>
    <row r="17130" spans="1:7" x14ac:dyDescent="0.25">
      <c r="A17130" s="108" t="str">
        <f t="shared" si="267"/>
        <v>LU_2010_NATIONAL TOTAL_PAH</v>
      </c>
      <c r="B17130" s="113" t="s">
        <v>161</v>
      </c>
      <c r="C17130" s="113">
        <v>2010</v>
      </c>
      <c r="D17130" s="113" t="s">
        <v>122</v>
      </c>
      <c r="E17130" s="113" t="s">
        <v>129</v>
      </c>
      <c r="F17130" s="113" t="s">
        <v>200</v>
      </c>
      <c r="G17130" s="113">
        <v>6.7224715506076799E-4</v>
      </c>
    </row>
    <row r="17131" spans="1:7" x14ac:dyDescent="0.25">
      <c r="A17131" s="108" t="str">
        <f t="shared" si="267"/>
        <v>LU_2010_NATIONAL TOTAL_HCB</v>
      </c>
      <c r="B17131" s="113" t="s">
        <v>161</v>
      </c>
      <c r="C17131" s="113">
        <v>2010</v>
      </c>
      <c r="D17131" s="113" t="s">
        <v>122</v>
      </c>
      <c r="E17131" s="113" t="s">
        <v>130</v>
      </c>
      <c r="F17131" s="113" t="s">
        <v>200</v>
      </c>
      <c r="G17131" s="150">
        <v>8.07451576364848E-7</v>
      </c>
    </row>
    <row r="17132" spans="1:7" x14ac:dyDescent="0.25">
      <c r="A17132" s="108" t="str">
        <f t="shared" si="267"/>
        <v>LU_2010_NATIONAL TOTAL_PCB</v>
      </c>
      <c r="B17132" s="113" t="s">
        <v>161</v>
      </c>
      <c r="C17132" s="113">
        <v>2010</v>
      </c>
      <c r="D17132" s="113" t="s">
        <v>122</v>
      </c>
      <c r="E17132" s="113" t="s">
        <v>259</v>
      </c>
      <c r="F17132" s="113" t="s">
        <v>200</v>
      </c>
      <c r="G17132" s="150">
        <v>1.83090500089592E-5</v>
      </c>
    </row>
    <row r="17133" spans="1:7" x14ac:dyDescent="0.25">
      <c r="A17133" s="108" t="str">
        <f t="shared" si="267"/>
        <v>LU_2010_1A3(FU)_NOx</v>
      </c>
      <c r="B17133" s="113" t="s">
        <v>161</v>
      </c>
      <c r="C17133" s="113">
        <v>2010</v>
      </c>
      <c r="D17133" s="113" t="s">
        <v>134</v>
      </c>
      <c r="E17133" s="113" t="s">
        <v>199</v>
      </c>
      <c r="F17133" s="113" t="s">
        <v>200</v>
      </c>
      <c r="G17133" s="113">
        <v>7.5362765169917196</v>
      </c>
    </row>
    <row r="17134" spans="1:7" x14ac:dyDescent="0.25">
      <c r="A17134" s="108" t="str">
        <f t="shared" si="267"/>
        <v>LU_2010_1A3(FS)_NOx</v>
      </c>
      <c r="B17134" s="113" t="s">
        <v>161</v>
      </c>
      <c r="C17134" s="113">
        <v>2010</v>
      </c>
      <c r="D17134" s="113" t="s">
        <v>132</v>
      </c>
      <c r="E17134" s="113" t="s">
        <v>199</v>
      </c>
      <c r="F17134" s="113" t="s">
        <v>200</v>
      </c>
      <c r="G17134" s="113">
        <v>29.0521713727566</v>
      </c>
    </row>
    <row r="17135" spans="1:7" x14ac:dyDescent="0.25">
      <c r="A17135" s="108" t="str">
        <f t="shared" si="267"/>
        <v>LU_2010_1A3(FU)_NMVOC</v>
      </c>
      <c r="B17135" s="113" t="s">
        <v>161</v>
      </c>
      <c r="C17135" s="113">
        <v>2010</v>
      </c>
      <c r="D17135" s="113" t="s">
        <v>134</v>
      </c>
      <c r="E17135" s="113" t="s">
        <v>123</v>
      </c>
      <c r="F17135" s="113" t="s">
        <v>200</v>
      </c>
      <c r="G17135" s="113">
        <v>0.61289722123047097</v>
      </c>
    </row>
    <row r="17136" spans="1:7" x14ac:dyDescent="0.25">
      <c r="A17136" s="108" t="str">
        <f t="shared" si="267"/>
        <v>LU_2010_1A3(FS)_NMVOC</v>
      </c>
      <c r="B17136" s="113" t="s">
        <v>161</v>
      </c>
      <c r="C17136" s="113">
        <v>2010</v>
      </c>
      <c r="D17136" s="113" t="s">
        <v>132</v>
      </c>
      <c r="E17136" s="113" t="s">
        <v>123</v>
      </c>
      <c r="F17136" s="113" t="s">
        <v>200</v>
      </c>
      <c r="G17136" s="113">
        <v>1.77079662583396</v>
      </c>
    </row>
    <row r="17137" spans="1:7" x14ac:dyDescent="0.25">
      <c r="A17137" s="108" t="str">
        <f t="shared" si="267"/>
        <v>LU_2010_1A3(FU)_SOx</v>
      </c>
      <c r="B17137" s="113" t="s">
        <v>161</v>
      </c>
      <c r="C17137" s="113">
        <v>2010</v>
      </c>
      <c r="D17137" s="113" t="s">
        <v>134</v>
      </c>
      <c r="E17137" s="113" t="s">
        <v>201</v>
      </c>
      <c r="F17137" s="113" t="s">
        <v>200</v>
      </c>
      <c r="G17137" s="113">
        <v>8.6404542806147906E-3</v>
      </c>
    </row>
    <row r="17138" spans="1:7" x14ac:dyDescent="0.25">
      <c r="A17138" s="108" t="str">
        <f t="shared" si="267"/>
        <v>LU_2010_1A3(FS)_SOx</v>
      </c>
      <c r="B17138" s="113" t="s">
        <v>161</v>
      </c>
      <c r="C17138" s="113">
        <v>2010</v>
      </c>
      <c r="D17138" s="113" t="s">
        <v>132</v>
      </c>
      <c r="E17138" s="113" t="s">
        <v>201</v>
      </c>
      <c r="F17138" s="113" t="s">
        <v>200</v>
      </c>
      <c r="G17138" s="113">
        <v>3.6954074754948898E-2</v>
      </c>
    </row>
    <row r="17139" spans="1:7" x14ac:dyDescent="0.25">
      <c r="A17139" s="108" t="str">
        <f t="shared" si="267"/>
        <v>LU_2010_1A3(FU)_NH3</v>
      </c>
      <c r="B17139" s="113" t="s">
        <v>161</v>
      </c>
      <c r="C17139" s="113">
        <v>2010</v>
      </c>
      <c r="D17139" s="113" t="s">
        <v>134</v>
      </c>
      <c r="E17139" s="113" t="s">
        <v>124</v>
      </c>
      <c r="F17139" s="113" t="s">
        <v>200</v>
      </c>
      <c r="G17139" s="113">
        <v>6.7910365881839602E-2</v>
      </c>
    </row>
    <row r="17140" spans="1:7" x14ac:dyDescent="0.25">
      <c r="A17140" s="108" t="str">
        <f t="shared" si="267"/>
        <v>LU_2010_1A3(FS)_NH3</v>
      </c>
      <c r="B17140" s="113" t="s">
        <v>161</v>
      </c>
      <c r="C17140" s="113">
        <v>2010</v>
      </c>
      <c r="D17140" s="113" t="s">
        <v>132</v>
      </c>
      <c r="E17140" s="113" t="s">
        <v>124</v>
      </c>
      <c r="F17140" s="113" t="s">
        <v>200</v>
      </c>
      <c r="G17140" s="113">
        <v>0.26343134028465898</v>
      </c>
    </row>
    <row r="17141" spans="1:7" x14ac:dyDescent="0.25">
      <c r="A17141" s="108" t="str">
        <f t="shared" si="267"/>
        <v>LU_2010_1A3(FU)_PM2.5</v>
      </c>
      <c r="B17141" s="113" t="s">
        <v>161</v>
      </c>
      <c r="C17141" s="113">
        <v>2010</v>
      </c>
      <c r="D17141" s="113" t="s">
        <v>134</v>
      </c>
      <c r="E17141" s="113" t="s">
        <v>203</v>
      </c>
      <c r="F17141" s="113" t="s">
        <v>200</v>
      </c>
      <c r="G17141" s="113">
        <v>0.31546394380016302</v>
      </c>
    </row>
    <row r="17142" spans="1:7" x14ac:dyDescent="0.25">
      <c r="A17142" s="108" t="str">
        <f t="shared" si="267"/>
        <v>LU_2010_1A3(FS)_PM2.5</v>
      </c>
      <c r="B17142" s="113" t="s">
        <v>161</v>
      </c>
      <c r="C17142" s="113">
        <v>2010</v>
      </c>
      <c r="D17142" s="113" t="s">
        <v>132</v>
      </c>
      <c r="E17142" s="113" t="s">
        <v>203</v>
      </c>
      <c r="F17142" s="113" t="s">
        <v>200</v>
      </c>
      <c r="G17142" s="113">
        <v>0.93555488393984498</v>
      </c>
    </row>
    <row r="17143" spans="1:7" x14ac:dyDescent="0.25">
      <c r="A17143" s="108" t="str">
        <f t="shared" si="267"/>
        <v>LU_2010_3D_NOx</v>
      </c>
      <c r="B17143" s="113" t="s">
        <v>161</v>
      </c>
      <c r="C17143" s="113">
        <v>2010</v>
      </c>
      <c r="D17143" s="113" t="s">
        <v>206</v>
      </c>
      <c r="E17143" s="113" t="s">
        <v>199</v>
      </c>
      <c r="F17143" s="113" t="s">
        <v>200</v>
      </c>
      <c r="G17143" s="113">
        <v>1.1456427356162899</v>
      </c>
    </row>
    <row r="17144" spans="1:7" x14ac:dyDescent="0.25">
      <c r="A17144" s="108" t="str">
        <f t="shared" si="267"/>
        <v>LU_2011_NATIONAL TOTAL_NOx</v>
      </c>
      <c r="B17144" s="113" t="s">
        <v>161</v>
      </c>
      <c r="C17144" s="113">
        <v>2011</v>
      </c>
      <c r="D17144" s="113" t="s">
        <v>122</v>
      </c>
      <c r="E17144" s="113" t="s">
        <v>199</v>
      </c>
      <c r="F17144" s="113" t="s">
        <v>200</v>
      </c>
      <c r="G17144" s="113">
        <v>40.286229529652303</v>
      </c>
    </row>
    <row r="17145" spans="1:7" x14ac:dyDescent="0.25">
      <c r="A17145" s="108" t="str">
        <f t="shared" si="267"/>
        <v>LU_2011_NATIONAL TOTAL_NMVOC</v>
      </c>
      <c r="B17145" s="113" t="s">
        <v>161</v>
      </c>
      <c r="C17145" s="113">
        <v>2011</v>
      </c>
      <c r="D17145" s="113" t="s">
        <v>122</v>
      </c>
      <c r="E17145" s="113" t="s">
        <v>123</v>
      </c>
      <c r="F17145" s="113" t="s">
        <v>200</v>
      </c>
      <c r="G17145" s="113">
        <v>10.955173346572799</v>
      </c>
    </row>
    <row r="17146" spans="1:7" x14ac:dyDescent="0.25">
      <c r="A17146" s="108" t="str">
        <f t="shared" si="267"/>
        <v>LU_2011_NATIONAL TOTAL_SOx</v>
      </c>
      <c r="B17146" s="113" t="s">
        <v>161</v>
      </c>
      <c r="C17146" s="113">
        <v>2011</v>
      </c>
      <c r="D17146" s="113" t="s">
        <v>122</v>
      </c>
      <c r="E17146" s="113" t="s">
        <v>201</v>
      </c>
      <c r="F17146" s="113" t="s">
        <v>200</v>
      </c>
      <c r="G17146" s="113">
        <v>1.3352350359826399</v>
      </c>
    </row>
    <row r="17147" spans="1:7" x14ac:dyDescent="0.25">
      <c r="A17147" s="108" t="str">
        <f t="shared" si="267"/>
        <v>LU_2011_NATIONAL TOTAL_NH3</v>
      </c>
      <c r="B17147" s="113" t="s">
        <v>161</v>
      </c>
      <c r="C17147" s="113">
        <v>2011</v>
      </c>
      <c r="D17147" s="113" t="s">
        <v>122</v>
      </c>
      <c r="E17147" s="113" t="s">
        <v>124</v>
      </c>
      <c r="F17147" s="113" t="s">
        <v>200</v>
      </c>
      <c r="G17147" s="113">
        <v>6.3475361260995902</v>
      </c>
    </row>
    <row r="17148" spans="1:7" x14ac:dyDescent="0.25">
      <c r="A17148" s="108" t="str">
        <f t="shared" si="267"/>
        <v>LU_2011_NATIONAL TOTAL_PM2.5</v>
      </c>
      <c r="B17148" s="113" t="s">
        <v>161</v>
      </c>
      <c r="C17148" s="113">
        <v>2011</v>
      </c>
      <c r="D17148" s="113" t="s">
        <v>122</v>
      </c>
      <c r="E17148" s="113" t="s">
        <v>203</v>
      </c>
      <c r="F17148" s="113" t="s">
        <v>200</v>
      </c>
      <c r="G17148" s="113">
        <v>1.6560445346967601</v>
      </c>
    </row>
    <row r="17149" spans="1:7" x14ac:dyDescent="0.25">
      <c r="A17149" s="108" t="str">
        <f t="shared" si="267"/>
        <v>LU_2011_NATIONAL TOTAL_Pb</v>
      </c>
      <c r="B17149" s="113" t="s">
        <v>161</v>
      </c>
      <c r="C17149" s="113">
        <v>2011</v>
      </c>
      <c r="D17149" s="113" t="s">
        <v>122</v>
      </c>
      <c r="E17149" s="113" t="s">
        <v>125</v>
      </c>
      <c r="F17149" s="113" t="s">
        <v>200</v>
      </c>
      <c r="G17149" s="113">
        <v>2.0926282658369098E-3</v>
      </c>
    </row>
    <row r="17150" spans="1:7" x14ac:dyDescent="0.25">
      <c r="A17150" s="108" t="str">
        <f t="shared" si="267"/>
        <v>LU_2011_NATIONAL TOTAL_Cd</v>
      </c>
      <c r="B17150" s="113" t="s">
        <v>161</v>
      </c>
      <c r="C17150" s="113">
        <v>2011</v>
      </c>
      <c r="D17150" s="113" t="s">
        <v>122</v>
      </c>
      <c r="E17150" s="113" t="s">
        <v>126</v>
      </c>
      <c r="F17150" s="113" t="s">
        <v>200</v>
      </c>
      <c r="G17150" s="150">
        <v>6.6941923569728204E-5</v>
      </c>
    </row>
    <row r="17151" spans="1:7" x14ac:dyDescent="0.25">
      <c r="A17151" s="108" t="str">
        <f t="shared" si="267"/>
        <v>LU_2011_NATIONAL TOTAL_Hg</v>
      </c>
      <c r="B17151" s="113" t="s">
        <v>161</v>
      </c>
      <c r="C17151" s="113">
        <v>2011</v>
      </c>
      <c r="D17151" s="113" t="s">
        <v>122</v>
      </c>
      <c r="E17151" s="113" t="s">
        <v>127</v>
      </c>
      <c r="F17151" s="113" t="s">
        <v>200</v>
      </c>
      <c r="G17151" s="113">
        <v>1.8889698928711501E-4</v>
      </c>
    </row>
    <row r="17152" spans="1:7" x14ac:dyDescent="0.25">
      <c r="A17152" s="108" t="str">
        <f t="shared" si="267"/>
        <v>LU_2011_NATIONAL TOTAL_DIOX</v>
      </c>
      <c r="B17152" s="113" t="s">
        <v>161</v>
      </c>
      <c r="C17152" s="113">
        <v>2011</v>
      </c>
      <c r="D17152" s="113" t="s">
        <v>122</v>
      </c>
      <c r="E17152" s="113" t="s">
        <v>128</v>
      </c>
      <c r="F17152" s="113" t="s">
        <v>200</v>
      </c>
      <c r="G17152" s="150">
        <v>2.5700998585209798E-9</v>
      </c>
    </row>
    <row r="17153" spans="1:7" x14ac:dyDescent="0.25">
      <c r="A17153" s="108" t="str">
        <f t="shared" si="267"/>
        <v>LU_2011_NATIONAL TOTAL_PAH</v>
      </c>
      <c r="B17153" s="113" t="s">
        <v>161</v>
      </c>
      <c r="C17153" s="113">
        <v>2011</v>
      </c>
      <c r="D17153" s="113" t="s">
        <v>122</v>
      </c>
      <c r="E17153" s="113" t="s">
        <v>129</v>
      </c>
      <c r="F17153" s="113" t="s">
        <v>200</v>
      </c>
      <c r="G17153" s="113">
        <v>5.91046683087746E-4</v>
      </c>
    </row>
    <row r="17154" spans="1:7" x14ac:dyDescent="0.25">
      <c r="A17154" s="108" t="str">
        <f t="shared" ref="A17154:A17217" si="268">CONCATENATE(B17154,"_",C17154,"_",D17154,"_",E17154)</f>
        <v>LU_2011_NATIONAL TOTAL_HCB</v>
      </c>
      <c r="B17154" s="113" t="s">
        <v>161</v>
      </c>
      <c r="C17154" s="113">
        <v>2011</v>
      </c>
      <c r="D17154" s="113" t="s">
        <v>122</v>
      </c>
      <c r="E17154" s="113" t="s">
        <v>130</v>
      </c>
      <c r="F17154" s="113" t="s">
        <v>200</v>
      </c>
      <c r="G17154" s="150">
        <v>7.78134719373032E-7</v>
      </c>
    </row>
    <row r="17155" spans="1:7" x14ac:dyDescent="0.25">
      <c r="A17155" s="108" t="str">
        <f t="shared" si="268"/>
        <v>LU_2011_NATIONAL TOTAL_PCB</v>
      </c>
      <c r="B17155" s="113" t="s">
        <v>161</v>
      </c>
      <c r="C17155" s="113">
        <v>2011</v>
      </c>
      <c r="D17155" s="113" t="s">
        <v>122</v>
      </c>
      <c r="E17155" s="113" t="s">
        <v>259</v>
      </c>
      <c r="F17155" s="113" t="s">
        <v>200</v>
      </c>
      <c r="G17155" s="150">
        <v>2.5784787534228401E-5</v>
      </c>
    </row>
    <row r="17156" spans="1:7" x14ac:dyDescent="0.25">
      <c r="A17156" s="108" t="str">
        <f t="shared" si="268"/>
        <v>LU_2011_1A3(FU)_NOx</v>
      </c>
      <c r="B17156" s="113" t="s">
        <v>161</v>
      </c>
      <c r="C17156" s="113">
        <v>2011</v>
      </c>
      <c r="D17156" s="113" t="s">
        <v>134</v>
      </c>
      <c r="E17156" s="113" t="s">
        <v>199</v>
      </c>
      <c r="F17156" s="113" t="s">
        <v>200</v>
      </c>
      <c r="G17156" s="113">
        <v>7.7177411597795098</v>
      </c>
    </row>
    <row r="17157" spans="1:7" x14ac:dyDescent="0.25">
      <c r="A17157" s="108" t="str">
        <f t="shared" si="268"/>
        <v>LU_2011_1A3(FS)_NOx</v>
      </c>
      <c r="B17157" s="113" t="s">
        <v>161</v>
      </c>
      <c r="C17157" s="113">
        <v>2011</v>
      </c>
      <c r="D17157" s="113" t="s">
        <v>132</v>
      </c>
      <c r="E17157" s="113" t="s">
        <v>199</v>
      </c>
      <c r="F17157" s="113" t="s">
        <v>200</v>
      </c>
      <c r="G17157" s="113">
        <v>29.4923012537819</v>
      </c>
    </row>
    <row r="17158" spans="1:7" x14ac:dyDescent="0.25">
      <c r="A17158" s="108" t="str">
        <f t="shared" si="268"/>
        <v>LU_2011_1A3(FU)_NMVOC</v>
      </c>
      <c r="B17158" s="113" t="s">
        <v>161</v>
      </c>
      <c r="C17158" s="113">
        <v>2011</v>
      </c>
      <c r="D17158" s="113" t="s">
        <v>134</v>
      </c>
      <c r="E17158" s="113" t="s">
        <v>123</v>
      </c>
      <c r="F17158" s="113" t="s">
        <v>200</v>
      </c>
      <c r="G17158" s="113">
        <v>0.56573109451038095</v>
      </c>
    </row>
    <row r="17159" spans="1:7" x14ac:dyDescent="0.25">
      <c r="A17159" s="108" t="str">
        <f t="shared" si="268"/>
        <v>LU_2011_1A3(FS)_NMVOC</v>
      </c>
      <c r="B17159" s="113" t="s">
        <v>161</v>
      </c>
      <c r="C17159" s="113">
        <v>2011</v>
      </c>
      <c r="D17159" s="113" t="s">
        <v>132</v>
      </c>
      <c r="E17159" s="113" t="s">
        <v>123</v>
      </c>
      <c r="F17159" s="113" t="s">
        <v>200</v>
      </c>
      <c r="G17159" s="113">
        <v>1.68510153718639</v>
      </c>
    </row>
    <row r="17160" spans="1:7" x14ac:dyDescent="0.25">
      <c r="A17160" s="108" t="str">
        <f t="shared" si="268"/>
        <v>LU_2011_1A3(FU)_SOx</v>
      </c>
      <c r="B17160" s="113" t="s">
        <v>161</v>
      </c>
      <c r="C17160" s="113">
        <v>2011</v>
      </c>
      <c r="D17160" s="113" t="s">
        <v>134</v>
      </c>
      <c r="E17160" s="113" t="s">
        <v>201</v>
      </c>
      <c r="F17160" s="113" t="s">
        <v>200</v>
      </c>
      <c r="G17160" s="113">
        <v>8.8886442795658507E-3</v>
      </c>
    </row>
    <row r="17161" spans="1:7" x14ac:dyDescent="0.25">
      <c r="A17161" s="108" t="str">
        <f t="shared" si="268"/>
        <v>LU_2011_1A3(FS)_SOx</v>
      </c>
      <c r="B17161" s="113" t="s">
        <v>161</v>
      </c>
      <c r="C17161" s="113">
        <v>2011</v>
      </c>
      <c r="D17161" s="113" t="s">
        <v>132</v>
      </c>
      <c r="E17161" s="113" t="s">
        <v>201</v>
      </c>
      <c r="F17161" s="113" t="s">
        <v>200</v>
      </c>
      <c r="G17161" s="113">
        <v>3.9192066494952001E-2</v>
      </c>
    </row>
    <row r="17162" spans="1:7" x14ac:dyDescent="0.25">
      <c r="A17162" s="108" t="str">
        <f t="shared" si="268"/>
        <v>LU_2011_1A3(FU)_NH3</v>
      </c>
      <c r="B17162" s="113" t="s">
        <v>161</v>
      </c>
      <c r="C17162" s="113">
        <v>2011</v>
      </c>
      <c r="D17162" s="113" t="s">
        <v>134</v>
      </c>
      <c r="E17162" s="113" t="s">
        <v>124</v>
      </c>
      <c r="F17162" s="113" t="s">
        <v>200</v>
      </c>
      <c r="G17162" s="113">
        <v>6.03381004307528E-2</v>
      </c>
    </row>
    <row r="17163" spans="1:7" x14ac:dyDescent="0.25">
      <c r="A17163" s="108" t="str">
        <f t="shared" si="268"/>
        <v>LU_2011_1A3(FS)_NH3</v>
      </c>
      <c r="B17163" s="113" t="s">
        <v>161</v>
      </c>
      <c r="C17163" s="113">
        <v>2011</v>
      </c>
      <c r="D17163" s="113" t="s">
        <v>132</v>
      </c>
      <c r="E17163" s="113" t="s">
        <v>124</v>
      </c>
      <c r="F17163" s="113" t="s">
        <v>200</v>
      </c>
      <c r="G17163" s="113">
        <v>0.25302517011169401</v>
      </c>
    </row>
    <row r="17164" spans="1:7" x14ac:dyDescent="0.25">
      <c r="A17164" s="108" t="str">
        <f t="shared" si="268"/>
        <v>LU_2011_1A3(FU)_PM2.5</v>
      </c>
      <c r="B17164" s="113" t="s">
        <v>161</v>
      </c>
      <c r="C17164" s="113">
        <v>2011</v>
      </c>
      <c r="D17164" s="113" t="s">
        <v>134</v>
      </c>
      <c r="E17164" s="113" t="s">
        <v>203</v>
      </c>
      <c r="F17164" s="113" t="s">
        <v>200</v>
      </c>
      <c r="G17164" s="113">
        <v>0.29011719296459798</v>
      </c>
    </row>
    <row r="17165" spans="1:7" x14ac:dyDescent="0.25">
      <c r="A17165" s="108" t="str">
        <f t="shared" si="268"/>
        <v>LU_2011_1A3(FS)_PM2.5</v>
      </c>
      <c r="B17165" s="113" t="s">
        <v>161</v>
      </c>
      <c r="C17165" s="113">
        <v>2011</v>
      </c>
      <c r="D17165" s="113" t="s">
        <v>132</v>
      </c>
      <c r="E17165" s="113" t="s">
        <v>203</v>
      </c>
      <c r="F17165" s="113" t="s">
        <v>200</v>
      </c>
      <c r="G17165" s="113">
        <v>0.89363117284636595</v>
      </c>
    </row>
    <row r="17166" spans="1:7" x14ac:dyDescent="0.25">
      <c r="A17166" s="108" t="str">
        <f t="shared" si="268"/>
        <v>LU_2011_3D_NOx</v>
      </c>
      <c r="B17166" s="113" t="s">
        <v>161</v>
      </c>
      <c r="C17166" s="113">
        <v>2011</v>
      </c>
      <c r="D17166" s="113" t="s">
        <v>206</v>
      </c>
      <c r="E17166" s="113" t="s">
        <v>199</v>
      </c>
      <c r="F17166" s="113" t="s">
        <v>200</v>
      </c>
      <c r="G17166" s="113">
        <v>1.1568393792248199</v>
      </c>
    </row>
    <row r="17167" spans="1:7" x14ac:dyDescent="0.25">
      <c r="A17167" s="108" t="str">
        <f t="shared" si="268"/>
        <v>LU_2012_NATIONAL TOTAL_NOx</v>
      </c>
      <c r="B17167" s="113" t="s">
        <v>161</v>
      </c>
      <c r="C17167" s="113">
        <v>2012</v>
      </c>
      <c r="D17167" s="113" t="s">
        <v>122</v>
      </c>
      <c r="E17167" s="113" t="s">
        <v>199</v>
      </c>
      <c r="F17167" s="113" t="s">
        <v>200</v>
      </c>
      <c r="G17167" s="113">
        <v>37.813665905927898</v>
      </c>
    </row>
    <row r="17168" spans="1:7" x14ac:dyDescent="0.25">
      <c r="A17168" s="108" t="str">
        <f t="shared" si="268"/>
        <v>LU_2012_NATIONAL TOTAL_NMVOC</v>
      </c>
      <c r="B17168" s="113" t="s">
        <v>161</v>
      </c>
      <c r="C17168" s="113">
        <v>2012</v>
      </c>
      <c r="D17168" s="113" t="s">
        <v>122</v>
      </c>
      <c r="E17168" s="113" t="s">
        <v>123</v>
      </c>
      <c r="F17168" s="113" t="s">
        <v>200</v>
      </c>
      <c r="G17168" s="113">
        <v>11.1598329019419</v>
      </c>
    </row>
    <row r="17169" spans="1:7" x14ac:dyDescent="0.25">
      <c r="A17169" s="108" t="str">
        <f t="shared" si="268"/>
        <v>LU_2012_NATIONAL TOTAL_SOx</v>
      </c>
      <c r="B17169" s="113" t="s">
        <v>161</v>
      </c>
      <c r="C17169" s="113">
        <v>2012</v>
      </c>
      <c r="D17169" s="113" t="s">
        <v>122</v>
      </c>
      <c r="E17169" s="113" t="s">
        <v>201</v>
      </c>
      <c r="F17169" s="113" t="s">
        <v>200</v>
      </c>
      <c r="G17169" s="113">
        <v>1.5306235788871301</v>
      </c>
    </row>
    <row r="17170" spans="1:7" x14ac:dyDescent="0.25">
      <c r="A17170" s="108" t="str">
        <f t="shared" si="268"/>
        <v>LU_2012_NATIONAL TOTAL_NH3</v>
      </c>
      <c r="B17170" s="113" t="s">
        <v>161</v>
      </c>
      <c r="C17170" s="113">
        <v>2012</v>
      </c>
      <c r="D17170" s="113" t="s">
        <v>122</v>
      </c>
      <c r="E17170" s="113" t="s">
        <v>124</v>
      </c>
      <c r="F17170" s="113" t="s">
        <v>200</v>
      </c>
      <c r="G17170" s="113">
        <v>6.1230364936877102</v>
      </c>
    </row>
    <row r="17171" spans="1:7" x14ac:dyDescent="0.25">
      <c r="A17171" s="108" t="str">
        <f t="shared" si="268"/>
        <v>LU_2012_NATIONAL TOTAL_PM2.5</v>
      </c>
      <c r="B17171" s="113" t="s">
        <v>161</v>
      </c>
      <c r="C17171" s="113">
        <v>2012</v>
      </c>
      <c r="D17171" s="113" t="s">
        <v>122</v>
      </c>
      <c r="E17171" s="113" t="s">
        <v>203</v>
      </c>
      <c r="F17171" s="113" t="s">
        <v>200</v>
      </c>
      <c r="G17171" s="113">
        <v>1.6364977314490901</v>
      </c>
    </row>
    <row r="17172" spans="1:7" x14ac:dyDescent="0.25">
      <c r="A17172" s="108" t="str">
        <f t="shared" si="268"/>
        <v>LU_2012_NATIONAL TOTAL_Pb</v>
      </c>
      <c r="B17172" s="113" t="s">
        <v>161</v>
      </c>
      <c r="C17172" s="113">
        <v>2012</v>
      </c>
      <c r="D17172" s="113" t="s">
        <v>122</v>
      </c>
      <c r="E17172" s="113" t="s">
        <v>125</v>
      </c>
      <c r="F17172" s="113" t="s">
        <v>200</v>
      </c>
      <c r="G17172" s="113">
        <v>1.8626284464636001E-3</v>
      </c>
    </row>
    <row r="17173" spans="1:7" x14ac:dyDescent="0.25">
      <c r="A17173" s="108" t="str">
        <f t="shared" si="268"/>
        <v>LU_2012_NATIONAL TOTAL_Cd</v>
      </c>
      <c r="B17173" s="113" t="s">
        <v>161</v>
      </c>
      <c r="C17173" s="113">
        <v>2012</v>
      </c>
      <c r="D17173" s="113" t="s">
        <v>122</v>
      </c>
      <c r="E17173" s="113" t="s">
        <v>126</v>
      </c>
      <c r="F17173" s="113" t="s">
        <v>200</v>
      </c>
      <c r="G17173" s="150">
        <v>6.46704099807697E-5</v>
      </c>
    </row>
    <row r="17174" spans="1:7" x14ac:dyDescent="0.25">
      <c r="A17174" s="108" t="str">
        <f t="shared" si="268"/>
        <v>LU_2012_NATIONAL TOTAL_Hg</v>
      </c>
      <c r="B17174" s="113" t="s">
        <v>161</v>
      </c>
      <c r="C17174" s="113">
        <v>2012</v>
      </c>
      <c r="D17174" s="113" t="s">
        <v>122</v>
      </c>
      <c r="E17174" s="113" t="s">
        <v>127</v>
      </c>
      <c r="F17174" s="113" t="s">
        <v>200</v>
      </c>
      <c r="G17174" s="113">
        <v>1.8061458953073299E-4</v>
      </c>
    </row>
    <row r="17175" spans="1:7" x14ac:dyDescent="0.25">
      <c r="A17175" s="108" t="str">
        <f t="shared" si="268"/>
        <v>LU_2012_NATIONAL TOTAL_DIOX</v>
      </c>
      <c r="B17175" s="113" t="s">
        <v>161</v>
      </c>
      <c r="C17175" s="113">
        <v>2012</v>
      </c>
      <c r="D17175" s="113" t="s">
        <v>122</v>
      </c>
      <c r="E17175" s="113" t="s">
        <v>128</v>
      </c>
      <c r="F17175" s="113" t="s">
        <v>200</v>
      </c>
      <c r="G17175" s="150">
        <v>2.28767345083775E-9</v>
      </c>
    </row>
    <row r="17176" spans="1:7" x14ac:dyDescent="0.25">
      <c r="A17176" s="108" t="str">
        <f t="shared" si="268"/>
        <v>LU_2012_NATIONAL TOTAL_PAH</v>
      </c>
      <c r="B17176" s="113" t="s">
        <v>161</v>
      </c>
      <c r="C17176" s="113">
        <v>2012</v>
      </c>
      <c r="D17176" s="113" t="s">
        <v>122</v>
      </c>
      <c r="E17176" s="113" t="s">
        <v>129</v>
      </c>
      <c r="F17176" s="113" t="s">
        <v>200</v>
      </c>
      <c r="G17176" s="113">
        <v>6.3573082548643305E-4</v>
      </c>
    </row>
    <row r="17177" spans="1:7" x14ac:dyDescent="0.25">
      <c r="A17177" s="108" t="str">
        <f t="shared" si="268"/>
        <v>LU_2012_NATIONAL TOTAL_HCB</v>
      </c>
      <c r="B17177" s="113" t="s">
        <v>161</v>
      </c>
      <c r="C17177" s="113">
        <v>2012</v>
      </c>
      <c r="D17177" s="113" t="s">
        <v>122</v>
      </c>
      <c r="E17177" s="113" t="s">
        <v>130</v>
      </c>
      <c r="F17177" s="113" t="s">
        <v>200</v>
      </c>
      <c r="G17177" s="150">
        <v>7.03612835304097E-7</v>
      </c>
    </row>
    <row r="17178" spans="1:7" x14ac:dyDescent="0.25">
      <c r="A17178" s="108" t="str">
        <f t="shared" si="268"/>
        <v>LU_2012_NATIONAL TOTAL_PCB</v>
      </c>
      <c r="B17178" s="113" t="s">
        <v>161</v>
      </c>
      <c r="C17178" s="113">
        <v>2012</v>
      </c>
      <c r="D17178" s="113" t="s">
        <v>122</v>
      </c>
      <c r="E17178" s="113" t="s">
        <v>259</v>
      </c>
      <c r="F17178" s="113" t="s">
        <v>200</v>
      </c>
      <c r="G17178" s="150">
        <v>8.2399429690905495E-6</v>
      </c>
    </row>
    <row r="17179" spans="1:7" x14ac:dyDescent="0.25">
      <c r="A17179" s="108" t="str">
        <f t="shared" si="268"/>
        <v>LU_2012_1A3(FU)_NOx</v>
      </c>
      <c r="B17179" s="113" t="s">
        <v>161</v>
      </c>
      <c r="C17179" s="113">
        <v>2012</v>
      </c>
      <c r="D17179" s="113" t="s">
        <v>134</v>
      </c>
      <c r="E17179" s="113" t="s">
        <v>199</v>
      </c>
      <c r="F17179" s="113" t="s">
        <v>200</v>
      </c>
      <c r="G17179" s="113">
        <v>7.7192701200603802</v>
      </c>
    </row>
    <row r="17180" spans="1:7" x14ac:dyDescent="0.25">
      <c r="A17180" s="108" t="str">
        <f t="shared" si="268"/>
        <v>LU_2012_1A3(FS)_NOx</v>
      </c>
      <c r="B17180" s="113" t="s">
        <v>161</v>
      </c>
      <c r="C17180" s="113">
        <v>2012</v>
      </c>
      <c r="D17180" s="113" t="s">
        <v>132</v>
      </c>
      <c r="E17180" s="113" t="s">
        <v>199</v>
      </c>
      <c r="F17180" s="113" t="s">
        <v>200</v>
      </c>
      <c r="G17180" s="113">
        <v>27.485085789532501</v>
      </c>
    </row>
    <row r="17181" spans="1:7" x14ac:dyDescent="0.25">
      <c r="A17181" s="108" t="str">
        <f t="shared" si="268"/>
        <v>LU_2012_1A3(FU)_NMVOC</v>
      </c>
      <c r="B17181" s="113" t="s">
        <v>161</v>
      </c>
      <c r="C17181" s="113">
        <v>2012</v>
      </c>
      <c r="D17181" s="113" t="s">
        <v>134</v>
      </c>
      <c r="E17181" s="113" t="s">
        <v>123</v>
      </c>
      <c r="F17181" s="113" t="s">
        <v>200</v>
      </c>
      <c r="G17181" s="113">
        <v>0.51689086408032203</v>
      </c>
    </row>
    <row r="17182" spans="1:7" x14ac:dyDescent="0.25">
      <c r="A17182" s="108" t="str">
        <f t="shared" si="268"/>
        <v>LU_2012_1A3(FS)_NMVOC</v>
      </c>
      <c r="B17182" s="113" t="s">
        <v>161</v>
      </c>
      <c r="C17182" s="113">
        <v>2012</v>
      </c>
      <c r="D17182" s="113" t="s">
        <v>132</v>
      </c>
      <c r="E17182" s="113" t="s">
        <v>123</v>
      </c>
      <c r="F17182" s="113" t="s">
        <v>200</v>
      </c>
      <c r="G17182" s="113">
        <v>1.4553229612710601</v>
      </c>
    </row>
    <row r="17183" spans="1:7" x14ac:dyDescent="0.25">
      <c r="A17183" s="108" t="str">
        <f t="shared" si="268"/>
        <v>LU_2012_1A3(FU)_SOx</v>
      </c>
      <c r="B17183" s="113" t="s">
        <v>161</v>
      </c>
      <c r="C17183" s="113">
        <v>2012</v>
      </c>
      <c r="D17183" s="113" t="s">
        <v>134</v>
      </c>
      <c r="E17183" s="113" t="s">
        <v>201</v>
      </c>
      <c r="F17183" s="113" t="s">
        <v>200</v>
      </c>
      <c r="G17183" s="113">
        <v>8.8726979198302698E-3</v>
      </c>
    </row>
    <row r="17184" spans="1:7" x14ac:dyDescent="0.25">
      <c r="A17184" s="108" t="str">
        <f t="shared" si="268"/>
        <v>LU_2012_1A3(FS)_SOx</v>
      </c>
      <c r="B17184" s="113" t="s">
        <v>161</v>
      </c>
      <c r="C17184" s="113">
        <v>2012</v>
      </c>
      <c r="D17184" s="113" t="s">
        <v>132</v>
      </c>
      <c r="E17184" s="113" t="s">
        <v>201</v>
      </c>
      <c r="F17184" s="113" t="s">
        <v>200</v>
      </c>
      <c r="G17184" s="113">
        <v>3.72470963254194E-2</v>
      </c>
    </row>
    <row r="17185" spans="1:7" x14ac:dyDescent="0.25">
      <c r="A17185" s="108" t="str">
        <f t="shared" si="268"/>
        <v>LU_2012_1A3(FU)_NH3</v>
      </c>
      <c r="B17185" s="113" t="s">
        <v>161</v>
      </c>
      <c r="C17185" s="113">
        <v>2012</v>
      </c>
      <c r="D17185" s="113" t="s">
        <v>134</v>
      </c>
      <c r="E17185" s="113" t="s">
        <v>124</v>
      </c>
      <c r="F17185" s="113" t="s">
        <v>200</v>
      </c>
      <c r="G17185" s="113">
        <v>5.2588861928389199E-2</v>
      </c>
    </row>
    <row r="17186" spans="1:7" x14ac:dyDescent="0.25">
      <c r="A17186" s="108" t="str">
        <f t="shared" si="268"/>
        <v>LU_2012_1A3(FS)_NH3</v>
      </c>
      <c r="B17186" s="113" t="s">
        <v>161</v>
      </c>
      <c r="C17186" s="113">
        <v>2012</v>
      </c>
      <c r="D17186" s="113" t="s">
        <v>132</v>
      </c>
      <c r="E17186" s="113" t="s">
        <v>124</v>
      </c>
      <c r="F17186" s="113" t="s">
        <v>200</v>
      </c>
      <c r="G17186" s="113">
        <v>0.21466764597560201</v>
      </c>
    </row>
    <row r="17187" spans="1:7" x14ac:dyDescent="0.25">
      <c r="A17187" s="108" t="str">
        <f t="shared" si="268"/>
        <v>LU_2012_1A3(FU)_PM2.5</v>
      </c>
      <c r="B17187" s="113" t="s">
        <v>161</v>
      </c>
      <c r="C17187" s="113">
        <v>2012</v>
      </c>
      <c r="D17187" s="113" t="s">
        <v>134</v>
      </c>
      <c r="E17187" s="113" t="s">
        <v>203</v>
      </c>
      <c r="F17187" s="113" t="s">
        <v>200</v>
      </c>
      <c r="G17187" s="113">
        <v>0.25843095121954002</v>
      </c>
    </row>
    <row r="17188" spans="1:7" x14ac:dyDescent="0.25">
      <c r="A17188" s="108" t="str">
        <f t="shared" si="268"/>
        <v>LU_2012_1A3(FS)_PM2.5</v>
      </c>
      <c r="B17188" s="113" t="s">
        <v>161</v>
      </c>
      <c r="C17188" s="113">
        <v>2012</v>
      </c>
      <c r="D17188" s="113" t="s">
        <v>132</v>
      </c>
      <c r="E17188" s="113" t="s">
        <v>203</v>
      </c>
      <c r="F17188" s="113" t="s">
        <v>200</v>
      </c>
      <c r="G17188" s="113">
        <v>0.78054113937048597</v>
      </c>
    </row>
    <row r="17189" spans="1:7" x14ac:dyDescent="0.25">
      <c r="A17189" s="108" t="str">
        <f t="shared" si="268"/>
        <v>LU_2012_3D_NOx</v>
      </c>
      <c r="B17189" s="113" t="s">
        <v>161</v>
      </c>
      <c r="C17189" s="113">
        <v>2012</v>
      </c>
      <c r="D17189" s="113" t="s">
        <v>206</v>
      </c>
      <c r="E17189" s="113" t="s">
        <v>199</v>
      </c>
      <c r="F17189" s="113" t="s">
        <v>200</v>
      </c>
      <c r="G17189" s="113">
        <v>1.12228836944953</v>
      </c>
    </row>
    <row r="17190" spans="1:7" x14ac:dyDescent="0.25">
      <c r="A17190" s="108" t="str">
        <f t="shared" si="268"/>
        <v>LU_2013_NATIONAL TOTAL_NOx</v>
      </c>
      <c r="B17190" s="113" t="s">
        <v>161</v>
      </c>
      <c r="C17190" s="113">
        <v>2013</v>
      </c>
      <c r="D17190" s="113" t="s">
        <v>122</v>
      </c>
      <c r="E17190" s="113" t="s">
        <v>199</v>
      </c>
      <c r="F17190" s="113" t="s">
        <v>200</v>
      </c>
      <c r="G17190" s="113">
        <v>34.622522919053701</v>
      </c>
    </row>
    <row r="17191" spans="1:7" x14ac:dyDescent="0.25">
      <c r="A17191" s="108" t="str">
        <f t="shared" si="268"/>
        <v>LU_2013_NATIONAL TOTAL_NMVOC</v>
      </c>
      <c r="B17191" s="113" t="s">
        <v>161</v>
      </c>
      <c r="C17191" s="113">
        <v>2013</v>
      </c>
      <c r="D17191" s="113" t="s">
        <v>122</v>
      </c>
      <c r="E17191" s="113" t="s">
        <v>123</v>
      </c>
      <c r="F17191" s="113" t="s">
        <v>200</v>
      </c>
      <c r="G17191" s="113">
        <v>10.6009441392283</v>
      </c>
    </row>
    <row r="17192" spans="1:7" x14ac:dyDescent="0.25">
      <c r="A17192" s="108" t="str">
        <f t="shared" si="268"/>
        <v>LU_2013_NATIONAL TOTAL_SOx</v>
      </c>
      <c r="B17192" s="113" t="s">
        <v>161</v>
      </c>
      <c r="C17192" s="113">
        <v>2013</v>
      </c>
      <c r="D17192" s="113" t="s">
        <v>122</v>
      </c>
      <c r="E17192" s="113" t="s">
        <v>201</v>
      </c>
      <c r="F17192" s="113" t="s">
        <v>200</v>
      </c>
      <c r="G17192" s="113">
        <v>1.57961465912613</v>
      </c>
    </row>
    <row r="17193" spans="1:7" x14ac:dyDescent="0.25">
      <c r="A17193" s="108" t="str">
        <f t="shared" si="268"/>
        <v>LU_2013_NATIONAL TOTAL_NH3</v>
      </c>
      <c r="B17193" s="113" t="s">
        <v>161</v>
      </c>
      <c r="C17193" s="113">
        <v>2013</v>
      </c>
      <c r="D17193" s="113" t="s">
        <v>122</v>
      </c>
      <c r="E17193" s="113" t="s">
        <v>124</v>
      </c>
      <c r="F17193" s="113" t="s">
        <v>200</v>
      </c>
      <c r="G17193" s="113">
        <v>6.1258584833124097</v>
      </c>
    </row>
    <row r="17194" spans="1:7" x14ac:dyDescent="0.25">
      <c r="A17194" s="108" t="str">
        <f t="shared" si="268"/>
        <v>LU_2013_NATIONAL TOTAL_PM2.5</v>
      </c>
      <c r="B17194" s="113" t="s">
        <v>161</v>
      </c>
      <c r="C17194" s="113">
        <v>2013</v>
      </c>
      <c r="D17194" s="113" t="s">
        <v>122</v>
      </c>
      <c r="E17194" s="113" t="s">
        <v>203</v>
      </c>
      <c r="F17194" s="113" t="s">
        <v>200</v>
      </c>
      <c r="G17194" s="113">
        <v>1.57935314670325</v>
      </c>
    </row>
    <row r="17195" spans="1:7" x14ac:dyDescent="0.25">
      <c r="A17195" s="108" t="str">
        <f t="shared" si="268"/>
        <v>LU_2013_NATIONAL TOTAL_Pb</v>
      </c>
      <c r="B17195" s="113" t="s">
        <v>161</v>
      </c>
      <c r="C17195" s="113">
        <v>2013</v>
      </c>
      <c r="D17195" s="113" t="s">
        <v>122</v>
      </c>
      <c r="E17195" s="113" t="s">
        <v>125</v>
      </c>
      <c r="F17195" s="113" t="s">
        <v>200</v>
      </c>
      <c r="G17195" s="113">
        <v>1.7482417281223499E-3</v>
      </c>
    </row>
    <row r="17196" spans="1:7" x14ac:dyDescent="0.25">
      <c r="A17196" s="108" t="str">
        <f t="shared" si="268"/>
        <v>LU_2013_NATIONAL TOTAL_Cd</v>
      </c>
      <c r="B17196" s="113" t="s">
        <v>161</v>
      </c>
      <c r="C17196" s="113">
        <v>2013</v>
      </c>
      <c r="D17196" s="113" t="s">
        <v>122</v>
      </c>
      <c r="E17196" s="113" t="s">
        <v>126</v>
      </c>
      <c r="F17196" s="113" t="s">
        <v>200</v>
      </c>
      <c r="G17196" s="150">
        <v>5.9950556902159798E-5</v>
      </c>
    </row>
    <row r="17197" spans="1:7" x14ac:dyDescent="0.25">
      <c r="A17197" s="108" t="str">
        <f t="shared" si="268"/>
        <v>LU_2013_NATIONAL TOTAL_Hg</v>
      </c>
      <c r="B17197" s="113" t="s">
        <v>161</v>
      </c>
      <c r="C17197" s="113">
        <v>2013</v>
      </c>
      <c r="D17197" s="113" t="s">
        <v>122</v>
      </c>
      <c r="E17197" s="113" t="s">
        <v>127</v>
      </c>
      <c r="F17197" s="113" t="s">
        <v>200</v>
      </c>
      <c r="G17197" s="113">
        <v>1.78996311911312E-4</v>
      </c>
    </row>
    <row r="17198" spans="1:7" x14ac:dyDescent="0.25">
      <c r="A17198" s="108" t="str">
        <f t="shared" si="268"/>
        <v>LU_2013_NATIONAL TOTAL_DIOX</v>
      </c>
      <c r="B17198" s="113" t="s">
        <v>161</v>
      </c>
      <c r="C17198" s="113">
        <v>2013</v>
      </c>
      <c r="D17198" s="113" t="s">
        <v>122</v>
      </c>
      <c r="E17198" s="113" t="s">
        <v>128</v>
      </c>
      <c r="F17198" s="113" t="s">
        <v>200</v>
      </c>
      <c r="G17198" s="150">
        <v>2.1835019833165301E-9</v>
      </c>
    </row>
    <row r="17199" spans="1:7" x14ac:dyDescent="0.25">
      <c r="A17199" s="108" t="str">
        <f t="shared" si="268"/>
        <v>LU_2013_NATIONAL TOTAL_PAH</v>
      </c>
      <c r="B17199" s="113" t="s">
        <v>161</v>
      </c>
      <c r="C17199" s="113">
        <v>2013</v>
      </c>
      <c r="D17199" s="113" t="s">
        <v>122</v>
      </c>
      <c r="E17199" s="113" t="s">
        <v>129</v>
      </c>
      <c r="F17199" s="113" t="s">
        <v>200</v>
      </c>
      <c r="G17199" s="113">
        <v>6.7198074671667805E-4</v>
      </c>
    </row>
    <row r="17200" spans="1:7" x14ac:dyDescent="0.25">
      <c r="A17200" s="108" t="str">
        <f t="shared" si="268"/>
        <v>LU_2013_NATIONAL TOTAL_HCB</v>
      </c>
      <c r="B17200" s="113" t="s">
        <v>161</v>
      </c>
      <c r="C17200" s="113">
        <v>2013</v>
      </c>
      <c r="D17200" s="113" t="s">
        <v>122</v>
      </c>
      <c r="E17200" s="113" t="s">
        <v>130</v>
      </c>
      <c r="F17200" s="113" t="s">
        <v>200</v>
      </c>
      <c r="G17200" s="150">
        <v>6.6182099084040605E-7</v>
      </c>
    </row>
    <row r="17201" spans="1:7" x14ac:dyDescent="0.25">
      <c r="A17201" s="108" t="str">
        <f t="shared" si="268"/>
        <v>LU_2013_NATIONAL TOTAL_PCB</v>
      </c>
      <c r="B17201" s="113" t="s">
        <v>161</v>
      </c>
      <c r="C17201" s="113">
        <v>2013</v>
      </c>
      <c r="D17201" s="113" t="s">
        <v>122</v>
      </c>
      <c r="E17201" s="113" t="s">
        <v>259</v>
      </c>
      <c r="F17201" s="113" t="s">
        <v>200</v>
      </c>
      <c r="G17201" s="150">
        <v>2.3127788641944598E-6</v>
      </c>
    </row>
    <row r="17202" spans="1:7" x14ac:dyDescent="0.25">
      <c r="A17202" s="108" t="str">
        <f t="shared" si="268"/>
        <v>LU_2013_1A3(FU)_NOx</v>
      </c>
      <c r="B17202" s="113" t="s">
        <v>161</v>
      </c>
      <c r="C17202" s="113">
        <v>2013</v>
      </c>
      <c r="D17202" s="113" t="s">
        <v>134</v>
      </c>
      <c r="E17202" s="113" t="s">
        <v>199</v>
      </c>
      <c r="F17202" s="113" t="s">
        <v>200</v>
      </c>
      <c r="G17202" s="113">
        <v>7.7092691143749903</v>
      </c>
    </row>
    <row r="17203" spans="1:7" x14ac:dyDescent="0.25">
      <c r="A17203" s="108" t="str">
        <f t="shared" si="268"/>
        <v>LU_2013_1A3(FS)_NOx</v>
      </c>
      <c r="B17203" s="113" t="s">
        <v>161</v>
      </c>
      <c r="C17203" s="113">
        <v>2013</v>
      </c>
      <c r="D17203" s="113" t="s">
        <v>132</v>
      </c>
      <c r="E17203" s="113" t="s">
        <v>199</v>
      </c>
      <c r="F17203" s="113" t="s">
        <v>200</v>
      </c>
      <c r="G17203" s="113">
        <v>26.2714887143777</v>
      </c>
    </row>
    <row r="17204" spans="1:7" x14ac:dyDescent="0.25">
      <c r="A17204" s="108" t="str">
        <f t="shared" si="268"/>
        <v>LU_2013_1A3(FU)_NMVOC</v>
      </c>
      <c r="B17204" s="113" t="s">
        <v>161</v>
      </c>
      <c r="C17204" s="113">
        <v>2013</v>
      </c>
      <c r="D17204" s="113" t="s">
        <v>134</v>
      </c>
      <c r="E17204" s="113" t="s">
        <v>123</v>
      </c>
      <c r="F17204" s="113" t="s">
        <v>200</v>
      </c>
      <c r="G17204" s="113">
        <v>0.477400139859468</v>
      </c>
    </row>
    <row r="17205" spans="1:7" x14ac:dyDescent="0.25">
      <c r="A17205" s="108" t="str">
        <f t="shared" si="268"/>
        <v>LU_2013_1A3(FS)_NMVOC</v>
      </c>
      <c r="B17205" s="113" t="s">
        <v>161</v>
      </c>
      <c r="C17205" s="113">
        <v>2013</v>
      </c>
      <c r="D17205" s="113" t="s">
        <v>132</v>
      </c>
      <c r="E17205" s="113" t="s">
        <v>123</v>
      </c>
      <c r="F17205" s="113" t="s">
        <v>200</v>
      </c>
      <c r="G17205" s="113">
        <v>1.2439363003727799</v>
      </c>
    </row>
    <row r="17206" spans="1:7" x14ac:dyDescent="0.25">
      <c r="A17206" s="108" t="str">
        <f t="shared" si="268"/>
        <v>LU_2013_1A3(FU)_SOx</v>
      </c>
      <c r="B17206" s="113" t="s">
        <v>161</v>
      </c>
      <c r="C17206" s="113">
        <v>2013</v>
      </c>
      <c r="D17206" s="113" t="s">
        <v>134</v>
      </c>
      <c r="E17206" s="113" t="s">
        <v>201</v>
      </c>
      <c r="F17206" s="113" t="s">
        <v>200</v>
      </c>
      <c r="G17206" s="113">
        <v>8.8970589614001099E-3</v>
      </c>
    </row>
    <row r="17207" spans="1:7" x14ac:dyDescent="0.25">
      <c r="A17207" s="108" t="str">
        <f t="shared" si="268"/>
        <v>LU_2013_1A3(FS)_SOx</v>
      </c>
      <c r="B17207" s="113" t="s">
        <v>161</v>
      </c>
      <c r="C17207" s="113">
        <v>2013</v>
      </c>
      <c r="D17207" s="113" t="s">
        <v>132</v>
      </c>
      <c r="E17207" s="113" t="s">
        <v>201</v>
      </c>
      <c r="F17207" s="113" t="s">
        <v>200</v>
      </c>
      <c r="G17207" s="113">
        <v>3.6896877478808501E-2</v>
      </c>
    </row>
    <row r="17208" spans="1:7" x14ac:dyDescent="0.25">
      <c r="A17208" s="108" t="str">
        <f t="shared" si="268"/>
        <v>LU_2013_1A3(FU)_NH3</v>
      </c>
      <c r="B17208" s="113" t="s">
        <v>161</v>
      </c>
      <c r="C17208" s="113">
        <v>2013</v>
      </c>
      <c r="D17208" s="113" t="s">
        <v>134</v>
      </c>
      <c r="E17208" s="113" t="s">
        <v>124</v>
      </c>
      <c r="F17208" s="113" t="s">
        <v>200</v>
      </c>
      <c r="G17208" s="113">
        <v>4.6897525435692901E-2</v>
      </c>
    </row>
    <row r="17209" spans="1:7" x14ac:dyDescent="0.25">
      <c r="A17209" s="108" t="str">
        <f t="shared" si="268"/>
        <v>LU_2013_1A3(FS)_NH3</v>
      </c>
      <c r="B17209" s="113" t="s">
        <v>161</v>
      </c>
      <c r="C17209" s="113">
        <v>2013</v>
      </c>
      <c r="D17209" s="113" t="s">
        <v>132</v>
      </c>
      <c r="E17209" s="113" t="s">
        <v>124</v>
      </c>
      <c r="F17209" s="113" t="s">
        <v>200</v>
      </c>
      <c r="G17209" s="113">
        <v>0.17980006348098099</v>
      </c>
    </row>
    <row r="17210" spans="1:7" x14ac:dyDescent="0.25">
      <c r="A17210" s="108" t="str">
        <f t="shared" si="268"/>
        <v>LU_2013_1A3(FU)_PM2.5</v>
      </c>
      <c r="B17210" s="113" t="s">
        <v>161</v>
      </c>
      <c r="C17210" s="113">
        <v>2013</v>
      </c>
      <c r="D17210" s="113" t="s">
        <v>134</v>
      </c>
      <c r="E17210" s="113" t="s">
        <v>203</v>
      </c>
      <c r="F17210" s="113" t="s">
        <v>200</v>
      </c>
      <c r="G17210" s="113">
        <v>0.232710595610262</v>
      </c>
    </row>
    <row r="17211" spans="1:7" x14ac:dyDescent="0.25">
      <c r="A17211" s="108" t="str">
        <f t="shared" si="268"/>
        <v>LU_2013_1A3(FS)_PM2.5</v>
      </c>
      <c r="B17211" s="113" t="s">
        <v>161</v>
      </c>
      <c r="C17211" s="113">
        <v>2013</v>
      </c>
      <c r="D17211" s="113" t="s">
        <v>132</v>
      </c>
      <c r="E17211" s="113" t="s">
        <v>203</v>
      </c>
      <c r="F17211" s="113" t="s">
        <v>200</v>
      </c>
      <c r="G17211" s="113">
        <v>0.70152573466108203</v>
      </c>
    </row>
    <row r="17212" spans="1:7" x14ac:dyDescent="0.25">
      <c r="A17212" s="108" t="str">
        <f t="shared" si="268"/>
        <v>LU_2013_3D_NOx</v>
      </c>
      <c r="B17212" s="113" t="s">
        <v>161</v>
      </c>
      <c r="C17212" s="113">
        <v>2013</v>
      </c>
      <c r="D17212" s="113" t="s">
        <v>206</v>
      </c>
      <c r="E17212" s="113" t="s">
        <v>199</v>
      </c>
      <c r="F17212" s="113" t="s">
        <v>200</v>
      </c>
      <c r="G17212" s="113">
        <v>1.11807117263266</v>
      </c>
    </row>
    <row r="17213" spans="1:7" x14ac:dyDescent="0.25">
      <c r="A17213" s="108" t="str">
        <f t="shared" si="268"/>
        <v>LU_2014_NATIONAL TOTAL_NOx</v>
      </c>
      <c r="B17213" s="113" t="s">
        <v>161</v>
      </c>
      <c r="C17213" s="113">
        <v>2014</v>
      </c>
      <c r="D17213" s="113" t="s">
        <v>122</v>
      </c>
      <c r="E17213" s="113" t="s">
        <v>199</v>
      </c>
      <c r="F17213" s="113" t="s">
        <v>200</v>
      </c>
      <c r="G17213" s="113">
        <v>32.700637488811402</v>
      </c>
    </row>
    <row r="17214" spans="1:7" x14ac:dyDescent="0.25">
      <c r="A17214" s="108" t="str">
        <f t="shared" si="268"/>
        <v>LU_2014_NATIONAL TOTAL_NMVOC</v>
      </c>
      <c r="B17214" s="113" t="s">
        <v>161</v>
      </c>
      <c r="C17214" s="113">
        <v>2014</v>
      </c>
      <c r="D17214" s="113" t="s">
        <v>122</v>
      </c>
      <c r="E17214" s="113" t="s">
        <v>123</v>
      </c>
      <c r="F17214" s="113" t="s">
        <v>200</v>
      </c>
      <c r="G17214" s="113">
        <v>9.6290520966726199</v>
      </c>
    </row>
    <row r="17215" spans="1:7" x14ac:dyDescent="0.25">
      <c r="A17215" s="108" t="str">
        <f t="shared" si="268"/>
        <v>LU_2014_NATIONAL TOTAL_SOx</v>
      </c>
      <c r="B17215" s="113" t="s">
        <v>161</v>
      </c>
      <c r="C17215" s="113">
        <v>2014</v>
      </c>
      <c r="D17215" s="113" t="s">
        <v>122</v>
      </c>
      <c r="E17215" s="113" t="s">
        <v>201</v>
      </c>
      <c r="F17215" s="113" t="s">
        <v>200</v>
      </c>
      <c r="G17215" s="113">
        <v>1.4748170131407199</v>
      </c>
    </row>
    <row r="17216" spans="1:7" x14ac:dyDescent="0.25">
      <c r="A17216" s="108" t="str">
        <f t="shared" si="268"/>
        <v>LU_2014_NATIONAL TOTAL_NH3</v>
      </c>
      <c r="B17216" s="113" t="s">
        <v>161</v>
      </c>
      <c r="C17216" s="113">
        <v>2014</v>
      </c>
      <c r="D17216" s="113" t="s">
        <v>122</v>
      </c>
      <c r="E17216" s="113" t="s">
        <v>124</v>
      </c>
      <c r="F17216" s="113" t="s">
        <v>200</v>
      </c>
      <c r="G17216" s="113">
        <v>6.2531617162583801</v>
      </c>
    </row>
    <row r="17217" spans="1:7" x14ac:dyDescent="0.25">
      <c r="A17217" s="108" t="str">
        <f t="shared" si="268"/>
        <v>LU_2014_NATIONAL TOTAL_PM2.5</v>
      </c>
      <c r="B17217" s="113" t="s">
        <v>161</v>
      </c>
      <c r="C17217" s="113">
        <v>2014</v>
      </c>
      <c r="D17217" s="113" t="s">
        <v>122</v>
      </c>
      <c r="E17217" s="113" t="s">
        <v>203</v>
      </c>
      <c r="F17217" s="113" t="s">
        <v>200</v>
      </c>
      <c r="G17217" s="113">
        <v>1.5537562088724799</v>
      </c>
    </row>
    <row r="17218" spans="1:7" x14ac:dyDescent="0.25">
      <c r="A17218" s="108" t="str">
        <f t="shared" ref="A17218:A17281" si="269">CONCATENATE(B17218,"_",C17218,"_",D17218,"_",E17218)</f>
        <v>LU_2014_NATIONAL TOTAL_Pb</v>
      </c>
      <c r="B17218" s="113" t="s">
        <v>161</v>
      </c>
      <c r="C17218" s="113">
        <v>2014</v>
      </c>
      <c r="D17218" s="113" t="s">
        <v>122</v>
      </c>
      <c r="E17218" s="113" t="s">
        <v>125</v>
      </c>
      <c r="F17218" s="113" t="s">
        <v>200</v>
      </c>
      <c r="G17218" s="113">
        <v>1.7855289406788399E-3</v>
      </c>
    </row>
    <row r="17219" spans="1:7" x14ac:dyDescent="0.25">
      <c r="A17219" s="108" t="str">
        <f t="shared" si="269"/>
        <v>LU_2014_NATIONAL TOTAL_Cd</v>
      </c>
      <c r="B17219" s="113" t="s">
        <v>161</v>
      </c>
      <c r="C17219" s="113">
        <v>2014</v>
      </c>
      <c r="D17219" s="113" t="s">
        <v>122</v>
      </c>
      <c r="E17219" s="113" t="s">
        <v>126</v>
      </c>
      <c r="F17219" s="113" t="s">
        <v>200</v>
      </c>
      <c r="G17219" s="150">
        <v>7.0737082403492704E-5</v>
      </c>
    </row>
    <row r="17220" spans="1:7" x14ac:dyDescent="0.25">
      <c r="A17220" s="108" t="str">
        <f t="shared" si="269"/>
        <v>LU_2014_NATIONAL TOTAL_Hg</v>
      </c>
      <c r="B17220" s="113" t="s">
        <v>161</v>
      </c>
      <c r="C17220" s="113">
        <v>2014</v>
      </c>
      <c r="D17220" s="113" t="s">
        <v>122</v>
      </c>
      <c r="E17220" s="113" t="s">
        <v>127</v>
      </c>
      <c r="F17220" s="113" t="s">
        <v>200</v>
      </c>
      <c r="G17220" s="113">
        <v>1.4878496050458001E-4</v>
      </c>
    </row>
    <row r="17221" spans="1:7" x14ac:dyDescent="0.25">
      <c r="A17221" s="108" t="str">
        <f t="shared" si="269"/>
        <v>LU_2014_NATIONAL TOTAL_DIOX</v>
      </c>
      <c r="B17221" s="113" t="s">
        <v>161</v>
      </c>
      <c r="C17221" s="113">
        <v>2014</v>
      </c>
      <c r="D17221" s="113" t="s">
        <v>122</v>
      </c>
      <c r="E17221" s="113" t="s">
        <v>128</v>
      </c>
      <c r="F17221" s="113" t="s">
        <v>200</v>
      </c>
      <c r="G17221" s="150">
        <v>2.1640625761903001E-9</v>
      </c>
    </row>
    <row r="17222" spans="1:7" x14ac:dyDescent="0.25">
      <c r="A17222" s="108" t="str">
        <f t="shared" si="269"/>
        <v>LU_2014_NATIONAL TOTAL_PAH</v>
      </c>
      <c r="B17222" s="113" t="s">
        <v>161</v>
      </c>
      <c r="C17222" s="113">
        <v>2014</v>
      </c>
      <c r="D17222" s="113" t="s">
        <v>122</v>
      </c>
      <c r="E17222" s="113" t="s">
        <v>129</v>
      </c>
      <c r="F17222" s="113" t="s">
        <v>200</v>
      </c>
      <c r="G17222" s="113">
        <v>6.89522746893056E-4</v>
      </c>
    </row>
    <row r="17223" spans="1:7" x14ac:dyDescent="0.25">
      <c r="A17223" s="108" t="str">
        <f t="shared" si="269"/>
        <v>LU_2014_NATIONAL TOTAL_HCB</v>
      </c>
      <c r="B17223" s="113" t="s">
        <v>161</v>
      </c>
      <c r="C17223" s="113">
        <v>2014</v>
      </c>
      <c r="D17223" s="113" t="s">
        <v>122</v>
      </c>
      <c r="E17223" s="113" t="s">
        <v>130</v>
      </c>
      <c r="F17223" s="113" t="s">
        <v>200</v>
      </c>
      <c r="G17223" s="150">
        <v>6.9728379267502401E-7</v>
      </c>
    </row>
    <row r="17224" spans="1:7" x14ac:dyDescent="0.25">
      <c r="A17224" s="108" t="str">
        <f t="shared" si="269"/>
        <v>LU_2014_NATIONAL TOTAL_PCB</v>
      </c>
      <c r="B17224" s="113" t="s">
        <v>161</v>
      </c>
      <c r="C17224" s="113">
        <v>2014</v>
      </c>
      <c r="D17224" s="113" t="s">
        <v>122</v>
      </c>
      <c r="E17224" s="113" t="s">
        <v>259</v>
      </c>
      <c r="F17224" s="113" t="s">
        <v>200</v>
      </c>
      <c r="G17224" s="150">
        <v>4.1882337938119701E-6</v>
      </c>
    </row>
    <row r="17225" spans="1:7" x14ac:dyDescent="0.25">
      <c r="A17225" s="108" t="str">
        <f t="shared" si="269"/>
        <v>LU_2014_1A3(FU)_NOx</v>
      </c>
      <c r="B17225" s="113" t="s">
        <v>161</v>
      </c>
      <c r="C17225" s="113">
        <v>2014</v>
      </c>
      <c r="D17225" s="113" t="s">
        <v>134</v>
      </c>
      <c r="E17225" s="113" t="s">
        <v>199</v>
      </c>
      <c r="F17225" s="113" t="s">
        <v>200</v>
      </c>
      <c r="G17225" s="113">
        <v>7.6948803035557702</v>
      </c>
    </row>
    <row r="17226" spans="1:7" x14ac:dyDescent="0.25">
      <c r="A17226" s="108" t="str">
        <f t="shared" si="269"/>
        <v>LU_2014_1A3(FS)_NOx</v>
      </c>
      <c r="B17226" s="113" t="s">
        <v>161</v>
      </c>
      <c r="C17226" s="113">
        <v>2014</v>
      </c>
      <c r="D17226" s="113" t="s">
        <v>132</v>
      </c>
      <c r="E17226" s="113" t="s">
        <v>199</v>
      </c>
      <c r="F17226" s="113" t="s">
        <v>200</v>
      </c>
      <c r="G17226" s="113">
        <v>23.803481159954099</v>
      </c>
    </row>
    <row r="17227" spans="1:7" x14ac:dyDescent="0.25">
      <c r="A17227" s="108" t="str">
        <f t="shared" si="269"/>
        <v>LU_2014_1A3(FU)_NMVOC</v>
      </c>
      <c r="B17227" s="113" t="s">
        <v>161</v>
      </c>
      <c r="C17227" s="113">
        <v>2014</v>
      </c>
      <c r="D17227" s="113" t="s">
        <v>134</v>
      </c>
      <c r="E17227" s="113" t="s">
        <v>123</v>
      </c>
      <c r="F17227" s="113" t="s">
        <v>200</v>
      </c>
      <c r="G17227" s="113">
        <v>0.46180187282221402</v>
      </c>
    </row>
    <row r="17228" spans="1:7" x14ac:dyDescent="0.25">
      <c r="A17228" s="108" t="str">
        <f t="shared" si="269"/>
        <v>LU_2014_1A3(FS)_NMVOC</v>
      </c>
      <c r="B17228" s="113" t="s">
        <v>161</v>
      </c>
      <c r="C17228" s="113">
        <v>2014</v>
      </c>
      <c r="D17228" s="113" t="s">
        <v>132</v>
      </c>
      <c r="E17228" s="113" t="s">
        <v>123</v>
      </c>
      <c r="F17228" s="113" t="s">
        <v>200</v>
      </c>
      <c r="G17228" s="113">
        <v>1.1409939414830901</v>
      </c>
    </row>
    <row r="17229" spans="1:7" x14ac:dyDescent="0.25">
      <c r="A17229" s="108" t="str">
        <f t="shared" si="269"/>
        <v>LU_2014_1A3(FU)_SOx</v>
      </c>
      <c r="B17229" s="113" t="s">
        <v>161</v>
      </c>
      <c r="C17229" s="113">
        <v>2014</v>
      </c>
      <c r="D17229" s="113" t="s">
        <v>134</v>
      </c>
      <c r="E17229" s="113" t="s">
        <v>201</v>
      </c>
      <c r="F17229" s="113" t="s">
        <v>200</v>
      </c>
      <c r="G17229" s="113">
        <v>9.1097484163661299E-3</v>
      </c>
    </row>
    <row r="17230" spans="1:7" x14ac:dyDescent="0.25">
      <c r="A17230" s="108" t="str">
        <f t="shared" si="269"/>
        <v>LU_2014_1A3(FS)_SOx</v>
      </c>
      <c r="B17230" s="113" t="s">
        <v>161</v>
      </c>
      <c r="C17230" s="113">
        <v>2014</v>
      </c>
      <c r="D17230" s="113" t="s">
        <v>132</v>
      </c>
      <c r="E17230" s="113" t="s">
        <v>201</v>
      </c>
      <c r="F17230" s="113" t="s">
        <v>200</v>
      </c>
      <c r="G17230" s="113">
        <v>3.5311915536876598E-2</v>
      </c>
    </row>
    <row r="17231" spans="1:7" x14ac:dyDescent="0.25">
      <c r="A17231" s="108" t="str">
        <f t="shared" si="269"/>
        <v>LU_2014_1A3(FU)_NH3</v>
      </c>
      <c r="B17231" s="113" t="s">
        <v>161</v>
      </c>
      <c r="C17231" s="113">
        <v>2014</v>
      </c>
      <c r="D17231" s="113" t="s">
        <v>134</v>
      </c>
      <c r="E17231" s="113" t="s">
        <v>124</v>
      </c>
      <c r="F17231" s="113" t="s">
        <v>200</v>
      </c>
      <c r="G17231" s="113">
        <v>4.5776572613440099E-2</v>
      </c>
    </row>
    <row r="17232" spans="1:7" x14ac:dyDescent="0.25">
      <c r="A17232" s="108" t="str">
        <f t="shared" si="269"/>
        <v>LU_2014_1A3(FS)_NH3</v>
      </c>
      <c r="B17232" s="113" t="s">
        <v>161</v>
      </c>
      <c r="C17232" s="113">
        <v>2014</v>
      </c>
      <c r="D17232" s="113" t="s">
        <v>132</v>
      </c>
      <c r="E17232" s="113" t="s">
        <v>124</v>
      </c>
      <c r="F17232" s="113" t="s">
        <v>200</v>
      </c>
      <c r="G17232" s="113">
        <v>0.167400421378781</v>
      </c>
    </row>
    <row r="17233" spans="1:7" x14ac:dyDescent="0.25">
      <c r="A17233" s="108" t="str">
        <f t="shared" si="269"/>
        <v>LU_2014_1A3(FU)_PM2.5</v>
      </c>
      <c r="B17233" s="113" t="s">
        <v>161</v>
      </c>
      <c r="C17233" s="113">
        <v>2014</v>
      </c>
      <c r="D17233" s="113" t="s">
        <v>134</v>
      </c>
      <c r="E17233" s="113" t="s">
        <v>203</v>
      </c>
      <c r="F17233" s="113" t="s">
        <v>200</v>
      </c>
      <c r="G17233" s="113">
        <v>0.20896164834870001</v>
      </c>
    </row>
    <row r="17234" spans="1:7" x14ac:dyDescent="0.25">
      <c r="A17234" s="108" t="str">
        <f t="shared" si="269"/>
        <v>LU_2014_1A3(FS)_PM2.5</v>
      </c>
      <c r="B17234" s="113" t="s">
        <v>161</v>
      </c>
      <c r="C17234" s="113">
        <v>2014</v>
      </c>
      <c r="D17234" s="113" t="s">
        <v>132</v>
      </c>
      <c r="E17234" s="113" t="s">
        <v>203</v>
      </c>
      <c r="F17234" s="113" t="s">
        <v>200</v>
      </c>
      <c r="G17234" s="113">
        <v>0.60895208256838695</v>
      </c>
    </row>
    <row r="17235" spans="1:7" x14ac:dyDescent="0.25">
      <c r="A17235" s="108" t="str">
        <f t="shared" si="269"/>
        <v>LU_2014_3D_NOx</v>
      </c>
      <c r="B17235" s="113" t="s">
        <v>161</v>
      </c>
      <c r="C17235" s="113">
        <v>2014</v>
      </c>
      <c r="D17235" s="113" t="s">
        <v>206</v>
      </c>
      <c r="E17235" s="113" t="s">
        <v>199</v>
      </c>
      <c r="F17235" s="113" t="s">
        <v>200</v>
      </c>
      <c r="G17235" s="113">
        <v>1.1181762276254399</v>
      </c>
    </row>
    <row r="17236" spans="1:7" x14ac:dyDescent="0.25">
      <c r="A17236" s="108" t="str">
        <f t="shared" si="269"/>
        <v>LU_2015_NATIONAL TOTAL_NOx</v>
      </c>
      <c r="B17236" s="113" t="s">
        <v>161</v>
      </c>
      <c r="C17236" s="113">
        <v>2015</v>
      </c>
      <c r="D17236" s="113" t="s">
        <v>122</v>
      </c>
      <c r="E17236" s="113" t="s">
        <v>199</v>
      </c>
      <c r="F17236" s="113" t="s">
        <v>200</v>
      </c>
      <c r="G17236" s="113">
        <v>29.262713322202401</v>
      </c>
    </row>
    <row r="17237" spans="1:7" x14ac:dyDescent="0.25">
      <c r="A17237" s="108" t="str">
        <f t="shared" si="269"/>
        <v>LU_2015_NATIONAL TOTAL_NMVOC</v>
      </c>
      <c r="B17237" s="113" t="s">
        <v>161</v>
      </c>
      <c r="C17237" s="113">
        <v>2015</v>
      </c>
      <c r="D17237" s="113" t="s">
        <v>122</v>
      </c>
      <c r="E17237" s="113" t="s">
        <v>123</v>
      </c>
      <c r="F17237" s="113" t="s">
        <v>200</v>
      </c>
      <c r="G17237" s="113">
        <v>9.3724048733412193</v>
      </c>
    </row>
    <row r="17238" spans="1:7" x14ac:dyDescent="0.25">
      <c r="A17238" s="108" t="str">
        <f t="shared" si="269"/>
        <v>LU_2015_NATIONAL TOTAL_SOx</v>
      </c>
      <c r="B17238" s="113" t="s">
        <v>161</v>
      </c>
      <c r="C17238" s="113">
        <v>2015</v>
      </c>
      <c r="D17238" s="113" t="s">
        <v>122</v>
      </c>
      <c r="E17238" s="113" t="s">
        <v>201</v>
      </c>
      <c r="F17238" s="113" t="s">
        <v>200</v>
      </c>
      <c r="G17238" s="113">
        <v>1.33939084113055</v>
      </c>
    </row>
    <row r="17239" spans="1:7" x14ac:dyDescent="0.25">
      <c r="A17239" s="108" t="str">
        <f t="shared" si="269"/>
        <v>LU_2015_NATIONAL TOTAL_NH3</v>
      </c>
      <c r="B17239" s="113" t="s">
        <v>161</v>
      </c>
      <c r="C17239" s="113">
        <v>2015</v>
      </c>
      <c r="D17239" s="113" t="s">
        <v>122</v>
      </c>
      <c r="E17239" s="113" t="s">
        <v>124</v>
      </c>
      <c r="F17239" s="113" t="s">
        <v>200</v>
      </c>
      <c r="G17239" s="113">
        <v>6.2671422557627103</v>
      </c>
    </row>
    <row r="17240" spans="1:7" x14ac:dyDescent="0.25">
      <c r="A17240" s="108" t="str">
        <f t="shared" si="269"/>
        <v>LU_2015_NATIONAL TOTAL_PM2.5</v>
      </c>
      <c r="B17240" s="113" t="s">
        <v>161</v>
      </c>
      <c r="C17240" s="113">
        <v>2015</v>
      </c>
      <c r="D17240" s="113" t="s">
        <v>122</v>
      </c>
      <c r="E17240" s="113" t="s">
        <v>203</v>
      </c>
      <c r="F17240" s="113" t="s">
        <v>200</v>
      </c>
      <c r="G17240" s="113">
        <v>1.3539221854708301</v>
      </c>
    </row>
    <row r="17241" spans="1:7" x14ac:dyDescent="0.25">
      <c r="A17241" s="108" t="str">
        <f t="shared" si="269"/>
        <v>LU_2015_NATIONAL TOTAL_Pb</v>
      </c>
      <c r="B17241" s="113" t="s">
        <v>161</v>
      </c>
      <c r="C17241" s="113">
        <v>2015</v>
      </c>
      <c r="D17241" s="113" t="s">
        <v>122</v>
      </c>
      <c r="E17241" s="113" t="s">
        <v>125</v>
      </c>
      <c r="F17241" s="113" t="s">
        <v>200</v>
      </c>
      <c r="G17241" s="113">
        <v>1.85485604882115E-3</v>
      </c>
    </row>
    <row r="17242" spans="1:7" x14ac:dyDescent="0.25">
      <c r="A17242" s="108" t="str">
        <f t="shared" si="269"/>
        <v>LU_2015_NATIONAL TOTAL_Cd</v>
      </c>
      <c r="B17242" s="113" t="s">
        <v>161</v>
      </c>
      <c r="C17242" s="113">
        <v>2015</v>
      </c>
      <c r="D17242" s="113" t="s">
        <v>122</v>
      </c>
      <c r="E17242" s="113" t="s">
        <v>126</v>
      </c>
      <c r="F17242" s="113" t="s">
        <v>200</v>
      </c>
      <c r="G17242" s="150">
        <v>6.9186951650732905E-5</v>
      </c>
    </row>
    <row r="17243" spans="1:7" x14ac:dyDescent="0.25">
      <c r="A17243" s="108" t="str">
        <f t="shared" si="269"/>
        <v>LU_2015_NATIONAL TOTAL_Hg</v>
      </c>
      <c r="B17243" s="113" t="s">
        <v>161</v>
      </c>
      <c r="C17243" s="113">
        <v>2015</v>
      </c>
      <c r="D17243" s="113" t="s">
        <v>122</v>
      </c>
      <c r="E17243" s="113" t="s">
        <v>127</v>
      </c>
      <c r="F17243" s="113" t="s">
        <v>200</v>
      </c>
      <c r="G17243" s="113">
        <v>2.06820704768251E-4</v>
      </c>
    </row>
    <row r="17244" spans="1:7" x14ac:dyDescent="0.25">
      <c r="A17244" s="108" t="str">
        <f t="shared" si="269"/>
        <v>LU_2015_NATIONAL TOTAL_DIOX</v>
      </c>
      <c r="B17244" s="113" t="s">
        <v>161</v>
      </c>
      <c r="C17244" s="113">
        <v>2015</v>
      </c>
      <c r="D17244" s="113" t="s">
        <v>122</v>
      </c>
      <c r="E17244" s="113" t="s">
        <v>128</v>
      </c>
      <c r="F17244" s="113" t="s">
        <v>200</v>
      </c>
      <c r="G17244" s="150">
        <v>1.9279643499932901E-9</v>
      </c>
    </row>
    <row r="17245" spans="1:7" x14ac:dyDescent="0.25">
      <c r="A17245" s="108" t="str">
        <f t="shared" si="269"/>
        <v>LU_2015_NATIONAL TOTAL_PAH</v>
      </c>
      <c r="B17245" s="113" t="s">
        <v>161</v>
      </c>
      <c r="C17245" s="113">
        <v>2015</v>
      </c>
      <c r="D17245" s="113" t="s">
        <v>122</v>
      </c>
      <c r="E17245" s="113" t="s">
        <v>129</v>
      </c>
      <c r="F17245" s="113" t="s">
        <v>200</v>
      </c>
      <c r="G17245" s="113">
        <v>6.4693106594530402E-4</v>
      </c>
    </row>
    <row r="17246" spans="1:7" x14ac:dyDescent="0.25">
      <c r="A17246" s="108" t="str">
        <f t="shared" si="269"/>
        <v>LU_2015_NATIONAL TOTAL_HCB</v>
      </c>
      <c r="B17246" s="113" t="s">
        <v>161</v>
      </c>
      <c r="C17246" s="113">
        <v>2015</v>
      </c>
      <c r="D17246" s="113" t="s">
        <v>122</v>
      </c>
      <c r="E17246" s="113" t="s">
        <v>130</v>
      </c>
      <c r="F17246" s="113" t="s">
        <v>200</v>
      </c>
      <c r="G17246" s="150">
        <v>6.6646782639934804E-7</v>
      </c>
    </row>
    <row r="17247" spans="1:7" x14ac:dyDescent="0.25">
      <c r="A17247" s="108" t="str">
        <f t="shared" si="269"/>
        <v>LU_2015_NATIONAL TOTAL_PCB</v>
      </c>
      <c r="B17247" s="113" t="s">
        <v>161</v>
      </c>
      <c r="C17247" s="113">
        <v>2015</v>
      </c>
      <c r="D17247" s="113" t="s">
        <v>122</v>
      </c>
      <c r="E17247" s="113" t="s">
        <v>259</v>
      </c>
      <c r="F17247" s="113" t="s">
        <v>200</v>
      </c>
      <c r="G17247" s="150">
        <v>2.4510898921933199E-6</v>
      </c>
    </row>
    <row r="17248" spans="1:7" x14ac:dyDescent="0.25">
      <c r="A17248" s="108" t="str">
        <f t="shared" si="269"/>
        <v>LU_2015_1A3(FU)_NOx</v>
      </c>
      <c r="B17248" s="113" t="s">
        <v>161</v>
      </c>
      <c r="C17248" s="113">
        <v>2015</v>
      </c>
      <c r="D17248" s="113" t="s">
        <v>134</v>
      </c>
      <c r="E17248" s="113" t="s">
        <v>199</v>
      </c>
      <c r="F17248" s="113" t="s">
        <v>200</v>
      </c>
      <c r="G17248" s="113">
        <v>7.3555835432531698</v>
      </c>
    </row>
    <row r="17249" spans="1:7" x14ac:dyDescent="0.25">
      <c r="A17249" s="108" t="str">
        <f t="shared" si="269"/>
        <v>LU_2015_1A3(FS)_NOx</v>
      </c>
      <c r="B17249" s="113" t="s">
        <v>161</v>
      </c>
      <c r="C17249" s="113">
        <v>2015</v>
      </c>
      <c r="D17249" s="113" t="s">
        <v>132</v>
      </c>
      <c r="E17249" s="113" t="s">
        <v>199</v>
      </c>
      <c r="F17249" s="113" t="s">
        <v>200</v>
      </c>
      <c r="G17249" s="113">
        <v>20.436291911900302</v>
      </c>
    </row>
    <row r="17250" spans="1:7" x14ac:dyDescent="0.25">
      <c r="A17250" s="108" t="str">
        <f t="shared" si="269"/>
        <v>LU_2015_1A3(FU)_NMVOC</v>
      </c>
      <c r="B17250" s="113" t="s">
        <v>161</v>
      </c>
      <c r="C17250" s="113">
        <v>2015</v>
      </c>
      <c r="D17250" s="113" t="s">
        <v>134</v>
      </c>
      <c r="E17250" s="113" t="s">
        <v>123</v>
      </c>
      <c r="F17250" s="113" t="s">
        <v>200</v>
      </c>
      <c r="G17250" s="113">
        <v>0.43303294326719499</v>
      </c>
    </row>
    <row r="17251" spans="1:7" x14ac:dyDescent="0.25">
      <c r="A17251" s="108" t="str">
        <f t="shared" si="269"/>
        <v>LU_2015_1A3(FS)_NMVOC</v>
      </c>
      <c r="B17251" s="113" t="s">
        <v>161</v>
      </c>
      <c r="C17251" s="113">
        <v>2015</v>
      </c>
      <c r="D17251" s="113" t="s">
        <v>132</v>
      </c>
      <c r="E17251" s="113" t="s">
        <v>123</v>
      </c>
      <c r="F17251" s="113" t="s">
        <v>200</v>
      </c>
      <c r="G17251" s="113">
        <v>0.99690743803461501</v>
      </c>
    </row>
    <row r="17252" spans="1:7" x14ac:dyDescent="0.25">
      <c r="A17252" s="108" t="str">
        <f t="shared" si="269"/>
        <v>LU_2015_1A3(FU)_SOx</v>
      </c>
      <c r="B17252" s="113" t="s">
        <v>161</v>
      </c>
      <c r="C17252" s="113">
        <v>2015</v>
      </c>
      <c r="D17252" s="113" t="s">
        <v>134</v>
      </c>
      <c r="E17252" s="113" t="s">
        <v>201</v>
      </c>
      <c r="F17252" s="113" t="s">
        <v>200</v>
      </c>
      <c r="G17252" s="113">
        <v>9.1842019469576906E-3</v>
      </c>
    </row>
    <row r="17253" spans="1:7" x14ac:dyDescent="0.25">
      <c r="A17253" s="108" t="str">
        <f t="shared" si="269"/>
        <v>LU_2015_1A3(FS)_SOx</v>
      </c>
      <c r="B17253" s="113" t="s">
        <v>161</v>
      </c>
      <c r="C17253" s="113">
        <v>2015</v>
      </c>
      <c r="D17253" s="113" t="s">
        <v>132</v>
      </c>
      <c r="E17253" s="113" t="s">
        <v>201</v>
      </c>
      <c r="F17253" s="113" t="s">
        <v>200</v>
      </c>
      <c r="G17253" s="113">
        <v>3.29582174277449E-2</v>
      </c>
    </row>
    <row r="17254" spans="1:7" x14ac:dyDescent="0.25">
      <c r="A17254" s="108" t="str">
        <f t="shared" si="269"/>
        <v>LU_2015_1A3(FU)_NH3</v>
      </c>
      <c r="B17254" s="113" t="s">
        <v>161</v>
      </c>
      <c r="C17254" s="113">
        <v>2015</v>
      </c>
      <c r="D17254" s="113" t="s">
        <v>134</v>
      </c>
      <c r="E17254" s="113" t="s">
        <v>124</v>
      </c>
      <c r="F17254" s="113" t="s">
        <v>200</v>
      </c>
      <c r="G17254" s="113">
        <v>4.6560753615268603E-2</v>
      </c>
    </row>
    <row r="17255" spans="1:7" x14ac:dyDescent="0.25">
      <c r="A17255" s="108" t="str">
        <f t="shared" si="269"/>
        <v>LU_2015_1A3(FS)_NH3</v>
      </c>
      <c r="B17255" s="113" t="s">
        <v>161</v>
      </c>
      <c r="C17255" s="113">
        <v>2015</v>
      </c>
      <c r="D17255" s="113" t="s">
        <v>132</v>
      </c>
      <c r="E17255" s="113" t="s">
        <v>124</v>
      </c>
      <c r="F17255" s="113" t="s">
        <v>200</v>
      </c>
      <c r="G17255" s="113">
        <v>0.156950164863015</v>
      </c>
    </row>
    <row r="17256" spans="1:7" x14ac:dyDescent="0.25">
      <c r="A17256" s="108" t="str">
        <f t="shared" si="269"/>
        <v>LU_2015_1A3(FU)_PM2.5</v>
      </c>
      <c r="B17256" s="113" t="s">
        <v>161</v>
      </c>
      <c r="C17256" s="113">
        <v>2015</v>
      </c>
      <c r="D17256" s="113" t="s">
        <v>134</v>
      </c>
      <c r="E17256" s="113" t="s">
        <v>203</v>
      </c>
      <c r="F17256" s="113" t="s">
        <v>200</v>
      </c>
      <c r="G17256" s="113">
        <v>0.19182578814746901</v>
      </c>
    </row>
    <row r="17257" spans="1:7" x14ac:dyDescent="0.25">
      <c r="A17257" s="108" t="str">
        <f t="shared" si="269"/>
        <v>LU_2015_1A3(FS)_PM2.5</v>
      </c>
      <c r="B17257" s="113" t="s">
        <v>161</v>
      </c>
      <c r="C17257" s="113">
        <v>2015</v>
      </c>
      <c r="D17257" s="113" t="s">
        <v>132</v>
      </c>
      <c r="E17257" s="113" t="s">
        <v>203</v>
      </c>
      <c r="F17257" s="113" t="s">
        <v>200</v>
      </c>
      <c r="G17257" s="113">
        <v>0.52853628219452897</v>
      </c>
    </row>
    <row r="17258" spans="1:7" x14ac:dyDescent="0.25">
      <c r="A17258" s="108" t="str">
        <f t="shared" si="269"/>
        <v>LU_2015_3D_NOx</v>
      </c>
      <c r="B17258" s="113" t="s">
        <v>161</v>
      </c>
      <c r="C17258" s="113">
        <v>2015</v>
      </c>
      <c r="D17258" s="113" t="s">
        <v>206</v>
      </c>
      <c r="E17258" s="113" t="s">
        <v>199</v>
      </c>
      <c r="F17258" s="113" t="s">
        <v>200</v>
      </c>
      <c r="G17258" s="113">
        <v>1.1174393649276899</v>
      </c>
    </row>
    <row r="17259" spans="1:7" x14ac:dyDescent="0.25">
      <c r="A17259" s="108" t="str">
        <f t="shared" si="269"/>
        <v>LU_2016_NATIONAL TOTAL_NOx</v>
      </c>
      <c r="B17259" s="113" t="s">
        <v>161</v>
      </c>
      <c r="C17259" s="113">
        <v>2016</v>
      </c>
      <c r="D17259" s="113" t="s">
        <v>122</v>
      </c>
      <c r="E17259" s="113" t="s">
        <v>199</v>
      </c>
      <c r="F17259" s="113" t="s">
        <v>200</v>
      </c>
      <c r="G17259" s="113">
        <v>26.464722274337099</v>
      </c>
    </row>
    <row r="17260" spans="1:7" x14ac:dyDescent="0.25">
      <c r="A17260" s="108" t="str">
        <f t="shared" si="269"/>
        <v>LU_2016_NATIONAL TOTAL_NMVOC</v>
      </c>
      <c r="B17260" s="113" t="s">
        <v>161</v>
      </c>
      <c r="C17260" s="113">
        <v>2016</v>
      </c>
      <c r="D17260" s="113" t="s">
        <v>122</v>
      </c>
      <c r="E17260" s="113" t="s">
        <v>123</v>
      </c>
      <c r="F17260" s="113" t="s">
        <v>200</v>
      </c>
      <c r="G17260" s="113">
        <v>10.483006875555599</v>
      </c>
    </row>
    <row r="17261" spans="1:7" x14ac:dyDescent="0.25">
      <c r="A17261" s="108" t="str">
        <f t="shared" si="269"/>
        <v>LU_2016_NATIONAL TOTAL_SOx</v>
      </c>
      <c r="B17261" s="113" t="s">
        <v>161</v>
      </c>
      <c r="C17261" s="113">
        <v>2016</v>
      </c>
      <c r="D17261" s="113" t="s">
        <v>122</v>
      </c>
      <c r="E17261" s="113" t="s">
        <v>201</v>
      </c>
      <c r="F17261" s="113" t="s">
        <v>200</v>
      </c>
      <c r="G17261" s="113">
        <v>0.93766669197678398</v>
      </c>
    </row>
    <row r="17262" spans="1:7" x14ac:dyDescent="0.25">
      <c r="A17262" s="108" t="str">
        <f t="shared" si="269"/>
        <v>LU_2016_NATIONAL TOTAL_NH3</v>
      </c>
      <c r="B17262" s="113" t="s">
        <v>161</v>
      </c>
      <c r="C17262" s="113">
        <v>2016</v>
      </c>
      <c r="D17262" s="113" t="s">
        <v>122</v>
      </c>
      <c r="E17262" s="113" t="s">
        <v>124</v>
      </c>
      <c r="F17262" s="113" t="s">
        <v>200</v>
      </c>
      <c r="G17262" s="113">
        <v>6.4111916175860202</v>
      </c>
    </row>
    <row r="17263" spans="1:7" x14ac:dyDescent="0.25">
      <c r="A17263" s="108" t="str">
        <f t="shared" si="269"/>
        <v>LU_2016_NATIONAL TOTAL_PM2.5</v>
      </c>
      <c r="B17263" s="113" t="s">
        <v>161</v>
      </c>
      <c r="C17263" s="113">
        <v>2016</v>
      </c>
      <c r="D17263" s="113" t="s">
        <v>122</v>
      </c>
      <c r="E17263" s="113" t="s">
        <v>203</v>
      </c>
      <c r="F17263" s="113" t="s">
        <v>200</v>
      </c>
      <c r="G17263" s="113">
        <v>1.46134635838497</v>
      </c>
    </row>
    <row r="17264" spans="1:7" x14ac:dyDescent="0.25">
      <c r="A17264" s="108" t="str">
        <f t="shared" si="269"/>
        <v>LU_2016_NATIONAL TOTAL_Pb</v>
      </c>
      <c r="B17264" s="113" t="s">
        <v>161</v>
      </c>
      <c r="C17264" s="113">
        <v>2016</v>
      </c>
      <c r="D17264" s="113" t="s">
        <v>122</v>
      </c>
      <c r="E17264" s="113" t="s">
        <v>125</v>
      </c>
      <c r="F17264" s="113" t="s">
        <v>200</v>
      </c>
      <c r="G17264" s="113">
        <v>1.9375707754607299E-3</v>
      </c>
    </row>
    <row r="17265" spans="1:7" x14ac:dyDescent="0.25">
      <c r="A17265" s="108" t="str">
        <f t="shared" si="269"/>
        <v>LU_2016_NATIONAL TOTAL_Cd</v>
      </c>
      <c r="B17265" s="113" t="s">
        <v>161</v>
      </c>
      <c r="C17265" s="113">
        <v>2016</v>
      </c>
      <c r="D17265" s="113" t="s">
        <v>122</v>
      </c>
      <c r="E17265" s="113" t="s">
        <v>126</v>
      </c>
      <c r="F17265" s="113" t="s">
        <v>200</v>
      </c>
      <c r="G17265" s="150">
        <v>8.0018961146205897E-5</v>
      </c>
    </row>
    <row r="17266" spans="1:7" x14ac:dyDescent="0.25">
      <c r="A17266" s="108" t="str">
        <f t="shared" si="269"/>
        <v>LU_2016_NATIONAL TOTAL_Hg</v>
      </c>
      <c r="B17266" s="113" t="s">
        <v>161</v>
      </c>
      <c r="C17266" s="113">
        <v>2016</v>
      </c>
      <c r="D17266" s="113" t="s">
        <v>122</v>
      </c>
      <c r="E17266" s="113" t="s">
        <v>127</v>
      </c>
      <c r="F17266" s="113" t="s">
        <v>200</v>
      </c>
      <c r="G17266" s="113">
        <v>1.65835280105163E-4</v>
      </c>
    </row>
    <row r="17267" spans="1:7" x14ac:dyDescent="0.25">
      <c r="A17267" s="108" t="str">
        <f t="shared" si="269"/>
        <v>LU_2016_NATIONAL TOTAL_DIOX</v>
      </c>
      <c r="B17267" s="113" t="s">
        <v>161</v>
      </c>
      <c r="C17267" s="113">
        <v>2016</v>
      </c>
      <c r="D17267" s="113" t="s">
        <v>122</v>
      </c>
      <c r="E17267" s="113" t="s">
        <v>128</v>
      </c>
      <c r="F17267" s="113" t="s">
        <v>200</v>
      </c>
      <c r="G17267" s="150">
        <v>2.4858252803366302E-9</v>
      </c>
    </row>
    <row r="17268" spans="1:7" x14ac:dyDescent="0.25">
      <c r="A17268" s="108" t="str">
        <f t="shared" si="269"/>
        <v>LU_2016_NATIONAL TOTAL_PAH</v>
      </c>
      <c r="B17268" s="113" t="s">
        <v>161</v>
      </c>
      <c r="C17268" s="113">
        <v>2016</v>
      </c>
      <c r="D17268" s="113" t="s">
        <v>122</v>
      </c>
      <c r="E17268" s="113" t="s">
        <v>129</v>
      </c>
      <c r="F17268" s="113" t="s">
        <v>200</v>
      </c>
      <c r="G17268" s="113">
        <v>7.2432112204092499E-4</v>
      </c>
    </row>
    <row r="17269" spans="1:7" x14ac:dyDescent="0.25">
      <c r="A17269" s="108" t="str">
        <f t="shared" si="269"/>
        <v>LU_2016_NATIONAL TOTAL_HCB</v>
      </c>
      <c r="B17269" s="113" t="s">
        <v>161</v>
      </c>
      <c r="C17269" s="113">
        <v>2016</v>
      </c>
      <c r="D17269" s="113" t="s">
        <v>122</v>
      </c>
      <c r="E17269" s="113" t="s">
        <v>130</v>
      </c>
      <c r="F17269" s="113" t="s">
        <v>200</v>
      </c>
      <c r="G17269" s="150">
        <v>1.23209034602726E-6</v>
      </c>
    </row>
    <row r="17270" spans="1:7" x14ac:dyDescent="0.25">
      <c r="A17270" s="108" t="str">
        <f t="shared" si="269"/>
        <v>LU_2016_NATIONAL TOTAL_PCB</v>
      </c>
      <c r="B17270" s="113" t="s">
        <v>161</v>
      </c>
      <c r="C17270" s="113">
        <v>2016</v>
      </c>
      <c r="D17270" s="113" t="s">
        <v>122</v>
      </c>
      <c r="E17270" s="113" t="s">
        <v>259</v>
      </c>
      <c r="F17270" s="113" t="s">
        <v>200</v>
      </c>
      <c r="G17270" s="150">
        <v>2.3232658143812302E-6</v>
      </c>
    </row>
    <row r="17271" spans="1:7" x14ac:dyDescent="0.25">
      <c r="A17271" s="108" t="str">
        <f t="shared" si="269"/>
        <v>LU_2016_1A3(FU)_NOx</v>
      </c>
      <c r="B17271" s="113" t="s">
        <v>161</v>
      </c>
      <c r="C17271" s="113">
        <v>2016</v>
      </c>
      <c r="D17271" s="113" t="s">
        <v>134</v>
      </c>
      <c r="E17271" s="113" t="s">
        <v>199</v>
      </c>
      <c r="F17271" s="113" t="s">
        <v>200</v>
      </c>
      <c r="G17271" s="113">
        <v>6.7241433843622698</v>
      </c>
    </row>
    <row r="17272" spans="1:7" x14ac:dyDescent="0.25">
      <c r="A17272" s="108" t="str">
        <f t="shared" si="269"/>
        <v>LU_2016_1A3(FS)_NOx</v>
      </c>
      <c r="B17272" s="113" t="s">
        <v>161</v>
      </c>
      <c r="C17272" s="113">
        <v>2016</v>
      </c>
      <c r="D17272" s="113" t="s">
        <v>132</v>
      </c>
      <c r="E17272" s="113" t="s">
        <v>199</v>
      </c>
      <c r="F17272" s="113" t="s">
        <v>200</v>
      </c>
      <c r="G17272" s="113">
        <v>17.472874982902301</v>
      </c>
    </row>
    <row r="17273" spans="1:7" x14ac:dyDescent="0.25">
      <c r="A17273" s="108" t="str">
        <f t="shared" si="269"/>
        <v>LU_2016_1A3(FU)_NMVOC</v>
      </c>
      <c r="B17273" s="113" t="s">
        <v>161</v>
      </c>
      <c r="C17273" s="113">
        <v>2016</v>
      </c>
      <c r="D17273" s="113" t="s">
        <v>134</v>
      </c>
      <c r="E17273" s="113" t="s">
        <v>123</v>
      </c>
      <c r="F17273" s="113" t="s">
        <v>200</v>
      </c>
      <c r="G17273" s="113">
        <v>0.409843122159809</v>
      </c>
    </row>
    <row r="17274" spans="1:7" x14ac:dyDescent="0.25">
      <c r="A17274" s="108" t="str">
        <f t="shared" si="269"/>
        <v>LU_2016_1A3(FS)_NMVOC</v>
      </c>
      <c r="B17274" s="113" t="s">
        <v>161</v>
      </c>
      <c r="C17274" s="113">
        <v>2016</v>
      </c>
      <c r="D17274" s="113" t="s">
        <v>132</v>
      </c>
      <c r="E17274" s="113" t="s">
        <v>123</v>
      </c>
      <c r="F17274" s="113" t="s">
        <v>200</v>
      </c>
      <c r="G17274" s="113">
        <v>0.89031265473433596</v>
      </c>
    </row>
    <row r="17275" spans="1:7" x14ac:dyDescent="0.25">
      <c r="A17275" s="108" t="str">
        <f t="shared" si="269"/>
        <v>LU_2016_1A3(FU)_SOx</v>
      </c>
      <c r="B17275" s="113" t="s">
        <v>161</v>
      </c>
      <c r="C17275" s="113">
        <v>2016</v>
      </c>
      <c r="D17275" s="113" t="s">
        <v>134</v>
      </c>
      <c r="E17275" s="113" t="s">
        <v>201</v>
      </c>
      <c r="F17275" s="113" t="s">
        <v>200</v>
      </c>
      <c r="G17275" s="113">
        <v>9.2502120699850393E-3</v>
      </c>
    </row>
    <row r="17276" spans="1:7" x14ac:dyDescent="0.25">
      <c r="A17276" s="108" t="str">
        <f t="shared" si="269"/>
        <v>LU_2016_1A3(FS)_SOx</v>
      </c>
      <c r="B17276" s="113" t="s">
        <v>161</v>
      </c>
      <c r="C17276" s="113">
        <v>2016</v>
      </c>
      <c r="D17276" s="113" t="s">
        <v>132</v>
      </c>
      <c r="E17276" s="113" t="s">
        <v>201</v>
      </c>
      <c r="F17276" s="113" t="s">
        <v>200</v>
      </c>
      <c r="G17276" s="113">
        <v>3.2069778435687098E-2</v>
      </c>
    </row>
    <row r="17277" spans="1:7" x14ac:dyDescent="0.25">
      <c r="A17277" s="108" t="str">
        <f t="shared" si="269"/>
        <v>LU_2016_1A3(FU)_NH3</v>
      </c>
      <c r="B17277" s="113" t="s">
        <v>161</v>
      </c>
      <c r="C17277" s="113">
        <v>2016</v>
      </c>
      <c r="D17277" s="113" t="s">
        <v>134</v>
      </c>
      <c r="E17277" s="113" t="s">
        <v>124</v>
      </c>
      <c r="F17277" s="113" t="s">
        <v>200</v>
      </c>
      <c r="G17277" s="113">
        <v>5.0338409702553003E-2</v>
      </c>
    </row>
    <row r="17278" spans="1:7" x14ac:dyDescent="0.25">
      <c r="A17278" s="108" t="str">
        <f t="shared" si="269"/>
        <v>LU_2016_1A3(FS)_NH3</v>
      </c>
      <c r="B17278" s="113" t="s">
        <v>161</v>
      </c>
      <c r="C17278" s="113">
        <v>2016</v>
      </c>
      <c r="D17278" s="113" t="s">
        <v>132</v>
      </c>
      <c r="E17278" s="113" t="s">
        <v>124</v>
      </c>
      <c r="F17278" s="113" t="s">
        <v>200</v>
      </c>
      <c r="G17278" s="113">
        <v>0.157163504375149</v>
      </c>
    </row>
    <row r="17279" spans="1:7" x14ac:dyDescent="0.25">
      <c r="A17279" s="108" t="str">
        <f t="shared" si="269"/>
        <v>LU_2016_1A3(FU)_PM2.5</v>
      </c>
      <c r="B17279" s="113" t="s">
        <v>161</v>
      </c>
      <c r="C17279" s="113">
        <v>2016</v>
      </c>
      <c r="D17279" s="113" t="s">
        <v>134</v>
      </c>
      <c r="E17279" s="113" t="s">
        <v>203</v>
      </c>
      <c r="F17279" s="113" t="s">
        <v>200</v>
      </c>
      <c r="G17279" s="113">
        <v>0.17949605173157299</v>
      </c>
    </row>
    <row r="17280" spans="1:7" x14ac:dyDescent="0.25">
      <c r="A17280" s="108" t="str">
        <f t="shared" si="269"/>
        <v>LU_2016_1A3(FS)_PM2.5</v>
      </c>
      <c r="B17280" s="113" t="s">
        <v>161</v>
      </c>
      <c r="C17280" s="113">
        <v>2016</v>
      </c>
      <c r="D17280" s="113" t="s">
        <v>132</v>
      </c>
      <c r="E17280" s="113" t="s">
        <v>203</v>
      </c>
      <c r="F17280" s="113" t="s">
        <v>200</v>
      </c>
      <c r="G17280" s="113">
        <v>0.48001962419107902</v>
      </c>
    </row>
    <row r="17281" spans="1:7" x14ac:dyDescent="0.25">
      <c r="A17281" s="108" t="str">
        <f t="shared" si="269"/>
        <v>LU_2016_3D_NOx</v>
      </c>
      <c r="B17281" s="113" t="s">
        <v>161</v>
      </c>
      <c r="C17281" s="113">
        <v>2016</v>
      </c>
      <c r="D17281" s="113" t="s">
        <v>206</v>
      </c>
      <c r="E17281" s="113" t="s">
        <v>199</v>
      </c>
      <c r="F17281" s="113" t="s">
        <v>200</v>
      </c>
      <c r="G17281" s="113">
        <v>1.1557132189510799</v>
      </c>
    </row>
    <row r="17282" spans="1:7" x14ac:dyDescent="0.25">
      <c r="A17282" s="108" t="str">
        <f t="shared" ref="A17282:A17345" si="270">CONCATENATE(B17282,"_",C17282,"_",D17282,"_",E17282)</f>
        <v>LU_2017_NATIONAL TOTAL_NOx</v>
      </c>
      <c r="B17282" s="113" t="s">
        <v>161</v>
      </c>
      <c r="C17282" s="113">
        <v>2017</v>
      </c>
      <c r="D17282" s="113" t="s">
        <v>122</v>
      </c>
      <c r="E17282" s="113" t="s">
        <v>199</v>
      </c>
      <c r="F17282" s="113" t="s">
        <v>200</v>
      </c>
      <c r="G17282" s="113">
        <v>23.349074499597599</v>
      </c>
    </row>
    <row r="17283" spans="1:7" x14ac:dyDescent="0.25">
      <c r="A17283" s="108" t="str">
        <f t="shared" si="270"/>
        <v>LU_2017_NATIONAL TOTAL_NMVOC</v>
      </c>
      <c r="B17283" s="113" t="s">
        <v>161</v>
      </c>
      <c r="C17283" s="113">
        <v>2017</v>
      </c>
      <c r="D17283" s="113" t="s">
        <v>122</v>
      </c>
      <c r="E17283" s="113" t="s">
        <v>123</v>
      </c>
      <c r="F17283" s="113" t="s">
        <v>200</v>
      </c>
      <c r="G17283" s="113">
        <v>10.126873378790901</v>
      </c>
    </row>
    <row r="17284" spans="1:7" x14ac:dyDescent="0.25">
      <c r="A17284" s="108" t="str">
        <f t="shared" si="270"/>
        <v>LU_2017_NATIONAL TOTAL_SOx</v>
      </c>
      <c r="B17284" s="113" t="s">
        <v>161</v>
      </c>
      <c r="C17284" s="113">
        <v>2017</v>
      </c>
      <c r="D17284" s="113" t="s">
        <v>122</v>
      </c>
      <c r="E17284" s="113" t="s">
        <v>201</v>
      </c>
      <c r="F17284" s="113" t="s">
        <v>200</v>
      </c>
      <c r="G17284" s="113">
        <v>1.01423244046787</v>
      </c>
    </row>
    <row r="17285" spans="1:7" x14ac:dyDescent="0.25">
      <c r="A17285" s="108" t="str">
        <f t="shared" si="270"/>
        <v>LU_2017_NATIONAL TOTAL_NH3</v>
      </c>
      <c r="B17285" s="113" t="s">
        <v>161</v>
      </c>
      <c r="C17285" s="113">
        <v>2017</v>
      </c>
      <c r="D17285" s="113" t="s">
        <v>122</v>
      </c>
      <c r="E17285" s="113" t="s">
        <v>124</v>
      </c>
      <c r="F17285" s="113" t="s">
        <v>200</v>
      </c>
      <c r="G17285" s="113">
        <v>6.5535313272564499</v>
      </c>
    </row>
    <row r="17286" spans="1:7" x14ac:dyDescent="0.25">
      <c r="A17286" s="108" t="str">
        <f t="shared" si="270"/>
        <v>LU_2017_NATIONAL TOTAL_PM2.5</v>
      </c>
      <c r="B17286" s="113" t="s">
        <v>161</v>
      </c>
      <c r="C17286" s="113">
        <v>2017</v>
      </c>
      <c r="D17286" s="113" t="s">
        <v>122</v>
      </c>
      <c r="E17286" s="113" t="s">
        <v>203</v>
      </c>
      <c r="F17286" s="113" t="s">
        <v>200</v>
      </c>
      <c r="G17286" s="113">
        <v>1.2995887600034599</v>
      </c>
    </row>
    <row r="17287" spans="1:7" x14ac:dyDescent="0.25">
      <c r="A17287" s="108" t="str">
        <f t="shared" si="270"/>
        <v>LU_2017_NATIONAL TOTAL_Pb</v>
      </c>
      <c r="B17287" s="113" t="s">
        <v>161</v>
      </c>
      <c r="C17287" s="113">
        <v>2017</v>
      </c>
      <c r="D17287" s="113" t="s">
        <v>122</v>
      </c>
      <c r="E17287" s="113" t="s">
        <v>125</v>
      </c>
      <c r="F17287" s="113" t="s">
        <v>200</v>
      </c>
      <c r="G17287" s="113">
        <v>1.66650974442433E-3</v>
      </c>
    </row>
    <row r="17288" spans="1:7" x14ac:dyDescent="0.25">
      <c r="A17288" s="108" t="str">
        <f t="shared" si="270"/>
        <v>LU_2017_NATIONAL TOTAL_Cd</v>
      </c>
      <c r="B17288" s="113" t="s">
        <v>161</v>
      </c>
      <c r="C17288" s="113">
        <v>2017</v>
      </c>
      <c r="D17288" s="113" t="s">
        <v>122</v>
      </c>
      <c r="E17288" s="113" t="s">
        <v>126</v>
      </c>
      <c r="F17288" s="113" t="s">
        <v>200</v>
      </c>
      <c r="G17288" s="150">
        <v>5.0652130499615402E-5</v>
      </c>
    </row>
    <row r="17289" spans="1:7" x14ac:dyDescent="0.25">
      <c r="A17289" s="108" t="str">
        <f t="shared" si="270"/>
        <v>LU_2017_NATIONAL TOTAL_Hg</v>
      </c>
      <c r="B17289" s="113" t="s">
        <v>161</v>
      </c>
      <c r="C17289" s="113">
        <v>2017</v>
      </c>
      <c r="D17289" s="113" t="s">
        <v>122</v>
      </c>
      <c r="E17289" s="113" t="s">
        <v>127</v>
      </c>
      <c r="F17289" s="113" t="s">
        <v>200</v>
      </c>
      <c r="G17289" s="113">
        <v>1.7137082673730899E-4</v>
      </c>
    </row>
    <row r="17290" spans="1:7" x14ac:dyDescent="0.25">
      <c r="A17290" s="108" t="str">
        <f t="shared" si="270"/>
        <v>LU_2017_NATIONAL TOTAL_DIOX</v>
      </c>
      <c r="B17290" s="113" t="s">
        <v>161</v>
      </c>
      <c r="C17290" s="113">
        <v>2017</v>
      </c>
      <c r="D17290" s="113" t="s">
        <v>122</v>
      </c>
      <c r="E17290" s="113" t="s">
        <v>128</v>
      </c>
      <c r="F17290" s="113" t="s">
        <v>200</v>
      </c>
      <c r="G17290" s="150">
        <v>1.8386936252126201E-9</v>
      </c>
    </row>
    <row r="17291" spans="1:7" x14ac:dyDescent="0.25">
      <c r="A17291" s="108" t="str">
        <f t="shared" si="270"/>
        <v>LU_2017_NATIONAL TOTAL_PAH</v>
      </c>
      <c r="B17291" s="113" t="s">
        <v>161</v>
      </c>
      <c r="C17291" s="113">
        <v>2017</v>
      </c>
      <c r="D17291" s="113" t="s">
        <v>122</v>
      </c>
      <c r="E17291" s="113" t="s">
        <v>129</v>
      </c>
      <c r="F17291" s="113" t="s">
        <v>200</v>
      </c>
      <c r="G17291" s="113">
        <v>7.1148220167592297E-4</v>
      </c>
    </row>
    <row r="17292" spans="1:7" x14ac:dyDescent="0.25">
      <c r="A17292" s="108" t="str">
        <f t="shared" si="270"/>
        <v>LU_2017_NATIONAL TOTAL_HCB</v>
      </c>
      <c r="B17292" s="113" t="s">
        <v>161</v>
      </c>
      <c r="C17292" s="113">
        <v>2017</v>
      </c>
      <c r="D17292" s="113" t="s">
        <v>122</v>
      </c>
      <c r="E17292" s="113" t="s">
        <v>130</v>
      </c>
      <c r="F17292" s="113" t="s">
        <v>200</v>
      </c>
      <c r="G17292" s="150">
        <v>9.9927318866762401E-7</v>
      </c>
    </row>
    <row r="17293" spans="1:7" x14ac:dyDescent="0.25">
      <c r="A17293" s="108" t="str">
        <f t="shared" si="270"/>
        <v>LU_2017_NATIONAL TOTAL_PCB</v>
      </c>
      <c r="B17293" s="113" t="s">
        <v>161</v>
      </c>
      <c r="C17293" s="113">
        <v>2017</v>
      </c>
      <c r="D17293" s="113" t="s">
        <v>122</v>
      </c>
      <c r="E17293" s="113" t="s">
        <v>259</v>
      </c>
      <c r="F17293" s="113" t="s">
        <v>200</v>
      </c>
      <c r="G17293" s="150">
        <v>1.78067995672176E-6</v>
      </c>
    </row>
    <row r="17294" spans="1:7" x14ac:dyDescent="0.25">
      <c r="A17294" s="108" t="str">
        <f t="shared" si="270"/>
        <v>LU_2017_1A3(FU)_NOx</v>
      </c>
      <c r="B17294" s="113" t="s">
        <v>161</v>
      </c>
      <c r="C17294" s="113">
        <v>2017</v>
      </c>
      <c r="D17294" s="113" t="s">
        <v>134</v>
      </c>
      <c r="E17294" s="113" t="s">
        <v>199</v>
      </c>
      <c r="F17294" s="113" t="s">
        <v>200</v>
      </c>
      <c r="G17294" s="113">
        <v>5.9542707473473602</v>
      </c>
    </row>
    <row r="17295" spans="1:7" x14ac:dyDescent="0.25">
      <c r="A17295" s="108" t="str">
        <f t="shared" si="270"/>
        <v>LU_2017_1A3(FS)_NOx</v>
      </c>
      <c r="B17295" s="113" t="s">
        <v>161</v>
      </c>
      <c r="C17295" s="113">
        <v>2017</v>
      </c>
      <c r="D17295" s="113" t="s">
        <v>132</v>
      </c>
      <c r="E17295" s="113" t="s">
        <v>199</v>
      </c>
      <c r="F17295" s="113" t="s">
        <v>200</v>
      </c>
      <c r="G17295" s="113">
        <v>15.1554363311679</v>
      </c>
    </row>
    <row r="17296" spans="1:7" x14ac:dyDescent="0.25">
      <c r="A17296" s="108" t="str">
        <f t="shared" si="270"/>
        <v>LU_2017_1A3(FU)_NMVOC</v>
      </c>
      <c r="B17296" s="113" t="s">
        <v>161</v>
      </c>
      <c r="C17296" s="113">
        <v>2017</v>
      </c>
      <c r="D17296" s="113" t="s">
        <v>134</v>
      </c>
      <c r="E17296" s="113" t="s">
        <v>123</v>
      </c>
      <c r="F17296" s="113" t="s">
        <v>200</v>
      </c>
      <c r="G17296" s="113">
        <v>0.39248895214732599</v>
      </c>
    </row>
    <row r="17297" spans="1:7" x14ac:dyDescent="0.25">
      <c r="A17297" s="108" t="str">
        <f t="shared" si="270"/>
        <v>LU_2017_1A3(FS)_NMVOC</v>
      </c>
      <c r="B17297" s="113" t="s">
        <v>161</v>
      </c>
      <c r="C17297" s="113">
        <v>2017</v>
      </c>
      <c r="D17297" s="113" t="s">
        <v>132</v>
      </c>
      <c r="E17297" s="113" t="s">
        <v>123</v>
      </c>
      <c r="F17297" s="113" t="s">
        <v>200</v>
      </c>
      <c r="G17297" s="113">
        <v>0.83135729552553705</v>
      </c>
    </row>
    <row r="17298" spans="1:7" x14ac:dyDescent="0.25">
      <c r="A17298" s="108" t="str">
        <f t="shared" si="270"/>
        <v>LU_2017_1A3(FU)_SOx</v>
      </c>
      <c r="B17298" s="113" t="s">
        <v>161</v>
      </c>
      <c r="C17298" s="113">
        <v>2017</v>
      </c>
      <c r="D17298" s="113" t="s">
        <v>134</v>
      </c>
      <c r="E17298" s="113" t="s">
        <v>201</v>
      </c>
      <c r="F17298" s="113" t="s">
        <v>200</v>
      </c>
      <c r="G17298" s="113">
        <v>9.3869944772598402E-3</v>
      </c>
    </row>
    <row r="17299" spans="1:7" x14ac:dyDescent="0.25">
      <c r="A17299" s="108" t="str">
        <f t="shared" si="270"/>
        <v>LU_2017_1A3(FS)_SOx</v>
      </c>
      <c r="B17299" s="113" t="s">
        <v>161</v>
      </c>
      <c r="C17299" s="113">
        <v>2017</v>
      </c>
      <c r="D17299" s="113" t="s">
        <v>132</v>
      </c>
      <c r="E17299" s="113" t="s">
        <v>201</v>
      </c>
      <c r="F17299" s="113" t="s">
        <v>200</v>
      </c>
      <c r="G17299" s="113">
        <v>3.3236178697965503E-2</v>
      </c>
    </row>
    <row r="17300" spans="1:7" x14ac:dyDescent="0.25">
      <c r="A17300" s="108" t="str">
        <f t="shared" si="270"/>
        <v>LU_2017_1A3(FU)_NH3</v>
      </c>
      <c r="B17300" s="113" t="s">
        <v>161</v>
      </c>
      <c r="C17300" s="113">
        <v>2017</v>
      </c>
      <c r="D17300" s="113" t="s">
        <v>134</v>
      </c>
      <c r="E17300" s="113" t="s">
        <v>124</v>
      </c>
      <c r="F17300" s="113" t="s">
        <v>200</v>
      </c>
      <c r="G17300" s="113">
        <v>5.5458680578941599E-2</v>
      </c>
    </row>
    <row r="17301" spans="1:7" x14ac:dyDescent="0.25">
      <c r="A17301" s="108" t="str">
        <f t="shared" si="270"/>
        <v>LU_2017_1A3(FS)_NH3</v>
      </c>
      <c r="B17301" s="113" t="s">
        <v>161</v>
      </c>
      <c r="C17301" s="113">
        <v>2017</v>
      </c>
      <c r="D17301" s="113" t="s">
        <v>132</v>
      </c>
      <c r="E17301" s="113" t="s">
        <v>124</v>
      </c>
      <c r="F17301" s="113" t="s">
        <v>200</v>
      </c>
      <c r="G17301" s="113">
        <v>0.167377859869134</v>
      </c>
    </row>
    <row r="17302" spans="1:7" x14ac:dyDescent="0.25">
      <c r="A17302" s="108" t="str">
        <f t="shared" si="270"/>
        <v>LU_2017_1A3(FU)_PM2.5</v>
      </c>
      <c r="B17302" s="113" t="s">
        <v>161</v>
      </c>
      <c r="C17302" s="113">
        <v>2017</v>
      </c>
      <c r="D17302" s="113" t="s">
        <v>134</v>
      </c>
      <c r="E17302" s="113" t="s">
        <v>203</v>
      </c>
      <c r="F17302" s="113" t="s">
        <v>200</v>
      </c>
      <c r="G17302" s="113">
        <v>0.171167298202868</v>
      </c>
    </row>
    <row r="17303" spans="1:7" x14ac:dyDescent="0.25">
      <c r="A17303" s="108" t="str">
        <f t="shared" si="270"/>
        <v>LU_2017_1A3(FS)_PM2.5</v>
      </c>
      <c r="B17303" s="113" t="s">
        <v>161</v>
      </c>
      <c r="C17303" s="113">
        <v>2017</v>
      </c>
      <c r="D17303" s="113" t="s">
        <v>132</v>
      </c>
      <c r="E17303" s="113" t="s">
        <v>203</v>
      </c>
      <c r="F17303" s="113" t="s">
        <v>200</v>
      </c>
      <c r="G17303" s="113">
        <v>0.46402903719831101</v>
      </c>
    </row>
    <row r="17304" spans="1:7" x14ac:dyDescent="0.25">
      <c r="A17304" s="108" t="str">
        <f t="shared" si="270"/>
        <v>LU_2017_3D_NOx</v>
      </c>
      <c r="B17304" s="113" t="s">
        <v>161</v>
      </c>
      <c r="C17304" s="113">
        <v>2017</v>
      </c>
      <c r="D17304" s="113" t="s">
        <v>206</v>
      </c>
      <c r="E17304" s="113" t="s">
        <v>199</v>
      </c>
      <c r="F17304" s="113" t="s">
        <v>200</v>
      </c>
      <c r="G17304" s="113">
        <v>1.16973157014689</v>
      </c>
    </row>
    <row r="17305" spans="1:7" x14ac:dyDescent="0.25">
      <c r="A17305" s="108" t="str">
        <f t="shared" si="270"/>
        <v>LU_2018_NATIONAL TOTAL_NOx</v>
      </c>
      <c r="B17305" s="113" t="s">
        <v>161</v>
      </c>
      <c r="C17305" s="113">
        <v>2018</v>
      </c>
      <c r="D17305" s="113" t="s">
        <v>122</v>
      </c>
      <c r="E17305" s="113" t="s">
        <v>199</v>
      </c>
      <c r="F17305" s="113" t="s">
        <v>200</v>
      </c>
      <c r="G17305" s="113">
        <v>21.277328015197099</v>
      </c>
    </row>
    <row r="17306" spans="1:7" x14ac:dyDescent="0.25">
      <c r="A17306" s="108" t="str">
        <f t="shared" si="270"/>
        <v>LU_2018_NATIONAL TOTAL_NMVOC</v>
      </c>
      <c r="B17306" s="113" t="s">
        <v>161</v>
      </c>
      <c r="C17306" s="113">
        <v>2018</v>
      </c>
      <c r="D17306" s="113" t="s">
        <v>122</v>
      </c>
      <c r="E17306" s="113" t="s">
        <v>123</v>
      </c>
      <c r="F17306" s="113" t="s">
        <v>200</v>
      </c>
      <c r="G17306" s="113">
        <v>9.6742530347951607</v>
      </c>
    </row>
    <row r="17307" spans="1:7" x14ac:dyDescent="0.25">
      <c r="A17307" s="108" t="str">
        <f t="shared" si="270"/>
        <v>LU_2018_NATIONAL TOTAL_SOx</v>
      </c>
      <c r="B17307" s="113" t="s">
        <v>161</v>
      </c>
      <c r="C17307" s="113">
        <v>2018</v>
      </c>
      <c r="D17307" s="113" t="s">
        <v>122</v>
      </c>
      <c r="E17307" s="113" t="s">
        <v>201</v>
      </c>
      <c r="F17307" s="113" t="s">
        <v>200</v>
      </c>
      <c r="G17307" s="113">
        <v>0.95668079672422301</v>
      </c>
    </row>
    <row r="17308" spans="1:7" x14ac:dyDescent="0.25">
      <c r="A17308" s="108" t="str">
        <f t="shared" si="270"/>
        <v>LU_2018_NATIONAL TOTAL_NH3</v>
      </c>
      <c r="B17308" s="113" t="s">
        <v>161</v>
      </c>
      <c r="C17308" s="113">
        <v>2018</v>
      </c>
      <c r="D17308" s="113" t="s">
        <v>122</v>
      </c>
      <c r="E17308" s="113" t="s">
        <v>124</v>
      </c>
      <c r="F17308" s="113" t="s">
        <v>200</v>
      </c>
      <c r="G17308" s="113">
        <v>6.5819446566290196</v>
      </c>
    </row>
    <row r="17309" spans="1:7" x14ac:dyDescent="0.25">
      <c r="A17309" s="108" t="str">
        <f t="shared" si="270"/>
        <v>LU_2018_NATIONAL TOTAL_PM2.5</v>
      </c>
      <c r="B17309" s="113" t="s">
        <v>161</v>
      </c>
      <c r="C17309" s="113">
        <v>2018</v>
      </c>
      <c r="D17309" s="113" t="s">
        <v>122</v>
      </c>
      <c r="E17309" s="113" t="s">
        <v>203</v>
      </c>
      <c r="F17309" s="113" t="s">
        <v>200</v>
      </c>
      <c r="G17309" s="113">
        <v>1.3532873185263501</v>
      </c>
    </row>
    <row r="17310" spans="1:7" x14ac:dyDescent="0.25">
      <c r="A17310" s="108" t="str">
        <f t="shared" si="270"/>
        <v>LU_2018_NATIONAL TOTAL_Pb</v>
      </c>
      <c r="B17310" s="113" t="s">
        <v>161</v>
      </c>
      <c r="C17310" s="113">
        <v>2018</v>
      </c>
      <c r="D17310" s="113" t="s">
        <v>122</v>
      </c>
      <c r="E17310" s="113" t="s">
        <v>125</v>
      </c>
      <c r="F17310" s="113" t="s">
        <v>200</v>
      </c>
      <c r="G17310" s="113">
        <v>1.7280320479302501E-3</v>
      </c>
    </row>
    <row r="17311" spans="1:7" x14ac:dyDescent="0.25">
      <c r="A17311" s="108" t="str">
        <f t="shared" si="270"/>
        <v>LU_2018_NATIONAL TOTAL_Cd</v>
      </c>
      <c r="B17311" s="113" t="s">
        <v>161</v>
      </c>
      <c r="C17311" s="113">
        <v>2018</v>
      </c>
      <c r="D17311" s="113" t="s">
        <v>122</v>
      </c>
      <c r="E17311" s="113" t="s">
        <v>126</v>
      </c>
      <c r="F17311" s="113" t="s">
        <v>200</v>
      </c>
      <c r="G17311" s="150">
        <v>5.5518887487861798E-5</v>
      </c>
    </row>
    <row r="17312" spans="1:7" x14ac:dyDescent="0.25">
      <c r="A17312" s="108" t="str">
        <f t="shared" si="270"/>
        <v>LU_2018_NATIONAL TOTAL_Hg</v>
      </c>
      <c r="B17312" s="113" t="s">
        <v>161</v>
      </c>
      <c r="C17312" s="113">
        <v>2018</v>
      </c>
      <c r="D17312" s="113" t="s">
        <v>122</v>
      </c>
      <c r="E17312" s="113" t="s">
        <v>127</v>
      </c>
      <c r="F17312" s="113" t="s">
        <v>200</v>
      </c>
      <c r="G17312" s="113">
        <v>2.0858811789060101E-4</v>
      </c>
    </row>
    <row r="17313" spans="1:7" x14ac:dyDescent="0.25">
      <c r="A17313" s="108" t="str">
        <f t="shared" si="270"/>
        <v>LU_2018_NATIONAL TOTAL_DIOX</v>
      </c>
      <c r="B17313" s="113" t="s">
        <v>161</v>
      </c>
      <c r="C17313" s="113">
        <v>2018</v>
      </c>
      <c r="D17313" s="113" t="s">
        <v>122</v>
      </c>
      <c r="E17313" s="113" t="s">
        <v>128</v>
      </c>
      <c r="F17313" s="113" t="s">
        <v>200</v>
      </c>
      <c r="G17313" s="150">
        <v>1.70622227541269E-9</v>
      </c>
    </row>
    <row r="17314" spans="1:7" x14ac:dyDescent="0.25">
      <c r="A17314" s="108" t="str">
        <f t="shared" si="270"/>
        <v>LU_2018_NATIONAL TOTAL_PAH</v>
      </c>
      <c r="B17314" s="113" t="s">
        <v>161</v>
      </c>
      <c r="C17314" s="113">
        <v>2018</v>
      </c>
      <c r="D17314" s="113" t="s">
        <v>122</v>
      </c>
      <c r="E17314" s="113" t="s">
        <v>129</v>
      </c>
      <c r="F17314" s="113" t="s">
        <v>200</v>
      </c>
      <c r="G17314" s="113">
        <v>7.5176865022975501E-4</v>
      </c>
    </row>
    <row r="17315" spans="1:7" x14ac:dyDescent="0.25">
      <c r="A17315" s="108" t="str">
        <f t="shared" si="270"/>
        <v>LU_2018_NATIONAL TOTAL_HCB</v>
      </c>
      <c r="B17315" s="113" t="s">
        <v>161</v>
      </c>
      <c r="C17315" s="113">
        <v>2018</v>
      </c>
      <c r="D17315" s="113" t="s">
        <v>122</v>
      </c>
      <c r="E17315" s="113" t="s">
        <v>130</v>
      </c>
      <c r="F17315" s="113" t="s">
        <v>200</v>
      </c>
      <c r="G17315" s="150">
        <v>9.27061051890198E-7</v>
      </c>
    </row>
    <row r="17316" spans="1:7" x14ac:dyDescent="0.25">
      <c r="A17316" s="108" t="str">
        <f t="shared" si="270"/>
        <v>LU_2018_NATIONAL TOTAL_PCB</v>
      </c>
      <c r="B17316" s="113" t="s">
        <v>161</v>
      </c>
      <c r="C17316" s="113">
        <v>2018</v>
      </c>
      <c r="D17316" s="113" t="s">
        <v>122</v>
      </c>
      <c r="E17316" s="113" t="s">
        <v>259</v>
      </c>
      <c r="F17316" s="113" t="s">
        <v>200</v>
      </c>
      <c r="G17316" s="150">
        <v>1.3079078151571101E-6</v>
      </c>
    </row>
    <row r="17317" spans="1:7" x14ac:dyDescent="0.25">
      <c r="A17317" s="108" t="str">
        <f t="shared" si="270"/>
        <v>LU_2018_1A3(FU)_NOx</v>
      </c>
      <c r="B17317" s="113" t="s">
        <v>161</v>
      </c>
      <c r="C17317" s="113">
        <v>2018</v>
      </c>
      <c r="D17317" s="113" t="s">
        <v>134</v>
      </c>
      <c r="E17317" s="113" t="s">
        <v>199</v>
      </c>
      <c r="F17317" s="113" t="s">
        <v>200</v>
      </c>
      <c r="G17317" s="113">
        <v>5.31684578729958</v>
      </c>
    </row>
    <row r="17318" spans="1:7" x14ac:dyDescent="0.25">
      <c r="A17318" s="108" t="str">
        <f t="shared" si="270"/>
        <v>LU_2018_1A3(FS)_NOx</v>
      </c>
      <c r="B17318" s="113" t="s">
        <v>161</v>
      </c>
      <c r="C17318" s="113">
        <v>2018</v>
      </c>
      <c r="D17318" s="113" t="s">
        <v>132</v>
      </c>
      <c r="E17318" s="113" t="s">
        <v>199</v>
      </c>
      <c r="F17318" s="113" t="s">
        <v>200</v>
      </c>
      <c r="G17318" s="113">
        <v>13.545059684799</v>
      </c>
    </row>
    <row r="17319" spans="1:7" x14ac:dyDescent="0.25">
      <c r="A17319" s="108" t="str">
        <f t="shared" si="270"/>
        <v>LU_2018_1A3(FU)_NMVOC</v>
      </c>
      <c r="B17319" s="113" t="s">
        <v>161</v>
      </c>
      <c r="C17319" s="113">
        <v>2018</v>
      </c>
      <c r="D17319" s="113" t="s">
        <v>134</v>
      </c>
      <c r="E17319" s="113" t="s">
        <v>123</v>
      </c>
      <c r="F17319" s="113" t="s">
        <v>200</v>
      </c>
      <c r="G17319" s="113">
        <v>0.37601248923057901</v>
      </c>
    </row>
    <row r="17320" spans="1:7" x14ac:dyDescent="0.25">
      <c r="A17320" s="108" t="str">
        <f t="shared" si="270"/>
        <v>LU_2018_1A3(FS)_NMVOC</v>
      </c>
      <c r="B17320" s="113" t="s">
        <v>161</v>
      </c>
      <c r="C17320" s="113">
        <v>2018</v>
      </c>
      <c r="D17320" s="113" t="s">
        <v>132</v>
      </c>
      <c r="E17320" s="113" t="s">
        <v>123</v>
      </c>
      <c r="F17320" s="113" t="s">
        <v>200</v>
      </c>
      <c r="G17320" s="113">
        <v>0.81257108344914197</v>
      </c>
    </row>
    <row r="17321" spans="1:7" x14ac:dyDescent="0.25">
      <c r="A17321" s="108" t="str">
        <f t="shared" si="270"/>
        <v>LU_2018_1A3(FU)_SOx</v>
      </c>
      <c r="B17321" s="113" t="s">
        <v>161</v>
      </c>
      <c r="C17321" s="113">
        <v>2018</v>
      </c>
      <c r="D17321" s="113" t="s">
        <v>134</v>
      </c>
      <c r="E17321" s="113" t="s">
        <v>201</v>
      </c>
      <c r="F17321" s="113" t="s">
        <v>200</v>
      </c>
      <c r="G17321" s="113">
        <v>9.3999521876929303E-3</v>
      </c>
    </row>
    <row r="17322" spans="1:7" x14ac:dyDescent="0.25">
      <c r="A17322" s="108" t="str">
        <f t="shared" si="270"/>
        <v>LU_2018_1A3(FS)_SOx</v>
      </c>
      <c r="B17322" s="113" t="s">
        <v>161</v>
      </c>
      <c r="C17322" s="113">
        <v>2018</v>
      </c>
      <c r="D17322" s="113" t="s">
        <v>132</v>
      </c>
      <c r="E17322" s="113" t="s">
        <v>201</v>
      </c>
      <c r="F17322" s="113" t="s">
        <v>200</v>
      </c>
      <c r="G17322" s="113">
        <v>3.5494233739204101E-2</v>
      </c>
    </row>
    <row r="17323" spans="1:7" x14ac:dyDescent="0.25">
      <c r="A17323" s="108" t="str">
        <f t="shared" si="270"/>
        <v>LU_2018_1A3(FU)_NH3</v>
      </c>
      <c r="B17323" s="113" t="s">
        <v>161</v>
      </c>
      <c r="C17323" s="113">
        <v>2018</v>
      </c>
      <c r="D17323" s="113" t="s">
        <v>134</v>
      </c>
      <c r="E17323" s="113" t="s">
        <v>124</v>
      </c>
      <c r="F17323" s="113" t="s">
        <v>200</v>
      </c>
      <c r="G17323" s="113">
        <v>6.1556562968692101E-2</v>
      </c>
    </row>
    <row r="17324" spans="1:7" x14ac:dyDescent="0.25">
      <c r="A17324" s="108" t="str">
        <f t="shared" si="270"/>
        <v>LU_2018_1A3(FS)_NH3</v>
      </c>
      <c r="B17324" s="113" t="s">
        <v>161</v>
      </c>
      <c r="C17324" s="113">
        <v>2018</v>
      </c>
      <c r="D17324" s="113" t="s">
        <v>132</v>
      </c>
      <c r="E17324" s="113" t="s">
        <v>124</v>
      </c>
      <c r="F17324" s="113" t="s">
        <v>200</v>
      </c>
      <c r="G17324" s="113">
        <v>0.18767211645832499</v>
      </c>
    </row>
    <row r="17325" spans="1:7" x14ac:dyDescent="0.25">
      <c r="A17325" s="108" t="str">
        <f t="shared" si="270"/>
        <v>LU_2018_1A3(FU)_PM2.5</v>
      </c>
      <c r="B17325" s="113" t="s">
        <v>161</v>
      </c>
      <c r="C17325" s="113">
        <v>2018</v>
      </c>
      <c r="D17325" s="113" t="s">
        <v>134</v>
      </c>
      <c r="E17325" s="113" t="s">
        <v>203</v>
      </c>
      <c r="F17325" s="113" t="s">
        <v>200</v>
      </c>
      <c r="G17325" s="113">
        <v>0.16378502385987001</v>
      </c>
    </row>
    <row r="17326" spans="1:7" x14ac:dyDescent="0.25">
      <c r="A17326" s="108" t="str">
        <f t="shared" si="270"/>
        <v>LU_2018_1A3(FS)_PM2.5</v>
      </c>
      <c r="B17326" s="113" t="s">
        <v>161</v>
      </c>
      <c r="C17326" s="113">
        <v>2018</v>
      </c>
      <c r="D17326" s="113" t="s">
        <v>132</v>
      </c>
      <c r="E17326" s="113" t="s">
        <v>203</v>
      </c>
      <c r="F17326" s="113" t="s">
        <v>200</v>
      </c>
      <c r="G17326" s="113">
        <v>0.467123474210833</v>
      </c>
    </row>
    <row r="17327" spans="1:7" x14ac:dyDescent="0.25">
      <c r="A17327" s="108" t="str">
        <f t="shared" si="270"/>
        <v>LU_2018_3D_NOx</v>
      </c>
      <c r="B17327" s="113" t="s">
        <v>161</v>
      </c>
      <c r="C17327" s="113">
        <v>2018</v>
      </c>
      <c r="D17327" s="113" t="s">
        <v>206</v>
      </c>
      <c r="E17327" s="113" t="s">
        <v>199</v>
      </c>
      <c r="F17327" s="113" t="s">
        <v>200</v>
      </c>
      <c r="G17327" s="113">
        <v>1.1388401642839301</v>
      </c>
    </row>
    <row r="17328" spans="1:7" x14ac:dyDescent="0.25">
      <c r="A17328" s="108" t="str">
        <f t="shared" si="270"/>
        <v>LU_2019_NATIONAL TOTAL_NOx</v>
      </c>
      <c r="B17328" s="113" t="s">
        <v>161</v>
      </c>
      <c r="C17328" s="113">
        <v>2019</v>
      </c>
      <c r="D17328" s="113" t="s">
        <v>122</v>
      </c>
      <c r="E17328" s="113" t="s">
        <v>199</v>
      </c>
      <c r="F17328" s="113" t="s">
        <v>200</v>
      </c>
      <c r="G17328" s="113">
        <v>19.065137742281699</v>
      </c>
    </row>
    <row r="17329" spans="1:7" x14ac:dyDescent="0.25">
      <c r="A17329" s="108" t="str">
        <f t="shared" si="270"/>
        <v>LU_2019_NATIONAL TOTAL_NMVOC</v>
      </c>
      <c r="B17329" s="113" t="s">
        <v>161</v>
      </c>
      <c r="C17329" s="113">
        <v>2019</v>
      </c>
      <c r="D17329" s="113" t="s">
        <v>122</v>
      </c>
      <c r="E17329" s="113" t="s">
        <v>123</v>
      </c>
      <c r="F17329" s="113" t="s">
        <v>200</v>
      </c>
      <c r="G17329" s="113">
        <v>10.059830083759399</v>
      </c>
    </row>
    <row r="17330" spans="1:7" x14ac:dyDescent="0.25">
      <c r="A17330" s="108" t="str">
        <f t="shared" si="270"/>
        <v>LU_2019_NATIONAL TOTAL_SOx</v>
      </c>
      <c r="B17330" s="113" t="s">
        <v>161</v>
      </c>
      <c r="C17330" s="113">
        <v>2019</v>
      </c>
      <c r="D17330" s="113" t="s">
        <v>122</v>
      </c>
      <c r="E17330" s="113" t="s">
        <v>201</v>
      </c>
      <c r="F17330" s="113" t="s">
        <v>200</v>
      </c>
      <c r="G17330" s="113">
        <v>0.96134680857043397</v>
      </c>
    </row>
    <row r="17331" spans="1:7" x14ac:dyDescent="0.25">
      <c r="A17331" s="108" t="str">
        <f t="shared" si="270"/>
        <v>LU_2019_NATIONAL TOTAL_NH3</v>
      </c>
      <c r="B17331" s="113" t="s">
        <v>161</v>
      </c>
      <c r="C17331" s="113">
        <v>2019</v>
      </c>
      <c r="D17331" s="113" t="s">
        <v>122</v>
      </c>
      <c r="E17331" s="113" t="s">
        <v>124</v>
      </c>
      <c r="F17331" s="113" t="s">
        <v>200</v>
      </c>
      <c r="G17331" s="113">
        <v>6.4163448821634796</v>
      </c>
    </row>
    <row r="17332" spans="1:7" x14ac:dyDescent="0.25">
      <c r="A17332" s="108" t="str">
        <f t="shared" si="270"/>
        <v>LU_2019_NATIONAL TOTAL_PM2.5</v>
      </c>
      <c r="B17332" s="113" t="s">
        <v>161</v>
      </c>
      <c r="C17332" s="113">
        <v>2019</v>
      </c>
      <c r="D17332" s="113" t="s">
        <v>122</v>
      </c>
      <c r="E17332" s="113" t="s">
        <v>203</v>
      </c>
      <c r="F17332" s="113" t="s">
        <v>200</v>
      </c>
      <c r="G17332" s="113">
        <v>1.13950262506003</v>
      </c>
    </row>
    <row r="17333" spans="1:7" x14ac:dyDescent="0.25">
      <c r="A17333" s="108" t="str">
        <f t="shared" si="270"/>
        <v>LU_2019_NATIONAL TOTAL_Pb</v>
      </c>
      <c r="B17333" s="113" t="s">
        <v>161</v>
      </c>
      <c r="C17333" s="113">
        <v>2019</v>
      </c>
      <c r="D17333" s="113" t="s">
        <v>122</v>
      </c>
      <c r="E17333" s="113" t="s">
        <v>125</v>
      </c>
      <c r="F17333" s="113" t="s">
        <v>200</v>
      </c>
      <c r="G17333" s="113">
        <v>1.7178899750381199E-3</v>
      </c>
    </row>
    <row r="17334" spans="1:7" x14ac:dyDescent="0.25">
      <c r="A17334" s="108" t="str">
        <f t="shared" si="270"/>
        <v>LU_2019_NATIONAL TOTAL_Cd</v>
      </c>
      <c r="B17334" s="113" t="s">
        <v>161</v>
      </c>
      <c r="C17334" s="113">
        <v>2019</v>
      </c>
      <c r="D17334" s="113" t="s">
        <v>122</v>
      </c>
      <c r="E17334" s="113" t="s">
        <v>126</v>
      </c>
      <c r="F17334" s="113" t="s">
        <v>200</v>
      </c>
      <c r="G17334" s="150">
        <v>2.8118447725991099E-5</v>
      </c>
    </row>
    <row r="17335" spans="1:7" x14ac:dyDescent="0.25">
      <c r="A17335" s="108" t="str">
        <f t="shared" si="270"/>
        <v>LU_2019_NATIONAL TOTAL_Hg</v>
      </c>
      <c r="B17335" s="113" t="s">
        <v>161</v>
      </c>
      <c r="C17335" s="113">
        <v>2019</v>
      </c>
      <c r="D17335" s="113" t="s">
        <v>122</v>
      </c>
      <c r="E17335" s="113" t="s">
        <v>127</v>
      </c>
      <c r="F17335" s="113" t="s">
        <v>200</v>
      </c>
      <c r="G17335" s="113">
        <v>2.1445140424059201E-4</v>
      </c>
    </row>
    <row r="17336" spans="1:7" x14ac:dyDescent="0.25">
      <c r="A17336" s="108" t="str">
        <f t="shared" si="270"/>
        <v>LU_2019_NATIONAL TOTAL_DIOX</v>
      </c>
      <c r="B17336" s="113" t="s">
        <v>161</v>
      </c>
      <c r="C17336" s="113">
        <v>2019</v>
      </c>
      <c r="D17336" s="113" t="s">
        <v>122</v>
      </c>
      <c r="E17336" s="113" t="s">
        <v>128</v>
      </c>
      <c r="F17336" s="113" t="s">
        <v>200</v>
      </c>
      <c r="G17336" s="150">
        <v>1.4470123832153199E-9</v>
      </c>
    </row>
    <row r="17337" spans="1:7" x14ac:dyDescent="0.25">
      <c r="A17337" s="108" t="str">
        <f t="shared" si="270"/>
        <v>LU_2019_NATIONAL TOTAL_PAH</v>
      </c>
      <c r="B17337" s="113" t="s">
        <v>161</v>
      </c>
      <c r="C17337" s="113">
        <v>2019</v>
      </c>
      <c r="D17337" s="113" t="s">
        <v>122</v>
      </c>
      <c r="E17337" s="113" t="s">
        <v>129</v>
      </c>
      <c r="F17337" s="113" t="s">
        <v>200</v>
      </c>
      <c r="G17337" s="113">
        <v>7.2619245759416196E-4</v>
      </c>
    </row>
    <row r="17338" spans="1:7" x14ac:dyDescent="0.25">
      <c r="A17338" s="108" t="str">
        <f t="shared" si="270"/>
        <v>LU_2019_NATIONAL TOTAL_HCB</v>
      </c>
      <c r="B17338" s="113" t="s">
        <v>161</v>
      </c>
      <c r="C17338" s="113">
        <v>2019</v>
      </c>
      <c r="D17338" s="113" t="s">
        <v>122</v>
      </c>
      <c r="E17338" s="113" t="s">
        <v>130</v>
      </c>
      <c r="F17338" s="113" t="s">
        <v>200</v>
      </c>
      <c r="G17338" s="150">
        <v>8.5934326476854497E-7</v>
      </c>
    </row>
    <row r="17339" spans="1:7" x14ac:dyDescent="0.25">
      <c r="A17339" s="108" t="str">
        <f t="shared" si="270"/>
        <v>LU_2019_NATIONAL TOTAL_PCB</v>
      </c>
      <c r="B17339" s="113" t="s">
        <v>161</v>
      </c>
      <c r="C17339" s="113">
        <v>2019</v>
      </c>
      <c r="D17339" s="113" t="s">
        <v>122</v>
      </c>
      <c r="E17339" s="113" t="s">
        <v>259</v>
      </c>
      <c r="F17339" s="113" t="s">
        <v>200</v>
      </c>
      <c r="G17339" s="150">
        <v>1.7944075498642799E-6</v>
      </c>
    </row>
    <row r="17340" spans="1:7" x14ac:dyDescent="0.25">
      <c r="A17340" s="108" t="str">
        <f t="shared" si="270"/>
        <v>LU_2019_1A3(FU)_NOx</v>
      </c>
      <c r="B17340" s="113" t="s">
        <v>161</v>
      </c>
      <c r="C17340" s="113">
        <v>2019</v>
      </c>
      <c r="D17340" s="113" t="s">
        <v>134</v>
      </c>
      <c r="E17340" s="113" t="s">
        <v>199</v>
      </c>
      <c r="F17340" s="113" t="s">
        <v>200</v>
      </c>
      <c r="G17340" s="113">
        <v>4.7214976604216803</v>
      </c>
    </row>
    <row r="17341" spans="1:7" x14ac:dyDescent="0.25">
      <c r="A17341" s="108" t="str">
        <f t="shared" si="270"/>
        <v>LU_2019_1A3(FS)_NOx</v>
      </c>
      <c r="B17341" s="113" t="s">
        <v>161</v>
      </c>
      <c r="C17341" s="113">
        <v>2019</v>
      </c>
      <c r="D17341" s="113" t="s">
        <v>132</v>
      </c>
      <c r="E17341" s="113" t="s">
        <v>199</v>
      </c>
      <c r="F17341" s="113" t="s">
        <v>200</v>
      </c>
      <c r="G17341" s="113">
        <v>11.5778598368081</v>
      </c>
    </row>
    <row r="17342" spans="1:7" x14ac:dyDescent="0.25">
      <c r="A17342" s="108" t="str">
        <f t="shared" si="270"/>
        <v>LU_2019_1A3(FU)_NMVOC</v>
      </c>
      <c r="B17342" s="113" t="s">
        <v>161</v>
      </c>
      <c r="C17342" s="113">
        <v>2019</v>
      </c>
      <c r="D17342" s="113" t="s">
        <v>134</v>
      </c>
      <c r="E17342" s="113" t="s">
        <v>123</v>
      </c>
      <c r="F17342" s="113" t="s">
        <v>200</v>
      </c>
      <c r="G17342" s="113">
        <v>0.36687831098893298</v>
      </c>
    </row>
    <row r="17343" spans="1:7" x14ac:dyDescent="0.25">
      <c r="A17343" s="108" t="str">
        <f t="shared" si="270"/>
        <v>LU_2019_1A3(FS)_NMVOC</v>
      </c>
      <c r="B17343" s="113" t="s">
        <v>161</v>
      </c>
      <c r="C17343" s="113">
        <v>2019</v>
      </c>
      <c r="D17343" s="113" t="s">
        <v>132</v>
      </c>
      <c r="E17343" s="113" t="s">
        <v>123</v>
      </c>
      <c r="F17343" s="113" t="s">
        <v>200</v>
      </c>
      <c r="G17343" s="113">
        <v>0.79254955744711397</v>
      </c>
    </row>
    <row r="17344" spans="1:7" x14ac:dyDescent="0.25">
      <c r="A17344" s="108" t="str">
        <f t="shared" si="270"/>
        <v>LU_2019_1A3(FU)_SOx</v>
      </c>
      <c r="B17344" s="113" t="s">
        <v>161</v>
      </c>
      <c r="C17344" s="113">
        <v>2019</v>
      </c>
      <c r="D17344" s="113" t="s">
        <v>134</v>
      </c>
      <c r="E17344" s="113" t="s">
        <v>201</v>
      </c>
      <c r="F17344" s="113" t="s">
        <v>200</v>
      </c>
      <c r="G17344" s="113">
        <v>9.3988906988765608E-3</v>
      </c>
    </row>
    <row r="17345" spans="1:7" x14ac:dyDescent="0.25">
      <c r="A17345" s="108" t="str">
        <f t="shared" si="270"/>
        <v>LU_2019_1A3(FS)_SOx</v>
      </c>
      <c r="B17345" s="113" t="s">
        <v>161</v>
      </c>
      <c r="C17345" s="113">
        <v>2019</v>
      </c>
      <c r="D17345" s="113" t="s">
        <v>132</v>
      </c>
      <c r="E17345" s="113" t="s">
        <v>201</v>
      </c>
      <c r="F17345" s="113" t="s">
        <v>200</v>
      </c>
      <c r="G17345" s="113">
        <v>3.65117588730118E-2</v>
      </c>
    </row>
    <row r="17346" spans="1:7" x14ac:dyDescent="0.25">
      <c r="A17346" s="108" t="str">
        <f t="shared" ref="A17346:A17409" si="271">CONCATENATE(B17346,"_",C17346,"_",D17346,"_",E17346)</f>
        <v>LU_2019_1A3(FU)_NH3</v>
      </c>
      <c r="B17346" s="113" t="s">
        <v>161</v>
      </c>
      <c r="C17346" s="113">
        <v>2019</v>
      </c>
      <c r="D17346" s="113" t="s">
        <v>134</v>
      </c>
      <c r="E17346" s="113" t="s">
        <v>124</v>
      </c>
      <c r="F17346" s="113" t="s">
        <v>200</v>
      </c>
      <c r="G17346" s="113">
        <v>6.7346999006981101E-2</v>
      </c>
    </row>
    <row r="17347" spans="1:7" x14ac:dyDescent="0.25">
      <c r="A17347" s="108" t="str">
        <f t="shared" si="271"/>
        <v>LU_2019_1A3(FS)_NH3</v>
      </c>
      <c r="B17347" s="113" t="s">
        <v>161</v>
      </c>
      <c r="C17347" s="113">
        <v>2019</v>
      </c>
      <c r="D17347" s="113" t="s">
        <v>132</v>
      </c>
      <c r="E17347" s="113" t="s">
        <v>124</v>
      </c>
      <c r="F17347" s="113" t="s">
        <v>200</v>
      </c>
      <c r="G17347" s="113">
        <v>0.20330974584490999</v>
      </c>
    </row>
    <row r="17348" spans="1:7" x14ac:dyDescent="0.25">
      <c r="A17348" s="108" t="str">
        <f t="shared" si="271"/>
        <v>LU_2019_1A3(FU)_PM2.5</v>
      </c>
      <c r="B17348" s="113" t="s">
        <v>161</v>
      </c>
      <c r="C17348" s="113">
        <v>2019</v>
      </c>
      <c r="D17348" s="113" t="s">
        <v>134</v>
      </c>
      <c r="E17348" s="113" t="s">
        <v>203</v>
      </c>
      <c r="F17348" s="113" t="s">
        <v>200</v>
      </c>
      <c r="G17348" s="113">
        <v>0.15889318517159601</v>
      </c>
    </row>
    <row r="17349" spans="1:7" x14ac:dyDescent="0.25">
      <c r="A17349" s="108" t="str">
        <f t="shared" si="271"/>
        <v>LU_2019_1A3(FS)_PM2.5</v>
      </c>
      <c r="B17349" s="113" t="s">
        <v>161</v>
      </c>
      <c r="C17349" s="113">
        <v>2019</v>
      </c>
      <c r="D17349" s="113" t="s">
        <v>132</v>
      </c>
      <c r="E17349" s="113" t="s">
        <v>203</v>
      </c>
      <c r="F17349" s="113" t="s">
        <v>200</v>
      </c>
      <c r="G17349" s="113">
        <v>0.46040360235377098</v>
      </c>
    </row>
    <row r="17350" spans="1:7" x14ac:dyDescent="0.25">
      <c r="A17350" s="108" t="str">
        <f t="shared" si="271"/>
        <v>LU_2019_3D_NOx</v>
      </c>
      <c r="B17350" s="113" t="s">
        <v>161</v>
      </c>
      <c r="C17350" s="113">
        <v>2019</v>
      </c>
      <c r="D17350" s="113" t="s">
        <v>206</v>
      </c>
      <c r="E17350" s="113" t="s">
        <v>199</v>
      </c>
      <c r="F17350" s="113" t="s">
        <v>200</v>
      </c>
      <c r="G17350" s="113">
        <v>1.14214038924465</v>
      </c>
    </row>
    <row r="17351" spans="1:7" x14ac:dyDescent="0.25">
      <c r="A17351" s="108" t="str">
        <f t="shared" si="271"/>
        <v>LU_2020_NATIONAL TOTAL_NOx</v>
      </c>
      <c r="B17351" s="113" t="s">
        <v>161</v>
      </c>
      <c r="C17351" s="113">
        <v>2020</v>
      </c>
      <c r="D17351" s="113" t="s">
        <v>122</v>
      </c>
      <c r="E17351" s="113" t="s">
        <v>199</v>
      </c>
      <c r="F17351" s="113" t="s">
        <v>200</v>
      </c>
      <c r="G17351" s="113">
        <v>14.840529647340301</v>
      </c>
    </row>
    <row r="17352" spans="1:7" x14ac:dyDescent="0.25">
      <c r="A17352" s="108" t="str">
        <f t="shared" si="271"/>
        <v>LU_2020_NATIONAL TOTAL_NMVOC</v>
      </c>
      <c r="B17352" s="113" t="s">
        <v>161</v>
      </c>
      <c r="C17352" s="113">
        <v>2020</v>
      </c>
      <c r="D17352" s="113" t="s">
        <v>122</v>
      </c>
      <c r="E17352" s="113" t="s">
        <v>123</v>
      </c>
      <c r="F17352" s="113" t="s">
        <v>200</v>
      </c>
      <c r="G17352" s="113">
        <v>9.1998361380399594</v>
      </c>
    </row>
    <row r="17353" spans="1:7" x14ac:dyDescent="0.25">
      <c r="A17353" s="108" t="str">
        <f t="shared" si="271"/>
        <v>LU_2020_NATIONAL TOTAL_SOx</v>
      </c>
      <c r="B17353" s="113" t="s">
        <v>161</v>
      </c>
      <c r="C17353" s="113">
        <v>2020</v>
      </c>
      <c r="D17353" s="113" t="s">
        <v>122</v>
      </c>
      <c r="E17353" s="113" t="s">
        <v>201</v>
      </c>
      <c r="F17353" s="113" t="s">
        <v>200</v>
      </c>
      <c r="G17353" s="113">
        <v>0.77332082529777801</v>
      </c>
    </row>
    <row r="17354" spans="1:7" x14ac:dyDescent="0.25">
      <c r="A17354" s="108" t="str">
        <f t="shared" si="271"/>
        <v>LU_2020_NATIONAL TOTAL_NH3</v>
      </c>
      <c r="B17354" s="113" t="s">
        <v>161</v>
      </c>
      <c r="C17354" s="113">
        <v>2020</v>
      </c>
      <c r="D17354" s="113" t="s">
        <v>122</v>
      </c>
      <c r="E17354" s="113" t="s">
        <v>124</v>
      </c>
      <c r="F17354" s="113" t="s">
        <v>200</v>
      </c>
      <c r="G17354" s="113">
        <v>6.3393919325184704</v>
      </c>
    </row>
    <row r="17355" spans="1:7" x14ac:dyDescent="0.25">
      <c r="A17355" s="108" t="str">
        <f t="shared" si="271"/>
        <v>LU_2020_NATIONAL TOTAL_PM2.5</v>
      </c>
      <c r="B17355" s="113" t="s">
        <v>161</v>
      </c>
      <c r="C17355" s="113">
        <v>2020</v>
      </c>
      <c r="D17355" s="113" t="s">
        <v>122</v>
      </c>
      <c r="E17355" s="113" t="s">
        <v>203</v>
      </c>
      <c r="F17355" s="113" t="s">
        <v>200</v>
      </c>
      <c r="G17355" s="113">
        <v>1.0029124234489399</v>
      </c>
    </row>
    <row r="17356" spans="1:7" x14ac:dyDescent="0.25">
      <c r="A17356" s="108" t="str">
        <f t="shared" si="271"/>
        <v>LU_2020_NATIONAL TOTAL_Pb</v>
      </c>
      <c r="B17356" s="113" t="s">
        <v>161</v>
      </c>
      <c r="C17356" s="113">
        <v>2020</v>
      </c>
      <c r="D17356" s="113" t="s">
        <v>122</v>
      </c>
      <c r="E17356" s="113" t="s">
        <v>125</v>
      </c>
      <c r="F17356" s="113" t="s">
        <v>200</v>
      </c>
      <c r="G17356" s="113">
        <v>1.45748365558491E-3</v>
      </c>
    </row>
    <row r="17357" spans="1:7" x14ac:dyDescent="0.25">
      <c r="A17357" s="108" t="str">
        <f t="shared" si="271"/>
        <v>LU_2020_NATIONAL TOTAL_Cd</v>
      </c>
      <c r="B17357" s="113" t="s">
        <v>161</v>
      </c>
      <c r="C17357" s="113">
        <v>2020</v>
      </c>
      <c r="D17357" s="113" t="s">
        <v>122</v>
      </c>
      <c r="E17357" s="113" t="s">
        <v>126</v>
      </c>
      <c r="F17357" s="113" t="s">
        <v>200</v>
      </c>
      <c r="G17357" s="150">
        <v>2.6621769822768999E-5</v>
      </c>
    </row>
    <row r="17358" spans="1:7" x14ac:dyDescent="0.25">
      <c r="A17358" s="108" t="str">
        <f t="shared" si="271"/>
        <v>LU_2020_NATIONAL TOTAL_Hg</v>
      </c>
      <c r="B17358" s="113" t="s">
        <v>161</v>
      </c>
      <c r="C17358" s="113">
        <v>2020</v>
      </c>
      <c r="D17358" s="113" t="s">
        <v>122</v>
      </c>
      <c r="E17358" s="113" t="s">
        <v>127</v>
      </c>
      <c r="F17358" s="113" t="s">
        <v>200</v>
      </c>
      <c r="G17358" s="113">
        <v>1.8259834501206499E-4</v>
      </c>
    </row>
    <row r="17359" spans="1:7" x14ac:dyDescent="0.25">
      <c r="A17359" s="108" t="str">
        <f t="shared" si="271"/>
        <v>LU_2020_NATIONAL TOTAL_DIOX</v>
      </c>
      <c r="B17359" s="113" t="s">
        <v>161</v>
      </c>
      <c r="C17359" s="113">
        <v>2020</v>
      </c>
      <c r="D17359" s="113" t="s">
        <v>122</v>
      </c>
      <c r="E17359" s="113" t="s">
        <v>128</v>
      </c>
      <c r="F17359" s="113" t="s">
        <v>200</v>
      </c>
      <c r="G17359" s="150">
        <v>1.42394232755594E-9</v>
      </c>
    </row>
    <row r="17360" spans="1:7" x14ac:dyDescent="0.25">
      <c r="A17360" s="108" t="str">
        <f t="shared" si="271"/>
        <v>LU_2020_NATIONAL TOTAL_PAH</v>
      </c>
      <c r="B17360" s="113" t="s">
        <v>161</v>
      </c>
      <c r="C17360" s="113">
        <v>2020</v>
      </c>
      <c r="D17360" s="113" t="s">
        <v>122</v>
      </c>
      <c r="E17360" s="113" t="s">
        <v>129</v>
      </c>
      <c r="F17360" s="113" t="s">
        <v>200</v>
      </c>
      <c r="G17360" s="113">
        <v>7.1427134930687904E-4</v>
      </c>
    </row>
    <row r="17361" spans="1:7" x14ac:dyDescent="0.25">
      <c r="A17361" s="108" t="str">
        <f t="shared" si="271"/>
        <v>LU_2020_NATIONAL TOTAL_HCB</v>
      </c>
      <c r="B17361" s="113" t="s">
        <v>161</v>
      </c>
      <c r="C17361" s="113">
        <v>2020</v>
      </c>
      <c r="D17361" s="113" t="s">
        <v>122</v>
      </c>
      <c r="E17361" s="113" t="s">
        <v>130</v>
      </c>
      <c r="F17361" s="113" t="s">
        <v>200</v>
      </c>
      <c r="G17361" s="150">
        <v>1.09635265930258E-6</v>
      </c>
    </row>
    <row r="17362" spans="1:7" x14ac:dyDescent="0.25">
      <c r="A17362" s="108" t="str">
        <f t="shared" si="271"/>
        <v>LU_2020_NATIONAL TOTAL_PCB</v>
      </c>
      <c r="B17362" s="113" t="s">
        <v>161</v>
      </c>
      <c r="C17362" s="113">
        <v>2020</v>
      </c>
      <c r="D17362" s="113" t="s">
        <v>122</v>
      </c>
      <c r="E17362" s="113" t="s">
        <v>259</v>
      </c>
      <c r="F17362" s="113" t="s">
        <v>200</v>
      </c>
      <c r="G17362" s="150">
        <v>1.4032423489924E-6</v>
      </c>
    </row>
    <row r="17363" spans="1:7" x14ac:dyDescent="0.25">
      <c r="A17363" s="108" t="str">
        <f t="shared" si="271"/>
        <v>LU_2020_1A3(FU)_NOx</v>
      </c>
      <c r="B17363" s="113" t="s">
        <v>161</v>
      </c>
      <c r="C17363" s="113">
        <v>2020</v>
      </c>
      <c r="D17363" s="113" t="s">
        <v>134</v>
      </c>
      <c r="E17363" s="113" t="s">
        <v>199</v>
      </c>
      <c r="F17363" s="113" t="s">
        <v>200</v>
      </c>
      <c r="G17363" s="113">
        <v>3.7497560787784598</v>
      </c>
    </row>
    <row r="17364" spans="1:7" x14ac:dyDescent="0.25">
      <c r="A17364" s="108" t="str">
        <f t="shared" si="271"/>
        <v>LU_2020_1A3(FS)_NOx</v>
      </c>
      <c r="B17364" s="113" t="s">
        <v>161</v>
      </c>
      <c r="C17364" s="113">
        <v>2020</v>
      </c>
      <c r="D17364" s="113" t="s">
        <v>132</v>
      </c>
      <c r="E17364" s="113" t="s">
        <v>199</v>
      </c>
      <c r="F17364" s="113" t="s">
        <v>200</v>
      </c>
      <c r="G17364" s="113">
        <v>7.6899914225145896</v>
      </c>
    </row>
    <row r="17365" spans="1:7" x14ac:dyDescent="0.25">
      <c r="A17365" s="108" t="str">
        <f t="shared" si="271"/>
        <v>LU_2020_1A3(FU)_NMVOC</v>
      </c>
      <c r="B17365" s="113" t="s">
        <v>161</v>
      </c>
      <c r="C17365" s="113">
        <v>2020</v>
      </c>
      <c r="D17365" s="113" t="s">
        <v>134</v>
      </c>
      <c r="E17365" s="113" t="s">
        <v>123</v>
      </c>
      <c r="F17365" s="113" t="s">
        <v>200</v>
      </c>
      <c r="G17365" s="113">
        <v>0.332944883748581</v>
      </c>
    </row>
    <row r="17366" spans="1:7" x14ac:dyDescent="0.25">
      <c r="A17366" s="108" t="str">
        <f t="shared" si="271"/>
        <v>LU_2020_1A3(FS)_NMVOC</v>
      </c>
      <c r="B17366" s="113" t="s">
        <v>161</v>
      </c>
      <c r="C17366" s="113">
        <v>2020</v>
      </c>
      <c r="D17366" s="113" t="s">
        <v>132</v>
      </c>
      <c r="E17366" s="113" t="s">
        <v>123</v>
      </c>
      <c r="F17366" s="113" t="s">
        <v>200</v>
      </c>
      <c r="G17366" s="113">
        <v>0.603283380712199</v>
      </c>
    </row>
    <row r="17367" spans="1:7" x14ac:dyDescent="0.25">
      <c r="A17367" s="108" t="str">
        <f t="shared" si="271"/>
        <v>LU_2020_1A3(FU)_SOx</v>
      </c>
      <c r="B17367" s="113" t="s">
        <v>161</v>
      </c>
      <c r="C17367" s="113">
        <v>2020</v>
      </c>
      <c r="D17367" s="113" t="s">
        <v>134</v>
      </c>
      <c r="E17367" s="113" t="s">
        <v>201</v>
      </c>
      <c r="F17367" s="113" t="s">
        <v>200</v>
      </c>
      <c r="G17367" s="113">
        <v>8.5978540309829595E-3</v>
      </c>
    </row>
    <row r="17368" spans="1:7" x14ac:dyDescent="0.25">
      <c r="A17368" s="108" t="str">
        <f t="shared" si="271"/>
        <v>LU_2020_1A3(FS)_SOx</v>
      </c>
      <c r="B17368" s="113" t="s">
        <v>161</v>
      </c>
      <c r="C17368" s="113">
        <v>2020</v>
      </c>
      <c r="D17368" s="113" t="s">
        <v>132</v>
      </c>
      <c r="E17368" s="113" t="s">
        <v>201</v>
      </c>
      <c r="F17368" s="113" t="s">
        <v>200</v>
      </c>
      <c r="G17368" s="113">
        <v>2.8115000494947601E-2</v>
      </c>
    </row>
    <row r="17369" spans="1:7" x14ac:dyDescent="0.25">
      <c r="A17369" s="108" t="str">
        <f t="shared" si="271"/>
        <v>LU_2020_1A3(FU)_NH3</v>
      </c>
      <c r="B17369" s="113" t="s">
        <v>161</v>
      </c>
      <c r="C17369" s="113">
        <v>2020</v>
      </c>
      <c r="D17369" s="113" t="s">
        <v>134</v>
      </c>
      <c r="E17369" s="113" t="s">
        <v>124</v>
      </c>
      <c r="F17369" s="113" t="s">
        <v>200</v>
      </c>
      <c r="G17369" s="113">
        <v>6.4811638124918206E-2</v>
      </c>
    </row>
    <row r="17370" spans="1:7" x14ac:dyDescent="0.25">
      <c r="A17370" s="108" t="str">
        <f t="shared" si="271"/>
        <v>LU_2020_1A3(FS)_NH3</v>
      </c>
      <c r="B17370" s="113" t="s">
        <v>161</v>
      </c>
      <c r="C17370" s="113">
        <v>2020</v>
      </c>
      <c r="D17370" s="113" t="s">
        <v>132</v>
      </c>
      <c r="E17370" s="113" t="s">
        <v>124</v>
      </c>
      <c r="F17370" s="113" t="s">
        <v>200</v>
      </c>
      <c r="G17370" s="113">
        <v>0.159781201771275</v>
      </c>
    </row>
    <row r="17371" spans="1:7" x14ac:dyDescent="0.25">
      <c r="A17371" s="108" t="str">
        <f t="shared" si="271"/>
        <v>LU_2020_1A3(FU)_PM2.5</v>
      </c>
      <c r="B17371" s="113" t="s">
        <v>161</v>
      </c>
      <c r="C17371" s="113">
        <v>2020</v>
      </c>
      <c r="D17371" s="113" t="s">
        <v>134</v>
      </c>
      <c r="E17371" s="113" t="s">
        <v>203</v>
      </c>
      <c r="F17371" s="113" t="s">
        <v>200</v>
      </c>
      <c r="G17371" s="113">
        <v>0.14380717534225601</v>
      </c>
    </row>
    <row r="17372" spans="1:7" x14ac:dyDescent="0.25">
      <c r="A17372" s="108" t="str">
        <f t="shared" si="271"/>
        <v>LU_2020_1A3(FS)_PM2.5</v>
      </c>
      <c r="B17372" s="113" t="s">
        <v>161</v>
      </c>
      <c r="C17372" s="113">
        <v>2020</v>
      </c>
      <c r="D17372" s="113" t="s">
        <v>132</v>
      </c>
      <c r="E17372" s="113" t="s">
        <v>203</v>
      </c>
      <c r="F17372" s="113" t="s">
        <v>200</v>
      </c>
      <c r="G17372" s="113">
        <v>0.35098782138349199</v>
      </c>
    </row>
    <row r="17373" spans="1:7" x14ac:dyDescent="0.25">
      <c r="A17373" s="108" t="str">
        <f t="shared" si="271"/>
        <v>LU_2020_3D_NOx</v>
      </c>
      <c r="B17373" s="113" t="s">
        <v>161</v>
      </c>
      <c r="C17373" s="113">
        <v>2020</v>
      </c>
      <c r="D17373" s="113" t="s">
        <v>206</v>
      </c>
      <c r="E17373" s="113" t="s">
        <v>199</v>
      </c>
      <c r="F17373" s="113" t="s">
        <v>200</v>
      </c>
      <c r="G17373" s="113">
        <v>1.1083263202556199</v>
      </c>
    </row>
    <row r="17374" spans="1:7" x14ac:dyDescent="0.25">
      <c r="A17374" s="108" t="str">
        <f t="shared" si="271"/>
        <v>LU_2021_NATIONAL TOTAL_NOx</v>
      </c>
      <c r="B17374" s="113" t="s">
        <v>161</v>
      </c>
      <c r="C17374" s="113">
        <v>2021</v>
      </c>
      <c r="D17374" s="113" t="s">
        <v>122</v>
      </c>
      <c r="E17374" s="113" t="s">
        <v>199</v>
      </c>
      <c r="F17374" s="113" t="s">
        <v>200</v>
      </c>
      <c r="G17374" s="113">
        <v>13.9413287423453</v>
      </c>
    </row>
    <row r="17375" spans="1:7" x14ac:dyDescent="0.25">
      <c r="A17375" s="108" t="str">
        <f t="shared" si="271"/>
        <v>LU_2021_NATIONAL TOTAL_NMVOC</v>
      </c>
      <c r="B17375" s="113" t="s">
        <v>161</v>
      </c>
      <c r="C17375" s="113">
        <v>2021</v>
      </c>
      <c r="D17375" s="113" t="s">
        <v>122</v>
      </c>
      <c r="E17375" s="113" t="s">
        <v>123</v>
      </c>
      <c r="F17375" s="113" t="s">
        <v>200</v>
      </c>
      <c r="G17375" s="113">
        <v>10.175962640190599</v>
      </c>
    </row>
    <row r="17376" spans="1:7" x14ac:dyDescent="0.25">
      <c r="A17376" s="108" t="str">
        <f t="shared" si="271"/>
        <v>LU_2021_NATIONAL TOTAL_SOx</v>
      </c>
      <c r="B17376" s="113" t="s">
        <v>161</v>
      </c>
      <c r="C17376" s="113">
        <v>2021</v>
      </c>
      <c r="D17376" s="113" t="s">
        <v>122</v>
      </c>
      <c r="E17376" s="113" t="s">
        <v>201</v>
      </c>
      <c r="F17376" s="113" t="s">
        <v>200</v>
      </c>
      <c r="G17376" s="113">
        <v>0.74805544505312904</v>
      </c>
    </row>
    <row r="17377" spans="1:7" x14ac:dyDescent="0.25">
      <c r="A17377" s="108" t="str">
        <f t="shared" si="271"/>
        <v>LU_2021_NATIONAL TOTAL_NH3</v>
      </c>
      <c r="B17377" s="113" t="s">
        <v>161</v>
      </c>
      <c r="C17377" s="113">
        <v>2021</v>
      </c>
      <c r="D17377" s="113" t="s">
        <v>122</v>
      </c>
      <c r="E17377" s="113" t="s">
        <v>124</v>
      </c>
      <c r="F17377" s="113" t="s">
        <v>200</v>
      </c>
      <c r="G17377" s="113">
        <v>6.3100081800779</v>
      </c>
    </row>
    <row r="17378" spans="1:7" x14ac:dyDescent="0.25">
      <c r="A17378" s="108" t="str">
        <f t="shared" si="271"/>
        <v>LU_2021_NATIONAL TOTAL_PM2.5</v>
      </c>
      <c r="B17378" s="113" t="s">
        <v>161</v>
      </c>
      <c r="C17378" s="113">
        <v>2021</v>
      </c>
      <c r="D17378" s="113" t="s">
        <v>122</v>
      </c>
      <c r="E17378" s="113" t="s">
        <v>203</v>
      </c>
      <c r="F17378" s="113" t="s">
        <v>200</v>
      </c>
      <c r="G17378" s="113">
        <v>1.0616061713325899</v>
      </c>
    </row>
    <row r="17379" spans="1:7" x14ac:dyDescent="0.25">
      <c r="A17379" s="108" t="str">
        <f t="shared" si="271"/>
        <v>LU_2021_NATIONAL TOTAL_Pb</v>
      </c>
      <c r="B17379" s="113" t="s">
        <v>161</v>
      </c>
      <c r="C17379" s="113">
        <v>2021</v>
      </c>
      <c r="D17379" s="113" t="s">
        <v>122</v>
      </c>
      <c r="E17379" s="113" t="s">
        <v>125</v>
      </c>
      <c r="F17379" s="113" t="s">
        <v>200</v>
      </c>
      <c r="G17379" s="113">
        <v>1.5779173704478699E-3</v>
      </c>
    </row>
    <row r="17380" spans="1:7" x14ac:dyDescent="0.25">
      <c r="A17380" s="108" t="str">
        <f t="shared" si="271"/>
        <v>LU_2021_NATIONAL TOTAL_Cd</v>
      </c>
      <c r="B17380" s="113" t="s">
        <v>161</v>
      </c>
      <c r="C17380" s="113">
        <v>2021</v>
      </c>
      <c r="D17380" s="113" t="s">
        <v>122</v>
      </c>
      <c r="E17380" s="113" t="s">
        <v>126</v>
      </c>
      <c r="F17380" s="113" t="s">
        <v>200</v>
      </c>
      <c r="G17380" s="150">
        <v>3.0733236485779701E-5</v>
      </c>
    </row>
    <row r="17381" spans="1:7" x14ac:dyDescent="0.25">
      <c r="A17381" s="108" t="str">
        <f t="shared" si="271"/>
        <v>LU_2021_NATIONAL TOTAL_Hg</v>
      </c>
      <c r="B17381" s="113" t="s">
        <v>161</v>
      </c>
      <c r="C17381" s="113">
        <v>2021</v>
      </c>
      <c r="D17381" s="113" t="s">
        <v>122</v>
      </c>
      <c r="E17381" s="113" t="s">
        <v>127</v>
      </c>
      <c r="F17381" s="113" t="s">
        <v>200</v>
      </c>
      <c r="G17381" s="113">
        <v>2.0604868574968901E-4</v>
      </c>
    </row>
    <row r="17382" spans="1:7" x14ac:dyDescent="0.25">
      <c r="A17382" s="108" t="str">
        <f t="shared" si="271"/>
        <v>LU_2021_NATIONAL TOTAL_DIOX</v>
      </c>
      <c r="B17382" s="113" t="s">
        <v>161</v>
      </c>
      <c r="C17382" s="113">
        <v>2021</v>
      </c>
      <c r="D17382" s="113" t="s">
        <v>122</v>
      </c>
      <c r="E17382" s="113" t="s">
        <v>128</v>
      </c>
      <c r="F17382" s="113" t="s">
        <v>200</v>
      </c>
      <c r="G17382" s="150">
        <v>1.2047013395158801E-9</v>
      </c>
    </row>
    <row r="17383" spans="1:7" x14ac:dyDescent="0.25">
      <c r="A17383" s="108" t="str">
        <f t="shared" si="271"/>
        <v>LU_2021_NATIONAL TOTAL_PAH</v>
      </c>
      <c r="B17383" s="113" t="s">
        <v>161</v>
      </c>
      <c r="C17383" s="113">
        <v>2021</v>
      </c>
      <c r="D17383" s="113" t="s">
        <v>122</v>
      </c>
      <c r="E17383" s="113" t="s">
        <v>129</v>
      </c>
      <c r="F17383" s="113" t="s">
        <v>200</v>
      </c>
      <c r="G17383" s="113">
        <v>7.0613628260865295E-4</v>
      </c>
    </row>
    <row r="17384" spans="1:7" x14ac:dyDescent="0.25">
      <c r="A17384" s="108" t="str">
        <f t="shared" si="271"/>
        <v>LU_2021_NATIONAL TOTAL_HCB</v>
      </c>
      <c r="B17384" s="113" t="s">
        <v>161</v>
      </c>
      <c r="C17384" s="113">
        <v>2021</v>
      </c>
      <c r="D17384" s="113" t="s">
        <v>122</v>
      </c>
      <c r="E17384" s="113" t="s">
        <v>130</v>
      </c>
      <c r="F17384" s="113" t="s">
        <v>200</v>
      </c>
      <c r="G17384" s="150">
        <v>1.2485822696784799E-6</v>
      </c>
    </row>
    <row r="17385" spans="1:7" x14ac:dyDescent="0.25">
      <c r="A17385" s="108" t="str">
        <f t="shared" si="271"/>
        <v>LU_2021_NATIONAL TOTAL_PCB</v>
      </c>
      <c r="B17385" s="113" t="s">
        <v>161</v>
      </c>
      <c r="C17385" s="113">
        <v>2021</v>
      </c>
      <c r="D17385" s="113" t="s">
        <v>122</v>
      </c>
      <c r="E17385" s="113" t="s">
        <v>259</v>
      </c>
      <c r="F17385" s="113" t="s">
        <v>200</v>
      </c>
      <c r="G17385" s="150">
        <v>1.22715708664754E-6</v>
      </c>
    </row>
    <row r="17386" spans="1:7" x14ac:dyDescent="0.25">
      <c r="A17386" s="108" t="str">
        <f t="shared" si="271"/>
        <v>LU_2021_1A3(FU)_NOx</v>
      </c>
      <c r="B17386" s="113" t="s">
        <v>161</v>
      </c>
      <c r="C17386" s="113">
        <v>2021</v>
      </c>
      <c r="D17386" s="113" t="s">
        <v>134</v>
      </c>
      <c r="E17386" s="113" t="s">
        <v>199</v>
      </c>
      <c r="F17386" s="113" t="s">
        <v>200</v>
      </c>
      <c r="G17386" s="113">
        <v>3.33087730151516</v>
      </c>
    </row>
    <row r="17387" spans="1:7" x14ac:dyDescent="0.25">
      <c r="A17387" s="108" t="str">
        <f t="shared" si="271"/>
        <v>LU_2021_1A3(FS)_NOx</v>
      </c>
      <c r="B17387" s="113" t="s">
        <v>161</v>
      </c>
      <c r="C17387" s="113">
        <v>2021</v>
      </c>
      <c r="D17387" s="113" t="s">
        <v>132</v>
      </c>
      <c r="E17387" s="113" t="s">
        <v>199</v>
      </c>
      <c r="F17387" s="113" t="s">
        <v>200</v>
      </c>
      <c r="G17387" s="113">
        <v>6.7276327694044999</v>
      </c>
    </row>
    <row r="17388" spans="1:7" x14ac:dyDescent="0.25">
      <c r="A17388" s="108" t="str">
        <f t="shared" si="271"/>
        <v>LU_2021_1A3(FU)_NMVOC</v>
      </c>
      <c r="B17388" s="113" t="s">
        <v>161</v>
      </c>
      <c r="C17388" s="113">
        <v>2021</v>
      </c>
      <c r="D17388" s="113" t="s">
        <v>134</v>
      </c>
      <c r="E17388" s="113" t="s">
        <v>123</v>
      </c>
      <c r="F17388" s="113" t="s">
        <v>200</v>
      </c>
      <c r="G17388" s="113">
        <v>0.33746623314111401</v>
      </c>
    </row>
    <row r="17389" spans="1:7" x14ac:dyDescent="0.25">
      <c r="A17389" s="108" t="str">
        <f t="shared" si="271"/>
        <v>LU_2021_1A3(FS)_NMVOC</v>
      </c>
      <c r="B17389" s="113" t="s">
        <v>161</v>
      </c>
      <c r="C17389" s="113">
        <v>2021</v>
      </c>
      <c r="D17389" s="113" t="s">
        <v>132</v>
      </c>
      <c r="E17389" s="113" t="s">
        <v>123</v>
      </c>
      <c r="F17389" s="113" t="s">
        <v>200</v>
      </c>
      <c r="G17389" s="113">
        <v>0.65318451705759295</v>
      </c>
    </row>
    <row r="17390" spans="1:7" x14ac:dyDescent="0.25">
      <c r="A17390" s="108" t="str">
        <f t="shared" si="271"/>
        <v>LU_2021_1A3(FU)_SOx</v>
      </c>
      <c r="B17390" s="113" t="s">
        <v>161</v>
      </c>
      <c r="C17390" s="113">
        <v>2021</v>
      </c>
      <c r="D17390" s="113" t="s">
        <v>134</v>
      </c>
      <c r="E17390" s="113" t="s">
        <v>201</v>
      </c>
      <c r="F17390" s="113" t="s">
        <v>200</v>
      </c>
      <c r="G17390" s="113">
        <v>8.8921397797646802E-3</v>
      </c>
    </row>
    <row r="17391" spans="1:7" x14ac:dyDescent="0.25">
      <c r="A17391" s="108" t="str">
        <f t="shared" si="271"/>
        <v>LU_2021_1A3(FS)_SOx</v>
      </c>
      <c r="B17391" s="113" t="s">
        <v>161</v>
      </c>
      <c r="C17391" s="113">
        <v>2021</v>
      </c>
      <c r="D17391" s="113" t="s">
        <v>132</v>
      </c>
      <c r="E17391" s="113" t="s">
        <v>201</v>
      </c>
      <c r="F17391" s="113" t="s">
        <v>200</v>
      </c>
      <c r="G17391" s="113">
        <v>2.9193244789113799E-2</v>
      </c>
    </row>
    <row r="17392" spans="1:7" x14ac:dyDescent="0.25">
      <c r="A17392" s="108" t="str">
        <f t="shared" si="271"/>
        <v>LU_2021_1A3(FU)_NH3</v>
      </c>
      <c r="B17392" s="113" t="s">
        <v>161</v>
      </c>
      <c r="C17392" s="113">
        <v>2021</v>
      </c>
      <c r="D17392" s="113" t="s">
        <v>134</v>
      </c>
      <c r="E17392" s="113" t="s">
        <v>124</v>
      </c>
      <c r="F17392" s="113" t="s">
        <v>200</v>
      </c>
      <c r="G17392" s="113">
        <v>7.2858386121010005E-2</v>
      </c>
    </row>
    <row r="17393" spans="1:7" x14ac:dyDescent="0.25">
      <c r="A17393" s="108" t="str">
        <f t="shared" si="271"/>
        <v>LU_2021_1A3(FS)_NH3</v>
      </c>
      <c r="B17393" s="113" t="s">
        <v>161</v>
      </c>
      <c r="C17393" s="113">
        <v>2021</v>
      </c>
      <c r="D17393" s="113" t="s">
        <v>132</v>
      </c>
      <c r="E17393" s="113" t="s">
        <v>124</v>
      </c>
      <c r="F17393" s="113" t="s">
        <v>200</v>
      </c>
      <c r="G17393" s="113">
        <v>0.18610813030190301</v>
      </c>
    </row>
    <row r="17394" spans="1:7" x14ac:dyDescent="0.25">
      <c r="A17394" s="108" t="str">
        <f t="shared" si="271"/>
        <v>LU_2021_1A3(FU)_PM2.5</v>
      </c>
      <c r="B17394" s="113" t="s">
        <v>161</v>
      </c>
      <c r="C17394" s="113">
        <v>2021</v>
      </c>
      <c r="D17394" s="113" t="s">
        <v>134</v>
      </c>
      <c r="E17394" s="113" t="s">
        <v>203</v>
      </c>
      <c r="F17394" s="113" t="s">
        <v>200</v>
      </c>
      <c r="G17394" s="113">
        <v>0.14740557056970599</v>
      </c>
    </row>
    <row r="17395" spans="1:7" x14ac:dyDescent="0.25">
      <c r="A17395" s="108" t="str">
        <f t="shared" si="271"/>
        <v>LU_2021_1A3(FS)_PM2.5</v>
      </c>
      <c r="B17395" s="113" t="s">
        <v>161</v>
      </c>
      <c r="C17395" s="113">
        <v>2021</v>
      </c>
      <c r="D17395" s="113" t="s">
        <v>132</v>
      </c>
      <c r="E17395" s="113" t="s">
        <v>203</v>
      </c>
      <c r="F17395" s="113" t="s">
        <v>200</v>
      </c>
      <c r="G17395" s="113">
        <v>0.36333436231000499</v>
      </c>
    </row>
    <row r="17396" spans="1:7" x14ac:dyDescent="0.25">
      <c r="A17396" s="108" t="str">
        <f t="shared" si="271"/>
        <v>LU_2021_3D_NOx</v>
      </c>
      <c r="B17396" s="113" t="s">
        <v>161</v>
      </c>
      <c r="C17396" s="113">
        <v>2021</v>
      </c>
      <c r="D17396" s="113" t="s">
        <v>206</v>
      </c>
      <c r="E17396" s="113" t="s">
        <v>199</v>
      </c>
      <c r="F17396" s="113" t="s">
        <v>200</v>
      </c>
      <c r="G17396" s="113">
        <v>1.1305665020364499</v>
      </c>
    </row>
    <row r="17397" spans="1:7" x14ac:dyDescent="0.25">
      <c r="A17397" s="108" t="str">
        <f t="shared" si="271"/>
        <v>LU_2022_NATIONAL TOTAL_NOx</v>
      </c>
      <c r="B17397" s="113" t="s">
        <v>161</v>
      </c>
      <c r="C17397" s="113">
        <v>2022</v>
      </c>
      <c r="D17397" s="113" t="s">
        <v>122</v>
      </c>
      <c r="E17397" s="113" t="s">
        <v>199</v>
      </c>
      <c r="F17397" s="113" t="s">
        <v>200</v>
      </c>
      <c r="G17397" s="113">
        <v>11.476121168777199</v>
      </c>
    </row>
    <row r="17398" spans="1:7" x14ac:dyDescent="0.25">
      <c r="A17398" s="108" t="str">
        <f t="shared" si="271"/>
        <v>LU_2022_NATIONAL TOTAL_NMVOC</v>
      </c>
      <c r="B17398" s="113" t="s">
        <v>161</v>
      </c>
      <c r="C17398" s="113">
        <v>2022</v>
      </c>
      <c r="D17398" s="113" t="s">
        <v>122</v>
      </c>
      <c r="E17398" s="113" t="s">
        <v>123</v>
      </c>
      <c r="F17398" s="113" t="s">
        <v>200</v>
      </c>
      <c r="G17398" s="113">
        <v>10.0079383326363</v>
      </c>
    </row>
    <row r="17399" spans="1:7" x14ac:dyDescent="0.25">
      <c r="A17399" s="108" t="str">
        <f t="shared" si="271"/>
        <v>LU_2022_NATIONAL TOTAL_SOx</v>
      </c>
      <c r="B17399" s="113" t="s">
        <v>161</v>
      </c>
      <c r="C17399" s="113">
        <v>2022</v>
      </c>
      <c r="D17399" s="113" t="s">
        <v>122</v>
      </c>
      <c r="E17399" s="113" t="s">
        <v>201</v>
      </c>
      <c r="F17399" s="113" t="s">
        <v>200</v>
      </c>
      <c r="G17399" s="113">
        <v>0.444136498244942</v>
      </c>
    </row>
    <row r="17400" spans="1:7" x14ac:dyDescent="0.25">
      <c r="A17400" s="108" t="str">
        <f t="shared" si="271"/>
        <v>LU_2022_NATIONAL TOTAL_NH3</v>
      </c>
      <c r="B17400" s="113" t="s">
        <v>161</v>
      </c>
      <c r="C17400" s="113">
        <v>2022</v>
      </c>
      <c r="D17400" s="113" t="s">
        <v>122</v>
      </c>
      <c r="E17400" s="113" t="s">
        <v>124</v>
      </c>
      <c r="F17400" s="113" t="s">
        <v>200</v>
      </c>
      <c r="G17400" s="113">
        <v>5.9494769542487704</v>
      </c>
    </row>
    <row r="17401" spans="1:7" x14ac:dyDescent="0.25">
      <c r="A17401" s="108" t="str">
        <f t="shared" si="271"/>
        <v>LU_2022_NATIONAL TOTAL_PM2.5</v>
      </c>
      <c r="B17401" s="113" t="s">
        <v>161</v>
      </c>
      <c r="C17401" s="113">
        <v>2022</v>
      </c>
      <c r="D17401" s="113" t="s">
        <v>122</v>
      </c>
      <c r="E17401" s="113" t="s">
        <v>203</v>
      </c>
      <c r="F17401" s="113" t="s">
        <v>200</v>
      </c>
      <c r="G17401" s="113">
        <v>1.04567671370832</v>
      </c>
    </row>
    <row r="17402" spans="1:7" x14ac:dyDescent="0.25">
      <c r="A17402" s="108" t="str">
        <f t="shared" si="271"/>
        <v>LU_2022_NATIONAL TOTAL_Pb</v>
      </c>
      <c r="B17402" s="113" t="s">
        <v>161</v>
      </c>
      <c r="C17402" s="113">
        <v>2022</v>
      </c>
      <c r="D17402" s="113" t="s">
        <v>122</v>
      </c>
      <c r="E17402" s="113" t="s">
        <v>125</v>
      </c>
      <c r="F17402" s="113" t="s">
        <v>200</v>
      </c>
      <c r="G17402" s="113">
        <v>1.5424213977523801E-3</v>
      </c>
    </row>
    <row r="17403" spans="1:7" x14ac:dyDescent="0.25">
      <c r="A17403" s="108" t="str">
        <f t="shared" si="271"/>
        <v>LU_2022_NATIONAL TOTAL_Cd</v>
      </c>
      <c r="B17403" s="113" t="s">
        <v>161</v>
      </c>
      <c r="C17403" s="113">
        <v>2022</v>
      </c>
      <c r="D17403" s="113" t="s">
        <v>122</v>
      </c>
      <c r="E17403" s="113" t="s">
        <v>126</v>
      </c>
      <c r="F17403" s="113" t="s">
        <v>200</v>
      </c>
      <c r="G17403" s="150">
        <v>4.24430224672361E-5</v>
      </c>
    </row>
    <row r="17404" spans="1:7" x14ac:dyDescent="0.25">
      <c r="A17404" s="108" t="str">
        <f t="shared" si="271"/>
        <v>LU_2022_NATIONAL TOTAL_Hg</v>
      </c>
      <c r="B17404" s="113" t="s">
        <v>161</v>
      </c>
      <c r="C17404" s="113">
        <v>2022</v>
      </c>
      <c r="D17404" s="113" t="s">
        <v>122</v>
      </c>
      <c r="E17404" s="113" t="s">
        <v>127</v>
      </c>
      <c r="F17404" s="113" t="s">
        <v>200</v>
      </c>
      <c r="G17404" s="113">
        <v>1.9051801842991201E-4</v>
      </c>
    </row>
    <row r="17405" spans="1:7" x14ac:dyDescent="0.25">
      <c r="A17405" s="108" t="str">
        <f t="shared" si="271"/>
        <v>LU_2022_NATIONAL TOTAL_DIOX</v>
      </c>
      <c r="B17405" s="113" t="s">
        <v>161</v>
      </c>
      <c r="C17405" s="113">
        <v>2022</v>
      </c>
      <c r="D17405" s="113" t="s">
        <v>122</v>
      </c>
      <c r="E17405" s="113" t="s">
        <v>128</v>
      </c>
      <c r="F17405" s="113" t="s">
        <v>200</v>
      </c>
      <c r="G17405" s="150">
        <v>1.2047013395158801E-9</v>
      </c>
    </row>
    <row r="17406" spans="1:7" x14ac:dyDescent="0.25">
      <c r="A17406" s="108" t="str">
        <f t="shared" si="271"/>
        <v>LU_2022_NATIONAL TOTAL_PAH</v>
      </c>
      <c r="B17406" s="113" t="s">
        <v>161</v>
      </c>
      <c r="C17406" s="113">
        <v>2022</v>
      </c>
      <c r="D17406" s="113" t="s">
        <v>122</v>
      </c>
      <c r="E17406" s="113" t="s">
        <v>129</v>
      </c>
      <c r="F17406" s="113" t="s">
        <v>200</v>
      </c>
      <c r="G17406" s="113">
        <v>7.0613628260865295E-4</v>
      </c>
    </row>
    <row r="17407" spans="1:7" x14ac:dyDescent="0.25">
      <c r="A17407" s="108" t="str">
        <f t="shared" si="271"/>
        <v>LU_2022_NATIONAL TOTAL_HCB</v>
      </c>
      <c r="B17407" s="113" t="s">
        <v>161</v>
      </c>
      <c r="C17407" s="113">
        <v>2022</v>
      </c>
      <c r="D17407" s="113" t="s">
        <v>122</v>
      </c>
      <c r="E17407" s="113" t="s">
        <v>130</v>
      </c>
      <c r="F17407" s="113" t="s">
        <v>200</v>
      </c>
      <c r="G17407" s="150">
        <v>1.2485822696784799E-6</v>
      </c>
    </row>
    <row r="17408" spans="1:7" x14ac:dyDescent="0.25">
      <c r="A17408" s="108" t="str">
        <f t="shared" si="271"/>
        <v>LU_2022_NATIONAL TOTAL_PCB</v>
      </c>
      <c r="B17408" s="113" t="s">
        <v>161</v>
      </c>
      <c r="C17408" s="113">
        <v>2022</v>
      </c>
      <c r="D17408" s="113" t="s">
        <v>122</v>
      </c>
      <c r="E17408" s="113" t="s">
        <v>259</v>
      </c>
      <c r="F17408" s="113" t="s">
        <v>200</v>
      </c>
      <c r="G17408" s="150">
        <v>1.22715708664754E-6</v>
      </c>
    </row>
    <row r="17409" spans="1:7" x14ac:dyDescent="0.25">
      <c r="A17409" s="108" t="str">
        <f t="shared" si="271"/>
        <v>LU_2022_1A3(FU)_NOx</v>
      </c>
      <c r="B17409" s="113" t="s">
        <v>161</v>
      </c>
      <c r="C17409" s="113">
        <v>2022</v>
      </c>
      <c r="D17409" s="113" t="s">
        <v>134</v>
      </c>
      <c r="E17409" s="113" t="s">
        <v>199</v>
      </c>
      <c r="F17409" s="113" t="s">
        <v>200</v>
      </c>
      <c r="G17409" s="113">
        <v>2.9128602658379199</v>
      </c>
    </row>
    <row r="17410" spans="1:7" x14ac:dyDescent="0.25">
      <c r="A17410" s="108" t="str">
        <f t="shared" ref="A17410:A17473" si="272">CONCATENATE(B17410,"_",C17410,"_",D17410,"_",E17410)</f>
        <v>LU_2022_1A3(FS)_NOx</v>
      </c>
      <c r="B17410" s="113" t="s">
        <v>161</v>
      </c>
      <c r="C17410" s="113">
        <v>2022</v>
      </c>
      <c r="D17410" s="113" t="s">
        <v>132</v>
      </c>
      <c r="E17410" s="113" t="s">
        <v>199</v>
      </c>
      <c r="F17410" s="113" t="s">
        <v>200</v>
      </c>
      <c r="G17410" s="113">
        <v>5.2439377721023002</v>
      </c>
    </row>
    <row r="17411" spans="1:7" x14ac:dyDescent="0.25">
      <c r="A17411" s="108" t="str">
        <f t="shared" si="272"/>
        <v>LU_2022_1A3(FU)_NMVOC</v>
      </c>
      <c r="B17411" s="113" t="s">
        <v>161</v>
      </c>
      <c r="C17411" s="113">
        <v>2022</v>
      </c>
      <c r="D17411" s="113" t="s">
        <v>134</v>
      </c>
      <c r="E17411" s="113" t="s">
        <v>123</v>
      </c>
      <c r="F17411" s="113" t="s">
        <v>200</v>
      </c>
      <c r="G17411" s="113">
        <v>0.34156864256446001</v>
      </c>
    </row>
    <row r="17412" spans="1:7" x14ac:dyDescent="0.25">
      <c r="A17412" s="108" t="str">
        <f t="shared" si="272"/>
        <v>LU_2022_1A3(FS)_NMVOC</v>
      </c>
      <c r="B17412" s="113" t="s">
        <v>161</v>
      </c>
      <c r="C17412" s="113">
        <v>2022</v>
      </c>
      <c r="D17412" s="113" t="s">
        <v>132</v>
      </c>
      <c r="E17412" s="113" t="s">
        <v>123</v>
      </c>
      <c r="F17412" s="113" t="s">
        <v>200</v>
      </c>
      <c r="G17412" s="113">
        <v>0.62279503151835602</v>
      </c>
    </row>
    <row r="17413" spans="1:7" x14ac:dyDescent="0.25">
      <c r="A17413" s="108" t="str">
        <f t="shared" si="272"/>
        <v>LU_2022_1A3(FU)_SOx</v>
      </c>
      <c r="B17413" s="113" t="s">
        <v>161</v>
      </c>
      <c r="C17413" s="113">
        <v>2022</v>
      </c>
      <c r="D17413" s="113" t="s">
        <v>134</v>
      </c>
      <c r="E17413" s="113" t="s">
        <v>201</v>
      </c>
      <c r="F17413" s="113" t="s">
        <v>200</v>
      </c>
      <c r="G17413" s="113">
        <v>9.2311266535385593E-3</v>
      </c>
    </row>
    <row r="17414" spans="1:7" x14ac:dyDescent="0.25">
      <c r="A17414" s="108" t="str">
        <f t="shared" si="272"/>
        <v>LU_2022_1A3(FS)_SOx</v>
      </c>
      <c r="B17414" s="113" t="s">
        <v>161</v>
      </c>
      <c r="C17414" s="113">
        <v>2022</v>
      </c>
      <c r="D17414" s="113" t="s">
        <v>132</v>
      </c>
      <c r="E17414" s="113" t="s">
        <v>201</v>
      </c>
      <c r="F17414" s="113" t="s">
        <v>200</v>
      </c>
      <c r="G17414" s="113">
        <v>2.4495077759848299E-2</v>
      </c>
    </row>
    <row r="17415" spans="1:7" x14ac:dyDescent="0.25">
      <c r="A17415" s="108" t="str">
        <f t="shared" si="272"/>
        <v>LU_2022_1A3(FU)_NH3</v>
      </c>
      <c r="B17415" s="113" t="s">
        <v>161</v>
      </c>
      <c r="C17415" s="113">
        <v>2022</v>
      </c>
      <c r="D17415" s="113" t="s">
        <v>134</v>
      </c>
      <c r="E17415" s="113" t="s">
        <v>124</v>
      </c>
      <c r="F17415" s="113" t="s">
        <v>200</v>
      </c>
      <c r="G17415" s="113">
        <v>8.0320332075840106E-2</v>
      </c>
    </row>
    <row r="17416" spans="1:7" x14ac:dyDescent="0.25">
      <c r="A17416" s="108" t="str">
        <f t="shared" si="272"/>
        <v>LU_2022_1A3(FS)_NH3</v>
      </c>
      <c r="B17416" s="113" t="s">
        <v>161</v>
      </c>
      <c r="C17416" s="113">
        <v>2022</v>
      </c>
      <c r="D17416" s="113" t="s">
        <v>132</v>
      </c>
      <c r="E17416" s="113" t="s">
        <v>124</v>
      </c>
      <c r="F17416" s="113" t="s">
        <v>200</v>
      </c>
      <c r="G17416" s="113">
        <v>0.18291629510401</v>
      </c>
    </row>
    <row r="17417" spans="1:7" x14ac:dyDescent="0.25">
      <c r="A17417" s="108" t="str">
        <f t="shared" si="272"/>
        <v>LU_2022_1A3(FU)_PM2.5</v>
      </c>
      <c r="B17417" s="113" t="s">
        <v>161</v>
      </c>
      <c r="C17417" s="113">
        <v>2022</v>
      </c>
      <c r="D17417" s="113" t="s">
        <v>134</v>
      </c>
      <c r="E17417" s="113" t="s">
        <v>203</v>
      </c>
      <c r="F17417" s="113" t="s">
        <v>200</v>
      </c>
      <c r="G17417" s="113">
        <v>0.15253965285900001</v>
      </c>
    </row>
    <row r="17418" spans="1:7" x14ac:dyDescent="0.25">
      <c r="A17418" s="108" t="str">
        <f t="shared" si="272"/>
        <v>LU_2022_1A3(FS)_PM2.5</v>
      </c>
      <c r="B17418" s="113" t="s">
        <v>161</v>
      </c>
      <c r="C17418" s="113">
        <v>2022</v>
      </c>
      <c r="D17418" s="113" t="s">
        <v>132</v>
      </c>
      <c r="E17418" s="113" t="s">
        <v>203</v>
      </c>
      <c r="F17418" s="113" t="s">
        <v>200</v>
      </c>
      <c r="G17418" s="113">
        <v>0.320711200580172</v>
      </c>
    </row>
    <row r="17419" spans="1:7" x14ac:dyDescent="0.25">
      <c r="A17419" s="108" t="str">
        <f t="shared" si="272"/>
        <v>LU_2022_3D_NOx</v>
      </c>
      <c r="B17419" s="113" t="s">
        <v>161</v>
      </c>
      <c r="C17419" s="113">
        <v>2022</v>
      </c>
      <c r="D17419" s="113" t="s">
        <v>206</v>
      </c>
      <c r="E17419" s="113" t="s">
        <v>199</v>
      </c>
      <c r="F17419" s="113" t="s">
        <v>200</v>
      </c>
      <c r="G17419" s="113">
        <v>0.90235211383041802</v>
      </c>
    </row>
    <row r="17420" spans="1:7" x14ac:dyDescent="0.25">
      <c r="A17420" s="108" t="str">
        <f t="shared" si="272"/>
        <v>MT_1990_NATIONAL TOTAL_NOx</v>
      </c>
      <c r="B17420" s="113" t="s">
        <v>162</v>
      </c>
      <c r="C17420" s="113">
        <v>1990</v>
      </c>
      <c r="D17420" s="113" t="s">
        <v>122</v>
      </c>
      <c r="E17420" s="113" t="s">
        <v>199</v>
      </c>
      <c r="F17420" s="113" t="s">
        <v>200</v>
      </c>
      <c r="G17420" s="113">
        <v>7.2425175995884503</v>
      </c>
    </row>
    <row r="17421" spans="1:7" x14ac:dyDescent="0.25">
      <c r="A17421" s="108" t="str">
        <f t="shared" si="272"/>
        <v>MT_1990_NATIONAL TOTAL_NMVOC</v>
      </c>
      <c r="B17421" s="113" t="s">
        <v>162</v>
      </c>
      <c r="C17421" s="113">
        <v>1990</v>
      </c>
      <c r="D17421" s="113" t="s">
        <v>122</v>
      </c>
      <c r="E17421" s="113" t="s">
        <v>123</v>
      </c>
      <c r="F17421" s="113" t="s">
        <v>200</v>
      </c>
      <c r="G17421" s="113">
        <v>4.9028198105100502</v>
      </c>
    </row>
    <row r="17422" spans="1:7" x14ac:dyDescent="0.25">
      <c r="A17422" s="108" t="str">
        <f t="shared" si="272"/>
        <v>MT_1990_NATIONAL TOTAL_SOx</v>
      </c>
      <c r="B17422" s="113" t="s">
        <v>162</v>
      </c>
      <c r="C17422" s="113">
        <v>1990</v>
      </c>
      <c r="D17422" s="113" t="s">
        <v>122</v>
      </c>
      <c r="E17422" s="113" t="s">
        <v>201</v>
      </c>
      <c r="F17422" s="113" t="s">
        <v>200</v>
      </c>
      <c r="G17422" s="113">
        <v>12.6112696719129</v>
      </c>
    </row>
    <row r="17423" spans="1:7" x14ac:dyDescent="0.25">
      <c r="A17423" s="108" t="str">
        <f t="shared" si="272"/>
        <v>MT_1990_NATIONAL TOTAL_NH3</v>
      </c>
      <c r="B17423" s="113" t="s">
        <v>162</v>
      </c>
      <c r="C17423" s="113">
        <v>1990</v>
      </c>
      <c r="D17423" s="113" t="s">
        <v>122</v>
      </c>
      <c r="E17423" s="113" t="s">
        <v>124</v>
      </c>
      <c r="F17423" s="113" t="s">
        <v>200</v>
      </c>
      <c r="G17423" s="113">
        <v>2.2887209610881301</v>
      </c>
    </row>
    <row r="17424" spans="1:7" x14ac:dyDescent="0.25">
      <c r="A17424" s="108" t="str">
        <f t="shared" si="272"/>
        <v>MT_1990_NATIONAL TOTAL_PM2.5</v>
      </c>
      <c r="B17424" s="113" t="s">
        <v>162</v>
      </c>
      <c r="C17424" s="113">
        <v>1990</v>
      </c>
      <c r="D17424" s="113" t="s">
        <v>122</v>
      </c>
      <c r="E17424" s="113" t="s">
        <v>203</v>
      </c>
      <c r="F17424" s="113" t="s">
        <v>200</v>
      </c>
      <c r="G17424" s="113">
        <v>0.51826918380480103</v>
      </c>
    </row>
    <row r="17425" spans="1:7" x14ac:dyDescent="0.25">
      <c r="A17425" s="108" t="str">
        <f t="shared" si="272"/>
        <v>MT_1990_NATIONAL TOTAL_Pb</v>
      </c>
      <c r="B17425" s="113" t="s">
        <v>162</v>
      </c>
      <c r="C17425" s="113">
        <v>1990</v>
      </c>
      <c r="D17425" s="113" t="s">
        <v>122</v>
      </c>
      <c r="E17425" s="113" t="s">
        <v>125</v>
      </c>
      <c r="F17425" s="113" t="s">
        <v>200</v>
      </c>
      <c r="G17425" s="113">
        <v>4.2284381791335402E-4</v>
      </c>
    </row>
    <row r="17426" spans="1:7" x14ac:dyDescent="0.25">
      <c r="A17426" s="108" t="str">
        <f t="shared" si="272"/>
        <v>MT_1990_NATIONAL TOTAL_Cd</v>
      </c>
      <c r="B17426" s="113" t="s">
        <v>162</v>
      </c>
      <c r="C17426" s="113">
        <v>1990</v>
      </c>
      <c r="D17426" s="113" t="s">
        <v>122</v>
      </c>
      <c r="E17426" s="113" t="s">
        <v>126</v>
      </c>
      <c r="F17426" s="113" t="s">
        <v>200</v>
      </c>
      <c r="G17426" s="150">
        <v>5.74751630269673E-5</v>
      </c>
    </row>
    <row r="17427" spans="1:7" x14ac:dyDescent="0.25">
      <c r="A17427" s="108" t="str">
        <f t="shared" si="272"/>
        <v>MT_1990_NATIONAL TOTAL_Hg</v>
      </c>
      <c r="B17427" s="113" t="s">
        <v>162</v>
      </c>
      <c r="C17427" s="113">
        <v>1990</v>
      </c>
      <c r="D17427" s="113" t="s">
        <v>122</v>
      </c>
      <c r="E17427" s="113" t="s">
        <v>127</v>
      </c>
      <c r="F17427" s="113" t="s">
        <v>200</v>
      </c>
      <c r="G17427" s="150">
        <v>2.2640221456030299E-5</v>
      </c>
    </row>
    <row r="17428" spans="1:7" x14ac:dyDescent="0.25">
      <c r="A17428" s="108" t="str">
        <f t="shared" si="272"/>
        <v>MT_1990_NATIONAL TOTAL_DIOX</v>
      </c>
      <c r="B17428" s="113" t="s">
        <v>162</v>
      </c>
      <c r="C17428" s="113">
        <v>1990</v>
      </c>
      <c r="D17428" s="113" t="s">
        <v>122</v>
      </c>
      <c r="E17428" s="113" t="s">
        <v>128</v>
      </c>
      <c r="F17428" s="113" t="s">
        <v>200</v>
      </c>
      <c r="G17428" s="150">
        <v>2.5929676353636298E-10</v>
      </c>
    </row>
    <row r="17429" spans="1:7" x14ac:dyDescent="0.25">
      <c r="A17429" s="108" t="str">
        <f t="shared" si="272"/>
        <v>MT_1990_NATIONAL TOTAL_PAH</v>
      </c>
      <c r="B17429" s="113" t="s">
        <v>162</v>
      </c>
      <c r="C17429" s="113">
        <v>1990</v>
      </c>
      <c r="D17429" s="113" t="s">
        <v>122</v>
      </c>
      <c r="E17429" s="113" t="s">
        <v>129</v>
      </c>
      <c r="F17429" s="113" t="s">
        <v>200</v>
      </c>
      <c r="G17429" s="113">
        <v>7.9360998528297405E-4</v>
      </c>
    </row>
    <row r="17430" spans="1:7" x14ac:dyDescent="0.25">
      <c r="A17430" s="108" t="str">
        <f t="shared" si="272"/>
        <v>MT_1990_NATIONAL TOTAL_HCB</v>
      </c>
      <c r="B17430" s="113" t="s">
        <v>162</v>
      </c>
      <c r="C17430" s="113">
        <v>1990</v>
      </c>
      <c r="D17430" s="113" t="s">
        <v>122</v>
      </c>
      <c r="E17430" s="113" t="s">
        <v>130</v>
      </c>
      <c r="F17430" s="113" t="s">
        <v>200</v>
      </c>
      <c r="G17430" s="150">
        <v>5.1224824794306603E-8</v>
      </c>
    </row>
    <row r="17431" spans="1:7" x14ac:dyDescent="0.25">
      <c r="A17431" s="108" t="str">
        <f t="shared" si="272"/>
        <v>MT_1990_NATIONAL TOTAL_PCB</v>
      </c>
      <c r="B17431" s="113" t="s">
        <v>162</v>
      </c>
      <c r="C17431" s="113">
        <v>1990</v>
      </c>
      <c r="D17431" s="113" t="s">
        <v>122</v>
      </c>
      <c r="E17431" s="113" t="s">
        <v>259</v>
      </c>
      <c r="F17431" s="113" t="s">
        <v>200</v>
      </c>
      <c r="G17431" s="150">
        <v>2.59744297651689E-8</v>
      </c>
    </row>
    <row r="17432" spans="1:7" x14ac:dyDescent="0.25">
      <c r="A17432" s="108" t="str">
        <f t="shared" si="272"/>
        <v>MT_1990_1A3(FS)_NOx</v>
      </c>
      <c r="B17432" s="113" t="s">
        <v>162</v>
      </c>
      <c r="C17432" s="113">
        <v>1990</v>
      </c>
      <c r="D17432" s="113" t="s">
        <v>132</v>
      </c>
      <c r="E17432" s="113" t="s">
        <v>199</v>
      </c>
      <c r="F17432" s="113" t="s">
        <v>200</v>
      </c>
      <c r="G17432" s="113">
        <v>2.18008813946867</v>
      </c>
    </row>
    <row r="17433" spans="1:7" x14ac:dyDescent="0.25">
      <c r="A17433" s="108" t="str">
        <f t="shared" si="272"/>
        <v>MT_1990_1A3(FS)_NMVOC</v>
      </c>
      <c r="B17433" s="113" t="s">
        <v>162</v>
      </c>
      <c r="C17433" s="113">
        <v>1990</v>
      </c>
      <c r="D17433" s="113" t="s">
        <v>132</v>
      </c>
      <c r="E17433" s="113" t="s">
        <v>123</v>
      </c>
      <c r="F17433" s="113" t="s">
        <v>200</v>
      </c>
      <c r="G17433" s="113">
        <v>2.7028951074870502</v>
      </c>
    </row>
    <row r="17434" spans="1:7" x14ac:dyDescent="0.25">
      <c r="A17434" s="108" t="str">
        <f t="shared" si="272"/>
        <v>MT_1990_1A3(FS)_SOx</v>
      </c>
      <c r="B17434" s="113" t="s">
        <v>162</v>
      </c>
      <c r="C17434" s="113">
        <v>1990</v>
      </c>
      <c r="D17434" s="113" t="s">
        <v>132</v>
      </c>
      <c r="E17434" s="113" t="s">
        <v>201</v>
      </c>
      <c r="F17434" s="113" t="s">
        <v>200</v>
      </c>
      <c r="G17434" s="113">
        <v>3.0850691182562E-2</v>
      </c>
    </row>
    <row r="17435" spans="1:7" x14ac:dyDescent="0.25">
      <c r="A17435" s="108" t="str">
        <f t="shared" si="272"/>
        <v>MT_1990_1A3(FS)_NH3</v>
      </c>
      <c r="B17435" s="113" t="s">
        <v>162</v>
      </c>
      <c r="C17435" s="113">
        <v>1990</v>
      </c>
      <c r="D17435" s="113" t="s">
        <v>132</v>
      </c>
      <c r="E17435" s="113" t="s">
        <v>124</v>
      </c>
      <c r="F17435" s="113" t="s">
        <v>200</v>
      </c>
      <c r="G17435" s="113">
        <v>1.8107137641430199E-3</v>
      </c>
    </row>
    <row r="17436" spans="1:7" x14ac:dyDescent="0.25">
      <c r="A17436" s="108" t="str">
        <f t="shared" si="272"/>
        <v>MT_1990_1A3(FS)_PM2.5</v>
      </c>
      <c r="B17436" s="113" t="s">
        <v>162</v>
      </c>
      <c r="C17436" s="113">
        <v>1990</v>
      </c>
      <c r="D17436" s="113" t="s">
        <v>132</v>
      </c>
      <c r="E17436" s="113" t="s">
        <v>203</v>
      </c>
      <c r="F17436" s="113" t="s">
        <v>200</v>
      </c>
      <c r="G17436" s="113">
        <v>0.147059651375401</v>
      </c>
    </row>
    <row r="17437" spans="1:7" x14ac:dyDescent="0.25">
      <c r="A17437" s="108" t="str">
        <f t="shared" si="272"/>
        <v>MT_1990_3D_NOx</v>
      </c>
      <c r="B17437" s="113" t="s">
        <v>162</v>
      </c>
      <c r="C17437" s="113">
        <v>1990</v>
      </c>
      <c r="D17437" s="113" t="s">
        <v>206</v>
      </c>
      <c r="E17437" s="113" t="s">
        <v>199</v>
      </c>
      <c r="F17437" s="113" t="s">
        <v>200</v>
      </c>
      <c r="G17437" s="113">
        <v>0.17271403008610101</v>
      </c>
    </row>
    <row r="17438" spans="1:7" x14ac:dyDescent="0.25">
      <c r="A17438" s="108" t="str">
        <f t="shared" si="272"/>
        <v>MT_1991_NATIONAL TOTAL_NOx</v>
      </c>
      <c r="B17438" s="113" t="s">
        <v>162</v>
      </c>
      <c r="C17438" s="113">
        <v>1991</v>
      </c>
      <c r="D17438" s="113" t="s">
        <v>122</v>
      </c>
      <c r="E17438" s="113" t="s">
        <v>199</v>
      </c>
      <c r="F17438" s="113" t="s">
        <v>200</v>
      </c>
      <c r="G17438" s="113">
        <v>7.0440206931670497</v>
      </c>
    </row>
    <row r="17439" spans="1:7" x14ac:dyDescent="0.25">
      <c r="A17439" s="108" t="str">
        <f t="shared" si="272"/>
        <v>MT_1991_NATIONAL TOTAL_NMVOC</v>
      </c>
      <c r="B17439" s="113" t="s">
        <v>162</v>
      </c>
      <c r="C17439" s="113">
        <v>1991</v>
      </c>
      <c r="D17439" s="113" t="s">
        <v>122</v>
      </c>
      <c r="E17439" s="113" t="s">
        <v>123</v>
      </c>
      <c r="F17439" s="113" t="s">
        <v>200</v>
      </c>
      <c r="G17439" s="113">
        <v>5.1382808541316898</v>
      </c>
    </row>
    <row r="17440" spans="1:7" x14ac:dyDescent="0.25">
      <c r="A17440" s="108" t="str">
        <f t="shared" si="272"/>
        <v>MT_1991_NATIONAL TOTAL_SOx</v>
      </c>
      <c r="B17440" s="113" t="s">
        <v>162</v>
      </c>
      <c r="C17440" s="113">
        <v>1991</v>
      </c>
      <c r="D17440" s="113" t="s">
        <v>122</v>
      </c>
      <c r="E17440" s="113" t="s">
        <v>201</v>
      </c>
      <c r="F17440" s="113" t="s">
        <v>200</v>
      </c>
      <c r="G17440" s="113">
        <v>11.1845577367973</v>
      </c>
    </row>
    <row r="17441" spans="1:7" x14ac:dyDescent="0.25">
      <c r="A17441" s="108" t="str">
        <f t="shared" si="272"/>
        <v>MT_1991_NATIONAL TOTAL_NH3</v>
      </c>
      <c r="B17441" s="113" t="s">
        <v>162</v>
      </c>
      <c r="C17441" s="113">
        <v>1991</v>
      </c>
      <c r="D17441" s="113" t="s">
        <v>122</v>
      </c>
      <c r="E17441" s="113" t="s">
        <v>124</v>
      </c>
      <c r="F17441" s="113" t="s">
        <v>200</v>
      </c>
      <c r="G17441" s="113">
        <v>2.3362034191635002</v>
      </c>
    </row>
    <row r="17442" spans="1:7" x14ac:dyDescent="0.25">
      <c r="A17442" s="108" t="str">
        <f t="shared" si="272"/>
        <v>MT_1991_NATIONAL TOTAL_PM2.5</v>
      </c>
      <c r="B17442" s="113" t="s">
        <v>162</v>
      </c>
      <c r="C17442" s="113">
        <v>1991</v>
      </c>
      <c r="D17442" s="113" t="s">
        <v>122</v>
      </c>
      <c r="E17442" s="113" t="s">
        <v>203</v>
      </c>
      <c r="F17442" s="113" t="s">
        <v>200</v>
      </c>
      <c r="G17442" s="113">
        <v>0.51993469408722304</v>
      </c>
    </row>
    <row r="17443" spans="1:7" x14ac:dyDescent="0.25">
      <c r="A17443" s="108" t="str">
        <f t="shared" si="272"/>
        <v>MT_1991_NATIONAL TOTAL_Pb</v>
      </c>
      <c r="B17443" s="113" t="s">
        <v>162</v>
      </c>
      <c r="C17443" s="113">
        <v>1991</v>
      </c>
      <c r="D17443" s="113" t="s">
        <v>122</v>
      </c>
      <c r="E17443" s="113" t="s">
        <v>125</v>
      </c>
      <c r="F17443" s="113" t="s">
        <v>200</v>
      </c>
      <c r="G17443" s="113">
        <v>4.2004024806498999E-4</v>
      </c>
    </row>
    <row r="17444" spans="1:7" x14ac:dyDescent="0.25">
      <c r="A17444" s="108" t="str">
        <f t="shared" si="272"/>
        <v>MT_1991_NATIONAL TOTAL_Cd</v>
      </c>
      <c r="B17444" s="113" t="s">
        <v>162</v>
      </c>
      <c r="C17444" s="113">
        <v>1991</v>
      </c>
      <c r="D17444" s="113" t="s">
        <v>122</v>
      </c>
      <c r="E17444" s="113" t="s">
        <v>126</v>
      </c>
      <c r="F17444" s="113" t="s">
        <v>200</v>
      </c>
      <c r="G17444" s="150">
        <v>5.5157100778527803E-5</v>
      </c>
    </row>
    <row r="17445" spans="1:7" x14ac:dyDescent="0.25">
      <c r="A17445" s="108" t="str">
        <f t="shared" si="272"/>
        <v>MT_1991_NATIONAL TOTAL_Hg</v>
      </c>
      <c r="B17445" s="113" t="s">
        <v>162</v>
      </c>
      <c r="C17445" s="113">
        <v>1991</v>
      </c>
      <c r="D17445" s="113" t="s">
        <v>122</v>
      </c>
      <c r="E17445" s="113" t="s">
        <v>127</v>
      </c>
      <c r="F17445" s="113" t="s">
        <v>200</v>
      </c>
      <c r="G17445" s="150">
        <v>2.0799753015294899E-5</v>
      </c>
    </row>
    <row r="17446" spans="1:7" x14ac:dyDescent="0.25">
      <c r="A17446" s="108" t="str">
        <f t="shared" si="272"/>
        <v>MT_1991_NATIONAL TOTAL_DIOX</v>
      </c>
      <c r="B17446" s="113" t="s">
        <v>162</v>
      </c>
      <c r="C17446" s="113">
        <v>1991</v>
      </c>
      <c r="D17446" s="113" t="s">
        <v>122</v>
      </c>
      <c r="E17446" s="113" t="s">
        <v>128</v>
      </c>
      <c r="F17446" s="113" t="s">
        <v>200</v>
      </c>
      <c r="G17446" s="150">
        <v>2.4318324038675201E-10</v>
      </c>
    </row>
    <row r="17447" spans="1:7" x14ac:dyDescent="0.25">
      <c r="A17447" s="108" t="str">
        <f t="shared" si="272"/>
        <v>MT_1991_NATIONAL TOTAL_PAH</v>
      </c>
      <c r="B17447" s="113" t="s">
        <v>162</v>
      </c>
      <c r="C17447" s="113">
        <v>1991</v>
      </c>
      <c r="D17447" s="113" t="s">
        <v>122</v>
      </c>
      <c r="E17447" s="113" t="s">
        <v>129</v>
      </c>
      <c r="F17447" s="113" t="s">
        <v>200</v>
      </c>
      <c r="G17447" s="113">
        <v>6.8216135218934499E-4</v>
      </c>
    </row>
    <row r="17448" spans="1:7" x14ac:dyDescent="0.25">
      <c r="A17448" s="108" t="str">
        <f t="shared" si="272"/>
        <v>MT_1991_NATIONAL TOTAL_HCB</v>
      </c>
      <c r="B17448" s="113" t="s">
        <v>162</v>
      </c>
      <c r="C17448" s="113">
        <v>1991</v>
      </c>
      <c r="D17448" s="113" t="s">
        <v>122</v>
      </c>
      <c r="E17448" s="113" t="s">
        <v>130</v>
      </c>
      <c r="F17448" s="113" t="s">
        <v>200</v>
      </c>
      <c r="G17448" s="150">
        <v>4.1739946252643503E-8</v>
      </c>
    </row>
    <row r="17449" spans="1:7" x14ac:dyDescent="0.25">
      <c r="A17449" s="108" t="str">
        <f t="shared" si="272"/>
        <v>MT_1991_NATIONAL TOTAL_PCB</v>
      </c>
      <c r="B17449" s="113" t="s">
        <v>162</v>
      </c>
      <c r="C17449" s="113">
        <v>1991</v>
      </c>
      <c r="D17449" s="113" t="s">
        <v>122</v>
      </c>
      <c r="E17449" s="113" t="s">
        <v>259</v>
      </c>
      <c r="F17449" s="113" t="s">
        <v>200</v>
      </c>
      <c r="G17449" s="150">
        <v>2.13441851897961E-8</v>
      </c>
    </row>
    <row r="17450" spans="1:7" x14ac:dyDescent="0.25">
      <c r="A17450" s="108" t="str">
        <f t="shared" si="272"/>
        <v>MT_1991_1A3(FS)_NOx</v>
      </c>
      <c r="B17450" s="113" t="s">
        <v>162</v>
      </c>
      <c r="C17450" s="113">
        <v>1991</v>
      </c>
      <c r="D17450" s="113" t="s">
        <v>132</v>
      </c>
      <c r="E17450" s="113" t="s">
        <v>199</v>
      </c>
      <c r="F17450" s="113" t="s">
        <v>200</v>
      </c>
      <c r="G17450" s="113">
        <v>2.3608927701053801</v>
      </c>
    </row>
    <row r="17451" spans="1:7" x14ac:dyDescent="0.25">
      <c r="A17451" s="108" t="str">
        <f t="shared" si="272"/>
        <v>MT_1991_1A3(FS)_NMVOC</v>
      </c>
      <c r="B17451" s="113" t="s">
        <v>162</v>
      </c>
      <c r="C17451" s="113">
        <v>1991</v>
      </c>
      <c r="D17451" s="113" t="s">
        <v>132</v>
      </c>
      <c r="E17451" s="113" t="s">
        <v>123</v>
      </c>
      <c r="F17451" s="113" t="s">
        <v>200</v>
      </c>
      <c r="G17451" s="113">
        <v>2.9249701705735198</v>
      </c>
    </row>
    <row r="17452" spans="1:7" x14ac:dyDescent="0.25">
      <c r="A17452" s="108" t="str">
        <f t="shared" si="272"/>
        <v>MT_1991_1A3(FS)_SOx</v>
      </c>
      <c r="B17452" s="113" t="s">
        <v>162</v>
      </c>
      <c r="C17452" s="113">
        <v>1991</v>
      </c>
      <c r="D17452" s="113" t="s">
        <v>132</v>
      </c>
      <c r="E17452" s="113" t="s">
        <v>201</v>
      </c>
      <c r="F17452" s="113" t="s">
        <v>200</v>
      </c>
      <c r="G17452" s="113">
        <v>3.35066699402339E-2</v>
      </c>
    </row>
    <row r="17453" spans="1:7" x14ac:dyDescent="0.25">
      <c r="A17453" s="108" t="str">
        <f t="shared" si="272"/>
        <v>MT_1991_1A3(FS)_NH3</v>
      </c>
      <c r="B17453" s="113" t="s">
        <v>162</v>
      </c>
      <c r="C17453" s="113">
        <v>1991</v>
      </c>
      <c r="D17453" s="113" t="s">
        <v>132</v>
      </c>
      <c r="E17453" s="113" t="s">
        <v>124</v>
      </c>
      <c r="F17453" s="113" t="s">
        <v>200</v>
      </c>
      <c r="G17453" s="113">
        <v>1.9534713457193399E-3</v>
      </c>
    </row>
    <row r="17454" spans="1:7" x14ac:dyDescent="0.25">
      <c r="A17454" s="108" t="str">
        <f t="shared" si="272"/>
        <v>MT_1991_1A3(FS)_PM2.5</v>
      </c>
      <c r="B17454" s="113" t="s">
        <v>162</v>
      </c>
      <c r="C17454" s="113">
        <v>1991</v>
      </c>
      <c r="D17454" s="113" t="s">
        <v>132</v>
      </c>
      <c r="E17454" s="113" t="s">
        <v>203</v>
      </c>
      <c r="F17454" s="113" t="s">
        <v>200</v>
      </c>
      <c r="G17454" s="113">
        <v>0.162755094624526</v>
      </c>
    </row>
    <row r="17455" spans="1:7" x14ac:dyDescent="0.25">
      <c r="A17455" s="108" t="str">
        <f t="shared" si="272"/>
        <v>MT_1991_3D_NOx</v>
      </c>
      <c r="B17455" s="113" t="s">
        <v>162</v>
      </c>
      <c r="C17455" s="113">
        <v>1991</v>
      </c>
      <c r="D17455" s="113" t="s">
        <v>206</v>
      </c>
      <c r="E17455" s="113" t="s">
        <v>199</v>
      </c>
      <c r="F17455" s="113" t="s">
        <v>200</v>
      </c>
      <c r="G17455" s="113">
        <v>0.17684934223030499</v>
      </c>
    </row>
    <row r="17456" spans="1:7" x14ac:dyDescent="0.25">
      <c r="A17456" s="108" t="str">
        <f t="shared" si="272"/>
        <v>MT_1992_NATIONAL TOTAL_NOx</v>
      </c>
      <c r="B17456" s="113" t="s">
        <v>162</v>
      </c>
      <c r="C17456" s="113">
        <v>1992</v>
      </c>
      <c r="D17456" s="113" t="s">
        <v>122</v>
      </c>
      <c r="E17456" s="113" t="s">
        <v>199</v>
      </c>
      <c r="F17456" s="113" t="s">
        <v>200</v>
      </c>
      <c r="G17456" s="113">
        <v>7.1080065331141702</v>
      </c>
    </row>
    <row r="17457" spans="1:7" x14ac:dyDescent="0.25">
      <c r="A17457" s="108" t="str">
        <f t="shared" si="272"/>
        <v>MT_1992_NATIONAL TOTAL_NMVOC</v>
      </c>
      <c r="B17457" s="113" t="s">
        <v>162</v>
      </c>
      <c r="C17457" s="113">
        <v>1992</v>
      </c>
      <c r="D17457" s="113" t="s">
        <v>122</v>
      </c>
      <c r="E17457" s="113" t="s">
        <v>123</v>
      </c>
      <c r="F17457" s="113" t="s">
        <v>200</v>
      </c>
      <c r="G17457" s="113">
        <v>4.8333005448961996</v>
      </c>
    </row>
    <row r="17458" spans="1:7" x14ac:dyDescent="0.25">
      <c r="A17458" s="108" t="str">
        <f t="shared" si="272"/>
        <v>MT_1992_NATIONAL TOTAL_SOx</v>
      </c>
      <c r="B17458" s="113" t="s">
        <v>162</v>
      </c>
      <c r="C17458" s="113">
        <v>1992</v>
      </c>
      <c r="D17458" s="113" t="s">
        <v>122</v>
      </c>
      <c r="E17458" s="113" t="s">
        <v>201</v>
      </c>
      <c r="F17458" s="113" t="s">
        <v>200</v>
      </c>
      <c r="G17458" s="113">
        <v>10.9543005149343</v>
      </c>
    </row>
    <row r="17459" spans="1:7" x14ac:dyDescent="0.25">
      <c r="A17459" s="108" t="str">
        <f t="shared" si="272"/>
        <v>MT_1992_NATIONAL TOTAL_NH3</v>
      </c>
      <c r="B17459" s="113" t="s">
        <v>162</v>
      </c>
      <c r="C17459" s="113">
        <v>1992</v>
      </c>
      <c r="D17459" s="113" t="s">
        <v>122</v>
      </c>
      <c r="E17459" s="113" t="s">
        <v>124</v>
      </c>
      <c r="F17459" s="113" t="s">
        <v>200</v>
      </c>
      <c r="G17459" s="113">
        <v>2.4335547638874999</v>
      </c>
    </row>
    <row r="17460" spans="1:7" x14ac:dyDescent="0.25">
      <c r="A17460" s="108" t="str">
        <f t="shared" si="272"/>
        <v>MT_1992_NATIONAL TOTAL_PM2.5</v>
      </c>
      <c r="B17460" s="113" t="s">
        <v>162</v>
      </c>
      <c r="C17460" s="113">
        <v>1992</v>
      </c>
      <c r="D17460" s="113" t="s">
        <v>122</v>
      </c>
      <c r="E17460" s="113" t="s">
        <v>203</v>
      </c>
      <c r="F17460" s="113" t="s">
        <v>200</v>
      </c>
      <c r="G17460" s="113">
        <v>0.55211762372630901</v>
      </c>
    </row>
    <row r="17461" spans="1:7" x14ac:dyDescent="0.25">
      <c r="A17461" s="108" t="str">
        <f t="shared" si="272"/>
        <v>MT_1992_NATIONAL TOTAL_Pb</v>
      </c>
      <c r="B17461" s="113" t="s">
        <v>162</v>
      </c>
      <c r="C17461" s="113">
        <v>1992</v>
      </c>
      <c r="D17461" s="113" t="s">
        <v>122</v>
      </c>
      <c r="E17461" s="113" t="s">
        <v>125</v>
      </c>
      <c r="F17461" s="113" t="s">
        <v>200</v>
      </c>
      <c r="G17461" s="113">
        <v>4.38804977683465E-4</v>
      </c>
    </row>
    <row r="17462" spans="1:7" x14ac:dyDescent="0.25">
      <c r="A17462" s="108" t="str">
        <f t="shared" si="272"/>
        <v>MT_1992_NATIONAL TOTAL_Cd</v>
      </c>
      <c r="B17462" s="113" t="s">
        <v>162</v>
      </c>
      <c r="C17462" s="113">
        <v>1992</v>
      </c>
      <c r="D17462" s="113" t="s">
        <v>122</v>
      </c>
      <c r="E17462" s="113" t="s">
        <v>126</v>
      </c>
      <c r="F17462" s="113" t="s">
        <v>200</v>
      </c>
      <c r="G17462" s="150">
        <v>5.4747079529566502E-5</v>
      </c>
    </row>
    <row r="17463" spans="1:7" x14ac:dyDescent="0.25">
      <c r="A17463" s="108" t="str">
        <f t="shared" si="272"/>
        <v>MT_1992_NATIONAL TOTAL_Hg</v>
      </c>
      <c r="B17463" s="113" t="s">
        <v>162</v>
      </c>
      <c r="C17463" s="113">
        <v>1992</v>
      </c>
      <c r="D17463" s="113" t="s">
        <v>122</v>
      </c>
      <c r="E17463" s="113" t="s">
        <v>127</v>
      </c>
      <c r="F17463" s="113" t="s">
        <v>200</v>
      </c>
      <c r="G17463" s="150">
        <v>1.89696730093886E-5</v>
      </c>
    </row>
    <row r="17464" spans="1:7" x14ac:dyDescent="0.25">
      <c r="A17464" s="108" t="str">
        <f t="shared" si="272"/>
        <v>MT_1992_NATIONAL TOTAL_DIOX</v>
      </c>
      <c r="B17464" s="113" t="s">
        <v>162</v>
      </c>
      <c r="C17464" s="113">
        <v>1992</v>
      </c>
      <c r="D17464" s="113" t="s">
        <v>122</v>
      </c>
      <c r="E17464" s="113" t="s">
        <v>128</v>
      </c>
      <c r="F17464" s="113" t="s">
        <v>200</v>
      </c>
      <c r="G17464" s="150">
        <v>2.4849049115444898E-10</v>
      </c>
    </row>
    <row r="17465" spans="1:7" x14ac:dyDescent="0.25">
      <c r="A17465" s="108" t="str">
        <f t="shared" si="272"/>
        <v>MT_1992_NATIONAL TOTAL_PAH</v>
      </c>
      <c r="B17465" s="113" t="s">
        <v>162</v>
      </c>
      <c r="C17465" s="113">
        <v>1992</v>
      </c>
      <c r="D17465" s="113" t="s">
        <v>122</v>
      </c>
      <c r="E17465" s="113" t="s">
        <v>129</v>
      </c>
      <c r="F17465" s="113" t="s">
        <v>200</v>
      </c>
      <c r="G17465" s="113">
        <v>6.4956161421886403E-4</v>
      </c>
    </row>
    <row r="17466" spans="1:7" x14ac:dyDescent="0.25">
      <c r="A17466" s="108" t="str">
        <f t="shared" si="272"/>
        <v>MT_1992_NATIONAL TOTAL_HCB</v>
      </c>
      <c r="B17466" s="113" t="s">
        <v>162</v>
      </c>
      <c r="C17466" s="113">
        <v>1992</v>
      </c>
      <c r="D17466" s="113" t="s">
        <v>122</v>
      </c>
      <c r="E17466" s="113" t="s">
        <v>130</v>
      </c>
      <c r="F17466" s="113" t="s">
        <v>200</v>
      </c>
      <c r="G17466" s="150">
        <v>3.5647164211289299E-8</v>
      </c>
    </row>
    <row r="17467" spans="1:7" x14ac:dyDescent="0.25">
      <c r="A17467" s="108" t="str">
        <f t="shared" si="272"/>
        <v>MT_1992_NATIONAL TOTAL_PCB</v>
      </c>
      <c r="B17467" s="113" t="s">
        <v>162</v>
      </c>
      <c r="C17467" s="113">
        <v>1992</v>
      </c>
      <c r="D17467" s="113" t="s">
        <v>122</v>
      </c>
      <c r="E17467" s="113" t="s">
        <v>259</v>
      </c>
      <c r="F17467" s="113" t="s">
        <v>200</v>
      </c>
      <c r="G17467" s="150">
        <v>1.85683944451075E-8</v>
      </c>
    </row>
    <row r="17468" spans="1:7" x14ac:dyDescent="0.25">
      <c r="A17468" s="108" t="str">
        <f t="shared" si="272"/>
        <v>MT_1992_1A3(FS)_NOx</v>
      </c>
      <c r="B17468" s="113" t="s">
        <v>162</v>
      </c>
      <c r="C17468" s="113">
        <v>1992</v>
      </c>
      <c r="D17468" s="113" t="s">
        <v>132</v>
      </c>
      <c r="E17468" s="113" t="s">
        <v>199</v>
      </c>
      <c r="F17468" s="113" t="s">
        <v>200</v>
      </c>
      <c r="G17468" s="113">
        <v>2.2781021473602698</v>
      </c>
    </row>
    <row r="17469" spans="1:7" x14ac:dyDescent="0.25">
      <c r="A17469" s="108" t="str">
        <f t="shared" si="272"/>
        <v>MT_1992_1A3(FS)_NMVOC</v>
      </c>
      <c r="B17469" s="113" t="s">
        <v>162</v>
      </c>
      <c r="C17469" s="113">
        <v>1992</v>
      </c>
      <c r="D17469" s="113" t="s">
        <v>132</v>
      </c>
      <c r="E17469" s="113" t="s">
        <v>123</v>
      </c>
      <c r="F17469" s="113" t="s">
        <v>200</v>
      </c>
      <c r="G17469" s="113">
        <v>2.5745133266037401</v>
      </c>
    </row>
    <row r="17470" spans="1:7" x14ac:dyDescent="0.25">
      <c r="A17470" s="108" t="str">
        <f t="shared" si="272"/>
        <v>MT_1992_1A3(FS)_SOx</v>
      </c>
      <c r="B17470" s="113" t="s">
        <v>162</v>
      </c>
      <c r="C17470" s="113">
        <v>1992</v>
      </c>
      <c r="D17470" s="113" t="s">
        <v>132</v>
      </c>
      <c r="E17470" s="113" t="s">
        <v>201</v>
      </c>
      <c r="F17470" s="113" t="s">
        <v>200</v>
      </c>
      <c r="G17470" s="113">
        <v>3.5417126124821001E-2</v>
      </c>
    </row>
    <row r="17471" spans="1:7" x14ac:dyDescent="0.25">
      <c r="A17471" s="108" t="str">
        <f t="shared" si="272"/>
        <v>MT_1992_1A3(FS)_NH3</v>
      </c>
      <c r="B17471" s="113" t="s">
        <v>162</v>
      </c>
      <c r="C17471" s="113">
        <v>1992</v>
      </c>
      <c r="D17471" s="113" t="s">
        <v>132</v>
      </c>
      <c r="E17471" s="113" t="s">
        <v>124</v>
      </c>
      <c r="F17471" s="113" t="s">
        <v>200</v>
      </c>
      <c r="G17471" s="113">
        <v>1.5902253924939401E-2</v>
      </c>
    </row>
    <row r="17472" spans="1:7" x14ac:dyDescent="0.25">
      <c r="A17472" s="108" t="str">
        <f t="shared" si="272"/>
        <v>MT_1992_1A3(FS)_PM2.5</v>
      </c>
      <c r="B17472" s="113" t="s">
        <v>162</v>
      </c>
      <c r="C17472" s="113">
        <v>1992</v>
      </c>
      <c r="D17472" s="113" t="s">
        <v>132</v>
      </c>
      <c r="E17472" s="113" t="s">
        <v>203</v>
      </c>
      <c r="F17472" s="113" t="s">
        <v>200</v>
      </c>
      <c r="G17472" s="113">
        <v>0.15800764482433499</v>
      </c>
    </row>
    <row r="17473" spans="1:7" x14ac:dyDescent="0.25">
      <c r="A17473" s="108" t="str">
        <f t="shared" si="272"/>
        <v>MT_1992_3D_NOx</v>
      </c>
      <c r="B17473" s="113" t="s">
        <v>162</v>
      </c>
      <c r="C17473" s="113">
        <v>1992</v>
      </c>
      <c r="D17473" s="113" t="s">
        <v>206</v>
      </c>
      <c r="E17473" s="113" t="s">
        <v>199</v>
      </c>
      <c r="F17473" s="113" t="s">
        <v>200</v>
      </c>
      <c r="G17473" s="113">
        <v>0.18141313349007801</v>
      </c>
    </row>
    <row r="17474" spans="1:7" x14ac:dyDescent="0.25">
      <c r="A17474" s="108" t="str">
        <f t="shared" ref="A17474:A17537" si="273">CONCATENATE(B17474,"_",C17474,"_",D17474,"_",E17474)</f>
        <v>MT_1993_NATIONAL TOTAL_NOx</v>
      </c>
      <c r="B17474" s="113" t="s">
        <v>162</v>
      </c>
      <c r="C17474" s="113">
        <v>1993</v>
      </c>
      <c r="D17474" s="113" t="s">
        <v>122</v>
      </c>
      <c r="E17474" s="113" t="s">
        <v>199</v>
      </c>
      <c r="F17474" s="113" t="s">
        <v>200</v>
      </c>
      <c r="G17474" s="113">
        <v>8.8197960039997394</v>
      </c>
    </row>
    <row r="17475" spans="1:7" x14ac:dyDescent="0.25">
      <c r="A17475" s="108" t="str">
        <f t="shared" si="273"/>
        <v>MT_1993_NATIONAL TOTAL_NMVOC</v>
      </c>
      <c r="B17475" s="113" t="s">
        <v>162</v>
      </c>
      <c r="C17475" s="113">
        <v>1993</v>
      </c>
      <c r="D17475" s="113" t="s">
        <v>122</v>
      </c>
      <c r="E17475" s="113" t="s">
        <v>123</v>
      </c>
      <c r="F17475" s="113" t="s">
        <v>200</v>
      </c>
      <c r="G17475" s="113">
        <v>5.5503074697636796</v>
      </c>
    </row>
    <row r="17476" spans="1:7" x14ac:dyDescent="0.25">
      <c r="A17476" s="108" t="str">
        <f t="shared" si="273"/>
        <v>MT_1993_NATIONAL TOTAL_SOx</v>
      </c>
      <c r="B17476" s="113" t="s">
        <v>162</v>
      </c>
      <c r="C17476" s="113">
        <v>1993</v>
      </c>
      <c r="D17476" s="113" t="s">
        <v>122</v>
      </c>
      <c r="E17476" s="113" t="s">
        <v>201</v>
      </c>
      <c r="F17476" s="113" t="s">
        <v>200</v>
      </c>
      <c r="G17476" s="113">
        <v>15.088576101216301</v>
      </c>
    </row>
    <row r="17477" spans="1:7" x14ac:dyDescent="0.25">
      <c r="A17477" s="108" t="str">
        <f t="shared" si="273"/>
        <v>MT_1993_NATIONAL TOTAL_NH3</v>
      </c>
      <c r="B17477" s="113" t="s">
        <v>162</v>
      </c>
      <c r="C17477" s="113">
        <v>1993</v>
      </c>
      <c r="D17477" s="113" t="s">
        <v>122</v>
      </c>
      <c r="E17477" s="113" t="s">
        <v>124</v>
      </c>
      <c r="F17477" s="113" t="s">
        <v>200</v>
      </c>
      <c r="G17477" s="113">
        <v>2.45010888888967</v>
      </c>
    </row>
    <row r="17478" spans="1:7" x14ac:dyDescent="0.25">
      <c r="A17478" s="108" t="str">
        <f t="shared" si="273"/>
        <v>MT_1993_NATIONAL TOTAL_PM2.5</v>
      </c>
      <c r="B17478" s="113" t="s">
        <v>162</v>
      </c>
      <c r="C17478" s="113">
        <v>1993</v>
      </c>
      <c r="D17478" s="113" t="s">
        <v>122</v>
      </c>
      <c r="E17478" s="113" t="s">
        <v>203</v>
      </c>
      <c r="F17478" s="113" t="s">
        <v>200</v>
      </c>
      <c r="G17478" s="113">
        <v>0.683421066485842</v>
      </c>
    </row>
    <row r="17479" spans="1:7" x14ac:dyDescent="0.25">
      <c r="A17479" s="108" t="str">
        <f t="shared" si="273"/>
        <v>MT_1993_NATIONAL TOTAL_Pb</v>
      </c>
      <c r="B17479" s="113" t="s">
        <v>162</v>
      </c>
      <c r="C17479" s="113">
        <v>1993</v>
      </c>
      <c r="D17479" s="113" t="s">
        <v>122</v>
      </c>
      <c r="E17479" s="113" t="s">
        <v>125</v>
      </c>
      <c r="F17479" s="113" t="s">
        <v>200</v>
      </c>
      <c r="G17479" s="113">
        <v>5.3209206350790105E-4</v>
      </c>
    </row>
    <row r="17480" spans="1:7" x14ac:dyDescent="0.25">
      <c r="A17480" s="108" t="str">
        <f t="shared" si="273"/>
        <v>MT_1993_NATIONAL TOTAL_Cd</v>
      </c>
      <c r="B17480" s="113" t="s">
        <v>162</v>
      </c>
      <c r="C17480" s="113">
        <v>1993</v>
      </c>
      <c r="D17480" s="113" t="s">
        <v>122</v>
      </c>
      <c r="E17480" s="113" t="s">
        <v>126</v>
      </c>
      <c r="F17480" s="113" t="s">
        <v>200</v>
      </c>
      <c r="G17480" s="150">
        <v>6.2536259970655299E-5</v>
      </c>
    </row>
    <row r="17481" spans="1:7" x14ac:dyDescent="0.25">
      <c r="A17481" s="108" t="str">
        <f t="shared" si="273"/>
        <v>MT_1993_NATIONAL TOTAL_Hg</v>
      </c>
      <c r="B17481" s="113" t="s">
        <v>162</v>
      </c>
      <c r="C17481" s="113">
        <v>1993</v>
      </c>
      <c r="D17481" s="113" t="s">
        <v>122</v>
      </c>
      <c r="E17481" s="113" t="s">
        <v>127</v>
      </c>
      <c r="F17481" s="113" t="s">
        <v>200</v>
      </c>
      <c r="G17481" s="150">
        <v>2.4047538574497E-5</v>
      </c>
    </row>
    <row r="17482" spans="1:7" x14ac:dyDescent="0.25">
      <c r="A17482" s="108" t="str">
        <f t="shared" si="273"/>
        <v>MT_1993_NATIONAL TOTAL_DIOX</v>
      </c>
      <c r="B17482" s="113" t="s">
        <v>162</v>
      </c>
      <c r="C17482" s="113">
        <v>1993</v>
      </c>
      <c r="D17482" s="113" t="s">
        <v>122</v>
      </c>
      <c r="E17482" s="113" t="s">
        <v>128</v>
      </c>
      <c r="F17482" s="113" t="s">
        <v>200</v>
      </c>
      <c r="G17482" s="150">
        <v>2.9452036135114699E-10</v>
      </c>
    </row>
    <row r="17483" spans="1:7" x14ac:dyDescent="0.25">
      <c r="A17483" s="108" t="str">
        <f t="shared" si="273"/>
        <v>MT_1993_NATIONAL TOTAL_PAH</v>
      </c>
      <c r="B17483" s="113" t="s">
        <v>162</v>
      </c>
      <c r="C17483" s="113">
        <v>1993</v>
      </c>
      <c r="D17483" s="113" t="s">
        <v>122</v>
      </c>
      <c r="E17483" s="113" t="s">
        <v>129</v>
      </c>
      <c r="F17483" s="113" t="s">
        <v>200</v>
      </c>
      <c r="G17483" s="113">
        <v>8.8367907833602501E-4</v>
      </c>
    </row>
    <row r="17484" spans="1:7" x14ac:dyDescent="0.25">
      <c r="A17484" s="108" t="str">
        <f t="shared" si="273"/>
        <v>MT_1993_NATIONAL TOTAL_HCB</v>
      </c>
      <c r="B17484" s="113" t="s">
        <v>162</v>
      </c>
      <c r="C17484" s="113">
        <v>1993</v>
      </c>
      <c r="D17484" s="113" t="s">
        <v>122</v>
      </c>
      <c r="E17484" s="113" t="s">
        <v>130</v>
      </c>
      <c r="F17484" s="113" t="s">
        <v>200</v>
      </c>
      <c r="G17484" s="150">
        <v>5.1574250089159902E-8</v>
      </c>
    </row>
    <row r="17485" spans="1:7" x14ac:dyDescent="0.25">
      <c r="A17485" s="108" t="str">
        <f t="shared" si="273"/>
        <v>MT_1993_NATIONAL TOTAL_PCB</v>
      </c>
      <c r="B17485" s="113" t="s">
        <v>162</v>
      </c>
      <c r="C17485" s="113">
        <v>1993</v>
      </c>
      <c r="D17485" s="113" t="s">
        <v>122</v>
      </c>
      <c r="E17485" s="113" t="s">
        <v>259</v>
      </c>
      <c r="F17485" s="113" t="s">
        <v>200</v>
      </c>
      <c r="G17485" s="150">
        <v>2.6519873239591099E-8</v>
      </c>
    </row>
    <row r="17486" spans="1:7" x14ac:dyDescent="0.25">
      <c r="A17486" s="108" t="str">
        <f t="shared" si="273"/>
        <v>MT_1993_1A3(FS)_NOx</v>
      </c>
      <c r="B17486" s="113" t="s">
        <v>162</v>
      </c>
      <c r="C17486" s="113">
        <v>1993</v>
      </c>
      <c r="D17486" s="113" t="s">
        <v>132</v>
      </c>
      <c r="E17486" s="113" t="s">
        <v>199</v>
      </c>
      <c r="F17486" s="113" t="s">
        <v>200</v>
      </c>
      <c r="G17486" s="113">
        <v>2.8486989233856099</v>
      </c>
    </row>
    <row r="17487" spans="1:7" x14ac:dyDescent="0.25">
      <c r="A17487" s="108" t="str">
        <f t="shared" si="273"/>
        <v>MT_1993_1A3(FS)_NMVOC</v>
      </c>
      <c r="B17487" s="113" t="s">
        <v>162</v>
      </c>
      <c r="C17487" s="113">
        <v>1993</v>
      </c>
      <c r="D17487" s="113" t="s">
        <v>132</v>
      </c>
      <c r="E17487" s="113" t="s">
        <v>123</v>
      </c>
      <c r="F17487" s="113" t="s">
        <v>200</v>
      </c>
      <c r="G17487" s="113">
        <v>3.2490687926049402</v>
      </c>
    </row>
    <row r="17488" spans="1:7" x14ac:dyDescent="0.25">
      <c r="A17488" s="108" t="str">
        <f t="shared" si="273"/>
        <v>MT_1993_1A3(FS)_SOx</v>
      </c>
      <c r="B17488" s="113" t="s">
        <v>162</v>
      </c>
      <c r="C17488" s="113">
        <v>1993</v>
      </c>
      <c r="D17488" s="113" t="s">
        <v>132</v>
      </c>
      <c r="E17488" s="113" t="s">
        <v>201</v>
      </c>
      <c r="F17488" s="113" t="s">
        <v>200</v>
      </c>
      <c r="G17488" s="113">
        <v>4.4903997389944501E-2</v>
      </c>
    </row>
    <row r="17489" spans="1:7" x14ac:dyDescent="0.25">
      <c r="A17489" s="108" t="str">
        <f t="shared" si="273"/>
        <v>MT_1993_1A3(FS)_NH3</v>
      </c>
      <c r="B17489" s="113" t="s">
        <v>162</v>
      </c>
      <c r="C17489" s="113">
        <v>1993</v>
      </c>
      <c r="D17489" s="113" t="s">
        <v>132</v>
      </c>
      <c r="E17489" s="113" t="s">
        <v>124</v>
      </c>
      <c r="F17489" s="113" t="s">
        <v>200</v>
      </c>
      <c r="G17489" s="113">
        <v>2.0401884975492501E-2</v>
      </c>
    </row>
    <row r="17490" spans="1:7" x14ac:dyDescent="0.25">
      <c r="A17490" s="108" t="str">
        <f t="shared" si="273"/>
        <v>MT_1993_1A3(FS)_PM2.5</v>
      </c>
      <c r="B17490" s="113" t="s">
        <v>162</v>
      </c>
      <c r="C17490" s="113">
        <v>1993</v>
      </c>
      <c r="D17490" s="113" t="s">
        <v>132</v>
      </c>
      <c r="E17490" s="113" t="s">
        <v>203</v>
      </c>
      <c r="F17490" s="113" t="s">
        <v>200</v>
      </c>
      <c r="G17490" s="113">
        <v>0.19586601071618701</v>
      </c>
    </row>
    <row r="17491" spans="1:7" x14ac:dyDescent="0.25">
      <c r="A17491" s="108" t="str">
        <f t="shared" si="273"/>
        <v>MT_1993_3D_NOx</v>
      </c>
      <c r="B17491" s="113" t="s">
        <v>162</v>
      </c>
      <c r="C17491" s="113">
        <v>1993</v>
      </c>
      <c r="D17491" s="113" t="s">
        <v>206</v>
      </c>
      <c r="E17491" s="113" t="s">
        <v>199</v>
      </c>
      <c r="F17491" s="113" t="s">
        <v>200</v>
      </c>
      <c r="G17491" s="113">
        <v>0.18232329206647099</v>
      </c>
    </row>
    <row r="17492" spans="1:7" x14ac:dyDescent="0.25">
      <c r="A17492" s="108" t="str">
        <f t="shared" si="273"/>
        <v>MT_1994_NATIONAL TOTAL_NOx</v>
      </c>
      <c r="B17492" s="113" t="s">
        <v>162</v>
      </c>
      <c r="C17492" s="113">
        <v>1994</v>
      </c>
      <c r="D17492" s="113" t="s">
        <v>122</v>
      </c>
      <c r="E17492" s="113" t="s">
        <v>199</v>
      </c>
      <c r="F17492" s="113" t="s">
        <v>200</v>
      </c>
      <c r="G17492" s="113">
        <v>8.6028024875498001</v>
      </c>
    </row>
    <row r="17493" spans="1:7" x14ac:dyDescent="0.25">
      <c r="A17493" s="108" t="str">
        <f t="shared" si="273"/>
        <v>MT_1994_NATIONAL TOTAL_NMVOC</v>
      </c>
      <c r="B17493" s="113" t="s">
        <v>162</v>
      </c>
      <c r="C17493" s="113">
        <v>1994</v>
      </c>
      <c r="D17493" s="113" t="s">
        <v>122</v>
      </c>
      <c r="E17493" s="113" t="s">
        <v>123</v>
      </c>
      <c r="F17493" s="113" t="s">
        <v>200</v>
      </c>
      <c r="G17493" s="113">
        <v>5.7150040819047803</v>
      </c>
    </row>
    <row r="17494" spans="1:7" x14ac:dyDescent="0.25">
      <c r="A17494" s="108" t="str">
        <f t="shared" si="273"/>
        <v>MT_1994_NATIONAL TOTAL_SOx</v>
      </c>
      <c r="B17494" s="113" t="s">
        <v>162</v>
      </c>
      <c r="C17494" s="113">
        <v>1994</v>
      </c>
      <c r="D17494" s="113" t="s">
        <v>122</v>
      </c>
      <c r="E17494" s="113" t="s">
        <v>201</v>
      </c>
      <c r="F17494" s="113" t="s">
        <v>200</v>
      </c>
      <c r="G17494" s="113">
        <v>12.7251123282935</v>
      </c>
    </row>
    <row r="17495" spans="1:7" x14ac:dyDescent="0.25">
      <c r="A17495" s="108" t="str">
        <f t="shared" si="273"/>
        <v>MT_1994_NATIONAL TOTAL_NH3</v>
      </c>
      <c r="B17495" s="113" t="s">
        <v>162</v>
      </c>
      <c r="C17495" s="113">
        <v>1994</v>
      </c>
      <c r="D17495" s="113" t="s">
        <v>122</v>
      </c>
      <c r="E17495" s="113" t="s">
        <v>124</v>
      </c>
      <c r="F17495" s="113" t="s">
        <v>200</v>
      </c>
      <c r="G17495" s="113">
        <v>2.4361086351854699</v>
      </c>
    </row>
    <row r="17496" spans="1:7" x14ac:dyDescent="0.25">
      <c r="A17496" s="108" t="str">
        <f t="shared" si="273"/>
        <v>MT_1994_NATIONAL TOTAL_PM2.5</v>
      </c>
      <c r="B17496" s="113" t="s">
        <v>162</v>
      </c>
      <c r="C17496" s="113">
        <v>1994</v>
      </c>
      <c r="D17496" s="113" t="s">
        <v>122</v>
      </c>
      <c r="E17496" s="113" t="s">
        <v>203</v>
      </c>
      <c r="F17496" s="113" t="s">
        <v>200</v>
      </c>
      <c r="G17496" s="113">
        <v>0.67166756454459997</v>
      </c>
    </row>
    <row r="17497" spans="1:7" x14ac:dyDescent="0.25">
      <c r="A17497" s="108" t="str">
        <f t="shared" si="273"/>
        <v>MT_1994_NATIONAL TOTAL_Pb</v>
      </c>
      <c r="B17497" s="113" t="s">
        <v>162</v>
      </c>
      <c r="C17497" s="113">
        <v>1994</v>
      </c>
      <c r="D17497" s="113" t="s">
        <v>122</v>
      </c>
      <c r="E17497" s="113" t="s">
        <v>125</v>
      </c>
      <c r="F17497" s="113" t="s">
        <v>200</v>
      </c>
      <c r="G17497" s="113">
        <v>5.3202109563005198E-4</v>
      </c>
    </row>
    <row r="17498" spans="1:7" x14ac:dyDescent="0.25">
      <c r="A17498" s="108" t="str">
        <f t="shared" si="273"/>
        <v>MT_1994_NATIONAL TOTAL_Cd</v>
      </c>
      <c r="B17498" s="113" t="s">
        <v>162</v>
      </c>
      <c r="C17498" s="113">
        <v>1994</v>
      </c>
      <c r="D17498" s="113" t="s">
        <v>122</v>
      </c>
      <c r="E17498" s="113" t="s">
        <v>126</v>
      </c>
      <c r="F17498" s="113" t="s">
        <v>200</v>
      </c>
      <c r="G17498" s="150">
        <v>5.97420322508744E-5</v>
      </c>
    </row>
    <row r="17499" spans="1:7" x14ac:dyDescent="0.25">
      <c r="A17499" s="108" t="str">
        <f t="shared" si="273"/>
        <v>MT_1994_NATIONAL TOTAL_Hg</v>
      </c>
      <c r="B17499" s="113" t="s">
        <v>162</v>
      </c>
      <c r="C17499" s="113">
        <v>1994</v>
      </c>
      <c r="D17499" s="113" t="s">
        <v>122</v>
      </c>
      <c r="E17499" s="113" t="s">
        <v>127</v>
      </c>
      <c r="F17499" s="113" t="s">
        <v>200</v>
      </c>
      <c r="G17499" s="150">
        <v>2.0531174967539599E-5</v>
      </c>
    </row>
    <row r="17500" spans="1:7" x14ac:dyDescent="0.25">
      <c r="A17500" s="108" t="str">
        <f t="shared" si="273"/>
        <v>MT_1994_NATIONAL TOTAL_DIOX</v>
      </c>
      <c r="B17500" s="113" t="s">
        <v>162</v>
      </c>
      <c r="C17500" s="113">
        <v>1994</v>
      </c>
      <c r="D17500" s="113" t="s">
        <v>122</v>
      </c>
      <c r="E17500" s="113" t="s">
        <v>128</v>
      </c>
      <c r="F17500" s="113" t="s">
        <v>200</v>
      </c>
      <c r="G17500" s="150">
        <v>2.7613789295255802E-10</v>
      </c>
    </row>
    <row r="17501" spans="1:7" x14ac:dyDescent="0.25">
      <c r="A17501" s="108" t="str">
        <f t="shared" si="273"/>
        <v>MT_1994_NATIONAL TOTAL_PAH</v>
      </c>
      <c r="B17501" s="113" t="s">
        <v>162</v>
      </c>
      <c r="C17501" s="113">
        <v>1994</v>
      </c>
      <c r="D17501" s="113" t="s">
        <v>122</v>
      </c>
      <c r="E17501" s="113" t="s">
        <v>129</v>
      </c>
      <c r="F17501" s="113" t="s">
        <v>200</v>
      </c>
      <c r="G17501" s="113">
        <v>7.2513267831966701E-4</v>
      </c>
    </row>
    <row r="17502" spans="1:7" x14ac:dyDescent="0.25">
      <c r="A17502" s="108" t="str">
        <f t="shared" si="273"/>
        <v>MT_1994_NATIONAL TOTAL_HCB</v>
      </c>
      <c r="B17502" s="113" t="s">
        <v>162</v>
      </c>
      <c r="C17502" s="113">
        <v>1994</v>
      </c>
      <c r="D17502" s="113" t="s">
        <v>122</v>
      </c>
      <c r="E17502" s="113" t="s">
        <v>130</v>
      </c>
      <c r="F17502" s="113" t="s">
        <v>200</v>
      </c>
      <c r="G17502" s="150">
        <v>3.5597789326875303E-8</v>
      </c>
    </row>
    <row r="17503" spans="1:7" x14ac:dyDescent="0.25">
      <c r="A17503" s="108" t="str">
        <f t="shared" si="273"/>
        <v>MT_1994_NATIONAL TOTAL_PCB</v>
      </c>
      <c r="B17503" s="113" t="s">
        <v>162</v>
      </c>
      <c r="C17503" s="113">
        <v>1994</v>
      </c>
      <c r="D17503" s="113" t="s">
        <v>122</v>
      </c>
      <c r="E17503" s="113" t="s">
        <v>259</v>
      </c>
      <c r="F17503" s="113" t="s">
        <v>200</v>
      </c>
      <c r="G17503" s="150">
        <v>1.86996450513416E-8</v>
      </c>
    </row>
    <row r="17504" spans="1:7" x14ac:dyDescent="0.25">
      <c r="A17504" s="108" t="str">
        <f t="shared" si="273"/>
        <v>MT_1994_1A3(FS)_NOx</v>
      </c>
      <c r="B17504" s="113" t="s">
        <v>162</v>
      </c>
      <c r="C17504" s="113">
        <v>1994</v>
      </c>
      <c r="D17504" s="113" t="s">
        <v>132</v>
      </c>
      <c r="E17504" s="113" t="s">
        <v>199</v>
      </c>
      <c r="F17504" s="113" t="s">
        <v>200</v>
      </c>
      <c r="G17504" s="113">
        <v>2.9639797648631698</v>
      </c>
    </row>
    <row r="17505" spans="1:7" x14ac:dyDescent="0.25">
      <c r="A17505" s="108" t="str">
        <f t="shared" si="273"/>
        <v>MT_1994_1A3(FS)_NMVOC</v>
      </c>
      <c r="B17505" s="113" t="s">
        <v>162</v>
      </c>
      <c r="C17505" s="113">
        <v>1994</v>
      </c>
      <c r="D17505" s="113" t="s">
        <v>132</v>
      </c>
      <c r="E17505" s="113" t="s">
        <v>123</v>
      </c>
      <c r="F17505" s="113" t="s">
        <v>200</v>
      </c>
      <c r="G17505" s="113">
        <v>3.3780746432630799</v>
      </c>
    </row>
    <row r="17506" spans="1:7" x14ac:dyDescent="0.25">
      <c r="A17506" s="108" t="str">
        <f t="shared" si="273"/>
        <v>MT_1994_1A3(FS)_SOx</v>
      </c>
      <c r="B17506" s="113" t="s">
        <v>162</v>
      </c>
      <c r="C17506" s="113">
        <v>1994</v>
      </c>
      <c r="D17506" s="113" t="s">
        <v>132</v>
      </c>
      <c r="E17506" s="113" t="s">
        <v>201</v>
      </c>
      <c r="F17506" s="113" t="s">
        <v>200</v>
      </c>
      <c r="G17506" s="113">
        <v>4.6803647814801397E-2</v>
      </c>
    </row>
    <row r="17507" spans="1:7" x14ac:dyDescent="0.25">
      <c r="A17507" s="108" t="str">
        <f t="shared" si="273"/>
        <v>MT_1994_1A3(FS)_NH3</v>
      </c>
      <c r="B17507" s="113" t="s">
        <v>162</v>
      </c>
      <c r="C17507" s="113">
        <v>1994</v>
      </c>
      <c r="D17507" s="113" t="s">
        <v>132</v>
      </c>
      <c r="E17507" s="113" t="s">
        <v>124</v>
      </c>
      <c r="F17507" s="113" t="s">
        <v>200</v>
      </c>
      <c r="G17507" s="113">
        <v>2.1585267763131001E-2</v>
      </c>
    </row>
    <row r="17508" spans="1:7" x14ac:dyDescent="0.25">
      <c r="A17508" s="108" t="str">
        <f t="shared" si="273"/>
        <v>MT_1994_1A3(FS)_PM2.5</v>
      </c>
      <c r="B17508" s="113" t="s">
        <v>162</v>
      </c>
      <c r="C17508" s="113">
        <v>1994</v>
      </c>
      <c r="D17508" s="113" t="s">
        <v>132</v>
      </c>
      <c r="E17508" s="113" t="s">
        <v>203</v>
      </c>
      <c r="F17508" s="113" t="s">
        <v>200</v>
      </c>
      <c r="G17508" s="113">
        <v>0.201765865040308</v>
      </c>
    </row>
    <row r="17509" spans="1:7" x14ac:dyDescent="0.25">
      <c r="A17509" s="108" t="str">
        <f t="shared" si="273"/>
        <v>MT_1994_3D_NOx</v>
      </c>
      <c r="B17509" s="113" t="s">
        <v>162</v>
      </c>
      <c r="C17509" s="113">
        <v>1994</v>
      </c>
      <c r="D17509" s="113" t="s">
        <v>206</v>
      </c>
      <c r="E17509" s="113" t="s">
        <v>199</v>
      </c>
      <c r="F17509" s="113" t="s">
        <v>200</v>
      </c>
      <c r="G17509" s="113">
        <v>0.18073528365424399</v>
      </c>
    </row>
    <row r="17510" spans="1:7" x14ac:dyDescent="0.25">
      <c r="A17510" s="108" t="str">
        <f t="shared" si="273"/>
        <v>MT_1995_NATIONAL TOTAL_NOx</v>
      </c>
      <c r="B17510" s="113" t="s">
        <v>162</v>
      </c>
      <c r="C17510" s="113">
        <v>1995</v>
      </c>
      <c r="D17510" s="113" t="s">
        <v>122</v>
      </c>
      <c r="E17510" s="113" t="s">
        <v>199</v>
      </c>
      <c r="F17510" s="113" t="s">
        <v>200</v>
      </c>
      <c r="G17510" s="113">
        <v>8.1504132489520291</v>
      </c>
    </row>
    <row r="17511" spans="1:7" x14ac:dyDescent="0.25">
      <c r="A17511" s="108" t="str">
        <f t="shared" si="273"/>
        <v>MT_1995_NATIONAL TOTAL_NMVOC</v>
      </c>
      <c r="B17511" s="113" t="s">
        <v>162</v>
      </c>
      <c r="C17511" s="113">
        <v>1995</v>
      </c>
      <c r="D17511" s="113" t="s">
        <v>122</v>
      </c>
      <c r="E17511" s="113" t="s">
        <v>123</v>
      </c>
      <c r="F17511" s="113" t="s">
        <v>200</v>
      </c>
      <c r="G17511" s="113">
        <v>5.8548400974011301</v>
      </c>
    </row>
    <row r="17512" spans="1:7" x14ac:dyDescent="0.25">
      <c r="A17512" s="108" t="str">
        <f t="shared" si="273"/>
        <v>MT_1995_NATIONAL TOTAL_SOx</v>
      </c>
      <c r="B17512" s="113" t="s">
        <v>162</v>
      </c>
      <c r="C17512" s="113">
        <v>1995</v>
      </c>
      <c r="D17512" s="113" t="s">
        <v>122</v>
      </c>
      <c r="E17512" s="113" t="s">
        <v>201</v>
      </c>
      <c r="F17512" s="113" t="s">
        <v>200</v>
      </c>
      <c r="G17512" s="113">
        <v>10.506936540709701</v>
      </c>
    </row>
    <row r="17513" spans="1:7" x14ac:dyDescent="0.25">
      <c r="A17513" s="108" t="str">
        <f t="shared" si="273"/>
        <v>MT_1995_NATIONAL TOTAL_NH3</v>
      </c>
      <c r="B17513" s="113" t="s">
        <v>162</v>
      </c>
      <c r="C17513" s="113">
        <v>1995</v>
      </c>
      <c r="D17513" s="113" t="s">
        <v>122</v>
      </c>
      <c r="E17513" s="113" t="s">
        <v>124</v>
      </c>
      <c r="F17513" s="113" t="s">
        <v>200</v>
      </c>
      <c r="G17513" s="113">
        <v>2.3478427611984398</v>
      </c>
    </row>
    <row r="17514" spans="1:7" x14ac:dyDescent="0.25">
      <c r="A17514" s="108" t="str">
        <f t="shared" si="273"/>
        <v>MT_1995_NATIONAL TOTAL_PM2.5</v>
      </c>
      <c r="B17514" s="113" t="s">
        <v>162</v>
      </c>
      <c r="C17514" s="113">
        <v>1995</v>
      </c>
      <c r="D17514" s="113" t="s">
        <v>122</v>
      </c>
      <c r="E17514" s="113" t="s">
        <v>203</v>
      </c>
      <c r="F17514" s="113" t="s">
        <v>200</v>
      </c>
      <c r="G17514" s="113">
        <v>0.70391230906103497</v>
      </c>
    </row>
    <row r="17515" spans="1:7" x14ac:dyDescent="0.25">
      <c r="A17515" s="108" t="str">
        <f t="shared" si="273"/>
        <v>MT_1995_NATIONAL TOTAL_Pb</v>
      </c>
      <c r="B17515" s="113" t="s">
        <v>162</v>
      </c>
      <c r="C17515" s="113">
        <v>1995</v>
      </c>
      <c r="D17515" s="113" t="s">
        <v>122</v>
      </c>
      <c r="E17515" s="113" t="s">
        <v>125</v>
      </c>
      <c r="F17515" s="113" t="s">
        <v>200</v>
      </c>
      <c r="G17515" s="113">
        <v>5.2203337088592503E-4</v>
      </c>
    </row>
    <row r="17516" spans="1:7" x14ac:dyDescent="0.25">
      <c r="A17516" s="108" t="str">
        <f t="shared" si="273"/>
        <v>MT_1995_NATIONAL TOTAL_Cd</v>
      </c>
      <c r="B17516" s="113" t="s">
        <v>162</v>
      </c>
      <c r="C17516" s="113">
        <v>1995</v>
      </c>
      <c r="D17516" s="113" t="s">
        <v>122</v>
      </c>
      <c r="E17516" s="113" t="s">
        <v>126</v>
      </c>
      <c r="F17516" s="113" t="s">
        <v>200</v>
      </c>
      <c r="G17516" s="150">
        <v>5.85689999863011E-5</v>
      </c>
    </row>
    <row r="17517" spans="1:7" x14ac:dyDescent="0.25">
      <c r="A17517" s="108" t="str">
        <f t="shared" si="273"/>
        <v>MT_1995_NATIONAL TOTAL_Hg</v>
      </c>
      <c r="B17517" s="113" t="s">
        <v>162</v>
      </c>
      <c r="C17517" s="113">
        <v>1995</v>
      </c>
      <c r="D17517" s="113" t="s">
        <v>122</v>
      </c>
      <c r="E17517" s="113" t="s">
        <v>127</v>
      </c>
      <c r="F17517" s="113" t="s">
        <v>200</v>
      </c>
      <c r="G17517" s="150">
        <v>1.5997530888576901E-5</v>
      </c>
    </row>
    <row r="17518" spans="1:7" x14ac:dyDescent="0.25">
      <c r="A17518" s="108" t="str">
        <f t="shared" si="273"/>
        <v>MT_1995_NATIONAL TOTAL_DIOX</v>
      </c>
      <c r="B17518" s="113" t="s">
        <v>162</v>
      </c>
      <c r="C17518" s="113">
        <v>1995</v>
      </c>
      <c r="D17518" s="113" t="s">
        <v>122</v>
      </c>
      <c r="E17518" s="113" t="s">
        <v>128</v>
      </c>
      <c r="F17518" s="113" t="s">
        <v>200</v>
      </c>
      <c r="G17518" s="150">
        <v>2.4390231655682999E-10</v>
      </c>
    </row>
    <row r="17519" spans="1:7" x14ac:dyDescent="0.25">
      <c r="A17519" s="108" t="str">
        <f t="shared" si="273"/>
        <v>MT_1995_NATIONAL TOTAL_PAH</v>
      </c>
      <c r="B17519" s="113" t="s">
        <v>162</v>
      </c>
      <c r="C17519" s="113">
        <v>1995</v>
      </c>
      <c r="D17519" s="113" t="s">
        <v>122</v>
      </c>
      <c r="E17519" s="113" t="s">
        <v>129</v>
      </c>
      <c r="F17519" s="113" t="s">
        <v>200</v>
      </c>
      <c r="G17519" s="113">
        <v>4.9218554141667095E-4</v>
      </c>
    </row>
    <row r="17520" spans="1:7" x14ac:dyDescent="0.25">
      <c r="A17520" s="108" t="str">
        <f t="shared" si="273"/>
        <v>MT_1995_NATIONAL TOTAL_HCB</v>
      </c>
      <c r="B17520" s="113" t="s">
        <v>162</v>
      </c>
      <c r="C17520" s="113">
        <v>1995</v>
      </c>
      <c r="D17520" s="113" t="s">
        <v>122</v>
      </c>
      <c r="E17520" s="113" t="s">
        <v>130</v>
      </c>
      <c r="F17520" s="113" t="s">
        <v>200</v>
      </c>
      <c r="G17520" s="150">
        <v>1.02665006460094E-8</v>
      </c>
    </row>
    <row r="17521" spans="1:7" x14ac:dyDescent="0.25">
      <c r="A17521" s="108" t="str">
        <f t="shared" si="273"/>
        <v>MT_1995_NATIONAL TOTAL_PCB</v>
      </c>
      <c r="B17521" s="113" t="s">
        <v>162</v>
      </c>
      <c r="C17521" s="113">
        <v>1995</v>
      </c>
      <c r="D17521" s="113" t="s">
        <v>122</v>
      </c>
      <c r="E17521" s="113" t="s">
        <v>259</v>
      </c>
      <c r="F17521" s="113" t="s">
        <v>200</v>
      </c>
      <c r="G17521" s="150">
        <v>6.4406926719246199E-9</v>
      </c>
    </row>
    <row r="17522" spans="1:7" x14ac:dyDescent="0.25">
      <c r="A17522" s="108" t="str">
        <f t="shared" si="273"/>
        <v>MT_1995_1A3(FS)_NOx</v>
      </c>
      <c r="B17522" s="113" t="s">
        <v>162</v>
      </c>
      <c r="C17522" s="113">
        <v>1995</v>
      </c>
      <c r="D17522" s="113" t="s">
        <v>132</v>
      </c>
      <c r="E17522" s="113" t="s">
        <v>199</v>
      </c>
      <c r="F17522" s="113" t="s">
        <v>200</v>
      </c>
      <c r="G17522" s="113">
        <v>3.1115256934022</v>
      </c>
    </row>
    <row r="17523" spans="1:7" x14ac:dyDescent="0.25">
      <c r="A17523" s="108" t="str">
        <f t="shared" si="273"/>
        <v>MT_1995_1A3(FS)_NMVOC</v>
      </c>
      <c r="B17523" s="113" t="s">
        <v>162</v>
      </c>
      <c r="C17523" s="113">
        <v>1995</v>
      </c>
      <c r="D17523" s="113" t="s">
        <v>132</v>
      </c>
      <c r="E17523" s="113" t="s">
        <v>123</v>
      </c>
      <c r="F17523" s="113" t="s">
        <v>200</v>
      </c>
      <c r="G17523" s="113">
        <v>3.4666445786867999</v>
      </c>
    </row>
    <row r="17524" spans="1:7" x14ac:dyDescent="0.25">
      <c r="A17524" s="108" t="str">
        <f t="shared" si="273"/>
        <v>MT_1995_1A3(FS)_SOx</v>
      </c>
      <c r="B17524" s="113" t="s">
        <v>162</v>
      </c>
      <c r="C17524" s="113">
        <v>1995</v>
      </c>
      <c r="D17524" s="113" t="s">
        <v>132</v>
      </c>
      <c r="E17524" s="113" t="s">
        <v>201</v>
      </c>
      <c r="F17524" s="113" t="s">
        <v>200</v>
      </c>
      <c r="G17524" s="113">
        <v>4.9382841306516101E-2</v>
      </c>
    </row>
    <row r="17525" spans="1:7" x14ac:dyDescent="0.25">
      <c r="A17525" s="108" t="str">
        <f t="shared" si="273"/>
        <v>MT_1995_1A3(FS)_NH3</v>
      </c>
      <c r="B17525" s="113" t="s">
        <v>162</v>
      </c>
      <c r="C17525" s="113">
        <v>1995</v>
      </c>
      <c r="D17525" s="113" t="s">
        <v>132</v>
      </c>
      <c r="E17525" s="113" t="s">
        <v>124</v>
      </c>
      <c r="F17525" s="113" t="s">
        <v>200</v>
      </c>
      <c r="G17525" s="113">
        <v>2.2671498192292201E-2</v>
      </c>
    </row>
    <row r="17526" spans="1:7" x14ac:dyDescent="0.25">
      <c r="A17526" s="108" t="str">
        <f t="shared" si="273"/>
        <v>MT_1995_1A3(FS)_PM2.5</v>
      </c>
      <c r="B17526" s="113" t="s">
        <v>162</v>
      </c>
      <c r="C17526" s="113">
        <v>1995</v>
      </c>
      <c r="D17526" s="113" t="s">
        <v>132</v>
      </c>
      <c r="E17526" s="113" t="s">
        <v>203</v>
      </c>
      <c r="F17526" s="113" t="s">
        <v>200</v>
      </c>
      <c r="G17526" s="113">
        <v>0.20898338372623301</v>
      </c>
    </row>
    <row r="17527" spans="1:7" x14ac:dyDescent="0.25">
      <c r="A17527" s="108" t="str">
        <f t="shared" si="273"/>
        <v>MT_1995_3D_NOx</v>
      </c>
      <c r="B17527" s="113" t="s">
        <v>162</v>
      </c>
      <c r="C17527" s="113">
        <v>1995</v>
      </c>
      <c r="D17527" s="113" t="s">
        <v>206</v>
      </c>
      <c r="E17527" s="113" t="s">
        <v>199</v>
      </c>
      <c r="F17527" s="113" t="s">
        <v>200</v>
      </c>
      <c r="G17527" s="113">
        <v>0.175233488034162</v>
      </c>
    </row>
    <row r="17528" spans="1:7" x14ac:dyDescent="0.25">
      <c r="A17528" s="108" t="str">
        <f t="shared" si="273"/>
        <v>MT_1996_NATIONAL TOTAL_NOx</v>
      </c>
      <c r="B17528" s="113" t="s">
        <v>162</v>
      </c>
      <c r="C17528" s="113">
        <v>1996</v>
      </c>
      <c r="D17528" s="113" t="s">
        <v>122</v>
      </c>
      <c r="E17528" s="113" t="s">
        <v>199</v>
      </c>
      <c r="F17528" s="113" t="s">
        <v>200</v>
      </c>
      <c r="G17528" s="113">
        <v>8.3627899775067593</v>
      </c>
    </row>
    <row r="17529" spans="1:7" x14ac:dyDescent="0.25">
      <c r="A17529" s="108" t="str">
        <f t="shared" si="273"/>
        <v>MT_1996_NATIONAL TOTAL_NMVOC</v>
      </c>
      <c r="B17529" s="113" t="s">
        <v>162</v>
      </c>
      <c r="C17529" s="113">
        <v>1996</v>
      </c>
      <c r="D17529" s="113" t="s">
        <v>122</v>
      </c>
      <c r="E17529" s="113" t="s">
        <v>123</v>
      </c>
      <c r="F17529" s="113" t="s">
        <v>200</v>
      </c>
      <c r="G17529" s="113">
        <v>5.7791794400466596</v>
      </c>
    </row>
    <row r="17530" spans="1:7" x14ac:dyDescent="0.25">
      <c r="A17530" s="108" t="str">
        <f t="shared" si="273"/>
        <v>MT_1996_NATIONAL TOTAL_SOx</v>
      </c>
      <c r="B17530" s="113" t="s">
        <v>162</v>
      </c>
      <c r="C17530" s="113">
        <v>1996</v>
      </c>
      <c r="D17530" s="113" t="s">
        <v>122</v>
      </c>
      <c r="E17530" s="113" t="s">
        <v>201</v>
      </c>
      <c r="F17530" s="113" t="s">
        <v>200</v>
      </c>
      <c r="G17530" s="113">
        <v>10.2014024665666</v>
      </c>
    </row>
    <row r="17531" spans="1:7" x14ac:dyDescent="0.25">
      <c r="A17531" s="108" t="str">
        <f t="shared" si="273"/>
        <v>MT_1996_NATIONAL TOTAL_NH3</v>
      </c>
      <c r="B17531" s="113" t="s">
        <v>162</v>
      </c>
      <c r="C17531" s="113">
        <v>1996</v>
      </c>
      <c r="D17531" s="113" t="s">
        <v>122</v>
      </c>
      <c r="E17531" s="113" t="s">
        <v>124</v>
      </c>
      <c r="F17531" s="113" t="s">
        <v>200</v>
      </c>
      <c r="G17531" s="113">
        <v>2.1786606250986398</v>
      </c>
    </row>
    <row r="17532" spans="1:7" x14ac:dyDescent="0.25">
      <c r="A17532" s="108" t="str">
        <f t="shared" si="273"/>
        <v>MT_1996_NATIONAL TOTAL_PM2.5</v>
      </c>
      <c r="B17532" s="113" t="s">
        <v>162</v>
      </c>
      <c r="C17532" s="113">
        <v>1996</v>
      </c>
      <c r="D17532" s="113" t="s">
        <v>122</v>
      </c>
      <c r="E17532" s="113" t="s">
        <v>203</v>
      </c>
      <c r="F17532" s="113" t="s">
        <v>200</v>
      </c>
      <c r="G17532" s="113">
        <v>0.75059437414192698</v>
      </c>
    </row>
    <row r="17533" spans="1:7" x14ac:dyDescent="0.25">
      <c r="A17533" s="108" t="str">
        <f t="shared" si="273"/>
        <v>MT_1996_NATIONAL TOTAL_Pb</v>
      </c>
      <c r="B17533" s="113" t="s">
        <v>162</v>
      </c>
      <c r="C17533" s="113">
        <v>1996</v>
      </c>
      <c r="D17533" s="113" t="s">
        <v>122</v>
      </c>
      <c r="E17533" s="113" t="s">
        <v>125</v>
      </c>
      <c r="F17533" s="113" t="s">
        <v>200</v>
      </c>
      <c r="G17533" s="113">
        <v>5.4295134555839197E-4</v>
      </c>
    </row>
    <row r="17534" spans="1:7" x14ac:dyDescent="0.25">
      <c r="A17534" s="108" t="str">
        <f t="shared" si="273"/>
        <v>MT_1996_NATIONAL TOTAL_Cd</v>
      </c>
      <c r="B17534" s="113" t="s">
        <v>162</v>
      </c>
      <c r="C17534" s="113">
        <v>1996</v>
      </c>
      <c r="D17534" s="113" t="s">
        <v>122</v>
      </c>
      <c r="E17534" s="113" t="s">
        <v>126</v>
      </c>
      <c r="F17534" s="113" t="s">
        <v>200</v>
      </c>
      <c r="G17534" s="150">
        <v>5.9542977937011197E-5</v>
      </c>
    </row>
    <row r="17535" spans="1:7" x14ac:dyDescent="0.25">
      <c r="A17535" s="108" t="str">
        <f t="shared" si="273"/>
        <v>MT_1996_NATIONAL TOTAL_Hg</v>
      </c>
      <c r="B17535" s="113" t="s">
        <v>162</v>
      </c>
      <c r="C17535" s="113">
        <v>1996</v>
      </c>
      <c r="D17535" s="113" t="s">
        <v>122</v>
      </c>
      <c r="E17535" s="113" t="s">
        <v>127</v>
      </c>
      <c r="F17535" s="113" t="s">
        <v>200</v>
      </c>
      <c r="G17535" s="150">
        <v>1.5957865465793598E-5</v>
      </c>
    </row>
    <row r="17536" spans="1:7" x14ac:dyDescent="0.25">
      <c r="A17536" s="108" t="str">
        <f t="shared" si="273"/>
        <v>MT_1996_NATIONAL TOTAL_DIOX</v>
      </c>
      <c r="B17536" s="113" t="s">
        <v>162</v>
      </c>
      <c r="C17536" s="113">
        <v>1996</v>
      </c>
      <c r="D17536" s="113" t="s">
        <v>122</v>
      </c>
      <c r="E17536" s="113" t="s">
        <v>128</v>
      </c>
      <c r="F17536" s="113" t="s">
        <v>200</v>
      </c>
      <c r="G17536" s="150">
        <v>2.4092620315002598E-10</v>
      </c>
    </row>
    <row r="17537" spans="1:7" x14ac:dyDescent="0.25">
      <c r="A17537" s="108" t="str">
        <f t="shared" si="273"/>
        <v>MT_1996_NATIONAL TOTAL_PAH</v>
      </c>
      <c r="B17537" s="113" t="s">
        <v>162</v>
      </c>
      <c r="C17537" s="113">
        <v>1996</v>
      </c>
      <c r="D17537" s="113" t="s">
        <v>122</v>
      </c>
      <c r="E17537" s="113" t="s">
        <v>129</v>
      </c>
      <c r="F17537" s="113" t="s">
        <v>200</v>
      </c>
      <c r="G17537" s="113">
        <v>4.3483802365782098E-4</v>
      </c>
    </row>
    <row r="17538" spans="1:7" x14ac:dyDescent="0.25">
      <c r="A17538" s="108" t="str">
        <f t="shared" ref="A17538:A17601" si="274">CONCATENATE(B17538,"_",C17538,"_",D17538,"_",E17538)</f>
        <v>MT_1996_NATIONAL TOTAL_HCB</v>
      </c>
      <c r="B17538" s="113" t="s">
        <v>162</v>
      </c>
      <c r="C17538" s="113">
        <v>1996</v>
      </c>
      <c r="D17538" s="113" t="s">
        <v>122</v>
      </c>
      <c r="E17538" s="113" t="s">
        <v>130</v>
      </c>
      <c r="F17538" s="113" t="s">
        <v>200</v>
      </c>
      <c r="G17538" s="150">
        <v>1.7177150069068799E-9</v>
      </c>
    </row>
    <row r="17539" spans="1:7" x14ac:dyDescent="0.25">
      <c r="A17539" s="108" t="str">
        <f t="shared" si="274"/>
        <v>MT_1996_NATIONAL TOTAL_PCB</v>
      </c>
      <c r="B17539" s="113" t="s">
        <v>162</v>
      </c>
      <c r="C17539" s="113">
        <v>1996</v>
      </c>
      <c r="D17539" s="113" t="s">
        <v>122</v>
      </c>
      <c r="E17539" s="113" t="s">
        <v>259</v>
      </c>
      <c r="F17539" s="113" t="s">
        <v>200</v>
      </c>
      <c r="G17539" s="150">
        <v>2.1328255290997501E-9</v>
      </c>
    </row>
    <row r="17540" spans="1:7" x14ac:dyDescent="0.25">
      <c r="A17540" s="108" t="str">
        <f t="shared" si="274"/>
        <v>MT_1996_1A3(FS)_NOx</v>
      </c>
      <c r="B17540" s="113" t="s">
        <v>162</v>
      </c>
      <c r="C17540" s="113">
        <v>1996</v>
      </c>
      <c r="D17540" s="113" t="s">
        <v>132</v>
      </c>
      <c r="E17540" s="113" t="s">
        <v>199</v>
      </c>
      <c r="F17540" s="113" t="s">
        <v>200</v>
      </c>
      <c r="G17540" s="113">
        <v>3.2213270912546199</v>
      </c>
    </row>
    <row r="17541" spans="1:7" x14ac:dyDescent="0.25">
      <c r="A17541" s="108" t="str">
        <f t="shared" si="274"/>
        <v>MT_1996_1A3(FS)_NMVOC</v>
      </c>
      <c r="B17541" s="113" t="s">
        <v>162</v>
      </c>
      <c r="C17541" s="113">
        <v>1996</v>
      </c>
      <c r="D17541" s="113" t="s">
        <v>132</v>
      </c>
      <c r="E17541" s="113" t="s">
        <v>123</v>
      </c>
      <c r="F17541" s="113" t="s">
        <v>200</v>
      </c>
      <c r="G17541" s="113">
        <v>3.4233760325689202</v>
      </c>
    </row>
    <row r="17542" spans="1:7" x14ac:dyDescent="0.25">
      <c r="A17542" s="108" t="str">
        <f t="shared" si="274"/>
        <v>MT_1996_1A3(FS)_SOx</v>
      </c>
      <c r="B17542" s="113" t="s">
        <v>162</v>
      </c>
      <c r="C17542" s="113">
        <v>1996</v>
      </c>
      <c r="D17542" s="113" t="s">
        <v>132</v>
      </c>
      <c r="E17542" s="113" t="s">
        <v>201</v>
      </c>
      <c r="F17542" s="113" t="s">
        <v>200</v>
      </c>
      <c r="G17542" s="113">
        <v>5.38253997087711E-2</v>
      </c>
    </row>
    <row r="17543" spans="1:7" x14ac:dyDescent="0.25">
      <c r="A17543" s="108" t="str">
        <f t="shared" si="274"/>
        <v>MT_1996_1A3(FS)_NH3</v>
      </c>
      <c r="B17543" s="113" t="s">
        <v>162</v>
      </c>
      <c r="C17543" s="113">
        <v>1996</v>
      </c>
      <c r="D17543" s="113" t="s">
        <v>132</v>
      </c>
      <c r="E17543" s="113" t="s">
        <v>124</v>
      </c>
      <c r="F17543" s="113" t="s">
        <v>200</v>
      </c>
      <c r="G17543" s="113">
        <v>2.9024149842799898E-2</v>
      </c>
    </row>
    <row r="17544" spans="1:7" x14ac:dyDescent="0.25">
      <c r="A17544" s="108" t="str">
        <f t="shared" si="274"/>
        <v>MT_1996_1A3(FS)_PM2.5</v>
      </c>
      <c r="B17544" s="113" t="s">
        <v>162</v>
      </c>
      <c r="C17544" s="113">
        <v>1996</v>
      </c>
      <c r="D17544" s="113" t="s">
        <v>132</v>
      </c>
      <c r="E17544" s="113" t="s">
        <v>203</v>
      </c>
      <c r="F17544" s="113" t="s">
        <v>200</v>
      </c>
      <c r="G17544" s="113">
        <v>0.21976691433096401</v>
      </c>
    </row>
    <row r="17545" spans="1:7" x14ac:dyDescent="0.25">
      <c r="A17545" s="108" t="str">
        <f t="shared" si="274"/>
        <v>MT_1996_3D_NOx</v>
      </c>
      <c r="B17545" s="113" t="s">
        <v>162</v>
      </c>
      <c r="C17545" s="113">
        <v>1996</v>
      </c>
      <c r="D17545" s="113" t="s">
        <v>206</v>
      </c>
      <c r="E17545" s="113" t="s">
        <v>199</v>
      </c>
      <c r="F17545" s="113" t="s">
        <v>200</v>
      </c>
      <c r="G17545" s="113">
        <v>0.16696579404200501</v>
      </c>
    </row>
    <row r="17546" spans="1:7" x14ac:dyDescent="0.25">
      <c r="A17546" s="108" t="str">
        <f t="shared" si="274"/>
        <v>MT_1997_NATIONAL TOTAL_NOx</v>
      </c>
      <c r="B17546" s="113" t="s">
        <v>162</v>
      </c>
      <c r="C17546" s="113">
        <v>1997</v>
      </c>
      <c r="D17546" s="113" t="s">
        <v>122</v>
      </c>
      <c r="E17546" s="113" t="s">
        <v>199</v>
      </c>
      <c r="F17546" s="113" t="s">
        <v>200</v>
      </c>
      <c r="G17546" s="113">
        <v>8.5641248383139104</v>
      </c>
    </row>
    <row r="17547" spans="1:7" x14ac:dyDescent="0.25">
      <c r="A17547" s="108" t="str">
        <f t="shared" si="274"/>
        <v>MT_1997_NATIONAL TOTAL_NMVOC</v>
      </c>
      <c r="B17547" s="113" t="s">
        <v>162</v>
      </c>
      <c r="C17547" s="113">
        <v>1997</v>
      </c>
      <c r="D17547" s="113" t="s">
        <v>122</v>
      </c>
      <c r="E17547" s="113" t="s">
        <v>123</v>
      </c>
      <c r="F17547" s="113" t="s">
        <v>200</v>
      </c>
      <c r="G17547" s="113">
        <v>5.6930600207671596</v>
      </c>
    </row>
    <row r="17548" spans="1:7" x14ac:dyDescent="0.25">
      <c r="A17548" s="108" t="str">
        <f t="shared" si="274"/>
        <v>MT_1997_NATIONAL TOTAL_SOx</v>
      </c>
      <c r="B17548" s="113" t="s">
        <v>162</v>
      </c>
      <c r="C17548" s="113">
        <v>1997</v>
      </c>
      <c r="D17548" s="113" t="s">
        <v>122</v>
      </c>
      <c r="E17548" s="113" t="s">
        <v>201</v>
      </c>
      <c r="F17548" s="113" t="s">
        <v>200</v>
      </c>
      <c r="G17548" s="113">
        <v>10.2997123263738</v>
      </c>
    </row>
    <row r="17549" spans="1:7" x14ac:dyDescent="0.25">
      <c r="A17549" s="108" t="str">
        <f t="shared" si="274"/>
        <v>MT_1997_NATIONAL TOTAL_NH3</v>
      </c>
      <c r="B17549" s="113" t="s">
        <v>162</v>
      </c>
      <c r="C17549" s="113">
        <v>1997</v>
      </c>
      <c r="D17549" s="113" t="s">
        <v>122</v>
      </c>
      <c r="E17549" s="113" t="s">
        <v>124</v>
      </c>
      <c r="F17549" s="113" t="s">
        <v>200</v>
      </c>
      <c r="G17549" s="113">
        <v>2.2074175093405</v>
      </c>
    </row>
    <row r="17550" spans="1:7" x14ac:dyDescent="0.25">
      <c r="A17550" s="108" t="str">
        <f t="shared" si="274"/>
        <v>MT_1997_NATIONAL TOTAL_PM2.5</v>
      </c>
      <c r="B17550" s="113" t="s">
        <v>162</v>
      </c>
      <c r="C17550" s="113">
        <v>1997</v>
      </c>
      <c r="D17550" s="113" t="s">
        <v>122</v>
      </c>
      <c r="E17550" s="113" t="s">
        <v>203</v>
      </c>
      <c r="F17550" s="113" t="s">
        <v>200</v>
      </c>
      <c r="G17550" s="113">
        <v>0.76353434330175696</v>
      </c>
    </row>
    <row r="17551" spans="1:7" x14ac:dyDescent="0.25">
      <c r="A17551" s="108" t="str">
        <f t="shared" si="274"/>
        <v>MT_1997_NATIONAL TOTAL_Pb</v>
      </c>
      <c r="B17551" s="113" t="s">
        <v>162</v>
      </c>
      <c r="C17551" s="113">
        <v>1997</v>
      </c>
      <c r="D17551" s="113" t="s">
        <v>122</v>
      </c>
      <c r="E17551" s="113" t="s">
        <v>125</v>
      </c>
      <c r="F17551" s="113" t="s">
        <v>200</v>
      </c>
      <c r="G17551" s="113">
        <v>5.6859672810029803E-4</v>
      </c>
    </row>
    <row r="17552" spans="1:7" x14ac:dyDescent="0.25">
      <c r="A17552" s="108" t="str">
        <f t="shared" si="274"/>
        <v>MT_1997_NATIONAL TOTAL_Cd</v>
      </c>
      <c r="B17552" s="113" t="s">
        <v>162</v>
      </c>
      <c r="C17552" s="113">
        <v>1997</v>
      </c>
      <c r="D17552" s="113" t="s">
        <v>122</v>
      </c>
      <c r="E17552" s="113" t="s">
        <v>126</v>
      </c>
      <c r="F17552" s="113" t="s">
        <v>200</v>
      </c>
      <c r="G17552" s="150">
        <v>6.0007747656573699E-5</v>
      </c>
    </row>
    <row r="17553" spans="1:7" x14ac:dyDescent="0.25">
      <c r="A17553" s="108" t="str">
        <f t="shared" si="274"/>
        <v>MT_1997_NATIONAL TOTAL_Hg</v>
      </c>
      <c r="B17553" s="113" t="s">
        <v>162</v>
      </c>
      <c r="C17553" s="113">
        <v>1997</v>
      </c>
      <c r="D17553" s="113" t="s">
        <v>122</v>
      </c>
      <c r="E17553" s="113" t="s">
        <v>127</v>
      </c>
      <c r="F17553" s="113" t="s">
        <v>200</v>
      </c>
      <c r="G17553" s="150">
        <v>1.5250394146861401E-5</v>
      </c>
    </row>
    <row r="17554" spans="1:7" x14ac:dyDescent="0.25">
      <c r="A17554" s="108" t="str">
        <f t="shared" si="274"/>
        <v>MT_1997_NATIONAL TOTAL_DIOX</v>
      </c>
      <c r="B17554" s="113" t="s">
        <v>162</v>
      </c>
      <c r="C17554" s="113">
        <v>1997</v>
      </c>
      <c r="D17554" s="113" t="s">
        <v>122</v>
      </c>
      <c r="E17554" s="113" t="s">
        <v>128</v>
      </c>
      <c r="F17554" s="113" t="s">
        <v>200</v>
      </c>
      <c r="G17554" s="150">
        <v>2.5263157677337899E-10</v>
      </c>
    </row>
    <row r="17555" spans="1:7" x14ac:dyDescent="0.25">
      <c r="A17555" s="108" t="str">
        <f t="shared" si="274"/>
        <v>MT_1997_NATIONAL TOTAL_PAH</v>
      </c>
      <c r="B17555" s="113" t="s">
        <v>162</v>
      </c>
      <c r="C17555" s="113">
        <v>1997</v>
      </c>
      <c r="D17555" s="113" t="s">
        <v>122</v>
      </c>
      <c r="E17555" s="113" t="s">
        <v>129</v>
      </c>
      <c r="F17555" s="113" t="s">
        <v>200</v>
      </c>
      <c r="G17555" s="113">
        <v>4.5632932438300299E-4</v>
      </c>
    </row>
    <row r="17556" spans="1:7" x14ac:dyDescent="0.25">
      <c r="A17556" s="108" t="str">
        <f t="shared" si="274"/>
        <v>MT_1997_NATIONAL TOTAL_HCB</v>
      </c>
      <c r="B17556" s="113" t="s">
        <v>162</v>
      </c>
      <c r="C17556" s="113">
        <v>1997</v>
      </c>
      <c r="D17556" s="113" t="s">
        <v>122</v>
      </c>
      <c r="E17556" s="113" t="s">
        <v>130</v>
      </c>
      <c r="F17556" s="113" t="s">
        <v>200</v>
      </c>
      <c r="G17556" s="150">
        <v>1.78217400717894E-9</v>
      </c>
    </row>
    <row r="17557" spans="1:7" x14ac:dyDescent="0.25">
      <c r="A17557" s="108" t="str">
        <f t="shared" si="274"/>
        <v>MT_1997_NATIONAL TOTAL_PCB</v>
      </c>
      <c r="B17557" s="113" t="s">
        <v>162</v>
      </c>
      <c r="C17557" s="113">
        <v>1997</v>
      </c>
      <c r="D17557" s="113" t="s">
        <v>122</v>
      </c>
      <c r="E17557" s="113" t="s">
        <v>259</v>
      </c>
      <c r="F17557" s="113" t="s">
        <v>200</v>
      </c>
      <c r="G17557" s="150">
        <v>2.3042312881382801E-9</v>
      </c>
    </row>
    <row r="17558" spans="1:7" x14ac:dyDescent="0.25">
      <c r="A17558" s="108" t="str">
        <f t="shared" si="274"/>
        <v>MT_1997_1A3(FS)_NOx</v>
      </c>
      <c r="B17558" s="113" t="s">
        <v>162</v>
      </c>
      <c r="C17558" s="113">
        <v>1997</v>
      </c>
      <c r="D17558" s="113" t="s">
        <v>132</v>
      </c>
      <c r="E17558" s="113" t="s">
        <v>199</v>
      </c>
      <c r="F17558" s="113" t="s">
        <v>200</v>
      </c>
      <c r="G17558" s="113">
        <v>3.2466728132740501</v>
      </c>
    </row>
    <row r="17559" spans="1:7" x14ac:dyDescent="0.25">
      <c r="A17559" s="108" t="str">
        <f t="shared" si="274"/>
        <v>MT_1997_1A3(FS)_NMVOC</v>
      </c>
      <c r="B17559" s="113" t="s">
        <v>162</v>
      </c>
      <c r="C17559" s="113">
        <v>1997</v>
      </c>
      <c r="D17559" s="113" t="s">
        <v>132</v>
      </c>
      <c r="E17559" s="113" t="s">
        <v>123</v>
      </c>
      <c r="F17559" s="113" t="s">
        <v>200</v>
      </c>
      <c r="G17559" s="113">
        <v>3.3235770532487399</v>
      </c>
    </row>
    <row r="17560" spans="1:7" x14ac:dyDescent="0.25">
      <c r="A17560" s="108" t="str">
        <f t="shared" si="274"/>
        <v>MT_1997_1A3(FS)_SOx</v>
      </c>
      <c r="B17560" s="113" t="s">
        <v>162</v>
      </c>
      <c r="C17560" s="113">
        <v>1997</v>
      </c>
      <c r="D17560" s="113" t="s">
        <v>132</v>
      </c>
      <c r="E17560" s="113" t="s">
        <v>201</v>
      </c>
      <c r="F17560" s="113" t="s">
        <v>200</v>
      </c>
      <c r="G17560" s="113">
        <v>5.6982282689936103E-2</v>
      </c>
    </row>
    <row r="17561" spans="1:7" x14ac:dyDescent="0.25">
      <c r="A17561" s="108" t="str">
        <f t="shared" si="274"/>
        <v>MT_1997_1A3(FS)_NH3</v>
      </c>
      <c r="B17561" s="113" t="s">
        <v>162</v>
      </c>
      <c r="C17561" s="113">
        <v>1997</v>
      </c>
      <c r="D17561" s="113" t="s">
        <v>132</v>
      </c>
      <c r="E17561" s="113" t="s">
        <v>124</v>
      </c>
      <c r="F17561" s="113" t="s">
        <v>200</v>
      </c>
      <c r="G17561" s="113">
        <v>3.4835865488413803E-2</v>
      </c>
    </row>
    <row r="17562" spans="1:7" x14ac:dyDescent="0.25">
      <c r="A17562" s="108" t="str">
        <f t="shared" si="274"/>
        <v>MT_1997_1A3(FS)_PM2.5</v>
      </c>
      <c r="B17562" s="113" t="s">
        <v>162</v>
      </c>
      <c r="C17562" s="113">
        <v>1997</v>
      </c>
      <c r="D17562" s="113" t="s">
        <v>132</v>
      </c>
      <c r="E17562" s="113" t="s">
        <v>203</v>
      </c>
      <c r="F17562" s="113" t="s">
        <v>200</v>
      </c>
      <c r="G17562" s="113">
        <v>0.22415473876880601</v>
      </c>
    </row>
    <row r="17563" spans="1:7" x14ac:dyDescent="0.25">
      <c r="A17563" s="108" t="str">
        <f t="shared" si="274"/>
        <v>MT_1997_3D_NOx</v>
      </c>
      <c r="B17563" s="113" t="s">
        <v>162</v>
      </c>
      <c r="C17563" s="113">
        <v>1997</v>
      </c>
      <c r="D17563" s="113" t="s">
        <v>206</v>
      </c>
      <c r="E17563" s="113" t="s">
        <v>199</v>
      </c>
      <c r="F17563" s="113" t="s">
        <v>200</v>
      </c>
      <c r="G17563" s="113">
        <v>0.16868399726366601</v>
      </c>
    </row>
    <row r="17564" spans="1:7" x14ac:dyDescent="0.25">
      <c r="A17564" s="108" t="str">
        <f t="shared" si="274"/>
        <v>MT_1998_NATIONAL TOTAL_NOx</v>
      </c>
      <c r="B17564" s="113" t="s">
        <v>162</v>
      </c>
      <c r="C17564" s="113">
        <v>1998</v>
      </c>
      <c r="D17564" s="113" t="s">
        <v>122</v>
      </c>
      <c r="E17564" s="113" t="s">
        <v>199</v>
      </c>
      <c r="F17564" s="113" t="s">
        <v>200</v>
      </c>
      <c r="G17564" s="113">
        <v>8.5859695917059309</v>
      </c>
    </row>
    <row r="17565" spans="1:7" x14ac:dyDescent="0.25">
      <c r="A17565" s="108" t="str">
        <f t="shared" si="274"/>
        <v>MT_1998_NATIONAL TOTAL_NMVOC</v>
      </c>
      <c r="B17565" s="113" t="s">
        <v>162</v>
      </c>
      <c r="C17565" s="113">
        <v>1998</v>
      </c>
      <c r="D17565" s="113" t="s">
        <v>122</v>
      </c>
      <c r="E17565" s="113" t="s">
        <v>123</v>
      </c>
      <c r="F17565" s="113" t="s">
        <v>200</v>
      </c>
      <c r="G17565" s="113">
        <v>5.5193505107331902</v>
      </c>
    </row>
    <row r="17566" spans="1:7" x14ac:dyDescent="0.25">
      <c r="A17566" s="108" t="str">
        <f t="shared" si="274"/>
        <v>MT_1998_NATIONAL TOTAL_SOx</v>
      </c>
      <c r="B17566" s="113" t="s">
        <v>162</v>
      </c>
      <c r="C17566" s="113">
        <v>1998</v>
      </c>
      <c r="D17566" s="113" t="s">
        <v>122</v>
      </c>
      <c r="E17566" s="113" t="s">
        <v>201</v>
      </c>
      <c r="F17566" s="113" t="s">
        <v>200</v>
      </c>
      <c r="G17566" s="113">
        <v>10.533660983664101</v>
      </c>
    </row>
    <row r="17567" spans="1:7" x14ac:dyDescent="0.25">
      <c r="A17567" s="108" t="str">
        <f t="shared" si="274"/>
        <v>MT_1998_NATIONAL TOTAL_NH3</v>
      </c>
      <c r="B17567" s="113" t="s">
        <v>162</v>
      </c>
      <c r="C17567" s="113">
        <v>1998</v>
      </c>
      <c r="D17567" s="113" t="s">
        <v>122</v>
      </c>
      <c r="E17567" s="113" t="s">
        <v>124</v>
      </c>
      <c r="F17567" s="113" t="s">
        <v>200</v>
      </c>
      <c r="G17567" s="113">
        <v>2.1584071476586302</v>
      </c>
    </row>
    <row r="17568" spans="1:7" x14ac:dyDescent="0.25">
      <c r="A17568" s="108" t="str">
        <f t="shared" si="274"/>
        <v>MT_1998_NATIONAL TOTAL_PM2.5</v>
      </c>
      <c r="B17568" s="113" t="s">
        <v>162</v>
      </c>
      <c r="C17568" s="113">
        <v>1998</v>
      </c>
      <c r="D17568" s="113" t="s">
        <v>122</v>
      </c>
      <c r="E17568" s="113" t="s">
        <v>203</v>
      </c>
      <c r="F17568" s="113" t="s">
        <v>200</v>
      </c>
      <c r="G17568" s="113">
        <v>0.77241099579934203</v>
      </c>
    </row>
    <row r="17569" spans="1:7" x14ac:dyDescent="0.25">
      <c r="A17569" s="108" t="str">
        <f t="shared" si="274"/>
        <v>MT_1998_NATIONAL TOTAL_Pb</v>
      </c>
      <c r="B17569" s="113" t="s">
        <v>162</v>
      </c>
      <c r="C17569" s="113">
        <v>1998</v>
      </c>
      <c r="D17569" s="113" t="s">
        <v>122</v>
      </c>
      <c r="E17569" s="113" t="s">
        <v>125</v>
      </c>
      <c r="F17569" s="113" t="s">
        <v>200</v>
      </c>
      <c r="G17569" s="113">
        <v>5.7958715223114501E-4</v>
      </c>
    </row>
    <row r="17570" spans="1:7" x14ac:dyDescent="0.25">
      <c r="A17570" s="108" t="str">
        <f t="shared" si="274"/>
        <v>MT_1998_NATIONAL TOTAL_Cd</v>
      </c>
      <c r="B17570" s="113" t="s">
        <v>162</v>
      </c>
      <c r="C17570" s="113">
        <v>1998</v>
      </c>
      <c r="D17570" s="113" t="s">
        <v>122</v>
      </c>
      <c r="E17570" s="113" t="s">
        <v>126</v>
      </c>
      <c r="F17570" s="113" t="s">
        <v>200</v>
      </c>
      <c r="G17570" s="150">
        <v>6.0331914345917003E-5</v>
      </c>
    </row>
    <row r="17571" spans="1:7" x14ac:dyDescent="0.25">
      <c r="A17571" s="108" t="str">
        <f t="shared" si="274"/>
        <v>MT_1998_NATIONAL TOTAL_Hg</v>
      </c>
      <c r="B17571" s="113" t="s">
        <v>162</v>
      </c>
      <c r="C17571" s="113">
        <v>1998</v>
      </c>
      <c r="D17571" s="113" t="s">
        <v>122</v>
      </c>
      <c r="E17571" s="113" t="s">
        <v>127</v>
      </c>
      <c r="F17571" s="113" t="s">
        <v>200</v>
      </c>
      <c r="G17571" s="150">
        <v>1.51127469661678E-5</v>
      </c>
    </row>
    <row r="17572" spans="1:7" x14ac:dyDescent="0.25">
      <c r="A17572" s="108" t="str">
        <f t="shared" si="274"/>
        <v>MT_1998_NATIONAL TOTAL_DIOX</v>
      </c>
      <c r="B17572" s="113" t="s">
        <v>162</v>
      </c>
      <c r="C17572" s="113">
        <v>1998</v>
      </c>
      <c r="D17572" s="113" t="s">
        <v>122</v>
      </c>
      <c r="E17572" s="113" t="s">
        <v>128</v>
      </c>
      <c r="F17572" s="113" t="s">
        <v>200</v>
      </c>
      <c r="G17572" s="150">
        <v>2.5555039541682201E-10</v>
      </c>
    </row>
    <row r="17573" spans="1:7" x14ac:dyDescent="0.25">
      <c r="A17573" s="108" t="str">
        <f t="shared" si="274"/>
        <v>MT_1998_NATIONAL TOTAL_PAH</v>
      </c>
      <c r="B17573" s="113" t="s">
        <v>162</v>
      </c>
      <c r="C17573" s="113">
        <v>1998</v>
      </c>
      <c r="D17573" s="113" t="s">
        <v>122</v>
      </c>
      <c r="E17573" s="113" t="s">
        <v>129</v>
      </c>
      <c r="F17573" s="113" t="s">
        <v>200</v>
      </c>
      <c r="G17573" s="113">
        <v>4.5641543072727698E-4</v>
      </c>
    </row>
    <row r="17574" spans="1:7" x14ac:dyDescent="0.25">
      <c r="A17574" s="108" t="str">
        <f t="shared" si="274"/>
        <v>MT_1998_NATIONAL TOTAL_HCB</v>
      </c>
      <c r="B17574" s="113" t="s">
        <v>162</v>
      </c>
      <c r="C17574" s="113">
        <v>1998</v>
      </c>
      <c r="D17574" s="113" t="s">
        <v>122</v>
      </c>
      <c r="E17574" s="113" t="s">
        <v>130</v>
      </c>
      <c r="F17574" s="113" t="s">
        <v>200</v>
      </c>
      <c r="G17574" s="150">
        <v>1.7959127020875E-9</v>
      </c>
    </row>
    <row r="17575" spans="1:7" x14ac:dyDescent="0.25">
      <c r="A17575" s="108" t="str">
        <f t="shared" si="274"/>
        <v>MT_1998_NATIONAL TOTAL_PCB</v>
      </c>
      <c r="B17575" s="113" t="s">
        <v>162</v>
      </c>
      <c r="C17575" s="113">
        <v>1998</v>
      </c>
      <c r="D17575" s="113" t="s">
        <v>122</v>
      </c>
      <c r="E17575" s="113" t="s">
        <v>259</v>
      </c>
      <c r="F17575" s="113" t="s">
        <v>200</v>
      </c>
      <c r="G17575" s="150">
        <v>2.2807091163834401E-9</v>
      </c>
    </row>
    <row r="17576" spans="1:7" x14ac:dyDescent="0.25">
      <c r="A17576" s="108" t="str">
        <f t="shared" si="274"/>
        <v>MT_1998_1A3(FS)_NOx</v>
      </c>
      <c r="B17576" s="113" t="s">
        <v>162</v>
      </c>
      <c r="C17576" s="113">
        <v>1998</v>
      </c>
      <c r="D17576" s="113" t="s">
        <v>132</v>
      </c>
      <c r="E17576" s="113" t="s">
        <v>199</v>
      </c>
      <c r="F17576" s="113" t="s">
        <v>200</v>
      </c>
      <c r="G17576" s="113">
        <v>3.2362868162682901</v>
      </c>
    </row>
    <row r="17577" spans="1:7" x14ac:dyDescent="0.25">
      <c r="A17577" s="108" t="str">
        <f t="shared" si="274"/>
        <v>MT_1998_1A3(FS)_NMVOC</v>
      </c>
      <c r="B17577" s="113" t="s">
        <v>162</v>
      </c>
      <c r="C17577" s="113">
        <v>1998</v>
      </c>
      <c r="D17577" s="113" t="s">
        <v>132</v>
      </c>
      <c r="E17577" s="113" t="s">
        <v>123</v>
      </c>
      <c r="F17577" s="113" t="s">
        <v>200</v>
      </c>
      <c r="G17577" s="113">
        <v>3.1799800392584001</v>
      </c>
    </row>
    <row r="17578" spans="1:7" x14ac:dyDescent="0.25">
      <c r="A17578" s="108" t="str">
        <f t="shared" si="274"/>
        <v>MT_1998_1A3(FS)_SOx</v>
      </c>
      <c r="B17578" s="113" t="s">
        <v>162</v>
      </c>
      <c r="C17578" s="113">
        <v>1998</v>
      </c>
      <c r="D17578" s="113" t="s">
        <v>132</v>
      </c>
      <c r="E17578" s="113" t="s">
        <v>201</v>
      </c>
      <c r="F17578" s="113" t="s">
        <v>200</v>
      </c>
      <c r="G17578" s="113">
        <v>5.9141045156214801E-2</v>
      </c>
    </row>
    <row r="17579" spans="1:7" x14ac:dyDescent="0.25">
      <c r="A17579" s="108" t="str">
        <f t="shared" si="274"/>
        <v>MT_1998_1A3(FS)_NH3</v>
      </c>
      <c r="B17579" s="113" t="s">
        <v>162</v>
      </c>
      <c r="C17579" s="113">
        <v>1998</v>
      </c>
      <c r="D17579" s="113" t="s">
        <v>132</v>
      </c>
      <c r="E17579" s="113" t="s">
        <v>124</v>
      </c>
      <c r="F17579" s="113" t="s">
        <v>200</v>
      </c>
      <c r="G17579" s="113">
        <v>4.1142395395577298E-2</v>
      </c>
    </row>
    <row r="17580" spans="1:7" x14ac:dyDescent="0.25">
      <c r="A17580" s="108" t="str">
        <f t="shared" si="274"/>
        <v>MT_1998_1A3(FS)_PM2.5</v>
      </c>
      <c r="B17580" s="113" t="s">
        <v>162</v>
      </c>
      <c r="C17580" s="113">
        <v>1998</v>
      </c>
      <c r="D17580" s="113" t="s">
        <v>132</v>
      </c>
      <c r="E17580" s="113" t="s">
        <v>203</v>
      </c>
      <c r="F17580" s="113" t="s">
        <v>200</v>
      </c>
      <c r="G17580" s="113">
        <v>0.22503389977808499</v>
      </c>
    </row>
    <row r="17581" spans="1:7" x14ac:dyDescent="0.25">
      <c r="A17581" s="108" t="str">
        <f t="shared" si="274"/>
        <v>MT_1998_3D_NOx</v>
      </c>
      <c r="B17581" s="113" t="s">
        <v>162</v>
      </c>
      <c r="C17581" s="113">
        <v>1998</v>
      </c>
      <c r="D17581" s="113" t="s">
        <v>206</v>
      </c>
      <c r="E17581" s="113" t="s">
        <v>199</v>
      </c>
      <c r="F17581" s="113" t="s">
        <v>200</v>
      </c>
      <c r="G17581" s="113">
        <v>0.16418705052186899</v>
      </c>
    </row>
    <row r="17582" spans="1:7" x14ac:dyDescent="0.25">
      <c r="A17582" s="108" t="str">
        <f t="shared" si="274"/>
        <v>MT_1999_NATIONAL TOTAL_NOx</v>
      </c>
      <c r="B17582" s="113" t="s">
        <v>162</v>
      </c>
      <c r="C17582" s="113">
        <v>1999</v>
      </c>
      <c r="D17582" s="113" t="s">
        <v>122</v>
      </c>
      <c r="E17582" s="113" t="s">
        <v>199</v>
      </c>
      <c r="F17582" s="113" t="s">
        <v>200</v>
      </c>
      <c r="G17582" s="113">
        <v>8.64669725582662</v>
      </c>
    </row>
    <row r="17583" spans="1:7" x14ac:dyDescent="0.25">
      <c r="A17583" s="108" t="str">
        <f t="shared" si="274"/>
        <v>MT_1999_NATIONAL TOTAL_NMVOC</v>
      </c>
      <c r="B17583" s="113" t="s">
        <v>162</v>
      </c>
      <c r="C17583" s="113">
        <v>1999</v>
      </c>
      <c r="D17583" s="113" t="s">
        <v>122</v>
      </c>
      <c r="E17583" s="113" t="s">
        <v>123</v>
      </c>
      <c r="F17583" s="113" t="s">
        <v>200</v>
      </c>
      <c r="G17583" s="113">
        <v>5.3402738510559704</v>
      </c>
    </row>
    <row r="17584" spans="1:7" x14ac:dyDescent="0.25">
      <c r="A17584" s="108" t="str">
        <f t="shared" si="274"/>
        <v>MT_1999_NATIONAL TOTAL_SOx</v>
      </c>
      <c r="B17584" s="113" t="s">
        <v>162</v>
      </c>
      <c r="C17584" s="113">
        <v>1999</v>
      </c>
      <c r="D17584" s="113" t="s">
        <v>122</v>
      </c>
      <c r="E17584" s="113" t="s">
        <v>201</v>
      </c>
      <c r="F17584" s="113" t="s">
        <v>200</v>
      </c>
      <c r="G17584" s="113">
        <v>10.644769082884499</v>
      </c>
    </row>
    <row r="17585" spans="1:7" x14ac:dyDescent="0.25">
      <c r="A17585" s="108" t="str">
        <f t="shared" si="274"/>
        <v>MT_1999_NATIONAL TOTAL_NH3</v>
      </c>
      <c r="B17585" s="113" t="s">
        <v>162</v>
      </c>
      <c r="C17585" s="113">
        <v>1999</v>
      </c>
      <c r="D17585" s="113" t="s">
        <v>122</v>
      </c>
      <c r="E17585" s="113" t="s">
        <v>124</v>
      </c>
      <c r="F17585" s="113" t="s">
        <v>200</v>
      </c>
      <c r="G17585" s="113">
        <v>2.2213702602182699</v>
      </c>
    </row>
    <row r="17586" spans="1:7" x14ac:dyDescent="0.25">
      <c r="A17586" s="108" t="str">
        <f t="shared" si="274"/>
        <v>MT_1999_NATIONAL TOTAL_PM2.5</v>
      </c>
      <c r="B17586" s="113" t="s">
        <v>162</v>
      </c>
      <c r="C17586" s="113">
        <v>1999</v>
      </c>
      <c r="D17586" s="113" t="s">
        <v>122</v>
      </c>
      <c r="E17586" s="113" t="s">
        <v>203</v>
      </c>
      <c r="F17586" s="113" t="s">
        <v>200</v>
      </c>
      <c r="G17586" s="113">
        <v>0.77686186174433003</v>
      </c>
    </row>
    <row r="17587" spans="1:7" x14ac:dyDescent="0.25">
      <c r="A17587" s="108" t="str">
        <f t="shared" si="274"/>
        <v>MT_1999_NATIONAL TOTAL_Pb</v>
      </c>
      <c r="B17587" s="113" t="s">
        <v>162</v>
      </c>
      <c r="C17587" s="113">
        <v>1999</v>
      </c>
      <c r="D17587" s="113" t="s">
        <v>122</v>
      </c>
      <c r="E17587" s="113" t="s">
        <v>125</v>
      </c>
      <c r="F17587" s="113" t="s">
        <v>200</v>
      </c>
      <c r="G17587" s="113">
        <v>5.8125584352933203E-4</v>
      </c>
    </row>
    <row r="17588" spans="1:7" x14ac:dyDescent="0.25">
      <c r="A17588" s="108" t="str">
        <f t="shared" si="274"/>
        <v>MT_1999_NATIONAL TOTAL_Cd</v>
      </c>
      <c r="B17588" s="113" t="s">
        <v>162</v>
      </c>
      <c r="C17588" s="113">
        <v>1999</v>
      </c>
      <c r="D17588" s="113" t="s">
        <v>122</v>
      </c>
      <c r="E17588" s="113" t="s">
        <v>126</v>
      </c>
      <c r="F17588" s="113" t="s">
        <v>200</v>
      </c>
      <c r="G17588" s="150">
        <v>6.1480838803194804E-5</v>
      </c>
    </row>
    <row r="17589" spans="1:7" x14ac:dyDescent="0.25">
      <c r="A17589" s="108" t="str">
        <f t="shared" si="274"/>
        <v>MT_1999_NATIONAL TOTAL_Hg</v>
      </c>
      <c r="B17589" s="113" t="s">
        <v>162</v>
      </c>
      <c r="C17589" s="113">
        <v>1999</v>
      </c>
      <c r="D17589" s="113" t="s">
        <v>122</v>
      </c>
      <c r="E17589" s="113" t="s">
        <v>127</v>
      </c>
      <c r="F17589" s="113" t="s">
        <v>200</v>
      </c>
      <c r="G17589" s="150">
        <v>1.6349255173838401E-5</v>
      </c>
    </row>
    <row r="17590" spans="1:7" x14ac:dyDescent="0.25">
      <c r="A17590" s="108" t="str">
        <f t="shared" si="274"/>
        <v>MT_1999_NATIONAL TOTAL_DIOX</v>
      </c>
      <c r="B17590" s="113" t="s">
        <v>162</v>
      </c>
      <c r="C17590" s="113">
        <v>1999</v>
      </c>
      <c r="D17590" s="113" t="s">
        <v>122</v>
      </c>
      <c r="E17590" s="113" t="s">
        <v>128</v>
      </c>
      <c r="F17590" s="113" t="s">
        <v>200</v>
      </c>
      <c r="G17590" s="150">
        <v>2.5815696144667E-10</v>
      </c>
    </row>
    <row r="17591" spans="1:7" x14ac:dyDescent="0.25">
      <c r="A17591" s="108" t="str">
        <f t="shared" si="274"/>
        <v>MT_1999_NATIONAL TOTAL_PAH</v>
      </c>
      <c r="B17591" s="113" t="s">
        <v>162</v>
      </c>
      <c r="C17591" s="113">
        <v>1999</v>
      </c>
      <c r="D17591" s="113" t="s">
        <v>122</v>
      </c>
      <c r="E17591" s="113" t="s">
        <v>129</v>
      </c>
      <c r="F17591" s="113" t="s">
        <v>200</v>
      </c>
      <c r="G17591" s="113">
        <v>4.4472336193085497E-4</v>
      </c>
    </row>
    <row r="17592" spans="1:7" x14ac:dyDescent="0.25">
      <c r="A17592" s="108" t="str">
        <f t="shared" si="274"/>
        <v>MT_1999_NATIONAL TOTAL_HCB</v>
      </c>
      <c r="B17592" s="113" t="s">
        <v>162</v>
      </c>
      <c r="C17592" s="113">
        <v>1999</v>
      </c>
      <c r="D17592" s="113" t="s">
        <v>122</v>
      </c>
      <c r="E17592" s="113" t="s">
        <v>130</v>
      </c>
      <c r="F17592" s="113" t="s">
        <v>200</v>
      </c>
      <c r="G17592" s="150">
        <v>1.9283071084279901E-9</v>
      </c>
    </row>
    <row r="17593" spans="1:7" x14ac:dyDescent="0.25">
      <c r="A17593" s="108" t="str">
        <f t="shared" si="274"/>
        <v>MT_1999_NATIONAL TOTAL_PCB</v>
      </c>
      <c r="B17593" s="113" t="s">
        <v>162</v>
      </c>
      <c r="C17593" s="113">
        <v>1999</v>
      </c>
      <c r="D17593" s="113" t="s">
        <v>122</v>
      </c>
      <c r="E17593" s="113" t="s">
        <v>259</v>
      </c>
      <c r="F17593" s="113" t="s">
        <v>200</v>
      </c>
      <c r="G17593" s="150">
        <v>2.3346304784666498E-9</v>
      </c>
    </row>
    <row r="17594" spans="1:7" x14ac:dyDescent="0.25">
      <c r="A17594" s="108" t="str">
        <f t="shared" si="274"/>
        <v>MT_1999_1A3(FS)_NOx</v>
      </c>
      <c r="B17594" s="113" t="s">
        <v>162</v>
      </c>
      <c r="C17594" s="113">
        <v>1999</v>
      </c>
      <c r="D17594" s="113" t="s">
        <v>132</v>
      </c>
      <c r="E17594" s="113" t="s">
        <v>199</v>
      </c>
      <c r="F17594" s="113" t="s">
        <v>200</v>
      </c>
      <c r="G17594" s="113">
        <v>3.2161386922798698</v>
      </c>
    </row>
    <row r="17595" spans="1:7" x14ac:dyDescent="0.25">
      <c r="A17595" s="108" t="str">
        <f t="shared" si="274"/>
        <v>MT_1999_1A3(FS)_NMVOC</v>
      </c>
      <c r="B17595" s="113" t="s">
        <v>162</v>
      </c>
      <c r="C17595" s="113">
        <v>1999</v>
      </c>
      <c r="D17595" s="113" t="s">
        <v>132</v>
      </c>
      <c r="E17595" s="113" t="s">
        <v>123</v>
      </c>
      <c r="F17595" s="113" t="s">
        <v>200</v>
      </c>
      <c r="G17595" s="113">
        <v>3.00402572153522</v>
      </c>
    </row>
    <row r="17596" spans="1:7" x14ac:dyDescent="0.25">
      <c r="A17596" s="108" t="str">
        <f t="shared" si="274"/>
        <v>MT_1999_1A3(FS)_SOx</v>
      </c>
      <c r="B17596" s="113" t="s">
        <v>162</v>
      </c>
      <c r="C17596" s="113">
        <v>1999</v>
      </c>
      <c r="D17596" s="113" t="s">
        <v>132</v>
      </c>
      <c r="E17596" s="113" t="s">
        <v>201</v>
      </c>
      <c r="F17596" s="113" t="s">
        <v>200</v>
      </c>
      <c r="G17596" s="113">
        <v>6.1474122321471203E-2</v>
      </c>
    </row>
    <row r="17597" spans="1:7" x14ac:dyDescent="0.25">
      <c r="A17597" s="108" t="str">
        <f t="shared" si="274"/>
        <v>MT_1999_1A3(FS)_NH3</v>
      </c>
      <c r="B17597" s="113" t="s">
        <v>162</v>
      </c>
      <c r="C17597" s="113">
        <v>1999</v>
      </c>
      <c r="D17597" s="113" t="s">
        <v>132</v>
      </c>
      <c r="E17597" s="113" t="s">
        <v>124</v>
      </c>
      <c r="F17597" s="113" t="s">
        <v>200</v>
      </c>
      <c r="G17597" s="113">
        <v>4.8243862538454203E-2</v>
      </c>
    </row>
    <row r="17598" spans="1:7" x14ac:dyDescent="0.25">
      <c r="A17598" s="108" t="str">
        <f t="shared" si="274"/>
        <v>MT_1999_1A3(FS)_PM2.5</v>
      </c>
      <c r="B17598" s="113" t="s">
        <v>162</v>
      </c>
      <c r="C17598" s="113">
        <v>1999</v>
      </c>
      <c r="D17598" s="113" t="s">
        <v>132</v>
      </c>
      <c r="E17598" s="113" t="s">
        <v>203</v>
      </c>
      <c r="F17598" s="113" t="s">
        <v>200</v>
      </c>
      <c r="G17598" s="113">
        <v>0.224398567693363</v>
      </c>
    </row>
    <row r="17599" spans="1:7" x14ac:dyDescent="0.25">
      <c r="A17599" s="108" t="str">
        <f t="shared" si="274"/>
        <v>MT_1999_3D_NOx</v>
      </c>
      <c r="B17599" s="113" t="s">
        <v>162</v>
      </c>
      <c r="C17599" s="113">
        <v>1999</v>
      </c>
      <c r="D17599" s="113" t="s">
        <v>206</v>
      </c>
      <c r="E17599" s="113" t="s">
        <v>199</v>
      </c>
      <c r="F17599" s="113" t="s">
        <v>200</v>
      </c>
      <c r="G17599" s="113">
        <v>0.16782240975804399</v>
      </c>
    </row>
    <row r="17600" spans="1:7" x14ac:dyDescent="0.25">
      <c r="A17600" s="108" t="str">
        <f t="shared" si="274"/>
        <v>MT_2000_NATIONAL TOTAL_NOx</v>
      </c>
      <c r="B17600" s="113" t="s">
        <v>162</v>
      </c>
      <c r="C17600" s="113">
        <v>2000</v>
      </c>
      <c r="D17600" s="113" t="s">
        <v>122</v>
      </c>
      <c r="E17600" s="113" t="s">
        <v>199</v>
      </c>
      <c r="F17600" s="113" t="s">
        <v>200</v>
      </c>
      <c r="G17600" s="113">
        <v>8.29459979060473</v>
      </c>
    </row>
    <row r="17601" spans="1:7" x14ac:dyDescent="0.25">
      <c r="A17601" s="108" t="str">
        <f t="shared" si="274"/>
        <v>MT_2000_NATIONAL TOTAL_NMVOC</v>
      </c>
      <c r="B17601" s="113" t="s">
        <v>162</v>
      </c>
      <c r="C17601" s="113">
        <v>2000</v>
      </c>
      <c r="D17601" s="113" t="s">
        <v>122</v>
      </c>
      <c r="E17601" s="113" t="s">
        <v>123</v>
      </c>
      <c r="F17601" s="113" t="s">
        <v>200</v>
      </c>
      <c r="G17601" s="113">
        <v>4.9181699370406999</v>
      </c>
    </row>
    <row r="17602" spans="1:7" x14ac:dyDescent="0.25">
      <c r="A17602" s="108" t="str">
        <f t="shared" ref="A17602:A17665" si="275">CONCATENATE(B17602,"_",C17602,"_",D17602,"_",E17602)</f>
        <v>MT_2000_NATIONAL TOTAL_SOx</v>
      </c>
      <c r="B17602" s="113" t="s">
        <v>162</v>
      </c>
      <c r="C17602" s="113">
        <v>2000</v>
      </c>
      <c r="D17602" s="113" t="s">
        <v>122</v>
      </c>
      <c r="E17602" s="113" t="s">
        <v>201</v>
      </c>
      <c r="F17602" s="113" t="s">
        <v>200</v>
      </c>
      <c r="G17602" s="113">
        <v>9.2545944562947007</v>
      </c>
    </row>
    <row r="17603" spans="1:7" x14ac:dyDescent="0.25">
      <c r="A17603" s="108" t="str">
        <f t="shared" si="275"/>
        <v>MT_2000_NATIONAL TOTAL_NH3</v>
      </c>
      <c r="B17603" s="113" t="s">
        <v>162</v>
      </c>
      <c r="C17603" s="113">
        <v>2000</v>
      </c>
      <c r="D17603" s="113" t="s">
        <v>122</v>
      </c>
      <c r="E17603" s="113" t="s">
        <v>124</v>
      </c>
      <c r="F17603" s="113" t="s">
        <v>200</v>
      </c>
      <c r="G17603" s="113">
        <v>2.2493135228888699</v>
      </c>
    </row>
    <row r="17604" spans="1:7" x14ac:dyDescent="0.25">
      <c r="A17604" s="108" t="str">
        <f t="shared" si="275"/>
        <v>MT_2000_NATIONAL TOTAL_PM2.5</v>
      </c>
      <c r="B17604" s="113" t="s">
        <v>162</v>
      </c>
      <c r="C17604" s="113">
        <v>2000</v>
      </c>
      <c r="D17604" s="113" t="s">
        <v>122</v>
      </c>
      <c r="E17604" s="113" t="s">
        <v>203</v>
      </c>
      <c r="F17604" s="113" t="s">
        <v>200</v>
      </c>
      <c r="G17604" s="113">
        <v>0.72662149452250302</v>
      </c>
    </row>
    <row r="17605" spans="1:7" x14ac:dyDescent="0.25">
      <c r="A17605" s="108" t="str">
        <f t="shared" si="275"/>
        <v>MT_2000_NATIONAL TOTAL_Pb</v>
      </c>
      <c r="B17605" s="113" t="s">
        <v>162</v>
      </c>
      <c r="C17605" s="113">
        <v>2000</v>
      </c>
      <c r="D17605" s="113" t="s">
        <v>122</v>
      </c>
      <c r="E17605" s="113" t="s">
        <v>125</v>
      </c>
      <c r="F17605" s="113" t="s">
        <v>200</v>
      </c>
      <c r="G17605" s="113">
        <v>5.8464575351341904E-4</v>
      </c>
    </row>
    <row r="17606" spans="1:7" x14ac:dyDescent="0.25">
      <c r="A17606" s="108" t="str">
        <f t="shared" si="275"/>
        <v>MT_2000_NATIONAL TOTAL_Cd</v>
      </c>
      <c r="B17606" s="113" t="s">
        <v>162</v>
      </c>
      <c r="C17606" s="113">
        <v>2000</v>
      </c>
      <c r="D17606" s="113" t="s">
        <v>122</v>
      </c>
      <c r="E17606" s="113" t="s">
        <v>126</v>
      </c>
      <c r="F17606" s="113" t="s">
        <v>200</v>
      </c>
      <c r="G17606" s="150">
        <v>5.98827542821765E-5</v>
      </c>
    </row>
    <row r="17607" spans="1:7" x14ac:dyDescent="0.25">
      <c r="A17607" s="108" t="str">
        <f t="shared" si="275"/>
        <v>MT_2000_NATIONAL TOTAL_Hg</v>
      </c>
      <c r="B17607" s="113" t="s">
        <v>162</v>
      </c>
      <c r="C17607" s="113">
        <v>2000</v>
      </c>
      <c r="D17607" s="113" t="s">
        <v>122</v>
      </c>
      <c r="E17607" s="113" t="s">
        <v>127</v>
      </c>
      <c r="F17607" s="113" t="s">
        <v>200</v>
      </c>
      <c r="G17607" s="150">
        <v>1.76148642115475E-5</v>
      </c>
    </row>
    <row r="17608" spans="1:7" x14ac:dyDescent="0.25">
      <c r="A17608" s="108" t="str">
        <f t="shared" si="275"/>
        <v>MT_2000_NATIONAL TOTAL_DIOX</v>
      </c>
      <c r="B17608" s="113" t="s">
        <v>162</v>
      </c>
      <c r="C17608" s="113">
        <v>2000</v>
      </c>
      <c r="D17608" s="113" t="s">
        <v>122</v>
      </c>
      <c r="E17608" s="113" t="s">
        <v>128</v>
      </c>
      <c r="F17608" s="113" t="s">
        <v>200</v>
      </c>
      <c r="G17608" s="150">
        <v>2.4957003979880602E-10</v>
      </c>
    </row>
    <row r="17609" spans="1:7" x14ac:dyDescent="0.25">
      <c r="A17609" s="108" t="str">
        <f t="shared" si="275"/>
        <v>MT_2000_NATIONAL TOTAL_PAH</v>
      </c>
      <c r="B17609" s="113" t="s">
        <v>162</v>
      </c>
      <c r="C17609" s="113">
        <v>2000</v>
      </c>
      <c r="D17609" s="113" t="s">
        <v>122</v>
      </c>
      <c r="E17609" s="113" t="s">
        <v>129</v>
      </c>
      <c r="F17609" s="113" t="s">
        <v>200</v>
      </c>
      <c r="G17609" s="113">
        <v>4.0801589123540998E-4</v>
      </c>
    </row>
    <row r="17610" spans="1:7" x14ac:dyDescent="0.25">
      <c r="A17610" s="108" t="str">
        <f t="shared" si="275"/>
        <v>MT_2000_NATIONAL TOTAL_HCB</v>
      </c>
      <c r="B17610" s="113" t="s">
        <v>162</v>
      </c>
      <c r="C17610" s="113">
        <v>2000</v>
      </c>
      <c r="D17610" s="113" t="s">
        <v>122</v>
      </c>
      <c r="E17610" s="113" t="s">
        <v>130</v>
      </c>
      <c r="F17610" s="113" t="s">
        <v>200</v>
      </c>
      <c r="G17610" s="150">
        <v>2.0408145599707701E-9</v>
      </c>
    </row>
    <row r="17611" spans="1:7" x14ac:dyDescent="0.25">
      <c r="A17611" s="108" t="str">
        <f t="shared" si="275"/>
        <v>MT_2000_NATIONAL TOTAL_PCB</v>
      </c>
      <c r="B17611" s="113" t="s">
        <v>162</v>
      </c>
      <c r="C17611" s="113">
        <v>2000</v>
      </c>
      <c r="D17611" s="113" t="s">
        <v>122</v>
      </c>
      <c r="E17611" s="113" t="s">
        <v>259</v>
      </c>
      <c r="F17611" s="113" t="s">
        <v>200</v>
      </c>
      <c r="G17611" s="150">
        <v>2.28954582362177E-9</v>
      </c>
    </row>
    <row r="17612" spans="1:7" x14ac:dyDescent="0.25">
      <c r="A17612" s="108" t="str">
        <f t="shared" si="275"/>
        <v>MT_2000_1A3(FS)_NOx</v>
      </c>
      <c r="B17612" s="113" t="s">
        <v>162</v>
      </c>
      <c r="C17612" s="113">
        <v>2000</v>
      </c>
      <c r="D17612" s="113" t="s">
        <v>132</v>
      </c>
      <c r="E17612" s="113" t="s">
        <v>199</v>
      </c>
      <c r="F17612" s="113" t="s">
        <v>200</v>
      </c>
      <c r="G17612" s="113">
        <v>3.1430787446798898</v>
      </c>
    </row>
    <row r="17613" spans="1:7" x14ac:dyDescent="0.25">
      <c r="A17613" s="108" t="str">
        <f t="shared" si="275"/>
        <v>MT_2000_1A3(FS)_NMVOC</v>
      </c>
      <c r="B17613" s="113" t="s">
        <v>162</v>
      </c>
      <c r="C17613" s="113">
        <v>2000</v>
      </c>
      <c r="D17613" s="113" t="s">
        <v>132</v>
      </c>
      <c r="E17613" s="113" t="s">
        <v>123</v>
      </c>
      <c r="F17613" s="113" t="s">
        <v>200</v>
      </c>
      <c r="G17613" s="113">
        <v>2.7612121079416001</v>
      </c>
    </row>
    <row r="17614" spans="1:7" x14ac:dyDescent="0.25">
      <c r="A17614" s="108" t="str">
        <f t="shared" si="275"/>
        <v>MT_2000_1A3(FS)_SOx</v>
      </c>
      <c r="B17614" s="113" t="s">
        <v>162</v>
      </c>
      <c r="C17614" s="113">
        <v>2000</v>
      </c>
      <c r="D17614" s="113" t="s">
        <v>132</v>
      </c>
      <c r="E17614" s="113" t="s">
        <v>201</v>
      </c>
      <c r="F17614" s="113" t="s">
        <v>200</v>
      </c>
      <c r="G17614" s="113">
        <v>6.4163245506496894E-2</v>
      </c>
    </row>
    <row r="17615" spans="1:7" x14ac:dyDescent="0.25">
      <c r="A17615" s="108" t="str">
        <f t="shared" si="275"/>
        <v>MT_2000_1A3(FS)_NH3</v>
      </c>
      <c r="B17615" s="113" t="s">
        <v>162</v>
      </c>
      <c r="C17615" s="113">
        <v>2000</v>
      </c>
      <c r="D17615" s="113" t="s">
        <v>132</v>
      </c>
      <c r="E17615" s="113" t="s">
        <v>124</v>
      </c>
      <c r="F17615" s="113" t="s">
        <v>200</v>
      </c>
      <c r="G17615" s="113">
        <v>5.0504518222283197E-2</v>
      </c>
    </row>
    <row r="17616" spans="1:7" x14ac:dyDescent="0.25">
      <c r="A17616" s="108" t="str">
        <f t="shared" si="275"/>
        <v>MT_2000_1A3(FS)_PM2.5</v>
      </c>
      <c r="B17616" s="113" t="s">
        <v>162</v>
      </c>
      <c r="C17616" s="113">
        <v>2000</v>
      </c>
      <c r="D17616" s="113" t="s">
        <v>132</v>
      </c>
      <c r="E17616" s="113" t="s">
        <v>203</v>
      </c>
      <c r="F17616" s="113" t="s">
        <v>200</v>
      </c>
      <c r="G17616" s="113">
        <v>0.21965242706173399</v>
      </c>
    </row>
    <row r="17617" spans="1:7" x14ac:dyDescent="0.25">
      <c r="A17617" s="108" t="str">
        <f t="shared" si="275"/>
        <v>MT_2000_3D_NOx</v>
      </c>
      <c r="B17617" s="113" t="s">
        <v>162</v>
      </c>
      <c r="C17617" s="113">
        <v>2000</v>
      </c>
      <c r="D17617" s="113" t="s">
        <v>206</v>
      </c>
      <c r="E17617" s="113" t="s">
        <v>199</v>
      </c>
      <c r="F17617" s="113" t="s">
        <v>200</v>
      </c>
      <c r="G17617" s="113">
        <v>0.16817043514763</v>
      </c>
    </row>
    <row r="17618" spans="1:7" x14ac:dyDescent="0.25">
      <c r="A17618" s="108" t="str">
        <f t="shared" si="275"/>
        <v>MT_2001_NATIONAL TOTAL_NOx</v>
      </c>
      <c r="B17618" s="113" t="s">
        <v>162</v>
      </c>
      <c r="C17618" s="113">
        <v>2001</v>
      </c>
      <c r="D17618" s="113" t="s">
        <v>122</v>
      </c>
      <c r="E17618" s="113" t="s">
        <v>199</v>
      </c>
      <c r="F17618" s="113" t="s">
        <v>200</v>
      </c>
      <c r="G17618" s="113">
        <v>8.3670277147514405</v>
      </c>
    </row>
    <row r="17619" spans="1:7" x14ac:dyDescent="0.25">
      <c r="A17619" s="108" t="str">
        <f t="shared" si="275"/>
        <v>MT_2001_NATIONAL TOTAL_NMVOC</v>
      </c>
      <c r="B17619" s="113" t="s">
        <v>162</v>
      </c>
      <c r="C17619" s="113">
        <v>2001</v>
      </c>
      <c r="D17619" s="113" t="s">
        <v>122</v>
      </c>
      <c r="E17619" s="113" t="s">
        <v>123</v>
      </c>
      <c r="F17619" s="113" t="s">
        <v>200</v>
      </c>
      <c r="G17619" s="113">
        <v>4.6626467736833002</v>
      </c>
    </row>
    <row r="17620" spans="1:7" x14ac:dyDescent="0.25">
      <c r="A17620" s="108" t="str">
        <f t="shared" si="275"/>
        <v>MT_2001_NATIONAL TOTAL_SOx</v>
      </c>
      <c r="B17620" s="113" t="s">
        <v>162</v>
      </c>
      <c r="C17620" s="113">
        <v>2001</v>
      </c>
      <c r="D17620" s="113" t="s">
        <v>122</v>
      </c>
      <c r="E17620" s="113" t="s">
        <v>201</v>
      </c>
      <c r="F17620" s="113" t="s">
        <v>200</v>
      </c>
      <c r="G17620" s="113">
        <v>11.486236324677501</v>
      </c>
    </row>
    <row r="17621" spans="1:7" x14ac:dyDescent="0.25">
      <c r="A17621" s="108" t="str">
        <f t="shared" si="275"/>
        <v>MT_2001_NATIONAL TOTAL_NH3</v>
      </c>
      <c r="B17621" s="113" t="s">
        <v>162</v>
      </c>
      <c r="C17621" s="113">
        <v>2001</v>
      </c>
      <c r="D17621" s="113" t="s">
        <v>122</v>
      </c>
      <c r="E17621" s="113" t="s">
        <v>124</v>
      </c>
      <c r="F17621" s="113" t="s">
        <v>200</v>
      </c>
      <c r="G17621" s="113">
        <v>2.1907313957845198</v>
      </c>
    </row>
    <row r="17622" spans="1:7" x14ac:dyDescent="0.25">
      <c r="A17622" s="108" t="str">
        <f t="shared" si="275"/>
        <v>MT_2001_NATIONAL TOTAL_PM2.5</v>
      </c>
      <c r="B17622" s="113" t="s">
        <v>162</v>
      </c>
      <c r="C17622" s="113">
        <v>2001</v>
      </c>
      <c r="D17622" s="113" t="s">
        <v>122</v>
      </c>
      <c r="E17622" s="113" t="s">
        <v>203</v>
      </c>
      <c r="F17622" s="113" t="s">
        <v>200</v>
      </c>
      <c r="G17622" s="113">
        <v>0.78396185364418203</v>
      </c>
    </row>
    <row r="17623" spans="1:7" x14ac:dyDescent="0.25">
      <c r="A17623" s="108" t="str">
        <f t="shared" si="275"/>
        <v>MT_2001_NATIONAL TOTAL_Pb</v>
      </c>
      <c r="B17623" s="113" t="s">
        <v>162</v>
      </c>
      <c r="C17623" s="113">
        <v>2001</v>
      </c>
      <c r="D17623" s="113" t="s">
        <v>122</v>
      </c>
      <c r="E17623" s="113" t="s">
        <v>125</v>
      </c>
      <c r="F17623" s="113" t="s">
        <v>200</v>
      </c>
      <c r="G17623" s="113">
        <v>5.9189405014725802E-4</v>
      </c>
    </row>
    <row r="17624" spans="1:7" x14ac:dyDescent="0.25">
      <c r="A17624" s="108" t="str">
        <f t="shared" si="275"/>
        <v>MT_2001_NATIONAL TOTAL_Cd</v>
      </c>
      <c r="B17624" s="113" t="s">
        <v>162</v>
      </c>
      <c r="C17624" s="113">
        <v>2001</v>
      </c>
      <c r="D17624" s="113" t="s">
        <v>122</v>
      </c>
      <c r="E17624" s="113" t="s">
        <v>126</v>
      </c>
      <c r="F17624" s="113" t="s">
        <v>200</v>
      </c>
      <c r="G17624" s="150">
        <v>6.5983284764179503E-5</v>
      </c>
    </row>
    <row r="17625" spans="1:7" x14ac:dyDescent="0.25">
      <c r="A17625" s="108" t="str">
        <f t="shared" si="275"/>
        <v>MT_2001_NATIONAL TOTAL_Hg</v>
      </c>
      <c r="B17625" s="113" t="s">
        <v>162</v>
      </c>
      <c r="C17625" s="113">
        <v>2001</v>
      </c>
      <c r="D17625" s="113" t="s">
        <v>122</v>
      </c>
      <c r="E17625" s="113" t="s">
        <v>127</v>
      </c>
      <c r="F17625" s="113" t="s">
        <v>200</v>
      </c>
      <c r="G17625" s="150">
        <v>1.9791495475149601E-5</v>
      </c>
    </row>
    <row r="17626" spans="1:7" x14ac:dyDescent="0.25">
      <c r="A17626" s="108" t="str">
        <f t="shared" si="275"/>
        <v>MT_2001_NATIONAL TOTAL_DIOX</v>
      </c>
      <c r="B17626" s="113" t="s">
        <v>162</v>
      </c>
      <c r="C17626" s="113">
        <v>2001</v>
      </c>
      <c r="D17626" s="113" t="s">
        <v>122</v>
      </c>
      <c r="E17626" s="113" t="s">
        <v>128</v>
      </c>
      <c r="F17626" s="113" t="s">
        <v>200</v>
      </c>
      <c r="G17626" s="150">
        <v>2.52661640321417E-10</v>
      </c>
    </row>
    <row r="17627" spans="1:7" x14ac:dyDescent="0.25">
      <c r="A17627" s="108" t="str">
        <f t="shared" si="275"/>
        <v>MT_2001_NATIONAL TOTAL_PAH</v>
      </c>
      <c r="B17627" s="113" t="s">
        <v>162</v>
      </c>
      <c r="C17627" s="113">
        <v>2001</v>
      </c>
      <c r="D17627" s="113" t="s">
        <v>122</v>
      </c>
      <c r="E17627" s="113" t="s">
        <v>129</v>
      </c>
      <c r="F17627" s="113" t="s">
        <v>200</v>
      </c>
      <c r="G17627" s="113">
        <v>4.4708417944999598E-4</v>
      </c>
    </row>
    <row r="17628" spans="1:7" x14ac:dyDescent="0.25">
      <c r="A17628" s="108" t="str">
        <f t="shared" si="275"/>
        <v>MT_2001_NATIONAL TOTAL_HCB</v>
      </c>
      <c r="B17628" s="113" t="s">
        <v>162</v>
      </c>
      <c r="C17628" s="113">
        <v>2001</v>
      </c>
      <c r="D17628" s="113" t="s">
        <v>122</v>
      </c>
      <c r="E17628" s="113" t="s">
        <v>130</v>
      </c>
      <c r="F17628" s="113" t="s">
        <v>200</v>
      </c>
      <c r="G17628" s="150">
        <v>1.5826533492410499E-9</v>
      </c>
    </row>
    <row r="17629" spans="1:7" x14ac:dyDescent="0.25">
      <c r="A17629" s="108" t="str">
        <f t="shared" si="275"/>
        <v>MT_2001_NATIONAL TOTAL_PCB</v>
      </c>
      <c r="B17629" s="113" t="s">
        <v>162</v>
      </c>
      <c r="C17629" s="113">
        <v>2001</v>
      </c>
      <c r="D17629" s="113" t="s">
        <v>122</v>
      </c>
      <c r="E17629" s="113" t="s">
        <v>259</v>
      </c>
      <c r="F17629" s="113" t="s">
        <v>200</v>
      </c>
      <c r="G17629" s="150">
        <v>2.2785908520826699E-9</v>
      </c>
    </row>
    <row r="17630" spans="1:7" x14ac:dyDescent="0.25">
      <c r="A17630" s="108" t="str">
        <f t="shared" si="275"/>
        <v>MT_2001_1A3(FS)_NOx</v>
      </c>
      <c r="B17630" s="113" t="s">
        <v>162</v>
      </c>
      <c r="C17630" s="113">
        <v>2001</v>
      </c>
      <c r="D17630" s="113" t="s">
        <v>132</v>
      </c>
      <c r="E17630" s="113" t="s">
        <v>199</v>
      </c>
      <c r="F17630" s="113" t="s">
        <v>200</v>
      </c>
      <c r="G17630" s="113">
        <v>3.1199071350516898</v>
      </c>
    </row>
    <row r="17631" spans="1:7" x14ac:dyDescent="0.25">
      <c r="A17631" s="108" t="str">
        <f t="shared" si="275"/>
        <v>MT_2001_1A3(FS)_NMVOC</v>
      </c>
      <c r="B17631" s="113" t="s">
        <v>162</v>
      </c>
      <c r="C17631" s="113">
        <v>2001</v>
      </c>
      <c r="D17631" s="113" t="s">
        <v>132</v>
      </c>
      <c r="E17631" s="113" t="s">
        <v>123</v>
      </c>
      <c r="F17631" s="113" t="s">
        <v>200</v>
      </c>
      <c r="G17631" s="113">
        <v>2.5910154878326801</v>
      </c>
    </row>
    <row r="17632" spans="1:7" x14ac:dyDescent="0.25">
      <c r="A17632" s="108" t="str">
        <f t="shared" si="275"/>
        <v>MT_2001_1A3(FS)_SOx</v>
      </c>
      <c r="B17632" s="113" t="s">
        <v>162</v>
      </c>
      <c r="C17632" s="113">
        <v>2001</v>
      </c>
      <c r="D17632" s="113" t="s">
        <v>132</v>
      </c>
      <c r="E17632" s="113" t="s">
        <v>201</v>
      </c>
      <c r="F17632" s="113" t="s">
        <v>200</v>
      </c>
      <c r="G17632" s="113">
        <v>6.6349137266170796E-2</v>
      </c>
    </row>
    <row r="17633" spans="1:7" x14ac:dyDescent="0.25">
      <c r="A17633" s="108" t="str">
        <f t="shared" si="275"/>
        <v>MT_2001_1A3(FS)_NH3</v>
      </c>
      <c r="B17633" s="113" t="s">
        <v>162</v>
      </c>
      <c r="C17633" s="113">
        <v>2001</v>
      </c>
      <c r="D17633" s="113" t="s">
        <v>132</v>
      </c>
      <c r="E17633" s="113" t="s">
        <v>124</v>
      </c>
      <c r="F17633" s="113" t="s">
        <v>200</v>
      </c>
      <c r="G17633" s="113">
        <v>5.15189765039957E-2</v>
      </c>
    </row>
    <row r="17634" spans="1:7" x14ac:dyDescent="0.25">
      <c r="A17634" s="108" t="str">
        <f t="shared" si="275"/>
        <v>MT_2001_1A3(FS)_PM2.5</v>
      </c>
      <c r="B17634" s="113" t="s">
        <v>162</v>
      </c>
      <c r="C17634" s="113">
        <v>2001</v>
      </c>
      <c r="D17634" s="113" t="s">
        <v>132</v>
      </c>
      <c r="E17634" s="113" t="s">
        <v>203</v>
      </c>
      <c r="F17634" s="113" t="s">
        <v>200</v>
      </c>
      <c r="G17634" s="113">
        <v>0.217996392418605</v>
      </c>
    </row>
    <row r="17635" spans="1:7" x14ac:dyDescent="0.25">
      <c r="A17635" s="108" t="str">
        <f t="shared" si="275"/>
        <v>MT_2001_3D_NOx</v>
      </c>
      <c r="B17635" s="113" t="s">
        <v>162</v>
      </c>
      <c r="C17635" s="113">
        <v>2001</v>
      </c>
      <c r="D17635" s="113" t="s">
        <v>206</v>
      </c>
      <c r="E17635" s="113" t="s">
        <v>199</v>
      </c>
      <c r="F17635" s="113" t="s">
        <v>200</v>
      </c>
      <c r="G17635" s="113">
        <v>0.166111084321587</v>
      </c>
    </row>
    <row r="17636" spans="1:7" x14ac:dyDescent="0.25">
      <c r="A17636" s="108" t="str">
        <f t="shared" si="275"/>
        <v>MT_2002_NATIONAL TOTAL_NOx</v>
      </c>
      <c r="B17636" s="113" t="s">
        <v>162</v>
      </c>
      <c r="C17636" s="113">
        <v>2002</v>
      </c>
      <c r="D17636" s="113" t="s">
        <v>122</v>
      </c>
      <c r="E17636" s="113" t="s">
        <v>199</v>
      </c>
      <c r="F17636" s="113" t="s">
        <v>200</v>
      </c>
      <c r="G17636" s="113">
        <v>8.3109348252659405</v>
      </c>
    </row>
    <row r="17637" spans="1:7" x14ac:dyDescent="0.25">
      <c r="A17637" s="108" t="str">
        <f t="shared" si="275"/>
        <v>MT_2002_NATIONAL TOTAL_NMVOC</v>
      </c>
      <c r="B17637" s="113" t="s">
        <v>162</v>
      </c>
      <c r="C17637" s="113">
        <v>2002</v>
      </c>
      <c r="D17637" s="113" t="s">
        <v>122</v>
      </c>
      <c r="E17637" s="113" t="s">
        <v>123</v>
      </c>
      <c r="F17637" s="113" t="s">
        <v>200</v>
      </c>
      <c r="G17637" s="113">
        <v>4.5207450619263003</v>
      </c>
    </row>
    <row r="17638" spans="1:7" x14ac:dyDescent="0.25">
      <c r="A17638" s="108" t="str">
        <f t="shared" si="275"/>
        <v>MT_2002_NATIONAL TOTAL_SOx</v>
      </c>
      <c r="B17638" s="113" t="s">
        <v>162</v>
      </c>
      <c r="C17638" s="113">
        <v>2002</v>
      </c>
      <c r="D17638" s="113" t="s">
        <v>122</v>
      </c>
      <c r="E17638" s="113" t="s">
        <v>201</v>
      </c>
      <c r="F17638" s="113" t="s">
        <v>200</v>
      </c>
      <c r="G17638" s="113">
        <v>11.1565494026559</v>
      </c>
    </row>
    <row r="17639" spans="1:7" x14ac:dyDescent="0.25">
      <c r="A17639" s="108" t="str">
        <f t="shared" si="275"/>
        <v>MT_2002_NATIONAL TOTAL_NH3</v>
      </c>
      <c r="B17639" s="113" t="s">
        <v>162</v>
      </c>
      <c r="C17639" s="113">
        <v>2002</v>
      </c>
      <c r="D17639" s="113" t="s">
        <v>122</v>
      </c>
      <c r="E17639" s="113" t="s">
        <v>124</v>
      </c>
      <c r="F17639" s="113" t="s">
        <v>200</v>
      </c>
      <c r="G17639" s="113">
        <v>2.1523164513805799</v>
      </c>
    </row>
    <row r="17640" spans="1:7" x14ac:dyDescent="0.25">
      <c r="A17640" s="108" t="str">
        <f t="shared" si="275"/>
        <v>MT_2002_NATIONAL TOTAL_PM2.5</v>
      </c>
      <c r="B17640" s="113" t="s">
        <v>162</v>
      </c>
      <c r="C17640" s="113">
        <v>2002</v>
      </c>
      <c r="D17640" s="113" t="s">
        <v>122</v>
      </c>
      <c r="E17640" s="113" t="s">
        <v>203</v>
      </c>
      <c r="F17640" s="113" t="s">
        <v>200</v>
      </c>
      <c r="G17640" s="113">
        <v>0.77282527445960103</v>
      </c>
    </row>
    <row r="17641" spans="1:7" x14ac:dyDescent="0.25">
      <c r="A17641" s="108" t="str">
        <f t="shared" si="275"/>
        <v>MT_2002_NATIONAL TOTAL_Pb</v>
      </c>
      <c r="B17641" s="113" t="s">
        <v>162</v>
      </c>
      <c r="C17641" s="113">
        <v>2002</v>
      </c>
      <c r="D17641" s="113" t="s">
        <v>122</v>
      </c>
      <c r="E17641" s="113" t="s">
        <v>125</v>
      </c>
      <c r="F17641" s="113" t="s">
        <v>200</v>
      </c>
      <c r="G17641" s="113">
        <v>5.9018245925896004E-4</v>
      </c>
    </row>
    <row r="17642" spans="1:7" x14ac:dyDescent="0.25">
      <c r="A17642" s="108" t="str">
        <f t="shared" si="275"/>
        <v>MT_2002_NATIONAL TOTAL_Cd</v>
      </c>
      <c r="B17642" s="113" t="s">
        <v>162</v>
      </c>
      <c r="C17642" s="113">
        <v>2002</v>
      </c>
      <c r="D17642" s="113" t="s">
        <v>122</v>
      </c>
      <c r="E17642" s="113" t="s">
        <v>126</v>
      </c>
      <c r="F17642" s="113" t="s">
        <v>200</v>
      </c>
      <c r="G17642" s="150">
        <v>6.7169887075023294E-5</v>
      </c>
    </row>
    <row r="17643" spans="1:7" x14ac:dyDescent="0.25">
      <c r="A17643" s="108" t="str">
        <f t="shared" si="275"/>
        <v>MT_2002_NATIONAL TOTAL_Hg</v>
      </c>
      <c r="B17643" s="113" t="s">
        <v>162</v>
      </c>
      <c r="C17643" s="113">
        <v>2002</v>
      </c>
      <c r="D17643" s="113" t="s">
        <v>122</v>
      </c>
      <c r="E17643" s="113" t="s">
        <v>127</v>
      </c>
      <c r="F17643" s="113" t="s">
        <v>200</v>
      </c>
      <c r="G17643" s="150">
        <v>2.0111087501480401E-5</v>
      </c>
    </row>
    <row r="17644" spans="1:7" x14ac:dyDescent="0.25">
      <c r="A17644" s="108" t="str">
        <f t="shared" si="275"/>
        <v>MT_2002_NATIONAL TOTAL_DIOX</v>
      </c>
      <c r="B17644" s="113" t="s">
        <v>162</v>
      </c>
      <c r="C17644" s="113">
        <v>2002</v>
      </c>
      <c r="D17644" s="113" t="s">
        <v>122</v>
      </c>
      <c r="E17644" s="113" t="s">
        <v>128</v>
      </c>
      <c r="F17644" s="113" t="s">
        <v>200</v>
      </c>
      <c r="G17644" s="150">
        <v>2.5733366794485197E-10</v>
      </c>
    </row>
    <row r="17645" spans="1:7" x14ac:dyDescent="0.25">
      <c r="A17645" s="108" t="str">
        <f t="shared" si="275"/>
        <v>MT_2002_NATIONAL TOTAL_PAH</v>
      </c>
      <c r="B17645" s="113" t="s">
        <v>162</v>
      </c>
      <c r="C17645" s="113">
        <v>2002</v>
      </c>
      <c r="D17645" s="113" t="s">
        <v>122</v>
      </c>
      <c r="E17645" s="113" t="s">
        <v>129</v>
      </c>
      <c r="F17645" s="113" t="s">
        <v>200</v>
      </c>
      <c r="G17645" s="113">
        <v>4.3165764175317301E-4</v>
      </c>
    </row>
    <row r="17646" spans="1:7" x14ac:dyDescent="0.25">
      <c r="A17646" s="108" t="str">
        <f t="shared" si="275"/>
        <v>MT_2002_NATIONAL TOTAL_HCB</v>
      </c>
      <c r="B17646" s="113" t="s">
        <v>162</v>
      </c>
      <c r="C17646" s="113">
        <v>2002</v>
      </c>
      <c r="D17646" s="113" t="s">
        <v>122</v>
      </c>
      <c r="E17646" s="113" t="s">
        <v>130</v>
      </c>
      <c r="F17646" s="113" t="s">
        <v>200</v>
      </c>
      <c r="G17646" s="150">
        <v>1.6791967358989001E-9</v>
      </c>
    </row>
    <row r="17647" spans="1:7" x14ac:dyDescent="0.25">
      <c r="A17647" s="108" t="str">
        <f t="shared" si="275"/>
        <v>MT_2002_NATIONAL TOTAL_PCB</v>
      </c>
      <c r="B17647" s="113" t="s">
        <v>162</v>
      </c>
      <c r="C17647" s="113">
        <v>2002</v>
      </c>
      <c r="D17647" s="113" t="s">
        <v>122</v>
      </c>
      <c r="E17647" s="113" t="s">
        <v>259</v>
      </c>
      <c r="F17647" s="113" t="s">
        <v>200</v>
      </c>
      <c r="G17647" s="150">
        <v>2.3116888754618302E-9</v>
      </c>
    </row>
    <row r="17648" spans="1:7" x14ac:dyDescent="0.25">
      <c r="A17648" s="108" t="str">
        <f t="shared" si="275"/>
        <v>MT_2002_1A3(FS)_NOx</v>
      </c>
      <c r="B17648" s="113" t="s">
        <v>162</v>
      </c>
      <c r="C17648" s="113">
        <v>2002</v>
      </c>
      <c r="D17648" s="113" t="s">
        <v>132</v>
      </c>
      <c r="E17648" s="113" t="s">
        <v>199</v>
      </c>
      <c r="F17648" s="113" t="s">
        <v>200</v>
      </c>
      <c r="G17648" s="113">
        <v>3.1007436000606301</v>
      </c>
    </row>
    <row r="17649" spans="1:7" x14ac:dyDescent="0.25">
      <c r="A17649" s="108" t="str">
        <f t="shared" si="275"/>
        <v>MT_2002_1A3(FS)_NMVOC</v>
      </c>
      <c r="B17649" s="113" t="s">
        <v>162</v>
      </c>
      <c r="C17649" s="113">
        <v>2002</v>
      </c>
      <c r="D17649" s="113" t="s">
        <v>132</v>
      </c>
      <c r="E17649" s="113" t="s">
        <v>123</v>
      </c>
      <c r="F17649" s="113" t="s">
        <v>200</v>
      </c>
      <c r="G17649" s="113">
        <v>2.4459967801941902</v>
      </c>
    </row>
    <row r="17650" spans="1:7" x14ac:dyDescent="0.25">
      <c r="A17650" s="108" t="str">
        <f t="shared" si="275"/>
        <v>MT_2002_1A3(FS)_SOx</v>
      </c>
      <c r="B17650" s="113" t="s">
        <v>162</v>
      </c>
      <c r="C17650" s="113">
        <v>2002</v>
      </c>
      <c r="D17650" s="113" t="s">
        <v>132</v>
      </c>
      <c r="E17650" s="113" t="s">
        <v>201</v>
      </c>
      <c r="F17650" s="113" t="s">
        <v>200</v>
      </c>
      <c r="G17650" s="113">
        <v>6.8435502170232906E-2</v>
      </c>
    </row>
    <row r="17651" spans="1:7" x14ac:dyDescent="0.25">
      <c r="A17651" s="108" t="str">
        <f t="shared" si="275"/>
        <v>MT_2002_1A3(FS)_NH3</v>
      </c>
      <c r="B17651" s="113" t="s">
        <v>162</v>
      </c>
      <c r="C17651" s="113">
        <v>2002</v>
      </c>
      <c r="D17651" s="113" t="s">
        <v>132</v>
      </c>
      <c r="E17651" s="113" t="s">
        <v>124</v>
      </c>
      <c r="F17651" s="113" t="s">
        <v>200</v>
      </c>
      <c r="G17651" s="113">
        <v>5.2100167748326702E-2</v>
      </c>
    </row>
    <row r="17652" spans="1:7" x14ac:dyDescent="0.25">
      <c r="A17652" s="108" t="str">
        <f t="shared" si="275"/>
        <v>MT_2002_1A3(FS)_PM2.5</v>
      </c>
      <c r="B17652" s="113" t="s">
        <v>162</v>
      </c>
      <c r="C17652" s="113">
        <v>2002</v>
      </c>
      <c r="D17652" s="113" t="s">
        <v>132</v>
      </c>
      <c r="E17652" s="113" t="s">
        <v>203</v>
      </c>
      <c r="F17652" s="113" t="s">
        <v>200</v>
      </c>
      <c r="G17652" s="113">
        <v>0.219917732347159</v>
      </c>
    </row>
    <row r="17653" spans="1:7" x14ac:dyDescent="0.25">
      <c r="A17653" s="108" t="str">
        <f t="shared" si="275"/>
        <v>MT_2002_3D_NOx</v>
      </c>
      <c r="B17653" s="113" t="s">
        <v>162</v>
      </c>
      <c r="C17653" s="113">
        <v>2002</v>
      </c>
      <c r="D17653" s="113" t="s">
        <v>206</v>
      </c>
      <c r="E17653" s="113" t="s">
        <v>199</v>
      </c>
      <c r="F17653" s="113" t="s">
        <v>200</v>
      </c>
      <c r="G17653" s="113">
        <v>0.16668583045326399</v>
      </c>
    </row>
    <row r="17654" spans="1:7" x14ac:dyDescent="0.25">
      <c r="A17654" s="108" t="str">
        <f t="shared" si="275"/>
        <v>MT_2003_NATIONAL TOTAL_NOx</v>
      </c>
      <c r="B17654" s="113" t="s">
        <v>162</v>
      </c>
      <c r="C17654" s="113">
        <v>2003</v>
      </c>
      <c r="D17654" s="113" t="s">
        <v>122</v>
      </c>
      <c r="E17654" s="113" t="s">
        <v>199</v>
      </c>
      <c r="F17654" s="113" t="s">
        <v>200</v>
      </c>
      <c r="G17654" s="113">
        <v>8.6712011076223199</v>
      </c>
    </row>
    <row r="17655" spans="1:7" x14ac:dyDescent="0.25">
      <c r="A17655" s="108" t="str">
        <f t="shared" si="275"/>
        <v>MT_2003_NATIONAL TOTAL_NMVOC</v>
      </c>
      <c r="B17655" s="113" t="s">
        <v>162</v>
      </c>
      <c r="C17655" s="113">
        <v>2003</v>
      </c>
      <c r="D17655" s="113" t="s">
        <v>122</v>
      </c>
      <c r="E17655" s="113" t="s">
        <v>123</v>
      </c>
      <c r="F17655" s="113" t="s">
        <v>200</v>
      </c>
      <c r="G17655" s="113">
        <v>4.4480599206117999</v>
      </c>
    </row>
    <row r="17656" spans="1:7" x14ac:dyDescent="0.25">
      <c r="A17656" s="108" t="str">
        <f t="shared" si="275"/>
        <v>MT_2003_NATIONAL TOTAL_SOx</v>
      </c>
      <c r="B17656" s="113" t="s">
        <v>162</v>
      </c>
      <c r="C17656" s="113">
        <v>2003</v>
      </c>
      <c r="D17656" s="113" t="s">
        <v>122</v>
      </c>
      <c r="E17656" s="113" t="s">
        <v>201</v>
      </c>
      <c r="F17656" s="113" t="s">
        <v>200</v>
      </c>
      <c r="G17656" s="113">
        <v>11.6399734178072</v>
      </c>
    </row>
    <row r="17657" spans="1:7" x14ac:dyDescent="0.25">
      <c r="A17657" s="108" t="str">
        <f t="shared" si="275"/>
        <v>MT_2003_NATIONAL TOTAL_NH3</v>
      </c>
      <c r="B17657" s="113" t="s">
        <v>162</v>
      </c>
      <c r="C17657" s="113">
        <v>2003</v>
      </c>
      <c r="D17657" s="113" t="s">
        <v>122</v>
      </c>
      <c r="E17657" s="113" t="s">
        <v>124</v>
      </c>
      <c r="F17657" s="113" t="s">
        <v>200</v>
      </c>
      <c r="G17657" s="113">
        <v>2.0190225446484198</v>
      </c>
    </row>
    <row r="17658" spans="1:7" x14ac:dyDescent="0.25">
      <c r="A17658" s="108" t="str">
        <f t="shared" si="275"/>
        <v>MT_2003_NATIONAL TOTAL_PM2.5</v>
      </c>
      <c r="B17658" s="113" t="s">
        <v>162</v>
      </c>
      <c r="C17658" s="113">
        <v>2003</v>
      </c>
      <c r="D17658" s="113" t="s">
        <v>122</v>
      </c>
      <c r="E17658" s="113" t="s">
        <v>203</v>
      </c>
      <c r="F17658" s="113" t="s">
        <v>200</v>
      </c>
      <c r="G17658" s="113">
        <v>0.78171122281998195</v>
      </c>
    </row>
    <row r="17659" spans="1:7" x14ac:dyDescent="0.25">
      <c r="A17659" s="108" t="str">
        <f t="shared" si="275"/>
        <v>MT_2003_NATIONAL TOTAL_Pb</v>
      </c>
      <c r="B17659" s="113" t="s">
        <v>162</v>
      </c>
      <c r="C17659" s="113">
        <v>2003</v>
      </c>
      <c r="D17659" s="113" t="s">
        <v>122</v>
      </c>
      <c r="E17659" s="113" t="s">
        <v>125</v>
      </c>
      <c r="F17659" s="113" t="s">
        <v>200</v>
      </c>
      <c r="G17659" s="113">
        <v>6.1224729794716196E-4</v>
      </c>
    </row>
    <row r="17660" spans="1:7" x14ac:dyDescent="0.25">
      <c r="A17660" s="108" t="str">
        <f t="shared" si="275"/>
        <v>MT_2003_NATIONAL TOTAL_Cd</v>
      </c>
      <c r="B17660" s="113" t="s">
        <v>162</v>
      </c>
      <c r="C17660" s="113">
        <v>2003</v>
      </c>
      <c r="D17660" s="113" t="s">
        <v>122</v>
      </c>
      <c r="E17660" s="113" t="s">
        <v>126</v>
      </c>
      <c r="F17660" s="113" t="s">
        <v>200</v>
      </c>
      <c r="G17660" s="150">
        <v>7.2797341375175403E-5</v>
      </c>
    </row>
    <row r="17661" spans="1:7" x14ac:dyDescent="0.25">
      <c r="A17661" s="108" t="str">
        <f t="shared" si="275"/>
        <v>MT_2003_NATIONAL TOTAL_Hg</v>
      </c>
      <c r="B17661" s="113" t="s">
        <v>162</v>
      </c>
      <c r="C17661" s="113">
        <v>2003</v>
      </c>
      <c r="D17661" s="113" t="s">
        <v>122</v>
      </c>
      <c r="E17661" s="113" t="s">
        <v>127</v>
      </c>
      <c r="F17661" s="113" t="s">
        <v>200</v>
      </c>
      <c r="G17661" s="150">
        <v>2.3347154922638302E-5</v>
      </c>
    </row>
    <row r="17662" spans="1:7" x14ac:dyDescent="0.25">
      <c r="A17662" s="108" t="str">
        <f t="shared" si="275"/>
        <v>MT_2003_NATIONAL TOTAL_DIOX</v>
      </c>
      <c r="B17662" s="113" t="s">
        <v>162</v>
      </c>
      <c r="C17662" s="113">
        <v>2003</v>
      </c>
      <c r="D17662" s="113" t="s">
        <v>122</v>
      </c>
      <c r="E17662" s="113" t="s">
        <v>128</v>
      </c>
      <c r="F17662" s="113" t="s">
        <v>200</v>
      </c>
      <c r="G17662" s="150">
        <v>2.7385645349056899E-10</v>
      </c>
    </row>
    <row r="17663" spans="1:7" x14ac:dyDescent="0.25">
      <c r="A17663" s="108" t="str">
        <f t="shared" si="275"/>
        <v>MT_2003_NATIONAL TOTAL_PAH</v>
      </c>
      <c r="B17663" s="113" t="s">
        <v>162</v>
      </c>
      <c r="C17663" s="113">
        <v>2003</v>
      </c>
      <c r="D17663" s="113" t="s">
        <v>122</v>
      </c>
      <c r="E17663" s="113" t="s">
        <v>129</v>
      </c>
      <c r="F17663" s="113" t="s">
        <v>200</v>
      </c>
      <c r="G17663" s="113">
        <v>4.5705115788705698E-4</v>
      </c>
    </row>
    <row r="17664" spans="1:7" x14ac:dyDescent="0.25">
      <c r="A17664" s="108" t="str">
        <f t="shared" si="275"/>
        <v>MT_2003_NATIONAL TOTAL_HCB</v>
      </c>
      <c r="B17664" s="113" t="s">
        <v>162</v>
      </c>
      <c r="C17664" s="113">
        <v>2003</v>
      </c>
      <c r="D17664" s="113" t="s">
        <v>122</v>
      </c>
      <c r="E17664" s="113" t="s">
        <v>130</v>
      </c>
      <c r="F17664" s="113" t="s">
        <v>200</v>
      </c>
      <c r="G17664" s="150">
        <v>1.7083986473317099E-9</v>
      </c>
    </row>
    <row r="17665" spans="1:7" x14ac:dyDescent="0.25">
      <c r="A17665" s="108" t="str">
        <f t="shared" si="275"/>
        <v>MT_2003_NATIONAL TOTAL_PCB</v>
      </c>
      <c r="B17665" s="113" t="s">
        <v>162</v>
      </c>
      <c r="C17665" s="113">
        <v>2003</v>
      </c>
      <c r="D17665" s="113" t="s">
        <v>122</v>
      </c>
      <c r="E17665" s="113" t="s">
        <v>259</v>
      </c>
      <c r="F17665" s="113" t="s">
        <v>200</v>
      </c>
      <c r="G17665" s="150">
        <v>2.3659197308992201E-9</v>
      </c>
    </row>
    <row r="17666" spans="1:7" x14ac:dyDescent="0.25">
      <c r="A17666" s="108" t="str">
        <f t="shared" ref="A17666:A17729" si="276">CONCATENATE(B17666,"_",C17666,"_",D17666,"_",E17666)</f>
        <v>MT_2003_1A3(FS)_NOx</v>
      </c>
      <c r="B17666" s="113" t="s">
        <v>162</v>
      </c>
      <c r="C17666" s="113">
        <v>2003</v>
      </c>
      <c r="D17666" s="113" t="s">
        <v>132</v>
      </c>
      <c r="E17666" s="113" t="s">
        <v>199</v>
      </c>
      <c r="F17666" s="113" t="s">
        <v>200</v>
      </c>
      <c r="G17666" s="113">
        <v>3.13929289326297</v>
      </c>
    </row>
    <row r="17667" spans="1:7" x14ac:dyDescent="0.25">
      <c r="A17667" s="108" t="str">
        <f t="shared" si="276"/>
        <v>MT_2003_1A3(FS)_NMVOC</v>
      </c>
      <c r="B17667" s="113" t="s">
        <v>162</v>
      </c>
      <c r="C17667" s="113">
        <v>2003</v>
      </c>
      <c r="D17667" s="113" t="s">
        <v>132</v>
      </c>
      <c r="E17667" s="113" t="s">
        <v>123</v>
      </c>
      <c r="F17667" s="113" t="s">
        <v>200</v>
      </c>
      <c r="G17667" s="113">
        <v>2.3762694017311401</v>
      </c>
    </row>
    <row r="17668" spans="1:7" x14ac:dyDescent="0.25">
      <c r="A17668" s="108" t="str">
        <f t="shared" si="276"/>
        <v>MT_2003_1A3(FS)_SOx</v>
      </c>
      <c r="B17668" s="113" t="s">
        <v>162</v>
      </c>
      <c r="C17668" s="113">
        <v>2003</v>
      </c>
      <c r="D17668" s="113" t="s">
        <v>132</v>
      </c>
      <c r="E17668" s="113" t="s">
        <v>201</v>
      </c>
      <c r="F17668" s="113" t="s">
        <v>200</v>
      </c>
      <c r="G17668" s="113">
        <v>7.1588203571417805E-2</v>
      </c>
    </row>
    <row r="17669" spans="1:7" x14ac:dyDescent="0.25">
      <c r="A17669" s="108" t="str">
        <f t="shared" si="276"/>
        <v>MT_2003_1A3(FS)_NH3</v>
      </c>
      <c r="B17669" s="113" t="s">
        <v>162</v>
      </c>
      <c r="C17669" s="113">
        <v>2003</v>
      </c>
      <c r="D17669" s="113" t="s">
        <v>132</v>
      </c>
      <c r="E17669" s="113" t="s">
        <v>124</v>
      </c>
      <c r="F17669" s="113" t="s">
        <v>200</v>
      </c>
      <c r="G17669" s="113">
        <v>5.3404076154381003E-2</v>
      </c>
    </row>
    <row r="17670" spans="1:7" x14ac:dyDescent="0.25">
      <c r="A17670" s="108" t="str">
        <f t="shared" si="276"/>
        <v>MT_2003_1A3(FS)_PM2.5</v>
      </c>
      <c r="B17670" s="113" t="s">
        <v>162</v>
      </c>
      <c r="C17670" s="113">
        <v>2003</v>
      </c>
      <c r="D17670" s="113" t="s">
        <v>132</v>
      </c>
      <c r="E17670" s="113" t="s">
        <v>203</v>
      </c>
      <c r="F17670" s="113" t="s">
        <v>200</v>
      </c>
      <c r="G17670" s="113">
        <v>0.22206894076568301</v>
      </c>
    </row>
    <row r="17671" spans="1:7" x14ac:dyDescent="0.25">
      <c r="A17671" s="108" t="str">
        <f t="shared" si="276"/>
        <v>MT_2003_3D_NOx</v>
      </c>
      <c r="B17671" s="113" t="s">
        <v>162</v>
      </c>
      <c r="C17671" s="113">
        <v>2003</v>
      </c>
      <c r="D17671" s="113" t="s">
        <v>206</v>
      </c>
      <c r="E17671" s="113" t="s">
        <v>199</v>
      </c>
      <c r="F17671" s="113" t="s">
        <v>200</v>
      </c>
      <c r="G17671" s="113">
        <v>0.15951131724485401</v>
      </c>
    </row>
    <row r="17672" spans="1:7" x14ac:dyDescent="0.25">
      <c r="A17672" s="108" t="str">
        <f t="shared" si="276"/>
        <v>MT_2004_NATIONAL TOTAL_NOx</v>
      </c>
      <c r="B17672" s="113" t="s">
        <v>162</v>
      </c>
      <c r="C17672" s="113">
        <v>2004</v>
      </c>
      <c r="D17672" s="113" t="s">
        <v>122</v>
      </c>
      <c r="E17672" s="113" t="s">
        <v>199</v>
      </c>
      <c r="F17672" s="113" t="s">
        <v>200</v>
      </c>
      <c r="G17672" s="113">
        <v>8.51654790192703</v>
      </c>
    </row>
    <row r="17673" spans="1:7" x14ac:dyDescent="0.25">
      <c r="A17673" s="108" t="str">
        <f t="shared" si="276"/>
        <v>MT_2004_NATIONAL TOTAL_NMVOC</v>
      </c>
      <c r="B17673" s="113" t="s">
        <v>162</v>
      </c>
      <c r="C17673" s="113">
        <v>2004</v>
      </c>
      <c r="D17673" s="113" t="s">
        <v>122</v>
      </c>
      <c r="E17673" s="113" t="s">
        <v>123</v>
      </c>
      <c r="F17673" s="113" t="s">
        <v>200</v>
      </c>
      <c r="G17673" s="113">
        <v>4.2492284684408297</v>
      </c>
    </row>
    <row r="17674" spans="1:7" x14ac:dyDescent="0.25">
      <c r="A17674" s="108" t="str">
        <f t="shared" si="276"/>
        <v>MT_2004_NATIONAL TOTAL_SOx</v>
      </c>
      <c r="B17674" s="113" t="s">
        <v>162</v>
      </c>
      <c r="C17674" s="113">
        <v>2004</v>
      </c>
      <c r="D17674" s="113" t="s">
        <v>122</v>
      </c>
      <c r="E17674" s="113" t="s">
        <v>201</v>
      </c>
      <c r="F17674" s="113" t="s">
        <v>200</v>
      </c>
      <c r="G17674" s="113">
        <v>12.1097041820546</v>
      </c>
    </row>
    <row r="17675" spans="1:7" x14ac:dyDescent="0.25">
      <c r="A17675" s="108" t="str">
        <f t="shared" si="276"/>
        <v>MT_2004_NATIONAL TOTAL_NH3</v>
      </c>
      <c r="B17675" s="113" t="s">
        <v>162</v>
      </c>
      <c r="C17675" s="113">
        <v>2004</v>
      </c>
      <c r="D17675" s="113" t="s">
        <v>122</v>
      </c>
      <c r="E17675" s="113" t="s">
        <v>124</v>
      </c>
      <c r="F17675" s="113" t="s">
        <v>200</v>
      </c>
      <c r="G17675" s="113">
        <v>2.0682763833945601</v>
      </c>
    </row>
    <row r="17676" spans="1:7" x14ac:dyDescent="0.25">
      <c r="A17676" s="108" t="str">
        <f t="shared" si="276"/>
        <v>MT_2004_NATIONAL TOTAL_PM2.5</v>
      </c>
      <c r="B17676" s="113" t="s">
        <v>162</v>
      </c>
      <c r="C17676" s="113">
        <v>2004</v>
      </c>
      <c r="D17676" s="113" t="s">
        <v>122</v>
      </c>
      <c r="E17676" s="113" t="s">
        <v>203</v>
      </c>
      <c r="F17676" s="113" t="s">
        <v>200</v>
      </c>
      <c r="G17676" s="113">
        <v>0.82585551810161595</v>
      </c>
    </row>
    <row r="17677" spans="1:7" x14ac:dyDescent="0.25">
      <c r="A17677" s="108" t="str">
        <f t="shared" si="276"/>
        <v>MT_2004_NATIONAL TOTAL_Pb</v>
      </c>
      <c r="B17677" s="113" t="s">
        <v>162</v>
      </c>
      <c r="C17677" s="113">
        <v>2004</v>
      </c>
      <c r="D17677" s="113" t="s">
        <v>122</v>
      </c>
      <c r="E17677" s="113" t="s">
        <v>125</v>
      </c>
      <c r="F17677" s="113" t="s">
        <v>200</v>
      </c>
      <c r="G17677" s="113">
        <v>6.1412555217396398E-4</v>
      </c>
    </row>
    <row r="17678" spans="1:7" x14ac:dyDescent="0.25">
      <c r="A17678" s="108" t="str">
        <f t="shared" si="276"/>
        <v>MT_2004_NATIONAL TOTAL_Cd</v>
      </c>
      <c r="B17678" s="113" t="s">
        <v>162</v>
      </c>
      <c r="C17678" s="113">
        <v>2004</v>
      </c>
      <c r="D17678" s="113" t="s">
        <v>122</v>
      </c>
      <c r="E17678" s="113" t="s">
        <v>126</v>
      </c>
      <c r="F17678" s="113" t="s">
        <v>200</v>
      </c>
      <c r="G17678" s="150">
        <v>7.0088402960348097E-5</v>
      </c>
    </row>
    <row r="17679" spans="1:7" x14ac:dyDescent="0.25">
      <c r="A17679" s="108" t="str">
        <f t="shared" si="276"/>
        <v>MT_2004_NATIONAL TOTAL_Hg</v>
      </c>
      <c r="B17679" s="113" t="s">
        <v>162</v>
      </c>
      <c r="C17679" s="113">
        <v>2004</v>
      </c>
      <c r="D17679" s="113" t="s">
        <v>122</v>
      </c>
      <c r="E17679" s="113" t="s">
        <v>127</v>
      </c>
      <c r="F17679" s="113" t="s">
        <v>200</v>
      </c>
      <c r="G17679" s="150">
        <v>2.01786202742897E-5</v>
      </c>
    </row>
    <row r="17680" spans="1:7" x14ac:dyDescent="0.25">
      <c r="A17680" s="108" t="str">
        <f t="shared" si="276"/>
        <v>MT_2004_NATIONAL TOTAL_DIOX</v>
      </c>
      <c r="B17680" s="113" t="s">
        <v>162</v>
      </c>
      <c r="C17680" s="113">
        <v>2004</v>
      </c>
      <c r="D17680" s="113" t="s">
        <v>122</v>
      </c>
      <c r="E17680" s="113" t="s">
        <v>128</v>
      </c>
      <c r="F17680" s="113" t="s">
        <v>200</v>
      </c>
      <c r="G17680" s="150">
        <v>2.8269219154250001E-10</v>
      </c>
    </row>
    <row r="17681" spans="1:7" x14ac:dyDescent="0.25">
      <c r="A17681" s="108" t="str">
        <f t="shared" si="276"/>
        <v>MT_2004_NATIONAL TOTAL_PAH</v>
      </c>
      <c r="B17681" s="113" t="s">
        <v>162</v>
      </c>
      <c r="C17681" s="113">
        <v>2004</v>
      </c>
      <c r="D17681" s="113" t="s">
        <v>122</v>
      </c>
      <c r="E17681" s="113" t="s">
        <v>129</v>
      </c>
      <c r="F17681" s="113" t="s">
        <v>200</v>
      </c>
      <c r="G17681" s="113">
        <v>4.5872699384632599E-4</v>
      </c>
    </row>
    <row r="17682" spans="1:7" x14ac:dyDescent="0.25">
      <c r="A17682" s="108" t="str">
        <f t="shared" si="276"/>
        <v>MT_2004_NATIONAL TOTAL_HCB</v>
      </c>
      <c r="B17682" s="113" t="s">
        <v>162</v>
      </c>
      <c r="C17682" s="113">
        <v>2004</v>
      </c>
      <c r="D17682" s="113" t="s">
        <v>122</v>
      </c>
      <c r="E17682" s="113" t="s">
        <v>130</v>
      </c>
      <c r="F17682" s="113" t="s">
        <v>200</v>
      </c>
      <c r="G17682" s="150">
        <v>1.61124966157561E-9</v>
      </c>
    </row>
    <row r="17683" spans="1:7" x14ac:dyDescent="0.25">
      <c r="A17683" s="108" t="str">
        <f t="shared" si="276"/>
        <v>MT_2004_NATIONAL TOTAL_PCB</v>
      </c>
      <c r="B17683" s="113" t="s">
        <v>162</v>
      </c>
      <c r="C17683" s="113">
        <v>2004</v>
      </c>
      <c r="D17683" s="113" t="s">
        <v>122</v>
      </c>
      <c r="E17683" s="113" t="s">
        <v>259</v>
      </c>
      <c r="F17683" s="113" t="s">
        <v>200</v>
      </c>
      <c r="G17683" s="150">
        <v>2.3646070266749399E-9</v>
      </c>
    </row>
    <row r="17684" spans="1:7" x14ac:dyDescent="0.25">
      <c r="A17684" s="108" t="str">
        <f t="shared" si="276"/>
        <v>MT_2004_1A3(FS)_NOx</v>
      </c>
      <c r="B17684" s="113" t="s">
        <v>162</v>
      </c>
      <c r="C17684" s="113">
        <v>2004</v>
      </c>
      <c r="D17684" s="113" t="s">
        <v>132</v>
      </c>
      <c r="E17684" s="113" t="s">
        <v>199</v>
      </c>
      <c r="F17684" s="113" t="s">
        <v>200</v>
      </c>
      <c r="G17684" s="113">
        <v>3.1007981703131802</v>
      </c>
    </row>
    <row r="17685" spans="1:7" x14ac:dyDescent="0.25">
      <c r="A17685" s="108" t="str">
        <f t="shared" si="276"/>
        <v>MT_2004_1A3(FS)_NMVOC</v>
      </c>
      <c r="B17685" s="113" t="s">
        <v>162</v>
      </c>
      <c r="C17685" s="113">
        <v>2004</v>
      </c>
      <c r="D17685" s="113" t="s">
        <v>132</v>
      </c>
      <c r="E17685" s="113" t="s">
        <v>123</v>
      </c>
      <c r="F17685" s="113" t="s">
        <v>200</v>
      </c>
      <c r="G17685" s="113">
        <v>2.2373109772070698</v>
      </c>
    </row>
    <row r="17686" spans="1:7" x14ac:dyDescent="0.25">
      <c r="A17686" s="108" t="str">
        <f t="shared" si="276"/>
        <v>MT_2004_1A3(FS)_SOx</v>
      </c>
      <c r="B17686" s="113" t="s">
        <v>162</v>
      </c>
      <c r="C17686" s="113">
        <v>2004</v>
      </c>
      <c r="D17686" s="113" t="s">
        <v>132</v>
      </c>
      <c r="E17686" s="113" t="s">
        <v>201</v>
      </c>
      <c r="F17686" s="113" t="s">
        <v>200</v>
      </c>
      <c r="G17686" s="113">
        <v>7.2625981162226794E-2</v>
      </c>
    </row>
    <row r="17687" spans="1:7" x14ac:dyDescent="0.25">
      <c r="A17687" s="108" t="str">
        <f t="shared" si="276"/>
        <v>MT_2004_1A3(FS)_NH3</v>
      </c>
      <c r="B17687" s="113" t="s">
        <v>162</v>
      </c>
      <c r="C17687" s="113">
        <v>2004</v>
      </c>
      <c r="D17687" s="113" t="s">
        <v>132</v>
      </c>
      <c r="E17687" s="113" t="s">
        <v>124</v>
      </c>
      <c r="F17687" s="113" t="s">
        <v>200</v>
      </c>
      <c r="G17687" s="113">
        <v>5.4480226407597802E-2</v>
      </c>
    </row>
    <row r="17688" spans="1:7" x14ac:dyDescent="0.25">
      <c r="A17688" s="108" t="str">
        <f t="shared" si="276"/>
        <v>MT_2004_1A3(FS)_PM2.5</v>
      </c>
      <c r="B17688" s="113" t="s">
        <v>162</v>
      </c>
      <c r="C17688" s="113">
        <v>2004</v>
      </c>
      <c r="D17688" s="113" t="s">
        <v>132</v>
      </c>
      <c r="E17688" s="113" t="s">
        <v>203</v>
      </c>
      <c r="F17688" s="113" t="s">
        <v>200</v>
      </c>
      <c r="G17688" s="113">
        <v>0.22131096834310801</v>
      </c>
    </row>
    <row r="17689" spans="1:7" x14ac:dyDescent="0.25">
      <c r="A17689" s="108" t="str">
        <f t="shared" si="276"/>
        <v>MT_2004_3D_NOx</v>
      </c>
      <c r="B17689" s="113" t="s">
        <v>162</v>
      </c>
      <c r="C17689" s="113">
        <v>2004</v>
      </c>
      <c r="D17689" s="113" t="s">
        <v>206</v>
      </c>
      <c r="E17689" s="113" t="s">
        <v>199</v>
      </c>
      <c r="F17689" s="113" t="s">
        <v>200</v>
      </c>
      <c r="G17689" s="113">
        <v>0.160480291441809</v>
      </c>
    </row>
    <row r="17690" spans="1:7" x14ac:dyDescent="0.25">
      <c r="A17690" s="108" t="str">
        <f t="shared" si="276"/>
        <v>MT_2005_NATIONAL TOTAL_NOx</v>
      </c>
      <c r="B17690" s="113" t="s">
        <v>162</v>
      </c>
      <c r="C17690" s="113">
        <v>2005</v>
      </c>
      <c r="D17690" s="113" t="s">
        <v>122</v>
      </c>
      <c r="E17690" s="113" t="s">
        <v>199</v>
      </c>
      <c r="F17690" s="113" t="s">
        <v>200</v>
      </c>
      <c r="G17690" s="113">
        <v>9.7285604677794506</v>
      </c>
    </row>
    <row r="17691" spans="1:7" x14ac:dyDescent="0.25">
      <c r="A17691" s="108" t="str">
        <f t="shared" si="276"/>
        <v>MT_2005_NATIONAL TOTAL_NMVOC</v>
      </c>
      <c r="B17691" s="113" t="s">
        <v>162</v>
      </c>
      <c r="C17691" s="113">
        <v>2005</v>
      </c>
      <c r="D17691" s="113" t="s">
        <v>122</v>
      </c>
      <c r="E17691" s="113" t="s">
        <v>123</v>
      </c>
      <c r="F17691" s="113" t="s">
        <v>200</v>
      </c>
      <c r="G17691" s="113">
        <v>4.0673250706170601</v>
      </c>
    </row>
    <row r="17692" spans="1:7" x14ac:dyDescent="0.25">
      <c r="A17692" s="108" t="str">
        <f t="shared" si="276"/>
        <v>MT_2005_NATIONAL TOTAL_SOx</v>
      </c>
      <c r="B17692" s="113" t="s">
        <v>162</v>
      </c>
      <c r="C17692" s="113">
        <v>2005</v>
      </c>
      <c r="D17692" s="113" t="s">
        <v>122</v>
      </c>
      <c r="E17692" s="113" t="s">
        <v>201</v>
      </c>
      <c r="F17692" s="113" t="s">
        <v>200</v>
      </c>
      <c r="G17692" s="113">
        <v>12.222243420509299</v>
      </c>
    </row>
    <row r="17693" spans="1:7" x14ac:dyDescent="0.25">
      <c r="A17693" s="108" t="str">
        <f t="shared" si="276"/>
        <v>MT_2005_NATIONAL TOTAL_NH3</v>
      </c>
      <c r="B17693" s="113" t="s">
        <v>162</v>
      </c>
      <c r="C17693" s="113">
        <v>2005</v>
      </c>
      <c r="D17693" s="113" t="s">
        <v>122</v>
      </c>
      <c r="E17693" s="113" t="s">
        <v>124</v>
      </c>
      <c r="F17693" s="113" t="s">
        <v>200</v>
      </c>
      <c r="G17693" s="113">
        <v>1.8660474233053299</v>
      </c>
    </row>
    <row r="17694" spans="1:7" x14ac:dyDescent="0.25">
      <c r="A17694" s="108" t="str">
        <f t="shared" si="276"/>
        <v>MT_2005_NATIONAL TOTAL_PM2.5</v>
      </c>
      <c r="B17694" s="113" t="s">
        <v>162</v>
      </c>
      <c r="C17694" s="113">
        <v>2005</v>
      </c>
      <c r="D17694" s="113" t="s">
        <v>122</v>
      </c>
      <c r="E17694" s="113" t="s">
        <v>203</v>
      </c>
      <c r="F17694" s="113" t="s">
        <v>200</v>
      </c>
      <c r="G17694" s="113">
        <v>0.75218177329151903</v>
      </c>
    </row>
    <row r="17695" spans="1:7" x14ac:dyDescent="0.25">
      <c r="A17695" s="108" t="str">
        <f t="shared" si="276"/>
        <v>MT_2005_NATIONAL TOTAL_Pb</v>
      </c>
      <c r="B17695" s="113" t="s">
        <v>162</v>
      </c>
      <c r="C17695" s="113">
        <v>2005</v>
      </c>
      <c r="D17695" s="113" t="s">
        <v>122</v>
      </c>
      <c r="E17695" s="113" t="s">
        <v>125</v>
      </c>
      <c r="F17695" s="113" t="s">
        <v>200</v>
      </c>
      <c r="G17695" s="113">
        <v>5.7504744776131498E-4</v>
      </c>
    </row>
    <row r="17696" spans="1:7" x14ac:dyDescent="0.25">
      <c r="A17696" s="108" t="str">
        <f t="shared" si="276"/>
        <v>MT_2005_NATIONAL TOTAL_Cd</v>
      </c>
      <c r="B17696" s="113" t="s">
        <v>162</v>
      </c>
      <c r="C17696" s="113">
        <v>2005</v>
      </c>
      <c r="D17696" s="113" t="s">
        <v>122</v>
      </c>
      <c r="E17696" s="113" t="s">
        <v>126</v>
      </c>
      <c r="F17696" s="113" t="s">
        <v>200</v>
      </c>
      <c r="G17696" s="150">
        <v>6.3202710804891003E-5</v>
      </c>
    </row>
    <row r="17697" spans="1:7" x14ac:dyDescent="0.25">
      <c r="A17697" s="108" t="str">
        <f t="shared" si="276"/>
        <v>MT_2005_NATIONAL TOTAL_Hg</v>
      </c>
      <c r="B17697" s="113" t="s">
        <v>162</v>
      </c>
      <c r="C17697" s="113">
        <v>2005</v>
      </c>
      <c r="D17697" s="113" t="s">
        <v>122</v>
      </c>
      <c r="E17697" s="113" t="s">
        <v>127</v>
      </c>
      <c r="F17697" s="113" t="s">
        <v>200</v>
      </c>
      <c r="G17697" s="150">
        <v>1.5273266675655799E-5</v>
      </c>
    </row>
    <row r="17698" spans="1:7" x14ac:dyDescent="0.25">
      <c r="A17698" s="108" t="str">
        <f t="shared" si="276"/>
        <v>MT_2005_NATIONAL TOTAL_DIOX</v>
      </c>
      <c r="B17698" s="113" t="s">
        <v>162</v>
      </c>
      <c r="C17698" s="113">
        <v>2005</v>
      </c>
      <c r="D17698" s="113" t="s">
        <v>122</v>
      </c>
      <c r="E17698" s="113" t="s">
        <v>128</v>
      </c>
      <c r="F17698" s="113" t="s">
        <v>200</v>
      </c>
      <c r="G17698" s="150">
        <v>2.3964269419589599E-10</v>
      </c>
    </row>
    <row r="17699" spans="1:7" x14ac:dyDescent="0.25">
      <c r="A17699" s="108" t="str">
        <f t="shared" si="276"/>
        <v>MT_2005_NATIONAL TOTAL_PAH</v>
      </c>
      <c r="B17699" s="113" t="s">
        <v>162</v>
      </c>
      <c r="C17699" s="113">
        <v>2005</v>
      </c>
      <c r="D17699" s="113" t="s">
        <v>122</v>
      </c>
      <c r="E17699" s="113" t="s">
        <v>129</v>
      </c>
      <c r="F17699" s="113" t="s">
        <v>200</v>
      </c>
      <c r="G17699" s="150">
        <v>3.7604040433916897E-5</v>
      </c>
    </row>
    <row r="17700" spans="1:7" x14ac:dyDescent="0.25">
      <c r="A17700" s="108" t="str">
        <f t="shared" si="276"/>
        <v>MT_2005_NATIONAL TOTAL_HCB</v>
      </c>
      <c r="B17700" s="113" t="s">
        <v>162</v>
      </c>
      <c r="C17700" s="113">
        <v>2005</v>
      </c>
      <c r="D17700" s="113" t="s">
        <v>122</v>
      </c>
      <c r="E17700" s="113" t="s">
        <v>130</v>
      </c>
      <c r="F17700" s="113" t="s">
        <v>200</v>
      </c>
      <c r="G17700" s="150">
        <v>1.1854365621406799E-9</v>
      </c>
    </row>
    <row r="17701" spans="1:7" x14ac:dyDescent="0.25">
      <c r="A17701" s="108" t="str">
        <f t="shared" si="276"/>
        <v>MT_2005_NATIONAL TOTAL_PCB</v>
      </c>
      <c r="B17701" s="113" t="s">
        <v>162</v>
      </c>
      <c r="C17701" s="113">
        <v>2005</v>
      </c>
      <c r="D17701" s="113" t="s">
        <v>122</v>
      </c>
      <c r="E17701" s="113" t="s">
        <v>259</v>
      </c>
      <c r="F17701" s="113" t="s">
        <v>200</v>
      </c>
      <c r="G17701" s="150">
        <v>1.8878790901181298E-9</v>
      </c>
    </row>
    <row r="17702" spans="1:7" x14ac:dyDescent="0.25">
      <c r="A17702" s="108" t="str">
        <f t="shared" si="276"/>
        <v>MT_2005_1A3(FS)_NOx</v>
      </c>
      <c r="B17702" s="113" t="s">
        <v>162</v>
      </c>
      <c r="C17702" s="113">
        <v>2005</v>
      </c>
      <c r="D17702" s="113" t="s">
        <v>132</v>
      </c>
      <c r="E17702" s="113" t="s">
        <v>199</v>
      </c>
      <c r="F17702" s="113" t="s">
        <v>200</v>
      </c>
      <c r="G17702" s="113">
        <v>3.0255035045407199</v>
      </c>
    </row>
    <row r="17703" spans="1:7" x14ac:dyDescent="0.25">
      <c r="A17703" s="108" t="str">
        <f t="shared" si="276"/>
        <v>MT_2005_1A3(FS)_NMVOC</v>
      </c>
      <c r="B17703" s="113" t="s">
        <v>162</v>
      </c>
      <c r="C17703" s="113">
        <v>2005</v>
      </c>
      <c r="D17703" s="113" t="s">
        <v>132</v>
      </c>
      <c r="E17703" s="113" t="s">
        <v>123</v>
      </c>
      <c r="F17703" s="113" t="s">
        <v>200</v>
      </c>
      <c r="G17703" s="113">
        <v>2.0995722403025798</v>
      </c>
    </row>
    <row r="17704" spans="1:7" x14ac:dyDescent="0.25">
      <c r="A17704" s="108" t="str">
        <f t="shared" si="276"/>
        <v>MT_2005_1A3(FS)_SOx</v>
      </c>
      <c r="B17704" s="113" t="s">
        <v>162</v>
      </c>
      <c r="C17704" s="113">
        <v>2005</v>
      </c>
      <c r="D17704" s="113" t="s">
        <v>132</v>
      </c>
      <c r="E17704" s="113" t="s">
        <v>201</v>
      </c>
      <c r="F17704" s="113" t="s">
        <v>200</v>
      </c>
      <c r="G17704" s="113">
        <v>3.1841373678319997E-2</v>
      </c>
    </row>
    <row r="17705" spans="1:7" x14ac:dyDescent="0.25">
      <c r="A17705" s="108" t="str">
        <f t="shared" si="276"/>
        <v>MT_2005_1A3(FS)_NH3</v>
      </c>
      <c r="B17705" s="113" t="s">
        <v>162</v>
      </c>
      <c r="C17705" s="113">
        <v>2005</v>
      </c>
      <c r="D17705" s="113" t="s">
        <v>132</v>
      </c>
      <c r="E17705" s="113" t="s">
        <v>124</v>
      </c>
      <c r="F17705" s="113" t="s">
        <v>200</v>
      </c>
      <c r="G17705" s="113">
        <v>5.5425623232056798E-2</v>
      </c>
    </row>
    <row r="17706" spans="1:7" x14ac:dyDescent="0.25">
      <c r="A17706" s="108" t="str">
        <f t="shared" si="276"/>
        <v>MT_2005_1A3(FS)_PM2.5</v>
      </c>
      <c r="B17706" s="113" t="s">
        <v>162</v>
      </c>
      <c r="C17706" s="113">
        <v>2005</v>
      </c>
      <c r="D17706" s="113" t="s">
        <v>132</v>
      </c>
      <c r="E17706" s="113" t="s">
        <v>203</v>
      </c>
      <c r="F17706" s="113" t="s">
        <v>200</v>
      </c>
      <c r="G17706" s="113">
        <v>0.211150128523483</v>
      </c>
    </row>
    <row r="17707" spans="1:7" x14ac:dyDescent="0.25">
      <c r="A17707" s="108" t="str">
        <f t="shared" si="276"/>
        <v>MT_2005_3D_NOx</v>
      </c>
      <c r="B17707" s="113" t="s">
        <v>162</v>
      </c>
      <c r="C17707" s="113">
        <v>2005</v>
      </c>
      <c r="D17707" s="113" t="s">
        <v>206</v>
      </c>
      <c r="E17707" s="113" t="s">
        <v>199</v>
      </c>
      <c r="F17707" s="113" t="s">
        <v>200</v>
      </c>
      <c r="G17707" s="113">
        <v>0.147816839375397</v>
      </c>
    </row>
    <row r="17708" spans="1:7" x14ac:dyDescent="0.25">
      <c r="A17708" s="108" t="str">
        <f t="shared" si="276"/>
        <v>MT_2006_NATIONAL TOTAL_NOx</v>
      </c>
      <c r="B17708" s="113" t="s">
        <v>162</v>
      </c>
      <c r="C17708" s="113">
        <v>2006</v>
      </c>
      <c r="D17708" s="113" t="s">
        <v>122</v>
      </c>
      <c r="E17708" s="113" t="s">
        <v>199</v>
      </c>
      <c r="F17708" s="113" t="s">
        <v>200</v>
      </c>
      <c r="G17708" s="113">
        <v>9.5459779834715892</v>
      </c>
    </row>
    <row r="17709" spans="1:7" x14ac:dyDescent="0.25">
      <c r="A17709" s="108" t="str">
        <f t="shared" si="276"/>
        <v>MT_2006_NATIONAL TOTAL_NMVOC</v>
      </c>
      <c r="B17709" s="113" t="s">
        <v>162</v>
      </c>
      <c r="C17709" s="113">
        <v>2006</v>
      </c>
      <c r="D17709" s="113" t="s">
        <v>122</v>
      </c>
      <c r="E17709" s="113" t="s">
        <v>123</v>
      </c>
      <c r="F17709" s="113" t="s">
        <v>200</v>
      </c>
      <c r="G17709" s="113">
        <v>3.95345622946687</v>
      </c>
    </row>
    <row r="17710" spans="1:7" x14ac:dyDescent="0.25">
      <c r="A17710" s="108" t="str">
        <f t="shared" si="276"/>
        <v>MT_2006_NATIONAL TOTAL_SOx</v>
      </c>
      <c r="B17710" s="113" t="s">
        <v>162</v>
      </c>
      <c r="C17710" s="113">
        <v>2006</v>
      </c>
      <c r="D17710" s="113" t="s">
        <v>122</v>
      </c>
      <c r="E17710" s="113" t="s">
        <v>201</v>
      </c>
      <c r="F17710" s="113" t="s">
        <v>200</v>
      </c>
      <c r="G17710" s="113">
        <v>12.345552929185301</v>
      </c>
    </row>
    <row r="17711" spans="1:7" x14ac:dyDescent="0.25">
      <c r="A17711" s="108" t="str">
        <f t="shared" si="276"/>
        <v>MT_2006_NATIONAL TOTAL_NH3</v>
      </c>
      <c r="B17711" s="113" t="s">
        <v>162</v>
      </c>
      <c r="C17711" s="113">
        <v>2006</v>
      </c>
      <c r="D17711" s="113" t="s">
        <v>122</v>
      </c>
      <c r="E17711" s="113" t="s">
        <v>124</v>
      </c>
      <c r="F17711" s="113" t="s">
        <v>200</v>
      </c>
      <c r="G17711" s="113">
        <v>1.90218479705879</v>
      </c>
    </row>
    <row r="17712" spans="1:7" x14ac:dyDescent="0.25">
      <c r="A17712" s="108" t="str">
        <f t="shared" si="276"/>
        <v>MT_2006_NATIONAL TOTAL_PM2.5</v>
      </c>
      <c r="B17712" s="113" t="s">
        <v>162</v>
      </c>
      <c r="C17712" s="113">
        <v>2006</v>
      </c>
      <c r="D17712" s="113" t="s">
        <v>122</v>
      </c>
      <c r="E17712" s="113" t="s">
        <v>203</v>
      </c>
      <c r="F17712" s="113" t="s">
        <v>200</v>
      </c>
      <c r="G17712" s="113">
        <v>0.75711135957428999</v>
      </c>
    </row>
    <row r="17713" spans="1:7" x14ac:dyDescent="0.25">
      <c r="A17713" s="108" t="str">
        <f t="shared" si="276"/>
        <v>MT_2006_NATIONAL TOTAL_Pb</v>
      </c>
      <c r="B17713" s="113" t="s">
        <v>162</v>
      </c>
      <c r="C17713" s="113">
        <v>2006</v>
      </c>
      <c r="D17713" s="113" t="s">
        <v>122</v>
      </c>
      <c r="E17713" s="113" t="s">
        <v>125</v>
      </c>
      <c r="F17713" s="113" t="s">
        <v>200</v>
      </c>
      <c r="G17713" s="113">
        <v>5.9207488818088696E-4</v>
      </c>
    </row>
    <row r="17714" spans="1:7" x14ac:dyDescent="0.25">
      <c r="A17714" s="108" t="str">
        <f t="shared" si="276"/>
        <v>MT_2006_NATIONAL TOTAL_Cd</v>
      </c>
      <c r="B17714" s="113" t="s">
        <v>162</v>
      </c>
      <c r="C17714" s="113">
        <v>2006</v>
      </c>
      <c r="D17714" s="113" t="s">
        <v>122</v>
      </c>
      <c r="E17714" s="113" t="s">
        <v>126</v>
      </c>
      <c r="F17714" s="113" t="s">
        <v>200</v>
      </c>
      <c r="G17714" s="150">
        <v>6.4875492042314694E-5</v>
      </c>
    </row>
    <row r="17715" spans="1:7" x14ac:dyDescent="0.25">
      <c r="A17715" s="108" t="str">
        <f t="shared" si="276"/>
        <v>MT_2006_NATIONAL TOTAL_Hg</v>
      </c>
      <c r="B17715" s="113" t="s">
        <v>162</v>
      </c>
      <c r="C17715" s="113">
        <v>2006</v>
      </c>
      <c r="D17715" s="113" t="s">
        <v>122</v>
      </c>
      <c r="E17715" s="113" t="s">
        <v>127</v>
      </c>
      <c r="F17715" s="113" t="s">
        <v>200</v>
      </c>
      <c r="G17715" s="150">
        <v>1.5430183854293999E-5</v>
      </c>
    </row>
    <row r="17716" spans="1:7" x14ac:dyDescent="0.25">
      <c r="A17716" s="108" t="str">
        <f t="shared" si="276"/>
        <v>MT_2006_NATIONAL TOTAL_DIOX</v>
      </c>
      <c r="B17716" s="113" t="s">
        <v>162</v>
      </c>
      <c r="C17716" s="113">
        <v>2006</v>
      </c>
      <c r="D17716" s="113" t="s">
        <v>122</v>
      </c>
      <c r="E17716" s="113" t="s">
        <v>128</v>
      </c>
      <c r="F17716" s="113" t="s">
        <v>200</v>
      </c>
      <c r="G17716" s="150">
        <v>2.5208366315164498E-10</v>
      </c>
    </row>
    <row r="17717" spans="1:7" x14ac:dyDescent="0.25">
      <c r="A17717" s="108" t="str">
        <f t="shared" si="276"/>
        <v>MT_2006_NATIONAL TOTAL_PAH</v>
      </c>
      <c r="B17717" s="113" t="s">
        <v>162</v>
      </c>
      <c r="C17717" s="113">
        <v>2006</v>
      </c>
      <c r="D17717" s="113" t="s">
        <v>122</v>
      </c>
      <c r="E17717" s="113" t="s">
        <v>129</v>
      </c>
      <c r="F17717" s="113" t="s">
        <v>200</v>
      </c>
      <c r="G17717" s="150">
        <v>3.5368887974538501E-5</v>
      </c>
    </row>
    <row r="17718" spans="1:7" x14ac:dyDescent="0.25">
      <c r="A17718" s="108" t="str">
        <f t="shared" si="276"/>
        <v>MT_2006_NATIONAL TOTAL_HCB</v>
      </c>
      <c r="B17718" s="113" t="s">
        <v>162</v>
      </c>
      <c r="C17718" s="113">
        <v>2006</v>
      </c>
      <c r="D17718" s="113" t="s">
        <v>122</v>
      </c>
      <c r="E17718" s="113" t="s">
        <v>130</v>
      </c>
      <c r="F17718" s="113" t="s">
        <v>200</v>
      </c>
      <c r="G17718" s="150">
        <v>1.10812634567332E-9</v>
      </c>
    </row>
    <row r="17719" spans="1:7" x14ac:dyDescent="0.25">
      <c r="A17719" s="108" t="str">
        <f t="shared" si="276"/>
        <v>MT_2006_NATIONAL TOTAL_PCB</v>
      </c>
      <c r="B17719" s="113" t="s">
        <v>162</v>
      </c>
      <c r="C17719" s="113">
        <v>2006</v>
      </c>
      <c r="D17719" s="113" t="s">
        <v>122</v>
      </c>
      <c r="E17719" s="113" t="s">
        <v>259</v>
      </c>
      <c r="F17719" s="113" t="s">
        <v>200</v>
      </c>
      <c r="G17719" s="150">
        <v>1.85073694784678E-9</v>
      </c>
    </row>
    <row r="17720" spans="1:7" x14ac:dyDescent="0.25">
      <c r="A17720" s="108" t="str">
        <f t="shared" si="276"/>
        <v>MT_2006_1A3(FS)_NOx</v>
      </c>
      <c r="B17720" s="113" t="s">
        <v>162</v>
      </c>
      <c r="C17720" s="113">
        <v>2006</v>
      </c>
      <c r="D17720" s="113" t="s">
        <v>132</v>
      </c>
      <c r="E17720" s="113" t="s">
        <v>199</v>
      </c>
      <c r="F17720" s="113" t="s">
        <v>200</v>
      </c>
      <c r="G17720" s="113">
        <v>2.9630446849472598</v>
      </c>
    </row>
    <row r="17721" spans="1:7" x14ac:dyDescent="0.25">
      <c r="A17721" s="108" t="str">
        <f t="shared" si="276"/>
        <v>MT_2006_1A3(FS)_NMVOC</v>
      </c>
      <c r="B17721" s="113" t="s">
        <v>162</v>
      </c>
      <c r="C17721" s="113">
        <v>2006</v>
      </c>
      <c r="D17721" s="113" t="s">
        <v>132</v>
      </c>
      <c r="E17721" s="113" t="s">
        <v>123</v>
      </c>
      <c r="F17721" s="113" t="s">
        <v>200</v>
      </c>
      <c r="G17721" s="113">
        <v>1.97830813262923</v>
      </c>
    </row>
    <row r="17722" spans="1:7" x14ac:dyDescent="0.25">
      <c r="A17722" s="108" t="str">
        <f t="shared" si="276"/>
        <v>MT_2006_1A3(FS)_SOx</v>
      </c>
      <c r="B17722" s="113" t="s">
        <v>162</v>
      </c>
      <c r="C17722" s="113">
        <v>2006</v>
      </c>
      <c r="D17722" s="113" t="s">
        <v>132</v>
      </c>
      <c r="E17722" s="113" t="s">
        <v>201</v>
      </c>
      <c r="F17722" s="113" t="s">
        <v>200</v>
      </c>
      <c r="G17722" s="113">
        <v>1.5431235140336501E-2</v>
      </c>
    </row>
    <row r="17723" spans="1:7" x14ac:dyDescent="0.25">
      <c r="A17723" s="108" t="str">
        <f t="shared" si="276"/>
        <v>MT_2006_1A3(FS)_NH3</v>
      </c>
      <c r="B17723" s="113" t="s">
        <v>162</v>
      </c>
      <c r="C17723" s="113">
        <v>2006</v>
      </c>
      <c r="D17723" s="113" t="s">
        <v>132</v>
      </c>
      <c r="E17723" s="113" t="s">
        <v>124</v>
      </c>
      <c r="F17723" s="113" t="s">
        <v>200</v>
      </c>
      <c r="G17723" s="113">
        <v>5.6767042790352398E-2</v>
      </c>
    </row>
    <row r="17724" spans="1:7" x14ac:dyDescent="0.25">
      <c r="A17724" s="108" t="str">
        <f t="shared" si="276"/>
        <v>MT_2006_1A3(FS)_PM2.5</v>
      </c>
      <c r="B17724" s="113" t="s">
        <v>162</v>
      </c>
      <c r="C17724" s="113">
        <v>2006</v>
      </c>
      <c r="D17724" s="113" t="s">
        <v>132</v>
      </c>
      <c r="E17724" s="113" t="s">
        <v>203</v>
      </c>
      <c r="F17724" s="113" t="s">
        <v>200</v>
      </c>
      <c r="G17724" s="113">
        <v>0.20300420500595601</v>
      </c>
    </row>
    <row r="17725" spans="1:7" x14ac:dyDescent="0.25">
      <c r="A17725" s="108" t="str">
        <f t="shared" si="276"/>
        <v>MT_2006_3D_NOx</v>
      </c>
      <c r="B17725" s="113" t="s">
        <v>162</v>
      </c>
      <c r="C17725" s="113">
        <v>2006</v>
      </c>
      <c r="D17725" s="113" t="s">
        <v>206</v>
      </c>
      <c r="E17725" s="113" t="s">
        <v>199</v>
      </c>
      <c r="F17725" s="113" t="s">
        <v>200</v>
      </c>
      <c r="G17725" s="113">
        <v>0.148180144991923</v>
      </c>
    </row>
    <row r="17726" spans="1:7" x14ac:dyDescent="0.25">
      <c r="A17726" s="108" t="str">
        <f t="shared" si="276"/>
        <v>MT_2007_NATIONAL TOTAL_NOx</v>
      </c>
      <c r="B17726" s="113" t="s">
        <v>162</v>
      </c>
      <c r="C17726" s="113">
        <v>2007</v>
      </c>
      <c r="D17726" s="113" t="s">
        <v>122</v>
      </c>
      <c r="E17726" s="113" t="s">
        <v>199</v>
      </c>
      <c r="F17726" s="113" t="s">
        <v>200</v>
      </c>
      <c r="G17726" s="113">
        <v>9.7235366665392409</v>
      </c>
    </row>
    <row r="17727" spans="1:7" x14ac:dyDescent="0.25">
      <c r="A17727" s="108" t="str">
        <f t="shared" si="276"/>
        <v>MT_2007_NATIONAL TOTAL_NMVOC</v>
      </c>
      <c r="B17727" s="113" t="s">
        <v>162</v>
      </c>
      <c r="C17727" s="113">
        <v>2007</v>
      </c>
      <c r="D17727" s="113" t="s">
        <v>122</v>
      </c>
      <c r="E17727" s="113" t="s">
        <v>123</v>
      </c>
      <c r="F17727" s="113" t="s">
        <v>200</v>
      </c>
      <c r="G17727" s="113">
        <v>3.75438013477034</v>
      </c>
    </row>
    <row r="17728" spans="1:7" x14ac:dyDescent="0.25">
      <c r="A17728" s="108" t="str">
        <f t="shared" si="276"/>
        <v>MT_2007_NATIONAL TOTAL_SOx</v>
      </c>
      <c r="B17728" s="113" t="s">
        <v>162</v>
      </c>
      <c r="C17728" s="113">
        <v>2007</v>
      </c>
      <c r="D17728" s="113" t="s">
        <v>122</v>
      </c>
      <c r="E17728" s="113" t="s">
        <v>201</v>
      </c>
      <c r="F17728" s="113" t="s">
        <v>200</v>
      </c>
      <c r="G17728" s="113">
        <v>12.6635685016377</v>
      </c>
    </row>
    <row r="17729" spans="1:7" x14ac:dyDescent="0.25">
      <c r="A17729" s="108" t="str">
        <f t="shared" si="276"/>
        <v>MT_2007_NATIONAL TOTAL_NH3</v>
      </c>
      <c r="B17729" s="113" t="s">
        <v>162</v>
      </c>
      <c r="C17729" s="113">
        <v>2007</v>
      </c>
      <c r="D17729" s="113" t="s">
        <v>122</v>
      </c>
      <c r="E17729" s="113" t="s">
        <v>124</v>
      </c>
      <c r="F17729" s="113" t="s">
        <v>200</v>
      </c>
      <c r="G17729" s="113">
        <v>1.94693236511572</v>
      </c>
    </row>
    <row r="17730" spans="1:7" x14ac:dyDescent="0.25">
      <c r="A17730" s="108" t="str">
        <f t="shared" ref="A17730:A17793" si="277">CONCATENATE(B17730,"_",C17730,"_",D17730,"_",E17730)</f>
        <v>MT_2007_NATIONAL TOTAL_PM2.5</v>
      </c>
      <c r="B17730" s="113" t="s">
        <v>162</v>
      </c>
      <c r="C17730" s="113">
        <v>2007</v>
      </c>
      <c r="D17730" s="113" t="s">
        <v>122</v>
      </c>
      <c r="E17730" s="113" t="s">
        <v>203</v>
      </c>
      <c r="F17730" s="113" t="s">
        <v>200</v>
      </c>
      <c r="G17730" s="113">
        <v>0.76322520247284598</v>
      </c>
    </row>
    <row r="17731" spans="1:7" x14ac:dyDescent="0.25">
      <c r="A17731" s="108" t="str">
        <f t="shared" si="277"/>
        <v>MT_2007_NATIONAL TOTAL_Pb</v>
      </c>
      <c r="B17731" s="113" t="s">
        <v>162</v>
      </c>
      <c r="C17731" s="113">
        <v>2007</v>
      </c>
      <c r="D17731" s="113" t="s">
        <v>122</v>
      </c>
      <c r="E17731" s="113" t="s">
        <v>125</v>
      </c>
      <c r="F17731" s="113" t="s">
        <v>200</v>
      </c>
      <c r="G17731" s="113">
        <v>5.8743461722709795E-4</v>
      </c>
    </row>
    <row r="17732" spans="1:7" x14ac:dyDescent="0.25">
      <c r="A17732" s="108" t="str">
        <f t="shared" si="277"/>
        <v>MT_2007_NATIONAL TOTAL_Cd</v>
      </c>
      <c r="B17732" s="113" t="s">
        <v>162</v>
      </c>
      <c r="C17732" s="113">
        <v>2007</v>
      </c>
      <c r="D17732" s="113" t="s">
        <v>122</v>
      </c>
      <c r="E17732" s="113" t="s">
        <v>126</v>
      </c>
      <c r="F17732" s="113" t="s">
        <v>200</v>
      </c>
      <c r="G17732" s="150">
        <v>6.7054364424823298E-5</v>
      </c>
    </row>
    <row r="17733" spans="1:7" x14ac:dyDescent="0.25">
      <c r="A17733" s="108" t="str">
        <f t="shared" si="277"/>
        <v>MT_2007_NATIONAL TOTAL_Hg</v>
      </c>
      <c r="B17733" s="113" t="s">
        <v>162</v>
      </c>
      <c r="C17733" s="113">
        <v>2007</v>
      </c>
      <c r="D17733" s="113" t="s">
        <v>122</v>
      </c>
      <c r="E17733" s="113" t="s">
        <v>127</v>
      </c>
      <c r="F17733" s="113" t="s">
        <v>200</v>
      </c>
      <c r="G17733" s="150">
        <v>1.5688173821774099E-5</v>
      </c>
    </row>
    <row r="17734" spans="1:7" x14ac:dyDescent="0.25">
      <c r="A17734" s="108" t="str">
        <f t="shared" si="277"/>
        <v>MT_2007_NATIONAL TOTAL_DIOX</v>
      </c>
      <c r="B17734" s="113" t="s">
        <v>162</v>
      </c>
      <c r="C17734" s="113">
        <v>2007</v>
      </c>
      <c r="D17734" s="113" t="s">
        <v>122</v>
      </c>
      <c r="E17734" s="113" t="s">
        <v>128</v>
      </c>
      <c r="F17734" s="113" t="s">
        <v>200</v>
      </c>
      <c r="G17734" s="150">
        <v>2.8512442875076602E-10</v>
      </c>
    </row>
    <row r="17735" spans="1:7" x14ac:dyDescent="0.25">
      <c r="A17735" s="108" t="str">
        <f t="shared" si="277"/>
        <v>MT_2007_NATIONAL TOTAL_PAH</v>
      </c>
      <c r="B17735" s="113" t="s">
        <v>162</v>
      </c>
      <c r="C17735" s="113">
        <v>2007</v>
      </c>
      <c r="D17735" s="113" t="s">
        <v>122</v>
      </c>
      <c r="E17735" s="113" t="s">
        <v>129</v>
      </c>
      <c r="F17735" s="113" t="s">
        <v>200</v>
      </c>
      <c r="G17735" s="150">
        <v>4.0941830114327503E-5</v>
      </c>
    </row>
    <row r="17736" spans="1:7" x14ac:dyDescent="0.25">
      <c r="A17736" s="108" t="str">
        <f t="shared" si="277"/>
        <v>MT_2007_NATIONAL TOTAL_HCB</v>
      </c>
      <c r="B17736" s="113" t="s">
        <v>162</v>
      </c>
      <c r="C17736" s="113">
        <v>2007</v>
      </c>
      <c r="D17736" s="113" t="s">
        <v>122</v>
      </c>
      <c r="E17736" s="113" t="s">
        <v>130</v>
      </c>
      <c r="F17736" s="113" t="s">
        <v>200</v>
      </c>
      <c r="G17736" s="150">
        <v>1.1864538621406799E-9</v>
      </c>
    </row>
    <row r="17737" spans="1:7" x14ac:dyDescent="0.25">
      <c r="A17737" s="108" t="str">
        <f t="shared" si="277"/>
        <v>MT_2007_NATIONAL TOTAL_PCB</v>
      </c>
      <c r="B17737" s="113" t="s">
        <v>162</v>
      </c>
      <c r="C17737" s="113">
        <v>2007</v>
      </c>
      <c r="D17737" s="113" t="s">
        <v>122</v>
      </c>
      <c r="E17737" s="113" t="s">
        <v>259</v>
      </c>
      <c r="F17737" s="113" t="s">
        <v>200</v>
      </c>
      <c r="G17737" s="150">
        <v>1.8879364901181299E-9</v>
      </c>
    </row>
    <row r="17738" spans="1:7" x14ac:dyDescent="0.25">
      <c r="A17738" s="108" t="str">
        <f t="shared" si="277"/>
        <v>MT_2007_1A3(FS)_NOx</v>
      </c>
      <c r="B17738" s="113" t="s">
        <v>162</v>
      </c>
      <c r="C17738" s="113">
        <v>2007</v>
      </c>
      <c r="D17738" s="113" t="s">
        <v>132</v>
      </c>
      <c r="E17738" s="113" t="s">
        <v>199</v>
      </c>
      <c r="F17738" s="113" t="s">
        <v>200</v>
      </c>
      <c r="G17738" s="113">
        <v>2.9062700310154801</v>
      </c>
    </row>
    <row r="17739" spans="1:7" x14ac:dyDescent="0.25">
      <c r="A17739" s="108" t="str">
        <f t="shared" si="277"/>
        <v>MT_2007_1A3(FS)_NMVOC</v>
      </c>
      <c r="B17739" s="113" t="s">
        <v>162</v>
      </c>
      <c r="C17739" s="113">
        <v>2007</v>
      </c>
      <c r="D17739" s="113" t="s">
        <v>132</v>
      </c>
      <c r="E17739" s="113" t="s">
        <v>123</v>
      </c>
      <c r="F17739" s="113" t="s">
        <v>200</v>
      </c>
      <c r="G17739" s="113">
        <v>1.8921461582707899</v>
      </c>
    </row>
    <row r="17740" spans="1:7" x14ac:dyDescent="0.25">
      <c r="A17740" s="108" t="str">
        <f t="shared" si="277"/>
        <v>MT_2007_1A3(FS)_SOx</v>
      </c>
      <c r="B17740" s="113" t="s">
        <v>162</v>
      </c>
      <c r="C17740" s="113">
        <v>2007</v>
      </c>
      <c r="D17740" s="113" t="s">
        <v>132</v>
      </c>
      <c r="E17740" s="113" t="s">
        <v>201</v>
      </c>
      <c r="F17740" s="113" t="s">
        <v>200</v>
      </c>
      <c r="G17740" s="113">
        <v>1.5798117756533701E-2</v>
      </c>
    </row>
    <row r="17741" spans="1:7" x14ac:dyDescent="0.25">
      <c r="A17741" s="108" t="str">
        <f t="shared" si="277"/>
        <v>MT_2007_1A3(FS)_NH3</v>
      </c>
      <c r="B17741" s="113" t="s">
        <v>162</v>
      </c>
      <c r="C17741" s="113">
        <v>2007</v>
      </c>
      <c r="D17741" s="113" t="s">
        <v>132</v>
      </c>
      <c r="E17741" s="113" t="s">
        <v>124</v>
      </c>
      <c r="F17741" s="113" t="s">
        <v>200</v>
      </c>
      <c r="G17741" s="113">
        <v>5.7729138728606397E-2</v>
      </c>
    </row>
    <row r="17742" spans="1:7" x14ac:dyDescent="0.25">
      <c r="A17742" s="108" t="str">
        <f t="shared" si="277"/>
        <v>MT_2007_1A3(FS)_PM2.5</v>
      </c>
      <c r="B17742" s="113" t="s">
        <v>162</v>
      </c>
      <c r="C17742" s="113">
        <v>2007</v>
      </c>
      <c r="D17742" s="113" t="s">
        <v>132</v>
      </c>
      <c r="E17742" s="113" t="s">
        <v>203</v>
      </c>
      <c r="F17742" s="113" t="s">
        <v>200</v>
      </c>
      <c r="G17742" s="113">
        <v>0.197542747877296</v>
      </c>
    </row>
    <row r="17743" spans="1:7" x14ac:dyDescent="0.25">
      <c r="A17743" s="108" t="str">
        <f t="shared" si="277"/>
        <v>MT_2007_3D_NOx</v>
      </c>
      <c r="B17743" s="113" t="s">
        <v>162</v>
      </c>
      <c r="C17743" s="113">
        <v>2007</v>
      </c>
      <c r="D17743" s="113" t="s">
        <v>206</v>
      </c>
      <c r="E17743" s="113" t="s">
        <v>199</v>
      </c>
      <c r="F17743" s="113" t="s">
        <v>200</v>
      </c>
      <c r="G17743" s="113">
        <v>0.1508514024608</v>
      </c>
    </row>
    <row r="17744" spans="1:7" x14ac:dyDescent="0.25">
      <c r="A17744" s="108" t="str">
        <f t="shared" si="277"/>
        <v>MT_2008_NATIONAL TOTAL_NOx</v>
      </c>
      <c r="B17744" s="113" t="s">
        <v>162</v>
      </c>
      <c r="C17744" s="113">
        <v>2008</v>
      </c>
      <c r="D17744" s="113" t="s">
        <v>122</v>
      </c>
      <c r="E17744" s="113" t="s">
        <v>199</v>
      </c>
      <c r="F17744" s="113" t="s">
        <v>200</v>
      </c>
      <c r="G17744" s="113">
        <v>9.7744144603618892</v>
      </c>
    </row>
    <row r="17745" spans="1:7" x14ac:dyDescent="0.25">
      <c r="A17745" s="108" t="str">
        <f t="shared" si="277"/>
        <v>MT_2008_NATIONAL TOTAL_NMVOC</v>
      </c>
      <c r="B17745" s="113" t="s">
        <v>162</v>
      </c>
      <c r="C17745" s="113">
        <v>2008</v>
      </c>
      <c r="D17745" s="113" t="s">
        <v>122</v>
      </c>
      <c r="E17745" s="113" t="s">
        <v>123</v>
      </c>
      <c r="F17745" s="113" t="s">
        <v>200</v>
      </c>
      <c r="G17745" s="113">
        <v>3.5772481269908099</v>
      </c>
    </row>
    <row r="17746" spans="1:7" x14ac:dyDescent="0.25">
      <c r="A17746" s="108" t="str">
        <f t="shared" si="277"/>
        <v>MT_2008_NATIONAL TOTAL_SOx</v>
      </c>
      <c r="B17746" s="113" t="s">
        <v>162</v>
      </c>
      <c r="C17746" s="113">
        <v>2008</v>
      </c>
      <c r="D17746" s="113" t="s">
        <v>122</v>
      </c>
      <c r="E17746" s="113" t="s">
        <v>201</v>
      </c>
      <c r="F17746" s="113" t="s">
        <v>200</v>
      </c>
      <c r="G17746" s="113">
        <v>10.416940546335599</v>
      </c>
    </row>
    <row r="17747" spans="1:7" x14ac:dyDescent="0.25">
      <c r="A17747" s="108" t="str">
        <f t="shared" si="277"/>
        <v>MT_2008_NATIONAL TOTAL_NH3</v>
      </c>
      <c r="B17747" s="113" t="s">
        <v>162</v>
      </c>
      <c r="C17747" s="113">
        <v>2008</v>
      </c>
      <c r="D17747" s="113" t="s">
        <v>122</v>
      </c>
      <c r="E17747" s="113" t="s">
        <v>124</v>
      </c>
      <c r="F17747" s="113" t="s">
        <v>200</v>
      </c>
      <c r="G17747" s="113">
        <v>1.80457738956354</v>
      </c>
    </row>
    <row r="17748" spans="1:7" x14ac:dyDescent="0.25">
      <c r="A17748" s="108" t="str">
        <f t="shared" si="277"/>
        <v>MT_2008_NATIONAL TOTAL_PM2.5</v>
      </c>
      <c r="B17748" s="113" t="s">
        <v>162</v>
      </c>
      <c r="C17748" s="113">
        <v>2008</v>
      </c>
      <c r="D17748" s="113" t="s">
        <v>122</v>
      </c>
      <c r="E17748" s="113" t="s">
        <v>203</v>
      </c>
      <c r="F17748" s="113" t="s">
        <v>200</v>
      </c>
      <c r="G17748" s="113">
        <v>0.724970616122108</v>
      </c>
    </row>
    <row r="17749" spans="1:7" x14ac:dyDescent="0.25">
      <c r="A17749" s="108" t="str">
        <f t="shared" si="277"/>
        <v>MT_2008_NATIONAL TOTAL_Pb</v>
      </c>
      <c r="B17749" s="113" t="s">
        <v>162</v>
      </c>
      <c r="C17749" s="113">
        <v>2008</v>
      </c>
      <c r="D17749" s="113" t="s">
        <v>122</v>
      </c>
      <c r="E17749" s="113" t="s">
        <v>125</v>
      </c>
      <c r="F17749" s="113" t="s">
        <v>200</v>
      </c>
      <c r="G17749" s="113">
        <v>5.9150777687747502E-4</v>
      </c>
    </row>
    <row r="17750" spans="1:7" x14ac:dyDescent="0.25">
      <c r="A17750" s="108" t="str">
        <f t="shared" si="277"/>
        <v>MT_2008_NATIONAL TOTAL_Cd</v>
      </c>
      <c r="B17750" s="113" t="s">
        <v>162</v>
      </c>
      <c r="C17750" s="113">
        <v>2008</v>
      </c>
      <c r="D17750" s="113" t="s">
        <v>122</v>
      </c>
      <c r="E17750" s="113" t="s">
        <v>126</v>
      </c>
      <c r="F17750" s="113" t="s">
        <v>200</v>
      </c>
      <c r="G17750" s="150">
        <v>6.6191851669584402E-5</v>
      </c>
    </row>
    <row r="17751" spans="1:7" x14ac:dyDescent="0.25">
      <c r="A17751" s="108" t="str">
        <f t="shared" si="277"/>
        <v>MT_2008_NATIONAL TOTAL_Hg</v>
      </c>
      <c r="B17751" s="113" t="s">
        <v>162</v>
      </c>
      <c r="C17751" s="113">
        <v>2008</v>
      </c>
      <c r="D17751" s="113" t="s">
        <v>122</v>
      </c>
      <c r="E17751" s="113" t="s">
        <v>127</v>
      </c>
      <c r="F17751" s="113" t="s">
        <v>200</v>
      </c>
      <c r="G17751" s="150">
        <v>1.52181559072871E-5</v>
      </c>
    </row>
    <row r="17752" spans="1:7" x14ac:dyDescent="0.25">
      <c r="A17752" s="108" t="str">
        <f t="shared" si="277"/>
        <v>MT_2008_NATIONAL TOTAL_DIOX</v>
      </c>
      <c r="B17752" s="113" t="s">
        <v>162</v>
      </c>
      <c r="C17752" s="113">
        <v>2008</v>
      </c>
      <c r="D17752" s="113" t="s">
        <v>122</v>
      </c>
      <c r="E17752" s="113" t="s">
        <v>128</v>
      </c>
      <c r="F17752" s="113" t="s">
        <v>200</v>
      </c>
      <c r="G17752" s="150">
        <v>2.8112959124700701E-10</v>
      </c>
    </row>
    <row r="17753" spans="1:7" x14ac:dyDescent="0.25">
      <c r="A17753" s="108" t="str">
        <f t="shared" si="277"/>
        <v>MT_2008_NATIONAL TOTAL_PAH</v>
      </c>
      <c r="B17753" s="113" t="s">
        <v>162</v>
      </c>
      <c r="C17753" s="113">
        <v>2008</v>
      </c>
      <c r="D17753" s="113" t="s">
        <v>122</v>
      </c>
      <c r="E17753" s="113" t="s">
        <v>129</v>
      </c>
      <c r="F17753" s="113" t="s">
        <v>200</v>
      </c>
      <c r="G17753" s="150">
        <v>4.1188030814830897E-5</v>
      </c>
    </row>
    <row r="17754" spans="1:7" x14ac:dyDescent="0.25">
      <c r="A17754" s="108" t="str">
        <f t="shared" si="277"/>
        <v>MT_2008_NATIONAL TOTAL_HCB</v>
      </c>
      <c r="B17754" s="113" t="s">
        <v>162</v>
      </c>
      <c r="C17754" s="113">
        <v>2008</v>
      </c>
      <c r="D17754" s="113" t="s">
        <v>122</v>
      </c>
      <c r="E17754" s="113" t="s">
        <v>130</v>
      </c>
      <c r="F17754" s="113" t="s">
        <v>200</v>
      </c>
      <c r="G17754" s="150">
        <v>1.23984633035972E-9</v>
      </c>
    </row>
    <row r="17755" spans="1:7" x14ac:dyDescent="0.25">
      <c r="A17755" s="108" t="str">
        <f t="shared" si="277"/>
        <v>MT_2008_NATIONAL TOTAL_PCB</v>
      </c>
      <c r="B17755" s="113" t="s">
        <v>162</v>
      </c>
      <c r="C17755" s="113">
        <v>2008</v>
      </c>
      <c r="D17755" s="113" t="s">
        <v>122</v>
      </c>
      <c r="E17755" s="113" t="s">
        <v>259</v>
      </c>
      <c r="F17755" s="113" t="s">
        <v>200</v>
      </c>
      <c r="G17755" s="150">
        <v>2.3772028720613401E-9</v>
      </c>
    </row>
    <row r="17756" spans="1:7" x14ac:dyDescent="0.25">
      <c r="A17756" s="108" t="str">
        <f t="shared" si="277"/>
        <v>MT_2008_1A3(FS)_NOx</v>
      </c>
      <c r="B17756" s="113" t="s">
        <v>162</v>
      </c>
      <c r="C17756" s="113">
        <v>2008</v>
      </c>
      <c r="D17756" s="113" t="s">
        <v>132</v>
      </c>
      <c r="E17756" s="113" t="s">
        <v>199</v>
      </c>
      <c r="F17756" s="113" t="s">
        <v>200</v>
      </c>
      <c r="G17756" s="113">
        <v>2.8700944238233701</v>
      </c>
    </row>
    <row r="17757" spans="1:7" x14ac:dyDescent="0.25">
      <c r="A17757" s="108" t="str">
        <f t="shared" si="277"/>
        <v>MT_2008_1A3(FS)_NMVOC</v>
      </c>
      <c r="B17757" s="113" t="s">
        <v>162</v>
      </c>
      <c r="C17757" s="113">
        <v>2008</v>
      </c>
      <c r="D17757" s="113" t="s">
        <v>132</v>
      </c>
      <c r="E17757" s="113" t="s">
        <v>123</v>
      </c>
      <c r="F17757" s="113" t="s">
        <v>200</v>
      </c>
      <c r="G17757" s="113">
        <v>1.7823788580559401</v>
      </c>
    </row>
    <row r="17758" spans="1:7" x14ac:dyDescent="0.25">
      <c r="A17758" s="108" t="str">
        <f t="shared" si="277"/>
        <v>MT_2008_1A3(FS)_SOx</v>
      </c>
      <c r="B17758" s="113" t="s">
        <v>162</v>
      </c>
      <c r="C17758" s="113">
        <v>2008</v>
      </c>
      <c r="D17758" s="113" t="s">
        <v>132</v>
      </c>
      <c r="E17758" s="113" t="s">
        <v>201</v>
      </c>
      <c r="F17758" s="113" t="s">
        <v>200</v>
      </c>
      <c r="G17758" s="113">
        <v>1.2551391485266799E-2</v>
      </c>
    </row>
    <row r="17759" spans="1:7" x14ac:dyDescent="0.25">
      <c r="A17759" s="108" t="str">
        <f t="shared" si="277"/>
        <v>MT_2008_1A3(FS)_NH3</v>
      </c>
      <c r="B17759" s="113" t="s">
        <v>162</v>
      </c>
      <c r="C17759" s="113">
        <v>2008</v>
      </c>
      <c r="D17759" s="113" t="s">
        <v>132</v>
      </c>
      <c r="E17759" s="113" t="s">
        <v>124</v>
      </c>
      <c r="F17759" s="113" t="s">
        <v>200</v>
      </c>
      <c r="G17759" s="113">
        <v>5.9426434501995501E-2</v>
      </c>
    </row>
    <row r="17760" spans="1:7" x14ac:dyDescent="0.25">
      <c r="A17760" s="108" t="str">
        <f t="shared" si="277"/>
        <v>MT_2008_1A3(FS)_PM2.5</v>
      </c>
      <c r="B17760" s="113" t="s">
        <v>162</v>
      </c>
      <c r="C17760" s="113">
        <v>2008</v>
      </c>
      <c r="D17760" s="113" t="s">
        <v>132</v>
      </c>
      <c r="E17760" s="113" t="s">
        <v>203</v>
      </c>
      <c r="F17760" s="113" t="s">
        <v>200</v>
      </c>
      <c r="G17760" s="113">
        <v>0.19422433372190501</v>
      </c>
    </row>
    <row r="17761" spans="1:7" x14ac:dyDescent="0.25">
      <c r="A17761" s="108" t="str">
        <f t="shared" si="277"/>
        <v>MT_2008_3D_NOx</v>
      </c>
      <c r="B17761" s="113" t="s">
        <v>162</v>
      </c>
      <c r="C17761" s="113">
        <v>2008</v>
      </c>
      <c r="D17761" s="113" t="s">
        <v>206</v>
      </c>
      <c r="E17761" s="113" t="s">
        <v>199</v>
      </c>
      <c r="F17761" s="113" t="s">
        <v>200</v>
      </c>
      <c r="G17761" s="113">
        <v>0.14757702563550101</v>
      </c>
    </row>
    <row r="17762" spans="1:7" x14ac:dyDescent="0.25">
      <c r="A17762" s="108" t="str">
        <f t="shared" si="277"/>
        <v>MT_2009_NATIONAL TOTAL_NOx</v>
      </c>
      <c r="B17762" s="113" t="s">
        <v>162</v>
      </c>
      <c r="C17762" s="113">
        <v>2009</v>
      </c>
      <c r="D17762" s="113" t="s">
        <v>122</v>
      </c>
      <c r="E17762" s="113" t="s">
        <v>199</v>
      </c>
      <c r="F17762" s="113" t="s">
        <v>200</v>
      </c>
      <c r="G17762" s="113">
        <v>8.2763050287270392</v>
      </c>
    </row>
    <row r="17763" spans="1:7" x14ac:dyDescent="0.25">
      <c r="A17763" s="108" t="str">
        <f t="shared" si="277"/>
        <v>MT_2009_NATIONAL TOTAL_NMVOC</v>
      </c>
      <c r="B17763" s="113" t="s">
        <v>162</v>
      </c>
      <c r="C17763" s="113">
        <v>2009</v>
      </c>
      <c r="D17763" s="113" t="s">
        <v>122</v>
      </c>
      <c r="E17763" s="113" t="s">
        <v>123</v>
      </c>
      <c r="F17763" s="113" t="s">
        <v>200</v>
      </c>
      <c r="G17763" s="113">
        <v>3.50124449265433</v>
      </c>
    </row>
    <row r="17764" spans="1:7" x14ac:dyDescent="0.25">
      <c r="A17764" s="108" t="str">
        <f t="shared" si="277"/>
        <v>MT_2009_NATIONAL TOTAL_SOx</v>
      </c>
      <c r="B17764" s="113" t="s">
        <v>162</v>
      </c>
      <c r="C17764" s="113">
        <v>2009</v>
      </c>
      <c r="D17764" s="113" t="s">
        <v>122</v>
      </c>
      <c r="E17764" s="113" t="s">
        <v>201</v>
      </c>
      <c r="F17764" s="113" t="s">
        <v>200</v>
      </c>
      <c r="G17764" s="113">
        <v>6.5513933683851597</v>
      </c>
    </row>
    <row r="17765" spans="1:7" x14ac:dyDescent="0.25">
      <c r="A17765" s="108" t="str">
        <f t="shared" si="277"/>
        <v>MT_2009_NATIONAL TOTAL_NH3</v>
      </c>
      <c r="B17765" s="113" t="s">
        <v>162</v>
      </c>
      <c r="C17765" s="113">
        <v>2009</v>
      </c>
      <c r="D17765" s="113" t="s">
        <v>122</v>
      </c>
      <c r="E17765" s="113" t="s">
        <v>124</v>
      </c>
      <c r="F17765" s="113" t="s">
        <v>200</v>
      </c>
      <c r="G17765" s="113">
        <v>1.77818879347081</v>
      </c>
    </row>
    <row r="17766" spans="1:7" x14ac:dyDescent="0.25">
      <c r="A17766" s="108" t="str">
        <f t="shared" si="277"/>
        <v>MT_2009_NATIONAL TOTAL_PM2.5</v>
      </c>
      <c r="B17766" s="113" t="s">
        <v>162</v>
      </c>
      <c r="C17766" s="113">
        <v>2009</v>
      </c>
      <c r="D17766" s="113" t="s">
        <v>122</v>
      </c>
      <c r="E17766" s="113" t="s">
        <v>203</v>
      </c>
      <c r="F17766" s="113" t="s">
        <v>200</v>
      </c>
      <c r="G17766" s="113">
        <v>0.43421484424379098</v>
      </c>
    </row>
    <row r="17767" spans="1:7" x14ac:dyDescent="0.25">
      <c r="A17767" s="108" t="str">
        <f t="shared" si="277"/>
        <v>MT_2009_NATIONAL TOTAL_Pb</v>
      </c>
      <c r="B17767" s="113" t="s">
        <v>162</v>
      </c>
      <c r="C17767" s="113">
        <v>2009</v>
      </c>
      <c r="D17767" s="113" t="s">
        <v>122</v>
      </c>
      <c r="E17767" s="113" t="s">
        <v>125</v>
      </c>
      <c r="F17767" s="113" t="s">
        <v>200</v>
      </c>
      <c r="G17767" s="113">
        <v>6.1336833002947303E-4</v>
      </c>
    </row>
    <row r="17768" spans="1:7" x14ac:dyDescent="0.25">
      <c r="A17768" s="108" t="str">
        <f t="shared" si="277"/>
        <v>MT_2009_NATIONAL TOTAL_Cd</v>
      </c>
      <c r="B17768" s="113" t="s">
        <v>162</v>
      </c>
      <c r="C17768" s="113">
        <v>2009</v>
      </c>
      <c r="D17768" s="113" t="s">
        <v>122</v>
      </c>
      <c r="E17768" s="113" t="s">
        <v>126</v>
      </c>
      <c r="F17768" s="113" t="s">
        <v>200</v>
      </c>
      <c r="G17768" s="150">
        <v>6.6031387063543602E-5</v>
      </c>
    </row>
    <row r="17769" spans="1:7" x14ac:dyDescent="0.25">
      <c r="A17769" s="108" t="str">
        <f t="shared" si="277"/>
        <v>MT_2009_NATIONAL TOTAL_Hg</v>
      </c>
      <c r="B17769" s="113" t="s">
        <v>162</v>
      </c>
      <c r="C17769" s="113">
        <v>2009</v>
      </c>
      <c r="D17769" s="113" t="s">
        <v>122</v>
      </c>
      <c r="E17769" s="113" t="s">
        <v>127</v>
      </c>
      <c r="F17769" s="113" t="s">
        <v>200</v>
      </c>
      <c r="G17769" s="150">
        <v>1.5030392169651899E-5</v>
      </c>
    </row>
    <row r="17770" spans="1:7" x14ac:dyDescent="0.25">
      <c r="A17770" s="108" t="str">
        <f t="shared" si="277"/>
        <v>MT_2009_NATIONAL TOTAL_DIOX</v>
      </c>
      <c r="B17770" s="113" t="s">
        <v>162</v>
      </c>
      <c r="C17770" s="113">
        <v>2009</v>
      </c>
      <c r="D17770" s="113" t="s">
        <v>122</v>
      </c>
      <c r="E17770" s="113" t="s">
        <v>128</v>
      </c>
      <c r="F17770" s="113" t="s">
        <v>200</v>
      </c>
      <c r="G17770" s="150">
        <v>1.95179611563916E-9</v>
      </c>
    </row>
    <row r="17771" spans="1:7" x14ac:dyDescent="0.25">
      <c r="A17771" s="108" t="str">
        <f t="shared" si="277"/>
        <v>MT_2009_NATIONAL TOTAL_PAH</v>
      </c>
      <c r="B17771" s="113" t="s">
        <v>162</v>
      </c>
      <c r="C17771" s="113">
        <v>2009</v>
      </c>
      <c r="D17771" s="113" t="s">
        <v>122</v>
      </c>
      <c r="E17771" s="113" t="s">
        <v>129</v>
      </c>
      <c r="F17771" s="113" t="s">
        <v>200</v>
      </c>
      <c r="G17771" s="150">
        <v>7.1434662156004406E-5</v>
      </c>
    </row>
    <row r="17772" spans="1:7" x14ac:dyDescent="0.25">
      <c r="A17772" s="108" t="str">
        <f t="shared" si="277"/>
        <v>MT_2009_NATIONAL TOTAL_HCB</v>
      </c>
      <c r="B17772" s="113" t="s">
        <v>162</v>
      </c>
      <c r="C17772" s="113">
        <v>2009</v>
      </c>
      <c r="D17772" s="113" t="s">
        <v>122</v>
      </c>
      <c r="E17772" s="113" t="s">
        <v>130</v>
      </c>
      <c r="F17772" s="113" t="s">
        <v>200</v>
      </c>
      <c r="G17772" s="150">
        <v>4.5233768123722799E-8</v>
      </c>
    </row>
    <row r="17773" spans="1:7" x14ac:dyDescent="0.25">
      <c r="A17773" s="108" t="str">
        <f t="shared" si="277"/>
        <v>MT_2009_NATIONAL TOTAL_PCB</v>
      </c>
      <c r="B17773" s="113" t="s">
        <v>162</v>
      </c>
      <c r="C17773" s="113">
        <v>2009</v>
      </c>
      <c r="D17773" s="113" t="s">
        <v>122</v>
      </c>
      <c r="E17773" s="113" t="s">
        <v>259</v>
      </c>
      <c r="F17773" s="113" t="s">
        <v>200</v>
      </c>
      <c r="G17773" s="150">
        <v>8.7746841880398499E-10</v>
      </c>
    </row>
    <row r="17774" spans="1:7" x14ac:dyDescent="0.25">
      <c r="A17774" s="108" t="str">
        <f t="shared" si="277"/>
        <v>MT_2009_1A3(FS)_NOx</v>
      </c>
      <c r="B17774" s="113" t="s">
        <v>162</v>
      </c>
      <c r="C17774" s="113">
        <v>2009</v>
      </c>
      <c r="D17774" s="113" t="s">
        <v>132</v>
      </c>
      <c r="E17774" s="113" t="s">
        <v>199</v>
      </c>
      <c r="F17774" s="113" t="s">
        <v>200</v>
      </c>
      <c r="G17774" s="113">
        <v>2.78853061994695</v>
      </c>
    </row>
    <row r="17775" spans="1:7" x14ac:dyDescent="0.25">
      <c r="A17775" s="108" t="str">
        <f t="shared" si="277"/>
        <v>MT_2009_1A3(FS)_NMVOC</v>
      </c>
      <c r="B17775" s="113" t="s">
        <v>162</v>
      </c>
      <c r="C17775" s="113">
        <v>2009</v>
      </c>
      <c r="D17775" s="113" t="s">
        <v>132</v>
      </c>
      <c r="E17775" s="113" t="s">
        <v>123</v>
      </c>
      <c r="F17775" s="113" t="s">
        <v>200</v>
      </c>
      <c r="G17775" s="113">
        <v>1.7025689677423499</v>
      </c>
    </row>
    <row r="17776" spans="1:7" x14ac:dyDescent="0.25">
      <c r="A17776" s="108" t="str">
        <f t="shared" si="277"/>
        <v>MT_2009_1A3(FS)_SOx</v>
      </c>
      <c r="B17776" s="113" t="s">
        <v>162</v>
      </c>
      <c r="C17776" s="113">
        <v>2009</v>
      </c>
      <c r="D17776" s="113" t="s">
        <v>132</v>
      </c>
      <c r="E17776" s="113" t="s">
        <v>201</v>
      </c>
      <c r="F17776" s="113" t="s">
        <v>200</v>
      </c>
      <c r="G17776" s="113">
        <v>1.10265464269591E-2</v>
      </c>
    </row>
    <row r="17777" spans="1:7" x14ac:dyDescent="0.25">
      <c r="A17777" s="108" t="str">
        <f t="shared" si="277"/>
        <v>MT_2009_1A3(FS)_NH3</v>
      </c>
      <c r="B17777" s="113" t="s">
        <v>162</v>
      </c>
      <c r="C17777" s="113">
        <v>2009</v>
      </c>
      <c r="D17777" s="113" t="s">
        <v>132</v>
      </c>
      <c r="E17777" s="113" t="s">
        <v>124</v>
      </c>
      <c r="F17777" s="113" t="s">
        <v>200</v>
      </c>
      <c r="G17777" s="113">
        <v>6.0839267288682497E-2</v>
      </c>
    </row>
    <row r="17778" spans="1:7" x14ac:dyDescent="0.25">
      <c r="A17778" s="108" t="str">
        <f t="shared" si="277"/>
        <v>MT_2009_1A3(FS)_PM2.5</v>
      </c>
      <c r="B17778" s="113" t="s">
        <v>162</v>
      </c>
      <c r="C17778" s="113">
        <v>2009</v>
      </c>
      <c r="D17778" s="113" t="s">
        <v>132</v>
      </c>
      <c r="E17778" s="113" t="s">
        <v>203</v>
      </c>
      <c r="F17778" s="113" t="s">
        <v>200</v>
      </c>
      <c r="G17778" s="113">
        <v>0.191010990445173</v>
      </c>
    </row>
    <row r="17779" spans="1:7" x14ac:dyDescent="0.25">
      <c r="A17779" s="108" t="str">
        <f t="shared" si="277"/>
        <v>MT_2009_3D_NOx</v>
      </c>
      <c r="B17779" s="113" t="s">
        <v>162</v>
      </c>
      <c r="C17779" s="113">
        <v>2009</v>
      </c>
      <c r="D17779" s="113" t="s">
        <v>206</v>
      </c>
      <c r="E17779" s="113" t="s">
        <v>199</v>
      </c>
      <c r="F17779" s="113" t="s">
        <v>200</v>
      </c>
      <c r="G17779" s="113">
        <v>0.14959860887278201</v>
      </c>
    </row>
    <row r="17780" spans="1:7" x14ac:dyDescent="0.25">
      <c r="A17780" s="108" t="str">
        <f t="shared" si="277"/>
        <v>MT_2010_NATIONAL TOTAL_NOx</v>
      </c>
      <c r="B17780" s="113" t="s">
        <v>162</v>
      </c>
      <c r="C17780" s="113">
        <v>2010</v>
      </c>
      <c r="D17780" s="113" t="s">
        <v>122</v>
      </c>
      <c r="E17780" s="113" t="s">
        <v>199</v>
      </c>
      <c r="F17780" s="113" t="s">
        <v>200</v>
      </c>
      <c r="G17780" s="113">
        <v>9.1488743695844708</v>
      </c>
    </row>
    <row r="17781" spans="1:7" x14ac:dyDescent="0.25">
      <c r="A17781" s="108" t="str">
        <f t="shared" si="277"/>
        <v>MT_2010_NATIONAL TOTAL_NMVOC</v>
      </c>
      <c r="B17781" s="113" t="s">
        <v>162</v>
      </c>
      <c r="C17781" s="113">
        <v>2010</v>
      </c>
      <c r="D17781" s="113" t="s">
        <v>122</v>
      </c>
      <c r="E17781" s="113" t="s">
        <v>123</v>
      </c>
      <c r="F17781" s="113" t="s">
        <v>200</v>
      </c>
      <c r="G17781" s="113">
        <v>3.0990966210300499</v>
      </c>
    </row>
    <row r="17782" spans="1:7" x14ac:dyDescent="0.25">
      <c r="A17782" s="108" t="str">
        <f t="shared" si="277"/>
        <v>MT_2010_NATIONAL TOTAL_SOx</v>
      </c>
      <c r="B17782" s="113" t="s">
        <v>162</v>
      </c>
      <c r="C17782" s="113">
        <v>2010</v>
      </c>
      <c r="D17782" s="113" t="s">
        <v>122</v>
      </c>
      <c r="E17782" s="113" t="s">
        <v>201</v>
      </c>
      <c r="F17782" s="113" t="s">
        <v>200</v>
      </c>
      <c r="G17782" s="113">
        <v>8.0839880314851396</v>
      </c>
    </row>
    <row r="17783" spans="1:7" x14ac:dyDescent="0.25">
      <c r="A17783" s="108" t="str">
        <f t="shared" si="277"/>
        <v>MT_2010_NATIONAL TOTAL_NH3</v>
      </c>
      <c r="B17783" s="113" t="s">
        <v>162</v>
      </c>
      <c r="C17783" s="113">
        <v>2010</v>
      </c>
      <c r="D17783" s="113" t="s">
        <v>122</v>
      </c>
      <c r="E17783" s="113" t="s">
        <v>124</v>
      </c>
      <c r="F17783" s="113" t="s">
        <v>200</v>
      </c>
      <c r="G17783" s="113">
        <v>1.8179832396001501</v>
      </c>
    </row>
    <row r="17784" spans="1:7" x14ac:dyDescent="0.25">
      <c r="A17784" s="108" t="str">
        <f t="shared" si="277"/>
        <v>MT_2010_NATIONAL TOTAL_PM2.5</v>
      </c>
      <c r="B17784" s="113" t="s">
        <v>162</v>
      </c>
      <c r="C17784" s="113">
        <v>2010</v>
      </c>
      <c r="D17784" s="113" t="s">
        <v>122</v>
      </c>
      <c r="E17784" s="113" t="s">
        <v>203</v>
      </c>
      <c r="F17784" s="113" t="s">
        <v>200</v>
      </c>
      <c r="G17784" s="113">
        <v>0.50044330334498899</v>
      </c>
    </row>
    <row r="17785" spans="1:7" x14ac:dyDescent="0.25">
      <c r="A17785" s="108" t="str">
        <f t="shared" si="277"/>
        <v>MT_2010_NATIONAL TOTAL_Pb</v>
      </c>
      <c r="B17785" s="113" t="s">
        <v>162</v>
      </c>
      <c r="C17785" s="113">
        <v>2010</v>
      </c>
      <c r="D17785" s="113" t="s">
        <v>122</v>
      </c>
      <c r="E17785" s="113" t="s">
        <v>125</v>
      </c>
      <c r="F17785" s="113" t="s">
        <v>200</v>
      </c>
      <c r="G17785" s="113">
        <v>6.1328651142206604E-4</v>
      </c>
    </row>
    <row r="17786" spans="1:7" x14ac:dyDescent="0.25">
      <c r="A17786" s="108" t="str">
        <f t="shared" si="277"/>
        <v>MT_2010_NATIONAL TOTAL_Cd</v>
      </c>
      <c r="B17786" s="113" t="s">
        <v>162</v>
      </c>
      <c r="C17786" s="113">
        <v>2010</v>
      </c>
      <c r="D17786" s="113" t="s">
        <v>122</v>
      </c>
      <c r="E17786" s="113" t="s">
        <v>126</v>
      </c>
      <c r="F17786" s="113" t="s">
        <v>200</v>
      </c>
      <c r="G17786" s="150">
        <v>6.8308194332247096E-5</v>
      </c>
    </row>
    <row r="17787" spans="1:7" x14ac:dyDescent="0.25">
      <c r="A17787" s="108" t="str">
        <f t="shared" si="277"/>
        <v>MT_2010_NATIONAL TOTAL_Hg</v>
      </c>
      <c r="B17787" s="113" t="s">
        <v>162</v>
      </c>
      <c r="C17787" s="113">
        <v>2010</v>
      </c>
      <c r="D17787" s="113" t="s">
        <v>122</v>
      </c>
      <c r="E17787" s="113" t="s">
        <v>127</v>
      </c>
      <c r="F17787" s="113" t="s">
        <v>200</v>
      </c>
      <c r="G17787" s="150">
        <v>1.5323933670000101E-5</v>
      </c>
    </row>
    <row r="17788" spans="1:7" x14ac:dyDescent="0.25">
      <c r="A17788" s="108" t="str">
        <f t="shared" si="277"/>
        <v>MT_2010_NATIONAL TOTAL_DIOX</v>
      </c>
      <c r="B17788" s="113" t="s">
        <v>162</v>
      </c>
      <c r="C17788" s="113">
        <v>2010</v>
      </c>
      <c r="D17788" s="113" t="s">
        <v>122</v>
      </c>
      <c r="E17788" s="113" t="s">
        <v>128</v>
      </c>
      <c r="F17788" s="113" t="s">
        <v>200</v>
      </c>
      <c r="G17788" s="150">
        <v>7.9664312335122102E-9</v>
      </c>
    </row>
    <row r="17789" spans="1:7" x14ac:dyDescent="0.25">
      <c r="A17789" s="108" t="str">
        <f t="shared" si="277"/>
        <v>MT_2010_NATIONAL TOTAL_PAH</v>
      </c>
      <c r="B17789" s="113" t="s">
        <v>162</v>
      </c>
      <c r="C17789" s="113">
        <v>2010</v>
      </c>
      <c r="D17789" s="113" t="s">
        <v>122</v>
      </c>
      <c r="E17789" s="113" t="s">
        <v>129</v>
      </c>
      <c r="F17789" s="113" t="s">
        <v>200</v>
      </c>
      <c r="G17789" s="150">
        <v>8.2392792476786606E-5</v>
      </c>
    </row>
    <row r="17790" spans="1:7" x14ac:dyDescent="0.25">
      <c r="A17790" s="108" t="str">
        <f t="shared" si="277"/>
        <v>MT_2010_NATIONAL TOTAL_HCB</v>
      </c>
      <c r="B17790" s="113" t="s">
        <v>162</v>
      </c>
      <c r="C17790" s="113">
        <v>2010</v>
      </c>
      <c r="D17790" s="113" t="s">
        <v>122</v>
      </c>
      <c r="E17790" s="113" t="s">
        <v>130</v>
      </c>
      <c r="F17790" s="113" t="s">
        <v>200</v>
      </c>
      <c r="G17790" s="150">
        <v>4.1483655291552303E-8</v>
      </c>
    </row>
    <row r="17791" spans="1:7" x14ac:dyDescent="0.25">
      <c r="A17791" s="108" t="str">
        <f t="shared" si="277"/>
        <v>MT_2010_NATIONAL TOTAL_PCB</v>
      </c>
      <c r="B17791" s="113" t="s">
        <v>162</v>
      </c>
      <c r="C17791" s="113">
        <v>2010</v>
      </c>
      <c r="D17791" s="113" t="s">
        <v>122</v>
      </c>
      <c r="E17791" s="113" t="s">
        <v>259</v>
      </c>
      <c r="F17791" s="113" t="s">
        <v>200</v>
      </c>
      <c r="G17791" s="150">
        <v>2.1820456409408099E-9</v>
      </c>
    </row>
    <row r="17792" spans="1:7" x14ac:dyDescent="0.25">
      <c r="A17792" s="108" t="str">
        <f t="shared" si="277"/>
        <v>MT_2010_1A3(FS)_NOx</v>
      </c>
      <c r="B17792" s="113" t="s">
        <v>162</v>
      </c>
      <c r="C17792" s="113">
        <v>2010</v>
      </c>
      <c r="D17792" s="113" t="s">
        <v>132</v>
      </c>
      <c r="E17792" s="113" t="s">
        <v>199</v>
      </c>
      <c r="F17792" s="113" t="s">
        <v>200</v>
      </c>
      <c r="G17792" s="113">
        <v>2.6007029440652198</v>
      </c>
    </row>
    <row r="17793" spans="1:7" x14ac:dyDescent="0.25">
      <c r="A17793" s="108" t="str">
        <f t="shared" si="277"/>
        <v>MT_2010_1A3(FS)_NMVOC</v>
      </c>
      <c r="B17793" s="113" t="s">
        <v>162</v>
      </c>
      <c r="C17793" s="113">
        <v>2010</v>
      </c>
      <c r="D17793" s="113" t="s">
        <v>132</v>
      </c>
      <c r="E17793" s="113" t="s">
        <v>123</v>
      </c>
      <c r="F17793" s="113" t="s">
        <v>200</v>
      </c>
      <c r="G17793" s="113">
        <v>1.3771774273927899</v>
      </c>
    </row>
    <row r="17794" spans="1:7" x14ac:dyDescent="0.25">
      <c r="A17794" s="108" t="str">
        <f t="shared" ref="A17794:A17857" si="278">CONCATENATE(B17794,"_",C17794,"_",D17794,"_",E17794)</f>
        <v>MT_2010_1A3(FS)_SOx</v>
      </c>
      <c r="B17794" s="113" t="s">
        <v>162</v>
      </c>
      <c r="C17794" s="113">
        <v>2010</v>
      </c>
      <c r="D17794" s="113" t="s">
        <v>132</v>
      </c>
      <c r="E17794" s="113" t="s">
        <v>201</v>
      </c>
      <c r="F17794" s="113" t="s">
        <v>200</v>
      </c>
      <c r="G17794" s="113">
        <v>9.0227010936585698E-3</v>
      </c>
    </row>
    <row r="17795" spans="1:7" x14ac:dyDescent="0.25">
      <c r="A17795" s="108" t="str">
        <f t="shared" si="278"/>
        <v>MT_2010_1A3(FS)_NH3</v>
      </c>
      <c r="B17795" s="113" t="s">
        <v>162</v>
      </c>
      <c r="C17795" s="113">
        <v>2010</v>
      </c>
      <c r="D17795" s="113" t="s">
        <v>132</v>
      </c>
      <c r="E17795" s="113" t="s">
        <v>124</v>
      </c>
      <c r="F17795" s="113" t="s">
        <v>200</v>
      </c>
      <c r="G17795" s="113">
        <v>6.0044807614142999E-2</v>
      </c>
    </row>
    <row r="17796" spans="1:7" x14ac:dyDescent="0.25">
      <c r="A17796" s="108" t="str">
        <f t="shared" si="278"/>
        <v>MT_2010_1A3(FS)_PM2.5</v>
      </c>
      <c r="B17796" s="113" t="s">
        <v>162</v>
      </c>
      <c r="C17796" s="113">
        <v>2010</v>
      </c>
      <c r="D17796" s="113" t="s">
        <v>132</v>
      </c>
      <c r="E17796" s="113" t="s">
        <v>203</v>
      </c>
      <c r="F17796" s="113" t="s">
        <v>200</v>
      </c>
      <c r="G17796" s="113">
        <v>0.17184287206738</v>
      </c>
    </row>
    <row r="17797" spans="1:7" x14ac:dyDescent="0.25">
      <c r="A17797" s="108" t="str">
        <f t="shared" si="278"/>
        <v>MT_2010_3D_NOx</v>
      </c>
      <c r="B17797" s="113" t="s">
        <v>162</v>
      </c>
      <c r="C17797" s="113">
        <v>2010</v>
      </c>
      <c r="D17797" s="113" t="s">
        <v>206</v>
      </c>
      <c r="E17797" s="113" t="s">
        <v>199</v>
      </c>
      <c r="F17797" s="113" t="s">
        <v>200</v>
      </c>
      <c r="G17797" s="113">
        <v>0.153744763053658</v>
      </c>
    </row>
    <row r="17798" spans="1:7" x14ac:dyDescent="0.25">
      <c r="A17798" s="108" t="str">
        <f t="shared" si="278"/>
        <v>MT_2011_NATIONAL TOTAL_NOx</v>
      </c>
      <c r="B17798" s="113" t="s">
        <v>162</v>
      </c>
      <c r="C17798" s="113">
        <v>2011</v>
      </c>
      <c r="D17798" s="113" t="s">
        <v>122</v>
      </c>
      <c r="E17798" s="113" t="s">
        <v>199</v>
      </c>
      <c r="F17798" s="113" t="s">
        <v>200</v>
      </c>
      <c r="G17798" s="113">
        <v>7.9925259394302897</v>
      </c>
    </row>
    <row r="17799" spans="1:7" x14ac:dyDescent="0.25">
      <c r="A17799" s="108" t="str">
        <f t="shared" si="278"/>
        <v>MT_2011_NATIONAL TOTAL_NMVOC</v>
      </c>
      <c r="B17799" s="113" t="s">
        <v>162</v>
      </c>
      <c r="C17799" s="113">
        <v>2011</v>
      </c>
      <c r="D17799" s="113" t="s">
        <v>122</v>
      </c>
      <c r="E17799" s="113" t="s">
        <v>123</v>
      </c>
      <c r="F17799" s="113" t="s">
        <v>200</v>
      </c>
      <c r="G17799" s="113">
        <v>2.9943024237304399</v>
      </c>
    </row>
    <row r="17800" spans="1:7" x14ac:dyDescent="0.25">
      <c r="A17800" s="108" t="str">
        <f t="shared" si="278"/>
        <v>MT_2011_NATIONAL TOTAL_SOx</v>
      </c>
      <c r="B17800" s="113" t="s">
        <v>162</v>
      </c>
      <c r="C17800" s="113">
        <v>2011</v>
      </c>
      <c r="D17800" s="113" t="s">
        <v>122</v>
      </c>
      <c r="E17800" s="113" t="s">
        <v>201</v>
      </c>
      <c r="F17800" s="113" t="s">
        <v>200</v>
      </c>
      <c r="G17800" s="113">
        <v>7.90886845572048</v>
      </c>
    </row>
    <row r="17801" spans="1:7" x14ac:dyDescent="0.25">
      <c r="A17801" s="108" t="str">
        <f t="shared" si="278"/>
        <v>MT_2011_NATIONAL TOTAL_NH3</v>
      </c>
      <c r="B17801" s="113" t="s">
        <v>162</v>
      </c>
      <c r="C17801" s="113">
        <v>2011</v>
      </c>
      <c r="D17801" s="113" t="s">
        <v>122</v>
      </c>
      <c r="E17801" s="113" t="s">
        <v>124</v>
      </c>
      <c r="F17801" s="113" t="s">
        <v>200</v>
      </c>
      <c r="G17801" s="113">
        <v>1.61417895857022</v>
      </c>
    </row>
    <row r="17802" spans="1:7" x14ac:dyDescent="0.25">
      <c r="A17802" s="108" t="str">
        <f t="shared" si="278"/>
        <v>MT_2011_NATIONAL TOTAL_PM2.5</v>
      </c>
      <c r="B17802" s="113" t="s">
        <v>162</v>
      </c>
      <c r="C17802" s="113">
        <v>2011</v>
      </c>
      <c r="D17802" s="113" t="s">
        <v>122</v>
      </c>
      <c r="E17802" s="113" t="s">
        <v>203</v>
      </c>
      <c r="F17802" s="113" t="s">
        <v>200</v>
      </c>
      <c r="G17802" s="113">
        <v>0.51463620620402295</v>
      </c>
    </row>
    <row r="17803" spans="1:7" x14ac:dyDescent="0.25">
      <c r="A17803" s="108" t="str">
        <f t="shared" si="278"/>
        <v>MT_2011_NATIONAL TOTAL_Pb</v>
      </c>
      <c r="B17803" s="113" t="s">
        <v>162</v>
      </c>
      <c r="C17803" s="113">
        <v>2011</v>
      </c>
      <c r="D17803" s="113" t="s">
        <v>122</v>
      </c>
      <c r="E17803" s="113" t="s">
        <v>125</v>
      </c>
      <c r="F17803" s="113" t="s">
        <v>200</v>
      </c>
      <c r="G17803" s="113">
        <v>4.53119782897214E-4</v>
      </c>
    </row>
    <row r="17804" spans="1:7" x14ac:dyDescent="0.25">
      <c r="A17804" s="108" t="str">
        <f t="shared" si="278"/>
        <v>MT_2011_NATIONAL TOTAL_Cd</v>
      </c>
      <c r="B17804" s="113" t="s">
        <v>162</v>
      </c>
      <c r="C17804" s="113">
        <v>2011</v>
      </c>
      <c r="D17804" s="113" t="s">
        <v>122</v>
      </c>
      <c r="E17804" s="113" t="s">
        <v>126</v>
      </c>
      <c r="F17804" s="113" t="s">
        <v>200</v>
      </c>
      <c r="G17804" s="150">
        <v>6.6452304433063197E-5</v>
      </c>
    </row>
    <row r="17805" spans="1:7" x14ac:dyDescent="0.25">
      <c r="A17805" s="108" t="str">
        <f t="shared" si="278"/>
        <v>MT_2011_NATIONAL TOTAL_Hg</v>
      </c>
      <c r="B17805" s="113" t="s">
        <v>162</v>
      </c>
      <c r="C17805" s="113">
        <v>2011</v>
      </c>
      <c r="D17805" s="113" t="s">
        <v>122</v>
      </c>
      <c r="E17805" s="113" t="s">
        <v>127</v>
      </c>
      <c r="F17805" s="113" t="s">
        <v>200</v>
      </c>
      <c r="G17805" s="150">
        <v>1.5899262740185401E-5</v>
      </c>
    </row>
    <row r="17806" spans="1:7" x14ac:dyDescent="0.25">
      <c r="A17806" s="108" t="str">
        <f t="shared" si="278"/>
        <v>MT_2011_NATIONAL TOTAL_DIOX</v>
      </c>
      <c r="B17806" s="113" t="s">
        <v>162</v>
      </c>
      <c r="C17806" s="113">
        <v>2011</v>
      </c>
      <c r="D17806" s="113" t="s">
        <v>122</v>
      </c>
      <c r="E17806" s="113" t="s">
        <v>128</v>
      </c>
      <c r="F17806" s="113" t="s">
        <v>200</v>
      </c>
      <c r="G17806" s="150">
        <v>1.05733195749372E-9</v>
      </c>
    </row>
    <row r="17807" spans="1:7" x14ac:dyDescent="0.25">
      <c r="A17807" s="108" t="str">
        <f t="shared" si="278"/>
        <v>MT_2011_NATIONAL TOTAL_PAH</v>
      </c>
      <c r="B17807" s="113" t="s">
        <v>162</v>
      </c>
      <c r="C17807" s="113">
        <v>2011</v>
      </c>
      <c r="D17807" s="113" t="s">
        <v>122</v>
      </c>
      <c r="E17807" s="113" t="s">
        <v>129</v>
      </c>
      <c r="F17807" s="113" t="s">
        <v>200</v>
      </c>
      <c r="G17807" s="150">
        <v>6.4047997098697505E-5</v>
      </c>
    </row>
    <row r="17808" spans="1:7" x14ac:dyDescent="0.25">
      <c r="A17808" s="108" t="str">
        <f t="shared" si="278"/>
        <v>MT_2011_NATIONAL TOTAL_HCB</v>
      </c>
      <c r="B17808" s="113" t="s">
        <v>162</v>
      </c>
      <c r="C17808" s="113">
        <v>2011</v>
      </c>
      <c r="D17808" s="113" t="s">
        <v>122</v>
      </c>
      <c r="E17808" s="113" t="s">
        <v>130</v>
      </c>
      <c r="F17808" s="113" t="s">
        <v>200</v>
      </c>
      <c r="G17808" s="150">
        <v>4.4411515914955297E-8</v>
      </c>
    </row>
    <row r="17809" spans="1:7" x14ac:dyDescent="0.25">
      <c r="A17809" s="108" t="str">
        <f t="shared" si="278"/>
        <v>MT_2011_NATIONAL TOTAL_PCB</v>
      </c>
      <c r="B17809" s="113" t="s">
        <v>162</v>
      </c>
      <c r="C17809" s="113">
        <v>2011</v>
      </c>
      <c r="D17809" s="113" t="s">
        <v>122</v>
      </c>
      <c r="E17809" s="113" t="s">
        <v>259</v>
      </c>
      <c r="F17809" s="113" t="s">
        <v>200</v>
      </c>
      <c r="G17809" s="150">
        <v>1.131343893382E-9</v>
      </c>
    </row>
    <row r="17810" spans="1:7" x14ac:dyDescent="0.25">
      <c r="A17810" s="108" t="str">
        <f t="shared" si="278"/>
        <v>MT_2011_1A3(FS)_NOx</v>
      </c>
      <c r="B17810" s="113" t="s">
        <v>162</v>
      </c>
      <c r="C17810" s="113">
        <v>2011</v>
      </c>
      <c r="D17810" s="113" t="s">
        <v>132</v>
      </c>
      <c r="E17810" s="113" t="s">
        <v>199</v>
      </c>
      <c r="F17810" s="113" t="s">
        <v>200</v>
      </c>
      <c r="G17810" s="113">
        <v>2.6565982969841002</v>
      </c>
    </row>
    <row r="17811" spans="1:7" x14ac:dyDescent="0.25">
      <c r="A17811" s="108" t="str">
        <f t="shared" si="278"/>
        <v>MT_2011_1A3(FS)_NMVOC</v>
      </c>
      <c r="B17811" s="113" t="s">
        <v>162</v>
      </c>
      <c r="C17811" s="113">
        <v>2011</v>
      </c>
      <c r="D17811" s="113" t="s">
        <v>132</v>
      </c>
      <c r="E17811" s="113" t="s">
        <v>123</v>
      </c>
      <c r="F17811" s="113" t="s">
        <v>200</v>
      </c>
      <c r="G17811" s="113">
        <v>1.31368702111697</v>
      </c>
    </row>
    <row r="17812" spans="1:7" x14ac:dyDescent="0.25">
      <c r="A17812" s="108" t="str">
        <f t="shared" si="278"/>
        <v>MT_2011_1A3(FS)_SOx</v>
      </c>
      <c r="B17812" s="113" t="s">
        <v>162</v>
      </c>
      <c r="C17812" s="113">
        <v>2011</v>
      </c>
      <c r="D17812" s="113" t="s">
        <v>132</v>
      </c>
      <c r="E17812" s="113" t="s">
        <v>201</v>
      </c>
      <c r="F17812" s="113" t="s">
        <v>200</v>
      </c>
      <c r="G17812" s="113">
        <v>7.4655298601811202E-3</v>
      </c>
    </row>
    <row r="17813" spans="1:7" x14ac:dyDescent="0.25">
      <c r="A17813" s="108" t="str">
        <f t="shared" si="278"/>
        <v>MT_2011_1A3(FS)_NH3</v>
      </c>
      <c r="B17813" s="113" t="s">
        <v>162</v>
      </c>
      <c r="C17813" s="113">
        <v>2011</v>
      </c>
      <c r="D17813" s="113" t="s">
        <v>132</v>
      </c>
      <c r="E17813" s="113" t="s">
        <v>124</v>
      </c>
      <c r="F17813" s="113" t="s">
        <v>200</v>
      </c>
      <c r="G17813" s="113">
        <v>6.1743349198639698E-2</v>
      </c>
    </row>
    <row r="17814" spans="1:7" x14ac:dyDescent="0.25">
      <c r="A17814" s="108" t="str">
        <f t="shared" si="278"/>
        <v>MT_2011_1A3(FS)_PM2.5</v>
      </c>
      <c r="B17814" s="113" t="s">
        <v>162</v>
      </c>
      <c r="C17814" s="113">
        <v>2011</v>
      </c>
      <c r="D17814" s="113" t="s">
        <v>132</v>
      </c>
      <c r="E17814" s="113" t="s">
        <v>203</v>
      </c>
      <c r="F17814" s="113" t="s">
        <v>200</v>
      </c>
      <c r="G17814" s="113">
        <v>0.159821434899767</v>
      </c>
    </row>
    <row r="17815" spans="1:7" x14ac:dyDescent="0.25">
      <c r="A17815" s="108" t="str">
        <f t="shared" si="278"/>
        <v>MT_2011_3D_NOx</v>
      </c>
      <c r="B17815" s="113" t="s">
        <v>162</v>
      </c>
      <c r="C17815" s="113">
        <v>2011</v>
      </c>
      <c r="D17815" s="113" t="s">
        <v>206</v>
      </c>
      <c r="E17815" s="113" t="s">
        <v>199</v>
      </c>
      <c r="F17815" s="113" t="s">
        <v>200</v>
      </c>
      <c r="G17815" s="113">
        <v>0.146098845305316</v>
      </c>
    </row>
    <row r="17816" spans="1:7" x14ac:dyDescent="0.25">
      <c r="A17816" s="108" t="str">
        <f t="shared" si="278"/>
        <v>MT_2012_NATIONAL TOTAL_NOx</v>
      </c>
      <c r="B17816" s="113" t="s">
        <v>162</v>
      </c>
      <c r="C17816" s="113">
        <v>2012</v>
      </c>
      <c r="D17816" s="113" t="s">
        <v>122</v>
      </c>
      <c r="E17816" s="113" t="s">
        <v>199</v>
      </c>
      <c r="F17816" s="113" t="s">
        <v>200</v>
      </c>
      <c r="G17816" s="113">
        <v>8.7331905953431406</v>
      </c>
    </row>
    <row r="17817" spans="1:7" x14ac:dyDescent="0.25">
      <c r="A17817" s="108" t="str">
        <f t="shared" si="278"/>
        <v>MT_2012_NATIONAL TOTAL_NMVOC</v>
      </c>
      <c r="B17817" s="113" t="s">
        <v>162</v>
      </c>
      <c r="C17817" s="113">
        <v>2012</v>
      </c>
      <c r="D17817" s="113" t="s">
        <v>122</v>
      </c>
      <c r="E17817" s="113" t="s">
        <v>123</v>
      </c>
      <c r="F17817" s="113" t="s">
        <v>200</v>
      </c>
      <c r="G17817" s="113">
        <v>2.8607937356700002</v>
      </c>
    </row>
    <row r="17818" spans="1:7" x14ac:dyDescent="0.25">
      <c r="A17818" s="108" t="str">
        <f t="shared" si="278"/>
        <v>MT_2012_NATIONAL TOTAL_SOx</v>
      </c>
      <c r="B17818" s="113" t="s">
        <v>162</v>
      </c>
      <c r="C17818" s="113">
        <v>2012</v>
      </c>
      <c r="D17818" s="113" t="s">
        <v>122</v>
      </c>
      <c r="E17818" s="113" t="s">
        <v>201</v>
      </c>
      <c r="F17818" s="113" t="s">
        <v>200</v>
      </c>
      <c r="G17818" s="113">
        <v>7.7910212821642002</v>
      </c>
    </row>
    <row r="17819" spans="1:7" x14ac:dyDescent="0.25">
      <c r="A17819" s="108" t="str">
        <f t="shared" si="278"/>
        <v>MT_2012_NATIONAL TOTAL_NH3</v>
      </c>
      <c r="B17819" s="113" t="s">
        <v>162</v>
      </c>
      <c r="C17819" s="113">
        <v>2012</v>
      </c>
      <c r="D17819" s="113" t="s">
        <v>122</v>
      </c>
      <c r="E17819" s="113" t="s">
        <v>124</v>
      </c>
      <c r="F17819" s="113" t="s">
        <v>200</v>
      </c>
      <c r="G17819" s="113">
        <v>1.6054540372326001</v>
      </c>
    </row>
    <row r="17820" spans="1:7" x14ac:dyDescent="0.25">
      <c r="A17820" s="108" t="str">
        <f t="shared" si="278"/>
        <v>MT_2012_NATIONAL TOTAL_PM2.5</v>
      </c>
      <c r="B17820" s="113" t="s">
        <v>162</v>
      </c>
      <c r="C17820" s="113">
        <v>2012</v>
      </c>
      <c r="D17820" s="113" t="s">
        <v>122</v>
      </c>
      <c r="E17820" s="113" t="s">
        <v>203</v>
      </c>
      <c r="F17820" s="113" t="s">
        <v>200</v>
      </c>
      <c r="G17820" s="113">
        <v>0.513788449546421</v>
      </c>
    </row>
    <row r="17821" spans="1:7" x14ac:dyDescent="0.25">
      <c r="A17821" s="108" t="str">
        <f t="shared" si="278"/>
        <v>MT_2012_NATIONAL TOTAL_Pb</v>
      </c>
      <c r="B17821" s="113" t="s">
        <v>162</v>
      </c>
      <c r="C17821" s="113">
        <v>2012</v>
      </c>
      <c r="D17821" s="113" t="s">
        <v>122</v>
      </c>
      <c r="E17821" s="113" t="s">
        <v>125</v>
      </c>
      <c r="F17821" s="113" t="s">
        <v>200</v>
      </c>
      <c r="G17821" s="113">
        <v>5.9086264776608496E-4</v>
      </c>
    </row>
    <row r="17822" spans="1:7" x14ac:dyDescent="0.25">
      <c r="A17822" s="108" t="str">
        <f t="shared" si="278"/>
        <v>MT_2012_NATIONAL TOTAL_Cd</v>
      </c>
      <c r="B17822" s="113" t="s">
        <v>162</v>
      </c>
      <c r="C17822" s="113">
        <v>2012</v>
      </c>
      <c r="D17822" s="113" t="s">
        <v>122</v>
      </c>
      <c r="E17822" s="113" t="s">
        <v>126</v>
      </c>
      <c r="F17822" s="113" t="s">
        <v>200</v>
      </c>
      <c r="G17822" s="150">
        <v>6.9180857113910606E-5</v>
      </c>
    </row>
    <row r="17823" spans="1:7" x14ac:dyDescent="0.25">
      <c r="A17823" s="108" t="str">
        <f t="shared" si="278"/>
        <v>MT_2012_NATIONAL TOTAL_Hg</v>
      </c>
      <c r="B17823" s="113" t="s">
        <v>162</v>
      </c>
      <c r="C17823" s="113">
        <v>2012</v>
      </c>
      <c r="D17823" s="113" t="s">
        <v>122</v>
      </c>
      <c r="E17823" s="113" t="s">
        <v>127</v>
      </c>
      <c r="F17823" s="113" t="s">
        <v>200</v>
      </c>
      <c r="G17823" s="150">
        <v>1.64552801821102E-5</v>
      </c>
    </row>
    <row r="17824" spans="1:7" x14ac:dyDescent="0.25">
      <c r="A17824" s="108" t="str">
        <f t="shared" si="278"/>
        <v>MT_2012_NATIONAL TOTAL_DIOX</v>
      </c>
      <c r="B17824" s="113" t="s">
        <v>162</v>
      </c>
      <c r="C17824" s="113">
        <v>2012</v>
      </c>
      <c r="D17824" s="113" t="s">
        <v>122</v>
      </c>
      <c r="E17824" s="113" t="s">
        <v>128</v>
      </c>
      <c r="F17824" s="113" t="s">
        <v>200</v>
      </c>
      <c r="G17824" s="150">
        <v>1.6735437846133901E-9</v>
      </c>
    </row>
    <row r="17825" spans="1:7" x14ac:dyDescent="0.25">
      <c r="A17825" s="108" t="str">
        <f t="shared" si="278"/>
        <v>MT_2012_NATIONAL TOTAL_PAH</v>
      </c>
      <c r="B17825" s="113" t="s">
        <v>162</v>
      </c>
      <c r="C17825" s="113">
        <v>2012</v>
      </c>
      <c r="D17825" s="113" t="s">
        <v>122</v>
      </c>
      <c r="E17825" s="113" t="s">
        <v>129</v>
      </c>
      <c r="F17825" s="113" t="s">
        <v>200</v>
      </c>
      <c r="G17825" s="150">
        <v>7.4320346166200393E-5</v>
      </c>
    </row>
    <row r="17826" spans="1:7" x14ac:dyDescent="0.25">
      <c r="A17826" s="108" t="str">
        <f t="shared" si="278"/>
        <v>MT_2012_NATIONAL TOTAL_HCB</v>
      </c>
      <c r="B17826" s="113" t="s">
        <v>162</v>
      </c>
      <c r="C17826" s="113">
        <v>2012</v>
      </c>
      <c r="D17826" s="113" t="s">
        <v>122</v>
      </c>
      <c r="E17826" s="113" t="s">
        <v>130</v>
      </c>
      <c r="F17826" s="113" t="s">
        <v>200</v>
      </c>
      <c r="G17826" s="150">
        <v>4.5349580496069098E-8</v>
      </c>
    </row>
    <row r="17827" spans="1:7" x14ac:dyDescent="0.25">
      <c r="A17827" s="108" t="str">
        <f t="shared" si="278"/>
        <v>MT_2012_NATIONAL TOTAL_PCB</v>
      </c>
      <c r="B17827" s="113" t="s">
        <v>162</v>
      </c>
      <c r="C17827" s="113">
        <v>2012</v>
      </c>
      <c r="D17827" s="113" t="s">
        <v>122</v>
      </c>
      <c r="E17827" s="113" t="s">
        <v>259</v>
      </c>
      <c r="F17827" s="113" t="s">
        <v>200</v>
      </c>
      <c r="G17827" s="150">
        <v>1.64001382817399E-9</v>
      </c>
    </row>
    <row r="17828" spans="1:7" x14ac:dyDescent="0.25">
      <c r="A17828" s="108" t="str">
        <f t="shared" si="278"/>
        <v>MT_2012_1A3(FS)_NOx</v>
      </c>
      <c r="B17828" s="113" t="s">
        <v>162</v>
      </c>
      <c r="C17828" s="113">
        <v>2012</v>
      </c>
      <c r="D17828" s="113" t="s">
        <v>132</v>
      </c>
      <c r="E17828" s="113" t="s">
        <v>199</v>
      </c>
      <c r="F17828" s="113" t="s">
        <v>200</v>
      </c>
      <c r="G17828" s="113">
        <v>2.6313540883152799</v>
      </c>
    </row>
    <row r="17829" spans="1:7" x14ac:dyDescent="0.25">
      <c r="A17829" s="108" t="str">
        <f t="shared" si="278"/>
        <v>MT_2012_1A3(FS)_NMVOC</v>
      </c>
      <c r="B17829" s="113" t="s">
        <v>162</v>
      </c>
      <c r="C17829" s="113">
        <v>2012</v>
      </c>
      <c r="D17829" s="113" t="s">
        <v>132</v>
      </c>
      <c r="E17829" s="113" t="s">
        <v>123</v>
      </c>
      <c r="F17829" s="113" t="s">
        <v>200</v>
      </c>
      <c r="G17829" s="113">
        <v>1.17048227396898</v>
      </c>
    </row>
    <row r="17830" spans="1:7" x14ac:dyDescent="0.25">
      <c r="A17830" s="108" t="str">
        <f t="shared" si="278"/>
        <v>MT_2012_1A3(FS)_SOx</v>
      </c>
      <c r="B17830" s="113" t="s">
        <v>162</v>
      </c>
      <c r="C17830" s="113">
        <v>2012</v>
      </c>
      <c r="D17830" s="113" t="s">
        <v>132</v>
      </c>
      <c r="E17830" s="113" t="s">
        <v>201</v>
      </c>
      <c r="F17830" s="113" t="s">
        <v>200</v>
      </c>
      <c r="G17830" s="113">
        <v>5.8933019352707498E-3</v>
      </c>
    </row>
    <row r="17831" spans="1:7" x14ac:dyDescent="0.25">
      <c r="A17831" s="108" t="str">
        <f t="shared" si="278"/>
        <v>MT_2012_1A3(FS)_NH3</v>
      </c>
      <c r="B17831" s="113" t="s">
        <v>162</v>
      </c>
      <c r="C17831" s="113">
        <v>2012</v>
      </c>
      <c r="D17831" s="113" t="s">
        <v>132</v>
      </c>
      <c r="E17831" s="113" t="s">
        <v>124</v>
      </c>
      <c r="F17831" s="113" t="s">
        <v>200</v>
      </c>
      <c r="G17831" s="113">
        <v>5.8920468692972502E-2</v>
      </c>
    </row>
    <row r="17832" spans="1:7" x14ac:dyDescent="0.25">
      <c r="A17832" s="108" t="str">
        <f t="shared" si="278"/>
        <v>MT_2012_1A3(FS)_PM2.5</v>
      </c>
      <c r="B17832" s="113" t="s">
        <v>162</v>
      </c>
      <c r="C17832" s="113">
        <v>2012</v>
      </c>
      <c r="D17832" s="113" t="s">
        <v>132</v>
      </c>
      <c r="E17832" s="113" t="s">
        <v>203</v>
      </c>
      <c r="F17832" s="113" t="s">
        <v>200</v>
      </c>
      <c r="G17832" s="113">
        <v>0.15853394799609599</v>
      </c>
    </row>
    <row r="17833" spans="1:7" x14ac:dyDescent="0.25">
      <c r="A17833" s="108" t="str">
        <f t="shared" si="278"/>
        <v>MT_2012_3D_NOx</v>
      </c>
      <c r="B17833" s="113" t="s">
        <v>162</v>
      </c>
      <c r="C17833" s="113">
        <v>2012</v>
      </c>
      <c r="D17833" s="113" t="s">
        <v>206</v>
      </c>
      <c r="E17833" s="113" t="s">
        <v>199</v>
      </c>
      <c r="F17833" s="113" t="s">
        <v>200</v>
      </c>
      <c r="G17833" s="113">
        <v>0.15144943388621901</v>
      </c>
    </row>
    <row r="17834" spans="1:7" x14ac:dyDescent="0.25">
      <c r="A17834" s="108" t="str">
        <f t="shared" si="278"/>
        <v>MT_2013_NATIONAL TOTAL_NOx</v>
      </c>
      <c r="B17834" s="113" t="s">
        <v>162</v>
      </c>
      <c r="C17834" s="113">
        <v>2013</v>
      </c>
      <c r="D17834" s="113" t="s">
        <v>122</v>
      </c>
      <c r="E17834" s="113" t="s">
        <v>199</v>
      </c>
      <c r="F17834" s="113" t="s">
        <v>200</v>
      </c>
      <c r="G17834" s="113">
        <v>7.0572649969967101</v>
      </c>
    </row>
    <row r="17835" spans="1:7" x14ac:dyDescent="0.25">
      <c r="A17835" s="108" t="str">
        <f t="shared" si="278"/>
        <v>MT_2013_NATIONAL TOTAL_NMVOC</v>
      </c>
      <c r="B17835" s="113" t="s">
        <v>162</v>
      </c>
      <c r="C17835" s="113">
        <v>2013</v>
      </c>
      <c r="D17835" s="113" t="s">
        <v>122</v>
      </c>
      <c r="E17835" s="113" t="s">
        <v>123</v>
      </c>
      <c r="F17835" s="113" t="s">
        <v>200</v>
      </c>
      <c r="G17835" s="113">
        <v>3.3915858723201602</v>
      </c>
    </row>
    <row r="17836" spans="1:7" x14ac:dyDescent="0.25">
      <c r="A17836" s="108" t="str">
        <f t="shared" si="278"/>
        <v>MT_2013_NATIONAL TOTAL_SOx</v>
      </c>
      <c r="B17836" s="113" t="s">
        <v>162</v>
      </c>
      <c r="C17836" s="113">
        <v>2013</v>
      </c>
      <c r="D17836" s="113" t="s">
        <v>122</v>
      </c>
      <c r="E17836" s="113" t="s">
        <v>201</v>
      </c>
      <c r="F17836" s="113" t="s">
        <v>200</v>
      </c>
      <c r="G17836" s="113">
        <v>5.0111053758962898</v>
      </c>
    </row>
    <row r="17837" spans="1:7" x14ac:dyDescent="0.25">
      <c r="A17837" s="108" t="str">
        <f t="shared" si="278"/>
        <v>MT_2013_NATIONAL TOTAL_NH3</v>
      </c>
      <c r="B17837" s="113" t="s">
        <v>162</v>
      </c>
      <c r="C17837" s="113">
        <v>2013</v>
      </c>
      <c r="D17837" s="113" t="s">
        <v>122</v>
      </c>
      <c r="E17837" s="113" t="s">
        <v>124</v>
      </c>
      <c r="F17837" s="113" t="s">
        <v>200</v>
      </c>
      <c r="G17837" s="113">
        <v>1.6822162004265899</v>
      </c>
    </row>
    <row r="17838" spans="1:7" x14ac:dyDescent="0.25">
      <c r="A17838" s="108" t="str">
        <f t="shared" si="278"/>
        <v>MT_2013_NATIONAL TOTAL_PM2.5</v>
      </c>
      <c r="B17838" s="113" t="s">
        <v>162</v>
      </c>
      <c r="C17838" s="113">
        <v>2013</v>
      </c>
      <c r="D17838" s="113" t="s">
        <v>122</v>
      </c>
      <c r="E17838" s="113" t="s">
        <v>203</v>
      </c>
      <c r="F17838" s="113" t="s">
        <v>200</v>
      </c>
      <c r="G17838" s="113">
        <v>0.44028647675758997</v>
      </c>
    </row>
    <row r="17839" spans="1:7" x14ac:dyDescent="0.25">
      <c r="A17839" s="108" t="str">
        <f t="shared" si="278"/>
        <v>MT_2013_NATIONAL TOTAL_Pb</v>
      </c>
      <c r="B17839" s="113" t="s">
        <v>162</v>
      </c>
      <c r="C17839" s="113">
        <v>2013</v>
      </c>
      <c r="D17839" s="113" t="s">
        <v>122</v>
      </c>
      <c r="E17839" s="113" t="s">
        <v>125</v>
      </c>
      <c r="F17839" s="113" t="s">
        <v>200</v>
      </c>
      <c r="G17839" s="113">
        <v>5.39379047030703E-4</v>
      </c>
    </row>
    <row r="17840" spans="1:7" x14ac:dyDescent="0.25">
      <c r="A17840" s="108" t="str">
        <f t="shared" si="278"/>
        <v>MT_2013_NATIONAL TOTAL_Cd</v>
      </c>
      <c r="B17840" s="113" t="s">
        <v>162</v>
      </c>
      <c r="C17840" s="113">
        <v>2013</v>
      </c>
      <c r="D17840" s="113" t="s">
        <v>122</v>
      </c>
      <c r="E17840" s="113" t="s">
        <v>126</v>
      </c>
      <c r="F17840" s="113" t="s">
        <v>200</v>
      </c>
      <c r="G17840" s="150">
        <v>6.5368593557827605E-5</v>
      </c>
    </row>
    <row r="17841" spans="1:7" x14ac:dyDescent="0.25">
      <c r="A17841" s="108" t="str">
        <f t="shared" si="278"/>
        <v>MT_2013_NATIONAL TOTAL_Hg</v>
      </c>
      <c r="B17841" s="113" t="s">
        <v>162</v>
      </c>
      <c r="C17841" s="113">
        <v>2013</v>
      </c>
      <c r="D17841" s="113" t="s">
        <v>122</v>
      </c>
      <c r="E17841" s="113" t="s">
        <v>127</v>
      </c>
      <c r="F17841" s="113" t="s">
        <v>200</v>
      </c>
      <c r="G17841" s="150">
        <v>1.46953495969579E-5</v>
      </c>
    </row>
    <row r="17842" spans="1:7" x14ac:dyDescent="0.25">
      <c r="A17842" s="108" t="str">
        <f t="shared" si="278"/>
        <v>MT_2013_NATIONAL TOTAL_DIOX</v>
      </c>
      <c r="B17842" s="113" t="s">
        <v>162</v>
      </c>
      <c r="C17842" s="113">
        <v>2013</v>
      </c>
      <c r="D17842" s="113" t="s">
        <v>122</v>
      </c>
      <c r="E17842" s="113" t="s">
        <v>128</v>
      </c>
      <c r="F17842" s="113" t="s">
        <v>200</v>
      </c>
      <c r="G17842" s="150">
        <v>1.84741121107793E-9</v>
      </c>
    </row>
    <row r="17843" spans="1:7" x14ac:dyDescent="0.25">
      <c r="A17843" s="108" t="str">
        <f t="shared" si="278"/>
        <v>MT_2013_NATIONAL TOTAL_PAH</v>
      </c>
      <c r="B17843" s="113" t="s">
        <v>162</v>
      </c>
      <c r="C17843" s="113">
        <v>2013</v>
      </c>
      <c r="D17843" s="113" t="s">
        <v>122</v>
      </c>
      <c r="E17843" s="113" t="s">
        <v>129</v>
      </c>
      <c r="F17843" s="113" t="s">
        <v>200</v>
      </c>
      <c r="G17843" s="150">
        <v>9.2258418254173601E-5</v>
      </c>
    </row>
    <row r="17844" spans="1:7" x14ac:dyDescent="0.25">
      <c r="A17844" s="108" t="str">
        <f t="shared" si="278"/>
        <v>MT_2013_NATIONAL TOTAL_HCB</v>
      </c>
      <c r="B17844" s="113" t="s">
        <v>162</v>
      </c>
      <c r="C17844" s="113">
        <v>2013</v>
      </c>
      <c r="D17844" s="113" t="s">
        <v>122</v>
      </c>
      <c r="E17844" s="113" t="s">
        <v>130</v>
      </c>
      <c r="F17844" s="113" t="s">
        <v>200</v>
      </c>
      <c r="G17844" s="150">
        <v>4.7351912636365303E-8</v>
      </c>
    </row>
    <row r="17845" spans="1:7" x14ac:dyDescent="0.25">
      <c r="A17845" s="108" t="str">
        <f t="shared" si="278"/>
        <v>MT_2013_NATIONAL TOTAL_PCB</v>
      </c>
      <c r="B17845" s="113" t="s">
        <v>162</v>
      </c>
      <c r="C17845" s="113">
        <v>2013</v>
      </c>
      <c r="D17845" s="113" t="s">
        <v>122</v>
      </c>
      <c r="E17845" s="113" t="s">
        <v>259</v>
      </c>
      <c r="F17845" s="113" t="s">
        <v>200</v>
      </c>
      <c r="G17845" s="150">
        <v>5.3503085212840202E-10</v>
      </c>
    </row>
    <row r="17846" spans="1:7" x14ac:dyDescent="0.25">
      <c r="A17846" s="108" t="str">
        <f t="shared" si="278"/>
        <v>MT_2013_1A3(FS)_NOx</v>
      </c>
      <c r="B17846" s="113" t="s">
        <v>162</v>
      </c>
      <c r="C17846" s="113">
        <v>2013</v>
      </c>
      <c r="D17846" s="113" t="s">
        <v>132</v>
      </c>
      <c r="E17846" s="113" t="s">
        <v>199</v>
      </c>
      <c r="F17846" s="113" t="s">
        <v>200</v>
      </c>
      <c r="G17846" s="113">
        <v>2.6592744984099301</v>
      </c>
    </row>
    <row r="17847" spans="1:7" x14ac:dyDescent="0.25">
      <c r="A17847" s="108" t="str">
        <f t="shared" si="278"/>
        <v>MT_2013_1A3(FS)_NMVOC</v>
      </c>
      <c r="B17847" s="113" t="s">
        <v>162</v>
      </c>
      <c r="C17847" s="113">
        <v>2013</v>
      </c>
      <c r="D17847" s="113" t="s">
        <v>132</v>
      </c>
      <c r="E17847" s="113" t="s">
        <v>123</v>
      </c>
      <c r="F17847" s="113" t="s">
        <v>200</v>
      </c>
      <c r="G17847" s="113">
        <v>1.6840170830210901</v>
      </c>
    </row>
    <row r="17848" spans="1:7" x14ac:dyDescent="0.25">
      <c r="A17848" s="108" t="str">
        <f t="shared" si="278"/>
        <v>MT_2013_1A3(FS)_SOx</v>
      </c>
      <c r="B17848" s="113" t="s">
        <v>162</v>
      </c>
      <c r="C17848" s="113">
        <v>2013</v>
      </c>
      <c r="D17848" s="113" t="s">
        <v>132</v>
      </c>
      <c r="E17848" s="113" t="s">
        <v>201</v>
      </c>
      <c r="F17848" s="113" t="s">
        <v>200</v>
      </c>
      <c r="G17848" s="113">
        <v>4.2887503849527199E-3</v>
      </c>
    </row>
    <row r="17849" spans="1:7" x14ac:dyDescent="0.25">
      <c r="A17849" s="108" t="str">
        <f t="shared" si="278"/>
        <v>MT_2013_1A3(FS)_NH3</v>
      </c>
      <c r="B17849" s="113" t="s">
        <v>162</v>
      </c>
      <c r="C17849" s="113">
        <v>2013</v>
      </c>
      <c r="D17849" s="113" t="s">
        <v>132</v>
      </c>
      <c r="E17849" s="113" t="s">
        <v>124</v>
      </c>
      <c r="F17849" s="113" t="s">
        <v>200</v>
      </c>
      <c r="G17849" s="113">
        <v>5.7705671239763702E-2</v>
      </c>
    </row>
    <row r="17850" spans="1:7" x14ac:dyDescent="0.25">
      <c r="A17850" s="108" t="str">
        <f t="shared" si="278"/>
        <v>MT_2013_1A3(FS)_PM2.5</v>
      </c>
      <c r="B17850" s="113" t="s">
        <v>162</v>
      </c>
      <c r="C17850" s="113">
        <v>2013</v>
      </c>
      <c r="D17850" s="113" t="s">
        <v>132</v>
      </c>
      <c r="E17850" s="113" t="s">
        <v>203</v>
      </c>
      <c r="F17850" s="113" t="s">
        <v>200</v>
      </c>
      <c r="G17850" s="113">
        <v>0.15905616091414801</v>
      </c>
    </row>
    <row r="17851" spans="1:7" x14ac:dyDescent="0.25">
      <c r="A17851" s="108" t="str">
        <f t="shared" si="278"/>
        <v>MT_2013_3D_NOx</v>
      </c>
      <c r="B17851" s="113" t="s">
        <v>162</v>
      </c>
      <c r="C17851" s="113">
        <v>2013</v>
      </c>
      <c r="D17851" s="113" t="s">
        <v>206</v>
      </c>
      <c r="E17851" s="113" t="s">
        <v>199</v>
      </c>
      <c r="F17851" s="113" t="s">
        <v>200</v>
      </c>
      <c r="G17851" s="113">
        <v>0.15840312092894199</v>
      </c>
    </row>
    <row r="17852" spans="1:7" x14ac:dyDescent="0.25">
      <c r="A17852" s="108" t="str">
        <f t="shared" si="278"/>
        <v>MT_2014_NATIONAL TOTAL_NOx</v>
      </c>
      <c r="B17852" s="113" t="s">
        <v>162</v>
      </c>
      <c r="C17852" s="113">
        <v>2014</v>
      </c>
      <c r="D17852" s="113" t="s">
        <v>122</v>
      </c>
      <c r="E17852" s="113" t="s">
        <v>199</v>
      </c>
      <c r="F17852" s="113" t="s">
        <v>200</v>
      </c>
      <c r="G17852" s="113">
        <v>6.8807831973468696</v>
      </c>
    </row>
    <row r="17853" spans="1:7" x14ac:dyDescent="0.25">
      <c r="A17853" s="108" t="str">
        <f t="shared" si="278"/>
        <v>MT_2014_NATIONAL TOTAL_NMVOC</v>
      </c>
      <c r="B17853" s="113" t="s">
        <v>162</v>
      </c>
      <c r="C17853" s="113">
        <v>2014</v>
      </c>
      <c r="D17853" s="113" t="s">
        <v>122</v>
      </c>
      <c r="E17853" s="113" t="s">
        <v>123</v>
      </c>
      <c r="F17853" s="113" t="s">
        <v>200</v>
      </c>
      <c r="G17853" s="113">
        <v>2.7609257717040698</v>
      </c>
    </row>
    <row r="17854" spans="1:7" x14ac:dyDescent="0.25">
      <c r="A17854" s="108" t="str">
        <f t="shared" si="278"/>
        <v>MT_2014_NATIONAL TOTAL_SOx</v>
      </c>
      <c r="B17854" s="113" t="s">
        <v>162</v>
      </c>
      <c r="C17854" s="113">
        <v>2014</v>
      </c>
      <c r="D17854" s="113" t="s">
        <v>122</v>
      </c>
      <c r="E17854" s="113" t="s">
        <v>201</v>
      </c>
      <c r="F17854" s="113" t="s">
        <v>200</v>
      </c>
      <c r="G17854" s="113">
        <v>4.70557376136576</v>
      </c>
    </row>
    <row r="17855" spans="1:7" x14ac:dyDescent="0.25">
      <c r="A17855" s="108" t="str">
        <f t="shared" si="278"/>
        <v>MT_2014_NATIONAL TOTAL_NH3</v>
      </c>
      <c r="B17855" s="113" t="s">
        <v>162</v>
      </c>
      <c r="C17855" s="113">
        <v>2014</v>
      </c>
      <c r="D17855" s="113" t="s">
        <v>122</v>
      </c>
      <c r="E17855" s="113" t="s">
        <v>124</v>
      </c>
      <c r="F17855" s="113" t="s">
        <v>200</v>
      </c>
      <c r="G17855" s="113">
        <v>1.6468112273648701</v>
      </c>
    </row>
    <row r="17856" spans="1:7" x14ac:dyDescent="0.25">
      <c r="A17856" s="108" t="str">
        <f t="shared" si="278"/>
        <v>MT_2014_NATIONAL TOTAL_PM2.5</v>
      </c>
      <c r="B17856" s="113" t="s">
        <v>162</v>
      </c>
      <c r="C17856" s="113">
        <v>2014</v>
      </c>
      <c r="D17856" s="113" t="s">
        <v>122</v>
      </c>
      <c r="E17856" s="113" t="s">
        <v>203</v>
      </c>
      <c r="F17856" s="113" t="s">
        <v>200</v>
      </c>
      <c r="G17856" s="113">
        <v>0.52058256619696797</v>
      </c>
    </row>
    <row r="17857" spans="1:7" x14ac:dyDescent="0.25">
      <c r="A17857" s="108" t="str">
        <f t="shared" si="278"/>
        <v>MT_2014_NATIONAL TOTAL_Pb</v>
      </c>
      <c r="B17857" s="113" t="s">
        <v>162</v>
      </c>
      <c r="C17857" s="113">
        <v>2014</v>
      </c>
      <c r="D17857" s="113" t="s">
        <v>122</v>
      </c>
      <c r="E17857" s="113" t="s">
        <v>125</v>
      </c>
      <c r="F17857" s="113" t="s">
        <v>200</v>
      </c>
      <c r="G17857" s="113">
        <v>5.70535964657562E-4</v>
      </c>
    </row>
    <row r="17858" spans="1:7" x14ac:dyDescent="0.25">
      <c r="A17858" s="108" t="str">
        <f t="shared" ref="A17858:A17921" si="279">CONCATENATE(B17858,"_",C17858,"_",D17858,"_",E17858)</f>
        <v>MT_2014_NATIONAL TOTAL_Cd</v>
      </c>
      <c r="B17858" s="113" t="s">
        <v>162</v>
      </c>
      <c r="C17858" s="113">
        <v>2014</v>
      </c>
      <c r="D17858" s="113" t="s">
        <v>122</v>
      </c>
      <c r="E17858" s="113" t="s">
        <v>126</v>
      </c>
      <c r="F17858" s="113" t="s">
        <v>200</v>
      </c>
      <c r="G17858" s="150">
        <v>6.2014749547506805E-5</v>
      </c>
    </row>
    <row r="17859" spans="1:7" x14ac:dyDescent="0.25">
      <c r="A17859" s="108" t="str">
        <f t="shared" si="279"/>
        <v>MT_2014_NATIONAL TOTAL_Hg</v>
      </c>
      <c r="B17859" s="113" t="s">
        <v>162</v>
      </c>
      <c r="C17859" s="113">
        <v>2014</v>
      </c>
      <c r="D17859" s="113" t="s">
        <v>122</v>
      </c>
      <c r="E17859" s="113" t="s">
        <v>127</v>
      </c>
      <c r="F17859" s="113" t="s">
        <v>200</v>
      </c>
      <c r="G17859" s="150">
        <v>1.46099210196529E-5</v>
      </c>
    </row>
    <row r="17860" spans="1:7" x14ac:dyDescent="0.25">
      <c r="A17860" s="108" t="str">
        <f t="shared" si="279"/>
        <v>MT_2014_NATIONAL TOTAL_DIOX</v>
      </c>
      <c r="B17860" s="113" t="s">
        <v>162</v>
      </c>
      <c r="C17860" s="113">
        <v>2014</v>
      </c>
      <c r="D17860" s="113" t="s">
        <v>122</v>
      </c>
      <c r="E17860" s="113" t="s">
        <v>128</v>
      </c>
      <c r="F17860" s="113" t="s">
        <v>200</v>
      </c>
      <c r="G17860" s="150">
        <v>1.67544566852963E-9</v>
      </c>
    </row>
    <row r="17861" spans="1:7" x14ac:dyDescent="0.25">
      <c r="A17861" s="108" t="str">
        <f t="shared" si="279"/>
        <v>MT_2014_NATIONAL TOTAL_PAH</v>
      </c>
      <c r="B17861" s="113" t="s">
        <v>162</v>
      </c>
      <c r="C17861" s="113">
        <v>2014</v>
      </c>
      <c r="D17861" s="113" t="s">
        <v>122</v>
      </c>
      <c r="E17861" s="113" t="s">
        <v>129</v>
      </c>
      <c r="F17861" s="113" t="s">
        <v>200</v>
      </c>
      <c r="G17861" s="150">
        <v>9.55351390083016E-5</v>
      </c>
    </row>
    <row r="17862" spans="1:7" x14ac:dyDescent="0.25">
      <c r="A17862" s="108" t="str">
        <f t="shared" si="279"/>
        <v>MT_2014_NATIONAL TOTAL_HCB</v>
      </c>
      <c r="B17862" s="113" t="s">
        <v>162</v>
      </c>
      <c r="C17862" s="113">
        <v>2014</v>
      </c>
      <c r="D17862" s="113" t="s">
        <v>122</v>
      </c>
      <c r="E17862" s="113" t="s">
        <v>130</v>
      </c>
      <c r="F17862" s="113" t="s">
        <v>200</v>
      </c>
      <c r="G17862" s="150">
        <v>4.87568997456913E-8</v>
      </c>
    </row>
    <row r="17863" spans="1:7" x14ac:dyDescent="0.25">
      <c r="A17863" s="108" t="str">
        <f t="shared" si="279"/>
        <v>MT_2014_NATIONAL TOTAL_PCB</v>
      </c>
      <c r="B17863" s="113" t="s">
        <v>162</v>
      </c>
      <c r="C17863" s="113">
        <v>2014</v>
      </c>
      <c r="D17863" s="113" t="s">
        <v>122</v>
      </c>
      <c r="E17863" s="113" t="s">
        <v>259</v>
      </c>
      <c r="F17863" s="113" t="s">
        <v>200</v>
      </c>
      <c r="G17863" s="150">
        <v>5.34008691076161E-10</v>
      </c>
    </row>
    <row r="17864" spans="1:7" x14ac:dyDescent="0.25">
      <c r="A17864" s="108" t="str">
        <f t="shared" si="279"/>
        <v>MT_2014_1A3(FS)_NOx</v>
      </c>
      <c r="B17864" s="113" t="s">
        <v>162</v>
      </c>
      <c r="C17864" s="113">
        <v>2014</v>
      </c>
      <c r="D17864" s="113" t="s">
        <v>132</v>
      </c>
      <c r="E17864" s="113" t="s">
        <v>199</v>
      </c>
      <c r="F17864" s="113" t="s">
        <v>200</v>
      </c>
      <c r="G17864" s="113">
        <v>2.5820028676269602</v>
      </c>
    </row>
    <row r="17865" spans="1:7" x14ac:dyDescent="0.25">
      <c r="A17865" s="108" t="str">
        <f t="shared" si="279"/>
        <v>MT_2014_1A3(FS)_NMVOC</v>
      </c>
      <c r="B17865" s="113" t="s">
        <v>162</v>
      </c>
      <c r="C17865" s="113">
        <v>2014</v>
      </c>
      <c r="D17865" s="113" t="s">
        <v>132</v>
      </c>
      <c r="E17865" s="113" t="s">
        <v>123</v>
      </c>
      <c r="F17865" s="113" t="s">
        <v>200</v>
      </c>
      <c r="G17865" s="113">
        <v>1.04403052832078</v>
      </c>
    </row>
    <row r="17866" spans="1:7" x14ac:dyDescent="0.25">
      <c r="A17866" s="108" t="str">
        <f t="shared" si="279"/>
        <v>MT_2014_1A3(FS)_SOx</v>
      </c>
      <c r="B17866" s="113" t="s">
        <v>162</v>
      </c>
      <c r="C17866" s="113">
        <v>2014</v>
      </c>
      <c r="D17866" s="113" t="s">
        <v>132</v>
      </c>
      <c r="E17866" s="113" t="s">
        <v>201</v>
      </c>
      <c r="F17866" s="113" t="s">
        <v>200</v>
      </c>
      <c r="G17866" s="113">
        <v>2.4600389460448001E-3</v>
      </c>
    </row>
    <row r="17867" spans="1:7" x14ac:dyDescent="0.25">
      <c r="A17867" s="108" t="str">
        <f t="shared" si="279"/>
        <v>MT_2014_1A3(FS)_NH3</v>
      </c>
      <c r="B17867" s="113" t="s">
        <v>162</v>
      </c>
      <c r="C17867" s="113">
        <v>2014</v>
      </c>
      <c r="D17867" s="113" t="s">
        <v>132</v>
      </c>
      <c r="E17867" s="113" t="s">
        <v>124</v>
      </c>
      <c r="F17867" s="113" t="s">
        <v>200</v>
      </c>
      <c r="G17867" s="113">
        <v>5.6935612027379401E-2</v>
      </c>
    </row>
    <row r="17868" spans="1:7" x14ac:dyDescent="0.25">
      <c r="A17868" s="108" t="str">
        <f t="shared" si="279"/>
        <v>MT_2014_1A3(FS)_PM2.5</v>
      </c>
      <c r="B17868" s="113" t="s">
        <v>162</v>
      </c>
      <c r="C17868" s="113">
        <v>2014</v>
      </c>
      <c r="D17868" s="113" t="s">
        <v>132</v>
      </c>
      <c r="E17868" s="113" t="s">
        <v>203</v>
      </c>
      <c r="F17868" s="113" t="s">
        <v>200</v>
      </c>
      <c r="G17868" s="113">
        <v>0.15486286472171201</v>
      </c>
    </row>
    <row r="17869" spans="1:7" x14ac:dyDescent="0.25">
      <c r="A17869" s="108" t="str">
        <f t="shared" si="279"/>
        <v>MT_2014_3D_NOx</v>
      </c>
      <c r="B17869" s="113" t="s">
        <v>162</v>
      </c>
      <c r="C17869" s="113">
        <v>2014</v>
      </c>
      <c r="D17869" s="113" t="s">
        <v>206</v>
      </c>
      <c r="E17869" s="113" t="s">
        <v>199</v>
      </c>
      <c r="F17869" s="113" t="s">
        <v>200</v>
      </c>
      <c r="G17869" s="113">
        <v>0.16283980125994399</v>
      </c>
    </row>
    <row r="17870" spans="1:7" x14ac:dyDescent="0.25">
      <c r="A17870" s="108" t="str">
        <f t="shared" si="279"/>
        <v>MT_2015_NATIONAL TOTAL_NOx</v>
      </c>
      <c r="B17870" s="113" t="s">
        <v>162</v>
      </c>
      <c r="C17870" s="113">
        <v>2015</v>
      </c>
      <c r="D17870" s="113" t="s">
        <v>122</v>
      </c>
      <c r="E17870" s="113" t="s">
        <v>199</v>
      </c>
      <c r="F17870" s="113" t="s">
        <v>200</v>
      </c>
      <c r="G17870" s="113">
        <v>5.7361164408179199</v>
      </c>
    </row>
    <row r="17871" spans="1:7" x14ac:dyDescent="0.25">
      <c r="A17871" s="108" t="str">
        <f t="shared" si="279"/>
        <v>MT_2015_NATIONAL TOTAL_NMVOC</v>
      </c>
      <c r="B17871" s="113" t="s">
        <v>162</v>
      </c>
      <c r="C17871" s="113">
        <v>2015</v>
      </c>
      <c r="D17871" s="113" t="s">
        <v>122</v>
      </c>
      <c r="E17871" s="113" t="s">
        <v>123</v>
      </c>
      <c r="F17871" s="113" t="s">
        <v>200</v>
      </c>
      <c r="G17871" s="113">
        <v>2.6717005409746801</v>
      </c>
    </row>
    <row r="17872" spans="1:7" x14ac:dyDescent="0.25">
      <c r="A17872" s="108" t="str">
        <f t="shared" si="279"/>
        <v>MT_2015_NATIONAL TOTAL_SOx</v>
      </c>
      <c r="B17872" s="113" t="s">
        <v>162</v>
      </c>
      <c r="C17872" s="113">
        <v>2015</v>
      </c>
      <c r="D17872" s="113" t="s">
        <v>122</v>
      </c>
      <c r="E17872" s="113" t="s">
        <v>201</v>
      </c>
      <c r="F17872" s="113" t="s">
        <v>200</v>
      </c>
      <c r="G17872" s="113">
        <v>2.1675227670849799</v>
      </c>
    </row>
    <row r="17873" spans="1:7" x14ac:dyDescent="0.25">
      <c r="A17873" s="108" t="str">
        <f t="shared" si="279"/>
        <v>MT_2015_NATIONAL TOTAL_NH3</v>
      </c>
      <c r="B17873" s="113" t="s">
        <v>162</v>
      </c>
      <c r="C17873" s="113">
        <v>2015</v>
      </c>
      <c r="D17873" s="113" t="s">
        <v>122</v>
      </c>
      <c r="E17873" s="113" t="s">
        <v>124</v>
      </c>
      <c r="F17873" s="113" t="s">
        <v>200</v>
      </c>
      <c r="G17873" s="113">
        <v>1.6220123828564199</v>
      </c>
    </row>
    <row r="17874" spans="1:7" x14ac:dyDescent="0.25">
      <c r="A17874" s="108" t="str">
        <f t="shared" si="279"/>
        <v>MT_2015_NATIONAL TOTAL_PM2.5</v>
      </c>
      <c r="B17874" s="113" t="s">
        <v>162</v>
      </c>
      <c r="C17874" s="113">
        <v>2015</v>
      </c>
      <c r="D17874" s="113" t="s">
        <v>122</v>
      </c>
      <c r="E17874" s="113" t="s">
        <v>203</v>
      </c>
      <c r="F17874" s="113" t="s">
        <v>200</v>
      </c>
      <c r="G17874" s="113">
        <v>0.38355626492366002</v>
      </c>
    </row>
    <row r="17875" spans="1:7" x14ac:dyDescent="0.25">
      <c r="A17875" s="108" t="str">
        <f t="shared" si="279"/>
        <v>MT_2015_NATIONAL TOTAL_Pb</v>
      </c>
      <c r="B17875" s="113" t="s">
        <v>162</v>
      </c>
      <c r="C17875" s="113">
        <v>2015</v>
      </c>
      <c r="D17875" s="113" t="s">
        <v>122</v>
      </c>
      <c r="E17875" s="113" t="s">
        <v>125</v>
      </c>
      <c r="F17875" s="113" t="s">
        <v>200</v>
      </c>
      <c r="G17875" s="113">
        <v>5.2564783180048999E-4</v>
      </c>
    </row>
    <row r="17876" spans="1:7" x14ac:dyDescent="0.25">
      <c r="A17876" s="108" t="str">
        <f t="shared" si="279"/>
        <v>MT_2015_NATIONAL TOTAL_Cd</v>
      </c>
      <c r="B17876" s="113" t="s">
        <v>162</v>
      </c>
      <c r="C17876" s="113">
        <v>2015</v>
      </c>
      <c r="D17876" s="113" t="s">
        <v>122</v>
      </c>
      <c r="E17876" s="113" t="s">
        <v>126</v>
      </c>
      <c r="F17876" s="113" t="s">
        <v>200</v>
      </c>
      <c r="G17876" s="150">
        <v>5.2375675563943097E-5</v>
      </c>
    </row>
    <row r="17877" spans="1:7" x14ac:dyDescent="0.25">
      <c r="A17877" s="108" t="str">
        <f t="shared" si="279"/>
        <v>MT_2015_NATIONAL TOTAL_Hg</v>
      </c>
      <c r="B17877" s="113" t="s">
        <v>162</v>
      </c>
      <c r="C17877" s="113">
        <v>2015</v>
      </c>
      <c r="D17877" s="113" t="s">
        <v>122</v>
      </c>
      <c r="E17877" s="113" t="s">
        <v>127</v>
      </c>
      <c r="F17877" s="113" t="s">
        <v>200</v>
      </c>
      <c r="G17877" s="150">
        <v>1.17027567338327E-5</v>
      </c>
    </row>
    <row r="17878" spans="1:7" x14ac:dyDescent="0.25">
      <c r="A17878" s="108" t="str">
        <f t="shared" si="279"/>
        <v>MT_2015_NATIONAL TOTAL_DIOX</v>
      </c>
      <c r="B17878" s="113" t="s">
        <v>162</v>
      </c>
      <c r="C17878" s="113">
        <v>2015</v>
      </c>
      <c r="D17878" s="113" t="s">
        <v>122</v>
      </c>
      <c r="E17878" s="113" t="s">
        <v>128</v>
      </c>
      <c r="F17878" s="113" t="s">
        <v>200</v>
      </c>
      <c r="G17878" s="150">
        <v>1.5524497151845701E-9</v>
      </c>
    </row>
    <row r="17879" spans="1:7" x14ac:dyDescent="0.25">
      <c r="A17879" s="108" t="str">
        <f t="shared" si="279"/>
        <v>MT_2015_NATIONAL TOTAL_PAH</v>
      </c>
      <c r="B17879" s="113" t="s">
        <v>162</v>
      </c>
      <c r="C17879" s="113">
        <v>2015</v>
      </c>
      <c r="D17879" s="113" t="s">
        <v>122</v>
      </c>
      <c r="E17879" s="113" t="s">
        <v>129</v>
      </c>
      <c r="F17879" s="113" t="s">
        <v>200</v>
      </c>
      <c r="G17879" s="150">
        <v>9.8396663645660898E-5</v>
      </c>
    </row>
    <row r="17880" spans="1:7" x14ac:dyDescent="0.25">
      <c r="A17880" s="108" t="str">
        <f t="shared" si="279"/>
        <v>MT_2015_NATIONAL TOTAL_HCB</v>
      </c>
      <c r="B17880" s="113" t="s">
        <v>162</v>
      </c>
      <c r="C17880" s="113">
        <v>2015</v>
      </c>
      <c r="D17880" s="113" t="s">
        <v>122</v>
      </c>
      <c r="E17880" s="113" t="s">
        <v>130</v>
      </c>
      <c r="F17880" s="113" t="s">
        <v>200</v>
      </c>
      <c r="G17880" s="150">
        <v>5.0986879320938398E-8</v>
      </c>
    </row>
    <row r="17881" spans="1:7" x14ac:dyDescent="0.25">
      <c r="A17881" s="108" t="str">
        <f t="shared" si="279"/>
        <v>MT_2015_NATIONAL TOTAL_PCB</v>
      </c>
      <c r="B17881" s="113" t="s">
        <v>162</v>
      </c>
      <c r="C17881" s="113">
        <v>2015</v>
      </c>
      <c r="D17881" s="113" t="s">
        <v>122</v>
      </c>
      <c r="E17881" s="113" t="s">
        <v>259</v>
      </c>
      <c r="F17881" s="113" t="s">
        <v>200</v>
      </c>
      <c r="G17881" s="150">
        <v>5.6532667627865695E-10</v>
      </c>
    </row>
    <row r="17882" spans="1:7" x14ac:dyDescent="0.25">
      <c r="A17882" s="108" t="str">
        <f t="shared" si="279"/>
        <v>MT_2015_1A3(FS)_NOx</v>
      </c>
      <c r="B17882" s="113" t="s">
        <v>162</v>
      </c>
      <c r="C17882" s="113">
        <v>2015</v>
      </c>
      <c r="D17882" s="113" t="s">
        <v>132</v>
      </c>
      <c r="E17882" s="113" t="s">
        <v>199</v>
      </c>
      <c r="F17882" s="113" t="s">
        <v>200</v>
      </c>
      <c r="G17882" s="113">
        <v>2.6066693654269701</v>
      </c>
    </row>
    <row r="17883" spans="1:7" x14ac:dyDescent="0.25">
      <c r="A17883" s="108" t="str">
        <f t="shared" si="279"/>
        <v>MT_2015_1A3(FS)_NMVOC</v>
      </c>
      <c r="B17883" s="113" t="s">
        <v>162</v>
      </c>
      <c r="C17883" s="113">
        <v>2015</v>
      </c>
      <c r="D17883" s="113" t="s">
        <v>132</v>
      </c>
      <c r="E17883" s="113" t="s">
        <v>123</v>
      </c>
      <c r="F17883" s="113" t="s">
        <v>200</v>
      </c>
      <c r="G17883" s="113">
        <v>1.0167563433248901</v>
      </c>
    </row>
    <row r="17884" spans="1:7" x14ac:dyDescent="0.25">
      <c r="A17884" s="108" t="str">
        <f t="shared" si="279"/>
        <v>MT_2015_1A3(FS)_SOx</v>
      </c>
      <c r="B17884" s="113" t="s">
        <v>162</v>
      </c>
      <c r="C17884" s="113">
        <v>2015</v>
      </c>
      <c r="D17884" s="113" t="s">
        <v>132</v>
      </c>
      <c r="E17884" s="113" t="s">
        <v>201</v>
      </c>
      <c r="F17884" s="113" t="s">
        <v>200</v>
      </c>
      <c r="G17884" s="113">
        <v>2.5518070344938601E-3</v>
      </c>
    </row>
    <row r="17885" spans="1:7" x14ac:dyDescent="0.25">
      <c r="A17885" s="108" t="str">
        <f t="shared" si="279"/>
        <v>MT_2015_1A3(FS)_NH3</v>
      </c>
      <c r="B17885" s="113" t="s">
        <v>162</v>
      </c>
      <c r="C17885" s="113">
        <v>2015</v>
      </c>
      <c r="D17885" s="113" t="s">
        <v>132</v>
      </c>
      <c r="E17885" s="113" t="s">
        <v>124</v>
      </c>
      <c r="F17885" s="113" t="s">
        <v>200</v>
      </c>
      <c r="G17885" s="113">
        <v>5.7176490653062899E-2</v>
      </c>
    </row>
    <row r="17886" spans="1:7" x14ac:dyDescent="0.25">
      <c r="A17886" s="108" t="str">
        <f t="shared" si="279"/>
        <v>MT_2015_1A3(FS)_PM2.5</v>
      </c>
      <c r="B17886" s="113" t="s">
        <v>162</v>
      </c>
      <c r="C17886" s="113">
        <v>2015</v>
      </c>
      <c r="D17886" s="113" t="s">
        <v>132</v>
      </c>
      <c r="E17886" s="113" t="s">
        <v>203</v>
      </c>
      <c r="F17886" s="113" t="s">
        <v>200</v>
      </c>
      <c r="G17886" s="113">
        <v>0.15401684579355199</v>
      </c>
    </row>
    <row r="17887" spans="1:7" x14ac:dyDescent="0.25">
      <c r="A17887" s="108" t="str">
        <f t="shared" si="279"/>
        <v>MT_2015_3D_NOx</v>
      </c>
      <c r="B17887" s="113" t="s">
        <v>162</v>
      </c>
      <c r="C17887" s="113">
        <v>2015</v>
      </c>
      <c r="D17887" s="113" t="s">
        <v>206</v>
      </c>
      <c r="E17887" s="113" t="s">
        <v>199</v>
      </c>
      <c r="F17887" s="113" t="s">
        <v>200</v>
      </c>
      <c r="G17887" s="113">
        <v>0.16623762762319799</v>
      </c>
    </row>
    <row r="17888" spans="1:7" x14ac:dyDescent="0.25">
      <c r="A17888" s="108" t="str">
        <f t="shared" si="279"/>
        <v>MT_2016_NATIONAL TOTAL_NOx</v>
      </c>
      <c r="B17888" s="113" t="s">
        <v>162</v>
      </c>
      <c r="C17888" s="113">
        <v>2016</v>
      </c>
      <c r="D17888" s="113" t="s">
        <v>122</v>
      </c>
      <c r="E17888" s="113" t="s">
        <v>199</v>
      </c>
      <c r="F17888" s="113" t="s">
        <v>200</v>
      </c>
      <c r="G17888" s="113">
        <v>5.18867416168235</v>
      </c>
    </row>
    <row r="17889" spans="1:7" x14ac:dyDescent="0.25">
      <c r="A17889" s="108" t="str">
        <f t="shared" si="279"/>
        <v>MT_2016_NATIONAL TOTAL_NMVOC</v>
      </c>
      <c r="B17889" s="113" t="s">
        <v>162</v>
      </c>
      <c r="C17889" s="113">
        <v>2016</v>
      </c>
      <c r="D17889" s="113" t="s">
        <v>122</v>
      </c>
      <c r="E17889" s="113" t="s">
        <v>123</v>
      </c>
      <c r="F17889" s="113" t="s">
        <v>200</v>
      </c>
      <c r="G17889" s="113">
        <v>2.6063000587672001</v>
      </c>
    </row>
    <row r="17890" spans="1:7" x14ac:dyDescent="0.25">
      <c r="A17890" s="108" t="str">
        <f t="shared" si="279"/>
        <v>MT_2016_NATIONAL TOTAL_SOx</v>
      </c>
      <c r="B17890" s="113" t="s">
        <v>162</v>
      </c>
      <c r="C17890" s="113">
        <v>2016</v>
      </c>
      <c r="D17890" s="113" t="s">
        <v>122</v>
      </c>
      <c r="E17890" s="113" t="s">
        <v>201</v>
      </c>
      <c r="F17890" s="113" t="s">
        <v>200</v>
      </c>
      <c r="G17890" s="113">
        <v>1.7788787976892999</v>
      </c>
    </row>
    <row r="17891" spans="1:7" x14ac:dyDescent="0.25">
      <c r="A17891" s="108" t="str">
        <f t="shared" si="279"/>
        <v>MT_2016_NATIONAL TOTAL_NH3</v>
      </c>
      <c r="B17891" s="113" t="s">
        <v>162</v>
      </c>
      <c r="C17891" s="113">
        <v>2016</v>
      </c>
      <c r="D17891" s="113" t="s">
        <v>122</v>
      </c>
      <c r="E17891" s="113" t="s">
        <v>124</v>
      </c>
      <c r="F17891" s="113" t="s">
        <v>200</v>
      </c>
      <c r="G17891" s="113">
        <v>1.59945198089506</v>
      </c>
    </row>
    <row r="17892" spans="1:7" x14ac:dyDescent="0.25">
      <c r="A17892" s="108" t="str">
        <f t="shared" si="279"/>
        <v>MT_2016_NATIONAL TOTAL_PM2.5</v>
      </c>
      <c r="B17892" s="113" t="s">
        <v>162</v>
      </c>
      <c r="C17892" s="113">
        <v>2016</v>
      </c>
      <c r="D17892" s="113" t="s">
        <v>122</v>
      </c>
      <c r="E17892" s="113" t="s">
        <v>203</v>
      </c>
      <c r="F17892" s="113" t="s">
        <v>200</v>
      </c>
      <c r="G17892" s="113">
        <v>0.37731545467336702</v>
      </c>
    </row>
    <row r="17893" spans="1:7" x14ac:dyDescent="0.25">
      <c r="A17893" s="108" t="str">
        <f t="shared" si="279"/>
        <v>MT_2016_NATIONAL TOTAL_Pb</v>
      </c>
      <c r="B17893" s="113" t="s">
        <v>162</v>
      </c>
      <c r="C17893" s="113">
        <v>2016</v>
      </c>
      <c r="D17893" s="113" t="s">
        <v>122</v>
      </c>
      <c r="E17893" s="113" t="s">
        <v>125</v>
      </c>
      <c r="F17893" s="113" t="s">
        <v>200</v>
      </c>
      <c r="G17893" s="113">
        <v>5.1536112883512398E-4</v>
      </c>
    </row>
    <row r="17894" spans="1:7" x14ac:dyDescent="0.25">
      <c r="A17894" s="108" t="str">
        <f t="shared" si="279"/>
        <v>MT_2016_NATIONAL TOTAL_Cd</v>
      </c>
      <c r="B17894" s="113" t="s">
        <v>162</v>
      </c>
      <c r="C17894" s="113">
        <v>2016</v>
      </c>
      <c r="D17894" s="113" t="s">
        <v>122</v>
      </c>
      <c r="E17894" s="113" t="s">
        <v>126</v>
      </c>
      <c r="F17894" s="113" t="s">
        <v>200</v>
      </c>
      <c r="G17894" s="150">
        <v>4.9213306173539902E-5</v>
      </c>
    </row>
    <row r="17895" spans="1:7" x14ac:dyDescent="0.25">
      <c r="A17895" s="108" t="str">
        <f t="shared" si="279"/>
        <v>MT_2016_NATIONAL TOTAL_Hg</v>
      </c>
      <c r="B17895" s="113" t="s">
        <v>162</v>
      </c>
      <c r="C17895" s="113">
        <v>2016</v>
      </c>
      <c r="D17895" s="113" t="s">
        <v>122</v>
      </c>
      <c r="E17895" s="113" t="s">
        <v>127</v>
      </c>
      <c r="F17895" s="113" t="s">
        <v>200</v>
      </c>
      <c r="G17895" s="150">
        <v>1.0681543059468799E-5</v>
      </c>
    </row>
    <row r="17896" spans="1:7" x14ac:dyDescent="0.25">
      <c r="A17896" s="108" t="str">
        <f t="shared" si="279"/>
        <v>MT_2016_NATIONAL TOTAL_DIOX</v>
      </c>
      <c r="B17896" s="113" t="s">
        <v>162</v>
      </c>
      <c r="C17896" s="113">
        <v>2016</v>
      </c>
      <c r="D17896" s="113" t="s">
        <v>122</v>
      </c>
      <c r="E17896" s="113" t="s">
        <v>128</v>
      </c>
      <c r="F17896" s="113" t="s">
        <v>200</v>
      </c>
      <c r="G17896" s="150">
        <v>1.44640558465645E-9</v>
      </c>
    </row>
    <row r="17897" spans="1:7" x14ac:dyDescent="0.25">
      <c r="A17897" s="108" t="str">
        <f t="shared" si="279"/>
        <v>MT_2016_NATIONAL TOTAL_PAH</v>
      </c>
      <c r="B17897" s="113" t="s">
        <v>162</v>
      </c>
      <c r="C17897" s="113">
        <v>2016</v>
      </c>
      <c r="D17897" s="113" t="s">
        <v>122</v>
      </c>
      <c r="E17897" s="113" t="s">
        <v>129</v>
      </c>
      <c r="F17897" s="113" t="s">
        <v>200</v>
      </c>
      <c r="G17897" s="150">
        <v>9.4664477373193601E-5</v>
      </c>
    </row>
    <row r="17898" spans="1:7" x14ac:dyDescent="0.25">
      <c r="A17898" s="108" t="str">
        <f t="shared" si="279"/>
        <v>MT_2016_NATIONAL TOTAL_HCB</v>
      </c>
      <c r="B17898" s="113" t="s">
        <v>162</v>
      </c>
      <c r="C17898" s="113">
        <v>2016</v>
      </c>
      <c r="D17898" s="113" t="s">
        <v>122</v>
      </c>
      <c r="E17898" s="113" t="s">
        <v>130</v>
      </c>
      <c r="F17898" s="113" t="s">
        <v>200</v>
      </c>
      <c r="G17898" s="150">
        <v>5.4664006793195302E-8</v>
      </c>
    </row>
    <row r="17899" spans="1:7" x14ac:dyDescent="0.25">
      <c r="A17899" s="108" t="str">
        <f t="shared" si="279"/>
        <v>MT_2016_NATIONAL TOTAL_PCB</v>
      </c>
      <c r="B17899" s="113" t="s">
        <v>162</v>
      </c>
      <c r="C17899" s="113">
        <v>2016</v>
      </c>
      <c r="D17899" s="113" t="s">
        <v>122</v>
      </c>
      <c r="E17899" s="113" t="s">
        <v>259</v>
      </c>
      <c r="F17899" s="113" t="s">
        <v>200</v>
      </c>
      <c r="G17899" s="150">
        <v>5.37941325560303E-10</v>
      </c>
    </row>
    <row r="17900" spans="1:7" x14ac:dyDescent="0.25">
      <c r="A17900" s="108" t="str">
        <f t="shared" si="279"/>
        <v>MT_2016_1A3(FS)_NOx</v>
      </c>
      <c r="B17900" s="113" t="s">
        <v>162</v>
      </c>
      <c r="C17900" s="113">
        <v>2016</v>
      </c>
      <c r="D17900" s="113" t="s">
        <v>132</v>
      </c>
      <c r="E17900" s="113" t="s">
        <v>199</v>
      </c>
      <c r="F17900" s="113" t="s">
        <v>200</v>
      </c>
      <c r="G17900" s="113">
        <v>2.6175588128081801</v>
      </c>
    </row>
    <row r="17901" spans="1:7" x14ac:dyDescent="0.25">
      <c r="A17901" s="108" t="str">
        <f t="shared" si="279"/>
        <v>MT_2016_1A3(FS)_NMVOC</v>
      </c>
      <c r="B17901" s="113" t="s">
        <v>162</v>
      </c>
      <c r="C17901" s="113">
        <v>2016</v>
      </c>
      <c r="D17901" s="113" t="s">
        <v>132</v>
      </c>
      <c r="E17901" s="113" t="s">
        <v>123</v>
      </c>
      <c r="F17901" s="113" t="s">
        <v>200</v>
      </c>
      <c r="G17901" s="113">
        <v>0.93835301712837405</v>
      </c>
    </row>
    <row r="17902" spans="1:7" x14ac:dyDescent="0.25">
      <c r="A17902" s="108" t="str">
        <f t="shared" si="279"/>
        <v>MT_2016_1A3(FS)_SOx</v>
      </c>
      <c r="B17902" s="113" t="s">
        <v>162</v>
      </c>
      <c r="C17902" s="113">
        <v>2016</v>
      </c>
      <c r="D17902" s="113" t="s">
        <v>132</v>
      </c>
      <c r="E17902" s="113" t="s">
        <v>201</v>
      </c>
      <c r="F17902" s="113" t="s">
        <v>200</v>
      </c>
      <c r="G17902" s="113">
        <v>3.0549925908212499E-3</v>
      </c>
    </row>
    <row r="17903" spans="1:7" x14ac:dyDescent="0.25">
      <c r="A17903" s="108" t="str">
        <f t="shared" si="279"/>
        <v>MT_2016_1A3(FS)_NH3</v>
      </c>
      <c r="B17903" s="113" t="s">
        <v>162</v>
      </c>
      <c r="C17903" s="113">
        <v>2016</v>
      </c>
      <c r="D17903" s="113" t="s">
        <v>132</v>
      </c>
      <c r="E17903" s="113" t="s">
        <v>124</v>
      </c>
      <c r="F17903" s="113" t="s">
        <v>200</v>
      </c>
      <c r="G17903" s="113">
        <v>5.6630595904290301E-2</v>
      </c>
    </row>
    <row r="17904" spans="1:7" x14ac:dyDescent="0.25">
      <c r="A17904" s="108" t="str">
        <f t="shared" si="279"/>
        <v>MT_2016_1A3(FS)_PM2.5</v>
      </c>
      <c r="B17904" s="113" t="s">
        <v>162</v>
      </c>
      <c r="C17904" s="113">
        <v>2016</v>
      </c>
      <c r="D17904" s="113" t="s">
        <v>132</v>
      </c>
      <c r="E17904" s="113" t="s">
        <v>203</v>
      </c>
      <c r="F17904" s="113" t="s">
        <v>200</v>
      </c>
      <c r="G17904" s="113">
        <v>0.15042251444448401</v>
      </c>
    </row>
    <row r="17905" spans="1:7" x14ac:dyDescent="0.25">
      <c r="A17905" s="108" t="str">
        <f t="shared" si="279"/>
        <v>MT_2016_3D_NOx</v>
      </c>
      <c r="B17905" s="113" t="s">
        <v>162</v>
      </c>
      <c r="C17905" s="113">
        <v>2016</v>
      </c>
      <c r="D17905" s="113" t="s">
        <v>206</v>
      </c>
      <c r="E17905" s="113" t="s">
        <v>199</v>
      </c>
      <c r="F17905" s="113" t="s">
        <v>200</v>
      </c>
      <c r="G17905" s="113">
        <v>0.17048279614865</v>
      </c>
    </row>
    <row r="17906" spans="1:7" x14ac:dyDescent="0.25">
      <c r="A17906" s="108" t="str">
        <f t="shared" si="279"/>
        <v>MT_2017_NATIONAL TOTAL_NOx</v>
      </c>
      <c r="B17906" s="113" t="s">
        <v>162</v>
      </c>
      <c r="C17906" s="113">
        <v>2017</v>
      </c>
      <c r="D17906" s="113" t="s">
        <v>122</v>
      </c>
      <c r="E17906" s="113" t="s">
        <v>199</v>
      </c>
      <c r="F17906" s="113" t="s">
        <v>200</v>
      </c>
      <c r="G17906" s="113">
        <v>4.7563240632679902</v>
      </c>
    </row>
    <row r="17907" spans="1:7" x14ac:dyDescent="0.25">
      <c r="A17907" s="108" t="str">
        <f t="shared" si="279"/>
        <v>MT_2017_NATIONAL TOTAL_NMVOC</v>
      </c>
      <c r="B17907" s="113" t="s">
        <v>162</v>
      </c>
      <c r="C17907" s="113">
        <v>2017</v>
      </c>
      <c r="D17907" s="113" t="s">
        <v>122</v>
      </c>
      <c r="E17907" s="113" t="s">
        <v>123</v>
      </c>
      <c r="F17907" s="113" t="s">
        <v>200</v>
      </c>
      <c r="G17907" s="113">
        <v>2.6846949471669102</v>
      </c>
    </row>
    <row r="17908" spans="1:7" x14ac:dyDescent="0.25">
      <c r="A17908" s="108" t="str">
        <f t="shared" si="279"/>
        <v>MT_2017_NATIONAL TOTAL_SOx</v>
      </c>
      <c r="B17908" s="113" t="s">
        <v>162</v>
      </c>
      <c r="C17908" s="113">
        <v>2017</v>
      </c>
      <c r="D17908" s="113" t="s">
        <v>122</v>
      </c>
      <c r="E17908" s="113" t="s">
        <v>201</v>
      </c>
      <c r="F17908" s="113" t="s">
        <v>200</v>
      </c>
      <c r="G17908" s="113">
        <v>0.69655294645631904</v>
      </c>
    </row>
    <row r="17909" spans="1:7" x14ac:dyDescent="0.25">
      <c r="A17909" s="108" t="str">
        <f t="shared" si="279"/>
        <v>MT_2017_NATIONAL TOTAL_NH3</v>
      </c>
      <c r="B17909" s="113" t="s">
        <v>162</v>
      </c>
      <c r="C17909" s="113">
        <v>2017</v>
      </c>
      <c r="D17909" s="113" t="s">
        <v>122</v>
      </c>
      <c r="E17909" s="113" t="s">
        <v>124</v>
      </c>
      <c r="F17909" s="113" t="s">
        <v>200</v>
      </c>
      <c r="G17909" s="113">
        <v>1.5561741926439101</v>
      </c>
    </row>
    <row r="17910" spans="1:7" x14ac:dyDescent="0.25">
      <c r="A17910" s="108" t="str">
        <f t="shared" si="279"/>
        <v>MT_2017_NATIONAL TOTAL_PM2.5</v>
      </c>
      <c r="B17910" s="113" t="s">
        <v>162</v>
      </c>
      <c r="C17910" s="113">
        <v>2017</v>
      </c>
      <c r="D17910" s="113" t="s">
        <v>122</v>
      </c>
      <c r="E17910" s="113" t="s">
        <v>203</v>
      </c>
      <c r="F17910" s="113" t="s">
        <v>200</v>
      </c>
      <c r="G17910" s="113">
        <v>0.34688910070821499</v>
      </c>
    </row>
    <row r="17911" spans="1:7" x14ac:dyDescent="0.25">
      <c r="A17911" s="108" t="str">
        <f t="shared" si="279"/>
        <v>MT_2017_NATIONAL TOTAL_Pb</v>
      </c>
      <c r="B17911" s="113" t="s">
        <v>162</v>
      </c>
      <c r="C17911" s="113">
        <v>2017</v>
      </c>
      <c r="D17911" s="113" t="s">
        <v>122</v>
      </c>
      <c r="E17911" s="113" t="s">
        <v>125</v>
      </c>
      <c r="F17911" s="113" t="s">
        <v>200</v>
      </c>
      <c r="G17911" s="113">
        <v>4.9512836679819301E-4</v>
      </c>
    </row>
    <row r="17912" spans="1:7" x14ac:dyDescent="0.25">
      <c r="A17912" s="108" t="str">
        <f t="shared" si="279"/>
        <v>MT_2017_NATIONAL TOTAL_Cd</v>
      </c>
      <c r="B17912" s="113" t="s">
        <v>162</v>
      </c>
      <c r="C17912" s="113">
        <v>2017</v>
      </c>
      <c r="D17912" s="113" t="s">
        <v>122</v>
      </c>
      <c r="E17912" s="113" t="s">
        <v>126</v>
      </c>
      <c r="F17912" s="113" t="s">
        <v>200</v>
      </c>
      <c r="G17912" s="150">
        <v>4.4947713774452997E-5</v>
      </c>
    </row>
    <row r="17913" spans="1:7" x14ac:dyDescent="0.25">
      <c r="A17913" s="108" t="str">
        <f t="shared" si="279"/>
        <v>MT_2017_NATIONAL TOTAL_Hg</v>
      </c>
      <c r="B17913" s="113" t="s">
        <v>162</v>
      </c>
      <c r="C17913" s="113">
        <v>2017</v>
      </c>
      <c r="D17913" s="113" t="s">
        <v>122</v>
      </c>
      <c r="E17913" s="113" t="s">
        <v>127</v>
      </c>
      <c r="F17913" s="113" t="s">
        <v>200</v>
      </c>
      <c r="G17913" s="150">
        <v>9.4281858461289408E-6</v>
      </c>
    </row>
    <row r="17914" spans="1:7" x14ac:dyDescent="0.25">
      <c r="A17914" s="108" t="str">
        <f t="shared" si="279"/>
        <v>MT_2017_NATIONAL TOTAL_DIOX</v>
      </c>
      <c r="B17914" s="113" t="s">
        <v>162</v>
      </c>
      <c r="C17914" s="113">
        <v>2017</v>
      </c>
      <c r="D17914" s="113" t="s">
        <v>122</v>
      </c>
      <c r="E17914" s="113" t="s">
        <v>128</v>
      </c>
      <c r="F17914" s="113" t="s">
        <v>200</v>
      </c>
      <c r="G17914" s="150">
        <v>1.41813872549778E-9</v>
      </c>
    </row>
    <row r="17915" spans="1:7" x14ac:dyDescent="0.25">
      <c r="A17915" s="108" t="str">
        <f t="shared" si="279"/>
        <v>MT_2017_NATIONAL TOTAL_PAH</v>
      </c>
      <c r="B17915" s="113" t="s">
        <v>162</v>
      </c>
      <c r="C17915" s="113">
        <v>2017</v>
      </c>
      <c r="D17915" s="113" t="s">
        <v>122</v>
      </c>
      <c r="E17915" s="113" t="s">
        <v>129</v>
      </c>
      <c r="F17915" s="113" t="s">
        <v>200</v>
      </c>
      <c r="G17915" s="150">
        <v>8.8475525101030402E-5</v>
      </c>
    </row>
    <row r="17916" spans="1:7" x14ac:dyDescent="0.25">
      <c r="A17916" s="108" t="str">
        <f t="shared" si="279"/>
        <v>MT_2017_NATIONAL TOTAL_HCB</v>
      </c>
      <c r="B17916" s="113" t="s">
        <v>162</v>
      </c>
      <c r="C17916" s="113">
        <v>2017</v>
      </c>
      <c r="D17916" s="113" t="s">
        <v>122</v>
      </c>
      <c r="E17916" s="113" t="s">
        <v>130</v>
      </c>
      <c r="F17916" s="113" t="s">
        <v>200</v>
      </c>
      <c r="G17916" s="150">
        <v>5.5748254324538403E-8</v>
      </c>
    </row>
    <row r="17917" spans="1:7" x14ac:dyDescent="0.25">
      <c r="A17917" s="108" t="str">
        <f t="shared" si="279"/>
        <v>MT_2017_NATIONAL TOTAL_PCB</v>
      </c>
      <c r="B17917" s="113" t="s">
        <v>162</v>
      </c>
      <c r="C17917" s="113">
        <v>2017</v>
      </c>
      <c r="D17917" s="113" t="s">
        <v>122</v>
      </c>
      <c r="E17917" s="113" t="s">
        <v>259</v>
      </c>
      <c r="F17917" s="113" t="s">
        <v>200</v>
      </c>
      <c r="G17917" s="150">
        <v>5.6825290108521596E-10</v>
      </c>
    </row>
    <row r="17918" spans="1:7" x14ac:dyDescent="0.25">
      <c r="A17918" s="108" t="str">
        <f t="shared" si="279"/>
        <v>MT_2017_1A3(FS)_NOx</v>
      </c>
      <c r="B17918" s="113" t="s">
        <v>162</v>
      </c>
      <c r="C17918" s="113">
        <v>2017</v>
      </c>
      <c r="D17918" s="113" t="s">
        <v>132</v>
      </c>
      <c r="E17918" s="113" t="s">
        <v>199</v>
      </c>
      <c r="F17918" s="113" t="s">
        <v>200</v>
      </c>
      <c r="G17918" s="113">
        <v>2.6278524946833999</v>
      </c>
    </row>
    <row r="17919" spans="1:7" x14ac:dyDescent="0.25">
      <c r="A17919" s="108" t="str">
        <f t="shared" si="279"/>
        <v>MT_2017_1A3(FS)_NMVOC</v>
      </c>
      <c r="B17919" s="113" t="s">
        <v>162</v>
      </c>
      <c r="C17919" s="113">
        <v>2017</v>
      </c>
      <c r="D17919" s="113" t="s">
        <v>132</v>
      </c>
      <c r="E17919" s="113" t="s">
        <v>123</v>
      </c>
      <c r="F17919" s="113" t="s">
        <v>200</v>
      </c>
      <c r="G17919" s="113">
        <v>0.93346543509346303</v>
      </c>
    </row>
    <row r="17920" spans="1:7" x14ac:dyDescent="0.25">
      <c r="A17920" s="108" t="str">
        <f t="shared" si="279"/>
        <v>MT_2017_1A3(FS)_SOx</v>
      </c>
      <c r="B17920" s="113" t="s">
        <v>162</v>
      </c>
      <c r="C17920" s="113">
        <v>2017</v>
      </c>
      <c r="D17920" s="113" t="s">
        <v>132</v>
      </c>
      <c r="E17920" s="113" t="s">
        <v>201</v>
      </c>
      <c r="F17920" s="113" t="s">
        <v>200</v>
      </c>
      <c r="G17920" s="113">
        <v>2.9961075467001999E-3</v>
      </c>
    </row>
    <row r="17921" spans="1:7" x14ac:dyDescent="0.25">
      <c r="A17921" s="108" t="str">
        <f t="shared" si="279"/>
        <v>MT_2017_1A3(FS)_NH3</v>
      </c>
      <c r="B17921" s="113" t="s">
        <v>162</v>
      </c>
      <c r="C17921" s="113">
        <v>2017</v>
      </c>
      <c r="D17921" s="113" t="s">
        <v>132</v>
      </c>
      <c r="E17921" s="113" t="s">
        <v>124</v>
      </c>
      <c r="F17921" s="113" t="s">
        <v>200</v>
      </c>
      <c r="G17921" s="113">
        <v>5.4073967550934299E-2</v>
      </c>
    </row>
    <row r="17922" spans="1:7" x14ac:dyDescent="0.25">
      <c r="A17922" s="108" t="str">
        <f t="shared" ref="A17922:A17985" si="280">CONCATENATE(B17922,"_",C17922,"_",D17922,"_",E17922)</f>
        <v>MT_2017_1A3(FS)_PM2.5</v>
      </c>
      <c r="B17922" s="113" t="s">
        <v>162</v>
      </c>
      <c r="C17922" s="113">
        <v>2017</v>
      </c>
      <c r="D17922" s="113" t="s">
        <v>132</v>
      </c>
      <c r="E17922" s="113" t="s">
        <v>203</v>
      </c>
      <c r="F17922" s="113" t="s">
        <v>200</v>
      </c>
      <c r="G17922" s="113">
        <v>0.15149329162625999</v>
      </c>
    </row>
    <row r="17923" spans="1:7" x14ac:dyDescent="0.25">
      <c r="A17923" s="108" t="str">
        <f t="shared" si="280"/>
        <v>MT_2017_3D_NOx</v>
      </c>
      <c r="B17923" s="113" t="s">
        <v>162</v>
      </c>
      <c r="C17923" s="113">
        <v>2017</v>
      </c>
      <c r="D17923" s="113" t="s">
        <v>206</v>
      </c>
      <c r="E17923" s="113" t="s">
        <v>199</v>
      </c>
      <c r="F17923" s="113" t="s">
        <v>200</v>
      </c>
      <c r="G17923" s="113">
        <v>0.17243581300289901</v>
      </c>
    </row>
    <row r="17924" spans="1:7" x14ac:dyDescent="0.25">
      <c r="A17924" s="108" t="str">
        <f t="shared" si="280"/>
        <v>MT_2018_NATIONAL TOTAL_NOx</v>
      </c>
      <c r="B17924" s="113" t="s">
        <v>162</v>
      </c>
      <c r="C17924" s="113">
        <v>2018</v>
      </c>
      <c r="D17924" s="113" t="s">
        <v>122</v>
      </c>
      <c r="E17924" s="113" t="s">
        <v>199</v>
      </c>
      <c r="F17924" s="113" t="s">
        <v>200</v>
      </c>
      <c r="G17924" s="113">
        <v>4.5182402937041504</v>
      </c>
    </row>
    <row r="17925" spans="1:7" x14ac:dyDescent="0.25">
      <c r="A17925" s="108" t="str">
        <f t="shared" si="280"/>
        <v>MT_2018_NATIONAL TOTAL_NMVOC</v>
      </c>
      <c r="B17925" s="113" t="s">
        <v>162</v>
      </c>
      <c r="C17925" s="113">
        <v>2018</v>
      </c>
      <c r="D17925" s="113" t="s">
        <v>122</v>
      </c>
      <c r="E17925" s="113" t="s">
        <v>123</v>
      </c>
      <c r="F17925" s="113" t="s">
        <v>200</v>
      </c>
      <c r="G17925" s="113">
        <v>2.5362775865760399</v>
      </c>
    </row>
    <row r="17926" spans="1:7" x14ac:dyDescent="0.25">
      <c r="A17926" s="108" t="str">
        <f t="shared" si="280"/>
        <v>MT_2018_NATIONAL TOTAL_SOx</v>
      </c>
      <c r="B17926" s="113" t="s">
        <v>162</v>
      </c>
      <c r="C17926" s="113">
        <v>2018</v>
      </c>
      <c r="D17926" s="113" t="s">
        <v>122</v>
      </c>
      <c r="E17926" s="113" t="s">
        <v>201</v>
      </c>
      <c r="F17926" s="113" t="s">
        <v>200</v>
      </c>
      <c r="G17926" s="113">
        <v>0.154897515179717</v>
      </c>
    </row>
    <row r="17927" spans="1:7" x14ac:dyDescent="0.25">
      <c r="A17927" s="108" t="str">
        <f t="shared" si="280"/>
        <v>MT_2018_NATIONAL TOTAL_NH3</v>
      </c>
      <c r="B17927" s="113" t="s">
        <v>162</v>
      </c>
      <c r="C17927" s="113">
        <v>2018</v>
      </c>
      <c r="D17927" s="113" t="s">
        <v>122</v>
      </c>
      <c r="E17927" s="113" t="s">
        <v>124</v>
      </c>
      <c r="F17927" s="113" t="s">
        <v>200</v>
      </c>
      <c r="G17927" s="113">
        <v>1.57505410474555</v>
      </c>
    </row>
    <row r="17928" spans="1:7" x14ac:dyDescent="0.25">
      <c r="A17928" s="108" t="str">
        <f t="shared" si="280"/>
        <v>MT_2018_NATIONAL TOTAL_PM2.5</v>
      </c>
      <c r="B17928" s="113" t="s">
        <v>162</v>
      </c>
      <c r="C17928" s="113">
        <v>2018</v>
      </c>
      <c r="D17928" s="113" t="s">
        <v>122</v>
      </c>
      <c r="E17928" s="113" t="s">
        <v>203</v>
      </c>
      <c r="F17928" s="113" t="s">
        <v>200</v>
      </c>
      <c r="G17928" s="113">
        <v>0.341153963768144</v>
      </c>
    </row>
    <row r="17929" spans="1:7" x14ac:dyDescent="0.25">
      <c r="A17929" s="108" t="str">
        <f t="shared" si="280"/>
        <v>MT_2018_NATIONAL TOTAL_Pb</v>
      </c>
      <c r="B17929" s="113" t="s">
        <v>162</v>
      </c>
      <c r="C17929" s="113">
        <v>2018</v>
      </c>
      <c r="D17929" s="113" t="s">
        <v>122</v>
      </c>
      <c r="E17929" s="113" t="s">
        <v>125</v>
      </c>
      <c r="F17929" s="113" t="s">
        <v>200</v>
      </c>
      <c r="G17929" s="113">
        <v>5.1620697640422197E-4</v>
      </c>
    </row>
    <row r="17930" spans="1:7" x14ac:dyDescent="0.25">
      <c r="A17930" s="108" t="str">
        <f t="shared" si="280"/>
        <v>MT_2018_NATIONAL TOTAL_Cd</v>
      </c>
      <c r="B17930" s="113" t="s">
        <v>162</v>
      </c>
      <c r="C17930" s="113">
        <v>2018</v>
      </c>
      <c r="D17930" s="113" t="s">
        <v>122</v>
      </c>
      <c r="E17930" s="113" t="s">
        <v>126</v>
      </c>
      <c r="F17930" s="113" t="s">
        <v>200</v>
      </c>
      <c r="G17930" s="150">
        <v>4.16666934452296E-5</v>
      </c>
    </row>
    <row r="17931" spans="1:7" x14ac:dyDescent="0.25">
      <c r="A17931" s="108" t="str">
        <f t="shared" si="280"/>
        <v>MT_2018_NATIONAL TOTAL_Hg</v>
      </c>
      <c r="B17931" s="113" t="s">
        <v>162</v>
      </c>
      <c r="C17931" s="113">
        <v>2018</v>
      </c>
      <c r="D17931" s="113" t="s">
        <v>122</v>
      </c>
      <c r="E17931" s="113" t="s">
        <v>127</v>
      </c>
      <c r="F17931" s="113" t="s">
        <v>200</v>
      </c>
      <c r="G17931" s="150">
        <v>8.6484290072131693E-6</v>
      </c>
    </row>
    <row r="17932" spans="1:7" x14ac:dyDescent="0.25">
      <c r="A17932" s="108" t="str">
        <f t="shared" si="280"/>
        <v>MT_2018_NATIONAL TOTAL_DIOX</v>
      </c>
      <c r="B17932" s="113" t="s">
        <v>162</v>
      </c>
      <c r="C17932" s="113">
        <v>2018</v>
      </c>
      <c r="D17932" s="113" t="s">
        <v>122</v>
      </c>
      <c r="E17932" s="113" t="s">
        <v>128</v>
      </c>
      <c r="F17932" s="113" t="s">
        <v>200</v>
      </c>
      <c r="G17932" s="150">
        <v>1.3491203162184199E-9</v>
      </c>
    </row>
    <row r="17933" spans="1:7" x14ac:dyDescent="0.25">
      <c r="A17933" s="108" t="str">
        <f t="shared" si="280"/>
        <v>MT_2018_NATIONAL TOTAL_PAH</v>
      </c>
      <c r="B17933" s="113" t="s">
        <v>162</v>
      </c>
      <c r="C17933" s="113">
        <v>2018</v>
      </c>
      <c r="D17933" s="113" t="s">
        <v>122</v>
      </c>
      <c r="E17933" s="113" t="s">
        <v>129</v>
      </c>
      <c r="F17933" s="113" t="s">
        <v>200</v>
      </c>
      <c r="G17933" s="150">
        <v>7.5222471887877995E-5</v>
      </c>
    </row>
    <row r="17934" spans="1:7" x14ac:dyDescent="0.25">
      <c r="A17934" s="108" t="str">
        <f t="shared" si="280"/>
        <v>MT_2018_NATIONAL TOTAL_HCB</v>
      </c>
      <c r="B17934" s="113" t="s">
        <v>162</v>
      </c>
      <c r="C17934" s="113">
        <v>2018</v>
      </c>
      <c r="D17934" s="113" t="s">
        <v>122</v>
      </c>
      <c r="E17934" s="113" t="s">
        <v>130</v>
      </c>
      <c r="F17934" s="113" t="s">
        <v>200</v>
      </c>
      <c r="G17934" s="150">
        <v>5.8860888843578103E-8</v>
      </c>
    </row>
    <row r="17935" spans="1:7" x14ac:dyDescent="0.25">
      <c r="A17935" s="108" t="str">
        <f t="shared" si="280"/>
        <v>MT_2018_NATIONAL TOTAL_PCB</v>
      </c>
      <c r="B17935" s="113" t="s">
        <v>162</v>
      </c>
      <c r="C17935" s="113">
        <v>2018</v>
      </c>
      <c r="D17935" s="113" t="s">
        <v>122</v>
      </c>
      <c r="E17935" s="113" t="s">
        <v>259</v>
      </c>
      <c r="F17935" s="113" t="s">
        <v>200</v>
      </c>
      <c r="G17935" s="150">
        <v>5.55254384766133E-10</v>
      </c>
    </row>
    <row r="17936" spans="1:7" x14ac:dyDescent="0.25">
      <c r="A17936" s="108" t="str">
        <f t="shared" si="280"/>
        <v>MT_2018_1A3(FS)_NOx</v>
      </c>
      <c r="B17936" s="113" t="s">
        <v>162</v>
      </c>
      <c r="C17936" s="113">
        <v>2018</v>
      </c>
      <c r="D17936" s="113" t="s">
        <v>132</v>
      </c>
      <c r="E17936" s="113" t="s">
        <v>199</v>
      </c>
      <c r="F17936" s="113" t="s">
        <v>200</v>
      </c>
      <c r="G17936" s="113">
        <v>2.5296411477620202</v>
      </c>
    </row>
    <row r="17937" spans="1:7" x14ac:dyDescent="0.25">
      <c r="A17937" s="108" t="str">
        <f t="shared" si="280"/>
        <v>MT_2018_1A3(FS)_NMVOC</v>
      </c>
      <c r="B17937" s="113" t="s">
        <v>162</v>
      </c>
      <c r="C17937" s="113">
        <v>2018</v>
      </c>
      <c r="D17937" s="113" t="s">
        <v>132</v>
      </c>
      <c r="E17937" s="113" t="s">
        <v>123</v>
      </c>
      <c r="F17937" s="113" t="s">
        <v>200</v>
      </c>
      <c r="G17937" s="113">
        <v>0.75803928332899695</v>
      </c>
    </row>
    <row r="17938" spans="1:7" x14ac:dyDescent="0.25">
      <c r="A17938" s="108" t="str">
        <f t="shared" si="280"/>
        <v>MT_2018_1A3(FS)_SOx</v>
      </c>
      <c r="B17938" s="113" t="s">
        <v>162</v>
      </c>
      <c r="C17938" s="113">
        <v>2018</v>
      </c>
      <c r="D17938" s="113" t="s">
        <v>132</v>
      </c>
      <c r="E17938" s="113" t="s">
        <v>201</v>
      </c>
      <c r="F17938" s="113" t="s">
        <v>200</v>
      </c>
      <c r="G17938" s="113">
        <v>2.8029068077219102E-3</v>
      </c>
    </row>
    <row r="17939" spans="1:7" x14ac:dyDescent="0.25">
      <c r="A17939" s="108" t="str">
        <f t="shared" si="280"/>
        <v>MT_2018_1A3(FS)_NH3</v>
      </c>
      <c r="B17939" s="113" t="s">
        <v>162</v>
      </c>
      <c r="C17939" s="113">
        <v>2018</v>
      </c>
      <c r="D17939" s="113" t="s">
        <v>132</v>
      </c>
      <c r="E17939" s="113" t="s">
        <v>124</v>
      </c>
      <c r="F17939" s="113" t="s">
        <v>200</v>
      </c>
      <c r="G17939" s="113">
        <v>5.4766039002230801E-2</v>
      </c>
    </row>
    <row r="17940" spans="1:7" x14ac:dyDescent="0.25">
      <c r="A17940" s="108" t="str">
        <f t="shared" si="280"/>
        <v>MT_2018_1A3(FS)_PM2.5</v>
      </c>
      <c r="B17940" s="113" t="s">
        <v>162</v>
      </c>
      <c r="C17940" s="113">
        <v>2018</v>
      </c>
      <c r="D17940" s="113" t="s">
        <v>132</v>
      </c>
      <c r="E17940" s="113" t="s">
        <v>203</v>
      </c>
      <c r="F17940" s="113" t="s">
        <v>200</v>
      </c>
      <c r="G17940" s="113">
        <v>0.14684332027650901</v>
      </c>
    </row>
    <row r="17941" spans="1:7" x14ac:dyDescent="0.25">
      <c r="A17941" s="108" t="str">
        <f t="shared" si="280"/>
        <v>MT_2018_3D_NOx</v>
      </c>
      <c r="B17941" s="113" t="s">
        <v>162</v>
      </c>
      <c r="C17941" s="113">
        <v>2018</v>
      </c>
      <c r="D17941" s="113" t="s">
        <v>206</v>
      </c>
      <c r="E17941" s="113" t="s">
        <v>199</v>
      </c>
      <c r="F17941" s="113" t="s">
        <v>200</v>
      </c>
      <c r="G17941" s="113">
        <v>0.17533937958145199</v>
      </c>
    </row>
    <row r="17942" spans="1:7" x14ac:dyDescent="0.25">
      <c r="A17942" s="108" t="str">
        <f t="shared" si="280"/>
        <v>MT_2019_NATIONAL TOTAL_NOx</v>
      </c>
      <c r="B17942" s="113" t="s">
        <v>162</v>
      </c>
      <c r="C17942" s="113">
        <v>2019</v>
      </c>
      <c r="D17942" s="113" t="s">
        <v>122</v>
      </c>
      <c r="E17942" s="113" t="s">
        <v>199</v>
      </c>
      <c r="F17942" s="113" t="s">
        <v>200</v>
      </c>
      <c r="G17942" s="113">
        <v>4.6547919534887603</v>
      </c>
    </row>
    <row r="17943" spans="1:7" x14ac:dyDescent="0.25">
      <c r="A17943" s="108" t="str">
        <f t="shared" si="280"/>
        <v>MT_2019_NATIONAL TOTAL_NMVOC</v>
      </c>
      <c r="B17943" s="113" t="s">
        <v>162</v>
      </c>
      <c r="C17943" s="113">
        <v>2019</v>
      </c>
      <c r="D17943" s="113" t="s">
        <v>122</v>
      </c>
      <c r="E17943" s="113" t="s">
        <v>123</v>
      </c>
      <c r="F17943" s="113" t="s">
        <v>200</v>
      </c>
      <c r="G17943" s="113">
        <v>2.4914818085791599</v>
      </c>
    </row>
    <row r="17944" spans="1:7" x14ac:dyDescent="0.25">
      <c r="A17944" s="108" t="str">
        <f t="shared" si="280"/>
        <v>MT_2019_NATIONAL TOTAL_SOx</v>
      </c>
      <c r="B17944" s="113" t="s">
        <v>162</v>
      </c>
      <c r="C17944" s="113">
        <v>2019</v>
      </c>
      <c r="D17944" s="113" t="s">
        <v>122</v>
      </c>
      <c r="E17944" s="113" t="s">
        <v>201</v>
      </c>
      <c r="F17944" s="113" t="s">
        <v>200</v>
      </c>
      <c r="G17944" s="113">
        <v>0.19079828860423001</v>
      </c>
    </row>
    <row r="17945" spans="1:7" x14ac:dyDescent="0.25">
      <c r="A17945" s="108" t="str">
        <f t="shared" si="280"/>
        <v>MT_2019_NATIONAL TOTAL_NH3</v>
      </c>
      <c r="B17945" s="113" t="s">
        <v>162</v>
      </c>
      <c r="C17945" s="113">
        <v>2019</v>
      </c>
      <c r="D17945" s="113" t="s">
        <v>122</v>
      </c>
      <c r="E17945" s="113" t="s">
        <v>124</v>
      </c>
      <c r="F17945" s="113" t="s">
        <v>200</v>
      </c>
      <c r="G17945" s="113">
        <v>1.56859125592347</v>
      </c>
    </row>
    <row r="17946" spans="1:7" x14ac:dyDescent="0.25">
      <c r="A17946" s="108" t="str">
        <f t="shared" si="280"/>
        <v>MT_2019_NATIONAL TOTAL_PM2.5</v>
      </c>
      <c r="B17946" s="113" t="s">
        <v>162</v>
      </c>
      <c r="C17946" s="113">
        <v>2019</v>
      </c>
      <c r="D17946" s="113" t="s">
        <v>122</v>
      </c>
      <c r="E17946" s="113" t="s">
        <v>203</v>
      </c>
      <c r="F17946" s="113" t="s">
        <v>200</v>
      </c>
      <c r="G17946" s="113">
        <v>0.35587053575098399</v>
      </c>
    </row>
    <row r="17947" spans="1:7" x14ac:dyDescent="0.25">
      <c r="A17947" s="108" t="str">
        <f t="shared" si="280"/>
        <v>MT_2019_NATIONAL TOTAL_Pb</v>
      </c>
      <c r="B17947" s="113" t="s">
        <v>162</v>
      </c>
      <c r="C17947" s="113">
        <v>2019</v>
      </c>
      <c r="D17947" s="113" t="s">
        <v>122</v>
      </c>
      <c r="E17947" s="113" t="s">
        <v>125</v>
      </c>
      <c r="F17947" s="113" t="s">
        <v>200</v>
      </c>
      <c r="G17947" s="113">
        <v>5.1093210266006499E-4</v>
      </c>
    </row>
    <row r="17948" spans="1:7" x14ac:dyDescent="0.25">
      <c r="A17948" s="108" t="str">
        <f t="shared" si="280"/>
        <v>MT_2019_NATIONAL TOTAL_Cd</v>
      </c>
      <c r="B17948" s="113" t="s">
        <v>162</v>
      </c>
      <c r="C17948" s="113">
        <v>2019</v>
      </c>
      <c r="D17948" s="113" t="s">
        <v>122</v>
      </c>
      <c r="E17948" s="113" t="s">
        <v>126</v>
      </c>
      <c r="F17948" s="113" t="s">
        <v>200</v>
      </c>
      <c r="G17948" s="150">
        <v>4.0472238810229202E-5</v>
      </c>
    </row>
    <row r="17949" spans="1:7" x14ac:dyDescent="0.25">
      <c r="A17949" s="108" t="str">
        <f t="shared" si="280"/>
        <v>MT_2019_NATIONAL TOTAL_Hg</v>
      </c>
      <c r="B17949" s="113" t="s">
        <v>162</v>
      </c>
      <c r="C17949" s="113">
        <v>2019</v>
      </c>
      <c r="D17949" s="113" t="s">
        <v>122</v>
      </c>
      <c r="E17949" s="113" t="s">
        <v>127</v>
      </c>
      <c r="F17949" s="113" t="s">
        <v>200</v>
      </c>
      <c r="G17949" s="150">
        <v>8.4408496804171802E-6</v>
      </c>
    </row>
    <row r="17950" spans="1:7" x14ac:dyDescent="0.25">
      <c r="A17950" s="108" t="str">
        <f t="shared" si="280"/>
        <v>MT_2019_NATIONAL TOTAL_DIOX</v>
      </c>
      <c r="B17950" s="113" t="s">
        <v>162</v>
      </c>
      <c r="C17950" s="113">
        <v>2019</v>
      </c>
      <c r="D17950" s="113" t="s">
        <v>122</v>
      </c>
      <c r="E17950" s="113" t="s">
        <v>128</v>
      </c>
      <c r="F17950" s="113" t="s">
        <v>200</v>
      </c>
      <c r="G17950" s="150">
        <v>1.8565159902533799E-10</v>
      </c>
    </row>
    <row r="17951" spans="1:7" x14ac:dyDescent="0.25">
      <c r="A17951" s="108" t="str">
        <f t="shared" si="280"/>
        <v>MT_2019_NATIONAL TOTAL_PAH</v>
      </c>
      <c r="B17951" s="113" t="s">
        <v>162</v>
      </c>
      <c r="C17951" s="113">
        <v>2019</v>
      </c>
      <c r="D17951" s="113" t="s">
        <v>122</v>
      </c>
      <c r="E17951" s="113" t="s">
        <v>129</v>
      </c>
      <c r="F17951" s="113" t="s">
        <v>200</v>
      </c>
      <c r="G17951" s="150">
        <v>8.3333722375057297E-5</v>
      </c>
    </row>
    <row r="17952" spans="1:7" x14ac:dyDescent="0.25">
      <c r="A17952" s="108" t="str">
        <f t="shared" si="280"/>
        <v>MT_2019_NATIONAL TOTAL_HCB</v>
      </c>
      <c r="B17952" s="113" t="s">
        <v>162</v>
      </c>
      <c r="C17952" s="113">
        <v>2019</v>
      </c>
      <c r="D17952" s="113" t="s">
        <v>122</v>
      </c>
      <c r="E17952" s="113" t="s">
        <v>130</v>
      </c>
      <c r="F17952" s="113" t="s">
        <v>200</v>
      </c>
      <c r="G17952" s="150">
        <v>6.0861671113426702E-8</v>
      </c>
    </row>
    <row r="17953" spans="1:7" x14ac:dyDescent="0.25">
      <c r="A17953" s="108" t="str">
        <f t="shared" si="280"/>
        <v>MT_2019_NATIONAL TOTAL_PCB</v>
      </c>
      <c r="B17953" s="113" t="s">
        <v>162</v>
      </c>
      <c r="C17953" s="113">
        <v>2019</v>
      </c>
      <c r="D17953" s="113" t="s">
        <v>122</v>
      </c>
      <c r="E17953" s="113" t="s">
        <v>259</v>
      </c>
      <c r="F17953" s="113" t="s">
        <v>200</v>
      </c>
      <c r="G17953" s="150">
        <v>7.6898246755678196E-10</v>
      </c>
    </row>
    <row r="17954" spans="1:7" x14ac:dyDescent="0.25">
      <c r="A17954" s="108" t="str">
        <f t="shared" si="280"/>
        <v>MT_2019_1A3(FS)_NOx</v>
      </c>
      <c r="B17954" s="113" t="s">
        <v>162</v>
      </c>
      <c r="C17954" s="113">
        <v>2019</v>
      </c>
      <c r="D17954" s="113" t="s">
        <v>132</v>
      </c>
      <c r="E17954" s="113" t="s">
        <v>199</v>
      </c>
      <c r="F17954" s="113" t="s">
        <v>200</v>
      </c>
      <c r="G17954" s="113">
        <v>2.3339277000237999</v>
      </c>
    </row>
    <row r="17955" spans="1:7" x14ac:dyDescent="0.25">
      <c r="A17955" s="108" t="str">
        <f t="shared" si="280"/>
        <v>MT_2019_1A3(FS)_NMVOC</v>
      </c>
      <c r="B17955" s="113" t="s">
        <v>162</v>
      </c>
      <c r="C17955" s="113">
        <v>2019</v>
      </c>
      <c r="D17955" s="113" t="s">
        <v>132</v>
      </c>
      <c r="E17955" s="113" t="s">
        <v>123</v>
      </c>
      <c r="F17955" s="113" t="s">
        <v>200</v>
      </c>
      <c r="G17955" s="113">
        <v>0.666580464386754</v>
      </c>
    </row>
    <row r="17956" spans="1:7" x14ac:dyDescent="0.25">
      <c r="A17956" s="108" t="str">
        <f t="shared" si="280"/>
        <v>MT_2019_1A3(FS)_SOx</v>
      </c>
      <c r="B17956" s="113" t="s">
        <v>162</v>
      </c>
      <c r="C17956" s="113">
        <v>2019</v>
      </c>
      <c r="D17956" s="113" t="s">
        <v>132</v>
      </c>
      <c r="E17956" s="113" t="s">
        <v>201</v>
      </c>
      <c r="F17956" s="113" t="s">
        <v>200</v>
      </c>
      <c r="G17956" s="113">
        <v>2.7363434551121598E-3</v>
      </c>
    </row>
    <row r="17957" spans="1:7" x14ac:dyDescent="0.25">
      <c r="A17957" s="108" t="str">
        <f t="shared" si="280"/>
        <v>MT_2019_1A3(FS)_NH3</v>
      </c>
      <c r="B17957" s="113" t="s">
        <v>162</v>
      </c>
      <c r="C17957" s="113">
        <v>2019</v>
      </c>
      <c r="D17957" s="113" t="s">
        <v>132</v>
      </c>
      <c r="E17957" s="113" t="s">
        <v>124</v>
      </c>
      <c r="F17957" s="113" t="s">
        <v>200</v>
      </c>
      <c r="G17957" s="113">
        <v>4.7142507794155498E-2</v>
      </c>
    </row>
    <row r="17958" spans="1:7" x14ac:dyDescent="0.25">
      <c r="A17958" s="108" t="str">
        <f t="shared" si="280"/>
        <v>MT_2019_1A3(FS)_PM2.5</v>
      </c>
      <c r="B17958" s="113" t="s">
        <v>162</v>
      </c>
      <c r="C17958" s="113">
        <v>2019</v>
      </c>
      <c r="D17958" s="113" t="s">
        <v>132</v>
      </c>
      <c r="E17958" s="113" t="s">
        <v>203</v>
      </c>
      <c r="F17958" s="113" t="s">
        <v>200</v>
      </c>
      <c r="G17958" s="113">
        <v>0.130262448154355</v>
      </c>
    </row>
    <row r="17959" spans="1:7" x14ac:dyDescent="0.25">
      <c r="A17959" s="108" t="str">
        <f t="shared" si="280"/>
        <v>MT_2019_3D_NOx</v>
      </c>
      <c r="B17959" s="113" t="s">
        <v>162</v>
      </c>
      <c r="C17959" s="113">
        <v>2019</v>
      </c>
      <c r="D17959" s="113" t="s">
        <v>206</v>
      </c>
      <c r="E17959" s="113" t="s">
        <v>199</v>
      </c>
      <c r="F17959" s="113" t="s">
        <v>200</v>
      </c>
      <c r="G17959" s="113">
        <v>0.16461725610561501</v>
      </c>
    </row>
    <row r="17960" spans="1:7" x14ac:dyDescent="0.25">
      <c r="A17960" s="108" t="str">
        <f t="shared" si="280"/>
        <v>MT_2020_NATIONAL TOTAL_NOx</v>
      </c>
      <c r="B17960" s="113" t="s">
        <v>162</v>
      </c>
      <c r="C17960" s="113">
        <v>2020</v>
      </c>
      <c r="D17960" s="113" t="s">
        <v>122</v>
      </c>
      <c r="E17960" s="113" t="s">
        <v>199</v>
      </c>
      <c r="F17960" s="113" t="s">
        <v>200</v>
      </c>
      <c r="G17960" s="113">
        <v>4.2276241539820196</v>
      </c>
    </row>
    <row r="17961" spans="1:7" x14ac:dyDescent="0.25">
      <c r="A17961" s="108" t="str">
        <f t="shared" si="280"/>
        <v>MT_2020_NATIONAL TOTAL_NMVOC</v>
      </c>
      <c r="B17961" s="113" t="s">
        <v>162</v>
      </c>
      <c r="C17961" s="113">
        <v>2020</v>
      </c>
      <c r="D17961" s="113" t="s">
        <v>122</v>
      </c>
      <c r="E17961" s="113" t="s">
        <v>123</v>
      </c>
      <c r="F17961" s="113" t="s">
        <v>200</v>
      </c>
      <c r="G17961" s="113">
        <v>2.4518331363502601</v>
      </c>
    </row>
    <row r="17962" spans="1:7" x14ac:dyDescent="0.25">
      <c r="A17962" s="108" t="str">
        <f t="shared" si="280"/>
        <v>MT_2020_NATIONAL TOTAL_SOx</v>
      </c>
      <c r="B17962" s="113" t="s">
        <v>162</v>
      </c>
      <c r="C17962" s="113">
        <v>2020</v>
      </c>
      <c r="D17962" s="113" t="s">
        <v>122</v>
      </c>
      <c r="E17962" s="113" t="s">
        <v>201</v>
      </c>
      <c r="F17962" s="113" t="s">
        <v>200</v>
      </c>
      <c r="G17962" s="113">
        <v>0.16021966058844</v>
      </c>
    </row>
    <row r="17963" spans="1:7" x14ac:dyDescent="0.25">
      <c r="A17963" s="108" t="str">
        <f t="shared" si="280"/>
        <v>MT_2020_NATIONAL TOTAL_NH3</v>
      </c>
      <c r="B17963" s="113" t="s">
        <v>162</v>
      </c>
      <c r="C17963" s="113">
        <v>2020</v>
      </c>
      <c r="D17963" s="113" t="s">
        <v>122</v>
      </c>
      <c r="E17963" s="113" t="s">
        <v>124</v>
      </c>
      <c r="F17963" s="113" t="s">
        <v>200</v>
      </c>
      <c r="G17963" s="113">
        <v>1.67880503775131</v>
      </c>
    </row>
    <row r="17964" spans="1:7" x14ac:dyDescent="0.25">
      <c r="A17964" s="108" t="str">
        <f t="shared" si="280"/>
        <v>MT_2020_NATIONAL TOTAL_PM2.5</v>
      </c>
      <c r="B17964" s="113" t="s">
        <v>162</v>
      </c>
      <c r="C17964" s="113">
        <v>2020</v>
      </c>
      <c r="D17964" s="113" t="s">
        <v>122</v>
      </c>
      <c r="E17964" s="113" t="s">
        <v>203</v>
      </c>
      <c r="F17964" s="113" t="s">
        <v>200</v>
      </c>
      <c r="G17964" s="113">
        <v>0.35022485423691602</v>
      </c>
    </row>
    <row r="17965" spans="1:7" x14ac:dyDescent="0.25">
      <c r="A17965" s="108" t="str">
        <f t="shared" si="280"/>
        <v>MT_2020_NATIONAL TOTAL_Pb</v>
      </c>
      <c r="B17965" s="113" t="s">
        <v>162</v>
      </c>
      <c r="C17965" s="113">
        <v>2020</v>
      </c>
      <c r="D17965" s="113" t="s">
        <v>122</v>
      </c>
      <c r="E17965" s="113" t="s">
        <v>125</v>
      </c>
      <c r="F17965" s="113" t="s">
        <v>200</v>
      </c>
      <c r="G17965" s="113">
        <v>4.1007103231281299E-4</v>
      </c>
    </row>
    <row r="17966" spans="1:7" x14ac:dyDescent="0.25">
      <c r="A17966" s="108" t="str">
        <f t="shared" si="280"/>
        <v>MT_2020_NATIONAL TOTAL_Cd</v>
      </c>
      <c r="B17966" s="113" t="s">
        <v>162</v>
      </c>
      <c r="C17966" s="113">
        <v>2020</v>
      </c>
      <c r="D17966" s="113" t="s">
        <v>122</v>
      </c>
      <c r="E17966" s="113" t="s">
        <v>126</v>
      </c>
      <c r="F17966" s="113" t="s">
        <v>200</v>
      </c>
      <c r="G17966" s="150">
        <v>3.8654955814730403E-5</v>
      </c>
    </row>
    <row r="17967" spans="1:7" x14ac:dyDescent="0.25">
      <c r="A17967" s="108" t="str">
        <f t="shared" si="280"/>
        <v>MT_2020_NATIONAL TOTAL_Hg</v>
      </c>
      <c r="B17967" s="113" t="s">
        <v>162</v>
      </c>
      <c r="C17967" s="113">
        <v>2020</v>
      </c>
      <c r="D17967" s="113" t="s">
        <v>122</v>
      </c>
      <c r="E17967" s="113" t="s">
        <v>127</v>
      </c>
      <c r="F17967" s="113" t="s">
        <v>200</v>
      </c>
      <c r="G17967" s="150">
        <v>8.1615915673502798E-6</v>
      </c>
    </row>
    <row r="17968" spans="1:7" x14ac:dyDescent="0.25">
      <c r="A17968" s="108" t="str">
        <f t="shared" si="280"/>
        <v>MT_2020_NATIONAL TOTAL_DIOX</v>
      </c>
      <c r="B17968" s="113" t="s">
        <v>162</v>
      </c>
      <c r="C17968" s="113">
        <v>2020</v>
      </c>
      <c r="D17968" s="113" t="s">
        <v>122</v>
      </c>
      <c r="E17968" s="113" t="s">
        <v>128</v>
      </c>
      <c r="F17968" s="113" t="s">
        <v>200</v>
      </c>
      <c r="G17968" s="150">
        <v>1.7369737638466901E-10</v>
      </c>
    </row>
    <row r="17969" spans="1:7" x14ac:dyDescent="0.25">
      <c r="A17969" s="108" t="str">
        <f t="shared" si="280"/>
        <v>MT_2020_NATIONAL TOTAL_PAH</v>
      </c>
      <c r="B17969" s="113" t="s">
        <v>162</v>
      </c>
      <c r="C17969" s="113">
        <v>2020</v>
      </c>
      <c r="D17969" s="113" t="s">
        <v>122</v>
      </c>
      <c r="E17969" s="113" t="s">
        <v>129</v>
      </c>
      <c r="F17969" s="113" t="s">
        <v>200</v>
      </c>
      <c r="G17969" s="150">
        <v>6.17562711593635E-5</v>
      </c>
    </row>
    <row r="17970" spans="1:7" x14ac:dyDescent="0.25">
      <c r="A17970" s="108" t="str">
        <f t="shared" si="280"/>
        <v>MT_2020_NATIONAL TOTAL_HCB</v>
      </c>
      <c r="B17970" s="113" t="s">
        <v>162</v>
      </c>
      <c r="C17970" s="113">
        <v>2020</v>
      </c>
      <c r="D17970" s="113" t="s">
        <v>122</v>
      </c>
      <c r="E17970" s="113" t="s">
        <v>130</v>
      </c>
      <c r="F17970" s="113" t="s">
        <v>200</v>
      </c>
      <c r="G17970" s="150">
        <v>8.0110646821064103E-8</v>
      </c>
    </row>
    <row r="17971" spans="1:7" x14ac:dyDescent="0.25">
      <c r="A17971" s="108" t="str">
        <f t="shared" si="280"/>
        <v>MT_2020_NATIONAL TOTAL_PCB</v>
      </c>
      <c r="B17971" s="113" t="s">
        <v>162</v>
      </c>
      <c r="C17971" s="113">
        <v>2020</v>
      </c>
      <c r="D17971" s="113" t="s">
        <v>122</v>
      </c>
      <c r="E17971" s="113" t="s">
        <v>259</v>
      </c>
      <c r="F17971" s="113" t="s">
        <v>200</v>
      </c>
      <c r="G17971" s="150">
        <v>9.1209589006678395E-10</v>
      </c>
    </row>
    <row r="17972" spans="1:7" x14ac:dyDescent="0.25">
      <c r="A17972" s="108" t="str">
        <f t="shared" si="280"/>
        <v>MT_2020_1A3(FS)_NOx</v>
      </c>
      <c r="B17972" s="113" t="s">
        <v>162</v>
      </c>
      <c r="C17972" s="113">
        <v>2020</v>
      </c>
      <c r="D17972" s="113" t="s">
        <v>132</v>
      </c>
      <c r="E17972" s="113" t="s">
        <v>199</v>
      </c>
      <c r="F17972" s="113" t="s">
        <v>200</v>
      </c>
      <c r="G17972" s="113">
        <v>1.64810376038026</v>
      </c>
    </row>
    <row r="17973" spans="1:7" x14ac:dyDescent="0.25">
      <c r="A17973" s="108" t="str">
        <f t="shared" si="280"/>
        <v>MT_2020_1A3(FS)_NMVOC</v>
      </c>
      <c r="B17973" s="113" t="s">
        <v>162</v>
      </c>
      <c r="C17973" s="113">
        <v>2020</v>
      </c>
      <c r="D17973" s="113" t="s">
        <v>132</v>
      </c>
      <c r="E17973" s="113" t="s">
        <v>123</v>
      </c>
      <c r="F17973" s="113" t="s">
        <v>200</v>
      </c>
      <c r="G17973" s="113">
        <v>0.55863100828948897</v>
      </c>
    </row>
    <row r="17974" spans="1:7" x14ac:dyDescent="0.25">
      <c r="A17974" s="108" t="str">
        <f t="shared" si="280"/>
        <v>MT_2020_1A3(FS)_SOx</v>
      </c>
      <c r="B17974" s="113" t="s">
        <v>162</v>
      </c>
      <c r="C17974" s="113">
        <v>2020</v>
      </c>
      <c r="D17974" s="113" t="s">
        <v>132</v>
      </c>
      <c r="E17974" s="113" t="s">
        <v>201</v>
      </c>
      <c r="F17974" s="113" t="s">
        <v>200</v>
      </c>
      <c r="G17974" s="113">
        <v>2.3556336658962602E-3</v>
      </c>
    </row>
    <row r="17975" spans="1:7" x14ac:dyDescent="0.25">
      <c r="A17975" s="108" t="str">
        <f t="shared" si="280"/>
        <v>MT_2020_1A3(FS)_NH3</v>
      </c>
      <c r="B17975" s="113" t="s">
        <v>162</v>
      </c>
      <c r="C17975" s="113">
        <v>2020</v>
      </c>
      <c r="D17975" s="113" t="s">
        <v>132</v>
      </c>
      <c r="E17975" s="113" t="s">
        <v>124</v>
      </c>
      <c r="F17975" s="113" t="s">
        <v>200</v>
      </c>
      <c r="G17975" s="113">
        <v>3.4286694700570497E-2</v>
      </c>
    </row>
    <row r="17976" spans="1:7" x14ac:dyDescent="0.25">
      <c r="A17976" s="108" t="str">
        <f t="shared" si="280"/>
        <v>MT_2020_1A3(FS)_PM2.5</v>
      </c>
      <c r="B17976" s="113" t="s">
        <v>162</v>
      </c>
      <c r="C17976" s="113">
        <v>2020</v>
      </c>
      <c r="D17976" s="113" t="s">
        <v>132</v>
      </c>
      <c r="E17976" s="113" t="s">
        <v>203</v>
      </c>
      <c r="F17976" s="113" t="s">
        <v>200</v>
      </c>
      <c r="G17976" s="113">
        <v>9.6595872203646904E-2</v>
      </c>
    </row>
    <row r="17977" spans="1:7" x14ac:dyDescent="0.25">
      <c r="A17977" s="108" t="str">
        <f t="shared" si="280"/>
        <v>MT_2020_3D_NOx</v>
      </c>
      <c r="B17977" s="113" t="s">
        <v>162</v>
      </c>
      <c r="C17977" s="113">
        <v>2020</v>
      </c>
      <c r="D17977" s="113" t="s">
        <v>206</v>
      </c>
      <c r="E17977" s="113" t="s">
        <v>199</v>
      </c>
      <c r="F17977" s="113" t="s">
        <v>200</v>
      </c>
      <c r="G17977" s="113">
        <v>0.18708855463927099</v>
      </c>
    </row>
    <row r="17978" spans="1:7" x14ac:dyDescent="0.25">
      <c r="A17978" s="108" t="str">
        <f t="shared" si="280"/>
        <v>MT_2021_NATIONAL TOTAL_NOx</v>
      </c>
      <c r="B17978" s="113" t="s">
        <v>162</v>
      </c>
      <c r="C17978" s="113">
        <v>2021</v>
      </c>
      <c r="D17978" s="113" t="s">
        <v>122</v>
      </c>
      <c r="E17978" s="113" t="s">
        <v>199</v>
      </c>
      <c r="F17978" s="113" t="s">
        <v>200</v>
      </c>
      <c r="G17978" s="113">
        <v>4.4156821114324396</v>
      </c>
    </row>
    <row r="17979" spans="1:7" x14ac:dyDescent="0.25">
      <c r="A17979" s="108" t="str">
        <f t="shared" si="280"/>
        <v>MT_2021_NATIONAL TOTAL_NMVOC</v>
      </c>
      <c r="B17979" s="113" t="s">
        <v>162</v>
      </c>
      <c r="C17979" s="113">
        <v>2021</v>
      </c>
      <c r="D17979" s="113" t="s">
        <v>122</v>
      </c>
      <c r="E17979" s="113" t="s">
        <v>123</v>
      </c>
      <c r="F17979" s="113" t="s">
        <v>200</v>
      </c>
      <c r="G17979" s="113">
        <v>2.6487965922794801</v>
      </c>
    </row>
    <row r="17980" spans="1:7" x14ac:dyDescent="0.25">
      <c r="A17980" s="108" t="str">
        <f t="shared" si="280"/>
        <v>MT_2021_NATIONAL TOTAL_SOx</v>
      </c>
      <c r="B17980" s="113" t="s">
        <v>162</v>
      </c>
      <c r="C17980" s="113">
        <v>2021</v>
      </c>
      <c r="D17980" s="113" t="s">
        <v>122</v>
      </c>
      <c r="E17980" s="113" t="s">
        <v>201</v>
      </c>
      <c r="F17980" s="113" t="s">
        <v>200</v>
      </c>
      <c r="G17980" s="113">
        <v>0.14565018041504901</v>
      </c>
    </row>
    <row r="17981" spans="1:7" x14ac:dyDescent="0.25">
      <c r="A17981" s="108" t="str">
        <f t="shared" si="280"/>
        <v>MT_2021_NATIONAL TOTAL_NH3</v>
      </c>
      <c r="B17981" s="113" t="s">
        <v>162</v>
      </c>
      <c r="C17981" s="113">
        <v>2021</v>
      </c>
      <c r="D17981" s="113" t="s">
        <v>122</v>
      </c>
      <c r="E17981" s="113" t="s">
        <v>124</v>
      </c>
      <c r="F17981" s="113" t="s">
        <v>200</v>
      </c>
      <c r="G17981" s="113">
        <v>1.68876219463776</v>
      </c>
    </row>
    <row r="17982" spans="1:7" x14ac:dyDescent="0.25">
      <c r="A17982" s="108" t="str">
        <f t="shared" si="280"/>
        <v>MT_2021_NATIONAL TOTAL_PM2.5</v>
      </c>
      <c r="B17982" s="113" t="s">
        <v>162</v>
      </c>
      <c r="C17982" s="113">
        <v>2021</v>
      </c>
      <c r="D17982" s="113" t="s">
        <v>122</v>
      </c>
      <c r="E17982" s="113" t="s">
        <v>203</v>
      </c>
      <c r="F17982" s="113" t="s">
        <v>200</v>
      </c>
      <c r="G17982" s="113">
        <v>0.33822841159510098</v>
      </c>
    </row>
    <row r="17983" spans="1:7" x14ac:dyDescent="0.25">
      <c r="A17983" s="108" t="str">
        <f t="shared" si="280"/>
        <v>MT_2021_NATIONAL TOTAL_Pb</v>
      </c>
      <c r="B17983" s="113" t="s">
        <v>162</v>
      </c>
      <c r="C17983" s="113">
        <v>2021</v>
      </c>
      <c r="D17983" s="113" t="s">
        <v>122</v>
      </c>
      <c r="E17983" s="113" t="s">
        <v>125</v>
      </c>
      <c r="F17983" s="113" t="s">
        <v>200</v>
      </c>
      <c r="G17983" s="113">
        <v>4.6229205717240998E-4</v>
      </c>
    </row>
    <row r="17984" spans="1:7" x14ac:dyDescent="0.25">
      <c r="A17984" s="108" t="str">
        <f t="shared" si="280"/>
        <v>MT_2021_NATIONAL TOTAL_Cd</v>
      </c>
      <c r="B17984" s="113" t="s">
        <v>162</v>
      </c>
      <c r="C17984" s="113">
        <v>2021</v>
      </c>
      <c r="D17984" s="113" t="s">
        <v>122</v>
      </c>
      <c r="E17984" s="113" t="s">
        <v>126</v>
      </c>
      <c r="F17984" s="113" t="s">
        <v>200</v>
      </c>
      <c r="G17984" s="150">
        <v>5.1742276196712997E-6</v>
      </c>
    </row>
    <row r="17985" spans="1:7" x14ac:dyDescent="0.25">
      <c r="A17985" s="108" t="str">
        <f t="shared" si="280"/>
        <v>MT_2021_NATIONAL TOTAL_Hg</v>
      </c>
      <c r="B17985" s="113" t="s">
        <v>162</v>
      </c>
      <c r="C17985" s="113">
        <v>2021</v>
      </c>
      <c r="D17985" s="113" t="s">
        <v>122</v>
      </c>
      <c r="E17985" s="113" t="s">
        <v>127</v>
      </c>
      <c r="F17985" s="113" t="s">
        <v>200</v>
      </c>
      <c r="G17985" s="150">
        <v>2.8350384955870399E-6</v>
      </c>
    </row>
    <row r="17986" spans="1:7" x14ac:dyDescent="0.25">
      <c r="A17986" s="108" t="str">
        <f t="shared" ref="A17986:A18049" si="281">CONCATENATE(B17986,"_",C17986,"_",D17986,"_",E17986)</f>
        <v>MT_2021_NATIONAL TOTAL_DIOX</v>
      </c>
      <c r="B17986" s="113" t="s">
        <v>162</v>
      </c>
      <c r="C17986" s="113">
        <v>2021</v>
      </c>
      <c r="D17986" s="113" t="s">
        <v>122</v>
      </c>
      <c r="E17986" s="113" t="s">
        <v>128</v>
      </c>
      <c r="F17986" s="113" t="s">
        <v>200</v>
      </c>
      <c r="G17986" s="150">
        <v>1.75336792310732E-10</v>
      </c>
    </row>
    <row r="17987" spans="1:7" x14ac:dyDescent="0.25">
      <c r="A17987" s="108" t="str">
        <f t="shared" si="281"/>
        <v>MT_2021_NATIONAL TOTAL_PAH</v>
      </c>
      <c r="B17987" s="113" t="s">
        <v>162</v>
      </c>
      <c r="C17987" s="113">
        <v>2021</v>
      </c>
      <c r="D17987" s="113" t="s">
        <v>122</v>
      </c>
      <c r="E17987" s="113" t="s">
        <v>129</v>
      </c>
      <c r="F17987" s="113" t="s">
        <v>200</v>
      </c>
      <c r="G17987" s="150">
        <v>6.6956026608475203E-5</v>
      </c>
    </row>
    <row r="17988" spans="1:7" x14ac:dyDescent="0.25">
      <c r="A17988" s="108" t="str">
        <f t="shared" si="281"/>
        <v>MT_2021_NATIONAL TOTAL_HCB</v>
      </c>
      <c r="B17988" s="113" t="s">
        <v>162</v>
      </c>
      <c r="C17988" s="113">
        <v>2021</v>
      </c>
      <c r="D17988" s="113" t="s">
        <v>122</v>
      </c>
      <c r="E17988" s="113" t="s">
        <v>130</v>
      </c>
      <c r="F17988" s="113" t="s">
        <v>200</v>
      </c>
      <c r="G17988" s="150">
        <v>6.1757691545798696E-8</v>
      </c>
    </row>
    <row r="17989" spans="1:7" x14ac:dyDescent="0.25">
      <c r="A17989" s="108" t="str">
        <f t="shared" si="281"/>
        <v>MT_2021_NATIONAL TOTAL_PCB</v>
      </c>
      <c r="B17989" s="113" t="s">
        <v>162</v>
      </c>
      <c r="C17989" s="113">
        <v>2021</v>
      </c>
      <c r="D17989" s="113" t="s">
        <v>122</v>
      </c>
      <c r="E17989" s="113" t="s">
        <v>259</v>
      </c>
      <c r="F17989" s="113" t="s">
        <v>200</v>
      </c>
      <c r="G17989" s="150">
        <v>1.1225892506670901E-9</v>
      </c>
    </row>
    <row r="17990" spans="1:7" x14ac:dyDescent="0.25">
      <c r="A17990" s="108" t="str">
        <f t="shared" si="281"/>
        <v>MT_2021_1A3(FS)_NOx</v>
      </c>
      <c r="B17990" s="113" t="s">
        <v>162</v>
      </c>
      <c r="C17990" s="113">
        <v>2021</v>
      </c>
      <c r="D17990" s="113" t="s">
        <v>132</v>
      </c>
      <c r="E17990" s="113" t="s">
        <v>199</v>
      </c>
      <c r="F17990" s="113" t="s">
        <v>200</v>
      </c>
      <c r="G17990" s="113">
        <v>1.9252726865780601</v>
      </c>
    </row>
    <row r="17991" spans="1:7" x14ac:dyDescent="0.25">
      <c r="A17991" s="108" t="str">
        <f t="shared" si="281"/>
        <v>MT_2021_1A3(FS)_NMVOC</v>
      </c>
      <c r="B17991" s="113" t="s">
        <v>162</v>
      </c>
      <c r="C17991" s="113">
        <v>2021</v>
      </c>
      <c r="D17991" s="113" t="s">
        <v>132</v>
      </c>
      <c r="E17991" s="113" t="s">
        <v>123</v>
      </c>
      <c r="F17991" s="113" t="s">
        <v>200</v>
      </c>
      <c r="G17991" s="113">
        <v>0.61403290383390097</v>
      </c>
    </row>
    <row r="17992" spans="1:7" x14ac:dyDescent="0.25">
      <c r="A17992" s="108" t="str">
        <f t="shared" si="281"/>
        <v>MT_2021_1A3(FS)_SOx</v>
      </c>
      <c r="B17992" s="113" t="s">
        <v>162</v>
      </c>
      <c r="C17992" s="113">
        <v>2021</v>
      </c>
      <c r="D17992" s="113" t="s">
        <v>132</v>
      </c>
      <c r="E17992" s="113" t="s">
        <v>201</v>
      </c>
      <c r="F17992" s="113" t="s">
        <v>200</v>
      </c>
      <c r="G17992" s="113">
        <v>2.6091195616899901E-3</v>
      </c>
    </row>
    <row r="17993" spans="1:7" x14ac:dyDescent="0.25">
      <c r="A17993" s="108" t="str">
        <f t="shared" si="281"/>
        <v>MT_2021_1A3(FS)_NH3</v>
      </c>
      <c r="B17993" s="113" t="s">
        <v>162</v>
      </c>
      <c r="C17993" s="113">
        <v>2021</v>
      </c>
      <c r="D17993" s="113" t="s">
        <v>132</v>
      </c>
      <c r="E17993" s="113" t="s">
        <v>124</v>
      </c>
      <c r="F17993" s="113" t="s">
        <v>200</v>
      </c>
      <c r="G17993" s="113">
        <v>3.9677121640184998E-2</v>
      </c>
    </row>
    <row r="17994" spans="1:7" x14ac:dyDescent="0.25">
      <c r="A17994" s="108" t="str">
        <f t="shared" si="281"/>
        <v>MT_2021_1A3(FS)_PM2.5</v>
      </c>
      <c r="B17994" s="113" t="s">
        <v>162</v>
      </c>
      <c r="C17994" s="113">
        <v>2021</v>
      </c>
      <c r="D17994" s="113" t="s">
        <v>132</v>
      </c>
      <c r="E17994" s="113" t="s">
        <v>203</v>
      </c>
      <c r="F17994" s="113" t="s">
        <v>200</v>
      </c>
      <c r="G17994" s="113">
        <v>0.107217748710039</v>
      </c>
    </row>
    <row r="17995" spans="1:7" x14ac:dyDescent="0.25">
      <c r="A17995" s="108" t="str">
        <f t="shared" si="281"/>
        <v>MT_2021_3D_NOx</v>
      </c>
      <c r="B17995" s="113" t="s">
        <v>162</v>
      </c>
      <c r="C17995" s="113">
        <v>2021</v>
      </c>
      <c r="D17995" s="113" t="s">
        <v>206</v>
      </c>
      <c r="E17995" s="113" t="s">
        <v>199</v>
      </c>
      <c r="F17995" s="113" t="s">
        <v>200</v>
      </c>
      <c r="G17995" s="113">
        <v>0.18208859098970501</v>
      </c>
    </row>
    <row r="17996" spans="1:7" x14ac:dyDescent="0.25">
      <c r="A17996" s="108" t="str">
        <f t="shared" si="281"/>
        <v>MT_2022_NATIONAL TOTAL_NOx</v>
      </c>
      <c r="B17996" s="113" t="s">
        <v>162</v>
      </c>
      <c r="C17996" s="113">
        <v>2022</v>
      </c>
      <c r="D17996" s="113" t="s">
        <v>122</v>
      </c>
      <c r="E17996" s="113" t="s">
        <v>199</v>
      </c>
      <c r="F17996" s="113" t="s">
        <v>200</v>
      </c>
      <c r="G17996" s="113">
        <v>4.7314878562731701</v>
      </c>
    </row>
    <row r="17997" spans="1:7" x14ac:dyDescent="0.25">
      <c r="A17997" s="108" t="str">
        <f t="shared" si="281"/>
        <v>MT_2022_NATIONAL TOTAL_NMVOC</v>
      </c>
      <c r="B17997" s="113" t="s">
        <v>162</v>
      </c>
      <c r="C17997" s="113">
        <v>2022</v>
      </c>
      <c r="D17997" s="113" t="s">
        <v>122</v>
      </c>
      <c r="E17997" s="113" t="s">
        <v>123</v>
      </c>
      <c r="F17997" s="113" t="s">
        <v>200</v>
      </c>
      <c r="G17997" s="113">
        <v>2.7071099092558701</v>
      </c>
    </row>
    <row r="17998" spans="1:7" x14ac:dyDescent="0.25">
      <c r="A17998" s="108" t="str">
        <f t="shared" si="281"/>
        <v>MT_2022_NATIONAL TOTAL_SOx</v>
      </c>
      <c r="B17998" s="113" t="s">
        <v>162</v>
      </c>
      <c r="C17998" s="113">
        <v>2022</v>
      </c>
      <c r="D17998" s="113" t="s">
        <v>122</v>
      </c>
      <c r="E17998" s="113" t="s">
        <v>201</v>
      </c>
      <c r="F17998" s="113" t="s">
        <v>200</v>
      </c>
      <c r="G17998" s="113">
        <v>0.161809111563501</v>
      </c>
    </row>
    <row r="17999" spans="1:7" x14ac:dyDescent="0.25">
      <c r="A17999" s="108" t="str">
        <f t="shared" si="281"/>
        <v>MT_2022_NATIONAL TOTAL_NH3</v>
      </c>
      <c r="B17999" s="113" t="s">
        <v>162</v>
      </c>
      <c r="C17999" s="113">
        <v>2022</v>
      </c>
      <c r="D17999" s="113" t="s">
        <v>122</v>
      </c>
      <c r="E17999" s="113" t="s">
        <v>124</v>
      </c>
      <c r="F17999" s="113" t="s">
        <v>200</v>
      </c>
      <c r="G17999" s="113">
        <v>1.5833596174739399</v>
      </c>
    </row>
    <row r="18000" spans="1:7" x14ac:dyDescent="0.25">
      <c r="A18000" s="108" t="str">
        <f t="shared" si="281"/>
        <v>MT_2022_NATIONAL TOTAL_PM2.5</v>
      </c>
      <c r="B18000" s="113" t="s">
        <v>162</v>
      </c>
      <c r="C18000" s="113">
        <v>2022</v>
      </c>
      <c r="D18000" s="113" t="s">
        <v>122</v>
      </c>
      <c r="E18000" s="113" t="s">
        <v>203</v>
      </c>
      <c r="F18000" s="113" t="s">
        <v>200</v>
      </c>
      <c r="G18000" s="113">
        <v>0.37891294600034298</v>
      </c>
    </row>
    <row r="18001" spans="1:7" x14ac:dyDescent="0.25">
      <c r="A18001" s="108" t="str">
        <f t="shared" si="281"/>
        <v>MT_2022_NATIONAL TOTAL_Pb</v>
      </c>
      <c r="B18001" s="113" t="s">
        <v>162</v>
      </c>
      <c r="C18001" s="113">
        <v>2022</v>
      </c>
      <c r="D18001" s="113" t="s">
        <v>122</v>
      </c>
      <c r="E18001" s="113" t="s">
        <v>125</v>
      </c>
      <c r="F18001" s="113" t="s">
        <v>200</v>
      </c>
      <c r="G18001" s="113">
        <v>4.8328541062113401E-4</v>
      </c>
    </row>
    <row r="18002" spans="1:7" x14ac:dyDescent="0.25">
      <c r="A18002" s="108" t="str">
        <f t="shared" si="281"/>
        <v>MT_2022_NATIONAL TOTAL_Cd</v>
      </c>
      <c r="B18002" s="113" t="s">
        <v>162</v>
      </c>
      <c r="C18002" s="113">
        <v>2022</v>
      </c>
      <c r="D18002" s="113" t="s">
        <v>122</v>
      </c>
      <c r="E18002" s="113" t="s">
        <v>126</v>
      </c>
      <c r="F18002" s="113" t="s">
        <v>200</v>
      </c>
      <c r="G18002" s="150">
        <v>5.5185439054017699E-6</v>
      </c>
    </row>
    <row r="18003" spans="1:7" x14ac:dyDescent="0.25">
      <c r="A18003" s="108" t="str">
        <f t="shared" si="281"/>
        <v>MT_2022_NATIONAL TOTAL_Hg</v>
      </c>
      <c r="B18003" s="113" t="s">
        <v>162</v>
      </c>
      <c r="C18003" s="113">
        <v>2022</v>
      </c>
      <c r="D18003" s="113" t="s">
        <v>122</v>
      </c>
      <c r="E18003" s="113" t="s">
        <v>127</v>
      </c>
      <c r="F18003" s="113" t="s">
        <v>200</v>
      </c>
      <c r="G18003" s="150">
        <v>2.8685142783911099E-6</v>
      </c>
    </row>
    <row r="18004" spans="1:7" x14ac:dyDescent="0.25">
      <c r="A18004" s="108" t="str">
        <f t="shared" si="281"/>
        <v>MT_2022_NATIONAL TOTAL_DIOX</v>
      </c>
      <c r="B18004" s="113" t="s">
        <v>162</v>
      </c>
      <c r="C18004" s="113">
        <v>2022</v>
      </c>
      <c r="D18004" s="113" t="s">
        <v>122</v>
      </c>
      <c r="E18004" s="113" t="s">
        <v>128</v>
      </c>
      <c r="F18004" s="113" t="s">
        <v>200</v>
      </c>
      <c r="G18004" s="150">
        <v>1.8068709024515799E-10</v>
      </c>
    </row>
    <row r="18005" spans="1:7" x14ac:dyDescent="0.25">
      <c r="A18005" s="108" t="str">
        <f t="shared" si="281"/>
        <v>MT_2022_NATIONAL TOTAL_PAH</v>
      </c>
      <c r="B18005" s="113" t="s">
        <v>162</v>
      </c>
      <c r="C18005" s="113">
        <v>2022</v>
      </c>
      <c r="D18005" s="113" t="s">
        <v>122</v>
      </c>
      <c r="E18005" s="113" t="s">
        <v>129</v>
      </c>
      <c r="F18005" s="113" t="s">
        <v>200</v>
      </c>
      <c r="G18005" s="113">
        <v>1.3888769829243901E-4</v>
      </c>
    </row>
    <row r="18006" spans="1:7" x14ac:dyDescent="0.25">
      <c r="A18006" s="108" t="str">
        <f t="shared" si="281"/>
        <v>MT_2022_NATIONAL TOTAL_HCB</v>
      </c>
      <c r="B18006" s="113" t="s">
        <v>162</v>
      </c>
      <c r="C18006" s="113">
        <v>2022</v>
      </c>
      <c r="D18006" s="113" t="s">
        <v>122</v>
      </c>
      <c r="E18006" s="113" t="s">
        <v>130</v>
      </c>
      <c r="F18006" s="113" t="s">
        <v>200</v>
      </c>
      <c r="G18006" s="150">
        <v>4.0758404009190701E-8</v>
      </c>
    </row>
    <row r="18007" spans="1:7" x14ac:dyDescent="0.25">
      <c r="A18007" s="108" t="str">
        <f t="shared" si="281"/>
        <v>MT_2022_NATIONAL TOTAL_PCB</v>
      </c>
      <c r="B18007" s="113" t="s">
        <v>162</v>
      </c>
      <c r="C18007" s="113">
        <v>2022</v>
      </c>
      <c r="D18007" s="113" t="s">
        <v>122</v>
      </c>
      <c r="E18007" s="113" t="s">
        <v>259</v>
      </c>
      <c r="F18007" s="113" t="s">
        <v>200</v>
      </c>
      <c r="G18007" s="150">
        <v>9.9131228633066902E-10</v>
      </c>
    </row>
    <row r="18008" spans="1:7" x14ac:dyDescent="0.25">
      <c r="A18008" s="108" t="str">
        <f t="shared" si="281"/>
        <v>MT_2022_1A3(FS)_NOx</v>
      </c>
      <c r="B18008" s="113" t="s">
        <v>162</v>
      </c>
      <c r="C18008" s="113">
        <v>2022</v>
      </c>
      <c r="D18008" s="113" t="s">
        <v>132</v>
      </c>
      <c r="E18008" s="113" t="s">
        <v>199</v>
      </c>
      <c r="F18008" s="113" t="s">
        <v>200</v>
      </c>
      <c r="G18008" s="113">
        <v>2.0056820034744698</v>
      </c>
    </row>
    <row r="18009" spans="1:7" x14ac:dyDescent="0.25">
      <c r="A18009" s="108" t="str">
        <f t="shared" si="281"/>
        <v>MT_2022_1A3(FS)_NMVOC</v>
      </c>
      <c r="B18009" s="113" t="s">
        <v>162</v>
      </c>
      <c r="C18009" s="113">
        <v>2022</v>
      </c>
      <c r="D18009" s="113" t="s">
        <v>132</v>
      </c>
      <c r="E18009" s="113" t="s">
        <v>123</v>
      </c>
      <c r="F18009" s="113" t="s">
        <v>200</v>
      </c>
      <c r="G18009" s="113">
        <v>0.61953458672839001</v>
      </c>
    </row>
    <row r="18010" spans="1:7" x14ac:dyDescent="0.25">
      <c r="A18010" s="108" t="str">
        <f t="shared" si="281"/>
        <v>MT_2022_1A3(FS)_SOx</v>
      </c>
      <c r="B18010" s="113" t="s">
        <v>162</v>
      </c>
      <c r="C18010" s="113">
        <v>2022</v>
      </c>
      <c r="D18010" s="113" t="s">
        <v>132</v>
      </c>
      <c r="E18010" s="113" t="s">
        <v>201</v>
      </c>
      <c r="F18010" s="113" t="s">
        <v>200</v>
      </c>
      <c r="G18010" s="113">
        <v>2.1319798878734202E-3</v>
      </c>
    </row>
    <row r="18011" spans="1:7" x14ac:dyDescent="0.25">
      <c r="A18011" s="108" t="str">
        <f t="shared" si="281"/>
        <v>MT_2022_1A3(FS)_NH3</v>
      </c>
      <c r="B18011" s="113" t="s">
        <v>162</v>
      </c>
      <c r="C18011" s="113">
        <v>2022</v>
      </c>
      <c r="D18011" s="113" t="s">
        <v>132</v>
      </c>
      <c r="E18011" s="113" t="s">
        <v>124</v>
      </c>
      <c r="F18011" s="113" t="s">
        <v>200</v>
      </c>
      <c r="G18011" s="113">
        <v>4.0933006191870798E-2</v>
      </c>
    </row>
    <row r="18012" spans="1:7" x14ac:dyDescent="0.25">
      <c r="A18012" s="108" t="str">
        <f t="shared" si="281"/>
        <v>MT_2022_1A3(FS)_PM2.5</v>
      </c>
      <c r="B18012" s="113" t="s">
        <v>162</v>
      </c>
      <c r="C18012" s="113">
        <v>2022</v>
      </c>
      <c r="D18012" s="113" t="s">
        <v>132</v>
      </c>
      <c r="E18012" s="113" t="s">
        <v>203</v>
      </c>
      <c r="F18012" s="113" t="s">
        <v>200</v>
      </c>
      <c r="G18012" s="113">
        <v>0.112672534634467</v>
      </c>
    </row>
    <row r="18013" spans="1:7" x14ac:dyDescent="0.25">
      <c r="A18013" s="108" t="str">
        <f t="shared" si="281"/>
        <v>MT_2022_3D_NOx</v>
      </c>
      <c r="B18013" s="113" t="s">
        <v>162</v>
      </c>
      <c r="C18013" s="113">
        <v>2022</v>
      </c>
      <c r="D18013" s="113" t="s">
        <v>206</v>
      </c>
      <c r="E18013" s="113" t="s">
        <v>199</v>
      </c>
      <c r="F18013" s="113" t="s">
        <v>200</v>
      </c>
      <c r="G18013" s="113">
        <v>0.17720748219916099</v>
      </c>
    </row>
    <row r="18014" spans="1:7" x14ac:dyDescent="0.25">
      <c r="A18014" s="108" t="str">
        <f t="shared" si="281"/>
        <v>MD_1980_NATIONAL TOTAL_NOx</v>
      </c>
      <c r="B18014" s="113" t="s">
        <v>163</v>
      </c>
      <c r="C18014" s="113">
        <v>1980</v>
      </c>
      <c r="D18014" s="113" t="s">
        <v>122</v>
      </c>
      <c r="E18014" s="113" t="s">
        <v>199</v>
      </c>
      <c r="F18014" s="113" t="s">
        <v>200</v>
      </c>
      <c r="G18014" s="113">
        <v>58</v>
      </c>
    </row>
    <row r="18015" spans="1:7" x14ac:dyDescent="0.25">
      <c r="A18015" s="108" t="str">
        <f t="shared" si="281"/>
        <v>MD_1980_NATIONAL TOTAL_SOx</v>
      </c>
      <c r="B18015" s="113" t="s">
        <v>163</v>
      </c>
      <c r="C18015" s="113">
        <v>1980</v>
      </c>
      <c r="D18015" s="113" t="s">
        <v>122</v>
      </c>
      <c r="E18015" s="113" t="s">
        <v>201</v>
      </c>
      <c r="F18015" s="113" t="s">
        <v>200</v>
      </c>
      <c r="G18015" s="113">
        <v>308</v>
      </c>
    </row>
    <row r="18016" spans="1:7" x14ac:dyDescent="0.25">
      <c r="A18016" s="108" t="str">
        <f t="shared" si="281"/>
        <v>MD_1980_NATIONAL TOTAL_NH3</v>
      </c>
      <c r="B18016" s="113" t="s">
        <v>163</v>
      </c>
      <c r="C18016" s="113">
        <v>1980</v>
      </c>
      <c r="D18016" s="113" t="s">
        <v>122</v>
      </c>
      <c r="E18016" s="113" t="s">
        <v>124</v>
      </c>
      <c r="F18016" s="113" t="s">
        <v>200</v>
      </c>
      <c r="G18016" s="113">
        <v>52.7</v>
      </c>
    </row>
    <row r="18017" spans="1:7" x14ac:dyDescent="0.25">
      <c r="A18017" s="108" t="str">
        <f t="shared" si="281"/>
        <v>MD_1981_NATIONAL TOTAL_NOx</v>
      </c>
      <c r="B18017" s="113" t="s">
        <v>163</v>
      </c>
      <c r="C18017" s="113">
        <v>1981</v>
      </c>
      <c r="D18017" s="113" t="s">
        <v>122</v>
      </c>
      <c r="E18017" s="113" t="s">
        <v>199</v>
      </c>
      <c r="F18017" s="113" t="s">
        <v>200</v>
      </c>
      <c r="G18017" s="113">
        <v>57</v>
      </c>
    </row>
    <row r="18018" spans="1:7" x14ac:dyDescent="0.25">
      <c r="A18018" s="108" t="str">
        <f t="shared" si="281"/>
        <v>MD_1981_NATIONAL TOTAL_SOx</v>
      </c>
      <c r="B18018" s="113" t="s">
        <v>163</v>
      </c>
      <c r="C18018" s="113">
        <v>1981</v>
      </c>
      <c r="D18018" s="113" t="s">
        <v>122</v>
      </c>
      <c r="E18018" s="113" t="s">
        <v>201</v>
      </c>
      <c r="F18018" s="113" t="s">
        <v>200</v>
      </c>
      <c r="G18018" s="113">
        <v>305</v>
      </c>
    </row>
    <row r="18019" spans="1:7" x14ac:dyDescent="0.25">
      <c r="A18019" s="108" t="str">
        <f t="shared" si="281"/>
        <v>MD_1982_NATIONAL TOTAL_NOx</v>
      </c>
      <c r="B18019" s="113" t="s">
        <v>163</v>
      </c>
      <c r="C18019" s="113">
        <v>1982</v>
      </c>
      <c r="D18019" s="113" t="s">
        <v>122</v>
      </c>
      <c r="E18019" s="113" t="s">
        <v>199</v>
      </c>
      <c r="F18019" s="113" t="s">
        <v>200</v>
      </c>
      <c r="G18019" s="113">
        <v>50</v>
      </c>
    </row>
    <row r="18020" spans="1:7" x14ac:dyDescent="0.25">
      <c r="A18020" s="108" t="str">
        <f t="shared" si="281"/>
        <v>MD_1982_NATIONAL TOTAL_SOx</v>
      </c>
      <c r="B18020" s="113" t="s">
        <v>163</v>
      </c>
      <c r="C18020" s="113">
        <v>1982</v>
      </c>
      <c r="D18020" s="113" t="s">
        <v>122</v>
      </c>
      <c r="E18020" s="113" t="s">
        <v>201</v>
      </c>
      <c r="F18020" s="113" t="s">
        <v>200</v>
      </c>
      <c r="G18020" s="113">
        <v>287</v>
      </c>
    </row>
    <row r="18021" spans="1:7" x14ac:dyDescent="0.25">
      <c r="A18021" s="108" t="str">
        <f t="shared" si="281"/>
        <v>MD_1983_NATIONAL TOTAL_NOx</v>
      </c>
      <c r="B18021" s="113" t="s">
        <v>163</v>
      </c>
      <c r="C18021" s="113">
        <v>1983</v>
      </c>
      <c r="D18021" s="113" t="s">
        <v>122</v>
      </c>
      <c r="E18021" s="113" t="s">
        <v>199</v>
      </c>
      <c r="F18021" s="113" t="s">
        <v>200</v>
      </c>
      <c r="G18021" s="113">
        <v>42</v>
      </c>
    </row>
    <row r="18022" spans="1:7" x14ac:dyDescent="0.25">
      <c r="A18022" s="108" t="str">
        <f t="shared" si="281"/>
        <v>MD_1983_NATIONAL TOTAL_SOx</v>
      </c>
      <c r="B18022" s="113" t="s">
        <v>163</v>
      </c>
      <c r="C18022" s="113">
        <v>1983</v>
      </c>
      <c r="D18022" s="113" t="s">
        <v>122</v>
      </c>
      <c r="E18022" s="113" t="s">
        <v>201</v>
      </c>
      <c r="F18022" s="113" t="s">
        <v>200</v>
      </c>
      <c r="G18022" s="113">
        <v>284</v>
      </c>
    </row>
    <row r="18023" spans="1:7" x14ac:dyDescent="0.25">
      <c r="A18023" s="108" t="str">
        <f t="shared" si="281"/>
        <v>MD_1984_NATIONAL TOTAL_NOx</v>
      </c>
      <c r="B18023" s="113" t="s">
        <v>163</v>
      </c>
      <c r="C18023" s="113">
        <v>1984</v>
      </c>
      <c r="D18023" s="113" t="s">
        <v>122</v>
      </c>
      <c r="E18023" s="113" t="s">
        <v>199</v>
      </c>
      <c r="F18023" s="113" t="s">
        <v>200</v>
      </c>
      <c r="G18023" s="113">
        <v>44</v>
      </c>
    </row>
    <row r="18024" spans="1:7" x14ac:dyDescent="0.25">
      <c r="A18024" s="108" t="str">
        <f t="shared" si="281"/>
        <v>MD_1984_NATIONAL TOTAL_SOx</v>
      </c>
      <c r="B18024" s="113" t="s">
        <v>163</v>
      </c>
      <c r="C18024" s="113">
        <v>1984</v>
      </c>
      <c r="D18024" s="113" t="s">
        <v>122</v>
      </c>
      <c r="E18024" s="113" t="s">
        <v>201</v>
      </c>
      <c r="F18024" s="113" t="s">
        <v>200</v>
      </c>
      <c r="G18024" s="113">
        <v>270</v>
      </c>
    </row>
    <row r="18025" spans="1:7" x14ac:dyDescent="0.25">
      <c r="A18025" s="108" t="str">
        <f t="shared" si="281"/>
        <v>MD_1985_NATIONAL TOTAL_NOx</v>
      </c>
      <c r="B18025" s="113" t="s">
        <v>163</v>
      </c>
      <c r="C18025" s="113">
        <v>1985</v>
      </c>
      <c r="D18025" s="113" t="s">
        <v>122</v>
      </c>
      <c r="E18025" s="113" t="s">
        <v>199</v>
      </c>
      <c r="F18025" s="113" t="s">
        <v>200</v>
      </c>
      <c r="G18025" s="113">
        <v>66</v>
      </c>
    </row>
    <row r="18026" spans="1:7" x14ac:dyDescent="0.25">
      <c r="A18026" s="108" t="str">
        <f t="shared" si="281"/>
        <v>MD_1985_NATIONAL TOTAL_NMVOC</v>
      </c>
      <c r="B18026" s="113" t="s">
        <v>163</v>
      </c>
      <c r="C18026" s="113">
        <v>1985</v>
      </c>
      <c r="D18026" s="113" t="s">
        <v>122</v>
      </c>
      <c r="E18026" s="113" t="s">
        <v>123</v>
      </c>
      <c r="F18026" s="113" t="s">
        <v>200</v>
      </c>
      <c r="G18026" s="113">
        <v>105</v>
      </c>
    </row>
    <row r="18027" spans="1:7" x14ac:dyDescent="0.25">
      <c r="A18027" s="108" t="str">
        <f t="shared" si="281"/>
        <v>MD_1985_NATIONAL TOTAL_SOx</v>
      </c>
      <c r="B18027" s="113" t="s">
        <v>163</v>
      </c>
      <c r="C18027" s="113">
        <v>1985</v>
      </c>
      <c r="D18027" s="113" t="s">
        <v>122</v>
      </c>
      <c r="E18027" s="113" t="s">
        <v>201</v>
      </c>
      <c r="F18027" s="113" t="s">
        <v>200</v>
      </c>
      <c r="G18027" s="113">
        <v>282</v>
      </c>
    </row>
    <row r="18028" spans="1:7" x14ac:dyDescent="0.25">
      <c r="A18028" s="108" t="str">
        <f t="shared" si="281"/>
        <v>MD_1985_NATIONAL TOTAL_NH3</v>
      </c>
      <c r="B18028" s="113" t="s">
        <v>163</v>
      </c>
      <c r="C18028" s="113">
        <v>1985</v>
      </c>
      <c r="D18028" s="113" t="s">
        <v>122</v>
      </c>
      <c r="E18028" s="113" t="s">
        <v>124</v>
      </c>
      <c r="F18028" s="113" t="s">
        <v>200</v>
      </c>
      <c r="G18028" s="113">
        <v>57.9</v>
      </c>
    </row>
    <row r="18029" spans="1:7" x14ac:dyDescent="0.25">
      <c r="A18029" s="108" t="str">
        <f t="shared" si="281"/>
        <v>MD_1986_NATIONAL TOTAL_NOx</v>
      </c>
      <c r="B18029" s="113" t="s">
        <v>163</v>
      </c>
      <c r="C18029" s="113">
        <v>1986</v>
      </c>
      <c r="D18029" s="113" t="s">
        <v>122</v>
      </c>
      <c r="E18029" s="113" t="s">
        <v>199</v>
      </c>
      <c r="F18029" s="113" t="s">
        <v>200</v>
      </c>
      <c r="G18029" s="113">
        <v>72</v>
      </c>
    </row>
    <row r="18030" spans="1:7" x14ac:dyDescent="0.25">
      <c r="A18030" s="108" t="str">
        <f t="shared" si="281"/>
        <v>MD_1986_NATIONAL TOTAL_NMVOC</v>
      </c>
      <c r="B18030" s="113" t="s">
        <v>163</v>
      </c>
      <c r="C18030" s="113">
        <v>1986</v>
      </c>
      <c r="D18030" s="113" t="s">
        <v>122</v>
      </c>
      <c r="E18030" s="113" t="s">
        <v>123</v>
      </c>
      <c r="F18030" s="113" t="s">
        <v>200</v>
      </c>
      <c r="G18030" s="113">
        <v>101</v>
      </c>
    </row>
    <row r="18031" spans="1:7" x14ac:dyDescent="0.25">
      <c r="A18031" s="108" t="str">
        <f t="shared" si="281"/>
        <v>MD_1986_NATIONAL TOTAL_SOx</v>
      </c>
      <c r="B18031" s="113" t="s">
        <v>163</v>
      </c>
      <c r="C18031" s="113">
        <v>1986</v>
      </c>
      <c r="D18031" s="113" t="s">
        <v>122</v>
      </c>
      <c r="E18031" s="113" t="s">
        <v>201</v>
      </c>
      <c r="F18031" s="113" t="s">
        <v>200</v>
      </c>
      <c r="G18031" s="113">
        <v>297</v>
      </c>
    </row>
    <row r="18032" spans="1:7" x14ac:dyDescent="0.25">
      <c r="A18032" s="108" t="str">
        <f t="shared" si="281"/>
        <v>MD_1987_NATIONAL TOTAL_NOx</v>
      </c>
      <c r="B18032" s="113" t="s">
        <v>163</v>
      </c>
      <c r="C18032" s="113">
        <v>1987</v>
      </c>
      <c r="D18032" s="113" t="s">
        <v>122</v>
      </c>
      <c r="E18032" s="113" t="s">
        <v>199</v>
      </c>
      <c r="F18032" s="113" t="s">
        <v>200</v>
      </c>
      <c r="G18032" s="113">
        <v>71</v>
      </c>
    </row>
    <row r="18033" spans="1:7" x14ac:dyDescent="0.25">
      <c r="A18033" s="108" t="str">
        <f t="shared" si="281"/>
        <v>MD_1987_NATIONAL TOTAL_NMVOC</v>
      </c>
      <c r="B18033" s="113" t="s">
        <v>163</v>
      </c>
      <c r="C18033" s="113">
        <v>1987</v>
      </c>
      <c r="D18033" s="113" t="s">
        <v>122</v>
      </c>
      <c r="E18033" s="113" t="s">
        <v>123</v>
      </c>
      <c r="F18033" s="113" t="s">
        <v>200</v>
      </c>
      <c r="G18033" s="113">
        <v>102</v>
      </c>
    </row>
    <row r="18034" spans="1:7" x14ac:dyDescent="0.25">
      <c r="A18034" s="108" t="str">
        <f t="shared" si="281"/>
        <v>MD_1987_NATIONAL TOTAL_SOx</v>
      </c>
      <c r="B18034" s="113" t="s">
        <v>163</v>
      </c>
      <c r="C18034" s="113">
        <v>1987</v>
      </c>
      <c r="D18034" s="113" t="s">
        <v>122</v>
      </c>
      <c r="E18034" s="113" t="s">
        <v>201</v>
      </c>
      <c r="F18034" s="113" t="s">
        <v>200</v>
      </c>
      <c r="G18034" s="113">
        <v>317</v>
      </c>
    </row>
    <row r="18035" spans="1:7" x14ac:dyDescent="0.25">
      <c r="A18035" s="108" t="str">
        <f t="shared" si="281"/>
        <v>MD_1988_NATIONAL TOTAL_NOx</v>
      </c>
      <c r="B18035" s="113" t="s">
        <v>163</v>
      </c>
      <c r="C18035" s="113">
        <v>1988</v>
      </c>
      <c r="D18035" s="113" t="s">
        <v>122</v>
      </c>
      <c r="E18035" s="113" t="s">
        <v>199</v>
      </c>
      <c r="F18035" s="113" t="s">
        <v>200</v>
      </c>
      <c r="G18035" s="113">
        <v>74</v>
      </c>
    </row>
    <row r="18036" spans="1:7" x14ac:dyDescent="0.25">
      <c r="A18036" s="108" t="str">
        <f t="shared" si="281"/>
        <v>MD_1988_NATIONAL TOTAL_NMVOC</v>
      </c>
      <c r="B18036" s="113" t="s">
        <v>163</v>
      </c>
      <c r="C18036" s="113">
        <v>1988</v>
      </c>
      <c r="D18036" s="113" t="s">
        <v>122</v>
      </c>
      <c r="E18036" s="113" t="s">
        <v>123</v>
      </c>
      <c r="F18036" s="113" t="s">
        <v>200</v>
      </c>
      <c r="G18036" s="113">
        <v>102</v>
      </c>
    </row>
    <row r="18037" spans="1:7" x14ac:dyDescent="0.25">
      <c r="A18037" s="108" t="str">
        <f t="shared" si="281"/>
        <v>MD_1988_NATIONAL TOTAL_SOx</v>
      </c>
      <c r="B18037" s="113" t="s">
        <v>163</v>
      </c>
      <c r="C18037" s="113">
        <v>1988</v>
      </c>
      <c r="D18037" s="113" t="s">
        <v>122</v>
      </c>
      <c r="E18037" s="113" t="s">
        <v>201</v>
      </c>
      <c r="F18037" s="113" t="s">
        <v>200</v>
      </c>
      <c r="G18037" s="113">
        <v>273</v>
      </c>
    </row>
    <row r="18038" spans="1:7" x14ac:dyDescent="0.25">
      <c r="A18038" s="108" t="str">
        <f t="shared" si="281"/>
        <v>MD_1989_NATIONAL TOTAL_NOx</v>
      </c>
      <c r="B18038" s="113" t="s">
        <v>163</v>
      </c>
      <c r="C18038" s="113">
        <v>1989</v>
      </c>
      <c r="D18038" s="113" t="s">
        <v>122</v>
      </c>
      <c r="E18038" s="113" t="s">
        <v>199</v>
      </c>
      <c r="F18038" s="113" t="s">
        <v>200</v>
      </c>
      <c r="G18038" s="113">
        <v>70</v>
      </c>
    </row>
    <row r="18039" spans="1:7" x14ac:dyDescent="0.25">
      <c r="A18039" s="108" t="str">
        <f t="shared" si="281"/>
        <v>MD_1989_NATIONAL TOTAL_NMVOC</v>
      </c>
      <c r="B18039" s="113" t="s">
        <v>163</v>
      </c>
      <c r="C18039" s="113">
        <v>1989</v>
      </c>
      <c r="D18039" s="113" t="s">
        <v>122</v>
      </c>
      <c r="E18039" s="113" t="s">
        <v>123</v>
      </c>
      <c r="F18039" s="113" t="s">
        <v>200</v>
      </c>
      <c r="G18039" s="113">
        <v>96</v>
      </c>
    </row>
    <row r="18040" spans="1:7" x14ac:dyDescent="0.25">
      <c r="A18040" s="108" t="str">
        <f t="shared" si="281"/>
        <v>MD_1989_NATIONAL TOTAL_SOx</v>
      </c>
      <c r="B18040" s="113" t="s">
        <v>163</v>
      </c>
      <c r="C18040" s="113">
        <v>1989</v>
      </c>
      <c r="D18040" s="113" t="s">
        <v>122</v>
      </c>
      <c r="E18040" s="113" t="s">
        <v>201</v>
      </c>
      <c r="F18040" s="113" t="s">
        <v>200</v>
      </c>
      <c r="G18040" s="113">
        <v>238</v>
      </c>
    </row>
    <row r="18041" spans="1:7" x14ac:dyDescent="0.25">
      <c r="A18041" s="108" t="str">
        <f t="shared" si="281"/>
        <v>MD_1990_NATIONAL TOTAL_NOx</v>
      </c>
      <c r="B18041" s="113" t="s">
        <v>163</v>
      </c>
      <c r="C18041" s="113">
        <v>1990</v>
      </c>
      <c r="D18041" s="113" t="s">
        <v>122</v>
      </c>
      <c r="E18041" s="113" t="s">
        <v>199</v>
      </c>
      <c r="F18041" s="113" t="s">
        <v>200</v>
      </c>
      <c r="G18041" s="113">
        <v>114.916187018823</v>
      </c>
    </row>
    <row r="18042" spans="1:7" x14ac:dyDescent="0.25">
      <c r="A18042" s="108" t="str">
        <f t="shared" si="281"/>
        <v>MD_1990_NATIONAL TOTAL_NMVOC</v>
      </c>
      <c r="B18042" s="113" t="s">
        <v>163</v>
      </c>
      <c r="C18042" s="113">
        <v>1990</v>
      </c>
      <c r="D18042" s="113" t="s">
        <v>122</v>
      </c>
      <c r="E18042" s="113" t="s">
        <v>123</v>
      </c>
      <c r="F18042" s="113" t="s">
        <v>200</v>
      </c>
      <c r="G18042" s="113">
        <v>106.464575964956</v>
      </c>
    </row>
    <row r="18043" spans="1:7" x14ac:dyDescent="0.25">
      <c r="A18043" s="108" t="str">
        <f t="shared" si="281"/>
        <v>MD_1990_NATIONAL TOTAL_SOx</v>
      </c>
      <c r="B18043" s="113" t="s">
        <v>163</v>
      </c>
      <c r="C18043" s="113">
        <v>1990</v>
      </c>
      <c r="D18043" s="113" t="s">
        <v>122</v>
      </c>
      <c r="E18043" s="113" t="s">
        <v>201</v>
      </c>
      <c r="F18043" s="113" t="s">
        <v>200</v>
      </c>
      <c r="G18043" s="113">
        <v>148.94770827017001</v>
      </c>
    </row>
    <row r="18044" spans="1:7" x14ac:dyDescent="0.25">
      <c r="A18044" s="108" t="str">
        <f t="shared" si="281"/>
        <v>MD_1990_NATIONAL TOTAL_NH3</v>
      </c>
      <c r="B18044" s="113" t="s">
        <v>163</v>
      </c>
      <c r="C18044" s="113">
        <v>1990</v>
      </c>
      <c r="D18044" s="113" t="s">
        <v>122</v>
      </c>
      <c r="E18044" s="113" t="s">
        <v>124</v>
      </c>
      <c r="F18044" s="113" t="s">
        <v>200</v>
      </c>
      <c r="G18044" s="113">
        <v>49.0192881053486</v>
      </c>
    </row>
    <row r="18045" spans="1:7" x14ac:dyDescent="0.25">
      <c r="A18045" s="108" t="str">
        <f t="shared" si="281"/>
        <v>MD_1990_NATIONAL TOTAL_PM2.5</v>
      </c>
      <c r="B18045" s="113" t="s">
        <v>163</v>
      </c>
      <c r="C18045" s="113">
        <v>1990</v>
      </c>
      <c r="D18045" s="113" t="s">
        <v>122</v>
      </c>
      <c r="E18045" s="113" t="s">
        <v>203</v>
      </c>
      <c r="F18045" s="113" t="s">
        <v>200</v>
      </c>
      <c r="G18045" s="113">
        <v>24.194436295630801</v>
      </c>
    </row>
    <row r="18046" spans="1:7" x14ac:dyDescent="0.25">
      <c r="A18046" s="108" t="str">
        <f t="shared" si="281"/>
        <v>MD_1990_NATIONAL TOTAL_Pb</v>
      </c>
      <c r="B18046" s="113" t="s">
        <v>163</v>
      </c>
      <c r="C18046" s="113">
        <v>1990</v>
      </c>
      <c r="D18046" s="113" t="s">
        <v>122</v>
      </c>
      <c r="E18046" s="113" t="s">
        <v>125</v>
      </c>
      <c r="F18046" s="113" t="s">
        <v>200</v>
      </c>
      <c r="G18046" s="113">
        <v>8.03785420088368E-3</v>
      </c>
    </row>
    <row r="18047" spans="1:7" x14ac:dyDescent="0.25">
      <c r="A18047" s="108" t="str">
        <f t="shared" si="281"/>
        <v>MD_1990_NATIONAL TOTAL_Cd</v>
      </c>
      <c r="B18047" s="113" t="s">
        <v>163</v>
      </c>
      <c r="C18047" s="113">
        <v>1990</v>
      </c>
      <c r="D18047" s="113" t="s">
        <v>122</v>
      </c>
      <c r="E18047" s="113" t="s">
        <v>126</v>
      </c>
      <c r="F18047" s="113" t="s">
        <v>200</v>
      </c>
      <c r="G18047" s="113">
        <v>4.5173858633913098E-4</v>
      </c>
    </row>
    <row r="18048" spans="1:7" x14ac:dyDescent="0.25">
      <c r="A18048" s="108" t="str">
        <f t="shared" si="281"/>
        <v>MD_1990_NATIONAL TOTAL_Hg</v>
      </c>
      <c r="B18048" s="113" t="s">
        <v>163</v>
      </c>
      <c r="C18048" s="113">
        <v>1990</v>
      </c>
      <c r="D18048" s="113" t="s">
        <v>122</v>
      </c>
      <c r="E18048" s="113" t="s">
        <v>127</v>
      </c>
      <c r="F18048" s="113" t="s">
        <v>200</v>
      </c>
      <c r="G18048" s="113">
        <v>4.9504607367981395E-4</v>
      </c>
    </row>
    <row r="18049" spans="1:7" x14ac:dyDescent="0.25">
      <c r="A18049" s="108" t="str">
        <f t="shared" si="281"/>
        <v>MD_1990_NATIONAL TOTAL_DIOX</v>
      </c>
      <c r="B18049" s="113" t="s">
        <v>163</v>
      </c>
      <c r="C18049" s="113">
        <v>1990</v>
      </c>
      <c r="D18049" s="113" t="s">
        <v>122</v>
      </c>
      <c r="E18049" s="113" t="s">
        <v>128</v>
      </c>
      <c r="F18049" s="113" t="s">
        <v>200</v>
      </c>
      <c r="G18049" s="150">
        <v>4.82989149543783E-8</v>
      </c>
    </row>
    <row r="18050" spans="1:7" x14ac:dyDescent="0.25">
      <c r="A18050" s="108" t="str">
        <f t="shared" ref="A18050:A18113" si="282">CONCATENATE(B18050,"_",C18050,"_",D18050,"_",E18050)</f>
        <v>MD_1990_NATIONAL TOTAL_PAH</v>
      </c>
      <c r="B18050" s="113" t="s">
        <v>163</v>
      </c>
      <c r="C18050" s="113">
        <v>1990</v>
      </c>
      <c r="D18050" s="113" t="s">
        <v>122</v>
      </c>
      <c r="E18050" s="113" t="s">
        <v>129</v>
      </c>
      <c r="F18050" s="113" t="s">
        <v>200</v>
      </c>
      <c r="G18050" s="113">
        <v>3.5879694854801497E-2</v>
      </c>
    </row>
    <row r="18051" spans="1:7" x14ac:dyDescent="0.25">
      <c r="A18051" s="108" t="str">
        <f t="shared" si="282"/>
        <v>MD_1990_NATIONAL TOTAL_HCB</v>
      </c>
      <c r="B18051" s="113" t="s">
        <v>163</v>
      </c>
      <c r="C18051" s="113">
        <v>1990</v>
      </c>
      <c r="D18051" s="113" t="s">
        <v>122</v>
      </c>
      <c r="E18051" s="113" t="s">
        <v>130</v>
      </c>
      <c r="F18051" s="113" t="s">
        <v>200</v>
      </c>
      <c r="G18051" s="150">
        <v>5.1668975657668096E-7</v>
      </c>
    </row>
    <row r="18052" spans="1:7" x14ac:dyDescent="0.25">
      <c r="A18052" s="108" t="str">
        <f t="shared" si="282"/>
        <v>MD_1990_NATIONAL TOTAL_PCB</v>
      </c>
      <c r="B18052" s="113" t="s">
        <v>163</v>
      </c>
      <c r="C18052" s="113">
        <v>1990</v>
      </c>
      <c r="D18052" s="113" t="s">
        <v>122</v>
      </c>
      <c r="E18052" s="113" t="s">
        <v>259</v>
      </c>
      <c r="F18052" s="113" t="s">
        <v>200</v>
      </c>
      <c r="G18052" s="150">
        <v>1.02487667209313E-5</v>
      </c>
    </row>
    <row r="18053" spans="1:7" x14ac:dyDescent="0.25">
      <c r="A18053" s="108" t="str">
        <f t="shared" si="282"/>
        <v>MD_1990_1A3(FS)_NOx</v>
      </c>
      <c r="B18053" s="113" t="s">
        <v>163</v>
      </c>
      <c r="C18053" s="113">
        <v>1990</v>
      </c>
      <c r="D18053" s="113" t="s">
        <v>132</v>
      </c>
      <c r="E18053" s="113" t="s">
        <v>199</v>
      </c>
      <c r="F18053" s="113" t="s">
        <v>200</v>
      </c>
      <c r="G18053" s="113">
        <v>27.359062273514201</v>
      </c>
    </row>
    <row r="18054" spans="1:7" x14ac:dyDescent="0.25">
      <c r="A18054" s="108" t="str">
        <f t="shared" si="282"/>
        <v>MD_1990_1A3(FS)_NMVOC</v>
      </c>
      <c r="B18054" s="113" t="s">
        <v>163</v>
      </c>
      <c r="C18054" s="113">
        <v>1990</v>
      </c>
      <c r="D18054" s="113" t="s">
        <v>132</v>
      </c>
      <c r="E18054" s="113" t="s">
        <v>123</v>
      </c>
      <c r="F18054" s="113" t="s">
        <v>200</v>
      </c>
      <c r="G18054" s="113">
        <v>15.9753067454951</v>
      </c>
    </row>
    <row r="18055" spans="1:7" x14ac:dyDescent="0.25">
      <c r="A18055" s="108" t="str">
        <f t="shared" si="282"/>
        <v>MD_1990_1A3(FS)_SOx</v>
      </c>
      <c r="B18055" s="113" t="s">
        <v>163</v>
      </c>
      <c r="C18055" s="113">
        <v>1990</v>
      </c>
      <c r="D18055" s="113" t="s">
        <v>132</v>
      </c>
      <c r="E18055" s="113" t="s">
        <v>201</v>
      </c>
      <c r="F18055" s="113" t="s">
        <v>200</v>
      </c>
      <c r="G18055" s="113">
        <v>0.61527571756948396</v>
      </c>
    </row>
    <row r="18056" spans="1:7" x14ac:dyDescent="0.25">
      <c r="A18056" s="108" t="str">
        <f t="shared" si="282"/>
        <v>MD_1990_1A3(FS)_NH3</v>
      </c>
      <c r="B18056" s="113" t="s">
        <v>163</v>
      </c>
      <c r="C18056" s="113">
        <v>1990</v>
      </c>
      <c r="D18056" s="113" t="s">
        <v>132</v>
      </c>
      <c r="E18056" s="113" t="s">
        <v>124</v>
      </c>
      <c r="F18056" s="113" t="s">
        <v>200</v>
      </c>
      <c r="G18056" s="113">
        <v>0.88548454225475104</v>
      </c>
    </row>
    <row r="18057" spans="1:7" x14ac:dyDescent="0.25">
      <c r="A18057" s="108" t="str">
        <f t="shared" si="282"/>
        <v>MD_1990_1A3(FS)_PM2.5</v>
      </c>
      <c r="B18057" s="113" t="s">
        <v>163</v>
      </c>
      <c r="C18057" s="113">
        <v>1990</v>
      </c>
      <c r="D18057" s="113" t="s">
        <v>132</v>
      </c>
      <c r="E18057" s="113" t="s">
        <v>203</v>
      </c>
      <c r="F18057" s="113" t="s">
        <v>200</v>
      </c>
      <c r="G18057" s="113">
        <v>1.0750231840865401</v>
      </c>
    </row>
    <row r="18058" spans="1:7" x14ac:dyDescent="0.25">
      <c r="A18058" s="108" t="str">
        <f t="shared" si="282"/>
        <v>MD_1991_NATIONAL TOTAL_NOx</v>
      </c>
      <c r="B18058" s="113" t="s">
        <v>163</v>
      </c>
      <c r="C18058" s="113">
        <v>1991</v>
      </c>
      <c r="D18058" s="113" t="s">
        <v>122</v>
      </c>
      <c r="E18058" s="113" t="s">
        <v>199</v>
      </c>
      <c r="F18058" s="113" t="s">
        <v>200</v>
      </c>
      <c r="G18058" s="113">
        <v>96.022887461185903</v>
      </c>
    </row>
    <row r="18059" spans="1:7" x14ac:dyDescent="0.25">
      <c r="A18059" s="108" t="str">
        <f t="shared" si="282"/>
        <v>MD_1991_NATIONAL TOTAL_NMVOC</v>
      </c>
      <c r="B18059" s="113" t="s">
        <v>163</v>
      </c>
      <c r="C18059" s="113">
        <v>1991</v>
      </c>
      <c r="D18059" s="113" t="s">
        <v>122</v>
      </c>
      <c r="E18059" s="113" t="s">
        <v>123</v>
      </c>
      <c r="F18059" s="113" t="s">
        <v>200</v>
      </c>
      <c r="G18059" s="113">
        <v>89.695616348394907</v>
      </c>
    </row>
    <row r="18060" spans="1:7" x14ac:dyDescent="0.25">
      <c r="A18060" s="108" t="str">
        <f t="shared" si="282"/>
        <v>MD_1991_NATIONAL TOTAL_SOx</v>
      </c>
      <c r="B18060" s="113" t="s">
        <v>163</v>
      </c>
      <c r="C18060" s="113">
        <v>1991</v>
      </c>
      <c r="D18060" s="113" t="s">
        <v>122</v>
      </c>
      <c r="E18060" s="113" t="s">
        <v>201</v>
      </c>
      <c r="F18060" s="113" t="s">
        <v>200</v>
      </c>
      <c r="G18060" s="113">
        <v>123.725068495049</v>
      </c>
    </row>
    <row r="18061" spans="1:7" x14ac:dyDescent="0.25">
      <c r="A18061" s="108" t="str">
        <f t="shared" si="282"/>
        <v>MD_1991_NATIONAL TOTAL_NH3</v>
      </c>
      <c r="B18061" s="113" t="s">
        <v>163</v>
      </c>
      <c r="C18061" s="113">
        <v>1991</v>
      </c>
      <c r="D18061" s="113" t="s">
        <v>122</v>
      </c>
      <c r="E18061" s="113" t="s">
        <v>124</v>
      </c>
      <c r="F18061" s="113" t="s">
        <v>200</v>
      </c>
      <c r="G18061" s="113">
        <v>46.396587940541799</v>
      </c>
    </row>
    <row r="18062" spans="1:7" x14ac:dyDescent="0.25">
      <c r="A18062" s="108" t="str">
        <f t="shared" si="282"/>
        <v>MD_1991_NATIONAL TOTAL_PM2.5</v>
      </c>
      <c r="B18062" s="113" t="s">
        <v>163</v>
      </c>
      <c r="C18062" s="113">
        <v>1991</v>
      </c>
      <c r="D18062" s="113" t="s">
        <v>122</v>
      </c>
      <c r="E18062" s="113" t="s">
        <v>203</v>
      </c>
      <c r="F18062" s="113" t="s">
        <v>200</v>
      </c>
      <c r="G18062" s="113">
        <v>18.1935986004098</v>
      </c>
    </row>
    <row r="18063" spans="1:7" x14ac:dyDescent="0.25">
      <c r="A18063" s="108" t="str">
        <f t="shared" si="282"/>
        <v>MD_1991_NATIONAL TOTAL_Pb</v>
      </c>
      <c r="B18063" s="113" t="s">
        <v>163</v>
      </c>
      <c r="C18063" s="113">
        <v>1991</v>
      </c>
      <c r="D18063" s="113" t="s">
        <v>122</v>
      </c>
      <c r="E18063" s="113" t="s">
        <v>125</v>
      </c>
      <c r="F18063" s="113" t="s">
        <v>200</v>
      </c>
      <c r="G18063" s="113">
        <v>5.9385542643922498E-3</v>
      </c>
    </row>
    <row r="18064" spans="1:7" x14ac:dyDescent="0.25">
      <c r="A18064" s="108" t="str">
        <f t="shared" si="282"/>
        <v>MD_1991_NATIONAL TOTAL_Cd</v>
      </c>
      <c r="B18064" s="113" t="s">
        <v>163</v>
      </c>
      <c r="C18064" s="113">
        <v>1991</v>
      </c>
      <c r="D18064" s="113" t="s">
        <v>122</v>
      </c>
      <c r="E18064" s="113" t="s">
        <v>126</v>
      </c>
      <c r="F18064" s="113" t="s">
        <v>200</v>
      </c>
      <c r="G18064" s="113">
        <v>3.8530834588081201E-4</v>
      </c>
    </row>
    <row r="18065" spans="1:7" x14ac:dyDescent="0.25">
      <c r="A18065" s="108" t="str">
        <f t="shared" si="282"/>
        <v>MD_1991_NATIONAL TOTAL_Hg</v>
      </c>
      <c r="B18065" s="113" t="s">
        <v>163</v>
      </c>
      <c r="C18065" s="113">
        <v>1991</v>
      </c>
      <c r="D18065" s="113" t="s">
        <v>122</v>
      </c>
      <c r="E18065" s="113" t="s">
        <v>127</v>
      </c>
      <c r="F18065" s="113" t="s">
        <v>200</v>
      </c>
      <c r="G18065" s="113">
        <v>3.87142972717957E-4</v>
      </c>
    </row>
    <row r="18066" spans="1:7" x14ac:dyDescent="0.25">
      <c r="A18066" s="108" t="str">
        <f t="shared" si="282"/>
        <v>MD_1991_NATIONAL TOTAL_DIOX</v>
      </c>
      <c r="B18066" s="113" t="s">
        <v>163</v>
      </c>
      <c r="C18066" s="113">
        <v>1991</v>
      </c>
      <c r="D18066" s="113" t="s">
        <v>122</v>
      </c>
      <c r="E18066" s="113" t="s">
        <v>128</v>
      </c>
      <c r="F18066" s="113" t="s">
        <v>200</v>
      </c>
      <c r="G18066" s="150">
        <v>3.8052068167556402E-8</v>
      </c>
    </row>
    <row r="18067" spans="1:7" x14ac:dyDescent="0.25">
      <c r="A18067" s="108" t="str">
        <f t="shared" si="282"/>
        <v>MD_1991_NATIONAL TOTAL_PAH</v>
      </c>
      <c r="B18067" s="113" t="s">
        <v>163</v>
      </c>
      <c r="C18067" s="113">
        <v>1991</v>
      </c>
      <c r="D18067" s="113" t="s">
        <v>122</v>
      </c>
      <c r="E18067" s="113" t="s">
        <v>129</v>
      </c>
      <c r="F18067" s="113" t="s">
        <v>200</v>
      </c>
      <c r="G18067" s="113">
        <v>2.62631855751435E-2</v>
      </c>
    </row>
    <row r="18068" spans="1:7" x14ac:dyDescent="0.25">
      <c r="A18068" s="108" t="str">
        <f t="shared" si="282"/>
        <v>MD_1991_NATIONAL TOTAL_HCB</v>
      </c>
      <c r="B18068" s="113" t="s">
        <v>163</v>
      </c>
      <c r="C18068" s="113">
        <v>1991</v>
      </c>
      <c r="D18068" s="113" t="s">
        <v>122</v>
      </c>
      <c r="E18068" s="113" t="s">
        <v>130</v>
      </c>
      <c r="F18068" s="113" t="s">
        <v>200</v>
      </c>
      <c r="G18068" s="150">
        <v>4.7923444657701697E-7</v>
      </c>
    </row>
    <row r="18069" spans="1:7" x14ac:dyDescent="0.25">
      <c r="A18069" s="108" t="str">
        <f t="shared" si="282"/>
        <v>MD_1991_NATIONAL TOTAL_PCB</v>
      </c>
      <c r="B18069" s="113" t="s">
        <v>163</v>
      </c>
      <c r="C18069" s="113">
        <v>1991</v>
      </c>
      <c r="D18069" s="113" t="s">
        <v>122</v>
      </c>
      <c r="E18069" s="113" t="s">
        <v>259</v>
      </c>
      <c r="F18069" s="113" t="s">
        <v>200</v>
      </c>
      <c r="G18069" s="150">
        <v>7.4504916612119897E-6</v>
      </c>
    </row>
    <row r="18070" spans="1:7" x14ac:dyDescent="0.25">
      <c r="A18070" s="108" t="str">
        <f t="shared" si="282"/>
        <v>MD_1991_1A3(FS)_NOx</v>
      </c>
      <c r="B18070" s="113" t="s">
        <v>163</v>
      </c>
      <c r="C18070" s="113">
        <v>1991</v>
      </c>
      <c r="D18070" s="113" t="s">
        <v>132</v>
      </c>
      <c r="E18070" s="113" t="s">
        <v>199</v>
      </c>
      <c r="F18070" s="113" t="s">
        <v>200</v>
      </c>
      <c r="G18070" s="113">
        <v>23.200522078095499</v>
      </c>
    </row>
    <row r="18071" spans="1:7" x14ac:dyDescent="0.25">
      <c r="A18071" s="108" t="str">
        <f t="shared" si="282"/>
        <v>MD_1991_1A3(FS)_NMVOC</v>
      </c>
      <c r="B18071" s="113" t="s">
        <v>163</v>
      </c>
      <c r="C18071" s="113">
        <v>1991</v>
      </c>
      <c r="D18071" s="113" t="s">
        <v>132</v>
      </c>
      <c r="E18071" s="113" t="s">
        <v>123</v>
      </c>
      <c r="F18071" s="113" t="s">
        <v>200</v>
      </c>
      <c r="G18071" s="113">
        <v>14.4549181093592</v>
      </c>
    </row>
    <row r="18072" spans="1:7" x14ac:dyDescent="0.25">
      <c r="A18072" s="108" t="str">
        <f t="shared" si="282"/>
        <v>MD_1991_1A3(FS)_SOx</v>
      </c>
      <c r="B18072" s="113" t="s">
        <v>163</v>
      </c>
      <c r="C18072" s="113">
        <v>1991</v>
      </c>
      <c r="D18072" s="113" t="s">
        <v>132</v>
      </c>
      <c r="E18072" s="113" t="s">
        <v>201</v>
      </c>
      <c r="F18072" s="113" t="s">
        <v>200</v>
      </c>
      <c r="G18072" s="113">
        <v>0.53072663074942905</v>
      </c>
    </row>
    <row r="18073" spans="1:7" x14ac:dyDescent="0.25">
      <c r="A18073" s="108" t="str">
        <f t="shared" si="282"/>
        <v>MD_1991_1A3(FS)_NH3</v>
      </c>
      <c r="B18073" s="113" t="s">
        <v>163</v>
      </c>
      <c r="C18073" s="113">
        <v>1991</v>
      </c>
      <c r="D18073" s="113" t="s">
        <v>132</v>
      </c>
      <c r="E18073" s="113" t="s">
        <v>124</v>
      </c>
      <c r="F18073" s="113" t="s">
        <v>200</v>
      </c>
      <c r="G18073" s="113">
        <v>0.81002858000879596</v>
      </c>
    </row>
    <row r="18074" spans="1:7" x14ac:dyDescent="0.25">
      <c r="A18074" s="108" t="str">
        <f t="shared" si="282"/>
        <v>MD_1991_1A3(FS)_PM2.5</v>
      </c>
      <c r="B18074" s="113" t="s">
        <v>163</v>
      </c>
      <c r="C18074" s="113">
        <v>1991</v>
      </c>
      <c r="D18074" s="113" t="s">
        <v>132</v>
      </c>
      <c r="E18074" s="113" t="s">
        <v>203</v>
      </c>
      <c r="F18074" s="113" t="s">
        <v>200</v>
      </c>
      <c r="G18074" s="113">
        <v>0.89833332882935002</v>
      </c>
    </row>
    <row r="18075" spans="1:7" x14ac:dyDescent="0.25">
      <c r="A18075" s="108" t="str">
        <f t="shared" si="282"/>
        <v>MD_1992_NATIONAL TOTAL_NOx</v>
      </c>
      <c r="B18075" s="113" t="s">
        <v>163</v>
      </c>
      <c r="C18075" s="113">
        <v>1992</v>
      </c>
      <c r="D18075" s="113" t="s">
        <v>122</v>
      </c>
      <c r="E18075" s="113" t="s">
        <v>199</v>
      </c>
      <c r="F18075" s="113" t="s">
        <v>200</v>
      </c>
      <c r="G18075" s="113">
        <v>71.046827309893501</v>
      </c>
    </row>
    <row r="18076" spans="1:7" x14ac:dyDescent="0.25">
      <c r="A18076" s="108" t="str">
        <f t="shared" si="282"/>
        <v>MD_1992_NATIONAL TOTAL_NMVOC</v>
      </c>
      <c r="B18076" s="113" t="s">
        <v>163</v>
      </c>
      <c r="C18076" s="113">
        <v>1992</v>
      </c>
      <c r="D18076" s="113" t="s">
        <v>122</v>
      </c>
      <c r="E18076" s="113" t="s">
        <v>123</v>
      </c>
      <c r="F18076" s="113" t="s">
        <v>200</v>
      </c>
      <c r="G18076" s="113">
        <v>66.8375870324072</v>
      </c>
    </row>
    <row r="18077" spans="1:7" x14ac:dyDescent="0.25">
      <c r="A18077" s="108" t="str">
        <f t="shared" si="282"/>
        <v>MD_1992_NATIONAL TOTAL_SOx</v>
      </c>
      <c r="B18077" s="113" t="s">
        <v>163</v>
      </c>
      <c r="C18077" s="113">
        <v>1992</v>
      </c>
      <c r="D18077" s="113" t="s">
        <v>122</v>
      </c>
      <c r="E18077" s="113" t="s">
        <v>201</v>
      </c>
      <c r="F18077" s="113" t="s">
        <v>200</v>
      </c>
      <c r="G18077" s="113">
        <v>103.598161536608</v>
      </c>
    </row>
    <row r="18078" spans="1:7" x14ac:dyDescent="0.25">
      <c r="A18078" s="108" t="str">
        <f t="shared" si="282"/>
        <v>MD_1992_NATIONAL TOTAL_NH3</v>
      </c>
      <c r="B18078" s="113" t="s">
        <v>163</v>
      </c>
      <c r="C18078" s="113">
        <v>1992</v>
      </c>
      <c r="D18078" s="113" t="s">
        <v>122</v>
      </c>
      <c r="E18078" s="113" t="s">
        <v>124</v>
      </c>
      <c r="F18078" s="113" t="s">
        <v>200</v>
      </c>
      <c r="G18078" s="113">
        <v>40.300424594698399</v>
      </c>
    </row>
    <row r="18079" spans="1:7" x14ac:dyDescent="0.25">
      <c r="A18079" s="108" t="str">
        <f t="shared" si="282"/>
        <v>MD_1992_NATIONAL TOTAL_PM2.5</v>
      </c>
      <c r="B18079" s="113" t="s">
        <v>163</v>
      </c>
      <c r="C18079" s="113">
        <v>1992</v>
      </c>
      <c r="D18079" s="113" t="s">
        <v>122</v>
      </c>
      <c r="E18079" s="113" t="s">
        <v>203</v>
      </c>
      <c r="F18079" s="113" t="s">
        <v>200</v>
      </c>
      <c r="G18079" s="113">
        <v>12.3153293178702</v>
      </c>
    </row>
    <row r="18080" spans="1:7" x14ac:dyDescent="0.25">
      <c r="A18080" s="108" t="str">
        <f t="shared" si="282"/>
        <v>MD_1992_NATIONAL TOTAL_Pb</v>
      </c>
      <c r="B18080" s="113" t="s">
        <v>163</v>
      </c>
      <c r="C18080" s="113">
        <v>1992</v>
      </c>
      <c r="D18080" s="113" t="s">
        <v>122</v>
      </c>
      <c r="E18080" s="113" t="s">
        <v>125</v>
      </c>
      <c r="F18080" s="113" t="s">
        <v>200</v>
      </c>
      <c r="G18080" s="113">
        <v>3.6936671424742402E-3</v>
      </c>
    </row>
    <row r="18081" spans="1:7" x14ac:dyDescent="0.25">
      <c r="A18081" s="108" t="str">
        <f t="shared" si="282"/>
        <v>MD_1992_NATIONAL TOTAL_Cd</v>
      </c>
      <c r="B18081" s="113" t="s">
        <v>163</v>
      </c>
      <c r="C18081" s="113">
        <v>1992</v>
      </c>
      <c r="D18081" s="113" t="s">
        <v>122</v>
      </c>
      <c r="E18081" s="113" t="s">
        <v>126</v>
      </c>
      <c r="F18081" s="113" t="s">
        <v>200</v>
      </c>
      <c r="G18081" s="113">
        <v>2.9591496626586998E-4</v>
      </c>
    </row>
    <row r="18082" spans="1:7" x14ac:dyDescent="0.25">
      <c r="A18082" s="108" t="str">
        <f t="shared" si="282"/>
        <v>MD_1992_NATIONAL TOTAL_Hg</v>
      </c>
      <c r="B18082" s="113" t="s">
        <v>163</v>
      </c>
      <c r="C18082" s="113">
        <v>1992</v>
      </c>
      <c r="D18082" s="113" t="s">
        <v>122</v>
      </c>
      <c r="E18082" s="113" t="s">
        <v>127</v>
      </c>
      <c r="F18082" s="113" t="s">
        <v>200</v>
      </c>
      <c r="G18082" s="113">
        <v>2.6730406362720501E-4</v>
      </c>
    </row>
    <row r="18083" spans="1:7" x14ac:dyDescent="0.25">
      <c r="A18083" s="108" t="str">
        <f t="shared" si="282"/>
        <v>MD_1992_NATIONAL TOTAL_DIOX</v>
      </c>
      <c r="B18083" s="113" t="s">
        <v>163</v>
      </c>
      <c r="C18083" s="113">
        <v>1992</v>
      </c>
      <c r="D18083" s="113" t="s">
        <v>122</v>
      </c>
      <c r="E18083" s="113" t="s">
        <v>128</v>
      </c>
      <c r="F18083" s="113" t="s">
        <v>200</v>
      </c>
      <c r="G18083" s="150">
        <v>2.8570714511125601E-8</v>
      </c>
    </row>
    <row r="18084" spans="1:7" x14ac:dyDescent="0.25">
      <c r="A18084" s="108" t="str">
        <f t="shared" si="282"/>
        <v>MD_1992_NATIONAL TOTAL_PAH</v>
      </c>
      <c r="B18084" s="113" t="s">
        <v>163</v>
      </c>
      <c r="C18084" s="113">
        <v>1992</v>
      </c>
      <c r="D18084" s="113" t="s">
        <v>122</v>
      </c>
      <c r="E18084" s="113" t="s">
        <v>129</v>
      </c>
      <c r="F18084" s="113" t="s">
        <v>200</v>
      </c>
      <c r="G18084" s="113">
        <v>1.6910845661094399E-2</v>
      </c>
    </row>
    <row r="18085" spans="1:7" x14ac:dyDescent="0.25">
      <c r="A18085" s="108" t="str">
        <f t="shared" si="282"/>
        <v>MD_1992_NATIONAL TOTAL_HCB</v>
      </c>
      <c r="B18085" s="113" t="s">
        <v>163</v>
      </c>
      <c r="C18085" s="113">
        <v>1992</v>
      </c>
      <c r="D18085" s="113" t="s">
        <v>122</v>
      </c>
      <c r="E18085" s="113" t="s">
        <v>130</v>
      </c>
      <c r="F18085" s="113" t="s">
        <v>200</v>
      </c>
      <c r="G18085" s="150">
        <v>3.5363582083573201E-7</v>
      </c>
    </row>
    <row r="18086" spans="1:7" x14ac:dyDescent="0.25">
      <c r="A18086" s="108" t="str">
        <f t="shared" si="282"/>
        <v>MD_1992_NATIONAL TOTAL_PCB</v>
      </c>
      <c r="B18086" s="113" t="s">
        <v>163</v>
      </c>
      <c r="C18086" s="113">
        <v>1992</v>
      </c>
      <c r="D18086" s="113" t="s">
        <v>122</v>
      </c>
      <c r="E18086" s="113" t="s">
        <v>259</v>
      </c>
      <c r="F18086" s="113" t="s">
        <v>200</v>
      </c>
      <c r="G18086" s="150">
        <v>5.0339581419004698E-6</v>
      </c>
    </row>
    <row r="18087" spans="1:7" x14ac:dyDescent="0.25">
      <c r="A18087" s="108" t="str">
        <f t="shared" si="282"/>
        <v>MD_1992_1A3(FS)_NOx</v>
      </c>
      <c r="B18087" s="113" t="s">
        <v>163</v>
      </c>
      <c r="C18087" s="113">
        <v>1992</v>
      </c>
      <c r="D18087" s="113" t="s">
        <v>132</v>
      </c>
      <c r="E18087" s="113" t="s">
        <v>199</v>
      </c>
      <c r="F18087" s="113" t="s">
        <v>200</v>
      </c>
      <c r="G18087" s="113">
        <v>15.158513081050801</v>
      </c>
    </row>
    <row r="18088" spans="1:7" x14ac:dyDescent="0.25">
      <c r="A18088" s="108" t="str">
        <f t="shared" si="282"/>
        <v>MD_1992_1A3(FS)_NMVOC</v>
      </c>
      <c r="B18088" s="113" t="s">
        <v>163</v>
      </c>
      <c r="C18088" s="113">
        <v>1992</v>
      </c>
      <c r="D18088" s="113" t="s">
        <v>132</v>
      </c>
      <c r="E18088" s="113" t="s">
        <v>123</v>
      </c>
      <c r="F18088" s="113" t="s">
        <v>200</v>
      </c>
      <c r="G18088" s="113">
        <v>7.6931800299095601</v>
      </c>
    </row>
    <row r="18089" spans="1:7" x14ac:dyDescent="0.25">
      <c r="A18089" s="108" t="str">
        <f t="shared" si="282"/>
        <v>MD_1992_1A3(FS)_SOx</v>
      </c>
      <c r="B18089" s="113" t="s">
        <v>163</v>
      </c>
      <c r="C18089" s="113">
        <v>1992</v>
      </c>
      <c r="D18089" s="113" t="s">
        <v>132</v>
      </c>
      <c r="E18089" s="113" t="s">
        <v>201</v>
      </c>
      <c r="F18089" s="113" t="s">
        <v>200</v>
      </c>
      <c r="G18089" s="113">
        <v>0.32263129975257698</v>
      </c>
    </row>
    <row r="18090" spans="1:7" x14ac:dyDescent="0.25">
      <c r="A18090" s="108" t="str">
        <f t="shared" si="282"/>
        <v>MD_1992_1A3(FS)_NH3</v>
      </c>
      <c r="B18090" s="113" t="s">
        <v>163</v>
      </c>
      <c r="C18090" s="113">
        <v>1992</v>
      </c>
      <c r="D18090" s="113" t="s">
        <v>132</v>
      </c>
      <c r="E18090" s="113" t="s">
        <v>124</v>
      </c>
      <c r="F18090" s="113" t="s">
        <v>200</v>
      </c>
      <c r="G18090" s="113">
        <v>0.38166053777023101</v>
      </c>
    </row>
    <row r="18091" spans="1:7" x14ac:dyDescent="0.25">
      <c r="A18091" s="108" t="str">
        <f t="shared" si="282"/>
        <v>MD_1992_1A3(FS)_PM2.5</v>
      </c>
      <c r="B18091" s="113" t="s">
        <v>163</v>
      </c>
      <c r="C18091" s="113">
        <v>1992</v>
      </c>
      <c r="D18091" s="113" t="s">
        <v>132</v>
      </c>
      <c r="E18091" s="113" t="s">
        <v>203</v>
      </c>
      <c r="F18091" s="113" t="s">
        <v>200</v>
      </c>
      <c r="G18091" s="113">
        <v>0.63657877729838797</v>
      </c>
    </row>
    <row r="18092" spans="1:7" x14ac:dyDescent="0.25">
      <c r="A18092" s="108" t="str">
        <f t="shared" si="282"/>
        <v>MD_1993_NATIONAL TOTAL_NOx</v>
      </c>
      <c r="B18092" s="113" t="s">
        <v>163</v>
      </c>
      <c r="C18092" s="113">
        <v>1993</v>
      </c>
      <c r="D18092" s="113" t="s">
        <v>122</v>
      </c>
      <c r="E18092" s="113" t="s">
        <v>199</v>
      </c>
      <c r="F18092" s="113" t="s">
        <v>200</v>
      </c>
      <c r="G18092" s="113">
        <v>54.944934256886</v>
      </c>
    </row>
    <row r="18093" spans="1:7" x14ac:dyDescent="0.25">
      <c r="A18093" s="108" t="str">
        <f t="shared" si="282"/>
        <v>MD_1993_NATIONAL TOTAL_NMVOC</v>
      </c>
      <c r="B18093" s="113" t="s">
        <v>163</v>
      </c>
      <c r="C18093" s="113">
        <v>1993</v>
      </c>
      <c r="D18093" s="113" t="s">
        <v>122</v>
      </c>
      <c r="E18093" s="113" t="s">
        <v>123</v>
      </c>
      <c r="F18093" s="113" t="s">
        <v>200</v>
      </c>
      <c r="G18093" s="113">
        <v>54.265125138445001</v>
      </c>
    </row>
    <row r="18094" spans="1:7" x14ac:dyDescent="0.25">
      <c r="A18094" s="108" t="str">
        <f t="shared" si="282"/>
        <v>MD_1993_NATIONAL TOTAL_SOx</v>
      </c>
      <c r="B18094" s="113" t="s">
        <v>163</v>
      </c>
      <c r="C18094" s="113">
        <v>1993</v>
      </c>
      <c r="D18094" s="113" t="s">
        <v>122</v>
      </c>
      <c r="E18094" s="113" t="s">
        <v>201</v>
      </c>
      <c r="F18094" s="113" t="s">
        <v>200</v>
      </c>
      <c r="G18094" s="113">
        <v>71.800730408437204</v>
      </c>
    </row>
    <row r="18095" spans="1:7" x14ac:dyDescent="0.25">
      <c r="A18095" s="108" t="str">
        <f t="shared" si="282"/>
        <v>MD_1993_NATIONAL TOTAL_NH3</v>
      </c>
      <c r="B18095" s="113" t="s">
        <v>163</v>
      </c>
      <c r="C18095" s="113">
        <v>1993</v>
      </c>
      <c r="D18095" s="113" t="s">
        <v>122</v>
      </c>
      <c r="E18095" s="113" t="s">
        <v>124</v>
      </c>
      <c r="F18095" s="113" t="s">
        <v>200</v>
      </c>
      <c r="G18095" s="113">
        <v>33.998980698136101</v>
      </c>
    </row>
    <row r="18096" spans="1:7" x14ac:dyDescent="0.25">
      <c r="A18096" s="108" t="str">
        <f t="shared" si="282"/>
        <v>MD_1993_NATIONAL TOTAL_PM2.5</v>
      </c>
      <c r="B18096" s="113" t="s">
        <v>163</v>
      </c>
      <c r="C18096" s="113">
        <v>1993</v>
      </c>
      <c r="D18096" s="113" t="s">
        <v>122</v>
      </c>
      <c r="E18096" s="113" t="s">
        <v>203</v>
      </c>
      <c r="F18096" s="113" t="s">
        <v>200</v>
      </c>
      <c r="G18096" s="113">
        <v>7.4940083090310203</v>
      </c>
    </row>
    <row r="18097" spans="1:7" x14ac:dyDescent="0.25">
      <c r="A18097" s="108" t="str">
        <f t="shared" si="282"/>
        <v>MD_1993_NATIONAL TOTAL_Pb</v>
      </c>
      <c r="B18097" s="113" t="s">
        <v>163</v>
      </c>
      <c r="C18097" s="113">
        <v>1993</v>
      </c>
      <c r="D18097" s="113" t="s">
        <v>122</v>
      </c>
      <c r="E18097" s="113" t="s">
        <v>125</v>
      </c>
      <c r="F18097" s="113" t="s">
        <v>200</v>
      </c>
      <c r="G18097" s="113">
        <v>2.2054650515642999E-3</v>
      </c>
    </row>
    <row r="18098" spans="1:7" x14ac:dyDescent="0.25">
      <c r="A18098" s="108" t="str">
        <f t="shared" si="282"/>
        <v>MD_1993_NATIONAL TOTAL_Cd</v>
      </c>
      <c r="B18098" s="113" t="s">
        <v>163</v>
      </c>
      <c r="C18098" s="113">
        <v>1993</v>
      </c>
      <c r="D18098" s="113" t="s">
        <v>122</v>
      </c>
      <c r="E18098" s="113" t="s">
        <v>126</v>
      </c>
      <c r="F18098" s="113" t="s">
        <v>200</v>
      </c>
      <c r="G18098" s="113">
        <v>2.6916054545667099E-4</v>
      </c>
    </row>
    <row r="18099" spans="1:7" x14ac:dyDescent="0.25">
      <c r="A18099" s="108" t="str">
        <f t="shared" si="282"/>
        <v>MD_1993_NATIONAL TOTAL_Hg</v>
      </c>
      <c r="B18099" s="113" t="s">
        <v>163</v>
      </c>
      <c r="C18099" s="113">
        <v>1993</v>
      </c>
      <c r="D18099" s="113" t="s">
        <v>122</v>
      </c>
      <c r="E18099" s="113" t="s">
        <v>127</v>
      </c>
      <c r="F18099" s="113" t="s">
        <v>200</v>
      </c>
      <c r="G18099" s="113">
        <v>1.9420218977838499E-4</v>
      </c>
    </row>
    <row r="18100" spans="1:7" x14ac:dyDescent="0.25">
      <c r="A18100" s="108" t="str">
        <f t="shared" si="282"/>
        <v>MD_1993_NATIONAL TOTAL_DIOX</v>
      </c>
      <c r="B18100" s="113" t="s">
        <v>163</v>
      </c>
      <c r="C18100" s="113">
        <v>1993</v>
      </c>
      <c r="D18100" s="113" t="s">
        <v>122</v>
      </c>
      <c r="E18100" s="113" t="s">
        <v>128</v>
      </c>
      <c r="F18100" s="113" t="s">
        <v>200</v>
      </c>
      <c r="G18100" s="150">
        <v>2.0358408427162901E-8</v>
      </c>
    </row>
    <row r="18101" spans="1:7" x14ac:dyDescent="0.25">
      <c r="A18101" s="108" t="str">
        <f t="shared" si="282"/>
        <v>MD_1993_NATIONAL TOTAL_PAH</v>
      </c>
      <c r="B18101" s="113" t="s">
        <v>163</v>
      </c>
      <c r="C18101" s="113">
        <v>1993</v>
      </c>
      <c r="D18101" s="113" t="s">
        <v>122</v>
      </c>
      <c r="E18101" s="113" t="s">
        <v>129</v>
      </c>
      <c r="F18101" s="113" t="s">
        <v>200</v>
      </c>
      <c r="G18101" s="113">
        <v>8.0794406669040895E-3</v>
      </c>
    </row>
    <row r="18102" spans="1:7" x14ac:dyDescent="0.25">
      <c r="A18102" s="108" t="str">
        <f t="shared" si="282"/>
        <v>MD_1993_NATIONAL TOTAL_HCB</v>
      </c>
      <c r="B18102" s="113" t="s">
        <v>163</v>
      </c>
      <c r="C18102" s="113">
        <v>1993</v>
      </c>
      <c r="D18102" s="113" t="s">
        <v>122</v>
      </c>
      <c r="E18102" s="113" t="s">
        <v>130</v>
      </c>
      <c r="F18102" s="113" t="s">
        <v>200</v>
      </c>
      <c r="G18102" s="150">
        <v>3.2906764128336798E-7</v>
      </c>
    </row>
    <row r="18103" spans="1:7" x14ac:dyDescent="0.25">
      <c r="A18103" s="108" t="str">
        <f t="shared" si="282"/>
        <v>MD_1993_NATIONAL TOTAL_PCB</v>
      </c>
      <c r="B18103" s="113" t="s">
        <v>163</v>
      </c>
      <c r="C18103" s="113">
        <v>1993</v>
      </c>
      <c r="D18103" s="113" t="s">
        <v>122</v>
      </c>
      <c r="E18103" s="113" t="s">
        <v>259</v>
      </c>
      <c r="F18103" s="113" t="s">
        <v>200</v>
      </c>
      <c r="G18103" s="150">
        <v>3.2019313782386002E-6</v>
      </c>
    </row>
    <row r="18104" spans="1:7" x14ac:dyDescent="0.25">
      <c r="A18104" s="108" t="str">
        <f t="shared" si="282"/>
        <v>MD_1993_1A3(FS)_NOx</v>
      </c>
      <c r="B18104" s="113" t="s">
        <v>163</v>
      </c>
      <c r="C18104" s="113">
        <v>1993</v>
      </c>
      <c r="D18104" s="113" t="s">
        <v>132</v>
      </c>
      <c r="E18104" s="113" t="s">
        <v>199</v>
      </c>
      <c r="F18104" s="113" t="s">
        <v>200</v>
      </c>
      <c r="G18104" s="113">
        <v>10.368712510250299</v>
      </c>
    </row>
    <row r="18105" spans="1:7" x14ac:dyDescent="0.25">
      <c r="A18105" s="108" t="str">
        <f t="shared" si="282"/>
        <v>MD_1993_1A3(FS)_NMVOC</v>
      </c>
      <c r="B18105" s="113" t="s">
        <v>163</v>
      </c>
      <c r="C18105" s="113">
        <v>1993</v>
      </c>
      <c r="D18105" s="113" t="s">
        <v>132</v>
      </c>
      <c r="E18105" s="113" t="s">
        <v>123</v>
      </c>
      <c r="F18105" s="113" t="s">
        <v>200</v>
      </c>
      <c r="G18105" s="113">
        <v>5.1795782621837798</v>
      </c>
    </row>
    <row r="18106" spans="1:7" x14ac:dyDescent="0.25">
      <c r="A18106" s="108" t="str">
        <f t="shared" si="282"/>
        <v>MD_1993_1A3(FS)_SOx</v>
      </c>
      <c r="B18106" s="113" t="s">
        <v>163</v>
      </c>
      <c r="C18106" s="113">
        <v>1993</v>
      </c>
      <c r="D18106" s="113" t="s">
        <v>132</v>
      </c>
      <c r="E18106" s="113" t="s">
        <v>201</v>
      </c>
      <c r="F18106" s="113" t="s">
        <v>200</v>
      </c>
      <c r="G18106" s="113">
        <v>0.215639078332277</v>
      </c>
    </row>
    <row r="18107" spans="1:7" x14ac:dyDescent="0.25">
      <c r="A18107" s="108" t="str">
        <f t="shared" si="282"/>
        <v>MD_1993_1A3(FS)_NH3</v>
      </c>
      <c r="B18107" s="113" t="s">
        <v>163</v>
      </c>
      <c r="C18107" s="113">
        <v>1993</v>
      </c>
      <c r="D18107" s="113" t="s">
        <v>132</v>
      </c>
      <c r="E18107" s="113" t="s">
        <v>124</v>
      </c>
      <c r="F18107" s="113" t="s">
        <v>200</v>
      </c>
      <c r="G18107" s="113">
        <v>0.24435558046220601</v>
      </c>
    </row>
    <row r="18108" spans="1:7" x14ac:dyDescent="0.25">
      <c r="A18108" s="108" t="str">
        <f t="shared" si="282"/>
        <v>MD_1993_1A3(FS)_PM2.5</v>
      </c>
      <c r="B18108" s="113" t="s">
        <v>163</v>
      </c>
      <c r="C18108" s="113">
        <v>1993</v>
      </c>
      <c r="D18108" s="113" t="s">
        <v>132</v>
      </c>
      <c r="E18108" s="113" t="s">
        <v>203</v>
      </c>
      <c r="F18108" s="113" t="s">
        <v>200</v>
      </c>
      <c r="G18108" s="113">
        <v>0.44127199438213399</v>
      </c>
    </row>
    <row r="18109" spans="1:7" x14ac:dyDescent="0.25">
      <c r="A18109" s="108" t="str">
        <f t="shared" si="282"/>
        <v>MD_1994_NATIONAL TOTAL_NOx</v>
      </c>
      <c r="B18109" s="113" t="s">
        <v>163</v>
      </c>
      <c r="C18109" s="113">
        <v>1994</v>
      </c>
      <c r="D18109" s="113" t="s">
        <v>122</v>
      </c>
      <c r="E18109" s="113" t="s">
        <v>199</v>
      </c>
      <c r="F18109" s="113" t="s">
        <v>200</v>
      </c>
      <c r="G18109" s="113">
        <v>42.217165217615999</v>
      </c>
    </row>
    <row r="18110" spans="1:7" x14ac:dyDescent="0.25">
      <c r="A18110" s="108" t="str">
        <f t="shared" si="282"/>
        <v>MD_1994_NATIONAL TOTAL_NMVOC</v>
      </c>
      <c r="B18110" s="113" t="s">
        <v>163</v>
      </c>
      <c r="C18110" s="113">
        <v>1994</v>
      </c>
      <c r="D18110" s="113" t="s">
        <v>122</v>
      </c>
      <c r="E18110" s="113" t="s">
        <v>123</v>
      </c>
      <c r="F18110" s="113" t="s">
        <v>200</v>
      </c>
      <c r="G18110" s="113">
        <v>49.864099194892503</v>
      </c>
    </row>
    <row r="18111" spans="1:7" x14ac:dyDescent="0.25">
      <c r="A18111" s="108" t="str">
        <f t="shared" si="282"/>
        <v>MD_1994_NATIONAL TOTAL_SOx</v>
      </c>
      <c r="B18111" s="113" t="s">
        <v>163</v>
      </c>
      <c r="C18111" s="113">
        <v>1994</v>
      </c>
      <c r="D18111" s="113" t="s">
        <v>122</v>
      </c>
      <c r="E18111" s="113" t="s">
        <v>201</v>
      </c>
      <c r="F18111" s="113" t="s">
        <v>200</v>
      </c>
      <c r="G18111" s="113">
        <v>56.954460149833402</v>
      </c>
    </row>
    <row r="18112" spans="1:7" x14ac:dyDescent="0.25">
      <c r="A18112" s="108" t="str">
        <f t="shared" si="282"/>
        <v>MD_1994_NATIONAL TOTAL_NH3</v>
      </c>
      <c r="B18112" s="113" t="s">
        <v>163</v>
      </c>
      <c r="C18112" s="113">
        <v>1994</v>
      </c>
      <c r="D18112" s="113" t="s">
        <v>122</v>
      </c>
      <c r="E18112" s="113" t="s">
        <v>124</v>
      </c>
      <c r="F18112" s="113" t="s">
        <v>200</v>
      </c>
      <c r="G18112" s="113">
        <v>33.198754112608199</v>
      </c>
    </row>
    <row r="18113" spans="1:7" x14ac:dyDescent="0.25">
      <c r="A18113" s="108" t="str">
        <f t="shared" si="282"/>
        <v>MD_1994_NATIONAL TOTAL_PM2.5</v>
      </c>
      <c r="B18113" s="113" t="s">
        <v>163</v>
      </c>
      <c r="C18113" s="113">
        <v>1994</v>
      </c>
      <c r="D18113" s="113" t="s">
        <v>122</v>
      </c>
      <c r="E18113" s="113" t="s">
        <v>203</v>
      </c>
      <c r="F18113" s="113" t="s">
        <v>200</v>
      </c>
      <c r="G18113" s="113">
        <v>7.1854735962684897</v>
      </c>
    </row>
    <row r="18114" spans="1:7" x14ac:dyDescent="0.25">
      <c r="A18114" s="108" t="str">
        <f t="shared" ref="A18114:A18177" si="283">CONCATENATE(B18114,"_",C18114,"_",D18114,"_",E18114)</f>
        <v>MD_1994_NATIONAL TOTAL_Pb</v>
      </c>
      <c r="B18114" s="113" t="s">
        <v>163</v>
      </c>
      <c r="C18114" s="113">
        <v>1994</v>
      </c>
      <c r="D18114" s="113" t="s">
        <v>122</v>
      </c>
      <c r="E18114" s="113" t="s">
        <v>125</v>
      </c>
      <c r="F18114" s="113" t="s">
        <v>200</v>
      </c>
      <c r="G18114" s="113">
        <v>2.0937643560437402E-3</v>
      </c>
    </row>
    <row r="18115" spans="1:7" x14ac:dyDescent="0.25">
      <c r="A18115" s="108" t="str">
        <f t="shared" si="283"/>
        <v>MD_1994_NATIONAL TOTAL_Cd</v>
      </c>
      <c r="B18115" s="113" t="s">
        <v>163</v>
      </c>
      <c r="C18115" s="113">
        <v>1994</v>
      </c>
      <c r="D18115" s="113" t="s">
        <v>122</v>
      </c>
      <c r="E18115" s="113" t="s">
        <v>126</v>
      </c>
      <c r="F18115" s="113" t="s">
        <v>200</v>
      </c>
      <c r="G18115" s="113">
        <v>2.1179047366968101E-4</v>
      </c>
    </row>
    <row r="18116" spans="1:7" x14ac:dyDescent="0.25">
      <c r="A18116" s="108" t="str">
        <f t="shared" si="283"/>
        <v>MD_1994_NATIONAL TOTAL_Hg</v>
      </c>
      <c r="B18116" s="113" t="s">
        <v>163</v>
      </c>
      <c r="C18116" s="113">
        <v>1994</v>
      </c>
      <c r="D18116" s="113" t="s">
        <v>122</v>
      </c>
      <c r="E18116" s="113" t="s">
        <v>127</v>
      </c>
      <c r="F18116" s="113" t="s">
        <v>200</v>
      </c>
      <c r="G18116" s="113">
        <v>1.78688592918601E-4</v>
      </c>
    </row>
    <row r="18117" spans="1:7" x14ac:dyDescent="0.25">
      <c r="A18117" s="108" t="str">
        <f t="shared" si="283"/>
        <v>MD_1994_NATIONAL TOTAL_DIOX</v>
      </c>
      <c r="B18117" s="113" t="s">
        <v>163</v>
      </c>
      <c r="C18117" s="113">
        <v>1994</v>
      </c>
      <c r="D18117" s="113" t="s">
        <v>122</v>
      </c>
      <c r="E18117" s="113" t="s">
        <v>128</v>
      </c>
      <c r="F18117" s="113" t="s">
        <v>200</v>
      </c>
      <c r="G18117" s="150">
        <v>2.2381738701012601E-8</v>
      </c>
    </row>
    <row r="18118" spans="1:7" x14ac:dyDescent="0.25">
      <c r="A18118" s="108" t="str">
        <f t="shared" si="283"/>
        <v>MD_1994_NATIONAL TOTAL_PAH</v>
      </c>
      <c r="B18118" s="113" t="s">
        <v>163</v>
      </c>
      <c r="C18118" s="113">
        <v>1994</v>
      </c>
      <c r="D18118" s="113" t="s">
        <v>122</v>
      </c>
      <c r="E18118" s="113" t="s">
        <v>129</v>
      </c>
      <c r="F18118" s="113" t="s">
        <v>200</v>
      </c>
      <c r="G18118" s="113">
        <v>8.8520564525662194E-3</v>
      </c>
    </row>
    <row r="18119" spans="1:7" x14ac:dyDescent="0.25">
      <c r="A18119" s="108" t="str">
        <f t="shared" si="283"/>
        <v>MD_1994_NATIONAL TOTAL_HCB</v>
      </c>
      <c r="B18119" s="113" t="s">
        <v>163</v>
      </c>
      <c r="C18119" s="113">
        <v>1994</v>
      </c>
      <c r="D18119" s="113" t="s">
        <v>122</v>
      </c>
      <c r="E18119" s="113" t="s">
        <v>130</v>
      </c>
      <c r="F18119" s="113" t="s">
        <v>200</v>
      </c>
      <c r="G18119" s="150">
        <v>3.29635545188581E-7</v>
      </c>
    </row>
    <row r="18120" spans="1:7" x14ac:dyDescent="0.25">
      <c r="A18120" s="108" t="str">
        <f t="shared" si="283"/>
        <v>MD_1994_NATIONAL TOTAL_PCB</v>
      </c>
      <c r="B18120" s="113" t="s">
        <v>163</v>
      </c>
      <c r="C18120" s="113">
        <v>1994</v>
      </c>
      <c r="D18120" s="113" t="s">
        <v>122</v>
      </c>
      <c r="E18120" s="113" t="s">
        <v>259</v>
      </c>
      <c r="F18120" s="113" t="s">
        <v>200</v>
      </c>
      <c r="G18120" s="150">
        <v>3.3749771439277798E-6</v>
      </c>
    </row>
    <row r="18121" spans="1:7" x14ac:dyDescent="0.25">
      <c r="A18121" s="108" t="str">
        <f t="shared" si="283"/>
        <v>MD_1994_1A3(FS)_NOx</v>
      </c>
      <c r="B18121" s="113" t="s">
        <v>163</v>
      </c>
      <c r="C18121" s="113">
        <v>1994</v>
      </c>
      <c r="D18121" s="113" t="s">
        <v>132</v>
      </c>
      <c r="E18121" s="113" t="s">
        <v>199</v>
      </c>
      <c r="F18121" s="113" t="s">
        <v>200</v>
      </c>
      <c r="G18121" s="113">
        <v>7.8775574757874303</v>
      </c>
    </row>
    <row r="18122" spans="1:7" x14ac:dyDescent="0.25">
      <c r="A18122" s="108" t="str">
        <f t="shared" si="283"/>
        <v>MD_1994_1A3(FS)_NMVOC</v>
      </c>
      <c r="B18122" s="113" t="s">
        <v>163</v>
      </c>
      <c r="C18122" s="113">
        <v>1994</v>
      </c>
      <c r="D18122" s="113" t="s">
        <v>132</v>
      </c>
      <c r="E18122" s="113" t="s">
        <v>123</v>
      </c>
      <c r="F18122" s="113" t="s">
        <v>200</v>
      </c>
      <c r="G18122" s="113">
        <v>4.7954724312792196</v>
      </c>
    </row>
    <row r="18123" spans="1:7" x14ac:dyDescent="0.25">
      <c r="A18123" s="108" t="str">
        <f t="shared" si="283"/>
        <v>MD_1994_1A3(FS)_SOx</v>
      </c>
      <c r="B18123" s="113" t="s">
        <v>163</v>
      </c>
      <c r="C18123" s="113">
        <v>1994</v>
      </c>
      <c r="D18123" s="113" t="s">
        <v>132</v>
      </c>
      <c r="E18123" s="113" t="s">
        <v>201</v>
      </c>
      <c r="F18123" s="113" t="s">
        <v>200</v>
      </c>
      <c r="G18123" s="113">
        <v>0.172012382719954</v>
      </c>
    </row>
    <row r="18124" spans="1:7" x14ac:dyDescent="0.25">
      <c r="A18124" s="108" t="str">
        <f t="shared" si="283"/>
        <v>MD_1994_1A3(FS)_NH3</v>
      </c>
      <c r="B18124" s="113" t="s">
        <v>163</v>
      </c>
      <c r="C18124" s="113">
        <v>1994</v>
      </c>
      <c r="D18124" s="113" t="s">
        <v>132</v>
      </c>
      <c r="E18124" s="113" t="s">
        <v>124</v>
      </c>
      <c r="F18124" s="113" t="s">
        <v>200</v>
      </c>
      <c r="G18124" s="113">
        <v>0.231100522482628</v>
      </c>
    </row>
    <row r="18125" spans="1:7" x14ac:dyDescent="0.25">
      <c r="A18125" s="108" t="str">
        <f t="shared" si="283"/>
        <v>MD_1994_1A3(FS)_PM2.5</v>
      </c>
      <c r="B18125" s="113" t="s">
        <v>163</v>
      </c>
      <c r="C18125" s="113">
        <v>1994</v>
      </c>
      <c r="D18125" s="113" t="s">
        <v>132</v>
      </c>
      <c r="E18125" s="113" t="s">
        <v>203</v>
      </c>
      <c r="F18125" s="113" t="s">
        <v>200</v>
      </c>
      <c r="G18125" s="113">
        <v>0.33046048906022402</v>
      </c>
    </row>
    <row r="18126" spans="1:7" x14ac:dyDescent="0.25">
      <c r="A18126" s="108" t="str">
        <f t="shared" si="283"/>
        <v>MD_1995_NATIONAL TOTAL_NOx</v>
      </c>
      <c r="B18126" s="113" t="s">
        <v>163</v>
      </c>
      <c r="C18126" s="113">
        <v>1995</v>
      </c>
      <c r="D18126" s="113" t="s">
        <v>122</v>
      </c>
      <c r="E18126" s="113" t="s">
        <v>199</v>
      </c>
      <c r="F18126" s="113" t="s">
        <v>200</v>
      </c>
      <c r="G18126" s="113">
        <v>36.775032900042902</v>
      </c>
    </row>
    <row r="18127" spans="1:7" x14ac:dyDescent="0.25">
      <c r="A18127" s="108" t="str">
        <f t="shared" si="283"/>
        <v>MD_1995_NATIONAL TOTAL_NMVOC</v>
      </c>
      <c r="B18127" s="113" t="s">
        <v>163</v>
      </c>
      <c r="C18127" s="113">
        <v>1995</v>
      </c>
      <c r="D18127" s="113" t="s">
        <v>122</v>
      </c>
      <c r="E18127" s="113" t="s">
        <v>123</v>
      </c>
      <c r="F18127" s="113" t="s">
        <v>200</v>
      </c>
      <c r="G18127" s="113">
        <v>48.388138675296901</v>
      </c>
    </row>
    <row r="18128" spans="1:7" x14ac:dyDescent="0.25">
      <c r="A18128" s="108" t="str">
        <f t="shared" si="283"/>
        <v>MD_1995_NATIONAL TOTAL_SOx</v>
      </c>
      <c r="B18128" s="113" t="s">
        <v>163</v>
      </c>
      <c r="C18128" s="113">
        <v>1995</v>
      </c>
      <c r="D18128" s="113" t="s">
        <v>122</v>
      </c>
      <c r="E18128" s="113" t="s">
        <v>201</v>
      </c>
      <c r="F18128" s="113" t="s">
        <v>200</v>
      </c>
      <c r="G18128" s="113">
        <v>31.351766447322401</v>
      </c>
    </row>
    <row r="18129" spans="1:7" x14ac:dyDescent="0.25">
      <c r="A18129" s="108" t="str">
        <f t="shared" si="283"/>
        <v>MD_1995_NATIONAL TOTAL_NH3</v>
      </c>
      <c r="B18129" s="113" t="s">
        <v>163</v>
      </c>
      <c r="C18129" s="113">
        <v>1995</v>
      </c>
      <c r="D18129" s="113" t="s">
        <v>122</v>
      </c>
      <c r="E18129" s="113" t="s">
        <v>124</v>
      </c>
      <c r="F18129" s="113" t="s">
        <v>200</v>
      </c>
      <c r="G18129" s="113">
        <v>31.1528490396935</v>
      </c>
    </row>
    <row r="18130" spans="1:7" x14ac:dyDescent="0.25">
      <c r="A18130" s="108" t="str">
        <f t="shared" si="283"/>
        <v>MD_1995_NATIONAL TOTAL_PM2.5</v>
      </c>
      <c r="B18130" s="113" t="s">
        <v>163</v>
      </c>
      <c r="C18130" s="113">
        <v>1995</v>
      </c>
      <c r="D18130" s="113" t="s">
        <v>122</v>
      </c>
      <c r="E18130" s="113" t="s">
        <v>203</v>
      </c>
      <c r="F18130" s="113" t="s">
        <v>200</v>
      </c>
      <c r="G18130" s="113">
        <v>5.5846031796930804</v>
      </c>
    </row>
    <row r="18131" spans="1:7" x14ac:dyDescent="0.25">
      <c r="A18131" s="108" t="str">
        <f t="shared" si="283"/>
        <v>MD_1995_NATIONAL TOTAL_Pb</v>
      </c>
      <c r="B18131" s="113" t="s">
        <v>163</v>
      </c>
      <c r="C18131" s="113">
        <v>1995</v>
      </c>
      <c r="D18131" s="113" t="s">
        <v>122</v>
      </c>
      <c r="E18131" s="113" t="s">
        <v>125</v>
      </c>
      <c r="F18131" s="113" t="s">
        <v>200</v>
      </c>
      <c r="G18131" s="113">
        <v>1.3394887158983801E-3</v>
      </c>
    </row>
    <row r="18132" spans="1:7" x14ac:dyDescent="0.25">
      <c r="A18132" s="108" t="str">
        <f t="shared" si="283"/>
        <v>MD_1995_NATIONAL TOTAL_Cd</v>
      </c>
      <c r="B18132" s="113" t="s">
        <v>163</v>
      </c>
      <c r="C18132" s="113">
        <v>1995</v>
      </c>
      <c r="D18132" s="113" t="s">
        <v>122</v>
      </c>
      <c r="E18132" s="113" t="s">
        <v>126</v>
      </c>
      <c r="F18132" s="113" t="s">
        <v>200</v>
      </c>
      <c r="G18132" s="113">
        <v>1.9012354705529201E-4</v>
      </c>
    </row>
    <row r="18133" spans="1:7" x14ac:dyDescent="0.25">
      <c r="A18133" s="108" t="str">
        <f t="shared" si="283"/>
        <v>MD_1995_NATIONAL TOTAL_Hg</v>
      </c>
      <c r="B18133" s="113" t="s">
        <v>163</v>
      </c>
      <c r="C18133" s="113">
        <v>1995</v>
      </c>
      <c r="D18133" s="113" t="s">
        <v>122</v>
      </c>
      <c r="E18133" s="113" t="s">
        <v>127</v>
      </c>
      <c r="F18133" s="113" t="s">
        <v>200</v>
      </c>
      <c r="G18133" s="113">
        <v>1.26113318327928E-4</v>
      </c>
    </row>
    <row r="18134" spans="1:7" x14ac:dyDescent="0.25">
      <c r="A18134" s="108" t="str">
        <f t="shared" si="283"/>
        <v>MD_1995_NATIONAL TOTAL_DIOX</v>
      </c>
      <c r="B18134" s="113" t="s">
        <v>163</v>
      </c>
      <c r="C18134" s="113">
        <v>1995</v>
      </c>
      <c r="D18134" s="113" t="s">
        <v>122</v>
      </c>
      <c r="E18134" s="113" t="s">
        <v>128</v>
      </c>
      <c r="F18134" s="113" t="s">
        <v>200</v>
      </c>
      <c r="G18134" s="150">
        <v>1.8837906797238401E-8</v>
      </c>
    </row>
    <row r="18135" spans="1:7" x14ac:dyDescent="0.25">
      <c r="A18135" s="108" t="str">
        <f t="shared" si="283"/>
        <v>MD_1995_NATIONAL TOTAL_PAH</v>
      </c>
      <c r="B18135" s="113" t="s">
        <v>163</v>
      </c>
      <c r="C18135" s="113">
        <v>1995</v>
      </c>
      <c r="D18135" s="113" t="s">
        <v>122</v>
      </c>
      <c r="E18135" s="113" t="s">
        <v>129</v>
      </c>
      <c r="F18135" s="113" t="s">
        <v>200</v>
      </c>
      <c r="G18135" s="113">
        <v>5.3735794117913396E-3</v>
      </c>
    </row>
    <row r="18136" spans="1:7" x14ac:dyDescent="0.25">
      <c r="A18136" s="108" t="str">
        <f t="shared" si="283"/>
        <v>MD_1995_NATIONAL TOTAL_HCB</v>
      </c>
      <c r="B18136" s="113" t="s">
        <v>163</v>
      </c>
      <c r="C18136" s="113">
        <v>1995</v>
      </c>
      <c r="D18136" s="113" t="s">
        <v>122</v>
      </c>
      <c r="E18136" s="113" t="s">
        <v>130</v>
      </c>
      <c r="F18136" s="113" t="s">
        <v>200</v>
      </c>
      <c r="G18136" s="150">
        <v>1.9213874075800601E-7</v>
      </c>
    </row>
    <row r="18137" spans="1:7" x14ac:dyDescent="0.25">
      <c r="A18137" s="108" t="str">
        <f t="shared" si="283"/>
        <v>MD_1995_NATIONAL TOTAL_PCB</v>
      </c>
      <c r="B18137" s="113" t="s">
        <v>163</v>
      </c>
      <c r="C18137" s="113">
        <v>1995</v>
      </c>
      <c r="D18137" s="113" t="s">
        <v>122</v>
      </c>
      <c r="E18137" s="113" t="s">
        <v>259</v>
      </c>
      <c r="F18137" s="113" t="s">
        <v>200</v>
      </c>
      <c r="G18137" s="150">
        <v>2.60011463516085E-6</v>
      </c>
    </row>
    <row r="18138" spans="1:7" x14ac:dyDescent="0.25">
      <c r="A18138" s="108" t="str">
        <f t="shared" si="283"/>
        <v>MD_1995_1A3(FS)_NOx</v>
      </c>
      <c r="B18138" s="113" t="s">
        <v>163</v>
      </c>
      <c r="C18138" s="113">
        <v>1995</v>
      </c>
      <c r="D18138" s="113" t="s">
        <v>132</v>
      </c>
      <c r="E18138" s="113" t="s">
        <v>199</v>
      </c>
      <c r="F18138" s="113" t="s">
        <v>200</v>
      </c>
      <c r="G18138" s="113">
        <v>7.9402668361551099</v>
      </c>
    </row>
    <row r="18139" spans="1:7" x14ac:dyDescent="0.25">
      <c r="A18139" s="108" t="str">
        <f t="shared" si="283"/>
        <v>MD_1995_1A3(FS)_NMVOC</v>
      </c>
      <c r="B18139" s="113" t="s">
        <v>163</v>
      </c>
      <c r="C18139" s="113">
        <v>1995</v>
      </c>
      <c r="D18139" s="113" t="s">
        <v>132</v>
      </c>
      <c r="E18139" s="113" t="s">
        <v>123</v>
      </c>
      <c r="F18139" s="113" t="s">
        <v>200</v>
      </c>
      <c r="G18139" s="113">
        <v>5.00681248938481</v>
      </c>
    </row>
    <row r="18140" spans="1:7" x14ac:dyDescent="0.25">
      <c r="A18140" s="108" t="str">
        <f t="shared" si="283"/>
        <v>MD_1995_1A3(FS)_SOx</v>
      </c>
      <c r="B18140" s="113" t="s">
        <v>163</v>
      </c>
      <c r="C18140" s="113">
        <v>1995</v>
      </c>
      <c r="D18140" s="113" t="s">
        <v>132</v>
      </c>
      <c r="E18140" s="113" t="s">
        <v>201</v>
      </c>
      <c r="F18140" s="113" t="s">
        <v>200</v>
      </c>
      <c r="G18140" s="113">
        <v>0.175781468067046</v>
      </c>
    </row>
    <row r="18141" spans="1:7" x14ac:dyDescent="0.25">
      <c r="A18141" s="108" t="str">
        <f t="shared" si="283"/>
        <v>MD_1995_1A3(FS)_NH3</v>
      </c>
      <c r="B18141" s="113" t="s">
        <v>163</v>
      </c>
      <c r="C18141" s="113">
        <v>1995</v>
      </c>
      <c r="D18141" s="113" t="s">
        <v>132</v>
      </c>
      <c r="E18141" s="113" t="s">
        <v>124</v>
      </c>
      <c r="F18141" s="113" t="s">
        <v>200</v>
      </c>
      <c r="G18141" s="113">
        <v>0.24374698603256101</v>
      </c>
    </row>
    <row r="18142" spans="1:7" x14ac:dyDescent="0.25">
      <c r="A18142" s="108" t="str">
        <f t="shared" si="283"/>
        <v>MD_1995_1A3(FS)_PM2.5</v>
      </c>
      <c r="B18142" s="113" t="s">
        <v>163</v>
      </c>
      <c r="C18142" s="113">
        <v>1995</v>
      </c>
      <c r="D18142" s="113" t="s">
        <v>132</v>
      </c>
      <c r="E18142" s="113" t="s">
        <v>203</v>
      </c>
      <c r="F18142" s="113" t="s">
        <v>200</v>
      </c>
      <c r="G18142" s="113">
        <v>0.33213695833797102</v>
      </c>
    </row>
    <row r="18143" spans="1:7" x14ac:dyDescent="0.25">
      <c r="A18143" s="108" t="str">
        <f t="shared" si="283"/>
        <v>MD_1996_NATIONAL TOTAL_NOx</v>
      </c>
      <c r="B18143" s="113" t="s">
        <v>163</v>
      </c>
      <c r="C18143" s="113">
        <v>1996</v>
      </c>
      <c r="D18143" s="113" t="s">
        <v>122</v>
      </c>
      <c r="E18143" s="113" t="s">
        <v>199</v>
      </c>
      <c r="F18143" s="113" t="s">
        <v>200</v>
      </c>
      <c r="G18143" s="113">
        <v>34.717927603667498</v>
      </c>
    </row>
    <row r="18144" spans="1:7" x14ac:dyDescent="0.25">
      <c r="A18144" s="108" t="str">
        <f t="shared" si="283"/>
        <v>MD_1996_NATIONAL TOTAL_NMVOC</v>
      </c>
      <c r="B18144" s="113" t="s">
        <v>163</v>
      </c>
      <c r="C18144" s="113">
        <v>1996</v>
      </c>
      <c r="D18144" s="113" t="s">
        <v>122</v>
      </c>
      <c r="E18144" s="113" t="s">
        <v>123</v>
      </c>
      <c r="F18144" s="113" t="s">
        <v>200</v>
      </c>
      <c r="G18144" s="113">
        <v>49.026292501462102</v>
      </c>
    </row>
    <row r="18145" spans="1:7" x14ac:dyDescent="0.25">
      <c r="A18145" s="108" t="str">
        <f t="shared" si="283"/>
        <v>MD_1996_NATIONAL TOTAL_SOx</v>
      </c>
      <c r="B18145" s="113" t="s">
        <v>163</v>
      </c>
      <c r="C18145" s="113">
        <v>1996</v>
      </c>
      <c r="D18145" s="113" t="s">
        <v>122</v>
      </c>
      <c r="E18145" s="113" t="s">
        <v>201</v>
      </c>
      <c r="F18145" s="113" t="s">
        <v>200</v>
      </c>
      <c r="G18145" s="113">
        <v>31.6214660160846</v>
      </c>
    </row>
    <row r="18146" spans="1:7" x14ac:dyDescent="0.25">
      <c r="A18146" s="108" t="str">
        <f t="shared" si="283"/>
        <v>MD_1996_NATIONAL TOTAL_NH3</v>
      </c>
      <c r="B18146" s="113" t="s">
        <v>163</v>
      </c>
      <c r="C18146" s="113">
        <v>1996</v>
      </c>
      <c r="D18146" s="113" t="s">
        <v>122</v>
      </c>
      <c r="E18146" s="113" t="s">
        <v>124</v>
      </c>
      <c r="F18146" s="113" t="s">
        <v>200</v>
      </c>
      <c r="G18146" s="113">
        <v>29.8412319404285</v>
      </c>
    </row>
    <row r="18147" spans="1:7" x14ac:dyDescent="0.25">
      <c r="A18147" s="108" t="str">
        <f t="shared" si="283"/>
        <v>MD_1996_NATIONAL TOTAL_PM2.5</v>
      </c>
      <c r="B18147" s="113" t="s">
        <v>163</v>
      </c>
      <c r="C18147" s="113">
        <v>1996</v>
      </c>
      <c r="D18147" s="113" t="s">
        <v>122</v>
      </c>
      <c r="E18147" s="113" t="s">
        <v>203</v>
      </c>
      <c r="F18147" s="113" t="s">
        <v>200</v>
      </c>
      <c r="G18147" s="113">
        <v>6.9333801101512398</v>
      </c>
    </row>
    <row r="18148" spans="1:7" x14ac:dyDescent="0.25">
      <c r="A18148" s="108" t="str">
        <f t="shared" si="283"/>
        <v>MD_1996_NATIONAL TOTAL_Pb</v>
      </c>
      <c r="B18148" s="113" t="s">
        <v>163</v>
      </c>
      <c r="C18148" s="113">
        <v>1996</v>
      </c>
      <c r="D18148" s="113" t="s">
        <v>122</v>
      </c>
      <c r="E18148" s="113" t="s">
        <v>125</v>
      </c>
      <c r="F18148" s="113" t="s">
        <v>200</v>
      </c>
      <c r="G18148" s="113">
        <v>1.6531312170732901E-3</v>
      </c>
    </row>
    <row r="18149" spans="1:7" x14ac:dyDescent="0.25">
      <c r="A18149" s="108" t="str">
        <f t="shared" si="283"/>
        <v>MD_1996_NATIONAL TOTAL_Cd</v>
      </c>
      <c r="B18149" s="113" t="s">
        <v>163</v>
      </c>
      <c r="C18149" s="113">
        <v>1996</v>
      </c>
      <c r="D18149" s="113" t="s">
        <v>122</v>
      </c>
      <c r="E18149" s="113" t="s">
        <v>126</v>
      </c>
      <c r="F18149" s="113" t="s">
        <v>200</v>
      </c>
      <c r="G18149" s="113">
        <v>1.9660534345797301E-4</v>
      </c>
    </row>
    <row r="18150" spans="1:7" x14ac:dyDescent="0.25">
      <c r="A18150" s="108" t="str">
        <f t="shared" si="283"/>
        <v>MD_1996_NATIONAL TOTAL_Hg</v>
      </c>
      <c r="B18150" s="113" t="s">
        <v>163</v>
      </c>
      <c r="C18150" s="113">
        <v>1996</v>
      </c>
      <c r="D18150" s="113" t="s">
        <v>122</v>
      </c>
      <c r="E18150" s="113" t="s">
        <v>127</v>
      </c>
      <c r="F18150" s="113" t="s">
        <v>200</v>
      </c>
      <c r="G18150" s="113">
        <v>1.3590499216399699E-4</v>
      </c>
    </row>
    <row r="18151" spans="1:7" x14ac:dyDescent="0.25">
      <c r="A18151" s="108" t="str">
        <f t="shared" si="283"/>
        <v>MD_1996_NATIONAL TOTAL_DIOX</v>
      </c>
      <c r="B18151" s="113" t="s">
        <v>163</v>
      </c>
      <c r="C18151" s="113">
        <v>1996</v>
      </c>
      <c r="D18151" s="113" t="s">
        <v>122</v>
      </c>
      <c r="E18151" s="113" t="s">
        <v>128</v>
      </c>
      <c r="F18151" s="113" t="s">
        <v>200</v>
      </c>
      <c r="G18151" s="150">
        <v>2.21232519852343E-8</v>
      </c>
    </row>
    <row r="18152" spans="1:7" x14ac:dyDescent="0.25">
      <c r="A18152" s="108" t="str">
        <f t="shared" si="283"/>
        <v>MD_1996_NATIONAL TOTAL_PAH</v>
      </c>
      <c r="B18152" s="113" t="s">
        <v>163</v>
      </c>
      <c r="C18152" s="113">
        <v>1996</v>
      </c>
      <c r="D18152" s="113" t="s">
        <v>122</v>
      </c>
      <c r="E18152" s="113" t="s">
        <v>129</v>
      </c>
      <c r="F18152" s="113" t="s">
        <v>200</v>
      </c>
      <c r="G18152" s="113">
        <v>7.8070416887842196E-3</v>
      </c>
    </row>
    <row r="18153" spans="1:7" x14ac:dyDescent="0.25">
      <c r="A18153" s="108" t="str">
        <f t="shared" si="283"/>
        <v>MD_1996_NATIONAL TOTAL_HCB</v>
      </c>
      <c r="B18153" s="113" t="s">
        <v>163</v>
      </c>
      <c r="C18153" s="113">
        <v>1996</v>
      </c>
      <c r="D18153" s="113" t="s">
        <v>122</v>
      </c>
      <c r="E18153" s="113" t="s">
        <v>130</v>
      </c>
      <c r="F18153" s="113" t="s">
        <v>200</v>
      </c>
      <c r="G18153" s="150">
        <v>1.84805072165634E-7</v>
      </c>
    </row>
    <row r="18154" spans="1:7" x14ac:dyDescent="0.25">
      <c r="A18154" s="108" t="str">
        <f t="shared" si="283"/>
        <v>MD_1996_NATIONAL TOTAL_PCB</v>
      </c>
      <c r="B18154" s="113" t="s">
        <v>163</v>
      </c>
      <c r="C18154" s="113">
        <v>1996</v>
      </c>
      <c r="D18154" s="113" t="s">
        <v>122</v>
      </c>
      <c r="E18154" s="113" t="s">
        <v>259</v>
      </c>
      <c r="F18154" s="113" t="s">
        <v>200</v>
      </c>
      <c r="G18154" s="150">
        <v>3.15296307908364E-6</v>
      </c>
    </row>
    <row r="18155" spans="1:7" x14ac:dyDescent="0.25">
      <c r="A18155" s="108" t="str">
        <f t="shared" si="283"/>
        <v>MD_1996_1A3(FS)_NOx</v>
      </c>
      <c r="B18155" s="113" t="s">
        <v>163</v>
      </c>
      <c r="C18155" s="113">
        <v>1996</v>
      </c>
      <c r="D18155" s="113" t="s">
        <v>132</v>
      </c>
      <c r="E18155" s="113" t="s">
        <v>199</v>
      </c>
      <c r="F18155" s="113" t="s">
        <v>200</v>
      </c>
      <c r="G18155" s="113">
        <v>7.3594743192054004</v>
      </c>
    </row>
    <row r="18156" spans="1:7" x14ac:dyDescent="0.25">
      <c r="A18156" s="108" t="str">
        <f t="shared" si="283"/>
        <v>MD_1996_1A3(FS)_NMVOC</v>
      </c>
      <c r="B18156" s="113" t="s">
        <v>163</v>
      </c>
      <c r="C18156" s="113">
        <v>1996</v>
      </c>
      <c r="D18156" s="113" t="s">
        <v>132</v>
      </c>
      <c r="E18156" s="113" t="s">
        <v>123</v>
      </c>
      <c r="F18156" s="113" t="s">
        <v>200</v>
      </c>
      <c r="G18156" s="113">
        <v>4.7684594928474198</v>
      </c>
    </row>
    <row r="18157" spans="1:7" x14ac:dyDescent="0.25">
      <c r="A18157" s="108" t="str">
        <f t="shared" si="283"/>
        <v>MD_1996_1A3(FS)_SOx</v>
      </c>
      <c r="B18157" s="113" t="s">
        <v>163</v>
      </c>
      <c r="C18157" s="113">
        <v>1996</v>
      </c>
      <c r="D18157" s="113" t="s">
        <v>132</v>
      </c>
      <c r="E18157" s="113" t="s">
        <v>201</v>
      </c>
      <c r="F18157" s="113" t="s">
        <v>200</v>
      </c>
      <c r="G18157" s="113">
        <v>0.163602021583065</v>
      </c>
    </row>
    <row r="18158" spans="1:7" x14ac:dyDescent="0.25">
      <c r="A18158" s="108" t="str">
        <f t="shared" si="283"/>
        <v>MD_1996_1A3(FS)_NH3</v>
      </c>
      <c r="B18158" s="113" t="s">
        <v>163</v>
      </c>
      <c r="C18158" s="113">
        <v>1996</v>
      </c>
      <c r="D18158" s="113" t="s">
        <v>132</v>
      </c>
      <c r="E18158" s="113" t="s">
        <v>124</v>
      </c>
      <c r="F18158" s="113" t="s">
        <v>200</v>
      </c>
      <c r="G18158" s="113">
        <v>0.23391737380513999</v>
      </c>
    </row>
    <row r="18159" spans="1:7" x14ac:dyDescent="0.25">
      <c r="A18159" s="108" t="str">
        <f t="shared" si="283"/>
        <v>MD_1996_1A3(FS)_PM2.5</v>
      </c>
      <c r="B18159" s="113" t="s">
        <v>163</v>
      </c>
      <c r="C18159" s="113">
        <v>1996</v>
      </c>
      <c r="D18159" s="113" t="s">
        <v>132</v>
      </c>
      <c r="E18159" s="113" t="s">
        <v>203</v>
      </c>
      <c r="F18159" s="113" t="s">
        <v>200</v>
      </c>
      <c r="G18159" s="113">
        <v>0.30681188943501198</v>
      </c>
    </row>
    <row r="18160" spans="1:7" x14ac:dyDescent="0.25">
      <c r="A18160" s="108" t="str">
        <f t="shared" si="283"/>
        <v>MD_1997_NATIONAL TOTAL_NOx</v>
      </c>
      <c r="B18160" s="113" t="s">
        <v>163</v>
      </c>
      <c r="C18160" s="113">
        <v>1997</v>
      </c>
      <c r="D18160" s="113" t="s">
        <v>122</v>
      </c>
      <c r="E18160" s="113" t="s">
        <v>199</v>
      </c>
      <c r="F18160" s="113" t="s">
        <v>200</v>
      </c>
      <c r="G18160" s="113">
        <v>31.353726404871999</v>
      </c>
    </row>
    <row r="18161" spans="1:7" x14ac:dyDescent="0.25">
      <c r="A18161" s="108" t="str">
        <f t="shared" si="283"/>
        <v>MD_1997_NATIONAL TOTAL_NMVOC</v>
      </c>
      <c r="B18161" s="113" t="s">
        <v>163</v>
      </c>
      <c r="C18161" s="113">
        <v>1997</v>
      </c>
      <c r="D18161" s="113" t="s">
        <v>122</v>
      </c>
      <c r="E18161" s="113" t="s">
        <v>123</v>
      </c>
      <c r="F18161" s="113" t="s">
        <v>200</v>
      </c>
      <c r="G18161" s="113">
        <v>46.571957122877599</v>
      </c>
    </row>
    <row r="18162" spans="1:7" x14ac:dyDescent="0.25">
      <c r="A18162" s="108" t="str">
        <f t="shared" si="283"/>
        <v>MD_1997_NATIONAL TOTAL_SOx</v>
      </c>
      <c r="B18162" s="113" t="s">
        <v>163</v>
      </c>
      <c r="C18162" s="113">
        <v>1997</v>
      </c>
      <c r="D18162" s="113" t="s">
        <v>122</v>
      </c>
      <c r="E18162" s="113" t="s">
        <v>201</v>
      </c>
      <c r="F18162" s="113" t="s">
        <v>200</v>
      </c>
      <c r="G18162" s="113">
        <v>16.333269661079999</v>
      </c>
    </row>
    <row r="18163" spans="1:7" x14ac:dyDescent="0.25">
      <c r="A18163" s="108" t="str">
        <f t="shared" si="283"/>
        <v>MD_1997_NATIONAL TOTAL_NH3</v>
      </c>
      <c r="B18163" s="113" t="s">
        <v>163</v>
      </c>
      <c r="C18163" s="113">
        <v>1997</v>
      </c>
      <c r="D18163" s="113" t="s">
        <v>122</v>
      </c>
      <c r="E18163" s="113" t="s">
        <v>124</v>
      </c>
      <c r="F18163" s="113" t="s">
        <v>200</v>
      </c>
      <c r="G18163" s="113">
        <v>26.018038627958799</v>
      </c>
    </row>
    <row r="18164" spans="1:7" x14ac:dyDescent="0.25">
      <c r="A18164" s="108" t="str">
        <f t="shared" si="283"/>
        <v>MD_1997_NATIONAL TOTAL_PM2.5</v>
      </c>
      <c r="B18164" s="113" t="s">
        <v>163</v>
      </c>
      <c r="C18164" s="113">
        <v>1997</v>
      </c>
      <c r="D18164" s="113" t="s">
        <v>122</v>
      </c>
      <c r="E18164" s="113" t="s">
        <v>203</v>
      </c>
      <c r="F18164" s="113" t="s">
        <v>200</v>
      </c>
      <c r="G18164" s="113">
        <v>5.9236480590584497</v>
      </c>
    </row>
    <row r="18165" spans="1:7" x14ac:dyDescent="0.25">
      <c r="A18165" s="108" t="str">
        <f t="shared" si="283"/>
        <v>MD_1997_NATIONAL TOTAL_Pb</v>
      </c>
      <c r="B18165" s="113" t="s">
        <v>163</v>
      </c>
      <c r="C18165" s="113">
        <v>1997</v>
      </c>
      <c r="D18165" s="113" t="s">
        <v>122</v>
      </c>
      <c r="E18165" s="113" t="s">
        <v>125</v>
      </c>
      <c r="F18165" s="113" t="s">
        <v>200</v>
      </c>
      <c r="G18165" s="113">
        <v>1.21760447602258E-3</v>
      </c>
    </row>
    <row r="18166" spans="1:7" x14ac:dyDescent="0.25">
      <c r="A18166" s="108" t="str">
        <f t="shared" si="283"/>
        <v>MD_1997_NATIONAL TOTAL_Cd</v>
      </c>
      <c r="B18166" s="113" t="s">
        <v>163</v>
      </c>
      <c r="C18166" s="113">
        <v>1997</v>
      </c>
      <c r="D18166" s="113" t="s">
        <v>122</v>
      </c>
      <c r="E18166" s="113" t="s">
        <v>126</v>
      </c>
      <c r="F18166" s="113" t="s">
        <v>200</v>
      </c>
      <c r="G18166" s="113">
        <v>1.9272657313647101E-4</v>
      </c>
    </row>
    <row r="18167" spans="1:7" x14ac:dyDescent="0.25">
      <c r="A18167" s="108" t="str">
        <f t="shared" si="283"/>
        <v>MD_1997_NATIONAL TOTAL_Hg</v>
      </c>
      <c r="B18167" s="113" t="s">
        <v>163</v>
      </c>
      <c r="C18167" s="113">
        <v>1997</v>
      </c>
      <c r="D18167" s="113" t="s">
        <v>122</v>
      </c>
      <c r="E18167" s="113" t="s">
        <v>127</v>
      </c>
      <c r="F18167" s="113" t="s">
        <v>200</v>
      </c>
      <c r="G18167" s="113">
        <v>1.08700662129896E-4</v>
      </c>
    </row>
    <row r="18168" spans="1:7" x14ac:dyDescent="0.25">
      <c r="A18168" s="108" t="str">
        <f t="shared" si="283"/>
        <v>MD_1997_NATIONAL TOTAL_DIOX</v>
      </c>
      <c r="B18168" s="113" t="s">
        <v>163</v>
      </c>
      <c r="C18168" s="113">
        <v>1997</v>
      </c>
      <c r="D18168" s="113" t="s">
        <v>122</v>
      </c>
      <c r="E18168" s="113" t="s">
        <v>128</v>
      </c>
      <c r="F18168" s="113" t="s">
        <v>200</v>
      </c>
      <c r="G18168" s="150">
        <v>2.1108782247755599E-8</v>
      </c>
    </row>
    <row r="18169" spans="1:7" x14ac:dyDescent="0.25">
      <c r="A18169" s="108" t="str">
        <f t="shared" si="283"/>
        <v>MD_1997_NATIONAL TOTAL_PAH</v>
      </c>
      <c r="B18169" s="113" t="s">
        <v>163</v>
      </c>
      <c r="C18169" s="113">
        <v>1997</v>
      </c>
      <c r="D18169" s="113" t="s">
        <v>122</v>
      </c>
      <c r="E18169" s="113" t="s">
        <v>129</v>
      </c>
      <c r="F18169" s="113" t="s">
        <v>200</v>
      </c>
      <c r="G18169" s="113">
        <v>5.57934601717889E-3</v>
      </c>
    </row>
    <row r="18170" spans="1:7" x14ac:dyDescent="0.25">
      <c r="A18170" s="108" t="str">
        <f t="shared" si="283"/>
        <v>MD_1997_NATIONAL TOTAL_HCB</v>
      </c>
      <c r="B18170" s="113" t="s">
        <v>163</v>
      </c>
      <c r="C18170" s="113">
        <v>1997</v>
      </c>
      <c r="D18170" s="113" t="s">
        <v>122</v>
      </c>
      <c r="E18170" s="113" t="s">
        <v>130</v>
      </c>
      <c r="F18170" s="113" t="s">
        <v>200</v>
      </c>
      <c r="G18170" s="150">
        <v>9.4674929676216603E-8</v>
      </c>
    </row>
    <row r="18171" spans="1:7" x14ac:dyDescent="0.25">
      <c r="A18171" s="108" t="str">
        <f t="shared" si="283"/>
        <v>MD_1997_NATIONAL TOTAL_PCB</v>
      </c>
      <c r="B18171" s="113" t="s">
        <v>163</v>
      </c>
      <c r="C18171" s="113">
        <v>1997</v>
      </c>
      <c r="D18171" s="113" t="s">
        <v>122</v>
      </c>
      <c r="E18171" s="113" t="s">
        <v>259</v>
      </c>
      <c r="F18171" s="113" t="s">
        <v>200</v>
      </c>
      <c r="G18171" s="150">
        <v>3.0534550683814801E-6</v>
      </c>
    </row>
    <row r="18172" spans="1:7" x14ac:dyDescent="0.25">
      <c r="A18172" s="108" t="str">
        <f t="shared" si="283"/>
        <v>MD_1997_1A3(FS)_NOx</v>
      </c>
      <c r="B18172" s="113" t="s">
        <v>163</v>
      </c>
      <c r="C18172" s="113">
        <v>1997</v>
      </c>
      <c r="D18172" s="113" t="s">
        <v>132</v>
      </c>
      <c r="E18172" s="113" t="s">
        <v>199</v>
      </c>
      <c r="F18172" s="113" t="s">
        <v>200</v>
      </c>
      <c r="G18172" s="113">
        <v>7.6579913746252899</v>
      </c>
    </row>
    <row r="18173" spans="1:7" x14ac:dyDescent="0.25">
      <c r="A18173" s="108" t="str">
        <f t="shared" si="283"/>
        <v>MD_1997_1A3(FS)_NMVOC</v>
      </c>
      <c r="B18173" s="113" t="s">
        <v>163</v>
      </c>
      <c r="C18173" s="113">
        <v>1997</v>
      </c>
      <c r="D18173" s="113" t="s">
        <v>132</v>
      </c>
      <c r="E18173" s="113" t="s">
        <v>123</v>
      </c>
      <c r="F18173" s="113" t="s">
        <v>200</v>
      </c>
      <c r="G18173" s="113">
        <v>5.2470141157646299</v>
      </c>
    </row>
    <row r="18174" spans="1:7" x14ac:dyDescent="0.25">
      <c r="A18174" s="108" t="str">
        <f t="shared" si="283"/>
        <v>MD_1997_1A3(FS)_SOx</v>
      </c>
      <c r="B18174" s="113" t="s">
        <v>163</v>
      </c>
      <c r="C18174" s="113">
        <v>1997</v>
      </c>
      <c r="D18174" s="113" t="s">
        <v>132</v>
      </c>
      <c r="E18174" s="113" t="s">
        <v>201</v>
      </c>
      <c r="F18174" s="113" t="s">
        <v>200</v>
      </c>
      <c r="G18174" s="113">
        <v>0.17602064748674401</v>
      </c>
    </row>
    <row r="18175" spans="1:7" x14ac:dyDescent="0.25">
      <c r="A18175" s="108" t="str">
        <f t="shared" si="283"/>
        <v>MD_1997_1A3(FS)_NH3</v>
      </c>
      <c r="B18175" s="113" t="s">
        <v>163</v>
      </c>
      <c r="C18175" s="113">
        <v>1997</v>
      </c>
      <c r="D18175" s="113" t="s">
        <v>132</v>
      </c>
      <c r="E18175" s="113" t="s">
        <v>124</v>
      </c>
      <c r="F18175" s="113" t="s">
        <v>200</v>
      </c>
      <c r="G18175" s="113">
        <v>0.27291089697444099</v>
      </c>
    </row>
    <row r="18176" spans="1:7" x14ac:dyDescent="0.25">
      <c r="A18176" s="108" t="str">
        <f t="shared" si="283"/>
        <v>MD_1997_1A3(FS)_PM2.5</v>
      </c>
      <c r="B18176" s="113" t="s">
        <v>163</v>
      </c>
      <c r="C18176" s="113">
        <v>1997</v>
      </c>
      <c r="D18176" s="113" t="s">
        <v>132</v>
      </c>
      <c r="E18176" s="113" t="s">
        <v>203</v>
      </c>
      <c r="F18176" s="113" t="s">
        <v>200</v>
      </c>
      <c r="G18176" s="113">
        <v>0.31355681645760303</v>
      </c>
    </row>
    <row r="18177" spans="1:7" x14ac:dyDescent="0.25">
      <c r="A18177" s="108" t="str">
        <f t="shared" si="283"/>
        <v>MD_1998_NATIONAL TOTAL_NOx</v>
      </c>
      <c r="B18177" s="113" t="s">
        <v>163</v>
      </c>
      <c r="C18177" s="113">
        <v>1998</v>
      </c>
      <c r="D18177" s="113" t="s">
        <v>122</v>
      </c>
      <c r="E18177" s="113" t="s">
        <v>199</v>
      </c>
      <c r="F18177" s="113" t="s">
        <v>200</v>
      </c>
      <c r="G18177" s="113">
        <v>26.793560821396401</v>
      </c>
    </row>
    <row r="18178" spans="1:7" x14ac:dyDescent="0.25">
      <c r="A18178" s="108" t="str">
        <f t="shared" ref="A18178:A18241" si="284">CONCATENATE(B18178,"_",C18178,"_",D18178,"_",E18178)</f>
        <v>MD_1998_NATIONAL TOTAL_NMVOC</v>
      </c>
      <c r="B18178" s="113" t="s">
        <v>163</v>
      </c>
      <c r="C18178" s="113">
        <v>1998</v>
      </c>
      <c r="D18178" s="113" t="s">
        <v>122</v>
      </c>
      <c r="E18178" s="113" t="s">
        <v>123</v>
      </c>
      <c r="F18178" s="113" t="s">
        <v>200</v>
      </c>
      <c r="G18178" s="113">
        <v>40.361881698011203</v>
      </c>
    </row>
    <row r="18179" spans="1:7" x14ac:dyDescent="0.25">
      <c r="A18179" s="108" t="str">
        <f t="shared" si="284"/>
        <v>MD_1998_NATIONAL TOTAL_SOx</v>
      </c>
      <c r="B18179" s="113" t="s">
        <v>163</v>
      </c>
      <c r="C18179" s="113">
        <v>1998</v>
      </c>
      <c r="D18179" s="113" t="s">
        <v>122</v>
      </c>
      <c r="E18179" s="113" t="s">
        <v>201</v>
      </c>
      <c r="F18179" s="113" t="s">
        <v>200</v>
      </c>
      <c r="G18179" s="113">
        <v>12.1123146309947</v>
      </c>
    </row>
    <row r="18180" spans="1:7" x14ac:dyDescent="0.25">
      <c r="A18180" s="108" t="str">
        <f t="shared" si="284"/>
        <v>MD_1998_NATIONAL TOTAL_NH3</v>
      </c>
      <c r="B18180" s="113" t="s">
        <v>163</v>
      </c>
      <c r="C18180" s="113">
        <v>1998</v>
      </c>
      <c r="D18180" s="113" t="s">
        <v>122</v>
      </c>
      <c r="E18180" s="113" t="s">
        <v>124</v>
      </c>
      <c r="F18180" s="113" t="s">
        <v>200</v>
      </c>
      <c r="G18180" s="113">
        <v>27.792987769</v>
      </c>
    </row>
    <row r="18181" spans="1:7" x14ac:dyDescent="0.25">
      <c r="A18181" s="108" t="str">
        <f t="shared" si="284"/>
        <v>MD_1998_NATIONAL TOTAL_PM2.5</v>
      </c>
      <c r="B18181" s="113" t="s">
        <v>163</v>
      </c>
      <c r="C18181" s="113">
        <v>1998</v>
      </c>
      <c r="D18181" s="113" t="s">
        <v>122</v>
      </c>
      <c r="E18181" s="113" t="s">
        <v>203</v>
      </c>
      <c r="F18181" s="113" t="s">
        <v>200</v>
      </c>
      <c r="G18181" s="113">
        <v>4.9204915305550099</v>
      </c>
    </row>
    <row r="18182" spans="1:7" x14ac:dyDescent="0.25">
      <c r="A18182" s="108" t="str">
        <f t="shared" si="284"/>
        <v>MD_1998_NATIONAL TOTAL_Pb</v>
      </c>
      <c r="B18182" s="113" t="s">
        <v>163</v>
      </c>
      <c r="C18182" s="113">
        <v>1998</v>
      </c>
      <c r="D18182" s="113" t="s">
        <v>122</v>
      </c>
      <c r="E18182" s="113" t="s">
        <v>125</v>
      </c>
      <c r="F18182" s="113" t="s">
        <v>200</v>
      </c>
      <c r="G18182" s="113">
        <v>9.7612527842743096E-4</v>
      </c>
    </row>
    <row r="18183" spans="1:7" x14ac:dyDescent="0.25">
      <c r="A18183" s="108" t="str">
        <f t="shared" si="284"/>
        <v>MD_1998_NATIONAL TOTAL_Cd</v>
      </c>
      <c r="B18183" s="113" t="s">
        <v>163</v>
      </c>
      <c r="C18183" s="113">
        <v>1998</v>
      </c>
      <c r="D18183" s="113" t="s">
        <v>122</v>
      </c>
      <c r="E18183" s="113" t="s">
        <v>126</v>
      </c>
      <c r="F18183" s="113" t="s">
        <v>200</v>
      </c>
      <c r="G18183" s="113">
        <v>1.68388883376402E-4</v>
      </c>
    </row>
    <row r="18184" spans="1:7" x14ac:dyDescent="0.25">
      <c r="A18184" s="108" t="str">
        <f t="shared" si="284"/>
        <v>MD_1998_NATIONAL TOTAL_Hg</v>
      </c>
      <c r="B18184" s="113" t="s">
        <v>163</v>
      </c>
      <c r="C18184" s="113">
        <v>1998</v>
      </c>
      <c r="D18184" s="113" t="s">
        <v>122</v>
      </c>
      <c r="E18184" s="113" t="s">
        <v>127</v>
      </c>
      <c r="F18184" s="113" t="s">
        <v>200</v>
      </c>
      <c r="G18184" s="150">
        <v>9.1750224755629005E-5</v>
      </c>
    </row>
    <row r="18185" spans="1:7" x14ac:dyDescent="0.25">
      <c r="A18185" s="108" t="str">
        <f t="shared" si="284"/>
        <v>MD_1998_NATIONAL TOTAL_DIOX</v>
      </c>
      <c r="B18185" s="113" t="s">
        <v>163</v>
      </c>
      <c r="C18185" s="113">
        <v>1998</v>
      </c>
      <c r="D18185" s="113" t="s">
        <v>122</v>
      </c>
      <c r="E18185" s="113" t="s">
        <v>128</v>
      </c>
      <c r="F18185" s="113" t="s">
        <v>200</v>
      </c>
      <c r="G18185" s="150">
        <v>1.9899581761505901E-8</v>
      </c>
    </row>
    <row r="18186" spans="1:7" x14ac:dyDescent="0.25">
      <c r="A18186" s="108" t="str">
        <f t="shared" si="284"/>
        <v>MD_1998_NATIONAL TOTAL_PAH</v>
      </c>
      <c r="B18186" s="113" t="s">
        <v>163</v>
      </c>
      <c r="C18186" s="113">
        <v>1998</v>
      </c>
      <c r="D18186" s="113" t="s">
        <v>122</v>
      </c>
      <c r="E18186" s="113" t="s">
        <v>129</v>
      </c>
      <c r="F18186" s="113" t="s">
        <v>200</v>
      </c>
      <c r="G18186" s="113">
        <v>4.0705577608339703E-3</v>
      </c>
    </row>
    <row r="18187" spans="1:7" x14ac:dyDescent="0.25">
      <c r="A18187" s="108" t="str">
        <f t="shared" si="284"/>
        <v>MD_1998_NATIONAL TOTAL_HCB</v>
      </c>
      <c r="B18187" s="113" t="s">
        <v>163</v>
      </c>
      <c r="C18187" s="113">
        <v>1998</v>
      </c>
      <c r="D18187" s="113" t="s">
        <v>122</v>
      </c>
      <c r="E18187" s="113" t="s">
        <v>130</v>
      </c>
      <c r="F18187" s="113" t="s">
        <v>200</v>
      </c>
      <c r="G18187" s="150">
        <v>7.7139049608823505E-8</v>
      </c>
    </row>
    <row r="18188" spans="1:7" x14ac:dyDescent="0.25">
      <c r="A18188" s="108" t="str">
        <f t="shared" si="284"/>
        <v>MD_1998_NATIONAL TOTAL_PCB</v>
      </c>
      <c r="B18188" s="113" t="s">
        <v>163</v>
      </c>
      <c r="C18188" s="113">
        <v>1998</v>
      </c>
      <c r="D18188" s="113" t="s">
        <v>122</v>
      </c>
      <c r="E18188" s="113" t="s">
        <v>259</v>
      </c>
      <c r="F18188" s="113" t="s">
        <v>200</v>
      </c>
      <c r="G18188" s="150">
        <v>2.5243178183249902E-6</v>
      </c>
    </row>
    <row r="18189" spans="1:7" x14ac:dyDescent="0.25">
      <c r="A18189" s="108" t="str">
        <f t="shared" si="284"/>
        <v>MD_1998_1A3(FS)_NOx</v>
      </c>
      <c r="B18189" s="113" t="s">
        <v>163</v>
      </c>
      <c r="C18189" s="113">
        <v>1998</v>
      </c>
      <c r="D18189" s="113" t="s">
        <v>132</v>
      </c>
      <c r="E18189" s="113" t="s">
        <v>199</v>
      </c>
      <c r="F18189" s="113" t="s">
        <v>200</v>
      </c>
      <c r="G18189" s="113">
        <v>6.6761823603180099</v>
      </c>
    </row>
    <row r="18190" spans="1:7" x14ac:dyDescent="0.25">
      <c r="A18190" s="108" t="str">
        <f t="shared" si="284"/>
        <v>MD_1998_1A3(FS)_NMVOC</v>
      </c>
      <c r="B18190" s="113" t="s">
        <v>163</v>
      </c>
      <c r="C18190" s="113">
        <v>1998</v>
      </c>
      <c r="D18190" s="113" t="s">
        <v>132</v>
      </c>
      <c r="E18190" s="113" t="s">
        <v>123</v>
      </c>
      <c r="F18190" s="113" t="s">
        <v>200</v>
      </c>
      <c r="G18190" s="113">
        <v>4.5340179352089001</v>
      </c>
    </row>
    <row r="18191" spans="1:7" x14ac:dyDescent="0.25">
      <c r="A18191" s="108" t="str">
        <f t="shared" si="284"/>
        <v>MD_1998_1A3(FS)_SOx</v>
      </c>
      <c r="B18191" s="113" t="s">
        <v>163</v>
      </c>
      <c r="C18191" s="113">
        <v>1998</v>
      </c>
      <c r="D18191" s="113" t="s">
        <v>132</v>
      </c>
      <c r="E18191" s="113" t="s">
        <v>201</v>
      </c>
      <c r="F18191" s="113" t="s">
        <v>200</v>
      </c>
      <c r="G18191" s="113">
        <v>0.15168069649752</v>
      </c>
    </row>
    <row r="18192" spans="1:7" x14ac:dyDescent="0.25">
      <c r="A18192" s="108" t="str">
        <f t="shared" si="284"/>
        <v>MD_1998_1A3(FS)_NH3</v>
      </c>
      <c r="B18192" s="113" t="s">
        <v>163</v>
      </c>
      <c r="C18192" s="113">
        <v>1998</v>
      </c>
      <c r="D18192" s="113" t="s">
        <v>132</v>
      </c>
      <c r="E18192" s="113" t="s">
        <v>124</v>
      </c>
      <c r="F18192" s="113" t="s">
        <v>200</v>
      </c>
      <c r="G18192" s="113">
        <v>0.23258111516615501</v>
      </c>
    </row>
    <row r="18193" spans="1:7" x14ac:dyDescent="0.25">
      <c r="A18193" s="108" t="str">
        <f t="shared" si="284"/>
        <v>MD_1998_1A3(FS)_PM2.5</v>
      </c>
      <c r="B18193" s="113" t="s">
        <v>163</v>
      </c>
      <c r="C18193" s="113">
        <v>1998</v>
      </c>
      <c r="D18193" s="113" t="s">
        <v>132</v>
      </c>
      <c r="E18193" s="113" t="s">
        <v>203</v>
      </c>
      <c r="F18193" s="113" t="s">
        <v>200</v>
      </c>
      <c r="G18193" s="113">
        <v>0.275312395761516</v>
      </c>
    </row>
    <row r="18194" spans="1:7" x14ac:dyDescent="0.25">
      <c r="A18194" s="108" t="str">
        <f t="shared" si="284"/>
        <v>MD_1999_NATIONAL TOTAL_NOx</v>
      </c>
      <c r="B18194" s="113" t="s">
        <v>163</v>
      </c>
      <c r="C18194" s="113">
        <v>1999</v>
      </c>
      <c r="D18194" s="113" t="s">
        <v>122</v>
      </c>
      <c r="E18194" s="113" t="s">
        <v>199</v>
      </c>
      <c r="F18194" s="113" t="s">
        <v>200</v>
      </c>
      <c r="G18194" s="113">
        <v>19.938862196637501</v>
      </c>
    </row>
    <row r="18195" spans="1:7" x14ac:dyDescent="0.25">
      <c r="A18195" s="108" t="str">
        <f t="shared" si="284"/>
        <v>MD_1999_NATIONAL TOTAL_NMVOC</v>
      </c>
      <c r="B18195" s="113" t="s">
        <v>163</v>
      </c>
      <c r="C18195" s="113">
        <v>1999</v>
      </c>
      <c r="D18195" s="113" t="s">
        <v>122</v>
      </c>
      <c r="E18195" s="113" t="s">
        <v>123</v>
      </c>
      <c r="F18195" s="113" t="s">
        <v>200</v>
      </c>
      <c r="G18195" s="113">
        <v>33.544760841745202</v>
      </c>
    </row>
    <row r="18196" spans="1:7" x14ac:dyDescent="0.25">
      <c r="A18196" s="108" t="str">
        <f t="shared" si="284"/>
        <v>MD_1999_NATIONAL TOTAL_SOx</v>
      </c>
      <c r="B18196" s="113" t="s">
        <v>163</v>
      </c>
      <c r="C18196" s="113">
        <v>1999</v>
      </c>
      <c r="D18196" s="113" t="s">
        <v>122</v>
      </c>
      <c r="E18196" s="113" t="s">
        <v>201</v>
      </c>
      <c r="F18196" s="113" t="s">
        <v>200</v>
      </c>
      <c r="G18196" s="113">
        <v>6.002688604207</v>
      </c>
    </row>
    <row r="18197" spans="1:7" x14ac:dyDescent="0.25">
      <c r="A18197" s="108" t="str">
        <f t="shared" si="284"/>
        <v>MD_1999_NATIONAL TOTAL_NH3</v>
      </c>
      <c r="B18197" s="113" t="s">
        <v>163</v>
      </c>
      <c r="C18197" s="113">
        <v>1999</v>
      </c>
      <c r="D18197" s="113" t="s">
        <v>122</v>
      </c>
      <c r="E18197" s="113" t="s">
        <v>124</v>
      </c>
      <c r="F18197" s="113" t="s">
        <v>200</v>
      </c>
      <c r="G18197" s="113">
        <v>25.842029539243399</v>
      </c>
    </row>
    <row r="18198" spans="1:7" x14ac:dyDescent="0.25">
      <c r="A18198" s="108" t="str">
        <f t="shared" si="284"/>
        <v>MD_1999_NATIONAL TOTAL_PM2.5</v>
      </c>
      <c r="B18198" s="113" t="s">
        <v>163</v>
      </c>
      <c r="C18198" s="113">
        <v>1999</v>
      </c>
      <c r="D18198" s="113" t="s">
        <v>122</v>
      </c>
      <c r="E18198" s="113" t="s">
        <v>203</v>
      </c>
      <c r="F18198" s="113" t="s">
        <v>200</v>
      </c>
      <c r="G18198" s="113">
        <v>4.6525803608985896</v>
      </c>
    </row>
    <row r="18199" spans="1:7" x14ac:dyDescent="0.25">
      <c r="A18199" s="108" t="str">
        <f t="shared" si="284"/>
        <v>MD_1999_NATIONAL TOTAL_Pb</v>
      </c>
      <c r="B18199" s="113" t="s">
        <v>163</v>
      </c>
      <c r="C18199" s="113">
        <v>1999</v>
      </c>
      <c r="D18199" s="113" t="s">
        <v>122</v>
      </c>
      <c r="E18199" s="113" t="s">
        <v>125</v>
      </c>
      <c r="F18199" s="113" t="s">
        <v>200</v>
      </c>
      <c r="G18199" s="113">
        <v>7.8373993927850695E-4</v>
      </c>
    </row>
    <row r="18200" spans="1:7" x14ac:dyDescent="0.25">
      <c r="A18200" s="108" t="str">
        <f t="shared" si="284"/>
        <v>MD_1999_NATIONAL TOTAL_Cd</v>
      </c>
      <c r="B18200" s="113" t="s">
        <v>163</v>
      </c>
      <c r="C18200" s="113">
        <v>1999</v>
      </c>
      <c r="D18200" s="113" t="s">
        <v>122</v>
      </c>
      <c r="E18200" s="113" t="s">
        <v>126</v>
      </c>
      <c r="F18200" s="113" t="s">
        <v>200</v>
      </c>
      <c r="G18200" s="113">
        <v>1.5467967598391301E-4</v>
      </c>
    </row>
    <row r="18201" spans="1:7" x14ac:dyDescent="0.25">
      <c r="A18201" s="108" t="str">
        <f t="shared" si="284"/>
        <v>MD_1999_NATIONAL TOTAL_Hg</v>
      </c>
      <c r="B18201" s="113" t="s">
        <v>163</v>
      </c>
      <c r="C18201" s="113">
        <v>1999</v>
      </c>
      <c r="D18201" s="113" t="s">
        <v>122</v>
      </c>
      <c r="E18201" s="113" t="s">
        <v>127</v>
      </c>
      <c r="F18201" s="113" t="s">
        <v>200</v>
      </c>
      <c r="G18201" s="150">
        <v>7.7244554875641495E-5</v>
      </c>
    </row>
    <row r="18202" spans="1:7" x14ac:dyDescent="0.25">
      <c r="A18202" s="108" t="str">
        <f t="shared" si="284"/>
        <v>MD_1999_NATIONAL TOTAL_DIOX</v>
      </c>
      <c r="B18202" s="113" t="s">
        <v>163</v>
      </c>
      <c r="C18202" s="113">
        <v>1999</v>
      </c>
      <c r="D18202" s="113" t="s">
        <v>122</v>
      </c>
      <c r="E18202" s="113" t="s">
        <v>128</v>
      </c>
      <c r="F18202" s="113" t="s">
        <v>200</v>
      </c>
      <c r="G18202" s="150">
        <v>2.0378955707836399E-8</v>
      </c>
    </row>
    <row r="18203" spans="1:7" x14ac:dyDescent="0.25">
      <c r="A18203" s="108" t="str">
        <f t="shared" si="284"/>
        <v>MD_1999_NATIONAL TOTAL_PAH</v>
      </c>
      <c r="B18203" s="113" t="s">
        <v>163</v>
      </c>
      <c r="C18203" s="113">
        <v>1999</v>
      </c>
      <c r="D18203" s="113" t="s">
        <v>122</v>
      </c>
      <c r="E18203" s="113" t="s">
        <v>129</v>
      </c>
      <c r="F18203" s="113" t="s">
        <v>200</v>
      </c>
      <c r="G18203" s="113">
        <v>4.0935733996687301E-3</v>
      </c>
    </row>
    <row r="18204" spans="1:7" x14ac:dyDescent="0.25">
      <c r="A18204" s="108" t="str">
        <f t="shared" si="284"/>
        <v>MD_1999_NATIONAL TOTAL_HCB</v>
      </c>
      <c r="B18204" s="113" t="s">
        <v>163</v>
      </c>
      <c r="C18204" s="113">
        <v>1999</v>
      </c>
      <c r="D18204" s="113" t="s">
        <v>122</v>
      </c>
      <c r="E18204" s="113" t="s">
        <v>130</v>
      </c>
      <c r="F18204" s="113" t="s">
        <v>200</v>
      </c>
      <c r="G18204" s="150">
        <v>4.45075415438577E-8</v>
      </c>
    </row>
    <row r="18205" spans="1:7" x14ac:dyDescent="0.25">
      <c r="A18205" s="108" t="str">
        <f t="shared" si="284"/>
        <v>MD_1999_NATIONAL TOTAL_PCB</v>
      </c>
      <c r="B18205" s="113" t="s">
        <v>163</v>
      </c>
      <c r="C18205" s="113">
        <v>1999</v>
      </c>
      <c r="D18205" s="113" t="s">
        <v>122</v>
      </c>
      <c r="E18205" s="113" t="s">
        <v>259</v>
      </c>
      <c r="F18205" s="113" t="s">
        <v>200</v>
      </c>
      <c r="G18205" s="150">
        <v>2.5995553839533302E-6</v>
      </c>
    </row>
    <row r="18206" spans="1:7" x14ac:dyDescent="0.25">
      <c r="A18206" s="108" t="str">
        <f t="shared" si="284"/>
        <v>MD_1999_1A3(FS)_NOx</v>
      </c>
      <c r="B18206" s="113" t="s">
        <v>163</v>
      </c>
      <c r="C18206" s="113">
        <v>1999</v>
      </c>
      <c r="D18206" s="113" t="s">
        <v>132</v>
      </c>
      <c r="E18206" s="113" t="s">
        <v>199</v>
      </c>
      <c r="F18206" s="113" t="s">
        <v>200</v>
      </c>
      <c r="G18206" s="113">
        <v>4.7649146617485503</v>
      </c>
    </row>
    <row r="18207" spans="1:7" x14ac:dyDescent="0.25">
      <c r="A18207" s="108" t="str">
        <f t="shared" si="284"/>
        <v>MD_1999_1A3(FS)_NMVOC</v>
      </c>
      <c r="B18207" s="113" t="s">
        <v>163</v>
      </c>
      <c r="C18207" s="113">
        <v>1999</v>
      </c>
      <c r="D18207" s="113" t="s">
        <v>132</v>
      </c>
      <c r="E18207" s="113" t="s">
        <v>123</v>
      </c>
      <c r="F18207" s="113" t="s">
        <v>200</v>
      </c>
      <c r="G18207" s="113">
        <v>2.9724597132164798</v>
      </c>
    </row>
    <row r="18208" spans="1:7" x14ac:dyDescent="0.25">
      <c r="A18208" s="108" t="str">
        <f t="shared" si="284"/>
        <v>MD_1999_1A3(FS)_SOx</v>
      </c>
      <c r="B18208" s="113" t="s">
        <v>163</v>
      </c>
      <c r="C18208" s="113">
        <v>1999</v>
      </c>
      <c r="D18208" s="113" t="s">
        <v>132</v>
      </c>
      <c r="E18208" s="113" t="s">
        <v>201</v>
      </c>
      <c r="F18208" s="113" t="s">
        <v>200</v>
      </c>
      <c r="G18208" s="113">
        <v>0.102749899218377</v>
      </c>
    </row>
    <row r="18209" spans="1:7" x14ac:dyDescent="0.25">
      <c r="A18209" s="108" t="str">
        <f t="shared" si="284"/>
        <v>MD_1999_1A3(FS)_NH3</v>
      </c>
      <c r="B18209" s="113" t="s">
        <v>163</v>
      </c>
      <c r="C18209" s="113">
        <v>1999</v>
      </c>
      <c r="D18209" s="113" t="s">
        <v>132</v>
      </c>
      <c r="E18209" s="113" t="s">
        <v>124</v>
      </c>
      <c r="F18209" s="113" t="s">
        <v>200</v>
      </c>
      <c r="G18209" s="113">
        <v>0.13623687386146299</v>
      </c>
    </row>
    <row r="18210" spans="1:7" x14ac:dyDescent="0.25">
      <c r="A18210" s="108" t="str">
        <f t="shared" si="284"/>
        <v>MD_1999_1A3(FS)_PM2.5</v>
      </c>
      <c r="B18210" s="113" t="s">
        <v>163</v>
      </c>
      <c r="C18210" s="113">
        <v>1999</v>
      </c>
      <c r="D18210" s="113" t="s">
        <v>132</v>
      </c>
      <c r="E18210" s="113" t="s">
        <v>203</v>
      </c>
      <c r="F18210" s="113" t="s">
        <v>200</v>
      </c>
      <c r="G18210" s="113">
        <v>0.208136917250965</v>
      </c>
    </row>
    <row r="18211" spans="1:7" x14ac:dyDescent="0.25">
      <c r="A18211" s="108" t="str">
        <f t="shared" si="284"/>
        <v>MD_2000_NATIONAL TOTAL_NOx</v>
      </c>
      <c r="B18211" s="113" t="s">
        <v>163</v>
      </c>
      <c r="C18211" s="113">
        <v>2000</v>
      </c>
      <c r="D18211" s="113" t="s">
        <v>122</v>
      </c>
      <c r="E18211" s="113" t="s">
        <v>199</v>
      </c>
      <c r="F18211" s="113" t="s">
        <v>200</v>
      </c>
      <c r="G18211" s="113">
        <v>18.914068189998201</v>
      </c>
    </row>
    <row r="18212" spans="1:7" x14ac:dyDescent="0.25">
      <c r="A18212" s="108" t="str">
        <f t="shared" si="284"/>
        <v>MD_2000_NATIONAL TOTAL_NMVOC</v>
      </c>
      <c r="B18212" s="113" t="s">
        <v>163</v>
      </c>
      <c r="C18212" s="113">
        <v>2000</v>
      </c>
      <c r="D18212" s="113" t="s">
        <v>122</v>
      </c>
      <c r="E18212" s="113" t="s">
        <v>123</v>
      </c>
      <c r="F18212" s="113" t="s">
        <v>200</v>
      </c>
      <c r="G18212" s="113">
        <v>31.519197959859401</v>
      </c>
    </row>
    <row r="18213" spans="1:7" x14ac:dyDescent="0.25">
      <c r="A18213" s="108" t="str">
        <f t="shared" si="284"/>
        <v>MD_2000_NATIONAL TOTAL_SOx</v>
      </c>
      <c r="B18213" s="113" t="s">
        <v>163</v>
      </c>
      <c r="C18213" s="113">
        <v>2000</v>
      </c>
      <c r="D18213" s="113" t="s">
        <v>122</v>
      </c>
      <c r="E18213" s="113" t="s">
        <v>201</v>
      </c>
      <c r="F18213" s="113" t="s">
        <v>200</v>
      </c>
      <c r="G18213" s="113">
        <v>4.0536097059076202</v>
      </c>
    </row>
    <row r="18214" spans="1:7" x14ac:dyDescent="0.25">
      <c r="A18214" s="108" t="str">
        <f t="shared" si="284"/>
        <v>MD_2000_NATIONAL TOTAL_NH3</v>
      </c>
      <c r="B18214" s="113" t="s">
        <v>163</v>
      </c>
      <c r="C18214" s="113">
        <v>2000</v>
      </c>
      <c r="D18214" s="113" t="s">
        <v>122</v>
      </c>
      <c r="E18214" s="113" t="s">
        <v>124</v>
      </c>
      <c r="F18214" s="113" t="s">
        <v>200</v>
      </c>
      <c r="G18214" s="113">
        <v>23.500386820248</v>
      </c>
    </row>
    <row r="18215" spans="1:7" x14ac:dyDescent="0.25">
      <c r="A18215" s="108" t="str">
        <f t="shared" si="284"/>
        <v>MD_2000_NATIONAL TOTAL_PM2.5</v>
      </c>
      <c r="B18215" s="113" t="s">
        <v>163</v>
      </c>
      <c r="C18215" s="113">
        <v>2000</v>
      </c>
      <c r="D18215" s="113" t="s">
        <v>122</v>
      </c>
      <c r="E18215" s="113" t="s">
        <v>203</v>
      </c>
      <c r="F18215" s="113" t="s">
        <v>200</v>
      </c>
      <c r="G18215" s="113">
        <v>4.5077335877508604</v>
      </c>
    </row>
    <row r="18216" spans="1:7" x14ac:dyDescent="0.25">
      <c r="A18216" s="108" t="str">
        <f t="shared" si="284"/>
        <v>MD_2000_NATIONAL TOTAL_Pb</v>
      </c>
      <c r="B18216" s="113" t="s">
        <v>163</v>
      </c>
      <c r="C18216" s="113">
        <v>2000</v>
      </c>
      <c r="D18216" s="113" t="s">
        <v>122</v>
      </c>
      <c r="E18216" s="113" t="s">
        <v>125</v>
      </c>
      <c r="F18216" s="113" t="s">
        <v>200</v>
      </c>
      <c r="G18216" s="113">
        <v>8.3654081331087501E-4</v>
      </c>
    </row>
    <row r="18217" spans="1:7" x14ac:dyDescent="0.25">
      <c r="A18217" s="108" t="str">
        <f t="shared" si="284"/>
        <v>MD_2000_NATIONAL TOTAL_Cd</v>
      </c>
      <c r="B18217" s="113" t="s">
        <v>163</v>
      </c>
      <c r="C18217" s="113">
        <v>2000</v>
      </c>
      <c r="D18217" s="113" t="s">
        <v>122</v>
      </c>
      <c r="E18217" s="113" t="s">
        <v>126</v>
      </c>
      <c r="F18217" s="113" t="s">
        <v>200</v>
      </c>
      <c r="G18217" s="113">
        <v>1.4304904369330499E-4</v>
      </c>
    </row>
    <row r="18218" spans="1:7" x14ac:dyDescent="0.25">
      <c r="A18218" s="108" t="str">
        <f t="shared" si="284"/>
        <v>MD_2000_NATIONAL TOTAL_Hg</v>
      </c>
      <c r="B18218" s="113" t="s">
        <v>163</v>
      </c>
      <c r="C18218" s="113">
        <v>2000</v>
      </c>
      <c r="D18218" s="113" t="s">
        <v>122</v>
      </c>
      <c r="E18218" s="113" t="s">
        <v>127</v>
      </c>
      <c r="F18218" s="113" t="s">
        <v>200</v>
      </c>
      <c r="G18218" s="150">
        <v>7.30029035822759E-5</v>
      </c>
    </row>
    <row r="18219" spans="1:7" x14ac:dyDescent="0.25">
      <c r="A18219" s="108" t="str">
        <f t="shared" si="284"/>
        <v>MD_2000_NATIONAL TOTAL_DIOX</v>
      </c>
      <c r="B18219" s="113" t="s">
        <v>163</v>
      </c>
      <c r="C18219" s="113">
        <v>2000</v>
      </c>
      <c r="D18219" s="113" t="s">
        <v>122</v>
      </c>
      <c r="E18219" s="113" t="s">
        <v>128</v>
      </c>
      <c r="F18219" s="113" t="s">
        <v>200</v>
      </c>
      <c r="G18219" s="150">
        <v>2.1334913091797299E-8</v>
      </c>
    </row>
    <row r="18220" spans="1:7" x14ac:dyDescent="0.25">
      <c r="A18220" s="108" t="str">
        <f t="shared" si="284"/>
        <v>MD_2000_NATIONAL TOTAL_PAH</v>
      </c>
      <c r="B18220" s="113" t="s">
        <v>163</v>
      </c>
      <c r="C18220" s="113">
        <v>2000</v>
      </c>
      <c r="D18220" s="113" t="s">
        <v>122</v>
      </c>
      <c r="E18220" s="113" t="s">
        <v>129</v>
      </c>
      <c r="F18220" s="113" t="s">
        <v>200</v>
      </c>
      <c r="G18220" s="113">
        <v>4.0257865436495897E-3</v>
      </c>
    </row>
    <row r="18221" spans="1:7" x14ac:dyDescent="0.25">
      <c r="A18221" s="108" t="str">
        <f t="shared" si="284"/>
        <v>MD_2000_NATIONAL TOTAL_HCB</v>
      </c>
      <c r="B18221" s="113" t="s">
        <v>163</v>
      </c>
      <c r="C18221" s="113">
        <v>2000</v>
      </c>
      <c r="D18221" s="113" t="s">
        <v>122</v>
      </c>
      <c r="E18221" s="113" t="s">
        <v>130</v>
      </c>
      <c r="F18221" s="113" t="s">
        <v>200</v>
      </c>
      <c r="G18221" s="150">
        <v>4.5497549238369703E-8</v>
      </c>
    </row>
    <row r="18222" spans="1:7" x14ac:dyDescent="0.25">
      <c r="A18222" s="108" t="str">
        <f t="shared" si="284"/>
        <v>MD_2000_NATIONAL TOTAL_PCB</v>
      </c>
      <c r="B18222" s="113" t="s">
        <v>163</v>
      </c>
      <c r="C18222" s="113">
        <v>2000</v>
      </c>
      <c r="D18222" s="113" t="s">
        <v>122</v>
      </c>
      <c r="E18222" s="113" t="s">
        <v>259</v>
      </c>
      <c r="F18222" s="113" t="s">
        <v>200</v>
      </c>
      <c r="G18222" s="150">
        <v>2.8053678314082298E-6</v>
      </c>
    </row>
    <row r="18223" spans="1:7" x14ac:dyDescent="0.25">
      <c r="A18223" s="108" t="str">
        <f t="shared" si="284"/>
        <v>MD_2000_1A3(FS)_NOx</v>
      </c>
      <c r="B18223" s="113" t="s">
        <v>163</v>
      </c>
      <c r="C18223" s="113">
        <v>2000</v>
      </c>
      <c r="D18223" s="113" t="s">
        <v>132</v>
      </c>
      <c r="E18223" s="113" t="s">
        <v>199</v>
      </c>
      <c r="F18223" s="113" t="s">
        <v>200</v>
      </c>
      <c r="G18223" s="113">
        <v>5.5554613086809299</v>
      </c>
    </row>
    <row r="18224" spans="1:7" x14ac:dyDescent="0.25">
      <c r="A18224" s="108" t="str">
        <f t="shared" si="284"/>
        <v>MD_2000_1A3(FS)_NMVOC</v>
      </c>
      <c r="B18224" s="113" t="s">
        <v>163</v>
      </c>
      <c r="C18224" s="113">
        <v>2000</v>
      </c>
      <c r="D18224" s="113" t="s">
        <v>132</v>
      </c>
      <c r="E18224" s="113" t="s">
        <v>123</v>
      </c>
      <c r="F18224" s="113" t="s">
        <v>200</v>
      </c>
      <c r="G18224" s="113">
        <v>3.0036072297844498</v>
      </c>
    </row>
    <row r="18225" spans="1:7" x14ac:dyDescent="0.25">
      <c r="A18225" s="108" t="str">
        <f t="shared" si="284"/>
        <v>MD_2000_1A3(FS)_SOx</v>
      </c>
      <c r="B18225" s="113" t="s">
        <v>163</v>
      </c>
      <c r="C18225" s="113">
        <v>2000</v>
      </c>
      <c r="D18225" s="113" t="s">
        <v>132</v>
      </c>
      <c r="E18225" s="113" t="s">
        <v>201</v>
      </c>
      <c r="F18225" s="113" t="s">
        <v>200</v>
      </c>
      <c r="G18225" s="113">
        <v>0.11789187116349201</v>
      </c>
    </row>
    <row r="18226" spans="1:7" x14ac:dyDescent="0.25">
      <c r="A18226" s="108" t="str">
        <f t="shared" si="284"/>
        <v>MD_2000_1A3(FS)_NH3</v>
      </c>
      <c r="B18226" s="113" t="s">
        <v>163</v>
      </c>
      <c r="C18226" s="113">
        <v>2000</v>
      </c>
      <c r="D18226" s="113" t="s">
        <v>132</v>
      </c>
      <c r="E18226" s="113" t="s">
        <v>124</v>
      </c>
      <c r="F18226" s="113" t="s">
        <v>200</v>
      </c>
      <c r="G18226" s="113">
        <v>0.13727143290313801</v>
      </c>
    </row>
    <row r="18227" spans="1:7" x14ac:dyDescent="0.25">
      <c r="A18227" s="108" t="str">
        <f t="shared" si="284"/>
        <v>MD_2000_1A3(FS)_PM2.5</v>
      </c>
      <c r="B18227" s="113" t="s">
        <v>163</v>
      </c>
      <c r="C18227" s="113">
        <v>2000</v>
      </c>
      <c r="D18227" s="113" t="s">
        <v>132</v>
      </c>
      <c r="E18227" s="113" t="s">
        <v>203</v>
      </c>
      <c r="F18227" s="113" t="s">
        <v>200</v>
      </c>
      <c r="G18227" s="113">
        <v>0.247383728892347</v>
      </c>
    </row>
    <row r="18228" spans="1:7" x14ac:dyDescent="0.25">
      <c r="A18228" s="108" t="str">
        <f t="shared" si="284"/>
        <v>MD_2001_NATIONAL TOTAL_NOx</v>
      </c>
      <c r="B18228" s="113" t="s">
        <v>163</v>
      </c>
      <c r="C18228" s="113">
        <v>2001</v>
      </c>
      <c r="D18228" s="113" t="s">
        <v>122</v>
      </c>
      <c r="E18228" s="113" t="s">
        <v>199</v>
      </c>
      <c r="F18228" s="113" t="s">
        <v>200</v>
      </c>
      <c r="G18228" s="113">
        <v>20.694020491036301</v>
      </c>
    </row>
    <row r="18229" spans="1:7" x14ac:dyDescent="0.25">
      <c r="A18229" s="108" t="str">
        <f t="shared" si="284"/>
        <v>MD_2001_NATIONAL TOTAL_NMVOC</v>
      </c>
      <c r="B18229" s="113" t="s">
        <v>163</v>
      </c>
      <c r="C18229" s="113">
        <v>2001</v>
      </c>
      <c r="D18229" s="113" t="s">
        <v>122</v>
      </c>
      <c r="E18229" s="113" t="s">
        <v>123</v>
      </c>
      <c r="F18229" s="113" t="s">
        <v>200</v>
      </c>
      <c r="G18229" s="113">
        <v>36.463060032938202</v>
      </c>
    </row>
    <row r="18230" spans="1:7" x14ac:dyDescent="0.25">
      <c r="A18230" s="108" t="str">
        <f t="shared" si="284"/>
        <v>MD_2001_NATIONAL TOTAL_SOx</v>
      </c>
      <c r="B18230" s="113" t="s">
        <v>163</v>
      </c>
      <c r="C18230" s="113">
        <v>2001</v>
      </c>
      <c r="D18230" s="113" t="s">
        <v>122</v>
      </c>
      <c r="E18230" s="113" t="s">
        <v>201</v>
      </c>
      <c r="F18230" s="113" t="s">
        <v>200</v>
      </c>
      <c r="G18230" s="113">
        <v>3.56267922549018</v>
      </c>
    </row>
    <row r="18231" spans="1:7" x14ac:dyDescent="0.25">
      <c r="A18231" s="108" t="str">
        <f t="shared" si="284"/>
        <v>MD_2001_NATIONAL TOTAL_NH3</v>
      </c>
      <c r="B18231" s="113" t="s">
        <v>163</v>
      </c>
      <c r="C18231" s="113">
        <v>2001</v>
      </c>
      <c r="D18231" s="113" t="s">
        <v>122</v>
      </c>
      <c r="E18231" s="113" t="s">
        <v>124</v>
      </c>
      <c r="F18231" s="113" t="s">
        <v>200</v>
      </c>
      <c r="G18231" s="113">
        <v>24.079873718027599</v>
      </c>
    </row>
    <row r="18232" spans="1:7" x14ac:dyDescent="0.25">
      <c r="A18232" s="108" t="str">
        <f t="shared" si="284"/>
        <v>MD_2001_NATIONAL TOTAL_PM2.5</v>
      </c>
      <c r="B18232" s="113" t="s">
        <v>163</v>
      </c>
      <c r="C18232" s="113">
        <v>2001</v>
      </c>
      <c r="D18232" s="113" t="s">
        <v>122</v>
      </c>
      <c r="E18232" s="113" t="s">
        <v>203</v>
      </c>
      <c r="F18232" s="113" t="s">
        <v>200</v>
      </c>
      <c r="G18232" s="113">
        <v>4.3096481032846503</v>
      </c>
    </row>
    <row r="18233" spans="1:7" x14ac:dyDescent="0.25">
      <c r="A18233" s="108" t="str">
        <f t="shared" si="284"/>
        <v>MD_2001_NATIONAL TOTAL_Pb</v>
      </c>
      <c r="B18233" s="113" t="s">
        <v>163</v>
      </c>
      <c r="C18233" s="113">
        <v>2001</v>
      </c>
      <c r="D18233" s="113" t="s">
        <v>122</v>
      </c>
      <c r="E18233" s="113" t="s">
        <v>125</v>
      </c>
      <c r="F18233" s="113" t="s">
        <v>200</v>
      </c>
      <c r="G18233" s="113">
        <v>7.5911688221564201E-4</v>
      </c>
    </row>
    <row r="18234" spans="1:7" x14ac:dyDescent="0.25">
      <c r="A18234" s="108" t="str">
        <f t="shared" si="284"/>
        <v>MD_2001_NATIONAL TOTAL_Cd</v>
      </c>
      <c r="B18234" s="113" t="s">
        <v>163</v>
      </c>
      <c r="C18234" s="113">
        <v>2001</v>
      </c>
      <c r="D18234" s="113" t="s">
        <v>122</v>
      </c>
      <c r="E18234" s="113" t="s">
        <v>126</v>
      </c>
      <c r="F18234" s="113" t="s">
        <v>200</v>
      </c>
      <c r="G18234" s="113">
        <v>1.4418538005765499E-4</v>
      </c>
    </row>
    <row r="18235" spans="1:7" x14ac:dyDescent="0.25">
      <c r="A18235" s="108" t="str">
        <f t="shared" si="284"/>
        <v>MD_2001_NATIONAL TOTAL_Hg</v>
      </c>
      <c r="B18235" s="113" t="s">
        <v>163</v>
      </c>
      <c r="C18235" s="113">
        <v>2001</v>
      </c>
      <c r="D18235" s="113" t="s">
        <v>122</v>
      </c>
      <c r="E18235" s="113" t="s">
        <v>127</v>
      </c>
      <c r="F18235" s="113" t="s">
        <v>200</v>
      </c>
      <c r="G18235" s="150">
        <v>7.4884057711510101E-5</v>
      </c>
    </row>
    <row r="18236" spans="1:7" x14ac:dyDescent="0.25">
      <c r="A18236" s="108" t="str">
        <f t="shared" si="284"/>
        <v>MD_2001_NATIONAL TOTAL_DIOX</v>
      </c>
      <c r="B18236" s="113" t="s">
        <v>163</v>
      </c>
      <c r="C18236" s="113">
        <v>2001</v>
      </c>
      <c r="D18236" s="113" t="s">
        <v>122</v>
      </c>
      <c r="E18236" s="113" t="s">
        <v>128</v>
      </c>
      <c r="F18236" s="113" t="s">
        <v>200</v>
      </c>
      <c r="G18236" s="150">
        <v>2.1702799205467199E-8</v>
      </c>
    </row>
    <row r="18237" spans="1:7" x14ac:dyDescent="0.25">
      <c r="A18237" s="108" t="str">
        <f t="shared" si="284"/>
        <v>MD_2001_NATIONAL TOTAL_PAH</v>
      </c>
      <c r="B18237" s="113" t="s">
        <v>163</v>
      </c>
      <c r="C18237" s="113">
        <v>2001</v>
      </c>
      <c r="D18237" s="113" t="s">
        <v>122</v>
      </c>
      <c r="E18237" s="113" t="s">
        <v>129</v>
      </c>
      <c r="F18237" s="113" t="s">
        <v>200</v>
      </c>
      <c r="G18237" s="113">
        <v>3.6571069724373501E-3</v>
      </c>
    </row>
    <row r="18238" spans="1:7" x14ac:dyDescent="0.25">
      <c r="A18238" s="108" t="str">
        <f t="shared" si="284"/>
        <v>MD_2001_NATIONAL TOTAL_HCB</v>
      </c>
      <c r="B18238" s="113" t="s">
        <v>163</v>
      </c>
      <c r="C18238" s="113">
        <v>2001</v>
      </c>
      <c r="D18238" s="113" t="s">
        <v>122</v>
      </c>
      <c r="E18238" s="113" t="s">
        <v>130</v>
      </c>
      <c r="F18238" s="113" t="s">
        <v>200</v>
      </c>
      <c r="G18238" s="150">
        <v>4.6972923429357598E-8</v>
      </c>
    </row>
    <row r="18239" spans="1:7" x14ac:dyDescent="0.25">
      <c r="A18239" s="108" t="str">
        <f t="shared" si="284"/>
        <v>MD_2001_NATIONAL TOTAL_PCB</v>
      </c>
      <c r="B18239" s="113" t="s">
        <v>163</v>
      </c>
      <c r="C18239" s="113">
        <v>2001</v>
      </c>
      <c r="D18239" s="113" t="s">
        <v>122</v>
      </c>
      <c r="E18239" s="113" t="s">
        <v>259</v>
      </c>
      <c r="F18239" s="113" t="s">
        <v>200</v>
      </c>
      <c r="G18239" s="150">
        <v>2.8835851339489399E-6</v>
      </c>
    </row>
    <row r="18240" spans="1:7" x14ac:dyDescent="0.25">
      <c r="A18240" s="108" t="str">
        <f t="shared" si="284"/>
        <v>MD_2001_1A3(FS)_NOx</v>
      </c>
      <c r="B18240" s="113" t="s">
        <v>163</v>
      </c>
      <c r="C18240" s="113">
        <v>2001</v>
      </c>
      <c r="D18240" s="113" t="s">
        <v>132</v>
      </c>
      <c r="E18240" s="113" t="s">
        <v>199</v>
      </c>
      <c r="F18240" s="113" t="s">
        <v>200</v>
      </c>
      <c r="G18240" s="113">
        <v>6.3441288288301303</v>
      </c>
    </row>
    <row r="18241" spans="1:7" x14ac:dyDescent="0.25">
      <c r="A18241" s="108" t="str">
        <f t="shared" si="284"/>
        <v>MD_2001_1A3(FS)_NMVOC</v>
      </c>
      <c r="B18241" s="113" t="s">
        <v>163</v>
      </c>
      <c r="C18241" s="113">
        <v>2001</v>
      </c>
      <c r="D18241" s="113" t="s">
        <v>132</v>
      </c>
      <c r="E18241" s="113" t="s">
        <v>123</v>
      </c>
      <c r="F18241" s="113" t="s">
        <v>200</v>
      </c>
      <c r="G18241" s="113">
        <v>3.2477387485120399</v>
      </c>
    </row>
    <row r="18242" spans="1:7" x14ac:dyDescent="0.25">
      <c r="A18242" s="108" t="str">
        <f t="shared" ref="A18242:A18305" si="285">CONCATENATE(B18242,"_",C18242,"_",D18242,"_",E18242)</f>
        <v>MD_2001_1A3(FS)_SOx</v>
      </c>
      <c r="B18242" s="113" t="s">
        <v>163</v>
      </c>
      <c r="C18242" s="113">
        <v>2001</v>
      </c>
      <c r="D18242" s="113" t="s">
        <v>132</v>
      </c>
      <c r="E18242" s="113" t="s">
        <v>201</v>
      </c>
      <c r="F18242" s="113" t="s">
        <v>200</v>
      </c>
      <c r="G18242" s="113">
        <v>0.103327538339236</v>
      </c>
    </row>
    <row r="18243" spans="1:7" x14ac:dyDescent="0.25">
      <c r="A18243" s="108" t="str">
        <f t="shared" si="285"/>
        <v>MD_2001_1A3(FS)_NH3</v>
      </c>
      <c r="B18243" s="113" t="s">
        <v>163</v>
      </c>
      <c r="C18243" s="113">
        <v>2001</v>
      </c>
      <c r="D18243" s="113" t="s">
        <v>132</v>
      </c>
      <c r="E18243" s="113" t="s">
        <v>124</v>
      </c>
      <c r="F18243" s="113" t="s">
        <v>200</v>
      </c>
      <c r="G18243" s="113">
        <v>0.14965905372439101</v>
      </c>
    </row>
    <row r="18244" spans="1:7" x14ac:dyDescent="0.25">
      <c r="A18244" s="108" t="str">
        <f t="shared" si="285"/>
        <v>MD_2001_1A3(FS)_PM2.5</v>
      </c>
      <c r="B18244" s="113" t="s">
        <v>163</v>
      </c>
      <c r="C18244" s="113">
        <v>2001</v>
      </c>
      <c r="D18244" s="113" t="s">
        <v>132</v>
      </c>
      <c r="E18244" s="113" t="s">
        <v>203</v>
      </c>
      <c r="F18244" s="113" t="s">
        <v>200</v>
      </c>
      <c r="G18244" s="113">
        <v>0.28024648796565399</v>
      </c>
    </row>
    <row r="18245" spans="1:7" x14ac:dyDescent="0.25">
      <c r="A18245" s="108" t="str">
        <f t="shared" si="285"/>
        <v>MD_2002_NATIONAL TOTAL_NOx</v>
      </c>
      <c r="B18245" s="113" t="s">
        <v>163</v>
      </c>
      <c r="C18245" s="113">
        <v>2002</v>
      </c>
      <c r="D18245" s="113" t="s">
        <v>122</v>
      </c>
      <c r="E18245" s="113" t="s">
        <v>199</v>
      </c>
      <c r="F18245" s="113" t="s">
        <v>200</v>
      </c>
      <c r="G18245" s="113">
        <v>21.8722243829192</v>
      </c>
    </row>
    <row r="18246" spans="1:7" x14ac:dyDescent="0.25">
      <c r="A18246" s="108" t="str">
        <f t="shared" si="285"/>
        <v>MD_2002_NATIONAL TOTAL_NMVOC</v>
      </c>
      <c r="B18246" s="113" t="s">
        <v>163</v>
      </c>
      <c r="C18246" s="113">
        <v>2002</v>
      </c>
      <c r="D18246" s="113" t="s">
        <v>122</v>
      </c>
      <c r="E18246" s="113" t="s">
        <v>123</v>
      </c>
      <c r="F18246" s="113" t="s">
        <v>200</v>
      </c>
      <c r="G18246" s="113">
        <v>39.724389557419499</v>
      </c>
    </row>
    <row r="18247" spans="1:7" x14ac:dyDescent="0.25">
      <c r="A18247" s="108" t="str">
        <f t="shared" si="285"/>
        <v>MD_2002_NATIONAL TOTAL_SOx</v>
      </c>
      <c r="B18247" s="113" t="s">
        <v>163</v>
      </c>
      <c r="C18247" s="113">
        <v>2002</v>
      </c>
      <c r="D18247" s="113" t="s">
        <v>122</v>
      </c>
      <c r="E18247" s="113" t="s">
        <v>201</v>
      </c>
      <c r="F18247" s="113" t="s">
        <v>200</v>
      </c>
      <c r="G18247" s="113">
        <v>4.3015533008579299</v>
      </c>
    </row>
    <row r="18248" spans="1:7" x14ac:dyDescent="0.25">
      <c r="A18248" s="108" t="str">
        <f t="shared" si="285"/>
        <v>MD_2002_NATIONAL TOTAL_NH3</v>
      </c>
      <c r="B18248" s="113" t="s">
        <v>163</v>
      </c>
      <c r="C18248" s="113">
        <v>2002</v>
      </c>
      <c r="D18248" s="113" t="s">
        <v>122</v>
      </c>
      <c r="E18248" s="113" t="s">
        <v>124</v>
      </c>
      <c r="F18248" s="113" t="s">
        <v>200</v>
      </c>
      <c r="G18248" s="113">
        <v>25.0900820413821</v>
      </c>
    </row>
    <row r="18249" spans="1:7" x14ac:dyDescent="0.25">
      <c r="A18249" s="108" t="str">
        <f t="shared" si="285"/>
        <v>MD_2002_NATIONAL TOTAL_PM2.5</v>
      </c>
      <c r="B18249" s="113" t="s">
        <v>163</v>
      </c>
      <c r="C18249" s="113">
        <v>2002</v>
      </c>
      <c r="D18249" s="113" t="s">
        <v>122</v>
      </c>
      <c r="E18249" s="113" t="s">
        <v>203</v>
      </c>
      <c r="F18249" s="113" t="s">
        <v>200</v>
      </c>
      <c r="G18249" s="113">
        <v>4.7522140528741499</v>
      </c>
    </row>
    <row r="18250" spans="1:7" x14ac:dyDescent="0.25">
      <c r="A18250" s="108" t="str">
        <f t="shared" si="285"/>
        <v>MD_2002_NATIONAL TOTAL_Pb</v>
      </c>
      <c r="B18250" s="113" t="s">
        <v>163</v>
      </c>
      <c r="C18250" s="113">
        <v>2002</v>
      </c>
      <c r="D18250" s="113" t="s">
        <v>122</v>
      </c>
      <c r="E18250" s="113" t="s">
        <v>125</v>
      </c>
      <c r="F18250" s="113" t="s">
        <v>200</v>
      </c>
      <c r="G18250" s="113">
        <v>9.4502820348434297E-4</v>
      </c>
    </row>
    <row r="18251" spans="1:7" x14ac:dyDescent="0.25">
      <c r="A18251" s="108" t="str">
        <f t="shared" si="285"/>
        <v>MD_2002_NATIONAL TOTAL_Cd</v>
      </c>
      <c r="B18251" s="113" t="s">
        <v>163</v>
      </c>
      <c r="C18251" s="113">
        <v>2002</v>
      </c>
      <c r="D18251" s="113" t="s">
        <v>122</v>
      </c>
      <c r="E18251" s="113" t="s">
        <v>126</v>
      </c>
      <c r="F18251" s="113" t="s">
        <v>200</v>
      </c>
      <c r="G18251" s="113">
        <v>1.24361767638289E-4</v>
      </c>
    </row>
    <row r="18252" spans="1:7" x14ac:dyDescent="0.25">
      <c r="A18252" s="108" t="str">
        <f t="shared" si="285"/>
        <v>MD_2002_NATIONAL TOTAL_Hg</v>
      </c>
      <c r="B18252" s="113" t="s">
        <v>163</v>
      </c>
      <c r="C18252" s="113">
        <v>2002</v>
      </c>
      <c r="D18252" s="113" t="s">
        <v>122</v>
      </c>
      <c r="E18252" s="113" t="s">
        <v>127</v>
      </c>
      <c r="F18252" s="113" t="s">
        <v>200</v>
      </c>
      <c r="G18252" s="150">
        <v>6.9104768089011997E-5</v>
      </c>
    </row>
    <row r="18253" spans="1:7" x14ac:dyDescent="0.25">
      <c r="A18253" s="108" t="str">
        <f t="shared" si="285"/>
        <v>MD_2002_NATIONAL TOTAL_DIOX</v>
      </c>
      <c r="B18253" s="113" t="s">
        <v>163</v>
      </c>
      <c r="C18253" s="113">
        <v>2002</v>
      </c>
      <c r="D18253" s="113" t="s">
        <v>122</v>
      </c>
      <c r="E18253" s="113" t="s">
        <v>128</v>
      </c>
      <c r="F18253" s="113" t="s">
        <v>200</v>
      </c>
      <c r="G18253" s="150">
        <v>2.1818459490201499E-8</v>
      </c>
    </row>
    <row r="18254" spans="1:7" x14ac:dyDescent="0.25">
      <c r="A18254" s="108" t="str">
        <f t="shared" si="285"/>
        <v>MD_2002_NATIONAL TOTAL_PAH</v>
      </c>
      <c r="B18254" s="113" t="s">
        <v>163</v>
      </c>
      <c r="C18254" s="113">
        <v>2002</v>
      </c>
      <c r="D18254" s="113" t="s">
        <v>122</v>
      </c>
      <c r="E18254" s="113" t="s">
        <v>129</v>
      </c>
      <c r="F18254" s="113" t="s">
        <v>200</v>
      </c>
      <c r="G18254" s="113">
        <v>4.14426956999341E-3</v>
      </c>
    </row>
    <row r="18255" spans="1:7" x14ac:dyDescent="0.25">
      <c r="A18255" s="108" t="str">
        <f t="shared" si="285"/>
        <v>MD_2002_NATIONAL TOTAL_HCB</v>
      </c>
      <c r="B18255" s="113" t="s">
        <v>163</v>
      </c>
      <c r="C18255" s="113">
        <v>2002</v>
      </c>
      <c r="D18255" s="113" t="s">
        <v>122</v>
      </c>
      <c r="E18255" s="113" t="s">
        <v>130</v>
      </c>
      <c r="F18255" s="113" t="s">
        <v>200</v>
      </c>
      <c r="G18255" s="150">
        <v>5.1172435592324601E-8</v>
      </c>
    </row>
    <row r="18256" spans="1:7" x14ac:dyDescent="0.25">
      <c r="A18256" s="108" t="str">
        <f t="shared" si="285"/>
        <v>MD_2002_NATIONAL TOTAL_PCB</v>
      </c>
      <c r="B18256" s="113" t="s">
        <v>163</v>
      </c>
      <c r="C18256" s="113">
        <v>2002</v>
      </c>
      <c r="D18256" s="113" t="s">
        <v>122</v>
      </c>
      <c r="E18256" s="113" t="s">
        <v>259</v>
      </c>
      <c r="F18256" s="113" t="s">
        <v>200</v>
      </c>
      <c r="G18256" s="150">
        <v>1.9355718993613502E-6</v>
      </c>
    </row>
    <row r="18257" spans="1:7" x14ac:dyDescent="0.25">
      <c r="A18257" s="108" t="str">
        <f t="shared" si="285"/>
        <v>MD_2002_1A3(FS)_NOx</v>
      </c>
      <c r="B18257" s="113" t="s">
        <v>163</v>
      </c>
      <c r="C18257" s="113">
        <v>2002</v>
      </c>
      <c r="D18257" s="113" t="s">
        <v>132</v>
      </c>
      <c r="E18257" s="113" t="s">
        <v>199</v>
      </c>
      <c r="F18257" s="113" t="s">
        <v>200</v>
      </c>
      <c r="G18257" s="113">
        <v>7.05681935298648</v>
      </c>
    </row>
    <row r="18258" spans="1:7" x14ac:dyDescent="0.25">
      <c r="A18258" s="108" t="str">
        <f t="shared" si="285"/>
        <v>MD_2002_1A3(FS)_NMVOC</v>
      </c>
      <c r="B18258" s="113" t="s">
        <v>163</v>
      </c>
      <c r="C18258" s="113">
        <v>2002</v>
      </c>
      <c r="D18258" s="113" t="s">
        <v>132</v>
      </c>
      <c r="E18258" s="113" t="s">
        <v>123</v>
      </c>
      <c r="F18258" s="113" t="s">
        <v>200</v>
      </c>
      <c r="G18258" s="113">
        <v>3.61658646980489</v>
      </c>
    </row>
    <row r="18259" spans="1:7" x14ac:dyDescent="0.25">
      <c r="A18259" s="108" t="str">
        <f t="shared" si="285"/>
        <v>MD_2002_1A3(FS)_SOx</v>
      </c>
      <c r="B18259" s="113" t="s">
        <v>163</v>
      </c>
      <c r="C18259" s="113">
        <v>2002</v>
      </c>
      <c r="D18259" s="113" t="s">
        <v>132</v>
      </c>
      <c r="E18259" s="113" t="s">
        <v>201</v>
      </c>
      <c r="F18259" s="113" t="s">
        <v>200</v>
      </c>
      <c r="G18259" s="113">
        <v>0.115153622639008</v>
      </c>
    </row>
    <row r="18260" spans="1:7" x14ac:dyDescent="0.25">
      <c r="A18260" s="108" t="str">
        <f t="shared" si="285"/>
        <v>MD_2002_1A3(FS)_NH3</v>
      </c>
      <c r="B18260" s="113" t="s">
        <v>163</v>
      </c>
      <c r="C18260" s="113">
        <v>2002</v>
      </c>
      <c r="D18260" s="113" t="s">
        <v>132</v>
      </c>
      <c r="E18260" s="113" t="s">
        <v>124</v>
      </c>
      <c r="F18260" s="113" t="s">
        <v>200</v>
      </c>
      <c r="G18260" s="113">
        <v>0.16861723992501501</v>
      </c>
    </row>
    <row r="18261" spans="1:7" x14ac:dyDescent="0.25">
      <c r="A18261" s="108" t="str">
        <f t="shared" si="285"/>
        <v>MD_2002_1A3(FS)_PM2.5</v>
      </c>
      <c r="B18261" s="113" t="s">
        <v>163</v>
      </c>
      <c r="C18261" s="113">
        <v>2002</v>
      </c>
      <c r="D18261" s="113" t="s">
        <v>132</v>
      </c>
      <c r="E18261" s="113" t="s">
        <v>203</v>
      </c>
      <c r="F18261" s="113" t="s">
        <v>200</v>
      </c>
      <c r="G18261" s="113">
        <v>0.308934925851577</v>
      </c>
    </row>
    <row r="18262" spans="1:7" x14ac:dyDescent="0.25">
      <c r="A18262" s="108" t="str">
        <f t="shared" si="285"/>
        <v>MD_2003_NATIONAL TOTAL_NOx</v>
      </c>
      <c r="B18262" s="113" t="s">
        <v>163</v>
      </c>
      <c r="C18262" s="113">
        <v>2003</v>
      </c>
      <c r="D18262" s="113" t="s">
        <v>122</v>
      </c>
      <c r="E18262" s="113" t="s">
        <v>199</v>
      </c>
      <c r="F18262" s="113" t="s">
        <v>200</v>
      </c>
      <c r="G18262" s="113">
        <v>23.0656014229519</v>
      </c>
    </row>
    <row r="18263" spans="1:7" x14ac:dyDescent="0.25">
      <c r="A18263" s="108" t="str">
        <f t="shared" si="285"/>
        <v>MD_2003_NATIONAL TOTAL_NMVOC</v>
      </c>
      <c r="B18263" s="113" t="s">
        <v>163</v>
      </c>
      <c r="C18263" s="113">
        <v>2003</v>
      </c>
      <c r="D18263" s="113" t="s">
        <v>122</v>
      </c>
      <c r="E18263" s="113" t="s">
        <v>123</v>
      </c>
      <c r="F18263" s="113" t="s">
        <v>200</v>
      </c>
      <c r="G18263" s="113">
        <v>42.083670790398898</v>
      </c>
    </row>
    <row r="18264" spans="1:7" x14ac:dyDescent="0.25">
      <c r="A18264" s="108" t="str">
        <f t="shared" si="285"/>
        <v>MD_2003_NATIONAL TOTAL_SOx</v>
      </c>
      <c r="B18264" s="113" t="s">
        <v>163</v>
      </c>
      <c r="C18264" s="113">
        <v>2003</v>
      </c>
      <c r="D18264" s="113" t="s">
        <v>122</v>
      </c>
      <c r="E18264" s="113" t="s">
        <v>201</v>
      </c>
      <c r="F18264" s="113" t="s">
        <v>200</v>
      </c>
      <c r="G18264" s="113">
        <v>5.7756468029472003</v>
      </c>
    </row>
    <row r="18265" spans="1:7" x14ac:dyDescent="0.25">
      <c r="A18265" s="108" t="str">
        <f t="shared" si="285"/>
        <v>MD_2003_NATIONAL TOTAL_NH3</v>
      </c>
      <c r="B18265" s="113" t="s">
        <v>163</v>
      </c>
      <c r="C18265" s="113">
        <v>2003</v>
      </c>
      <c r="D18265" s="113" t="s">
        <v>122</v>
      </c>
      <c r="E18265" s="113" t="s">
        <v>124</v>
      </c>
      <c r="F18265" s="113" t="s">
        <v>200</v>
      </c>
      <c r="G18265" s="113">
        <v>23.5359097369635</v>
      </c>
    </row>
    <row r="18266" spans="1:7" x14ac:dyDescent="0.25">
      <c r="A18266" s="108" t="str">
        <f t="shared" si="285"/>
        <v>MD_2003_NATIONAL TOTAL_PM2.5</v>
      </c>
      <c r="B18266" s="113" t="s">
        <v>163</v>
      </c>
      <c r="C18266" s="113">
        <v>2003</v>
      </c>
      <c r="D18266" s="113" t="s">
        <v>122</v>
      </c>
      <c r="E18266" s="113" t="s">
        <v>203</v>
      </c>
      <c r="F18266" s="113" t="s">
        <v>200</v>
      </c>
      <c r="G18266" s="113">
        <v>5.2814720390770598</v>
      </c>
    </row>
    <row r="18267" spans="1:7" x14ac:dyDescent="0.25">
      <c r="A18267" s="108" t="str">
        <f t="shared" si="285"/>
        <v>MD_2003_NATIONAL TOTAL_Pb</v>
      </c>
      <c r="B18267" s="113" t="s">
        <v>163</v>
      </c>
      <c r="C18267" s="113">
        <v>2003</v>
      </c>
      <c r="D18267" s="113" t="s">
        <v>122</v>
      </c>
      <c r="E18267" s="113" t="s">
        <v>125</v>
      </c>
      <c r="F18267" s="113" t="s">
        <v>200</v>
      </c>
      <c r="G18267" s="113">
        <v>1.1836927645227E-3</v>
      </c>
    </row>
    <row r="18268" spans="1:7" x14ac:dyDescent="0.25">
      <c r="A18268" s="108" t="str">
        <f t="shared" si="285"/>
        <v>MD_2003_NATIONAL TOTAL_Cd</v>
      </c>
      <c r="B18268" s="113" t="s">
        <v>163</v>
      </c>
      <c r="C18268" s="113">
        <v>2003</v>
      </c>
      <c r="D18268" s="113" t="s">
        <v>122</v>
      </c>
      <c r="E18268" s="113" t="s">
        <v>126</v>
      </c>
      <c r="F18268" s="113" t="s">
        <v>200</v>
      </c>
      <c r="G18268" s="113">
        <v>1.32764239297976E-4</v>
      </c>
    </row>
    <row r="18269" spans="1:7" x14ac:dyDescent="0.25">
      <c r="A18269" s="108" t="str">
        <f t="shared" si="285"/>
        <v>MD_2003_NATIONAL TOTAL_Hg</v>
      </c>
      <c r="B18269" s="113" t="s">
        <v>163</v>
      </c>
      <c r="C18269" s="113">
        <v>2003</v>
      </c>
      <c r="D18269" s="113" t="s">
        <v>122</v>
      </c>
      <c r="E18269" s="113" t="s">
        <v>127</v>
      </c>
      <c r="F18269" s="113" t="s">
        <v>200</v>
      </c>
      <c r="G18269" s="150">
        <v>9.1926844401442594E-5</v>
      </c>
    </row>
    <row r="18270" spans="1:7" x14ac:dyDescent="0.25">
      <c r="A18270" s="108" t="str">
        <f t="shared" si="285"/>
        <v>MD_2003_NATIONAL TOTAL_DIOX</v>
      </c>
      <c r="B18270" s="113" t="s">
        <v>163</v>
      </c>
      <c r="C18270" s="113">
        <v>2003</v>
      </c>
      <c r="D18270" s="113" t="s">
        <v>122</v>
      </c>
      <c r="E18270" s="113" t="s">
        <v>128</v>
      </c>
      <c r="F18270" s="113" t="s">
        <v>200</v>
      </c>
      <c r="G18270" s="150">
        <v>2.4231035210441599E-8</v>
      </c>
    </row>
    <row r="18271" spans="1:7" x14ac:dyDescent="0.25">
      <c r="A18271" s="108" t="str">
        <f t="shared" si="285"/>
        <v>MD_2003_NATIONAL TOTAL_PAH</v>
      </c>
      <c r="B18271" s="113" t="s">
        <v>163</v>
      </c>
      <c r="C18271" s="113">
        <v>2003</v>
      </c>
      <c r="D18271" s="113" t="s">
        <v>122</v>
      </c>
      <c r="E18271" s="113" t="s">
        <v>129</v>
      </c>
      <c r="F18271" s="113" t="s">
        <v>200</v>
      </c>
      <c r="G18271" s="113">
        <v>5.2114233153405598E-3</v>
      </c>
    </row>
    <row r="18272" spans="1:7" x14ac:dyDescent="0.25">
      <c r="A18272" s="108" t="str">
        <f t="shared" si="285"/>
        <v>MD_2003_NATIONAL TOTAL_HCB</v>
      </c>
      <c r="B18272" s="113" t="s">
        <v>163</v>
      </c>
      <c r="C18272" s="113">
        <v>2003</v>
      </c>
      <c r="D18272" s="113" t="s">
        <v>122</v>
      </c>
      <c r="E18272" s="113" t="s">
        <v>130</v>
      </c>
      <c r="F18272" s="113" t="s">
        <v>200</v>
      </c>
      <c r="G18272" s="150">
        <v>5.6679613311219798E-8</v>
      </c>
    </row>
    <row r="18273" spans="1:7" x14ac:dyDescent="0.25">
      <c r="A18273" s="108" t="str">
        <f t="shared" si="285"/>
        <v>MD_2003_NATIONAL TOTAL_PCB</v>
      </c>
      <c r="B18273" s="113" t="s">
        <v>163</v>
      </c>
      <c r="C18273" s="113">
        <v>2003</v>
      </c>
      <c r="D18273" s="113" t="s">
        <v>122</v>
      </c>
      <c r="E18273" s="113" t="s">
        <v>259</v>
      </c>
      <c r="F18273" s="113" t="s">
        <v>200</v>
      </c>
      <c r="G18273" s="150">
        <v>3.1816790833828301E-6</v>
      </c>
    </row>
    <row r="18274" spans="1:7" x14ac:dyDescent="0.25">
      <c r="A18274" s="108" t="str">
        <f t="shared" si="285"/>
        <v>MD_2003_1A3(FS)_NOx</v>
      </c>
      <c r="B18274" s="113" t="s">
        <v>163</v>
      </c>
      <c r="C18274" s="113">
        <v>2003</v>
      </c>
      <c r="D18274" s="113" t="s">
        <v>132</v>
      </c>
      <c r="E18274" s="113" t="s">
        <v>199</v>
      </c>
      <c r="F18274" s="113" t="s">
        <v>200</v>
      </c>
      <c r="G18274" s="113">
        <v>8.9132648926618501</v>
      </c>
    </row>
    <row r="18275" spans="1:7" x14ac:dyDescent="0.25">
      <c r="A18275" s="108" t="str">
        <f t="shared" si="285"/>
        <v>MD_2003_1A3(FS)_NMVOC</v>
      </c>
      <c r="B18275" s="113" t="s">
        <v>163</v>
      </c>
      <c r="C18275" s="113">
        <v>2003</v>
      </c>
      <c r="D18275" s="113" t="s">
        <v>132</v>
      </c>
      <c r="E18275" s="113" t="s">
        <v>123</v>
      </c>
      <c r="F18275" s="113" t="s">
        <v>200</v>
      </c>
      <c r="G18275" s="113">
        <v>4.4424577986523799</v>
      </c>
    </row>
    <row r="18276" spans="1:7" x14ac:dyDescent="0.25">
      <c r="A18276" s="108" t="str">
        <f t="shared" si="285"/>
        <v>MD_2003_1A3(FS)_SOx</v>
      </c>
      <c r="B18276" s="113" t="s">
        <v>163</v>
      </c>
      <c r="C18276" s="113">
        <v>2003</v>
      </c>
      <c r="D18276" s="113" t="s">
        <v>132</v>
      </c>
      <c r="E18276" s="113" t="s">
        <v>201</v>
      </c>
      <c r="F18276" s="113" t="s">
        <v>200</v>
      </c>
      <c r="G18276" s="113">
        <v>0.14835510689848899</v>
      </c>
    </row>
    <row r="18277" spans="1:7" x14ac:dyDescent="0.25">
      <c r="A18277" s="108" t="str">
        <f t="shared" si="285"/>
        <v>MD_2003_1A3(FS)_NH3</v>
      </c>
      <c r="B18277" s="113" t="s">
        <v>163</v>
      </c>
      <c r="C18277" s="113">
        <v>2003</v>
      </c>
      <c r="D18277" s="113" t="s">
        <v>132</v>
      </c>
      <c r="E18277" s="113" t="s">
        <v>124</v>
      </c>
      <c r="F18277" s="113" t="s">
        <v>200</v>
      </c>
      <c r="G18277" s="113">
        <v>0.21966576175713301</v>
      </c>
    </row>
    <row r="18278" spans="1:7" x14ac:dyDescent="0.25">
      <c r="A18278" s="108" t="str">
        <f t="shared" si="285"/>
        <v>MD_2003_1A3(FS)_PM2.5</v>
      </c>
      <c r="B18278" s="113" t="s">
        <v>163</v>
      </c>
      <c r="C18278" s="113">
        <v>2003</v>
      </c>
      <c r="D18278" s="113" t="s">
        <v>132</v>
      </c>
      <c r="E18278" s="113" t="s">
        <v>203</v>
      </c>
      <c r="F18278" s="113" t="s">
        <v>200</v>
      </c>
      <c r="G18278" s="113">
        <v>0.38750650337757903</v>
      </c>
    </row>
    <row r="18279" spans="1:7" x14ac:dyDescent="0.25">
      <c r="A18279" s="108" t="str">
        <f t="shared" si="285"/>
        <v>MD_2004_NATIONAL TOTAL_NOx</v>
      </c>
      <c r="B18279" s="113" t="s">
        <v>163</v>
      </c>
      <c r="C18279" s="113">
        <v>2004</v>
      </c>
      <c r="D18279" s="113" t="s">
        <v>122</v>
      </c>
      <c r="E18279" s="113" t="s">
        <v>199</v>
      </c>
      <c r="F18279" s="113" t="s">
        <v>200</v>
      </c>
      <c r="G18279" s="113">
        <v>25.602945408832401</v>
      </c>
    </row>
    <row r="18280" spans="1:7" x14ac:dyDescent="0.25">
      <c r="A18280" s="108" t="str">
        <f t="shared" si="285"/>
        <v>MD_2004_NATIONAL TOTAL_NMVOC</v>
      </c>
      <c r="B18280" s="113" t="s">
        <v>163</v>
      </c>
      <c r="C18280" s="113">
        <v>2004</v>
      </c>
      <c r="D18280" s="113" t="s">
        <v>122</v>
      </c>
      <c r="E18280" s="113" t="s">
        <v>123</v>
      </c>
      <c r="F18280" s="113" t="s">
        <v>200</v>
      </c>
      <c r="G18280" s="113">
        <v>45.054979190039099</v>
      </c>
    </row>
    <row r="18281" spans="1:7" x14ac:dyDescent="0.25">
      <c r="A18281" s="108" t="str">
        <f t="shared" si="285"/>
        <v>MD_2004_NATIONAL TOTAL_SOx</v>
      </c>
      <c r="B18281" s="113" t="s">
        <v>163</v>
      </c>
      <c r="C18281" s="113">
        <v>2004</v>
      </c>
      <c r="D18281" s="113" t="s">
        <v>122</v>
      </c>
      <c r="E18281" s="113" t="s">
        <v>201</v>
      </c>
      <c r="F18281" s="113" t="s">
        <v>200</v>
      </c>
      <c r="G18281" s="113">
        <v>4.8554953046281799</v>
      </c>
    </row>
    <row r="18282" spans="1:7" x14ac:dyDescent="0.25">
      <c r="A18282" s="108" t="str">
        <f t="shared" si="285"/>
        <v>MD_2004_NATIONAL TOTAL_NH3</v>
      </c>
      <c r="B18282" s="113" t="s">
        <v>163</v>
      </c>
      <c r="C18282" s="113">
        <v>2004</v>
      </c>
      <c r="D18282" s="113" t="s">
        <v>122</v>
      </c>
      <c r="E18282" s="113" t="s">
        <v>124</v>
      </c>
      <c r="F18282" s="113" t="s">
        <v>200</v>
      </c>
      <c r="G18282" s="113">
        <v>22.7326593127822</v>
      </c>
    </row>
    <row r="18283" spans="1:7" x14ac:dyDescent="0.25">
      <c r="A18283" s="108" t="str">
        <f t="shared" si="285"/>
        <v>MD_2004_NATIONAL TOTAL_PM2.5</v>
      </c>
      <c r="B18283" s="113" t="s">
        <v>163</v>
      </c>
      <c r="C18283" s="113">
        <v>2004</v>
      </c>
      <c r="D18283" s="113" t="s">
        <v>122</v>
      </c>
      <c r="E18283" s="113" t="s">
        <v>203</v>
      </c>
      <c r="F18283" s="113" t="s">
        <v>200</v>
      </c>
      <c r="G18283" s="113">
        <v>4.84788183436764</v>
      </c>
    </row>
    <row r="18284" spans="1:7" x14ac:dyDescent="0.25">
      <c r="A18284" s="108" t="str">
        <f t="shared" si="285"/>
        <v>MD_2004_NATIONAL TOTAL_Pb</v>
      </c>
      <c r="B18284" s="113" t="s">
        <v>163</v>
      </c>
      <c r="C18284" s="113">
        <v>2004</v>
      </c>
      <c r="D18284" s="113" t="s">
        <v>122</v>
      </c>
      <c r="E18284" s="113" t="s">
        <v>125</v>
      </c>
      <c r="F18284" s="113" t="s">
        <v>200</v>
      </c>
      <c r="G18284" s="113">
        <v>1.04902041168083E-3</v>
      </c>
    </row>
    <row r="18285" spans="1:7" x14ac:dyDescent="0.25">
      <c r="A18285" s="108" t="str">
        <f t="shared" si="285"/>
        <v>MD_2004_NATIONAL TOTAL_Cd</v>
      </c>
      <c r="B18285" s="113" t="s">
        <v>163</v>
      </c>
      <c r="C18285" s="113">
        <v>2004</v>
      </c>
      <c r="D18285" s="113" t="s">
        <v>122</v>
      </c>
      <c r="E18285" s="113" t="s">
        <v>126</v>
      </c>
      <c r="F18285" s="113" t="s">
        <v>200</v>
      </c>
      <c r="G18285" s="113">
        <v>1.2389784979001099E-4</v>
      </c>
    </row>
    <row r="18286" spans="1:7" x14ac:dyDescent="0.25">
      <c r="A18286" s="108" t="str">
        <f t="shared" si="285"/>
        <v>MD_2004_NATIONAL TOTAL_Hg</v>
      </c>
      <c r="B18286" s="113" t="s">
        <v>163</v>
      </c>
      <c r="C18286" s="113">
        <v>2004</v>
      </c>
      <c r="D18286" s="113" t="s">
        <v>122</v>
      </c>
      <c r="E18286" s="113" t="s">
        <v>127</v>
      </c>
      <c r="F18286" s="113" t="s">
        <v>200</v>
      </c>
      <c r="G18286" s="150">
        <v>9.0118068757037004E-5</v>
      </c>
    </row>
    <row r="18287" spans="1:7" x14ac:dyDescent="0.25">
      <c r="A18287" s="108" t="str">
        <f t="shared" si="285"/>
        <v>MD_2004_NATIONAL TOTAL_DIOX</v>
      </c>
      <c r="B18287" s="113" t="s">
        <v>163</v>
      </c>
      <c r="C18287" s="113">
        <v>2004</v>
      </c>
      <c r="D18287" s="113" t="s">
        <v>122</v>
      </c>
      <c r="E18287" s="113" t="s">
        <v>128</v>
      </c>
      <c r="F18287" s="113" t="s">
        <v>200</v>
      </c>
      <c r="G18287" s="150">
        <v>2.4408977538505699E-8</v>
      </c>
    </row>
    <row r="18288" spans="1:7" x14ac:dyDescent="0.25">
      <c r="A18288" s="108" t="str">
        <f t="shared" si="285"/>
        <v>MD_2004_NATIONAL TOTAL_PAH</v>
      </c>
      <c r="B18288" s="113" t="s">
        <v>163</v>
      </c>
      <c r="C18288" s="113">
        <v>2004</v>
      </c>
      <c r="D18288" s="113" t="s">
        <v>122</v>
      </c>
      <c r="E18288" s="113" t="s">
        <v>129</v>
      </c>
      <c r="F18288" s="113" t="s">
        <v>200</v>
      </c>
      <c r="G18288" s="113">
        <v>5.0110166945705999E-3</v>
      </c>
    </row>
    <row r="18289" spans="1:7" x14ac:dyDescent="0.25">
      <c r="A18289" s="108" t="str">
        <f t="shared" si="285"/>
        <v>MD_2004_NATIONAL TOTAL_HCB</v>
      </c>
      <c r="B18289" s="113" t="s">
        <v>163</v>
      </c>
      <c r="C18289" s="113">
        <v>2004</v>
      </c>
      <c r="D18289" s="113" t="s">
        <v>122</v>
      </c>
      <c r="E18289" s="113" t="s">
        <v>130</v>
      </c>
      <c r="F18289" s="113" t="s">
        <v>200</v>
      </c>
      <c r="G18289" s="150">
        <v>5.5005140330486898E-8</v>
      </c>
    </row>
    <row r="18290" spans="1:7" x14ac:dyDescent="0.25">
      <c r="A18290" s="108" t="str">
        <f t="shared" si="285"/>
        <v>MD_2004_NATIONAL TOTAL_PCB</v>
      </c>
      <c r="B18290" s="113" t="s">
        <v>163</v>
      </c>
      <c r="C18290" s="113">
        <v>2004</v>
      </c>
      <c r="D18290" s="113" t="s">
        <v>122</v>
      </c>
      <c r="E18290" s="113" t="s">
        <v>259</v>
      </c>
      <c r="F18290" s="113" t="s">
        <v>200</v>
      </c>
      <c r="G18290" s="150">
        <v>3.3254832987569802E-6</v>
      </c>
    </row>
    <row r="18291" spans="1:7" x14ac:dyDescent="0.25">
      <c r="A18291" s="108" t="str">
        <f t="shared" si="285"/>
        <v>MD_2004_1A3(FS)_NOx</v>
      </c>
      <c r="B18291" s="113" t="s">
        <v>163</v>
      </c>
      <c r="C18291" s="113">
        <v>2004</v>
      </c>
      <c r="D18291" s="113" t="s">
        <v>132</v>
      </c>
      <c r="E18291" s="113" t="s">
        <v>199</v>
      </c>
      <c r="F18291" s="113" t="s">
        <v>200</v>
      </c>
      <c r="G18291" s="113">
        <v>10.3843349726433</v>
      </c>
    </row>
    <row r="18292" spans="1:7" x14ac:dyDescent="0.25">
      <c r="A18292" s="108" t="str">
        <f t="shared" si="285"/>
        <v>MD_2004_1A3(FS)_NMVOC</v>
      </c>
      <c r="B18292" s="113" t="s">
        <v>163</v>
      </c>
      <c r="C18292" s="113">
        <v>2004</v>
      </c>
      <c r="D18292" s="113" t="s">
        <v>132</v>
      </c>
      <c r="E18292" s="113" t="s">
        <v>123</v>
      </c>
      <c r="F18292" s="113" t="s">
        <v>200</v>
      </c>
      <c r="G18292" s="113">
        <v>4.8111636239927797</v>
      </c>
    </row>
    <row r="18293" spans="1:7" x14ac:dyDescent="0.25">
      <c r="A18293" s="108" t="str">
        <f t="shared" si="285"/>
        <v>MD_2004_1A3(FS)_SOx</v>
      </c>
      <c r="B18293" s="113" t="s">
        <v>163</v>
      </c>
      <c r="C18293" s="113">
        <v>2004</v>
      </c>
      <c r="D18293" s="113" t="s">
        <v>132</v>
      </c>
      <c r="E18293" s="113" t="s">
        <v>201</v>
      </c>
      <c r="F18293" s="113" t="s">
        <v>200</v>
      </c>
      <c r="G18293" s="113">
        <v>0.16752564134787001</v>
      </c>
    </row>
    <row r="18294" spans="1:7" x14ac:dyDescent="0.25">
      <c r="A18294" s="108" t="str">
        <f t="shared" si="285"/>
        <v>MD_2004_1A3(FS)_NH3</v>
      </c>
      <c r="B18294" s="113" t="s">
        <v>163</v>
      </c>
      <c r="C18294" s="113">
        <v>2004</v>
      </c>
      <c r="D18294" s="113" t="s">
        <v>132</v>
      </c>
      <c r="E18294" s="113" t="s">
        <v>124</v>
      </c>
      <c r="F18294" s="113" t="s">
        <v>200</v>
      </c>
      <c r="G18294" s="113">
        <v>0.23564205158360799</v>
      </c>
    </row>
    <row r="18295" spans="1:7" x14ac:dyDescent="0.25">
      <c r="A18295" s="108" t="str">
        <f t="shared" si="285"/>
        <v>MD_2004_1A3(FS)_PM2.5</v>
      </c>
      <c r="B18295" s="113" t="s">
        <v>163</v>
      </c>
      <c r="C18295" s="113">
        <v>2004</v>
      </c>
      <c r="D18295" s="113" t="s">
        <v>132</v>
      </c>
      <c r="E18295" s="113" t="s">
        <v>203</v>
      </c>
      <c r="F18295" s="113" t="s">
        <v>200</v>
      </c>
      <c r="G18295" s="113">
        <v>0.44733088840558599</v>
      </c>
    </row>
    <row r="18296" spans="1:7" x14ac:dyDescent="0.25">
      <c r="A18296" s="108" t="str">
        <f t="shared" si="285"/>
        <v>MD_2005_NATIONAL TOTAL_NOx</v>
      </c>
      <c r="B18296" s="113" t="s">
        <v>163</v>
      </c>
      <c r="C18296" s="113">
        <v>2005</v>
      </c>
      <c r="D18296" s="113" t="s">
        <v>122</v>
      </c>
      <c r="E18296" s="113" t="s">
        <v>199</v>
      </c>
      <c r="F18296" s="113" t="s">
        <v>200</v>
      </c>
      <c r="G18296" s="113">
        <v>25.802252282542199</v>
      </c>
    </row>
    <row r="18297" spans="1:7" x14ac:dyDescent="0.25">
      <c r="A18297" s="108" t="str">
        <f t="shared" si="285"/>
        <v>MD_2005_NATIONAL TOTAL_NMVOC</v>
      </c>
      <c r="B18297" s="113" t="s">
        <v>163</v>
      </c>
      <c r="C18297" s="113">
        <v>2005</v>
      </c>
      <c r="D18297" s="113" t="s">
        <v>122</v>
      </c>
      <c r="E18297" s="113" t="s">
        <v>123</v>
      </c>
      <c r="F18297" s="113" t="s">
        <v>200</v>
      </c>
      <c r="G18297" s="113">
        <v>50.28520353439</v>
      </c>
    </row>
    <row r="18298" spans="1:7" x14ac:dyDescent="0.25">
      <c r="A18298" s="108" t="str">
        <f t="shared" si="285"/>
        <v>MD_2005_NATIONAL TOTAL_SOx</v>
      </c>
      <c r="B18298" s="113" t="s">
        <v>163</v>
      </c>
      <c r="C18298" s="113">
        <v>2005</v>
      </c>
      <c r="D18298" s="113" t="s">
        <v>122</v>
      </c>
      <c r="E18298" s="113" t="s">
        <v>201</v>
      </c>
      <c r="F18298" s="113" t="s">
        <v>200</v>
      </c>
      <c r="G18298" s="113">
        <v>4.6580237578517503</v>
      </c>
    </row>
    <row r="18299" spans="1:7" x14ac:dyDescent="0.25">
      <c r="A18299" s="108" t="str">
        <f t="shared" si="285"/>
        <v>MD_2005_NATIONAL TOTAL_NH3</v>
      </c>
      <c r="B18299" s="113" t="s">
        <v>163</v>
      </c>
      <c r="C18299" s="113">
        <v>2005</v>
      </c>
      <c r="D18299" s="113" t="s">
        <v>122</v>
      </c>
      <c r="E18299" s="113" t="s">
        <v>124</v>
      </c>
      <c r="F18299" s="113" t="s">
        <v>200</v>
      </c>
      <c r="G18299" s="113">
        <v>24.388095308580802</v>
      </c>
    </row>
    <row r="18300" spans="1:7" x14ac:dyDescent="0.25">
      <c r="A18300" s="108" t="str">
        <f t="shared" si="285"/>
        <v>MD_2005_NATIONAL TOTAL_PM2.5</v>
      </c>
      <c r="B18300" s="113" t="s">
        <v>163</v>
      </c>
      <c r="C18300" s="113">
        <v>2005</v>
      </c>
      <c r="D18300" s="113" t="s">
        <v>122</v>
      </c>
      <c r="E18300" s="113" t="s">
        <v>203</v>
      </c>
      <c r="F18300" s="113" t="s">
        <v>200</v>
      </c>
      <c r="G18300" s="113">
        <v>5.10057242044254</v>
      </c>
    </row>
    <row r="18301" spans="1:7" x14ac:dyDescent="0.25">
      <c r="A18301" s="108" t="str">
        <f t="shared" si="285"/>
        <v>MD_2005_NATIONAL TOTAL_Pb</v>
      </c>
      <c r="B18301" s="113" t="s">
        <v>163</v>
      </c>
      <c r="C18301" s="113">
        <v>2005</v>
      </c>
      <c r="D18301" s="113" t="s">
        <v>122</v>
      </c>
      <c r="E18301" s="113" t="s">
        <v>125</v>
      </c>
      <c r="F18301" s="113" t="s">
        <v>200</v>
      </c>
      <c r="G18301" s="113">
        <v>1.0270253332280901E-3</v>
      </c>
    </row>
    <row r="18302" spans="1:7" x14ac:dyDescent="0.25">
      <c r="A18302" s="108" t="str">
        <f t="shared" si="285"/>
        <v>MD_2005_NATIONAL TOTAL_Cd</v>
      </c>
      <c r="B18302" s="113" t="s">
        <v>163</v>
      </c>
      <c r="C18302" s="113">
        <v>2005</v>
      </c>
      <c r="D18302" s="113" t="s">
        <v>122</v>
      </c>
      <c r="E18302" s="113" t="s">
        <v>126</v>
      </c>
      <c r="F18302" s="113" t="s">
        <v>200</v>
      </c>
      <c r="G18302" s="113">
        <v>1.20677149721823E-4</v>
      </c>
    </row>
    <row r="18303" spans="1:7" x14ac:dyDescent="0.25">
      <c r="A18303" s="108" t="str">
        <f t="shared" si="285"/>
        <v>MD_2005_NATIONAL TOTAL_Hg</v>
      </c>
      <c r="B18303" s="113" t="s">
        <v>163</v>
      </c>
      <c r="C18303" s="113">
        <v>2005</v>
      </c>
      <c r="D18303" s="113" t="s">
        <v>122</v>
      </c>
      <c r="E18303" s="113" t="s">
        <v>127</v>
      </c>
      <c r="F18303" s="113" t="s">
        <v>200</v>
      </c>
      <c r="G18303" s="150">
        <v>9.1163306914594197E-5</v>
      </c>
    </row>
    <row r="18304" spans="1:7" x14ac:dyDescent="0.25">
      <c r="A18304" s="108" t="str">
        <f t="shared" si="285"/>
        <v>MD_2005_NATIONAL TOTAL_DIOX</v>
      </c>
      <c r="B18304" s="113" t="s">
        <v>163</v>
      </c>
      <c r="C18304" s="113">
        <v>2005</v>
      </c>
      <c r="D18304" s="113" t="s">
        <v>122</v>
      </c>
      <c r="E18304" s="113" t="s">
        <v>128</v>
      </c>
      <c r="F18304" s="113" t="s">
        <v>200</v>
      </c>
      <c r="G18304" s="150">
        <v>2.5614196552378001E-8</v>
      </c>
    </row>
    <row r="18305" spans="1:7" x14ac:dyDescent="0.25">
      <c r="A18305" s="108" t="str">
        <f t="shared" si="285"/>
        <v>MD_2005_NATIONAL TOTAL_PAH</v>
      </c>
      <c r="B18305" s="113" t="s">
        <v>163</v>
      </c>
      <c r="C18305" s="113">
        <v>2005</v>
      </c>
      <c r="D18305" s="113" t="s">
        <v>122</v>
      </c>
      <c r="E18305" s="113" t="s">
        <v>129</v>
      </c>
      <c r="F18305" s="113" t="s">
        <v>200</v>
      </c>
      <c r="G18305" s="113">
        <v>5.1972078046320404E-3</v>
      </c>
    </row>
    <row r="18306" spans="1:7" x14ac:dyDescent="0.25">
      <c r="A18306" s="108" t="str">
        <f t="shared" ref="A18306:A18369" si="286">CONCATENATE(B18306,"_",C18306,"_",D18306,"_",E18306)</f>
        <v>MD_2005_NATIONAL TOTAL_HCB</v>
      </c>
      <c r="B18306" s="113" t="s">
        <v>163</v>
      </c>
      <c r="C18306" s="113">
        <v>2005</v>
      </c>
      <c r="D18306" s="113" t="s">
        <v>122</v>
      </c>
      <c r="E18306" s="113" t="s">
        <v>130</v>
      </c>
      <c r="F18306" s="113" t="s">
        <v>200</v>
      </c>
      <c r="G18306" s="150">
        <v>5.6719307044130398E-8</v>
      </c>
    </row>
    <row r="18307" spans="1:7" x14ac:dyDescent="0.25">
      <c r="A18307" s="108" t="str">
        <f t="shared" si="286"/>
        <v>MD_2005_NATIONAL TOTAL_PCB</v>
      </c>
      <c r="B18307" s="113" t="s">
        <v>163</v>
      </c>
      <c r="C18307" s="113">
        <v>2005</v>
      </c>
      <c r="D18307" s="113" t="s">
        <v>122</v>
      </c>
      <c r="E18307" s="113" t="s">
        <v>259</v>
      </c>
      <c r="F18307" s="113" t="s">
        <v>200</v>
      </c>
      <c r="G18307" s="150">
        <v>3.3870608222459599E-6</v>
      </c>
    </row>
    <row r="18308" spans="1:7" x14ac:dyDescent="0.25">
      <c r="A18308" s="108" t="str">
        <f t="shared" si="286"/>
        <v>MD_2005_1A3(FS)_NOx</v>
      </c>
      <c r="B18308" s="113" t="s">
        <v>163</v>
      </c>
      <c r="C18308" s="113">
        <v>2005</v>
      </c>
      <c r="D18308" s="113" t="s">
        <v>132</v>
      </c>
      <c r="E18308" s="113" t="s">
        <v>199</v>
      </c>
      <c r="F18308" s="113" t="s">
        <v>200</v>
      </c>
      <c r="G18308" s="113">
        <v>10.6109228983295</v>
      </c>
    </row>
    <row r="18309" spans="1:7" x14ac:dyDescent="0.25">
      <c r="A18309" s="108" t="str">
        <f t="shared" si="286"/>
        <v>MD_2005_1A3(FS)_NMVOC</v>
      </c>
      <c r="B18309" s="113" t="s">
        <v>163</v>
      </c>
      <c r="C18309" s="113">
        <v>2005</v>
      </c>
      <c r="D18309" s="113" t="s">
        <v>132</v>
      </c>
      <c r="E18309" s="113" t="s">
        <v>123</v>
      </c>
      <c r="F18309" s="113" t="s">
        <v>200</v>
      </c>
      <c r="G18309" s="113">
        <v>5.0125431415363702</v>
      </c>
    </row>
    <row r="18310" spans="1:7" x14ac:dyDescent="0.25">
      <c r="A18310" s="108" t="str">
        <f t="shared" si="286"/>
        <v>MD_2005_1A3(FS)_SOx</v>
      </c>
      <c r="B18310" s="113" t="s">
        <v>163</v>
      </c>
      <c r="C18310" s="113">
        <v>2005</v>
      </c>
      <c r="D18310" s="113" t="s">
        <v>132</v>
      </c>
      <c r="E18310" s="113" t="s">
        <v>201</v>
      </c>
      <c r="F18310" s="113" t="s">
        <v>200</v>
      </c>
      <c r="G18310" s="113">
        <v>0.17180736529513699</v>
      </c>
    </row>
    <row r="18311" spans="1:7" x14ac:dyDescent="0.25">
      <c r="A18311" s="108" t="str">
        <f t="shared" si="286"/>
        <v>MD_2005_1A3(FS)_NH3</v>
      </c>
      <c r="B18311" s="113" t="s">
        <v>163</v>
      </c>
      <c r="C18311" s="113">
        <v>2005</v>
      </c>
      <c r="D18311" s="113" t="s">
        <v>132</v>
      </c>
      <c r="E18311" s="113" t="s">
        <v>124</v>
      </c>
      <c r="F18311" s="113" t="s">
        <v>200</v>
      </c>
      <c r="G18311" s="113">
        <v>0.24320771023125601</v>
      </c>
    </row>
    <row r="18312" spans="1:7" x14ac:dyDescent="0.25">
      <c r="A18312" s="108" t="str">
        <f t="shared" si="286"/>
        <v>MD_2005_1A3(FS)_PM2.5</v>
      </c>
      <c r="B18312" s="113" t="s">
        <v>163</v>
      </c>
      <c r="C18312" s="113">
        <v>2005</v>
      </c>
      <c r="D18312" s="113" t="s">
        <v>132</v>
      </c>
      <c r="E18312" s="113" t="s">
        <v>203</v>
      </c>
      <c r="F18312" s="113" t="s">
        <v>200</v>
      </c>
      <c r="G18312" s="113">
        <v>0.45709348518731002</v>
      </c>
    </row>
    <row r="18313" spans="1:7" x14ac:dyDescent="0.25">
      <c r="A18313" s="108" t="str">
        <f t="shared" si="286"/>
        <v>MD_2006_NATIONAL TOTAL_NOx</v>
      </c>
      <c r="B18313" s="113" t="s">
        <v>163</v>
      </c>
      <c r="C18313" s="113">
        <v>2006</v>
      </c>
      <c r="D18313" s="113" t="s">
        <v>122</v>
      </c>
      <c r="E18313" s="113" t="s">
        <v>199</v>
      </c>
      <c r="F18313" s="113" t="s">
        <v>200</v>
      </c>
      <c r="G18313" s="113">
        <v>24.510055987536202</v>
      </c>
    </row>
    <row r="18314" spans="1:7" x14ac:dyDescent="0.25">
      <c r="A18314" s="108" t="str">
        <f t="shared" si="286"/>
        <v>MD_2006_NATIONAL TOTAL_NMVOC</v>
      </c>
      <c r="B18314" s="113" t="s">
        <v>163</v>
      </c>
      <c r="C18314" s="113">
        <v>2006</v>
      </c>
      <c r="D18314" s="113" t="s">
        <v>122</v>
      </c>
      <c r="E18314" s="113" t="s">
        <v>123</v>
      </c>
      <c r="F18314" s="113" t="s">
        <v>200</v>
      </c>
      <c r="G18314" s="113">
        <v>44.143111809374702</v>
      </c>
    </row>
    <row r="18315" spans="1:7" x14ac:dyDescent="0.25">
      <c r="A18315" s="108" t="str">
        <f t="shared" si="286"/>
        <v>MD_2006_NATIONAL TOTAL_SOx</v>
      </c>
      <c r="B18315" s="113" t="s">
        <v>163</v>
      </c>
      <c r="C18315" s="113">
        <v>2006</v>
      </c>
      <c r="D18315" s="113" t="s">
        <v>122</v>
      </c>
      <c r="E18315" s="113" t="s">
        <v>201</v>
      </c>
      <c r="F18315" s="113" t="s">
        <v>200</v>
      </c>
      <c r="G18315" s="113">
        <v>4.6217162223032204</v>
      </c>
    </row>
    <row r="18316" spans="1:7" x14ac:dyDescent="0.25">
      <c r="A18316" s="108" t="str">
        <f t="shared" si="286"/>
        <v>MD_2006_NATIONAL TOTAL_NH3</v>
      </c>
      <c r="B18316" s="113" t="s">
        <v>163</v>
      </c>
      <c r="C18316" s="113">
        <v>2006</v>
      </c>
      <c r="D18316" s="113" t="s">
        <v>122</v>
      </c>
      <c r="E18316" s="113" t="s">
        <v>124</v>
      </c>
      <c r="F18316" s="113" t="s">
        <v>200</v>
      </c>
      <c r="G18316" s="113">
        <v>23.8202785934395</v>
      </c>
    </row>
    <row r="18317" spans="1:7" x14ac:dyDescent="0.25">
      <c r="A18317" s="108" t="str">
        <f t="shared" si="286"/>
        <v>MD_2006_NATIONAL TOTAL_PM2.5</v>
      </c>
      <c r="B18317" s="113" t="s">
        <v>163</v>
      </c>
      <c r="C18317" s="113">
        <v>2006</v>
      </c>
      <c r="D18317" s="113" t="s">
        <v>122</v>
      </c>
      <c r="E18317" s="113" t="s">
        <v>203</v>
      </c>
      <c r="F18317" s="113" t="s">
        <v>200</v>
      </c>
      <c r="G18317" s="113">
        <v>5.5570817886226997</v>
      </c>
    </row>
    <row r="18318" spans="1:7" x14ac:dyDescent="0.25">
      <c r="A18318" s="108" t="str">
        <f t="shared" si="286"/>
        <v>MD_2006_NATIONAL TOTAL_Pb</v>
      </c>
      <c r="B18318" s="113" t="s">
        <v>163</v>
      </c>
      <c r="C18318" s="113">
        <v>2006</v>
      </c>
      <c r="D18318" s="113" t="s">
        <v>122</v>
      </c>
      <c r="E18318" s="113" t="s">
        <v>125</v>
      </c>
      <c r="F18318" s="113" t="s">
        <v>200</v>
      </c>
      <c r="G18318" s="113">
        <v>1.08927402232997E-3</v>
      </c>
    </row>
    <row r="18319" spans="1:7" x14ac:dyDescent="0.25">
      <c r="A18319" s="108" t="str">
        <f t="shared" si="286"/>
        <v>MD_2006_NATIONAL TOTAL_Cd</v>
      </c>
      <c r="B18319" s="113" t="s">
        <v>163</v>
      </c>
      <c r="C18319" s="113">
        <v>2006</v>
      </c>
      <c r="D18319" s="113" t="s">
        <v>122</v>
      </c>
      <c r="E18319" s="113" t="s">
        <v>126</v>
      </c>
      <c r="F18319" s="113" t="s">
        <v>200</v>
      </c>
      <c r="G18319" s="113">
        <v>1.20634612961267E-4</v>
      </c>
    </row>
    <row r="18320" spans="1:7" x14ac:dyDescent="0.25">
      <c r="A18320" s="108" t="str">
        <f t="shared" si="286"/>
        <v>MD_2006_NATIONAL TOTAL_Hg</v>
      </c>
      <c r="B18320" s="113" t="s">
        <v>163</v>
      </c>
      <c r="C18320" s="113">
        <v>2006</v>
      </c>
      <c r="D18320" s="113" t="s">
        <v>122</v>
      </c>
      <c r="E18320" s="113" t="s">
        <v>127</v>
      </c>
      <c r="F18320" s="113" t="s">
        <v>200</v>
      </c>
      <c r="G18320" s="150">
        <v>8.25644558976204E-5</v>
      </c>
    </row>
    <row r="18321" spans="1:7" x14ac:dyDescent="0.25">
      <c r="A18321" s="108" t="str">
        <f t="shared" si="286"/>
        <v>MD_2006_NATIONAL TOTAL_DIOX</v>
      </c>
      <c r="B18321" s="113" t="s">
        <v>163</v>
      </c>
      <c r="C18321" s="113">
        <v>2006</v>
      </c>
      <c r="D18321" s="113" t="s">
        <v>122</v>
      </c>
      <c r="E18321" s="113" t="s">
        <v>128</v>
      </c>
      <c r="F18321" s="113" t="s">
        <v>200</v>
      </c>
      <c r="G18321" s="150">
        <v>2.57982950359396E-8</v>
      </c>
    </row>
    <row r="18322" spans="1:7" x14ac:dyDescent="0.25">
      <c r="A18322" s="108" t="str">
        <f t="shared" si="286"/>
        <v>MD_2006_NATIONAL TOTAL_PAH</v>
      </c>
      <c r="B18322" s="113" t="s">
        <v>163</v>
      </c>
      <c r="C18322" s="113">
        <v>2006</v>
      </c>
      <c r="D18322" s="113" t="s">
        <v>122</v>
      </c>
      <c r="E18322" s="113" t="s">
        <v>129</v>
      </c>
      <c r="F18322" s="113" t="s">
        <v>200</v>
      </c>
      <c r="G18322" s="113">
        <v>5.7455350262414001E-3</v>
      </c>
    </row>
    <row r="18323" spans="1:7" x14ac:dyDescent="0.25">
      <c r="A18323" s="108" t="str">
        <f t="shared" si="286"/>
        <v>MD_2006_NATIONAL TOTAL_HCB</v>
      </c>
      <c r="B18323" s="113" t="s">
        <v>163</v>
      </c>
      <c r="C18323" s="113">
        <v>2006</v>
      </c>
      <c r="D18323" s="113" t="s">
        <v>122</v>
      </c>
      <c r="E18323" s="113" t="s">
        <v>130</v>
      </c>
      <c r="F18323" s="113" t="s">
        <v>200</v>
      </c>
      <c r="G18323" s="150">
        <v>6.1270789333608898E-8</v>
      </c>
    </row>
    <row r="18324" spans="1:7" x14ac:dyDescent="0.25">
      <c r="A18324" s="108" t="str">
        <f t="shared" si="286"/>
        <v>MD_2006_NATIONAL TOTAL_PCB</v>
      </c>
      <c r="B18324" s="113" t="s">
        <v>163</v>
      </c>
      <c r="C18324" s="113">
        <v>2006</v>
      </c>
      <c r="D18324" s="113" t="s">
        <v>122</v>
      </c>
      <c r="E18324" s="113" t="s">
        <v>259</v>
      </c>
      <c r="F18324" s="113" t="s">
        <v>200</v>
      </c>
      <c r="G18324" s="150">
        <v>2.49803586193346E-6</v>
      </c>
    </row>
    <row r="18325" spans="1:7" x14ac:dyDescent="0.25">
      <c r="A18325" s="108" t="str">
        <f t="shared" si="286"/>
        <v>MD_2006_1A3(FS)_NOx</v>
      </c>
      <c r="B18325" s="113" t="s">
        <v>163</v>
      </c>
      <c r="C18325" s="113">
        <v>2006</v>
      </c>
      <c r="D18325" s="113" t="s">
        <v>132</v>
      </c>
      <c r="E18325" s="113" t="s">
        <v>199</v>
      </c>
      <c r="F18325" s="113" t="s">
        <v>200</v>
      </c>
      <c r="G18325" s="113">
        <v>10.362724919862099</v>
      </c>
    </row>
    <row r="18326" spans="1:7" x14ac:dyDescent="0.25">
      <c r="A18326" s="108" t="str">
        <f t="shared" si="286"/>
        <v>MD_2006_1A3(FS)_NMVOC</v>
      </c>
      <c r="B18326" s="113" t="s">
        <v>163</v>
      </c>
      <c r="C18326" s="113">
        <v>2006</v>
      </c>
      <c r="D18326" s="113" t="s">
        <v>132</v>
      </c>
      <c r="E18326" s="113" t="s">
        <v>123</v>
      </c>
      <c r="F18326" s="113" t="s">
        <v>200</v>
      </c>
      <c r="G18326" s="113">
        <v>4.74897096959503</v>
      </c>
    </row>
    <row r="18327" spans="1:7" x14ac:dyDescent="0.25">
      <c r="A18327" s="108" t="str">
        <f t="shared" si="286"/>
        <v>MD_2006_1A3(FS)_SOx</v>
      </c>
      <c r="B18327" s="113" t="s">
        <v>163</v>
      </c>
      <c r="C18327" s="113">
        <v>2006</v>
      </c>
      <c r="D18327" s="113" t="s">
        <v>132</v>
      </c>
      <c r="E18327" s="113" t="s">
        <v>201</v>
      </c>
      <c r="F18327" s="113" t="s">
        <v>200</v>
      </c>
      <c r="G18327" s="113">
        <v>4.1590323833414197E-2</v>
      </c>
    </row>
    <row r="18328" spans="1:7" x14ac:dyDescent="0.25">
      <c r="A18328" s="108" t="str">
        <f t="shared" si="286"/>
        <v>MD_2006_1A3(FS)_NH3</v>
      </c>
      <c r="B18328" s="113" t="s">
        <v>163</v>
      </c>
      <c r="C18328" s="113">
        <v>2006</v>
      </c>
      <c r="D18328" s="113" t="s">
        <v>132</v>
      </c>
      <c r="E18328" s="113" t="s">
        <v>124</v>
      </c>
      <c r="F18328" s="113" t="s">
        <v>200</v>
      </c>
      <c r="G18328" s="113">
        <v>0.22380254261636301</v>
      </c>
    </row>
    <row r="18329" spans="1:7" x14ac:dyDescent="0.25">
      <c r="A18329" s="108" t="str">
        <f t="shared" si="286"/>
        <v>MD_2006_1A3(FS)_PM2.5</v>
      </c>
      <c r="B18329" s="113" t="s">
        <v>163</v>
      </c>
      <c r="C18329" s="113">
        <v>2006</v>
      </c>
      <c r="D18329" s="113" t="s">
        <v>132</v>
      </c>
      <c r="E18329" s="113" t="s">
        <v>203</v>
      </c>
      <c r="F18329" s="113" t="s">
        <v>200</v>
      </c>
      <c r="G18329" s="113">
        <v>0.451822931753256</v>
      </c>
    </row>
    <row r="18330" spans="1:7" x14ac:dyDescent="0.25">
      <c r="A18330" s="108" t="str">
        <f t="shared" si="286"/>
        <v>MD_2007_NATIONAL TOTAL_NOx</v>
      </c>
      <c r="B18330" s="113" t="s">
        <v>163</v>
      </c>
      <c r="C18330" s="113">
        <v>2007</v>
      </c>
      <c r="D18330" s="113" t="s">
        <v>122</v>
      </c>
      <c r="E18330" s="113" t="s">
        <v>199</v>
      </c>
      <c r="F18330" s="113" t="s">
        <v>200</v>
      </c>
      <c r="G18330" s="113">
        <v>24.578057143578601</v>
      </c>
    </row>
    <row r="18331" spans="1:7" x14ac:dyDescent="0.25">
      <c r="A18331" s="108" t="str">
        <f t="shared" si="286"/>
        <v>MD_2007_NATIONAL TOTAL_NMVOC</v>
      </c>
      <c r="B18331" s="113" t="s">
        <v>163</v>
      </c>
      <c r="C18331" s="113">
        <v>2007</v>
      </c>
      <c r="D18331" s="113" t="s">
        <v>122</v>
      </c>
      <c r="E18331" s="113" t="s">
        <v>123</v>
      </c>
      <c r="F18331" s="113" t="s">
        <v>200</v>
      </c>
      <c r="G18331" s="113">
        <v>40.290158782643402</v>
      </c>
    </row>
    <row r="18332" spans="1:7" x14ac:dyDescent="0.25">
      <c r="A18332" s="108" t="str">
        <f t="shared" si="286"/>
        <v>MD_2007_NATIONAL TOTAL_SOx</v>
      </c>
      <c r="B18332" s="113" t="s">
        <v>163</v>
      </c>
      <c r="C18332" s="113">
        <v>2007</v>
      </c>
      <c r="D18332" s="113" t="s">
        <v>122</v>
      </c>
      <c r="E18332" s="113" t="s">
        <v>201</v>
      </c>
      <c r="F18332" s="113" t="s">
        <v>200</v>
      </c>
      <c r="G18332" s="113">
        <v>3.1885639734729998</v>
      </c>
    </row>
    <row r="18333" spans="1:7" x14ac:dyDescent="0.25">
      <c r="A18333" s="108" t="str">
        <f t="shared" si="286"/>
        <v>MD_2007_NATIONAL TOTAL_NH3</v>
      </c>
      <c r="B18333" s="113" t="s">
        <v>163</v>
      </c>
      <c r="C18333" s="113">
        <v>2007</v>
      </c>
      <c r="D18333" s="113" t="s">
        <v>122</v>
      </c>
      <c r="E18333" s="113" t="s">
        <v>124</v>
      </c>
      <c r="F18333" s="113" t="s">
        <v>200</v>
      </c>
      <c r="G18333" s="113">
        <v>18.853414662935499</v>
      </c>
    </row>
    <row r="18334" spans="1:7" x14ac:dyDescent="0.25">
      <c r="A18334" s="108" t="str">
        <f t="shared" si="286"/>
        <v>MD_2007_NATIONAL TOTAL_PM2.5</v>
      </c>
      <c r="B18334" s="113" t="s">
        <v>163</v>
      </c>
      <c r="C18334" s="113">
        <v>2007</v>
      </c>
      <c r="D18334" s="113" t="s">
        <v>122</v>
      </c>
      <c r="E18334" s="113" t="s">
        <v>203</v>
      </c>
      <c r="F18334" s="113" t="s">
        <v>200</v>
      </c>
      <c r="G18334" s="113">
        <v>4.75353876273733</v>
      </c>
    </row>
    <row r="18335" spans="1:7" x14ac:dyDescent="0.25">
      <c r="A18335" s="108" t="str">
        <f t="shared" si="286"/>
        <v>MD_2007_NATIONAL TOTAL_Pb</v>
      </c>
      <c r="B18335" s="113" t="s">
        <v>163</v>
      </c>
      <c r="C18335" s="113">
        <v>2007</v>
      </c>
      <c r="D18335" s="113" t="s">
        <v>122</v>
      </c>
      <c r="E18335" s="113" t="s">
        <v>125</v>
      </c>
      <c r="F18335" s="113" t="s">
        <v>200</v>
      </c>
      <c r="G18335" s="113">
        <v>8.5999882584121003E-4</v>
      </c>
    </row>
    <row r="18336" spans="1:7" x14ac:dyDescent="0.25">
      <c r="A18336" s="108" t="str">
        <f t="shared" si="286"/>
        <v>MD_2007_NATIONAL TOTAL_Cd</v>
      </c>
      <c r="B18336" s="113" t="s">
        <v>163</v>
      </c>
      <c r="C18336" s="113">
        <v>2007</v>
      </c>
      <c r="D18336" s="113" t="s">
        <v>122</v>
      </c>
      <c r="E18336" s="113" t="s">
        <v>126</v>
      </c>
      <c r="F18336" s="113" t="s">
        <v>200</v>
      </c>
      <c r="G18336" s="113">
        <v>1.0964220644854101E-4</v>
      </c>
    </row>
    <row r="18337" spans="1:7" x14ac:dyDescent="0.25">
      <c r="A18337" s="108" t="str">
        <f t="shared" si="286"/>
        <v>MD_2007_NATIONAL TOTAL_Hg</v>
      </c>
      <c r="B18337" s="113" t="s">
        <v>163</v>
      </c>
      <c r="C18337" s="113">
        <v>2007</v>
      </c>
      <c r="D18337" s="113" t="s">
        <v>122</v>
      </c>
      <c r="E18337" s="113" t="s">
        <v>127</v>
      </c>
      <c r="F18337" s="113" t="s">
        <v>200</v>
      </c>
      <c r="G18337" s="150">
        <v>8.1324215541954303E-5</v>
      </c>
    </row>
    <row r="18338" spans="1:7" x14ac:dyDescent="0.25">
      <c r="A18338" s="108" t="str">
        <f t="shared" si="286"/>
        <v>MD_2007_NATIONAL TOTAL_DIOX</v>
      </c>
      <c r="B18338" s="113" t="s">
        <v>163</v>
      </c>
      <c r="C18338" s="113">
        <v>2007</v>
      </c>
      <c r="D18338" s="113" t="s">
        <v>122</v>
      </c>
      <c r="E18338" s="113" t="s">
        <v>128</v>
      </c>
      <c r="F18338" s="113" t="s">
        <v>200</v>
      </c>
      <c r="G18338" s="150">
        <v>2.6367726789035599E-8</v>
      </c>
    </row>
    <row r="18339" spans="1:7" x14ac:dyDescent="0.25">
      <c r="A18339" s="108" t="str">
        <f t="shared" si="286"/>
        <v>MD_2007_NATIONAL TOTAL_PAH</v>
      </c>
      <c r="B18339" s="113" t="s">
        <v>163</v>
      </c>
      <c r="C18339" s="113">
        <v>2007</v>
      </c>
      <c r="D18339" s="113" t="s">
        <v>122</v>
      </c>
      <c r="E18339" s="113" t="s">
        <v>129</v>
      </c>
      <c r="F18339" s="113" t="s">
        <v>200</v>
      </c>
      <c r="G18339" s="113">
        <v>4.8763966277106802E-3</v>
      </c>
    </row>
    <row r="18340" spans="1:7" x14ac:dyDescent="0.25">
      <c r="A18340" s="108" t="str">
        <f t="shared" si="286"/>
        <v>MD_2007_NATIONAL TOTAL_HCB</v>
      </c>
      <c r="B18340" s="113" t="s">
        <v>163</v>
      </c>
      <c r="C18340" s="113">
        <v>2007</v>
      </c>
      <c r="D18340" s="113" t="s">
        <v>122</v>
      </c>
      <c r="E18340" s="113" t="s">
        <v>130</v>
      </c>
      <c r="F18340" s="113" t="s">
        <v>200</v>
      </c>
      <c r="G18340" s="150">
        <v>5.9744343495486702E-8</v>
      </c>
    </row>
    <row r="18341" spans="1:7" x14ac:dyDescent="0.25">
      <c r="A18341" s="108" t="str">
        <f t="shared" si="286"/>
        <v>MD_2007_NATIONAL TOTAL_PCB</v>
      </c>
      <c r="B18341" s="113" t="s">
        <v>163</v>
      </c>
      <c r="C18341" s="113">
        <v>2007</v>
      </c>
      <c r="D18341" s="113" t="s">
        <v>122</v>
      </c>
      <c r="E18341" s="113" t="s">
        <v>259</v>
      </c>
      <c r="F18341" s="113" t="s">
        <v>200</v>
      </c>
      <c r="G18341" s="150">
        <v>2.96902003216036E-6</v>
      </c>
    </row>
    <row r="18342" spans="1:7" x14ac:dyDescent="0.25">
      <c r="A18342" s="108" t="str">
        <f t="shared" si="286"/>
        <v>MD_2007_1A3(FS)_NOx</v>
      </c>
      <c r="B18342" s="113" t="s">
        <v>163</v>
      </c>
      <c r="C18342" s="113">
        <v>2007</v>
      </c>
      <c r="D18342" s="113" t="s">
        <v>132</v>
      </c>
      <c r="E18342" s="113" t="s">
        <v>199</v>
      </c>
      <c r="F18342" s="113" t="s">
        <v>200</v>
      </c>
      <c r="G18342" s="113">
        <v>11.1263608295213</v>
      </c>
    </row>
    <row r="18343" spans="1:7" x14ac:dyDescent="0.25">
      <c r="A18343" s="108" t="str">
        <f t="shared" si="286"/>
        <v>MD_2007_1A3(FS)_NMVOC</v>
      </c>
      <c r="B18343" s="113" t="s">
        <v>163</v>
      </c>
      <c r="C18343" s="113">
        <v>2007</v>
      </c>
      <c r="D18343" s="113" t="s">
        <v>132</v>
      </c>
      <c r="E18343" s="113" t="s">
        <v>123</v>
      </c>
      <c r="F18343" s="113" t="s">
        <v>200</v>
      </c>
      <c r="G18343" s="113">
        <v>4.9577438968990597</v>
      </c>
    </row>
    <row r="18344" spans="1:7" x14ac:dyDescent="0.25">
      <c r="A18344" s="108" t="str">
        <f t="shared" si="286"/>
        <v>MD_2007_1A3(FS)_SOx</v>
      </c>
      <c r="B18344" s="113" t="s">
        <v>163</v>
      </c>
      <c r="C18344" s="113">
        <v>2007</v>
      </c>
      <c r="D18344" s="113" t="s">
        <v>132</v>
      </c>
      <c r="E18344" s="113" t="s">
        <v>201</v>
      </c>
      <c r="F18344" s="113" t="s">
        <v>200</v>
      </c>
      <c r="G18344" s="113">
        <v>4.4274356772234E-2</v>
      </c>
    </row>
    <row r="18345" spans="1:7" x14ac:dyDescent="0.25">
      <c r="A18345" s="108" t="str">
        <f t="shared" si="286"/>
        <v>MD_2007_1A3(FS)_NH3</v>
      </c>
      <c r="B18345" s="113" t="s">
        <v>163</v>
      </c>
      <c r="C18345" s="113">
        <v>2007</v>
      </c>
      <c r="D18345" s="113" t="s">
        <v>132</v>
      </c>
      <c r="E18345" s="113" t="s">
        <v>124</v>
      </c>
      <c r="F18345" s="113" t="s">
        <v>200</v>
      </c>
      <c r="G18345" s="113">
        <v>0.22979329010164401</v>
      </c>
    </row>
    <row r="18346" spans="1:7" x14ac:dyDescent="0.25">
      <c r="A18346" s="108" t="str">
        <f t="shared" si="286"/>
        <v>MD_2007_1A3(FS)_PM2.5</v>
      </c>
      <c r="B18346" s="113" t="s">
        <v>163</v>
      </c>
      <c r="C18346" s="113">
        <v>2007</v>
      </c>
      <c r="D18346" s="113" t="s">
        <v>132</v>
      </c>
      <c r="E18346" s="113" t="s">
        <v>203</v>
      </c>
      <c r="F18346" s="113" t="s">
        <v>200</v>
      </c>
      <c r="G18346" s="113">
        <v>0.489728988888323</v>
      </c>
    </row>
    <row r="18347" spans="1:7" x14ac:dyDescent="0.25">
      <c r="A18347" s="108" t="str">
        <f t="shared" si="286"/>
        <v>MD_2008_NATIONAL TOTAL_NOx</v>
      </c>
      <c r="B18347" s="113" t="s">
        <v>163</v>
      </c>
      <c r="C18347" s="113">
        <v>2008</v>
      </c>
      <c r="D18347" s="113" t="s">
        <v>122</v>
      </c>
      <c r="E18347" s="113" t="s">
        <v>199</v>
      </c>
      <c r="F18347" s="113" t="s">
        <v>200</v>
      </c>
      <c r="G18347" s="113">
        <v>26.136470454974301</v>
      </c>
    </row>
    <row r="18348" spans="1:7" x14ac:dyDescent="0.25">
      <c r="A18348" s="108" t="str">
        <f t="shared" si="286"/>
        <v>MD_2008_NATIONAL TOTAL_NMVOC</v>
      </c>
      <c r="B18348" s="113" t="s">
        <v>163</v>
      </c>
      <c r="C18348" s="113">
        <v>2008</v>
      </c>
      <c r="D18348" s="113" t="s">
        <v>122</v>
      </c>
      <c r="E18348" s="113" t="s">
        <v>123</v>
      </c>
      <c r="F18348" s="113" t="s">
        <v>200</v>
      </c>
      <c r="G18348" s="113">
        <v>41.742392368736603</v>
      </c>
    </row>
    <row r="18349" spans="1:7" x14ac:dyDescent="0.25">
      <c r="A18349" s="108" t="str">
        <f t="shared" si="286"/>
        <v>MD_2008_NATIONAL TOTAL_SOx</v>
      </c>
      <c r="B18349" s="113" t="s">
        <v>163</v>
      </c>
      <c r="C18349" s="113">
        <v>2008</v>
      </c>
      <c r="D18349" s="113" t="s">
        <v>122</v>
      </c>
      <c r="E18349" s="113" t="s">
        <v>201</v>
      </c>
      <c r="F18349" s="113" t="s">
        <v>200</v>
      </c>
      <c r="G18349" s="113">
        <v>4.7590994827172501</v>
      </c>
    </row>
    <row r="18350" spans="1:7" x14ac:dyDescent="0.25">
      <c r="A18350" s="108" t="str">
        <f t="shared" si="286"/>
        <v>MD_2008_NATIONAL TOTAL_NH3</v>
      </c>
      <c r="B18350" s="113" t="s">
        <v>163</v>
      </c>
      <c r="C18350" s="113">
        <v>2008</v>
      </c>
      <c r="D18350" s="113" t="s">
        <v>122</v>
      </c>
      <c r="E18350" s="113" t="s">
        <v>124</v>
      </c>
      <c r="F18350" s="113" t="s">
        <v>200</v>
      </c>
      <c r="G18350" s="113">
        <v>18.734858694025998</v>
      </c>
    </row>
    <row r="18351" spans="1:7" x14ac:dyDescent="0.25">
      <c r="A18351" s="108" t="str">
        <f t="shared" si="286"/>
        <v>MD_2008_NATIONAL TOTAL_PM2.5</v>
      </c>
      <c r="B18351" s="113" t="s">
        <v>163</v>
      </c>
      <c r="C18351" s="113">
        <v>2008</v>
      </c>
      <c r="D18351" s="113" t="s">
        <v>122</v>
      </c>
      <c r="E18351" s="113" t="s">
        <v>203</v>
      </c>
      <c r="F18351" s="113" t="s">
        <v>200</v>
      </c>
      <c r="G18351" s="113">
        <v>5.09554798870683</v>
      </c>
    </row>
    <row r="18352" spans="1:7" x14ac:dyDescent="0.25">
      <c r="A18352" s="108" t="str">
        <f t="shared" si="286"/>
        <v>MD_2008_NATIONAL TOTAL_Pb</v>
      </c>
      <c r="B18352" s="113" t="s">
        <v>163</v>
      </c>
      <c r="C18352" s="113">
        <v>2008</v>
      </c>
      <c r="D18352" s="113" t="s">
        <v>122</v>
      </c>
      <c r="E18352" s="113" t="s">
        <v>125</v>
      </c>
      <c r="F18352" s="113" t="s">
        <v>200</v>
      </c>
      <c r="G18352" s="113">
        <v>1.07500000585864E-3</v>
      </c>
    </row>
    <row r="18353" spans="1:7" x14ac:dyDescent="0.25">
      <c r="A18353" s="108" t="str">
        <f t="shared" si="286"/>
        <v>MD_2008_NATIONAL TOTAL_Cd</v>
      </c>
      <c r="B18353" s="113" t="s">
        <v>163</v>
      </c>
      <c r="C18353" s="113">
        <v>2008</v>
      </c>
      <c r="D18353" s="113" t="s">
        <v>122</v>
      </c>
      <c r="E18353" s="113" t="s">
        <v>126</v>
      </c>
      <c r="F18353" s="113" t="s">
        <v>200</v>
      </c>
      <c r="G18353" s="113">
        <v>1.17083156376886E-4</v>
      </c>
    </row>
    <row r="18354" spans="1:7" x14ac:dyDescent="0.25">
      <c r="A18354" s="108" t="str">
        <f t="shared" si="286"/>
        <v>MD_2008_NATIONAL TOTAL_Hg</v>
      </c>
      <c r="B18354" s="113" t="s">
        <v>163</v>
      </c>
      <c r="C18354" s="113">
        <v>2008</v>
      </c>
      <c r="D18354" s="113" t="s">
        <v>122</v>
      </c>
      <c r="E18354" s="113" t="s">
        <v>127</v>
      </c>
      <c r="F18354" s="113" t="s">
        <v>200</v>
      </c>
      <c r="G18354" s="150">
        <v>9.4294772197533905E-5</v>
      </c>
    </row>
    <row r="18355" spans="1:7" x14ac:dyDescent="0.25">
      <c r="A18355" s="108" t="str">
        <f t="shared" si="286"/>
        <v>MD_2008_NATIONAL TOTAL_DIOX</v>
      </c>
      <c r="B18355" s="113" t="s">
        <v>163</v>
      </c>
      <c r="C18355" s="113">
        <v>2008</v>
      </c>
      <c r="D18355" s="113" t="s">
        <v>122</v>
      </c>
      <c r="E18355" s="113" t="s">
        <v>128</v>
      </c>
      <c r="F18355" s="113" t="s">
        <v>200</v>
      </c>
      <c r="G18355" s="150">
        <v>2.7172066511033299E-8</v>
      </c>
    </row>
    <row r="18356" spans="1:7" x14ac:dyDescent="0.25">
      <c r="A18356" s="108" t="str">
        <f t="shared" si="286"/>
        <v>MD_2008_NATIONAL TOTAL_PAH</v>
      </c>
      <c r="B18356" s="113" t="s">
        <v>163</v>
      </c>
      <c r="C18356" s="113">
        <v>2008</v>
      </c>
      <c r="D18356" s="113" t="s">
        <v>122</v>
      </c>
      <c r="E18356" s="113" t="s">
        <v>129</v>
      </c>
      <c r="F18356" s="113" t="s">
        <v>200</v>
      </c>
      <c r="G18356" s="113">
        <v>4.6206956346444101E-3</v>
      </c>
    </row>
    <row r="18357" spans="1:7" x14ac:dyDescent="0.25">
      <c r="A18357" s="108" t="str">
        <f t="shared" si="286"/>
        <v>MD_2008_NATIONAL TOTAL_HCB</v>
      </c>
      <c r="B18357" s="113" t="s">
        <v>163</v>
      </c>
      <c r="C18357" s="113">
        <v>2008</v>
      </c>
      <c r="D18357" s="113" t="s">
        <v>122</v>
      </c>
      <c r="E18357" s="113" t="s">
        <v>130</v>
      </c>
      <c r="F18357" s="113" t="s">
        <v>200</v>
      </c>
      <c r="G18357" s="150">
        <v>6.5515186300059199E-8</v>
      </c>
    </row>
    <row r="18358" spans="1:7" x14ac:dyDescent="0.25">
      <c r="A18358" s="108" t="str">
        <f t="shared" si="286"/>
        <v>MD_2008_NATIONAL TOTAL_PCB</v>
      </c>
      <c r="B18358" s="113" t="s">
        <v>163</v>
      </c>
      <c r="C18358" s="113">
        <v>2008</v>
      </c>
      <c r="D18358" s="113" t="s">
        <v>122</v>
      </c>
      <c r="E18358" s="113" t="s">
        <v>259</v>
      </c>
      <c r="F18358" s="113" t="s">
        <v>200</v>
      </c>
      <c r="G18358" s="150">
        <v>3.0441586151770298E-6</v>
      </c>
    </row>
    <row r="18359" spans="1:7" x14ac:dyDescent="0.25">
      <c r="A18359" s="108" t="str">
        <f t="shared" si="286"/>
        <v>MD_2008_1A3(FS)_NOx</v>
      </c>
      <c r="B18359" s="113" t="s">
        <v>163</v>
      </c>
      <c r="C18359" s="113">
        <v>2008</v>
      </c>
      <c r="D18359" s="113" t="s">
        <v>132</v>
      </c>
      <c r="E18359" s="113" t="s">
        <v>199</v>
      </c>
      <c r="F18359" s="113" t="s">
        <v>200</v>
      </c>
      <c r="G18359" s="113">
        <v>11.8458190628859</v>
      </c>
    </row>
    <row r="18360" spans="1:7" x14ac:dyDescent="0.25">
      <c r="A18360" s="108" t="str">
        <f t="shared" si="286"/>
        <v>MD_2008_1A3(FS)_NMVOC</v>
      </c>
      <c r="B18360" s="113" t="s">
        <v>163</v>
      </c>
      <c r="C18360" s="113">
        <v>2008</v>
      </c>
      <c r="D18360" s="113" t="s">
        <v>132</v>
      </c>
      <c r="E18360" s="113" t="s">
        <v>123</v>
      </c>
      <c r="F18360" s="113" t="s">
        <v>200</v>
      </c>
      <c r="G18360" s="113">
        <v>5.2701534999889796</v>
      </c>
    </row>
    <row r="18361" spans="1:7" x14ac:dyDescent="0.25">
      <c r="A18361" s="108" t="str">
        <f t="shared" si="286"/>
        <v>MD_2008_1A3(FS)_SOx</v>
      </c>
      <c r="B18361" s="113" t="s">
        <v>163</v>
      </c>
      <c r="C18361" s="113">
        <v>2008</v>
      </c>
      <c r="D18361" s="113" t="s">
        <v>132</v>
      </c>
      <c r="E18361" s="113" t="s">
        <v>201</v>
      </c>
      <c r="F18361" s="113" t="s">
        <v>200</v>
      </c>
      <c r="G18361" s="113">
        <v>4.6721207635861399E-2</v>
      </c>
    </row>
    <row r="18362" spans="1:7" x14ac:dyDescent="0.25">
      <c r="A18362" s="108" t="str">
        <f t="shared" si="286"/>
        <v>MD_2008_1A3(FS)_NH3</v>
      </c>
      <c r="B18362" s="113" t="s">
        <v>163</v>
      </c>
      <c r="C18362" s="113">
        <v>2008</v>
      </c>
      <c r="D18362" s="113" t="s">
        <v>132</v>
      </c>
      <c r="E18362" s="113" t="s">
        <v>124</v>
      </c>
      <c r="F18362" s="113" t="s">
        <v>200</v>
      </c>
      <c r="G18362" s="113">
        <v>0.235574426053133</v>
      </c>
    </row>
    <row r="18363" spans="1:7" x14ac:dyDescent="0.25">
      <c r="A18363" s="108" t="str">
        <f t="shared" si="286"/>
        <v>MD_2008_1A3(FS)_PM2.5</v>
      </c>
      <c r="B18363" s="113" t="s">
        <v>163</v>
      </c>
      <c r="C18363" s="113">
        <v>2008</v>
      </c>
      <c r="D18363" s="113" t="s">
        <v>132</v>
      </c>
      <c r="E18363" s="113" t="s">
        <v>203</v>
      </c>
      <c r="F18363" s="113" t="s">
        <v>200</v>
      </c>
      <c r="G18363" s="113">
        <v>0.52506623805019703</v>
      </c>
    </row>
    <row r="18364" spans="1:7" x14ac:dyDescent="0.25">
      <c r="A18364" s="108" t="str">
        <f t="shared" si="286"/>
        <v>MD_2009_NATIONAL TOTAL_NOx</v>
      </c>
      <c r="B18364" s="113" t="s">
        <v>163</v>
      </c>
      <c r="C18364" s="113">
        <v>2009</v>
      </c>
      <c r="D18364" s="113" t="s">
        <v>122</v>
      </c>
      <c r="E18364" s="113" t="s">
        <v>199</v>
      </c>
      <c r="F18364" s="113" t="s">
        <v>200</v>
      </c>
      <c r="G18364" s="113">
        <v>25.8383175467131</v>
      </c>
    </row>
    <row r="18365" spans="1:7" x14ac:dyDescent="0.25">
      <c r="A18365" s="108" t="str">
        <f t="shared" si="286"/>
        <v>MD_2009_NATIONAL TOTAL_NMVOC</v>
      </c>
      <c r="B18365" s="113" t="s">
        <v>163</v>
      </c>
      <c r="C18365" s="113">
        <v>2009</v>
      </c>
      <c r="D18365" s="113" t="s">
        <v>122</v>
      </c>
      <c r="E18365" s="113" t="s">
        <v>123</v>
      </c>
      <c r="F18365" s="113" t="s">
        <v>200</v>
      </c>
      <c r="G18365" s="113">
        <v>40.340687269343803</v>
      </c>
    </row>
    <row r="18366" spans="1:7" x14ac:dyDescent="0.25">
      <c r="A18366" s="108" t="str">
        <f t="shared" si="286"/>
        <v>MD_2009_NATIONAL TOTAL_SOx</v>
      </c>
      <c r="B18366" s="113" t="s">
        <v>163</v>
      </c>
      <c r="C18366" s="113">
        <v>2009</v>
      </c>
      <c r="D18366" s="113" t="s">
        <v>122</v>
      </c>
      <c r="E18366" s="113" t="s">
        <v>201</v>
      </c>
      <c r="F18366" s="113" t="s">
        <v>200</v>
      </c>
      <c r="G18366" s="113">
        <v>4.7255461379005803</v>
      </c>
    </row>
    <row r="18367" spans="1:7" x14ac:dyDescent="0.25">
      <c r="A18367" s="108" t="str">
        <f t="shared" si="286"/>
        <v>MD_2009_NATIONAL TOTAL_NH3</v>
      </c>
      <c r="B18367" s="113" t="s">
        <v>163</v>
      </c>
      <c r="C18367" s="113">
        <v>2009</v>
      </c>
      <c r="D18367" s="113" t="s">
        <v>122</v>
      </c>
      <c r="E18367" s="113" t="s">
        <v>124</v>
      </c>
      <c r="F18367" s="113" t="s">
        <v>200</v>
      </c>
      <c r="G18367" s="113">
        <v>20.392149922834701</v>
      </c>
    </row>
    <row r="18368" spans="1:7" x14ac:dyDescent="0.25">
      <c r="A18368" s="108" t="str">
        <f t="shared" si="286"/>
        <v>MD_2009_NATIONAL TOTAL_PM2.5</v>
      </c>
      <c r="B18368" s="113" t="s">
        <v>163</v>
      </c>
      <c r="C18368" s="113">
        <v>2009</v>
      </c>
      <c r="D18368" s="113" t="s">
        <v>122</v>
      </c>
      <c r="E18368" s="113" t="s">
        <v>203</v>
      </c>
      <c r="F18368" s="113" t="s">
        <v>200</v>
      </c>
      <c r="G18368" s="113">
        <v>4.8221237432748696</v>
      </c>
    </row>
    <row r="18369" spans="1:7" x14ac:dyDescent="0.25">
      <c r="A18369" s="108" t="str">
        <f t="shared" si="286"/>
        <v>MD_2009_NATIONAL TOTAL_Pb</v>
      </c>
      <c r="B18369" s="113" t="s">
        <v>163</v>
      </c>
      <c r="C18369" s="113">
        <v>2009</v>
      </c>
      <c r="D18369" s="113" t="s">
        <v>122</v>
      </c>
      <c r="E18369" s="113" t="s">
        <v>125</v>
      </c>
      <c r="F18369" s="113" t="s">
        <v>200</v>
      </c>
      <c r="G18369" s="113">
        <v>9.6629773289454396E-4</v>
      </c>
    </row>
    <row r="18370" spans="1:7" x14ac:dyDescent="0.25">
      <c r="A18370" s="108" t="str">
        <f t="shared" ref="A18370:A18433" si="287">CONCATENATE(B18370,"_",C18370,"_",D18370,"_",E18370)</f>
        <v>MD_2009_NATIONAL TOTAL_Cd</v>
      </c>
      <c r="B18370" s="113" t="s">
        <v>163</v>
      </c>
      <c r="C18370" s="113">
        <v>2009</v>
      </c>
      <c r="D18370" s="113" t="s">
        <v>122</v>
      </c>
      <c r="E18370" s="113" t="s">
        <v>126</v>
      </c>
      <c r="F18370" s="113" t="s">
        <v>200</v>
      </c>
      <c r="G18370" s="113">
        <v>1.0913608670972099E-4</v>
      </c>
    </row>
    <row r="18371" spans="1:7" x14ac:dyDescent="0.25">
      <c r="A18371" s="108" t="str">
        <f t="shared" si="287"/>
        <v>MD_2009_NATIONAL TOTAL_Hg</v>
      </c>
      <c r="B18371" s="113" t="s">
        <v>163</v>
      </c>
      <c r="C18371" s="113">
        <v>2009</v>
      </c>
      <c r="D18371" s="113" t="s">
        <v>122</v>
      </c>
      <c r="E18371" s="113" t="s">
        <v>127</v>
      </c>
      <c r="F18371" s="113" t="s">
        <v>200</v>
      </c>
      <c r="G18371" s="150">
        <v>8.0608628598065403E-5</v>
      </c>
    </row>
    <row r="18372" spans="1:7" x14ac:dyDescent="0.25">
      <c r="A18372" s="108" t="str">
        <f t="shared" si="287"/>
        <v>MD_2009_NATIONAL TOTAL_DIOX</v>
      </c>
      <c r="B18372" s="113" t="s">
        <v>163</v>
      </c>
      <c r="C18372" s="113">
        <v>2009</v>
      </c>
      <c r="D18372" s="113" t="s">
        <v>122</v>
      </c>
      <c r="E18372" s="113" t="s">
        <v>128</v>
      </c>
      <c r="F18372" s="113" t="s">
        <v>200</v>
      </c>
      <c r="G18372" s="150">
        <v>2.6746592965646899E-8</v>
      </c>
    </row>
    <row r="18373" spans="1:7" x14ac:dyDescent="0.25">
      <c r="A18373" s="108" t="str">
        <f t="shared" si="287"/>
        <v>MD_2009_NATIONAL TOTAL_PAH</v>
      </c>
      <c r="B18373" s="113" t="s">
        <v>163</v>
      </c>
      <c r="C18373" s="113">
        <v>2009</v>
      </c>
      <c r="D18373" s="113" t="s">
        <v>122</v>
      </c>
      <c r="E18373" s="113" t="s">
        <v>129</v>
      </c>
      <c r="F18373" s="113" t="s">
        <v>200</v>
      </c>
      <c r="G18373" s="113">
        <v>4.28126000416627E-3</v>
      </c>
    </row>
    <row r="18374" spans="1:7" x14ac:dyDescent="0.25">
      <c r="A18374" s="108" t="str">
        <f t="shared" si="287"/>
        <v>MD_2009_NATIONAL TOTAL_HCB</v>
      </c>
      <c r="B18374" s="113" t="s">
        <v>163</v>
      </c>
      <c r="C18374" s="113">
        <v>2009</v>
      </c>
      <c r="D18374" s="113" t="s">
        <v>122</v>
      </c>
      <c r="E18374" s="113" t="s">
        <v>130</v>
      </c>
      <c r="F18374" s="113" t="s">
        <v>200</v>
      </c>
      <c r="G18374" s="150">
        <v>6.8276539564102799E-8</v>
      </c>
    </row>
    <row r="18375" spans="1:7" x14ac:dyDescent="0.25">
      <c r="A18375" s="108" t="str">
        <f t="shared" si="287"/>
        <v>MD_2009_NATIONAL TOTAL_PCB</v>
      </c>
      <c r="B18375" s="113" t="s">
        <v>163</v>
      </c>
      <c r="C18375" s="113">
        <v>2009</v>
      </c>
      <c r="D18375" s="113" t="s">
        <v>122</v>
      </c>
      <c r="E18375" s="113" t="s">
        <v>259</v>
      </c>
      <c r="F18375" s="113" t="s">
        <v>200</v>
      </c>
      <c r="G18375" s="150">
        <v>1.8371748295674501E-6</v>
      </c>
    </row>
    <row r="18376" spans="1:7" x14ac:dyDescent="0.25">
      <c r="A18376" s="108" t="str">
        <f t="shared" si="287"/>
        <v>MD_2009_1A3(FS)_NOx</v>
      </c>
      <c r="B18376" s="113" t="s">
        <v>163</v>
      </c>
      <c r="C18376" s="113">
        <v>2009</v>
      </c>
      <c r="D18376" s="113" t="s">
        <v>132</v>
      </c>
      <c r="E18376" s="113" t="s">
        <v>199</v>
      </c>
      <c r="F18376" s="113" t="s">
        <v>200</v>
      </c>
      <c r="G18376" s="113">
        <v>11.668931516639599</v>
      </c>
    </row>
    <row r="18377" spans="1:7" x14ac:dyDescent="0.25">
      <c r="A18377" s="108" t="str">
        <f t="shared" si="287"/>
        <v>MD_2009_1A3(FS)_NMVOC</v>
      </c>
      <c r="B18377" s="113" t="s">
        <v>163</v>
      </c>
      <c r="C18377" s="113">
        <v>2009</v>
      </c>
      <c r="D18377" s="113" t="s">
        <v>132</v>
      </c>
      <c r="E18377" s="113" t="s">
        <v>123</v>
      </c>
      <c r="F18377" s="113" t="s">
        <v>200</v>
      </c>
      <c r="G18377" s="113">
        <v>5.18524543661563</v>
      </c>
    </row>
    <row r="18378" spans="1:7" x14ac:dyDescent="0.25">
      <c r="A18378" s="108" t="str">
        <f t="shared" si="287"/>
        <v>MD_2009_1A3(FS)_SOx</v>
      </c>
      <c r="B18378" s="113" t="s">
        <v>163</v>
      </c>
      <c r="C18378" s="113">
        <v>2009</v>
      </c>
      <c r="D18378" s="113" t="s">
        <v>132</v>
      </c>
      <c r="E18378" s="113" t="s">
        <v>201</v>
      </c>
      <c r="F18378" s="113" t="s">
        <v>200</v>
      </c>
      <c r="G18378" s="113">
        <v>4.55903745389966E-2</v>
      </c>
    </row>
    <row r="18379" spans="1:7" x14ac:dyDescent="0.25">
      <c r="A18379" s="108" t="str">
        <f t="shared" si="287"/>
        <v>MD_2009_1A3(FS)_NH3</v>
      </c>
      <c r="B18379" s="113" t="s">
        <v>163</v>
      </c>
      <c r="C18379" s="113">
        <v>2009</v>
      </c>
      <c r="D18379" s="113" t="s">
        <v>132</v>
      </c>
      <c r="E18379" s="113" t="s">
        <v>124</v>
      </c>
      <c r="F18379" s="113" t="s">
        <v>200</v>
      </c>
      <c r="G18379" s="113">
        <v>0.222021345473049</v>
      </c>
    </row>
    <row r="18380" spans="1:7" x14ac:dyDescent="0.25">
      <c r="A18380" s="108" t="str">
        <f t="shared" si="287"/>
        <v>MD_2009_1A3(FS)_PM2.5</v>
      </c>
      <c r="B18380" s="113" t="s">
        <v>163</v>
      </c>
      <c r="C18380" s="113">
        <v>2009</v>
      </c>
      <c r="D18380" s="113" t="s">
        <v>132</v>
      </c>
      <c r="E18380" s="113" t="s">
        <v>203</v>
      </c>
      <c r="F18380" s="113" t="s">
        <v>200</v>
      </c>
      <c r="G18380" s="113">
        <v>0.52413894486565304</v>
      </c>
    </row>
    <row r="18381" spans="1:7" x14ac:dyDescent="0.25">
      <c r="A18381" s="108" t="str">
        <f t="shared" si="287"/>
        <v>MD_2010_NATIONAL TOTAL_NOx</v>
      </c>
      <c r="B18381" s="113" t="s">
        <v>163</v>
      </c>
      <c r="C18381" s="113">
        <v>2010</v>
      </c>
      <c r="D18381" s="113" t="s">
        <v>122</v>
      </c>
      <c r="E18381" s="113" t="s">
        <v>199</v>
      </c>
      <c r="F18381" s="113" t="s">
        <v>200</v>
      </c>
      <c r="G18381" s="113">
        <v>28.593445645551601</v>
      </c>
    </row>
    <row r="18382" spans="1:7" x14ac:dyDescent="0.25">
      <c r="A18382" s="108" t="str">
        <f t="shared" si="287"/>
        <v>MD_2010_NATIONAL TOTAL_NMVOC</v>
      </c>
      <c r="B18382" s="113" t="s">
        <v>163</v>
      </c>
      <c r="C18382" s="113">
        <v>2010</v>
      </c>
      <c r="D18382" s="113" t="s">
        <v>122</v>
      </c>
      <c r="E18382" s="113" t="s">
        <v>123</v>
      </c>
      <c r="F18382" s="113" t="s">
        <v>200</v>
      </c>
      <c r="G18382" s="113">
        <v>44.051693169297501</v>
      </c>
    </row>
    <row r="18383" spans="1:7" x14ac:dyDescent="0.25">
      <c r="A18383" s="108" t="str">
        <f t="shared" si="287"/>
        <v>MD_2010_NATIONAL TOTAL_SOx</v>
      </c>
      <c r="B18383" s="113" t="s">
        <v>163</v>
      </c>
      <c r="C18383" s="113">
        <v>2010</v>
      </c>
      <c r="D18383" s="113" t="s">
        <v>122</v>
      </c>
      <c r="E18383" s="113" t="s">
        <v>201</v>
      </c>
      <c r="F18383" s="113" t="s">
        <v>200</v>
      </c>
      <c r="G18383" s="113">
        <v>3.96150610665791</v>
      </c>
    </row>
    <row r="18384" spans="1:7" x14ac:dyDescent="0.25">
      <c r="A18384" s="108" t="str">
        <f t="shared" si="287"/>
        <v>MD_2010_NATIONAL TOTAL_NH3</v>
      </c>
      <c r="B18384" s="113" t="s">
        <v>163</v>
      </c>
      <c r="C18384" s="113">
        <v>2010</v>
      </c>
      <c r="D18384" s="113" t="s">
        <v>122</v>
      </c>
      <c r="E18384" s="113" t="s">
        <v>124</v>
      </c>
      <c r="F18384" s="113" t="s">
        <v>200</v>
      </c>
      <c r="G18384" s="113">
        <v>21.216740449826499</v>
      </c>
    </row>
    <row r="18385" spans="1:7" x14ac:dyDescent="0.25">
      <c r="A18385" s="108" t="str">
        <f t="shared" si="287"/>
        <v>MD_2010_NATIONAL TOTAL_PM2.5</v>
      </c>
      <c r="B18385" s="113" t="s">
        <v>163</v>
      </c>
      <c r="C18385" s="113">
        <v>2010</v>
      </c>
      <c r="D18385" s="113" t="s">
        <v>122</v>
      </c>
      <c r="E18385" s="113" t="s">
        <v>203</v>
      </c>
      <c r="F18385" s="113" t="s">
        <v>200</v>
      </c>
      <c r="G18385" s="113">
        <v>5.0648863776294402</v>
      </c>
    </row>
    <row r="18386" spans="1:7" x14ac:dyDescent="0.25">
      <c r="A18386" s="108" t="str">
        <f t="shared" si="287"/>
        <v>MD_2010_NATIONAL TOTAL_Pb</v>
      </c>
      <c r="B18386" s="113" t="s">
        <v>163</v>
      </c>
      <c r="C18386" s="113">
        <v>2010</v>
      </c>
      <c r="D18386" s="113" t="s">
        <v>122</v>
      </c>
      <c r="E18386" s="113" t="s">
        <v>125</v>
      </c>
      <c r="F18386" s="113" t="s">
        <v>200</v>
      </c>
      <c r="G18386" s="113">
        <v>9.0146672494892995E-4</v>
      </c>
    </row>
    <row r="18387" spans="1:7" x14ac:dyDescent="0.25">
      <c r="A18387" s="108" t="str">
        <f t="shared" si="287"/>
        <v>MD_2010_NATIONAL TOTAL_Cd</v>
      </c>
      <c r="B18387" s="113" t="s">
        <v>163</v>
      </c>
      <c r="C18387" s="113">
        <v>2010</v>
      </c>
      <c r="D18387" s="113" t="s">
        <v>122</v>
      </c>
      <c r="E18387" s="113" t="s">
        <v>126</v>
      </c>
      <c r="F18387" s="113" t="s">
        <v>200</v>
      </c>
      <c r="G18387" s="113">
        <v>1.15292078464226E-4</v>
      </c>
    </row>
    <row r="18388" spans="1:7" x14ac:dyDescent="0.25">
      <c r="A18388" s="108" t="str">
        <f t="shared" si="287"/>
        <v>MD_2010_NATIONAL TOTAL_Hg</v>
      </c>
      <c r="B18388" s="113" t="s">
        <v>163</v>
      </c>
      <c r="C18388" s="113">
        <v>2010</v>
      </c>
      <c r="D18388" s="113" t="s">
        <v>122</v>
      </c>
      <c r="E18388" s="113" t="s">
        <v>127</v>
      </c>
      <c r="F18388" s="113" t="s">
        <v>200</v>
      </c>
      <c r="G18388" s="150">
        <v>7.0816461597578406E-5</v>
      </c>
    </row>
    <row r="18389" spans="1:7" x14ac:dyDescent="0.25">
      <c r="A18389" s="108" t="str">
        <f t="shared" si="287"/>
        <v>MD_2010_NATIONAL TOTAL_DIOX</v>
      </c>
      <c r="B18389" s="113" t="s">
        <v>163</v>
      </c>
      <c r="C18389" s="113">
        <v>2010</v>
      </c>
      <c r="D18389" s="113" t="s">
        <v>122</v>
      </c>
      <c r="E18389" s="113" t="s">
        <v>128</v>
      </c>
      <c r="F18389" s="113" t="s">
        <v>200</v>
      </c>
      <c r="G18389" s="150">
        <v>2.7288807353171501E-8</v>
      </c>
    </row>
    <row r="18390" spans="1:7" x14ac:dyDescent="0.25">
      <c r="A18390" s="108" t="str">
        <f t="shared" si="287"/>
        <v>MD_2010_NATIONAL TOTAL_PAH</v>
      </c>
      <c r="B18390" s="113" t="s">
        <v>163</v>
      </c>
      <c r="C18390" s="113">
        <v>2010</v>
      </c>
      <c r="D18390" s="113" t="s">
        <v>122</v>
      </c>
      <c r="E18390" s="113" t="s">
        <v>129</v>
      </c>
      <c r="F18390" s="113" t="s">
        <v>200</v>
      </c>
      <c r="G18390" s="113">
        <v>4.6494282423830396E-3</v>
      </c>
    </row>
    <row r="18391" spans="1:7" x14ac:dyDescent="0.25">
      <c r="A18391" s="108" t="str">
        <f t="shared" si="287"/>
        <v>MD_2010_NATIONAL TOTAL_HCB</v>
      </c>
      <c r="B18391" s="113" t="s">
        <v>163</v>
      </c>
      <c r="C18391" s="113">
        <v>2010</v>
      </c>
      <c r="D18391" s="113" t="s">
        <v>122</v>
      </c>
      <c r="E18391" s="113" t="s">
        <v>130</v>
      </c>
      <c r="F18391" s="113" t="s">
        <v>200</v>
      </c>
      <c r="G18391" s="150">
        <v>6.9503516326826501E-8</v>
      </c>
    </row>
    <row r="18392" spans="1:7" x14ac:dyDescent="0.25">
      <c r="A18392" s="108" t="str">
        <f t="shared" si="287"/>
        <v>MD_2010_NATIONAL TOTAL_PCB</v>
      </c>
      <c r="B18392" s="113" t="s">
        <v>163</v>
      </c>
      <c r="C18392" s="113">
        <v>2010</v>
      </c>
      <c r="D18392" s="113" t="s">
        <v>122</v>
      </c>
      <c r="E18392" s="113" t="s">
        <v>259</v>
      </c>
      <c r="F18392" s="113" t="s">
        <v>200</v>
      </c>
      <c r="G18392" s="150">
        <v>1.25640139690974E-6</v>
      </c>
    </row>
    <row r="18393" spans="1:7" x14ac:dyDescent="0.25">
      <c r="A18393" s="108" t="str">
        <f t="shared" si="287"/>
        <v>MD_2010_1A3(FS)_NOx</v>
      </c>
      <c r="B18393" s="113" t="s">
        <v>163</v>
      </c>
      <c r="C18393" s="113">
        <v>2010</v>
      </c>
      <c r="D18393" s="113" t="s">
        <v>132</v>
      </c>
      <c r="E18393" s="113" t="s">
        <v>199</v>
      </c>
      <c r="F18393" s="113" t="s">
        <v>200</v>
      </c>
      <c r="G18393" s="113">
        <v>13.551780985328501</v>
      </c>
    </row>
    <row r="18394" spans="1:7" x14ac:dyDescent="0.25">
      <c r="A18394" s="108" t="str">
        <f t="shared" si="287"/>
        <v>MD_2010_1A3(FS)_NMVOC</v>
      </c>
      <c r="B18394" s="113" t="s">
        <v>163</v>
      </c>
      <c r="C18394" s="113">
        <v>2010</v>
      </c>
      <c r="D18394" s="113" t="s">
        <v>132</v>
      </c>
      <c r="E18394" s="113" t="s">
        <v>123</v>
      </c>
      <c r="F18394" s="113" t="s">
        <v>200</v>
      </c>
      <c r="G18394" s="113">
        <v>5.4887827783015402</v>
      </c>
    </row>
    <row r="18395" spans="1:7" x14ac:dyDescent="0.25">
      <c r="A18395" s="108" t="str">
        <f t="shared" si="287"/>
        <v>MD_2010_1A3(FS)_SOx</v>
      </c>
      <c r="B18395" s="113" t="s">
        <v>163</v>
      </c>
      <c r="C18395" s="113">
        <v>2010</v>
      </c>
      <c r="D18395" s="113" t="s">
        <v>132</v>
      </c>
      <c r="E18395" s="113" t="s">
        <v>201</v>
      </c>
      <c r="F18395" s="113" t="s">
        <v>200</v>
      </c>
      <c r="G18395" s="113">
        <v>5.8404944723450198E-3</v>
      </c>
    </row>
    <row r="18396" spans="1:7" x14ac:dyDescent="0.25">
      <c r="A18396" s="108" t="str">
        <f t="shared" si="287"/>
        <v>MD_2010_1A3(FS)_NH3</v>
      </c>
      <c r="B18396" s="113" t="s">
        <v>163</v>
      </c>
      <c r="C18396" s="113">
        <v>2010</v>
      </c>
      <c r="D18396" s="113" t="s">
        <v>132</v>
      </c>
      <c r="E18396" s="113" t="s">
        <v>124</v>
      </c>
      <c r="F18396" s="113" t="s">
        <v>200</v>
      </c>
      <c r="G18396" s="113">
        <v>0.22180826957077501</v>
      </c>
    </row>
    <row r="18397" spans="1:7" x14ac:dyDescent="0.25">
      <c r="A18397" s="108" t="str">
        <f t="shared" si="287"/>
        <v>MD_2010_1A3(FS)_PM2.5</v>
      </c>
      <c r="B18397" s="113" t="s">
        <v>163</v>
      </c>
      <c r="C18397" s="113">
        <v>2010</v>
      </c>
      <c r="D18397" s="113" t="s">
        <v>132</v>
      </c>
      <c r="E18397" s="113" t="s">
        <v>203</v>
      </c>
      <c r="F18397" s="113" t="s">
        <v>200</v>
      </c>
      <c r="G18397" s="113">
        <v>0.620651842070991</v>
      </c>
    </row>
    <row r="18398" spans="1:7" x14ac:dyDescent="0.25">
      <c r="A18398" s="108" t="str">
        <f t="shared" si="287"/>
        <v>MD_2011_NATIONAL TOTAL_NOx</v>
      </c>
      <c r="B18398" s="113" t="s">
        <v>163</v>
      </c>
      <c r="C18398" s="113">
        <v>2011</v>
      </c>
      <c r="D18398" s="113" t="s">
        <v>122</v>
      </c>
      <c r="E18398" s="113" t="s">
        <v>199</v>
      </c>
      <c r="F18398" s="113" t="s">
        <v>200</v>
      </c>
      <c r="G18398" s="113">
        <v>29.8147512022705</v>
      </c>
    </row>
    <row r="18399" spans="1:7" x14ac:dyDescent="0.25">
      <c r="A18399" s="108" t="str">
        <f t="shared" si="287"/>
        <v>MD_2011_NATIONAL TOTAL_NMVOC</v>
      </c>
      <c r="B18399" s="113" t="s">
        <v>163</v>
      </c>
      <c r="C18399" s="113">
        <v>2011</v>
      </c>
      <c r="D18399" s="113" t="s">
        <v>122</v>
      </c>
      <c r="E18399" s="113" t="s">
        <v>123</v>
      </c>
      <c r="F18399" s="113" t="s">
        <v>200</v>
      </c>
      <c r="G18399" s="113">
        <v>44.448584303198501</v>
      </c>
    </row>
    <row r="18400" spans="1:7" x14ac:dyDescent="0.25">
      <c r="A18400" s="108" t="str">
        <f t="shared" si="287"/>
        <v>MD_2011_NATIONAL TOTAL_SOx</v>
      </c>
      <c r="B18400" s="113" t="s">
        <v>163</v>
      </c>
      <c r="C18400" s="113">
        <v>2011</v>
      </c>
      <c r="D18400" s="113" t="s">
        <v>122</v>
      </c>
      <c r="E18400" s="113" t="s">
        <v>201</v>
      </c>
      <c r="F18400" s="113" t="s">
        <v>200</v>
      </c>
      <c r="G18400" s="113">
        <v>4.8627176799176199</v>
      </c>
    </row>
    <row r="18401" spans="1:7" x14ac:dyDescent="0.25">
      <c r="A18401" s="108" t="str">
        <f t="shared" si="287"/>
        <v>MD_2011_NATIONAL TOTAL_NH3</v>
      </c>
      <c r="B18401" s="113" t="s">
        <v>163</v>
      </c>
      <c r="C18401" s="113">
        <v>2011</v>
      </c>
      <c r="D18401" s="113" t="s">
        <v>122</v>
      </c>
      <c r="E18401" s="113" t="s">
        <v>124</v>
      </c>
      <c r="F18401" s="113" t="s">
        <v>200</v>
      </c>
      <c r="G18401" s="113">
        <v>19.510932741909699</v>
      </c>
    </row>
    <row r="18402" spans="1:7" x14ac:dyDescent="0.25">
      <c r="A18402" s="108" t="str">
        <f t="shared" si="287"/>
        <v>MD_2011_NATIONAL TOTAL_PM2.5</v>
      </c>
      <c r="B18402" s="113" t="s">
        <v>163</v>
      </c>
      <c r="C18402" s="113">
        <v>2011</v>
      </c>
      <c r="D18402" s="113" t="s">
        <v>122</v>
      </c>
      <c r="E18402" s="113" t="s">
        <v>203</v>
      </c>
      <c r="F18402" s="113" t="s">
        <v>200</v>
      </c>
      <c r="G18402" s="113">
        <v>5.5995299379155403</v>
      </c>
    </row>
    <row r="18403" spans="1:7" x14ac:dyDescent="0.25">
      <c r="A18403" s="108" t="str">
        <f t="shared" si="287"/>
        <v>MD_2011_NATIONAL TOTAL_Pb</v>
      </c>
      <c r="B18403" s="113" t="s">
        <v>163</v>
      </c>
      <c r="C18403" s="113">
        <v>2011</v>
      </c>
      <c r="D18403" s="113" t="s">
        <v>122</v>
      </c>
      <c r="E18403" s="113" t="s">
        <v>125</v>
      </c>
      <c r="F18403" s="113" t="s">
        <v>200</v>
      </c>
      <c r="G18403" s="113">
        <v>1.1420671968904201E-3</v>
      </c>
    </row>
    <row r="18404" spans="1:7" x14ac:dyDescent="0.25">
      <c r="A18404" s="108" t="str">
        <f t="shared" si="287"/>
        <v>MD_2011_NATIONAL TOTAL_Cd</v>
      </c>
      <c r="B18404" s="113" t="s">
        <v>163</v>
      </c>
      <c r="C18404" s="113">
        <v>2011</v>
      </c>
      <c r="D18404" s="113" t="s">
        <v>122</v>
      </c>
      <c r="E18404" s="113" t="s">
        <v>126</v>
      </c>
      <c r="F18404" s="113" t="s">
        <v>200</v>
      </c>
      <c r="G18404" s="113">
        <v>1.3154025451250599E-4</v>
      </c>
    </row>
    <row r="18405" spans="1:7" x14ac:dyDescent="0.25">
      <c r="A18405" s="108" t="str">
        <f t="shared" si="287"/>
        <v>MD_2011_NATIONAL TOTAL_Hg</v>
      </c>
      <c r="B18405" s="113" t="s">
        <v>163</v>
      </c>
      <c r="C18405" s="113">
        <v>2011</v>
      </c>
      <c r="D18405" s="113" t="s">
        <v>122</v>
      </c>
      <c r="E18405" s="113" t="s">
        <v>127</v>
      </c>
      <c r="F18405" s="113" t="s">
        <v>200</v>
      </c>
      <c r="G18405" s="150">
        <v>9.2755571105000397E-5</v>
      </c>
    </row>
    <row r="18406" spans="1:7" x14ac:dyDescent="0.25">
      <c r="A18406" s="108" t="str">
        <f t="shared" si="287"/>
        <v>MD_2011_NATIONAL TOTAL_DIOX</v>
      </c>
      <c r="B18406" s="113" t="s">
        <v>163</v>
      </c>
      <c r="C18406" s="113">
        <v>2011</v>
      </c>
      <c r="D18406" s="113" t="s">
        <v>122</v>
      </c>
      <c r="E18406" s="113" t="s">
        <v>128</v>
      </c>
      <c r="F18406" s="113" t="s">
        <v>200</v>
      </c>
      <c r="G18406" s="150">
        <v>3.7321951872338502E-8</v>
      </c>
    </row>
    <row r="18407" spans="1:7" x14ac:dyDescent="0.25">
      <c r="A18407" s="108" t="str">
        <f t="shared" si="287"/>
        <v>MD_2011_NATIONAL TOTAL_PAH</v>
      </c>
      <c r="B18407" s="113" t="s">
        <v>163</v>
      </c>
      <c r="C18407" s="113">
        <v>2011</v>
      </c>
      <c r="D18407" s="113" t="s">
        <v>122</v>
      </c>
      <c r="E18407" s="113" t="s">
        <v>129</v>
      </c>
      <c r="F18407" s="113" t="s">
        <v>200</v>
      </c>
      <c r="G18407" s="113">
        <v>4.9723160933446298E-3</v>
      </c>
    </row>
    <row r="18408" spans="1:7" x14ac:dyDescent="0.25">
      <c r="A18408" s="108" t="str">
        <f t="shared" si="287"/>
        <v>MD_2011_NATIONAL TOTAL_HCB</v>
      </c>
      <c r="B18408" s="113" t="s">
        <v>163</v>
      </c>
      <c r="C18408" s="113">
        <v>2011</v>
      </c>
      <c r="D18408" s="113" t="s">
        <v>122</v>
      </c>
      <c r="E18408" s="113" t="s">
        <v>130</v>
      </c>
      <c r="F18408" s="113" t="s">
        <v>200</v>
      </c>
      <c r="G18408" s="150">
        <v>9.4915718925397203E-8</v>
      </c>
    </row>
    <row r="18409" spans="1:7" x14ac:dyDescent="0.25">
      <c r="A18409" s="108" t="str">
        <f t="shared" si="287"/>
        <v>MD_2011_NATIONAL TOTAL_PCB</v>
      </c>
      <c r="B18409" s="113" t="s">
        <v>163</v>
      </c>
      <c r="C18409" s="113">
        <v>2011</v>
      </c>
      <c r="D18409" s="113" t="s">
        <v>122</v>
      </c>
      <c r="E18409" s="113" t="s">
        <v>259</v>
      </c>
      <c r="F18409" s="113" t="s">
        <v>200</v>
      </c>
      <c r="G18409" s="150">
        <v>1.65159033746856E-6</v>
      </c>
    </row>
    <row r="18410" spans="1:7" x14ac:dyDescent="0.25">
      <c r="A18410" s="108" t="str">
        <f t="shared" si="287"/>
        <v>MD_2011_1A3(FS)_NOx</v>
      </c>
      <c r="B18410" s="113" t="s">
        <v>163</v>
      </c>
      <c r="C18410" s="113">
        <v>2011</v>
      </c>
      <c r="D18410" s="113" t="s">
        <v>132</v>
      </c>
      <c r="E18410" s="113" t="s">
        <v>199</v>
      </c>
      <c r="F18410" s="113" t="s">
        <v>200</v>
      </c>
      <c r="G18410" s="113">
        <v>14.4977207294891</v>
      </c>
    </row>
    <row r="18411" spans="1:7" x14ac:dyDescent="0.25">
      <c r="A18411" s="108" t="str">
        <f t="shared" si="287"/>
        <v>MD_2011_1A3(FS)_NMVOC</v>
      </c>
      <c r="B18411" s="113" t="s">
        <v>163</v>
      </c>
      <c r="C18411" s="113">
        <v>2011</v>
      </c>
      <c r="D18411" s="113" t="s">
        <v>132</v>
      </c>
      <c r="E18411" s="113" t="s">
        <v>123</v>
      </c>
      <c r="F18411" s="113" t="s">
        <v>200</v>
      </c>
      <c r="G18411" s="113">
        <v>5.7443544604014001</v>
      </c>
    </row>
    <row r="18412" spans="1:7" x14ac:dyDescent="0.25">
      <c r="A18412" s="108" t="str">
        <f t="shared" si="287"/>
        <v>MD_2011_1A3(FS)_SOx</v>
      </c>
      <c r="B18412" s="113" t="s">
        <v>163</v>
      </c>
      <c r="C18412" s="113">
        <v>2011</v>
      </c>
      <c r="D18412" s="113" t="s">
        <v>132</v>
      </c>
      <c r="E18412" s="113" t="s">
        <v>201</v>
      </c>
      <c r="F18412" s="113" t="s">
        <v>200</v>
      </c>
      <c r="G18412" s="113">
        <v>6.2436375191155698E-3</v>
      </c>
    </row>
    <row r="18413" spans="1:7" x14ac:dyDescent="0.25">
      <c r="A18413" s="108" t="str">
        <f t="shared" si="287"/>
        <v>MD_2011_1A3(FS)_NH3</v>
      </c>
      <c r="B18413" s="113" t="s">
        <v>163</v>
      </c>
      <c r="C18413" s="113">
        <v>2011</v>
      </c>
      <c r="D18413" s="113" t="s">
        <v>132</v>
      </c>
      <c r="E18413" s="113" t="s">
        <v>124</v>
      </c>
      <c r="F18413" s="113" t="s">
        <v>200</v>
      </c>
      <c r="G18413" s="113">
        <v>0.232668986560925</v>
      </c>
    </row>
    <row r="18414" spans="1:7" x14ac:dyDescent="0.25">
      <c r="A18414" s="108" t="str">
        <f t="shared" si="287"/>
        <v>MD_2011_1A3(FS)_PM2.5</v>
      </c>
      <c r="B18414" s="113" t="s">
        <v>163</v>
      </c>
      <c r="C18414" s="113">
        <v>2011</v>
      </c>
      <c r="D18414" s="113" t="s">
        <v>132</v>
      </c>
      <c r="E18414" s="113" t="s">
        <v>203</v>
      </c>
      <c r="F18414" s="113" t="s">
        <v>200</v>
      </c>
      <c r="G18414" s="113">
        <v>0.66894339791068702</v>
      </c>
    </row>
    <row r="18415" spans="1:7" x14ac:dyDescent="0.25">
      <c r="A18415" s="108" t="str">
        <f t="shared" si="287"/>
        <v>MD_2012_NATIONAL TOTAL_NOx</v>
      </c>
      <c r="B18415" s="113" t="s">
        <v>163</v>
      </c>
      <c r="C18415" s="113">
        <v>2012</v>
      </c>
      <c r="D18415" s="113" t="s">
        <v>122</v>
      </c>
      <c r="E18415" s="113" t="s">
        <v>199</v>
      </c>
      <c r="F18415" s="113" t="s">
        <v>200</v>
      </c>
      <c r="G18415" s="113">
        <v>27.965314467058299</v>
      </c>
    </row>
    <row r="18416" spans="1:7" x14ac:dyDescent="0.25">
      <c r="A18416" s="108" t="str">
        <f t="shared" si="287"/>
        <v>MD_2012_NATIONAL TOTAL_NMVOC</v>
      </c>
      <c r="B18416" s="113" t="s">
        <v>163</v>
      </c>
      <c r="C18416" s="113">
        <v>2012</v>
      </c>
      <c r="D18416" s="113" t="s">
        <v>122</v>
      </c>
      <c r="E18416" s="113" t="s">
        <v>123</v>
      </c>
      <c r="F18416" s="113" t="s">
        <v>200</v>
      </c>
      <c r="G18416" s="113">
        <v>42.185749367606903</v>
      </c>
    </row>
    <row r="18417" spans="1:7" x14ac:dyDescent="0.25">
      <c r="A18417" s="108" t="str">
        <f t="shared" si="287"/>
        <v>MD_2012_NATIONAL TOTAL_SOx</v>
      </c>
      <c r="B18417" s="113" t="s">
        <v>163</v>
      </c>
      <c r="C18417" s="113">
        <v>2012</v>
      </c>
      <c r="D18417" s="113" t="s">
        <v>122</v>
      </c>
      <c r="E18417" s="113" t="s">
        <v>201</v>
      </c>
      <c r="F18417" s="113" t="s">
        <v>200</v>
      </c>
      <c r="G18417" s="113">
        <v>4.0337307364662003</v>
      </c>
    </row>
    <row r="18418" spans="1:7" x14ac:dyDescent="0.25">
      <c r="A18418" s="108" t="str">
        <f t="shared" si="287"/>
        <v>MD_2012_NATIONAL TOTAL_NH3</v>
      </c>
      <c r="B18418" s="113" t="s">
        <v>163</v>
      </c>
      <c r="C18418" s="113">
        <v>2012</v>
      </c>
      <c r="D18418" s="113" t="s">
        <v>122</v>
      </c>
      <c r="E18418" s="113" t="s">
        <v>124</v>
      </c>
      <c r="F18418" s="113" t="s">
        <v>200</v>
      </c>
      <c r="G18418" s="113">
        <v>18.014863162899999</v>
      </c>
    </row>
    <row r="18419" spans="1:7" x14ac:dyDescent="0.25">
      <c r="A18419" s="108" t="str">
        <f t="shared" si="287"/>
        <v>MD_2012_NATIONAL TOTAL_PM2.5</v>
      </c>
      <c r="B18419" s="113" t="s">
        <v>163</v>
      </c>
      <c r="C18419" s="113">
        <v>2012</v>
      </c>
      <c r="D18419" s="113" t="s">
        <v>122</v>
      </c>
      <c r="E18419" s="113" t="s">
        <v>203</v>
      </c>
      <c r="F18419" s="113" t="s">
        <v>200</v>
      </c>
      <c r="G18419" s="113">
        <v>5.5846257319977397</v>
      </c>
    </row>
    <row r="18420" spans="1:7" x14ac:dyDescent="0.25">
      <c r="A18420" s="108" t="str">
        <f t="shared" si="287"/>
        <v>MD_2012_NATIONAL TOTAL_Pb</v>
      </c>
      <c r="B18420" s="113" t="s">
        <v>163</v>
      </c>
      <c r="C18420" s="113">
        <v>2012</v>
      </c>
      <c r="D18420" s="113" t="s">
        <v>122</v>
      </c>
      <c r="E18420" s="113" t="s">
        <v>125</v>
      </c>
      <c r="F18420" s="113" t="s">
        <v>200</v>
      </c>
      <c r="G18420" s="113">
        <v>9.2386128529577203E-4</v>
      </c>
    </row>
    <row r="18421" spans="1:7" x14ac:dyDescent="0.25">
      <c r="A18421" s="108" t="str">
        <f t="shared" si="287"/>
        <v>MD_2012_NATIONAL TOTAL_Cd</v>
      </c>
      <c r="B18421" s="113" t="s">
        <v>163</v>
      </c>
      <c r="C18421" s="113">
        <v>2012</v>
      </c>
      <c r="D18421" s="113" t="s">
        <v>122</v>
      </c>
      <c r="E18421" s="113" t="s">
        <v>126</v>
      </c>
      <c r="F18421" s="113" t="s">
        <v>200</v>
      </c>
      <c r="G18421" s="113">
        <v>1.1763075808171001E-4</v>
      </c>
    </row>
    <row r="18422" spans="1:7" x14ac:dyDescent="0.25">
      <c r="A18422" s="108" t="str">
        <f t="shared" si="287"/>
        <v>MD_2012_NATIONAL TOTAL_Hg</v>
      </c>
      <c r="B18422" s="113" t="s">
        <v>163</v>
      </c>
      <c r="C18422" s="113">
        <v>2012</v>
      </c>
      <c r="D18422" s="113" t="s">
        <v>122</v>
      </c>
      <c r="E18422" s="113" t="s">
        <v>127</v>
      </c>
      <c r="F18422" s="113" t="s">
        <v>200</v>
      </c>
      <c r="G18422" s="150">
        <v>8.1083130970360706E-5</v>
      </c>
    </row>
    <row r="18423" spans="1:7" x14ac:dyDescent="0.25">
      <c r="A18423" s="108" t="str">
        <f t="shared" si="287"/>
        <v>MD_2012_NATIONAL TOTAL_DIOX</v>
      </c>
      <c r="B18423" s="113" t="s">
        <v>163</v>
      </c>
      <c r="C18423" s="113">
        <v>2012</v>
      </c>
      <c r="D18423" s="113" t="s">
        <v>122</v>
      </c>
      <c r="E18423" s="113" t="s">
        <v>128</v>
      </c>
      <c r="F18423" s="113" t="s">
        <v>200</v>
      </c>
      <c r="G18423" s="150">
        <v>3.76474252913023E-8</v>
      </c>
    </row>
    <row r="18424" spans="1:7" x14ac:dyDescent="0.25">
      <c r="A18424" s="108" t="str">
        <f t="shared" si="287"/>
        <v>MD_2012_NATIONAL TOTAL_PAH</v>
      </c>
      <c r="B18424" s="113" t="s">
        <v>163</v>
      </c>
      <c r="C18424" s="113">
        <v>2012</v>
      </c>
      <c r="D18424" s="113" t="s">
        <v>122</v>
      </c>
      <c r="E18424" s="113" t="s">
        <v>129</v>
      </c>
      <c r="F18424" s="113" t="s">
        <v>200</v>
      </c>
      <c r="G18424" s="113">
        <v>5.2585354759412603E-3</v>
      </c>
    </row>
    <row r="18425" spans="1:7" x14ac:dyDescent="0.25">
      <c r="A18425" s="108" t="str">
        <f t="shared" si="287"/>
        <v>MD_2012_NATIONAL TOTAL_HCB</v>
      </c>
      <c r="B18425" s="113" t="s">
        <v>163</v>
      </c>
      <c r="C18425" s="113">
        <v>2012</v>
      </c>
      <c r="D18425" s="113" t="s">
        <v>122</v>
      </c>
      <c r="E18425" s="113" t="s">
        <v>130</v>
      </c>
      <c r="F18425" s="113" t="s">
        <v>200</v>
      </c>
      <c r="G18425" s="150">
        <v>9.7507932576183806E-8</v>
      </c>
    </row>
    <row r="18426" spans="1:7" x14ac:dyDescent="0.25">
      <c r="A18426" s="108" t="str">
        <f t="shared" si="287"/>
        <v>MD_2012_NATIONAL TOTAL_PCB</v>
      </c>
      <c r="B18426" s="113" t="s">
        <v>163</v>
      </c>
      <c r="C18426" s="113">
        <v>2012</v>
      </c>
      <c r="D18426" s="113" t="s">
        <v>122</v>
      </c>
      <c r="E18426" s="113" t="s">
        <v>259</v>
      </c>
      <c r="F18426" s="113" t="s">
        <v>200</v>
      </c>
      <c r="G18426" s="150">
        <v>1.4330105446454499E-6</v>
      </c>
    </row>
    <row r="18427" spans="1:7" x14ac:dyDescent="0.25">
      <c r="A18427" s="108" t="str">
        <f t="shared" si="287"/>
        <v>MD_2012_1A3(FS)_NOx</v>
      </c>
      <c r="B18427" s="113" t="s">
        <v>163</v>
      </c>
      <c r="C18427" s="113">
        <v>2012</v>
      </c>
      <c r="D18427" s="113" t="s">
        <v>132</v>
      </c>
      <c r="E18427" s="113" t="s">
        <v>199</v>
      </c>
      <c r="F18427" s="113" t="s">
        <v>200</v>
      </c>
      <c r="G18427" s="113">
        <v>12.6176147386449</v>
      </c>
    </row>
    <row r="18428" spans="1:7" x14ac:dyDescent="0.25">
      <c r="A18428" s="108" t="str">
        <f t="shared" si="287"/>
        <v>MD_2012_1A3(FS)_NMVOC</v>
      </c>
      <c r="B18428" s="113" t="s">
        <v>163</v>
      </c>
      <c r="C18428" s="113">
        <v>2012</v>
      </c>
      <c r="D18428" s="113" t="s">
        <v>132</v>
      </c>
      <c r="E18428" s="113" t="s">
        <v>123</v>
      </c>
      <c r="F18428" s="113" t="s">
        <v>200</v>
      </c>
      <c r="G18428" s="113">
        <v>5.1105627315483497</v>
      </c>
    </row>
    <row r="18429" spans="1:7" x14ac:dyDescent="0.25">
      <c r="A18429" s="108" t="str">
        <f t="shared" si="287"/>
        <v>MD_2012_1A3(FS)_SOx</v>
      </c>
      <c r="B18429" s="113" t="s">
        <v>163</v>
      </c>
      <c r="C18429" s="113">
        <v>2012</v>
      </c>
      <c r="D18429" s="113" t="s">
        <v>132</v>
      </c>
      <c r="E18429" s="113" t="s">
        <v>201</v>
      </c>
      <c r="F18429" s="113" t="s">
        <v>200</v>
      </c>
      <c r="G18429" s="113">
        <v>5.3520797467085197E-3</v>
      </c>
    </row>
    <row r="18430" spans="1:7" x14ac:dyDescent="0.25">
      <c r="A18430" s="108" t="str">
        <f t="shared" si="287"/>
        <v>MD_2012_1A3(FS)_NH3</v>
      </c>
      <c r="B18430" s="113" t="s">
        <v>163</v>
      </c>
      <c r="C18430" s="113">
        <v>2012</v>
      </c>
      <c r="D18430" s="113" t="s">
        <v>132</v>
      </c>
      <c r="E18430" s="113" t="s">
        <v>124</v>
      </c>
      <c r="F18430" s="113" t="s">
        <v>200</v>
      </c>
      <c r="G18430" s="113">
        <v>0.19122109893700401</v>
      </c>
    </row>
    <row r="18431" spans="1:7" x14ac:dyDescent="0.25">
      <c r="A18431" s="108" t="str">
        <f t="shared" si="287"/>
        <v>MD_2012_1A3(FS)_PM2.5</v>
      </c>
      <c r="B18431" s="113" t="s">
        <v>163</v>
      </c>
      <c r="C18431" s="113">
        <v>2012</v>
      </c>
      <c r="D18431" s="113" t="s">
        <v>132</v>
      </c>
      <c r="E18431" s="113" t="s">
        <v>203</v>
      </c>
      <c r="F18431" s="113" t="s">
        <v>200</v>
      </c>
      <c r="G18431" s="113">
        <v>0.59716556230404705</v>
      </c>
    </row>
    <row r="18432" spans="1:7" x14ac:dyDescent="0.25">
      <c r="A18432" s="108" t="str">
        <f t="shared" si="287"/>
        <v>MD_2013_NATIONAL TOTAL_NOx</v>
      </c>
      <c r="B18432" s="113" t="s">
        <v>163</v>
      </c>
      <c r="C18432" s="113">
        <v>2013</v>
      </c>
      <c r="D18432" s="113" t="s">
        <v>122</v>
      </c>
      <c r="E18432" s="113" t="s">
        <v>199</v>
      </c>
      <c r="F18432" s="113" t="s">
        <v>200</v>
      </c>
      <c r="G18432" s="113">
        <v>29.5188318544784</v>
      </c>
    </row>
    <row r="18433" spans="1:7" x14ac:dyDescent="0.25">
      <c r="A18433" s="108" t="str">
        <f t="shared" si="287"/>
        <v>MD_2013_NATIONAL TOTAL_NMVOC</v>
      </c>
      <c r="B18433" s="113" t="s">
        <v>163</v>
      </c>
      <c r="C18433" s="113">
        <v>2013</v>
      </c>
      <c r="D18433" s="113" t="s">
        <v>122</v>
      </c>
      <c r="E18433" s="113" t="s">
        <v>123</v>
      </c>
      <c r="F18433" s="113" t="s">
        <v>200</v>
      </c>
      <c r="G18433" s="113">
        <v>41.446057492043799</v>
      </c>
    </row>
    <row r="18434" spans="1:7" x14ac:dyDescent="0.25">
      <c r="A18434" s="108" t="str">
        <f t="shared" ref="A18434:A18497" si="288">CONCATENATE(B18434,"_",C18434,"_",D18434,"_",E18434)</f>
        <v>MD_2013_NATIONAL TOTAL_SOx</v>
      </c>
      <c r="B18434" s="113" t="s">
        <v>163</v>
      </c>
      <c r="C18434" s="113">
        <v>2013</v>
      </c>
      <c r="D18434" s="113" t="s">
        <v>122</v>
      </c>
      <c r="E18434" s="113" t="s">
        <v>201</v>
      </c>
      <c r="F18434" s="113" t="s">
        <v>200</v>
      </c>
      <c r="G18434" s="113">
        <v>12.491533831179501</v>
      </c>
    </row>
    <row r="18435" spans="1:7" x14ac:dyDescent="0.25">
      <c r="A18435" s="108" t="str">
        <f t="shared" si="288"/>
        <v>MD_2013_NATIONAL TOTAL_NH3</v>
      </c>
      <c r="B18435" s="113" t="s">
        <v>163</v>
      </c>
      <c r="C18435" s="113">
        <v>2013</v>
      </c>
      <c r="D18435" s="113" t="s">
        <v>122</v>
      </c>
      <c r="E18435" s="113" t="s">
        <v>124</v>
      </c>
      <c r="F18435" s="113" t="s">
        <v>200</v>
      </c>
      <c r="G18435" s="113">
        <v>17.095500078746799</v>
      </c>
    </row>
    <row r="18436" spans="1:7" x14ac:dyDescent="0.25">
      <c r="A18436" s="108" t="str">
        <f t="shared" si="288"/>
        <v>MD_2013_NATIONAL TOTAL_PM2.5</v>
      </c>
      <c r="B18436" s="113" t="s">
        <v>163</v>
      </c>
      <c r="C18436" s="113">
        <v>2013</v>
      </c>
      <c r="D18436" s="113" t="s">
        <v>122</v>
      </c>
      <c r="E18436" s="113" t="s">
        <v>203</v>
      </c>
      <c r="F18436" s="113" t="s">
        <v>200</v>
      </c>
      <c r="G18436" s="113">
        <v>6.0171797782620899</v>
      </c>
    </row>
    <row r="18437" spans="1:7" x14ac:dyDescent="0.25">
      <c r="A18437" s="108" t="str">
        <f t="shared" si="288"/>
        <v>MD_2013_NATIONAL TOTAL_Pb</v>
      </c>
      <c r="B18437" s="113" t="s">
        <v>163</v>
      </c>
      <c r="C18437" s="113">
        <v>2013</v>
      </c>
      <c r="D18437" s="113" t="s">
        <v>122</v>
      </c>
      <c r="E18437" s="113" t="s">
        <v>125</v>
      </c>
      <c r="F18437" s="113" t="s">
        <v>200</v>
      </c>
      <c r="G18437" s="113">
        <v>1.33575859748625E-3</v>
      </c>
    </row>
    <row r="18438" spans="1:7" x14ac:dyDescent="0.25">
      <c r="A18438" s="108" t="str">
        <f t="shared" si="288"/>
        <v>MD_2013_NATIONAL TOTAL_Cd</v>
      </c>
      <c r="B18438" s="113" t="s">
        <v>163</v>
      </c>
      <c r="C18438" s="113">
        <v>2013</v>
      </c>
      <c r="D18438" s="113" t="s">
        <v>122</v>
      </c>
      <c r="E18438" s="113" t="s">
        <v>126</v>
      </c>
      <c r="F18438" s="113" t="s">
        <v>200</v>
      </c>
      <c r="G18438" s="113">
        <v>1.2899800763448399E-4</v>
      </c>
    </row>
    <row r="18439" spans="1:7" x14ac:dyDescent="0.25">
      <c r="A18439" s="108" t="str">
        <f t="shared" si="288"/>
        <v>MD_2013_NATIONAL TOTAL_Hg</v>
      </c>
      <c r="B18439" s="113" t="s">
        <v>163</v>
      </c>
      <c r="C18439" s="113">
        <v>2013</v>
      </c>
      <c r="D18439" s="113" t="s">
        <v>122</v>
      </c>
      <c r="E18439" s="113" t="s">
        <v>127</v>
      </c>
      <c r="F18439" s="113" t="s">
        <v>200</v>
      </c>
      <c r="G18439" s="113">
        <v>1.04372790109665E-4</v>
      </c>
    </row>
    <row r="18440" spans="1:7" x14ac:dyDescent="0.25">
      <c r="A18440" s="108" t="str">
        <f t="shared" si="288"/>
        <v>MD_2013_NATIONAL TOTAL_DIOX</v>
      </c>
      <c r="B18440" s="113" t="s">
        <v>163</v>
      </c>
      <c r="C18440" s="113">
        <v>2013</v>
      </c>
      <c r="D18440" s="113" t="s">
        <v>122</v>
      </c>
      <c r="E18440" s="113" t="s">
        <v>128</v>
      </c>
      <c r="F18440" s="113" t="s">
        <v>200</v>
      </c>
      <c r="G18440" s="150">
        <v>3.7459740982312999E-8</v>
      </c>
    </row>
    <row r="18441" spans="1:7" x14ac:dyDescent="0.25">
      <c r="A18441" s="108" t="str">
        <f t="shared" si="288"/>
        <v>MD_2013_NATIONAL TOTAL_PAH</v>
      </c>
      <c r="B18441" s="113" t="s">
        <v>163</v>
      </c>
      <c r="C18441" s="113">
        <v>2013</v>
      </c>
      <c r="D18441" s="113" t="s">
        <v>122</v>
      </c>
      <c r="E18441" s="113" t="s">
        <v>129</v>
      </c>
      <c r="F18441" s="113" t="s">
        <v>200</v>
      </c>
      <c r="G18441" s="113">
        <v>5.6655410043979096E-3</v>
      </c>
    </row>
    <row r="18442" spans="1:7" x14ac:dyDescent="0.25">
      <c r="A18442" s="108" t="str">
        <f t="shared" si="288"/>
        <v>MD_2013_NATIONAL TOTAL_HCB</v>
      </c>
      <c r="B18442" s="113" t="s">
        <v>163</v>
      </c>
      <c r="C18442" s="113">
        <v>2013</v>
      </c>
      <c r="D18442" s="113" t="s">
        <v>122</v>
      </c>
      <c r="E18442" s="113" t="s">
        <v>130</v>
      </c>
      <c r="F18442" s="113" t="s">
        <v>200</v>
      </c>
      <c r="G18442" s="150">
        <v>1.5240275795211999E-7</v>
      </c>
    </row>
    <row r="18443" spans="1:7" x14ac:dyDescent="0.25">
      <c r="A18443" s="108" t="str">
        <f t="shared" si="288"/>
        <v>MD_2013_NATIONAL TOTAL_PCB</v>
      </c>
      <c r="B18443" s="113" t="s">
        <v>163</v>
      </c>
      <c r="C18443" s="113">
        <v>2013</v>
      </c>
      <c r="D18443" s="113" t="s">
        <v>122</v>
      </c>
      <c r="E18443" s="113" t="s">
        <v>259</v>
      </c>
      <c r="F18443" s="113" t="s">
        <v>200</v>
      </c>
      <c r="G18443" s="150">
        <v>1.4998275065268601E-6</v>
      </c>
    </row>
    <row r="18444" spans="1:7" x14ac:dyDescent="0.25">
      <c r="A18444" s="108" t="str">
        <f t="shared" si="288"/>
        <v>MD_2013_1A3(FS)_NOx</v>
      </c>
      <c r="B18444" s="113" t="s">
        <v>163</v>
      </c>
      <c r="C18444" s="113">
        <v>2013</v>
      </c>
      <c r="D18444" s="113" t="s">
        <v>132</v>
      </c>
      <c r="E18444" s="113" t="s">
        <v>199</v>
      </c>
      <c r="F18444" s="113" t="s">
        <v>200</v>
      </c>
      <c r="G18444" s="113">
        <v>13.5745892595037</v>
      </c>
    </row>
    <row r="18445" spans="1:7" x14ac:dyDescent="0.25">
      <c r="A18445" s="108" t="str">
        <f t="shared" si="288"/>
        <v>MD_2013_1A3(FS)_NMVOC</v>
      </c>
      <c r="B18445" s="113" t="s">
        <v>163</v>
      </c>
      <c r="C18445" s="113">
        <v>2013</v>
      </c>
      <c r="D18445" s="113" t="s">
        <v>132</v>
      </c>
      <c r="E18445" s="113" t="s">
        <v>123</v>
      </c>
      <c r="F18445" s="113" t="s">
        <v>200</v>
      </c>
      <c r="G18445" s="113">
        <v>5.1607446712458298</v>
      </c>
    </row>
    <row r="18446" spans="1:7" x14ac:dyDescent="0.25">
      <c r="A18446" s="108" t="str">
        <f t="shared" si="288"/>
        <v>MD_2013_1A3(FS)_SOx</v>
      </c>
      <c r="B18446" s="113" t="s">
        <v>163</v>
      </c>
      <c r="C18446" s="113">
        <v>2013</v>
      </c>
      <c r="D18446" s="113" t="s">
        <v>132</v>
      </c>
      <c r="E18446" s="113" t="s">
        <v>201</v>
      </c>
      <c r="F18446" s="113" t="s">
        <v>200</v>
      </c>
      <c r="G18446" s="113">
        <v>5.6509138024584803E-3</v>
      </c>
    </row>
    <row r="18447" spans="1:7" x14ac:dyDescent="0.25">
      <c r="A18447" s="108" t="str">
        <f t="shared" si="288"/>
        <v>MD_2013_1A3(FS)_NH3</v>
      </c>
      <c r="B18447" s="113" t="s">
        <v>163</v>
      </c>
      <c r="C18447" s="113">
        <v>2013</v>
      </c>
      <c r="D18447" s="113" t="s">
        <v>132</v>
      </c>
      <c r="E18447" s="113" t="s">
        <v>124</v>
      </c>
      <c r="F18447" s="113" t="s">
        <v>200</v>
      </c>
      <c r="G18447" s="113">
        <v>0.18669554691836299</v>
      </c>
    </row>
    <row r="18448" spans="1:7" x14ac:dyDescent="0.25">
      <c r="A18448" s="108" t="str">
        <f t="shared" si="288"/>
        <v>MD_2013_1A3(FS)_PM2.5</v>
      </c>
      <c r="B18448" s="113" t="s">
        <v>163</v>
      </c>
      <c r="C18448" s="113">
        <v>2013</v>
      </c>
      <c r="D18448" s="113" t="s">
        <v>132</v>
      </c>
      <c r="E18448" s="113" t="s">
        <v>203</v>
      </c>
      <c r="F18448" s="113" t="s">
        <v>200</v>
      </c>
      <c r="G18448" s="113">
        <v>0.65929811859231502</v>
      </c>
    </row>
    <row r="18449" spans="1:7" x14ac:dyDescent="0.25">
      <c r="A18449" s="108" t="str">
        <f t="shared" si="288"/>
        <v>MD_2014_NATIONAL TOTAL_NOx</v>
      </c>
      <c r="B18449" s="113" t="s">
        <v>163</v>
      </c>
      <c r="C18449" s="113">
        <v>2014</v>
      </c>
      <c r="D18449" s="113" t="s">
        <v>122</v>
      </c>
      <c r="E18449" s="113" t="s">
        <v>199</v>
      </c>
      <c r="F18449" s="113" t="s">
        <v>200</v>
      </c>
      <c r="G18449" s="113">
        <v>30.175852740556799</v>
      </c>
    </row>
    <row r="18450" spans="1:7" x14ac:dyDescent="0.25">
      <c r="A18450" s="108" t="str">
        <f t="shared" si="288"/>
        <v>MD_2014_NATIONAL TOTAL_NMVOC</v>
      </c>
      <c r="B18450" s="113" t="s">
        <v>163</v>
      </c>
      <c r="C18450" s="113">
        <v>2014</v>
      </c>
      <c r="D18450" s="113" t="s">
        <v>122</v>
      </c>
      <c r="E18450" s="113" t="s">
        <v>123</v>
      </c>
      <c r="F18450" s="113" t="s">
        <v>200</v>
      </c>
      <c r="G18450" s="113">
        <v>47.940838018204801</v>
      </c>
    </row>
    <row r="18451" spans="1:7" x14ac:dyDescent="0.25">
      <c r="A18451" s="108" t="str">
        <f t="shared" si="288"/>
        <v>MD_2014_NATIONAL TOTAL_SOx</v>
      </c>
      <c r="B18451" s="113" t="s">
        <v>163</v>
      </c>
      <c r="C18451" s="113">
        <v>2014</v>
      </c>
      <c r="D18451" s="113" t="s">
        <v>122</v>
      </c>
      <c r="E18451" s="113" t="s">
        <v>201</v>
      </c>
      <c r="F18451" s="113" t="s">
        <v>200</v>
      </c>
      <c r="G18451" s="113">
        <v>3.6188677644258598</v>
      </c>
    </row>
    <row r="18452" spans="1:7" x14ac:dyDescent="0.25">
      <c r="A18452" s="108" t="str">
        <f t="shared" si="288"/>
        <v>MD_2014_NATIONAL TOTAL_NH3</v>
      </c>
      <c r="B18452" s="113" t="s">
        <v>163</v>
      </c>
      <c r="C18452" s="113">
        <v>2014</v>
      </c>
      <c r="D18452" s="113" t="s">
        <v>122</v>
      </c>
      <c r="E18452" s="113" t="s">
        <v>124</v>
      </c>
      <c r="F18452" s="113" t="s">
        <v>200</v>
      </c>
      <c r="G18452" s="113">
        <v>19.0611932420098</v>
      </c>
    </row>
    <row r="18453" spans="1:7" x14ac:dyDescent="0.25">
      <c r="A18453" s="108" t="str">
        <f t="shared" si="288"/>
        <v>MD_2014_NATIONAL TOTAL_PM2.5</v>
      </c>
      <c r="B18453" s="113" t="s">
        <v>163</v>
      </c>
      <c r="C18453" s="113">
        <v>2014</v>
      </c>
      <c r="D18453" s="113" t="s">
        <v>122</v>
      </c>
      <c r="E18453" s="113" t="s">
        <v>203</v>
      </c>
      <c r="F18453" s="113" t="s">
        <v>200</v>
      </c>
      <c r="G18453" s="113">
        <v>11.184551871638501</v>
      </c>
    </row>
    <row r="18454" spans="1:7" x14ac:dyDescent="0.25">
      <c r="A18454" s="108" t="str">
        <f t="shared" si="288"/>
        <v>MD_2014_NATIONAL TOTAL_Pb</v>
      </c>
      <c r="B18454" s="113" t="s">
        <v>163</v>
      </c>
      <c r="C18454" s="113">
        <v>2014</v>
      </c>
      <c r="D18454" s="113" t="s">
        <v>122</v>
      </c>
      <c r="E18454" s="113" t="s">
        <v>125</v>
      </c>
      <c r="F18454" s="113" t="s">
        <v>200</v>
      </c>
      <c r="G18454" s="113">
        <v>1.1438916085042101E-3</v>
      </c>
    </row>
    <row r="18455" spans="1:7" x14ac:dyDescent="0.25">
      <c r="A18455" s="108" t="str">
        <f t="shared" si="288"/>
        <v>MD_2014_NATIONAL TOTAL_Cd</v>
      </c>
      <c r="B18455" s="113" t="s">
        <v>163</v>
      </c>
      <c r="C18455" s="113">
        <v>2014</v>
      </c>
      <c r="D18455" s="113" t="s">
        <v>122</v>
      </c>
      <c r="E18455" s="113" t="s">
        <v>126</v>
      </c>
      <c r="F18455" s="113" t="s">
        <v>200</v>
      </c>
      <c r="G18455" s="113">
        <v>2.11329812976187E-4</v>
      </c>
    </row>
    <row r="18456" spans="1:7" x14ac:dyDescent="0.25">
      <c r="A18456" s="108" t="str">
        <f t="shared" si="288"/>
        <v>MD_2014_NATIONAL TOTAL_Hg</v>
      </c>
      <c r="B18456" s="113" t="s">
        <v>163</v>
      </c>
      <c r="C18456" s="113">
        <v>2014</v>
      </c>
      <c r="D18456" s="113" t="s">
        <v>122</v>
      </c>
      <c r="E18456" s="113" t="s">
        <v>127</v>
      </c>
      <c r="F18456" s="113" t="s">
        <v>200</v>
      </c>
      <c r="G18456" s="150">
        <v>8.3361992054856399E-5</v>
      </c>
    </row>
    <row r="18457" spans="1:7" x14ac:dyDescent="0.25">
      <c r="A18457" s="108" t="str">
        <f t="shared" si="288"/>
        <v>MD_2014_NATIONAL TOTAL_DIOX</v>
      </c>
      <c r="B18457" s="113" t="s">
        <v>163</v>
      </c>
      <c r="C18457" s="113">
        <v>2014</v>
      </c>
      <c r="D18457" s="113" t="s">
        <v>122</v>
      </c>
      <c r="E18457" s="113" t="s">
        <v>128</v>
      </c>
      <c r="F18457" s="113" t="s">
        <v>200</v>
      </c>
      <c r="G18457" s="150">
        <v>4.1380738833652501E-8</v>
      </c>
    </row>
    <row r="18458" spans="1:7" x14ac:dyDescent="0.25">
      <c r="A18458" s="108" t="str">
        <f t="shared" si="288"/>
        <v>MD_2014_NATIONAL TOTAL_PAH</v>
      </c>
      <c r="B18458" s="113" t="s">
        <v>163</v>
      </c>
      <c r="C18458" s="113">
        <v>2014</v>
      </c>
      <c r="D18458" s="113" t="s">
        <v>122</v>
      </c>
      <c r="E18458" s="113" t="s">
        <v>129</v>
      </c>
      <c r="F18458" s="113" t="s">
        <v>200</v>
      </c>
      <c r="G18458" s="113">
        <v>7.5624707514300301E-3</v>
      </c>
    </row>
    <row r="18459" spans="1:7" x14ac:dyDescent="0.25">
      <c r="A18459" s="108" t="str">
        <f t="shared" si="288"/>
        <v>MD_2014_NATIONAL TOTAL_HCB</v>
      </c>
      <c r="B18459" s="113" t="s">
        <v>163</v>
      </c>
      <c r="C18459" s="113">
        <v>2014</v>
      </c>
      <c r="D18459" s="113" t="s">
        <v>122</v>
      </c>
      <c r="E18459" s="113" t="s">
        <v>130</v>
      </c>
      <c r="F18459" s="113" t="s">
        <v>200</v>
      </c>
      <c r="G18459" s="150">
        <v>1.32562793145505E-7</v>
      </c>
    </row>
    <row r="18460" spans="1:7" x14ac:dyDescent="0.25">
      <c r="A18460" s="108" t="str">
        <f t="shared" si="288"/>
        <v>MD_2014_NATIONAL TOTAL_PCB</v>
      </c>
      <c r="B18460" s="113" t="s">
        <v>163</v>
      </c>
      <c r="C18460" s="113">
        <v>2014</v>
      </c>
      <c r="D18460" s="113" t="s">
        <v>122</v>
      </c>
      <c r="E18460" s="113" t="s">
        <v>259</v>
      </c>
      <c r="F18460" s="113" t="s">
        <v>200</v>
      </c>
      <c r="G18460" s="150">
        <v>1.4585520913012399E-6</v>
      </c>
    </row>
    <row r="18461" spans="1:7" x14ac:dyDescent="0.25">
      <c r="A18461" s="108" t="str">
        <f t="shared" si="288"/>
        <v>MD_2014_1A3(FS)_NOx</v>
      </c>
      <c r="B18461" s="113" t="s">
        <v>163</v>
      </c>
      <c r="C18461" s="113">
        <v>2014</v>
      </c>
      <c r="D18461" s="113" t="s">
        <v>132</v>
      </c>
      <c r="E18461" s="113" t="s">
        <v>199</v>
      </c>
      <c r="F18461" s="113" t="s">
        <v>200</v>
      </c>
      <c r="G18461" s="113">
        <v>14.087726668173101</v>
      </c>
    </row>
    <row r="18462" spans="1:7" x14ac:dyDescent="0.25">
      <c r="A18462" s="108" t="str">
        <f t="shared" si="288"/>
        <v>MD_2014_1A3(FS)_NMVOC</v>
      </c>
      <c r="B18462" s="113" t="s">
        <v>163</v>
      </c>
      <c r="C18462" s="113">
        <v>2014</v>
      </c>
      <c r="D18462" s="113" t="s">
        <v>132</v>
      </c>
      <c r="E18462" s="113" t="s">
        <v>123</v>
      </c>
      <c r="F18462" s="113" t="s">
        <v>200</v>
      </c>
      <c r="G18462" s="113">
        <v>4.7849981823420897</v>
      </c>
    </row>
    <row r="18463" spans="1:7" x14ac:dyDescent="0.25">
      <c r="A18463" s="108" t="str">
        <f t="shared" si="288"/>
        <v>MD_2014_1A3(FS)_SOx</v>
      </c>
      <c r="B18463" s="113" t="s">
        <v>163</v>
      </c>
      <c r="C18463" s="113">
        <v>2014</v>
      </c>
      <c r="D18463" s="113" t="s">
        <v>132</v>
      </c>
      <c r="E18463" s="113" t="s">
        <v>201</v>
      </c>
      <c r="F18463" s="113" t="s">
        <v>200</v>
      </c>
      <c r="G18463" s="113">
        <v>5.8317758654161996E-3</v>
      </c>
    </row>
    <row r="18464" spans="1:7" x14ac:dyDescent="0.25">
      <c r="A18464" s="108" t="str">
        <f t="shared" si="288"/>
        <v>MD_2014_1A3(FS)_NH3</v>
      </c>
      <c r="B18464" s="113" t="s">
        <v>163</v>
      </c>
      <c r="C18464" s="113">
        <v>2014</v>
      </c>
      <c r="D18464" s="113" t="s">
        <v>132</v>
      </c>
      <c r="E18464" s="113" t="s">
        <v>124</v>
      </c>
      <c r="F18464" s="113" t="s">
        <v>200</v>
      </c>
      <c r="G18464" s="113">
        <v>0.19741570834600999</v>
      </c>
    </row>
    <row r="18465" spans="1:7" x14ac:dyDescent="0.25">
      <c r="A18465" s="108" t="str">
        <f t="shared" si="288"/>
        <v>MD_2014_1A3(FS)_PM2.5</v>
      </c>
      <c r="B18465" s="113" t="s">
        <v>163</v>
      </c>
      <c r="C18465" s="113">
        <v>2014</v>
      </c>
      <c r="D18465" s="113" t="s">
        <v>132</v>
      </c>
      <c r="E18465" s="113" t="s">
        <v>203</v>
      </c>
      <c r="F18465" s="113" t="s">
        <v>200</v>
      </c>
      <c r="G18465" s="113">
        <v>0.68475778410437904</v>
      </c>
    </row>
    <row r="18466" spans="1:7" x14ac:dyDescent="0.25">
      <c r="A18466" s="108" t="str">
        <f t="shared" si="288"/>
        <v>MD_2015_NATIONAL TOTAL_NOx</v>
      </c>
      <c r="B18466" s="113" t="s">
        <v>163</v>
      </c>
      <c r="C18466" s="113">
        <v>2015</v>
      </c>
      <c r="D18466" s="113" t="s">
        <v>122</v>
      </c>
      <c r="E18466" s="113" t="s">
        <v>199</v>
      </c>
      <c r="F18466" s="113" t="s">
        <v>200</v>
      </c>
      <c r="G18466" s="113">
        <v>28.8037423192246</v>
      </c>
    </row>
    <row r="18467" spans="1:7" x14ac:dyDescent="0.25">
      <c r="A18467" s="108" t="str">
        <f t="shared" si="288"/>
        <v>MD_2015_NATIONAL TOTAL_NMVOC</v>
      </c>
      <c r="B18467" s="113" t="s">
        <v>163</v>
      </c>
      <c r="C18467" s="113">
        <v>2015</v>
      </c>
      <c r="D18467" s="113" t="s">
        <v>122</v>
      </c>
      <c r="E18467" s="113" t="s">
        <v>123</v>
      </c>
      <c r="F18467" s="113" t="s">
        <v>200</v>
      </c>
      <c r="G18467" s="113">
        <v>51.602716801442398</v>
      </c>
    </row>
    <row r="18468" spans="1:7" x14ac:dyDescent="0.25">
      <c r="A18468" s="108" t="str">
        <f t="shared" si="288"/>
        <v>MD_2015_NATIONAL TOTAL_SOx</v>
      </c>
      <c r="B18468" s="113" t="s">
        <v>163</v>
      </c>
      <c r="C18468" s="113">
        <v>2015</v>
      </c>
      <c r="D18468" s="113" t="s">
        <v>122</v>
      </c>
      <c r="E18468" s="113" t="s">
        <v>201</v>
      </c>
      <c r="F18468" s="113" t="s">
        <v>200</v>
      </c>
      <c r="G18468" s="113">
        <v>4.2750306122506103</v>
      </c>
    </row>
    <row r="18469" spans="1:7" x14ac:dyDescent="0.25">
      <c r="A18469" s="108" t="str">
        <f t="shared" si="288"/>
        <v>MD_2015_NATIONAL TOTAL_NH3</v>
      </c>
      <c r="B18469" s="113" t="s">
        <v>163</v>
      </c>
      <c r="C18469" s="113">
        <v>2015</v>
      </c>
      <c r="D18469" s="113" t="s">
        <v>122</v>
      </c>
      <c r="E18469" s="113" t="s">
        <v>124</v>
      </c>
      <c r="F18469" s="113" t="s">
        <v>200</v>
      </c>
      <c r="G18469" s="113">
        <v>17.148746934734099</v>
      </c>
    </row>
    <row r="18470" spans="1:7" x14ac:dyDescent="0.25">
      <c r="A18470" s="108" t="str">
        <f t="shared" si="288"/>
        <v>MD_2015_NATIONAL TOTAL_PM2.5</v>
      </c>
      <c r="B18470" s="113" t="s">
        <v>163</v>
      </c>
      <c r="C18470" s="113">
        <v>2015</v>
      </c>
      <c r="D18470" s="113" t="s">
        <v>122</v>
      </c>
      <c r="E18470" s="113" t="s">
        <v>203</v>
      </c>
      <c r="F18470" s="113" t="s">
        <v>200</v>
      </c>
      <c r="G18470" s="113">
        <v>11.9323329997529</v>
      </c>
    </row>
    <row r="18471" spans="1:7" x14ac:dyDescent="0.25">
      <c r="A18471" s="108" t="str">
        <f t="shared" si="288"/>
        <v>MD_2015_NATIONAL TOTAL_Pb</v>
      </c>
      <c r="B18471" s="113" t="s">
        <v>163</v>
      </c>
      <c r="C18471" s="113">
        <v>2015</v>
      </c>
      <c r="D18471" s="113" t="s">
        <v>122</v>
      </c>
      <c r="E18471" s="113" t="s">
        <v>125</v>
      </c>
      <c r="F18471" s="113" t="s">
        <v>200</v>
      </c>
      <c r="G18471" s="113">
        <v>1.3172859587386699E-3</v>
      </c>
    </row>
    <row r="18472" spans="1:7" x14ac:dyDescent="0.25">
      <c r="A18472" s="108" t="str">
        <f t="shared" si="288"/>
        <v>MD_2015_NATIONAL TOTAL_Cd</v>
      </c>
      <c r="B18472" s="113" t="s">
        <v>163</v>
      </c>
      <c r="C18472" s="113">
        <v>2015</v>
      </c>
      <c r="D18472" s="113" t="s">
        <v>122</v>
      </c>
      <c r="E18472" s="113" t="s">
        <v>126</v>
      </c>
      <c r="F18472" s="113" t="s">
        <v>200</v>
      </c>
      <c r="G18472" s="113">
        <v>2.2263302318352299E-4</v>
      </c>
    </row>
    <row r="18473" spans="1:7" x14ac:dyDescent="0.25">
      <c r="A18473" s="108" t="str">
        <f t="shared" si="288"/>
        <v>MD_2015_NATIONAL TOTAL_Hg</v>
      </c>
      <c r="B18473" s="113" t="s">
        <v>163</v>
      </c>
      <c r="C18473" s="113">
        <v>2015</v>
      </c>
      <c r="D18473" s="113" t="s">
        <v>122</v>
      </c>
      <c r="E18473" s="113" t="s">
        <v>127</v>
      </c>
      <c r="F18473" s="113" t="s">
        <v>200</v>
      </c>
      <c r="G18473" s="150">
        <v>9.2050021876834398E-5</v>
      </c>
    </row>
    <row r="18474" spans="1:7" x14ac:dyDescent="0.25">
      <c r="A18474" s="108" t="str">
        <f t="shared" si="288"/>
        <v>MD_2015_NATIONAL TOTAL_DIOX</v>
      </c>
      <c r="B18474" s="113" t="s">
        <v>163</v>
      </c>
      <c r="C18474" s="113">
        <v>2015</v>
      </c>
      <c r="D18474" s="113" t="s">
        <v>122</v>
      </c>
      <c r="E18474" s="113" t="s">
        <v>128</v>
      </c>
      <c r="F18474" s="113" t="s">
        <v>200</v>
      </c>
      <c r="G18474" s="150">
        <v>4.1169642992111198E-8</v>
      </c>
    </row>
    <row r="18475" spans="1:7" x14ac:dyDescent="0.25">
      <c r="A18475" s="108" t="str">
        <f t="shared" si="288"/>
        <v>MD_2015_NATIONAL TOTAL_PAH</v>
      </c>
      <c r="B18475" s="113" t="s">
        <v>163</v>
      </c>
      <c r="C18475" s="113">
        <v>2015</v>
      </c>
      <c r="D18475" s="113" t="s">
        <v>122</v>
      </c>
      <c r="E18475" s="113" t="s">
        <v>129</v>
      </c>
      <c r="F18475" s="113" t="s">
        <v>200</v>
      </c>
      <c r="G18475" s="113">
        <v>7.8002266118329701E-3</v>
      </c>
    </row>
    <row r="18476" spans="1:7" x14ac:dyDescent="0.25">
      <c r="A18476" s="108" t="str">
        <f t="shared" si="288"/>
        <v>MD_2015_NATIONAL TOTAL_HCB</v>
      </c>
      <c r="B18476" s="113" t="s">
        <v>163</v>
      </c>
      <c r="C18476" s="113">
        <v>2015</v>
      </c>
      <c r="D18476" s="113" t="s">
        <v>122</v>
      </c>
      <c r="E18476" s="113" t="s">
        <v>130</v>
      </c>
      <c r="F18476" s="113" t="s">
        <v>200</v>
      </c>
      <c r="G18476" s="150">
        <v>1.31496515852349E-7</v>
      </c>
    </row>
    <row r="18477" spans="1:7" x14ac:dyDescent="0.25">
      <c r="A18477" s="108" t="str">
        <f t="shared" si="288"/>
        <v>MD_2015_NATIONAL TOTAL_PCB</v>
      </c>
      <c r="B18477" s="113" t="s">
        <v>163</v>
      </c>
      <c r="C18477" s="113">
        <v>2015</v>
      </c>
      <c r="D18477" s="113" t="s">
        <v>122</v>
      </c>
      <c r="E18477" s="113" t="s">
        <v>259</v>
      </c>
      <c r="F18477" s="113" t="s">
        <v>200</v>
      </c>
      <c r="G18477" s="150">
        <v>1.84939214629659E-6</v>
      </c>
    </row>
    <row r="18478" spans="1:7" x14ac:dyDescent="0.25">
      <c r="A18478" s="108" t="str">
        <f t="shared" si="288"/>
        <v>MD_2015_1A3(FS)_NOx</v>
      </c>
      <c r="B18478" s="113" t="s">
        <v>163</v>
      </c>
      <c r="C18478" s="113">
        <v>2015</v>
      </c>
      <c r="D18478" s="113" t="s">
        <v>132</v>
      </c>
      <c r="E18478" s="113" t="s">
        <v>199</v>
      </c>
      <c r="F18478" s="113" t="s">
        <v>200</v>
      </c>
      <c r="G18478" s="113">
        <v>14.8639328386264</v>
      </c>
    </row>
    <row r="18479" spans="1:7" x14ac:dyDescent="0.25">
      <c r="A18479" s="108" t="str">
        <f t="shared" si="288"/>
        <v>MD_2015_1A3(FS)_NMVOC</v>
      </c>
      <c r="B18479" s="113" t="s">
        <v>163</v>
      </c>
      <c r="C18479" s="113">
        <v>2015</v>
      </c>
      <c r="D18479" s="113" t="s">
        <v>132</v>
      </c>
      <c r="E18479" s="113" t="s">
        <v>123</v>
      </c>
      <c r="F18479" s="113" t="s">
        <v>200</v>
      </c>
      <c r="G18479" s="113">
        <v>4.9560187976774603</v>
      </c>
    </row>
    <row r="18480" spans="1:7" x14ac:dyDescent="0.25">
      <c r="A18480" s="108" t="str">
        <f t="shared" si="288"/>
        <v>MD_2015_1A3(FS)_SOx</v>
      </c>
      <c r="B18480" s="113" t="s">
        <v>163</v>
      </c>
      <c r="C18480" s="113">
        <v>2015</v>
      </c>
      <c r="D18480" s="113" t="s">
        <v>132</v>
      </c>
      <c r="E18480" s="113" t="s">
        <v>201</v>
      </c>
      <c r="F18480" s="113" t="s">
        <v>200</v>
      </c>
      <c r="G18480" s="113">
        <v>6.0527502062936601E-3</v>
      </c>
    </row>
    <row r="18481" spans="1:7" x14ac:dyDescent="0.25">
      <c r="A18481" s="108" t="str">
        <f t="shared" si="288"/>
        <v>MD_2015_1A3(FS)_NH3</v>
      </c>
      <c r="B18481" s="113" t="s">
        <v>163</v>
      </c>
      <c r="C18481" s="113">
        <v>2015</v>
      </c>
      <c r="D18481" s="113" t="s">
        <v>132</v>
      </c>
      <c r="E18481" s="113" t="s">
        <v>124</v>
      </c>
      <c r="F18481" s="113" t="s">
        <v>200</v>
      </c>
      <c r="G18481" s="113">
        <v>0.201148632390342</v>
      </c>
    </row>
    <row r="18482" spans="1:7" x14ac:dyDescent="0.25">
      <c r="A18482" s="108" t="str">
        <f t="shared" si="288"/>
        <v>MD_2015_1A3(FS)_PM2.5</v>
      </c>
      <c r="B18482" s="113" t="s">
        <v>163</v>
      </c>
      <c r="C18482" s="113">
        <v>2015</v>
      </c>
      <c r="D18482" s="113" t="s">
        <v>132</v>
      </c>
      <c r="E18482" s="113" t="s">
        <v>203</v>
      </c>
      <c r="F18482" s="113" t="s">
        <v>200</v>
      </c>
      <c r="G18482" s="113">
        <v>0.71048502542146796</v>
      </c>
    </row>
    <row r="18483" spans="1:7" x14ac:dyDescent="0.25">
      <c r="A18483" s="108" t="str">
        <f t="shared" si="288"/>
        <v>MD_2016_NATIONAL TOTAL_NOx</v>
      </c>
      <c r="B18483" s="113" t="s">
        <v>163</v>
      </c>
      <c r="C18483" s="113">
        <v>2016</v>
      </c>
      <c r="D18483" s="113" t="s">
        <v>122</v>
      </c>
      <c r="E18483" s="113" t="s">
        <v>199</v>
      </c>
      <c r="F18483" s="113" t="s">
        <v>200</v>
      </c>
      <c r="G18483" s="113">
        <v>32.336843362029299</v>
      </c>
    </row>
    <row r="18484" spans="1:7" x14ac:dyDescent="0.25">
      <c r="A18484" s="108" t="str">
        <f t="shared" si="288"/>
        <v>MD_2016_NATIONAL TOTAL_NMVOC</v>
      </c>
      <c r="B18484" s="113" t="s">
        <v>163</v>
      </c>
      <c r="C18484" s="113">
        <v>2016</v>
      </c>
      <c r="D18484" s="113" t="s">
        <v>122</v>
      </c>
      <c r="E18484" s="113" t="s">
        <v>123</v>
      </c>
      <c r="F18484" s="113" t="s">
        <v>200</v>
      </c>
      <c r="G18484" s="113">
        <v>55.464432610843602</v>
      </c>
    </row>
    <row r="18485" spans="1:7" x14ac:dyDescent="0.25">
      <c r="A18485" s="108" t="str">
        <f t="shared" si="288"/>
        <v>MD_2016_NATIONAL TOTAL_SOx</v>
      </c>
      <c r="B18485" s="113" t="s">
        <v>163</v>
      </c>
      <c r="C18485" s="113">
        <v>2016</v>
      </c>
      <c r="D18485" s="113" t="s">
        <v>122</v>
      </c>
      <c r="E18485" s="113" t="s">
        <v>201</v>
      </c>
      <c r="F18485" s="113" t="s">
        <v>200</v>
      </c>
      <c r="G18485" s="113">
        <v>3.48443616401847</v>
      </c>
    </row>
    <row r="18486" spans="1:7" x14ac:dyDescent="0.25">
      <c r="A18486" s="108" t="str">
        <f t="shared" si="288"/>
        <v>MD_2016_NATIONAL TOTAL_NH3</v>
      </c>
      <c r="B18486" s="113" t="s">
        <v>163</v>
      </c>
      <c r="C18486" s="113">
        <v>2016</v>
      </c>
      <c r="D18486" s="113" t="s">
        <v>122</v>
      </c>
      <c r="E18486" s="113" t="s">
        <v>124</v>
      </c>
      <c r="F18486" s="113" t="s">
        <v>200</v>
      </c>
      <c r="G18486" s="113">
        <v>17.5569930867225</v>
      </c>
    </row>
    <row r="18487" spans="1:7" x14ac:dyDescent="0.25">
      <c r="A18487" s="108" t="str">
        <f t="shared" si="288"/>
        <v>MD_2016_NATIONAL TOTAL_PM2.5</v>
      </c>
      <c r="B18487" s="113" t="s">
        <v>163</v>
      </c>
      <c r="C18487" s="113">
        <v>2016</v>
      </c>
      <c r="D18487" s="113" t="s">
        <v>122</v>
      </c>
      <c r="E18487" s="113" t="s">
        <v>203</v>
      </c>
      <c r="F18487" s="113" t="s">
        <v>200</v>
      </c>
      <c r="G18487" s="113">
        <v>12.8287078201867</v>
      </c>
    </row>
    <row r="18488" spans="1:7" x14ac:dyDescent="0.25">
      <c r="A18488" s="108" t="str">
        <f t="shared" si="288"/>
        <v>MD_2016_NATIONAL TOTAL_Pb</v>
      </c>
      <c r="B18488" s="113" t="s">
        <v>163</v>
      </c>
      <c r="C18488" s="113">
        <v>2016</v>
      </c>
      <c r="D18488" s="113" t="s">
        <v>122</v>
      </c>
      <c r="E18488" s="113" t="s">
        <v>125</v>
      </c>
      <c r="F18488" s="113" t="s">
        <v>200</v>
      </c>
      <c r="G18488" s="113">
        <v>1.2138170047146699E-3</v>
      </c>
    </row>
    <row r="18489" spans="1:7" x14ac:dyDescent="0.25">
      <c r="A18489" s="108" t="str">
        <f t="shared" si="288"/>
        <v>MD_2016_NATIONAL TOTAL_Cd</v>
      </c>
      <c r="B18489" s="113" t="s">
        <v>163</v>
      </c>
      <c r="C18489" s="113">
        <v>2016</v>
      </c>
      <c r="D18489" s="113" t="s">
        <v>122</v>
      </c>
      <c r="E18489" s="113" t="s">
        <v>126</v>
      </c>
      <c r="F18489" s="113" t="s">
        <v>200</v>
      </c>
      <c r="G18489" s="113">
        <v>2.3994858082615299E-4</v>
      </c>
    </row>
    <row r="18490" spans="1:7" x14ac:dyDescent="0.25">
      <c r="A18490" s="108" t="str">
        <f t="shared" si="288"/>
        <v>MD_2016_NATIONAL TOTAL_Hg</v>
      </c>
      <c r="B18490" s="113" t="s">
        <v>163</v>
      </c>
      <c r="C18490" s="113">
        <v>2016</v>
      </c>
      <c r="D18490" s="113" t="s">
        <v>122</v>
      </c>
      <c r="E18490" s="113" t="s">
        <v>127</v>
      </c>
      <c r="F18490" s="113" t="s">
        <v>200</v>
      </c>
      <c r="G18490" s="150">
        <v>7.7767710285852395E-5</v>
      </c>
    </row>
    <row r="18491" spans="1:7" x14ac:dyDescent="0.25">
      <c r="A18491" s="108" t="str">
        <f t="shared" si="288"/>
        <v>MD_2016_NATIONAL TOTAL_DIOX</v>
      </c>
      <c r="B18491" s="113" t="s">
        <v>163</v>
      </c>
      <c r="C18491" s="113">
        <v>2016</v>
      </c>
      <c r="D18491" s="113" t="s">
        <v>122</v>
      </c>
      <c r="E18491" s="113" t="s">
        <v>128</v>
      </c>
      <c r="F18491" s="113" t="s">
        <v>200</v>
      </c>
      <c r="G18491" s="150">
        <v>3.9608233870250403E-8</v>
      </c>
    </row>
    <row r="18492" spans="1:7" x14ac:dyDescent="0.25">
      <c r="A18492" s="108" t="str">
        <f t="shared" si="288"/>
        <v>MD_2016_NATIONAL TOTAL_PAH</v>
      </c>
      <c r="B18492" s="113" t="s">
        <v>163</v>
      </c>
      <c r="C18492" s="113">
        <v>2016</v>
      </c>
      <c r="D18492" s="113" t="s">
        <v>122</v>
      </c>
      <c r="E18492" s="113" t="s">
        <v>129</v>
      </c>
      <c r="F18492" s="113" t="s">
        <v>200</v>
      </c>
      <c r="G18492" s="113">
        <v>7.4947402925298404E-3</v>
      </c>
    </row>
    <row r="18493" spans="1:7" x14ac:dyDescent="0.25">
      <c r="A18493" s="108" t="str">
        <f t="shared" si="288"/>
        <v>MD_2016_NATIONAL TOTAL_HCB</v>
      </c>
      <c r="B18493" s="113" t="s">
        <v>163</v>
      </c>
      <c r="C18493" s="113">
        <v>2016</v>
      </c>
      <c r="D18493" s="113" t="s">
        <v>122</v>
      </c>
      <c r="E18493" s="113" t="s">
        <v>130</v>
      </c>
      <c r="F18493" s="113" t="s">
        <v>200</v>
      </c>
      <c r="G18493" s="150">
        <v>1.3595978626107501E-7</v>
      </c>
    </row>
    <row r="18494" spans="1:7" x14ac:dyDescent="0.25">
      <c r="A18494" s="108" t="str">
        <f t="shared" si="288"/>
        <v>MD_2016_NATIONAL TOTAL_PCB</v>
      </c>
      <c r="B18494" s="113" t="s">
        <v>163</v>
      </c>
      <c r="C18494" s="113">
        <v>2016</v>
      </c>
      <c r="D18494" s="113" t="s">
        <v>122</v>
      </c>
      <c r="E18494" s="113" t="s">
        <v>259</v>
      </c>
      <c r="F18494" s="113" t="s">
        <v>200</v>
      </c>
      <c r="G18494" s="150">
        <v>9.1968995325373098E-7</v>
      </c>
    </row>
    <row r="18495" spans="1:7" x14ac:dyDescent="0.25">
      <c r="A18495" s="108" t="str">
        <f t="shared" si="288"/>
        <v>MD_2016_1A3(FS)_NOx</v>
      </c>
      <c r="B18495" s="113" t="s">
        <v>163</v>
      </c>
      <c r="C18495" s="113">
        <v>2016</v>
      </c>
      <c r="D18495" s="113" t="s">
        <v>132</v>
      </c>
      <c r="E18495" s="113" t="s">
        <v>199</v>
      </c>
      <c r="F18495" s="113" t="s">
        <v>200</v>
      </c>
      <c r="G18495" s="113">
        <v>15.7609349127928</v>
      </c>
    </row>
    <row r="18496" spans="1:7" x14ac:dyDescent="0.25">
      <c r="A18496" s="108" t="str">
        <f t="shared" si="288"/>
        <v>MD_2016_1A3(FS)_NMVOC</v>
      </c>
      <c r="B18496" s="113" t="s">
        <v>163</v>
      </c>
      <c r="C18496" s="113">
        <v>2016</v>
      </c>
      <c r="D18496" s="113" t="s">
        <v>132</v>
      </c>
      <c r="E18496" s="113" t="s">
        <v>123</v>
      </c>
      <c r="F18496" s="113" t="s">
        <v>200</v>
      </c>
      <c r="G18496" s="113">
        <v>5.2040238730555402</v>
      </c>
    </row>
    <row r="18497" spans="1:7" x14ac:dyDescent="0.25">
      <c r="A18497" s="108" t="str">
        <f t="shared" si="288"/>
        <v>MD_2016_1A3(FS)_SOx</v>
      </c>
      <c r="B18497" s="113" t="s">
        <v>163</v>
      </c>
      <c r="C18497" s="113">
        <v>2016</v>
      </c>
      <c r="D18497" s="113" t="s">
        <v>132</v>
      </c>
      <c r="E18497" s="113" t="s">
        <v>201</v>
      </c>
      <c r="F18497" s="113" t="s">
        <v>200</v>
      </c>
      <c r="G18497" s="113">
        <v>6.36419036450484E-3</v>
      </c>
    </row>
    <row r="18498" spans="1:7" x14ac:dyDescent="0.25">
      <c r="A18498" s="108" t="str">
        <f t="shared" ref="A18498:A18561" si="289">CONCATENATE(B18498,"_",C18498,"_",D18498,"_",E18498)</f>
        <v>MD_2016_1A3(FS)_NH3</v>
      </c>
      <c r="B18498" s="113" t="s">
        <v>163</v>
      </c>
      <c r="C18498" s="113">
        <v>2016</v>
      </c>
      <c r="D18498" s="113" t="s">
        <v>132</v>
      </c>
      <c r="E18498" s="113" t="s">
        <v>124</v>
      </c>
      <c r="F18498" s="113" t="s">
        <v>200</v>
      </c>
      <c r="G18498" s="113">
        <v>0.20757466522059401</v>
      </c>
    </row>
    <row r="18499" spans="1:7" x14ac:dyDescent="0.25">
      <c r="A18499" s="108" t="str">
        <f t="shared" si="289"/>
        <v>MD_2016_1A3(FS)_PM2.5</v>
      </c>
      <c r="B18499" s="113" t="s">
        <v>163</v>
      </c>
      <c r="C18499" s="113">
        <v>2016</v>
      </c>
      <c r="D18499" s="113" t="s">
        <v>132</v>
      </c>
      <c r="E18499" s="113" t="s">
        <v>203</v>
      </c>
      <c r="F18499" s="113" t="s">
        <v>200</v>
      </c>
      <c r="G18499" s="113">
        <v>0.76637717548366502</v>
      </c>
    </row>
    <row r="18500" spans="1:7" x14ac:dyDescent="0.25">
      <c r="A18500" s="108" t="str">
        <f t="shared" si="289"/>
        <v>MD_2017_NATIONAL TOTAL_NOx</v>
      </c>
      <c r="B18500" s="113" t="s">
        <v>163</v>
      </c>
      <c r="C18500" s="113">
        <v>2017</v>
      </c>
      <c r="D18500" s="113" t="s">
        <v>122</v>
      </c>
      <c r="E18500" s="113" t="s">
        <v>199</v>
      </c>
      <c r="F18500" s="113" t="s">
        <v>200</v>
      </c>
      <c r="G18500" s="113">
        <v>33.9116062130499</v>
      </c>
    </row>
    <row r="18501" spans="1:7" x14ac:dyDescent="0.25">
      <c r="A18501" s="108" t="str">
        <f t="shared" si="289"/>
        <v>MD_2017_NATIONAL TOTAL_NMVOC</v>
      </c>
      <c r="B18501" s="113" t="s">
        <v>163</v>
      </c>
      <c r="C18501" s="113">
        <v>2017</v>
      </c>
      <c r="D18501" s="113" t="s">
        <v>122</v>
      </c>
      <c r="E18501" s="113" t="s">
        <v>123</v>
      </c>
      <c r="F18501" s="113" t="s">
        <v>200</v>
      </c>
      <c r="G18501" s="113">
        <v>59.494657755126703</v>
      </c>
    </row>
    <row r="18502" spans="1:7" x14ac:dyDescent="0.25">
      <c r="A18502" s="108" t="str">
        <f t="shared" si="289"/>
        <v>MD_2017_NATIONAL TOTAL_SOx</v>
      </c>
      <c r="B18502" s="113" t="s">
        <v>163</v>
      </c>
      <c r="C18502" s="113">
        <v>2017</v>
      </c>
      <c r="D18502" s="113" t="s">
        <v>122</v>
      </c>
      <c r="E18502" s="113" t="s">
        <v>201</v>
      </c>
      <c r="F18502" s="113" t="s">
        <v>200</v>
      </c>
      <c r="G18502" s="113">
        <v>4.3949722406452798</v>
      </c>
    </row>
    <row r="18503" spans="1:7" x14ac:dyDescent="0.25">
      <c r="A18503" s="108" t="str">
        <f t="shared" si="289"/>
        <v>MD_2017_NATIONAL TOTAL_NH3</v>
      </c>
      <c r="B18503" s="113" t="s">
        <v>163</v>
      </c>
      <c r="C18503" s="113">
        <v>2017</v>
      </c>
      <c r="D18503" s="113" t="s">
        <v>122</v>
      </c>
      <c r="E18503" s="113" t="s">
        <v>124</v>
      </c>
      <c r="F18503" s="113" t="s">
        <v>200</v>
      </c>
      <c r="G18503" s="113">
        <v>21.2033670647054</v>
      </c>
    </row>
    <row r="18504" spans="1:7" x14ac:dyDescent="0.25">
      <c r="A18504" s="108" t="str">
        <f t="shared" si="289"/>
        <v>MD_2017_NATIONAL TOTAL_PM2.5</v>
      </c>
      <c r="B18504" s="113" t="s">
        <v>163</v>
      </c>
      <c r="C18504" s="113">
        <v>2017</v>
      </c>
      <c r="D18504" s="113" t="s">
        <v>122</v>
      </c>
      <c r="E18504" s="113" t="s">
        <v>203</v>
      </c>
      <c r="F18504" s="113" t="s">
        <v>200</v>
      </c>
      <c r="G18504" s="113">
        <v>16.680885862744798</v>
      </c>
    </row>
    <row r="18505" spans="1:7" x14ac:dyDescent="0.25">
      <c r="A18505" s="108" t="str">
        <f t="shared" si="289"/>
        <v>MD_2017_NATIONAL TOTAL_Pb</v>
      </c>
      <c r="B18505" s="113" t="s">
        <v>163</v>
      </c>
      <c r="C18505" s="113">
        <v>2017</v>
      </c>
      <c r="D18505" s="113" t="s">
        <v>122</v>
      </c>
      <c r="E18505" s="113" t="s">
        <v>125</v>
      </c>
      <c r="F18505" s="113" t="s">
        <v>200</v>
      </c>
      <c r="G18505" s="113">
        <v>1.44206780262913E-3</v>
      </c>
    </row>
    <row r="18506" spans="1:7" x14ac:dyDescent="0.25">
      <c r="A18506" s="108" t="str">
        <f t="shared" si="289"/>
        <v>MD_2017_NATIONAL TOTAL_Cd</v>
      </c>
      <c r="B18506" s="113" t="s">
        <v>163</v>
      </c>
      <c r="C18506" s="113">
        <v>2017</v>
      </c>
      <c r="D18506" s="113" t="s">
        <v>122</v>
      </c>
      <c r="E18506" s="113" t="s">
        <v>126</v>
      </c>
      <c r="F18506" s="113" t="s">
        <v>200</v>
      </c>
      <c r="G18506" s="113">
        <v>2.9887949004306499E-4</v>
      </c>
    </row>
    <row r="18507" spans="1:7" x14ac:dyDescent="0.25">
      <c r="A18507" s="108" t="str">
        <f t="shared" si="289"/>
        <v>MD_2017_NATIONAL TOTAL_Hg</v>
      </c>
      <c r="B18507" s="113" t="s">
        <v>163</v>
      </c>
      <c r="C18507" s="113">
        <v>2017</v>
      </c>
      <c r="D18507" s="113" t="s">
        <v>122</v>
      </c>
      <c r="E18507" s="113" t="s">
        <v>127</v>
      </c>
      <c r="F18507" s="113" t="s">
        <v>200</v>
      </c>
      <c r="G18507" s="150">
        <v>9.1675433936600607E-5</v>
      </c>
    </row>
    <row r="18508" spans="1:7" x14ac:dyDescent="0.25">
      <c r="A18508" s="108" t="str">
        <f t="shared" si="289"/>
        <v>MD_2017_NATIONAL TOTAL_DIOX</v>
      </c>
      <c r="B18508" s="113" t="s">
        <v>163</v>
      </c>
      <c r="C18508" s="113">
        <v>2017</v>
      </c>
      <c r="D18508" s="113" t="s">
        <v>122</v>
      </c>
      <c r="E18508" s="113" t="s">
        <v>128</v>
      </c>
      <c r="F18508" s="113" t="s">
        <v>200</v>
      </c>
      <c r="G18508" s="150">
        <v>4.3718619400635702E-8</v>
      </c>
    </row>
    <row r="18509" spans="1:7" x14ac:dyDescent="0.25">
      <c r="A18509" s="108" t="str">
        <f t="shared" si="289"/>
        <v>MD_2017_NATIONAL TOTAL_PAH</v>
      </c>
      <c r="B18509" s="113" t="s">
        <v>163</v>
      </c>
      <c r="C18509" s="113">
        <v>2017</v>
      </c>
      <c r="D18509" s="113" t="s">
        <v>122</v>
      </c>
      <c r="E18509" s="113" t="s">
        <v>129</v>
      </c>
      <c r="F18509" s="113" t="s">
        <v>200</v>
      </c>
      <c r="G18509" s="113">
        <v>1.0474496607623699E-2</v>
      </c>
    </row>
    <row r="18510" spans="1:7" x14ac:dyDescent="0.25">
      <c r="A18510" s="108" t="str">
        <f t="shared" si="289"/>
        <v>MD_2017_NATIONAL TOTAL_HCB</v>
      </c>
      <c r="B18510" s="113" t="s">
        <v>163</v>
      </c>
      <c r="C18510" s="113">
        <v>2017</v>
      </c>
      <c r="D18510" s="113" t="s">
        <v>122</v>
      </c>
      <c r="E18510" s="113" t="s">
        <v>130</v>
      </c>
      <c r="F18510" s="113" t="s">
        <v>200</v>
      </c>
      <c r="G18510" s="150">
        <v>1.5600265259293501E-7</v>
      </c>
    </row>
    <row r="18511" spans="1:7" x14ac:dyDescent="0.25">
      <c r="A18511" s="108" t="str">
        <f t="shared" si="289"/>
        <v>MD_2017_NATIONAL TOTAL_PCB</v>
      </c>
      <c r="B18511" s="113" t="s">
        <v>163</v>
      </c>
      <c r="C18511" s="113">
        <v>2017</v>
      </c>
      <c r="D18511" s="113" t="s">
        <v>122</v>
      </c>
      <c r="E18511" s="113" t="s">
        <v>259</v>
      </c>
      <c r="F18511" s="113" t="s">
        <v>200</v>
      </c>
      <c r="G18511" s="150">
        <v>1.96267391496714E-6</v>
      </c>
    </row>
    <row r="18512" spans="1:7" x14ac:dyDescent="0.25">
      <c r="A18512" s="108" t="str">
        <f t="shared" si="289"/>
        <v>MD_2017_1A3(FS)_NOx</v>
      </c>
      <c r="B18512" s="113" t="s">
        <v>163</v>
      </c>
      <c r="C18512" s="113">
        <v>2017</v>
      </c>
      <c r="D18512" s="113" t="s">
        <v>132</v>
      </c>
      <c r="E18512" s="113" t="s">
        <v>199</v>
      </c>
      <c r="F18512" s="113" t="s">
        <v>200</v>
      </c>
      <c r="G18512" s="113">
        <v>16.302521507982799</v>
      </c>
    </row>
    <row r="18513" spans="1:7" x14ac:dyDescent="0.25">
      <c r="A18513" s="108" t="str">
        <f t="shared" si="289"/>
        <v>MD_2017_1A3(FS)_NMVOC</v>
      </c>
      <c r="B18513" s="113" t="s">
        <v>163</v>
      </c>
      <c r="C18513" s="113">
        <v>2017</v>
      </c>
      <c r="D18513" s="113" t="s">
        <v>132</v>
      </c>
      <c r="E18513" s="113" t="s">
        <v>123</v>
      </c>
      <c r="F18513" s="113" t="s">
        <v>200</v>
      </c>
      <c r="G18513" s="113">
        <v>5.3635676237693</v>
      </c>
    </row>
    <row r="18514" spans="1:7" x14ac:dyDescent="0.25">
      <c r="A18514" s="108" t="str">
        <f t="shared" si="289"/>
        <v>MD_2017_1A3(FS)_SOx</v>
      </c>
      <c r="B18514" s="113" t="s">
        <v>163</v>
      </c>
      <c r="C18514" s="113">
        <v>2017</v>
      </c>
      <c r="D18514" s="113" t="s">
        <v>132</v>
      </c>
      <c r="E18514" s="113" t="s">
        <v>201</v>
      </c>
      <c r="F18514" s="113" t="s">
        <v>200</v>
      </c>
      <c r="G18514" s="113">
        <v>6.4947921301723704E-3</v>
      </c>
    </row>
    <row r="18515" spans="1:7" x14ac:dyDescent="0.25">
      <c r="A18515" s="108" t="str">
        <f t="shared" si="289"/>
        <v>MD_2017_1A3(FS)_NH3</v>
      </c>
      <c r="B18515" s="113" t="s">
        <v>163</v>
      </c>
      <c r="C18515" s="113">
        <v>2017</v>
      </c>
      <c r="D18515" s="113" t="s">
        <v>132</v>
      </c>
      <c r="E18515" s="113" t="s">
        <v>124</v>
      </c>
      <c r="F18515" s="113" t="s">
        <v>200</v>
      </c>
      <c r="G18515" s="113">
        <v>0.200250176228216</v>
      </c>
    </row>
    <row r="18516" spans="1:7" x14ac:dyDescent="0.25">
      <c r="A18516" s="108" t="str">
        <f t="shared" si="289"/>
        <v>MD_2017_1A3(FS)_PM2.5</v>
      </c>
      <c r="B18516" s="113" t="s">
        <v>163</v>
      </c>
      <c r="C18516" s="113">
        <v>2017</v>
      </c>
      <c r="D18516" s="113" t="s">
        <v>132</v>
      </c>
      <c r="E18516" s="113" t="s">
        <v>203</v>
      </c>
      <c r="F18516" s="113" t="s">
        <v>200</v>
      </c>
      <c r="G18516" s="113">
        <v>0.78271889333988198</v>
      </c>
    </row>
    <row r="18517" spans="1:7" x14ac:dyDescent="0.25">
      <c r="A18517" s="108" t="str">
        <f t="shared" si="289"/>
        <v>MD_2018_NATIONAL TOTAL_NOx</v>
      </c>
      <c r="B18517" s="113" t="s">
        <v>163</v>
      </c>
      <c r="C18517" s="113">
        <v>2018</v>
      </c>
      <c r="D18517" s="113" t="s">
        <v>122</v>
      </c>
      <c r="E18517" s="113" t="s">
        <v>199</v>
      </c>
      <c r="F18517" s="113" t="s">
        <v>200</v>
      </c>
      <c r="G18517" s="113">
        <v>36.443751225566103</v>
      </c>
    </row>
    <row r="18518" spans="1:7" x14ac:dyDescent="0.25">
      <c r="A18518" s="108" t="str">
        <f t="shared" si="289"/>
        <v>MD_2018_NATIONAL TOTAL_NMVOC</v>
      </c>
      <c r="B18518" s="113" t="s">
        <v>163</v>
      </c>
      <c r="C18518" s="113">
        <v>2018</v>
      </c>
      <c r="D18518" s="113" t="s">
        <v>122</v>
      </c>
      <c r="E18518" s="113" t="s">
        <v>123</v>
      </c>
      <c r="F18518" s="113" t="s">
        <v>200</v>
      </c>
      <c r="G18518" s="113">
        <v>61.935367947801097</v>
      </c>
    </row>
    <row r="18519" spans="1:7" x14ac:dyDescent="0.25">
      <c r="A18519" s="108" t="str">
        <f t="shared" si="289"/>
        <v>MD_2018_NATIONAL TOTAL_SOx</v>
      </c>
      <c r="B18519" s="113" t="s">
        <v>163</v>
      </c>
      <c r="C18519" s="113">
        <v>2018</v>
      </c>
      <c r="D18519" s="113" t="s">
        <v>122</v>
      </c>
      <c r="E18519" s="113" t="s">
        <v>201</v>
      </c>
      <c r="F18519" s="113" t="s">
        <v>200</v>
      </c>
      <c r="G18519" s="113">
        <v>3.7294306087201199</v>
      </c>
    </row>
    <row r="18520" spans="1:7" x14ac:dyDescent="0.25">
      <c r="A18520" s="108" t="str">
        <f t="shared" si="289"/>
        <v>MD_2018_NATIONAL TOTAL_NH3</v>
      </c>
      <c r="B18520" s="113" t="s">
        <v>163</v>
      </c>
      <c r="C18520" s="113">
        <v>2018</v>
      </c>
      <c r="D18520" s="113" t="s">
        <v>122</v>
      </c>
      <c r="E18520" s="113" t="s">
        <v>124</v>
      </c>
      <c r="F18520" s="113" t="s">
        <v>200</v>
      </c>
      <c r="G18520" s="113">
        <v>22.4810424709949</v>
      </c>
    </row>
    <row r="18521" spans="1:7" x14ac:dyDescent="0.25">
      <c r="A18521" s="108" t="str">
        <f t="shared" si="289"/>
        <v>MD_2018_NATIONAL TOTAL_PM2.5</v>
      </c>
      <c r="B18521" s="113" t="s">
        <v>163</v>
      </c>
      <c r="C18521" s="113">
        <v>2018</v>
      </c>
      <c r="D18521" s="113" t="s">
        <v>122</v>
      </c>
      <c r="E18521" s="113" t="s">
        <v>203</v>
      </c>
      <c r="F18521" s="113" t="s">
        <v>200</v>
      </c>
      <c r="G18521" s="113">
        <v>26.076099577947399</v>
      </c>
    </row>
    <row r="18522" spans="1:7" x14ac:dyDescent="0.25">
      <c r="A18522" s="108" t="str">
        <f t="shared" si="289"/>
        <v>MD_2018_NATIONAL TOTAL_Pb</v>
      </c>
      <c r="B18522" s="113" t="s">
        <v>163</v>
      </c>
      <c r="C18522" s="113">
        <v>2018</v>
      </c>
      <c r="D18522" s="113" t="s">
        <v>122</v>
      </c>
      <c r="E18522" s="113" t="s">
        <v>125</v>
      </c>
      <c r="F18522" s="113" t="s">
        <v>200</v>
      </c>
      <c r="G18522" s="113">
        <v>1.79438427475413E-3</v>
      </c>
    </row>
    <row r="18523" spans="1:7" x14ac:dyDescent="0.25">
      <c r="A18523" s="108" t="str">
        <f t="shared" si="289"/>
        <v>MD_2018_NATIONAL TOTAL_Cd</v>
      </c>
      <c r="B18523" s="113" t="s">
        <v>163</v>
      </c>
      <c r="C18523" s="113">
        <v>2018</v>
      </c>
      <c r="D18523" s="113" t="s">
        <v>122</v>
      </c>
      <c r="E18523" s="113" t="s">
        <v>126</v>
      </c>
      <c r="F18523" s="113" t="s">
        <v>200</v>
      </c>
      <c r="G18523" s="113">
        <v>4.7183276330755398E-4</v>
      </c>
    </row>
    <row r="18524" spans="1:7" x14ac:dyDescent="0.25">
      <c r="A18524" s="108" t="str">
        <f t="shared" si="289"/>
        <v>MD_2018_NATIONAL TOTAL_Hg</v>
      </c>
      <c r="B18524" s="113" t="s">
        <v>163</v>
      </c>
      <c r="C18524" s="113">
        <v>2018</v>
      </c>
      <c r="D18524" s="113" t="s">
        <v>122</v>
      </c>
      <c r="E18524" s="113" t="s">
        <v>127</v>
      </c>
      <c r="F18524" s="113" t="s">
        <v>200</v>
      </c>
      <c r="G18524" s="150">
        <v>9.4641171909435001E-5</v>
      </c>
    </row>
    <row r="18525" spans="1:7" x14ac:dyDescent="0.25">
      <c r="A18525" s="108" t="str">
        <f t="shared" si="289"/>
        <v>MD_2018_NATIONAL TOTAL_DIOX</v>
      </c>
      <c r="B18525" s="113" t="s">
        <v>163</v>
      </c>
      <c r="C18525" s="113">
        <v>2018</v>
      </c>
      <c r="D18525" s="113" t="s">
        <v>122</v>
      </c>
      <c r="E18525" s="113" t="s">
        <v>128</v>
      </c>
      <c r="F18525" s="113" t="s">
        <v>200</v>
      </c>
      <c r="G18525" s="150">
        <v>5.2166924106699803E-8</v>
      </c>
    </row>
    <row r="18526" spans="1:7" x14ac:dyDescent="0.25">
      <c r="A18526" s="108" t="str">
        <f t="shared" si="289"/>
        <v>MD_2018_NATIONAL TOTAL_PAH</v>
      </c>
      <c r="B18526" s="113" t="s">
        <v>163</v>
      </c>
      <c r="C18526" s="113">
        <v>2018</v>
      </c>
      <c r="D18526" s="113" t="s">
        <v>122</v>
      </c>
      <c r="E18526" s="113" t="s">
        <v>129</v>
      </c>
      <c r="F18526" s="113" t="s">
        <v>200</v>
      </c>
      <c r="G18526" s="113">
        <v>1.48848184792533E-2</v>
      </c>
    </row>
    <row r="18527" spans="1:7" x14ac:dyDescent="0.25">
      <c r="A18527" s="108" t="str">
        <f t="shared" si="289"/>
        <v>MD_2018_NATIONAL TOTAL_HCB</v>
      </c>
      <c r="B18527" s="113" t="s">
        <v>163</v>
      </c>
      <c r="C18527" s="113">
        <v>2018</v>
      </c>
      <c r="D18527" s="113" t="s">
        <v>122</v>
      </c>
      <c r="E18527" s="113" t="s">
        <v>130</v>
      </c>
      <c r="F18527" s="113" t="s">
        <v>200</v>
      </c>
      <c r="G18527" s="150">
        <v>2.1738905160559501E-7</v>
      </c>
    </row>
    <row r="18528" spans="1:7" x14ac:dyDescent="0.25">
      <c r="A18528" s="108" t="str">
        <f t="shared" si="289"/>
        <v>MD_2018_NATIONAL TOTAL_PCB</v>
      </c>
      <c r="B18528" s="113" t="s">
        <v>163</v>
      </c>
      <c r="C18528" s="113">
        <v>2018</v>
      </c>
      <c r="D18528" s="113" t="s">
        <v>122</v>
      </c>
      <c r="E18528" s="113" t="s">
        <v>259</v>
      </c>
      <c r="F18528" s="113" t="s">
        <v>200</v>
      </c>
      <c r="G18528" s="150">
        <v>1.8789412745078301E-6</v>
      </c>
    </row>
    <row r="18529" spans="1:7" x14ac:dyDescent="0.25">
      <c r="A18529" s="108" t="str">
        <f t="shared" si="289"/>
        <v>MD_2018_1A3(FS)_NOx</v>
      </c>
      <c r="B18529" s="113" t="s">
        <v>163</v>
      </c>
      <c r="C18529" s="113">
        <v>2018</v>
      </c>
      <c r="D18529" s="113" t="s">
        <v>132</v>
      </c>
      <c r="E18529" s="113" t="s">
        <v>199</v>
      </c>
      <c r="F18529" s="113" t="s">
        <v>200</v>
      </c>
      <c r="G18529" s="113">
        <v>16.969214390140898</v>
      </c>
    </row>
    <row r="18530" spans="1:7" x14ac:dyDescent="0.25">
      <c r="A18530" s="108" t="str">
        <f t="shared" si="289"/>
        <v>MD_2018_1A3(FS)_NMVOC</v>
      </c>
      <c r="B18530" s="113" t="s">
        <v>163</v>
      </c>
      <c r="C18530" s="113">
        <v>2018</v>
      </c>
      <c r="D18530" s="113" t="s">
        <v>132</v>
      </c>
      <c r="E18530" s="113" t="s">
        <v>123</v>
      </c>
      <c r="F18530" s="113" t="s">
        <v>200</v>
      </c>
      <c r="G18530" s="113">
        <v>5.8743035135869297</v>
      </c>
    </row>
    <row r="18531" spans="1:7" x14ac:dyDescent="0.25">
      <c r="A18531" s="108" t="str">
        <f t="shared" si="289"/>
        <v>MD_2018_1A3(FS)_SOx</v>
      </c>
      <c r="B18531" s="113" t="s">
        <v>163</v>
      </c>
      <c r="C18531" s="113">
        <v>2018</v>
      </c>
      <c r="D18531" s="113" t="s">
        <v>132</v>
      </c>
      <c r="E18531" s="113" t="s">
        <v>201</v>
      </c>
      <c r="F18531" s="113" t="s">
        <v>200</v>
      </c>
      <c r="G18531" s="113">
        <v>6.8083080964442102E-3</v>
      </c>
    </row>
    <row r="18532" spans="1:7" x14ac:dyDescent="0.25">
      <c r="A18532" s="108" t="str">
        <f t="shared" si="289"/>
        <v>MD_2018_1A3(FS)_NH3</v>
      </c>
      <c r="B18532" s="113" t="s">
        <v>163</v>
      </c>
      <c r="C18532" s="113">
        <v>2018</v>
      </c>
      <c r="D18532" s="113" t="s">
        <v>132</v>
      </c>
      <c r="E18532" s="113" t="s">
        <v>124</v>
      </c>
      <c r="F18532" s="113" t="s">
        <v>200</v>
      </c>
      <c r="G18532" s="113">
        <v>0.211316828012547</v>
      </c>
    </row>
    <row r="18533" spans="1:7" x14ac:dyDescent="0.25">
      <c r="A18533" s="108" t="str">
        <f t="shared" si="289"/>
        <v>MD_2018_1A3(FS)_PM2.5</v>
      </c>
      <c r="B18533" s="113" t="s">
        <v>163</v>
      </c>
      <c r="C18533" s="113">
        <v>2018</v>
      </c>
      <c r="D18533" s="113" t="s">
        <v>132</v>
      </c>
      <c r="E18533" s="113" t="s">
        <v>203</v>
      </c>
      <c r="F18533" s="113" t="s">
        <v>200</v>
      </c>
      <c r="G18533" s="113">
        <v>0.83498176657666801</v>
      </c>
    </row>
    <row r="18534" spans="1:7" x14ac:dyDescent="0.25">
      <c r="A18534" s="108" t="str">
        <f t="shared" si="289"/>
        <v>MD_2019_NATIONAL TOTAL_NOx</v>
      </c>
      <c r="B18534" s="113" t="s">
        <v>163</v>
      </c>
      <c r="C18534" s="113">
        <v>2019</v>
      </c>
      <c r="D18534" s="113" t="s">
        <v>122</v>
      </c>
      <c r="E18534" s="113" t="s">
        <v>199</v>
      </c>
      <c r="F18534" s="113" t="s">
        <v>200</v>
      </c>
      <c r="G18534" s="113">
        <v>36.606560953826197</v>
      </c>
    </row>
    <row r="18535" spans="1:7" x14ac:dyDescent="0.25">
      <c r="A18535" s="108" t="str">
        <f t="shared" si="289"/>
        <v>MD_2019_NATIONAL TOTAL_NMVOC</v>
      </c>
      <c r="B18535" s="113" t="s">
        <v>163</v>
      </c>
      <c r="C18535" s="113">
        <v>2019</v>
      </c>
      <c r="D18535" s="113" t="s">
        <v>122</v>
      </c>
      <c r="E18535" s="113" t="s">
        <v>123</v>
      </c>
      <c r="F18535" s="113" t="s">
        <v>200</v>
      </c>
      <c r="G18535" s="113">
        <v>68.756054984517505</v>
      </c>
    </row>
    <row r="18536" spans="1:7" x14ac:dyDescent="0.25">
      <c r="A18536" s="108" t="str">
        <f t="shared" si="289"/>
        <v>MD_2019_NATIONAL TOTAL_SOx</v>
      </c>
      <c r="B18536" s="113" t="s">
        <v>163</v>
      </c>
      <c r="C18536" s="113">
        <v>2019</v>
      </c>
      <c r="D18536" s="113" t="s">
        <v>122</v>
      </c>
      <c r="E18536" s="113" t="s">
        <v>201</v>
      </c>
      <c r="F18536" s="113" t="s">
        <v>200</v>
      </c>
      <c r="G18536" s="113">
        <v>4.5189674762996699</v>
      </c>
    </row>
    <row r="18537" spans="1:7" x14ac:dyDescent="0.25">
      <c r="A18537" s="108" t="str">
        <f t="shared" si="289"/>
        <v>MD_2019_NATIONAL TOTAL_NH3</v>
      </c>
      <c r="B18537" s="113" t="s">
        <v>163</v>
      </c>
      <c r="C18537" s="113">
        <v>2019</v>
      </c>
      <c r="D18537" s="113" t="s">
        <v>122</v>
      </c>
      <c r="E18537" s="113" t="s">
        <v>124</v>
      </c>
      <c r="F18537" s="113" t="s">
        <v>200</v>
      </c>
      <c r="G18537" s="113">
        <v>21.4928433745138</v>
      </c>
    </row>
    <row r="18538" spans="1:7" x14ac:dyDescent="0.25">
      <c r="A18538" s="108" t="str">
        <f t="shared" si="289"/>
        <v>MD_2019_NATIONAL TOTAL_PM2.5</v>
      </c>
      <c r="B18538" s="113" t="s">
        <v>163</v>
      </c>
      <c r="C18538" s="113">
        <v>2019</v>
      </c>
      <c r="D18538" s="113" t="s">
        <v>122</v>
      </c>
      <c r="E18538" s="113" t="s">
        <v>203</v>
      </c>
      <c r="F18538" s="113" t="s">
        <v>200</v>
      </c>
      <c r="G18538" s="113">
        <v>22.5146595673889</v>
      </c>
    </row>
    <row r="18539" spans="1:7" x14ac:dyDescent="0.25">
      <c r="A18539" s="108" t="str">
        <f t="shared" si="289"/>
        <v>MD_2019_NATIONAL TOTAL_Pb</v>
      </c>
      <c r="B18539" s="113" t="s">
        <v>163</v>
      </c>
      <c r="C18539" s="113">
        <v>2019</v>
      </c>
      <c r="D18539" s="113" t="s">
        <v>122</v>
      </c>
      <c r="E18539" s="113" t="s">
        <v>125</v>
      </c>
      <c r="F18539" s="113" t="s">
        <v>200</v>
      </c>
      <c r="G18539" s="113">
        <v>1.66370272391609E-3</v>
      </c>
    </row>
    <row r="18540" spans="1:7" x14ac:dyDescent="0.25">
      <c r="A18540" s="108" t="str">
        <f t="shared" si="289"/>
        <v>MD_2019_NATIONAL TOTAL_Cd</v>
      </c>
      <c r="B18540" s="113" t="s">
        <v>163</v>
      </c>
      <c r="C18540" s="113">
        <v>2019</v>
      </c>
      <c r="D18540" s="113" t="s">
        <v>122</v>
      </c>
      <c r="E18540" s="113" t="s">
        <v>126</v>
      </c>
      <c r="F18540" s="113" t="s">
        <v>200</v>
      </c>
      <c r="G18540" s="113">
        <v>3.9407243443831099E-4</v>
      </c>
    </row>
    <row r="18541" spans="1:7" x14ac:dyDescent="0.25">
      <c r="A18541" s="108" t="str">
        <f t="shared" si="289"/>
        <v>MD_2019_NATIONAL TOTAL_Hg</v>
      </c>
      <c r="B18541" s="113" t="s">
        <v>163</v>
      </c>
      <c r="C18541" s="113">
        <v>2019</v>
      </c>
      <c r="D18541" s="113" t="s">
        <v>122</v>
      </c>
      <c r="E18541" s="113" t="s">
        <v>127</v>
      </c>
      <c r="F18541" s="113" t="s">
        <v>200</v>
      </c>
      <c r="G18541" s="150">
        <v>9.1448096727276494E-5</v>
      </c>
    </row>
    <row r="18542" spans="1:7" x14ac:dyDescent="0.25">
      <c r="A18542" s="108" t="str">
        <f t="shared" si="289"/>
        <v>MD_2019_NATIONAL TOTAL_DIOX</v>
      </c>
      <c r="B18542" s="113" t="s">
        <v>163</v>
      </c>
      <c r="C18542" s="113">
        <v>2019</v>
      </c>
      <c r="D18542" s="113" t="s">
        <v>122</v>
      </c>
      <c r="E18542" s="113" t="s">
        <v>128</v>
      </c>
      <c r="F18542" s="113" t="s">
        <v>200</v>
      </c>
      <c r="G18542" s="150">
        <v>4.7117334922835102E-8</v>
      </c>
    </row>
    <row r="18543" spans="1:7" x14ac:dyDescent="0.25">
      <c r="A18543" s="108" t="str">
        <f t="shared" si="289"/>
        <v>MD_2019_NATIONAL TOTAL_PAH</v>
      </c>
      <c r="B18543" s="113" t="s">
        <v>163</v>
      </c>
      <c r="C18543" s="113">
        <v>2019</v>
      </c>
      <c r="D18543" s="113" t="s">
        <v>122</v>
      </c>
      <c r="E18543" s="113" t="s">
        <v>129</v>
      </c>
      <c r="F18543" s="113" t="s">
        <v>200</v>
      </c>
      <c r="G18543" s="113">
        <v>1.35589368677591E-2</v>
      </c>
    </row>
    <row r="18544" spans="1:7" x14ac:dyDescent="0.25">
      <c r="A18544" s="108" t="str">
        <f t="shared" si="289"/>
        <v>MD_2019_NATIONAL TOTAL_HCB</v>
      </c>
      <c r="B18544" s="113" t="s">
        <v>163</v>
      </c>
      <c r="C18544" s="113">
        <v>2019</v>
      </c>
      <c r="D18544" s="113" t="s">
        <v>122</v>
      </c>
      <c r="E18544" s="113" t="s">
        <v>130</v>
      </c>
      <c r="F18544" s="113" t="s">
        <v>200</v>
      </c>
      <c r="G18544" s="150">
        <v>1.8725436688825401E-7</v>
      </c>
    </row>
    <row r="18545" spans="1:7" x14ac:dyDescent="0.25">
      <c r="A18545" s="108" t="str">
        <f t="shared" si="289"/>
        <v>MD_2019_NATIONAL TOTAL_PCB</v>
      </c>
      <c r="B18545" s="113" t="s">
        <v>163</v>
      </c>
      <c r="C18545" s="113">
        <v>2019</v>
      </c>
      <c r="D18545" s="113" t="s">
        <v>122</v>
      </c>
      <c r="E18545" s="113" t="s">
        <v>259</v>
      </c>
      <c r="F18545" s="113" t="s">
        <v>200</v>
      </c>
      <c r="G18545" s="150">
        <v>1.76306127966568E-6</v>
      </c>
    </row>
    <row r="18546" spans="1:7" x14ac:dyDescent="0.25">
      <c r="A18546" s="108" t="str">
        <f t="shared" si="289"/>
        <v>MD_2019_1A3(FS)_NOx</v>
      </c>
      <c r="B18546" s="113" t="s">
        <v>163</v>
      </c>
      <c r="C18546" s="113">
        <v>2019</v>
      </c>
      <c r="D18546" s="113" t="s">
        <v>132</v>
      </c>
      <c r="E18546" s="113" t="s">
        <v>199</v>
      </c>
      <c r="F18546" s="113" t="s">
        <v>200</v>
      </c>
      <c r="G18546" s="113">
        <v>17.4683532403204</v>
      </c>
    </row>
    <row r="18547" spans="1:7" x14ac:dyDescent="0.25">
      <c r="A18547" s="108" t="str">
        <f t="shared" si="289"/>
        <v>MD_2019_1A3(FS)_NMVOC</v>
      </c>
      <c r="B18547" s="113" t="s">
        <v>163</v>
      </c>
      <c r="C18547" s="113">
        <v>2019</v>
      </c>
      <c r="D18547" s="113" t="s">
        <v>132</v>
      </c>
      <c r="E18547" s="113" t="s">
        <v>123</v>
      </c>
      <c r="F18547" s="113" t="s">
        <v>200</v>
      </c>
      <c r="G18547" s="113">
        <v>6.0223087637018597</v>
      </c>
    </row>
    <row r="18548" spans="1:7" x14ac:dyDescent="0.25">
      <c r="A18548" s="108" t="str">
        <f t="shared" si="289"/>
        <v>MD_2019_1A3(FS)_SOx</v>
      </c>
      <c r="B18548" s="113" t="s">
        <v>163</v>
      </c>
      <c r="C18548" s="113">
        <v>2019</v>
      </c>
      <c r="D18548" s="113" t="s">
        <v>132</v>
      </c>
      <c r="E18548" s="113" t="s">
        <v>201</v>
      </c>
      <c r="F18548" s="113" t="s">
        <v>200</v>
      </c>
      <c r="G18548" s="113">
        <v>7.0546651349428103E-3</v>
      </c>
    </row>
    <row r="18549" spans="1:7" x14ac:dyDescent="0.25">
      <c r="A18549" s="108" t="str">
        <f t="shared" si="289"/>
        <v>MD_2019_1A3(FS)_NH3</v>
      </c>
      <c r="B18549" s="113" t="s">
        <v>163</v>
      </c>
      <c r="C18549" s="113">
        <v>2019</v>
      </c>
      <c r="D18549" s="113" t="s">
        <v>132</v>
      </c>
      <c r="E18549" s="113" t="s">
        <v>124</v>
      </c>
      <c r="F18549" s="113" t="s">
        <v>200</v>
      </c>
      <c r="G18549" s="113">
        <v>0.218719073927302</v>
      </c>
    </row>
    <row r="18550" spans="1:7" x14ac:dyDescent="0.25">
      <c r="A18550" s="108" t="str">
        <f t="shared" si="289"/>
        <v>MD_2019_1A3(FS)_PM2.5</v>
      </c>
      <c r="B18550" s="113" t="s">
        <v>163</v>
      </c>
      <c r="C18550" s="113">
        <v>2019</v>
      </c>
      <c r="D18550" s="113" t="s">
        <v>132</v>
      </c>
      <c r="E18550" s="113" t="s">
        <v>203</v>
      </c>
      <c r="F18550" s="113" t="s">
        <v>200</v>
      </c>
      <c r="G18550" s="113">
        <v>0.86513798658794905</v>
      </c>
    </row>
    <row r="18551" spans="1:7" x14ac:dyDescent="0.25">
      <c r="A18551" s="108" t="str">
        <f t="shared" si="289"/>
        <v>MD_2020_NATIONAL TOTAL_NOx</v>
      </c>
      <c r="B18551" s="113" t="s">
        <v>163</v>
      </c>
      <c r="C18551" s="113">
        <v>2020</v>
      </c>
      <c r="D18551" s="113" t="s">
        <v>122</v>
      </c>
      <c r="E18551" s="113" t="s">
        <v>199</v>
      </c>
      <c r="F18551" s="113" t="s">
        <v>200</v>
      </c>
      <c r="G18551" s="113">
        <v>34.207277498869203</v>
      </c>
    </row>
    <row r="18552" spans="1:7" x14ac:dyDescent="0.25">
      <c r="A18552" s="108" t="str">
        <f t="shared" si="289"/>
        <v>MD_2020_NATIONAL TOTAL_NMVOC</v>
      </c>
      <c r="B18552" s="113" t="s">
        <v>163</v>
      </c>
      <c r="C18552" s="113">
        <v>2020</v>
      </c>
      <c r="D18552" s="113" t="s">
        <v>122</v>
      </c>
      <c r="E18552" s="113" t="s">
        <v>123</v>
      </c>
      <c r="F18552" s="113" t="s">
        <v>200</v>
      </c>
      <c r="G18552" s="113">
        <v>69.315615047458095</v>
      </c>
    </row>
    <row r="18553" spans="1:7" x14ac:dyDescent="0.25">
      <c r="A18553" s="108" t="str">
        <f t="shared" si="289"/>
        <v>MD_2020_NATIONAL TOTAL_SOx</v>
      </c>
      <c r="B18553" s="113" t="s">
        <v>163</v>
      </c>
      <c r="C18553" s="113">
        <v>2020</v>
      </c>
      <c r="D18553" s="113" t="s">
        <v>122</v>
      </c>
      <c r="E18553" s="113" t="s">
        <v>201</v>
      </c>
      <c r="F18553" s="113" t="s">
        <v>200</v>
      </c>
      <c r="G18553" s="113">
        <v>4.31625386428483</v>
      </c>
    </row>
    <row r="18554" spans="1:7" x14ac:dyDescent="0.25">
      <c r="A18554" s="108" t="str">
        <f t="shared" si="289"/>
        <v>MD_2020_NATIONAL TOTAL_NH3</v>
      </c>
      <c r="B18554" s="113" t="s">
        <v>163</v>
      </c>
      <c r="C18554" s="113">
        <v>2020</v>
      </c>
      <c r="D18554" s="113" t="s">
        <v>122</v>
      </c>
      <c r="E18554" s="113" t="s">
        <v>124</v>
      </c>
      <c r="F18554" s="113" t="s">
        <v>200</v>
      </c>
      <c r="G18554" s="113">
        <v>19.7417022822913</v>
      </c>
    </row>
    <row r="18555" spans="1:7" x14ac:dyDescent="0.25">
      <c r="A18555" s="108" t="str">
        <f t="shared" si="289"/>
        <v>MD_2020_NATIONAL TOTAL_PM2.5</v>
      </c>
      <c r="B18555" s="113" t="s">
        <v>163</v>
      </c>
      <c r="C18555" s="113">
        <v>2020</v>
      </c>
      <c r="D18555" s="113" t="s">
        <v>122</v>
      </c>
      <c r="E18555" s="113" t="s">
        <v>203</v>
      </c>
      <c r="F18555" s="113" t="s">
        <v>200</v>
      </c>
      <c r="G18555" s="113">
        <v>22.490512961594199</v>
      </c>
    </row>
    <row r="18556" spans="1:7" x14ac:dyDescent="0.25">
      <c r="A18556" s="108" t="str">
        <f t="shared" si="289"/>
        <v>MD_2020_NATIONAL TOTAL_Pb</v>
      </c>
      <c r="B18556" s="113" t="s">
        <v>163</v>
      </c>
      <c r="C18556" s="113">
        <v>2020</v>
      </c>
      <c r="D18556" s="113" t="s">
        <v>122</v>
      </c>
      <c r="E18556" s="113" t="s">
        <v>125</v>
      </c>
      <c r="F18556" s="113" t="s">
        <v>200</v>
      </c>
      <c r="G18556" s="113">
        <v>1.6902949869009099E-3</v>
      </c>
    </row>
    <row r="18557" spans="1:7" x14ac:dyDescent="0.25">
      <c r="A18557" s="108" t="str">
        <f t="shared" si="289"/>
        <v>MD_2020_NATIONAL TOTAL_Cd</v>
      </c>
      <c r="B18557" s="113" t="s">
        <v>163</v>
      </c>
      <c r="C18557" s="113">
        <v>2020</v>
      </c>
      <c r="D18557" s="113" t="s">
        <v>122</v>
      </c>
      <c r="E18557" s="113" t="s">
        <v>126</v>
      </c>
      <c r="F18557" s="113" t="s">
        <v>200</v>
      </c>
      <c r="G18557" s="113">
        <v>4.0470401361833902E-4</v>
      </c>
    </row>
    <row r="18558" spans="1:7" x14ac:dyDescent="0.25">
      <c r="A18558" s="108" t="str">
        <f t="shared" si="289"/>
        <v>MD_2020_NATIONAL TOTAL_Hg</v>
      </c>
      <c r="B18558" s="113" t="s">
        <v>163</v>
      </c>
      <c r="C18558" s="113">
        <v>2020</v>
      </c>
      <c r="D18558" s="113" t="s">
        <v>122</v>
      </c>
      <c r="E18558" s="113" t="s">
        <v>127</v>
      </c>
      <c r="F18558" s="113" t="s">
        <v>200</v>
      </c>
      <c r="G18558" s="150">
        <v>9.8714981651592699E-5</v>
      </c>
    </row>
    <row r="18559" spans="1:7" x14ac:dyDescent="0.25">
      <c r="A18559" s="108" t="str">
        <f t="shared" si="289"/>
        <v>MD_2020_NATIONAL TOTAL_DIOX</v>
      </c>
      <c r="B18559" s="113" t="s">
        <v>163</v>
      </c>
      <c r="C18559" s="113">
        <v>2020</v>
      </c>
      <c r="D18559" s="113" t="s">
        <v>122</v>
      </c>
      <c r="E18559" s="113" t="s">
        <v>128</v>
      </c>
      <c r="F18559" s="113" t="s">
        <v>200</v>
      </c>
      <c r="G18559" s="150">
        <v>4.5715088642005199E-8</v>
      </c>
    </row>
    <row r="18560" spans="1:7" x14ac:dyDescent="0.25">
      <c r="A18560" s="108" t="str">
        <f t="shared" si="289"/>
        <v>MD_2020_NATIONAL TOTAL_PAH</v>
      </c>
      <c r="B18560" s="113" t="s">
        <v>163</v>
      </c>
      <c r="C18560" s="113">
        <v>2020</v>
      </c>
      <c r="D18560" s="113" t="s">
        <v>122</v>
      </c>
      <c r="E18560" s="113" t="s">
        <v>129</v>
      </c>
      <c r="F18560" s="113" t="s">
        <v>200</v>
      </c>
      <c r="G18560" s="113">
        <v>1.4054645827580901E-2</v>
      </c>
    </row>
    <row r="18561" spans="1:7" x14ac:dyDescent="0.25">
      <c r="A18561" s="108" t="str">
        <f t="shared" si="289"/>
        <v>MD_2020_NATIONAL TOTAL_HCB</v>
      </c>
      <c r="B18561" s="113" t="s">
        <v>163</v>
      </c>
      <c r="C18561" s="113">
        <v>2020</v>
      </c>
      <c r="D18561" s="113" t="s">
        <v>122</v>
      </c>
      <c r="E18561" s="113" t="s">
        <v>130</v>
      </c>
      <c r="F18561" s="113" t="s">
        <v>200</v>
      </c>
      <c r="G18561" s="150">
        <v>1.8755513165852001E-7</v>
      </c>
    </row>
    <row r="18562" spans="1:7" x14ac:dyDescent="0.25">
      <c r="A18562" s="108" t="str">
        <f t="shared" ref="A18562:A18625" si="290">CONCATENATE(B18562,"_",C18562,"_",D18562,"_",E18562)</f>
        <v>MD_2020_NATIONAL TOTAL_PCB</v>
      </c>
      <c r="B18562" s="113" t="s">
        <v>163</v>
      </c>
      <c r="C18562" s="113">
        <v>2020</v>
      </c>
      <c r="D18562" s="113" t="s">
        <v>122</v>
      </c>
      <c r="E18562" s="113" t="s">
        <v>259</v>
      </c>
      <c r="F18562" s="113" t="s">
        <v>200</v>
      </c>
      <c r="G18562" s="150">
        <v>1.92999738111493E-6</v>
      </c>
    </row>
    <row r="18563" spans="1:7" x14ac:dyDescent="0.25">
      <c r="A18563" s="108" t="str">
        <f t="shared" si="290"/>
        <v>MD_2020_1A3(FS)_NOx</v>
      </c>
      <c r="B18563" s="113" t="s">
        <v>163</v>
      </c>
      <c r="C18563" s="113">
        <v>2020</v>
      </c>
      <c r="D18563" s="113" t="s">
        <v>132</v>
      </c>
      <c r="E18563" s="113" t="s">
        <v>199</v>
      </c>
      <c r="F18563" s="113" t="s">
        <v>200</v>
      </c>
      <c r="G18563" s="113">
        <v>16.415945943591002</v>
      </c>
    </row>
    <row r="18564" spans="1:7" x14ac:dyDescent="0.25">
      <c r="A18564" s="108" t="str">
        <f t="shared" si="290"/>
        <v>MD_2020_1A3(FS)_NMVOC</v>
      </c>
      <c r="B18564" s="113" t="s">
        <v>163</v>
      </c>
      <c r="C18564" s="113">
        <v>2020</v>
      </c>
      <c r="D18564" s="113" t="s">
        <v>132</v>
      </c>
      <c r="E18564" s="113" t="s">
        <v>123</v>
      </c>
      <c r="F18564" s="113" t="s">
        <v>200</v>
      </c>
      <c r="G18564" s="113">
        <v>5.6920384501716699</v>
      </c>
    </row>
    <row r="18565" spans="1:7" x14ac:dyDescent="0.25">
      <c r="A18565" s="108" t="str">
        <f t="shared" si="290"/>
        <v>MD_2020_1A3(FS)_SOx</v>
      </c>
      <c r="B18565" s="113" t="s">
        <v>163</v>
      </c>
      <c r="C18565" s="113">
        <v>2020</v>
      </c>
      <c r="D18565" s="113" t="s">
        <v>132</v>
      </c>
      <c r="E18565" s="113" t="s">
        <v>201</v>
      </c>
      <c r="F18565" s="113" t="s">
        <v>200</v>
      </c>
      <c r="G18565" s="113">
        <v>6.58145833237194E-3</v>
      </c>
    </row>
    <row r="18566" spans="1:7" x14ac:dyDescent="0.25">
      <c r="A18566" s="108" t="str">
        <f t="shared" si="290"/>
        <v>MD_2020_1A3(FS)_NH3</v>
      </c>
      <c r="B18566" s="113" t="s">
        <v>163</v>
      </c>
      <c r="C18566" s="113">
        <v>2020</v>
      </c>
      <c r="D18566" s="113" t="s">
        <v>132</v>
      </c>
      <c r="E18566" s="113" t="s">
        <v>124</v>
      </c>
      <c r="F18566" s="113" t="s">
        <v>200</v>
      </c>
      <c r="G18566" s="113">
        <v>0.194126877253467</v>
      </c>
    </row>
    <row r="18567" spans="1:7" x14ac:dyDescent="0.25">
      <c r="A18567" s="108" t="str">
        <f t="shared" si="290"/>
        <v>MD_2020_1A3(FS)_PM2.5</v>
      </c>
      <c r="B18567" s="113" t="s">
        <v>163</v>
      </c>
      <c r="C18567" s="113">
        <v>2020</v>
      </c>
      <c r="D18567" s="113" t="s">
        <v>132</v>
      </c>
      <c r="E18567" s="113" t="s">
        <v>203</v>
      </c>
      <c r="F18567" s="113" t="s">
        <v>200</v>
      </c>
      <c r="G18567" s="113">
        <v>0.82240775351803197</v>
      </c>
    </row>
    <row r="18568" spans="1:7" x14ac:dyDescent="0.25">
      <c r="A18568" s="108" t="str">
        <f t="shared" si="290"/>
        <v>MC_1990_NATIONAL TOTAL_NOx</v>
      </c>
      <c r="B18568" s="113" t="s">
        <v>164</v>
      </c>
      <c r="C18568" s="113">
        <v>1990</v>
      </c>
      <c r="D18568" s="113" t="s">
        <v>122</v>
      </c>
      <c r="E18568" s="113" t="s">
        <v>199</v>
      </c>
      <c r="F18568" s="113" t="s">
        <v>200</v>
      </c>
      <c r="G18568" s="113">
        <v>0.56924914133911797</v>
      </c>
    </row>
    <row r="18569" spans="1:7" x14ac:dyDescent="0.25">
      <c r="A18569" s="108" t="str">
        <f t="shared" si="290"/>
        <v>MC_1990_NATIONAL TOTAL_NMVOC</v>
      </c>
      <c r="B18569" s="113" t="s">
        <v>164</v>
      </c>
      <c r="C18569" s="113">
        <v>1990</v>
      </c>
      <c r="D18569" s="113" t="s">
        <v>122</v>
      </c>
      <c r="E18569" s="113" t="s">
        <v>123</v>
      </c>
      <c r="F18569" s="113" t="s">
        <v>200</v>
      </c>
      <c r="G18569" s="113">
        <v>0.60174037033924099</v>
      </c>
    </row>
    <row r="18570" spans="1:7" x14ac:dyDescent="0.25">
      <c r="A18570" s="108" t="str">
        <f t="shared" si="290"/>
        <v>MC_1990_NATIONAL TOTAL_SOx</v>
      </c>
      <c r="B18570" s="113" t="s">
        <v>164</v>
      </c>
      <c r="C18570" s="113">
        <v>1990</v>
      </c>
      <c r="D18570" s="113" t="s">
        <v>122</v>
      </c>
      <c r="E18570" s="113" t="s">
        <v>201</v>
      </c>
      <c r="F18570" s="113" t="s">
        <v>200</v>
      </c>
      <c r="G18570" s="113">
        <v>0.13193085685287501</v>
      </c>
    </row>
    <row r="18571" spans="1:7" x14ac:dyDescent="0.25">
      <c r="A18571" s="108" t="str">
        <f t="shared" si="290"/>
        <v>MC_1990_NATIONAL TOTAL_NH3</v>
      </c>
      <c r="B18571" s="113" t="s">
        <v>164</v>
      </c>
      <c r="C18571" s="113">
        <v>1990</v>
      </c>
      <c r="D18571" s="113" t="s">
        <v>122</v>
      </c>
      <c r="E18571" s="113" t="s">
        <v>124</v>
      </c>
      <c r="F18571" s="113" t="s">
        <v>200</v>
      </c>
      <c r="G18571" s="113">
        <v>1.05133550936811E-3</v>
      </c>
    </row>
    <row r="18572" spans="1:7" x14ac:dyDescent="0.25">
      <c r="A18572" s="108" t="str">
        <f t="shared" si="290"/>
        <v>MC_1990_NATIONAL TOTAL_PM2.5</v>
      </c>
      <c r="B18572" s="113" t="s">
        <v>164</v>
      </c>
      <c r="C18572" s="113">
        <v>1990</v>
      </c>
      <c r="D18572" s="113" t="s">
        <v>122</v>
      </c>
      <c r="E18572" s="113" t="s">
        <v>203</v>
      </c>
      <c r="F18572" s="113" t="s">
        <v>200</v>
      </c>
      <c r="G18572" s="113">
        <v>2.09654257077924E-2</v>
      </c>
    </row>
    <row r="18573" spans="1:7" x14ac:dyDescent="0.25">
      <c r="A18573" s="108" t="str">
        <f t="shared" si="290"/>
        <v>MC_1990_NATIONAL TOTAL_Pb</v>
      </c>
      <c r="B18573" s="113" t="s">
        <v>164</v>
      </c>
      <c r="C18573" s="113">
        <v>1990</v>
      </c>
      <c r="D18573" s="113" t="s">
        <v>122</v>
      </c>
      <c r="E18573" s="113" t="s">
        <v>125</v>
      </c>
      <c r="F18573" s="113" t="s">
        <v>200</v>
      </c>
      <c r="G18573" s="113">
        <v>1.4897075901580601E-3</v>
      </c>
    </row>
    <row r="18574" spans="1:7" x14ac:dyDescent="0.25">
      <c r="A18574" s="108" t="str">
        <f t="shared" si="290"/>
        <v>MC_1990_NATIONAL TOTAL_Cd</v>
      </c>
      <c r="B18574" s="113" t="s">
        <v>164</v>
      </c>
      <c r="C18574" s="113">
        <v>1990</v>
      </c>
      <c r="D18574" s="113" t="s">
        <v>122</v>
      </c>
      <c r="E18574" s="113" t="s">
        <v>126</v>
      </c>
      <c r="F18574" s="113" t="s">
        <v>200</v>
      </c>
      <c r="G18574" s="150">
        <v>3.71274012128447E-7</v>
      </c>
    </row>
    <row r="18575" spans="1:7" x14ac:dyDescent="0.25">
      <c r="A18575" s="108" t="str">
        <f t="shared" si="290"/>
        <v>MC_1990_NATIONAL TOTAL_Hg</v>
      </c>
      <c r="B18575" s="113" t="s">
        <v>164</v>
      </c>
      <c r="C18575" s="113">
        <v>1990</v>
      </c>
      <c r="D18575" s="113" t="s">
        <v>122</v>
      </c>
      <c r="E18575" s="113" t="s">
        <v>127</v>
      </c>
      <c r="F18575" s="113" t="s">
        <v>200</v>
      </c>
      <c r="G18575" s="150">
        <v>1.6418945508687399E-6</v>
      </c>
    </row>
    <row r="18576" spans="1:7" x14ac:dyDescent="0.25">
      <c r="A18576" s="108" t="str">
        <f t="shared" si="290"/>
        <v>MC_1990_NATIONAL TOTAL_DIOX</v>
      </c>
      <c r="B18576" s="113" t="s">
        <v>164</v>
      </c>
      <c r="C18576" s="113">
        <v>1990</v>
      </c>
      <c r="D18576" s="113" t="s">
        <v>122</v>
      </c>
      <c r="E18576" s="113" t="s">
        <v>128</v>
      </c>
      <c r="F18576" s="113" t="s">
        <v>200</v>
      </c>
      <c r="G18576" s="150">
        <v>3.3142963621800799E-9</v>
      </c>
    </row>
    <row r="18577" spans="1:7" x14ac:dyDescent="0.25">
      <c r="A18577" s="108" t="str">
        <f t="shared" si="290"/>
        <v>MC_1990_NATIONAL TOTAL_PAH</v>
      </c>
      <c r="B18577" s="113" t="s">
        <v>164</v>
      </c>
      <c r="C18577" s="113">
        <v>1990</v>
      </c>
      <c r="D18577" s="113" t="s">
        <v>122</v>
      </c>
      <c r="E18577" s="113" t="s">
        <v>129</v>
      </c>
      <c r="F18577" s="113" t="s">
        <v>200</v>
      </c>
      <c r="G18577" s="150">
        <v>8.5648288479756795E-7</v>
      </c>
    </row>
    <row r="18578" spans="1:7" x14ac:dyDescent="0.25">
      <c r="A18578" s="108" t="str">
        <f t="shared" si="290"/>
        <v>MC_1990_NATIONAL TOTAL_HCB</v>
      </c>
      <c r="B18578" s="113" t="s">
        <v>164</v>
      </c>
      <c r="C18578" s="113">
        <v>1990</v>
      </c>
      <c r="D18578" s="113" t="s">
        <v>122</v>
      </c>
      <c r="E18578" s="113" t="s">
        <v>130</v>
      </c>
      <c r="F18578" s="113" t="s">
        <v>200</v>
      </c>
      <c r="G18578" s="150">
        <v>2.5824729535999998E-9</v>
      </c>
    </row>
    <row r="18579" spans="1:7" x14ac:dyDescent="0.25">
      <c r="A18579" s="108" t="str">
        <f t="shared" si="290"/>
        <v>MC_1990_NATIONAL TOTAL_PCB</v>
      </c>
      <c r="B18579" s="113" t="s">
        <v>164</v>
      </c>
      <c r="C18579" s="113">
        <v>1990</v>
      </c>
      <c r="D18579" s="113" t="s">
        <v>122</v>
      </c>
      <c r="E18579" s="113" t="s">
        <v>259</v>
      </c>
      <c r="F18579" s="113" t="s">
        <v>200</v>
      </c>
      <c r="G18579" s="150">
        <v>2.0194654255072202E-9</v>
      </c>
    </row>
    <row r="18580" spans="1:7" x14ac:dyDescent="0.25">
      <c r="A18580" s="108" t="str">
        <f t="shared" si="290"/>
        <v>MC_1990_1A3(FS)_NOx</v>
      </c>
      <c r="B18580" s="113" t="s">
        <v>164</v>
      </c>
      <c r="C18580" s="113">
        <v>1990</v>
      </c>
      <c r="D18580" s="113" t="s">
        <v>132</v>
      </c>
      <c r="E18580" s="113" t="s">
        <v>199</v>
      </c>
      <c r="F18580" s="113" t="s">
        <v>200</v>
      </c>
      <c r="G18580" s="113">
        <v>0.39285649838299003</v>
      </c>
    </row>
    <row r="18581" spans="1:7" x14ac:dyDescent="0.25">
      <c r="A18581" s="108" t="str">
        <f t="shared" si="290"/>
        <v>MC_1990_1A3(FS)_NMVOC</v>
      </c>
      <c r="B18581" s="113" t="s">
        <v>164</v>
      </c>
      <c r="C18581" s="113">
        <v>1990</v>
      </c>
      <c r="D18581" s="113" t="s">
        <v>132</v>
      </c>
      <c r="E18581" s="113" t="s">
        <v>123</v>
      </c>
      <c r="F18581" s="113" t="s">
        <v>200</v>
      </c>
      <c r="G18581" s="113">
        <v>0.474073691366176</v>
      </c>
    </row>
    <row r="18582" spans="1:7" x14ac:dyDescent="0.25">
      <c r="A18582" s="108" t="str">
        <f t="shared" si="290"/>
        <v>MC_1990_1A3(FS)_SOx</v>
      </c>
      <c r="B18582" s="113" t="s">
        <v>164</v>
      </c>
      <c r="C18582" s="113">
        <v>1990</v>
      </c>
      <c r="D18582" s="113" t="s">
        <v>132</v>
      </c>
      <c r="E18582" s="113" t="s">
        <v>201</v>
      </c>
      <c r="F18582" s="113" t="s">
        <v>200</v>
      </c>
      <c r="G18582" s="113">
        <v>3.5504626144548197E-2</v>
      </c>
    </row>
    <row r="18583" spans="1:7" x14ac:dyDescent="0.25">
      <c r="A18583" s="108" t="str">
        <f t="shared" si="290"/>
        <v>MC_1990_1A3(FS)_NH3</v>
      </c>
      <c r="B18583" s="113" t="s">
        <v>164</v>
      </c>
      <c r="C18583" s="113">
        <v>1990</v>
      </c>
      <c r="D18583" s="113" t="s">
        <v>132</v>
      </c>
      <c r="E18583" s="113" t="s">
        <v>124</v>
      </c>
      <c r="F18583" s="113" t="s">
        <v>200</v>
      </c>
      <c r="G18583" s="113">
        <v>2.27281529302324E-4</v>
      </c>
    </row>
    <row r="18584" spans="1:7" x14ac:dyDescent="0.25">
      <c r="A18584" s="108" t="str">
        <f t="shared" si="290"/>
        <v>MC_1990_1A3(FS)_PM2.5</v>
      </c>
      <c r="B18584" s="113" t="s">
        <v>164</v>
      </c>
      <c r="C18584" s="113">
        <v>1990</v>
      </c>
      <c r="D18584" s="113" t="s">
        <v>132</v>
      </c>
      <c r="E18584" s="113" t="s">
        <v>203</v>
      </c>
      <c r="F18584" s="113" t="s">
        <v>200</v>
      </c>
      <c r="G18584" s="113">
        <v>1.18356486806151E-2</v>
      </c>
    </row>
    <row r="18585" spans="1:7" x14ac:dyDescent="0.25">
      <c r="A18585" s="108" t="str">
        <f t="shared" si="290"/>
        <v>MC_1990_3D_NOx</v>
      </c>
      <c r="B18585" s="113" t="s">
        <v>164</v>
      </c>
      <c r="C18585" s="113">
        <v>1990</v>
      </c>
      <c r="D18585" s="113" t="s">
        <v>206</v>
      </c>
      <c r="E18585" s="113" t="s">
        <v>199</v>
      </c>
      <c r="F18585" s="113" t="s">
        <v>200</v>
      </c>
      <c r="G18585" s="150">
        <v>8.9676992564236504E-5</v>
      </c>
    </row>
    <row r="18586" spans="1:7" x14ac:dyDescent="0.25">
      <c r="A18586" s="108" t="str">
        <f t="shared" si="290"/>
        <v>MC_1991_NATIONAL TOTAL_NOx</v>
      </c>
      <c r="B18586" s="113" t="s">
        <v>164</v>
      </c>
      <c r="C18586" s="113">
        <v>1991</v>
      </c>
      <c r="D18586" s="113" t="s">
        <v>122</v>
      </c>
      <c r="E18586" s="113" t="s">
        <v>199</v>
      </c>
      <c r="F18586" s="113" t="s">
        <v>200</v>
      </c>
      <c r="G18586" s="113">
        <v>0.62149473407989697</v>
      </c>
    </row>
    <row r="18587" spans="1:7" x14ac:dyDescent="0.25">
      <c r="A18587" s="108" t="str">
        <f t="shared" si="290"/>
        <v>MC_1991_NATIONAL TOTAL_NMVOC</v>
      </c>
      <c r="B18587" s="113" t="s">
        <v>164</v>
      </c>
      <c r="C18587" s="113">
        <v>1991</v>
      </c>
      <c r="D18587" s="113" t="s">
        <v>122</v>
      </c>
      <c r="E18587" s="113" t="s">
        <v>123</v>
      </c>
      <c r="F18587" s="113" t="s">
        <v>200</v>
      </c>
      <c r="G18587" s="113">
        <v>0.63400372528736204</v>
      </c>
    </row>
    <row r="18588" spans="1:7" x14ac:dyDescent="0.25">
      <c r="A18588" s="108" t="str">
        <f t="shared" si="290"/>
        <v>MC_1991_NATIONAL TOTAL_SOx</v>
      </c>
      <c r="B18588" s="113" t="s">
        <v>164</v>
      </c>
      <c r="C18588" s="113">
        <v>1991</v>
      </c>
      <c r="D18588" s="113" t="s">
        <v>122</v>
      </c>
      <c r="E18588" s="113" t="s">
        <v>201</v>
      </c>
      <c r="F18588" s="113" t="s">
        <v>200</v>
      </c>
      <c r="G18588" s="113">
        <v>0.12267233940472699</v>
      </c>
    </row>
    <row r="18589" spans="1:7" x14ac:dyDescent="0.25">
      <c r="A18589" s="108" t="str">
        <f t="shared" si="290"/>
        <v>MC_1991_NATIONAL TOTAL_NH3</v>
      </c>
      <c r="B18589" s="113" t="s">
        <v>164</v>
      </c>
      <c r="C18589" s="113">
        <v>1991</v>
      </c>
      <c r="D18589" s="113" t="s">
        <v>122</v>
      </c>
      <c r="E18589" s="113" t="s">
        <v>124</v>
      </c>
      <c r="F18589" s="113" t="s">
        <v>200</v>
      </c>
      <c r="G18589" s="113">
        <v>1.1008257957003699E-3</v>
      </c>
    </row>
    <row r="18590" spans="1:7" x14ac:dyDescent="0.25">
      <c r="A18590" s="108" t="str">
        <f t="shared" si="290"/>
        <v>MC_1991_NATIONAL TOTAL_PM2.5</v>
      </c>
      <c r="B18590" s="113" t="s">
        <v>164</v>
      </c>
      <c r="C18590" s="113">
        <v>1991</v>
      </c>
      <c r="D18590" s="113" t="s">
        <v>122</v>
      </c>
      <c r="E18590" s="113" t="s">
        <v>203</v>
      </c>
      <c r="F18590" s="113" t="s">
        <v>200</v>
      </c>
      <c r="G18590" s="113">
        <v>2.2302743746743299E-2</v>
      </c>
    </row>
    <row r="18591" spans="1:7" x14ac:dyDescent="0.25">
      <c r="A18591" s="108" t="str">
        <f t="shared" si="290"/>
        <v>MC_1991_NATIONAL TOTAL_Pb</v>
      </c>
      <c r="B18591" s="113" t="s">
        <v>164</v>
      </c>
      <c r="C18591" s="113">
        <v>1991</v>
      </c>
      <c r="D18591" s="113" t="s">
        <v>122</v>
      </c>
      <c r="E18591" s="113" t="s">
        <v>125</v>
      </c>
      <c r="F18591" s="113" t="s">
        <v>200</v>
      </c>
      <c r="G18591" s="113">
        <v>1.1771523947987301E-3</v>
      </c>
    </row>
    <row r="18592" spans="1:7" x14ac:dyDescent="0.25">
      <c r="A18592" s="108" t="str">
        <f t="shared" si="290"/>
        <v>MC_1991_NATIONAL TOTAL_Cd</v>
      </c>
      <c r="B18592" s="113" t="s">
        <v>164</v>
      </c>
      <c r="C18592" s="113">
        <v>1991</v>
      </c>
      <c r="D18592" s="113" t="s">
        <v>122</v>
      </c>
      <c r="E18592" s="113" t="s">
        <v>126</v>
      </c>
      <c r="F18592" s="113" t="s">
        <v>200</v>
      </c>
      <c r="G18592" s="150">
        <v>3.8671092978373998E-7</v>
      </c>
    </row>
    <row r="18593" spans="1:7" x14ac:dyDescent="0.25">
      <c r="A18593" s="108" t="str">
        <f t="shared" si="290"/>
        <v>MC_1991_NATIONAL TOTAL_Hg</v>
      </c>
      <c r="B18593" s="113" t="s">
        <v>164</v>
      </c>
      <c r="C18593" s="113">
        <v>1991</v>
      </c>
      <c r="D18593" s="113" t="s">
        <v>122</v>
      </c>
      <c r="E18593" s="113" t="s">
        <v>127</v>
      </c>
      <c r="F18593" s="113" t="s">
        <v>200</v>
      </c>
      <c r="G18593" s="150">
        <v>1.7764548608412699E-6</v>
      </c>
    </row>
    <row r="18594" spans="1:7" x14ac:dyDescent="0.25">
      <c r="A18594" s="108" t="str">
        <f t="shared" si="290"/>
        <v>MC_1991_NATIONAL TOTAL_DIOX</v>
      </c>
      <c r="B18594" s="113" t="s">
        <v>164</v>
      </c>
      <c r="C18594" s="113">
        <v>1991</v>
      </c>
      <c r="D18594" s="113" t="s">
        <v>122</v>
      </c>
      <c r="E18594" s="113" t="s">
        <v>128</v>
      </c>
      <c r="F18594" s="113" t="s">
        <v>200</v>
      </c>
      <c r="G18594" s="150">
        <v>3.77615697915214E-9</v>
      </c>
    </row>
    <row r="18595" spans="1:7" x14ac:dyDescent="0.25">
      <c r="A18595" s="108" t="str">
        <f t="shared" si="290"/>
        <v>MC_1991_NATIONAL TOTAL_PAH</v>
      </c>
      <c r="B18595" s="113" t="s">
        <v>164</v>
      </c>
      <c r="C18595" s="113">
        <v>1991</v>
      </c>
      <c r="D18595" s="113" t="s">
        <v>122</v>
      </c>
      <c r="E18595" s="113" t="s">
        <v>129</v>
      </c>
      <c r="F18595" s="113" t="s">
        <v>200</v>
      </c>
      <c r="G18595" s="150">
        <v>9.0556269273084601E-7</v>
      </c>
    </row>
    <row r="18596" spans="1:7" x14ac:dyDescent="0.25">
      <c r="A18596" s="108" t="str">
        <f t="shared" si="290"/>
        <v>MC_1991_NATIONAL TOTAL_HCB</v>
      </c>
      <c r="B18596" s="113" t="s">
        <v>164</v>
      </c>
      <c r="C18596" s="113">
        <v>1991</v>
      </c>
      <c r="D18596" s="113" t="s">
        <v>122</v>
      </c>
      <c r="E18596" s="113" t="s">
        <v>130</v>
      </c>
      <c r="F18596" s="113" t="s">
        <v>200</v>
      </c>
      <c r="G18596" s="150">
        <v>8.5010755808000002E-9</v>
      </c>
    </row>
    <row r="18597" spans="1:7" x14ac:dyDescent="0.25">
      <c r="A18597" s="108" t="str">
        <f t="shared" si="290"/>
        <v>MC_1991_NATIONAL TOTAL_PCB</v>
      </c>
      <c r="B18597" s="113" t="s">
        <v>164</v>
      </c>
      <c r="C18597" s="113">
        <v>1991</v>
      </c>
      <c r="D18597" s="113" t="s">
        <v>122</v>
      </c>
      <c r="E18597" s="113" t="s">
        <v>259</v>
      </c>
      <c r="F18597" s="113" t="s">
        <v>200</v>
      </c>
      <c r="G18597" s="150">
        <v>1.54059330132574E-8</v>
      </c>
    </row>
    <row r="18598" spans="1:7" x14ac:dyDescent="0.25">
      <c r="A18598" s="108" t="str">
        <f t="shared" si="290"/>
        <v>MC_1991_1A3(FS)_NOx</v>
      </c>
      <c r="B18598" s="113" t="s">
        <v>164</v>
      </c>
      <c r="C18598" s="113">
        <v>1991</v>
      </c>
      <c r="D18598" s="113" t="s">
        <v>132</v>
      </c>
      <c r="E18598" s="113" t="s">
        <v>199</v>
      </c>
      <c r="F18598" s="113" t="s">
        <v>200</v>
      </c>
      <c r="G18598" s="113">
        <v>0.43924269615780998</v>
      </c>
    </row>
    <row r="18599" spans="1:7" x14ac:dyDescent="0.25">
      <c r="A18599" s="108" t="str">
        <f t="shared" si="290"/>
        <v>MC_1991_1A3(FS)_NMVOC</v>
      </c>
      <c r="B18599" s="113" t="s">
        <v>164</v>
      </c>
      <c r="C18599" s="113">
        <v>1991</v>
      </c>
      <c r="D18599" s="113" t="s">
        <v>132</v>
      </c>
      <c r="E18599" s="113" t="s">
        <v>123</v>
      </c>
      <c r="F18599" s="113" t="s">
        <v>200</v>
      </c>
      <c r="G18599" s="113">
        <v>0.50286917577450896</v>
      </c>
    </row>
    <row r="18600" spans="1:7" x14ac:dyDescent="0.25">
      <c r="A18600" s="108" t="str">
        <f t="shared" si="290"/>
        <v>MC_1991_1A3(FS)_SOx</v>
      </c>
      <c r="B18600" s="113" t="s">
        <v>164</v>
      </c>
      <c r="C18600" s="113">
        <v>1991</v>
      </c>
      <c r="D18600" s="113" t="s">
        <v>132</v>
      </c>
      <c r="E18600" s="113" t="s">
        <v>201</v>
      </c>
      <c r="F18600" s="113" t="s">
        <v>200</v>
      </c>
      <c r="G18600" s="113">
        <v>4.03041686803556E-2</v>
      </c>
    </row>
    <row r="18601" spans="1:7" x14ac:dyDescent="0.25">
      <c r="A18601" s="108" t="str">
        <f t="shared" si="290"/>
        <v>MC_1991_1A3(FS)_NH3</v>
      </c>
      <c r="B18601" s="113" t="s">
        <v>164</v>
      </c>
      <c r="C18601" s="113">
        <v>1991</v>
      </c>
      <c r="D18601" s="113" t="s">
        <v>132</v>
      </c>
      <c r="E18601" s="113" t="s">
        <v>124</v>
      </c>
      <c r="F18601" s="113" t="s">
        <v>200</v>
      </c>
      <c r="G18601" s="113">
        <v>2.5908589433272001E-4</v>
      </c>
    </row>
    <row r="18602" spans="1:7" x14ac:dyDescent="0.25">
      <c r="A18602" s="108" t="str">
        <f t="shared" si="290"/>
        <v>MC_1991_1A3(FS)_PM2.5</v>
      </c>
      <c r="B18602" s="113" t="s">
        <v>164</v>
      </c>
      <c r="C18602" s="113">
        <v>1991</v>
      </c>
      <c r="D18602" s="113" t="s">
        <v>132</v>
      </c>
      <c r="E18602" s="113" t="s">
        <v>203</v>
      </c>
      <c r="F18602" s="113" t="s">
        <v>200</v>
      </c>
      <c r="G18602" s="113">
        <v>1.3362095979097601E-2</v>
      </c>
    </row>
    <row r="18603" spans="1:7" x14ac:dyDescent="0.25">
      <c r="A18603" s="108" t="str">
        <f t="shared" si="290"/>
        <v>MC_1991_3D_NOx</v>
      </c>
      <c r="B18603" s="113" t="s">
        <v>164</v>
      </c>
      <c r="C18603" s="113">
        <v>1991</v>
      </c>
      <c r="D18603" s="113" t="s">
        <v>206</v>
      </c>
      <c r="E18603" s="113" t="s">
        <v>199</v>
      </c>
      <c r="F18603" s="113" t="s">
        <v>200</v>
      </c>
      <c r="G18603" s="150">
        <v>9.0787472755885705E-5</v>
      </c>
    </row>
    <row r="18604" spans="1:7" x14ac:dyDescent="0.25">
      <c r="A18604" s="108" t="str">
        <f t="shared" si="290"/>
        <v>MC_1992_NATIONAL TOTAL_NOx</v>
      </c>
      <c r="B18604" s="113" t="s">
        <v>164</v>
      </c>
      <c r="C18604" s="113">
        <v>1992</v>
      </c>
      <c r="D18604" s="113" t="s">
        <v>122</v>
      </c>
      <c r="E18604" s="113" t="s">
        <v>199</v>
      </c>
      <c r="F18604" s="113" t="s">
        <v>200</v>
      </c>
      <c r="G18604" s="113">
        <v>0.68673391586904098</v>
      </c>
    </row>
    <row r="18605" spans="1:7" x14ac:dyDescent="0.25">
      <c r="A18605" s="108" t="str">
        <f t="shared" si="290"/>
        <v>MC_1992_NATIONAL TOTAL_NMVOC</v>
      </c>
      <c r="B18605" s="113" t="s">
        <v>164</v>
      </c>
      <c r="C18605" s="113">
        <v>1992</v>
      </c>
      <c r="D18605" s="113" t="s">
        <v>122</v>
      </c>
      <c r="E18605" s="113" t="s">
        <v>123</v>
      </c>
      <c r="F18605" s="113" t="s">
        <v>200</v>
      </c>
      <c r="G18605" s="113">
        <v>0.66870284815653902</v>
      </c>
    </row>
    <row r="18606" spans="1:7" x14ac:dyDescent="0.25">
      <c r="A18606" s="108" t="str">
        <f t="shared" si="290"/>
        <v>MC_1992_NATIONAL TOTAL_SOx</v>
      </c>
      <c r="B18606" s="113" t="s">
        <v>164</v>
      </c>
      <c r="C18606" s="113">
        <v>1992</v>
      </c>
      <c r="D18606" s="113" t="s">
        <v>122</v>
      </c>
      <c r="E18606" s="113" t="s">
        <v>201</v>
      </c>
      <c r="F18606" s="113" t="s">
        <v>200</v>
      </c>
      <c r="G18606" s="113">
        <v>0.12817582661521501</v>
      </c>
    </row>
    <row r="18607" spans="1:7" x14ac:dyDescent="0.25">
      <c r="A18607" s="108" t="str">
        <f t="shared" si="290"/>
        <v>MC_1992_NATIONAL TOTAL_NH3</v>
      </c>
      <c r="B18607" s="113" t="s">
        <v>164</v>
      </c>
      <c r="C18607" s="113">
        <v>1992</v>
      </c>
      <c r="D18607" s="113" t="s">
        <v>122</v>
      </c>
      <c r="E18607" s="113" t="s">
        <v>124</v>
      </c>
      <c r="F18607" s="113" t="s">
        <v>200</v>
      </c>
      <c r="G18607" s="113">
        <v>1.2041603763077299E-3</v>
      </c>
    </row>
    <row r="18608" spans="1:7" x14ac:dyDescent="0.25">
      <c r="A18608" s="108" t="str">
        <f t="shared" si="290"/>
        <v>MC_1992_NATIONAL TOTAL_PM2.5</v>
      </c>
      <c r="B18608" s="113" t="s">
        <v>164</v>
      </c>
      <c r="C18608" s="113">
        <v>1992</v>
      </c>
      <c r="D18608" s="113" t="s">
        <v>122</v>
      </c>
      <c r="E18608" s="113" t="s">
        <v>203</v>
      </c>
      <c r="F18608" s="113" t="s">
        <v>200</v>
      </c>
      <c r="G18608" s="113">
        <v>2.4732184666072299E-2</v>
      </c>
    </row>
    <row r="18609" spans="1:7" x14ac:dyDescent="0.25">
      <c r="A18609" s="108" t="str">
        <f t="shared" si="290"/>
        <v>MC_1992_NATIONAL TOTAL_Pb</v>
      </c>
      <c r="B18609" s="113" t="s">
        <v>164</v>
      </c>
      <c r="C18609" s="113">
        <v>1992</v>
      </c>
      <c r="D18609" s="113" t="s">
        <v>122</v>
      </c>
      <c r="E18609" s="113" t="s">
        <v>125</v>
      </c>
      <c r="F18609" s="113" t="s">
        <v>200</v>
      </c>
      <c r="G18609" s="113">
        <v>9.29984203452168E-4</v>
      </c>
    </row>
    <row r="18610" spans="1:7" x14ac:dyDescent="0.25">
      <c r="A18610" s="108" t="str">
        <f t="shared" si="290"/>
        <v>MC_1992_NATIONAL TOTAL_Cd</v>
      </c>
      <c r="B18610" s="113" t="s">
        <v>164</v>
      </c>
      <c r="C18610" s="113">
        <v>1992</v>
      </c>
      <c r="D18610" s="113" t="s">
        <v>122</v>
      </c>
      <c r="E18610" s="113" t="s">
        <v>126</v>
      </c>
      <c r="F18610" s="113" t="s">
        <v>200</v>
      </c>
      <c r="G18610" s="150">
        <v>4.2595936080303598E-7</v>
      </c>
    </row>
    <row r="18611" spans="1:7" x14ac:dyDescent="0.25">
      <c r="A18611" s="108" t="str">
        <f t="shared" si="290"/>
        <v>MC_1992_NATIONAL TOTAL_Hg</v>
      </c>
      <c r="B18611" s="113" t="s">
        <v>164</v>
      </c>
      <c r="C18611" s="113">
        <v>1992</v>
      </c>
      <c r="D18611" s="113" t="s">
        <v>122</v>
      </c>
      <c r="E18611" s="113" t="s">
        <v>127</v>
      </c>
      <c r="F18611" s="113" t="s">
        <v>200</v>
      </c>
      <c r="G18611" s="150">
        <v>1.9387462970480999E-6</v>
      </c>
    </row>
    <row r="18612" spans="1:7" x14ac:dyDescent="0.25">
      <c r="A18612" s="108" t="str">
        <f t="shared" si="290"/>
        <v>MC_1992_NATIONAL TOTAL_DIOX</v>
      </c>
      <c r="B18612" s="113" t="s">
        <v>164</v>
      </c>
      <c r="C18612" s="113">
        <v>1992</v>
      </c>
      <c r="D18612" s="113" t="s">
        <v>122</v>
      </c>
      <c r="E18612" s="113" t="s">
        <v>128</v>
      </c>
      <c r="F18612" s="113" t="s">
        <v>200</v>
      </c>
      <c r="G18612" s="150">
        <v>4.30886754347319E-9</v>
      </c>
    </row>
    <row r="18613" spans="1:7" x14ac:dyDescent="0.25">
      <c r="A18613" s="108" t="str">
        <f t="shared" si="290"/>
        <v>MC_1992_NATIONAL TOTAL_PAH</v>
      </c>
      <c r="B18613" s="113" t="s">
        <v>164</v>
      </c>
      <c r="C18613" s="113">
        <v>1992</v>
      </c>
      <c r="D18613" s="113" t="s">
        <v>122</v>
      </c>
      <c r="E18613" s="113" t="s">
        <v>129</v>
      </c>
      <c r="F18613" s="113" t="s">
        <v>200</v>
      </c>
      <c r="G18613" s="150">
        <v>9.9469437208657005E-7</v>
      </c>
    </row>
    <row r="18614" spans="1:7" x14ac:dyDescent="0.25">
      <c r="A18614" s="108" t="str">
        <f t="shared" si="290"/>
        <v>MC_1992_NATIONAL TOTAL_HCB</v>
      </c>
      <c r="B18614" s="113" t="s">
        <v>164</v>
      </c>
      <c r="C18614" s="113">
        <v>1992</v>
      </c>
      <c r="D18614" s="113" t="s">
        <v>122</v>
      </c>
      <c r="E18614" s="113" t="s">
        <v>130</v>
      </c>
      <c r="F18614" s="113" t="s">
        <v>200</v>
      </c>
      <c r="G18614" s="150">
        <v>8.7030748360190596E-9</v>
      </c>
    </row>
    <row r="18615" spans="1:7" x14ac:dyDescent="0.25">
      <c r="A18615" s="108" t="str">
        <f t="shared" si="290"/>
        <v>MC_1992_NATIONAL TOTAL_PCB</v>
      </c>
      <c r="B18615" s="113" t="s">
        <v>164</v>
      </c>
      <c r="C18615" s="113">
        <v>1992</v>
      </c>
      <c r="D18615" s="113" t="s">
        <v>122</v>
      </c>
      <c r="E18615" s="113" t="s">
        <v>259</v>
      </c>
      <c r="F18615" s="113" t="s">
        <v>200</v>
      </c>
      <c r="G18615" s="150">
        <v>1.5532784369192401E-8</v>
      </c>
    </row>
    <row r="18616" spans="1:7" x14ac:dyDescent="0.25">
      <c r="A18616" s="108" t="str">
        <f t="shared" si="290"/>
        <v>MC_1992_1A3(FS)_NOx</v>
      </c>
      <c r="B18616" s="113" t="s">
        <v>164</v>
      </c>
      <c r="C18616" s="113">
        <v>1992</v>
      </c>
      <c r="D18616" s="113" t="s">
        <v>132</v>
      </c>
      <c r="E18616" s="113" t="s">
        <v>199</v>
      </c>
      <c r="F18616" s="113" t="s">
        <v>200</v>
      </c>
      <c r="G18616" s="113">
        <v>0.49694657545593202</v>
      </c>
    </row>
    <row r="18617" spans="1:7" x14ac:dyDescent="0.25">
      <c r="A18617" s="108" t="str">
        <f t="shared" si="290"/>
        <v>MC_1992_1A3(FS)_NMVOC</v>
      </c>
      <c r="B18617" s="113" t="s">
        <v>164</v>
      </c>
      <c r="C18617" s="113">
        <v>1992</v>
      </c>
      <c r="D18617" s="113" t="s">
        <v>132</v>
      </c>
      <c r="E18617" s="113" t="s">
        <v>123</v>
      </c>
      <c r="F18617" s="113" t="s">
        <v>200</v>
      </c>
      <c r="G18617" s="113">
        <v>0.53547403129391902</v>
      </c>
    </row>
    <row r="18618" spans="1:7" x14ac:dyDescent="0.25">
      <c r="A18618" s="108" t="str">
        <f t="shared" si="290"/>
        <v>MC_1992_1A3(FS)_SOx</v>
      </c>
      <c r="B18618" s="113" t="s">
        <v>164</v>
      </c>
      <c r="C18618" s="113">
        <v>1992</v>
      </c>
      <c r="D18618" s="113" t="s">
        <v>132</v>
      </c>
      <c r="E18618" s="113" t="s">
        <v>201</v>
      </c>
      <c r="F18618" s="113" t="s">
        <v>200</v>
      </c>
      <c r="G18618" s="113">
        <v>4.6223520627931898E-2</v>
      </c>
    </row>
    <row r="18619" spans="1:7" x14ac:dyDescent="0.25">
      <c r="A18619" s="108" t="str">
        <f t="shared" si="290"/>
        <v>MC_1992_1A3(FS)_NH3</v>
      </c>
      <c r="B18619" s="113" t="s">
        <v>164</v>
      </c>
      <c r="C18619" s="113">
        <v>1992</v>
      </c>
      <c r="D18619" s="113" t="s">
        <v>132</v>
      </c>
      <c r="E18619" s="113" t="s">
        <v>124</v>
      </c>
      <c r="F18619" s="113" t="s">
        <v>200</v>
      </c>
      <c r="G18619" s="113">
        <v>2.9751956727761501E-4</v>
      </c>
    </row>
    <row r="18620" spans="1:7" x14ac:dyDescent="0.25">
      <c r="A18620" s="108" t="str">
        <f t="shared" si="290"/>
        <v>MC_1992_1A3(FS)_PM2.5</v>
      </c>
      <c r="B18620" s="113" t="s">
        <v>164</v>
      </c>
      <c r="C18620" s="113">
        <v>1992</v>
      </c>
      <c r="D18620" s="113" t="s">
        <v>132</v>
      </c>
      <c r="E18620" s="113" t="s">
        <v>203</v>
      </c>
      <c r="F18620" s="113" t="s">
        <v>200</v>
      </c>
      <c r="G18620" s="113">
        <v>1.5546206801693101E-2</v>
      </c>
    </row>
    <row r="18621" spans="1:7" x14ac:dyDescent="0.25">
      <c r="A18621" s="108" t="str">
        <f t="shared" si="290"/>
        <v>MC_1992_3D_NOx</v>
      </c>
      <c r="B18621" s="113" t="s">
        <v>164</v>
      </c>
      <c r="C18621" s="113">
        <v>1992</v>
      </c>
      <c r="D18621" s="113" t="s">
        <v>206</v>
      </c>
      <c r="E18621" s="113" t="s">
        <v>199</v>
      </c>
      <c r="F18621" s="113" t="s">
        <v>200</v>
      </c>
      <c r="G18621" s="150">
        <v>9.2366240114972206E-5</v>
      </c>
    </row>
    <row r="18622" spans="1:7" x14ac:dyDescent="0.25">
      <c r="A18622" s="108" t="str">
        <f t="shared" si="290"/>
        <v>MC_1993_NATIONAL TOTAL_NOx</v>
      </c>
      <c r="B18622" s="113" t="s">
        <v>164</v>
      </c>
      <c r="C18622" s="113">
        <v>1993</v>
      </c>
      <c r="D18622" s="113" t="s">
        <v>122</v>
      </c>
      <c r="E18622" s="113" t="s">
        <v>199</v>
      </c>
      <c r="F18622" s="113" t="s">
        <v>200</v>
      </c>
      <c r="G18622" s="113">
        <v>0.65616618992814502</v>
      </c>
    </row>
    <row r="18623" spans="1:7" x14ac:dyDescent="0.25">
      <c r="A18623" s="108" t="str">
        <f t="shared" si="290"/>
        <v>MC_1993_NATIONAL TOTAL_NMVOC</v>
      </c>
      <c r="B18623" s="113" t="s">
        <v>164</v>
      </c>
      <c r="C18623" s="113">
        <v>1993</v>
      </c>
      <c r="D18623" s="113" t="s">
        <v>122</v>
      </c>
      <c r="E18623" s="113" t="s">
        <v>123</v>
      </c>
      <c r="F18623" s="113" t="s">
        <v>200</v>
      </c>
      <c r="G18623" s="113">
        <v>0.62632214331485703</v>
      </c>
    </row>
    <row r="18624" spans="1:7" x14ac:dyDescent="0.25">
      <c r="A18624" s="108" t="str">
        <f t="shared" si="290"/>
        <v>MC_1993_NATIONAL TOTAL_SOx</v>
      </c>
      <c r="B18624" s="113" t="s">
        <v>164</v>
      </c>
      <c r="C18624" s="113">
        <v>1993</v>
      </c>
      <c r="D18624" s="113" t="s">
        <v>122</v>
      </c>
      <c r="E18624" s="113" t="s">
        <v>201</v>
      </c>
      <c r="F18624" s="113" t="s">
        <v>200</v>
      </c>
      <c r="G18624" s="113">
        <v>0.12884585038090299</v>
      </c>
    </row>
    <row r="18625" spans="1:7" x14ac:dyDescent="0.25">
      <c r="A18625" s="108" t="str">
        <f t="shared" si="290"/>
        <v>MC_1993_NATIONAL TOTAL_NH3</v>
      </c>
      <c r="B18625" s="113" t="s">
        <v>164</v>
      </c>
      <c r="C18625" s="113">
        <v>1993</v>
      </c>
      <c r="D18625" s="113" t="s">
        <v>122</v>
      </c>
      <c r="E18625" s="113" t="s">
        <v>124</v>
      </c>
      <c r="F18625" s="113" t="s">
        <v>200</v>
      </c>
      <c r="G18625" s="113">
        <v>1.58999208751462E-3</v>
      </c>
    </row>
    <row r="18626" spans="1:7" x14ac:dyDescent="0.25">
      <c r="A18626" s="108" t="str">
        <f t="shared" ref="A18626:A18689" si="291">CONCATENATE(B18626,"_",C18626,"_",D18626,"_",E18626)</f>
        <v>MC_1993_NATIONAL TOTAL_PM2.5</v>
      </c>
      <c r="B18626" s="113" t="s">
        <v>164</v>
      </c>
      <c r="C18626" s="113">
        <v>1993</v>
      </c>
      <c r="D18626" s="113" t="s">
        <v>122</v>
      </c>
      <c r="E18626" s="113" t="s">
        <v>203</v>
      </c>
      <c r="F18626" s="113" t="s">
        <v>200</v>
      </c>
      <c r="G18626" s="113">
        <v>2.38785247042686E-2</v>
      </c>
    </row>
    <row r="18627" spans="1:7" x14ac:dyDescent="0.25">
      <c r="A18627" s="108" t="str">
        <f t="shared" si="291"/>
        <v>MC_1993_NATIONAL TOTAL_Pb</v>
      </c>
      <c r="B18627" s="113" t="s">
        <v>164</v>
      </c>
      <c r="C18627" s="113">
        <v>1993</v>
      </c>
      <c r="D18627" s="113" t="s">
        <v>122</v>
      </c>
      <c r="E18627" s="113" t="s">
        <v>125</v>
      </c>
      <c r="F18627" s="113" t="s">
        <v>200</v>
      </c>
      <c r="G18627" s="113">
        <v>7.4278429431367599E-4</v>
      </c>
    </row>
    <row r="18628" spans="1:7" x14ac:dyDescent="0.25">
      <c r="A18628" s="108" t="str">
        <f t="shared" si="291"/>
        <v>MC_1993_NATIONAL TOTAL_Cd</v>
      </c>
      <c r="B18628" s="113" t="s">
        <v>164</v>
      </c>
      <c r="C18628" s="113">
        <v>1993</v>
      </c>
      <c r="D18628" s="113" t="s">
        <v>122</v>
      </c>
      <c r="E18628" s="113" t="s">
        <v>126</v>
      </c>
      <c r="F18628" s="113" t="s">
        <v>200</v>
      </c>
      <c r="G18628" s="150">
        <v>4.5267640454916701E-7</v>
      </c>
    </row>
    <row r="18629" spans="1:7" x14ac:dyDescent="0.25">
      <c r="A18629" s="108" t="str">
        <f t="shared" si="291"/>
        <v>MC_1993_NATIONAL TOTAL_Hg</v>
      </c>
      <c r="B18629" s="113" t="s">
        <v>164</v>
      </c>
      <c r="C18629" s="113">
        <v>1993</v>
      </c>
      <c r="D18629" s="113" t="s">
        <v>122</v>
      </c>
      <c r="E18629" s="113" t="s">
        <v>127</v>
      </c>
      <c r="F18629" s="113" t="s">
        <v>200</v>
      </c>
      <c r="G18629" s="150">
        <v>2.11686738764614E-6</v>
      </c>
    </row>
    <row r="18630" spans="1:7" x14ac:dyDescent="0.25">
      <c r="A18630" s="108" t="str">
        <f t="shared" si="291"/>
        <v>MC_1993_NATIONAL TOTAL_DIOX</v>
      </c>
      <c r="B18630" s="113" t="s">
        <v>164</v>
      </c>
      <c r="C18630" s="113">
        <v>1993</v>
      </c>
      <c r="D18630" s="113" t="s">
        <v>122</v>
      </c>
      <c r="E18630" s="113" t="s">
        <v>128</v>
      </c>
      <c r="F18630" s="113" t="s">
        <v>200</v>
      </c>
      <c r="G18630" s="150">
        <v>4.1370927716301202E-9</v>
      </c>
    </row>
    <row r="18631" spans="1:7" x14ac:dyDescent="0.25">
      <c r="A18631" s="108" t="str">
        <f t="shared" si="291"/>
        <v>MC_1993_NATIONAL TOTAL_PAH</v>
      </c>
      <c r="B18631" s="113" t="s">
        <v>164</v>
      </c>
      <c r="C18631" s="113">
        <v>1993</v>
      </c>
      <c r="D18631" s="113" t="s">
        <v>122</v>
      </c>
      <c r="E18631" s="113" t="s">
        <v>129</v>
      </c>
      <c r="F18631" s="113" t="s">
        <v>200</v>
      </c>
      <c r="G18631" s="150">
        <v>9.589576607050249E-7</v>
      </c>
    </row>
    <row r="18632" spans="1:7" x14ac:dyDescent="0.25">
      <c r="A18632" s="108" t="str">
        <f t="shared" si="291"/>
        <v>MC_1993_NATIONAL TOTAL_HCB</v>
      </c>
      <c r="B18632" s="113" t="s">
        <v>164</v>
      </c>
      <c r="C18632" s="113">
        <v>1993</v>
      </c>
      <c r="D18632" s="113" t="s">
        <v>122</v>
      </c>
      <c r="E18632" s="113" t="s">
        <v>130</v>
      </c>
      <c r="F18632" s="113" t="s">
        <v>200</v>
      </c>
      <c r="G18632" s="150">
        <v>1.14220092811499E-8</v>
      </c>
    </row>
    <row r="18633" spans="1:7" x14ac:dyDescent="0.25">
      <c r="A18633" s="108" t="str">
        <f t="shared" si="291"/>
        <v>MC_1993_NATIONAL TOTAL_PCB</v>
      </c>
      <c r="B18633" s="113" t="s">
        <v>164</v>
      </c>
      <c r="C18633" s="113">
        <v>1993</v>
      </c>
      <c r="D18633" s="113" t="s">
        <v>122</v>
      </c>
      <c r="E18633" s="113" t="s">
        <v>259</v>
      </c>
      <c r="F18633" s="113" t="s">
        <v>200</v>
      </c>
      <c r="G18633" s="150">
        <v>2.1128606015049202E-8</v>
      </c>
    </row>
    <row r="18634" spans="1:7" x14ac:dyDescent="0.25">
      <c r="A18634" s="108" t="str">
        <f t="shared" si="291"/>
        <v>MC_1993_1A3(FS)_NOx</v>
      </c>
      <c r="B18634" s="113" t="s">
        <v>164</v>
      </c>
      <c r="C18634" s="113">
        <v>1993</v>
      </c>
      <c r="D18634" s="113" t="s">
        <v>132</v>
      </c>
      <c r="E18634" s="113" t="s">
        <v>199</v>
      </c>
      <c r="F18634" s="113" t="s">
        <v>200</v>
      </c>
      <c r="G18634" s="113">
        <v>0.45634092639908502</v>
      </c>
    </row>
    <row r="18635" spans="1:7" x14ac:dyDescent="0.25">
      <c r="A18635" s="108" t="str">
        <f t="shared" si="291"/>
        <v>MC_1993_1A3(FS)_NMVOC</v>
      </c>
      <c r="B18635" s="113" t="s">
        <v>164</v>
      </c>
      <c r="C18635" s="113">
        <v>1993</v>
      </c>
      <c r="D18635" s="113" t="s">
        <v>132</v>
      </c>
      <c r="E18635" s="113" t="s">
        <v>123</v>
      </c>
      <c r="F18635" s="113" t="s">
        <v>200</v>
      </c>
      <c r="G18635" s="113">
        <v>0.49478408599920898</v>
      </c>
    </row>
    <row r="18636" spans="1:7" x14ac:dyDescent="0.25">
      <c r="A18636" s="108" t="str">
        <f t="shared" si="291"/>
        <v>MC_1993_1A3(FS)_SOx</v>
      </c>
      <c r="B18636" s="113" t="s">
        <v>164</v>
      </c>
      <c r="C18636" s="113">
        <v>1993</v>
      </c>
      <c r="D18636" s="113" t="s">
        <v>132</v>
      </c>
      <c r="E18636" s="113" t="s">
        <v>201</v>
      </c>
      <c r="F18636" s="113" t="s">
        <v>200</v>
      </c>
      <c r="G18636" s="113">
        <v>4.3498520849565403E-2</v>
      </c>
    </row>
    <row r="18637" spans="1:7" x14ac:dyDescent="0.25">
      <c r="A18637" s="108" t="str">
        <f t="shared" si="291"/>
        <v>MC_1993_1A3(FS)_NH3</v>
      </c>
      <c r="B18637" s="113" t="s">
        <v>164</v>
      </c>
      <c r="C18637" s="113">
        <v>1993</v>
      </c>
      <c r="D18637" s="113" t="s">
        <v>132</v>
      </c>
      <c r="E18637" s="113" t="s">
        <v>124</v>
      </c>
      <c r="F18637" s="113" t="s">
        <v>200</v>
      </c>
      <c r="G18637" s="113">
        <v>7.4198856426304597E-4</v>
      </c>
    </row>
    <row r="18638" spans="1:7" x14ac:dyDescent="0.25">
      <c r="A18638" s="108" t="str">
        <f t="shared" si="291"/>
        <v>MC_1993_1A3(FS)_PM2.5</v>
      </c>
      <c r="B18638" s="113" t="s">
        <v>164</v>
      </c>
      <c r="C18638" s="113">
        <v>1993</v>
      </c>
      <c r="D18638" s="113" t="s">
        <v>132</v>
      </c>
      <c r="E18638" s="113" t="s">
        <v>203</v>
      </c>
      <c r="F18638" s="113" t="s">
        <v>200</v>
      </c>
      <c r="G18638" s="113">
        <v>1.50322760755278E-2</v>
      </c>
    </row>
    <row r="18639" spans="1:7" x14ac:dyDescent="0.25">
      <c r="A18639" s="108" t="str">
        <f t="shared" si="291"/>
        <v>MC_1993_3D_NOx</v>
      </c>
      <c r="B18639" s="113" t="s">
        <v>164</v>
      </c>
      <c r="C18639" s="113">
        <v>1993</v>
      </c>
      <c r="D18639" s="113" t="s">
        <v>206</v>
      </c>
      <c r="E18639" s="113" t="s">
        <v>199</v>
      </c>
      <c r="F18639" s="113" t="s">
        <v>200</v>
      </c>
      <c r="G18639" s="150">
        <v>9.3558993199719396E-5</v>
      </c>
    </row>
    <row r="18640" spans="1:7" x14ac:dyDescent="0.25">
      <c r="A18640" s="108" t="str">
        <f t="shared" si="291"/>
        <v>MC_1994_NATIONAL TOTAL_NOx</v>
      </c>
      <c r="B18640" s="113" t="s">
        <v>164</v>
      </c>
      <c r="C18640" s="113">
        <v>1994</v>
      </c>
      <c r="D18640" s="113" t="s">
        <v>122</v>
      </c>
      <c r="E18640" s="113" t="s">
        <v>199</v>
      </c>
      <c r="F18640" s="113" t="s">
        <v>200</v>
      </c>
      <c r="G18640" s="113">
        <v>0.629612525616152</v>
      </c>
    </row>
    <row r="18641" spans="1:7" x14ac:dyDescent="0.25">
      <c r="A18641" s="108" t="str">
        <f t="shared" si="291"/>
        <v>MC_1994_NATIONAL TOTAL_NMVOC</v>
      </c>
      <c r="B18641" s="113" t="s">
        <v>164</v>
      </c>
      <c r="C18641" s="113">
        <v>1994</v>
      </c>
      <c r="D18641" s="113" t="s">
        <v>122</v>
      </c>
      <c r="E18641" s="113" t="s">
        <v>123</v>
      </c>
      <c r="F18641" s="113" t="s">
        <v>200</v>
      </c>
      <c r="G18641" s="113">
        <v>0.59942094331537898</v>
      </c>
    </row>
    <row r="18642" spans="1:7" x14ac:dyDescent="0.25">
      <c r="A18642" s="108" t="str">
        <f t="shared" si="291"/>
        <v>MC_1994_NATIONAL TOTAL_SOx</v>
      </c>
      <c r="B18642" s="113" t="s">
        <v>164</v>
      </c>
      <c r="C18642" s="113">
        <v>1994</v>
      </c>
      <c r="D18642" s="113" t="s">
        <v>122</v>
      </c>
      <c r="E18642" s="113" t="s">
        <v>201</v>
      </c>
      <c r="F18642" s="113" t="s">
        <v>200</v>
      </c>
      <c r="G18642" s="113">
        <v>0.120936446516145</v>
      </c>
    </row>
    <row r="18643" spans="1:7" x14ac:dyDescent="0.25">
      <c r="A18643" s="108" t="str">
        <f t="shared" si="291"/>
        <v>MC_1994_NATIONAL TOTAL_NH3</v>
      </c>
      <c r="B18643" s="113" t="s">
        <v>164</v>
      </c>
      <c r="C18643" s="113">
        <v>1994</v>
      </c>
      <c r="D18643" s="113" t="s">
        <v>122</v>
      </c>
      <c r="E18643" s="113" t="s">
        <v>124</v>
      </c>
      <c r="F18643" s="113" t="s">
        <v>200</v>
      </c>
      <c r="G18643" s="113">
        <v>3.0915083281009702E-3</v>
      </c>
    </row>
    <row r="18644" spans="1:7" x14ac:dyDescent="0.25">
      <c r="A18644" s="108" t="str">
        <f t="shared" si="291"/>
        <v>MC_1994_NATIONAL TOTAL_PM2.5</v>
      </c>
      <c r="B18644" s="113" t="s">
        <v>164</v>
      </c>
      <c r="C18644" s="113">
        <v>1994</v>
      </c>
      <c r="D18644" s="113" t="s">
        <v>122</v>
      </c>
      <c r="E18644" s="113" t="s">
        <v>203</v>
      </c>
      <c r="F18644" s="113" t="s">
        <v>200</v>
      </c>
      <c r="G18644" s="113">
        <v>2.3498712166247802E-2</v>
      </c>
    </row>
    <row r="18645" spans="1:7" x14ac:dyDescent="0.25">
      <c r="A18645" s="108" t="str">
        <f t="shared" si="291"/>
        <v>MC_1994_NATIONAL TOTAL_Pb</v>
      </c>
      <c r="B18645" s="113" t="s">
        <v>164</v>
      </c>
      <c r="C18645" s="113">
        <v>1994</v>
      </c>
      <c r="D18645" s="113" t="s">
        <v>122</v>
      </c>
      <c r="E18645" s="113" t="s">
        <v>125</v>
      </c>
      <c r="F18645" s="113" t="s">
        <v>200</v>
      </c>
      <c r="G18645" s="113">
        <v>5.4537791481880599E-4</v>
      </c>
    </row>
    <row r="18646" spans="1:7" x14ac:dyDescent="0.25">
      <c r="A18646" s="108" t="str">
        <f t="shared" si="291"/>
        <v>MC_1994_NATIONAL TOTAL_Cd</v>
      </c>
      <c r="B18646" s="113" t="s">
        <v>164</v>
      </c>
      <c r="C18646" s="113">
        <v>1994</v>
      </c>
      <c r="D18646" s="113" t="s">
        <v>122</v>
      </c>
      <c r="E18646" s="113" t="s">
        <v>126</v>
      </c>
      <c r="F18646" s="113" t="s">
        <v>200</v>
      </c>
      <c r="G18646" s="150">
        <v>4.8134950772104502E-7</v>
      </c>
    </row>
    <row r="18647" spans="1:7" x14ac:dyDescent="0.25">
      <c r="A18647" s="108" t="str">
        <f t="shared" si="291"/>
        <v>MC_1994_NATIONAL TOTAL_Hg</v>
      </c>
      <c r="B18647" s="113" t="s">
        <v>164</v>
      </c>
      <c r="C18647" s="113">
        <v>1994</v>
      </c>
      <c r="D18647" s="113" t="s">
        <v>122</v>
      </c>
      <c r="E18647" s="113" t="s">
        <v>127</v>
      </c>
      <c r="F18647" s="113" t="s">
        <v>200</v>
      </c>
      <c r="G18647" s="150">
        <v>2.2695807511919199E-6</v>
      </c>
    </row>
    <row r="18648" spans="1:7" x14ac:dyDescent="0.25">
      <c r="A18648" s="108" t="str">
        <f t="shared" si="291"/>
        <v>MC_1994_NATIONAL TOTAL_DIOX</v>
      </c>
      <c r="B18648" s="113" t="s">
        <v>164</v>
      </c>
      <c r="C18648" s="113">
        <v>1994</v>
      </c>
      <c r="D18648" s="113" t="s">
        <v>122</v>
      </c>
      <c r="E18648" s="113" t="s">
        <v>128</v>
      </c>
      <c r="F18648" s="113" t="s">
        <v>200</v>
      </c>
      <c r="G18648" s="150">
        <v>4.49545816116261E-9</v>
      </c>
    </row>
    <row r="18649" spans="1:7" x14ac:dyDescent="0.25">
      <c r="A18649" s="108" t="str">
        <f t="shared" si="291"/>
        <v>MC_1994_NATIONAL TOTAL_PAH</v>
      </c>
      <c r="B18649" s="113" t="s">
        <v>164</v>
      </c>
      <c r="C18649" s="113">
        <v>1994</v>
      </c>
      <c r="D18649" s="113" t="s">
        <v>122</v>
      </c>
      <c r="E18649" s="113" t="s">
        <v>129</v>
      </c>
      <c r="F18649" s="113" t="s">
        <v>200</v>
      </c>
      <c r="G18649" s="150">
        <v>9.48582069018514E-7</v>
      </c>
    </row>
    <row r="18650" spans="1:7" x14ac:dyDescent="0.25">
      <c r="A18650" s="108" t="str">
        <f t="shared" si="291"/>
        <v>MC_1994_NATIONAL TOTAL_HCB</v>
      </c>
      <c r="B18650" s="113" t="s">
        <v>164</v>
      </c>
      <c r="C18650" s="113">
        <v>1994</v>
      </c>
      <c r="D18650" s="113" t="s">
        <v>122</v>
      </c>
      <c r="E18650" s="113" t="s">
        <v>130</v>
      </c>
      <c r="F18650" s="113" t="s">
        <v>200</v>
      </c>
      <c r="G18650" s="150">
        <v>1.1448517741844599E-8</v>
      </c>
    </row>
    <row r="18651" spans="1:7" x14ac:dyDescent="0.25">
      <c r="A18651" s="108" t="str">
        <f t="shared" si="291"/>
        <v>MC_1994_NATIONAL TOTAL_PCB</v>
      </c>
      <c r="B18651" s="113" t="s">
        <v>164</v>
      </c>
      <c r="C18651" s="113">
        <v>1994</v>
      </c>
      <c r="D18651" s="113" t="s">
        <v>122</v>
      </c>
      <c r="E18651" s="113" t="s">
        <v>259</v>
      </c>
      <c r="F18651" s="113" t="s">
        <v>200</v>
      </c>
      <c r="G18651" s="150">
        <v>2.07574590795122E-8</v>
      </c>
    </row>
    <row r="18652" spans="1:7" x14ac:dyDescent="0.25">
      <c r="A18652" s="108" t="str">
        <f t="shared" si="291"/>
        <v>MC_1994_1A3(FS)_NOx</v>
      </c>
      <c r="B18652" s="113" t="s">
        <v>164</v>
      </c>
      <c r="C18652" s="113">
        <v>1994</v>
      </c>
      <c r="D18652" s="113" t="s">
        <v>132</v>
      </c>
      <c r="E18652" s="113" t="s">
        <v>199</v>
      </c>
      <c r="F18652" s="113" t="s">
        <v>200</v>
      </c>
      <c r="G18652" s="113">
        <v>0.42198937427404098</v>
      </c>
    </row>
    <row r="18653" spans="1:7" x14ac:dyDescent="0.25">
      <c r="A18653" s="108" t="str">
        <f t="shared" si="291"/>
        <v>MC_1994_1A3(FS)_NMVOC</v>
      </c>
      <c r="B18653" s="113" t="s">
        <v>164</v>
      </c>
      <c r="C18653" s="113">
        <v>1994</v>
      </c>
      <c r="D18653" s="113" t="s">
        <v>132</v>
      </c>
      <c r="E18653" s="113" t="s">
        <v>123</v>
      </c>
      <c r="F18653" s="113" t="s">
        <v>200</v>
      </c>
      <c r="G18653" s="113">
        <v>0.465192620960517</v>
      </c>
    </row>
    <row r="18654" spans="1:7" x14ac:dyDescent="0.25">
      <c r="A18654" s="108" t="str">
        <f t="shared" si="291"/>
        <v>MC_1994_1A3(FS)_SOx</v>
      </c>
      <c r="B18654" s="113" t="s">
        <v>164</v>
      </c>
      <c r="C18654" s="113">
        <v>1994</v>
      </c>
      <c r="D18654" s="113" t="s">
        <v>132</v>
      </c>
      <c r="E18654" s="113" t="s">
        <v>201</v>
      </c>
      <c r="F18654" s="113" t="s">
        <v>200</v>
      </c>
      <c r="G18654" s="113">
        <v>4.1591568165526199E-2</v>
      </c>
    </row>
    <row r="18655" spans="1:7" x14ac:dyDescent="0.25">
      <c r="A18655" s="108" t="str">
        <f t="shared" si="291"/>
        <v>MC_1994_1A3(FS)_NH3</v>
      </c>
      <c r="B18655" s="113" t="s">
        <v>164</v>
      </c>
      <c r="C18655" s="113">
        <v>1994</v>
      </c>
      <c r="D18655" s="113" t="s">
        <v>132</v>
      </c>
      <c r="E18655" s="113" t="s">
        <v>124</v>
      </c>
      <c r="F18655" s="113" t="s">
        <v>200</v>
      </c>
      <c r="G18655" s="113">
        <v>2.2690573146081101E-3</v>
      </c>
    </row>
    <row r="18656" spans="1:7" x14ac:dyDescent="0.25">
      <c r="A18656" s="108" t="str">
        <f t="shared" si="291"/>
        <v>MC_1994_1A3(FS)_PM2.5</v>
      </c>
      <c r="B18656" s="113" t="s">
        <v>164</v>
      </c>
      <c r="C18656" s="113">
        <v>1994</v>
      </c>
      <c r="D18656" s="113" t="s">
        <v>132</v>
      </c>
      <c r="E18656" s="113" t="s">
        <v>203</v>
      </c>
      <c r="F18656" s="113" t="s">
        <v>200</v>
      </c>
      <c r="G18656" s="113">
        <v>1.46672427090328E-2</v>
      </c>
    </row>
    <row r="18657" spans="1:7" x14ac:dyDescent="0.25">
      <c r="A18657" s="108" t="str">
        <f t="shared" si="291"/>
        <v>MC_1994_3D_NOx</v>
      </c>
      <c r="B18657" s="113" t="s">
        <v>164</v>
      </c>
      <c r="C18657" s="113">
        <v>1994</v>
      </c>
      <c r="D18657" s="113" t="s">
        <v>206</v>
      </c>
      <c r="E18657" s="113" t="s">
        <v>199</v>
      </c>
      <c r="F18657" s="113" t="s">
        <v>200</v>
      </c>
      <c r="G18657" s="150">
        <v>9.5303919538984106E-5</v>
      </c>
    </row>
    <row r="18658" spans="1:7" x14ac:dyDescent="0.25">
      <c r="A18658" s="108" t="str">
        <f t="shared" si="291"/>
        <v>MC_1995_NATIONAL TOTAL_NOx</v>
      </c>
      <c r="B18658" s="113" t="s">
        <v>164</v>
      </c>
      <c r="C18658" s="113">
        <v>1995</v>
      </c>
      <c r="D18658" s="113" t="s">
        <v>122</v>
      </c>
      <c r="E18658" s="113" t="s">
        <v>199</v>
      </c>
      <c r="F18658" s="113" t="s">
        <v>200</v>
      </c>
      <c r="G18658" s="113">
        <v>0.58654488685047501</v>
      </c>
    </row>
    <row r="18659" spans="1:7" x14ac:dyDescent="0.25">
      <c r="A18659" s="108" t="str">
        <f t="shared" si="291"/>
        <v>MC_1995_NATIONAL TOTAL_NMVOC</v>
      </c>
      <c r="B18659" s="113" t="s">
        <v>164</v>
      </c>
      <c r="C18659" s="113">
        <v>1995</v>
      </c>
      <c r="D18659" s="113" t="s">
        <v>122</v>
      </c>
      <c r="E18659" s="113" t="s">
        <v>123</v>
      </c>
      <c r="F18659" s="113" t="s">
        <v>200</v>
      </c>
      <c r="G18659" s="113">
        <v>0.55884306393591299</v>
      </c>
    </row>
    <row r="18660" spans="1:7" x14ac:dyDescent="0.25">
      <c r="A18660" s="108" t="str">
        <f t="shared" si="291"/>
        <v>MC_1995_NATIONAL TOTAL_SOx</v>
      </c>
      <c r="B18660" s="113" t="s">
        <v>164</v>
      </c>
      <c r="C18660" s="113">
        <v>1995</v>
      </c>
      <c r="D18660" s="113" t="s">
        <v>122</v>
      </c>
      <c r="E18660" s="113" t="s">
        <v>201</v>
      </c>
      <c r="F18660" s="113" t="s">
        <v>200</v>
      </c>
      <c r="G18660" s="113">
        <v>9.5938443709010696E-2</v>
      </c>
    </row>
    <row r="18661" spans="1:7" x14ac:dyDescent="0.25">
      <c r="A18661" s="108" t="str">
        <f t="shared" si="291"/>
        <v>MC_1995_NATIONAL TOTAL_NH3</v>
      </c>
      <c r="B18661" s="113" t="s">
        <v>164</v>
      </c>
      <c r="C18661" s="113">
        <v>1995</v>
      </c>
      <c r="D18661" s="113" t="s">
        <v>122</v>
      </c>
      <c r="E18661" s="113" t="s">
        <v>124</v>
      </c>
      <c r="F18661" s="113" t="s">
        <v>200</v>
      </c>
      <c r="G18661" s="113">
        <v>3.9017652043403499E-3</v>
      </c>
    </row>
    <row r="18662" spans="1:7" x14ac:dyDescent="0.25">
      <c r="A18662" s="108" t="str">
        <f t="shared" si="291"/>
        <v>MC_1995_NATIONAL TOTAL_PM2.5</v>
      </c>
      <c r="B18662" s="113" t="s">
        <v>164</v>
      </c>
      <c r="C18662" s="113">
        <v>1995</v>
      </c>
      <c r="D18662" s="113" t="s">
        <v>122</v>
      </c>
      <c r="E18662" s="113" t="s">
        <v>203</v>
      </c>
      <c r="F18662" s="113" t="s">
        <v>200</v>
      </c>
      <c r="G18662" s="113">
        <v>2.2482718522086002E-2</v>
      </c>
    </row>
    <row r="18663" spans="1:7" x14ac:dyDescent="0.25">
      <c r="A18663" s="108" t="str">
        <f t="shared" si="291"/>
        <v>MC_1995_NATIONAL TOTAL_Pb</v>
      </c>
      <c r="B18663" s="113" t="s">
        <v>164</v>
      </c>
      <c r="C18663" s="113">
        <v>1995</v>
      </c>
      <c r="D18663" s="113" t="s">
        <v>122</v>
      </c>
      <c r="E18663" s="113" t="s">
        <v>125</v>
      </c>
      <c r="F18663" s="113" t="s">
        <v>200</v>
      </c>
      <c r="G18663" s="113">
        <v>4.07696710825162E-4</v>
      </c>
    </row>
    <row r="18664" spans="1:7" x14ac:dyDescent="0.25">
      <c r="A18664" s="108" t="str">
        <f t="shared" si="291"/>
        <v>MC_1995_NATIONAL TOTAL_Cd</v>
      </c>
      <c r="B18664" s="113" t="s">
        <v>164</v>
      </c>
      <c r="C18664" s="113">
        <v>1995</v>
      </c>
      <c r="D18664" s="113" t="s">
        <v>122</v>
      </c>
      <c r="E18664" s="113" t="s">
        <v>126</v>
      </c>
      <c r="F18664" s="113" t="s">
        <v>200</v>
      </c>
      <c r="G18664" s="150">
        <v>4.78854320487301E-7</v>
      </c>
    </row>
    <row r="18665" spans="1:7" x14ac:dyDescent="0.25">
      <c r="A18665" s="108" t="str">
        <f t="shared" si="291"/>
        <v>MC_1995_NATIONAL TOTAL_Hg</v>
      </c>
      <c r="B18665" s="113" t="s">
        <v>164</v>
      </c>
      <c r="C18665" s="113">
        <v>1995</v>
      </c>
      <c r="D18665" s="113" t="s">
        <v>122</v>
      </c>
      <c r="E18665" s="113" t="s">
        <v>127</v>
      </c>
      <c r="F18665" s="113" t="s">
        <v>200</v>
      </c>
      <c r="G18665" s="150">
        <v>2.3980301423342799E-6</v>
      </c>
    </row>
    <row r="18666" spans="1:7" x14ac:dyDescent="0.25">
      <c r="A18666" s="108" t="str">
        <f t="shared" si="291"/>
        <v>MC_1995_NATIONAL TOTAL_DIOX</v>
      </c>
      <c r="B18666" s="113" t="s">
        <v>164</v>
      </c>
      <c r="C18666" s="113">
        <v>1995</v>
      </c>
      <c r="D18666" s="113" t="s">
        <v>122</v>
      </c>
      <c r="E18666" s="113" t="s">
        <v>128</v>
      </c>
      <c r="F18666" s="113" t="s">
        <v>200</v>
      </c>
      <c r="G18666" s="150">
        <v>4.5833315974091101E-9</v>
      </c>
    </row>
    <row r="18667" spans="1:7" x14ac:dyDescent="0.25">
      <c r="A18667" s="108" t="str">
        <f t="shared" si="291"/>
        <v>MC_1995_NATIONAL TOTAL_PAH</v>
      </c>
      <c r="B18667" s="113" t="s">
        <v>164</v>
      </c>
      <c r="C18667" s="113">
        <v>1995</v>
      </c>
      <c r="D18667" s="113" t="s">
        <v>122</v>
      </c>
      <c r="E18667" s="113" t="s">
        <v>129</v>
      </c>
      <c r="F18667" s="113" t="s">
        <v>200</v>
      </c>
      <c r="G18667" s="150">
        <v>9.1057374540566098E-7</v>
      </c>
    </row>
    <row r="18668" spans="1:7" x14ac:dyDescent="0.25">
      <c r="A18668" s="108" t="str">
        <f t="shared" si="291"/>
        <v>MC_1995_NATIONAL TOTAL_HCB</v>
      </c>
      <c r="B18668" s="113" t="s">
        <v>164</v>
      </c>
      <c r="C18668" s="113">
        <v>1995</v>
      </c>
      <c r="D18668" s="113" t="s">
        <v>122</v>
      </c>
      <c r="E18668" s="113" t="s">
        <v>130</v>
      </c>
      <c r="F18668" s="113" t="s">
        <v>200</v>
      </c>
      <c r="G18668" s="150">
        <v>1.13360998024731E-8</v>
      </c>
    </row>
    <row r="18669" spans="1:7" x14ac:dyDescent="0.25">
      <c r="A18669" s="108" t="str">
        <f t="shared" si="291"/>
        <v>MC_1995_NATIONAL TOTAL_PCB</v>
      </c>
      <c r="B18669" s="113" t="s">
        <v>164</v>
      </c>
      <c r="C18669" s="113">
        <v>1995</v>
      </c>
      <c r="D18669" s="113" t="s">
        <v>122</v>
      </c>
      <c r="E18669" s="113" t="s">
        <v>259</v>
      </c>
      <c r="F18669" s="113" t="s">
        <v>200</v>
      </c>
      <c r="G18669" s="150">
        <v>2.0532082213606401E-8</v>
      </c>
    </row>
    <row r="18670" spans="1:7" x14ac:dyDescent="0.25">
      <c r="A18670" s="108" t="str">
        <f t="shared" si="291"/>
        <v>MC_1995_1A3(FS)_NOx</v>
      </c>
      <c r="B18670" s="113" t="s">
        <v>164</v>
      </c>
      <c r="C18670" s="113">
        <v>1995</v>
      </c>
      <c r="D18670" s="113" t="s">
        <v>132</v>
      </c>
      <c r="E18670" s="113" t="s">
        <v>199</v>
      </c>
      <c r="F18670" s="113" t="s">
        <v>200</v>
      </c>
      <c r="G18670" s="113">
        <v>0.38064566399806099</v>
      </c>
    </row>
    <row r="18671" spans="1:7" x14ac:dyDescent="0.25">
      <c r="A18671" s="108" t="str">
        <f t="shared" si="291"/>
        <v>MC_1995_1A3(FS)_NMVOC</v>
      </c>
      <c r="B18671" s="113" t="s">
        <v>164</v>
      </c>
      <c r="C18671" s="113">
        <v>1995</v>
      </c>
      <c r="D18671" s="113" t="s">
        <v>132</v>
      </c>
      <c r="E18671" s="113" t="s">
        <v>123</v>
      </c>
      <c r="F18671" s="113" t="s">
        <v>200</v>
      </c>
      <c r="G18671" s="113">
        <v>0.42447988960000599</v>
      </c>
    </row>
    <row r="18672" spans="1:7" x14ac:dyDescent="0.25">
      <c r="A18672" s="108" t="str">
        <f t="shared" si="291"/>
        <v>MC_1995_1A3(FS)_SOx</v>
      </c>
      <c r="B18672" s="113" t="s">
        <v>164</v>
      </c>
      <c r="C18672" s="113">
        <v>1995</v>
      </c>
      <c r="D18672" s="113" t="s">
        <v>132</v>
      </c>
      <c r="E18672" s="113" t="s">
        <v>201</v>
      </c>
      <c r="F18672" s="113" t="s">
        <v>200</v>
      </c>
      <c r="G18672" s="113">
        <v>3.3138941295570698E-2</v>
      </c>
    </row>
    <row r="18673" spans="1:7" x14ac:dyDescent="0.25">
      <c r="A18673" s="108" t="str">
        <f t="shared" si="291"/>
        <v>MC_1995_1A3(FS)_NH3</v>
      </c>
      <c r="B18673" s="113" t="s">
        <v>164</v>
      </c>
      <c r="C18673" s="113">
        <v>1995</v>
      </c>
      <c r="D18673" s="113" t="s">
        <v>132</v>
      </c>
      <c r="E18673" s="113" t="s">
        <v>124</v>
      </c>
      <c r="F18673" s="113" t="s">
        <v>200</v>
      </c>
      <c r="G18673" s="113">
        <v>3.0922955750930202E-3</v>
      </c>
    </row>
    <row r="18674" spans="1:7" x14ac:dyDescent="0.25">
      <c r="A18674" s="108" t="str">
        <f t="shared" si="291"/>
        <v>MC_1995_1A3(FS)_PM2.5</v>
      </c>
      <c r="B18674" s="113" t="s">
        <v>164</v>
      </c>
      <c r="C18674" s="113">
        <v>1995</v>
      </c>
      <c r="D18674" s="113" t="s">
        <v>132</v>
      </c>
      <c r="E18674" s="113" t="s">
        <v>203</v>
      </c>
      <c r="F18674" s="113" t="s">
        <v>200</v>
      </c>
      <c r="G18674" s="113">
        <v>1.39365984709855E-2</v>
      </c>
    </row>
    <row r="18675" spans="1:7" x14ac:dyDescent="0.25">
      <c r="A18675" s="108" t="str">
        <f t="shared" si="291"/>
        <v>MC_1995_3D_NOx</v>
      </c>
      <c r="B18675" s="113" t="s">
        <v>164</v>
      </c>
      <c r="C18675" s="113">
        <v>1995</v>
      </c>
      <c r="D18675" s="113" t="s">
        <v>206</v>
      </c>
      <c r="E18675" s="113" t="s">
        <v>199</v>
      </c>
      <c r="F18675" s="113" t="s">
        <v>200</v>
      </c>
      <c r="G18675" s="150">
        <v>9.63678475614294E-5</v>
      </c>
    </row>
    <row r="18676" spans="1:7" x14ac:dyDescent="0.25">
      <c r="A18676" s="108" t="str">
        <f t="shared" si="291"/>
        <v>MC_1996_NATIONAL TOTAL_NOx</v>
      </c>
      <c r="B18676" s="113" t="s">
        <v>164</v>
      </c>
      <c r="C18676" s="113">
        <v>1996</v>
      </c>
      <c r="D18676" s="113" t="s">
        <v>122</v>
      </c>
      <c r="E18676" s="113" t="s">
        <v>199</v>
      </c>
      <c r="F18676" s="113" t="s">
        <v>200</v>
      </c>
      <c r="G18676" s="113">
        <v>0.56939999573171696</v>
      </c>
    </row>
    <row r="18677" spans="1:7" x14ac:dyDescent="0.25">
      <c r="A18677" s="108" t="str">
        <f t="shared" si="291"/>
        <v>MC_1996_NATIONAL TOTAL_NMVOC</v>
      </c>
      <c r="B18677" s="113" t="s">
        <v>164</v>
      </c>
      <c r="C18677" s="113">
        <v>1996</v>
      </c>
      <c r="D18677" s="113" t="s">
        <v>122</v>
      </c>
      <c r="E18677" s="113" t="s">
        <v>123</v>
      </c>
      <c r="F18677" s="113" t="s">
        <v>200</v>
      </c>
      <c r="G18677" s="113">
        <v>0.52111652362877203</v>
      </c>
    </row>
    <row r="18678" spans="1:7" x14ac:dyDescent="0.25">
      <c r="A18678" s="108" t="str">
        <f t="shared" si="291"/>
        <v>MC_1996_NATIONAL TOTAL_SOx</v>
      </c>
      <c r="B18678" s="113" t="s">
        <v>164</v>
      </c>
      <c r="C18678" s="113">
        <v>1996</v>
      </c>
      <c r="D18678" s="113" t="s">
        <v>122</v>
      </c>
      <c r="E18678" s="113" t="s">
        <v>201</v>
      </c>
      <c r="F18678" s="113" t="s">
        <v>200</v>
      </c>
      <c r="G18678" s="113">
        <v>9.7150716466822704E-2</v>
      </c>
    </row>
    <row r="18679" spans="1:7" x14ac:dyDescent="0.25">
      <c r="A18679" s="108" t="str">
        <f t="shared" si="291"/>
        <v>MC_1996_NATIONAL TOTAL_NH3</v>
      </c>
      <c r="B18679" s="113" t="s">
        <v>164</v>
      </c>
      <c r="C18679" s="113">
        <v>1996</v>
      </c>
      <c r="D18679" s="113" t="s">
        <v>122</v>
      </c>
      <c r="E18679" s="113" t="s">
        <v>124</v>
      </c>
      <c r="F18679" s="113" t="s">
        <v>200</v>
      </c>
      <c r="G18679" s="113">
        <v>4.8058311226180199E-3</v>
      </c>
    </row>
    <row r="18680" spans="1:7" x14ac:dyDescent="0.25">
      <c r="A18680" s="108" t="str">
        <f t="shared" si="291"/>
        <v>MC_1996_NATIONAL TOTAL_PM2.5</v>
      </c>
      <c r="B18680" s="113" t="s">
        <v>164</v>
      </c>
      <c r="C18680" s="113">
        <v>1996</v>
      </c>
      <c r="D18680" s="113" t="s">
        <v>122</v>
      </c>
      <c r="E18680" s="113" t="s">
        <v>203</v>
      </c>
      <c r="F18680" s="113" t="s">
        <v>200</v>
      </c>
      <c r="G18680" s="113">
        <v>2.2390036047877902E-2</v>
      </c>
    </row>
    <row r="18681" spans="1:7" x14ac:dyDescent="0.25">
      <c r="A18681" s="108" t="str">
        <f t="shared" si="291"/>
        <v>MC_1996_NATIONAL TOTAL_Pb</v>
      </c>
      <c r="B18681" s="113" t="s">
        <v>164</v>
      </c>
      <c r="C18681" s="113">
        <v>1996</v>
      </c>
      <c r="D18681" s="113" t="s">
        <v>122</v>
      </c>
      <c r="E18681" s="113" t="s">
        <v>125</v>
      </c>
      <c r="F18681" s="113" t="s">
        <v>200</v>
      </c>
      <c r="G18681" s="113">
        <v>3.0707069813406699E-4</v>
      </c>
    </row>
    <row r="18682" spans="1:7" x14ac:dyDescent="0.25">
      <c r="A18682" s="108" t="str">
        <f t="shared" si="291"/>
        <v>MC_1996_NATIONAL TOTAL_Cd</v>
      </c>
      <c r="B18682" s="113" t="s">
        <v>164</v>
      </c>
      <c r="C18682" s="113">
        <v>1996</v>
      </c>
      <c r="D18682" s="113" t="s">
        <v>122</v>
      </c>
      <c r="E18682" s="113" t="s">
        <v>126</v>
      </c>
      <c r="F18682" s="113" t="s">
        <v>200</v>
      </c>
      <c r="G18682" s="150">
        <v>5.0680165706102601E-7</v>
      </c>
    </row>
    <row r="18683" spans="1:7" x14ac:dyDescent="0.25">
      <c r="A18683" s="108" t="str">
        <f t="shared" si="291"/>
        <v>MC_1996_NATIONAL TOTAL_Hg</v>
      </c>
      <c r="B18683" s="113" t="s">
        <v>164</v>
      </c>
      <c r="C18683" s="113">
        <v>1996</v>
      </c>
      <c r="D18683" s="113" t="s">
        <v>122</v>
      </c>
      <c r="E18683" s="113" t="s">
        <v>127</v>
      </c>
      <c r="F18683" s="113" t="s">
        <v>200</v>
      </c>
      <c r="G18683" s="150">
        <v>2.6836890779039001E-6</v>
      </c>
    </row>
    <row r="18684" spans="1:7" x14ac:dyDescent="0.25">
      <c r="A18684" s="108" t="str">
        <f t="shared" si="291"/>
        <v>MC_1996_NATIONAL TOTAL_DIOX</v>
      </c>
      <c r="B18684" s="113" t="s">
        <v>164</v>
      </c>
      <c r="C18684" s="113">
        <v>1996</v>
      </c>
      <c r="D18684" s="113" t="s">
        <v>122</v>
      </c>
      <c r="E18684" s="113" t="s">
        <v>128</v>
      </c>
      <c r="F18684" s="113" t="s">
        <v>200</v>
      </c>
      <c r="G18684" s="150">
        <v>4.8341864711363204E-9</v>
      </c>
    </row>
    <row r="18685" spans="1:7" x14ac:dyDescent="0.25">
      <c r="A18685" s="108" t="str">
        <f t="shared" si="291"/>
        <v>MC_1996_NATIONAL TOTAL_PAH</v>
      </c>
      <c r="B18685" s="113" t="s">
        <v>164</v>
      </c>
      <c r="C18685" s="113">
        <v>1996</v>
      </c>
      <c r="D18685" s="113" t="s">
        <v>122</v>
      </c>
      <c r="E18685" s="113" t="s">
        <v>129</v>
      </c>
      <c r="F18685" s="113" t="s">
        <v>200</v>
      </c>
      <c r="G18685" s="150">
        <v>9.1578228894198905E-7</v>
      </c>
    </row>
    <row r="18686" spans="1:7" x14ac:dyDescent="0.25">
      <c r="A18686" s="108" t="str">
        <f t="shared" si="291"/>
        <v>MC_1996_NATIONAL TOTAL_HCB</v>
      </c>
      <c r="B18686" s="113" t="s">
        <v>164</v>
      </c>
      <c r="C18686" s="113">
        <v>1996</v>
      </c>
      <c r="D18686" s="113" t="s">
        <v>122</v>
      </c>
      <c r="E18686" s="113" t="s">
        <v>130</v>
      </c>
      <c r="F18686" s="113" t="s">
        <v>200</v>
      </c>
      <c r="G18686" s="150">
        <v>1.1811391383576899E-8</v>
      </c>
    </row>
    <row r="18687" spans="1:7" x14ac:dyDescent="0.25">
      <c r="A18687" s="108" t="str">
        <f t="shared" si="291"/>
        <v>MC_1996_NATIONAL TOTAL_PCB</v>
      </c>
      <c r="B18687" s="113" t="s">
        <v>164</v>
      </c>
      <c r="C18687" s="113">
        <v>1996</v>
      </c>
      <c r="D18687" s="113" t="s">
        <v>122</v>
      </c>
      <c r="E18687" s="113" t="s">
        <v>259</v>
      </c>
      <c r="F18687" s="113" t="s">
        <v>200</v>
      </c>
      <c r="G18687" s="150">
        <v>2.12005729451199E-8</v>
      </c>
    </row>
    <row r="18688" spans="1:7" x14ac:dyDescent="0.25">
      <c r="A18688" s="108" t="str">
        <f t="shared" si="291"/>
        <v>MC_1996_1A3(FS)_NOx</v>
      </c>
      <c r="B18688" s="113" t="s">
        <v>164</v>
      </c>
      <c r="C18688" s="113">
        <v>1996</v>
      </c>
      <c r="D18688" s="113" t="s">
        <v>132</v>
      </c>
      <c r="E18688" s="113" t="s">
        <v>199</v>
      </c>
      <c r="F18688" s="113" t="s">
        <v>200</v>
      </c>
      <c r="G18688" s="113">
        <v>0.35360092499895501</v>
      </c>
    </row>
    <row r="18689" spans="1:7" x14ac:dyDescent="0.25">
      <c r="A18689" s="108" t="str">
        <f t="shared" si="291"/>
        <v>MC_1996_1A3(FS)_NMVOC</v>
      </c>
      <c r="B18689" s="113" t="s">
        <v>164</v>
      </c>
      <c r="C18689" s="113">
        <v>1996</v>
      </c>
      <c r="D18689" s="113" t="s">
        <v>132</v>
      </c>
      <c r="E18689" s="113" t="s">
        <v>123</v>
      </c>
      <c r="F18689" s="113" t="s">
        <v>200</v>
      </c>
      <c r="G18689" s="113">
        <v>0.38689253281848501</v>
      </c>
    </row>
    <row r="18690" spans="1:7" x14ac:dyDescent="0.25">
      <c r="A18690" s="108" t="str">
        <f t="shared" ref="A18690:A18753" si="292">CONCATENATE(B18690,"_",C18690,"_",D18690,"_",E18690)</f>
        <v>MC_1996_1A3(FS)_SOx</v>
      </c>
      <c r="B18690" s="113" t="s">
        <v>164</v>
      </c>
      <c r="C18690" s="113">
        <v>1996</v>
      </c>
      <c r="D18690" s="113" t="s">
        <v>132</v>
      </c>
      <c r="E18690" s="113" t="s">
        <v>201</v>
      </c>
      <c r="F18690" s="113" t="s">
        <v>200</v>
      </c>
      <c r="G18690" s="113">
        <v>2.93020709131066E-2</v>
      </c>
    </row>
    <row r="18691" spans="1:7" x14ac:dyDescent="0.25">
      <c r="A18691" s="108" t="str">
        <f t="shared" si="292"/>
        <v>MC_1996_1A3(FS)_NH3</v>
      </c>
      <c r="B18691" s="113" t="s">
        <v>164</v>
      </c>
      <c r="C18691" s="113">
        <v>1996</v>
      </c>
      <c r="D18691" s="113" t="s">
        <v>132</v>
      </c>
      <c r="E18691" s="113" t="s">
        <v>124</v>
      </c>
      <c r="F18691" s="113" t="s">
        <v>200</v>
      </c>
      <c r="G18691" s="113">
        <v>3.98354926502263E-3</v>
      </c>
    </row>
    <row r="18692" spans="1:7" x14ac:dyDescent="0.25">
      <c r="A18692" s="108" t="str">
        <f t="shared" si="292"/>
        <v>MC_1996_1A3(FS)_PM2.5</v>
      </c>
      <c r="B18692" s="113" t="s">
        <v>164</v>
      </c>
      <c r="C18692" s="113">
        <v>1996</v>
      </c>
      <c r="D18692" s="113" t="s">
        <v>132</v>
      </c>
      <c r="E18692" s="113" t="s">
        <v>203</v>
      </c>
      <c r="F18692" s="113" t="s">
        <v>200</v>
      </c>
      <c r="G18692" s="113">
        <v>1.39502167128659E-2</v>
      </c>
    </row>
    <row r="18693" spans="1:7" x14ac:dyDescent="0.25">
      <c r="A18693" s="108" t="str">
        <f t="shared" si="292"/>
        <v>MC_1996_3D_NOx</v>
      </c>
      <c r="B18693" s="113" t="s">
        <v>164</v>
      </c>
      <c r="C18693" s="113">
        <v>1996</v>
      </c>
      <c r="D18693" s="113" t="s">
        <v>206</v>
      </c>
      <c r="E18693" s="113" t="s">
        <v>199</v>
      </c>
      <c r="F18693" s="113" t="s">
        <v>200</v>
      </c>
      <c r="G18693" s="150">
        <v>9.6759534605816403E-5</v>
      </c>
    </row>
    <row r="18694" spans="1:7" x14ac:dyDescent="0.25">
      <c r="A18694" s="108" t="str">
        <f t="shared" si="292"/>
        <v>MC_1997_NATIONAL TOTAL_NOx</v>
      </c>
      <c r="B18694" s="113" t="s">
        <v>164</v>
      </c>
      <c r="C18694" s="113">
        <v>1997</v>
      </c>
      <c r="D18694" s="113" t="s">
        <v>122</v>
      </c>
      <c r="E18694" s="113" t="s">
        <v>199</v>
      </c>
      <c r="F18694" s="113" t="s">
        <v>200</v>
      </c>
      <c r="G18694" s="113">
        <v>0.54769939575210702</v>
      </c>
    </row>
    <row r="18695" spans="1:7" x14ac:dyDescent="0.25">
      <c r="A18695" s="108" t="str">
        <f t="shared" si="292"/>
        <v>MC_1997_NATIONAL TOTAL_NMVOC</v>
      </c>
      <c r="B18695" s="113" t="s">
        <v>164</v>
      </c>
      <c r="C18695" s="113">
        <v>1997</v>
      </c>
      <c r="D18695" s="113" t="s">
        <v>122</v>
      </c>
      <c r="E18695" s="113" t="s">
        <v>123</v>
      </c>
      <c r="F18695" s="113" t="s">
        <v>200</v>
      </c>
      <c r="G18695" s="113">
        <v>0.50387910025892202</v>
      </c>
    </row>
    <row r="18696" spans="1:7" x14ac:dyDescent="0.25">
      <c r="A18696" s="108" t="str">
        <f t="shared" si="292"/>
        <v>MC_1997_NATIONAL TOTAL_SOx</v>
      </c>
      <c r="B18696" s="113" t="s">
        <v>164</v>
      </c>
      <c r="C18696" s="113">
        <v>1997</v>
      </c>
      <c r="D18696" s="113" t="s">
        <v>122</v>
      </c>
      <c r="E18696" s="113" t="s">
        <v>201</v>
      </c>
      <c r="F18696" s="113" t="s">
        <v>200</v>
      </c>
      <c r="G18696" s="113">
        <v>8.6329541649950298E-2</v>
      </c>
    </row>
    <row r="18697" spans="1:7" x14ac:dyDescent="0.25">
      <c r="A18697" s="108" t="str">
        <f t="shared" si="292"/>
        <v>MC_1997_NATIONAL TOTAL_NH3</v>
      </c>
      <c r="B18697" s="113" t="s">
        <v>164</v>
      </c>
      <c r="C18697" s="113">
        <v>1997</v>
      </c>
      <c r="D18697" s="113" t="s">
        <v>122</v>
      </c>
      <c r="E18697" s="113" t="s">
        <v>124</v>
      </c>
      <c r="F18697" s="113" t="s">
        <v>200</v>
      </c>
      <c r="G18697" s="113">
        <v>5.1779889961441096E-3</v>
      </c>
    </row>
    <row r="18698" spans="1:7" x14ac:dyDescent="0.25">
      <c r="A18698" s="108" t="str">
        <f t="shared" si="292"/>
        <v>MC_1997_NATIONAL TOTAL_PM2.5</v>
      </c>
      <c r="B18698" s="113" t="s">
        <v>164</v>
      </c>
      <c r="C18698" s="113">
        <v>1997</v>
      </c>
      <c r="D18698" s="113" t="s">
        <v>122</v>
      </c>
      <c r="E18698" s="113" t="s">
        <v>203</v>
      </c>
      <c r="F18698" s="113" t="s">
        <v>200</v>
      </c>
      <c r="G18698" s="113">
        <v>2.1649705231545299E-2</v>
      </c>
    </row>
    <row r="18699" spans="1:7" x14ac:dyDescent="0.25">
      <c r="A18699" s="108" t="str">
        <f t="shared" si="292"/>
        <v>MC_1997_NATIONAL TOTAL_Pb</v>
      </c>
      <c r="B18699" s="113" t="s">
        <v>164</v>
      </c>
      <c r="C18699" s="113">
        <v>1997</v>
      </c>
      <c r="D18699" s="113" t="s">
        <v>122</v>
      </c>
      <c r="E18699" s="113" t="s">
        <v>125</v>
      </c>
      <c r="F18699" s="113" t="s">
        <v>200</v>
      </c>
      <c r="G18699" s="113">
        <v>2.2653776842074201E-4</v>
      </c>
    </row>
    <row r="18700" spans="1:7" x14ac:dyDescent="0.25">
      <c r="A18700" s="108" t="str">
        <f t="shared" si="292"/>
        <v>MC_1997_NATIONAL TOTAL_Cd</v>
      </c>
      <c r="B18700" s="113" t="s">
        <v>164</v>
      </c>
      <c r="C18700" s="113">
        <v>1997</v>
      </c>
      <c r="D18700" s="113" t="s">
        <v>122</v>
      </c>
      <c r="E18700" s="113" t="s">
        <v>126</v>
      </c>
      <c r="F18700" s="113" t="s">
        <v>200</v>
      </c>
      <c r="G18700" s="150">
        <v>5.4642862788256402E-7</v>
      </c>
    </row>
    <row r="18701" spans="1:7" x14ac:dyDescent="0.25">
      <c r="A18701" s="108" t="str">
        <f t="shared" si="292"/>
        <v>MC_1997_NATIONAL TOTAL_Hg</v>
      </c>
      <c r="B18701" s="113" t="s">
        <v>164</v>
      </c>
      <c r="C18701" s="113">
        <v>1997</v>
      </c>
      <c r="D18701" s="113" t="s">
        <v>122</v>
      </c>
      <c r="E18701" s="113" t="s">
        <v>127</v>
      </c>
      <c r="F18701" s="113" t="s">
        <v>200</v>
      </c>
      <c r="G18701" s="150">
        <v>3.0912387137442399E-6</v>
      </c>
    </row>
    <row r="18702" spans="1:7" x14ac:dyDescent="0.25">
      <c r="A18702" s="108" t="str">
        <f t="shared" si="292"/>
        <v>MC_1997_NATIONAL TOTAL_DIOX</v>
      </c>
      <c r="B18702" s="113" t="s">
        <v>164</v>
      </c>
      <c r="C18702" s="113">
        <v>1997</v>
      </c>
      <c r="D18702" s="113" t="s">
        <v>122</v>
      </c>
      <c r="E18702" s="113" t="s">
        <v>128</v>
      </c>
      <c r="F18702" s="113" t="s">
        <v>200</v>
      </c>
      <c r="G18702" s="150">
        <v>4.7773663196895097E-9</v>
      </c>
    </row>
    <row r="18703" spans="1:7" x14ac:dyDescent="0.25">
      <c r="A18703" s="108" t="str">
        <f t="shared" si="292"/>
        <v>MC_1997_NATIONAL TOTAL_PAH</v>
      </c>
      <c r="B18703" s="113" t="s">
        <v>164</v>
      </c>
      <c r="C18703" s="113">
        <v>1997</v>
      </c>
      <c r="D18703" s="113" t="s">
        <v>122</v>
      </c>
      <c r="E18703" s="113" t="s">
        <v>129</v>
      </c>
      <c r="F18703" s="113" t="s">
        <v>200</v>
      </c>
      <c r="G18703" s="150">
        <v>8.6186878466546096E-7</v>
      </c>
    </row>
    <row r="18704" spans="1:7" x14ac:dyDescent="0.25">
      <c r="A18704" s="108" t="str">
        <f t="shared" si="292"/>
        <v>MC_1997_NATIONAL TOTAL_HCB</v>
      </c>
      <c r="B18704" s="113" t="s">
        <v>164</v>
      </c>
      <c r="C18704" s="113">
        <v>1997</v>
      </c>
      <c r="D18704" s="113" t="s">
        <v>122</v>
      </c>
      <c r="E18704" s="113" t="s">
        <v>130</v>
      </c>
      <c r="F18704" s="113" t="s">
        <v>200</v>
      </c>
      <c r="G18704" s="150">
        <v>1.28875654672306E-8</v>
      </c>
    </row>
    <row r="18705" spans="1:7" x14ac:dyDescent="0.25">
      <c r="A18705" s="108" t="str">
        <f t="shared" si="292"/>
        <v>MC_1997_NATIONAL TOTAL_PCB</v>
      </c>
      <c r="B18705" s="113" t="s">
        <v>164</v>
      </c>
      <c r="C18705" s="113">
        <v>1997</v>
      </c>
      <c r="D18705" s="113" t="s">
        <v>122</v>
      </c>
      <c r="E18705" s="113" t="s">
        <v>259</v>
      </c>
      <c r="F18705" s="113" t="s">
        <v>200</v>
      </c>
      <c r="G18705" s="150">
        <v>2.2748059675090102E-8</v>
      </c>
    </row>
    <row r="18706" spans="1:7" x14ac:dyDescent="0.25">
      <c r="A18706" s="108" t="str">
        <f t="shared" si="292"/>
        <v>MC_1997_1A3(FS)_NOx</v>
      </c>
      <c r="B18706" s="113" t="s">
        <v>164</v>
      </c>
      <c r="C18706" s="113">
        <v>1997</v>
      </c>
      <c r="D18706" s="113" t="s">
        <v>132</v>
      </c>
      <c r="E18706" s="113" t="s">
        <v>199</v>
      </c>
      <c r="F18706" s="113" t="s">
        <v>200</v>
      </c>
      <c r="G18706" s="113">
        <v>0.31431286001928899</v>
      </c>
    </row>
    <row r="18707" spans="1:7" x14ac:dyDescent="0.25">
      <c r="A18707" s="108" t="str">
        <f t="shared" si="292"/>
        <v>MC_1997_1A3(FS)_NMVOC</v>
      </c>
      <c r="B18707" s="113" t="s">
        <v>164</v>
      </c>
      <c r="C18707" s="113">
        <v>1997</v>
      </c>
      <c r="D18707" s="113" t="s">
        <v>132</v>
      </c>
      <c r="E18707" s="113" t="s">
        <v>123</v>
      </c>
      <c r="F18707" s="113" t="s">
        <v>200</v>
      </c>
      <c r="G18707" s="113">
        <v>0.35959072182542101</v>
      </c>
    </row>
    <row r="18708" spans="1:7" x14ac:dyDescent="0.25">
      <c r="A18708" s="108" t="str">
        <f t="shared" si="292"/>
        <v>MC_1997_1A3(FS)_SOx</v>
      </c>
      <c r="B18708" s="113" t="s">
        <v>164</v>
      </c>
      <c r="C18708" s="113">
        <v>1997</v>
      </c>
      <c r="D18708" s="113" t="s">
        <v>132</v>
      </c>
      <c r="E18708" s="113" t="s">
        <v>201</v>
      </c>
      <c r="F18708" s="113" t="s">
        <v>200</v>
      </c>
      <c r="G18708" s="113">
        <v>1.9325477214907801E-2</v>
      </c>
    </row>
    <row r="18709" spans="1:7" x14ac:dyDescent="0.25">
      <c r="A18709" s="108" t="str">
        <f t="shared" si="292"/>
        <v>MC_1997_1A3(FS)_NH3</v>
      </c>
      <c r="B18709" s="113" t="s">
        <v>164</v>
      </c>
      <c r="C18709" s="113">
        <v>1997</v>
      </c>
      <c r="D18709" s="113" t="s">
        <v>132</v>
      </c>
      <c r="E18709" s="113" t="s">
        <v>124</v>
      </c>
      <c r="F18709" s="113" t="s">
        <v>200</v>
      </c>
      <c r="G18709" s="113">
        <v>4.3439349038994299E-3</v>
      </c>
    </row>
    <row r="18710" spans="1:7" x14ac:dyDescent="0.25">
      <c r="A18710" s="108" t="str">
        <f t="shared" si="292"/>
        <v>MC_1997_1A3(FS)_PM2.5</v>
      </c>
      <c r="B18710" s="113" t="s">
        <v>164</v>
      </c>
      <c r="C18710" s="113">
        <v>1997</v>
      </c>
      <c r="D18710" s="113" t="s">
        <v>132</v>
      </c>
      <c r="E18710" s="113" t="s">
        <v>203</v>
      </c>
      <c r="F18710" s="113" t="s">
        <v>200</v>
      </c>
      <c r="G18710" s="113">
        <v>1.2539027439007E-2</v>
      </c>
    </row>
    <row r="18711" spans="1:7" x14ac:dyDescent="0.25">
      <c r="A18711" s="108" t="str">
        <f t="shared" si="292"/>
        <v>MC_1997_3D_NOx</v>
      </c>
      <c r="B18711" s="113" t="s">
        <v>164</v>
      </c>
      <c r="C18711" s="113">
        <v>1997</v>
      </c>
      <c r="D18711" s="113" t="s">
        <v>206</v>
      </c>
      <c r="E18711" s="113" t="s">
        <v>199</v>
      </c>
      <c r="F18711" s="113" t="s">
        <v>200</v>
      </c>
      <c r="G18711" s="150">
        <v>9.7172193171973504E-5</v>
      </c>
    </row>
    <row r="18712" spans="1:7" x14ac:dyDescent="0.25">
      <c r="A18712" s="108" t="str">
        <f t="shared" si="292"/>
        <v>MC_1998_NATIONAL TOTAL_NOx</v>
      </c>
      <c r="B18712" s="113" t="s">
        <v>164</v>
      </c>
      <c r="C18712" s="113">
        <v>1998</v>
      </c>
      <c r="D18712" s="113" t="s">
        <v>122</v>
      </c>
      <c r="E18712" s="113" t="s">
        <v>199</v>
      </c>
      <c r="F18712" s="113" t="s">
        <v>200</v>
      </c>
      <c r="G18712" s="113">
        <v>0.50346273699323196</v>
      </c>
    </row>
    <row r="18713" spans="1:7" x14ac:dyDescent="0.25">
      <c r="A18713" s="108" t="str">
        <f t="shared" si="292"/>
        <v>MC_1998_NATIONAL TOTAL_NMVOC</v>
      </c>
      <c r="B18713" s="113" t="s">
        <v>164</v>
      </c>
      <c r="C18713" s="113">
        <v>1998</v>
      </c>
      <c r="D18713" s="113" t="s">
        <v>122</v>
      </c>
      <c r="E18713" s="113" t="s">
        <v>123</v>
      </c>
      <c r="F18713" s="113" t="s">
        <v>200</v>
      </c>
      <c r="G18713" s="113">
        <v>0.46151445626676202</v>
      </c>
    </row>
    <row r="18714" spans="1:7" x14ac:dyDescent="0.25">
      <c r="A18714" s="108" t="str">
        <f t="shared" si="292"/>
        <v>MC_1998_NATIONAL TOTAL_SOx</v>
      </c>
      <c r="B18714" s="113" t="s">
        <v>164</v>
      </c>
      <c r="C18714" s="113">
        <v>1998</v>
      </c>
      <c r="D18714" s="113" t="s">
        <v>122</v>
      </c>
      <c r="E18714" s="113" t="s">
        <v>201</v>
      </c>
      <c r="F18714" s="113" t="s">
        <v>200</v>
      </c>
      <c r="G18714" s="113">
        <v>8.4674279480358203E-2</v>
      </c>
    </row>
    <row r="18715" spans="1:7" x14ac:dyDescent="0.25">
      <c r="A18715" s="108" t="str">
        <f t="shared" si="292"/>
        <v>MC_1998_NATIONAL TOTAL_NH3</v>
      </c>
      <c r="B18715" s="113" t="s">
        <v>164</v>
      </c>
      <c r="C18715" s="113">
        <v>1998</v>
      </c>
      <c r="D18715" s="113" t="s">
        <v>122</v>
      </c>
      <c r="E18715" s="113" t="s">
        <v>124</v>
      </c>
      <c r="F18715" s="113" t="s">
        <v>200</v>
      </c>
      <c r="G18715" s="113">
        <v>6.20465664221506E-3</v>
      </c>
    </row>
    <row r="18716" spans="1:7" x14ac:dyDescent="0.25">
      <c r="A18716" s="108" t="str">
        <f t="shared" si="292"/>
        <v>MC_1998_NATIONAL TOTAL_PM2.5</v>
      </c>
      <c r="B18716" s="113" t="s">
        <v>164</v>
      </c>
      <c r="C18716" s="113">
        <v>1998</v>
      </c>
      <c r="D18716" s="113" t="s">
        <v>122</v>
      </c>
      <c r="E18716" s="113" t="s">
        <v>203</v>
      </c>
      <c r="F18716" s="113" t="s">
        <v>200</v>
      </c>
      <c r="G18716" s="113">
        <v>2.0587757102105499E-2</v>
      </c>
    </row>
    <row r="18717" spans="1:7" x14ac:dyDescent="0.25">
      <c r="A18717" s="108" t="str">
        <f t="shared" si="292"/>
        <v>MC_1998_NATIONAL TOTAL_Pb</v>
      </c>
      <c r="B18717" s="113" t="s">
        <v>164</v>
      </c>
      <c r="C18717" s="113">
        <v>1998</v>
      </c>
      <c r="D18717" s="113" t="s">
        <v>122</v>
      </c>
      <c r="E18717" s="113" t="s">
        <v>125</v>
      </c>
      <c r="F18717" s="113" t="s">
        <v>200</v>
      </c>
      <c r="G18717" s="113">
        <v>1.6515707771006999E-4</v>
      </c>
    </row>
    <row r="18718" spans="1:7" x14ac:dyDescent="0.25">
      <c r="A18718" s="108" t="str">
        <f t="shared" si="292"/>
        <v>MC_1998_NATIONAL TOTAL_Cd</v>
      </c>
      <c r="B18718" s="113" t="s">
        <v>164</v>
      </c>
      <c r="C18718" s="113">
        <v>1998</v>
      </c>
      <c r="D18718" s="113" t="s">
        <v>122</v>
      </c>
      <c r="E18718" s="113" t="s">
        <v>126</v>
      </c>
      <c r="F18718" s="113" t="s">
        <v>200</v>
      </c>
      <c r="G18718" s="150">
        <v>5.2317923660739799E-7</v>
      </c>
    </row>
    <row r="18719" spans="1:7" x14ac:dyDescent="0.25">
      <c r="A18719" s="108" t="str">
        <f t="shared" si="292"/>
        <v>MC_1998_NATIONAL TOTAL_Hg</v>
      </c>
      <c r="B18719" s="113" t="s">
        <v>164</v>
      </c>
      <c r="C18719" s="113">
        <v>1998</v>
      </c>
      <c r="D18719" s="113" t="s">
        <v>122</v>
      </c>
      <c r="E18719" s="113" t="s">
        <v>127</v>
      </c>
      <c r="F18719" s="113" t="s">
        <v>200</v>
      </c>
      <c r="G18719" s="150">
        <v>3.09339140257824E-6</v>
      </c>
    </row>
    <row r="18720" spans="1:7" x14ac:dyDescent="0.25">
      <c r="A18720" s="108" t="str">
        <f t="shared" si="292"/>
        <v>MC_1998_NATIONAL TOTAL_DIOX</v>
      </c>
      <c r="B18720" s="113" t="s">
        <v>164</v>
      </c>
      <c r="C18720" s="113">
        <v>1998</v>
      </c>
      <c r="D18720" s="113" t="s">
        <v>122</v>
      </c>
      <c r="E18720" s="113" t="s">
        <v>128</v>
      </c>
      <c r="F18720" s="113" t="s">
        <v>200</v>
      </c>
      <c r="G18720" s="150">
        <v>4.9039347030981796E-9</v>
      </c>
    </row>
    <row r="18721" spans="1:7" x14ac:dyDescent="0.25">
      <c r="A18721" s="108" t="str">
        <f t="shared" si="292"/>
        <v>MC_1998_NATIONAL TOTAL_PAH</v>
      </c>
      <c r="B18721" s="113" t="s">
        <v>164</v>
      </c>
      <c r="C18721" s="113">
        <v>1998</v>
      </c>
      <c r="D18721" s="113" t="s">
        <v>122</v>
      </c>
      <c r="E18721" s="113" t="s">
        <v>129</v>
      </c>
      <c r="F18721" s="113" t="s">
        <v>200</v>
      </c>
      <c r="G18721" s="150">
        <v>8.47611046698646E-7</v>
      </c>
    </row>
    <row r="18722" spans="1:7" x14ac:dyDescent="0.25">
      <c r="A18722" s="108" t="str">
        <f t="shared" si="292"/>
        <v>MC_1998_NATIONAL TOTAL_HCB</v>
      </c>
      <c r="B18722" s="113" t="s">
        <v>164</v>
      </c>
      <c r="C18722" s="113">
        <v>1998</v>
      </c>
      <c r="D18722" s="113" t="s">
        <v>122</v>
      </c>
      <c r="E18722" s="113" t="s">
        <v>130</v>
      </c>
      <c r="F18722" s="113" t="s">
        <v>200</v>
      </c>
      <c r="G18722" s="150">
        <v>1.27004116764069E-8</v>
      </c>
    </row>
    <row r="18723" spans="1:7" x14ac:dyDescent="0.25">
      <c r="A18723" s="108" t="str">
        <f t="shared" si="292"/>
        <v>MC_1998_NATIONAL TOTAL_PCB</v>
      </c>
      <c r="B18723" s="113" t="s">
        <v>164</v>
      </c>
      <c r="C18723" s="113">
        <v>1998</v>
      </c>
      <c r="D18723" s="113" t="s">
        <v>122</v>
      </c>
      <c r="E18723" s="113" t="s">
        <v>259</v>
      </c>
      <c r="F18723" s="113" t="s">
        <v>200</v>
      </c>
      <c r="G18723" s="150">
        <v>2.27998742802376E-8</v>
      </c>
    </row>
    <row r="18724" spans="1:7" x14ac:dyDescent="0.25">
      <c r="A18724" s="108" t="str">
        <f t="shared" si="292"/>
        <v>MC_1998_1A3(FS)_NOx</v>
      </c>
      <c r="B18724" s="113" t="s">
        <v>164</v>
      </c>
      <c r="C18724" s="113">
        <v>1998</v>
      </c>
      <c r="D18724" s="113" t="s">
        <v>132</v>
      </c>
      <c r="E18724" s="113" t="s">
        <v>199</v>
      </c>
      <c r="F18724" s="113" t="s">
        <v>200</v>
      </c>
      <c r="G18724" s="113">
        <v>0.277247479043083</v>
      </c>
    </row>
    <row r="18725" spans="1:7" x14ac:dyDescent="0.25">
      <c r="A18725" s="108" t="str">
        <f t="shared" si="292"/>
        <v>MC_1998_1A3(FS)_NMVOC</v>
      </c>
      <c r="B18725" s="113" t="s">
        <v>164</v>
      </c>
      <c r="C18725" s="113">
        <v>1998</v>
      </c>
      <c r="D18725" s="113" t="s">
        <v>132</v>
      </c>
      <c r="E18725" s="113" t="s">
        <v>123</v>
      </c>
      <c r="F18725" s="113" t="s">
        <v>200</v>
      </c>
      <c r="G18725" s="113">
        <v>0.32397994732174301</v>
      </c>
    </row>
    <row r="18726" spans="1:7" x14ac:dyDescent="0.25">
      <c r="A18726" s="108" t="str">
        <f t="shared" si="292"/>
        <v>MC_1998_1A3(FS)_SOx</v>
      </c>
      <c r="B18726" s="113" t="s">
        <v>164</v>
      </c>
      <c r="C18726" s="113">
        <v>1998</v>
      </c>
      <c r="D18726" s="113" t="s">
        <v>132</v>
      </c>
      <c r="E18726" s="113" t="s">
        <v>201</v>
      </c>
      <c r="F18726" s="113" t="s">
        <v>200</v>
      </c>
      <c r="G18726" s="113">
        <v>1.7462168672717899E-2</v>
      </c>
    </row>
    <row r="18727" spans="1:7" x14ac:dyDescent="0.25">
      <c r="A18727" s="108" t="str">
        <f t="shared" si="292"/>
        <v>MC_1998_1A3(FS)_NH3</v>
      </c>
      <c r="B18727" s="113" t="s">
        <v>164</v>
      </c>
      <c r="C18727" s="113">
        <v>1998</v>
      </c>
      <c r="D18727" s="113" t="s">
        <v>132</v>
      </c>
      <c r="E18727" s="113" t="s">
        <v>124</v>
      </c>
      <c r="F18727" s="113" t="s">
        <v>200</v>
      </c>
      <c r="G18727" s="113">
        <v>5.3694004568718397E-3</v>
      </c>
    </row>
    <row r="18728" spans="1:7" x14ac:dyDescent="0.25">
      <c r="A18728" s="108" t="str">
        <f t="shared" si="292"/>
        <v>MC_1998_1A3(FS)_PM2.5</v>
      </c>
      <c r="B18728" s="113" t="s">
        <v>164</v>
      </c>
      <c r="C18728" s="113">
        <v>1998</v>
      </c>
      <c r="D18728" s="113" t="s">
        <v>132</v>
      </c>
      <c r="E18728" s="113" t="s">
        <v>203</v>
      </c>
      <c r="F18728" s="113" t="s">
        <v>200</v>
      </c>
      <c r="G18728" s="113">
        <v>1.1795128223105701E-2</v>
      </c>
    </row>
    <row r="18729" spans="1:7" x14ac:dyDescent="0.25">
      <c r="A18729" s="108" t="str">
        <f t="shared" si="292"/>
        <v>MC_1998_3D_NOx</v>
      </c>
      <c r="B18729" s="113" t="s">
        <v>164</v>
      </c>
      <c r="C18729" s="113">
        <v>1998</v>
      </c>
      <c r="D18729" s="113" t="s">
        <v>206</v>
      </c>
      <c r="E18729" s="113" t="s">
        <v>199</v>
      </c>
      <c r="F18729" s="113" t="s">
        <v>200</v>
      </c>
      <c r="G18729" s="150">
        <v>9.7383202490341293E-5</v>
      </c>
    </row>
    <row r="18730" spans="1:7" x14ac:dyDescent="0.25">
      <c r="A18730" s="108" t="str">
        <f t="shared" si="292"/>
        <v>MC_1999_NATIONAL TOTAL_NOx</v>
      </c>
      <c r="B18730" s="113" t="s">
        <v>164</v>
      </c>
      <c r="C18730" s="113">
        <v>1999</v>
      </c>
      <c r="D18730" s="113" t="s">
        <v>122</v>
      </c>
      <c r="E18730" s="113" t="s">
        <v>199</v>
      </c>
      <c r="F18730" s="113" t="s">
        <v>200</v>
      </c>
      <c r="G18730" s="113">
        <v>0.48178992127799197</v>
      </c>
    </row>
    <row r="18731" spans="1:7" x14ac:dyDescent="0.25">
      <c r="A18731" s="108" t="str">
        <f t="shared" si="292"/>
        <v>MC_1999_NATIONAL TOTAL_NMVOC</v>
      </c>
      <c r="B18731" s="113" t="s">
        <v>164</v>
      </c>
      <c r="C18731" s="113">
        <v>1999</v>
      </c>
      <c r="D18731" s="113" t="s">
        <v>122</v>
      </c>
      <c r="E18731" s="113" t="s">
        <v>123</v>
      </c>
      <c r="F18731" s="113" t="s">
        <v>200</v>
      </c>
      <c r="G18731" s="113">
        <v>0.44394338288412899</v>
      </c>
    </row>
    <row r="18732" spans="1:7" x14ac:dyDescent="0.25">
      <c r="A18732" s="108" t="str">
        <f t="shared" si="292"/>
        <v>MC_1999_NATIONAL TOTAL_SOx</v>
      </c>
      <c r="B18732" s="113" t="s">
        <v>164</v>
      </c>
      <c r="C18732" s="113">
        <v>1999</v>
      </c>
      <c r="D18732" s="113" t="s">
        <v>122</v>
      </c>
      <c r="E18732" s="113" t="s">
        <v>201</v>
      </c>
      <c r="F18732" s="113" t="s">
        <v>200</v>
      </c>
      <c r="G18732" s="113">
        <v>7.9932220544883498E-2</v>
      </c>
    </row>
    <row r="18733" spans="1:7" x14ac:dyDescent="0.25">
      <c r="A18733" s="108" t="str">
        <f t="shared" si="292"/>
        <v>MC_1999_NATIONAL TOTAL_NH3</v>
      </c>
      <c r="B18733" s="113" t="s">
        <v>164</v>
      </c>
      <c r="C18733" s="113">
        <v>1999</v>
      </c>
      <c r="D18733" s="113" t="s">
        <v>122</v>
      </c>
      <c r="E18733" s="113" t="s">
        <v>124</v>
      </c>
      <c r="F18733" s="113" t="s">
        <v>200</v>
      </c>
      <c r="G18733" s="113">
        <v>7.17191869704725E-3</v>
      </c>
    </row>
    <row r="18734" spans="1:7" x14ac:dyDescent="0.25">
      <c r="A18734" s="108" t="str">
        <f t="shared" si="292"/>
        <v>MC_1999_NATIONAL TOTAL_PM2.5</v>
      </c>
      <c r="B18734" s="113" t="s">
        <v>164</v>
      </c>
      <c r="C18734" s="113">
        <v>1999</v>
      </c>
      <c r="D18734" s="113" t="s">
        <v>122</v>
      </c>
      <c r="E18734" s="113" t="s">
        <v>203</v>
      </c>
      <c r="F18734" s="113" t="s">
        <v>200</v>
      </c>
      <c r="G18734" s="113">
        <v>1.9985253941984901E-2</v>
      </c>
    </row>
    <row r="18735" spans="1:7" x14ac:dyDescent="0.25">
      <c r="A18735" s="108" t="str">
        <f t="shared" si="292"/>
        <v>MC_1999_NATIONAL TOTAL_Pb</v>
      </c>
      <c r="B18735" s="113" t="s">
        <v>164</v>
      </c>
      <c r="C18735" s="113">
        <v>1999</v>
      </c>
      <c r="D18735" s="113" t="s">
        <v>122</v>
      </c>
      <c r="E18735" s="113" t="s">
        <v>125</v>
      </c>
      <c r="F18735" s="113" t="s">
        <v>200</v>
      </c>
      <c r="G18735" s="113">
        <v>1.23500596998067E-4</v>
      </c>
    </row>
    <row r="18736" spans="1:7" x14ac:dyDescent="0.25">
      <c r="A18736" s="108" t="str">
        <f t="shared" si="292"/>
        <v>MC_1999_NATIONAL TOTAL_Cd</v>
      </c>
      <c r="B18736" s="113" t="s">
        <v>164</v>
      </c>
      <c r="C18736" s="113">
        <v>1999</v>
      </c>
      <c r="D18736" s="113" t="s">
        <v>122</v>
      </c>
      <c r="E18736" s="113" t="s">
        <v>126</v>
      </c>
      <c r="F18736" s="113" t="s">
        <v>200</v>
      </c>
      <c r="G18736" s="150">
        <v>5.2903264129134902E-7</v>
      </c>
    </row>
    <row r="18737" spans="1:7" x14ac:dyDescent="0.25">
      <c r="A18737" s="108" t="str">
        <f t="shared" si="292"/>
        <v>MC_1999_NATIONAL TOTAL_Hg</v>
      </c>
      <c r="B18737" s="113" t="s">
        <v>164</v>
      </c>
      <c r="C18737" s="113">
        <v>1999</v>
      </c>
      <c r="D18737" s="113" t="s">
        <v>122</v>
      </c>
      <c r="E18737" s="113" t="s">
        <v>127</v>
      </c>
      <c r="F18737" s="113" t="s">
        <v>200</v>
      </c>
      <c r="G18737" s="150">
        <v>3.2494870333277999E-6</v>
      </c>
    </row>
    <row r="18738" spans="1:7" x14ac:dyDescent="0.25">
      <c r="A18738" s="108" t="str">
        <f t="shared" si="292"/>
        <v>MC_1999_NATIONAL TOTAL_DIOX</v>
      </c>
      <c r="B18738" s="113" t="s">
        <v>164</v>
      </c>
      <c r="C18738" s="113">
        <v>1999</v>
      </c>
      <c r="D18738" s="113" t="s">
        <v>122</v>
      </c>
      <c r="E18738" s="113" t="s">
        <v>128</v>
      </c>
      <c r="F18738" s="113" t="s">
        <v>200</v>
      </c>
      <c r="G18738" s="150">
        <v>5.1656743343209397E-9</v>
      </c>
    </row>
    <row r="18739" spans="1:7" x14ac:dyDescent="0.25">
      <c r="A18739" s="108" t="str">
        <f t="shared" si="292"/>
        <v>MC_1999_NATIONAL TOTAL_PAH</v>
      </c>
      <c r="B18739" s="113" t="s">
        <v>164</v>
      </c>
      <c r="C18739" s="113">
        <v>1999</v>
      </c>
      <c r="D18739" s="113" t="s">
        <v>122</v>
      </c>
      <c r="E18739" s="113" t="s">
        <v>129</v>
      </c>
      <c r="F18739" s="113" t="s">
        <v>200</v>
      </c>
      <c r="G18739" s="150">
        <v>8.3089456706875202E-7</v>
      </c>
    </row>
    <row r="18740" spans="1:7" x14ac:dyDescent="0.25">
      <c r="A18740" s="108" t="str">
        <f t="shared" si="292"/>
        <v>MC_1999_NATIONAL TOTAL_HCB</v>
      </c>
      <c r="B18740" s="113" t="s">
        <v>164</v>
      </c>
      <c r="C18740" s="113">
        <v>1999</v>
      </c>
      <c r="D18740" s="113" t="s">
        <v>122</v>
      </c>
      <c r="E18740" s="113" t="s">
        <v>130</v>
      </c>
      <c r="F18740" s="113" t="s">
        <v>200</v>
      </c>
      <c r="G18740" s="150">
        <v>1.1984623357481199E-8</v>
      </c>
    </row>
    <row r="18741" spans="1:7" x14ac:dyDescent="0.25">
      <c r="A18741" s="108" t="str">
        <f t="shared" si="292"/>
        <v>MC_1999_NATIONAL TOTAL_PCB</v>
      </c>
      <c r="B18741" s="113" t="s">
        <v>164</v>
      </c>
      <c r="C18741" s="113">
        <v>1999</v>
      </c>
      <c r="D18741" s="113" t="s">
        <v>122</v>
      </c>
      <c r="E18741" s="113" t="s">
        <v>259</v>
      </c>
      <c r="F18741" s="113" t="s">
        <v>200</v>
      </c>
      <c r="G18741" s="150">
        <v>2.1195635176814799E-8</v>
      </c>
    </row>
    <row r="18742" spans="1:7" x14ac:dyDescent="0.25">
      <c r="A18742" s="108" t="str">
        <f t="shared" si="292"/>
        <v>MC_1999_1A3(FS)_NOx</v>
      </c>
      <c r="B18742" s="113" t="s">
        <v>164</v>
      </c>
      <c r="C18742" s="113">
        <v>1999</v>
      </c>
      <c r="D18742" s="113" t="s">
        <v>132</v>
      </c>
      <c r="E18742" s="113" t="s">
        <v>199</v>
      </c>
      <c r="F18742" s="113" t="s">
        <v>200</v>
      </c>
      <c r="G18742" s="113">
        <v>0.25142851193412002</v>
      </c>
    </row>
    <row r="18743" spans="1:7" x14ac:dyDescent="0.25">
      <c r="A18743" s="108" t="str">
        <f t="shared" si="292"/>
        <v>MC_1999_1A3(FS)_NMVOC</v>
      </c>
      <c r="B18743" s="113" t="s">
        <v>164</v>
      </c>
      <c r="C18743" s="113">
        <v>1999</v>
      </c>
      <c r="D18743" s="113" t="s">
        <v>132</v>
      </c>
      <c r="E18743" s="113" t="s">
        <v>123</v>
      </c>
      <c r="F18743" s="113" t="s">
        <v>200</v>
      </c>
      <c r="G18743" s="113">
        <v>0.30210506893637801</v>
      </c>
    </row>
    <row r="18744" spans="1:7" x14ac:dyDescent="0.25">
      <c r="A18744" s="108" t="str">
        <f t="shared" si="292"/>
        <v>MC_1999_1A3(FS)_SOx</v>
      </c>
      <c r="B18744" s="113" t="s">
        <v>164</v>
      </c>
      <c r="C18744" s="113">
        <v>1999</v>
      </c>
      <c r="D18744" s="113" t="s">
        <v>132</v>
      </c>
      <c r="E18744" s="113" t="s">
        <v>201</v>
      </c>
      <c r="F18744" s="113" t="s">
        <v>200</v>
      </c>
      <c r="G18744" s="113">
        <v>1.31711984236036E-2</v>
      </c>
    </row>
    <row r="18745" spans="1:7" x14ac:dyDescent="0.25">
      <c r="A18745" s="108" t="str">
        <f t="shared" si="292"/>
        <v>MC_1999_1A3(FS)_NH3</v>
      </c>
      <c r="B18745" s="113" t="s">
        <v>164</v>
      </c>
      <c r="C18745" s="113">
        <v>1999</v>
      </c>
      <c r="D18745" s="113" t="s">
        <v>132</v>
      </c>
      <c r="E18745" s="113" t="s">
        <v>124</v>
      </c>
      <c r="F18745" s="113" t="s">
        <v>200</v>
      </c>
      <c r="G18745" s="113">
        <v>6.32807347583479E-3</v>
      </c>
    </row>
    <row r="18746" spans="1:7" x14ac:dyDescent="0.25">
      <c r="A18746" s="108" t="str">
        <f t="shared" si="292"/>
        <v>MC_1999_1A3(FS)_PM2.5</v>
      </c>
      <c r="B18746" s="113" t="s">
        <v>164</v>
      </c>
      <c r="C18746" s="113">
        <v>1999</v>
      </c>
      <c r="D18746" s="113" t="s">
        <v>132</v>
      </c>
      <c r="E18746" s="113" t="s">
        <v>203</v>
      </c>
      <c r="F18746" s="113" t="s">
        <v>200</v>
      </c>
      <c r="G18746" s="113">
        <v>1.1036303168176101E-2</v>
      </c>
    </row>
    <row r="18747" spans="1:7" x14ac:dyDescent="0.25">
      <c r="A18747" s="108" t="str">
        <f t="shared" si="292"/>
        <v>MC_1999_3D_NOx</v>
      </c>
      <c r="B18747" s="113" t="s">
        <v>164</v>
      </c>
      <c r="C18747" s="113">
        <v>1999</v>
      </c>
      <c r="D18747" s="113" t="s">
        <v>206</v>
      </c>
      <c r="E18747" s="113" t="s">
        <v>199</v>
      </c>
      <c r="F18747" s="113" t="s">
        <v>200</v>
      </c>
      <c r="G18747" s="150">
        <v>9.7906249616145307E-5</v>
      </c>
    </row>
    <row r="18748" spans="1:7" x14ac:dyDescent="0.25">
      <c r="A18748" s="108" t="str">
        <f t="shared" si="292"/>
        <v>MC_2000_NATIONAL TOTAL_NOx</v>
      </c>
      <c r="B18748" s="113" t="s">
        <v>164</v>
      </c>
      <c r="C18748" s="113">
        <v>2000</v>
      </c>
      <c r="D18748" s="113" t="s">
        <v>122</v>
      </c>
      <c r="E18748" s="113" t="s">
        <v>199</v>
      </c>
      <c r="F18748" s="113" t="s">
        <v>200</v>
      </c>
      <c r="G18748" s="113">
        <v>0.46264603514636699</v>
      </c>
    </row>
    <row r="18749" spans="1:7" x14ac:dyDescent="0.25">
      <c r="A18749" s="108" t="str">
        <f t="shared" si="292"/>
        <v>MC_2000_NATIONAL TOTAL_NMVOC</v>
      </c>
      <c r="B18749" s="113" t="s">
        <v>164</v>
      </c>
      <c r="C18749" s="113">
        <v>2000</v>
      </c>
      <c r="D18749" s="113" t="s">
        <v>122</v>
      </c>
      <c r="E18749" s="113" t="s">
        <v>123</v>
      </c>
      <c r="F18749" s="113" t="s">
        <v>200</v>
      </c>
      <c r="G18749" s="113">
        <v>0.41787759096349603</v>
      </c>
    </row>
    <row r="18750" spans="1:7" x14ac:dyDescent="0.25">
      <c r="A18750" s="108" t="str">
        <f t="shared" si="292"/>
        <v>MC_2000_NATIONAL TOTAL_SOx</v>
      </c>
      <c r="B18750" s="113" t="s">
        <v>164</v>
      </c>
      <c r="C18750" s="113">
        <v>2000</v>
      </c>
      <c r="D18750" s="113" t="s">
        <v>122</v>
      </c>
      <c r="E18750" s="113" t="s">
        <v>201</v>
      </c>
      <c r="F18750" s="113" t="s">
        <v>200</v>
      </c>
      <c r="G18750" s="113">
        <v>6.8851864196566095E-2</v>
      </c>
    </row>
    <row r="18751" spans="1:7" x14ac:dyDescent="0.25">
      <c r="A18751" s="108" t="str">
        <f t="shared" si="292"/>
        <v>MC_2000_NATIONAL TOTAL_NH3</v>
      </c>
      <c r="B18751" s="113" t="s">
        <v>164</v>
      </c>
      <c r="C18751" s="113">
        <v>2000</v>
      </c>
      <c r="D18751" s="113" t="s">
        <v>122</v>
      </c>
      <c r="E18751" s="113" t="s">
        <v>124</v>
      </c>
      <c r="F18751" s="113" t="s">
        <v>200</v>
      </c>
      <c r="G18751" s="113">
        <v>7.4146718203490104E-3</v>
      </c>
    </row>
    <row r="18752" spans="1:7" x14ac:dyDescent="0.25">
      <c r="A18752" s="108" t="str">
        <f t="shared" si="292"/>
        <v>MC_2000_NATIONAL TOTAL_PM2.5</v>
      </c>
      <c r="B18752" s="113" t="s">
        <v>164</v>
      </c>
      <c r="C18752" s="113">
        <v>2000</v>
      </c>
      <c r="D18752" s="113" t="s">
        <v>122</v>
      </c>
      <c r="E18752" s="113" t="s">
        <v>203</v>
      </c>
      <c r="F18752" s="113" t="s">
        <v>200</v>
      </c>
      <c r="G18752" s="113">
        <v>1.88955465865938E-2</v>
      </c>
    </row>
    <row r="18753" spans="1:7" x14ac:dyDescent="0.25">
      <c r="A18753" s="108" t="str">
        <f t="shared" si="292"/>
        <v>MC_2000_NATIONAL TOTAL_Pb</v>
      </c>
      <c r="B18753" s="113" t="s">
        <v>164</v>
      </c>
      <c r="C18753" s="113">
        <v>2000</v>
      </c>
      <c r="D18753" s="113" t="s">
        <v>122</v>
      </c>
      <c r="E18753" s="113" t="s">
        <v>125</v>
      </c>
      <c r="F18753" s="113" t="s">
        <v>200</v>
      </c>
      <c r="G18753" s="113">
        <v>1.3717260835167399E-4</v>
      </c>
    </row>
    <row r="18754" spans="1:7" x14ac:dyDescent="0.25">
      <c r="A18754" s="108" t="str">
        <f t="shared" ref="A18754:A18817" si="293">CONCATENATE(B18754,"_",C18754,"_",D18754,"_",E18754)</f>
        <v>MC_2000_NATIONAL TOTAL_Cd</v>
      </c>
      <c r="B18754" s="113" t="s">
        <v>164</v>
      </c>
      <c r="C18754" s="113">
        <v>2000</v>
      </c>
      <c r="D18754" s="113" t="s">
        <v>122</v>
      </c>
      <c r="E18754" s="113" t="s">
        <v>126</v>
      </c>
      <c r="F18754" s="113" t="s">
        <v>200</v>
      </c>
      <c r="G18754" s="150">
        <v>5.3782309303799205E-7</v>
      </c>
    </row>
    <row r="18755" spans="1:7" x14ac:dyDescent="0.25">
      <c r="A18755" s="108" t="str">
        <f t="shared" si="293"/>
        <v>MC_2000_NATIONAL TOTAL_Hg</v>
      </c>
      <c r="B18755" s="113" t="s">
        <v>164</v>
      </c>
      <c r="C18755" s="113">
        <v>2000</v>
      </c>
      <c r="D18755" s="113" t="s">
        <v>122</v>
      </c>
      <c r="E18755" s="113" t="s">
        <v>127</v>
      </c>
      <c r="F18755" s="113" t="s">
        <v>200</v>
      </c>
      <c r="G18755" s="150">
        <v>3.5174226941834601E-6</v>
      </c>
    </row>
    <row r="18756" spans="1:7" x14ac:dyDescent="0.25">
      <c r="A18756" s="108" t="str">
        <f t="shared" si="293"/>
        <v>MC_2000_NATIONAL TOTAL_DIOX</v>
      </c>
      <c r="B18756" s="113" t="s">
        <v>164</v>
      </c>
      <c r="C18756" s="113">
        <v>2000</v>
      </c>
      <c r="D18756" s="113" t="s">
        <v>122</v>
      </c>
      <c r="E18756" s="113" t="s">
        <v>128</v>
      </c>
      <c r="F18756" s="113" t="s">
        <v>200</v>
      </c>
      <c r="G18756" s="150">
        <v>5.0108909691143698E-9</v>
      </c>
    </row>
    <row r="18757" spans="1:7" x14ac:dyDescent="0.25">
      <c r="A18757" s="108" t="str">
        <f t="shared" si="293"/>
        <v>MC_2000_NATIONAL TOTAL_PAH</v>
      </c>
      <c r="B18757" s="113" t="s">
        <v>164</v>
      </c>
      <c r="C18757" s="113">
        <v>2000</v>
      </c>
      <c r="D18757" s="113" t="s">
        <v>122</v>
      </c>
      <c r="E18757" s="113" t="s">
        <v>129</v>
      </c>
      <c r="F18757" s="113" t="s">
        <v>200</v>
      </c>
      <c r="G18757" s="150">
        <v>7.8305861585627596E-7</v>
      </c>
    </row>
    <row r="18758" spans="1:7" x14ac:dyDescent="0.25">
      <c r="A18758" s="108" t="str">
        <f t="shared" si="293"/>
        <v>MC_2000_NATIONAL TOTAL_HCB</v>
      </c>
      <c r="B18758" s="113" t="s">
        <v>164</v>
      </c>
      <c r="C18758" s="113">
        <v>2000</v>
      </c>
      <c r="D18758" s="113" t="s">
        <v>122</v>
      </c>
      <c r="E18758" s="113" t="s">
        <v>130</v>
      </c>
      <c r="F18758" s="113" t="s">
        <v>200</v>
      </c>
      <c r="G18758" s="150">
        <v>1.2728011164256599E-8</v>
      </c>
    </row>
    <row r="18759" spans="1:7" x14ac:dyDescent="0.25">
      <c r="A18759" s="108" t="str">
        <f t="shared" si="293"/>
        <v>MC_2000_NATIONAL TOTAL_PCB</v>
      </c>
      <c r="B18759" s="113" t="s">
        <v>164</v>
      </c>
      <c r="C18759" s="113">
        <v>2000</v>
      </c>
      <c r="D18759" s="113" t="s">
        <v>122</v>
      </c>
      <c r="E18759" s="113" t="s">
        <v>259</v>
      </c>
      <c r="F18759" s="113" t="s">
        <v>200</v>
      </c>
      <c r="G18759" s="150">
        <v>2.2499217036999201E-8</v>
      </c>
    </row>
    <row r="18760" spans="1:7" x14ac:dyDescent="0.25">
      <c r="A18760" s="108" t="str">
        <f t="shared" si="293"/>
        <v>MC_2000_1A3(FS)_NOx</v>
      </c>
      <c r="B18760" s="113" t="s">
        <v>164</v>
      </c>
      <c r="C18760" s="113">
        <v>2000</v>
      </c>
      <c r="D18760" s="113" t="s">
        <v>132</v>
      </c>
      <c r="E18760" s="113" t="s">
        <v>199</v>
      </c>
      <c r="F18760" s="113" t="s">
        <v>200</v>
      </c>
      <c r="G18760" s="113">
        <v>0.22295027753056201</v>
      </c>
    </row>
    <row r="18761" spans="1:7" x14ac:dyDescent="0.25">
      <c r="A18761" s="108" t="str">
        <f t="shared" si="293"/>
        <v>MC_2000_1A3(FS)_NMVOC</v>
      </c>
      <c r="B18761" s="113" t="s">
        <v>164</v>
      </c>
      <c r="C18761" s="113">
        <v>2000</v>
      </c>
      <c r="D18761" s="113" t="s">
        <v>132</v>
      </c>
      <c r="E18761" s="113" t="s">
        <v>123</v>
      </c>
      <c r="F18761" s="113" t="s">
        <v>200</v>
      </c>
      <c r="G18761" s="113">
        <v>0.26653870700307902</v>
      </c>
    </row>
    <row r="18762" spans="1:7" x14ac:dyDescent="0.25">
      <c r="A18762" s="108" t="str">
        <f t="shared" si="293"/>
        <v>MC_2000_1A3(FS)_SOx</v>
      </c>
      <c r="B18762" s="113" t="s">
        <v>164</v>
      </c>
      <c r="C18762" s="113">
        <v>2000</v>
      </c>
      <c r="D18762" s="113" t="s">
        <v>132</v>
      </c>
      <c r="E18762" s="113" t="s">
        <v>201</v>
      </c>
      <c r="F18762" s="113" t="s">
        <v>200</v>
      </c>
      <c r="G18762" s="113">
        <v>4.7341180084228699E-3</v>
      </c>
    </row>
    <row r="18763" spans="1:7" x14ac:dyDescent="0.25">
      <c r="A18763" s="108" t="str">
        <f t="shared" si="293"/>
        <v>MC_2000_1A3(FS)_NH3</v>
      </c>
      <c r="B18763" s="113" t="s">
        <v>164</v>
      </c>
      <c r="C18763" s="113">
        <v>2000</v>
      </c>
      <c r="D18763" s="113" t="s">
        <v>132</v>
      </c>
      <c r="E18763" s="113" t="s">
        <v>124</v>
      </c>
      <c r="F18763" s="113" t="s">
        <v>200</v>
      </c>
      <c r="G18763" s="113">
        <v>6.56618730838058E-3</v>
      </c>
    </row>
    <row r="18764" spans="1:7" x14ac:dyDescent="0.25">
      <c r="A18764" s="108" t="str">
        <f t="shared" si="293"/>
        <v>MC_2000_1A3(FS)_PM2.5</v>
      </c>
      <c r="B18764" s="113" t="s">
        <v>164</v>
      </c>
      <c r="C18764" s="113">
        <v>2000</v>
      </c>
      <c r="D18764" s="113" t="s">
        <v>132</v>
      </c>
      <c r="E18764" s="113" t="s">
        <v>203</v>
      </c>
      <c r="F18764" s="113" t="s">
        <v>200</v>
      </c>
      <c r="G18764" s="113">
        <v>9.6984730222822203E-3</v>
      </c>
    </row>
    <row r="18765" spans="1:7" x14ac:dyDescent="0.25">
      <c r="A18765" s="108" t="str">
        <f t="shared" si="293"/>
        <v>MC_2000_3D_NOx</v>
      </c>
      <c r="B18765" s="113" t="s">
        <v>164</v>
      </c>
      <c r="C18765" s="113">
        <v>2000</v>
      </c>
      <c r="D18765" s="113" t="s">
        <v>206</v>
      </c>
      <c r="E18765" s="113" t="s">
        <v>199</v>
      </c>
      <c r="F18765" s="113" t="s">
        <v>200</v>
      </c>
      <c r="G18765" s="150">
        <v>9.8138000000000001E-5</v>
      </c>
    </row>
    <row r="18766" spans="1:7" x14ac:dyDescent="0.25">
      <c r="A18766" s="108" t="str">
        <f t="shared" si="293"/>
        <v>MC_2001_NATIONAL TOTAL_NOx</v>
      </c>
      <c r="B18766" s="113" t="s">
        <v>164</v>
      </c>
      <c r="C18766" s="113">
        <v>2001</v>
      </c>
      <c r="D18766" s="113" t="s">
        <v>122</v>
      </c>
      <c r="E18766" s="113" t="s">
        <v>199</v>
      </c>
      <c r="F18766" s="113" t="s">
        <v>200</v>
      </c>
      <c r="G18766" s="113">
        <v>0.47702427894927102</v>
      </c>
    </row>
    <row r="18767" spans="1:7" x14ac:dyDescent="0.25">
      <c r="A18767" s="108" t="str">
        <f t="shared" si="293"/>
        <v>MC_2001_NATIONAL TOTAL_NMVOC</v>
      </c>
      <c r="B18767" s="113" t="s">
        <v>164</v>
      </c>
      <c r="C18767" s="113">
        <v>2001</v>
      </c>
      <c r="D18767" s="113" t="s">
        <v>122</v>
      </c>
      <c r="E18767" s="113" t="s">
        <v>123</v>
      </c>
      <c r="F18767" s="113" t="s">
        <v>200</v>
      </c>
      <c r="G18767" s="113">
        <v>0.40210506682528402</v>
      </c>
    </row>
    <row r="18768" spans="1:7" x14ac:dyDescent="0.25">
      <c r="A18768" s="108" t="str">
        <f t="shared" si="293"/>
        <v>MC_2001_NATIONAL TOTAL_SOx</v>
      </c>
      <c r="B18768" s="113" t="s">
        <v>164</v>
      </c>
      <c r="C18768" s="113">
        <v>2001</v>
      </c>
      <c r="D18768" s="113" t="s">
        <v>122</v>
      </c>
      <c r="E18768" s="113" t="s">
        <v>201</v>
      </c>
      <c r="F18768" s="113" t="s">
        <v>200</v>
      </c>
      <c r="G18768" s="113">
        <v>6.8457765414384003E-2</v>
      </c>
    </row>
    <row r="18769" spans="1:7" x14ac:dyDescent="0.25">
      <c r="A18769" s="108" t="str">
        <f t="shared" si="293"/>
        <v>MC_2001_NATIONAL TOTAL_NH3</v>
      </c>
      <c r="B18769" s="113" t="s">
        <v>164</v>
      </c>
      <c r="C18769" s="113">
        <v>2001</v>
      </c>
      <c r="D18769" s="113" t="s">
        <v>122</v>
      </c>
      <c r="E18769" s="113" t="s">
        <v>124</v>
      </c>
      <c r="F18769" s="113" t="s">
        <v>200</v>
      </c>
      <c r="G18769" s="113">
        <v>7.1691157784427497E-3</v>
      </c>
    </row>
    <row r="18770" spans="1:7" x14ac:dyDescent="0.25">
      <c r="A18770" s="108" t="str">
        <f t="shared" si="293"/>
        <v>MC_2001_NATIONAL TOTAL_PM2.5</v>
      </c>
      <c r="B18770" s="113" t="s">
        <v>164</v>
      </c>
      <c r="C18770" s="113">
        <v>2001</v>
      </c>
      <c r="D18770" s="113" t="s">
        <v>122</v>
      </c>
      <c r="E18770" s="113" t="s">
        <v>203</v>
      </c>
      <c r="F18770" s="113" t="s">
        <v>200</v>
      </c>
      <c r="G18770" s="113">
        <v>1.9608555430622499E-2</v>
      </c>
    </row>
    <row r="18771" spans="1:7" x14ac:dyDescent="0.25">
      <c r="A18771" s="108" t="str">
        <f t="shared" si="293"/>
        <v>MC_2001_NATIONAL TOTAL_Pb</v>
      </c>
      <c r="B18771" s="113" t="s">
        <v>164</v>
      </c>
      <c r="C18771" s="113">
        <v>2001</v>
      </c>
      <c r="D18771" s="113" t="s">
        <v>122</v>
      </c>
      <c r="E18771" s="113" t="s">
        <v>125</v>
      </c>
      <c r="F18771" s="113" t="s">
        <v>200</v>
      </c>
      <c r="G18771" s="150">
        <v>5.5013804876190202E-5</v>
      </c>
    </row>
    <row r="18772" spans="1:7" x14ac:dyDescent="0.25">
      <c r="A18772" s="108" t="str">
        <f t="shared" si="293"/>
        <v>MC_2001_NATIONAL TOTAL_Cd</v>
      </c>
      <c r="B18772" s="113" t="s">
        <v>164</v>
      </c>
      <c r="C18772" s="113">
        <v>2001</v>
      </c>
      <c r="D18772" s="113" t="s">
        <v>122</v>
      </c>
      <c r="E18772" s="113" t="s">
        <v>126</v>
      </c>
      <c r="F18772" s="113" t="s">
        <v>200</v>
      </c>
      <c r="G18772" s="150">
        <v>5.5995924542943099E-7</v>
      </c>
    </row>
    <row r="18773" spans="1:7" x14ac:dyDescent="0.25">
      <c r="A18773" s="108" t="str">
        <f t="shared" si="293"/>
        <v>MC_2001_NATIONAL TOTAL_Hg</v>
      </c>
      <c r="B18773" s="113" t="s">
        <v>164</v>
      </c>
      <c r="C18773" s="113">
        <v>2001</v>
      </c>
      <c r="D18773" s="113" t="s">
        <v>122</v>
      </c>
      <c r="E18773" s="113" t="s">
        <v>127</v>
      </c>
      <c r="F18773" s="113" t="s">
        <v>200</v>
      </c>
      <c r="G18773" s="150">
        <v>3.1504748270503701E-6</v>
      </c>
    </row>
    <row r="18774" spans="1:7" x14ac:dyDescent="0.25">
      <c r="A18774" s="108" t="str">
        <f t="shared" si="293"/>
        <v>MC_2001_NATIONAL TOTAL_DIOX</v>
      </c>
      <c r="B18774" s="113" t="s">
        <v>164</v>
      </c>
      <c r="C18774" s="113">
        <v>2001</v>
      </c>
      <c r="D18774" s="113" t="s">
        <v>122</v>
      </c>
      <c r="E18774" s="113" t="s">
        <v>128</v>
      </c>
      <c r="F18774" s="113" t="s">
        <v>200</v>
      </c>
      <c r="G18774" s="150">
        <v>4.9711973091381797E-9</v>
      </c>
    </row>
    <row r="18775" spans="1:7" x14ac:dyDescent="0.25">
      <c r="A18775" s="108" t="str">
        <f t="shared" si="293"/>
        <v>MC_2001_NATIONAL TOTAL_PAH</v>
      </c>
      <c r="B18775" s="113" t="s">
        <v>164</v>
      </c>
      <c r="C18775" s="113">
        <v>2001</v>
      </c>
      <c r="D18775" s="113" t="s">
        <v>122</v>
      </c>
      <c r="E18775" s="113" t="s">
        <v>129</v>
      </c>
      <c r="F18775" s="113" t="s">
        <v>200</v>
      </c>
      <c r="G18775" s="150">
        <v>7.7579923743300603E-7</v>
      </c>
    </row>
    <row r="18776" spans="1:7" x14ac:dyDescent="0.25">
      <c r="A18776" s="108" t="str">
        <f t="shared" si="293"/>
        <v>MC_2001_NATIONAL TOTAL_HCB</v>
      </c>
      <c r="B18776" s="113" t="s">
        <v>164</v>
      </c>
      <c r="C18776" s="113">
        <v>2001</v>
      </c>
      <c r="D18776" s="113" t="s">
        <v>122</v>
      </c>
      <c r="E18776" s="113" t="s">
        <v>130</v>
      </c>
      <c r="F18776" s="113" t="s">
        <v>200</v>
      </c>
      <c r="G18776" s="150">
        <v>1.2515649930017601E-8</v>
      </c>
    </row>
    <row r="18777" spans="1:7" x14ac:dyDescent="0.25">
      <c r="A18777" s="108" t="str">
        <f t="shared" si="293"/>
        <v>MC_2001_NATIONAL TOTAL_PCB</v>
      </c>
      <c r="B18777" s="113" t="s">
        <v>164</v>
      </c>
      <c r="C18777" s="113">
        <v>2001</v>
      </c>
      <c r="D18777" s="113" t="s">
        <v>122</v>
      </c>
      <c r="E18777" s="113" t="s">
        <v>259</v>
      </c>
      <c r="F18777" s="113" t="s">
        <v>200</v>
      </c>
      <c r="G18777" s="150">
        <v>2.1507671230792699E-8</v>
      </c>
    </row>
    <row r="18778" spans="1:7" x14ac:dyDescent="0.25">
      <c r="A18778" s="108" t="str">
        <f t="shared" si="293"/>
        <v>MC_2001_1A3(FS)_NOx</v>
      </c>
      <c r="B18778" s="113" t="s">
        <v>164</v>
      </c>
      <c r="C18778" s="113">
        <v>2001</v>
      </c>
      <c r="D18778" s="113" t="s">
        <v>132</v>
      </c>
      <c r="E18778" s="113" t="s">
        <v>199</v>
      </c>
      <c r="F18778" s="113" t="s">
        <v>200</v>
      </c>
      <c r="G18778" s="113">
        <v>0.22433111415893001</v>
      </c>
    </row>
    <row r="18779" spans="1:7" x14ac:dyDescent="0.25">
      <c r="A18779" s="108" t="str">
        <f t="shared" si="293"/>
        <v>MC_2001_1A3(FS)_NMVOC</v>
      </c>
      <c r="B18779" s="113" t="s">
        <v>164</v>
      </c>
      <c r="C18779" s="113">
        <v>2001</v>
      </c>
      <c r="D18779" s="113" t="s">
        <v>132</v>
      </c>
      <c r="E18779" s="113" t="s">
        <v>123</v>
      </c>
      <c r="F18779" s="113" t="s">
        <v>200</v>
      </c>
      <c r="G18779" s="113">
        <v>0.24856217648941401</v>
      </c>
    </row>
    <row r="18780" spans="1:7" x14ac:dyDescent="0.25">
      <c r="A18780" s="108" t="str">
        <f t="shared" si="293"/>
        <v>MC_2001_1A3(FS)_SOx</v>
      </c>
      <c r="B18780" s="113" t="s">
        <v>164</v>
      </c>
      <c r="C18780" s="113">
        <v>2001</v>
      </c>
      <c r="D18780" s="113" t="s">
        <v>132</v>
      </c>
      <c r="E18780" s="113" t="s">
        <v>201</v>
      </c>
      <c r="F18780" s="113" t="s">
        <v>200</v>
      </c>
      <c r="G18780" s="113">
        <v>4.8145949908263899E-3</v>
      </c>
    </row>
    <row r="18781" spans="1:7" x14ac:dyDescent="0.25">
      <c r="A18781" s="108" t="str">
        <f t="shared" si="293"/>
        <v>MC_2001_1A3(FS)_NH3</v>
      </c>
      <c r="B18781" s="113" t="s">
        <v>164</v>
      </c>
      <c r="C18781" s="113">
        <v>2001</v>
      </c>
      <c r="D18781" s="113" t="s">
        <v>132</v>
      </c>
      <c r="E18781" s="113" t="s">
        <v>124</v>
      </c>
      <c r="F18781" s="113" t="s">
        <v>200</v>
      </c>
      <c r="G18781" s="113">
        <v>6.3134764428571903E-3</v>
      </c>
    </row>
    <row r="18782" spans="1:7" x14ac:dyDescent="0.25">
      <c r="A18782" s="108" t="str">
        <f t="shared" si="293"/>
        <v>MC_2001_1A3(FS)_PM2.5</v>
      </c>
      <c r="B18782" s="113" t="s">
        <v>164</v>
      </c>
      <c r="C18782" s="113">
        <v>2001</v>
      </c>
      <c r="D18782" s="113" t="s">
        <v>132</v>
      </c>
      <c r="E18782" s="113" t="s">
        <v>203</v>
      </c>
      <c r="F18782" s="113" t="s">
        <v>200</v>
      </c>
      <c r="G18782" s="113">
        <v>1.03102844027845E-2</v>
      </c>
    </row>
    <row r="18783" spans="1:7" x14ac:dyDescent="0.25">
      <c r="A18783" s="108" t="str">
        <f t="shared" si="293"/>
        <v>MC_2001_3D_NOx</v>
      </c>
      <c r="B18783" s="113" t="s">
        <v>164</v>
      </c>
      <c r="C18783" s="113">
        <v>2001</v>
      </c>
      <c r="D18783" s="113" t="s">
        <v>206</v>
      </c>
      <c r="E18783" s="113" t="s">
        <v>199</v>
      </c>
      <c r="F18783" s="113" t="s">
        <v>200</v>
      </c>
      <c r="G18783" s="150">
        <v>9.1700000000000006E-5</v>
      </c>
    </row>
    <row r="18784" spans="1:7" x14ac:dyDescent="0.25">
      <c r="A18784" s="108" t="str">
        <f t="shared" si="293"/>
        <v>MC_2002_NATIONAL TOTAL_NOx</v>
      </c>
      <c r="B18784" s="113" t="s">
        <v>164</v>
      </c>
      <c r="C18784" s="113">
        <v>2002</v>
      </c>
      <c r="D18784" s="113" t="s">
        <v>122</v>
      </c>
      <c r="E18784" s="113" t="s">
        <v>199</v>
      </c>
      <c r="F18784" s="113" t="s">
        <v>200</v>
      </c>
      <c r="G18784" s="113">
        <v>0.43293263471898802</v>
      </c>
    </row>
    <row r="18785" spans="1:7" x14ac:dyDescent="0.25">
      <c r="A18785" s="108" t="str">
        <f t="shared" si="293"/>
        <v>MC_2002_NATIONAL TOTAL_NMVOC</v>
      </c>
      <c r="B18785" s="113" t="s">
        <v>164</v>
      </c>
      <c r="C18785" s="113">
        <v>2002</v>
      </c>
      <c r="D18785" s="113" t="s">
        <v>122</v>
      </c>
      <c r="E18785" s="113" t="s">
        <v>123</v>
      </c>
      <c r="F18785" s="113" t="s">
        <v>200</v>
      </c>
      <c r="G18785" s="113">
        <v>0.37339189867657102</v>
      </c>
    </row>
    <row r="18786" spans="1:7" x14ac:dyDescent="0.25">
      <c r="A18786" s="108" t="str">
        <f t="shared" si="293"/>
        <v>MC_2002_NATIONAL TOTAL_SOx</v>
      </c>
      <c r="B18786" s="113" t="s">
        <v>164</v>
      </c>
      <c r="C18786" s="113">
        <v>2002</v>
      </c>
      <c r="D18786" s="113" t="s">
        <v>122</v>
      </c>
      <c r="E18786" s="113" t="s">
        <v>201</v>
      </c>
      <c r="F18786" s="113" t="s">
        <v>200</v>
      </c>
      <c r="G18786" s="113">
        <v>6.8052011332531498E-2</v>
      </c>
    </row>
    <row r="18787" spans="1:7" x14ac:dyDescent="0.25">
      <c r="A18787" s="108" t="str">
        <f t="shared" si="293"/>
        <v>MC_2002_NATIONAL TOTAL_NH3</v>
      </c>
      <c r="B18787" s="113" t="s">
        <v>164</v>
      </c>
      <c r="C18787" s="113">
        <v>2002</v>
      </c>
      <c r="D18787" s="113" t="s">
        <v>122</v>
      </c>
      <c r="E18787" s="113" t="s">
        <v>124</v>
      </c>
      <c r="F18787" s="113" t="s">
        <v>200</v>
      </c>
      <c r="G18787" s="113">
        <v>6.7854554689655896E-3</v>
      </c>
    </row>
    <row r="18788" spans="1:7" x14ac:dyDescent="0.25">
      <c r="A18788" s="108" t="str">
        <f t="shared" si="293"/>
        <v>MC_2002_NATIONAL TOTAL_PM2.5</v>
      </c>
      <c r="B18788" s="113" t="s">
        <v>164</v>
      </c>
      <c r="C18788" s="113">
        <v>2002</v>
      </c>
      <c r="D18788" s="113" t="s">
        <v>122</v>
      </c>
      <c r="E18788" s="113" t="s">
        <v>203</v>
      </c>
      <c r="F18788" s="113" t="s">
        <v>200</v>
      </c>
      <c r="G18788" s="113">
        <v>1.7934291721418302E-2</v>
      </c>
    </row>
    <row r="18789" spans="1:7" x14ac:dyDescent="0.25">
      <c r="A18789" s="108" t="str">
        <f t="shared" si="293"/>
        <v>MC_2002_NATIONAL TOTAL_Pb</v>
      </c>
      <c r="B18789" s="113" t="s">
        <v>164</v>
      </c>
      <c r="C18789" s="113">
        <v>2002</v>
      </c>
      <c r="D18789" s="113" t="s">
        <v>122</v>
      </c>
      <c r="E18789" s="113" t="s">
        <v>125</v>
      </c>
      <c r="F18789" s="113" t="s">
        <v>200</v>
      </c>
      <c r="G18789" s="150">
        <v>4.5219427011341598E-5</v>
      </c>
    </row>
    <row r="18790" spans="1:7" x14ac:dyDescent="0.25">
      <c r="A18790" s="108" t="str">
        <f t="shared" si="293"/>
        <v>MC_2002_NATIONAL TOTAL_Cd</v>
      </c>
      <c r="B18790" s="113" t="s">
        <v>164</v>
      </c>
      <c r="C18790" s="113">
        <v>2002</v>
      </c>
      <c r="D18790" s="113" t="s">
        <v>122</v>
      </c>
      <c r="E18790" s="113" t="s">
        <v>126</v>
      </c>
      <c r="F18790" s="113" t="s">
        <v>200</v>
      </c>
      <c r="G18790" s="150">
        <v>5.1722019947269097E-7</v>
      </c>
    </row>
    <row r="18791" spans="1:7" x14ac:dyDescent="0.25">
      <c r="A18791" s="108" t="str">
        <f t="shared" si="293"/>
        <v>MC_2002_NATIONAL TOTAL_Hg</v>
      </c>
      <c r="B18791" s="113" t="s">
        <v>164</v>
      </c>
      <c r="C18791" s="113">
        <v>2002</v>
      </c>
      <c r="D18791" s="113" t="s">
        <v>122</v>
      </c>
      <c r="E18791" s="113" t="s">
        <v>127</v>
      </c>
      <c r="F18791" s="113" t="s">
        <v>200</v>
      </c>
      <c r="G18791" s="150">
        <v>2.9283237905902999E-6</v>
      </c>
    </row>
    <row r="18792" spans="1:7" x14ac:dyDescent="0.25">
      <c r="A18792" s="108" t="str">
        <f t="shared" si="293"/>
        <v>MC_2002_NATIONAL TOTAL_DIOX</v>
      </c>
      <c r="B18792" s="113" t="s">
        <v>164</v>
      </c>
      <c r="C18792" s="113">
        <v>2002</v>
      </c>
      <c r="D18792" s="113" t="s">
        <v>122</v>
      </c>
      <c r="E18792" s="113" t="s">
        <v>128</v>
      </c>
      <c r="F18792" s="113" t="s">
        <v>200</v>
      </c>
      <c r="G18792" s="150">
        <v>4.7191460586027E-9</v>
      </c>
    </row>
    <row r="18793" spans="1:7" x14ac:dyDescent="0.25">
      <c r="A18793" s="108" t="str">
        <f t="shared" si="293"/>
        <v>MC_2002_NATIONAL TOTAL_PAH</v>
      </c>
      <c r="B18793" s="113" t="s">
        <v>164</v>
      </c>
      <c r="C18793" s="113">
        <v>2002</v>
      </c>
      <c r="D18793" s="113" t="s">
        <v>122</v>
      </c>
      <c r="E18793" s="113" t="s">
        <v>129</v>
      </c>
      <c r="F18793" s="113" t="s">
        <v>200</v>
      </c>
      <c r="G18793" s="150">
        <v>7.7859755965007299E-7</v>
      </c>
    </row>
    <row r="18794" spans="1:7" x14ac:dyDescent="0.25">
      <c r="A18794" s="108" t="str">
        <f t="shared" si="293"/>
        <v>MC_2002_NATIONAL TOTAL_HCB</v>
      </c>
      <c r="B18794" s="113" t="s">
        <v>164</v>
      </c>
      <c r="C18794" s="113">
        <v>2002</v>
      </c>
      <c r="D18794" s="113" t="s">
        <v>122</v>
      </c>
      <c r="E18794" s="113" t="s">
        <v>130</v>
      </c>
      <c r="F18794" s="113" t="s">
        <v>200</v>
      </c>
      <c r="G18794" s="150">
        <v>1.1756149959250799E-8</v>
      </c>
    </row>
    <row r="18795" spans="1:7" x14ac:dyDescent="0.25">
      <c r="A18795" s="108" t="str">
        <f t="shared" si="293"/>
        <v>MC_2002_NATIONAL TOTAL_PCB</v>
      </c>
      <c r="B18795" s="113" t="s">
        <v>164</v>
      </c>
      <c r="C18795" s="113">
        <v>2002</v>
      </c>
      <c r="D18795" s="113" t="s">
        <v>122</v>
      </c>
      <c r="E18795" s="113" t="s">
        <v>259</v>
      </c>
      <c r="F18795" s="113" t="s">
        <v>200</v>
      </c>
      <c r="G18795" s="150">
        <v>2.05447639995824E-8</v>
      </c>
    </row>
    <row r="18796" spans="1:7" x14ac:dyDescent="0.25">
      <c r="A18796" s="108" t="str">
        <f t="shared" si="293"/>
        <v>MC_2002_1A3(FS)_NOx</v>
      </c>
      <c r="B18796" s="113" t="s">
        <v>164</v>
      </c>
      <c r="C18796" s="113">
        <v>2002</v>
      </c>
      <c r="D18796" s="113" t="s">
        <v>132</v>
      </c>
      <c r="E18796" s="113" t="s">
        <v>199</v>
      </c>
      <c r="F18796" s="113" t="s">
        <v>200</v>
      </c>
      <c r="G18796" s="113">
        <v>0.19972345183757401</v>
      </c>
    </row>
    <row r="18797" spans="1:7" x14ac:dyDescent="0.25">
      <c r="A18797" s="108" t="str">
        <f t="shared" si="293"/>
        <v>MC_2002_1A3(FS)_NMVOC</v>
      </c>
      <c r="B18797" s="113" t="s">
        <v>164</v>
      </c>
      <c r="C18797" s="113">
        <v>2002</v>
      </c>
      <c r="D18797" s="113" t="s">
        <v>132</v>
      </c>
      <c r="E18797" s="113" t="s">
        <v>123</v>
      </c>
      <c r="F18797" s="113" t="s">
        <v>200</v>
      </c>
      <c r="G18797" s="113">
        <v>0.224270500477562</v>
      </c>
    </row>
    <row r="18798" spans="1:7" x14ac:dyDescent="0.25">
      <c r="A18798" s="108" t="str">
        <f t="shared" si="293"/>
        <v>MC_2002_1A3(FS)_SOx</v>
      </c>
      <c r="B18798" s="113" t="s">
        <v>164</v>
      </c>
      <c r="C18798" s="113">
        <v>2002</v>
      </c>
      <c r="D18798" s="113" t="s">
        <v>132</v>
      </c>
      <c r="E18798" s="113" t="s">
        <v>201</v>
      </c>
      <c r="F18798" s="113" t="s">
        <v>200</v>
      </c>
      <c r="G18798" s="113">
        <v>4.82196972104737E-3</v>
      </c>
    </row>
    <row r="18799" spans="1:7" x14ac:dyDescent="0.25">
      <c r="A18799" s="108" t="str">
        <f t="shared" si="293"/>
        <v>MC_2002_1A3(FS)_NH3</v>
      </c>
      <c r="B18799" s="113" t="s">
        <v>164</v>
      </c>
      <c r="C18799" s="113">
        <v>2002</v>
      </c>
      <c r="D18799" s="113" t="s">
        <v>132</v>
      </c>
      <c r="E18799" s="113" t="s">
        <v>124</v>
      </c>
      <c r="F18799" s="113" t="s">
        <v>200</v>
      </c>
      <c r="G18799" s="113">
        <v>5.8032846005368196E-3</v>
      </c>
    </row>
    <row r="18800" spans="1:7" x14ac:dyDescent="0.25">
      <c r="A18800" s="108" t="str">
        <f t="shared" si="293"/>
        <v>MC_2002_1A3(FS)_PM2.5</v>
      </c>
      <c r="B18800" s="113" t="s">
        <v>164</v>
      </c>
      <c r="C18800" s="113">
        <v>2002</v>
      </c>
      <c r="D18800" s="113" t="s">
        <v>132</v>
      </c>
      <c r="E18800" s="113" t="s">
        <v>203</v>
      </c>
      <c r="F18800" s="113" t="s">
        <v>200</v>
      </c>
      <c r="G18800" s="113">
        <v>9.1016400709346499E-3</v>
      </c>
    </row>
    <row r="18801" spans="1:7" x14ac:dyDescent="0.25">
      <c r="A18801" s="108" t="str">
        <f t="shared" si="293"/>
        <v>MC_2002_3D_NOx</v>
      </c>
      <c r="B18801" s="113" t="s">
        <v>164</v>
      </c>
      <c r="C18801" s="113">
        <v>2002</v>
      </c>
      <c r="D18801" s="113" t="s">
        <v>206</v>
      </c>
      <c r="E18801" s="113" t="s">
        <v>199</v>
      </c>
      <c r="F18801" s="113" t="s">
        <v>200</v>
      </c>
      <c r="G18801" s="113">
        <v>1.7907200000000001E-4</v>
      </c>
    </row>
    <row r="18802" spans="1:7" x14ac:dyDescent="0.25">
      <c r="A18802" s="108" t="str">
        <f t="shared" si="293"/>
        <v>MC_2003_NATIONAL TOTAL_NOx</v>
      </c>
      <c r="B18802" s="113" t="s">
        <v>164</v>
      </c>
      <c r="C18802" s="113">
        <v>2003</v>
      </c>
      <c r="D18802" s="113" t="s">
        <v>122</v>
      </c>
      <c r="E18802" s="113" t="s">
        <v>199</v>
      </c>
      <c r="F18802" s="113" t="s">
        <v>200</v>
      </c>
      <c r="G18802" s="113">
        <v>0.41335812646363801</v>
      </c>
    </row>
    <row r="18803" spans="1:7" x14ac:dyDescent="0.25">
      <c r="A18803" s="108" t="str">
        <f t="shared" si="293"/>
        <v>MC_2003_NATIONAL TOTAL_NMVOC</v>
      </c>
      <c r="B18803" s="113" t="s">
        <v>164</v>
      </c>
      <c r="C18803" s="113">
        <v>2003</v>
      </c>
      <c r="D18803" s="113" t="s">
        <v>122</v>
      </c>
      <c r="E18803" s="113" t="s">
        <v>123</v>
      </c>
      <c r="F18803" s="113" t="s">
        <v>200</v>
      </c>
      <c r="G18803" s="113">
        <v>0.35774202002400102</v>
      </c>
    </row>
    <row r="18804" spans="1:7" x14ac:dyDescent="0.25">
      <c r="A18804" s="108" t="str">
        <f t="shared" si="293"/>
        <v>MC_2003_NATIONAL TOTAL_SOx</v>
      </c>
      <c r="B18804" s="113" t="s">
        <v>164</v>
      </c>
      <c r="C18804" s="113">
        <v>2003</v>
      </c>
      <c r="D18804" s="113" t="s">
        <v>122</v>
      </c>
      <c r="E18804" s="113" t="s">
        <v>201</v>
      </c>
      <c r="F18804" s="113" t="s">
        <v>200</v>
      </c>
      <c r="G18804" s="113">
        <v>6.6065743907544702E-2</v>
      </c>
    </row>
    <row r="18805" spans="1:7" x14ac:dyDescent="0.25">
      <c r="A18805" s="108" t="str">
        <f t="shared" si="293"/>
        <v>MC_2003_NATIONAL TOTAL_NH3</v>
      </c>
      <c r="B18805" s="113" t="s">
        <v>164</v>
      </c>
      <c r="C18805" s="113">
        <v>2003</v>
      </c>
      <c r="D18805" s="113" t="s">
        <v>122</v>
      </c>
      <c r="E18805" s="113" t="s">
        <v>124</v>
      </c>
      <c r="F18805" s="113" t="s">
        <v>200</v>
      </c>
      <c r="G18805" s="113">
        <v>5.9643498966537702E-3</v>
      </c>
    </row>
    <row r="18806" spans="1:7" x14ac:dyDescent="0.25">
      <c r="A18806" s="108" t="str">
        <f t="shared" si="293"/>
        <v>MC_2003_NATIONAL TOTAL_PM2.5</v>
      </c>
      <c r="B18806" s="113" t="s">
        <v>164</v>
      </c>
      <c r="C18806" s="113">
        <v>2003</v>
      </c>
      <c r="D18806" s="113" t="s">
        <v>122</v>
      </c>
      <c r="E18806" s="113" t="s">
        <v>203</v>
      </c>
      <c r="F18806" s="113" t="s">
        <v>200</v>
      </c>
      <c r="G18806" s="113">
        <v>1.76006418032148E-2</v>
      </c>
    </row>
    <row r="18807" spans="1:7" x14ac:dyDescent="0.25">
      <c r="A18807" s="108" t="str">
        <f t="shared" si="293"/>
        <v>MC_2003_NATIONAL TOTAL_Pb</v>
      </c>
      <c r="B18807" s="113" t="s">
        <v>164</v>
      </c>
      <c r="C18807" s="113">
        <v>2003</v>
      </c>
      <c r="D18807" s="113" t="s">
        <v>122</v>
      </c>
      <c r="E18807" s="113" t="s">
        <v>125</v>
      </c>
      <c r="F18807" s="113" t="s">
        <v>200</v>
      </c>
      <c r="G18807" s="150">
        <v>2.9889806723236899E-5</v>
      </c>
    </row>
    <row r="18808" spans="1:7" x14ac:dyDescent="0.25">
      <c r="A18808" s="108" t="str">
        <f t="shared" si="293"/>
        <v>MC_2003_NATIONAL TOTAL_Cd</v>
      </c>
      <c r="B18808" s="113" t="s">
        <v>164</v>
      </c>
      <c r="C18808" s="113">
        <v>2003</v>
      </c>
      <c r="D18808" s="113" t="s">
        <v>122</v>
      </c>
      <c r="E18808" s="113" t="s">
        <v>126</v>
      </c>
      <c r="F18808" s="113" t="s">
        <v>200</v>
      </c>
      <c r="G18808" s="150">
        <v>4.5494739877349701E-7</v>
      </c>
    </row>
    <row r="18809" spans="1:7" x14ac:dyDescent="0.25">
      <c r="A18809" s="108" t="str">
        <f t="shared" si="293"/>
        <v>MC_2003_NATIONAL TOTAL_Hg</v>
      </c>
      <c r="B18809" s="113" t="s">
        <v>164</v>
      </c>
      <c r="C18809" s="113">
        <v>2003</v>
      </c>
      <c r="D18809" s="113" t="s">
        <v>122</v>
      </c>
      <c r="E18809" s="113" t="s">
        <v>127</v>
      </c>
      <c r="F18809" s="113" t="s">
        <v>200</v>
      </c>
      <c r="G18809" s="150">
        <v>2.5394878982034001E-6</v>
      </c>
    </row>
    <row r="18810" spans="1:7" x14ac:dyDescent="0.25">
      <c r="A18810" s="108" t="str">
        <f t="shared" si="293"/>
        <v>MC_2003_NATIONAL TOTAL_DIOX</v>
      </c>
      <c r="B18810" s="113" t="s">
        <v>164</v>
      </c>
      <c r="C18810" s="113">
        <v>2003</v>
      </c>
      <c r="D18810" s="113" t="s">
        <v>122</v>
      </c>
      <c r="E18810" s="113" t="s">
        <v>128</v>
      </c>
      <c r="F18810" s="113" t="s">
        <v>200</v>
      </c>
      <c r="G18810" s="150">
        <v>4.6798232369868197E-9</v>
      </c>
    </row>
    <row r="18811" spans="1:7" x14ac:dyDescent="0.25">
      <c r="A18811" s="108" t="str">
        <f t="shared" si="293"/>
        <v>MC_2003_NATIONAL TOTAL_PAH</v>
      </c>
      <c r="B18811" s="113" t="s">
        <v>164</v>
      </c>
      <c r="C18811" s="113">
        <v>2003</v>
      </c>
      <c r="D18811" s="113" t="s">
        <v>122</v>
      </c>
      <c r="E18811" s="113" t="s">
        <v>129</v>
      </c>
      <c r="F18811" s="113" t="s">
        <v>200</v>
      </c>
      <c r="G18811" s="150">
        <v>8.1002054421043502E-7</v>
      </c>
    </row>
    <row r="18812" spans="1:7" x14ac:dyDescent="0.25">
      <c r="A18812" s="108" t="str">
        <f t="shared" si="293"/>
        <v>MC_2003_NATIONAL TOTAL_HCB</v>
      </c>
      <c r="B18812" s="113" t="s">
        <v>164</v>
      </c>
      <c r="C18812" s="113">
        <v>2003</v>
      </c>
      <c r="D18812" s="113" t="s">
        <v>122</v>
      </c>
      <c r="E18812" s="113" t="s">
        <v>130</v>
      </c>
      <c r="F18812" s="113" t="s">
        <v>200</v>
      </c>
      <c r="G18812" s="150">
        <v>1.21326206006639E-8</v>
      </c>
    </row>
    <row r="18813" spans="1:7" x14ac:dyDescent="0.25">
      <c r="A18813" s="108" t="str">
        <f t="shared" si="293"/>
        <v>MC_2003_NATIONAL TOTAL_PCB</v>
      </c>
      <c r="B18813" s="113" t="s">
        <v>164</v>
      </c>
      <c r="C18813" s="113">
        <v>2003</v>
      </c>
      <c r="D18813" s="113" t="s">
        <v>122</v>
      </c>
      <c r="E18813" s="113" t="s">
        <v>259</v>
      </c>
      <c r="F18813" s="113" t="s">
        <v>200</v>
      </c>
      <c r="G18813" s="150">
        <v>2.2563791632231399E-8</v>
      </c>
    </row>
    <row r="18814" spans="1:7" x14ac:dyDescent="0.25">
      <c r="A18814" s="108" t="str">
        <f t="shared" si="293"/>
        <v>MC_2003_1A3(FS)_NOx</v>
      </c>
      <c r="B18814" s="113" t="s">
        <v>164</v>
      </c>
      <c r="C18814" s="113">
        <v>2003</v>
      </c>
      <c r="D18814" s="113" t="s">
        <v>132</v>
      </c>
      <c r="E18814" s="113" t="s">
        <v>199</v>
      </c>
      <c r="F18814" s="113" t="s">
        <v>200</v>
      </c>
      <c r="G18814" s="113">
        <v>0.19881147966656301</v>
      </c>
    </row>
    <row r="18815" spans="1:7" x14ac:dyDescent="0.25">
      <c r="A18815" s="108" t="str">
        <f t="shared" si="293"/>
        <v>MC_2003_1A3(FS)_NMVOC</v>
      </c>
      <c r="B18815" s="113" t="s">
        <v>164</v>
      </c>
      <c r="C18815" s="113">
        <v>2003</v>
      </c>
      <c r="D18815" s="113" t="s">
        <v>132</v>
      </c>
      <c r="E18815" s="113" t="s">
        <v>123</v>
      </c>
      <c r="F18815" s="113" t="s">
        <v>200</v>
      </c>
      <c r="G18815" s="113">
        <v>0.20623491205685601</v>
      </c>
    </row>
    <row r="18816" spans="1:7" x14ac:dyDescent="0.25">
      <c r="A18816" s="108" t="str">
        <f t="shared" si="293"/>
        <v>MC_2003_1A3(FS)_SOx</v>
      </c>
      <c r="B18816" s="113" t="s">
        <v>164</v>
      </c>
      <c r="C18816" s="113">
        <v>2003</v>
      </c>
      <c r="D18816" s="113" t="s">
        <v>132</v>
      </c>
      <c r="E18816" s="113" t="s">
        <v>201</v>
      </c>
      <c r="F18816" s="113" t="s">
        <v>200</v>
      </c>
      <c r="G18816" s="113">
        <v>4.9200877136002597E-3</v>
      </c>
    </row>
    <row r="18817" spans="1:7" x14ac:dyDescent="0.25">
      <c r="A18817" s="108" t="str">
        <f t="shared" si="293"/>
        <v>MC_2003_1A3(FS)_NH3</v>
      </c>
      <c r="B18817" s="113" t="s">
        <v>164</v>
      </c>
      <c r="C18817" s="113">
        <v>2003</v>
      </c>
      <c r="D18817" s="113" t="s">
        <v>132</v>
      </c>
      <c r="E18817" s="113" t="s">
        <v>124</v>
      </c>
      <c r="F18817" s="113" t="s">
        <v>200</v>
      </c>
      <c r="G18817" s="113">
        <v>5.0918247586937901E-3</v>
      </c>
    </row>
    <row r="18818" spans="1:7" x14ac:dyDescent="0.25">
      <c r="A18818" s="108" t="str">
        <f t="shared" ref="A18818:A18881" si="294">CONCATENATE(B18818,"_",C18818,"_",D18818,"_",E18818)</f>
        <v>MC_2003_1A3(FS)_PM2.5</v>
      </c>
      <c r="B18818" s="113" t="s">
        <v>164</v>
      </c>
      <c r="C18818" s="113">
        <v>2003</v>
      </c>
      <c r="D18818" s="113" t="s">
        <v>132</v>
      </c>
      <c r="E18818" s="113" t="s">
        <v>203</v>
      </c>
      <c r="F18818" s="113" t="s">
        <v>200</v>
      </c>
      <c r="G18818" s="113">
        <v>9.19820000187975E-3</v>
      </c>
    </row>
    <row r="18819" spans="1:7" x14ac:dyDescent="0.25">
      <c r="A18819" s="108" t="str">
        <f t="shared" si="294"/>
        <v>MC_2003_3D_NOx</v>
      </c>
      <c r="B18819" s="113" t="s">
        <v>164</v>
      </c>
      <c r="C18819" s="113">
        <v>2003</v>
      </c>
      <c r="D18819" s="113" t="s">
        <v>206</v>
      </c>
      <c r="E18819" s="113" t="s">
        <v>199</v>
      </c>
      <c r="F18819" s="113" t="s">
        <v>200</v>
      </c>
      <c r="G18819" s="113">
        <v>1.8226000000000001E-4</v>
      </c>
    </row>
    <row r="18820" spans="1:7" x14ac:dyDescent="0.25">
      <c r="A18820" s="108" t="str">
        <f t="shared" si="294"/>
        <v>MC_2004_NATIONAL TOTAL_NOx</v>
      </c>
      <c r="B18820" s="113" t="s">
        <v>164</v>
      </c>
      <c r="C18820" s="113">
        <v>2004</v>
      </c>
      <c r="D18820" s="113" t="s">
        <v>122</v>
      </c>
      <c r="E18820" s="113" t="s">
        <v>199</v>
      </c>
      <c r="F18820" s="113" t="s">
        <v>200</v>
      </c>
      <c r="G18820" s="113">
        <v>0.39106502292372097</v>
      </c>
    </row>
    <row r="18821" spans="1:7" x14ac:dyDescent="0.25">
      <c r="A18821" s="108" t="str">
        <f t="shared" si="294"/>
        <v>MC_2004_NATIONAL TOTAL_NMVOC</v>
      </c>
      <c r="B18821" s="113" t="s">
        <v>164</v>
      </c>
      <c r="C18821" s="113">
        <v>2004</v>
      </c>
      <c r="D18821" s="113" t="s">
        <v>122</v>
      </c>
      <c r="E18821" s="113" t="s">
        <v>123</v>
      </c>
      <c r="F18821" s="113" t="s">
        <v>200</v>
      </c>
      <c r="G18821" s="113">
        <v>0.33740623622866101</v>
      </c>
    </row>
    <row r="18822" spans="1:7" x14ac:dyDescent="0.25">
      <c r="A18822" s="108" t="str">
        <f t="shared" si="294"/>
        <v>MC_2004_NATIONAL TOTAL_SOx</v>
      </c>
      <c r="B18822" s="113" t="s">
        <v>164</v>
      </c>
      <c r="C18822" s="113">
        <v>2004</v>
      </c>
      <c r="D18822" s="113" t="s">
        <v>122</v>
      </c>
      <c r="E18822" s="113" t="s">
        <v>201</v>
      </c>
      <c r="F18822" s="113" t="s">
        <v>200</v>
      </c>
      <c r="G18822" s="113">
        <v>6.0819812228029201E-2</v>
      </c>
    </row>
    <row r="18823" spans="1:7" x14ac:dyDescent="0.25">
      <c r="A18823" s="108" t="str">
        <f t="shared" si="294"/>
        <v>MC_2004_NATIONAL TOTAL_NH3</v>
      </c>
      <c r="B18823" s="113" t="s">
        <v>164</v>
      </c>
      <c r="C18823" s="113">
        <v>2004</v>
      </c>
      <c r="D18823" s="113" t="s">
        <v>122</v>
      </c>
      <c r="E18823" s="113" t="s">
        <v>124</v>
      </c>
      <c r="F18823" s="113" t="s">
        <v>200</v>
      </c>
      <c r="G18823" s="113">
        <v>5.3173012608505399E-3</v>
      </c>
    </row>
    <row r="18824" spans="1:7" x14ac:dyDescent="0.25">
      <c r="A18824" s="108" t="str">
        <f t="shared" si="294"/>
        <v>MC_2004_NATIONAL TOTAL_PM2.5</v>
      </c>
      <c r="B18824" s="113" t="s">
        <v>164</v>
      </c>
      <c r="C18824" s="113">
        <v>2004</v>
      </c>
      <c r="D18824" s="113" t="s">
        <v>122</v>
      </c>
      <c r="E18824" s="113" t="s">
        <v>203</v>
      </c>
      <c r="F18824" s="113" t="s">
        <v>200</v>
      </c>
      <c r="G18824" s="113">
        <v>1.64683989532225E-2</v>
      </c>
    </row>
    <row r="18825" spans="1:7" x14ac:dyDescent="0.25">
      <c r="A18825" s="108" t="str">
        <f t="shared" si="294"/>
        <v>MC_2004_NATIONAL TOTAL_Pb</v>
      </c>
      <c r="B18825" s="113" t="s">
        <v>164</v>
      </c>
      <c r="C18825" s="113">
        <v>2004</v>
      </c>
      <c r="D18825" s="113" t="s">
        <v>122</v>
      </c>
      <c r="E18825" s="113" t="s">
        <v>125</v>
      </c>
      <c r="F18825" s="113" t="s">
        <v>200</v>
      </c>
      <c r="G18825" s="150">
        <v>1.52527441152081E-5</v>
      </c>
    </row>
    <row r="18826" spans="1:7" x14ac:dyDescent="0.25">
      <c r="A18826" s="108" t="str">
        <f t="shared" si="294"/>
        <v>MC_2004_NATIONAL TOTAL_Cd</v>
      </c>
      <c r="B18826" s="113" t="s">
        <v>164</v>
      </c>
      <c r="C18826" s="113">
        <v>2004</v>
      </c>
      <c r="D18826" s="113" t="s">
        <v>122</v>
      </c>
      <c r="E18826" s="113" t="s">
        <v>126</v>
      </c>
      <c r="F18826" s="113" t="s">
        <v>200</v>
      </c>
      <c r="G18826" s="150">
        <v>4.2097454678321501E-7</v>
      </c>
    </row>
    <row r="18827" spans="1:7" x14ac:dyDescent="0.25">
      <c r="A18827" s="108" t="str">
        <f t="shared" si="294"/>
        <v>MC_2004_NATIONAL TOTAL_Hg</v>
      </c>
      <c r="B18827" s="113" t="s">
        <v>164</v>
      </c>
      <c r="C18827" s="113">
        <v>2004</v>
      </c>
      <c r="D18827" s="113" t="s">
        <v>122</v>
      </c>
      <c r="E18827" s="113" t="s">
        <v>127</v>
      </c>
      <c r="F18827" s="113" t="s">
        <v>200</v>
      </c>
      <c r="G18827" s="150">
        <v>2.32359851991348E-6</v>
      </c>
    </row>
    <row r="18828" spans="1:7" x14ac:dyDescent="0.25">
      <c r="A18828" s="108" t="str">
        <f t="shared" si="294"/>
        <v>MC_2004_NATIONAL TOTAL_DIOX</v>
      </c>
      <c r="B18828" s="113" t="s">
        <v>164</v>
      </c>
      <c r="C18828" s="113">
        <v>2004</v>
      </c>
      <c r="D18828" s="113" t="s">
        <v>122</v>
      </c>
      <c r="E18828" s="113" t="s">
        <v>128</v>
      </c>
      <c r="F18828" s="113" t="s">
        <v>200</v>
      </c>
      <c r="G18828" s="150">
        <v>4.5230744343097602E-9</v>
      </c>
    </row>
    <row r="18829" spans="1:7" x14ac:dyDescent="0.25">
      <c r="A18829" s="108" t="str">
        <f t="shared" si="294"/>
        <v>MC_2004_NATIONAL TOTAL_PAH</v>
      </c>
      <c r="B18829" s="113" t="s">
        <v>164</v>
      </c>
      <c r="C18829" s="113">
        <v>2004</v>
      </c>
      <c r="D18829" s="113" t="s">
        <v>122</v>
      </c>
      <c r="E18829" s="113" t="s">
        <v>129</v>
      </c>
      <c r="F18829" s="113" t="s">
        <v>200</v>
      </c>
      <c r="G18829" s="150">
        <v>7.9334915968413698E-7</v>
      </c>
    </row>
    <row r="18830" spans="1:7" x14ac:dyDescent="0.25">
      <c r="A18830" s="108" t="str">
        <f t="shared" si="294"/>
        <v>MC_2004_NATIONAL TOTAL_HCB</v>
      </c>
      <c r="B18830" s="113" t="s">
        <v>164</v>
      </c>
      <c r="C18830" s="113">
        <v>2004</v>
      </c>
      <c r="D18830" s="113" t="s">
        <v>122</v>
      </c>
      <c r="E18830" s="113" t="s">
        <v>130</v>
      </c>
      <c r="F18830" s="113" t="s">
        <v>200</v>
      </c>
      <c r="G18830" s="150">
        <v>1.24407125514847E-8</v>
      </c>
    </row>
    <row r="18831" spans="1:7" x14ac:dyDescent="0.25">
      <c r="A18831" s="108" t="str">
        <f t="shared" si="294"/>
        <v>MC_2004_NATIONAL TOTAL_PCB</v>
      </c>
      <c r="B18831" s="113" t="s">
        <v>164</v>
      </c>
      <c r="C18831" s="113">
        <v>2004</v>
      </c>
      <c r="D18831" s="113" t="s">
        <v>122</v>
      </c>
      <c r="E18831" s="113" t="s">
        <v>259</v>
      </c>
      <c r="F18831" s="113" t="s">
        <v>200</v>
      </c>
      <c r="G18831" s="150">
        <v>2.3816283872220101E-8</v>
      </c>
    </row>
    <row r="18832" spans="1:7" x14ac:dyDescent="0.25">
      <c r="A18832" s="108" t="str">
        <f t="shared" si="294"/>
        <v>MC_2004_1A3(FS)_NOx</v>
      </c>
      <c r="B18832" s="113" t="s">
        <v>164</v>
      </c>
      <c r="C18832" s="113">
        <v>2004</v>
      </c>
      <c r="D18832" s="113" t="s">
        <v>132</v>
      </c>
      <c r="E18832" s="113" t="s">
        <v>199</v>
      </c>
      <c r="F18832" s="113" t="s">
        <v>200</v>
      </c>
      <c r="G18832" s="113">
        <v>0.187943856509179</v>
      </c>
    </row>
    <row r="18833" spans="1:7" x14ac:dyDescent="0.25">
      <c r="A18833" s="108" t="str">
        <f t="shared" si="294"/>
        <v>MC_2004_1A3(FS)_NMVOC</v>
      </c>
      <c r="B18833" s="113" t="s">
        <v>164</v>
      </c>
      <c r="C18833" s="113">
        <v>2004</v>
      </c>
      <c r="D18833" s="113" t="s">
        <v>132</v>
      </c>
      <c r="E18833" s="113" t="s">
        <v>123</v>
      </c>
      <c r="F18833" s="113" t="s">
        <v>200</v>
      </c>
      <c r="G18833" s="113">
        <v>0.185716421109899</v>
      </c>
    </row>
    <row r="18834" spans="1:7" x14ac:dyDescent="0.25">
      <c r="A18834" s="108" t="str">
        <f t="shared" si="294"/>
        <v>MC_2004_1A3(FS)_SOx</v>
      </c>
      <c r="B18834" s="113" t="s">
        <v>164</v>
      </c>
      <c r="C18834" s="113">
        <v>2004</v>
      </c>
      <c r="D18834" s="113" t="s">
        <v>132</v>
      </c>
      <c r="E18834" s="113" t="s">
        <v>201</v>
      </c>
      <c r="F18834" s="113" t="s">
        <v>200</v>
      </c>
      <c r="G18834" s="113">
        <v>4.8447453207634203E-3</v>
      </c>
    </row>
    <row r="18835" spans="1:7" x14ac:dyDescent="0.25">
      <c r="A18835" s="108" t="str">
        <f t="shared" si="294"/>
        <v>MC_2004_1A3(FS)_NH3</v>
      </c>
      <c r="B18835" s="113" t="s">
        <v>164</v>
      </c>
      <c r="C18835" s="113">
        <v>2004</v>
      </c>
      <c r="D18835" s="113" t="s">
        <v>132</v>
      </c>
      <c r="E18835" s="113" t="s">
        <v>124</v>
      </c>
      <c r="F18835" s="113" t="s">
        <v>200</v>
      </c>
      <c r="G18835" s="113">
        <v>4.5330919047899803E-3</v>
      </c>
    </row>
    <row r="18836" spans="1:7" x14ac:dyDescent="0.25">
      <c r="A18836" s="108" t="str">
        <f t="shared" si="294"/>
        <v>MC_2004_1A3(FS)_PM2.5</v>
      </c>
      <c r="B18836" s="113" t="s">
        <v>164</v>
      </c>
      <c r="C18836" s="113">
        <v>2004</v>
      </c>
      <c r="D18836" s="113" t="s">
        <v>132</v>
      </c>
      <c r="E18836" s="113" t="s">
        <v>203</v>
      </c>
      <c r="F18836" s="113" t="s">
        <v>200</v>
      </c>
      <c r="G18836" s="113">
        <v>8.6087165338246292E-3</v>
      </c>
    </row>
    <row r="18837" spans="1:7" x14ac:dyDescent="0.25">
      <c r="A18837" s="108" t="str">
        <f t="shared" si="294"/>
        <v>MC_2004_3D_NOx</v>
      </c>
      <c r="B18837" s="113" t="s">
        <v>164</v>
      </c>
      <c r="C18837" s="113">
        <v>2004</v>
      </c>
      <c r="D18837" s="113" t="s">
        <v>206</v>
      </c>
      <c r="E18837" s="113" t="s">
        <v>199</v>
      </c>
      <c r="F18837" s="113" t="s">
        <v>200</v>
      </c>
      <c r="G18837" s="113">
        <v>1.8760399999999999E-4</v>
      </c>
    </row>
    <row r="18838" spans="1:7" x14ac:dyDescent="0.25">
      <c r="A18838" s="108" t="str">
        <f t="shared" si="294"/>
        <v>MC_2005_NATIONAL TOTAL_NOx</v>
      </c>
      <c r="B18838" s="113" t="s">
        <v>164</v>
      </c>
      <c r="C18838" s="113">
        <v>2005</v>
      </c>
      <c r="D18838" s="113" t="s">
        <v>122</v>
      </c>
      <c r="E18838" s="113" t="s">
        <v>199</v>
      </c>
      <c r="F18838" s="113" t="s">
        <v>200</v>
      </c>
      <c r="G18838" s="113">
        <v>0.38071222086053302</v>
      </c>
    </row>
    <row r="18839" spans="1:7" x14ac:dyDescent="0.25">
      <c r="A18839" s="108" t="str">
        <f t="shared" si="294"/>
        <v>MC_2005_NATIONAL TOTAL_NMVOC</v>
      </c>
      <c r="B18839" s="113" t="s">
        <v>164</v>
      </c>
      <c r="C18839" s="113">
        <v>2005</v>
      </c>
      <c r="D18839" s="113" t="s">
        <v>122</v>
      </c>
      <c r="E18839" s="113" t="s">
        <v>123</v>
      </c>
      <c r="F18839" s="113" t="s">
        <v>200</v>
      </c>
      <c r="G18839" s="113">
        <v>0.37555768746499801</v>
      </c>
    </row>
    <row r="18840" spans="1:7" x14ac:dyDescent="0.25">
      <c r="A18840" s="108" t="str">
        <f t="shared" si="294"/>
        <v>MC_2005_NATIONAL TOTAL_SOx</v>
      </c>
      <c r="B18840" s="113" t="s">
        <v>164</v>
      </c>
      <c r="C18840" s="113">
        <v>2005</v>
      </c>
      <c r="D18840" s="113" t="s">
        <v>122</v>
      </c>
      <c r="E18840" s="113" t="s">
        <v>201</v>
      </c>
      <c r="F18840" s="113" t="s">
        <v>200</v>
      </c>
      <c r="G18840" s="113">
        <v>5.5669456883906197E-2</v>
      </c>
    </row>
    <row r="18841" spans="1:7" x14ac:dyDescent="0.25">
      <c r="A18841" s="108" t="str">
        <f t="shared" si="294"/>
        <v>MC_2005_NATIONAL TOTAL_NH3</v>
      </c>
      <c r="B18841" s="113" t="s">
        <v>164</v>
      </c>
      <c r="C18841" s="113">
        <v>2005</v>
      </c>
      <c r="D18841" s="113" t="s">
        <v>122</v>
      </c>
      <c r="E18841" s="113" t="s">
        <v>124</v>
      </c>
      <c r="F18841" s="113" t="s">
        <v>200</v>
      </c>
      <c r="G18841" s="113">
        <v>4.66269993726695E-3</v>
      </c>
    </row>
    <row r="18842" spans="1:7" x14ac:dyDescent="0.25">
      <c r="A18842" s="108" t="str">
        <f t="shared" si="294"/>
        <v>MC_2005_NATIONAL TOTAL_PM2.5</v>
      </c>
      <c r="B18842" s="113" t="s">
        <v>164</v>
      </c>
      <c r="C18842" s="113">
        <v>2005</v>
      </c>
      <c r="D18842" s="113" t="s">
        <v>122</v>
      </c>
      <c r="E18842" s="113" t="s">
        <v>203</v>
      </c>
      <c r="F18842" s="113" t="s">
        <v>200</v>
      </c>
      <c r="G18842" s="113">
        <v>1.55508493158383E-2</v>
      </c>
    </row>
    <row r="18843" spans="1:7" x14ac:dyDescent="0.25">
      <c r="A18843" s="108" t="str">
        <f t="shared" si="294"/>
        <v>MC_2005_NATIONAL TOTAL_Pb</v>
      </c>
      <c r="B18843" s="113" t="s">
        <v>164</v>
      </c>
      <c r="C18843" s="113">
        <v>2005</v>
      </c>
      <c r="D18843" s="113" t="s">
        <v>122</v>
      </c>
      <c r="E18843" s="113" t="s">
        <v>125</v>
      </c>
      <c r="F18843" s="113" t="s">
        <v>200</v>
      </c>
      <c r="G18843" s="150">
        <v>1.05219425155529E-5</v>
      </c>
    </row>
    <row r="18844" spans="1:7" x14ac:dyDescent="0.25">
      <c r="A18844" s="108" t="str">
        <f t="shared" si="294"/>
        <v>MC_2005_NATIONAL TOTAL_Cd</v>
      </c>
      <c r="B18844" s="113" t="s">
        <v>164</v>
      </c>
      <c r="C18844" s="113">
        <v>2005</v>
      </c>
      <c r="D18844" s="113" t="s">
        <v>122</v>
      </c>
      <c r="E18844" s="113" t="s">
        <v>126</v>
      </c>
      <c r="F18844" s="113" t="s">
        <v>200</v>
      </c>
      <c r="G18844" s="150">
        <v>4.0579443602363299E-7</v>
      </c>
    </row>
    <row r="18845" spans="1:7" x14ac:dyDescent="0.25">
      <c r="A18845" s="108" t="str">
        <f t="shared" si="294"/>
        <v>MC_2005_NATIONAL TOTAL_Hg</v>
      </c>
      <c r="B18845" s="113" t="s">
        <v>164</v>
      </c>
      <c r="C18845" s="113">
        <v>2005</v>
      </c>
      <c r="D18845" s="113" t="s">
        <v>122</v>
      </c>
      <c r="E18845" s="113" t="s">
        <v>127</v>
      </c>
      <c r="F18845" s="113" t="s">
        <v>200</v>
      </c>
      <c r="G18845" s="150">
        <v>2.2878694545936999E-6</v>
      </c>
    </row>
    <row r="18846" spans="1:7" x14ac:dyDescent="0.25">
      <c r="A18846" s="108" t="str">
        <f t="shared" si="294"/>
        <v>MC_2005_NATIONAL TOTAL_DIOX</v>
      </c>
      <c r="B18846" s="113" t="s">
        <v>164</v>
      </c>
      <c r="C18846" s="113">
        <v>2005</v>
      </c>
      <c r="D18846" s="113" t="s">
        <v>122</v>
      </c>
      <c r="E18846" s="113" t="s">
        <v>128</v>
      </c>
      <c r="F18846" s="113" t="s">
        <v>200</v>
      </c>
      <c r="G18846" s="150">
        <v>4.4020546937391803E-9</v>
      </c>
    </row>
    <row r="18847" spans="1:7" x14ac:dyDescent="0.25">
      <c r="A18847" s="108" t="str">
        <f t="shared" si="294"/>
        <v>MC_2005_NATIONAL TOTAL_PAH</v>
      </c>
      <c r="B18847" s="113" t="s">
        <v>164</v>
      </c>
      <c r="C18847" s="113">
        <v>2005</v>
      </c>
      <c r="D18847" s="113" t="s">
        <v>122</v>
      </c>
      <c r="E18847" s="113" t="s">
        <v>129</v>
      </c>
      <c r="F18847" s="113" t="s">
        <v>200</v>
      </c>
      <c r="G18847" s="150">
        <v>7.8311823695196397E-7</v>
      </c>
    </row>
    <row r="18848" spans="1:7" x14ac:dyDescent="0.25">
      <c r="A18848" s="108" t="str">
        <f t="shared" si="294"/>
        <v>MC_2005_NATIONAL TOTAL_HCB</v>
      </c>
      <c r="B18848" s="113" t="s">
        <v>164</v>
      </c>
      <c r="C18848" s="113">
        <v>2005</v>
      </c>
      <c r="D18848" s="113" t="s">
        <v>122</v>
      </c>
      <c r="E18848" s="113" t="s">
        <v>130</v>
      </c>
      <c r="F18848" s="113" t="s">
        <v>200</v>
      </c>
      <c r="G18848" s="150">
        <v>1.10181420065749E-8</v>
      </c>
    </row>
    <row r="18849" spans="1:7" x14ac:dyDescent="0.25">
      <c r="A18849" s="108" t="str">
        <f t="shared" si="294"/>
        <v>MC_2005_NATIONAL TOTAL_PCB</v>
      </c>
      <c r="B18849" s="113" t="s">
        <v>164</v>
      </c>
      <c r="C18849" s="113">
        <v>2005</v>
      </c>
      <c r="D18849" s="113" t="s">
        <v>122</v>
      </c>
      <c r="E18849" s="113" t="s">
        <v>259</v>
      </c>
      <c r="F18849" s="113" t="s">
        <v>200</v>
      </c>
      <c r="G18849" s="150">
        <v>2.0551430510608601E-8</v>
      </c>
    </row>
    <row r="18850" spans="1:7" x14ac:dyDescent="0.25">
      <c r="A18850" s="108" t="str">
        <f t="shared" si="294"/>
        <v>MC_2005_1A3(FS)_NOx</v>
      </c>
      <c r="B18850" s="113" t="s">
        <v>164</v>
      </c>
      <c r="C18850" s="113">
        <v>2005</v>
      </c>
      <c r="D18850" s="113" t="s">
        <v>132</v>
      </c>
      <c r="E18850" s="113" t="s">
        <v>199</v>
      </c>
      <c r="F18850" s="113" t="s">
        <v>200</v>
      </c>
      <c r="G18850" s="113">
        <v>0.18024550320645599</v>
      </c>
    </row>
    <row r="18851" spans="1:7" x14ac:dyDescent="0.25">
      <c r="A18851" s="108" t="str">
        <f t="shared" si="294"/>
        <v>MC_2005_1A3(FS)_NMVOC</v>
      </c>
      <c r="B18851" s="113" t="s">
        <v>164</v>
      </c>
      <c r="C18851" s="113">
        <v>2005</v>
      </c>
      <c r="D18851" s="113" t="s">
        <v>132</v>
      </c>
      <c r="E18851" s="113" t="s">
        <v>123</v>
      </c>
      <c r="F18851" s="113" t="s">
        <v>200</v>
      </c>
      <c r="G18851" s="113">
        <v>0.174467624370753</v>
      </c>
    </row>
    <row r="18852" spans="1:7" x14ac:dyDescent="0.25">
      <c r="A18852" s="108" t="str">
        <f t="shared" si="294"/>
        <v>MC_2005_1A3(FS)_SOx</v>
      </c>
      <c r="B18852" s="113" t="s">
        <v>164</v>
      </c>
      <c r="C18852" s="113">
        <v>2005</v>
      </c>
      <c r="D18852" s="113" t="s">
        <v>132</v>
      </c>
      <c r="E18852" s="113" t="s">
        <v>201</v>
      </c>
      <c r="F18852" s="113" t="s">
        <v>200</v>
      </c>
      <c r="G18852" s="113">
        <v>1.04164115084089E-3</v>
      </c>
    </row>
    <row r="18853" spans="1:7" x14ac:dyDescent="0.25">
      <c r="A18853" s="108" t="str">
        <f t="shared" si="294"/>
        <v>MC_2005_1A3(FS)_NH3</v>
      </c>
      <c r="B18853" s="113" t="s">
        <v>164</v>
      </c>
      <c r="C18853" s="113">
        <v>2005</v>
      </c>
      <c r="D18853" s="113" t="s">
        <v>132</v>
      </c>
      <c r="E18853" s="113" t="s">
        <v>124</v>
      </c>
      <c r="F18853" s="113" t="s">
        <v>200</v>
      </c>
      <c r="G18853" s="113">
        <v>4.0408313241448099E-3</v>
      </c>
    </row>
    <row r="18854" spans="1:7" x14ac:dyDescent="0.25">
      <c r="A18854" s="108" t="str">
        <f t="shared" si="294"/>
        <v>MC_2005_1A3(FS)_PM2.5</v>
      </c>
      <c r="B18854" s="113" t="s">
        <v>164</v>
      </c>
      <c r="C18854" s="113">
        <v>2005</v>
      </c>
      <c r="D18854" s="113" t="s">
        <v>132</v>
      </c>
      <c r="E18854" s="113" t="s">
        <v>203</v>
      </c>
      <c r="F18854" s="113" t="s">
        <v>200</v>
      </c>
      <c r="G18854" s="113">
        <v>8.0454848108247896E-3</v>
      </c>
    </row>
    <row r="18855" spans="1:7" x14ac:dyDescent="0.25">
      <c r="A18855" s="108" t="str">
        <f t="shared" si="294"/>
        <v>MC_2005_3D_NOx</v>
      </c>
      <c r="B18855" s="113" t="s">
        <v>164</v>
      </c>
      <c r="C18855" s="113">
        <v>2005</v>
      </c>
      <c r="D18855" s="113" t="s">
        <v>206</v>
      </c>
      <c r="E18855" s="113" t="s">
        <v>199</v>
      </c>
      <c r="F18855" s="113" t="s">
        <v>200</v>
      </c>
      <c r="G18855" s="113">
        <v>1.0732E-4</v>
      </c>
    </row>
    <row r="18856" spans="1:7" x14ac:dyDescent="0.25">
      <c r="A18856" s="108" t="str">
        <f t="shared" si="294"/>
        <v>MC_2006_NATIONAL TOTAL_NOx</v>
      </c>
      <c r="B18856" s="113" t="s">
        <v>164</v>
      </c>
      <c r="C18856" s="113">
        <v>2006</v>
      </c>
      <c r="D18856" s="113" t="s">
        <v>122</v>
      </c>
      <c r="E18856" s="113" t="s">
        <v>199</v>
      </c>
      <c r="F18856" s="113" t="s">
        <v>200</v>
      </c>
      <c r="G18856" s="113">
        <v>0.27902935175712101</v>
      </c>
    </row>
    <row r="18857" spans="1:7" x14ac:dyDescent="0.25">
      <c r="A18857" s="108" t="str">
        <f t="shared" si="294"/>
        <v>MC_2006_NATIONAL TOTAL_NMVOC</v>
      </c>
      <c r="B18857" s="113" t="s">
        <v>164</v>
      </c>
      <c r="C18857" s="113">
        <v>2006</v>
      </c>
      <c r="D18857" s="113" t="s">
        <v>122</v>
      </c>
      <c r="E18857" s="113" t="s">
        <v>123</v>
      </c>
      <c r="F18857" s="113" t="s">
        <v>200</v>
      </c>
      <c r="G18857" s="113">
        <v>0.31558864898058198</v>
      </c>
    </row>
    <row r="18858" spans="1:7" x14ac:dyDescent="0.25">
      <c r="A18858" s="108" t="str">
        <f t="shared" si="294"/>
        <v>MC_2006_NATIONAL TOTAL_SOx</v>
      </c>
      <c r="B18858" s="113" t="s">
        <v>164</v>
      </c>
      <c r="C18858" s="113">
        <v>2006</v>
      </c>
      <c r="D18858" s="113" t="s">
        <v>122</v>
      </c>
      <c r="E18858" s="113" t="s">
        <v>201</v>
      </c>
      <c r="F18858" s="113" t="s">
        <v>200</v>
      </c>
      <c r="G18858" s="113">
        <v>3.5401166359782202E-2</v>
      </c>
    </row>
    <row r="18859" spans="1:7" x14ac:dyDescent="0.25">
      <c r="A18859" s="108" t="str">
        <f t="shared" si="294"/>
        <v>MC_2006_NATIONAL TOTAL_NH3</v>
      </c>
      <c r="B18859" s="113" t="s">
        <v>164</v>
      </c>
      <c r="C18859" s="113">
        <v>2006</v>
      </c>
      <c r="D18859" s="113" t="s">
        <v>122</v>
      </c>
      <c r="E18859" s="113" t="s">
        <v>124</v>
      </c>
      <c r="F18859" s="113" t="s">
        <v>200</v>
      </c>
      <c r="G18859" s="113">
        <v>4.23536507197542E-3</v>
      </c>
    </row>
    <row r="18860" spans="1:7" x14ac:dyDescent="0.25">
      <c r="A18860" s="108" t="str">
        <f t="shared" si="294"/>
        <v>MC_2006_NATIONAL TOTAL_PM2.5</v>
      </c>
      <c r="B18860" s="113" t="s">
        <v>164</v>
      </c>
      <c r="C18860" s="113">
        <v>2006</v>
      </c>
      <c r="D18860" s="113" t="s">
        <v>122</v>
      </c>
      <c r="E18860" s="113" t="s">
        <v>203</v>
      </c>
      <c r="F18860" s="113" t="s">
        <v>200</v>
      </c>
      <c r="G18860" s="113">
        <v>1.4782680377675699E-2</v>
      </c>
    </row>
    <row r="18861" spans="1:7" x14ac:dyDescent="0.25">
      <c r="A18861" s="108" t="str">
        <f t="shared" si="294"/>
        <v>MC_2006_NATIONAL TOTAL_Pb</v>
      </c>
      <c r="B18861" s="113" t="s">
        <v>164</v>
      </c>
      <c r="C18861" s="113">
        <v>2006</v>
      </c>
      <c r="D18861" s="113" t="s">
        <v>122</v>
      </c>
      <c r="E18861" s="113" t="s">
        <v>125</v>
      </c>
      <c r="F18861" s="113" t="s">
        <v>200</v>
      </c>
      <c r="G18861" s="150">
        <v>1.3235846817857299E-5</v>
      </c>
    </row>
    <row r="18862" spans="1:7" x14ac:dyDescent="0.25">
      <c r="A18862" s="108" t="str">
        <f t="shared" si="294"/>
        <v>MC_2006_NATIONAL TOTAL_Cd</v>
      </c>
      <c r="B18862" s="113" t="s">
        <v>164</v>
      </c>
      <c r="C18862" s="113">
        <v>2006</v>
      </c>
      <c r="D18862" s="113" t="s">
        <v>122</v>
      </c>
      <c r="E18862" s="113" t="s">
        <v>126</v>
      </c>
      <c r="F18862" s="113" t="s">
        <v>200</v>
      </c>
      <c r="G18862" s="150">
        <v>2.6930097117899298E-7</v>
      </c>
    </row>
    <row r="18863" spans="1:7" x14ac:dyDescent="0.25">
      <c r="A18863" s="108" t="str">
        <f t="shared" si="294"/>
        <v>MC_2006_NATIONAL TOTAL_Hg</v>
      </c>
      <c r="B18863" s="113" t="s">
        <v>164</v>
      </c>
      <c r="C18863" s="113">
        <v>2006</v>
      </c>
      <c r="D18863" s="113" t="s">
        <v>122</v>
      </c>
      <c r="E18863" s="113" t="s">
        <v>127</v>
      </c>
      <c r="F18863" s="113" t="s">
        <v>200</v>
      </c>
      <c r="G18863" s="150">
        <v>1.7985777356308501E-6</v>
      </c>
    </row>
    <row r="18864" spans="1:7" x14ac:dyDescent="0.25">
      <c r="A18864" s="108" t="str">
        <f t="shared" si="294"/>
        <v>MC_2006_NATIONAL TOTAL_DIOX</v>
      </c>
      <c r="B18864" s="113" t="s">
        <v>164</v>
      </c>
      <c r="C18864" s="113">
        <v>2006</v>
      </c>
      <c r="D18864" s="113" t="s">
        <v>122</v>
      </c>
      <c r="E18864" s="113" t="s">
        <v>128</v>
      </c>
      <c r="F18864" s="113" t="s">
        <v>200</v>
      </c>
      <c r="G18864" s="150">
        <v>4.4652024333087904E-9</v>
      </c>
    </row>
    <row r="18865" spans="1:7" x14ac:dyDescent="0.25">
      <c r="A18865" s="108" t="str">
        <f t="shared" si="294"/>
        <v>MC_2006_NATIONAL TOTAL_PAH</v>
      </c>
      <c r="B18865" s="113" t="s">
        <v>164</v>
      </c>
      <c r="C18865" s="113">
        <v>2006</v>
      </c>
      <c r="D18865" s="113" t="s">
        <v>122</v>
      </c>
      <c r="E18865" s="113" t="s">
        <v>129</v>
      </c>
      <c r="F18865" s="113" t="s">
        <v>200</v>
      </c>
      <c r="G18865" s="150">
        <v>7.9330324494926401E-7</v>
      </c>
    </row>
    <row r="18866" spans="1:7" x14ac:dyDescent="0.25">
      <c r="A18866" s="108" t="str">
        <f t="shared" si="294"/>
        <v>MC_2006_NATIONAL TOTAL_HCB</v>
      </c>
      <c r="B18866" s="113" t="s">
        <v>164</v>
      </c>
      <c r="C18866" s="113">
        <v>2006</v>
      </c>
      <c r="D18866" s="113" t="s">
        <v>122</v>
      </c>
      <c r="E18866" s="113" t="s">
        <v>130</v>
      </c>
      <c r="F18866" s="113" t="s">
        <v>200</v>
      </c>
      <c r="G18866" s="150">
        <v>8.6926627307492503E-9</v>
      </c>
    </row>
    <row r="18867" spans="1:7" x14ac:dyDescent="0.25">
      <c r="A18867" s="108" t="str">
        <f t="shared" si="294"/>
        <v>MC_2006_NATIONAL TOTAL_PCB</v>
      </c>
      <c r="B18867" s="113" t="s">
        <v>164</v>
      </c>
      <c r="C18867" s="113">
        <v>2006</v>
      </c>
      <c r="D18867" s="113" t="s">
        <v>122</v>
      </c>
      <c r="E18867" s="113" t="s">
        <v>259</v>
      </c>
      <c r="F18867" s="113" t="s">
        <v>200</v>
      </c>
      <c r="G18867" s="150">
        <v>1.67458727646592E-8</v>
      </c>
    </row>
    <row r="18868" spans="1:7" x14ac:dyDescent="0.25">
      <c r="A18868" s="108" t="str">
        <f t="shared" si="294"/>
        <v>MC_2006_1A3(FS)_NOx</v>
      </c>
      <c r="B18868" s="113" t="s">
        <v>164</v>
      </c>
      <c r="C18868" s="113">
        <v>2006</v>
      </c>
      <c r="D18868" s="113" t="s">
        <v>132</v>
      </c>
      <c r="E18868" s="113" t="s">
        <v>199</v>
      </c>
      <c r="F18868" s="113" t="s">
        <v>200</v>
      </c>
      <c r="G18868" s="113">
        <v>0.171011591459966</v>
      </c>
    </row>
    <row r="18869" spans="1:7" x14ac:dyDescent="0.25">
      <c r="A18869" s="108" t="str">
        <f t="shared" si="294"/>
        <v>MC_2006_1A3(FS)_NMVOC</v>
      </c>
      <c r="B18869" s="113" t="s">
        <v>164</v>
      </c>
      <c r="C18869" s="113">
        <v>2006</v>
      </c>
      <c r="D18869" s="113" t="s">
        <v>132</v>
      </c>
      <c r="E18869" s="113" t="s">
        <v>123</v>
      </c>
      <c r="F18869" s="113" t="s">
        <v>200</v>
      </c>
      <c r="G18869" s="113">
        <v>0.16049070394317899</v>
      </c>
    </row>
    <row r="18870" spans="1:7" x14ac:dyDescent="0.25">
      <c r="A18870" s="108" t="str">
        <f t="shared" si="294"/>
        <v>MC_2006_1A3(FS)_SOx</v>
      </c>
      <c r="B18870" s="113" t="s">
        <v>164</v>
      </c>
      <c r="C18870" s="113">
        <v>2006</v>
      </c>
      <c r="D18870" s="113" t="s">
        <v>132</v>
      </c>
      <c r="E18870" s="113" t="s">
        <v>201</v>
      </c>
      <c r="F18870" s="113" t="s">
        <v>200</v>
      </c>
      <c r="G18870" s="113">
        <v>1.0514571370373101E-3</v>
      </c>
    </row>
    <row r="18871" spans="1:7" x14ac:dyDescent="0.25">
      <c r="A18871" s="108" t="str">
        <f t="shared" si="294"/>
        <v>MC_2006_1A3(FS)_NH3</v>
      </c>
      <c r="B18871" s="113" t="s">
        <v>164</v>
      </c>
      <c r="C18871" s="113">
        <v>2006</v>
      </c>
      <c r="D18871" s="113" t="s">
        <v>132</v>
      </c>
      <c r="E18871" s="113" t="s">
        <v>124</v>
      </c>
      <c r="F18871" s="113" t="s">
        <v>200</v>
      </c>
      <c r="G18871" s="113">
        <v>3.7459965422460498E-3</v>
      </c>
    </row>
    <row r="18872" spans="1:7" x14ac:dyDescent="0.25">
      <c r="A18872" s="108" t="str">
        <f t="shared" si="294"/>
        <v>MC_2006_1A3(FS)_PM2.5</v>
      </c>
      <c r="B18872" s="113" t="s">
        <v>164</v>
      </c>
      <c r="C18872" s="113">
        <v>2006</v>
      </c>
      <c r="D18872" s="113" t="s">
        <v>132</v>
      </c>
      <c r="E18872" s="113" t="s">
        <v>203</v>
      </c>
      <c r="F18872" s="113" t="s">
        <v>200</v>
      </c>
      <c r="G18872" s="113">
        <v>7.7517085739523201E-3</v>
      </c>
    </row>
    <row r="18873" spans="1:7" x14ac:dyDescent="0.25">
      <c r="A18873" s="108" t="str">
        <f t="shared" si="294"/>
        <v>MC_2006_3D_NOx</v>
      </c>
      <c r="B18873" s="113" t="s">
        <v>164</v>
      </c>
      <c r="C18873" s="113">
        <v>2006</v>
      </c>
      <c r="D18873" s="113" t="s">
        <v>206</v>
      </c>
      <c r="E18873" s="113" t="s">
        <v>199</v>
      </c>
      <c r="F18873" s="113" t="s">
        <v>200</v>
      </c>
      <c r="G18873" s="150">
        <v>6.0869999999999998E-5</v>
      </c>
    </row>
    <row r="18874" spans="1:7" x14ac:dyDescent="0.25">
      <c r="A18874" s="108" t="str">
        <f t="shared" si="294"/>
        <v>MC_2007_NATIONAL TOTAL_NOx</v>
      </c>
      <c r="B18874" s="113" t="s">
        <v>164</v>
      </c>
      <c r="C18874" s="113">
        <v>2007</v>
      </c>
      <c r="D18874" s="113" t="s">
        <v>122</v>
      </c>
      <c r="E18874" s="113" t="s">
        <v>199</v>
      </c>
      <c r="F18874" s="113" t="s">
        <v>200</v>
      </c>
      <c r="G18874" s="113">
        <v>0.27251426669335099</v>
      </c>
    </row>
    <row r="18875" spans="1:7" x14ac:dyDescent="0.25">
      <c r="A18875" s="108" t="str">
        <f t="shared" si="294"/>
        <v>MC_2007_NATIONAL TOTAL_NMVOC</v>
      </c>
      <c r="B18875" s="113" t="s">
        <v>164</v>
      </c>
      <c r="C18875" s="113">
        <v>2007</v>
      </c>
      <c r="D18875" s="113" t="s">
        <v>122</v>
      </c>
      <c r="E18875" s="113" t="s">
        <v>123</v>
      </c>
      <c r="F18875" s="113" t="s">
        <v>200</v>
      </c>
      <c r="G18875" s="113">
        <v>0.29891537490916997</v>
      </c>
    </row>
    <row r="18876" spans="1:7" x14ac:dyDescent="0.25">
      <c r="A18876" s="108" t="str">
        <f t="shared" si="294"/>
        <v>MC_2007_NATIONAL TOTAL_SOx</v>
      </c>
      <c r="B18876" s="113" t="s">
        <v>164</v>
      </c>
      <c r="C18876" s="113">
        <v>2007</v>
      </c>
      <c r="D18876" s="113" t="s">
        <v>122</v>
      </c>
      <c r="E18876" s="113" t="s">
        <v>201</v>
      </c>
      <c r="F18876" s="113" t="s">
        <v>200</v>
      </c>
      <c r="G18876" s="113">
        <v>2.98291777990238E-2</v>
      </c>
    </row>
    <row r="18877" spans="1:7" x14ac:dyDescent="0.25">
      <c r="A18877" s="108" t="str">
        <f t="shared" si="294"/>
        <v>MC_2007_NATIONAL TOTAL_NH3</v>
      </c>
      <c r="B18877" s="113" t="s">
        <v>164</v>
      </c>
      <c r="C18877" s="113">
        <v>2007</v>
      </c>
      <c r="D18877" s="113" t="s">
        <v>122</v>
      </c>
      <c r="E18877" s="113" t="s">
        <v>124</v>
      </c>
      <c r="F18877" s="113" t="s">
        <v>200</v>
      </c>
      <c r="G18877" s="113">
        <v>4.0948929678484604E-3</v>
      </c>
    </row>
    <row r="18878" spans="1:7" x14ac:dyDescent="0.25">
      <c r="A18878" s="108" t="str">
        <f t="shared" si="294"/>
        <v>MC_2007_NATIONAL TOTAL_PM2.5</v>
      </c>
      <c r="B18878" s="113" t="s">
        <v>164</v>
      </c>
      <c r="C18878" s="113">
        <v>2007</v>
      </c>
      <c r="D18878" s="113" t="s">
        <v>122</v>
      </c>
      <c r="E18878" s="113" t="s">
        <v>203</v>
      </c>
      <c r="F18878" s="113" t="s">
        <v>200</v>
      </c>
      <c r="G18878" s="113">
        <v>1.44592368609094E-2</v>
      </c>
    </row>
    <row r="18879" spans="1:7" x14ac:dyDescent="0.25">
      <c r="A18879" s="108" t="str">
        <f t="shared" si="294"/>
        <v>MC_2007_NATIONAL TOTAL_Pb</v>
      </c>
      <c r="B18879" s="113" t="s">
        <v>164</v>
      </c>
      <c r="C18879" s="113">
        <v>2007</v>
      </c>
      <c r="D18879" s="113" t="s">
        <v>122</v>
      </c>
      <c r="E18879" s="113" t="s">
        <v>125</v>
      </c>
      <c r="F18879" s="113" t="s">
        <v>200</v>
      </c>
      <c r="G18879" s="150">
        <v>1.61125487490039E-5</v>
      </c>
    </row>
    <row r="18880" spans="1:7" x14ac:dyDescent="0.25">
      <c r="A18880" s="108" t="str">
        <f t="shared" si="294"/>
        <v>MC_2007_NATIONAL TOTAL_Cd</v>
      </c>
      <c r="B18880" s="113" t="s">
        <v>164</v>
      </c>
      <c r="C18880" s="113">
        <v>2007</v>
      </c>
      <c r="D18880" s="113" t="s">
        <v>122</v>
      </c>
      <c r="E18880" s="113" t="s">
        <v>126</v>
      </c>
      <c r="F18880" s="113" t="s">
        <v>200</v>
      </c>
      <c r="G18880" s="150">
        <v>3.2776879946161799E-7</v>
      </c>
    </row>
    <row r="18881" spans="1:7" x14ac:dyDescent="0.25">
      <c r="A18881" s="108" t="str">
        <f t="shared" si="294"/>
        <v>MC_2007_NATIONAL TOTAL_Hg</v>
      </c>
      <c r="B18881" s="113" t="s">
        <v>164</v>
      </c>
      <c r="C18881" s="113">
        <v>2007</v>
      </c>
      <c r="D18881" s="113" t="s">
        <v>122</v>
      </c>
      <c r="E18881" s="113" t="s">
        <v>127</v>
      </c>
      <c r="F18881" s="113" t="s">
        <v>200</v>
      </c>
      <c r="G18881" s="150">
        <v>2.1988358973504202E-6</v>
      </c>
    </row>
    <row r="18882" spans="1:7" x14ac:dyDescent="0.25">
      <c r="A18882" s="108" t="str">
        <f t="shared" ref="A18882:A18945" si="295">CONCATENATE(B18882,"_",C18882,"_",D18882,"_",E18882)</f>
        <v>MC_2007_NATIONAL TOTAL_DIOX</v>
      </c>
      <c r="B18882" s="113" t="s">
        <v>164</v>
      </c>
      <c r="C18882" s="113">
        <v>2007</v>
      </c>
      <c r="D18882" s="113" t="s">
        <v>122</v>
      </c>
      <c r="E18882" s="113" t="s">
        <v>128</v>
      </c>
      <c r="F18882" s="113" t="s">
        <v>200</v>
      </c>
      <c r="G18882" s="150">
        <v>4.3347408979393001E-9</v>
      </c>
    </row>
    <row r="18883" spans="1:7" x14ac:dyDescent="0.25">
      <c r="A18883" s="108" t="str">
        <f t="shared" si="295"/>
        <v>MC_2007_NATIONAL TOTAL_PAH</v>
      </c>
      <c r="B18883" s="113" t="s">
        <v>164</v>
      </c>
      <c r="C18883" s="113">
        <v>2007</v>
      </c>
      <c r="D18883" s="113" t="s">
        <v>122</v>
      </c>
      <c r="E18883" s="113" t="s">
        <v>129</v>
      </c>
      <c r="F18883" s="113" t="s">
        <v>200</v>
      </c>
      <c r="G18883" s="150">
        <v>7.7528040068003401E-7</v>
      </c>
    </row>
    <row r="18884" spans="1:7" x14ac:dyDescent="0.25">
      <c r="A18884" s="108" t="str">
        <f t="shared" si="295"/>
        <v>MC_2007_NATIONAL TOTAL_HCB</v>
      </c>
      <c r="B18884" s="113" t="s">
        <v>164</v>
      </c>
      <c r="C18884" s="113">
        <v>2007</v>
      </c>
      <c r="D18884" s="113" t="s">
        <v>122</v>
      </c>
      <c r="E18884" s="113" t="s">
        <v>130</v>
      </c>
      <c r="F18884" s="113" t="s">
        <v>200</v>
      </c>
      <c r="G18884" s="150">
        <v>1.1823536101806E-8</v>
      </c>
    </row>
    <row r="18885" spans="1:7" x14ac:dyDescent="0.25">
      <c r="A18885" s="108" t="str">
        <f t="shared" si="295"/>
        <v>MC_2007_NATIONAL TOTAL_PCB</v>
      </c>
      <c r="B18885" s="113" t="s">
        <v>164</v>
      </c>
      <c r="C18885" s="113">
        <v>2007</v>
      </c>
      <c r="D18885" s="113" t="s">
        <v>122</v>
      </c>
      <c r="E18885" s="113" t="s">
        <v>259</v>
      </c>
      <c r="F18885" s="113" t="s">
        <v>200</v>
      </c>
      <c r="G18885" s="150">
        <v>2.2278876885602501E-8</v>
      </c>
    </row>
    <row r="18886" spans="1:7" x14ac:dyDescent="0.25">
      <c r="A18886" s="108" t="str">
        <f t="shared" si="295"/>
        <v>MC_2007_1A3(FS)_NOx</v>
      </c>
      <c r="B18886" s="113" t="s">
        <v>164</v>
      </c>
      <c r="C18886" s="113">
        <v>2007</v>
      </c>
      <c r="D18886" s="113" t="s">
        <v>132</v>
      </c>
      <c r="E18886" s="113" t="s">
        <v>199</v>
      </c>
      <c r="F18886" s="113" t="s">
        <v>200</v>
      </c>
      <c r="G18886" s="113">
        <v>0.15802816598997099</v>
      </c>
    </row>
    <row r="18887" spans="1:7" x14ac:dyDescent="0.25">
      <c r="A18887" s="108" t="str">
        <f t="shared" si="295"/>
        <v>MC_2007_1A3(FS)_NMVOC</v>
      </c>
      <c r="B18887" s="113" t="s">
        <v>164</v>
      </c>
      <c r="C18887" s="113">
        <v>2007</v>
      </c>
      <c r="D18887" s="113" t="s">
        <v>132</v>
      </c>
      <c r="E18887" s="113" t="s">
        <v>123</v>
      </c>
      <c r="F18887" s="113" t="s">
        <v>200</v>
      </c>
      <c r="G18887" s="113">
        <v>0.15120525611382599</v>
      </c>
    </row>
    <row r="18888" spans="1:7" x14ac:dyDescent="0.25">
      <c r="A18888" s="108" t="str">
        <f t="shared" si="295"/>
        <v>MC_2007_1A3(FS)_SOx</v>
      </c>
      <c r="B18888" s="113" t="s">
        <v>164</v>
      </c>
      <c r="C18888" s="113">
        <v>2007</v>
      </c>
      <c r="D18888" s="113" t="s">
        <v>132</v>
      </c>
      <c r="E18888" s="113" t="s">
        <v>201</v>
      </c>
      <c r="F18888" s="113" t="s">
        <v>200</v>
      </c>
      <c r="G18888" s="113">
        <v>1.0438099412985501E-3</v>
      </c>
    </row>
    <row r="18889" spans="1:7" x14ac:dyDescent="0.25">
      <c r="A18889" s="108" t="str">
        <f t="shared" si="295"/>
        <v>MC_2007_1A3(FS)_NH3</v>
      </c>
      <c r="B18889" s="113" t="s">
        <v>164</v>
      </c>
      <c r="C18889" s="113">
        <v>2007</v>
      </c>
      <c r="D18889" s="113" t="s">
        <v>132</v>
      </c>
      <c r="E18889" s="113" t="s">
        <v>124</v>
      </c>
      <c r="F18889" s="113" t="s">
        <v>200</v>
      </c>
      <c r="G18889" s="113">
        <v>3.4828768826521499E-3</v>
      </c>
    </row>
    <row r="18890" spans="1:7" x14ac:dyDescent="0.25">
      <c r="A18890" s="108" t="str">
        <f t="shared" si="295"/>
        <v>MC_2007_1A3(FS)_PM2.5</v>
      </c>
      <c r="B18890" s="113" t="s">
        <v>164</v>
      </c>
      <c r="C18890" s="113">
        <v>2007</v>
      </c>
      <c r="D18890" s="113" t="s">
        <v>132</v>
      </c>
      <c r="E18890" s="113" t="s">
        <v>203</v>
      </c>
      <c r="F18890" s="113" t="s">
        <v>200</v>
      </c>
      <c r="G18890" s="113">
        <v>7.2927044714380402E-3</v>
      </c>
    </row>
    <row r="18891" spans="1:7" x14ac:dyDescent="0.25">
      <c r="A18891" s="108" t="str">
        <f t="shared" si="295"/>
        <v>MC_2007_3D_NOx</v>
      </c>
      <c r="B18891" s="113" t="s">
        <v>164</v>
      </c>
      <c r="C18891" s="113">
        <v>2007</v>
      </c>
      <c r="D18891" s="113" t="s">
        <v>206</v>
      </c>
      <c r="E18891" s="113" t="s">
        <v>199</v>
      </c>
      <c r="F18891" s="113" t="s">
        <v>200</v>
      </c>
      <c r="G18891" s="150">
        <v>9.1520000000000005E-5</v>
      </c>
    </row>
    <row r="18892" spans="1:7" x14ac:dyDescent="0.25">
      <c r="A18892" s="108" t="str">
        <f t="shared" si="295"/>
        <v>MC_2008_NATIONAL TOTAL_NOx</v>
      </c>
      <c r="B18892" s="113" t="s">
        <v>164</v>
      </c>
      <c r="C18892" s="113">
        <v>2008</v>
      </c>
      <c r="D18892" s="113" t="s">
        <v>122</v>
      </c>
      <c r="E18892" s="113" t="s">
        <v>199</v>
      </c>
      <c r="F18892" s="113" t="s">
        <v>200</v>
      </c>
      <c r="G18892" s="113">
        <v>0.27544320302008102</v>
      </c>
    </row>
    <row r="18893" spans="1:7" x14ac:dyDescent="0.25">
      <c r="A18893" s="108" t="str">
        <f t="shared" si="295"/>
        <v>MC_2008_NATIONAL TOTAL_NMVOC</v>
      </c>
      <c r="B18893" s="113" t="s">
        <v>164</v>
      </c>
      <c r="C18893" s="113">
        <v>2008</v>
      </c>
      <c r="D18893" s="113" t="s">
        <v>122</v>
      </c>
      <c r="E18893" s="113" t="s">
        <v>123</v>
      </c>
      <c r="F18893" s="113" t="s">
        <v>200</v>
      </c>
      <c r="G18893" s="113">
        <v>0.28976169115878198</v>
      </c>
    </row>
    <row r="18894" spans="1:7" x14ac:dyDescent="0.25">
      <c r="A18894" s="108" t="str">
        <f t="shared" si="295"/>
        <v>MC_2008_NATIONAL TOTAL_SOx</v>
      </c>
      <c r="B18894" s="113" t="s">
        <v>164</v>
      </c>
      <c r="C18894" s="113">
        <v>2008</v>
      </c>
      <c r="D18894" s="113" t="s">
        <v>122</v>
      </c>
      <c r="E18894" s="113" t="s">
        <v>201</v>
      </c>
      <c r="F18894" s="113" t="s">
        <v>200</v>
      </c>
      <c r="G18894" s="113">
        <v>1.7848296114796401E-2</v>
      </c>
    </row>
    <row r="18895" spans="1:7" x14ac:dyDescent="0.25">
      <c r="A18895" s="108" t="str">
        <f t="shared" si="295"/>
        <v>MC_2008_NATIONAL TOTAL_NH3</v>
      </c>
      <c r="B18895" s="113" t="s">
        <v>164</v>
      </c>
      <c r="C18895" s="113">
        <v>2008</v>
      </c>
      <c r="D18895" s="113" t="s">
        <v>122</v>
      </c>
      <c r="E18895" s="113" t="s">
        <v>124</v>
      </c>
      <c r="F18895" s="113" t="s">
        <v>200</v>
      </c>
      <c r="G18895" s="113">
        <v>3.66721550456029E-3</v>
      </c>
    </row>
    <row r="18896" spans="1:7" x14ac:dyDescent="0.25">
      <c r="A18896" s="108" t="str">
        <f t="shared" si="295"/>
        <v>MC_2008_NATIONAL TOTAL_PM2.5</v>
      </c>
      <c r="B18896" s="113" t="s">
        <v>164</v>
      </c>
      <c r="C18896" s="113">
        <v>2008</v>
      </c>
      <c r="D18896" s="113" t="s">
        <v>122</v>
      </c>
      <c r="E18896" s="113" t="s">
        <v>203</v>
      </c>
      <c r="F18896" s="113" t="s">
        <v>200</v>
      </c>
      <c r="G18896" s="113">
        <v>1.35761184768827E-2</v>
      </c>
    </row>
    <row r="18897" spans="1:7" x14ac:dyDescent="0.25">
      <c r="A18897" s="108" t="str">
        <f t="shared" si="295"/>
        <v>MC_2008_NATIONAL TOTAL_Pb</v>
      </c>
      <c r="B18897" s="113" t="s">
        <v>164</v>
      </c>
      <c r="C18897" s="113">
        <v>2008</v>
      </c>
      <c r="D18897" s="113" t="s">
        <v>122</v>
      </c>
      <c r="E18897" s="113" t="s">
        <v>125</v>
      </c>
      <c r="F18897" s="113" t="s">
        <v>200</v>
      </c>
      <c r="G18897" s="150">
        <v>1.6732568732089799E-5</v>
      </c>
    </row>
    <row r="18898" spans="1:7" x14ac:dyDescent="0.25">
      <c r="A18898" s="108" t="str">
        <f t="shared" si="295"/>
        <v>MC_2008_NATIONAL TOTAL_Cd</v>
      </c>
      <c r="B18898" s="113" t="s">
        <v>164</v>
      </c>
      <c r="C18898" s="113">
        <v>2008</v>
      </c>
      <c r="D18898" s="113" t="s">
        <v>122</v>
      </c>
      <c r="E18898" s="113" t="s">
        <v>126</v>
      </c>
      <c r="F18898" s="113" t="s">
        <v>200</v>
      </c>
      <c r="G18898" s="150">
        <v>3.2143725598299602E-7</v>
      </c>
    </row>
    <row r="18899" spans="1:7" x14ac:dyDescent="0.25">
      <c r="A18899" s="108" t="str">
        <f t="shared" si="295"/>
        <v>MC_2008_NATIONAL TOTAL_Hg</v>
      </c>
      <c r="B18899" s="113" t="s">
        <v>164</v>
      </c>
      <c r="C18899" s="113">
        <v>2008</v>
      </c>
      <c r="D18899" s="113" t="s">
        <v>122</v>
      </c>
      <c r="E18899" s="113" t="s">
        <v>127</v>
      </c>
      <c r="F18899" s="113" t="s">
        <v>200</v>
      </c>
      <c r="G18899" s="150">
        <v>2.1793391143189399E-6</v>
      </c>
    </row>
    <row r="18900" spans="1:7" x14ac:dyDescent="0.25">
      <c r="A18900" s="108" t="str">
        <f t="shared" si="295"/>
        <v>MC_2008_NATIONAL TOTAL_DIOX</v>
      </c>
      <c r="B18900" s="113" t="s">
        <v>164</v>
      </c>
      <c r="C18900" s="113">
        <v>2008</v>
      </c>
      <c r="D18900" s="113" t="s">
        <v>122</v>
      </c>
      <c r="E18900" s="113" t="s">
        <v>128</v>
      </c>
      <c r="F18900" s="113" t="s">
        <v>200</v>
      </c>
      <c r="G18900" s="150">
        <v>4.34968323118145E-9</v>
      </c>
    </row>
    <row r="18901" spans="1:7" x14ac:dyDescent="0.25">
      <c r="A18901" s="108" t="str">
        <f t="shared" si="295"/>
        <v>MC_2008_NATIONAL TOTAL_PAH</v>
      </c>
      <c r="B18901" s="113" t="s">
        <v>164</v>
      </c>
      <c r="C18901" s="113">
        <v>2008</v>
      </c>
      <c r="D18901" s="113" t="s">
        <v>122</v>
      </c>
      <c r="E18901" s="113" t="s">
        <v>129</v>
      </c>
      <c r="F18901" s="113" t="s">
        <v>200</v>
      </c>
      <c r="G18901" s="150">
        <v>8.0873968718000896E-7</v>
      </c>
    </row>
    <row r="18902" spans="1:7" x14ac:dyDescent="0.25">
      <c r="A18902" s="108" t="str">
        <f t="shared" si="295"/>
        <v>MC_2008_NATIONAL TOTAL_HCB</v>
      </c>
      <c r="B18902" s="113" t="s">
        <v>164</v>
      </c>
      <c r="C18902" s="113">
        <v>2008</v>
      </c>
      <c r="D18902" s="113" t="s">
        <v>122</v>
      </c>
      <c r="E18902" s="113" t="s">
        <v>130</v>
      </c>
      <c r="F18902" s="113" t="s">
        <v>200</v>
      </c>
      <c r="G18902" s="150">
        <v>9.4274877750445703E-9</v>
      </c>
    </row>
    <row r="18903" spans="1:7" x14ac:dyDescent="0.25">
      <c r="A18903" s="108" t="str">
        <f t="shared" si="295"/>
        <v>MC_2008_NATIONAL TOTAL_PCB</v>
      </c>
      <c r="B18903" s="113" t="s">
        <v>164</v>
      </c>
      <c r="C18903" s="113">
        <v>2008</v>
      </c>
      <c r="D18903" s="113" t="s">
        <v>122</v>
      </c>
      <c r="E18903" s="113" t="s">
        <v>259</v>
      </c>
      <c r="F18903" s="113" t="s">
        <v>200</v>
      </c>
      <c r="G18903" s="150">
        <v>1.7007411339913399E-8</v>
      </c>
    </row>
    <row r="18904" spans="1:7" x14ac:dyDescent="0.25">
      <c r="A18904" s="108" t="str">
        <f t="shared" si="295"/>
        <v>MC_2008_1A3(FS)_NOx</v>
      </c>
      <c r="B18904" s="113" t="s">
        <v>164</v>
      </c>
      <c r="C18904" s="113">
        <v>2008</v>
      </c>
      <c r="D18904" s="113" t="s">
        <v>132</v>
      </c>
      <c r="E18904" s="113" t="s">
        <v>199</v>
      </c>
      <c r="F18904" s="113" t="s">
        <v>200</v>
      </c>
      <c r="G18904" s="113">
        <v>0.156660801685369</v>
      </c>
    </row>
    <row r="18905" spans="1:7" x14ac:dyDescent="0.25">
      <c r="A18905" s="108" t="str">
        <f t="shared" si="295"/>
        <v>MC_2008_1A3(FS)_NMVOC</v>
      </c>
      <c r="B18905" s="113" t="s">
        <v>164</v>
      </c>
      <c r="C18905" s="113">
        <v>2008</v>
      </c>
      <c r="D18905" s="113" t="s">
        <v>132</v>
      </c>
      <c r="E18905" s="113" t="s">
        <v>123</v>
      </c>
      <c r="F18905" s="113" t="s">
        <v>200</v>
      </c>
      <c r="G18905" s="113">
        <v>0.137444778622794</v>
      </c>
    </row>
    <row r="18906" spans="1:7" x14ac:dyDescent="0.25">
      <c r="A18906" s="108" t="str">
        <f t="shared" si="295"/>
        <v>MC_2008_1A3(FS)_SOx</v>
      </c>
      <c r="B18906" s="113" t="s">
        <v>164</v>
      </c>
      <c r="C18906" s="113">
        <v>2008</v>
      </c>
      <c r="D18906" s="113" t="s">
        <v>132</v>
      </c>
      <c r="E18906" s="113" t="s">
        <v>201</v>
      </c>
      <c r="F18906" s="113" t="s">
        <v>200</v>
      </c>
      <c r="G18906" s="113">
        <v>1.0356566145516E-3</v>
      </c>
    </row>
    <row r="18907" spans="1:7" x14ac:dyDescent="0.25">
      <c r="A18907" s="108" t="str">
        <f t="shared" si="295"/>
        <v>MC_2008_1A3(FS)_NH3</v>
      </c>
      <c r="B18907" s="113" t="s">
        <v>164</v>
      </c>
      <c r="C18907" s="113">
        <v>2008</v>
      </c>
      <c r="D18907" s="113" t="s">
        <v>132</v>
      </c>
      <c r="E18907" s="113" t="s">
        <v>124</v>
      </c>
      <c r="F18907" s="113" t="s">
        <v>200</v>
      </c>
      <c r="G18907" s="113">
        <v>3.0698236899953002E-3</v>
      </c>
    </row>
    <row r="18908" spans="1:7" x14ac:dyDescent="0.25">
      <c r="A18908" s="108" t="str">
        <f t="shared" si="295"/>
        <v>MC_2008_1A3(FS)_PM2.5</v>
      </c>
      <c r="B18908" s="113" t="s">
        <v>164</v>
      </c>
      <c r="C18908" s="113">
        <v>2008</v>
      </c>
      <c r="D18908" s="113" t="s">
        <v>132</v>
      </c>
      <c r="E18908" s="113" t="s">
        <v>203</v>
      </c>
      <c r="F18908" s="113" t="s">
        <v>200</v>
      </c>
      <c r="G18908" s="113">
        <v>6.8139626960249597E-3</v>
      </c>
    </row>
    <row r="18909" spans="1:7" x14ac:dyDescent="0.25">
      <c r="A18909" s="108" t="str">
        <f t="shared" si="295"/>
        <v>MC_2008_3D_NOx</v>
      </c>
      <c r="B18909" s="113" t="s">
        <v>164</v>
      </c>
      <c r="C18909" s="113">
        <v>2008</v>
      </c>
      <c r="D18909" s="113" t="s">
        <v>206</v>
      </c>
      <c r="E18909" s="113" t="s">
        <v>199</v>
      </c>
      <c r="F18909" s="113" t="s">
        <v>200</v>
      </c>
      <c r="G18909" s="150">
        <v>8.7620000000000005E-5</v>
      </c>
    </row>
    <row r="18910" spans="1:7" x14ac:dyDescent="0.25">
      <c r="A18910" s="108" t="str">
        <f t="shared" si="295"/>
        <v>MC_2009_NATIONAL TOTAL_NOx</v>
      </c>
      <c r="B18910" s="113" t="s">
        <v>164</v>
      </c>
      <c r="C18910" s="113">
        <v>2009</v>
      </c>
      <c r="D18910" s="113" t="s">
        <v>122</v>
      </c>
      <c r="E18910" s="113" t="s">
        <v>199</v>
      </c>
      <c r="F18910" s="113" t="s">
        <v>200</v>
      </c>
      <c r="G18910" s="113">
        <v>0.26508755972089598</v>
      </c>
    </row>
    <row r="18911" spans="1:7" x14ac:dyDescent="0.25">
      <c r="A18911" s="108" t="str">
        <f t="shared" si="295"/>
        <v>MC_2009_NATIONAL TOTAL_NMVOC</v>
      </c>
      <c r="B18911" s="113" t="s">
        <v>164</v>
      </c>
      <c r="C18911" s="113">
        <v>2009</v>
      </c>
      <c r="D18911" s="113" t="s">
        <v>122</v>
      </c>
      <c r="E18911" s="113" t="s">
        <v>123</v>
      </c>
      <c r="F18911" s="113" t="s">
        <v>200</v>
      </c>
      <c r="G18911" s="113">
        <v>0.26030184258598998</v>
      </c>
    </row>
    <row r="18912" spans="1:7" x14ac:dyDescent="0.25">
      <c r="A18912" s="108" t="str">
        <f t="shared" si="295"/>
        <v>MC_2009_NATIONAL TOTAL_SOx</v>
      </c>
      <c r="B18912" s="113" t="s">
        <v>164</v>
      </c>
      <c r="C18912" s="113">
        <v>2009</v>
      </c>
      <c r="D18912" s="113" t="s">
        <v>122</v>
      </c>
      <c r="E18912" s="113" t="s">
        <v>201</v>
      </c>
      <c r="F18912" s="113" t="s">
        <v>200</v>
      </c>
      <c r="G18912" s="113">
        <v>1.76394577759314E-2</v>
      </c>
    </row>
    <row r="18913" spans="1:7" x14ac:dyDescent="0.25">
      <c r="A18913" s="108" t="str">
        <f t="shared" si="295"/>
        <v>MC_2009_NATIONAL TOTAL_NH3</v>
      </c>
      <c r="B18913" s="113" t="s">
        <v>164</v>
      </c>
      <c r="C18913" s="113">
        <v>2009</v>
      </c>
      <c r="D18913" s="113" t="s">
        <v>122</v>
      </c>
      <c r="E18913" s="113" t="s">
        <v>124</v>
      </c>
      <c r="F18913" s="113" t="s">
        <v>200</v>
      </c>
      <c r="G18913" s="113">
        <v>2.9689933132330099E-3</v>
      </c>
    </row>
    <row r="18914" spans="1:7" x14ac:dyDescent="0.25">
      <c r="A18914" s="108" t="str">
        <f t="shared" si="295"/>
        <v>MC_2009_NATIONAL TOTAL_PM2.5</v>
      </c>
      <c r="B18914" s="113" t="s">
        <v>164</v>
      </c>
      <c r="C18914" s="113">
        <v>2009</v>
      </c>
      <c r="D18914" s="113" t="s">
        <v>122</v>
      </c>
      <c r="E18914" s="113" t="s">
        <v>203</v>
      </c>
      <c r="F18914" s="113" t="s">
        <v>200</v>
      </c>
      <c r="G18914" s="113">
        <v>1.2539985565090899E-2</v>
      </c>
    </row>
    <row r="18915" spans="1:7" x14ac:dyDescent="0.25">
      <c r="A18915" s="108" t="str">
        <f t="shared" si="295"/>
        <v>MC_2009_NATIONAL TOTAL_Pb</v>
      </c>
      <c r="B18915" s="113" t="s">
        <v>164</v>
      </c>
      <c r="C18915" s="113">
        <v>2009</v>
      </c>
      <c r="D18915" s="113" t="s">
        <v>122</v>
      </c>
      <c r="E18915" s="113" t="s">
        <v>125</v>
      </c>
      <c r="F18915" s="113" t="s">
        <v>200</v>
      </c>
      <c r="G18915" s="150">
        <v>1.35739773770913E-5</v>
      </c>
    </row>
    <row r="18916" spans="1:7" x14ac:dyDescent="0.25">
      <c r="A18916" s="108" t="str">
        <f t="shared" si="295"/>
        <v>MC_2009_NATIONAL TOTAL_Cd</v>
      </c>
      <c r="B18916" s="113" t="s">
        <v>164</v>
      </c>
      <c r="C18916" s="113">
        <v>2009</v>
      </c>
      <c r="D18916" s="113" t="s">
        <v>122</v>
      </c>
      <c r="E18916" s="113" t="s">
        <v>126</v>
      </c>
      <c r="F18916" s="113" t="s">
        <v>200</v>
      </c>
      <c r="G18916" s="150">
        <v>3.00990830936952E-7</v>
      </c>
    </row>
    <row r="18917" spans="1:7" x14ac:dyDescent="0.25">
      <c r="A18917" s="108" t="str">
        <f t="shared" si="295"/>
        <v>MC_2009_NATIONAL TOTAL_Hg</v>
      </c>
      <c r="B18917" s="113" t="s">
        <v>164</v>
      </c>
      <c r="C18917" s="113">
        <v>2009</v>
      </c>
      <c r="D18917" s="113" t="s">
        <v>122</v>
      </c>
      <c r="E18917" s="113" t="s">
        <v>127</v>
      </c>
      <c r="F18917" s="113" t="s">
        <v>200</v>
      </c>
      <c r="G18917" s="150">
        <v>2.04514642869153E-6</v>
      </c>
    </row>
    <row r="18918" spans="1:7" x14ac:dyDescent="0.25">
      <c r="A18918" s="108" t="str">
        <f t="shared" si="295"/>
        <v>MC_2009_NATIONAL TOTAL_DIOX</v>
      </c>
      <c r="B18918" s="113" t="s">
        <v>164</v>
      </c>
      <c r="C18918" s="113">
        <v>2009</v>
      </c>
      <c r="D18918" s="113" t="s">
        <v>122</v>
      </c>
      <c r="E18918" s="113" t="s">
        <v>128</v>
      </c>
      <c r="F18918" s="113" t="s">
        <v>200</v>
      </c>
      <c r="G18918" s="150">
        <v>4.0623713034515702E-9</v>
      </c>
    </row>
    <row r="18919" spans="1:7" x14ac:dyDescent="0.25">
      <c r="A18919" s="108" t="str">
        <f t="shared" si="295"/>
        <v>MC_2009_NATIONAL TOTAL_PAH</v>
      </c>
      <c r="B18919" s="113" t="s">
        <v>164</v>
      </c>
      <c r="C18919" s="113">
        <v>2009</v>
      </c>
      <c r="D18919" s="113" t="s">
        <v>122</v>
      </c>
      <c r="E18919" s="113" t="s">
        <v>129</v>
      </c>
      <c r="F18919" s="113" t="s">
        <v>200</v>
      </c>
      <c r="G18919" s="150">
        <v>8.00423656520637E-7</v>
      </c>
    </row>
    <row r="18920" spans="1:7" x14ac:dyDescent="0.25">
      <c r="A18920" s="108" t="str">
        <f t="shared" si="295"/>
        <v>MC_2009_NATIONAL TOTAL_HCB</v>
      </c>
      <c r="B18920" s="113" t="s">
        <v>164</v>
      </c>
      <c r="C18920" s="113">
        <v>2009</v>
      </c>
      <c r="D18920" s="113" t="s">
        <v>122</v>
      </c>
      <c r="E18920" s="113" t="s">
        <v>130</v>
      </c>
      <c r="F18920" s="113" t="s">
        <v>200</v>
      </c>
      <c r="G18920" s="150">
        <v>1.21400462168713E-8</v>
      </c>
    </row>
    <row r="18921" spans="1:7" x14ac:dyDescent="0.25">
      <c r="A18921" s="108" t="str">
        <f t="shared" si="295"/>
        <v>MC_2009_NATIONAL TOTAL_PCB</v>
      </c>
      <c r="B18921" s="113" t="s">
        <v>164</v>
      </c>
      <c r="C18921" s="113">
        <v>2009</v>
      </c>
      <c r="D18921" s="113" t="s">
        <v>122</v>
      </c>
      <c r="E18921" s="113" t="s">
        <v>259</v>
      </c>
      <c r="F18921" s="113" t="s">
        <v>200</v>
      </c>
      <c r="G18921" s="150">
        <v>2.33706247203422E-8</v>
      </c>
    </row>
    <row r="18922" spans="1:7" x14ac:dyDescent="0.25">
      <c r="A18922" s="108" t="str">
        <f t="shared" si="295"/>
        <v>MC_2009_1A3(FS)_NOx</v>
      </c>
      <c r="B18922" s="113" t="s">
        <v>164</v>
      </c>
      <c r="C18922" s="113">
        <v>2009</v>
      </c>
      <c r="D18922" s="113" t="s">
        <v>132</v>
      </c>
      <c r="E18922" s="113" t="s">
        <v>199</v>
      </c>
      <c r="F18922" s="113" t="s">
        <v>200</v>
      </c>
      <c r="G18922" s="113">
        <v>0.14496481522483301</v>
      </c>
    </row>
    <row r="18923" spans="1:7" x14ac:dyDescent="0.25">
      <c r="A18923" s="108" t="str">
        <f t="shared" si="295"/>
        <v>MC_2009_1A3(FS)_NMVOC</v>
      </c>
      <c r="B18923" s="113" t="s">
        <v>164</v>
      </c>
      <c r="C18923" s="113">
        <v>2009</v>
      </c>
      <c r="D18923" s="113" t="s">
        <v>132</v>
      </c>
      <c r="E18923" s="113" t="s">
        <v>123</v>
      </c>
      <c r="F18923" s="113" t="s">
        <v>200</v>
      </c>
      <c r="G18923" s="113">
        <v>0.121693141703556</v>
      </c>
    </row>
    <row r="18924" spans="1:7" x14ac:dyDescent="0.25">
      <c r="A18924" s="108" t="str">
        <f t="shared" si="295"/>
        <v>MC_2009_1A3(FS)_SOx</v>
      </c>
      <c r="B18924" s="113" t="s">
        <v>164</v>
      </c>
      <c r="C18924" s="113">
        <v>2009</v>
      </c>
      <c r="D18924" s="113" t="s">
        <v>132</v>
      </c>
      <c r="E18924" s="113" t="s">
        <v>201</v>
      </c>
      <c r="F18924" s="113" t="s">
        <v>200</v>
      </c>
      <c r="G18924" s="113">
        <v>1.9015836304536599E-4</v>
      </c>
    </row>
    <row r="18925" spans="1:7" x14ac:dyDescent="0.25">
      <c r="A18925" s="108" t="str">
        <f t="shared" si="295"/>
        <v>MC_2009_1A3(FS)_NH3</v>
      </c>
      <c r="B18925" s="113" t="s">
        <v>164</v>
      </c>
      <c r="C18925" s="113">
        <v>2009</v>
      </c>
      <c r="D18925" s="113" t="s">
        <v>132</v>
      </c>
      <c r="E18925" s="113" t="s">
        <v>124</v>
      </c>
      <c r="F18925" s="113" t="s">
        <v>200</v>
      </c>
      <c r="G18925" s="113">
        <v>2.4678392384809701E-3</v>
      </c>
    </row>
    <row r="18926" spans="1:7" x14ac:dyDescent="0.25">
      <c r="A18926" s="108" t="str">
        <f t="shared" si="295"/>
        <v>MC_2009_1A3(FS)_PM2.5</v>
      </c>
      <c r="B18926" s="113" t="s">
        <v>164</v>
      </c>
      <c r="C18926" s="113">
        <v>2009</v>
      </c>
      <c r="D18926" s="113" t="s">
        <v>132</v>
      </c>
      <c r="E18926" s="113" t="s">
        <v>203</v>
      </c>
      <c r="F18926" s="113" t="s">
        <v>200</v>
      </c>
      <c r="G18926" s="113">
        <v>6.0092618595069501E-3</v>
      </c>
    </row>
    <row r="18927" spans="1:7" x14ac:dyDescent="0.25">
      <c r="A18927" s="108" t="str">
        <f t="shared" si="295"/>
        <v>MC_2009_3D_NOx</v>
      </c>
      <c r="B18927" s="113" t="s">
        <v>164</v>
      </c>
      <c r="C18927" s="113">
        <v>2009</v>
      </c>
      <c r="D18927" s="113" t="s">
        <v>206</v>
      </c>
      <c r="E18927" s="113" t="s">
        <v>199</v>
      </c>
      <c r="F18927" s="113" t="s">
        <v>200</v>
      </c>
      <c r="G18927" s="150">
        <v>5.4215999999999997E-5</v>
      </c>
    </row>
    <row r="18928" spans="1:7" x14ac:dyDescent="0.25">
      <c r="A18928" s="108" t="str">
        <f t="shared" si="295"/>
        <v>MC_2010_NATIONAL TOTAL_NOx</v>
      </c>
      <c r="B18928" s="113" t="s">
        <v>164</v>
      </c>
      <c r="C18928" s="113">
        <v>2010</v>
      </c>
      <c r="D18928" s="113" t="s">
        <v>122</v>
      </c>
      <c r="E18928" s="113" t="s">
        <v>199</v>
      </c>
      <c r="F18928" s="113" t="s">
        <v>200</v>
      </c>
      <c r="G18928" s="113">
        <v>0.24230894028341199</v>
      </c>
    </row>
    <row r="18929" spans="1:7" x14ac:dyDescent="0.25">
      <c r="A18929" s="108" t="str">
        <f t="shared" si="295"/>
        <v>MC_2010_NATIONAL TOTAL_NMVOC</v>
      </c>
      <c r="B18929" s="113" t="s">
        <v>164</v>
      </c>
      <c r="C18929" s="113">
        <v>2010</v>
      </c>
      <c r="D18929" s="113" t="s">
        <v>122</v>
      </c>
      <c r="E18929" s="113" t="s">
        <v>123</v>
      </c>
      <c r="F18929" s="113" t="s">
        <v>200</v>
      </c>
      <c r="G18929" s="113">
        <v>0.23738910068288499</v>
      </c>
    </row>
    <row r="18930" spans="1:7" x14ac:dyDescent="0.25">
      <c r="A18930" s="108" t="str">
        <f t="shared" si="295"/>
        <v>MC_2010_NATIONAL TOTAL_SOx</v>
      </c>
      <c r="B18930" s="113" t="s">
        <v>164</v>
      </c>
      <c r="C18930" s="113">
        <v>2010</v>
      </c>
      <c r="D18930" s="113" t="s">
        <v>122</v>
      </c>
      <c r="E18930" s="113" t="s">
        <v>201</v>
      </c>
      <c r="F18930" s="113" t="s">
        <v>200</v>
      </c>
      <c r="G18930" s="113">
        <v>1.7304907110196902E-2</v>
      </c>
    </row>
    <row r="18931" spans="1:7" x14ac:dyDescent="0.25">
      <c r="A18931" s="108" t="str">
        <f t="shared" si="295"/>
        <v>MC_2010_NATIONAL TOTAL_NH3</v>
      </c>
      <c r="B18931" s="113" t="s">
        <v>164</v>
      </c>
      <c r="C18931" s="113">
        <v>2010</v>
      </c>
      <c r="D18931" s="113" t="s">
        <v>122</v>
      </c>
      <c r="E18931" s="113" t="s">
        <v>124</v>
      </c>
      <c r="F18931" s="113" t="s">
        <v>200</v>
      </c>
      <c r="G18931" s="113">
        <v>2.4536363535519298E-3</v>
      </c>
    </row>
    <row r="18932" spans="1:7" x14ac:dyDescent="0.25">
      <c r="A18932" s="108" t="str">
        <f t="shared" si="295"/>
        <v>MC_2010_NATIONAL TOTAL_PM2.5</v>
      </c>
      <c r="B18932" s="113" t="s">
        <v>164</v>
      </c>
      <c r="C18932" s="113">
        <v>2010</v>
      </c>
      <c r="D18932" s="113" t="s">
        <v>122</v>
      </c>
      <c r="E18932" s="113" t="s">
        <v>203</v>
      </c>
      <c r="F18932" s="113" t="s">
        <v>200</v>
      </c>
      <c r="G18932" s="113">
        <v>1.1210907158175701E-2</v>
      </c>
    </row>
    <row r="18933" spans="1:7" x14ac:dyDescent="0.25">
      <c r="A18933" s="108" t="str">
        <f t="shared" si="295"/>
        <v>MC_2010_NATIONAL TOTAL_Pb</v>
      </c>
      <c r="B18933" s="113" t="s">
        <v>164</v>
      </c>
      <c r="C18933" s="113">
        <v>2010</v>
      </c>
      <c r="D18933" s="113" t="s">
        <v>122</v>
      </c>
      <c r="E18933" s="113" t="s">
        <v>125</v>
      </c>
      <c r="F18933" s="113" t="s">
        <v>200</v>
      </c>
      <c r="G18933" s="150">
        <v>1.36678902056238E-5</v>
      </c>
    </row>
    <row r="18934" spans="1:7" x14ac:dyDescent="0.25">
      <c r="A18934" s="108" t="str">
        <f t="shared" si="295"/>
        <v>MC_2010_NATIONAL TOTAL_Cd</v>
      </c>
      <c r="B18934" s="113" t="s">
        <v>164</v>
      </c>
      <c r="C18934" s="113">
        <v>2010</v>
      </c>
      <c r="D18934" s="113" t="s">
        <v>122</v>
      </c>
      <c r="E18934" s="113" t="s">
        <v>126</v>
      </c>
      <c r="F18934" s="113" t="s">
        <v>200</v>
      </c>
      <c r="G18934" s="150">
        <v>2.7336418714067799E-7</v>
      </c>
    </row>
    <row r="18935" spans="1:7" x14ac:dyDescent="0.25">
      <c r="A18935" s="108" t="str">
        <f t="shared" si="295"/>
        <v>MC_2010_NATIONAL TOTAL_Hg</v>
      </c>
      <c r="B18935" s="113" t="s">
        <v>164</v>
      </c>
      <c r="C18935" s="113">
        <v>2010</v>
      </c>
      <c r="D18935" s="113" t="s">
        <v>122</v>
      </c>
      <c r="E18935" s="113" t="s">
        <v>127</v>
      </c>
      <c r="F18935" s="113" t="s">
        <v>200</v>
      </c>
      <c r="G18935" s="150">
        <v>1.9449252456273501E-6</v>
      </c>
    </row>
    <row r="18936" spans="1:7" x14ac:dyDescent="0.25">
      <c r="A18936" s="108" t="str">
        <f t="shared" si="295"/>
        <v>MC_2010_NATIONAL TOTAL_DIOX</v>
      </c>
      <c r="B18936" s="113" t="s">
        <v>164</v>
      </c>
      <c r="C18936" s="113">
        <v>2010</v>
      </c>
      <c r="D18936" s="113" t="s">
        <v>122</v>
      </c>
      <c r="E18936" s="113" t="s">
        <v>128</v>
      </c>
      <c r="F18936" s="113" t="s">
        <v>200</v>
      </c>
      <c r="G18936" s="150">
        <v>3.31053920838066E-9</v>
      </c>
    </row>
    <row r="18937" spans="1:7" x14ac:dyDescent="0.25">
      <c r="A18937" s="108" t="str">
        <f t="shared" si="295"/>
        <v>MC_2010_NATIONAL TOTAL_PAH</v>
      </c>
      <c r="B18937" s="113" t="s">
        <v>164</v>
      </c>
      <c r="C18937" s="113">
        <v>2010</v>
      </c>
      <c r="D18937" s="113" t="s">
        <v>122</v>
      </c>
      <c r="E18937" s="113" t="s">
        <v>129</v>
      </c>
      <c r="F18937" s="113" t="s">
        <v>200</v>
      </c>
      <c r="G18937" s="150">
        <v>7.3559748877204405E-7</v>
      </c>
    </row>
    <row r="18938" spans="1:7" x14ac:dyDescent="0.25">
      <c r="A18938" s="108" t="str">
        <f t="shared" si="295"/>
        <v>MC_2010_NATIONAL TOTAL_HCB</v>
      </c>
      <c r="B18938" s="113" t="s">
        <v>164</v>
      </c>
      <c r="C18938" s="113">
        <v>2010</v>
      </c>
      <c r="D18938" s="113" t="s">
        <v>122</v>
      </c>
      <c r="E18938" s="113" t="s">
        <v>130</v>
      </c>
      <c r="F18938" s="113" t="s">
        <v>200</v>
      </c>
      <c r="G18938" s="150">
        <v>1.2693554285779E-8</v>
      </c>
    </row>
    <row r="18939" spans="1:7" x14ac:dyDescent="0.25">
      <c r="A18939" s="108" t="str">
        <f t="shared" si="295"/>
        <v>MC_2010_NATIONAL TOTAL_PCB</v>
      </c>
      <c r="B18939" s="113" t="s">
        <v>164</v>
      </c>
      <c r="C18939" s="113">
        <v>2010</v>
      </c>
      <c r="D18939" s="113" t="s">
        <v>122</v>
      </c>
      <c r="E18939" s="113" t="s">
        <v>259</v>
      </c>
      <c r="F18939" s="113" t="s">
        <v>200</v>
      </c>
      <c r="G18939" s="150">
        <v>2.4570873517066E-8</v>
      </c>
    </row>
    <row r="18940" spans="1:7" x14ac:dyDescent="0.25">
      <c r="A18940" s="108" t="str">
        <f t="shared" si="295"/>
        <v>MC_2010_1A3(FS)_NOx</v>
      </c>
      <c r="B18940" s="113" t="s">
        <v>164</v>
      </c>
      <c r="C18940" s="113">
        <v>2010</v>
      </c>
      <c r="D18940" s="113" t="s">
        <v>132</v>
      </c>
      <c r="E18940" s="113" t="s">
        <v>199</v>
      </c>
      <c r="F18940" s="113" t="s">
        <v>200</v>
      </c>
      <c r="G18940" s="113">
        <v>0.11919388473400599</v>
      </c>
    </row>
    <row r="18941" spans="1:7" x14ac:dyDescent="0.25">
      <c r="A18941" s="108" t="str">
        <f t="shared" si="295"/>
        <v>MC_2010_1A3(FS)_NMVOC</v>
      </c>
      <c r="B18941" s="113" t="s">
        <v>164</v>
      </c>
      <c r="C18941" s="113">
        <v>2010</v>
      </c>
      <c r="D18941" s="113" t="s">
        <v>132</v>
      </c>
      <c r="E18941" s="113" t="s">
        <v>123</v>
      </c>
      <c r="F18941" s="113" t="s">
        <v>200</v>
      </c>
      <c r="G18941" s="113">
        <v>0.10591001185868899</v>
      </c>
    </row>
    <row r="18942" spans="1:7" x14ac:dyDescent="0.25">
      <c r="A18942" s="108" t="str">
        <f t="shared" si="295"/>
        <v>MC_2010_1A3(FS)_SOx</v>
      </c>
      <c r="B18942" s="113" t="s">
        <v>164</v>
      </c>
      <c r="C18942" s="113">
        <v>2010</v>
      </c>
      <c r="D18942" s="113" t="s">
        <v>132</v>
      </c>
      <c r="E18942" s="113" t="s">
        <v>201</v>
      </c>
      <c r="F18942" s="113" t="s">
        <v>200</v>
      </c>
      <c r="G18942" s="113">
        <v>1.6078530721313101E-4</v>
      </c>
    </row>
    <row r="18943" spans="1:7" x14ac:dyDescent="0.25">
      <c r="A18943" s="108" t="str">
        <f t="shared" si="295"/>
        <v>MC_2010_1A3(FS)_NH3</v>
      </c>
      <c r="B18943" s="113" t="s">
        <v>164</v>
      </c>
      <c r="C18943" s="113">
        <v>2010</v>
      </c>
      <c r="D18943" s="113" t="s">
        <v>132</v>
      </c>
      <c r="E18943" s="113" t="s">
        <v>124</v>
      </c>
      <c r="F18943" s="113" t="s">
        <v>200</v>
      </c>
      <c r="G18943" s="113">
        <v>1.9203132164317301E-3</v>
      </c>
    </row>
    <row r="18944" spans="1:7" x14ac:dyDescent="0.25">
      <c r="A18944" s="108" t="str">
        <f t="shared" si="295"/>
        <v>MC_2010_1A3(FS)_PM2.5</v>
      </c>
      <c r="B18944" s="113" t="s">
        <v>164</v>
      </c>
      <c r="C18944" s="113">
        <v>2010</v>
      </c>
      <c r="D18944" s="113" t="s">
        <v>132</v>
      </c>
      <c r="E18944" s="113" t="s">
        <v>203</v>
      </c>
      <c r="F18944" s="113" t="s">
        <v>200</v>
      </c>
      <c r="G18944" s="113">
        <v>4.9378591299501099E-3</v>
      </c>
    </row>
    <row r="18945" spans="1:7" x14ac:dyDescent="0.25">
      <c r="A18945" s="108" t="str">
        <f t="shared" si="295"/>
        <v>MC_2010_3D_NOx</v>
      </c>
      <c r="B18945" s="113" t="s">
        <v>164</v>
      </c>
      <c r="C18945" s="113">
        <v>2010</v>
      </c>
      <c r="D18945" s="113" t="s">
        <v>206</v>
      </c>
      <c r="E18945" s="113" t="s">
        <v>199</v>
      </c>
      <c r="F18945" s="113" t="s">
        <v>200</v>
      </c>
      <c r="G18945" s="150">
        <v>7.2255999999999994E-5</v>
      </c>
    </row>
    <row r="18946" spans="1:7" x14ac:dyDescent="0.25">
      <c r="A18946" s="108" t="str">
        <f t="shared" ref="A18946:A19009" si="296">CONCATENATE(B18946,"_",C18946,"_",D18946,"_",E18946)</f>
        <v>MC_2011_NATIONAL TOTAL_NOx</v>
      </c>
      <c r="B18946" s="113" t="s">
        <v>164</v>
      </c>
      <c r="C18946" s="113">
        <v>2011</v>
      </c>
      <c r="D18946" s="113" t="s">
        <v>122</v>
      </c>
      <c r="E18946" s="113" t="s">
        <v>199</v>
      </c>
      <c r="F18946" s="113" t="s">
        <v>200</v>
      </c>
      <c r="G18946" s="113">
        <v>0.24106842763906899</v>
      </c>
    </row>
    <row r="18947" spans="1:7" x14ac:dyDescent="0.25">
      <c r="A18947" s="108" t="str">
        <f t="shared" si="296"/>
        <v>MC_2011_NATIONAL TOTAL_NMVOC</v>
      </c>
      <c r="B18947" s="113" t="s">
        <v>164</v>
      </c>
      <c r="C18947" s="113">
        <v>2011</v>
      </c>
      <c r="D18947" s="113" t="s">
        <v>122</v>
      </c>
      <c r="E18947" s="113" t="s">
        <v>123</v>
      </c>
      <c r="F18947" s="113" t="s">
        <v>200</v>
      </c>
      <c r="G18947" s="113">
        <v>0.25568779938581299</v>
      </c>
    </row>
    <row r="18948" spans="1:7" x14ac:dyDescent="0.25">
      <c r="A18948" s="108" t="str">
        <f t="shared" si="296"/>
        <v>MC_2011_NATIONAL TOTAL_SOx</v>
      </c>
      <c r="B18948" s="113" t="s">
        <v>164</v>
      </c>
      <c r="C18948" s="113">
        <v>2011</v>
      </c>
      <c r="D18948" s="113" t="s">
        <v>122</v>
      </c>
      <c r="E18948" s="113" t="s">
        <v>201</v>
      </c>
      <c r="F18948" s="113" t="s">
        <v>200</v>
      </c>
      <c r="G18948" s="113">
        <v>1.45208027571779E-2</v>
      </c>
    </row>
    <row r="18949" spans="1:7" x14ac:dyDescent="0.25">
      <c r="A18949" s="108" t="str">
        <f t="shared" si="296"/>
        <v>MC_2011_NATIONAL TOTAL_NH3</v>
      </c>
      <c r="B18949" s="113" t="s">
        <v>164</v>
      </c>
      <c r="C18949" s="113">
        <v>2011</v>
      </c>
      <c r="D18949" s="113" t="s">
        <v>122</v>
      </c>
      <c r="E18949" s="113" t="s">
        <v>124</v>
      </c>
      <c r="F18949" s="113" t="s">
        <v>200</v>
      </c>
      <c r="G18949" s="113">
        <v>2.5076501602121701E-3</v>
      </c>
    </row>
    <row r="18950" spans="1:7" x14ac:dyDescent="0.25">
      <c r="A18950" s="108" t="str">
        <f t="shared" si="296"/>
        <v>MC_2011_NATIONAL TOTAL_PM2.5</v>
      </c>
      <c r="B18950" s="113" t="s">
        <v>164</v>
      </c>
      <c r="C18950" s="113">
        <v>2011</v>
      </c>
      <c r="D18950" s="113" t="s">
        <v>122</v>
      </c>
      <c r="E18950" s="113" t="s">
        <v>203</v>
      </c>
      <c r="F18950" s="113" t="s">
        <v>200</v>
      </c>
      <c r="G18950" s="113">
        <v>1.10596430505329E-2</v>
      </c>
    </row>
    <row r="18951" spans="1:7" x14ac:dyDescent="0.25">
      <c r="A18951" s="108" t="str">
        <f t="shared" si="296"/>
        <v>MC_2011_NATIONAL TOTAL_Pb</v>
      </c>
      <c r="B18951" s="113" t="s">
        <v>164</v>
      </c>
      <c r="C18951" s="113">
        <v>2011</v>
      </c>
      <c r="D18951" s="113" t="s">
        <v>122</v>
      </c>
      <c r="E18951" s="113" t="s">
        <v>125</v>
      </c>
      <c r="F18951" s="113" t="s">
        <v>200</v>
      </c>
      <c r="G18951" s="150">
        <v>1.4802690829338299E-5</v>
      </c>
    </row>
    <row r="18952" spans="1:7" x14ac:dyDescent="0.25">
      <c r="A18952" s="108" t="str">
        <f t="shared" si="296"/>
        <v>MC_2011_NATIONAL TOTAL_Cd</v>
      </c>
      <c r="B18952" s="113" t="s">
        <v>164</v>
      </c>
      <c r="C18952" s="113">
        <v>2011</v>
      </c>
      <c r="D18952" s="113" t="s">
        <v>122</v>
      </c>
      <c r="E18952" s="113" t="s">
        <v>126</v>
      </c>
      <c r="F18952" s="113" t="s">
        <v>200</v>
      </c>
      <c r="G18952" s="150">
        <v>3.0992160471454398E-7</v>
      </c>
    </row>
    <row r="18953" spans="1:7" x14ac:dyDescent="0.25">
      <c r="A18953" s="108" t="str">
        <f t="shared" si="296"/>
        <v>MC_2011_NATIONAL TOTAL_Hg</v>
      </c>
      <c r="B18953" s="113" t="s">
        <v>164</v>
      </c>
      <c r="C18953" s="113">
        <v>2011</v>
      </c>
      <c r="D18953" s="113" t="s">
        <v>122</v>
      </c>
      <c r="E18953" s="113" t="s">
        <v>127</v>
      </c>
      <c r="F18953" s="113" t="s">
        <v>200</v>
      </c>
      <c r="G18953" s="150">
        <v>2.1934282893795102E-6</v>
      </c>
    </row>
    <row r="18954" spans="1:7" x14ac:dyDescent="0.25">
      <c r="A18954" s="108" t="str">
        <f t="shared" si="296"/>
        <v>MC_2011_NATIONAL TOTAL_DIOX</v>
      </c>
      <c r="B18954" s="113" t="s">
        <v>164</v>
      </c>
      <c r="C18954" s="113">
        <v>2011</v>
      </c>
      <c r="D18954" s="113" t="s">
        <v>122</v>
      </c>
      <c r="E18954" s="113" t="s">
        <v>128</v>
      </c>
      <c r="F18954" s="113" t="s">
        <v>200</v>
      </c>
      <c r="G18954" s="150">
        <v>3.4217856417752698E-9</v>
      </c>
    </row>
    <row r="18955" spans="1:7" x14ac:dyDescent="0.25">
      <c r="A18955" s="108" t="str">
        <f t="shared" si="296"/>
        <v>MC_2011_NATIONAL TOTAL_PAH</v>
      </c>
      <c r="B18955" s="113" t="s">
        <v>164</v>
      </c>
      <c r="C18955" s="113">
        <v>2011</v>
      </c>
      <c r="D18955" s="113" t="s">
        <v>122</v>
      </c>
      <c r="E18955" s="113" t="s">
        <v>129</v>
      </c>
      <c r="F18955" s="113" t="s">
        <v>200</v>
      </c>
      <c r="G18955" s="150">
        <v>7.5940452430409498E-7</v>
      </c>
    </row>
    <row r="18956" spans="1:7" x14ac:dyDescent="0.25">
      <c r="A18956" s="108" t="str">
        <f t="shared" si="296"/>
        <v>MC_2011_NATIONAL TOTAL_HCB</v>
      </c>
      <c r="B18956" s="113" t="s">
        <v>164</v>
      </c>
      <c r="C18956" s="113">
        <v>2011</v>
      </c>
      <c r="D18956" s="113" t="s">
        <v>122</v>
      </c>
      <c r="E18956" s="113" t="s">
        <v>130</v>
      </c>
      <c r="F18956" s="113" t="s">
        <v>200</v>
      </c>
      <c r="G18956" s="150">
        <v>9.9834868944137901E-9</v>
      </c>
    </row>
    <row r="18957" spans="1:7" x14ac:dyDescent="0.25">
      <c r="A18957" s="108" t="str">
        <f t="shared" si="296"/>
        <v>MC_2011_NATIONAL TOTAL_PCB</v>
      </c>
      <c r="B18957" s="113" t="s">
        <v>164</v>
      </c>
      <c r="C18957" s="113">
        <v>2011</v>
      </c>
      <c r="D18957" s="113" t="s">
        <v>122</v>
      </c>
      <c r="E18957" s="113" t="s">
        <v>259</v>
      </c>
      <c r="F18957" s="113" t="s">
        <v>200</v>
      </c>
      <c r="G18957" s="150">
        <v>1.8111229094537601E-8</v>
      </c>
    </row>
    <row r="18958" spans="1:7" x14ac:dyDescent="0.25">
      <c r="A18958" s="108" t="str">
        <f t="shared" si="296"/>
        <v>MC_2011_1A3(FS)_NOx</v>
      </c>
      <c r="B18958" s="113" t="s">
        <v>164</v>
      </c>
      <c r="C18958" s="113">
        <v>2011</v>
      </c>
      <c r="D18958" s="113" t="s">
        <v>132</v>
      </c>
      <c r="E18958" s="113" t="s">
        <v>199</v>
      </c>
      <c r="F18958" s="113" t="s">
        <v>200</v>
      </c>
      <c r="G18958" s="113">
        <v>0.12677587877969501</v>
      </c>
    </row>
    <row r="18959" spans="1:7" x14ac:dyDescent="0.25">
      <c r="A18959" s="108" t="str">
        <f t="shared" si="296"/>
        <v>MC_2011_1A3(FS)_NMVOC</v>
      </c>
      <c r="B18959" s="113" t="s">
        <v>164</v>
      </c>
      <c r="C18959" s="113">
        <v>2011</v>
      </c>
      <c r="D18959" s="113" t="s">
        <v>132</v>
      </c>
      <c r="E18959" s="113" t="s">
        <v>123</v>
      </c>
      <c r="F18959" s="113" t="s">
        <v>200</v>
      </c>
      <c r="G18959" s="113">
        <v>0.109469010586755</v>
      </c>
    </row>
    <row r="18960" spans="1:7" x14ac:dyDescent="0.25">
      <c r="A18960" s="108" t="str">
        <f t="shared" si="296"/>
        <v>MC_2011_1A3(FS)_SOx</v>
      </c>
      <c r="B18960" s="113" t="s">
        <v>164</v>
      </c>
      <c r="C18960" s="113">
        <v>2011</v>
      </c>
      <c r="D18960" s="113" t="s">
        <v>132</v>
      </c>
      <c r="E18960" s="113" t="s">
        <v>201</v>
      </c>
      <c r="F18960" s="113" t="s">
        <v>200</v>
      </c>
      <c r="G18960" s="113">
        <v>1.74761751515461E-4</v>
      </c>
    </row>
    <row r="18961" spans="1:7" x14ac:dyDescent="0.25">
      <c r="A18961" s="108" t="str">
        <f t="shared" si="296"/>
        <v>MC_2011_1A3(FS)_NH3</v>
      </c>
      <c r="B18961" s="113" t="s">
        <v>164</v>
      </c>
      <c r="C18961" s="113">
        <v>2011</v>
      </c>
      <c r="D18961" s="113" t="s">
        <v>132</v>
      </c>
      <c r="E18961" s="113" t="s">
        <v>124</v>
      </c>
      <c r="F18961" s="113" t="s">
        <v>200</v>
      </c>
      <c r="G18961" s="113">
        <v>1.94331276282415E-3</v>
      </c>
    </row>
    <row r="18962" spans="1:7" x14ac:dyDescent="0.25">
      <c r="A18962" s="108" t="str">
        <f t="shared" si="296"/>
        <v>MC_2011_1A3(FS)_PM2.5</v>
      </c>
      <c r="B18962" s="113" t="s">
        <v>164</v>
      </c>
      <c r="C18962" s="113">
        <v>2011</v>
      </c>
      <c r="D18962" s="113" t="s">
        <v>132</v>
      </c>
      <c r="E18962" s="113" t="s">
        <v>203</v>
      </c>
      <c r="F18962" s="113" t="s">
        <v>200</v>
      </c>
      <c r="G18962" s="113">
        <v>5.2321129689158396E-3</v>
      </c>
    </row>
    <row r="18963" spans="1:7" x14ac:dyDescent="0.25">
      <c r="A18963" s="108" t="str">
        <f t="shared" si="296"/>
        <v>MC_2011_3D_NOx</v>
      </c>
      <c r="B18963" s="113" t="s">
        <v>164</v>
      </c>
      <c r="C18963" s="113">
        <v>2011</v>
      </c>
      <c r="D18963" s="113" t="s">
        <v>206</v>
      </c>
      <c r="E18963" s="113" t="s">
        <v>199</v>
      </c>
      <c r="F18963" s="113" t="s">
        <v>200</v>
      </c>
      <c r="G18963" s="150">
        <v>7.3022000000000007E-5</v>
      </c>
    </row>
    <row r="18964" spans="1:7" x14ac:dyDescent="0.25">
      <c r="A18964" s="108" t="str">
        <f t="shared" si="296"/>
        <v>MC_2012_NATIONAL TOTAL_NOx</v>
      </c>
      <c r="B18964" s="113" t="s">
        <v>164</v>
      </c>
      <c r="C18964" s="113">
        <v>2012</v>
      </c>
      <c r="D18964" s="113" t="s">
        <v>122</v>
      </c>
      <c r="E18964" s="113" t="s">
        <v>199</v>
      </c>
      <c r="F18964" s="113" t="s">
        <v>200</v>
      </c>
      <c r="G18964" s="113">
        <v>0.239275029468064</v>
      </c>
    </row>
    <row r="18965" spans="1:7" x14ac:dyDescent="0.25">
      <c r="A18965" s="108" t="str">
        <f t="shared" si="296"/>
        <v>MC_2012_NATIONAL TOTAL_NMVOC</v>
      </c>
      <c r="B18965" s="113" t="s">
        <v>164</v>
      </c>
      <c r="C18965" s="113">
        <v>2012</v>
      </c>
      <c r="D18965" s="113" t="s">
        <v>122</v>
      </c>
      <c r="E18965" s="113" t="s">
        <v>123</v>
      </c>
      <c r="F18965" s="113" t="s">
        <v>200</v>
      </c>
      <c r="G18965" s="113">
        <v>0.24928472497622201</v>
      </c>
    </row>
    <row r="18966" spans="1:7" x14ac:dyDescent="0.25">
      <c r="A18966" s="108" t="str">
        <f t="shared" si="296"/>
        <v>MC_2012_NATIONAL TOTAL_SOx</v>
      </c>
      <c r="B18966" s="113" t="s">
        <v>164</v>
      </c>
      <c r="C18966" s="113">
        <v>2012</v>
      </c>
      <c r="D18966" s="113" t="s">
        <v>122</v>
      </c>
      <c r="E18966" s="113" t="s">
        <v>201</v>
      </c>
      <c r="F18966" s="113" t="s">
        <v>200</v>
      </c>
      <c r="G18966" s="113">
        <v>1.4851480010562201E-2</v>
      </c>
    </row>
    <row r="18967" spans="1:7" x14ac:dyDescent="0.25">
      <c r="A18967" s="108" t="str">
        <f t="shared" si="296"/>
        <v>MC_2012_NATIONAL TOTAL_NH3</v>
      </c>
      <c r="B18967" s="113" t="s">
        <v>164</v>
      </c>
      <c r="C18967" s="113">
        <v>2012</v>
      </c>
      <c r="D18967" s="113" t="s">
        <v>122</v>
      </c>
      <c r="E18967" s="113" t="s">
        <v>124</v>
      </c>
      <c r="F18967" s="113" t="s">
        <v>200</v>
      </c>
      <c r="G18967" s="113">
        <v>2.4495754465685502E-3</v>
      </c>
    </row>
    <row r="18968" spans="1:7" x14ac:dyDescent="0.25">
      <c r="A18968" s="108" t="str">
        <f t="shared" si="296"/>
        <v>MC_2012_NATIONAL TOTAL_PM2.5</v>
      </c>
      <c r="B18968" s="113" t="s">
        <v>164</v>
      </c>
      <c r="C18968" s="113">
        <v>2012</v>
      </c>
      <c r="D18968" s="113" t="s">
        <v>122</v>
      </c>
      <c r="E18968" s="113" t="s">
        <v>203</v>
      </c>
      <c r="F18968" s="113" t="s">
        <v>200</v>
      </c>
      <c r="G18968" s="113">
        <v>1.0196283427573401E-2</v>
      </c>
    </row>
    <row r="18969" spans="1:7" x14ac:dyDescent="0.25">
      <c r="A18969" s="108" t="str">
        <f t="shared" si="296"/>
        <v>MC_2012_NATIONAL TOTAL_Pb</v>
      </c>
      <c r="B18969" s="113" t="s">
        <v>164</v>
      </c>
      <c r="C18969" s="113">
        <v>2012</v>
      </c>
      <c r="D18969" s="113" t="s">
        <v>122</v>
      </c>
      <c r="E18969" s="113" t="s">
        <v>125</v>
      </c>
      <c r="F18969" s="113" t="s">
        <v>200</v>
      </c>
      <c r="G18969" s="150">
        <v>1.5390132753278399E-5</v>
      </c>
    </row>
    <row r="18970" spans="1:7" x14ac:dyDescent="0.25">
      <c r="A18970" s="108" t="str">
        <f t="shared" si="296"/>
        <v>MC_2012_NATIONAL TOTAL_Cd</v>
      </c>
      <c r="B18970" s="113" t="s">
        <v>164</v>
      </c>
      <c r="C18970" s="113">
        <v>2012</v>
      </c>
      <c r="D18970" s="113" t="s">
        <v>122</v>
      </c>
      <c r="E18970" s="113" t="s">
        <v>126</v>
      </c>
      <c r="F18970" s="113" t="s">
        <v>200</v>
      </c>
      <c r="G18970" s="150">
        <v>3.1827015828411401E-7</v>
      </c>
    </row>
    <row r="18971" spans="1:7" x14ac:dyDescent="0.25">
      <c r="A18971" s="108" t="str">
        <f t="shared" si="296"/>
        <v>MC_2012_NATIONAL TOTAL_Hg</v>
      </c>
      <c r="B18971" s="113" t="s">
        <v>164</v>
      </c>
      <c r="C18971" s="113">
        <v>2012</v>
      </c>
      <c r="D18971" s="113" t="s">
        <v>122</v>
      </c>
      <c r="E18971" s="113" t="s">
        <v>127</v>
      </c>
      <c r="F18971" s="113" t="s">
        <v>200</v>
      </c>
      <c r="G18971" s="150">
        <v>2.1744244322491801E-6</v>
      </c>
    </row>
    <row r="18972" spans="1:7" x14ac:dyDescent="0.25">
      <c r="A18972" s="108" t="str">
        <f t="shared" si="296"/>
        <v>MC_2012_NATIONAL TOTAL_DIOX</v>
      </c>
      <c r="B18972" s="113" t="s">
        <v>164</v>
      </c>
      <c r="C18972" s="113">
        <v>2012</v>
      </c>
      <c r="D18972" s="113" t="s">
        <v>122</v>
      </c>
      <c r="E18972" s="113" t="s">
        <v>128</v>
      </c>
      <c r="F18972" s="113" t="s">
        <v>200</v>
      </c>
      <c r="G18972" s="150">
        <v>3.3235047786565401E-9</v>
      </c>
    </row>
    <row r="18973" spans="1:7" x14ac:dyDescent="0.25">
      <c r="A18973" s="108" t="str">
        <f t="shared" si="296"/>
        <v>MC_2012_NATIONAL TOTAL_PAH</v>
      </c>
      <c r="B18973" s="113" t="s">
        <v>164</v>
      </c>
      <c r="C18973" s="113">
        <v>2012</v>
      </c>
      <c r="D18973" s="113" t="s">
        <v>122</v>
      </c>
      <c r="E18973" s="113" t="s">
        <v>129</v>
      </c>
      <c r="F18973" s="113" t="s">
        <v>200</v>
      </c>
      <c r="G18973" s="150">
        <v>7.4231520167467598E-7</v>
      </c>
    </row>
    <row r="18974" spans="1:7" x14ac:dyDescent="0.25">
      <c r="A18974" s="108" t="str">
        <f t="shared" si="296"/>
        <v>MC_2012_NATIONAL TOTAL_HCB</v>
      </c>
      <c r="B18974" s="113" t="s">
        <v>164</v>
      </c>
      <c r="C18974" s="113">
        <v>2012</v>
      </c>
      <c r="D18974" s="113" t="s">
        <v>122</v>
      </c>
      <c r="E18974" s="113" t="s">
        <v>130</v>
      </c>
      <c r="F18974" s="113" t="s">
        <v>200</v>
      </c>
      <c r="G18974" s="150">
        <v>1.264746646176E-8</v>
      </c>
    </row>
    <row r="18975" spans="1:7" x14ac:dyDescent="0.25">
      <c r="A18975" s="108" t="str">
        <f t="shared" si="296"/>
        <v>MC_2012_NATIONAL TOTAL_PCB</v>
      </c>
      <c r="B18975" s="113" t="s">
        <v>164</v>
      </c>
      <c r="C18975" s="113">
        <v>2012</v>
      </c>
      <c r="D18975" s="113" t="s">
        <v>122</v>
      </c>
      <c r="E18975" s="113" t="s">
        <v>259</v>
      </c>
      <c r="F18975" s="113" t="s">
        <v>200</v>
      </c>
      <c r="G18975" s="150">
        <v>2.4028715043210001E-8</v>
      </c>
    </row>
    <row r="18976" spans="1:7" x14ac:dyDescent="0.25">
      <c r="A18976" s="108" t="str">
        <f t="shared" si="296"/>
        <v>MC_2012_1A3(FS)_NOx</v>
      </c>
      <c r="B18976" s="113" t="s">
        <v>164</v>
      </c>
      <c r="C18976" s="113">
        <v>2012</v>
      </c>
      <c r="D18976" s="113" t="s">
        <v>132</v>
      </c>
      <c r="E18976" s="113" t="s">
        <v>199</v>
      </c>
      <c r="F18976" s="113" t="s">
        <v>200</v>
      </c>
      <c r="G18976" s="113">
        <v>0.12899935508215099</v>
      </c>
    </row>
    <row r="18977" spans="1:7" x14ac:dyDescent="0.25">
      <c r="A18977" s="108" t="str">
        <f t="shared" si="296"/>
        <v>MC_2012_1A3(FS)_NMVOC</v>
      </c>
      <c r="B18977" s="113" t="s">
        <v>164</v>
      </c>
      <c r="C18977" s="113">
        <v>2012</v>
      </c>
      <c r="D18977" s="113" t="s">
        <v>132</v>
      </c>
      <c r="E18977" s="113" t="s">
        <v>123</v>
      </c>
      <c r="F18977" s="113" t="s">
        <v>200</v>
      </c>
      <c r="G18977" s="113">
        <v>0.107573697850444</v>
      </c>
    </row>
    <row r="18978" spans="1:7" x14ac:dyDescent="0.25">
      <c r="A18978" s="108" t="str">
        <f t="shared" si="296"/>
        <v>MC_2012_1A3(FS)_SOx</v>
      </c>
      <c r="B18978" s="113" t="s">
        <v>164</v>
      </c>
      <c r="C18978" s="113">
        <v>2012</v>
      </c>
      <c r="D18978" s="113" t="s">
        <v>132</v>
      </c>
      <c r="E18978" s="113" t="s">
        <v>201</v>
      </c>
      <c r="F18978" s="113" t="s">
        <v>200</v>
      </c>
      <c r="G18978" s="113">
        <v>1.8920260849063201E-4</v>
      </c>
    </row>
    <row r="18979" spans="1:7" x14ac:dyDescent="0.25">
      <c r="A18979" s="108" t="str">
        <f t="shared" si="296"/>
        <v>MC_2012_1A3(FS)_NH3</v>
      </c>
      <c r="B18979" s="113" t="s">
        <v>164</v>
      </c>
      <c r="C18979" s="113">
        <v>2012</v>
      </c>
      <c r="D18979" s="113" t="s">
        <v>132</v>
      </c>
      <c r="E18979" s="113" t="s">
        <v>124</v>
      </c>
      <c r="F18979" s="113" t="s">
        <v>200</v>
      </c>
      <c r="G18979" s="113">
        <v>1.87738002448717E-3</v>
      </c>
    </row>
    <row r="18980" spans="1:7" x14ac:dyDescent="0.25">
      <c r="A18980" s="108" t="str">
        <f t="shared" si="296"/>
        <v>MC_2012_1A3(FS)_PM2.5</v>
      </c>
      <c r="B18980" s="113" t="s">
        <v>164</v>
      </c>
      <c r="C18980" s="113">
        <v>2012</v>
      </c>
      <c r="D18980" s="113" t="s">
        <v>132</v>
      </c>
      <c r="E18980" s="113" t="s">
        <v>203</v>
      </c>
      <c r="F18980" s="113" t="s">
        <v>200</v>
      </c>
      <c r="G18980" s="113">
        <v>5.32391458682942E-3</v>
      </c>
    </row>
    <row r="18981" spans="1:7" x14ac:dyDescent="0.25">
      <c r="A18981" s="108" t="str">
        <f t="shared" si="296"/>
        <v>MC_2012_3D_NOx</v>
      </c>
      <c r="B18981" s="113" t="s">
        <v>164</v>
      </c>
      <c r="C18981" s="113">
        <v>2012</v>
      </c>
      <c r="D18981" s="113" t="s">
        <v>206</v>
      </c>
      <c r="E18981" s="113" t="s">
        <v>199</v>
      </c>
      <c r="F18981" s="113" t="s">
        <v>200</v>
      </c>
      <c r="G18981" s="150">
        <v>7.0578000000000001E-5</v>
      </c>
    </row>
    <row r="18982" spans="1:7" x14ac:dyDescent="0.25">
      <c r="A18982" s="108" t="str">
        <f t="shared" si="296"/>
        <v>MC_2013_NATIONAL TOTAL_NOx</v>
      </c>
      <c r="B18982" s="113" t="s">
        <v>164</v>
      </c>
      <c r="C18982" s="113">
        <v>2013</v>
      </c>
      <c r="D18982" s="113" t="s">
        <v>122</v>
      </c>
      <c r="E18982" s="113" t="s">
        <v>199</v>
      </c>
      <c r="F18982" s="113" t="s">
        <v>200</v>
      </c>
      <c r="G18982" s="113">
        <v>0.23442981426270901</v>
      </c>
    </row>
    <row r="18983" spans="1:7" x14ac:dyDescent="0.25">
      <c r="A18983" s="108" t="str">
        <f t="shared" si="296"/>
        <v>MC_2013_NATIONAL TOTAL_NMVOC</v>
      </c>
      <c r="B18983" s="113" t="s">
        <v>164</v>
      </c>
      <c r="C18983" s="113">
        <v>2013</v>
      </c>
      <c r="D18983" s="113" t="s">
        <v>122</v>
      </c>
      <c r="E18983" s="113" t="s">
        <v>123</v>
      </c>
      <c r="F18983" s="113" t="s">
        <v>200</v>
      </c>
      <c r="G18983" s="113">
        <v>0.245158544092791</v>
      </c>
    </row>
    <row r="18984" spans="1:7" x14ac:dyDescent="0.25">
      <c r="A18984" s="108" t="str">
        <f t="shared" si="296"/>
        <v>MC_2013_NATIONAL TOTAL_SOx</v>
      </c>
      <c r="B18984" s="113" t="s">
        <v>164</v>
      </c>
      <c r="C18984" s="113">
        <v>2013</v>
      </c>
      <c r="D18984" s="113" t="s">
        <v>122</v>
      </c>
      <c r="E18984" s="113" t="s">
        <v>201</v>
      </c>
      <c r="F18984" s="113" t="s">
        <v>200</v>
      </c>
      <c r="G18984" s="113">
        <v>1.4177413947369599E-2</v>
      </c>
    </row>
    <row r="18985" spans="1:7" x14ac:dyDescent="0.25">
      <c r="A18985" s="108" t="str">
        <f t="shared" si="296"/>
        <v>MC_2013_NATIONAL TOTAL_NH3</v>
      </c>
      <c r="B18985" s="113" t="s">
        <v>164</v>
      </c>
      <c r="C18985" s="113">
        <v>2013</v>
      </c>
      <c r="D18985" s="113" t="s">
        <v>122</v>
      </c>
      <c r="E18985" s="113" t="s">
        <v>124</v>
      </c>
      <c r="F18985" s="113" t="s">
        <v>200</v>
      </c>
      <c r="G18985" s="113">
        <v>2.3437052317611998E-3</v>
      </c>
    </row>
    <row r="18986" spans="1:7" x14ac:dyDescent="0.25">
      <c r="A18986" s="108" t="str">
        <f t="shared" si="296"/>
        <v>MC_2013_NATIONAL TOTAL_PM2.5</v>
      </c>
      <c r="B18986" s="113" t="s">
        <v>164</v>
      </c>
      <c r="C18986" s="113">
        <v>2013</v>
      </c>
      <c r="D18986" s="113" t="s">
        <v>122</v>
      </c>
      <c r="E18986" s="113" t="s">
        <v>203</v>
      </c>
      <c r="F18986" s="113" t="s">
        <v>200</v>
      </c>
      <c r="G18986" s="113">
        <v>9.4606453870446101E-3</v>
      </c>
    </row>
    <row r="18987" spans="1:7" x14ac:dyDescent="0.25">
      <c r="A18987" s="108" t="str">
        <f t="shared" si="296"/>
        <v>MC_2013_NATIONAL TOTAL_Pb</v>
      </c>
      <c r="B18987" s="113" t="s">
        <v>164</v>
      </c>
      <c r="C18987" s="113">
        <v>2013</v>
      </c>
      <c r="D18987" s="113" t="s">
        <v>122</v>
      </c>
      <c r="E18987" s="113" t="s">
        <v>125</v>
      </c>
      <c r="F18987" s="113" t="s">
        <v>200</v>
      </c>
      <c r="G18987" s="150">
        <v>1.46947410552703E-5</v>
      </c>
    </row>
    <row r="18988" spans="1:7" x14ac:dyDescent="0.25">
      <c r="A18988" s="108" t="str">
        <f t="shared" si="296"/>
        <v>MC_2013_NATIONAL TOTAL_Cd</v>
      </c>
      <c r="B18988" s="113" t="s">
        <v>164</v>
      </c>
      <c r="C18988" s="113">
        <v>2013</v>
      </c>
      <c r="D18988" s="113" t="s">
        <v>122</v>
      </c>
      <c r="E18988" s="113" t="s">
        <v>126</v>
      </c>
      <c r="F18988" s="113" t="s">
        <v>200</v>
      </c>
      <c r="G18988" s="150">
        <v>2.8607361452109599E-7</v>
      </c>
    </row>
    <row r="18989" spans="1:7" x14ac:dyDescent="0.25">
      <c r="A18989" s="108" t="str">
        <f t="shared" si="296"/>
        <v>MC_2013_NATIONAL TOTAL_Hg</v>
      </c>
      <c r="B18989" s="113" t="s">
        <v>164</v>
      </c>
      <c r="C18989" s="113">
        <v>2013</v>
      </c>
      <c r="D18989" s="113" t="s">
        <v>122</v>
      </c>
      <c r="E18989" s="113" t="s">
        <v>127</v>
      </c>
      <c r="F18989" s="113" t="s">
        <v>200</v>
      </c>
      <c r="G18989" s="150">
        <v>2.8226815034852E-6</v>
      </c>
    </row>
    <row r="18990" spans="1:7" x14ac:dyDescent="0.25">
      <c r="A18990" s="108" t="str">
        <f t="shared" si="296"/>
        <v>MC_2013_NATIONAL TOTAL_DIOX</v>
      </c>
      <c r="B18990" s="113" t="s">
        <v>164</v>
      </c>
      <c r="C18990" s="113">
        <v>2013</v>
      </c>
      <c r="D18990" s="113" t="s">
        <v>122</v>
      </c>
      <c r="E18990" s="113" t="s">
        <v>128</v>
      </c>
      <c r="F18990" s="113" t="s">
        <v>200</v>
      </c>
      <c r="G18990" s="150">
        <v>3.07431939715057E-9</v>
      </c>
    </row>
    <row r="18991" spans="1:7" x14ac:dyDescent="0.25">
      <c r="A18991" s="108" t="str">
        <f t="shared" si="296"/>
        <v>MC_2013_NATIONAL TOTAL_PAH</v>
      </c>
      <c r="B18991" s="113" t="s">
        <v>164</v>
      </c>
      <c r="C18991" s="113">
        <v>2013</v>
      </c>
      <c r="D18991" s="113" t="s">
        <v>122</v>
      </c>
      <c r="E18991" s="113" t="s">
        <v>129</v>
      </c>
      <c r="F18991" s="113" t="s">
        <v>200</v>
      </c>
      <c r="G18991" s="150">
        <v>7.3937116441933104E-7</v>
      </c>
    </row>
    <row r="18992" spans="1:7" x14ac:dyDescent="0.25">
      <c r="A18992" s="108" t="str">
        <f t="shared" si="296"/>
        <v>MC_2013_NATIONAL TOTAL_HCB</v>
      </c>
      <c r="B18992" s="113" t="s">
        <v>164</v>
      </c>
      <c r="C18992" s="113">
        <v>2013</v>
      </c>
      <c r="D18992" s="113" t="s">
        <v>122</v>
      </c>
      <c r="E18992" s="113" t="s">
        <v>130</v>
      </c>
      <c r="F18992" s="113" t="s">
        <v>200</v>
      </c>
      <c r="G18992" s="150">
        <v>1.6087058906945899E-8</v>
      </c>
    </row>
    <row r="18993" spans="1:7" x14ac:dyDescent="0.25">
      <c r="A18993" s="108" t="str">
        <f t="shared" si="296"/>
        <v>MC_2013_NATIONAL TOTAL_PCB</v>
      </c>
      <c r="B18993" s="113" t="s">
        <v>164</v>
      </c>
      <c r="C18993" s="113">
        <v>2013</v>
      </c>
      <c r="D18993" s="113" t="s">
        <v>122</v>
      </c>
      <c r="E18993" s="113" t="s">
        <v>259</v>
      </c>
      <c r="F18993" s="113" t="s">
        <v>200</v>
      </c>
      <c r="G18993" s="150">
        <v>3.16138060483727E-8</v>
      </c>
    </row>
    <row r="18994" spans="1:7" x14ac:dyDescent="0.25">
      <c r="A18994" s="108" t="str">
        <f t="shared" si="296"/>
        <v>MC_2013_1A3(FS)_NOx</v>
      </c>
      <c r="B18994" s="113" t="s">
        <v>164</v>
      </c>
      <c r="C18994" s="113">
        <v>2013</v>
      </c>
      <c r="D18994" s="113" t="s">
        <v>132</v>
      </c>
      <c r="E18994" s="113" t="s">
        <v>199</v>
      </c>
      <c r="F18994" s="113" t="s">
        <v>200</v>
      </c>
      <c r="G18994" s="113">
        <v>0.121548515418715</v>
      </c>
    </row>
    <row r="18995" spans="1:7" x14ac:dyDescent="0.25">
      <c r="A18995" s="108" t="str">
        <f t="shared" si="296"/>
        <v>MC_2013_1A3(FS)_NMVOC</v>
      </c>
      <c r="B18995" s="113" t="s">
        <v>164</v>
      </c>
      <c r="C18995" s="113">
        <v>2013</v>
      </c>
      <c r="D18995" s="113" t="s">
        <v>132</v>
      </c>
      <c r="E18995" s="113" t="s">
        <v>123</v>
      </c>
      <c r="F18995" s="113" t="s">
        <v>200</v>
      </c>
      <c r="G18995" s="113">
        <v>0.104228146468473</v>
      </c>
    </row>
    <row r="18996" spans="1:7" x14ac:dyDescent="0.25">
      <c r="A18996" s="108" t="str">
        <f t="shared" si="296"/>
        <v>MC_2013_1A3(FS)_SOx</v>
      </c>
      <c r="B18996" s="113" t="s">
        <v>164</v>
      </c>
      <c r="C18996" s="113">
        <v>2013</v>
      </c>
      <c r="D18996" s="113" t="s">
        <v>132</v>
      </c>
      <c r="E18996" s="113" t="s">
        <v>201</v>
      </c>
      <c r="F18996" s="113" t="s">
        <v>200</v>
      </c>
      <c r="G18996" s="113">
        <v>1.88426773610768E-4</v>
      </c>
    </row>
    <row r="18997" spans="1:7" x14ac:dyDescent="0.25">
      <c r="A18997" s="108" t="str">
        <f t="shared" si="296"/>
        <v>MC_2013_1A3(FS)_NH3</v>
      </c>
      <c r="B18997" s="113" t="s">
        <v>164</v>
      </c>
      <c r="C18997" s="113">
        <v>2013</v>
      </c>
      <c r="D18997" s="113" t="s">
        <v>132</v>
      </c>
      <c r="E18997" s="113" t="s">
        <v>124</v>
      </c>
      <c r="F18997" s="113" t="s">
        <v>200</v>
      </c>
      <c r="G18997" s="113">
        <v>1.73819476509829E-3</v>
      </c>
    </row>
    <row r="18998" spans="1:7" x14ac:dyDescent="0.25">
      <c r="A18998" s="108" t="str">
        <f t="shared" si="296"/>
        <v>MC_2013_1A3(FS)_PM2.5</v>
      </c>
      <c r="B18998" s="113" t="s">
        <v>164</v>
      </c>
      <c r="C18998" s="113">
        <v>2013</v>
      </c>
      <c r="D18998" s="113" t="s">
        <v>132</v>
      </c>
      <c r="E18998" s="113" t="s">
        <v>203</v>
      </c>
      <c r="F18998" s="113" t="s">
        <v>200</v>
      </c>
      <c r="G18998" s="113">
        <v>5.0564434688609404E-3</v>
      </c>
    </row>
    <row r="18999" spans="1:7" x14ac:dyDescent="0.25">
      <c r="A18999" s="108" t="str">
        <f t="shared" si="296"/>
        <v>MC_2013_3D_NOx</v>
      </c>
      <c r="B18999" s="113" t="s">
        <v>164</v>
      </c>
      <c r="C18999" s="113">
        <v>2013</v>
      </c>
      <c r="D18999" s="113" t="s">
        <v>206</v>
      </c>
      <c r="E18999" s="113" t="s">
        <v>199</v>
      </c>
      <c r="F18999" s="113" t="s">
        <v>200</v>
      </c>
      <c r="G18999" s="150">
        <v>9.0698000000000005E-5</v>
      </c>
    </row>
    <row r="19000" spans="1:7" x14ac:dyDescent="0.25">
      <c r="A19000" s="108" t="str">
        <f t="shared" si="296"/>
        <v>MC_2014_NATIONAL TOTAL_NOx</v>
      </c>
      <c r="B19000" s="113" t="s">
        <v>164</v>
      </c>
      <c r="C19000" s="113">
        <v>2014</v>
      </c>
      <c r="D19000" s="113" t="s">
        <v>122</v>
      </c>
      <c r="E19000" s="113" t="s">
        <v>199</v>
      </c>
      <c r="F19000" s="113" t="s">
        <v>200</v>
      </c>
      <c r="G19000" s="113">
        <v>0.20949704467945601</v>
      </c>
    </row>
    <row r="19001" spans="1:7" x14ac:dyDescent="0.25">
      <c r="A19001" s="108" t="str">
        <f t="shared" si="296"/>
        <v>MC_2014_NATIONAL TOTAL_NMVOC</v>
      </c>
      <c r="B19001" s="113" t="s">
        <v>164</v>
      </c>
      <c r="C19001" s="113">
        <v>2014</v>
      </c>
      <c r="D19001" s="113" t="s">
        <v>122</v>
      </c>
      <c r="E19001" s="113" t="s">
        <v>123</v>
      </c>
      <c r="F19001" s="113" t="s">
        <v>200</v>
      </c>
      <c r="G19001" s="113">
        <v>0.24235218918597501</v>
      </c>
    </row>
    <row r="19002" spans="1:7" x14ac:dyDescent="0.25">
      <c r="A19002" s="108" t="str">
        <f t="shared" si="296"/>
        <v>MC_2014_NATIONAL TOTAL_SOx</v>
      </c>
      <c r="B19002" s="113" t="s">
        <v>164</v>
      </c>
      <c r="C19002" s="113">
        <v>2014</v>
      </c>
      <c r="D19002" s="113" t="s">
        <v>122</v>
      </c>
      <c r="E19002" s="113" t="s">
        <v>201</v>
      </c>
      <c r="F19002" s="113" t="s">
        <v>200</v>
      </c>
      <c r="G19002" s="113">
        <v>1.30782391658098E-2</v>
      </c>
    </row>
    <row r="19003" spans="1:7" x14ac:dyDescent="0.25">
      <c r="A19003" s="108" t="str">
        <f t="shared" si="296"/>
        <v>MC_2014_NATIONAL TOTAL_NH3</v>
      </c>
      <c r="B19003" s="113" t="s">
        <v>164</v>
      </c>
      <c r="C19003" s="113">
        <v>2014</v>
      </c>
      <c r="D19003" s="113" t="s">
        <v>122</v>
      </c>
      <c r="E19003" s="113" t="s">
        <v>124</v>
      </c>
      <c r="F19003" s="113" t="s">
        <v>200</v>
      </c>
      <c r="G19003" s="113">
        <v>2.1412460038565399E-3</v>
      </c>
    </row>
    <row r="19004" spans="1:7" x14ac:dyDescent="0.25">
      <c r="A19004" s="108" t="str">
        <f t="shared" si="296"/>
        <v>MC_2014_NATIONAL TOTAL_PM2.5</v>
      </c>
      <c r="B19004" s="113" t="s">
        <v>164</v>
      </c>
      <c r="C19004" s="113">
        <v>2014</v>
      </c>
      <c r="D19004" s="113" t="s">
        <v>122</v>
      </c>
      <c r="E19004" s="113" t="s">
        <v>203</v>
      </c>
      <c r="F19004" s="113" t="s">
        <v>200</v>
      </c>
      <c r="G19004" s="113">
        <v>8.7841161581383807E-3</v>
      </c>
    </row>
    <row r="19005" spans="1:7" x14ac:dyDescent="0.25">
      <c r="A19005" s="108" t="str">
        <f t="shared" si="296"/>
        <v>MC_2014_NATIONAL TOTAL_Pb</v>
      </c>
      <c r="B19005" s="113" t="s">
        <v>164</v>
      </c>
      <c r="C19005" s="113">
        <v>2014</v>
      </c>
      <c r="D19005" s="113" t="s">
        <v>122</v>
      </c>
      <c r="E19005" s="113" t="s">
        <v>125</v>
      </c>
      <c r="F19005" s="113" t="s">
        <v>200</v>
      </c>
      <c r="G19005" s="150">
        <v>1.46214665171811E-5</v>
      </c>
    </row>
    <row r="19006" spans="1:7" x14ac:dyDescent="0.25">
      <c r="A19006" s="108" t="str">
        <f t="shared" si="296"/>
        <v>MC_2014_NATIONAL TOTAL_Cd</v>
      </c>
      <c r="B19006" s="113" t="s">
        <v>164</v>
      </c>
      <c r="C19006" s="113">
        <v>2014</v>
      </c>
      <c r="D19006" s="113" t="s">
        <v>122</v>
      </c>
      <c r="E19006" s="113" t="s">
        <v>126</v>
      </c>
      <c r="F19006" s="113" t="s">
        <v>200</v>
      </c>
      <c r="G19006" s="150">
        <v>2.8936779635946999E-7</v>
      </c>
    </row>
    <row r="19007" spans="1:7" x14ac:dyDescent="0.25">
      <c r="A19007" s="108" t="str">
        <f t="shared" si="296"/>
        <v>MC_2014_NATIONAL TOTAL_Hg</v>
      </c>
      <c r="B19007" s="113" t="s">
        <v>164</v>
      </c>
      <c r="C19007" s="113">
        <v>2014</v>
      </c>
      <c r="D19007" s="113" t="s">
        <v>122</v>
      </c>
      <c r="E19007" s="113" t="s">
        <v>127</v>
      </c>
      <c r="F19007" s="113" t="s">
        <v>200</v>
      </c>
      <c r="G19007" s="150">
        <v>7.2779193398594096E-7</v>
      </c>
    </row>
    <row r="19008" spans="1:7" x14ac:dyDescent="0.25">
      <c r="A19008" s="108" t="str">
        <f t="shared" si="296"/>
        <v>MC_2014_NATIONAL TOTAL_DIOX</v>
      </c>
      <c r="B19008" s="113" t="s">
        <v>164</v>
      </c>
      <c r="C19008" s="113">
        <v>2014</v>
      </c>
      <c r="D19008" s="113" t="s">
        <v>122</v>
      </c>
      <c r="E19008" s="113" t="s">
        <v>128</v>
      </c>
      <c r="F19008" s="113" t="s">
        <v>200</v>
      </c>
      <c r="G19008" s="150">
        <v>2.5238431027985299E-9</v>
      </c>
    </row>
    <row r="19009" spans="1:7" x14ac:dyDescent="0.25">
      <c r="A19009" s="108" t="str">
        <f t="shared" si="296"/>
        <v>MC_2014_NATIONAL TOTAL_PAH</v>
      </c>
      <c r="B19009" s="113" t="s">
        <v>164</v>
      </c>
      <c r="C19009" s="113">
        <v>2014</v>
      </c>
      <c r="D19009" s="113" t="s">
        <v>122</v>
      </c>
      <c r="E19009" s="113" t="s">
        <v>129</v>
      </c>
      <c r="F19009" s="113" t="s">
        <v>200</v>
      </c>
      <c r="G19009" s="150">
        <v>6.9038002172316596E-7</v>
      </c>
    </row>
    <row r="19010" spans="1:7" x14ac:dyDescent="0.25">
      <c r="A19010" s="108" t="str">
        <f t="shared" ref="A19010:A19073" si="297">CONCATENATE(B19010,"_",C19010,"_",D19010,"_",E19010)</f>
        <v>MC_2014_NATIONAL TOTAL_HCB</v>
      </c>
      <c r="B19010" s="113" t="s">
        <v>164</v>
      </c>
      <c r="C19010" s="113">
        <v>2014</v>
      </c>
      <c r="D19010" s="113" t="s">
        <v>122</v>
      </c>
      <c r="E19010" s="113" t="s">
        <v>130</v>
      </c>
      <c r="F19010" s="113" t="s">
        <v>200</v>
      </c>
      <c r="G19010" s="150">
        <v>1.5814763936743501E-8</v>
      </c>
    </row>
    <row r="19011" spans="1:7" x14ac:dyDescent="0.25">
      <c r="A19011" s="108" t="str">
        <f t="shared" si="297"/>
        <v>MC_2014_NATIONAL TOTAL_PCB</v>
      </c>
      <c r="B19011" s="113" t="s">
        <v>164</v>
      </c>
      <c r="C19011" s="113">
        <v>2014</v>
      </c>
      <c r="D19011" s="113" t="s">
        <v>122</v>
      </c>
      <c r="E19011" s="113" t="s">
        <v>259</v>
      </c>
      <c r="F19011" s="113" t="s">
        <v>200</v>
      </c>
      <c r="G19011" s="150">
        <v>3.0788450085796102E-8</v>
      </c>
    </row>
    <row r="19012" spans="1:7" x14ac:dyDescent="0.25">
      <c r="A19012" s="108" t="str">
        <f t="shared" si="297"/>
        <v>MC_2014_1A3(FS)_NOx</v>
      </c>
      <c r="B19012" s="113" t="s">
        <v>164</v>
      </c>
      <c r="C19012" s="113">
        <v>2014</v>
      </c>
      <c r="D19012" s="113" t="s">
        <v>132</v>
      </c>
      <c r="E19012" s="113" t="s">
        <v>199</v>
      </c>
      <c r="F19012" s="113" t="s">
        <v>200</v>
      </c>
      <c r="G19012" s="113">
        <v>9.9554015348809199E-2</v>
      </c>
    </row>
    <row r="19013" spans="1:7" x14ac:dyDescent="0.25">
      <c r="A19013" s="108" t="str">
        <f t="shared" si="297"/>
        <v>MC_2014_1A3(FS)_NMVOC</v>
      </c>
      <c r="B19013" s="113" t="s">
        <v>164</v>
      </c>
      <c r="C19013" s="113">
        <v>2014</v>
      </c>
      <c r="D19013" s="113" t="s">
        <v>132</v>
      </c>
      <c r="E19013" s="113" t="s">
        <v>123</v>
      </c>
      <c r="F19013" s="113" t="s">
        <v>200</v>
      </c>
      <c r="G19013" s="113">
        <v>0.10352129920162299</v>
      </c>
    </row>
    <row r="19014" spans="1:7" x14ac:dyDescent="0.25">
      <c r="A19014" s="108" t="str">
        <f t="shared" si="297"/>
        <v>MC_2014_1A3(FS)_SOx</v>
      </c>
      <c r="B19014" s="113" t="s">
        <v>164</v>
      </c>
      <c r="C19014" s="113">
        <v>2014</v>
      </c>
      <c r="D19014" s="113" t="s">
        <v>132</v>
      </c>
      <c r="E19014" s="113" t="s">
        <v>201</v>
      </c>
      <c r="F19014" s="113" t="s">
        <v>200</v>
      </c>
      <c r="G19014" s="113">
        <v>1.75068023329981E-4</v>
      </c>
    </row>
    <row r="19015" spans="1:7" x14ac:dyDescent="0.25">
      <c r="A19015" s="108" t="str">
        <f t="shared" si="297"/>
        <v>MC_2014_1A3(FS)_NH3</v>
      </c>
      <c r="B19015" s="113" t="s">
        <v>164</v>
      </c>
      <c r="C19015" s="113">
        <v>2014</v>
      </c>
      <c r="D19015" s="113" t="s">
        <v>132</v>
      </c>
      <c r="E19015" s="113" t="s">
        <v>124</v>
      </c>
      <c r="F19015" s="113" t="s">
        <v>200</v>
      </c>
      <c r="G19015" s="113">
        <v>1.51533090403549E-3</v>
      </c>
    </row>
    <row r="19016" spans="1:7" x14ac:dyDescent="0.25">
      <c r="A19016" s="108" t="str">
        <f t="shared" si="297"/>
        <v>MC_2014_1A3(FS)_PM2.5</v>
      </c>
      <c r="B19016" s="113" t="s">
        <v>164</v>
      </c>
      <c r="C19016" s="113">
        <v>2014</v>
      </c>
      <c r="D19016" s="113" t="s">
        <v>132</v>
      </c>
      <c r="E19016" s="113" t="s">
        <v>203</v>
      </c>
      <c r="F19016" s="113" t="s">
        <v>200</v>
      </c>
      <c r="G19016" s="113">
        <v>4.2405029432387503E-3</v>
      </c>
    </row>
    <row r="19017" spans="1:7" x14ac:dyDescent="0.25">
      <c r="A19017" s="108" t="str">
        <f t="shared" si="297"/>
        <v>MC_2014_3D_NOx</v>
      </c>
      <c r="B19017" s="113" t="s">
        <v>164</v>
      </c>
      <c r="C19017" s="113">
        <v>2014</v>
      </c>
      <c r="D19017" s="113" t="s">
        <v>206</v>
      </c>
      <c r="E19017" s="113" t="s">
        <v>199</v>
      </c>
      <c r="F19017" s="113" t="s">
        <v>200</v>
      </c>
      <c r="G19017" s="113">
        <v>1.037738E-4</v>
      </c>
    </row>
    <row r="19018" spans="1:7" x14ac:dyDescent="0.25">
      <c r="A19018" s="108" t="str">
        <f t="shared" si="297"/>
        <v>MC_2015_NATIONAL TOTAL_NOx</v>
      </c>
      <c r="B19018" s="113" t="s">
        <v>164</v>
      </c>
      <c r="C19018" s="113">
        <v>2015</v>
      </c>
      <c r="D19018" s="113" t="s">
        <v>122</v>
      </c>
      <c r="E19018" s="113" t="s">
        <v>199</v>
      </c>
      <c r="F19018" s="113" t="s">
        <v>200</v>
      </c>
      <c r="G19018" s="113">
        <v>0.20150670613374499</v>
      </c>
    </row>
    <row r="19019" spans="1:7" x14ac:dyDescent="0.25">
      <c r="A19019" s="108" t="str">
        <f t="shared" si="297"/>
        <v>MC_2015_NATIONAL TOTAL_NMVOC</v>
      </c>
      <c r="B19019" s="113" t="s">
        <v>164</v>
      </c>
      <c r="C19019" s="113">
        <v>2015</v>
      </c>
      <c r="D19019" s="113" t="s">
        <v>122</v>
      </c>
      <c r="E19019" s="113" t="s">
        <v>123</v>
      </c>
      <c r="F19019" s="113" t="s">
        <v>200</v>
      </c>
      <c r="G19019" s="113">
        <v>0.241693867197317</v>
      </c>
    </row>
    <row r="19020" spans="1:7" x14ac:dyDescent="0.25">
      <c r="A19020" s="108" t="str">
        <f t="shared" si="297"/>
        <v>MC_2015_NATIONAL TOTAL_SOx</v>
      </c>
      <c r="B19020" s="113" t="s">
        <v>164</v>
      </c>
      <c r="C19020" s="113">
        <v>2015</v>
      </c>
      <c r="D19020" s="113" t="s">
        <v>122</v>
      </c>
      <c r="E19020" s="113" t="s">
        <v>201</v>
      </c>
      <c r="F19020" s="113" t="s">
        <v>200</v>
      </c>
      <c r="G19020" s="113">
        <v>1.6276265267584501E-2</v>
      </c>
    </row>
    <row r="19021" spans="1:7" x14ac:dyDescent="0.25">
      <c r="A19021" s="108" t="str">
        <f t="shared" si="297"/>
        <v>MC_2015_NATIONAL TOTAL_NH3</v>
      </c>
      <c r="B19021" s="113" t="s">
        <v>164</v>
      </c>
      <c r="C19021" s="113">
        <v>2015</v>
      </c>
      <c r="D19021" s="113" t="s">
        <v>122</v>
      </c>
      <c r="E19021" s="113" t="s">
        <v>124</v>
      </c>
      <c r="F19021" s="113" t="s">
        <v>200</v>
      </c>
      <c r="G19021" s="113">
        <v>1.9970860118049402E-3</v>
      </c>
    </row>
    <row r="19022" spans="1:7" x14ac:dyDescent="0.25">
      <c r="A19022" s="108" t="str">
        <f t="shared" si="297"/>
        <v>MC_2015_NATIONAL TOTAL_PM2.5</v>
      </c>
      <c r="B19022" s="113" t="s">
        <v>164</v>
      </c>
      <c r="C19022" s="113">
        <v>2015</v>
      </c>
      <c r="D19022" s="113" t="s">
        <v>122</v>
      </c>
      <c r="E19022" s="113" t="s">
        <v>203</v>
      </c>
      <c r="F19022" s="113" t="s">
        <v>200</v>
      </c>
      <c r="G19022" s="113">
        <v>9.5287765277005994E-3</v>
      </c>
    </row>
    <row r="19023" spans="1:7" x14ac:dyDescent="0.25">
      <c r="A19023" s="108" t="str">
        <f t="shared" si="297"/>
        <v>MC_2015_NATIONAL TOTAL_Pb</v>
      </c>
      <c r="B19023" s="113" t="s">
        <v>164</v>
      </c>
      <c r="C19023" s="113">
        <v>2015</v>
      </c>
      <c r="D19023" s="113" t="s">
        <v>122</v>
      </c>
      <c r="E19023" s="113" t="s">
        <v>125</v>
      </c>
      <c r="F19023" s="113" t="s">
        <v>200</v>
      </c>
      <c r="G19023" s="150">
        <v>1.3824291172340699E-5</v>
      </c>
    </row>
    <row r="19024" spans="1:7" x14ac:dyDescent="0.25">
      <c r="A19024" s="108" t="str">
        <f t="shared" si="297"/>
        <v>MC_2015_NATIONAL TOTAL_Cd</v>
      </c>
      <c r="B19024" s="113" t="s">
        <v>164</v>
      </c>
      <c r="C19024" s="113">
        <v>2015</v>
      </c>
      <c r="D19024" s="113" t="s">
        <v>122</v>
      </c>
      <c r="E19024" s="113" t="s">
        <v>126</v>
      </c>
      <c r="F19024" s="113" t="s">
        <v>200</v>
      </c>
      <c r="G19024" s="150">
        <v>2.9673515482249598E-7</v>
      </c>
    </row>
    <row r="19025" spans="1:7" x14ac:dyDescent="0.25">
      <c r="A19025" s="108" t="str">
        <f t="shared" si="297"/>
        <v>MC_2015_NATIONAL TOTAL_Hg</v>
      </c>
      <c r="B19025" s="113" t="s">
        <v>164</v>
      </c>
      <c r="C19025" s="113">
        <v>2015</v>
      </c>
      <c r="D19025" s="113" t="s">
        <v>122</v>
      </c>
      <c r="E19025" s="113" t="s">
        <v>127</v>
      </c>
      <c r="F19025" s="113" t="s">
        <v>200</v>
      </c>
      <c r="G19025" s="150">
        <v>2.6054888983254699E-6</v>
      </c>
    </row>
    <row r="19026" spans="1:7" x14ac:dyDescent="0.25">
      <c r="A19026" s="108" t="str">
        <f t="shared" si="297"/>
        <v>MC_2015_NATIONAL TOTAL_DIOX</v>
      </c>
      <c r="B19026" s="113" t="s">
        <v>164</v>
      </c>
      <c r="C19026" s="113">
        <v>2015</v>
      </c>
      <c r="D19026" s="113" t="s">
        <v>122</v>
      </c>
      <c r="E19026" s="113" t="s">
        <v>128</v>
      </c>
      <c r="F19026" s="113" t="s">
        <v>200</v>
      </c>
      <c r="G19026" s="150">
        <v>2.0686503378675798E-9</v>
      </c>
    </row>
    <row r="19027" spans="1:7" x14ac:dyDescent="0.25">
      <c r="A19027" s="108" t="str">
        <f t="shared" si="297"/>
        <v>MC_2015_NATIONAL TOTAL_PAH</v>
      </c>
      <c r="B19027" s="113" t="s">
        <v>164</v>
      </c>
      <c r="C19027" s="113">
        <v>2015</v>
      </c>
      <c r="D19027" s="113" t="s">
        <v>122</v>
      </c>
      <c r="E19027" s="113" t="s">
        <v>129</v>
      </c>
      <c r="F19027" s="113" t="s">
        <v>200</v>
      </c>
      <c r="G19027" s="150">
        <v>7.8002470347138303E-7</v>
      </c>
    </row>
    <row r="19028" spans="1:7" x14ac:dyDescent="0.25">
      <c r="A19028" s="108" t="str">
        <f t="shared" si="297"/>
        <v>MC_2015_NATIONAL TOTAL_HCB</v>
      </c>
      <c r="B19028" s="113" t="s">
        <v>164</v>
      </c>
      <c r="C19028" s="113">
        <v>2015</v>
      </c>
      <c r="D19028" s="113" t="s">
        <v>122</v>
      </c>
      <c r="E19028" s="113" t="s">
        <v>130</v>
      </c>
      <c r="F19028" s="113" t="s">
        <v>200</v>
      </c>
      <c r="G19028" s="150">
        <v>1.6414863747494001E-8</v>
      </c>
    </row>
    <row r="19029" spans="1:7" x14ac:dyDescent="0.25">
      <c r="A19029" s="108" t="str">
        <f t="shared" si="297"/>
        <v>MC_2015_NATIONAL TOTAL_PCB</v>
      </c>
      <c r="B19029" s="113" t="s">
        <v>164</v>
      </c>
      <c r="C19029" s="113">
        <v>2015</v>
      </c>
      <c r="D19029" s="113" t="s">
        <v>122</v>
      </c>
      <c r="E19029" s="113" t="s">
        <v>259</v>
      </c>
      <c r="F19029" s="113" t="s">
        <v>200</v>
      </c>
      <c r="G19029" s="150">
        <v>3.1948426560325099E-8</v>
      </c>
    </row>
    <row r="19030" spans="1:7" x14ac:dyDescent="0.25">
      <c r="A19030" s="108" t="str">
        <f t="shared" si="297"/>
        <v>MC_2015_1A3(FS)_NOx</v>
      </c>
      <c r="B19030" s="113" t="s">
        <v>164</v>
      </c>
      <c r="C19030" s="113">
        <v>2015</v>
      </c>
      <c r="D19030" s="113" t="s">
        <v>132</v>
      </c>
      <c r="E19030" s="113" t="s">
        <v>199</v>
      </c>
      <c r="F19030" s="113" t="s">
        <v>200</v>
      </c>
      <c r="G19030" s="113">
        <v>8.21621015209726E-2</v>
      </c>
    </row>
    <row r="19031" spans="1:7" x14ac:dyDescent="0.25">
      <c r="A19031" s="108" t="str">
        <f t="shared" si="297"/>
        <v>MC_2015_1A3(FS)_NMVOC</v>
      </c>
      <c r="B19031" s="113" t="s">
        <v>164</v>
      </c>
      <c r="C19031" s="113">
        <v>2015</v>
      </c>
      <c r="D19031" s="113" t="s">
        <v>132</v>
      </c>
      <c r="E19031" s="113" t="s">
        <v>123</v>
      </c>
      <c r="F19031" s="113" t="s">
        <v>200</v>
      </c>
      <c r="G19031" s="113">
        <v>0.10112344445658999</v>
      </c>
    </row>
    <row r="19032" spans="1:7" x14ac:dyDescent="0.25">
      <c r="A19032" s="108" t="str">
        <f t="shared" si="297"/>
        <v>MC_2015_1A3(FS)_SOx</v>
      </c>
      <c r="B19032" s="113" t="s">
        <v>164</v>
      </c>
      <c r="C19032" s="113">
        <v>2015</v>
      </c>
      <c r="D19032" s="113" t="s">
        <v>132</v>
      </c>
      <c r="E19032" s="113" t="s">
        <v>201</v>
      </c>
      <c r="F19032" s="113" t="s">
        <v>200</v>
      </c>
      <c r="G19032" s="113">
        <v>1.6167709807826501E-4</v>
      </c>
    </row>
    <row r="19033" spans="1:7" x14ac:dyDescent="0.25">
      <c r="A19033" s="108" t="str">
        <f t="shared" si="297"/>
        <v>MC_2015_1A3(FS)_NH3</v>
      </c>
      <c r="B19033" s="113" t="s">
        <v>164</v>
      </c>
      <c r="C19033" s="113">
        <v>2015</v>
      </c>
      <c r="D19033" s="113" t="s">
        <v>132</v>
      </c>
      <c r="E19033" s="113" t="s">
        <v>124</v>
      </c>
      <c r="F19033" s="113" t="s">
        <v>200</v>
      </c>
      <c r="G19033" s="113">
        <v>1.3116922346354701E-3</v>
      </c>
    </row>
    <row r="19034" spans="1:7" x14ac:dyDescent="0.25">
      <c r="A19034" s="108" t="str">
        <f t="shared" si="297"/>
        <v>MC_2015_1A3(FS)_PM2.5</v>
      </c>
      <c r="B19034" s="113" t="s">
        <v>164</v>
      </c>
      <c r="C19034" s="113">
        <v>2015</v>
      </c>
      <c r="D19034" s="113" t="s">
        <v>132</v>
      </c>
      <c r="E19034" s="113" t="s">
        <v>203</v>
      </c>
      <c r="F19034" s="113" t="s">
        <v>200</v>
      </c>
      <c r="G19034" s="113">
        <v>3.5735403139944199E-3</v>
      </c>
    </row>
    <row r="19035" spans="1:7" x14ac:dyDescent="0.25">
      <c r="A19035" s="108" t="str">
        <f t="shared" si="297"/>
        <v>MC_2015_3D_NOx</v>
      </c>
      <c r="B19035" s="113" t="s">
        <v>164</v>
      </c>
      <c r="C19035" s="113">
        <v>2015</v>
      </c>
      <c r="D19035" s="113" t="s">
        <v>206</v>
      </c>
      <c r="E19035" s="113" t="s">
        <v>199</v>
      </c>
      <c r="F19035" s="113" t="s">
        <v>200</v>
      </c>
      <c r="G19035" s="113">
        <v>1.053206E-4</v>
      </c>
    </row>
    <row r="19036" spans="1:7" x14ac:dyDescent="0.25">
      <c r="A19036" s="108" t="str">
        <f t="shared" si="297"/>
        <v>MC_2016_NATIONAL TOTAL_NOx</v>
      </c>
      <c r="B19036" s="113" t="s">
        <v>164</v>
      </c>
      <c r="C19036" s="113">
        <v>2016</v>
      </c>
      <c r="D19036" s="113" t="s">
        <v>122</v>
      </c>
      <c r="E19036" s="113" t="s">
        <v>199</v>
      </c>
      <c r="F19036" s="113" t="s">
        <v>200</v>
      </c>
      <c r="G19036" s="113">
        <v>0.174740350865767</v>
      </c>
    </row>
    <row r="19037" spans="1:7" x14ac:dyDescent="0.25">
      <c r="A19037" s="108" t="str">
        <f t="shared" si="297"/>
        <v>MC_2016_NATIONAL TOTAL_NMVOC</v>
      </c>
      <c r="B19037" s="113" t="s">
        <v>164</v>
      </c>
      <c r="C19037" s="113">
        <v>2016</v>
      </c>
      <c r="D19037" s="113" t="s">
        <v>122</v>
      </c>
      <c r="E19037" s="113" t="s">
        <v>123</v>
      </c>
      <c r="F19037" s="113" t="s">
        <v>200</v>
      </c>
      <c r="G19037" s="113">
        <v>0.23924045377224701</v>
      </c>
    </row>
    <row r="19038" spans="1:7" x14ac:dyDescent="0.25">
      <c r="A19038" s="108" t="str">
        <f t="shared" si="297"/>
        <v>MC_2016_NATIONAL TOTAL_SOx</v>
      </c>
      <c r="B19038" s="113" t="s">
        <v>164</v>
      </c>
      <c r="C19038" s="113">
        <v>2016</v>
      </c>
      <c r="D19038" s="113" t="s">
        <v>122</v>
      </c>
      <c r="E19038" s="113" t="s">
        <v>201</v>
      </c>
      <c r="F19038" s="113" t="s">
        <v>200</v>
      </c>
      <c r="G19038" s="113">
        <v>1.0703364769760399E-2</v>
      </c>
    </row>
    <row r="19039" spans="1:7" x14ac:dyDescent="0.25">
      <c r="A19039" s="108" t="str">
        <f t="shared" si="297"/>
        <v>MC_2016_NATIONAL TOTAL_NH3</v>
      </c>
      <c r="B19039" s="113" t="s">
        <v>164</v>
      </c>
      <c r="C19039" s="113">
        <v>2016</v>
      </c>
      <c r="D19039" s="113" t="s">
        <v>122</v>
      </c>
      <c r="E19039" s="113" t="s">
        <v>124</v>
      </c>
      <c r="F19039" s="113" t="s">
        <v>200</v>
      </c>
      <c r="G19039" s="113">
        <v>1.90002116532473E-3</v>
      </c>
    </row>
    <row r="19040" spans="1:7" x14ac:dyDescent="0.25">
      <c r="A19040" s="108" t="str">
        <f t="shared" si="297"/>
        <v>MC_2016_NATIONAL TOTAL_PM2.5</v>
      </c>
      <c r="B19040" s="113" t="s">
        <v>164</v>
      </c>
      <c r="C19040" s="113">
        <v>2016</v>
      </c>
      <c r="D19040" s="113" t="s">
        <v>122</v>
      </c>
      <c r="E19040" s="113" t="s">
        <v>203</v>
      </c>
      <c r="F19040" s="113" t="s">
        <v>200</v>
      </c>
      <c r="G19040" s="113">
        <v>8.5229907249853593E-3</v>
      </c>
    </row>
    <row r="19041" spans="1:7" x14ac:dyDescent="0.25">
      <c r="A19041" s="108" t="str">
        <f t="shared" si="297"/>
        <v>MC_2016_NATIONAL TOTAL_Pb</v>
      </c>
      <c r="B19041" s="113" t="s">
        <v>164</v>
      </c>
      <c r="C19041" s="113">
        <v>2016</v>
      </c>
      <c r="D19041" s="113" t="s">
        <v>122</v>
      </c>
      <c r="E19041" s="113" t="s">
        <v>125</v>
      </c>
      <c r="F19041" s="113" t="s">
        <v>200</v>
      </c>
      <c r="G19041" s="150">
        <v>1.0370374412100599E-5</v>
      </c>
    </row>
    <row r="19042" spans="1:7" x14ac:dyDescent="0.25">
      <c r="A19042" s="108" t="str">
        <f t="shared" si="297"/>
        <v>MC_2016_NATIONAL TOTAL_Cd</v>
      </c>
      <c r="B19042" s="113" t="s">
        <v>164</v>
      </c>
      <c r="C19042" s="113">
        <v>2016</v>
      </c>
      <c r="D19042" s="113" t="s">
        <v>122</v>
      </c>
      <c r="E19042" s="113" t="s">
        <v>126</v>
      </c>
      <c r="F19042" s="113" t="s">
        <v>200</v>
      </c>
      <c r="G19042" s="150">
        <v>2.86725121549766E-7</v>
      </c>
    </row>
    <row r="19043" spans="1:7" x14ac:dyDescent="0.25">
      <c r="A19043" s="108" t="str">
        <f t="shared" si="297"/>
        <v>MC_2016_NATIONAL TOTAL_Hg</v>
      </c>
      <c r="B19043" s="113" t="s">
        <v>164</v>
      </c>
      <c r="C19043" s="113">
        <v>2016</v>
      </c>
      <c r="D19043" s="113" t="s">
        <v>122</v>
      </c>
      <c r="E19043" s="113" t="s">
        <v>127</v>
      </c>
      <c r="F19043" s="113" t="s">
        <v>200</v>
      </c>
      <c r="G19043" s="150">
        <v>4.34269769606185E-7</v>
      </c>
    </row>
    <row r="19044" spans="1:7" x14ac:dyDescent="0.25">
      <c r="A19044" s="108" t="str">
        <f t="shared" si="297"/>
        <v>MC_2016_NATIONAL TOTAL_DIOX</v>
      </c>
      <c r="B19044" s="113" t="s">
        <v>164</v>
      </c>
      <c r="C19044" s="113">
        <v>2016</v>
      </c>
      <c r="D19044" s="113" t="s">
        <v>122</v>
      </c>
      <c r="E19044" s="113" t="s">
        <v>128</v>
      </c>
      <c r="F19044" s="113" t="s">
        <v>200</v>
      </c>
      <c r="G19044" s="150">
        <v>1.8578934470389101E-9</v>
      </c>
    </row>
    <row r="19045" spans="1:7" x14ac:dyDescent="0.25">
      <c r="A19045" s="108" t="str">
        <f t="shared" si="297"/>
        <v>MC_2016_NATIONAL TOTAL_PAH</v>
      </c>
      <c r="B19045" s="113" t="s">
        <v>164</v>
      </c>
      <c r="C19045" s="113">
        <v>2016</v>
      </c>
      <c r="D19045" s="113" t="s">
        <v>122</v>
      </c>
      <c r="E19045" s="113" t="s">
        <v>129</v>
      </c>
      <c r="F19045" s="113" t="s">
        <v>200</v>
      </c>
      <c r="G19045" s="150">
        <v>8.2552457861275505E-7</v>
      </c>
    </row>
    <row r="19046" spans="1:7" x14ac:dyDescent="0.25">
      <c r="A19046" s="108" t="str">
        <f t="shared" si="297"/>
        <v>MC_2016_NATIONAL TOTAL_HCB</v>
      </c>
      <c r="B19046" s="113" t="s">
        <v>164</v>
      </c>
      <c r="C19046" s="113">
        <v>2016</v>
      </c>
      <c r="D19046" s="113" t="s">
        <v>122</v>
      </c>
      <c r="E19046" s="113" t="s">
        <v>130</v>
      </c>
      <c r="F19046" s="113" t="s">
        <v>200</v>
      </c>
      <c r="G19046" s="150">
        <v>1.46311662705886E-8</v>
      </c>
    </row>
    <row r="19047" spans="1:7" x14ac:dyDescent="0.25">
      <c r="A19047" s="108" t="str">
        <f t="shared" si="297"/>
        <v>MC_2016_NATIONAL TOTAL_PCB</v>
      </c>
      <c r="B19047" s="113" t="s">
        <v>164</v>
      </c>
      <c r="C19047" s="113">
        <v>2016</v>
      </c>
      <c r="D19047" s="113" t="s">
        <v>122</v>
      </c>
      <c r="E19047" s="113" t="s">
        <v>259</v>
      </c>
      <c r="F19047" s="113" t="s">
        <v>200</v>
      </c>
      <c r="G19047" s="150">
        <v>2.7990064906697801E-8</v>
      </c>
    </row>
    <row r="19048" spans="1:7" x14ac:dyDescent="0.25">
      <c r="A19048" s="108" t="str">
        <f t="shared" si="297"/>
        <v>MC_2016_1A3(FS)_NOx</v>
      </c>
      <c r="B19048" s="113" t="s">
        <v>164</v>
      </c>
      <c r="C19048" s="113">
        <v>2016</v>
      </c>
      <c r="D19048" s="113" t="s">
        <v>132</v>
      </c>
      <c r="E19048" s="113" t="s">
        <v>199</v>
      </c>
      <c r="F19048" s="113" t="s">
        <v>200</v>
      </c>
      <c r="G19048" s="113">
        <v>7.6517803261789294E-2</v>
      </c>
    </row>
    <row r="19049" spans="1:7" x14ac:dyDescent="0.25">
      <c r="A19049" s="108" t="str">
        <f t="shared" si="297"/>
        <v>MC_2016_1A3(FS)_NMVOC</v>
      </c>
      <c r="B19049" s="113" t="s">
        <v>164</v>
      </c>
      <c r="C19049" s="113">
        <v>2016</v>
      </c>
      <c r="D19049" s="113" t="s">
        <v>132</v>
      </c>
      <c r="E19049" s="113" t="s">
        <v>123</v>
      </c>
      <c r="F19049" s="113" t="s">
        <v>200</v>
      </c>
      <c r="G19049" s="113">
        <v>0.102788812788343</v>
      </c>
    </row>
    <row r="19050" spans="1:7" x14ac:dyDescent="0.25">
      <c r="A19050" s="108" t="str">
        <f t="shared" si="297"/>
        <v>MC_2016_1A3(FS)_SOx</v>
      </c>
      <c r="B19050" s="113" t="s">
        <v>164</v>
      </c>
      <c r="C19050" s="113">
        <v>2016</v>
      </c>
      <c r="D19050" s="113" t="s">
        <v>132</v>
      </c>
      <c r="E19050" s="113" t="s">
        <v>201</v>
      </c>
      <c r="F19050" s="113" t="s">
        <v>200</v>
      </c>
      <c r="G19050" s="113">
        <v>1.5954516713653601E-4</v>
      </c>
    </row>
    <row r="19051" spans="1:7" x14ac:dyDescent="0.25">
      <c r="A19051" s="108" t="str">
        <f t="shared" si="297"/>
        <v>MC_2016_1A3(FS)_NH3</v>
      </c>
      <c r="B19051" s="113" t="s">
        <v>164</v>
      </c>
      <c r="C19051" s="113">
        <v>2016</v>
      </c>
      <c r="D19051" s="113" t="s">
        <v>132</v>
      </c>
      <c r="E19051" s="113" t="s">
        <v>124</v>
      </c>
      <c r="F19051" s="113" t="s">
        <v>200</v>
      </c>
      <c r="G19051" s="113">
        <v>1.2471037051153999E-3</v>
      </c>
    </row>
    <row r="19052" spans="1:7" x14ac:dyDescent="0.25">
      <c r="A19052" s="108" t="str">
        <f t="shared" si="297"/>
        <v>MC_2016_1A3(FS)_PM2.5</v>
      </c>
      <c r="B19052" s="113" t="s">
        <v>164</v>
      </c>
      <c r="C19052" s="113">
        <v>2016</v>
      </c>
      <c r="D19052" s="113" t="s">
        <v>132</v>
      </c>
      <c r="E19052" s="113" t="s">
        <v>203</v>
      </c>
      <c r="F19052" s="113" t="s">
        <v>200</v>
      </c>
      <c r="G19052" s="113">
        <v>3.3316330005529601E-3</v>
      </c>
    </row>
    <row r="19053" spans="1:7" x14ac:dyDescent="0.25">
      <c r="A19053" s="108" t="str">
        <f t="shared" si="297"/>
        <v>MC_2016_3D_NOx</v>
      </c>
      <c r="B19053" s="113" t="s">
        <v>164</v>
      </c>
      <c r="C19053" s="113">
        <v>2016</v>
      </c>
      <c r="D19053" s="113" t="s">
        <v>206</v>
      </c>
      <c r="E19053" s="113" t="s">
        <v>199</v>
      </c>
      <c r="F19053" s="113" t="s">
        <v>200</v>
      </c>
      <c r="G19053" s="150">
        <v>8.94596E-5</v>
      </c>
    </row>
    <row r="19054" spans="1:7" x14ac:dyDescent="0.25">
      <c r="A19054" s="108" t="str">
        <f t="shared" si="297"/>
        <v>MC_2017_NATIONAL TOTAL_NOx</v>
      </c>
      <c r="B19054" s="113" t="s">
        <v>164</v>
      </c>
      <c r="C19054" s="113">
        <v>2017</v>
      </c>
      <c r="D19054" s="113" t="s">
        <v>122</v>
      </c>
      <c r="E19054" s="113" t="s">
        <v>199</v>
      </c>
      <c r="F19054" s="113" t="s">
        <v>200</v>
      </c>
      <c r="G19054" s="113">
        <v>0.15683875796094701</v>
      </c>
    </row>
    <row r="19055" spans="1:7" x14ac:dyDescent="0.25">
      <c r="A19055" s="108" t="str">
        <f t="shared" si="297"/>
        <v>MC_2017_NATIONAL TOTAL_NMVOC</v>
      </c>
      <c r="B19055" s="113" t="s">
        <v>164</v>
      </c>
      <c r="C19055" s="113">
        <v>2017</v>
      </c>
      <c r="D19055" s="113" t="s">
        <v>122</v>
      </c>
      <c r="E19055" s="113" t="s">
        <v>123</v>
      </c>
      <c r="F19055" s="113" t="s">
        <v>200</v>
      </c>
      <c r="G19055" s="113">
        <v>0.23121406776225101</v>
      </c>
    </row>
    <row r="19056" spans="1:7" x14ac:dyDescent="0.25">
      <c r="A19056" s="108" t="str">
        <f t="shared" si="297"/>
        <v>MC_2017_NATIONAL TOTAL_SOx</v>
      </c>
      <c r="B19056" s="113" t="s">
        <v>164</v>
      </c>
      <c r="C19056" s="113">
        <v>2017</v>
      </c>
      <c r="D19056" s="113" t="s">
        <v>122</v>
      </c>
      <c r="E19056" s="113" t="s">
        <v>201</v>
      </c>
      <c r="F19056" s="113" t="s">
        <v>200</v>
      </c>
      <c r="G19056" s="113">
        <v>1.28741840080684E-2</v>
      </c>
    </row>
    <row r="19057" spans="1:7" x14ac:dyDescent="0.25">
      <c r="A19057" s="108" t="str">
        <f t="shared" si="297"/>
        <v>MC_2017_NATIONAL TOTAL_NH3</v>
      </c>
      <c r="B19057" s="113" t="s">
        <v>164</v>
      </c>
      <c r="C19057" s="113">
        <v>2017</v>
      </c>
      <c r="D19057" s="113" t="s">
        <v>122</v>
      </c>
      <c r="E19057" s="113" t="s">
        <v>124</v>
      </c>
      <c r="F19057" s="113" t="s">
        <v>200</v>
      </c>
      <c r="G19057" s="113">
        <v>1.81523816924276E-3</v>
      </c>
    </row>
    <row r="19058" spans="1:7" x14ac:dyDescent="0.25">
      <c r="A19058" s="108" t="str">
        <f t="shared" si="297"/>
        <v>MC_2017_NATIONAL TOTAL_PM2.5</v>
      </c>
      <c r="B19058" s="113" t="s">
        <v>164</v>
      </c>
      <c r="C19058" s="113">
        <v>2017</v>
      </c>
      <c r="D19058" s="113" t="s">
        <v>122</v>
      </c>
      <c r="E19058" s="113" t="s">
        <v>203</v>
      </c>
      <c r="F19058" s="113" t="s">
        <v>200</v>
      </c>
      <c r="G19058" s="113">
        <v>7.4783900872468102E-3</v>
      </c>
    </row>
    <row r="19059" spans="1:7" x14ac:dyDescent="0.25">
      <c r="A19059" s="108" t="str">
        <f t="shared" si="297"/>
        <v>MC_2017_NATIONAL TOTAL_Pb</v>
      </c>
      <c r="B19059" s="113" t="s">
        <v>164</v>
      </c>
      <c r="C19059" s="113">
        <v>2017</v>
      </c>
      <c r="D19059" s="113" t="s">
        <v>122</v>
      </c>
      <c r="E19059" s="113" t="s">
        <v>125</v>
      </c>
      <c r="F19059" s="113" t="s">
        <v>200</v>
      </c>
      <c r="G19059" s="150">
        <v>1.36702104808635E-5</v>
      </c>
    </row>
    <row r="19060" spans="1:7" x14ac:dyDescent="0.25">
      <c r="A19060" s="108" t="str">
        <f t="shared" si="297"/>
        <v>MC_2017_NATIONAL TOTAL_Cd</v>
      </c>
      <c r="B19060" s="113" t="s">
        <v>164</v>
      </c>
      <c r="C19060" s="113">
        <v>2017</v>
      </c>
      <c r="D19060" s="113" t="s">
        <v>122</v>
      </c>
      <c r="E19060" s="113" t="s">
        <v>126</v>
      </c>
      <c r="F19060" s="113" t="s">
        <v>200</v>
      </c>
      <c r="G19060" s="150">
        <v>4.1460308548000901E-7</v>
      </c>
    </row>
    <row r="19061" spans="1:7" x14ac:dyDescent="0.25">
      <c r="A19061" s="108" t="str">
        <f t="shared" si="297"/>
        <v>MC_2017_NATIONAL TOTAL_Hg</v>
      </c>
      <c r="B19061" s="113" t="s">
        <v>164</v>
      </c>
      <c r="C19061" s="113">
        <v>2017</v>
      </c>
      <c r="D19061" s="113" t="s">
        <v>122</v>
      </c>
      <c r="E19061" s="113" t="s">
        <v>127</v>
      </c>
      <c r="F19061" s="113" t="s">
        <v>200</v>
      </c>
      <c r="G19061" s="150">
        <v>4.2869161519410903E-6</v>
      </c>
    </row>
    <row r="19062" spans="1:7" x14ac:dyDescent="0.25">
      <c r="A19062" s="108" t="str">
        <f t="shared" si="297"/>
        <v>MC_2017_NATIONAL TOTAL_DIOX</v>
      </c>
      <c r="B19062" s="113" t="s">
        <v>164</v>
      </c>
      <c r="C19062" s="113">
        <v>2017</v>
      </c>
      <c r="D19062" s="113" t="s">
        <v>122</v>
      </c>
      <c r="E19062" s="113" t="s">
        <v>128</v>
      </c>
      <c r="F19062" s="113" t="s">
        <v>200</v>
      </c>
      <c r="G19062" s="150">
        <v>1.6365104350760999E-9</v>
      </c>
    </row>
    <row r="19063" spans="1:7" x14ac:dyDescent="0.25">
      <c r="A19063" s="108" t="str">
        <f t="shared" si="297"/>
        <v>MC_2017_NATIONAL TOTAL_PAH</v>
      </c>
      <c r="B19063" s="113" t="s">
        <v>164</v>
      </c>
      <c r="C19063" s="113">
        <v>2017</v>
      </c>
      <c r="D19063" s="113" t="s">
        <v>122</v>
      </c>
      <c r="E19063" s="113" t="s">
        <v>129</v>
      </c>
      <c r="F19063" s="113" t="s">
        <v>200</v>
      </c>
      <c r="G19063" s="150">
        <v>7.7997905682801504E-7</v>
      </c>
    </row>
    <row r="19064" spans="1:7" x14ac:dyDescent="0.25">
      <c r="A19064" s="108" t="str">
        <f t="shared" si="297"/>
        <v>MC_2017_NATIONAL TOTAL_HCB</v>
      </c>
      <c r="B19064" s="113" t="s">
        <v>164</v>
      </c>
      <c r="C19064" s="113">
        <v>2017</v>
      </c>
      <c r="D19064" s="113" t="s">
        <v>122</v>
      </c>
      <c r="E19064" s="113" t="s">
        <v>130</v>
      </c>
      <c r="F19064" s="113" t="s">
        <v>200</v>
      </c>
      <c r="G19064" s="150">
        <v>1.2220178727850999E-8</v>
      </c>
    </row>
    <row r="19065" spans="1:7" x14ac:dyDescent="0.25">
      <c r="A19065" s="108" t="str">
        <f t="shared" si="297"/>
        <v>MC_2017_NATIONAL TOTAL_PCB</v>
      </c>
      <c r="B19065" s="113" t="s">
        <v>164</v>
      </c>
      <c r="C19065" s="113">
        <v>2017</v>
      </c>
      <c r="D19065" s="113" t="s">
        <v>122</v>
      </c>
      <c r="E19065" s="113" t="s">
        <v>259</v>
      </c>
      <c r="F19065" s="113" t="s">
        <v>200</v>
      </c>
      <c r="G19065" s="150">
        <v>2.2832162785062099E-8</v>
      </c>
    </row>
    <row r="19066" spans="1:7" x14ac:dyDescent="0.25">
      <c r="A19066" s="108" t="str">
        <f t="shared" si="297"/>
        <v>MC_2017_1A3(FS)_NOx</v>
      </c>
      <c r="B19066" s="113" t="s">
        <v>164</v>
      </c>
      <c r="C19066" s="113">
        <v>2017</v>
      </c>
      <c r="D19066" s="113" t="s">
        <v>132</v>
      </c>
      <c r="E19066" s="113" t="s">
        <v>199</v>
      </c>
      <c r="F19066" s="113" t="s">
        <v>200</v>
      </c>
      <c r="G19066" s="113">
        <v>6.9686030518988806E-2</v>
      </c>
    </row>
    <row r="19067" spans="1:7" x14ac:dyDescent="0.25">
      <c r="A19067" s="108" t="str">
        <f t="shared" si="297"/>
        <v>MC_2017_1A3(FS)_NMVOC</v>
      </c>
      <c r="B19067" s="113" t="s">
        <v>164</v>
      </c>
      <c r="C19067" s="113">
        <v>2017</v>
      </c>
      <c r="D19067" s="113" t="s">
        <v>132</v>
      </c>
      <c r="E19067" s="113" t="s">
        <v>123</v>
      </c>
      <c r="F19067" s="113" t="s">
        <v>200</v>
      </c>
      <c r="G19067" s="113">
        <v>0.104119832298865</v>
      </c>
    </row>
    <row r="19068" spans="1:7" x14ac:dyDescent="0.25">
      <c r="A19068" s="108" t="str">
        <f t="shared" si="297"/>
        <v>MC_2017_1A3(FS)_SOx</v>
      </c>
      <c r="B19068" s="113" t="s">
        <v>164</v>
      </c>
      <c r="C19068" s="113">
        <v>2017</v>
      </c>
      <c r="D19068" s="113" t="s">
        <v>132</v>
      </c>
      <c r="E19068" s="113" t="s">
        <v>201</v>
      </c>
      <c r="F19068" s="113" t="s">
        <v>200</v>
      </c>
      <c r="G19068" s="113">
        <v>1.57438420484881E-4</v>
      </c>
    </row>
    <row r="19069" spans="1:7" x14ac:dyDescent="0.25">
      <c r="A19069" s="108" t="str">
        <f t="shared" si="297"/>
        <v>MC_2017_1A3(FS)_NH3</v>
      </c>
      <c r="B19069" s="113" t="s">
        <v>164</v>
      </c>
      <c r="C19069" s="113">
        <v>2017</v>
      </c>
      <c r="D19069" s="113" t="s">
        <v>132</v>
      </c>
      <c r="E19069" s="113" t="s">
        <v>124</v>
      </c>
      <c r="F19069" s="113" t="s">
        <v>200</v>
      </c>
      <c r="G19069" s="113">
        <v>1.2114871112547099E-3</v>
      </c>
    </row>
    <row r="19070" spans="1:7" x14ac:dyDescent="0.25">
      <c r="A19070" s="108" t="str">
        <f t="shared" si="297"/>
        <v>MC_2017_1A3(FS)_PM2.5</v>
      </c>
      <c r="B19070" s="113" t="s">
        <v>164</v>
      </c>
      <c r="C19070" s="113">
        <v>2017</v>
      </c>
      <c r="D19070" s="113" t="s">
        <v>132</v>
      </c>
      <c r="E19070" s="113" t="s">
        <v>203</v>
      </c>
      <c r="F19070" s="113" t="s">
        <v>200</v>
      </c>
      <c r="G19070" s="113">
        <v>3.0803994945960301E-3</v>
      </c>
    </row>
    <row r="19071" spans="1:7" x14ac:dyDescent="0.25">
      <c r="A19071" s="108" t="str">
        <f t="shared" si="297"/>
        <v>MC_2017_3D_NOx</v>
      </c>
      <c r="B19071" s="113" t="s">
        <v>164</v>
      </c>
      <c r="C19071" s="113">
        <v>2017</v>
      </c>
      <c r="D19071" s="113" t="s">
        <v>206</v>
      </c>
      <c r="E19071" s="113" t="s">
        <v>199</v>
      </c>
      <c r="F19071" s="113" t="s">
        <v>200</v>
      </c>
      <c r="G19071" s="150">
        <v>8.2206400000000006E-5</v>
      </c>
    </row>
    <row r="19072" spans="1:7" x14ac:dyDescent="0.25">
      <c r="A19072" s="108" t="str">
        <f t="shared" si="297"/>
        <v>MC_2018_NATIONAL TOTAL_NOx</v>
      </c>
      <c r="B19072" s="113" t="s">
        <v>164</v>
      </c>
      <c r="C19072" s="113">
        <v>2018</v>
      </c>
      <c r="D19072" s="113" t="s">
        <v>122</v>
      </c>
      <c r="E19072" s="113" t="s">
        <v>199</v>
      </c>
      <c r="F19072" s="113" t="s">
        <v>200</v>
      </c>
      <c r="G19072" s="113">
        <v>0.14585223155965499</v>
      </c>
    </row>
    <row r="19073" spans="1:7" x14ac:dyDescent="0.25">
      <c r="A19073" s="108" t="str">
        <f t="shared" si="297"/>
        <v>MC_2018_NATIONAL TOTAL_NMVOC</v>
      </c>
      <c r="B19073" s="113" t="s">
        <v>164</v>
      </c>
      <c r="C19073" s="113">
        <v>2018</v>
      </c>
      <c r="D19073" s="113" t="s">
        <v>122</v>
      </c>
      <c r="E19073" s="113" t="s">
        <v>123</v>
      </c>
      <c r="F19073" s="113" t="s">
        <v>200</v>
      </c>
      <c r="G19073" s="113">
        <v>0.22945905737651001</v>
      </c>
    </row>
    <row r="19074" spans="1:7" x14ac:dyDescent="0.25">
      <c r="A19074" s="108" t="str">
        <f t="shared" ref="A19074:A19137" si="298">CONCATENATE(B19074,"_",C19074,"_",D19074,"_",E19074)</f>
        <v>MC_2018_NATIONAL TOTAL_SOx</v>
      </c>
      <c r="B19074" s="113" t="s">
        <v>164</v>
      </c>
      <c r="C19074" s="113">
        <v>2018</v>
      </c>
      <c r="D19074" s="113" t="s">
        <v>122</v>
      </c>
      <c r="E19074" s="113" t="s">
        <v>201</v>
      </c>
      <c r="F19074" s="113" t="s">
        <v>200</v>
      </c>
      <c r="G19074" s="113">
        <v>1.15295608134308E-2</v>
      </c>
    </row>
    <row r="19075" spans="1:7" x14ac:dyDescent="0.25">
      <c r="A19075" s="108" t="str">
        <f t="shared" si="298"/>
        <v>MC_2018_NATIONAL TOTAL_NH3</v>
      </c>
      <c r="B19075" s="113" t="s">
        <v>164</v>
      </c>
      <c r="C19075" s="113">
        <v>2018</v>
      </c>
      <c r="D19075" s="113" t="s">
        <v>122</v>
      </c>
      <c r="E19075" s="113" t="s">
        <v>124</v>
      </c>
      <c r="F19075" s="113" t="s">
        <v>200</v>
      </c>
      <c r="G19075" s="113">
        <v>1.7243014789233601E-3</v>
      </c>
    </row>
    <row r="19076" spans="1:7" x14ac:dyDescent="0.25">
      <c r="A19076" s="108" t="str">
        <f t="shared" si="298"/>
        <v>MC_2018_NATIONAL TOTAL_PM2.5</v>
      </c>
      <c r="B19076" s="113" t="s">
        <v>164</v>
      </c>
      <c r="C19076" s="113">
        <v>2018</v>
      </c>
      <c r="D19076" s="113" t="s">
        <v>122</v>
      </c>
      <c r="E19076" s="113" t="s">
        <v>203</v>
      </c>
      <c r="F19076" s="113" t="s">
        <v>200</v>
      </c>
      <c r="G19076" s="113">
        <v>7.2525607382134998E-3</v>
      </c>
    </row>
    <row r="19077" spans="1:7" x14ac:dyDescent="0.25">
      <c r="A19077" s="108" t="str">
        <f t="shared" si="298"/>
        <v>MC_2018_NATIONAL TOTAL_Pb</v>
      </c>
      <c r="B19077" s="113" t="s">
        <v>164</v>
      </c>
      <c r="C19077" s="113">
        <v>2018</v>
      </c>
      <c r="D19077" s="113" t="s">
        <v>122</v>
      </c>
      <c r="E19077" s="113" t="s">
        <v>125</v>
      </c>
      <c r="F19077" s="113" t="s">
        <v>200</v>
      </c>
      <c r="G19077" s="150">
        <v>1.2115845021514E-5</v>
      </c>
    </row>
    <row r="19078" spans="1:7" x14ac:dyDescent="0.25">
      <c r="A19078" s="108" t="str">
        <f t="shared" si="298"/>
        <v>MC_2018_NATIONAL TOTAL_Cd</v>
      </c>
      <c r="B19078" s="113" t="s">
        <v>164</v>
      </c>
      <c r="C19078" s="113">
        <v>2018</v>
      </c>
      <c r="D19078" s="113" t="s">
        <v>122</v>
      </c>
      <c r="E19078" s="113" t="s">
        <v>126</v>
      </c>
      <c r="F19078" s="113" t="s">
        <v>200</v>
      </c>
      <c r="G19078" s="150">
        <v>2.4241709015204099E-7</v>
      </c>
    </row>
    <row r="19079" spans="1:7" x14ac:dyDescent="0.25">
      <c r="A19079" s="108" t="str">
        <f t="shared" si="298"/>
        <v>MC_2018_NATIONAL TOTAL_Hg</v>
      </c>
      <c r="B19079" s="113" t="s">
        <v>164</v>
      </c>
      <c r="C19079" s="113">
        <v>2018</v>
      </c>
      <c r="D19079" s="113" t="s">
        <v>122</v>
      </c>
      <c r="E19079" s="113" t="s">
        <v>127</v>
      </c>
      <c r="F19079" s="113" t="s">
        <v>200</v>
      </c>
      <c r="G19079" s="150">
        <v>2.65346478344272E-7</v>
      </c>
    </row>
    <row r="19080" spans="1:7" x14ac:dyDescent="0.25">
      <c r="A19080" s="108" t="str">
        <f t="shared" si="298"/>
        <v>MC_2018_NATIONAL TOTAL_DIOX</v>
      </c>
      <c r="B19080" s="113" t="s">
        <v>164</v>
      </c>
      <c r="C19080" s="113">
        <v>2018</v>
      </c>
      <c r="D19080" s="113" t="s">
        <v>122</v>
      </c>
      <c r="E19080" s="113" t="s">
        <v>128</v>
      </c>
      <c r="F19080" s="113" t="s">
        <v>200</v>
      </c>
      <c r="G19080" s="150">
        <v>1.47489711091956E-9</v>
      </c>
    </row>
    <row r="19081" spans="1:7" x14ac:dyDescent="0.25">
      <c r="A19081" s="108" t="str">
        <f t="shared" si="298"/>
        <v>MC_2018_NATIONAL TOTAL_PAH</v>
      </c>
      <c r="B19081" s="113" t="s">
        <v>164</v>
      </c>
      <c r="C19081" s="113">
        <v>2018</v>
      </c>
      <c r="D19081" s="113" t="s">
        <v>122</v>
      </c>
      <c r="E19081" s="113" t="s">
        <v>129</v>
      </c>
      <c r="F19081" s="113" t="s">
        <v>200</v>
      </c>
      <c r="G19081" s="150">
        <v>8.7320387000586498E-7</v>
      </c>
    </row>
    <row r="19082" spans="1:7" x14ac:dyDescent="0.25">
      <c r="A19082" s="108" t="str">
        <f t="shared" si="298"/>
        <v>MC_2018_NATIONAL TOTAL_HCB</v>
      </c>
      <c r="B19082" s="113" t="s">
        <v>164</v>
      </c>
      <c r="C19082" s="113">
        <v>2018</v>
      </c>
      <c r="D19082" s="113" t="s">
        <v>122</v>
      </c>
      <c r="E19082" s="113" t="s">
        <v>130</v>
      </c>
      <c r="F19082" s="113" t="s">
        <v>200</v>
      </c>
      <c r="G19082" s="150">
        <v>1.3046227537539501E-8</v>
      </c>
    </row>
    <row r="19083" spans="1:7" x14ac:dyDescent="0.25">
      <c r="A19083" s="108" t="str">
        <f t="shared" si="298"/>
        <v>MC_2018_NATIONAL TOTAL_PCB</v>
      </c>
      <c r="B19083" s="113" t="s">
        <v>164</v>
      </c>
      <c r="C19083" s="113">
        <v>2018</v>
      </c>
      <c r="D19083" s="113" t="s">
        <v>122</v>
      </c>
      <c r="E19083" s="113" t="s">
        <v>259</v>
      </c>
      <c r="F19083" s="113" t="s">
        <v>200</v>
      </c>
      <c r="G19083" s="150">
        <v>2.44606331862966E-8</v>
      </c>
    </row>
    <row r="19084" spans="1:7" x14ac:dyDescent="0.25">
      <c r="A19084" s="108" t="str">
        <f t="shared" si="298"/>
        <v>MC_2018_1A3(FS)_NOx</v>
      </c>
      <c r="B19084" s="113" t="s">
        <v>164</v>
      </c>
      <c r="C19084" s="113">
        <v>2018</v>
      </c>
      <c r="D19084" s="113" t="s">
        <v>132</v>
      </c>
      <c r="E19084" s="113" t="s">
        <v>199</v>
      </c>
      <c r="F19084" s="113" t="s">
        <v>200</v>
      </c>
      <c r="G19084" s="113">
        <v>6.1583209542055498E-2</v>
      </c>
    </row>
    <row r="19085" spans="1:7" x14ac:dyDescent="0.25">
      <c r="A19085" s="108" t="str">
        <f t="shared" si="298"/>
        <v>MC_2018_1A3(FS)_NMVOC</v>
      </c>
      <c r="B19085" s="113" t="s">
        <v>164</v>
      </c>
      <c r="C19085" s="113">
        <v>2018</v>
      </c>
      <c r="D19085" s="113" t="s">
        <v>132</v>
      </c>
      <c r="E19085" s="113" t="s">
        <v>123</v>
      </c>
      <c r="F19085" s="113" t="s">
        <v>200</v>
      </c>
      <c r="G19085" s="113">
        <v>0.10369164549412099</v>
      </c>
    </row>
    <row r="19086" spans="1:7" x14ac:dyDescent="0.25">
      <c r="A19086" s="108" t="str">
        <f t="shared" si="298"/>
        <v>MC_2018_1A3(FS)_SOx</v>
      </c>
      <c r="B19086" s="113" t="s">
        <v>164</v>
      </c>
      <c r="C19086" s="113">
        <v>2018</v>
      </c>
      <c r="D19086" s="113" t="s">
        <v>132</v>
      </c>
      <c r="E19086" s="113" t="s">
        <v>201</v>
      </c>
      <c r="F19086" s="113" t="s">
        <v>200</v>
      </c>
      <c r="G19086" s="113">
        <v>1.5603587249131201E-4</v>
      </c>
    </row>
    <row r="19087" spans="1:7" x14ac:dyDescent="0.25">
      <c r="A19087" s="108" t="str">
        <f t="shared" si="298"/>
        <v>MC_2018_1A3(FS)_NH3</v>
      </c>
      <c r="B19087" s="113" t="s">
        <v>164</v>
      </c>
      <c r="C19087" s="113">
        <v>2018</v>
      </c>
      <c r="D19087" s="113" t="s">
        <v>132</v>
      </c>
      <c r="E19087" s="113" t="s">
        <v>124</v>
      </c>
      <c r="F19087" s="113" t="s">
        <v>200</v>
      </c>
      <c r="G19087" s="113">
        <v>1.1760204073910799E-3</v>
      </c>
    </row>
    <row r="19088" spans="1:7" x14ac:dyDescent="0.25">
      <c r="A19088" s="108" t="str">
        <f t="shared" si="298"/>
        <v>MC_2018_1A3(FS)_PM2.5</v>
      </c>
      <c r="B19088" s="113" t="s">
        <v>164</v>
      </c>
      <c r="C19088" s="113">
        <v>2018</v>
      </c>
      <c r="D19088" s="113" t="s">
        <v>132</v>
      </c>
      <c r="E19088" s="113" t="s">
        <v>203</v>
      </c>
      <c r="F19088" s="113" t="s">
        <v>200</v>
      </c>
      <c r="G19088" s="113">
        <v>2.8891237436963202E-3</v>
      </c>
    </row>
    <row r="19089" spans="1:7" x14ac:dyDescent="0.25">
      <c r="A19089" s="108" t="str">
        <f t="shared" si="298"/>
        <v>MC_2018_3D_NOx</v>
      </c>
      <c r="B19089" s="113" t="s">
        <v>164</v>
      </c>
      <c r="C19089" s="113">
        <v>2018</v>
      </c>
      <c r="D19089" s="113" t="s">
        <v>206</v>
      </c>
      <c r="E19089" s="113" t="s">
        <v>199</v>
      </c>
      <c r="F19089" s="113" t="s">
        <v>200</v>
      </c>
      <c r="G19089" s="150">
        <v>5.4437700000000002E-5</v>
      </c>
    </row>
    <row r="19090" spans="1:7" x14ac:dyDescent="0.25">
      <c r="A19090" s="108" t="str">
        <f t="shared" si="298"/>
        <v>MC_2019_NATIONAL TOTAL_NOx</v>
      </c>
      <c r="B19090" s="113" t="s">
        <v>164</v>
      </c>
      <c r="C19090" s="113">
        <v>2019</v>
      </c>
      <c r="D19090" s="113" t="s">
        <v>122</v>
      </c>
      <c r="E19090" s="113" t="s">
        <v>199</v>
      </c>
      <c r="F19090" s="113" t="s">
        <v>200</v>
      </c>
      <c r="G19090" s="113">
        <v>0.130594986784762</v>
      </c>
    </row>
    <row r="19091" spans="1:7" x14ac:dyDescent="0.25">
      <c r="A19091" s="108" t="str">
        <f t="shared" si="298"/>
        <v>MC_2019_NATIONAL TOTAL_NMVOC</v>
      </c>
      <c r="B19091" s="113" t="s">
        <v>164</v>
      </c>
      <c r="C19091" s="113">
        <v>2019</v>
      </c>
      <c r="D19091" s="113" t="s">
        <v>122</v>
      </c>
      <c r="E19091" s="113" t="s">
        <v>123</v>
      </c>
      <c r="F19091" s="113" t="s">
        <v>200</v>
      </c>
      <c r="G19091" s="113">
        <v>0.22784165299025899</v>
      </c>
    </row>
    <row r="19092" spans="1:7" x14ac:dyDescent="0.25">
      <c r="A19092" s="108" t="str">
        <f t="shared" si="298"/>
        <v>MC_2019_NATIONAL TOTAL_SOx</v>
      </c>
      <c r="B19092" s="113" t="s">
        <v>164</v>
      </c>
      <c r="C19092" s="113">
        <v>2019</v>
      </c>
      <c r="D19092" s="113" t="s">
        <v>122</v>
      </c>
      <c r="E19092" s="113" t="s">
        <v>201</v>
      </c>
      <c r="F19092" s="113" t="s">
        <v>200</v>
      </c>
      <c r="G19092" s="113">
        <v>8.9206466894289002E-3</v>
      </c>
    </row>
    <row r="19093" spans="1:7" x14ac:dyDescent="0.25">
      <c r="A19093" s="108" t="str">
        <f t="shared" si="298"/>
        <v>MC_2019_NATIONAL TOTAL_NH3</v>
      </c>
      <c r="B19093" s="113" t="s">
        <v>164</v>
      </c>
      <c r="C19093" s="113">
        <v>2019</v>
      </c>
      <c r="D19093" s="113" t="s">
        <v>122</v>
      </c>
      <c r="E19093" s="113" t="s">
        <v>124</v>
      </c>
      <c r="F19093" s="113" t="s">
        <v>200</v>
      </c>
      <c r="G19093" s="113">
        <v>1.70911575210407E-3</v>
      </c>
    </row>
    <row r="19094" spans="1:7" x14ac:dyDescent="0.25">
      <c r="A19094" s="108" t="str">
        <f t="shared" si="298"/>
        <v>MC_2019_NATIONAL TOTAL_PM2.5</v>
      </c>
      <c r="B19094" s="113" t="s">
        <v>164</v>
      </c>
      <c r="C19094" s="113">
        <v>2019</v>
      </c>
      <c r="D19094" s="113" t="s">
        <v>122</v>
      </c>
      <c r="E19094" s="113" t="s">
        <v>203</v>
      </c>
      <c r="F19094" s="113" t="s">
        <v>200</v>
      </c>
      <c r="G19094" s="113">
        <v>6.7478907180202998E-3</v>
      </c>
    </row>
    <row r="19095" spans="1:7" x14ac:dyDescent="0.25">
      <c r="A19095" s="108" t="str">
        <f t="shared" si="298"/>
        <v>MC_2019_NATIONAL TOTAL_Pb</v>
      </c>
      <c r="B19095" s="113" t="s">
        <v>164</v>
      </c>
      <c r="C19095" s="113">
        <v>2019</v>
      </c>
      <c r="D19095" s="113" t="s">
        <v>122</v>
      </c>
      <c r="E19095" s="113" t="s">
        <v>125</v>
      </c>
      <c r="F19095" s="113" t="s">
        <v>200</v>
      </c>
      <c r="G19095" s="150">
        <v>1.12377188337377E-5</v>
      </c>
    </row>
    <row r="19096" spans="1:7" x14ac:dyDescent="0.25">
      <c r="A19096" s="108" t="str">
        <f t="shared" si="298"/>
        <v>MC_2019_NATIONAL TOTAL_Cd</v>
      </c>
      <c r="B19096" s="113" t="s">
        <v>164</v>
      </c>
      <c r="C19096" s="113">
        <v>2019</v>
      </c>
      <c r="D19096" s="113" t="s">
        <v>122</v>
      </c>
      <c r="E19096" s="113" t="s">
        <v>126</v>
      </c>
      <c r="F19096" s="113" t="s">
        <v>200</v>
      </c>
      <c r="G19096" s="150">
        <v>1.07651832910895E-7</v>
      </c>
    </row>
    <row r="19097" spans="1:7" x14ac:dyDescent="0.25">
      <c r="A19097" s="108" t="str">
        <f t="shared" si="298"/>
        <v>MC_2019_NATIONAL TOTAL_Hg</v>
      </c>
      <c r="B19097" s="113" t="s">
        <v>164</v>
      </c>
      <c r="C19097" s="113">
        <v>2019</v>
      </c>
      <c r="D19097" s="113" t="s">
        <v>122</v>
      </c>
      <c r="E19097" s="113" t="s">
        <v>127</v>
      </c>
      <c r="F19097" s="113" t="s">
        <v>200</v>
      </c>
      <c r="G19097" s="150">
        <v>5.5900828645469497E-7</v>
      </c>
    </row>
    <row r="19098" spans="1:7" x14ac:dyDescent="0.25">
      <c r="A19098" s="108" t="str">
        <f t="shared" si="298"/>
        <v>MC_2019_NATIONAL TOTAL_DIOX</v>
      </c>
      <c r="B19098" s="113" t="s">
        <v>164</v>
      </c>
      <c r="C19098" s="113">
        <v>2019</v>
      </c>
      <c r="D19098" s="113" t="s">
        <v>122</v>
      </c>
      <c r="E19098" s="113" t="s">
        <v>128</v>
      </c>
      <c r="F19098" s="113" t="s">
        <v>200</v>
      </c>
      <c r="G19098" s="150">
        <v>1.2710996267517001E-9</v>
      </c>
    </row>
    <row r="19099" spans="1:7" x14ac:dyDescent="0.25">
      <c r="A19099" s="108" t="str">
        <f t="shared" si="298"/>
        <v>MC_2019_NATIONAL TOTAL_PAH</v>
      </c>
      <c r="B19099" s="113" t="s">
        <v>164</v>
      </c>
      <c r="C19099" s="113">
        <v>2019</v>
      </c>
      <c r="D19099" s="113" t="s">
        <v>122</v>
      </c>
      <c r="E19099" s="113" t="s">
        <v>129</v>
      </c>
      <c r="F19099" s="113" t="s">
        <v>200</v>
      </c>
      <c r="G19099" s="150">
        <v>7.9170816293145698E-7</v>
      </c>
    </row>
    <row r="19100" spans="1:7" x14ac:dyDescent="0.25">
      <c r="A19100" s="108" t="str">
        <f t="shared" si="298"/>
        <v>MC_2019_NATIONAL TOTAL_HCB</v>
      </c>
      <c r="B19100" s="113" t="s">
        <v>164</v>
      </c>
      <c r="C19100" s="113">
        <v>2019</v>
      </c>
      <c r="D19100" s="113" t="s">
        <v>122</v>
      </c>
      <c r="E19100" s="113" t="s">
        <v>130</v>
      </c>
      <c r="F19100" s="113" t="s">
        <v>200</v>
      </c>
      <c r="G19100" s="150">
        <v>1.12113183051243E-8</v>
      </c>
    </row>
    <row r="19101" spans="1:7" x14ac:dyDescent="0.25">
      <c r="A19101" s="108" t="str">
        <f t="shared" si="298"/>
        <v>MC_2019_NATIONAL TOTAL_PCB</v>
      </c>
      <c r="B19101" s="113" t="s">
        <v>164</v>
      </c>
      <c r="C19101" s="113">
        <v>2019</v>
      </c>
      <c r="D19101" s="113" t="s">
        <v>122</v>
      </c>
      <c r="E19101" s="113" t="s">
        <v>259</v>
      </c>
      <c r="F19101" s="113" t="s">
        <v>200</v>
      </c>
      <c r="G19101" s="150">
        <v>2.0334093128417099E-8</v>
      </c>
    </row>
    <row r="19102" spans="1:7" x14ac:dyDescent="0.25">
      <c r="A19102" s="108" t="str">
        <f t="shared" si="298"/>
        <v>MC_2019_1A3(FS)_NOx</v>
      </c>
      <c r="B19102" s="113" t="s">
        <v>164</v>
      </c>
      <c r="C19102" s="113">
        <v>2019</v>
      </c>
      <c r="D19102" s="113" t="s">
        <v>132</v>
      </c>
      <c r="E19102" s="113" t="s">
        <v>199</v>
      </c>
      <c r="F19102" s="113" t="s">
        <v>200</v>
      </c>
      <c r="G19102" s="113">
        <v>5.2857575520059999E-2</v>
      </c>
    </row>
    <row r="19103" spans="1:7" x14ac:dyDescent="0.25">
      <c r="A19103" s="108" t="str">
        <f t="shared" si="298"/>
        <v>MC_2019_1A3(FS)_NMVOC</v>
      </c>
      <c r="B19103" s="113" t="s">
        <v>164</v>
      </c>
      <c r="C19103" s="113">
        <v>2019</v>
      </c>
      <c r="D19103" s="113" t="s">
        <v>132</v>
      </c>
      <c r="E19103" s="113" t="s">
        <v>123</v>
      </c>
      <c r="F19103" s="113" t="s">
        <v>200</v>
      </c>
      <c r="G19103" s="113">
        <v>0.103258927309118</v>
      </c>
    </row>
    <row r="19104" spans="1:7" x14ac:dyDescent="0.25">
      <c r="A19104" s="108" t="str">
        <f t="shared" si="298"/>
        <v>MC_2019_1A3(FS)_SOx</v>
      </c>
      <c r="B19104" s="113" t="s">
        <v>164</v>
      </c>
      <c r="C19104" s="113">
        <v>2019</v>
      </c>
      <c r="D19104" s="113" t="s">
        <v>132</v>
      </c>
      <c r="E19104" s="113" t="s">
        <v>201</v>
      </c>
      <c r="F19104" s="113" t="s">
        <v>200</v>
      </c>
      <c r="G19104" s="113">
        <v>1.46294326900316E-4</v>
      </c>
    </row>
    <row r="19105" spans="1:7" x14ac:dyDescent="0.25">
      <c r="A19105" s="108" t="str">
        <f t="shared" si="298"/>
        <v>MC_2019_1A3(FS)_NH3</v>
      </c>
      <c r="B19105" s="113" t="s">
        <v>164</v>
      </c>
      <c r="C19105" s="113">
        <v>2019</v>
      </c>
      <c r="D19105" s="113" t="s">
        <v>132</v>
      </c>
      <c r="E19105" s="113" t="s">
        <v>124</v>
      </c>
      <c r="F19105" s="113" t="s">
        <v>200</v>
      </c>
      <c r="G19105" s="113">
        <v>1.10738844702042E-3</v>
      </c>
    </row>
    <row r="19106" spans="1:7" x14ac:dyDescent="0.25">
      <c r="A19106" s="108" t="str">
        <f t="shared" si="298"/>
        <v>MC_2019_1A3(FS)_PM2.5</v>
      </c>
      <c r="B19106" s="113" t="s">
        <v>164</v>
      </c>
      <c r="C19106" s="113">
        <v>2019</v>
      </c>
      <c r="D19106" s="113" t="s">
        <v>132</v>
      </c>
      <c r="E19106" s="113" t="s">
        <v>203</v>
      </c>
      <c r="F19106" s="113" t="s">
        <v>200</v>
      </c>
      <c r="G19106" s="113">
        <v>2.5679204511832999E-3</v>
      </c>
    </row>
    <row r="19107" spans="1:7" x14ac:dyDescent="0.25">
      <c r="A19107" s="108" t="str">
        <f t="shared" si="298"/>
        <v>MC_2019_3D_NOx</v>
      </c>
      <c r="B19107" s="113" t="s">
        <v>164</v>
      </c>
      <c r="C19107" s="113">
        <v>2019</v>
      </c>
      <c r="D19107" s="113" t="s">
        <v>206</v>
      </c>
      <c r="E19107" s="113" t="s">
        <v>199</v>
      </c>
      <c r="F19107" s="113" t="s">
        <v>200</v>
      </c>
      <c r="G19107" s="113">
        <v>1.0377E-4</v>
      </c>
    </row>
    <row r="19108" spans="1:7" x14ac:dyDescent="0.25">
      <c r="A19108" s="108" t="str">
        <f t="shared" si="298"/>
        <v>MC_2020_NATIONAL TOTAL_NOx</v>
      </c>
      <c r="B19108" s="113" t="s">
        <v>164</v>
      </c>
      <c r="C19108" s="113">
        <v>2020</v>
      </c>
      <c r="D19108" s="113" t="s">
        <v>122</v>
      </c>
      <c r="E19108" s="113" t="s">
        <v>199</v>
      </c>
      <c r="F19108" s="113" t="s">
        <v>200</v>
      </c>
      <c r="G19108" s="113">
        <v>0.107842752784871</v>
      </c>
    </row>
    <row r="19109" spans="1:7" x14ac:dyDescent="0.25">
      <c r="A19109" s="108" t="str">
        <f t="shared" si="298"/>
        <v>MC_2020_NATIONAL TOTAL_NMVOC</v>
      </c>
      <c r="B19109" s="113" t="s">
        <v>164</v>
      </c>
      <c r="C19109" s="113">
        <v>2020</v>
      </c>
      <c r="D19109" s="113" t="s">
        <v>122</v>
      </c>
      <c r="E19109" s="113" t="s">
        <v>123</v>
      </c>
      <c r="F19109" s="113" t="s">
        <v>200</v>
      </c>
      <c r="G19109" s="113">
        <v>0.20338223479829901</v>
      </c>
    </row>
    <row r="19110" spans="1:7" x14ac:dyDescent="0.25">
      <c r="A19110" s="108" t="str">
        <f t="shared" si="298"/>
        <v>MC_2020_NATIONAL TOTAL_SOx</v>
      </c>
      <c r="B19110" s="113" t="s">
        <v>164</v>
      </c>
      <c r="C19110" s="113">
        <v>2020</v>
      </c>
      <c r="D19110" s="113" t="s">
        <v>122</v>
      </c>
      <c r="E19110" s="113" t="s">
        <v>201</v>
      </c>
      <c r="F19110" s="113" t="s">
        <v>200</v>
      </c>
      <c r="G19110" s="113">
        <v>6.7060348191856902E-3</v>
      </c>
    </row>
    <row r="19111" spans="1:7" x14ac:dyDescent="0.25">
      <c r="A19111" s="108" t="str">
        <f t="shared" si="298"/>
        <v>MC_2020_NATIONAL TOTAL_NH3</v>
      </c>
      <c r="B19111" s="113" t="s">
        <v>164</v>
      </c>
      <c r="C19111" s="113">
        <v>2020</v>
      </c>
      <c r="D19111" s="113" t="s">
        <v>122</v>
      </c>
      <c r="E19111" s="113" t="s">
        <v>124</v>
      </c>
      <c r="F19111" s="113" t="s">
        <v>200</v>
      </c>
      <c r="G19111" s="113">
        <v>1.28087427325816E-3</v>
      </c>
    </row>
    <row r="19112" spans="1:7" x14ac:dyDescent="0.25">
      <c r="A19112" s="108" t="str">
        <f t="shared" si="298"/>
        <v>MC_2020_NATIONAL TOTAL_PM2.5</v>
      </c>
      <c r="B19112" s="113" t="s">
        <v>164</v>
      </c>
      <c r="C19112" s="113">
        <v>2020</v>
      </c>
      <c r="D19112" s="113" t="s">
        <v>122</v>
      </c>
      <c r="E19112" s="113" t="s">
        <v>203</v>
      </c>
      <c r="F19112" s="113" t="s">
        <v>200</v>
      </c>
      <c r="G19112" s="113">
        <v>5.8517778015592598E-3</v>
      </c>
    </row>
    <row r="19113" spans="1:7" x14ac:dyDescent="0.25">
      <c r="A19113" s="108" t="str">
        <f t="shared" si="298"/>
        <v>MC_2020_NATIONAL TOTAL_Pb</v>
      </c>
      <c r="B19113" s="113" t="s">
        <v>164</v>
      </c>
      <c r="C19113" s="113">
        <v>2020</v>
      </c>
      <c r="D19113" s="113" t="s">
        <v>122</v>
      </c>
      <c r="E19113" s="113" t="s">
        <v>125</v>
      </c>
      <c r="F19113" s="113" t="s">
        <v>200</v>
      </c>
      <c r="G19113" s="150">
        <v>4.9979234661399902E-6</v>
      </c>
    </row>
    <row r="19114" spans="1:7" x14ac:dyDescent="0.25">
      <c r="A19114" s="108" t="str">
        <f t="shared" si="298"/>
        <v>MC_2020_NATIONAL TOTAL_Cd</v>
      </c>
      <c r="B19114" s="113" t="s">
        <v>164</v>
      </c>
      <c r="C19114" s="113">
        <v>2020</v>
      </c>
      <c r="D19114" s="113" t="s">
        <v>122</v>
      </c>
      <c r="E19114" s="113" t="s">
        <v>126</v>
      </c>
      <c r="F19114" s="113" t="s">
        <v>200</v>
      </c>
      <c r="G19114" s="150">
        <v>8.97492825791104E-8</v>
      </c>
    </row>
    <row r="19115" spans="1:7" x14ac:dyDescent="0.25">
      <c r="A19115" s="108" t="str">
        <f t="shared" si="298"/>
        <v>MC_2020_NATIONAL TOTAL_Hg</v>
      </c>
      <c r="B19115" s="113" t="s">
        <v>164</v>
      </c>
      <c r="C19115" s="113">
        <v>2020</v>
      </c>
      <c r="D19115" s="113" t="s">
        <v>122</v>
      </c>
      <c r="E19115" s="113" t="s">
        <v>127</v>
      </c>
      <c r="F19115" s="113" t="s">
        <v>200</v>
      </c>
      <c r="G19115" s="150">
        <v>4.0847221137334002E-7</v>
      </c>
    </row>
    <row r="19116" spans="1:7" x14ac:dyDescent="0.25">
      <c r="A19116" s="108" t="str">
        <f t="shared" si="298"/>
        <v>MC_2020_NATIONAL TOTAL_DIOX</v>
      </c>
      <c r="B19116" s="113" t="s">
        <v>164</v>
      </c>
      <c r="C19116" s="113">
        <v>2020</v>
      </c>
      <c r="D19116" s="113" t="s">
        <v>122</v>
      </c>
      <c r="E19116" s="113" t="s">
        <v>128</v>
      </c>
      <c r="F19116" s="113" t="s">
        <v>200</v>
      </c>
      <c r="G19116" s="150">
        <v>9.8951870116159103E-10</v>
      </c>
    </row>
    <row r="19117" spans="1:7" x14ac:dyDescent="0.25">
      <c r="A19117" s="108" t="str">
        <f t="shared" si="298"/>
        <v>MC_2020_NATIONAL TOTAL_PAH</v>
      </c>
      <c r="B19117" s="113" t="s">
        <v>164</v>
      </c>
      <c r="C19117" s="113">
        <v>2020</v>
      </c>
      <c r="D19117" s="113" t="s">
        <v>122</v>
      </c>
      <c r="E19117" s="113" t="s">
        <v>129</v>
      </c>
      <c r="F19117" s="113" t="s">
        <v>200</v>
      </c>
      <c r="G19117" s="150">
        <v>8.0143864668443403E-7</v>
      </c>
    </row>
    <row r="19118" spans="1:7" x14ac:dyDescent="0.25">
      <c r="A19118" s="108" t="str">
        <f t="shared" si="298"/>
        <v>MC_2020_NATIONAL TOTAL_HCB</v>
      </c>
      <c r="B19118" s="113" t="s">
        <v>164</v>
      </c>
      <c r="C19118" s="113">
        <v>2020</v>
      </c>
      <c r="D19118" s="113" t="s">
        <v>122</v>
      </c>
      <c r="E19118" s="113" t="s">
        <v>130</v>
      </c>
      <c r="F19118" s="113" t="s">
        <v>200</v>
      </c>
      <c r="G19118" s="150">
        <v>7.6643869812585003E-9</v>
      </c>
    </row>
    <row r="19119" spans="1:7" x14ac:dyDescent="0.25">
      <c r="A19119" s="108" t="str">
        <f t="shared" si="298"/>
        <v>MC_2020_NATIONAL TOTAL_PCB</v>
      </c>
      <c r="B19119" s="113" t="s">
        <v>164</v>
      </c>
      <c r="C19119" s="113">
        <v>2020</v>
      </c>
      <c r="D19119" s="113" t="s">
        <v>122</v>
      </c>
      <c r="E19119" s="113" t="s">
        <v>259</v>
      </c>
      <c r="F19119" s="113" t="s">
        <v>200</v>
      </c>
      <c r="G19119" s="150">
        <v>1.31920025009941E-8</v>
      </c>
    </row>
    <row r="19120" spans="1:7" x14ac:dyDescent="0.25">
      <c r="A19120" s="108" t="str">
        <f t="shared" si="298"/>
        <v>MC_2020_1A3(FS)_NOx</v>
      </c>
      <c r="B19120" s="113" t="s">
        <v>164</v>
      </c>
      <c r="C19120" s="113">
        <v>2020</v>
      </c>
      <c r="D19120" s="113" t="s">
        <v>132</v>
      </c>
      <c r="E19120" s="113" t="s">
        <v>199</v>
      </c>
      <c r="F19120" s="113" t="s">
        <v>200</v>
      </c>
      <c r="G19120" s="113">
        <v>4.2810506148192401E-2</v>
      </c>
    </row>
    <row r="19121" spans="1:7" x14ac:dyDescent="0.25">
      <c r="A19121" s="108" t="str">
        <f t="shared" si="298"/>
        <v>MC_2020_1A3(FS)_NMVOC</v>
      </c>
      <c r="B19121" s="113" t="s">
        <v>164</v>
      </c>
      <c r="C19121" s="113">
        <v>2020</v>
      </c>
      <c r="D19121" s="113" t="s">
        <v>132</v>
      </c>
      <c r="E19121" s="113" t="s">
        <v>123</v>
      </c>
      <c r="F19121" s="113" t="s">
        <v>200</v>
      </c>
      <c r="G19121" s="113">
        <v>9.6060635151892296E-2</v>
      </c>
    </row>
    <row r="19122" spans="1:7" x14ac:dyDescent="0.25">
      <c r="A19122" s="108" t="str">
        <f t="shared" si="298"/>
        <v>MC_2020_1A3(FS)_SOx</v>
      </c>
      <c r="B19122" s="113" t="s">
        <v>164</v>
      </c>
      <c r="C19122" s="113">
        <v>2020</v>
      </c>
      <c r="D19122" s="113" t="s">
        <v>132</v>
      </c>
      <c r="E19122" s="113" t="s">
        <v>201</v>
      </c>
      <c r="F19122" s="113" t="s">
        <v>200</v>
      </c>
      <c r="G19122" s="113">
        <v>1.2129915462064699E-4</v>
      </c>
    </row>
    <row r="19123" spans="1:7" x14ac:dyDescent="0.25">
      <c r="A19123" s="108" t="str">
        <f t="shared" si="298"/>
        <v>MC_2020_1A3(FS)_NH3</v>
      </c>
      <c r="B19123" s="113" t="s">
        <v>164</v>
      </c>
      <c r="C19123" s="113">
        <v>2020</v>
      </c>
      <c r="D19123" s="113" t="s">
        <v>132</v>
      </c>
      <c r="E19123" s="113" t="s">
        <v>124</v>
      </c>
      <c r="F19123" s="113" t="s">
        <v>200</v>
      </c>
      <c r="G19123" s="113">
        <v>9.0693416578115505E-4</v>
      </c>
    </row>
    <row r="19124" spans="1:7" x14ac:dyDescent="0.25">
      <c r="A19124" s="108" t="str">
        <f t="shared" si="298"/>
        <v>MC_2020_1A3(FS)_PM2.5</v>
      </c>
      <c r="B19124" s="113" t="s">
        <v>164</v>
      </c>
      <c r="C19124" s="113">
        <v>2020</v>
      </c>
      <c r="D19124" s="113" t="s">
        <v>132</v>
      </c>
      <c r="E19124" s="113" t="s">
        <v>203</v>
      </c>
      <c r="F19124" s="113" t="s">
        <v>200</v>
      </c>
      <c r="G19124" s="113">
        <v>2.11533744152527E-3</v>
      </c>
    </row>
    <row r="19125" spans="1:7" x14ac:dyDescent="0.25">
      <c r="A19125" s="108" t="str">
        <f t="shared" si="298"/>
        <v>MC_2020_3D_NOx</v>
      </c>
      <c r="B19125" s="113" t="s">
        <v>164</v>
      </c>
      <c r="C19125" s="113">
        <v>2020</v>
      </c>
      <c r="D19125" s="113" t="s">
        <v>206</v>
      </c>
      <c r="E19125" s="113" t="s">
        <v>199</v>
      </c>
      <c r="F19125" s="113" t="s">
        <v>200</v>
      </c>
      <c r="G19125" s="150">
        <v>2.881E-5</v>
      </c>
    </row>
    <row r="19126" spans="1:7" x14ac:dyDescent="0.25">
      <c r="A19126" s="108" t="str">
        <f t="shared" si="298"/>
        <v>MC_2021_NATIONAL TOTAL_NOx</v>
      </c>
      <c r="B19126" s="113" t="s">
        <v>164</v>
      </c>
      <c r="C19126" s="113">
        <v>2021</v>
      </c>
      <c r="D19126" s="113" t="s">
        <v>122</v>
      </c>
      <c r="E19126" s="113" t="s">
        <v>199</v>
      </c>
      <c r="F19126" s="113" t="s">
        <v>200</v>
      </c>
      <c r="G19126" s="113">
        <v>0.11549025168591499</v>
      </c>
    </row>
    <row r="19127" spans="1:7" x14ac:dyDescent="0.25">
      <c r="A19127" s="108" t="str">
        <f t="shared" si="298"/>
        <v>MC_2021_NATIONAL TOTAL_NMVOC</v>
      </c>
      <c r="B19127" s="113" t="s">
        <v>164</v>
      </c>
      <c r="C19127" s="113">
        <v>2021</v>
      </c>
      <c r="D19127" s="113" t="s">
        <v>122</v>
      </c>
      <c r="E19127" s="113" t="s">
        <v>123</v>
      </c>
      <c r="F19127" s="113" t="s">
        <v>200</v>
      </c>
      <c r="G19127" s="113">
        <v>0.22341268467265901</v>
      </c>
    </row>
    <row r="19128" spans="1:7" x14ac:dyDescent="0.25">
      <c r="A19128" s="108" t="str">
        <f t="shared" si="298"/>
        <v>MC_2021_NATIONAL TOTAL_SOx</v>
      </c>
      <c r="B19128" s="113" t="s">
        <v>164</v>
      </c>
      <c r="C19128" s="113">
        <v>2021</v>
      </c>
      <c r="D19128" s="113" t="s">
        <v>122</v>
      </c>
      <c r="E19128" s="113" t="s">
        <v>201</v>
      </c>
      <c r="F19128" s="113" t="s">
        <v>200</v>
      </c>
      <c r="G19128" s="113">
        <v>8.3595735570880098E-3</v>
      </c>
    </row>
    <row r="19129" spans="1:7" x14ac:dyDescent="0.25">
      <c r="A19129" s="108" t="str">
        <f t="shared" si="298"/>
        <v>MC_2021_NATIONAL TOTAL_NH3</v>
      </c>
      <c r="B19129" s="113" t="s">
        <v>164</v>
      </c>
      <c r="C19129" s="113">
        <v>2021</v>
      </c>
      <c r="D19129" s="113" t="s">
        <v>122</v>
      </c>
      <c r="E19129" s="113" t="s">
        <v>124</v>
      </c>
      <c r="F19129" s="113" t="s">
        <v>200</v>
      </c>
      <c r="G19129" s="113">
        <v>1.4431461253485601E-3</v>
      </c>
    </row>
    <row r="19130" spans="1:7" x14ac:dyDescent="0.25">
      <c r="A19130" s="108" t="str">
        <f t="shared" si="298"/>
        <v>MC_2021_NATIONAL TOTAL_PM2.5</v>
      </c>
      <c r="B19130" s="113" t="s">
        <v>164</v>
      </c>
      <c r="C19130" s="113">
        <v>2021</v>
      </c>
      <c r="D19130" s="113" t="s">
        <v>122</v>
      </c>
      <c r="E19130" s="113" t="s">
        <v>203</v>
      </c>
      <c r="F19130" s="113" t="s">
        <v>200</v>
      </c>
      <c r="G19130" s="113">
        <v>5.5106641608062903E-3</v>
      </c>
    </row>
    <row r="19131" spans="1:7" x14ac:dyDescent="0.25">
      <c r="A19131" s="108" t="str">
        <f t="shared" si="298"/>
        <v>MC_2021_NATIONAL TOTAL_Pb</v>
      </c>
      <c r="B19131" s="113" t="s">
        <v>164</v>
      </c>
      <c r="C19131" s="113">
        <v>2021</v>
      </c>
      <c r="D19131" s="113" t="s">
        <v>122</v>
      </c>
      <c r="E19131" s="113" t="s">
        <v>125</v>
      </c>
      <c r="F19131" s="113" t="s">
        <v>200</v>
      </c>
      <c r="G19131" s="150">
        <v>4.6168537141497201E-6</v>
      </c>
    </row>
    <row r="19132" spans="1:7" x14ac:dyDescent="0.25">
      <c r="A19132" s="108" t="str">
        <f t="shared" si="298"/>
        <v>MC_2021_NATIONAL TOTAL_Cd</v>
      </c>
      <c r="B19132" s="113" t="s">
        <v>164</v>
      </c>
      <c r="C19132" s="113">
        <v>2021</v>
      </c>
      <c r="D19132" s="113" t="s">
        <v>122</v>
      </c>
      <c r="E19132" s="113" t="s">
        <v>126</v>
      </c>
      <c r="F19132" s="113" t="s">
        <v>200</v>
      </c>
      <c r="G19132" s="150">
        <v>2.8967375209084601E-7</v>
      </c>
    </row>
    <row r="19133" spans="1:7" x14ac:dyDescent="0.25">
      <c r="A19133" s="108" t="str">
        <f t="shared" si="298"/>
        <v>MC_2021_NATIONAL TOTAL_Hg</v>
      </c>
      <c r="B19133" s="113" t="s">
        <v>164</v>
      </c>
      <c r="C19133" s="113">
        <v>2021</v>
      </c>
      <c r="D19133" s="113" t="s">
        <v>122</v>
      </c>
      <c r="E19133" s="113" t="s">
        <v>127</v>
      </c>
      <c r="F19133" s="113" t="s">
        <v>200</v>
      </c>
      <c r="G19133" s="150">
        <v>7.1447338907084798E-7</v>
      </c>
    </row>
    <row r="19134" spans="1:7" x14ac:dyDescent="0.25">
      <c r="A19134" s="108" t="str">
        <f t="shared" si="298"/>
        <v>MC_2021_NATIONAL TOTAL_DIOX</v>
      </c>
      <c r="B19134" s="113" t="s">
        <v>164</v>
      </c>
      <c r="C19134" s="113">
        <v>2021</v>
      </c>
      <c r="D19134" s="113" t="s">
        <v>122</v>
      </c>
      <c r="E19134" s="113" t="s">
        <v>128</v>
      </c>
      <c r="F19134" s="113" t="s">
        <v>200</v>
      </c>
      <c r="G19134" s="150">
        <v>9.1688565041391299E-10</v>
      </c>
    </row>
    <row r="19135" spans="1:7" x14ac:dyDescent="0.25">
      <c r="A19135" s="108" t="str">
        <f t="shared" si="298"/>
        <v>MC_2021_NATIONAL TOTAL_PAH</v>
      </c>
      <c r="B19135" s="113" t="s">
        <v>164</v>
      </c>
      <c r="C19135" s="113">
        <v>2021</v>
      </c>
      <c r="D19135" s="113" t="s">
        <v>122</v>
      </c>
      <c r="E19135" s="113" t="s">
        <v>129</v>
      </c>
      <c r="F19135" s="113" t="s">
        <v>200</v>
      </c>
      <c r="G19135" s="150">
        <v>8.1293012732858896E-7</v>
      </c>
    </row>
    <row r="19136" spans="1:7" x14ac:dyDescent="0.25">
      <c r="A19136" s="108" t="str">
        <f t="shared" si="298"/>
        <v>MC_2021_NATIONAL TOTAL_HCB</v>
      </c>
      <c r="B19136" s="113" t="s">
        <v>164</v>
      </c>
      <c r="C19136" s="113">
        <v>2021</v>
      </c>
      <c r="D19136" s="113" t="s">
        <v>122</v>
      </c>
      <c r="E19136" s="113" t="s">
        <v>130</v>
      </c>
      <c r="F19136" s="113" t="s">
        <v>200</v>
      </c>
      <c r="G19136" s="150">
        <v>9.97616162216263E-9</v>
      </c>
    </row>
    <row r="19137" spans="1:7" x14ac:dyDescent="0.25">
      <c r="A19137" s="108" t="str">
        <f t="shared" si="298"/>
        <v>MC_2021_NATIONAL TOTAL_PCB</v>
      </c>
      <c r="B19137" s="113" t="s">
        <v>164</v>
      </c>
      <c r="C19137" s="113">
        <v>2021</v>
      </c>
      <c r="D19137" s="113" t="s">
        <v>122</v>
      </c>
      <c r="E19137" s="113" t="s">
        <v>259</v>
      </c>
      <c r="F19137" s="113" t="s">
        <v>200</v>
      </c>
      <c r="G19137" s="150">
        <v>1.76698124667997E-8</v>
      </c>
    </row>
    <row r="19138" spans="1:7" x14ac:dyDescent="0.25">
      <c r="A19138" s="108" t="str">
        <f t="shared" ref="A19138:A19201" si="299">CONCATENATE(B19138,"_",C19138,"_",D19138,"_",E19138)</f>
        <v>MC_2021_1A3(FS)_NOx</v>
      </c>
      <c r="B19138" s="113" t="s">
        <v>164</v>
      </c>
      <c r="C19138" s="113">
        <v>2021</v>
      </c>
      <c r="D19138" s="113" t="s">
        <v>132</v>
      </c>
      <c r="E19138" s="113" t="s">
        <v>199</v>
      </c>
      <c r="F19138" s="113" t="s">
        <v>200</v>
      </c>
      <c r="G19138" s="113">
        <v>3.83427821581925E-2</v>
      </c>
    </row>
    <row r="19139" spans="1:7" x14ac:dyDescent="0.25">
      <c r="A19139" s="108" t="str">
        <f t="shared" si="299"/>
        <v>MC_2021_1A3(FS)_NMVOC</v>
      </c>
      <c r="B19139" s="113" t="s">
        <v>164</v>
      </c>
      <c r="C19139" s="113">
        <v>2021</v>
      </c>
      <c r="D19139" s="113" t="s">
        <v>132</v>
      </c>
      <c r="E19139" s="113" t="s">
        <v>123</v>
      </c>
      <c r="F19139" s="113" t="s">
        <v>200</v>
      </c>
      <c r="G19139" s="113">
        <v>9.7798070518718902E-2</v>
      </c>
    </row>
    <row r="19140" spans="1:7" x14ac:dyDescent="0.25">
      <c r="A19140" s="108" t="str">
        <f t="shared" si="299"/>
        <v>MC_2021_1A3(FS)_SOx</v>
      </c>
      <c r="B19140" s="113" t="s">
        <v>164</v>
      </c>
      <c r="C19140" s="113">
        <v>2021</v>
      </c>
      <c r="D19140" s="113" t="s">
        <v>132</v>
      </c>
      <c r="E19140" s="113" t="s">
        <v>201</v>
      </c>
      <c r="F19140" s="113" t="s">
        <v>200</v>
      </c>
      <c r="G19140" s="113">
        <v>1.1653585164936399E-4</v>
      </c>
    </row>
    <row r="19141" spans="1:7" x14ac:dyDescent="0.25">
      <c r="A19141" s="108" t="str">
        <f t="shared" si="299"/>
        <v>MC_2021_1A3(FS)_NH3</v>
      </c>
      <c r="B19141" s="113" t="s">
        <v>164</v>
      </c>
      <c r="C19141" s="113">
        <v>2021</v>
      </c>
      <c r="D19141" s="113" t="s">
        <v>132</v>
      </c>
      <c r="E19141" s="113" t="s">
        <v>124</v>
      </c>
      <c r="F19141" s="113" t="s">
        <v>200</v>
      </c>
      <c r="G19141" s="113">
        <v>9.3878634312319505E-4</v>
      </c>
    </row>
    <row r="19142" spans="1:7" x14ac:dyDescent="0.25">
      <c r="A19142" s="108" t="str">
        <f t="shared" si="299"/>
        <v>MC_2021_1A3(FS)_PM2.5</v>
      </c>
      <c r="B19142" s="113" t="s">
        <v>164</v>
      </c>
      <c r="C19142" s="113">
        <v>2021</v>
      </c>
      <c r="D19142" s="113" t="s">
        <v>132</v>
      </c>
      <c r="E19142" s="113" t="s">
        <v>203</v>
      </c>
      <c r="F19142" s="113" t="s">
        <v>200</v>
      </c>
      <c r="G19142" s="113">
        <v>2.0435889541088399E-3</v>
      </c>
    </row>
    <row r="19143" spans="1:7" x14ac:dyDescent="0.25">
      <c r="A19143" s="108" t="str">
        <f t="shared" si="299"/>
        <v>MC_2021_3D_NOx</v>
      </c>
      <c r="B19143" s="113" t="s">
        <v>164</v>
      </c>
      <c r="C19143" s="113">
        <v>2021</v>
      </c>
      <c r="D19143" s="113" t="s">
        <v>206</v>
      </c>
      <c r="E19143" s="113" t="s">
        <v>199</v>
      </c>
      <c r="F19143" s="113" t="s">
        <v>200</v>
      </c>
      <c r="G19143" s="150">
        <v>4.814305E-5</v>
      </c>
    </row>
    <row r="19144" spans="1:7" x14ac:dyDescent="0.25">
      <c r="A19144" s="108" t="str">
        <f t="shared" si="299"/>
        <v>MC_2022_NATIONAL TOTAL_NOx</v>
      </c>
      <c r="B19144" s="113" t="s">
        <v>164</v>
      </c>
      <c r="C19144" s="113">
        <v>2022</v>
      </c>
      <c r="D19144" s="113" t="s">
        <v>122</v>
      </c>
      <c r="E19144" s="113" t="s">
        <v>199</v>
      </c>
      <c r="F19144" s="113" t="s">
        <v>200</v>
      </c>
      <c r="G19144" s="113">
        <v>0.10829947818239299</v>
      </c>
    </row>
    <row r="19145" spans="1:7" x14ac:dyDescent="0.25">
      <c r="A19145" s="108" t="str">
        <f t="shared" si="299"/>
        <v>MC_2022_NATIONAL TOTAL_NMVOC</v>
      </c>
      <c r="B19145" s="113" t="s">
        <v>164</v>
      </c>
      <c r="C19145" s="113">
        <v>2022</v>
      </c>
      <c r="D19145" s="113" t="s">
        <v>122</v>
      </c>
      <c r="E19145" s="113" t="s">
        <v>123</v>
      </c>
      <c r="F19145" s="113" t="s">
        <v>200</v>
      </c>
      <c r="G19145" s="113">
        <v>0.22372203715950201</v>
      </c>
    </row>
    <row r="19146" spans="1:7" x14ac:dyDescent="0.25">
      <c r="A19146" s="108" t="str">
        <f t="shared" si="299"/>
        <v>MC_2022_NATIONAL TOTAL_SOx</v>
      </c>
      <c r="B19146" s="113" t="s">
        <v>164</v>
      </c>
      <c r="C19146" s="113">
        <v>2022</v>
      </c>
      <c r="D19146" s="113" t="s">
        <v>122</v>
      </c>
      <c r="E19146" s="113" t="s">
        <v>201</v>
      </c>
      <c r="F19146" s="113" t="s">
        <v>200</v>
      </c>
      <c r="G19146" s="113">
        <v>4.1588749418749703E-3</v>
      </c>
    </row>
    <row r="19147" spans="1:7" x14ac:dyDescent="0.25">
      <c r="A19147" s="108" t="str">
        <f t="shared" si="299"/>
        <v>MC_2022_NATIONAL TOTAL_NH3</v>
      </c>
      <c r="B19147" s="113" t="s">
        <v>164</v>
      </c>
      <c r="C19147" s="113">
        <v>2022</v>
      </c>
      <c r="D19147" s="113" t="s">
        <v>122</v>
      </c>
      <c r="E19147" s="113" t="s">
        <v>124</v>
      </c>
      <c r="F19147" s="113" t="s">
        <v>200</v>
      </c>
      <c r="G19147" s="113">
        <v>1.50135033720595E-3</v>
      </c>
    </row>
    <row r="19148" spans="1:7" x14ac:dyDescent="0.25">
      <c r="A19148" s="108" t="str">
        <f t="shared" si="299"/>
        <v>MC_2022_NATIONAL TOTAL_PM2.5</v>
      </c>
      <c r="B19148" s="113" t="s">
        <v>164</v>
      </c>
      <c r="C19148" s="113">
        <v>2022</v>
      </c>
      <c r="D19148" s="113" t="s">
        <v>122</v>
      </c>
      <c r="E19148" s="113" t="s">
        <v>203</v>
      </c>
      <c r="F19148" s="113" t="s">
        <v>200</v>
      </c>
      <c r="G19148" s="113">
        <v>5.9808762531518298E-3</v>
      </c>
    </row>
    <row r="19149" spans="1:7" x14ac:dyDescent="0.25">
      <c r="A19149" s="108" t="str">
        <f t="shared" si="299"/>
        <v>MC_2022_NATIONAL TOTAL_Pb</v>
      </c>
      <c r="B19149" s="113" t="s">
        <v>164</v>
      </c>
      <c r="C19149" s="113">
        <v>2022</v>
      </c>
      <c r="D19149" s="113" t="s">
        <v>122</v>
      </c>
      <c r="E19149" s="113" t="s">
        <v>125</v>
      </c>
      <c r="F19149" s="113" t="s">
        <v>200</v>
      </c>
      <c r="G19149" s="150">
        <v>7.1404930011812396E-6</v>
      </c>
    </row>
    <row r="19150" spans="1:7" x14ac:dyDescent="0.25">
      <c r="A19150" s="108" t="str">
        <f t="shared" si="299"/>
        <v>MC_2022_NATIONAL TOTAL_Cd</v>
      </c>
      <c r="B19150" s="113" t="s">
        <v>164</v>
      </c>
      <c r="C19150" s="113">
        <v>2022</v>
      </c>
      <c r="D19150" s="113" t="s">
        <v>122</v>
      </c>
      <c r="E19150" s="113" t="s">
        <v>126</v>
      </c>
      <c r="F19150" s="113" t="s">
        <v>200</v>
      </c>
      <c r="G19150" s="150">
        <v>1.2750708377652099E-7</v>
      </c>
    </row>
    <row r="19151" spans="1:7" x14ac:dyDescent="0.25">
      <c r="A19151" s="108" t="str">
        <f t="shared" si="299"/>
        <v>MC_2022_NATIONAL TOTAL_Hg</v>
      </c>
      <c r="B19151" s="113" t="s">
        <v>164</v>
      </c>
      <c r="C19151" s="113">
        <v>2022</v>
      </c>
      <c r="D19151" s="113" t="s">
        <v>122</v>
      </c>
      <c r="E19151" s="113" t="s">
        <v>127</v>
      </c>
      <c r="F19151" s="113" t="s">
        <v>200</v>
      </c>
      <c r="G19151" s="150">
        <v>3.6106260168150698E-7</v>
      </c>
    </row>
    <row r="19152" spans="1:7" x14ac:dyDescent="0.25">
      <c r="A19152" s="108" t="str">
        <f t="shared" si="299"/>
        <v>MC_2022_NATIONAL TOTAL_DIOX</v>
      </c>
      <c r="B19152" s="113" t="s">
        <v>164</v>
      </c>
      <c r="C19152" s="113">
        <v>2022</v>
      </c>
      <c r="D19152" s="113" t="s">
        <v>122</v>
      </c>
      <c r="E19152" s="113" t="s">
        <v>128</v>
      </c>
      <c r="F19152" s="113" t="s">
        <v>200</v>
      </c>
      <c r="G19152" s="150">
        <v>9.2165852254999902E-10</v>
      </c>
    </row>
    <row r="19153" spans="1:7" x14ac:dyDescent="0.25">
      <c r="A19153" s="108" t="str">
        <f t="shared" si="299"/>
        <v>MC_2022_NATIONAL TOTAL_PAH</v>
      </c>
      <c r="B19153" s="113" t="s">
        <v>164</v>
      </c>
      <c r="C19153" s="113">
        <v>2022</v>
      </c>
      <c r="D19153" s="113" t="s">
        <v>122</v>
      </c>
      <c r="E19153" s="113" t="s">
        <v>129</v>
      </c>
      <c r="F19153" s="113" t="s">
        <v>200</v>
      </c>
      <c r="G19153" s="150">
        <v>7.10310703372632E-7</v>
      </c>
    </row>
    <row r="19154" spans="1:7" x14ac:dyDescent="0.25">
      <c r="A19154" s="108" t="str">
        <f t="shared" si="299"/>
        <v>MC_2022_NATIONAL TOTAL_HCB</v>
      </c>
      <c r="B19154" s="113" t="s">
        <v>164</v>
      </c>
      <c r="C19154" s="113">
        <v>2022</v>
      </c>
      <c r="D19154" s="113" t="s">
        <v>122</v>
      </c>
      <c r="E19154" s="113" t="s">
        <v>130</v>
      </c>
      <c r="F19154" s="113" t="s">
        <v>200</v>
      </c>
      <c r="G19154" s="150">
        <v>9.7574606667653096E-9</v>
      </c>
    </row>
    <row r="19155" spans="1:7" x14ac:dyDescent="0.25">
      <c r="A19155" s="108" t="str">
        <f t="shared" si="299"/>
        <v>MC_2022_NATIONAL TOTAL_PCB</v>
      </c>
      <c r="B19155" s="113" t="s">
        <v>164</v>
      </c>
      <c r="C19155" s="113">
        <v>2022</v>
      </c>
      <c r="D19155" s="113" t="s">
        <v>122</v>
      </c>
      <c r="E19155" s="113" t="s">
        <v>259</v>
      </c>
      <c r="F19155" s="113" t="s">
        <v>200</v>
      </c>
      <c r="G19155" s="150">
        <v>1.7716799975475E-8</v>
      </c>
    </row>
    <row r="19156" spans="1:7" x14ac:dyDescent="0.25">
      <c r="A19156" s="108" t="str">
        <f t="shared" si="299"/>
        <v>MC_2022_1A3(FS)_NOx</v>
      </c>
      <c r="B19156" s="113" t="s">
        <v>164</v>
      </c>
      <c r="C19156" s="113">
        <v>2022</v>
      </c>
      <c r="D19156" s="113" t="s">
        <v>132</v>
      </c>
      <c r="E19156" s="113" t="s">
        <v>199</v>
      </c>
      <c r="F19156" s="113" t="s">
        <v>200</v>
      </c>
      <c r="G19156" s="113">
        <v>4.0074427148634302E-2</v>
      </c>
    </row>
    <row r="19157" spans="1:7" x14ac:dyDescent="0.25">
      <c r="A19157" s="108" t="str">
        <f t="shared" si="299"/>
        <v>MC_2022_1A3(FS)_NMVOC</v>
      </c>
      <c r="B19157" s="113" t="s">
        <v>164</v>
      </c>
      <c r="C19157" s="113">
        <v>2022</v>
      </c>
      <c r="D19157" s="113" t="s">
        <v>132</v>
      </c>
      <c r="E19157" s="113" t="s">
        <v>123</v>
      </c>
      <c r="F19157" s="113" t="s">
        <v>200</v>
      </c>
      <c r="G19157" s="113">
        <v>9.7532645956653993E-2</v>
      </c>
    </row>
    <row r="19158" spans="1:7" x14ac:dyDescent="0.25">
      <c r="A19158" s="108" t="str">
        <f t="shared" si="299"/>
        <v>MC_2022_1A3(FS)_SOx</v>
      </c>
      <c r="B19158" s="113" t="s">
        <v>164</v>
      </c>
      <c r="C19158" s="113">
        <v>2022</v>
      </c>
      <c r="D19158" s="113" t="s">
        <v>132</v>
      </c>
      <c r="E19158" s="113" t="s">
        <v>201</v>
      </c>
      <c r="F19158" s="113" t="s">
        <v>200</v>
      </c>
      <c r="G19158" s="113">
        <v>1.2380721324871001E-4</v>
      </c>
    </row>
    <row r="19159" spans="1:7" x14ac:dyDescent="0.25">
      <c r="A19159" s="108" t="str">
        <f t="shared" si="299"/>
        <v>MC_2022_1A3(FS)_NH3</v>
      </c>
      <c r="B19159" s="113" t="s">
        <v>164</v>
      </c>
      <c r="C19159" s="113">
        <v>2022</v>
      </c>
      <c r="D19159" s="113" t="s">
        <v>132</v>
      </c>
      <c r="E19159" s="113" t="s">
        <v>124</v>
      </c>
      <c r="F19159" s="113" t="s">
        <v>200</v>
      </c>
      <c r="G19159" s="113">
        <v>1.01231609140663E-3</v>
      </c>
    </row>
    <row r="19160" spans="1:7" x14ac:dyDescent="0.25">
      <c r="A19160" s="108" t="str">
        <f t="shared" si="299"/>
        <v>MC_2022_1A3(FS)_PM2.5</v>
      </c>
      <c r="B19160" s="113" t="s">
        <v>164</v>
      </c>
      <c r="C19160" s="113">
        <v>2022</v>
      </c>
      <c r="D19160" s="113" t="s">
        <v>132</v>
      </c>
      <c r="E19160" s="113" t="s">
        <v>203</v>
      </c>
      <c r="F19160" s="113" t="s">
        <v>200</v>
      </c>
      <c r="G19160" s="113">
        <v>2.2212488484358102E-3</v>
      </c>
    </row>
    <row r="19161" spans="1:7" x14ac:dyDescent="0.25">
      <c r="A19161" s="108" t="str">
        <f t="shared" si="299"/>
        <v>MC_2022_3D_NOx</v>
      </c>
      <c r="B19161" s="113" t="s">
        <v>164</v>
      </c>
      <c r="C19161" s="113">
        <v>2022</v>
      </c>
      <c r="D19161" s="113" t="s">
        <v>206</v>
      </c>
      <c r="E19161" s="113" t="s">
        <v>199</v>
      </c>
      <c r="F19161" s="113" t="s">
        <v>200</v>
      </c>
      <c r="G19161" s="150">
        <v>5.8741199999999999E-5</v>
      </c>
    </row>
    <row r="19162" spans="1:7" x14ac:dyDescent="0.25">
      <c r="A19162" s="108" t="str">
        <f t="shared" si="299"/>
        <v>ME_1990_NATIONAL TOTAL_NOx</v>
      </c>
      <c r="B19162" s="113" t="s">
        <v>165</v>
      </c>
      <c r="C19162" s="113">
        <v>1990</v>
      </c>
      <c r="D19162" s="113" t="s">
        <v>122</v>
      </c>
      <c r="E19162" s="113" t="s">
        <v>199</v>
      </c>
      <c r="F19162" s="113" t="s">
        <v>200</v>
      </c>
      <c r="G19162" s="113">
        <v>11.4850782845956</v>
      </c>
    </row>
    <row r="19163" spans="1:7" x14ac:dyDescent="0.25">
      <c r="A19163" s="108" t="str">
        <f t="shared" si="299"/>
        <v>ME_1990_NATIONAL TOTAL_NMVOC</v>
      </c>
      <c r="B19163" s="113" t="s">
        <v>165</v>
      </c>
      <c r="C19163" s="113">
        <v>1990</v>
      </c>
      <c r="D19163" s="113" t="s">
        <v>122</v>
      </c>
      <c r="E19163" s="113" t="s">
        <v>123</v>
      </c>
      <c r="F19163" s="113" t="s">
        <v>200</v>
      </c>
      <c r="G19163" s="113">
        <v>8.7890800265513693</v>
      </c>
    </row>
    <row r="19164" spans="1:7" x14ac:dyDescent="0.25">
      <c r="A19164" s="108" t="str">
        <f t="shared" si="299"/>
        <v>ME_1990_NATIONAL TOTAL_SOx</v>
      </c>
      <c r="B19164" s="113" t="s">
        <v>165</v>
      </c>
      <c r="C19164" s="113">
        <v>1990</v>
      </c>
      <c r="D19164" s="113" t="s">
        <v>122</v>
      </c>
      <c r="E19164" s="113" t="s">
        <v>201</v>
      </c>
      <c r="F19164" s="113" t="s">
        <v>200</v>
      </c>
      <c r="G19164" s="113">
        <v>58.916584782479703</v>
      </c>
    </row>
    <row r="19165" spans="1:7" x14ac:dyDescent="0.25">
      <c r="A19165" s="108" t="str">
        <f t="shared" si="299"/>
        <v>ME_1990_NATIONAL TOTAL_NH3</v>
      </c>
      <c r="B19165" s="113" t="s">
        <v>165</v>
      </c>
      <c r="C19165" s="113">
        <v>1990</v>
      </c>
      <c r="D19165" s="113" t="s">
        <v>122</v>
      </c>
      <c r="E19165" s="113" t="s">
        <v>124</v>
      </c>
      <c r="F19165" s="113" t="s">
        <v>200</v>
      </c>
      <c r="G19165" s="113">
        <v>6.4439768940215503</v>
      </c>
    </row>
    <row r="19166" spans="1:7" x14ac:dyDescent="0.25">
      <c r="A19166" s="108" t="str">
        <f t="shared" si="299"/>
        <v>ME_1990_NATIONAL TOTAL_PM2.5</v>
      </c>
      <c r="B19166" s="113" t="s">
        <v>165</v>
      </c>
      <c r="C19166" s="113">
        <v>1990</v>
      </c>
      <c r="D19166" s="113" t="s">
        <v>122</v>
      </c>
      <c r="E19166" s="113" t="s">
        <v>203</v>
      </c>
      <c r="F19166" s="113" t="s">
        <v>200</v>
      </c>
      <c r="G19166" s="113">
        <v>2.1709581046586801</v>
      </c>
    </row>
    <row r="19167" spans="1:7" x14ac:dyDescent="0.25">
      <c r="A19167" s="108" t="str">
        <f t="shared" si="299"/>
        <v>ME_1990_NATIONAL TOTAL_Pb</v>
      </c>
      <c r="B19167" s="113" t="s">
        <v>165</v>
      </c>
      <c r="C19167" s="113">
        <v>1990</v>
      </c>
      <c r="D19167" s="113" t="s">
        <v>122</v>
      </c>
      <c r="E19167" s="113" t="s">
        <v>125</v>
      </c>
      <c r="F19167" s="113" t="s">
        <v>200</v>
      </c>
      <c r="G19167" s="113">
        <v>1.1117814831407E-3</v>
      </c>
    </row>
    <row r="19168" spans="1:7" x14ac:dyDescent="0.25">
      <c r="A19168" s="108" t="str">
        <f t="shared" si="299"/>
        <v>ME_1990_NATIONAL TOTAL_Cd</v>
      </c>
      <c r="B19168" s="113" t="s">
        <v>165</v>
      </c>
      <c r="C19168" s="113">
        <v>1990</v>
      </c>
      <c r="D19168" s="113" t="s">
        <v>122</v>
      </c>
      <c r="E19168" s="113" t="s">
        <v>126</v>
      </c>
      <c r="F19168" s="113" t="s">
        <v>200</v>
      </c>
      <c r="G19168" s="113">
        <v>3.6649659224819902E-3</v>
      </c>
    </row>
    <row r="19169" spans="1:7" x14ac:dyDescent="0.25">
      <c r="A19169" s="108" t="str">
        <f t="shared" si="299"/>
        <v>ME_1990_NATIONAL TOTAL_Hg</v>
      </c>
      <c r="B19169" s="113" t="s">
        <v>165</v>
      </c>
      <c r="C19169" s="113">
        <v>1990</v>
      </c>
      <c r="D19169" s="113" t="s">
        <v>122</v>
      </c>
      <c r="E19169" s="113" t="s">
        <v>127</v>
      </c>
      <c r="F19169" s="113" t="s">
        <v>200</v>
      </c>
      <c r="G19169" s="150">
        <v>6.7723407588892096E-5</v>
      </c>
    </row>
    <row r="19170" spans="1:7" x14ac:dyDescent="0.25">
      <c r="A19170" s="108" t="str">
        <f t="shared" si="299"/>
        <v>ME_1990_NATIONAL TOTAL_DIOX</v>
      </c>
      <c r="B19170" s="113" t="s">
        <v>165</v>
      </c>
      <c r="C19170" s="113">
        <v>1990</v>
      </c>
      <c r="D19170" s="113" t="s">
        <v>122</v>
      </c>
      <c r="E19170" s="113" t="s">
        <v>128</v>
      </c>
      <c r="F19170" s="113" t="s">
        <v>200</v>
      </c>
      <c r="G19170" s="150">
        <v>1.03284356873123E-9</v>
      </c>
    </row>
    <row r="19171" spans="1:7" x14ac:dyDescent="0.25">
      <c r="A19171" s="108" t="str">
        <f t="shared" si="299"/>
        <v>ME_1990_NATIONAL TOTAL_PAH</v>
      </c>
      <c r="B19171" s="113" t="s">
        <v>165</v>
      </c>
      <c r="C19171" s="113">
        <v>1990</v>
      </c>
      <c r="D19171" s="113" t="s">
        <v>122</v>
      </c>
      <c r="E19171" s="113" t="s">
        <v>129</v>
      </c>
      <c r="F19171" s="113" t="s">
        <v>200</v>
      </c>
      <c r="G19171" s="113">
        <v>3.1698954377096602E-4</v>
      </c>
    </row>
    <row r="19172" spans="1:7" x14ac:dyDescent="0.25">
      <c r="A19172" s="108" t="str">
        <f t="shared" si="299"/>
        <v>ME_1990_NATIONAL TOTAL_HCB</v>
      </c>
      <c r="B19172" s="113" t="s">
        <v>165</v>
      </c>
      <c r="C19172" s="113">
        <v>1990</v>
      </c>
      <c r="D19172" s="113" t="s">
        <v>122</v>
      </c>
      <c r="E19172" s="113" t="s">
        <v>130</v>
      </c>
      <c r="F19172" s="113" t="s">
        <v>200</v>
      </c>
      <c r="G19172" s="150">
        <v>1.3405557785483599E-7</v>
      </c>
    </row>
    <row r="19173" spans="1:7" x14ac:dyDescent="0.25">
      <c r="A19173" s="108" t="str">
        <f t="shared" si="299"/>
        <v>ME_1990_NATIONAL TOTAL_PCB</v>
      </c>
      <c r="B19173" s="113" t="s">
        <v>165</v>
      </c>
      <c r="C19173" s="113">
        <v>1990</v>
      </c>
      <c r="D19173" s="113" t="s">
        <v>122</v>
      </c>
      <c r="E19173" s="113" t="s">
        <v>259</v>
      </c>
      <c r="F19173" s="113" t="s">
        <v>200</v>
      </c>
      <c r="G19173" s="150">
        <v>1.2060615071384301E-9</v>
      </c>
    </row>
    <row r="19174" spans="1:7" x14ac:dyDescent="0.25">
      <c r="A19174" s="108" t="str">
        <f t="shared" si="299"/>
        <v>ME_1990_1A3(FS)_NOx</v>
      </c>
      <c r="B19174" s="113" t="s">
        <v>165</v>
      </c>
      <c r="C19174" s="113">
        <v>1990</v>
      </c>
      <c r="D19174" s="113" t="s">
        <v>132</v>
      </c>
      <c r="E19174" s="113" t="s">
        <v>199</v>
      </c>
      <c r="F19174" s="113" t="s">
        <v>200</v>
      </c>
      <c r="G19174" s="113">
        <v>1.9648963376200099</v>
      </c>
    </row>
    <row r="19175" spans="1:7" x14ac:dyDescent="0.25">
      <c r="A19175" s="108" t="str">
        <f t="shared" si="299"/>
        <v>ME_1990_1A3(FS)_NMVOC</v>
      </c>
      <c r="B19175" s="113" t="s">
        <v>165</v>
      </c>
      <c r="C19175" s="113">
        <v>1990</v>
      </c>
      <c r="D19175" s="113" t="s">
        <v>132</v>
      </c>
      <c r="E19175" s="113" t="s">
        <v>123</v>
      </c>
      <c r="F19175" s="113" t="s">
        <v>200</v>
      </c>
      <c r="G19175" s="113">
        <v>0.97437844845457</v>
      </c>
    </row>
    <row r="19176" spans="1:7" x14ac:dyDescent="0.25">
      <c r="A19176" s="108" t="str">
        <f t="shared" si="299"/>
        <v>ME_1990_1A3(FS)_NH3</v>
      </c>
      <c r="B19176" s="113" t="s">
        <v>165</v>
      </c>
      <c r="C19176" s="113">
        <v>1990</v>
      </c>
      <c r="D19176" s="113" t="s">
        <v>132</v>
      </c>
      <c r="E19176" s="113" t="s">
        <v>124</v>
      </c>
      <c r="F19176" s="113" t="s">
        <v>200</v>
      </c>
      <c r="G19176" s="113">
        <v>6.6443335558368399E-2</v>
      </c>
    </row>
    <row r="19177" spans="1:7" x14ac:dyDescent="0.25">
      <c r="A19177" s="108" t="str">
        <f t="shared" si="299"/>
        <v>ME_1990_1A3(FS)_PM2.5</v>
      </c>
      <c r="B19177" s="113" t="s">
        <v>165</v>
      </c>
      <c r="C19177" s="113">
        <v>1990</v>
      </c>
      <c r="D19177" s="113" t="s">
        <v>132</v>
      </c>
      <c r="E19177" s="113" t="s">
        <v>203</v>
      </c>
      <c r="F19177" s="113" t="s">
        <v>200</v>
      </c>
      <c r="G19177" s="113">
        <v>3.9262504531540697E-2</v>
      </c>
    </row>
    <row r="19178" spans="1:7" x14ac:dyDescent="0.25">
      <c r="A19178" s="108" t="str">
        <f t="shared" si="299"/>
        <v>ME_1990_3D_NOx</v>
      </c>
      <c r="B19178" s="113" t="s">
        <v>165</v>
      </c>
      <c r="C19178" s="113">
        <v>1990</v>
      </c>
      <c r="D19178" s="113" t="s">
        <v>206</v>
      </c>
      <c r="E19178" s="113" t="s">
        <v>199</v>
      </c>
      <c r="F19178" s="113" t="s">
        <v>200</v>
      </c>
      <c r="G19178" s="113">
        <v>1.02553337074196E-2</v>
      </c>
    </row>
    <row r="19179" spans="1:7" x14ac:dyDescent="0.25">
      <c r="A19179" s="108" t="str">
        <f t="shared" si="299"/>
        <v>ME_1991_NATIONAL TOTAL_NOx</v>
      </c>
      <c r="B19179" s="113" t="s">
        <v>165</v>
      </c>
      <c r="C19179" s="113">
        <v>1991</v>
      </c>
      <c r="D19179" s="113" t="s">
        <v>122</v>
      </c>
      <c r="E19179" s="113" t="s">
        <v>199</v>
      </c>
      <c r="F19179" s="113" t="s">
        <v>200</v>
      </c>
      <c r="G19179" s="113">
        <v>11.1466279523206</v>
      </c>
    </row>
    <row r="19180" spans="1:7" x14ac:dyDescent="0.25">
      <c r="A19180" s="108" t="str">
        <f t="shared" si="299"/>
        <v>ME_1991_NATIONAL TOTAL_NMVOC</v>
      </c>
      <c r="B19180" s="113" t="s">
        <v>165</v>
      </c>
      <c r="C19180" s="113">
        <v>1991</v>
      </c>
      <c r="D19180" s="113" t="s">
        <v>122</v>
      </c>
      <c r="E19180" s="113" t="s">
        <v>123</v>
      </c>
      <c r="F19180" s="113" t="s">
        <v>200</v>
      </c>
      <c r="G19180" s="113">
        <v>8.6711171656001707</v>
      </c>
    </row>
    <row r="19181" spans="1:7" x14ac:dyDescent="0.25">
      <c r="A19181" s="108" t="str">
        <f t="shared" si="299"/>
        <v>ME_1991_NATIONAL TOTAL_SOx</v>
      </c>
      <c r="B19181" s="113" t="s">
        <v>165</v>
      </c>
      <c r="C19181" s="113">
        <v>1991</v>
      </c>
      <c r="D19181" s="113" t="s">
        <v>122</v>
      </c>
      <c r="E19181" s="113" t="s">
        <v>201</v>
      </c>
      <c r="F19181" s="113" t="s">
        <v>200</v>
      </c>
      <c r="G19181" s="113">
        <v>48.097428393788</v>
      </c>
    </row>
    <row r="19182" spans="1:7" x14ac:dyDescent="0.25">
      <c r="A19182" s="108" t="str">
        <f t="shared" si="299"/>
        <v>ME_1991_NATIONAL TOTAL_NH3</v>
      </c>
      <c r="B19182" s="113" t="s">
        <v>165</v>
      </c>
      <c r="C19182" s="113">
        <v>1991</v>
      </c>
      <c r="D19182" s="113" t="s">
        <v>122</v>
      </c>
      <c r="E19182" s="113" t="s">
        <v>124</v>
      </c>
      <c r="F19182" s="113" t="s">
        <v>200</v>
      </c>
      <c r="G19182" s="113">
        <v>6.4093286587623401</v>
      </c>
    </row>
    <row r="19183" spans="1:7" x14ac:dyDescent="0.25">
      <c r="A19183" s="108" t="str">
        <f t="shared" si="299"/>
        <v>ME_1991_NATIONAL TOTAL_PM2.5</v>
      </c>
      <c r="B19183" s="113" t="s">
        <v>165</v>
      </c>
      <c r="C19183" s="113">
        <v>1991</v>
      </c>
      <c r="D19183" s="113" t="s">
        <v>122</v>
      </c>
      <c r="E19183" s="113" t="s">
        <v>203</v>
      </c>
      <c r="F19183" s="113" t="s">
        <v>200</v>
      </c>
      <c r="G19183" s="113">
        <v>1.8859050703673801</v>
      </c>
    </row>
    <row r="19184" spans="1:7" x14ac:dyDescent="0.25">
      <c r="A19184" s="108" t="str">
        <f t="shared" si="299"/>
        <v>ME_1991_NATIONAL TOTAL_Pb</v>
      </c>
      <c r="B19184" s="113" t="s">
        <v>165</v>
      </c>
      <c r="C19184" s="113">
        <v>1991</v>
      </c>
      <c r="D19184" s="113" t="s">
        <v>122</v>
      </c>
      <c r="E19184" s="113" t="s">
        <v>125</v>
      </c>
      <c r="F19184" s="113" t="s">
        <v>200</v>
      </c>
      <c r="G19184" s="113">
        <v>9.6691032546576E-4</v>
      </c>
    </row>
    <row r="19185" spans="1:7" x14ac:dyDescent="0.25">
      <c r="A19185" s="108" t="str">
        <f t="shared" si="299"/>
        <v>ME_1991_NATIONAL TOTAL_Cd</v>
      </c>
      <c r="B19185" s="113" t="s">
        <v>165</v>
      </c>
      <c r="C19185" s="113">
        <v>1991</v>
      </c>
      <c r="D19185" s="113" t="s">
        <v>122</v>
      </c>
      <c r="E19185" s="113" t="s">
        <v>126</v>
      </c>
      <c r="F19185" s="113" t="s">
        <v>200</v>
      </c>
      <c r="G19185" s="113">
        <v>5.3884897010132E-4</v>
      </c>
    </row>
    <row r="19186" spans="1:7" x14ac:dyDescent="0.25">
      <c r="A19186" s="108" t="str">
        <f t="shared" si="299"/>
        <v>ME_1991_NATIONAL TOTAL_Hg</v>
      </c>
      <c r="B19186" s="113" t="s">
        <v>165</v>
      </c>
      <c r="C19186" s="113">
        <v>1991</v>
      </c>
      <c r="D19186" s="113" t="s">
        <v>122</v>
      </c>
      <c r="E19186" s="113" t="s">
        <v>127</v>
      </c>
      <c r="F19186" s="113" t="s">
        <v>200</v>
      </c>
      <c r="G19186" s="150">
        <v>5.61885622538354E-5</v>
      </c>
    </row>
    <row r="19187" spans="1:7" x14ac:dyDescent="0.25">
      <c r="A19187" s="108" t="str">
        <f t="shared" si="299"/>
        <v>ME_1991_NATIONAL TOTAL_DIOX</v>
      </c>
      <c r="B19187" s="113" t="s">
        <v>165</v>
      </c>
      <c r="C19187" s="113">
        <v>1991</v>
      </c>
      <c r="D19187" s="113" t="s">
        <v>122</v>
      </c>
      <c r="E19187" s="113" t="s">
        <v>128</v>
      </c>
      <c r="F19187" s="113" t="s">
        <v>200</v>
      </c>
      <c r="G19187" s="150">
        <v>9.0344019020675602E-10</v>
      </c>
    </row>
    <row r="19188" spans="1:7" x14ac:dyDescent="0.25">
      <c r="A19188" s="108" t="str">
        <f t="shared" si="299"/>
        <v>ME_1991_NATIONAL TOTAL_PAH</v>
      </c>
      <c r="B19188" s="113" t="s">
        <v>165</v>
      </c>
      <c r="C19188" s="113">
        <v>1991</v>
      </c>
      <c r="D19188" s="113" t="s">
        <v>122</v>
      </c>
      <c r="E19188" s="113" t="s">
        <v>129</v>
      </c>
      <c r="F19188" s="113" t="s">
        <v>200</v>
      </c>
      <c r="G19188" s="113">
        <v>3.1336739888076202E-4</v>
      </c>
    </row>
    <row r="19189" spans="1:7" x14ac:dyDescent="0.25">
      <c r="A19189" s="108" t="str">
        <f t="shared" si="299"/>
        <v>ME_1991_NATIONAL TOTAL_HCB</v>
      </c>
      <c r="B19189" s="113" t="s">
        <v>165</v>
      </c>
      <c r="C19189" s="113">
        <v>1991</v>
      </c>
      <c r="D19189" s="113" t="s">
        <v>122</v>
      </c>
      <c r="E19189" s="113" t="s">
        <v>130</v>
      </c>
      <c r="F19189" s="113" t="s">
        <v>200</v>
      </c>
      <c r="G19189" s="150">
        <v>1.1229243127081599E-7</v>
      </c>
    </row>
    <row r="19190" spans="1:7" x14ac:dyDescent="0.25">
      <c r="A19190" s="108" t="str">
        <f t="shared" si="299"/>
        <v>ME_1991_NATIONAL TOTAL_PCB</v>
      </c>
      <c r="B19190" s="113" t="s">
        <v>165</v>
      </c>
      <c r="C19190" s="113">
        <v>1991</v>
      </c>
      <c r="D19190" s="113" t="s">
        <v>122</v>
      </c>
      <c r="E19190" s="113" t="s">
        <v>259</v>
      </c>
      <c r="F19190" s="113" t="s">
        <v>200</v>
      </c>
      <c r="G19190" s="150">
        <v>1.05209948615379E-9</v>
      </c>
    </row>
    <row r="19191" spans="1:7" x14ac:dyDescent="0.25">
      <c r="A19191" s="108" t="str">
        <f t="shared" si="299"/>
        <v>ME_1991_1A3(FS)_NOx</v>
      </c>
      <c r="B19191" s="113" t="s">
        <v>165</v>
      </c>
      <c r="C19191" s="113">
        <v>1991</v>
      </c>
      <c r="D19191" s="113" t="s">
        <v>132</v>
      </c>
      <c r="E19191" s="113" t="s">
        <v>199</v>
      </c>
      <c r="F19191" s="113" t="s">
        <v>200</v>
      </c>
      <c r="G19191" s="113">
        <v>2.3933038047608299</v>
      </c>
    </row>
    <row r="19192" spans="1:7" x14ac:dyDescent="0.25">
      <c r="A19192" s="108" t="str">
        <f t="shared" si="299"/>
        <v>ME_1991_1A3(FS)_NMVOC</v>
      </c>
      <c r="B19192" s="113" t="s">
        <v>165</v>
      </c>
      <c r="C19192" s="113">
        <v>1991</v>
      </c>
      <c r="D19192" s="113" t="s">
        <v>132</v>
      </c>
      <c r="E19192" s="113" t="s">
        <v>123</v>
      </c>
      <c r="F19192" s="113" t="s">
        <v>200</v>
      </c>
      <c r="G19192" s="113">
        <v>1.1436671666895899</v>
      </c>
    </row>
    <row r="19193" spans="1:7" x14ac:dyDescent="0.25">
      <c r="A19193" s="108" t="str">
        <f t="shared" si="299"/>
        <v>ME_1991_1A3(FS)_NH3</v>
      </c>
      <c r="B19193" s="113" t="s">
        <v>165</v>
      </c>
      <c r="C19193" s="113">
        <v>1991</v>
      </c>
      <c r="D19193" s="113" t="s">
        <v>132</v>
      </c>
      <c r="E19193" s="113" t="s">
        <v>124</v>
      </c>
      <c r="F19193" s="113" t="s">
        <v>200</v>
      </c>
      <c r="G19193" s="113">
        <v>7.0105423678548898E-2</v>
      </c>
    </row>
    <row r="19194" spans="1:7" x14ac:dyDescent="0.25">
      <c r="A19194" s="108" t="str">
        <f t="shared" si="299"/>
        <v>ME_1991_1A3(FS)_PM2.5</v>
      </c>
      <c r="B19194" s="113" t="s">
        <v>165</v>
      </c>
      <c r="C19194" s="113">
        <v>1991</v>
      </c>
      <c r="D19194" s="113" t="s">
        <v>132</v>
      </c>
      <c r="E19194" s="113" t="s">
        <v>203</v>
      </c>
      <c r="F19194" s="113" t="s">
        <v>200</v>
      </c>
      <c r="G19194" s="113">
        <v>4.79885832486769E-2</v>
      </c>
    </row>
    <row r="19195" spans="1:7" x14ac:dyDescent="0.25">
      <c r="A19195" s="108" t="str">
        <f t="shared" si="299"/>
        <v>ME_1991_3D_NOx</v>
      </c>
      <c r="B19195" s="113" t="s">
        <v>165</v>
      </c>
      <c r="C19195" s="113">
        <v>1991</v>
      </c>
      <c r="D19195" s="113" t="s">
        <v>206</v>
      </c>
      <c r="E19195" s="113" t="s">
        <v>199</v>
      </c>
      <c r="F19195" s="113" t="s">
        <v>200</v>
      </c>
      <c r="G19195" s="113">
        <v>1.02553337074196E-2</v>
      </c>
    </row>
    <row r="19196" spans="1:7" x14ac:dyDescent="0.25">
      <c r="A19196" s="108" t="str">
        <f t="shared" si="299"/>
        <v>ME_1992_NATIONAL TOTAL_NOx</v>
      </c>
      <c r="B19196" s="113" t="s">
        <v>165</v>
      </c>
      <c r="C19196" s="113">
        <v>1992</v>
      </c>
      <c r="D19196" s="113" t="s">
        <v>122</v>
      </c>
      <c r="E19196" s="113" t="s">
        <v>199</v>
      </c>
      <c r="F19196" s="113" t="s">
        <v>200</v>
      </c>
      <c r="G19196" s="113">
        <v>8.0852374404338008</v>
      </c>
    </row>
    <row r="19197" spans="1:7" x14ac:dyDescent="0.25">
      <c r="A19197" s="108" t="str">
        <f t="shared" si="299"/>
        <v>ME_1992_NATIONAL TOTAL_NMVOC</v>
      </c>
      <c r="B19197" s="113" t="s">
        <v>165</v>
      </c>
      <c r="C19197" s="113">
        <v>1992</v>
      </c>
      <c r="D19197" s="113" t="s">
        <v>122</v>
      </c>
      <c r="E19197" s="113" t="s">
        <v>123</v>
      </c>
      <c r="F19197" s="113" t="s">
        <v>200</v>
      </c>
      <c r="G19197" s="113">
        <v>8.1364600207006497</v>
      </c>
    </row>
    <row r="19198" spans="1:7" x14ac:dyDescent="0.25">
      <c r="A19198" s="108" t="str">
        <f t="shared" si="299"/>
        <v>ME_1992_NATIONAL TOTAL_SOx</v>
      </c>
      <c r="B19198" s="113" t="s">
        <v>165</v>
      </c>
      <c r="C19198" s="113">
        <v>1992</v>
      </c>
      <c r="D19198" s="113" t="s">
        <v>122</v>
      </c>
      <c r="E19198" s="113" t="s">
        <v>201</v>
      </c>
      <c r="F19198" s="113" t="s">
        <v>200</v>
      </c>
      <c r="G19198" s="113">
        <v>39.101457674143099</v>
      </c>
    </row>
    <row r="19199" spans="1:7" x14ac:dyDescent="0.25">
      <c r="A19199" s="108" t="str">
        <f t="shared" si="299"/>
        <v>ME_1992_NATIONAL TOTAL_NH3</v>
      </c>
      <c r="B19199" s="113" t="s">
        <v>165</v>
      </c>
      <c r="C19199" s="113">
        <v>1992</v>
      </c>
      <c r="D19199" s="113" t="s">
        <v>122</v>
      </c>
      <c r="E19199" s="113" t="s">
        <v>124</v>
      </c>
      <c r="F19199" s="113" t="s">
        <v>200</v>
      </c>
      <c r="G19199" s="113">
        <v>6.0560353132742497</v>
      </c>
    </row>
    <row r="19200" spans="1:7" x14ac:dyDescent="0.25">
      <c r="A19200" s="108" t="str">
        <f t="shared" si="299"/>
        <v>ME_1992_NATIONAL TOTAL_PM2.5</v>
      </c>
      <c r="B19200" s="113" t="s">
        <v>165</v>
      </c>
      <c r="C19200" s="113">
        <v>1992</v>
      </c>
      <c r="D19200" s="113" t="s">
        <v>122</v>
      </c>
      <c r="E19200" s="113" t="s">
        <v>203</v>
      </c>
      <c r="F19200" s="113" t="s">
        <v>200</v>
      </c>
      <c r="G19200" s="113">
        <v>1.7934781652377401</v>
      </c>
    </row>
    <row r="19201" spans="1:7" x14ac:dyDescent="0.25">
      <c r="A19201" s="108" t="str">
        <f t="shared" si="299"/>
        <v>ME_1992_NATIONAL TOTAL_Pb</v>
      </c>
      <c r="B19201" s="113" t="s">
        <v>165</v>
      </c>
      <c r="C19201" s="113">
        <v>1992</v>
      </c>
      <c r="D19201" s="113" t="s">
        <v>122</v>
      </c>
      <c r="E19201" s="113" t="s">
        <v>125</v>
      </c>
      <c r="F19201" s="113" t="s">
        <v>200</v>
      </c>
      <c r="G19201" s="113">
        <v>7.92931102275142E-4</v>
      </c>
    </row>
    <row r="19202" spans="1:7" x14ac:dyDescent="0.25">
      <c r="A19202" s="108" t="str">
        <f t="shared" ref="A19202:A19265" si="300">CONCATENATE(B19202,"_",C19202,"_",D19202,"_",E19202)</f>
        <v>ME_1992_NATIONAL TOTAL_Cd</v>
      </c>
      <c r="B19202" s="113" t="s">
        <v>165</v>
      </c>
      <c r="C19202" s="113">
        <v>1992</v>
      </c>
      <c r="D19202" s="113" t="s">
        <v>122</v>
      </c>
      <c r="E19202" s="113" t="s">
        <v>126</v>
      </c>
      <c r="F19202" s="113" t="s">
        <v>200</v>
      </c>
      <c r="G19202" s="113">
        <v>3.6194862436616902E-4</v>
      </c>
    </row>
    <row r="19203" spans="1:7" x14ac:dyDescent="0.25">
      <c r="A19203" s="108" t="str">
        <f t="shared" si="300"/>
        <v>ME_1992_NATIONAL TOTAL_Hg</v>
      </c>
      <c r="B19203" s="113" t="s">
        <v>165</v>
      </c>
      <c r="C19203" s="113">
        <v>1992</v>
      </c>
      <c r="D19203" s="113" t="s">
        <v>122</v>
      </c>
      <c r="E19203" s="113" t="s">
        <v>127</v>
      </c>
      <c r="F19203" s="113" t="s">
        <v>200</v>
      </c>
      <c r="G19203" s="150">
        <v>4.6091814417222602E-5</v>
      </c>
    </row>
    <row r="19204" spans="1:7" x14ac:dyDescent="0.25">
      <c r="A19204" s="108" t="str">
        <f t="shared" si="300"/>
        <v>ME_1992_NATIONAL TOTAL_DIOX</v>
      </c>
      <c r="B19204" s="113" t="s">
        <v>165</v>
      </c>
      <c r="C19204" s="113">
        <v>1992</v>
      </c>
      <c r="D19204" s="113" t="s">
        <v>122</v>
      </c>
      <c r="E19204" s="113" t="s">
        <v>128</v>
      </c>
      <c r="F19204" s="113" t="s">
        <v>200</v>
      </c>
      <c r="G19204" s="150">
        <v>6.9500831353503998E-10</v>
      </c>
    </row>
    <row r="19205" spans="1:7" x14ac:dyDescent="0.25">
      <c r="A19205" s="108" t="str">
        <f t="shared" si="300"/>
        <v>ME_1992_NATIONAL TOTAL_PAH</v>
      </c>
      <c r="B19205" s="113" t="s">
        <v>165</v>
      </c>
      <c r="C19205" s="113">
        <v>1992</v>
      </c>
      <c r="D19205" s="113" t="s">
        <v>122</v>
      </c>
      <c r="E19205" s="113" t="s">
        <v>129</v>
      </c>
      <c r="F19205" s="113" t="s">
        <v>200</v>
      </c>
      <c r="G19205" s="113">
        <v>2.9459271789722901E-4</v>
      </c>
    </row>
    <row r="19206" spans="1:7" x14ac:dyDescent="0.25">
      <c r="A19206" s="108" t="str">
        <f t="shared" si="300"/>
        <v>ME_1992_NATIONAL TOTAL_HCB</v>
      </c>
      <c r="B19206" s="113" t="s">
        <v>165</v>
      </c>
      <c r="C19206" s="113">
        <v>1992</v>
      </c>
      <c r="D19206" s="113" t="s">
        <v>122</v>
      </c>
      <c r="E19206" s="113" t="s">
        <v>130</v>
      </c>
      <c r="F19206" s="113" t="s">
        <v>200</v>
      </c>
      <c r="G19206" s="150">
        <v>9.9619131761488005E-8</v>
      </c>
    </row>
    <row r="19207" spans="1:7" x14ac:dyDescent="0.25">
      <c r="A19207" s="108" t="str">
        <f t="shared" si="300"/>
        <v>ME_1992_NATIONAL TOTAL_PCB</v>
      </c>
      <c r="B19207" s="113" t="s">
        <v>165</v>
      </c>
      <c r="C19207" s="113">
        <v>1992</v>
      </c>
      <c r="D19207" s="113" t="s">
        <v>122</v>
      </c>
      <c r="E19207" s="113" t="s">
        <v>259</v>
      </c>
      <c r="F19207" s="113" t="s">
        <v>200</v>
      </c>
      <c r="G19207" s="150">
        <v>9.2269169742385504E-10</v>
      </c>
    </row>
    <row r="19208" spans="1:7" x14ac:dyDescent="0.25">
      <c r="A19208" s="108" t="str">
        <f t="shared" si="300"/>
        <v>ME_1992_1A3(FS)_NOx</v>
      </c>
      <c r="B19208" s="113" t="s">
        <v>165</v>
      </c>
      <c r="C19208" s="113">
        <v>1992</v>
      </c>
      <c r="D19208" s="113" t="s">
        <v>132</v>
      </c>
      <c r="E19208" s="113" t="s">
        <v>199</v>
      </c>
      <c r="F19208" s="113" t="s">
        <v>200</v>
      </c>
      <c r="G19208" s="113">
        <v>1.43342475759845</v>
      </c>
    </row>
    <row r="19209" spans="1:7" x14ac:dyDescent="0.25">
      <c r="A19209" s="108" t="str">
        <f t="shared" si="300"/>
        <v>ME_1992_1A3(FS)_NMVOC</v>
      </c>
      <c r="B19209" s="113" t="s">
        <v>165</v>
      </c>
      <c r="C19209" s="113">
        <v>1992</v>
      </c>
      <c r="D19209" s="113" t="s">
        <v>132</v>
      </c>
      <c r="E19209" s="113" t="s">
        <v>123</v>
      </c>
      <c r="F19209" s="113" t="s">
        <v>200</v>
      </c>
      <c r="G19209" s="113">
        <v>0.76294250363272698</v>
      </c>
    </row>
    <row r="19210" spans="1:7" x14ac:dyDescent="0.25">
      <c r="A19210" s="108" t="str">
        <f t="shared" si="300"/>
        <v>ME_1992_1A3(FS)_NH3</v>
      </c>
      <c r="B19210" s="113" t="s">
        <v>165</v>
      </c>
      <c r="C19210" s="113">
        <v>1992</v>
      </c>
      <c r="D19210" s="113" t="s">
        <v>132</v>
      </c>
      <c r="E19210" s="113" t="s">
        <v>124</v>
      </c>
      <c r="F19210" s="113" t="s">
        <v>200</v>
      </c>
      <c r="G19210" s="113">
        <v>4.6341638783093601E-2</v>
      </c>
    </row>
    <row r="19211" spans="1:7" x14ac:dyDescent="0.25">
      <c r="A19211" s="108" t="str">
        <f t="shared" si="300"/>
        <v>ME_1992_1A3(FS)_PM2.5</v>
      </c>
      <c r="B19211" s="113" t="s">
        <v>165</v>
      </c>
      <c r="C19211" s="113">
        <v>1992</v>
      </c>
      <c r="D19211" s="113" t="s">
        <v>132</v>
      </c>
      <c r="E19211" s="113" t="s">
        <v>203</v>
      </c>
      <c r="F19211" s="113" t="s">
        <v>200</v>
      </c>
      <c r="G19211" s="113">
        <v>2.6894441048627302E-2</v>
      </c>
    </row>
    <row r="19212" spans="1:7" x14ac:dyDescent="0.25">
      <c r="A19212" s="108" t="str">
        <f t="shared" si="300"/>
        <v>ME_1992_3D_NOx</v>
      </c>
      <c r="B19212" s="113" t="s">
        <v>165</v>
      </c>
      <c r="C19212" s="113">
        <v>1992</v>
      </c>
      <c r="D19212" s="113" t="s">
        <v>206</v>
      </c>
      <c r="E19212" s="113" t="s">
        <v>199</v>
      </c>
      <c r="F19212" s="113" t="s">
        <v>200</v>
      </c>
      <c r="G19212" s="113">
        <v>1.02553337074196E-2</v>
      </c>
    </row>
    <row r="19213" spans="1:7" x14ac:dyDescent="0.25">
      <c r="A19213" s="108" t="str">
        <f t="shared" si="300"/>
        <v>ME_1993_NATIONAL TOTAL_NOx</v>
      </c>
      <c r="B19213" s="113" t="s">
        <v>165</v>
      </c>
      <c r="C19213" s="113">
        <v>1993</v>
      </c>
      <c r="D19213" s="113" t="s">
        <v>122</v>
      </c>
      <c r="E19213" s="113" t="s">
        <v>199</v>
      </c>
      <c r="F19213" s="113" t="s">
        <v>200</v>
      </c>
      <c r="G19213" s="113">
        <v>6.7171145987665399</v>
      </c>
    </row>
    <row r="19214" spans="1:7" x14ac:dyDescent="0.25">
      <c r="A19214" s="108" t="str">
        <f t="shared" si="300"/>
        <v>ME_1993_NATIONAL TOTAL_NMVOC</v>
      </c>
      <c r="B19214" s="113" t="s">
        <v>165</v>
      </c>
      <c r="C19214" s="113">
        <v>1993</v>
      </c>
      <c r="D19214" s="113" t="s">
        <v>122</v>
      </c>
      <c r="E19214" s="113" t="s">
        <v>123</v>
      </c>
      <c r="F19214" s="113" t="s">
        <v>200</v>
      </c>
      <c r="G19214" s="113">
        <v>7.9341014908341103</v>
      </c>
    </row>
    <row r="19215" spans="1:7" x14ac:dyDescent="0.25">
      <c r="A19215" s="108" t="str">
        <f t="shared" si="300"/>
        <v>ME_1993_NATIONAL TOTAL_SOx</v>
      </c>
      <c r="B19215" s="113" t="s">
        <v>165</v>
      </c>
      <c r="C19215" s="113">
        <v>1993</v>
      </c>
      <c r="D19215" s="113" t="s">
        <v>122</v>
      </c>
      <c r="E19215" s="113" t="s">
        <v>201</v>
      </c>
      <c r="F19215" s="113" t="s">
        <v>200</v>
      </c>
      <c r="G19215" s="113">
        <v>33.824622893896297</v>
      </c>
    </row>
    <row r="19216" spans="1:7" x14ac:dyDescent="0.25">
      <c r="A19216" s="108" t="str">
        <f t="shared" si="300"/>
        <v>ME_1993_NATIONAL TOTAL_NH3</v>
      </c>
      <c r="B19216" s="113" t="s">
        <v>165</v>
      </c>
      <c r="C19216" s="113">
        <v>1993</v>
      </c>
      <c r="D19216" s="113" t="s">
        <v>122</v>
      </c>
      <c r="E19216" s="113" t="s">
        <v>124</v>
      </c>
      <c r="F19216" s="113" t="s">
        <v>200</v>
      </c>
      <c r="G19216" s="113">
        <v>5.8663017549904701</v>
      </c>
    </row>
    <row r="19217" spans="1:7" x14ac:dyDescent="0.25">
      <c r="A19217" s="108" t="str">
        <f t="shared" si="300"/>
        <v>ME_1993_NATIONAL TOTAL_PM2.5</v>
      </c>
      <c r="B19217" s="113" t="s">
        <v>165</v>
      </c>
      <c r="C19217" s="113">
        <v>1993</v>
      </c>
      <c r="D19217" s="113" t="s">
        <v>122</v>
      </c>
      <c r="E19217" s="113" t="s">
        <v>203</v>
      </c>
      <c r="F19217" s="113" t="s">
        <v>200</v>
      </c>
      <c r="G19217" s="113">
        <v>1.78464609494083</v>
      </c>
    </row>
    <row r="19218" spans="1:7" x14ac:dyDescent="0.25">
      <c r="A19218" s="108" t="str">
        <f t="shared" si="300"/>
        <v>ME_1993_NATIONAL TOTAL_Pb</v>
      </c>
      <c r="B19218" s="113" t="s">
        <v>165</v>
      </c>
      <c r="C19218" s="113">
        <v>1993</v>
      </c>
      <c r="D19218" s="113" t="s">
        <v>122</v>
      </c>
      <c r="E19218" s="113" t="s">
        <v>125</v>
      </c>
      <c r="F19218" s="113" t="s">
        <v>200</v>
      </c>
      <c r="G19218" s="113">
        <v>6.9960384700986397E-4</v>
      </c>
    </row>
    <row r="19219" spans="1:7" x14ac:dyDescent="0.25">
      <c r="A19219" s="108" t="str">
        <f t="shared" si="300"/>
        <v>ME_1993_NATIONAL TOTAL_Cd</v>
      </c>
      <c r="B19219" s="113" t="s">
        <v>165</v>
      </c>
      <c r="C19219" s="113">
        <v>1993</v>
      </c>
      <c r="D19219" s="113" t="s">
        <v>122</v>
      </c>
      <c r="E19219" s="113" t="s">
        <v>126</v>
      </c>
      <c r="F19219" s="113" t="s">
        <v>200</v>
      </c>
      <c r="G19219" s="113">
        <v>3.3712995520449301E-4</v>
      </c>
    </row>
    <row r="19220" spans="1:7" x14ac:dyDescent="0.25">
      <c r="A19220" s="108" t="str">
        <f t="shared" si="300"/>
        <v>ME_1993_NATIONAL TOTAL_Hg</v>
      </c>
      <c r="B19220" s="113" t="s">
        <v>165</v>
      </c>
      <c r="C19220" s="113">
        <v>1993</v>
      </c>
      <c r="D19220" s="113" t="s">
        <v>122</v>
      </c>
      <c r="E19220" s="113" t="s">
        <v>127</v>
      </c>
      <c r="F19220" s="113" t="s">
        <v>200</v>
      </c>
      <c r="G19220" s="150">
        <v>3.9849096942488898E-5</v>
      </c>
    </row>
    <row r="19221" spans="1:7" x14ac:dyDescent="0.25">
      <c r="A19221" s="108" t="str">
        <f t="shared" si="300"/>
        <v>ME_1993_NATIONAL TOTAL_DIOX</v>
      </c>
      <c r="B19221" s="113" t="s">
        <v>165</v>
      </c>
      <c r="C19221" s="113">
        <v>1993</v>
      </c>
      <c r="D19221" s="113" t="s">
        <v>122</v>
      </c>
      <c r="E19221" s="113" t="s">
        <v>128</v>
      </c>
      <c r="F19221" s="113" t="s">
        <v>200</v>
      </c>
      <c r="G19221" s="150">
        <v>5.6096344845687302E-10</v>
      </c>
    </row>
    <row r="19222" spans="1:7" x14ac:dyDescent="0.25">
      <c r="A19222" s="108" t="str">
        <f t="shared" si="300"/>
        <v>ME_1993_NATIONAL TOTAL_PAH</v>
      </c>
      <c r="B19222" s="113" t="s">
        <v>165</v>
      </c>
      <c r="C19222" s="113">
        <v>1993</v>
      </c>
      <c r="D19222" s="113" t="s">
        <v>122</v>
      </c>
      <c r="E19222" s="113" t="s">
        <v>129</v>
      </c>
      <c r="F19222" s="113" t="s">
        <v>200</v>
      </c>
      <c r="G19222" s="113">
        <v>3.0013982740144298E-4</v>
      </c>
    </row>
    <row r="19223" spans="1:7" x14ac:dyDescent="0.25">
      <c r="A19223" s="108" t="str">
        <f t="shared" si="300"/>
        <v>ME_1993_NATIONAL TOTAL_HCB</v>
      </c>
      <c r="B19223" s="113" t="s">
        <v>165</v>
      </c>
      <c r="C19223" s="113">
        <v>1993</v>
      </c>
      <c r="D19223" s="113" t="s">
        <v>122</v>
      </c>
      <c r="E19223" s="113" t="s">
        <v>130</v>
      </c>
      <c r="F19223" s="113" t="s">
        <v>200</v>
      </c>
      <c r="G19223" s="150">
        <v>9.4374495019651195E-8</v>
      </c>
    </row>
    <row r="19224" spans="1:7" x14ac:dyDescent="0.25">
      <c r="A19224" s="108" t="str">
        <f t="shared" si="300"/>
        <v>ME_1993_NATIONAL TOTAL_PCB</v>
      </c>
      <c r="B19224" s="113" t="s">
        <v>165</v>
      </c>
      <c r="C19224" s="113">
        <v>1993</v>
      </c>
      <c r="D19224" s="113" t="s">
        <v>122</v>
      </c>
      <c r="E19224" s="113" t="s">
        <v>259</v>
      </c>
      <c r="F19224" s="113" t="s">
        <v>200</v>
      </c>
      <c r="G19224" s="150">
        <v>8.5823621742381499E-10</v>
      </c>
    </row>
    <row r="19225" spans="1:7" x14ac:dyDescent="0.25">
      <c r="A19225" s="108" t="str">
        <f t="shared" si="300"/>
        <v>ME_1993_1A3(FS)_NOx</v>
      </c>
      <c r="B19225" s="113" t="s">
        <v>165</v>
      </c>
      <c r="C19225" s="113">
        <v>1993</v>
      </c>
      <c r="D19225" s="113" t="s">
        <v>132</v>
      </c>
      <c r="E19225" s="113" t="s">
        <v>199</v>
      </c>
      <c r="F19225" s="113" t="s">
        <v>200</v>
      </c>
      <c r="G19225" s="113">
        <v>1.13103789536917</v>
      </c>
    </row>
    <row r="19226" spans="1:7" x14ac:dyDescent="0.25">
      <c r="A19226" s="108" t="str">
        <f t="shared" si="300"/>
        <v>ME_1993_1A3(FS)_NMVOC</v>
      </c>
      <c r="B19226" s="113" t="s">
        <v>165</v>
      </c>
      <c r="C19226" s="113">
        <v>1993</v>
      </c>
      <c r="D19226" s="113" t="s">
        <v>132</v>
      </c>
      <c r="E19226" s="113" t="s">
        <v>123</v>
      </c>
      <c r="F19226" s="113" t="s">
        <v>200</v>
      </c>
      <c r="G19226" s="113">
        <v>0.55008200717570399</v>
      </c>
    </row>
    <row r="19227" spans="1:7" x14ac:dyDescent="0.25">
      <c r="A19227" s="108" t="str">
        <f t="shared" si="300"/>
        <v>ME_1993_1A3(FS)_NH3</v>
      </c>
      <c r="B19227" s="113" t="s">
        <v>165</v>
      </c>
      <c r="C19227" s="113">
        <v>1993</v>
      </c>
      <c r="D19227" s="113" t="s">
        <v>132</v>
      </c>
      <c r="E19227" s="113" t="s">
        <v>124</v>
      </c>
      <c r="F19227" s="113" t="s">
        <v>200</v>
      </c>
      <c r="G19227" s="113">
        <v>3.4382270246446502E-2</v>
      </c>
    </row>
    <row r="19228" spans="1:7" x14ac:dyDescent="0.25">
      <c r="A19228" s="108" t="str">
        <f t="shared" si="300"/>
        <v>ME_1993_1A3(FS)_PM2.5</v>
      </c>
      <c r="B19228" s="113" t="s">
        <v>165</v>
      </c>
      <c r="C19228" s="113">
        <v>1993</v>
      </c>
      <c r="D19228" s="113" t="s">
        <v>132</v>
      </c>
      <c r="E19228" s="113" t="s">
        <v>203</v>
      </c>
      <c r="F19228" s="113" t="s">
        <v>200</v>
      </c>
      <c r="G19228" s="113">
        <v>2.2548401477838299E-2</v>
      </c>
    </row>
    <row r="19229" spans="1:7" x14ac:dyDescent="0.25">
      <c r="A19229" s="108" t="str">
        <f t="shared" si="300"/>
        <v>ME_1993_3D_NOx</v>
      </c>
      <c r="B19229" s="113" t="s">
        <v>165</v>
      </c>
      <c r="C19229" s="113">
        <v>1993</v>
      </c>
      <c r="D19229" s="113" t="s">
        <v>206</v>
      </c>
      <c r="E19229" s="113" t="s">
        <v>199</v>
      </c>
      <c r="F19229" s="113" t="s">
        <v>200</v>
      </c>
      <c r="G19229" s="113">
        <v>7.7309438717470501E-3</v>
      </c>
    </row>
    <row r="19230" spans="1:7" x14ac:dyDescent="0.25">
      <c r="A19230" s="108" t="str">
        <f t="shared" si="300"/>
        <v>ME_1994_NATIONAL TOTAL_NOx</v>
      </c>
      <c r="B19230" s="113" t="s">
        <v>165</v>
      </c>
      <c r="C19230" s="113">
        <v>1994</v>
      </c>
      <c r="D19230" s="113" t="s">
        <v>122</v>
      </c>
      <c r="E19230" s="113" t="s">
        <v>199</v>
      </c>
      <c r="F19230" s="113" t="s">
        <v>200</v>
      </c>
      <c r="G19230" s="113">
        <v>6.1096171327864397</v>
      </c>
    </row>
    <row r="19231" spans="1:7" x14ac:dyDescent="0.25">
      <c r="A19231" s="108" t="str">
        <f t="shared" si="300"/>
        <v>ME_1994_NATIONAL TOTAL_NMVOC</v>
      </c>
      <c r="B19231" s="113" t="s">
        <v>165</v>
      </c>
      <c r="C19231" s="113">
        <v>1994</v>
      </c>
      <c r="D19231" s="113" t="s">
        <v>122</v>
      </c>
      <c r="E19231" s="113" t="s">
        <v>123</v>
      </c>
      <c r="F19231" s="113" t="s">
        <v>200</v>
      </c>
      <c r="G19231" s="113">
        <v>7.4257505451458501</v>
      </c>
    </row>
    <row r="19232" spans="1:7" x14ac:dyDescent="0.25">
      <c r="A19232" s="108" t="str">
        <f t="shared" si="300"/>
        <v>ME_1994_NATIONAL TOTAL_SOx</v>
      </c>
      <c r="B19232" s="113" t="s">
        <v>165</v>
      </c>
      <c r="C19232" s="113">
        <v>1994</v>
      </c>
      <c r="D19232" s="113" t="s">
        <v>122</v>
      </c>
      <c r="E19232" s="113" t="s">
        <v>201</v>
      </c>
      <c r="F19232" s="113" t="s">
        <v>200</v>
      </c>
      <c r="G19232" s="113">
        <v>27.010350350921701</v>
      </c>
    </row>
    <row r="19233" spans="1:7" x14ac:dyDescent="0.25">
      <c r="A19233" s="108" t="str">
        <f t="shared" si="300"/>
        <v>ME_1994_NATIONAL TOTAL_NH3</v>
      </c>
      <c r="B19233" s="113" t="s">
        <v>165</v>
      </c>
      <c r="C19233" s="113">
        <v>1994</v>
      </c>
      <c r="D19233" s="113" t="s">
        <v>122</v>
      </c>
      <c r="E19233" s="113" t="s">
        <v>124</v>
      </c>
      <c r="F19233" s="113" t="s">
        <v>200</v>
      </c>
      <c r="G19233" s="113">
        <v>5.91195845619366</v>
      </c>
    </row>
    <row r="19234" spans="1:7" x14ac:dyDescent="0.25">
      <c r="A19234" s="108" t="str">
        <f t="shared" si="300"/>
        <v>ME_1994_NATIONAL TOTAL_PM2.5</v>
      </c>
      <c r="B19234" s="113" t="s">
        <v>165</v>
      </c>
      <c r="C19234" s="113">
        <v>1994</v>
      </c>
      <c r="D19234" s="113" t="s">
        <v>122</v>
      </c>
      <c r="E19234" s="113" t="s">
        <v>203</v>
      </c>
      <c r="F19234" s="113" t="s">
        <v>200</v>
      </c>
      <c r="G19234" s="113">
        <v>1.35358614933623</v>
      </c>
    </row>
    <row r="19235" spans="1:7" x14ac:dyDescent="0.25">
      <c r="A19235" s="108" t="str">
        <f t="shared" si="300"/>
        <v>ME_1994_NATIONAL TOTAL_Pb</v>
      </c>
      <c r="B19235" s="113" t="s">
        <v>165</v>
      </c>
      <c r="C19235" s="113">
        <v>1994</v>
      </c>
      <c r="D19235" s="113" t="s">
        <v>122</v>
      </c>
      <c r="E19235" s="113" t="s">
        <v>125</v>
      </c>
      <c r="F19235" s="113" t="s">
        <v>200</v>
      </c>
      <c r="G19235" s="113">
        <v>6.0276152044158701E-4</v>
      </c>
    </row>
    <row r="19236" spans="1:7" x14ac:dyDescent="0.25">
      <c r="A19236" s="108" t="str">
        <f t="shared" si="300"/>
        <v>ME_1994_NATIONAL TOTAL_Cd</v>
      </c>
      <c r="B19236" s="113" t="s">
        <v>165</v>
      </c>
      <c r="C19236" s="113">
        <v>1994</v>
      </c>
      <c r="D19236" s="113" t="s">
        <v>122</v>
      </c>
      <c r="E19236" s="113" t="s">
        <v>126</v>
      </c>
      <c r="F19236" s="113" t="s">
        <v>200</v>
      </c>
      <c r="G19236" s="113">
        <v>2.9559317054181301E-4</v>
      </c>
    </row>
    <row r="19237" spans="1:7" x14ac:dyDescent="0.25">
      <c r="A19237" s="108" t="str">
        <f t="shared" si="300"/>
        <v>ME_1994_NATIONAL TOTAL_Hg</v>
      </c>
      <c r="B19237" s="113" t="s">
        <v>165</v>
      </c>
      <c r="C19237" s="113">
        <v>1994</v>
      </c>
      <c r="D19237" s="113" t="s">
        <v>122</v>
      </c>
      <c r="E19237" s="113" t="s">
        <v>127</v>
      </c>
      <c r="F19237" s="113" t="s">
        <v>200</v>
      </c>
      <c r="G19237" s="150">
        <v>3.3340985943327302E-5</v>
      </c>
    </row>
    <row r="19238" spans="1:7" x14ac:dyDescent="0.25">
      <c r="A19238" s="108" t="str">
        <f t="shared" si="300"/>
        <v>ME_1994_NATIONAL TOTAL_DIOX</v>
      </c>
      <c r="B19238" s="113" t="s">
        <v>165</v>
      </c>
      <c r="C19238" s="113">
        <v>1994</v>
      </c>
      <c r="D19238" s="113" t="s">
        <v>122</v>
      </c>
      <c r="E19238" s="113" t="s">
        <v>128</v>
      </c>
      <c r="F19238" s="113" t="s">
        <v>200</v>
      </c>
      <c r="G19238" s="150">
        <v>5.2964086461023701E-10</v>
      </c>
    </row>
    <row r="19239" spans="1:7" x14ac:dyDescent="0.25">
      <c r="A19239" s="108" t="str">
        <f t="shared" si="300"/>
        <v>ME_1994_NATIONAL TOTAL_PAH</v>
      </c>
      <c r="B19239" s="113" t="s">
        <v>165</v>
      </c>
      <c r="C19239" s="113">
        <v>1994</v>
      </c>
      <c r="D19239" s="113" t="s">
        <v>122</v>
      </c>
      <c r="E19239" s="113" t="s">
        <v>129</v>
      </c>
      <c r="F19239" s="113" t="s">
        <v>200</v>
      </c>
      <c r="G19239" s="113">
        <v>2.2337596202882999E-4</v>
      </c>
    </row>
    <row r="19240" spans="1:7" x14ac:dyDescent="0.25">
      <c r="A19240" s="108" t="str">
        <f t="shared" si="300"/>
        <v>ME_1994_NATIONAL TOTAL_HCB</v>
      </c>
      <c r="B19240" s="113" t="s">
        <v>165</v>
      </c>
      <c r="C19240" s="113">
        <v>1994</v>
      </c>
      <c r="D19240" s="113" t="s">
        <v>122</v>
      </c>
      <c r="E19240" s="113" t="s">
        <v>130</v>
      </c>
      <c r="F19240" s="113" t="s">
        <v>200</v>
      </c>
      <c r="G19240" s="150">
        <v>7.1669308021851104E-8</v>
      </c>
    </row>
    <row r="19241" spans="1:7" x14ac:dyDescent="0.25">
      <c r="A19241" s="108" t="str">
        <f t="shared" si="300"/>
        <v>ME_1994_NATIONAL TOTAL_PCB</v>
      </c>
      <c r="B19241" s="113" t="s">
        <v>165</v>
      </c>
      <c r="C19241" s="113">
        <v>1994</v>
      </c>
      <c r="D19241" s="113" t="s">
        <v>122</v>
      </c>
      <c r="E19241" s="113" t="s">
        <v>259</v>
      </c>
      <c r="F19241" s="113" t="s">
        <v>200</v>
      </c>
      <c r="G19241" s="150">
        <v>7.0596146324221299E-10</v>
      </c>
    </row>
    <row r="19242" spans="1:7" x14ac:dyDescent="0.25">
      <c r="A19242" s="108" t="str">
        <f t="shared" si="300"/>
        <v>ME_1994_1A3(FS)_NOx</v>
      </c>
      <c r="B19242" s="113" t="s">
        <v>165</v>
      </c>
      <c r="C19242" s="113">
        <v>1994</v>
      </c>
      <c r="D19242" s="113" t="s">
        <v>132</v>
      </c>
      <c r="E19242" s="113" t="s">
        <v>199</v>
      </c>
      <c r="F19242" s="113" t="s">
        <v>200</v>
      </c>
      <c r="G19242" s="113">
        <v>1.27061137901168</v>
      </c>
    </row>
    <row r="19243" spans="1:7" x14ac:dyDescent="0.25">
      <c r="A19243" s="108" t="str">
        <f t="shared" si="300"/>
        <v>ME_1994_1A3(FS)_NMVOC</v>
      </c>
      <c r="B19243" s="113" t="s">
        <v>165</v>
      </c>
      <c r="C19243" s="113">
        <v>1994</v>
      </c>
      <c r="D19243" s="113" t="s">
        <v>132</v>
      </c>
      <c r="E19243" s="113" t="s">
        <v>123</v>
      </c>
      <c r="F19243" s="113" t="s">
        <v>200</v>
      </c>
      <c r="G19243" s="113">
        <v>0.61070009695305005</v>
      </c>
    </row>
    <row r="19244" spans="1:7" x14ac:dyDescent="0.25">
      <c r="A19244" s="108" t="str">
        <f t="shared" si="300"/>
        <v>ME_1994_1A3(FS)_NH3</v>
      </c>
      <c r="B19244" s="113" t="s">
        <v>165</v>
      </c>
      <c r="C19244" s="113">
        <v>1994</v>
      </c>
      <c r="D19244" s="113" t="s">
        <v>132</v>
      </c>
      <c r="E19244" s="113" t="s">
        <v>124</v>
      </c>
      <c r="F19244" s="113" t="s">
        <v>200</v>
      </c>
      <c r="G19244" s="113">
        <v>3.8199319671669202E-2</v>
      </c>
    </row>
    <row r="19245" spans="1:7" x14ac:dyDescent="0.25">
      <c r="A19245" s="108" t="str">
        <f t="shared" si="300"/>
        <v>ME_1994_1A3(FS)_PM2.5</v>
      </c>
      <c r="B19245" s="113" t="s">
        <v>165</v>
      </c>
      <c r="C19245" s="113">
        <v>1994</v>
      </c>
      <c r="D19245" s="113" t="s">
        <v>132</v>
      </c>
      <c r="E19245" s="113" t="s">
        <v>203</v>
      </c>
      <c r="F19245" s="113" t="s">
        <v>200</v>
      </c>
      <c r="G19245" s="113">
        <v>2.5634480506440099E-2</v>
      </c>
    </row>
    <row r="19246" spans="1:7" x14ac:dyDescent="0.25">
      <c r="A19246" s="108" t="str">
        <f t="shared" si="300"/>
        <v>ME_1994_3D_NOx</v>
      </c>
      <c r="B19246" s="113" t="s">
        <v>165</v>
      </c>
      <c r="C19246" s="113">
        <v>1994</v>
      </c>
      <c r="D19246" s="113" t="s">
        <v>206</v>
      </c>
      <c r="E19246" s="113" t="s">
        <v>199</v>
      </c>
      <c r="F19246" s="113" t="s">
        <v>200</v>
      </c>
      <c r="G19246" s="113">
        <v>9.2035046092226805E-3</v>
      </c>
    </row>
    <row r="19247" spans="1:7" x14ac:dyDescent="0.25">
      <c r="A19247" s="108" t="str">
        <f t="shared" si="300"/>
        <v>ME_1995_NATIONAL TOTAL_NOx</v>
      </c>
      <c r="B19247" s="113" t="s">
        <v>165</v>
      </c>
      <c r="C19247" s="113">
        <v>1995</v>
      </c>
      <c r="D19247" s="113" t="s">
        <v>122</v>
      </c>
      <c r="E19247" s="113" t="s">
        <v>199</v>
      </c>
      <c r="F19247" s="113" t="s">
        <v>200</v>
      </c>
      <c r="G19247" s="113">
        <v>3.29220306383823</v>
      </c>
    </row>
    <row r="19248" spans="1:7" x14ac:dyDescent="0.25">
      <c r="A19248" s="108" t="str">
        <f t="shared" si="300"/>
        <v>ME_1995_NATIONAL TOTAL_NMVOC</v>
      </c>
      <c r="B19248" s="113" t="s">
        <v>165</v>
      </c>
      <c r="C19248" s="113">
        <v>1995</v>
      </c>
      <c r="D19248" s="113" t="s">
        <v>122</v>
      </c>
      <c r="E19248" s="113" t="s">
        <v>123</v>
      </c>
      <c r="F19248" s="113" t="s">
        <v>200</v>
      </c>
      <c r="G19248" s="113">
        <v>7.7511472514800204</v>
      </c>
    </row>
    <row r="19249" spans="1:7" x14ac:dyDescent="0.25">
      <c r="A19249" s="108" t="str">
        <f t="shared" si="300"/>
        <v>ME_1995_NATIONAL TOTAL_SOx</v>
      </c>
      <c r="B19249" s="113" t="s">
        <v>165</v>
      </c>
      <c r="C19249" s="113">
        <v>1995</v>
      </c>
      <c r="D19249" s="113" t="s">
        <v>122</v>
      </c>
      <c r="E19249" s="113" t="s">
        <v>201</v>
      </c>
      <c r="F19249" s="113" t="s">
        <v>200</v>
      </c>
      <c r="G19249" s="113">
        <v>2.5980895146690801</v>
      </c>
    </row>
    <row r="19250" spans="1:7" x14ac:dyDescent="0.25">
      <c r="A19250" s="108" t="str">
        <f t="shared" si="300"/>
        <v>ME_1995_NATIONAL TOTAL_NH3</v>
      </c>
      <c r="B19250" s="113" t="s">
        <v>165</v>
      </c>
      <c r="C19250" s="113">
        <v>1995</v>
      </c>
      <c r="D19250" s="113" t="s">
        <v>122</v>
      </c>
      <c r="E19250" s="113" t="s">
        <v>124</v>
      </c>
      <c r="F19250" s="113" t="s">
        <v>200</v>
      </c>
      <c r="G19250" s="113">
        <v>6.1115554011333799</v>
      </c>
    </row>
    <row r="19251" spans="1:7" x14ac:dyDescent="0.25">
      <c r="A19251" s="108" t="str">
        <f t="shared" si="300"/>
        <v>ME_1995_NATIONAL TOTAL_PM2.5</v>
      </c>
      <c r="B19251" s="113" t="s">
        <v>165</v>
      </c>
      <c r="C19251" s="113">
        <v>1995</v>
      </c>
      <c r="D19251" s="113" t="s">
        <v>122</v>
      </c>
      <c r="E19251" s="113" t="s">
        <v>203</v>
      </c>
      <c r="F19251" s="113" t="s">
        <v>200</v>
      </c>
      <c r="G19251" s="113">
        <v>1.2578355949167901</v>
      </c>
    </row>
    <row r="19252" spans="1:7" x14ac:dyDescent="0.25">
      <c r="A19252" s="108" t="str">
        <f t="shared" si="300"/>
        <v>ME_1995_NATIONAL TOTAL_Pb</v>
      </c>
      <c r="B19252" s="113" t="s">
        <v>165</v>
      </c>
      <c r="C19252" s="113">
        <v>1995</v>
      </c>
      <c r="D19252" s="113" t="s">
        <v>122</v>
      </c>
      <c r="E19252" s="113" t="s">
        <v>125</v>
      </c>
      <c r="F19252" s="113" t="s">
        <v>200</v>
      </c>
      <c r="G19252" s="113">
        <v>4.69933763828582E-4</v>
      </c>
    </row>
    <row r="19253" spans="1:7" x14ac:dyDescent="0.25">
      <c r="A19253" s="108" t="str">
        <f t="shared" si="300"/>
        <v>ME_1995_NATIONAL TOTAL_Cd</v>
      </c>
      <c r="B19253" s="113" t="s">
        <v>165</v>
      </c>
      <c r="C19253" s="113">
        <v>1995</v>
      </c>
      <c r="D19253" s="113" t="s">
        <v>122</v>
      </c>
      <c r="E19253" s="113" t="s">
        <v>126</v>
      </c>
      <c r="F19253" s="113" t="s">
        <v>200</v>
      </c>
      <c r="G19253" s="113">
        <v>2.4589624200556799E-4</v>
      </c>
    </row>
    <row r="19254" spans="1:7" x14ac:dyDescent="0.25">
      <c r="A19254" s="108" t="str">
        <f t="shared" si="300"/>
        <v>ME_1995_NATIONAL TOTAL_Hg</v>
      </c>
      <c r="B19254" s="113" t="s">
        <v>165</v>
      </c>
      <c r="C19254" s="113">
        <v>1995</v>
      </c>
      <c r="D19254" s="113" t="s">
        <v>122</v>
      </c>
      <c r="E19254" s="113" t="s">
        <v>127</v>
      </c>
      <c r="F19254" s="113" t="s">
        <v>200</v>
      </c>
      <c r="G19254" s="150">
        <v>1.4383061936381401E-5</v>
      </c>
    </row>
    <row r="19255" spans="1:7" x14ac:dyDescent="0.25">
      <c r="A19255" s="108" t="str">
        <f t="shared" si="300"/>
        <v>ME_1995_NATIONAL TOTAL_DIOX</v>
      </c>
      <c r="B19255" s="113" t="s">
        <v>165</v>
      </c>
      <c r="C19255" s="113">
        <v>1995</v>
      </c>
      <c r="D19255" s="113" t="s">
        <v>122</v>
      </c>
      <c r="E19255" s="113" t="s">
        <v>128</v>
      </c>
      <c r="F19255" s="113" t="s">
        <v>200</v>
      </c>
      <c r="G19255" s="150">
        <v>4.0024140468149701E-10</v>
      </c>
    </row>
    <row r="19256" spans="1:7" x14ac:dyDescent="0.25">
      <c r="A19256" s="108" t="str">
        <f t="shared" si="300"/>
        <v>ME_1995_NATIONAL TOTAL_PAH</v>
      </c>
      <c r="B19256" s="113" t="s">
        <v>165</v>
      </c>
      <c r="C19256" s="113">
        <v>1995</v>
      </c>
      <c r="D19256" s="113" t="s">
        <v>122</v>
      </c>
      <c r="E19256" s="113" t="s">
        <v>129</v>
      </c>
      <c r="F19256" s="113" t="s">
        <v>200</v>
      </c>
      <c r="G19256" s="113">
        <v>2.46853869693518E-4</v>
      </c>
    </row>
    <row r="19257" spans="1:7" x14ac:dyDescent="0.25">
      <c r="A19257" s="108" t="str">
        <f t="shared" si="300"/>
        <v>ME_1995_NATIONAL TOTAL_HCB</v>
      </c>
      <c r="B19257" s="113" t="s">
        <v>165</v>
      </c>
      <c r="C19257" s="113">
        <v>1995</v>
      </c>
      <c r="D19257" s="113" t="s">
        <v>122</v>
      </c>
      <c r="E19257" s="113" t="s">
        <v>130</v>
      </c>
      <c r="F19257" s="113" t="s">
        <v>200</v>
      </c>
      <c r="G19257" s="150">
        <v>3.29437714288337E-8</v>
      </c>
    </row>
    <row r="19258" spans="1:7" x14ac:dyDescent="0.25">
      <c r="A19258" s="108" t="str">
        <f t="shared" si="300"/>
        <v>ME_1995_NATIONAL TOTAL_PCB</v>
      </c>
      <c r="B19258" s="113" t="s">
        <v>165</v>
      </c>
      <c r="C19258" s="113">
        <v>1995</v>
      </c>
      <c r="D19258" s="113" t="s">
        <v>122</v>
      </c>
      <c r="E19258" s="113" t="s">
        <v>259</v>
      </c>
      <c r="F19258" s="113" t="s">
        <v>200</v>
      </c>
      <c r="G19258" s="150">
        <v>6.7160188249800504E-10</v>
      </c>
    </row>
    <row r="19259" spans="1:7" x14ac:dyDescent="0.25">
      <c r="A19259" s="108" t="str">
        <f t="shared" si="300"/>
        <v>ME_1995_1A3(FS)_NOx</v>
      </c>
      <c r="B19259" s="113" t="s">
        <v>165</v>
      </c>
      <c r="C19259" s="113">
        <v>1995</v>
      </c>
      <c r="D19259" s="113" t="s">
        <v>132</v>
      </c>
      <c r="E19259" s="113" t="s">
        <v>199</v>
      </c>
      <c r="F19259" s="113" t="s">
        <v>200</v>
      </c>
      <c r="G19259" s="113">
        <v>1.38164331298629</v>
      </c>
    </row>
    <row r="19260" spans="1:7" x14ac:dyDescent="0.25">
      <c r="A19260" s="108" t="str">
        <f t="shared" si="300"/>
        <v>ME_1995_1A3(FS)_NMVOC</v>
      </c>
      <c r="B19260" s="113" t="s">
        <v>165</v>
      </c>
      <c r="C19260" s="113">
        <v>1995</v>
      </c>
      <c r="D19260" s="113" t="s">
        <v>132</v>
      </c>
      <c r="E19260" s="113" t="s">
        <v>123</v>
      </c>
      <c r="F19260" s="113" t="s">
        <v>200</v>
      </c>
      <c r="G19260" s="113">
        <v>0.645119229574598</v>
      </c>
    </row>
    <row r="19261" spans="1:7" x14ac:dyDescent="0.25">
      <c r="A19261" s="108" t="str">
        <f t="shared" si="300"/>
        <v>ME_1995_1A3(FS)_NH3</v>
      </c>
      <c r="B19261" s="113" t="s">
        <v>165</v>
      </c>
      <c r="C19261" s="113">
        <v>1995</v>
      </c>
      <c r="D19261" s="113" t="s">
        <v>132</v>
      </c>
      <c r="E19261" s="113" t="s">
        <v>124</v>
      </c>
      <c r="F19261" s="113" t="s">
        <v>200</v>
      </c>
      <c r="G19261" s="113">
        <v>4.0368423189184897E-2</v>
      </c>
    </row>
    <row r="19262" spans="1:7" x14ac:dyDescent="0.25">
      <c r="A19262" s="108" t="str">
        <f t="shared" si="300"/>
        <v>ME_1995_1A3(FS)_PM2.5</v>
      </c>
      <c r="B19262" s="113" t="s">
        <v>165</v>
      </c>
      <c r="C19262" s="113">
        <v>1995</v>
      </c>
      <c r="D19262" s="113" t="s">
        <v>132</v>
      </c>
      <c r="E19262" s="113" t="s">
        <v>203</v>
      </c>
      <c r="F19262" s="113" t="s">
        <v>200</v>
      </c>
      <c r="G19262" s="113">
        <v>2.8765391389608898E-2</v>
      </c>
    </row>
    <row r="19263" spans="1:7" x14ac:dyDescent="0.25">
      <c r="A19263" s="108" t="str">
        <f t="shared" si="300"/>
        <v>ME_1995_3D_NOx</v>
      </c>
      <c r="B19263" s="113" t="s">
        <v>165</v>
      </c>
      <c r="C19263" s="113">
        <v>1995</v>
      </c>
      <c r="D19263" s="113" t="s">
        <v>206</v>
      </c>
      <c r="E19263" s="113" t="s">
        <v>199</v>
      </c>
      <c r="F19263" s="113" t="s">
        <v>200</v>
      </c>
      <c r="G19263" s="113">
        <v>1.6960744208424701E-2</v>
      </c>
    </row>
    <row r="19264" spans="1:7" x14ac:dyDescent="0.25">
      <c r="A19264" s="108" t="str">
        <f t="shared" si="300"/>
        <v>ME_1996_NATIONAL TOTAL_NOx</v>
      </c>
      <c r="B19264" s="113" t="s">
        <v>165</v>
      </c>
      <c r="C19264" s="113">
        <v>1996</v>
      </c>
      <c r="D19264" s="113" t="s">
        <v>122</v>
      </c>
      <c r="E19264" s="113" t="s">
        <v>199</v>
      </c>
      <c r="F19264" s="113" t="s">
        <v>200</v>
      </c>
      <c r="G19264" s="113">
        <v>8.2284126009838996</v>
      </c>
    </row>
    <row r="19265" spans="1:7" x14ac:dyDescent="0.25">
      <c r="A19265" s="108" t="str">
        <f t="shared" si="300"/>
        <v>ME_1996_NATIONAL TOTAL_NMVOC</v>
      </c>
      <c r="B19265" s="113" t="s">
        <v>165</v>
      </c>
      <c r="C19265" s="113">
        <v>1996</v>
      </c>
      <c r="D19265" s="113" t="s">
        <v>122</v>
      </c>
      <c r="E19265" s="113" t="s">
        <v>123</v>
      </c>
      <c r="F19265" s="113" t="s">
        <v>200</v>
      </c>
      <c r="G19265" s="113">
        <v>7.88280793892344</v>
      </c>
    </row>
    <row r="19266" spans="1:7" x14ac:dyDescent="0.25">
      <c r="A19266" s="108" t="str">
        <f t="shared" ref="A19266:A19329" si="301">CONCATENATE(B19266,"_",C19266,"_",D19266,"_",E19266)</f>
        <v>ME_1996_NATIONAL TOTAL_SOx</v>
      </c>
      <c r="B19266" s="113" t="s">
        <v>165</v>
      </c>
      <c r="C19266" s="113">
        <v>1996</v>
      </c>
      <c r="D19266" s="113" t="s">
        <v>122</v>
      </c>
      <c r="E19266" s="113" t="s">
        <v>201</v>
      </c>
      <c r="F19266" s="113" t="s">
        <v>200</v>
      </c>
      <c r="G19266" s="113">
        <v>40.353246745485002</v>
      </c>
    </row>
    <row r="19267" spans="1:7" x14ac:dyDescent="0.25">
      <c r="A19267" s="108" t="str">
        <f t="shared" si="301"/>
        <v>ME_1996_NATIONAL TOTAL_NH3</v>
      </c>
      <c r="B19267" s="113" t="s">
        <v>165</v>
      </c>
      <c r="C19267" s="113">
        <v>1996</v>
      </c>
      <c r="D19267" s="113" t="s">
        <v>122</v>
      </c>
      <c r="E19267" s="113" t="s">
        <v>124</v>
      </c>
      <c r="F19267" s="113" t="s">
        <v>200</v>
      </c>
      <c r="G19267" s="113">
        <v>6.1274554291585197</v>
      </c>
    </row>
    <row r="19268" spans="1:7" x14ac:dyDescent="0.25">
      <c r="A19268" s="108" t="str">
        <f t="shared" si="301"/>
        <v>ME_1996_NATIONAL TOTAL_PM2.5</v>
      </c>
      <c r="B19268" s="113" t="s">
        <v>165</v>
      </c>
      <c r="C19268" s="113">
        <v>1996</v>
      </c>
      <c r="D19268" s="113" t="s">
        <v>122</v>
      </c>
      <c r="E19268" s="113" t="s">
        <v>203</v>
      </c>
      <c r="F19268" s="113" t="s">
        <v>200</v>
      </c>
      <c r="G19268" s="113">
        <v>1.5846525723906399</v>
      </c>
    </row>
    <row r="19269" spans="1:7" x14ac:dyDescent="0.25">
      <c r="A19269" s="108" t="str">
        <f t="shared" si="301"/>
        <v>ME_1996_NATIONAL TOTAL_Pb</v>
      </c>
      <c r="B19269" s="113" t="s">
        <v>165</v>
      </c>
      <c r="C19269" s="113">
        <v>1996</v>
      </c>
      <c r="D19269" s="113" t="s">
        <v>122</v>
      </c>
      <c r="E19269" s="113" t="s">
        <v>125</v>
      </c>
      <c r="F19269" s="113" t="s">
        <v>200</v>
      </c>
      <c r="G19269" s="113">
        <v>6.7032764168590403E-4</v>
      </c>
    </row>
    <row r="19270" spans="1:7" x14ac:dyDescent="0.25">
      <c r="A19270" s="108" t="str">
        <f t="shared" si="301"/>
        <v>ME_1996_NATIONAL TOTAL_Cd</v>
      </c>
      <c r="B19270" s="113" t="s">
        <v>165</v>
      </c>
      <c r="C19270" s="113">
        <v>1996</v>
      </c>
      <c r="D19270" s="113" t="s">
        <v>122</v>
      </c>
      <c r="E19270" s="113" t="s">
        <v>126</v>
      </c>
      <c r="F19270" s="113" t="s">
        <v>200</v>
      </c>
      <c r="G19270" s="113">
        <v>3.128552656199E-4</v>
      </c>
    </row>
    <row r="19271" spans="1:7" x14ac:dyDescent="0.25">
      <c r="A19271" s="108" t="str">
        <f t="shared" si="301"/>
        <v>ME_1996_NATIONAL TOTAL_Hg</v>
      </c>
      <c r="B19271" s="113" t="s">
        <v>165</v>
      </c>
      <c r="C19271" s="113">
        <v>1996</v>
      </c>
      <c r="D19271" s="113" t="s">
        <v>122</v>
      </c>
      <c r="E19271" s="113" t="s">
        <v>127</v>
      </c>
      <c r="F19271" s="113" t="s">
        <v>200</v>
      </c>
      <c r="G19271" s="150">
        <v>4.51275646558788E-5</v>
      </c>
    </row>
    <row r="19272" spans="1:7" x14ac:dyDescent="0.25">
      <c r="A19272" s="108" t="str">
        <f t="shared" si="301"/>
        <v>ME_1996_NATIONAL TOTAL_DIOX</v>
      </c>
      <c r="B19272" s="113" t="s">
        <v>165</v>
      </c>
      <c r="C19272" s="113">
        <v>1996</v>
      </c>
      <c r="D19272" s="113" t="s">
        <v>122</v>
      </c>
      <c r="E19272" s="113" t="s">
        <v>128</v>
      </c>
      <c r="F19272" s="113" t="s">
        <v>200</v>
      </c>
      <c r="G19272" s="150">
        <v>5.9033676037390703E-10</v>
      </c>
    </row>
    <row r="19273" spans="1:7" x14ac:dyDescent="0.25">
      <c r="A19273" s="108" t="str">
        <f t="shared" si="301"/>
        <v>ME_1996_NATIONAL TOTAL_PAH</v>
      </c>
      <c r="B19273" s="113" t="s">
        <v>165</v>
      </c>
      <c r="C19273" s="113">
        <v>1996</v>
      </c>
      <c r="D19273" s="113" t="s">
        <v>122</v>
      </c>
      <c r="E19273" s="113" t="s">
        <v>129</v>
      </c>
      <c r="F19273" s="113" t="s">
        <v>200</v>
      </c>
      <c r="G19273" s="113">
        <v>2.41360870647507E-4</v>
      </c>
    </row>
    <row r="19274" spans="1:7" x14ac:dyDescent="0.25">
      <c r="A19274" s="108" t="str">
        <f t="shared" si="301"/>
        <v>ME_1996_NATIONAL TOTAL_HCB</v>
      </c>
      <c r="B19274" s="113" t="s">
        <v>165</v>
      </c>
      <c r="C19274" s="113">
        <v>1996</v>
      </c>
      <c r="D19274" s="113" t="s">
        <v>122</v>
      </c>
      <c r="E19274" s="113" t="s">
        <v>130</v>
      </c>
      <c r="F19274" s="113" t="s">
        <v>200</v>
      </c>
      <c r="G19274" s="150">
        <v>9.6647254089346094E-8</v>
      </c>
    </row>
    <row r="19275" spans="1:7" x14ac:dyDescent="0.25">
      <c r="A19275" s="108" t="str">
        <f t="shared" si="301"/>
        <v>ME_1996_NATIONAL TOTAL_PCB</v>
      </c>
      <c r="B19275" s="113" t="s">
        <v>165</v>
      </c>
      <c r="C19275" s="113">
        <v>1996</v>
      </c>
      <c r="D19275" s="113" t="s">
        <v>122</v>
      </c>
      <c r="E19275" s="113" t="s">
        <v>259</v>
      </c>
      <c r="F19275" s="113" t="s">
        <v>200</v>
      </c>
      <c r="G19275" s="150">
        <v>7.6344931434415303E-10</v>
      </c>
    </row>
    <row r="19276" spans="1:7" x14ac:dyDescent="0.25">
      <c r="A19276" s="108" t="str">
        <f t="shared" si="301"/>
        <v>ME_1996_1A3(FS)_NOx</v>
      </c>
      <c r="B19276" s="113" t="s">
        <v>165</v>
      </c>
      <c r="C19276" s="113">
        <v>1996</v>
      </c>
      <c r="D19276" s="113" t="s">
        <v>132</v>
      </c>
      <c r="E19276" s="113" t="s">
        <v>199</v>
      </c>
      <c r="F19276" s="113" t="s">
        <v>200</v>
      </c>
      <c r="G19276" s="113">
        <v>1.7257514369795499</v>
      </c>
    </row>
    <row r="19277" spans="1:7" x14ac:dyDescent="0.25">
      <c r="A19277" s="108" t="str">
        <f t="shared" si="301"/>
        <v>ME_1996_1A3(FS)_NMVOC</v>
      </c>
      <c r="B19277" s="113" t="s">
        <v>165</v>
      </c>
      <c r="C19277" s="113">
        <v>1996</v>
      </c>
      <c r="D19277" s="113" t="s">
        <v>132</v>
      </c>
      <c r="E19277" s="113" t="s">
        <v>123</v>
      </c>
      <c r="F19277" s="113" t="s">
        <v>200</v>
      </c>
      <c r="G19277" s="113">
        <v>0.77694228014127698</v>
      </c>
    </row>
    <row r="19278" spans="1:7" x14ac:dyDescent="0.25">
      <c r="A19278" s="108" t="str">
        <f t="shared" si="301"/>
        <v>ME_1996_1A3(FS)_NH3</v>
      </c>
      <c r="B19278" s="113" t="s">
        <v>165</v>
      </c>
      <c r="C19278" s="113">
        <v>1996</v>
      </c>
      <c r="D19278" s="113" t="s">
        <v>132</v>
      </c>
      <c r="E19278" s="113" t="s">
        <v>124</v>
      </c>
      <c r="F19278" s="113" t="s">
        <v>200</v>
      </c>
      <c r="G19278" s="113">
        <v>4.9039611556123498E-2</v>
      </c>
    </row>
    <row r="19279" spans="1:7" x14ac:dyDescent="0.25">
      <c r="A19279" s="108" t="str">
        <f t="shared" si="301"/>
        <v>ME_1996_1A3(FS)_PM2.5</v>
      </c>
      <c r="B19279" s="113" t="s">
        <v>165</v>
      </c>
      <c r="C19279" s="113">
        <v>1996</v>
      </c>
      <c r="D19279" s="113" t="s">
        <v>132</v>
      </c>
      <c r="E19279" s="113" t="s">
        <v>203</v>
      </c>
      <c r="F19279" s="113" t="s">
        <v>200</v>
      </c>
      <c r="G19279" s="113">
        <v>3.6844335025246401E-2</v>
      </c>
    </row>
    <row r="19280" spans="1:7" x14ac:dyDescent="0.25">
      <c r="A19280" s="108" t="str">
        <f t="shared" si="301"/>
        <v>ME_1996_3D_NOx</v>
      </c>
      <c r="B19280" s="113" t="s">
        <v>165</v>
      </c>
      <c r="C19280" s="113">
        <v>1996</v>
      </c>
      <c r="D19280" s="113" t="s">
        <v>206</v>
      </c>
      <c r="E19280" s="113" t="s">
        <v>199</v>
      </c>
      <c r="F19280" s="113" t="s">
        <v>200</v>
      </c>
      <c r="G19280" s="113">
        <v>2.1102321282574901E-2</v>
      </c>
    </row>
    <row r="19281" spans="1:7" x14ac:dyDescent="0.25">
      <c r="A19281" s="108" t="str">
        <f t="shared" si="301"/>
        <v>ME_1997_NATIONAL TOTAL_NOx</v>
      </c>
      <c r="B19281" s="113" t="s">
        <v>165</v>
      </c>
      <c r="C19281" s="113">
        <v>1997</v>
      </c>
      <c r="D19281" s="113" t="s">
        <v>122</v>
      </c>
      <c r="E19281" s="113" t="s">
        <v>199</v>
      </c>
      <c r="F19281" s="113" t="s">
        <v>200</v>
      </c>
      <c r="G19281" s="113">
        <v>7.40419257677517</v>
      </c>
    </row>
    <row r="19282" spans="1:7" x14ac:dyDescent="0.25">
      <c r="A19282" s="108" t="str">
        <f t="shared" si="301"/>
        <v>ME_1997_NATIONAL TOTAL_NMVOC</v>
      </c>
      <c r="B19282" s="113" t="s">
        <v>165</v>
      </c>
      <c r="C19282" s="113">
        <v>1997</v>
      </c>
      <c r="D19282" s="113" t="s">
        <v>122</v>
      </c>
      <c r="E19282" s="113" t="s">
        <v>123</v>
      </c>
      <c r="F19282" s="113" t="s">
        <v>200</v>
      </c>
      <c r="G19282" s="113">
        <v>7.8056809111840302</v>
      </c>
    </row>
    <row r="19283" spans="1:7" x14ac:dyDescent="0.25">
      <c r="A19283" s="108" t="str">
        <f t="shared" si="301"/>
        <v>ME_1997_NATIONAL TOTAL_SOx</v>
      </c>
      <c r="B19283" s="113" t="s">
        <v>165</v>
      </c>
      <c r="C19283" s="113">
        <v>1997</v>
      </c>
      <c r="D19283" s="113" t="s">
        <v>122</v>
      </c>
      <c r="E19283" s="113" t="s">
        <v>201</v>
      </c>
      <c r="F19283" s="113" t="s">
        <v>200</v>
      </c>
      <c r="G19283" s="113">
        <v>36.039035538818197</v>
      </c>
    </row>
    <row r="19284" spans="1:7" x14ac:dyDescent="0.25">
      <c r="A19284" s="108" t="str">
        <f t="shared" si="301"/>
        <v>ME_1997_NATIONAL TOTAL_NH3</v>
      </c>
      <c r="B19284" s="113" t="s">
        <v>165</v>
      </c>
      <c r="C19284" s="113">
        <v>1997</v>
      </c>
      <c r="D19284" s="113" t="s">
        <v>122</v>
      </c>
      <c r="E19284" s="113" t="s">
        <v>124</v>
      </c>
      <c r="F19284" s="113" t="s">
        <v>200</v>
      </c>
      <c r="G19284" s="113">
        <v>6.0190947938203099</v>
      </c>
    </row>
    <row r="19285" spans="1:7" x14ac:dyDescent="0.25">
      <c r="A19285" s="108" t="str">
        <f t="shared" si="301"/>
        <v>ME_1997_NATIONAL TOTAL_PM2.5</v>
      </c>
      <c r="B19285" s="113" t="s">
        <v>165</v>
      </c>
      <c r="C19285" s="113">
        <v>1997</v>
      </c>
      <c r="D19285" s="113" t="s">
        <v>122</v>
      </c>
      <c r="E19285" s="113" t="s">
        <v>203</v>
      </c>
      <c r="F19285" s="113" t="s">
        <v>200</v>
      </c>
      <c r="G19285" s="113">
        <v>1.4761739410595101</v>
      </c>
    </row>
    <row r="19286" spans="1:7" x14ac:dyDescent="0.25">
      <c r="A19286" s="108" t="str">
        <f t="shared" si="301"/>
        <v>ME_1997_NATIONAL TOTAL_Pb</v>
      </c>
      <c r="B19286" s="113" t="s">
        <v>165</v>
      </c>
      <c r="C19286" s="113">
        <v>1997</v>
      </c>
      <c r="D19286" s="113" t="s">
        <v>122</v>
      </c>
      <c r="E19286" s="113" t="s">
        <v>125</v>
      </c>
      <c r="F19286" s="113" t="s">
        <v>200</v>
      </c>
      <c r="G19286" s="113">
        <v>7.3227543893370395E-4</v>
      </c>
    </row>
    <row r="19287" spans="1:7" x14ac:dyDescent="0.25">
      <c r="A19287" s="108" t="str">
        <f t="shared" si="301"/>
        <v>ME_1997_NATIONAL TOTAL_Cd</v>
      </c>
      <c r="B19287" s="113" t="s">
        <v>165</v>
      </c>
      <c r="C19287" s="113">
        <v>1997</v>
      </c>
      <c r="D19287" s="113" t="s">
        <v>122</v>
      </c>
      <c r="E19287" s="113" t="s">
        <v>126</v>
      </c>
      <c r="F19287" s="113" t="s">
        <v>200</v>
      </c>
      <c r="G19287" s="113">
        <v>3.7619837482412303E-4</v>
      </c>
    </row>
    <row r="19288" spans="1:7" x14ac:dyDescent="0.25">
      <c r="A19288" s="108" t="str">
        <f t="shared" si="301"/>
        <v>ME_1997_NATIONAL TOTAL_Hg</v>
      </c>
      <c r="B19288" s="113" t="s">
        <v>165</v>
      </c>
      <c r="C19288" s="113">
        <v>1997</v>
      </c>
      <c r="D19288" s="113" t="s">
        <v>122</v>
      </c>
      <c r="E19288" s="113" t="s">
        <v>127</v>
      </c>
      <c r="F19288" s="113" t="s">
        <v>200</v>
      </c>
      <c r="G19288" s="150">
        <v>4.4290544348171503E-5</v>
      </c>
    </row>
    <row r="19289" spans="1:7" x14ac:dyDescent="0.25">
      <c r="A19289" s="108" t="str">
        <f t="shared" si="301"/>
        <v>ME_1997_NATIONAL TOTAL_DIOX</v>
      </c>
      <c r="B19289" s="113" t="s">
        <v>165</v>
      </c>
      <c r="C19289" s="113">
        <v>1997</v>
      </c>
      <c r="D19289" s="113" t="s">
        <v>122</v>
      </c>
      <c r="E19289" s="113" t="s">
        <v>128</v>
      </c>
      <c r="F19289" s="113" t="s">
        <v>200</v>
      </c>
      <c r="G19289" s="150">
        <v>7.0269409190931597E-10</v>
      </c>
    </row>
    <row r="19290" spans="1:7" x14ac:dyDescent="0.25">
      <c r="A19290" s="108" t="str">
        <f t="shared" si="301"/>
        <v>ME_1997_NATIONAL TOTAL_PAH</v>
      </c>
      <c r="B19290" s="113" t="s">
        <v>165</v>
      </c>
      <c r="C19290" s="113">
        <v>1997</v>
      </c>
      <c r="D19290" s="113" t="s">
        <v>122</v>
      </c>
      <c r="E19290" s="113" t="s">
        <v>129</v>
      </c>
      <c r="F19290" s="113" t="s">
        <v>200</v>
      </c>
      <c r="G19290" s="113">
        <v>2.0799840872074801E-4</v>
      </c>
    </row>
    <row r="19291" spans="1:7" x14ac:dyDescent="0.25">
      <c r="A19291" s="108" t="str">
        <f t="shared" si="301"/>
        <v>ME_1997_NATIONAL TOTAL_HCB</v>
      </c>
      <c r="B19291" s="113" t="s">
        <v>165</v>
      </c>
      <c r="C19291" s="113">
        <v>1997</v>
      </c>
      <c r="D19291" s="113" t="s">
        <v>122</v>
      </c>
      <c r="E19291" s="113" t="s">
        <v>130</v>
      </c>
      <c r="F19291" s="113" t="s">
        <v>200</v>
      </c>
      <c r="G19291" s="150">
        <v>8.6488232420016594E-8</v>
      </c>
    </row>
    <row r="19292" spans="1:7" x14ac:dyDescent="0.25">
      <c r="A19292" s="108" t="str">
        <f t="shared" si="301"/>
        <v>ME_1997_NATIONAL TOTAL_PCB</v>
      </c>
      <c r="B19292" s="113" t="s">
        <v>165</v>
      </c>
      <c r="C19292" s="113">
        <v>1997</v>
      </c>
      <c r="D19292" s="113" t="s">
        <v>122</v>
      </c>
      <c r="E19292" s="113" t="s">
        <v>259</v>
      </c>
      <c r="F19292" s="113" t="s">
        <v>200</v>
      </c>
      <c r="G19292" s="150">
        <v>8.3238786638979997E-10</v>
      </c>
    </row>
    <row r="19293" spans="1:7" x14ac:dyDescent="0.25">
      <c r="A19293" s="108" t="str">
        <f t="shared" si="301"/>
        <v>ME_1997_1A3(FS)_NOx</v>
      </c>
      <c r="B19293" s="113" t="s">
        <v>165</v>
      </c>
      <c r="C19293" s="113">
        <v>1997</v>
      </c>
      <c r="D19293" s="113" t="s">
        <v>132</v>
      </c>
      <c r="E19293" s="113" t="s">
        <v>199</v>
      </c>
      <c r="F19293" s="113" t="s">
        <v>200</v>
      </c>
      <c r="G19293" s="113">
        <v>1.74050805842065</v>
      </c>
    </row>
    <row r="19294" spans="1:7" x14ac:dyDescent="0.25">
      <c r="A19294" s="108" t="str">
        <f t="shared" si="301"/>
        <v>ME_1997_1A3(FS)_NMVOC</v>
      </c>
      <c r="B19294" s="113" t="s">
        <v>165</v>
      </c>
      <c r="C19294" s="113">
        <v>1997</v>
      </c>
      <c r="D19294" s="113" t="s">
        <v>132</v>
      </c>
      <c r="E19294" s="113" t="s">
        <v>123</v>
      </c>
      <c r="F19294" s="113" t="s">
        <v>200</v>
      </c>
      <c r="G19294" s="113">
        <v>0.83854454299811798</v>
      </c>
    </row>
    <row r="19295" spans="1:7" x14ac:dyDescent="0.25">
      <c r="A19295" s="108" t="str">
        <f t="shared" si="301"/>
        <v>ME_1997_1A3(FS)_NH3</v>
      </c>
      <c r="B19295" s="113" t="s">
        <v>165</v>
      </c>
      <c r="C19295" s="113">
        <v>1997</v>
      </c>
      <c r="D19295" s="113" t="s">
        <v>132</v>
      </c>
      <c r="E19295" s="113" t="s">
        <v>124</v>
      </c>
      <c r="F19295" s="113" t="s">
        <v>200</v>
      </c>
      <c r="G19295" s="113">
        <v>5.5600597108464697E-2</v>
      </c>
    </row>
    <row r="19296" spans="1:7" x14ac:dyDescent="0.25">
      <c r="A19296" s="108" t="str">
        <f t="shared" si="301"/>
        <v>ME_1997_1A3(FS)_PM2.5</v>
      </c>
      <c r="B19296" s="113" t="s">
        <v>165</v>
      </c>
      <c r="C19296" s="113">
        <v>1997</v>
      </c>
      <c r="D19296" s="113" t="s">
        <v>132</v>
      </c>
      <c r="E19296" s="113" t="s">
        <v>203</v>
      </c>
      <c r="F19296" s="113" t="s">
        <v>200</v>
      </c>
      <c r="G19296" s="113">
        <v>3.62168783908998E-2</v>
      </c>
    </row>
    <row r="19297" spans="1:7" x14ac:dyDescent="0.25">
      <c r="A19297" s="108" t="str">
        <f t="shared" si="301"/>
        <v>ME_1997_3D_NOx</v>
      </c>
      <c r="B19297" s="113" t="s">
        <v>165</v>
      </c>
      <c r="C19297" s="113">
        <v>1997</v>
      </c>
      <c r="D19297" s="113" t="s">
        <v>206</v>
      </c>
      <c r="E19297" s="113" t="s">
        <v>199</v>
      </c>
      <c r="F19297" s="113" t="s">
        <v>200</v>
      </c>
      <c r="G19297" s="113">
        <v>2.4323547895802801E-2</v>
      </c>
    </row>
    <row r="19298" spans="1:7" x14ac:dyDescent="0.25">
      <c r="A19298" s="108" t="str">
        <f t="shared" si="301"/>
        <v>ME_1998_NATIONAL TOTAL_NOx</v>
      </c>
      <c r="B19298" s="113" t="s">
        <v>165</v>
      </c>
      <c r="C19298" s="113">
        <v>1998</v>
      </c>
      <c r="D19298" s="113" t="s">
        <v>122</v>
      </c>
      <c r="E19298" s="113" t="s">
        <v>199</v>
      </c>
      <c r="F19298" s="113" t="s">
        <v>200</v>
      </c>
      <c r="G19298" s="113">
        <v>9.5493782783225907</v>
      </c>
    </row>
    <row r="19299" spans="1:7" x14ac:dyDescent="0.25">
      <c r="A19299" s="108" t="str">
        <f t="shared" si="301"/>
        <v>ME_1998_NATIONAL TOTAL_NMVOC</v>
      </c>
      <c r="B19299" s="113" t="s">
        <v>165</v>
      </c>
      <c r="C19299" s="113">
        <v>1998</v>
      </c>
      <c r="D19299" s="113" t="s">
        <v>122</v>
      </c>
      <c r="E19299" s="113" t="s">
        <v>123</v>
      </c>
      <c r="F19299" s="113" t="s">
        <v>200</v>
      </c>
      <c r="G19299" s="113">
        <v>8.2778360635344708</v>
      </c>
    </row>
    <row r="19300" spans="1:7" x14ac:dyDescent="0.25">
      <c r="A19300" s="108" t="str">
        <f t="shared" si="301"/>
        <v>ME_1998_NATIONAL TOTAL_SOx</v>
      </c>
      <c r="B19300" s="113" t="s">
        <v>165</v>
      </c>
      <c r="C19300" s="113">
        <v>1998</v>
      </c>
      <c r="D19300" s="113" t="s">
        <v>122</v>
      </c>
      <c r="E19300" s="113" t="s">
        <v>201</v>
      </c>
      <c r="F19300" s="113" t="s">
        <v>200</v>
      </c>
      <c r="G19300" s="113">
        <v>47.460947735300699</v>
      </c>
    </row>
    <row r="19301" spans="1:7" x14ac:dyDescent="0.25">
      <c r="A19301" s="108" t="str">
        <f t="shared" si="301"/>
        <v>ME_1998_NATIONAL TOTAL_NH3</v>
      </c>
      <c r="B19301" s="113" t="s">
        <v>165</v>
      </c>
      <c r="C19301" s="113">
        <v>1998</v>
      </c>
      <c r="D19301" s="113" t="s">
        <v>122</v>
      </c>
      <c r="E19301" s="113" t="s">
        <v>124</v>
      </c>
      <c r="F19301" s="113" t="s">
        <v>200</v>
      </c>
      <c r="G19301" s="113">
        <v>5.9717657206511703</v>
      </c>
    </row>
    <row r="19302" spans="1:7" x14ac:dyDescent="0.25">
      <c r="A19302" s="108" t="str">
        <f t="shared" si="301"/>
        <v>ME_1998_NATIONAL TOTAL_PM2.5</v>
      </c>
      <c r="B19302" s="113" t="s">
        <v>165</v>
      </c>
      <c r="C19302" s="113">
        <v>1998</v>
      </c>
      <c r="D19302" s="113" t="s">
        <v>122</v>
      </c>
      <c r="E19302" s="113" t="s">
        <v>203</v>
      </c>
      <c r="F19302" s="113" t="s">
        <v>200</v>
      </c>
      <c r="G19302" s="113">
        <v>1.7162996570733</v>
      </c>
    </row>
    <row r="19303" spans="1:7" x14ac:dyDescent="0.25">
      <c r="A19303" s="108" t="str">
        <f t="shared" si="301"/>
        <v>ME_1998_NATIONAL TOTAL_Pb</v>
      </c>
      <c r="B19303" s="113" t="s">
        <v>165</v>
      </c>
      <c r="C19303" s="113">
        <v>1998</v>
      </c>
      <c r="D19303" s="113" t="s">
        <v>122</v>
      </c>
      <c r="E19303" s="113" t="s">
        <v>125</v>
      </c>
      <c r="F19303" s="113" t="s">
        <v>200</v>
      </c>
      <c r="G19303" s="113">
        <v>7.9269503618941805E-4</v>
      </c>
    </row>
    <row r="19304" spans="1:7" x14ac:dyDescent="0.25">
      <c r="A19304" s="108" t="str">
        <f t="shared" si="301"/>
        <v>ME_1998_NATIONAL TOTAL_Cd</v>
      </c>
      <c r="B19304" s="113" t="s">
        <v>165</v>
      </c>
      <c r="C19304" s="113">
        <v>1998</v>
      </c>
      <c r="D19304" s="113" t="s">
        <v>122</v>
      </c>
      <c r="E19304" s="113" t="s">
        <v>126</v>
      </c>
      <c r="F19304" s="113" t="s">
        <v>200</v>
      </c>
      <c r="G19304" s="113">
        <v>4.2189669416484599E-4</v>
      </c>
    </row>
    <row r="19305" spans="1:7" x14ac:dyDescent="0.25">
      <c r="A19305" s="108" t="str">
        <f t="shared" si="301"/>
        <v>ME_1998_NATIONAL TOTAL_Hg</v>
      </c>
      <c r="B19305" s="113" t="s">
        <v>165</v>
      </c>
      <c r="C19305" s="113">
        <v>1998</v>
      </c>
      <c r="D19305" s="113" t="s">
        <v>122</v>
      </c>
      <c r="E19305" s="113" t="s">
        <v>127</v>
      </c>
      <c r="F19305" s="113" t="s">
        <v>200</v>
      </c>
      <c r="G19305" s="150">
        <v>5.34016000992334E-5</v>
      </c>
    </row>
    <row r="19306" spans="1:7" x14ac:dyDescent="0.25">
      <c r="A19306" s="108" t="str">
        <f t="shared" si="301"/>
        <v>ME_1998_NATIONAL TOTAL_DIOX</v>
      </c>
      <c r="B19306" s="113" t="s">
        <v>165</v>
      </c>
      <c r="C19306" s="113">
        <v>1998</v>
      </c>
      <c r="D19306" s="113" t="s">
        <v>122</v>
      </c>
      <c r="E19306" s="113" t="s">
        <v>128</v>
      </c>
      <c r="F19306" s="113" t="s">
        <v>200</v>
      </c>
      <c r="G19306" s="150">
        <v>7.7156974093039904E-10</v>
      </c>
    </row>
    <row r="19307" spans="1:7" x14ac:dyDescent="0.25">
      <c r="A19307" s="108" t="str">
        <f t="shared" si="301"/>
        <v>ME_1998_NATIONAL TOTAL_PAH</v>
      </c>
      <c r="B19307" s="113" t="s">
        <v>165</v>
      </c>
      <c r="C19307" s="113">
        <v>1998</v>
      </c>
      <c r="D19307" s="113" t="s">
        <v>122</v>
      </c>
      <c r="E19307" s="113" t="s">
        <v>129</v>
      </c>
      <c r="F19307" s="113" t="s">
        <v>200</v>
      </c>
      <c r="G19307" s="113">
        <v>1.9184757577420599E-4</v>
      </c>
    </row>
    <row r="19308" spans="1:7" x14ac:dyDescent="0.25">
      <c r="A19308" s="108" t="str">
        <f t="shared" si="301"/>
        <v>ME_1998_NATIONAL TOTAL_HCB</v>
      </c>
      <c r="B19308" s="113" t="s">
        <v>165</v>
      </c>
      <c r="C19308" s="113">
        <v>1998</v>
      </c>
      <c r="D19308" s="113" t="s">
        <v>122</v>
      </c>
      <c r="E19308" s="113" t="s">
        <v>130</v>
      </c>
      <c r="F19308" s="113" t="s">
        <v>200</v>
      </c>
      <c r="G19308" s="150">
        <v>1.03684258270041E-7</v>
      </c>
    </row>
    <row r="19309" spans="1:7" x14ac:dyDescent="0.25">
      <c r="A19309" s="108" t="str">
        <f t="shared" si="301"/>
        <v>ME_1998_NATIONAL TOTAL_PCB</v>
      </c>
      <c r="B19309" s="113" t="s">
        <v>165</v>
      </c>
      <c r="C19309" s="113">
        <v>1998</v>
      </c>
      <c r="D19309" s="113" t="s">
        <v>122</v>
      </c>
      <c r="E19309" s="113" t="s">
        <v>259</v>
      </c>
      <c r="F19309" s="113" t="s">
        <v>200</v>
      </c>
      <c r="G19309" s="150">
        <v>8.4693955973928702E-10</v>
      </c>
    </row>
    <row r="19310" spans="1:7" x14ac:dyDescent="0.25">
      <c r="A19310" s="108" t="str">
        <f t="shared" si="301"/>
        <v>ME_1998_1A3(FS)_NOx</v>
      </c>
      <c r="B19310" s="113" t="s">
        <v>165</v>
      </c>
      <c r="C19310" s="113">
        <v>1998</v>
      </c>
      <c r="D19310" s="113" t="s">
        <v>132</v>
      </c>
      <c r="E19310" s="113" t="s">
        <v>199</v>
      </c>
      <c r="F19310" s="113" t="s">
        <v>200</v>
      </c>
      <c r="G19310" s="113">
        <v>2.5182502948538001</v>
      </c>
    </row>
    <row r="19311" spans="1:7" x14ac:dyDescent="0.25">
      <c r="A19311" s="108" t="str">
        <f t="shared" si="301"/>
        <v>ME_1998_1A3(FS)_NMVOC</v>
      </c>
      <c r="B19311" s="113" t="s">
        <v>165</v>
      </c>
      <c r="C19311" s="113">
        <v>1998</v>
      </c>
      <c r="D19311" s="113" t="s">
        <v>132</v>
      </c>
      <c r="E19311" s="113" t="s">
        <v>123</v>
      </c>
      <c r="F19311" s="113" t="s">
        <v>200</v>
      </c>
      <c r="G19311" s="113">
        <v>1.33414553306926</v>
      </c>
    </row>
    <row r="19312" spans="1:7" x14ac:dyDescent="0.25">
      <c r="A19312" s="108" t="str">
        <f t="shared" si="301"/>
        <v>ME_1998_1A3(FS)_NH3</v>
      </c>
      <c r="B19312" s="113" t="s">
        <v>165</v>
      </c>
      <c r="C19312" s="113">
        <v>1998</v>
      </c>
      <c r="D19312" s="113" t="s">
        <v>132</v>
      </c>
      <c r="E19312" s="113" t="s">
        <v>124</v>
      </c>
      <c r="F19312" s="113" t="s">
        <v>200</v>
      </c>
      <c r="G19312" s="113">
        <v>7.6218569604886502E-2</v>
      </c>
    </row>
    <row r="19313" spans="1:7" x14ac:dyDescent="0.25">
      <c r="A19313" s="108" t="str">
        <f t="shared" si="301"/>
        <v>ME_1998_1A3(FS)_PM2.5</v>
      </c>
      <c r="B19313" s="113" t="s">
        <v>165</v>
      </c>
      <c r="C19313" s="113">
        <v>1998</v>
      </c>
      <c r="D19313" s="113" t="s">
        <v>132</v>
      </c>
      <c r="E19313" s="113" t="s">
        <v>203</v>
      </c>
      <c r="F19313" s="113" t="s">
        <v>200</v>
      </c>
      <c r="G19313" s="113">
        <v>0.24535935942315501</v>
      </c>
    </row>
    <row r="19314" spans="1:7" x14ac:dyDescent="0.25">
      <c r="A19314" s="108" t="str">
        <f t="shared" si="301"/>
        <v>ME_1998_3D_NOx</v>
      </c>
      <c r="B19314" s="113" t="s">
        <v>165</v>
      </c>
      <c r="C19314" s="113">
        <v>1998</v>
      </c>
      <c r="D19314" s="113" t="s">
        <v>206</v>
      </c>
      <c r="E19314" s="113" t="s">
        <v>199</v>
      </c>
      <c r="F19314" s="113" t="s">
        <v>200</v>
      </c>
      <c r="G19314" s="113">
        <v>2.02477101402899E-2</v>
      </c>
    </row>
    <row r="19315" spans="1:7" x14ac:dyDescent="0.25">
      <c r="A19315" s="108" t="str">
        <f t="shared" si="301"/>
        <v>ME_1999_NATIONAL TOTAL_NOx</v>
      </c>
      <c r="B19315" s="113" t="s">
        <v>165</v>
      </c>
      <c r="C19315" s="113">
        <v>1999</v>
      </c>
      <c r="D19315" s="113" t="s">
        <v>122</v>
      </c>
      <c r="E19315" s="113" t="s">
        <v>199</v>
      </c>
      <c r="F19315" s="113" t="s">
        <v>200</v>
      </c>
      <c r="G19315" s="113">
        <v>10.5064012666548</v>
      </c>
    </row>
    <row r="19316" spans="1:7" x14ac:dyDescent="0.25">
      <c r="A19316" s="108" t="str">
        <f t="shared" si="301"/>
        <v>ME_1999_NATIONAL TOTAL_NMVOC</v>
      </c>
      <c r="B19316" s="113" t="s">
        <v>165</v>
      </c>
      <c r="C19316" s="113">
        <v>1999</v>
      </c>
      <c r="D19316" s="113" t="s">
        <v>122</v>
      </c>
      <c r="E19316" s="113" t="s">
        <v>123</v>
      </c>
      <c r="F19316" s="113" t="s">
        <v>200</v>
      </c>
      <c r="G19316" s="113">
        <v>8.6616215298837496</v>
      </c>
    </row>
    <row r="19317" spans="1:7" x14ac:dyDescent="0.25">
      <c r="A19317" s="108" t="str">
        <f t="shared" si="301"/>
        <v>ME_1999_NATIONAL TOTAL_SOx</v>
      </c>
      <c r="B19317" s="113" t="s">
        <v>165</v>
      </c>
      <c r="C19317" s="113">
        <v>1999</v>
      </c>
      <c r="D19317" s="113" t="s">
        <v>122</v>
      </c>
      <c r="E19317" s="113" t="s">
        <v>201</v>
      </c>
      <c r="F19317" s="113" t="s">
        <v>200</v>
      </c>
      <c r="G19317" s="113">
        <v>49.349723480498497</v>
      </c>
    </row>
    <row r="19318" spans="1:7" x14ac:dyDescent="0.25">
      <c r="A19318" s="108" t="str">
        <f t="shared" si="301"/>
        <v>ME_1999_NATIONAL TOTAL_NH3</v>
      </c>
      <c r="B19318" s="113" t="s">
        <v>165</v>
      </c>
      <c r="C19318" s="113">
        <v>1999</v>
      </c>
      <c r="D19318" s="113" t="s">
        <v>122</v>
      </c>
      <c r="E19318" s="113" t="s">
        <v>124</v>
      </c>
      <c r="F19318" s="113" t="s">
        <v>200</v>
      </c>
      <c r="G19318" s="113">
        <v>5.9969869298558898</v>
      </c>
    </row>
    <row r="19319" spans="1:7" x14ac:dyDescent="0.25">
      <c r="A19319" s="108" t="str">
        <f t="shared" si="301"/>
        <v>ME_1999_NATIONAL TOTAL_PM2.5</v>
      </c>
      <c r="B19319" s="113" t="s">
        <v>165</v>
      </c>
      <c r="C19319" s="113">
        <v>1999</v>
      </c>
      <c r="D19319" s="113" t="s">
        <v>122</v>
      </c>
      <c r="E19319" s="113" t="s">
        <v>203</v>
      </c>
      <c r="F19319" s="113" t="s">
        <v>200</v>
      </c>
      <c r="G19319" s="113">
        <v>1.74920804599816</v>
      </c>
    </row>
    <row r="19320" spans="1:7" x14ac:dyDescent="0.25">
      <c r="A19320" s="108" t="str">
        <f t="shared" si="301"/>
        <v>ME_1999_NATIONAL TOTAL_Pb</v>
      </c>
      <c r="B19320" s="113" t="s">
        <v>165</v>
      </c>
      <c r="C19320" s="113">
        <v>1999</v>
      </c>
      <c r="D19320" s="113" t="s">
        <v>122</v>
      </c>
      <c r="E19320" s="113" t="s">
        <v>125</v>
      </c>
      <c r="F19320" s="113" t="s">
        <v>200</v>
      </c>
      <c r="G19320" s="113">
        <v>6.9139763703895095E-4</v>
      </c>
    </row>
    <row r="19321" spans="1:7" x14ac:dyDescent="0.25">
      <c r="A19321" s="108" t="str">
        <f t="shared" si="301"/>
        <v>ME_1999_NATIONAL TOTAL_Cd</v>
      </c>
      <c r="B19321" s="113" t="s">
        <v>165</v>
      </c>
      <c r="C19321" s="113">
        <v>1999</v>
      </c>
      <c r="D19321" s="113" t="s">
        <v>122</v>
      </c>
      <c r="E19321" s="113" t="s">
        <v>126</v>
      </c>
      <c r="F19321" s="113" t="s">
        <v>200</v>
      </c>
      <c r="G19321" s="113">
        <v>4.06689713824715E-4</v>
      </c>
    </row>
    <row r="19322" spans="1:7" x14ac:dyDescent="0.25">
      <c r="A19322" s="108" t="str">
        <f t="shared" si="301"/>
        <v>ME_1999_NATIONAL TOTAL_Hg</v>
      </c>
      <c r="B19322" s="113" t="s">
        <v>165</v>
      </c>
      <c r="C19322" s="113">
        <v>1999</v>
      </c>
      <c r="D19322" s="113" t="s">
        <v>122</v>
      </c>
      <c r="E19322" s="113" t="s">
        <v>127</v>
      </c>
      <c r="F19322" s="113" t="s">
        <v>200</v>
      </c>
      <c r="G19322" s="150">
        <v>5.3509902484855401E-5</v>
      </c>
    </row>
    <row r="19323" spans="1:7" x14ac:dyDescent="0.25">
      <c r="A19323" s="108" t="str">
        <f t="shared" si="301"/>
        <v>ME_1999_NATIONAL TOTAL_DIOX</v>
      </c>
      <c r="B19323" s="113" t="s">
        <v>165</v>
      </c>
      <c r="C19323" s="113">
        <v>1999</v>
      </c>
      <c r="D19323" s="113" t="s">
        <v>122</v>
      </c>
      <c r="E19323" s="113" t="s">
        <v>128</v>
      </c>
      <c r="F19323" s="113" t="s">
        <v>200</v>
      </c>
      <c r="G19323" s="150">
        <v>6.4902507617086698E-10</v>
      </c>
    </row>
    <row r="19324" spans="1:7" x14ac:dyDescent="0.25">
      <c r="A19324" s="108" t="str">
        <f t="shared" si="301"/>
        <v>ME_1999_NATIONAL TOTAL_PAH</v>
      </c>
      <c r="B19324" s="113" t="s">
        <v>165</v>
      </c>
      <c r="C19324" s="113">
        <v>1999</v>
      </c>
      <c r="D19324" s="113" t="s">
        <v>122</v>
      </c>
      <c r="E19324" s="113" t="s">
        <v>129</v>
      </c>
      <c r="F19324" s="113" t="s">
        <v>200</v>
      </c>
      <c r="G19324" s="113">
        <v>1.97944684631788E-4</v>
      </c>
    </row>
    <row r="19325" spans="1:7" x14ac:dyDescent="0.25">
      <c r="A19325" s="108" t="str">
        <f t="shared" si="301"/>
        <v>ME_1999_NATIONAL TOTAL_HCB</v>
      </c>
      <c r="B19325" s="113" t="s">
        <v>165</v>
      </c>
      <c r="C19325" s="113">
        <v>1999</v>
      </c>
      <c r="D19325" s="113" t="s">
        <v>122</v>
      </c>
      <c r="E19325" s="113" t="s">
        <v>130</v>
      </c>
      <c r="F19325" s="113" t="s">
        <v>200</v>
      </c>
      <c r="G19325" s="150">
        <v>1.0788493549535201E-7</v>
      </c>
    </row>
    <row r="19326" spans="1:7" x14ac:dyDescent="0.25">
      <c r="A19326" s="108" t="str">
        <f t="shared" si="301"/>
        <v>ME_1999_NATIONAL TOTAL_PCB</v>
      </c>
      <c r="B19326" s="113" t="s">
        <v>165</v>
      </c>
      <c r="C19326" s="113">
        <v>1999</v>
      </c>
      <c r="D19326" s="113" t="s">
        <v>122</v>
      </c>
      <c r="E19326" s="113" t="s">
        <v>259</v>
      </c>
      <c r="F19326" s="113" t="s">
        <v>200</v>
      </c>
      <c r="G19326" s="150">
        <v>7.5268558652022395E-10</v>
      </c>
    </row>
    <row r="19327" spans="1:7" x14ac:dyDescent="0.25">
      <c r="A19327" s="108" t="str">
        <f t="shared" si="301"/>
        <v>ME_1999_1A3(FS)_NOx</v>
      </c>
      <c r="B19327" s="113" t="s">
        <v>165</v>
      </c>
      <c r="C19327" s="113">
        <v>1999</v>
      </c>
      <c r="D19327" s="113" t="s">
        <v>132</v>
      </c>
      <c r="E19327" s="113" t="s">
        <v>199</v>
      </c>
      <c r="F19327" s="113" t="s">
        <v>200</v>
      </c>
      <c r="G19327" s="113">
        <v>3.2840490957374699</v>
      </c>
    </row>
    <row r="19328" spans="1:7" x14ac:dyDescent="0.25">
      <c r="A19328" s="108" t="str">
        <f t="shared" si="301"/>
        <v>ME_1999_1A3(FS)_NMVOC</v>
      </c>
      <c r="B19328" s="113" t="s">
        <v>165</v>
      </c>
      <c r="C19328" s="113">
        <v>1999</v>
      </c>
      <c r="D19328" s="113" t="s">
        <v>132</v>
      </c>
      <c r="E19328" s="113" t="s">
        <v>123</v>
      </c>
      <c r="F19328" s="113" t="s">
        <v>200</v>
      </c>
      <c r="G19328" s="113">
        <v>1.56637131803173</v>
      </c>
    </row>
    <row r="19329" spans="1:7" x14ac:dyDescent="0.25">
      <c r="A19329" s="108" t="str">
        <f t="shared" si="301"/>
        <v>ME_1999_1A3(FS)_NH3</v>
      </c>
      <c r="B19329" s="113" t="s">
        <v>165</v>
      </c>
      <c r="C19329" s="113">
        <v>1999</v>
      </c>
      <c r="D19329" s="113" t="s">
        <v>132</v>
      </c>
      <c r="E19329" s="113" t="s">
        <v>124</v>
      </c>
      <c r="F19329" s="113" t="s">
        <v>200</v>
      </c>
      <c r="G19329" s="113">
        <v>8.5030144627874907E-2</v>
      </c>
    </row>
    <row r="19330" spans="1:7" x14ac:dyDescent="0.25">
      <c r="A19330" s="108" t="str">
        <f t="shared" ref="A19330:A19393" si="302">CONCATENATE(B19330,"_",C19330,"_",D19330,"_",E19330)</f>
        <v>ME_1999_1A3(FS)_PM2.5</v>
      </c>
      <c r="B19330" s="113" t="s">
        <v>165</v>
      </c>
      <c r="C19330" s="113">
        <v>1999</v>
      </c>
      <c r="D19330" s="113" t="s">
        <v>132</v>
      </c>
      <c r="E19330" s="113" t="s">
        <v>203</v>
      </c>
      <c r="F19330" s="113" t="s">
        <v>200</v>
      </c>
      <c r="G19330" s="113">
        <v>0.223497416584611</v>
      </c>
    </row>
    <row r="19331" spans="1:7" x14ac:dyDescent="0.25">
      <c r="A19331" s="108" t="str">
        <f t="shared" si="302"/>
        <v>ME_1999_3D_NOx</v>
      </c>
      <c r="B19331" s="113" t="s">
        <v>165</v>
      </c>
      <c r="C19331" s="113">
        <v>1999</v>
      </c>
      <c r="D19331" s="113" t="s">
        <v>206</v>
      </c>
      <c r="E19331" s="113" t="s">
        <v>199</v>
      </c>
      <c r="F19331" s="113" t="s">
        <v>200</v>
      </c>
      <c r="G19331" s="113">
        <v>1.8157199807623599E-2</v>
      </c>
    </row>
    <row r="19332" spans="1:7" x14ac:dyDescent="0.25">
      <c r="A19332" s="108" t="str">
        <f t="shared" si="302"/>
        <v>ME_2000_NATIONAL TOTAL_NOx</v>
      </c>
      <c r="B19332" s="113" t="s">
        <v>165</v>
      </c>
      <c r="C19332" s="113">
        <v>2000</v>
      </c>
      <c r="D19332" s="113" t="s">
        <v>122</v>
      </c>
      <c r="E19332" s="113" t="s">
        <v>199</v>
      </c>
      <c r="F19332" s="113" t="s">
        <v>200</v>
      </c>
      <c r="G19332" s="113">
        <v>10.7483023970831</v>
      </c>
    </row>
    <row r="19333" spans="1:7" x14ac:dyDescent="0.25">
      <c r="A19333" s="108" t="str">
        <f t="shared" si="302"/>
        <v>ME_2000_NATIONAL TOTAL_NMVOC</v>
      </c>
      <c r="B19333" s="113" t="s">
        <v>165</v>
      </c>
      <c r="C19333" s="113">
        <v>2000</v>
      </c>
      <c r="D19333" s="113" t="s">
        <v>122</v>
      </c>
      <c r="E19333" s="113" t="s">
        <v>123</v>
      </c>
      <c r="F19333" s="113" t="s">
        <v>200</v>
      </c>
      <c r="G19333" s="113">
        <v>8.4682194892071205</v>
      </c>
    </row>
    <row r="19334" spans="1:7" x14ac:dyDescent="0.25">
      <c r="A19334" s="108" t="str">
        <f t="shared" si="302"/>
        <v>ME_2000_NATIONAL TOTAL_SOx</v>
      </c>
      <c r="B19334" s="113" t="s">
        <v>165</v>
      </c>
      <c r="C19334" s="113">
        <v>2000</v>
      </c>
      <c r="D19334" s="113" t="s">
        <v>122</v>
      </c>
      <c r="E19334" s="113" t="s">
        <v>201</v>
      </c>
      <c r="F19334" s="113" t="s">
        <v>200</v>
      </c>
      <c r="G19334" s="113">
        <v>47.675873885511201</v>
      </c>
    </row>
    <row r="19335" spans="1:7" x14ac:dyDescent="0.25">
      <c r="A19335" s="108" t="str">
        <f t="shared" si="302"/>
        <v>ME_2000_NATIONAL TOTAL_NH3</v>
      </c>
      <c r="B19335" s="113" t="s">
        <v>165</v>
      </c>
      <c r="C19335" s="113">
        <v>2000</v>
      </c>
      <c r="D19335" s="113" t="s">
        <v>122</v>
      </c>
      <c r="E19335" s="113" t="s">
        <v>124</v>
      </c>
      <c r="F19335" s="113" t="s">
        <v>200</v>
      </c>
      <c r="G19335" s="113">
        <v>5.80917996419823</v>
      </c>
    </row>
    <row r="19336" spans="1:7" x14ac:dyDescent="0.25">
      <c r="A19336" s="108" t="str">
        <f t="shared" si="302"/>
        <v>ME_2000_NATIONAL TOTAL_PM2.5</v>
      </c>
      <c r="B19336" s="113" t="s">
        <v>165</v>
      </c>
      <c r="C19336" s="113">
        <v>2000</v>
      </c>
      <c r="D19336" s="113" t="s">
        <v>122</v>
      </c>
      <c r="E19336" s="113" t="s">
        <v>203</v>
      </c>
      <c r="F19336" s="113" t="s">
        <v>200</v>
      </c>
      <c r="G19336" s="113">
        <v>1.7640166953635901</v>
      </c>
    </row>
    <row r="19337" spans="1:7" x14ac:dyDescent="0.25">
      <c r="A19337" s="108" t="str">
        <f t="shared" si="302"/>
        <v>ME_2000_NATIONAL TOTAL_Pb</v>
      </c>
      <c r="B19337" s="113" t="s">
        <v>165</v>
      </c>
      <c r="C19337" s="113">
        <v>2000</v>
      </c>
      <c r="D19337" s="113" t="s">
        <v>122</v>
      </c>
      <c r="E19337" s="113" t="s">
        <v>125</v>
      </c>
      <c r="F19337" s="113" t="s">
        <v>200</v>
      </c>
      <c r="G19337" s="113">
        <v>6.1420201011000398E-4</v>
      </c>
    </row>
    <row r="19338" spans="1:7" x14ac:dyDescent="0.25">
      <c r="A19338" s="108" t="str">
        <f t="shared" si="302"/>
        <v>ME_2000_NATIONAL TOTAL_Cd</v>
      </c>
      <c r="B19338" s="113" t="s">
        <v>165</v>
      </c>
      <c r="C19338" s="113">
        <v>2000</v>
      </c>
      <c r="D19338" s="113" t="s">
        <v>122</v>
      </c>
      <c r="E19338" s="113" t="s">
        <v>126</v>
      </c>
      <c r="F19338" s="113" t="s">
        <v>200</v>
      </c>
      <c r="G19338" s="113">
        <v>4.4982803362659098E-4</v>
      </c>
    </row>
    <row r="19339" spans="1:7" x14ac:dyDescent="0.25">
      <c r="A19339" s="108" t="str">
        <f t="shared" si="302"/>
        <v>ME_2000_NATIONAL TOTAL_Hg</v>
      </c>
      <c r="B19339" s="113" t="s">
        <v>165</v>
      </c>
      <c r="C19339" s="113">
        <v>2000</v>
      </c>
      <c r="D19339" s="113" t="s">
        <v>122</v>
      </c>
      <c r="E19339" s="113" t="s">
        <v>127</v>
      </c>
      <c r="F19339" s="113" t="s">
        <v>200</v>
      </c>
      <c r="G19339" s="150">
        <v>4.79351907335854E-5</v>
      </c>
    </row>
    <row r="19340" spans="1:7" x14ac:dyDescent="0.25">
      <c r="A19340" s="108" t="str">
        <f t="shared" si="302"/>
        <v>ME_2000_NATIONAL TOTAL_DIOX</v>
      </c>
      <c r="B19340" s="113" t="s">
        <v>165</v>
      </c>
      <c r="C19340" s="113">
        <v>2000</v>
      </c>
      <c r="D19340" s="113" t="s">
        <v>122</v>
      </c>
      <c r="E19340" s="113" t="s">
        <v>128</v>
      </c>
      <c r="F19340" s="113" t="s">
        <v>200</v>
      </c>
      <c r="G19340" s="150">
        <v>5.2549816088010504E-10</v>
      </c>
    </row>
    <row r="19341" spans="1:7" x14ac:dyDescent="0.25">
      <c r="A19341" s="108" t="str">
        <f t="shared" si="302"/>
        <v>ME_2000_NATIONAL TOTAL_PAH</v>
      </c>
      <c r="B19341" s="113" t="s">
        <v>165</v>
      </c>
      <c r="C19341" s="113">
        <v>2000</v>
      </c>
      <c r="D19341" s="113" t="s">
        <v>122</v>
      </c>
      <c r="E19341" s="113" t="s">
        <v>129</v>
      </c>
      <c r="F19341" s="113" t="s">
        <v>200</v>
      </c>
      <c r="G19341" s="113">
        <v>2.1342671986418501E-4</v>
      </c>
    </row>
    <row r="19342" spans="1:7" x14ac:dyDescent="0.25">
      <c r="A19342" s="108" t="str">
        <f t="shared" si="302"/>
        <v>ME_2000_NATIONAL TOTAL_HCB</v>
      </c>
      <c r="B19342" s="113" t="s">
        <v>165</v>
      </c>
      <c r="C19342" s="113">
        <v>2000</v>
      </c>
      <c r="D19342" s="113" t="s">
        <v>122</v>
      </c>
      <c r="E19342" s="113" t="s">
        <v>130</v>
      </c>
      <c r="F19342" s="113" t="s">
        <v>200</v>
      </c>
      <c r="G19342" s="150">
        <v>1.0570766250482701E-7</v>
      </c>
    </row>
    <row r="19343" spans="1:7" x14ac:dyDescent="0.25">
      <c r="A19343" s="108" t="str">
        <f t="shared" si="302"/>
        <v>ME_2000_NATIONAL TOTAL_PCB</v>
      </c>
      <c r="B19343" s="113" t="s">
        <v>165</v>
      </c>
      <c r="C19343" s="113">
        <v>2000</v>
      </c>
      <c r="D19343" s="113" t="s">
        <v>122</v>
      </c>
      <c r="E19343" s="113" t="s">
        <v>259</v>
      </c>
      <c r="F19343" s="113" t="s">
        <v>200</v>
      </c>
      <c r="G19343" s="150">
        <v>6.6355801106272604E-10</v>
      </c>
    </row>
    <row r="19344" spans="1:7" x14ac:dyDescent="0.25">
      <c r="A19344" s="108" t="str">
        <f t="shared" si="302"/>
        <v>ME_2000_1A3(FS)_NOx</v>
      </c>
      <c r="B19344" s="113" t="s">
        <v>165</v>
      </c>
      <c r="C19344" s="113">
        <v>2000</v>
      </c>
      <c r="D19344" s="113" t="s">
        <v>132</v>
      </c>
      <c r="E19344" s="113" t="s">
        <v>199</v>
      </c>
      <c r="F19344" s="113" t="s">
        <v>200</v>
      </c>
      <c r="G19344" s="113">
        <v>3.5319224581448601</v>
      </c>
    </row>
    <row r="19345" spans="1:7" x14ac:dyDescent="0.25">
      <c r="A19345" s="108" t="str">
        <f t="shared" si="302"/>
        <v>ME_2000_1A3(FS)_NMVOC</v>
      </c>
      <c r="B19345" s="113" t="s">
        <v>165</v>
      </c>
      <c r="C19345" s="113">
        <v>2000</v>
      </c>
      <c r="D19345" s="113" t="s">
        <v>132</v>
      </c>
      <c r="E19345" s="113" t="s">
        <v>123</v>
      </c>
      <c r="F19345" s="113" t="s">
        <v>200</v>
      </c>
      <c r="G19345" s="113">
        <v>1.42269409831361</v>
      </c>
    </row>
    <row r="19346" spans="1:7" x14ac:dyDescent="0.25">
      <c r="A19346" s="108" t="str">
        <f t="shared" si="302"/>
        <v>ME_2000_1A3(FS)_NH3</v>
      </c>
      <c r="B19346" s="113" t="s">
        <v>165</v>
      </c>
      <c r="C19346" s="113">
        <v>2000</v>
      </c>
      <c r="D19346" s="113" t="s">
        <v>132</v>
      </c>
      <c r="E19346" s="113" t="s">
        <v>124</v>
      </c>
      <c r="F19346" s="113" t="s">
        <v>200</v>
      </c>
      <c r="G19346" s="113">
        <v>7.1876402820803806E-2</v>
      </c>
    </row>
    <row r="19347" spans="1:7" x14ac:dyDescent="0.25">
      <c r="A19347" s="108" t="str">
        <f t="shared" si="302"/>
        <v>ME_2000_1A3(FS)_PM2.5</v>
      </c>
      <c r="B19347" s="113" t="s">
        <v>165</v>
      </c>
      <c r="C19347" s="113">
        <v>2000</v>
      </c>
      <c r="D19347" s="113" t="s">
        <v>132</v>
      </c>
      <c r="E19347" s="113" t="s">
        <v>203</v>
      </c>
      <c r="F19347" s="113" t="s">
        <v>200</v>
      </c>
      <c r="G19347" s="113">
        <v>0.24832428874366699</v>
      </c>
    </row>
    <row r="19348" spans="1:7" x14ac:dyDescent="0.25">
      <c r="A19348" s="108" t="str">
        <f t="shared" si="302"/>
        <v>ME_2000_3D_NOx</v>
      </c>
      <c r="B19348" s="113" t="s">
        <v>165</v>
      </c>
      <c r="C19348" s="113">
        <v>2000</v>
      </c>
      <c r="D19348" s="113" t="s">
        <v>206</v>
      </c>
      <c r="E19348" s="113" t="s">
        <v>199</v>
      </c>
      <c r="F19348" s="113" t="s">
        <v>200</v>
      </c>
      <c r="G19348" s="113">
        <v>1.9051254541090999E-2</v>
      </c>
    </row>
    <row r="19349" spans="1:7" x14ac:dyDescent="0.25">
      <c r="A19349" s="108" t="str">
        <f t="shared" si="302"/>
        <v>ME_2001_NATIONAL TOTAL_NOx</v>
      </c>
      <c r="B19349" s="113" t="s">
        <v>165</v>
      </c>
      <c r="C19349" s="113">
        <v>2001</v>
      </c>
      <c r="D19349" s="113" t="s">
        <v>122</v>
      </c>
      <c r="E19349" s="113" t="s">
        <v>199</v>
      </c>
      <c r="F19349" s="113" t="s">
        <v>200</v>
      </c>
      <c r="G19349" s="113">
        <v>8.8295771009457695</v>
      </c>
    </row>
    <row r="19350" spans="1:7" x14ac:dyDescent="0.25">
      <c r="A19350" s="108" t="str">
        <f t="shared" si="302"/>
        <v>ME_2001_NATIONAL TOTAL_NMVOC</v>
      </c>
      <c r="B19350" s="113" t="s">
        <v>165</v>
      </c>
      <c r="C19350" s="113">
        <v>2001</v>
      </c>
      <c r="D19350" s="113" t="s">
        <v>122</v>
      </c>
      <c r="E19350" s="113" t="s">
        <v>123</v>
      </c>
      <c r="F19350" s="113" t="s">
        <v>200</v>
      </c>
      <c r="G19350" s="113">
        <v>7.9165319993017498</v>
      </c>
    </row>
    <row r="19351" spans="1:7" x14ac:dyDescent="0.25">
      <c r="A19351" s="108" t="str">
        <f t="shared" si="302"/>
        <v>ME_2001_NATIONAL TOTAL_SOx</v>
      </c>
      <c r="B19351" s="113" t="s">
        <v>165</v>
      </c>
      <c r="C19351" s="113">
        <v>2001</v>
      </c>
      <c r="D19351" s="113" t="s">
        <v>122</v>
      </c>
      <c r="E19351" s="113" t="s">
        <v>201</v>
      </c>
      <c r="F19351" s="113" t="s">
        <v>200</v>
      </c>
      <c r="G19351" s="113">
        <v>35.484479299917901</v>
      </c>
    </row>
    <row r="19352" spans="1:7" x14ac:dyDescent="0.25">
      <c r="A19352" s="108" t="str">
        <f t="shared" si="302"/>
        <v>ME_2001_NATIONAL TOTAL_NH3</v>
      </c>
      <c r="B19352" s="113" t="s">
        <v>165</v>
      </c>
      <c r="C19352" s="113">
        <v>2001</v>
      </c>
      <c r="D19352" s="113" t="s">
        <v>122</v>
      </c>
      <c r="E19352" s="113" t="s">
        <v>124</v>
      </c>
      <c r="F19352" s="113" t="s">
        <v>200</v>
      </c>
      <c r="G19352" s="113">
        <v>5.73257588055115</v>
      </c>
    </row>
    <row r="19353" spans="1:7" x14ac:dyDescent="0.25">
      <c r="A19353" s="108" t="str">
        <f t="shared" si="302"/>
        <v>ME_2001_NATIONAL TOTAL_PM2.5</v>
      </c>
      <c r="B19353" s="113" t="s">
        <v>165</v>
      </c>
      <c r="C19353" s="113">
        <v>2001</v>
      </c>
      <c r="D19353" s="113" t="s">
        <v>122</v>
      </c>
      <c r="E19353" s="113" t="s">
        <v>203</v>
      </c>
      <c r="F19353" s="113" t="s">
        <v>200</v>
      </c>
      <c r="G19353" s="113">
        <v>1.4828968182645199</v>
      </c>
    </row>
    <row r="19354" spans="1:7" x14ac:dyDescent="0.25">
      <c r="A19354" s="108" t="str">
        <f t="shared" si="302"/>
        <v>ME_2001_NATIONAL TOTAL_Pb</v>
      </c>
      <c r="B19354" s="113" t="s">
        <v>165</v>
      </c>
      <c r="C19354" s="113">
        <v>2001</v>
      </c>
      <c r="D19354" s="113" t="s">
        <v>122</v>
      </c>
      <c r="E19354" s="113" t="s">
        <v>125</v>
      </c>
      <c r="F19354" s="113" t="s">
        <v>200</v>
      </c>
      <c r="G19354" s="113">
        <v>6.1685627777138103E-4</v>
      </c>
    </row>
    <row r="19355" spans="1:7" x14ac:dyDescent="0.25">
      <c r="A19355" s="108" t="str">
        <f t="shared" si="302"/>
        <v>ME_2001_NATIONAL TOTAL_Cd</v>
      </c>
      <c r="B19355" s="113" t="s">
        <v>165</v>
      </c>
      <c r="C19355" s="113">
        <v>2001</v>
      </c>
      <c r="D19355" s="113" t="s">
        <v>122</v>
      </c>
      <c r="E19355" s="113" t="s">
        <v>126</v>
      </c>
      <c r="F19355" s="113" t="s">
        <v>200</v>
      </c>
      <c r="G19355" s="113">
        <v>3.7437258288519198E-4</v>
      </c>
    </row>
    <row r="19356" spans="1:7" x14ac:dyDescent="0.25">
      <c r="A19356" s="108" t="str">
        <f t="shared" si="302"/>
        <v>ME_2001_NATIONAL TOTAL_Hg</v>
      </c>
      <c r="B19356" s="113" t="s">
        <v>165</v>
      </c>
      <c r="C19356" s="113">
        <v>2001</v>
      </c>
      <c r="D19356" s="113" t="s">
        <v>122</v>
      </c>
      <c r="E19356" s="113" t="s">
        <v>127</v>
      </c>
      <c r="F19356" s="113" t="s">
        <v>200</v>
      </c>
      <c r="G19356" s="150">
        <v>3.97594561061098E-5</v>
      </c>
    </row>
    <row r="19357" spans="1:7" x14ac:dyDescent="0.25">
      <c r="A19357" s="108" t="str">
        <f t="shared" si="302"/>
        <v>ME_2001_NATIONAL TOTAL_DIOX</v>
      </c>
      <c r="B19357" s="113" t="s">
        <v>165</v>
      </c>
      <c r="C19357" s="113">
        <v>2001</v>
      </c>
      <c r="D19357" s="113" t="s">
        <v>122</v>
      </c>
      <c r="E19357" s="113" t="s">
        <v>128</v>
      </c>
      <c r="F19357" s="113" t="s">
        <v>200</v>
      </c>
      <c r="G19357" s="150">
        <v>5.73481547380555E-10</v>
      </c>
    </row>
    <row r="19358" spans="1:7" x14ac:dyDescent="0.25">
      <c r="A19358" s="108" t="str">
        <f t="shared" si="302"/>
        <v>ME_2001_NATIONAL TOTAL_PAH</v>
      </c>
      <c r="B19358" s="113" t="s">
        <v>165</v>
      </c>
      <c r="C19358" s="113">
        <v>2001</v>
      </c>
      <c r="D19358" s="113" t="s">
        <v>122</v>
      </c>
      <c r="E19358" s="113" t="s">
        <v>129</v>
      </c>
      <c r="F19358" s="113" t="s">
        <v>200</v>
      </c>
      <c r="G19358" s="113">
        <v>1.8821796482022601E-4</v>
      </c>
    </row>
    <row r="19359" spans="1:7" x14ac:dyDescent="0.25">
      <c r="A19359" s="108" t="str">
        <f t="shared" si="302"/>
        <v>ME_2001_NATIONAL TOTAL_HCB</v>
      </c>
      <c r="B19359" s="113" t="s">
        <v>165</v>
      </c>
      <c r="C19359" s="113">
        <v>2001</v>
      </c>
      <c r="D19359" s="113" t="s">
        <v>122</v>
      </c>
      <c r="E19359" s="113" t="s">
        <v>130</v>
      </c>
      <c r="F19359" s="113" t="s">
        <v>200</v>
      </c>
      <c r="G19359" s="150">
        <v>8.0562912100866103E-8</v>
      </c>
    </row>
    <row r="19360" spans="1:7" x14ac:dyDescent="0.25">
      <c r="A19360" s="108" t="str">
        <f t="shared" si="302"/>
        <v>ME_2001_NATIONAL TOTAL_PCB</v>
      </c>
      <c r="B19360" s="113" t="s">
        <v>165</v>
      </c>
      <c r="C19360" s="113">
        <v>2001</v>
      </c>
      <c r="D19360" s="113" t="s">
        <v>122</v>
      </c>
      <c r="E19360" s="113" t="s">
        <v>259</v>
      </c>
      <c r="F19360" s="113" t="s">
        <v>200</v>
      </c>
      <c r="G19360" s="150">
        <v>6.7308745363319295E-10</v>
      </c>
    </row>
    <row r="19361" spans="1:7" x14ac:dyDescent="0.25">
      <c r="A19361" s="108" t="str">
        <f t="shared" si="302"/>
        <v>ME_2001_1A3(FS)_NOx</v>
      </c>
      <c r="B19361" s="113" t="s">
        <v>165</v>
      </c>
      <c r="C19361" s="113">
        <v>2001</v>
      </c>
      <c r="D19361" s="113" t="s">
        <v>132</v>
      </c>
      <c r="E19361" s="113" t="s">
        <v>199</v>
      </c>
      <c r="F19361" s="113" t="s">
        <v>200</v>
      </c>
      <c r="G19361" s="113">
        <v>3.02514151116196</v>
      </c>
    </row>
    <row r="19362" spans="1:7" x14ac:dyDescent="0.25">
      <c r="A19362" s="108" t="str">
        <f t="shared" si="302"/>
        <v>ME_2001_1A3(FS)_NMVOC</v>
      </c>
      <c r="B19362" s="113" t="s">
        <v>165</v>
      </c>
      <c r="C19362" s="113">
        <v>2001</v>
      </c>
      <c r="D19362" s="113" t="s">
        <v>132</v>
      </c>
      <c r="E19362" s="113" t="s">
        <v>123</v>
      </c>
      <c r="F19362" s="113" t="s">
        <v>200</v>
      </c>
      <c r="G19362" s="113">
        <v>1.16656335032293</v>
      </c>
    </row>
    <row r="19363" spans="1:7" x14ac:dyDescent="0.25">
      <c r="A19363" s="108" t="str">
        <f t="shared" si="302"/>
        <v>ME_2001_1A3(FS)_NH3</v>
      </c>
      <c r="B19363" s="113" t="s">
        <v>165</v>
      </c>
      <c r="C19363" s="113">
        <v>2001</v>
      </c>
      <c r="D19363" s="113" t="s">
        <v>132</v>
      </c>
      <c r="E19363" s="113" t="s">
        <v>124</v>
      </c>
      <c r="F19363" s="113" t="s">
        <v>200</v>
      </c>
      <c r="G19363" s="113">
        <v>6.1847224026430801E-2</v>
      </c>
    </row>
    <row r="19364" spans="1:7" x14ac:dyDescent="0.25">
      <c r="A19364" s="108" t="str">
        <f t="shared" si="302"/>
        <v>ME_2001_1A3(FS)_PM2.5</v>
      </c>
      <c r="B19364" s="113" t="s">
        <v>165</v>
      </c>
      <c r="C19364" s="113">
        <v>2001</v>
      </c>
      <c r="D19364" s="113" t="s">
        <v>132</v>
      </c>
      <c r="E19364" s="113" t="s">
        <v>203</v>
      </c>
      <c r="F19364" s="113" t="s">
        <v>200</v>
      </c>
      <c r="G19364" s="113">
        <v>0.192286844232649</v>
      </c>
    </row>
    <row r="19365" spans="1:7" x14ac:dyDescent="0.25">
      <c r="A19365" s="108" t="str">
        <f t="shared" si="302"/>
        <v>ME_2001_3D_NOx</v>
      </c>
      <c r="B19365" s="113" t="s">
        <v>165</v>
      </c>
      <c r="C19365" s="113">
        <v>2001</v>
      </c>
      <c r="D19365" s="113" t="s">
        <v>206</v>
      </c>
      <c r="E19365" s="113" t="s">
        <v>199</v>
      </c>
      <c r="F19365" s="113" t="s">
        <v>200</v>
      </c>
      <c r="G19365" s="113">
        <v>2.6571832593198601E-2</v>
      </c>
    </row>
    <row r="19366" spans="1:7" x14ac:dyDescent="0.25">
      <c r="A19366" s="108" t="str">
        <f t="shared" si="302"/>
        <v>ME_2002_NATIONAL TOTAL_NOx</v>
      </c>
      <c r="B19366" s="113" t="s">
        <v>165</v>
      </c>
      <c r="C19366" s="113">
        <v>2002</v>
      </c>
      <c r="D19366" s="113" t="s">
        <v>122</v>
      </c>
      <c r="E19366" s="113" t="s">
        <v>199</v>
      </c>
      <c r="F19366" s="113" t="s">
        <v>200</v>
      </c>
      <c r="G19366" s="113">
        <v>10.835418353948899</v>
      </c>
    </row>
    <row r="19367" spans="1:7" x14ac:dyDescent="0.25">
      <c r="A19367" s="108" t="str">
        <f t="shared" si="302"/>
        <v>ME_2002_NATIONAL TOTAL_NMVOC</v>
      </c>
      <c r="B19367" s="113" t="s">
        <v>165</v>
      </c>
      <c r="C19367" s="113">
        <v>2002</v>
      </c>
      <c r="D19367" s="113" t="s">
        <v>122</v>
      </c>
      <c r="E19367" s="113" t="s">
        <v>123</v>
      </c>
      <c r="F19367" s="113" t="s">
        <v>200</v>
      </c>
      <c r="G19367" s="113">
        <v>8.1634253908262409</v>
      </c>
    </row>
    <row r="19368" spans="1:7" x14ac:dyDescent="0.25">
      <c r="A19368" s="108" t="str">
        <f t="shared" si="302"/>
        <v>ME_2002_NATIONAL TOTAL_SOx</v>
      </c>
      <c r="B19368" s="113" t="s">
        <v>165</v>
      </c>
      <c r="C19368" s="113">
        <v>2002</v>
      </c>
      <c r="D19368" s="113" t="s">
        <v>122</v>
      </c>
      <c r="E19368" s="113" t="s">
        <v>201</v>
      </c>
      <c r="F19368" s="113" t="s">
        <v>200</v>
      </c>
      <c r="G19368" s="113">
        <v>56.989847305826203</v>
      </c>
    </row>
    <row r="19369" spans="1:7" x14ac:dyDescent="0.25">
      <c r="A19369" s="108" t="str">
        <f t="shared" si="302"/>
        <v>ME_2002_NATIONAL TOTAL_NH3</v>
      </c>
      <c r="B19369" s="113" t="s">
        <v>165</v>
      </c>
      <c r="C19369" s="113">
        <v>2002</v>
      </c>
      <c r="D19369" s="113" t="s">
        <v>122</v>
      </c>
      <c r="E19369" s="113" t="s">
        <v>124</v>
      </c>
      <c r="F19369" s="113" t="s">
        <v>200</v>
      </c>
      <c r="G19369" s="113">
        <v>5.9254662842868999</v>
      </c>
    </row>
    <row r="19370" spans="1:7" x14ac:dyDescent="0.25">
      <c r="A19370" s="108" t="str">
        <f t="shared" si="302"/>
        <v>ME_2002_NATIONAL TOTAL_PM2.5</v>
      </c>
      <c r="B19370" s="113" t="s">
        <v>165</v>
      </c>
      <c r="C19370" s="113">
        <v>2002</v>
      </c>
      <c r="D19370" s="113" t="s">
        <v>122</v>
      </c>
      <c r="E19370" s="113" t="s">
        <v>203</v>
      </c>
      <c r="F19370" s="113" t="s">
        <v>200</v>
      </c>
      <c r="G19370" s="113">
        <v>1.986121640413</v>
      </c>
    </row>
    <row r="19371" spans="1:7" x14ac:dyDescent="0.25">
      <c r="A19371" s="108" t="str">
        <f t="shared" si="302"/>
        <v>ME_2002_NATIONAL TOTAL_Pb</v>
      </c>
      <c r="B19371" s="113" t="s">
        <v>165</v>
      </c>
      <c r="C19371" s="113">
        <v>2002</v>
      </c>
      <c r="D19371" s="113" t="s">
        <v>122</v>
      </c>
      <c r="E19371" s="113" t="s">
        <v>125</v>
      </c>
      <c r="F19371" s="113" t="s">
        <v>200</v>
      </c>
      <c r="G19371" s="113">
        <v>6.9469633509017703E-4</v>
      </c>
    </row>
    <row r="19372" spans="1:7" x14ac:dyDescent="0.25">
      <c r="A19372" s="108" t="str">
        <f t="shared" si="302"/>
        <v>ME_2002_NATIONAL TOTAL_Cd</v>
      </c>
      <c r="B19372" s="113" t="s">
        <v>165</v>
      </c>
      <c r="C19372" s="113">
        <v>2002</v>
      </c>
      <c r="D19372" s="113" t="s">
        <v>122</v>
      </c>
      <c r="E19372" s="113" t="s">
        <v>126</v>
      </c>
      <c r="F19372" s="113" t="s">
        <v>200</v>
      </c>
      <c r="G19372" s="113">
        <v>3.70122262967751E-4</v>
      </c>
    </row>
    <row r="19373" spans="1:7" x14ac:dyDescent="0.25">
      <c r="A19373" s="108" t="str">
        <f t="shared" si="302"/>
        <v>ME_2002_NATIONAL TOTAL_Hg</v>
      </c>
      <c r="B19373" s="113" t="s">
        <v>165</v>
      </c>
      <c r="C19373" s="113">
        <v>2002</v>
      </c>
      <c r="D19373" s="113" t="s">
        <v>122</v>
      </c>
      <c r="E19373" s="113" t="s">
        <v>127</v>
      </c>
      <c r="F19373" s="113" t="s">
        <v>200</v>
      </c>
      <c r="G19373" s="150">
        <v>5.6233554376435398E-5</v>
      </c>
    </row>
    <row r="19374" spans="1:7" x14ac:dyDescent="0.25">
      <c r="A19374" s="108" t="str">
        <f t="shared" si="302"/>
        <v>ME_2002_NATIONAL TOTAL_DIOX</v>
      </c>
      <c r="B19374" s="113" t="s">
        <v>165</v>
      </c>
      <c r="C19374" s="113">
        <v>2002</v>
      </c>
      <c r="D19374" s="113" t="s">
        <v>122</v>
      </c>
      <c r="E19374" s="113" t="s">
        <v>128</v>
      </c>
      <c r="F19374" s="113" t="s">
        <v>200</v>
      </c>
      <c r="G19374" s="150">
        <v>5.6542771099811295E-10</v>
      </c>
    </row>
    <row r="19375" spans="1:7" x14ac:dyDescent="0.25">
      <c r="A19375" s="108" t="str">
        <f t="shared" si="302"/>
        <v>ME_2002_NATIONAL TOTAL_PAH</v>
      </c>
      <c r="B19375" s="113" t="s">
        <v>165</v>
      </c>
      <c r="C19375" s="113">
        <v>2002</v>
      </c>
      <c r="D19375" s="113" t="s">
        <v>122</v>
      </c>
      <c r="E19375" s="113" t="s">
        <v>129</v>
      </c>
      <c r="F19375" s="113" t="s">
        <v>200</v>
      </c>
      <c r="G19375" s="113">
        <v>2.5031342829639699E-4</v>
      </c>
    </row>
    <row r="19376" spans="1:7" x14ac:dyDescent="0.25">
      <c r="A19376" s="108" t="str">
        <f t="shared" si="302"/>
        <v>ME_2002_NATIONAL TOTAL_HCB</v>
      </c>
      <c r="B19376" s="113" t="s">
        <v>165</v>
      </c>
      <c r="C19376" s="113">
        <v>2002</v>
      </c>
      <c r="D19376" s="113" t="s">
        <v>122</v>
      </c>
      <c r="E19376" s="113" t="s">
        <v>130</v>
      </c>
      <c r="F19376" s="113" t="s">
        <v>200</v>
      </c>
      <c r="G19376" s="150">
        <v>1.2720026630057299E-7</v>
      </c>
    </row>
    <row r="19377" spans="1:7" x14ac:dyDescent="0.25">
      <c r="A19377" s="108" t="str">
        <f t="shared" si="302"/>
        <v>ME_2002_NATIONAL TOTAL_PCB</v>
      </c>
      <c r="B19377" s="113" t="s">
        <v>165</v>
      </c>
      <c r="C19377" s="113">
        <v>2002</v>
      </c>
      <c r="D19377" s="113" t="s">
        <v>122</v>
      </c>
      <c r="E19377" s="113" t="s">
        <v>259</v>
      </c>
      <c r="F19377" s="113" t="s">
        <v>200</v>
      </c>
      <c r="G19377" s="150">
        <v>7.4842205226808004E-10</v>
      </c>
    </row>
    <row r="19378" spans="1:7" x14ac:dyDescent="0.25">
      <c r="A19378" s="108" t="str">
        <f t="shared" si="302"/>
        <v>ME_2002_1A3(FS)_NOx</v>
      </c>
      <c r="B19378" s="113" t="s">
        <v>165</v>
      </c>
      <c r="C19378" s="113">
        <v>2002</v>
      </c>
      <c r="D19378" s="113" t="s">
        <v>132</v>
      </c>
      <c r="E19378" s="113" t="s">
        <v>199</v>
      </c>
      <c r="F19378" s="113" t="s">
        <v>200</v>
      </c>
      <c r="G19378" s="113">
        <v>2.4329038945080601</v>
      </c>
    </row>
    <row r="19379" spans="1:7" x14ac:dyDescent="0.25">
      <c r="A19379" s="108" t="str">
        <f t="shared" si="302"/>
        <v>ME_2002_1A3(FS)_NMVOC</v>
      </c>
      <c r="B19379" s="113" t="s">
        <v>165</v>
      </c>
      <c r="C19379" s="113">
        <v>2002</v>
      </c>
      <c r="D19379" s="113" t="s">
        <v>132</v>
      </c>
      <c r="E19379" s="113" t="s">
        <v>123</v>
      </c>
      <c r="F19379" s="113" t="s">
        <v>200</v>
      </c>
      <c r="G19379" s="113">
        <v>0.948334040317653</v>
      </c>
    </row>
    <row r="19380" spans="1:7" x14ac:dyDescent="0.25">
      <c r="A19380" s="108" t="str">
        <f t="shared" si="302"/>
        <v>ME_2002_1A3(FS)_NH3</v>
      </c>
      <c r="B19380" s="113" t="s">
        <v>165</v>
      </c>
      <c r="C19380" s="113">
        <v>2002</v>
      </c>
      <c r="D19380" s="113" t="s">
        <v>132</v>
      </c>
      <c r="E19380" s="113" t="s">
        <v>124</v>
      </c>
      <c r="F19380" s="113" t="s">
        <v>200</v>
      </c>
      <c r="G19380" s="113">
        <v>4.7955452830712397E-2</v>
      </c>
    </row>
    <row r="19381" spans="1:7" x14ac:dyDescent="0.25">
      <c r="A19381" s="108" t="str">
        <f t="shared" si="302"/>
        <v>ME_2002_1A3(FS)_PM2.5</v>
      </c>
      <c r="B19381" s="113" t="s">
        <v>165</v>
      </c>
      <c r="C19381" s="113">
        <v>2002</v>
      </c>
      <c r="D19381" s="113" t="s">
        <v>132</v>
      </c>
      <c r="E19381" s="113" t="s">
        <v>203</v>
      </c>
      <c r="F19381" s="113" t="s">
        <v>200</v>
      </c>
      <c r="G19381" s="113">
        <v>0.187584705343424</v>
      </c>
    </row>
    <row r="19382" spans="1:7" x14ac:dyDescent="0.25">
      <c r="A19382" s="108" t="str">
        <f t="shared" si="302"/>
        <v>ME_2002_3D_NOx</v>
      </c>
      <c r="B19382" s="113" t="s">
        <v>165</v>
      </c>
      <c r="C19382" s="113">
        <v>2002</v>
      </c>
      <c r="D19382" s="113" t="s">
        <v>206</v>
      </c>
      <c r="E19382" s="113" t="s">
        <v>199</v>
      </c>
      <c r="F19382" s="113" t="s">
        <v>200</v>
      </c>
      <c r="G19382" s="113">
        <v>2.52921510166049E-2</v>
      </c>
    </row>
    <row r="19383" spans="1:7" x14ac:dyDescent="0.25">
      <c r="A19383" s="108" t="str">
        <f t="shared" si="302"/>
        <v>ME_2003_NATIONAL TOTAL_NOx</v>
      </c>
      <c r="B19383" s="113" t="s">
        <v>165</v>
      </c>
      <c r="C19383" s="113">
        <v>2003</v>
      </c>
      <c r="D19383" s="113" t="s">
        <v>122</v>
      </c>
      <c r="E19383" s="113" t="s">
        <v>199</v>
      </c>
      <c r="F19383" s="113" t="s">
        <v>200</v>
      </c>
      <c r="G19383" s="113">
        <v>10.326319525268699</v>
      </c>
    </row>
    <row r="19384" spans="1:7" x14ac:dyDescent="0.25">
      <c r="A19384" s="108" t="str">
        <f t="shared" si="302"/>
        <v>ME_2003_NATIONAL TOTAL_NMVOC</v>
      </c>
      <c r="B19384" s="113" t="s">
        <v>165</v>
      </c>
      <c r="C19384" s="113">
        <v>2003</v>
      </c>
      <c r="D19384" s="113" t="s">
        <v>122</v>
      </c>
      <c r="E19384" s="113" t="s">
        <v>123</v>
      </c>
      <c r="F19384" s="113" t="s">
        <v>200</v>
      </c>
      <c r="G19384" s="113">
        <v>8.4115446663744606</v>
      </c>
    </row>
    <row r="19385" spans="1:7" x14ac:dyDescent="0.25">
      <c r="A19385" s="108" t="str">
        <f t="shared" si="302"/>
        <v>ME_2003_NATIONAL TOTAL_SOx</v>
      </c>
      <c r="B19385" s="113" t="s">
        <v>165</v>
      </c>
      <c r="C19385" s="113">
        <v>2003</v>
      </c>
      <c r="D19385" s="113" t="s">
        <v>122</v>
      </c>
      <c r="E19385" s="113" t="s">
        <v>201</v>
      </c>
      <c r="F19385" s="113" t="s">
        <v>200</v>
      </c>
      <c r="G19385" s="113">
        <v>53.602535250159399</v>
      </c>
    </row>
    <row r="19386" spans="1:7" x14ac:dyDescent="0.25">
      <c r="A19386" s="108" t="str">
        <f t="shared" si="302"/>
        <v>ME_2003_NATIONAL TOTAL_NH3</v>
      </c>
      <c r="B19386" s="113" t="s">
        <v>165</v>
      </c>
      <c r="C19386" s="113">
        <v>2003</v>
      </c>
      <c r="D19386" s="113" t="s">
        <v>122</v>
      </c>
      <c r="E19386" s="113" t="s">
        <v>124</v>
      </c>
      <c r="F19386" s="113" t="s">
        <v>200</v>
      </c>
      <c r="G19386" s="113">
        <v>5.9710541941306499</v>
      </c>
    </row>
    <row r="19387" spans="1:7" x14ac:dyDescent="0.25">
      <c r="A19387" s="108" t="str">
        <f t="shared" si="302"/>
        <v>ME_2003_NATIONAL TOTAL_PM2.5</v>
      </c>
      <c r="B19387" s="113" t="s">
        <v>165</v>
      </c>
      <c r="C19387" s="113">
        <v>2003</v>
      </c>
      <c r="D19387" s="113" t="s">
        <v>122</v>
      </c>
      <c r="E19387" s="113" t="s">
        <v>203</v>
      </c>
      <c r="F19387" s="113" t="s">
        <v>200</v>
      </c>
      <c r="G19387" s="113">
        <v>1.99047962471698</v>
      </c>
    </row>
    <row r="19388" spans="1:7" x14ac:dyDescent="0.25">
      <c r="A19388" s="108" t="str">
        <f t="shared" si="302"/>
        <v>ME_2003_NATIONAL TOTAL_Pb</v>
      </c>
      <c r="B19388" s="113" t="s">
        <v>165</v>
      </c>
      <c r="C19388" s="113">
        <v>2003</v>
      </c>
      <c r="D19388" s="113" t="s">
        <v>122</v>
      </c>
      <c r="E19388" s="113" t="s">
        <v>125</v>
      </c>
      <c r="F19388" s="113" t="s">
        <v>200</v>
      </c>
      <c r="G19388" s="113">
        <v>6.1528427388963798E-4</v>
      </c>
    </row>
    <row r="19389" spans="1:7" x14ac:dyDescent="0.25">
      <c r="A19389" s="108" t="str">
        <f t="shared" si="302"/>
        <v>ME_2003_NATIONAL TOTAL_Cd</v>
      </c>
      <c r="B19389" s="113" t="s">
        <v>165</v>
      </c>
      <c r="C19389" s="113">
        <v>2003</v>
      </c>
      <c r="D19389" s="113" t="s">
        <v>122</v>
      </c>
      <c r="E19389" s="113" t="s">
        <v>126</v>
      </c>
      <c r="F19389" s="113" t="s">
        <v>200</v>
      </c>
      <c r="G19389" s="113">
        <v>3.8598770647977899E-4</v>
      </c>
    </row>
    <row r="19390" spans="1:7" x14ac:dyDescent="0.25">
      <c r="A19390" s="108" t="str">
        <f t="shared" si="302"/>
        <v>ME_2003_NATIONAL TOTAL_Hg</v>
      </c>
      <c r="B19390" s="113" t="s">
        <v>165</v>
      </c>
      <c r="C19390" s="113">
        <v>2003</v>
      </c>
      <c r="D19390" s="113" t="s">
        <v>122</v>
      </c>
      <c r="E19390" s="113" t="s">
        <v>127</v>
      </c>
      <c r="F19390" s="113" t="s">
        <v>200</v>
      </c>
      <c r="G19390" s="150">
        <v>5.15795017397997E-5</v>
      </c>
    </row>
    <row r="19391" spans="1:7" x14ac:dyDescent="0.25">
      <c r="A19391" s="108" t="str">
        <f t="shared" si="302"/>
        <v>ME_2003_NATIONAL TOTAL_DIOX</v>
      </c>
      <c r="B19391" s="113" t="s">
        <v>165</v>
      </c>
      <c r="C19391" s="113">
        <v>2003</v>
      </c>
      <c r="D19391" s="113" t="s">
        <v>122</v>
      </c>
      <c r="E19391" s="113" t="s">
        <v>128</v>
      </c>
      <c r="F19391" s="113" t="s">
        <v>200</v>
      </c>
      <c r="G19391" s="150">
        <v>4.5880402985282102E-10</v>
      </c>
    </row>
    <row r="19392" spans="1:7" x14ac:dyDescent="0.25">
      <c r="A19392" s="108" t="str">
        <f t="shared" si="302"/>
        <v>ME_2003_NATIONAL TOTAL_PAH</v>
      </c>
      <c r="B19392" s="113" t="s">
        <v>165</v>
      </c>
      <c r="C19392" s="113">
        <v>2003</v>
      </c>
      <c r="D19392" s="113" t="s">
        <v>122</v>
      </c>
      <c r="E19392" s="113" t="s">
        <v>129</v>
      </c>
      <c r="F19392" s="113" t="s">
        <v>200</v>
      </c>
      <c r="G19392" s="113">
        <v>2.5652130794276E-4</v>
      </c>
    </row>
    <row r="19393" spans="1:7" x14ac:dyDescent="0.25">
      <c r="A19393" s="108" t="str">
        <f t="shared" si="302"/>
        <v>ME_2003_NATIONAL TOTAL_HCB</v>
      </c>
      <c r="B19393" s="113" t="s">
        <v>165</v>
      </c>
      <c r="C19393" s="113">
        <v>2003</v>
      </c>
      <c r="D19393" s="113" t="s">
        <v>122</v>
      </c>
      <c r="E19393" s="113" t="s">
        <v>130</v>
      </c>
      <c r="F19393" s="113" t="s">
        <v>200</v>
      </c>
      <c r="G19393" s="150">
        <v>1.2230716468276901E-7</v>
      </c>
    </row>
    <row r="19394" spans="1:7" x14ac:dyDescent="0.25">
      <c r="A19394" s="108" t="str">
        <f t="shared" ref="A19394:A19457" si="303">CONCATENATE(B19394,"_",C19394,"_",D19394,"_",E19394)</f>
        <v>ME_2003_NATIONAL TOTAL_PCB</v>
      </c>
      <c r="B19394" s="113" t="s">
        <v>165</v>
      </c>
      <c r="C19394" s="113">
        <v>2003</v>
      </c>
      <c r="D19394" s="113" t="s">
        <v>122</v>
      </c>
      <c r="E19394" s="113" t="s">
        <v>259</v>
      </c>
      <c r="F19394" s="113" t="s">
        <v>200</v>
      </c>
      <c r="G19394" s="150">
        <v>6.7574162269282803E-10</v>
      </c>
    </row>
    <row r="19395" spans="1:7" x14ac:dyDescent="0.25">
      <c r="A19395" s="108" t="str">
        <f t="shared" si="303"/>
        <v>ME_2003_1A3(FS)_NOx</v>
      </c>
      <c r="B19395" s="113" t="s">
        <v>165</v>
      </c>
      <c r="C19395" s="113">
        <v>2003</v>
      </c>
      <c r="D19395" s="113" t="s">
        <v>132</v>
      </c>
      <c r="E19395" s="113" t="s">
        <v>199</v>
      </c>
      <c r="F19395" s="113" t="s">
        <v>200</v>
      </c>
      <c r="G19395" s="113">
        <v>2.3467948326267201</v>
      </c>
    </row>
    <row r="19396" spans="1:7" x14ac:dyDescent="0.25">
      <c r="A19396" s="108" t="str">
        <f t="shared" si="303"/>
        <v>ME_2003_1A3(FS)_NMVOC</v>
      </c>
      <c r="B19396" s="113" t="s">
        <v>165</v>
      </c>
      <c r="C19396" s="113">
        <v>2003</v>
      </c>
      <c r="D19396" s="113" t="s">
        <v>132</v>
      </c>
      <c r="E19396" s="113" t="s">
        <v>123</v>
      </c>
      <c r="F19396" s="113" t="s">
        <v>200</v>
      </c>
      <c r="G19396" s="113">
        <v>1.10231385195501</v>
      </c>
    </row>
    <row r="19397" spans="1:7" x14ac:dyDescent="0.25">
      <c r="A19397" s="108" t="str">
        <f t="shared" si="303"/>
        <v>ME_2003_1A3(FS)_NH3</v>
      </c>
      <c r="B19397" s="113" t="s">
        <v>165</v>
      </c>
      <c r="C19397" s="113">
        <v>2003</v>
      </c>
      <c r="D19397" s="113" t="s">
        <v>132</v>
      </c>
      <c r="E19397" s="113" t="s">
        <v>124</v>
      </c>
      <c r="F19397" s="113" t="s">
        <v>200</v>
      </c>
      <c r="G19397" s="113">
        <v>5.8390974531439099E-2</v>
      </c>
    </row>
    <row r="19398" spans="1:7" x14ac:dyDescent="0.25">
      <c r="A19398" s="108" t="str">
        <f t="shared" si="303"/>
        <v>ME_2003_1A3(FS)_PM2.5</v>
      </c>
      <c r="B19398" s="113" t="s">
        <v>165</v>
      </c>
      <c r="C19398" s="113">
        <v>2003</v>
      </c>
      <c r="D19398" s="113" t="s">
        <v>132</v>
      </c>
      <c r="E19398" s="113" t="s">
        <v>203</v>
      </c>
      <c r="F19398" s="113" t="s">
        <v>200</v>
      </c>
      <c r="G19398" s="113">
        <v>0.194184321038924</v>
      </c>
    </row>
    <row r="19399" spans="1:7" x14ac:dyDescent="0.25">
      <c r="A19399" s="108" t="str">
        <f t="shared" si="303"/>
        <v>ME_2003_3D_NOx</v>
      </c>
      <c r="B19399" s="113" t="s">
        <v>165</v>
      </c>
      <c r="C19399" s="113">
        <v>2003</v>
      </c>
      <c r="D19399" s="113" t="s">
        <v>206</v>
      </c>
      <c r="E19399" s="113" t="s">
        <v>199</v>
      </c>
      <c r="F19399" s="113" t="s">
        <v>200</v>
      </c>
      <c r="G19399" s="113">
        <v>2.1967713673116299E-2</v>
      </c>
    </row>
    <row r="19400" spans="1:7" x14ac:dyDescent="0.25">
      <c r="A19400" s="108" t="str">
        <f t="shared" si="303"/>
        <v>ME_2004_NATIONAL TOTAL_NOx</v>
      </c>
      <c r="B19400" s="113" t="s">
        <v>165</v>
      </c>
      <c r="C19400" s="113">
        <v>2004</v>
      </c>
      <c r="D19400" s="113" t="s">
        <v>122</v>
      </c>
      <c r="E19400" s="113" t="s">
        <v>199</v>
      </c>
      <c r="F19400" s="113" t="s">
        <v>200</v>
      </c>
      <c r="G19400" s="113">
        <v>10.8123975786259</v>
      </c>
    </row>
    <row r="19401" spans="1:7" x14ac:dyDescent="0.25">
      <c r="A19401" s="108" t="str">
        <f t="shared" si="303"/>
        <v>ME_2004_NATIONAL TOTAL_NMVOC</v>
      </c>
      <c r="B19401" s="113" t="s">
        <v>165</v>
      </c>
      <c r="C19401" s="113">
        <v>2004</v>
      </c>
      <c r="D19401" s="113" t="s">
        <v>122</v>
      </c>
      <c r="E19401" s="113" t="s">
        <v>123</v>
      </c>
      <c r="F19401" s="113" t="s">
        <v>200</v>
      </c>
      <c r="G19401" s="113">
        <v>8.40650024983516</v>
      </c>
    </row>
    <row r="19402" spans="1:7" x14ac:dyDescent="0.25">
      <c r="A19402" s="108" t="str">
        <f t="shared" si="303"/>
        <v>ME_2004_NATIONAL TOTAL_SOx</v>
      </c>
      <c r="B19402" s="113" t="s">
        <v>165</v>
      </c>
      <c r="C19402" s="113">
        <v>2004</v>
      </c>
      <c r="D19402" s="113" t="s">
        <v>122</v>
      </c>
      <c r="E19402" s="113" t="s">
        <v>201</v>
      </c>
      <c r="F19402" s="113" t="s">
        <v>200</v>
      </c>
      <c r="G19402" s="113">
        <v>51.710659039146599</v>
      </c>
    </row>
    <row r="19403" spans="1:7" x14ac:dyDescent="0.25">
      <c r="A19403" s="108" t="str">
        <f t="shared" si="303"/>
        <v>ME_2004_NATIONAL TOTAL_NH3</v>
      </c>
      <c r="B19403" s="113" t="s">
        <v>165</v>
      </c>
      <c r="C19403" s="113">
        <v>2004</v>
      </c>
      <c r="D19403" s="113" t="s">
        <v>122</v>
      </c>
      <c r="E19403" s="113" t="s">
        <v>124</v>
      </c>
      <c r="F19403" s="113" t="s">
        <v>200</v>
      </c>
      <c r="G19403" s="113">
        <v>5.9674103215722196</v>
      </c>
    </row>
    <row r="19404" spans="1:7" x14ac:dyDescent="0.25">
      <c r="A19404" s="108" t="str">
        <f t="shared" si="303"/>
        <v>ME_2004_NATIONAL TOTAL_PM2.5</v>
      </c>
      <c r="B19404" s="113" t="s">
        <v>165</v>
      </c>
      <c r="C19404" s="113">
        <v>2004</v>
      </c>
      <c r="D19404" s="113" t="s">
        <v>122</v>
      </c>
      <c r="E19404" s="113" t="s">
        <v>203</v>
      </c>
      <c r="F19404" s="113" t="s">
        <v>200</v>
      </c>
      <c r="G19404" s="113">
        <v>2.0023244256598902</v>
      </c>
    </row>
    <row r="19405" spans="1:7" x14ac:dyDescent="0.25">
      <c r="A19405" s="108" t="str">
        <f t="shared" si="303"/>
        <v>ME_2004_NATIONAL TOTAL_Pb</v>
      </c>
      <c r="B19405" s="113" t="s">
        <v>165</v>
      </c>
      <c r="C19405" s="113">
        <v>2004</v>
      </c>
      <c r="D19405" s="113" t="s">
        <v>122</v>
      </c>
      <c r="E19405" s="113" t="s">
        <v>125</v>
      </c>
      <c r="F19405" s="113" t="s">
        <v>200</v>
      </c>
      <c r="G19405" s="113">
        <v>8.3858230022321103E-4</v>
      </c>
    </row>
    <row r="19406" spans="1:7" x14ac:dyDescent="0.25">
      <c r="A19406" s="108" t="str">
        <f t="shared" si="303"/>
        <v>ME_2004_NATIONAL TOTAL_Cd</v>
      </c>
      <c r="B19406" s="113" t="s">
        <v>165</v>
      </c>
      <c r="C19406" s="113">
        <v>2004</v>
      </c>
      <c r="D19406" s="113" t="s">
        <v>122</v>
      </c>
      <c r="E19406" s="113" t="s">
        <v>126</v>
      </c>
      <c r="F19406" s="113" t="s">
        <v>200</v>
      </c>
      <c r="G19406" s="113">
        <v>3.7262174666057301E-4</v>
      </c>
    </row>
    <row r="19407" spans="1:7" x14ac:dyDescent="0.25">
      <c r="A19407" s="108" t="str">
        <f t="shared" si="303"/>
        <v>ME_2004_NATIONAL TOTAL_Hg</v>
      </c>
      <c r="B19407" s="113" t="s">
        <v>165</v>
      </c>
      <c r="C19407" s="113">
        <v>2004</v>
      </c>
      <c r="D19407" s="113" t="s">
        <v>122</v>
      </c>
      <c r="E19407" s="113" t="s">
        <v>127</v>
      </c>
      <c r="F19407" s="113" t="s">
        <v>200</v>
      </c>
      <c r="G19407" s="150">
        <v>5.4121662359689299E-5</v>
      </c>
    </row>
    <row r="19408" spans="1:7" x14ac:dyDescent="0.25">
      <c r="A19408" s="108" t="str">
        <f t="shared" si="303"/>
        <v>ME_2004_NATIONAL TOTAL_DIOX</v>
      </c>
      <c r="B19408" s="113" t="s">
        <v>165</v>
      </c>
      <c r="C19408" s="113">
        <v>2004</v>
      </c>
      <c r="D19408" s="113" t="s">
        <v>122</v>
      </c>
      <c r="E19408" s="113" t="s">
        <v>128</v>
      </c>
      <c r="F19408" s="113" t="s">
        <v>200</v>
      </c>
      <c r="G19408" s="150">
        <v>7.0971377957726605E-10</v>
      </c>
    </row>
    <row r="19409" spans="1:7" x14ac:dyDescent="0.25">
      <c r="A19409" s="108" t="str">
        <f t="shared" si="303"/>
        <v>ME_2004_NATIONAL TOTAL_PAH</v>
      </c>
      <c r="B19409" s="113" t="s">
        <v>165</v>
      </c>
      <c r="C19409" s="113">
        <v>2004</v>
      </c>
      <c r="D19409" s="113" t="s">
        <v>122</v>
      </c>
      <c r="E19409" s="113" t="s">
        <v>129</v>
      </c>
      <c r="F19409" s="113" t="s">
        <v>200</v>
      </c>
      <c r="G19409" s="113">
        <v>2.6560351979021402E-4</v>
      </c>
    </row>
    <row r="19410" spans="1:7" x14ac:dyDescent="0.25">
      <c r="A19410" s="108" t="str">
        <f t="shared" si="303"/>
        <v>ME_2004_NATIONAL TOTAL_HCB</v>
      </c>
      <c r="B19410" s="113" t="s">
        <v>165</v>
      </c>
      <c r="C19410" s="113">
        <v>2004</v>
      </c>
      <c r="D19410" s="113" t="s">
        <v>122</v>
      </c>
      <c r="E19410" s="113" t="s">
        <v>130</v>
      </c>
      <c r="F19410" s="113" t="s">
        <v>200</v>
      </c>
      <c r="G19410" s="150">
        <v>1.19527657811997E-7</v>
      </c>
    </row>
    <row r="19411" spans="1:7" x14ac:dyDescent="0.25">
      <c r="A19411" s="108" t="str">
        <f t="shared" si="303"/>
        <v>ME_2004_NATIONAL TOTAL_PCB</v>
      </c>
      <c r="B19411" s="113" t="s">
        <v>165</v>
      </c>
      <c r="C19411" s="113">
        <v>2004</v>
      </c>
      <c r="D19411" s="113" t="s">
        <v>122</v>
      </c>
      <c r="E19411" s="113" t="s">
        <v>259</v>
      </c>
      <c r="F19411" s="113" t="s">
        <v>200</v>
      </c>
      <c r="G19411" s="150">
        <v>8.94384182159566E-10</v>
      </c>
    </row>
    <row r="19412" spans="1:7" x14ac:dyDescent="0.25">
      <c r="A19412" s="108" t="str">
        <f t="shared" si="303"/>
        <v>ME_2004_1A3(FS)_NOx</v>
      </c>
      <c r="B19412" s="113" t="s">
        <v>165</v>
      </c>
      <c r="C19412" s="113">
        <v>2004</v>
      </c>
      <c r="D19412" s="113" t="s">
        <v>132</v>
      </c>
      <c r="E19412" s="113" t="s">
        <v>199</v>
      </c>
      <c r="F19412" s="113" t="s">
        <v>200</v>
      </c>
      <c r="G19412" s="113">
        <v>2.9703219874710198</v>
      </c>
    </row>
    <row r="19413" spans="1:7" x14ac:dyDescent="0.25">
      <c r="A19413" s="108" t="str">
        <f t="shared" si="303"/>
        <v>ME_2004_1A3(FS)_NMVOC</v>
      </c>
      <c r="B19413" s="113" t="s">
        <v>165</v>
      </c>
      <c r="C19413" s="113">
        <v>2004</v>
      </c>
      <c r="D19413" s="113" t="s">
        <v>132</v>
      </c>
      <c r="E19413" s="113" t="s">
        <v>123</v>
      </c>
      <c r="F19413" s="113" t="s">
        <v>200</v>
      </c>
      <c r="G19413" s="113">
        <v>1.1160568734234799</v>
      </c>
    </row>
    <row r="19414" spans="1:7" x14ac:dyDescent="0.25">
      <c r="A19414" s="108" t="str">
        <f t="shared" si="303"/>
        <v>ME_2004_1A3(FS)_NH3</v>
      </c>
      <c r="B19414" s="113" t="s">
        <v>165</v>
      </c>
      <c r="C19414" s="113">
        <v>2004</v>
      </c>
      <c r="D19414" s="113" t="s">
        <v>132</v>
      </c>
      <c r="E19414" s="113" t="s">
        <v>124</v>
      </c>
      <c r="F19414" s="113" t="s">
        <v>200</v>
      </c>
      <c r="G19414" s="113">
        <v>5.8978232902216703E-2</v>
      </c>
    </row>
    <row r="19415" spans="1:7" x14ac:dyDescent="0.25">
      <c r="A19415" s="108" t="str">
        <f t="shared" si="303"/>
        <v>ME_2004_1A3(FS)_PM2.5</v>
      </c>
      <c r="B19415" s="113" t="s">
        <v>165</v>
      </c>
      <c r="C19415" s="113">
        <v>2004</v>
      </c>
      <c r="D19415" s="113" t="s">
        <v>132</v>
      </c>
      <c r="E19415" s="113" t="s">
        <v>203</v>
      </c>
      <c r="F19415" s="113" t="s">
        <v>200</v>
      </c>
      <c r="G19415" s="113">
        <v>0.20621802933215799</v>
      </c>
    </row>
    <row r="19416" spans="1:7" x14ac:dyDescent="0.25">
      <c r="A19416" s="108" t="str">
        <f t="shared" si="303"/>
        <v>ME_2004_3D_NOx</v>
      </c>
      <c r="B19416" s="113" t="s">
        <v>165</v>
      </c>
      <c r="C19416" s="113">
        <v>2004</v>
      </c>
      <c r="D19416" s="113" t="s">
        <v>206</v>
      </c>
      <c r="E19416" s="113" t="s">
        <v>199</v>
      </c>
      <c r="F19416" s="113" t="s">
        <v>200</v>
      </c>
      <c r="G19416" s="113">
        <v>4.00260415455094E-2</v>
      </c>
    </row>
    <row r="19417" spans="1:7" x14ac:dyDescent="0.25">
      <c r="A19417" s="108" t="str">
        <f t="shared" si="303"/>
        <v>ME_2005_NATIONAL TOTAL_NOx</v>
      </c>
      <c r="B19417" s="113" t="s">
        <v>165</v>
      </c>
      <c r="C19417" s="113">
        <v>2005</v>
      </c>
      <c r="D19417" s="113" t="s">
        <v>122</v>
      </c>
      <c r="E19417" s="113" t="s">
        <v>199</v>
      </c>
      <c r="F19417" s="113" t="s">
        <v>200</v>
      </c>
      <c r="G19417" s="113">
        <v>11.338271699626601</v>
      </c>
    </row>
    <row r="19418" spans="1:7" x14ac:dyDescent="0.25">
      <c r="A19418" s="108" t="str">
        <f t="shared" si="303"/>
        <v>ME_2005_NATIONAL TOTAL_NMVOC</v>
      </c>
      <c r="B19418" s="113" t="s">
        <v>165</v>
      </c>
      <c r="C19418" s="113">
        <v>2005</v>
      </c>
      <c r="D19418" s="113" t="s">
        <v>122</v>
      </c>
      <c r="E19418" s="113" t="s">
        <v>123</v>
      </c>
      <c r="F19418" s="113" t="s">
        <v>200</v>
      </c>
      <c r="G19418" s="113">
        <v>7.8013002861664704</v>
      </c>
    </row>
    <row r="19419" spans="1:7" x14ac:dyDescent="0.25">
      <c r="A19419" s="108" t="str">
        <f t="shared" si="303"/>
        <v>ME_2005_NATIONAL TOTAL_SOx</v>
      </c>
      <c r="B19419" s="113" t="s">
        <v>165</v>
      </c>
      <c r="C19419" s="113">
        <v>2005</v>
      </c>
      <c r="D19419" s="113" t="s">
        <v>122</v>
      </c>
      <c r="E19419" s="113" t="s">
        <v>201</v>
      </c>
      <c r="F19419" s="113" t="s">
        <v>200</v>
      </c>
      <c r="G19419" s="113">
        <v>45.201522842523801</v>
      </c>
    </row>
    <row r="19420" spans="1:7" x14ac:dyDescent="0.25">
      <c r="A19420" s="108" t="str">
        <f t="shared" si="303"/>
        <v>ME_2005_NATIONAL TOTAL_NH3</v>
      </c>
      <c r="B19420" s="113" t="s">
        <v>165</v>
      </c>
      <c r="C19420" s="113">
        <v>2005</v>
      </c>
      <c r="D19420" s="113" t="s">
        <v>122</v>
      </c>
      <c r="E19420" s="113" t="s">
        <v>124</v>
      </c>
      <c r="F19420" s="113" t="s">
        <v>200</v>
      </c>
      <c r="G19420" s="113">
        <v>4.3749083966153597</v>
      </c>
    </row>
    <row r="19421" spans="1:7" x14ac:dyDescent="0.25">
      <c r="A19421" s="108" t="str">
        <f t="shared" si="303"/>
        <v>ME_2005_NATIONAL TOTAL_PM2.5</v>
      </c>
      <c r="B19421" s="113" t="s">
        <v>165</v>
      </c>
      <c r="C19421" s="113">
        <v>2005</v>
      </c>
      <c r="D19421" s="113" t="s">
        <v>122</v>
      </c>
      <c r="E19421" s="113" t="s">
        <v>203</v>
      </c>
      <c r="F19421" s="113" t="s">
        <v>200</v>
      </c>
      <c r="G19421" s="113">
        <v>1.5751985669761199</v>
      </c>
    </row>
    <row r="19422" spans="1:7" x14ac:dyDescent="0.25">
      <c r="A19422" s="108" t="str">
        <f t="shared" si="303"/>
        <v>ME_2005_NATIONAL TOTAL_Pb</v>
      </c>
      <c r="B19422" s="113" t="s">
        <v>165</v>
      </c>
      <c r="C19422" s="113">
        <v>2005</v>
      </c>
      <c r="D19422" s="113" t="s">
        <v>122</v>
      </c>
      <c r="E19422" s="113" t="s">
        <v>125</v>
      </c>
      <c r="F19422" s="113" t="s">
        <v>200</v>
      </c>
      <c r="G19422" s="113">
        <v>6.6826620230352098E-4</v>
      </c>
    </row>
    <row r="19423" spans="1:7" x14ac:dyDescent="0.25">
      <c r="A19423" s="108" t="str">
        <f t="shared" si="303"/>
        <v>ME_2005_NATIONAL TOTAL_Cd</v>
      </c>
      <c r="B19423" s="113" t="s">
        <v>165</v>
      </c>
      <c r="C19423" s="113">
        <v>2005</v>
      </c>
      <c r="D19423" s="113" t="s">
        <v>122</v>
      </c>
      <c r="E19423" s="113" t="s">
        <v>126</v>
      </c>
      <c r="F19423" s="113" t="s">
        <v>200</v>
      </c>
      <c r="G19423" s="113">
        <v>1.5435077003000001E-4</v>
      </c>
    </row>
    <row r="19424" spans="1:7" x14ac:dyDescent="0.25">
      <c r="A19424" s="108" t="str">
        <f t="shared" si="303"/>
        <v>ME_2005_NATIONAL TOTAL_Hg</v>
      </c>
      <c r="B19424" s="113" t="s">
        <v>165</v>
      </c>
      <c r="C19424" s="113">
        <v>2005</v>
      </c>
      <c r="D19424" s="113" t="s">
        <v>122</v>
      </c>
      <c r="E19424" s="113" t="s">
        <v>127</v>
      </c>
      <c r="F19424" s="113" t="s">
        <v>200</v>
      </c>
      <c r="G19424" s="150">
        <v>4.6415712000000003E-5</v>
      </c>
    </row>
    <row r="19425" spans="1:7" x14ac:dyDescent="0.25">
      <c r="A19425" s="108" t="str">
        <f t="shared" si="303"/>
        <v>ME_2005_NATIONAL TOTAL_DIOX</v>
      </c>
      <c r="B19425" s="113" t="s">
        <v>165</v>
      </c>
      <c r="C19425" s="113">
        <v>2005</v>
      </c>
      <c r="D19425" s="113" t="s">
        <v>122</v>
      </c>
      <c r="E19425" s="113" t="s">
        <v>128</v>
      </c>
      <c r="F19425" s="113" t="s">
        <v>200</v>
      </c>
      <c r="G19425" s="150">
        <v>5.3012638000000001E-10</v>
      </c>
    </row>
    <row r="19426" spans="1:7" x14ac:dyDescent="0.25">
      <c r="A19426" s="108" t="str">
        <f t="shared" si="303"/>
        <v>ME_2005_NATIONAL TOTAL_PAH</v>
      </c>
      <c r="B19426" s="113" t="s">
        <v>165</v>
      </c>
      <c r="C19426" s="113">
        <v>2005</v>
      </c>
      <c r="D19426" s="113" t="s">
        <v>122</v>
      </c>
      <c r="E19426" s="113" t="s">
        <v>129</v>
      </c>
      <c r="F19426" s="113" t="s">
        <v>200</v>
      </c>
      <c r="G19426" s="113">
        <v>2.99481922238109E-4</v>
      </c>
    </row>
    <row r="19427" spans="1:7" x14ac:dyDescent="0.25">
      <c r="A19427" s="108" t="str">
        <f t="shared" si="303"/>
        <v>ME_2005_NATIONAL TOTAL_HCB</v>
      </c>
      <c r="B19427" s="113" t="s">
        <v>165</v>
      </c>
      <c r="C19427" s="113">
        <v>2005</v>
      </c>
      <c r="D19427" s="113" t="s">
        <v>122</v>
      </c>
      <c r="E19427" s="113" t="s">
        <v>130</v>
      </c>
      <c r="F19427" s="113" t="s">
        <v>200</v>
      </c>
      <c r="G19427" s="150">
        <v>1.07088621977E-7</v>
      </c>
    </row>
    <row r="19428" spans="1:7" x14ac:dyDescent="0.25">
      <c r="A19428" s="108" t="str">
        <f t="shared" si="303"/>
        <v>ME_2005_NATIONAL TOTAL_PCB</v>
      </c>
      <c r="B19428" s="113" t="s">
        <v>165</v>
      </c>
      <c r="C19428" s="113">
        <v>2005</v>
      </c>
      <c r="D19428" s="113" t="s">
        <v>122</v>
      </c>
      <c r="E19428" s="113" t="s">
        <v>259</v>
      </c>
      <c r="F19428" s="113" t="s">
        <v>200</v>
      </c>
      <c r="G19428" s="150">
        <v>7.3979068000000002E-10</v>
      </c>
    </row>
    <row r="19429" spans="1:7" x14ac:dyDescent="0.25">
      <c r="A19429" s="108" t="str">
        <f t="shared" si="303"/>
        <v>ME_2005_1A3(FS)_NOx</v>
      </c>
      <c r="B19429" s="113" t="s">
        <v>165</v>
      </c>
      <c r="C19429" s="113">
        <v>2005</v>
      </c>
      <c r="D19429" s="113" t="s">
        <v>132</v>
      </c>
      <c r="E19429" s="113" t="s">
        <v>199</v>
      </c>
      <c r="F19429" s="113" t="s">
        <v>200</v>
      </c>
      <c r="G19429" s="113">
        <v>3.6148049487052298</v>
      </c>
    </row>
    <row r="19430" spans="1:7" x14ac:dyDescent="0.25">
      <c r="A19430" s="108" t="str">
        <f t="shared" si="303"/>
        <v>ME_2005_1A3(FS)_NMVOC</v>
      </c>
      <c r="B19430" s="113" t="s">
        <v>165</v>
      </c>
      <c r="C19430" s="113">
        <v>2005</v>
      </c>
      <c r="D19430" s="113" t="s">
        <v>132</v>
      </c>
      <c r="E19430" s="113" t="s">
        <v>123</v>
      </c>
      <c r="F19430" s="113" t="s">
        <v>200</v>
      </c>
      <c r="G19430" s="113">
        <v>1.03245974528888</v>
      </c>
    </row>
    <row r="19431" spans="1:7" x14ac:dyDescent="0.25">
      <c r="A19431" s="108" t="str">
        <f t="shared" si="303"/>
        <v>ME_2005_1A3(FS)_NH3</v>
      </c>
      <c r="B19431" s="113" t="s">
        <v>165</v>
      </c>
      <c r="C19431" s="113">
        <v>2005</v>
      </c>
      <c r="D19431" s="113" t="s">
        <v>132</v>
      </c>
      <c r="E19431" s="113" t="s">
        <v>124</v>
      </c>
      <c r="F19431" s="113" t="s">
        <v>200</v>
      </c>
      <c r="G19431" s="113">
        <v>5.1027109986012703E-2</v>
      </c>
    </row>
    <row r="19432" spans="1:7" x14ac:dyDescent="0.25">
      <c r="A19432" s="108" t="str">
        <f t="shared" si="303"/>
        <v>ME_2005_1A3(FS)_PM2.5</v>
      </c>
      <c r="B19432" s="113" t="s">
        <v>165</v>
      </c>
      <c r="C19432" s="113">
        <v>2005</v>
      </c>
      <c r="D19432" s="113" t="s">
        <v>132</v>
      </c>
      <c r="E19432" s="113" t="s">
        <v>203</v>
      </c>
      <c r="F19432" s="113" t="s">
        <v>200</v>
      </c>
      <c r="G19432" s="113">
        <v>0.25811873061600998</v>
      </c>
    </row>
    <row r="19433" spans="1:7" x14ac:dyDescent="0.25">
      <c r="A19433" s="108" t="str">
        <f t="shared" si="303"/>
        <v>ME_2005_3D_NOx</v>
      </c>
      <c r="B19433" s="113" t="s">
        <v>165</v>
      </c>
      <c r="C19433" s="113">
        <v>2005</v>
      </c>
      <c r="D19433" s="113" t="s">
        <v>206</v>
      </c>
      <c r="E19433" s="113" t="s">
        <v>199</v>
      </c>
      <c r="F19433" s="113" t="s">
        <v>200</v>
      </c>
      <c r="G19433" s="113">
        <v>3.6413271550477702E-2</v>
      </c>
    </row>
    <row r="19434" spans="1:7" x14ac:dyDescent="0.25">
      <c r="A19434" s="108" t="str">
        <f t="shared" si="303"/>
        <v>ME_2006_NATIONAL TOTAL_NOx</v>
      </c>
      <c r="B19434" s="113" t="s">
        <v>165</v>
      </c>
      <c r="C19434" s="113">
        <v>2006</v>
      </c>
      <c r="D19434" s="113" t="s">
        <v>122</v>
      </c>
      <c r="E19434" s="113" t="s">
        <v>199</v>
      </c>
      <c r="F19434" s="113" t="s">
        <v>200</v>
      </c>
      <c r="G19434" s="113">
        <v>12.420226592123401</v>
      </c>
    </row>
    <row r="19435" spans="1:7" x14ac:dyDescent="0.25">
      <c r="A19435" s="108" t="str">
        <f t="shared" si="303"/>
        <v>ME_2006_NATIONAL TOTAL_NMVOC</v>
      </c>
      <c r="B19435" s="113" t="s">
        <v>165</v>
      </c>
      <c r="C19435" s="113">
        <v>2006</v>
      </c>
      <c r="D19435" s="113" t="s">
        <v>122</v>
      </c>
      <c r="E19435" s="113" t="s">
        <v>123</v>
      </c>
      <c r="F19435" s="113" t="s">
        <v>200</v>
      </c>
      <c r="G19435" s="113">
        <v>7.8893187267244098</v>
      </c>
    </row>
    <row r="19436" spans="1:7" x14ac:dyDescent="0.25">
      <c r="A19436" s="108" t="str">
        <f t="shared" si="303"/>
        <v>ME_2006_NATIONAL TOTAL_SOx</v>
      </c>
      <c r="B19436" s="113" t="s">
        <v>165</v>
      </c>
      <c r="C19436" s="113">
        <v>2006</v>
      </c>
      <c r="D19436" s="113" t="s">
        <v>122</v>
      </c>
      <c r="E19436" s="113" t="s">
        <v>201</v>
      </c>
      <c r="F19436" s="113" t="s">
        <v>200</v>
      </c>
      <c r="G19436" s="113">
        <v>53.998910086038101</v>
      </c>
    </row>
    <row r="19437" spans="1:7" x14ac:dyDescent="0.25">
      <c r="A19437" s="108" t="str">
        <f t="shared" si="303"/>
        <v>ME_2006_NATIONAL TOTAL_NH3</v>
      </c>
      <c r="B19437" s="113" t="s">
        <v>165</v>
      </c>
      <c r="C19437" s="113">
        <v>2006</v>
      </c>
      <c r="D19437" s="113" t="s">
        <v>122</v>
      </c>
      <c r="E19437" s="113" t="s">
        <v>124</v>
      </c>
      <c r="F19437" s="113" t="s">
        <v>200</v>
      </c>
      <c r="G19437" s="113">
        <v>4.1074413055083001</v>
      </c>
    </row>
    <row r="19438" spans="1:7" x14ac:dyDescent="0.25">
      <c r="A19438" s="108" t="str">
        <f t="shared" si="303"/>
        <v>ME_2006_NATIONAL TOTAL_PM2.5</v>
      </c>
      <c r="B19438" s="113" t="s">
        <v>165</v>
      </c>
      <c r="C19438" s="113">
        <v>2006</v>
      </c>
      <c r="D19438" s="113" t="s">
        <v>122</v>
      </c>
      <c r="E19438" s="113" t="s">
        <v>203</v>
      </c>
      <c r="F19438" s="113" t="s">
        <v>200</v>
      </c>
      <c r="G19438" s="113">
        <v>1.7025984171920501</v>
      </c>
    </row>
    <row r="19439" spans="1:7" x14ac:dyDescent="0.25">
      <c r="A19439" s="108" t="str">
        <f t="shared" si="303"/>
        <v>ME_2006_NATIONAL TOTAL_Pb</v>
      </c>
      <c r="B19439" s="113" t="s">
        <v>165</v>
      </c>
      <c r="C19439" s="113">
        <v>2006</v>
      </c>
      <c r="D19439" s="113" t="s">
        <v>122</v>
      </c>
      <c r="E19439" s="113" t="s">
        <v>125</v>
      </c>
      <c r="F19439" s="113" t="s">
        <v>200</v>
      </c>
      <c r="G19439" s="113">
        <v>8.5658836505419697E-4</v>
      </c>
    </row>
    <row r="19440" spans="1:7" x14ac:dyDescent="0.25">
      <c r="A19440" s="108" t="str">
        <f t="shared" si="303"/>
        <v>ME_2006_NATIONAL TOTAL_Cd</v>
      </c>
      <c r="B19440" s="113" t="s">
        <v>165</v>
      </c>
      <c r="C19440" s="113">
        <v>2006</v>
      </c>
      <c r="D19440" s="113" t="s">
        <v>122</v>
      </c>
      <c r="E19440" s="113" t="s">
        <v>126</v>
      </c>
      <c r="F19440" s="113" t="s">
        <v>200</v>
      </c>
      <c r="G19440" s="113">
        <v>1.8470587322599999E-4</v>
      </c>
    </row>
    <row r="19441" spans="1:7" x14ac:dyDescent="0.25">
      <c r="A19441" s="108" t="str">
        <f t="shared" si="303"/>
        <v>ME_2006_NATIONAL TOTAL_Hg</v>
      </c>
      <c r="B19441" s="113" t="s">
        <v>165</v>
      </c>
      <c r="C19441" s="113">
        <v>2006</v>
      </c>
      <c r="D19441" s="113" t="s">
        <v>122</v>
      </c>
      <c r="E19441" s="113" t="s">
        <v>127</v>
      </c>
      <c r="F19441" s="113" t="s">
        <v>200</v>
      </c>
      <c r="G19441" s="150">
        <v>5.4577133799999999E-5</v>
      </c>
    </row>
    <row r="19442" spans="1:7" x14ac:dyDescent="0.25">
      <c r="A19442" s="108" t="str">
        <f t="shared" si="303"/>
        <v>ME_2006_NATIONAL TOTAL_DIOX</v>
      </c>
      <c r="B19442" s="113" t="s">
        <v>165</v>
      </c>
      <c r="C19442" s="113">
        <v>2006</v>
      </c>
      <c r="D19442" s="113" t="s">
        <v>122</v>
      </c>
      <c r="E19442" s="113" t="s">
        <v>128</v>
      </c>
      <c r="F19442" s="113" t="s">
        <v>200</v>
      </c>
      <c r="G19442" s="150">
        <v>7.4559139800000005E-10</v>
      </c>
    </row>
    <row r="19443" spans="1:7" x14ac:dyDescent="0.25">
      <c r="A19443" s="108" t="str">
        <f t="shared" si="303"/>
        <v>ME_2006_NATIONAL TOTAL_PAH</v>
      </c>
      <c r="B19443" s="113" t="s">
        <v>165</v>
      </c>
      <c r="C19443" s="113">
        <v>2006</v>
      </c>
      <c r="D19443" s="113" t="s">
        <v>122</v>
      </c>
      <c r="E19443" s="113" t="s">
        <v>129</v>
      </c>
      <c r="F19443" s="113" t="s">
        <v>200</v>
      </c>
      <c r="G19443" s="113">
        <v>3.0643192985054202E-4</v>
      </c>
    </row>
    <row r="19444" spans="1:7" x14ac:dyDescent="0.25">
      <c r="A19444" s="108" t="str">
        <f t="shared" si="303"/>
        <v>ME_2006_NATIONAL TOTAL_HCB</v>
      </c>
      <c r="B19444" s="113" t="s">
        <v>165</v>
      </c>
      <c r="C19444" s="113">
        <v>2006</v>
      </c>
      <c r="D19444" s="113" t="s">
        <v>122</v>
      </c>
      <c r="E19444" s="113" t="s">
        <v>130</v>
      </c>
      <c r="F19444" s="113" t="s">
        <v>200</v>
      </c>
      <c r="G19444" s="150">
        <v>1.17201385057E-7</v>
      </c>
    </row>
    <row r="19445" spans="1:7" x14ac:dyDescent="0.25">
      <c r="A19445" s="108" t="str">
        <f t="shared" si="303"/>
        <v>ME_2006_NATIONAL TOTAL_PCB</v>
      </c>
      <c r="B19445" s="113" t="s">
        <v>165</v>
      </c>
      <c r="C19445" s="113">
        <v>2006</v>
      </c>
      <c r="D19445" s="113" t="s">
        <v>122</v>
      </c>
      <c r="E19445" s="113" t="s">
        <v>259</v>
      </c>
      <c r="F19445" s="113" t="s">
        <v>200</v>
      </c>
      <c r="G19445" s="150">
        <v>9.1965637420000001E-10</v>
      </c>
    </row>
    <row r="19446" spans="1:7" x14ac:dyDescent="0.25">
      <c r="A19446" s="108" t="str">
        <f t="shared" si="303"/>
        <v>ME_2006_1A3(FS)_NOx</v>
      </c>
      <c r="B19446" s="113" t="s">
        <v>165</v>
      </c>
      <c r="C19446" s="113">
        <v>2006</v>
      </c>
      <c r="D19446" s="113" t="s">
        <v>132</v>
      </c>
      <c r="E19446" s="113" t="s">
        <v>199</v>
      </c>
      <c r="F19446" s="113" t="s">
        <v>200</v>
      </c>
      <c r="G19446" s="113">
        <v>3.2105700119813601</v>
      </c>
    </row>
    <row r="19447" spans="1:7" x14ac:dyDescent="0.25">
      <c r="A19447" s="108" t="str">
        <f t="shared" si="303"/>
        <v>ME_2006_1A3(FS)_NMVOC</v>
      </c>
      <c r="B19447" s="113" t="s">
        <v>165</v>
      </c>
      <c r="C19447" s="113">
        <v>2006</v>
      </c>
      <c r="D19447" s="113" t="s">
        <v>132</v>
      </c>
      <c r="E19447" s="113" t="s">
        <v>123</v>
      </c>
      <c r="F19447" s="113" t="s">
        <v>200</v>
      </c>
      <c r="G19447" s="113">
        <v>1.0492871129615</v>
      </c>
    </row>
    <row r="19448" spans="1:7" x14ac:dyDescent="0.25">
      <c r="A19448" s="108" t="str">
        <f t="shared" si="303"/>
        <v>ME_2006_1A3(FS)_NH3</v>
      </c>
      <c r="B19448" s="113" t="s">
        <v>165</v>
      </c>
      <c r="C19448" s="113">
        <v>2006</v>
      </c>
      <c r="D19448" s="113" t="s">
        <v>132</v>
      </c>
      <c r="E19448" s="113" t="s">
        <v>124</v>
      </c>
      <c r="F19448" s="113" t="s">
        <v>200</v>
      </c>
      <c r="G19448" s="113">
        <v>5.3787186154458898E-2</v>
      </c>
    </row>
    <row r="19449" spans="1:7" x14ac:dyDescent="0.25">
      <c r="A19449" s="108" t="str">
        <f t="shared" si="303"/>
        <v>ME_2006_1A3(FS)_PM2.5</v>
      </c>
      <c r="B19449" s="113" t="s">
        <v>165</v>
      </c>
      <c r="C19449" s="113">
        <v>2006</v>
      </c>
      <c r="D19449" s="113" t="s">
        <v>132</v>
      </c>
      <c r="E19449" s="113" t="s">
        <v>203</v>
      </c>
      <c r="F19449" s="113" t="s">
        <v>200</v>
      </c>
      <c r="G19449" s="113">
        <v>0.28101000161946099</v>
      </c>
    </row>
    <row r="19450" spans="1:7" x14ac:dyDescent="0.25">
      <c r="A19450" s="108" t="str">
        <f t="shared" si="303"/>
        <v>ME_2006_3D_NOx</v>
      </c>
      <c r="B19450" s="113" t="s">
        <v>165</v>
      </c>
      <c r="C19450" s="113">
        <v>2006</v>
      </c>
      <c r="D19450" s="113" t="s">
        <v>206</v>
      </c>
      <c r="E19450" s="113" t="s">
        <v>199</v>
      </c>
      <c r="F19450" s="113" t="s">
        <v>200</v>
      </c>
      <c r="G19450" s="113">
        <v>3.2442666666666703E-2</v>
      </c>
    </row>
    <row r="19451" spans="1:7" x14ac:dyDescent="0.25">
      <c r="A19451" s="108" t="str">
        <f t="shared" si="303"/>
        <v>ME_2007_NATIONAL TOTAL_NOx</v>
      </c>
      <c r="B19451" s="113" t="s">
        <v>165</v>
      </c>
      <c r="C19451" s="113">
        <v>2007</v>
      </c>
      <c r="D19451" s="113" t="s">
        <v>122</v>
      </c>
      <c r="E19451" s="113" t="s">
        <v>199</v>
      </c>
      <c r="F19451" s="113" t="s">
        <v>200</v>
      </c>
      <c r="G19451" s="113">
        <v>12.6148482296589</v>
      </c>
    </row>
    <row r="19452" spans="1:7" x14ac:dyDescent="0.25">
      <c r="A19452" s="108" t="str">
        <f t="shared" si="303"/>
        <v>ME_2007_NATIONAL TOTAL_NMVOC</v>
      </c>
      <c r="B19452" s="113" t="s">
        <v>165</v>
      </c>
      <c r="C19452" s="113">
        <v>2007</v>
      </c>
      <c r="D19452" s="113" t="s">
        <v>122</v>
      </c>
      <c r="E19452" s="113" t="s">
        <v>123</v>
      </c>
      <c r="F19452" s="113" t="s">
        <v>200</v>
      </c>
      <c r="G19452" s="113">
        <v>8.1861492340117792</v>
      </c>
    </row>
    <row r="19453" spans="1:7" x14ac:dyDescent="0.25">
      <c r="A19453" s="108" t="str">
        <f t="shared" si="303"/>
        <v>ME_2007_NATIONAL TOTAL_SOx</v>
      </c>
      <c r="B19453" s="113" t="s">
        <v>165</v>
      </c>
      <c r="C19453" s="113">
        <v>2007</v>
      </c>
      <c r="D19453" s="113" t="s">
        <v>122</v>
      </c>
      <c r="E19453" s="113" t="s">
        <v>201</v>
      </c>
      <c r="F19453" s="113" t="s">
        <v>200</v>
      </c>
      <c r="G19453" s="113">
        <v>38.963978064352403</v>
      </c>
    </row>
    <row r="19454" spans="1:7" x14ac:dyDescent="0.25">
      <c r="A19454" s="108" t="str">
        <f t="shared" si="303"/>
        <v>ME_2007_NATIONAL TOTAL_NH3</v>
      </c>
      <c r="B19454" s="113" t="s">
        <v>165</v>
      </c>
      <c r="C19454" s="113">
        <v>2007</v>
      </c>
      <c r="D19454" s="113" t="s">
        <v>122</v>
      </c>
      <c r="E19454" s="113" t="s">
        <v>124</v>
      </c>
      <c r="F19454" s="113" t="s">
        <v>200</v>
      </c>
      <c r="G19454" s="113">
        <v>3.8428623270482798</v>
      </c>
    </row>
    <row r="19455" spans="1:7" x14ac:dyDescent="0.25">
      <c r="A19455" s="108" t="str">
        <f t="shared" si="303"/>
        <v>ME_2007_NATIONAL TOTAL_PM2.5</v>
      </c>
      <c r="B19455" s="113" t="s">
        <v>165</v>
      </c>
      <c r="C19455" s="113">
        <v>2007</v>
      </c>
      <c r="D19455" s="113" t="s">
        <v>122</v>
      </c>
      <c r="E19455" s="113" t="s">
        <v>203</v>
      </c>
      <c r="F19455" s="113" t="s">
        <v>200</v>
      </c>
      <c r="G19455" s="113">
        <v>1.7859754587752801</v>
      </c>
    </row>
    <row r="19456" spans="1:7" x14ac:dyDescent="0.25">
      <c r="A19456" s="108" t="str">
        <f t="shared" si="303"/>
        <v>ME_2007_NATIONAL TOTAL_Pb</v>
      </c>
      <c r="B19456" s="113" t="s">
        <v>165</v>
      </c>
      <c r="C19456" s="113">
        <v>2007</v>
      </c>
      <c r="D19456" s="113" t="s">
        <v>122</v>
      </c>
      <c r="E19456" s="113" t="s">
        <v>125</v>
      </c>
      <c r="F19456" s="113" t="s">
        <v>200</v>
      </c>
      <c r="G19456" s="113">
        <v>8.2496417482034404E-4</v>
      </c>
    </row>
    <row r="19457" spans="1:7" x14ac:dyDescent="0.25">
      <c r="A19457" s="108" t="str">
        <f t="shared" si="303"/>
        <v>ME_2007_NATIONAL TOTAL_Cd</v>
      </c>
      <c r="B19457" s="113" t="s">
        <v>165</v>
      </c>
      <c r="C19457" s="113">
        <v>2007</v>
      </c>
      <c r="D19457" s="113" t="s">
        <v>122</v>
      </c>
      <c r="E19457" s="113" t="s">
        <v>126</v>
      </c>
      <c r="F19457" s="113" t="s">
        <v>200</v>
      </c>
      <c r="G19457" s="113">
        <v>1.9127458162800001E-4</v>
      </c>
    </row>
    <row r="19458" spans="1:7" x14ac:dyDescent="0.25">
      <c r="A19458" s="108" t="str">
        <f t="shared" ref="A19458:A19521" si="304">CONCATENATE(B19458,"_",C19458,"_",D19458,"_",E19458)</f>
        <v>ME_2007_NATIONAL TOTAL_Hg</v>
      </c>
      <c r="B19458" s="113" t="s">
        <v>165</v>
      </c>
      <c r="C19458" s="113">
        <v>2007</v>
      </c>
      <c r="D19458" s="113" t="s">
        <v>122</v>
      </c>
      <c r="E19458" s="113" t="s">
        <v>127</v>
      </c>
      <c r="F19458" s="113" t="s">
        <v>200</v>
      </c>
      <c r="G19458" s="150">
        <v>4.5338852999999999E-5</v>
      </c>
    </row>
    <row r="19459" spans="1:7" x14ac:dyDescent="0.25">
      <c r="A19459" s="108" t="str">
        <f t="shared" si="304"/>
        <v>ME_2007_NATIONAL TOTAL_DIOX</v>
      </c>
      <c r="B19459" s="113" t="s">
        <v>165</v>
      </c>
      <c r="C19459" s="113">
        <v>2007</v>
      </c>
      <c r="D19459" s="113" t="s">
        <v>122</v>
      </c>
      <c r="E19459" s="113" t="s">
        <v>128</v>
      </c>
      <c r="F19459" s="113" t="s">
        <v>200</v>
      </c>
      <c r="G19459" s="150">
        <v>7.0053326799999996E-10</v>
      </c>
    </row>
    <row r="19460" spans="1:7" x14ac:dyDescent="0.25">
      <c r="A19460" s="108" t="str">
        <f t="shared" si="304"/>
        <v>ME_2007_NATIONAL TOTAL_PAH</v>
      </c>
      <c r="B19460" s="113" t="s">
        <v>165</v>
      </c>
      <c r="C19460" s="113">
        <v>2007</v>
      </c>
      <c r="D19460" s="113" t="s">
        <v>122</v>
      </c>
      <c r="E19460" s="113" t="s">
        <v>129</v>
      </c>
      <c r="F19460" s="113" t="s">
        <v>200</v>
      </c>
      <c r="G19460" s="113">
        <v>3.4537737055513899E-4</v>
      </c>
    </row>
    <row r="19461" spans="1:7" x14ac:dyDescent="0.25">
      <c r="A19461" s="108" t="str">
        <f t="shared" si="304"/>
        <v>ME_2007_NATIONAL TOTAL_HCB</v>
      </c>
      <c r="B19461" s="113" t="s">
        <v>165</v>
      </c>
      <c r="C19461" s="113">
        <v>2007</v>
      </c>
      <c r="D19461" s="113" t="s">
        <v>122</v>
      </c>
      <c r="E19461" s="113" t="s">
        <v>130</v>
      </c>
      <c r="F19461" s="113" t="s">
        <v>200</v>
      </c>
      <c r="G19461" s="150">
        <v>9.9761459098800001E-8</v>
      </c>
    </row>
    <row r="19462" spans="1:7" x14ac:dyDescent="0.25">
      <c r="A19462" s="108" t="str">
        <f t="shared" si="304"/>
        <v>ME_2007_NATIONAL TOTAL_PCB</v>
      </c>
      <c r="B19462" s="113" t="s">
        <v>165</v>
      </c>
      <c r="C19462" s="113">
        <v>2007</v>
      </c>
      <c r="D19462" s="113" t="s">
        <v>122</v>
      </c>
      <c r="E19462" s="113" t="s">
        <v>259</v>
      </c>
      <c r="F19462" s="113" t="s">
        <v>200</v>
      </c>
      <c r="G19462" s="150">
        <v>9.1065928400000001E-10</v>
      </c>
    </row>
    <row r="19463" spans="1:7" x14ac:dyDescent="0.25">
      <c r="A19463" s="108" t="str">
        <f t="shared" si="304"/>
        <v>ME_2007_1A3(FS)_NOx</v>
      </c>
      <c r="B19463" s="113" t="s">
        <v>165</v>
      </c>
      <c r="C19463" s="113">
        <v>2007</v>
      </c>
      <c r="D19463" s="113" t="s">
        <v>132</v>
      </c>
      <c r="E19463" s="113" t="s">
        <v>199</v>
      </c>
      <c r="F19463" s="113" t="s">
        <v>200</v>
      </c>
      <c r="G19463" s="113">
        <v>4.9291647675641599</v>
      </c>
    </row>
    <row r="19464" spans="1:7" x14ac:dyDescent="0.25">
      <c r="A19464" s="108" t="str">
        <f t="shared" si="304"/>
        <v>ME_2007_1A3(FS)_NMVOC</v>
      </c>
      <c r="B19464" s="113" t="s">
        <v>165</v>
      </c>
      <c r="C19464" s="113">
        <v>2007</v>
      </c>
      <c r="D19464" s="113" t="s">
        <v>132</v>
      </c>
      <c r="E19464" s="113" t="s">
        <v>123</v>
      </c>
      <c r="F19464" s="113" t="s">
        <v>200</v>
      </c>
      <c r="G19464" s="113">
        <v>1.2363133284010599</v>
      </c>
    </row>
    <row r="19465" spans="1:7" x14ac:dyDescent="0.25">
      <c r="A19465" s="108" t="str">
        <f t="shared" si="304"/>
        <v>ME_2007_1A3(FS)_NH3</v>
      </c>
      <c r="B19465" s="113" t="s">
        <v>165</v>
      </c>
      <c r="C19465" s="113">
        <v>2007</v>
      </c>
      <c r="D19465" s="113" t="s">
        <v>132</v>
      </c>
      <c r="E19465" s="113" t="s">
        <v>124</v>
      </c>
      <c r="F19465" s="113" t="s">
        <v>200</v>
      </c>
      <c r="G19465" s="113">
        <v>5.3224548225032399E-2</v>
      </c>
    </row>
    <row r="19466" spans="1:7" x14ac:dyDescent="0.25">
      <c r="A19466" s="108" t="str">
        <f t="shared" si="304"/>
        <v>ME_2007_1A3(FS)_PM2.5</v>
      </c>
      <c r="B19466" s="113" t="s">
        <v>165</v>
      </c>
      <c r="C19466" s="113">
        <v>2007</v>
      </c>
      <c r="D19466" s="113" t="s">
        <v>132</v>
      </c>
      <c r="E19466" s="113" t="s">
        <v>203</v>
      </c>
      <c r="F19466" s="113" t="s">
        <v>200</v>
      </c>
      <c r="G19466" s="113">
        <v>0.38465972174059598</v>
      </c>
    </row>
    <row r="19467" spans="1:7" x14ac:dyDescent="0.25">
      <c r="A19467" s="108" t="str">
        <f t="shared" si="304"/>
        <v>ME_2007_3D_NOx</v>
      </c>
      <c r="B19467" s="113" t="s">
        <v>165</v>
      </c>
      <c r="C19467" s="113">
        <v>2007</v>
      </c>
      <c r="D19467" s="113" t="s">
        <v>206</v>
      </c>
      <c r="E19467" s="113" t="s">
        <v>199</v>
      </c>
      <c r="F19467" s="113" t="s">
        <v>200</v>
      </c>
      <c r="G19467" s="113">
        <v>2.5928E-2</v>
      </c>
    </row>
    <row r="19468" spans="1:7" x14ac:dyDescent="0.25">
      <c r="A19468" s="108" t="str">
        <f t="shared" si="304"/>
        <v>ME_2008_NATIONAL TOTAL_NOx</v>
      </c>
      <c r="B19468" s="113" t="s">
        <v>165</v>
      </c>
      <c r="C19468" s="113">
        <v>2008</v>
      </c>
      <c r="D19468" s="113" t="s">
        <v>122</v>
      </c>
      <c r="E19468" s="113" t="s">
        <v>199</v>
      </c>
      <c r="F19468" s="113" t="s">
        <v>200</v>
      </c>
      <c r="G19468" s="113">
        <v>15.1980129146161</v>
      </c>
    </row>
    <row r="19469" spans="1:7" x14ac:dyDescent="0.25">
      <c r="A19469" s="108" t="str">
        <f t="shared" si="304"/>
        <v>ME_2008_NATIONAL TOTAL_NMVOC</v>
      </c>
      <c r="B19469" s="113" t="s">
        <v>165</v>
      </c>
      <c r="C19469" s="113">
        <v>2008</v>
      </c>
      <c r="D19469" s="113" t="s">
        <v>122</v>
      </c>
      <c r="E19469" s="113" t="s">
        <v>123</v>
      </c>
      <c r="F19469" s="113" t="s">
        <v>200</v>
      </c>
      <c r="G19469" s="113">
        <v>8.1389748063553604</v>
      </c>
    </row>
    <row r="19470" spans="1:7" x14ac:dyDescent="0.25">
      <c r="A19470" s="108" t="str">
        <f t="shared" si="304"/>
        <v>ME_2008_NATIONAL TOTAL_SOx</v>
      </c>
      <c r="B19470" s="113" t="s">
        <v>165</v>
      </c>
      <c r="C19470" s="113">
        <v>2008</v>
      </c>
      <c r="D19470" s="113" t="s">
        <v>122</v>
      </c>
      <c r="E19470" s="113" t="s">
        <v>201</v>
      </c>
      <c r="F19470" s="113" t="s">
        <v>200</v>
      </c>
      <c r="G19470" s="113">
        <v>57.535651660981003</v>
      </c>
    </row>
    <row r="19471" spans="1:7" x14ac:dyDescent="0.25">
      <c r="A19471" s="108" t="str">
        <f t="shared" si="304"/>
        <v>ME_2008_NATIONAL TOTAL_NH3</v>
      </c>
      <c r="B19471" s="113" t="s">
        <v>165</v>
      </c>
      <c r="C19471" s="113">
        <v>2008</v>
      </c>
      <c r="D19471" s="113" t="s">
        <v>122</v>
      </c>
      <c r="E19471" s="113" t="s">
        <v>124</v>
      </c>
      <c r="F19471" s="113" t="s">
        <v>200</v>
      </c>
      <c r="G19471" s="113">
        <v>3.82803612148706</v>
      </c>
    </row>
    <row r="19472" spans="1:7" x14ac:dyDescent="0.25">
      <c r="A19472" s="108" t="str">
        <f t="shared" si="304"/>
        <v>ME_2008_NATIONAL TOTAL_PM2.5</v>
      </c>
      <c r="B19472" s="113" t="s">
        <v>165</v>
      </c>
      <c r="C19472" s="113">
        <v>2008</v>
      </c>
      <c r="D19472" s="113" t="s">
        <v>122</v>
      </c>
      <c r="E19472" s="113" t="s">
        <v>203</v>
      </c>
      <c r="F19472" s="113" t="s">
        <v>200</v>
      </c>
      <c r="G19472" s="113">
        <v>1.84868681685742</v>
      </c>
    </row>
    <row r="19473" spans="1:7" x14ac:dyDescent="0.25">
      <c r="A19473" s="108" t="str">
        <f t="shared" si="304"/>
        <v>ME_2008_NATIONAL TOTAL_Pb</v>
      </c>
      <c r="B19473" s="113" t="s">
        <v>165</v>
      </c>
      <c r="C19473" s="113">
        <v>2008</v>
      </c>
      <c r="D19473" s="113" t="s">
        <v>122</v>
      </c>
      <c r="E19473" s="113" t="s">
        <v>125</v>
      </c>
      <c r="F19473" s="113" t="s">
        <v>200</v>
      </c>
      <c r="G19473" s="113">
        <v>9.7894470098811308E-4</v>
      </c>
    </row>
    <row r="19474" spans="1:7" x14ac:dyDescent="0.25">
      <c r="A19474" s="108" t="str">
        <f t="shared" si="304"/>
        <v>ME_2008_NATIONAL TOTAL_Cd</v>
      </c>
      <c r="B19474" s="113" t="s">
        <v>165</v>
      </c>
      <c r="C19474" s="113">
        <v>2008</v>
      </c>
      <c r="D19474" s="113" t="s">
        <v>122</v>
      </c>
      <c r="E19474" s="113" t="s">
        <v>126</v>
      </c>
      <c r="F19474" s="113" t="s">
        <v>200</v>
      </c>
      <c r="G19474" s="113">
        <v>1.9817985882199999E-4</v>
      </c>
    </row>
    <row r="19475" spans="1:7" x14ac:dyDescent="0.25">
      <c r="A19475" s="108" t="str">
        <f t="shared" si="304"/>
        <v>ME_2008_NATIONAL TOTAL_Hg</v>
      </c>
      <c r="B19475" s="113" t="s">
        <v>165</v>
      </c>
      <c r="C19475" s="113">
        <v>2008</v>
      </c>
      <c r="D19475" s="113" t="s">
        <v>122</v>
      </c>
      <c r="E19475" s="113" t="s">
        <v>127</v>
      </c>
      <c r="F19475" s="113" t="s">
        <v>200</v>
      </c>
      <c r="G19475" s="150">
        <v>6.2192613200000004E-5</v>
      </c>
    </row>
    <row r="19476" spans="1:7" x14ac:dyDescent="0.25">
      <c r="A19476" s="108" t="str">
        <f t="shared" si="304"/>
        <v>ME_2008_NATIONAL TOTAL_DIOX</v>
      </c>
      <c r="B19476" s="113" t="s">
        <v>165</v>
      </c>
      <c r="C19476" s="113">
        <v>2008</v>
      </c>
      <c r="D19476" s="113" t="s">
        <v>122</v>
      </c>
      <c r="E19476" s="113" t="s">
        <v>128</v>
      </c>
      <c r="F19476" s="113" t="s">
        <v>200</v>
      </c>
      <c r="G19476" s="150">
        <v>8.38415035E-10</v>
      </c>
    </row>
    <row r="19477" spans="1:7" x14ac:dyDescent="0.25">
      <c r="A19477" s="108" t="str">
        <f t="shared" si="304"/>
        <v>ME_2008_NATIONAL TOTAL_PAH</v>
      </c>
      <c r="B19477" s="113" t="s">
        <v>165</v>
      </c>
      <c r="C19477" s="113">
        <v>2008</v>
      </c>
      <c r="D19477" s="113" t="s">
        <v>122</v>
      </c>
      <c r="E19477" s="113" t="s">
        <v>129</v>
      </c>
      <c r="F19477" s="113" t="s">
        <v>200</v>
      </c>
      <c r="G19477" s="113">
        <v>3.5599641073369599E-4</v>
      </c>
    </row>
    <row r="19478" spans="1:7" x14ac:dyDescent="0.25">
      <c r="A19478" s="108" t="str">
        <f t="shared" si="304"/>
        <v>ME_2008_NATIONAL TOTAL_HCB</v>
      </c>
      <c r="B19478" s="113" t="s">
        <v>165</v>
      </c>
      <c r="C19478" s="113">
        <v>2008</v>
      </c>
      <c r="D19478" s="113" t="s">
        <v>122</v>
      </c>
      <c r="E19478" s="113" t="s">
        <v>130</v>
      </c>
      <c r="F19478" s="113" t="s">
        <v>200</v>
      </c>
      <c r="G19478" s="150">
        <v>1.350163605485E-7</v>
      </c>
    </row>
    <row r="19479" spans="1:7" x14ac:dyDescent="0.25">
      <c r="A19479" s="108" t="str">
        <f t="shared" si="304"/>
        <v>ME_2008_NATIONAL TOTAL_PCB</v>
      </c>
      <c r="B19479" s="113" t="s">
        <v>165</v>
      </c>
      <c r="C19479" s="113">
        <v>2008</v>
      </c>
      <c r="D19479" s="113" t="s">
        <v>122</v>
      </c>
      <c r="E19479" s="113" t="s">
        <v>259</v>
      </c>
      <c r="F19479" s="113" t="s">
        <v>200</v>
      </c>
      <c r="G19479" s="150">
        <v>9.9753937470000006E-10</v>
      </c>
    </row>
    <row r="19480" spans="1:7" x14ac:dyDescent="0.25">
      <c r="A19480" s="108" t="str">
        <f t="shared" si="304"/>
        <v>ME_2008_1A3(FS)_NOx</v>
      </c>
      <c r="B19480" s="113" t="s">
        <v>165</v>
      </c>
      <c r="C19480" s="113">
        <v>2008</v>
      </c>
      <c r="D19480" s="113" t="s">
        <v>132</v>
      </c>
      <c r="E19480" s="113" t="s">
        <v>199</v>
      </c>
      <c r="F19480" s="113" t="s">
        <v>200</v>
      </c>
      <c r="G19480" s="113">
        <v>5.0568406317483801</v>
      </c>
    </row>
    <row r="19481" spans="1:7" x14ac:dyDescent="0.25">
      <c r="A19481" s="108" t="str">
        <f t="shared" si="304"/>
        <v>ME_2008_1A3(FS)_NMVOC</v>
      </c>
      <c r="B19481" s="113" t="s">
        <v>165</v>
      </c>
      <c r="C19481" s="113">
        <v>2008</v>
      </c>
      <c r="D19481" s="113" t="s">
        <v>132</v>
      </c>
      <c r="E19481" s="113" t="s">
        <v>123</v>
      </c>
      <c r="F19481" s="113" t="s">
        <v>200</v>
      </c>
      <c r="G19481" s="113">
        <v>1.2210809630560999</v>
      </c>
    </row>
    <row r="19482" spans="1:7" x14ac:dyDescent="0.25">
      <c r="A19482" s="108" t="str">
        <f t="shared" si="304"/>
        <v>ME_2008_1A3(FS)_NH3</v>
      </c>
      <c r="B19482" s="113" t="s">
        <v>165</v>
      </c>
      <c r="C19482" s="113">
        <v>2008</v>
      </c>
      <c r="D19482" s="113" t="s">
        <v>132</v>
      </c>
      <c r="E19482" s="113" t="s">
        <v>124</v>
      </c>
      <c r="F19482" s="113" t="s">
        <v>200</v>
      </c>
      <c r="G19482" s="113">
        <v>4.8821408735559103E-2</v>
      </c>
    </row>
    <row r="19483" spans="1:7" x14ac:dyDescent="0.25">
      <c r="A19483" s="108" t="str">
        <f t="shared" si="304"/>
        <v>ME_2008_1A3(FS)_PM2.5</v>
      </c>
      <c r="B19483" s="113" t="s">
        <v>165</v>
      </c>
      <c r="C19483" s="113">
        <v>2008</v>
      </c>
      <c r="D19483" s="113" t="s">
        <v>132</v>
      </c>
      <c r="E19483" s="113" t="s">
        <v>203</v>
      </c>
      <c r="F19483" s="113" t="s">
        <v>200</v>
      </c>
      <c r="G19483" s="113">
        <v>0.39804525565249699</v>
      </c>
    </row>
    <row r="19484" spans="1:7" x14ac:dyDescent="0.25">
      <c r="A19484" s="108" t="str">
        <f t="shared" si="304"/>
        <v>ME_2008_3D_NOx</v>
      </c>
      <c r="B19484" s="113" t="s">
        <v>165</v>
      </c>
      <c r="C19484" s="113">
        <v>2008</v>
      </c>
      <c r="D19484" s="113" t="s">
        <v>206</v>
      </c>
      <c r="E19484" s="113" t="s">
        <v>199</v>
      </c>
      <c r="F19484" s="113" t="s">
        <v>200</v>
      </c>
      <c r="G19484" s="113">
        <v>2.4621333333333301E-2</v>
      </c>
    </row>
    <row r="19485" spans="1:7" x14ac:dyDescent="0.25">
      <c r="A19485" s="108" t="str">
        <f t="shared" si="304"/>
        <v>ME_2009_NATIONAL TOTAL_NOx</v>
      </c>
      <c r="B19485" s="113" t="s">
        <v>165</v>
      </c>
      <c r="C19485" s="113">
        <v>2009</v>
      </c>
      <c r="D19485" s="113" t="s">
        <v>122</v>
      </c>
      <c r="E19485" s="113" t="s">
        <v>199</v>
      </c>
      <c r="F19485" s="113" t="s">
        <v>200</v>
      </c>
      <c r="G19485" s="113">
        <v>10.2728925195181</v>
      </c>
    </row>
    <row r="19486" spans="1:7" x14ac:dyDescent="0.25">
      <c r="A19486" s="108" t="str">
        <f t="shared" si="304"/>
        <v>ME_2009_NATIONAL TOTAL_NMVOC</v>
      </c>
      <c r="B19486" s="113" t="s">
        <v>165</v>
      </c>
      <c r="C19486" s="113">
        <v>2009</v>
      </c>
      <c r="D19486" s="113" t="s">
        <v>122</v>
      </c>
      <c r="E19486" s="113" t="s">
        <v>123</v>
      </c>
      <c r="F19486" s="113" t="s">
        <v>200</v>
      </c>
      <c r="G19486" s="113">
        <v>8.3206603830108605</v>
      </c>
    </row>
    <row r="19487" spans="1:7" x14ac:dyDescent="0.25">
      <c r="A19487" s="108" t="str">
        <f t="shared" si="304"/>
        <v>ME_2009_NATIONAL TOTAL_SOx</v>
      </c>
      <c r="B19487" s="113" t="s">
        <v>165</v>
      </c>
      <c r="C19487" s="113">
        <v>2009</v>
      </c>
      <c r="D19487" s="113" t="s">
        <v>122</v>
      </c>
      <c r="E19487" s="113" t="s">
        <v>201</v>
      </c>
      <c r="F19487" s="113" t="s">
        <v>200</v>
      </c>
      <c r="G19487" s="113">
        <v>28.996228815622199</v>
      </c>
    </row>
    <row r="19488" spans="1:7" x14ac:dyDescent="0.25">
      <c r="A19488" s="108" t="str">
        <f t="shared" si="304"/>
        <v>ME_2009_NATIONAL TOTAL_NH3</v>
      </c>
      <c r="B19488" s="113" t="s">
        <v>165</v>
      </c>
      <c r="C19488" s="113">
        <v>2009</v>
      </c>
      <c r="D19488" s="113" t="s">
        <v>122</v>
      </c>
      <c r="E19488" s="113" t="s">
        <v>124</v>
      </c>
      <c r="F19488" s="113" t="s">
        <v>200</v>
      </c>
      <c r="G19488" s="113">
        <v>3.7253346726709</v>
      </c>
    </row>
    <row r="19489" spans="1:7" x14ac:dyDescent="0.25">
      <c r="A19489" s="108" t="str">
        <f t="shared" si="304"/>
        <v>ME_2009_NATIONAL TOTAL_PM2.5</v>
      </c>
      <c r="B19489" s="113" t="s">
        <v>165</v>
      </c>
      <c r="C19489" s="113">
        <v>2009</v>
      </c>
      <c r="D19489" s="113" t="s">
        <v>122</v>
      </c>
      <c r="E19489" s="113" t="s">
        <v>203</v>
      </c>
      <c r="F19489" s="113" t="s">
        <v>200</v>
      </c>
      <c r="G19489" s="113">
        <v>1.76034562913541</v>
      </c>
    </row>
    <row r="19490" spans="1:7" x14ac:dyDescent="0.25">
      <c r="A19490" s="108" t="str">
        <f t="shared" si="304"/>
        <v>ME_2009_NATIONAL TOTAL_Pb</v>
      </c>
      <c r="B19490" s="113" t="s">
        <v>165</v>
      </c>
      <c r="C19490" s="113">
        <v>2009</v>
      </c>
      <c r="D19490" s="113" t="s">
        <v>122</v>
      </c>
      <c r="E19490" s="113" t="s">
        <v>125</v>
      </c>
      <c r="F19490" s="113" t="s">
        <v>200</v>
      </c>
      <c r="G19490" s="113">
        <v>6.3173910002451599E-4</v>
      </c>
    </row>
    <row r="19491" spans="1:7" x14ac:dyDescent="0.25">
      <c r="A19491" s="108" t="str">
        <f t="shared" si="304"/>
        <v>ME_2009_NATIONAL TOTAL_Cd</v>
      </c>
      <c r="B19491" s="113" t="s">
        <v>165</v>
      </c>
      <c r="C19491" s="113">
        <v>2009</v>
      </c>
      <c r="D19491" s="113" t="s">
        <v>122</v>
      </c>
      <c r="E19491" s="113" t="s">
        <v>126</v>
      </c>
      <c r="F19491" s="113" t="s">
        <v>200</v>
      </c>
      <c r="G19491" s="113">
        <v>1.47030088828E-4</v>
      </c>
    </row>
    <row r="19492" spans="1:7" x14ac:dyDescent="0.25">
      <c r="A19492" s="108" t="str">
        <f t="shared" si="304"/>
        <v>ME_2009_NATIONAL TOTAL_Hg</v>
      </c>
      <c r="B19492" s="113" t="s">
        <v>165</v>
      </c>
      <c r="C19492" s="113">
        <v>2009</v>
      </c>
      <c r="D19492" s="113" t="s">
        <v>122</v>
      </c>
      <c r="E19492" s="113" t="s">
        <v>127</v>
      </c>
      <c r="F19492" s="113" t="s">
        <v>200</v>
      </c>
      <c r="G19492" s="150">
        <v>3.6792981200000003E-5</v>
      </c>
    </row>
    <row r="19493" spans="1:7" x14ac:dyDescent="0.25">
      <c r="A19493" s="108" t="str">
        <f t="shared" si="304"/>
        <v>ME_2009_NATIONAL TOTAL_DIOX</v>
      </c>
      <c r="B19493" s="113" t="s">
        <v>165</v>
      </c>
      <c r="C19493" s="113">
        <v>2009</v>
      </c>
      <c r="D19493" s="113" t="s">
        <v>122</v>
      </c>
      <c r="E19493" s="113" t="s">
        <v>128</v>
      </c>
      <c r="F19493" s="113" t="s">
        <v>200</v>
      </c>
      <c r="G19493" s="150">
        <v>4.8147113499999998E-10</v>
      </c>
    </row>
    <row r="19494" spans="1:7" x14ac:dyDescent="0.25">
      <c r="A19494" s="108" t="str">
        <f t="shared" si="304"/>
        <v>ME_2009_NATIONAL TOTAL_PAH</v>
      </c>
      <c r="B19494" s="113" t="s">
        <v>165</v>
      </c>
      <c r="C19494" s="113">
        <v>2009</v>
      </c>
      <c r="D19494" s="113" t="s">
        <v>122</v>
      </c>
      <c r="E19494" s="113" t="s">
        <v>129</v>
      </c>
      <c r="F19494" s="113" t="s">
        <v>200</v>
      </c>
      <c r="G19494" s="113">
        <v>3.0882487652470099E-4</v>
      </c>
    </row>
    <row r="19495" spans="1:7" x14ac:dyDescent="0.25">
      <c r="A19495" s="108" t="str">
        <f t="shared" si="304"/>
        <v>ME_2009_NATIONAL TOTAL_HCB</v>
      </c>
      <c r="B19495" s="113" t="s">
        <v>165</v>
      </c>
      <c r="C19495" s="113">
        <v>2009</v>
      </c>
      <c r="D19495" s="113" t="s">
        <v>122</v>
      </c>
      <c r="E19495" s="113" t="s">
        <v>130</v>
      </c>
      <c r="F19495" s="113" t="s">
        <v>200</v>
      </c>
      <c r="G19495" s="150">
        <v>8.8617409352300001E-8</v>
      </c>
    </row>
    <row r="19496" spans="1:7" x14ac:dyDescent="0.25">
      <c r="A19496" s="108" t="str">
        <f t="shared" si="304"/>
        <v>ME_2009_NATIONAL TOTAL_PCB</v>
      </c>
      <c r="B19496" s="113" t="s">
        <v>165</v>
      </c>
      <c r="C19496" s="113">
        <v>2009</v>
      </c>
      <c r="D19496" s="113" t="s">
        <v>122</v>
      </c>
      <c r="E19496" s="113" t="s">
        <v>259</v>
      </c>
      <c r="F19496" s="113" t="s">
        <v>200</v>
      </c>
      <c r="G19496" s="150">
        <v>7.5716525520000001E-10</v>
      </c>
    </row>
    <row r="19497" spans="1:7" x14ac:dyDescent="0.25">
      <c r="A19497" s="108" t="str">
        <f t="shared" si="304"/>
        <v>ME_2009_1A3(FS)_NOx</v>
      </c>
      <c r="B19497" s="113" t="s">
        <v>165</v>
      </c>
      <c r="C19497" s="113">
        <v>2009</v>
      </c>
      <c r="D19497" s="113" t="s">
        <v>132</v>
      </c>
      <c r="E19497" s="113" t="s">
        <v>199</v>
      </c>
      <c r="F19497" s="113" t="s">
        <v>200</v>
      </c>
      <c r="G19497" s="113">
        <v>4.9493432021162898</v>
      </c>
    </row>
    <row r="19498" spans="1:7" x14ac:dyDescent="0.25">
      <c r="A19498" s="108" t="str">
        <f t="shared" si="304"/>
        <v>ME_2009_1A3(FS)_NMVOC</v>
      </c>
      <c r="B19498" s="113" t="s">
        <v>165</v>
      </c>
      <c r="C19498" s="113">
        <v>2009</v>
      </c>
      <c r="D19498" s="113" t="s">
        <v>132</v>
      </c>
      <c r="E19498" s="113" t="s">
        <v>123</v>
      </c>
      <c r="F19498" s="113" t="s">
        <v>200</v>
      </c>
      <c r="G19498" s="113">
        <v>1.3811826282923401</v>
      </c>
    </row>
    <row r="19499" spans="1:7" x14ac:dyDescent="0.25">
      <c r="A19499" s="108" t="str">
        <f t="shared" si="304"/>
        <v>ME_2009_1A3(FS)_NH3</v>
      </c>
      <c r="B19499" s="113" t="s">
        <v>165</v>
      </c>
      <c r="C19499" s="113">
        <v>2009</v>
      </c>
      <c r="D19499" s="113" t="s">
        <v>132</v>
      </c>
      <c r="E19499" s="113" t="s">
        <v>124</v>
      </c>
      <c r="F19499" s="113" t="s">
        <v>200</v>
      </c>
      <c r="G19499" s="113">
        <v>6.1647181893398101E-2</v>
      </c>
    </row>
    <row r="19500" spans="1:7" x14ac:dyDescent="0.25">
      <c r="A19500" s="108" t="str">
        <f t="shared" si="304"/>
        <v>ME_2009_1A3(FS)_PM2.5</v>
      </c>
      <c r="B19500" s="113" t="s">
        <v>165</v>
      </c>
      <c r="C19500" s="113">
        <v>2009</v>
      </c>
      <c r="D19500" s="113" t="s">
        <v>132</v>
      </c>
      <c r="E19500" s="113" t="s">
        <v>203</v>
      </c>
      <c r="F19500" s="113" t="s">
        <v>200</v>
      </c>
      <c r="G19500" s="113">
        <v>0.36631767734068599</v>
      </c>
    </row>
    <row r="19501" spans="1:7" x14ac:dyDescent="0.25">
      <c r="A19501" s="108" t="str">
        <f t="shared" si="304"/>
        <v>ME_2009_3D_NOx</v>
      </c>
      <c r="B19501" s="113" t="s">
        <v>165</v>
      </c>
      <c r="C19501" s="113">
        <v>2009</v>
      </c>
      <c r="D19501" s="113" t="s">
        <v>206</v>
      </c>
      <c r="E19501" s="113" t="s">
        <v>199</v>
      </c>
      <c r="F19501" s="113" t="s">
        <v>200</v>
      </c>
      <c r="G19501" s="113">
        <v>2.0327999999999999E-2</v>
      </c>
    </row>
    <row r="19502" spans="1:7" x14ac:dyDescent="0.25">
      <c r="A19502" s="108" t="str">
        <f t="shared" si="304"/>
        <v>ME_2010_NATIONAL TOTAL_NOx</v>
      </c>
      <c r="B19502" s="113" t="s">
        <v>165</v>
      </c>
      <c r="C19502" s="113">
        <v>2010</v>
      </c>
      <c r="D19502" s="113" t="s">
        <v>122</v>
      </c>
      <c r="E19502" s="113" t="s">
        <v>199</v>
      </c>
      <c r="F19502" s="113" t="s">
        <v>200</v>
      </c>
      <c r="G19502" s="113">
        <v>12.90569981714</v>
      </c>
    </row>
    <row r="19503" spans="1:7" x14ac:dyDescent="0.25">
      <c r="A19503" s="108" t="str">
        <f t="shared" si="304"/>
        <v>ME_2010_NATIONAL TOTAL_NMVOC</v>
      </c>
      <c r="B19503" s="113" t="s">
        <v>165</v>
      </c>
      <c r="C19503" s="113">
        <v>2010</v>
      </c>
      <c r="D19503" s="113" t="s">
        <v>122</v>
      </c>
      <c r="E19503" s="113" t="s">
        <v>123</v>
      </c>
      <c r="F19503" s="113" t="s">
        <v>200</v>
      </c>
      <c r="G19503" s="113">
        <v>8.1115921482365891</v>
      </c>
    </row>
    <row r="19504" spans="1:7" x14ac:dyDescent="0.25">
      <c r="A19504" s="108" t="str">
        <f t="shared" si="304"/>
        <v>ME_2010_NATIONAL TOTAL_SOx</v>
      </c>
      <c r="B19504" s="113" t="s">
        <v>165</v>
      </c>
      <c r="C19504" s="113">
        <v>2010</v>
      </c>
      <c r="D19504" s="113" t="s">
        <v>122</v>
      </c>
      <c r="E19504" s="113" t="s">
        <v>201</v>
      </c>
      <c r="F19504" s="113" t="s">
        <v>200</v>
      </c>
      <c r="G19504" s="113">
        <v>52.4906088167333</v>
      </c>
    </row>
    <row r="19505" spans="1:7" x14ac:dyDescent="0.25">
      <c r="A19505" s="108" t="str">
        <f t="shared" si="304"/>
        <v>ME_2010_NATIONAL TOTAL_NH3</v>
      </c>
      <c r="B19505" s="113" t="s">
        <v>165</v>
      </c>
      <c r="C19505" s="113">
        <v>2010</v>
      </c>
      <c r="D19505" s="113" t="s">
        <v>122</v>
      </c>
      <c r="E19505" s="113" t="s">
        <v>124</v>
      </c>
      <c r="F19505" s="113" t="s">
        <v>200</v>
      </c>
      <c r="G19505" s="113">
        <v>3.6329357766200601</v>
      </c>
    </row>
    <row r="19506" spans="1:7" x14ac:dyDescent="0.25">
      <c r="A19506" s="108" t="str">
        <f t="shared" si="304"/>
        <v>ME_2010_NATIONAL TOTAL_PM2.5</v>
      </c>
      <c r="B19506" s="113" t="s">
        <v>165</v>
      </c>
      <c r="C19506" s="113">
        <v>2010</v>
      </c>
      <c r="D19506" s="113" t="s">
        <v>122</v>
      </c>
      <c r="E19506" s="113" t="s">
        <v>203</v>
      </c>
      <c r="F19506" s="113" t="s">
        <v>200</v>
      </c>
      <c r="G19506" s="113">
        <v>1.8191871574635099</v>
      </c>
    </row>
    <row r="19507" spans="1:7" x14ac:dyDescent="0.25">
      <c r="A19507" s="108" t="str">
        <f t="shared" si="304"/>
        <v>ME_2010_NATIONAL TOTAL_Pb</v>
      </c>
      <c r="B19507" s="113" t="s">
        <v>165</v>
      </c>
      <c r="C19507" s="113">
        <v>2010</v>
      </c>
      <c r="D19507" s="113" t="s">
        <v>122</v>
      </c>
      <c r="E19507" s="113" t="s">
        <v>125</v>
      </c>
      <c r="F19507" s="113" t="s">
        <v>200</v>
      </c>
      <c r="G19507" s="113">
        <v>6.2424204982378898E-4</v>
      </c>
    </row>
    <row r="19508" spans="1:7" x14ac:dyDescent="0.25">
      <c r="A19508" s="108" t="str">
        <f t="shared" si="304"/>
        <v>ME_2010_NATIONAL TOTAL_Cd</v>
      </c>
      <c r="B19508" s="113" t="s">
        <v>165</v>
      </c>
      <c r="C19508" s="113">
        <v>2010</v>
      </c>
      <c r="D19508" s="113" t="s">
        <v>122</v>
      </c>
      <c r="E19508" s="113" t="s">
        <v>126</v>
      </c>
      <c r="F19508" s="113" t="s">
        <v>200</v>
      </c>
      <c r="G19508" s="113">
        <v>1.4178574362800001E-4</v>
      </c>
    </row>
    <row r="19509" spans="1:7" x14ac:dyDescent="0.25">
      <c r="A19509" s="108" t="str">
        <f t="shared" si="304"/>
        <v>ME_2010_NATIONAL TOTAL_Hg</v>
      </c>
      <c r="B19509" s="113" t="s">
        <v>165</v>
      </c>
      <c r="C19509" s="113">
        <v>2010</v>
      </c>
      <c r="D19509" s="113" t="s">
        <v>122</v>
      </c>
      <c r="E19509" s="113" t="s">
        <v>127</v>
      </c>
      <c r="F19509" s="113" t="s">
        <v>200</v>
      </c>
      <c r="G19509" s="150">
        <v>5.9626629000000002E-5</v>
      </c>
    </row>
    <row r="19510" spans="1:7" x14ac:dyDescent="0.25">
      <c r="A19510" s="108" t="str">
        <f t="shared" si="304"/>
        <v>ME_2010_NATIONAL TOTAL_DIOX</v>
      </c>
      <c r="B19510" s="113" t="s">
        <v>165</v>
      </c>
      <c r="C19510" s="113">
        <v>2010</v>
      </c>
      <c r="D19510" s="113" t="s">
        <v>122</v>
      </c>
      <c r="E19510" s="113" t="s">
        <v>128</v>
      </c>
      <c r="F19510" s="113" t="s">
        <v>200</v>
      </c>
      <c r="G19510" s="150">
        <v>3.9568417300000002E-10</v>
      </c>
    </row>
    <row r="19511" spans="1:7" x14ac:dyDescent="0.25">
      <c r="A19511" s="108" t="str">
        <f t="shared" si="304"/>
        <v>ME_2010_NATIONAL TOTAL_PAH</v>
      </c>
      <c r="B19511" s="113" t="s">
        <v>165</v>
      </c>
      <c r="C19511" s="113">
        <v>2010</v>
      </c>
      <c r="D19511" s="113" t="s">
        <v>122</v>
      </c>
      <c r="E19511" s="113" t="s">
        <v>129</v>
      </c>
      <c r="F19511" s="113" t="s">
        <v>200</v>
      </c>
      <c r="G19511" s="113">
        <v>2.7721113884319603E-4</v>
      </c>
    </row>
    <row r="19512" spans="1:7" x14ac:dyDescent="0.25">
      <c r="A19512" s="108" t="str">
        <f t="shared" si="304"/>
        <v>ME_2010_NATIONAL TOTAL_HCB</v>
      </c>
      <c r="B19512" s="113" t="s">
        <v>165</v>
      </c>
      <c r="C19512" s="113">
        <v>2010</v>
      </c>
      <c r="D19512" s="113" t="s">
        <v>122</v>
      </c>
      <c r="E19512" s="113" t="s">
        <v>130</v>
      </c>
      <c r="F19512" s="113" t="s">
        <v>200</v>
      </c>
      <c r="G19512" s="150">
        <v>1.4914609275230001E-7</v>
      </c>
    </row>
    <row r="19513" spans="1:7" x14ac:dyDescent="0.25">
      <c r="A19513" s="108" t="str">
        <f t="shared" si="304"/>
        <v>ME_2010_NATIONAL TOTAL_PCB</v>
      </c>
      <c r="B19513" s="113" t="s">
        <v>165</v>
      </c>
      <c r="C19513" s="113">
        <v>2010</v>
      </c>
      <c r="D19513" s="113" t="s">
        <v>122</v>
      </c>
      <c r="E19513" s="113" t="s">
        <v>259</v>
      </c>
      <c r="F19513" s="113" t="s">
        <v>200</v>
      </c>
      <c r="G19513" s="150">
        <v>6.4633369100000002E-10</v>
      </c>
    </row>
    <row r="19514" spans="1:7" x14ac:dyDescent="0.25">
      <c r="A19514" s="108" t="str">
        <f t="shared" si="304"/>
        <v>ME_2010_1A3(FS)_NOx</v>
      </c>
      <c r="B19514" s="113" t="s">
        <v>165</v>
      </c>
      <c r="C19514" s="113">
        <v>2010</v>
      </c>
      <c r="D19514" s="113" t="s">
        <v>132</v>
      </c>
      <c r="E19514" s="113" t="s">
        <v>199</v>
      </c>
      <c r="F19514" s="113" t="s">
        <v>200</v>
      </c>
      <c r="G19514" s="113">
        <v>5.6700568887110503</v>
      </c>
    </row>
    <row r="19515" spans="1:7" x14ac:dyDescent="0.25">
      <c r="A19515" s="108" t="str">
        <f t="shared" si="304"/>
        <v>ME_2010_1A3(FS)_NMVOC</v>
      </c>
      <c r="B19515" s="113" t="s">
        <v>165</v>
      </c>
      <c r="C19515" s="113">
        <v>2010</v>
      </c>
      <c r="D19515" s="113" t="s">
        <v>132</v>
      </c>
      <c r="E19515" s="113" t="s">
        <v>123</v>
      </c>
      <c r="F19515" s="113" t="s">
        <v>200</v>
      </c>
      <c r="G19515" s="113">
        <v>1.3035058905657499</v>
      </c>
    </row>
    <row r="19516" spans="1:7" x14ac:dyDescent="0.25">
      <c r="A19516" s="108" t="str">
        <f t="shared" si="304"/>
        <v>ME_2010_1A3(FS)_NH3</v>
      </c>
      <c r="B19516" s="113" t="s">
        <v>165</v>
      </c>
      <c r="C19516" s="113">
        <v>2010</v>
      </c>
      <c r="D19516" s="113" t="s">
        <v>132</v>
      </c>
      <c r="E19516" s="113" t="s">
        <v>124</v>
      </c>
      <c r="F19516" s="113" t="s">
        <v>200</v>
      </c>
      <c r="G19516" s="113">
        <v>5.5646230912816598E-2</v>
      </c>
    </row>
    <row r="19517" spans="1:7" x14ac:dyDescent="0.25">
      <c r="A19517" s="108" t="str">
        <f t="shared" si="304"/>
        <v>ME_2010_1A3(FS)_PM2.5</v>
      </c>
      <c r="B19517" s="113" t="s">
        <v>165</v>
      </c>
      <c r="C19517" s="113">
        <v>2010</v>
      </c>
      <c r="D19517" s="113" t="s">
        <v>132</v>
      </c>
      <c r="E19517" s="113" t="s">
        <v>203</v>
      </c>
      <c r="F19517" s="113" t="s">
        <v>200</v>
      </c>
      <c r="G19517" s="113">
        <v>0.37315648640149202</v>
      </c>
    </row>
    <row r="19518" spans="1:7" x14ac:dyDescent="0.25">
      <c r="A19518" s="108" t="str">
        <f t="shared" si="304"/>
        <v>ME_2010_3D_NOx</v>
      </c>
      <c r="B19518" s="113" t="s">
        <v>165</v>
      </c>
      <c r="C19518" s="113">
        <v>2010</v>
      </c>
      <c r="D19518" s="113" t="s">
        <v>206</v>
      </c>
      <c r="E19518" s="113" t="s">
        <v>199</v>
      </c>
      <c r="F19518" s="113" t="s">
        <v>200</v>
      </c>
      <c r="G19518" s="113">
        <v>2.53866666666667E-2</v>
      </c>
    </row>
    <row r="19519" spans="1:7" x14ac:dyDescent="0.25">
      <c r="A19519" s="108" t="str">
        <f t="shared" si="304"/>
        <v>ME_2011_NATIONAL TOTAL_NOx</v>
      </c>
      <c r="B19519" s="113" t="s">
        <v>165</v>
      </c>
      <c r="C19519" s="113">
        <v>2011</v>
      </c>
      <c r="D19519" s="113" t="s">
        <v>122</v>
      </c>
      <c r="E19519" s="113" t="s">
        <v>199</v>
      </c>
      <c r="F19519" s="113" t="s">
        <v>200</v>
      </c>
      <c r="G19519" s="113">
        <v>13.226424530113899</v>
      </c>
    </row>
    <row r="19520" spans="1:7" x14ac:dyDescent="0.25">
      <c r="A19520" s="108" t="str">
        <f t="shared" si="304"/>
        <v>ME_2011_NATIONAL TOTAL_NMVOC</v>
      </c>
      <c r="B19520" s="113" t="s">
        <v>165</v>
      </c>
      <c r="C19520" s="113">
        <v>2011</v>
      </c>
      <c r="D19520" s="113" t="s">
        <v>122</v>
      </c>
      <c r="E19520" s="113" t="s">
        <v>123</v>
      </c>
      <c r="F19520" s="113" t="s">
        <v>200</v>
      </c>
      <c r="G19520" s="113">
        <v>8.0194743090618399</v>
      </c>
    </row>
    <row r="19521" spans="1:7" x14ac:dyDescent="0.25">
      <c r="A19521" s="108" t="str">
        <f t="shared" si="304"/>
        <v>ME_2011_NATIONAL TOTAL_SOx</v>
      </c>
      <c r="B19521" s="113" t="s">
        <v>165</v>
      </c>
      <c r="C19521" s="113">
        <v>2011</v>
      </c>
      <c r="D19521" s="113" t="s">
        <v>122</v>
      </c>
      <c r="E19521" s="113" t="s">
        <v>201</v>
      </c>
      <c r="F19521" s="113" t="s">
        <v>200</v>
      </c>
      <c r="G19521" s="113">
        <v>59.6863361640333</v>
      </c>
    </row>
    <row r="19522" spans="1:7" x14ac:dyDescent="0.25">
      <c r="A19522" s="108" t="str">
        <f t="shared" ref="A19522:A19585" si="305">CONCATENATE(B19522,"_",C19522,"_",D19522,"_",E19522)</f>
        <v>ME_2011_NATIONAL TOTAL_NH3</v>
      </c>
      <c r="B19522" s="113" t="s">
        <v>165</v>
      </c>
      <c r="C19522" s="113">
        <v>2011</v>
      </c>
      <c r="D19522" s="113" t="s">
        <v>122</v>
      </c>
      <c r="E19522" s="113" t="s">
        <v>124</v>
      </c>
      <c r="F19522" s="113" t="s">
        <v>200</v>
      </c>
      <c r="G19522" s="113">
        <v>3.42616065505542</v>
      </c>
    </row>
    <row r="19523" spans="1:7" x14ac:dyDescent="0.25">
      <c r="A19523" s="108" t="str">
        <f t="shared" si="305"/>
        <v>ME_2011_NATIONAL TOTAL_PM2.5</v>
      </c>
      <c r="B19523" s="113" t="s">
        <v>165</v>
      </c>
      <c r="C19523" s="113">
        <v>2011</v>
      </c>
      <c r="D19523" s="113" t="s">
        <v>122</v>
      </c>
      <c r="E19523" s="113" t="s">
        <v>203</v>
      </c>
      <c r="F19523" s="113" t="s">
        <v>200</v>
      </c>
      <c r="G19523" s="113">
        <v>1.89001225147637</v>
      </c>
    </row>
    <row r="19524" spans="1:7" x14ac:dyDescent="0.25">
      <c r="A19524" s="108" t="str">
        <f t="shared" si="305"/>
        <v>ME_2011_NATIONAL TOTAL_Pb</v>
      </c>
      <c r="B19524" s="113" t="s">
        <v>165</v>
      </c>
      <c r="C19524" s="113">
        <v>2011</v>
      </c>
      <c r="D19524" s="113" t="s">
        <v>122</v>
      </c>
      <c r="E19524" s="113" t="s">
        <v>125</v>
      </c>
      <c r="F19524" s="113" t="s">
        <v>200</v>
      </c>
      <c r="G19524" s="113">
        <v>6.4747948061012598E-4</v>
      </c>
    </row>
    <row r="19525" spans="1:7" x14ac:dyDescent="0.25">
      <c r="A19525" s="108" t="str">
        <f t="shared" si="305"/>
        <v>ME_2011_NATIONAL TOTAL_Cd</v>
      </c>
      <c r="B19525" s="113" t="s">
        <v>165</v>
      </c>
      <c r="C19525" s="113">
        <v>2011</v>
      </c>
      <c r="D19525" s="113" t="s">
        <v>122</v>
      </c>
      <c r="E19525" s="113" t="s">
        <v>126</v>
      </c>
      <c r="F19525" s="113" t="s">
        <v>200</v>
      </c>
      <c r="G19525" s="113">
        <v>1.48752141819E-4</v>
      </c>
    </row>
    <row r="19526" spans="1:7" x14ac:dyDescent="0.25">
      <c r="A19526" s="108" t="str">
        <f t="shared" si="305"/>
        <v>ME_2011_NATIONAL TOTAL_Hg</v>
      </c>
      <c r="B19526" s="113" t="s">
        <v>165</v>
      </c>
      <c r="C19526" s="113">
        <v>2011</v>
      </c>
      <c r="D19526" s="113" t="s">
        <v>122</v>
      </c>
      <c r="E19526" s="113" t="s">
        <v>127</v>
      </c>
      <c r="F19526" s="113" t="s">
        <v>200</v>
      </c>
      <c r="G19526" s="150">
        <v>5.989523296E-5</v>
      </c>
    </row>
    <row r="19527" spans="1:7" x14ac:dyDescent="0.25">
      <c r="A19527" s="108" t="str">
        <f t="shared" si="305"/>
        <v>ME_2011_NATIONAL TOTAL_DIOX</v>
      </c>
      <c r="B19527" s="113" t="s">
        <v>165</v>
      </c>
      <c r="C19527" s="113">
        <v>2011</v>
      </c>
      <c r="D19527" s="113" t="s">
        <v>122</v>
      </c>
      <c r="E19527" s="113" t="s">
        <v>128</v>
      </c>
      <c r="F19527" s="113" t="s">
        <v>200</v>
      </c>
      <c r="G19527" s="150">
        <v>3.8924974220000001E-10</v>
      </c>
    </row>
    <row r="19528" spans="1:7" x14ac:dyDescent="0.25">
      <c r="A19528" s="108" t="str">
        <f t="shared" si="305"/>
        <v>ME_2011_NATIONAL TOTAL_PAH</v>
      </c>
      <c r="B19528" s="113" t="s">
        <v>165</v>
      </c>
      <c r="C19528" s="113">
        <v>2011</v>
      </c>
      <c r="D19528" s="113" t="s">
        <v>122</v>
      </c>
      <c r="E19528" s="113" t="s">
        <v>129</v>
      </c>
      <c r="F19528" s="113" t="s">
        <v>200</v>
      </c>
      <c r="G19528" s="113">
        <v>2.8545878035074202E-4</v>
      </c>
    </row>
    <row r="19529" spans="1:7" x14ac:dyDescent="0.25">
      <c r="A19529" s="108" t="str">
        <f t="shared" si="305"/>
        <v>ME_2011_NATIONAL TOTAL_HCB</v>
      </c>
      <c r="B19529" s="113" t="s">
        <v>165</v>
      </c>
      <c r="C19529" s="113">
        <v>2011</v>
      </c>
      <c r="D19529" s="113" t="s">
        <v>122</v>
      </c>
      <c r="E19529" s="113" t="s">
        <v>130</v>
      </c>
      <c r="F19529" s="113" t="s">
        <v>200</v>
      </c>
      <c r="G19529" s="150">
        <v>1.545603567967E-7</v>
      </c>
    </row>
    <row r="19530" spans="1:7" x14ac:dyDescent="0.25">
      <c r="A19530" s="108" t="str">
        <f t="shared" si="305"/>
        <v>ME_2011_NATIONAL TOTAL_PCB</v>
      </c>
      <c r="B19530" s="113" t="s">
        <v>165</v>
      </c>
      <c r="C19530" s="113">
        <v>2011</v>
      </c>
      <c r="D19530" s="113" t="s">
        <v>122</v>
      </c>
      <c r="E19530" s="113" t="s">
        <v>259</v>
      </c>
      <c r="F19530" s="113" t="s">
        <v>200</v>
      </c>
      <c r="G19530" s="150">
        <v>6.7124524200000001E-10</v>
      </c>
    </row>
    <row r="19531" spans="1:7" x14ac:dyDescent="0.25">
      <c r="A19531" s="108" t="str">
        <f t="shared" si="305"/>
        <v>ME_2011_1A3(FS)_NOx</v>
      </c>
      <c r="B19531" s="113" t="s">
        <v>165</v>
      </c>
      <c r="C19531" s="113">
        <v>2011</v>
      </c>
      <c r="D19531" s="113" t="s">
        <v>132</v>
      </c>
      <c r="E19531" s="113" t="s">
        <v>199</v>
      </c>
      <c r="F19531" s="113" t="s">
        <v>200</v>
      </c>
      <c r="G19531" s="113">
        <v>5.44830536787389</v>
      </c>
    </row>
    <row r="19532" spans="1:7" x14ac:dyDescent="0.25">
      <c r="A19532" s="108" t="str">
        <f t="shared" si="305"/>
        <v>ME_2011_1A3(FS)_NMVOC</v>
      </c>
      <c r="B19532" s="113" t="s">
        <v>165</v>
      </c>
      <c r="C19532" s="113">
        <v>2011</v>
      </c>
      <c r="D19532" s="113" t="s">
        <v>132</v>
      </c>
      <c r="E19532" s="113" t="s">
        <v>123</v>
      </c>
      <c r="F19532" s="113" t="s">
        <v>200</v>
      </c>
      <c r="G19532" s="113">
        <v>1.05176681710978</v>
      </c>
    </row>
    <row r="19533" spans="1:7" x14ac:dyDescent="0.25">
      <c r="A19533" s="108" t="str">
        <f t="shared" si="305"/>
        <v>ME_2011_1A3(FS)_NH3</v>
      </c>
      <c r="B19533" s="113" t="s">
        <v>165</v>
      </c>
      <c r="C19533" s="113">
        <v>2011</v>
      </c>
      <c r="D19533" s="113" t="s">
        <v>132</v>
      </c>
      <c r="E19533" s="113" t="s">
        <v>124</v>
      </c>
      <c r="F19533" s="113" t="s">
        <v>200</v>
      </c>
      <c r="G19533" s="113">
        <v>4.0143836168764102E-2</v>
      </c>
    </row>
    <row r="19534" spans="1:7" x14ac:dyDescent="0.25">
      <c r="A19534" s="108" t="str">
        <f t="shared" si="305"/>
        <v>ME_2011_1A3(FS)_PM2.5</v>
      </c>
      <c r="B19534" s="113" t="s">
        <v>165</v>
      </c>
      <c r="C19534" s="113">
        <v>2011</v>
      </c>
      <c r="D19534" s="113" t="s">
        <v>132</v>
      </c>
      <c r="E19534" s="113" t="s">
        <v>203</v>
      </c>
      <c r="F19534" s="113" t="s">
        <v>200</v>
      </c>
      <c r="G19534" s="113">
        <v>0.37634148634466202</v>
      </c>
    </row>
    <row r="19535" spans="1:7" x14ac:dyDescent="0.25">
      <c r="A19535" s="108" t="str">
        <f t="shared" si="305"/>
        <v>ME_2011_3D_NOx</v>
      </c>
      <c r="B19535" s="113" t="s">
        <v>165</v>
      </c>
      <c r="C19535" s="113">
        <v>2011</v>
      </c>
      <c r="D19535" s="113" t="s">
        <v>206</v>
      </c>
      <c r="E19535" s="113" t="s">
        <v>199</v>
      </c>
      <c r="F19535" s="113" t="s">
        <v>200</v>
      </c>
      <c r="G19535" s="113">
        <v>2.17653333333333E-2</v>
      </c>
    </row>
    <row r="19536" spans="1:7" x14ac:dyDescent="0.25">
      <c r="A19536" s="108" t="str">
        <f t="shared" si="305"/>
        <v>ME_2012_NATIONAL TOTAL_NOx</v>
      </c>
      <c r="B19536" s="113" t="s">
        <v>165</v>
      </c>
      <c r="C19536" s="113">
        <v>2012</v>
      </c>
      <c r="D19536" s="113" t="s">
        <v>122</v>
      </c>
      <c r="E19536" s="113" t="s">
        <v>199</v>
      </c>
      <c r="F19536" s="113" t="s">
        <v>200</v>
      </c>
      <c r="G19536" s="113">
        <v>12.816562850464299</v>
      </c>
    </row>
    <row r="19537" spans="1:7" x14ac:dyDescent="0.25">
      <c r="A19537" s="108" t="str">
        <f t="shared" si="305"/>
        <v>ME_2012_NATIONAL TOTAL_NMVOC</v>
      </c>
      <c r="B19537" s="113" t="s">
        <v>165</v>
      </c>
      <c r="C19537" s="113">
        <v>2012</v>
      </c>
      <c r="D19537" s="113" t="s">
        <v>122</v>
      </c>
      <c r="E19537" s="113" t="s">
        <v>123</v>
      </c>
      <c r="F19537" s="113" t="s">
        <v>200</v>
      </c>
      <c r="G19537" s="113">
        <v>8.1303923482489697</v>
      </c>
    </row>
    <row r="19538" spans="1:7" x14ac:dyDescent="0.25">
      <c r="A19538" s="108" t="str">
        <f t="shared" si="305"/>
        <v>ME_2012_NATIONAL TOTAL_SOx</v>
      </c>
      <c r="B19538" s="113" t="s">
        <v>165</v>
      </c>
      <c r="C19538" s="113">
        <v>2012</v>
      </c>
      <c r="D19538" s="113" t="s">
        <v>122</v>
      </c>
      <c r="E19538" s="113" t="s">
        <v>201</v>
      </c>
      <c r="F19538" s="113" t="s">
        <v>200</v>
      </c>
      <c r="G19538" s="113">
        <v>56.2990087266556</v>
      </c>
    </row>
    <row r="19539" spans="1:7" x14ac:dyDescent="0.25">
      <c r="A19539" s="108" t="str">
        <f t="shared" si="305"/>
        <v>ME_2012_NATIONAL TOTAL_NH3</v>
      </c>
      <c r="B19539" s="113" t="s">
        <v>165</v>
      </c>
      <c r="C19539" s="113">
        <v>2012</v>
      </c>
      <c r="D19539" s="113" t="s">
        <v>122</v>
      </c>
      <c r="E19539" s="113" t="s">
        <v>124</v>
      </c>
      <c r="F19539" s="113" t="s">
        <v>200</v>
      </c>
      <c r="G19539" s="113">
        <v>3.44675743569884</v>
      </c>
    </row>
    <row r="19540" spans="1:7" x14ac:dyDescent="0.25">
      <c r="A19540" s="108" t="str">
        <f t="shared" si="305"/>
        <v>ME_2012_NATIONAL TOTAL_PM2.5</v>
      </c>
      <c r="B19540" s="113" t="s">
        <v>165</v>
      </c>
      <c r="C19540" s="113">
        <v>2012</v>
      </c>
      <c r="D19540" s="113" t="s">
        <v>122</v>
      </c>
      <c r="E19540" s="113" t="s">
        <v>203</v>
      </c>
      <c r="F19540" s="113" t="s">
        <v>200</v>
      </c>
      <c r="G19540" s="113">
        <v>1.9122809324233101</v>
      </c>
    </row>
    <row r="19541" spans="1:7" x14ac:dyDescent="0.25">
      <c r="A19541" s="108" t="str">
        <f t="shared" si="305"/>
        <v>ME_2012_NATIONAL TOTAL_Pb</v>
      </c>
      <c r="B19541" s="113" t="s">
        <v>165</v>
      </c>
      <c r="C19541" s="113">
        <v>2012</v>
      </c>
      <c r="D19541" s="113" t="s">
        <v>122</v>
      </c>
      <c r="E19541" s="113" t="s">
        <v>125</v>
      </c>
      <c r="F19541" s="113" t="s">
        <v>200</v>
      </c>
      <c r="G19541" s="113">
        <v>5.3114885503731705E-4</v>
      </c>
    </row>
    <row r="19542" spans="1:7" x14ac:dyDescent="0.25">
      <c r="A19542" s="108" t="str">
        <f t="shared" si="305"/>
        <v>ME_2012_NATIONAL TOTAL_Cd</v>
      </c>
      <c r="B19542" s="113" t="s">
        <v>165</v>
      </c>
      <c r="C19542" s="113">
        <v>2012</v>
      </c>
      <c r="D19542" s="113" t="s">
        <v>122</v>
      </c>
      <c r="E19542" s="113" t="s">
        <v>126</v>
      </c>
      <c r="F19542" s="113" t="s">
        <v>200</v>
      </c>
      <c r="G19542" s="113">
        <v>1.54288745417E-4</v>
      </c>
    </row>
    <row r="19543" spans="1:7" x14ac:dyDescent="0.25">
      <c r="A19543" s="108" t="str">
        <f t="shared" si="305"/>
        <v>ME_2012_NATIONAL TOTAL_Hg</v>
      </c>
      <c r="B19543" s="113" t="s">
        <v>165</v>
      </c>
      <c r="C19543" s="113">
        <v>2012</v>
      </c>
      <c r="D19543" s="113" t="s">
        <v>122</v>
      </c>
      <c r="E19543" s="113" t="s">
        <v>127</v>
      </c>
      <c r="F19543" s="113" t="s">
        <v>200</v>
      </c>
      <c r="G19543" s="150">
        <v>5.2929013840000002E-5</v>
      </c>
    </row>
    <row r="19544" spans="1:7" x14ac:dyDescent="0.25">
      <c r="A19544" s="108" t="str">
        <f t="shared" si="305"/>
        <v>ME_2012_NATIONAL TOTAL_DIOX</v>
      </c>
      <c r="B19544" s="113" t="s">
        <v>165</v>
      </c>
      <c r="C19544" s="113">
        <v>2012</v>
      </c>
      <c r="D19544" s="113" t="s">
        <v>122</v>
      </c>
      <c r="E19544" s="113" t="s">
        <v>128</v>
      </c>
      <c r="F19544" s="113" t="s">
        <v>200</v>
      </c>
      <c r="G19544" s="150">
        <v>2.6692177979999999E-10</v>
      </c>
    </row>
    <row r="19545" spans="1:7" x14ac:dyDescent="0.25">
      <c r="A19545" s="108" t="str">
        <f t="shared" si="305"/>
        <v>ME_2012_NATIONAL TOTAL_PAH</v>
      </c>
      <c r="B19545" s="113" t="s">
        <v>165</v>
      </c>
      <c r="C19545" s="113">
        <v>2012</v>
      </c>
      <c r="D19545" s="113" t="s">
        <v>122</v>
      </c>
      <c r="E19545" s="113" t="s">
        <v>129</v>
      </c>
      <c r="F19545" s="113" t="s">
        <v>200</v>
      </c>
      <c r="G19545" s="113">
        <v>2.92785300030778E-4</v>
      </c>
    </row>
    <row r="19546" spans="1:7" x14ac:dyDescent="0.25">
      <c r="A19546" s="108" t="str">
        <f t="shared" si="305"/>
        <v>ME_2012_NATIONAL TOTAL_HCB</v>
      </c>
      <c r="B19546" s="113" t="s">
        <v>165</v>
      </c>
      <c r="C19546" s="113">
        <v>2012</v>
      </c>
      <c r="D19546" s="113" t="s">
        <v>122</v>
      </c>
      <c r="E19546" s="113" t="s">
        <v>130</v>
      </c>
      <c r="F19546" s="113" t="s">
        <v>200</v>
      </c>
      <c r="G19546" s="150">
        <v>1.428690927452E-7</v>
      </c>
    </row>
    <row r="19547" spans="1:7" x14ac:dyDescent="0.25">
      <c r="A19547" s="108" t="str">
        <f t="shared" si="305"/>
        <v>ME_2012_NATIONAL TOTAL_PCB</v>
      </c>
      <c r="B19547" s="113" t="s">
        <v>165</v>
      </c>
      <c r="C19547" s="113">
        <v>2012</v>
      </c>
      <c r="D19547" s="113" t="s">
        <v>122</v>
      </c>
      <c r="E19547" s="113" t="s">
        <v>259</v>
      </c>
      <c r="F19547" s="113" t="s">
        <v>200</v>
      </c>
      <c r="G19547" s="150">
        <v>5.8359213329999996E-10</v>
      </c>
    </row>
    <row r="19548" spans="1:7" x14ac:dyDescent="0.25">
      <c r="A19548" s="108" t="str">
        <f t="shared" si="305"/>
        <v>ME_2012_1A3(FS)_NOx</v>
      </c>
      <c r="B19548" s="113" t="s">
        <v>165</v>
      </c>
      <c r="C19548" s="113">
        <v>2012</v>
      </c>
      <c r="D19548" s="113" t="s">
        <v>132</v>
      </c>
      <c r="E19548" s="113" t="s">
        <v>199</v>
      </c>
      <c r="F19548" s="113" t="s">
        <v>200</v>
      </c>
      <c r="G19548" s="113">
        <v>5.09030102042209</v>
      </c>
    </row>
    <row r="19549" spans="1:7" x14ac:dyDescent="0.25">
      <c r="A19549" s="108" t="str">
        <f t="shared" si="305"/>
        <v>ME_2012_1A3(FS)_NMVOC</v>
      </c>
      <c r="B19549" s="113" t="s">
        <v>165</v>
      </c>
      <c r="C19549" s="113">
        <v>2012</v>
      </c>
      <c r="D19549" s="113" t="s">
        <v>132</v>
      </c>
      <c r="E19549" s="113" t="s">
        <v>123</v>
      </c>
      <c r="F19549" s="113" t="s">
        <v>200</v>
      </c>
      <c r="G19549" s="113">
        <v>0.949095965354389</v>
      </c>
    </row>
    <row r="19550" spans="1:7" x14ac:dyDescent="0.25">
      <c r="A19550" s="108" t="str">
        <f t="shared" si="305"/>
        <v>ME_2012_1A3(FS)_NH3</v>
      </c>
      <c r="B19550" s="113" t="s">
        <v>165</v>
      </c>
      <c r="C19550" s="113">
        <v>2012</v>
      </c>
      <c r="D19550" s="113" t="s">
        <v>132</v>
      </c>
      <c r="E19550" s="113" t="s">
        <v>124</v>
      </c>
      <c r="F19550" s="113" t="s">
        <v>200</v>
      </c>
      <c r="G19550" s="113">
        <v>3.43211136988434E-2</v>
      </c>
    </row>
    <row r="19551" spans="1:7" x14ac:dyDescent="0.25">
      <c r="A19551" s="108" t="str">
        <f t="shared" si="305"/>
        <v>ME_2012_1A3(FS)_PM2.5</v>
      </c>
      <c r="B19551" s="113" t="s">
        <v>165</v>
      </c>
      <c r="C19551" s="113">
        <v>2012</v>
      </c>
      <c r="D19551" s="113" t="s">
        <v>132</v>
      </c>
      <c r="E19551" s="113" t="s">
        <v>203</v>
      </c>
      <c r="F19551" s="113" t="s">
        <v>200</v>
      </c>
      <c r="G19551" s="113">
        <v>0.37345832497447701</v>
      </c>
    </row>
    <row r="19552" spans="1:7" x14ac:dyDescent="0.25">
      <c r="A19552" s="108" t="str">
        <f t="shared" si="305"/>
        <v>ME_2012_3D_NOx</v>
      </c>
      <c r="B19552" s="113" t="s">
        <v>165</v>
      </c>
      <c r="C19552" s="113">
        <v>2012</v>
      </c>
      <c r="D19552" s="113" t="s">
        <v>206</v>
      </c>
      <c r="E19552" s="113" t="s">
        <v>199</v>
      </c>
      <c r="F19552" s="113" t="s">
        <v>200</v>
      </c>
      <c r="G19552" s="113">
        <v>2.3811760000000001E-2</v>
      </c>
    </row>
    <row r="19553" spans="1:7" x14ac:dyDescent="0.25">
      <c r="A19553" s="108" t="str">
        <f t="shared" si="305"/>
        <v>ME_2013_NATIONAL TOTAL_NOx</v>
      </c>
      <c r="B19553" s="113" t="s">
        <v>165</v>
      </c>
      <c r="C19553" s="113">
        <v>2013</v>
      </c>
      <c r="D19553" s="113" t="s">
        <v>122</v>
      </c>
      <c r="E19553" s="113" t="s">
        <v>199</v>
      </c>
      <c r="F19553" s="113" t="s">
        <v>200</v>
      </c>
      <c r="G19553" s="113">
        <v>12.9145088167973</v>
      </c>
    </row>
    <row r="19554" spans="1:7" x14ac:dyDescent="0.25">
      <c r="A19554" s="108" t="str">
        <f t="shared" si="305"/>
        <v>ME_2013_NATIONAL TOTAL_NMVOC</v>
      </c>
      <c r="B19554" s="113" t="s">
        <v>165</v>
      </c>
      <c r="C19554" s="113">
        <v>2013</v>
      </c>
      <c r="D19554" s="113" t="s">
        <v>122</v>
      </c>
      <c r="E19554" s="113" t="s">
        <v>123</v>
      </c>
      <c r="F19554" s="113" t="s">
        <v>200</v>
      </c>
      <c r="G19554" s="113">
        <v>7.5755538688713902</v>
      </c>
    </row>
    <row r="19555" spans="1:7" x14ac:dyDescent="0.25">
      <c r="A19555" s="108" t="str">
        <f t="shared" si="305"/>
        <v>ME_2013_NATIONAL TOTAL_SOx</v>
      </c>
      <c r="B19555" s="113" t="s">
        <v>165</v>
      </c>
      <c r="C19555" s="113">
        <v>2013</v>
      </c>
      <c r="D19555" s="113" t="s">
        <v>122</v>
      </c>
      <c r="E19555" s="113" t="s">
        <v>201</v>
      </c>
      <c r="F19555" s="113" t="s">
        <v>200</v>
      </c>
      <c r="G19555" s="113">
        <v>59.065468840344401</v>
      </c>
    </row>
    <row r="19556" spans="1:7" x14ac:dyDescent="0.25">
      <c r="A19556" s="108" t="str">
        <f t="shared" si="305"/>
        <v>ME_2013_NATIONAL TOTAL_NH3</v>
      </c>
      <c r="B19556" s="113" t="s">
        <v>165</v>
      </c>
      <c r="C19556" s="113">
        <v>2013</v>
      </c>
      <c r="D19556" s="113" t="s">
        <v>122</v>
      </c>
      <c r="E19556" s="113" t="s">
        <v>124</v>
      </c>
      <c r="F19556" s="113" t="s">
        <v>200</v>
      </c>
      <c r="G19556" s="113">
        <v>3.5804587799625298</v>
      </c>
    </row>
    <row r="19557" spans="1:7" x14ac:dyDescent="0.25">
      <c r="A19557" s="108" t="str">
        <f t="shared" si="305"/>
        <v>ME_2013_NATIONAL TOTAL_PM2.5</v>
      </c>
      <c r="B19557" s="113" t="s">
        <v>165</v>
      </c>
      <c r="C19557" s="113">
        <v>2013</v>
      </c>
      <c r="D19557" s="113" t="s">
        <v>122</v>
      </c>
      <c r="E19557" s="113" t="s">
        <v>203</v>
      </c>
      <c r="F19557" s="113" t="s">
        <v>200</v>
      </c>
      <c r="G19557" s="113">
        <v>1.8461796087914899</v>
      </c>
    </row>
    <row r="19558" spans="1:7" x14ac:dyDescent="0.25">
      <c r="A19558" s="108" t="str">
        <f t="shared" si="305"/>
        <v>ME_2013_NATIONAL TOTAL_Pb</v>
      </c>
      <c r="B19558" s="113" t="s">
        <v>165</v>
      </c>
      <c r="C19558" s="113">
        <v>2013</v>
      </c>
      <c r="D19558" s="113" t="s">
        <v>122</v>
      </c>
      <c r="E19558" s="113" t="s">
        <v>125</v>
      </c>
      <c r="F19558" s="113" t="s">
        <v>200</v>
      </c>
      <c r="G19558" s="113">
        <v>4.9180369009553201E-4</v>
      </c>
    </row>
    <row r="19559" spans="1:7" x14ac:dyDescent="0.25">
      <c r="A19559" s="108" t="str">
        <f t="shared" si="305"/>
        <v>ME_2013_NATIONAL TOTAL_Cd</v>
      </c>
      <c r="B19559" s="113" t="s">
        <v>165</v>
      </c>
      <c r="C19559" s="113">
        <v>2013</v>
      </c>
      <c r="D19559" s="113" t="s">
        <v>122</v>
      </c>
      <c r="E19559" s="113" t="s">
        <v>126</v>
      </c>
      <c r="F19559" s="113" t="s">
        <v>200</v>
      </c>
      <c r="G19559" s="113">
        <v>1.9427279662299999E-4</v>
      </c>
    </row>
    <row r="19560" spans="1:7" x14ac:dyDescent="0.25">
      <c r="A19560" s="108" t="str">
        <f t="shared" si="305"/>
        <v>ME_2013_NATIONAL TOTAL_Hg</v>
      </c>
      <c r="B19560" s="113" t="s">
        <v>165</v>
      </c>
      <c r="C19560" s="113">
        <v>2013</v>
      </c>
      <c r="D19560" s="113" t="s">
        <v>122</v>
      </c>
      <c r="E19560" s="113" t="s">
        <v>127</v>
      </c>
      <c r="F19560" s="113" t="s">
        <v>200</v>
      </c>
      <c r="G19560" s="150">
        <v>5.081274644E-5</v>
      </c>
    </row>
    <row r="19561" spans="1:7" x14ac:dyDescent="0.25">
      <c r="A19561" s="108" t="str">
        <f t="shared" si="305"/>
        <v>ME_2013_NATIONAL TOTAL_DIOX</v>
      </c>
      <c r="B19561" s="113" t="s">
        <v>165</v>
      </c>
      <c r="C19561" s="113">
        <v>2013</v>
      </c>
      <c r="D19561" s="113" t="s">
        <v>122</v>
      </c>
      <c r="E19561" s="113" t="s">
        <v>128</v>
      </c>
      <c r="F19561" s="113" t="s">
        <v>200</v>
      </c>
      <c r="G19561" s="150">
        <v>2.4098334480000002E-10</v>
      </c>
    </row>
    <row r="19562" spans="1:7" x14ac:dyDescent="0.25">
      <c r="A19562" s="108" t="str">
        <f t="shared" si="305"/>
        <v>ME_2013_NATIONAL TOTAL_PAH</v>
      </c>
      <c r="B19562" s="113" t="s">
        <v>165</v>
      </c>
      <c r="C19562" s="113">
        <v>2013</v>
      </c>
      <c r="D19562" s="113" t="s">
        <v>122</v>
      </c>
      <c r="E19562" s="113" t="s">
        <v>129</v>
      </c>
      <c r="F19562" s="113" t="s">
        <v>200</v>
      </c>
      <c r="G19562" s="113">
        <v>3.0518176374697898E-4</v>
      </c>
    </row>
    <row r="19563" spans="1:7" x14ac:dyDescent="0.25">
      <c r="A19563" s="108" t="str">
        <f t="shared" si="305"/>
        <v>ME_2013_NATIONAL TOTAL_HCB</v>
      </c>
      <c r="B19563" s="113" t="s">
        <v>165</v>
      </c>
      <c r="C19563" s="113">
        <v>2013</v>
      </c>
      <c r="D19563" s="113" t="s">
        <v>122</v>
      </c>
      <c r="E19563" s="113" t="s">
        <v>130</v>
      </c>
      <c r="F19563" s="113" t="s">
        <v>200</v>
      </c>
      <c r="G19563" s="150">
        <v>1.3752869946270001E-7</v>
      </c>
    </row>
    <row r="19564" spans="1:7" x14ac:dyDescent="0.25">
      <c r="A19564" s="108" t="str">
        <f t="shared" si="305"/>
        <v>ME_2013_NATIONAL TOTAL_PCB</v>
      </c>
      <c r="B19564" s="113" t="s">
        <v>165</v>
      </c>
      <c r="C19564" s="113">
        <v>2013</v>
      </c>
      <c r="D19564" s="113" t="s">
        <v>122</v>
      </c>
      <c r="E19564" s="113" t="s">
        <v>259</v>
      </c>
      <c r="F19564" s="113" t="s">
        <v>200</v>
      </c>
      <c r="G19564" s="150">
        <v>5.4313143930000003E-10</v>
      </c>
    </row>
    <row r="19565" spans="1:7" x14ac:dyDescent="0.25">
      <c r="A19565" s="108" t="str">
        <f t="shared" si="305"/>
        <v>ME_2013_1A3(FS)_NOx</v>
      </c>
      <c r="B19565" s="113" t="s">
        <v>165</v>
      </c>
      <c r="C19565" s="113">
        <v>2013</v>
      </c>
      <c r="D19565" s="113" t="s">
        <v>132</v>
      </c>
      <c r="E19565" s="113" t="s">
        <v>199</v>
      </c>
      <c r="F19565" s="113" t="s">
        <v>200</v>
      </c>
      <c r="G19565" s="113">
        <v>3.9695470371695301</v>
      </c>
    </row>
    <row r="19566" spans="1:7" x14ac:dyDescent="0.25">
      <c r="A19566" s="108" t="str">
        <f t="shared" si="305"/>
        <v>ME_2013_1A3(FS)_NMVOC</v>
      </c>
      <c r="B19566" s="113" t="s">
        <v>165</v>
      </c>
      <c r="C19566" s="113">
        <v>2013</v>
      </c>
      <c r="D19566" s="113" t="s">
        <v>132</v>
      </c>
      <c r="E19566" s="113" t="s">
        <v>123</v>
      </c>
      <c r="F19566" s="113" t="s">
        <v>200</v>
      </c>
      <c r="G19566" s="113">
        <v>0.83580121524754702</v>
      </c>
    </row>
    <row r="19567" spans="1:7" x14ac:dyDescent="0.25">
      <c r="A19567" s="108" t="str">
        <f t="shared" si="305"/>
        <v>ME_2013_1A3(FS)_NH3</v>
      </c>
      <c r="B19567" s="113" t="s">
        <v>165</v>
      </c>
      <c r="C19567" s="113">
        <v>2013</v>
      </c>
      <c r="D19567" s="113" t="s">
        <v>132</v>
      </c>
      <c r="E19567" s="113" t="s">
        <v>124</v>
      </c>
      <c r="F19567" s="113" t="s">
        <v>200</v>
      </c>
      <c r="G19567" s="113">
        <v>3.11928658389789E-2</v>
      </c>
    </row>
    <row r="19568" spans="1:7" x14ac:dyDescent="0.25">
      <c r="A19568" s="108" t="str">
        <f t="shared" si="305"/>
        <v>ME_2013_1A3(FS)_PM2.5</v>
      </c>
      <c r="B19568" s="113" t="s">
        <v>165</v>
      </c>
      <c r="C19568" s="113">
        <v>2013</v>
      </c>
      <c r="D19568" s="113" t="s">
        <v>132</v>
      </c>
      <c r="E19568" s="113" t="s">
        <v>203</v>
      </c>
      <c r="F19568" s="113" t="s">
        <v>200</v>
      </c>
      <c r="G19568" s="113">
        <v>0.34857877322466901</v>
      </c>
    </row>
    <row r="19569" spans="1:7" x14ac:dyDescent="0.25">
      <c r="A19569" s="108" t="str">
        <f t="shared" si="305"/>
        <v>ME_2013_3D_NOx</v>
      </c>
      <c r="B19569" s="113" t="s">
        <v>165</v>
      </c>
      <c r="C19569" s="113">
        <v>2013</v>
      </c>
      <c r="D19569" s="113" t="s">
        <v>206</v>
      </c>
      <c r="E19569" s="113" t="s">
        <v>199</v>
      </c>
      <c r="F19569" s="113" t="s">
        <v>200</v>
      </c>
      <c r="G19569" s="113">
        <v>2.6401013333333299E-2</v>
      </c>
    </row>
    <row r="19570" spans="1:7" x14ac:dyDescent="0.25">
      <c r="A19570" s="108" t="str">
        <f t="shared" si="305"/>
        <v>ME_2014_NATIONAL TOTAL_NOx</v>
      </c>
      <c r="B19570" s="113" t="s">
        <v>165</v>
      </c>
      <c r="C19570" s="113">
        <v>2014</v>
      </c>
      <c r="D19570" s="113" t="s">
        <v>122</v>
      </c>
      <c r="E19570" s="113" t="s">
        <v>199</v>
      </c>
      <c r="F19570" s="113" t="s">
        <v>200</v>
      </c>
      <c r="G19570" s="113">
        <v>12.766092106957201</v>
      </c>
    </row>
    <row r="19571" spans="1:7" x14ac:dyDescent="0.25">
      <c r="A19571" s="108" t="str">
        <f t="shared" si="305"/>
        <v>ME_2014_NATIONAL TOTAL_NMVOC</v>
      </c>
      <c r="B19571" s="113" t="s">
        <v>165</v>
      </c>
      <c r="C19571" s="113">
        <v>2014</v>
      </c>
      <c r="D19571" s="113" t="s">
        <v>122</v>
      </c>
      <c r="E19571" s="113" t="s">
        <v>123</v>
      </c>
      <c r="F19571" s="113" t="s">
        <v>200</v>
      </c>
      <c r="G19571" s="113">
        <v>7.7085656845658104</v>
      </c>
    </row>
    <row r="19572" spans="1:7" x14ac:dyDescent="0.25">
      <c r="A19572" s="108" t="str">
        <f t="shared" si="305"/>
        <v>ME_2014_NATIONAL TOTAL_SOx</v>
      </c>
      <c r="B19572" s="113" t="s">
        <v>165</v>
      </c>
      <c r="C19572" s="113">
        <v>2014</v>
      </c>
      <c r="D19572" s="113" t="s">
        <v>122</v>
      </c>
      <c r="E19572" s="113" t="s">
        <v>201</v>
      </c>
      <c r="F19572" s="113" t="s">
        <v>200</v>
      </c>
      <c r="G19572" s="113">
        <v>58.3440397492556</v>
      </c>
    </row>
    <row r="19573" spans="1:7" x14ac:dyDescent="0.25">
      <c r="A19573" s="108" t="str">
        <f t="shared" si="305"/>
        <v>ME_2014_NATIONAL TOTAL_NH3</v>
      </c>
      <c r="B19573" s="113" t="s">
        <v>165</v>
      </c>
      <c r="C19573" s="113">
        <v>2014</v>
      </c>
      <c r="D19573" s="113" t="s">
        <v>122</v>
      </c>
      <c r="E19573" s="113" t="s">
        <v>124</v>
      </c>
      <c r="F19573" s="113" t="s">
        <v>200</v>
      </c>
      <c r="G19573" s="113">
        <v>3.6835772666524602</v>
      </c>
    </row>
    <row r="19574" spans="1:7" x14ac:dyDescent="0.25">
      <c r="A19574" s="108" t="str">
        <f t="shared" si="305"/>
        <v>ME_2014_NATIONAL TOTAL_PM2.5</v>
      </c>
      <c r="B19574" s="113" t="s">
        <v>165</v>
      </c>
      <c r="C19574" s="113">
        <v>2014</v>
      </c>
      <c r="D19574" s="113" t="s">
        <v>122</v>
      </c>
      <c r="E19574" s="113" t="s">
        <v>203</v>
      </c>
      <c r="F19574" s="113" t="s">
        <v>200</v>
      </c>
      <c r="G19574" s="113">
        <v>1.80745297716092</v>
      </c>
    </row>
    <row r="19575" spans="1:7" x14ac:dyDescent="0.25">
      <c r="A19575" s="108" t="str">
        <f t="shared" si="305"/>
        <v>ME_2014_NATIONAL TOTAL_Pb</v>
      </c>
      <c r="B19575" s="113" t="s">
        <v>165</v>
      </c>
      <c r="C19575" s="113">
        <v>2014</v>
      </c>
      <c r="D19575" s="113" t="s">
        <v>122</v>
      </c>
      <c r="E19575" s="113" t="s">
        <v>125</v>
      </c>
      <c r="F19575" s="113" t="s">
        <v>200</v>
      </c>
      <c r="G19575" s="113">
        <v>4.7744295476872303E-4</v>
      </c>
    </row>
    <row r="19576" spans="1:7" x14ac:dyDescent="0.25">
      <c r="A19576" s="108" t="str">
        <f t="shared" si="305"/>
        <v>ME_2014_NATIONAL TOTAL_Cd</v>
      </c>
      <c r="B19576" s="113" t="s">
        <v>165</v>
      </c>
      <c r="C19576" s="113">
        <v>2014</v>
      </c>
      <c r="D19576" s="113" t="s">
        <v>122</v>
      </c>
      <c r="E19576" s="113" t="s">
        <v>126</v>
      </c>
      <c r="F19576" s="113" t="s">
        <v>200</v>
      </c>
      <c r="G19576" s="113">
        <v>2.2365560580900001E-4</v>
      </c>
    </row>
    <row r="19577" spans="1:7" x14ac:dyDescent="0.25">
      <c r="A19577" s="108" t="str">
        <f t="shared" si="305"/>
        <v>ME_2014_NATIONAL TOTAL_Hg</v>
      </c>
      <c r="B19577" s="113" t="s">
        <v>165</v>
      </c>
      <c r="C19577" s="113">
        <v>2014</v>
      </c>
      <c r="D19577" s="113" t="s">
        <v>122</v>
      </c>
      <c r="E19577" s="113" t="s">
        <v>127</v>
      </c>
      <c r="F19577" s="113" t="s">
        <v>200</v>
      </c>
      <c r="G19577" s="150">
        <v>4.952964292E-5</v>
      </c>
    </row>
    <row r="19578" spans="1:7" x14ac:dyDescent="0.25">
      <c r="A19578" s="108" t="str">
        <f t="shared" si="305"/>
        <v>ME_2014_NATIONAL TOTAL_DIOX</v>
      </c>
      <c r="B19578" s="113" t="s">
        <v>165</v>
      </c>
      <c r="C19578" s="113">
        <v>2014</v>
      </c>
      <c r="D19578" s="113" t="s">
        <v>122</v>
      </c>
      <c r="E19578" s="113" t="s">
        <v>128</v>
      </c>
      <c r="F19578" s="113" t="s">
        <v>200</v>
      </c>
      <c r="G19578" s="150">
        <v>2.320311102E-10</v>
      </c>
    </row>
    <row r="19579" spans="1:7" x14ac:dyDescent="0.25">
      <c r="A19579" s="108" t="str">
        <f t="shared" si="305"/>
        <v>ME_2014_NATIONAL TOTAL_PAH</v>
      </c>
      <c r="B19579" s="113" t="s">
        <v>165</v>
      </c>
      <c r="C19579" s="113">
        <v>2014</v>
      </c>
      <c r="D19579" s="113" t="s">
        <v>122</v>
      </c>
      <c r="E19579" s="113" t="s">
        <v>129</v>
      </c>
      <c r="F19579" s="113" t="s">
        <v>200</v>
      </c>
      <c r="G19579" s="113">
        <v>3.0367668998122099E-4</v>
      </c>
    </row>
    <row r="19580" spans="1:7" x14ac:dyDescent="0.25">
      <c r="A19580" s="108" t="str">
        <f t="shared" si="305"/>
        <v>ME_2014_NATIONAL TOTAL_HCB</v>
      </c>
      <c r="B19580" s="113" t="s">
        <v>165</v>
      </c>
      <c r="C19580" s="113">
        <v>2014</v>
      </c>
      <c r="D19580" s="113" t="s">
        <v>122</v>
      </c>
      <c r="E19580" s="113" t="s">
        <v>130</v>
      </c>
      <c r="F19580" s="113" t="s">
        <v>200</v>
      </c>
      <c r="G19580" s="150">
        <v>1.3399104825270001E-7</v>
      </c>
    </row>
    <row r="19581" spans="1:7" x14ac:dyDescent="0.25">
      <c r="A19581" s="108" t="str">
        <f t="shared" si="305"/>
        <v>ME_2014_NATIONAL TOTAL_PCB</v>
      </c>
      <c r="B19581" s="113" t="s">
        <v>165</v>
      </c>
      <c r="C19581" s="113">
        <v>2014</v>
      </c>
      <c r="D19581" s="113" t="s">
        <v>122</v>
      </c>
      <c r="E19581" s="113" t="s">
        <v>259</v>
      </c>
      <c r="F19581" s="113" t="s">
        <v>200</v>
      </c>
      <c r="G19581" s="150">
        <v>5.3180554580000003E-10</v>
      </c>
    </row>
    <row r="19582" spans="1:7" x14ac:dyDescent="0.25">
      <c r="A19582" s="108" t="str">
        <f t="shared" si="305"/>
        <v>ME_2014_1A3(FS)_NOx</v>
      </c>
      <c r="B19582" s="113" t="s">
        <v>165</v>
      </c>
      <c r="C19582" s="113">
        <v>2014</v>
      </c>
      <c r="D19582" s="113" t="s">
        <v>132</v>
      </c>
      <c r="E19582" s="113" t="s">
        <v>199</v>
      </c>
      <c r="F19582" s="113" t="s">
        <v>200</v>
      </c>
      <c r="G19582" s="113">
        <v>3.9235299274814102</v>
      </c>
    </row>
    <row r="19583" spans="1:7" x14ac:dyDescent="0.25">
      <c r="A19583" s="108" t="str">
        <f t="shared" si="305"/>
        <v>ME_2014_1A3(FS)_NMVOC</v>
      </c>
      <c r="B19583" s="113" t="s">
        <v>165</v>
      </c>
      <c r="C19583" s="113">
        <v>2014</v>
      </c>
      <c r="D19583" s="113" t="s">
        <v>132</v>
      </c>
      <c r="E19583" s="113" t="s">
        <v>123</v>
      </c>
      <c r="F19583" s="113" t="s">
        <v>200</v>
      </c>
      <c r="G19583" s="113">
        <v>1.01568200536743</v>
      </c>
    </row>
    <row r="19584" spans="1:7" x14ac:dyDescent="0.25">
      <c r="A19584" s="108" t="str">
        <f t="shared" si="305"/>
        <v>ME_2014_1A3(FS)_NH3</v>
      </c>
      <c r="B19584" s="113" t="s">
        <v>165</v>
      </c>
      <c r="C19584" s="113">
        <v>2014</v>
      </c>
      <c r="D19584" s="113" t="s">
        <v>132</v>
      </c>
      <c r="E19584" s="113" t="s">
        <v>124</v>
      </c>
      <c r="F19584" s="113" t="s">
        <v>200</v>
      </c>
      <c r="G19584" s="113">
        <v>3.3608103612510001E-2</v>
      </c>
    </row>
    <row r="19585" spans="1:7" x14ac:dyDescent="0.25">
      <c r="A19585" s="108" t="str">
        <f t="shared" si="305"/>
        <v>ME_2014_1A3(FS)_PM2.5</v>
      </c>
      <c r="B19585" s="113" t="s">
        <v>165</v>
      </c>
      <c r="C19585" s="113">
        <v>2014</v>
      </c>
      <c r="D19585" s="113" t="s">
        <v>132</v>
      </c>
      <c r="E19585" s="113" t="s">
        <v>203</v>
      </c>
      <c r="F19585" s="113" t="s">
        <v>200</v>
      </c>
      <c r="G19585" s="113">
        <v>0.33361323789417002</v>
      </c>
    </row>
    <row r="19586" spans="1:7" x14ac:dyDescent="0.25">
      <c r="A19586" s="108" t="str">
        <f t="shared" ref="A19586:A19649" si="306">CONCATENATE(B19586,"_",C19586,"_",D19586,"_",E19586)</f>
        <v>ME_2014_3D_NOx</v>
      </c>
      <c r="B19586" s="113" t="s">
        <v>165</v>
      </c>
      <c r="C19586" s="113">
        <v>2014</v>
      </c>
      <c r="D19586" s="113" t="s">
        <v>206</v>
      </c>
      <c r="E19586" s="113" t="s">
        <v>199</v>
      </c>
      <c r="F19586" s="113" t="s">
        <v>200</v>
      </c>
      <c r="G19586" s="113">
        <v>2.472736E-2</v>
      </c>
    </row>
    <row r="19587" spans="1:7" x14ac:dyDescent="0.25">
      <c r="A19587" s="108" t="str">
        <f t="shared" si="306"/>
        <v>ME_2015_NATIONAL TOTAL_NOx</v>
      </c>
      <c r="B19587" s="113" t="s">
        <v>165</v>
      </c>
      <c r="C19587" s="113">
        <v>2015</v>
      </c>
      <c r="D19587" s="113" t="s">
        <v>122</v>
      </c>
      <c r="E19587" s="113" t="s">
        <v>199</v>
      </c>
      <c r="F19587" s="113" t="s">
        <v>200</v>
      </c>
      <c r="G19587" s="113">
        <v>13.7401557020584</v>
      </c>
    </row>
    <row r="19588" spans="1:7" x14ac:dyDescent="0.25">
      <c r="A19588" s="108" t="str">
        <f t="shared" si="306"/>
        <v>ME_2015_NATIONAL TOTAL_NMVOC</v>
      </c>
      <c r="B19588" s="113" t="s">
        <v>165</v>
      </c>
      <c r="C19588" s="113">
        <v>2015</v>
      </c>
      <c r="D19588" s="113" t="s">
        <v>122</v>
      </c>
      <c r="E19588" s="113" t="s">
        <v>123</v>
      </c>
      <c r="F19588" s="113" t="s">
        <v>200</v>
      </c>
      <c r="G19588" s="113">
        <v>7.9993782647999598</v>
      </c>
    </row>
    <row r="19589" spans="1:7" x14ac:dyDescent="0.25">
      <c r="A19589" s="108" t="str">
        <f t="shared" si="306"/>
        <v>ME_2015_NATIONAL TOTAL_SOx</v>
      </c>
      <c r="B19589" s="113" t="s">
        <v>165</v>
      </c>
      <c r="C19589" s="113">
        <v>2015</v>
      </c>
      <c r="D19589" s="113" t="s">
        <v>122</v>
      </c>
      <c r="E19589" s="113" t="s">
        <v>201</v>
      </c>
      <c r="F19589" s="113" t="s">
        <v>200</v>
      </c>
      <c r="G19589" s="113">
        <v>62.271650719999997</v>
      </c>
    </row>
    <row r="19590" spans="1:7" x14ac:dyDescent="0.25">
      <c r="A19590" s="108" t="str">
        <f t="shared" si="306"/>
        <v>ME_2015_NATIONAL TOTAL_NH3</v>
      </c>
      <c r="B19590" s="113" t="s">
        <v>165</v>
      </c>
      <c r="C19590" s="113">
        <v>2015</v>
      </c>
      <c r="D19590" s="113" t="s">
        <v>122</v>
      </c>
      <c r="E19590" s="113" t="s">
        <v>124</v>
      </c>
      <c r="F19590" s="113" t="s">
        <v>200</v>
      </c>
      <c r="G19590" s="113">
        <v>3.71916780356909</v>
      </c>
    </row>
    <row r="19591" spans="1:7" x14ac:dyDescent="0.25">
      <c r="A19591" s="108" t="str">
        <f t="shared" si="306"/>
        <v>ME_2015_NATIONAL TOTAL_PM2.5</v>
      </c>
      <c r="B19591" s="113" t="s">
        <v>165</v>
      </c>
      <c r="C19591" s="113">
        <v>2015</v>
      </c>
      <c r="D19591" s="113" t="s">
        <v>122</v>
      </c>
      <c r="E19591" s="113" t="s">
        <v>203</v>
      </c>
      <c r="F19591" s="113" t="s">
        <v>200</v>
      </c>
      <c r="G19591" s="113">
        <v>1.9183495085076101</v>
      </c>
    </row>
    <row r="19592" spans="1:7" x14ac:dyDescent="0.25">
      <c r="A19592" s="108" t="str">
        <f t="shared" si="306"/>
        <v>ME_2015_NATIONAL TOTAL_Pb</v>
      </c>
      <c r="B19592" s="113" t="s">
        <v>165</v>
      </c>
      <c r="C19592" s="113">
        <v>2015</v>
      </c>
      <c r="D19592" s="113" t="s">
        <v>122</v>
      </c>
      <c r="E19592" s="113" t="s">
        <v>125</v>
      </c>
      <c r="F19592" s="113" t="s">
        <v>200</v>
      </c>
      <c r="G19592" s="113">
        <v>5.6803873914135802E-4</v>
      </c>
    </row>
    <row r="19593" spans="1:7" x14ac:dyDescent="0.25">
      <c r="A19593" s="108" t="str">
        <f t="shared" si="306"/>
        <v>ME_2015_NATIONAL TOTAL_Cd</v>
      </c>
      <c r="B19593" s="113" t="s">
        <v>165</v>
      </c>
      <c r="C19593" s="113">
        <v>2015</v>
      </c>
      <c r="D19593" s="113" t="s">
        <v>122</v>
      </c>
      <c r="E19593" s="113" t="s">
        <v>126</v>
      </c>
      <c r="F19593" s="113" t="s">
        <v>200</v>
      </c>
      <c r="G19593" s="113">
        <v>2.5183682800999999E-4</v>
      </c>
    </row>
    <row r="19594" spans="1:7" x14ac:dyDescent="0.25">
      <c r="A19594" s="108" t="str">
        <f t="shared" si="306"/>
        <v>ME_2015_NATIONAL TOTAL_Hg</v>
      </c>
      <c r="B19594" s="113" t="s">
        <v>165</v>
      </c>
      <c r="C19594" s="113">
        <v>2015</v>
      </c>
      <c r="D19594" s="113" t="s">
        <v>122</v>
      </c>
      <c r="E19594" s="113" t="s">
        <v>127</v>
      </c>
      <c r="F19594" s="113" t="s">
        <v>200</v>
      </c>
      <c r="G19594" s="150">
        <v>5.3575149720000003E-5</v>
      </c>
    </row>
    <row r="19595" spans="1:7" x14ac:dyDescent="0.25">
      <c r="A19595" s="108" t="str">
        <f t="shared" si="306"/>
        <v>ME_2015_NATIONAL TOTAL_DIOX</v>
      </c>
      <c r="B19595" s="113" t="s">
        <v>165</v>
      </c>
      <c r="C19595" s="113">
        <v>2015</v>
      </c>
      <c r="D19595" s="113" t="s">
        <v>122</v>
      </c>
      <c r="E19595" s="113" t="s">
        <v>128</v>
      </c>
      <c r="F19595" s="113" t="s">
        <v>200</v>
      </c>
      <c r="G19595" s="150">
        <v>3.1743439320000002E-10</v>
      </c>
    </row>
    <row r="19596" spans="1:7" x14ac:dyDescent="0.25">
      <c r="A19596" s="108" t="str">
        <f t="shared" si="306"/>
        <v>ME_2015_NATIONAL TOTAL_PAH</v>
      </c>
      <c r="B19596" s="113" t="s">
        <v>165</v>
      </c>
      <c r="C19596" s="113">
        <v>2015</v>
      </c>
      <c r="D19596" s="113" t="s">
        <v>122</v>
      </c>
      <c r="E19596" s="113" t="s">
        <v>129</v>
      </c>
      <c r="F19596" s="113" t="s">
        <v>200</v>
      </c>
      <c r="G19596" s="113">
        <v>3.1288764458092903E-4</v>
      </c>
    </row>
    <row r="19597" spans="1:7" x14ac:dyDescent="0.25">
      <c r="A19597" s="108" t="str">
        <f t="shared" si="306"/>
        <v>ME_2015_NATIONAL TOTAL_HCB</v>
      </c>
      <c r="B19597" s="113" t="s">
        <v>165</v>
      </c>
      <c r="C19597" s="113">
        <v>2015</v>
      </c>
      <c r="D19597" s="113" t="s">
        <v>122</v>
      </c>
      <c r="E19597" s="113" t="s">
        <v>130</v>
      </c>
      <c r="F19597" s="113" t="s">
        <v>200</v>
      </c>
      <c r="G19597" s="150">
        <v>1.4161871371700001E-7</v>
      </c>
    </row>
    <row r="19598" spans="1:7" x14ac:dyDescent="0.25">
      <c r="A19598" s="108" t="str">
        <f t="shared" si="306"/>
        <v>ME_2015_NATIONAL TOTAL_PCB</v>
      </c>
      <c r="B19598" s="113" t="s">
        <v>165</v>
      </c>
      <c r="C19598" s="113">
        <v>2015</v>
      </c>
      <c r="D19598" s="113" t="s">
        <v>122</v>
      </c>
      <c r="E19598" s="113" t="s">
        <v>259</v>
      </c>
      <c r="F19598" s="113" t="s">
        <v>200</v>
      </c>
      <c r="G19598" s="150">
        <v>6.2910341780000001E-10</v>
      </c>
    </row>
    <row r="19599" spans="1:7" x14ac:dyDescent="0.25">
      <c r="A19599" s="108" t="str">
        <f t="shared" si="306"/>
        <v>ME_2015_1A3(FS)_NOx</v>
      </c>
      <c r="B19599" s="113" t="s">
        <v>165</v>
      </c>
      <c r="C19599" s="113">
        <v>2015</v>
      </c>
      <c r="D19599" s="113" t="s">
        <v>132</v>
      </c>
      <c r="E19599" s="113" t="s">
        <v>199</v>
      </c>
      <c r="F19599" s="113" t="s">
        <v>200</v>
      </c>
      <c r="G19599" s="113">
        <v>4.6017462663776296</v>
      </c>
    </row>
    <row r="19600" spans="1:7" x14ac:dyDescent="0.25">
      <c r="A19600" s="108" t="str">
        <f t="shared" si="306"/>
        <v>ME_2015_1A3(FS)_NMVOC</v>
      </c>
      <c r="B19600" s="113" t="s">
        <v>165</v>
      </c>
      <c r="C19600" s="113">
        <v>2015</v>
      </c>
      <c r="D19600" s="113" t="s">
        <v>132</v>
      </c>
      <c r="E19600" s="113" t="s">
        <v>123</v>
      </c>
      <c r="F19600" s="113" t="s">
        <v>200</v>
      </c>
      <c r="G19600" s="113">
        <v>1.1038683493735499</v>
      </c>
    </row>
    <row r="19601" spans="1:7" x14ac:dyDescent="0.25">
      <c r="A19601" s="108" t="str">
        <f t="shared" si="306"/>
        <v>ME_2015_1A3(FS)_NH3</v>
      </c>
      <c r="B19601" s="113" t="s">
        <v>165</v>
      </c>
      <c r="C19601" s="113">
        <v>2015</v>
      </c>
      <c r="D19601" s="113" t="s">
        <v>132</v>
      </c>
      <c r="E19601" s="113" t="s">
        <v>124</v>
      </c>
      <c r="F19601" s="113" t="s">
        <v>200</v>
      </c>
      <c r="G19601" s="113">
        <v>3.4843835130296097E-2</v>
      </c>
    </row>
    <row r="19602" spans="1:7" x14ac:dyDescent="0.25">
      <c r="A19602" s="108" t="str">
        <f t="shared" si="306"/>
        <v>ME_2015_1A3(FS)_PM2.5</v>
      </c>
      <c r="B19602" s="113" t="s">
        <v>165</v>
      </c>
      <c r="C19602" s="113">
        <v>2015</v>
      </c>
      <c r="D19602" s="113" t="s">
        <v>132</v>
      </c>
      <c r="E19602" s="113" t="s">
        <v>203</v>
      </c>
      <c r="F19602" s="113" t="s">
        <v>200</v>
      </c>
      <c r="G19602" s="113">
        <v>0.35757124179920702</v>
      </c>
    </row>
    <row r="19603" spans="1:7" x14ac:dyDescent="0.25">
      <c r="A19603" s="108" t="str">
        <f t="shared" si="306"/>
        <v>ME_2015_3D_NOx</v>
      </c>
      <c r="B19603" s="113" t="s">
        <v>165</v>
      </c>
      <c r="C19603" s="113">
        <v>2015</v>
      </c>
      <c r="D19603" s="113" t="s">
        <v>206</v>
      </c>
      <c r="E19603" s="113" t="s">
        <v>199</v>
      </c>
      <c r="F19603" s="113" t="s">
        <v>200</v>
      </c>
      <c r="G19603" s="113">
        <v>2.4039493333333301E-2</v>
      </c>
    </row>
    <row r="19604" spans="1:7" x14ac:dyDescent="0.25">
      <c r="A19604" s="108" t="str">
        <f t="shared" si="306"/>
        <v>ME_2016_NATIONAL TOTAL_NOx</v>
      </c>
      <c r="B19604" s="113" t="s">
        <v>165</v>
      </c>
      <c r="C19604" s="113">
        <v>2016</v>
      </c>
      <c r="D19604" s="113" t="s">
        <v>122</v>
      </c>
      <c r="E19604" s="113" t="s">
        <v>199</v>
      </c>
      <c r="F19604" s="113" t="s">
        <v>200</v>
      </c>
      <c r="G19604" s="113">
        <v>13.6880901655906</v>
      </c>
    </row>
    <row r="19605" spans="1:7" x14ac:dyDescent="0.25">
      <c r="A19605" s="108" t="str">
        <f t="shared" si="306"/>
        <v>ME_2016_NATIONAL TOTAL_NMVOC</v>
      </c>
      <c r="B19605" s="113" t="s">
        <v>165</v>
      </c>
      <c r="C19605" s="113">
        <v>2016</v>
      </c>
      <c r="D19605" s="113" t="s">
        <v>122</v>
      </c>
      <c r="E19605" s="113" t="s">
        <v>123</v>
      </c>
      <c r="F19605" s="113" t="s">
        <v>200</v>
      </c>
      <c r="G19605" s="113">
        <v>8.1535996593906894</v>
      </c>
    </row>
    <row r="19606" spans="1:7" x14ac:dyDescent="0.25">
      <c r="A19606" s="108" t="str">
        <f t="shared" si="306"/>
        <v>ME_2016_NATIONAL TOTAL_SOx</v>
      </c>
      <c r="B19606" s="113" t="s">
        <v>165</v>
      </c>
      <c r="C19606" s="113">
        <v>2016</v>
      </c>
      <c r="D19606" s="113" t="s">
        <v>122</v>
      </c>
      <c r="E19606" s="113" t="s">
        <v>201</v>
      </c>
      <c r="F19606" s="113" t="s">
        <v>200</v>
      </c>
      <c r="G19606" s="113">
        <v>53.590896076788901</v>
      </c>
    </row>
    <row r="19607" spans="1:7" x14ac:dyDescent="0.25">
      <c r="A19607" s="108" t="str">
        <f t="shared" si="306"/>
        <v>ME_2016_NATIONAL TOTAL_NH3</v>
      </c>
      <c r="B19607" s="113" t="s">
        <v>165</v>
      </c>
      <c r="C19607" s="113">
        <v>2016</v>
      </c>
      <c r="D19607" s="113" t="s">
        <v>122</v>
      </c>
      <c r="E19607" s="113" t="s">
        <v>124</v>
      </c>
      <c r="F19607" s="113" t="s">
        <v>200</v>
      </c>
      <c r="G19607" s="113">
        <v>3.7431477132181499</v>
      </c>
    </row>
    <row r="19608" spans="1:7" x14ac:dyDescent="0.25">
      <c r="A19608" s="108" t="str">
        <f t="shared" si="306"/>
        <v>ME_2016_NATIONAL TOTAL_PM2.5</v>
      </c>
      <c r="B19608" s="113" t="s">
        <v>165</v>
      </c>
      <c r="C19608" s="113">
        <v>2016</v>
      </c>
      <c r="D19608" s="113" t="s">
        <v>122</v>
      </c>
      <c r="E19608" s="113" t="s">
        <v>203</v>
      </c>
      <c r="F19608" s="113" t="s">
        <v>200</v>
      </c>
      <c r="G19608" s="113">
        <v>1.94884823632274</v>
      </c>
    </row>
    <row r="19609" spans="1:7" x14ac:dyDescent="0.25">
      <c r="A19609" s="108" t="str">
        <f t="shared" si="306"/>
        <v>ME_2016_NATIONAL TOTAL_Pb</v>
      </c>
      <c r="B19609" s="113" t="s">
        <v>165</v>
      </c>
      <c r="C19609" s="113">
        <v>2016</v>
      </c>
      <c r="D19609" s="113" t="s">
        <v>122</v>
      </c>
      <c r="E19609" s="113" t="s">
        <v>125</v>
      </c>
      <c r="F19609" s="113" t="s">
        <v>200</v>
      </c>
      <c r="G19609" s="113">
        <v>5.5334434231502202E-4</v>
      </c>
    </row>
    <row r="19610" spans="1:7" x14ac:dyDescent="0.25">
      <c r="A19610" s="108" t="str">
        <f t="shared" si="306"/>
        <v>ME_2016_NATIONAL TOTAL_Cd</v>
      </c>
      <c r="B19610" s="113" t="s">
        <v>165</v>
      </c>
      <c r="C19610" s="113">
        <v>2016</v>
      </c>
      <c r="D19610" s="113" t="s">
        <v>122</v>
      </c>
      <c r="E19610" s="113" t="s">
        <v>126</v>
      </c>
      <c r="F19610" s="113" t="s">
        <v>200</v>
      </c>
      <c r="G19610" s="113">
        <v>2.23081263009E-4</v>
      </c>
    </row>
    <row r="19611" spans="1:7" x14ac:dyDescent="0.25">
      <c r="A19611" s="108" t="str">
        <f t="shared" si="306"/>
        <v>ME_2016_NATIONAL TOTAL_Hg</v>
      </c>
      <c r="B19611" s="113" t="s">
        <v>165</v>
      </c>
      <c r="C19611" s="113">
        <v>2016</v>
      </c>
      <c r="D19611" s="113" t="s">
        <v>122</v>
      </c>
      <c r="E19611" s="113" t="s">
        <v>127</v>
      </c>
      <c r="F19611" s="113" t="s">
        <v>200</v>
      </c>
      <c r="G19611" s="150">
        <v>4.5697527020000001E-5</v>
      </c>
    </row>
    <row r="19612" spans="1:7" x14ac:dyDescent="0.25">
      <c r="A19612" s="108" t="str">
        <f t="shared" si="306"/>
        <v>ME_2016_NATIONAL TOTAL_DIOX</v>
      </c>
      <c r="B19612" s="113" t="s">
        <v>165</v>
      </c>
      <c r="C19612" s="113">
        <v>2016</v>
      </c>
      <c r="D19612" s="113" t="s">
        <v>122</v>
      </c>
      <c r="E19612" s="113" t="s">
        <v>128</v>
      </c>
      <c r="F19612" s="113" t="s">
        <v>200</v>
      </c>
      <c r="G19612" s="150">
        <v>3.2398002500000001E-10</v>
      </c>
    </row>
    <row r="19613" spans="1:7" x14ac:dyDescent="0.25">
      <c r="A19613" s="108" t="str">
        <f t="shared" si="306"/>
        <v>ME_2016_NATIONAL TOTAL_PAH</v>
      </c>
      <c r="B19613" s="113" t="s">
        <v>165</v>
      </c>
      <c r="C19613" s="113">
        <v>2016</v>
      </c>
      <c r="D19613" s="113" t="s">
        <v>122</v>
      </c>
      <c r="E19613" s="113" t="s">
        <v>129</v>
      </c>
      <c r="F19613" s="113" t="s">
        <v>200</v>
      </c>
      <c r="G19613" s="113">
        <v>3.1438969213344402E-4</v>
      </c>
    </row>
    <row r="19614" spans="1:7" x14ac:dyDescent="0.25">
      <c r="A19614" s="108" t="str">
        <f t="shared" si="306"/>
        <v>ME_2016_NATIONAL TOTAL_HCB</v>
      </c>
      <c r="B19614" s="113" t="s">
        <v>165</v>
      </c>
      <c r="C19614" s="113">
        <v>2016</v>
      </c>
      <c r="D19614" s="113" t="s">
        <v>122</v>
      </c>
      <c r="E19614" s="113" t="s">
        <v>130</v>
      </c>
      <c r="F19614" s="113" t="s">
        <v>200</v>
      </c>
      <c r="G19614" s="150">
        <v>1.2156444123169999E-7</v>
      </c>
    </row>
    <row r="19615" spans="1:7" x14ac:dyDescent="0.25">
      <c r="A19615" s="108" t="str">
        <f t="shared" si="306"/>
        <v>ME_2016_NATIONAL TOTAL_PCB</v>
      </c>
      <c r="B19615" s="113" t="s">
        <v>165</v>
      </c>
      <c r="C19615" s="113">
        <v>2016</v>
      </c>
      <c r="D19615" s="113" t="s">
        <v>122</v>
      </c>
      <c r="E19615" s="113" t="s">
        <v>259</v>
      </c>
      <c r="F19615" s="113" t="s">
        <v>200</v>
      </c>
      <c r="G19615" s="150">
        <v>6.4806720379999996E-10</v>
      </c>
    </row>
    <row r="19616" spans="1:7" x14ac:dyDescent="0.25">
      <c r="A19616" s="108" t="str">
        <f t="shared" si="306"/>
        <v>ME_2016_1A3(FS)_NOx</v>
      </c>
      <c r="B19616" s="113" t="s">
        <v>165</v>
      </c>
      <c r="C19616" s="113">
        <v>2016</v>
      </c>
      <c r="D19616" s="113" t="s">
        <v>132</v>
      </c>
      <c r="E19616" s="113" t="s">
        <v>199</v>
      </c>
      <c r="F19616" s="113" t="s">
        <v>200</v>
      </c>
      <c r="G19616" s="113">
        <v>5.6246175911350198</v>
      </c>
    </row>
    <row r="19617" spans="1:7" x14ac:dyDescent="0.25">
      <c r="A19617" s="108" t="str">
        <f t="shared" si="306"/>
        <v>ME_2016_1A3(FS)_NMVOC</v>
      </c>
      <c r="B19617" s="113" t="s">
        <v>165</v>
      </c>
      <c r="C19617" s="113">
        <v>2016</v>
      </c>
      <c r="D19617" s="113" t="s">
        <v>132</v>
      </c>
      <c r="E19617" s="113" t="s">
        <v>123</v>
      </c>
      <c r="F19617" s="113" t="s">
        <v>200</v>
      </c>
      <c r="G19617" s="113">
        <v>1.19839301378977</v>
      </c>
    </row>
    <row r="19618" spans="1:7" x14ac:dyDescent="0.25">
      <c r="A19618" s="108" t="str">
        <f t="shared" si="306"/>
        <v>ME_2016_1A3(FS)_NH3</v>
      </c>
      <c r="B19618" s="113" t="s">
        <v>165</v>
      </c>
      <c r="C19618" s="113">
        <v>2016</v>
      </c>
      <c r="D19618" s="113" t="s">
        <v>132</v>
      </c>
      <c r="E19618" s="113" t="s">
        <v>124</v>
      </c>
      <c r="F19618" s="113" t="s">
        <v>200</v>
      </c>
      <c r="G19618" s="113">
        <v>3.5840473218151099E-2</v>
      </c>
    </row>
    <row r="19619" spans="1:7" x14ac:dyDescent="0.25">
      <c r="A19619" s="108" t="str">
        <f t="shared" si="306"/>
        <v>ME_2016_1A3(FS)_PM2.5</v>
      </c>
      <c r="B19619" s="113" t="s">
        <v>165</v>
      </c>
      <c r="C19619" s="113">
        <v>2016</v>
      </c>
      <c r="D19619" s="113" t="s">
        <v>132</v>
      </c>
      <c r="E19619" s="113" t="s">
        <v>203</v>
      </c>
      <c r="F19619" s="113" t="s">
        <v>200</v>
      </c>
      <c r="G19619" s="113">
        <v>0.40094150666498901</v>
      </c>
    </row>
    <row r="19620" spans="1:7" x14ac:dyDescent="0.25">
      <c r="A19620" s="108" t="str">
        <f t="shared" si="306"/>
        <v>ME_2016_3D_NOx</v>
      </c>
      <c r="B19620" s="113" t="s">
        <v>165</v>
      </c>
      <c r="C19620" s="113">
        <v>2016</v>
      </c>
      <c r="D19620" s="113" t="s">
        <v>206</v>
      </c>
      <c r="E19620" s="113" t="s">
        <v>199</v>
      </c>
      <c r="F19620" s="113" t="s">
        <v>200</v>
      </c>
      <c r="G19620" s="113">
        <v>2.4708879999999999E-2</v>
      </c>
    </row>
    <row r="19621" spans="1:7" x14ac:dyDescent="0.25">
      <c r="A19621" s="108" t="str">
        <f t="shared" si="306"/>
        <v>ME_2017_NATIONAL TOTAL_NOx</v>
      </c>
      <c r="B19621" s="113" t="s">
        <v>165</v>
      </c>
      <c r="C19621" s="113">
        <v>2017</v>
      </c>
      <c r="D19621" s="113" t="s">
        <v>122</v>
      </c>
      <c r="E19621" s="113" t="s">
        <v>199</v>
      </c>
      <c r="F19621" s="113" t="s">
        <v>200</v>
      </c>
      <c r="G19621" s="113">
        <v>14.7605580028509</v>
      </c>
    </row>
    <row r="19622" spans="1:7" x14ac:dyDescent="0.25">
      <c r="A19622" s="108" t="str">
        <f t="shared" si="306"/>
        <v>ME_2017_NATIONAL TOTAL_NMVOC</v>
      </c>
      <c r="B19622" s="113" t="s">
        <v>165</v>
      </c>
      <c r="C19622" s="113">
        <v>2017</v>
      </c>
      <c r="D19622" s="113" t="s">
        <v>122</v>
      </c>
      <c r="E19622" s="113" t="s">
        <v>123</v>
      </c>
      <c r="F19622" s="113" t="s">
        <v>200</v>
      </c>
      <c r="G19622" s="113">
        <v>8.3286893716978003</v>
      </c>
    </row>
    <row r="19623" spans="1:7" x14ac:dyDescent="0.25">
      <c r="A19623" s="108" t="str">
        <f t="shared" si="306"/>
        <v>ME_2017_NATIONAL TOTAL_SOx</v>
      </c>
      <c r="B19623" s="113" t="s">
        <v>165</v>
      </c>
      <c r="C19623" s="113">
        <v>2017</v>
      </c>
      <c r="D19623" s="113" t="s">
        <v>122</v>
      </c>
      <c r="E19623" s="113" t="s">
        <v>201</v>
      </c>
      <c r="F19623" s="113" t="s">
        <v>200</v>
      </c>
      <c r="G19623" s="113">
        <v>56.102325766116898</v>
      </c>
    </row>
    <row r="19624" spans="1:7" x14ac:dyDescent="0.25">
      <c r="A19624" s="108" t="str">
        <f t="shared" si="306"/>
        <v>ME_2017_NATIONAL TOTAL_NH3</v>
      </c>
      <c r="B19624" s="113" t="s">
        <v>165</v>
      </c>
      <c r="C19624" s="113">
        <v>2017</v>
      </c>
      <c r="D19624" s="113" t="s">
        <v>122</v>
      </c>
      <c r="E19624" s="113" t="s">
        <v>124</v>
      </c>
      <c r="F19624" s="113" t="s">
        <v>200</v>
      </c>
      <c r="G19624" s="113">
        <v>3.6365463988665101</v>
      </c>
    </row>
    <row r="19625" spans="1:7" x14ac:dyDescent="0.25">
      <c r="A19625" s="108" t="str">
        <f t="shared" si="306"/>
        <v>ME_2017_NATIONAL TOTAL_PM2.5</v>
      </c>
      <c r="B19625" s="113" t="s">
        <v>165</v>
      </c>
      <c r="C19625" s="113">
        <v>2017</v>
      </c>
      <c r="D19625" s="113" t="s">
        <v>122</v>
      </c>
      <c r="E19625" s="113" t="s">
        <v>203</v>
      </c>
      <c r="F19625" s="113" t="s">
        <v>200</v>
      </c>
      <c r="G19625" s="113">
        <v>2.0341412607301099</v>
      </c>
    </row>
    <row r="19626" spans="1:7" x14ac:dyDescent="0.25">
      <c r="A19626" s="108" t="str">
        <f t="shared" si="306"/>
        <v>ME_2017_NATIONAL TOTAL_Pb</v>
      </c>
      <c r="B19626" s="113" t="s">
        <v>165</v>
      </c>
      <c r="C19626" s="113">
        <v>2017</v>
      </c>
      <c r="D19626" s="113" t="s">
        <v>122</v>
      </c>
      <c r="E19626" s="113" t="s">
        <v>125</v>
      </c>
      <c r="F19626" s="113" t="s">
        <v>200</v>
      </c>
      <c r="G19626" s="113">
        <v>5.5824244753718301E-4</v>
      </c>
    </row>
    <row r="19627" spans="1:7" x14ac:dyDescent="0.25">
      <c r="A19627" s="108" t="str">
        <f t="shared" si="306"/>
        <v>ME_2017_NATIONAL TOTAL_Cd</v>
      </c>
      <c r="B19627" s="113" t="s">
        <v>165</v>
      </c>
      <c r="C19627" s="113">
        <v>2017</v>
      </c>
      <c r="D19627" s="113" t="s">
        <v>122</v>
      </c>
      <c r="E19627" s="113" t="s">
        <v>126</v>
      </c>
      <c r="F19627" s="113" t="s">
        <v>200</v>
      </c>
      <c r="G19627" s="113">
        <v>2.3177192742955999E-4</v>
      </c>
    </row>
    <row r="19628" spans="1:7" x14ac:dyDescent="0.25">
      <c r="A19628" s="108" t="str">
        <f t="shared" si="306"/>
        <v>ME_2017_NATIONAL TOTAL_Hg</v>
      </c>
      <c r="B19628" s="113" t="s">
        <v>165</v>
      </c>
      <c r="C19628" s="113">
        <v>2017</v>
      </c>
      <c r="D19628" s="113" t="s">
        <v>122</v>
      </c>
      <c r="E19628" s="113" t="s">
        <v>127</v>
      </c>
      <c r="F19628" s="113" t="s">
        <v>200</v>
      </c>
      <c r="G19628" s="150">
        <v>4.6267020836000002E-5</v>
      </c>
    </row>
    <row r="19629" spans="1:7" x14ac:dyDescent="0.25">
      <c r="A19629" s="108" t="str">
        <f t="shared" si="306"/>
        <v>ME_2017_NATIONAL TOTAL_DIOX</v>
      </c>
      <c r="B19629" s="113" t="s">
        <v>165</v>
      </c>
      <c r="C19629" s="113">
        <v>2017</v>
      </c>
      <c r="D19629" s="113" t="s">
        <v>122</v>
      </c>
      <c r="E19629" s="113" t="s">
        <v>128</v>
      </c>
      <c r="F19629" s="113" t="s">
        <v>200</v>
      </c>
      <c r="G19629" s="150">
        <v>3.1012777647999999E-10</v>
      </c>
    </row>
    <row r="19630" spans="1:7" x14ac:dyDescent="0.25">
      <c r="A19630" s="108" t="str">
        <f t="shared" si="306"/>
        <v>ME_2017_NATIONAL TOTAL_PAH</v>
      </c>
      <c r="B19630" s="113" t="s">
        <v>165</v>
      </c>
      <c r="C19630" s="113">
        <v>2017</v>
      </c>
      <c r="D19630" s="113" t="s">
        <v>122</v>
      </c>
      <c r="E19630" s="113" t="s">
        <v>129</v>
      </c>
      <c r="F19630" s="113" t="s">
        <v>200</v>
      </c>
      <c r="G19630" s="113">
        <v>3.4104462356849597E-4</v>
      </c>
    </row>
    <row r="19631" spans="1:7" x14ac:dyDescent="0.25">
      <c r="A19631" s="108" t="str">
        <f t="shared" si="306"/>
        <v>ME_2017_NATIONAL TOTAL_HCB</v>
      </c>
      <c r="B19631" s="113" t="s">
        <v>165</v>
      </c>
      <c r="C19631" s="113">
        <v>2017</v>
      </c>
      <c r="D19631" s="113" t="s">
        <v>122</v>
      </c>
      <c r="E19631" s="113" t="s">
        <v>130</v>
      </c>
      <c r="F19631" s="113" t="s">
        <v>200</v>
      </c>
      <c r="G19631" s="150">
        <v>1.2576511300173001E-7</v>
      </c>
    </row>
    <row r="19632" spans="1:7" x14ac:dyDescent="0.25">
      <c r="A19632" s="108" t="str">
        <f t="shared" si="306"/>
        <v>ME_2017_NATIONAL TOTAL_PCB</v>
      </c>
      <c r="B19632" s="113" t="s">
        <v>165</v>
      </c>
      <c r="C19632" s="113">
        <v>2017</v>
      </c>
      <c r="D19632" s="113" t="s">
        <v>122</v>
      </c>
      <c r="E19632" s="113" t="s">
        <v>259</v>
      </c>
      <c r="F19632" s="113" t="s">
        <v>200</v>
      </c>
      <c r="G19632" s="150">
        <v>6.5841584938000001E-10</v>
      </c>
    </row>
    <row r="19633" spans="1:7" x14ac:dyDescent="0.25">
      <c r="A19633" s="108" t="str">
        <f t="shared" si="306"/>
        <v>ME_2017_1A3(FS)_NOx</v>
      </c>
      <c r="B19633" s="113" t="s">
        <v>165</v>
      </c>
      <c r="C19633" s="113">
        <v>2017</v>
      </c>
      <c r="D19633" s="113" t="s">
        <v>132</v>
      </c>
      <c r="E19633" s="113" t="s">
        <v>199</v>
      </c>
      <c r="F19633" s="113" t="s">
        <v>200</v>
      </c>
      <c r="G19633" s="113">
        <v>6.2392399875353597</v>
      </c>
    </row>
    <row r="19634" spans="1:7" x14ac:dyDescent="0.25">
      <c r="A19634" s="108" t="str">
        <f t="shared" si="306"/>
        <v>ME_2017_1A3(FS)_NMVOC</v>
      </c>
      <c r="B19634" s="113" t="s">
        <v>165</v>
      </c>
      <c r="C19634" s="113">
        <v>2017</v>
      </c>
      <c r="D19634" s="113" t="s">
        <v>132</v>
      </c>
      <c r="E19634" s="113" t="s">
        <v>123</v>
      </c>
      <c r="F19634" s="113" t="s">
        <v>200</v>
      </c>
      <c r="G19634" s="113">
        <v>1.26130893102788</v>
      </c>
    </row>
    <row r="19635" spans="1:7" x14ac:dyDescent="0.25">
      <c r="A19635" s="108" t="str">
        <f t="shared" si="306"/>
        <v>ME_2017_1A3(FS)_NH3</v>
      </c>
      <c r="B19635" s="113" t="s">
        <v>165</v>
      </c>
      <c r="C19635" s="113">
        <v>2017</v>
      </c>
      <c r="D19635" s="113" t="s">
        <v>132</v>
      </c>
      <c r="E19635" s="113" t="s">
        <v>124</v>
      </c>
      <c r="F19635" s="113" t="s">
        <v>200</v>
      </c>
      <c r="G19635" s="113">
        <v>3.6130037866513802E-2</v>
      </c>
    </row>
    <row r="19636" spans="1:7" x14ac:dyDescent="0.25">
      <c r="A19636" s="108" t="str">
        <f t="shared" si="306"/>
        <v>ME_2017_1A3(FS)_PM2.5</v>
      </c>
      <c r="B19636" s="113" t="s">
        <v>165</v>
      </c>
      <c r="C19636" s="113">
        <v>2017</v>
      </c>
      <c r="D19636" s="113" t="s">
        <v>132</v>
      </c>
      <c r="E19636" s="113" t="s">
        <v>203</v>
      </c>
      <c r="F19636" s="113" t="s">
        <v>200</v>
      </c>
      <c r="G19636" s="113">
        <v>0.42237478635861497</v>
      </c>
    </row>
    <row r="19637" spans="1:7" x14ac:dyDescent="0.25">
      <c r="A19637" s="108" t="str">
        <f t="shared" si="306"/>
        <v>ME_2017_3D_NOx</v>
      </c>
      <c r="B19637" s="113" t="s">
        <v>165</v>
      </c>
      <c r="C19637" s="113">
        <v>2017</v>
      </c>
      <c r="D19637" s="113" t="s">
        <v>206</v>
      </c>
      <c r="E19637" s="113" t="s">
        <v>199</v>
      </c>
      <c r="F19637" s="113" t="s">
        <v>200</v>
      </c>
      <c r="G19637" s="113">
        <v>1.9487440000000002E-2</v>
      </c>
    </row>
    <row r="19638" spans="1:7" x14ac:dyDescent="0.25">
      <c r="A19638" s="108" t="str">
        <f t="shared" si="306"/>
        <v>ME_2018_NATIONAL TOTAL_NOx</v>
      </c>
      <c r="B19638" s="113" t="s">
        <v>165</v>
      </c>
      <c r="C19638" s="113">
        <v>2018</v>
      </c>
      <c r="D19638" s="113" t="s">
        <v>122</v>
      </c>
      <c r="E19638" s="113" t="s">
        <v>199</v>
      </c>
      <c r="F19638" s="113" t="s">
        <v>200</v>
      </c>
      <c r="G19638" s="113">
        <v>16.2342723669144</v>
      </c>
    </row>
    <row r="19639" spans="1:7" x14ac:dyDescent="0.25">
      <c r="A19639" s="108" t="str">
        <f t="shared" si="306"/>
        <v>ME_2018_NATIONAL TOTAL_NMVOC</v>
      </c>
      <c r="B19639" s="113" t="s">
        <v>165</v>
      </c>
      <c r="C19639" s="113">
        <v>2018</v>
      </c>
      <c r="D19639" s="113" t="s">
        <v>122</v>
      </c>
      <c r="E19639" s="113" t="s">
        <v>123</v>
      </c>
      <c r="F19639" s="113" t="s">
        <v>200</v>
      </c>
      <c r="G19639" s="113">
        <v>8.1924530114130505</v>
      </c>
    </row>
    <row r="19640" spans="1:7" x14ac:dyDescent="0.25">
      <c r="A19640" s="108" t="str">
        <f t="shared" si="306"/>
        <v>ME_2018_NATIONAL TOTAL_SOx</v>
      </c>
      <c r="B19640" s="113" t="s">
        <v>165</v>
      </c>
      <c r="C19640" s="113">
        <v>2018</v>
      </c>
      <c r="D19640" s="113" t="s">
        <v>122</v>
      </c>
      <c r="E19640" s="113" t="s">
        <v>201</v>
      </c>
      <c r="F19640" s="113" t="s">
        <v>200</v>
      </c>
      <c r="G19640" s="113">
        <v>63.698172320397802</v>
      </c>
    </row>
    <row r="19641" spans="1:7" x14ac:dyDescent="0.25">
      <c r="A19641" s="108" t="str">
        <f t="shared" si="306"/>
        <v>ME_2018_NATIONAL TOTAL_NH3</v>
      </c>
      <c r="B19641" s="113" t="s">
        <v>165</v>
      </c>
      <c r="C19641" s="113">
        <v>2018</v>
      </c>
      <c r="D19641" s="113" t="s">
        <v>122</v>
      </c>
      <c r="E19641" s="113" t="s">
        <v>124</v>
      </c>
      <c r="F19641" s="113" t="s">
        <v>200</v>
      </c>
      <c r="G19641" s="113">
        <v>3.5275977593871102</v>
      </c>
    </row>
    <row r="19642" spans="1:7" x14ac:dyDescent="0.25">
      <c r="A19642" s="108" t="str">
        <f t="shared" si="306"/>
        <v>ME_2018_NATIONAL TOTAL_PM2.5</v>
      </c>
      <c r="B19642" s="113" t="s">
        <v>165</v>
      </c>
      <c r="C19642" s="113">
        <v>2018</v>
      </c>
      <c r="D19642" s="113" t="s">
        <v>122</v>
      </c>
      <c r="E19642" s="113" t="s">
        <v>203</v>
      </c>
      <c r="F19642" s="113" t="s">
        <v>200</v>
      </c>
      <c r="G19642" s="113">
        <v>2.0190058412547698</v>
      </c>
    </row>
    <row r="19643" spans="1:7" x14ac:dyDescent="0.25">
      <c r="A19643" s="108" t="str">
        <f t="shared" si="306"/>
        <v>ME_2018_NATIONAL TOTAL_Pb</v>
      </c>
      <c r="B19643" s="113" t="s">
        <v>165</v>
      </c>
      <c r="C19643" s="113">
        <v>2018</v>
      </c>
      <c r="D19643" s="113" t="s">
        <v>122</v>
      </c>
      <c r="E19643" s="113" t="s">
        <v>125</v>
      </c>
      <c r="F19643" s="113" t="s">
        <v>200</v>
      </c>
      <c r="G19643" s="113">
        <v>5.75672204367284E-4</v>
      </c>
    </row>
    <row r="19644" spans="1:7" x14ac:dyDescent="0.25">
      <c r="A19644" s="108" t="str">
        <f t="shared" si="306"/>
        <v>ME_2018_NATIONAL TOTAL_Cd</v>
      </c>
      <c r="B19644" s="113" t="s">
        <v>165</v>
      </c>
      <c r="C19644" s="113">
        <v>2018</v>
      </c>
      <c r="D19644" s="113" t="s">
        <v>122</v>
      </c>
      <c r="E19644" s="113" t="s">
        <v>126</v>
      </c>
      <c r="F19644" s="113" t="s">
        <v>200</v>
      </c>
      <c r="G19644" s="113">
        <v>2.367048734154E-4</v>
      </c>
    </row>
    <row r="19645" spans="1:7" x14ac:dyDescent="0.25">
      <c r="A19645" s="108" t="str">
        <f t="shared" si="306"/>
        <v>ME_2018_NATIONAL TOTAL_Hg</v>
      </c>
      <c r="B19645" s="113" t="s">
        <v>165</v>
      </c>
      <c r="C19645" s="113">
        <v>2018</v>
      </c>
      <c r="D19645" s="113" t="s">
        <v>122</v>
      </c>
      <c r="E19645" s="113" t="s">
        <v>127</v>
      </c>
      <c r="F19645" s="113" t="s">
        <v>200</v>
      </c>
      <c r="G19645" s="150">
        <v>5.1167865919999997E-5</v>
      </c>
    </row>
    <row r="19646" spans="1:7" x14ac:dyDescent="0.25">
      <c r="A19646" s="108" t="str">
        <f t="shared" si="306"/>
        <v>ME_2018_NATIONAL TOTAL_DIOX</v>
      </c>
      <c r="B19646" s="113" t="s">
        <v>165</v>
      </c>
      <c r="C19646" s="113">
        <v>2018</v>
      </c>
      <c r="D19646" s="113" t="s">
        <v>122</v>
      </c>
      <c r="E19646" s="113" t="s">
        <v>128</v>
      </c>
      <c r="F19646" s="113" t="s">
        <v>200</v>
      </c>
      <c r="G19646" s="150">
        <v>3.2662660075999999E-10</v>
      </c>
    </row>
    <row r="19647" spans="1:7" x14ac:dyDescent="0.25">
      <c r="A19647" s="108" t="str">
        <f t="shared" si="306"/>
        <v>ME_2018_NATIONAL TOTAL_PAH</v>
      </c>
      <c r="B19647" s="113" t="s">
        <v>165</v>
      </c>
      <c r="C19647" s="113">
        <v>2018</v>
      </c>
      <c r="D19647" s="113" t="s">
        <v>122</v>
      </c>
      <c r="E19647" s="113" t="s">
        <v>129</v>
      </c>
      <c r="F19647" s="113" t="s">
        <v>200</v>
      </c>
      <c r="G19647" s="113">
        <v>3.2790666647259802E-4</v>
      </c>
    </row>
    <row r="19648" spans="1:7" x14ac:dyDescent="0.25">
      <c r="A19648" s="108" t="str">
        <f t="shared" si="306"/>
        <v>ME_2018_NATIONAL TOTAL_HCB</v>
      </c>
      <c r="B19648" s="113" t="s">
        <v>165</v>
      </c>
      <c r="C19648" s="113">
        <v>2018</v>
      </c>
      <c r="D19648" s="113" t="s">
        <v>122</v>
      </c>
      <c r="E19648" s="113" t="s">
        <v>130</v>
      </c>
      <c r="F19648" s="113" t="s">
        <v>200</v>
      </c>
      <c r="G19648" s="150">
        <v>1.3591474701444E-7</v>
      </c>
    </row>
    <row r="19649" spans="1:7" x14ac:dyDescent="0.25">
      <c r="A19649" s="108" t="str">
        <f t="shared" si="306"/>
        <v>ME_2018_NATIONAL TOTAL_PCB</v>
      </c>
      <c r="B19649" s="113" t="s">
        <v>165</v>
      </c>
      <c r="C19649" s="113">
        <v>2018</v>
      </c>
      <c r="D19649" s="113" t="s">
        <v>122</v>
      </c>
      <c r="E19649" s="113" t="s">
        <v>259</v>
      </c>
      <c r="F19649" s="113" t="s">
        <v>200</v>
      </c>
      <c r="G19649" s="150">
        <v>6.4260408684000003E-10</v>
      </c>
    </row>
    <row r="19650" spans="1:7" x14ac:dyDescent="0.25">
      <c r="A19650" s="108" t="str">
        <f t="shared" ref="A19650:A19713" si="307">CONCATENATE(B19650,"_",C19650,"_",D19650,"_",E19650)</f>
        <v>ME_2018_1A3(FS)_NOx</v>
      </c>
      <c r="B19650" s="113" t="s">
        <v>165</v>
      </c>
      <c r="C19650" s="113">
        <v>2018</v>
      </c>
      <c r="D19650" s="113" t="s">
        <v>132</v>
      </c>
      <c r="E19650" s="113" t="s">
        <v>199</v>
      </c>
      <c r="F19650" s="113" t="s">
        <v>200</v>
      </c>
      <c r="G19650" s="113">
        <v>6.7833532566374499</v>
      </c>
    </row>
    <row r="19651" spans="1:7" x14ac:dyDescent="0.25">
      <c r="A19651" s="108" t="str">
        <f t="shared" si="307"/>
        <v>ME_2018_1A3(FS)_NMVOC</v>
      </c>
      <c r="B19651" s="113" t="s">
        <v>165</v>
      </c>
      <c r="C19651" s="113">
        <v>2018</v>
      </c>
      <c r="D19651" s="113" t="s">
        <v>132</v>
      </c>
      <c r="E19651" s="113" t="s">
        <v>123</v>
      </c>
      <c r="F19651" s="113" t="s">
        <v>200</v>
      </c>
      <c r="G19651" s="113">
        <v>1.2946558249864299</v>
      </c>
    </row>
    <row r="19652" spans="1:7" x14ac:dyDescent="0.25">
      <c r="A19652" s="108" t="str">
        <f t="shared" si="307"/>
        <v>ME_2018_1A3(FS)_NH3</v>
      </c>
      <c r="B19652" s="113" t="s">
        <v>165</v>
      </c>
      <c r="C19652" s="113">
        <v>2018</v>
      </c>
      <c r="D19652" s="113" t="s">
        <v>132</v>
      </c>
      <c r="E19652" s="113" t="s">
        <v>124</v>
      </c>
      <c r="F19652" s="113" t="s">
        <v>200</v>
      </c>
      <c r="G19652" s="113">
        <v>3.5174725312315802E-2</v>
      </c>
    </row>
    <row r="19653" spans="1:7" x14ac:dyDescent="0.25">
      <c r="A19653" s="108" t="str">
        <f t="shared" si="307"/>
        <v>ME_2018_1A3(FS)_PM2.5</v>
      </c>
      <c r="B19653" s="113" t="s">
        <v>165</v>
      </c>
      <c r="C19653" s="113">
        <v>2018</v>
      </c>
      <c r="D19653" s="113" t="s">
        <v>132</v>
      </c>
      <c r="E19653" s="113" t="s">
        <v>203</v>
      </c>
      <c r="F19653" s="113" t="s">
        <v>200</v>
      </c>
      <c r="G19653" s="113">
        <v>0.45230777438772601</v>
      </c>
    </row>
    <row r="19654" spans="1:7" x14ac:dyDescent="0.25">
      <c r="A19654" s="108" t="str">
        <f t="shared" si="307"/>
        <v>ME_2018_3D_NOx</v>
      </c>
      <c r="B19654" s="113" t="s">
        <v>165</v>
      </c>
      <c r="C19654" s="113">
        <v>2018</v>
      </c>
      <c r="D19654" s="113" t="s">
        <v>206</v>
      </c>
      <c r="E19654" s="113" t="s">
        <v>199</v>
      </c>
      <c r="F19654" s="113" t="s">
        <v>200</v>
      </c>
      <c r="G19654" s="113">
        <v>2.3435253333333302E-2</v>
      </c>
    </row>
    <row r="19655" spans="1:7" x14ac:dyDescent="0.25">
      <c r="A19655" s="108" t="str">
        <f t="shared" si="307"/>
        <v>ME_2019_NATIONAL TOTAL_NOx</v>
      </c>
      <c r="B19655" s="113" t="s">
        <v>165</v>
      </c>
      <c r="C19655" s="113">
        <v>2019</v>
      </c>
      <c r="D19655" s="113" t="s">
        <v>122</v>
      </c>
      <c r="E19655" s="113" t="s">
        <v>199</v>
      </c>
      <c r="F19655" s="113" t="s">
        <v>200</v>
      </c>
      <c r="G19655" s="113">
        <v>16.330772726753999</v>
      </c>
    </row>
    <row r="19656" spans="1:7" x14ac:dyDescent="0.25">
      <c r="A19656" s="108" t="str">
        <f t="shared" si="307"/>
        <v>ME_2019_NATIONAL TOTAL_NMVOC</v>
      </c>
      <c r="B19656" s="113" t="s">
        <v>165</v>
      </c>
      <c r="C19656" s="113">
        <v>2019</v>
      </c>
      <c r="D19656" s="113" t="s">
        <v>122</v>
      </c>
      <c r="E19656" s="113" t="s">
        <v>123</v>
      </c>
      <c r="F19656" s="113" t="s">
        <v>200</v>
      </c>
      <c r="G19656" s="113">
        <v>8.4037612845124805</v>
      </c>
    </row>
    <row r="19657" spans="1:7" x14ac:dyDescent="0.25">
      <c r="A19657" s="108" t="str">
        <f t="shared" si="307"/>
        <v>ME_2019_NATIONAL TOTAL_SOx</v>
      </c>
      <c r="B19657" s="113" t="s">
        <v>165</v>
      </c>
      <c r="C19657" s="113">
        <v>2019</v>
      </c>
      <c r="D19657" s="113" t="s">
        <v>122</v>
      </c>
      <c r="E19657" s="113" t="s">
        <v>201</v>
      </c>
      <c r="F19657" s="113" t="s">
        <v>200</v>
      </c>
      <c r="G19657" s="113">
        <v>61.7047919831722</v>
      </c>
    </row>
    <row r="19658" spans="1:7" x14ac:dyDescent="0.25">
      <c r="A19658" s="108" t="str">
        <f t="shared" si="307"/>
        <v>ME_2019_NATIONAL TOTAL_NH3</v>
      </c>
      <c r="B19658" s="113" t="s">
        <v>165</v>
      </c>
      <c r="C19658" s="113">
        <v>2019</v>
      </c>
      <c r="D19658" s="113" t="s">
        <v>122</v>
      </c>
      <c r="E19658" s="113" t="s">
        <v>124</v>
      </c>
      <c r="F19658" s="113" t="s">
        <v>200</v>
      </c>
      <c r="G19658" s="113">
        <v>3.4412712493664799</v>
      </c>
    </row>
    <row r="19659" spans="1:7" x14ac:dyDescent="0.25">
      <c r="A19659" s="108" t="str">
        <f t="shared" si="307"/>
        <v>ME_2019_NATIONAL TOTAL_PM2.5</v>
      </c>
      <c r="B19659" s="113" t="s">
        <v>165</v>
      </c>
      <c r="C19659" s="113">
        <v>2019</v>
      </c>
      <c r="D19659" s="113" t="s">
        <v>122</v>
      </c>
      <c r="E19659" s="113" t="s">
        <v>203</v>
      </c>
      <c r="F19659" s="113" t="s">
        <v>200</v>
      </c>
      <c r="G19659" s="113">
        <v>2.0891499585866802</v>
      </c>
    </row>
    <row r="19660" spans="1:7" x14ac:dyDescent="0.25">
      <c r="A19660" s="108" t="str">
        <f t="shared" si="307"/>
        <v>ME_2019_NATIONAL TOTAL_Pb</v>
      </c>
      <c r="B19660" s="113" t="s">
        <v>165</v>
      </c>
      <c r="C19660" s="113">
        <v>2019</v>
      </c>
      <c r="D19660" s="113" t="s">
        <v>122</v>
      </c>
      <c r="E19660" s="113" t="s">
        <v>125</v>
      </c>
      <c r="F19660" s="113" t="s">
        <v>200</v>
      </c>
      <c r="G19660" s="113">
        <v>5.3724387177972498E-4</v>
      </c>
    </row>
    <row r="19661" spans="1:7" x14ac:dyDescent="0.25">
      <c r="A19661" s="108" t="str">
        <f t="shared" si="307"/>
        <v>ME_2019_NATIONAL TOTAL_Cd</v>
      </c>
      <c r="B19661" s="113" t="s">
        <v>165</v>
      </c>
      <c r="C19661" s="113">
        <v>2019</v>
      </c>
      <c r="D19661" s="113" t="s">
        <v>122</v>
      </c>
      <c r="E19661" s="113" t="s">
        <v>126</v>
      </c>
      <c r="F19661" s="113" t="s">
        <v>200</v>
      </c>
      <c r="G19661" s="113">
        <v>2.344944586165E-4</v>
      </c>
    </row>
    <row r="19662" spans="1:7" x14ac:dyDescent="0.25">
      <c r="A19662" s="108" t="str">
        <f t="shared" si="307"/>
        <v>ME_2019_NATIONAL TOTAL_Hg</v>
      </c>
      <c r="B19662" s="113" t="s">
        <v>165</v>
      </c>
      <c r="C19662" s="113">
        <v>2019</v>
      </c>
      <c r="D19662" s="113" t="s">
        <v>122</v>
      </c>
      <c r="E19662" s="113" t="s">
        <v>127</v>
      </c>
      <c r="F19662" s="113" t="s">
        <v>200</v>
      </c>
      <c r="G19662" s="150">
        <v>5.1777943930000003E-5</v>
      </c>
    </row>
    <row r="19663" spans="1:7" x14ac:dyDescent="0.25">
      <c r="A19663" s="108" t="str">
        <f t="shared" si="307"/>
        <v>ME_2019_NATIONAL TOTAL_DIOX</v>
      </c>
      <c r="B19663" s="113" t="s">
        <v>165</v>
      </c>
      <c r="C19663" s="113">
        <v>2019</v>
      </c>
      <c r="D19663" s="113" t="s">
        <v>122</v>
      </c>
      <c r="E19663" s="113" t="s">
        <v>128</v>
      </c>
      <c r="F19663" s="113" t="s">
        <v>200</v>
      </c>
      <c r="G19663" s="150">
        <v>2.7238437913999998E-10</v>
      </c>
    </row>
    <row r="19664" spans="1:7" x14ac:dyDescent="0.25">
      <c r="A19664" s="108" t="str">
        <f t="shared" si="307"/>
        <v>ME_2019_NATIONAL TOTAL_PAH</v>
      </c>
      <c r="B19664" s="113" t="s">
        <v>165</v>
      </c>
      <c r="C19664" s="113">
        <v>2019</v>
      </c>
      <c r="D19664" s="113" t="s">
        <v>122</v>
      </c>
      <c r="E19664" s="113" t="s">
        <v>129</v>
      </c>
      <c r="F19664" s="113" t="s">
        <v>200</v>
      </c>
      <c r="G19664" s="113">
        <v>3.3698705195083298E-4</v>
      </c>
    </row>
    <row r="19665" spans="1:7" x14ac:dyDescent="0.25">
      <c r="A19665" s="108" t="str">
        <f t="shared" si="307"/>
        <v>ME_2019_NATIONAL TOTAL_HCB</v>
      </c>
      <c r="B19665" s="113" t="s">
        <v>165</v>
      </c>
      <c r="C19665" s="113">
        <v>2019</v>
      </c>
      <c r="D19665" s="113" t="s">
        <v>122</v>
      </c>
      <c r="E19665" s="113" t="s">
        <v>130</v>
      </c>
      <c r="F19665" s="113" t="s">
        <v>200</v>
      </c>
      <c r="G19665" s="150">
        <v>1.4021504585431001E-7</v>
      </c>
    </row>
    <row r="19666" spans="1:7" x14ac:dyDescent="0.25">
      <c r="A19666" s="108" t="str">
        <f t="shared" si="307"/>
        <v>ME_2019_NATIONAL TOTAL_PCB</v>
      </c>
      <c r="B19666" s="113" t="s">
        <v>165</v>
      </c>
      <c r="C19666" s="113">
        <v>2019</v>
      </c>
      <c r="D19666" s="113" t="s">
        <v>122</v>
      </c>
      <c r="E19666" s="113" t="s">
        <v>259</v>
      </c>
      <c r="F19666" s="113" t="s">
        <v>200</v>
      </c>
      <c r="G19666" s="150">
        <v>6.0730258653999999E-10</v>
      </c>
    </row>
    <row r="19667" spans="1:7" x14ac:dyDescent="0.25">
      <c r="A19667" s="108" t="str">
        <f t="shared" si="307"/>
        <v>ME_2019_1A3(FS)_NOx</v>
      </c>
      <c r="B19667" s="113" t="s">
        <v>165</v>
      </c>
      <c r="C19667" s="113">
        <v>2019</v>
      </c>
      <c r="D19667" s="113" t="s">
        <v>132</v>
      </c>
      <c r="E19667" s="113" t="s">
        <v>199</v>
      </c>
      <c r="F19667" s="113" t="s">
        <v>200</v>
      </c>
      <c r="G19667" s="113">
        <v>7.0785642687317702</v>
      </c>
    </row>
    <row r="19668" spans="1:7" x14ac:dyDescent="0.25">
      <c r="A19668" s="108" t="str">
        <f t="shared" si="307"/>
        <v>ME_2019_1A3(FS)_NMVOC</v>
      </c>
      <c r="B19668" s="113" t="s">
        <v>165</v>
      </c>
      <c r="C19668" s="113">
        <v>2019</v>
      </c>
      <c r="D19668" s="113" t="s">
        <v>132</v>
      </c>
      <c r="E19668" s="113" t="s">
        <v>123</v>
      </c>
      <c r="F19668" s="113" t="s">
        <v>200</v>
      </c>
      <c r="G19668" s="113">
        <v>1.34235958959757</v>
      </c>
    </row>
    <row r="19669" spans="1:7" x14ac:dyDescent="0.25">
      <c r="A19669" s="108" t="str">
        <f t="shared" si="307"/>
        <v>ME_2019_1A3(FS)_NH3</v>
      </c>
      <c r="B19669" s="113" t="s">
        <v>165</v>
      </c>
      <c r="C19669" s="113">
        <v>2019</v>
      </c>
      <c r="D19669" s="113" t="s">
        <v>132</v>
      </c>
      <c r="E19669" s="113" t="s">
        <v>124</v>
      </c>
      <c r="F19669" s="113" t="s">
        <v>200</v>
      </c>
      <c r="G19669" s="113">
        <v>3.7649069366480797E-2</v>
      </c>
    </row>
    <row r="19670" spans="1:7" x14ac:dyDescent="0.25">
      <c r="A19670" s="108" t="str">
        <f t="shared" si="307"/>
        <v>ME_2019_1A3(FS)_PM2.5</v>
      </c>
      <c r="B19670" s="113" t="s">
        <v>165</v>
      </c>
      <c r="C19670" s="113">
        <v>2019</v>
      </c>
      <c r="D19670" s="113" t="s">
        <v>132</v>
      </c>
      <c r="E19670" s="113" t="s">
        <v>203</v>
      </c>
      <c r="F19670" s="113" t="s">
        <v>200</v>
      </c>
      <c r="G19670" s="113">
        <v>0.48860576912693698</v>
      </c>
    </row>
    <row r="19671" spans="1:7" x14ac:dyDescent="0.25">
      <c r="A19671" s="108" t="str">
        <f t="shared" si="307"/>
        <v>ME_2019_3D_NOx</v>
      </c>
      <c r="B19671" s="113" t="s">
        <v>165</v>
      </c>
      <c r="C19671" s="113">
        <v>2019</v>
      </c>
      <c r="D19671" s="113" t="s">
        <v>206</v>
      </c>
      <c r="E19671" s="113" t="s">
        <v>199</v>
      </c>
      <c r="F19671" s="113" t="s">
        <v>200</v>
      </c>
      <c r="G19671" s="113">
        <v>2.3435253333333302E-2</v>
      </c>
    </row>
    <row r="19672" spans="1:7" x14ac:dyDescent="0.25">
      <c r="A19672" s="108" t="str">
        <f t="shared" si="307"/>
        <v>ME_2020_NATIONAL TOTAL_NOx</v>
      </c>
      <c r="B19672" s="113" t="s">
        <v>165</v>
      </c>
      <c r="C19672" s="113">
        <v>2020</v>
      </c>
      <c r="D19672" s="113" t="s">
        <v>122</v>
      </c>
      <c r="E19672" s="113" t="s">
        <v>199</v>
      </c>
      <c r="F19672" s="113" t="s">
        <v>200</v>
      </c>
      <c r="G19672" s="113">
        <v>15.646715439286901</v>
      </c>
    </row>
    <row r="19673" spans="1:7" x14ac:dyDescent="0.25">
      <c r="A19673" s="108" t="str">
        <f t="shared" si="307"/>
        <v>ME_2020_NATIONAL TOTAL_NMVOC</v>
      </c>
      <c r="B19673" s="113" t="s">
        <v>165</v>
      </c>
      <c r="C19673" s="113">
        <v>2020</v>
      </c>
      <c r="D19673" s="113" t="s">
        <v>122</v>
      </c>
      <c r="E19673" s="113" t="s">
        <v>123</v>
      </c>
      <c r="F19673" s="113" t="s">
        <v>200</v>
      </c>
      <c r="G19673" s="113">
        <v>7.9843817733723297</v>
      </c>
    </row>
    <row r="19674" spans="1:7" x14ac:dyDescent="0.25">
      <c r="A19674" s="108" t="str">
        <f t="shared" si="307"/>
        <v>ME_2020_NATIONAL TOTAL_SOx</v>
      </c>
      <c r="B19674" s="113" t="s">
        <v>165</v>
      </c>
      <c r="C19674" s="113">
        <v>2020</v>
      </c>
      <c r="D19674" s="113" t="s">
        <v>122</v>
      </c>
      <c r="E19674" s="113" t="s">
        <v>201</v>
      </c>
      <c r="F19674" s="113" t="s">
        <v>200</v>
      </c>
      <c r="G19674" s="113">
        <v>66.116922691613595</v>
      </c>
    </row>
    <row r="19675" spans="1:7" x14ac:dyDescent="0.25">
      <c r="A19675" s="108" t="str">
        <f t="shared" si="307"/>
        <v>ME_2020_NATIONAL TOTAL_NH3</v>
      </c>
      <c r="B19675" s="113" t="s">
        <v>165</v>
      </c>
      <c r="C19675" s="113">
        <v>2020</v>
      </c>
      <c r="D19675" s="113" t="s">
        <v>122</v>
      </c>
      <c r="E19675" s="113" t="s">
        <v>124</v>
      </c>
      <c r="F19675" s="113" t="s">
        <v>200</v>
      </c>
      <c r="G19675" s="113">
        <v>3.3638814622517401</v>
      </c>
    </row>
    <row r="19676" spans="1:7" x14ac:dyDescent="0.25">
      <c r="A19676" s="108" t="str">
        <f t="shared" si="307"/>
        <v>ME_2020_NATIONAL TOTAL_PM2.5</v>
      </c>
      <c r="B19676" s="113" t="s">
        <v>165</v>
      </c>
      <c r="C19676" s="113">
        <v>2020</v>
      </c>
      <c r="D19676" s="113" t="s">
        <v>122</v>
      </c>
      <c r="E19676" s="113" t="s">
        <v>203</v>
      </c>
      <c r="F19676" s="113" t="s">
        <v>200</v>
      </c>
      <c r="G19676" s="113">
        <v>2.0531566895606002</v>
      </c>
    </row>
    <row r="19677" spans="1:7" x14ac:dyDescent="0.25">
      <c r="A19677" s="108" t="str">
        <f t="shared" si="307"/>
        <v>ME_2020_NATIONAL TOTAL_Pb</v>
      </c>
      <c r="B19677" s="113" t="s">
        <v>165</v>
      </c>
      <c r="C19677" s="113">
        <v>2020</v>
      </c>
      <c r="D19677" s="113" t="s">
        <v>122</v>
      </c>
      <c r="E19677" s="113" t="s">
        <v>125</v>
      </c>
      <c r="F19677" s="113" t="s">
        <v>200</v>
      </c>
      <c r="G19677" s="113">
        <v>5.6797244651499797E-4</v>
      </c>
    </row>
    <row r="19678" spans="1:7" x14ac:dyDescent="0.25">
      <c r="A19678" s="108" t="str">
        <f t="shared" si="307"/>
        <v>ME_2020_NATIONAL TOTAL_Cd</v>
      </c>
      <c r="B19678" s="113" t="s">
        <v>165</v>
      </c>
      <c r="C19678" s="113">
        <v>2020</v>
      </c>
      <c r="D19678" s="113" t="s">
        <v>122</v>
      </c>
      <c r="E19678" s="113" t="s">
        <v>126</v>
      </c>
      <c r="F19678" s="113" t="s">
        <v>200</v>
      </c>
      <c r="G19678" s="113">
        <v>2.2060198189166E-4</v>
      </c>
    </row>
    <row r="19679" spans="1:7" x14ac:dyDescent="0.25">
      <c r="A19679" s="108" t="str">
        <f t="shared" si="307"/>
        <v>ME_2020_NATIONAL TOTAL_Hg</v>
      </c>
      <c r="B19679" s="113" t="s">
        <v>165</v>
      </c>
      <c r="C19679" s="113">
        <v>2020</v>
      </c>
      <c r="D19679" s="113" t="s">
        <v>122</v>
      </c>
      <c r="E19679" s="113" t="s">
        <v>127</v>
      </c>
      <c r="F19679" s="113" t="s">
        <v>200</v>
      </c>
      <c r="G19679" s="150">
        <v>5.3900061595999997E-5</v>
      </c>
    </row>
    <row r="19680" spans="1:7" x14ac:dyDescent="0.25">
      <c r="A19680" s="108" t="str">
        <f t="shared" si="307"/>
        <v>ME_2020_NATIONAL TOTAL_DIOX</v>
      </c>
      <c r="B19680" s="113" t="s">
        <v>165</v>
      </c>
      <c r="C19680" s="113">
        <v>2020</v>
      </c>
      <c r="D19680" s="113" t="s">
        <v>122</v>
      </c>
      <c r="E19680" s="113" t="s">
        <v>128</v>
      </c>
      <c r="F19680" s="113" t="s">
        <v>200</v>
      </c>
      <c r="G19680" s="150">
        <v>3.0222336047999998E-10</v>
      </c>
    </row>
    <row r="19681" spans="1:7" x14ac:dyDescent="0.25">
      <c r="A19681" s="108" t="str">
        <f t="shared" si="307"/>
        <v>ME_2020_NATIONAL TOTAL_PAH</v>
      </c>
      <c r="B19681" s="113" t="s">
        <v>165</v>
      </c>
      <c r="C19681" s="113">
        <v>2020</v>
      </c>
      <c r="D19681" s="113" t="s">
        <v>122</v>
      </c>
      <c r="E19681" s="113" t="s">
        <v>129</v>
      </c>
      <c r="F19681" s="113" t="s">
        <v>200</v>
      </c>
      <c r="G19681" s="113">
        <v>3.3291507219436798E-4</v>
      </c>
    </row>
    <row r="19682" spans="1:7" x14ac:dyDescent="0.25">
      <c r="A19682" s="108" t="str">
        <f t="shared" si="307"/>
        <v>ME_2020_NATIONAL TOTAL_HCB</v>
      </c>
      <c r="B19682" s="113" t="s">
        <v>165</v>
      </c>
      <c r="C19682" s="113">
        <v>2020</v>
      </c>
      <c r="D19682" s="113" t="s">
        <v>122</v>
      </c>
      <c r="E19682" s="113" t="s">
        <v>130</v>
      </c>
      <c r="F19682" s="113" t="s">
        <v>200</v>
      </c>
      <c r="G19682" s="150">
        <v>1.4463345871811E-7</v>
      </c>
    </row>
    <row r="19683" spans="1:7" x14ac:dyDescent="0.25">
      <c r="A19683" s="108" t="str">
        <f t="shared" si="307"/>
        <v>ME_2020_NATIONAL TOTAL_PCB</v>
      </c>
      <c r="B19683" s="113" t="s">
        <v>165</v>
      </c>
      <c r="C19683" s="113">
        <v>2020</v>
      </c>
      <c r="D19683" s="113" t="s">
        <v>122</v>
      </c>
      <c r="E19683" s="113" t="s">
        <v>259</v>
      </c>
      <c r="F19683" s="113" t="s">
        <v>200</v>
      </c>
      <c r="G19683" s="150">
        <v>6.3045533028000001E-10</v>
      </c>
    </row>
    <row r="19684" spans="1:7" x14ac:dyDescent="0.25">
      <c r="A19684" s="108" t="str">
        <f t="shared" si="307"/>
        <v>ME_2020_1A3(FS)_NOx</v>
      </c>
      <c r="B19684" s="113" t="s">
        <v>165</v>
      </c>
      <c r="C19684" s="113">
        <v>2020</v>
      </c>
      <c r="D19684" s="113" t="s">
        <v>132</v>
      </c>
      <c r="E19684" s="113" t="s">
        <v>199</v>
      </c>
      <c r="F19684" s="113" t="s">
        <v>200</v>
      </c>
      <c r="G19684" s="113">
        <v>6.1204968770313197</v>
      </c>
    </row>
    <row r="19685" spans="1:7" x14ac:dyDescent="0.25">
      <c r="A19685" s="108" t="str">
        <f t="shared" si="307"/>
        <v>ME_2020_1A3(FS)_NMVOC</v>
      </c>
      <c r="B19685" s="113" t="s">
        <v>165</v>
      </c>
      <c r="C19685" s="113">
        <v>2020</v>
      </c>
      <c r="D19685" s="113" t="s">
        <v>132</v>
      </c>
      <c r="E19685" s="113" t="s">
        <v>123</v>
      </c>
      <c r="F19685" s="113" t="s">
        <v>200</v>
      </c>
      <c r="G19685" s="113">
        <v>1.1140974259627801</v>
      </c>
    </row>
    <row r="19686" spans="1:7" x14ac:dyDescent="0.25">
      <c r="A19686" s="108" t="str">
        <f t="shared" si="307"/>
        <v>ME_2020_1A3(FS)_NH3</v>
      </c>
      <c r="B19686" s="113" t="s">
        <v>165</v>
      </c>
      <c r="C19686" s="113">
        <v>2020</v>
      </c>
      <c r="D19686" s="113" t="s">
        <v>132</v>
      </c>
      <c r="E19686" s="113" t="s">
        <v>124</v>
      </c>
      <c r="F19686" s="113" t="s">
        <v>200</v>
      </c>
      <c r="G19686" s="113">
        <v>2.86862122517423E-2</v>
      </c>
    </row>
    <row r="19687" spans="1:7" x14ac:dyDescent="0.25">
      <c r="A19687" s="108" t="str">
        <f t="shared" si="307"/>
        <v>ME_2020_1A3(FS)_PM2.5</v>
      </c>
      <c r="B19687" s="113" t="s">
        <v>165</v>
      </c>
      <c r="C19687" s="113">
        <v>2020</v>
      </c>
      <c r="D19687" s="113" t="s">
        <v>132</v>
      </c>
      <c r="E19687" s="113" t="s">
        <v>203</v>
      </c>
      <c r="F19687" s="113" t="s">
        <v>200</v>
      </c>
      <c r="G19687" s="113">
        <v>0.45175439447670901</v>
      </c>
    </row>
    <row r="19688" spans="1:7" x14ac:dyDescent="0.25">
      <c r="A19688" s="108" t="str">
        <f t="shared" si="307"/>
        <v>ME_2020_3D_NOx</v>
      </c>
      <c r="B19688" s="113" t="s">
        <v>165</v>
      </c>
      <c r="C19688" s="113">
        <v>2020</v>
      </c>
      <c r="D19688" s="113" t="s">
        <v>206</v>
      </c>
      <c r="E19688" s="113" t="s">
        <v>199</v>
      </c>
      <c r="F19688" s="113" t="s">
        <v>200</v>
      </c>
      <c r="G19688" s="113">
        <v>2.3435253333333302E-2</v>
      </c>
    </row>
    <row r="19689" spans="1:7" x14ac:dyDescent="0.25">
      <c r="A19689" s="108" t="str">
        <f t="shared" si="307"/>
        <v>ME_2021_NATIONAL TOTAL_NOx</v>
      </c>
      <c r="B19689" s="113" t="s">
        <v>165</v>
      </c>
      <c r="C19689" s="113">
        <v>2021</v>
      </c>
      <c r="D19689" s="113" t="s">
        <v>122</v>
      </c>
      <c r="E19689" s="113" t="s">
        <v>199</v>
      </c>
      <c r="F19689" s="113" t="s">
        <v>200</v>
      </c>
      <c r="G19689" s="113">
        <v>16.909763195999101</v>
      </c>
    </row>
    <row r="19690" spans="1:7" x14ac:dyDescent="0.25">
      <c r="A19690" s="108" t="str">
        <f t="shared" si="307"/>
        <v>ME_2021_NATIONAL TOTAL_NMVOC</v>
      </c>
      <c r="B19690" s="113" t="s">
        <v>165</v>
      </c>
      <c r="C19690" s="113">
        <v>2021</v>
      </c>
      <c r="D19690" s="113" t="s">
        <v>122</v>
      </c>
      <c r="E19690" s="113" t="s">
        <v>123</v>
      </c>
      <c r="F19690" s="113" t="s">
        <v>200</v>
      </c>
      <c r="G19690" s="113">
        <v>8.2221145819573405</v>
      </c>
    </row>
    <row r="19691" spans="1:7" x14ac:dyDescent="0.25">
      <c r="A19691" s="108" t="str">
        <f t="shared" si="307"/>
        <v>ME_2021_NATIONAL TOTAL_SOx</v>
      </c>
      <c r="B19691" s="113" t="s">
        <v>165</v>
      </c>
      <c r="C19691" s="113">
        <v>2021</v>
      </c>
      <c r="D19691" s="113" t="s">
        <v>122</v>
      </c>
      <c r="E19691" s="113" t="s">
        <v>201</v>
      </c>
      <c r="F19691" s="113" t="s">
        <v>200</v>
      </c>
      <c r="G19691" s="113">
        <v>59.924274059471998</v>
      </c>
    </row>
    <row r="19692" spans="1:7" x14ac:dyDescent="0.25">
      <c r="A19692" s="108" t="str">
        <f t="shared" si="307"/>
        <v>ME_2021_NATIONAL TOTAL_NH3</v>
      </c>
      <c r="B19692" s="113" t="s">
        <v>165</v>
      </c>
      <c r="C19692" s="113">
        <v>2021</v>
      </c>
      <c r="D19692" s="113" t="s">
        <v>122</v>
      </c>
      <c r="E19692" s="113" t="s">
        <v>124</v>
      </c>
      <c r="F19692" s="113" t="s">
        <v>200</v>
      </c>
      <c r="G19692" s="113">
        <v>3.1935574106304601</v>
      </c>
    </row>
    <row r="19693" spans="1:7" x14ac:dyDescent="0.25">
      <c r="A19693" s="108" t="str">
        <f t="shared" si="307"/>
        <v>ME_2021_NATIONAL TOTAL_PM2.5</v>
      </c>
      <c r="B19693" s="113" t="s">
        <v>165</v>
      </c>
      <c r="C19693" s="113">
        <v>2021</v>
      </c>
      <c r="D19693" s="113" t="s">
        <v>122</v>
      </c>
      <c r="E19693" s="113" t="s">
        <v>203</v>
      </c>
      <c r="F19693" s="113" t="s">
        <v>200</v>
      </c>
      <c r="G19693" s="113">
        <v>1.84228020250526</v>
      </c>
    </row>
    <row r="19694" spans="1:7" x14ac:dyDescent="0.25">
      <c r="A19694" s="108" t="str">
        <f t="shared" si="307"/>
        <v>ME_2021_NATIONAL TOTAL_Pb</v>
      </c>
      <c r="B19694" s="113" t="s">
        <v>165</v>
      </c>
      <c r="C19694" s="113">
        <v>2021</v>
      </c>
      <c r="D19694" s="113" t="s">
        <v>122</v>
      </c>
      <c r="E19694" s="113" t="s">
        <v>125</v>
      </c>
      <c r="F19694" s="113" t="s">
        <v>200</v>
      </c>
      <c r="G19694" s="113">
        <v>4.6487944783672898E-4</v>
      </c>
    </row>
    <row r="19695" spans="1:7" x14ac:dyDescent="0.25">
      <c r="A19695" s="108" t="str">
        <f t="shared" si="307"/>
        <v>ME_2021_NATIONAL TOTAL_Cd</v>
      </c>
      <c r="B19695" s="113" t="s">
        <v>165</v>
      </c>
      <c r="C19695" s="113">
        <v>2021</v>
      </c>
      <c r="D19695" s="113" t="s">
        <v>122</v>
      </c>
      <c r="E19695" s="113" t="s">
        <v>126</v>
      </c>
      <c r="F19695" s="113" t="s">
        <v>200</v>
      </c>
      <c r="G19695" s="113">
        <v>1.3899646693144E-4</v>
      </c>
    </row>
    <row r="19696" spans="1:7" x14ac:dyDescent="0.25">
      <c r="A19696" s="108" t="str">
        <f t="shared" si="307"/>
        <v>ME_2021_NATIONAL TOTAL_Hg</v>
      </c>
      <c r="B19696" s="113" t="s">
        <v>165</v>
      </c>
      <c r="C19696" s="113">
        <v>2021</v>
      </c>
      <c r="D19696" s="113" t="s">
        <v>122</v>
      </c>
      <c r="E19696" s="113" t="s">
        <v>127</v>
      </c>
      <c r="F19696" s="113" t="s">
        <v>200</v>
      </c>
      <c r="G19696" s="150">
        <v>4.6796053544000001E-5</v>
      </c>
    </row>
    <row r="19697" spans="1:7" x14ac:dyDescent="0.25">
      <c r="A19697" s="108" t="str">
        <f t="shared" si="307"/>
        <v>ME_2021_NATIONAL TOTAL_DIOX</v>
      </c>
      <c r="B19697" s="113" t="s">
        <v>165</v>
      </c>
      <c r="C19697" s="113">
        <v>2021</v>
      </c>
      <c r="D19697" s="113" t="s">
        <v>122</v>
      </c>
      <c r="E19697" s="113" t="s">
        <v>128</v>
      </c>
      <c r="F19697" s="113" t="s">
        <v>200</v>
      </c>
      <c r="G19697" s="150">
        <v>1.911259562E-10</v>
      </c>
    </row>
    <row r="19698" spans="1:7" x14ac:dyDescent="0.25">
      <c r="A19698" s="108" t="str">
        <f t="shared" si="307"/>
        <v>ME_2021_NATIONAL TOTAL_PAH</v>
      </c>
      <c r="B19698" s="113" t="s">
        <v>165</v>
      </c>
      <c r="C19698" s="113">
        <v>2021</v>
      </c>
      <c r="D19698" s="113" t="s">
        <v>122</v>
      </c>
      <c r="E19698" s="113" t="s">
        <v>129</v>
      </c>
      <c r="F19698" s="113" t="s">
        <v>200</v>
      </c>
      <c r="G19698" s="113">
        <v>3.46455528032993E-4</v>
      </c>
    </row>
    <row r="19699" spans="1:7" x14ac:dyDescent="0.25">
      <c r="A19699" s="108" t="str">
        <f t="shared" si="307"/>
        <v>ME_2021_NATIONAL TOTAL_HCB</v>
      </c>
      <c r="B19699" s="113" t="s">
        <v>165</v>
      </c>
      <c r="C19699" s="113">
        <v>2021</v>
      </c>
      <c r="D19699" s="113" t="s">
        <v>122</v>
      </c>
      <c r="E19699" s="113" t="s">
        <v>130</v>
      </c>
      <c r="F19699" s="113" t="s">
        <v>200</v>
      </c>
      <c r="G19699" s="150">
        <v>1.3208294023070001E-7</v>
      </c>
    </row>
    <row r="19700" spans="1:7" x14ac:dyDescent="0.25">
      <c r="A19700" s="108" t="str">
        <f t="shared" si="307"/>
        <v>ME_2021_NATIONAL TOTAL_PCB</v>
      </c>
      <c r="B19700" s="113" t="s">
        <v>165</v>
      </c>
      <c r="C19700" s="113">
        <v>2021</v>
      </c>
      <c r="D19700" s="113" t="s">
        <v>122</v>
      </c>
      <c r="E19700" s="113" t="s">
        <v>259</v>
      </c>
      <c r="F19700" s="113" t="s">
        <v>200</v>
      </c>
      <c r="G19700" s="150">
        <v>5.5598678286000001E-10</v>
      </c>
    </row>
    <row r="19701" spans="1:7" x14ac:dyDescent="0.25">
      <c r="A19701" s="108" t="str">
        <f t="shared" si="307"/>
        <v>ME_2021_1A3(FS)_NOx</v>
      </c>
      <c r="B19701" s="113" t="s">
        <v>165</v>
      </c>
      <c r="C19701" s="113">
        <v>2021</v>
      </c>
      <c r="D19701" s="113" t="s">
        <v>132</v>
      </c>
      <c r="E19701" s="113" t="s">
        <v>199</v>
      </c>
      <c r="F19701" s="113" t="s">
        <v>200</v>
      </c>
      <c r="G19701" s="113">
        <v>7.9465902294657704</v>
      </c>
    </row>
    <row r="19702" spans="1:7" x14ac:dyDescent="0.25">
      <c r="A19702" s="108" t="str">
        <f t="shared" si="307"/>
        <v>ME_2021_1A3(FS)_NMVOC</v>
      </c>
      <c r="B19702" s="113" t="s">
        <v>165</v>
      </c>
      <c r="C19702" s="113">
        <v>2021</v>
      </c>
      <c r="D19702" s="113" t="s">
        <v>132</v>
      </c>
      <c r="E19702" s="113" t="s">
        <v>123</v>
      </c>
      <c r="F19702" s="113" t="s">
        <v>200</v>
      </c>
      <c r="G19702" s="113">
        <v>1.2275565749763</v>
      </c>
    </row>
    <row r="19703" spans="1:7" x14ac:dyDescent="0.25">
      <c r="A19703" s="108" t="str">
        <f t="shared" si="307"/>
        <v>ME_2021_1A3(FS)_NH3</v>
      </c>
      <c r="B19703" s="113" t="s">
        <v>165</v>
      </c>
      <c r="C19703" s="113">
        <v>2021</v>
      </c>
      <c r="D19703" s="113" t="s">
        <v>132</v>
      </c>
      <c r="E19703" s="113" t="s">
        <v>124</v>
      </c>
      <c r="F19703" s="113" t="s">
        <v>200</v>
      </c>
      <c r="G19703" s="113">
        <v>3.9848530630460698E-2</v>
      </c>
    </row>
    <row r="19704" spans="1:7" x14ac:dyDescent="0.25">
      <c r="A19704" s="108" t="str">
        <f t="shared" si="307"/>
        <v>ME_2021_1A3(FS)_PM2.5</v>
      </c>
      <c r="B19704" s="113" t="s">
        <v>165</v>
      </c>
      <c r="C19704" s="113">
        <v>2021</v>
      </c>
      <c r="D19704" s="113" t="s">
        <v>132</v>
      </c>
      <c r="E19704" s="113" t="s">
        <v>203</v>
      </c>
      <c r="F19704" s="113" t="s">
        <v>200</v>
      </c>
      <c r="G19704" s="113">
        <v>0.23198246782335599</v>
      </c>
    </row>
    <row r="19705" spans="1:7" x14ac:dyDescent="0.25">
      <c r="A19705" s="108" t="str">
        <f t="shared" si="307"/>
        <v>ME_2021_3D_NOx</v>
      </c>
      <c r="B19705" s="113" t="s">
        <v>165</v>
      </c>
      <c r="C19705" s="113">
        <v>2021</v>
      </c>
      <c r="D19705" s="113" t="s">
        <v>206</v>
      </c>
      <c r="E19705" s="113" t="s">
        <v>199</v>
      </c>
      <c r="F19705" s="113" t="s">
        <v>200</v>
      </c>
      <c r="G19705" s="113">
        <v>3.5366669333333302E-2</v>
      </c>
    </row>
    <row r="19706" spans="1:7" x14ac:dyDescent="0.25">
      <c r="A19706" s="108" t="str">
        <f t="shared" si="307"/>
        <v>ME_2022_NATIONAL TOTAL_NOx</v>
      </c>
      <c r="B19706" s="113" t="s">
        <v>165</v>
      </c>
      <c r="C19706" s="113">
        <v>2022</v>
      </c>
      <c r="D19706" s="113" t="s">
        <v>122</v>
      </c>
      <c r="E19706" s="113" t="s">
        <v>199</v>
      </c>
      <c r="F19706" s="113" t="s">
        <v>200</v>
      </c>
      <c r="G19706" s="113">
        <v>17.4158069280201</v>
      </c>
    </row>
    <row r="19707" spans="1:7" x14ac:dyDescent="0.25">
      <c r="A19707" s="108" t="str">
        <f t="shared" si="307"/>
        <v>ME_2022_NATIONAL TOTAL_NMVOC</v>
      </c>
      <c r="B19707" s="113" t="s">
        <v>165</v>
      </c>
      <c r="C19707" s="113">
        <v>2022</v>
      </c>
      <c r="D19707" s="113" t="s">
        <v>122</v>
      </c>
      <c r="E19707" s="113" t="s">
        <v>123</v>
      </c>
      <c r="F19707" s="113" t="s">
        <v>200</v>
      </c>
      <c r="G19707" s="113">
        <v>8.2828962822743808</v>
      </c>
    </row>
    <row r="19708" spans="1:7" x14ac:dyDescent="0.25">
      <c r="A19708" s="108" t="str">
        <f t="shared" si="307"/>
        <v>ME_2022_NATIONAL TOTAL_SOx</v>
      </c>
      <c r="B19708" s="113" t="s">
        <v>165</v>
      </c>
      <c r="C19708" s="113">
        <v>2022</v>
      </c>
      <c r="D19708" s="113" t="s">
        <v>122</v>
      </c>
      <c r="E19708" s="113" t="s">
        <v>201</v>
      </c>
      <c r="F19708" s="113" t="s">
        <v>200</v>
      </c>
      <c r="G19708" s="113">
        <v>65.896882176945596</v>
      </c>
    </row>
    <row r="19709" spans="1:7" x14ac:dyDescent="0.25">
      <c r="A19709" s="108" t="str">
        <f t="shared" si="307"/>
        <v>ME_2022_NATIONAL TOTAL_NH3</v>
      </c>
      <c r="B19709" s="113" t="s">
        <v>165</v>
      </c>
      <c r="C19709" s="113">
        <v>2022</v>
      </c>
      <c r="D19709" s="113" t="s">
        <v>122</v>
      </c>
      <c r="E19709" s="113" t="s">
        <v>124</v>
      </c>
      <c r="F19709" s="113" t="s">
        <v>200</v>
      </c>
      <c r="G19709" s="113">
        <v>3.2448157743679902</v>
      </c>
    </row>
    <row r="19710" spans="1:7" x14ac:dyDescent="0.25">
      <c r="A19710" s="108" t="str">
        <f t="shared" si="307"/>
        <v>ME_2022_NATIONAL TOTAL_PM2.5</v>
      </c>
      <c r="B19710" s="113" t="s">
        <v>165</v>
      </c>
      <c r="C19710" s="113">
        <v>2022</v>
      </c>
      <c r="D19710" s="113" t="s">
        <v>122</v>
      </c>
      <c r="E19710" s="113" t="s">
        <v>203</v>
      </c>
      <c r="F19710" s="113" t="s">
        <v>200</v>
      </c>
      <c r="G19710" s="113">
        <v>1.8366801280779299</v>
      </c>
    </row>
    <row r="19711" spans="1:7" x14ac:dyDescent="0.25">
      <c r="A19711" s="108" t="str">
        <f t="shared" si="307"/>
        <v>ME_2022_NATIONAL TOTAL_Pb</v>
      </c>
      <c r="B19711" s="113" t="s">
        <v>165</v>
      </c>
      <c r="C19711" s="113">
        <v>2022</v>
      </c>
      <c r="D19711" s="113" t="s">
        <v>122</v>
      </c>
      <c r="E19711" s="113" t="s">
        <v>125</v>
      </c>
      <c r="F19711" s="113" t="s">
        <v>200</v>
      </c>
      <c r="G19711" s="113">
        <v>4.8171902971179701E-4</v>
      </c>
    </row>
    <row r="19712" spans="1:7" x14ac:dyDescent="0.25">
      <c r="A19712" s="108" t="str">
        <f t="shared" si="307"/>
        <v>ME_2022_NATIONAL TOTAL_Cd</v>
      </c>
      <c r="B19712" s="113" t="s">
        <v>165</v>
      </c>
      <c r="C19712" s="113">
        <v>2022</v>
      </c>
      <c r="D19712" s="113" t="s">
        <v>122</v>
      </c>
      <c r="E19712" s="113" t="s">
        <v>126</v>
      </c>
      <c r="F19712" s="113" t="s">
        <v>200</v>
      </c>
      <c r="G19712" s="113">
        <v>1.3873614191230001E-4</v>
      </c>
    </row>
    <row r="19713" spans="1:7" x14ac:dyDescent="0.25">
      <c r="A19713" s="108" t="str">
        <f t="shared" si="307"/>
        <v>ME_2022_NATIONAL TOTAL_Hg</v>
      </c>
      <c r="B19713" s="113" t="s">
        <v>165</v>
      </c>
      <c r="C19713" s="113">
        <v>2022</v>
      </c>
      <c r="D19713" s="113" t="s">
        <v>122</v>
      </c>
      <c r="E19713" s="113" t="s">
        <v>127</v>
      </c>
      <c r="F19713" s="113" t="s">
        <v>200</v>
      </c>
      <c r="G19713" s="150">
        <v>5.210960114E-5</v>
      </c>
    </row>
    <row r="19714" spans="1:7" x14ac:dyDescent="0.25">
      <c r="A19714" s="108" t="str">
        <f t="shared" ref="A19714:A19777" si="308">CONCATENATE(B19714,"_",C19714,"_",D19714,"_",E19714)</f>
        <v>ME_2022_NATIONAL TOTAL_DIOX</v>
      </c>
      <c r="B19714" s="113" t="s">
        <v>165</v>
      </c>
      <c r="C19714" s="113">
        <v>2022</v>
      </c>
      <c r="D19714" s="113" t="s">
        <v>122</v>
      </c>
      <c r="E19714" s="113" t="s">
        <v>128</v>
      </c>
      <c r="F19714" s="113" t="s">
        <v>200</v>
      </c>
      <c r="G19714" s="150">
        <v>1.9997368825E-10</v>
      </c>
    </row>
    <row r="19715" spans="1:7" x14ac:dyDescent="0.25">
      <c r="A19715" s="108" t="str">
        <f t="shared" si="308"/>
        <v>ME_2022_NATIONAL TOTAL_PAH</v>
      </c>
      <c r="B19715" s="113" t="s">
        <v>165</v>
      </c>
      <c r="C19715" s="113">
        <v>2022</v>
      </c>
      <c r="D19715" s="113" t="s">
        <v>122</v>
      </c>
      <c r="E19715" s="113" t="s">
        <v>129</v>
      </c>
      <c r="F19715" s="113" t="s">
        <v>200</v>
      </c>
      <c r="G19715" s="113">
        <v>3.3895570662973698E-4</v>
      </c>
    </row>
    <row r="19716" spans="1:7" x14ac:dyDescent="0.25">
      <c r="A19716" s="108" t="str">
        <f t="shared" si="308"/>
        <v>ME_2022_NATIONAL TOTAL_HCB</v>
      </c>
      <c r="B19716" s="113" t="s">
        <v>165</v>
      </c>
      <c r="C19716" s="113">
        <v>2022</v>
      </c>
      <c r="D19716" s="113" t="s">
        <v>122</v>
      </c>
      <c r="E19716" s="113" t="s">
        <v>130</v>
      </c>
      <c r="F19716" s="113" t="s">
        <v>200</v>
      </c>
      <c r="G19716" s="150">
        <v>1.4440247108444999E-7</v>
      </c>
    </row>
    <row r="19717" spans="1:7" x14ac:dyDescent="0.25">
      <c r="A19717" s="108" t="str">
        <f t="shared" si="308"/>
        <v>ME_2022_NATIONAL TOTAL_PCB</v>
      </c>
      <c r="B19717" s="113" t="s">
        <v>165</v>
      </c>
      <c r="C19717" s="113">
        <v>2022</v>
      </c>
      <c r="D19717" s="113" t="s">
        <v>122</v>
      </c>
      <c r="E19717" s="113" t="s">
        <v>259</v>
      </c>
      <c r="F19717" s="113" t="s">
        <v>200</v>
      </c>
      <c r="G19717" s="150">
        <v>5.4608194079999997E-10</v>
      </c>
    </row>
    <row r="19718" spans="1:7" x14ac:dyDescent="0.25">
      <c r="A19718" s="108" t="str">
        <f t="shared" si="308"/>
        <v>ME_2022_1A3(FS)_NOx</v>
      </c>
      <c r="B19718" s="113" t="s">
        <v>165</v>
      </c>
      <c r="C19718" s="113">
        <v>2022</v>
      </c>
      <c r="D19718" s="113" t="s">
        <v>132</v>
      </c>
      <c r="E19718" s="113" t="s">
        <v>199</v>
      </c>
      <c r="F19718" s="113" t="s">
        <v>200</v>
      </c>
      <c r="G19718" s="113">
        <v>8.0264775132867303</v>
      </c>
    </row>
    <row r="19719" spans="1:7" x14ac:dyDescent="0.25">
      <c r="A19719" s="108" t="str">
        <f t="shared" si="308"/>
        <v>ME_2022_1A3(FS)_NMVOC</v>
      </c>
      <c r="B19719" s="113" t="s">
        <v>165</v>
      </c>
      <c r="C19719" s="113">
        <v>2022</v>
      </c>
      <c r="D19719" s="113" t="s">
        <v>132</v>
      </c>
      <c r="E19719" s="113" t="s">
        <v>123</v>
      </c>
      <c r="F19719" s="113" t="s">
        <v>200</v>
      </c>
      <c r="G19719" s="113">
        <v>1.23990864932199</v>
      </c>
    </row>
    <row r="19720" spans="1:7" x14ac:dyDescent="0.25">
      <c r="A19720" s="108" t="str">
        <f t="shared" si="308"/>
        <v>ME_2022_1A3(FS)_NH3</v>
      </c>
      <c r="B19720" s="113" t="s">
        <v>165</v>
      </c>
      <c r="C19720" s="113">
        <v>2022</v>
      </c>
      <c r="D19720" s="113" t="s">
        <v>132</v>
      </c>
      <c r="E19720" s="113" t="s">
        <v>124</v>
      </c>
      <c r="F19720" s="113" t="s">
        <v>200</v>
      </c>
      <c r="G19720" s="113">
        <v>4.0118528867993497E-2</v>
      </c>
    </row>
    <row r="19721" spans="1:7" x14ac:dyDescent="0.25">
      <c r="A19721" s="108" t="str">
        <f t="shared" si="308"/>
        <v>ME_2022_1A3(FS)_PM2.5</v>
      </c>
      <c r="B19721" s="113" t="s">
        <v>165</v>
      </c>
      <c r="C19721" s="113">
        <v>2022</v>
      </c>
      <c r="D19721" s="113" t="s">
        <v>132</v>
      </c>
      <c r="E19721" s="113" t="s">
        <v>203</v>
      </c>
      <c r="F19721" s="113" t="s">
        <v>200</v>
      </c>
      <c r="G19721" s="113">
        <v>0.23894459178434099</v>
      </c>
    </row>
    <row r="19722" spans="1:7" x14ac:dyDescent="0.25">
      <c r="A19722" s="108" t="str">
        <f t="shared" si="308"/>
        <v>ME_2022_3D_NOx</v>
      </c>
      <c r="B19722" s="113" t="s">
        <v>165</v>
      </c>
      <c r="C19722" s="113">
        <v>2022</v>
      </c>
      <c r="D19722" s="113" t="s">
        <v>206</v>
      </c>
      <c r="E19722" s="113" t="s">
        <v>199</v>
      </c>
      <c r="F19722" s="113" t="s">
        <v>200</v>
      </c>
      <c r="G19722" s="113">
        <v>3.7221333333333301E-2</v>
      </c>
    </row>
    <row r="19723" spans="1:7" x14ac:dyDescent="0.25">
      <c r="A19723" s="108" t="str">
        <f t="shared" si="308"/>
        <v>NL_1980_NATIONAL TOTAL_NOx</v>
      </c>
      <c r="B19723" s="113" t="s">
        <v>166</v>
      </c>
      <c r="C19723" s="113">
        <v>1980</v>
      </c>
      <c r="D19723" s="113" t="s">
        <v>122</v>
      </c>
      <c r="E19723" s="113" t="s">
        <v>199</v>
      </c>
      <c r="F19723" s="113" t="s">
        <v>200</v>
      </c>
      <c r="G19723" s="113">
        <v>583</v>
      </c>
    </row>
    <row r="19724" spans="1:7" x14ac:dyDescent="0.25">
      <c r="A19724" s="108" t="str">
        <f t="shared" si="308"/>
        <v>NL_1980_NATIONAL TOTAL_NMVOC</v>
      </c>
      <c r="B19724" s="113" t="s">
        <v>166</v>
      </c>
      <c r="C19724" s="113">
        <v>1980</v>
      </c>
      <c r="D19724" s="113" t="s">
        <v>122</v>
      </c>
      <c r="E19724" s="113" t="s">
        <v>123</v>
      </c>
      <c r="F19724" s="113" t="s">
        <v>200</v>
      </c>
      <c r="G19724" s="113">
        <v>579</v>
      </c>
    </row>
    <row r="19725" spans="1:7" x14ac:dyDescent="0.25">
      <c r="A19725" s="108" t="str">
        <f t="shared" si="308"/>
        <v>NL_1980_NATIONAL TOTAL_SOx</v>
      </c>
      <c r="B19725" s="113" t="s">
        <v>166</v>
      </c>
      <c r="C19725" s="113">
        <v>1980</v>
      </c>
      <c r="D19725" s="113" t="s">
        <v>122</v>
      </c>
      <c r="E19725" s="113" t="s">
        <v>201</v>
      </c>
      <c r="F19725" s="113" t="s">
        <v>200</v>
      </c>
      <c r="G19725" s="113">
        <v>490</v>
      </c>
    </row>
    <row r="19726" spans="1:7" x14ac:dyDescent="0.25">
      <c r="A19726" s="108" t="str">
        <f t="shared" si="308"/>
        <v>NL_1980_NATIONAL TOTAL_NH3</v>
      </c>
      <c r="B19726" s="113" t="s">
        <v>166</v>
      </c>
      <c r="C19726" s="113">
        <v>1980</v>
      </c>
      <c r="D19726" s="113" t="s">
        <v>122</v>
      </c>
      <c r="E19726" s="113" t="s">
        <v>124</v>
      </c>
      <c r="F19726" s="113" t="s">
        <v>200</v>
      </c>
      <c r="G19726" s="113">
        <v>234</v>
      </c>
    </row>
    <row r="19727" spans="1:7" x14ac:dyDescent="0.25">
      <c r="A19727" s="108" t="str">
        <f t="shared" si="308"/>
        <v>NL_1981_NATIONAL TOTAL_NOx</v>
      </c>
      <c r="B19727" s="113" t="s">
        <v>166</v>
      </c>
      <c r="C19727" s="113">
        <v>1981</v>
      </c>
      <c r="D19727" s="113" t="s">
        <v>122</v>
      </c>
      <c r="E19727" s="113" t="s">
        <v>199</v>
      </c>
      <c r="F19727" s="113" t="s">
        <v>200</v>
      </c>
      <c r="G19727" s="113">
        <v>575</v>
      </c>
    </row>
    <row r="19728" spans="1:7" x14ac:dyDescent="0.25">
      <c r="A19728" s="108" t="str">
        <f t="shared" si="308"/>
        <v>NL_1981_NATIONAL TOTAL_NMVOC</v>
      </c>
      <c r="B19728" s="113" t="s">
        <v>166</v>
      </c>
      <c r="C19728" s="113">
        <v>1981</v>
      </c>
      <c r="D19728" s="113" t="s">
        <v>122</v>
      </c>
      <c r="E19728" s="113" t="s">
        <v>123</v>
      </c>
      <c r="F19728" s="113" t="s">
        <v>200</v>
      </c>
      <c r="G19728" s="113">
        <v>555</v>
      </c>
    </row>
    <row r="19729" spans="1:7" x14ac:dyDescent="0.25">
      <c r="A19729" s="108" t="str">
        <f t="shared" si="308"/>
        <v>NL_1981_NATIONAL TOTAL_SOx</v>
      </c>
      <c r="B19729" s="113" t="s">
        <v>166</v>
      </c>
      <c r="C19729" s="113">
        <v>1981</v>
      </c>
      <c r="D19729" s="113" t="s">
        <v>122</v>
      </c>
      <c r="E19729" s="113" t="s">
        <v>201</v>
      </c>
      <c r="F19729" s="113" t="s">
        <v>200</v>
      </c>
      <c r="G19729" s="113">
        <v>464</v>
      </c>
    </row>
    <row r="19730" spans="1:7" x14ac:dyDescent="0.25">
      <c r="A19730" s="108" t="str">
        <f t="shared" si="308"/>
        <v>NL_1981_NATIONAL TOTAL_NH3</v>
      </c>
      <c r="B19730" s="113" t="s">
        <v>166</v>
      </c>
      <c r="C19730" s="113">
        <v>1981</v>
      </c>
      <c r="D19730" s="113" t="s">
        <v>122</v>
      </c>
      <c r="E19730" s="113" t="s">
        <v>124</v>
      </c>
      <c r="F19730" s="113" t="s">
        <v>200</v>
      </c>
      <c r="G19730" s="113">
        <v>240</v>
      </c>
    </row>
    <row r="19731" spans="1:7" x14ac:dyDescent="0.25">
      <c r="A19731" s="108" t="str">
        <f t="shared" si="308"/>
        <v>NL_1982_NATIONAL TOTAL_NOx</v>
      </c>
      <c r="B19731" s="113" t="s">
        <v>166</v>
      </c>
      <c r="C19731" s="113">
        <v>1982</v>
      </c>
      <c r="D19731" s="113" t="s">
        <v>122</v>
      </c>
      <c r="E19731" s="113" t="s">
        <v>199</v>
      </c>
      <c r="F19731" s="113" t="s">
        <v>200</v>
      </c>
      <c r="G19731" s="113">
        <v>562</v>
      </c>
    </row>
    <row r="19732" spans="1:7" x14ac:dyDescent="0.25">
      <c r="A19732" s="108" t="str">
        <f t="shared" si="308"/>
        <v>NL_1982_NATIONAL TOTAL_NMVOC</v>
      </c>
      <c r="B19732" s="113" t="s">
        <v>166</v>
      </c>
      <c r="C19732" s="113">
        <v>1982</v>
      </c>
      <c r="D19732" s="113" t="s">
        <v>122</v>
      </c>
      <c r="E19732" s="113" t="s">
        <v>123</v>
      </c>
      <c r="F19732" s="113" t="s">
        <v>200</v>
      </c>
      <c r="G19732" s="113">
        <v>543</v>
      </c>
    </row>
    <row r="19733" spans="1:7" x14ac:dyDescent="0.25">
      <c r="A19733" s="108" t="str">
        <f t="shared" si="308"/>
        <v>NL_1982_NATIONAL TOTAL_SOx</v>
      </c>
      <c r="B19733" s="113" t="s">
        <v>166</v>
      </c>
      <c r="C19733" s="113">
        <v>1982</v>
      </c>
      <c r="D19733" s="113" t="s">
        <v>122</v>
      </c>
      <c r="E19733" s="113" t="s">
        <v>201</v>
      </c>
      <c r="F19733" s="113" t="s">
        <v>200</v>
      </c>
      <c r="G19733" s="113">
        <v>404</v>
      </c>
    </row>
    <row r="19734" spans="1:7" x14ac:dyDescent="0.25">
      <c r="A19734" s="108" t="str">
        <f t="shared" si="308"/>
        <v>NL_1982_NATIONAL TOTAL_NH3</v>
      </c>
      <c r="B19734" s="113" t="s">
        <v>166</v>
      </c>
      <c r="C19734" s="113">
        <v>1982</v>
      </c>
      <c r="D19734" s="113" t="s">
        <v>122</v>
      </c>
      <c r="E19734" s="113" t="s">
        <v>124</v>
      </c>
      <c r="F19734" s="113" t="s">
        <v>200</v>
      </c>
      <c r="G19734" s="113">
        <v>244</v>
      </c>
    </row>
    <row r="19735" spans="1:7" x14ac:dyDescent="0.25">
      <c r="A19735" s="108" t="str">
        <f t="shared" si="308"/>
        <v>NL_1983_NATIONAL TOTAL_NOx</v>
      </c>
      <c r="B19735" s="113" t="s">
        <v>166</v>
      </c>
      <c r="C19735" s="113">
        <v>1983</v>
      </c>
      <c r="D19735" s="113" t="s">
        <v>122</v>
      </c>
      <c r="E19735" s="113" t="s">
        <v>199</v>
      </c>
      <c r="F19735" s="113" t="s">
        <v>200</v>
      </c>
      <c r="G19735" s="113">
        <v>555</v>
      </c>
    </row>
    <row r="19736" spans="1:7" x14ac:dyDescent="0.25">
      <c r="A19736" s="108" t="str">
        <f t="shared" si="308"/>
        <v>NL_1983_NATIONAL TOTAL_NMVOC</v>
      </c>
      <c r="B19736" s="113" t="s">
        <v>166</v>
      </c>
      <c r="C19736" s="113">
        <v>1983</v>
      </c>
      <c r="D19736" s="113" t="s">
        <v>122</v>
      </c>
      <c r="E19736" s="113" t="s">
        <v>123</v>
      </c>
      <c r="F19736" s="113" t="s">
        <v>200</v>
      </c>
      <c r="G19736" s="113">
        <v>526</v>
      </c>
    </row>
    <row r="19737" spans="1:7" x14ac:dyDescent="0.25">
      <c r="A19737" s="108" t="str">
        <f t="shared" si="308"/>
        <v>NL_1983_NATIONAL TOTAL_SOx</v>
      </c>
      <c r="B19737" s="113" t="s">
        <v>166</v>
      </c>
      <c r="C19737" s="113">
        <v>1983</v>
      </c>
      <c r="D19737" s="113" t="s">
        <v>122</v>
      </c>
      <c r="E19737" s="113" t="s">
        <v>201</v>
      </c>
      <c r="F19737" s="113" t="s">
        <v>200</v>
      </c>
      <c r="G19737" s="113">
        <v>323</v>
      </c>
    </row>
    <row r="19738" spans="1:7" x14ac:dyDescent="0.25">
      <c r="A19738" s="108" t="str">
        <f t="shared" si="308"/>
        <v>NL_1983_NATIONAL TOTAL_NH3</v>
      </c>
      <c r="B19738" s="113" t="s">
        <v>166</v>
      </c>
      <c r="C19738" s="113">
        <v>1983</v>
      </c>
      <c r="D19738" s="113" t="s">
        <v>122</v>
      </c>
      <c r="E19738" s="113" t="s">
        <v>124</v>
      </c>
      <c r="F19738" s="113" t="s">
        <v>200</v>
      </c>
      <c r="G19738" s="113">
        <v>244</v>
      </c>
    </row>
    <row r="19739" spans="1:7" x14ac:dyDescent="0.25">
      <c r="A19739" s="108" t="str">
        <f t="shared" si="308"/>
        <v>NL_1984_NATIONAL TOTAL_NOx</v>
      </c>
      <c r="B19739" s="113" t="s">
        <v>166</v>
      </c>
      <c r="C19739" s="113">
        <v>1984</v>
      </c>
      <c r="D19739" s="113" t="s">
        <v>122</v>
      </c>
      <c r="E19739" s="113" t="s">
        <v>199</v>
      </c>
      <c r="F19739" s="113" t="s">
        <v>200</v>
      </c>
      <c r="G19739" s="113">
        <v>573</v>
      </c>
    </row>
    <row r="19740" spans="1:7" x14ac:dyDescent="0.25">
      <c r="A19740" s="108" t="str">
        <f t="shared" si="308"/>
        <v>NL_1984_NATIONAL TOTAL_NMVOC</v>
      </c>
      <c r="B19740" s="113" t="s">
        <v>166</v>
      </c>
      <c r="C19740" s="113">
        <v>1984</v>
      </c>
      <c r="D19740" s="113" t="s">
        <v>122</v>
      </c>
      <c r="E19740" s="113" t="s">
        <v>123</v>
      </c>
      <c r="F19740" s="113" t="s">
        <v>200</v>
      </c>
      <c r="G19740" s="113">
        <v>513</v>
      </c>
    </row>
    <row r="19741" spans="1:7" x14ac:dyDescent="0.25">
      <c r="A19741" s="108" t="str">
        <f t="shared" si="308"/>
        <v>NL_1984_NATIONAL TOTAL_SOx</v>
      </c>
      <c r="B19741" s="113" t="s">
        <v>166</v>
      </c>
      <c r="C19741" s="113">
        <v>1984</v>
      </c>
      <c r="D19741" s="113" t="s">
        <v>122</v>
      </c>
      <c r="E19741" s="113" t="s">
        <v>201</v>
      </c>
      <c r="F19741" s="113" t="s">
        <v>200</v>
      </c>
      <c r="G19741" s="113">
        <v>299</v>
      </c>
    </row>
    <row r="19742" spans="1:7" x14ac:dyDescent="0.25">
      <c r="A19742" s="108" t="str">
        <f t="shared" si="308"/>
        <v>NL_1984_NATIONAL TOTAL_NH3</v>
      </c>
      <c r="B19742" s="113" t="s">
        <v>166</v>
      </c>
      <c r="C19742" s="113">
        <v>1984</v>
      </c>
      <c r="D19742" s="113" t="s">
        <v>122</v>
      </c>
      <c r="E19742" s="113" t="s">
        <v>124</v>
      </c>
      <c r="F19742" s="113" t="s">
        <v>200</v>
      </c>
      <c r="G19742" s="113">
        <v>246</v>
      </c>
    </row>
    <row r="19743" spans="1:7" x14ac:dyDescent="0.25">
      <c r="A19743" s="108" t="str">
        <f t="shared" si="308"/>
        <v>NL_1985_NATIONAL TOTAL_NOx</v>
      </c>
      <c r="B19743" s="113" t="s">
        <v>166</v>
      </c>
      <c r="C19743" s="113">
        <v>1985</v>
      </c>
      <c r="D19743" s="113" t="s">
        <v>122</v>
      </c>
      <c r="E19743" s="113" t="s">
        <v>199</v>
      </c>
      <c r="F19743" s="113" t="s">
        <v>200</v>
      </c>
      <c r="G19743" s="113">
        <v>589</v>
      </c>
    </row>
    <row r="19744" spans="1:7" x14ac:dyDescent="0.25">
      <c r="A19744" s="108" t="str">
        <f t="shared" si="308"/>
        <v>NL_1985_NATIONAL TOTAL_NMVOC</v>
      </c>
      <c r="B19744" s="113" t="s">
        <v>166</v>
      </c>
      <c r="C19744" s="113">
        <v>1985</v>
      </c>
      <c r="D19744" s="113" t="s">
        <v>122</v>
      </c>
      <c r="E19744" s="113" t="s">
        <v>123</v>
      </c>
      <c r="F19744" s="113" t="s">
        <v>200</v>
      </c>
      <c r="G19744" s="113">
        <v>502</v>
      </c>
    </row>
    <row r="19745" spans="1:7" x14ac:dyDescent="0.25">
      <c r="A19745" s="108" t="str">
        <f t="shared" si="308"/>
        <v>NL_1985_NATIONAL TOTAL_SOx</v>
      </c>
      <c r="B19745" s="113" t="s">
        <v>166</v>
      </c>
      <c r="C19745" s="113">
        <v>1985</v>
      </c>
      <c r="D19745" s="113" t="s">
        <v>122</v>
      </c>
      <c r="E19745" s="113" t="s">
        <v>201</v>
      </c>
      <c r="F19745" s="113" t="s">
        <v>200</v>
      </c>
      <c r="G19745" s="113">
        <v>258</v>
      </c>
    </row>
    <row r="19746" spans="1:7" x14ac:dyDescent="0.25">
      <c r="A19746" s="108" t="str">
        <f t="shared" si="308"/>
        <v>NL_1985_NATIONAL TOTAL_NH3</v>
      </c>
      <c r="B19746" s="113" t="s">
        <v>166</v>
      </c>
      <c r="C19746" s="113">
        <v>1985</v>
      </c>
      <c r="D19746" s="113" t="s">
        <v>122</v>
      </c>
      <c r="E19746" s="113" t="s">
        <v>124</v>
      </c>
      <c r="F19746" s="113" t="s">
        <v>200</v>
      </c>
      <c r="G19746" s="113">
        <v>248</v>
      </c>
    </row>
    <row r="19747" spans="1:7" x14ac:dyDescent="0.25">
      <c r="A19747" s="108" t="str">
        <f t="shared" si="308"/>
        <v>NL_1986_NATIONAL TOTAL_NOx</v>
      </c>
      <c r="B19747" s="113" t="s">
        <v>166</v>
      </c>
      <c r="C19747" s="113">
        <v>1986</v>
      </c>
      <c r="D19747" s="113" t="s">
        <v>122</v>
      </c>
      <c r="E19747" s="113" t="s">
        <v>199</v>
      </c>
      <c r="F19747" s="113" t="s">
        <v>200</v>
      </c>
      <c r="G19747" s="113">
        <v>587</v>
      </c>
    </row>
    <row r="19748" spans="1:7" x14ac:dyDescent="0.25">
      <c r="A19748" s="108" t="str">
        <f t="shared" si="308"/>
        <v>NL_1986_NATIONAL TOTAL_NMVOC</v>
      </c>
      <c r="B19748" s="113" t="s">
        <v>166</v>
      </c>
      <c r="C19748" s="113">
        <v>1986</v>
      </c>
      <c r="D19748" s="113" t="s">
        <v>122</v>
      </c>
      <c r="E19748" s="113" t="s">
        <v>123</v>
      </c>
      <c r="F19748" s="113" t="s">
        <v>200</v>
      </c>
      <c r="G19748" s="113">
        <v>489</v>
      </c>
    </row>
    <row r="19749" spans="1:7" x14ac:dyDescent="0.25">
      <c r="A19749" s="108" t="str">
        <f t="shared" si="308"/>
        <v>NL_1986_NATIONAL TOTAL_SOx</v>
      </c>
      <c r="B19749" s="113" t="s">
        <v>166</v>
      </c>
      <c r="C19749" s="113">
        <v>1986</v>
      </c>
      <c r="D19749" s="113" t="s">
        <v>122</v>
      </c>
      <c r="E19749" s="113" t="s">
        <v>201</v>
      </c>
      <c r="F19749" s="113" t="s">
        <v>200</v>
      </c>
      <c r="G19749" s="113">
        <v>264</v>
      </c>
    </row>
    <row r="19750" spans="1:7" x14ac:dyDescent="0.25">
      <c r="A19750" s="108" t="str">
        <f t="shared" si="308"/>
        <v>NL_1986_NATIONAL TOTAL_NH3</v>
      </c>
      <c r="B19750" s="113" t="s">
        <v>166</v>
      </c>
      <c r="C19750" s="113">
        <v>1986</v>
      </c>
      <c r="D19750" s="113" t="s">
        <v>122</v>
      </c>
      <c r="E19750" s="113" t="s">
        <v>124</v>
      </c>
      <c r="F19750" s="113" t="s">
        <v>200</v>
      </c>
      <c r="G19750" s="113">
        <v>258</v>
      </c>
    </row>
    <row r="19751" spans="1:7" x14ac:dyDescent="0.25">
      <c r="A19751" s="108" t="str">
        <f t="shared" si="308"/>
        <v>NL_1987_NATIONAL TOTAL_NOx</v>
      </c>
      <c r="B19751" s="113" t="s">
        <v>166</v>
      </c>
      <c r="C19751" s="113">
        <v>1987</v>
      </c>
      <c r="D19751" s="113" t="s">
        <v>122</v>
      </c>
      <c r="E19751" s="113" t="s">
        <v>199</v>
      </c>
      <c r="F19751" s="113" t="s">
        <v>200</v>
      </c>
      <c r="G19751" s="113">
        <v>599</v>
      </c>
    </row>
    <row r="19752" spans="1:7" x14ac:dyDescent="0.25">
      <c r="A19752" s="108" t="str">
        <f t="shared" si="308"/>
        <v>NL_1987_NATIONAL TOTAL_NMVOC</v>
      </c>
      <c r="B19752" s="113" t="s">
        <v>166</v>
      </c>
      <c r="C19752" s="113">
        <v>1987</v>
      </c>
      <c r="D19752" s="113" t="s">
        <v>122</v>
      </c>
      <c r="E19752" s="113" t="s">
        <v>123</v>
      </c>
      <c r="F19752" s="113" t="s">
        <v>200</v>
      </c>
      <c r="G19752" s="113">
        <v>485</v>
      </c>
    </row>
    <row r="19753" spans="1:7" x14ac:dyDescent="0.25">
      <c r="A19753" s="108" t="str">
        <f t="shared" si="308"/>
        <v>NL_1987_NATIONAL TOTAL_SOx</v>
      </c>
      <c r="B19753" s="113" t="s">
        <v>166</v>
      </c>
      <c r="C19753" s="113">
        <v>1987</v>
      </c>
      <c r="D19753" s="113" t="s">
        <v>122</v>
      </c>
      <c r="E19753" s="113" t="s">
        <v>201</v>
      </c>
      <c r="F19753" s="113" t="s">
        <v>200</v>
      </c>
      <c r="G19753" s="113">
        <v>263</v>
      </c>
    </row>
    <row r="19754" spans="1:7" x14ac:dyDescent="0.25">
      <c r="A19754" s="108" t="str">
        <f t="shared" si="308"/>
        <v>NL_1987_NATIONAL TOTAL_NH3</v>
      </c>
      <c r="B19754" s="113" t="s">
        <v>166</v>
      </c>
      <c r="C19754" s="113">
        <v>1987</v>
      </c>
      <c r="D19754" s="113" t="s">
        <v>122</v>
      </c>
      <c r="E19754" s="113" t="s">
        <v>124</v>
      </c>
      <c r="F19754" s="113" t="s">
        <v>200</v>
      </c>
      <c r="G19754" s="113">
        <v>258</v>
      </c>
    </row>
    <row r="19755" spans="1:7" x14ac:dyDescent="0.25">
      <c r="A19755" s="108" t="str">
        <f t="shared" si="308"/>
        <v>NL_1988_NATIONAL TOTAL_NOx</v>
      </c>
      <c r="B19755" s="113" t="s">
        <v>166</v>
      </c>
      <c r="C19755" s="113">
        <v>1988</v>
      </c>
      <c r="D19755" s="113" t="s">
        <v>122</v>
      </c>
      <c r="E19755" s="113" t="s">
        <v>199</v>
      </c>
      <c r="F19755" s="113" t="s">
        <v>200</v>
      </c>
      <c r="G19755" s="113">
        <v>602</v>
      </c>
    </row>
    <row r="19756" spans="1:7" x14ac:dyDescent="0.25">
      <c r="A19756" s="108" t="str">
        <f t="shared" si="308"/>
        <v>NL_1988_NATIONAL TOTAL_NMVOC</v>
      </c>
      <c r="B19756" s="113" t="s">
        <v>166</v>
      </c>
      <c r="C19756" s="113">
        <v>1988</v>
      </c>
      <c r="D19756" s="113" t="s">
        <v>122</v>
      </c>
      <c r="E19756" s="113" t="s">
        <v>123</v>
      </c>
      <c r="F19756" s="113" t="s">
        <v>200</v>
      </c>
      <c r="G19756" s="113">
        <v>538</v>
      </c>
    </row>
    <row r="19757" spans="1:7" x14ac:dyDescent="0.25">
      <c r="A19757" s="108" t="str">
        <f t="shared" si="308"/>
        <v>NL_1988_NATIONAL TOTAL_SOx</v>
      </c>
      <c r="B19757" s="113" t="s">
        <v>166</v>
      </c>
      <c r="C19757" s="113">
        <v>1988</v>
      </c>
      <c r="D19757" s="113" t="s">
        <v>122</v>
      </c>
      <c r="E19757" s="113" t="s">
        <v>201</v>
      </c>
      <c r="F19757" s="113" t="s">
        <v>200</v>
      </c>
      <c r="G19757" s="113">
        <v>250</v>
      </c>
    </row>
    <row r="19758" spans="1:7" x14ac:dyDescent="0.25">
      <c r="A19758" s="108" t="str">
        <f t="shared" si="308"/>
        <v>NL_1988_NATIONAL TOTAL_NH3</v>
      </c>
      <c r="B19758" s="113" t="s">
        <v>166</v>
      </c>
      <c r="C19758" s="113">
        <v>1988</v>
      </c>
      <c r="D19758" s="113" t="s">
        <v>122</v>
      </c>
      <c r="E19758" s="113" t="s">
        <v>124</v>
      </c>
      <c r="F19758" s="113" t="s">
        <v>200</v>
      </c>
      <c r="G19758" s="113">
        <v>237</v>
      </c>
    </row>
    <row r="19759" spans="1:7" x14ac:dyDescent="0.25">
      <c r="A19759" s="108" t="str">
        <f t="shared" si="308"/>
        <v>NL_1989_NATIONAL TOTAL_NOx</v>
      </c>
      <c r="B19759" s="113" t="s">
        <v>166</v>
      </c>
      <c r="C19759" s="113">
        <v>1989</v>
      </c>
      <c r="D19759" s="113" t="s">
        <v>122</v>
      </c>
      <c r="E19759" s="113" t="s">
        <v>199</v>
      </c>
      <c r="F19759" s="113" t="s">
        <v>200</v>
      </c>
      <c r="G19759" s="113">
        <v>584</v>
      </c>
    </row>
    <row r="19760" spans="1:7" x14ac:dyDescent="0.25">
      <c r="A19760" s="108" t="str">
        <f t="shared" si="308"/>
        <v>NL_1989_NATIONAL TOTAL_NMVOC</v>
      </c>
      <c r="B19760" s="113" t="s">
        <v>166</v>
      </c>
      <c r="C19760" s="113">
        <v>1989</v>
      </c>
      <c r="D19760" s="113" t="s">
        <v>122</v>
      </c>
      <c r="E19760" s="113" t="s">
        <v>123</v>
      </c>
      <c r="F19760" s="113" t="s">
        <v>200</v>
      </c>
      <c r="G19760" s="113">
        <v>468</v>
      </c>
    </row>
    <row r="19761" spans="1:7" x14ac:dyDescent="0.25">
      <c r="A19761" s="108" t="str">
        <f t="shared" si="308"/>
        <v>NL_1989_NATIONAL TOTAL_SOx</v>
      </c>
      <c r="B19761" s="113" t="s">
        <v>166</v>
      </c>
      <c r="C19761" s="113">
        <v>1989</v>
      </c>
      <c r="D19761" s="113" t="s">
        <v>122</v>
      </c>
      <c r="E19761" s="113" t="s">
        <v>201</v>
      </c>
      <c r="F19761" s="113" t="s">
        <v>200</v>
      </c>
      <c r="G19761" s="113">
        <v>204</v>
      </c>
    </row>
    <row r="19762" spans="1:7" x14ac:dyDescent="0.25">
      <c r="A19762" s="108" t="str">
        <f t="shared" si="308"/>
        <v>NL_1989_NATIONAL TOTAL_NH3</v>
      </c>
      <c r="B19762" s="113" t="s">
        <v>166</v>
      </c>
      <c r="C19762" s="113">
        <v>1989</v>
      </c>
      <c r="D19762" s="113" t="s">
        <v>122</v>
      </c>
      <c r="E19762" s="113" t="s">
        <v>124</v>
      </c>
      <c r="F19762" s="113" t="s">
        <v>200</v>
      </c>
      <c r="G19762" s="113">
        <v>232</v>
      </c>
    </row>
    <row r="19763" spans="1:7" x14ac:dyDescent="0.25">
      <c r="A19763" s="108" t="str">
        <f t="shared" si="308"/>
        <v>NL_1990_NATIONAL TOTAL_NOx</v>
      </c>
      <c r="B19763" s="113" t="s">
        <v>166</v>
      </c>
      <c r="C19763" s="113">
        <v>1990</v>
      </c>
      <c r="D19763" s="113" t="s">
        <v>122</v>
      </c>
      <c r="E19763" s="113" t="s">
        <v>199</v>
      </c>
      <c r="F19763" s="113" t="s">
        <v>200</v>
      </c>
      <c r="G19763" s="113">
        <v>681.21681649100003</v>
      </c>
    </row>
    <row r="19764" spans="1:7" x14ac:dyDescent="0.25">
      <c r="A19764" s="108" t="str">
        <f t="shared" si="308"/>
        <v>NL_1990_NATIONAL TOTAL_NMVOC</v>
      </c>
      <c r="B19764" s="113" t="s">
        <v>166</v>
      </c>
      <c r="C19764" s="113">
        <v>1990</v>
      </c>
      <c r="D19764" s="113" t="s">
        <v>122</v>
      </c>
      <c r="E19764" s="113" t="s">
        <v>123</v>
      </c>
      <c r="F19764" s="113" t="s">
        <v>200</v>
      </c>
      <c r="G19764" s="113">
        <v>606.00988589099995</v>
      </c>
    </row>
    <row r="19765" spans="1:7" x14ac:dyDescent="0.25">
      <c r="A19765" s="108" t="str">
        <f t="shared" si="308"/>
        <v>NL_1990_NATIONAL TOTAL_SOx</v>
      </c>
      <c r="B19765" s="113" t="s">
        <v>166</v>
      </c>
      <c r="C19765" s="113">
        <v>1990</v>
      </c>
      <c r="D19765" s="113" t="s">
        <v>122</v>
      </c>
      <c r="E19765" s="113" t="s">
        <v>201</v>
      </c>
      <c r="F19765" s="113" t="s">
        <v>200</v>
      </c>
      <c r="G19765" s="113">
        <v>197.52691434499999</v>
      </c>
    </row>
    <row r="19766" spans="1:7" x14ac:dyDescent="0.25">
      <c r="A19766" s="108" t="str">
        <f t="shared" si="308"/>
        <v>NL_1990_NATIONAL TOTAL_NH3</v>
      </c>
      <c r="B19766" s="113" t="s">
        <v>166</v>
      </c>
      <c r="C19766" s="113">
        <v>1990</v>
      </c>
      <c r="D19766" s="113" t="s">
        <v>122</v>
      </c>
      <c r="E19766" s="113" t="s">
        <v>124</v>
      </c>
      <c r="F19766" s="113" t="s">
        <v>200</v>
      </c>
      <c r="G19766" s="113">
        <v>346.59363780400002</v>
      </c>
    </row>
    <row r="19767" spans="1:7" x14ac:dyDescent="0.25">
      <c r="A19767" s="108" t="str">
        <f t="shared" si="308"/>
        <v>NL_1990_NATIONAL TOTAL_PM2.5</v>
      </c>
      <c r="B19767" s="113" t="s">
        <v>166</v>
      </c>
      <c r="C19767" s="113">
        <v>1990</v>
      </c>
      <c r="D19767" s="113" t="s">
        <v>122</v>
      </c>
      <c r="E19767" s="113" t="s">
        <v>203</v>
      </c>
      <c r="F19767" s="113" t="s">
        <v>200</v>
      </c>
      <c r="G19767" s="113">
        <v>57.346214740000001</v>
      </c>
    </row>
    <row r="19768" spans="1:7" x14ac:dyDescent="0.25">
      <c r="A19768" s="108" t="str">
        <f t="shared" si="308"/>
        <v>NL_1990_NATIONAL TOTAL_Pb</v>
      </c>
      <c r="B19768" s="113" t="s">
        <v>166</v>
      </c>
      <c r="C19768" s="113">
        <v>1990</v>
      </c>
      <c r="D19768" s="113" t="s">
        <v>122</v>
      </c>
      <c r="E19768" s="113" t="s">
        <v>125</v>
      </c>
      <c r="F19768" s="113" t="s">
        <v>200</v>
      </c>
      <c r="G19768" s="113">
        <v>0.33570309349299998</v>
      </c>
    </row>
    <row r="19769" spans="1:7" x14ac:dyDescent="0.25">
      <c r="A19769" s="108" t="str">
        <f t="shared" si="308"/>
        <v>NL_1990_NATIONAL TOTAL_Cd</v>
      </c>
      <c r="B19769" s="113" t="s">
        <v>166</v>
      </c>
      <c r="C19769" s="113">
        <v>1990</v>
      </c>
      <c r="D19769" s="113" t="s">
        <v>122</v>
      </c>
      <c r="E19769" s="113" t="s">
        <v>126</v>
      </c>
      <c r="F19769" s="113" t="s">
        <v>200</v>
      </c>
      <c r="G19769" s="113">
        <v>4.0710008779999999E-3</v>
      </c>
    </row>
    <row r="19770" spans="1:7" x14ac:dyDescent="0.25">
      <c r="A19770" s="108" t="str">
        <f t="shared" si="308"/>
        <v>NL_1990_NATIONAL TOTAL_Hg</v>
      </c>
      <c r="B19770" s="113" t="s">
        <v>166</v>
      </c>
      <c r="C19770" s="113">
        <v>1990</v>
      </c>
      <c r="D19770" s="113" t="s">
        <v>122</v>
      </c>
      <c r="E19770" s="113" t="s">
        <v>127</v>
      </c>
      <c r="F19770" s="113" t="s">
        <v>200</v>
      </c>
      <c r="G19770" s="113">
        <v>3.6681012020000001E-3</v>
      </c>
    </row>
    <row r="19771" spans="1:7" x14ac:dyDescent="0.25">
      <c r="A19771" s="108" t="str">
        <f t="shared" si="308"/>
        <v>NL_1990_NATIONAL TOTAL_DIOX</v>
      </c>
      <c r="B19771" s="113" t="s">
        <v>166</v>
      </c>
      <c r="C19771" s="113">
        <v>1990</v>
      </c>
      <c r="D19771" s="113" t="s">
        <v>122</v>
      </c>
      <c r="E19771" s="113" t="s">
        <v>128</v>
      </c>
      <c r="F19771" s="113" t="s">
        <v>200</v>
      </c>
      <c r="G19771" s="150">
        <v>7.4494705474199998E-7</v>
      </c>
    </row>
    <row r="19772" spans="1:7" x14ac:dyDescent="0.25">
      <c r="A19772" s="108" t="str">
        <f t="shared" si="308"/>
        <v>NL_1990_NATIONAL TOTAL_PAH</v>
      </c>
      <c r="B19772" s="113" t="s">
        <v>166</v>
      </c>
      <c r="C19772" s="113">
        <v>1990</v>
      </c>
      <c r="D19772" s="113" t="s">
        <v>122</v>
      </c>
      <c r="E19772" s="113" t="s">
        <v>129</v>
      </c>
      <c r="F19772" s="113" t="s">
        <v>200</v>
      </c>
      <c r="G19772" s="113">
        <v>2.0801183806999999E-2</v>
      </c>
    </row>
    <row r="19773" spans="1:7" x14ac:dyDescent="0.25">
      <c r="A19773" s="108" t="str">
        <f t="shared" si="308"/>
        <v>NL_1990_NATIONAL TOTAL_HCB</v>
      </c>
      <c r="B19773" s="113" t="s">
        <v>166</v>
      </c>
      <c r="C19773" s="113">
        <v>1990</v>
      </c>
      <c r="D19773" s="113" t="s">
        <v>122</v>
      </c>
      <c r="E19773" s="113" t="s">
        <v>130</v>
      </c>
      <c r="F19773" s="113" t="s">
        <v>200</v>
      </c>
      <c r="G19773" s="150">
        <v>6.6429369611000006E-5</v>
      </c>
    </row>
    <row r="19774" spans="1:7" x14ac:dyDescent="0.25">
      <c r="A19774" s="108" t="str">
        <f t="shared" si="308"/>
        <v>NL_1990_NATIONAL TOTAL_PCB</v>
      </c>
      <c r="B19774" s="113" t="s">
        <v>166</v>
      </c>
      <c r="C19774" s="113">
        <v>1990</v>
      </c>
      <c r="D19774" s="113" t="s">
        <v>122</v>
      </c>
      <c r="E19774" s="113" t="s">
        <v>259</v>
      </c>
      <c r="F19774" s="113" t="s">
        <v>200</v>
      </c>
      <c r="G19774" s="150">
        <v>3.8429782761000001E-5</v>
      </c>
    </row>
    <row r="19775" spans="1:7" x14ac:dyDescent="0.25">
      <c r="A19775" s="108" t="str">
        <f t="shared" si="308"/>
        <v>NL_1990_1A3(FU)_NOx</v>
      </c>
      <c r="B19775" s="113" t="s">
        <v>166</v>
      </c>
      <c r="C19775" s="113">
        <v>1990</v>
      </c>
      <c r="D19775" s="113" t="s">
        <v>134</v>
      </c>
      <c r="E19775" s="113" t="s">
        <v>199</v>
      </c>
      <c r="F19775" s="113" t="s">
        <v>200</v>
      </c>
      <c r="G19775" s="113">
        <v>257.89085575500002</v>
      </c>
    </row>
    <row r="19776" spans="1:7" x14ac:dyDescent="0.25">
      <c r="A19776" s="108" t="str">
        <f t="shared" si="308"/>
        <v>NL_1990_1A3(FS)_NOx</v>
      </c>
      <c r="B19776" s="113" t="s">
        <v>166</v>
      </c>
      <c r="C19776" s="113">
        <v>1990</v>
      </c>
      <c r="D19776" s="113" t="s">
        <v>132</v>
      </c>
      <c r="E19776" s="113" t="s">
        <v>199</v>
      </c>
      <c r="F19776" s="113" t="s">
        <v>200</v>
      </c>
      <c r="G19776" s="113">
        <v>291.216990533</v>
      </c>
    </row>
    <row r="19777" spans="1:7" x14ac:dyDescent="0.25">
      <c r="A19777" s="108" t="str">
        <f t="shared" si="308"/>
        <v>NL_1990_1A3(FU)_NMVOC</v>
      </c>
      <c r="B19777" s="113" t="s">
        <v>166</v>
      </c>
      <c r="C19777" s="113">
        <v>1990</v>
      </c>
      <c r="D19777" s="113" t="s">
        <v>134</v>
      </c>
      <c r="E19777" s="113" t="s">
        <v>123</v>
      </c>
      <c r="F19777" s="113" t="s">
        <v>200</v>
      </c>
      <c r="G19777" s="113">
        <v>178.12531643</v>
      </c>
    </row>
    <row r="19778" spans="1:7" x14ac:dyDescent="0.25">
      <c r="A19778" s="108" t="str">
        <f t="shared" ref="A19778:A19841" si="309">CONCATENATE(B19778,"_",C19778,"_",D19778,"_",E19778)</f>
        <v>NL_1990_1A3(FS)_NMVOC</v>
      </c>
      <c r="B19778" s="113" t="s">
        <v>166</v>
      </c>
      <c r="C19778" s="113">
        <v>1990</v>
      </c>
      <c r="D19778" s="113" t="s">
        <v>132</v>
      </c>
      <c r="E19778" s="113" t="s">
        <v>123</v>
      </c>
      <c r="F19778" s="113" t="s">
        <v>200</v>
      </c>
      <c r="G19778" s="113">
        <v>181.05431862500001</v>
      </c>
    </row>
    <row r="19779" spans="1:7" x14ac:dyDescent="0.25">
      <c r="A19779" s="108" t="str">
        <f t="shared" si="309"/>
        <v>NL_1990_1A3(FU)_SOx</v>
      </c>
      <c r="B19779" s="113" t="s">
        <v>166</v>
      </c>
      <c r="C19779" s="113">
        <v>1990</v>
      </c>
      <c r="D19779" s="113" t="s">
        <v>134</v>
      </c>
      <c r="E19779" s="113" t="s">
        <v>201</v>
      </c>
      <c r="F19779" s="113" t="s">
        <v>200</v>
      </c>
      <c r="G19779" s="113">
        <v>12.769880041</v>
      </c>
    </row>
    <row r="19780" spans="1:7" x14ac:dyDescent="0.25">
      <c r="A19780" s="108" t="str">
        <f t="shared" si="309"/>
        <v>NL_1990_1A3(FS)_SOx</v>
      </c>
      <c r="B19780" s="113" t="s">
        <v>166</v>
      </c>
      <c r="C19780" s="113">
        <v>1990</v>
      </c>
      <c r="D19780" s="113" t="s">
        <v>132</v>
      </c>
      <c r="E19780" s="113" t="s">
        <v>201</v>
      </c>
      <c r="F19780" s="113" t="s">
        <v>200</v>
      </c>
      <c r="G19780" s="113">
        <v>15.309418441</v>
      </c>
    </row>
    <row r="19781" spans="1:7" x14ac:dyDescent="0.25">
      <c r="A19781" s="108" t="str">
        <f t="shared" si="309"/>
        <v>NL_1990_1A3(FU)_NH3</v>
      </c>
      <c r="B19781" s="113" t="s">
        <v>166</v>
      </c>
      <c r="C19781" s="113">
        <v>1990</v>
      </c>
      <c r="D19781" s="113" t="s">
        <v>134</v>
      </c>
      <c r="E19781" s="113" t="s">
        <v>124</v>
      </c>
      <c r="F19781" s="113" t="s">
        <v>200</v>
      </c>
      <c r="G19781" s="113">
        <v>0.91672191999999997</v>
      </c>
    </row>
    <row r="19782" spans="1:7" x14ac:dyDescent="0.25">
      <c r="A19782" s="108" t="str">
        <f t="shared" si="309"/>
        <v>NL_1990_1A3(FS)_NH3</v>
      </c>
      <c r="B19782" s="113" t="s">
        <v>166</v>
      </c>
      <c r="C19782" s="113">
        <v>1990</v>
      </c>
      <c r="D19782" s="113" t="s">
        <v>132</v>
      </c>
      <c r="E19782" s="113" t="s">
        <v>124</v>
      </c>
      <c r="F19782" s="113" t="s">
        <v>200</v>
      </c>
      <c r="G19782" s="113">
        <v>0.91410918299999999</v>
      </c>
    </row>
    <row r="19783" spans="1:7" x14ac:dyDescent="0.25">
      <c r="A19783" s="108" t="str">
        <f t="shared" si="309"/>
        <v>NL_1990_1A3(FU)_PM2.5</v>
      </c>
      <c r="B19783" s="113" t="s">
        <v>166</v>
      </c>
      <c r="C19783" s="113">
        <v>1990</v>
      </c>
      <c r="D19783" s="113" t="s">
        <v>134</v>
      </c>
      <c r="E19783" s="113" t="s">
        <v>203</v>
      </c>
      <c r="F19783" s="113" t="s">
        <v>200</v>
      </c>
      <c r="G19783" s="113">
        <v>15.516565436</v>
      </c>
    </row>
    <row r="19784" spans="1:7" x14ac:dyDescent="0.25">
      <c r="A19784" s="108" t="str">
        <f t="shared" si="309"/>
        <v>NL_1990_1A3(FS)_PM2.5</v>
      </c>
      <c r="B19784" s="113" t="s">
        <v>166</v>
      </c>
      <c r="C19784" s="113">
        <v>1990</v>
      </c>
      <c r="D19784" s="113" t="s">
        <v>132</v>
      </c>
      <c r="E19784" s="113" t="s">
        <v>203</v>
      </c>
      <c r="F19784" s="113" t="s">
        <v>200</v>
      </c>
      <c r="G19784" s="113">
        <v>17.539626637000001</v>
      </c>
    </row>
    <row r="19785" spans="1:7" x14ac:dyDescent="0.25">
      <c r="A19785" s="108" t="str">
        <f t="shared" si="309"/>
        <v>NL_1990_3D_NOx</v>
      </c>
      <c r="B19785" s="113" t="s">
        <v>166</v>
      </c>
      <c r="C19785" s="113">
        <v>1990</v>
      </c>
      <c r="D19785" s="113" t="s">
        <v>206</v>
      </c>
      <c r="E19785" s="113" t="s">
        <v>199</v>
      </c>
      <c r="F19785" s="113" t="s">
        <v>200</v>
      </c>
      <c r="G19785" s="113">
        <v>47.051129500999998</v>
      </c>
    </row>
    <row r="19786" spans="1:7" x14ac:dyDescent="0.25">
      <c r="A19786" s="108" t="str">
        <f t="shared" si="309"/>
        <v>NL_1991_NATIONAL TOTAL_NOx</v>
      </c>
      <c r="B19786" s="113" t="s">
        <v>166</v>
      </c>
      <c r="C19786" s="113">
        <v>1991</v>
      </c>
      <c r="D19786" s="113" t="s">
        <v>122</v>
      </c>
      <c r="E19786" s="113" t="s">
        <v>199</v>
      </c>
      <c r="F19786" s="113" t="s">
        <v>200</v>
      </c>
      <c r="G19786" s="113">
        <v>668.96551340200006</v>
      </c>
    </row>
    <row r="19787" spans="1:7" x14ac:dyDescent="0.25">
      <c r="A19787" s="108" t="str">
        <f t="shared" si="309"/>
        <v>NL_1991_NATIONAL TOTAL_NMVOC</v>
      </c>
      <c r="B19787" s="113" t="s">
        <v>166</v>
      </c>
      <c r="C19787" s="113">
        <v>1991</v>
      </c>
      <c r="D19787" s="113" t="s">
        <v>122</v>
      </c>
      <c r="E19787" s="113" t="s">
        <v>123</v>
      </c>
      <c r="F19787" s="113" t="s">
        <v>200</v>
      </c>
      <c r="G19787" s="113">
        <v>575.45258428700004</v>
      </c>
    </row>
    <row r="19788" spans="1:7" x14ac:dyDescent="0.25">
      <c r="A19788" s="108" t="str">
        <f t="shared" si="309"/>
        <v>NL_1991_NATIONAL TOTAL_SOx</v>
      </c>
      <c r="B19788" s="113" t="s">
        <v>166</v>
      </c>
      <c r="C19788" s="113">
        <v>1991</v>
      </c>
      <c r="D19788" s="113" t="s">
        <v>122</v>
      </c>
      <c r="E19788" s="113" t="s">
        <v>201</v>
      </c>
      <c r="F19788" s="113" t="s">
        <v>200</v>
      </c>
      <c r="G19788" s="113">
        <v>183.85158693599999</v>
      </c>
    </row>
    <row r="19789" spans="1:7" x14ac:dyDescent="0.25">
      <c r="A19789" s="108" t="str">
        <f t="shared" si="309"/>
        <v>NL_1991_NATIONAL TOTAL_NH3</v>
      </c>
      <c r="B19789" s="113" t="s">
        <v>166</v>
      </c>
      <c r="C19789" s="113">
        <v>1991</v>
      </c>
      <c r="D19789" s="113" t="s">
        <v>122</v>
      </c>
      <c r="E19789" s="113" t="s">
        <v>124</v>
      </c>
      <c r="F19789" s="113" t="s">
        <v>200</v>
      </c>
      <c r="G19789" s="113">
        <v>360.30827615999999</v>
      </c>
    </row>
    <row r="19790" spans="1:7" x14ac:dyDescent="0.25">
      <c r="A19790" s="108" t="str">
        <f t="shared" si="309"/>
        <v>NL_1991_NATIONAL TOTAL_PM2.5</v>
      </c>
      <c r="B19790" s="113" t="s">
        <v>166</v>
      </c>
      <c r="C19790" s="113">
        <v>1991</v>
      </c>
      <c r="D19790" s="113" t="s">
        <v>122</v>
      </c>
      <c r="E19790" s="113" t="s">
        <v>203</v>
      </c>
      <c r="F19790" s="113" t="s">
        <v>200</v>
      </c>
      <c r="G19790" s="113">
        <v>55.911285073000002</v>
      </c>
    </row>
    <row r="19791" spans="1:7" x14ac:dyDescent="0.25">
      <c r="A19791" s="108" t="str">
        <f t="shared" si="309"/>
        <v>NL_1991_NATIONAL TOTAL_Pb</v>
      </c>
      <c r="B19791" s="113" t="s">
        <v>166</v>
      </c>
      <c r="C19791" s="113">
        <v>1991</v>
      </c>
      <c r="D19791" s="113" t="s">
        <v>122</v>
      </c>
      <c r="E19791" s="113" t="s">
        <v>125</v>
      </c>
      <c r="F19791" s="113" t="s">
        <v>200</v>
      </c>
      <c r="G19791" s="113">
        <v>0.28087487854299997</v>
      </c>
    </row>
    <row r="19792" spans="1:7" x14ac:dyDescent="0.25">
      <c r="A19792" s="108" t="str">
        <f t="shared" si="309"/>
        <v>NL_1991_NATIONAL TOTAL_Cd</v>
      </c>
      <c r="B19792" s="113" t="s">
        <v>166</v>
      </c>
      <c r="C19792" s="113">
        <v>1991</v>
      </c>
      <c r="D19792" s="113" t="s">
        <v>122</v>
      </c>
      <c r="E19792" s="113" t="s">
        <v>126</v>
      </c>
      <c r="F19792" s="113" t="s">
        <v>200</v>
      </c>
      <c r="G19792" s="113">
        <v>3.7917343180000002E-3</v>
      </c>
    </row>
    <row r="19793" spans="1:7" x14ac:dyDescent="0.25">
      <c r="A19793" s="108" t="str">
        <f t="shared" si="309"/>
        <v>NL_1991_NATIONAL TOTAL_Hg</v>
      </c>
      <c r="B19793" s="113" t="s">
        <v>166</v>
      </c>
      <c r="C19793" s="113">
        <v>1991</v>
      </c>
      <c r="D19793" s="113" t="s">
        <v>122</v>
      </c>
      <c r="E19793" s="113" t="s">
        <v>127</v>
      </c>
      <c r="F19793" s="113" t="s">
        <v>200</v>
      </c>
      <c r="G19793" s="113">
        <v>3.0617147480000001E-3</v>
      </c>
    </row>
    <row r="19794" spans="1:7" x14ac:dyDescent="0.25">
      <c r="A19794" s="108" t="str">
        <f t="shared" si="309"/>
        <v>NL_1991_NATIONAL TOTAL_DIOX</v>
      </c>
      <c r="B19794" s="113" t="s">
        <v>166</v>
      </c>
      <c r="C19794" s="113">
        <v>1991</v>
      </c>
      <c r="D19794" s="113" t="s">
        <v>122</v>
      </c>
      <c r="E19794" s="113" t="s">
        <v>128</v>
      </c>
      <c r="F19794" s="113" t="s">
        <v>200</v>
      </c>
      <c r="G19794" s="150">
        <v>6.33096599765E-7</v>
      </c>
    </row>
    <row r="19795" spans="1:7" x14ac:dyDescent="0.25">
      <c r="A19795" s="108" t="str">
        <f t="shared" si="309"/>
        <v>NL_1991_NATIONAL TOTAL_PAH</v>
      </c>
      <c r="B19795" s="113" t="s">
        <v>166</v>
      </c>
      <c r="C19795" s="113">
        <v>1991</v>
      </c>
      <c r="D19795" s="113" t="s">
        <v>122</v>
      </c>
      <c r="E19795" s="113" t="s">
        <v>129</v>
      </c>
      <c r="F19795" s="113" t="s">
        <v>200</v>
      </c>
      <c r="G19795" s="113">
        <v>1.9224829097999999E-2</v>
      </c>
    </row>
    <row r="19796" spans="1:7" x14ac:dyDescent="0.25">
      <c r="A19796" s="108" t="str">
        <f t="shared" si="309"/>
        <v>NL_1991_NATIONAL TOTAL_HCB</v>
      </c>
      <c r="B19796" s="113" t="s">
        <v>166</v>
      </c>
      <c r="C19796" s="113">
        <v>1991</v>
      </c>
      <c r="D19796" s="113" t="s">
        <v>122</v>
      </c>
      <c r="E19796" s="113" t="s">
        <v>130</v>
      </c>
      <c r="F19796" s="113" t="s">
        <v>200</v>
      </c>
      <c r="G19796" s="150">
        <v>5.9362933548999998E-5</v>
      </c>
    </row>
    <row r="19797" spans="1:7" x14ac:dyDescent="0.25">
      <c r="A19797" s="108" t="str">
        <f t="shared" si="309"/>
        <v>NL_1991_NATIONAL TOTAL_PCB</v>
      </c>
      <c r="B19797" s="113" t="s">
        <v>166</v>
      </c>
      <c r="C19797" s="113">
        <v>1991</v>
      </c>
      <c r="D19797" s="113" t="s">
        <v>122</v>
      </c>
      <c r="E19797" s="113" t="s">
        <v>259</v>
      </c>
      <c r="F19797" s="113" t="s">
        <v>200</v>
      </c>
      <c r="G19797" s="150">
        <v>3.3822016456999997E-5</v>
      </c>
    </row>
    <row r="19798" spans="1:7" x14ac:dyDescent="0.25">
      <c r="A19798" s="108" t="str">
        <f t="shared" si="309"/>
        <v>NL_1991_1A3(FU)_NOx</v>
      </c>
      <c r="B19798" s="113" t="s">
        <v>166</v>
      </c>
      <c r="C19798" s="113">
        <v>1991</v>
      </c>
      <c r="D19798" s="113" t="s">
        <v>134</v>
      </c>
      <c r="E19798" s="113" t="s">
        <v>199</v>
      </c>
      <c r="F19798" s="113" t="s">
        <v>200</v>
      </c>
      <c r="G19798" s="113">
        <v>249.187510347</v>
      </c>
    </row>
    <row r="19799" spans="1:7" x14ac:dyDescent="0.25">
      <c r="A19799" s="108" t="str">
        <f t="shared" si="309"/>
        <v>NL_1991_1A3(FS)_NOx</v>
      </c>
      <c r="B19799" s="113" t="s">
        <v>166</v>
      </c>
      <c r="C19799" s="113">
        <v>1991</v>
      </c>
      <c r="D19799" s="113" t="s">
        <v>132</v>
      </c>
      <c r="E19799" s="113" t="s">
        <v>199</v>
      </c>
      <c r="F19799" s="113" t="s">
        <v>200</v>
      </c>
      <c r="G19799" s="113">
        <v>285.69129162500002</v>
      </c>
    </row>
    <row r="19800" spans="1:7" x14ac:dyDescent="0.25">
      <c r="A19800" s="108" t="str">
        <f t="shared" si="309"/>
        <v>NL_1991_1A3(FU)_NMVOC</v>
      </c>
      <c r="B19800" s="113" t="s">
        <v>166</v>
      </c>
      <c r="C19800" s="113">
        <v>1991</v>
      </c>
      <c r="D19800" s="113" t="s">
        <v>134</v>
      </c>
      <c r="E19800" s="113" t="s">
        <v>123</v>
      </c>
      <c r="F19800" s="113" t="s">
        <v>200</v>
      </c>
      <c r="G19800" s="113">
        <v>156.148169698</v>
      </c>
    </row>
    <row r="19801" spans="1:7" x14ac:dyDescent="0.25">
      <c r="A19801" s="108" t="str">
        <f t="shared" si="309"/>
        <v>NL_1991_1A3(FS)_NMVOC</v>
      </c>
      <c r="B19801" s="113" t="s">
        <v>166</v>
      </c>
      <c r="C19801" s="113">
        <v>1991</v>
      </c>
      <c r="D19801" s="113" t="s">
        <v>132</v>
      </c>
      <c r="E19801" s="113" t="s">
        <v>123</v>
      </c>
      <c r="F19801" s="113" t="s">
        <v>200</v>
      </c>
      <c r="G19801" s="113">
        <v>160.05159611299999</v>
      </c>
    </row>
    <row r="19802" spans="1:7" x14ac:dyDescent="0.25">
      <c r="A19802" s="108" t="str">
        <f t="shared" si="309"/>
        <v>NL_1991_1A3(FU)_SOx</v>
      </c>
      <c r="B19802" s="113" t="s">
        <v>166</v>
      </c>
      <c r="C19802" s="113">
        <v>1991</v>
      </c>
      <c r="D19802" s="113" t="s">
        <v>134</v>
      </c>
      <c r="E19802" s="113" t="s">
        <v>201</v>
      </c>
      <c r="F19802" s="113" t="s">
        <v>200</v>
      </c>
      <c r="G19802" s="113">
        <v>13.018293519</v>
      </c>
    </row>
    <row r="19803" spans="1:7" x14ac:dyDescent="0.25">
      <c r="A19803" s="108" t="str">
        <f t="shared" si="309"/>
        <v>NL_1991_1A3(FS)_SOx</v>
      </c>
      <c r="B19803" s="113" t="s">
        <v>166</v>
      </c>
      <c r="C19803" s="113">
        <v>1991</v>
      </c>
      <c r="D19803" s="113" t="s">
        <v>132</v>
      </c>
      <c r="E19803" s="113" t="s">
        <v>201</v>
      </c>
      <c r="F19803" s="113" t="s">
        <v>200</v>
      </c>
      <c r="G19803" s="113">
        <v>15.760541198</v>
      </c>
    </row>
    <row r="19804" spans="1:7" x14ac:dyDescent="0.25">
      <c r="A19804" s="108" t="str">
        <f t="shared" si="309"/>
        <v>NL_1991_1A3(FU)_NH3</v>
      </c>
      <c r="B19804" s="113" t="s">
        <v>166</v>
      </c>
      <c r="C19804" s="113">
        <v>1991</v>
      </c>
      <c r="D19804" s="113" t="s">
        <v>134</v>
      </c>
      <c r="E19804" s="113" t="s">
        <v>124</v>
      </c>
      <c r="F19804" s="113" t="s">
        <v>200</v>
      </c>
      <c r="G19804" s="113">
        <v>1.1965085820000001</v>
      </c>
    </row>
    <row r="19805" spans="1:7" x14ac:dyDescent="0.25">
      <c r="A19805" s="108" t="str">
        <f t="shared" si="309"/>
        <v>NL_1991_1A3(FS)_NH3</v>
      </c>
      <c r="B19805" s="113" t="s">
        <v>166</v>
      </c>
      <c r="C19805" s="113">
        <v>1991</v>
      </c>
      <c r="D19805" s="113" t="s">
        <v>132</v>
      </c>
      <c r="E19805" s="113" t="s">
        <v>124</v>
      </c>
      <c r="F19805" s="113" t="s">
        <v>200</v>
      </c>
      <c r="G19805" s="113">
        <v>1.2088517620000001</v>
      </c>
    </row>
    <row r="19806" spans="1:7" x14ac:dyDescent="0.25">
      <c r="A19806" s="108" t="str">
        <f t="shared" si="309"/>
        <v>NL_1991_1A3(FU)_PM2.5</v>
      </c>
      <c r="B19806" s="113" t="s">
        <v>166</v>
      </c>
      <c r="C19806" s="113">
        <v>1991</v>
      </c>
      <c r="D19806" s="113" t="s">
        <v>134</v>
      </c>
      <c r="E19806" s="113" t="s">
        <v>203</v>
      </c>
      <c r="F19806" s="113" t="s">
        <v>200</v>
      </c>
      <c r="G19806" s="113">
        <v>14.88858596</v>
      </c>
    </row>
    <row r="19807" spans="1:7" x14ac:dyDescent="0.25">
      <c r="A19807" s="108" t="str">
        <f t="shared" si="309"/>
        <v>NL_1991_1A3(FS)_PM2.5</v>
      </c>
      <c r="B19807" s="113" t="s">
        <v>166</v>
      </c>
      <c r="C19807" s="113">
        <v>1991</v>
      </c>
      <c r="D19807" s="113" t="s">
        <v>132</v>
      </c>
      <c r="E19807" s="113" t="s">
        <v>203</v>
      </c>
      <c r="F19807" s="113" t="s">
        <v>200</v>
      </c>
      <c r="G19807" s="113">
        <v>17.083454888999999</v>
      </c>
    </row>
    <row r="19808" spans="1:7" x14ac:dyDescent="0.25">
      <c r="A19808" s="108" t="str">
        <f t="shared" si="309"/>
        <v>NL_1991_3D_NOx</v>
      </c>
      <c r="B19808" s="113" t="s">
        <v>166</v>
      </c>
      <c r="C19808" s="113">
        <v>1991</v>
      </c>
      <c r="D19808" s="113" t="s">
        <v>206</v>
      </c>
      <c r="E19808" s="113" t="s">
        <v>199</v>
      </c>
      <c r="F19808" s="113" t="s">
        <v>200</v>
      </c>
      <c r="G19808" s="113">
        <v>47.530688267999999</v>
      </c>
    </row>
    <row r="19809" spans="1:7" x14ac:dyDescent="0.25">
      <c r="A19809" s="108" t="str">
        <f t="shared" si="309"/>
        <v>NL_1992_NATIONAL TOTAL_NOx</v>
      </c>
      <c r="B19809" s="113" t="s">
        <v>166</v>
      </c>
      <c r="C19809" s="113">
        <v>1992</v>
      </c>
      <c r="D19809" s="113" t="s">
        <v>122</v>
      </c>
      <c r="E19809" s="113" t="s">
        <v>199</v>
      </c>
      <c r="F19809" s="113" t="s">
        <v>200</v>
      </c>
      <c r="G19809" s="113">
        <v>653.88278547100003</v>
      </c>
    </row>
    <row r="19810" spans="1:7" x14ac:dyDescent="0.25">
      <c r="A19810" s="108" t="str">
        <f t="shared" si="309"/>
        <v>NL_1992_NATIONAL TOTAL_NMVOC</v>
      </c>
      <c r="B19810" s="113" t="s">
        <v>166</v>
      </c>
      <c r="C19810" s="113">
        <v>1992</v>
      </c>
      <c r="D19810" s="113" t="s">
        <v>122</v>
      </c>
      <c r="E19810" s="113" t="s">
        <v>123</v>
      </c>
      <c r="F19810" s="113" t="s">
        <v>200</v>
      </c>
      <c r="G19810" s="113">
        <v>528.59462473899998</v>
      </c>
    </row>
    <row r="19811" spans="1:7" x14ac:dyDescent="0.25">
      <c r="A19811" s="108" t="str">
        <f t="shared" si="309"/>
        <v>NL_1992_NATIONAL TOTAL_SOx</v>
      </c>
      <c r="B19811" s="113" t="s">
        <v>166</v>
      </c>
      <c r="C19811" s="113">
        <v>1992</v>
      </c>
      <c r="D19811" s="113" t="s">
        <v>122</v>
      </c>
      <c r="E19811" s="113" t="s">
        <v>201</v>
      </c>
      <c r="F19811" s="113" t="s">
        <v>200</v>
      </c>
      <c r="G19811" s="113">
        <v>173.31866325499999</v>
      </c>
    </row>
    <row r="19812" spans="1:7" x14ac:dyDescent="0.25">
      <c r="A19812" s="108" t="str">
        <f t="shared" si="309"/>
        <v>NL_1992_NATIONAL TOTAL_NH3</v>
      </c>
      <c r="B19812" s="113" t="s">
        <v>166</v>
      </c>
      <c r="C19812" s="113">
        <v>1992</v>
      </c>
      <c r="D19812" s="113" t="s">
        <v>122</v>
      </c>
      <c r="E19812" s="113" t="s">
        <v>124</v>
      </c>
      <c r="F19812" s="113" t="s">
        <v>200</v>
      </c>
      <c r="G19812" s="113">
        <v>296.93808213099999</v>
      </c>
    </row>
    <row r="19813" spans="1:7" x14ac:dyDescent="0.25">
      <c r="A19813" s="108" t="str">
        <f t="shared" si="309"/>
        <v>NL_1992_NATIONAL TOTAL_PM2.5</v>
      </c>
      <c r="B19813" s="113" t="s">
        <v>166</v>
      </c>
      <c r="C19813" s="113">
        <v>1992</v>
      </c>
      <c r="D19813" s="113" t="s">
        <v>122</v>
      </c>
      <c r="E19813" s="113" t="s">
        <v>203</v>
      </c>
      <c r="F19813" s="113" t="s">
        <v>200</v>
      </c>
      <c r="G19813" s="113">
        <v>53.603530198000001</v>
      </c>
    </row>
    <row r="19814" spans="1:7" x14ac:dyDescent="0.25">
      <c r="A19814" s="108" t="str">
        <f t="shared" si="309"/>
        <v>NL_1992_NATIONAL TOTAL_Pb</v>
      </c>
      <c r="B19814" s="113" t="s">
        <v>166</v>
      </c>
      <c r="C19814" s="113">
        <v>1992</v>
      </c>
      <c r="D19814" s="113" t="s">
        <v>122</v>
      </c>
      <c r="E19814" s="113" t="s">
        <v>125</v>
      </c>
      <c r="F19814" s="113" t="s">
        <v>200</v>
      </c>
      <c r="G19814" s="113">
        <v>0.23787586997099999</v>
      </c>
    </row>
    <row r="19815" spans="1:7" x14ac:dyDescent="0.25">
      <c r="A19815" s="108" t="str">
        <f t="shared" si="309"/>
        <v>NL_1992_NATIONAL TOTAL_Cd</v>
      </c>
      <c r="B19815" s="113" t="s">
        <v>166</v>
      </c>
      <c r="C19815" s="113">
        <v>1992</v>
      </c>
      <c r="D19815" s="113" t="s">
        <v>122</v>
      </c>
      <c r="E19815" s="113" t="s">
        <v>126</v>
      </c>
      <c r="F19815" s="113" t="s">
        <v>200</v>
      </c>
      <c r="G19815" s="113">
        <v>3.5943231269999999E-3</v>
      </c>
    </row>
    <row r="19816" spans="1:7" x14ac:dyDescent="0.25">
      <c r="A19816" s="108" t="str">
        <f t="shared" si="309"/>
        <v>NL_1992_NATIONAL TOTAL_Hg</v>
      </c>
      <c r="B19816" s="113" t="s">
        <v>166</v>
      </c>
      <c r="C19816" s="113">
        <v>1992</v>
      </c>
      <c r="D19816" s="113" t="s">
        <v>122</v>
      </c>
      <c r="E19816" s="113" t="s">
        <v>127</v>
      </c>
      <c r="F19816" s="113" t="s">
        <v>200</v>
      </c>
      <c r="G19816" s="113">
        <v>2.6432213610000001E-3</v>
      </c>
    </row>
    <row r="19817" spans="1:7" x14ac:dyDescent="0.25">
      <c r="A19817" s="108" t="str">
        <f t="shared" si="309"/>
        <v>NL_1992_NATIONAL TOTAL_DIOX</v>
      </c>
      <c r="B19817" s="113" t="s">
        <v>166</v>
      </c>
      <c r="C19817" s="113">
        <v>1992</v>
      </c>
      <c r="D19817" s="113" t="s">
        <v>122</v>
      </c>
      <c r="E19817" s="113" t="s">
        <v>128</v>
      </c>
      <c r="F19817" s="113" t="s">
        <v>200</v>
      </c>
      <c r="G19817" s="150">
        <v>4.9272608431999997E-7</v>
      </c>
    </row>
    <row r="19818" spans="1:7" x14ac:dyDescent="0.25">
      <c r="A19818" s="108" t="str">
        <f t="shared" si="309"/>
        <v>NL_1992_NATIONAL TOTAL_PAH</v>
      </c>
      <c r="B19818" s="113" t="s">
        <v>166</v>
      </c>
      <c r="C19818" s="113">
        <v>1992</v>
      </c>
      <c r="D19818" s="113" t="s">
        <v>122</v>
      </c>
      <c r="E19818" s="113" t="s">
        <v>129</v>
      </c>
      <c r="F19818" s="113" t="s">
        <v>200</v>
      </c>
      <c r="G19818" s="113">
        <v>1.6953862561E-2</v>
      </c>
    </row>
    <row r="19819" spans="1:7" x14ac:dyDescent="0.25">
      <c r="A19819" s="108" t="str">
        <f t="shared" si="309"/>
        <v>NL_1992_NATIONAL TOTAL_HCB</v>
      </c>
      <c r="B19819" s="113" t="s">
        <v>166</v>
      </c>
      <c r="C19819" s="113">
        <v>1992</v>
      </c>
      <c r="D19819" s="113" t="s">
        <v>122</v>
      </c>
      <c r="E19819" s="113" t="s">
        <v>130</v>
      </c>
      <c r="F19819" s="113" t="s">
        <v>200</v>
      </c>
      <c r="G19819" s="150">
        <v>5.5985695526000001E-5</v>
      </c>
    </row>
    <row r="19820" spans="1:7" x14ac:dyDescent="0.25">
      <c r="A19820" s="108" t="str">
        <f t="shared" si="309"/>
        <v>NL_1992_NATIONAL TOTAL_PCB</v>
      </c>
      <c r="B19820" s="113" t="s">
        <v>166</v>
      </c>
      <c r="C19820" s="113">
        <v>1992</v>
      </c>
      <c r="D19820" s="113" t="s">
        <v>122</v>
      </c>
      <c r="E19820" s="113" t="s">
        <v>259</v>
      </c>
      <c r="F19820" s="113" t="s">
        <v>200</v>
      </c>
      <c r="G19820" s="150">
        <v>3.0740281887000003E-5</v>
      </c>
    </row>
    <row r="19821" spans="1:7" x14ac:dyDescent="0.25">
      <c r="A19821" s="108" t="str">
        <f t="shared" si="309"/>
        <v>NL_1992_1A3(FU)_NOx</v>
      </c>
      <c r="B19821" s="113" t="s">
        <v>166</v>
      </c>
      <c r="C19821" s="113">
        <v>1992</v>
      </c>
      <c r="D19821" s="113" t="s">
        <v>134</v>
      </c>
      <c r="E19821" s="113" t="s">
        <v>199</v>
      </c>
      <c r="F19821" s="113" t="s">
        <v>200</v>
      </c>
      <c r="G19821" s="113">
        <v>242.42427119999999</v>
      </c>
    </row>
    <row r="19822" spans="1:7" x14ac:dyDescent="0.25">
      <c r="A19822" s="108" t="str">
        <f t="shared" si="309"/>
        <v>NL_1992_1A3(FS)_NOx</v>
      </c>
      <c r="B19822" s="113" t="s">
        <v>166</v>
      </c>
      <c r="C19822" s="113">
        <v>1992</v>
      </c>
      <c r="D19822" s="113" t="s">
        <v>132</v>
      </c>
      <c r="E19822" s="113" t="s">
        <v>199</v>
      </c>
      <c r="F19822" s="113" t="s">
        <v>200</v>
      </c>
      <c r="G19822" s="113">
        <v>285.07270588799997</v>
      </c>
    </row>
    <row r="19823" spans="1:7" x14ac:dyDescent="0.25">
      <c r="A19823" s="108" t="str">
        <f t="shared" si="309"/>
        <v>NL_1992_1A3(FU)_NMVOC</v>
      </c>
      <c r="B19823" s="113" t="s">
        <v>166</v>
      </c>
      <c r="C19823" s="113">
        <v>1992</v>
      </c>
      <c r="D19823" s="113" t="s">
        <v>134</v>
      </c>
      <c r="E19823" s="113" t="s">
        <v>123</v>
      </c>
      <c r="F19823" s="113" t="s">
        <v>200</v>
      </c>
      <c r="G19823" s="113">
        <v>145.84538747100001</v>
      </c>
    </row>
    <row r="19824" spans="1:7" x14ac:dyDescent="0.25">
      <c r="A19824" s="108" t="str">
        <f t="shared" si="309"/>
        <v>NL_1992_1A3(FS)_NMVOC</v>
      </c>
      <c r="B19824" s="113" t="s">
        <v>166</v>
      </c>
      <c r="C19824" s="113">
        <v>1992</v>
      </c>
      <c r="D19824" s="113" t="s">
        <v>132</v>
      </c>
      <c r="E19824" s="113" t="s">
        <v>123</v>
      </c>
      <c r="F19824" s="113" t="s">
        <v>200</v>
      </c>
      <c r="G19824" s="113">
        <v>148.091352546</v>
      </c>
    </row>
    <row r="19825" spans="1:7" x14ac:dyDescent="0.25">
      <c r="A19825" s="108" t="str">
        <f t="shared" si="309"/>
        <v>NL_1992_1A3(FU)_SOx</v>
      </c>
      <c r="B19825" s="113" t="s">
        <v>166</v>
      </c>
      <c r="C19825" s="113">
        <v>1992</v>
      </c>
      <c r="D19825" s="113" t="s">
        <v>134</v>
      </c>
      <c r="E19825" s="113" t="s">
        <v>201</v>
      </c>
      <c r="F19825" s="113" t="s">
        <v>200</v>
      </c>
      <c r="G19825" s="113">
        <v>13.496670694000001</v>
      </c>
    </row>
    <row r="19826" spans="1:7" x14ac:dyDescent="0.25">
      <c r="A19826" s="108" t="str">
        <f t="shared" si="309"/>
        <v>NL_1992_1A3(FS)_SOx</v>
      </c>
      <c r="B19826" s="113" t="s">
        <v>166</v>
      </c>
      <c r="C19826" s="113">
        <v>1992</v>
      </c>
      <c r="D19826" s="113" t="s">
        <v>132</v>
      </c>
      <c r="E19826" s="113" t="s">
        <v>201</v>
      </c>
      <c r="F19826" s="113" t="s">
        <v>200</v>
      </c>
      <c r="G19826" s="113">
        <v>16.886661589999999</v>
      </c>
    </row>
    <row r="19827" spans="1:7" x14ac:dyDescent="0.25">
      <c r="A19827" s="108" t="str">
        <f t="shared" si="309"/>
        <v>NL_1992_1A3(FU)_NH3</v>
      </c>
      <c r="B19827" s="113" t="s">
        <v>166</v>
      </c>
      <c r="C19827" s="113">
        <v>1992</v>
      </c>
      <c r="D19827" s="113" t="s">
        <v>134</v>
      </c>
      <c r="E19827" s="113" t="s">
        <v>124</v>
      </c>
      <c r="F19827" s="113" t="s">
        <v>200</v>
      </c>
      <c r="G19827" s="113">
        <v>1.496270682</v>
      </c>
    </row>
    <row r="19828" spans="1:7" x14ac:dyDescent="0.25">
      <c r="A19828" s="108" t="str">
        <f t="shared" si="309"/>
        <v>NL_1992_1A3(FS)_NH3</v>
      </c>
      <c r="B19828" s="113" t="s">
        <v>166</v>
      </c>
      <c r="C19828" s="113">
        <v>1992</v>
      </c>
      <c r="D19828" s="113" t="s">
        <v>132</v>
      </c>
      <c r="E19828" s="113" t="s">
        <v>124</v>
      </c>
      <c r="F19828" s="113" t="s">
        <v>200</v>
      </c>
      <c r="G19828" s="113">
        <v>1.4949086300000001</v>
      </c>
    </row>
    <row r="19829" spans="1:7" x14ac:dyDescent="0.25">
      <c r="A19829" s="108" t="str">
        <f t="shared" si="309"/>
        <v>NL_1992_1A3(FU)_PM2.5</v>
      </c>
      <c r="B19829" s="113" t="s">
        <v>166</v>
      </c>
      <c r="C19829" s="113">
        <v>1992</v>
      </c>
      <c r="D19829" s="113" t="s">
        <v>134</v>
      </c>
      <c r="E19829" s="113" t="s">
        <v>203</v>
      </c>
      <c r="F19829" s="113" t="s">
        <v>200</v>
      </c>
      <c r="G19829" s="113">
        <v>14.425822094000001</v>
      </c>
    </row>
    <row r="19830" spans="1:7" x14ac:dyDescent="0.25">
      <c r="A19830" s="108" t="str">
        <f t="shared" si="309"/>
        <v>NL_1992_1A3(FS)_PM2.5</v>
      </c>
      <c r="B19830" s="113" t="s">
        <v>166</v>
      </c>
      <c r="C19830" s="113">
        <v>1992</v>
      </c>
      <c r="D19830" s="113" t="s">
        <v>132</v>
      </c>
      <c r="E19830" s="113" t="s">
        <v>203</v>
      </c>
      <c r="F19830" s="113" t="s">
        <v>200</v>
      </c>
      <c r="G19830" s="113">
        <v>16.979157932</v>
      </c>
    </row>
    <row r="19831" spans="1:7" x14ac:dyDescent="0.25">
      <c r="A19831" s="108" t="str">
        <f t="shared" si="309"/>
        <v>NL_1992_3D_NOx</v>
      </c>
      <c r="B19831" s="113" t="s">
        <v>166</v>
      </c>
      <c r="C19831" s="113">
        <v>1992</v>
      </c>
      <c r="D19831" s="113" t="s">
        <v>206</v>
      </c>
      <c r="E19831" s="113" t="s">
        <v>199</v>
      </c>
      <c r="F19831" s="113" t="s">
        <v>200</v>
      </c>
      <c r="G19831" s="113">
        <v>46.880080995</v>
      </c>
    </row>
    <row r="19832" spans="1:7" x14ac:dyDescent="0.25">
      <c r="A19832" s="108" t="str">
        <f t="shared" si="309"/>
        <v>NL_1993_NATIONAL TOTAL_NOx</v>
      </c>
      <c r="B19832" s="113" t="s">
        <v>166</v>
      </c>
      <c r="C19832" s="113">
        <v>1993</v>
      </c>
      <c r="D19832" s="113" t="s">
        <v>122</v>
      </c>
      <c r="E19832" s="113" t="s">
        <v>199</v>
      </c>
      <c r="F19832" s="113" t="s">
        <v>200</v>
      </c>
      <c r="G19832" s="113">
        <v>634.69795760299996</v>
      </c>
    </row>
    <row r="19833" spans="1:7" x14ac:dyDescent="0.25">
      <c r="A19833" s="108" t="str">
        <f t="shared" si="309"/>
        <v>NL_1993_NATIONAL TOTAL_NMVOC</v>
      </c>
      <c r="B19833" s="113" t="s">
        <v>166</v>
      </c>
      <c r="C19833" s="113">
        <v>1993</v>
      </c>
      <c r="D19833" s="113" t="s">
        <v>122</v>
      </c>
      <c r="E19833" s="113" t="s">
        <v>123</v>
      </c>
      <c r="F19833" s="113" t="s">
        <v>200</v>
      </c>
      <c r="G19833" s="113">
        <v>504.703780354</v>
      </c>
    </row>
    <row r="19834" spans="1:7" x14ac:dyDescent="0.25">
      <c r="A19834" s="108" t="str">
        <f t="shared" si="309"/>
        <v>NL_1993_NATIONAL TOTAL_SOx</v>
      </c>
      <c r="B19834" s="113" t="s">
        <v>166</v>
      </c>
      <c r="C19834" s="113">
        <v>1993</v>
      </c>
      <c r="D19834" s="113" t="s">
        <v>122</v>
      </c>
      <c r="E19834" s="113" t="s">
        <v>201</v>
      </c>
      <c r="F19834" s="113" t="s">
        <v>200</v>
      </c>
      <c r="G19834" s="113">
        <v>161.95778825900001</v>
      </c>
    </row>
    <row r="19835" spans="1:7" x14ac:dyDescent="0.25">
      <c r="A19835" s="108" t="str">
        <f t="shared" si="309"/>
        <v>NL_1993_NATIONAL TOTAL_NH3</v>
      </c>
      <c r="B19835" s="113" t="s">
        <v>166</v>
      </c>
      <c r="C19835" s="113">
        <v>1993</v>
      </c>
      <c r="D19835" s="113" t="s">
        <v>122</v>
      </c>
      <c r="E19835" s="113" t="s">
        <v>124</v>
      </c>
      <c r="F19835" s="113" t="s">
        <v>200</v>
      </c>
      <c r="G19835" s="113">
        <v>296.02051866699998</v>
      </c>
    </row>
    <row r="19836" spans="1:7" x14ac:dyDescent="0.25">
      <c r="A19836" s="108" t="str">
        <f t="shared" si="309"/>
        <v>NL_1993_NATIONAL TOTAL_PM2.5</v>
      </c>
      <c r="B19836" s="113" t="s">
        <v>166</v>
      </c>
      <c r="C19836" s="113">
        <v>1993</v>
      </c>
      <c r="D19836" s="113" t="s">
        <v>122</v>
      </c>
      <c r="E19836" s="113" t="s">
        <v>203</v>
      </c>
      <c r="F19836" s="113" t="s">
        <v>200</v>
      </c>
      <c r="G19836" s="113">
        <v>51.247280897000003</v>
      </c>
    </row>
    <row r="19837" spans="1:7" x14ac:dyDescent="0.25">
      <c r="A19837" s="108" t="str">
        <f t="shared" si="309"/>
        <v>NL_1993_NATIONAL TOTAL_Pb</v>
      </c>
      <c r="B19837" s="113" t="s">
        <v>166</v>
      </c>
      <c r="C19837" s="113">
        <v>1993</v>
      </c>
      <c r="D19837" s="113" t="s">
        <v>122</v>
      </c>
      <c r="E19837" s="113" t="s">
        <v>125</v>
      </c>
      <c r="F19837" s="113" t="s">
        <v>200</v>
      </c>
      <c r="G19837" s="113">
        <v>0.21151424168399999</v>
      </c>
    </row>
    <row r="19838" spans="1:7" x14ac:dyDescent="0.25">
      <c r="A19838" s="108" t="str">
        <f t="shared" si="309"/>
        <v>NL_1993_NATIONAL TOTAL_Cd</v>
      </c>
      <c r="B19838" s="113" t="s">
        <v>166</v>
      </c>
      <c r="C19838" s="113">
        <v>1993</v>
      </c>
      <c r="D19838" s="113" t="s">
        <v>122</v>
      </c>
      <c r="E19838" s="113" t="s">
        <v>126</v>
      </c>
      <c r="F19838" s="113" t="s">
        <v>200</v>
      </c>
      <c r="G19838" s="113">
        <v>3.3968286239999998E-3</v>
      </c>
    </row>
    <row r="19839" spans="1:7" x14ac:dyDescent="0.25">
      <c r="A19839" s="108" t="str">
        <f t="shared" si="309"/>
        <v>NL_1993_NATIONAL TOTAL_Hg</v>
      </c>
      <c r="B19839" s="113" t="s">
        <v>166</v>
      </c>
      <c r="C19839" s="113">
        <v>1993</v>
      </c>
      <c r="D19839" s="113" t="s">
        <v>122</v>
      </c>
      <c r="E19839" s="113" t="s">
        <v>127</v>
      </c>
      <c r="F19839" s="113" t="s">
        <v>200</v>
      </c>
      <c r="G19839" s="113">
        <v>2.2280468999999999E-3</v>
      </c>
    </row>
    <row r="19840" spans="1:7" x14ac:dyDescent="0.25">
      <c r="A19840" s="108" t="str">
        <f t="shared" si="309"/>
        <v>NL_1993_NATIONAL TOTAL_DIOX</v>
      </c>
      <c r="B19840" s="113" t="s">
        <v>166</v>
      </c>
      <c r="C19840" s="113">
        <v>1993</v>
      </c>
      <c r="D19840" s="113" t="s">
        <v>122</v>
      </c>
      <c r="E19840" s="113" t="s">
        <v>128</v>
      </c>
      <c r="F19840" s="113" t="s">
        <v>200</v>
      </c>
      <c r="G19840" s="150">
        <v>3.5328847766400002E-7</v>
      </c>
    </row>
    <row r="19841" spans="1:7" x14ac:dyDescent="0.25">
      <c r="A19841" s="108" t="str">
        <f t="shared" si="309"/>
        <v>NL_1993_NATIONAL TOTAL_PAH</v>
      </c>
      <c r="B19841" s="113" t="s">
        <v>166</v>
      </c>
      <c r="C19841" s="113">
        <v>1993</v>
      </c>
      <c r="D19841" s="113" t="s">
        <v>122</v>
      </c>
      <c r="E19841" s="113" t="s">
        <v>129</v>
      </c>
      <c r="F19841" s="113" t="s">
        <v>200</v>
      </c>
      <c r="G19841" s="113">
        <v>1.5244990267E-2</v>
      </c>
    </row>
    <row r="19842" spans="1:7" x14ac:dyDescent="0.25">
      <c r="A19842" s="108" t="str">
        <f t="shared" ref="A19842:A19905" si="310">CONCATENATE(B19842,"_",C19842,"_",D19842,"_",E19842)</f>
        <v>NL_1993_NATIONAL TOTAL_HCB</v>
      </c>
      <c r="B19842" s="113" t="s">
        <v>166</v>
      </c>
      <c r="C19842" s="113">
        <v>1993</v>
      </c>
      <c r="D19842" s="113" t="s">
        <v>122</v>
      </c>
      <c r="E19842" s="113" t="s">
        <v>130</v>
      </c>
      <c r="F19842" s="113" t="s">
        <v>200</v>
      </c>
      <c r="G19842" s="150">
        <v>5.2060079238999998E-5</v>
      </c>
    </row>
    <row r="19843" spans="1:7" x14ac:dyDescent="0.25">
      <c r="A19843" s="108" t="str">
        <f t="shared" si="310"/>
        <v>NL_1993_NATIONAL TOTAL_PCB</v>
      </c>
      <c r="B19843" s="113" t="s">
        <v>166</v>
      </c>
      <c r="C19843" s="113">
        <v>1993</v>
      </c>
      <c r="D19843" s="113" t="s">
        <v>122</v>
      </c>
      <c r="E19843" s="113" t="s">
        <v>259</v>
      </c>
      <c r="F19843" s="113" t="s">
        <v>200</v>
      </c>
      <c r="G19843" s="150">
        <v>2.7723450049999999E-5</v>
      </c>
    </row>
    <row r="19844" spans="1:7" x14ac:dyDescent="0.25">
      <c r="A19844" s="108" t="str">
        <f t="shared" si="310"/>
        <v>NL_1993_1A3(FU)_NOx</v>
      </c>
      <c r="B19844" s="113" t="s">
        <v>166</v>
      </c>
      <c r="C19844" s="113">
        <v>1993</v>
      </c>
      <c r="D19844" s="113" t="s">
        <v>134</v>
      </c>
      <c r="E19844" s="113" t="s">
        <v>199</v>
      </c>
      <c r="F19844" s="113" t="s">
        <v>200</v>
      </c>
      <c r="G19844" s="113">
        <v>224.67301763500001</v>
      </c>
    </row>
    <row r="19845" spans="1:7" x14ac:dyDescent="0.25">
      <c r="A19845" s="108" t="str">
        <f t="shared" si="310"/>
        <v>NL_1993_1A3(FS)_NOx</v>
      </c>
      <c r="B19845" s="113" t="s">
        <v>166</v>
      </c>
      <c r="C19845" s="113">
        <v>1993</v>
      </c>
      <c r="D19845" s="113" t="s">
        <v>132</v>
      </c>
      <c r="E19845" s="113" t="s">
        <v>199</v>
      </c>
      <c r="F19845" s="113" t="s">
        <v>200</v>
      </c>
      <c r="G19845" s="113">
        <v>274.79596141299999</v>
      </c>
    </row>
    <row r="19846" spans="1:7" x14ac:dyDescent="0.25">
      <c r="A19846" s="108" t="str">
        <f t="shared" si="310"/>
        <v>NL_1993_1A3(FU)_NMVOC</v>
      </c>
      <c r="B19846" s="113" t="s">
        <v>166</v>
      </c>
      <c r="C19846" s="113">
        <v>1993</v>
      </c>
      <c r="D19846" s="113" t="s">
        <v>134</v>
      </c>
      <c r="E19846" s="113" t="s">
        <v>123</v>
      </c>
      <c r="F19846" s="113" t="s">
        <v>200</v>
      </c>
      <c r="G19846" s="113">
        <v>130.93012286000001</v>
      </c>
    </row>
    <row r="19847" spans="1:7" x14ac:dyDescent="0.25">
      <c r="A19847" s="108" t="str">
        <f t="shared" si="310"/>
        <v>NL_1993_1A3(FS)_NMVOC</v>
      </c>
      <c r="B19847" s="113" t="s">
        <v>166</v>
      </c>
      <c r="C19847" s="113">
        <v>1993</v>
      </c>
      <c r="D19847" s="113" t="s">
        <v>132</v>
      </c>
      <c r="E19847" s="113" t="s">
        <v>123</v>
      </c>
      <c r="F19847" s="113" t="s">
        <v>200</v>
      </c>
      <c r="G19847" s="113">
        <v>138.474611745</v>
      </c>
    </row>
    <row r="19848" spans="1:7" x14ac:dyDescent="0.25">
      <c r="A19848" s="108" t="str">
        <f t="shared" si="310"/>
        <v>NL_1993_1A3(FU)_SOx</v>
      </c>
      <c r="B19848" s="113" t="s">
        <v>166</v>
      </c>
      <c r="C19848" s="113">
        <v>1993</v>
      </c>
      <c r="D19848" s="113" t="s">
        <v>134</v>
      </c>
      <c r="E19848" s="113" t="s">
        <v>201</v>
      </c>
      <c r="F19848" s="113" t="s">
        <v>200</v>
      </c>
      <c r="G19848" s="113">
        <v>13.341551644000001</v>
      </c>
    </row>
    <row r="19849" spans="1:7" x14ac:dyDescent="0.25">
      <c r="A19849" s="108" t="str">
        <f t="shared" si="310"/>
        <v>NL_1993_1A3(FS)_SOx</v>
      </c>
      <c r="B19849" s="113" t="s">
        <v>166</v>
      </c>
      <c r="C19849" s="113">
        <v>1993</v>
      </c>
      <c r="D19849" s="113" t="s">
        <v>132</v>
      </c>
      <c r="E19849" s="113" t="s">
        <v>201</v>
      </c>
      <c r="F19849" s="113" t="s">
        <v>200</v>
      </c>
      <c r="G19849" s="113">
        <v>17.109961874</v>
      </c>
    </row>
    <row r="19850" spans="1:7" x14ac:dyDescent="0.25">
      <c r="A19850" s="108" t="str">
        <f t="shared" si="310"/>
        <v>NL_1993_1A3(FU)_NH3</v>
      </c>
      <c r="B19850" s="113" t="s">
        <v>166</v>
      </c>
      <c r="C19850" s="113">
        <v>1993</v>
      </c>
      <c r="D19850" s="113" t="s">
        <v>134</v>
      </c>
      <c r="E19850" s="113" t="s">
        <v>124</v>
      </c>
      <c r="F19850" s="113" t="s">
        <v>200</v>
      </c>
      <c r="G19850" s="113">
        <v>1.6730137700000001</v>
      </c>
    </row>
    <row r="19851" spans="1:7" x14ac:dyDescent="0.25">
      <c r="A19851" s="108" t="str">
        <f t="shared" si="310"/>
        <v>NL_1993_1A3(FS)_NH3</v>
      </c>
      <c r="B19851" s="113" t="s">
        <v>166</v>
      </c>
      <c r="C19851" s="113">
        <v>1993</v>
      </c>
      <c r="D19851" s="113" t="s">
        <v>132</v>
      </c>
      <c r="E19851" s="113" t="s">
        <v>124</v>
      </c>
      <c r="F19851" s="113" t="s">
        <v>200</v>
      </c>
      <c r="G19851" s="113">
        <v>1.746348131</v>
      </c>
    </row>
    <row r="19852" spans="1:7" x14ac:dyDescent="0.25">
      <c r="A19852" s="108" t="str">
        <f t="shared" si="310"/>
        <v>NL_1993_1A3(FU)_PM2.5</v>
      </c>
      <c r="B19852" s="113" t="s">
        <v>166</v>
      </c>
      <c r="C19852" s="113">
        <v>1993</v>
      </c>
      <c r="D19852" s="113" t="s">
        <v>134</v>
      </c>
      <c r="E19852" s="113" t="s">
        <v>203</v>
      </c>
      <c r="F19852" s="113" t="s">
        <v>200</v>
      </c>
      <c r="G19852" s="113">
        <v>13.292617149</v>
      </c>
    </row>
    <row r="19853" spans="1:7" x14ac:dyDescent="0.25">
      <c r="A19853" s="108" t="str">
        <f t="shared" si="310"/>
        <v>NL_1993_1A3(FS)_PM2.5</v>
      </c>
      <c r="B19853" s="113" t="s">
        <v>166</v>
      </c>
      <c r="C19853" s="113">
        <v>1993</v>
      </c>
      <c r="D19853" s="113" t="s">
        <v>132</v>
      </c>
      <c r="E19853" s="113" t="s">
        <v>203</v>
      </c>
      <c r="F19853" s="113" t="s">
        <v>200</v>
      </c>
      <c r="G19853" s="113">
        <v>15.977026263999999</v>
      </c>
    </row>
    <row r="19854" spans="1:7" x14ac:dyDescent="0.25">
      <c r="A19854" s="108" t="str">
        <f t="shared" si="310"/>
        <v>NL_1993_3D_NOx</v>
      </c>
      <c r="B19854" s="113" t="s">
        <v>166</v>
      </c>
      <c r="C19854" s="113">
        <v>1993</v>
      </c>
      <c r="D19854" s="113" t="s">
        <v>206</v>
      </c>
      <c r="E19854" s="113" t="s">
        <v>199</v>
      </c>
      <c r="F19854" s="113" t="s">
        <v>200</v>
      </c>
      <c r="G19854" s="113">
        <v>46.234541016000001</v>
      </c>
    </row>
    <row r="19855" spans="1:7" x14ac:dyDescent="0.25">
      <c r="A19855" s="108" t="str">
        <f t="shared" si="310"/>
        <v>NL_1994_NATIONAL TOTAL_NOx</v>
      </c>
      <c r="B19855" s="113" t="s">
        <v>166</v>
      </c>
      <c r="C19855" s="113">
        <v>1994</v>
      </c>
      <c r="D19855" s="113" t="s">
        <v>122</v>
      </c>
      <c r="E19855" s="113" t="s">
        <v>199</v>
      </c>
      <c r="F19855" s="113" t="s">
        <v>200</v>
      </c>
      <c r="G19855" s="113">
        <v>596.31712176500002</v>
      </c>
    </row>
    <row r="19856" spans="1:7" x14ac:dyDescent="0.25">
      <c r="A19856" s="108" t="str">
        <f t="shared" si="310"/>
        <v>NL_1994_NATIONAL TOTAL_NMVOC</v>
      </c>
      <c r="B19856" s="113" t="s">
        <v>166</v>
      </c>
      <c r="C19856" s="113">
        <v>1994</v>
      </c>
      <c r="D19856" s="113" t="s">
        <v>122</v>
      </c>
      <c r="E19856" s="113" t="s">
        <v>123</v>
      </c>
      <c r="F19856" s="113" t="s">
        <v>200</v>
      </c>
      <c r="G19856" s="113">
        <v>468.95923522499999</v>
      </c>
    </row>
    <row r="19857" spans="1:7" x14ac:dyDescent="0.25">
      <c r="A19857" s="108" t="str">
        <f t="shared" si="310"/>
        <v>NL_1994_NATIONAL TOTAL_SOx</v>
      </c>
      <c r="B19857" s="113" t="s">
        <v>166</v>
      </c>
      <c r="C19857" s="113">
        <v>1994</v>
      </c>
      <c r="D19857" s="113" t="s">
        <v>122</v>
      </c>
      <c r="E19857" s="113" t="s">
        <v>201</v>
      </c>
      <c r="F19857" s="113" t="s">
        <v>200</v>
      </c>
      <c r="G19857" s="113">
        <v>148.84322611499999</v>
      </c>
    </row>
    <row r="19858" spans="1:7" x14ac:dyDescent="0.25">
      <c r="A19858" s="108" t="str">
        <f t="shared" si="310"/>
        <v>NL_1994_NATIONAL TOTAL_NH3</v>
      </c>
      <c r="B19858" s="113" t="s">
        <v>166</v>
      </c>
      <c r="C19858" s="113">
        <v>1994</v>
      </c>
      <c r="D19858" s="113" t="s">
        <v>122</v>
      </c>
      <c r="E19858" s="113" t="s">
        <v>124</v>
      </c>
      <c r="F19858" s="113" t="s">
        <v>200</v>
      </c>
      <c r="G19858" s="113">
        <v>256.02034053199998</v>
      </c>
    </row>
    <row r="19859" spans="1:7" x14ac:dyDescent="0.25">
      <c r="A19859" s="108" t="str">
        <f t="shared" si="310"/>
        <v>NL_1994_NATIONAL TOTAL_PM2.5</v>
      </c>
      <c r="B19859" s="113" t="s">
        <v>166</v>
      </c>
      <c r="C19859" s="113">
        <v>1994</v>
      </c>
      <c r="D19859" s="113" t="s">
        <v>122</v>
      </c>
      <c r="E19859" s="113" t="s">
        <v>203</v>
      </c>
      <c r="F19859" s="113" t="s">
        <v>200</v>
      </c>
      <c r="G19859" s="113">
        <v>47.897565245000003</v>
      </c>
    </row>
    <row r="19860" spans="1:7" x14ac:dyDescent="0.25">
      <c r="A19860" s="108" t="str">
        <f t="shared" si="310"/>
        <v>NL_1994_NATIONAL TOTAL_Pb</v>
      </c>
      <c r="B19860" s="113" t="s">
        <v>166</v>
      </c>
      <c r="C19860" s="113">
        <v>1994</v>
      </c>
      <c r="D19860" s="113" t="s">
        <v>122</v>
      </c>
      <c r="E19860" s="113" t="s">
        <v>125</v>
      </c>
      <c r="F19860" s="113" t="s">
        <v>200</v>
      </c>
      <c r="G19860" s="113">
        <v>0.18222624123600001</v>
      </c>
    </row>
    <row r="19861" spans="1:7" x14ac:dyDescent="0.25">
      <c r="A19861" s="108" t="str">
        <f t="shared" si="310"/>
        <v>NL_1994_NATIONAL TOTAL_Cd</v>
      </c>
      <c r="B19861" s="113" t="s">
        <v>166</v>
      </c>
      <c r="C19861" s="113">
        <v>1994</v>
      </c>
      <c r="D19861" s="113" t="s">
        <v>122</v>
      </c>
      <c r="E19861" s="113" t="s">
        <v>126</v>
      </c>
      <c r="F19861" s="113" t="s">
        <v>200</v>
      </c>
      <c r="G19861" s="113">
        <v>3.2187395010000001E-3</v>
      </c>
    </row>
    <row r="19862" spans="1:7" x14ac:dyDescent="0.25">
      <c r="A19862" s="108" t="str">
        <f t="shared" si="310"/>
        <v>NL_1994_NATIONAL TOTAL_Hg</v>
      </c>
      <c r="B19862" s="113" t="s">
        <v>166</v>
      </c>
      <c r="C19862" s="113">
        <v>1994</v>
      </c>
      <c r="D19862" s="113" t="s">
        <v>122</v>
      </c>
      <c r="E19862" s="113" t="s">
        <v>127</v>
      </c>
      <c r="F19862" s="113" t="s">
        <v>200</v>
      </c>
      <c r="G19862" s="113">
        <v>1.8084556279999999E-3</v>
      </c>
    </row>
    <row r="19863" spans="1:7" x14ac:dyDescent="0.25">
      <c r="A19863" s="108" t="str">
        <f t="shared" si="310"/>
        <v>NL_1994_NATIONAL TOTAL_DIOX</v>
      </c>
      <c r="B19863" s="113" t="s">
        <v>166</v>
      </c>
      <c r="C19863" s="113">
        <v>1994</v>
      </c>
      <c r="D19863" s="113" t="s">
        <v>122</v>
      </c>
      <c r="E19863" s="113" t="s">
        <v>128</v>
      </c>
      <c r="F19863" s="113" t="s">
        <v>200</v>
      </c>
      <c r="G19863" s="150">
        <v>2.13330628796E-7</v>
      </c>
    </row>
    <row r="19864" spans="1:7" x14ac:dyDescent="0.25">
      <c r="A19864" s="108" t="str">
        <f t="shared" si="310"/>
        <v>NL_1994_NATIONAL TOTAL_PAH</v>
      </c>
      <c r="B19864" s="113" t="s">
        <v>166</v>
      </c>
      <c r="C19864" s="113">
        <v>1994</v>
      </c>
      <c r="D19864" s="113" t="s">
        <v>122</v>
      </c>
      <c r="E19864" s="113" t="s">
        <v>129</v>
      </c>
      <c r="F19864" s="113" t="s">
        <v>200</v>
      </c>
      <c r="G19864" s="113">
        <v>1.3090243199E-2</v>
      </c>
    </row>
    <row r="19865" spans="1:7" x14ac:dyDescent="0.25">
      <c r="A19865" s="108" t="str">
        <f t="shared" si="310"/>
        <v>NL_1994_NATIONAL TOTAL_HCB</v>
      </c>
      <c r="B19865" s="113" t="s">
        <v>166</v>
      </c>
      <c r="C19865" s="113">
        <v>1994</v>
      </c>
      <c r="D19865" s="113" t="s">
        <v>122</v>
      </c>
      <c r="E19865" s="113" t="s">
        <v>130</v>
      </c>
      <c r="F19865" s="113" t="s">
        <v>200</v>
      </c>
      <c r="G19865" s="150">
        <v>4.375273797E-5</v>
      </c>
    </row>
    <row r="19866" spans="1:7" x14ac:dyDescent="0.25">
      <c r="A19866" s="108" t="str">
        <f t="shared" si="310"/>
        <v>NL_1994_NATIONAL TOTAL_PCB</v>
      </c>
      <c r="B19866" s="113" t="s">
        <v>166</v>
      </c>
      <c r="C19866" s="113">
        <v>1994</v>
      </c>
      <c r="D19866" s="113" t="s">
        <v>122</v>
      </c>
      <c r="E19866" s="113" t="s">
        <v>259</v>
      </c>
      <c r="F19866" s="113" t="s">
        <v>200</v>
      </c>
      <c r="G19866" s="150">
        <v>2.4954458397E-5</v>
      </c>
    </row>
    <row r="19867" spans="1:7" x14ac:dyDescent="0.25">
      <c r="A19867" s="108" t="str">
        <f t="shared" si="310"/>
        <v>NL_1994_1A3(FU)_NOx</v>
      </c>
      <c r="B19867" s="113" t="s">
        <v>166</v>
      </c>
      <c r="C19867" s="113">
        <v>1994</v>
      </c>
      <c r="D19867" s="113" t="s">
        <v>134</v>
      </c>
      <c r="E19867" s="113" t="s">
        <v>199</v>
      </c>
      <c r="F19867" s="113" t="s">
        <v>200</v>
      </c>
      <c r="G19867" s="113">
        <v>209.59951283000001</v>
      </c>
    </row>
    <row r="19868" spans="1:7" x14ac:dyDescent="0.25">
      <c r="A19868" s="108" t="str">
        <f t="shared" si="310"/>
        <v>NL_1994_1A3(FS)_NOx</v>
      </c>
      <c r="B19868" s="113" t="s">
        <v>166</v>
      </c>
      <c r="C19868" s="113">
        <v>1994</v>
      </c>
      <c r="D19868" s="113" t="s">
        <v>132</v>
      </c>
      <c r="E19868" s="113" t="s">
        <v>199</v>
      </c>
      <c r="F19868" s="113" t="s">
        <v>200</v>
      </c>
      <c r="G19868" s="113">
        <v>245.771878695</v>
      </c>
    </row>
    <row r="19869" spans="1:7" x14ac:dyDescent="0.25">
      <c r="A19869" s="108" t="str">
        <f t="shared" si="310"/>
        <v>NL_1994_1A3(FU)_NMVOC</v>
      </c>
      <c r="B19869" s="113" t="s">
        <v>166</v>
      </c>
      <c r="C19869" s="113">
        <v>1994</v>
      </c>
      <c r="D19869" s="113" t="s">
        <v>134</v>
      </c>
      <c r="E19869" s="113" t="s">
        <v>123</v>
      </c>
      <c r="F19869" s="113" t="s">
        <v>200</v>
      </c>
      <c r="G19869" s="113">
        <v>120.01476653899999</v>
      </c>
    </row>
    <row r="19870" spans="1:7" x14ac:dyDescent="0.25">
      <c r="A19870" s="108" t="str">
        <f t="shared" si="310"/>
        <v>NL_1994_1A3(FS)_NMVOC</v>
      </c>
      <c r="B19870" s="113" t="s">
        <v>166</v>
      </c>
      <c r="C19870" s="113">
        <v>1994</v>
      </c>
      <c r="D19870" s="113" t="s">
        <v>132</v>
      </c>
      <c r="E19870" s="113" t="s">
        <v>123</v>
      </c>
      <c r="F19870" s="113" t="s">
        <v>200</v>
      </c>
      <c r="G19870" s="113">
        <v>125.263772127</v>
      </c>
    </row>
    <row r="19871" spans="1:7" x14ac:dyDescent="0.25">
      <c r="A19871" s="108" t="str">
        <f t="shared" si="310"/>
        <v>NL_1994_1A3(FU)_SOx</v>
      </c>
      <c r="B19871" s="113" t="s">
        <v>166</v>
      </c>
      <c r="C19871" s="113">
        <v>1994</v>
      </c>
      <c r="D19871" s="113" t="s">
        <v>134</v>
      </c>
      <c r="E19871" s="113" t="s">
        <v>201</v>
      </c>
      <c r="F19871" s="113" t="s">
        <v>200</v>
      </c>
      <c r="G19871" s="113">
        <v>12.912991377999999</v>
      </c>
    </row>
    <row r="19872" spans="1:7" x14ac:dyDescent="0.25">
      <c r="A19872" s="108" t="str">
        <f t="shared" si="310"/>
        <v>NL_1994_1A3(FS)_SOx</v>
      </c>
      <c r="B19872" s="113" t="s">
        <v>166</v>
      </c>
      <c r="C19872" s="113">
        <v>1994</v>
      </c>
      <c r="D19872" s="113" t="s">
        <v>132</v>
      </c>
      <c r="E19872" s="113" t="s">
        <v>201</v>
      </c>
      <c r="F19872" s="113" t="s">
        <v>200</v>
      </c>
      <c r="G19872" s="113">
        <v>15.709910133999999</v>
      </c>
    </row>
    <row r="19873" spans="1:7" x14ac:dyDescent="0.25">
      <c r="A19873" s="108" t="str">
        <f t="shared" si="310"/>
        <v>NL_1994_1A3(FU)_NH3</v>
      </c>
      <c r="B19873" s="113" t="s">
        <v>166</v>
      </c>
      <c r="C19873" s="113">
        <v>1994</v>
      </c>
      <c r="D19873" s="113" t="s">
        <v>134</v>
      </c>
      <c r="E19873" s="113" t="s">
        <v>124</v>
      </c>
      <c r="F19873" s="113" t="s">
        <v>200</v>
      </c>
      <c r="G19873" s="113">
        <v>1.8633073490000001</v>
      </c>
    </row>
    <row r="19874" spans="1:7" x14ac:dyDescent="0.25">
      <c r="A19874" s="108" t="str">
        <f t="shared" si="310"/>
        <v>NL_1994_1A3(FS)_NH3</v>
      </c>
      <c r="B19874" s="113" t="s">
        <v>166</v>
      </c>
      <c r="C19874" s="113">
        <v>1994</v>
      </c>
      <c r="D19874" s="113" t="s">
        <v>132</v>
      </c>
      <c r="E19874" s="113" t="s">
        <v>124</v>
      </c>
      <c r="F19874" s="113" t="s">
        <v>200</v>
      </c>
      <c r="G19874" s="113">
        <v>1.9267231899999999</v>
      </c>
    </row>
    <row r="19875" spans="1:7" x14ac:dyDescent="0.25">
      <c r="A19875" s="108" t="str">
        <f t="shared" si="310"/>
        <v>NL_1994_1A3(FU)_PM2.5</v>
      </c>
      <c r="B19875" s="113" t="s">
        <v>166</v>
      </c>
      <c r="C19875" s="113">
        <v>1994</v>
      </c>
      <c r="D19875" s="113" t="s">
        <v>134</v>
      </c>
      <c r="E19875" s="113" t="s">
        <v>203</v>
      </c>
      <c r="F19875" s="113" t="s">
        <v>200</v>
      </c>
      <c r="G19875" s="113">
        <v>12.359267135</v>
      </c>
    </row>
    <row r="19876" spans="1:7" x14ac:dyDescent="0.25">
      <c r="A19876" s="108" t="str">
        <f t="shared" si="310"/>
        <v>NL_1994_1A3(FS)_PM2.5</v>
      </c>
      <c r="B19876" s="113" t="s">
        <v>166</v>
      </c>
      <c r="C19876" s="113">
        <v>1994</v>
      </c>
      <c r="D19876" s="113" t="s">
        <v>132</v>
      </c>
      <c r="E19876" s="113" t="s">
        <v>203</v>
      </c>
      <c r="F19876" s="113" t="s">
        <v>200</v>
      </c>
      <c r="G19876" s="113">
        <v>14.318196441</v>
      </c>
    </row>
    <row r="19877" spans="1:7" x14ac:dyDescent="0.25">
      <c r="A19877" s="108" t="str">
        <f t="shared" si="310"/>
        <v>NL_1994_3D_NOx</v>
      </c>
      <c r="B19877" s="113" t="s">
        <v>166</v>
      </c>
      <c r="C19877" s="113">
        <v>1994</v>
      </c>
      <c r="D19877" s="113" t="s">
        <v>206</v>
      </c>
      <c r="E19877" s="113" t="s">
        <v>199</v>
      </c>
      <c r="F19877" s="113" t="s">
        <v>200</v>
      </c>
      <c r="G19877" s="113">
        <v>44.225085831000001</v>
      </c>
    </row>
    <row r="19878" spans="1:7" x14ac:dyDescent="0.25">
      <c r="A19878" s="108" t="str">
        <f t="shared" si="310"/>
        <v>NL_1995_NATIONAL TOTAL_NOx</v>
      </c>
      <c r="B19878" s="113" t="s">
        <v>166</v>
      </c>
      <c r="C19878" s="113">
        <v>1995</v>
      </c>
      <c r="D19878" s="113" t="s">
        <v>122</v>
      </c>
      <c r="E19878" s="113" t="s">
        <v>199</v>
      </c>
      <c r="F19878" s="113" t="s">
        <v>200</v>
      </c>
      <c r="G19878" s="113">
        <v>581.04613615599999</v>
      </c>
    </row>
    <row r="19879" spans="1:7" x14ac:dyDescent="0.25">
      <c r="A19879" s="108" t="str">
        <f t="shared" si="310"/>
        <v>NL_1995_NATIONAL TOTAL_NMVOC</v>
      </c>
      <c r="B19879" s="113" t="s">
        <v>166</v>
      </c>
      <c r="C19879" s="113">
        <v>1995</v>
      </c>
      <c r="D19879" s="113" t="s">
        <v>122</v>
      </c>
      <c r="E19879" s="113" t="s">
        <v>123</v>
      </c>
      <c r="F19879" s="113" t="s">
        <v>200</v>
      </c>
      <c r="G19879" s="113">
        <v>436.31548626</v>
      </c>
    </row>
    <row r="19880" spans="1:7" x14ac:dyDescent="0.25">
      <c r="A19880" s="108" t="str">
        <f t="shared" si="310"/>
        <v>NL_1995_NATIONAL TOTAL_SOx</v>
      </c>
      <c r="B19880" s="113" t="s">
        <v>166</v>
      </c>
      <c r="C19880" s="113">
        <v>1995</v>
      </c>
      <c r="D19880" s="113" t="s">
        <v>122</v>
      </c>
      <c r="E19880" s="113" t="s">
        <v>201</v>
      </c>
      <c r="F19880" s="113" t="s">
        <v>200</v>
      </c>
      <c r="G19880" s="113">
        <v>136.392301565</v>
      </c>
    </row>
    <row r="19881" spans="1:7" x14ac:dyDescent="0.25">
      <c r="A19881" s="108" t="str">
        <f t="shared" si="310"/>
        <v>NL_1995_NATIONAL TOTAL_NH3</v>
      </c>
      <c r="B19881" s="113" t="s">
        <v>166</v>
      </c>
      <c r="C19881" s="113">
        <v>1995</v>
      </c>
      <c r="D19881" s="113" t="s">
        <v>122</v>
      </c>
      <c r="E19881" s="113" t="s">
        <v>124</v>
      </c>
      <c r="F19881" s="113" t="s">
        <v>200</v>
      </c>
      <c r="G19881" s="113">
        <v>219.83047424399999</v>
      </c>
    </row>
    <row r="19882" spans="1:7" x14ac:dyDescent="0.25">
      <c r="A19882" s="108" t="str">
        <f t="shared" si="310"/>
        <v>NL_1995_NATIONAL TOTAL_PM2.5</v>
      </c>
      <c r="B19882" s="113" t="s">
        <v>166</v>
      </c>
      <c r="C19882" s="113">
        <v>1995</v>
      </c>
      <c r="D19882" s="113" t="s">
        <v>122</v>
      </c>
      <c r="E19882" s="113" t="s">
        <v>203</v>
      </c>
      <c r="F19882" s="113" t="s">
        <v>200</v>
      </c>
      <c r="G19882" s="113">
        <v>45.403316820000001</v>
      </c>
    </row>
    <row r="19883" spans="1:7" x14ac:dyDescent="0.25">
      <c r="A19883" s="108" t="str">
        <f t="shared" si="310"/>
        <v>NL_1995_NATIONAL TOTAL_Pb</v>
      </c>
      <c r="B19883" s="113" t="s">
        <v>166</v>
      </c>
      <c r="C19883" s="113">
        <v>1995</v>
      </c>
      <c r="D19883" s="113" t="s">
        <v>122</v>
      </c>
      <c r="E19883" s="113" t="s">
        <v>125</v>
      </c>
      <c r="F19883" s="113" t="s">
        <v>200</v>
      </c>
      <c r="G19883" s="113">
        <v>0.15495598591699999</v>
      </c>
    </row>
    <row r="19884" spans="1:7" x14ac:dyDescent="0.25">
      <c r="A19884" s="108" t="str">
        <f t="shared" si="310"/>
        <v>NL_1995_NATIONAL TOTAL_Cd</v>
      </c>
      <c r="B19884" s="113" t="s">
        <v>166</v>
      </c>
      <c r="C19884" s="113">
        <v>1995</v>
      </c>
      <c r="D19884" s="113" t="s">
        <v>122</v>
      </c>
      <c r="E19884" s="113" t="s">
        <v>126</v>
      </c>
      <c r="F19884" s="113" t="s">
        <v>200</v>
      </c>
      <c r="G19884" s="113">
        <v>3.0482143539999999E-3</v>
      </c>
    </row>
    <row r="19885" spans="1:7" x14ac:dyDescent="0.25">
      <c r="A19885" s="108" t="str">
        <f t="shared" si="310"/>
        <v>NL_1995_NATIONAL TOTAL_Hg</v>
      </c>
      <c r="B19885" s="113" t="s">
        <v>166</v>
      </c>
      <c r="C19885" s="113">
        <v>1995</v>
      </c>
      <c r="D19885" s="113" t="s">
        <v>122</v>
      </c>
      <c r="E19885" s="113" t="s">
        <v>127</v>
      </c>
      <c r="F19885" s="113" t="s">
        <v>200</v>
      </c>
      <c r="G19885" s="113">
        <v>1.579894611E-3</v>
      </c>
    </row>
    <row r="19886" spans="1:7" x14ac:dyDescent="0.25">
      <c r="A19886" s="108" t="str">
        <f t="shared" si="310"/>
        <v>NL_1995_NATIONAL TOTAL_DIOX</v>
      </c>
      <c r="B19886" s="113" t="s">
        <v>166</v>
      </c>
      <c r="C19886" s="113">
        <v>1995</v>
      </c>
      <c r="D19886" s="113" t="s">
        <v>122</v>
      </c>
      <c r="E19886" s="113" t="s">
        <v>128</v>
      </c>
      <c r="F19886" s="113" t="s">
        <v>200</v>
      </c>
      <c r="G19886" s="150">
        <v>7.0045018599999999E-8</v>
      </c>
    </row>
    <row r="19887" spans="1:7" x14ac:dyDescent="0.25">
      <c r="A19887" s="108" t="str">
        <f t="shared" si="310"/>
        <v>NL_1995_NATIONAL TOTAL_PAH</v>
      </c>
      <c r="B19887" s="113" t="s">
        <v>166</v>
      </c>
      <c r="C19887" s="113">
        <v>1995</v>
      </c>
      <c r="D19887" s="113" t="s">
        <v>122</v>
      </c>
      <c r="E19887" s="113" t="s">
        <v>129</v>
      </c>
      <c r="F19887" s="113" t="s">
        <v>200</v>
      </c>
      <c r="G19887" s="113">
        <v>1.131268541E-2</v>
      </c>
    </row>
    <row r="19888" spans="1:7" x14ac:dyDescent="0.25">
      <c r="A19888" s="108" t="str">
        <f t="shared" si="310"/>
        <v>NL_1995_NATIONAL TOTAL_HCB</v>
      </c>
      <c r="B19888" s="113" t="s">
        <v>166</v>
      </c>
      <c r="C19888" s="113">
        <v>1995</v>
      </c>
      <c r="D19888" s="113" t="s">
        <v>122</v>
      </c>
      <c r="E19888" s="113" t="s">
        <v>130</v>
      </c>
      <c r="F19888" s="113" t="s">
        <v>200</v>
      </c>
      <c r="G19888" s="150">
        <v>4.0462677141000003E-5</v>
      </c>
    </row>
    <row r="19889" spans="1:7" x14ac:dyDescent="0.25">
      <c r="A19889" s="108" t="str">
        <f t="shared" si="310"/>
        <v>NL_1995_NATIONAL TOTAL_PCB</v>
      </c>
      <c r="B19889" s="113" t="s">
        <v>166</v>
      </c>
      <c r="C19889" s="113">
        <v>1995</v>
      </c>
      <c r="D19889" s="113" t="s">
        <v>122</v>
      </c>
      <c r="E19889" s="113" t="s">
        <v>259</v>
      </c>
      <c r="F19889" s="113" t="s">
        <v>200</v>
      </c>
      <c r="G19889" s="150">
        <v>2.1582932507000001E-5</v>
      </c>
    </row>
    <row r="19890" spans="1:7" x14ac:dyDescent="0.25">
      <c r="A19890" s="108" t="str">
        <f t="shared" si="310"/>
        <v>NL_1995_1A3(FU)_NOx</v>
      </c>
      <c r="B19890" s="113" t="s">
        <v>166</v>
      </c>
      <c r="C19890" s="113">
        <v>1995</v>
      </c>
      <c r="D19890" s="113" t="s">
        <v>134</v>
      </c>
      <c r="E19890" s="113" t="s">
        <v>199</v>
      </c>
      <c r="F19890" s="113" t="s">
        <v>200</v>
      </c>
      <c r="G19890" s="113">
        <v>196.615136213</v>
      </c>
    </row>
    <row r="19891" spans="1:7" x14ac:dyDescent="0.25">
      <c r="A19891" s="108" t="str">
        <f t="shared" si="310"/>
        <v>NL_1995_1A3(FS)_NOx</v>
      </c>
      <c r="B19891" s="113" t="s">
        <v>166</v>
      </c>
      <c r="C19891" s="113">
        <v>1995</v>
      </c>
      <c r="D19891" s="113" t="s">
        <v>132</v>
      </c>
      <c r="E19891" s="113" t="s">
        <v>199</v>
      </c>
      <c r="F19891" s="113" t="s">
        <v>200</v>
      </c>
      <c r="G19891" s="113">
        <v>231.82803207200001</v>
      </c>
    </row>
    <row r="19892" spans="1:7" x14ac:dyDescent="0.25">
      <c r="A19892" s="108" t="str">
        <f t="shared" si="310"/>
        <v>NL_1995_1A3(FU)_NMVOC</v>
      </c>
      <c r="B19892" s="113" t="s">
        <v>166</v>
      </c>
      <c r="C19892" s="113">
        <v>1995</v>
      </c>
      <c r="D19892" s="113" t="s">
        <v>134</v>
      </c>
      <c r="E19892" s="113" t="s">
        <v>123</v>
      </c>
      <c r="F19892" s="113" t="s">
        <v>200</v>
      </c>
      <c r="G19892" s="113">
        <v>109.366853271</v>
      </c>
    </row>
    <row r="19893" spans="1:7" x14ac:dyDescent="0.25">
      <c r="A19893" s="108" t="str">
        <f t="shared" si="310"/>
        <v>NL_1995_1A3(FS)_NMVOC</v>
      </c>
      <c r="B19893" s="113" t="s">
        <v>166</v>
      </c>
      <c r="C19893" s="113">
        <v>1995</v>
      </c>
      <c r="D19893" s="113" t="s">
        <v>132</v>
      </c>
      <c r="E19893" s="113" t="s">
        <v>123</v>
      </c>
      <c r="F19893" s="113" t="s">
        <v>200</v>
      </c>
      <c r="G19893" s="113">
        <v>117.52567208000001</v>
      </c>
    </row>
    <row r="19894" spans="1:7" x14ac:dyDescent="0.25">
      <c r="A19894" s="108" t="str">
        <f t="shared" si="310"/>
        <v>NL_1995_1A3(FU)_SOx</v>
      </c>
      <c r="B19894" s="113" t="s">
        <v>166</v>
      </c>
      <c r="C19894" s="113">
        <v>1995</v>
      </c>
      <c r="D19894" s="113" t="s">
        <v>134</v>
      </c>
      <c r="E19894" s="113" t="s">
        <v>201</v>
      </c>
      <c r="F19894" s="113" t="s">
        <v>200</v>
      </c>
      <c r="G19894" s="113">
        <v>11.897884825</v>
      </c>
    </row>
    <row r="19895" spans="1:7" x14ac:dyDescent="0.25">
      <c r="A19895" s="108" t="str">
        <f t="shared" si="310"/>
        <v>NL_1995_1A3(FS)_SOx</v>
      </c>
      <c r="B19895" s="113" t="s">
        <v>166</v>
      </c>
      <c r="C19895" s="113">
        <v>1995</v>
      </c>
      <c r="D19895" s="113" t="s">
        <v>132</v>
      </c>
      <c r="E19895" s="113" t="s">
        <v>201</v>
      </c>
      <c r="F19895" s="113" t="s">
        <v>200</v>
      </c>
      <c r="G19895" s="113">
        <v>14.278614456</v>
      </c>
    </row>
    <row r="19896" spans="1:7" x14ac:dyDescent="0.25">
      <c r="A19896" s="108" t="str">
        <f t="shared" si="310"/>
        <v>NL_1995_1A3(FU)_NH3</v>
      </c>
      <c r="B19896" s="113" t="s">
        <v>166</v>
      </c>
      <c r="C19896" s="113">
        <v>1995</v>
      </c>
      <c r="D19896" s="113" t="s">
        <v>134</v>
      </c>
      <c r="E19896" s="113" t="s">
        <v>124</v>
      </c>
      <c r="F19896" s="113" t="s">
        <v>200</v>
      </c>
      <c r="G19896" s="113">
        <v>2.1808250359999999</v>
      </c>
    </row>
    <row r="19897" spans="1:7" x14ac:dyDescent="0.25">
      <c r="A19897" s="108" t="str">
        <f t="shared" si="310"/>
        <v>NL_1995_1A3(FS)_NH3</v>
      </c>
      <c r="B19897" s="113" t="s">
        <v>166</v>
      </c>
      <c r="C19897" s="113">
        <v>1995</v>
      </c>
      <c r="D19897" s="113" t="s">
        <v>132</v>
      </c>
      <c r="E19897" s="113" t="s">
        <v>124</v>
      </c>
      <c r="F19897" s="113" t="s">
        <v>200</v>
      </c>
      <c r="G19897" s="113">
        <v>2.3645537480000001</v>
      </c>
    </row>
    <row r="19898" spans="1:7" x14ac:dyDescent="0.25">
      <c r="A19898" s="108" t="str">
        <f t="shared" si="310"/>
        <v>NL_1995_1A3(FU)_PM2.5</v>
      </c>
      <c r="B19898" s="113" t="s">
        <v>166</v>
      </c>
      <c r="C19898" s="113">
        <v>1995</v>
      </c>
      <c r="D19898" s="113" t="s">
        <v>134</v>
      </c>
      <c r="E19898" s="113" t="s">
        <v>203</v>
      </c>
      <c r="F19898" s="113" t="s">
        <v>200</v>
      </c>
      <c r="G19898" s="113">
        <v>11.40465726</v>
      </c>
    </row>
    <row r="19899" spans="1:7" x14ac:dyDescent="0.25">
      <c r="A19899" s="108" t="str">
        <f t="shared" si="310"/>
        <v>NL_1995_1A3(FS)_PM2.5</v>
      </c>
      <c r="B19899" s="113" t="s">
        <v>166</v>
      </c>
      <c r="C19899" s="113">
        <v>1995</v>
      </c>
      <c r="D19899" s="113" t="s">
        <v>132</v>
      </c>
      <c r="E19899" s="113" t="s">
        <v>203</v>
      </c>
      <c r="F19899" s="113" t="s">
        <v>200</v>
      </c>
      <c r="G19899" s="113">
        <v>13.091412324</v>
      </c>
    </row>
    <row r="19900" spans="1:7" x14ac:dyDescent="0.25">
      <c r="A19900" s="108" t="str">
        <f t="shared" si="310"/>
        <v>NL_1995_3D_NOx</v>
      </c>
      <c r="B19900" s="113" t="s">
        <v>166</v>
      </c>
      <c r="C19900" s="113">
        <v>1995</v>
      </c>
      <c r="D19900" s="113" t="s">
        <v>206</v>
      </c>
      <c r="E19900" s="113" t="s">
        <v>199</v>
      </c>
      <c r="F19900" s="113" t="s">
        <v>200</v>
      </c>
      <c r="G19900" s="113">
        <v>45.484900533999998</v>
      </c>
    </row>
    <row r="19901" spans="1:7" x14ac:dyDescent="0.25">
      <c r="A19901" s="108" t="str">
        <f t="shared" si="310"/>
        <v>NL_1996_NATIONAL TOTAL_NOx</v>
      </c>
      <c r="B19901" s="113" t="s">
        <v>166</v>
      </c>
      <c r="C19901" s="113">
        <v>1996</v>
      </c>
      <c r="D19901" s="113" t="s">
        <v>122</v>
      </c>
      <c r="E19901" s="113" t="s">
        <v>199</v>
      </c>
      <c r="F19901" s="113" t="s">
        <v>200</v>
      </c>
      <c r="G19901" s="113">
        <v>569.22987993100003</v>
      </c>
    </row>
    <row r="19902" spans="1:7" x14ac:dyDescent="0.25">
      <c r="A19902" s="108" t="str">
        <f t="shared" si="310"/>
        <v>NL_1996_NATIONAL TOTAL_NMVOC</v>
      </c>
      <c r="B19902" s="113" t="s">
        <v>166</v>
      </c>
      <c r="C19902" s="113">
        <v>1996</v>
      </c>
      <c r="D19902" s="113" t="s">
        <v>122</v>
      </c>
      <c r="E19902" s="113" t="s">
        <v>123</v>
      </c>
      <c r="F19902" s="113" t="s">
        <v>200</v>
      </c>
      <c r="G19902" s="113">
        <v>409.05388626199999</v>
      </c>
    </row>
    <row r="19903" spans="1:7" x14ac:dyDescent="0.25">
      <c r="A19903" s="108" t="str">
        <f t="shared" si="310"/>
        <v>NL_1996_NATIONAL TOTAL_SOx</v>
      </c>
      <c r="B19903" s="113" t="s">
        <v>166</v>
      </c>
      <c r="C19903" s="113">
        <v>1996</v>
      </c>
      <c r="D19903" s="113" t="s">
        <v>122</v>
      </c>
      <c r="E19903" s="113" t="s">
        <v>201</v>
      </c>
      <c r="F19903" s="113" t="s">
        <v>200</v>
      </c>
      <c r="G19903" s="113">
        <v>124.116204654</v>
      </c>
    </row>
    <row r="19904" spans="1:7" x14ac:dyDescent="0.25">
      <c r="A19904" s="108" t="str">
        <f t="shared" si="310"/>
        <v>NL_1996_NATIONAL TOTAL_NH3</v>
      </c>
      <c r="B19904" s="113" t="s">
        <v>166</v>
      </c>
      <c r="C19904" s="113">
        <v>1996</v>
      </c>
      <c r="D19904" s="113" t="s">
        <v>122</v>
      </c>
      <c r="E19904" s="113" t="s">
        <v>124</v>
      </c>
      <c r="F19904" s="113" t="s">
        <v>200</v>
      </c>
      <c r="G19904" s="113">
        <v>223.61828414799999</v>
      </c>
    </row>
    <row r="19905" spans="1:7" x14ac:dyDescent="0.25">
      <c r="A19905" s="108" t="str">
        <f t="shared" si="310"/>
        <v>NL_1996_NATIONAL TOTAL_PM2.5</v>
      </c>
      <c r="B19905" s="113" t="s">
        <v>166</v>
      </c>
      <c r="C19905" s="113">
        <v>1996</v>
      </c>
      <c r="D19905" s="113" t="s">
        <v>122</v>
      </c>
      <c r="E19905" s="113" t="s">
        <v>203</v>
      </c>
      <c r="F19905" s="113" t="s">
        <v>200</v>
      </c>
      <c r="G19905" s="113">
        <v>43.835426316000003</v>
      </c>
    </row>
    <row r="19906" spans="1:7" x14ac:dyDescent="0.25">
      <c r="A19906" s="108" t="str">
        <f t="shared" ref="A19906:A19969" si="311">CONCATENATE(B19906,"_",C19906,"_",D19906,"_",E19906)</f>
        <v>NL_1996_NATIONAL TOTAL_Pb</v>
      </c>
      <c r="B19906" s="113" t="s">
        <v>166</v>
      </c>
      <c r="C19906" s="113">
        <v>1996</v>
      </c>
      <c r="D19906" s="113" t="s">
        <v>122</v>
      </c>
      <c r="E19906" s="113" t="s">
        <v>125</v>
      </c>
      <c r="F19906" s="113" t="s">
        <v>200</v>
      </c>
      <c r="G19906" s="113">
        <v>0.10638927541</v>
      </c>
    </row>
    <row r="19907" spans="1:7" x14ac:dyDescent="0.25">
      <c r="A19907" s="108" t="str">
        <f t="shared" si="311"/>
        <v>NL_1996_NATIONAL TOTAL_Cd</v>
      </c>
      <c r="B19907" s="113" t="s">
        <v>166</v>
      </c>
      <c r="C19907" s="113">
        <v>1996</v>
      </c>
      <c r="D19907" s="113" t="s">
        <v>122</v>
      </c>
      <c r="E19907" s="113" t="s">
        <v>126</v>
      </c>
      <c r="F19907" s="113" t="s">
        <v>200</v>
      </c>
      <c r="G19907" s="113">
        <v>2.9024383219999998E-3</v>
      </c>
    </row>
    <row r="19908" spans="1:7" x14ac:dyDescent="0.25">
      <c r="A19908" s="108" t="str">
        <f t="shared" si="311"/>
        <v>NL_1996_NATIONAL TOTAL_Hg</v>
      </c>
      <c r="B19908" s="113" t="s">
        <v>166</v>
      </c>
      <c r="C19908" s="113">
        <v>1996</v>
      </c>
      <c r="D19908" s="113" t="s">
        <v>122</v>
      </c>
      <c r="E19908" s="113" t="s">
        <v>127</v>
      </c>
      <c r="F19908" s="113" t="s">
        <v>200</v>
      </c>
      <c r="G19908" s="113">
        <v>1.3802788450000001E-3</v>
      </c>
    </row>
    <row r="19909" spans="1:7" x14ac:dyDescent="0.25">
      <c r="A19909" s="108" t="str">
        <f t="shared" si="311"/>
        <v>NL_1996_NATIONAL TOTAL_DIOX</v>
      </c>
      <c r="B19909" s="113" t="s">
        <v>166</v>
      </c>
      <c r="C19909" s="113">
        <v>1996</v>
      </c>
      <c r="D19909" s="113" t="s">
        <v>122</v>
      </c>
      <c r="E19909" s="113" t="s">
        <v>128</v>
      </c>
      <c r="F19909" s="113" t="s">
        <v>200</v>
      </c>
      <c r="G19909" s="150">
        <v>6.5033015883000003E-8</v>
      </c>
    </row>
    <row r="19910" spans="1:7" x14ac:dyDescent="0.25">
      <c r="A19910" s="108" t="str">
        <f t="shared" si="311"/>
        <v>NL_1996_NATIONAL TOTAL_PAH</v>
      </c>
      <c r="B19910" s="113" t="s">
        <v>166</v>
      </c>
      <c r="C19910" s="113">
        <v>1996</v>
      </c>
      <c r="D19910" s="113" t="s">
        <v>122</v>
      </c>
      <c r="E19910" s="113" t="s">
        <v>129</v>
      </c>
      <c r="F19910" s="113" t="s">
        <v>200</v>
      </c>
      <c r="G19910" s="113">
        <v>1.0607506317E-2</v>
      </c>
    </row>
    <row r="19911" spans="1:7" x14ac:dyDescent="0.25">
      <c r="A19911" s="108" t="str">
        <f t="shared" si="311"/>
        <v>NL_1996_NATIONAL TOTAL_HCB</v>
      </c>
      <c r="B19911" s="113" t="s">
        <v>166</v>
      </c>
      <c r="C19911" s="113">
        <v>1996</v>
      </c>
      <c r="D19911" s="113" t="s">
        <v>122</v>
      </c>
      <c r="E19911" s="113" t="s">
        <v>130</v>
      </c>
      <c r="F19911" s="113" t="s">
        <v>200</v>
      </c>
      <c r="G19911" s="150">
        <v>3.4123211965000001E-5</v>
      </c>
    </row>
    <row r="19912" spans="1:7" x14ac:dyDescent="0.25">
      <c r="A19912" s="108" t="str">
        <f t="shared" si="311"/>
        <v>NL_1996_NATIONAL TOTAL_PCB</v>
      </c>
      <c r="B19912" s="113" t="s">
        <v>166</v>
      </c>
      <c r="C19912" s="113">
        <v>1996</v>
      </c>
      <c r="D19912" s="113" t="s">
        <v>122</v>
      </c>
      <c r="E19912" s="113" t="s">
        <v>259</v>
      </c>
      <c r="F19912" s="113" t="s">
        <v>200</v>
      </c>
      <c r="G19912" s="150">
        <v>1.6399626173E-5</v>
      </c>
    </row>
    <row r="19913" spans="1:7" x14ac:dyDescent="0.25">
      <c r="A19913" s="108" t="str">
        <f t="shared" si="311"/>
        <v>NL_1996_1A3(FU)_NOx</v>
      </c>
      <c r="B19913" s="113" t="s">
        <v>166</v>
      </c>
      <c r="C19913" s="113">
        <v>1996</v>
      </c>
      <c r="D19913" s="113" t="s">
        <v>134</v>
      </c>
      <c r="E19913" s="113" t="s">
        <v>199</v>
      </c>
      <c r="F19913" s="113" t="s">
        <v>200</v>
      </c>
      <c r="G19913" s="113">
        <v>185.60608140599999</v>
      </c>
    </row>
    <row r="19914" spans="1:7" x14ac:dyDescent="0.25">
      <c r="A19914" s="108" t="str">
        <f t="shared" si="311"/>
        <v>NL_1996_1A3(FS)_NOx</v>
      </c>
      <c r="B19914" s="113" t="s">
        <v>166</v>
      </c>
      <c r="C19914" s="113">
        <v>1996</v>
      </c>
      <c r="D19914" s="113" t="s">
        <v>132</v>
      </c>
      <c r="E19914" s="113" t="s">
        <v>199</v>
      </c>
      <c r="F19914" s="113" t="s">
        <v>200</v>
      </c>
      <c r="G19914" s="113">
        <v>228.44736162999999</v>
      </c>
    </row>
    <row r="19915" spans="1:7" x14ac:dyDescent="0.25">
      <c r="A19915" s="108" t="str">
        <f t="shared" si="311"/>
        <v>NL_1996_1A3(FU)_NMVOC</v>
      </c>
      <c r="B19915" s="113" t="s">
        <v>166</v>
      </c>
      <c r="C19915" s="113">
        <v>1996</v>
      </c>
      <c r="D19915" s="113" t="s">
        <v>134</v>
      </c>
      <c r="E19915" s="113" t="s">
        <v>123</v>
      </c>
      <c r="F19915" s="113" t="s">
        <v>200</v>
      </c>
      <c r="G19915" s="113">
        <v>100.20626413799999</v>
      </c>
    </row>
    <row r="19916" spans="1:7" x14ac:dyDescent="0.25">
      <c r="A19916" s="108" t="str">
        <f t="shared" si="311"/>
        <v>NL_1996_1A3(FS)_NMVOC</v>
      </c>
      <c r="B19916" s="113" t="s">
        <v>166</v>
      </c>
      <c r="C19916" s="113">
        <v>1996</v>
      </c>
      <c r="D19916" s="113" t="s">
        <v>132</v>
      </c>
      <c r="E19916" s="113" t="s">
        <v>123</v>
      </c>
      <c r="F19916" s="113" t="s">
        <v>200</v>
      </c>
      <c r="G19916" s="113">
        <v>110.544621503</v>
      </c>
    </row>
    <row r="19917" spans="1:7" x14ac:dyDescent="0.25">
      <c r="A19917" s="108" t="str">
        <f t="shared" si="311"/>
        <v>NL_1996_1A3(FU)_SOx</v>
      </c>
      <c r="B19917" s="113" t="s">
        <v>166</v>
      </c>
      <c r="C19917" s="113">
        <v>1996</v>
      </c>
      <c r="D19917" s="113" t="s">
        <v>134</v>
      </c>
      <c r="E19917" s="113" t="s">
        <v>201</v>
      </c>
      <c r="F19917" s="113" t="s">
        <v>200</v>
      </c>
      <c r="G19917" s="113">
        <v>8.9075816109999995</v>
      </c>
    </row>
    <row r="19918" spans="1:7" x14ac:dyDescent="0.25">
      <c r="A19918" s="108" t="str">
        <f t="shared" si="311"/>
        <v>NL_1996_1A3(FS)_SOx</v>
      </c>
      <c r="B19918" s="113" t="s">
        <v>166</v>
      </c>
      <c r="C19918" s="113">
        <v>1996</v>
      </c>
      <c r="D19918" s="113" t="s">
        <v>132</v>
      </c>
      <c r="E19918" s="113" t="s">
        <v>201</v>
      </c>
      <c r="F19918" s="113" t="s">
        <v>200</v>
      </c>
      <c r="G19918" s="113">
        <v>11.11052463</v>
      </c>
    </row>
    <row r="19919" spans="1:7" x14ac:dyDescent="0.25">
      <c r="A19919" s="108" t="str">
        <f t="shared" si="311"/>
        <v>NL_1996_1A3(FU)_NH3</v>
      </c>
      <c r="B19919" s="113" t="s">
        <v>166</v>
      </c>
      <c r="C19919" s="113">
        <v>1996</v>
      </c>
      <c r="D19919" s="113" t="s">
        <v>134</v>
      </c>
      <c r="E19919" s="113" t="s">
        <v>124</v>
      </c>
      <c r="F19919" s="113" t="s">
        <v>200</v>
      </c>
      <c r="G19919" s="113">
        <v>2.5934109599999999</v>
      </c>
    </row>
    <row r="19920" spans="1:7" x14ac:dyDescent="0.25">
      <c r="A19920" s="108" t="str">
        <f t="shared" si="311"/>
        <v>NL_1996_1A3(FS)_NH3</v>
      </c>
      <c r="B19920" s="113" t="s">
        <v>166</v>
      </c>
      <c r="C19920" s="113">
        <v>1996</v>
      </c>
      <c r="D19920" s="113" t="s">
        <v>132</v>
      </c>
      <c r="E19920" s="113" t="s">
        <v>124</v>
      </c>
      <c r="F19920" s="113" t="s">
        <v>200</v>
      </c>
      <c r="G19920" s="113">
        <v>2.8534026360000002</v>
      </c>
    </row>
    <row r="19921" spans="1:7" x14ac:dyDescent="0.25">
      <c r="A19921" s="108" t="str">
        <f t="shared" si="311"/>
        <v>NL_1996_1A3(FU)_PM2.5</v>
      </c>
      <c r="B19921" s="113" t="s">
        <v>166</v>
      </c>
      <c r="C19921" s="113">
        <v>1996</v>
      </c>
      <c r="D19921" s="113" t="s">
        <v>134</v>
      </c>
      <c r="E19921" s="113" t="s">
        <v>203</v>
      </c>
      <c r="F19921" s="113" t="s">
        <v>200</v>
      </c>
      <c r="G19921" s="113">
        <v>10.479516132000001</v>
      </c>
    </row>
    <row r="19922" spans="1:7" x14ac:dyDescent="0.25">
      <c r="A19922" s="108" t="str">
        <f t="shared" si="311"/>
        <v>NL_1996_1A3(FS)_PM2.5</v>
      </c>
      <c r="B19922" s="113" t="s">
        <v>166</v>
      </c>
      <c r="C19922" s="113">
        <v>1996</v>
      </c>
      <c r="D19922" s="113" t="s">
        <v>132</v>
      </c>
      <c r="E19922" s="113" t="s">
        <v>203</v>
      </c>
      <c r="F19922" s="113" t="s">
        <v>200</v>
      </c>
      <c r="G19922" s="113">
        <v>12.364388297</v>
      </c>
    </row>
    <row r="19923" spans="1:7" x14ac:dyDescent="0.25">
      <c r="A19923" s="108" t="str">
        <f t="shared" si="311"/>
        <v>NL_1996_3D_NOx</v>
      </c>
      <c r="B19923" s="113" t="s">
        <v>166</v>
      </c>
      <c r="C19923" s="113">
        <v>1996</v>
      </c>
      <c r="D19923" s="113" t="s">
        <v>206</v>
      </c>
      <c r="E19923" s="113" t="s">
        <v>199</v>
      </c>
      <c r="F19923" s="113" t="s">
        <v>200</v>
      </c>
      <c r="G19923" s="113">
        <v>44.957863490999998</v>
      </c>
    </row>
    <row r="19924" spans="1:7" x14ac:dyDescent="0.25">
      <c r="A19924" s="108" t="str">
        <f t="shared" si="311"/>
        <v>NL_1997_NATIONAL TOTAL_NOx</v>
      </c>
      <c r="B19924" s="113" t="s">
        <v>166</v>
      </c>
      <c r="C19924" s="113">
        <v>1997</v>
      </c>
      <c r="D19924" s="113" t="s">
        <v>122</v>
      </c>
      <c r="E19924" s="113" t="s">
        <v>199</v>
      </c>
      <c r="F19924" s="113" t="s">
        <v>200</v>
      </c>
      <c r="G19924" s="113">
        <v>539.40544909000005</v>
      </c>
    </row>
    <row r="19925" spans="1:7" x14ac:dyDescent="0.25">
      <c r="A19925" s="108" t="str">
        <f t="shared" si="311"/>
        <v>NL_1997_NATIONAL TOTAL_NMVOC</v>
      </c>
      <c r="B19925" s="113" t="s">
        <v>166</v>
      </c>
      <c r="C19925" s="113">
        <v>1997</v>
      </c>
      <c r="D19925" s="113" t="s">
        <v>122</v>
      </c>
      <c r="E19925" s="113" t="s">
        <v>123</v>
      </c>
      <c r="F19925" s="113" t="s">
        <v>200</v>
      </c>
      <c r="G19925" s="113">
        <v>374.22404708099998</v>
      </c>
    </row>
    <row r="19926" spans="1:7" x14ac:dyDescent="0.25">
      <c r="A19926" s="108" t="str">
        <f t="shared" si="311"/>
        <v>NL_1997_NATIONAL TOTAL_SOx</v>
      </c>
      <c r="B19926" s="113" t="s">
        <v>166</v>
      </c>
      <c r="C19926" s="113">
        <v>1997</v>
      </c>
      <c r="D19926" s="113" t="s">
        <v>122</v>
      </c>
      <c r="E19926" s="113" t="s">
        <v>201</v>
      </c>
      <c r="F19926" s="113" t="s">
        <v>200</v>
      </c>
      <c r="G19926" s="113">
        <v>109.96054963</v>
      </c>
    </row>
    <row r="19927" spans="1:7" x14ac:dyDescent="0.25">
      <c r="A19927" s="108" t="str">
        <f t="shared" si="311"/>
        <v>NL_1997_NATIONAL TOTAL_NH3</v>
      </c>
      <c r="B19927" s="113" t="s">
        <v>166</v>
      </c>
      <c r="C19927" s="113">
        <v>1997</v>
      </c>
      <c r="D19927" s="113" t="s">
        <v>122</v>
      </c>
      <c r="E19927" s="113" t="s">
        <v>124</v>
      </c>
      <c r="F19927" s="113" t="s">
        <v>200</v>
      </c>
      <c r="G19927" s="113">
        <v>213.970052678</v>
      </c>
    </row>
    <row r="19928" spans="1:7" x14ac:dyDescent="0.25">
      <c r="A19928" s="108" t="str">
        <f t="shared" si="311"/>
        <v>NL_1997_NATIONAL TOTAL_PM2.5</v>
      </c>
      <c r="B19928" s="113" t="s">
        <v>166</v>
      </c>
      <c r="C19928" s="113">
        <v>1997</v>
      </c>
      <c r="D19928" s="113" t="s">
        <v>122</v>
      </c>
      <c r="E19928" s="113" t="s">
        <v>203</v>
      </c>
      <c r="F19928" s="113" t="s">
        <v>200</v>
      </c>
      <c r="G19928" s="113">
        <v>39.988055863</v>
      </c>
    </row>
    <row r="19929" spans="1:7" x14ac:dyDescent="0.25">
      <c r="A19929" s="108" t="str">
        <f t="shared" si="311"/>
        <v>NL_1997_NATIONAL TOTAL_Pb</v>
      </c>
      <c r="B19929" s="113" t="s">
        <v>166</v>
      </c>
      <c r="C19929" s="113">
        <v>1997</v>
      </c>
      <c r="D19929" s="113" t="s">
        <v>122</v>
      </c>
      <c r="E19929" s="113" t="s">
        <v>125</v>
      </c>
      <c r="F19929" s="113" t="s">
        <v>200</v>
      </c>
      <c r="G19929" s="113">
        <v>5.5562554477000002E-2</v>
      </c>
    </row>
    <row r="19930" spans="1:7" x14ac:dyDescent="0.25">
      <c r="A19930" s="108" t="str">
        <f t="shared" si="311"/>
        <v>NL_1997_NATIONAL TOTAL_Cd</v>
      </c>
      <c r="B19930" s="113" t="s">
        <v>166</v>
      </c>
      <c r="C19930" s="113">
        <v>1997</v>
      </c>
      <c r="D19930" s="113" t="s">
        <v>122</v>
      </c>
      <c r="E19930" s="113" t="s">
        <v>126</v>
      </c>
      <c r="F19930" s="113" t="s">
        <v>200</v>
      </c>
      <c r="G19930" s="113">
        <v>2.9804377689999998E-3</v>
      </c>
    </row>
    <row r="19931" spans="1:7" x14ac:dyDescent="0.25">
      <c r="A19931" s="108" t="str">
        <f t="shared" si="311"/>
        <v>NL_1997_NATIONAL TOTAL_Hg</v>
      </c>
      <c r="B19931" s="113" t="s">
        <v>166</v>
      </c>
      <c r="C19931" s="113">
        <v>1997</v>
      </c>
      <c r="D19931" s="113" t="s">
        <v>122</v>
      </c>
      <c r="E19931" s="113" t="s">
        <v>127</v>
      </c>
      <c r="F19931" s="113" t="s">
        <v>200</v>
      </c>
      <c r="G19931" s="113">
        <v>1.1675210700000001E-3</v>
      </c>
    </row>
    <row r="19932" spans="1:7" x14ac:dyDescent="0.25">
      <c r="A19932" s="108" t="str">
        <f t="shared" si="311"/>
        <v>NL_1997_NATIONAL TOTAL_DIOX</v>
      </c>
      <c r="B19932" s="113" t="s">
        <v>166</v>
      </c>
      <c r="C19932" s="113">
        <v>1997</v>
      </c>
      <c r="D19932" s="113" t="s">
        <v>122</v>
      </c>
      <c r="E19932" s="113" t="s">
        <v>128</v>
      </c>
      <c r="F19932" s="113" t="s">
        <v>200</v>
      </c>
      <c r="G19932" s="150">
        <v>5.8402728206999999E-8</v>
      </c>
    </row>
    <row r="19933" spans="1:7" x14ac:dyDescent="0.25">
      <c r="A19933" s="108" t="str">
        <f t="shared" si="311"/>
        <v>NL_1997_NATIONAL TOTAL_PAH</v>
      </c>
      <c r="B19933" s="113" t="s">
        <v>166</v>
      </c>
      <c r="C19933" s="113">
        <v>1997</v>
      </c>
      <c r="D19933" s="113" t="s">
        <v>122</v>
      </c>
      <c r="E19933" s="113" t="s">
        <v>129</v>
      </c>
      <c r="F19933" s="113" t="s">
        <v>200</v>
      </c>
      <c r="G19933" s="113">
        <v>8.6799353179999993E-3</v>
      </c>
    </row>
    <row r="19934" spans="1:7" x14ac:dyDescent="0.25">
      <c r="A19934" s="108" t="str">
        <f t="shared" si="311"/>
        <v>NL_1997_NATIONAL TOTAL_HCB</v>
      </c>
      <c r="B19934" s="113" t="s">
        <v>166</v>
      </c>
      <c r="C19934" s="113">
        <v>1997</v>
      </c>
      <c r="D19934" s="113" t="s">
        <v>122</v>
      </c>
      <c r="E19934" s="113" t="s">
        <v>130</v>
      </c>
      <c r="F19934" s="113" t="s">
        <v>200</v>
      </c>
      <c r="G19934" s="150">
        <v>6.6528924783999999E-5</v>
      </c>
    </row>
    <row r="19935" spans="1:7" x14ac:dyDescent="0.25">
      <c r="A19935" s="108" t="str">
        <f t="shared" si="311"/>
        <v>NL_1997_NATIONAL TOTAL_PCB</v>
      </c>
      <c r="B19935" s="113" t="s">
        <v>166</v>
      </c>
      <c r="C19935" s="113">
        <v>1997</v>
      </c>
      <c r="D19935" s="113" t="s">
        <v>122</v>
      </c>
      <c r="E19935" s="113" t="s">
        <v>259</v>
      </c>
      <c r="F19935" s="113" t="s">
        <v>200</v>
      </c>
      <c r="G19935" s="150">
        <v>1.1232159299E-5</v>
      </c>
    </row>
    <row r="19936" spans="1:7" x14ac:dyDescent="0.25">
      <c r="A19936" s="108" t="str">
        <f t="shared" si="311"/>
        <v>NL_1997_1A3(FU)_NOx</v>
      </c>
      <c r="B19936" s="113" t="s">
        <v>166</v>
      </c>
      <c r="C19936" s="113">
        <v>1997</v>
      </c>
      <c r="D19936" s="113" t="s">
        <v>134</v>
      </c>
      <c r="E19936" s="113" t="s">
        <v>199</v>
      </c>
      <c r="F19936" s="113" t="s">
        <v>200</v>
      </c>
      <c r="G19936" s="113">
        <v>175.33530661899999</v>
      </c>
    </row>
    <row r="19937" spans="1:7" x14ac:dyDescent="0.25">
      <c r="A19937" s="108" t="str">
        <f t="shared" si="311"/>
        <v>NL_1997_1A3(FS)_NOx</v>
      </c>
      <c r="B19937" s="113" t="s">
        <v>166</v>
      </c>
      <c r="C19937" s="113">
        <v>1997</v>
      </c>
      <c r="D19937" s="113" t="s">
        <v>132</v>
      </c>
      <c r="E19937" s="113" t="s">
        <v>199</v>
      </c>
      <c r="F19937" s="113" t="s">
        <v>200</v>
      </c>
      <c r="G19937" s="113">
        <v>213.32324041300001</v>
      </c>
    </row>
    <row r="19938" spans="1:7" x14ac:dyDescent="0.25">
      <c r="A19938" s="108" t="str">
        <f t="shared" si="311"/>
        <v>NL_1997_1A3(FU)_NMVOC</v>
      </c>
      <c r="B19938" s="113" t="s">
        <v>166</v>
      </c>
      <c r="C19938" s="113">
        <v>1997</v>
      </c>
      <c r="D19938" s="113" t="s">
        <v>134</v>
      </c>
      <c r="E19938" s="113" t="s">
        <v>123</v>
      </c>
      <c r="F19938" s="113" t="s">
        <v>200</v>
      </c>
      <c r="G19938" s="113">
        <v>90.460039019000007</v>
      </c>
    </row>
    <row r="19939" spans="1:7" x14ac:dyDescent="0.25">
      <c r="A19939" s="108" t="str">
        <f t="shared" si="311"/>
        <v>NL_1997_1A3(FS)_NMVOC</v>
      </c>
      <c r="B19939" s="113" t="s">
        <v>166</v>
      </c>
      <c r="C19939" s="113">
        <v>1997</v>
      </c>
      <c r="D19939" s="113" t="s">
        <v>132</v>
      </c>
      <c r="E19939" s="113" t="s">
        <v>123</v>
      </c>
      <c r="F19939" s="113" t="s">
        <v>200</v>
      </c>
      <c r="G19939" s="113">
        <v>97.269076440999996</v>
      </c>
    </row>
    <row r="19940" spans="1:7" x14ac:dyDescent="0.25">
      <c r="A19940" s="108" t="str">
        <f t="shared" si="311"/>
        <v>NL_1997_1A3(FU)_SOx</v>
      </c>
      <c r="B19940" s="113" t="s">
        <v>166</v>
      </c>
      <c r="C19940" s="113">
        <v>1997</v>
      </c>
      <c r="D19940" s="113" t="s">
        <v>134</v>
      </c>
      <c r="E19940" s="113" t="s">
        <v>201</v>
      </c>
      <c r="F19940" s="113" t="s">
        <v>200</v>
      </c>
      <c r="G19940" s="113">
        <v>4.1852290749999996</v>
      </c>
    </row>
    <row r="19941" spans="1:7" x14ac:dyDescent="0.25">
      <c r="A19941" s="108" t="str">
        <f t="shared" si="311"/>
        <v>NL_1997_1A3(FS)_SOx</v>
      </c>
      <c r="B19941" s="113" t="s">
        <v>166</v>
      </c>
      <c r="C19941" s="113">
        <v>1997</v>
      </c>
      <c r="D19941" s="113" t="s">
        <v>132</v>
      </c>
      <c r="E19941" s="113" t="s">
        <v>201</v>
      </c>
      <c r="F19941" s="113" t="s">
        <v>200</v>
      </c>
      <c r="G19941" s="113">
        <v>5.096714006</v>
      </c>
    </row>
    <row r="19942" spans="1:7" x14ac:dyDescent="0.25">
      <c r="A19942" s="108" t="str">
        <f t="shared" si="311"/>
        <v>NL_1997_1A3(FU)_NH3</v>
      </c>
      <c r="B19942" s="113" t="s">
        <v>166</v>
      </c>
      <c r="C19942" s="113">
        <v>1997</v>
      </c>
      <c r="D19942" s="113" t="s">
        <v>134</v>
      </c>
      <c r="E19942" s="113" t="s">
        <v>124</v>
      </c>
      <c r="F19942" s="113" t="s">
        <v>200</v>
      </c>
      <c r="G19942" s="113">
        <v>3.0008047329999998</v>
      </c>
    </row>
    <row r="19943" spans="1:7" x14ac:dyDescent="0.25">
      <c r="A19943" s="108" t="str">
        <f t="shared" si="311"/>
        <v>NL_1997_1A3(FS)_NH3</v>
      </c>
      <c r="B19943" s="113" t="s">
        <v>166</v>
      </c>
      <c r="C19943" s="113">
        <v>1997</v>
      </c>
      <c r="D19943" s="113" t="s">
        <v>132</v>
      </c>
      <c r="E19943" s="113" t="s">
        <v>124</v>
      </c>
      <c r="F19943" s="113" t="s">
        <v>200</v>
      </c>
      <c r="G19943" s="113">
        <v>3.2039302090000001</v>
      </c>
    </row>
    <row r="19944" spans="1:7" x14ac:dyDescent="0.25">
      <c r="A19944" s="108" t="str">
        <f t="shared" si="311"/>
        <v>NL_1997_1A3(FU)_PM2.5</v>
      </c>
      <c r="B19944" s="113" t="s">
        <v>166</v>
      </c>
      <c r="C19944" s="113">
        <v>1997</v>
      </c>
      <c r="D19944" s="113" t="s">
        <v>134</v>
      </c>
      <c r="E19944" s="113" t="s">
        <v>203</v>
      </c>
      <c r="F19944" s="113" t="s">
        <v>200</v>
      </c>
      <c r="G19944" s="113">
        <v>9.7153156529999993</v>
      </c>
    </row>
    <row r="19945" spans="1:7" x14ac:dyDescent="0.25">
      <c r="A19945" s="108" t="str">
        <f t="shared" si="311"/>
        <v>NL_1997_1A3(FS)_PM2.5</v>
      </c>
      <c r="B19945" s="113" t="s">
        <v>166</v>
      </c>
      <c r="C19945" s="113">
        <v>1997</v>
      </c>
      <c r="D19945" s="113" t="s">
        <v>132</v>
      </c>
      <c r="E19945" s="113" t="s">
        <v>203</v>
      </c>
      <c r="F19945" s="113" t="s">
        <v>200</v>
      </c>
      <c r="G19945" s="113">
        <v>11.313908636000001</v>
      </c>
    </row>
    <row r="19946" spans="1:7" x14ac:dyDescent="0.25">
      <c r="A19946" s="108" t="str">
        <f t="shared" si="311"/>
        <v>NL_1997_3D_NOx</v>
      </c>
      <c r="B19946" s="113" t="s">
        <v>166</v>
      </c>
      <c r="C19946" s="113">
        <v>1997</v>
      </c>
      <c r="D19946" s="113" t="s">
        <v>206</v>
      </c>
      <c r="E19946" s="113" t="s">
        <v>199</v>
      </c>
      <c r="F19946" s="113" t="s">
        <v>200</v>
      </c>
      <c r="G19946" s="113">
        <v>44.766641618999998</v>
      </c>
    </row>
    <row r="19947" spans="1:7" x14ac:dyDescent="0.25">
      <c r="A19947" s="108" t="str">
        <f t="shared" si="311"/>
        <v>NL_1998_NATIONAL TOTAL_NOx</v>
      </c>
      <c r="B19947" s="113" t="s">
        <v>166</v>
      </c>
      <c r="C19947" s="113">
        <v>1998</v>
      </c>
      <c r="D19947" s="113" t="s">
        <v>122</v>
      </c>
      <c r="E19947" s="113" t="s">
        <v>199</v>
      </c>
      <c r="F19947" s="113" t="s">
        <v>200</v>
      </c>
      <c r="G19947" s="113">
        <v>522.49236784799996</v>
      </c>
    </row>
    <row r="19948" spans="1:7" x14ac:dyDescent="0.25">
      <c r="A19948" s="108" t="str">
        <f t="shared" si="311"/>
        <v>NL_1998_NATIONAL TOTAL_NMVOC</v>
      </c>
      <c r="B19948" s="113" t="s">
        <v>166</v>
      </c>
      <c r="C19948" s="113">
        <v>1998</v>
      </c>
      <c r="D19948" s="113" t="s">
        <v>122</v>
      </c>
      <c r="E19948" s="113" t="s">
        <v>123</v>
      </c>
      <c r="F19948" s="113" t="s">
        <v>200</v>
      </c>
      <c r="G19948" s="113">
        <v>376.578071298</v>
      </c>
    </row>
    <row r="19949" spans="1:7" x14ac:dyDescent="0.25">
      <c r="A19949" s="108" t="str">
        <f t="shared" si="311"/>
        <v>NL_1998_NATIONAL TOTAL_SOx</v>
      </c>
      <c r="B19949" s="113" t="s">
        <v>166</v>
      </c>
      <c r="C19949" s="113">
        <v>1998</v>
      </c>
      <c r="D19949" s="113" t="s">
        <v>122</v>
      </c>
      <c r="E19949" s="113" t="s">
        <v>201</v>
      </c>
      <c r="F19949" s="113" t="s">
        <v>200</v>
      </c>
      <c r="G19949" s="113">
        <v>101.077095525</v>
      </c>
    </row>
    <row r="19950" spans="1:7" x14ac:dyDescent="0.25">
      <c r="A19950" s="108" t="str">
        <f t="shared" si="311"/>
        <v>NL_1998_NATIONAL TOTAL_NH3</v>
      </c>
      <c r="B19950" s="113" t="s">
        <v>166</v>
      </c>
      <c r="C19950" s="113">
        <v>1998</v>
      </c>
      <c r="D19950" s="113" t="s">
        <v>122</v>
      </c>
      <c r="E19950" s="113" t="s">
        <v>124</v>
      </c>
      <c r="F19950" s="113" t="s">
        <v>200</v>
      </c>
      <c r="G19950" s="113">
        <v>198.506762047</v>
      </c>
    </row>
    <row r="19951" spans="1:7" x14ac:dyDescent="0.25">
      <c r="A19951" s="108" t="str">
        <f t="shared" si="311"/>
        <v>NL_1998_NATIONAL TOTAL_PM2.5</v>
      </c>
      <c r="B19951" s="113" t="s">
        <v>166</v>
      </c>
      <c r="C19951" s="113">
        <v>1998</v>
      </c>
      <c r="D19951" s="113" t="s">
        <v>122</v>
      </c>
      <c r="E19951" s="113" t="s">
        <v>203</v>
      </c>
      <c r="F19951" s="113" t="s">
        <v>200</v>
      </c>
      <c r="G19951" s="113">
        <v>36.945432001</v>
      </c>
    </row>
    <row r="19952" spans="1:7" x14ac:dyDescent="0.25">
      <c r="A19952" s="108" t="str">
        <f t="shared" si="311"/>
        <v>NL_1998_NATIONAL TOTAL_Pb</v>
      </c>
      <c r="B19952" s="113" t="s">
        <v>166</v>
      </c>
      <c r="C19952" s="113">
        <v>1998</v>
      </c>
      <c r="D19952" s="113" t="s">
        <v>122</v>
      </c>
      <c r="E19952" s="113" t="s">
        <v>125</v>
      </c>
      <c r="F19952" s="113" t="s">
        <v>200</v>
      </c>
      <c r="G19952" s="113">
        <v>4.3150892981E-2</v>
      </c>
    </row>
    <row r="19953" spans="1:7" x14ac:dyDescent="0.25">
      <c r="A19953" s="108" t="str">
        <f t="shared" si="311"/>
        <v>NL_1998_NATIONAL TOTAL_Cd</v>
      </c>
      <c r="B19953" s="113" t="s">
        <v>166</v>
      </c>
      <c r="C19953" s="113">
        <v>1998</v>
      </c>
      <c r="D19953" s="113" t="s">
        <v>122</v>
      </c>
      <c r="E19953" s="113" t="s">
        <v>126</v>
      </c>
      <c r="F19953" s="113" t="s">
        <v>200</v>
      </c>
      <c r="G19953" s="113">
        <v>3.129055324E-3</v>
      </c>
    </row>
    <row r="19954" spans="1:7" x14ac:dyDescent="0.25">
      <c r="A19954" s="108" t="str">
        <f t="shared" si="311"/>
        <v>NL_1998_NATIONAL TOTAL_Hg</v>
      </c>
      <c r="B19954" s="113" t="s">
        <v>166</v>
      </c>
      <c r="C19954" s="113">
        <v>1998</v>
      </c>
      <c r="D19954" s="113" t="s">
        <v>122</v>
      </c>
      <c r="E19954" s="113" t="s">
        <v>127</v>
      </c>
      <c r="F19954" s="113" t="s">
        <v>200</v>
      </c>
      <c r="G19954" s="113">
        <v>9.5943605900000002E-4</v>
      </c>
    </row>
    <row r="19955" spans="1:7" x14ac:dyDescent="0.25">
      <c r="A19955" s="108" t="str">
        <f t="shared" si="311"/>
        <v>NL_1998_NATIONAL TOTAL_DIOX</v>
      </c>
      <c r="B19955" s="113" t="s">
        <v>166</v>
      </c>
      <c r="C19955" s="113">
        <v>1998</v>
      </c>
      <c r="D19955" s="113" t="s">
        <v>122</v>
      </c>
      <c r="E19955" s="113" t="s">
        <v>128</v>
      </c>
      <c r="F19955" s="113" t="s">
        <v>200</v>
      </c>
      <c r="G19955" s="150">
        <v>5.1529436656000003E-8</v>
      </c>
    </row>
    <row r="19956" spans="1:7" x14ac:dyDescent="0.25">
      <c r="A19956" s="108" t="str">
        <f t="shared" si="311"/>
        <v>NL_1998_NATIONAL TOTAL_PAH</v>
      </c>
      <c r="B19956" s="113" t="s">
        <v>166</v>
      </c>
      <c r="C19956" s="113">
        <v>1998</v>
      </c>
      <c r="D19956" s="113" t="s">
        <v>122</v>
      </c>
      <c r="E19956" s="113" t="s">
        <v>129</v>
      </c>
      <c r="F19956" s="113" t="s">
        <v>200</v>
      </c>
      <c r="G19956" s="113">
        <v>7.1717050209999999E-3</v>
      </c>
    </row>
    <row r="19957" spans="1:7" x14ac:dyDescent="0.25">
      <c r="A19957" s="108" t="str">
        <f t="shared" si="311"/>
        <v>NL_1998_NATIONAL TOTAL_HCB</v>
      </c>
      <c r="B19957" s="113" t="s">
        <v>166</v>
      </c>
      <c r="C19957" s="113">
        <v>1998</v>
      </c>
      <c r="D19957" s="113" t="s">
        <v>122</v>
      </c>
      <c r="E19957" s="113" t="s">
        <v>130</v>
      </c>
      <c r="F19957" s="113" t="s">
        <v>200</v>
      </c>
      <c r="G19957" s="113">
        <v>1.3020467369E-4</v>
      </c>
    </row>
    <row r="19958" spans="1:7" x14ac:dyDescent="0.25">
      <c r="A19958" s="108" t="str">
        <f t="shared" si="311"/>
        <v>NL_1998_NATIONAL TOTAL_PCB</v>
      </c>
      <c r="B19958" s="113" t="s">
        <v>166</v>
      </c>
      <c r="C19958" s="113">
        <v>1998</v>
      </c>
      <c r="D19958" s="113" t="s">
        <v>122</v>
      </c>
      <c r="E19958" s="113" t="s">
        <v>259</v>
      </c>
      <c r="F19958" s="113" t="s">
        <v>200</v>
      </c>
      <c r="G19958" s="150">
        <v>6.1401835690000001E-6</v>
      </c>
    </row>
    <row r="19959" spans="1:7" x14ac:dyDescent="0.25">
      <c r="A19959" s="108" t="str">
        <f t="shared" si="311"/>
        <v>NL_1998_1A3(FU)_NOx</v>
      </c>
      <c r="B19959" s="113" t="s">
        <v>166</v>
      </c>
      <c r="C19959" s="113">
        <v>1998</v>
      </c>
      <c r="D19959" s="113" t="s">
        <v>134</v>
      </c>
      <c r="E19959" s="113" t="s">
        <v>199</v>
      </c>
      <c r="F19959" s="113" t="s">
        <v>200</v>
      </c>
      <c r="G19959" s="113">
        <v>167.62565881</v>
      </c>
    </row>
    <row r="19960" spans="1:7" x14ac:dyDescent="0.25">
      <c r="A19960" s="108" t="str">
        <f t="shared" si="311"/>
        <v>NL_1998_1A3(FS)_NOx</v>
      </c>
      <c r="B19960" s="113" t="s">
        <v>166</v>
      </c>
      <c r="C19960" s="113">
        <v>1998</v>
      </c>
      <c r="D19960" s="113" t="s">
        <v>132</v>
      </c>
      <c r="E19960" s="113" t="s">
        <v>199</v>
      </c>
      <c r="F19960" s="113" t="s">
        <v>200</v>
      </c>
      <c r="G19960" s="113">
        <v>205.59867870400001</v>
      </c>
    </row>
    <row r="19961" spans="1:7" x14ac:dyDescent="0.25">
      <c r="A19961" s="108" t="str">
        <f t="shared" si="311"/>
        <v>NL_1998_1A3(FU)_NMVOC</v>
      </c>
      <c r="B19961" s="113" t="s">
        <v>166</v>
      </c>
      <c r="C19961" s="113">
        <v>1998</v>
      </c>
      <c r="D19961" s="113" t="s">
        <v>134</v>
      </c>
      <c r="E19961" s="113" t="s">
        <v>123</v>
      </c>
      <c r="F19961" s="113" t="s">
        <v>200</v>
      </c>
      <c r="G19961" s="113">
        <v>82.159697339999994</v>
      </c>
    </row>
    <row r="19962" spans="1:7" x14ac:dyDescent="0.25">
      <c r="A19962" s="108" t="str">
        <f t="shared" si="311"/>
        <v>NL_1998_1A3(FS)_NMVOC</v>
      </c>
      <c r="B19962" s="113" t="s">
        <v>166</v>
      </c>
      <c r="C19962" s="113">
        <v>1998</v>
      </c>
      <c r="D19962" s="113" t="s">
        <v>132</v>
      </c>
      <c r="E19962" s="113" t="s">
        <v>123</v>
      </c>
      <c r="F19962" s="113" t="s">
        <v>200</v>
      </c>
      <c r="G19962" s="113">
        <v>87.838120606999993</v>
      </c>
    </row>
    <row r="19963" spans="1:7" x14ac:dyDescent="0.25">
      <c r="A19963" s="108" t="str">
        <f t="shared" si="311"/>
        <v>NL_1998_1A3(FU)_SOx</v>
      </c>
      <c r="B19963" s="113" t="s">
        <v>166</v>
      </c>
      <c r="C19963" s="113">
        <v>1998</v>
      </c>
      <c r="D19963" s="113" t="s">
        <v>134</v>
      </c>
      <c r="E19963" s="113" t="s">
        <v>201</v>
      </c>
      <c r="F19963" s="113" t="s">
        <v>200</v>
      </c>
      <c r="G19963" s="113">
        <v>4.3695005800000004</v>
      </c>
    </row>
    <row r="19964" spans="1:7" x14ac:dyDescent="0.25">
      <c r="A19964" s="108" t="str">
        <f t="shared" si="311"/>
        <v>NL_1998_1A3(FS)_SOx</v>
      </c>
      <c r="B19964" s="113" t="s">
        <v>166</v>
      </c>
      <c r="C19964" s="113">
        <v>1998</v>
      </c>
      <c r="D19964" s="113" t="s">
        <v>132</v>
      </c>
      <c r="E19964" s="113" t="s">
        <v>201</v>
      </c>
      <c r="F19964" s="113" t="s">
        <v>200</v>
      </c>
      <c r="G19964" s="113">
        <v>5.3261283949999996</v>
      </c>
    </row>
    <row r="19965" spans="1:7" x14ac:dyDescent="0.25">
      <c r="A19965" s="108" t="str">
        <f t="shared" si="311"/>
        <v>NL_1998_1A3(FU)_NH3</v>
      </c>
      <c r="B19965" s="113" t="s">
        <v>166</v>
      </c>
      <c r="C19965" s="113">
        <v>1998</v>
      </c>
      <c r="D19965" s="113" t="s">
        <v>134</v>
      </c>
      <c r="E19965" s="113" t="s">
        <v>124</v>
      </c>
      <c r="F19965" s="113" t="s">
        <v>200</v>
      </c>
      <c r="G19965" s="113">
        <v>3.3144037289999999</v>
      </c>
    </row>
    <row r="19966" spans="1:7" x14ac:dyDescent="0.25">
      <c r="A19966" s="108" t="str">
        <f t="shared" si="311"/>
        <v>NL_1998_1A3(FS)_NH3</v>
      </c>
      <c r="B19966" s="113" t="s">
        <v>166</v>
      </c>
      <c r="C19966" s="113">
        <v>1998</v>
      </c>
      <c r="D19966" s="113" t="s">
        <v>132</v>
      </c>
      <c r="E19966" s="113" t="s">
        <v>124</v>
      </c>
      <c r="F19966" s="113" t="s">
        <v>200</v>
      </c>
      <c r="G19966" s="113">
        <v>3.5164528640000001</v>
      </c>
    </row>
    <row r="19967" spans="1:7" x14ac:dyDescent="0.25">
      <c r="A19967" s="108" t="str">
        <f t="shared" si="311"/>
        <v>NL_1998_1A3(FU)_PM2.5</v>
      </c>
      <c r="B19967" s="113" t="s">
        <v>166</v>
      </c>
      <c r="C19967" s="113">
        <v>1998</v>
      </c>
      <c r="D19967" s="113" t="s">
        <v>134</v>
      </c>
      <c r="E19967" s="113" t="s">
        <v>203</v>
      </c>
      <c r="F19967" s="113" t="s">
        <v>200</v>
      </c>
      <c r="G19967" s="113">
        <v>9.2063161939999993</v>
      </c>
    </row>
    <row r="19968" spans="1:7" x14ac:dyDescent="0.25">
      <c r="A19968" s="108" t="str">
        <f t="shared" si="311"/>
        <v>NL_1998_1A3(FS)_PM2.5</v>
      </c>
      <c r="B19968" s="113" t="s">
        <v>166</v>
      </c>
      <c r="C19968" s="113">
        <v>1998</v>
      </c>
      <c r="D19968" s="113" t="s">
        <v>132</v>
      </c>
      <c r="E19968" s="113" t="s">
        <v>203</v>
      </c>
      <c r="F19968" s="113" t="s">
        <v>200</v>
      </c>
      <c r="G19968" s="113">
        <v>10.695820051</v>
      </c>
    </row>
    <row r="19969" spans="1:7" x14ac:dyDescent="0.25">
      <c r="A19969" s="108" t="str">
        <f t="shared" si="311"/>
        <v>NL_1998_3D_NOx</v>
      </c>
      <c r="B19969" s="113" t="s">
        <v>166</v>
      </c>
      <c r="C19969" s="113">
        <v>1998</v>
      </c>
      <c r="D19969" s="113" t="s">
        <v>206</v>
      </c>
      <c r="E19969" s="113" t="s">
        <v>199</v>
      </c>
      <c r="F19969" s="113" t="s">
        <v>200</v>
      </c>
      <c r="G19969" s="113">
        <v>43.175983229000003</v>
      </c>
    </row>
    <row r="19970" spans="1:7" x14ac:dyDescent="0.25">
      <c r="A19970" s="108" t="str">
        <f t="shared" ref="A19970:A20033" si="312">CONCATENATE(B19970,"_",C19970,"_",D19970,"_",E19970)</f>
        <v>NL_1999_NATIONAL TOTAL_NOx</v>
      </c>
      <c r="B19970" s="113" t="s">
        <v>166</v>
      </c>
      <c r="C19970" s="113">
        <v>1999</v>
      </c>
      <c r="D19970" s="113" t="s">
        <v>122</v>
      </c>
      <c r="E19970" s="113" t="s">
        <v>199</v>
      </c>
      <c r="F19970" s="113" t="s">
        <v>200</v>
      </c>
      <c r="G19970" s="113">
        <v>514.42572096900005</v>
      </c>
    </row>
    <row r="19971" spans="1:7" x14ac:dyDescent="0.25">
      <c r="A19971" s="108" t="str">
        <f t="shared" si="312"/>
        <v>NL_1999_NATIONAL TOTAL_NMVOC</v>
      </c>
      <c r="B19971" s="113" t="s">
        <v>166</v>
      </c>
      <c r="C19971" s="113">
        <v>1999</v>
      </c>
      <c r="D19971" s="113" t="s">
        <v>122</v>
      </c>
      <c r="E19971" s="113" t="s">
        <v>123</v>
      </c>
      <c r="F19971" s="113" t="s">
        <v>200</v>
      </c>
      <c r="G19971" s="113">
        <v>356.59456672599998</v>
      </c>
    </row>
    <row r="19972" spans="1:7" x14ac:dyDescent="0.25">
      <c r="A19972" s="108" t="str">
        <f t="shared" si="312"/>
        <v>NL_1999_NATIONAL TOTAL_SOx</v>
      </c>
      <c r="B19972" s="113" t="s">
        <v>166</v>
      </c>
      <c r="C19972" s="113">
        <v>1999</v>
      </c>
      <c r="D19972" s="113" t="s">
        <v>122</v>
      </c>
      <c r="E19972" s="113" t="s">
        <v>201</v>
      </c>
      <c r="F19972" s="113" t="s">
        <v>200</v>
      </c>
      <c r="G19972" s="113">
        <v>94.621334408999999</v>
      </c>
    </row>
    <row r="19973" spans="1:7" x14ac:dyDescent="0.25">
      <c r="A19973" s="108" t="str">
        <f t="shared" si="312"/>
        <v>NL_1999_NATIONAL TOTAL_NH3</v>
      </c>
      <c r="B19973" s="113" t="s">
        <v>166</v>
      </c>
      <c r="C19973" s="113">
        <v>1999</v>
      </c>
      <c r="D19973" s="113" t="s">
        <v>122</v>
      </c>
      <c r="E19973" s="113" t="s">
        <v>124</v>
      </c>
      <c r="F19973" s="113" t="s">
        <v>200</v>
      </c>
      <c r="G19973" s="113">
        <v>196.86145887800001</v>
      </c>
    </row>
    <row r="19974" spans="1:7" x14ac:dyDescent="0.25">
      <c r="A19974" s="108" t="str">
        <f t="shared" si="312"/>
        <v>NL_1999_NATIONAL TOTAL_PM2.5</v>
      </c>
      <c r="B19974" s="113" t="s">
        <v>166</v>
      </c>
      <c r="C19974" s="113">
        <v>1999</v>
      </c>
      <c r="D19974" s="113" t="s">
        <v>122</v>
      </c>
      <c r="E19974" s="113" t="s">
        <v>203</v>
      </c>
      <c r="F19974" s="113" t="s">
        <v>200</v>
      </c>
      <c r="G19974" s="113">
        <v>36.027192667000001</v>
      </c>
    </row>
    <row r="19975" spans="1:7" x14ac:dyDescent="0.25">
      <c r="A19975" s="108" t="str">
        <f t="shared" si="312"/>
        <v>NL_1999_NATIONAL TOTAL_Pb</v>
      </c>
      <c r="B19975" s="113" t="s">
        <v>166</v>
      </c>
      <c r="C19975" s="113">
        <v>1999</v>
      </c>
      <c r="D19975" s="113" t="s">
        <v>122</v>
      </c>
      <c r="E19975" s="113" t="s">
        <v>125</v>
      </c>
      <c r="F19975" s="113" t="s">
        <v>200</v>
      </c>
      <c r="G19975" s="113">
        <v>3.5737892565999997E-2</v>
      </c>
    </row>
    <row r="19976" spans="1:7" x14ac:dyDescent="0.25">
      <c r="A19976" s="108" t="str">
        <f t="shared" si="312"/>
        <v>NL_1999_NATIONAL TOTAL_Cd</v>
      </c>
      <c r="B19976" s="113" t="s">
        <v>166</v>
      </c>
      <c r="C19976" s="113">
        <v>1999</v>
      </c>
      <c r="D19976" s="113" t="s">
        <v>122</v>
      </c>
      <c r="E19976" s="113" t="s">
        <v>126</v>
      </c>
      <c r="F19976" s="113" t="s">
        <v>200</v>
      </c>
      <c r="G19976" s="113">
        <v>3.0543381360000001E-3</v>
      </c>
    </row>
    <row r="19977" spans="1:7" x14ac:dyDescent="0.25">
      <c r="A19977" s="108" t="str">
        <f t="shared" si="312"/>
        <v>NL_1999_NATIONAL TOTAL_Hg</v>
      </c>
      <c r="B19977" s="113" t="s">
        <v>166</v>
      </c>
      <c r="C19977" s="113">
        <v>1999</v>
      </c>
      <c r="D19977" s="113" t="s">
        <v>122</v>
      </c>
      <c r="E19977" s="113" t="s">
        <v>127</v>
      </c>
      <c r="F19977" s="113" t="s">
        <v>200</v>
      </c>
      <c r="G19977" s="113">
        <v>1.0619262259999999E-3</v>
      </c>
    </row>
    <row r="19978" spans="1:7" x14ac:dyDescent="0.25">
      <c r="A19978" s="108" t="str">
        <f t="shared" si="312"/>
        <v>NL_1999_NATIONAL TOTAL_DIOX</v>
      </c>
      <c r="B19978" s="113" t="s">
        <v>166</v>
      </c>
      <c r="C19978" s="113">
        <v>1999</v>
      </c>
      <c r="D19978" s="113" t="s">
        <v>122</v>
      </c>
      <c r="E19978" s="113" t="s">
        <v>128</v>
      </c>
      <c r="F19978" s="113" t="s">
        <v>200</v>
      </c>
      <c r="G19978" s="150">
        <v>4.4196826530999998E-8</v>
      </c>
    </row>
    <row r="19979" spans="1:7" x14ac:dyDescent="0.25">
      <c r="A19979" s="108" t="str">
        <f t="shared" si="312"/>
        <v>NL_1999_NATIONAL TOTAL_PAH</v>
      </c>
      <c r="B19979" s="113" t="s">
        <v>166</v>
      </c>
      <c r="C19979" s="113">
        <v>1999</v>
      </c>
      <c r="D19979" s="113" t="s">
        <v>122</v>
      </c>
      <c r="E19979" s="113" t="s">
        <v>129</v>
      </c>
      <c r="F19979" s="113" t="s">
        <v>200</v>
      </c>
      <c r="G19979" s="113">
        <v>6.4923922700000003E-3</v>
      </c>
    </row>
    <row r="19980" spans="1:7" x14ac:dyDescent="0.25">
      <c r="A19980" s="108" t="str">
        <f t="shared" si="312"/>
        <v>NL_1999_NATIONAL TOTAL_HCB</v>
      </c>
      <c r="B19980" s="113" t="s">
        <v>166</v>
      </c>
      <c r="C19980" s="113">
        <v>1999</v>
      </c>
      <c r="D19980" s="113" t="s">
        <v>122</v>
      </c>
      <c r="E19980" s="113" t="s">
        <v>130</v>
      </c>
      <c r="F19980" s="113" t="s">
        <v>200</v>
      </c>
      <c r="G19980" s="113">
        <v>1.0174503639799999E-4</v>
      </c>
    </row>
    <row r="19981" spans="1:7" x14ac:dyDescent="0.25">
      <c r="A19981" s="108" t="str">
        <f t="shared" si="312"/>
        <v>NL_1999_NATIONAL TOTAL_PCB</v>
      </c>
      <c r="B19981" s="113" t="s">
        <v>166</v>
      </c>
      <c r="C19981" s="113">
        <v>1999</v>
      </c>
      <c r="D19981" s="113" t="s">
        <v>122</v>
      </c>
      <c r="E19981" s="113" t="s">
        <v>259</v>
      </c>
      <c r="F19981" s="113" t="s">
        <v>200</v>
      </c>
      <c r="G19981" s="150">
        <v>3.7283299059999998E-6</v>
      </c>
    </row>
    <row r="19982" spans="1:7" x14ac:dyDescent="0.25">
      <c r="A19982" s="108" t="str">
        <f t="shared" si="312"/>
        <v>NL_1999_1A3(FU)_NOx</v>
      </c>
      <c r="B19982" s="113" t="s">
        <v>166</v>
      </c>
      <c r="C19982" s="113">
        <v>1999</v>
      </c>
      <c r="D19982" s="113" t="s">
        <v>134</v>
      </c>
      <c r="E19982" s="113" t="s">
        <v>199</v>
      </c>
      <c r="F19982" s="113" t="s">
        <v>200</v>
      </c>
      <c r="G19982" s="113">
        <v>167.263967874</v>
      </c>
    </row>
    <row r="19983" spans="1:7" x14ac:dyDescent="0.25">
      <c r="A19983" s="108" t="str">
        <f t="shared" si="312"/>
        <v>NL_1999_1A3(FS)_NOx</v>
      </c>
      <c r="B19983" s="113" t="s">
        <v>166</v>
      </c>
      <c r="C19983" s="113">
        <v>1999</v>
      </c>
      <c r="D19983" s="113" t="s">
        <v>132</v>
      </c>
      <c r="E19983" s="113" t="s">
        <v>199</v>
      </c>
      <c r="F19983" s="113" t="s">
        <v>200</v>
      </c>
      <c r="G19983" s="113">
        <v>198.14334155500001</v>
      </c>
    </row>
    <row r="19984" spans="1:7" x14ac:dyDescent="0.25">
      <c r="A19984" s="108" t="str">
        <f t="shared" si="312"/>
        <v>NL_1999_1A3(FU)_NMVOC</v>
      </c>
      <c r="B19984" s="113" t="s">
        <v>166</v>
      </c>
      <c r="C19984" s="113">
        <v>1999</v>
      </c>
      <c r="D19984" s="113" t="s">
        <v>134</v>
      </c>
      <c r="E19984" s="113" t="s">
        <v>123</v>
      </c>
      <c r="F19984" s="113" t="s">
        <v>200</v>
      </c>
      <c r="G19984" s="113">
        <v>75.307705280999997</v>
      </c>
    </row>
    <row r="19985" spans="1:7" x14ac:dyDescent="0.25">
      <c r="A19985" s="108" t="str">
        <f t="shared" si="312"/>
        <v>NL_1999_1A3(FS)_NMVOC</v>
      </c>
      <c r="B19985" s="113" t="s">
        <v>166</v>
      </c>
      <c r="C19985" s="113">
        <v>1999</v>
      </c>
      <c r="D19985" s="113" t="s">
        <v>132</v>
      </c>
      <c r="E19985" s="113" t="s">
        <v>123</v>
      </c>
      <c r="F19985" s="113" t="s">
        <v>200</v>
      </c>
      <c r="G19985" s="113">
        <v>78.517410788999996</v>
      </c>
    </row>
    <row r="19986" spans="1:7" x14ac:dyDescent="0.25">
      <c r="A19986" s="108" t="str">
        <f t="shared" si="312"/>
        <v>NL_1999_1A3(FU)_SOx</v>
      </c>
      <c r="B19986" s="113" t="s">
        <v>166</v>
      </c>
      <c r="C19986" s="113">
        <v>1999</v>
      </c>
      <c r="D19986" s="113" t="s">
        <v>134</v>
      </c>
      <c r="E19986" s="113" t="s">
        <v>201</v>
      </c>
      <c r="F19986" s="113" t="s">
        <v>200</v>
      </c>
      <c r="G19986" s="113">
        <v>4.723780681</v>
      </c>
    </row>
    <row r="19987" spans="1:7" x14ac:dyDescent="0.25">
      <c r="A19987" s="108" t="str">
        <f t="shared" si="312"/>
        <v>NL_1999_1A3(FS)_SOx</v>
      </c>
      <c r="B19987" s="113" t="s">
        <v>166</v>
      </c>
      <c r="C19987" s="113">
        <v>1999</v>
      </c>
      <c r="D19987" s="113" t="s">
        <v>132</v>
      </c>
      <c r="E19987" s="113" t="s">
        <v>201</v>
      </c>
      <c r="F19987" s="113" t="s">
        <v>200</v>
      </c>
      <c r="G19987" s="113">
        <v>5.551250359</v>
      </c>
    </row>
    <row r="19988" spans="1:7" x14ac:dyDescent="0.25">
      <c r="A19988" s="108" t="str">
        <f t="shared" si="312"/>
        <v>NL_1999_1A3(FU)_NH3</v>
      </c>
      <c r="B19988" s="113" t="s">
        <v>166</v>
      </c>
      <c r="C19988" s="113">
        <v>1999</v>
      </c>
      <c r="D19988" s="113" t="s">
        <v>134</v>
      </c>
      <c r="E19988" s="113" t="s">
        <v>124</v>
      </c>
      <c r="F19988" s="113" t="s">
        <v>200</v>
      </c>
      <c r="G19988" s="113">
        <v>3.737235364</v>
      </c>
    </row>
    <row r="19989" spans="1:7" x14ac:dyDescent="0.25">
      <c r="A19989" s="108" t="str">
        <f t="shared" si="312"/>
        <v>NL_1999_1A3(FS)_NH3</v>
      </c>
      <c r="B19989" s="113" t="s">
        <v>166</v>
      </c>
      <c r="C19989" s="113">
        <v>1999</v>
      </c>
      <c r="D19989" s="113" t="s">
        <v>132</v>
      </c>
      <c r="E19989" s="113" t="s">
        <v>124</v>
      </c>
      <c r="F19989" s="113" t="s">
        <v>200</v>
      </c>
      <c r="G19989" s="113">
        <v>3.8327627209999999</v>
      </c>
    </row>
    <row r="19990" spans="1:7" x14ac:dyDescent="0.25">
      <c r="A19990" s="108" t="str">
        <f t="shared" si="312"/>
        <v>NL_1999_1A3(FU)_PM2.5</v>
      </c>
      <c r="B19990" s="113" t="s">
        <v>166</v>
      </c>
      <c r="C19990" s="113">
        <v>1999</v>
      </c>
      <c r="D19990" s="113" t="s">
        <v>134</v>
      </c>
      <c r="E19990" s="113" t="s">
        <v>203</v>
      </c>
      <c r="F19990" s="113" t="s">
        <v>200</v>
      </c>
      <c r="G19990" s="113">
        <v>9.1275024919999996</v>
      </c>
    </row>
    <row r="19991" spans="1:7" x14ac:dyDescent="0.25">
      <c r="A19991" s="108" t="str">
        <f t="shared" si="312"/>
        <v>NL_1999_1A3(FS)_PM2.5</v>
      </c>
      <c r="B19991" s="113" t="s">
        <v>166</v>
      </c>
      <c r="C19991" s="113">
        <v>1999</v>
      </c>
      <c r="D19991" s="113" t="s">
        <v>132</v>
      </c>
      <c r="E19991" s="113" t="s">
        <v>203</v>
      </c>
      <c r="F19991" s="113" t="s">
        <v>200</v>
      </c>
      <c r="G19991" s="113">
        <v>10.275875185</v>
      </c>
    </row>
    <row r="19992" spans="1:7" x14ac:dyDescent="0.25">
      <c r="A19992" s="108" t="str">
        <f t="shared" si="312"/>
        <v>NL_1999_3D_NOx</v>
      </c>
      <c r="B19992" s="113" t="s">
        <v>166</v>
      </c>
      <c r="C19992" s="113">
        <v>1999</v>
      </c>
      <c r="D19992" s="113" t="s">
        <v>206</v>
      </c>
      <c r="E19992" s="113" t="s">
        <v>199</v>
      </c>
      <c r="F19992" s="113" t="s">
        <v>200</v>
      </c>
      <c r="G19992" s="113">
        <v>41.504381410000001</v>
      </c>
    </row>
    <row r="19993" spans="1:7" x14ac:dyDescent="0.25">
      <c r="A19993" s="108" t="str">
        <f t="shared" si="312"/>
        <v>NL_2000_NATIONAL TOTAL_NOx</v>
      </c>
      <c r="B19993" s="113" t="s">
        <v>166</v>
      </c>
      <c r="C19993" s="113">
        <v>2000</v>
      </c>
      <c r="D19993" s="113" t="s">
        <v>122</v>
      </c>
      <c r="E19993" s="113" t="s">
        <v>199</v>
      </c>
      <c r="F19993" s="113" t="s">
        <v>200</v>
      </c>
      <c r="G19993" s="113">
        <v>493.59495255299998</v>
      </c>
    </row>
    <row r="19994" spans="1:7" x14ac:dyDescent="0.25">
      <c r="A19994" s="108" t="str">
        <f t="shared" si="312"/>
        <v>NL_2000_NATIONAL TOTAL_NMVOC</v>
      </c>
      <c r="B19994" s="113" t="s">
        <v>166</v>
      </c>
      <c r="C19994" s="113">
        <v>2000</v>
      </c>
      <c r="D19994" s="113" t="s">
        <v>122</v>
      </c>
      <c r="E19994" s="113" t="s">
        <v>123</v>
      </c>
      <c r="F19994" s="113" t="s">
        <v>200</v>
      </c>
      <c r="G19994" s="113">
        <v>337.05931782699997</v>
      </c>
    </row>
    <row r="19995" spans="1:7" x14ac:dyDescent="0.25">
      <c r="A19995" s="108" t="str">
        <f t="shared" si="312"/>
        <v>NL_2000_NATIONAL TOTAL_SOx</v>
      </c>
      <c r="B19995" s="113" t="s">
        <v>166</v>
      </c>
      <c r="C19995" s="113">
        <v>2000</v>
      </c>
      <c r="D19995" s="113" t="s">
        <v>122</v>
      </c>
      <c r="E19995" s="113" t="s">
        <v>201</v>
      </c>
      <c r="F19995" s="113" t="s">
        <v>200</v>
      </c>
      <c r="G19995" s="113">
        <v>78.538025492000003</v>
      </c>
    </row>
    <row r="19996" spans="1:7" x14ac:dyDescent="0.25">
      <c r="A19996" s="108" t="str">
        <f t="shared" si="312"/>
        <v>NL_2000_NATIONAL TOTAL_NH3</v>
      </c>
      <c r="B19996" s="113" t="s">
        <v>166</v>
      </c>
      <c r="C19996" s="113">
        <v>2000</v>
      </c>
      <c r="D19996" s="113" t="s">
        <v>122</v>
      </c>
      <c r="E19996" s="113" t="s">
        <v>124</v>
      </c>
      <c r="F19996" s="113" t="s">
        <v>200</v>
      </c>
      <c r="G19996" s="113">
        <v>174.863573492</v>
      </c>
    </row>
    <row r="19997" spans="1:7" x14ac:dyDescent="0.25">
      <c r="A19997" s="108" t="str">
        <f t="shared" si="312"/>
        <v>NL_2000_NATIONAL TOTAL_PM2.5</v>
      </c>
      <c r="B19997" s="113" t="s">
        <v>166</v>
      </c>
      <c r="C19997" s="113">
        <v>2000</v>
      </c>
      <c r="D19997" s="113" t="s">
        <v>122</v>
      </c>
      <c r="E19997" s="113" t="s">
        <v>203</v>
      </c>
      <c r="F19997" s="113" t="s">
        <v>200</v>
      </c>
      <c r="G19997" s="113">
        <v>34.977764213999997</v>
      </c>
    </row>
    <row r="19998" spans="1:7" x14ac:dyDescent="0.25">
      <c r="A19998" s="108" t="str">
        <f t="shared" si="312"/>
        <v>NL_2000_NATIONAL TOTAL_Pb</v>
      </c>
      <c r="B19998" s="113" t="s">
        <v>166</v>
      </c>
      <c r="C19998" s="113">
        <v>2000</v>
      </c>
      <c r="D19998" s="113" t="s">
        <v>122</v>
      </c>
      <c r="E19998" s="113" t="s">
        <v>125</v>
      </c>
      <c r="F19998" s="113" t="s">
        <v>200</v>
      </c>
      <c r="G19998" s="113">
        <v>2.8371423159999999E-2</v>
      </c>
    </row>
    <row r="19999" spans="1:7" x14ac:dyDescent="0.25">
      <c r="A19999" s="108" t="str">
        <f t="shared" si="312"/>
        <v>NL_2000_NATIONAL TOTAL_Cd</v>
      </c>
      <c r="B19999" s="113" t="s">
        <v>166</v>
      </c>
      <c r="C19999" s="113">
        <v>2000</v>
      </c>
      <c r="D19999" s="113" t="s">
        <v>122</v>
      </c>
      <c r="E19999" s="113" t="s">
        <v>126</v>
      </c>
      <c r="F19999" s="113" t="s">
        <v>200</v>
      </c>
      <c r="G19999" s="113">
        <v>3.0006860979999998E-3</v>
      </c>
    </row>
    <row r="20000" spans="1:7" x14ac:dyDescent="0.25">
      <c r="A20000" s="108" t="str">
        <f t="shared" si="312"/>
        <v>NL_2000_NATIONAL TOTAL_Hg</v>
      </c>
      <c r="B20000" s="113" t="s">
        <v>166</v>
      </c>
      <c r="C20000" s="113">
        <v>2000</v>
      </c>
      <c r="D20000" s="113" t="s">
        <v>122</v>
      </c>
      <c r="E20000" s="113" t="s">
        <v>127</v>
      </c>
      <c r="F20000" s="113" t="s">
        <v>200</v>
      </c>
      <c r="G20000" s="113">
        <v>1.1670271900000001E-3</v>
      </c>
    </row>
    <row r="20001" spans="1:7" x14ac:dyDescent="0.25">
      <c r="A20001" s="108" t="str">
        <f t="shared" si="312"/>
        <v>NL_2000_NATIONAL TOTAL_DIOX</v>
      </c>
      <c r="B20001" s="113" t="s">
        <v>166</v>
      </c>
      <c r="C20001" s="113">
        <v>2000</v>
      </c>
      <c r="D20001" s="113" t="s">
        <v>122</v>
      </c>
      <c r="E20001" s="113" t="s">
        <v>128</v>
      </c>
      <c r="F20001" s="113" t="s">
        <v>200</v>
      </c>
      <c r="G20001" s="150">
        <v>3.7525910773999999E-8</v>
      </c>
    </row>
    <row r="20002" spans="1:7" x14ac:dyDescent="0.25">
      <c r="A20002" s="108" t="str">
        <f t="shared" si="312"/>
        <v>NL_2000_NATIONAL TOTAL_PAH</v>
      </c>
      <c r="B20002" s="113" t="s">
        <v>166</v>
      </c>
      <c r="C20002" s="113">
        <v>2000</v>
      </c>
      <c r="D20002" s="113" t="s">
        <v>122</v>
      </c>
      <c r="E20002" s="113" t="s">
        <v>129</v>
      </c>
      <c r="F20002" s="113" t="s">
        <v>200</v>
      </c>
      <c r="G20002" s="113">
        <v>5.9529499920000003E-3</v>
      </c>
    </row>
    <row r="20003" spans="1:7" x14ac:dyDescent="0.25">
      <c r="A20003" s="108" t="str">
        <f t="shared" si="312"/>
        <v>NL_2000_NATIONAL TOTAL_HCB</v>
      </c>
      <c r="B20003" s="113" t="s">
        <v>166</v>
      </c>
      <c r="C20003" s="113">
        <v>2000</v>
      </c>
      <c r="D20003" s="113" t="s">
        <v>122</v>
      </c>
      <c r="E20003" s="113" t="s">
        <v>130</v>
      </c>
      <c r="F20003" s="113" t="s">
        <v>200</v>
      </c>
      <c r="G20003" s="150">
        <v>1.7111790177E-5</v>
      </c>
    </row>
    <row r="20004" spans="1:7" x14ac:dyDescent="0.25">
      <c r="A20004" s="108" t="str">
        <f t="shared" si="312"/>
        <v>NL_2000_NATIONAL TOTAL_PCB</v>
      </c>
      <c r="B20004" s="113" t="s">
        <v>166</v>
      </c>
      <c r="C20004" s="113">
        <v>2000</v>
      </c>
      <c r="D20004" s="113" t="s">
        <v>122</v>
      </c>
      <c r="E20004" s="113" t="s">
        <v>259</v>
      </c>
      <c r="F20004" s="113" t="s">
        <v>200</v>
      </c>
      <c r="G20004" s="150">
        <v>2.6438184700000002E-7</v>
      </c>
    </row>
    <row r="20005" spans="1:7" x14ac:dyDescent="0.25">
      <c r="A20005" s="108" t="str">
        <f t="shared" si="312"/>
        <v>NL_2000_1A3(FU)_NOx</v>
      </c>
      <c r="B20005" s="113" t="s">
        <v>166</v>
      </c>
      <c r="C20005" s="113">
        <v>2000</v>
      </c>
      <c r="D20005" s="113" t="s">
        <v>134</v>
      </c>
      <c r="E20005" s="113" t="s">
        <v>199</v>
      </c>
      <c r="F20005" s="113" t="s">
        <v>200</v>
      </c>
      <c r="G20005" s="113">
        <v>158.73411789799999</v>
      </c>
    </row>
    <row r="20006" spans="1:7" x14ac:dyDescent="0.25">
      <c r="A20006" s="108" t="str">
        <f t="shared" si="312"/>
        <v>NL_2000_1A3(FS)_NOx</v>
      </c>
      <c r="B20006" s="113" t="s">
        <v>166</v>
      </c>
      <c r="C20006" s="113">
        <v>2000</v>
      </c>
      <c r="D20006" s="113" t="s">
        <v>132</v>
      </c>
      <c r="E20006" s="113" t="s">
        <v>199</v>
      </c>
      <c r="F20006" s="113" t="s">
        <v>200</v>
      </c>
      <c r="G20006" s="113">
        <v>192.66500388099999</v>
      </c>
    </row>
    <row r="20007" spans="1:7" x14ac:dyDescent="0.25">
      <c r="A20007" s="108" t="str">
        <f t="shared" si="312"/>
        <v>NL_2000_1A3(FU)_NMVOC</v>
      </c>
      <c r="B20007" s="113" t="s">
        <v>166</v>
      </c>
      <c r="C20007" s="113">
        <v>2000</v>
      </c>
      <c r="D20007" s="113" t="s">
        <v>134</v>
      </c>
      <c r="E20007" s="113" t="s">
        <v>123</v>
      </c>
      <c r="F20007" s="113" t="s">
        <v>200</v>
      </c>
      <c r="G20007" s="113">
        <v>63.433723055000002</v>
      </c>
    </row>
    <row r="20008" spans="1:7" x14ac:dyDescent="0.25">
      <c r="A20008" s="108" t="str">
        <f t="shared" si="312"/>
        <v>NL_2000_1A3(FS)_NMVOC</v>
      </c>
      <c r="B20008" s="113" t="s">
        <v>166</v>
      </c>
      <c r="C20008" s="113">
        <v>2000</v>
      </c>
      <c r="D20008" s="113" t="s">
        <v>132</v>
      </c>
      <c r="E20008" s="113" t="s">
        <v>123</v>
      </c>
      <c r="F20008" s="113" t="s">
        <v>200</v>
      </c>
      <c r="G20008" s="113">
        <v>64.835522858000004</v>
      </c>
    </row>
    <row r="20009" spans="1:7" x14ac:dyDescent="0.25">
      <c r="A20009" s="108" t="str">
        <f t="shared" si="312"/>
        <v>NL_2000_1A3(FU)_SOx</v>
      </c>
      <c r="B20009" s="113" t="s">
        <v>166</v>
      </c>
      <c r="C20009" s="113">
        <v>2000</v>
      </c>
      <c r="D20009" s="113" t="s">
        <v>134</v>
      </c>
      <c r="E20009" s="113" t="s">
        <v>201</v>
      </c>
      <c r="F20009" s="113" t="s">
        <v>200</v>
      </c>
      <c r="G20009" s="113">
        <v>2.9967473070000001</v>
      </c>
    </row>
    <row r="20010" spans="1:7" x14ac:dyDescent="0.25">
      <c r="A20010" s="108" t="str">
        <f t="shared" si="312"/>
        <v>NL_2000_1A3(FS)_SOx</v>
      </c>
      <c r="B20010" s="113" t="s">
        <v>166</v>
      </c>
      <c r="C20010" s="113">
        <v>2000</v>
      </c>
      <c r="D20010" s="113" t="s">
        <v>132</v>
      </c>
      <c r="E20010" s="113" t="s">
        <v>201</v>
      </c>
      <c r="F20010" s="113" t="s">
        <v>200</v>
      </c>
      <c r="G20010" s="113">
        <v>3.551428875</v>
      </c>
    </row>
    <row r="20011" spans="1:7" x14ac:dyDescent="0.25">
      <c r="A20011" s="108" t="str">
        <f t="shared" si="312"/>
        <v>NL_2000_1A3(FU)_NH3</v>
      </c>
      <c r="B20011" s="113" t="s">
        <v>166</v>
      </c>
      <c r="C20011" s="113">
        <v>2000</v>
      </c>
      <c r="D20011" s="113" t="s">
        <v>134</v>
      </c>
      <c r="E20011" s="113" t="s">
        <v>124</v>
      </c>
      <c r="F20011" s="113" t="s">
        <v>200</v>
      </c>
      <c r="G20011" s="113">
        <v>4.4174509960000004</v>
      </c>
    </row>
    <row r="20012" spans="1:7" x14ac:dyDescent="0.25">
      <c r="A20012" s="108" t="str">
        <f t="shared" si="312"/>
        <v>NL_2000_1A3(FS)_NH3</v>
      </c>
      <c r="B20012" s="113" t="s">
        <v>166</v>
      </c>
      <c r="C20012" s="113">
        <v>2000</v>
      </c>
      <c r="D20012" s="113" t="s">
        <v>132</v>
      </c>
      <c r="E20012" s="113" t="s">
        <v>124</v>
      </c>
      <c r="F20012" s="113" t="s">
        <v>200</v>
      </c>
      <c r="G20012" s="113">
        <v>4.3304637489999998</v>
      </c>
    </row>
    <row r="20013" spans="1:7" x14ac:dyDescent="0.25">
      <c r="A20013" s="108" t="str">
        <f t="shared" si="312"/>
        <v>NL_2000_1A3(FU)_PM2.5</v>
      </c>
      <c r="B20013" s="113" t="s">
        <v>166</v>
      </c>
      <c r="C20013" s="113">
        <v>2000</v>
      </c>
      <c r="D20013" s="113" t="s">
        <v>134</v>
      </c>
      <c r="E20013" s="113" t="s">
        <v>203</v>
      </c>
      <c r="F20013" s="113" t="s">
        <v>200</v>
      </c>
      <c r="G20013" s="113">
        <v>8.5781273720000009</v>
      </c>
    </row>
    <row r="20014" spans="1:7" x14ac:dyDescent="0.25">
      <c r="A20014" s="108" t="str">
        <f t="shared" si="312"/>
        <v>NL_2000_1A3(FS)_PM2.5</v>
      </c>
      <c r="B20014" s="113" t="s">
        <v>166</v>
      </c>
      <c r="C20014" s="113">
        <v>2000</v>
      </c>
      <c r="D20014" s="113" t="s">
        <v>132</v>
      </c>
      <c r="E20014" s="113" t="s">
        <v>203</v>
      </c>
      <c r="F20014" s="113" t="s">
        <v>200</v>
      </c>
      <c r="G20014" s="113">
        <v>9.7704397630000006</v>
      </c>
    </row>
    <row r="20015" spans="1:7" x14ac:dyDescent="0.25">
      <c r="A20015" s="108" t="str">
        <f t="shared" si="312"/>
        <v>NL_2000_3D_NOx</v>
      </c>
      <c r="B20015" s="113" t="s">
        <v>166</v>
      </c>
      <c r="C20015" s="113">
        <v>2000</v>
      </c>
      <c r="D20015" s="113" t="s">
        <v>206</v>
      </c>
      <c r="E20015" s="113" t="s">
        <v>199</v>
      </c>
      <c r="F20015" s="113" t="s">
        <v>200</v>
      </c>
      <c r="G20015" s="113">
        <v>38.438642258000002</v>
      </c>
    </row>
    <row r="20016" spans="1:7" x14ac:dyDescent="0.25">
      <c r="A20016" s="108" t="str">
        <f t="shared" si="312"/>
        <v>NL_2001_NATIONAL TOTAL_NOx</v>
      </c>
      <c r="B20016" s="113" t="s">
        <v>166</v>
      </c>
      <c r="C20016" s="113">
        <v>2001</v>
      </c>
      <c r="D20016" s="113" t="s">
        <v>122</v>
      </c>
      <c r="E20016" s="113" t="s">
        <v>199</v>
      </c>
      <c r="F20016" s="113" t="s">
        <v>200</v>
      </c>
      <c r="G20016" s="113">
        <v>478.91201779699998</v>
      </c>
    </row>
    <row r="20017" spans="1:7" x14ac:dyDescent="0.25">
      <c r="A20017" s="108" t="str">
        <f t="shared" si="312"/>
        <v>NL_2001_NATIONAL TOTAL_NMVOC</v>
      </c>
      <c r="B20017" s="113" t="s">
        <v>166</v>
      </c>
      <c r="C20017" s="113">
        <v>2001</v>
      </c>
      <c r="D20017" s="113" t="s">
        <v>122</v>
      </c>
      <c r="E20017" s="113" t="s">
        <v>123</v>
      </c>
      <c r="F20017" s="113" t="s">
        <v>200</v>
      </c>
      <c r="G20017" s="113">
        <v>309.40834778800001</v>
      </c>
    </row>
    <row r="20018" spans="1:7" x14ac:dyDescent="0.25">
      <c r="A20018" s="108" t="str">
        <f t="shared" si="312"/>
        <v>NL_2001_NATIONAL TOTAL_SOx</v>
      </c>
      <c r="B20018" s="113" t="s">
        <v>166</v>
      </c>
      <c r="C20018" s="113">
        <v>2001</v>
      </c>
      <c r="D20018" s="113" t="s">
        <v>122</v>
      </c>
      <c r="E20018" s="113" t="s">
        <v>201</v>
      </c>
      <c r="F20018" s="113" t="s">
        <v>200</v>
      </c>
      <c r="G20018" s="113">
        <v>79.297640806999993</v>
      </c>
    </row>
    <row r="20019" spans="1:7" x14ac:dyDescent="0.25">
      <c r="A20019" s="108" t="str">
        <f t="shared" si="312"/>
        <v>NL_2001_NATIONAL TOTAL_NH3</v>
      </c>
      <c r="B20019" s="113" t="s">
        <v>166</v>
      </c>
      <c r="C20019" s="113">
        <v>2001</v>
      </c>
      <c r="D20019" s="113" t="s">
        <v>122</v>
      </c>
      <c r="E20019" s="113" t="s">
        <v>124</v>
      </c>
      <c r="F20019" s="113" t="s">
        <v>200</v>
      </c>
      <c r="G20019" s="113">
        <v>168.66079708999999</v>
      </c>
    </row>
    <row r="20020" spans="1:7" x14ac:dyDescent="0.25">
      <c r="A20020" s="108" t="str">
        <f t="shared" si="312"/>
        <v>NL_2001_NATIONAL TOTAL_PM2.5</v>
      </c>
      <c r="B20020" s="113" t="s">
        <v>166</v>
      </c>
      <c r="C20020" s="113">
        <v>2001</v>
      </c>
      <c r="D20020" s="113" t="s">
        <v>122</v>
      </c>
      <c r="E20020" s="113" t="s">
        <v>203</v>
      </c>
      <c r="F20020" s="113" t="s">
        <v>200</v>
      </c>
      <c r="G20020" s="113">
        <v>33.672345856</v>
      </c>
    </row>
    <row r="20021" spans="1:7" x14ac:dyDescent="0.25">
      <c r="A20021" s="108" t="str">
        <f t="shared" si="312"/>
        <v>NL_2001_NATIONAL TOTAL_Pb</v>
      </c>
      <c r="B20021" s="113" t="s">
        <v>166</v>
      </c>
      <c r="C20021" s="113">
        <v>2001</v>
      </c>
      <c r="D20021" s="113" t="s">
        <v>122</v>
      </c>
      <c r="E20021" s="113" t="s">
        <v>125</v>
      </c>
      <c r="F20021" s="113" t="s">
        <v>200</v>
      </c>
      <c r="G20021" s="113">
        <v>3.1925790226999998E-2</v>
      </c>
    </row>
    <row r="20022" spans="1:7" x14ac:dyDescent="0.25">
      <c r="A20022" s="108" t="str">
        <f t="shared" si="312"/>
        <v>NL_2001_NATIONAL TOTAL_Cd</v>
      </c>
      <c r="B20022" s="113" t="s">
        <v>166</v>
      </c>
      <c r="C20022" s="113">
        <v>2001</v>
      </c>
      <c r="D20022" s="113" t="s">
        <v>122</v>
      </c>
      <c r="E20022" s="113" t="s">
        <v>126</v>
      </c>
      <c r="F20022" s="113" t="s">
        <v>200</v>
      </c>
      <c r="G20022" s="113">
        <v>3.4681964410000002E-3</v>
      </c>
    </row>
    <row r="20023" spans="1:7" x14ac:dyDescent="0.25">
      <c r="A20023" s="108" t="str">
        <f t="shared" si="312"/>
        <v>NL_2001_NATIONAL TOTAL_Hg</v>
      </c>
      <c r="B20023" s="113" t="s">
        <v>166</v>
      </c>
      <c r="C20023" s="113">
        <v>2001</v>
      </c>
      <c r="D20023" s="113" t="s">
        <v>122</v>
      </c>
      <c r="E20023" s="113" t="s">
        <v>127</v>
      </c>
      <c r="F20023" s="113" t="s">
        <v>200</v>
      </c>
      <c r="G20023" s="113">
        <v>9.88356793E-4</v>
      </c>
    </row>
    <row r="20024" spans="1:7" x14ac:dyDescent="0.25">
      <c r="A20024" s="108" t="str">
        <f t="shared" si="312"/>
        <v>NL_2001_NATIONAL TOTAL_DIOX</v>
      </c>
      <c r="B20024" s="113" t="s">
        <v>166</v>
      </c>
      <c r="C20024" s="113">
        <v>2001</v>
      </c>
      <c r="D20024" s="113" t="s">
        <v>122</v>
      </c>
      <c r="E20024" s="113" t="s">
        <v>128</v>
      </c>
      <c r="F20024" s="113" t="s">
        <v>200</v>
      </c>
      <c r="G20024" s="150">
        <v>3.7512594932999998E-8</v>
      </c>
    </row>
    <row r="20025" spans="1:7" x14ac:dyDescent="0.25">
      <c r="A20025" s="108" t="str">
        <f t="shared" si="312"/>
        <v>NL_2001_NATIONAL TOTAL_PAH</v>
      </c>
      <c r="B20025" s="113" t="s">
        <v>166</v>
      </c>
      <c r="C20025" s="113">
        <v>2001</v>
      </c>
      <c r="D20025" s="113" t="s">
        <v>122</v>
      </c>
      <c r="E20025" s="113" t="s">
        <v>129</v>
      </c>
      <c r="F20025" s="113" t="s">
        <v>200</v>
      </c>
      <c r="G20025" s="113">
        <v>6.0350212579999996E-3</v>
      </c>
    </row>
    <row r="20026" spans="1:7" x14ac:dyDescent="0.25">
      <c r="A20026" s="108" t="str">
        <f t="shared" si="312"/>
        <v>NL_2001_NATIONAL TOTAL_HCB</v>
      </c>
      <c r="B20026" s="113" t="s">
        <v>166</v>
      </c>
      <c r="C20026" s="113">
        <v>2001</v>
      </c>
      <c r="D20026" s="113" t="s">
        <v>122</v>
      </c>
      <c r="E20026" s="113" t="s">
        <v>130</v>
      </c>
      <c r="F20026" s="113" t="s">
        <v>200</v>
      </c>
      <c r="G20026" s="150">
        <v>5.8919142710000001E-6</v>
      </c>
    </row>
    <row r="20027" spans="1:7" x14ac:dyDescent="0.25">
      <c r="A20027" s="108" t="str">
        <f t="shared" si="312"/>
        <v>NL_2001_NATIONAL TOTAL_PCB</v>
      </c>
      <c r="B20027" s="113" t="s">
        <v>166</v>
      </c>
      <c r="C20027" s="113">
        <v>2001</v>
      </c>
      <c r="D20027" s="113" t="s">
        <v>122</v>
      </c>
      <c r="E20027" s="113" t="s">
        <v>259</v>
      </c>
      <c r="F20027" s="113" t="s">
        <v>200</v>
      </c>
      <c r="G20027" s="150">
        <v>2.7629245600000001E-7</v>
      </c>
    </row>
    <row r="20028" spans="1:7" x14ac:dyDescent="0.25">
      <c r="A20028" s="108" t="str">
        <f t="shared" si="312"/>
        <v>NL_2001_1A3(FU)_NOx</v>
      </c>
      <c r="B20028" s="113" t="s">
        <v>166</v>
      </c>
      <c r="C20028" s="113">
        <v>2001</v>
      </c>
      <c r="D20028" s="113" t="s">
        <v>134</v>
      </c>
      <c r="E20028" s="113" t="s">
        <v>199</v>
      </c>
      <c r="F20028" s="113" t="s">
        <v>200</v>
      </c>
      <c r="G20028" s="113">
        <v>151.60212567400001</v>
      </c>
    </row>
    <row r="20029" spans="1:7" x14ac:dyDescent="0.25">
      <c r="A20029" s="108" t="str">
        <f t="shared" si="312"/>
        <v>NL_2001_1A3(FS)_NOx</v>
      </c>
      <c r="B20029" s="113" t="s">
        <v>166</v>
      </c>
      <c r="C20029" s="113">
        <v>2001</v>
      </c>
      <c r="D20029" s="113" t="s">
        <v>132</v>
      </c>
      <c r="E20029" s="113" t="s">
        <v>199</v>
      </c>
      <c r="F20029" s="113" t="s">
        <v>200</v>
      </c>
      <c r="G20029" s="113">
        <v>183.33494117199999</v>
      </c>
    </row>
    <row r="20030" spans="1:7" x14ac:dyDescent="0.25">
      <c r="A20030" s="108" t="str">
        <f t="shared" si="312"/>
        <v>NL_2001_1A3(FU)_NMVOC</v>
      </c>
      <c r="B20030" s="113" t="s">
        <v>166</v>
      </c>
      <c r="C20030" s="113">
        <v>2001</v>
      </c>
      <c r="D20030" s="113" t="s">
        <v>134</v>
      </c>
      <c r="E20030" s="113" t="s">
        <v>123</v>
      </c>
      <c r="F20030" s="113" t="s">
        <v>200</v>
      </c>
      <c r="G20030" s="113">
        <v>56.544268932000001</v>
      </c>
    </row>
    <row r="20031" spans="1:7" x14ac:dyDescent="0.25">
      <c r="A20031" s="108" t="str">
        <f t="shared" si="312"/>
        <v>NL_2001_1A3(FS)_NMVOC</v>
      </c>
      <c r="B20031" s="113" t="s">
        <v>166</v>
      </c>
      <c r="C20031" s="113">
        <v>2001</v>
      </c>
      <c r="D20031" s="113" t="s">
        <v>132</v>
      </c>
      <c r="E20031" s="113" t="s">
        <v>123</v>
      </c>
      <c r="F20031" s="113" t="s">
        <v>200</v>
      </c>
      <c r="G20031" s="113">
        <v>58.516334798999999</v>
      </c>
    </row>
    <row r="20032" spans="1:7" x14ac:dyDescent="0.25">
      <c r="A20032" s="108" t="str">
        <f t="shared" si="312"/>
        <v>NL_2001_1A3(FU)_SOx</v>
      </c>
      <c r="B20032" s="113" t="s">
        <v>166</v>
      </c>
      <c r="C20032" s="113">
        <v>2001</v>
      </c>
      <c r="D20032" s="113" t="s">
        <v>134</v>
      </c>
      <c r="E20032" s="113" t="s">
        <v>201</v>
      </c>
      <c r="F20032" s="113" t="s">
        <v>200</v>
      </c>
      <c r="G20032" s="113">
        <v>0.75565919100000001</v>
      </c>
    </row>
    <row r="20033" spans="1:7" x14ac:dyDescent="0.25">
      <c r="A20033" s="108" t="str">
        <f t="shared" si="312"/>
        <v>NL_2001_1A3(FS)_SOx</v>
      </c>
      <c r="B20033" s="113" t="s">
        <v>166</v>
      </c>
      <c r="C20033" s="113">
        <v>2001</v>
      </c>
      <c r="D20033" s="113" t="s">
        <v>132</v>
      </c>
      <c r="E20033" s="113" t="s">
        <v>201</v>
      </c>
      <c r="F20033" s="113" t="s">
        <v>200</v>
      </c>
      <c r="G20033" s="113">
        <v>0.83204371899999996</v>
      </c>
    </row>
    <row r="20034" spans="1:7" x14ac:dyDescent="0.25">
      <c r="A20034" s="108" t="str">
        <f t="shared" ref="A20034:A20097" si="313">CONCATENATE(B20034,"_",C20034,"_",D20034,"_",E20034)</f>
        <v>NL_2001_1A3(FU)_NH3</v>
      </c>
      <c r="B20034" s="113" t="s">
        <v>166</v>
      </c>
      <c r="C20034" s="113">
        <v>2001</v>
      </c>
      <c r="D20034" s="113" t="s">
        <v>134</v>
      </c>
      <c r="E20034" s="113" t="s">
        <v>124</v>
      </c>
      <c r="F20034" s="113" t="s">
        <v>200</v>
      </c>
      <c r="G20034" s="113">
        <v>4.7840655720000003</v>
      </c>
    </row>
    <row r="20035" spans="1:7" x14ac:dyDescent="0.25">
      <c r="A20035" s="108" t="str">
        <f t="shared" si="313"/>
        <v>NL_2001_1A3(FS)_NH3</v>
      </c>
      <c r="B20035" s="113" t="s">
        <v>166</v>
      </c>
      <c r="C20035" s="113">
        <v>2001</v>
      </c>
      <c r="D20035" s="113" t="s">
        <v>132</v>
      </c>
      <c r="E20035" s="113" t="s">
        <v>124</v>
      </c>
      <c r="F20035" s="113" t="s">
        <v>200</v>
      </c>
      <c r="G20035" s="113">
        <v>4.759550988</v>
      </c>
    </row>
    <row r="20036" spans="1:7" x14ac:dyDescent="0.25">
      <c r="A20036" s="108" t="str">
        <f t="shared" si="313"/>
        <v>NL_2001_1A3(FU)_PM2.5</v>
      </c>
      <c r="B20036" s="113" t="s">
        <v>166</v>
      </c>
      <c r="C20036" s="113">
        <v>2001</v>
      </c>
      <c r="D20036" s="113" t="s">
        <v>134</v>
      </c>
      <c r="E20036" s="113" t="s">
        <v>203</v>
      </c>
      <c r="F20036" s="113" t="s">
        <v>200</v>
      </c>
      <c r="G20036" s="113">
        <v>8.0801794989999998</v>
      </c>
    </row>
    <row r="20037" spans="1:7" x14ac:dyDescent="0.25">
      <c r="A20037" s="108" t="str">
        <f t="shared" si="313"/>
        <v>NL_2001_1A3(FS)_PM2.5</v>
      </c>
      <c r="B20037" s="113" t="s">
        <v>166</v>
      </c>
      <c r="C20037" s="113">
        <v>2001</v>
      </c>
      <c r="D20037" s="113" t="s">
        <v>132</v>
      </c>
      <c r="E20037" s="113" t="s">
        <v>203</v>
      </c>
      <c r="F20037" s="113" t="s">
        <v>200</v>
      </c>
      <c r="G20037" s="113">
        <v>9.1139958669999999</v>
      </c>
    </row>
    <row r="20038" spans="1:7" x14ac:dyDescent="0.25">
      <c r="A20038" s="108" t="str">
        <f t="shared" si="313"/>
        <v>NL_2001_3D_NOx</v>
      </c>
      <c r="B20038" s="113" t="s">
        <v>166</v>
      </c>
      <c r="C20038" s="113">
        <v>2001</v>
      </c>
      <c r="D20038" s="113" t="s">
        <v>206</v>
      </c>
      <c r="E20038" s="113" t="s">
        <v>199</v>
      </c>
      <c r="F20038" s="113" t="s">
        <v>200</v>
      </c>
      <c r="G20038" s="113">
        <v>36.21973792</v>
      </c>
    </row>
    <row r="20039" spans="1:7" x14ac:dyDescent="0.25">
      <c r="A20039" s="108" t="str">
        <f t="shared" si="313"/>
        <v>NL_2002_NATIONAL TOTAL_NOx</v>
      </c>
      <c r="B20039" s="113" t="s">
        <v>166</v>
      </c>
      <c r="C20039" s="113">
        <v>2002</v>
      </c>
      <c r="D20039" s="113" t="s">
        <v>122</v>
      </c>
      <c r="E20039" s="113" t="s">
        <v>199</v>
      </c>
      <c r="F20039" s="113" t="s">
        <v>200</v>
      </c>
      <c r="G20039" s="113">
        <v>461.77572496499999</v>
      </c>
    </row>
    <row r="20040" spans="1:7" x14ac:dyDescent="0.25">
      <c r="A20040" s="108" t="str">
        <f t="shared" si="313"/>
        <v>NL_2002_NATIONAL TOTAL_NMVOC</v>
      </c>
      <c r="B20040" s="113" t="s">
        <v>166</v>
      </c>
      <c r="C20040" s="113">
        <v>2002</v>
      </c>
      <c r="D20040" s="113" t="s">
        <v>122</v>
      </c>
      <c r="E20040" s="113" t="s">
        <v>123</v>
      </c>
      <c r="F20040" s="113" t="s">
        <v>200</v>
      </c>
      <c r="G20040" s="113">
        <v>293.758602763</v>
      </c>
    </row>
    <row r="20041" spans="1:7" x14ac:dyDescent="0.25">
      <c r="A20041" s="108" t="str">
        <f t="shared" si="313"/>
        <v>NL_2002_NATIONAL TOTAL_SOx</v>
      </c>
      <c r="B20041" s="113" t="s">
        <v>166</v>
      </c>
      <c r="C20041" s="113">
        <v>2002</v>
      </c>
      <c r="D20041" s="113" t="s">
        <v>122</v>
      </c>
      <c r="E20041" s="113" t="s">
        <v>201</v>
      </c>
      <c r="F20041" s="113" t="s">
        <v>200</v>
      </c>
      <c r="G20041" s="113">
        <v>71.586757478999999</v>
      </c>
    </row>
    <row r="20042" spans="1:7" x14ac:dyDescent="0.25">
      <c r="A20042" s="108" t="str">
        <f t="shared" si="313"/>
        <v>NL_2002_NATIONAL TOTAL_NH3</v>
      </c>
      <c r="B20042" s="113" t="s">
        <v>166</v>
      </c>
      <c r="C20042" s="113">
        <v>2002</v>
      </c>
      <c r="D20042" s="113" t="s">
        <v>122</v>
      </c>
      <c r="E20042" s="113" t="s">
        <v>124</v>
      </c>
      <c r="F20042" s="113" t="s">
        <v>200</v>
      </c>
      <c r="G20042" s="113">
        <v>161.33240889699999</v>
      </c>
    </row>
    <row r="20043" spans="1:7" x14ac:dyDescent="0.25">
      <c r="A20043" s="108" t="str">
        <f t="shared" si="313"/>
        <v>NL_2002_NATIONAL TOTAL_PM2.5</v>
      </c>
      <c r="B20043" s="113" t="s">
        <v>166</v>
      </c>
      <c r="C20043" s="113">
        <v>2002</v>
      </c>
      <c r="D20043" s="113" t="s">
        <v>122</v>
      </c>
      <c r="E20043" s="113" t="s">
        <v>203</v>
      </c>
      <c r="F20043" s="113" t="s">
        <v>200</v>
      </c>
      <c r="G20043" s="113">
        <v>31.588730621</v>
      </c>
    </row>
    <row r="20044" spans="1:7" x14ac:dyDescent="0.25">
      <c r="A20044" s="108" t="str">
        <f t="shared" si="313"/>
        <v>NL_2002_NATIONAL TOTAL_Pb</v>
      </c>
      <c r="B20044" s="113" t="s">
        <v>166</v>
      </c>
      <c r="C20044" s="113">
        <v>2002</v>
      </c>
      <c r="D20044" s="113" t="s">
        <v>122</v>
      </c>
      <c r="E20044" s="113" t="s">
        <v>125</v>
      </c>
      <c r="F20044" s="113" t="s">
        <v>200</v>
      </c>
      <c r="G20044" s="113">
        <v>3.5867562729999997E-2</v>
      </c>
    </row>
    <row r="20045" spans="1:7" x14ac:dyDescent="0.25">
      <c r="A20045" s="108" t="str">
        <f t="shared" si="313"/>
        <v>NL_2002_NATIONAL TOTAL_Cd</v>
      </c>
      <c r="B20045" s="113" t="s">
        <v>166</v>
      </c>
      <c r="C20045" s="113">
        <v>2002</v>
      </c>
      <c r="D20045" s="113" t="s">
        <v>122</v>
      </c>
      <c r="E20045" s="113" t="s">
        <v>126</v>
      </c>
      <c r="F20045" s="113" t="s">
        <v>200</v>
      </c>
      <c r="G20045" s="113">
        <v>4.0415907510000003E-3</v>
      </c>
    </row>
    <row r="20046" spans="1:7" x14ac:dyDescent="0.25">
      <c r="A20046" s="108" t="str">
        <f t="shared" si="313"/>
        <v>NL_2002_NATIONAL TOTAL_Hg</v>
      </c>
      <c r="B20046" s="113" t="s">
        <v>166</v>
      </c>
      <c r="C20046" s="113">
        <v>2002</v>
      </c>
      <c r="D20046" s="113" t="s">
        <v>122</v>
      </c>
      <c r="E20046" s="113" t="s">
        <v>127</v>
      </c>
      <c r="F20046" s="113" t="s">
        <v>200</v>
      </c>
      <c r="G20046" s="113">
        <v>8.7319443599999998E-4</v>
      </c>
    </row>
    <row r="20047" spans="1:7" x14ac:dyDescent="0.25">
      <c r="A20047" s="108" t="str">
        <f t="shared" si="313"/>
        <v>NL_2002_NATIONAL TOTAL_DIOX</v>
      </c>
      <c r="B20047" s="113" t="s">
        <v>166</v>
      </c>
      <c r="C20047" s="113">
        <v>2002</v>
      </c>
      <c r="D20047" s="113" t="s">
        <v>122</v>
      </c>
      <c r="E20047" s="113" t="s">
        <v>128</v>
      </c>
      <c r="F20047" s="113" t="s">
        <v>200</v>
      </c>
      <c r="G20047" s="150">
        <v>3.6914538179E-8</v>
      </c>
    </row>
    <row r="20048" spans="1:7" x14ac:dyDescent="0.25">
      <c r="A20048" s="108" t="str">
        <f t="shared" si="313"/>
        <v>NL_2002_NATIONAL TOTAL_PAH</v>
      </c>
      <c r="B20048" s="113" t="s">
        <v>166</v>
      </c>
      <c r="C20048" s="113">
        <v>2002</v>
      </c>
      <c r="D20048" s="113" t="s">
        <v>122</v>
      </c>
      <c r="E20048" s="113" t="s">
        <v>129</v>
      </c>
      <c r="F20048" s="113" t="s">
        <v>200</v>
      </c>
      <c r="G20048" s="113">
        <v>5.6986973030000001E-3</v>
      </c>
    </row>
    <row r="20049" spans="1:7" x14ac:dyDescent="0.25">
      <c r="A20049" s="108" t="str">
        <f t="shared" si="313"/>
        <v>NL_2002_NATIONAL TOTAL_HCB</v>
      </c>
      <c r="B20049" s="113" t="s">
        <v>166</v>
      </c>
      <c r="C20049" s="113">
        <v>2002</v>
      </c>
      <c r="D20049" s="113" t="s">
        <v>122</v>
      </c>
      <c r="E20049" s="113" t="s">
        <v>130</v>
      </c>
      <c r="F20049" s="113" t="s">
        <v>200</v>
      </c>
      <c r="G20049" s="150">
        <v>2.4239295717E-5</v>
      </c>
    </row>
    <row r="20050" spans="1:7" x14ac:dyDescent="0.25">
      <c r="A20050" s="108" t="str">
        <f t="shared" si="313"/>
        <v>NL_2002_NATIONAL TOTAL_PCB</v>
      </c>
      <c r="B20050" s="113" t="s">
        <v>166</v>
      </c>
      <c r="C20050" s="113">
        <v>2002</v>
      </c>
      <c r="D20050" s="113" t="s">
        <v>122</v>
      </c>
      <c r="E20050" s="113" t="s">
        <v>259</v>
      </c>
      <c r="F20050" s="113" t="s">
        <v>200</v>
      </c>
      <c r="G20050" s="150">
        <v>2.76117471E-7</v>
      </c>
    </row>
    <row r="20051" spans="1:7" x14ac:dyDescent="0.25">
      <c r="A20051" s="108" t="str">
        <f t="shared" si="313"/>
        <v>NL_2002_1A3(FU)_NOx</v>
      </c>
      <c r="B20051" s="113" t="s">
        <v>166</v>
      </c>
      <c r="C20051" s="113">
        <v>2002</v>
      </c>
      <c r="D20051" s="113" t="s">
        <v>134</v>
      </c>
      <c r="E20051" s="113" t="s">
        <v>199</v>
      </c>
      <c r="F20051" s="113" t="s">
        <v>200</v>
      </c>
      <c r="G20051" s="113">
        <v>145.695790362</v>
      </c>
    </row>
    <row r="20052" spans="1:7" x14ac:dyDescent="0.25">
      <c r="A20052" s="108" t="str">
        <f t="shared" si="313"/>
        <v>NL_2002_1A3(FS)_NOx</v>
      </c>
      <c r="B20052" s="113" t="s">
        <v>166</v>
      </c>
      <c r="C20052" s="113">
        <v>2002</v>
      </c>
      <c r="D20052" s="113" t="s">
        <v>132</v>
      </c>
      <c r="E20052" s="113" t="s">
        <v>199</v>
      </c>
      <c r="F20052" s="113" t="s">
        <v>200</v>
      </c>
      <c r="G20052" s="113">
        <v>180.35117913299999</v>
      </c>
    </row>
    <row r="20053" spans="1:7" x14ac:dyDescent="0.25">
      <c r="A20053" s="108" t="str">
        <f t="shared" si="313"/>
        <v>NL_2002_1A3(FU)_NMVOC</v>
      </c>
      <c r="B20053" s="113" t="s">
        <v>166</v>
      </c>
      <c r="C20053" s="113">
        <v>2002</v>
      </c>
      <c r="D20053" s="113" t="s">
        <v>134</v>
      </c>
      <c r="E20053" s="113" t="s">
        <v>123</v>
      </c>
      <c r="F20053" s="113" t="s">
        <v>200</v>
      </c>
      <c r="G20053" s="113">
        <v>51.009447280000003</v>
      </c>
    </row>
    <row r="20054" spans="1:7" x14ac:dyDescent="0.25">
      <c r="A20054" s="108" t="str">
        <f t="shared" si="313"/>
        <v>NL_2002_1A3(FS)_NMVOC</v>
      </c>
      <c r="B20054" s="113" t="s">
        <v>166</v>
      </c>
      <c r="C20054" s="113">
        <v>2002</v>
      </c>
      <c r="D20054" s="113" t="s">
        <v>132</v>
      </c>
      <c r="E20054" s="113" t="s">
        <v>123</v>
      </c>
      <c r="F20054" s="113" t="s">
        <v>200</v>
      </c>
      <c r="G20054" s="113">
        <v>52.910730708999999</v>
      </c>
    </row>
    <row r="20055" spans="1:7" x14ac:dyDescent="0.25">
      <c r="A20055" s="108" t="str">
        <f t="shared" si="313"/>
        <v>NL_2002_1A3(FU)_SOx</v>
      </c>
      <c r="B20055" s="113" t="s">
        <v>166</v>
      </c>
      <c r="C20055" s="113">
        <v>2002</v>
      </c>
      <c r="D20055" s="113" t="s">
        <v>134</v>
      </c>
      <c r="E20055" s="113" t="s">
        <v>201</v>
      </c>
      <c r="F20055" s="113" t="s">
        <v>200</v>
      </c>
      <c r="G20055" s="113">
        <v>0.77022685000000002</v>
      </c>
    </row>
    <row r="20056" spans="1:7" x14ac:dyDescent="0.25">
      <c r="A20056" s="108" t="str">
        <f t="shared" si="313"/>
        <v>NL_2002_1A3(FS)_SOx</v>
      </c>
      <c r="B20056" s="113" t="s">
        <v>166</v>
      </c>
      <c r="C20056" s="113">
        <v>2002</v>
      </c>
      <c r="D20056" s="113" t="s">
        <v>132</v>
      </c>
      <c r="E20056" s="113" t="s">
        <v>201</v>
      </c>
      <c r="F20056" s="113" t="s">
        <v>200</v>
      </c>
      <c r="G20056" s="113">
        <v>0.83683214399999994</v>
      </c>
    </row>
    <row r="20057" spans="1:7" x14ac:dyDescent="0.25">
      <c r="A20057" s="108" t="str">
        <f t="shared" si="313"/>
        <v>NL_2002_1A3(FU)_NH3</v>
      </c>
      <c r="B20057" s="113" t="s">
        <v>166</v>
      </c>
      <c r="C20057" s="113">
        <v>2002</v>
      </c>
      <c r="D20057" s="113" t="s">
        <v>134</v>
      </c>
      <c r="E20057" s="113" t="s">
        <v>124</v>
      </c>
      <c r="F20057" s="113" t="s">
        <v>200</v>
      </c>
      <c r="G20057" s="113">
        <v>5.0777365909999999</v>
      </c>
    </row>
    <row r="20058" spans="1:7" x14ac:dyDescent="0.25">
      <c r="A20058" s="108" t="str">
        <f t="shared" si="313"/>
        <v>NL_2002_1A3(FS)_NH3</v>
      </c>
      <c r="B20058" s="113" t="s">
        <v>166</v>
      </c>
      <c r="C20058" s="113">
        <v>2002</v>
      </c>
      <c r="D20058" s="113" t="s">
        <v>132</v>
      </c>
      <c r="E20058" s="113" t="s">
        <v>124</v>
      </c>
      <c r="F20058" s="113" t="s">
        <v>200</v>
      </c>
      <c r="G20058" s="113">
        <v>5.0696091750000001</v>
      </c>
    </row>
    <row r="20059" spans="1:7" x14ac:dyDescent="0.25">
      <c r="A20059" s="108" t="str">
        <f t="shared" si="313"/>
        <v>NL_2002_1A3(FU)_PM2.5</v>
      </c>
      <c r="B20059" s="113" t="s">
        <v>166</v>
      </c>
      <c r="C20059" s="113">
        <v>2002</v>
      </c>
      <c r="D20059" s="113" t="s">
        <v>134</v>
      </c>
      <c r="E20059" s="113" t="s">
        <v>203</v>
      </c>
      <c r="F20059" s="113" t="s">
        <v>200</v>
      </c>
      <c r="G20059" s="113">
        <v>7.523922089</v>
      </c>
    </row>
    <row r="20060" spans="1:7" x14ac:dyDescent="0.25">
      <c r="A20060" s="108" t="str">
        <f t="shared" si="313"/>
        <v>NL_2002_1A3(FS)_PM2.5</v>
      </c>
      <c r="B20060" s="113" t="s">
        <v>166</v>
      </c>
      <c r="C20060" s="113">
        <v>2002</v>
      </c>
      <c r="D20060" s="113" t="s">
        <v>132</v>
      </c>
      <c r="E20060" s="113" t="s">
        <v>203</v>
      </c>
      <c r="F20060" s="113" t="s">
        <v>200</v>
      </c>
      <c r="G20060" s="113">
        <v>8.5230938869999999</v>
      </c>
    </row>
    <row r="20061" spans="1:7" x14ac:dyDescent="0.25">
      <c r="A20061" s="108" t="str">
        <f t="shared" si="313"/>
        <v>NL_2002_3D_NOx</v>
      </c>
      <c r="B20061" s="113" t="s">
        <v>166</v>
      </c>
      <c r="C20061" s="113">
        <v>2002</v>
      </c>
      <c r="D20061" s="113" t="s">
        <v>206</v>
      </c>
      <c r="E20061" s="113" t="s">
        <v>199</v>
      </c>
      <c r="F20061" s="113" t="s">
        <v>200</v>
      </c>
      <c r="G20061" s="113">
        <v>34.458870881000003</v>
      </c>
    </row>
    <row r="20062" spans="1:7" x14ac:dyDescent="0.25">
      <c r="A20062" s="108" t="str">
        <f t="shared" si="313"/>
        <v>NL_2003_NATIONAL TOTAL_NOx</v>
      </c>
      <c r="B20062" s="113" t="s">
        <v>166</v>
      </c>
      <c r="C20062" s="113">
        <v>2003</v>
      </c>
      <c r="D20062" s="113" t="s">
        <v>122</v>
      </c>
      <c r="E20062" s="113" t="s">
        <v>199</v>
      </c>
      <c r="F20062" s="113" t="s">
        <v>200</v>
      </c>
      <c r="G20062" s="113">
        <v>456.15489531700001</v>
      </c>
    </row>
    <row r="20063" spans="1:7" x14ac:dyDescent="0.25">
      <c r="A20063" s="108" t="str">
        <f t="shared" si="313"/>
        <v>NL_2003_NATIONAL TOTAL_NMVOC</v>
      </c>
      <c r="B20063" s="113" t="s">
        <v>166</v>
      </c>
      <c r="C20063" s="113">
        <v>2003</v>
      </c>
      <c r="D20063" s="113" t="s">
        <v>122</v>
      </c>
      <c r="E20063" s="113" t="s">
        <v>123</v>
      </c>
      <c r="F20063" s="113" t="s">
        <v>200</v>
      </c>
      <c r="G20063" s="113">
        <v>286.729331102</v>
      </c>
    </row>
    <row r="20064" spans="1:7" x14ac:dyDescent="0.25">
      <c r="A20064" s="108" t="str">
        <f t="shared" si="313"/>
        <v>NL_2003_NATIONAL TOTAL_SOx</v>
      </c>
      <c r="B20064" s="113" t="s">
        <v>166</v>
      </c>
      <c r="C20064" s="113">
        <v>2003</v>
      </c>
      <c r="D20064" s="113" t="s">
        <v>122</v>
      </c>
      <c r="E20064" s="113" t="s">
        <v>201</v>
      </c>
      <c r="F20064" s="113" t="s">
        <v>200</v>
      </c>
      <c r="G20064" s="113">
        <v>66.804373935000001</v>
      </c>
    </row>
    <row r="20065" spans="1:7" x14ac:dyDescent="0.25">
      <c r="A20065" s="108" t="str">
        <f t="shared" si="313"/>
        <v>NL_2003_NATIONAL TOTAL_NH3</v>
      </c>
      <c r="B20065" s="113" t="s">
        <v>166</v>
      </c>
      <c r="C20065" s="113">
        <v>2003</v>
      </c>
      <c r="D20065" s="113" t="s">
        <v>122</v>
      </c>
      <c r="E20065" s="113" t="s">
        <v>124</v>
      </c>
      <c r="F20065" s="113" t="s">
        <v>200</v>
      </c>
      <c r="G20065" s="113">
        <v>158.146840185</v>
      </c>
    </row>
    <row r="20066" spans="1:7" x14ac:dyDescent="0.25">
      <c r="A20066" s="108" t="str">
        <f t="shared" si="313"/>
        <v>NL_2003_NATIONAL TOTAL_PM2.5</v>
      </c>
      <c r="B20066" s="113" t="s">
        <v>166</v>
      </c>
      <c r="C20066" s="113">
        <v>2003</v>
      </c>
      <c r="D20066" s="113" t="s">
        <v>122</v>
      </c>
      <c r="E20066" s="113" t="s">
        <v>203</v>
      </c>
      <c r="F20066" s="113" t="s">
        <v>200</v>
      </c>
      <c r="G20066" s="113">
        <v>30.898781238000002</v>
      </c>
    </row>
    <row r="20067" spans="1:7" x14ac:dyDescent="0.25">
      <c r="A20067" s="108" t="str">
        <f t="shared" si="313"/>
        <v>NL_2003_NATIONAL TOTAL_Pb</v>
      </c>
      <c r="B20067" s="113" t="s">
        <v>166</v>
      </c>
      <c r="C20067" s="113">
        <v>2003</v>
      </c>
      <c r="D20067" s="113" t="s">
        <v>122</v>
      </c>
      <c r="E20067" s="113" t="s">
        <v>125</v>
      </c>
      <c r="F20067" s="113" t="s">
        <v>200</v>
      </c>
      <c r="G20067" s="113">
        <v>3.2355749299000001E-2</v>
      </c>
    </row>
    <row r="20068" spans="1:7" x14ac:dyDescent="0.25">
      <c r="A20068" s="108" t="str">
        <f t="shared" si="313"/>
        <v>NL_2003_NATIONAL TOTAL_Cd</v>
      </c>
      <c r="B20068" s="113" t="s">
        <v>166</v>
      </c>
      <c r="C20068" s="113">
        <v>2003</v>
      </c>
      <c r="D20068" s="113" t="s">
        <v>122</v>
      </c>
      <c r="E20068" s="113" t="s">
        <v>126</v>
      </c>
      <c r="F20068" s="113" t="s">
        <v>200</v>
      </c>
      <c r="G20068" s="113">
        <v>4.4288260979999999E-3</v>
      </c>
    </row>
    <row r="20069" spans="1:7" x14ac:dyDescent="0.25">
      <c r="A20069" s="108" t="str">
        <f t="shared" si="313"/>
        <v>NL_2003_NATIONAL TOTAL_Hg</v>
      </c>
      <c r="B20069" s="113" t="s">
        <v>166</v>
      </c>
      <c r="C20069" s="113">
        <v>2003</v>
      </c>
      <c r="D20069" s="113" t="s">
        <v>122</v>
      </c>
      <c r="E20069" s="113" t="s">
        <v>127</v>
      </c>
      <c r="F20069" s="113" t="s">
        <v>200</v>
      </c>
      <c r="G20069" s="113">
        <v>8.2387684599999995E-4</v>
      </c>
    </row>
    <row r="20070" spans="1:7" x14ac:dyDescent="0.25">
      <c r="A20070" s="108" t="str">
        <f t="shared" si="313"/>
        <v>NL_2003_NATIONAL TOTAL_DIOX</v>
      </c>
      <c r="B20070" s="113" t="s">
        <v>166</v>
      </c>
      <c r="C20070" s="113">
        <v>2003</v>
      </c>
      <c r="D20070" s="113" t="s">
        <v>122</v>
      </c>
      <c r="E20070" s="113" t="s">
        <v>128</v>
      </c>
      <c r="F20070" s="113" t="s">
        <v>200</v>
      </c>
      <c r="G20070" s="150">
        <v>3.5279634696000003E-8</v>
      </c>
    </row>
    <row r="20071" spans="1:7" x14ac:dyDescent="0.25">
      <c r="A20071" s="108" t="str">
        <f t="shared" si="313"/>
        <v>NL_2003_NATIONAL TOTAL_PAH</v>
      </c>
      <c r="B20071" s="113" t="s">
        <v>166</v>
      </c>
      <c r="C20071" s="113">
        <v>2003</v>
      </c>
      <c r="D20071" s="113" t="s">
        <v>122</v>
      </c>
      <c r="E20071" s="113" t="s">
        <v>129</v>
      </c>
      <c r="F20071" s="113" t="s">
        <v>200</v>
      </c>
      <c r="G20071" s="113">
        <v>5.7909605430000004E-3</v>
      </c>
    </row>
    <row r="20072" spans="1:7" x14ac:dyDescent="0.25">
      <c r="A20072" s="108" t="str">
        <f t="shared" si="313"/>
        <v>NL_2003_NATIONAL TOTAL_HCB</v>
      </c>
      <c r="B20072" s="113" t="s">
        <v>166</v>
      </c>
      <c r="C20072" s="113">
        <v>2003</v>
      </c>
      <c r="D20072" s="113" t="s">
        <v>122</v>
      </c>
      <c r="E20072" s="113" t="s">
        <v>130</v>
      </c>
      <c r="F20072" s="113" t="s">
        <v>200</v>
      </c>
      <c r="G20072" s="150">
        <v>6.8331566270000004E-6</v>
      </c>
    </row>
    <row r="20073" spans="1:7" x14ac:dyDescent="0.25">
      <c r="A20073" s="108" t="str">
        <f t="shared" si="313"/>
        <v>NL_2003_NATIONAL TOTAL_PCB</v>
      </c>
      <c r="B20073" s="113" t="s">
        <v>166</v>
      </c>
      <c r="C20073" s="113">
        <v>2003</v>
      </c>
      <c r="D20073" s="113" t="s">
        <v>122</v>
      </c>
      <c r="E20073" s="113" t="s">
        <v>259</v>
      </c>
      <c r="F20073" s="113" t="s">
        <v>200</v>
      </c>
      <c r="G20073" s="150">
        <v>2.8217663200000001E-7</v>
      </c>
    </row>
    <row r="20074" spans="1:7" x14ac:dyDescent="0.25">
      <c r="A20074" s="108" t="str">
        <f t="shared" si="313"/>
        <v>NL_2003_1A3(FU)_NOx</v>
      </c>
      <c r="B20074" s="113" t="s">
        <v>166</v>
      </c>
      <c r="C20074" s="113">
        <v>2003</v>
      </c>
      <c r="D20074" s="113" t="s">
        <v>134</v>
      </c>
      <c r="E20074" s="113" t="s">
        <v>199</v>
      </c>
      <c r="F20074" s="113" t="s">
        <v>200</v>
      </c>
      <c r="G20074" s="113">
        <v>140.65040359599999</v>
      </c>
    </row>
    <row r="20075" spans="1:7" x14ac:dyDescent="0.25">
      <c r="A20075" s="108" t="str">
        <f t="shared" si="313"/>
        <v>NL_2003_1A3(FS)_NOx</v>
      </c>
      <c r="B20075" s="113" t="s">
        <v>166</v>
      </c>
      <c r="C20075" s="113">
        <v>2003</v>
      </c>
      <c r="D20075" s="113" t="s">
        <v>132</v>
      </c>
      <c r="E20075" s="113" t="s">
        <v>199</v>
      </c>
      <c r="F20075" s="113" t="s">
        <v>200</v>
      </c>
      <c r="G20075" s="113">
        <v>178.96582781500001</v>
      </c>
    </row>
    <row r="20076" spans="1:7" x14ac:dyDescent="0.25">
      <c r="A20076" s="108" t="str">
        <f t="shared" si="313"/>
        <v>NL_2003_1A3(FU)_NMVOC</v>
      </c>
      <c r="B20076" s="113" t="s">
        <v>166</v>
      </c>
      <c r="C20076" s="113">
        <v>2003</v>
      </c>
      <c r="D20076" s="113" t="s">
        <v>134</v>
      </c>
      <c r="E20076" s="113" t="s">
        <v>123</v>
      </c>
      <c r="F20076" s="113" t="s">
        <v>200</v>
      </c>
      <c r="G20076" s="113">
        <v>46.205521216999998</v>
      </c>
    </row>
    <row r="20077" spans="1:7" x14ac:dyDescent="0.25">
      <c r="A20077" s="108" t="str">
        <f t="shared" si="313"/>
        <v>NL_2003_1A3(FS)_NMVOC</v>
      </c>
      <c r="B20077" s="113" t="s">
        <v>166</v>
      </c>
      <c r="C20077" s="113">
        <v>2003</v>
      </c>
      <c r="D20077" s="113" t="s">
        <v>132</v>
      </c>
      <c r="E20077" s="113" t="s">
        <v>123</v>
      </c>
      <c r="F20077" s="113" t="s">
        <v>200</v>
      </c>
      <c r="G20077" s="113">
        <v>48.159079151</v>
      </c>
    </row>
    <row r="20078" spans="1:7" x14ac:dyDescent="0.25">
      <c r="A20078" s="108" t="str">
        <f t="shared" si="313"/>
        <v>NL_2003_1A3(FU)_SOx</v>
      </c>
      <c r="B20078" s="113" t="s">
        <v>166</v>
      </c>
      <c r="C20078" s="113">
        <v>2003</v>
      </c>
      <c r="D20078" s="113" t="s">
        <v>134</v>
      </c>
      <c r="E20078" s="113" t="s">
        <v>201</v>
      </c>
      <c r="F20078" s="113" t="s">
        <v>200</v>
      </c>
      <c r="G20078" s="113">
        <v>0.48626401299999999</v>
      </c>
    </row>
    <row r="20079" spans="1:7" x14ac:dyDescent="0.25">
      <c r="A20079" s="108" t="str">
        <f t="shared" si="313"/>
        <v>NL_2003_1A3(FS)_SOx</v>
      </c>
      <c r="B20079" s="113" t="s">
        <v>166</v>
      </c>
      <c r="C20079" s="113">
        <v>2003</v>
      </c>
      <c r="D20079" s="113" t="s">
        <v>132</v>
      </c>
      <c r="E20079" s="113" t="s">
        <v>201</v>
      </c>
      <c r="F20079" s="113" t="s">
        <v>200</v>
      </c>
      <c r="G20079" s="113">
        <v>0.553902691</v>
      </c>
    </row>
    <row r="20080" spans="1:7" x14ac:dyDescent="0.25">
      <c r="A20080" s="108" t="str">
        <f t="shared" si="313"/>
        <v>NL_2003_1A3(FU)_NH3</v>
      </c>
      <c r="B20080" s="113" t="s">
        <v>166</v>
      </c>
      <c r="C20080" s="113">
        <v>2003</v>
      </c>
      <c r="D20080" s="113" t="s">
        <v>134</v>
      </c>
      <c r="E20080" s="113" t="s">
        <v>124</v>
      </c>
      <c r="F20080" s="113" t="s">
        <v>200</v>
      </c>
      <c r="G20080" s="113">
        <v>5.2190970070000002</v>
      </c>
    </row>
    <row r="20081" spans="1:7" x14ac:dyDescent="0.25">
      <c r="A20081" s="108" t="str">
        <f t="shared" si="313"/>
        <v>NL_2003_1A3(FS)_NH3</v>
      </c>
      <c r="B20081" s="113" t="s">
        <v>166</v>
      </c>
      <c r="C20081" s="113">
        <v>2003</v>
      </c>
      <c r="D20081" s="113" t="s">
        <v>132</v>
      </c>
      <c r="E20081" s="113" t="s">
        <v>124</v>
      </c>
      <c r="F20081" s="113" t="s">
        <v>200</v>
      </c>
      <c r="G20081" s="113">
        <v>5.1884456400000003</v>
      </c>
    </row>
    <row r="20082" spans="1:7" x14ac:dyDescent="0.25">
      <c r="A20082" s="108" t="str">
        <f t="shared" si="313"/>
        <v>NL_2003_1A3(FU)_PM2.5</v>
      </c>
      <c r="B20082" s="113" t="s">
        <v>166</v>
      </c>
      <c r="C20082" s="113">
        <v>2003</v>
      </c>
      <c r="D20082" s="113" t="s">
        <v>134</v>
      </c>
      <c r="E20082" s="113" t="s">
        <v>203</v>
      </c>
      <c r="F20082" s="113" t="s">
        <v>200</v>
      </c>
      <c r="G20082" s="113">
        <v>7.033507502</v>
      </c>
    </row>
    <row r="20083" spans="1:7" x14ac:dyDescent="0.25">
      <c r="A20083" s="108" t="str">
        <f t="shared" si="313"/>
        <v>NL_2003_1A3(FS)_PM2.5</v>
      </c>
      <c r="B20083" s="113" t="s">
        <v>166</v>
      </c>
      <c r="C20083" s="113">
        <v>2003</v>
      </c>
      <c r="D20083" s="113" t="s">
        <v>132</v>
      </c>
      <c r="E20083" s="113" t="s">
        <v>203</v>
      </c>
      <c r="F20083" s="113" t="s">
        <v>200</v>
      </c>
      <c r="G20083" s="113">
        <v>8.0449915829999998</v>
      </c>
    </row>
    <row r="20084" spans="1:7" x14ac:dyDescent="0.25">
      <c r="A20084" s="108" t="str">
        <f t="shared" si="313"/>
        <v>NL_2003_3D_NOx</v>
      </c>
      <c r="B20084" s="113" t="s">
        <v>166</v>
      </c>
      <c r="C20084" s="113">
        <v>2003</v>
      </c>
      <c r="D20084" s="113" t="s">
        <v>206</v>
      </c>
      <c r="E20084" s="113" t="s">
        <v>199</v>
      </c>
      <c r="F20084" s="113" t="s">
        <v>200</v>
      </c>
      <c r="G20084" s="113">
        <v>33.941896626999998</v>
      </c>
    </row>
    <row r="20085" spans="1:7" x14ac:dyDescent="0.25">
      <c r="A20085" s="108" t="str">
        <f t="shared" si="313"/>
        <v>NL_2004_NATIONAL TOTAL_NOx</v>
      </c>
      <c r="B20085" s="113" t="s">
        <v>166</v>
      </c>
      <c r="C20085" s="113">
        <v>2004</v>
      </c>
      <c r="D20085" s="113" t="s">
        <v>122</v>
      </c>
      <c r="E20085" s="113" t="s">
        <v>199</v>
      </c>
      <c r="F20085" s="113" t="s">
        <v>200</v>
      </c>
      <c r="G20085" s="113">
        <v>456.37567812899999</v>
      </c>
    </row>
    <row r="20086" spans="1:7" x14ac:dyDescent="0.25">
      <c r="A20086" s="108" t="str">
        <f t="shared" si="313"/>
        <v>NL_2004_NATIONAL TOTAL_NMVOC</v>
      </c>
      <c r="B20086" s="113" t="s">
        <v>166</v>
      </c>
      <c r="C20086" s="113">
        <v>2004</v>
      </c>
      <c r="D20086" s="113" t="s">
        <v>122</v>
      </c>
      <c r="E20086" s="113" t="s">
        <v>123</v>
      </c>
      <c r="F20086" s="113" t="s">
        <v>200</v>
      </c>
      <c r="G20086" s="113">
        <v>267.80097357699998</v>
      </c>
    </row>
    <row r="20087" spans="1:7" x14ac:dyDescent="0.25">
      <c r="A20087" s="108" t="str">
        <f t="shared" si="313"/>
        <v>NL_2004_NATIONAL TOTAL_SOx</v>
      </c>
      <c r="B20087" s="113" t="s">
        <v>166</v>
      </c>
      <c r="C20087" s="113">
        <v>2004</v>
      </c>
      <c r="D20087" s="113" t="s">
        <v>122</v>
      </c>
      <c r="E20087" s="113" t="s">
        <v>201</v>
      </c>
      <c r="F20087" s="113" t="s">
        <v>200</v>
      </c>
      <c r="G20087" s="113">
        <v>69.463131116</v>
      </c>
    </row>
    <row r="20088" spans="1:7" x14ac:dyDescent="0.25">
      <c r="A20088" s="108" t="str">
        <f t="shared" si="313"/>
        <v>NL_2004_NATIONAL TOTAL_NH3</v>
      </c>
      <c r="B20088" s="113" t="s">
        <v>166</v>
      </c>
      <c r="C20088" s="113">
        <v>2004</v>
      </c>
      <c r="D20088" s="113" t="s">
        <v>122</v>
      </c>
      <c r="E20088" s="113" t="s">
        <v>124</v>
      </c>
      <c r="F20088" s="113" t="s">
        <v>200</v>
      </c>
      <c r="G20088" s="113">
        <v>157.74563229500001</v>
      </c>
    </row>
    <row r="20089" spans="1:7" x14ac:dyDescent="0.25">
      <c r="A20089" s="108" t="str">
        <f t="shared" si="313"/>
        <v>NL_2004_NATIONAL TOTAL_PM2.5</v>
      </c>
      <c r="B20089" s="113" t="s">
        <v>166</v>
      </c>
      <c r="C20089" s="113">
        <v>2004</v>
      </c>
      <c r="D20089" s="113" t="s">
        <v>122</v>
      </c>
      <c r="E20089" s="113" t="s">
        <v>203</v>
      </c>
      <c r="F20089" s="113" t="s">
        <v>200</v>
      </c>
      <c r="G20089" s="113">
        <v>30.560271176000001</v>
      </c>
    </row>
    <row r="20090" spans="1:7" x14ac:dyDescent="0.25">
      <c r="A20090" s="108" t="str">
        <f t="shared" si="313"/>
        <v>NL_2004_NATIONAL TOTAL_Pb</v>
      </c>
      <c r="B20090" s="113" t="s">
        <v>166</v>
      </c>
      <c r="C20090" s="113">
        <v>2004</v>
      </c>
      <c r="D20090" s="113" t="s">
        <v>122</v>
      </c>
      <c r="E20090" s="113" t="s">
        <v>125</v>
      </c>
      <c r="F20090" s="113" t="s">
        <v>200</v>
      </c>
      <c r="G20090" s="113">
        <v>3.3847183707000003E-2</v>
      </c>
    </row>
    <row r="20091" spans="1:7" x14ac:dyDescent="0.25">
      <c r="A20091" s="108" t="str">
        <f t="shared" si="313"/>
        <v>NL_2004_NATIONAL TOTAL_Cd</v>
      </c>
      <c r="B20091" s="113" t="s">
        <v>166</v>
      </c>
      <c r="C20091" s="113">
        <v>2004</v>
      </c>
      <c r="D20091" s="113" t="s">
        <v>122</v>
      </c>
      <c r="E20091" s="113" t="s">
        <v>126</v>
      </c>
      <c r="F20091" s="113" t="s">
        <v>200</v>
      </c>
      <c r="G20091" s="113">
        <v>3.8496633869999999E-3</v>
      </c>
    </row>
    <row r="20092" spans="1:7" x14ac:dyDescent="0.25">
      <c r="A20092" s="108" t="str">
        <f t="shared" si="313"/>
        <v>NL_2004_NATIONAL TOTAL_Hg</v>
      </c>
      <c r="B20092" s="113" t="s">
        <v>166</v>
      </c>
      <c r="C20092" s="113">
        <v>2004</v>
      </c>
      <c r="D20092" s="113" t="s">
        <v>122</v>
      </c>
      <c r="E20092" s="113" t="s">
        <v>127</v>
      </c>
      <c r="F20092" s="113" t="s">
        <v>200</v>
      </c>
      <c r="G20092" s="113">
        <v>1.006238609E-3</v>
      </c>
    </row>
    <row r="20093" spans="1:7" x14ac:dyDescent="0.25">
      <c r="A20093" s="108" t="str">
        <f t="shared" si="313"/>
        <v>NL_2004_NATIONAL TOTAL_DIOX</v>
      </c>
      <c r="B20093" s="113" t="s">
        <v>166</v>
      </c>
      <c r="C20093" s="113">
        <v>2004</v>
      </c>
      <c r="D20093" s="113" t="s">
        <v>122</v>
      </c>
      <c r="E20093" s="113" t="s">
        <v>128</v>
      </c>
      <c r="F20093" s="113" t="s">
        <v>200</v>
      </c>
      <c r="G20093" s="150">
        <v>3.5035926644999998E-8</v>
      </c>
    </row>
    <row r="20094" spans="1:7" x14ac:dyDescent="0.25">
      <c r="A20094" s="108" t="str">
        <f t="shared" si="313"/>
        <v>NL_2004_NATIONAL TOTAL_PAH</v>
      </c>
      <c r="B20094" s="113" t="s">
        <v>166</v>
      </c>
      <c r="C20094" s="113">
        <v>2004</v>
      </c>
      <c r="D20094" s="113" t="s">
        <v>122</v>
      </c>
      <c r="E20094" s="113" t="s">
        <v>129</v>
      </c>
      <c r="F20094" s="113" t="s">
        <v>200</v>
      </c>
      <c r="G20094" s="113">
        <v>7.4675666060000003E-3</v>
      </c>
    </row>
    <row r="20095" spans="1:7" x14ac:dyDescent="0.25">
      <c r="A20095" s="108" t="str">
        <f t="shared" si="313"/>
        <v>NL_2004_NATIONAL TOTAL_HCB</v>
      </c>
      <c r="B20095" s="113" t="s">
        <v>166</v>
      </c>
      <c r="C20095" s="113">
        <v>2004</v>
      </c>
      <c r="D20095" s="113" t="s">
        <v>122</v>
      </c>
      <c r="E20095" s="113" t="s">
        <v>130</v>
      </c>
      <c r="F20095" s="113" t="s">
        <v>200</v>
      </c>
      <c r="G20095" s="150">
        <v>8.0395521110000005E-6</v>
      </c>
    </row>
    <row r="20096" spans="1:7" x14ac:dyDescent="0.25">
      <c r="A20096" s="108" t="str">
        <f t="shared" si="313"/>
        <v>NL_2004_NATIONAL TOTAL_PCB</v>
      </c>
      <c r="B20096" s="113" t="s">
        <v>166</v>
      </c>
      <c r="C20096" s="113">
        <v>2004</v>
      </c>
      <c r="D20096" s="113" t="s">
        <v>122</v>
      </c>
      <c r="E20096" s="113" t="s">
        <v>259</v>
      </c>
      <c r="F20096" s="113" t="s">
        <v>200</v>
      </c>
      <c r="G20096" s="150">
        <v>2.7503665099999998E-7</v>
      </c>
    </row>
    <row r="20097" spans="1:7" x14ac:dyDescent="0.25">
      <c r="A20097" s="108" t="str">
        <f t="shared" si="313"/>
        <v>NL_2004_1A3(FU)_NOx</v>
      </c>
      <c r="B20097" s="113" t="s">
        <v>166</v>
      </c>
      <c r="C20097" s="113">
        <v>2004</v>
      </c>
      <c r="D20097" s="113" t="s">
        <v>134</v>
      </c>
      <c r="E20097" s="113" t="s">
        <v>199</v>
      </c>
      <c r="F20097" s="113" t="s">
        <v>200</v>
      </c>
      <c r="G20097" s="113">
        <v>138.11035682299999</v>
      </c>
    </row>
    <row r="20098" spans="1:7" x14ac:dyDescent="0.25">
      <c r="A20098" s="108" t="str">
        <f t="shared" ref="A20098:A20161" si="314">CONCATENATE(B20098,"_",C20098,"_",D20098,"_",E20098)</f>
        <v>NL_2004_1A3(FS)_NOx</v>
      </c>
      <c r="B20098" s="113" t="s">
        <v>166</v>
      </c>
      <c r="C20098" s="113">
        <v>2004</v>
      </c>
      <c r="D20098" s="113" t="s">
        <v>132</v>
      </c>
      <c r="E20098" s="113" t="s">
        <v>199</v>
      </c>
      <c r="F20098" s="113" t="s">
        <v>200</v>
      </c>
      <c r="G20098" s="113">
        <v>189.05004685899999</v>
      </c>
    </row>
    <row r="20099" spans="1:7" x14ac:dyDescent="0.25">
      <c r="A20099" s="108" t="str">
        <f t="shared" si="314"/>
        <v>NL_2004_1A3(FU)_NMVOC</v>
      </c>
      <c r="B20099" s="113" t="s">
        <v>166</v>
      </c>
      <c r="C20099" s="113">
        <v>2004</v>
      </c>
      <c r="D20099" s="113" t="s">
        <v>134</v>
      </c>
      <c r="E20099" s="113" t="s">
        <v>123</v>
      </c>
      <c r="F20099" s="113" t="s">
        <v>200</v>
      </c>
      <c r="G20099" s="113">
        <v>42.101996292999999</v>
      </c>
    </row>
    <row r="20100" spans="1:7" x14ac:dyDescent="0.25">
      <c r="A20100" s="108" t="str">
        <f t="shared" si="314"/>
        <v>NL_2004_1A3(FS)_NMVOC</v>
      </c>
      <c r="B20100" s="113" t="s">
        <v>166</v>
      </c>
      <c r="C20100" s="113">
        <v>2004</v>
      </c>
      <c r="D20100" s="113" t="s">
        <v>132</v>
      </c>
      <c r="E20100" s="113" t="s">
        <v>123</v>
      </c>
      <c r="F20100" s="113" t="s">
        <v>200</v>
      </c>
      <c r="G20100" s="113">
        <v>43.401754889999999</v>
      </c>
    </row>
    <row r="20101" spans="1:7" x14ac:dyDescent="0.25">
      <c r="A20101" s="108" t="str">
        <f t="shared" si="314"/>
        <v>NL_2004_1A3(FU)_SOx</v>
      </c>
      <c r="B20101" s="113" t="s">
        <v>166</v>
      </c>
      <c r="C20101" s="113">
        <v>2004</v>
      </c>
      <c r="D20101" s="113" t="s">
        <v>134</v>
      </c>
      <c r="E20101" s="113" t="s">
        <v>201</v>
      </c>
      <c r="F20101" s="113" t="s">
        <v>200</v>
      </c>
      <c r="G20101" s="113">
        <v>0.55148088299999998</v>
      </c>
    </row>
    <row r="20102" spans="1:7" x14ac:dyDescent="0.25">
      <c r="A20102" s="108" t="str">
        <f t="shared" si="314"/>
        <v>NL_2004_1A3(FS)_SOx</v>
      </c>
      <c r="B20102" s="113" t="s">
        <v>166</v>
      </c>
      <c r="C20102" s="113">
        <v>2004</v>
      </c>
      <c r="D20102" s="113" t="s">
        <v>132</v>
      </c>
      <c r="E20102" s="113" t="s">
        <v>201</v>
      </c>
      <c r="F20102" s="113" t="s">
        <v>200</v>
      </c>
      <c r="G20102" s="113">
        <v>0.64599908299999997</v>
      </c>
    </row>
    <row r="20103" spans="1:7" x14ac:dyDescent="0.25">
      <c r="A20103" s="108" t="str">
        <f t="shared" si="314"/>
        <v>NL_2004_1A3(FU)_NH3</v>
      </c>
      <c r="B20103" s="113" t="s">
        <v>166</v>
      </c>
      <c r="C20103" s="113">
        <v>2004</v>
      </c>
      <c r="D20103" s="113" t="s">
        <v>134</v>
      </c>
      <c r="E20103" s="113" t="s">
        <v>124</v>
      </c>
      <c r="F20103" s="113" t="s">
        <v>200</v>
      </c>
      <c r="G20103" s="113">
        <v>5.3905392360000004</v>
      </c>
    </row>
    <row r="20104" spans="1:7" x14ac:dyDescent="0.25">
      <c r="A20104" s="108" t="str">
        <f t="shared" si="314"/>
        <v>NL_2004_1A3(FS)_NH3</v>
      </c>
      <c r="B20104" s="113" t="s">
        <v>166</v>
      </c>
      <c r="C20104" s="113">
        <v>2004</v>
      </c>
      <c r="D20104" s="113" t="s">
        <v>132</v>
      </c>
      <c r="E20104" s="113" t="s">
        <v>124</v>
      </c>
      <c r="F20104" s="113" t="s">
        <v>200</v>
      </c>
      <c r="G20104" s="113">
        <v>5.1737164570000003</v>
      </c>
    </row>
    <row r="20105" spans="1:7" x14ac:dyDescent="0.25">
      <c r="A20105" s="108" t="str">
        <f t="shared" si="314"/>
        <v>NL_2004_1A3(FU)_PM2.5</v>
      </c>
      <c r="B20105" s="113" t="s">
        <v>166</v>
      </c>
      <c r="C20105" s="113">
        <v>2004</v>
      </c>
      <c r="D20105" s="113" t="s">
        <v>134</v>
      </c>
      <c r="E20105" s="113" t="s">
        <v>203</v>
      </c>
      <c r="F20105" s="113" t="s">
        <v>200</v>
      </c>
      <c r="G20105" s="113">
        <v>6.7237101370000003</v>
      </c>
    </row>
    <row r="20106" spans="1:7" x14ac:dyDescent="0.25">
      <c r="A20106" s="108" t="str">
        <f t="shared" si="314"/>
        <v>NL_2004_1A3(FS)_PM2.5</v>
      </c>
      <c r="B20106" s="113" t="s">
        <v>166</v>
      </c>
      <c r="C20106" s="113">
        <v>2004</v>
      </c>
      <c r="D20106" s="113" t="s">
        <v>132</v>
      </c>
      <c r="E20106" s="113" t="s">
        <v>203</v>
      </c>
      <c r="F20106" s="113" t="s">
        <v>200</v>
      </c>
      <c r="G20106" s="113">
        <v>8.2344808749999991</v>
      </c>
    </row>
    <row r="20107" spans="1:7" x14ac:dyDescent="0.25">
      <c r="A20107" s="108" t="str">
        <f t="shared" si="314"/>
        <v>NL_2004_3D_NOx</v>
      </c>
      <c r="B20107" s="113" t="s">
        <v>166</v>
      </c>
      <c r="C20107" s="113">
        <v>2004</v>
      </c>
      <c r="D20107" s="113" t="s">
        <v>206</v>
      </c>
      <c r="E20107" s="113" t="s">
        <v>199</v>
      </c>
      <c r="F20107" s="113" t="s">
        <v>200</v>
      </c>
      <c r="G20107" s="113">
        <v>33.564659988999999</v>
      </c>
    </row>
    <row r="20108" spans="1:7" x14ac:dyDescent="0.25">
      <c r="A20108" s="108" t="str">
        <f t="shared" si="314"/>
        <v>NL_2005_NATIONAL TOTAL_NOx</v>
      </c>
      <c r="B20108" s="113" t="s">
        <v>166</v>
      </c>
      <c r="C20108" s="113">
        <v>2005</v>
      </c>
      <c r="D20108" s="113" t="s">
        <v>122</v>
      </c>
      <c r="E20108" s="113" t="s">
        <v>199</v>
      </c>
      <c r="F20108" s="113" t="s">
        <v>200</v>
      </c>
      <c r="G20108" s="113">
        <v>430.90436231199999</v>
      </c>
    </row>
    <row r="20109" spans="1:7" x14ac:dyDescent="0.25">
      <c r="A20109" s="108" t="str">
        <f t="shared" si="314"/>
        <v>NL_2005_NATIONAL TOTAL_NMVOC</v>
      </c>
      <c r="B20109" s="113" t="s">
        <v>166</v>
      </c>
      <c r="C20109" s="113">
        <v>2005</v>
      </c>
      <c r="D20109" s="113" t="s">
        <v>122</v>
      </c>
      <c r="E20109" s="113" t="s">
        <v>123</v>
      </c>
      <c r="F20109" s="113" t="s">
        <v>200</v>
      </c>
      <c r="G20109" s="113">
        <v>269.92846754099997</v>
      </c>
    </row>
    <row r="20110" spans="1:7" x14ac:dyDescent="0.25">
      <c r="A20110" s="108" t="str">
        <f t="shared" si="314"/>
        <v>NL_2005_NATIONAL TOTAL_SOx</v>
      </c>
      <c r="B20110" s="113" t="s">
        <v>166</v>
      </c>
      <c r="C20110" s="113">
        <v>2005</v>
      </c>
      <c r="D20110" s="113" t="s">
        <v>122</v>
      </c>
      <c r="E20110" s="113" t="s">
        <v>201</v>
      </c>
      <c r="F20110" s="113" t="s">
        <v>200</v>
      </c>
      <c r="G20110" s="113">
        <v>67.900393098999999</v>
      </c>
    </row>
    <row r="20111" spans="1:7" x14ac:dyDescent="0.25">
      <c r="A20111" s="108" t="str">
        <f t="shared" si="314"/>
        <v>NL_2005_NATIONAL TOTAL_NH3</v>
      </c>
      <c r="B20111" s="113" t="s">
        <v>166</v>
      </c>
      <c r="C20111" s="113">
        <v>2005</v>
      </c>
      <c r="D20111" s="113" t="s">
        <v>122</v>
      </c>
      <c r="E20111" s="113" t="s">
        <v>124</v>
      </c>
      <c r="F20111" s="113" t="s">
        <v>200</v>
      </c>
      <c r="G20111" s="113">
        <v>154.96719121500001</v>
      </c>
    </row>
    <row r="20112" spans="1:7" x14ac:dyDescent="0.25">
      <c r="A20112" s="108" t="str">
        <f t="shared" si="314"/>
        <v>NL_2005_NATIONAL TOTAL_PM2.5</v>
      </c>
      <c r="B20112" s="113" t="s">
        <v>166</v>
      </c>
      <c r="C20112" s="113">
        <v>2005</v>
      </c>
      <c r="D20112" s="113" t="s">
        <v>122</v>
      </c>
      <c r="E20112" s="113" t="s">
        <v>203</v>
      </c>
      <c r="F20112" s="113" t="s">
        <v>200</v>
      </c>
      <c r="G20112" s="113">
        <v>28.534103338000001</v>
      </c>
    </row>
    <row r="20113" spans="1:7" x14ac:dyDescent="0.25">
      <c r="A20113" s="108" t="str">
        <f t="shared" si="314"/>
        <v>NL_2005_NATIONAL TOTAL_Pb</v>
      </c>
      <c r="B20113" s="113" t="s">
        <v>166</v>
      </c>
      <c r="C20113" s="113">
        <v>2005</v>
      </c>
      <c r="D20113" s="113" t="s">
        <v>122</v>
      </c>
      <c r="E20113" s="113" t="s">
        <v>125</v>
      </c>
      <c r="F20113" s="113" t="s">
        <v>200</v>
      </c>
      <c r="G20113" s="113">
        <v>2.9990702082000002E-2</v>
      </c>
    </row>
    <row r="20114" spans="1:7" x14ac:dyDescent="0.25">
      <c r="A20114" s="108" t="str">
        <f t="shared" si="314"/>
        <v>NL_2005_NATIONAL TOTAL_Cd</v>
      </c>
      <c r="B20114" s="113" t="s">
        <v>166</v>
      </c>
      <c r="C20114" s="113">
        <v>2005</v>
      </c>
      <c r="D20114" s="113" t="s">
        <v>122</v>
      </c>
      <c r="E20114" s="113" t="s">
        <v>126</v>
      </c>
      <c r="F20114" s="113" t="s">
        <v>200</v>
      </c>
      <c r="G20114" s="113">
        <v>3.7880649010000001E-3</v>
      </c>
    </row>
    <row r="20115" spans="1:7" x14ac:dyDescent="0.25">
      <c r="A20115" s="108" t="str">
        <f t="shared" si="314"/>
        <v>NL_2005_NATIONAL TOTAL_Hg</v>
      </c>
      <c r="B20115" s="113" t="s">
        <v>166</v>
      </c>
      <c r="C20115" s="113">
        <v>2005</v>
      </c>
      <c r="D20115" s="113" t="s">
        <v>122</v>
      </c>
      <c r="E20115" s="113" t="s">
        <v>127</v>
      </c>
      <c r="F20115" s="113" t="s">
        <v>200</v>
      </c>
      <c r="G20115" s="113">
        <v>1.030148451E-3</v>
      </c>
    </row>
    <row r="20116" spans="1:7" x14ac:dyDescent="0.25">
      <c r="A20116" s="108" t="str">
        <f t="shared" si="314"/>
        <v>NL_2005_NATIONAL TOTAL_DIOX</v>
      </c>
      <c r="B20116" s="113" t="s">
        <v>166</v>
      </c>
      <c r="C20116" s="113">
        <v>2005</v>
      </c>
      <c r="D20116" s="113" t="s">
        <v>122</v>
      </c>
      <c r="E20116" s="113" t="s">
        <v>128</v>
      </c>
      <c r="F20116" s="113" t="s">
        <v>200</v>
      </c>
      <c r="G20116" s="150">
        <v>3.5019203443999999E-8</v>
      </c>
    </row>
    <row r="20117" spans="1:7" x14ac:dyDescent="0.25">
      <c r="A20117" s="108" t="str">
        <f t="shared" si="314"/>
        <v>NL_2005_NATIONAL TOTAL_PAH</v>
      </c>
      <c r="B20117" s="113" t="s">
        <v>166</v>
      </c>
      <c r="C20117" s="113">
        <v>2005</v>
      </c>
      <c r="D20117" s="113" t="s">
        <v>122</v>
      </c>
      <c r="E20117" s="113" t="s">
        <v>129</v>
      </c>
      <c r="F20117" s="113" t="s">
        <v>200</v>
      </c>
      <c r="G20117" s="113">
        <v>5.9960231850000002E-3</v>
      </c>
    </row>
    <row r="20118" spans="1:7" x14ac:dyDescent="0.25">
      <c r="A20118" s="108" t="str">
        <f t="shared" si="314"/>
        <v>NL_2005_NATIONAL TOTAL_HCB</v>
      </c>
      <c r="B20118" s="113" t="s">
        <v>166</v>
      </c>
      <c r="C20118" s="113">
        <v>2005</v>
      </c>
      <c r="D20118" s="113" t="s">
        <v>122</v>
      </c>
      <c r="E20118" s="113" t="s">
        <v>130</v>
      </c>
      <c r="F20118" s="113" t="s">
        <v>200</v>
      </c>
      <c r="G20118" s="150">
        <v>3.437930196E-6</v>
      </c>
    </row>
    <row r="20119" spans="1:7" x14ac:dyDescent="0.25">
      <c r="A20119" s="108" t="str">
        <f t="shared" si="314"/>
        <v>NL_2005_NATIONAL TOTAL_PCB</v>
      </c>
      <c r="B20119" s="113" t="s">
        <v>166</v>
      </c>
      <c r="C20119" s="113">
        <v>2005</v>
      </c>
      <c r="D20119" s="113" t="s">
        <v>122</v>
      </c>
      <c r="E20119" s="113" t="s">
        <v>259</v>
      </c>
      <c r="F20119" s="113" t="s">
        <v>200</v>
      </c>
      <c r="G20119" s="150">
        <v>2.6713241500000001E-7</v>
      </c>
    </row>
    <row r="20120" spans="1:7" x14ac:dyDescent="0.25">
      <c r="A20120" s="108" t="str">
        <f t="shared" si="314"/>
        <v>NL_2005_1A3(FU)_NOx</v>
      </c>
      <c r="B20120" s="113" t="s">
        <v>166</v>
      </c>
      <c r="C20120" s="113">
        <v>2005</v>
      </c>
      <c r="D20120" s="113" t="s">
        <v>134</v>
      </c>
      <c r="E20120" s="113" t="s">
        <v>199</v>
      </c>
      <c r="F20120" s="113" t="s">
        <v>200</v>
      </c>
      <c r="G20120" s="113">
        <v>128.68783028300001</v>
      </c>
    </row>
    <row r="20121" spans="1:7" x14ac:dyDescent="0.25">
      <c r="A20121" s="108" t="str">
        <f t="shared" si="314"/>
        <v>NL_2005_1A3(FS)_NOx</v>
      </c>
      <c r="B20121" s="113" t="s">
        <v>166</v>
      </c>
      <c r="C20121" s="113">
        <v>2005</v>
      </c>
      <c r="D20121" s="113" t="s">
        <v>132</v>
      </c>
      <c r="E20121" s="113" t="s">
        <v>199</v>
      </c>
      <c r="F20121" s="113" t="s">
        <v>200</v>
      </c>
      <c r="G20121" s="113">
        <v>168.57332881900001</v>
      </c>
    </row>
    <row r="20122" spans="1:7" x14ac:dyDescent="0.25">
      <c r="A20122" s="108" t="str">
        <f t="shared" si="314"/>
        <v>NL_2005_ADJUSTMENTS_NMVOC</v>
      </c>
      <c r="B20122" s="113" t="s">
        <v>166</v>
      </c>
      <c r="C20122" s="113">
        <v>2005</v>
      </c>
      <c r="D20122" s="113" t="s">
        <v>138</v>
      </c>
      <c r="E20122" s="113" t="s">
        <v>123</v>
      </c>
      <c r="F20122" s="113" t="s">
        <v>200</v>
      </c>
      <c r="G20122" s="113">
        <v>-24.243796647</v>
      </c>
    </row>
    <row r="20123" spans="1:7" x14ac:dyDescent="0.25">
      <c r="A20123" s="108" t="str">
        <f t="shared" si="314"/>
        <v>NL_2005_1A3(FU)_NMVOC</v>
      </c>
      <c r="B20123" s="113" t="s">
        <v>166</v>
      </c>
      <c r="C20123" s="113">
        <v>2005</v>
      </c>
      <c r="D20123" s="113" t="s">
        <v>134</v>
      </c>
      <c r="E20123" s="113" t="s">
        <v>123</v>
      </c>
      <c r="F20123" s="113" t="s">
        <v>200</v>
      </c>
      <c r="G20123" s="113">
        <v>37.484031107</v>
      </c>
    </row>
    <row r="20124" spans="1:7" x14ac:dyDescent="0.25">
      <c r="A20124" s="108" t="str">
        <f t="shared" si="314"/>
        <v>NL_2005_1A3(FS)_NMVOC</v>
      </c>
      <c r="B20124" s="113" t="s">
        <v>166</v>
      </c>
      <c r="C20124" s="113">
        <v>2005</v>
      </c>
      <c r="D20124" s="113" t="s">
        <v>132</v>
      </c>
      <c r="E20124" s="113" t="s">
        <v>123</v>
      </c>
      <c r="F20124" s="113" t="s">
        <v>200</v>
      </c>
      <c r="G20124" s="113">
        <v>38.553031189999999</v>
      </c>
    </row>
    <row r="20125" spans="1:7" x14ac:dyDescent="0.25">
      <c r="A20125" s="108" t="str">
        <f t="shared" si="314"/>
        <v>NL_2005_1A3(FU)_SOx</v>
      </c>
      <c r="B20125" s="113" t="s">
        <v>166</v>
      </c>
      <c r="C20125" s="113">
        <v>2005</v>
      </c>
      <c r="D20125" s="113" t="s">
        <v>134</v>
      </c>
      <c r="E20125" s="113" t="s">
        <v>201</v>
      </c>
      <c r="F20125" s="113" t="s">
        <v>200</v>
      </c>
      <c r="G20125" s="113">
        <v>0.23685899499999999</v>
      </c>
    </row>
    <row r="20126" spans="1:7" x14ac:dyDescent="0.25">
      <c r="A20126" s="108" t="str">
        <f t="shared" si="314"/>
        <v>NL_2005_1A3(FS)_SOx</v>
      </c>
      <c r="B20126" s="113" t="s">
        <v>166</v>
      </c>
      <c r="C20126" s="113">
        <v>2005</v>
      </c>
      <c r="D20126" s="113" t="s">
        <v>132</v>
      </c>
      <c r="E20126" s="113" t="s">
        <v>201</v>
      </c>
      <c r="F20126" s="113" t="s">
        <v>200</v>
      </c>
      <c r="G20126" s="113">
        <v>0.247477902</v>
      </c>
    </row>
    <row r="20127" spans="1:7" x14ac:dyDescent="0.25">
      <c r="A20127" s="108" t="str">
        <f t="shared" si="314"/>
        <v>NL_2005_1A3(FU)_NH3</v>
      </c>
      <c r="B20127" s="113" t="s">
        <v>166</v>
      </c>
      <c r="C20127" s="113">
        <v>2005</v>
      </c>
      <c r="D20127" s="113" t="s">
        <v>134</v>
      </c>
      <c r="E20127" s="113" t="s">
        <v>124</v>
      </c>
      <c r="F20127" s="113" t="s">
        <v>200</v>
      </c>
      <c r="G20127" s="113">
        <v>4.9343373650000002</v>
      </c>
    </row>
    <row r="20128" spans="1:7" x14ac:dyDescent="0.25">
      <c r="A20128" s="108" t="str">
        <f t="shared" si="314"/>
        <v>NL_2005_1A3(FS)_NH3</v>
      </c>
      <c r="B20128" s="113" t="s">
        <v>166</v>
      </c>
      <c r="C20128" s="113">
        <v>2005</v>
      </c>
      <c r="D20128" s="113" t="s">
        <v>132</v>
      </c>
      <c r="E20128" s="113" t="s">
        <v>124</v>
      </c>
      <c r="F20128" s="113" t="s">
        <v>200</v>
      </c>
      <c r="G20128" s="113">
        <v>4.7872632900000003</v>
      </c>
    </row>
    <row r="20129" spans="1:7" x14ac:dyDescent="0.25">
      <c r="A20129" s="108" t="str">
        <f t="shared" si="314"/>
        <v>NL_2005_1A3(FU)_PM2.5</v>
      </c>
      <c r="B20129" s="113" t="s">
        <v>166</v>
      </c>
      <c r="C20129" s="113">
        <v>2005</v>
      </c>
      <c r="D20129" s="113" t="s">
        <v>134</v>
      </c>
      <c r="E20129" s="113" t="s">
        <v>203</v>
      </c>
      <c r="F20129" s="113" t="s">
        <v>200</v>
      </c>
      <c r="G20129" s="113">
        <v>6.0506031949999999</v>
      </c>
    </row>
    <row r="20130" spans="1:7" x14ac:dyDescent="0.25">
      <c r="A20130" s="108" t="str">
        <f t="shared" si="314"/>
        <v>NL_2005_1A3(FS)_PM2.5</v>
      </c>
      <c r="B20130" s="113" t="s">
        <v>166</v>
      </c>
      <c r="C20130" s="113">
        <v>2005</v>
      </c>
      <c r="D20130" s="113" t="s">
        <v>132</v>
      </c>
      <c r="E20130" s="113" t="s">
        <v>203</v>
      </c>
      <c r="F20130" s="113" t="s">
        <v>200</v>
      </c>
      <c r="G20130" s="113">
        <v>6.897092249</v>
      </c>
    </row>
    <row r="20131" spans="1:7" x14ac:dyDescent="0.25">
      <c r="A20131" s="108" t="str">
        <f t="shared" si="314"/>
        <v>NL_2005_3D_NOx</v>
      </c>
      <c r="B20131" s="113" t="s">
        <v>166</v>
      </c>
      <c r="C20131" s="113">
        <v>2005</v>
      </c>
      <c r="D20131" s="113" t="s">
        <v>206</v>
      </c>
      <c r="E20131" s="113" t="s">
        <v>199</v>
      </c>
      <c r="F20131" s="113" t="s">
        <v>200</v>
      </c>
      <c r="G20131" s="113">
        <v>32.670442282000003</v>
      </c>
    </row>
    <row r="20132" spans="1:7" x14ac:dyDescent="0.25">
      <c r="A20132" s="108" t="str">
        <f t="shared" si="314"/>
        <v>NL_2006_NATIONAL TOTAL_NOx</v>
      </c>
      <c r="B20132" s="113" t="s">
        <v>166</v>
      </c>
      <c r="C20132" s="113">
        <v>2006</v>
      </c>
      <c r="D20132" s="113" t="s">
        <v>122</v>
      </c>
      <c r="E20132" s="113" t="s">
        <v>199</v>
      </c>
      <c r="F20132" s="113" t="s">
        <v>200</v>
      </c>
      <c r="G20132" s="113">
        <v>419.569501006</v>
      </c>
    </row>
    <row r="20133" spans="1:7" x14ac:dyDescent="0.25">
      <c r="A20133" s="108" t="str">
        <f t="shared" si="314"/>
        <v>NL_2006_NATIONAL TOTAL_NMVOC</v>
      </c>
      <c r="B20133" s="113" t="s">
        <v>166</v>
      </c>
      <c r="C20133" s="113">
        <v>2006</v>
      </c>
      <c r="D20133" s="113" t="s">
        <v>122</v>
      </c>
      <c r="E20133" s="113" t="s">
        <v>123</v>
      </c>
      <c r="F20133" s="113" t="s">
        <v>200</v>
      </c>
      <c r="G20133" s="113">
        <v>265.00100408100002</v>
      </c>
    </row>
    <row r="20134" spans="1:7" x14ac:dyDescent="0.25">
      <c r="A20134" s="108" t="str">
        <f t="shared" si="314"/>
        <v>NL_2006_NATIONAL TOTAL_SOx</v>
      </c>
      <c r="B20134" s="113" t="s">
        <v>166</v>
      </c>
      <c r="C20134" s="113">
        <v>2006</v>
      </c>
      <c r="D20134" s="113" t="s">
        <v>122</v>
      </c>
      <c r="E20134" s="113" t="s">
        <v>201</v>
      </c>
      <c r="F20134" s="113" t="s">
        <v>200</v>
      </c>
      <c r="G20134" s="113">
        <v>68.181428918999998</v>
      </c>
    </row>
    <row r="20135" spans="1:7" x14ac:dyDescent="0.25">
      <c r="A20135" s="108" t="str">
        <f t="shared" si="314"/>
        <v>NL_2006_NATIONAL TOTAL_NH3</v>
      </c>
      <c r="B20135" s="113" t="s">
        <v>166</v>
      </c>
      <c r="C20135" s="113">
        <v>2006</v>
      </c>
      <c r="D20135" s="113" t="s">
        <v>122</v>
      </c>
      <c r="E20135" s="113" t="s">
        <v>124</v>
      </c>
      <c r="F20135" s="113" t="s">
        <v>200</v>
      </c>
      <c r="G20135" s="113">
        <v>157.852819552</v>
      </c>
    </row>
    <row r="20136" spans="1:7" x14ac:dyDescent="0.25">
      <c r="A20136" s="108" t="str">
        <f t="shared" si="314"/>
        <v>NL_2006_NATIONAL TOTAL_PM2.5</v>
      </c>
      <c r="B20136" s="113" t="s">
        <v>166</v>
      </c>
      <c r="C20136" s="113">
        <v>2006</v>
      </c>
      <c r="D20136" s="113" t="s">
        <v>122</v>
      </c>
      <c r="E20136" s="113" t="s">
        <v>203</v>
      </c>
      <c r="F20136" s="113" t="s">
        <v>200</v>
      </c>
      <c r="G20136" s="113">
        <v>27.810609567</v>
      </c>
    </row>
    <row r="20137" spans="1:7" x14ac:dyDescent="0.25">
      <c r="A20137" s="108" t="str">
        <f t="shared" si="314"/>
        <v>NL_2006_NATIONAL TOTAL_Pb</v>
      </c>
      <c r="B20137" s="113" t="s">
        <v>166</v>
      </c>
      <c r="C20137" s="113">
        <v>2006</v>
      </c>
      <c r="D20137" s="113" t="s">
        <v>122</v>
      </c>
      <c r="E20137" s="113" t="s">
        <v>125</v>
      </c>
      <c r="F20137" s="113" t="s">
        <v>200</v>
      </c>
      <c r="G20137" s="113">
        <v>3.013305233E-2</v>
      </c>
    </row>
    <row r="20138" spans="1:7" x14ac:dyDescent="0.25">
      <c r="A20138" s="108" t="str">
        <f t="shared" si="314"/>
        <v>NL_2006_NATIONAL TOTAL_Cd</v>
      </c>
      <c r="B20138" s="113" t="s">
        <v>166</v>
      </c>
      <c r="C20138" s="113">
        <v>2006</v>
      </c>
      <c r="D20138" s="113" t="s">
        <v>122</v>
      </c>
      <c r="E20138" s="113" t="s">
        <v>126</v>
      </c>
      <c r="F20138" s="113" t="s">
        <v>200</v>
      </c>
      <c r="G20138" s="113">
        <v>4.118084375E-3</v>
      </c>
    </row>
    <row r="20139" spans="1:7" x14ac:dyDescent="0.25">
      <c r="A20139" s="108" t="str">
        <f t="shared" si="314"/>
        <v>NL_2006_NATIONAL TOTAL_Hg</v>
      </c>
      <c r="B20139" s="113" t="s">
        <v>166</v>
      </c>
      <c r="C20139" s="113">
        <v>2006</v>
      </c>
      <c r="D20139" s="113" t="s">
        <v>122</v>
      </c>
      <c r="E20139" s="113" t="s">
        <v>127</v>
      </c>
      <c r="F20139" s="113" t="s">
        <v>200</v>
      </c>
      <c r="G20139" s="113">
        <v>9.6058078600000005E-4</v>
      </c>
    </row>
    <row r="20140" spans="1:7" x14ac:dyDescent="0.25">
      <c r="A20140" s="108" t="str">
        <f t="shared" si="314"/>
        <v>NL_2006_NATIONAL TOTAL_DIOX</v>
      </c>
      <c r="B20140" s="113" t="s">
        <v>166</v>
      </c>
      <c r="C20140" s="113">
        <v>2006</v>
      </c>
      <c r="D20140" s="113" t="s">
        <v>122</v>
      </c>
      <c r="E20140" s="113" t="s">
        <v>128</v>
      </c>
      <c r="F20140" s="113" t="s">
        <v>200</v>
      </c>
      <c r="G20140" s="150">
        <v>3.5918388762E-8</v>
      </c>
    </row>
    <row r="20141" spans="1:7" x14ac:dyDescent="0.25">
      <c r="A20141" s="108" t="str">
        <f t="shared" si="314"/>
        <v>NL_2006_NATIONAL TOTAL_PAH</v>
      </c>
      <c r="B20141" s="113" t="s">
        <v>166</v>
      </c>
      <c r="C20141" s="113">
        <v>2006</v>
      </c>
      <c r="D20141" s="113" t="s">
        <v>122</v>
      </c>
      <c r="E20141" s="113" t="s">
        <v>129</v>
      </c>
      <c r="F20141" s="113" t="s">
        <v>200</v>
      </c>
      <c r="G20141" s="113">
        <v>5.7870687290000004E-3</v>
      </c>
    </row>
    <row r="20142" spans="1:7" x14ac:dyDescent="0.25">
      <c r="A20142" s="108" t="str">
        <f t="shared" si="314"/>
        <v>NL_2006_NATIONAL TOTAL_HCB</v>
      </c>
      <c r="B20142" s="113" t="s">
        <v>166</v>
      </c>
      <c r="C20142" s="113">
        <v>2006</v>
      </c>
      <c r="D20142" s="113" t="s">
        <v>122</v>
      </c>
      <c r="E20142" s="113" t="s">
        <v>130</v>
      </c>
      <c r="F20142" s="113" t="s">
        <v>200</v>
      </c>
      <c r="G20142" s="150">
        <v>3.2959188700000001E-6</v>
      </c>
    </row>
    <row r="20143" spans="1:7" x14ac:dyDescent="0.25">
      <c r="A20143" s="108" t="str">
        <f t="shared" si="314"/>
        <v>NL_2006_NATIONAL TOTAL_PCB</v>
      </c>
      <c r="B20143" s="113" t="s">
        <v>166</v>
      </c>
      <c r="C20143" s="113">
        <v>2006</v>
      </c>
      <c r="D20143" s="113" t="s">
        <v>122</v>
      </c>
      <c r="E20143" s="113" t="s">
        <v>259</v>
      </c>
      <c r="F20143" s="113" t="s">
        <v>200</v>
      </c>
      <c r="G20143" s="150">
        <v>2.5579684000000003E-7</v>
      </c>
    </row>
    <row r="20144" spans="1:7" x14ac:dyDescent="0.25">
      <c r="A20144" s="108" t="str">
        <f t="shared" si="314"/>
        <v>NL_2006_1A3(FU)_NOx</v>
      </c>
      <c r="B20144" s="113" t="s">
        <v>166</v>
      </c>
      <c r="C20144" s="113">
        <v>2006</v>
      </c>
      <c r="D20144" s="113" t="s">
        <v>134</v>
      </c>
      <c r="E20144" s="113" t="s">
        <v>199</v>
      </c>
      <c r="F20144" s="113" t="s">
        <v>200</v>
      </c>
      <c r="G20144" s="113">
        <v>122.302743191</v>
      </c>
    </row>
    <row r="20145" spans="1:7" x14ac:dyDescent="0.25">
      <c r="A20145" s="108" t="str">
        <f t="shared" si="314"/>
        <v>NL_2006_1A3(FS)_NOx</v>
      </c>
      <c r="B20145" s="113" t="s">
        <v>166</v>
      </c>
      <c r="C20145" s="113">
        <v>2006</v>
      </c>
      <c r="D20145" s="113" t="s">
        <v>132</v>
      </c>
      <c r="E20145" s="113" t="s">
        <v>199</v>
      </c>
      <c r="F20145" s="113" t="s">
        <v>200</v>
      </c>
      <c r="G20145" s="113">
        <v>167.39951205700001</v>
      </c>
    </row>
    <row r="20146" spans="1:7" x14ac:dyDescent="0.25">
      <c r="A20146" s="108" t="str">
        <f t="shared" si="314"/>
        <v>NL_2006_1A3(FU)_NMVOC</v>
      </c>
      <c r="B20146" s="113" t="s">
        <v>166</v>
      </c>
      <c r="C20146" s="113">
        <v>2006</v>
      </c>
      <c r="D20146" s="113" t="s">
        <v>134</v>
      </c>
      <c r="E20146" s="113" t="s">
        <v>123</v>
      </c>
      <c r="F20146" s="113" t="s">
        <v>200</v>
      </c>
      <c r="G20146" s="113">
        <v>33.987322601999999</v>
      </c>
    </row>
    <row r="20147" spans="1:7" x14ac:dyDescent="0.25">
      <c r="A20147" s="108" t="str">
        <f t="shared" si="314"/>
        <v>NL_2006_1A3(FS)_NMVOC</v>
      </c>
      <c r="B20147" s="113" t="s">
        <v>166</v>
      </c>
      <c r="C20147" s="113">
        <v>2006</v>
      </c>
      <c r="D20147" s="113" t="s">
        <v>132</v>
      </c>
      <c r="E20147" s="113" t="s">
        <v>123</v>
      </c>
      <c r="F20147" s="113" t="s">
        <v>200</v>
      </c>
      <c r="G20147" s="113">
        <v>36.268324835000001</v>
      </c>
    </row>
    <row r="20148" spans="1:7" x14ac:dyDescent="0.25">
      <c r="A20148" s="108" t="str">
        <f t="shared" si="314"/>
        <v>NL_2006_1A3(FU)_SOx</v>
      </c>
      <c r="B20148" s="113" t="s">
        <v>166</v>
      </c>
      <c r="C20148" s="113">
        <v>2006</v>
      </c>
      <c r="D20148" s="113" t="s">
        <v>134</v>
      </c>
      <c r="E20148" s="113" t="s">
        <v>201</v>
      </c>
      <c r="F20148" s="113" t="s">
        <v>200</v>
      </c>
      <c r="G20148" s="113">
        <v>0.28858990699999998</v>
      </c>
    </row>
    <row r="20149" spans="1:7" x14ac:dyDescent="0.25">
      <c r="A20149" s="108" t="str">
        <f t="shared" si="314"/>
        <v>NL_2006_1A3(FS)_SOx</v>
      </c>
      <c r="B20149" s="113" t="s">
        <v>166</v>
      </c>
      <c r="C20149" s="113">
        <v>2006</v>
      </c>
      <c r="D20149" s="113" t="s">
        <v>132</v>
      </c>
      <c r="E20149" s="113" t="s">
        <v>201</v>
      </c>
      <c r="F20149" s="113" t="s">
        <v>200</v>
      </c>
      <c r="G20149" s="113">
        <v>0.31761277999999998</v>
      </c>
    </row>
    <row r="20150" spans="1:7" x14ac:dyDescent="0.25">
      <c r="A20150" s="108" t="str">
        <f t="shared" si="314"/>
        <v>NL_2006_1A3(FU)_NH3</v>
      </c>
      <c r="B20150" s="113" t="s">
        <v>166</v>
      </c>
      <c r="C20150" s="113">
        <v>2006</v>
      </c>
      <c r="D20150" s="113" t="s">
        <v>134</v>
      </c>
      <c r="E20150" s="113" t="s">
        <v>124</v>
      </c>
      <c r="F20150" s="113" t="s">
        <v>200</v>
      </c>
      <c r="G20150" s="113">
        <v>4.6134309189999998</v>
      </c>
    </row>
    <row r="20151" spans="1:7" x14ac:dyDescent="0.25">
      <c r="A20151" s="108" t="str">
        <f t="shared" si="314"/>
        <v>NL_2006_1A3(FS)_NH3</v>
      </c>
      <c r="B20151" s="113" t="s">
        <v>166</v>
      </c>
      <c r="C20151" s="113">
        <v>2006</v>
      </c>
      <c r="D20151" s="113" t="s">
        <v>132</v>
      </c>
      <c r="E20151" s="113" t="s">
        <v>124</v>
      </c>
      <c r="F20151" s="113" t="s">
        <v>200</v>
      </c>
      <c r="G20151" s="113">
        <v>4.6682816550000004</v>
      </c>
    </row>
    <row r="20152" spans="1:7" x14ac:dyDescent="0.25">
      <c r="A20152" s="108" t="str">
        <f t="shared" si="314"/>
        <v>NL_2006_1A3(FU)_PM2.5</v>
      </c>
      <c r="B20152" s="113" t="s">
        <v>166</v>
      </c>
      <c r="C20152" s="113">
        <v>2006</v>
      </c>
      <c r="D20152" s="113" t="s">
        <v>134</v>
      </c>
      <c r="E20152" s="113" t="s">
        <v>203</v>
      </c>
      <c r="F20152" s="113" t="s">
        <v>200</v>
      </c>
      <c r="G20152" s="113">
        <v>5.4129333089999996</v>
      </c>
    </row>
    <row r="20153" spans="1:7" x14ac:dyDescent="0.25">
      <c r="A20153" s="108" t="str">
        <f t="shared" si="314"/>
        <v>NL_2006_1A3(FS)_PM2.5</v>
      </c>
      <c r="B20153" s="113" t="s">
        <v>166</v>
      </c>
      <c r="C20153" s="113">
        <v>2006</v>
      </c>
      <c r="D20153" s="113" t="s">
        <v>132</v>
      </c>
      <c r="E20153" s="113" t="s">
        <v>203</v>
      </c>
      <c r="F20153" s="113" t="s">
        <v>200</v>
      </c>
      <c r="G20153" s="113">
        <v>6.2664605729999998</v>
      </c>
    </row>
    <row r="20154" spans="1:7" x14ac:dyDescent="0.25">
      <c r="A20154" s="108" t="str">
        <f t="shared" si="314"/>
        <v>NL_2006_3D_NOx</v>
      </c>
      <c r="B20154" s="113" t="s">
        <v>166</v>
      </c>
      <c r="C20154" s="113">
        <v>2006</v>
      </c>
      <c r="D20154" s="113" t="s">
        <v>206</v>
      </c>
      <c r="E20154" s="113" t="s">
        <v>199</v>
      </c>
      <c r="F20154" s="113" t="s">
        <v>200</v>
      </c>
      <c r="G20154" s="113">
        <v>33.109680728999997</v>
      </c>
    </row>
    <row r="20155" spans="1:7" x14ac:dyDescent="0.25">
      <c r="A20155" s="108" t="str">
        <f t="shared" si="314"/>
        <v>NL_2007_NATIONAL TOTAL_NOx</v>
      </c>
      <c r="B20155" s="113" t="s">
        <v>166</v>
      </c>
      <c r="C20155" s="113">
        <v>2007</v>
      </c>
      <c r="D20155" s="113" t="s">
        <v>122</v>
      </c>
      <c r="E20155" s="113" t="s">
        <v>199</v>
      </c>
      <c r="F20155" s="113" t="s">
        <v>200</v>
      </c>
      <c r="G20155" s="113">
        <v>396.99007715300002</v>
      </c>
    </row>
    <row r="20156" spans="1:7" x14ac:dyDescent="0.25">
      <c r="A20156" s="108" t="str">
        <f t="shared" si="314"/>
        <v>NL_2007_NATIONAL TOTAL_NMVOC</v>
      </c>
      <c r="B20156" s="113" t="s">
        <v>166</v>
      </c>
      <c r="C20156" s="113">
        <v>2007</v>
      </c>
      <c r="D20156" s="113" t="s">
        <v>122</v>
      </c>
      <c r="E20156" s="113" t="s">
        <v>123</v>
      </c>
      <c r="F20156" s="113" t="s">
        <v>200</v>
      </c>
      <c r="G20156" s="113">
        <v>266.48630622600001</v>
      </c>
    </row>
    <row r="20157" spans="1:7" x14ac:dyDescent="0.25">
      <c r="A20157" s="108" t="str">
        <f t="shared" si="314"/>
        <v>NL_2007_NATIONAL TOTAL_SOx</v>
      </c>
      <c r="B20157" s="113" t="s">
        <v>166</v>
      </c>
      <c r="C20157" s="113">
        <v>2007</v>
      </c>
      <c r="D20157" s="113" t="s">
        <v>122</v>
      </c>
      <c r="E20157" s="113" t="s">
        <v>201</v>
      </c>
      <c r="F20157" s="113" t="s">
        <v>200</v>
      </c>
      <c r="G20157" s="113">
        <v>64.305784059000004</v>
      </c>
    </row>
    <row r="20158" spans="1:7" x14ac:dyDescent="0.25">
      <c r="A20158" s="108" t="str">
        <f t="shared" si="314"/>
        <v>NL_2007_NATIONAL TOTAL_NH3</v>
      </c>
      <c r="B20158" s="113" t="s">
        <v>166</v>
      </c>
      <c r="C20158" s="113">
        <v>2007</v>
      </c>
      <c r="D20158" s="113" t="s">
        <v>122</v>
      </c>
      <c r="E20158" s="113" t="s">
        <v>124</v>
      </c>
      <c r="F20158" s="113" t="s">
        <v>200</v>
      </c>
      <c r="G20158" s="113">
        <v>154.056280171</v>
      </c>
    </row>
    <row r="20159" spans="1:7" x14ac:dyDescent="0.25">
      <c r="A20159" s="108" t="str">
        <f t="shared" si="314"/>
        <v>NL_2007_NATIONAL TOTAL_PM2.5</v>
      </c>
      <c r="B20159" s="113" t="s">
        <v>166</v>
      </c>
      <c r="C20159" s="113">
        <v>2007</v>
      </c>
      <c r="D20159" s="113" t="s">
        <v>122</v>
      </c>
      <c r="E20159" s="113" t="s">
        <v>203</v>
      </c>
      <c r="F20159" s="113" t="s">
        <v>200</v>
      </c>
      <c r="G20159" s="113">
        <v>25.935573969</v>
      </c>
    </row>
    <row r="20160" spans="1:7" x14ac:dyDescent="0.25">
      <c r="A20160" s="108" t="str">
        <f t="shared" si="314"/>
        <v>NL_2007_NATIONAL TOTAL_Pb</v>
      </c>
      <c r="B20160" s="113" t="s">
        <v>166</v>
      </c>
      <c r="C20160" s="113">
        <v>2007</v>
      </c>
      <c r="D20160" s="113" t="s">
        <v>122</v>
      </c>
      <c r="E20160" s="113" t="s">
        <v>125</v>
      </c>
      <c r="F20160" s="113" t="s">
        <v>200</v>
      </c>
      <c r="G20160" s="113">
        <v>3.5744973896000003E-2</v>
      </c>
    </row>
    <row r="20161" spans="1:7" x14ac:dyDescent="0.25">
      <c r="A20161" s="108" t="str">
        <f t="shared" si="314"/>
        <v>NL_2007_NATIONAL TOTAL_Cd</v>
      </c>
      <c r="B20161" s="113" t="s">
        <v>166</v>
      </c>
      <c r="C20161" s="113">
        <v>2007</v>
      </c>
      <c r="D20161" s="113" t="s">
        <v>122</v>
      </c>
      <c r="E20161" s="113" t="s">
        <v>126</v>
      </c>
      <c r="F20161" s="113" t="s">
        <v>200</v>
      </c>
      <c r="G20161" s="113">
        <v>3.7849090049999999E-3</v>
      </c>
    </row>
    <row r="20162" spans="1:7" x14ac:dyDescent="0.25">
      <c r="A20162" s="108" t="str">
        <f t="shared" ref="A20162:A20225" si="315">CONCATENATE(B20162,"_",C20162,"_",D20162,"_",E20162)</f>
        <v>NL_2007_NATIONAL TOTAL_Hg</v>
      </c>
      <c r="B20162" s="113" t="s">
        <v>166</v>
      </c>
      <c r="C20162" s="113">
        <v>2007</v>
      </c>
      <c r="D20162" s="113" t="s">
        <v>122</v>
      </c>
      <c r="E20162" s="113" t="s">
        <v>127</v>
      </c>
      <c r="F20162" s="113" t="s">
        <v>200</v>
      </c>
      <c r="G20162" s="113">
        <v>9.0600702200000004E-4</v>
      </c>
    </row>
    <row r="20163" spans="1:7" x14ac:dyDescent="0.25">
      <c r="A20163" s="108" t="str">
        <f t="shared" si="315"/>
        <v>NL_2007_NATIONAL TOTAL_DIOX</v>
      </c>
      <c r="B20163" s="113" t="s">
        <v>166</v>
      </c>
      <c r="C20163" s="113">
        <v>2007</v>
      </c>
      <c r="D20163" s="113" t="s">
        <v>122</v>
      </c>
      <c r="E20163" s="113" t="s">
        <v>128</v>
      </c>
      <c r="F20163" s="113" t="s">
        <v>200</v>
      </c>
      <c r="G20163" s="150">
        <v>3.6129343813999998E-8</v>
      </c>
    </row>
    <row r="20164" spans="1:7" x14ac:dyDescent="0.25">
      <c r="A20164" s="108" t="str">
        <f t="shared" si="315"/>
        <v>NL_2007_NATIONAL TOTAL_PAH</v>
      </c>
      <c r="B20164" s="113" t="s">
        <v>166</v>
      </c>
      <c r="C20164" s="113">
        <v>2007</v>
      </c>
      <c r="D20164" s="113" t="s">
        <v>122</v>
      </c>
      <c r="E20164" s="113" t="s">
        <v>129</v>
      </c>
      <c r="F20164" s="113" t="s">
        <v>200</v>
      </c>
      <c r="G20164" s="113">
        <v>6.0423643289999997E-3</v>
      </c>
    </row>
    <row r="20165" spans="1:7" x14ac:dyDescent="0.25">
      <c r="A20165" s="108" t="str">
        <f t="shared" si="315"/>
        <v>NL_2007_NATIONAL TOTAL_HCB</v>
      </c>
      <c r="B20165" s="113" t="s">
        <v>166</v>
      </c>
      <c r="C20165" s="113">
        <v>2007</v>
      </c>
      <c r="D20165" s="113" t="s">
        <v>122</v>
      </c>
      <c r="E20165" s="113" t="s">
        <v>130</v>
      </c>
      <c r="F20165" s="113" t="s">
        <v>200</v>
      </c>
      <c r="G20165" s="150">
        <v>3.6607684890000001E-6</v>
      </c>
    </row>
    <row r="20166" spans="1:7" x14ac:dyDescent="0.25">
      <c r="A20166" s="108" t="str">
        <f t="shared" si="315"/>
        <v>NL_2007_NATIONAL TOTAL_PCB</v>
      </c>
      <c r="B20166" s="113" t="s">
        <v>166</v>
      </c>
      <c r="C20166" s="113">
        <v>2007</v>
      </c>
      <c r="D20166" s="113" t="s">
        <v>122</v>
      </c>
      <c r="E20166" s="113" t="s">
        <v>259</v>
      </c>
      <c r="F20166" s="113" t="s">
        <v>200</v>
      </c>
      <c r="G20166" s="150">
        <v>2.8812228299999999E-7</v>
      </c>
    </row>
    <row r="20167" spans="1:7" x14ac:dyDescent="0.25">
      <c r="A20167" s="108" t="str">
        <f t="shared" si="315"/>
        <v>NL_2007_1A3(FU)_NOx</v>
      </c>
      <c r="B20167" s="113" t="s">
        <v>166</v>
      </c>
      <c r="C20167" s="113">
        <v>2007</v>
      </c>
      <c r="D20167" s="113" t="s">
        <v>134</v>
      </c>
      <c r="E20167" s="113" t="s">
        <v>199</v>
      </c>
      <c r="F20167" s="113" t="s">
        <v>200</v>
      </c>
      <c r="G20167" s="113">
        <v>117.257177724</v>
      </c>
    </row>
    <row r="20168" spans="1:7" x14ac:dyDescent="0.25">
      <c r="A20168" s="108" t="str">
        <f t="shared" si="315"/>
        <v>NL_2007_1A3(FS)_NOx</v>
      </c>
      <c r="B20168" s="113" t="s">
        <v>166</v>
      </c>
      <c r="C20168" s="113">
        <v>2007</v>
      </c>
      <c r="D20168" s="113" t="s">
        <v>132</v>
      </c>
      <c r="E20168" s="113" t="s">
        <v>199</v>
      </c>
      <c r="F20168" s="113" t="s">
        <v>200</v>
      </c>
      <c r="G20168" s="113">
        <v>159.31202316299999</v>
      </c>
    </row>
    <row r="20169" spans="1:7" x14ac:dyDescent="0.25">
      <c r="A20169" s="108" t="str">
        <f t="shared" si="315"/>
        <v>NL_2007_1A3(FU)_NMVOC</v>
      </c>
      <c r="B20169" s="113" t="s">
        <v>166</v>
      </c>
      <c r="C20169" s="113">
        <v>2007</v>
      </c>
      <c r="D20169" s="113" t="s">
        <v>134</v>
      </c>
      <c r="E20169" s="113" t="s">
        <v>123</v>
      </c>
      <c r="F20169" s="113" t="s">
        <v>200</v>
      </c>
      <c r="G20169" s="113">
        <v>31.30202182</v>
      </c>
    </row>
    <row r="20170" spans="1:7" x14ac:dyDescent="0.25">
      <c r="A20170" s="108" t="str">
        <f t="shared" si="315"/>
        <v>NL_2007_1A3(FS)_NMVOC</v>
      </c>
      <c r="B20170" s="113" t="s">
        <v>166</v>
      </c>
      <c r="C20170" s="113">
        <v>2007</v>
      </c>
      <c r="D20170" s="113" t="s">
        <v>132</v>
      </c>
      <c r="E20170" s="113" t="s">
        <v>123</v>
      </c>
      <c r="F20170" s="113" t="s">
        <v>200</v>
      </c>
      <c r="G20170" s="113">
        <v>33.584083993</v>
      </c>
    </row>
    <row r="20171" spans="1:7" x14ac:dyDescent="0.25">
      <c r="A20171" s="108" t="str">
        <f t="shared" si="315"/>
        <v>NL_2007_1A3(FU)_SOx</v>
      </c>
      <c r="B20171" s="113" t="s">
        <v>166</v>
      </c>
      <c r="C20171" s="113">
        <v>2007</v>
      </c>
      <c r="D20171" s="113" t="s">
        <v>134</v>
      </c>
      <c r="E20171" s="113" t="s">
        <v>201</v>
      </c>
      <c r="F20171" s="113" t="s">
        <v>200</v>
      </c>
      <c r="G20171" s="113">
        <v>0.29176865600000002</v>
      </c>
    </row>
    <row r="20172" spans="1:7" x14ac:dyDescent="0.25">
      <c r="A20172" s="108" t="str">
        <f t="shared" si="315"/>
        <v>NL_2007_1A3(FS)_SOx</v>
      </c>
      <c r="B20172" s="113" t="s">
        <v>166</v>
      </c>
      <c r="C20172" s="113">
        <v>2007</v>
      </c>
      <c r="D20172" s="113" t="s">
        <v>132</v>
      </c>
      <c r="E20172" s="113" t="s">
        <v>201</v>
      </c>
      <c r="F20172" s="113" t="s">
        <v>200</v>
      </c>
      <c r="G20172" s="113">
        <v>0.32512407300000001</v>
      </c>
    </row>
    <row r="20173" spans="1:7" x14ac:dyDescent="0.25">
      <c r="A20173" s="108" t="str">
        <f t="shared" si="315"/>
        <v>NL_2007_1A3(FU)_NH3</v>
      </c>
      <c r="B20173" s="113" t="s">
        <v>166</v>
      </c>
      <c r="C20173" s="113">
        <v>2007</v>
      </c>
      <c r="D20173" s="113" t="s">
        <v>134</v>
      </c>
      <c r="E20173" s="113" t="s">
        <v>124</v>
      </c>
      <c r="F20173" s="113" t="s">
        <v>200</v>
      </c>
      <c r="G20173" s="113">
        <v>4.3518338869999997</v>
      </c>
    </row>
    <row r="20174" spans="1:7" x14ac:dyDescent="0.25">
      <c r="A20174" s="108" t="str">
        <f t="shared" si="315"/>
        <v>NL_2007_1A3(FS)_NH3</v>
      </c>
      <c r="B20174" s="113" t="s">
        <v>166</v>
      </c>
      <c r="C20174" s="113">
        <v>2007</v>
      </c>
      <c r="D20174" s="113" t="s">
        <v>132</v>
      </c>
      <c r="E20174" s="113" t="s">
        <v>124</v>
      </c>
      <c r="F20174" s="113" t="s">
        <v>200</v>
      </c>
      <c r="G20174" s="113">
        <v>4.4630891119999996</v>
      </c>
    </row>
    <row r="20175" spans="1:7" x14ac:dyDescent="0.25">
      <c r="A20175" s="108" t="str">
        <f t="shared" si="315"/>
        <v>NL_2007_1A3(FU)_PM2.5</v>
      </c>
      <c r="B20175" s="113" t="s">
        <v>166</v>
      </c>
      <c r="C20175" s="113">
        <v>2007</v>
      </c>
      <c r="D20175" s="113" t="s">
        <v>134</v>
      </c>
      <c r="E20175" s="113" t="s">
        <v>203</v>
      </c>
      <c r="F20175" s="113" t="s">
        <v>200</v>
      </c>
      <c r="G20175" s="113">
        <v>4.854564452</v>
      </c>
    </row>
    <row r="20176" spans="1:7" x14ac:dyDescent="0.25">
      <c r="A20176" s="108" t="str">
        <f t="shared" si="315"/>
        <v>NL_2007_1A3(FS)_PM2.5</v>
      </c>
      <c r="B20176" s="113" t="s">
        <v>166</v>
      </c>
      <c r="C20176" s="113">
        <v>2007</v>
      </c>
      <c r="D20176" s="113" t="s">
        <v>132</v>
      </c>
      <c r="E20176" s="113" t="s">
        <v>203</v>
      </c>
      <c r="F20176" s="113" t="s">
        <v>200</v>
      </c>
      <c r="G20176" s="113">
        <v>5.5473483630000002</v>
      </c>
    </row>
    <row r="20177" spans="1:7" x14ac:dyDescent="0.25">
      <c r="A20177" s="108" t="str">
        <f t="shared" si="315"/>
        <v>NL_2007_3D_NOx</v>
      </c>
      <c r="B20177" s="113" t="s">
        <v>166</v>
      </c>
      <c r="C20177" s="113">
        <v>2007</v>
      </c>
      <c r="D20177" s="113" t="s">
        <v>206</v>
      </c>
      <c r="E20177" s="113" t="s">
        <v>199</v>
      </c>
      <c r="F20177" s="113" t="s">
        <v>200</v>
      </c>
      <c r="G20177" s="113">
        <v>31.575303921</v>
      </c>
    </row>
    <row r="20178" spans="1:7" x14ac:dyDescent="0.25">
      <c r="A20178" s="108" t="str">
        <f t="shared" si="315"/>
        <v>NL_2008_NATIONAL TOTAL_NOx</v>
      </c>
      <c r="B20178" s="113" t="s">
        <v>166</v>
      </c>
      <c r="C20178" s="113">
        <v>2008</v>
      </c>
      <c r="D20178" s="113" t="s">
        <v>122</v>
      </c>
      <c r="E20178" s="113" t="s">
        <v>199</v>
      </c>
      <c r="F20178" s="113" t="s">
        <v>200</v>
      </c>
      <c r="G20178" s="113">
        <v>384.03871045099999</v>
      </c>
    </row>
    <row r="20179" spans="1:7" x14ac:dyDescent="0.25">
      <c r="A20179" s="108" t="str">
        <f t="shared" si="315"/>
        <v>NL_2008_NATIONAL TOTAL_NMVOC</v>
      </c>
      <c r="B20179" s="113" t="s">
        <v>166</v>
      </c>
      <c r="C20179" s="113">
        <v>2008</v>
      </c>
      <c r="D20179" s="113" t="s">
        <v>122</v>
      </c>
      <c r="E20179" s="113" t="s">
        <v>123</v>
      </c>
      <c r="F20179" s="113" t="s">
        <v>200</v>
      </c>
      <c r="G20179" s="113">
        <v>260.74100600200001</v>
      </c>
    </row>
    <row r="20180" spans="1:7" x14ac:dyDescent="0.25">
      <c r="A20180" s="108" t="str">
        <f t="shared" si="315"/>
        <v>NL_2008_NATIONAL TOTAL_SOx</v>
      </c>
      <c r="B20180" s="113" t="s">
        <v>166</v>
      </c>
      <c r="C20180" s="113">
        <v>2008</v>
      </c>
      <c r="D20180" s="113" t="s">
        <v>122</v>
      </c>
      <c r="E20180" s="113" t="s">
        <v>201</v>
      </c>
      <c r="F20180" s="113" t="s">
        <v>200</v>
      </c>
      <c r="G20180" s="113">
        <v>53.327080529</v>
      </c>
    </row>
    <row r="20181" spans="1:7" x14ac:dyDescent="0.25">
      <c r="A20181" s="108" t="str">
        <f t="shared" si="315"/>
        <v>NL_2008_NATIONAL TOTAL_NH3</v>
      </c>
      <c r="B20181" s="113" t="s">
        <v>166</v>
      </c>
      <c r="C20181" s="113">
        <v>2008</v>
      </c>
      <c r="D20181" s="113" t="s">
        <v>122</v>
      </c>
      <c r="E20181" s="113" t="s">
        <v>124</v>
      </c>
      <c r="F20181" s="113" t="s">
        <v>200</v>
      </c>
      <c r="G20181" s="113">
        <v>141.58988877300001</v>
      </c>
    </row>
    <row r="20182" spans="1:7" x14ac:dyDescent="0.25">
      <c r="A20182" s="108" t="str">
        <f t="shared" si="315"/>
        <v>NL_2008_NATIONAL TOTAL_PM2.5</v>
      </c>
      <c r="B20182" s="113" t="s">
        <v>166</v>
      </c>
      <c r="C20182" s="113">
        <v>2008</v>
      </c>
      <c r="D20182" s="113" t="s">
        <v>122</v>
      </c>
      <c r="E20182" s="113" t="s">
        <v>203</v>
      </c>
      <c r="F20182" s="113" t="s">
        <v>200</v>
      </c>
      <c r="G20182" s="113">
        <v>24.331945131000001</v>
      </c>
    </row>
    <row r="20183" spans="1:7" x14ac:dyDescent="0.25">
      <c r="A20183" s="108" t="str">
        <f t="shared" si="315"/>
        <v>NL_2008_NATIONAL TOTAL_Pb</v>
      </c>
      <c r="B20183" s="113" t="s">
        <v>166</v>
      </c>
      <c r="C20183" s="113">
        <v>2008</v>
      </c>
      <c r="D20183" s="113" t="s">
        <v>122</v>
      </c>
      <c r="E20183" s="113" t="s">
        <v>125</v>
      </c>
      <c r="F20183" s="113" t="s">
        <v>200</v>
      </c>
      <c r="G20183" s="113">
        <v>3.0462141206999999E-2</v>
      </c>
    </row>
    <row r="20184" spans="1:7" x14ac:dyDescent="0.25">
      <c r="A20184" s="108" t="str">
        <f t="shared" si="315"/>
        <v>NL_2008_NATIONAL TOTAL_Cd</v>
      </c>
      <c r="B20184" s="113" t="s">
        <v>166</v>
      </c>
      <c r="C20184" s="113">
        <v>2008</v>
      </c>
      <c r="D20184" s="113" t="s">
        <v>122</v>
      </c>
      <c r="E20184" s="113" t="s">
        <v>126</v>
      </c>
      <c r="F20184" s="113" t="s">
        <v>200</v>
      </c>
      <c r="G20184" s="113">
        <v>4.0683591950000002E-3</v>
      </c>
    </row>
    <row r="20185" spans="1:7" x14ac:dyDescent="0.25">
      <c r="A20185" s="108" t="str">
        <f t="shared" si="315"/>
        <v>NL_2008_NATIONAL TOTAL_Hg</v>
      </c>
      <c r="B20185" s="113" t="s">
        <v>166</v>
      </c>
      <c r="C20185" s="113">
        <v>2008</v>
      </c>
      <c r="D20185" s="113" t="s">
        <v>122</v>
      </c>
      <c r="E20185" s="113" t="s">
        <v>127</v>
      </c>
      <c r="F20185" s="113" t="s">
        <v>200</v>
      </c>
      <c r="G20185" s="113">
        <v>7.9084267800000004E-4</v>
      </c>
    </row>
    <row r="20186" spans="1:7" x14ac:dyDescent="0.25">
      <c r="A20186" s="108" t="str">
        <f t="shared" si="315"/>
        <v>NL_2008_NATIONAL TOTAL_DIOX</v>
      </c>
      <c r="B20186" s="113" t="s">
        <v>166</v>
      </c>
      <c r="C20186" s="113">
        <v>2008</v>
      </c>
      <c r="D20186" s="113" t="s">
        <v>122</v>
      </c>
      <c r="E20186" s="113" t="s">
        <v>128</v>
      </c>
      <c r="F20186" s="113" t="s">
        <v>200</v>
      </c>
      <c r="G20186" s="150">
        <v>3.7837622146999997E-8</v>
      </c>
    </row>
    <row r="20187" spans="1:7" x14ac:dyDescent="0.25">
      <c r="A20187" s="108" t="str">
        <f t="shared" si="315"/>
        <v>NL_2008_NATIONAL TOTAL_PAH</v>
      </c>
      <c r="B20187" s="113" t="s">
        <v>166</v>
      </c>
      <c r="C20187" s="113">
        <v>2008</v>
      </c>
      <c r="D20187" s="113" t="s">
        <v>122</v>
      </c>
      <c r="E20187" s="113" t="s">
        <v>129</v>
      </c>
      <c r="F20187" s="113" t="s">
        <v>200</v>
      </c>
      <c r="G20187" s="113">
        <v>6.4760121289999997E-3</v>
      </c>
    </row>
    <row r="20188" spans="1:7" x14ac:dyDescent="0.25">
      <c r="A20188" s="108" t="str">
        <f t="shared" si="315"/>
        <v>NL_2008_NATIONAL TOTAL_HCB</v>
      </c>
      <c r="B20188" s="113" t="s">
        <v>166</v>
      </c>
      <c r="C20188" s="113">
        <v>2008</v>
      </c>
      <c r="D20188" s="113" t="s">
        <v>122</v>
      </c>
      <c r="E20188" s="113" t="s">
        <v>130</v>
      </c>
      <c r="F20188" s="113" t="s">
        <v>200</v>
      </c>
      <c r="G20188" s="150">
        <v>3.2095932400000002E-6</v>
      </c>
    </row>
    <row r="20189" spans="1:7" x14ac:dyDescent="0.25">
      <c r="A20189" s="108" t="str">
        <f t="shared" si="315"/>
        <v>NL_2008_NATIONAL TOTAL_PCB</v>
      </c>
      <c r="B20189" s="113" t="s">
        <v>166</v>
      </c>
      <c r="C20189" s="113">
        <v>2008</v>
      </c>
      <c r="D20189" s="113" t="s">
        <v>122</v>
      </c>
      <c r="E20189" s="113" t="s">
        <v>259</v>
      </c>
      <c r="F20189" s="113" t="s">
        <v>200</v>
      </c>
      <c r="G20189" s="150">
        <v>2.7994096500000001E-7</v>
      </c>
    </row>
    <row r="20190" spans="1:7" x14ac:dyDescent="0.25">
      <c r="A20190" s="108" t="str">
        <f t="shared" si="315"/>
        <v>NL_2008_1A3(FU)_NOx</v>
      </c>
      <c r="B20190" s="113" t="s">
        <v>166</v>
      </c>
      <c r="C20190" s="113">
        <v>2008</v>
      </c>
      <c r="D20190" s="113" t="s">
        <v>134</v>
      </c>
      <c r="E20190" s="113" t="s">
        <v>199</v>
      </c>
      <c r="F20190" s="113" t="s">
        <v>200</v>
      </c>
      <c r="G20190" s="113">
        <v>110.70992392700001</v>
      </c>
    </row>
    <row r="20191" spans="1:7" x14ac:dyDescent="0.25">
      <c r="A20191" s="108" t="str">
        <f t="shared" si="315"/>
        <v>NL_2008_1A3(FS)_NOx</v>
      </c>
      <c r="B20191" s="113" t="s">
        <v>166</v>
      </c>
      <c r="C20191" s="113">
        <v>2008</v>
      </c>
      <c r="D20191" s="113" t="s">
        <v>132</v>
      </c>
      <c r="E20191" s="113" t="s">
        <v>199</v>
      </c>
      <c r="F20191" s="113" t="s">
        <v>200</v>
      </c>
      <c r="G20191" s="113">
        <v>151.251653283</v>
      </c>
    </row>
    <row r="20192" spans="1:7" x14ac:dyDescent="0.25">
      <c r="A20192" s="108" t="str">
        <f t="shared" si="315"/>
        <v>NL_2008_1A3(FU)_NMVOC</v>
      </c>
      <c r="B20192" s="113" t="s">
        <v>166</v>
      </c>
      <c r="C20192" s="113">
        <v>2008</v>
      </c>
      <c r="D20192" s="113" t="s">
        <v>134</v>
      </c>
      <c r="E20192" s="113" t="s">
        <v>123</v>
      </c>
      <c r="F20192" s="113" t="s">
        <v>200</v>
      </c>
      <c r="G20192" s="113">
        <v>28.574054613000001</v>
      </c>
    </row>
    <row r="20193" spans="1:7" x14ac:dyDescent="0.25">
      <c r="A20193" s="108" t="str">
        <f t="shared" si="315"/>
        <v>NL_2008_1A3(FS)_NMVOC</v>
      </c>
      <c r="B20193" s="113" t="s">
        <v>166</v>
      </c>
      <c r="C20193" s="113">
        <v>2008</v>
      </c>
      <c r="D20193" s="113" t="s">
        <v>132</v>
      </c>
      <c r="E20193" s="113" t="s">
        <v>123</v>
      </c>
      <c r="F20193" s="113" t="s">
        <v>200</v>
      </c>
      <c r="G20193" s="113">
        <v>31.257924380999999</v>
      </c>
    </row>
    <row r="20194" spans="1:7" x14ac:dyDescent="0.25">
      <c r="A20194" s="108" t="str">
        <f t="shared" si="315"/>
        <v>NL_2008_1A3(FU)_SOx</v>
      </c>
      <c r="B20194" s="113" t="s">
        <v>166</v>
      </c>
      <c r="C20194" s="113">
        <v>2008</v>
      </c>
      <c r="D20194" s="113" t="s">
        <v>134</v>
      </c>
      <c r="E20194" s="113" t="s">
        <v>201</v>
      </c>
      <c r="F20194" s="113" t="s">
        <v>200</v>
      </c>
      <c r="G20194" s="113">
        <v>0.184758426</v>
      </c>
    </row>
    <row r="20195" spans="1:7" x14ac:dyDescent="0.25">
      <c r="A20195" s="108" t="str">
        <f t="shared" si="315"/>
        <v>NL_2008_1A3(FS)_SOx</v>
      </c>
      <c r="B20195" s="113" t="s">
        <v>166</v>
      </c>
      <c r="C20195" s="113">
        <v>2008</v>
      </c>
      <c r="D20195" s="113" t="s">
        <v>132</v>
      </c>
      <c r="E20195" s="113" t="s">
        <v>201</v>
      </c>
      <c r="F20195" s="113" t="s">
        <v>200</v>
      </c>
      <c r="G20195" s="113">
        <v>0.21760671400000001</v>
      </c>
    </row>
    <row r="20196" spans="1:7" x14ac:dyDescent="0.25">
      <c r="A20196" s="108" t="str">
        <f t="shared" si="315"/>
        <v>NL_2008_1A3(FU)_NH3</v>
      </c>
      <c r="B20196" s="113" t="s">
        <v>166</v>
      </c>
      <c r="C20196" s="113">
        <v>2008</v>
      </c>
      <c r="D20196" s="113" t="s">
        <v>134</v>
      </c>
      <c r="E20196" s="113" t="s">
        <v>124</v>
      </c>
      <c r="F20196" s="113" t="s">
        <v>200</v>
      </c>
      <c r="G20196" s="113">
        <v>3.9915629500000001</v>
      </c>
    </row>
    <row r="20197" spans="1:7" x14ac:dyDescent="0.25">
      <c r="A20197" s="108" t="str">
        <f t="shared" si="315"/>
        <v>NL_2008_1A3(FS)_NH3</v>
      </c>
      <c r="B20197" s="113" t="s">
        <v>166</v>
      </c>
      <c r="C20197" s="113">
        <v>2008</v>
      </c>
      <c r="D20197" s="113" t="s">
        <v>132</v>
      </c>
      <c r="E20197" s="113" t="s">
        <v>124</v>
      </c>
      <c r="F20197" s="113" t="s">
        <v>200</v>
      </c>
      <c r="G20197" s="113">
        <v>4.24019777</v>
      </c>
    </row>
    <row r="20198" spans="1:7" x14ac:dyDescent="0.25">
      <c r="A20198" s="108" t="str">
        <f t="shared" si="315"/>
        <v>NL_2008_1A3(FU)_PM2.5</v>
      </c>
      <c r="B20198" s="113" t="s">
        <v>166</v>
      </c>
      <c r="C20198" s="113">
        <v>2008</v>
      </c>
      <c r="D20198" s="113" t="s">
        <v>134</v>
      </c>
      <c r="E20198" s="113" t="s">
        <v>203</v>
      </c>
      <c r="F20198" s="113" t="s">
        <v>200</v>
      </c>
      <c r="G20198" s="113">
        <v>4.1983836090000004</v>
      </c>
    </row>
    <row r="20199" spans="1:7" x14ac:dyDescent="0.25">
      <c r="A20199" s="108" t="str">
        <f t="shared" si="315"/>
        <v>NL_2008_1A3(FS)_PM2.5</v>
      </c>
      <c r="B20199" s="113" t="s">
        <v>166</v>
      </c>
      <c r="C20199" s="113">
        <v>2008</v>
      </c>
      <c r="D20199" s="113" t="s">
        <v>132</v>
      </c>
      <c r="E20199" s="113" t="s">
        <v>203</v>
      </c>
      <c r="F20199" s="113" t="s">
        <v>200</v>
      </c>
      <c r="G20199" s="113">
        <v>4.7562288920000002</v>
      </c>
    </row>
    <row r="20200" spans="1:7" x14ac:dyDescent="0.25">
      <c r="A20200" s="108" t="str">
        <f t="shared" si="315"/>
        <v>NL_2008_3D_NOx</v>
      </c>
      <c r="B20200" s="113" t="s">
        <v>166</v>
      </c>
      <c r="C20200" s="113">
        <v>2008</v>
      </c>
      <c r="D20200" s="113" t="s">
        <v>206</v>
      </c>
      <c r="E20200" s="113" t="s">
        <v>199</v>
      </c>
      <c r="F20200" s="113" t="s">
        <v>200</v>
      </c>
      <c r="G20200" s="113">
        <v>30.593903862000001</v>
      </c>
    </row>
    <row r="20201" spans="1:7" x14ac:dyDescent="0.25">
      <c r="A20201" s="108" t="str">
        <f t="shared" si="315"/>
        <v>NL_2009_NATIONAL TOTAL_NOx</v>
      </c>
      <c r="B20201" s="113" t="s">
        <v>166</v>
      </c>
      <c r="C20201" s="113">
        <v>2009</v>
      </c>
      <c r="D20201" s="113" t="s">
        <v>122</v>
      </c>
      <c r="E20201" s="113" t="s">
        <v>199</v>
      </c>
      <c r="F20201" s="113" t="s">
        <v>200</v>
      </c>
      <c r="G20201" s="113">
        <v>344.91676195500003</v>
      </c>
    </row>
    <row r="20202" spans="1:7" x14ac:dyDescent="0.25">
      <c r="A20202" s="108" t="str">
        <f t="shared" si="315"/>
        <v>NL_2009_NATIONAL TOTAL_NMVOC</v>
      </c>
      <c r="B20202" s="113" t="s">
        <v>166</v>
      </c>
      <c r="C20202" s="113">
        <v>2009</v>
      </c>
      <c r="D20202" s="113" t="s">
        <v>122</v>
      </c>
      <c r="E20202" s="113" t="s">
        <v>123</v>
      </c>
      <c r="F20202" s="113" t="s">
        <v>200</v>
      </c>
      <c r="G20202" s="113">
        <v>260.62002966699998</v>
      </c>
    </row>
    <row r="20203" spans="1:7" x14ac:dyDescent="0.25">
      <c r="A20203" s="108" t="str">
        <f t="shared" si="315"/>
        <v>NL_2009_NATIONAL TOTAL_SOx</v>
      </c>
      <c r="B20203" s="113" t="s">
        <v>166</v>
      </c>
      <c r="C20203" s="113">
        <v>2009</v>
      </c>
      <c r="D20203" s="113" t="s">
        <v>122</v>
      </c>
      <c r="E20203" s="113" t="s">
        <v>201</v>
      </c>
      <c r="F20203" s="113" t="s">
        <v>200</v>
      </c>
      <c r="G20203" s="113">
        <v>39.620621247999999</v>
      </c>
    </row>
    <row r="20204" spans="1:7" x14ac:dyDescent="0.25">
      <c r="A20204" s="108" t="str">
        <f t="shared" si="315"/>
        <v>NL_2009_NATIONAL TOTAL_NH3</v>
      </c>
      <c r="B20204" s="113" t="s">
        <v>166</v>
      </c>
      <c r="C20204" s="113">
        <v>2009</v>
      </c>
      <c r="D20204" s="113" t="s">
        <v>122</v>
      </c>
      <c r="E20204" s="113" t="s">
        <v>124</v>
      </c>
      <c r="F20204" s="113" t="s">
        <v>200</v>
      </c>
      <c r="G20204" s="113">
        <v>137.41726883300001</v>
      </c>
    </row>
    <row r="20205" spans="1:7" x14ac:dyDescent="0.25">
      <c r="A20205" s="108" t="str">
        <f t="shared" si="315"/>
        <v>NL_2009_NATIONAL TOTAL_PM2.5</v>
      </c>
      <c r="B20205" s="113" t="s">
        <v>166</v>
      </c>
      <c r="C20205" s="113">
        <v>2009</v>
      </c>
      <c r="D20205" s="113" t="s">
        <v>122</v>
      </c>
      <c r="E20205" s="113" t="s">
        <v>203</v>
      </c>
      <c r="F20205" s="113" t="s">
        <v>200</v>
      </c>
      <c r="G20205" s="113">
        <v>22.082680419999999</v>
      </c>
    </row>
    <row r="20206" spans="1:7" x14ac:dyDescent="0.25">
      <c r="A20206" s="108" t="str">
        <f t="shared" si="315"/>
        <v>NL_2009_NATIONAL TOTAL_Pb</v>
      </c>
      <c r="B20206" s="113" t="s">
        <v>166</v>
      </c>
      <c r="C20206" s="113">
        <v>2009</v>
      </c>
      <c r="D20206" s="113" t="s">
        <v>122</v>
      </c>
      <c r="E20206" s="113" t="s">
        <v>125</v>
      </c>
      <c r="F20206" s="113" t="s">
        <v>200</v>
      </c>
      <c r="G20206" s="113">
        <v>3.1456068892999997E-2</v>
      </c>
    </row>
    <row r="20207" spans="1:7" x14ac:dyDescent="0.25">
      <c r="A20207" s="108" t="str">
        <f t="shared" si="315"/>
        <v>NL_2009_NATIONAL TOTAL_Cd</v>
      </c>
      <c r="B20207" s="113" t="s">
        <v>166</v>
      </c>
      <c r="C20207" s="113">
        <v>2009</v>
      </c>
      <c r="D20207" s="113" t="s">
        <v>122</v>
      </c>
      <c r="E20207" s="113" t="s">
        <v>126</v>
      </c>
      <c r="F20207" s="113" t="s">
        <v>200</v>
      </c>
      <c r="G20207" s="113">
        <v>3.8357090870000002E-3</v>
      </c>
    </row>
    <row r="20208" spans="1:7" x14ac:dyDescent="0.25">
      <c r="A20208" s="108" t="str">
        <f t="shared" si="315"/>
        <v>NL_2009_NATIONAL TOTAL_Hg</v>
      </c>
      <c r="B20208" s="113" t="s">
        <v>166</v>
      </c>
      <c r="C20208" s="113">
        <v>2009</v>
      </c>
      <c r="D20208" s="113" t="s">
        <v>122</v>
      </c>
      <c r="E20208" s="113" t="s">
        <v>127</v>
      </c>
      <c r="F20208" s="113" t="s">
        <v>200</v>
      </c>
      <c r="G20208" s="113">
        <v>8.2810479700000004E-4</v>
      </c>
    </row>
    <row r="20209" spans="1:7" x14ac:dyDescent="0.25">
      <c r="A20209" s="108" t="str">
        <f t="shared" si="315"/>
        <v>NL_2009_NATIONAL TOTAL_DIOX</v>
      </c>
      <c r="B20209" s="113" t="s">
        <v>166</v>
      </c>
      <c r="C20209" s="113">
        <v>2009</v>
      </c>
      <c r="D20209" s="113" t="s">
        <v>122</v>
      </c>
      <c r="E20209" s="113" t="s">
        <v>128</v>
      </c>
      <c r="F20209" s="113" t="s">
        <v>200</v>
      </c>
      <c r="G20209" s="150">
        <v>3.9112040985999998E-8</v>
      </c>
    </row>
    <row r="20210" spans="1:7" x14ac:dyDescent="0.25">
      <c r="A20210" s="108" t="str">
        <f t="shared" si="315"/>
        <v>NL_2009_NATIONAL TOTAL_PAH</v>
      </c>
      <c r="B20210" s="113" t="s">
        <v>166</v>
      </c>
      <c r="C20210" s="113">
        <v>2009</v>
      </c>
      <c r="D20210" s="113" t="s">
        <v>122</v>
      </c>
      <c r="E20210" s="113" t="s">
        <v>129</v>
      </c>
      <c r="F20210" s="113" t="s">
        <v>200</v>
      </c>
      <c r="G20210" s="113">
        <v>6.2051285689999998E-3</v>
      </c>
    </row>
    <row r="20211" spans="1:7" x14ac:dyDescent="0.25">
      <c r="A20211" s="108" t="str">
        <f t="shared" si="315"/>
        <v>NL_2009_NATIONAL TOTAL_HCB</v>
      </c>
      <c r="B20211" s="113" t="s">
        <v>166</v>
      </c>
      <c r="C20211" s="113">
        <v>2009</v>
      </c>
      <c r="D20211" s="113" t="s">
        <v>122</v>
      </c>
      <c r="E20211" s="113" t="s">
        <v>130</v>
      </c>
      <c r="F20211" s="113" t="s">
        <v>200</v>
      </c>
      <c r="G20211" s="150">
        <v>3.051295642E-6</v>
      </c>
    </row>
    <row r="20212" spans="1:7" x14ac:dyDescent="0.25">
      <c r="A20212" s="108" t="str">
        <f t="shared" si="315"/>
        <v>NL_2009_NATIONAL TOTAL_PCB</v>
      </c>
      <c r="B20212" s="113" t="s">
        <v>166</v>
      </c>
      <c r="C20212" s="113">
        <v>2009</v>
      </c>
      <c r="D20212" s="113" t="s">
        <v>122</v>
      </c>
      <c r="E20212" s="113" t="s">
        <v>259</v>
      </c>
      <c r="F20212" s="113" t="s">
        <v>200</v>
      </c>
      <c r="G20212" s="150">
        <v>2.70303377E-7</v>
      </c>
    </row>
    <row r="20213" spans="1:7" x14ac:dyDescent="0.25">
      <c r="A20213" s="108" t="str">
        <f t="shared" si="315"/>
        <v>NL_2009_1A3(FU)_NOx</v>
      </c>
      <c r="B20213" s="113" t="s">
        <v>166</v>
      </c>
      <c r="C20213" s="113">
        <v>2009</v>
      </c>
      <c r="D20213" s="113" t="s">
        <v>134</v>
      </c>
      <c r="E20213" s="113" t="s">
        <v>199</v>
      </c>
      <c r="F20213" s="113" t="s">
        <v>200</v>
      </c>
      <c r="G20213" s="113">
        <v>101.468216017</v>
      </c>
    </row>
    <row r="20214" spans="1:7" x14ac:dyDescent="0.25">
      <c r="A20214" s="108" t="str">
        <f t="shared" si="315"/>
        <v>NL_2009_1A3(FS)_NOx</v>
      </c>
      <c r="B20214" s="113" t="s">
        <v>166</v>
      </c>
      <c r="C20214" s="113">
        <v>2009</v>
      </c>
      <c r="D20214" s="113" t="s">
        <v>132</v>
      </c>
      <c r="E20214" s="113" t="s">
        <v>199</v>
      </c>
      <c r="F20214" s="113" t="s">
        <v>200</v>
      </c>
      <c r="G20214" s="113">
        <v>132.664303284</v>
      </c>
    </row>
    <row r="20215" spans="1:7" x14ac:dyDescent="0.25">
      <c r="A20215" s="108" t="str">
        <f t="shared" si="315"/>
        <v>NL_2009_1A3(FU)_NMVOC</v>
      </c>
      <c r="B20215" s="113" t="s">
        <v>166</v>
      </c>
      <c r="C20215" s="113">
        <v>2009</v>
      </c>
      <c r="D20215" s="113" t="s">
        <v>134</v>
      </c>
      <c r="E20215" s="113" t="s">
        <v>123</v>
      </c>
      <c r="F20215" s="113" t="s">
        <v>200</v>
      </c>
      <c r="G20215" s="113">
        <v>25.403576629</v>
      </c>
    </row>
    <row r="20216" spans="1:7" x14ac:dyDescent="0.25">
      <c r="A20216" s="108" t="str">
        <f t="shared" si="315"/>
        <v>NL_2009_1A3(FS)_NMVOC</v>
      </c>
      <c r="B20216" s="113" t="s">
        <v>166</v>
      </c>
      <c r="C20216" s="113">
        <v>2009</v>
      </c>
      <c r="D20216" s="113" t="s">
        <v>132</v>
      </c>
      <c r="E20216" s="113" t="s">
        <v>123</v>
      </c>
      <c r="F20216" s="113" t="s">
        <v>200</v>
      </c>
      <c r="G20216" s="113">
        <v>28.070414721999999</v>
      </c>
    </row>
    <row r="20217" spans="1:7" x14ac:dyDescent="0.25">
      <c r="A20217" s="108" t="str">
        <f t="shared" si="315"/>
        <v>NL_2009_1A3(FU)_SOx</v>
      </c>
      <c r="B20217" s="113" t="s">
        <v>166</v>
      </c>
      <c r="C20217" s="113">
        <v>2009</v>
      </c>
      <c r="D20217" s="113" t="s">
        <v>134</v>
      </c>
      <c r="E20217" s="113" t="s">
        <v>201</v>
      </c>
      <c r="F20217" s="113" t="s">
        <v>200</v>
      </c>
      <c r="G20217" s="113">
        <v>0.182657228</v>
      </c>
    </row>
    <row r="20218" spans="1:7" x14ac:dyDescent="0.25">
      <c r="A20218" s="108" t="str">
        <f t="shared" si="315"/>
        <v>NL_2009_1A3(FS)_SOx</v>
      </c>
      <c r="B20218" s="113" t="s">
        <v>166</v>
      </c>
      <c r="C20218" s="113">
        <v>2009</v>
      </c>
      <c r="D20218" s="113" t="s">
        <v>132</v>
      </c>
      <c r="E20218" s="113" t="s">
        <v>201</v>
      </c>
      <c r="F20218" s="113" t="s">
        <v>200</v>
      </c>
      <c r="G20218" s="113">
        <v>0.211471146</v>
      </c>
    </row>
    <row r="20219" spans="1:7" x14ac:dyDescent="0.25">
      <c r="A20219" s="108" t="str">
        <f t="shared" si="315"/>
        <v>NL_2009_1A3(FU)_NH3</v>
      </c>
      <c r="B20219" s="113" t="s">
        <v>166</v>
      </c>
      <c r="C20219" s="113">
        <v>2009</v>
      </c>
      <c r="D20219" s="113" t="s">
        <v>134</v>
      </c>
      <c r="E20219" s="113" t="s">
        <v>124</v>
      </c>
      <c r="F20219" s="113" t="s">
        <v>200</v>
      </c>
      <c r="G20219" s="113">
        <v>3.7161023520000001</v>
      </c>
    </row>
    <row r="20220" spans="1:7" x14ac:dyDescent="0.25">
      <c r="A20220" s="108" t="str">
        <f t="shared" si="315"/>
        <v>NL_2009_1A3(FS)_NH3</v>
      </c>
      <c r="B20220" s="113" t="s">
        <v>166</v>
      </c>
      <c r="C20220" s="113">
        <v>2009</v>
      </c>
      <c r="D20220" s="113" t="s">
        <v>132</v>
      </c>
      <c r="E20220" s="113" t="s">
        <v>124</v>
      </c>
      <c r="F20220" s="113" t="s">
        <v>200</v>
      </c>
      <c r="G20220" s="113">
        <v>4.0039588689999999</v>
      </c>
    </row>
    <row r="20221" spans="1:7" x14ac:dyDescent="0.25">
      <c r="A20221" s="108" t="str">
        <f t="shared" si="315"/>
        <v>NL_2009_1A3(FU)_PM2.5</v>
      </c>
      <c r="B20221" s="113" t="s">
        <v>166</v>
      </c>
      <c r="C20221" s="113">
        <v>2009</v>
      </c>
      <c r="D20221" s="113" t="s">
        <v>134</v>
      </c>
      <c r="E20221" s="113" t="s">
        <v>203</v>
      </c>
      <c r="F20221" s="113" t="s">
        <v>200</v>
      </c>
      <c r="G20221" s="113">
        <v>3.4310920299999998</v>
      </c>
    </row>
    <row r="20222" spans="1:7" x14ac:dyDescent="0.25">
      <c r="A20222" s="108" t="str">
        <f t="shared" si="315"/>
        <v>NL_2009_1A3(FS)_PM2.5</v>
      </c>
      <c r="B20222" s="113" t="s">
        <v>166</v>
      </c>
      <c r="C20222" s="113">
        <v>2009</v>
      </c>
      <c r="D20222" s="113" t="s">
        <v>132</v>
      </c>
      <c r="E20222" s="113" t="s">
        <v>203</v>
      </c>
      <c r="F20222" s="113" t="s">
        <v>200</v>
      </c>
      <c r="G20222" s="113">
        <v>3.7654733999999999</v>
      </c>
    </row>
    <row r="20223" spans="1:7" x14ac:dyDescent="0.25">
      <c r="A20223" s="108" t="str">
        <f t="shared" si="315"/>
        <v>NL_2009_3D_NOx</v>
      </c>
      <c r="B20223" s="113" t="s">
        <v>166</v>
      </c>
      <c r="C20223" s="113">
        <v>2009</v>
      </c>
      <c r="D20223" s="113" t="s">
        <v>206</v>
      </c>
      <c r="E20223" s="113" t="s">
        <v>199</v>
      </c>
      <c r="F20223" s="113" t="s">
        <v>200</v>
      </c>
      <c r="G20223" s="113">
        <v>29.642785932999999</v>
      </c>
    </row>
    <row r="20224" spans="1:7" x14ac:dyDescent="0.25">
      <c r="A20224" s="108" t="str">
        <f t="shared" si="315"/>
        <v>NL_2010_NATIONAL TOTAL_NOx</v>
      </c>
      <c r="B20224" s="113" t="s">
        <v>166</v>
      </c>
      <c r="C20224" s="113">
        <v>2010</v>
      </c>
      <c r="D20224" s="113" t="s">
        <v>122</v>
      </c>
      <c r="E20224" s="113" t="s">
        <v>199</v>
      </c>
      <c r="F20224" s="113" t="s">
        <v>200</v>
      </c>
      <c r="G20224" s="113">
        <v>342.95799960400001</v>
      </c>
    </row>
    <row r="20225" spans="1:7" x14ac:dyDescent="0.25">
      <c r="A20225" s="108" t="str">
        <f t="shared" si="315"/>
        <v>NL_2010_NATIONAL TOTAL_NMVOC</v>
      </c>
      <c r="B20225" s="113" t="s">
        <v>166</v>
      </c>
      <c r="C20225" s="113">
        <v>2010</v>
      </c>
      <c r="D20225" s="113" t="s">
        <v>122</v>
      </c>
      <c r="E20225" s="113" t="s">
        <v>123</v>
      </c>
      <c r="F20225" s="113" t="s">
        <v>200</v>
      </c>
      <c r="G20225" s="113">
        <v>273.918657822</v>
      </c>
    </row>
    <row r="20226" spans="1:7" x14ac:dyDescent="0.25">
      <c r="A20226" s="108" t="str">
        <f t="shared" ref="A20226:A20289" si="316">CONCATENATE(B20226,"_",C20226,"_",D20226,"_",E20226)</f>
        <v>NL_2010_NATIONAL TOTAL_SOx</v>
      </c>
      <c r="B20226" s="113" t="s">
        <v>166</v>
      </c>
      <c r="C20226" s="113">
        <v>2010</v>
      </c>
      <c r="D20226" s="113" t="s">
        <v>122</v>
      </c>
      <c r="E20226" s="113" t="s">
        <v>201</v>
      </c>
      <c r="F20226" s="113" t="s">
        <v>200</v>
      </c>
      <c r="G20226" s="113">
        <v>36.086125441999997</v>
      </c>
    </row>
    <row r="20227" spans="1:7" x14ac:dyDescent="0.25">
      <c r="A20227" s="108" t="str">
        <f t="shared" si="316"/>
        <v>NL_2010_NATIONAL TOTAL_NH3</v>
      </c>
      <c r="B20227" s="113" t="s">
        <v>166</v>
      </c>
      <c r="C20227" s="113">
        <v>2010</v>
      </c>
      <c r="D20227" s="113" t="s">
        <v>122</v>
      </c>
      <c r="E20227" s="113" t="s">
        <v>124</v>
      </c>
      <c r="F20227" s="113" t="s">
        <v>200</v>
      </c>
      <c r="G20227" s="113">
        <v>135.11454064399999</v>
      </c>
    </row>
    <row r="20228" spans="1:7" x14ac:dyDescent="0.25">
      <c r="A20228" s="108" t="str">
        <f t="shared" si="316"/>
        <v>NL_2010_NATIONAL TOTAL_PM2.5</v>
      </c>
      <c r="B20228" s="113" t="s">
        <v>166</v>
      </c>
      <c r="C20228" s="113">
        <v>2010</v>
      </c>
      <c r="D20228" s="113" t="s">
        <v>122</v>
      </c>
      <c r="E20228" s="113" t="s">
        <v>203</v>
      </c>
      <c r="F20228" s="113" t="s">
        <v>200</v>
      </c>
      <c r="G20228" s="113">
        <v>22.195192582000001</v>
      </c>
    </row>
    <row r="20229" spans="1:7" x14ac:dyDescent="0.25">
      <c r="A20229" s="108" t="str">
        <f t="shared" si="316"/>
        <v>NL_2010_NATIONAL TOTAL_Pb</v>
      </c>
      <c r="B20229" s="113" t="s">
        <v>166</v>
      </c>
      <c r="C20229" s="113">
        <v>2010</v>
      </c>
      <c r="D20229" s="113" t="s">
        <v>122</v>
      </c>
      <c r="E20229" s="113" t="s">
        <v>125</v>
      </c>
      <c r="F20229" s="113" t="s">
        <v>200</v>
      </c>
      <c r="G20229" s="113">
        <v>3.7632096583999998E-2</v>
      </c>
    </row>
    <row r="20230" spans="1:7" x14ac:dyDescent="0.25">
      <c r="A20230" s="108" t="str">
        <f t="shared" si="316"/>
        <v>NL_2010_NATIONAL TOTAL_Cd</v>
      </c>
      <c r="B20230" s="113" t="s">
        <v>166</v>
      </c>
      <c r="C20230" s="113">
        <v>2010</v>
      </c>
      <c r="D20230" s="113" t="s">
        <v>122</v>
      </c>
      <c r="E20230" s="113" t="s">
        <v>126</v>
      </c>
      <c r="F20230" s="113" t="s">
        <v>200</v>
      </c>
      <c r="G20230" s="113">
        <v>4.7247807000000003E-3</v>
      </c>
    </row>
    <row r="20231" spans="1:7" x14ac:dyDescent="0.25">
      <c r="A20231" s="108" t="str">
        <f t="shared" si="316"/>
        <v>NL_2010_NATIONAL TOTAL_Hg</v>
      </c>
      <c r="B20231" s="113" t="s">
        <v>166</v>
      </c>
      <c r="C20231" s="113">
        <v>2010</v>
      </c>
      <c r="D20231" s="113" t="s">
        <v>122</v>
      </c>
      <c r="E20231" s="113" t="s">
        <v>127</v>
      </c>
      <c r="F20231" s="113" t="s">
        <v>200</v>
      </c>
      <c r="G20231" s="113">
        <v>7.7357364199999998E-4</v>
      </c>
    </row>
    <row r="20232" spans="1:7" x14ac:dyDescent="0.25">
      <c r="A20232" s="108" t="str">
        <f t="shared" si="316"/>
        <v>NL_2010_NATIONAL TOTAL_DIOX</v>
      </c>
      <c r="B20232" s="113" t="s">
        <v>166</v>
      </c>
      <c r="C20232" s="113">
        <v>2010</v>
      </c>
      <c r="D20232" s="113" t="s">
        <v>122</v>
      </c>
      <c r="E20232" s="113" t="s">
        <v>128</v>
      </c>
      <c r="F20232" s="113" t="s">
        <v>200</v>
      </c>
      <c r="G20232" s="150">
        <v>4.0101596133999998E-8</v>
      </c>
    </row>
    <row r="20233" spans="1:7" x14ac:dyDescent="0.25">
      <c r="A20233" s="108" t="str">
        <f t="shared" si="316"/>
        <v>NL_2010_NATIONAL TOTAL_PAH</v>
      </c>
      <c r="B20233" s="113" t="s">
        <v>166</v>
      </c>
      <c r="C20233" s="113">
        <v>2010</v>
      </c>
      <c r="D20233" s="113" t="s">
        <v>122</v>
      </c>
      <c r="E20233" s="113" t="s">
        <v>129</v>
      </c>
      <c r="F20233" s="113" t="s">
        <v>200</v>
      </c>
      <c r="G20233" s="113">
        <v>6.6955923860000004E-3</v>
      </c>
    </row>
    <row r="20234" spans="1:7" x14ac:dyDescent="0.25">
      <c r="A20234" s="108" t="str">
        <f t="shared" si="316"/>
        <v>NL_2010_NATIONAL TOTAL_HCB</v>
      </c>
      <c r="B20234" s="113" t="s">
        <v>166</v>
      </c>
      <c r="C20234" s="113">
        <v>2010</v>
      </c>
      <c r="D20234" s="113" t="s">
        <v>122</v>
      </c>
      <c r="E20234" s="113" t="s">
        <v>130</v>
      </c>
      <c r="F20234" s="113" t="s">
        <v>200</v>
      </c>
      <c r="G20234" s="150">
        <v>3.4718808419999999E-6</v>
      </c>
    </row>
    <row r="20235" spans="1:7" x14ac:dyDescent="0.25">
      <c r="A20235" s="108" t="str">
        <f t="shared" si="316"/>
        <v>NL_2010_NATIONAL TOTAL_PCB</v>
      </c>
      <c r="B20235" s="113" t="s">
        <v>166</v>
      </c>
      <c r="C20235" s="113">
        <v>2010</v>
      </c>
      <c r="D20235" s="113" t="s">
        <v>122</v>
      </c>
      <c r="E20235" s="113" t="s">
        <v>259</v>
      </c>
      <c r="F20235" s="113" t="s">
        <v>200</v>
      </c>
      <c r="G20235" s="150">
        <v>2.7217201000000002E-7</v>
      </c>
    </row>
    <row r="20236" spans="1:7" x14ac:dyDescent="0.25">
      <c r="A20236" s="108" t="str">
        <f t="shared" si="316"/>
        <v>NL_2010_1A3(FU)_NOx</v>
      </c>
      <c r="B20236" s="113" t="s">
        <v>166</v>
      </c>
      <c r="C20236" s="113">
        <v>2010</v>
      </c>
      <c r="D20236" s="113" t="s">
        <v>134</v>
      </c>
      <c r="E20236" s="113" t="s">
        <v>199</v>
      </c>
      <c r="F20236" s="113" t="s">
        <v>200</v>
      </c>
      <c r="G20236" s="113">
        <v>97.648706606999994</v>
      </c>
    </row>
    <row r="20237" spans="1:7" x14ac:dyDescent="0.25">
      <c r="A20237" s="108" t="str">
        <f t="shared" si="316"/>
        <v>NL_2010_1A3(FS)_NOx</v>
      </c>
      <c r="B20237" s="113" t="s">
        <v>166</v>
      </c>
      <c r="C20237" s="113">
        <v>2010</v>
      </c>
      <c r="D20237" s="113" t="s">
        <v>132</v>
      </c>
      <c r="E20237" s="113" t="s">
        <v>199</v>
      </c>
      <c r="F20237" s="113" t="s">
        <v>200</v>
      </c>
      <c r="G20237" s="113">
        <v>128.98108967799999</v>
      </c>
    </row>
    <row r="20238" spans="1:7" x14ac:dyDescent="0.25">
      <c r="A20238" s="108" t="str">
        <f t="shared" si="316"/>
        <v>NL_2010_1A3(FU)_NMVOC</v>
      </c>
      <c r="B20238" s="113" t="s">
        <v>166</v>
      </c>
      <c r="C20238" s="113">
        <v>2010</v>
      </c>
      <c r="D20238" s="113" t="s">
        <v>134</v>
      </c>
      <c r="E20238" s="113" t="s">
        <v>123</v>
      </c>
      <c r="F20238" s="113" t="s">
        <v>200</v>
      </c>
      <c r="G20238" s="113">
        <v>24.282865469000001</v>
      </c>
    </row>
    <row r="20239" spans="1:7" x14ac:dyDescent="0.25">
      <c r="A20239" s="108" t="str">
        <f t="shared" si="316"/>
        <v>NL_2010_1A3(FS)_NMVOC</v>
      </c>
      <c r="B20239" s="113" t="s">
        <v>166</v>
      </c>
      <c r="C20239" s="113">
        <v>2010</v>
      </c>
      <c r="D20239" s="113" t="s">
        <v>132</v>
      </c>
      <c r="E20239" s="113" t="s">
        <v>123</v>
      </c>
      <c r="F20239" s="113" t="s">
        <v>200</v>
      </c>
      <c r="G20239" s="113">
        <v>27.143716853000001</v>
      </c>
    </row>
    <row r="20240" spans="1:7" x14ac:dyDescent="0.25">
      <c r="A20240" s="108" t="str">
        <f t="shared" si="316"/>
        <v>NL_2010_1A3(FU)_SOx</v>
      </c>
      <c r="B20240" s="113" t="s">
        <v>166</v>
      </c>
      <c r="C20240" s="113">
        <v>2010</v>
      </c>
      <c r="D20240" s="113" t="s">
        <v>134</v>
      </c>
      <c r="E20240" s="113" t="s">
        <v>201</v>
      </c>
      <c r="F20240" s="113" t="s">
        <v>200</v>
      </c>
      <c r="G20240" s="113">
        <v>0.18171997000000001</v>
      </c>
    </row>
    <row r="20241" spans="1:7" x14ac:dyDescent="0.25">
      <c r="A20241" s="108" t="str">
        <f t="shared" si="316"/>
        <v>NL_2010_1A3(FS)_SOx</v>
      </c>
      <c r="B20241" s="113" t="s">
        <v>166</v>
      </c>
      <c r="C20241" s="113">
        <v>2010</v>
      </c>
      <c r="D20241" s="113" t="s">
        <v>132</v>
      </c>
      <c r="E20241" s="113" t="s">
        <v>201</v>
      </c>
      <c r="F20241" s="113" t="s">
        <v>200</v>
      </c>
      <c r="G20241" s="113">
        <v>0.211891843</v>
      </c>
    </row>
    <row r="20242" spans="1:7" x14ac:dyDescent="0.25">
      <c r="A20242" s="108" t="str">
        <f t="shared" si="316"/>
        <v>NL_2010_1A3(FU)_NH3</v>
      </c>
      <c r="B20242" s="113" t="s">
        <v>166</v>
      </c>
      <c r="C20242" s="113">
        <v>2010</v>
      </c>
      <c r="D20242" s="113" t="s">
        <v>134</v>
      </c>
      <c r="E20242" s="113" t="s">
        <v>124</v>
      </c>
      <c r="F20242" s="113" t="s">
        <v>200</v>
      </c>
      <c r="G20242" s="113">
        <v>3.6270294390000002</v>
      </c>
    </row>
    <row r="20243" spans="1:7" x14ac:dyDescent="0.25">
      <c r="A20243" s="108" t="str">
        <f t="shared" si="316"/>
        <v>NL_2010_1A3(FS)_NH3</v>
      </c>
      <c r="B20243" s="113" t="s">
        <v>166</v>
      </c>
      <c r="C20243" s="113">
        <v>2010</v>
      </c>
      <c r="D20243" s="113" t="s">
        <v>132</v>
      </c>
      <c r="E20243" s="113" t="s">
        <v>124</v>
      </c>
      <c r="F20243" s="113" t="s">
        <v>200</v>
      </c>
      <c r="G20243" s="113">
        <v>3.8998499830000002</v>
      </c>
    </row>
    <row r="20244" spans="1:7" x14ac:dyDescent="0.25">
      <c r="A20244" s="108" t="str">
        <f t="shared" si="316"/>
        <v>NL_2010_1A3(FU)_PM2.5</v>
      </c>
      <c r="B20244" s="113" t="s">
        <v>166</v>
      </c>
      <c r="C20244" s="113">
        <v>2010</v>
      </c>
      <c r="D20244" s="113" t="s">
        <v>134</v>
      </c>
      <c r="E20244" s="113" t="s">
        <v>203</v>
      </c>
      <c r="F20244" s="113" t="s">
        <v>200</v>
      </c>
      <c r="G20244" s="113">
        <v>3.0895701419999999</v>
      </c>
    </row>
    <row r="20245" spans="1:7" x14ac:dyDescent="0.25">
      <c r="A20245" s="108" t="str">
        <f t="shared" si="316"/>
        <v>NL_2010_1A3(FS)_PM2.5</v>
      </c>
      <c r="B20245" s="113" t="s">
        <v>166</v>
      </c>
      <c r="C20245" s="113">
        <v>2010</v>
      </c>
      <c r="D20245" s="113" t="s">
        <v>132</v>
      </c>
      <c r="E20245" s="113" t="s">
        <v>203</v>
      </c>
      <c r="F20245" s="113" t="s">
        <v>200</v>
      </c>
      <c r="G20245" s="113">
        <v>3.4020286359999998</v>
      </c>
    </row>
    <row r="20246" spans="1:7" x14ac:dyDescent="0.25">
      <c r="A20246" s="108" t="str">
        <f t="shared" si="316"/>
        <v>NL_2010_3D_NOx</v>
      </c>
      <c r="B20246" s="113" t="s">
        <v>166</v>
      </c>
      <c r="C20246" s="113">
        <v>2010</v>
      </c>
      <c r="D20246" s="113" t="s">
        <v>206</v>
      </c>
      <c r="E20246" s="113" t="s">
        <v>199</v>
      </c>
      <c r="F20246" s="113" t="s">
        <v>200</v>
      </c>
      <c r="G20246" s="113">
        <v>29.587407447</v>
      </c>
    </row>
    <row r="20247" spans="1:7" x14ac:dyDescent="0.25">
      <c r="A20247" s="108" t="str">
        <f t="shared" si="316"/>
        <v>NL_2011_NATIONAL TOTAL_NOx</v>
      </c>
      <c r="B20247" s="113" t="s">
        <v>166</v>
      </c>
      <c r="C20247" s="113">
        <v>2011</v>
      </c>
      <c r="D20247" s="113" t="s">
        <v>122</v>
      </c>
      <c r="E20247" s="113" t="s">
        <v>199</v>
      </c>
      <c r="F20247" s="113" t="s">
        <v>200</v>
      </c>
      <c r="G20247" s="113">
        <v>330.675802922</v>
      </c>
    </row>
    <row r="20248" spans="1:7" x14ac:dyDescent="0.25">
      <c r="A20248" s="108" t="str">
        <f t="shared" si="316"/>
        <v>NL_2011_NATIONAL TOTAL_NMVOC</v>
      </c>
      <c r="B20248" s="113" t="s">
        <v>166</v>
      </c>
      <c r="C20248" s="113">
        <v>2011</v>
      </c>
      <c r="D20248" s="113" t="s">
        <v>122</v>
      </c>
      <c r="E20248" s="113" t="s">
        <v>123</v>
      </c>
      <c r="F20248" s="113" t="s">
        <v>200</v>
      </c>
      <c r="G20248" s="113">
        <v>269.89610823499999</v>
      </c>
    </row>
    <row r="20249" spans="1:7" x14ac:dyDescent="0.25">
      <c r="A20249" s="108" t="str">
        <f t="shared" si="316"/>
        <v>NL_2011_NATIONAL TOTAL_SOx</v>
      </c>
      <c r="B20249" s="113" t="s">
        <v>166</v>
      </c>
      <c r="C20249" s="113">
        <v>2011</v>
      </c>
      <c r="D20249" s="113" t="s">
        <v>122</v>
      </c>
      <c r="E20249" s="113" t="s">
        <v>201</v>
      </c>
      <c r="F20249" s="113" t="s">
        <v>200</v>
      </c>
      <c r="G20249" s="113">
        <v>35.031369251999998</v>
      </c>
    </row>
    <row r="20250" spans="1:7" x14ac:dyDescent="0.25">
      <c r="A20250" s="108" t="str">
        <f t="shared" si="316"/>
        <v>NL_2011_NATIONAL TOTAL_NH3</v>
      </c>
      <c r="B20250" s="113" t="s">
        <v>166</v>
      </c>
      <c r="C20250" s="113">
        <v>2011</v>
      </c>
      <c r="D20250" s="113" t="s">
        <v>122</v>
      </c>
      <c r="E20250" s="113" t="s">
        <v>124</v>
      </c>
      <c r="F20250" s="113" t="s">
        <v>200</v>
      </c>
      <c r="G20250" s="113">
        <v>133.33966458399999</v>
      </c>
    </row>
    <row r="20251" spans="1:7" x14ac:dyDescent="0.25">
      <c r="A20251" s="108" t="str">
        <f t="shared" si="316"/>
        <v>NL_2011_NATIONAL TOTAL_PM2.5</v>
      </c>
      <c r="B20251" s="113" t="s">
        <v>166</v>
      </c>
      <c r="C20251" s="113">
        <v>2011</v>
      </c>
      <c r="D20251" s="113" t="s">
        <v>122</v>
      </c>
      <c r="E20251" s="113" t="s">
        <v>203</v>
      </c>
      <c r="F20251" s="113" t="s">
        <v>200</v>
      </c>
      <c r="G20251" s="113">
        <v>20.392415119999999</v>
      </c>
    </row>
    <row r="20252" spans="1:7" x14ac:dyDescent="0.25">
      <c r="A20252" s="108" t="str">
        <f t="shared" si="316"/>
        <v>NL_2011_NATIONAL TOTAL_Pb</v>
      </c>
      <c r="B20252" s="113" t="s">
        <v>166</v>
      </c>
      <c r="C20252" s="113">
        <v>2011</v>
      </c>
      <c r="D20252" s="113" t="s">
        <v>122</v>
      </c>
      <c r="E20252" s="113" t="s">
        <v>125</v>
      </c>
      <c r="F20252" s="113" t="s">
        <v>200</v>
      </c>
      <c r="G20252" s="113">
        <v>2.2480332363E-2</v>
      </c>
    </row>
    <row r="20253" spans="1:7" x14ac:dyDescent="0.25">
      <c r="A20253" s="108" t="str">
        <f t="shared" si="316"/>
        <v>NL_2011_NATIONAL TOTAL_Cd</v>
      </c>
      <c r="B20253" s="113" t="s">
        <v>166</v>
      </c>
      <c r="C20253" s="113">
        <v>2011</v>
      </c>
      <c r="D20253" s="113" t="s">
        <v>122</v>
      </c>
      <c r="E20253" s="113" t="s">
        <v>126</v>
      </c>
      <c r="F20253" s="113" t="s">
        <v>200</v>
      </c>
      <c r="G20253" s="113">
        <v>3.4473774450000001E-3</v>
      </c>
    </row>
    <row r="20254" spans="1:7" x14ac:dyDescent="0.25">
      <c r="A20254" s="108" t="str">
        <f t="shared" si="316"/>
        <v>NL_2011_NATIONAL TOTAL_Hg</v>
      </c>
      <c r="B20254" s="113" t="s">
        <v>166</v>
      </c>
      <c r="C20254" s="113">
        <v>2011</v>
      </c>
      <c r="D20254" s="113" t="s">
        <v>122</v>
      </c>
      <c r="E20254" s="113" t="s">
        <v>127</v>
      </c>
      <c r="F20254" s="113" t="s">
        <v>200</v>
      </c>
      <c r="G20254" s="113">
        <v>8.4936837899999998E-4</v>
      </c>
    </row>
    <row r="20255" spans="1:7" x14ac:dyDescent="0.25">
      <c r="A20255" s="108" t="str">
        <f t="shared" si="316"/>
        <v>NL_2011_NATIONAL TOTAL_DIOX</v>
      </c>
      <c r="B20255" s="113" t="s">
        <v>166</v>
      </c>
      <c r="C20255" s="113">
        <v>2011</v>
      </c>
      <c r="D20255" s="113" t="s">
        <v>122</v>
      </c>
      <c r="E20255" s="113" t="s">
        <v>128</v>
      </c>
      <c r="F20255" s="113" t="s">
        <v>200</v>
      </c>
      <c r="G20255" s="150">
        <v>4.0292935982999997E-8</v>
      </c>
    </row>
    <row r="20256" spans="1:7" x14ac:dyDescent="0.25">
      <c r="A20256" s="108" t="str">
        <f t="shared" si="316"/>
        <v>NL_2011_NATIONAL TOTAL_PAH</v>
      </c>
      <c r="B20256" s="113" t="s">
        <v>166</v>
      </c>
      <c r="C20256" s="113">
        <v>2011</v>
      </c>
      <c r="D20256" s="113" t="s">
        <v>122</v>
      </c>
      <c r="E20256" s="113" t="s">
        <v>129</v>
      </c>
      <c r="F20256" s="113" t="s">
        <v>200</v>
      </c>
      <c r="G20256" s="113">
        <v>5.8248172720000001E-3</v>
      </c>
    </row>
    <row r="20257" spans="1:7" x14ac:dyDescent="0.25">
      <c r="A20257" s="108" t="str">
        <f t="shared" si="316"/>
        <v>NL_2011_NATIONAL TOTAL_HCB</v>
      </c>
      <c r="B20257" s="113" t="s">
        <v>166</v>
      </c>
      <c r="C20257" s="113">
        <v>2011</v>
      </c>
      <c r="D20257" s="113" t="s">
        <v>122</v>
      </c>
      <c r="E20257" s="113" t="s">
        <v>130</v>
      </c>
      <c r="F20257" s="113" t="s">
        <v>200</v>
      </c>
      <c r="G20257" s="150">
        <v>3.681536298E-6</v>
      </c>
    </row>
    <row r="20258" spans="1:7" x14ac:dyDescent="0.25">
      <c r="A20258" s="108" t="str">
        <f t="shared" si="316"/>
        <v>NL_2011_NATIONAL TOTAL_PCB</v>
      </c>
      <c r="B20258" s="113" t="s">
        <v>166</v>
      </c>
      <c r="C20258" s="113">
        <v>2011</v>
      </c>
      <c r="D20258" s="113" t="s">
        <v>122</v>
      </c>
      <c r="E20258" s="113" t="s">
        <v>259</v>
      </c>
      <c r="F20258" s="113" t="s">
        <v>200</v>
      </c>
      <c r="G20258" s="150">
        <v>2.65324743E-7</v>
      </c>
    </row>
    <row r="20259" spans="1:7" x14ac:dyDescent="0.25">
      <c r="A20259" s="108" t="str">
        <f t="shared" si="316"/>
        <v>NL_2011_1A3(FU)_NOx</v>
      </c>
      <c r="B20259" s="113" t="s">
        <v>166</v>
      </c>
      <c r="C20259" s="113">
        <v>2011</v>
      </c>
      <c r="D20259" s="113" t="s">
        <v>134</v>
      </c>
      <c r="E20259" s="113" t="s">
        <v>199</v>
      </c>
      <c r="F20259" s="113" t="s">
        <v>200</v>
      </c>
      <c r="G20259" s="113">
        <v>94.246355578000006</v>
      </c>
    </row>
    <row r="20260" spans="1:7" x14ac:dyDescent="0.25">
      <c r="A20260" s="108" t="str">
        <f t="shared" si="316"/>
        <v>NL_2011_1A3(FS)_NOx</v>
      </c>
      <c r="B20260" s="113" t="s">
        <v>166</v>
      </c>
      <c r="C20260" s="113">
        <v>2011</v>
      </c>
      <c r="D20260" s="113" t="s">
        <v>132</v>
      </c>
      <c r="E20260" s="113" t="s">
        <v>199</v>
      </c>
      <c r="F20260" s="113" t="s">
        <v>200</v>
      </c>
      <c r="G20260" s="113">
        <v>126.842193055</v>
      </c>
    </row>
    <row r="20261" spans="1:7" x14ac:dyDescent="0.25">
      <c r="A20261" s="108" t="str">
        <f t="shared" si="316"/>
        <v>NL_2011_1A3(FU)_NMVOC</v>
      </c>
      <c r="B20261" s="113" t="s">
        <v>166</v>
      </c>
      <c r="C20261" s="113">
        <v>2011</v>
      </c>
      <c r="D20261" s="113" t="s">
        <v>134</v>
      </c>
      <c r="E20261" s="113" t="s">
        <v>123</v>
      </c>
      <c r="F20261" s="113" t="s">
        <v>200</v>
      </c>
      <c r="G20261" s="113">
        <v>24.275751960000001</v>
      </c>
    </row>
    <row r="20262" spans="1:7" x14ac:dyDescent="0.25">
      <c r="A20262" s="108" t="str">
        <f t="shared" si="316"/>
        <v>NL_2011_1A3(FS)_NMVOC</v>
      </c>
      <c r="B20262" s="113" t="s">
        <v>166</v>
      </c>
      <c r="C20262" s="113">
        <v>2011</v>
      </c>
      <c r="D20262" s="113" t="s">
        <v>132</v>
      </c>
      <c r="E20262" s="113" t="s">
        <v>123</v>
      </c>
      <c r="F20262" s="113" t="s">
        <v>200</v>
      </c>
      <c r="G20262" s="113">
        <v>27.925584958000002</v>
      </c>
    </row>
    <row r="20263" spans="1:7" x14ac:dyDescent="0.25">
      <c r="A20263" s="108" t="str">
        <f t="shared" si="316"/>
        <v>NL_2011_1A3(FU)_SOx</v>
      </c>
      <c r="B20263" s="113" t="s">
        <v>166</v>
      </c>
      <c r="C20263" s="113">
        <v>2011</v>
      </c>
      <c r="D20263" s="113" t="s">
        <v>134</v>
      </c>
      <c r="E20263" s="113" t="s">
        <v>201</v>
      </c>
      <c r="F20263" s="113" t="s">
        <v>200</v>
      </c>
      <c r="G20263" s="113">
        <v>0.1814673</v>
      </c>
    </row>
    <row r="20264" spans="1:7" x14ac:dyDescent="0.25">
      <c r="A20264" s="108" t="str">
        <f t="shared" si="316"/>
        <v>NL_2011_1A3(FS)_SOx</v>
      </c>
      <c r="B20264" s="113" t="s">
        <v>166</v>
      </c>
      <c r="C20264" s="113">
        <v>2011</v>
      </c>
      <c r="D20264" s="113" t="s">
        <v>132</v>
      </c>
      <c r="E20264" s="113" t="s">
        <v>201</v>
      </c>
      <c r="F20264" s="113" t="s">
        <v>200</v>
      </c>
      <c r="G20264" s="113">
        <v>0.21555993000000001</v>
      </c>
    </row>
    <row r="20265" spans="1:7" x14ac:dyDescent="0.25">
      <c r="A20265" s="108" t="str">
        <f t="shared" si="316"/>
        <v>NL_2011_1A3(FU)_NH3</v>
      </c>
      <c r="B20265" s="113" t="s">
        <v>166</v>
      </c>
      <c r="C20265" s="113">
        <v>2011</v>
      </c>
      <c r="D20265" s="113" t="s">
        <v>134</v>
      </c>
      <c r="E20265" s="113" t="s">
        <v>124</v>
      </c>
      <c r="F20265" s="113" t="s">
        <v>200</v>
      </c>
      <c r="G20265" s="113">
        <v>3.5309090140000001</v>
      </c>
    </row>
    <row r="20266" spans="1:7" x14ac:dyDescent="0.25">
      <c r="A20266" s="108" t="str">
        <f t="shared" si="316"/>
        <v>NL_2011_1A3(FS)_NH3</v>
      </c>
      <c r="B20266" s="113" t="s">
        <v>166</v>
      </c>
      <c r="C20266" s="113">
        <v>2011</v>
      </c>
      <c r="D20266" s="113" t="s">
        <v>132</v>
      </c>
      <c r="E20266" s="113" t="s">
        <v>124</v>
      </c>
      <c r="F20266" s="113" t="s">
        <v>200</v>
      </c>
      <c r="G20266" s="113">
        <v>3.8635242409999999</v>
      </c>
    </row>
    <row r="20267" spans="1:7" x14ac:dyDescent="0.25">
      <c r="A20267" s="108" t="str">
        <f t="shared" si="316"/>
        <v>NL_2011_1A3(FU)_PM2.5</v>
      </c>
      <c r="B20267" s="113" t="s">
        <v>166</v>
      </c>
      <c r="C20267" s="113">
        <v>2011</v>
      </c>
      <c r="D20267" s="113" t="s">
        <v>134</v>
      </c>
      <c r="E20267" s="113" t="s">
        <v>203</v>
      </c>
      <c r="F20267" s="113" t="s">
        <v>200</v>
      </c>
      <c r="G20267" s="113">
        <v>2.7207091609999998</v>
      </c>
    </row>
    <row r="20268" spans="1:7" x14ac:dyDescent="0.25">
      <c r="A20268" s="108" t="str">
        <f t="shared" si="316"/>
        <v>NL_2011_1A3(FS)_PM2.5</v>
      </c>
      <c r="B20268" s="113" t="s">
        <v>166</v>
      </c>
      <c r="C20268" s="113">
        <v>2011</v>
      </c>
      <c r="D20268" s="113" t="s">
        <v>132</v>
      </c>
      <c r="E20268" s="113" t="s">
        <v>203</v>
      </c>
      <c r="F20268" s="113" t="s">
        <v>200</v>
      </c>
      <c r="G20268" s="113">
        <v>3.026313086</v>
      </c>
    </row>
    <row r="20269" spans="1:7" x14ac:dyDescent="0.25">
      <c r="A20269" s="108" t="str">
        <f t="shared" si="316"/>
        <v>NL_2011_3D_NOx</v>
      </c>
      <c r="B20269" s="113" t="s">
        <v>166</v>
      </c>
      <c r="C20269" s="113">
        <v>2011</v>
      </c>
      <c r="D20269" s="113" t="s">
        <v>206</v>
      </c>
      <c r="E20269" s="113" t="s">
        <v>199</v>
      </c>
      <c r="F20269" s="113" t="s">
        <v>200</v>
      </c>
      <c r="G20269" s="113">
        <v>29.120990431999999</v>
      </c>
    </row>
    <row r="20270" spans="1:7" x14ac:dyDescent="0.25">
      <c r="A20270" s="108" t="str">
        <f t="shared" si="316"/>
        <v>NL_2012_NATIONAL TOTAL_NOx</v>
      </c>
      <c r="B20270" s="113" t="s">
        <v>166</v>
      </c>
      <c r="C20270" s="113">
        <v>2012</v>
      </c>
      <c r="D20270" s="113" t="s">
        <v>122</v>
      </c>
      <c r="E20270" s="113" t="s">
        <v>199</v>
      </c>
      <c r="F20270" s="113" t="s">
        <v>200</v>
      </c>
      <c r="G20270" s="113">
        <v>313.38173843099997</v>
      </c>
    </row>
    <row r="20271" spans="1:7" x14ac:dyDescent="0.25">
      <c r="A20271" s="108" t="str">
        <f t="shared" si="316"/>
        <v>NL_2012_NATIONAL TOTAL_NMVOC</v>
      </c>
      <c r="B20271" s="113" t="s">
        <v>166</v>
      </c>
      <c r="C20271" s="113">
        <v>2012</v>
      </c>
      <c r="D20271" s="113" t="s">
        <v>122</v>
      </c>
      <c r="E20271" s="113" t="s">
        <v>123</v>
      </c>
      <c r="F20271" s="113" t="s">
        <v>200</v>
      </c>
      <c r="G20271" s="113">
        <v>264.35881903400002</v>
      </c>
    </row>
    <row r="20272" spans="1:7" x14ac:dyDescent="0.25">
      <c r="A20272" s="108" t="str">
        <f t="shared" si="316"/>
        <v>NL_2012_NATIONAL TOTAL_SOx</v>
      </c>
      <c r="B20272" s="113" t="s">
        <v>166</v>
      </c>
      <c r="C20272" s="113">
        <v>2012</v>
      </c>
      <c r="D20272" s="113" t="s">
        <v>122</v>
      </c>
      <c r="E20272" s="113" t="s">
        <v>201</v>
      </c>
      <c r="F20272" s="113" t="s">
        <v>200</v>
      </c>
      <c r="G20272" s="113">
        <v>35.365438543000003</v>
      </c>
    </row>
    <row r="20273" spans="1:7" x14ac:dyDescent="0.25">
      <c r="A20273" s="108" t="str">
        <f t="shared" si="316"/>
        <v>NL_2012_NATIONAL TOTAL_NH3</v>
      </c>
      <c r="B20273" s="113" t="s">
        <v>166</v>
      </c>
      <c r="C20273" s="113">
        <v>2012</v>
      </c>
      <c r="D20273" s="113" t="s">
        <v>122</v>
      </c>
      <c r="E20273" s="113" t="s">
        <v>124</v>
      </c>
      <c r="F20273" s="113" t="s">
        <v>200</v>
      </c>
      <c r="G20273" s="113">
        <v>127.75356152000001</v>
      </c>
    </row>
    <row r="20274" spans="1:7" x14ac:dyDescent="0.25">
      <c r="A20274" s="108" t="str">
        <f t="shared" si="316"/>
        <v>NL_2012_NATIONAL TOTAL_PM2.5</v>
      </c>
      <c r="B20274" s="113" t="s">
        <v>166</v>
      </c>
      <c r="C20274" s="113">
        <v>2012</v>
      </c>
      <c r="D20274" s="113" t="s">
        <v>122</v>
      </c>
      <c r="E20274" s="113" t="s">
        <v>203</v>
      </c>
      <c r="F20274" s="113" t="s">
        <v>200</v>
      </c>
      <c r="G20274" s="113">
        <v>19.243907666999998</v>
      </c>
    </row>
    <row r="20275" spans="1:7" x14ac:dyDescent="0.25">
      <c r="A20275" s="108" t="str">
        <f t="shared" si="316"/>
        <v>NL_2012_NATIONAL TOTAL_Pb</v>
      </c>
      <c r="B20275" s="113" t="s">
        <v>166</v>
      </c>
      <c r="C20275" s="113">
        <v>2012</v>
      </c>
      <c r="D20275" s="113" t="s">
        <v>122</v>
      </c>
      <c r="E20275" s="113" t="s">
        <v>125</v>
      </c>
      <c r="F20275" s="113" t="s">
        <v>200</v>
      </c>
      <c r="G20275" s="113">
        <v>1.6127379713999999E-2</v>
      </c>
    </row>
    <row r="20276" spans="1:7" x14ac:dyDescent="0.25">
      <c r="A20276" s="108" t="str">
        <f t="shared" si="316"/>
        <v>NL_2012_NATIONAL TOTAL_Cd</v>
      </c>
      <c r="B20276" s="113" t="s">
        <v>166</v>
      </c>
      <c r="C20276" s="113">
        <v>2012</v>
      </c>
      <c r="D20276" s="113" t="s">
        <v>122</v>
      </c>
      <c r="E20276" s="113" t="s">
        <v>126</v>
      </c>
      <c r="F20276" s="113" t="s">
        <v>200</v>
      </c>
      <c r="G20276" s="113">
        <v>3.1152117289999998E-3</v>
      </c>
    </row>
    <row r="20277" spans="1:7" x14ac:dyDescent="0.25">
      <c r="A20277" s="108" t="str">
        <f t="shared" si="316"/>
        <v>NL_2012_NATIONAL TOTAL_Hg</v>
      </c>
      <c r="B20277" s="113" t="s">
        <v>166</v>
      </c>
      <c r="C20277" s="113">
        <v>2012</v>
      </c>
      <c r="D20277" s="113" t="s">
        <v>122</v>
      </c>
      <c r="E20277" s="113" t="s">
        <v>127</v>
      </c>
      <c r="F20277" s="113" t="s">
        <v>200</v>
      </c>
      <c r="G20277" s="113">
        <v>7.5601991299999996E-4</v>
      </c>
    </row>
    <row r="20278" spans="1:7" x14ac:dyDescent="0.25">
      <c r="A20278" s="108" t="str">
        <f t="shared" si="316"/>
        <v>NL_2012_NATIONAL TOTAL_DIOX</v>
      </c>
      <c r="B20278" s="113" t="s">
        <v>166</v>
      </c>
      <c r="C20278" s="113">
        <v>2012</v>
      </c>
      <c r="D20278" s="113" t="s">
        <v>122</v>
      </c>
      <c r="E20278" s="113" t="s">
        <v>128</v>
      </c>
      <c r="F20278" s="113" t="s">
        <v>200</v>
      </c>
      <c r="G20278" s="150">
        <v>3.3703506382999999E-8</v>
      </c>
    </row>
    <row r="20279" spans="1:7" x14ac:dyDescent="0.25">
      <c r="A20279" s="108" t="str">
        <f t="shared" si="316"/>
        <v>NL_2012_NATIONAL TOTAL_PAH</v>
      </c>
      <c r="B20279" s="113" t="s">
        <v>166</v>
      </c>
      <c r="C20279" s="113">
        <v>2012</v>
      </c>
      <c r="D20279" s="113" t="s">
        <v>122</v>
      </c>
      <c r="E20279" s="113" t="s">
        <v>129</v>
      </c>
      <c r="F20279" s="113" t="s">
        <v>200</v>
      </c>
      <c r="G20279" s="113">
        <v>5.830406804E-3</v>
      </c>
    </row>
    <row r="20280" spans="1:7" x14ac:dyDescent="0.25">
      <c r="A20280" s="108" t="str">
        <f t="shared" si="316"/>
        <v>NL_2012_NATIONAL TOTAL_HCB</v>
      </c>
      <c r="B20280" s="113" t="s">
        <v>166</v>
      </c>
      <c r="C20280" s="113">
        <v>2012</v>
      </c>
      <c r="D20280" s="113" t="s">
        <v>122</v>
      </c>
      <c r="E20280" s="113" t="s">
        <v>130</v>
      </c>
      <c r="F20280" s="113" t="s">
        <v>200</v>
      </c>
      <c r="G20280" s="150">
        <v>4.0200321790000004E-6</v>
      </c>
    </row>
    <row r="20281" spans="1:7" x14ac:dyDescent="0.25">
      <c r="A20281" s="108" t="str">
        <f t="shared" si="316"/>
        <v>NL_2012_NATIONAL TOTAL_PCB</v>
      </c>
      <c r="B20281" s="113" t="s">
        <v>166</v>
      </c>
      <c r="C20281" s="113">
        <v>2012</v>
      </c>
      <c r="D20281" s="113" t="s">
        <v>122</v>
      </c>
      <c r="E20281" s="113" t="s">
        <v>259</v>
      </c>
      <c r="F20281" s="113" t="s">
        <v>200</v>
      </c>
      <c r="G20281" s="150">
        <v>2.8118407199999998E-7</v>
      </c>
    </row>
    <row r="20282" spans="1:7" x14ac:dyDescent="0.25">
      <c r="A20282" s="108" t="str">
        <f t="shared" si="316"/>
        <v>NL_2012_1A3(FU)_NOx</v>
      </c>
      <c r="B20282" s="113" t="s">
        <v>166</v>
      </c>
      <c r="C20282" s="113">
        <v>2012</v>
      </c>
      <c r="D20282" s="113" t="s">
        <v>134</v>
      </c>
      <c r="E20282" s="113" t="s">
        <v>199</v>
      </c>
      <c r="F20282" s="113" t="s">
        <v>200</v>
      </c>
      <c r="G20282" s="113">
        <v>91.120701776999994</v>
      </c>
    </row>
    <row r="20283" spans="1:7" x14ac:dyDescent="0.25">
      <c r="A20283" s="108" t="str">
        <f t="shared" si="316"/>
        <v>NL_2012_1A3(FS)_NOx</v>
      </c>
      <c r="B20283" s="113" t="s">
        <v>166</v>
      </c>
      <c r="C20283" s="113">
        <v>2012</v>
      </c>
      <c r="D20283" s="113" t="s">
        <v>132</v>
      </c>
      <c r="E20283" s="113" t="s">
        <v>199</v>
      </c>
      <c r="F20283" s="113" t="s">
        <v>200</v>
      </c>
      <c r="G20283" s="113">
        <v>117.780765432</v>
      </c>
    </row>
    <row r="20284" spans="1:7" x14ac:dyDescent="0.25">
      <c r="A20284" s="108" t="str">
        <f t="shared" si="316"/>
        <v>NL_2012_1A3(FU)_NMVOC</v>
      </c>
      <c r="B20284" s="113" t="s">
        <v>166</v>
      </c>
      <c r="C20284" s="113">
        <v>2012</v>
      </c>
      <c r="D20284" s="113" t="s">
        <v>134</v>
      </c>
      <c r="E20284" s="113" t="s">
        <v>123</v>
      </c>
      <c r="F20284" s="113" t="s">
        <v>200</v>
      </c>
      <c r="G20284" s="113">
        <v>23.952495600999999</v>
      </c>
    </row>
    <row r="20285" spans="1:7" x14ac:dyDescent="0.25">
      <c r="A20285" s="108" t="str">
        <f t="shared" si="316"/>
        <v>NL_2012_1A3(FS)_NMVOC</v>
      </c>
      <c r="B20285" s="113" t="s">
        <v>166</v>
      </c>
      <c r="C20285" s="113">
        <v>2012</v>
      </c>
      <c r="D20285" s="113" t="s">
        <v>132</v>
      </c>
      <c r="E20285" s="113" t="s">
        <v>123</v>
      </c>
      <c r="F20285" s="113" t="s">
        <v>200</v>
      </c>
      <c r="G20285" s="113">
        <v>27.006992853</v>
      </c>
    </row>
    <row r="20286" spans="1:7" x14ac:dyDescent="0.25">
      <c r="A20286" s="108" t="str">
        <f t="shared" si="316"/>
        <v>NL_2012_1A3(FU)_SOx</v>
      </c>
      <c r="B20286" s="113" t="s">
        <v>166</v>
      </c>
      <c r="C20286" s="113">
        <v>2012</v>
      </c>
      <c r="D20286" s="113" t="s">
        <v>134</v>
      </c>
      <c r="E20286" s="113" t="s">
        <v>201</v>
      </c>
      <c r="F20286" s="113" t="s">
        <v>200</v>
      </c>
      <c r="G20286" s="113">
        <v>0.18025866800000001</v>
      </c>
    </row>
    <row r="20287" spans="1:7" x14ac:dyDescent="0.25">
      <c r="A20287" s="108" t="str">
        <f t="shared" si="316"/>
        <v>NL_2012_1A3(FS)_SOx</v>
      </c>
      <c r="B20287" s="113" t="s">
        <v>166</v>
      </c>
      <c r="C20287" s="113">
        <v>2012</v>
      </c>
      <c r="D20287" s="113" t="s">
        <v>132</v>
      </c>
      <c r="E20287" s="113" t="s">
        <v>201</v>
      </c>
      <c r="F20287" s="113" t="s">
        <v>200</v>
      </c>
      <c r="G20287" s="113">
        <v>0.20742833999999999</v>
      </c>
    </row>
    <row r="20288" spans="1:7" x14ac:dyDescent="0.25">
      <c r="A20288" s="108" t="str">
        <f t="shared" si="316"/>
        <v>NL_2012_1A3(FU)_NH3</v>
      </c>
      <c r="B20288" s="113" t="s">
        <v>166</v>
      </c>
      <c r="C20288" s="113">
        <v>2012</v>
      </c>
      <c r="D20288" s="113" t="s">
        <v>134</v>
      </c>
      <c r="E20288" s="113" t="s">
        <v>124</v>
      </c>
      <c r="F20288" s="113" t="s">
        <v>200</v>
      </c>
      <c r="G20288" s="113">
        <v>3.4300262689999998</v>
      </c>
    </row>
    <row r="20289" spans="1:7" x14ac:dyDescent="0.25">
      <c r="A20289" s="108" t="str">
        <f t="shared" si="316"/>
        <v>NL_2012_1A3(FS)_NH3</v>
      </c>
      <c r="B20289" s="113" t="s">
        <v>166</v>
      </c>
      <c r="C20289" s="113">
        <v>2012</v>
      </c>
      <c r="D20289" s="113" t="s">
        <v>132</v>
      </c>
      <c r="E20289" s="113" t="s">
        <v>124</v>
      </c>
      <c r="F20289" s="113" t="s">
        <v>200</v>
      </c>
      <c r="G20289" s="113">
        <v>3.6466658449999998</v>
      </c>
    </row>
    <row r="20290" spans="1:7" x14ac:dyDescent="0.25">
      <c r="A20290" s="108" t="str">
        <f t="shared" ref="A20290:A20353" si="317">CONCATENATE(B20290,"_",C20290,"_",D20290,"_",E20290)</f>
        <v>NL_2012_1A3(FU)_PM2.5</v>
      </c>
      <c r="B20290" s="113" t="s">
        <v>166</v>
      </c>
      <c r="C20290" s="113">
        <v>2012</v>
      </c>
      <c r="D20290" s="113" t="s">
        <v>134</v>
      </c>
      <c r="E20290" s="113" t="s">
        <v>203</v>
      </c>
      <c r="F20290" s="113" t="s">
        <v>200</v>
      </c>
      <c r="G20290" s="113">
        <v>2.438404867</v>
      </c>
    </row>
    <row r="20291" spans="1:7" x14ac:dyDescent="0.25">
      <c r="A20291" s="108" t="str">
        <f t="shared" si="317"/>
        <v>NL_2012_1A3(FS)_PM2.5</v>
      </c>
      <c r="B20291" s="113" t="s">
        <v>166</v>
      </c>
      <c r="C20291" s="113">
        <v>2012</v>
      </c>
      <c r="D20291" s="113" t="s">
        <v>132</v>
      </c>
      <c r="E20291" s="113" t="s">
        <v>203</v>
      </c>
      <c r="F20291" s="113" t="s">
        <v>200</v>
      </c>
      <c r="G20291" s="113">
        <v>2.6662416119999999</v>
      </c>
    </row>
    <row r="20292" spans="1:7" x14ac:dyDescent="0.25">
      <c r="A20292" s="108" t="str">
        <f t="shared" si="317"/>
        <v>NL_2012_3D_NOx</v>
      </c>
      <c r="B20292" s="113" t="s">
        <v>166</v>
      </c>
      <c r="C20292" s="113">
        <v>2012</v>
      </c>
      <c r="D20292" s="113" t="s">
        <v>206</v>
      </c>
      <c r="E20292" s="113" t="s">
        <v>199</v>
      </c>
      <c r="F20292" s="113" t="s">
        <v>200</v>
      </c>
      <c r="G20292" s="113">
        <v>28.347927651999999</v>
      </c>
    </row>
    <row r="20293" spans="1:7" x14ac:dyDescent="0.25">
      <c r="A20293" s="108" t="str">
        <f t="shared" si="317"/>
        <v>NL_2013_NATIONAL TOTAL_NOx</v>
      </c>
      <c r="B20293" s="113" t="s">
        <v>166</v>
      </c>
      <c r="C20293" s="113">
        <v>2013</v>
      </c>
      <c r="D20293" s="113" t="s">
        <v>122</v>
      </c>
      <c r="E20293" s="113" t="s">
        <v>199</v>
      </c>
      <c r="F20293" s="113" t="s">
        <v>200</v>
      </c>
      <c r="G20293" s="113">
        <v>299.26742567500003</v>
      </c>
    </row>
    <row r="20294" spans="1:7" x14ac:dyDescent="0.25">
      <c r="A20294" s="108" t="str">
        <f t="shared" si="317"/>
        <v>NL_2013_NATIONAL TOTAL_NMVOC</v>
      </c>
      <c r="B20294" s="113" t="s">
        <v>166</v>
      </c>
      <c r="C20294" s="113">
        <v>2013</v>
      </c>
      <c r="D20294" s="113" t="s">
        <v>122</v>
      </c>
      <c r="E20294" s="113" t="s">
        <v>123</v>
      </c>
      <c r="F20294" s="113" t="s">
        <v>200</v>
      </c>
      <c r="G20294" s="113">
        <v>264.66477757400003</v>
      </c>
    </row>
    <row r="20295" spans="1:7" x14ac:dyDescent="0.25">
      <c r="A20295" s="108" t="str">
        <f t="shared" si="317"/>
        <v>NL_2013_NATIONAL TOTAL_SOx</v>
      </c>
      <c r="B20295" s="113" t="s">
        <v>166</v>
      </c>
      <c r="C20295" s="113">
        <v>2013</v>
      </c>
      <c r="D20295" s="113" t="s">
        <v>122</v>
      </c>
      <c r="E20295" s="113" t="s">
        <v>201</v>
      </c>
      <c r="F20295" s="113" t="s">
        <v>200</v>
      </c>
      <c r="G20295" s="113">
        <v>31.122355662</v>
      </c>
    </row>
    <row r="20296" spans="1:7" x14ac:dyDescent="0.25">
      <c r="A20296" s="108" t="str">
        <f t="shared" si="317"/>
        <v>NL_2013_NATIONAL TOTAL_NH3</v>
      </c>
      <c r="B20296" s="113" t="s">
        <v>166</v>
      </c>
      <c r="C20296" s="113">
        <v>2013</v>
      </c>
      <c r="D20296" s="113" t="s">
        <v>122</v>
      </c>
      <c r="E20296" s="113" t="s">
        <v>124</v>
      </c>
      <c r="F20296" s="113" t="s">
        <v>200</v>
      </c>
      <c r="G20296" s="113">
        <v>125.18034011500001</v>
      </c>
    </row>
    <row r="20297" spans="1:7" x14ac:dyDescent="0.25">
      <c r="A20297" s="108" t="str">
        <f t="shared" si="317"/>
        <v>NL_2013_NATIONAL TOTAL_PM2.5</v>
      </c>
      <c r="B20297" s="113" t="s">
        <v>166</v>
      </c>
      <c r="C20297" s="113">
        <v>2013</v>
      </c>
      <c r="D20297" s="113" t="s">
        <v>122</v>
      </c>
      <c r="E20297" s="113" t="s">
        <v>203</v>
      </c>
      <c r="F20297" s="113" t="s">
        <v>200</v>
      </c>
      <c r="G20297" s="113">
        <v>19.155605882</v>
      </c>
    </row>
    <row r="20298" spans="1:7" x14ac:dyDescent="0.25">
      <c r="A20298" s="108" t="str">
        <f t="shared" si="317"/>
        <v>NL_2013_NATIONAL TOTAL_Pb</v>
      </c>
      <c r="B20298" s="113" t="s">
        <v>166</v>
      </c>
      <c r="C20298" s="113">
        <v>2013</v>
      </c>
      <c r="D20298" s="113" t="s">
        <v>122</v>
      </c>
      <c r="E20298" s="113" t="s">
        <v>125</v>
      </c>
      <c r="F20298" s="113" t="s">
        <v>200</v>
      </c>
      <c r="G20298" s="113">
        <v>1.3864232115E-2</v>
      </c>
    </row>
    <row r="20299" spans="1:7" x14ac:dyDescent="0.25">
      <c r="A20299" s="108" t="str">
        <f t="shared" si="317"/>
        <v>NL_2013_NATIONAL TOTAL_Cd</v>
      </c>
      <c r="B20299" s="113" t="s">
        <v>166</v>
      </c>
      <c r="C20299" s="113">
        <v>2013</v>
      </c>
      <c r="D20299" s="113" t="s">
        <v>122</v>
      </c>
      <c r="E20299" s="113" t="s">
        <v>126</v>
      </c>
      <c r="F20299" s="113" t="s">
        <v>200</v>
      </c>
      <c r="G20299" s="113">
        <v>3.0871279649999999E-3</v>
      </c>
    </row>
    <row r="20300" spans="1:7" x14ac:dyDescent="0.25">
      <c r="A20300" s="108" t="str">
        <f t="shared" si="317"/>
        <v>NL_2013_NATIONAL TOTAL_Hg</v>
      </c>
      <c r="B20300" s="113" t="s">
        <v>166</v>
      </c>
      <c r="C20300" s="113">
        <v>2013</v>
      </c>
      <c r="D20300" s="113" t="s">
        <v>122</v>
      </c>
      <c r="E20300" s="113" t="s">
        <v>127</v>
      </c>
      <c r="F20300" s="113" t="s">
        <v>200</v>
      </c>
      <c r="G20300" s="113">
        <v>7.3139088100000001E-4</v>
      </c>
    </row>
    <row r="20301" spans="1:7" x14ac:dyDescent="0.25">
      <c r="A20301" s="108" t="str">
        <f t="shared" si="317"/>
        <v>NL_2013_NATIONAL TOTAL_DIOX</v>
      </c>
      <c r="B20301" s="113" t="s">
        <v>166</v>
      </c>
      <c r="C20301" s="113">
        <v>2013</v>
      </c>
      <c r="D20301" s="113" t="s">
        <v>122</v>
      </c>
      <c r="E20301" s="113" t="s">
        <v>128</v>
      </c>
      <c r="F20301" s="113" t="s">
        <v>200</v>
      </c>
      <c r="G20301" s="150">
        <v>3.4291497039E-8</v>
      </c>
    </row>
    <row r="20302" spans="1:7" x14ac:dyDescent="0.25">
      <c r="A20302" s="108" t="str">
        <f t="shared" si="317"/>
        <v>NL_2013_NATIONAL TOTAL_PAH</v>
      </c>
      <c r="B20302" s="113" t="s">
        <v>166</v>
      </c>
      <c r="C20302" s="113">
        <v>2013</v>
      </c>
      <c r="D20302" s="113" t="s">
        <v>122</v>
      </c>
      <c r="E20302" s="113" t="s">
        <v>129</v>
      </c>
      <c r="F20302" s="113" t="s">
        <v>200</v>
      </c>
      <c r="G20302" s="113">
        <v>6.028656502E-3</v>
      </c>
    </row>
    <row r="20303" spans="1:7" x14ac:dyDescent="0.25">
      <c r="A20303" s="108" t="str">
        <f t="shared" si="317"/>
        <v>NL_2013_NATIONAL TOTAL_HCB</v>
      </c>
      <c r="B20303" s="113" t="s">
        <v>166</v>
      </c>
      <c r="C20303" s="113">
        <v>2013</v>
      </c>
      <c r="D20303" s="113" t="s">
        <v>122</v>
      </c>
      <c r="E20303" s="113" t="s">
        <v>130</v>
      </c>
      <c r="F20303" s="113" t="s">
        <v>200</v>
      </c>
      <c r="G20303" s="150">
        <v>3.7176471030000001E-6</v>
      </c>
    </row>
    <row r="20304" spans="1:7" x14ac:dyDescent="0.25">
      <c r="A20304" s="108" t="str">
        <f t="shared" si="317"/>
        <v>NL_2013_NATIONAL TOTAL_PCB</v>
      </c>
      <c r="B20304" s="113" t="s">
        <v>166</v>
      </c>
      <c r="C20304" s="113">
        <v>2013</v>
      </c>
      <c r="D20304" s="113" t="s">
        <v>122</v>
      </c>
      <c r="E20304" s="113" t="s">
        <v>259</v>
      </c>
      <c r="F20304" s="113" t="s">
        <v>200</v>
      </c>
      <c r="G20304" s="150">
        <v>2.6656512399999998E-7</v>
      </c>
    </row>
    <row r="20305" spans="1:7" x14ac:dyDescent="0.25">
      <c r="A20305" s="108" t="str">
        <f t="shared" si="317"/>
        <v>NL_2013_1A3(FU)_NOx</v>
      </c>
      <c r="B20305" s="113" t="s">
        <v>166</v>
      </c>
      <c r="C20305" s="113">
        <v>2013</v>
      </c>
      <c r="D20305" s="113" t="s">
        <v>134</v>
      </c>
      <c r="E20305" s="113" t="s">
        <v>199</v>
      </c>
      <c r="F20305" s="113" t="s">
        <v>200</v>
      </c>
      <c r="G20305" s="113">
        <v>85.777544457999994</v>
      </c>
    </row>
    <row r="20306" spans="1:7" x14ac:dyDescent="0.25">
      <c r="A20306" s="108" t="str">
        <f t="shared" si="317"/>
        <v>NL_2013_1A3(FS)_NOx</v>
      </c>
      <c r="B20306" s="113" t="s">
        <v>166</v>
      </c>
      <c r="C20306" s="113">
        <v>2013</v>
      </c>
      <c r="D20306" s="113" t="s">
        <v>132</v>
      </c>
      <c r="E20306" s="113" t="s">
        <v>199</v>
      </c>
      <c r="F20306" s="113" t="s">
        <v>200</v>
      </c>
      <c r="G20306" s="113">
        <v>105.861649912</v>
      </c>
    </row>
    <row r="20307" spans="1:7" x14ac:dyDescent="0.25">
      <c r="A20307" s="108" t="str">
        <f t="shared" si="317"/>
        <v>NL_2013_1A3(FU)_NMVOC</v>
      </c>
      <c r="B20307" s="113" t="s">
        <v>166</v>
      </c>
      <c r="C20307" s="113">
        <v>2013</v>
      </c>
      <c r="D20307" s="113" t="s">
        <v>134</v>
      </c>
      <c r="E20307" s="113" t="s">
        <v>123</v>
      </c>
      <c r="F20307" s="113" t="s">
        <v>200</v>
      </c>
      <c r="G20307" s="113">
        <v>23.694204360000001</v>
      </c>
    </row>
    <row r="20308" spans="1:7" x14ac:dyDescent="0.25">
      <c r="A20308" s="108" t="str">
        <f t="shared" si="317"/>
        <v>NL_2013_1A3(FS)_NMVOC</v>
      </c>
      <c r="B20308" s="113" t="s">
        <v>166</v>
      </c>
      <c r="C20308" s="113">
        <v>2013</v>
      </c>
      <c r="D20308" s="113" t="s">
        <v>132</v>
      </c>
      <c r="E20308" s="113" t="s">
        <v>123</v>
      </c>
      <c r="F20308" s="113" t="s">
        <v>200</v>
      </c>
      <c r="G20308" s="113">
        <v>26.234867214000001</v>
      </c>
    </row>
    <row r="20309" spans="1:7" x14ac:dyDescent="0.25">
      <c r="A20309" s="108" t="str">
        <f t="shared" si="317"/>
        <v>NL_2013_1A3(FU)_SOx</v>
      </c>
      <c r="B20309" s="113" t="s">
        <v>166</v>
      </c>
      <c r="C20309" s="113">
        <v>2013</v>
      </c>
      <c r="D20309" s="113" t="s">
        <v>134</v>
      </c>
      <c r="E20309" s="113" t="s">
        <v>201</v>
      </c>
      <c r="F20309" s="113" t="s">
        <v>200</v>
      </c>
      <c r="G20309" s="113">
        <v>0.177229424</v>
      </c>
    </row>
    <row r="20310" spans="1:7" x14ac:dyDescent="0.25">
      <c r="A20310" s="108" t="str">
        <f t="shared" si="317"/>
        <v>NL_2013_1A3(FS)_SOx</v>
      </c>
      <c r="B20310" s="113" t="s">
        <v>166</v>
      </c>
      <c r="C20310" s="113">
        <v>2013</v>
      </c>
      <c r="D20310" s="113" t="s">
        <v>132</v>
      </c>
      <c r="E20310" s="113" t="s">
        <v>201</v>
      </c>
      <c r="F20310" s="113" t="s">
        <v>200</v>
      </c>
      <c r="G20310" s="113">
        <v>0.19820840300000001</v>
      </c>
    </row>
    <row r="20311" spans="1:7" x14ac:dyDescent="0.25">
      <c r="A20311" s="108" t="str">
        <f t="shared" si="317"/>
        <v>NL_2013_1A3(FU)_NH3</v>
      </c>
      <c r="B20311" s="113" t="s">
        <v>166</v>
      </c>
      <c r="C20311" s="113">
        <v>2013</v>
      </c>
      <c r="D20311" s="113" t="s">
        <v>134</v>
      </c>
      <c r="E20311" s="113" t="s">
        <v>124</v>
      </c>
      <c r="F20311" s="113" t="s">
        <v>200</v>
      </c>
      <c r="G20311" s="113">
        <v>3.4076881540000001</v>
      </c>
    </row>
    <row r="20312" spans="1:7" x14ac:dyDescent="0.25">
      <c r="A20312" s="108" t="str">
        <f t="shared" si="317"/>
        <v>NL_2013_1A3(FS)_NH3</v>
      </c>
      <c r="B20312" s="113" t="s">
        <v>166</v>
      </c>
      <c r="C20312" s="113">
        <v>2013</v>
      </c>
      <c r="D20312" s="113" t="s">
        <v>132</v>
      </c>
      <c r="E20312" s="113" t="s">
        <v>124</v>
      </c>
      <c r="F20312" s="113" t="s">
        <v>200</v>
      </c>
      <c r="G20312" s="113">
        <v>3.5665185240000001</v>
      </c>
    </row>
    <row r="20313" spans="1:7" x14ac:dyDescent="0.25">
      <c r="A20313" s="108" t="str">
        <f t="shared" si="317"/>
        <v>NL_2013_1A3(FU)_PM2.5</v>
      </c>
      <c r="B20313" s="113" t="s">
        <v>166</v>
      </c>
      <c r="C20313" s="113">
        <v>2013</v>
      </c>
      <c r="D20313" s="113" t="s">
        <v>134</v>
      </c>
      <c r="E20313" s="113" t="s">
        <v>203</v>
      </c>
      <c r="F20313" s="113" t="s">
        <v>200</v>
      </c>
      <c r="G20313" s="113">
        <v>2.20951999</v>
      </c>
    </row>
    <row r="20314" spans="1:7" x14ac:dyDescent="0.25">
      <c r="A20314" s="108" t="str">
        <f t="shared" si="317"/>
        <v>NL_2013_1A3(FS)_PM2.5</v>
      </c>
      <c r="B20314" s="113" t="s">
        <v>166</v>
      </c>
      <c r="C20314" s="113">
        <v>2013</v>
      </c>
      <c r="D20314" s="113" t="s">
        <v>132</v>
      </c>
      <c r="E20314" s="113" t="s">
        <v>203</v>
      </c>
      <c r="F20314" s="113" t="s">
        <v>200</v>
      </c>
      <c r="G20314" s="113">
        <v>2.3725440080000002</v>
      </c>
    </row>
    <row r="20315" spans="1:7" x14ac:dyDescent="0.25">
      <c r="A20315" s="108" t="str">
        <f t="shared" si="317"/>
        <v>NL_2013_3D_NOx</v>
      </c>
      <c r="B20315" s="113" t="s">
        <v>166</v>
      </c>
      <c r="C20315" s="113">
        <v>2013</v>
      </c>
      <c r="D20315" s="113" t="s">
        <v>206</v>
      </c>
      <c r="E20315" s="113" t="s">
        <v>199</v>
      </c>
      <c r="F20315" s="113" t="s">
        <v>200</v>
      </c>
      <c r="G20315" s="113">
        <v>29.460119855999999</v>
      </c>
    </row>
    <row r="20316" spans="1:7" x14ac:dyDescent="0.25">
      <c r="A20316" s="108" t="str">
        <f t="shared" si="317"/>
        <v>NL_2014_NATIONAL TOTAL_NOx</v>
      </c>
      <c r="B20316" s="113" t="s">
        <v>166</v>
      </c>
      <c r="C20316" s="113">
        <v>2014</v>
      </c>
      <c r="D20316" s="113" t="s">
        <v>122</v>
      </c>
      <c r="E20316" s="113" t="s">
        <v>199</v>
      </c>
      <c r="F20316" s="113" t="s">
        <v>200</v>
      </c>
      <c r="G20316" s="113">
        <v>276.813350066</v>
      </c>
    </row>
    <row r="20317" spans="1:7" x14ac:dyDescent="0.25">
      <c r="A20317" s="108" t="str">
        <f t="shared" si="317"/>
        <v>NL_2014_NATIONAL TOTAL_NMVOC</v>
      </c>
      <c r="B20317" s="113" t="s">
        <v>166</v>
      </c>
      <c r="C20317" s="113">
        <v>2014</v>
      </c>
      <c r="D20317" s="113" t="s">
        <v>122</v>
      </c>
      <c r="E20317" s="113" t="s">
        <v>123</v>
      </c>
      <c r="F20317" s="113" t="s">
        <v>200</v>
      </c>
      <c r="G20317" s="113">
        <v>248.87732415299999</v>
      </c>
    </row>
    <row r="20318" spans="1:7" x14ac:dyDescent="0.25">
      <c r="A20318" s="108" t="str">
        <f t="shared" si="317"/>
        <v>NL_2014_NATIONAL TOTAL_SOx</v>
      </c>
      <c r="B20318" s="113" t="s">
        <v>166</v>
      </c>
      <c r="C20318" s="113">
        <v>2014</v>
      </c>
      <c r="D20318" s="113" t="s">
        <v>122</v>
      </c>
      <c r="E20318" s="113" t="s">
        <v>201</v>
      </c>
      <c r="F20318" s="113" t="s">
        <v>200</v>
      </c>
      <c r="G20318" s="113">
        <v>30.918117193</v>
      </c>
    </row>
    <row r="20319" spans="1:7" x14ac:dyDescent="0.25">
      <c r="A20319" s="108" t="str">
        <f t="shared" si="317"/>
        <v>NL_2014_NATIONAL TOTAL_NH3</v>
      </c>
      <c r="B20319" s="113" t="s">
        <v>166</v>
      </c>
      <c r="C20319" s="113">
        <v>2014</v>
      </c>
      <c r="D20319" s="113" t="s">
        <v>122</v>
      </c>
      <c r="E20319" s="113" t="s">
        <v>124</v>
      </c>
      <c r="F20319" s="113" t="s">
        <v>200</v>
      </c>
      <c r="G20319" s="113">
        <v>128.858460799</v>
      </c>
    </row>
    <row r="20320" spans="1:7" x14ac:dyDescent="0.25">
      <c r="A20320" s="108" t="str">
        <f t="shared" si="317"/>
        <v>NL_2014_NATIONAL TOTAL_PM2.5</v>
      </c>
      <c r="B20320" s="113" t="s">
        <v>166</v>
      </c>
      <c r="C20320" s="113">
        <v>2014</v>
      </c>
      <c r="D20320" s="113" t="s">
        <v>122</v>
      </c>
      <c r="E20320" s="113" t="s">
        <v>203</v>
      </c>
      <c r="F20320" s="113" t="s">
        <v>200</v>
      </c>
      <c r="G20320" s="113">
        <v>17.790579740999998</v>
      </c>
    </row>
    <row r="20321" spans="1:7" x14ac:dyDescent="0.25">
      <c r="A20321" s="108" t="str">
        <f t="shared" si="317"/>
        <v>NL_2014_NATIONAL TOTAL_Pb</v>
      </c>
      <c r="B20321" s="113" t="s">
        <v>166</v>
      </c>
      <c r="C20321" s="113">
        <v>2014</v>
      </c>
      <c r="D20321" s="113" t="s">
        <v>122</v>
      </c>
      <c r="E20321" s="113" t="s">
        <v>125</v>
      </c>
      <c r="F20321" s="113" t="s">
        <v>200</v>
      </c>
      <c r="G20321" s="113">
        <v>9.0310547809999992E-3</v>
      </c>
    </row>
    <row r="20322" spans="1:7" x14ac:dyDescent="0.25">
      <c r="A20322" s="108" t="str">
        <f t="shared" si="317"/>
        <v>NL_2014_NATIONAL TOTAL_Cd</v>
      </c>
      <c r="B20322" s="113" t="s">
        <v>166</v>
      </c>
      <c r="C20322" s="113">
        <v>2014</v>
      </c>
      <c r="D20322" s="113" t="s">
        <v>122</v>
      </c>
      <c r="E20322" s="113" t="s">
        <v>126</v>
      </c>
      <c r="F20322" s="113" t="s">
        <v>200</v>
      </c>
      <c r="G20322" s="113">
        <v>3.0372822679999999E-3</v>
      </c>
    </row>
    <row r="20323" spans="1:7" x14ac:dyDescent="0.25">
      <c r="A20323" s="108" t="str">
        <f t="shared" si="317"/>
        <v>NL_2014_NATIONAL TOTAL_Hg</v>
      </c>
      <c r="B20323" s="113" t="s">
        <v>166</v>
      </c>
      <c r="C20323" s="113">
        <v>2014</v>
      </c>
      <c r="D20323" s="113" t="s">
        <v>122</v>
      </c>
      <c r="E20323" s="113" t="s">
        <v>127</v>
      </c>
      <c r="F20323" s="113" t="s">
        <v>200</v>
      </c>
      <c r="G20323" s="113">
        <v>6.7764620100000002E-4</v>
      </c>
    </row>
    <row r="20324" spans="1:7" x14ac:dyDescent="0.25">
      <c r="A20324" s="108" t="str">
        <f t="shared" si="317"/>
        <v>NL_2014_NATIONAL TOTAL_DIOX</v>
      </c>
      <c r="B20324" s="113" t="s">
        <v>166</v>
      </c>
      <c r="C20324" s="113">
        <v>2014</v>
      </c>
      <c r="D20324" s="113" t="s">
        <v>122</v>
      </c>
      <c r="E20324" s="113" t="s">
        <v>128</v>
      </c>
      <c r="F20324" s="113" t="s">
        <v>200</v>
      </c>
      <c r="G20324" s="150">
        <v>3.1656324875000003E-8</v>
      </c>
    </row>
    <row r="20325" spans="1:7" x14ac:dyDescent="0.25">
      <c r="A20325" s="108" t="str">
        <f t="shared" si="317"/>
        <v>NL_2014_NATIONAL TOTAL_PAH</v>
      </c>
      <c r="B20325" s="113" t="s">
        <v>166</v>
      </c>
      <c r="C20325" s="113">
        <v>2014</v>
      </c>
      <c r="D20325" s="113" t="s">
        <v>122</v>
      </c>
      <c r="E20325" s="113" t="s">
        <v>129</v>
      </c>
      <c r="F20325" s="113" t="s">
        <v>200</v>
      </c>
      <c r="G20325" s="113">
        <v>5.0671986789999996E-3</v>
      </c>
    </row>
    <row r="20326" spans="1:7" x14ac:dyDescent="0.25">
      <c r="A20326" s="108" t="str">
        <f t="shared" si="317"/>
        <v>NL_2014_NATIONAL TOTAL_HCB</v>
      </c>
      <c r="B20326" s="113" t="s">
        <v>166</v>
      </c>
      <c r="C20326" s="113">
        <v>2014</v>
      </c>
      <c r="D20326" s="113" t="s">
        <v>122</v>
      </c>
      <c r="E20326" s="113" t="s">
        <v>130</v>
      </c>
      <c r="F20326" s="113" t="s">
        <v>200</v>
      </c>
      <c r="G20326" s="150">
        <v>3.7301449800000002E-6</v>
      </c>
    </row>
    <row r="20327" spans="1:7" x14ac:dyDescent="0.25">
      <c r="A20327" s="108" t="str">
        <f t="shared" si="317"/>
        <v>NL_2014_NATIONAL TOTAL_PCB</v>
      </c>
      <c r="B20327" s="113" t="s">
        <v>166</v>
      </c>
      <c r="C20327" s="113">
        <v>2014</v>
      </c>
      <c r="D20327" s="113" t="s">
        <v>122</v>
      </c>
      <c r="E20327" s="113" t="s">
        <v>259</v>
      </c>
      <c r="F20327" s="113" t="s">
        <v>200</v>
      </c>
      <c r="G20327" s="150">
        <v>2.8105399799999999E-7</v>
      </c>
    </row>
    <row r="20328" spans="1:7" x14ac:dyDescent="0.25">
      <c r="A20328" s="108" t="str">
        <f t="shared" si="317"/>
        <v>NL_2014_1A3(FU)_NOx</v>
      </c>
      <c r="B20328" s="113" t="s">
        <v>166</v>
      </c>
      <c r="C20328" s="113">
        <v>2014</v>
      </c>
      <c r="D20328" s="113" t="s">
        <v>134</v>
      </c>
      <c r="E20328" s="113" t="s">
        <v>199</v>
      </c>
      <c r="F20328" s="113" t="s">
        <v>200</v>
      </c>
      <c r="G20328" s="113">
        <v>82.532294559999997</v>
      </c>
    </row>
    <row r="20329" spans="1:7" x14ac:dyDescent="0.25">
      <c r="A20329" s="108" t="str">
        <f t="shared" si="317"/>
        <v>NL_2014_1A3(FS)_NOx</v>
      </c>
      <c r="B20329" s="113" t="s">
        <v>166</v>
      </c>
      <c r="C20329" s="113">
        <v>2014</v>
      </c>
      <c r="D20329" s="113" t="s">
        <v>132</v>
      </c>
      <c r="E20329" s="113" t="s">
        <v>199</v>
      </c>
      <c r="F20329" s="113" t="s">
        <v>200</v>
      </c>
      <c r="G20329" s="113">
        <v>91.491844685000004</v>
      </c>
    </row>
    <row r="20330" spans="1:7" x14ac:dyDescent="0.25">
      <c r="A20330" s="108" t="str">
        <f t="shared" si="317"/>
        <v>NL_2014_1A3(FU)_NMVOC</v>
      </c>
      <c r="B20330" s="113" t="s">
        <v>166</v>
      </c>
      <c r="C20330" s="113">
        <v>2014</v>
      </c>
      <c r="D20330" s="113" t="s">
        <v>134</v>
      </c>
      <c r="E20330" s="113" t="s">
        <v>123</v>
      </c>
      <c r="F20330" s="113" t="s">
        <v>200</v>
      </c>
      <c r="G20330" s="113">
        <v>23.483487749999998</v>
      </c>
    </row>
    <row r="20331" spans="1:7" x14ac:dyDescent="0.25">
      <c r="A20331" s="108" t="str">
        <f t="shared" si="317"/>
        <v>NL_2014_1A3(FS)_NMVOC</v>
      </c>
      <c r="B20331" s="113" t="s">
        <v>166</v>
      </c>
      <c r="C20331" s="113">
        <v>2014</v>
      </c>
      <c r="D20331" s="113" t="s">
        <v>132</v>
      </c>
      <c r="E20331" s="113" t="s">
        <v>123</v>
      </c>
      <c r="F20331" s="113" t="s">
        <v>200</v>
      </c>
      <c r="G20331" s="113">
        <v>25.055412835999999</v>
      </c>
    </row>
    <row r="20332" spans="1:7" x14ac:dyDescent="0.25">
      <c r="A20332" s="108" t="str">
        <f t="shared" si="317"/>
        <v>NL_2014_1A3(FU)_SOx</v>
      </c>
      <c r="B20332" s="113" t="s">
        <v>166</v>
      </c>
      <c r="C20332" s="113">
        <v>2014</v>
      </c>
      <c r="D20332" s="113" t="s">
        <v>134</v>
      </c>
      <c r="E20332" s="113" t="s">
        <v>201</v>
      </c>
      <c r="F20332" s="113" t="s">
        <v>200</v>
      </c>
      <c r="G20332" s="113">
        <v>0.177486595</v>
      </c>
    </row>
    <row r="20333" spans="1:7" x14ac:dyDescent="0.25">
      <c r="A20333" s="108" t="str">
        <f t="shared" si="317"/>
        <v>NL_2014_1A3(FS)_SOx</v>
      </c>
      <c r="B20333" s="113" t="s">
        <v>166</v>
      </c>
      <c r="C20333" s="113">
        <v>2014</v>
      </c>
      <c r="D20333" s="113" t="s">
        <v>132</v>
      </c>
      <c r="E20333" s="113" t="s">
        <v>201</v>
      </c>
      <c r="F20333" s="113" t="s">
        <v>200</v>
      </c>
      <c r="G20333" s="113">
        <v>0.18713248900000001</v>
      </c>
    </row>
    <row r="20334" spans="1:7" x14ac:dyDescent="0.25">
      <c r="A20334" s="108" t="str">
        <f t="shared" si="317"/>
        <v>NL_2014_1A3(FU)_NH3</v>
      </c>
      <c r="B20334" s="113" t="s">
        <v>166</v>
      </c>
      <c r="C20334" s="113">
        <v>2014</v>
      </c>
      <c r="D20334" s="113" t="s">
        <v>134</v>
      </c>
      <c r="E20334" s="113" t="s">
        <v>124</v>
      </c>
      <c r="F20334" s="113" t="s">
        <v>200</v>
      </c>
      <c r="G20334" s="113">
        <v>3.4369170219999998</v>
      </c>
    </row>
    <row r="20335" spans="1:7" x14ac:dyDescent="0.25">
      <c r="A20335" s="108" t="str">
        <f t="shared" si="317"/>
        <v>NL_2014_1A3(FS)_NH3</v>
      </c>
      <c r="B20335" s="113" t="s">
        <v>166</v>
      </c>
      <c r="C20335" s="113">
        <v>2014</v>
      </c>
      <c r="D20335" s="113" t="s">
        <v>132</v>
      </c>
      <c r="E20335" s="113" t="s">
        <v>124</v>
      </c>
      <c r="F20335" s="113" t="s">
        <v>200</v>
      </c>
      <c r="G20335" s="113">
        <v>3.490613556</v>
      </c>
    </row>
    <row r="20336" spans="1:7" x14ac:dyDescent="0.25">
      <c r="A20336" s="108" t="str">
        <f t="shared" si="317"/>
        <v>NL_2014_1A3(FU)_PM2.5</v>
      </c>
      <c r="B20336" s="113" t="s">
        <v>166</v>
      </c>
      <c r="C20336" s="113">
        <v>2014</v>
      </c>
      <c r="D20336" s="113" t="s">
        <v>134</v>
      </c>
      <c r="E20336" s="113" t="s">
        <v>203</v>
      </c>
      <c r="F20336" s="113" t="s">
        <v>200</v>
      </c>
      <c r="G20336" s="113">
        <v>2.0393360309999999</v>
      </c>
    </row>
    <row r="20337" spans="1:7" x14ac:dyDescent="0.25">
      <c r="A20337" s="108" t="str">
        <f t="shared" si="317"/>
        <v>NL_2014_1A3(FS)_PM2.5</v>
      </c>
      <c r="B20337" s="113" t="s">
        <v>166</v>
      </c>
      <c r="C20337" s="113">
        <v>2014</v>
      </c>
      <c r="D20337" s="113" t="s">
        <v>132</v>
      </c>
      <c r="E20337" s="113" t="s">
        <v>203</v>
      </c>
      <c r="F20337" s="113" t="s">
        <v>200</v>
      </c>
      <c r="G20337" s="113">
        <v>2.1082890120000002</v>
      </c>
    </row>
    <row r="20338" spans="1:7" x14ac:dyDescent="0.25">
      <c r="A20338" s="108" t="str">
        <f t="shared" si="317"/>
        <v>NL_2014_3D_NOx</v>
      </c>
      <c r="B20338" s="113" t="s">
        <v>166</v>
      </c>
      <c r="C20338" s="113">
        <v>2014</v>
      </c>
      <c r="D20338" s="113" t="s">
        <v>206</v>
      </c>
      <c r="E20338" s="113" t="s">
        <v>199</v>
      </c>
      <c r="F20338" s="113" t="s">
        <v>200</v>
      </c>
      <c r="G20338" s="113">
        <v>29.769575144000001</v>
      </c>
    </row>
    <row r="20339" spans="1:7" x14ac:dyDescent="0.25">
      <c r="A20339" s="108" t="str">
        <f t="shared" si="317"/>
        <v>NL_2015_NATIONAL TOTAL_NOx</v>
      </c>
      <c r="B20339" s="113" t="s">
        <v>166</v>
      </c>
      <c r="C20339" s="113">
        <v>2015</v>
      </c>
      <c r="D20339" s="113" t="s">
        <v>122</v>
      </c>
      <c r="E20339" s="113" t="s">
        <v>199</v>
      </c>
      <c r="F20339" s="113" t="s">
        <v>200</v>
      </c>
      <c r="G20339" s="113">
        <v>273.11029494299999</v>
      </c>
    </row>
    <row r="20340" spans="1:7" x14ac:dyDescent="0.25">
      <c r="A20340" s="108" t="str">
        <f t="shared" si="317"/>
        <v>NL_2015_NATIONAL TOTAL_NMVOC</v>
      </c>
      <c r="B20340" s="113" t="s">
        <v>166</v>
      </c>
      <c r="C20340" s="113">
        <v>2015</v>
      </c>
      <c r="D20340" s="113" t="s">
        <v>122</v>
      </c>
      <c r="E20340" s="113" t="s">
        <v>123</v>
      </c>
      <c r="F20340" s="113" t="s">
        <v>200</v>
      </c>
      <c r="G20340" s="113">
        <v>258.15622673799999</v>
      </c>
    </row>
    <row r="20341" spans="1:7" x14ac:dyDescent="0.25">
      <c r="A20341" s="108" t="str">
        <f t="shared" si="317"/>
        <v>NL_2015_NATIONAL TOTAL_SOx</v>
      </c>
      <c r="B20341" s="113" t="s">
        <v>166</v>
      </c>
      <c r="C20341" s="113">
        <v>2015</v>
      </c>
      <c r="D20341" s="113" t="s">
        <v>122</v>
      </c>
      <c r="E20341" s="113" t="s">
        <v>201</v>
      </c>
      <c r="F20341" s="113" t="s">
        <v>200</v>
      </c>
      <c r="G20341" s="113">
        <v>31.035570010000001</v>
      </c>
    </row>
    <row r="20342" spans="1:7" x14ac:dyDescent="0.25">
      <c r="A20342" s="108" t="str">
        <f t="shared" si="317"/>
        <v>NL_2015_NATIONAL TOTAL_NH3</v>
      </c>
      <c r="B20342" s="113" t="s">
        <v>166</v>
      </c>
      <c r="C20342" s="113">
        <v>2015</v>
      </c>
      <c r="D20342" s="113" t="s">
        <v>122</v>
      </c>
      <c r="E20342" s="113" t="s">
        <v>124</v>
      </c>
      <c r="F20342" s="113" t="s">
        <v>200</v>
      </c>
      <c r="G20342" s="113">
        <v>130.25887087300001</v>
      </c>
    </row>
    <row r="20343" spans="1:7" x14ac:dyDescent="0.25">
      <c r="A20343" s="108" t="str">
        <f t="shared" si="317"/>
        <v>NL_2015_NATIONAL TOTAL_PM2.5</v>
      </c>
      <c r="B20343" s="113" t="s">
        <v>166</v>
      </c>
      <c r="C20343" s="113">
        <v>2015</v>
      </c>
      <c r="D20343" s="113" t="s">
        <v>122</v>
      </c>
      <c r="E20343" s="113" t="s">
        <v>203</v>
      </c>
      <c r="F20343" s="113" t="s">
        <v>200</v>
      </c>
      <c r="G20343" s="113">
        <v>17.814627482999999</v>
      </c>
    </row>
    <row r="20344" spans="1:7" x14ac:dyDescent="0.25">
      <c r="A20344" s="108" t="str">
        <f t="shared" si="317"/>
        <v>NL_2015_NATIONAL TOTAL_Pb</v>
      </c>
      <c r="B20344" s="113" t="s">
        <v>166</v>
      </c>
      <c r="C20344" s="113">
        <v>2015</v>
      </c>
      <c r="D20344" s="113" t="s">
        <v>122</v>
      </c>
      <c r="E20344" s="113" t="s">
        <v>125</v>
      </c>
      <c r="F20344" s="113" t="s">
        <v>200</v>
      </c>
      <c r="G20344" s="113">
        <v>8.6600661800000003E-3</v>
      </c>
    </row>
    <row r="20345" spans="1:7" x14ac:dyDescent="0.25">
      <c r="A20345" s="108" t="str">
        <f t="shared" si="317"/>
        <v>NL_2015_NATIONAL TOTAL_Cd</v>
      </c>
      <c r="B20345" s="113" t="s">
        <v>166</v>
      </c>
      <c r="C20345" s="113">
        <v>2015</v>
      </c>
      <c r="D20345" s="113" t="s">
        <v>122</v>
      </c>
      <c r="E20345" s="113" t="s">
        <v>126</v>
      </c>
      <c r="F20345" s="113" t="s">
        <v>200</v>
      </c>
      <c r="G20345" s="113">
        <v>2.864246213E-3</v>
      </c>
    </row>
    <row r="20346" spans="1:7" x14ac:dyDescent="0.25">
      <c r="A20346" s="108" t="str">
        <f t="shared" si="317"/>
        <v>NL_2015_NATIONAL TOTAL_Hg</v>
      </c>
      <c r="B20346" s="113" t="s">
        <v>166</v>
      </c>
      <c r="C20346" s="113">
        <v>2015</v>
      </c>
      <c r="D20346" s="113" t="s">
        <v>122</v>
      </c>
      <c r="E20346" s="113" t="s">
        <v>127</v>
      </c>
      <c r="F20346" s="113" t="s">
        <v>200</v>
      </c>
      <c r="G20346" s="113">
        <v>6.9187241200000004E-4</v>
      </c>
    </row>
    <row r="20347" spans="1:7" x14ac:dyDescent="0.25">
      <c r="A20347" s="108" t="str">
        <f t="shared" si="317"/>
        <v>NL_2015_NATIONAL TOTAL_DIOX</v>
      </c>
      <c r="B20347" s="113" t="s">
        <v>166</v>
      </c>
      <c r="C20347" s="113">
        <v>2015</v>
      </c>
      <c r="D20347" s="113" t="s">
        <v>122</v>
      </c>
      <c r="E20347" s="113" t="s">
        <v>128</v>
      </c>
      <c r="F20347" s="113" t="s">
        <v>200</v>
      </c>
      <c r="G20347" s="150">
        <v>3.1748832052000002E-8</v>
      </c>
    </row>
    <row r="20348" spans="1:7" x14ac:dyDescent="0.25">
      <c r="A20348" s="108" t="str">
        <f t="shared" si="317"/>
        <v>NL_2015_NATIONAL TOTAL_PAH</v>
      </c>
      <c r="B20348" s="113" t="s">
        <v>166</v>
      </c>
      <c r="C20348" s="113">
        <v>2015</v>
      </c>
      <c r="D20348" s="113" t="s">
        <v>122</v>
      </c>
      <c r="E20348" s="113" t="s">
        <v>129</v>
      </c>
      <c r="F20348" s="113" t="s">
        <v>200</v>
      </c>
      <c r="G20348" s="113">
        <v>5.4545027749999999E-3</v>
      </c>
    </row>
    <row r="20349" spans="1:7" x14ac:dyDescent="0.25">
      <c r="A20349" s="108" t="str">
        <f t="shared" si="317"/>
        <v>NL_2015_NATIONAL TOTAL_HCB</v>
      </c>
      <c r="B20349" s="113" t="s">
        <v>166</v>
      </c>
      <c r="C20349" s="113">
        <v>2015</v>
      </c>
      <c r="D20349" s="113" t="s">
        <v>122</v>
      </c>
      <c r="E20349" s="113" t="s">
        <v>130</v>
      </c>
      <c r="F20349" s="113" t="s">
        <v>200</v>
      </c>
      <c r="G20349" s="150">
        <v>4.1031728089999999E-6</v>
      </c>
    </row>
    <row r="20350" spans="1:7" x14ac:dyDescent="0.25">
      <c r="A20350" s="108" t="str">
        <f t="shared" si="317"/>
        <v>NL_2015_NATIONAL TOTAL_PCB</v>
      </c>
      <c r="B20350" s="113" t="s">
        <v>166</v>
      </c>
      <c r="C20350" s="113">
        <v>2015</v>
      </c>
      <c r="D20350" s="113" t="s">
        <v>122</v>
      </c>
      <c r="E20350" s="113" t="s">
        <v>259</v>
      </c>
      <c r="F20350" s="113" t="s">
        <v>200</v>
      </c>
      <c r="G20350" s="150">
        <v>3.3450776499999999E-7</v>
      </c>
    </row>
    <row r="20351" spans="1:7" x14ac:dyDescent="0.25">
      <c r="A20351" s="108" t="str">
        <f t="shared" si="317"/>
        <v>NL_2015_1A3(FU)_NOx</v>
      </c>
      <c r="B20351" s="113" t="s">
        <v>166</v>
      </c>
      <c r="C20351" s="113">
        <v>2015</v>
      </c>
      <c r="D20351" s="113" t="s">
        <v>134</v>
      </c>
      <c r="E20351" s="113" t="s">
        <v>199</v>
      </c>
      <c r="F20351" s="113" t="s">
        <v>200</v>
      </c>
      <c r="G20351" s="113">
        <v>81.100756192000006</v>
      </c>
    </row>
    <row r="20352" spans="1:7" x14ac:dyDescent="0.25">
      <c r="A20352" s="108" t="str">
        <f t="shared" si="317"/>
        <v>NL_2015_1A3(FS)_NOx</v>
      </c>
      <c r="B20352" s="113" t="s">
        <v>166</v>
      </c>
      <c r="C20352" s="113">
        <v>2015</v>
      </c>
      <c r="D20352" s="113" t="s">
        <v>132</v>
      </c>
      <c r="E20352" s="113" t="s">
        <v>199</v>
      </c>
      <c r="F20352" s="113" t="s">
        <v>200</v>
      </c>
      <c r="G20352" s="113">
        <v>87.811028141999998</v>
      </c>
    </row>
    <row r="20353" spans="1:7" x14ac:dyDescent="0.25">
      <c r="A20353" s="108" t="str">
        <f t="shared" si="317"/>
        <v>NL_2015_1A3(FU)_NMVOC</v>
      </c>
      <c r="B20353" s="113" t="s">
        <v>166</v>
      </c>
      <c r="C20353" s="113">
        <v>2015</v>
      </c>
      <c r="D20353" s="113" t="s">
        <v>134</v>
      </c>
      <c r="E20353" s="113" t="s">
        <v>123</v>
      </c>
      <c r="F20353" s="113" t="s">
        <v>200</v>
      </c>
      <c r="G20353" s="113">
        <v>23.399396394</v>
      </c>
    </row>
    <row r="20354" spans="1:7" x14ac:dyDescent="0.25">
      <c r="A20354" s="108" t="str">
        <f t="shared" ref="A20354:A20417" si="318">CONCATENATE(B20354,"_",C20354,"_",D20354,"_",E20354)</f>
        <v>NL_2015_1A3(FS)_NMVOC</v>
      </c>
      <c r="B20354" s="113" t="s">
        <v>166</v>
      </c>
      <c r="C20354" s="113">
        <v>2015</v>
      </c>
      <c r="D20354" s="113" t="s">
        <v>132</v>
      </c>
      <c r="E20354" s="113" t="s">
        <v>123</v>
      </c>
      <c r="F20354" s="113" t="s">
        <v>200</v>
      </c>
      <c r="G20354" s="113">
        <v>24.839846462000001</v>
      </c>
    </row>
    <row r="20355" spans="1:7" x14ac:dyDescent="0.25">
      <c r="A20355" s="108" t="str">
        <f t="shared" si="318"/>
        <v>NL_2015_1A3(FU)_SOx</v>
      </c>
      <c r="B20355" s="113" t="s">
        <v>166</v>
      </c>
      <c r="C20355" s="113">
        <v>2015</v>
      </c>
      <c r="D20355" s="113" t="s">
        <v>134</v>
      </c>
      <c r="E20355" s="113" t="s">
        <v>201</v>
      </c>
      <c r="F20355" s="113" t="s">
        <v>200</v>
      </c>
      <c r="G20355" s="113">
        <v>0.180766437</v>
      </c>
    </row>
    <row r="20356" spans="1:7" x14ac:dyDescent="0.25">
      <c r="A20356" s="108" t="str">
        <f t="shared" si="318"/>
        <v>NL_2015_1A3(FS)_SOx</v>
      </c>
      <c r="B20356" s="113" t="s">
        <v>166</v>
      </c>
      <c r="C20356" s="113">
        <v>2015</v>
      </c>
      <c r="D20356" s="113" t="s">
        <v>132</v>
      </c>
      <c r="E20356" s="113" t="s">
        <v>201</v>
      </c>
      <c r="F20356" s="113" t="s">
        <v>200</v>
      </c>
      <c r="G20356" s="113">
        <v>0.18837406800000001</v>
      </c>
    </row>
    <row r="20357" spans="1:7" x14ac:dyDescent="0.25">
      <c r="A20357" s="108" t="str">
        <f t="shared" si="318"/>
        <v>NL_2015_1A3(FU)_NH3</v>
      </c>
      <c r="B20357" s="113" t="s">
        <v>166</v>
      </c>
      <c r="C20357" s="113">
        <v>2015</v>
      </c>
      <c r="D20357" s="113" t="s">
        <v>134</v>
      </c>
      <c r="E20357" s="113" t="s">
        <v>124</v>
      </c>
      <c r="F20357" s="113" t="s">
        <v>200</v>
      </c>
      <c r="G20357" s="113">
        <v>3.481836275</v>
      </c>
    </row>
    <row r="20358" spans="1:7" x14ac:dyDescent="0.25">
      <c r="A20358" s="108" t="str">
        <f t="shared" si="318"/>
        <v>NL_2015_1A3(FS)_NH3</v>
      </c>
      <c r="B20358" s="113" t="s">
        <v>166</v>
      </c>
      <c r="C20358" s="113">
        <v>2015</v>
      </c>
      <c r="D20358" s="113" t="s">
        <v>132</v>
      </c>
      <c r="E20358" s="113" t="s">
        <v>124</v>
      </c>
      <c r="F20358" s="113" t="s">
        <v>200</v>
      </c>
      <c r="G20358" s="113">
        <v>3.5178458909999999</v>
      </c>
    </row>
    <row r="20359" spans="1:7" x14ac:dyDescent="0.25">
      <c r="A20359" s="108" t="str">
        <f t="shared" si="318"/>
        <v>NL_2015_1A3(FU)_PM2.5</v>
      </c>
      <c r="B20359" s="113" t="s">
        <v>166</v>
      </c>
      <c r="C20359" s="113">
        <v>2015</v>
      </c>
      <c r="D20359" s="113" t="s">
        <v>134</v>
      </c>
      <c r="E20359" s="113" t="s">
        <v>203</v>
      </c>
      <c r="F20359" s="113" t="s">
        <v>200</v>
      </c>
      <c r="G20359" s="113">
        <v>1.908184326</v>
      </c>
    </row>
    <row r="20360" spans="1:7" x14ac:dyDescent="0.25">
      <c r="A20360" s="108" t="str">
        <f t="shared" si="318"/>
        <v>NL_2015_1A3(FS)_PM2.5</v>
      </c>
      <c r="B20360" s="113" t="s">
        <v>166</v>
      </c>
      <c r="C20360" s="113">
        <v>2015</v>
      </c>
      <c r="D20360" s="113" t="s">
        <v>132</v>
      </c>
      <c r="E20360" s="113" t="s">
        <v>203</v>
      </c>
      <c r="F20360" s="113" t="s">
        <v>200</v>
      </c>
      <c r="G20360" s="113">
        <v>1.9576923369999999</v>
      </c>
    </row>
    <row r="20361" spans="1:7" x14ac:dyDescent="0.25">
      <c r="A20361" s="108" t="str">
        <f t="shared" si="318"/>
        <v>NL_2015_3D_NOx</v>
      </c>
      <c r="B20361" s="113" t="s">
        <v>166</v>
      </c>
      <c r="C20361" s="113">
        <v>2015</v>
      </c>
      <c r="D20361" s="113" t="s">
        <v>206</v>
      </c>
      <c r="E20361" s="113" t="s">
        <v>199</v>
      </c>
      <c r="F20361" s="113" t="s">
        <v>200</v>
      </c>
      <c r="G20361" s="113">
        <v>31.028056546999998</v>
      </c>
    </row>
    <row r="20362" spans="1:7" x14ac:dyDescent="0.25">
      <c r="A20362" s="108" t="str">
        <f t="shared" si="318"/>
        <v>NL_2016_NATIONAL TOTAL_NOx</v>
      </c>
      <c r="B20362" s="113" t="s">
        <v>166</v>
      </c>
      <c r="C20362" s="113">
        <v>2016</v>
      </c>
      <c r="D20362" s="113" t="s">
        <v>122</v>
      </c>
      <c r="E20362" s="113" t="s">
        <v>199</v>
      </c>
      <c r="F20362" s="113" t="s">
        <v>200</v>
      </c>
      <c r="G20362" s="113">
        <v>262.35108915500001</v>
      </c>
    </row>
    <row r="20363" spans="1:7" x14ac:dyDescent="0.25">
      <c r="A20363" s="108" t="str">
        <f t="shared" si="318"/>
        <v>NL_2016_NATIONAL TOTAL_NMVOC</v>
      </c>
      <c r="B20363" s="113" t="s">
        <v>166</v>
      </c>
      <c r="C20363" s="113">
        <v>2016</v>
      </c>
      <c r="D20363" s="113" t="s">
        <v>122</v>
      </c>
      <c r="E20363" s="113" t="s">
        <v>123</v>
      </c>
      <c r="F20363" s="113" t="s">
        <v>200</v>
      </c>
      <c r="G20363" s="113">
        <v>257.25187152000001</v>
      </c>
    </row>
    <row r="20364" spans="1:7" x14ac:dyDescent="0.25">
      <c r="A20364" s="108" t="str">
        <f t="shared" si="318"/>
        <v>NL_2016_NATIONAL TOTAL_SOx</v>
      </c>
      <c r="B20364" s="113" t="s">
        <v>166</v>
      </c>
      <c r="C20364" s="113">
        <v>2016</v>
      </c>
      <c r="D20364" s="113" t="s">
        <v>122</v>
      </c>
      <c r="E20364" s="113" t="s">
        <v>201</v>
      </c>
      <c r="F20364" s="113" t="s">
        <v>200</v>
      </c>
      <c r="G20364" s="113">
        <v>28.789926343000001</v>
      </c>
    </row>
    <row r="20365" spans="1:7" x14ac:dyDescent="0.25">
      <c r="A20365" s="108" t="str">
        <f t="shared" si="318"/>
        <v>NL_2016_NATIONAL TOTAL_NH3</v>
      </c>
      <c r="B20365" s="113" t="s">
        <v>166</v>
      </c>
      <c r="C20365" s="113">
        <v>2016</v>
      </c>
      <c r="D20365" s="113" t="s">
        <v>122</v>
      </c>
      <c r="E20365" s="113" t="s">
        <v>124</v>
      </c>
      <c r="F20365" s="113" t="s">
        <v>200</v>
      </c>
      <c r="G20365" s="113">
        <v>131.58952202899999</v>
      </c>
    </row>
    <row r="20366" spans="1:7" x14ac:dyDescent="0.25">
      <c r="A20366" s="108" t="str">
        <f t="shared" si="318"/>
        <v>NL_2016_NATIONAL TOTAL_PM2.5</v>
      </c>
      <c r="B20366" s="113" t="s">
        <v>166</v>
      </c>
      <c r="C20366" s="113">
        <v>2016</v>
      </c>
      <c r="D20366" s="113" t="s">
        <v>122</v>
      </c>
      <c r="E20366" s="113" t="s">
        <v>203</v>
      </c>
      <c r="F20366" s="113" t="s">
        <v>200</v>
      </c>
      <c r="G20366" s="113">
        <v>17.390572193000001</v>
      </c>
    </row>
    <row r="20367" spans="1:7" x14ac:dyDescent="0.25">
      <c r="A20367" s="108" t="str">
        <f t="shared" si="318"/>
        <v>NL_2016_NATIONAL TOTAL_Pb</v>
      </c>
      <c r="B20367" s="113" t="s">
        <v>166</v>
      </c>
      <c r="C20367" s="113">
        <v>2016</v>
      </c>
      <c r="D20367" s="113" t="s">
        <v>122</v>
      </c>
      <c r="E20367" s="113" t="s">
        <v>125</v>
      </c>
      <c r="F20367" s="113" t="s">
        <v>200</v>
      </c>
      <c r="G20367" s="113">
        <v>8.9867838999999998E-3</v>
      </c>
    </row>
    <row r="20368" spans="1:7" x14ac:dyDescent="0.25">
      <c r="A20368" s="108" t="str">
        <f t="shared" si="318"/>
        <v>NL_2016_NATIONAL TOTAL_Cd</v>
      </c>
      <c r="B20368" s="113" t="s">
        <v>166</v>
      </c>
      <c r="C20368" s="113">
        <v>2016</v>
      </c>
      <c r="D20368" s="113" t="s">
        <v>122</v>
      </c>
      <c r="E20368" s="113" t="s">
        <v>126</v>
      </c>
      <c r="F20368" s="113" t="s">
        <v>200</v>
      </c>
      <c r="G20368" s="113">
        <v>2.9699074649999998E-3</v>
      </c>
    </row>
    <row r="20369" spans="1:7" x14ac:dyDescent="0.25">
      <c r="A20369" s="108" t="str">
        <f t="shared" si="318"/>
        <v>NL_2016_NATIONAL TOTAL_Hg</v>
      </c>
      <c r="B20369" s="113" t="s">
        <v>166</v>
      </c>
      <c r="C20369" s="113">
        <v>2016</v>
      </c>
      <c r="D20369" s="113" t="s">
        <v>122</v>
      </c>
      <c r="E20369" s="113" t="s">
        <v>127</v>
      </c>
      <c r="F20369" s="113" t="s">
        <v>200</v>
      </c>
      <c r="G20369" s="113">
        <v>7.3958017500000005E-4</v>
      </c>
    </row>
    <row r="20370" spans="1:7" x14ac:dyDescent="0.25">
      <c r="A20370" s="108" t="str">
        <f t="shared" si="318"/>
        <v>NL_2016_NATIONAL TOTAL_DIOX</v>
      </c>
      <c r="B20370" s="113" t="s">
        <v>166</v>
      </c>
      <c r="C20370" s="113">
        <v>2016</v>
      </c>
      <c r="D20370" s="113" t="s">
        <v>122</v>
      </c>
      <c r="E20370" s="113" t="s">
        <v>128</v>
      </c>
      <c r="F20370" s="113" t="s">
        <v>200</v>
      </c>
      <c r="G20370" s="150">
        <v>3.1701612677E-8</v>
      </c>
    </row>
    <row r="20371" spans="1:7" x14ac:dyDescent="0.25">
      <c r="A20371" s="108" t="str">
        <f t="shared" si="318"/>
        <v>NL_2016_NATIONAL TOTAL_PAH</v>
      </c>
      <c r="B20371" s="113" t="s">
        <v>166</v>
      </c>
      <c r="C20371" s="113">
        <v>2016</v>
      </c>
      <c r="D20371" s="113" t="s">
        <v>122</v>
      </c>
      <c r="E20371" s="113" t="s">
        <v>129</v>
      </c>
      <c r="F20371" s="113" t="s">
        <v>200</v>
      </c>
      <c r="G20371" s="113">
        <v>5.4148140820000001E-3</v>
      </c>
    </row>
    <row r="20372" spans="1:7" x14ac:dyDescent="0.25">
      <c r="A20372" s="108" t="str">
        <f t="shared" si="318"/>
        <v>NL_2016_NATIONAL TOTAL_HCB</v>
      </c>
      <c r="B20372" s="113" t="s">
        <v>166</v>
      </c>
      <c r="C20372" s="113">
        <v>2016</v>
      </c>
      <c r="D20372" s="113" t="s">
        <v>122</v>
      </c>
      <c r="E20372" s="113" t="s">
        <v>130</v>
      </c>
      <c r="F20372" s="113" t="s">
        <v>200</v>
      </c>
      <c r="G20372" s="150">
        <v>4.2828714070000003E-6</v>
      </c>
    </row>
    <row r="20373" spans="1:7" x14ac:dyDescent="0.25">
      <c r="A20373" s="108" t="str">
        <f t="shared" si="318"/>
        <v>NL_2016_NATIONAL TOTAL_PCB</v>
      </c>
      <c r="B20373" s="113" t="s">
        <v>166</v>
      </c>
      <c r="C20373" s="113">
        <v>2016</v>
      </c>
      <c r="D20373" s="113" t="s">
        <v>122</v>
      </c>
      <c r="E20373" s="113" t="s">
        <v>259</v>
      </c>
      <c r="F20373" s="113" t="s">
        <v>200</v>
      </c>
      <c r="G20373" s="150">
        <v>3.2342623499999998E-7</v>
      </c>
    </row>
    <row r="20374" spans="1:7" x14ac:dyDescent="0.25">
      <c r="A20374" s="108" t="str">
        <f t="shared" si="318"/>
        <v>NL_2016_1A3(FU)_NOx</v>
      </c>
      <c r="B20374" s="113" t="s">
        <v>166</v>
      </c>
      <c r="C20374" s="113">
        <v>2016</v>
      </c>
      <c r="D20374" s="113" t="s">
        <v>134</v>
      </c>
      <c r="E20374" s="113" t="s">
        <v>199</v>
      </c>
      <c r="F20374" s="113" t="s">
        <v>200</v>
      </c>
      <c r="G20374" s="113">
        <v>80.903720546000002</v>
      </c>
    </row>
    <row r="20375" spans="1:7" x14ac:dyDescent="0.25">
      <c r="A20375" s="108" t="str">
        <f t="shared" si="318"/>
        <v>NL_2016_1A3(FS)_NOx</v>
      </c>
      <c r="B20375" s="113" t="s">
        <v>166</v>
      </c>
      <c r="C20375" s="113">
        <v>2016</v>
      </c>
      <c r="D20375" s="113" t="s">
        <v>132</v>
      </c>
      <c r="E20375" s="113" t="s">
        <v>199</v>
      </c>
      <c r="F20375" s="113" t="s">
        <v>200</v>
      </c>
      <c r="G20375" s="113">
        <v>83.619530370000007</v>
      </c>
    </row>
    <row r="20376" spans="1:7" x14ac:dyDescent="0.25">
      <c r="A20376" s="108" t="str">
        <f t="shared" si="318"/>
        <v>NL_2016_1A3(FU)_NMVOC</v>
      </c>
      <c r="B20376" s="113" t="s">
        <v>166</v>
      </c>
      <c r="C20376" s="113">
        <v>2016</v>
      </c>
      <c r="D20376" s="113" t="s">
        <v>134</v>
      </c>
      <c r="E20376" s="113" t="s">
        <v>123</v>
      </c>
      <c r="F20376" s="113" t="s">
        <v>200</v>
      </c>
      <c r="G20376" s="113">
        <v>23.684378223</v>
      </c>
    </row>
    <row r="20377" spans="1:7" x14ac:dyDescent="0.25">
      <c r="A20377" s="108" t="str">
        <f t="shared" si="318"/>
        <v>NL_2016_1A3(FS)_NMVOC</v>
      </c>
      <c r="B20377" s="113" t="s">
        <v>166</v>
      </c>
      <c r="C20377" s="113">
        <v>2016</v>
      </c>
      <c r="D20377" s="113" t="s">
        <v>132</v>
      </c>
      <c r="E20377" s="113" t="s">
        <v>123</v>
      </c>
      <c r="F20377" s="113" t="s">
        <v>200</v>
      </c>
      <c r="G20377" s="113">
        <v>24.855669525</v>
      </c>
    </row>
    <row r="20378" spans="1:7" x14ac:dyDescent="0.25">
      <c r="A20378" s="108" t="str">
        <f t="shared" si="318"/>
        <v>NL_2016_1A3(FU)_SOx</v>
      </c>
      <c r="B20378" s="113" t="s">
        <v>166</v>
      </c>
      <c r="C20378" s="113">
        <v>2016</v>
      </c>
      <c r="D20378" s="113" t="s">
        <v>134</v>
      </c>
      <c r="E20378" s="113" t="s">
        <v>201</v>
      </c>
      <c r="F20378" s="113" t="s">
        <v>200</v>
      </c>
      <c r="G20378" s="113">
        <v>0.18529609399999999</v>
      </c>
    </row>
    <row r="20379" spans="1:7" x14ac:dyDescent="0.25">
      <c r="A20379" s="108" t="str">
        <f t="shared" si="318"/>
        <v>NL_2016_1A3(FS)_SOx</v>
      </c>
      <c r="B20379" s="113" t="s">
        <v>166</v>
      </c>
      <c r="C20379" s="113">
        <v>2016</v>
      </c>
      <c r="D20379" s="113" t="s">
        <v>132</v>
      </c>
      <c r="E20379" s="113" t="s">
        <v>201</v>
      </c>
      <c r="F20379" s="113" t="s">
        <v>200</v>
      </c>
      <c r="G20379" s="113">
        <v>0.18828924599999999</v>
      </c>
    </row>
    <row r="20380" spans="1:7" x14ac:dyDescent="0.25">
      <c r="A20380" s="108" t="str">
        <f t="shared" si="318"/>
        <v>NL_2016_1A3(FU)_NH3</v>
      </c>
      <c r="B20380" s="113" t="s">
        <v>166</v>
      </c>
      <c r="C20380" s="113">
        <v>2016</v>
      </c>
      <c r="D20380" s="113" t="s">
        <v>134</v>
      </c>
      <c r="E20380" s="113" t="s">
        <v>124</v>
      </c>
      <c r="F20380" s="113" t="s">
        <v>200</v>
      </c>
      <c r="G20380" s="113">
        <v>3.585899951</v>
      </c>
    </row>
    <row r="20381" spans="1:7" x14ac:dyDescent="0.25">
      <c r="A20381" s="108" t="str">
        <f t="shared" si="318"/>
        <v>NL_2016_1A3(FS)_NH3</v>
      </c>
      <c r="B20381" s="113" t="s">
        <v>166</v>
      </c>
      <c r="C20381" s="113">
        <v>2016</v>
      </c>
      <c r="D20381" s="113" t="s">
        <v>132</v>
      </c>
      <c r="E20381" s="113" t="s">
        <v>124</v>
      </c>
      <c r="F20381" s="113" t="s">
        <v>200</v>
      </c>
      <c r="G20381" s="113">
        <v>3.5963242129999999</v>
      </c>
    </row>
    <row r="20382" spans="1:7" x14ac:dyDescent="0.25">
      <c r="A20382" s="108" t="str">
        <f t="shared" si="318"/>
        <v>NL_2016_1A3(FU)_PM2.5</v>
      </c>
      <c r="B20382" s="113" t="s">
        <v>166</v>
      </c>
      <c r="C20382" s="113">
        <v>2016</v>
      </c>
      <c r="D20382" s="113" t="s">
        <v>134</v>
      </c>
      <c r="E20382" s="113" t="s">
        <v>203</v>
      </c>
      <c r="F20382" s="113" t="s">
        <v>200</v>
      </c>
      <c r="G20382" s="113">
        <v>1.8345378020000001</v>
      </c>
    </row>
    <row r="20383" spans="1:7" x14ac:dyDescent="0.25">
      <c r="A20383" s="108" t="str">
        <f t="shared" si="318"/>
        <v>NL_2016_1A3(FS)_PM2.5</v>
      </c>
      <c r="B20383" s="113" t="s">
        <v>166</v>
      </c>
      <c r="C20383" s="113">
        <v>2016</v>
      </c>
      <c r="D20383" s="113" t="s">
        <v>132</v>
      </c>
      <c r="E20383" s="113" t="s">
        <v>203</v>
      </c>
      <c r="F20383" s="113" t="s">
        <v>200</v>
      </c>
      <c r="G20383" s="113">
        <v>1.8538627990000001</v>
      </c>
    </row>
    <row r="20384" spans="1:7" x14ac:dyDescent="0.25">
      <c r="A20384" s="108" t="str">
        <f t="shared" si="318"/>
        <v>NL_2016_3D_NOx</v>
      </c>
      <c r="B20384" s="113" t="s">
        <v>166</v>
      </c>
      <c r="C20384" s="113">
        <v>2016</v>
      </c>
      <c r="D20384" s="113" t="s">
        <v>206</v>
      </c>
      <c r="E20384" s="113" t="s">
        <v>199</v>
      </c>
      <c r="F20384" s="113" t="s">
        <v>200</v>
      </c>
      <c r="G20384" s="113">
        <v>30.612676629999999</v>
      </c>
    </row>
    <row r="20385" spans="1:7" x14ac:dyDescent="0.25">
      <c r="A20385" s="108" t="str">
        <f t="shared" si="318"/>
        <v>NL_2017_NATIONAL TOTAL_NOx</v>
      </c>
      <c r="B20385" s="113" t="s">
        <v>166</v>
      </c>
      <c r="C20385" s="113">
        <v>2017</v>
      </c>
      <c r="D20385" s="113" t="s">
        <v>122</v>
      </c>
      <c r="E20385" s="113" t="s">
        <v>199</v>
      </c>
      <c r="F20385" s="113" t="s">
        <v>200</v>
      </c>
      <c r="G20385" s="113">
        <v>253.55015238799999</v>
      </c>
    </row>
    <row r="20386" spans="1:7" x14ac:dyDescent="0.25">
      <c r="A20386" s="108" t="str">
        <f t="shared" si="318"/>
        <v>NL_2017_NATIONAL TOTAL_NMVOC</v>
      </c>
      <c r="B20386" s="113" t="s">
        <v>166</v>
      </c>
      <c r="C20386" s="113">
        <v>2017</v>
      </c>
      <c r="D20386" s="113" t="s">
        <v>122</v>
      </c>
      <c r="E20386" s="113" t="s">
        <v>123</v>
      </c>
      <c r="F20386" s="113" t="s">
        <v>200</v>
      </c>
      <c r="G20386" s="113">
        <v>257.82403618400002</v>
      </c>
    </row>
    <row r="20387" spans="1:7" x14ac:dyDescent="0.25">
      <c r="A20387" s="108" t="str">
        <f t="shared" si="318"/>
        <v>NL_2017_NATIONAL TOTAL_SOx</v>
      </c>
      <c r="B20387" s="113" t="s">
        <v>166</v>
      </c>
      <c r="C20387" s="113">
        <v>2017</v>
      </c>
      <c r="D20387" s="113" t="s">
        <v>122</v>
      </c>
      <c r="E20387" s="113" t="s">
        <v>201</v>
      </c>
      <c r="F20387" s="113" t="s">
        <v>200</v>
      </c>
      <c r="G20387" s="113">
        <v>27.158419421000001</v>
      </c>
    </row>
    <row r="20388" spans="1:7" x14ac:dyDescent="0.25">
      <c r="A20388" s="108" t="str">
        <f t="shared" si="318"/>
        <v>NL_2017_NATIONAL TOTAL_NH3</v>
      </c>
      <c r="B20388" s="113" t="s">
        <v>166</v>
      </c>
      <c r="C20388" s="113">
        <v>2017</v>
      </c>
      <c r="D20388" s="113" t="s">
        <v>122</v>
      </c>
      <c r="E20388" s="113" t="s">
        <v>124</v>
      </c>
      <c r="F20388" s="113" t="s">
        <v>200</v>
      </c>
      <c r="G20388" s="113">
        <v>133.40961824499999</v>
      </c>
    </row>
    <row r="20389" spans="1:7" x14ac:dyDescent="0.25">
      <c r="A20389" s="108" t="str">
        <f t="shared" si="318"/>
        <v>NL_2017_NATIONAL TOTAL_PM2.5</v>
      </c>
      <c r="B20389" s="113" t="s">
        <v>166</v>
      </c>
      <c r="C20389" s="113">
        <v>2017</v>
      </c>
      <c r="D20389" s="113" t="s">
        <v>122</v>
      </c>
      <c r="E20389" s="113" t="s">
        <v>203</v>
      </c>
      <c r="F20389" s="113" t="s">
        <v>200</v>
      </c>
      <c r="G20389" s="113">
        <v>16.863115822000001</v>
      </c>
    </row>
    <row r="20390" spans="1:7" x14ac:dyDescent="0.25">
      <c r="A20390" s="108" t="str">
        <f t="shared" si="318"/>
        <v>NL_2017_NATIONAL TOTAL_Pb</v>
      </c>
      <c r="B20390" s="113" t="s">
        <v>166</v>
      </c>
      <c r="C20390" s="113">
        <v>2017</v>
      </c>
      <c r="D20390" s="113" t="s">
        <v>122</v>
      </c>
      <c r="E20390" s="113" t="s">
        <v>125</v>
      </c>
      <c r="F20390" s="113" t="s">
        <v>200</v>
      </c>
      <c r="G20390" s="113">
        <v>8.6206949540000005E-3</v>
      </c>
    </row>
    <row r="20391" spans="1:7" x14ac:dyDescent="0.25">
      <c r="A20391" s="108" t="str">
        <f t="shared" si="318"/>
        <v>NL_2017_NATIONAL TOTAL_Cd</v>
      </c>
      <c r="B20391" s="113" t="s">
        <v>166</v>
      </c>
      <c r="C20391" s="113">
        <v>2017</v>
      </c>
      <c r="D20391" s="113" t="s">
        <v>122</v>
      </c>
      <c r="E20391" s="113" t="s">
        <v>126</v>
      </c>
      <c r="F20391" s="113" t="s">
        <v>200</v>
      </c>
      <c r="G20391" s="113">
        <v>2.7013262379999999E-3</v>
      </c>
    </row>
    <row r="20392" spans="1:7" x14ac:dyDescent="0.25">
      <c r="A20392" s="108" t="str">
        <f t="shared" si="318"/>
        <v>NL_2017_NATIONAL TOTAL_Hg</v>
      </c>
      <c r="B20392" s="113" t="s">
        <v>166</v>
      </c>
      <c r="C20392" s="113">
        <v>2017</v>
      </c>
      <c r="D20392" s="113" t="s">
        <v>122</v>
      </c>
      <c r="E20392" s="113" t="s">
        <v>127</v>
      </c>
      <c r="F20392" s="113" t="s">
        <v>200</v>
      </c>
      <c r="G20392" s="113">
        <v>6.0776057600000002E-4</v>
      </c>
    </row>
    <row r="20393" spans="1:7" x14ac:dyDescent="0.25">
      <c r="A20393" s="108" t="str">
        <f t="shared" si="318"/>
        <v>NL_2017_NATIONAL TOTAL_DIOX</v>
      </c>
      <c r="B20393" s="113" t="s">
        <v>166</v>
      </c>
      <c r="C20393" s="113">
        <v>2017</v>
      </c>
      <c r="D20393" s="113" t="s">
        <v>122</v>
      </c>
      <c r="E20393" s="113" t="s">
        <v>128</v>
      </c>
      <c r="F20393" s="113" t="s">
        <v>200</v>
      </c>
      <c r="G20393" s="150">
        <v>3.1612669706E-8</v>
      </c>
    </row>
    <row r="20394" spans="1:7" x14ac:dyDescent="0.25">
      <c r="A20394" s="108" t="str">
        <f t="shared" si="318"/>
        <v>NL_2017_NATIONAL TOTAL_PAH</v>
      </c>
      <c r="B20394" s="113" t="s">
        <v>166</v>
      </c>
      <c r="C20394" s="113">
        <v>2017</v>
      </c>
      <c r="D20394" s="113" t="s">
        <v>122</v>
      </c>
      <c r="E20394" s="113" t="s">
        <v>129</v>
      </c>
      <c r="F20394" s="113" t="s">
        <v>200</v>
      </c>
      <c r="G20394" s="113">
        <v>5.1765465349999998E-3</v>
      </c>
    </row>
    <row r="20395" spans="1:7" x14ac:dyDescent="0.25">
      <c r="A20395" s="108" t="str">
        <f t="shared" si="318"/>
        <v>NL_2017_NATIONAL TOTAL_HCB</v>
      </c>
      <c r="B20395" s="113" t="s">
        <v>166</v>
      </c>
      <c r="C20395" s="113">
        <v>2017</v>
      </c>
      <c r="D20395" s="113" t="s">
        <v>122</v>
      </c>
      <c r="E20395" s="113" t="s">
        <v>130</v>
      </c>
      <c r="F20395" s="113" t="s">
        <v>200</v>
      </c>
      <c r="G20395" s="150">
        <v>4.0903284130000001E-6</v>
      </c>
    </row>
    <row r="20396" spans="1:7" x14ac:dyDescent="0.25">
      <c r="A20396" s="108" t="str">
        <f t="shared" si="318"/>
        <v>NL_2017_NATIONAL TOTAL_PCB</v>
      </c>
      <c r="B20396" s="113" t="s">
        <v>166</v>
      </c>
      <c r="C20396" s="113">
        <v>2017</v>
      </c>
      <c r="D20396" s="113" t="s">
        <v>122</v>
      </c>
      <c r="E20396" s="113" t="s">
        <v>259</v>
      </c>
      <c r="F20396" s="113" t="s">
        <v>200</v>
      </c>
      <c r="G20396" s="150">
        <v>2.9519180200000001E-7</v>
      </c>
    </row>
    <row r="20397" spans="1:7" x14ac:dyDescent="0.25">
      <c r="A20397" s="108" t="str">
        <f t="shared" si="318"/>
        <v>NL_2017_1A3(FU)_NOx</v>
      </c>
      <c r="B20397" s="113" t="s">
        <v>166</v>
      </c>
      <c r="C20397" s="113">
        <v>2017</v>
      </c>
      <c r="D20397" s="113" t="s">
        <v>134</v>
      </c>
      <c r="E20397" s="113" t="s">
        <v>199</v>
      </c>
      <c r="F20397" s="113" t="s">
        <v>200</v>
      </c>
      <c r="G20397" s="113">
        <v>78.763938261000007</v>
      </c>
    </row>
    <row r="20398" spans="1:7" x14ac:dyDescent="0.25">
      <c r="A20398" s="108" t="str">
        <f t="shared" si="318"/>
        <v>NL_2017_1A3(FS)_NOx</v>
      </c>
      <c r="B20398" s="113" t="s">
        <v>166</v>
      </c>
      <c r="C20398" s="113">
        <v>2017</v>
      </c>
      <c r="D20398" s="113" t="s">
        <v>132</v>
      </c>
      <c r="E20398" s="113" t="s">
        <v>199</v>
      </c>
      <c r="F20398" s="113" t="s">
        <v>200</v>
      </c>
      <c r="G20398" s="113">
        <v>83.858562852000006</v>
      </c>
    </row>
    <row r="20399" spans="1:7" x14ac:dyDescent="0.25">
      <c r="A20399" s="108" t="str">
        <f t="shared" si="318"/>
        <v>NL_2017_1A3(FU)_NMVOC</v>
      </c>
      <c r="B20399" s="113" t="s">
        <v>166</v>
      </c>
      <c r="C20399" s="113">
        <v>2017</v>
      </c>
      <c r="D20399" s="113" t="s">
        <v>134</v>
      </c>
      <c r="E20399" s="113" t="s">
        <v>123</v>
      </c>
      <c r="F20399" s="113" t="s">
        <v>200</v>
      </c>
      <c r="G20399" s="113">
        <v>23.746249435999999</v>
      </c>
    </row>
    <row r="20400" spans="1:7" x14ac:dyDescent="0.25">
      <c r="A20400" s="108" t="str">
        <f t="shared" si="318"/>
        <v>NL_2017_1A3(FS)_NMVOC</v>
      </c>
      <c r="B20400" s="113" t="s">
        <v>166</v>
      </c>
      <c r="C20400" s="113">
        <v>2017</v>
      </c>
      <c r="D20400" s="113" t="s">
        <v>132</v>
      </c>
      <c r="E20400" s="113" t="s">
        <v>123</v>
      </c>
      <c r="F20400" s="113" t="s">
        <v>200</v>
      </c>
      <c r="G20400" s="113">
        <v>25.48786574</v>
      </c>
    </row>
    <row r="20401" spans="1:7" x14ac:dyDescent="0.25">
      <c r="A20401" s="108" t="str">
        <f t="shared" si="318"/>
        <v>NL_2017_1A3(FU)_SOx</v>
      </c>
      <c r="B20401" s="113" t="s">
        <v>166</v>
      </c>
      <c r="C20401" s="113">
        <v>2017</v>
      </c>
      <c r="D20401" s="113" t="s">
        <v>134</v>
      </c>
      <c r="E20401" s="113" t="s">
        <v>201</v>
      </c>
      <c r="F20401" s="113" t="s">
        <v>200</v>
      </c>
      <c r="G20401" s="113">
        <v>0.18685374399999999</v>
      </c>
    </row>
    <row r="20402" spans="1:7" x14ac:dyDescent="0.25">
      <c r="A20402" s="108" t="str">
        <f t="shared" si="318"/>
        <v>NL_2017_1A3(FS)_SOx</v>
      </c>
      <c r="B20402" s="113" t="s">
        <v>166</v>
      </c>
      <c r="C20402" s="113">
        <v>2017</v>
      </c>
      <c r="D20402" s="113" t="s">
        <v>132</v>
      </c>
      <c r="E20402" s="113" t="s">
        <v>201</v>
      </c>
      <c r="F20402" s="113" t="s">
        <v>200</v>
      </c>
      <c r="G20402" s="113">
        <v>0.194277648</v>
      </c>
    </row>
    <row r="20403" spans="1:7" x14ac:dyDescent="0.25">
      <c r="A20403" s="108" t="str">
        <f t="shared" si="318"/>
        <v>NL_2017_1A3(FU)_NH3</v>
      </c>
      <c r="B20403" s="113" t="s">
        <v>166</v>
      </c>
      <c r="C20403" s="113">
        <v>2017</v>
      </c>
      <c r="D20403" s="113" t="s">
        <v>134</v>
      </c>
      <c r="E20403" s="113" t="s">
        <v>124</v>
      </c>
      <c r="F20403" s="113" t="s">
        <v>200</v>
      </c>
      <c r="G20403" s="113">
        <v>3.6363728329999998</v>
      </c>
    </row>
    <row r="20404" spans="1:7" x14ac:dyDescent="0.25">
      <c r="A20404" s="108" t="str">
        <f t="shared" si="318"/>
        <v>NL_2017_1A3(FS)_NH3</v>
      </c>
      <c r="B20404" s="113" t="s">
        <v>166</v>
      </c>
      <c r="C20404" s="113">
        <v>2017</v>
      </c>
      <c r="D20404" s="113" t="s">
        <v>132</v>
      </c>
      <c r="E20404" s="113" t="s">
        <v>124</v>
      </c>
      <c r="F20404" s="113" t="s">
        <v>200</v>
      </c>
      <c r="G20404" s="113">
        <v>3.7324659580000001</v>
      </c>
    </row>
    <row r="20405" spans="1:7" x14ac:dyDescent="0.25">
      <c r="A20405" s="108" t="str">
        <f t="shared" si="318"/>
        <v>NL_2017_1A3(FU)_PM2.5</v>
      </c>
      <c r="B20405" s="113" t="s">
        <v>166</v>
      </c>
      <c r="C20405" s="113">
        <v>2017</v>
      </c>
      <c r="D20405" s="113" t="s">
        <v>134</v>
      </c>
      <c r="E20405" s="113" t="s">
        <v>203</v>
      </c>
      <c r="F20405" s="113" t="s">
        <v>200</v>
      </c>
      <c r="G20405" s="113">
        <v>1.757998991</v>
      </c>
    </row>
    <row r="20406" spans="1:7" x14ac:dyDescent="0.25">
      <c r="A20406" s="108" t="str">
        <f t="shared" si="318"/>
        <v>NL_2017_1A3(FS)_PM2.5</v>
      </c>
      <c r="B20406" s="113" t="s">
        <v>166</v>
      </c>
      <c r="C20406" s="113">
        <v>2017</v>
      </c>
      <c r="D20406" s="113" t="s">
        <v>132</v>
      </c>
      <c r="E20406" s="113" t="s">
        <v>203</v>
      </c>
      <c r="F20406" s="113" t="s">
        <v>200</v>
      </c>
      <c r="G20406" s="113">
        <v>1.7980041259999999</v>
      </c>
    </row>
    <row r="20407" spans="1:7" x14ac:dyDescent="0.25">
      <c r="A20407" s="108" t="str">
        <f t="shared" si="318"/>
        <v>NL_2017_3D_NOx</v>
      </c>
      <c r="B20407" s="113" t="s">
        <v>166</v>
      </c>
      <c r="C20407" s="113">
        <v>2017</v>
      </c>
      <c r="D20407" s="113" t="s">
        <v>206</v>
      </c>
      <c r="E20407" s="113" t="s">
        <v>199</v>
      </c>
      <c r="F20407" s="113" t="s">
        <v>200</v>
      </c>
      <c r="G20407" s="113">
        <v>31.196049771999999</v>
      </c>
    </row>
    <row r="20408" spans="1:7" x14ac:dyDescent="0.25">
      <c r="A20408" s="108" t="str">
        <f t="shared" si="318"/>
        <v>NL_2018_NATIONAL TOTAL_NOx</v>
      </c>
      <c r="B20408" s="113" t="s">
        <v>166</v>
      </c>
      <c r="C20408" s="113">
        <v>2018</v>
      </c>
      <c r="D20408" s="113" t="s">
        <v>122</v>
      </c>
      <c r="E20408" s="113" t="s">
        <v>199</v>
      </c>
      <c r="F20408" s="113" t="s">
        <v>200</v>
      </c>
      <c r="G20408" s="113">
        <v>252.31866340900001</v>
      </c>
    </row>
    <row r="20409" spans="1:7" x14ac:dyDescent="0.25">
      <c r="A20409" s="108" t="str">
        <f t="shared" si="318"/>
        <v>NL_2018_NATIONAL TOTAL_NMVOC</v>
      </c>
      <c r="B20409" s="113" t="s">
        <v>166</v>
      </c>
      <c r="C20409" s="113">
        <v>2018</v>
      </c>
      <c r="D20409" s="113" t="s">
        <v>122</v>
      </c>
      <c r="E20409" s="113" t="s">
        <v>123</v>
      </c>
      <c r="F20409" s="113" t="s">
        <v>200</v>
      </c>
      <c r="G20409" s="113">
        <v>251.695786075</v>
      </c>
    </row>
    <row r="20410" spans="1:7" x14ac:dyDescent="0.25">
      <c r="A20410" s="108" t="str">
        <f t="shared" si="318"/>
        <v>NL_2018_NATIONAL TOTAL_SOx</v>
      </c>
      <c r="B20410" s="113" t="s">
        <v>166</v>
      </c>
      <c r="C20410" s="113">
        <v>2018</v>
      </c>
      <c r="D20410" s="113" t="s">
        <v>122</v>
      </c>
      <c r="E20410" s="113" t="s">
        <v>201</v>
      </c>
      <c r="F20410" s="113" t="s">
        <v>200</v>
      </c>
      <c r="G20410" s="113">
        <v>25.195183032999999</v>
      </c>
    </row>
    <row r="20411" spans="1:7" x14ac:dyDescent="0.25">
      <c r="A20411" s="108" t="str">
        <f t="shared" si="318"/>
        <v>NL_2018_NATIONAL TOTAL_NH3</v>
      </c>
      <c r="B20411" s="113" t="s">
        <v>166</v>
      </c>
      <c r="C20411" s="113">
        <v>2018</v>
      </c>
      <c r="D20411" s="113" t="s">
        <v>122</v>
      </c>
      <c r="E20411" s="113" t="s">
        <v>124</v>
      </c>
      <c r="F20411" s="113" t="s">
        <v>200</v>
      </c>
      <c r="G20411" s="113">
        <v>132.53879108000001</v>
      </c>
    </row>
    <row r="20412" spans="1:7" x14ac:dyDescent="0.25">
      <c r="A20412" s="108" t="str">
        <f t="shared" si="318"/>
        <v>NL_2018_NATIONAL TOTAL_PM2.5</v>
      </c>
      <c r="B20412" s="113" t="s">
        <v>166</v>
      </c>
      <c r="C20412" s="113">
        <v>2018</v>
      </c>
      <c r="D20412" s="113" t="s">
        <v>122</v>
      </c>
      <c r="E20412" s="113" t="s">
        <v>203</v>
      </c>
      <c r="F20412" s="113" t="s">
        <v>200</v>
      </c>
      <c r="G20412" s="113">
        <v>16.507292034999999</v>
      </c>
    </row>
    <row r="20413" spans="1:7" x14ac:dyDescent="0.25">
      <c r="A20413" s="108" t="str">
        <f t="shared" si="318"/>
        <v>NL_2018_NATIONAL TOTAL_Pb</v>
      </c>
      <c r="B20413" s="113" t="s">
        <v>166</v>
      </c>
      <c r="C20413" s="113">
        <v>2018</v>
      </c>
      <c r="D20413" s="113" t="s">
        <v>122</v>
      </c>
      <c r="E20413" s="113" t="s">
        <v>125</v>
      </c>
      <c r="F20413" s="113" t="s">
        <v>200</v>
      </c>
      <c r="G20413" s="113">
        <v>5.9302226710000001E-3</v>
      </c>
    </row>
    <row r="20414" spans="1:7" x14ac:dyDescent="0.25">
      <c r="A20414" s="108" t="str">
        <f t="shared" si="318"/>
        <v>NL_2018_NATIONAL TOTAL_Cd</v>
      </c>
      <c r="B20414" s="113" t="s">
        <v>166</v>
      </c>
      <c r="C20414" s="113">
        <v>2018</v>
      </c>
      <c r="D20414" s="113" t="s">
        <v>122</v>
      </c>
      <c r="E20414" s="113" t="s">
        <v>126</v>
      </c>
      <c r="F20414" s="113" t="s">
        <v>200</v>
      </c>
      <c r="G20414" s="113">
        <v>2.5595596860000002E-3</v>
      </c>
    </row>
    <row r="20415" spans="1:7" x14ac:dyDescent="0.25">
      <c r="A20415" s="108" t="str">
        <f t="shared" si="318"/>
        <v>NL_2018_NATIONAL TOTAL_Hg</v>
      </c>
      <c r="B20415" s="113" t="s">
        <v>166</v>
      </c>
      <c r="C20415" s="113">
        <v>2018</v>
      </c>
      <c r="D20415" s="113" t="s">
        <v>122</v>
      </c>
      <c r="E20415" s="113" t="s">
        <v>127</v>
      </c>
      <c r="F20415" s="113" t="s">
        <v>200</v>
      </c>
      <c r="G20415" s="113">
        <v>6.2129823999999996E-4</v>
      </c>
    </row>
    <row r="20416" spans="1:7" x14ac:dyDescent="0.25">
      <c r="A20416" s="108" t="str">
        <f t="shared" si="318"/>
        <v>NL_2018_NATIONAL TOTAL_DIOX</v>
      </c>
      <c r="B20416" s="113" t="s">
        <v>166</v>
      </c>
      <c r="C20416" s="113">
        <v>2018</v>
      </c>
      <c r="D20416" s="113" t="s">
        <v>122</v>
      </c>
      <c r="E20416" s="113" t="s">
        <v>128</v>
      </c>
      <c r="F20416" s="113" t="s">
        <v>200</v>
      </c>
      <c r="G20416" s="150">
        <v>3.1249872066999999E-8</v>
      </c>
    </row>
    <row r="20417" spans="1:7" x14ac:dyDescent="0.25">
      <c r="A20417" s="108" t="str">
        <f t="shared" si="318"/>
        <v>NL_2018_NATIONAL TOTAL_PAH</v>
      </c>
      <c r="B20417" s="113" t="s">
        <v>166</v>
      </c>
      <c r="C20417" s="113">
        <v>2018</v>
      </c>
      <c r="D20417" s="113" t="s">
        <v>122</v>
      </c>
      <c r="E20417" s="113" t="s">
        <v>129</v>
      </c>
      <c r="F20417" s="113" t="s">
        <v>200</v>
      </c>
      <c r="G20417" s="113">
        <v>5.0371751690000003E-3</v>
      </c>
    </row>
    <row r="20418" spans="1:7" x14ac:dyDescent="0.25">
      <c r="A20418" s="108" t="str">
        <f t="shared" ref="A20418:A20481" si="319">CONCATENATE(B20418,"_",C20418,"_",D20418,"_",E20418)</f>
        <v>NL_2018_NATIONAL TOTAL_HCB</v>
      </c>
      <c r="B20418" s="113" t="s">
        <v>166</v>
      </c>
      <c r="C20418" s="113">
        <v>2018</v>
      </c>
      <c r="D20418" s="113" t="s">
        <v>122</v>
      </c>
      <c r="E20418" s="113" t="s">
        <v>130</v>
      </c>
      <c r="F20418" s="113" t="s">
        <v>200</v>
      </c>
      <c r="G20418" s="150">
        <v>3.9898353389999999E-6</v>
      </c>
    </row>
    <row r="20419" spans="1:7" x14ac:dyDescent="0.25">
      <c r="A20419" s="108" t="str">
        <f t="shared" si="319"/>
        <v>NL_2018_NATIONAL TOTAL_PCB</v>
      </c>
      <c r="B20419" s="113" t="s">
        <v>166</v>
      </c>
      <c r="C20419" s="113">
        <v>2018</v>
      </c>
      <c r="D20419" s="113" t="s">
        <v>122</v>
      </c>
      <c r="E20419" s="113" t="s">
        <v>259</v>
      </c>
      <c r="F20419" s="113" t="s">
        <v>200</v>
      </c>
      <c r="G20419" s="150">
        <v>2.6684053500000001E-7</v>
      </c>
    </row>
    <row r="20420" spans="1:7" x14ac:dyDescent="0.25">
      <c r="A20420" s="108" t="str">
        <f t="shared" si="319"/>
        <v>NL_2018_1A3(FU)_NOx</v>
      </c>
      <c r="B20420" s="113" t="s">
        <v>166</v>
      </c>
      <c r="C20420" s="113">
        <v>2018</v>
      </c>
      <c r="D20420" s="113" t="s">
        <v>134</v>
      </c>
      <c r="E20420" s="113" t="s">
        <v>199</v>
      </c>
      <c r="F20420" s="113" t="s">
        <v>200</v>
      </c>
      <c r="G20420" s="113">
        <v>78.176189801999996</v>
      </c>
    </row>
    <row r="20421" spans="1:7" x14ac:dyDescent="0.25">
      <c r="A20421" s="108" t="str">
        <f t="shared" si="319"/>
        <v>NL_2018_1A3(FS)_NOx</v>
      </c>
      <c r="B20421" s="113" t="s">
        <v>166</v>
      </c>
      <c r="C20421" s="113">
        <v>2018</v>
      </c>
      <c r="D20421" s="113" t="s">
        <v>132</v>
      </c>
      <c r="E20421" s="113" t="s">
        <v>199</v>
      </c>
      <c r="F20421" s="113" t="s">
        <v>200</v>
      </c>
      <c r="G20421" s="113">
        <v>84.923773944000004</v>
      </c>
    </row>
    <row r="20422" spans="1:7" x14ac:dyDescent="0.25">
      <c r="A20422" s="108" t="str">
        <f t="shared" si="319"/>
        <v>NL_2018_1A3(FU)_NMVOC</v>
      </c>
      <c r="B20422" s="113" t="s">
        <v>166</v>
      </c>
      <c r="C20422" s="113">
        <v>2018</v>
      </c>
      <c r="D20422" s="113" t="s">
        <v>134</v>
      </c>
      <c r="E20422" s="113" t="s">
        <v>123</v>
      </c>
      <c r="F20422" s="113" t="s">
        <v>200</v>
      </c>
      <c r="G20422" s="113">
        <v>23.594652993</v>
      </c>
    </row>
    <row r="20423" spans="1:7" x14ac:dyDescent="0.25">
      <c r="A20423" s="108" t="str">
        <f t="shared" si="319"/>
        <v>NL_2018_1A3(FS)_NMVOC</v>
      </c>
      <c r="B20423" s="113" t="s">
        <v>166</v>
      </c>
      <c r="C20423" s="113">
        <v>2018</v>
      </c>
      <c r="D20423" s="113" t="s">
        <v>132</v>
      </c>
      <c r="E20423" s="113" t="s">
        <v>123</v>
      </c>
      <c r="F20423" s="113" t="s">
        <v>200</v>
      </c>
      <c r="G20423" s="113">
        <v>25.579529156</v>
      </c>
    </row>
    <row r="20424" spans="1:7" x14ac:dyDescent="0.25">
      <c r="A20424" s="108" t="str">
        <f t="shared" si="319"/>
        <v>NL_2018_1A3(FU)_SOx</v>
      </c>
      <c r="B20424" s="113" t="s">
        <v>166</v>
      </c>
      <c r="C20424" s="113">
        <v>2018</v>
      </c>
      <c r="D20424" s="113" t="s">
        <v>134</v>
      </c>
      <c r="E20424" s="113" t="s">
        <v>201</v>
      </c>
      <c r="F20424" s="113" t="s">
        <v>200</v>
      </c>
      <c r="G20424" s="113">
        <v>0.19135596999999999</v>
      </c>
    </row>
    <row r="20425" spans="1:7" x14ac:dyDescent="0.25">
      <c r="A20425" s="108" t="str">
        <f t="shared" si="319"/>
        <v>NL_2018_1A3(FS)_SOx</v>
      </c>
      <c r="B20425" s="113" t="s">
        <v>166</v>
      </c>
      <c r="C20425" s="113">
        <v>2018</v>
      </c>
      <c r="D20425" s="113" t="s">
        <v>132</v>
      </c>
      <c r="E20425" s="113" t="s">
        <v>201</v>
      </c>
      <c r="F20425" s="113" t="s">
        <v>200</v>
      </c>
      <c r="G20425" s="113">
        <v>0.201709045</v>
      </c>
    </row>
    <row r="20426" spans="1:7" x14ac:dyDescent="0.25">
      <c r="A20426" s="108" t="str">
        <f t="shared" si="319"/>
        <v>NL_2018_1A3(FU)_NH3</v>
      </c>
      <c r="B20426" s="113" t="s">
        <v>166</v>
      </c>
      <c r="C20426" s="113">
        <v>2018</v>
      </c>
      <c r="D20426" s="113" t="s">
        <v>134</v>
      </c>
      <c r="E20426" s="113" t="s">
        <v>124</v>
      </c>
      <c r="F20426" s="113" t="s">
        <v>200</v>
      </c>
      <c r="G20426" s="113">
        <v>3.6995975190000001</v>
      </c>
    </row>
    <row r="20427" spans="1:7" x14ac:dyDescent="0.25">
      <c r="A20427" s="108" t="str">
        <f t="shared" si="319"/>
        <v>NL_2018_1A3(FS)_NH3</v>
      </c>
      <c r="B20427" s="113" t="s">
        <v>166</v>
      </c>
      <c r="C20427" s="113">
        <v>2018</v>
      </c>
      <c r="D20427" s="113" t="s">
        <v>132</v>
      </c>
      <c r="E20427" s="113" t="s">
        <v>124</v>
      </c>
      <c r="F20427" s="113" t="s">
        <v>200</v>
      </c>
      <c r="G20427" s="113">
        <v>3.8328430280000001</v>
      </c>
    </row>
    <row r="20428" spans="1:7" x14ac:dyDescent="0.25">
      <c r="A20428" s="108" t="str">
        <f t="shared" si="319"/>
        <v>NL_2018_1A3(FU)_PM2.5</v>
      </c>
      <c r="B20428" s="113" t="s">
        <v>166</v>
      </c>
      <c r="C20428" s="113">
        <v>2018</v>
      </c>
      <c r="D20428" s="113" t="s">
        <v>134</v>
      </c>
      <c r="E20428" s="113" t="s">
        <v>203</v>
      </c>
      <c r="F20428" s="113" t="s">
        <v>200</v>
      </c>
      <c r="G20428" s="113">
        <v>1.7220477940000001</v>
      </c>
    </row>
    <row r="20429" spans="1:7" x14ac:dyDescent="0.25">
      <c r="A20429" s="108" t="str">
        <f t="shared" si="319"/>
        <v>NL_2018_1A3(FS)_PM2.5</v>
      </c>
      <c r="B20429" s="113" t="s">
        <v>166</v>
      </c>
      <c r="C20429" s="113">
        <v>2018</v>
      </c>
      <c r="D20429" s="113" t="s">
        <v>132</v>
      </c>
      <c r="E20429" s="113" t="s">
        <v>203</v>
      </c>
      <c r="F20429" s="113" t="s">
        <v>200</v>
      </c>
      <c r="G20429" s="113">
        <v>1.7738562280000001</v>
      </c>
    </row>
    <row r="20430" spans="1:7" x14ac:dyDescent="0.25">
      <c r="A20430" s="108" t="str">
        <f t="shared" si="319"/>
        <v>NL_2018_3D_NOx</v>
      </c>
      <c r="B20430" s="113" t="s">
        <v>166</v>
      </c>
      <c r="C20430" s="113">
        <v>2018</v>
      </c>
      <c r="D20430" s="113" t="s">
        <v>206</v>
      </c>
      <c r="E20430" s="113" t="s">
        <v>199</v>
      </c>
      <c r="F20430" s="113" t="s">
        <v>200</v>
      </c>
      <c r="G20430" s="113">
        <v>30.566600166000001</v>
      </c>
    </row>
    <row r="20431" spans="1:7" x14ac:dyDescent="0.25">
      <c r="A20431" s="108" t="str">
        <f t="shared" si="319"/>
        <v>NL_2019_NATIONAL TOTAL_NOx</v>
      </c>
      <c r="B20431" s="113" t="s">
        <v>166</v>
      </c>
      <c r="C20431" s="113">
        <v>2019</v>
      </c>
      <c r="D20431" s="113" t="s">
        <v>122</v>
      </c>
      <c r="E20431" s="113" t="s">
        <v>199</v>
      </c>
      <c r="F20431" s="113" t="s">
        <v>200</v>
      </c>
      <c r="G20431" s="113">
        <v>239.55088900699999</v>
      </c>
    </row>
    <row r="20432" spans="1:7" x14ac:dyDescent="0.25">
      <c r="A20432" s="108" t="str">
        <f t="shared" si="319"/>
        <v>NL_2019_NATIONAL TOTAL_NMVOC</v>
      </c>
      <c r="B20432" s="113" t="s">
        <v>166</v>
      </c>
      <c r="C20432" s="113">
        <v>2019</v>
      </c>
      <c r="D20432" s="113" t="s">
        <v>122</v>
      </c>
      <c r="E20432" s="113" t="s">
        <v>123</v>
      </c>
      <c r="F20432" s="113" t="s">
        <v>200</v>
      </c>
      <c r="G20432" s="113">
        <v>247.43134257200001</v>
      </c>
    </row>
    <row r="20433" spans="1:7" x14ac:dyDescent="0.25">
      <c r="A20433" s="108" t="str">
        <f t="shared" si="319"/>
        <v>NL_2019_NATIONAL TOTAL_SOx</v>
      </c>
      <c r="B20433" s="113" t="s">
        <v>166</v>
      </c>
      <c r="C20433" s="113">
        <v>2019</v>
      </c>
      <c r="D20433" s="113" t="s">
        <v>122</v>
      </c>
      <c r="E20433" s="113" t="s">
        <v>201</v>
      </c>
      <c r="F20433" s="113" t="s">
        <v>200</v>
      </c>
      <c r="G20433" s="113">
        <v>22.914361078999999</v>
      </c>
    </row>
    <row r="20434" spans="1:7" x14ac:dyDescent="0.25">
      <c r="A20434" s="108" t="str">
        <f t="shared" si="319"/>
        <v>NL_2019_NATIONAL TOTAL_NH3</v>
      </c>
      <c r="B20434" s="113" t="s">
        <v>166</v>
      </c>
      <c r="C20434" s="113">
        <v>2019</v>
      </c>
      <c r="D20434" s="113" t="s">
        <v>122</v>
      </c>
      <c r="E20434" s="113" t="s">
        <v>124</v>
      </c>
      <c r="F20434" s="113" t="s">
        <v>200</v>
      </c>
      <c r="G20434" s="113">
        <v>126.41335940499999</v>
      </c>
    </row>
    <row r="20435" spans="1:7" x14ac:dyDescent="0.25">
      <c r="A20435" s="108" t="str">
        <f t="shared" si="319"/>
        <v>NL_2019_NATIONAL TOTAL_PM2.5</v>
      </c>
      <c r="B20435" s="113" t="s">
        <v>166</v>
      </c>
      <c r="C20435" s="113">
        <v>2019</v>
      </c>
      <c r="D20435" s="113" t="s">
        <v>122</v>
      </c>
      <c r="E20435" s="113" t="s">
        <v>203</v>
      </c>
      <c r="F20435" s="113" t="s">
        <v>200</v>
      </c>
      <c r="G20435" s="113">
        <v>15.706151115999999</v>
      </c>
    </row>
    <row r="20436" spans="1:7" x14ac:dyDescent="0.25">
      <c r="A20436" s="108" t="str">
        <f t="shared" si="319"/>
        <v>NL_2019_NATIONAL TOTAL_Pb</v>
      </c>
      <c r="B20436" s="113" t="s">
        <v>166</v>
      </c>
      <c r="C20436" s="113">
        <v>2019</v>
      </c>
      <c r="D20436" s="113" t="s">
        <v>122</v>
      </c>
      <c r="E20436" s="113" t="s">
        <v>125</v>
      </c>
      <c r="F20436" s="113" t="s">
        <v>200</v>
      </c>
      <c r="G20436" s="113">
        <v>5.1754897470000002E-3</v>
      </c>
    </row>
    <row r="20437" spans="1:7" x14ac:dyDescent="0.25">
      <c r="A20437" s="108" t="str">
        <f t="shared" si="319"/>
        <v>NL_2019_NATIONAL TOTAL_Cd</v>
      </c>
      <c r="B20437" s="113" t="s">
        <v>166</v>
      </c>
      <c r="C20437" s="113">
        <v>2019</v>
      </c>
      <c r="D20437" s="113" t="s">
        <v>122</v>
      </c>
      <c r="E20437" s="113" t="s">
        <v>126</v>
      </c>
      <c r="F20437" s="113" t="s">
        <v>200</v>
      </c>
      <c r="G20437" s="113">
        <v>2.7331364510000001E-3</v>
      </c>
    </row>
    <row r="20438" spans="1:7" x14ac:dyDescent="0.25">
      <c r="A20438" s="108" t="str">
        <f t="shared" si="319"/>
        <v>NL_2019_NATIONAL TOTAL_Hg</v>
      </c>
      <c r="B20438" s="113" t="s">
        <v>166</v>
      </c>
      <c r="C20438" s="113">
        <v>2019</v>
      </c>
      <c r="D20438" s="113" t="s">
        <v>122</v>
      </c>
      <c r="E20438" s="113" t="s">
        <v>127</v>
      </c>
      <c r="F20438" s="113" t="s">
        <v>200</v>
      </c>
      <c r="G20438" s="113">
        <v>5.7449569100000001E-4</v>
      </c>
    </row>
    <row r="20439" spans="1:7" x14ac:dyDescent="0.25">
      <c r="A20439" s="108" t="str">
        <f t="shared" si="319"/>
        <v>NL_2019_NATIONAL TOTAL_DIOX</v>
      </c>
      <c r="B20439" s="113" t="s">
        <v>166</v>
      </c>
      <c r="C20439" s="113">
        <v>2019</v>
      </c>
      <c r="D20439" s="113" t="s">
        <v>122</v>
      </c>
      <c r="E20439" s="113" t="s">
        <v>128</v>
      </c>
      <c r="F20439" s="113" t="s">
        <v>200</v>
      </c>
      <c r="G20439" s="150">
        <v>3.0621207224999999E-8</v>
      </c>
    </row>
    <row r="20440" spans="1:7" x14ac:dyDescent="0.25">
      <c r="A20440" s="108" t="str">
        <f t="shared" si="319"/>
        <v>NL_2019_NATIONAL TOTAL_PAH</v>
      </c>
      <c r="B20440" s="113" t="s">
        <v>166</v>
      </c>
      <c r="C20440" s="113">
        <v>2019</v>
      </c>
      <c r="D20440" s="113" t="s">
        <v>122</v>
      </c>
      <c r="E20440" s="113" t="s">
        <v>129</v>
      </c>
      <c r="F20440" s="113" t="s">
        <v>200</v>
      </c>
      <c r="G20440" s="113">
        <v>4.7495344170000002E-3</v>
      </c>
    </row>
    <row r="20441" spans="1:7" x14ac:dyDescent="0.25">
      <c r="A20441" s="108" t="str">
        <f t="shared" si="319"/>
        <v>NL_2019_NATIONAL TOTAL_HCB</v>
      </c>
      <c r="B20441" s="113" t="s">
        <v>166</v>
      </c>
      <c r="C20441" s="113">
        <v>2019</v>
      </c>
      <c r="D20441" s="113" t="s">
        <v>122</v>
      </c>
      <c r="E20441" s="113" t="s">
        <v>130</v>
      </c>
      <c r="F20441" s="113" t="s">
        <v>200</v>
      </c>
      <c r="G20441" s="150">
        <v>3.7646947610000001E-6</v>
      </c>
    </row>
    <row r="20442" spans="1:7" x14ac:dyDescent="0.25">
      <c r="A20442" s="108" t="str">
        <f t="shared" si="319"/>
        <v>NL_2019_NATIONAL TOTAL_PCB</v>
      </c>
      <c r="B20442" s="113" t="s">
        <v>166</v>
      </c>
      <c r="C20442" s="113">
        <v>2019</v>
      </c>
      <c r="D20442" s="113" t="s">
        <v>122</v>
      </c>
      <c r="E20442" s="113" t="s">
        <v>259</v>
      </c>
      <c r="F20442" s="113" t="s">
        <v>200</v>
      </c>
      <c r="G20442" s="150">
        <v>2.18646487E-7</v>
      </c>
    </row>
    <row r="20443" spans="1:7" x14ac:dyDescent="0.25">
      <c r="A20443" s="108" t="str">
        <f t="shared" si="319"/>
        <v>NL_2019_1A3(FU)_NOx</v>
      </c>
      <c r="B20443" s="113" t="s">
        <v>166</v>
      </c>
      <c r="C20443" s="113">
        <v>2019</v>
      </c>
      <c r="D20443" s="113" t="s">
        <v>134</v>
      </c>
      <c r="E20443" s="113" t="s">
        <v>199</v>
      </c>
      <c r="F20443" s="113" t="s">
        <v>200</v>
      </c>
      <c r="G20443" s="113">
        <v>72.439807743000003</v>
      </c>
    </row>
    <row r="20444" spans="1:7" x14ac:dyDescent="0.25">
      <c r="A20444" s="108" t="str">
        <f t="shared" si="319"/>
        <v>NL_2019_1A3(FS)_NOx</v>
      </c>
      <c r="B20444" s="113" t="s">
        <v>166</v>
      </c>
      <c r="C20444" s="113">
        <v>2019</v>
      </c>
      <c r="D20444" s="113" t="s">
        <v>132</v>
      </c>
      <c r="E20444" s="113" t="s">
        <v>199</v>
      </c>
      <c r="F20444" s="113" t="s">
        <v>200</v>
      </c>
      <c r="G20444" s="113">
        <v>78.489807460999998</v>
      </c>
    </row>
    <row r="20445" spans="1:7" x14ac:dyDescent="0.25">
      <c r="A20445" s="108" t="str">
        <f t="shared" si="319"/>
        <v>NL_2019_1A3(FU)_NMVOC</v>
      </c>
      <c r="B20445" s="113" t="s">
        <v>166</v>
      </c>
      <c r="C20445" s="113">
        <v>2019</v>
      </c>
      <c r="D20445" s="113" t="s">
        <v>134</v>
      </c>
      <c r="E20445" s="113" t="s">
        <v>123</v>
      </c>
      <c r="F20445" s="113" t="s">
        <v>200</v>
      </c>
      <c r="G20445" s="113">
        <v>23.23742794</v>
      </c>
    </row>
    <row r="20446" spans="1:7" x14ac:dyDescent="0.25">
      <c r="A20446" s="108" t="str">
        <f t="shared" si="319"/>
        <v>NL_2019_1A3(FS)_NMVOC</v>
      </c>
      <c r="B20446" s="113" t="s">
        <v>166</v>
      </c>
      <c r="C20446" s="113">
        <v>2019</v>
      </c>
      <c r="D20446" s="113" t="s">
        <v>132</v>
      </c>
      <c r="E20446" s="113" t="s">
        <v>123</v>
      </c>
      <c r="F20446" s="113" t="s">
        <v>200</v>
      </c>
      <c r="G20446" s="113">
        <v>25.390204841999999</v>
      </c>
    </row>
    <row r="20447" spans="1:7" x14ac:dyDescent="0.25">
      <c r="A20447" s="108" t="str">
        <f t="shared" si="319"/>
        <v>NL_2019_1A3(FU)_SOx</v>
      </c>
      <c r="B20447" s="113" t="s">
        <v>166</v>
      </c>
      <c r="C20447" s="113">
        <v>2019</v>
      </c>
      <c r="D20447" s="113" t="s">
        <v>134</v>
      </c>
      <c r="E20447" s="113" t="s">
        <v>201</v>
      </c>
      <c r="F20447" s="113" t="s">
        <v>200</v>
      </c>
      <c r="G20447" s="113">
        <v>0.19075857900000001</v>
      </c>
    </row>
    <row r="20448" spans="1:7" x14ac:dyDescent="0.25">
      <c r="A20448" s="108" t="str">
        <f t="shared" si="319"/>
        <v>NL_2019_1A3(FS)_SOx</v>
      </c>
      <c r="B20448" s="113" t="s">
        <v>166</v>
      </c>
      <c r="C20448" s="113">
        <v>2019</v>
      </c>
      <c r="D20448" s="113" t="s">
        <v>132</v>
      </c>
      <c r="E20448" s="113" t="s">
        <v>201</v>
      </c>
      <c r="F20448" s="113" t="s">
        <v>200</v>
      </c>
      <c r="G20448" s="113">
        <v>0.20184844099999999</v>
      </c>
    </row>
    <row r="20449" spans="1:7" x14ac:dyDescent="0.25">
      <c r="A20449" s="108" t="str">
        <f t="shared" si="319"/>
        <v>NL_2019_1A3(FU)_NH3</v>
      </c>
      <c r="B20449" s="113" t="s">
        <v>166</v>
      </c>
      <c r="C20449" s="113">
        <v>2019</v>
      </c>
      <c r="D20449" s="113" t="s">
        <v>134</v>
      </c>
      <c r="E20449" s="113" t="s">
        <v>124</v>
      </c>
      <c r="F20449" s="113" t="s">
        <v>200</v>
      </c>
      <c r="G20449" s="113">
        <v>3.649707604</v>
      </c>
    </row>
    <row r="20450" spans="1:7" x14ac:dyDescent="0.25">
      <c r="A20450" s="108" t="str">
        <f t="shared" si="319"/>
        <v>NL_2019_1A3(FS)_NH3</v>
      </c>
      <c r="B20450" s="113" t="s">
        <v>166</v>
      </c>
      <c r="C20450" s="113">
        <v>2019</v>
      </c>
      <c r="D20450" s="113" t="s">
        <v>132</v>
      </c>
      <c r="E20450" s="113" t="s">
        <v>124</v>
      </c>
      <c r="F20450" s="113" t="s">
        <v>200</v>
      </c>
      <c r="G20450" s="113">
        <v>3.8389240999999998</v>
      </c>
    </row>
    <row r="20451" spans="1:7" x14ac:dyDescent="0.25">
      <c r="A20451" s="108" t="str">
        <f t="shared" si="319"/>
        <v>NL_2019_1A3(FU)_PM2.5</v>
      </c>
      <c r="B20451" s="113" t="s">
        <v>166</v>
      </c>
      <c r="C20451" s="113">
        <v>2019</v>
      </c>
      <c r="D20451" s="113" t="s">
        <v>134</v>
      </c>
      <c r="E20451" s="113" t="s">
        <v>203</v>
      </c>
      <c r="F20451" s="113" t="s">
        <v>200</v>
      </c>
      <c r="G20451" s="113">
        <v>1.5612570539999999</v>
      </c>
    </row>
    <row r="20452" spans="1:7" x14ac:dyDescent="0.25">
      <c r="A20452" s="108" t="str">
        <f t="shared" si="319"/>
        <v>NL_2019_1A3(FS)_PM2.5</v>
      </c>
      <c r="B20452" s="113" t="s">
        <v>166</v>
      </c>
      <c r="C20452" s="113">
        <v>2019</v>
      </c>
      <c r="D20452" s="113" t="s">
        <v>132</v>
      </c>
      <c r="E20452" s="113" t="s">
        <v>203</v>
      </c>
      <c r="F20452" s="113" t="s">
        <v>200</v>
      </c>
      <c r="G20452" s="113">
        <v>1.6086503750000001</v>
      </c>
    </row>
    <row r="20453" spans="1:7" x14ac:dyDescent="0.25">
      <c r="A20453" s="108" t="str">
        <f t="shared" si="319"/>
        <v>NL_2019_3D_NOx</v>
      </c>
      <c r="B20453" s="113" t="s">
        <v>166</v>
      </c>
      <c r="C20453" s="113">
        <v>2019</v>
      </c>
      <c r="D20453" s="113" t="s">
        <v>206</v>
      </c>
      <c r="E20453" s="113" t="s">
        <v>199</v>
      </c>
      <c r="F20453" s="113" t="s">
        <v>200</v>
      </c>
      <c r="G20453" s="113">
        <v>30.041589292000001</v>
      </c>
    </row>
    <row r="20454" spans="1:7" x14ac:dyDescent="0.25">
      <c r="A20454" s="108" t="str">
        <f t="shared" si="319"/>
        <v>NL_2020_NATIONAL TOTAL_NOx</v>
      </c>
      <c r="B20454" s="113" t="s">
        <v>166</v>
      </c>
      <c r="C20454" s="113">
        <v>2020</v>
      </c>
      <c r="D20454" s="113" t="s">
        <v>122</v>
      </c>
      <c r="E20454" s="113" t="s">
        <v>199</v>
      </c>
      <c r="F20454" s="113" t="s">
        <v>200</v>
      </c>
      <c r="G20454" s="113">
        <v>211.67178505199999</v>
      </c>
    </row>
    <row r="20455" spans="1:7" x14ac:dyDescent="0.25">
      <c r="A20455" s="108" t="str">
        <f t="shared" si="319"/>
        <v>NL_2020_NATIONAL TOTAL_NMVOC</v>
      </c>
      <c r="B20455" s="113" t="s">
        <v>166</v>
      </c>
      <c r="C20455" s="113">
        <v>2020</v>
      </c>
      <c r="D20455" s="113" t="s">
        <v>122</v>
      </c>
      <c r="E20455" s="113" t="s">
        <v>123</v>
      </c>
      <c r="F20455" s="113" t="s">
        <v>200</v>
      </c>
      <c r="G20455" s="113">
        <v>249.88910736599999</v>
      </c>
    </row>
    <row r="20456" spans="1:7" x14ac:dyDescent="0.25">
      <c r="A20456" s="108" t="str">
        <f t="shared" si="319"/>
        <v>NL_2020_NATIONAL TOTAL_SOx</v>
      </c>
      <c r="B20456" s="113" t="s">
        <v>166</v>
      </c>
      <c r="C20456" s="113">
        <v>2020</v>
      </c>
      <c r="D20456" s="113" t="s">
        <v>122</v>
      </c>
      <c r="E20456" s="113" t="s">
        <v>201</v>
      </c>
      <c r="F20456" s="113" t="s">
        <v>200</v>
      </c>
      <c r="G20456" s="113">
        <v>19.643841487</v>
      </c>
    </row>
    <row r="20457" spans="1:7" x14ac:dyDescent="0.25">
      <c r="A20457" s="108" t="str">
        <f t="shared" si="319"/>
        <v>NL_2020_NATIONAL TOTAL_NH3</v>
      </c>
      <c r="B20457" s="113" t="s">
        <v>166</v>
      </c>
      <c r="C20457" s="113">
        <v>2020</v>
      </c>
      <c r="D20457" s="113" t="s">
        <v>122</v>
      </c>
      <c r="E20457" s="113" t="s">
        <v>124</v>
      </c>
      <c r="F20457" s="113" t="s">
        <v>200</v>
      </c>
      <c r="G20457" s="113">
        <v>124.98638814500001</v>
      </c>
    </row>
    <row r="20458" spans="1:7" x14ac:dyDescent="0.25">
      <c r="A20458" s="108" t="str">
        <f t="shared" si="319"/>
        <v>NL_2020_NATIONAL TOTAL_PM2.5</v>
      </c>
      <c r="B20458" s="113" t="s">
        <v>166</v>
      </c>
      <c r="C20458" s="113">
        <v>2020</v>
      </c>
      <c r="D20458" s="113" t="s">
        <v>122</v>
      </c>
      <c r="E20458" s="113" t="s">
        <v>203</v>
      </c>
      <c r="F20458" s="113" t="s">
        <v>200</v>
      </c>
      <c r="G20458" s="113">
        <v>14.434733758</v>
      </c>
    </row>
    <row r="20459" spans="1:7" x14ac:dyDescent="0.25">
      <c r="A20459" s="108" t="str">
        <f t="shared" si="319"/>
        <v>NL_2020_NATIONAL TOTAL_Pb</v>
      </c>
      <c r="B20459" s="113" t="s">
        <v>166</v>
      </c>
      <c r="C20459" s="113">
        <v>2020</v>
      </c>
      <c r="D20459" s="113" t="s">
        <v>122</v>
      </c>
      <c r="E20459" s="113" t="s">
        <v>125</v>
      </c>
      <c r="F20459" s="113" t="s">
        <v>200</v>
      </c>
      <c r="G20459" s="113">
        <v>5.7765582549999996E-3</v>
      </c>
    </row>
    <row r="20460" spans="1:7" x14ac:dyDescent="0.25">
      <c r="A20460" s="108" t="str">
        <f t="shared" si="319"/>
        <v>NL_2020_NATIONAL TOTAL_Cd</v>
      </c>
      <c r="B20460" s="113" t="s">
        <v>166</v>
      </c>
      <c r="C20460" s="113">
        <v>2020</v>
      </c>
      <c r="D20460" s="113" t="s">
        <v>122</v>
      </c>
      <c r="E20460" s="113" t="s">
        <v>126</v>
      </c>
      <c r="F20460" s="113" t="s">
        <v>200</v>
      </c>
      <c r="G20460" s="113">
        <v>2.013828561E-3</v>
      </c>
    </row>
    <row r="20461" spans="1:7" x14ac:dyDescent="0.25">
      <c r="A20461" s="108" t="str">
        <f t="shared" si="319"/>
        <v>NL_2020_NATIONAL TOTAL_Hg</v>
      </c>
      <c r="B20461" s="113" t="s">
        <v>166</v>
      </c>
      <c r="C20461" s="113">
        <v>2020</v>
      </c>
      <c r="D20461" s="113" t="s">
        <v>122</v>
      </c>
      <c r="E20461" s="113" t="s">
        <v>127</v>
      </c>
      <c r="F20461" s="113" t="s">
        <v>200</v>
      </c>
      <c r="G20461" s="113">
        <v>4.8068232299999997E-4</v>
      </c>
    </row>
    <row r="20462" spans="1:7" x14ac:dyDescent="0.25">
      <c r="A20462" s="108" t="str">
        <f t="shared" si="319"/>
        <v>NL_2020_NATIONAL TOTAL_DIOX</v>
      </c>
      <c r="B20462" s="113" t="s">
        <v>166</v>
      </c>
      <c r="C20462" s="113">
        <v>2020</v>
      </c>
      <c r="D20462" s="113" t="s">
        <v>122</v>
      </c>
      <c r="E20462" s="113" t="s">
        <v>128</v>
      </c>
      <c r="F20462" s="113" t="s">
        <v>200</v>
      </c>
      <c r="G20462" s="150">
        <v>3.0008907734000001E-8</v>
      </c>
    </row>
    <row r="20463" spans="1:7" x14ac:dyDescent="0.25">
      <c r="A20463" s="108" t="str">
        <f t="shared" si="319"/>
        <v>NL_2020_NATIONAL TOTAL_PAH</v>
      </c>
      <c r="B20463" s="113" t="s">
        <v>166</v>
      </c>
      <c r="C20463" s="113">
        <v>2020</v>
      </c>
      <c r="D20463" s="113" t="s">
        <v>122</v>
      </c>
      <c r="E20463" s="113" t="s">
        <v>129</v>
      </c>
      <c r="F20463" s="113" t="s">
        <v>200</v>
      </c>
      <c r="G20463" s="113">
        <v>4.2568406279999997E-3</v>
      </c>
    </row>
    <row r="20464" spans="1:7" x14ac:dyDescent="0.25">
      <c r="A20464" s="108" t="str">
        <f t="shared" si="319"/>
        <v>NL_2020_NATIONAL TOTAL_HCB</v>
      </c>
      <c r="B20464" s="113" t="s">
        <v>166</v>
      </c>
      <c r="C20464" s="113">
        <v>2020</v>
      </c>
      <c r="D20464" s="113" t="s">
        <v>122</v>
      </c>
      <c r="E20464" s="113" t="s">
        <v>130</v>
      </c>
      <c r="F20464" s="113" t="s">
        <v>200</v>
      </c>
      <c r="G20464" s="150">
        <v>3.4499082959999998E-6</v>
      </c>
    </row>
    <row r="20465" spans="1:7" x14ac:dyDescent="0.25">
      <c r="A20465" s="108" t="str">
        <f t="shared" si="319"/>
        <v>NL_2020_NATIONAL TOTAL_PCB</v>
      </c>
      <c r="B20465" s="113" t="s">
        <v>166</v>
      </c>
      <c r="C20465" s="113">
        <v>2020</v>
      </c>
      <c r="D20465" s="113" t="s">
        <v>122</v>
      </c>
      <c r="E20465" s="113" t="s">
        <v>259</v>
      </c>
      <c r="F20465" s="113" t="s">
        <v>200</v>
      </c>
      <c r="G20465" s="150">
        <v>1.40479264E-7</v>
      </c>
    </row>
    <row r="20466" spans="1:7" x14ac:dyDescent="0.25">
      <c r="A20466" s="108" t="str">
        <f t="shared" si="319"/>
        <v>NL_2020_1A3(FU)_NOx</v>
      </c>
      <c r="B20466" s="113" t="s">
        <v>166</v>
      </c>
      <c r="C20466" s="113">
        <v>2020</v>
      </c>
      <c r="D20466" s="113" t="s">
        <v>134</v>
      </c>
      <c r="E20466" s="113" t="s">
        <v>199</v>
      </c>
      <c r="F20466" s="113" t="s">
        <v>200</v>
      </c>
      <c r="G20466" s="113">
        <v>59.153121464000002</v>
      </c>
    </row>
    <row r="20467" spans="1:7" x14ac:dyDescent="0.25">
      <c r="A20467" s="108" t="str">
        <f t="shared" si="319"/>
        <v>NL_2020_1A3(FS)_NOx</v>
      </c>
      <c r="B20467" s="113" t="s">
        <v>166</v>
      </c>
      <c r="C20467" s="113">
        <v>2020</v>
      </c>
      <c r="D20467" s="113" t="s">
        <v>132</v>
      </c>
      <c r="E20467" s="113" t="s">
        <v>199</v>
      </c>
      <c r="F20467" s="113" t="s">
        <v>200</v>
      </c>
      <c r="G20467" s="113">
        <v>61.093998323000001</v>
      </c>
    </row>
    <row r="20468" spans="1:7" x14ac:dyDescent="0.25">
      <c r="A20468" s="108" t="str">
        <f t="shared" si="319"/>
        <v>NL_2020_ADJUSTMENTS_NMVOC</v>
      </c>
      <c r="B20468" s="113" t="s">
        <v>166</v>
      </c>
      <c r="C20468" s="113">
        <v>2020</v>
      </c>
      <c r="D20468" s="113" t="s">
        <v>138</v>
      </c>
      <c r="E20468" s="113" t="s">
        <v>123</v>
      </c>
      <c r="F20468" s="113" t="s">
        <v>200</v>
      </c>
      <c r="G20468" s="113">
        <v>-43.619298456999999</v>
      </c>
    </row>
    <row r="20469" spans="1:7" x14ac:dyDescent="0.25">
      <c r="A20469" s="108" t="str">
        <f t="shared" si="319"/>
        <v>NL_2020_1A3(FU)_NMVOC</v>
      </c>
      <c r="B20469" s="113" t="s">
        <v>166</v>
      </c>
      <c r="C20469" s="113">
        <v>2020</v>
      </c>
      <c r="D20469" s="113" t="s">
        <v>134</v>
      </c>
      <c r="E20469" s="113" t="s">
        <v>123</v>
      </c>
      <c r="F20469" s="113" t="s">
        <v>200</v>
      </c>
      <c r="G20469" s="113">
        <v>21.035556909</v>
      </c>
    </row>
    <row r="20470" spans="1:7" x14ac:dyDescent="0.25">
      <c r="A20470" s="108" t="str">
        <f t="shared" si="319"/>
        <v>NL_2020_1A3(FS)_NMVOC</v>
      </c>
      <c r="B20470" s="113" t="s">
        <v>166</v>
      </c>
      <c r="C20470" s="113">
        <v>2020</v>
      </c>
      <c r="D20470" s="113" t="s">
        <v>132</v>
      </c>
      <c r="E20470" s="113" t="s">
        <v>123</v>
      </c>
      <c r="F20470" s="113" t="s">
        <v>200</v>
      </c>
      <c r="G20470" s="113">
        <v>21.884137551999999</v>
      </c>
    </row>
    <row r="20471" spans="1:7" x14ac:dyDescent="0.25">
      <c r="A20471" s="108" t="str">
        <f t="shared" si="319"/>
        <v>NL_2020_1A3(FU)_SOx</v>
      </c>
      <c r="B20471" s="113" t="s">
        <v>166</v>
      </c>
      <c r="C20471" s="113">
        <v>2020</v>
      </c>
      <c r="D20471" s="113" t="s">
        <v>134</v>
      </c>
      <c r="E20471" s="113" t="s">
        <v>201</v>
      </c>
      <c r="F20471" s="113" t="s">
        <v>200</v>
      </c>
      <c r="G20471" s="113">
        <v>0.16898463599999999</v>
      </c>
    </row>
    <row r="20472" spans="1:7" x14ac:dyDescent="0.25">
      <c r="A20472" s="108" t="str">
        <f t="shared" si="319"/>
        <v>NL_2020_1A3(FS)_SOx</v>
      </c>
      <c r="B20472" s="113" t="s">
        <v>166</v>
      </c>
      <c r="C20472" s="113">
        <v>2020</v>
      </c>
      <c r="D20472" s="113" t="s">
        <v>132</v>
      </c>
      <c r="E20472" s="113" t="s">
        <v>201</v>
      </c>
      <c r="F20472" s="113" t="s">
        <v>200</v>
      </c>
      <c r="G20472" s="113">
        <v>0.17168159499999999</v>
      </c>
    </row>
    <row r="20473" spans="1:7" x14ac:dyDescent="0.25">
      <c r="A20473" s="108" t="str">
        <f t="shared" si="319"/>
        <v>NL_2020_1A3(FU)_NH3</v>
      </c>
      <c r="B20473" s="113" t="s">
        <v>166</v>
      </c>
      <c r="C20473" s="113">
        <v>2020</v>
      </c>
      <c r="D20473" s="113" t="s">
        <v>134</v>
      </c>
      <c r="E20473" s="113" t="s">
        <v>124</v>
      </c>
      <c r="F20473" s="113" t="s">
        <v>200</v>
      </c>
      <c r="G20473" s="113">
        <v>3.3066718389999998</v>
      </c>
    </row>
    <row r="20474" spans="1:7" x14ac:dyDescent="0.25">
      <c r="A20474" s="108" t="str">
        <f t="shared" si="319"/>
        <v>NL_2020_1A3(FS)_NH3</v>
      </c>
      <c r="B20474" s="113" t="s">
        <v>166</v>
      </c>
      <c r="C20474" s="113">
        <v>2020</v>
      </c>
      <c r="D20474" s="113" t="s">
        <v>132</v>
      </c>
      <c r="E20474" s="113" t="s">
        <v>124</v>
      </c>
      <c r="F20474" s="113" t="s">
        <v>200</v>
      </c>
      <c r="G20474" s="113">
        <v>3.3319213169999999</v>
      </c>
    </row>
    <row r="20475" spans="1:7" x14ac:dyDescent="0.25">
      <c r="A20475" s="108" t="str">
        <f t="shared" si="319"/>
        <v>NL_2020_1A3(FU)_PM2.5</v>
      </c>
      <c r="B20475" s="113" t="s">
        <v>166</v>
      </c>
      <c r="C20475" s="113">
        <v>2020</v>
      </c>
      <c r="D20475" s="113" t="s">
        <v>134</v>
      </c>
      <c r="E20475" s="113" t="s">
        <v>203</v>
      </c>
      <c r="F20475" s="113" t="s">
        <v>200</v>
      </c>
      <c r="G20475" s="113">
        <v>1.3026809580000001</v>
      </c>
    </row>
    <row r="20476" spans="1:7" x14ac:dyDescent="0.25">
      <c r="A20476" s="108" t="str">
        <f t="shared" si="319"/>
        <v>NL_2020_1A3(FS)_PM2.5</v>
      </c>
      <c r="B20476" s="113" t="s">
        <v>166</v>
      </c>
      <c r="C20476" s="113">
        <v>2020</v>
      </c>
      <c r="D20476" s="113" t="s">
        <v>132</v>
      </c>
      <c r="E20476" s="113" t="s">
        <v>203</v>
      </c>
      <c r="F20476" s="113" t="s">
        <v>200</v>
      </c>
      <c r="G20476" s="113">
        <v>1.3145210540000001</v>
      </c>
    </row>
    <row r="20477" spans="1:7" x14ac:dyDescent="0.25">
      <c r="A20477" s="108" t="str">
        <f t="shared" si="319"/>
        <v>NL_2020_3D_NOx</v>
      </c>
      <c r="B20477" s="113" t="s">
        <v>166</v>
      </c>
      <c r="C20477" s="113">
        <v>2020</v>
      </c>
      <c r="D20477" s="113" t="s">
        <v>206</v>
      </c>
      <c r="E20477" s="113" t="s">
        <v>199</v>
      </c>
      <c r="F20477" s="113" t="s">
        <v>200</v>
      </c>
      <c r="G20477" s="113">
        <v>30.223894024</v>
      </c>
    </row>
    <row r="20478" spans="1:7" x14ac:dyDescent="0.25">
      <c r="A20478" s="108" t="str">
        <f t="shared" si="319"/>
        <v>NL_2021_NATIONAL TOTAL_NOx</v>
      </c>
      <c r="B20478" s="113" t="s">
        <v>166</v>
      </c>
      <c r="C20478" s="113">
        <v>2021</v>
      </c>
      <c r="D20478" s="113" t="s">
        <v>122</v>
      </c>
      <c r="E20478" s="113" t="s">
        <v>199</v>
      </c>
      <c r="F20478" s="113" t="s">
        <v>200</v>
      </c>
      <c r="G20478" s="113">
        <v>206.39652510400001</v>
      </c>
    </row>
    <row r="20479" spans="1:7" x14ac:dyDescent="0.25">
      <c r="A20479" s="108" t="str">
        <f t="shared" si="319"/>
        <v>NL_2021_NATIONAL TOTAL_NMVOC</v>
      </c>
      <c r="B20479" s="113" t="s">
        <v>166</v>
      </c>
      <c r="C20479" s="113">
        <v>2021</v>
      </c>
      <c r="D20479" s="113" t="s">
        <v>122</v>
      </c>
      <c r="E20479" s="113" t="s">
        <v>123</v>
      </c>
      <c r="F20479" s="113" t="s">
        <v>200</v>
      </c>
      <c r="G20479" s="113">
        <v>244.09702020700001</v>
      </c>
    </row>
    <row r="20480" spans="1:7" x14ac:dyDescent="0.25">
      <c r="A20480" s="108" t="str">
        <f t="shared" si="319"/>
        <v>NL_2021_NATIONAL TOTAL_SOx</v>
      </c>
      <c r="B20480" s="113" t="s">
        <v>166</v>
      </c>
      <c r="C20480" s="113">
        <v>2021</v>
      </c>
      <c r="D20480" s="113" t="s">
        <v>122</v>
      </c>
      <c r="E20480" s="113" t="s">
        <v>201</v>
      </c>
      <c r="F20480" s="113" t="s">
        <v>200</v>
      </c>
      <c r="G20480" s="113">
        <v>20.885047439000001</v>
      </c>
    </row>
    <row r="20481" spans="1:7" x14ac:dyDescent="0.25">
      <c r="A20481" s="108" t="str">
        <f t="shared" si="319"/>
        <v>NL_2021_NATIONAL TOTAL_NH3</v>
      </c>
      <c r="B20481" s="113" t="s">
        <v>166</v>
      </c>
      <c r="C20481" s="113">
        <v>2021</v>
      </c>
      <c r="D20481" s="113" t="s">
        <v>122</v>
      </c>
      <c r="E20481" s="113" t="s">
        <v>124</v>
      </c>
      <c r="F20481" s="113" t="s">
        <v>200</v>
      </c>
      <c r="G20481" s="113">
        <v>123.485520768</v>
      </c>
    </row>
    <row r="20482" spans="1:7" x14ac:dyDescent="0.25">
      <c r="A20482" s="108" t="str">
        <f t="shared" ref="A20482:A20545" si="320">CONCATENATE(B20482,"_",C20482,"_",D20482,"_",E20482)</f>
        <v>NL_2021_NATIONAL TOTAL_PM2.5</v>
      </c>
      <c r="B20482" s="113" t="s">
        <v>166</v>
      </c>
      <c r="C20482" s="113">
        <v>2021</v>
      </c>
      <c r="D20482" s="113" t="s">
        <v>122</v>
      </c>
      <c r="E20482" s="113" t="s">
        <v>203</v>
      </c>
      <c r="F20482" s="113" t="s">
        <v>200</v>
      </c>
      <c r="G20482" s="113">
        <v>14.532407485</v>
      </c>
    </row>
    <row r="20483" spans="1:7" x14ac:dyDescent="0.25">
      <c r="A20483" s="108" t="str">
        <f t="shared" si="320"/>
        <v>NL_2021_NATIONAL TOTAL_Pb</v>
      </c>
      <c r="B20483" s="113" t="s">
        <v>166</v>
      </c>
      <c r="C20483" s="113">
        <v>2021</v>
      </c>
      <c r="D20483" s="113" t="s">
        <v>122</v>
      </c>
      <c r="E20483" s="113" t="s">
        <v>125</v>
      </c>
      <c r="F20483" s="113" t="s">
        <v>200</v>
      </c>
      <c r="G20483" s="113">
        <v>4.859720035E-3</v>
      </c>
    </row>
    <row r="20484" spans="1:7" x14ac:dyDescent="0.25">
      <c r="A20484" s="108" t="str">
        <f t="shared" si="320"/>
        <v>NL_2021_NATIONAL TOTAL_Cd</v>
      </c>
      <c r="B20484" s="113" t="s">
        <v>166</v>
      </c>
      <c r="C20484" s="113">
        <v>2021</v>
      </c>
      <c r="D20484" s="113" t="s">
        <v>122</v>
      </c>
      <c r="E20484" s="113" t="s">
        <v>126</v>
      </c>
      <c r="F20484" s="113" t="s">
        <v>200</v>
      </c>
      <c r="G20484" s="113">
        <v>8.7519498899999999E-4</v>
      </c>
    </row>
    <row r="20485" spans="1:7" x14ac:dyDescent="0.25">
      <c r="A20485" s="108" t="str">
        <f t="shared" si="320"/>
        <v>NL_2021_NATIONAL TOTAL_Hg</v>
      </c>
      <c r="B20485" s="113" t="s">
        <v>166</v>
      </c>
      <c r="C20485" s="113">
        <v>2021</v>
      </c>
      <c r="D20485" s="113" t="s">
        <v>122</v>
      </c>
      <c r="E20485" s="113" t="s">
        <v>127</v>
      </c>
      <c r="F20485" s="113" t="s">
        <v>200</v>
      </c>
      <c r="G20485" s="113">
        <v>4.6340168599999997E-4</v>
      </c>
    </row>
    <row r="20486" spans="1:7" x14ac:dyDescent="0.25">
      <c r="A20486" s="108" t="str">
        <f t="shared" si="320"/>
        <v>NL_2021_NATIONAL TOTAL_DIOX</v>
      </c>
      <c r="B20486" s="113" t="s">
        <v>166</v>
      </c>
      <c r="C20486" s="113">
        <v>2021</v>
      </c>
      <c r="D20486" s="113" t="s">
        <v>122</v>
      </c>
      <c r="E20486" s="113" t="s">
        <v>128</v>
      </c>
      <c r="F20486" s="113" t="s">
        <v>200</v>
      </c>
      <c r="G20486" s="150">
        <v>3.0245064410999998E-8</v>
      </c>
    </row>
    <row r="20487" spans="1:7" x14ac:dyDescent="0.25">
      <c r="A20487" s="108" t="str">
        <f t="shared" si="320"/>
        <v>NL_2021_NATIONAL TOTAL_PAH</v>
      </c>
      <c r="B20487" s="113" t="s">
        <v>166</v>
      </c>
      <c r="C20487" s="113">
        <v>2021</v>
      </c>
      <c r="D20487" s="113" t="s">
        <v>122</v>
      </c>
      <c r="E20487" s="113" t="s">
        <v>129</v>
      </c>
      <c r="F20487" s="113" t="s">
        <v>200</v>
      </c>
      <c r="G20487" s="113">
        <v>4.7262419860000003E-3</v>
      </c>
    </row>
    <row r="20488" spans="1:7" x14ac:dyDescent="0.25">
      <c r="A20488" s="108" t="str">
        <f t="shared" si="320"/>
        <v>NL_2021_NATIONAL TOTAL_HCB</v>
      </c>
      <c r="B20488" s="113" t="s">
        <v>166</v>
      </c>
      <c r="C20488" s="113">
        <v>2021</v>
      </c>
      <c r="D20488" s="113" t="s">
        <v>122</v>
      </c>
      <c r="E20488" s="113" t="s">
        <v>130</v>
      </c>
      <c r="F20488" s="113" t="s">
        <v>200</v>
      </c>
      <c r="G20488" s="150">
        <v>3.3665935380000002E-6</v>
      </c>
    </row>
    <row r="20489" spans="1:7" x14ac:dyDescent="0.25">
      <c r="A20489" s="108" t="str">
        <f t="shared" si="320"/>
        <v>NL_2021_NATIONAL TOTAL_PCB</v>
      </c>
      <c r="B20489" s="113" t="s">
        <v>166</v>
      </c>
      <c r="C20489" s="113">
        <v>2021</v>
      </c>
      <c r="D20489" s="113" t="s">
        <v>122</v>
      </c>
      <c r="E20489" s="113" t="s">
        <v>259</v>
      </c>
      <c r="F20489" s="113" t="s">
        <v>200</v>
      </c>
      <c r="G20489" s="150">
        <v>1.8542886700000001E-7</v>
      </c>
    </row>
    <row r="20490" spans="1:7" x14ac:dyDescent="0.25">
      <c r="A20490" s="108" t="str">
        <f t="shared" si="320"/>
        <v>NL_2021_1A3(FU)_NOx</v>
      </c>
      <c r="B20490" s="113" t="s">
        <v>166</v>
      </c>
      <c r="C20490" s="113">
        <v>2021</v>
      </c>
      <c r="D20490" s="113" t="s">
        <v>134</v>
      </c>
      <c r="E20490" s="113" t="s">
        <v>199</v>
      </c>
      <c r="F20490" s="113" t="s">
        <v>200</v>
      </c>
      <c r="G20490" s="113">
        <v>57.451486451999997</v>
      </c>
    </row>
    <row r="20491" spans="1:7" x14ac:dyDescent="0.25">
      <c r="A20491" s="108" t="str">
        <f t="shared" si="320"/>
        <v>NL_2021_1A3(FS)_NOx</v>
      </c>
      <c r="B20491" s="113" t="s">
        <v>166</v>
      </c>
      <c r="C20491" s="113">
        <v>2021</v>
      </c>
      <c r="D20491" s="113" t="s">
        <v>132</v>
      </c>
      <c r="E20491" s="113" t="s">
        <v>199</v>
      </c>
      <c r="F20491" s="113" t="s">
        <v>200</v>
      </c>
      <c r="G20491" s="113">
        <v>58.738589462</v>
      </c>
    </row>
    <row r="20492" spans="1:7" x14ac:dyDescent="0.25">
      <c r="A20492" s="108" t="str">
        <f t="shared" si="320"/>
        <v>NL_2021_1A3(FU)_NMVOC</v>
      </c>
      <c r="B20492" s="113" t="s">
        <v>166</v>
      </c>
      <c r="C20492" s="113">
        <v>2021</v>
      </c>
      <c r="D20492" s="113" t="s">
        <v>134</v>
      </c>
      <c r="E20492" s="113" t="s">
        <v>123</v>
      </c>
      <c r="F20492" s="113" t="s">
        <v>200</v>
      </c>
      <c r="G20492" s="113">
        <v>21.391297276</v>
      </c>
    </row>
    <row r="20493" spans="1:7" x14ac:dyDescent="0.25">
      <c r="A20493" s="108" t="str">
        <f t="shared" si="320"/>
        <v>NL_2021_1A3(FS)_NMVOC</v>
      </c>
      <c r="B20493" s="113" t="s">
        <v>166</v>
      </c>
      <c r="C20493" s="113">
        <v>2021</v>
      </c>
      <c r="D20493" s="113" t="s">
        <v>132</v>
      </c>
      <c r="E20493" s="113" t="s">
        <v>123</v>
      </c>
      <c r="F20493" s="113" t="s">
        <v>200</v>
      </c>
      <c r="G20493" s="113">
        <v>21.706326232999999</v>
      </c>
    </row>
    <row r="20494" spans="1:7" x14ac:dyDescent="0.25">
      <c r="A20494" s="108" t="str">
        <f t="shared" si="320"/>
        <v>NL_2021_1A3(FU)_SOx</v>
      </c>
      <c r="B20494" s="113" t="s">
        <v>166</v>
      </c>
      <c r="C20494" s="113">
        <v>2021</v>
      </c>
      <c r="D20494" s="113" t="s">
        <v>134</v>
      </c>
      <c r="E20494" s="113" t="s">
        <v>201</v>
      </c>
      <c r="F20494" s="113" t="s">
        <v>200</v>
      </c>
      <c r="G20494" s="113">
        <v>0.174822805</v>
      </c>
    </row>
    <row r="20495" spans="1:7" x14ac:dyDescent="0.25">
      <c r="A20495" s="108" t="str">
        <f t="shared" si="320"/>
        <v>NL_2021_1A3(FS)_SOx</v>
      </c>
      <c r="B20495" s="113" t="s">
        <v>166</v>
      </c>
      <c r="C20495" s="113">
        <v>2021</v>
      </c>
      <c r="D20495" s="113" t="s">
        <v>132</v>
      </c>
      <c r="E20495" s="113" t="s">
        <v>201</v>
      </c>
      <c r="F20495" s="113" t="s">
        <v>200</v>
      </c>
      <c r="G20495" s="113">
        <v>0.17419581200000001</v>
      </c>
    </row>
    <row r="20496" spans="1:7" x14ac:dyDescent="0.25">
      <c r="A20496" s="108" t="str">
        <f t="shared" si="320"/>
        <v>NL_2021_1A3(FU)_NH3</v>
      </c>
      <c r="B20496" s="113" t="s">
        <v>166</v>
      </c>
      <c r="C20496" s="113">
        <v>2021</v>
      </c>
      <c r="D20496" s="113" t="s">
        <v>134</v>
      </c>
      <c r="E20496" s="113" t="s">
        <v>124</v>
      </c>
      <c r="F20496" s="113" t="s">
        <v>200</v>
      </c>
      <c r="G20496" s="113">
        <v>3.4920016029999998</v>
      </c>
    </row>
    <row r="20497" spans="1:7" x14ac:dyDescent="0.25">
      <c r="A20497" s="108" t="str">
        <f t="shared" si="320"/>
        <v>NL_2021_1A3(FS)_NH3</v>
      </c>
      <c r="B20497" s="113" t="s">
        <v>166</v>
      </c>
      <c r="C20497" s="113">
        <v>2021</v>
      </c>
      <c r="D20497" s="113" t="s">
        <v>132</v>
      </c>
      <c r="E20497" s="113" t="s">
        <v>124</v>
      </c>
      <c r="F20497" s="113" t="s">
        <v>200</v>
      </c>
      <c r="G20497" s="113">
        <v>3.417799783</v>
      </c>
    </row>
    <row r="20498" spans="1:7" x14ac:dyDescent="0.25">
      <c r="A20498" s="108" t="str">
        <f t="shared" si="320"/>
        <v>NL_2021_1A3(FU)_PM2.5</v>
      </c>
      <c r="B20498" s="113" t="s">
        <v>166</v>
      </c>
      <c r="C20498" s="113">
        <v>2021</v>
      </c>
      <c r="D20498" s="113" t="s">
        <v>134</v>
      </c>
      <c r="E20498" s="113" t="s">
        <v>203</v>
      </c>
      <c r="F20498" s="113" t="s">
        <v>200</v>
      </c>
      <c r="G20498" s="113">
        <v>1.2762054519999999</v>
      </c>
    </row>
    <row r="20499" spans="1:7" x14ac:dyDescent="0.25">
      <c r="A20499" s="108" t="str">
        <f t="shared" si="320"/>
        <v>NL_2021_1A3(FS)_PM2.5</v>
      </c>
      <c r="B20499" s="113" t="s">
        <v>166</v>
      </c>
      <c r="C20499" s="113">
        <v>2021</v>
      </c>
      <c r="D20499" s="113" t="s">
        <v>132</v>
      </c>
      <c r="E20499" s="113" t="s">
        <v>203</v>
      </c>
      <c r="F20499" s="113" t="s">
        <v>200</v>
      </c>
      <c r="G20499" s="113">
        <v>1.278291332</v>
      </c>
    </row>
    <row r="20500" spans="1:7" x14ac:dyDescent="0.25">
      <c r="A20500" s="108" t="str">
        <f t="shared" si="320"/>
        <v>NL_2021_3D_NOx</v>
      </c>
      <c r="B20500" s="113" t="s">
        <v>166</v>
      </c>
      <c r="C20500" s="113">
        <v>2021</v>
      </c>
      <c r="D20500" s="113" t="s">
        <v>206</v>
      </c>
      <c r="E20500" s="113" t="s">
        <v>199</v>
      </c>
      <c r="F20500" s="113" t="s">
        <v>200</v>
      </c>
      <c r="G20500" s="113">
        <v>29.515653289999999</v>
      </c>
    </row>
    <row r="20501" spans="1:7" x14ac:dyDescent="0.25">
      <c r="A20501" s="108" t="str">
        <f t="shared" si="320"/>
        <v>NL_2022_NATIONAL TOTAL_NOx</v>
      </c>
      <c r="B20501" s="113" t="s">
        <v>166</v>
      </c>
      <c r="C20501" s="113">
        <v>2022</v>
      </c>
      <c r="D20501" s="113" t="s">
        <v>122</v>
      </c>
      <c r="E20501" s="113" t="s">
        <v>199</v>
      </c>
      <c r="F20501" s="113" t="s">
        <v>200</v>
      </c>
      <c r="G20501" s="113">
        <v>194.55719368600001</v>
      </c>
    </row>
    <row r="20502" spans="1:7" x14ac:dyDescent="0.25">
      <c r="A20502" s="108" t="str">
        <f t="shared" si="320"/>
        <v>NL_2022_NATIONAL TOTAL_NMVOC</v>
      </c>
      <c r="B20502" s="113" t="s">
        <v>166</v>
      </c>
      <c r="C20502" s="113">
        <v>2022</v>
      </c>
      <c r="D20502" s="113" t="s">
        <v>122</v>
      </c>
      <c r="E20502" s="113" t="s">
        <v>123</v>
      </c>
      <c r="F20502" s="113" t="s">
        <v>200</v>
      </c>
      <c r="G20502" s="113">
        <v>241.68504991500001</v>
      </c>
    </row>
    <row r="20503" spans="1:7" x14ac:dyDescent="0.25">
      <c r="A20503" s="108" t="str">
        <f t="shared" si="320"/>
        <v>NL_2022_NATIONAL TOTAL_SOx</v>
      </c>
      <c r="B20503" s="113" t="s">
        <v>166</v>
      </c>
      <c r="C20503" s="113">
        <v>2022</v>
      </c>
      <c r="D20503" s="113" t="s">
        <v>122</v>
      </c>
      <c r="E20503" s="113" t="s">
        <v>201</v>
      </c>
      <c r="F20503" s="113" t="s">
        <v>200</v>
      </c>
      <c r="G20503" s="113">
        <v>19.620840876999999</v>
      </c>
    </row>
    <row r="20504" spans="1:7" x14ac:dyDescent="0.25">
      <c r="A20504" s="108" t="str">
        <f t="shared" si="320"/>
        <v>NL_2022_NATIONAL TOTAL_NH3</v>
      </c>
      <c r="B20504" s="113" t="s">
        <v>166</v>
      </c>
      <c r="C20504" s="113">
        <v>2022</v>
      </c>
      <c r="D20504" s="113" t="s">
        <v>122</v>
      </c>
      <c r="E20504" s="113" t="s">
        <v>124</v>
      </c>
      <c r="F20504" s="113" t="s">
        <v>200</v>
      </c>
      <c r="G20504" s="113">
        <v>121.154275437</v>
      </c>
    </row>
    <row r="20505" spans="1:7" x14ac:dyDescent="0.25">
      <c r="A20505" s="108" t="str">
        <f t="shared" si="320"/>
        <v>NL_2022_NATIONAL TOTAL_PM2.5</v>
      </c>
      <c r="B20505" s="113" t="s">
        <v>166</v>
      </c>
      <c r="C20505" s="113">
        <v>2022</v>
      </c>
      <c r="D20505" s="113" t="s">
        <v>122</v>
      </c>
      <c r="E20505" s="113" t="s">
        <v>203</v>
      </c>
      <c r="F20505" s="113" t="s">
        <v>200</v>
      </c>
      <c r="G20505" s="113">
        <v>14.295415644</v>
      </c>
    </row>
    <row r="20506" spans="1:7" x14ac:dyDescent="0.25">
      <c r="A20506" s="108" t="str">
        <f t="shared" si="320"/>
        <v>NL_2022_NATIONAL TOTAL_Pb</v>
      </c>
      <c r="B20506" s="113" t="s">
        <v>166</v>
      </c>
      <c r="C20506" s="113">
        <v>2022</v>
      </c>
      <c r="D20506" s="113" t="s">
        <v>122</v>
      </c>
      <c r="E20506" s="113" t="s">
        <v>125</v>
      </c>
      <c r="F20506" s="113" t="s">
        <v>200</v>
      </c>
      <c r="G20506" s="113">
        <v>4.5045364169999996E-3</v>
      </c>
    </row>
    <row r="20507" spans="1:7" x14ac:dyDescent="0.25">
      <c r="A20507" s="108" t="str">
        <f t="shared" si="320"/>
        <v>NL_2022_NATIONAL TOTAL_Cd</v>
      </c>
      <c r="B20507" s="113" t="s">
        <v>166</v>
      </c>
      <c r="C20507" s="113">
        <v>2022</v>
      </c>
      <c r="D20507" s="113" t="s">
        <v>122</v>
      </c>
      <c r="E20507" s="113" t="s">
        <v>126</v>
      </c>
      <c r="F20507" s="113" t="s">
        <v>200</v>
      </c>
      <c r="G20507" s="113">
        <v>7.9492201900000002E-4</v>
      </c>
    </row>
    <row r="20508" spans="1:7" x14ac:dyDescent="0.25">
      <c r="A20508" s="108" t="str">
        <f t="shared" si="320"/>
        <v>NL_2022_NATIONAL TOTAL_Hg</v>
      </c>
      <c r="B20508" s="113" t="s">
        <v>166</v>
      </c>
      <c r="C20508" s="113">
        <v>2022</v>
      </c>
      <c r="D20508" s="113" t="s">
        <v>122</v>
      </c>
      <c r="E20508" s="113" t="s">
        <v>127</v>
      </c>
      <c r="F20508" s="113" t="s">
        <v>200</v>
      </c>
      <c r="G20508" s="113">
        <v>4.8759590500000003E-4</v>
      </c>
    </row>
    <row r="20509" spans="1:7" x14ac:dyDescent="0.25">
      <c r="A20509" s="108" t="str">
        <f t="shared" si="320"/>
        <v>NL_2022_NATIONAL TOTAL_DIOX</v>
      </c>
      <c r="B20509" s="113" t="s">
        <v>166</v>
      </c>
      <c r="C20509" s="113">
        <v>2022</v>
      </c>
      <c r="D20509" s="113" t="s">
        <v>122</v>
      </c>
      <c r="E20509" s="113" t="s">
        <v>128</v>
      </c>
      <c r="F20509" s="113" t="s">
        <v>200</v>
      </c>
      <c r="G20509" s="150">
        <v>3.0256126971000001E-8</v>
      </c>
    </row>
    <row r="20510" spans="1:7" x14ac:dyDescent="0.25">
      <c r="A20510" s="108" t="str">
        <f t="shared" si="320"/>
        <v>NL_2022_NATIONAL TOTAL_PAH</v>
      </c>
      <c r="B20510" s="113" t="s">
        <v>166</v>
      </c>
      <c r="C20510" s="113">
        <v>2022</v>
      </c>
      <c r="D20510" s="113" t="s">
        <v>122</v>
      </c>
      <c r="E20510" s="113" t="s">
        <v>129</v>
      </c>
      <c r="F20510" s="113" t="s">
        <v>200</v>
      </c>
      <c r="G20510" s="113">
        <v>4.7724717990000002E-3</v>
      </c>
    </row>
    <row r="20511" spans="1:7" x14ac:dyDescent="0.25">
      <c r="A20511" s="108" t="str">
        <f t="shared" si="320"/>
        <v>NL_2022_NATIONAL TOTAL_HCB</v>
      </c>
      <c r="B20511" s="113" t="s">
        <v>166</v>
      </c>
      <c r="C20511" s="113">
        <v>2022</v>
      </c>
      <c r="D20511" s="113" t="s">
        <v>122</v>
      </c>
      <c r="E20511" s="113" t="s">
        <v>130</v>
      </c>
      <c r="F20511" s="113" t="s">
        <v>200</v>
      </c>
      <c r="G20511" s="150">
        <v>3.3247289549999998E-6</v>
      </c>
    </row>
    <row r="20512" spans="1:7" x14ac:dyDescent="0.25">
      <c r="A20512" s="108" t="str">
        <f t="shared" si="320"/>
        <v>NL_2022_NATIONAL TOTAL_PCB</v>
      </c>
      <c r="B20512" s="113" t="s">
        <v>166</v>
      </c>
      <c r="C20512" s="113">
        <v>2022</v>
      </c>
      <c r="D20512" s="113" t="s">
        <v>122</v>
      </c>
      <c r="E20512" s="113" t="s">
        <v>259</v>
      </c>
      <c r="F20512" s="113" t="s">
        <v>200</v>
      </c>
      <c r="G20512" s="150">
        <v>1.7705061399999999E-7</v>
      </c>
    </row>
    <row r="20513" spans="1:7" x14ac:dyDescent="0.25">
      <c r="A20513" s="108" t="str">
        <f t="shared" si="320"/>
        <v>NL_2022_1A3(FU)_NOx</v>
      </c>
      <c r="B20513" s="113" t="s">
        <v>166</v>
      </c>
      <c r="C20513" s="113">
        <v>2022</v>
      </c>
      <c r="D20513" s="113" t="s">
        <v>134</v>
      </c>
      <c r="E20513" s="113" t="s">
        <v>199</v>
      </c>
      <c r="F20513" s="113" t="s">
        <v>200</v>
      </c>
      <c r="G20513" s="113">
        <v>56.441792620000001</v>
      </c>
    </row>
    <row r="20514" spans="1:7" x14ac:dyDescent="0.25">
      <c r="A20514" s="108" t="str">
        <f t="shared" si="320"/>
        <v>NL_2022_1A3(FS)_NOx</v>
      </c>
      <c r="B20514" s="113" t="s">
        <v>166</v>
      </c>
      <c r="C20514" s="113">
        <v>2022</v>
      </c>
      <c r="D20514" s="113" t="s">
        <v>132</v>
      </c>
      <c r="E20514" s="113" t="s">
        <v>199</v>
      </c>
      <c r="F20514" s="113" t="s">
        <v>200</v>
      </c>
      <c r="G20514" s="113">
        <v>55.045550394999999</v>
      </c>
    </row>
    <row r="20515" spans="1:7" x14ac:dyDescent="0.25">
      <c r="A20515" s="108" t="str">
        <f t="shared" si="320"/>
        <v>NL_2022_1A3(FU)_NMVOC</v>
      </c>
      <c r="B20515" s="113" t="s">
        <v>166</v>
      </c>
      <c r="C20515" s="113">
        <v>2022</v>
      </c>
      <c r="D20515" s="113" t="s">
        <v>134</v>
      </c>
      <c r="E20515" s="113" t="s">
        <v>123</v>
      </c>
      <c r="F20515" s="113" t="s">
        <v>200</v>
      </c>
      <c r="G20515" s="113">
        <v>21.151364819000001</v>
      </c>
    </row>
    <row r="20516" spans="1:7" x14ac:dyDescent="0.25">
      <c r="A20516" s="108" t="str">
        <f t="shared" si="320"/>
        <v>NL_2022_1A3(FS)_NMVOC</v>
      </c>
      <c r="B20516" s="113" t="s">
        <v>166</v>
      </c>
      <c r="C20516" s="113">
        <v>2022</v>
      </c>
      <c r="D20516" s="113" t="s">
        <v>132</v>
      </c>
      <c r="E20516" s="113" t="s">
        <v>123</v>
      </c>
      <c r="F20516" s="113" t="s">
        <v>200</v>
      </c>
      <c r="G20516" s="113">
        <v>20.790866389000001</v>
      </c>
    </row>
    <row r="20517" spans="1:7" x14ac:dyDescent="0.25">
      <c r="A20517" s="108" t="str">
        <f t="shared" si="320"/>
        <v>NL_2022_1A3(FU)_SOx</v>
      </c>
      <c r="B20517" s="113" t="s">
        <v>166</v>
      </c>
      <c r="C20517" s="113">
        <v>2022</v>
      </c>
      <c r="D20517" s="113" t="s">
        <v>134</v>
      </c>
      <c r="E20517" s="113" t="s">
        <v>201</v>
      </c>
      <c r="F20517" s="113" t="s">
        <v>200</v>
      </c>
      <c r="G20517" s="113">
        <v>0.18098525200000001</v>
      </c>
    </row>
    <row r="20518" spans="1:7" x14ac:dyDescent="0.25">
      <c r="A20518" s="108" t="str">
        <f t="shared" si="320"/>
        <v>NL_2022_1A3(FS)_SOx</v>
      </c>
      <c r="B20518" s="113" t="s">
        <v>166</v>
      </c>
      <c r="C20518" s="113">
        <v>2022</v>
      </c>
      <c r="D20518" s="113" t="s">
        <v>132</v>
      </c>
      <c r="E20518" s="113" t="s">
        <v>201</v>
      </c>
      <c r="F20518" s="113" t="s">
        <v>200</v>
      </c>
      <c r="G20518" s="113">
        <v>0.17386427900000001</v>
      </c>
    </row>
    <row r="20519" spans="1:7" x14ac:dyDescent="0.25">
      <c r="A20519" s="108" t="str">
        <f t="shared" si="320"/>
        <v>NL_2022_1A3(FU)_NH3</v>
      </c>
      <c r="B20519" s="113" t="s">
        <v>166</v>
      </c>
      <c r="C20519" s="113">
        <v>2022</v>
      </c>
      <c r="D20519" s="113" t="s">
        <v>134</v>
      </c>
      <c r="E20519" s="113" t="s">
        <v>124</v>
      </c>
      <c r="F20519" s="113" t="s">
        <v>200</v>
      </c>
      <c r="G20519" s="113">
        <v>3.6099423590000002</v>
      </c>
    </row>
    <row r="20520" spans="1:7" x14ac:dyDescent="0.25">
      <c r="A20520" s="108" t="str">
        <f t="shared" si="320"/>
        <v>NL_2022_1A3(FS)_NH3</v>
      </c>
      <c r="B20520" s="113" t="s">
        <v>166</v>
      </c>
      <c r="C20520" s="113">
        <v>2022</v>
      </c>
      <c r="D20520" s="113" t="s">
        <v>132</v>
      </c>
      <c r="E20520" s="113" t="s">
        <v>124</v>
      </c>
      <c r="F20520" s="113" t="s">
        <v>200</v>
      </c>
      <c r="G20520" s="113">
        <v>3.4151451430000002</v>
      </c>
    </row>
    <row r="20521" spans="1:7" x14ac:dyDescent="0.25">
      <c r="A20521" s="108" t="str">
        <f t="shared" si="320"/>
        <v>NL_2022_1A3(FU)_PM2.5</v>
      </c>
      <c r="B20521" s="113" t="s">
        <v>166</v>
      </c>
      <c r="C20521" s="113">
        <v>2022</v>
      </c>
      <c r="D20521" s="113" t="s">
        <v>134</v>
      </c>
      <c r="E20521" s="113" t="s">
        <v>203</v>
      </c>
      <c r="F20521" s="113" t="s">
        <v>200</v>
      </c>
      <c r="G20521" s="113">
        <v>1.242841058</v>
      </c>
    </row>
    <row r="20522" spans="1:7" x14ac:dyDescent="0.25">
      <c r="A20522" s="108" t="str">
        <f t="shared" si="320"/>
        <v>NL_2022_1A3(FS)_PM2.5</v>
      </c>
      <c r="B20522" s="113" t="s">
        <v>166</v>
      </c>
      <c r="C20522" s="113">
        <v>2022</v>
      </c>
      <c r="D20522" s="113" t="s">
        <v>132</v>
      </c>
      <c r="E20522" s="113" t="s">
        <v>203</v>
      </c>
      <c r="F20522" s="113" t="s">
        <v>200</v>
      </c>
      <c r="G20522" s="113">
        <v>1.2253473079999999</v>
      </c>
    </row>
    <row r="20523" spans="1:7" x14ac:dyDescent="0.25">
      <c r="A20523" s="108" t="str">
        <f t="shared" si="320"/>
        <v>NL_2022_3D_NOx</v>
      </c>
      <c r="B20523" s="113" t="s">
        <v>166</v>
      </c>
      <c r="C20523" s="113">
        <v>2022</v>
      </c>
      <c r="D20523" s="113" t="s">
        <v>206</v>
      </c>
      <c r="E20523" s="113" t="s">
        <v>199</v>
      </c>
      <c r="F20523" s="113" t="s">
        <v>200</v>
      </c>
      <c r="G20523" s="113">
        <v>28.819320653999998</v>
      </c>
    </row>
    <row r="20524" spans="1:7" x14ac:dyDescent="0.25">
      <c r="A20524" s="108" t="str">
        <f t="shared" si="320"/>
        <v>NO_1980_NATIONAL TOTAL_NOx</v>
      </c>
      <c r="B20524" s="113" t="s">
        <v>167</v>
      </c>
      <c r="C20524" s="113">
        <v>1980</v>
      </c>
      <c r="D20524" s="113" t="s">
        <v>122</v>
      </c>
      <c r="E20524" s="113" t="s">
        <v>199</v>
      </c>
      <c r="F20524" s="113" t="s">
        <v>200</v>
      </c>
      <c r="G20524" s="113">
        <v>159.33650351040001</v>
      </c>
    </row>
    <row r="20525" spans="1:7" x14ac:dyDescent="0.25">
      <c r="A20525" s="108" t="str">
        <f t="shared" si="320"/>
        <v>NO_1980_NATIONAL TOTAL_NMVOC</v>
      </c>
      <c r="B20525" s="113" t="s">
        <v>167</v>
      </c>
      <c r="C20525" s="113">
        <v>1980</v>
      </c>
      <c r="D20525" s="113" t="s">
        <v>122</v>
      </c>
      <c r="E20525" s="113" t="s">
        <v>123</v>
      </c>
      <c r="F20525" s="113" t="s">
        <v>200</v>
      </c>
      <c r="G20525" s="113">
        <v>174.22211333370001</v>
      </c>
    </row>
    <row r="20526" spans="1:7" x14ac:dyDescent="0.25">
      <c r="A20526" s="108" t="str">
        <f t="shared" si="320"/>
        <v>NO_1980_NATIONAL TOTAL_SOx</v>
      </c>
      <c r="B20526" s="113" t="s">
        <v>167</v>
      </c>
      <c r="C20526" s="113">
        <v>1980</v>
      </c>
      <c r="D20526" s="113" t="s">
        <v>122</v>
      </c>
      <c r="E20526" s="113" t="s">
        <v>201</v>
      </c>
      <c r="F20526" s="113" t="s">
        <v>200</v>
      </c>
      <c r="G20526" s="113">
        <v>136.42684254689999</v>
      </c>
    </row>
    <row r="20527" spans="1:7" x14ac:dyDescent="0.25">
      <c r="A20527" s="108" t="str">
        <f t="shared" si="320"/>
        <v>NO_1980_NATIONAL TOTAL_NH3</v>
      </c>
      <c r="B20527" s="113" t="s">
        <v>167</v>
      </c>
      <c r="C20527" s="113">
        <v>1980</v>
      </c>
      <c r="D20527" s="113" t="s">
        <v>122</v>
      </c>
      <c r="E20527" s="113" t="s">
        <v>124</v>
      </c>
      <c r="F20527" s="113" t="s">
        <v>200</v>
      </c>
      <c r="G20527" s="113">
        <v>24.274438576000001</v>
      </c>
    </row>
    <row r="20528" spans="1:7" x14ac:dyDescent="0.25">
      <c r="A20528" s="108" t="str">
        <f t="shared" si="320"/>
        <v>NO_1980_NATIONAL TOTAL_PM2.5</v>
      </c>
      <c r="B20528" s="113" t="s">
        <v>167</v>
      </c>
      <c r="C20528" s="113">
        <v>1980</v>
      </c>
      <c r="D20528" s="113" t="s">
        <v>122</v>
      </c>
      <c r="E20528" s="113" t="s">
        <v>203</v>
      </c>
      <c r="F20528" s="113" t="s">
        <v>200</v>
      </c>
      <c r="G20528" s="113">
        <v>42.603957574600003</v>
      </c>
    </row>
    <row r="20529" spans="1:7" x14ac:dyDescent="0.25">
      <c r="A20529" s="108" t="str">
        <f t="shared" si="320"/>
        <v>NO_1980_NATIONAL TOTAL_Pb</v>
      </c>
      <c r="B20529" s="113" t="s">
        <v>167</v>
      </c>
      <c r="C20529" s="113">
        <v>1980</v>
      </c>
      <c r="D20529" s="113" t="s">
        <v>122</v>
      </c>
      <c r="E20529" s="113" t="s">
        <v>125</v>
      </c>
      <c r="F20529" s="113" t="s">
        <v>200</v>
      </c>
      <c r="G20529" s="113">
        <v>0.624</v>
      </c>
    </row>
    <row r="20530" spans="1:7" x14ac:dyDescent="0.25">
      <c r="A20530" s="108" t="str">
        <f t="shared" si="320"/>
        <v>NO_1981_NATIONAL TOTAL_NOx</v>
      </c>
      <c r="B20530" s="113" t="s">
        <v>167</v>
      </c>
      <c r="C20530" s="113">
        <v>1981</v>
      </c>
      <c r="D20530" s="113" t="s">
        <v>122</v>
      </c>
      <c r="E20530" s="113" t="s">
        <v>199</v>
      </c>
      <c r="F20530" s="113" t="s">
        <v>200</v>
      </c>
      <c r="G20530" s="113">
        <v>177.7</v>
      </c>
    </row>
    <row r="20531" spans="1:7" x14ac:dyDescent="0.25">
      <c r="A20531" s="108" t="str">
        <f t="shared" si="320"/>
        <v>NO_1981_NATIONAL TOTAL_NMVOC</v>
      </c>
      <c r="B20531" s="113" t="s">
        <v>167</v>
      </c>
      <c r="C20531" s="113">
        <v>1981</v>
      </c>
      <c r="D20531" s="113" t="s">
        <v>122</v>
      </c>
      <c r="E20531" s="113" t="s">
        <v>123</v>
      </c>
      <c r="F20531" s="113" t="s">
        <v>200</v>
      </c>
      <c r="G20531" s="113">
        <v>181.7</v>
      </c>
    </row>
    <row r="20532" spans="1:7" x14ac:dyDescent="0.25">
      <c r="A20532" s="108" t="str">
        <f t="shared" si="320"/>
        <v>NO_1981_NATIONAL TOTAL_SOx</v>
      </c>
      <c r="B20532" s="113" t="s">
        <v>167</v>
      </c>
      <c r="C20532" s="113">
        <v>1981</v>
      </c>
      <c r="D20532" s="113" t="s">
        <v>122</v>
      </c>
      <c r="E20532" s="113" t="s">
        <v>201</v>
      </c>
      <c r="F20532" s="113" t="s">
        <v>200</v>
      </c>
      <c r="G20532" s="113">
        <v>128</v>
      </c>
    </row>
    <row r="20533" spans="1:7" x14ac:dyDescent="0.25">
      <c r="A20533" s="108" t="str">
        <f t="shared" si="320"/>
        <v>NO_1981_NATIONAL TOTAL_NH3</v>
      </c>
      <c r="B20533" s="113" t="s">
        <v>167</v>
      </c>
      <c r="C20533" s="113">
        <v>1981</v>
      </c>
      <c r="D20533" s="113" t="s">
        <v>122</v>
      </c>
      <c r="E20533" s="113" t="s">
        <v>124</v>
      </c>
      <c r="F20533" s="113" t="s">
        <v>200</v>
      </c>
      <c r="G20533" s="113">
        <v>23</v>
      </c>
    </row>
    <row r="20534" spans="1:7" x14ac:dyDescent="0.25">
      <c r="A20534" s="108" t="str">
        <f t="shared" si="320"/>
        <v>NO_1981_NATIONAL TOTAL_Pb</v>
      </c>
      <c r="B20534" s="113" t="s">
        <v>167</v>
      </c>
      <c r="C20534" s="113">
        <v>1981</v>
      </c>
      <c r="D20534" s="113" t="s">
        <v>122</v>
      </c>
      <c r="E20534" s="113" t="s">
        <v>125</v>
      </c>
      <c r="F20534" s="113" t="s">
        <v>200</v>
      </c>
      <c r="G20534" s="113">
        <v>0.57699999999999996</v>
      </c>
    </row>
    <row r="20535" spans="1:7" x14ac:dyDescent="0.25">
      <c r="A20535" s="108" t="str">
        <f t="shared" si="320"/>
        <v>NO_1982_NATIONAL TOTAL_NOx</v>
      </c>
      <c r="B20535" s="113" t="s">
        <v>167</v>
      </c>
      <c r="C20535" s="113">
        <v>1982</v>
      </c>
      <c r="D20535" s="113" t="s">
        <v>122</v>
      </c>
      <c r="E20535" s="113" t="s">
        <v>199</v>
      </c>
      <c r="F20535" s="113" t="s">
        <v>200</v>
      </c>
      <c r="G20535" s="113">
        <v>182</v>
      </c>
    </row>
    <row r="20536" spans="1:7" x14ac:dyDescent="0.25">
      <c r="A20536" s="108" t="str">
        <f t="shared" si="320"/>
        <v>NO_1982_NATIONAL TOTAL_NMVOC</v>
      </c>
      <c r="B20536" s="113" t="s">
        <v>167</v>
      </c>
      <c r="C20536" s="113">
        <v>1982</v>
      </c>
      <c r="D20536" s="113" t="s">
        <v>122</v>
      </c>
      <c r="E20536" s="113" t="s">
        <v>123</v>
      </c>
      <c r="F20536" s="113" t="s">
        <v>200</v>
      </c>
      <c r="G20536" s="113">
        <v>188.6</v>
      </c>
    </row>
    <row r="20537" spans="1:7" x14ac:dyDescent="0.25">
      <c r="A20537" s="108" t="str">
        <f t="shared" si="320"/>
        <v>NO_1982_NATIONAL TOTAL_SOx</v>
      </c>
      <c r="B20537" s="113" t="s">
        <v>167</v>
      </c>
      <c r="C20537" s="113">
        <v>1982</v>
      </c>
      <c r="D20537" s="113" t="s">
        <v>122</v>
      </c>
      <c r="E20537" s="113" t="s">
        <v>201</v>
      </c>
      <c r="F20537" s="113" t="s">
        <v>200</v>
      </c>
      <c r="G20537" s="113">
        <v>110.7</v>
      </c>
    </row>
    <row r="20538" spans="1:7" x14ac:dyDescent="0.25">
      <c r="A20538" s="108" t="str">
        <f t="shared" si="320"/>
        <v>NO_1982_NATIONAL TOTAL_NH3</v>
      </c>
      <c r="B20538" s="113" t="s">
        <v>167</v>
      </c>
      <c r="C20538" s="113">
        <v>1982</v>
      </c>
      <c r="D20538" s="113" t="s">
        <v>122</v>
      </c>
      <c r="E20538" s="113" t="s">
        <v>124</v>
      </c>
      <c r="F20538" s="113" t="s">
        <v>200</v>
      </c>
      <c r="G20538" s="113">
        <v>23</v>
      </c>
    </row>
    <row r="20539" spans="1:7" x14ac:dyDescent="0.25">
      <c r="A20539" s="108" t="str">
        <f t="shared" si="320"/>
        <v>NO_1982_NATIONAL TOTAL_Pb</v>
      </c>
      <c r="B20539" s="113" t="s">
        <v>167</v>
      </c>
      <c r="C20539" s="113">
        <v>1982</v>
      </c>
      <c r="D20539" s="113" t="s">
        <v>122</v>
      </c>
      <c r="E20539" s="113" t="s">
        <v>125</v>
      </c>
      <c r="F20539" s="113" t="s">
        <v>200</v>
      </c>
      <c r="G20539" s="113">
        <v>0.65100000000000002</v>
      </c>
    </row>
    <row r="20540" spans="1:7" x14ac:dyDescent="0.25">
      <c r="A20540" s="108" t="str">
        <f t="shared" si="320"/>
        <v>NO_1983_NATIONAL TOTAL_NOx</v>
      </c>
      <c r="B20540" s="113" t="s">
        <v>167</v>
      </c>
      <c r="C20540" s="113">
        <v>1983</v>
      </c>
      <c r="D20540" s="113" t="s">
        <v>122</v>
      </c>
      <c r="E20540" s="113" t="s">
        <v>199</v>
      </c>
      <c r="F20540" s="113" t="s">
        <v>200</v>
      </c>
      <c r="G20540" s="113">
        <v>186.7</v>
      </c>
    </row>
    <row r="20541" spans="1:7" x14ac:dyDescent="0.25">
      <c r="A20541" s="108" t="str">
        <f t="shared" si="320"/>
        <v>NO_1983_NATIONAL TOTAL_NMVOC</v>
      </c>
      <c r="B20541" s="113" t="s">
        <v>167</v>
      </c>
      <c r="C20541" s="113">
        <v>1983</v>
      </c>
      <c r="D20541" s="113" t="s">
        <v>122</v>
      </c>
      <c r="E20541" s="113" t="s">
        <v>123</v>
      </c>
      <c r="F20541" s="113" t="s">
        <v>200</v>
      </c>
      <c r="G20541" s="113">
        <v>201.3</v>
      </c>
    </row>
    <row r="20542" spans="1:7" x14ac:dyDescent="0.25">
      <c r="A20542" s="108" t="str">
        <f t="shared" si="320"/>
        <v>NO_1983_NATIONAL TOTAL_SOx</v>
      </c>
      <c r="B20542" s="113" t="s">
        <v>167</v>
      </c>
      <c r="C20542" s="113">
        <v>1983</v>
      </c>
      <c r="D20542" s="113" t="s">
        <v>122</v>
      </c>
      <c r="E20542" s="113" t="s">
        <v>201</v>
      </c>
      <c r="F20542" s="113" t="s">
        <v>200</v>
      </c>
      <c r="G20542" s="113">
        <v>103.8</v>
      </c>
    </row>
    <row r="20543" spans="1:7" x14ac:dyDescent="0.25">
      <c r="A20543" s="108" t="str">
        <f t="shared" si="320"/>
        <v>NO_1983_NATIONAL TOTAL_NH3</v>
      </c>
      <c r="B20543" s="113" t="s">
        <v>167</v>
      </c>
      <c r="C20543" s="113">
        <v>1983</v>
      </c>
      <c r="D20543" s="113" t="s">
        <v>122</v>
      </c>
      <c r="E20543" s="113" t="s">
        <v>124</v>
      </c>
      <c r="F20543" s="113" t="s">
        <v>200</v>
      </c>
      <c r="G20543" s="113">
        <v>23</v>
      </c>
    </row>
    <row r="20544" spans="1:7" x14ac:dyDescent="0.25">
      <c r="A20544" s="108" t="str">
        <f t="shared" si="320"/>
        <v>NO_1983_NATIONAL TOTAL_Pb</v>
      </c>
      <c r="B20544" s="113" t="s">
        <v>167</v>
      </c>
      <c r="C20544" s="113">
        <v>1983</v>
      </c>
      <c r="D20544" s="113" t="s">
        <v>122</v>
      </c>
      <c r="E20544" s="113" t="s">
        <v>125</v>
      </c>
      <c r="F20544" s="113" t="s">
        <v>200</v>
      </c>
      <c r="G20544" s="113">
        <v>0.55900000000000005</v>
      </c>
    </row>
    <row r="20545" spans="1:7" x14ac:dyDescent="0.25">
      <c r="A20545" s="108" t="str">
        <f t="shared" si="320"/>
        <v>NO_1984_NATIONAL TOTAL_NOx</v>
      </c>
      <c r="B20545" s="113" t="s">
        <v>167</v>
      </c>
      <c r="C20545" s="113">
        <v>1984</v>
      </c>
      <c r="D20545" s="113" t="s">
        <v>122</v>
      </c>
      <c r="E20545" s="113" t="s">
        <v>199</v>
      </c>
      <c r="F20545" s="113" t="s">
        <v>200</v>
      </c>
      <c r="G20545" s="113">
        <v>201</v>
      </c>
    </row>
    <row r="20546" spans="1:7" x14ac:dyDescent="0.25">
      <c r="A20546" s="108" t="str">
        <f t="shared" ref="A20546:A20609" si="321">CONCATENATE(B20546,"_",C20546,"_",D20546,"_",E20546)</f>
        <v>NO_1984_NATIONAL TOTAL_NMVOC</v>
      </c>
      <c r="B20546" s="113" t="s">
        <v>167</v>
      </c>
      <c r="C20546" s="113">
        <v>1984</v>
      </c>
      <c r="D20546" s="113" t="s">
        <v>122</v>
      </c>
      <c r="E20546" s="113" t="s">
        <v>123</v>
      </c>
      <c r="F20546" s="113" t="s">
        <v>200</v>
      </c>
      <c r="G20546" s="113">
        <v>212.3</v>
      </c>
    </row>
    <row r="20547" spans="1:7" x14ac:dyDescent="0.25">
      <c r="A20547" s="108" t="str">
        <f t="shared" si="321"/>
        <v>NO_1984_NATIONAL TOTAL_SOx</v>
      </c>
      <c r="B20547" s="113" t="s">
        <v>167</v>
      </c>
      <c r="C20547" s="113">
        <v>1984</v>
      </c>
      <c r="D20547" s="113" t="s">
        <v>122</v>
      </c>
      <c r="E20547" s="113" t="s">
        <v>201</v>
      </c>
      <c r="F20547" s="113" t="s">
        <v>200</v>
      </c>
      <c r="G20547" s="113">
        <v>95.8</v>
      </c>
    </row>
    <row r="20548" spans="1:7" x14ac:dyDescent="0.25">
      <c r="A20548" s="108" t="str">
        <f t="shared" si="321"/>
        <v>NO_1984_NATIONAL TOTAL_NH3</v>
      </c>
      <c r="B20548" s="113" t="s">
        <v>167</v>
      </c>
      <c r="C20548" s="113">
        <v>1984</v>
      </c>
      <c r="D20548" s="113" t="s">
        <v>122</v>
      </c>
      <c r="E20548" s="113" t="s">
        <v>124</v>
      </c>
      <c r="F20548" s="113" t="s">
        <v>200</v>
      </c>
      <c r="G20548" s="113">
        <v>23</v>
      </c>
    </row>
    <row r="20549" spans="1:7" x14ac:dyDescent="0.25">
      <c r="A20549" s="108" t="str">
        <f t="shared" si="321"/>
        <v>NO_1984_NATIONAL TOTAL_Pb</v>
      </c>
      <c r="B20549" s="113" t="s">
        <v>167</v>
      </c>
      <c r="C20549" s="113">
        <v>1984</v>
      </c>
      <c r="D20549" s="113" t="s">
        <v>122</v>
      </c>
      <c r="E20549" s="113" t="s">
        <v>125</v>
      </c>
      <c r="F20549" s="113" t="s">
        <v>200</v>
      </c>
      <c r="G20549" s="113">
        <v>0.40100000000000002</v>
      </c>
    </row>
    <row r="20550" spans="1:7" x14ac:dyDescent="0.25">
      <c r="A20550" s="108" t="str">
        <f t="shared" si="321"/>
        <v>NO_1985_NATIONAL TOTAL_NOx</v>
      </c>
      <c r="B20550" s="113" t="s">
        <v>167</v>
      </c>
      <c r="C20550" s="113">
        <v>1985</v>
      </c>
      <c r="D20550" s="113" t="s">
        <v>122</v>
      </c>
      <c r="E20550" s="113" t="s">
        <v>199</v>
      </c>
      <c r="F20550" s="113" t="s">
        <v>200</v>
      </c>
      <c r="G20550" s="113">
        <v>212.8</v>
      </c>
    </row>
    <row r="20551" spans="1:7" x14ac:dyDescent="0.25">
      <c r="A20551" s="108" t="str">
        <f t="shared" si="321"/>
        <v>NO_1985_NATIONAL TOTAL_NMVOC</v>
      </c>
      <c r="B20551" s="113" t="s">
        <v>167</v>
      </c>
      <c r="C20551" s="113">
        <v>1985</v>
      </c>
      <c r="D20551" s="113" t="s">
        <v>122</v>
      </c>
      <c r="E20551" s="113" t="s">
        <v>123</v>
      </c>
      <c r="F20551" s="113" t="s">
        <v>200</v>
      </c>
      <c r="G20551" s="113">
        <v>231.4</v>
      </c>
    </row>
    <row r="20552" spans="1:7" x14ac:dyDescent="0.25">
      <c r="A20552" s="108" t="str">
        <f t="shared" si="321"/>
        <v>NO_1985_NATIONAL TOTAL_SOx</v>
      </c>
      <c r="B20552" s="113" t="s">
        <v>167</v>
      </c>
      <c r="C20552" s="113">
        <v>1985</v>
      </c>
      <c r="D20552" s="113" t="s">
        <v>122</v>
      </c>
      <c r="E20552" s="113" t="s">
        <v>201</v>
      </c>
      <c r="F20552" s="113" t="s">
        <v>200</v>
      </c>
      <c r="G20552" s="113">
        <v>98.2</v>
      </c>
    </row>
    <row r="20553" spans="1:7" x14ac:dyDescent="0.25">
      <c r="A20553" s="108" t="str">
        <f t="shared" si="321"/>
        <v>NO_1985_NATIONAL TOTAL_NH3</v>
      </c>
      <c r="B20553" s="113" t="s">
        <v>167</v>
      </c>
      <c r="C20553" s="113">
        <v>1985</v>
      </c>
      <c r="D20553" s="113" t="s">
        <v>122</v>
      </c>
      <c r="E20553" s="113" t="s">
        <v>124</v>
      </c>
      <c r="F20553" s="113" t="s">
        <v>200</v>
      </c>
      <c r="G20553" s="113">
        <v>23</v>
      </c>
    </row>
    <row r="20554" spans="1:7" x14ac:dyDescent="0.25">
      <c r="A20554" s="108" t="str">
        <f t="shared" si="321"/>
        <v>NO_1985_NATIONAL TOTAL_Pb</v>
      </c>
      <c r="B20554" s="113" t="s">
        <v>167</v>
      </c>
      <c r="C20554" s="113">
        <v>1985</v>
      </c>
      <c r="D20554" s="113" t="s">
        <v>122</v>
      </c>
      <c r="E20554" s="113" t="s">
        <v>125</v>
      </c>
      <c r="F20554" s="113" t="s">
        <v>200</v>
      </c>
      <c r="G20554" s="113">
        <v>0.40600000000000003</v>
      </c>
    </row>
    <row r="20555" spans="1:7" x14ac:dyDescent="0.25">
      <c r="A20555" s="108" t="str">
        <f t="shared" si="321"/>
        <v>NO_1985_NATIONAL TOTAL_Cd</v>
      </c>
      <c r="B20555" s="113" t="s">
        <v>167</v>
      </c>
      <c r="C20555" s="113">
        <v>1985</v>
      </c>
      <c r="D20555" s="113" t="s">
        <v>122</v>
      </c>
      <c r="E20555" s="113" t="s">
        <v>126</v>
      </c>
      <c r="F20555" s="113" t="s">
        <v>200</v>
      </c>
      <c r="G20555" s="113">
        <v>1.1000000000000001E-3</v>
      </c>
    </row>
    <row r="20556" spans="1:7" x14ac:dyDescent="0.25">
      <c r="A20556" s="108" t="str">
        <f t="shared" si="321"/>
        <v>NO_1986_NATIONAL TOTAL_NOx</v>
      </c>
      <c r="B20556" s="113" t="s">
        <v>167</v>
      </c>
      <c r="C20556" s="113">
        <v>1986</v>
      </c>
      <c r="D20556" s="113" t="s">
        <v>122</v>
      </c>
      <c r="E20556" s="113" t="s">
        <v>199</v>
      </c>
      <c r="F20556" s="113" t="s">
        <v>200</v>
      </c>
      <c r="G20556" s="113">
        <v>227.9</v>
      </c>
    </row>
    <row r="20557" spans="1:7" x14ac:dyDescent="0.25">
      <c r="A20557" s="108" t="str">
        <f t="shared" si="321"/>
        <v>NO_1986_NATIONAL TOTAL_NMVOC</v>
      </c>
      <c r="B20557" s="113" t="s">
        <v>167</v>
      </c>
      <c r="C20557" s="113">
        <v>1986</v>
      </c>
      <c r="D20557" s="113" t="s">
        <v>122</v>
      </c>
      <c r="E20557" s="113" t="s">
        <v>123</v>
      </c>
      <c r="F20557" s="113" t="s">
        <v>200</v>
      </c>
      <c r="G20557" s="113">
        <v>249.4</v>
      </c>
    </row>
    <row r="20558" spans="1:7" x14ac:dyDescent="0.25">
      <c r="A20558" s="108" t="str">
        <f t="shared" si="321"/>
        <v>NO_1986_NATIONAL TOTAL_SOx</v>
      </c>
      <c r="B20558" s="113" t="s">
        <v>167</v>
      </c>
      <c r="C20558" s="113">
        <v>1986</v>
      </c>
      <c r="D20558" s="113" t="s">
        <v>122</v>
      </c>
      <c r="E20558" s="113" t="s">
        <v>201</v>
      </c>
      <c r="F20558" s="113" t="s">
        <v>200</v>
      </c>
      <c r="G20558" s="113">
        <v>91.4</v>
      </c>
    </row>
    <row r="20559" spans="1:7" x14ac:dyDescent="0.25">
      <c r="A20559" s="108" t="str">
        <f t="shared" si="321"/>
        <v>NO_1986_NATIONAL TOTAL_NH3</v>
      </c>
      <c r="B20559" s="113" t="s">
        <v>167</v>
      </c>
      <c r="C20559" s="113">
        <v>1986</v>
      </c>
      <c r="D20559" s="113" t="s">
        <v>122</v>
      </c>
      <c r="E20559" s="113" t="s">
        <v>124</v>
      </c>
      <c r="F20559" s="113" t="s">
        <v>200</v>
      </c>
      <c r="G20559" s="113">
        <v>23</v>
      </c>
    </row>
    <row r="20560" spans="1:7" x14ac:dyDescent="0.25">
      <c r="A20560" s="108" t="str">
        <f t="shared" si="321"/>
        <v>NO_1986_NATIONAL TOTAL_Pb</v>
      </c>
      <c r="B20560" s="113" t="s">
        <v>167</v>
      </c>
      <c r="C20560" s="113">
        <v>1986</v>
      </c>
      <c r="D20560" s="113" t="s">
        <v>122</v>
      </c>
      <c r="E20560" s="113" t="s">
        <v>125</v>
      </c>
      <c r="F20560" s="113" t="s">
        <v>200</v>
      </c>
      <c r="G20560" s="113">
        <v>0.34100000000000003</v>
      </c>
    </row>
    <row r="20561" spans="1:7" x14ac:dyDescent="0.25">
      <c r="A20561" s="108" t="str">
        <f t="shared" si="321"/>
        <v>NO_1987_NATIONAL TOTAL_NOx</v>
      </c>
      <c r="B20561" s="113" t="s">
        <v>167</v>
      </c>
      <c r="C20561" s="113">
        <v>1987</v>
      </c>
      <c r="D20561" s="113" t="s">
        <v>122</v>
      </c>
      <c r="E20561" s="113" t="s">
        <v>199</v>
      </c>
      <c r="F20561" s="113" t="s">
        <v>200</v>
      </c>
      <c r="G20561" s="113">
        <v>192.4952551259</v>
      </c>
    </row>
    <row r="20562" spans="1:7" x14ac:dyDescent="0.25">
      <c r="A20562" s="108" t="str">
        <f t="shared" si="321"/>
        <v>NO_1987_NATIONAL TOTAL_NMVOC</v>
      </c>
      <c r="B20562" s="113" t="s">
        <v>167</v>
      </c>
      <c r="C20562" s="113">
        <v>1987</v>
      </c>
      <c r="D20562" s="113" t="s">
        <v>122</v>
      </c>
      <c r="E20562" s="113" t="s">
        <v>123</v>
      </c>
      <c r="F20562" s="113" t="s">
        <v>200</v>
      </c>
      <c r="G20562" s="113">
        <v>253.4956749685</v>
      </c>
    </row>
    <row r="20563" spans="1:7" x14ac:dyDescent="0.25">
      <c r="A20563" s="108" t="str">
        <f t="shared" si="321"/>
        <v>NO_1987_NATIONAL TOTAL_SOx</v>
      </c>
      <c r="B20563" s="113" t="s">
        <v>167</v>
      </c>
      <c r="C20563" s="113">
        <v>1987</v>
      </c>
      <c r="D20563" s="113" t="s">
        <v>122</v>
      </c>
      <c r="E20563" s="113" t="s">
        <v>201</v>
      </c>
      <c r="F20563" s="113" t="s">
        <v>200</v>
      </c>
      <c r="G20563" s="113">
        <v>73.035601805699997</v>
      </c>
    </row>
    <row r="20564" spans="1:7" x14ac:dyDescent="0.25">
      <c r="A20564" s="108" t="str">
        <f t="shared" si="321"/>
        <v>NO_1987_NATIONAL TOTAL_NH3</v>
      </c>
      <c r="B20564" s="113" t="s">
        <v>167</v>
      </c>
      <c r="C20564" s="113">
        <v>1987</v>
      </c>
      <c r="D20564" s="113" t="s">
        <v>122</v>
      </c>
      <c r="E20564" s="113" t="s">
        <v>124</v>
      </c>
      <c r="F20564" s="113" t="s">
        <v>200</v>
      </c>
      <c r="G20564" s="113">
        <v>25.102480815</v>
      </c>
    </row>
    <row r="20565" spans="1:7" x14ac:dyDescent="0.25">
      <c r="A20565" s="108" t="str">
        <f t="shared" si="321"/>
        <v>NO_1987_NATIONAL TOTAL_PM2.5</v>
      </c>
      <c r="B20565" s="113" t="s">
        <v>167</v>
      </c>
      <c r="C20565" s="113">
        <v>1987</v>
      </c>
      <c r="D20565" s="113" t="s">
        <v>122</v>
      </c>
      <c r="E20565" s="113" t="s">
        <v>203</v>
      </c>
      <c r="F20565" s="113" t="s">
        <v>200</v>
      </c>
      <c r="G20565" s="113">
        <v>47.559241938100001</v>
      </c>
    </row>
    <row r="20566" spans="1:7" x14ac:dyDescent="0.25">
      <c r="A20566" s="108" t="str">
        <f t="shared" si="321"/>
        <v>NO_1987_NATIONAL TOTAL_Pb</v>
      </c>
      <c r="B20566" s="113" t="s">
        <v>167</v>
      </c>
      <c r="C20566" s="113">
        <v>1987</v>
      </c>
      <c r="D20566" s="113" t="s">
        <v>122</v>
      </c>
      <c r="E20566" s="113" t="s">
        <v>125</v>
      </c>
      <c r="F20566" s="113" t="s">
        <v>200</v>
      </c>
      <c r="G20566" s="113">
        <v>0.29399999999999998</v>
      </c>
    </row>
    <row r="20567" spans="1:7" x14ac:dyDescent="0.25">
      <c r="A20567" s="108" t="str">
        <f t="shared" si="321"/>
        <v>NO_1988_NATIONAL TOTAL_NOx</v>
      </c>
      <c r="B20567" s="113" t="s">
        <v>167</v>
      </c>
      <c r="C20567" s="113">
        <v>1988</v>
      </c>
      <c r="D20567" s="113" t="s">
        <v>122</v>
      </c>
      <c r="E20567" s="113" t="s">
        <v>199</v>
      </c>
      <c r="F20567" s="113" t="s">
        <v>200</v>
      </c>
      <c r="G20567" s="113">
        <v>224</v>
      </c>
    </row>
    <row r="20568" spans="1:7" x14ac:dyDescent="0.25">
      <c r="A20568" s="108" t="str">
        <f t="shared" si="321"/>
        <v>NO_1988_NATIONAL TOTAL_NMVOC</v>
      </c>
      <c r="B20568" s="113" t="s">
        <v>167</v>
      </c>
      <c r="C20568" s="113">
        <v>1988</v>
      </c>
      <c r="D20568" s="113" t="s">
        <v>122</v>
      </c>
      <c r="E20568" s="113" t="s">
        <v>123</v>
      </c>
      <c r="F20568" s="113" t="s">
        <v>200</v>
      </c>
      <c r="G20568" s="113">
        <v>249</v>
      </c>
    </row>
    <row r="20569" spans="1:7" x14ac:dyDescent="0.25">
      <c r="A20569" s="108" t="str">
        <f t="shared" si="321"/>
        <v>NO_1988_NATIONAL TOTAL_SOx</v>
      </c>
      <c r="B20569" s="113" t="s">
        <v>167</v>
      </c>
      <c r="C20569" s="113">
        <v>1988</v>
      </c>
      <c r="D20569" s="113" t="s">
        <v>122</v>
      </c>
      <c r="E20569" s="113" t="s">
        <v>201</v>
      </c>
      <c r="F20569" s="113" t="s">
        <v>200</v>
      </c>
      <c r="G20569" s="113">
        <v>67.599999999999994</v>
      </c>
    </row>
    <row r="20570" spans="1:7" x14ac:dyDescent="0.25">
      <c r="A20570" s="108" t="str">
        <f t="shared" si="321"/>
        <v>NO_1988_NATIONAL TOTAL_NH3</v>
      </c>
      <c r="B20570" s="113" t="s">
        <v>167</v>
      </c>
      <c r="C20570" s="113">
        <v>1988</v>
      </c>
      <c r="D20570" s="113" t="s">
        <v>122</v>
      </c>
      <c r="E20570" s="113" t="s">
        <v>124</v>
      </c>
      <c r="F20570" s="113" t="s">
        <v>200</v>
      </c>
      <c r="G20570" s="113">
        <v>21.3</v>
      </c>
    </row>
    <row r="20571" spans="1:7" x14ac:dyDescent="0.25">
      <c r="A20571" s="108" t="str">
        <f t="shared" si="321"/>
        <v>NO_1988_NATIONAL TOTAL_Pb</v>
      </c>
      <c r="B20571" s="113" t="s">
        <v>167</v>
      </c>
      <c r="C20571" s="113">
        <v>1988</v>
      </c>
      <c r="D20571" s="113" t="s">
        <v>122</v>
      </c>
      <c r="E20571" s="113" t="s">
        <v>125</v>
      </c>
      <c r="F20571" s="113" t="s">
        <v>200</v>
      </c>
      <c r="G20571" s="113">
        <v>0.29299999999999998</v>
      </c>
    </row>
    <row r="20572" spans="1:7" x14ac:dyDescent="0.25">
      <c r="A20572" s="108" t="str">
        <f t="shared" si="321"/>
        <v>NO_1989_NATIONAL TOTAL_NOx</v>
      </c>
      <c r="B20572" s="113" t="s">
        <v>167</v>
      </c>
      <c r="C20572" s="113">
        <v>1989</v>
      </c>
      <c r="D20572" s="113" t="s">
        <v>122</v>
      </c>
      <c r="E20572" s="113" t="s">
        <v>199</v>
      </c>
      <c r="F20572" s="113" t="s">
        <v>200</v>
      </c>
      <c r="G20572" s="113">
        <v>191.67982067299999</v>
      </c>
    </row>
    <row r="20573" spans="1:7" x14ac:dyDescent="0.25">
      <c r="A20573" s="108" t="str">
        <f t="shared" si="321"/>
        <v>NO_1989_NATIONAL TOTAL_NMVOC</v>
      </c>
      <c r="B20573" s="113" t="s">
        <v>167</v>
      </c>
      <c r="C20573" s="113">
        <v>1989</v>
      </c>
      <c r="D20573" s="113" t="s">
        <v>122</v>
      </c>
      <c r="E20573" s="113" t="s">
        <v>123</v>
      </c>
      <c r="F20573" s="113" t="s">
        <v>200</v>
      </c>
      <c r="G20573" s="113">
        <v>271.75030849019998</v>
      </c>
    </row>
    <row r="20574" spans="1:7" x14ac:dyDescent="0.25">
      <c r="A20574" s="108" t="str">
        <f t="shared" si="321"/>
        <v>NO_1989_NATIONAL TOTAL_SOx</v>
      </c>
      <c r="B20574" s="113" t="s">
        <v>167</v>
      </c>
      <c r="C20574" s="113">
        <v>1989</v>
      </c>
      <c r="D20574" s="113" t="s">
        <v>122</v>
      </c>
      <c r="E20574" s="113" t="s">
        <v>201</v>
      </c>
      <c r="F20574" s="113" t="s">
        <v>200</v>
      </c>
      <c r="G20574" s="113">
        <v>58.3722978658</v>
      </c>
    </row>
    <row r="20575" spans="1:7" x14ac:dyDescent="0.25">
      <c r="A20575" s="108" t="str">
        <f t="shared" si="321"/>
        <v>NO_1989_NATIONAL TOTAL_NH3</v>
      </c>
      <c r="B20575" s="113" t="s">
        <v>167</v>
      </c>
      <c r="C20575" s="113">
        <v>1989</v>
      </c>
      <c r="D20575" s="113" t="s">
        <v>122</v>
      </c>
      <c r="E20575" s="113" t="s">
        <v>124</v>
      </c>
      <c r="F20575" s="113" t="s">
        <v>200</v>
      </c>
      <c r="G20575" s="113">
        <v>24.564655463000001</v>
      </c>
    </row>
    <row r="20576" spans="1:7" x14ac:dyDescent="0.25">
      <c r="A20576" s="108" t="str">
        <f t="shared" si="321"/>
        <v>NO_1989_NATIONAL TOTAL_PM2.5</v>
      </c>
      <c r="B20576" s="113" t="s">
        <v>167</v>
      </c>
      <c r="C20576" s="113">
        <v>1989</v>
      </c>
      <c r="D20576" s="113" t="s">
        <v>122</v>
      </c>
      <c r="E20576" s="113" t="s">
        <v>203</v>
      </c>
      <c r="F20576" s="113" t="s">
        <v>200</v>
      </c>
      <c r="G20576" s="113">
        <v>46.072094892599999</v>
      </c>
    </row>
    <row r="20577" spans="1:7" x14ac:dyDescent="0.25">
      <c r="A20577" s="108" t="str">
        <f t="shared" si="321"/>
        <v>NO_1989_NATIONAL TOTAL_Pb</v>
      </c>
      <c r="B20577" s="113" t="s">
        <v>167</v>
      </c>
      <c r="C20577" s="113">
        <v>1989</v>
      </c>
      <c r="D20577" s="113" t="s">
        <v>122</v>
      </c>
      <c r="E20577" s="113" t="s">
        <v>125</v>
      </c>
      <c r="F20577" s="113" t="s">
        <v>200</v>
      </c>
      <c r="G20577" s="113">
        <v>0.27600000000000002</v>
      </c>
    </row>
    <row r="20578" spans="1:7" x14ac:dyDescent="0.25">
      <c r="A20578" s="108" t="str">
        <f t="shared" si="321"/>
        <v>NO_1989_NATIONAL TOTAL_Cd</v>
      </c>
      <c r="B20578" s="113" t="s">
        <v>167</v>
      </c>
      <c r="C20578" s="113">
        <v>1989</v>
      </c>
      <c r="D20578" s="113" t="s">
        <v>122</v>
      </c>
      <c r="E20578" s="113" t="s">
        <v>126</v>
      </c>
      <c r="F20578" s="113" t="s">
        <v>200</v>
      </c>
      <c r="G20578" s="113">
        <v>1.1999999999999999E-3</v>
      </c>
    </row>
    <row r="20579" spans="1:7" x14ac:dyDescent="0.25">
      <c r="A20579" s="108" t="str">
        <f t="shared" si="321"/>
        <v>NO_1990_NATIONAL TOTAL_NOx</v>
      </c>
      <c r="B20579" s="113" t="s">
        <v>167</v>
      </c>
      <c r="C20579" s="113">
        <v>1990</v>
      </c>
      <c r="D20579" s="113" t="s">
        <v>122</v>
      </c>
      <c r="E20579" s="113" t="s">
        <v>199</v>
      </c>
      <c r="F20579" s="113" t="s">
        <v>200</v>
      </c>
      <c r="G20579" s="113">
        <v>196.5563209723</v>
      </c>
    </row>
    <row r="20580" spans="1:7" x14ac:dyDescent="0.25">
      <c r="A20580" s="108" t="str">
        <f t="shared" si="321"/>
        <v>NO_1990_NATIONAL TOTAL_NMVOC</v>
      </c>
      <c r="B20580" s="113" t="s">
        <v>167</v>
      </c>
      <c r="C20580" s="113">
        <v>1990</v>
      </c>
      <c r="D20580" s="113" t="s">
        <v>122</v>
      </c>
      <c r="E20580" s="113" t="s">
        <v>123</v>
      </c>
      <c r="F20580" s="113" t="s">
        <v>200</v>
      </c>
      <c r="G20580" s="113">
        <v>319.04781538959998</v>
      </c>
    </row>
    <row r="20581" spans="1:7" x14ac:dyDescent="0.25">
      <c r="A20581" s="108" t="str">
        <f t="shared" si="321"/>
        <v>NO_1990_NATIONAL TOTAL_SOx</v>
      </c>
      <c r="B20581" s="113" t="s">
        <v>167</v>
      </c>
      <c r="C20581" s="113">
        <v>1990</v>
      </c>
      <c r="D20581" s="113" t="s">
        <v>122</v>
      </c>
      <c r="E20581" s="113" t="s">
        <v>201</v>
      </c>
      <c r="F20581" s="113" t="s">
        <v>200</v>
      </c>
      <c r="G20581" s="113">
        <v>49.4739231569</v>
      </c>
    </row>
    <row r="20582" spans="1:7" x14ac:dyDescent="0.25">
      <c r="A20582" s="108" t="str">
        <f t="shared" si="321"/>
        <v>NO_1990_NATIONAL TOTAL_NH3</v>
      </c>
      <c r="B20582" s="113" t="s">
        <v>167</v>
      </c>
      <c r="C20582" s="113">
        <v>1990</v>
      </c>
      <c r="D20582" s="113" t="s">
        <v>122</v>
      </c>
      <c r="E20582" s="113" t="s">
        <v>124</v>
      </c>
      <c r="F20582" s="113" t="s">
        <v>200</v>
      </c>
      <c r="G20582" s="113">
        <v>31.223685746400001</v>
      </c>
    </row>
    <row r="20583" spans="1:7" x14ac:dyDescent="0.25">
      <c r="A20583" s="108" t="str">
        <f t="shared" si="321"/>
        <v>NO_1990_NATIONAL TOTAL_PM2.5</v>
      </c>
      <c r="B20583" s="113" t="s">
        <v>167</v>
      </c>
      <c r="C20583" s="113">
        <v>1990</v>
      </c>
      <c r="D20583" s="113" t="s">
        <v>122</v>
      </c>
      <c r="E20583" s="113" t="s">
        <v>203</v>
      </c>
      <c r="F20583" s="113" t="s">
        <v>200</v>
      </c>
      <c r="G20583" s="113">
        <v>43.893385056200003</v>
      </c>
    </row>
    <row r="20584" spans="1:7" x14ac:dyDescent="0.25">
      <c r="A20584" s="108" t="str">
        <f t="shared" si="321"/>
        <v>NO_1990_NATIONAL TOTAL_Pb</v>
      </c>
      <c r="B20584" s="113" t="s">
        <v>167</v>
      </c>
      <c r="C20584" s="113">
        <v>1990</v>
      </c>
      <c r="D20584" s="113" t="s">
        <v>122</v>
      </c>
      <c r="E20584" s="113" t="s">
        <v>125</v>
      </c>
      <c r="F20584" s="113" t="s">
        <v>200</v>
      </c>
      <c r="G20584" s="113">
        <v>0.1889813411779</v>
      </c>
    </row>
    <row r="20585" spans="1:7" x14ac:dyDescent="0.25">
      <c r="A20585" s="108" t="str">
        <f t="shared" si="321"/>
        <v>NO_1990_NATIONAL TOTAL_Cd</v>
      </c>
      <c r="B20585" s="113" t="s">
        <v>167</v>
      </c>
      <c r="C20585" s="113">
        <v>1990</v>
      </c>
      <c r="D20585" s="113" t="s">
        <v>122</v>
      </c>
      <c r="E20585" s="113" t="s">
        <v>126</v>
      </c>
      <c r="F20585" s="113" t="s">
        <v>200</v>
      </c>
      <c r="G20585" s="113">
        <v>1.9803541001E-3</v>
      </c>
    </row>
    <row r="20586" spans="1:7" x14ac:dyDescent="0.25">
      <c r="A20586" s="108" t="str">
        <f t="shared" si="321"/>
        <v>NO_1990_NATIONAL TOTAL_Hg</v>
      </c>
      <c r="B20586" s="113" t="s">
        <v>167</v>
      </c>
      <c r="C20586" s="113">
        <v>1990</v>
      </c>
      <c r="D20586" s="113" t="s">
        <v>122</v>
      </c>
      <c r="E20586" s="113" t="s">
        <v>127</v>
      </c>
      <c r="F20586" s="113" t="s">
        <v>200</v>
      </c>
      <c r="G20586" s="113">
        <v>1.4552905587999999E-3</v>
      </c>
    </row>
    <row r="20587" spans="1:7" x14ac:dyDescent="0.25">
      <c r="A20587" s="108" t="str">
        <f t="shared" si="321"/>
        <v>NO_1990_NATIONAL TOTAL_DIOX</v>
      </c>
      <c r="B20587" s="113" t="s">
        <v>167</v>
      </c>
      <c r="C20587" s="113">
        <v>1990</v>
      </c>
      <c r="D20587" s="113" t="s">
        <v>122</v>
      </c>
      <c r="E20587" s="113" t="s">
        <v>128</v>
      </c>
      <c r="F20587" s="113" t="s">
        <v>200</v>
      </c>
      <c r="G20587" s="150">
        <v>1.2276501129110001E-7</v>
      </c>
    </row>
    <row r="20588" spans="1:7" x14ac:dyDescent="0.25">
      <c r="A20588" s="108" t="str">
        <f t="shared" si="321"/>
        <v>NO_1990_NATIONAL TOTAL_PAH</v>
      </c>
      <c r="B20588" s="113" t="s">
        <v>167</v>
      </c>
      <c r="C20588" s="113">
        <v>1990</v>
      </c>
      <c r="D20588" s="113" t="s">
        <v>122</v>
      </c>
      <c r="E20588" s="113" t="s">
        <v>129</v>
      </c>
      <c r="F20588" s="113" t="s">
        <v>200</v>
      </c>
      <c r="G20588" s="113">
        <v>2.0174683119399399E-2</v>
      </c>
    </row>
    <row r="20589" spans="1:7" x14ac:dyDescent="0.25">
      <c r="A20589" s="108" t="str">
        <f t="shared" si="321"/>
        <v>NO_1990_NATIONAL TOTAL_HCB</v>
      </c>
      <c r="B20589" s="113" t="s">
        <v>167</v>
      </c>
      <c r="C20589" s="113">
        <v>1990</v>
      </c>
      <c r="D20589" s="113" t="s">
        <v>122</v>
      </c>
      <c r="E20589" s="113" t="s">
        <v>130</v>
      </c>
      <c r="F20589" s="113" t="s">
        <v>200</v>
      </c>
      <c r="G20589" s="113">
        <v>1.2412730780888E-4</v>
      </c>
    </row>
    <row r="20590" spans="1:7" x14ac:dyDescent="0.25">
      <c r="A20590" s="108" t="str">
        <f t="shared" si="321"/>
        <v>NO_1990_NATIONAL TOTAL_PCB</v>
      </c>
      <c r="B20590" s="113" t="s">
        <v>167</v>
      </c>
      <c r="C20590" s="113">
        <v>1990</v>
      </c>
      <c r="D20590" s="113" t="s">
        <v>122</v>
      </c>
      <c r="E20590" s="113" t="s">
        <v>259</v>
      </c>
      <c r="F20590" s="113" t="s">
        <v>200</v>
      </c>
      <c r="G20590" s="113">
        <v>2.0917355832260001E-4</v>
      </c>
    </row>
    <row r="20591" spans="1:7" x14ac:dyDescent="0.25">
      <c r="A20591" s="108" t="str">
        <f t="shared" si="321"/>
        <v>NO_1990_1A3(FS)_NOx</v>
      </c>
      <c r="B20591" s="113" t="s">
        <v>167</v>
      </c>
      <c r="C20591" s="113">
        <v>1990</v>
      </c>
      <c r="D20591" s="113" t="s">
        <v>132</v>
      </c>
      <c r="E20591" s="113" t="s">
        <v>199</v>
      </c>
      <c r="F20591" s="113" t="s">
        <v>200</v>
      </c>
      <c r="G20591" s="113">
        <v>65.092249739699994</v>
      </c>
    </row>
    <row r="20592" spans="1:7" x14ac:dyDescent="0.25">
      <c r="A20592" s="108" t="str">
        <f t="shared" si="321"/>
        <v>NO_1990_1A3(FS)_NMVOC</v>
      </c>
      <c r="B20592" s="113" t="s">
        <v>167</v>
      </c>
      <c r="C20592" s="113">
        <v>1990</v>
      </c>
      <c r="D20592" s="113" t="s">
        <v>132</v>
      </c>
      <c r="E20592" s="113" t="s">
        <v>123</v>
      </c>
      <c r="F20592" s="113" t="s">
        <v>200</v>
      </c>
      <c r="G20592" s="113">
        <v>69.266730611100002</v>
      </c>
    </row>
    <row r="20593" spans="1:7" x14ac:dyDescent="0.25">
      <c r="A20593" s="108" t="str">
        <f t="shared" si="321"/>
        <v>NO_1990_1A3(FS)_SOx</v>
      </c>
      <c r="B20593" s="113" t="s">
        <v>167</v>
      </c>
      <c r="C20593" s="113">
        <v>1990</v>
      </c>
      <c r="D20593" s="113" t="s">
        <v>132</v>
      </c>
      <c r="E20593" s="113" t="s">
        <v>201</v>
      </c>
      <c r="F20593" s="113" t="s">
        <v>200</v>
      </c>
      <c r="G20593" s="113">
        <v>2.9921314912999999</v>
      </c>
    </row>
    <row r="20594" spans="1:7" x14ac:dyDescent="0.25">
      <c r="A20594" s="108" t="str">
        <f t="shared" si="321"/>
        <v>NO_1990_1A3(FS)_NH3</v>
      </c>
      <c r="B20594" s="113" t="s">
        <v>167</v>
      </c>
      <c r="C20594" s="113">
        <v>1990</v>
      </c>
      <c r="D20594" s="113" t="s">
        <v>132</v>
      </c>
      <c r="E20594" s="113" t="s">
        <v>124</v>
      </c>
      <c r="F20594" s="113" t="s">
        <v>200</v>
      </c>
      <c r="G20594" s="113">
        <v>0.18080417339999999</v>
      </c>
    </row>
    <row r="20595" spans="1:7" x14ac:dyDescent="0.25">
      <c r="A20595" s="108" t="str">
        <f t="shared" si="321"/>
        <v>NO_1990_1A3(FS)_PM2.5</v>
      </c>
      <c r="B20595" s="113" t="s">
        <v>167</v>
      </c>
      <c r="C20595" s="113">
        <v>1990</v>
      </c>
      <c r="D20595" s="113" t="s">
        <v>132</v>
      </c>
      <c r="E20595" s="113" t="s">
        <v>203</v>
      </c>
      <c r="F20595" s="113" t="s">
        <v>200</v>
      </c>
      <c r="G20595" s="113">
        <v>5.1927049594000003</v>
      </c>
    </row>
    <row r="20596" spans="1:7" x14ac:dyDescent="0.25">
      <c r="A20596" s="108" t="str">
        <f t="shared" si="321"/>
        <v>NO_1990_3D_NOx</v>
      </c>
      <c r="B20596" s="113" t="s">
        <v>167</v>
      </c>
      <c r="C20596" s="113">
        <v>1990</v>
      </c>
      <c r="D20596" s="113" t="s">
        <v>206</v>
      </c>
      <c r="E20596" s="113" t="s">
        <v>199</v>
      </c>
      <c r="F20596" s="113" t="s">
        <v>200</v>
      </c>
      <c r="G20596" s="113">
        <v>7.4076121428999997</v>
      </c>
    </row>
    <row r="20597" spans="1:7" x14ac:dyDescent="0.25">
      <c r="A20597" s="108" t="str">
        <f t="shared" si="321"/>
        <v>NO_1991_NATIONAL TOTAL_NOx</v>
      </c>
      <c r="B20597" s="113" t="s">
        <v>167</v>
      </c>
      <c r="C20597" s="113">
        <v>1991</v>
      </c>
      <c r="D20597" s="113" t="s">
        <v>122</v>
      </c>
      <c r="E20597" s="113" t="s">
        <v>199</v>
      </c>
      <c r="F20597" s="113" t="s">
        <v>200</v>
      </c>
      <c r="G20597" s="113">
        <v>190.19929520470001</v>
      </c>
    </row>
    <row r="20598" spans="1:7" x14ac:dyDescent="0.25">
      <c r="A20598" s="108" t="str">
        <f t="shared" si="321"/>
        <v>NO_1991_NATIONAL TOTAL_NMVOC</v>
      </c>
      <c r="B20598" s="113" t="s">
        <v>167</v>
      </c>
      <c r="C20598" s="113">
        <v>1991</v>
      </c>
      <c r="D20598" s="113" t="s">
        <v>122</v>
      </c>
      <c r="E20598" s="113" t="s">
        <v>123</v>
      </c>
      <c r="F20598" s="113" t="s">
        <v>200</v>
      </c>
      <c r="G20598" s="113">
        <v>317.53469912089997</v>
      </c>
    </row>
    <row r="20599" spans="1:7" x14ac:dyDescent="0.25">
      <c r="A20599" s="108" t="str">
        <f t="shared" si="321"/>
        <v>NO_1991_NATIONAL TOTAL_SOx</v>
      </c>
      <c r="B20599" s="113" t="s">
        <v>167</v>
      </c>
      <c r="C20599" s="113">
        <v>1991</v>
      </c>
      <c r="D20599" s="113" t="s">
        <v>122</v>
      </c>
      <c r="E20599" s="113" t="s">
        <v>201</v>
      </c>
      <c r="F20599" s="113" t="s">
        <v>200</v>
      </c>
      <c r="G20599" s="113">
        <v>42.183224087900001</v>
      </c>
    </row>
    <row r="20600" spans="1:7" x14ac:dyDescent="0.25">
      <c r="A20600" s="108" t="str">
        <f t="shared" si="321"/>
        <v>NO_1991_NATIONAL TOTAL_NH3</v>
      </c>
      <c r="B20600" s="113" t="s">
        <v>167</v>
      </c>
      <c r="C20600" s="113">
        <v>1991</v>
      </c>
      <c r="D20600" s="113" t="s">
        <v>122</v>
      </c>
      <c r="E20600" s="113" t="s">
        <v>124</v>
      </c>
      <c r="F20600" s="113" t="s">
        <v>200</v>
      </c>
      <c r="G20600" s="113">
        <v>30.761264442400002</v>
      </c>
    </row>
    <row r="20601" spans="1:7" x14ac:dyDescent="0.25">
      <c r="A20601" s="108" t="str">
        <f t="shared" si="321"/>
        <v>NO_1991_NATIONAL TOTAL_PM2.5</v>
      </c>
      <c r="B20601" s="113" t="s">
        <v>167</v>
      </c>
      <c r="C20601" s="113">
        <v>1991</v>
      </c>
      <c r="D20601" s="113" t="s">
        <v>122</v>
      </c>
      <c r="E20601" s="113" t="s">
        <v>203</v>
      </c>
      <c r="F20601" s="113" t="s">
        <v>200</v>
      </c>
      <c r="G20601" s="113">
        <v>40.585729382899999</v>
      </c>
    </row>
    <row r="20602" spans="1:7" x14ac:dyDescent="0.25">
      <c r="A20602" s="108" t="str">
        <f t="shared" si="321"/>
        <v>NO_1991_NATIONAL TOTAL_Pb</v>
      </c>
      <c r="B20602" s="113" t="s">
        <v>167</v>
      </c>
      <c r="C20602" s="113">
        <v>1991</v>
      </c>
      <c r="D20602" s="113" t="s">
        <v>122</v>
      </c>
      <c r="E20602" s="113" t="s">
        <v>125</v>
      </c>
      <c r="F20602" s="113" t="s">
        <v>200</v>
      </c>
      <c r="G20602" s="113">
        <v>0.14602672710719999</v>
      </c>
    </row>
    <row r="20603" spans="1:7" x14ac:dyDescent="0.25">
      <c r="A20603" s="108" t="str">
        <f t="shared" si="321"/>
        <v>NO_1991_NATIONAL TOTAL_Cd</v>
      </c>
      <c r="B20603" s="113" t="s">
        <v>167</v>
      </c>
      <c r="C20603" s="113">
        <v>1991</v>
      </c>
      <c r="D20603" s="113" t="s">
        <v>122</v>
      </c>
      <c r="E20603" s="113" t="s">
        <v>126</v>
      </c>
      <c r="F20603" s="113" t="s">
        <v>200</v>
      </c>
      <c r="G20603" s="113">
        <v>1.8402954767999999E-3</v>
      </c>
    </row>
    <row r="20604" spans="1:7" x14ac:dyDescent="0.25">
      <c r="A20604" s="108" t="str">
        <f t="shared" si="321"/>
        <v>NO_1991_NATIONAL TOTAL_Hg</v>
      </c>
      <c r="B20604" s="113" t="s">
        <v>167</v>
      </c>
      <c r="C20604" s="113">
        <v>1991</v>
      </c>
      <c r="D20604" s="113" t="s">
        <v>122</v>
      </c>
      <c r="E20604" s="113" t="s">
        <v>127</v>
      </c>
      <c r="F20604" s="113" t="s">
        <v>200</v>
      </c>
      <c r="G20604" s="113">
        <v>1.3618489282999999E-3</v>
      </c>
    </row>
    <row r="20605" spans="1:7" x14ac:dyDescent="0.25">
      <c r="A20605" s="108" t="str">
        <f t="shared" si="321"/>
        <v>NO_1991_NATIONAL TOTAL_DIOX</v>
      </c>
      <c r="B20605" s="113" t="s">
        <v>167</v>
      </c>
      <c r="C20605" s="113">
        <v>1991</v>
      </c>
      <c r="D20605" s="113" t="s">
        <v>122</v>
      </c>
      <c r="E20605" s="113" t="s">
        <v>128</v>
      </c>
      <c r="F20605" s="113" t="s">
        <v>200</v>
      </c>
      <c r="G20605" s="150">
        <v>9.2145034725700004E-8</v>
      </c>
    </row>
    <row r="20606" spans="1:7" x14ac:dyDescent="0.25">
      <c r="A20606" s="108" t="str">
        <f t="shared" si="321"/>
        <v>NO_1991_NATIONAL TOTAL_PAH</v>
      </c>
      <c r="B20606" s="113" t="s">
        <v>167</v>
      </c>
      <c r="C20606" s="113">
        <v>1991</v>
      </c>
      <c r="D20606" s="113" t="s">
        <v>122</v>
      </c>
      <c r="E20606" s="113" t="s">
        <v>129</v>
      </c>
      <c r="F20606" s="113" t="s">
        <v>200</v>
      </c>
      <c r="G20606" s="113">
        <v>1.7730734351251599E-2</v>
      </c>
    </row>
    <row r="20607" spans="1:7" x14ac:dyDescent="0.25">
      <c r="A20607" s="108" t="str">
        <f t="shared" si="321"/>
        <v>NO_1991_NATIONAL TOTAL_HCB</v>
      </c>
      <c r="B20607" s="113" t="s">
        <v>167</v>
      </c>
      <c r="C20607" s="113">
        <v>1991</v>
      </c>
      <c r="D20607" s="113" t="s">
        <v>122</v>
      </c>
      <c r="E20607" s="113" t="s">
        <v>130</v>
      </c>
      <c r="F20607" s="113" t="s">
        <v>200</v>
      </c>
      <c r="G20607" s="113">
        <v>1.2422167582349999E-4</v>
      </c>
    </row>
    <row r="20608" spans="1:7" x14ac:dyDescent="0.25">
      <c r="A20608" s="108" t="str">
        <f t="shared" si="321"/>
        <v>NO_1991_NATIONAL TOTAL_PCB</v>
      </c>
      <c r="B20608" s="113" t="s">
        <v>167</v>
      </c>
      <c r="C20608" s="113">
        <v>1991</v>
      </c>
      <c r="D20608" s="113" t="s">
        <v>122</v>
      </c>
      <c r="E20608" s="113" t="s">
        <v>259</v>
      </c>
      <c r="F20608" s="113" t="s">
        <v>200</v>
      </c>
      <c r="G20608" s="113">
        <v>1.6248122339720001E-4</v>
      </c>
    </row>
    <row r="20609" spans="1:7" x14ac:dyDescent="0.25">
      <c r="A20609" s="108" t="str">
        <f t="shared" si="321"/>
        <v>NO_1991_1A3(FS)_NOx</v>
      </c>
      <c r="B20609" s="113" t="s">
        <v>167</v>
      </c>
      <c r="C20609" s="113">
        <v>1991</v>
      </c>
      <c r="D20609" s="113" t="s">
        <v>132</v>
      </c>
      <c r="E20609" s="113" t="s">
        <v>199</v>
      </c>
      <c r="F20609" s="113" t="s">
        <v>200</v>
      </c>
      <c r="G20609" s="113">
        <v>63.565227207299998</v>
      </c>
    </row>
    <row r="20610" spans="1:7" x14ac:dyDescent="0.25">
      <c r="A20610" s="108" t="str">
        <f t="shared" ref="A20610:A20673" si="322">CONCATENATE(B20610,"_",C20610,"_",D20610,"_",E20610)</f>
        <v>NO_1991_1A3(FS)_NMVOC</v>
      </c>
      <c r="B20610" s="113" t="s">
        <v>167</v>
      </c>
      <c r="C20610" s="113">
        <v>1991</v>
      </c>
      <c r="D20610" s="113" t="s">
        <v>132</v>
      </c>
      <c r="E20610" s="113" t="s">
        <v>123</v>
      </c>
      <c r="F20610" s="113" t="s">
        <v>200</v>
      </c>
      <c r="G20610" s="113">
        <v>65.602898776399996</v>
      </c>
    </row>
    <row r="20611" spans="1:7" x14ac:dyDescent="0.25">
      <c r="A20611" s="108" t="str">
        <f t="shared" si="322"/>
        <v>NO_1991_1A3(FS)_SOx</v>
      </c>
      <c r="B20611" s="113" t="s">
        <v>167</v>
      </c>
      <c r="C20611" s="113">
        <v>1991</v>
      </c>
      <c r="D20611" s="113" t="s">
        <v>132</v>
      </c>
      <c r="E20611" s="113" t="s">
        <v>201</v>
      </c>
      <c r="F20611" s="113" t="s">
        <v>200</v>
      </c>
      <c r="G20611" s="113">
        <v>2.7489854281000001</v>
      </c>
    </row>
    <row r="20612" spans="1:7" x14ac:dyDescent="0.25">
      <c r="A20612" s="108" t="str">
        <f t="shared" si="322"/>
        <v>NO_1991_1A3(FS)_NH3</v>
      </c>
      <c r="B20612" s="113" t="s">
        <v>167</v>
      </c>
      <c r="C20612" s="113">
        <v>1991</v>
      </c>
      <c r="D20612" s="113" t="s">
        <v>132</v>
      </c>
      <c r="E20612" s="113" t="s">
        <v>124</v>
      </c>
      <c r="F20612" s="113" t="s">
        <v>200</v>
      </c>
      <c r="G20612" s="113">
        <v>0.26271644080000001</v>
      </c>
    </row>
    <row r="20613" spans="1:7" x14ac:dyDescent="0.25">
      <c r="A20613" s="108" t="str">
        <f t="shared" si="322"/>
        <v>NO_1991_1A3(FS)_PM2.5</v>
      </c>
      <c r="B20613" s="113" t="s">
        <v>167</v>
      </c>
      <c r="C20613" s="113">
        <v>1991</v>
      </c>
      <c r="D20613" s="113" t="s">
        <v>132</v>
      </c>
      <c r="E20613" s="113" t="s">
        <v>203</v>
      </c>
      <c r="F20613" s="113" t="s">
        <v>200</v>
      </c>
      <c r="G20613" s="113">
        <v>5.0795683699999996</v>
      </c>
    </row>
    <row r="20614" spans="1:7" x14ac:dyDescent="0.25">
      <c r="A20614" s="108" t="str">
        <f t="shared" si="322"/>
        <v>NO_1991_3D_NOx</v>
      </c>
      <c r="B20614" s="113" t="s">
        <v>167</v>
      </c>
      <c r="C20614" s="113">
        <v>1991</v>
      </c>
      <c r="D20614" s="113" t="s">
        <v>206</v>
      </c>
      <c r="E20614" s="113" t="s">
        <v>199</v>
      </c>
      <c r="F20614" s="113" t="s">
        <v>200</v>
      </c>
      <c r="G20614" s="113">
        <v>7.4198908546000002</v>
      </c>
    </row>
    <row r="20615" spans="1:7" x14ac:dyDescent="0.25">
      <c r="A20615" s="108" t="str">
        <f t="shared" si="322"/>
        <v>NO_1992_NATIONAL TOTAL_NOx</v>
      </c>
      <c r="B20615" s="113" t="s">
        <v>167</v>
      </c>
      <c r="C20615" s="113">
        <v>1992</v>
      </c>
      <c r="D20615" s="113" t="s">
        <v>122</v>
      </c>
      <c r="E20615" s="113" t="s">
        <v>199</v>
      </c>
      <c r="F20615" s="113" t="s">
        <v>200</v>
      </c>
      <c r="G20615" s="113">
        <v>194.39012744280001</v>
      </c>
    </row>
    <row r="20616" spans="1:7" x14ac:dyDescent="0.25">
      <c r="A20616" s="108" t="str">
        <f t="shared" si="322"/>
        <v>NO_1992_NATIONAL TOTAL_NMVOC</v>
      </c>
      <c r="B20616" s="113" t="s">
        <v>167</v>
      </c>
      <c r="C20616" s="113">
        <v>1992</v>
      </c>
      <c r="D20616" s="113" t="s">
        <v>122</v>
      </c>
      <c r="E20616" s="113" t="s">
        <v>123</v>
      </c>
      <c r="F20616" s="113" t="s">
        <v>200</v>
      </c>
      <c r="G20616" s="113">
        <v>344.94963489219998</v>
      </c>
    </row>
    <row r="20617" spans="1:7" x14ac:dyDescent="0.25">
      <c r="A20617" s="108" t="str">
        <f t="shared" si="322"/>
        <v>NO_1992_NATIONAL TOTAL_SOx</v>
      </c>
      <c r="B20617" s="113" t="s">
        <v>167</v>
      </c>
      <c r="C20617" s="113">
        <v>1992</v>
      </c>
      <c r="D20617" s="113" t="s">
        <v>122</v>
      </c>
      <c r="E20617" s="113" t="s">
        <v>201</v>
      </c>
      <c r="F20617" s="113" t="s">
        <v>200</v>
      </c>
      <c r="G20617" s="113">
        <v>36.583440744100002</v>
      </c>
    </row>
    <row r="20618" spans="1:7" x14ac:dyDescent="0.25">
      <c r="A20618" s="108" t="str">
        <f t="shared" si="322"/>
        <v>NO_1992_NATIONAL TOTAL_NH3</v>
      </c>
      <c r="B20618" s="113" t="s">
        <v>167</v>
      </c>
      <c r="C20618" s="113">
        <v>1992</v>
      </c>
      <c r="D20618" s="113" t="s">
        <v>122</v>
      </c>
      <c r="E20618" s="113" t="s">
        <v>124</v>
      </c>
      <c r="F20618" s="113" t="s">
        <v>200</v>
      </c>
      <c r="G20618" s="113">
        <v>31.650332672200001</v>
      </c>
    </row>
    <row r="20619" spans="1:7" x14ac:dyDescent="0.25">
      <c r="A20619" s="108" t="str">
        <f t="shared" si="322"/>
        <v>NO_1992_NATIONAL TOTAL_PM2.5</v>
      </c>
      <c r="B20619" s="113" t="s">
        <v>167</v>
      </c>
      <c r="C20619" s="113">
        <v>1992</v>
      </c>
      <c r="D20619" s="113" t="s">
        <v>122</v>
      </c>
      <c r="E20619" s="113" t="s">
        <v>203</v>
      </c>
      <c r="F20619" s="113" t="s">
        <v>200</v>
      </c>
      <c r="G20619" s="113">
        <v>38.934241758100001</v>
      </c>
    </row>
    <row r="20620" spans="1:7" x14ac:dyDescent="0.25">
      <c r="A20620" s="108" t="str">
        <f t="shared" si="322"/>
        <v>NO_1992_NATIONAL TOTAL_Pb</v>
      </c>
      <c r="B20620" s="113" t="s">
        <v>167</v>
      </c>
      <c r="C20620" s="113">
        <v>1992</v>
      </c>
      <c r="D20620" s="113" t="s">
        <v>122</v>
      </c>
      <c r="E20620" s="113" t="s">
        <v>125</v>
      </c>
      <c r="F20620" s="113" t="s">
        <v>200</v>
      </c>
      <c r="G20620" s="113">
        <v>0.13047390834610001</v>
      </c>
    </row>
    <row r="20621" spans="1:7" x14ac:dyDescent="0.25">
      <c r="A20621" s="108" t="str">
        <f t="shared" si="322"/>
        <v>NO_1992_NATIONAL TOTAL_Cd</v>
      </c>
      <c r="B20621" s="113" t="s">
        <v>167</v>
      </c>
      <c r="C20621" s="113">
        <v>1992</v>
      </c>
      <c r="D20621" s="113" t="s">
        <v>122</v>
      </c>
      <c r="E20621" s="113" t="s">
        <v>126</v>
      </c>
      <c r="F20621" s="113" t="s">
        <v>200</v>
      </c>
      <c r="G20621" s="113">
        <v>1.7175125261E-3</v>
      </c>
    </row>
    <row r="20622" spans="1:7" x14ac:dyDescent="0.25">
      <c r="A20622" s="108" t="str">
        <f t="shared" si="322"/>
        <v>NO_1992_NATIONAL TOTAL_Hg</v>
      </c>
      <c r="B20622" s="113" t="s">
        <v>167</v>
      </c>
      <c r="C20622" s="113">
        <v>1992</v>
      </c>
      <c r="D20622" s="113" t="s">
        <v>122</v>
      </c>
      <c r="E20622" s="113" t="s">
        <v>127</v>
      </c>
      <c r="F20622" s="113" t="s">
        <v>200</v>
      </c>
      <c r="G20622" s="113">
        <v>1.1975700889E-3</v>
      </c>
    </row>
    <row r="20623" spans="1:7" x14ac:dyDescent="0.25">
      <c r="A20623" s="108" t="str">
        <f t="shared" si="322"/>
        <v>NO_1992_NATIONAL TOTAL_DIOX</v>
      </c>
      <c r="B20623" s="113" t="s">
        <v>167</v>
      </c>
      <c r="C20623" s="113">
        <v>1992</v>
      </c>
      <c r="D20623" s="113" t="s">
        <v>122</v>
      </c>
      <c r="E20623" s="113" t="s">
        <v>128</v>
      </c>
      <c r="F20623" s="113" t="s">
        <v>200</v>
      </c>
      <c r="G20623" s="150">
        <v>9.3119645454200003E-8</v>
      </c>
    </row>
    <row r="20624" spans="1:7" x14ac:dyDescent="0.25">
      <c r="A20624" s="108" t="str">
        <f t="shared" si="322"/>
        <v>NO_1992_NATIONAL TOTAL_PAH</v>
      </c>
      <c r="B20624" s="113" t="s">
        <v>167</v>
      </c>
      <c r="C20624" s="113">
        <v>1992</v>
      </c>
      <c r="D20624" s="113" t="s">
        <v>122</v>
      </c>
      <c r="E20624" s="113" t="s">
        <v>129</v>
      </c>
      <c r="F20624" s="113" t="s">
        <v>200</v>
      </c>
      <c r="G20624" s="113">
        <v>1.79926856491061E-2</v>
      </c>
    </row>
    <row r="20625" spans="1:7" x14ac:dyDescent="0.25">
      <c r="A20625" s="108" t="str">
        <f t="shared" si="322"/>
        <v>NO_1992_NATIONAL TOTAL_HCB</v>
      </c>
      <c r="B20625" s="113" t="s">
        <v>167</v>
      </c>
      <c r="C20625" s="113">
        <v>1992</v>
      </c>
      <c r="D20625" s="113" t="s">
        <v>122</v>
      </c>
      <c r="E20625" s="113" t="s">
        <v>130</v>
      </c>
      <c r="F20625" s="113" t="s">
        <v>200</v>
      </c>
      <c r="G20625" s="113">
        <v>1.2440960117286401E-4</v>
      </c>
    </row>
    <row r="20626" spans="1:7" x14ac:dyDescent="0.25">
      <c r="A20626" s="108" t="str">
        <f t="shared" si="322"/>
        <v>NO_1992_NATIONAL TOTAL_PCB</v>
      </c>
      <c r="B20626" s="113" t="s">
        <v>167</v>
      </c>
      <c r="C20626" s="113">
        <v>1992</v>
      </c>
      <c r="D20626" s="113" t="s">
        <v>122</v>
      </c>
      <c r="E20626" s="113" t="s">
        <v>259</v>
      </c>
      <c r="F20626" s="113" t="s">
        <v>200</v>
      </c>
      <c r="G20626" s="113">
        <v>1.5173547884689999E-4</v>
      </c>
    </row>
    <row r="20627" spans="1:7" x14ac:dyDescent="0.25">
      <c r="A20627" s="108" t="str">
        <f t="shared" si="322"/>
        <v>NO_1992_1A3(FS)_NOx</v>
      </c>
      <c r="B20627" s="113" t="s">
        <v>167</v>
      </c>
      <c r="C20627" s="113">
        <v>1992</v>
      </c>
      <c r="D20627" s="113" t="s">
        <v>132</v>
      </c>
      <c r="E20627" s="113" t="s">
        <v>199</v>
      </c>
      <c r="F20627" s="113" t="s">
        <v>200</v>
      </c>
      <c r="G20627" s="113">
        <v>63.1755397226</v>
      </c>
    </row>
    <row r="20628" spans="1:7" x14ac:dyDescent="0.25">
      <c r="A20628" s="108" t="str">
        <f t="shared" si="322"/>
        <v>NO_1992_1A3(FS)_NMVOC</v>
      </c>
      <c r="B20628" s="113" t="s">
        <v>167</v>
      </c>
      <c r="C20628" s="113">
        <v>1992</v>
      </c>
      <c r="D20628" s="113" t="s">
        <v>132</v>
      </c>
      <c r="E20628" s="113" t="s">
        <v>123</v>
      </c>
      <c r="F20628" s="113" t="s">
        <v>200</v>
      </c>
      <c r="G20628" s="113">
        <v>62.216276985599997</v>
      </c>
    </row>
    <row r="20629" spans="1:7" x14ac:dyDescent="0.25">
      <c r="A20629" s="108" t="str">
        <f t="shared" si="322"/>
        <v>NO_1992_1A3(FS)_SOx</v>
      </c>
      <c r="B20629" s="113" t="s">
        <v>167</v>
      </c>
      <c r="C20629" s="113">
        <v>1992</v>
      </c>
      <c r="D20629" s="113" t="s">
        <v>132</v>
      </c>
      <c r="E20629" s="113" t="s">
        <v>201</v>
      </c>
      <c r="F20629" s="113" t="s">
        <v>200</v>
      </c>
      <c r="G20629" s="113">
        <v>2.7305184379999998</v>
      </c>
    </row>
    <row r="20630" spans="1:7" x14ac:dyDescent="0.25">
      <c r="A20630" s="108" t="str">
        <f t="shared" si="322"/>
        <v>NO_1992_1A3(FS)_NH3</v>
      </c>
      <c r="B20630" s="113" t="s">
        <v>167</v>
      </c>
      <c r="C20630" s="113">
        <v>1992</v>
      </c>
      <c r="D20630" s="113" t="s">
        <v>132</v>
      </c>
      <c r="E20630" s="113" t="s">
        <v>124</v>
      </c>
      <c r="F20630" s="113" t="s">
        <v>200</v>
      </c>
      <c r="G20630" s="113">
        <v>0.34317894809999999</v>
      </c>
    </row>
    <row r="20631" spans="1:7" x14ac:dyDescent="0.25">
      <c r="A20631" s="108" t="str">
        <f t="shared" si="322"/>
        <v>NO_1992_1A3(FS)_PM2.5</v>
      </c>
      <c r="B20631" s="113" t="s">
        <v>167</v>
      </c>
      <c r="C20631" s="113">
        <v>1992</v>
      </c>
      <c r="D20631" s="113" t="s">
        <v>132</v>
      </c>
      <c r="E20631" s="113" t="s">
        <v>203</v>
      </c>
      <c r="F20631" s="113" t="s">
        <v>200</v>
      </c>
      <c r="G20631" s="113">
        <v>5.1956027736000001</v>
      </c>
    </row>
    <row r="20632" spans="1:7" x14ac:dyDescent="0.25">
      <c r="A20632" s="108" t="str">
        <f t="shared" si="322"/>
        <v>NO_1992_3D_NOx</v>
      </c>
      <c r="B20632" s="113" t="s">
        <v>167</v>
      </c>
      <c r="C20632" s="113">
        <v>1992</v>
      </c>
      <c r="D20632" s="113" t="s">
        <v>206</v>
      </c>
      <c r="E20632" s="113" t="s">
        <v>199</v>
      </c>
      <c r="F20632" s="113" t="s">
        <v>200</v>
      </c>
      <c r="G20632" s="113">
        <v>7.4630822405000004</v>
      </c>
    </row>
    <row r="20633" spans="1:7" x14ac:dyDescent="0.25">
      <c r="A20633" s="108" t="str">
        <f t="shared" si="322"/>
        <v>NO_1993_NATIONAL TOTAL_NOx</v>
      </c>
      <c r="B20633" s="113" t="s">
        <v>167</v>
      </c>
      <c r="C20633" s="113">
        <v>1993</v>
      </c>
      <c r="D20633" s="113" t="s">
        <v>122</v>
      </c>
      <c r="E20633" s="113" t="s">
        <v>199</v>
      </c>
      <c r="F20633" s="113" t="s">
        <v>200</v>
      </c>
      <c r="G20633" s="113">
        <v>199.75351684899999</v>
      </c>
    </row>
    <row r="20634" spans="1:7" x14ac:dyDescent="0.25">
      <c r="A20634" s="108" t="str">
        <f t="shared" si="322"/>
        <v>NO_1993_NATIONAL TOTAL_NMVOC</v>
      </c>
      <c r="B20634" s="113" t="s">
        <v>167</v>
      </c>
      <c r="C20634" s="113">
        <v>1993</v>
      </c>
      <c r="D20634" s="113" t="s">
        <v>122</v>
      </c>
      <c r="E20634" s="113" t="s">
        <v>123</v>
      </c>
      <c r="F20634" s="113" t="s">
        <v>200</v>
      </c>
      <c r="G20634" s="113">
        <v>363.72599350420001</v>
      </c>
    </row>
    <row r="20635" spans="1:7" x14ac:dyDescent="0.25">
      <c r="A20635" s="108" t="str">
        <f t="shared" si="322"/>
        <v>NO_1993_NATIONAL TOTAL_SOx</v>
      </c>
      <c r="B20635" s="113" t="s">
        <v>167</v>
      </c>
      <c r="C20635" s="113">
        <v>1993</v>
      </c>
      <c r="D20635" s="113" t="s">
        <v>122</v>
      </c>
      <c r="E20635" s="113" t="s">
        <v>201</v>
      </c>
      <c r="F20635" s="113" t="s">
        <v>200</v>
      </c>
      <c r="G20635" s="113">
        <v>35.264805435100001</v>
      </c>
    </row>
    <row r="20636" spans="1:7" x14ac:dyDescent="0.25">
      <c r="A20636" s="108" t="str">
        <f t="shared" si="322"/>
        <v>NO_1993_NATIONAL TOTAL_NH3</v>
      </c>
      <c r="B20636" s="113" t="s">
        <v>167</v>
      </c>
      <c r="C20636" s="113">
        <v>1993</v>
      </c>
      <c r="D20636" s="113" t="s">
        <v>122</v>
      </c>
      <c r="E20636" s="113" t="s">
        <v>124</v>
      </c>
      <c r="F20636" s="113" t="s">
        <v>200</v>
      </c>
      <c r="G20636" s="113">
        <v>29.569044157299999</v>
      </c>
    </row>
    <row r="20637" spans="1:7" x14ac:dyDescent="0.25">
      <c r="A20637" s="108" t="str">
        <f t="shared" si="322"/>
        <v>NO_1993_NATIONAL TOTAL_PM2.5</v>
      </c>
      <c r="B20637" s="113" t="s">
        <v>167</v>
      </c>
      <c r="C20637" s="113">
        <v>1993</v>
      </c>
      <c r="D20637" s="113" t="s">
        <v>122</v>
      </c>
      <c r="E20637" s="113" t="s">
        <v>203</v>
      </c>
      <c r="F20637" s="113" t="s">
        <v>200</v>
      </c>
      <c r="G20637" s="113">
        <v>42.811171776000002</v>
      </c>
    </row>
    <row r="20638" spans="1:7" x14ac:dyDescent="0.25">
      <c r="A20638" s="108" t="str">
        <f t="shared" si="322"/>
        <v>NO_1993_NATIONAL TOTAL_Pb</v>
      </c>
      <c r="B20638" s="113" t="s">
        <v>167</v>
      </c>
      <c r="C20638" s="113">
        <v>1993</v>
      </c>
      <c r="D20638" s="113" t="s">
        <v>122</v>
      </c>
      <c r="E20638" s="113" t="s">
        <v>125</v>
      </c>
      <c r="F20638" s="113" t="s">
        <v>200</v>
      </c>
      <c r="G20638" s="113">
        <v>9.0288531900300006E-2</v>
      </c>
    </row>
    <row r="20639" spans="1:7" x14ac:dyDescent="0.25">
      <c r="A20639" s="108" t="str">
        <f t="shared" si="322"/>
        <v>NO_1993_NATIONAL TOTAL_Cd</v>
      </c>
      <c r="B20639" s="113" t="s">
        <v>167</v>
      </c>
      <c r="C20639" s="113">
        <v>1993</v>
      </c>
      <c r="D20639" s="113" t="s">
        <v>122</v>
      </c>
      <c r="E20639" s="113" t="s">
        <v>126</v>
      </c>
      <c r="F20639" s="113" t="s">
        <v>200</v>
      </c>
      <c r="G20639" s="113">
        <v>1.8590909628E-3</v>
      </c>
    </row>
    <row r="20640" spans="1:7" x14ac:dyDescent="0.25">
      <c r="A20640" s="108" t="str">
        <f t="shared" si="322"/>
        <v>NO_1993_NATIONAL TOTAL_Hg</v>
      </c>
      <c r="B20640" s="113" t="s">
        <v>167</v>
      </c>
      <c r="C20640" s="113">
        <v>1993</v>
      </c>
      <c r="D20640" s="113" t="s">
        <v>122</v>
      </c>
      <c r="E20640" s="113" t="s">
        <v>127</v>
      </c>
      <c r="F20640" s="113" t="s">
        <v>200</v>
      </c>
      <c r="G20640" s="113">
        <v>8.820255211E-4</v>
      </c>
    </row>
    <row r="20641" spans="1:7" x14ac:dyDescent="0.25">
      <c r="A20641" s="108" t="str">
        <f t="shared" si="322"/>
        <v>NO_1993_NATIONAL TOTAL_DIOX</v>
      </c>
      <c r="B20641" s="113" t="s">
        <v>167</v>
      </c>
      <c r="C20641" s="113">
        <v>1993</v>
      </c>
      <c r="D20641" s="113" t="s">
        <v>122</v>
      </c>
      <c r="E20641" s="113" t="s">
        <v>128</v>
      </c>
      <c r="F20641" s="113" t="s">
        <v>200</v>
      </c>
      <c r="G20641" s="150">
        <v>9.1788701257400001E-8</v>
      </c>
    </row>
    <row r="20642" spans="1:7" x14ac:dyDescent="0.25">
      <c r="A20642" s="108" t="str">
        <f t="shared" si="322"/>
        <v>NO_1993_NATIONAL TOTAL_PAH</v>
      </c>
      <c r="B20642" s="113" t="s">
        <v>167</v>
      </c>
      <c r="C20642" s="113">
        <v>1993</v>
      </c>
      <c r="D20642" s="113" t="s">
        <v>122</v>
      </c>
      <c r="E20642" s="113" t="s">
        <v>129</v>
      </c>
      <c r="F20642" s="113" t="s">
        <v>200</v>
      </c>
      <c r="G20642" s="113">
        <v>1.9156881954606901E-2</v>
      </c>
    </row>
    <row r="20643" spans="1:7" x14ac:dyDescent="0.25">
      <c r="A20643" s="108" t="str">
        <f t="shared" si="322"/>
        <v>NO_1993_NATIONAL TOTAL_HCB</v>
      </c>
      <c r="B20643" s="113" t="s">
        <v>167</v>
      </c>
      <c r="C20643" s="113">
        <v>1993</v>
      </c>
      <c r="D20643" s="113" t="s">
        <v>122</v>
      </c>
      <c r="E20643" s="113" t="s">
        <v>130</v>
      </c>
      <c r="F20643" s="113" t="s">
        <v>200</v>
      </c>
      <c r="G20643" s="113">
        <v>1.36524999985506E-4</v>
      </c>
    </row>
    <row r="20644" spans="1:7" x14ac:dyDescent="0.25">
      <c r="A20644" s="108" t="str">
        <f t="shared" si="322"/>
        <v>NO_1993_NATIONAL TOTAL_PCB</v>
      </c>
      <c r="B20644" s="113" t="s">
        <v>167</v>
      </c>
      <c r="C20644" s="113">
        <v>1993</v>
      </c>
      <c r="D20644" s="113" t="s">
        <v>122</v>
      </c>
      <c r="E20644" s="113" t="s">
        <v>259</v>
      </c>
      <c r="F20644" s="113" t="s">
        <v>200</v>
      </c>
      <c r="G20644" s="113">
        <v>1.0263655619699999E-4</v>
      </c>
    </row>
    <row r="20645" spans="1:7" x14ac:dyDescent="0.25">
      <c r="A20645" s="108" t="str">
        <f t="shared" si="322"/>
        <v>NO_1993_1A3(FS)_NOx</v>
      </c>
      <c r="B20645" s="113" t="s">
        <v>167</v>
      </c>
      <c r="C20645" s="113">
        <v>1993</v>
      </c>
      <c r="D20645" s="113" t="s">
        <v>132</v>
      </c>
      <c r="E20645" s="113" t="s">
        <v>199</v>
      </c>
      <c r="F20645" s="113" t="s">
        <v>200</v>
      </c>
      <c r="G20645" s="113">
        <v>60.777000565100003</v>
      </c>
    </row>
    <row r="20646" spans="1:7" x14ac:dyDescent="0.25">
      <c r="A20646" s="108" t="str">
        <f t="shared" si="322"/>
        <v>NO_1993_1A3(FS)_NMVOC</v>
      </c>
      <c r="B20646" s="113" t="s">
        <v>167</v>
      </c>
      <c r="C20646" s="113">
        <v>1993</v>
      </c>
      <c r="D20646" s="113" t="s">
        <v>132</v>
      </c>
      <c r="E20646" s="113" t="s">
        <v>123</v>
      </c>
      <c r="F20646" s="113" t="s">
        <v>200</v>
      </c>
      <c r="G20646" s="113">
        <v>60.019500504200003</v>
      </c>
    </row>
    <row r="20647" spans="1:7" x14ac:dyDescent="0.25">
      <c r="A20647" s="108" t="str">
        <f t="shared" si="322"/>
        <v>NO_1993_1A3(FS)_SOx</v>
      </c>
      <c r="B20647" s="113" t="s">
        <v>167</v>
      </c>
      <c r="C20647" s="113">
        <v>1993</v>
      </c>
      <c r="D20647" s="113" t="s">
        <v>132</v>
      </c>
      <c r="E20647" s="113" t="s">
        <v>201</v>
      </c>
      <c r="F20647" s="113" t="s">
        <v>200</v>
      </c>
      <c r="G20647" s="113">
        <v>2.6092552069999999</v>
      </c>
    </row>
    <row r="20648" spans="1:7" x14ac:dyDescent="0.25">
      <c r="A20648" s="108" t="str">
        <f t="shared" si="322"/>
        <v>NO_1993_1A3(FS)_NH3</v>
      </c>
      <c r="B20648" s="113" t="s">
        <v>167</v>
      </c>
      <c r="C20648" s="113">
        <v>1993</v>
      </c>
      <c r="D20648" s="113" t="s">
        <v>132</v>
      </c>
      <c r="E20648" s="113" t="s">
        <v>124</v>
      </c>
      <c r="F20648" s="113" t="s">
        <v>200</v>
      </c>
      <c r="G20648" s="113">
        <v>0.43124866709999998</v>
      </c>
    </row>
    <row r="20649" spans="1:7" x14ac:dyDescent="0.25">
      <c r="A20649" s="108" t="str">
        <f t="shared" si="322"/>
        <v>NO_1993_1A3(FS)_PM2.5</v>
      </c>
      <c r="B20649" s="113" t="s">
        <v>167</v>
      </c>
      <c r="C20649" s="113">
        <v>1993</v>
      </c>
      <c r="D20649" s="113" t="s">
        <v>132</v>
      </c>
      <c r="E20649" s="113" t="s">
        <v>203</v>
      </c>
      <c r="F20649" s="113" t="s">
        <v>200</v>
      </c>
      <c r="G20649" s="113">
        <v>5.1692015007999998</v>
      </c>
    </row>
    <row r="20650" spans="1:7" x14ac:dyDescent="0.25">
      <c r="A20650" s="108" t="str">
        <f t="shared" si="322"/>
        <v>NO_1993_3D_NOx</v>
      </c>
      <c r="B20650" s="113" t="s">
        <v>167</v>
      </c>
      <c r="C20650" s="113">
        <v>1993</v>
      </c>
      <c r="D20650" s="113" t="s">
        <v>206</v>
      </c>
      <c r="E20650" s="113" t="s">
        <v>199</v>
      </c>
      <c r="F20650" s="113" t="s">
        <v>200</v>
      </c>
      <c r="G20650" s="113">
        <v>7.2777374229999996</v>
      </c>
    </row>
    <row r="20651" spans="1:7" x14ac:dyDescent="0.25">
      <c r="A20651" s="108" t="str">
        <f t="shared" si="322"/>
        <v>NO_1994_NATIONAL TOTAL_NOx</v>
      </c>
      <c r="B20651" s="113" t="s">
        <v>167</v>
      </c>
      <c r="C20651" s="113">
        <v>1994</v>
      </c>
      <c r="D20651" s="113" t="s">
        <v>122</v>
      </c>
      <c r="E20651" s="113" t="s">
        <v>199</v>
      </c>
      <c r="F20651" s="113" t="s">
        <v>200</v>
      </c>
      <c r="G20651" s="113">
        <v>204.39275103029999</v>
      </c>
    </row>
    <row r="20652" spans="1:7" x14ac:dyDescent="0.25">
      <c r="A20652" s="108" t="str">
        <f t="shared" si="322"/>
        <v>NO_1994_NATIONAL TOTAL_NMVOC</v>
      </c>
      <c r="B20652" s="113" t="s">
        <v>167</v>
      </c>
      <c r="C20652" s="113">
        <v>1994</v>
      </c>
      <c r="D20652" s="113" t="s">
        <v>122</v>
      </c>
      <c r="E20652" s="113" t="s">
        <v>123</v>
      </c>
      <c r="F20652" s="113" t="s">
        <v>200</v>
      </c>
      <c r="G20652" s="113">
        <v>378.6302952012</v>
      </c>
    </row>
    <row r="20653" spans="1:7" x14ac:dyDescent="0.25">
      <c r="A20653" s="108" t="str">
        <f t="shared" si="322"/>
        <v>NO_1994_NATIONAL TOTAL_SOx</v>
      </c>
      <c r="B20653" s="113" t="s">
        <v>167</v>
      </c>
      <c r="C20653" s="113">
        <v>1994</v>
      </c>
      <c r="D20653" s="113" t="s">
        <v>122</v>
      </c>
      <c r="E20653" s="113" t="s">
        <v>201</v>
      </c>
      <c r="F20653" s="113" t="s">
        <v>200</v>
      </c>
      <c r="G20653" s="113">
        <v>35.163247645299997</v>
      </c>
    </row>
    <row r="20654" spans="1:7" x14ac:dyDescent="0.25">
      <c r="A20654" s="108" t="str">
        <f t="shared" si="322"/>
        <v>NO_1994_NATIONAL TOTAL_NH3</v>
      </c>
      <c r="B20654" s="113" t="s">
        <v>167</v>
      </c>
      <c r="C20654" s="113">
        <v>1994</v>
      </c>
      <c r="D20654" s="113" t="s">
        <v>122</v>
      </c>
      <c r="E20654" s="113" t="s">
        <v>124</v>
      </c>
      <c r="F20654" s="113" t="s">
        <v>200</v>
      </c>
      <c r="G20654" s="113">
        <v>28.765001170400001</v>
      </c>
    </row>
    <row r="20655" spans="1:7" x14ac:dyDescent="0.25">
      <c r="A20655" s="108" t="str">
        <f t="shared" si="322"/>
        <v>NO_1994_NATIONAL TOTAL_PM2.5</v>
      </c>
      <c r="B20655" s="113" t="s">
        <v>167</v>
      </c>
      <c r="C20655" s="113">
        <v>1994</v>
      </c>
      <c r="D20655" s="113" t="s">
        <v>122</v>
      </c>
      <c r="E20655" s="113" t="s">
        <v>203</v>
      </c>
      <c r="F20655" s="113" t="s">
        <v>200</v>
      </c>
      <c r="G20655" s="113">
        <v>45.153486655199998</v>
      </c>
    </row>
    <row r="20656" spans="1:7" x14ac:dyDescent="0.25">
      <c r="A20656" s="108" t="str">
        <f t="shared" si="322"/>
        <v>NO_1994_NATIONAL TOTAL_Pb</v>
      </c>
      <c r="B20656" s="113" t="s">
        <v>167</v>
      </c>
      <c r="C20656" s="113">
        <v>1994</v>
      </c>
      <c r="D20656" s="113" t="s">
        <v>122</v>
      </c>
      <c r="E20656" s="113" t="s">
        <v>125</v>
      </c>
      <c r="F20656" s="113" t="s">
        <v>200</v>
      </c>
      <c r="G20656" s="113">
        <v>2.7730561010500001E-2</v>
      </c>
    </row>
    <row r="20657" spans="1:7" x14ac:dyDescent="0.25">
      <c r="A20657" s="108" t="str">
        <f t="shared" si="322"/>
        <v>NO_1994_NATIONAL TOTAL_Cd</v>
      </c>
      <c r="B20657" s="113" t="s">
        <v>167</v>
      </c>
      <c r="C20657" s="113">
        <v>1994</v>
      </c>
      <c r="D20657" s="113" t="s">
        <v>122</v>
      </c>
      <c r="E20657" s="113" t="s">
        <v>126</v>
      </c>
      <c r="F20657" s="113" t="s">
        <v>200</v>
      </c>
      <c r="G20657" s="113">
        <v>1.8537401171999999E-3</v>
      </c>
    </row>
    <row r="20658" spans="1:7" x14ac:dyDescent="0.25">
      <c r="A20658" s="108" t="str">
        <f t="shared" si="322"/>
        <v>NO_1994_NATIONAL TOTAL_Hg</v>
      </c>
      <c r="B20658" s="113" t="s">
        <v>167</v>
      </c>
      <c r="C20658" s="113">
        <v>1994</v>
      </c>
      <c r="D20658" s="113" t="s">
        <v>122</v>
      </c>
      <c r="E20658" s="113" t="s">
        <v>127</v>
      </c>
      <c r="F20658" s="113" t="s">
        <v>200</v>
      </c>
      <c r="G20658" s="113">
        <v>1.0050215757000001E-3</v>
      </c>
    </row>
    <row r="20659" spans="1:7" x14ac:dyDescent="0.25">
      <c r="A20659" s="108" t="str">
        <f t="shared" si="322"/>
        <v>NO_1994_NATIONAL TOTAL_DIOX</v>
      </c>
      <c r="B20659" s="113" t="s">
        <v>167</v>
      </c>
      <c r="C20659" s="113">
        <v>1994</v>
      </c>
      <c r="D20659" s="113" t="s">
        <v>122</v>
      </c>
      <c r="E20659" s="113" t="s">
        <v>128</v>
      </c>
      <c r="F20659" s="113" t="s">
        <v>200</v>
      </c>
      <c r="G20659" s="150">
        <v>9.1649933087499998E-8</v>
      </c>
    </row>
    <row r="20660" spans="1:7" x14ac:dyDescent="0.25">
      <c r="A20660" s="108" t="str">
        <f t="shared" si="322"/>
        <v>NO_1994_NATIONAL TOTAL_PAH</v>
      </c>
      <c r="B20660" s="113" t="s">
        <v>167</v>
      </c>
      <c r="C20660" s="113">
        <v>1994</v>
      </c>
      <c r="D20660" s="113" t="s">
        <v>122</v>
      </c>
      <c r="E20660" s="113" t="s">
        <v>129</v>
      </c>
      <c r="F20660" s="113" t="s">
        <v>200</v>
      </c>
      <c r="G20660" s="113">
        <v>1.63005599786714E-2</v>
      </c>
    </row>
    <row r="20661" spans="1:7" x14ac:dyDescent="0.25">
      <c r="A20661" s="108" t="str">
        <f t="shared" si="322"/>
        <v>NO_1994_NATIONAL TOTAL_HCB</v>
      </c>
      <c r="B20661" s="113" t="s">
        <v>167</v>
      </c>
      <c r="C20661" s="113">
        <v>1994</v>
      </c>
      <c r="D20661" s="113" t="s">
        <v>122</v>
      </c>
      <c r="E20661" s="113" t="s">
        <v>130</v>
      </c>
      <c r="F20661" s="113" t="s">
        <v>200</v>
      </c>
      <c r="G20661" s="113">
        <v>1.2762584453590001E-4</v>
      </c>
    </row>
    <row r="20662" spans="1:7" x14ac:dyDescent="0.25">
      <c r="A20662" s="108" t="str">
        <f t="shared" si="322"/>
        <v>NO_1994_NATIONAL TOTAL_PCB</v>
      </c>
      <c r="B20662" s="113" t="s">
        <v>167</v>
      </c>
      <c r="C20662" s="113">
        <v>1994</v>
      </c>
      <c r="D20662" s="113" t="s">
        <v>122</v>
      </c>
      <c r="E20662" s="113" t="s">
        <v>259</v>
      </c>
      <c r="F20662" s="113" t="s">
        <v>200</v>
      </c>
      <c r="G20662" s="150">
        <v>3.6281667080699998E-5</v>
      </c>
    </row>
    <row r="20663" spans="1:7" x14ac:dyDescent="0.25">
      <c r="A20663" s="108" t="str">
        <f t="shared" si="322"/>
        <v>NO_1994_1A3(FS)_NOx</v>
      </c>
      <c r="B20663" s="113" t="s">
        <v>167</v>
      </c>
      <c r="C20663" s="113">
        <v>1994</v>
      </c>
      <c r="D20663" s="113" t="s">
        <v>132</v>
      </c>
      <c r="E20663" s="113" t="s">
        <v>199</v>
      </c>
      <c r="F20663" s="113" t="s">
        <v>200</v>
      </c>
      <c r="G20663" s="113">
        <v>60.504774945199998</v>
      </c>
    </row>
    <row r="20664" spans="1:7" x14ac:dyDescent="0.25">
      <c r="A20664" s="108" t="str">
        <f t="shared" si="322"/>
        <v>NO_1994_1A3(FS)_NMVOC</v>
      </c>
      <c r="B20664" s="113" t="s">
        <v>167</v>
      </c>
      <c r="C20664" s="113">
        <v>1994</v>
      </c>
      <c r="D20664" s="113" t="s">
        <v>132</v>
      </c>
      <c r="E20664" s="113" t="s">
        <v>123</v>
      </c>
      <c r="F20664" s="113" t="s">
        <v>200</v>
      </c>
      <c r="G20664" s="113">
        <v>57.320565295500003</v>
      </c>
    </row>
    <row r="20665" spans="1:7" x14ac:dyDescent="0.25">
      <c r="A20665" s="108" t="str">
        <f t="shared" si="322"/>
        <v>NO_1994_1A3(FS)_SOx</v>
      </c>
      <c r="B20665" s="113" t="s">
        <v>167</v>
      </c>
      <c r="C20665" s="113">
        <v>1994</v>
      </c>
      <c r="D20665" s="113" t="s">
        <v>132</v>
      </c>
      <c r="E20665" s="113" t="s">
        <v>201</v>
      </c>
      <c r="F20665" s="113" t="s">
        <v>200</v>
      </c>
      <c r="G20665" s="113">
        <v>1.9763627142</v>
      </c>
    </row>
    <row r="20666" spans="1:7" x14ac:dyDescent="0.25">
      <c r="A20666" s="108" t="str">
        <f t="shared" si="322"/>
        <v>NO_1994_1A3(FS)_NH3</v>
      </c>
      <c r="B20666" s="113" t="s">
        <v>167</v>
      </c>
      <c r="C20666" s="113">
        <v>1994</v>
      </c>
      <c r="D20666" s="113" t="s">
        <v>132</v>
      </c>
      <c r="E20666" s="113" t="s">
        <v>124</v>
      </c>
      <c r="F20666" s="113" t="s">
        <v>200</v>
      </c>
      <c r="G20666" s="113">
        <v>0.54042030340000002</v>
      </c>
    </row>
    <row r="20667" spans="1:7" x14ac:dyDescent="0.25">
      <c r="A20667" s="108" t="str">
        <f t="shared" si="322"/>
        <v>NO_1994_1A3(FS)_PM2.5</v>
      </c>
      <c r="B20667" s="113" t="s">
        <v>167</v>
      </c>
      <c r="C20667" s="113">
        <v>1994</v>
      </c>
      <c r="D20667" s="113" t="s">
        <v>132</v>
      </c>
      <c r="E20667" s="113" t="s">
        <v>203</v>
      </c>
      <c r="F20667" s="113" t="s">
        <v>200</v>
      </c>
      <c r="G20667" s="113">
        <v>5.3671405598000002</v>
      </c>
    </row>
    <row r="20668" spans="1:7" x14ac:dyDescent="0.25">
      <c r="A20668" s="108" t="str">
        <f t="shared" si="322"/>
        <v>NO_1994_3D_NOx</v>
      </c>
      <c r="B20668" s="113" t="s">
        <v>167</v>
      </c>
      <c r="C20668" s="113">
        <v>1994</v>
      </c>
      <c r="D20668" s="113" t="s">
        <v>206</v>
      </c>
      <c r="E20668" s="113" t="s">
        <v>199</v>
      </c>
      <c r="F20668" s="113" t="s">
        <v>200</v>
      </c>
      <c r="G20668" s="113">
        <v>7.2521583143999999</v>
      </c>
    </row>
    <row r="20669" spans="1:7" x14ac:dyDescent="0.25">
      <c r="A20669" s="108" t="str">
        <f t="shared" si="322"/>
        <v>NO_1995_NATIONAL TOTAL_NOx</v>
      </c>
      <c r="B20669" s="113" t="s">
        <v>167</v>
      </c>
      <c r="C20669" s="113">
        <v>1995</v>
      </c>
      <c r="D20669" s="113" t="s">
        <v>122</v>
      </c>
      <c r="E20669" s="113" t="s">
        <v>199</v>
      </c>
      <c r="F20669" s="113" t="s">
        <v>200</v>
      </c>
      <c r="G20669" s="113">
        <v>215.5327827765</v>
      </c>
    </row>
    <row r="20670" spans="1:7" x14ac:dyDescent="0.25">
      <c r="A20670" s="108" t="str">
        <f t="shared" si="322"/>
        <v>NO_1995_NATIONAL TOTAL_NMVOC</v>
      </c>
      <c r="B20670" s="113" t="s">
        <v>167</v>
      </c>
      <c r="C20670" s="113">
        <v>1995</v>
      </c>
      <c r="D20670" s="113" t="s">
        <v>122</v>
      </c>
      <c r="E20670" s="113" t="s">
        <v>123</v>
      </c>
      <c r="F20670" s="113" t="s">
        <v>200</v>
      </c>
      <c r="G20670" s="113">
        <v>392.60434314690002</v>
      </c>
    </row>
    <row r="20671" spans="1:7" x14ac:dyDescent="0.25">
      <c r="A20671" s="108" t="str">
        <f t="shared" si="322"/>
        <v>NO_1995_NATIONAL TOTAL_SOx</v>
      </c>
      <c r="B20671" s="113" t="s">
        <v>167</v>
      </c>
      <c r="C20671" s="113">
        <v>1995</v>
      </c>
      <c r="D20671" s="113" t="s">
        <v>122</v>
      </c>
      <c r="E20671" s="113" t="s">
        <v>201</v>
      </c>
      <c r="F20671" s="113" t="s">
        <v>200</v>
      </c>
      <c r="G20671" s="113">
        <v>34.474614544399998</v>
      </c>
    </row>
    <row r="20672" spans="1:7" x14ac:dyDescent="0.25">
      <c r="A20672" s="108" t="str">
        <f t="shared" si="322"/>
        <v>NO_1995_NATIONAL TOTAL_NH3</v>
      </c>
      <c r="B20672" s="113" t="s">
        <v>167</v>
      </c>
      <c r="C20672" s="113">
        <v>1995</v>
      </c>
      <c r="D20672" s="113" t="s">
        <v>122</v>
      </c>
      <c r="E20672" s="113" t="s">
        <v>124</v>
      </c>
      <c r="F20672" s="113" t="s">
        <v>200</v>
      </c>
      <c r="G20672" s="113">
        <v>29.485166200399998</v>
      </c>
    </row>
    <row r="20673" spans="1:7" x14ac:dyDescent="0.25">
      <c r="A20673" s="108" t="str">
        <f t="shared" si="322"/>
        <v>NO_1995_NATIONAL TOTAL_PM2.5</v>
      </c>
      <c r="B20673" s="113" t="s">
        <v>167</v>
      </c>
      <c r="C20673" s="113">
        <v>1995</v>
      </c>
      <c r="D20673" s="113" t="s">
        <v>122</v>
      </c>
      <c r="E20673" s="113" t="s">
        <v>203</v>
      </c>
      <c r="F20673" s="113" t="s">
        <v>200</v>
      </c>
      <c r="G20673" s="113">
        <v>45.717000816199999</v>
      </c>
    </row>
    <row r="20674" spans="1:7" x14ac:dyDescent="0.25">
      <c r="A20674" s="108" t="str">
        <f t="shared" ref="A20674:A20737" si="323">CONCATENATE(B20674,"_",C20674,"_",D20674,"_",E20674)</f>
        <v>NO_1995_NATIONAL TOTAL_Pb</v>
      </c>
      <c r="B20674" s="113" t="s">
        <v>167</v>
      </c>
      <c r="C20674" s="113">
        <v>1995</v>
      </c>
      <c r="D20674" s="113" t="s">
        <v>122</v>
      </c>
      <c r="E20674" s="113" t="s">
        <v>125</v>
      </c>
      <c r="F20674" s="113" t="s">
        <v>200</v>
      </c>
      <c r="G20674" s="113">
        <v>2.4952777787600001E-2</v>
      </c>
    </row>
    <row r="20675" spans="1:7" x14ac:dyDescent="0.25">
      <c r="A20675" s="108" t="str">
        <f t="shared" si="323"/>
        <v>NO_1995_NATIONAL TOTAL_Cd</v>
      </c>
      <c r="B20675" s="113" t="s">
        <v>167</v>
      </c>
      <c r="C20675" s="113">
        <v>1995</v>
      </c>
      <c r="D20675" s="113" t="s">
        <v>122</v>
      </c>
      <c r="E20675" s="113" t="s">
        <v>126</v>
      </c>
      <c r="F20675" s="113" t="s">
        <v>200</v>
      </c>
      <c r="G20675" s="113">
        <v>1.6430404209000001E-3</v>
      </c>
    </row>
    <row r="20676" spans="1:7" x14ac:dyDescent="0.25">
      <c r="A20676" s="108" t="str">
        <f t="shared" si="323"/>
        <v>NO_1995_NATIONAL TOTAL_Hg</v>
      </c>
      <c r="B20676" s="113" t="s">
        <v>167</v>
      </c>
      <c r="C20676" s="113">
        <v>1995</v>
      </c>
      <c r="D20676" s="113" t="s">
        <v>122</v>
      </c>
      <c r="E20676" s="113" t="s">
        <v>127</v>
      </c>
      <c r="F20676" s="113" t="s">
        <v>200</v>
      </c>
      <c r="G20676" s="113">
        <v>8.0307882000000001E-4</v>
      </c>
    </row>
    <row r="20677" spans="1:7" x14ac:dyDescent="0.25">
      <c r="A20677" s="108" t="str">
        <f t="shared" si="323"/>
        <v>NO_1995_NATIONAL TOTAL_DIOX</v>
      </c>
      <c r="B20677" s="113" t="s">
        <v>167</v>
      </c>
      <c r="C20677" s="113">
        <v>1995</v>
      </c>
      <c r="D20677" s="113" t="s">
        <v>122</v>
      </c>
      <c r="E20677" s="113" t="s">
        <v>128</v>
      </c>
      <c r="F20677" s="113" t="s">
        <v>200</v>
      </c>
      <c r="G20677" s="150">
        <v>6.8170061382599995E-8</v>
      </c>
    </row>
    <row r="20678" spans="1:7" x14ac:dyDescent="0.25">
      <c r="A20678" s="108" t="str">
        <f t="shared" si="323"/>
        <v>NO_1995_NATIONAL TOTAL_PAH</v>
      </c>
      <c r="B20678" s="113" t="s">
        <v>167</v>
      </c>
      <c r="C20678" s="113">
        <v>1995</v>
      </c>
      <c r="D20678" s="113" t="s">
        <v>122</v>
      </c>
      <c r="E20678" s="113" t="s">
        <v>129</v>
      </c>
      <c r="F20678" s="113" t="s">
        <v>200</v>
      </c>
      <c r="G20678" s="113">
        <v>1.53536627112929E-2</v>
      </c>
    </row>
    <row r="20679" spans="1:7" x14ac:dyDescent="0.25">
      <c r="A20679" s="108" t="str">
        <f t="shared" si="323"/>
        <v>NO_1995_NATIONAL TOTAL_HCB</v>
      </c>
      <c r="B20679" s="113" t="s">
        <v>167</v>
      </c>
      <c r="C20679" s="113">
        <v>1995</v>
      </c>
      <c r="D20679" s="113" t="s">
        <v>122</v>
      </c>
      <c r="E20679" s="113" t="s">
        <v>130</v>
      </c>
      <c r="F20679" s="113" t="s">
        <v>200</v>
      </c>
      <c r="G20679" s="150">
        <v>8.4059550135199998E-5</v>
      </c>
    </row>
    <row r="20680" spans="1:7" x14ac:dyDescent="0.25">
      <c r="A20680" s="108" t="str">
        <f t="shared" si="323"/>
        <v>NO_1995_NATIONAL TOTAL_PCB</v>
      </c>
      <c r="B20680" s="113" t="s">
        <v>167</v>
      </c>
      <c r="C20680" s="113">
        <v>1995</v>
      </c>
      <c r="D20680" s="113" t="s">
        <v>122</v>
      </c>
      <c r="E20680" s="113" t="s">
        <v>259</v>
      </c>
      <c r="F20680" s="113" t="s">
        <v>200</v>
      </c>
      <c r="G20680" s="150">
        <v>3.2823940802060003E-5</v>
      </c>
    </row>
    <row r="20681" spans="1:7" x14ac:dyDescent="0.25">
      <c r="A20681" s="108" t="str">
        <f t="shared" si="323"/>
        <v>NO_1995_1A3(FS)_NOx</v>
      </c>
      <c r="B20681" s="113" t="s">
        <v>167</v>
      </c>
      <c r="C20681" s="113">
        <v>1995</v>
      </c>
      <c r="D20681" s="113" t="s">
        <v>132</v>
      </c>
      <c r="E20681" s="113" t="s">
        <v>199</v>
      </c>
      <c r="F20681" s="113" t="s">
        <v>200</v>
      </c>
      <c r="G20681" s="113">
        <v>59.671685341100002</v>
      </c>
    </row>
    <row r="20682" spans="1:7" x14ac:dyDescent="0.25">
      <c r="A20682" s="108" t="str">
        <f t="shared" si="323"/>
        <v>NO_1995_1A3(FS)_NMVOC</v>
      </c>
      <c r="B20682" s="113" t="s">
        <v>167</v>
      </c>
      <c r="C20682" s="113">
        <v>1995</v>
      </c>
      <c r="D20682" s="113" t="s">
        <v>132</v>
      </c>
      <c r="E20682" s="113" t="s">
        <v>123</v>
      </c>
      <c r="F20682" s="113" t="s">
        <v>200</v>
      </c>
      <c r="G20682" s="113">
        <v>53.887626750700001</v>
      </c>
    </row>
    <row r="20683" spans="1:7" x14ac:dyDescent="0.25">
      <c r="A20683" s="108" t="str">
        <f t="shared" si="323"/>
        <v>NO_1995_1A3(FS)_SOx</v>
      </c>
      <c r="B20683" s="113" t="s">
        <v>167</v>
      </c>
      <c r="C20683" s="113">
        <v>1995</v>
      </c>
      <c r="D20683" s="113" t="s">
        <v>132</v>
      </c>
      <c r="E20683" s="113" t="s">
        <v>201</v>
      </c>
      <c r="F20683" s="113" t="s">
        <v>200</v>
      </c>
      <c r="G20683" s="113">
        <v>1.4918017901</v>
      </c>
    </row>
    <row r="20684" spans="1:7" x14ac:dyDescent="0.25">
      <c r="A20684" s="108" t="str">
        <f t="shared" si="323"/>
        <v>NO_1995_1A3(FS)_NH3</v>
      </c>
      <c r="B20684" s="113" t="s">
        <v>167</v>
      </c>
      <c r="C20684" s="113">
        <v>1995</v>
      </c>
      <c r="D20684" s="113" t="s">
        <v>132</v>
      </c>
      <c r="E20684" s="113" t="s">
        <v>124</v>
      </c>
      <c r="F20684" s="113" t="s">
        <v>200</v>
      </c>
      <c r="G20684" s="113">
        <v>0.81744039589999995</v>
      </c>
    </row>
    <row r="20685" spans="1:7" x14ac:dyDescent="0.25">
      <c r="A20685" s="108" t="str">
        <f t="shared" si="323"/>
        <v>NO_1995_1A3(FS)_PM2.5</v>
      </c>
      <c r="B20685" s="113" t="s">
        <v>167</v>
      </c>
      <c r="C20685" s="113">
        <v>1995</v>
      </c>
      <c r="D20685" s="113" t="s">
        <v>132</v>
      </c>
      <c r="E20685" s="113" t="s">
        <v>203</v>
      </c>
      <c r="F20685" s="113" t="s">
        <v>200</v>
      </c>
      <c r="G20685" s="113">
        <v>5.4811398100000002</v>
      </c>
    </row>
    <row r="20686" spans="1:7" x14ac:dyDescent="0.25">
      <c r="A20686" s="108" t="str">
        <f t="shared" si="323"/>
        <v>NO_1995_3D_NOx</v>
      </c>
      <c r="B20686" s="113" t="s">
        <v>167</v>
      </c>
      <c r="C20686" s="113">
        <v>1995</v>
      </c>
      <c r="D20686" s="113" t="s">
        <v>206</v>
      </c>
      <c r="E20686" s="113" t="s">
        <v>199</v>
      </c>
      <c r="F20686" s="113" t="s">
        <v>200</v>
      </c>
      <c r="G20686" s="113">
        <v>7.3802244852000003</v>
      </c>
    </row>
    <row r="20687" spans="1:7" x14ac:dyDescent="0.25">
      <c r="A20687" s="108" t="str">
        <f t="shared" si="323"/>
        <v>NO_1996_NATIONAL TOTAL_NOx</v>
      </c>
      <c r="B20687" s="113" t="s">
        <v>167</v>
      </c>
      <c r="C20687" s="113">
        <v>1996</v>
      </c>
      <c r="D20687" s="113" t="s">
        <v>122</v>
      </c>
      <c r="E20687" s="113" t="s">
        <v>199</v>
      </c>
      <c r="F20687" s="113" t="s">
        <v>200</v>
      </c>
      <c r="G20687" s="113">
        <v>224.78852943710001</v>
      </c>
    </row>
    <row r="20688" spans="1:7" x14ac:dyDescent="0.25">
      <c r="A20688" s="108" t="str">
        <f t="shared" si="323"/>
        <v>NO_1996_NATIONAL TOTAL_NMVOC</v>
      </c>
      <c r="B20688" s="113" t="s">
        <v>167</v>
      </c>
      <c r="C20688" s="113">
        <v>1996</v>
      </c>
      <c r="D20688" s="113" t="s">
        <v>122</v>
      </c>
      <c r="E20688" s="113" t="s">
        <v>123</v>
      </c>
      <c r="F20688" s="113" t="s">
        <v>200</v>
      </c>
      <c r="G20688" s="113">
        <v>395.67491611579999</v>
      </c>
    </row>
    <row r="20689" spans="1:7" x14ac:dyDescent="0.25">
      <c r="A20689" s="108" t="str">
        <f t="shared" si="323"/>
        <v>NO_1996_NATIONAL TOTAL_SOx</v>
      </c>
      <c r="B20689" s="113" t="s">
        <v>167</v>
      </c>
      <c r="C20689" s="113">
        <v>1996</v>
      </c>
      <c r="D20689" s="113" t="s">
        <v>122</v>
      </c>
      <c r="E20689" s="113" t="s">
        <v>201</v>
      </c>
      <c r="F20689" s="113" t="s">
        <v>200</v>
      </c>
      <c r="G20689" s="113">
        <v>33.551779720500001</v>
      </c>
    </row>
    <row r="20690" spans="1:7" x14ac:dyDescent="0.25">
      <c r="A20690" s="108" t="str">
        <f t="shared" si="323"/>
        <v>NO_1996_NATIONAL TOTAL_NH3</v>
      </c>
      <c r="B20690" s="113" t="s">
        <v>167</v>
      </c>
      <c r="C20690" s="113">
        <v>1996</v>
      </c>
      <c r="D20690" s="113" t="s">
        <v>122</v>
      </c>
      <c r="E20690" s="113" t="s">
        <v>124</v>
      </c>
      <c r="F20690" s="113" t="s">
        <v>200</v>
      </c>
      <c r="G20690" s="113">
        <v>30.1090729987</v>
      </c>
    </row>
    <row r="20691" spans="1:7" x14ac:dyDescent="0.25">
      <c r="A20691" s="108" t="str">
        <f t="shared" si="323"/>
        <v>NO_1996_NATIONAL TOTAL_PM2.5</v>
      </c>
      <c r="B20691" s="113" t="s">
        <v>167</v>
      </c>
      <c r="C20691" s="113">
        <v>1996</v>
      </c>
      <c r="D20691" s="113" t="s">
        <v>122</v>
      </c>
      <c r="E20691" s="113" t="s">
        <v>203</v>
      </c>
      <c r="F20691" s="113" t="s">
        <v>200</v>
      </c>
      <c r="G20691" s="113">
        <v>46.615889611599997</v>
      </c>
    </row>
    <row r="20692" spans="1:7" x14ac:dyDescent="0.25">
      <c r="A20692" s="108" t="str">
        <f t="shared" si="323"/>
        <v>NO_1996_NATIONAL TOTAL_Pb</v>
      </c>
      <c r="B20692" s="113" t="s">
        <v>167</v>
      </c>
      <c r="C20692" s="113">
        <v>1996</v>
      </c>
      <c r="D20692" s="113" t="s">
        <v>122</v>
      </c>
      <c r="E20692" s="113" t="s">
        <v>125</v>
      </c>
      <c r="F20692" s="113" t="s">
        <v>200</v>
      </c>
      <c r="G20692" s="113">
        <v>1.3355823906E-2</v>
      </c>
    </row>
    <row r="20693" spans="1:7" x14ac:dyDescent="0.25">
      <c r="A20693" s="108" t="str">
        <f t="shared" si="323"/>
        <v>NO_1996_NATIONAL TOTAL_Cd</v>
      </c>
      <c r="B20693" s="113" t="s">
        <v>167</v>
      </c>
      <c r="C20693" s="113">
        <v>1996</v>
      </c>
      <c r="D20693" s="113" t="s">
        <v>122</v>
      </c>
      <c r="E20693" s="113" t="s">
        <v>126</v>
      </c>
      <c r="F20693" s="113" t="s">
        <v>200</v>
      </c>
      <c r="G20693" s="113">
        <v>1.7501745582999999E-3</v>
      </c>
    </row>
    <row r="20694" spans="1:7" x14ac:dyDescent="0.25">
      <c r="A20694" s="108" t="str">
        <f t="shared" si="323"/>
        <v>NO_1996_NATIONAL TOTAL_Hg</v>
      </c>
      <c r="B20694" s="113" t="s">
        <v>167</v>
      </c>
      <c r="C20694" s="113">
        <v>1996</v>
      </c>
      <c r="D20694" s="113" t="s">
        <v>122</v>
      </c>
      <c r="E20694" s="113" t="s">
        <v>127</v>
      </c>
      <c r="F20694" s="113" t="s">
        <v>200</v>
      </c>
      <c r="G20694" s="113">
        <v>8.2263840290000003E-4</v>
      </c>
    </row>
    <row r="20695" spans="1:7" x14ac:dyDescent="0.25">
      <c r="A20695" s="108" t="str">
        <f t="shared" si="323"/>
        <v>NO_1996_NATIONAL TOTAL_DIOX</v>
      </c>
      <c r="B20695" s="113" t="s">
        <v>167</v>
      </c>
      <c r="C20695" s="113">
        <v>1996</v>
      </c>
      <c r="D20695" s="113" t="s">
        <v>122</v>
      </c>
      <c r="E20695" s="113" t="s">
        <v>128</v>
      </c>
      <c r="F20695" s="113" t="s">
        <v>200</v>
      </c>
      <c r="G20695" s="150">
        <v>4.7103846504999998E-8</v>
      </c>
    </row>
    <row r="20696" spans="1:7" x14ac:dyDescent="0.25">
      <c r="A20696" s="108" t="str">
        <f t="shared" si="323"/>
        <v>NO_1996_NATIONAL TOTAL_PAH</v>
      </c>
      <c r="B20696" s="113" t="s">
        <v>167</v>
      </c>
      <c r="C20696" s="113">
        <v>1996</v>
      </c>
      <c r="D20696" s="113" t="s">
        <v>122</v>
      </c>
      <c r="E20696" s="113" t="s">
        <v>129</v>
      </c>
      <c r="F20696" s="113" t="s">
        <v>200</v>
      </c>
      <c r="G20696" s="113">
        <v>1.64853251422084E-2</v>
      </c>
    </row>
    <row r="20697" spans="1:7" x14ac:dyDescent="0.25">
      <c r="A20697" s="108" t="str">
        <f t="shared" si="323"/>
        <v>NO_1996_NATIONAL TOTAL_HCB</v>
      </c>
      <c r="B20697" s="113" t="s">
        <v>167</v>
      </c>
      <c r="C20697" s="113">
        <v>1996</v>
      </c>
      <c r="D20697" s="113" t="s">
        <v>122</v>
      </c>
      <c r="E20697" s="113" t="s">
        <v>130</v>
      </c>
      <c r="F20697" s="113" t="s">
        <v>200</v>
      </c>
      <c r="G20697" s="150">
        <v>4.766372625108E-5</v>
      </c>
    </row>
    <row r="20698" spans="1:7" x14ac:dyDescent="0.25">
      <c r="A20698" s="108" t="str">
        <f t="shared" si="323"/>
        <v>NO_1996_NATIONAL TOTAL_PCB</v>
      </c>
      <c r="B20698" s="113" t="s">
        <v>167</v>
      </c>
      <c r="C20698" s="113">
        <v>1996</v>
      </c>
      <c r="D20698" s="113" t="s">
        <v>122</v>
      </c>
      <c r="E20698" s="113" t="s">
        <v>259</v>
      </c>
      <c r="F20698" s="113" t="s">
        <v>200</v>
      </c>
      <c r="G20698" s="150">
        <v>2.3295741710920001E-5</v>
      </c>
    </row>
    <row r="20699" spans="1:7" x14ac:dyDescent="0.25">
      <c r="A20699" s="108" t="str">
        <f t="shared" si="323"/>
        <v>NO_1996_1A3(FS)_NOx</v>
      </c>
      <c r="B20699" s="113" t="s">
        <v>167</v>
      </c>
      <c r="C20699" s="113">
        <v>1996</v>
      </c>
      <c r="D20699" s="113" t="s">
        <v>132</v>
      </c>
      <c r="E20699" s="113" t="s">
        <v>199</v>
      </c>
      <c r="F20699" s="113" t="s">
        <v>200</v>
      </c>
      <c r="G20699" s="113">
        <v>57.856967234999999</v>
      </c>
    </row>
    <row r="20700" spans="1:7" x14ac:dyDescent="0.25">
      <c r="A20700" s="108" t="str">
        <f t="shared" si="323"/>
        <v>NO_1996_1A3(FS)_NMVOC</v>
      </c>
      <c r="B20700" s="113" t="s">
        <v>167</v>
      </c>
      <c r="C20700" s="113">
        <v>1996</v>
      </c>
      <c r="D20700" s="113" t="s">
        <v>132</v>
      </c>
      <c r="E20700" s="113" t="s">
        <v>123</v>
      </c>
      <c r="F20700" s="113" t="s">
        <v>200</v>
      </c>
      <c r="G20700" s="113">
        <v>48.989551177400003</v>
      </c>
    </row>
    <row r="20701" spans="1:7" x14ac:dyDescent="0.25">
      <c r="A20701" s="108" t="str">
        <f t="shared" si="323"/>
        <v>NO_1996_1A3(FS)_SOx</v>
      </c>
      <c r="B20701" s="113" t="s">
        <v>167</v>
      </c>
      <c r="C20701" s="113">
        <v>1996</v>
      </c>
      <c r="D20701" s="113" t="s">
        <v>132</v>
      </c>
      <c r="E20701" s="113" t="s">
        <v>201</v>
      </c>
      <c r="F20701" s="113" t="s">
        <v>200</v>
      </c>
      <c r="G20701" s="113">
        <v>1.3842444816999999</v>
      </c>
    </row>
    <row r="20702" spans="1:7" x14ac:dyDescent="0.25">
      <c r="A20702" s="108" t="str">
        <f t="shared" si="323"/>
        <v>NO_1996_1A3(FS)_NH3</v>
      </c>
      <c r="B20702" s="113" t="s">
        <v>167</v>
      </c>
      <c r="C20702" s="113">
        <v>1996</v>
      </c>
      <c r="D20702" s="113" t="s">
        <v>132</v>
      </c>
      <c r="E20702" s="113" t="s">
        <v>124</v>
      </c>
      <c r="F20702" s="113" t="s">
        <v>200</v>
      </c>
      <c r="G20702" s="113">
        <v>1.0481075147000001</v>
      </c>
    </row>
    <row r="20703" spans="1:7" x14ac:dyDescent="0.25">
      <c r="A20703" s="108" t="str">
        <f t="shared" si="323"/>
        <v>NO_1996_1A3(FS)_PM2.5</v>
      </c>
      <c r="B20703" s="113" t="s">
        <v>167</v>
      </c>
      <c r="C20703" s="113">
        <v>1996</v>
      </c>
      <c r="D20703" s="113" t="s">
        <v>132</v>
      </c>
      <c r="E20703" s="113" t="s">
        <v>203</v>
      </c>
      <c r="F20703" s="113" t="s">
        <v>200</v>
      </c>
      <c r="G20703" s="113">
        <v>5.5166043149000004</v>
      </c>
    </row>
    <row r="20704" spans="1:7" x14ac:dyDescent="0.25">
      <c r="A20704" s="108" t="str">
        <f t="shared" si="323"/>
        <v>NO_1996_3D_NOx</v>
      </c>
      <c r="B20704" s="113" t="s">
        <v>167</v>
      </c>
      <c r="C20704" s="113">
        <v>1996</v>
      </c>
      <c r="D20704" s="113" t="s">
        <v>206</v>
      </c>
      <c r="E20704" s="113" t="s">
        <v>199</v>
      </c>
      <c r="F20704" s="113" t="s">
        <v>200</v>
      </c>
      <c r="G20704" s="113">
        <v>7.4636258966</v>
      </c>
    </row>
    <row r="20705" spans="1:7" x14ac:dyDescent="0.25">
      <c r="A20705" s="108" t="str">
        <f t="shared" si="323"/>
        <v>NO_1997_NATIONAL TOTAL_NOx</v>
      </c>
      <c r="B20705" s="113" t="s">
        <v>167</v>
      </c>
      <c r="C20705" s="113">
        <v>1997</v>
      </c>
      <c r="D20705" s="113" t="s">
        <v>122</v>
      </c>
      <c r="E20705" s="113" t="s">
        <v>199</v>
      </c>
      <c r="F20705" s="113" t="s">
        <v>200</v>
      </c>
      <c r="G20705" s="113">
        <v>233.23353958889999</v>
      </c>
    </row>
    <row r="20706" spans="1:7" x14ac:dyDescent="0.25">
      <c r="A20706" s="108" t="str">
        <f t="shared" si="323"/>
        <v>NO_1997_NATIONAL TOTAL_NMVOC</v>
      </c>
      <c r="B20706" s="113" t="s">
        <v>167</v>
      </c>
      <c r="C20706" s="113">
        <v>1997</v>
      </c>
      <c r="D20706" s="113" t="s">
        <v>122</v>
      </c>
      <c r="E20706" s="113" t="s">
        <v>123</v>
      </c>
      <c r="F20706" s="113" t="s">
        <v>200</v>
      </c>
      <c r="G20706" s="113">
        <v>392.98941332039999</v>
      </c>
    </row>
    <row r="20707" spans="1:7" x14ac:dyDescent="0.25">
      <c r="A20707" s="108" t="str">
        <f t="shared" si="323"/>
        <v>NO_1997_NATIONAL TOTAL_SOx</v>
      </c>
      <c r="B20707" s="113" t="s">
        <v>167</v>
      </c>
      <c r="C20707" s="113">
        <v>1997</v>
      </c>
      <c r="D20707" s="113" t="s">
        <v>122</v>
      </c>
      <c r="E20707" s="113" t="s">
        <v>201</v>
      </c>
      <c r="F20707" s="113" t="s">
        <v>200</v>
      </c>
      <c r="G20707" s="113">
        <v>30.936621231899998</v>
      </c>
    </row>
    <row r="20708" spans="1:7" x14ac:dyDescent="0.25">
      <c r="A20708" s="108" t="str">
        <f t="shared" si="323"/>
        <v>NO_1997_NATIONAL TOTAL_NH3</v>
      </c>
      <c r="B20708" s="113" t="s">
        <v>167</v>
      </c>
      <c r="C20708" s="113">
        <v>1997</v>
      </c>
      <c r="D20708" s="113" t="s">
        <v>122</v>
      </c>
      <c r="E20708" s="113" t="s">
        <v>124</v>
      </c>
      <c r="F20708" s="113" t="s">
        <v>200</v>
      </c>
      <c r="G20708" s="113">
        <v>29.305395665799999</v>
      </c>
    </row>
    <row r="20709" spans="1:7" x14ac:dyDescent="0.25">
      <c r="A20709" s="108" t="str">
        <f t="shared" si="323"/>
        <v>NO_1997_NATIONAL TOTAL_PM2.5</v>
      </c>
      <c r="B20709" s="113" t="s">
        <v>167</v>
      </c>
      <c r="C20709" s="113">
        <v>1997</v>
      </c>
      <c r="D20709" s="113" t="s">
        <v>122</v>
      </c>
      <c r="E20709" s="113" t="s">
        <v>203</v>
      </c>
      <c r="F20709" s="113" t="s">
        <v>200</v>
      </c>
      <c r="G20709" s="113">
        <v>50.600489803400002</v>
      </c>
    </row>
    <row r="20710" spans="1:7" x14ac:dyDescent="0.25">
      <c r="A20710" s="108" t="str">
        <f t="shared" si="323"/>
        <v>NO_1997_NATIONAL TOTAL_Pb</v>
      </c>
      <c r="B20710" s="113" t="s">
        <v>167</v>
      </c>
      <c r="C20710" s="113">
        <v>1997</v>
      </c>
      <c r="D20710" s="113" t="s">
        <v>122</v>
      </c>
      <c r="E20710" s="113" t="s">
        <v>125</v>
      </c>
      <c r="F20710" s="113" t="s">
        <v>200</v>
      </c>
      <c r="G20710" s="113">
        <v>1.29376677785E-2</v>
      </c>
    </row>
    <row r="20711" spans="1:7" x14ac:dyDescent="0.25">
      <c r="A20711" s="108" t="str">
        <f t="shared" si="323"/>
        <v>NO_1997_NATIONAL TOTAL_Cd</v>
      </c>
      <c r="B20711" s="113" t="s">
        <v>167</v>
      </c>
      <c r="C20711" s="113">
        <v>1997</v>
      </c>
      <c r="D20711" s="113" t="s">
        <v>122</v>
      </c>
      <c r="E20711" s="113" t="s">
        <v>126</v>
      </c>
      <c r="F20711" s="113" t="s">
        <v>200</v>
      </c>
      <c r="G20711" s="113">
        <v>1.7021196387E-3</v>
      </c>
    </row>
    <row r="20712" spans="1:7" x14ac:dyDescent="0.25">
      <c r="A20712" s="108" t="str">
        <f t="shared" si="323"/>
        <v>NO_1997_NATIONAL TOTAL_Hg</v>
      </c>
      <c r="B20712" s="113" t="s">
        <v>167</v>
      </c>
      <c r="C20712" s="113">
        <v>1997</v>
      </c>
      <c r="D20712" s="113" t="s">
        <v>122</v>
      </c>
      <c r="E20712" s="113" t="s">
        <v>127</v>
      </c>
      <c r="F20712" s="113" t="s">
        <v>200</v>
      </c>
      <c r="G20712" s="113">
        <v>8.298316444E-4</v>
      </c>
    </row>
    <row r="20713" spans="1:7" x14ac:dyDescent="0.25">
      <c r="A20713" s="108" t="str">
        <f t="shared" si="323"/>
        <v>NO_1997_NATIONAL TOTAL_DIOX</v>
      </c>
      <c r="B20713" s="113" t="s">
        <v>167</v>
      </c>
      <c r="C20713" s="113">
        <v>1997</v>
      </c>
      <c r="D20713" s="113" t="s">
        <v>122</v>
      </c>
      <c r="E20713" s="113" t="s">
        <v>128</v>
      </c>
      <c r="F20713" s="113" t="s">
        <v>200</v>
      </c>
      <c r="G20713" s="150">
        <v>3.9738007466099997E-8</v>
      </c>
    </row>
    <row r="20714" spans="1:7" x14ac:dyDescent="0.25">
      <c r="A20714" s="108" t="str">
        <f t="shared" si="323"/>
        <v>NO_1997_NATIONAL TOTAL_PAH</v>
      </c>
      <c r="B20714" s="113" t="s">
        <v>167</v>
      </c>
      <c r="C20714" s="113">
        <v>1997</v>
      </c>
      <c r="D20714" s="113" t="s">
        <v>122</v>
      </c>
      <c r="E20714" s="113" t="s">
        <v>129</v>
      </c>
      <c r="F20714" s="113" t="s">
        <v>200</v>
      </c>
      <c r="G20714" s="113">
        <v>1.8365973092805198E-2</v>
      </c>
    </row>
    <row r="20715" spans="1:7" x14ac:dyDescent="0.25">
      <c r="A20715" s="108" t="str">
        <f t="shared" si="323"/>
        <v>NO_1997_NATIONAL TOTAL_HCB</v>
      </c>
      <c r="B20715" s="113" t="s">
        <v>167</v>
      </c>
      <c r="C20715" s="113">
        <v>1997</v>
      </c>
      <c r="D20715" s="113" t="s">
        <v>122</v>
      </c>
      <c r="E20715" s="113" t="s">
        <v>130</v>
      </c>
      <c r="F20715" s="113" t="s">
        <v>200</v>
      </c>
      <c r="G20715" s="150">
        <v>6.3147604421580003E-5</v>
      </c>
    </row>
    <row r="20716" spans="1:7" x14ac:dyDescent="0.25">
      <c r="A20716" s="108" t="str">
        <f t="shared" si="323"/>
        <v>NO_1997_NATIONAL TOTAL_PCB</v>
      </c>
      <c r="B20716" s="113" t="s">
        <v>167</v>
      </c>
      <c r="C20716" s="113">
        <v>1997</v>
      </c>
      <c r="D20716" s="113" t="s">
        <v>122</v>
      </c>
      <c r="E20716" s="113" t="s">
        <v>259</v>
      </c>
      <c r="F20716" s="113" t="s">
        <v>200</v>
      </c>
      <c r="G20716" s="150">
        <v>2.40512408707E-5</v>
      </c>
    </row>
    <row r="20717" spans="1:7" x14ac:dyDescent="0.25">
      <c r="A20717" s="108" t="str">
        <f t="shared" si="323"/>
        <v>NO_1997_1A3(FS)_NOx</v>
      </c>
      <c r="B20717" s="113" t="s">
        <v>167</v>
      </c>
      <c r="C20717" s="113">
        <v>1997</v>
      </c>
      <c r="D20717" s="113" t="s">
        <v>132</v>
      </c>
      <c r="E20717" s="113" t="s">
        <v>199</v>
      </c>
      <c r="F20717" s="113" t="s">
        <v>200</v>
      </c>
      <c r="G20717" s="113">
        <v>58.393941765800001</v>
      </c>
    </row>
    <row r="20718" spans="1:7" x14ac:dyDescent="0.25">
      <c r="A20718" s="108" t="str">
        <f t="shared" si="323"/>
        <v>NO_1997_1A3(FS)_NMVOC</v>
      </c>
      <c r="B20718" s="113" t="s">
        <v>167</v>
      </c>
      <c r="C20718" s="113">
        <v>1997</v>
      </c>
      <c r="D20718" s="113" t="s">
        <v>132</v>
      </c>
      <c r="E20718" s="113" t="s">
        <v>123</v>
      </c>
      <c r="F20718" s="113" t="s">
        <v>200</v>
      </c>
      <c r="G20718" s="113">
        <v>46.003585245300002</v>
      </c>
    </row>
    <row r="20719" spans="1:7" x14ac:dyDescent="0.25">
      <c r="A20719" s="108" t="str">
        <f t="shared" si="323"/>
        <v>NO_1997_1A3(FS)_SOx</v>
      </c>
      <c r="B20719" s="113" t="s">
        <v>167</v>
      </c>
      <c r="C20719" s="113">
        <v>1997</v>
      </c>
      <c r="D20719" s="113" t="s">
        <v>132</v>
      </c>
      <c r="E20719" s="113" t="s">
        <v>201</v>
      </c>
      <c r="F20719" s="113" t="s">
        <v>200</v>
      </c>
      <c r="G20719" s="113">
        <v>1.3116911728</v>
      </c>
    </row>
    <row r="20720" spans="1:7" x14ac:dyDescent="0.25">
      <c r="A20720" s="108" t="str">
        <f t="shared" si="323"/>
        <v>NO_1997_1A3(FS)_NH3</v>
      </c>
      <c r="B20720" s="113" t="s">
        <v>167</v>
      </c>
      <c r="C20720" s="113">
        <v>1997</v>
      </c>
      <c r="D20720" s="113" t="s">
        <v>132</v>
      </c>
      <c r="E20720" s="113" t="s">
        <v>124</v>
      </c>
      <c r="F20720" s="113" t="s">
        <v>200</v>
      </c>
      <c r="G20720" s="113">
        <v>1.2772481371</v>
      </c>
    </row>
    <row r="20721" spans="1:7" x14ac:dyDescent="0.25">
      <c r="A20721" s="108" t="str">
        <f t="shared" si="323"/>
        <v>NO_1997_1A3(FS)_PM2.5</v>
      </c>
      <c r="B20721" s="113" t="s">
        <v>167</v>
      </c>
      <c r="C20721" s="113">
        <v>1997</v>
      </c>
      <c r="D20721" s="113" t="s">
        <v>132</v>
      </c>
      <c r="E20721" s="113" t="s">
        <v>203</v>
      </c>
      <c r="F20721" s="113" t="s">
        <v>200</v>
      </c>
      <c r="G20721" s="113">
        <v>5.7525052498000004</v>
      </c>
    </row>
    <row r="20722" spans="1:7" x14ac:dyDescent="0.25">
      <c r="A20722" s="108" t="str">
        <f t="shared" si="323"/>
        <v>NO_1997_3D_NOx</v>
      </c>
      <c r="B20722" s="113" t="s">
        <v>167</v>
      </c>
      <c r="C20722" s="113">
        <v>1997</v>
      </c>
      <c r="D20722" s="113" t="s">
        <v>206</v>
      </c>
      <c r="E20722" s="113" t="s">
        <v>199</v>
      </c>
      <c r="F20722" s="113" t="s">
        <v>200</v>
      </c>
      <c r="G20722" s="113">
        <v>7.4681956842000004</v>
      </c>
    </row>
    <row r="20723" spans="1:7" x14ac:dyDescent="0.25">
      <c r="A20723" s="108" t="str">
        <f t="shared" si="323"/>
        <v>NO_1998_NATIONAL TOTAL_NOx</v>
      </c>
      <c r="B20723" s="113" t="s">
        <v>167</v>
      </c>
      <c r="C20723" s="113">
        <v>1998</v>
      </c>
      <c r="D20723" s="113" t="s">
        <v>122</v>
      </c>
      <c r="E20723" s="113" t="s">
        <v>199</v>
      </c>
      <c r="F20723" s="113" t="s">
        <v>200</v>
      </c>
      <c r="G20723" s="113">
        <v>234.5715173127</v>
      </c>
    </row>
    <row r="20724" spans="1:7" x14ac:dyDescent="0.25">
      <c r="A20724" s="108" t="str">
        <f t="shared" si="323"/>
        <v>NO_1998_NATIONAL TOTAL_NMVOC</v>
      </c>
      <c r="B20724" s="113" t="s">
        <v>167</v>
      </c>
      <c r="C20724" s="113">
        <v>1998</v>
      </c>
      <c r="D20724" s="113" t="s">
        <v>122</v>
      </c>
      <c r="E20724" s="113" t="s">
        <v>123</v>
      </c>
      <c r="F20724" s="113" t="s">
        <v>200</v>
      </c>
      <c r="G20724" s="113">
        <v>387.73456051170001</v>
      </c>
    </row>
    <row r="20725" spans="1:7" x14ac:dyDescent="0.25">
      <c r="A20725" s="108" t="str">
        <f t="shared" si="323"/>
        <v>NO_1998_NATIONAL TOTAL_SOx</v>
      </c>
      <c r="B20725" s="113" t="s">
        <v>167</v>
      </c>
      <c r="C20725" s="113">
        <v>1998</v>
      </c>
      <c r="D20725" s="113" t="s">
        <v>122</v>
      </c>
      <c r="E20725" s="113" t="s">
        <v>201</v>
      </c>
      <c r="F20725" s="113" t="s">
        <v>200</v>
      </c>
      <c r="G20725" s="113">
        <v>29.782686695599999</v>
      </c>
    </row>
    <row r="20726" spans="1:7" x14ac:dyDescent="0.25">
      <c r="A20726" s="108" t="str">
        <f t="shared" si="323"/>
        <v>NO_1998_NATIONAL TOTAL_NH3</v>
      </c>
      <c r="B20726" s="113" t="s">
        <v>167</v>
      </c>
      <c r="C20726" s="113">
        <v>1998</v>
      </c>
      <c r="D20726" s="113" t="s">
        <v>122</v>
      </c>
      <c r="E20726" s="113" t="s">
        <v>124</v>
      </c>
      <c r="F20726" s="113" t="s">
        <v>200</v>
      </c>
      <c r="G20726" s="113">
        <v>29.9314572111</v>
      </c>
    </row>
    <row r="20727" spans="1:7" x14ac:dyDescent="0.25">
      <c r="A20727" s="108" t="str">
        <f t="shared" si="323"/>
        <v>NO_1998_NATIONAL TOTAL_PM2.5</v>
      </c>
      <c r="B20727" s="113" t="s">
        <v>167</v>
      </c>
      <c r="C20727" s="113">
        <v>1998</v>
      </c>
      <c r="D20727" s="113" t="s">
        <v>122</v>
      </c>
      <c r="E20727" s="113" t="s">
        <v>203</v>
      </c>
      <c r="F20727" s="113" t="s">
        <v>200</v>
      </c>
      <c r="G20727" s="113">
        <v>45.817918906499997</v>
      </c>
    </row>
    <row r="20728" spans="1:7" x14ac:dyDescent="0.25">
      <c r="A20728" s="108" t="str">
        <f t="shared" si="323"/>
        <v>NO_1998_NATIONAL TOTAL_Pb</v>
      </c>
      <c r="B20728" s="113" t="s">
        <v>167</v>
      </c>
      <c r="C20728" s="113">
        <v>1998</v>
      </c>
      <c r="D20728" s="113" t="s">
        <v>122</v>
      </c>
      <c r="E20728" s="113" t="s">
        <v>125</v>
      </c>
      <c r="F20728" s="113" t="s">
        <v>200</v>
      </c>
      <c r="G20728" s="113">
        <v>1.35614208288E-2</v>
      </c>
    </row>
    <row r="20729" spans="1:7" x14ac:dyDescent="0.25">
      <c r="A20729" s="108" t="str">
        <f t="shared" si="323"/>
        <v>NO_1998_NATIONAL TOTAL_Cd</v>
      </c>
      <c r="B20729" s="113" t="s">
        <v>167</v>
      </c>
      <c r="C20729" s="113">
        <v>1998</v>
      </c>
      <c r="D20729" s="113" t="s">
        <v>122</v>
      </c>
      <c r="E20729" s="113" t="s">
        <v>126</v>
      </c>
      <c r="F20729" s="113" t="s">
        <v>200</v>
      </c>
      <c r="G20729" s="113">
        <v>1.6930225227E-3</v>
      </c>
    </row>
    <row r="20730" spans="1:7" x14ac:dyDescent="0.25">
      <c r="A20730" s="108" t="str">
        <f t="shared" si="323"/>
        <v>NO_1998_NATIONAL TOTAL_Hg</v>
      </c>
      <c r="B20730" s="113" t="s">
        <v>167</v>
      </c>
      <c r="C20730" s="113">
        <v>1998</v>
      </c>
      <c r="D20730" s="113" t="s">
        <v>122</v>
      </c>
      <c r="E20730" s="113" t="s">
        <v>127</v>
      </c>
      <c r="F20730" s="113" t="s">
        <v>200</v>
      </c>
      <c r="G20730" s="113">
        <v>7.7493874089999996E-4</v>
      </c>
    </row>
    <row r="20731" spans="1:7" x14ac:dyDescent="0.25">
      <c r="A20731" s="108" t="str">
        <f t="shared" si="323"/>
        <v>NO_1998_NATIONAL TOTAL_DIOX</v>
      </c>
      <c r="B20731" s="113" t="s">
        <v>167</v>
      </c>
      <c r="C20731" s="113">
        <v>1998</v>
      </c>
      <c r="D20731" s="113" t="s">
        <v>122</v>
      </c>
      <c r="E20731" s="113" t="s">
        <v>128</v>
      </c>
      <c r="F20731" s="113" t="s">
        <v>200</v>
      </c>
      <c r="G20731" s="150">
        <v>3.3595438102999999E-8</v>
      </c>
    </row>
    <row r="20732" spans="1:7" x14ac:dyDescent="0.25">
      <c r="A20732" s="108" t="str">
        <f t="shared" si="323"/>
        <v>NO_1998_NATIONAL TOTAL_PAH</v>
      </c>
      <c r="B20732" s="113" t="s">
        <v>167</v>
      </c>
      <c r="C20732" s="113">
        <v>1998</v>
      </c>
      <c r="D20732" s="113" t="s">
        <v>122</v>
      </c>
      <c r="E20732" s="113" t="s">
        <v>129</v>
      </c>
      <c r="F20732" s="113" t="s">
        <v>200</v>
      </c>
      <c r="G20732" s="113">
        <v>1.6215731591616999E-2</v>
      </c>
    </row>
    <row r="20733" spans="1:7" x14ac:dyDescent="0.25">
      <c r="A20733" s="108" t="str">
        <f t="shared" si="323"/>
        <v>NO_1998_NATIONAL TOTAL_HCB</v>
      </c>
      <c r="B20733" s="113" t="s">
        <v>167</v>
      </c>
      <c r="C20733" s="113">
        <v>1998</v>
      </c>
      <c r="D20733" s="113" t="s">
        <v>122</v>
      </c>
      <c r="E20733" s="113" t="s">
        <v>130</v>
      </c>
      <c r="F20733" s="113" t="s">
        <v>200</v>
      </c>
      <c r="G20733" s="150">
        <v>5.4660025084983998E-5</v>
      </c>
    </row>
    <row r="20734" spans="1:7" x14ac:dyDescent="0.25">
      <c r="A20734" s="108" t="str">
        <f t="shared" si="323"/>
        <v>NO_1998_NATIONAL TOTAL_PCB</v>
      </c>
      <c r="B20734" s="113" t="s">
        <v>167</v>
      </c>
      <c r="C20734" s="113">
        <v>1998</v>
      </c>
      <c r="D20734" s="113" t="s">
        <v>122</v>
      </c>
      <c r="E20734" s="113" t="s">
        <v>259</v>
      </c>
      <c r="F20734" s="113" t="s">
        <v>200</v>
      </c>
      <c r="G20734" s="150">
        <v>2.1532867835840001E-5</v>
      </c>
    </row>
    <row r="20735" spans="1:7" x14ac:dyDescent="0.25">
      <c r="A20735" s="108" t="str">
        <f t="shared" si="323"/>
        <v>NO_1998_1A3(FS)_NOx</v>
      </c>
      <c r="B20735" s="113" t="s">
        <v>167</v>
      </c>
      <c r="C20735" s="113">
        <v>1998</v>
      </c>
      <c r="D20735" s="113" t="s">
        <v>132</v>
      </c>
      <c r="E20735" s="113" t="s">
        <v>199</v>
      </c>
      <c r="F20735" s="113" t="s">
        <v>200</v>
      </c>
      <c r="G20735" s="113">
        <v>55.5339845719</v>
      </c>
    </row>
    <row r="20736" spans="1:7" x14ac:dyDescent="0.25">
      <c r="A20736" s="108" t="str">
        <f t="shared" si="323"/>
        <v>NO_1998_1A3(FS)_NMVOC</v>
      </c>
      <c r="B20736" s="113" t="s">
        <v>167</v>
      </c>
      <c r="C20736" s="113">
        <v>1998</v>
      </c>
      <c r="D20736" s="113" t="s">
        <v>132</v>
      </c>
      <c r="E20736" s="113" t="s">
        <v>123</v>
      </c>
      <c r="F20736" s="113" t="s">
        <v>200</v>
      </c>
      <c r="G20736" s="113">
        <v>41.607104855899998</v>
      </c>
    </row>
    <row r="20737" spans="1:7" x14ac:dyDescent="0.25">
      <c r="A20737" s="108" t="str">
        <f t="shared" si="323"/>
        <v>NO_1998_1A3(FS)_SOx</v>
      </c>
      <c r="B20737" s="113" t="s">
        <v>167</v>
      </c>
      <c r="C20737" s="113">
        <v>1998</v>
      </c>
      <c r="D20737" s="113" t="s">
        <v>132</v>
      </c>
      <c r="E20737" s="113" t="s">
        <v>201</v>
      </c>
      <c r="F20737" s="113" t="s">
        <v>200</v>
      </c>
      <c r="G20737" s="113">
        <v>1.0064025149</v>
      </c>
    </row>
    <row r="20738" spans="1:7" x14ac:dyDescent="0.25">
      <c r="A20738" s="108" t="str">
        <f t="shared" ref="A20738:A20801" si="324">CONCATENATE(B20738,"_",C20738,"_",D20738,"_",E20738)</f>
        <v>NO_1998_1A3(FS)_NH3</v>
      </c>
      <c r="B20738" s="113" t="s">
        <v>167</v>
      </c>
      <c r="C20738" s="113">
        <v>1998</v>
      </c>
      <c r="D20738" s="113" t="s">
        <v>132</v>
      </c>
      <c r="E20738" s="113" t="s">
        <v>124</v>
      </c>
      <c r="F20738" s="113" t="s">
        <v>200</v>
      </c>
      <c r="G20738" s="113">
        <v>1.5069997431</v>
      </c>
    </row>
    <row r="20739" spans="1:7" x14ac:dyDescent="0.25">
      <c r="A20739" s="108" t="str">
        <f t="shared" si="324"/>
        <v>NO_1998_1A3(FS)_PM2.5</v>
      </c>
      <c r="B20739" s="113" t="s">
        <v>167</v>
      </c>
      <c r="C20739" s="113">
        <v>1998</v>
      </c>
      <c r="D20739" s="113" t="s">
        <v>132</v>
      </c>
      <c r="E20739" s="113" t="s">
        <v>203</v>
      </c>
      <c r="F20739" s="113" t="s">
        <v>200</v>
      </c>
      <c r="G20739" s="113">
        <v>5.0578646316000002</v>
      </c>
    </row>
    <row r="20740" spans="1:7" x14ac:dyDescent="0.25">
      <c r="A20740" s="108" t="str">
        <f t="shared" si="324"/>
        <v>NO_1998_3D_NOx</v>
      </c>
      <c r="B20740" s="113" t="s">
        <v>167</v>
      </c>
      <c r="C20740" s="113">
        <v>1998</v>
      </c>
      <c r="D20740" s="113" t="s">
        <v>206</v>
      </c>
      <c r="E20740" s="113" t="s">
        <v>199</v>
      </c>
      <c r="F20740" s="113" t="s">
        <v>200</v>
      </c>
      <c r="G20740" s="113">
        <v>7.4780504649999999</v>
      </c>
    </row>
    <row r="20741" spans="1:7" x14ac:dyDescent="0.25">
      <c r="A20741" s="108" t="str">
        <f t="shared" si="324"/>
        <v>NO_1999_NATIONAL TOTAL_NOx</v>
      </c>
      <c r="B20741" s="113" t="s">
        <v>167</v>
      </c>
      <c r="C20741" s="113">
        <v>1999</v>
      </c>
      <c r="D20741" s="113" t="s">
        <v>122</v>
      </c>
      <c r="E20741" s="113" t="s">
        <v>199</v>
      </c>
      <c r="F20741" s="113" t="s">
        <v>200</v>
      </c>
      <c r="G20741" s="113">
        <v>227.0335363165</v>
      </c>
    </row>
    <row r="20742" spans="1:7" x14ac:dyDescent="0.25">
      <c r="A20742" s="108" t="str">
        <f t="shared" si="324"/>
        <v>NO_1999_NATIONAL TOTAL_NMVOC</v>
      </c>
      <c r="B20742" s="113" t="s">
        <v>167</v>
      </c>
      <c r="C20742" s="113">
        <v>1999</v>
      </c>
      <c r="D20742" s="113" t="s">
        <v>122</v>
      </c>
      <c r="E20742" s="113" t="s">
        <v>123</v>
      </c>
      <c r="F20742" s="113" t="s">
        <v>200</v>
      </c>
      <c r="G20742" s="113">
        <v>398.01568302449999</v>
      </c>
    </row>
    <row r="20743" spans="1:7" x14ac:dyDescent="0.25">
      <c r="A20743" s="108" t="str">
        <f t="shared" si="324"/>
        <v>NO_1999_NATIONAL TOTAL_SOx</v>
      </c>
      <c r="B20743" s="113" t="s">
        <v>167</v>
      </c>
      <c r="C20743" s="113">
        <v>1999</v>
      </c>
      <c r="D20743" s="113" t="s">
        <v>122</v>
      </c>
      <c r="E20743" s="113" t="s">
        <v>201</v>
      </c>
      <c r="F20743" s="113" t="s">
        <v>200</v>
      </c>
      <c r="G20743" s="113">
        <v>29.213470405700001</v>
      </c>
    </row>
    <row r="20744" spans="1:7" x14ac:dyDescent="0.25">
      <c r="A20744" s="108" t="str">
        <f t="shared" si="324"/>
        <v>NO_1999_NATIONAL TOTAL_NH3</v>
      </c>
      <c r="B20744" s="113" t="s">
        <v>167</v>
      </c>
      <c r="C20744" s="113">
        <v>1999</v>
      </c>
      <c r="D20744" s="113" t="s">
        <v>122</v>
      </c>
      <c r="E20744" s="113" t="s">
        <v>124</v>
      </c>
      <c r="F20744" s="113" t="s">
        <v>200</v>
      </c>
      <c r="G20744" s="113">
        <v>30.765305973</v>
      </c>
    </row>
    <row r="20745" spans="1:7" x14ac:dyDescent="0.25">
      <c r="A20745" s="108" t="str">
        <f t="shared" si="324"/>
        <v>NO_1999_NATIONAL TOTAL_PM2.5</v>
      </c>
      <c r="B20745" s="113" t="s">
        <v>167</v>
      </c>
      <c r="C20745" s="113">
        <v>1999</v>
      </c>
      <c r="D20745" s="113" t="s">
        <v>122</v>
      </c>
      <c r="E20745" s="113" t="s">
        <v>203</v>
      </c>
      <c r="F20745" s="113" t="s">
        <v>200</v>
      </c>
      <c r="G20745" s="113">
        <v>43.650579211100002</v>
      </c>
    </row>
    <row r="20746" spans="1:7" x14ac:dyDescent="0.25">
      <c r="A20746" s="108" t="str">
        <f t="shared" si="324"/>
        <v>NO_1999_NATIONAL TOTAL_Pb</v>
      </c>
      <c r="B20746" s="113" t="s">
        <v>167</v>
      </c>
      <c r="C20746" s="113">
        <v>1999</v>
      </c>
      <c r="D20746" s="113" t="s">
        <v>122</v>
      </c>
      <c r="E20746" s="113" t="s">
        <v>125</v>
      </c>
      <c r="F20746" s="113" t="s">
        <v>200</v>
      </c>
      <c r="G20746" s="113">
        <v>1.29164451026E-2</v>
      </c>
    </row>
    <row r="20747" spans="1:7" x14ac:dyDescent="0.25">
      <c r="A20747" s="108" t="str">
        <f t="shared" si="324"/>
        <v>NO_1999_NATIONAL TOTAL_Cd</v>
      </c>
      <c r="B20747" s="113" t="s">
        <v>167</v>
      </c>
      <c r="C20747" s="113">
        <v>1999</v>
      </c>
      <c r="D20747" s="113" t="s">
        <v>122</v>
      </c>
      <c r="E20747" s="113" t="s">
        <v>126</v>
      </c>
      <c r="F20747" s="113" t="s">
        <v>200</v>
      </c>
      <c r="G20747" s="113">
        <v>1.5936119943E-3</v>
      </c>
    </row>
    <row r="20748" spans="1:7" x14ac:dyDescent="0.25">
      <c r="A20748" s="108" t="str">
        <f t="shared" si="324"/>
        <v>NO_1999_NATIONAL TOTAL_Hg</v>
      </c>
      <c r="B20748" s="113" t="s">
        <v>167</v>
      </c>
      <c r="C20748" s="113">
        <v>1999</v>
      </c>
      <c r="D20748" s="113" t="s">
        <v>122</v>
      </c>
      <c r="E20748" s="113" t="s">
        <v>127</v>
      </c>
      <c r="F20748" s="113" t="s">
        <v>200</v>
      </c>
      <c r="G20748" s="113">
        <v>8.1662430660000001E-4</v>
      </c>
    </row>
    <row r="20749" spans="1:7" x14ac:dyDescent="0.25">
      <c r="A20749" s="108" t="str">
        <f t="shared" si="324"/>
        <v>NO_1999_NATIONAL TOTAL_DIOX</v>
      </c>
      <c r="B20749" s="113" t="s">
        <v>167</v>
      </c>
      <c r="C20749" s="113">
        <v>1999</v>
      </c>
      <c r="D20749" s="113" t="s">
        <v>122</v>
      </c>
      <c r="E20749" s="113" t="s">
        <v>128</v>
      </c>
      <c r="F20749" s="113" t="s">
        <v>200</v>
      </c>
      <c r="G20749" s="150">
        <v>3.8055695596000002E-8</v>
      </c>
    </row>
    <row r="20750" spans="1:7" x14ac:dyDescent="0.25">
      <c r="A20750" s="108" t="str">
        <f t="shared" si="324"/>
        <v>NO_1999_NATIONAL TOTAL_PAH</v>
      </c>
      <c r="B20750" s="113" t="s">
        <v>167</v>
      </c>
      <c r="C20750" s="113">
        <v>1999</v>
      </c>
      <c r="D20750" s="113" t="s">
        <v>122</v>
      </c>
      <c r="E20750" s="113" t="s">
        <v>129</v>
      </c>
      <c r="F20750" s="113" t="s">
        <v>200</v>
      </c>
      <c r="G20750" s="113">
        <v>1.5237976579642799E-2</v>
      </c>
    </row>
    <row r="20751" spans="1:7" x14ac:dyDescent="0.25">
      <c r="A20751" s="108" t="str">
        <f t="shared" si="324"/>
        <v>NO_1999_NATIONAL TOTAL_HCB</v>
      </c>
      <c r="B20751" s="113" t="s">
        <v>167</v>
      </c>
      <c r="C20751" s="113">
        <v>1999</v>
      </c>
      <c r="D20751" s="113" t="s">
        <v>122</v>
      </c>
      <c r="E20751" s="113" t="s">
        <v>130</v>
      </c>
      <c r="F20751" s="113" t="s">
        <v>200</v>
      </c>
      <c r="G20751" s="150">
        <v>3.8681264759221997E-5</v>
      </c>
    </row>
    <row r="20752" spans="1:7" x14ac:dyDescent="0.25">
      <c r="A20752" s="108" t="str">
        <f t="shared" si="324"/>
        <v>NO_1999_NATIONAL TOTAL_PCB</v>
      </c>
      <c r="B20752" s="113" t="s">
        <v>167</v>
      </c>
      <c r="C20752" s="113">
        <v>1999</v>
      </c>
      <c r="D20752" s="113" t="s">
        <v>122</v>
      </c>
      <c r="E20752" s="113" t="s">
        <v>259</v>
      </c>
      <c r="F20752" s="113" t="s">
        <v>200</v>
      </c>
      <c r="G20752" s="150">
        <v>2.205139823656E-5</v>
      </c>
    </row>
    <row r="20753" spans="1:7" x14ac:dyDescent="0.25">
      <c r="A20753" s="108" t="str">
        <f t="shared" si="324"/>
        <v>NO_1999_1A3(FS)_NOx</v>
      </c>
      <c r="B20753" s="113" t="s">
        <v>167</v>
      </c>
      <c r="C20753" s="113">
        <v>1999</v>
      </c>
      <c r="D20753" s="113" t="s">
        <v>132</v>
      </c>
      <c r="E20753" s="113" t="s">
        <v>199</v>
      </c>
      <c r="F20753" s="113" t="s">
        <v>200</v>
      </c>
      <c r="G20753" s="113">
        <v>53.3779683371</v>
      </c>
    </row>
    <row r="20754" spans="1:7" x14ac:dyDescent="0.25">
      <c r="A20754" s="108" t="str">
        <f t="shared" si="324"/>
        <v>NO_1999_1A3(FS)_NMVOC</v>
      </c>
      <c r="B20754" s="113" t="s">
        <v>167</v>
      </c>
      <c r="C20754" s="113">
        <v>1999</v>
      </c>
      <c r="D20754" s="113" t="s">
        <v>132</v>
      </c>
      <c r="E20754" s="113" t="s">
        <v>123</v>
      </c>
      <c r="F20754" s="113" t="s">
        <v>200</v>
      </c>
      <c r="G20754" s="113">
        <v>37.762007747399998</v>
      </c>
    </row>
    <row r="20755" spans="1:7" x14ac:dyDescent="0.25">
      <c r="A20755" s="108" t="str">
        <f t="shared" si="324"/>
        <v>NO_1999_1A3(FS)_SOx</v>
      </c>
      <c r="B20755" s="113" t="s">
        <v>167</v>
      </c>
      <c r="C20755" s="113">
        <v>1999</v>
      </c>
      <c r="D20755" s="113" t="s">
        <v>132</v>
      </c>
      <c r="E20755" s="113" t="s">
        <v>201</v>
      </c>
      <c r="F20755" s="113" t="s">
        <v>200</v>
      </c>
      <c r="G20755" s="113">
        <v>0.99943087180000001</v>
      </c>
    </row>
    <row r="20756" spans="1:7" x14ac:dyDescent="0.25">
      <c r="A20756" s="108" t="str">
        <f t="shared" si="324"/>
        <v>NO_1999_1A3(FS)_NH3</v>
      </c>
      <c r="B20756" s="113" t="s">
        <v>167</v>
      </c>
      <c r="C20756" s="113">
        <v>1999</v>
      </c>
      <c r="D20756" s="113" t="s">
        <v>132</v>
      </c>
      <c r="E20756" s="113" t="s">
        <v>124</v>
      </c>
      <c r="F20756" s="113" t="s">
        <v>200</v>
      </c>
      <c r="G20756" s="113">
        <v>1.7065519214</v>
      </c>
    </row>
    <row r="20757" spans="1:7" x14ac:dyDescent="0.25">
      <c r="A20757" s="108" t="str">
        <f t="shared" si="324"/>
        <v>NO_1999_1A3(FS)_PM2.5</v>
      </c>
      <c r="B20757" s="113" t="s">
        <v>167</v>
      </c>
      <c r="C20757" s="113">
        <v>1999</v>
      </c>
      <c r="D20757" s="113" t="s">
        <v>132</v>
      </c>
      <c r="E20757" s="113" t="s">
        <v>203</v>
      </c>
      <c r="F20757" s="113" t="s">
        <v>200</v>
      </c>
      <c r="G20757" s="113">
        <v>4.7250980411999999</v>
      </c>
    </row>
    <row r="20758" spans="1:7" x14ac:dyDescent="0.25">
      <c r="A20758" s="108" t="str">
        <f t="shared" si="324"/>
        <v>NO_1999_3D_NOx</v>
      </c>
      <c r="B20758" s="113" t="s">
        <v>167</v>
      </c>
      <c r="C20758" s="113">
        <v>1999</v>
      </c>
      <c r="D20758" s="113" t="s">
        <v>206</v>
      </c>
      <c r="E20758" s="113" t="s">
        <v>199</v>
      </c>
      <c r="F20758" s="113" t="s">
        <v>200</v>
      </c>
      <c r="G20758" s="113">
        <v>7.3289763872</v>
      </c>
    </row>
    <row r="20759" spans="1:7" x14ac:dyDescent="0.25">
      <c r="A20759" s="108" t="str">
        <f t="shared" si="324"/>
        <v>NO_2000_NATIONAL TOTAL_NOx</v>
      </c>
      <c r="B20759" s="113" t="s">
        <v>167</v>
      </c>
      <c r="C20759" s="113">
        <v>2000</v>
      </c>
      <c r="D20759" s="113" t="s">
        <v>122</v>
      </c>
      <c r="E20759" s="113" t="s">
        <v>199</v>
      </c>
      <c r="F20759" s="113" t="s">
        <v>200</v>
      </c>
      <c r="G20759" s="113">
        <v>214.1837000148</v>
      </c>
    </row>
    <row r="20760" spans="1:7" x14ac:dyDescent="0.25">
      <c r="A20760" s="108" t="str">
        <f t="shared" si="324"/>
        <v>NO_2000_NATIONAL TOTAL_NMVOC</v>
      </c>
      <c r="B20760" s="113" t="s">
        <v>167</v>
      </c>
      <c r="C20760" s="113">
        <v>2000</v>
      </c>
      <c r="D20760" s="113" t="s">
        <v>122</v>
      </c>
      <c r="E20760" s="113" t="s">
        <v>123</v>
      </c>
      <c r="F20760" s="113" t="s">
        <v>200</v>
      </c>
      <c r="G20760" s="113">
        <v>408.83650320639998</v>
      </c>
    </row>
    <row r="20761" spans="1:7" x14ac:dyDescent="0.25">
      <c r="A20761" s="108" t="str">
        <f t="shared" si="324"/>
        <v>NO_2000_NATIONAL TOTAL_SOx</v>
      </c>
      <c r="B20761" s="113" t="s">
        <v>167</v>
      </c>
      <c r="C20761" s="113">
        <v>2000</v>
      </c>
      <c r="D20761" s="113" t="s">
        <v>122</v>
      </c>
      <c r="E20761" s="113" t="s">
        <v>201</v>
      </c>
      <c r="F20761" s="113" t="s">
        <v>200</v>
      </c>
      <c r="G20761" s="113">
        <v>26.835101031000001</v>
      </c>
    </row>
    <row r="20762" spans="1:7" x14ac:dyDescent="0.25">
      <c r="A20762" s="108" t="str">
        <f t="shared" si="324"/>
        <v>NO_2000_NATIONAL TOTAL_NH3</v>
      </c>
      <c r="B20762" s="113" t="s">
        <v>167</v>
      </c>
      <c r="C20762" s="113">
        <v>2000</v>
      </c>
      <c r="D20762" s="113" t="s">
        <v>122</v>
      </c>
      <c r="E20762" s="113" t="s">
        <v>124</v>
      </c>
      <c r="F20762" s="113" t="s">
        <v>200</v>
      </c>
      <c r="G20762" s="113">
        <v>29.978533307399999</v>
      </c>
    </row>
    <row r="20763" spans="1:7" x14ac:dyDescent="0.25">
      <c r="A20763" s="108" t="str">
        <f t="shared" si="324"/>
        <v>NO_2000_NATIONAL TOTAL_PM2.5</v>
      </c>
      <c r="B20763" s="113" t="s">
        <v>167</v>
      </c>
      <c r="C20763" s="113">
        <v>2000</v>
      </c>
      <c r="D20763" s="113" t="s">
        <v>122</v>
      </c>
      <c r="E20763" s="113" t="s">
        <v>203</v>
      </c>
      <c r="F20763" s="113" t="s">
        <v>200</v>
      </c>
      <c r="G20763" s="113">
        <v>44.055677168700001</v>
      </c>
    </row>
    <row r="20764" spans="1:7" x14ac:dyDescent="0.25">
      <c r="A20764" s="108" t="str">
        <f t="shared" si="324"/>
        <v>NO_2000_NATIONAL TOTAL_Pb</v>
      </c>
      <c r="B20764" s="113" t="s">
        <v>167</v>
      </c>
      <c r="C20764" s="113">
        <v>2000</v>
      </c>
      <c r="D20764" s="113" t="s">
        <v>122</v>
      </c>
      <c r="E20764" s="113" t="s">
        <v>125</v>
      </c>
      <c r="F20764" s="113" t="s">
        <v>200</v>
      </c>
      <c r="G20764" s="113">
        <v>1.1197786704E-2</v>
      </c>
    </row>
    <row r="20765" spans="1:7" x14ac:dyDescent="0.25">
      <c r="A20765" s="108" t="str">
        <f t="shared" si="324"/>
        <v>NO_2000_NATIONAL TOTAL_Cd</v>
      </c>
      <c r="B20765" s="113" t="s">
        <v>167</v>
      </c>
      <c r="C20765" s="113">
        <v>2000</v>
      </c>
      <c r="D20765" s="113" t="s">
        <v>122</v>
      </c>
      <c r="E20765" s="113" t="s">
        <v>126</v>
      </c>
      <c r="F20765" s="113" t="s">
        <v>200</v>
      </c>
      <c r="G20765" s="113">
        <v>1.3043349879E-3</v>
      </c>
    </row>
    <row r="20766" spans="1:7" x14ac:dyDescent="0.25">
      <c r="A20766" s="108" t="str">
        <f t="shared" si="324"/>
        <v>NO_2000_NATIONAL TOTAL_Hg</v>
      </c>
      <c r="B20766" s="113" t="s">
        <v>167</v>
      </c>
      <c r="C20766" s="113">
        <v>2000</v>
      </c>
      <c r="D20766" s="113" t="s">
        <v>122</v>
      </c>
      <c r="E20766" s="113" t="s">
        <v>127</v>
      </c>
      <c r="F20766" s="113" t="s">
        <v>200</v>
      </c>
      <c r="G20766" s="113">
        <v>6.3841251499999999E-4</v>
      </c>
    </row>
    <row r="20767" spans="1:7" x14ac:dyDescent="0.25">
      <c r="A20767" s="108" t="str">
        <f t="shared" si="324"/>
        <v>NO_2000_NATIONAL TOTAL_DIOX</v>
      </c>
      <c r="B20767" s="113" t="s">
        <v>167</v>
      </c>
      <c r="C20767" s="113">
        <v>2000</v>
      </c>
      <c r="D20767" s="113" t="s">
        <v>122</v>
      </c>
      <c r="E20767" s="113" t="s">
        <v>128</v>
      </c>
      <c r="F20767" s="113" t="s">
        <v>200</v>
      </c>
      <c r="G20767" s="150">
        <v>3.3379663525700001E-8</v>
      </c>
    </row>
    <row r="20768" spans="1:7" x14ac:dyDescent="0.25">
      <c r="A20768" s="108" t="str">
        <f t="shared" si="324"/>
        <v>NO_2000_NATIONAL TOTAL_PAH</v>
      </c>
      <c r="B20768" s="113" t="s">
        <v>167</v>
      </c>
      <c r="C20768" s="113">
        <v>2000</v>
      </c>
      <c r="D20768" s="113" t="s">
        <v>122</v>
      </c>
      <c r="E20768" s="113" t="s">
        <v>129</v>
      </c>
      <c r="F20768" s="113" t="s">
        <v>200</v>
      </c>
      <c r="G20768" s="113">
        <v>1.51219197990016E-2</v>
      </c>
    </row>
    <row r="20769" spans="1:7" x14ac:dyDescent="0.25">
      <c r="A20769" s="108" t="str">
        <f t="shared" si="324"/>
        <v>NO_2000_NATIONAL TOTAL_HCB</v>
      </c>
      <c r="B20769" s="113" t="s">
        <v>167</v>
      </c>
      <c r="C20769" s="113">
        <v>2000</v>
      </c>
      <c r="D20769" s="113" t="s">
        <v>122</v>
      </c>
      <c r="E20769" s="113" t="s">
        <v>130</v>
      </c>
      <c r="F20769" s="113" t="s">
        <v>200</v>
      </c>
      <c r="G20769" s="150">
        <v>4.6364504951220003E-5</v>
      </c>
    </row>
    <row r="20770" spans="1:7" x14ac:dyDescent="0.25">
      <c r="A20770" s="108" t="str">
        <f t="shared" si="324"/>
        <v>NO_2000_NATIONAL TOTAL_PCB</v>
      </c>
      <c r="B20770" s="113" t="s">
        <v>167</v>
      </c>
      <c r="C20770" s="113">
        <v>2000</v>
      </c>
      <c r="D20770" s="113" t="s">
        <v>122</v>
      </c>
      <c r="E20770" s="113" t="s">
        <v>259</v>
      </c>
      <c r="F20770" s="113" t="s">
        <v>200</v>
      </c>
      <c r="G20770" s="150">
        <v>2.0654169644380001E-5</v>
      </c>
    </row>
    <row r="20771" spans="1:7" x14ac:dyDescent="0.25">
      <c r="A20771" s="108" t="str">
        <f t="shared" si="324"/>
        <v>NO_2000_1A3(FS)_NOx</v>
      </c>
      <c r="B20771" s="113" t="s">
        <v>167</v>
      </c>
      <c r="C20771" s="113">
        <v>2000</v>
      </c>
      <c r="D20771" s="113" t="s">
        <v>132</v>
      </c>
      <c r="E20771" s="113" t="s">
        <v>199</v>
      </c>
      <c r="F20771" s="113" t="s">
        <v>200</v>
      </c>
      <c r="G20771" s="113">
        <v>51.315637208699997</v>
      </c>
    </row>
    <row r="20772" spans="1:7" x14ac:dyDescent="0.25">
      <c r="A20772" s="108" t="str">
        <f t="shared" si="324"/>
        <v>NO_2000_1A3(FS)_NMVOC</v>
      </c>
      <c r="B20772" s="113" t="s">
        <v>167</v>
      </c>
      <c r="C20772" s="113">
        <v>2000</v>
      </c>
      <c r="D20772" s="113" t="s">
        <v>132</v>
      </c>
      <c r="E20772" s="113" t="s">
        <v>123</v>
      </c>
      <c r="F20772" s="113" t="s">
        <v>200</v>
      </c>
      <c r="G20772" s="113">
        <v>34.5791612883</v>
      </c>
    </row>
    <row r="20773" spans="1:7" x14ac:dyDescent="0.25">
      <c r="A20773" s="108" t="str">
        <f t="shared" si="324"/>
        <v>NO_2000_1A3(FS)_SOx</v>
      </c>
      <c r="B20773" s="113" t="s">
        <v>167</v>
      </c>
      <c r="C20773" s="113">
        <v>2000</v>
      </c>
      <c r="D20773" s="113" t="s">
        <v>132</v>
      </c>
      <c r="E20773" s="113" t="s">
        <v>201</v>
      </c>
      <c r="F20773" s="113" t="s">
        <v>200</v>
      </c>
      <c r="G20773" s="113">
        <v>0.40395498730000001</v>
      </c>
    </row>
    <row r="20774" spans="1:7" x14ac:dyDescent="0.25">
      <c r="A20774" s="108" t="str">
        <f t="shared" si="324"/>
        <v>NO_2000_1A3(FS)_NH3</v>
      </c>
      <c r="B20774" s="113" t="s">
        <v>167</v>
      </c>
      <c r="C20774" s="113">
        <v>2000</v>
      </c>
      <c r="D20774" s="113" t="s">
        <v>132</v>
      </c>
      <c r="E20774" s="113" t="s">
        <v>124</v>
      </c>
      <c r="F20774" s="113" t="s">
        <v>200</v>
      </c>
      <c r="G20774" s="113">
        <v>1.8905612938</v>
      </c>
    </row>
    <row r="20775" spans="1:7" x14ac:dyDescent="0.25">
      <c r="A20775" s="108" t="str">
        <f t="shared" si="324"/>
        <v>NO_2000_1A3(FS)_PM2.5</v>
      </c>
      <c r="B20775" s="113" t="s">
        <v>167</v>
      </c>
      <c r="C20775" s="113">
        <v>2000</v>
      </c>
      <c r="D20775" s="113" t="s">
        <v>132</v>
      </c>
      <c r="E20775" s="113" t="s">
        <v>203</v>
      </c>
      <c r="F20775" s="113" t="s">
        <v>200</v>
      </c>
      <c r="G20775" s="113">
        <v>4.5207366998999996</v>
      </c>
    </row>
    <row r="20776" spans="1:7" x14ac:dyDescent="0.25">
      <c r="A20776" s="108" t="str">
        <f t="shared" si="324"/>
        <v>NO_2000_3D_NOx</v>
      </c>
      <c r="B20776" s="113" t="s">
        <v>167</v>
      </c>
      <c r="C20776" s="113">
        <v>2000</v>
      </c>
      <c r="D20776" s="113" t="s">
        <v>206</v>
      </c>
      <c r="E20776" s="113" t="s">
        <v>199</v>
      </c>
      <c r="F20776" s="113" t="s">
        <v>200</v>
      </c>
      <c r="G20776" s="113">
        <v>7.319267344</v>
      </c>
    </row>
    <row r="20777" spans="1:7" x14ac:dyDescent="0.25">
      <c r="A20777" s="108" t="str">
        <f t="shared" si="324"/>
        <v>NO_2001_NATIONAL TOTAL_NOx</v>
      </c>
      <c r="B20777" s="113" t="s">
        <v>167</v>
      </c>
      <c r="C20777" s="113">
        <v>2001</v>
      </c>
      <c r="D20777" s="113" t="s">
        <v>122</v>
      </c>
      <c r="E20777" s="113" t="s">
        <v>199</v>
      </c>
      <c r="F20777" s="113" t="s">
        <v>200</v>
      </c>
      <c r="G20777" s="113">
        <v>212.59809711209999</v>
      </c>
    </row>
    <row r="20778" spans="1:7" x14ac:dyDescent="0.25">
      <c r="A20778" s="108" t="str">
        <f t="shared" si="324"/>
        <v>NO_2001_NATIONAL TOTAL_NMVOC</v>
      </c>
      <c r="B20778" s="113" t="s">
        <v>167</v>
      </c>
      <c r="C20778" s="113">
        <v>2001</v>
      </c>
      <c r="D20778" s="113" t="s">
        <v>122</v>
      </c>
      <c r="E20778" s="113" t="s">
        <v>123</v>
      </c>
      <c r="F20778" s="113" t="s">
        <v>200</v>
      </c>
      <c r="G20778" s="113">
        <v>418.46994480209997</v>
      </c>
    </row>
    <row r="20779" spans="1:7" x14ac:dyDescent="0.25">
      <c r="A20779" s="108" t="str">
        <f t="shared" si="324"/>
        <v>NO_2001_NATIONAL TOTAL_SOx</v>
      </c>
      <c r="B20779" s="113" t="s">
        <v>167</v>
      </c>
      <c r="C20779" s="113">
        <v>2001</v>
      </c>
      <c r="D20779" s="113" t="s">
        <v>122</v>
      </c>
      <c r="E20779" s="113" t="s">
        <v>201</v>
      </c>
      <c r="F20779" s="113" t="s">
        <v>200</v>
      </c>
      <c r="G20779" s="113">
        <v>25.2340786159</v>
      </c>
    </row>
    <row r="20780" spans="1:7" x14ac:dyDescent="0.25">
      <c r="A20780" s="108" t="str">
        <f t="shared" si="324"/>
        <v>NO_2001_NATIONAL TOTAL_NH3</v>
      </c>
      <c r="B20780" s="113" t="s">
        <v>167</v>
      </c>
      <c r="C20780" s="113">
        <v>2001</v>
      </c>
      <c r="D20780" s="113" t="s">
        <v>122</v>
      </c>
      <c r="E20780" s="113" t="s">
        <v>124</v>
      </c>
      <c r="F20780" s="113" t="s">
        <v>200</v>
      </c>
      <c r="G20780" s="113">
        <v>30.095051078000001</v>
      </c>
    </row>
    <row r="20781" spans="1:7" x14ac:dyDescent="0.25">
      <c r="A20781" s="108" t="str">
        <f t="shared" si="324"/>
        <v>NO_2001_NATIONAL TOTAL_PM2.5</v>
      </c>
      <c r="B20781" s="113" t="s">
        <v>167</v>
      </c>
      <c r="C20781" s="113">
        <v>2001</v>
      </c>
      <c r="D20781" s="113" t="s">
        <v>122</v>
      </c>
      <c r="E20781" s="113" t="s">
        <v>203</v>
      </c>
      <c r="F20781" s="113" t="s">
        <v>200</v>
      </c>
      <c r="G20781" s="113">
        <v>43.2446780426</v>
      </c>
    </row>
    <row r="20782" spans="1:7" x14ac:dyDescent="0.25">
      <c r="A20782" s="108" t="str">
        <f t="shared" si="324"/>
        <v>NO_2001_NATIONAL TOTAL_Pb</v>
      </c>
      <c r="B20782" s="113" t="s">
        <v>167</v>
      </c>
      <c r="C20782" s="113">
        <v>2001</v>
      </c>
      <c r="D20782" s="113" t="s">
        <v>122</v>
      </c>
      <c r="E20782" s="113" t="s">
        <v>125</v>
      </c>
      <c r="F20782" s="113" t="s">
        <v>200</v>
      </c>
      <c r="G20782" s="113">
        <v>9.8457556129999992E-3</v>
      </c>
    </row>
    <row r="20783" spans="1:7" x14ac:dyDescent="0.25">
      <c r="A20783" s="108" t="str">
        <f t="shared" si="324"/>
        <v>NO_2001_NATIONAL TOTAL_Cd</v>
      </c>
      <c r="B20783" s="113" t="s">
        <v>167</v>
      </c>
      <c r="C20783" s="113">
        <v>2001</v>
      </c>
      <c r="D20783" s="113" t="s">
        <v>122</v>
      </c>
      <c r="E20783" s="113" t="s">
        <v>126</v>
      </c>
      <c r="F20783" s="113" t="s">
        <v>200</v>
      </c>
      <c r="G20783" s="113">
        <v>1.2129567231000001E-3</v>
      </c>
    </row>
    <row r="20784" spans="1:7" x14ac:dyDescent="0.25">
      <c r="A20784" s="108" t="str">
        <f t="shared" si="324"/>
        <v>NO_2001_NATIONAL TOTAL_Hg</v>
      </c>
      <c r="B20784" s="113" t="s">
        <v>167</v>
      </c>
      <c r="C20784" s="113">
        <v>2001</v>
      </c>
      <c r="D20784" s="113" t="s">
        <v>122</v>
      </c>
      <c r="E20784" s="113" t="s">
        <v>127</v>
      </c>
      <c r="F20784" s="113" t="s">
        <v>200</v>
      </c>
      <c r="G20784" s="113">
        <v>5.864491299E-4</v>
      </c>
    </row>
    <row r="20785" spans="1:7" x14ac:dyDescent="0.25">
      <c r="A20785" s="108" t="str">
        <f t="shared" si="324"/>
        <v>NO_2001_NATIONAL TOTAL_DIOX</v>
      </c>
      <c r="B20785" s="113" t="s">
        <v>167</v>
      </c>
      <c r="C20785" s="113">
        <v>2001</v>
      </c>
      <c r="D20785" s="113" t="s">
        <v>122</v>
      </c>
      <c r="E20785" s="113" t="s">
        <v>128</v>
      </c>
      <c r="F20785" s="113" t="s">
        <v>200</v>
      </c>
      <c r="G20785" s="150">
        <v>3.3455328334400001E-8</v>
      </c>
    </row>
    <row r="20786" spans="1:7" x14ac:dyDescent="0.25">
      <c r="A20786" s="108" t="str">
        <f t="shared" si="324"/>
        <v>NO_2001_NATIONAL TOTAL_PAH</v>
      </c>
      <c r="B20786" s="113" t="s">
        <v>167</v>
      </c>
      <c r="C20786" s="113">
        <v>2001</v>
      </c>
      <c r="D20786" s="113" t="s">
        <v>122</v>
      </c>
      <c r="E20786" s="113" t="s">
        <v>129</v>
      </c>
      <c r="F20786" s="113" t="s">
        <v>200</v>
      </c>
      <c r="G20786" s="113">
        <v>1.6216756777384399E-2</v>
      </c>
    </row>
    <row r="20787" spans="1:7" x14ac:dyDescent="0.25">
      <c r="A20787" s="108" t="str">
        <f t="shared" si="324"/>
        <v>NO_2001_NATIONAL TOTAL_HCB</v>
      </c>
      <c r="B20787" s="113" t="s">
        <v>167</v>
      </c>
      <c r="C20787" s="113">
        <v>2001</v>
      </c>
      <c r="D20787" s="113" t="s">
        <v>122</v>
      </c>
      <c r="E20787" s="113" t="s">
        <v>130</v>
      </c>
      <c r="F20787" s="113" t="s">
        <v>200</v>
      </c>
      <c r="G20787" s="150">
        <v>5.036236181288E-5</v>
      </c>
    </row>
    <row r="20788" spans="1:7" x14ac:dyDescent="0.25">
      <c r="A20788" s="108" t="str">
        <f t="shared" si="324"/>
        <v>NO_2001_NATIONAL TOTAL_PCB</v>
      </c>
      <c r="B20788" s="113" t="s">
        <v>167</v>
      </c>
      <c r="C20788" s="113">
        <v>2001</v>
      </c>
      <c r="D20788" s="113" t="s">
        <v>122</v>
      </c>
      <c r="E20788" s="113" t="s">
        <v>259</v>
      </c>
      <c r="F20788" s="113" t="s">
        <v>200</v>
      </c>
      <c r="G20788" s="150">
        <v>2.591157401094E-5</v>
      </c>
    </row>
    <row r="20789" spans="1:7" x14ac:dyDescent="0.25">
      <c r="A20789" s="108" t="str">
        <f t="shared" si="324"/>
        <v>NO_2001_1A3(FS)_NOx</v>
      </c>
      <c r="B20789" s="113" t="s">
        <v>167</v>
      </c>
      <c r="C20789" s="113">
        <v>2001</v>
      </c>
      <c r="D20789" s="113" t="s">
        <v>132</v>
      </c>
      <c r="E20789" s="113" t="s">
        <v>199</v>
      </c>
      <c r="F20789" s="113" t="s">
        <v>200</v>
      </c>
      <c r="G20789" s="113">
        <v>49.208640149700003</v>
      </c>
    </row>
    <row r="20790" spans="1:7" x14ac:dyDescent="0.25">
      <c r="A20790" s="108" t="str">
        <f t="shared" si="324"/>
        <v>NO_2001_1A3(FS)_NMVOC</v>
      </c>
      <c r="B20790" s="113" t="s">
        <v>167</v>
      </c>
      <c r="C20790" s="113">
        <v>2001</v>
      </c>
      <c r="D20790" s="113" t="s">
        <v>132</v>
      </c>
      <c r="E20790" s="113" t="s">
        <v>123</v>
      </c>
      <c r="F20790" s="113" t="s">
        <v>200</v>
      </c>
      <c r="G20790" s="113">
        <v>31.498915417999999</v>
      </c>
    </row>
    <row r="20791" spans="1:7" x14ac:dyDescent="0.25">
      <c r="A20791" s="108" t="str">
        <f t="shared" si="324"/>
        <v>NO_2001_1A3(FS)_SOx</v>
      </c>
      <c r="B20791" s="113" t="s">
        <v>167</v>
      </c>
      <c r="C20791" s="113">
        <v>2001</v>
      </c>
      <c r="D20791" s="113" t="s">
        <v>132</v>
      </c>
      <c r="E20791" s="113" t="s">
        <v>201</v>
      </c>
      <c r="F20791" s="113" t="s">
        <v>200</v>
      </c>
      <c r="G20791" s="113">
        <v>0.39198746000000001</v>
      </c>
    </row>
    <row r="20792" spans="1:7" x14ac:dyDescent="0.25">
      <c r="A20792" s="108" t="str">
        <f t="shared" si="324"/>
        <v>NO_2001_1A3(FS)_NH3</v>
      </c>
      <c r="B20792" s="113" t="s">
        <v>167</v>
      </c>
      <c r="C20792" s="113">
        <v>2001</v>
      </c>
      <c r="D20792" s="113" t="s">
        <v>132</v>
      </c>
      <c r="E20792" s="113" t="s">
        <v>124</v>
      </c>
      <c r="F20792" s="113" t="s">
        <v>200</v>
      </c>
      <c r="G20792" s="113">
        <v>1.9910301749999999</v>
      </c>
    </row>
    <row r="20793" spans="1:7" x14ac:dyDescent="0.25">
      <c r="A20793" s="108" t="str">
        <f t="shared" si="324"/>
        <v>NO_2001_1A3(FS)_PM2.5</v>
      </c>
      <c r="B20793" s="113" t="s">
        <v>167</v>
      </c>
      <c r="C20793" s="113">
        <v>2001</v>
      </c>
      <c r="D20793" s="113" t="s">
        <v>132</v>
      </c>
      <c r="E20793" s="113" t="s">
        <v>203</v>
      </c>
      <c r="F20793" s="113" t="s">
        <v>200</v>
      </c>
      <c r="G20793" s="113">
        <v>4.4264124979000004</v>
      </c>
    </row>
    <row r="20794" spans="1:7" x14ac:dyDescent="0.25">
      <c r="A20794" s="108" t="str">
        <f t="shared" si="324"/>
        <v>NO_2001_3D_NOx</v>
      </c>
      <c r="B20794" s="113" t="s">
        <v>167</v>
      </c>
      <c r="C20794" s="113">
        <v>2001</v>
      </c>
      <c r="D20794" s="113" t="s">
        <v>206</v>
      </c>
      <c r="E20794" s="113" t="s">
        <v>199</v>
      </c>
      <c r="F20794" s="113" t="s">
        <v>200</v>
      </c>
      <c r="G20794" s="113">
        <v>7.0519238419999999</v>
      </c>
    </row>
    <row r="20795" spans="1:7" x14ac:dyDescent="0.25">
      <c r="A20795" s="108" t="str">
        <f t="shared" si="324"/>
        <v>NO_2002_NATIONAL TOTAL_NOx</v>
      </c>
      <c r="B20795" s="113" t="s">
        <v>167</v>
      </c>
      <c r="C20795" s="113">
        <v>2002</v>
      </c>
      <c r="D20795" s="113" t="s">
        <v>122</v>
      </c>
      <c r="E20795" s="113" t="s">
        <v>199</v>
      </c>
      <c r="F20795" s="113" t="s">
        <v>200</v>
      </c>
      <c r="G20795" s="113">
        <v>207.18584373940001</v>
      </c>
    </row>
    <row r="20796" spans="1:7" x14ac:dyDescent="0.25">
      <c r="A20796" s="108" t="str">
        <f t="shared" si="324"/>
        <v>NO_2002_NATIONAL TOTAL_NMVOC</v>
      </c>
      <c r="B20796" s="113" t="s">
        <v>167</v>
      </c>
      <c r="C20796" s="113">
        <v>2002</v>
      </c>
      <c r="D20796" s="113" t="s">
        <v>122</v>
      </c>
      <c r="E20796" s="113" t="s">
        <v>123</v>
      </c>
      <c r="F20796" s="113" t="s">
        <v>200</v>
      </c>
      <c r="G20796" s="113">
        <v>373.96043043650002</v>
      </c>
    </row>
    <row r="20797" spans="1:7" x14ac:dyDescent="0.25">
      <c r="A20797" s="108" t="str">
        <f t="shared" si="324"/>
        <v>NO_2002_NATIONAL TOTAL_SOx</v>
      </c>
      <c r="B20797" s="113" t="s">
        <v>167</v>
      </c>
      <c r="C20797" s="113">
        <v>2002</v>
      </c>
      <c r="D20797" s="113" t="s">
        <v>122</v>
      </c>
      <c r="E20797" s="113" t="s">
        <v>201</v>
      </c>
      <c r="F20797" s="113" t="s">
        <v>200</v>
      </c>
      <c r="G20797" s="113">
        <v>22.845807559299999</v>
      </c>
    </row>
    <row r="20798" spans="1:7" x14ac:dyDescent="0.25">
      <c r="A20798" s="108" t="str">
        <f t="shared" si="324"/>
        <v>NO_2002_NATIONAL TOTAL_NH3</v>
      </c>
      <c r="B20798" s="113" t="s">
        <v>167</v>
      </c>
      <c r="C20798" s="113">
        <v>2002</v>
      </c>
      <c r="D20798" s="113" t="s">
        <v>122</v>
      </c>
      <c r="E20798" s="113" t="s">
        <v>124</v>
      </c>
      <c r="F20798" s="113" t="s">
        <v>200</v>
      </c>
      <c r="G20798" s="113">
        <v>30.323015463000001</v>
      </c>
    </row>
    <row r="20799" spans="1:7" x14ac:dyDescent="0.25">
      <c r="A20799" s="108" t="str">
        <f t="shared" si="324"/>
        <v>NO_2002_NATIONAL TOTAL_PM2.5</v>
      </c>
      <c r="B20799" s="113" t="s">
        <v>167</v>
      </c>
      <c r="C20799" s="113">
        <v>2002</v>
      </c>
      <c r="D20799" s="113" t="s">
        <v>122</v>
      </c>
      <c r="E20799" s="113" t="s">
        <v>203</v>
      </c>
      <c r="F20799" s="113" t="s">
        <v>200</v>
      </c>
      <c r="G20799" s="113">
        <v>43.767500732999999</v>
      </c>
    </row>
    <row r="20800" spans="1:7" x14ac:dyDescent="0.25">
      <c r="A20800" s="108" t="str">
        <f t="shared" si="324"/>
        <v>NO_2002_NATIONAL TOTAL_Pb</v>
      </c>
      <c r="B20800" s="113" t="s">
        <v>167</v>
      </c>
      <c r="C20800" s="113">
        <v>2002</v>
      </c>
      <c r="D20800" s="113" t="s">
        <v>122</v>
      </c>
      <c r="E20800" s="113" t="s">
        <v>125</v>
      </c>
      <c r="F20800" s="113" t="s">
        <v>200</v>
      </c>
      <c r="G20800" s="113">
        <v>1.05229565359E-2</v>
      </c>
    </row>
    <row r="20801" spans="1:7" x14ac:dyDescent="0.25">
      <c r="A20801" s="108" t="str">
        <f t="shared" si="324"/>
        <v>NO_2002_NATIONAL TOTAL_Cd</v>
      </c>
      <c r="B20801" s="113" t="s">
        <v>167</v>
      </c>
      <c r="C20801" s="113">
        <v>2002</v>
      </c>
      <c r="D20801" s="113" t="s">
        <v>122</v>
      </c>
      <c r="E20801" s="113" t="s">
        <v>126</v>
      </c>
      <c r="F20801" s="113" t="s">
        <v>200</v>
      </c>
      <c r="G20801" s="113">
        <v>1.1877886549000001E-3</v>
      </c>
    </row>
    <row r="20802" spans="1:7" x14ac:dyDescent="0.25">
      <c r="A20802" s="108" t="str">
        <f t="shared" ref="A20802:A20865" si="325">CONCATENATE(B20802,"_",C20802,"_",D20802,"_",E20802)</f>
        <v>NO_2002_NATIONAL TOTAL_Hg</v>
      </c>
      <c r="B20802" s="113" t="s">
        <v>167</v>
      </c>
      <c r="C20802" s="113">
        <v>2002</v>
      </c>
      <c r="D20802" s="113" t="s">
        <v>122</v>
      </c>
      <c r="E20802" s="113" t="s">
        <v>127</v>
      </c>
      <c r="F20802" s="113" t="s">
        <v>200</v>
      </c>
      <c r="G20802" s="113">
        <v>5.624152898E-4</v>
      </c>
    </row>
    <row r="20803" spans="1:7" x14ac:dyDescent="0.25">
      <c r="A20803" s="108" t="str">
        <f t="shared" si="325"/>
        <v>NO_2002_NATIONAL TOTAL_DIOX</v>
      </c>
      <c r="B20803" s="113" t="s">
        <v>167</v>
      </c>
      <c r="C20803" s="113">
        <v>2002</v>
      </c>
      <c r="D20803" s="113" t="s">
        <v>122</v>
      </c>
      <c r="E20803" s="113" t="s">
        <v>128</v>
      </c>
      <c r="F20803" s="113" t="s">
        <v>200</v>
      </c>
      <c r="G20803" s="150">
        <v>3.25815397655E-8</v>
      </c>
    </row>
    <row r="20804" spans="1:7" x14ac:dyDescent="0.25">
      <c r="A20804" s="108" t="str">
        <f t="shared" si="325"/>
        <v>NO_2002_NATIONAL TOTAL_PAH</v>
      </c>
      <c r="B20804" s="113" t="s">
        <v>167</v>
      </c>
      <c r="C20804" s="113">
        <v>2002</v>
      </c>
      <c r="D20804" s="113" t="s">
        <v>122</v>
      </c>
      <c r="E20804" s="113" t="s">
        <v>129</v>
      </c>
      <c r="F20804" s="113" t="s">
        <v>200</v>
      </c>
      <c r="G20804" s="113">
        <v>1.7917046023846701E-2</v>
      </c>
    </row>
    <row r="20805" spans="1:7" x14ac:dyDescent="0.25">
      <c r="A20805" s="108" t="str">
        <f t="shared" si="325"/>
        <v>NO_2002_NATIONAL TOTAL_HCB</v>
      </c>
      <c r="B20805" s="113" t="s">
        <v>167</v>
      </c>
      <c r="C20805" s="113">
        <v>2002</v>
      </c>
      <c r="D20805" s="113" t="s">
        <v>122</v>
      </c>
      <c r="E20805" s="113" t="s">
        <v>130</v>
      </c>
      <c r="F20805" s="113" t="s">
        <v>200</v>
      </c>
      <c r="G20805" s="150">
        <v>8.0721621522999999E-6</v>
      </c>
    </row>
    <row r="20806" spans="1:7" x14ac:dyDescent="0.25">
      <c r="A20806" s="108" t="str">
        <f t="shared" si="325"/>
        <v>NO_2002_NATIONAL TOTAL_PCB</v>
      </c>
      <c r="B20806" s="113" t="s">
        <v>167</v>
      </c>
      <c r="C20806" s="113">
        <v>2002</v>
      </c>
      <c r="D20806" s="113" t="s">
        <v>122</v>
      </c>
      <c r="E20806" s="113" t="s">
        <v>259</v>
      </c>
      <c r="F20806" s="113" t="s">
        <v>200</v>
      </c>
      <c r="G20806" s="150">
        <v>2.1548566892520002E-5</v>
      </c>
    </row>
    <row r="20807" spans="1:7" x14ac:dyDescent="0.25">
      <c r="A20807" s="108" t="str">
        <f t="shared" si="325"/>
        <v>NO_2002_1A3(FS)_NOx</v>
      </c>
      <c r="B20807" s="113" t="s">
        <v>167</v>
      </c>
      <c r="C20807" s="113">
        <v>2002</v>
      </c>
      <c r="D20807" s="113" t="s">
        <v>132</v>
      </c>
      <c r="E20807" s="113" t="s">
        <v>199</v>
      </c>
      <c r="F20807" s="113" t="s">
        <v>200</v>
      </c>
      <c r="G20807" s="113">
        <v>47.691566896499999</v>
      </c>
    </row>
    <row r="20808" spans="1:7" x14ac:dyDescent="0.25">
      <c r="A20808" s="108" t="str">
        <f t="shared" si="325"/>
        <v>NO_2002_1A3(FS)_NMVOC</v>
      </c>
      <c r="B20808" s="113" t="s">
        <v>167</v>
      </c>
      <c r="C20808" s="113">
        <v>2002</v>
      </c>
      <c r="D20808" s="113" t="s">
        <v>132</v>
      </c>
      <c r="E20808" s="113" t="s">
        <v>123</v>
      </c>
      <c r="F20808" s="113" t="s">
        <v>200</v>
      </c>
      <c r="G20808" s="113">
        <v>28.5626254166</v>
      </c>
    </row>
    <row r="20809" spans="1:7" x14ac:dyDescent="0.25">
      <c r="A20809" s="108" t="str">
        <f t="shared" si="325"/>
        <v>NO_2002_1A3(FS)_SOx</v>
      </c>
      <c r="B20809" s="113" t="s">
        <v>167</v>
      </c>
      <c r="C20809" s="113">
        <v>2002</v>
      </c>
      <c r="D20809" s="113" t="s">
        <v>132</v>
      </c>
      <c r="E20809" s="113" t="s">
        <v>201</v>
      </c>
      <c r="F20809" s="113" t="s">
        <v>200</v>
      </c>
      <c r="G20809" s="113">
        <v>0.40277049580000002</v>
      </c>
    </row>
    <row r="20810" spans="1:7" x14ac:dyDescent="0.25">
      <c r="A20810" s="108" t="str">
        <f t="shared" si="325"/>
        <v>NO_2002_1A3(FS)_NH3</v>
      </c>
      <c r="B20810" s="113" t="s">
        <v>167</v>
      </c>
      <c r="C20810" s="113">
        <v>2002</v>
      </c>
      <c r="D20810" s="113" t="s">
        <v>132</v>
      </c>
      <c r="E20810" s="113" t="s">
        <v>124</v>
      </c>
      <c r="F20810" s="113" t="s">
        <v>200</v>
      </c>
      <c r="G20810" s="113">
        <v>2.0074868596000002</v>
      </c>
    </row>
    <row r="20811" spans="1:7" x14ac:dyDescent="0.25">
      <c r="A20811" s="108" t="str">
        <f t="shared" si="325"/>
        <v>NO_2002_1A3(FS)_PM2.5</v>
      </c>
      <c r="B20811" s="113" t="s">
        <v>167</v>
      </c>
      <c r="C20811" s="113">
        <v>2002</v>
      </c>
      <c r="D20811" s="113" t="s">
        <v>132</v>
      </c>
      <c r="E20811" s="113" t="s">
        <v>203</v>
      </c>
      <c r="F20811" s="113" t="s">
        <v>200</v>
      </c>
      <c r="G20811" s="113">
        <v>4.3663499583999998</v>
      </c>
    </row>
    <row r="20812" spans="1:7" x14ac:dyDescent="0.25">
      <c r="A20812" s="108" t="str">
        <f t="shared" si="325"/>
        <v>NO_2002_3D_NOx</v>
      </c>
      <c r="B20812" s="113" t="s">
        <v>167</v>
      </c>
      <c r="C20812" s="113">
        <v>2002</v>
      </c>
      <c r="D20812" s="113" t="s">
        <v>206</v>
      </c>
      <c r="E20812" s="113" t="s">
        <v>199</v>
      </c>
      <c r="F20812" s="113" t="s">
        <v>200</v>
      </c>
      <c r="G20812" s="113">
        <v>7.1096337959999998</v>
      </c>
    </row>
    <row r="20813" spans="1:7" x14ac:dyDescent="0.25">
      <c r="A20813" s="108" t="str">
        <f t="shared" si="325"/>
        <v>NO_2003_NATIONAL TOTAL_NOx</v>
      </c>
      <c r="B20813" s="113" t="s">
        <v>167</v>
      </c>
      <c r="C20813" s="113">
        <v>2003</v>
      </c>
      <c r="D20813" s="113" t="s">
        <v>122</v>
      </c>
      <c r="E20813" s="113" t="s">
        <v>199</v>
      </c>
      <c r="F20813" s="113" t="s">
        <v>200</v>
      </c>
      <c r="G20813" s="113">
        <v>208.94917830599999</v>
      </c>
    </row>
    <row r="20814" spans="1:7" x14ac:dyDescent="0.25">
      <c r="A20814" s="108" t="str">
        <f t="shared" si="325"/>
        <v>NO_2003_NATIONAL TOTAL_NMVOC</v>
      </c>
      <c r="B20814" s="113" t="s">
        <v>167</v>
      </c>
      <c r="C20814" s="113">
        <v>2003</v>
      </c>
      <c r="D20814" s="113" t="s">
        <v>122</v>
      </c>
      <c r="E20814" s="113" t="s">
        <v>123</v>
      </c>
      <c r="F20814" s="113" t="s">
        <v>200</v>
      </c>
      <c r="G20814" s="113">
        <v>326.37817461600002</v>
      </c>
    </row>
    <row r="20815" spans="1:7" x14ac:dyDescent="0.25">
      <c r="A20815" s="108" t="str">
        <f t="shared" si="325"/>
        <v>NO_2003_NATIONAL TOTAL_SOx</v>
      </c>
      <c r="B20815" s="113" t="s">
        <v>167</v>
      </c>
      <c r="C20815" s="113">
        <v>2003</v>
      </c>
      <c r="D20815" s="113" t="s">
        <v>122</v>
      </c>
      <c r="E20815" s="113" t="s">
        <v>201</v>
      </c>
      <c r="F20815" s="113" t="s">
        <v>200</v>
      </c>
      <c r="G20815" s="113">
        <v>22.913717566300001</v>
      </c>
    </row>
    <row r="20816" spans="1:7" x14ac:dyDescent="0.25">
      <c r="A20816" s="108" t="str">
        <f t="shared" si="325"/>
        <v>NO_2003_NATIONAL TOTAL_NH3</v>
      </c>
      <c r="B20816" s="113" t="s">
        <v>167</v>
      </c>
      <c r="C20816" s="113">
        <v>2003</v>
      </c>
      <c r="D20816" s="113" t="s">
        <v>122</v>
      </c>
      <c r="E20816" s="113" t="s">
        <v>124</v>
      </c>
      <c r="F20816" s="113" t="s">
        <v>200</v>
      </c>
      <c r="G20816" s="113">
        <v>31.350225736199999</v>
      </c>
    </row>
    <row r="20817" spans="1:7" x14ac:dyDescent="0.25">
      <c r="A20817" s="108" t="str">
        <f t="shared" si="325"/>
        <v>NO_2003_NATIONAL TOTAL_PM2.5</v>
      </c>
      <c r="B20817" s="113" t="s">
        <v>167</v>
      </c>
      <c r="C20817" s="113">
        <v>2003</v>
      </c>
      <c r="D20817" s="113" t="s">
        <v>122</v>
      </c>
      <c r="E20817" s="113" t="s">
        <v>203</v>
      </c>
      <c r="F20817" s="113" t="s">
        <v>200</v>
      </c>
      <c r="G20817" s="113">
        <v>40.452769571399998</v>
      </c>
    </row>
    <row r="20818" spans="1:7" x14ac:dyDescent="0.25">
      <c r="A20818" s="108" t="str">
        <f t="shared" si="325"/>
        <v>NO_2003_NATIONAL TOTAL_Pb</v>
      </c>
      <c r="B20818" s="113" t="s">
        <v>167</v>
      </c>
      <c r="C20818" s="113">
        <v>2003</v>
      </c>
      <c r="D20818" s="113" t="s">
        <v>122</v>
      </c>
      <c r="E20818" s="113" t="s">
        <v>125</v>
      </c>
      <c r="F20818" s="113" t="s">
        <v>200</v>
      </c>
      <c r="G20818" s="113">
        <v>1.0795183488199999E-2</v>
      </c>
    </row>
    <row r="20819" spans="1:7" x14ac:dyDescent="0.25">
      <c r="A20819" s="108" t="str">
        <f t="shared" si="325"/>
        <v>NO_2003_NATIONAL TOTAL_Cd</v>
      </c>
      <c r="B20819" s="113" t="s">
        <v>167</v>
      </c>
      <c r="C20819" s="113">
        <v>2003</v>
      </c>
      <c r="D20819" s="113" t="s">
        <v>122</v>
      </c>
      <c r="E20819" s="113" t="s">
        <v>126</v>
      </c>
      <c r="F20819" s="113" t="s">
        <v>200</v>
      </c>
      <c r="G20819" s="113">
        <v>1.1447849346999999E-3</v>
      </c>
    </row>
    <row r="20820" spans="1:7" x14ac:dyDescent="0.25">
      <c r="A20820" s="108" t="str">
        <f t="shared" si="325"/>
        <v>NO_2003_NATIONAL TOTAL_Hg</v>
      </c>
      <c r="B20820" s="113" t="s">
        <v>167</v>
      </c>
      <c r="C20820" s="113">
        <v>2003</v>
      </c>
      <c r="D20820" s="113" t="s">
        <v>122</v>
      </c>
      <c r="E20820" s="113" t="s">
        <v>127</v>
      </c>
      <c r="F20820" s="113" t="s">
        <v>200</v>
      </c>
      <c r="G20820" s="113">
        <v>6.9051177360000002E-4</v>
      </c>
    </row>
    <row r="20821" spans="1:7" x14ac:dyDescent="0.25">
      <c r="A20821" s="108" t="str">
        <f t="shared" si="325"/>
        <v>NO_2003_NATIONAL TOTAL_DIOX</v>
      </c>
      <c r="B20821" s="113" t="s">
        <v>167</v>
      </c>
      <c r="C20821" s="113">
        <v>2003</v>
      </c>
      <c r="D20821" s="113" t="s">
        <v>122</v>
      </c>
      <c r="E20821" s="113" t="s">
        <v>128</v>
      </c>
      <c r="F20821" s="113" t="s">
        <v>200</v>
      </c>
      <c r="G20821" s="150">
        <v>2.9838448390800001E-8</v>
      </c>
    </row>
    <row r="20822" spans="1:7" x14ac:dyDescent="0.25">
      <c r="A20822" s="108" t="str">
        <f t="shared" si="325"/>
        <v>NO_2003_NATIONAL TOTAL_PAH</v>
      </c>
      <c r="B20822" s="113" t="s">
        <v>167</v>
      </c>
      <c r="C20822" s="113">
        <v>2003</v>
      </c>
      <c r="D20822" s="113" t="s">
        <v>122</v>
      </c>
      <c r="E20822" s="113" t="s">
        <v>129</v>
      </c>
      <c r="F20822" s="113" t="s">
        <v>200</v>
      </c>
      <c r="G20822" s="113">
        <v>1.39390619124576E-2</v>
      </c>
    </row>
    <row r="20823" spans="1:7" x14ac:dyDescent="0.25">
      <c r="A20823" s="108" t="str">
        <f t="shared" si="325"/>
        <v>NO_2003_NATIONAL TOTAL_HCB</v>
      </c>
      <c r="B20823" s="113" t="s">
        <v>167</v>
      </c>
      <c r="C20823" s="113">
        <v>2003</v>
      </c>
      <c r="D20823" s="113" t="s">
        <v>122</v>
      </c>
      <c r="E20823" s="113" t="s">
        <v>130</v>
      </c>
      <c r="F20823" s="113" t="s">
        <v>200</v>
      </c>
      <c r="G20823" s="150">
        <v>1.7600430521270001E-6</v>
      </c>
    </row>
    <row r="20824" spans="1:7" x14ac:dyDescent="0.25">
      <c r="A20824" s="108" t="str">
        <f t="shared" si="325"/>
        <v>NO_2003_NATIONAL TOTAL_PCB</v>
      </c>
      <c r="B20824" s="113" t="s">
        <v>167</v>
      </c>
      <c r="C20824" s="113">
        <v>2003</v>
      </c>
      <c r="D20824" s="113" t="s">
        <v>122</v>
      </c>
      <c r="E20824" s="113" t="s">
        <v>259</v>
      </c>
      <c r="F20824" s="113" t="s">
        <v>200</v>
      </c>
      <c r="G20824" s="150">
        <v>2.077597657236E-5</v>
      </c>
    </row>
    <row r="20825" spans="1:7" x14ac:dyDescent="0.25">
      <c r="A20825" s="108" t="str">
        <f t="shared" si="325"/>
        <v>NO_2003_1A3(FS)_NOx</v>
      </c>
      <c r="B20825" s="113" t="s">
        <v>167</v>
      </c>
      <c r="C20825" s="113">
        <v>2003</v>
      </c>
      <c r="D20825" s="113" t="s">
        <v>132</v>
      </c>
      <c r="E20825" s="113" t="s">
        <v>199</v>
      </c>
      <c r="F20825" s="113" t="s">
        <v>200</v>
      </c>
      <c r="G20825" s="113">
        <v>47.082495872300001</v>
      </c>
    </row>
    <row r="20826" spans="1:7" x14ac:dyDescent="0.25">
      <c r="A20826" s="108" t="str">
        <f t="shared" si="325"/>
        <v>NO_2003_1A3(FS)_NMVOC</v>
      </c>
      <c r="B20826" s="113" t="s">
        <v>167</v>
      </c>
      <c r="C20826" s="113">
        <v>2003</v>
      </c>
      <c r="D20826" s="113" t="s">
        <v>132</v>
      </c>
      <c r="E20826" s="113" t="s">
        <v>123</v>
      </c>
      <c r="F20826" s="113" t="s">
        <v>200</v>
      </c>
      <c r="G20826" s="113">
        <v>25.7208140324</v>
      </c>
    </row>
    <row r="20827" spans="1:7" x14ac:dyDescent="0.25">
      <c r="A20827" s="108" t="str">
        <f t="shared" si="325"/>
        <v>NO_2003_1A3(FS)_SOx</v>
      </c>
      <c r="B20827" s="113" t="s">
        <v>167</v>
      </c>
      <c r="C20827" s="113">
        <v>2003</v>
      </c>
      <c r="D20827" s="113" t="s">
        <v>132</v>
      </c>
      <c r="E20827" s="113" t="s">
        <v>201</v>
      </c>
      <c r="F20827" s="113" t="s">
        <v>200</v>
      </c>
      <c r="G20827" s="113">
        <v>0.25205880800000002</v>
      </c>
    </row>
    <row r="20828" spans="1:7" x14ac:dyDescent="0.25">
      <c r="A20828" s="108" t="str">
        <f t="shared" si="325"/>
        <v>NO_2003_1A3(FS)_NH3</v>
      </c>
      <c r="B20828" s="113" t="s">
        <v>167</v>
      </c>
      <c r="C20828" s="113">
        <v>2003</v>
      </c>
      <c r="D20828" s="113" t="s">
        <v>132</v>
      </c>
      <c r="E20828" s="113" t="s">
        <v>124</v>
      </c>
      <c r="F20828" s="113" t="s">
        <v>200</v>
      </c>
      <c r="G20828" s="113">
        <v>1.9777302619999999</v>
      </c>
    </row>
    <row r="20829" spans="1:7" x14ac:dyDescent="0.25">
      <c r="A20829" s="108" t="str">
        <f t="shared" si="325"/>
        <v>NO_2003_1A3(FS)_PM2.5</v>
      </c>
      <c r="B20829" s="113" t="s">
        <v>167</v>
      </c>
      <c r="C20829" s="113">
        <v>2003</v>
      </c>
      <c r="D20829" s="113" t="s">
        <v>132</v>
      </c>
      <c r="E20829" s="113" t="s">
        <v>203</v>
      </c>
      <c r="F20829" s="113" t="s">
        <v>200</v>
      </c>
      <c r="G20829" s="113">
        <v>4.3265691937000001</v>
      </c>
    </row>
    <row r="20830" spans="1:7" x14ac:dyDescent="0.25">
      <c r="A20830" s="108" t="str">
        <f t="shared" si="325"/>
        <v>NO_2003_3D_NOx</v>
      </c>
      <c r="B20830" s="113" t="s">
        <v>167</v>
      </c>
      <c r="C20830" s="113">
        <v>2003</v>
      </c>
      <c r="D20830" s="113" t="s">
        <v>206</v>
      </c>
      <c r="E20830" s="113" t="s">
        <v>199</v>
      </c>
      <c r="F20830" s="113" t="s">
        <v>200</v>
      </c>
      <c r="G20830" s="113">
        <v>7.3604554870000003</v>
      </c>
    </row>
    <row r="20831" spans="1:7" x14ac:dyDescent="0.25">
      <c r="A20831" s="108" t="str">
        <f t="shared" si="325"/>
        <v>NO_2004_NATIONAL TOTAL_NOx</v>
      </c>
      <c r="B20831" s="113" t="s">
        <v>167</v>
      </c>
      <c r="C20831" s="113">
        <v>2004</v>
      </c>
      <c r="D20831" s="113" t="s">
        <v>122</v>
      </c>
      <c r="E20831" s="113" t="s">
        <v>199</v>
      </c>
      <c r="F20831" s="113" t="s">
        <v>200</v>
      </c>
      <c r="G20831" s="113">
        <v>207.54505420000001</v>
      </c>
    </row>
    <row r="20832" spans="1:7" x14ac:dyDescent="0.25">
      <c r="A20832" s="108" t="str">
        <f t="shared" si="325"/>
        <v>NO_2004_NATIONAL TOTAL_NMVOC</v>
      </c>
      <c r="B20832" s="113" t="s">
        <v>167</v>
      </c>
      <c r="C20832" s="113">
        <v>2004</v>
      </c>
      <c r="D20832" s="113" t="s">
        <v>122</v>
      </c>
      <c r="E20832" s="113" t="s">
        <v>123</v>
      </c>
      <c r="F20832" s="113" t="s">
        <v>200</v>
      </c>
      <c r="G20832" s="113">
        <v>290.15175676159998</v>
      </c>
    </row>
    <row r="20833" spans="1:7" x14ac:dyDescent="0.25">
      <c r="A20833" s="108" t="str">
        <f t="shared" si="325"/>
        <v>NO_2004_NATIONAL TOTAL_SOx</v>
      </c>
      <c r="B20833" s="113" t="s">
        <v>167</v>
      </c>
      <c r="C20833" s="113">
        <v>2004</v>
      </c>
      <c r="D20833" s="113" t="s">
        <v>122</v>
      </c>
      <c r="E20833" s="113" t="s">
        <v>201</v>
      </c>
      <c r="F20833" s="113" t="s">
        <v>200</v>
      </c>
      <c r="G20833" s="113">
        <v>24.5234491143</v>
      </c>
    </row>
    <row r="20834" spans="1:7" x14ac:dyDescent="0.25">
      <c r="A20834" s="108" t="str">
        <f t="shared" si="325"/>
        <v>NO_2004_NATIONAL TOTAL_NH3</v>
      </c>
      <c r="B20834" s="113" t="s">
        <v>167</v>
      </c>
      <c r="C20834" s="113">
        <v>2004</v>
      </c>
      <c r="D20834" s="113" t="s">
        <v>122</v>
      </c>
      <c r="E20834" s="113" t="s">
        <v>124</v>
      </c>
      <c r="F20834" s="113" t="s">
        <v>200</v>
      </c>
      <c r="G20834" s="113">
        <v>31.478442185500001</v>
      </c>
    </row>
    <row r="20835" spans="1:7" x14ac:dyDescent="0.25">
      <c r="A20835" s="108" t="str">
        <f t="shared" si="325"/>
        <v>NO_2004_NATIONAL TOTAL_PM2.5</v>
      </c>
      <c r="B20835" s="113" t="s">
        <v>167</v>
      </c>
      <c r="C20835" s="113">
        <v>2004</v>
      </c>
      <c r="D20835" s="113" t="s">
        <v>122</v>
      </c>
      <c r="E20835" s="113" t="s">
        <v>203</v>
      </c>
      <c r="F20835" s="113" t="s">
        <v>200</v>
      </c>
      <c r="G20835" s="113">
        <v>38.418582761800003</v>
      </c>
    </row>
    <row r="20836" spans="1:7" x14ac:dyDescent="0.25">
      <c r="A20836" s="108" t="str">
        <f t="shared" si="325"/>
        <v>NO_2004_NATIONAL TOTAL_Pb</v>
      </c>
      <c r="B20836" s="113" t="s">
        <v>167</v>
      </c>
      <c r="C20836" s="113">
        <v>2004</v>
      </c>
      <c r="D20836" s="113" t="s">
        <v>122</v>
      </c>
      <c r="E20836" s="113" t="s">
        <v>125</v>
      </c>
      <c r="F20836" s="113" t="s">
        <v>200</v>
      </c>
      <c r="G20836" s="113">
        <v>1.0951719022199999E-2</v>
      </c>
    </row>
    <row r="20837" spans="1:7" x14ac:dyDescent="0.25">
      <c r="A20837" s="108" t="str">
        <f t="shared" si="325"/>
        <v>NO_2004_NATIONAL TOTAL_Cd</v>
      </c>
      <c r="B20837" s="113" t="s">
        <v>167</v>
      </c>
      <c r="C20837" s="113">
        <v>2004</v>
      </c>
      <c r="D20837" s="113" t="s">
        <v>122</v>
      </c>
      <c r="E20837" s="113" t="s">
        <v>126</v>
      </c>
      <c r="F20837" s="113" t="s">
        <v>200</v>
      </c>
      <c r="G20837" s="113">
        <v>1.0702371094999999E-3</v>
      </c>
    </row>
    <row r="20838" spans="1:7" x14ac:dyDescent="0.25">
      <c r="A20838" s="108" t="str">
        <f t="shared" si="325"/>
        <v>NO_2004_NATIONAL TOTAL_Hg</v>
      </c>
      <c r="B20838" s="113" t="s">
        <v>167</v>
      </c>
      <c r="C20838" s="113">
        <v>2004</v>
      </c>
      <c r="D20838" s="113" t="s">
        <v>122</v>
      </c>
      <c r="E20838" s="113" t="s">
        <v>127</v>
      </c>
      <c r="F20838" s="113" t="s">
        <v>200</v>
      </c>
      <c r="G20838" s="113">
        <v>5.6634891509999995E-4</v>
      </c>
    </row>
    <row r="20839" spans="1:7" x14ac:dyDescent="0.25">
      <c r="A20839" s="108" t="str">
        <f t="shared" si="325"/>
        <v>NO_2004_NATIONAL TOTAL_DIOX</v>
      </c>
      <c r="B20839" s="113" t="s">
        <v>167</v>
      </c>
      <c r="C20839" s="113">
        <v>2004</v>
      </c>
      <c r="D20839" s="113" t="s">
        <v>122</v>
      </c>
      <c r="E20839" s="113" t="s">
        <v>128</v>
      </c>
      <c r="F20839" s="113" t="s">
        <v>200</v>
      </c>
      <c r="G20839" s="150">
        <v>3.1215494960799998E-8</v>
      </c>
    </row>
    <row r="20840" spans="1:7" x14ac:dyDescent="0.25">
      <c r="A20840" s="108" t="str">
        <f t="shared" si="325"/>
        <v>NO_2004_NATIONAL TOTAL_PAH</v>
      </c>
      <c r="B20840" s="113" t="s">
        <v>167</v>
      </c>
      <c r="C20840" s="113">
        <v>2004</v>
      </c>
      <c r="D20840" s="113" t="s">
        <v>122</v>
      </c>
      <c r="E20840" s="113" t="s">
        <v>129</v>
      </c>
      <c r="F20840" s="113" t="s">
        <v>200</v>
      </c>
      <c r="G20840" s="113">
        <v>1.5829269213245799E-2</v>
      </c>
    </row>
    <row r="20841" spans="1:7" x14ac:dyDescent="0.25">
      <c r="A20841" s="108" t="str">
        <f t="shared" si="325"/>
        <v>NO_2004_NATIONAL TOTAL_HCB</v>
      </c>
      <c r="B20841" s="113" t="s">
        <v>167</v>
      </c>
      <c r="C20841" s="113">
        <v>2004</v>
      </c>
      <c r="D20841" s="113" t="s">
        <v>122</v>
      </c>
      <c r="E20841" s="113" t="s">
        <v>130</v>
      </c>
      <c r="F20841" s="113" t="s">
        <v>200</v>
      </c>
      <c r="G20841" s="150">
        <v>1.6996046299E-6</v>
      </c>
    </row>
    <row r="20842" spans="1:7" x14ac:dyDescent="0.25">
      <c r="A20842" s="108" t="str">
        <f t="shared" si="325"/>
        <v>NO_2004_NATIONAL TOTAL_PCB</v>
      </c>
      <c r="B20842" s="113" t="s">
        <v>167</v>
      </c>
      <c r="C20842" s="113">
        <v>2004</v>
      </c>
      <c r="D20842" s="113" t="s">
        <v>122</v>
      </c>
      <c r="E20842" s="113" t="s">
        <v>259</v>
      </c>
      <c r="F20842" s="113" t="s">
        <v>200</v>
      </c>
      <c r="G20842" s="150">
        <v>2.0550420881933598E-5</v>
      </c>
    </row>
    <row r="20843" spans="1:7" x14ac:dyDescent="0.25">
      <c r="A20843" s="108" t="str">
        <f t="shared" si="325"/>
        <v>NO_2004_1A3(FS)_NOx</v>
      </c>
      <c r="B20843" s="113" t="s">
        <v>167</v>
      </c>
      <c r="C20843" s="113">
        <v>2004</v>
      </c>
      <c r="D20843" s="113" t="s">
        <v>132</v>
      </c>
      <c r="E20843" s="113" t="s">
        <v>199</v>
      </c>
      <c r="F20843" s="113" t="s">
        <v>200</v>
      </c>
      <c r="G20843" s="113">
        <v>47.412494457000001</v>
      </c>
    </row>
    <row r="20844" spans="1:7" x14ac:dyDescent="0.25">
      <c r="A20844" s="108" t="str">
        <f t="shared" si="325"/>
        <v>NO_2004_1A3(FS)_NMVOC</v>
      </c>
      <c r="B20844" s="113" t="s">
        <v>167</v>
      </c>
      <c r="C20844" s="113">
        <v>2004</v>
      </c>
      <c r="D20844" s="113" t="s">
        <v>132</v>
      </c>
      <c r="E20844" s="113" t="s">
        <v>123</v>
      </c>
      <c r="F20844" s="113" t="s">
        <v>200</v>
      </c>
      <c r="G20844" s="113">
        <v>23.0246673354</v>
      </c>
    </row>
    <row r="20845" spans="1:7" x14ac:dyDescent="0.25">
      <c r="A20845" s="108" t="str">
        <f t="shared" si="325"/>
        <v>NO_2004_1A3(FS)_SOx</v>
      </c>
      <c r="B20845" s="113" t="s">
        <v>167</v>
      </c>
      <c r="C20845" s="113">
        <v>2004</v>
      </c>
      <c r="D20845" s="113" t="s">
        <v>132</v>
      </c>
      <c r="E20845" s="113" t="s">
        <v>201</v>
      </c>
      <c r="F20845" s="113" t="s">
        <v>200</v>
      </c>
      <c r="G20845" s="113">
        <v>0.19670923200000001</v>
      </c>
    </row>
    <row r="20846" spans="1:7" x14ac:dyDescent="0.25">
      <c r="A20846" s="108" t="str">
        <f t="shared" si="325"/>
        <v>NO_2004_1A3(FS)_NH3</v>
      </c>
      <c r="B20846" s="113" t="s">
        <v>167</v>
      </c>
      <c r="C20846" s="113">
        <v>2004</v>
      </c>
      <c r="D20846" s="113" t="s">
        <v>132</v>
      </c>
      <c r="E20846" s="113" t="s">
        <v>124</v>
      </c>
      <c r="F20846" s="113" t="s">
        <v>200</v>
      </c>
      <c r="G20846" s="113">
        <v>1.9445095316000001</v>
      </c>
    </row>
    <row r="20847" spans="1:7" x14ac:dyDescent="0.25">
      <c r="A20847" s="108" t="str">
        <f t="shared" si="325"/>
        <v>NO_2004_1A3(FS)_PM2.5</v>
      </c>
      <c r="B20847" s="113" t="s">
        <v>167</v>
      </c>
      <c r="C20847" s="113">
        <v>2004</v>
      </c>
      <c r="D20847" s="113" t="s">
        <v>132</v>
      </c>
      <c r="E20847" s="113" t="s">
        <v>203</v>
      </c>
      <c r="F20847" s="113" t="s">
        <v>200</v>
      </c>
      <c r="G20847" s="113">
        <v>4.3249753655000003</v>
      </c>
    </row>
    <row r="20848" spans="1:7" x14ac:dyDescent="0.25">
      <c r="A20848" s="108" t="str">
        <f t="shared" si="325"/>
        <v>NO_2004_3D_NOx</v>
      </c>
      <c r="B20848" s="113" t="s">
        <v>167</v>
      </c>
      <c r="C20848" s="113">
        <v>2004</v>
      </c>
      <c r="D20848" s="113" t="s">
        <v>206</v>
      </c>
      <c r="E20848" s="113" t="s">
        <v>199</v>
      </c>
      <c r="F20848" s="113" t="s">
        <v>200</v>
      </c>
      <c r="G20848" s="113">
        <v>7.3866101530000003</v>
      </c>
    </row>
    <row r="20849" spans="1:7" x14ac:dyDescent="0.25">
      <c r="A20849" s="108" t="str">
        <f t="shared" si="325"/>
        <v>NO_2005_NATIONAL TOTAL_NOx</v>
      </c>
      <c r="B20849" s="113" t="s">
        <v>167</v>
      </c>
      <c r="C20849" s="113">
        <v>2005</v>
      </c>
      <c r="D20849" s="113" t="s">
        <v>122</v>
      </c>
      <c r="E20849" s="113" t="s">
        <v>199</v>
      </c>
      <c r="F20849" s="113" t="s">
        <v>200</v>
      </c>
      <c r="G20849" s="113">
        <v>207.9400248442</v>
      </c>
    </row>
    <row r="20850" spans="1:7" x14ac:dyDescent="0.25">
      <c r="A20850" s="108" t="str">
        <f t="shared" si="325"/>
        <v>NO_2005_NATIONAL TOTAL_NMVOC</v>
      </c>
      <c r="B20850" s="113" t="s">
        <v>167</v>
      </c>
      <c r="C20850" s="113">
        <v>2005</v>
      </c>
      <c r="D20850" s="113" t="s">
        <v>122</v>
      </c>
      <c r="E20850" s="113" t="s">
        <v>123</v>
      </c>
      <c r="F20850" s="113" t="s">
        <v>200</v>
      </c>
      <c r="G20850" s="113">
        <v>243.04099288259999</v>
      </c>
    </row>
    <row r="20851" spans="1:7" x14ac:dyDescent="0.25">
      <c r="A20851" s="108" t="str">
        <f t="shared" si="325"/>
        <v>NO_2005_NATIONAL TOTAL_SOx</v>
      </c>
      <c r="B20851" s="113" t="s">
        <v>167</v>
      </c>
      <c r="C20851" s="113">
        <v>2005</v>
      </c>
      <c r="D20851" s="113" t="s">
        <v>122</v>
      </c>
      <c r="E20851" s="113" t="s">
        <v>201</v>
      </c>
      <c r="F20851" s="113" t="s">
        <v>200</v>
      </c>
      <c r="G20851" s="113">
        <v>22.929947844800001</v>
      </c>
    </row>
    <row r="20852" spans="1:7" x14ac:dyDescent="0.25">
      <c r="A20852" s="108" t="str">
        <f t="shared" si="325"/>
        <v>NO_2005_NATIONAL TOTAL_NH3</v>
      </c>
      <c r="B20852" s="113" t="s">
        <v>167</v>
      </c>
      <c r="C20852" s="113">
        <v>2005</v>
      </c>
      <c r="D20852" s="113" t="s">
        <v>122</v>
      </c>
      <c r="E20852" s="113" t="s">
        <v>124</v>
      </c>
      <c r="F20852" s="113" t="s">
        <v>200</v>
      </c>
      <c r="G20852" s="113">
        <v>31.585389686900001</v>
      </c>
    </row>
    <row r="20853" spans="1:7" x14ac:dyDescent="0.25">
      <c r="A20853" s="108" t="str">
        <f t="shared" si="325"/>
        <v>NO_2005_NATIONAL TOTAL_PM2.5</v>
      </c>
      <c r="B20853" s="113" t="s">
        <v>167</v>
      </c>
      <c r="C20853" s="113">
        <v>2005</v>
      </c>
      <c r="D20853" s="113" t="s">
        <v>122</v>
      </c>
      <c r="E20853" s="113" t="s">
        <v>203</v>
      </c>
      <c r="F20853" s="113" t="s">
        <v>200</v>
      </c>
      <c r="G20853" s="113">
        <v>39.059994312000001</v>
      </c>
    </row>
    <row r="20854" spans="1:7" x14ac:dyDescent="0.25">
      <c r="A20854" s="108" t="str">
        <f t="shared" si="325"/>
        <v>NO_2005_NATIONAL TOTAL_Pb</v>
      </c>
      <c r="B20854" s="113" t="s">
        <v>167</v>
      </c>
      <c r="C20854" s="113">
        <v>2005</v>
      </c>
      <c r="D20854" s="113" t="s">
        <v>122</v>
      </c>
      <c r="E20854" s="113" t="s">
        <v>125</v>
      </c>
      <c r="F20854" s="113" t="s">
        <v>200</v>
      </c>
      <c r="G20854" s="113">
        <v>9.7854977916999996E-3</v>
      </c>
    </row>
    <row r="20855" spans="1:7" x14ac:dyDescent="0.25">
      <c r="A20855" s="108" t="str">
        <f t="shared" si="325"/>
        <v>NO_2005_NATIONAL TOTAL_Cd</v>
      </c>
      <c r="B20855" s="113" t="s">
        <v>167</v>
      </c>
      <c r="C20855" s="113">
        <v>2005</v>
      </c>
      <c r="D20855" s="113" t="s">
        <v>122</v>
      </c>
      <c r="E20855" s="113" t="s">
        <v>126</v>
      </c>
      <c r="F20855" s="113" t="s">
        <v>200</v>
      </c>
      <c r="G20855" s="113">
        <v>1.0246339383E-3</v>
      </c>
    </row>
    <row r="20856" spans="1:7" x14ac:dyDescent="0.25">
      <c r="A20856" s="108" t="str">
        <f t="shared" si="325"/>
        <v>NO_2005_NATIONAL TOTAL_Hg</v>
      </c>
      <c r="B20856" s="113" t="s">
        <v>167</v>
      </c>
      <c r="C20856" s="113">
        <v>2005</v>
      </c>
      <c r="D20856" s="113" t="s">
        <v>122</v>
      </c>
      <c r="E20856" s="113" t="s">
        <v>127</v>
      </c>
      <c r="F20856" s="113" t="s">
        <v>200</v>
      </c>
      <c r="G20856" s="113">
        <v>5.5249380929999999E-4</v>
      </c>
    </row>
    <row r="20857" spans="1:7" x14ac:dyDescent="0.25">
      <c r="A20857" s="108" t="str">
        <f t="shared" si="325"/>
        <v>NO_2005_NATIONAL TOTAL_DIOX</v>
      </c>
      <c r="B20857" s="113" t="s">
        <v>167</v>
      </c>
      <c r="C20857" s="113">
        <v>2005</v>
      </c>
      <c r="D20857" s="113" t="s">
        <v>122</v>
      </c>
      <c r="E20857" s="113" t="s">
        <v>128</v>
      </c>
      <c r="F20857" s="113" t="s">
        <v>200</v>
      </c>
      <c r="G20857" s="150">
        <v>2.3407921541399999E-8</v>
      </c>
    </row>
    <row r="20858" spans="1:7" x14ac:dyDescent="0.25">
      <c r="A20858" s="108" t="str">
        <f t="shared" si="325"/>
        <v>NO_2005_NATIONAL TOTAL_PAH</v>
      </c>
      <c r="B20858" s="113" t="s">
        <v>167</v>
      </c>
      <c r="C20858" s="113">
        <v>2005</v>
      </c>
      <c r="D20858" s="113" t="s">
        <v>122</v>
      </c>
      <c r="E20858" s="113" t="s">
        <v>129</v>
      </c>
      <c r="F20858" s="113" t="s">
        <v>200</v>
      </c>
      <c r="G20858" s="113">
        <v>1.7564446248996401E-2</v>
      </c>
    </row>
    <row r="20859" spans="1:7" x14ac:dyDescent="0.25">
      <c r="A20859" s="108" t="str">
        <f t="shared" si="325"/>
        <v>NO_2005_NATIONAL TOTAL_HCB</v>
      </c>
      <c r="B20859" s="113" t="s">
        <v>167</v>
      </c>
      <c r="C20859" s="113">
        <v>2005</v>
      </c>
      <c r="D20859" s="113" t="s">
        <v>122</v>
      </c>
      <c r="E20859" s="113" t="s">
        <v>130</v>
      </c>
      <c r="F20859" s="113" t="s">
        <v>200</v>
      </c>
      <c r="G20859" s="150">
        <v>9.1224687264999997E-7</v>
      </c>
    </row>
    <row r="20860" spans="1:7" x14ac:dyDescent="0.25">
      <c r="A20860" s="108" t="str">
        <f t="shared" si="325"/>
        <v>NO_2005_NATIONAL TOTAL_PCB</v>
      </c>
      <c r="B20860" s="113" t="s">
        <v>167</v>
      </c>
      <c r="C20860" s="113">
        <v>2005</v>
      </c>
      <c r="D20860" s="113" t="s">
        <v>122</v>
      </c>
      <c r="E20860" s="113" t="s">
        <v>259</v>
      </c>
      <c r="F20860" s="113" t="s">
        <v>200</v>
      </c>
      <c r="G20860" s="150">
        <v>2.1713984706958901E-5</v>
      </c>
    </row>
    <row r="20861" spans="1:7" x14ac:dyDescent="0.25">
      <c r="A20861" s="108" t="str">
        <f t="shared" si="325"/>
        <v>NO_2005_1A3(FS)_NOx</v>
      </c>
      <c r="B20861" s="113" t="s">
        <v>167</v>
      </c>
      <c r="C20861" s="113">
        <v>2005</v>
      </c>
      <c r="D20861" s="113" t="s">
        <v>132</v>
      </c>
      <c r="E20861" s="113" t="s">
        <v>199</v>
      </c>
      <c r="F20861" s="113" t="s">
        <v>200</v>
      </c>
      <c r="G20861" s="113">
        <v>50.4666765387</v>
      </c>
    </row>
    <row r="20862" spans="1:7" x14ac:dyDescent="0.25">
      <c r="A20862" s="108" t="str">
        <f t="shared" si="325"/>
        <v>NO_2005_1A3(FS)_NMVOC</v>
      </c>
      <c r="B20862" s="113" t="s">
        <v>167</v>
      </c>
      <c r="C20862" s="113">
        <v>2005</v>
      </c>
      <c r="D20862" s="113" t="s">
        <v>132</v>
      </c>
      <c r="E20862" s="113" t="s">
        <v>123</v>
      </c>
      <c r="F20862" s="113" t="s">
        <v>200</v>
      </c>
      <c r="G20862" s="113">
        <v>21.2433856189</v>
      </c>
    </row>
    <row r="20863" spans="1:7" x14ac:dyDescent="0.25">
      <c r="A20863" s="108" t="str">
        <f t="shared" si="325"/>
        <v>NO_2005_1A3(FS)_SOx</v>
      </c>
      <c r="B20863" s="113" t="s">
        <v>167</v>
      </c>
      <c r="C20863" s="113">
        <v>2005</v>
      </c>
      <c r="D20863" s="113" t="s">
        <v>132</v>
      </c>
      <c r="E20863" s="113" t="s">
        <v>201</v>
      </c>
      <c r="F20863" s="113" t="s">
        <v>200</v>
      </c>
      <c r="G20863" s="113">
        <v>5.6416883000000001E-2</v>
      </c>
    </row>
    <row r="20864" spans="1:7" x14ac:dyDescent="0.25">
      <c r="A20864" s="108" t="str">
        <f t="shared" si="325"/>
        <v>NO_2005_1A3(FS)_NH3</v>
      </c>
      <c r="B20864" s="113" t="s">
        <v>167</v>
      </c>
      <c r="C20864" s="113">
        <v>2005</v>
      </c>
      <c r="D20864" s="113" t="s">
        <v>132</v>
      </c>
      <c r="E20864" s="113" t="s">
        <v>124</v>
      </c>
      <c r="F20864" s="113" t="s">
        <v>200</v>
      </c>
      <c r="G20864" s="113">
        <v>1.9633909907</v>
      </c>
    </row>
    <row r="20865" spans="1:7" x14ac:dyDescent="0.25">
      <c r="A20865" s="108" t="str">
        <f t="shared" si="325"/>
        <v>NO_2005_1A3(FS)_PM2.5</v>
      </c>
      <c r="B20865" s="113" t="s">
        <v>167</v>
      </c>
      <c r="C20865" s="113">
        <v>2005</v>
      </c>
      <c r="D20865" s="113" t="s">
        <v>132</v>
      </c>
      <c r="E20865" s="113" t="s">
        <v>203</v>
      </c>
      <c r="F20865" s="113" t="s">
        <v>200</v>
      </c>
      <c r="G20865" s="113">
        <v>4.4831739087000004</v>
      </c>
    </row>
    <row r="20866" spans="1:7" x14ac:dyDescent="0.25">
      <c r="A20866" s="108" t="str">
        <f t="shared" ref="A20866:A20929" si="326">CONCATENATE(B20866,"_",C20866,"_",D20866,"_",E20866)</f>
        <v>NO_2005_3D_NOx</v>
      </c>
      <c r="B20866" s="113" t="s">
        <v>167</v>
      </c>
      <c r="C20866" s="113">
        <v>2005</v>
      </c>
      <c r="D20866" s="113" t="s">
        <v>206</v>
      </c>
      <c r="E20866" s="113" t="s">
        <v>199</v>
      </c>
      <c r="F20866" s="113" t="s">
        <v>200</v>
      </c>
      <c r="G20866" s="113">
        <v>7.4431117139999996</v>
      </c>
    </row>
    <row r="20867" spans="1:7" x14ac:dyDescent="0.25">
      <c r="A20867" s="108" t="str">
        <f t="shared" si="326"/>
        <v>NO_2006_NATIONAL TOTAL_NOx</v>
      </c>
      <c r="B20867" s="113" t="s">
        <v>167</v>
      </c>
      <c r="C20867" s="113">
        <v>2006</v>
      </c>
      <c r="D20867" s="113" t="s">
        <v>122</v>
      </c>
      <c r="E20867" s="113" t="s">
        <v>199</v>
      </c>
      <c r="F20867" s="113" t="s">
        <v>200</v>
      </c>
      <c r="G20867" s="113">
        <v>208.2657245316</v>
      </c>
    </row>
    <row r="20868" spans="1:7" x14ac:dyDescent="0.25">
      <c r="A20868" s="108" t="str">
        <f t="shared" si="326"/>
        <v>NO_2006_NATIONAL TOTAL_NMVOC</v>
      </c>
      <c r="B20868" s="113" t="s">
        <v>167</v>
      </c>
      <c r="C20868" s="113">
        <v>2006</v>
      </c>
      <c r="D20868" s="113" t="s">
        <v>122</v>
      </c>
      <c r="E20868" s="113" t="s">
        <v>123</v>
      </c>
      <c r="F20868" s="113" t="s">
        <v>200</v>
      </c>
      <c r="G20868" s="113">
        <v>212.51875237249999</v>
      </c>
    </row>
    <row r="20869" spans="1:7" x14ac:dyDescent="0.25">
      <c r="A20869" s="108" t="str">
        <f t="shared" si="326"/>
        <v>NO_2006_NATIONAL TOTAL_SOx</v>
      </c>
      <c r="B20869" s="113" t="s">
        <v>167</v>
      </c>
      <c r="C20869" s="113">
        <v>2006</v>
      </c>
      <c r="D20869" s="113" t="s">
        <v>122</v>
      </c>
      <c r="E20869" s="113" t="s">
        <v>201</v>
      </c>
      <c r="F20869" s="113" t="s">
        <v>200</v>
      </c>
      <c r="G20869" s="113">
        <v>21.157774424700001</v>
      </c>
    </row>
    <row r="20870" spans="1:7" x14ac:dyDescent="0.25">
      <c r="A20870" s="108" t="str">
        <f t="shared" si="326"/>
        <v>NO_2006_NATIONAL TOTAL_NH3</v>
      </c>
      <c r="B20870" s="113" t="s">
        <v>167</v>
      </c>
      <c r="C20870" s="113">
        <v>2006</v>
      </c>
      <c r="D20870" s="113" t="s">
        <v>122</v>
      </c>
      <c r="E20870" s="113" t="s">
        <v>124</v>
      </c>
      <c r="F20870" s="113" t="s">
        <v>200</v>
      </c>
      <c r="G20870" s="113">
        <v>31.795014024099999</v>
      </c>
    </row>
    <row r="20871" spans="1:7" x14ac:dyDescent="0.25">
      <c r="A20871" s="108" t="str">
        <f t="shared" si="326"/>
        <v>NO_2006_NATIONAL TOTAL_PM2.5</v>
      </c>
      <c r="B20871" s="113" t="s">
        <v>167</v>
      </c>
      <c r="C20871" s="113">
        <v>2006</v>
      </c>
      <c r="D20871" s="113" t="s">
        <v>122</v>
      </c>
      <c r="E20871" s="113" t="s">
        <v>203</v>
      </c>
      <c r="F20871" s="113" t="s">
        <v>200</v>
      </c>
      <c r="G20871" s="113">
        <v>37.0578751412</v>
      </c>
    </row>
    <row r="20872" spans="1:7" x14ac:dyDescent="0.25">
      <c r="A20872" s="108" t="str">
        <f t="shared" si="326"/>
        <v>NO_2006_NATIONAL TOTAL_Pb</v>
      </c>
      <c r="B20872" s="113" t="s">
        <v>167</v>
      </c>
      <c r="C20872" s="113">
        <v>2006</v>
      </c>
      <c r="D20872" s="113" t="s">
        <v>122</v>
      </c>
      <c r="E20872" s="113" t="s">
        <v>125</v>
      </c>
      <c r="F20872" s="113" t="s">
        <v>200</v>
      </c>
      <c r="G20872" s="113">
        <v>9.2368832400000003E-3</v>
      </c>
    </row>
    <row r="20873" spans="1:7" x14ac:dyDescent="0.25">
      <c r="A20873" s="108" t="str">
        <f t="shared" si="326"/>
        <v>NO_2006_NATIONAL TOTAL_Cd</v>
      </c>
      <c r="B20873" s="113" t="s">
        <v>167</v>
      </c>
      <c r="C20873" s="113">
        <v>2006</v>
      </c>
      <c r="D20873" s="113" t="s">
        <v>122</v>
      </c>
      <c r="E20873" s="113" t="s">
        <v>126</v>
      </c>
      <c r="F20873" s="113" t="s">
        <v>200</v>
      </c>
      <c r="G20873" s="113">
        <v>1.0695785469E-3</v>
      </c>
    </row>
    <row r="20874" spans="1:7" x14ac:dyDescent="0.25">
      <c r="A20874" s="108" t="str">
        <f t="shared" si="326"/>
        <v>NO_2006_NATIONAL TOTAL_Hg</v>
      </c>
      <c r="B20874" s="113" t="s">
        <v>167</v>
      </c>
      <c r="C20874" s="113">
        <v>2006</v>
      </c>
      <c r="D20874" s="113" t="s">
        <v>122</v>
      </c>
      <c r="E20874" s="113" t="s">
        <v>127</v>
      </c>
      <c r="F20874" s="113" t="s">
        <v>200</v>
      </c>
      <c r="G20874" s="113">
        <v>5.0304837620000005E-4</v>
      </c>
    </row>
    <row r="20875" spans="1:7" x14ac:dyDescent="0.25">
      <c r="A20875" s="108" t="str">
        <f t="shared" si="326"/>
        <v>NO_2006_NATIONAL TOTAL_DIOX</v>
      </c>
      <c r="B20875" s="113" t="s">
        <v>167</v>
      </c>
      <c r="C20875" s="113">
        <v>2006</v>
      </c>
      <c r="D20875" s="113" t="s">
        <v>122</v>
      </c>
      <c r="E20875" s="113" t="s">
        <v>128</v>
      </c>
      <c r="F20875" s="113" t="s">
        <v>200</v>
      </c>
      <c r="G20875" s="150">
        <v>2.4201134025800001E-8</v>
      </c>
    </row>
    <row r="20876" spans="1:7" x14ac:dyDescent="0.25">
      <c r="A20876" s="108" t="str">
        <f t="shared" si="326"/>
        <v>NO_2006_NATIONAL TOTAL_PAH</v>
      </c>
      <c r="B20876" s="113" t="s">
        <v>167</v>
      </c>
      <c r="C20876" s="113">
        <v>2006</v>
      </c>
      <c r="D20876" s="113" t="s">
        <v>122</v>
      </c>
      <c r="E20876" s="113" t="s">
        <v>129</v>
      </c>
      <c r="F20876" s="113" t="s">
        <v>200</v>
      </c>
      <c r="G20876" s="113">
        <v>1.3056412061829401E-2</v>
      </c>
    </row>
    <row r="20877" spans="1:7" x14ac:dyDescent="0.25">
      <c r="A20877" s="108" t="str">
        <f t="shared" si="326"/>
        <v>NO_2006_NATIONAL TOTAL_HCB</v>
      </c>
      <c r="B20877" s="113" t="s">
        <v>167</v>
      </c>
      <c r="C20877" s="113">
        <v>2006</v>
      </c>
      <c r="D20877" s="113" t="s">
        <v>122</v>
      </c>
      <c r="E20877" s="113" t="s">
        <v>130</v>
      </c>
      <c r="F20877" s="113" t="s">
        <v>200</v>
      </c>
      <c r="G20877" s="150">
        <v>9.6148871094999991E-7</v>
      </c>
    </row>
    <row r="20878" spans="1:7" x14ac:dyDescent="0.25">
      <c r="A20878" s="108" t="str">
        <f t="shared" si="326"/>
        <v>NO_2006_NATIONAL TOTAL_PCB</v>
      </c>
      <c r="B20878" s="113" t="s">
        <v>167</v>
      </c>
      <c r="C20878" s="113">
        <v>2006</v>
      </c>
      <c r="D20878" s="113" t="s">
        <v>122</v>
      </c>
      <c r="E20878" s="113" t="s">
        <v>259</v>
      </c>
      <c r="F20878" s="113" t="s">
        <v>200</v>
      </c>
      <c r="G20878" s="150">
        <v>2.3620946301927E-5</v>
      </c>
    </row>
    <row r="20879" spans="1:7" x14ac:dyDescent="0.25">
      <c r="A20879" s="108" t="str">
        <f t="shared" si="326"/>
        <v>NO_2006_1A3(FS)_NOx</v>
      </c>
      <c r="B20879" s="113" t="s">
        <v>167</v>
      </c>
      <c r="C20879" s="113">
        <v>2006</v>
      </c>
      <c r="D20879" s="113" t="s">
        <v>132</v>
      </c>
      <c r="E20879" s="113" t="s">
        <v>199</v>
      </c>
      <c r="F20879" s="113" t="s">
        <v>200</v>
      </c>
      <c r="G20879" s="113">
        <v>51.667261959000001</v>
      </c>
    </row>
    <row r="20880" spans="1:7" x14ac:dyDescent="0.25">
      <c r="A20880" s="108" t="str">
        <f t="shared" si="326"/>
        <v>NO_2006_1A3(FS)_NMVOC</v>
      </c>
      <c r="B20880" s="113" t="s">
        <v>167</v>
      </c>
      <c r="C20880" s="113">
        <v>2006</v>
      </c>
      <c r="D20880" s="113" t="s">
        <v>132</v>
      </c>
      <c r="E20880" s="113" t="s">
        <v>123</v>
      </c>
      <c r="F20880" s="113" t="s">
        <v>200</v>
      </c>
      <c r="G20880" s="113">
        <v>19.042805258800001</v>
      </c>
    </row>
    <row r="20881" spans="1:7" x14ac:dyDescent="0.25">
      <c r="A20881" s="108" t="str">
        <f t="shared" si="326"/>
        <v>NO_2006_1A3(FS)_SOx</v>
      </c>
      <c r="B20881" s="113" t="s">
        <v>167</v>
      </c>
      <c r="C20881" s="113">
        <v>2006</v>
      </c>
      <c r="D20881" s="113" t="s">
        <v>132</v>
      </c>
      <c r="E20881" s="113" t="s">
        <v>201</v>
      </c>
      <c r="F20881" s="113" t="s">
        <v>200</v>
      </c>
      <c r="G20881" s="113">
        <v>7.9014044300000003E-2</v>
      </c>
    </row>
    <row r="20882" spans="1:7" x14ac:dyDescent="0.25">
      <c r="A20882" s="108" t="str">
        <f t="shared" si="326"/>
        <v>NO_2006_1A3(FS)_NH3</v>
      </c>
      <c r="B20882" s="113" t="s">
        <v>167</v>
      </c>
      <c r="C20882" s="113">
        <v>2006</v>
      </c>
      <c r="D20882" s="113" t="s">
        <v>132</v>
      </c>
      <c r="E20882" s="113" t="s">
        <v>124</v>
      </c>
      <c r="F20882" s="113" t="s">
        <v>200</v>
      </c>
      <c r="G20882" s="113">
        <v>1.9112926931000001</v>
      </c>
    </row>
    <row r="20883" spans="1:7" x14ac:dyDescent="0.25">
      <c r="A20883" s="108" t="str">
        <f t="shared" si="326"/>
        <v>NO_2006_1A3(FS)_PM2.5</v>
      </c>
      <c r="B20883" s="113" t="s">
        <v>167</v>
      </c>
      <c r="C20883" s="113">
        <v>2006</v>
      </c>
      <c r="D20883" s="113" t="s">
        <v>132</v>
      </c>
      <c r="E20883" s="113" t="s">
        <v>203</v>
      </c>
      <c r="F20883" s="113" t="s">
        <v>200</v>
      </c>
      <c r="G20883" s="113">
        <v>4.5459046872000002</v>
      </c>
    </row>
    <row r="20884" spans="1:7" x14ac:dyDescent="0.25">
      <c r="A20884" s="108" t="str">
        <f t="shared" si="326"/>
        <v>NO_2006_3D_NOx</v>
      </c>
      <c r="B20884" s="113" t="s">
        <v>167</v>
      </c>
      <c r="C20884" s="113">
        <v>2006</v>
      </c>
      <c r="D20884" s="113" t="s">
        <v>206</v>
      </c>
      <c r="E20884" s="113" t="s">
        <v>199</v>
      </c>
      <c r="F20884" s="113" t="s">
        <v>200</v>
      </c>
      <c r="G20884" s="113">
        <v>7.3176743819999999</v>
      </c>
    </row>
    <row r="20885" spans="1:7" x14ac:dyDescent="0.25">
      <c r="A20885" s="108" t="str">
        <f t="shared" si="326"/>
        <v>NO_2007_NATIONAL TOTAL_NOx</v>
      </c>
      <c r="B20885" s="113" t="s">
        <v>167</v>
      </c>
      <c r="C20885" s="113">
        <v>2007</v>
      </c>
      <c r="D20885" s="113" t="s">
        <v>122</v>
      </c>
      <c r="E20885" s="113" t="s">
        <v>199</v>
      </c>
      <c r="F20885" s="113" t="s">
        <v>200</v>
      </c>
      <c r="G20885" s="113">
        <v>211.50503148499999</v>
      </c>
    </row>
    <row r="20886" spans="1:7" x14ac:dyDescent="0.25">
      <c r="A20886" s="108" t="str">
        <f t="shared" si="326"/>
        <v>NO_2007_NATIONAL TOTAL_NMVOC</v>
      </c>
      <c r="B20886" s="113" t="s">
        <v>167</v>
      </c>
      <c r="C20886" s="113">
        <v>2007</v>
      </c>
      <c r="D20886" s="113" t="s">
        <v>122</v>
      </c>
      <c r="E20886" s="113" t="s">
        <v>123</v>
      </c>
      <c r="F20886" s="113" t="s">
        <v>200</v>
      </c>
      <c r="G20886" s="113">
        <v>206.17637136810001</v>
      </c>
    </row>
    <row r="20887" spans="1:7" x14ac:dyDescent="0.25">
      <c r="A20887" s="108" t="str">
        <f t="shared" si="326"/>
        <v>NO_2007_NATIONAL TOTAL_SOx</v>
      </c>
      <c r="B20887" s="113" t="s">
        <v>167</v>
      </c>
      <c r="C20887" s="113">
        <v>2007</v>
      </c>
      <c r="D20887" s="113" t="s">
        <v>122</v>
      </c>
      <c r="E20887" s="113" t="s">
        <v>201</v>
      </c>
      <c r="F20887" s="113" t="s">
        <v>200</v>
      </c>
      <c r="G20887" s="113">
        <v>19.401196863999999</v>
      </c>
    </row>
    <row r="20888" spans="1:7" x14ac:dyDescent="0.25">
      <c r="A20888" s="108" t="str">
        <f t="shared" si="326"/>
        <v>NO_2007_NATIONAL TOTAL_NH3</v>
      </c>
      <c r="B20888" s="113" t="s">
        <v>167</v>
      </c>
      <c r="C20888" s="113">
        <v>2007</v>
      </c>
      <c r="D20888" s="113" t="s">
        <v>122</v>
      </c>
      <c r="E20888" s="113" t="s">
        <v>124</v>
      </c>
      <c r="F20888" s="113" t="s">
        <v>200</v>
      </c>
      <c r="G20888" s="113">
        <v>31.6466082086</v>
      </c>
    </row>
    <row r="20889" spans="1:7" x14ac:dyDescent="0.25">
      <c r="A20889" s="108" t="str">
        <f t="shared" si="326"/>
        <v>NO_2007_NATIONAL TOTAL_PM2.5</v>
      </c>
      <c r="B20889" s="113" t="s">
        <v>167</v>
      </c>
      <c r="C20889" s="113">
        <v>2007</v>
      </c>
      <c r="D20889" s="113" t="s">
        <v>122</v>
      </c>
      <c r="E20889" s="113" t="s">
        <v>203</v>
      </c>
      <c r="F20889" s="113" t="s">
        <v>200</v>
      </c>
      <c r="G20889" s="113">
        <v>37.333632765799997</v>
      </c>
    </row>
    <row r="20890" spans="1:7" x14ac:dyDescent="0.25">
      <c r="A20890" s="108" t="str">
        <f t="shared" si="326"/>
        <v>NO_2007_NATIONAL TOTAL_Pb</v>
      </c>
      <c r="B20890" s="113" t="s">
        <v>167</v>
      </c>
      <c r="C20890" s="113">
        <v>2007</v>
      </c>
      <c r="D20890" s="113" t="s">
        <v>122</v>
      </c>
      <c r="E20890" s="113" t="s">
        <v>125</v>
      </c>
      <c r="F20890" s="113" t="s">
        <v>200</v>
      </c>
      <c r="G20890" s="113">
        <v>8.202779948E-3</v>
      </c>
    </row>
    <row r="20891" spans="1:7" x14ac:dyDescent="0.25">
      <c r="A20891" s="108" t="str">
        <f t="shared" si="326"/>
        <v>NO_2007_NATIONAL TOTAL_Cd</v>
      </c>
      <c r="B20891" s="113" t="s">
        <v>167</v>
      </c>
      <c r="C20891" s="113">
        <v>2007</v>
      </c>
      <c r="D20891" s="113" t="s">
        <v>122</v>
      </c>
      <c r="E20891" s="113" t="s">
        <v>126</v>
      </c>
      <c r="F20891" s="113" t="s">
        <v>200</v>
      </c>
      <c r="G20891" s="113">
        <v>1.0114282801802E-3</v>
      </c>
    </row>
    <row r="20892" spans="1:7" x14ac:dyDescent="0.25">
      <c r="A20892" s="108" t="str">
        <f t="shared" si="326"/>
        <v>NO_2007_NATIONAL TOTAL_Hg</v>
      </c>
      <c r="B20892" s="113" t="s">
        <v>167</v>
      </c>
      <c r="C20892" s="113">
        <v>2007</v>
      </c>
      <c r="D20892" s="113" t="s">
        <v>122</v>
      </c>
      <c r="E20892" s="113" t="s">
        <v>127</v>
      </c>
      <c r="F20892" s="113" t="s">
        <v>200</v>
      </c>
      <c r="G20892" s="113">
        <v>4.6722763129999998E-4</v>
      </c>
    </row>
    <row r="20893" spans="1:7" x14ac:dyDescent="0.25">
      <c r="A20893" s="108" t="str">
        <f t="shared" si="326"/>
        <v>NO_2007_NATIONAL TOTAL_DIOX</v>
      </c>
      <c r="B20893" s="113" t="s">
        <v>167</v>
      </c>
      <c r="C20893" s="113">
        <v>2007</v>
      </c>
      <c r="D20893" s="113" t="s">
        <v>122</v>
      </c>
      <c r="E20893" s="113" t="s">
        <v>128</v>
      </c>
      <c r="F20893" s="113" t="s">
        <v>200</v>
      </c>
      <c r="G20893" s="150">
        <v>2.3969665635800001E-8</v>
      </c>
    </row>
    <row r="20894" spans="1:7" x14ac:dyDescent="0.25">
      <c r="A20894" s="108" t="str">
        <f t="shared" si="326"/>
        <v>NO_2007_NATIONAL TOTAL_PAH</v>
      </c>
      <c r="B20894" s="113" t="s">
        <v>167</v>
      </c>
      <c r="C20894" s="113">
        <v>2007</v>
      </c>
      <c r="D20894" s="113" t="s">
        <v>122</v>
      </c>
      <c r="E20894" s="113" t="s">
        <v>129</v>
      </c>
      <c r="F20894" s="113" t="s">
        <v>200</v>
      </c>
      <c r="G20894" s="113">
        <v>1.07719396734495E-2</v>
      </c>
    </row>
    <row r="20895" spans="1:7" x14ac:dyDescent="0.25">
      <c r="A20895" s="108" t="str">
        <f t="shared" si="326"/>
        <v>NO_2007_NATIONAL TOTAL_HCB</v>
      </c>
      <c r="B20895" s="113" t="s">
        <v>167</v>
      </c>
      <c r="C20895" s="113">
        <v>2007</v>
      </c>
      <c r="D20895" s="113" t="s">
        <v>122</v>
      </c>
      <c r="E20895" s="113" t="s">
        <v>130</v>
      </c>
      <c r="F20895" s="113" t="s">
        <v>200</v>
      </c>
      <c r="G20895" s="150">
        <v>1.0011418742999999E-6</v>
      </c>
    </row>
    <row r="20896" spans="1:7" x14ac:dyDescent="0.25">
      <c r="A20896" s="108" t="str">
        <f t="shared" si="326"/>
        <v>NO_2007_NATIONAL TOTAL_PCB</v>
      </c>
      <c r="B20896" s="113" t="s">
        <v>167</v>
      </c>
      <c r="C20896" s="113">
        <v>2007</v>
      </c>
      <c r="D20896" s="113" t="s">
        <v>122</v>
      </c>
      <c r="E20896" s="113" t="s">
        <v>259</v>
      </c>
      <c r="F20896" s="113" t="s">
        <v>200</v>
      </c>
      <c r="G20896" s="150">
        <v>2.34244282854634E-5</v>
      </c>
    </row>
    <row r="20897" spans="1:7" x14ac:dyDescent="0.25">
      <c r="A20897" s="108" t="str">
        <f t="shared" si="326"/>
        <v>NO_2007_1A3(FS)_NOx</v>
      </c>
      <c r="B20897" s="113" t="s">
        <v>167</v>
      </c>
      <c r="C20897" s="113">
        <v>2007</v>
      </c>
      <c r="D20897" s="113" t="s">
        <v>132</v>
      </c>
      <c r="E20897" s="113" t="s">
        <v>199</v>
      </c>
      <c r="F20897" s="113" t="s">
        <v>200</v>
      </c>
      <c r="G20897" s="113">
        <v>54.4680289366</v>
      </c>
    </row>
    <row r="20898" spans="1:7" x14ac:dyDescent="0.25">
      <c r="A20898" s="108" t="str">
        <f t="shared" si="326"/>
        <v>NO_2007_1A3(FS)_NMVOC</v>
      </c>
      <c r="B20898" s="113" t="s">
        <v>167</v>
      </c>
      <c r="C20898" s="113">
        <v>2007</v>
      </c>
      <c r="D20898" s="113" t="s">
        <v>132</v>
      </c>
      <c r="E20898" s="113" t="s">
        <v>123</v>
      </c>
      <c r="F20898" s="113" t="s">
        <v>200</v>
      </c>
      <c r="G20898" s="113">
        <v>17.457924741100001</v>
      </c>
    </row>
    <row r="20899" spans="1:7" x14ac:dyDescent="0.25">
      <c r="A20899" s="108" t="str">
        <f t="shared" si="326"/>
        <v>NO_2007_1A3(FS)_SOx</v>
      </c>
      <c r="B20899" s="113" t="s">
        <v>167</v>
      </c>
      <c r="C20899" s="113">
        <v>2007</v>
      </c>
      <c r="D20899" s="113" t="s">
        <v>132</v>
      </c>
      <c r="E20899" s="113" t="s">
        <v>201</v>
      </c>
      <c r="F20899" s="113" t="s">
        <v>200</v>
      </c>
      <c r="G20899" s="113">
        <v>5.7911239000000003E-2</v>
      </c>
    </row>
    <row r="20900" spans="1:7" x14ac:dyDescent="0.25">
      <c r="A20900" s="108" t="str">
        <f t="shared" si="326"/>
        <v>NO_2007_1A3(FS)_NH3</v>
      </c>
      <c r="B20900" s="113" t="s">
        <v>167</v>
      </c>
      <c r="C20900" s="113">
        <v>2007</v>
      </c>
      <c r="D20900" s="113" t="s">
        <v>132</v>
      </c>
      <c r="E20900" s="113" t="s">
        <v>124</v>
      </c>
      <c r="F20900" s="113" t="s">
        <v>200</v>
      </c>
      <c r="G20900" s="113">
        <v>1.8711798261000001</v>
      </c>
    </row>
    <row r="20901" spans="1:7" x14ac:dyDescent="0.25">
      <c r="A20901" s="108" t="str">
        <f t="shared" si="326"/>
        <v>NO_2007_1A3(FS)_PM2.5</v>
      </c>
      <c r="B20901" s="113" t="s">
        <v>167</v>
      </c>
      <c r="C20901" s="113">
        <v>2007</v>
      </c>
      <c r="D20901" s="113" t="s">
        <v>132</v>
      </c>
      <c r="E20901" s="113" t="s">
        <v>203</v>
      </c>
      <c r="F20901" s="113" t="s">
        <v>200</v>
      </c>
      <c r="G20901" s="113">
        <v>4.7140388706999996</v>
      </c>
    </row>
    <row r="20902" spans="1:7" x14ac:dyDescent="0.25">
      <c r="A20902" s="108" t="str">
        <f t="shared" si="326"/>
        <v>NO_2007_3D_NOx</v>
      </c>
      <c r="B20902" s="113" t="s">
        <v>167</v>
      </c>
      <c r="C20902" s="113">
        <v>2007</v>
      </c>
      <c r="D20902" s="113" t="s">
        <v>206</v>
      </c>
      <c r="E20902" s="113" t="s">
        <v>199</v>
      </c>
      <c r="F20902" s="113" t="s">
        <v>200</v>
      </c>
      <c r="G20902" s="113">
        <v>7.4638618402999999</v>
      </c>
    </row>
    <row r="20903" spans="1:7" x14ac:dyDescent="0.25">
      <c r="A20903" s="108" t="str">
        <f t="shared" si="326"/>
        <v>NO_2008_NATIONAL TOTAL_NOx</v>
      </c>
      <c r="B20903" s="113" t="s">
        <v>167</v>
      </c>
      <c r="C20903" s="113">
        <v>2008</v>
      </c>
      <c r="D20903" s="113" t="s">
        <v>122</v>
      </c>
      <c r="E20903" s="113" t="s">
        <v>199</v>
      </c>
      <c r="F20903" s="113" t="s">
        <v>200</v>
      </c>
      <c r="G20903" s="113">
        <v>205.23402434069999</v>
      </c>
    </row>
    <row r="20904" spans="1:7" x14ac:dyDescent="0.25">
      <c r="A20904" s="108" t="str">
        <f t="shared" si="326"/>
        <v>NO_2008_NATIONAL TOTAL_NMVOC</v>
      </c>
      <c r="B20904" s="113" t="s">
        <v>167</v>
      </c>
      <c r="C20904" s="113">
        <v>2008</v>
      </c>
      <c r="D20904" s="113" t="s">
        <v>122</v>
      </c>
      <c r="E20904" s="113" t="s">
        <v>123</v>
      </c>
      <c r="F20904" s="113" t="s">
        <v>200</v>
      </c>
      <c r="G20904" s="113">
        <v>171.33412937049999</v>
      </c>
    </row>
    <row r="20905" spans="1:7" x14ac:dyDescent="0.25">
      <c r="A20905" s="108" t="str">
        <f t="shared" si="326"/>
        <v>NO_2008_NATIONAL TOTAL_SOx</v>
      </c>
      <c r="B20905" s="113" t="s">
        <v>167</v>
      </c>
      <c r="C20905" s="113">
        <v>2008</v>
      </c>
      <c r="D20905" s="113" t="s">
        <v>122</v>
      </c>
      <c r="E20905" s="113" t="s">
        <v>201</v>
      </c>
      <c r="F20905" s="113" t="s">
        <v>200</v>
      </c>
      <c r="G20905" s="113">
        <v>19.6229284761</v>
      </c>
    </row>
    <row r="20906" spans="1:7" x14ac:dyDescent="0.25">
      <c r="A20906" s="108" t="str">
        <f t="shared" si="326"/>
        <v>NO_2008_NATIONAL TOTAL_NH3</v>
      </c>
      <c r="B20906" s="113" t="s">
        <v>167</v>
      </c>
      <c r="C20906" s="113">
        <v>2008</v>
      </c>
      <c r="D20906" s="113" t="s">
        <v>122</v>
      </c>
      <c r="E20906" s="113" t="s">
        <v>124</v>
      </c>
      <c r="F20906" s="113" t="s">
        <v>200</v>
      </c>
      <c r="G20906" s="113">
        <v>31.928447119000001</v>
      </c>
    </row>
    <row r="20907" spans="1:7" x14ac:dyDescent="0.25">
      <c r="A20907" s="108" t="str">
        <f t="shared" si="326"/>
        <v>NO_2008_NATIONAL TOTAL_PM2.5</v>
      </c>
      <c r="B20907" s="113" t="s">
        <v>167</v>
      </c>
      <c r="C20907" s="113">
        <v>2008</v>
      </c>
      <c r="D20907" s="113" t="s">
        <v>122</v>
      </c>
      <c r="E20907" s="113" t="s">
        <v>203</v>
      </c>
      <c r="F20907" s="113" t="s">
        <v>200</v>
      </c>
      <c r="G20907" s="113">
        <v>35.997096983900001</v>
      </c>
    </row>
    <row r="20908" spans="1:7" x14ac:dyDescent="0.25">
      <c r="A20908" s="108" t="str">
        <f t="shared" si="326"/>
        <v>NO_2008_NATIONAL TOTAL_Pb</v>
      </c>
      <c r="B20908" s="113" t="s">
        <v>167</v>
      </c>
      <c r="C20908" s="113">
        <v>2008</v>
      </c>
      <c r="D20908" s="113" t="s">
        <v>122</v>
      </c>
      <c r="E20908" s="113" t="s">
        <v>125</v>
      </c>
      <c r="F20908" s="113" t="s">
        <v>200</v>
      </c>
      <c r="G20908" s="113">
        <v>7.3031943653000002E-3</v>
      </c>
    </row>
    <row r="20909" spans="1:7" x14ac:dyDescent="0.25">
      <c r="A20909" s="108" t="str">
        <f t="shared" si="326"/>
        <v>NO_2008_NATIONAL TOTAL_Cd</v>
      </c>
      <c r="B20909" s="113" t="s">
        <v>167</v>
      </c>
      <c r="C20909" s="113">
        <v>2008</v>
      </c>
      <c r="D20909" s="113" t="s">
        <v>122</v>
      </c>
      <c r="E20909" s="113" t="s">
        <v>126</v>
      </c>
      <c r="F20909" s="113" t="s">
        <v>200</v>
      </c>
      <c r="G20909" s="113">
        <v>9.9088921357810009E-4</v>
      </c>
    </row>
    <row r="20910" spans="1:7" x14ac:dyDescent="0.25">
      <c r="A20910" s="108" t="str">
        <f t="shared" si="326"/>
        <v>NO_2008_NATIONAL TOTAL_Hg</v>
      </c>
      <c r="B20910" s="113" t="s">
        <v>167</v>
      </c>
      <c r="C20910" s="113">
        <v>2008</v>
      </c>
      <c r="D20910" s="113" t="s">
        <v>122</v>
      </c>
      <c r="E20910" s="113" t="s">
        <v>127</v>
      </c>
      <c r="F20910" s="113" t="s">
        <v>200</v>
      </c>
      <c r="G20910" s="113">
        <v>4.202709227E-4</v>
      </c>
    </row>
    <row r="20911" spans="1:7" x14ac:dyDescent="0.25">
      <c r="A20911" s="108" t="str">
        <f t="shared" si="326"/>
        <v>NO_2008_NATIONAL TOTAL_DIOX</v>
      </c>
      <c r="B20911" s="113" t="s">
        <v>167</v>
      </c>
      <c r="C20911" s="113">
        <v>2008</v>
      </c>
      <c r="D20911" s="113" t="s">
        <v>122</v>
      </c>
      <c r="E20911" s="113" t="s">
        <v>128</v>
      </c>
      <c r="F20911" s="113" t="s">
        <v>200</v>
      </c>
      <c r="G20911" s="150">
        <v>2.2001740238300002E-8</v>
      </c>
    </row>
    <row r="20912" spans="1:7" x14ac:dyDescent="0.25">
      <c r="A20912" s="108" t="str">
        <f t="shared" si="326"/>
        <v>NO_2008_NATIONAL TOTAL_PAH</v>
      </c>
      <c r="B20912" s="113" t="s">
        <v>167</v>
      </c>
      <c r="C20912" s="113">
        <v>2008</v>
      </c>
      <c r="D20912" s="113" t="s">
        <v>122</v>
      </c>
      <c r="E20912" s="113" t="s">
        <v>129</v>
      </c>
      <c r="F20912" s="113" t="s">
        <v>200</v>
      </c>
      <c r="G20912" s="113">
        <v>1.18021998977739E-2</v>
      </c>
    </row>
    <row r="20913" spans="1:7" x14ac:dyDescent="0.25">
      <c r="A20913" s="108" t="str">
        <f t="shared" si="326"/>
        <v>NO_2008_NATIONAL TOTAL_HCB</v>
      </c>
      <c r="B20913" s="113" t="s">
        <v>167</v>
      </c>
      <c r="C20913" s="113">
        <v>2008</v>
      </c>
      <c r="D20913" s="113" t="s">
        <v>122</v>
      </c>
      <c r="E20913" s="113" t="s">
        <v>130</v>
      </c>
      <c r="F20913" s="113" t="s">
        <v>200</v>
      </c>
      <c r="G20913" s="150">
        <v>9.953751004E-7</v>
      </c>
    </row>
    <row r="20914" spans="1:7" x14ac:dyDescent="0.25">
      <c r="A20914" s="108" t="str">
        <f t="shared" si="326"/>
        <v>NO_2008_NATIONAL TOTAL_PCB</v>
      </c>
      <c r="B20914" s="113" t="s">
        <v>167</v>
      </c>
      <c r="C20914" s="113">
        <v>2008</v>
      </c>
      <c r="D20914" s="113" t="s">
        <v>122</v>
      </c>
      <c r="E20914" s="113" t="s">
        <v>259</v>
      </c>
      <c r="F20914" s="113" t="s">
        <v>200</v>
      </c>
      <c r="G20914" s="150">
        <v>2.4217281474745701E-5</v>
      </c>
    </row>
    <row r="20915" spans="1:7" x14ac:dyDescent="0.25">
      <c r="A20915" s="108" t="str">
        <f t="shared" si="326"/>
        <v>NO_2008_1A3(FS)_NOx</v>
      </c>
      <c r="B20915" s="113" t="s">
        <v>167</v>
      </c>
      <c r="C20915" s="113">
        <v>2008</v>
      </c>
      <c r="D20915" s="113" t="s">
        <v>132</v>
      </c>
      <c r="E20915" s="113" t="s">
        <v>199</v>
      </c>
      <c r="F20915" s="113" t="s">
        <v>200</v>
      </c>
      <c r="G20915" s="113">
        <v>54.031907054400001</v>
      </c>
    </row>
    <row r="20916" spans="1:7" x14ac:dyDescent="0.25">
      <c r="A20916" s="108" t="str">
        <f t="shared" si="326"/>
        <v>NO_2008_1A3(FS)_NMVOC</v>
      </c>
      <c r="B20916" s="113" t="s">
        <v>167</v>
      </c>
      <c r="C20916" s="113">
        <v>2008</v>
      </c>
      <c r="D20916" s="113" t="s">
        <v>132</v>
      </c>
      <c r="E20916" s="113" t="s">
        <v>123</v>
      </c>
      <c r="F20916" s="113" t="s">
        <v>200</v>
      </c>
      <c r="G20916" s="113">
        <v>15.5604331979</v>
      </c>
    </row>
    <row r="20917" spans="1:7" x14ac:dyDescent="0.25">
      <c r="A20917" s="108" t="str">
        <f t="shared" si="326"/>
        <v>NO_2008_1A3(FS)_SOx</v>
      </c>
      <c r="B20917" s="113" t="s">
        <v>167</v>
      </c>
      <c r="C20917" s="113">
        <v>2008</v>
      </c>
      <c r="D20917" s="113" t="s">
        <v>132</v>
      </c>
      <c r="E20917" s="113" t="s">
        <v>201</v>
      </c>
      <c r="F20917" s="113" t="s">
        <v>200</v>
      </c>
      <c r="G20917" s="113">
        <v>6.7434910900000006E-2</v>
      </c>
    </row>
    <row r="20918" spans="1:7" x14ac:dyDescent="0.25">
      <c r="A20918" s="108" t="str">
        <f t="shared" si="326"/>
        <v>NO_2008_1A3(FS)_NH3</v>
      </c>
      <c r="B20918" s="113" t="s">
        <v>167</v>
      </c>
      <c r="C20918" s="113">
        <v>2008</v>
      </c>
      <c r="D20918" s="113" t="s">
        <v>132</v>
      </c>
      <c r="E20918" s="113" t="s">
        <v>124</v>
      </c>
      <c r="F20918" s="113" t="s">
        <v>200</v>
      </c>
      <c r="G20918" s="113">
        <v>1.7528854047</v>
      </c>
    </row>
    <row r="20919" spans="1:7" x14ac:dyDescent="0.25">
      <c r="A20919" s="108" t="str">
        <f t="shared" si="326"/>
        <v>NO_2008_1A3(FS)_PM2.5</v>
      </c>
      <c r="B20919" s="113" t="s">
        <v>167</v>
      </c>
      <c r="C20919" s="113">
        <v>2008</v>
      </c>
      <c r="D20919" s="113" t="s">
        <v>132</v>
      </c>
      <c r="E20919" s="113" t="s">
        <v>203</v>
      </c>
      <c r="F20919" s="113" t="s">
        <v>200</v>
      </c>
      <c r="G20919" s="113">
        <v>4.5773505795</v>
      </c>
    </row>
    <row r="20920" spans="1:7" x14ac:dyDescent="0.25">
      <c r="A20920" s="108" t="str">
        <f t="shared" si="326"/>
        <v>NO_2008_3D_NOx</v>
      </c>
      <c r="B20920" s="113" t="s">
        <v>167</v>
      </c>
      <c r="C20920" s="113">
        <v>2008</v>
      </c>
      <c r="D20920" s="113" t="s">
        <v>206</v>
      </c>
      <c r="E20920" s="113" t="s">
        <v>199</v>
      </c>
      <c r="F20920" s="113" t="s">
        <v>200</v>
      </c>
      <c r="G20920" s="113">
        <v>7.3241015858000003</v>
      </c>
    </row>
    <row r="20921" spans="1:7" x14ac:dyDescent="0.25">
      <c r="A20921" s="108" t="str">
        <f t="shared" si="326"/>
        <v>NO_2009_NATIONAL TOTAL_NOx</v>
      </c>
      <c r="B20921" s="113" t="s">
        <v>167</v>
      </c>
      <c r="C20921" s="113">
        <v>2009</v>
      </c>
      <c r="D20921" s="113" t="s">
        <v>122</v>
      </c>
      <c r="E20921" s="113" t="s">
        <v>199</v>
      </c>
      <c r="F20921" s="113" t="s">
        <v>200</v>
      </c>
      <c r="G20921" s="113">
        <v>194.68428870509999</v>
      </c>
    </row>
    <row r="20922" spans="1:7" x14ac:dyDescent="0.25">
      <c r="A20922" s="108" t="str">
        <f t="shared" si="326"/>
        <v>NO_2009_NATIONAL TOTAL_NMVOC</v>
      </c>
      <c r="B20922" s="113" t="s">
        <v>167</v>
      </c>
      <c r="C20922" s="113">
        <v>2009</v>
      </c>
      <c r="D20922" s="113" t="s">
        <v>122</v>
      </c>
      <c r="E20922" s="113" t="s">
        <v>123</v>
      </c>
      <c r="F20922" s="113" t="s">
        <v>200</v>
      </c>
      <c r="G20922" s="113">
        <v>154.78120828089999</v>
      </c>
    </row>
    <row r="20923" spans="1:7" x14ac:dyDescent="0.25">
      <c r="A20923" s="108" t="str">
        <f t="shared" si="326"/>
        <v>NO_2009_NATIONAL TOTAL_SOx</v>
      </c>
      <c r="B20923" s="113" t="s">
        <v>167</v>
      </c>
      <c r="C20923" s="113">
        <v>2009</v>
      </c>
      <c r="D20923" s="113" t="s">
        <v>122</v>
      </c>
      <c r="E20923" s="113" t="s">
        <v>201</v>
      </c>
      <c r="F20923" s="113" t="s">
        <v>200</v>
      </c>
      <c r="G20923" s="113">
        <v>14.5713089846</v>
      </c>
    </row>
    <row r="20924" spans="1:7" x14ac:dyDescent="0.25">
      <c r="A20924" s="108" t="str">
        <f t="shared" si="326"/>
        <v>NO_2009_NATIONAL TOTAL_NH3</v>
      </c>
      <c r="B20924" s="113" t="s">
        <v>167</v>
      </c>
      <c r="C20924" s="113">
        <v>2009</v>
      </c>
      <c r="D20924" s="113" t="s">
        <v>122</v>
      </c>
      <c r="E20924" s="113" t="s">
        <v>124</v>
      </c>
      <c r="F20924" s="113" t="s">
        <v>200</v>
      </c>
      <c r="G20924" s="113">
        <v>31.851583027899999</v>
      </c>
    </row>
    <row r="20925" spans="1:7" x14ac:dyDescent="0.25">
      <c r="A20925" s="108" t="str">
        <f t="shared" si="326"/>
        <v>NO_2009_NATIONAL TOTAL_PM2.5</v>
      </c>
      <c r="B20925" s="113" t="s">
        <v>167</v>
      </c>
      <c r="C20925" s="113">
        <v>2009</v>
      </c>
      <c r="D20925" s="113" t="s">
        <v>122</v>
      </c>
      <c r="E20925" s="113" t="s">
        <v>203</v>
      </c>
      <c r="F20925" s="113" t="s">
        <v>200</v>
      </c>
      <c r="G20925" s="113">
        <v>33.7048455276</v>
      </c>
    </row>
    <row r="20926" spans="1:7" x14ac:dyDescent="0.25">
      <c r="A20926" s="108" t="str">
        <f t="shared" si="326"/>
        <v>NO_2009_NATIONAL TOTAL_Pb</v>
      </c>
      <c r="B20926" s="113" t="s">
        <v>167</v>
      </c>
      <c r="C20926" s="113">
        <v>2009</v>
      </c>
      <c r="D20926" s="113" t="s">
        <v>122</v>
      </c>
      <c r="E20926" s="113" t="s">
        <v>125</v>
      </c>
      <c r="F20926" s="113" t="s">
        <v>200</v>
      </c>
      <c r="G20926" s="113">
        <v>5.2015024915999996E-3</v>
      </c>
    </row>
    <row r="20927" spans="1:7" x14ac:dyDescent="0.25">
      <c r="A20927" s="108" t="str">
        <f t="shared" si="326"/>
        <v>NO_2009_NATIONAL TOTAL_Cd</v>
      </c>
      <c r="B20927" s="113" t="s">
        <v>167</v>
      </c>
      <c r="C20927" s="113">
        <v>2009</v>
      </c>
      <c r="D20927" s="113" t="s">
        <v>122</v>
      </c>
      <c r="E20927" s="113" t="s">
        <v>126</v>
      </c>
      <c r="F20927" s="113" t="s">
        <v>200</v>
      </c>
      <c r="G20927" s="113">
        <v>8.3599538925139996E-4</v>
      </c>
    </row>
    <row r="20928" spans="1:7" x14ac:dyDescent="0.25">
      <c r="A20928" s="108" t="str">
        <f t="shared" si="326"/>
        <v>NO_2009_NATIONAL TOTAL_Hg</v>
      </c>
      <c r="B20928" s="113" t="s">
        <v>167</v>
      </c>
      <c r="C20928" s="113">
        <v>2009</v>
      </c>
      <c r="D20928" s="113" t="s">
        <v>122</v>
      </c>
      <c r="E20928" s="113" t="s">
        <v>127</v>
      </c>
      <c r="F20928" s="113" t="s">
        <v>200</v>
      </c>
      <c r="G20928" s="113">
        <v>3.379402342E-4</v>
      </c>
    </row>
    <row r="20929" spans="1:7" x14ac:dyDescent="0.25">
      <c r="A20929" s="108" t="str">
        <f t="shared" si="326"/>
        <v>NO_2009_NATIONAL TOTAL_DIOX</v>
      </c>
      <c r="B20929" s="113" t="s">
        <v>167</v>
      </c>
      <c r="C20929" s="113">
        <v>2009</v>
      </c>
      <c r="D20929" s="113" t="s">
        <v>122</v>
      </c>
      <c r="E20929" s="113" t="s">
        <v>128</v>
      </c>
      <c r="F20929" s="113" t="s">
        <v>200</v>
      </c>
      <c r="G20929" s="150">
        <v>2.14588332797E-8</v>
      </c>
    </row>
    <row r="20930" spans="1:7" x14ac:dyDescent="0.25">
      <c r="A20930" s="108" t="str">
        <f t="shared" ref="A20930:A20993" si="327">CONCATENATE(B20930,"_",C20930,"_",D20930,"_",E20930)</f>
        <v>NO_2009_NATIONAL TOTAL_PAH</v>
      </c>
      <c r="B20930" s="113" t="s">
        <v>167</v>
      </c>
      <c r="C20930" s="113">
        <v>2009</v>
      </c>
      <c r="D20930" s="113" t="s">
        <v>122</v>
      </c>
      <c r="E20930" s="113" t="s">
        <v>129</v>
      </c>
      <c r="F20930" s="113" t="s">
        <v>200</v>
      </c>
      <c r="G20930" s="113">
        <v>7.5602186392423696E-3</v>
      </c>
    </row>
    <row r="20931" spans="1:7" x14ac:dyDescent="0.25">
      <c r="A20931" s="108" t="str">
        <f t="shared" si="327"/>
        <v>NO_2009_NATIONAL TOTAL_HCB</v>
      </c>
      <c r="B20931" s="113" t="s">
        <v>167</v>
      </c>
      <c r="C20931" s="113">
        <v>2009</v>
      </c>
      <c r="D20931" s="113" t="s">
        <v>122</v>
      </c>
      <c r="E20931" s="113" t="s">
        <v>130</v>
      </c>
      <c r="F20931" s="113" t="s">
        <v>200</v>
      </c>
      <c r="G20931" s="150">
        <v>1.0124175142499999E-6</v>
      </c>
    </row>
    <row r="20932" spans="1:7" x14ac:dyDescent="0.25">
      <c r="A20932" s="108" t="str">
        <f t="shared" si="327"/>
        <v>NO_2009_NATIONAL TOTAL_PCB</v>
      </c>
      <c r="B20932" s="113" t="s">
        <v>167</v>
      </c>
      <c r="C20932" s="113">
        <v>2009</v>
      </c>
      <c r="D20932" s="113" t="s">
        <v>122</v>
      </c>
      <c r="E20932" s="113" t="s">
        <v>259</v>
      </c>
      <c r="F20932" s="113" t="s">
        <v>200</v>
      </c>
      <c r="G20932" s="150">
        <v>2.3266439082381501E-5</v>
      </c>
    </row>
    <row r="20933" spans="1:7" x14ac:dyDescent="0.25">
      <c r="A20933" s="108" t="str">
        <f t="shared" si="327"/>
        <v>NO_2009_1A3(FS)_NOx</v>
      </c>
      <c r="B20933" s="113" t="s">
        <v>167</v>
      </c>
      <c r="C20933" s="113">
        <v>2009</v>
      </c>
      <c r="D20933" s="113" t="s">
        <v>132</v>
      </c>
      <c r="E20933" s="113" t="s">
        <v>199</v>
      </c>
      <c r="F20933" s="113" t="s">
        <v>200</v>
      </c>
      <c r="G20933" s="113">
        <v>50.976290977300003</v>
      </c>
    </row>
    <row r="20934" spans="1:7" x14ac:dyDescent="0.25">
      <c r="A20934" s="108" t="str">
        <f t="shared" si="327"/>
        <v>NO_2009_1A3(FS)_NMVOC</v>
      </c>
      <c r="B20934" s="113" t="s">
        <v>167</v>
      </c>
      <c r="C20934" s="113">
        <v>2009</v>
      </c>
      <c r="D20934" s="113" t="s">
        <v>132</v>
      </c>
      <c r="E20934" s="113" t="s">
        <v>123</v>
      </c>
      <c r="F20934" s="113" t="s">
        <v>200</v>
      </c>
      <c r="G20934" s="113">
        <v>13.951858468099999</v>
      </c>
    </row>
    <row r="20935" spans="1:7" x14ac:dyDescent="0.25">
      <c r="A20935" s="108" t="str">
        <f t="shared" si="327"/>
        <v>NO_2009_1A3(FS)_SOx</v>
      </c>
      <c r="B20935" s="113" t="s">
        <v>167</v>
      </c>
      <c r="C20935" s="113">
        <v>2009</v>
      </c>
      <c r="D20935" s="113" t="s">
        <v>132</v>
      </c>
      <c r="E20935" s="113" t="s">
        <v>201</v>
      </c>
      <c r="F20935" s="113" t="s">
        <v>200</v>
      </c>
      <c r="G20935" s="113">
        <v>4.2862992199999998E-2</v>
      </c>
    </row>
    <row r="20936" spans="1:7" x14ac:dyDescent="0.25">
      <c r="A20936" s="108" t="str">
        <f t="shared" si="327"/>
        <v>NO_2009_1A3(FS)_NH3</v>
      </c>
      <c r="B20936" s="113" t="s">
        <v>167</v>
      </c>
      <c r="C20936" s="113">
        <v>2009</v>
      </c>
      <c r="D20936" s="113" t="s">
        <v>132</v>
      </c>
      <c r="E20936" s="113" t="s">
        <v>124</v>
      </c>
      <c r="F20936" s="113" t="s">
        <v>200</v>
      </c>
      <c r="G20936" s="113">
        <v>1.6159812662999999</v>
      </c>
    </row>
    <row r="20937" spans="1:7" x14ac:dyDescent="0.25">
      <c r="A20937" s="108" t="str">
        <f t="shared" si="327"/>
        <v>NO_2009_1A3(FS)_PM2.5</v>
      </c>
      <c r="B20937" s="113" t="s">
        <v>167</v>
      </c>
      <c r="C20937" s="113">
        <v>2009</v>
      </c>
      <c r="D20937" s="113" t="s">
        <v>132</v>
      </c>
      <c r="E20937" s="113" t="s">
        <v>203</v>
      </c>
      <c r="F20937" s="113" t="s">
        <v>200</v>
      </c>
      <c r="G20937" s="113">
        <v>4.3006269994000004</v>
      </c>
    </row>
    <row r="20938" spans="1:7" x14ac:dyDescent="0.25">
      <c r="A20938" s="108" t="str">
        <f t="shared" si="327"/>
        <v>NO_2009_3D_NOx</v>
      </c>
      <c r="B20938" s="113" t="s">
        <v>167</v>
      </c>
      <c r="C20938" s="113">
        <v>2009</v>
      </c>
      <c r="D20938" s="113" t="s">
        <v>206</v>
      </c>
      <c r="E20938" s="113" t="s">
        <v>199</v>
      </c>
      <c r="F20938" s="113" t="s">
        <v>200</v>
      </c>
      <c r="G20938" s="113">
        <v>7.0307162500000002</v>
      </c>
    </row>
    <row r="20939" spans="1:7" x14ac:dyDescent="0.25">
      <c r="A20939" s="108" t="str">
        <f t="shared" si="327"/>
        <v>NO_2010_NATIONAL TOTAL_NOx</v>
      </c>
      <c r="B20939" s="113" t="s">
        <v>167</v>
      </c>
      <c r="C20939" s="113">
        <v>2010</v>
      </c>
      <c r="D20939" s="113" t="s">
        <v>122</v>
      </c>
      <c r="E20939" s="113" t="s">
        <v>199</v>
      </c>
      <c r="F20939" s="113" t="s">
        <v>200</v>
      </c>
      <c r="G20939" s="113">
        <v>199.53087305790001</v>
      </c>
    </row>
    <row r="20940" spans="1:7" x14ac:dyDescent="0.25">
      <c r="A20940" s="108" t="str">
        <f t="shared" si="327"/>
        <v>NO_2010_NATIONAL TOTAL_NMVOC</v>
      </c>
      <c r="B20940" s="113" t="s">
        <v>167</v>
      </c>
      <c r="C20940" s="113">
        <v>2010</v>
      </c>
      <c r="D20940" s="113" t="s">
        <v>122</v>
      </c>
      <c r="E20940" s="113" t="s">
        <v>123</v>
      </c>
      <c r="F20940" s="113" t="s">
        <v>200</v>
      </c>
      <c r="G20940" s="113">
        <v>158.35201703990001</v>
      </c>
    </row>
    <row r="20941" spans="1:7" x14ac:dyDescent="0.25">
      <c r="A20941" s="108" t="str">
        <f t="shared" si="327"/>
        <v>NO_2010_NATIONAL TOTAL_SOx</v>
      </c>
      <c r="B20941" s="113" t="s">
        <v>167</v>
      </c>
      <c r="C20941" s="113">
        <v>2010</v>
      </c>
      <c r="D20941" s="113" t="s">
        <v>122</v>
      </c>
      <c r="E20941" s="113" t="s">
        <v>201</v>
      </c>
      <c r="F20941" s="113" t="s">
        <v>200</v>
      </c>
      <c r="G20941" s="113">
        <v>18.486372352699998</v>
      </c>
    </row>
    <row r="20942" spans="1:7" x14ac:dyDescent="0.25">
      <c r="A20942" s="108" t="str">
        <f t="shared" si="327"/>
        <v>NO_2010_NATIONAL TOTAL_NH3</v>
      </c>
      <c r="B20942" s="113" t="s">
        <v>167</v>
      </c>
      <c r="C20942" s="113">
        <v>2010</v>
      </c>
      <c r="D20942" s="113" t="s">
        <v>122</v>
      </c>
      <c r="E20942" s="113" t="s">
        <v>124</v>
      </c>
      <c r="F20942" s="113" t="s">
        <v>200</v>
      </c>
      <c r="G20942" s="113">
        <v>31.563296493399999</v>
      </c>
    </row>
    <row r="20943" spans="1:7" x14ac:dyDescent="0.25">
      <c r="A20943" s="108" t="str">
        <f t="shared" si="327"/>
        <v>NO_2010_NATIONAL TOTAL_PM2.5</v>
      </c>
      <c r="B20943" s="113" t="s">
        <v>167</v>
      </c>
      <c r="C20943" s="113">
        <v>2010</v>
      </c>
      <c r="D20943" s="113" t="s">
        <v>122</v>
      </c>
      <c r="E20943" s="113" t="s">
        <v>203</v>
      </c>
      <c r="F20943" s="113" t="s">
        <v>200</v>
      </c>
      <c r="G20943" s="113">
        <v>36.702583466999997</v>
      </c>
    </row>
    <row r="20944" spans="1:7" x14ac:dyDescent="0.25">
      <c r="A20944" s="108" t="str">
        <f t="shared" si="327"/>
        <v>NO_2010_NATIONAL TOTAL_Pb</v>
      </c>
      <c r="B20944" s="113" t="s">
        <v>167</v>
      </c>
      <c r="C20944" s="113">
        <v>2010</v>
      </c>
      <c r="D20944" s="113" t="s">
        <v>122</v>
      </c>
      <c r="E20944" s="113" t="s">
        <v>125</v>
      </c>
      <c r="F20944" s="113" t="s">
        <v>200</v>
      </c>
      <c r="G20944" s="113">
        <v>6.0226481105E-3</v>
      </c>
    </row>
    <row r="20945" spans="1:7" x14ac:dyDescent="0.25">
      <c r="A20945" s="108" t="str">
        <f t="shared" si="327"/>
        <v>NO_2010_NATIONAL TOTAL_Cd</v>
      </c>
      <c r="B20945" s="113" t="s">
        <v>167</v>
      </c>
      <c r="C20945" s="113">
        <v>2010</v>
      </c>
      <c r="D20945" s="113" t="s">
        <v>122</v>
      </c>
      <c r="E20945" s="113" t="s">
        <v>126</v>
      </c>
      <c r="F20945" s="113" t="s">
        <v>200</v>
      </c>
      <c r="G20945" s="113">
        <v>9.8463367059239992E-4</v>
      </c>
    </row>
    <row r="20946" spans="1:7" x14ac:dyDescent="0.25">
      <c r="A20946" s="108" t="str">
        <f t="shared" si="327"/>
        <v>NO_2010_NATIONAL TOTAL_Hg</v>
      </c>
      <c r="B20946" s="113" t="s">
        <v>167</v>
      </c>
      <c r="C20946" s="113">
        <v>2010</v>
      </c>
      <c r="D20946" s="113" t="s">
        <v>122</v>
      </c>
      <c r="E20946" s="113" t="s">
        <v>127</v>
      </c>
      <c r="F20946" s="113" t="s">
        <v>200</v>
      </c>
      <c r="G20946" s="113">
        <v>3.7151752629999997E-4</v>
      </c>
    </row>
    <row r="20947" spans="1:7" x14ac:dyDescent="0.25">
      <c r="A20947" s="108" t="str">
        <f t="shared" si="327"/>
        <v>NO_2010_NATIONAL TOTAL_DIOX</v>
      </c>
      <c r="B20947" s="113" t="s">
        <v>167</v>
      </c>
      <c r="C20947" s="113">
        <v>2010</v>
      </c>
      <c r="D20947" s="113" t="s">
        <v>122</v>
      </c>
      <c r="E20947" s="113" t="s">
        <v>128</v>
      </c>
      <c r="F20947" s="113" t="s">
        <v>200</v>
      </c>
      <c r="G20947" s="150">
        <v>2.5618675341100001E-8</v>
      </c>
    </row>
    <row r="20948" spans="1:7" x14ac:dyDescent="0.25">
      <c r="A20948" s="108" t="str">
        <f t="shared" si="327"/>
        <v>NO_2010_NATIONAL TOTAL_PAH</v>
      </c>
      <c r="B20948" s="113" t="s">
        <v>167</v>
      </c>
      <c r="C20948" s="113">
        <v>2010</v>
      </c>
      <c r="D20948" s="113" t="s">
        <v>122</v>
      </c>
      <c r="E20948" s="113" t="s">
        <v>129</v>
      </c>
      <c r="F20948" s="113" t="s">
        <v>200</v>
      </c>
      <c r="G20948" s="113">
        <v>7.1337238272912596E-3</v>
      </c>
    </row>
    <row r="20949" spans="1:7" x14ac:dyDescent="0.25">
      <c r="A20949" s="108" t="str">
        <f t="shared" si="327"/>
        <v>NO_2010_NATIONAL TOTAL_HCB</v>
      </c>
      <c r="B20949" s="113" t="s">
        <v>167</v>
      </c>
      <c r="C20949" s="113">
        <v>2010</v>
      </c>
      <c r="D20949" s="113" t="s">
        <v>122</v>
      </c>
      <c r="E20949" s="113" t="s">
        <v>130</v>
      </c>
      <c r="F20949" s="113" t="s">
        <v>200</v>
      </c>
      <c r="G20949" s="150">
        <v>9.8975494839999996E-7</v>
      </c>
    </row>
    <row r="20950" spans="1:7" x14ac:dyDescent="0.25">
      <c r="A20950" s="108" t="str">
        <f t="shared" si="327"/>
        <v>NO_2010_NATIONAL TOTAL_PCB</v>
      </c>
      <c r="B20950" s="113" t="s">
        <v>167</v>
      </c>
      <c r="C20950" s="113">
        <v>2010</v>
      </c>
      <c r="D20950" s="113" t="s">
        <v>122</v>
      </c>
      <c r="E20950" s="113" t="s">
        <v>259</v>
      </c>
      <c r="F20950" s="113" t="s">
        <v>200</v>
      </c>
      <c r="G20950" s="150">
        <v>2.8020583643347101E-5</v>
      </c>
    </row>
    <row r="20951" spans="1:7" x14ac:dyDescent="0.25">
      <c r="A20951" s="108" t="str">
        <f t="shared" si="327"/>
        <v>NO_2010_1A3(FS)_NOx</v>
      </c>
      <c r="B20951" s="113" t="s">
        <v>167</v>
      </c>
      <c r="C20951" s="113">
        <v>2010</v>
      </c>
      <c r="D20951" s="113" t="s">
        <v>132</v>
      </c>
      <c r="E20951" s="113" t="s">
        <v>199</v>
      </c>
      <c r="F20951" s="113" t="s">
        <v>200</v>
      </c>
      <c r="G20951" s="113">
        <v>49.386680345199998</v>
      </c>
    </row>
    <row r="20952" spans="1:7" x14ac:dyDescent="0.25">
      <c r="A20952" s="108" t="str">
        <f t="shared" si="327"/>
        <v>NO_2010_1A3(FS)_NMVOC</v>
      </c>
      <c r="B20952" s="113" t="s">
        <v>167</v>
      </c>
      <c r="C20952" s="113">
        <v>2010</v>
      </c>
      <c r="D20952" s="113" t="s">
        <v>132</v>
      </c>
      <c r="E20952" s="113" t="s">
        <v>123</v>
      </c>
      <c r="F20952" s="113" t="s">
        <v>200</v>
      </c>
      <c r="G20952" s="113">
        <v>12.5307742932</v>
      </c>
    </row>
    <row r="20953" spans="1:7" x14ac:dyDescent="0.25">
      <c r="A20953" s="108" t="str">
        <f t="shared" si="327"/>
        <v>NO_2010_1A3(FS)_SOx</v>
      </c>
      <c r="B20953" s="113" t="s">
        <v>167</v>
      </c>
      <c r="C20953" s="113">
        <v>2010</v>
      </c>
      <c r="D20953" s="113" t="s">
        <v>132</v>
      </c>
      <c r="E20953" s="113" t="s">
        <v>201</v>
      </c>
      <c r="F20953" s="113" t="s">
        <v>200</v>
      </c>
      <c r="G20953" s="113">
        <v>4.4207512099999999E-2</v>
      </c>
    </row>
    <row r="20954" spans="1:7" x14ac:dyDescent="0.25">
      <c r="A20954" s="108" t="str">
        <f t="shared" si="327"/>
        <v>NO_2010_1A3(FS)_NH3</v>
      </c>
      <c r="B20954" s="113" t="s">
        <v>167</v>
      </c>
      <c r="C20954" s="113">
        <v>2010</v>
      </c>
      <c r="D20954" s="113" t="s">
        <v>132</v>
      </c>
      <c r="E20954" s="113" t="s">
        <v>124</v>
      </c>
      <c r="F20954" s="113" t="s">
        <v>200</v>
      </c>
      <c r="G20954" s="113">
        <v>1.4957094863</v>
      </c>
    </row>
    <row r="20955" spans="1:7" x14ac:dyDescent="0.25">
      <c r="A20955" s="108" t="str">
        <f t="shared" si="327"/>
        <v>NO_2010_1A3(FS)_PM2.5</v>
      </c>
      <c r="B20955" s="113" t="s">
        <v>167</v>
      </c>
      <c r="C20955" s="113">
        <v>2010</v>
      </c>
      <c r="D20955" s="113" t="s">
        <v>132</v>
      </c>
      <c r="E20955" s="113" t="s">
        <v>203</v>
      </c>
      <c r="F20955" s="113" t="s">
        <v>200</v>
      </c>
      <c r="G20955" s="113">
        <v>4.0908469309999997</v>
      </c>
    </row>
    <row r="20956" spans="1:7" x14ac:dyDescent="0.25">
      <c r="A20956" s="108" t="str">
        <f t="shared" si="327"/>
        <v>NO_2010_3D_NOx</v>
      </c>
      <c r="B20956" s="113" t="s">
        <v>167</v>
      </c>
      <c r="C20956" s="113">
        <v>2010</v>
      </c>
      <c r="D20956" s="113" t="s">
        <v>206</v>
      </c>
      <c r="E20956" s="113" t="s">
        <v>199</v>
      </c>
      <c r="F20956" s="113" t="s">
        <v>200</v>
      </c>
      <c r="G20956" s="113">
        <v>6.6658372758000004</v>
      </c>
    </row>
    <row r="20957" spans="1:7" x14ac:dyDescent="0.25">
      <c r="A20957" s="108" t="str">
        <f t="shared" si="327"/>
        <v>NO_2011_NATIONAL TOTAL_NOx</v>
      </c>
      <c r="B20957" s="113" t="s">
        <v>167</v>
      </c>
      <c r="C20957" s="113">
        <v>2011</v>
      </c>
      <c r="D20957" s="113" t="s">
        <v>122</v>
      </c>
      <c r="E20957" s="113" t="s">
        <v>199</v>
      </c>
      <c r="F20957" s="113" t="s">
        <v>200</v>
      </c>
      <c r="G20957" s="113">
        <v>197.1259712385</v>
      </c>
    </row>
    <row r="20958" spans="1:7" x14ac:dyDescent="0.25">
      <c r="A20958" s="108" t="str">
        <f t="shared" si="327"/>
        <v>NO_2011_NATIONAL TOTAL_NMVOC</v>
      </c>
      <c r="B20958" s="113" t="s">
        <v>167</v>
      </c>
      <c r="C20958" s="113">
        <v>2011</v>
      </c>
      <c r="D20958" s="113" t="s">
        <v>122</v>
      </c>
      <c r="E20958" s="113" t="s">
        <v>123</v>
      </c>
      <c r="F20958" s="113" t="s">
        <v>200</v>
      </c>
      <c r="G20958" s="113">
        <v>149.1426839735</v>
      </c>
    </row>
    <row r="20959" spans="1:7" x14ac:dyDescent="0.25">
      <c r="A20959" s="108" t="str">
        <f t="shared" si="327"/>
        <v>NO_2011_NATIONAL TOTAL_SOx</v>
      </c>
      <c r="B20959" s="113" t="s">
        <v>167</v>
      </c>
      <c r="C20959" s="113">
        <v>2011</v>
      </c>
      <c r="D20959" s="113" t="s">
        <v>122</v>
      </c>
      <c r="E20959" s="113" t="s">
        <v>201</v>
      </c>
      <c r="F20959" s="113" t="s">
        <v>200</v>
      </c>
      <c r="G20959" s="113">
        <v>18.324758003300001</v>
      </c>
    </row>
    <row r="20960" spans="1:7" x14ac:dyDescent="0.25">
      <c r="A20960" s="108" t="str">
        <f t="shared" si="327"/>
        <v>NO_2011_NATIONAL TOTAL_NH3</v>
      </c>
      <c r="B20960" s="113" t="s">
        <v>167</v>
      </c>
      <c r="C20960" s="113">
        <v>2011</v>
      </c>
      <c r="D20960" s="113" t="s">
        <v>122</v>
      </c>
      <c r="E20960" s="113" t="s">
        <v>124</v>
      </c>
      <c r="F20960" s="113" t="s">
        <v>200</v>
      </c>
      <c r="G20960" s="113">
        <v>30.980720807299999</v>
      </c>
    </row>
    <row r="20961" spans="1:7" x14ac:dyDescent="0.25">
      <c r="A20961" s="108" t="str">
        <f t="shared" si="327"/>
        <v>NO_2011_NATIONAL TOTAL_PM2.5</v>
      </c>
      <c r="B20961" s="113" t="s">
        <v>167</v>
      </c>
      <c r="C20961" s="113">
        <v>2011</v>
      </c>
      <c r="D20961" s="113" t="s">
        <v>122</v>
      </c>
      <c r="E20961" s="113" t="s">
        <v>203</v>
      </c>
      <c r="F20961" s="113" t="s">
        <v>200</v>
      </c>
      <c r="G20961" s="113">
        <v>34.160635190000001</v>
      </c>
    </row>
    <row r="20962" spans="1:7" x14ac:dyDescent="0.25">
      <c r="A20962" s="108" t="str">
        <f t="shared" si="327"/>
        <v>NO_2011_NATIONAL TOTAL_Pb</v>
      </c>
      <c r="B20962" s="113" t="s">
        <v>167</v>
      </c>
      <c r="C20962" s="113">
        <v>2011</v>
      </c>
      <c r="D20962" s="113" t="s">
        <v>122</v>
      </c>
      <c r="E20962" s="113" t="s">
        <v>125</v>
      </c>
      <c r="F20962" s="113" t="s">
        <v>200</v>
      </c>
      <c r="G20962" s="113">
        <v>6.2013283289E-3</v>
      </c>
    </row>
    <row r="20963" spans="1:7" x14ac:dyDescent="0.25">
      <c r="A20963" s="108" t="str">
        <f t="shared" si="327"/>
        <v>NO_2011_NATIONAL TOTAL_Cd</v>
      </c>
      <c r="B20963" s="113" t="s">
        <v>167</v>
      </c>
      <c r="C20963" s="113">
        <v>2011</v>
      </c>
      <c r="D20963" s="113" t="s">
        <v>122</v>
      </c>
      <c r="E20963" s="113" t="s">
        <v>126</v>
      </c>
      <c r="F20963" s="113" t="s">
        <v>200</v>
      </c>
      <c r="G20963" s="113">
        <v>9.338861138525E-4</v>
      </c>
    </row>
    <row r="20964" spans="1:7" x14ac:dyDescent="0.25">
      <c r="A20964" s="108" t="str">
        <f t="shared" si="327"/>
        <v>NO_2011_NATIONAL TOTAL_Hg</v>
      </c>
      <c r="B20964" s="113" t="s">
        <v>167</v>
      </c>
      <c r="C20964" s="113">
        <v>2011</v>
      </c>
      <c r="D20964" s="113" t="s">
        <v>122</v>
      </c>
      <c r="E20964" s="113" t="s">
        <v>127</v>
      </c>
      <c r="F20964" s="113" t="s">
        <v>200</v>
      </c>
      <c r="G20964" s="113">
        <v>3.2237210009999998E-4</v>
      </c>
    </row>
    <row r="20965" spans="1:7" x14ac:dyDescent="0.25">
      <c r="A20965" s="108" t="str">
        <f t="shared" si="327"/>
        <v>NO_2011_NATIONAL TOTAL_DIOX</v>
      </c>
      <c r="B20965" s="113" t="s">
        <v>167</v>
      </c>
      <c r="C20965" s="113">
        <v>2011</v>
      </c>
      <c r="D20965" s="113" t="s">
        <v>122</v>
      </c>
      <c r="E20965" s="113" t="s">
        <v>128</v>
      </c>
      <c r="F20965" s="113" t="s">
        <v>200</v>
      </c>
      <c r="G20965" s="150">
        <v>2.2943595495300001E-8</v>
      </c>
    </row>
    <row r="20966" spans="1:7" x14ac:dyDescent="0.25">
      <c r="A20966" s="108" t="str">
        <f t="shared" si="327"/>
        <v>NO_2011_NATIONAL TOTAL_PAH</v>
      </c>
      <c r="B20966" s="113" t="s">
        <v>167</v>
      </c>
      <c r="C20966" s="113">
        <v>2011</v>
      </c>
      <c r="D20966" s="113" t="s">
        <v>122</v>
      </c>
      <c r="E20966" s="113" t="s">
        <v>129</v>
      </c>
      <c r="F20966" s="113" t="s">
        <v>200</v>
      </c>
      <c r="G20966" s="113">
        <v>7.5161878794173399E-3</v>
      </c>
    </row>
    <row r="20967" spans="1:7" x14ac:dyDescent="0.25">
      <c r="A20967" s="108" t="str">
        <f t="shared" si="327"/>
        <v>NO_2011_NATIONAL TOTAL_HCB</v>
      </c>
      <c r="B20967" s="113" t="s">
        <v>167</v>
      </c>
      <c r="C20967" s="113">
        <v>2011</v>
      </c>
      <c r="D20967" s="113" t="s">
        <v>122</v>
      </c>
      <c r="E20967" s="113" t="s">
        <v>130</v>
      </c>
      <c r="F20967" s="113" t="s">
        <v>200</v>
      </c>
      <c r="G20967" s="150">
        <v>1.2370832737000001E-6</v>
      </c>
    </row>
    <row r="20968" spans="1:7" x14ac:dyDescent="0.25">
      <c r="A20968" s="108" t="str">
        <f t="shared" si="327"/>
        <v>NO_2011_NATIONAL TOTAL_PCB</v>
      </c>
      <c r="B20968" s="113" t="s">
        <v>167</v>
      </c>
      <c r="C20968" s="113">
        <v>2011</v>
      </c>
      <c r="D20968" s="113" t="s">
        <v>122</v>
      </c>
      <c r="E20968" s="113" t="s">
        <v>259</v>
      </c>
      <c r="F20968" s="113" t="s">
        <v>200</v>
      </c>
      <c r="G20968" s="150">
        <v>2.4843503171574399E-5</v>
      </c>
    </row>
    <row r="20969" spans="1:7" x14ac:dyDescent="0.25">
      <c r="A20969" s="108" t="str">
        <f t="shared" si="327"/>
        <v>NO_2011_1A3(FS)_NOx</v>
      </c>
      <c r="B20969" s="113" t="s">
        <v>167</v>
      </c>
      <c r="C20969" s="113">
        <v>2011</v>
      </c>
      <c r="D20969" s="113" t="s">
        <v>132</v>
      </c>
      <c r="E20969" s="113" t="s">
        <v>199</v>
      </c>
      <c r="F20969" s="113" t="s">
        <v>200</v>
      </c>
      <c r="G20969" s="113">
        <v>48.713466969599999</v>
      </c>
    </row>
    <row r="20970" spans="1:7" x14ac:dyDescent="0.25">
      <c r="A20970" s="108" t="str">
        <f t="shared" si="327"/>
        <v>NO_2011_1A3(FS)_NMVOC</v>
      </c>
      <c r="B20970" s="113" t="s">
        <v>167</v>
      </c>
      <c r="C20970" s="113">
        <v>2011</v>
      </c>
      <c r="D20970" s="113" t="s">
        <v>132</v>
      </c>
      <c r="E20970" s="113" t="s">
        <v>123</v>
      </c>
      <c r="F20970" s="113" t="s">
        <v>200</v>
      </c>
      <c r="G20970" s="113">
        <v>11.3581158823</v>
      </c>
    </row>
    <row r="20971" spans="1:7" x14ac:dyDescent="0.25">
      <c r="A20971" s="108" t="str">
        <f t="shared" si="327"/>
        <v>NO_2011_1A3(FS)_SOx</v>
      </c>
      <c r="B20971" s="113" t="s">
        <v>167</v>
      </c>
      <c r="C20971" s="113">
        <v>2011</v>
      </c>
      <c r="D20971" s="113" t="s">
        <v>132</v>
      </c>
      <c r="E20971" s="113" t="s">
        <v>201</v>
      </c>
      <c r="F20971" s="113" t="s">
        <v>200</v>
      </c>
      <c r="G20971" s="113">
        <v>4.4818482799999997E-2</v>
      </c>
    </row>
    <row r="20972" spans="1:7" x14ac:dyDescent="0.25">
      <c r="A20972" s="108" t="str">
        <f t="shared" si="327"/>
        <v>NO_2011_1A3(FS)_NH3</v>
      </c>
      <c r="B20972" s="113" t="s">
        <v>167</v>
      </c>
      <c r="C20972" s="113">
        <v>2011</v>
      </c>
      <c r="D20972" s="113" t="s">
        <v>132</v>
      </c>
      <c r="E20972" s="113" t="s">
        <v>124</v>
      </c>
      <c r="F20972" s="113" t="s">
        <v>200</v>
      </c>
      <c r="G20972" s="113">
        <v>1.3352793325000001</v>
      </c>
    </row>
    <row r="20973" spans="1:7" x14ac:dyDescent="0.25">
      <c r="A20973" s="108" t="str">
        <f t="shared" si="327"/>
        <v>NO_2011_1A3(FS)_PM2.5</v>
      </c>
      <c r="B20973" s="113" t="s">
        <v>167</v>
      </c>
      <c r="C20973" s="113">
        <v>2011</v>
      </c>
      <c r="D20973" s="113" t="s">
        <v>132</v>
      </c>
      <c r="E20973" s="113" t="s">
        <v>203</v>
      </c>
      <c r="F20973" s="113" t="s">
        <v>200</v>
      </c>
      <c r="G20973" s="113">
        <v>4.0139560041999998</v>
      </c>
    </row>
    <row r="20974" spans="1:7" x14ac:dyDescent="0.25">
      <c r="A20974" s="108" t="str">
        <f t="shared" si="327"/>
        <v>NO_2011_3D_NOx</v>
      </c>
      <c r="B20974" s="113" t="s">
        <v>167</v>
      </c>
      <c r="C20974" s="113">
        <v>2011</v>
      </c>
      <c r="D20974" s="113" t="s">
        <v>206</v>
      </c>
      <c r="E20974" s="113" t="s">
        <v>199</v>
      </c>
      <c r="F20974" s="113" t="s">
        <v>200</v>
      </c>
      <c r="G20974" s="113">
        <v>7.0558342306000004</v>
      </c>
    </row>
    <row r="20975" spans="1:7" x14ac:dyDescent="0.25">
      <c r="A20975" s="108" t="str">
        <f t="shared" si="327"/>
        <v>NO_2012_NATIONAL TOTAL_NOx</v>
      </c>
      <c r="B20975" s="113" t="s">
        <v>167</v>
      </c>
      <c r="C20975" s="113">
        <v>2012</v>
      </c>
      <c r="D20975" s="113" t="s">
        <v>122</v>
      </c>
      <c r="E20975" s="113" t="s">
        <v>199</v>
      </c>
      <c r="F20975" s="113" t="s">
        <v>200</v>
      </c>
      <c r="G20975" s="113">
        <v>193.05530118920001</v>
      </c>
    </row>
    <row r="20976" spans="1:7" x14ac:dyDescent="0.25">
      <c r="A20976" s="108" t="str">
        <f t="shared" si="327"/>
        <v>NO_2012_NATIONAL TOTAL_NMVOC</v>
      </c>
      <c r="B20976" s="113" t="s">
        <v>167</v>
      </c>
      <c r="C20976" s="113">
        <v>2012</v>
      </c>
      <c r="D20976" s="113" t="s">
        <v>122</v>
      </c>
      <c r="E20976" s="113" t="s">
        <v>123</v>
      </c>
      <c r="F20976" s="113" t="s">
        <v>200</v>
      </c>
      <c r="G20976" s="113">
        <v>147.3309881415</v>
      </c>
    </row>
    <row r="20977" spans="1:7" x14ac:dyDescent="0.25">
      <c r="A20977" s="108" t="str">
        <f t="shared" si="327"/>
        <v>NO_2012_NATIONAL TOTAL_SOx</v>
      </c>
      <c r="B20977" s="113" t="s">
        <v>167</v>
      </c>
      <c r="C20977" s="113">
        <v>2012</v>
      </c>
      <c r="D20977" s="113" t="s">
        <v>122</v>
      </c>
      <c r="E20977" s="113" t="s">
        <v>201</v>
      </c>
      <c r="F20977" s="113" t="s">
        <v>200</v>
      </c>
      <c r="G20977" s="113">
        <v>16.691645534399999</v>
      </c>
    </row>
    <row r="20978" spans="1:7" x14ac:dyDescent="0.25">
      <c r="A20978" s="108" t="str">
        <f t="shared" si="327"/>
        <v>NO_2012_NATIONAL TOTAL_NH3</v>
      </c>
      <c r="B20978" s="113" t="s">
        <v>167</v>
      </c>
      <c r="C20978" s="113">
        <v>2012</v>
      </c>
      <c r="D20978" s="113" t="s">
        <v>122</v>
      </c>
      <c r="E20978" s="113" t="s">
        <v>124</v>
      </c>
      <c r="F20978" s="113" t="s">
        <v>200</v>
      </c>
      <c r="G20978" s="113">
        <v>31.1097154606</v>
      </c>
    </row>
    <row r="20979" spans="1:7" x14ac:dyDescent="0.25">
      <c r="A20979" s="108" t="str">
        <f t="shared" si="327"/>
        <v>NO_2012_NATIONAL TOTAL_PM2.5</v>
      </c>
      <c r="B20979" s="113" t="s">
        <v>167</v>
      </c>
      <c r="C20979" s="113">
        <v>2012</v>
      </c>
      <c r="D20979" s="113" t="s">
        <v>122</v>
      </c>
      <c r="E20979" s="113" t="s">
        <v>203</v>
      </c>
      <c r="F20979" s="113" t="s">
        <v>200</v>
      </c>
      <c r="G20979" s="113">
        <v>34.172378198899999</v>
      </c>
    </row>
    <row r="20980" spans="1:7" x14ac:dyDescent="0.25">
      <c r="A20980" s="108" t="str">
        <f t="shared" si="327"/>
        <v>NO_2012_NATIONAL TOTAL_Pb</v>
      </c>
      <c r="B20980" s="113" t="s">
        <v>167</v>
      </c>
      <c r="C20980" s="113">
        <v>2012</v>
      </c>
      <c r="D20980" s="113" t="s">
        <v>122</v>
      </c>
      <c r="E20980" s="113" t="s">
        <v>125</v>
      </c>
      <c r="F20980" s="113" t="s">
        <v>200</v>
      </c>
      <c r="G20980" s="113">
        <v>5.5706032319000004E-3</v>
      </c>
    </row>
    <row r="20981" spans="1:7" x14ac:dyDescent="0.25">
      <c r="A20981" s="108" t="str">
        <f t="shared" si="327"/>
        <v>NO_2012_NATIONAL TOTAL_Cd</v>
      </c>
      <c r="B20981" s="113" t="s">
        <v>167</v>
      </c>
      <c r="C20981" s="113">
        <v>2012</v>
      </c>
      <c r="D20981" s="113" t="s">
        <v>122</v>
      </c>
      <c r="E20981" s="113" t="s">
        <v>126</v>
      </c>
      <c r="F20981" s="113" t="s">
        <v>200</v>
      </c>
      <c r="G20981" s="113">
        <v>8.2661328205150002E-4</v>
      </c>
    </row>
    <row r="20982" spans="1:7" x14ac:dyDescent="0.25">
      <c r="A20982" s="108" t="str">
        <f t="shared" si="327"/>
        <v>NO_2012_NATIONAL TOTAL_Hg</v>
      </c>
      <c r="B20982" s="113" t="s">
        <v>167</v>
      </c>
      <c r="C20982" s="113">
        <v>2012</v>
      </c>
      <c r="D20982" s="113" t="s">
        <v>122</v>
      </c>
      <c r="E20982" s="113" t="s">
        <v>127</v>
      </c>
      <c r="F20982" s="113" t="s">
        <v>200</v>
      </c>
      <c r="G20982" s="113">
        <v>2.927805372E-4</v>
      </c>
    </row>
    <row r="20983" spans="1:7" x14ac:dyDescent="0.25">
      <c r="A20983" s="108" t="str">
        <f t="shared" si="327"/>
        <v>NO_2012_NATIONAL TOTAL_DIOX</v>
      </c>
      <c r="B20983" s="113" t="s">
        <v>167</v>
      </c>
      <c r="C20983" s="113">
        <v>2012</v>
      </c>
      <c r="D20983" s="113" t="s">
        <v>122</v>
      </c>
      <c r="E20983" s="113" t="s">
        <v>128</v>
      </c>
      <c r="F20983" s="113" t="s">
        <v>200</v>
      </c>
      <c r="G20983" s="150">
        <v>2.2052998183600001E-8</v>
      </c>
    </row>
    <row r="20984" spans="1:7" x14ac:dyDescent="0.25">
      <c r="A20984" s="108" t="str">
        <f t="shared" si="327"/>
        <v>NO_2012_NATIONAL TOTAL_PAH</v>
      </c>
      <c r="B20984" s="113" t="s">
        <v>167</v>
      </c>
      <c r="C20984" s="113">
        <v>2012</v>
      </c>
      <c r="D20984" s="113" t="s">
        <v>122</v>
      </c>
      <c r="E20984" s="113" t="s">
        <v>129</v>
      </c>
      <c r="F20984" s="113" t="s">
        <v>200</v>
      </c>
      <c r="G20984" s="113">
        <v>6.6737481525834998E-3</v>
      </c>
    </row>
    <row r="20985" spans="1:7" x14ac:dyDescent="0.25">
      <c r="A20985" s="108" t="str">
        <f t="shared" si="327"/>
        <v>NO_2012_NATIONAL TOTAL_HCB</v>
      </c>
      <c r="B20985" s="113" t="s">
        <v>167</v>
      </c>
      <c r="C20985" s="113">
        <v>2012</v>
      </c>
      <c r="D20985" s="113" t="s">
        <v>122</v>
      </c>
      <c r="E20985" s="113" t="s">
        <v>130</v>
      </c>
      <c r="F20985" s="113" t="s">
        <v>200</v>
      </c>
      <c r="G20985" s="150">
        <v>1.2477960538999999E-6</v>
      </c>
    </row>
    <row r="20986" spans="1:7" x14ac:dyDescent="0.25">
      <c r="A20986" s="108" t="str">
        <f t="shared" si="327"/>
        <v>NO_2012_NATIONAL TOTAL_PCB</v>
      </c>
      <c r="B20986" s="113" t="s">
        <v>167</v>
      </c>
      <c r="C20986" s="113">
        <v>2012</v>
      </c>
      <c r="D20986" s="113" t="s">
        <v>122</v>
      </c>
      <c r="E20986" s="113" t="s">
        <v>259</v>
      </c>
      <c r="F20986" s="113" t="s">
        <v>200</v>
      </c>
      <c r="G20986" s="150">
        <v>2.5560473551080899E-5</v>
      </c>
    </row>
    <row r="20987" spans="1:7" x14ac:dyDescent="0.25">
      <c r="A20987" s="108" t="str">
        <f t="shared" si="327"/>
        <v>NO_2012_1A3(FS)_NOx</v>
      </c>
      <c r="B20987" s="113" t="s">
        <v>167</v>
      </c>
      <c r="C20987" s="113">
        <v>2012</v>
      </c>
      <c r="D20987" s="113" t="s">
        <v>132</v>
      </c>
      <c r="E20987" s="113" t="s">
        <v>199</v>
      </c>
      <c r="F20987" s="113" t="s">
        <v>200</v>
      </c>
      <c r="G20987" s="113">
        <v>49.061929536500003</v>
      </c>
    </row>
    <row r="20988" spans="1:7" x14ac:dyDescent="0.25">
      <c r="A20988" s="108" t="str">
        <f t="shared" si="327"/>
        <v>NO_2012_1A3(FS)_NMVOC</v>
      </c>
      <c r="B20988" s="113" t="s">
        <v>167</v>
      </c>
      <c r="C20988" s="113">
        <v>2012</v>
      </c>
      <c r="D20988" s="113" t="s">
        <v>132</v>
      </c>
      <c r="E20988" s="113" t="s">
        <v>123</v>
      </c>
      <c r="F20988" s="113" t="s">
        <v>200</v>
      </c>
      <c r="G20988" s="113">
        <v>10.310710631799999</v>
      </c>
    </row>
    <row r="20989" spans="1:7" x14ac:dyDescent="0.25">
      <c r="A20989" s="108" t="str">
        <f t="shared" si="327"/>
        <v>NO_2012_1A3(FS)_SOx</v>
      </c>
      <c r="B20989" s="113" t="s">
        <v>167</v>
      </c>
      <c r="C20989" s="113">
        <v>2012</v>
      </c>
      <c r="D20989" s="113" t="s">
        <v>132</v>
      </c>
      <c r="E20989" s="113" t="s">
        <v>201</v>
      </c>
      <c r="F20989" s="113" t="s">
        <v>200</v>
      </c>
      <c r="G20989" s="113">
        <v>4.5599550699999998E-2</v>
      </c>
    </row>
    <row r="20990" spans="1:7" x14ac:dyDescent="0.25">
      <c r="A20990" s="108" t="str">
        <f t="shared" si="327"/>
        <v>NO_2012_1A3(FS)_NH3</v>
      </c>
      <c r="B20990" s="113" t="s">
        <v>167</v>
      </c>
      <c r="C20990" s="113">
        <v>2012</v>
      </c>
      <c r="D20990" s="113" t="s">
        <v>132</v>
      </c>
      <c r="E20990" s="113" t="s">
        <v>124</v>
      </c>
      <c r="F20990" s="113" t="s">
        <v>200</v>
      </c>
      <c r="G20990" s="113">
        <v>1.1742518531999999</v>
      </c>
    </row>
    <row r="20991" spans="1:7" x14ac:dyDescent="0.25">
      <c r="A20991" s="108" t="str">
        <f t="shared" si="327"/>
        <v>NO_2012_1A3(FS)_PM2.5</v>
      </c>
      <c r="B20991" s="113" t="s">
        <v>167</v>
      </c>
      <c r="C20991" s="113">
        <v>2012</v>
      </c>
      <c r="D20991" s="113" t="s">
        <v>132</v>
      </c>
      <c r="E20991" s="113" t="s">
        <v>203</v>
      </c>
      <c r="F20991" s="113" t="s">
        <v>200</v>
      </c>
      <c r="G20991" s="113">
        <v>3.8167310761</v>
      </c>
    </row>
    <row r="20992" spans="1:7" x14ac:dyDescent="0.25">
      <c r="A20992" s="108" t="str">
        <f t="shared" si="327"/>
        <v>NO_2012_3D_NOx</v>
      </c>
      <c r="B20992" s="113" t="s">
        <v>167</v>
      </c>
      <c r="C20992" s="113">
        <v>2012</v>
      </c>
      <c r="D20992" s="113" t="s">
        <v>206</v>
      </c>
      <c r="E20992" s="113" t="s">
        <v>199</v>
      </c>
      <c r="F20992" s="113" t="s">
        <v>200</v>
      </c>
      <c r="G20992" s="113">
        <v>7.0281014313999997</v>
      </c>
    </row>
    <row r="20993" spans="1:7" x14ac:dyDescent="0.25">
      <c r="A20993" s="108" t="str">
        <f t="shared" si="327"/>
        <v>NO_2013_NATIONAL TOTAL_NOx</v>
      </c>
      <c r="B20993" s="113" t="s">
        <v>167</v>
      </c>
      <c r="C20993" s="113">
        <v>2013</v>
      </c>
      <c r="D20993" s="113" t="s">
        <v>122</v>
      </c>
      <c r="E20993" s="113" t="s">
        <v>199</v>
      </c>
      <c r="F20993" s="113" t="s">
        <v>200</v>
      </c>
      <c r="G20993" s="113">
        <v>189.55418402710001</v>
      </c>
    </row>
    <row r="20994" spans="1:7" x14ac:dyDescent="0.25">
      <c r="A20994" s="108" t="str">
        <f t="shared" ref="A20994:A21057" si="328">CONCATENATE(B20994,"_",C20994,"_",D20994,"_",E20994)</f>
        <v>NO_2013_NATIONAL TOTAL_NMVOC</v>
      </c>
      <c r="B20994" s="113" t="s">
        <v>167</v>
      </c>
      <c r="C20994" s="113">
        <v>2013</v>
      </c>
      <c r="D20994" s="113" t="s">
        <v>122</v>
      </c>
      <c r="E20994" s="113" t="s">
        <v>123</v>
      </c>
      <c r="F20994" s="113" t="s">
        <v>200</v>
      </c>
      <c r="G20994" s="113">
        <v>147.41415661939999</v>
      </c>
    </row>
    <row r="20995" spans="1:7" x14ac:dyDescent="0.25">
      <c r="A20995" s="108" t="str">
        <f t="shared" si="328"/>
        <v>NO_2013_NATIONAL TOTAL_SOx</v>
      </c>
      <c r="B20995" s="113" t="s">
        <v>167</v>
      </c>
      <c r="C20995" s="113">
        <v>2013</v>
      </c>
      <c r="D20995" s="113" t="s">
        <v>122</v>
      </c>
      <c r="E20995" s="113" t="s">
        <v>201</v>
      </c>
      <c r="F20995" s="113" t="s">
        <v>200</v>
      </c>
      <c r="G20995" s="113">
        <v>17.065342531399999</v>
      </c>
    </row>
    <row r="20996" spans="1:7" x14ac:dyDescent="0.25">
      <c r="A20996" s="108" t="str">
        <f t="shared" si="328"/>
        <v>NO_2013_NATIONAL TOTAL_NH3</v>
      </c>
      <c r="B20996" s="113" t="s">
        <v>167</v>
      </c>
      <c r="C20996" s="113">
        <v>2013</v>
      </c>
      <c r="D20996" s="113" t="s">
        <v>122</v>
      </c>
      <c r="E20996" s="113" t="s">
        <v>124</v>
      </c>
      <c r="F20996" s="113" t="s">
        <v>200</v>
      </c>
      <c r="G20996" s="113">
        <v>31.3469513097</v>
      </c>
    </row>
    <row r="20997" spans="1:7" x14ac:dyDescent="0.25">
      <c r="A20997" s="108" t="str">
        <f t="shared" si="328"/>
        <v>NO_2013_NATIONAL TOTAL_PM2.5</v>
      </c>
      <c r="B20997" s="113" t="s">
        <v>167</v>
      </c>
      <c r="C20997" s="113">
        <v>2013</v>
      </c>
      <c r="D20997" s="113" t="s">
        <v>122</v>
      </c>
      <c r="E20997" s="113" t="s">
        <v>203</v>
      </c>
      <c r="F20997" s="113" t="s">
        <v>200</v>
      </c>
      <c r="G20997" s="113">
        <v>30.270754705200002</v>
      </c>
    </row>
    <row r="20998" spans="1:7" x14ac:dyDescent="0.25">
      <c r="A20998" s="108" t="str">
        <f t="shared" si="328"/>
        <v>NO_2013_NATIONAL TOTAL_Pb</v>
      </c>
      <c r="B20998" s="113" t="s">
        <v>167</v>
      </c>
      <c r="C20998" s="113">
        <v>2013</v>
      </c>
      <c r="D20998" s="113" t="s">
        <v>122</v>
      </c>
      <c r="E20998" s="113" t="s">
        <v>125</v>
      </c>
      <c r="F20998" s="113" t="s">
        <v>200</v>
      </c>
      <c r="G20998" s="113">
        <v>5.7459843922999998E-3</v>
      </c>
    </row>
    <row r="20999" spans="1:7" x14ac:dyDescent="0.25">
      <c r="A20999" s="108" t="str">
        <f t="shared" si="328"/>
        <v>NO_2013_NATIONAL TOTAL_Cd</v>
      </c>
      <c r="B20999" s="113" t="s">
        <v>167</v>
      </c>
      <c r="C20999" s="113">
        <v>2013</v>
      </c>
      <c r="D20999" s="113" t="s">
        <v>122</v>
      </c>
      <c r="E20999" s="113" t="s">
        <v>126</v>
      </c>
      <c r="F20999" s="113" t="s">
        <v>200</v>
      </c>
      <c r="G20999" s="113">
        <v>7.8358682553440002E-4</v>
      </c>
    </row>
    <row r="21000" spans="1:7" x14ac:dyDescent="0.25">
      <c r="A21000" s="108" t="str">
        <f t="shared" si="328"/>
        <v>NO_2013_NATIONAL TOTAL_Hg</v>
      </c>
      <c r="B21000" s="113" t="s">
        <v>167</v>
      </c>
      <c r="C21000" s="113">
        <v>2013</v>
      </c>
      <c r="D21000" s="113" t="s">
        <v>122</v>
      </c>
      <c r="E21000" s="113" t="s">
        <v>127</v>
      </c>
      <c r="F21000" s="113" t="s">
        <v>200</v>
      </c>
      <c r="G21000" s="113">
        <v>3.0592240479999997E-4</v>
      </c>
    </row>
    <row r="21001" spans="1:7" x14ac:dyDescent="0.25">
      <c r="A21001" s="108" t="str">
        <f t="shared" si="328"/>
        <v>NO_2013_NATIONAL TOTAL_DIOX</v>
      </c>
      <c r="B21001" s="113" t="s">
        <v>167</v>
      </c>
      <c r="C21001" s="113">
        <v>2013</v>
      </c>
      <c r="D21001" s="113" t="s">
        <v>122</v>
      </c>
      <c r="E21001" s="113" t="s">
        <v>128</v>
      </c>
      <c r="F21001" s="113" t="s">
        <v>200</v>
      </c>
      <c r="G21001" s="150">
        <v>2.2375469592400001E-8</v>
      </c>
    </row>
    <row r="21002" spans="1:7" x14ac:dyDescent="0.25">
      <c r="A21002" s="108" t="str">
        <f t="shared" si="328"/>
        <v>NO_2013_NATIONAL TOTAL_PAH</v>
      </c>
      <c r="B21002" s="113" t="s">
        <v>167</v>
      </c>
      <c r="C21002" s="113">
        <v>2013</v>
      </c>
      <c r="D21002" s="113" t="s">
        <v>122</v>
      </c>
      <c r="E21002" s="113" t="s">
        <v>129</v>
      </c>
      <c r="F21002" s="113" t="s">
        <v>200</v>
      </c>
      <c r="G21002" s="113">
        <v>7.0100914814749003E-3</v>
      </c>
    </row>
    <row r="21003" spans="1:7" x14ac:dyDescent="0.25">
      <c r="A21003" s="108" t="str">
        <f t="shared" si="328"/>
        <v>NO_2013_NATIONAL TOTAL_HCB</v>
      </c>
      <c r="B21003" s="113" t="s">
        <v>167</v>
      </c>
      <c r="C21003" s="113">
        <v>2013</v>
      </c>
      <c r="D21003" s="113" t="s">
        <v>122</v>
      </c>
      <c r="E21003" s="113" t="s">
        <v>130</v>
      </c>
      <c r="F21003" s="113" t="s">
        <v>200</v>
      </c>
      <c r="G21003" s="150">
        <v>1.2589057186200001E-6</v>
      </c>
    </row>
    <row r="21004" spans="1:7" x14ac:dyDescent="0.25">
      <c r="A21004" s="108" t="str">
        <f t="shared" si="328"/>
        <v>NO_2013_NATIONAL TOTAL_PCB</v>
      </c>
      <c r="B21004" s="113" t="s">
        <v>167</v>
      </c>
      <c r="C21004" s="113">
        <v>2013</v>
      </c>
      <c r="D21004" s="113" t="s">
        <v>122</v>
      </c>
      <c r="E21004" s="113" t="s">
        <v>259</v>
      </c>
      <c r="F21004" s="113" t="s">
        <v>200</v>
      </c>
      <c r="G21004" s="150">
        <v>2.4397703660142598E-5</v>
      </c>
    </row>
    <row r="21005" spans="1:7" x14ac:dyDescent="0.25">
      <c r="A21005" s="108" t="str">
        <f t="shared" si="328"/>
        <v>NO_2013_1A3(FS)_NOx</v>
      </c>
      <c r="B21005" s="113" t="s">
        <v>167</v>
      </c>
      <c r="C21005" s="113">
        <v>2013</v>
      </c>
      <c r="D21005" s="113" t="s">
        <v>132</v>
      </c>
      <c r="E21005" s="113" t="s">
        <v>199</v>
      </c>
      <c r="F21005" s="113" t="s">
        <v>200</v>
      </c>
      <c r="G21005" s="113">
        <v>48.3616248493</v>
      </c>
    </row>
    <row r="21006" spans="1:7" x14ac:dyDescent="0.25">
      <c r="A21006" s="108" t="str">
        <f t="shared" si="328"/>
        <v>NO_2013_1A3(FS)_NMVOC</v>
      </c>
      <c r="B21006" s="113" t="s">
        <v>167</v>
      </c>
      <c r="C21006" s="113">
        <v>2013</v>
      </c>
      <c r="D21006" s="113" t="s">
        <v>132</v>
      </c>
      <c r="E21006" s="113" t="s">
        <v>123</v>
      </c>
      <c r="F21006" s="113" t="s">
        <v>200</v>
      </c>
      <c r="G21006" s="113">
        <v>9.3540487173999995</v>
      </c>
    </row>
    <row r="21007" spans="1:7" x14ac:dyDescent="0.25">
      <c r="A21007" s="108" t="str">
        <f t="shared" si="328"/>
        <v>NO_2013_1A3(FS)_SOx</v>
      </c>
      <c r="B21007" s="113" t="s">
        <v>167</v>
      </c>
      <c r="C21007" s="113">
        <v>2013</v>
      </c>
      <c r="D21007" s="113" t="s">
        <v>132</v>
      </c>
      <c r="E21007" s="113" t="s">
        <v>201</v>
      </c>
      <c r="F21007" s="113" t="s">
        <v>200</v>
      </c>
      <c r="G21007" s="113">
        <v>4.0310584500000003E-2</v>
      </c>
    </row>
    <row r="21008" spans="1:7" x14ac:dyDescent="0.25">
      <c r="A21008" s="108" t="str">
        <f t="shared" si="328"/>
        <v>NO_2013_1A3(FS)_NH3</v>
      </c>
      <c r="B21008" s="113" t="s">
        <v>167</v>
      </c>
      <c r="C21008" s="113">
        <v>2013</v>
      </c>
      <c r="D21008" s="113" t="s">
        <v>132</v>
      </c>
      <c r="E21008" s="113" t="s">
        <v>124</v>
      </c>
      <c r="F21008" s="113" t="s">
        <v>200</v>
      </c>
      <c r="G21008" s="113">
        <v>1.0069935244999999</v>
      </c>
    </row>
    <row r="21009" spans="1:7" x14ac:dyDescent="0.25">
      <c r="A21009" s="108" t="str">
        <f t="shared" si="328"/>
        <v>NO_2013_1A3(FS)_PM2.5</v>
      </c>
      <c r="B21009" s="113" t="s">
        <v>167</v>
      </c>
      <c r="C21009" s="113">
        <v>2013</v>
      </c>
      <c r="D21009" s="113" t="s">
        <v>132</v>
      </c>
      <c r="E21009" s="113" t="s">
        <v>203</v>
      </c>
      <c r="F21009" s="113" t="s">
        <v>200</v>
      </c>
      <c r="G21009" s="113">
        <v>3.6885394237</v>
      </c>
    </row>
    <row r="21010" spans="1:7" x14ac:dyDescent="0.25">
      <c r="A21010" s="108" t="str">
        <f t="shared" si="328"/>
        <v>NO_2013_3D_NOx</v>
      </c>
      <c r="B21010" s="113" t="s">
        <v>167</v>
      </c>
      <c r="C21010" s="113">
        <v>2013</v>
      </c>
      <c r="D21010" s="113" t="s">
        <v>206</v>
      </c>
      <c r="E21010" s="113" t="s">
        <v>199</v>
      </c>
      <c r="F21010" s="113" t="s">
        <v>200</v>
      </c>
      <c r="G21010" s="113">
        <v>7.1387409439000002</v>
      </c>
    </row>
    <row r="21011" spans="1:7" x14ac:dyDescent="0.25">
      <c r="A21011" s="108" t="str">
        <f t="shared" si="328"/>
        <v>NO_2014_NATIONAL TOTAL_NOx</v>
      </c>
      <c r="B21011" s="113" t="s">
        <v>167</v>
      </c>
      <c r="C21011" s="113">
        <v>2014</v>
      </c>
      <c r="D21011" s="113" t="s">
        <v>122</v>
      </c>
      <c r="E21011" s="113" t="s">
        <v>199</v>
      </c>
      <c r="F21011" s="113" t="s">
        <v>200</v>
      </c>
      <c r="G21011" s="113">
        <v>187.67571345109999</v>
      </c>
    </row>
    <row r="21012" spans="1:7" x14ac:dyDescent="0.25">
      <c r="A21012" s="108" t="str">
        <f t="shared" si="328"/>
        <v>NO_2014_NATIONAL TOTAL_NMVOC</v>
      </c>
      <c r="B21012" s="113" t="s">
        <v>167</v>
      </c>
      <c r="C21012" s="113">
        <v>2014</v>
      </c>
      <c r="D21012" s="113" t="s">
        <v>122</v>
      </c>
      <c r="E21012" s="113" t="s">
        <v>123</v>
      </c>
      <c r="F21012" s="113" t="s">
        <v>200</v>
      </c>
      <c r="G21012" s="113">
        <v>158.3828095929</v>
      </c>
    </row>
    <row r="21013" spans="1:7" x14ac:dyDescent="0.25">
      <c r="A21013" s="108" t="str">
        <f t="shared" si="328"/>
        <v>NO_2014_NATIONAL TOTAL_SOx</v>
      </c>
      <c r="B21013" s="113" t="s">
        <v>167</v>
      </c>
      <c r="C21013" s="113">
        <v>2014</v>
      </c>
      <c r="D21013" s="113" t="s">
        <v>122</v>
      </c>
      <c r="E21013" s="113" t="s">
        <v>201</v>
      </c>
      <c r="F21013" s="113" t="s">
        <v>200</v>
      </c>
      <c r="G21013" s="113">
        <v>17.000952361300001</v>
      </c>
    </row>
    <row r="21014" spans="1:7" x14ac:dyDescent="0.25">
      <c r="A21014" s="108" t="str">
        <f t="shared" si="328"/>
        <v>NO_2014_NATIONAL TOTAL_NH3</v>
      </c>
      <c r="B21014" s="113" t="s">
        <v>167</v>
      </c>
      <c r="C21014" s="113">
        <v>2014</v>
      </c>
      <c r="D21014" s="113" t="s">
        <v>122</v>
      </c>
      <c r="E21014" s="113" t="s">
        <v>124</v>
      </c>
      <c r="F21014" s="113" t="s">
        <v>200</v>
      </c>
      <c r="G21014" s="113">
        <v>31.105079739099999</v>
      </c>
    </row>
    <row r="21015" spans="1:7" x14ac:dyDescent="0.25">
      <c r="A21015" s="108" t="str">
        <f t="shared" si="328"/>
        <v>NO_2014_NATIONAL TOTAL_PM2.5</v>
      </c>
      <c r="B21015" s="113" t="s">
        <v>167</v>
      </c>
      <c r="C21015" s="113">
        <v>2014</v>
      </c>
      <c r="D21015" s="113" t="s">
        <v>122</v>
      </c>
      <c r="E21015" s="113" t="s">
        <v>203</v>
      </c>
      <c r="F21015" s="113" t="s">
        <v>200</v>
      </c>
      <c r="G21015" s="113">
        <v>27.7781906218</v>
      </c>
    </row>
    <row r="21016" spans="1:7" x14ac:dyDescent="0.25">
      <c r="A21016" s="108" t="str">
        <f t="shared" si="328"/>
        <v>NO_2014_NATIONAL TOTAL_Pb</v>
      </c>
      <c r="B21016" s="113" t="s">
        <v>167</v>
      </c>
      <c r="C21016" s="113">
        <v>2014</v>
      </c>
      <c r="D21016" s="113" t="s">
        <v>122</v>
      </c>
      <c r="E21016" s="113" t="s">
        <v>125</v>
      </c>
      <c r="F21016" s="113" t="s">
        <v>200</v>
      </c>
      <c r="G21016" s="113">
        <v>5.6004874853000002E-3</v>
      </c>
    </row>
    <row r="21017" spans="1:7" x14ac:dyDescent="0.25">
      <c r="A21017" s="108" t="str">
        <f t="shared" si="328"/>
        <v>NO_2014_NATIONAL TOTAL_Cd</v>
      </c>
      <c r="B21017" s="113" t="s">
        <v>167</v>
      </c>
      <c r="C21017" s="113">
        <v>2014</v>
      </c>
      <c r="D21017" s="113" t="s">
        <v>122</v>
      </c>
      <c r="E21017" s="113" t="s">
        <v>126</v>
      </c>
      <c r="F21017" s="113" t="s">
        <v>200</v>
      </c>
      <c r="G21017" s="113">
        <v>7.0782537711750002E-4</v>
      </c>
    </row>
    <row r="21018" spans="1:7" x14ac:dyDescent="0.25">
      <c r="A21018" s="108" t="str">
        <f t="shared" si="328"/>
        <v>NO_2014_NATIONAL TOTAL_Hg</v>
      </c>
      <c r="B21018" s="113" t="s">
        <v>167</v>
      </c>
      <c r="C21018" s="113">
        <v>2014</v>
      </c>
      <c r="D21018" s="113" t="s">
        <v>122</v>
      </c>
      <c r="E21018" s="113" t="s">
        <v>127</v>
      </c>
      <c r="F21018" s="113" t="s">
        <v>200</v>
      </c>
      <c r="G21018" s="113">
        <v>2.6817730992349998E-4</v>
      </c>
    </row>
    <row r="21019" spans="1:7" x14ac:dyDescent="0.25">
      <c r="A21019" s="108" t="str">
        <f t="shared" si="328"/>
        <v>NO_2014_NATIONAL TOTAL_DIOX</v>
      </c>
      <c r="B21019" s="113" t="s">
        <v>167</v>
      </c>
      <c r="C21019" s="113">
        <v>2014</v>
      </c>
      <c r="D21019" s="113" t="s">
        <v>122</v>
      </c>
      <c r="E21019" s="113" t="s">
        <v>128</v>
      </c>
      <c r="F21019" s="113" t="s">
        <v>200</v>
      </c>
      <c r="G21019" s="150">
        <v>1.8764474052100001E-8</v>
      </c>
    </row>
    <row r="21020" spans="1:7" x14ac:dyDescent="0.25">
      <c r="A21020" s="108" t="str">
        <f t="shared" si="328"/>
        <v>NO_2014_NATIONAL TOTAL_PAH</v>
      </c>
      <c r="B21020" s="113" t="s">
        <v>167</v>
      </c>
      <c r="C21020" s="113">
        <v>2014</v>
      </c>
      <c r="D21020" s="113" t="s">
        <v>122</v>
      </c>
      <c r="E21020" s="113" t="s">
        <v>129</v>
      </c>
      <c r="F21020" s="113" t="s">
        <v>200</v>
      </c>
      <c r="G21020" s="113">
        <v>6.6589483110175603E-3</v>
      </c>
    </row>
    <row r="21021" spans="1:7" x14ac:dyDescent="0.25">
      <c r="A21021" s="108" t="str">
        <f t="shared" si="328"/>
        <v>NO_2014_NATIONAL TOTAL_HCB</v>
      </c>
      <c r="B21021" s="113" t="s">
        <v>167</v>
      </c>
      <c r="C21021" s="113">
        <v>2014</v>
      </c>
      <c r="D21021" s="113" t="s">
        <v>122</v>
      </c>
      <c r="E21021" s="113" t="s">
        <v>130</v>
      </c>
      <c r="F21021" s="113" t="s">
        <v>200</v>
      </c>
      <c r="G21021" s="150">
        <v>1.2777575910239999E-6</v>
      </c>
    </row>
    <row r="21022" spans="1:7" x14ac:dyDescent="0.25">
      <c r="A21022" s="108" t="str">
        <f t="shared" si="328"/>
        <v>NO_2014_NATIONAL TOTAL_PCB</v>
      </c>
      <c r="B21022" s="113" t="s">
        <v>167</v>
      </c>
      <c r="C21022" s="113">
        <v>2014</v>
      </c>
      <c r="D21022" s="113" t="s">
        <v>122</v>
      </c>
      <c r="E21022" s="113" t="s">
        <v>259</v>
      </c>
      <c r="F21022" s="113" t="s">
        <v>200</v>
      </c>
      <c r="G21022" s="150">
        <v>2.6307781813349199E-5</v>
      </c>
    </row>
    <row r="21023" spans="1:7" x14ac:dyDescent="0.25">
      <c r="A21023" s="108" t="str">
        <f t="shared" si="328"/>
        <v>NO_2014_1A3(FS)_NOx</v>
      </c>
      <c r="B21023" s="113" t="s">
        <v>167</v>
      </c>
      <c r="C21023" s="113">
        <v>2014</v>
      </c>
      <c r="D21023" s="113" t="s">
        <v>132</v>
      </c>
      <c r="E21023" s="113" t="s">
        <v>199</v>
      </c>
      <c r="F21023" s="113" t="s">
        <v>200</v>
      </c>
      <c r="G21023" s="113">
        <v>46.342318964199997</v>
      </c>
    </row>
    <row r="21024" spans="1:7" x14ac:dyDescent="0.25">
      <c r="A21024" s="108" t="str">
        <f t="shared" si="328"/>
        <v>NO_2014_1A3(FS)_NMVOC</v>
      </c>
      <c r="B21024" s="113" t="s">
        <v>167</v>
      </c>
      <c r="C21024" s="113">
        <v>2014</v>
      </c>
      <c r="D21024" s="113" t="s">
        <v>132</v>
      </c>
      <c r="E21024" s="113" t="s">
        <v>123</v>
      </c>
      <c r="F21024" s="113" t="s">
        <v>200</v>
      </c>
      <c r="G21024" s="113">
        <v>8.4673607844000003</v>
      </c>
    </row>
    <row r="21025" spans="1:7" x14ac:dyDescent="0.25">
      <c r="A21025" s="108" t="str">
        <f t="shared" si="328"/>
        <v>NO_2014_1A3(FS)_SOx</v>
      </c>
      <c r="B21025" s="113" t="s">
        <v>167</v>
      </c>
      <c r="C21025" s="113">
        <v>2014</v>
      </c>
      <c r="D21025" s="113" t="s">
        <v>132</v>
      </c>
      <c r="E21025" s="113" t="s">
        <v>201</v>
      </c>
      <c r="F21025" s="113" t="s">
        <v>200</v>
      </c>
      <c r="G21025" s="113">
        <v>4.32871201E-2</v>
      </c>
    </row>
    <row r="21026" spans="1:7" x14ac:dyDescent="0.25">
      <c r="A21026" s="108" t="str">
        <f t="shared" si="328"/>
        <v>NO_2014_1A3(FS)_NH3</v>
      </c>
      <c r="B21026" s="113" t="s">
        <v>167</v>
      </c>
      <c r="C21026" s="113">
        <v>2014</v>
      </c>
      <c r="D21026" s="113" t="s">
        <v>132</v>
      </c>
      <c r="E21026" s="113" t="s">
        <v>124</v>
      </c>
      <c r="F21026" s="113" t="s">
        <v>200</v>
      </c>
      <c r="G21026" s="113">
        <v>0.85203429760000005</v>
      </c>
    </row>
    <row r="21027" spans="1:7" x14ac:dyDescent="0.25">
      <c r="A21027" s="108" t="str">
        <f t="shared" si="328"/>
        <v>NO_2014_1A3(FS)_PM2.5</v>
      </c>
      <c r="B21027" s="113" t="s">
        <v>167</v>
      </c>
      <c r="C21027" s="113">
        <v>2014</v>
      </c>
      <c r="D21027" s="113" t="s">
        <v>132</v>
      </c>
      <c r="E21027" s="113" t="s">
        <v>203</v>
      </c>
      <c r="F21027" s="113" t="s">
        <v>200</v>
      </c>
      <c r="G21027" s="113">
        <v>3.5510610380999998</v>
      </c>
    </row>
    <row r="21028" spans="1:7" x14ac:dyDescent="0.25">
      <c r="A21028" s="108" t="str">
        <f t="shared" si="328"/>
        <v>NO_2014_3D_NOx</v>
      </c>
      <c r="B21028" s="113" t="s">
        <v>167</v>
      </c>
      <c r="C21028" s="113">
        <v>2014</v>
      </c>
      <c r="D21028" s="113" t="s">
        <v>206</v>
      </c>
      <c r="E21028" s="113" t="s">
        <v>199</v>
      </c>
      <c r="F21028" s="113" t="s">
        <v>200</v>
      </c>
      <c r="G21028" s="113">
        <v>7.37949696</v>
      </c>
    </row>
    <row r="21029" spans="1:7" x14ac:dyDescent="0.25">
      <c r="A21029" s="108" t="str">
        <f t="shared" si="328"/>
        <v>NO_2015_NATIONAL TOTAL_NOx</v>
      </c>
      <c r="B21029" s="113" t="s">
        <v>167</v>
      </c>
      <c r="C21029" s="113">
        <v>2015</v>
      </c>
      <c r="D21029" s="113" t="s">
        <v>122</v>
      </c>
      <c r="E21029" s="113" t="s">
        <v>199</v>
      </c>
      <c r="F21029" s="113" t="s">
        <v>200</v>
      </c>
      <c r="G21029" s="113">
        <v>179.69387058519999</v>
      </c>
    </row>
    <row r="21030" spans="1:7" x14ac:dyDescent="0.25">
      <c r="A21030" s="108" t="str">
        <f t="shared" si="328"/>
        <v>NO_2015_NATIONAL TOTAL_NMVOC</v>
      </c>
      <c r="B21030" s="113" t="s">
        <v>167</v>
      </c>
      <c r="C21030" s="113">
        <v>2015</v>
      </c>
      <c r="D21030" s="113" t="s">
        <v>122</v>
      </c>
      <c r="E21030" s="113" t="s">
        <v>123</v>
      </c>
      <c r="F21030" s="113" t="s">
        <v>200</v>
      </c>
      <c r="G21030" s="113">
        <v>154.2993701673</v>
      </c>
    </row>
    <row r="21031" spans="1:7" x14ac:dyDescent="0.25">
      <c r="A21031" s="108" t="str">
        <f t="shared" si="328"/>
        <v>NO_2015_NATIONAL TOTAL_SOx</v>
      </c>
      <c r="B21031" s="113" t="s">
        <v>167</v>
      </c>
      <c r="C21031" s="113">
        <v>2015</v>
      </c>
      <c r="D21031" s="113" t="s">
        <v>122</v>
      </c>
      <c r="E21031" s="113" t="s">
        <v>201</v>
      </c>
      <c r="F21031" s="113" t="s">
        <v>200</v>
      </c>
      <c r="G21031" s="113">
        <v>16.6385531994</v>
      </c>
    </row>
    <row r="21032" spans="1:7" x14ac:dyDescent="0.25">
      <c r="A21032" s="108" t="str">
        <f t="shared" si="328"/>
        <v>NO_2015_NATIONAL TOTAL_NH3</v>
      </c>
      <c r="B21032" s="113" t="s">
        <v>167</v>
      </c>
      <c r="C21032" s="113">
        <v>2015</v>
      </c>
      <c r="D21032" s="113" t="s">
        <v>122</v>
      </c>
      <c r="E21032" s="113" t="s">
        <v>124</v>
      </c>
      <c r="F21032" s="113" t="s">
        <v>200</v>
      </c>
      <c r="G21032" s="113">
        <v>30.977501133699999</v>
      </c>
    </row>
    <row r="21033" spans="1:7" x14ac:dyDescent="0.25">
      <c r="A21033" s="108" t="str">
        <f t="shared" si="328"/>
        <v>NO_2015_NATIONAL TOTAL_PM2.5</v>
      </c>
      <c r="B21033" s="113" t="s">
        <v>167</v>
      </c>
      <c r="C21033" s="113">
        <v>2015</v>
      </c>
      <c r="D21033" s="113" t="s">
        <v>122</v>
      </c>
      <c r="E21033" s="113" t="s">
        <v>203</v>
      </c>
      <c r="F21033" s="113" t="s">
        <v>200</v>
      </c>
      <c r="G21033" s="113">
        <v>27.752763748500001</v>
      </c>
    </row>
    <row r="21034" spans="1:7" x14ac:dyDescent="0.25">
      <c r="A21034" s="108" t="str">
        <f t="shared" si="328"/>
        <v>NO_2015_NATIONAL TOTAL_Pb</v>
      </c>
      <c r="B21034" s="113" t="s">
        <v>167</v>
      </c>
      <c r="C21034" s="113">
        <v>2015</v>
      </c>
      <c r="D21034" s="113" t="s">
        <v>122</v>
      </c>
      <c r="E21034" s="113" t="s">
        <v>125</v>
      </c>
      <c r="F21034" s="113" t="s">
        <v>200</v>
      </c>
      <c r="G21034" s="113">
        <v>6.39031497097648E-3</v>
      </c>
    </row>
    <row r="21035" spans="1:7" x14ac:dyDescent="0.25">
      <c r="A21035" s="108" t="str">
        <f t="shared" si="328"/>
        <v>NO_2015_NATIONAL TOTAL_Cd</v>
      </c>
      <c r="B21035" s="113" t="s">
        <v>167</v>
      </c>
      <c r="C21035" s="113">
        <v>2015</v>
      </c>
      <c r="D21035" s="113" t="s">
        <v>122</v>
      </c>
      <c r="E21035" s="113" t="s">
        <v>126</v>
      </c>
      <c r="F21035" s="113" t="s">
        <v>200</v>
      </c>
      <c r="G21035" s="113">
        <v>7.5720764694849996E-4</v>
      </c>
    </row>
    <row r="21036" spans="1:7" x14ac:dyDescent="0.25">
      <c r="A21036" s="108" t="str">
        <f t="shared" si="328"/>
        <v>NO_2015_NATIONAL TOTAL_Hg</v>
      </c>
      <c r="B21036" s="113" t="s">
        <v>167</v>
      </c>
      <c r="C21036" s="113">
        <v>2015</v>
      </c>
      <c r="D21036" s="113" t="s">
        <v>122</v>
      </c>
      <c r="E21036" s="113" t="s">
        <v>127</v>
      </c>
      <c r="F21036" s="113" t="s">
        <v>200</v>
      </c>
      <c r="G21036" s="113">
        <v>2.3926171480589999E-4</v>
      </c>
    </row>
    <row r="21037" spans="1:7" x14ac:dyDescent="0.25">
      <c r="A21037" s="108" t="str">
        <f t="shared" si="328"/>
        <v>NO_2015_NATIONAL TOTAL_DIOX</v>
      </c>
      <c r="B21037" s="113" t="s">
        <v>167</v>
      </c>
      <c r="C21037" s="113">
        <v>2015</v>
      </c>
      <c r="D21037" s="113" t="s">
        <v>122</v>
      </c>
      <c r="E21037" s="113" t="s">
        <v>128</v>
      </c>
      <c r="F21037" s="113" t="s">
        <v>200</v>
      </c>
      <c r="G21037" s="150">
        <v>1.8357047485999998E-8</v>
      </c>
    </row>
    <row r="21038" spans="1:7" x14ac:dyDescent="0.25">
      <c r="A21038" s="108" t="str">
        <f t="shared" si="328"/>
        <v>NO_2015_NATIONAL TOTAL_PAH</v>
      </c>
      <c r="B21038" s="113" t="s">
        <v>167</v>
      </c>
      <c r="C21038" s="113">
        <v>2015</v>
      </c>
      <c r="D21038" s="113" t="s">
        <v>122</v>
      </c>
      <c r="E21038" s="113" t="s">
        <v>129</v>
      </c>
      <c r="F21038" s="113" t="s">
        <v>200</v>
      </c>
      <c r="G21038" s="113">
        <v>6.8600022401422997E-3</v>
      </c>
    </row>
    <row r="21039" spans="1:7" x14ac:dyDescent="0.25">
      <c r="A21039" s="108" t="str">
        <f t="shared" si="328"/>
        <v>NO_2015_NATIONAL TOTAL_HCB</v>
      </c>
      <c r="B21039" s="113" t="s">
        <v>167</v>
      </c>
      <c r="C21039" s="113">
        <v>2015</v>
      </c>
      <c r="D21039" s="113" t="s">
        <v>122</v>
      </c>
      <c r="E21039" s="113" t="s">
        <v>130</v>
      </c>
      <c r="F21039" s="113" t="s">
        <v>200</v>
      </c>
      <c r="G21039" s="150">
        <v>1.3205202035E-6</v>
      </c>
    </row>
    <row r="21040" spans="1:7" x14ac:dyDescent="0.25">
      <c r="A21040" s="108" t="str">
        <f t="shared" si="328"/>
        <v>NO_2015_NATIONAL TOTAL_PCB</v>
      </c>
      <c r="B21040" s="113" t="s">
        <v>167</v>
      </c>
      <c r="C21040" s="113">
        <v>2015</v>
      </c>
      <c r="D21040" s="113" t="s">
        <v>122</v>
      </c>
      <c r="E21040" s="113" t="s">
        <v>259</v>
      </c>
      <c r="F21040" s="113" t="s">
        <v>200</v>
      </c>
      <c r="G21040" s="150">
        <v>2.4399668121063999E-5</v>
      </c>
    </row>
    <row r="21041" spans="1:7" x14ac:dyDescent="0.25">
      <c r="A21041" s="108" t="str">
        <f t="shared" si="328"/>
        <v>NO_2015_1A3(FS)_NOx</v>
      </c>
      <c r="B21041" s="113" t="s">
        <v>167</v>
      </c>
      <c r="C21041" s="113">
        <v>2015</v>
      </c>
      <c r="D21041" s="113" t="s">
        <v>132</v>
      </c>
      <c r="E21041" s="113" t="s">
        <v>199</v>
      </c>
      <c r="F21041" s="113" t="s">
        <v>200</v>
      </c>
      <c r="G21041" s="113">
        <v>43.897461252500001</v>
      </c>
    </row>
    <row r="21042" spans="1:7" x14ac:dyDescent="0.25">
      <c r="A21042" s="108" t="str">
        <f t="shared" si="328"/>
        <v>NO_2015_1A3(FS)_NMVOC</v>
      </c>
      <c r="B21042" s="113" t="s">
        <v>167</v>
      </c>
      <c r="C21042" s="113">
        <v>2015</v>
      </c>
      <c r="D21042" s="113" t="s">
        <v>132</v>
      </c>
      <c r="E21042" s="113" t="s">
        <v>123</v>
      </c>
      <c r="F21042" s="113" t="s">
        <v>200</v>
      </c>
      <c r="G21042" s="113">
        <v>7.8075979275999998</v>
      </c>
    </row>
    <row r="21043" spans="1:7" x14ac:dyDescent="0.25">
      <c r="A21043" s="108" t="str">
        <f t="shared" si="328"/>
        <v>NO_2015_1A3(FS)_SOx</v>
      </c>
      <c r="B21043" s="113" t="s">
        <v>167</v>
      </c>
      <c r="C21043" s="113">
        <v>2015</v>
      </c>
      <c r="D21043" s="113" t="s">
        <v>132</v>
      </c>
      <c r="E21043" s="113" t="s">
        <v>201</v>
      </c>
      <c r="F21043" s="113" t="s">
        <v>200</v>
      </c>
      <c r="G21043" s="113">
        <v>4.7424554399999999E-2</v>
      </c>
    </row>
    <row r="21044" spans="1:7" x14ac:dyDescent="0.25">
      <c r="A21044" s="108" t="str">
        <f t="shared" si="328"/>
        <v>NO_2015_1A3(FS)_NH3</v>
      </c>
      <c r="B21044" s="113" t="s">
        <v>167</v>
      </c>
      <c r="C21044" s="113">
        <v>2015</v>
      </c>
      <c r="D21044" s="113" t="s">
        <v>132</v>
      </c>
      <c r="E21044" s="113" t="s">
        <v>124</v>
      </c>
      <c r="F21044" s="113" t="s">
        <v>200</v>
      </c>
      <c r="G21044" s="113">
        <v>0.7350625462</v>
      </c>
    </row>
    <row r="21045" spans="1:7" x14ac:dyDescent="0.25">
      <c r="A21045" s="108" t="str">
        <f t="shared" si="328"/>
        <v>NO_2015_1A3(FS)_PM2.5</v>
      </c>
      <c r="B21045" s="113" t="s">
        <v>167</v>
      </c>
      <c r="C21045" s="113">
        <v>2015</v>
      </c>
      <c r="D21045" s="113" t="s">
        <v>132</v>
      </c>
      <c r="E21045" s="113" t="s">
        <v>203</v>
      </c>
      <c r="F21045" s="113" t="s">
        <v>200</v>
      </c>
      <c r="G21045" s="113">
        <v>3.4566553706000001</v>
      </c>
    </row>
    <row r="21046" spans="1:7" x14ac:dyDescent="0.25">
      <c r="A21046" s="108" t="str">
        <f t="shared" si="328"/>
        <v>NO_2015_3D_NOx</v>
      </c>
      <c r="B21046" s="113" t="s">
        <v>167</v>
      </c>
      <c r="C21046" s="113">
        <v>2015</v>
      </c>
      <c r="D21046" s="113" t="s">
        <v>206</v>
      </c>
      <c r="E21046" s="113" t="s">
        <v>199</v>
      </c>
      <c r="F21046" s="113" t="s">
        <v>200</v>
      </c>
      <c r="G21046" s="113">
        <v>7.4797582350000003</v>
      </c>
    </row>
    <row r="21047" spans="1:7" x14ac:dyDescent="0.25">
      <c r="A21047" s="108" t="str">
        <f t="shared" si="328"/>
        <v>NO_2016_NATIONAL TOTAL_NOx</v>
      </c>
      <c r="B21047" s="113" t="s">
        <v>167</v>
      </c>
      <c r="C21047" s="113">
        <v>2016</v>
      </c>
      <c r="D21047" s="113" t="s">
        <v>122</v>
      </c>
      <c r="E21047" s="113" t="s">
        <v>199</v>
      </c>
      <c r="F21047" s="113" t="s">
        <v>200</v>
      </c>
      <c r="G21047" s="113">
        <v>171.154748993</v>
      </c>
    </row>
    <row r="21048" spans="1:7" x14ac:dyDescent="0.25">
      <c r="A21048" s="108" t="str">
        <f t="shared" si="328"/>
        <v>NO_2016_NATIONAL TOTAL_NMVOC</v>
      </c>
      <c r="B21048" s="113" t="s">
        <v>167</v>
      </c>
      <c r="C21048" s="113">
        <v>2016</v>
      </c>
      <c r="D21048" s="113" t="s">
        <v>122</v>
      </c>
      <c r="E21048" s="113" t="s">
        <v>123</v>
      </c>
      <c r="F21048" s="113" t="s">
        <v>200</v>
      </c>
      <c r="G21048" s="113">
        <v>154.19654467410001</v>
      </c>
    </row>
    <row r="21049" spans="1:7" x14ac:dyDescent="0.25">
      <c r="A21049" s="108" t="str">
        <f t="shared" si="328"/>
        <v>NO_2016_NATIONAL TOTAL_SOx</v>
      </c>
      <c r="B21049" s="113" t="s">
        <v>167</v>
      </c>
      <c r="C21049" s="113">
        <v>2016</v>
      </c>
      <c r="D21049" s="113" t="s">
        <v>122</v>
      </c>
      <c r="E21049" s="113" t="s">
        <v>201</v>
      </c>
      <c r="F21049" s="113" t="s">
        <v>200</v>
      </c>
      <c r="G21049" s="113">
        <v>15.46644536</v>
      </c>
    </row>
    <row r="21050" spans="1:7" x14ac:dyDescent="0.25">
      <c r="A21050" s="108" t="str">
        <f t="shared" si="328"/>
        <v>NO_2016_NATIONAL TOTAL_NH3</v>
      </c>
      <c r="B21050" s="113" t="s">
        <v>167</v>
      </c>
      <c r="C21050" s="113">
        <v>2016</v>
      </c>
      <c r="D21050" s="113" t="s">
        <v>122</v>
      </c>
      <c r="E21050" s="113" t="s">
        <v>124</v>
      </c>
      <c r="F21050" s="113" t="s">
        <v>200</v>
      </c>
      <c r="G21050" s="113">
        <v>31.026211732499998</v>
      </c>
    </row>
    <row r="21051" spans="1:7" x14ac:dyDescent="0.25">
      <c r="A21051" s="108" t="str">
        <f t="shared" si="328"/>
        <v>NO_2016_NATIONAL TOTAL_PM2.5</v>
      </c>
      <c r="B21051" s="113" t="s">
        <v>167</v>
      </c>
      <c r="C21051" s="113">
        <v>2016</v>
      </c>
      <c r="D21051" s="113" t="s">
        <v>122</v>
      </c>
      <c r="E21051" s="113" t="s">
        <v>203</v>
      </c>
      <c r="F21051" s="113" t="s">
        <v>200</v>
      </c>
      <c r="G21051" s="113">
        <v>26.617464269300001</v>
      </c>
    </row>
    <row r="21052" spans="1:7" x14ac:dyDescent="0.25">
      <c r="A21052" s="108" t="str">
        <f t="shared" si="328"/>
        <v>NO_2016_NATIONAL TOTAL_Pb</v>
      </c>
      <c r="B21052" s="113" t="s">
        <v>167</v>
      </c>
      <c r="C21052" s="113">
        <v>2016</v>
      </c>
      <c r="D21052" s="113" t="s">
        <v>122</v>
      </c>
      <c r="E21052" s="113" t="s">
        <v>125</v>
      </c>
      <c r="F21052" s="113" t="s">
        <v>200</v>
      </c>
      <c r="G21052" s="113">
        <v>5.8313882719450002E-3</v>
      </c>
    </row>
    <row r="21053" spans="1:7" x14ac:dyDescent="0.25">
      <c r="A21053" s="108" t="str">
        <f t="shared" si="328"/>
        <v>NO_2016_NATIONAL TOTAL_Cd</v>
      </c>
      <c r="B21053" s="113" t="s">
        <v>167</v>
      </c>
      <c r="C21053" s="113">
        <v>2016</v>
      </c>
      <c r="D21053" s="113" t="s">
        <v>122</v>
      </c>
      <c r="E21053" s="113" t="s">
        <v>126</v>
      </c>
      <c r="F21053" s="113" t="s">
        <v>200</v>
      </c>
      <c r="G21053" s="113">
        <v>6.8015373054280005E-4</v>
      </c>
    </row>
    <row r="21054" spans="1:7" x14ac:dyDescent="0.25">
      <c r="A21054" s="108" t="str">
        <f t="shared" si="328"/>
        <v>NO_2016_NATIONAL TOTAL_Hg</v>
      </c>
      <c r="B21054" s="113" t="s">
        <v>167</v>
      </c>
      <c r="C21054" s="113">
        <v>2016</v>
      </c>
      <c r="D21054" s="113" t="s">
        <v>122</v>
      </c>
      <c r="E21054" s="113" t="s">
        <v>127</v>
      </c>
      <c r="F21054" s="113" t="s">
        <v>200</v>
      </c>
      <c r="G21054" s="113">
        <v>2.5996548336E-4</v>
      </c>
    </row>
    <row r="21055" spans="1:7" x14ac:dyDescent="0.25">
      <c r="A21055" s="108" t="str">
        <f t="shared" si="328"/>
        <v>NO_2016_NATIONAL TOTAL_DIOX</v>
      </c>
      <c r="B21055" s="113" t="s">
        <v>167</v>
      </c>
      <c r="C21055" s="113">
        <v>2016</v>
      </c>
      <c r="D21055" s="113" t="s">
        <v>122</v>
      </c>
      <c r="E21055" s="113" t="s">
        <v>128</v>
      </c>
      <c r="F21055" s="113" t="s">
        <v>200</v>
      </c>
      <c r="G21055" s="150">
        <v>2.0207627807800001E-8</v>
      </c>
    </row>
    <row r="21056" spans="1:7" x14ac:dyDescent="0.25">
      <c r="A21056" s="108" t="str">
        <f t="shared" si="328"/>
        <v>NO_2016_NATIONAL TOTAL_PAH</v>
      </c>
      <c r="B21056" s="113" t="s">
        <v>167</v>
      </c>
      <c r="C21056" s="113">
        <v>2016</v>
      </c>
      <c r="D21056" s="113" t="s">
        <v>122</v>
      </c>
      <c r="E21056" s="113" t="s">
        <v>129</v>
      </c>
      <c r="F21056" s="113" t="s">
        <v>200</v>
      </c>
      <c r="G21056" s="113">
        <v>5.9574189846264497E-3</v>
      </c>
    </row>
    <row r="21057" spans="1:7" x14ac:dyDescent="0.25">
      <c r="A21057" s="108" t="str">
        <f t="shared" si="328"/>
        <v>NO_2016_NATIONAL TOTAL_HCB</v>
      </c>
      <c r="B21057" s="113" t="s">
        <v>167</v>
      </c>
      <c r="C21057" s="113">
        <v>2016</v>
      </c>
      <c r="D21057" s="113" t="s">
        <v>122</v>
      </c>
      <c r="E21057" s="113" t="s">
        <v>130</v>
      </c>
      <c r="F21057" s="113" t="s">
        <v>200</v>
      </c>
      <c r="G21057" s="150">
        <v>1.3547835338E-6</v>
      </c>
    </row>
    <row r="21058" spans="1:7" x14ac:dyDescent="0.25">
      <c r="A21058" s="108" t="str">
        <f t="shared" ref="A21058:A21121" si="329">CONCATENATE(B21058,"_",C21058,"_",D21058,"_",E21058)</f>
        <v>NO_2016_NATIONAL TOTAL_PCB</v>
      </c>
      <c r="B21058" s="113" t="s">
        <v>167</v>
      </c>
      <c r="C21058" s="113">
        <v>2016</v>
      </c>
      <c r="D21058" s="113" t="s">
        <v>122</v>
      </c>
      <c r="E21058" s="113" t="s">
        <v>259</v>
      </c>
      <c r="F21058" s="113" t="s">
        <v>200</v>
      </c>
      <c r="G21058" s="150">
        <v>2.5299780285789899E-5</v>
      </c>
    </row>
    <row r="21059" spans="1:7" x14ac:dyDescent="0.25">
      <c r="A21059" s="108" t="str">
        <f t="shared" si="329"/>
        <v>NO_2016_1A3(FS)_NOx</v>
      </c>
      <c r="B21059" s="113" t="s">
        <v>167</v>
      </c>
      <c r="C21059" s="113">
        <v>2016</v>
      </c>
      <c r="D21059" s="113" t="s">
        <v>132</v>
      </c>
      <c r="E21059" s="113" t="s">
        <v>199</v>
      </c>
      <c r="F21059" s="113" t="s">
        <v>200</v>
      </c>
      <c r="G21059" s="113">
        <v>41.334658894500002</v>
      </c>
    </row>
    <row r="21060" spans="1:7" x14ac:dyDescent="0.25">
      <c r="A21060" s="108" t="str">
        <f t="shared" si="329"/>
        <v>NO_2016_1A3(FS)_NMVOC</v>
      </c>
      <c r="B21060" s="113" t="s">
        <v>167</v>
      </c>
      <c r="C21060" s="113">
        <v>2016</v>
      </c>
      <c r="D21060" s="113" t="s">
        <v>132</v>
      </c>
      <c r="E21060" s="113" t="s">
        <v>123</v>
      </c>
      <c r="F21060" s="113" t="s">
        <v>200</v>
      </c>
      <c r="G21060" s="113">
        <v>7.2765719844000003</v>
      </c>
    </row>
    <row r="21061" spans="1:7" x14ac:dyDescent="0.25">
      <c r="A21061" s="108" t="str">
        <f t="shared" si="329"/>
        <v>NO_2016_1A3(FS)_SOx</v>
      </c>
      <c r="B21061" s="113" t="s">
        <v>167</v>
      </c>
      <c r="C21061" s="113">
        <v>2016</v>
      </c>
      <c r="D21061" s="113" t="s">
        <v>132</v>
      </c>
      <c r="E21061" s="113" t="s">
        <v>201</v>
      </c>
      <c r="F21061" s="113" t="s">
        <v>200</v>
      </c>
      <c r="G21061" s="113">
        <v>4.5136047300000003E-2</v>
      </c>
    </row>
    <row r="21062" spans="1:7" x14ac:dyDescent="0.25">
      <c r="A21062" s="108" t="str">
        <f t="shared" si="329"/>
        <v>NO_2016_1A3(FS)_NH3</v>
      </c>
      <c r="B21062" s="113" t="s">
        <v>167</v>
      </c>
      <c r="C21062" s="113">
        <v>2016</v>
      </c>
      <c r="D21062" s="113" t="s">
        <v>132</v>
      </c>
      <c r="E21062" s="113" t="s">
        <v>124</v>
      </c>
      <c r="F21062" s="113" t="s">
        <v>200</v>
      </c>
      <c r="G21062" s="113">
        <v>0.65232799460000002</v>
      </c>
    </row>
    <row r="21063" spans="1:7" x14ac:dyDescent="0.25">
      <c r="A21063" s="108" t="str">
        <f t="shared" si="329"/>
        <v>NO_2016_1A3(FS)_PM2.5</v>
      </c>
      <c r="B21063" s="113" t="s">
        <v>167</v>
      </c>
      <c r="C21063" s="113">
        <v>2016</v>
      </c>
      <c r="D21063" s="113" t="s">
        <v>132</v>
      </c>
      <c r="E21063" s="113" t="s">
        <v>203</v>
      </c>
      <c r="F21063" s="113" t="s">
        <v>200</v>
      </c>
      <c r="G21063" s="113">
        <v>3.0348806442999998</v>
      </c>
    </row>
    <row r="21064" spans="1:7" x14ac:dyDescent="0.25">
      <c r="A21064" s="108" t="str">
        <f t="shared" si="329"/>
        <v>NO_2016_3D_NOx</v>
      </c>
      <c r="B21064" s="113" t="s">
        <v>167</v>
      </c>
      <c r="C21064" s="113">
        <v>2016</v>
      </c>
      <c r="D21064" s="113" t="s">
        <v>206</v>
      </c>
      <c r="E21064" s="113" t="s">
        <v>199</v>
      </c>
      <c r="F21064" s="113" t="s">
        <v>200</v>
      </c>
      <c r="G21064" s="113">
        <v>7.4657159847000001</v>
      </c>
    </row>
    <row r="21065" spans="1:7" x14ac:dyDescent="0.25">
      <c r="A21065" s="108" t="str">
        <f t="shared" si="329"/>
        <v>NO_2017_NATIONAL TOTAL_NOx</v>
      </c>
      <c r="B21065" s="113" t="s">
        <v>167</v>
      </c>
      <c r="C21065" s="113">
        <v>2017</v>
      </c>
      <c r="D21065" s="113" t="s">
        <v>122</v>
      </c>
      <c r="E21065" s="113" t="s">
        <v>199</v>
      </c>
      <c r="F21065" s="113" t="s">
        <v>200</v>
      </c>
      <c r="G21065" s="113">
        <v>165.79643974780001</v>
      </c>
    </row>
    <row r="21066" spans="1:7" x14ac:dyDescent="0.25">
      <c r="A21066" s="108" t="str">
        <f t="shared" si="329"/>
        <v>NO_2017_NATIONAL TOTAL_NMVOC</v>
      </c>
      <c r="B21066" s="113" t="s">
        <v>167</v>
      </c>
      <c r="C21066" s="113">
        <v>2017</v>
      </c>
      <c r="D21066" s="113" t="s">
        <v>122</v>
      </c>
      <c r="E21066" s="113" t="s">
        <v>123</v>
      </c>
      <c r="F21066" s="113" t="s">
        <v>200</v>
      </c>
      <c r="G21066" s="113">
        <v>153.59242509040001</v>
      </c>
    </row>
    <row r="21067" spans="1:7" x14ac:dyDescent="0.25">
      <c r="A21067" s="108" t="str">
        <f t="shared" si="329"/>
        <v>NO_2017_NATIONAL TOTAL_SOx</v>
      </c>
      <c r="B21067" s="113" t="s">
        <v>167</v>
      </c>
      <c r="C21067" s="113">
        <v>2017</v>
      </c>
      <c r="D21067" s="113" t="s">
        <v>122</v>
      </c>
      <c r="E21067" s="113" t="s">
        <v>201</v>
      </c>
      <c r="F21067" s="113" t="s">
        <v>200</v>
      </c>
      <c r="G21067" s="113">
        <v>15.301050994800001</v>
      </c>
    </row>
    <row r="21068" spans="1:7" x14ac:dyDescent="0.25">
      <c r="A21068" s="108" t="str">
        <f t="shared" si="329"/>
        <v>NO_2017_NATIONAL TOTAL_NH3</v>
      </c>
      <c r="B21068" s="113" t="s">
        <v>167</v>
      </c>
      <c r="C21068" s="113">
        <v>2017</v>
      </c>
      <c r="D21068" s="113" t="s">
        <v>122</v>
      </c>
      <c r="E21068" s="113" t="s">
        <v>124</v>
      </c>
      <c r="F21068" s="113" t="s">
        <v>200</v>
      </c>
      <c r="G21068" s="113">
        <v>30.709498424500001</v>
      </c>
    </row>
    <row r="21069" spans="1:7" x14ac:dyDescent="0.25">
      <c r="A21069" s="108" t="str">
        <f t="shared" si="329"/>
        <v>NO_2017_NATIONAL TOTAL_PM2.5</v>
      </c>
      <c r="B21069" s="113" t="s">
        <v>167</v>
      </c>
      <c r="C21069" s="113">
        <v>2017</v>
      </c>
      <c r="D21069" s="113" t="s">
        <v>122</v>
      </c>
      <c r="E21069" s="113" t="s">
        <v>203</v>
      </c>
      <c r="F21069" s="113" t="s">
        <v>200</v>
      </c>
      <c r="G21069" s="113">
        <v>26.769887317599999</v>
      </c>
    </row>
    <row r="21070" spans="1:7" x14ac:dyDescent="0.25">
      <c r="A21070" s="108" t="str">
        <f t="shared" si="329"/>
        <v>NO_2017_NATIONAL TOTAL_Pb</v>
      </c>
      <c r="B21070" s="113" t="s">
        <v>167</v>
      </c>
      <c r="C21070" s="113">
        <v>2017</v>
      </c>
      <c r="D21070" s="113" t="s">
        <v>122</v>
      </c>
      <c r="E21070" s="113" t="s">
        <v>125</v>
      </c>
      <c r="F21070" s="113" t="s">
        <v>200</v>
      </c>
      <c r="G21070" s="113">
        <v>5.9349201098464399E-3</v>
      </c>
    </row>
    <row r="21071" spans="1:7" x14ac:dyDescent="0.25">
      <c r="A21071" s="108" t="str">
        <f t="shared" si="329"/>
        <v>NO_2017_NATIONAL TOTAL_Cd</v>
      </c>
      <c r="B21071" s="113" t="s">
        <v>167</v>
      </c>
      <c r="C21071" s="113">
        <v>2017</v>
      </c>
      <c r="D21071" s="113" t="s">
        <v>122</v>
      </c>
      <c r="E21071" s="113" t="s">
        <v>126</v>
      </c>
      <c r="F21071" s="113" t="s">
        <v>200</v>
      </c>
      <c r="G21071" s="113">
        <v>6.8913322952129995E-4</v>
      </c>
    </row>
    <row r="21072" spans="1:7" x14ac:dyDescent="0.25">
      <c r="A21072" s="108" t="str">
        <f t="shared" si="329"/>
        <v>NO_2017_NATIONAL TOTAL_Hg</v>
      </c>
      <c r="B21072" s="113" t="s">
        <v>167</v>
      </c>
      <c r="C21072" s="113">
        <v>2017</v>
      </c>
      <c r="D21072" s="113" t="s">
        <v>122</v>
      </c>
      <c r="E21072" s="113" t="s">
        <v>127</v>
      </c>
      <c r="F21072" s="113" t="s">
        <v>200</v>
      </c>
      <c r="G21072" s="113">
        <v>2.4710473682859998E-4</v>
      </c>
    </row>
    <row r="21073" spans="1:7" x14ac:dyDescent="0.25">
      <c r="A21073" s="108" t="str">
        <f t="shared" si="329"/>
        <v>NO_2017_NATIONAL TOTAL_DIOX</v>
      </c>
      <c r="B21073" s="113" t="s">
        <v>167</v>
      </c>
      <c r="C21073" s="113">
        <v>2017</v>
      </c>
      <c r="D21073" s="113" t="s">
        <v>122</v>
      </c>
      <c r="E21073" s="113" t="s">
        <v>128</v>
      </c>
      <c r="F21073" s="113" t="s">
        <v>200</v>
      </c>
      <c r="G21073" s="150">
        <v>1.95475218873E-8</v>
      </c>
    </row>
    <row r="21074" spans="1:7" x14ac:dyDescent="0.25">
      <c r="A21074" s="108" t="str">
        <f t="shared" si="329"/>
        <v>NO_2017_NATIONAL TOTAL_PAH</v>
      </c>
      <c r="B21074" s="113" t="s">
        <v>167</v>
      </c>
      <c r="C21074" s="113">
        <v>2017</v>
      </c>
      <c r="D21074" s="113" t="s">
        <v>122</v>
      </c>
      <c r="E21074" s="113" t="s">
        <v>129</v>
      </c>
      <c r="F21074" s="113" t="s">
        <v>200</v>
      </c>
      <c r="G21074" s="113">
        <v>6.1095208597413998E-3</v>
      </c>
    </row>
    <row r="21075" spans="1:7" x14ac:dyDescent="0.25">
      <c r="A21075" s="108" t="str">
        <f t="shared" si="329"/>
        <v>NO_2017_NATIONAL TOTAL_HCB</v>
      </c>
      <c r="B21075" s="113" t="s">
        <v>167</v>
      </c>
      <c r="C21075" s="113">
        <v>2017</v>
      </c>
      <c r="D21075" s="113" t="s">
        <v>122</v>
      </c>
      <c r="E21075" s="113" t="s">
        <v>130</v>
      </c>
      <c r="F21075" s="113" t="s">
        <v>200</v>
      </c>
      <c r="G21075" s="150">
        <v>1.3684872859999999E-6</v>
      </c>
    </row>
    <row r="21076" spans="1:7" x14ac:dyDescent="0.25">
      <c r="A21076" s="108" t="str">
        <f t="shared" si="329"/>
        <v>NO_2017_NATIONAL TOTAL_PCB</v>
      </c>
      <c r="B21076" s="113" t="s">
        <v>167</v>
      </c>
      <c r="C21076" s="113">
        <v>2017</v>
      </c>
      <c r="D21076" s="113" t="s">
        <v>122</v>
      </c>
      <c r="E21076" s="113" t="s">
        <v>259</v>
      </c>
      <c r="F21076" s="113" t="s">
        <v>200</v>
      </c>
      <c r="G21076" s="150">
        <v>2.5061312588531702E-5</v>
      </c>
    </row>
    <row r="21077" spans="1:7" x14ac:dyDescent="0.25">
      <c r="A21077" s="108" t="str">
        <f t="shared" si="329"/>
        <v>NO_2017_1A3(FS)_NOx</v>
      </c>
      <c r="B21077" s="113" t="s">
        <v>167</v>
      </c>
      <c r="C21077" s="113">
        <v>2017</v>
      </c>
      <c r="D21077" s="113" t="s">
        <v>132</v>
      </c>
      <c r="E21077" s="113" t="s">
        <v>199</v>
      </c>
      <c r="F21077" s="113" t="s">
        <v>200</v>
      </c>
      <c r="G21077" s="113">
        <v>38.985089900600002</v>
      </c>
    </row>
    <row r="21078" spans="1:7" x14ac:dyDescent="0.25">
      <c r="A21078" s="108" t="str">
        <f t="shared" si="329"/>
        <v>NO_2017_1A3(FS)_NMVOC</v>
      </c>
      <c r="B21078" s="113" t="s">
        <v>167</v>
      </c>
      <c r="C21078" s="113">
        <v>2017</v>
      </c>
      <c r="D21078" s="113" t="s">
        <v>132</v>
      </c>
      <c r="E21078" s="113" t="s">
        <v>123</v>
      </c>
      <c r="F21078" s="113" t="s">
        <v>200</v>
      </c>
      <c r="G21078" s="113">
        <v>6.7094354466999997</v>
      </c>
    </row>
    <row r="21079" spans="1:7" x14ac:dyDescent="0.25">
      <c r="A21079" s="108" t="str">
        <f t="shared" si="329"/>
        <v>NO_2017_1A3(FS)_SOx</v>
      </c>
      <c r="B21079" s="113" t="s">
        <v>167</v>
      </c>
      <c r="C21079" s="113">
        <v>2017</v>
      </c>
      <c r="D21079" s="113" t="s">
        <v>132</v>
      </c>
      <c r="E21079" s="113" t="s">
        <v>201</v>
      </c>
      <c r="F21079" s="113" t="s">
        <v>200</v>
      </c>
      <c r="G21079" s="113">
        <v>4.6732305100000003E-2</v>
      </c>
    </row>
    <row r="21080" spans="1:7" x14ac:dyDescent="0.25">
      <c r="A21080" s="108" t="str">
        <f t="shared" si="329"/>
        <v>NO_2017_1A3(FS)_NH3</v>
      </c>
      <c r="B21080" s="113" t="s">
        <v>167</v>
      </c>
      <c r="C21080" s="113">
        <v>2017</v>
      </c>
      <c r="D21080" s="113" t="s">
        <v>132</v>
      </c>
      <c r="E21080" s="113" t="s">
        <v>124</v>
      </c>
      <c r="F21080" s="113" t="s">
        <v>200</v>
      </c>
      <c r="G21080" s="113">
        <v>0.58601835859999996</v>
      </c>
    </row>
    <row r="21081" spans="1:7" x14ac:dyDescent="0.25">
      <c r="A21081" s="108" t="str">
        <f t="shared" si="329"/>
        <v>NO_2017_1A3(FS)_PM2.5</v>
      </c>
      <c r="B21081" s="113" t="s">
        <v>167</v>
      </c>
      <c r="C21081" s="113">
        <v>2017</v>
      </c>
      <c r="D21081" s="113" t="s">
        <v>132</v>
      </c>
      <c r="E21081" s="113" t="s">
        <v>203</v>
      </c>
      <c r="F21081" s="113" t="s">
        <v>200</v>
      </c>
      <c r="G21081" s="113">
        <v>2.8775985983000001</v>
      </c>
    </row>
    <row r="21082" spans="1:7" x14ac:dyDescent="0.25">
      <c r="A21082" s="108" t="str">
        <f t="shared" si="329"/>
        <v>NO_2017_3D_NOx</v>
      </c>
      <c r="B21082" s="113" t="s">
        <v>167</v>
      </c>
      <c r="C21082" s="113">
        <v>2017</v>
      </c>
      <c r="D21082" s="113" t="s">
        <v>206</v>
      </c>
      <c r="E21082" s="113" t="s">
        <v>199</v>
      </c>
      <c r="F21082" s="113" t="s">
        <v>200</v>
      </c>
      <c r="G21082" s="113">
        <v>7.3283464547000001</v>
      </c>
    </row>
    <row r="21083" spans="1:7" x14ac:dyDescent="0.25">
      <c r="A21083" s="108" t="str">
        <f t="shared" si="329"/>
        <v>NO_2018_NATIONAL TOTAL_NOx</v>
      </c>
      <c r="B21083" s="113" t="s">
        <v>167</v>
      </c>
      <c r="C21083" s="113">
        <v>2018</v>
      </c>
      <c r="D21083" s="113" t="s">
        <v>122</v>
      </c>
      <c r="E21083" s="113" t="s">
        <v>199</v>
      </c>
      <c r="F21083" s="113" t="s">
        <v>200</v>
      </c>
      <c r="G21083" s="113">
        <v>163.4507439688</v>
      </c>
    </row>
    <row r="21084" spans="1:7" x14ac:dyDescent="0.25">
      <c r="A21084" s="108" t="str">
        <f t="shared" si="329"/>
        <v>NO_2018_NATIONAL TOTAL_NMVOC</v>
      </c>
      <c r="B21084" s="113" t="s">
        <v>167</v>
      </c>
      <c r="C21084" s="113">
        <v>2018</v>
      </c>
      <c r="D21084" s="113" t="s">
        <v>122</v>
      </c>
      <c r="E21084" s="113" t="s">
        <v>123</v>
      </c>
      <c r="F21084" s="113" t="s">
        <v>200</v>
      </c>
      <c r="G21084" s="113">
        <v>151.87627384789999</v>
      </c>
    </row>
    <row r="21085" spans="1:7" x14ac:dyDescent="0.25">
      <c r="A21085" s="108" t="str">
        <f t="shared" si="329"/>
        <v>NO_2018_NATIONAL TOTAL_SOx</v>
      </c>
      <c r="B21085" s="113" t="s">
        <v>167</v>
      </c>
      <c r="C21085" s="113">
        <v>2018</v>
      </c>
      <c r="D21085" s="113" t="s">
        <v>122</v>
      </c>
      <c r="E21085" s="113" t="s">
        <v>201</v>
      </c>
      <c r="F21085" s="113" t="s">
        <v>200</v>
      </c>
      <c r="G21085" s="113">
        <v>16.2697971495</v>
      </c>
    </row>
    <row r="21086" spans="1:7" x14ac:dyDescent="0.25">
      <c r="A21086" s="108" t="str">
        <f t="shared" si="329"/>
        <v>NO_2018_NATIONAL TOTAL_NH3</v>
      </c>
      <c r="B21086" s="113" t="s">
        <v>167</v>
      </c>
      <c r="C21086" s="113">
        <v>2018</v>
      </c>
      <c r="D21086" s="113" t="s">
        <v>122</v>
      </c>
      <c r="E21086" s="113" t="s">
        <v>124</v>
      </c>
      <c r="F21086" s="113" t="s">
        <v>200</v>
      </c>
      <c r="G21086" s="113">
        <v>31.9563264861</v>
      </c>
    </row>
    <row r="21087" spans="1:7" x14ac:dyDescent="0.25">
      <c r="A21087" s="108" t="str">
        <f t="shared" si="329"/>
        <v>NO_2018_NATIONAL TOTAL_PM2.5</v>
      </c>
      <c r="B21087" s="113" t="s">
        <v>167</v>
      </c>
      <c r="C21087" s="113">
        <v>2018</v>
      </c>
      <c r="D21087" s="113" t="s">
        <v>122</v>
      </c>
      <c r="E21087" s="113" t="s">
        <v>203</v>
      </c>
      <c r="F21087" s="113" t="s">
        <v>200</v>
      </c>
      <c r="G21087" s="113">
        <v>26.3638392766</v>
      </c>
    </row>
    <row r="21088" spans="1:7" x14ac:dyDescent="0.25">
      <c r="A21088" s="108" t="str">
        <f t="shared" si="329"/>
        <v>NO_2018_NATIONAL TOTAL_Pb</v>
      </c>
      <c r="B21088" s="113" t="s">
        <v>167</v>
      </c>
      <c r="C21088" s="113">
        <v>2018</v>
      </c>
      <c r="D21088" s="113" t="s">
        <v>122</v>
      </c>
      <c r="E21088" s="113" t="s">
        <v>125</v>
      </c>
      <c r="F21088" s="113" t="s">
        <v>200</v>
      </c>
      <c r="G21088" s="113">
        <v>6.0709821469856996E-3</v>
      </c>
    </row>
    <row r="21089" spans="1:7" x14ac:dyDescent="0.25">
      <c r="A21089" s="108" t="str">
        <f t="shared" si="329"/>
        <v>NO_2018_NATIONAL TOTAL_Cd</v>
      </c>
      <c r="B21089" s="113" t="s">
        <v>167</v>
      </c>
      <c r="C21089" s="113">
        <v>2018</v>
      </c>
      <c r="D21089" s="113" t="s">
        <v>122</v>
      </c>
      <c r="E21089" s="113" t="s">
        <v>126</v>
      </c>
      <c r="F21089" s="113" t="s">
        <v>200</v>
      </c>
      <c r="G21089" s="113">
        <v>7.303623272809E-4</v>
      </c>
    </row>
    <row r="21090" spans="1:7" x14ac:dyDescent="0.25">
      <c r="A21090" s="108" t="str">
        <f t="shared" si="329"/>
        <v>NO_2018_NATIONAL TOTAL_Hg</v>
      </c>
      <c r="B21090" s="113" t="s">
        <v>167</v>
      </c>
      <c r="C21090" s="113">
        <v>2018</v>
      </c>
      <c r="D21090" s="113" t="s">
        <v>122</v>
      </c>
      <c r="E21090" s="113" t="s">
        <v>127</v>
      </c>
      <c r="F21090" s="113" t="s">
        <v>200</v>
      </c>
      <c r="G21090" s="113">
        <v>2.3204359334289999E-4</v>
      </c>
    </row>
    <row r="21091" spans="1:7" x14ac:dyDescent="0.25">
      <c r="A21091" s="108" t="str">
        <f t="shared" si="329"/>
        <v>NO_2018_NATIONAL TOTAL_DIOX</v>
      </c>
      <c r="B21091" s="113" t="s">
        <v>167</v>
      </c>
      <c r="C21091" s="113">
        <v>2018</v>
      </c>
      <c r="D21091" s="113" t="s">
        <v>122</v>
      </c>
      <c r="E21091" s="113" t="s">
        <v>128</v>
      </c>
      <c r="F21091" s="113" t="s">
        <v>200</v>
      </c>
      <c r="G21091" s="150">
        <v>2.0325788712800001E-8</v>
      </c>
    </row>
    <row r="21092" spans="1:7" x14ac:dyDescent="0.25">
      <c r="A21092" s="108" t="str">
        <f t="shared" si="329"/>
        <v>NO_2018_NATIONAL TOTAL_PAH</v>
      </c>
      <c r="B21092" s="113" t="s">
        <v>167</v>
      </c>
      <c r="C21092" s="113">
        <v>2018</v>
      </c>
      <c r="D21092" s="113" t="s">
        <v>122</v>
      </c>
      <c r="E21092" s="113" t="s">
        <v>129</v>
      </c>
      <c r="F21092" s="113" t="s">
        <v>200</v>
      </c>
      <c r="G21092" s="113">
        <v>6.7564548034066496E-3</v>
      </c>
    </row>
    <row r="21093" spans="1:7" x14ac:dyDescent="0.25">
      <c r="A21093" s="108" t="str">
        <f t="shared" si="329"/>
        <v>NO_2018_NATIONAL TOTAL_HCB</v>
      </c>
      <c r="B21093" s="113" t="s">
        <v>167</v>
      </c>
      <c r="C21093" s="113">
        <v>2018</v>
      </c>
      <c r="D21093" s="113" t="s">
        <v>122</v>
      </c>
      <c r="E21093" s="113" t="s">
        <v>130</v>
      </c>
      <c r="F21093" s="113" t="s">
        <v>200</v>
      </c>
      <c r="G21093" s="150">
        <v>1.3731296832872001E-6</v>
      </c>
    </row>
    <row r="21094" spans="1:7" x14ac:dyDescent="0.25">
      <c r="A21094" s="108" t="str">
        <f t="shared" si="329"/>
        <v>NO_2018_NATIONAL TOTAL_PCB</v>
      </c>
      <c r="B21094" s="113" t="s">
        <v>167</v>
      </c>
      <c r="C21094" s="113">
        <v>2018</v>
      </c>
      <c r="D21094" s="113" t="s">
        <v>122</v>
      </c>
      <c r="E21094" s="113" t="s">
        <v>259</v>
      </c>
      <c r="F21094" s="113" t="s">
        <v>200</v>
      </c>
      <c r="G21094" s="150">
        <v>2.4996340731980698E-5</v>
      </c>
    </row>
    <row r="21095" spans="1:7" x14ac:dyDescent="0.25">
      <c r="A21095" s="108" t="str">
        <f t="shared" si="329"/>
        <v>NO_2018_1A3(FS)_NOx</v>
      </c>
      <c r="B21095" s="113" t="s">
        <v>167</v>
      </c>
      <c r="C21095" s="113">
        <v>2018</v>
      </c>
      <c r="D21095" s="113" t="s">
        <v>132</v>
      </c>
      <c r="E21095" s="113" t="s">
        <v>199</v>
      </c>
      <c r="F21095" s="113" t="s">
        <v>200</v>
      </c>
      <c r="G21095" s="113">
        <v>36.7436215237</v>
      </c>
    </row>
    <row r="21096" spans="1:7" x14ac:dyDescent="0.25">
      <c r="A21096" s="108" t="str">
        <f t="shared" si="329"/>
        <v>NO_2018_1A3(FS)_NMVOC</v>
      </c>
      <c r="B21096" s="113" t="s">
        <v>167</v>
      </c>
      <c r="C21096" s="113">
        <v>2018</v>
      </c>
      <c r="D21096" s="113" t="s">
        <v>132</v>
      </c>
      <c r="E21096" s="113" t="s">
        <v>123</v>
      </c>
      <c r="F21096" s="113" t="s">
        <v>200</v>
      </c>
      <c r="G21096" s="113">
        <v>6.1805922936000002</v>
      </c>
    </row>
    <row r="21097" spans="1:7" x14ac:dyDescent="0.25">
      <c r="A21097" s="108" t="str">
        <f t="shared" si="329"/>
        <v>NO_2018_1A3(FS)_SOx</v>
      </c>
      <c r="B21097" s="113" t="s">
        <v>167</v>
      </c>
      <c r="C21097" s="113">
        <v>2018</v>
      </c>
      <c r="D21097" s="113" t="s">
        <v>132</v>
      </c>
      <c r="E21097" s="113" t="s">
        <v>201</v>
      </c>
      <c r="F21097" s="113" t="s">
        <v>200</v>
      </c>
      <c r="G21097" s="113">
        <v>4.5190224399999999E-2</v>
      </c>
    </row>
    <row r="21098" spans="1:7" x14ac:dyDescent="0.25">
      <c r="A21098" s="108" t="str">
        <f t="shared" si="329"/>
        <v>NO_2018_1A3(FS)_NH3</v>
      </c>
      <c r="B21098" s="113" t="s">
        <v>167</v>
      </c>
      <c r="C21098" s="113">
        <v>2018</v>
      </c>
      <c r="D21098" s="113" t="s">
        <v>132</v>
      </c>
      <c r="E21098" s="113" t="s">
        <v>124</v>
      </c>
      <c r="F21098" s="113" t="s">
        <v>200</v>
      </c>
      <c r="G21098" s="113">
        <v>0.5225933962</v>
      </c>
    </row>
    <row r="21099" spans="1:7" x14ac:dyDescent="0.25">
      <c r="A21099" s="108" t="str">
        <f t="shared" si="329"/>
        <v>NO_2018_1A3(FS)_PM2.5</v>
      </c>
      <c r="B21099" s="113" t="s">
        <v>167</v>
      </c>
      <c r="C21099" s="113">
        <v>2018</v>
      </c>
      <c r="D21099" s="113" t="s">
        <v>132</v>
      </c>
      <c r="E21099" s="113" t="s">
        <v>203</v>
      </c>
      <c r="F21099" s="113" t="s">
        <v>200</v>
      </c>
      <c r="G21099" s="113">
        <v>2.9158881516999999</v>
      </c>
    </row>
    <row r="21100" spans="1:7" x14ac:dyDescent="0.25">
      <c r="A21100" s="108" t="str">
        <f t="shared" si="329"/>
        <v>NO_2018_3D_NOx</v>
      </c>
      <c r="B21100" s="113" t="s">
        <v>167</v>
      </c>
      <c r="C21100" s="113">
        <v>2018</v>
      </c>
      <c r="D21100" s="113" t="s">
        <v>206</v>
      </c>
      <c r="E21100" s="113" t="s">
        <v>199</v>
      </c>
      <c r="F21100" s="113" t="s">
        <v>200</v>
      </c>
      <c r="G21100" s="113">
        <v>7.4308080543999999</v>
      </c>
    </row>
    <row r="21101" spans="1:7" x14ac:dyDescent="0.25">
      <c r="A21101" s="108" t="str">
        <f t="shared" si="329"/>
        <v>NO_2019_NATIONAL TOTAL_NOx</v>
      </c>
      <c r="B21101" s="113" t="s">
        <v>167</v>
      </c>
      <c r="C21101" s="113">
        <v>2019</v>
      </c>
      <c r="D21101" s="113" t="s">
        <v>122</v>
      </c>
      <c r="E21101" s="113" t="s">
        <v>199</v>
      </c>
      <c r="F21101" s="113" t="s">
        <v>200</v>
      </c>
      <c r="G21101" s="113">
        <v>155.35284974109999</v>
      </c>
    </row>
    <row r="21102" spans="1:7" x14ac:dyDescent="0.25">
      <c r="A21102" s="108" t="str">
        <f t="shared" si="329"/>
        <v>NO_2019_NATIONAL TOTAL_NMVOC</v>
      </c>
      <c r="B21102" s="113" t="s">
        <v>167</v>
      </c>
      <c r="C21102" s="113">
        <v>2019</v>
      </c>
      <c r="D21102" s="113" t="s">
        <v>122</v>
      </c>
      <c r="E21102" s="113" t="s">
        <v>123</v>
      </c>
      <c r="F21102" s="113" t="s">
        <v>200</v>
      </c>
      <c r="G21102" s="113">
        <v>135.24631523150001</v>
      </c>
    </row>
    <row r="21103" spans="1:7" x14ac:dyDescent="0.25">
      <c r="A21103" s="108" t="str">
        <f t="shared" si="329"/>
        <v>NO_2019_NATIONAL TOTAL_SOx</v>
      </c>
      <c r="B21103" s="113" t="s">
        <v>167</v>
      </c>
      <c r="C21103" s="113">
        <v>2019</v>
      </c>
      <c r="D21103" s="113" t="s">
        <v>122</v>
      </c>
      <c r="E21103" s="113" t="s">
        <v>201</v>
      </c>
      <c r="F21103" s="113" t="s">
        <v>200</v>
      </c>
      <c r="G21103" s="113">
        <v>16.213685200499999</v>
      </c>
    </row>
    <row r="21104" spans="1:7" x14ac:dyDescent="0.25">
      <c r="A21104" s="108" t="str">
        <f t="shared" si="329"/>
        <v>NO_2019_NATIONAL TOTAL_NH3</v>
      </c>
      <c r="B21104" s="113" t="s">
        <v>167</v>
      </c>
      <c r="C21104" s="113">
        <v>2019</v>
      </c>
      <c r="D21104" s="113" t="s">
        <v>122</v>
      </c>
      <c r="E21104" s="113" t="s">
        <v>124</v>
      </c>
      <c r="F21104" s="113" t="s">
        <v>200</v>
      </c>
      <c r="G21104" s="113">
        <v>29.715968522400001</v>
      </c>
    </row>
    <row r="21105" spans="1:7" x14ac:dyDescent="0.25">
      <c r="A21105" s="108" t="str">
        <f t="shared" si="329"/>
        <v>NO_2019_NATIONAL TOTAL_PM2.5</v>
      </c>
      <c r="B21105" s="113" t="s">
        <v>167</v>
      </c>
      <c r="C21105" s="113">
        <v>2019</v>
      </c>
      <c r="D21105" s="113" t="s">
        <v>122</v>
      </c>
      <c r="E21105" s="113" t="s">
        <v>203</v>
      </c>
      <c r="F21105" s="113" t="s">
        <v>200</v>
      </c>
      <c r="G21105" s="113">
        <v>24.921994867399999</v>
      </c>
    </row>
    <row r="21106" spans="1:7" x14ac:dyDescent="0.25">
      <c r="A21106" s="108" t="str">
        <f t="shared" si="329"/>
        <v>NO_2019_NATIONAL TOTAL_Pb</v>
      </c>
      <c r="B21106" s="113" t="s">
        <v>167</v>
      </c>
      <c r="C21106" s="113">
        <v>2019</v>
      </c>
      <c r="D21106" s="113" t="s">
        <v>122</v>
      </c>
      <c r="E21106" s="113" t="s">
        <v>125</v>
      </c>
      <c r="F21106" s="113" t="s">
        <v>200</v>
      </c>
      <c r="G21106" s="113">
        <v>6.0902434796344003E-3</v>
      </c>
    </row>
    <row r="21107" spans="1:7" x14ac:dyDescent="0.25">
      <c r="A21107" s="108" t="str">
        <f t="shared" si="329"/>
        <v>NO_2019_NATIONAL TOTAL_Cd</v>
      </c>
      <c r="B21107" s="113" t="s">
        <v>167</v>
      </c>
      <c r="C21107" s="113">
        <v>2019</v>
      </c>
      <c r="D21107" s="113" t="s">
        <v>122</v>
      </c>
      <c r="E21107" s="113" t="s">
        <v>126</v>
      </c>
      <c r="F21107" s="113" t="s">
        <v>200</v>
      </c>
      <c r="G21107" s="113">
        <v>6.9986633100579997E-4</v>
      </c>
    </row>
    <row r="21108" spans="1:7" x14ac:dyDescent="0.25">
      <c r="A21108" s="108" t="str">
        <f t="shared" si="329"/>
        <v>NO_2019_NATIONAL TOTAL_Hg</v>
      </c>
      <c r="B21108" s="113" t="s">
        <v>167</v>
      </c>
      <c r="C21108" s="113">
        <v>2019</v>
      </c>
      <c r="D21108" s="113" t="s">
        <v>122</v>
      </c>
      <c r="E21108" s="113" t="s">
        <v>127</v>
      </c>
      <c r="F21108" s="113" t="s">
        <v>200</v>
      </c>
      <c r="G21108" s="113">
        <v>2.2990605498570001E-4</v>
      </c>
    </row>
    <row r="21109" spans="1:7" x14ac:dyDescent="0.25">
      <c r="A21109" s="108" t="str">
        <f t="shared" si="329"/>
        <v>NO_2019_NATIONAL TOTAL_DIOX</v>
      </c>
      <c r="B21109" s="113" t="s">
        <v>167</v>
      </c>
      <c r="C21109" s="113">
        <v>2019</v>
      </c>
      <c r="D21109" s="113" t="s">
        <v>122</v>
      </c>
      <c r="E21109" s="113" t="s">
        <v>128</v>
      </c>
      <c r="F21109" s="113" t="s">
        <v>200</v>
      </c>
      <c r="G21109" s="150">
        <v>1.9036694948700001E-8</v>
      </c>
    </row>
    <row r="21110" spans="1:7" x14ac:dyDescent="0.25">
      <c r="A21110" s="108" t="str">
        <f t="shared" si="329"/>
        <v>NO_2019_NATIONAL TOTAL_PAH</v>
      </c>
      <c r="B21110" s="113" t="s">
        <v>167</v>
      </c>
      <c r="C21110" s="113">
        <v>2019</v>
      </c>
      <c r="D21110" s="113" t="s">
        <v>122</v>
      </c>
      <c r="E21110" s="113" t="s">
        <v>129</v>
      </c>
      <c r="F21110" s="113" t="s">
        <v>200</v>
      </c>
      <c r="G21110" s="113">
        <v>6.8298892760973E-3</v>
      </c>
    </row>
    <row r="21111" spans="1:7" x14ac:dyDescent="0.25">
      <c r="A21111" s="108" t="str">
        <f t="shared" si="329"/>
        <v>NO_2019_NATIONAL TOTAL_HCB</v>
      </c>
      <c r="B21111" s="113" t="s">
        <v>167</v>
      </c>
      <c r="C21111" s="113">
        <v>2019</v>
      </c>
      <c r="D21111" s="113" t="s">
        <v>122</v>
      </c>
      <c r="E21111" s="113" t="s">
        <v>130</v>
      </c>
      <c r="F21111" s="113" t="s">
        <v>200</v>
      </c>
      <c r="G21111" s="150">
        <v>1.3212561110914E-6</v>
      </c>
    </row>
    <row r="21112" spans="1:7" x14ac:dyDescent="0.25">
      <c r="A21112" s="108" t="str">
        <f t="shared" si="329"/>
        <v>NO_2019_NATIONAL TOTAL_PCB</v>
      </c>
      <c r="B21112" s="113" t="s">
        <v>167</v>
      </c>
      <c r="C21112" s="113">
        <v>2019</v>
      </c>
      <c r="D21112" s="113" t="s">
        <v>122</v>
      </c>
      <c r="E21112" s="113" t="s">
        <v>259</v>
      </c>
      <c r="F21112" s="113" t="s">
        <v>200</v>
      </c>
      <c r="G21112" s="150">
        <v>2.5210456113259501E-5</v>
      </c>
    </row>
    <row r="21113" spans="1:7" x14ac:dyDescent="0.25">
      <c r="A21113" s="108" t="str">
        <f t="shared" si="329"/>
        <v>NO_2019_1A3(FS)_NOx</v>
      </c>
      <c r="B21113" s="113" t="s">
        <v>167</v>
      </c>
      <c r="C21113" s="113">
        <v>2019</v>
      </c>
      <c r="D21113" s="113" t="s">
        <v>132</v>
      </c>
      <c r="E21113" s="113" t="s">
        <v>199</v>
      </c>
      <c r="F21113" s="113" t="s">
        <v>200</v>
      </c>
      <c r="G21113" s="113">
        <v>32.500939373999998</v>
      </c>
    </row>
    <row r="21114" spans="1:7" x14ac:dyDescent="0.25">
      <c r="A21114" s="108" t="str">
        <f t="shared" si="329"/>
        <v>NO_2019_1A3(FS)_NMVOC</v>
      </c>
      <c r="B21114" s="113" t="s">
        <v>167</v>
      </c>
      <c r="C21114" s="113">
        <v>2019</v>
      </c>
      <c r="D21114" s="113" t="s">
        <v>132</v>
      </c>
      <c r="E21114" s="113" t="s">
        <v>123</v>
      </c>
      <c r="F21114" s="113" t="s">
        <v>200</v>
      </c>
      <c r="G21114" s="113">
        <v>5.7684402407000004</v>
      </c>
    </row>
    <row r="21115" spans="1:7" x14ac:dyDescent="0.25">
      <c r="A21115" s="108" t="str">
        <f t="shared" si="329"/>
        <v>NO_2019_1A3(FS)_SOx</v>
      </c>
      <c r="B21115" s="113" t="s">
        <v>167</v>
      </c>
      <c r="C21115" s="113">
        <v>2019</v>
      </c>
      <c r="D21115" s="113" t="s">
        <v>132</v>
      </c>
      <c r="E21115" s="113" t="s">
        <v>201</v>
      </c>
      <c r="F21115" s="113" t="s">
        <v>200</v>
      </c>
      <c r="G21115" s="113">
        <v>4.3737783400000001E-2</v>
      </c>
    </row>
    <row r="21116" spans="1:7" x14ac:dyDescent="0.25">
      <c r="A21116" s="108" t="str">
        <f t="shared" si="329"/>
        <v>NO_2019_1A3(FS)_NH3</v>
      </c>
      <c r="B21116" s="113" t="s">
        <v>167</v>
      </c>
      <c r="C21116" s="113">
        <v>2019</v>
      </c>
      <c r="D21116" s="113" t="s">
        <v>132</v>
      </c>
      <c r="E21116" s="113" t="s">
        <v>124</v>
      </c>
      <c r="F21116" s="113" t="s">
        <v>200</v>
      </c>
      <c r="G21116" s="113">
        <v>0.47993050320000002</v>
      </c>
    </row>
    <row r="21117" spans="1:7" x14ac:dyDescent="0.25">
      <c r="A21117" s="108" t="str">
        <f t="shared" si="329"/>
        <v>NO_2019_1A3(FS)_PM2.5</v>
      </c>
      <c r="B21117" s="113" t="s">
        <v>167</v>
      </c>
      <c r="C21117" s="113">
        <v>2019</v>
      </c>
      <c r="D21117" s="113" t="s">
        <v>132</v>
      </c>
      <c r="E21117" s="113" t="s">
        <v>203</v>
      </c>
      <c r="F21117" s="113" t="s">
        <v>200</v>
      </c>
      <c r="G21117" s="113">
        <v>2.7675102330999999</v>
      </c>
    </row>
    <row r="21118" spans="1:7" x14ac:dyDescent="0.25">
      <c r="A21118" s="108" t="str">
        <f t="shared" si="329"/>
        <v>NO_2019_3D_NOx</v>
      </c>
      <c r="B21118" s="113" t="s">
        <v>167</v>
      </c>
      <c r="C21118" s="113">
        <v>2019</v>
      </c>
      <c r="D21118" s="113" t="s">
        <v>206</v>
      </c>
      <c r="E21118" s="113" t="s">
        <v>199</v>
      </c>
      <c r="F21118" s="113" t="s">
        <v>200</v>
      </c>
      <c r="G21118" s="113">
        <v>7.4883631150000003</v>
      </c>
    </row>
    <row r="21119" spans="1:7" x14ac:dyDescent="0.25">
      <c r="A21119" s="108" t="str">
        <f t="shared" si="329"/>
        <v>NO_2020_NATIONAL TOTAL_NOx</v>
      </c>
      <c r="B21119" s="113" t="s">
        <v>167</v>
      </c>
      <c r="C21119" s="113">
        <v>2020</v>
      </c>
      <c r="D21119" s="113" t="s">
        <v>122</v>
      </c>
      <c r="E21119" s="113" t="s">
        <v>199</v>
      </c>
      <c r="F21119" s="113" t="s">
        <v>200</v>
      </c>
      <c r="G21119" s="113">
        <v>145.8934536408</v>
      </c>
    </row>
    <row r="21120" spans="1:7" x14ac:dyDescent="0.25">
      <c r="A21120" s="108" t="str">
        <f t="shared" si="329"/>
        <v>NO_2020_NATIONAL TOTAL_NMVOC</v>
      </c>
      <c r="B21120" s="113" t="s">
        <v>167</v>
      </c>
      <c r="C21120" s="113">
        <v>2020</v>
      </c>
      <c r="D21120" s="113" t="s">
        <v>122</v>
      </c>
      <c r="E21120" s="113" t="s">
        <v>123</v>
      </c>
      <c r="F21120" s="113" t="s">
        <v>200</v>
      </c>
      <c r="G21120" s="113">
        <v>147.90904438134001</v>
      </c>
    </row>
    <row r="21121" spans="1:7" x14ac:dyDescent="0.25">
      <c r="A21121" s="108" t="str">
        <f t="shared" si="329"/>
        <v>NO_2020_NATIONAL TOTAL_SOx</v>
      </c>
      <c r="B21121" s="113" t="s">
        <v>167</v>
      </c>
      <c r="C21121" s="113">
        <v>2020</v>
      </c>
      <c r="D21121" s="113" t="s">
        <v>122</v>
      </c>
      <c r="E21121" s="113" t="s">
        <v>201</v>
      </c>
      <c r="F21121" s="113" t="s">
        <v>200</v>
      </c>
      <c r="G21121" s="113">
        <v>15.3834954673</v>
      </c>
    </row>
    <row r="21122" spans="1:7" x14ac:dyDescent="0.25">
      <c r="A21122" s="108" t="str">
        <f t="shared" ref="A21122:A21185" si="330">CONCATENATE(B21122,"_",C21122,"_",D21122,"_",E21122)</f>
        <v>NO_2020_NATIONAL TOTAL_NH3</v>
      </c>
      <c r="B21122" s="113" t="s">
        <v>167</v>
      </c>
      <c r="C21122" s="113">
        <v>2020</v>
      </c>
      <c r="D21122" s="113" t="s">
        <v>122</v>
      </c>
      <c r="E21122" s="113" t="s">
        <v>124</v>
      </c>
      <c r="F21122" s="113" t="s">
        <v>200</v>
      </c>
      <c r="G21122" s="113">
        <v>29.814055439201599</v>
      </c>
    </row>
    <row r="21123" spans="1:7" x14ac:dyDescent="0.25">
      <c r="A21123" s="108" t="str">
        <f t="shared" si="330"/>
        <v>NO_2020_NATIONAL TOTAL_PM2.5</v>
      </c>
      <c r="B21123" s="113" t="s">
        <v>167</v>
      </c>
      <c r="C21123" s="113">
        <v>2020</v>
      </c>
      <c r="D21123" s="113" t="s">
        <v>122</v>
      </c>
      <c r="E21123" s="113" t="s">
        <v>203</v>
      </c>
      <c r="F21123" s="113" t="s">
        <v>200</v>
      </c>
      <c r="G21123" s="113">
        <v>25.6240424727124</v>
      </c>
    </row>
    <row r="21124" spans="1:7" x14ac:dyDescent="0.25">
      <c r="A21124" s="108" t="str">
        <f t="shared" si="330"/>
        <v>NO_2020_NATIONAL TOTAL_Pb</v>
      </c>
      <c r="B21124" s="113" t="s">
        <v>167</v>
      </c>
      <c r="C21124" s="113">
        <v>2020</v>
      </c>
      <c r="D21124" s="113" t="s">
        <v>122</v>
      </c>
      <c r="E21124" s="113" t="s">
        <v>125</v>
      </c>
      <c r="F21124" s="113" t="s">
        <v>200</v>
      </c>
      <c r="G21124" s="113">
        <v>5.2953392345092996E-3</v>
      </c>
    </row>
    <row r="21125" spans="1:7" x14ac:dyDescent="0.25">
      <c r="A21125" s="108" t="str">
        <f t="shared" si="330"/>
        <v>NO_2020_NATIONAL TOTAL_Cd</v>
      </c>
      <c r="B21125" s="113" t="s">
        <v>167</v>
      </c>
      <c r="C21125" s="113">
        <v>2020</v>
      </c>
      <c r="D21125" s="113" t="s">
        <v>122</v>
      </c>
      <c r="E21125" s="113" t="s">
        <v>126</v>
      </c>
      <c r="F21125" s="113" t="s">
        <v>200</v>
      </c>
      <c r="G21125" s="113">
        <v>6.5840141932959999E-4</v>
      </c>
    </row>
    <row r="21126" spans="1:7" x14ac:dyDescent="0.25">
      <c r="A21126" s="108" t="str">
        <f t="shared" si="330"/>
        <v>NO_2020_NATIONAL TOTAL_Hg</v>
      </c>
      <c r="B21126" s="113" t="s">
        <v>167</v>
      </c>
      <c r="C21126" s="113">
        <v>2020</v>
      </c>
      <c r="D21126" s="113" t="s">
        <v>122</v>
      </c>
      <c r="E21126" s="113" t="s">
        <v>127</v>
      </c>
      <c r="F21126" s="113" t="s">
        <v>200</v>
      </c>
      <c r="G21126" s="113">
        <v>2.098259591515E-4</v>
      </c>
    </row>
    <row r="21127" spans="1:7" x14ac:dyDescent="0.25">
      <c r="A21127" s="108" t="str">
        <f t="shared" si="330"/>
        <v>NO_2020_NATIONAL TOTAL_DIOX</v>
      </c>
      <c r="B21127" s="113" t="s">
        <v>167</v>
      </c>
      <c r="C21127" s="113">
        <v>2020</v>
      </c>
      <c r="D21127" s="113" t="s">
        <v>122</v>
      </c>
      <c r="E21127" s="113" t="s">
        <v>128</v>
      </c>
      <c r="F21127" s="113" t="s">
        <v>200</v>
      </c>
      <c r="G21127" s="150">
        <v>2.083903164946E-8</v>
      </c>
    </row>
    <row r="21128" spans="1:7" x14ac:dyDescent="0.25">
      <c r="A21128" s="108" t="str">
        <f t="shared" si="330"/>
        <v>NO_2020_NATIONAL TOTAL_PAH</v>
      </c>
      <c r="B21128" s="113" t="s">
        <v>167</v>
      </c>
      <c r="C21128" s="113">
        <v>2020</v>
      </c>
      <c r="D21128" s="113" t="s">
        <v>122</v>
      </c>
      <c r="E21128" s="113" t="s">
        <v>129</v>
      </c>
      <c r="F21128" s="113" t="s">
        <v>200</v>
      </c>
      <c r="G21128" s="113">
        <v>5.1112701450996998E-3</v>
      </c>
    </row>
    <row r="21129" spans="1:7" x14ac:dyDescent="0.25">
      <c r="A21129" s="108" t="str">
        <f t="shared" si="330"/>
        <v>NO_2020_NATIONAL TOTAL_HCB</v>
      </c>
      <c r="B21129" s="113" t="s">
        <v>167</v>
      </c>
      <c r="C21129" s="113">
        <v>2020</v>
      </c>
      <c r="D21129" s="113" t="s">
        <v>122</v>
      </c>
      <c r="E21129" s="113" t="s">
        <v>130</v>
      </c>
      <c r="F21129" s="113" t="s">
        <v>200</v>
      </c>
      <c r="G21129" s="150">
        <v>1.2879435948406901E-6</v>
      </c>
    </row>
    <row r="21130" spans="1:7" x14ac:dyDescent="0.25">
      <c r="A21130" s="108" t="str">
        <f t="shared" si="330"/>
        <v>NO_2020_NATIONAL TOTAL_PCB</v>
      </c>
      <c r="B21130" s="113" t="s">
        <v>167</v>
      </c>
      <c r="C21130" s="113">
        <v>2020</v>
      </c>
      <c r="D21130" s="113" t="s">
        <v>122</v>
      </c>
      <c r="E21130" s="113" t="s">
        <v>259</v>
      </c>
      <c r="F21130" s="113" t="s">
        <v>200</v>
      </c>
      <c r="G21130" s="150">
        <v>2.4239817077716599E-5</v>
      </c>
    </row>
    <row r="21131" spans="1:7" x14ac:dyDescent="0.25">
      <c r="A21131" s="108" t="str">
        <f t="shared" si="330"/>
        <v>NO_2020_1A3(FS)_NOx</v>
      </c>
      <c r="B21131" s="113" t="s">
        <v>167</v>
      </c>
      <c r="C21131" s="113">
        <v>2020</v>
      </c>
      <c r="D21131" s="113" t="s">
        <v>132</v>
      </c>
      <c r="E21131" s="113" t="s">
        <v>199</v>
      </c>
      <c r="F21131" s="113" t="s">
        <v>200</v>
      </c>
      <c r="G21131" s="113">
        <v>28.500041416199998</v>
      </c>
    </row>
    <row r="21132" spans="1:7" x14ac:dyDescent="0.25">
      <c r="A21132" s="108" t="str">
        <f t="shared" si="330"/>
        <v>NO_2020_1A3(FS)_NMVOC</v>
      </c>
      <c r="B21132" s="113" t="s">
        <v>167</v>
      </c>
      <c r="C21132" s="113">
        <v>2020</v>
      </c>
      <c r="D21132" s="113" t="s">
        <v>132</v>
      </c>
      <c r="E21132" s="113" t="s">
        <v>123</v>
      </c>
      <c r="F21132" s="113" t="s">
        <v>200</v>
      </c>
      <c r="G21132" s="113">
        <v>5.2332612270999999</v>
      </c>
    </row>
    <row r="21133" spans="1:7" x14ac:dyDescent="0.25">
      <c r="A21133" s="108" t="str">
        <f t="shared" si="330"/>
        <v>NO_2020_1A3(FS)_SOx</v>
      </c>
      <c r="B21133" s="113" t="s">
        <v>167</v>
      </c>
      <c r="C21133" s="113">
        <v>2020</v>
      </c>
      <c r="D21133" s="113" t="s">
        <v>132</v>
      </c>
      <c r="E21133" s="113" t="s">
        <v>201</v>
      </c>
      <c r="F21133" s="113" t="s">
        <v>200</v>
      </c>
      <c r="G21133" s="113">
        <v>4.3720308399999998E-2</v>
      </c>
    </row>
    <row r="21134" spans="1:7" x14ac:dyDescent="0.25">
      <c r="A21134" s="108" t="str">
        <f t="shared" si="330"/>
        <v>NO_2020_1A3(FS)_NH3</v>
      </c>
      <c r="B21134" s="113" t="s">
        <v>167</v>
      </c>
      <c r="C21134" s="113">
        <v>2020</v>
      </c>
      <c r="D21134" s="113" t="s">
        <v>132</v>
      </c>
      <c r="E21134" s="113" t="s">
        <v>124</v>
      </c>
      <c r="F21134" s="113" t="s">
        <v>200</v>
      </c>
      <c r="G21134" s="113">
        <v>0.40851583609999997</v>
      </c>
    </row>
    <row r="21135" spans="1:7" x14ac:dyDescent="0.25">
      <c r="A21135" s="108" t="str">
        <f t="shared" si="330"/>
        <v>NO_2020_1A3(FS)_PM2.5</v>
      </c>
      <c r="B21135" s="113" t="s">
        <v>167</v>
      </c>
      <c r="C21135" s="113">
        <v>2020</v>
      </c>
      <c r="D21135" s="113" t="s">
        <v>132</v>
      </c>
      <c r="E21135" s="113" t="s">
        <v>203</v>
      </c>
      <c r="F21135" s="113" t="s">
        <v>200</v>
      </c>
      <c r="G21135" s="113">
        <v>2.5523675076000001</v>
      </c>
    </row>
    <row r="21136" spans="1:7" x14ac:dyDescent="0.25">
      <c r="A21136" s="108" t="str">
        <f t="shared" si="330"/>
        <v>NO_2020_3D_NOx</v>
      </c>
      <c r="B21136" s="113" t="s">
        <v>167</v>
      </c>
      <c r="C21136" s="113">
        <v>2020</v>
      </c>
      <c r="D21136" s="113" t="s">
        <v>206</v>
      </c>
      <c r="E21136" s="113" t="s">
        <v>199</v>
      </c>
      <c r="F21136" s="113" t="s">
        <v>200</v>
      </c>
      <c r="G21136" s="113">
        <v>7.4633866329999998</v>
      </c>
    </row>
    <row r="21137" spans="1:7" x14ac:dyDescent="0.25">
      <c r="A21137" s="108" t="str">
        <f t="shared" si="330"/>
        <v>NO_2021_NATIONAL TOTAL_NOx</v>
      </c>
      <c r="B21137" s="113" t="s">
        <v>167</v>
      </c>
      <c r="C21137" s="113">
        <v>2021</v>
      </c>
      <c r="D21137" s="113" t="s">
        <v>122</v>
      </c>
      <c r="E21137" s="113" t="s">
        <v>199</v>
      </c>
      <c r="F21137" s="113" t="s">
        <v>200</v>
      </c>
      <c r="G21137" s="113">
        <v>140.46270925490001</v>
      </c>
    </row>
    <row r="21138" spans="1:7" x14ac:dyDescent="0.25">
      <c r="A21138" s="108" t="str">
        <f t="shared" si="330"/>
        <v>NO_2021_NATIONAL TOTAL_NMVOC</v>
      </c>
      <c r="B21138" s="113" t="s">
        <v>167</v>
      </c>
      <c r="C21138" s="113">
        <v>2021</v>
      </c>
      <c r="D21138" s="113" t="s">
        <v>122</v>
      </c>
      <c r="E21138" s="113" t="s">
        <v>123</v>
      </c>
      <c r="F21138" s="113" t="s">
        <v>200</v>
      </c>
      <c r="G21138" s="113">
        <v>152.31262512449999</v>
      </c>
    </row>
    <row r="21139" spans="1:7" x14ac:dyDescent="0.25">
      <c r="A21139" s="108" t="str">
        <f t="shared" si="330"/>
        <v>NO_2021_NATIONAL TOTAL_SOx</v>
      </c>
      <c r="B21139" s="113" t="s">
        <v>167</v>
      </c>
      <c r="C21139" s="113">
        <v>2021</v>
      </c>
      <c r="D21139" s="113" t="s">
        <v>122</v>
      </c>
      <c r="E21139" s="113" t="s">
        <v>201</v>
      </c>
      <c r="F21139" s="113" t="s">
        <v>200</v>
      </c>
      <c r="G21139" s="113">
        <v>14.6296584206</v>
      </c>
    </row>
    <row r="21140" spans="1:7" x14ac:dyDescent="0.25">
      <c r="A21140" s="108" t="str">
        <f t="shared" si="330"/>
        <v>NO_2021_NATIONAL TOTAL_NH3</v>
      </c>
      <c r="B21140" s="113" t="s">
        <v>167</v>
      </c>
      <c r="C21140" s="113">
        <v>2021</v>
      </c>
      <c r="D21140" s="113" t="s">
        <v>122</v>
      </c>
      <c r="E21140" s="113" t="s">
        <v>124</v>
      </c>
      <c r="F21140" s="113" t="s">
        <v>200</v>
      </c>
      <c r="G21140" s="113">
        <v>30.181853316200002</v>
      </c>
    </row>
    <row r="21141" spans="1:7" x14ac:dyDescent="0.25">
      <c r="A21141" s="108" t="str">
        <f t="shared" si="330"/>
        <v>NO_2021_NATIONAL TOTAL_PM2.5</v>
      </c>
      <c r="B21141" s="113" t="s">
        <v>167</v>
      </c>
      <c r="C21141" s="113">
        <v>2021</v>
      </c>
      <c r="D21141" s="113" t="s">
        <v>122</v>
      </c>
      <c r="E21141" s="113" t="s">
        <v>203</v>
      </c>
      <c r="F21141" s="113" t="s">
        <v>200</v>
      </c>
      <c r="G21141" s="113">
        <v>26.129226102400001</v>
      </c>
    </row>
    <row r="21142" spans="1:7" x14ac:dyDescent="0.25">
      <c r="A21142" s="108" t="str">
        <f t="shared" si="330"/>
        <v>NO_2021_NATIONAL TOTAL_Pb</v>
      </c>
      <c r="B21142" s="113" t="s">
        <v>167</v>
      </c>
      <c r="C21142" s="113">
        <v>2021</v>
      </c>
      <c r="D21142" s="113" t="s">
        <v>122</v>
      </c>
      <c r="E21142" s="113" t="s">
        <v>125</v>
      </c>
      <c r="F21142" s="113" t="s">
        <v>200</v>
      </c>
      <c r="G21142" s="113">
        <v>5.3816922813285702E-3</v>
      </c>
    </row>
    <row r="21143" spans="1:7" x14ac:dyDescent="0.25">
      <c r="A21143" s="108" t="str">
        <f t="shared" si="330"/>
        <v>NO_2021_NATIONAL TOTAL_Cd</v>
      </c>
      <c r="B21143" s="113" t="s">
        <v>167</v>
      </c>
      <c r="C21143" s="113">
        <v>2021</v>
      </c>
      <c r="D21143" s="113" t="s">
        <v>122</v>
      </c>
      <c r="E21143" s="113" t="s">
        <v>126</v>
      </c>
      <c r="F21143" s="113" t="s">
        <v>200</v>
      </c>
      <c r="G21143" s="113">
        <v>6.6937536746559999E-4</v>
      </c>
    </row>
    <row r="21144" spans="1:7" x14ac:dyDescent="0.25">
      <c r="A21144" s="108" t="str">
        <f t="shared" si="330"/>
        <v>NO_2021_NATIONAL TOTAL_Hg</v>
      </c>
      <c r="B21144" s="113" t="s">
        <v>167</v>
      </c>
      <c r="C21144" s="113">
        <v>2021</v>
      </c>
      <c r="D21144" s="113" t="s">
        <v>122</v>
      </c>
      <c r="E21144" s="113" t="s">
        <v>127</v>
      </c>
      <c r="F21144" s="113" t="s">
        <v>200</v>
      </c>
      <c r="G21144" s="113">
        <v>2.1552095881430001E-4</v>
      </c>
    </row>
    <row r="21145" spans="1:7" x14ac:dyDescent="0.25">
      <c r="A21145" s="108" t="str">
        <f t="shared" si="330"/>
        <v>NO_2021_NATIONAL TOTAL_DIOX</v>
      </c>
      <c r="B21145" s="113" t="s">
        <v>167</v>
      </c>
      <c r="C21145" s="113">
        <v>2021</v>
      </c>
      <c r="D21145" s="113" t="s">
        <v>122</v>
      </c>
      <c r="E21145" s="113" t="s">
        <v>128</v>
      </c>
      <c r="F21145" s="113" t="s">
        <v>200</v>
      </c>
      <c r="G21145" s="150">
        <v>2.17428688439E-8</v>
      </c>
    </row>
    <row r="21146" spans="1:7" x14ac:dyDescent="0.25">
      <c r="A21146" s="108" t="str">
        <f t="shared" si="330"/>
        <v>NO_2021_NATIONAL TOTAL_PAH</v>
      </c>
      <c r="B21146" s="113" t="s">
        <v>167</v>
      </c>
      <c r="C21146" s="113">
        <v>2021</v>
      </c>
      <c r="D21146" s="113" t="s">
        <v>122</v>
      </c>
      <c r="E21146" s="113" t="s">
        <v>129</v>
      </c>
      <c r="F21146" s="113" t="s">
        <v>200</v>
      </c>
      <c r="G21146" s="113">
        <v>4.8799902192316396E-3</v>
      </c>
    </row>
    <row r="21147" spans="1:7" x14ac:dyDescent="0.25">
      <c r="A21147" s="108" t="str">
        <f t="shared" si="330"/>
        <v>NO_2021_NATIONAL TOTAL_HCB</v>
      </c>
      <c r="B21147" s="113" t="s">
        <v>167</v>
      </c>
      <c r="C21147" s="113">
        <v>2021</v>
      </c>
      <c r="D21147" s="113" t="s">
        <v>122</v>
      </c>
      <c r="E21147" s="113" t="s">
        <v>130</v>
      </c>
      <c r="F21147" s="113" t="s">
        <v>200</v>
      </c>
      <c r="G21147" s="150">
        <v>1.3277252643E-6</v>
      </c>
    </row>
    <row r="21148" spans="1:7" x14ac:dyDescent="0.25">
      <c r="A21148" s="108" t="str">
        <f t="shared" si="330"/>
        <v>NO_2021_NATIONAL TOTAL_PCB</v>
      </c>
      <c r="B21148" s="113" t="s">
        <v>167</v>
      </c>
      <c r="C21148" s="113">
        <v>2021</v>
      </c>
      <c r="D21148" s="113" t="s">
        <v>122</v>
      </c>
      <c r="E21148" s="113" t="s">
        <v>259</v>
      </c>
      <c r="F21148" s="113" t="s">
        <v>200</v>
      </c>
      <c r="G21148" s="150">
        <v>2.5306433622301201E-5</v>
      </c>
    </row>
    <row r="21149" spans="1:7" x14ac:dyDescent="0.25">
      <c r="A21149" s="108" t="str">
        <f t="shared" si="330"/>
        <v>NO_2021_1A3(FS)_NOx</v>
      </c>
      <c r="B21149" s="113" t="s">
        <v>167</v>
      </c>
      <c r="C21149" s="113">
        <v>2021</v>
      </c>
      <c r="D21149" s="113" t="s">
        <v>132</v>
      </c>
      <c r="E21149" s="113" t="s">
        <v>199</v>
      </c>
      <c r="F21149" s="113" t="s">
        <v>200</v>
      </c>
      <c r="G21149" s="113">
        <v>26.177914793100001</v>
      </c>
    </row>
    <row r="21150" spans="1:7" x14ac:dyDescent="0.25">
      <c r="A21150" s="108" t="str">
        <f t="shared" si="330"/>
        <v>NO_2021_1A3(FS)_NMVOC</v>
      </c>
      <c r="B21150" s="113" t="s">
        <v>167</v>
      </c>
      <c r="C21150" s="113">
        <v>2021</v>
      </c>
      <c r="D21150" s="113" t="s">
        <v>132</v>
      </c>
      <c r="E21150" s="113" t="s">
        <v>123</v>
      </c>
      <c r="F21150" s="113" t="s">
        <v>200</v>
      </c>
      <c r="G21150" s="113">
        <v>5.0037380356999996</v>
      </c>
    </row>
    <row r="21151" spans="1:7" x14ac:dyDescent="0.25">
      <c r="A21151" s="108" t="str">
        <f t="shared" si="330"/>
        <v>NO_2021_1A3(FS)_SOx</v>
      </c>
      <c r="B21151" s="113" t="s">
        <v>167</v>
      </c>
      <c r="C21151" s="113">
        <v>2021</v>
      </c>
      <c r="D21151" s="113" t="s">
        <v>132</v>
      </c>
      <c r="E21151" s="113" t="s">
        <v>201</v>
      </c>
      <c r="F21151" s="113" t="s">
        <v>200</v>
      </c>
      <c r="G21151" s="113">
        <v>4.32811959E-2</v>
      </c>
    </row>
    <row r="21152" spans="1:7" x14ac:dyDescent="0.25">
      <c r="A21152" s="108" t="str">
        <f t="shared" si="330"/>
        <v>NO_2021_1A3(FS)_NH3</v>
      </c>
      <c r="B21152" s="113" t="s">
        <v>167</v>
      </c>
      <c r="C21152" s="113">
        <v>2021</v>
      </c>
      <c r="D21152" s="113" t="s">
        <v>132</v>
      </c>
      <c r="E21152" s="113" t="s">
        <v>124</v>
      </c>
      <c r="F21152" s="113" t="s">
        <v>200</v>
      </c>
      <c r="G21152" s="113">
        <v>0.38814085059999998</v>
      </c>
    </row>
    <row r="21153" spans="1:7" x14ac:dyDescent="0.25">
      <c r="A21153" s="108" t="str">
        <f t="shared" si="330"/>
        <v>NO_2021_1A3(FS)_PM2.5</v>
      </c>
      <c r="B21153" s="113" t="s">
        <v>167</v>
      </c>
      <c r="C21153" s="113">
        <v>2021</v>
      </c>
      <c r="D21153" s="113" t="s">
        <v>132</v>
      </c>
      <c r="E21153" s="113" t="s">
        <v>203</v>
      </c>
      <c r="F21153" s="113" t="s">
        <v>200</v>
      </c>
      <c r="G21153" s="113">
        <v>2.5093803103000001</v>
      </c>
    </row>
    <row r="21154" spans="1:7" x14ac:dyDescent="0.25">
      <c r="A21154" s="108" t="str">
        <f t="shared" si="330"/>
        <v>NO_2021_3D_NOx</v>
      </c>
      <c r="B21154" s="113" t="s">
        <v>167</v>
      </c>
      <c r="C21154" s="113">
        <v>2021</v>
      </c>
      <c r="D21154" s="113" t="s">
        <v>206</v>
      </c>
      <c r="E21154" s="113" t="s">
        <v>199</v>
      </c>
      <c r="F21154" s="113" t="s">
        <v>200</v>
      </c>
      <c r="G21154" s="113">
        <v>7.5621104450000001</v>
      </c>
    </row>
    <row r="21155" spans="1:7" x14ac:dyDescent="0.25">
      <c r="A21155" s="108" t="str">
        <f t="shared" si="330"/>
        <v>NO_2022_NATIONAL TOTAL_NOx</v>
      </c>
      <c r="B21155" s="113" t="s">
        <v>167</v>
      </c>
      <c r="C21155" s="113">
        <v>2022</v>
      </c>
      <c r="D21155" s="113" t="s">
        <v>122</v>
      </c>
      <c r="E21155" s="113" t="s">
        <v>199</v>
      </c>
      <c r="F21155" s="113" t="s">
        <v>200</v>
      </c>
      <c r="G21155" s="113">
        <v>132.5480665428</v>
      </c>
    </row>
    <row r="21156" spans="1:7" x14ac:dyDescent="0.25">
      <c r="A21156" s="108" t="str">
        <f t="shared" si="330"/>
        <v>NO_2022_NATIONAL TOTAL_NMVOC</v>
      </c>
      <c r="B21156" s="113" t="s">
        <v>167</v>
      </c>
      <c r="C21156" s="113">
        <v>2022</v>
      </c>
      <c r="D21156" s="113" t="s">
        <v>122</v>
      </c>
      <c r="E21156" s="113" t="s">
        <v>123</v>
      </c>
      <c r="F21156" s="113" t="s">
        <v>200</v>
      </c>
      <c r="G21156" s="113">
        <v>143.26540091250001</v>
      </c>
    </row>
    <row r="21157" spans="1:7" x14ac:dyDescent="0.25">
      <c r="A21157" s="108" t="str">
        <f t="shared" si="330"/>
        <v>NO_2022_NATIONAL TOTAL_SOx</v>
      </c>
      <c r="B21157" s="113" t="s">
        <v>167</v>
      </c>
      <c r="C21157" s="113">
        <v>2022</v>
      </c>
      <c r="D21157" s="113" t="s">
        <v>122</v>
      </c>
      <c r="E21157" s="113" t="s">
        <v>201</v>
      </c>
      <c r="F21157" s="113" t="s">
        <v>200</v>
      </c>
      <c r="G21157" s="113">
        <v>14.334328210000001</v>
      </c>
    </row>
    <row r="21158" spans="1:7" x14ac:dyDescent="0.25">
      <c r="A21158" s="108" t="str">
        <f t="shared" si="330"/>
        <v>NO_2022_NATIONAL TOTAL_NH3</v>
      </c>
      <c r="B21158" s="113" t="s">
        <v>167</v>
      </c>
      <c r="C21158" s="113">
        <v>2022</v>
      </c>
      <c r="D21158" s="113" t="s">
        <v>122</v>
      </c>
      <c r="E21158" s="113" t="s">
        <v>124</v>
      </c>
      <c r="F21158" s="113" t="s">
        <v>200</v>
      </c>
      <c r="G21158" s="113">
        <v>29.474026448452499</v>
      </c>
    </row>
    <row r="21159" spans="1:7" x14ac:dyDescent="0.25">
      <c r="A21159" s="108" t="str">
        <f t="shared" si="330"/>
        <v>NO_2022_NATIONAL TOTAL_PM2.5</v>
      </c>
      <c r="B21159" s="113" t="s">
        <v>167</v>
      </c>
      <c r="C21159" s="113">
        <v>2022</v>
      </c>
      <c r="D21159" s="113" t="s">
        <v>122</v>
      </c>
      <c r="E21159" s="113" t="s">
        <v>203</v>
      </c>
      <c r="F21159" s="113" t="s">
        <v>200</v>
      </c>
      <c r="G21159" s="113">
        <v>27.145319764</v>
      </c>
    </row>
    <row r="21160" spans="1:7" x14ac:dyDescent="0.25">
      <c r="A21160" s="108" t="str">
        <f t="shared" si="330"/>
        <v>NO_2022_NATIONAL TOTAL_Pb</v>
      </c>
      <c r="B21160" s="113" t="s">
        <v>167</v>
      </c>
      <c r="C21160" s="113">
        <v>2022</v>
      </c>
      <c r="D21160" s="113" t="s">
        <v>122</v>
      </c>
      <c r="E21160" s="113" t="s">
        <v>125</v>
      </c>
      <c r="F21160" s="113" t="s">
        <v>200</v>
      </c>
      <c r="G21160" s="113">
        <v>5.2924575650035704E-3</v>
      </c>
    </row>
    <row r="21161" spans="1:7" x14ac:dyDescent="0.25">
      <c r="A21161" s="108" t="str">
        <f t="shared" si="330"/>
        <v>NO_2022_NATIONAL TOTAL_Cd</v>
      </c>
      <c r="B21161" s="113" t="s">
        <v>167</v>
      </c>
      <c r="C21161" s="113">
        <v>2022</v>
      </c>
      <c r="D21161" s="113" t="s">
        <v>122</v>
      </c>
      <c r="E21161" s="113" t="s">
        <v>126</v>
      </c>
      <c r="F21161" s="113" t="s">
        <v>200</v>
      </c>
      <c r="G21161" s="113">
        <v>6.8585526390000002E-4</v>
      </c>
    </row>
    <row r="21162" spans="1:7" x14ac:dyDescent="0.25">
      <c r="A21162" s="108" t="str">
        <f t="shared" si="330"/>
        <v>NO_2022_NATIONAL TOTAL_Hg</v>
      </c>
      <c r="B21162" s="113" t="s">
        <v>167</v>
      </c>
      <c r="C21162" s="113">
        <v>2022</v>
      </c>
      <c r="D21162" s="113" t="s">
        <v>122</v>
      </c>
      <c r="E21162" s="113" t="s">
        <v>127</v>
      </c>
      <c r="F21162" s="113" t="s">
        <v>200</v>
      </c>
      <c r="G21162" s="113">
        <v>2.3930806169999999E-4</v>
      </c>
    </row>
    <row r="21163" spans="1:7" x14ac:dyDescent="0.25">
      <c r="A21163" s="108" t="str">
        <f t="shared" si="330"/>
        <v>NO_2022_NATIONAL TOTAL_DIOX</v>
      </c>
      <c r="B21163" s="113" t="s">
        <v>167</v>
      </c>
      <c r="C21163" s="113">
        <v>2022</v>
      </c>
      <c r="D21163" s="113" t="s">
        <v>122</v>
      </c>
      <c r="E21163" s="113" t="s">
        <v>128</v>
      </c>
      <c r="F21163" s="113" t="s">
        <v>200</v>
      </c>
      <c r="G21163" s="150">
        <v>1.97424065869E-8</v>
      </c>
    </row>
    <row r="21164" spans="1:7" x14ac:dyDescent="0.25">
      <c r="A21164" s="108" t="str">
        <f t="shared" si="330"/>
        <v>NO_2022_NATIONAL TOTAL_PAH</v>
      </c>
      <c r="B21164" s="113" t="s">
        <v>167</v>
      </c>
      <c r="C21164" s="113">
        <v>2022</v>
      </c>
      <c r="D21164" s="113" t="s">
        <v>122</v>
      </c>
      <c r="E21164" s="113" t="s">
        <v>129</v>
      </c>
      <c r="F21164" s="113" t="s">
        <v>200</v>
      </c>
      <c r="G21164" s="113">
        <v>4.8569688065273403E-3</v>
      </c>
    </row>
    <row r="21165" spans="1:7" x14ac:dyDescent="0.25">
      <c r="A21165" s="108" t="str">
        <f t="shared" si="330"/>
        <v>NO_2022_NATIONAL TOTAL_HCB</v>
      </c>
      <c r="B21165" s="113" t="s">
        <v>167</v>
      </c>
      <c r="C21165" s="113">
        <v>2022</v>
      </c>
      <c r="D21165" s="113" t="s">
        <v>122</v>
      </c>
      <c r="E21165" s="113" t="s">
        <v>130</v>
      </c>
      <c r="F21165" s="113" t="s">
        <v>200</v>
      </c>
      <c r="G21165" s="150">
        <v>1.2599091337999999E-6</v>
      </c>
    </row>
    <row r="21166" spans="1:7" x14ac:dyDescent="0.25">
      <c r="A21166" s="108" t="str">
        <f t="shared" si="330"/>
        <v>NO_2022_NATIONAL TOTAL_PCB</v>
      </c>
      <c r="B21166" s="113" t="s">
        <v>167</v>
      </c>
      <c r="C21166" s="113">
        <v>2022</v>
      </c>
      <c r="D21166" s="113" t="s">
        <v>122</v>
      </c>
      <c r="E21166" s="113" t="s">
        <v>259</v>
      </c>
      <c r="F21166" s="113" t="s">
        <v>200</v>
      </c>
      <c r="G21166" s="150">
        <v>2.6216689901354301E-5</v>
      </c>
    </row>
    <row r="21167" spans="1:7" x14ac:dyDescent="0.25">
      <c r="A21167" s="108" t="str">
        <f t="shared" si="330"/>
        <v>NO_2022_1A3(FS)_NOx</v>
      </c>
      <c r="B21167" s="113" t="s">
        <v>167</v>
      </c>
      <c r="C21167" s="113">
        <v>2022</v>
      </c>
      <c r="D21167" s="113" t="s">
        <v>132</v>
      </c>
      <c r="E21167" s="113" t="s">
        <v>199</v>
      </c>
      <c r="F21167" s="113" t="s">
        <v>200</v>
      </c>
      <c r="G21167" s="113">
        <v>23.6881145957</v>
      </c>
    </row>
    <row r="21168" spans="1:7" x14ac:dyDescent="0.25">
      <c r="A21168" s="108" t="str">
        <f t="shared" si="330"/>
        <v>NO_2022_1A3(FS)_NMVOC</v>
      </c>
      <c r="B21168" s="113" t="s">
        <v>167</v>
      </c>
      <c r="C21168" s="113">
        <v>2022</v>
      </c>
      <c r="D21168" s="113" t="s">
        <v>132</v>
      </c>
      <c r="E21168" s="113" t="s">
        <v>123</v>
      </c>
      <c r="F21168" s="113" t="s">
        <v>200</v>
      </c>
      <c r="G21168" s="113">
        <v>4.4575363734</v>
      </c>
    </row>
    <row r="21169" spans="1:7" x14ac:dyDescent="0.25">
      <c r="A21169" s="108" t="str">
        <f t="shared" si="330"/>
        <v>NO_2022_1A3(FS)_SOx</v>
      </c>
      <c r="B21169" s="113" t="s">
        <v>167</v>
      </c>
      <c r="C21169" s="113">
        <v>2022</v>
      </c>
      <c r="D21169" s="113" t="s">
        <v>132</v>
      </c>
      <c r="E21169" s="113" t="s">
        <v>201</v>
      </c>
      <c r="F21169" s="113" t="s">
        <v>200</v>
      </c>
      <c r="G21169" s="113">
        <v>4.35711103E-2</v>
      </c>
    </row>
    <row r="21170" spans="1:7" x14ac:dyDescent="0.25">
      <c r="A21170" s="108" t="str">
        <f t="shared" si="330"/>
        <v>NO_2022_1A3(FS)_NH3</v>
      </c>
      <c r="B21170" s="113" t="s">
        <v>167</v>
      </c>
      <c r="C21170" s="113">
        <v>2022</v>
      </c>
      <c r="D21170" s="113" t="s">
        <v>132</v>
      </c>
      <c r="E21170" s="113" t="s">
        <v>124</v>
      </c>
      <c r="F21170" s="113" t="s">
        <v>200</v>
      </c>
      <c r="G21170" s="113">
        <v>0.3542833085</v>
      </c>
    </row>
    <row r="21171" spans="1:7" x14ac:dyDescent="0.25">
      <c r="A21171" s="108" t="str">
        <f t="shared" si="330"/>
        <v>NO_2022_1A3(FS)_PM2.5</v>
      </c>
      <c r="B21171" s="113" t="s">
        <v>167</v>
      </c>
      <c r="C21171" s="113">
        <v>2022</v>
      </c>
      <c r="D21171" s="113" t="s">
        <v>132</v>
      </c>
      <c r="E21171" s="113" t="s">
        <v>203</v>
      </c>
      <c r="F21171" s="113" t="s">
        <v>200</v>
      </c>
      <c r="G21171" s="113">
        <v>2.4208625515</v>
      </c>
    </row>
    <row r="21172" spans="1:7" x14ac:dyDescent="0.25">
      <c r="A21172" s="108" t="str">
        <f t="shared" si="330"/>
        <v>NO_2022_3D_NOx</v>
      </c>
      <c r="B21172" s="113" t="s">
        <v>167</v>
      </c>
      <c r="C21172" s="113">
        <v>2022</v>
      </c>
      <c r="D21172" s="113" t="s">
        <v>206</v>
      </c>
      <c r="E21172" s="113" t="s">
        <v>199</v>
      </c>
      <c r="F21172" s="113" t="s">
        <v>200</v>
      </c>
      <c r="G21172" s="113">
        <v>7.1789642279999999</v>
      </c>
    </row>
    <row r="21173" spans="1:7" x14ac:dyDescent="0.25">
      <c r="A21173" s="108" t="str">
        <f t="shared" si="330"/>
        <v>PL_1980_NATIONAL TOTAL_NOx</v>
      </c>
      <c r="B21173" s="113" t="s">
        <v>168</v>
      </c>
      <c r="C21173" s="113">
        <v>1980</v>
      </c>
      <c r="D21173" s="113" t="s">
        <v>122</v>
      </c>
      <c r="E21173" s="113" t="s">
        <v>199</v>
      </c>
      <c r="F21173" s="113" t="s">
        <v>200</v>
      </c>
      <c r="G21173" s="113">
        <v>1229</v>
      </c>
    </row>
    <row r="21174" spans="1:7" x14ac:dyDescent="0.25">
      <c r="A21174" s="108" t="str">
        <f t="shared" si="330"/>
        <v>PL_1980_NATIONAL TOTAL_NMVOC</v>
      </c>
      <c r="B21174" s="113" t="s">
        <v>168</v>
      </c>
      <c r="C21174" s="113">
        <v>1980</v>
      </c>
      <c r="D21174" s="113" t="s">
        <v>122</v>
      </c>
      <c r="E21174" s="113" t="s">
        <v>123</v>
      </c>
      <c r="F21174" s="113" t="s">
        <v>200</v>
      </c>
      <c r="G21174" s="113">
        <v>1036</v>
      </c>
    </row>
    <row r="21175" spans="1:7" x14ac:dyDescent="0.25">
      <c r="A21175" s="108" t="str">
        <f t="shared" si="330"/>
        <v>PL_1980_NATIONAL TOTAL_SOx</v>
      </c>
      <c r="B21175" s="113" t="s">
        <v>168</v>
      </c>
      <c r="C21175" s="113">
        <v>1980</v>
      </c>
      <c r="D21175" s="113" t="s">
        <v>122</v>
      </c>
      <c r="E21175" s="113" t="s">
        <v>201</v>
      </c>
      <c r="F21175" s="113" t="s">
        <v>200</v>
      </c>
      <c r="G21175" s="113">
        <v>4100</v>
      </c>
    </row>
    <row r="21176" spans="1:7" x14ac:dyDescent="0.25">
      <c r="A21176" s="108" t="str">
        <f t="shared" si="330"/>
        <v>PL_1980_NATIONAL TOTAL_NH3</v>
      </c>
      <c r="B21176" s="113" t="s">
        <v>168</v>
      </c>
      <c r="C21176" s="113">
        <v>1980</v>
      </c>
      <c r="D21176" s="113" t="s">
        <v>122</v>
      </c>
      <c r="E21176" s="113" t="s">
        <v>124</v>
      </c>
      <c r="F21176" s="113" t="s">
        <v>200</v>
      </c>
      <c r="G21176" s="113">
        <v>550</v>
      </c>
    </row>
    <row r="21177" spans="1:7" x14ac:dyDescent="0.25">
      <c r="A21177" s="108" t="str">
        <f t="shared" si="330"/>
        <v>PL_1981_NATIONAL TOTAL_NMVOC</v>
      </c>
      <c r="B21177" s="113" t="s">
        <v>168</v>
      </c>
      <c r="C21177" s="113">
        <v>1981</v>
      </c>
      <c r="D21177" s="113" t="s">
        <v>122</v>
      </c>
      <c r="E21177" s="113" t="s">
        <v>123</v>
      </c>
      <c r="F21177" s="113" t="s">
        <v>200</v>
      </c>
      <c r="G21177" s="113">
        <v>912</v>
      </c>
    </row>
    <row r="21178" spans="1:7" x14ac:dyDescent="0.25">
      <c r="A21178" s="108" t="str">
        <f t="shared" si="330"/>
        <v>PL_1982_NATIONAL TOTAL_NMVOC</v>
      </c>
      <c r="B21178" s="113" t="s">
        <v>168</v>
      </c>
      <c r="C21178" s="113">
        <v>1982</v>
      </c>
      <c r="D21178" s="113" t="s">
        <v>122</v>
      </c>
      <c r="E21178" s="113" t="s">
        <v>123</v>
      </c>
      <c r="F21178" s="113" t="s">
        <v>200</v>
      </c>
      <c r="G21178" s="113">
        <v>889</v>
      </c>
    </row>
    <row r="21179" spans="1:7" x14ac:dyDescent="0.25">
      <c r="A21179" s="108" t="str">
        <f t="shared" si="330"/>
        <v>PL_1983_NATIONAL TOTAL_NMVOC</v>
      </c>
      <c r="B21179" s="113" t="s">
        <v>168</v>
      </c>
      <c r="C21179" s="113">
        <v>1983</v>
      </c>
      <c r="D21179" s="113" t="s">
        <v>122</v>
      </c>
      <c r="E21179" s="113" t="s">
        <v>123</v>
      </c>
      <c r="F21179" s="113" t="s">
        <v>200</v>
      </c>
      <c r="G21179" s="113">
        <v>954</v>
      </c>
    </row>
    <row r="21180" spans="1:7" x14ac:dyDescent="0.25">
      <c r="A21180" s="108" t="str">
        <f t="shared" si="330"/>
        <v>PL_1984_NATIONAL TOTAL_NMVOC</v>
      </c>
      <c r="B21180" s="113" t="s">
        <v>168</v>
      </c>
      <c r="C21180" s="113">
        <v>1984</v>
      </c>
      <c r="D21180" s="113" t="s">
        <v>122</v>
      </c>
      <c r="E21180" s="113" t="s">
        <v>123</v>
      </c>
      <c r="F21180" s="113" t="s">
        <v>200</v>
      </c>
      <c r="G21180" s="113">
        <v>985</v>
      </c>
    </row>
    <row r="21181" spans="1:7" x14ac:dyDescent="0.25">
      <c r="A21181" s="108" t="str">
        <f t="shared" si="330"/>
        <v>PL_1985_NATIONAL TOTAL_NOx</v>
      </c>
      <c r="B21181" s="113" t="s">
        <v>168</v>
      </c>
      <c r="C21181" s="113">
        <v>1985</v>
      </c>
      <c r="D21181" s="113" t="s">
        <v>122</v>
      </c>
      <c r="E21181" s="113" t="s">
        <v>199</v>
      </c>
      <c r="F21181" s="113" t="s">
        <v>200</v>
      </c>
      <c r="G21181" s="113">
        <v>1500</v>
      </c>
    </row>
    <row r="21182" spans="1:7" x14ac:dyDescent="0.25">
      <c r="A21182" s="108" t="str">
        <f t="shared" si="330"/>
        <v>PL_1985_NATIONAL TOTAL_NMVOC</v>
      </c>
      <c r="B21182" s="113" t="s">
        <v>168</v>
      </c>
      <c r="C21182" s="113">
        <v>1985</v>
      </c>
      <c r="D21182" s="113" t="s">
        <v>122</v>
      </c>
      <c r="E21182" s="113" t="s">
        <v>123</v>
      </c>
      <c r="F21182" s="113" t="s">
        <v>200</v>
      </c>
      <c r="G21182" s="113">
        <v>1011</v>
      </c>
    </row>
    <row r="21183" spans="1:7" x14ac:dyDescent="0.25">
      <c r="A21183" s="108" t="str">
        <f t="shared" si="330"/>
        <v>PL_1985_NATIONAL TOTAL_SOx</v>
      </c>
      <c r="B21183" s="113" t="s">
        <v>168</v>
      </c>
      <c r="C21183" s="113">
        <v>1985</v>
      </c>
      <c r="D21183" s="113" t="s">
        <v>122</v>
      </c>
      <c r="E21183" s="113" t="s">
        <v>201</v>
      </c>
      <c r="F21183" s="113" t="s">
        <v>200</v>
      </c>
      <c r="G21183" s="113">
        <v>4300</v>
      </c>
    </row>
    <row r="21184" spans="1:7" x14ac:dyDescent="0.25">
      <c r="A21184" s="108" t="str">
        <f t="shared" si="330"/>
        <v>PL_1985_NATIONAL TOTAL_NH3</v>
      </c>
      <c r="B21184" s="113" t="s">
        <v>168</v>
      </c>
      <c r="C21184" s="113">
        <v>1985</v>
      </c>
      <c r="D21184" s="113" t="s">
        <v>122</v>
      </c>
      <c r="E21184" s="113" t="s">
        <v>124</v>
      </c>
      <c r="F21184" s="113" t="s">
        <v>200</v>
      </c>
      <c r="G21184" s="113">
        <v>550</v>
      </c>
    </row>
    <row r="21185" spans="1:7" x14ac:dyDescent="0.25">
      <c r="A21185" s="108" t="str">
        <f t="shared" si="330"/>
        <v>PL_1986_NATIONAL TOTAL_NOx</v>
      </c>
      <c r="B21185" s="113" t="s">
        <v>168</v>
      </c>
      <c r="C21185" s="113">
        <v>1986</v>
      </c>
      <c r="D21185" s="113" t="s">
        <v>122</v>
      </c>
      <c r="E21185" s="113" t="s">
        <v>199</v>
      </c>
      <c r="F21185" s="113" t="s">
        <v>200</v>
      </c>
      <c r="G21185" s="113">
        <v>1510</v>
      </c>
    </row>
    <row r="21186" spans="1:7" x14ac:dyDescent="0.25">
      <c r="A21186" s="108" t="str">
        <f t="shared" ref="A21186:A21249" si="331">CONCATENATE(B21186,"_",C21186,"_",D21186,"_",E21186)</f>
        <v>PL_1986_NATIONAL TOTAL_NMVOC</v>
      </c>
      <c r="B21186" s="113" t="s">
        <v>168</v>
      </c>
      <c r="C21186" s="113">
        <v>1986</v>
      </c>
      <c r="D21186" s="113" t="s">
        <v>122</v>
      </c>
      <c r="E21186" s="113" t="s">
        <v>123</v>
      </c>
      <c r="F21186" s="113" t="s">
        <v>200</v>
      </c>
      <c r="G21186" s="113">
        <v>1029</v>
      </c>
    </row>
    <row r="21187" spans="1:7" x14ac:dyDescent="0.25">
      <c r="A21187" s="108" t="str">
        <f t="shared" si="331"/>
        <v>PL_1986_NATIONAL TOTAL_SOx</v>
      </c>
      <c r="B21187" s="113" t="s">
        <v>168</v>
      </c>
      <c r="C21187" s="113">
        <v>1986</v>
      </c>
      <c r="D21187" s="113" t="s">
        <v>122</v>
      </c>
      <c r="E21187" s="113" t="s">
        <v>201</v>
      </c>
      <c r="F21187" s="113" t="s">
        <v>200</v>
      </c>
      <c r="G21187" s="113">
        <v>4200</v>
      </c>
    </row>
    <row r="21188" spans="1:7" x14ac:dyDescent="0.25">
      <c r="A21188" s="108" t="str">
        <f t="shared" si="331"/>
        <v>PL_1986_NATIONAL TOTAL_NH3</v>
      </c>
      <c r="B21188" s="113" t="s">
        <v>168</v>
      </c>
      <c r="C21188" s="113">
        <v>1986</v>
      </c>
      <c r="D21188" s="113" t="s">
        <v>122</v>
      </c>
      <c r="E21188" s="113" t="s">
        <v>124</v>
      </c>
      <c r="F21188" s="113" t="s">
        <v>200</v>
      </c>
      <c r="G21188" s="113">
        <v>550</v>
      </c>
    </row>
    <row r="21189" spans="1:7" x14ac:dyDescent="0.25">
      <c r="A21189" s="108" t="str">
        <f t="shared" si="331"/>
        <v>PL_1987_NATIONAL TOTAL_NOx</v>
      </c>
      <c r="B21189" s="113" t="s">
        <v>168</v>
      </c>
      <c r="C21189" s="113">
        <v>1987</v>
      </c>
      <c r="D21189" s="113" t="s">
        <v>122</v>
      </c>
      <c r="E21189" s="113" t="s">
        <v>199</v>
      </c>
      <c r="F21189" s="113" t="s">
        <v>200</v>
      </c>
      <c r="G21189" s="113">
        <v>1530</v>
      </c>
    </row>
    <row r="21190" spans="1:7" x14ac:dyDescent="0.25">
      <c r="A21190" s="108" t="str">
        <f t="shared" si="331"/>
        <v>PL_1987_NATIONAL TOTAL_NMVOC</v>
      </c>
      <c r="B21190" s="113" t="s">
        <v>168</v>
      </c>
      <c r="C21190" s="113">
        <v>1987</v>
      </c>
      <c r="D21190" s="113" t="s">
        <v>122</v>
      </c>
      <c r="E21190" s="113" t="s">
        <v>123</v>
      </c>
      <c r="F21190" s="113" t="s">
        <v>200</v>
      </c>
      <c r="G21190" s="113">
        <v>1014</v>
      </c>
    </row>
    <row r="21191" spans="1:7" x14ac:dyDescent="0.25">
      <c r="A21191" s="108" t="str">
        <f t="shared" si="331"/>
        <v>PL_1987_NATIONAL TOTAL_SOx</v>
      </c>
      <c r="B21191" s="113" t="s">
        <v>168</v>
      </c>
      <c r="C21191" s="113">
        <v>1987</v>
      </c>
      <c r="D21191" s="113" t="s">
        <v>122</v>
      </c>
      <c r="E21191" s="113" t="s">
        <v>201</v>
      </c>
      <c r="F21191" s="113" t="s">
        <v>200</v>
      </c>
      <c r="G21191" s="113">
        <v>4200</v>
      </c>
    </row>
    <row r="21192" spans="1:7" x14ac:dyDescent="0.25">
      <c r="A21192" s="108" t="str">
        <f t="shared" si="331"/>
        <v>PL_1987_NATIONAL TOTAL_NH3</v>
      </c>
      <c r="B21192" s="113" t="s">
        <v>168</v>
      </c>
      <c r="C21192" s="113">
        <v>1987</v>
      </c>
      <c r="D21192" s="113" t="s">
        <v>122</v>
      </c>
      <c r="E21192" s="113" t="s">
        <v>124</v>
      </c>
      <c r="F21192" s="113" t="s">
        <v>200</v>
      </c>
      <c r="G21192" s="113">
        <v>550</v>
      </c>
    </row>
    <row r="21193" spans="1:7" x14ac:dyDescent="0.25">
      <c r="A21193" s="108" t="str">
        <f t="shared" si="331"/>
        <v>PL_1988_NATIONAL TOTAL_NOx</v>
      </c>
      <c r="B21193" s="113" t="s">
        <v>168</v>
      </c>
      <c r="C21193" s="113">
        <v>1988</v>
      </c>
      <c r="D21193" s="113" t="s">
        <v>122</v>
      </c>
      <c r="E21193" s="113" t="s">
        <v>199</v>
      </c>
      <c r="F21193" s="113" t="s">
        <v>200</v>
      </c>
      <c r="G21193" s="113">
        <v>1550</v>
      </c>
    </row>
    <row r="21194" spans="1:7" x14ac:dyDescent="0.25">
      <c r="A21194" s="108" t="str">
        <f t="shared" si="331"/>
        <v>PL_1988_NATIONAL TOTAL_NMVOC</v>
      </c>
      <c r="B21194" s="113" t="s">
        <v>168</v>
      </c>
      <c r="C21194" s="113">
        <v>1988</v>
      </c>
      <c r="D21194" s="113" t="s">
        <v>122</v>
      </c>
      <c r="E21194" s="113" t="s">
        <v>123</v>
      </c>
      <c r="F21194" s="113" t="s">
        <v>200</v>
      </c>
      <c r="G21194" s="113">
        <v>1026</v>
      </c>
    </row>
    <row r="21195" spans="1:7" x14ac:dyDescent="0.25">
      <c r="A21195" s="108" t="str">
        <f t="shared" si="331"/>
        <v>PL_1988_NATIONAL TOTAL_SOx</v>
      </c>
      <c r="B21195" s="113" t="s">
        <v>168</v>
      </c>
      <c r="C21195" s="113">
        <v>1988</v>
      </c>
      <c r="D21195" s="113" t="s">
        <v>122</v>
      </c>
      <c r="E21195" s="113" t="s">
        <v>201</v>
      </c>
      <c r="F21195" s="113" t="s">
        <v>200</v>
      </c>
      <c r="G21195" s="113">
        <v>4180</v>
      </c>
    </row>
    <row r="21196" spans="1:7" x14ac:dyDescent="0.25">
      <c r="A21196" s="108" t="str">
        <f t="shared" si="331"/>
        <v>PL_1988_NATIONAL TOTAL_NH3</v>
      </c>
      <c r="B21196" s="113" t="s">
        <v>168</v>
      </c>
      <c r="C21196" s="113">
        <v>1988</v>
      </c>
      <c r="D21196" s="113" t="s">
        <v>122</v>
      </c>
      <c r="E21196" s="113" t="s">
        <v>124</v>
      </c>
      <c r="F21196" s="113" t="s">
        <v>200</v>
      </c>
      <c r="G21196" s="113">
        <v>550</v>
      </c>
    </row>
    <row r="21197" spans="1:7" x14ac:dyDescent="0.25">
      <c r="A21197" s="108" t="str">
        <f t="shared" si="331"/>
        <v>PL_1989_NATIONAL TOTAL_NOx</v>
      </c>
      <c r="B21197" s="113" t="s">
        <v>168</v>
      </c>
      <c r="C21197" s="113">
        <v>1989</v>
      </c>
      <c r="D21197" s="113" t="s">
        <v>122</v>
      </c>
      <c r="E21197" s="113" t="s">
        <v>199</v>
      </c>
      <c r="F21197" s="113" t="s">
        <v>200</v>
      </c>
      <c r="G21197" s="113">
        <v>1480</v>
      </c>
    </row>
    <row r="21198" spans="1:7" x14ac:dyDescent="0.25">
      <c r="A21198" s="108" t="str">
        <f t="shared" si="331"/>
        <v>PL_1989_NATIONAL TOTAL_NMVOC</v>
      </c>
      <c r="B21198" s="113" t="s">
        <v>168</v>
      </c>
      <c r="C21198" s="113">
        <v>1989</v>
      </c>
      <c r="D21198" s="113" t="s">
        <v>122</v>
      </c>
      <c r="E21198" s="113" t="s">
        <v>123</v>
      </c>
      <c r="F21198" s="113" t="s">
        <v>200</v>
      </c>
      <c r="G21198" s="113">
        <v>1016</v>
      </c>
    </row>
    <row r="21199" spans="1:7" x14ac:dyDescent="0.25">
      <c r="A21199" s="108" t="str">
        <f t="shared" si="331"/>
        <v>PL_1989_NATIONAL TOTAL_SOx</v>
      </c>
      <c r="B21199" s="113" t="s">
        <v>168</v>
      </c>
      <c r="C21199" s="113">
        <v>1989</v>
      </c>
      <c r="D21199" s="113" t="s">
        <v>122</v>
      </c>
      <c r="E21199" s="113" t="s">
        <v>201</v>
      </c>
      <c r="F21199" s="113" t="s">
        <v>200</v>
      </c>
      <c r="G21199" s="113">
        <v>3910</v>
      </c>
    </row>
    <row r="21200" spans="1:7" x14ac:dyDescent="0.25">
      <c r="A21200" s="108" t="str">
        <f t="shared" si="331"/>
        <v>PL_1989_NATIONAL TOTAL_NH3</v>
      </c>
      <c r="B21200" s="113" t="s">
        <v>168</v>
      </c>
      <c r="C21200" s="113">
        <v>1989</v>
      </c>
      <c r="D21200" s="113" t="s">
        <v>122</v>
      </c>
      <c r="E21200" s="113" t="s">
        <v>124</v>
      </c>
      <c r="F21200" s="113" t="s">
        <v>200</v>
      </c>
      <c r="G21200" s="113">
        <v>550</v>
      </c>
    </row>
    <row r="21201" spans="1:7" x14ac:dyDescent="0.25">
      <c r="A21201" s="108" t="str">
        <f t="shared" si="331"/>
        <v>PL_1990_NATIONAL TOTAL_NOx</v>
      </c>
      <c r="B21201" s="113" t="s">
        <v>168</v>
      </c>
      <c r="C21201" s="113">
        <v>1990</v>
      </c>
      <c r="D21201" s="113" t="s">
        <v>122</v>
      </c>
      <c r="E21201" s="113" t="s">
        <v>199</v>
      </c>
      <c r="F21201" s="113" t="s">
        <v>200</v>
      </c>
      <c r="G21201" s="113">
        <v>1117.1010841011</v>
      </c>
    </row>
    <row r="21202" spans="1:7" x14ac:dyDescent="0.25">
      <c r="A21202" s="108" t="str">
        <f t="shared" si="331"/>
        <v>PL_1990_NATIONAL TOTAL_NMVOC</v>
      </c>
      <c r="B21202" s="113" t="s">
        <v>168</v>
      </c>
      <c r="C21202" s="113">
        <v>1990</v>
      </c>
      <c r="D21202" s="113" t="s">
        <v>122</v>
      </c>
      <c r="E21202" s="113" t="s">
        <v>123</v>
      </c>
      <c r="F21202" s="113" t="s">
        <v>200</v>
      </c>
      <c r="G21202" s="113">
        <v>841.43657266535399</v>
      </c>
    </row>
    <row r="21203" spans="1:7" x14ac:dyDescent="0.25">
      <c r="A21203" s="108" t="str">
        <f t="shared" si="331"/>
        <v>PL_1990_NATIONAL TOTAL_SOx</v>
      </c>
      <c r="B21203" s="113" t="s">
        <v>168</v>
      </c>
      <c r="C21203" s="113">
        <v>1990</v>
      </c>
      <c r="D21203" s="113" t="s">
        <v>122</v>
      </c>
      <c r="E21203" s="113" t="s">
        <v>201</v>
      </c>
      <c r="F21203" s="113" t="s">
        <v>200</v>
      </c>
      <c r="G21203" s="113">
        <v>2687.4691520982301</v>
      </c>
    </row>
    <row r="21204" spans="1:7" x14ac:dyDescent="0.25">
      <c r="A21204" s="108" t="str">
        <f t="shared" si="331"/>
        <v>PL_1990_NATIONAL TOTAL_NH3</v>
      </c>
      <c r="B21204" s="113" t="s">
        <v>168</v>
      </c>
      <c r="C21204" s="113">
        <v>1990</v>
      </c>
      <c r="D21204" s="113" t="s">
        <v>122</v>
      </c>
      <c r="E21204" s="113" t="s">
        <v>124</v>
      </c>
      <c r="F21204" s="113" t="s">
        <v>200</v>
      </c>
      <c r="G21204" s="113">
        <v>503.16235852115801</v>
      </c>
    </row>
    <row r="21205" spans="1:7" x14ac:dyDescent="0.25">
      <c r="A21205" s="108" t="str">
        <f t="shared" si="331"/>
        <v>PL_1990_NATIONAL TOTAL_PM2.5</v>
      </c>
      <c r="B21205" s="113" t="s">
        <v>168</v>
      </c>
      <c r="C21205" s="113">
        <v>1990</v>
      </c>
      <c r="D21205" s="113" t="s">
        <v>122</v>
      </c>
      <c r="E21205" s="113" t="s">
        <v>203</v>
      </c>
      <c r="F21205" s="113" t="s">
        <v>200</v>
      </c>
      <c r="G21205" s="113">
        <v>422.44689373818602</v>
      </c>
    </row>
    <row r="21206" spans="1:7" x14ac:dyDescent="0.25">
      <c r="A21206" s="108" t="str">
        <f t="shared" si="331"/>
        <v>PL_1990_NATIONAL TOTAL_Pb</v>
      </c>
      <c r="B21206" s="113" t="s">
        <v>168</v>
      </c>
      <c r="C21206" s="113">
        <v>1990</v>
      </c>
      <c r="D21206" s="113" t="s">
        <v>122</v>
      </c>
      <c r="E21206" s="113" t="s">
        <v>125</v>
      </c>
      <c r="F21206" s="113" t="s">
        <v>200</v>
      </c>
      <c r="G21206" s="113">
        <v>0.54483360533875302</v>
      </c>
    </row>
    <row r="21207" spans="1:7" x14ac:dyDescent="0.25">
      <c r="A21207" s="108" t="str">
        <f t="shared" si="331"/>
        <v>PL_1990_NATIONAL TOTAL_Cd</v>
      </c>
      <c r="B21207" s="113" t="s">
        <v>168</v>
      </c>
      <c r="C21207" s="113">
        <v>1990</v>
      </c>
      <c r="D21207" s="113" t="s">
        <v>122</v>
      </c>
      <c r="E21207" s="113" t="s">
        <v>126</v>
      </c>
      <c r="F21207" s="113" t="s">
        <v>200</v>
      </c>
      <c r="G21207" s="113">
        <v>1.1947262732436599E-2</v>
      </c>
    </row>
    <row r="21208" spans="1:7" x14ac:dyDescent="0.25">
      <c r="A21208" s="108" t="str">
        <f t="shared" si="331"/>
        <v>PL_1990_NATIONAL TOTAL_Hg</v>
      </c>
      <c r="B21208" s="113" t="s">
        <v>168</v>
      </c>
      <c r="C21208" s="113">
        <v>1990</v>
      </c>
      <c r="D21208" s="113" t="s">
        <v>122</v>
      </c>
      <c r="E21208" s="113" t="s">
        <v>127</v>
      </c>
      <c r="F21208" s="113" t="s">
        <v>200</v>
      </c>
      <c r="G21208" s="113">
        <v>1.6469553148254101E-2</v>
      </c>
    </row>
    <row r="21209" spans="1:7" x14ac:dyDescent="0.25">
      <c r="A21209" s="108" t="str">
        <f t="shared" si="331"/>
        <v>PL_1990_NATIONAL TOTAL_DIOX</v>
      </c>
      <c r="B21209" s="113" t="s">
        <v>168</v>
      </c>
      <c r="C21209" s="113">
        <v>1990</v>
      </c>
      <c r="D21209" s="113" t="s">
        <v>122</v>
      </c>
      <c r="E21209" s="113" t="s">
        <v>128</v>
      </c>
      <c r="F21209" s="113" t="s">
        <v>200</v>
      </c>
      <c r="G21209" s="150">
        <v>3.7217593546162402E-7</v>
      </c>
    </row>
    <row r="21210" spans="1:7" x14ac:dyDescent="0.25">
      <c r="A21210" s="108" t="str">
        <f t="shared" si="331"/>
        <v>PL_1990_NATIONAL TOTAL_PAH</v>
      </c>
      <c r="B21210" s="113" t="s">
        <v>168</v>
      </c>
      <c r="C21210" s="113">
        <v>1990</v>
      </c>
      <c r="D21210" s="113" t="s">
        <v>122</v>
      </c>
      <c r="E21210" s="113" t="s">
        <v>129</v>
      </c>
      <c r="F21210" s="113" t="s">
        <v>200</v>
      </c>
      <c r="G21210" s="113">
        <v>0.340980221005934</v>
      </c>
    </row>
    <row r="21211" spans="1:7" x14ac:dyDescent="0.25">
      <c r="A21211" s="108" t="str">
        <f t="shared" si="331"/>
        <v>PL_1990_NATIONAL TOTAL_HCB</v>
      </c>
      <c r="B21211" s="113" t="s">
        <v>168</v>
      </c>
      <c r="C21211" s="113">
        <v>1990</v>
      </c>
      <c r="D21211" s="113" t="s">
        <v>122</v>
      </c>
      <c r="E21211" s="113" t="s">
        <v>130</v>
      </c>
      <c r="F21211" s="113" t="s">
        <v>200</v>
      </c>
      <c r="G21211" s="150">
        <v>8.3261177072256896E-5</v>
      </c>
    </row>
    <row r="21212" spans="1:7" x14ac:dyDescent="0.25">
      <c r="A21212" s="108" t="str">
        <f t="shared" si="331"/>
        <v>PL_1990_NATIONAL TOTAL_PCB</v>
      </c>
      <c r="B21212" s="113" t="s">
        <v>168</v>
      </c>
      <c r="C21212" s="113">
        <v>1990</v>
      </c>
      <c r="D21212" s="113" t="s">
        <v>122</v>
      </c>
      <c r="E21212" s="113" t="s">
        <v>259</v>
      </c>
      <c r="F21212" s="113" t="s">
        <v>200</v>
      </c>
      <c r="G21212" s="113">
        <v>2.0574048726426999E-4</v>
      </c>
    </row>
    <row r="21213" spans="1:7" x14ac:dyDescent="0.25">
      <c r="A21213" s="108" t="str">
        <f t="shared" si="331"/>
        <v>PL_1990_1A3(FS)_NOx</v>
      </c>
      <c r="B21213" s="113" t="s">
        <v>168</v>
      </c>
      <c r="C21213" s="113">
        <v>1990</v>
      </c>
      <c r="D21213" s="113" t="s">
        <v>132</v>
      </c>
      <c r="E21213" s="113" t="s">
        <v>199</v>
      </c>
      <c r="F21213" s="113" t="s">
        <v>200</v>
      </c>
      <c r="G21213" s="113">
        <v>181.94427437955</v>
      </c>
    </row>
    <row r="21214" spans="1:7" x14ac:dyDescent="0.25">
      <c r="A21214" s="108" t="str">
        <f t="shared" si="331"/>
        <v>PL_1990_1A3(FS)_NMVOC</v>
      </c>
      <c r="B21214" s="113" t="s">
        <v>168</v>
      </c>
      <c r="C21214" s="113">
        <v>1990</v>
      </c>
      <c r="D21214" s="113" t="s">
        <v>132</v>
      </c>
      <c r="E21214" s="113" t="s">
        <v>123</v>
      </c>
      <c r="F21214" s="113" t="s">
        <v>200</v>
      </c>
      <c r="G21214" s="113">
        <v>156.51291517927001</v>
      </c>
    </row>
    <row r="21215" spans="1:7" x14ac:dyDescent="0.25">
      <c r="A21215" s="108" t="str">
        <f t="shared" si="331"/>
        <v>PL_1990_1A3(FS)_SOx</v>
      </c>
      <c r="B21215" s="113" t="s">
        <v>168</v>
      </c>
      <c r="C21215" s="113">
        <v>1990</v>
      </c>
      <c r="D21215" s="113" t="s">
        <v>132</v>
      </c>
      <c r="E21215" s="113" t="s">
        <v>201</v>
      </c>
      <c r="F21215" s="113" t="s">
        <v>200</v>
      </c>
      <c r="G21215" s="113">
        <v>39.324283352497197</v>
      </c>
    </row>
    <row r="21216" spans="1:7" x14ac:dyDescent="0.25">
      <c r="A21216" s="108" t="str">
        <f t="shared" si="331"/>
        <v>PL_1990_1A3(FS)_NH3</v>
      </c>
      <c r="B21216" s="113" t="s">
        <v>168</v>
      </c>
      <c r="C21216" s="113">
        <v>1990</v>
      </c>
      <c r="D21216" s="113" t="s">
        <v>132</v>
      </c>
      <c r="E21216" s="113" t="s">
        <v>124</v>
      </c>
      <c r="F21216" s="113" t="s">
        <v>200</v>
      </c>
      <c r="G21216" s="113">
        <v>0.122449196565085</v>
      </c>
    </row>
    <row r="21217" spans="1:7" x14ac:dyDescent="0.25">
      <c r="A21217" s="108" t="str">
        <f t="shared" si="331"/>
        <v>PL_1990_1A3(FS)_PM2.5</v>
      </c>
      <c r="B21217" s="113" t="s">
        <v>168</v>
      </c>
      <c r="C21217" s="113">
        <v>1990</v>
      </c>
      <c r="D21217" s="113" t="s">
        <v>132</v>
      </c>
      <c r="E21217" s="113" t="s">
        <v>203</v>
      </c>
      <c r="F21217" s="113" t="s">
        <v>200</v>
      </c>
      <c r="G21217" s="113">
        <v>9.9244216899759596</v>
      </c>
    </row>
    <row r="21218" spans="1:7" x14ac:dyDescent="0.25">
      <c r="A21218" s="108" t="str">
        <f t="shared" si="331"/>
        <v>PL_1990_3D_NOx</v>
      </c>
      <c r="B21218" s="113" t="s">
        <v>168</v>
      </c>
      <c r="C21218" s="113">
        <v>1990</v>
      </c>
      <c r="D21218" s="113" t="s">
        <v>206</v>
      </c>
      <c r="E21218" s="113" t="s">
        <v>199</v>
      </c>
      <c r="F21218" s="113" t="s">
        <v>200</v>
      </c>
      <c r="G21218" s="113">
        <v>92.004402367184497</v>
      </c>
    </row>
    <row r="21219" spans="1:7" x14ac:dyDescent="0.25">
      <c r="A21219" s="108" t="str">
        <f t="shared" si="331"/>
        <v>PL_1991_NATIONAL TOTAL_NOx</v>
      </c>
      <c r="B21219" s="113" t="s">
        <v>168</v>
      </c>
      <c r="C21219" s="113">
        <v>1991</v>
      </c>
      <c r="D21219" s="113" t="s">
        <v>122</v>
      </c>
      <c r="E21219" s="113" t="s">
        <v>199</v>
      </c>
      <c r="F21219" s="113" t="s">
        <v>200</v>
      </c>
      <c r="G21219" s="113">
        <v>1108.59369593926</v>
      </c>
    </row>
    <row r="21220" spans="1:7" x14ac:dyDescent="0.25">
      <c r="A21220" s="108" t="str">
        <f t="shared" si="331"/>
        <v>PL_1991_NATIONAL TOTAL_NMVOC</v>
      </c>
      <c r="B21220" s="113" t="s">
        <v>168</v>
      </c>
      <c r="C21220" s="113">
        <v>1991</v>
      </c>
      <c r="D21220" s="113" t="s">
        <v>122</v>
      </c>
      <c r="E21220" s="113" t="s">
        <v>123</v>
      </c>
      <c r="F21220" s="113" t="s">
        <v>200</v>
      </c>
      <c r="G21220" s="113">
        <v>886.49360233824098</v>
      </c>
    </row>
    <row r="21221" spans="1:7" x14ac:dyDescent="0.25">
      <c r="A21221" s="108" t="str">
        <f t="shared" si="331"/>
        <v>PL_1991_NATIONAL TOTAL_SOx</v>
      </c>
      <c r="B21221" s="113" t="s">
        <v>168</v>
      </c>
      <c r="C21221" s="113">
        <v>1991</v>
      </c>
      <c r="D21221" s="113" t="s">
        <v>122</v>
      </c>
      <c r="E21221" s="113" t="s">
        <v>201</v>
      </c>
      <c r="F21221" s="113" t="s">
        <v>200</v>
      </c>
      <c r="G21221" s="113">
        <v>2618.0139006378599</v>
      </c>
    </row>
    <row r="21222" spans="1:7" x14ac:dyDescent="0.25">
      <c r="A21222" s="108" t="str">
        <f t="shared" si="331"/>
        <v>PL_1991_NATIONAL TOTAL_NH3</v>
      </c>
      <c r="B21222" s="113" t="s">
        <v>168</v>
      </c>
      <c r="C21222" s="113">
        <v>1991</v>
      </c>
      <c r="D21222" s="113" t="s">
        <v>122</v>
      </c>
      <c r="E21222" s="113" t="s">
        <v>124</v>
      </c>
      <c r="F21222" s="113" t="s">
        <v>200</v>
      </c>
      <c r="G21222" s="113">
        <v>442.94680563345798</v>
      </c>
    </row>
    <row r="21223" spans="1:7" x14ac:dyDescent="0.25">
      <c r="A21223" s="108" t="str">
        <f t="shared" si="331"/>
        <v>PL_1991_NATIONAL TOTAL_PM2.5</v>
      </c>
      <c r="B21223" s="113" t="s">
        <v>168</v>
      </c>
      <c r="C21223" s="113">
        <v>1991</v>
      </c>
      <c r="D21223" s="113" t="s">
        <v>122</v>
      </c>
      <c r="E21223" s="113" t="s">
        <v>203</v>
      </c>
      <c r="F21223" s="113" t="s">
        <v>200</v>
      </c>
      <c r="G21223" s="113">
        <v>440.31575518400501</v>
      </c>
    </row>
    <row r="21224" spans="1:7" x14ac:dyDescent="0.25">
      <c r="A21224" s="108" t="str">
        <f t="shared" si="331"/>
        <v>PL_1991_NATIONAL TOTAL_Pb</v>
      </c>
      <c r="B21224" s="113" t="s">
        <v>168</v>
      </c>
      <c r="C21224" s="113">
        <v>1991</v>
      </c>
      <c r="D21224" s="113" t="s">
        <v>122</v>
      </c>
      <c r="E21224" s="113" t="s">
        <v>125</v>
      </c>
      <c r="F21224" s="113" t="s">
        <v>200</v>
      </c>
      <c r="G21224" s="113">
        <v>0.54119107257870003</v>
      </c>
    </row>
    <row r="21225" spans="1:7" x14ac:dyDescent="0.25">
      <c r="A21225" s="108" t="str">
        <f t="shared" si="331"/>
        <v>PL_1991_NATIONAL TOTAL_Cd</v>
      </c>
      <c r="B21225" s="113" t="s">
        <v>168</v>
      </c>
      <c r="C21225" s="113">
        <v>1991</v>
      </c>
      <c r="D21225" s="113" t="s">
        <v>122</v>
      </c>
      <c r="E21225" s="113" t="s">
        <v>126</v>
      </c>
      <c r="F21225" s="113" t="s">
        <v>200</v>
      </c>
      <c r="G21225" s="113">
        <v>1.04071063907992E-2</v>
      </c>
    </row>
    <row r="21226" spans="1:7" x14ac:dyDescent="0.25">
      <c r="A21226" s="108" t="str">
        <f t="shared" si="331"/>
        <v>PL_1991_NATIONAL TOTAL_Hg</v>
      </c>
      <c r="B21226" s="113" t="s">
        <v>168</v>
      </c>
      <c r="C21226" s="113">
        <v>1991</v>
      </c>
      <c r="D21226" s="113" t="s">
        <v>122</v>
      </c>
      <c r="E21226" s="113" t="s">
        <v>127</v>
      </c>
      <c r="F21226" s="113" t="s">
        <v>200</v>
      </c>
      <c r="G21226" s="113">
        <v>1.6207201586632001E-2</v>
      </c>
    </row>
    <row r="21227" spans="1:7" x14ac:dyDescent="0.25">
      <c r="A21227" s="108" t="str">
        <f t="shared" si="331"/>
        <v>PL_1991_NATIONAL TOTAL_DIOX</v>
      </c>
      <c r="B21227" s="113" t="s">
        <v>168</v>
      </c>
      <c r="C21227" s="113">
        <v>1991</v>
      </c>
      <c r="D21227" s="113" t="s">
        <v>122</v>
      </c>
      <c r="E21227" s="113" t="s">
        <v>128</v>
      </c>
      <c r="F21227" s="113" t="s">
        <v>200</v>
      </c>
      <c r="G21227" s="150">
        <v>4.2688025627133101E-7</v>
      </c>
    </row>
    <row r="21228" spans="1:7" x14ac:dyDescent="0.25">
      <c r="A21228" s="108" t="str">
        <f t="shared" si="331"/>
        <v>PL_1991_NATIONAL TOTAL_PAH</v>
      </c>
      <c r="B21228" s="113" t="s">
        <v>168</v>
      </c>
      <c r="C21228" s="113">
        <v>1991</v>
      </c>
      <c r="D21228" s="113" t="s">
        <v>122</v>
      </c>
      <c r="E21228" s="113" t="s">
        <v>129</v>
      </c>
      <c r="F21228" s="113" t="s">
        <v>200</v>
      </c>
      <c r="G21228" s="113">
        <v>0.42107894232776499</v>
      </c>
    </row>
    <row r="21229" spans="1:7" x14ac:dyDescent="0.25">
      <c r="A21229" s="108" t="str">
        <f t="shared" si="331"/>
        <v>PL_1991_NATIONAL TOTAL_HCB</v>
      </c>
      <c r="B21229" s="113" t="s">
        <v>168</v>
      </c>
      <c r="C21229" s="113">
        <v>1991</v>
      </c>
      <c r="D21229" s="113" t="s">
        <v>122</v>
      </c>
      <c r="E21229" s="113" t="s">
        <v>130</v>
      </c>
      <c r="F21229" s="113" t="s">
        <v>200</v>
      </c>
      <c r="G21229" s="150">
        <v>8.2979807647968597E-5</v>
      </c>
    </row>
    <row r="21230" spans="1:7" x14ac:dyDescent="0.25">
      <c r="A21230" s="108" t="str">
        <f t="shared" si="331"/>
        <v>PL_1991_NATIONAL TOTAL_PCB</v>
      </c>
      <c r="B21230" s="113" t="s">
        <v>168</v>
      </c>
      <c r="C21230" s="113">
        <v>1991</v>
      </c>
      <c r="D21230" s="113" t="s">
        <v>122</v>
      </c>
      <c r="E21230" s="113" t="s">
        <v>259</v>
      </c>
      <c r="F21230" s="113" t="s">
        <v>200</v>
      </c>
      <c r="G21230" s="113">
        <v>1.9760426530992899E-4</v>
      </c>
    </row>
    <row r="21231" spans="1:7" x14ac:dyDescent="0.25">
      <c r="A21231" s="108" t="str">
        <f t="shared" si="331"/>
        <v>PL_1991_1A3(FS)_NOx</v>
      </c>
      <c r="B21231" s="113" t="s">
        <v>168</v>
      </c>
      <c r="C21231" s="113">
        <v>1991</v>
      </c>
      <c r="D21231" s="113" t="s">
        <v>132</v>
      </c>
      <c r="E21231" s="113" t="s">
        <v>199</v>
      </c>
      <c r="F21231" s="113" t="s">
        <v>200</v>
      </c>
      <c r="G21231" s="113">
        <v>198.32582708234199</v>
      </c>
    </row>
    <row r="21232" spans="1:7" x14ac:dyDescent="0.25">
      <c r="A21232" s="108" t="str">
        <f t="shared" si="331"/>
        <v>PL_1991_1A3(FS)_NMVOC</v>
      </c>
      <c r="B21232" s="113" t="s">
        <v>168</v>
      </c>
      <c r="C21232" s="113">
        <v>1991</v>
      </c>
      <c r="D21232" s="113" t="s">
        <v>132</v>
      </c>
      <c r="E21232" s="113" t="s">
        <v>123</v>
      </c>
      <c r="F21232" s="113" t="s">
        <v>200</v>
      </c>
      <c r="G21232" s="113">
        <v>175.995674382641</v>
      </c>
    </row>
    <row r="21233" spans="1:7" x14ac:dyDescent="0.25">
      <c r="A21233" s="108" t="str">
        <f t="shared" si="331"/>
        <v>PL_1991_1A3(FS)_SOx</v>
      </c>
      <c r="B21233" s="113" t="s">
        <v>168</v>
      </c>
      <c r="C21233" s="113">
        <v>1991</v>
      </c>
      <c r="D21233" s="113" t="s">
        <v>132</v>
      </c>
      <c r="E21233" s="113" t="s">
        <v>201</v>
      </c>
      <c r="F21233" s="113" t="s">
        <v>200</v>
      </c>
      <c r="G21233" s="113">
        <v>40.038790527774196</v>
      </c>
    </row>
    <row r="21234" spans="1:7" x14ac:dyDescent="0.25">
      <c r="A21234" s="108" t="str">
        <f t="shared" si="331"/>
        <v>PL_1991_1A3(FS)_NH3</v>
      </c>
      <c r="B21234" s="113" t="s">
        <v>168</v>
      </c>
      <c r="C21234" s="113">
        <v>1991</v>
      </c>
      <c r="D21234" s="113" t="s">
        <v>132</v>
      </c>
      <c r="E21234" s="113" t="s">
        <v>124</v>
      </c>
      <c r="F21234" s="113" t="s">
        <v>200</v>
      </c>
      <c r="G21234" s="113">
        <v>0.13732189311082099</v>
      </c>
    </row>
    <row r="21235" spans="1:7" x14ac:dyDescent="0.25">
      <c r="A21235" s="108" t="str">
        <f t="shared" si="331"/>
        <v>PL_1991_1A3(FS)_PM2.5</v>
      </c>
      <c r="B21235" s="113" t="s">
        <v>168</v>
      </c>
      <c r="C21235" s="113">
        <v>1991</v>
      </c>
      <c r="D21235" s="113" t="s">
        <v>132</v>
      </c>
      <c r="E21235" s="113" t="s">
        <v>203</v>
      </c>
      <c r="F21235" s="113" t="s">
        <v>200</v>
      </c>
      <c r="G21235" s="113">
        <v>10.2986145571926</v>
      </c>
    </row>
    <row r="21236" spans="1:7" x14ac:dyDescent="0.25">
      <c r="A21236" s="108" t="str">
        <f t="shared" si="331"/>
        <v>PL_1991_3D_NOx</v>
      </c>
      <c r="B21236" s="113" t="s">
        <v>168</v>
      </c>
      <c r="C21236" s="113">
        <v>1991</v>
      </c>
      <c r="D21236" s="113" t="s">
        <v>206</v>
      </c>
      <c r="E21236" s="113" t="s">
        <v>199</v>
      </c>
      <c r="F21236" s="113" t="s">
        <v>200</v>
      </c>
      <c r="G21236" s="113">
        <v>67.996771189822596</v>
      </c>
    </row>
    <row r="21237" spans="1:7" x14ac:dyDescent="0.25">
      <c r="A21237" s="108" t="str">
        <f t="shared" si="331"/>
        <v>PL_1992_NATIONAL TOTAL_NOx</v>
      </c>
      <c r="B21237" s="113" t="s">
        <v>168</v>
      </c>
      <c r="C21237" s="113">
        <v>1992</v>
      </c>
      <c r="D21237" s="113" t="s">
        <v>122</v>
      </c>
      <c r="E21237" s="113" t="s">
        <v>199</v>
      </c>
      <c r="F21237" s="113" t="s">
        <v>200</v>
      </c>
      <c r="G21237" s="113">
        <v>1108.7716919531699</v>
      </c>
    </row>
    <row r="21238" spans="1:7" x14ac:dyDescent="0.25">
      <c r="A21238" s="108" t="str">
        <f t="shared" si="331"/>
        <v>PL_1992_NATIONAL TOTAL_NMVOC</v>
      </c>
      <c r="B21238" s="113" t="s">
        <v>168</v>
      </c>
      <c r="C21238" s="113">
        <v>1992</v>
      </c>
      <c r="D21238" s="113" t="s">
        <v>122</v>
      </c>
      <c r="E21238" s="113" t="s">
        <v>123</v>
      </c>
      <c r="F21238" s="113" t="s">
        <v>200</v>
      </c>
      <c r="G21238" s="113">
        <v>872.44912903071599</v>
      </c>
    </row>
    <row r="21239" spans="1:7" x14ac:dyDescent="0.25">
      <c r="A21239" s="108" t="str">
        <f t="shared" si="331"/>
        <v>PL_1992_NATIONAL TOTAL_SOx</v>
      </c>
      <c r="B21239" s="113" t="s">
        <v>168</v>
      </c>
      <c r="C21239" s="113">
        <v>1992</v>
      </c>
      <c r="D21239" s="113" t="s">
        <v>122</v>
      </c>
      <c r="E21239" s="113" t="s">
        <v>201</v>
      </c>
      <c r="F21239" s="113" t="s">
        <v>200</v>
      </c>
      <c r="G21239" s="113">
        <v>2311.1653494238499</v>
      </c>
    </row>
    <row r="21240" spans="1:7" x14ac:dyDescent="0.25">
      <c r="A21240" s="108" t="str">
        <f t="shared" si="331"/>
        <v>PL_1992_NATIONAL TOTAL_NH3</v>
      </c>
      <c r="B21240" s="113" t="s">
        <v>168</v>
      </c>
      <c r="C21240" s="113">
        <v>1992</v>
      </c>
      <c r="D21240" s="113" t="s">
        <v>122</v>
      </c>
      <c r="E21240" s="113" t="s">
        <v>124</v>
      </c>
      <c r="F21240" s="113" t="s">
        <v>200</v>
      </c>
      <c r="G21240" s="113">
        <v>419.51688337155798</v>
      </c>
    </row>
    <row r="21241" spans="1:7" x14ac:dyDescent="0.25">
      <c r="A21241" s="108" t="str">
        <f t="shared" si="331"/>
        <v>PL_1992_NATIONAL TOTAL_PM2.5</v>
      </c>
      <c r="B21241" s="113" t="s">
        <v>168</v>
      </c>
      <c r="C21241" s="113">
        <v>1992</v>
      </c>
      <c r="D21241" s="113" t="s">
        <v>122</v>
      </c>
      <c r="E21241" s="113" t="s">
        <v>203</v>
      </c>
      <c r="F21241" s="113" t="s">
        <v>200</v>
      </c>
      <c r="G21241" s="113">
        <v>417.68260238440001</v>
      </c>
    </row>
    <row r="21242" spans="1:7" x14ac:dyDescent="0.25">
      <c r="A21242" s="108" t="str">
        <f t="shared" si="331"/>
        <v>PL_1992_NATIONAL TOTAL_Pb</v>
      </c>
      <c r="B21242" s="113" t="s">
        <v>168</v>
      </c>
      <c r="C21242" s="113">
        <v>1992</v>
      </c>
      <c r="D21242" s="113" t="s">
        <v>122</v>
      </c>
      <c r="E21242" s="113" t="s">
        <v>125</v>
      </c>
      <c r="F21242" s="113" t="s">
        <v>200</v>
      </c>
      <c r="G21242" s="113">
        <v>0.54871265860003504</v>
      </c>
    </row>
    <row r="21243" spans="1:7" x14ac:dyDescent="0.25">
      <c r="A21243" s="108" t="str">
        <f t="shared" si="331"/>
        <v>PL_1992_NATIONAL TOTAL_Cd</v>
      </c>
      <c r="B21243" s="113" t="s">
        <v>168</v>
      </c>
      <c r="C21243" s="113">
        <v>1992</v>
      </c>
      <c r="D21243" s="113" t="s">
        <v>122</v>
      </c>
      <c r="E21243" s="113" t="s">
        <v>126</v>
      </c>
      <c r="F21243" s="113" t="s">
        <v>200</v>
      </c>
      <c r="G21243" s="113">
        <v>1.01946743456309E-2</v>
      </c>
    </row>
    <row r="21244" spans="1:7" x14ac:dyDescent="0.25">
      <c r="A21244" s="108" t="str">
        <f t="shared" si="331"/>
        <v>PL_1992_NATIONAL TOTAL_Hg</v>
      </c>
      <c r="B21244" s="113" t="s">
        <v>168</v>
      </c>
      <c r="C21244" s="113">
        <v>1992</v>
      </c>
      <c r="D21244" s="113" t="s">
        <v>122</v>
      </c>
      <c r="E21244" s="113" t="s">
        <v>127</v>
      </c>
      <c r="F21244" s="113" t="s">
        <v>200</v>
      </c>
      <c r="G21244" s="113">
        <v>1.54342300832521E-2</v>
      </c>
    </row>
    <row r="21245" spans="1:7" x14ac:dyDescent="0.25">
      <c r="A21245" s="108" t="str">
        <f t="shared" si="331"/>
        <v>PL_1992_NATIONAL TOTAL_DIOX</v>
      </c>
      <c r="B21245" s="113" t="s">
        <v>168</v>
      </c>
      <c r="C21245" s="113">
        <v>1992</v>
      </c>
      <c r="D21245" s="113" t="s">
        <v>122</v>
      </c>
      <c r="E21245" s="113" t="s">
        <v>128</v>
      </c>
      <c r="F21245" s="113" t="s">
        <v>200</v>
      </c>
      <c r="G21245" s="150">
        <v>4.2555917919920901E-7</v>
      </c>
    </row>
    <row r="21246" spans="1:7" x14ac:dyDescent="0.25">
      <c r="A21246" s="108" t="str">
        <f t="shared" si="331"/>
        <v>PL_1992_NATIONAL TOTAL_PAH</v>
      </c>
      <c r="B21246" s="113" t="s">
        <v>168</v>
      </c>
      <c r="C21246" s="113">
        <v>1992</v>
      </c>
      <c r="D21246" s="113" t="s">
        <v>122</v>
      </c>
      <c r="E21246" s="113" t="s">
        <v>129</v>
      </c>
      <c r="F21246" s="113" t="s">
        <v>200</v>
      </c>
      <c r="G21246" s="113">
        <v>0.41815523886315498</v>
      </c>
    </row>
    <row r="21247" spans="1:7" x14ac:dyDescent="0.25">
      <c r="A21247" s="108" t="str">
        <f t="shared" si="331"/>
        <v>PL_1992_NATIONAL TOTAL_HCB</v>
      </c>
      <c r="B21247" s="113" t="s">
        <v>168</v>
      </c>
      <c r="C21247" s="113">
        <v>1992</v>
      </c>
      <c r="D21247" s="113" t="s">
        <v>122</v>
      </c>
      <c r="E21247" s="113" t="s">
        <v>130</v>
      </c>
      <c r="F21247" s="113" t="s">
        <v>200</v>
      </c>
      <c r="G21247" s="150">
        <v>8.2843955045263596E-5</v>
      </c>
    </row>
    <row r="21248" spans="1:7" x14ac:dyDescent="0.25">
      <c r="A21248" s="108" t="str">
        <f t="shared" si="331"/>
        <v>PL_1992_NATIONAL TOTAL_PCB</v>
      </c>
      <c r="B21248" s="113" t="s">
        <v>168</v>
      </c>
      <c r="C21248" s="113">
        <v>1992</v>
      </c>
      <c r="D21248" s="113" t="s">
        <v>122</v>
      </c>
      <c r="E21248" s="113" t="s">
        <v>259</v>
      </c>
      <c r="F21248" s="113" t="s">
        <v>200</v>
      </c>
      <c r="G21248" s="113">
        <v>1.87566496390929E-4</v>
      </c>
    </row>
    <row r="21249" spans="1:7" x14ac:dyDescent="0.25">
      <c r="A21249" s="108" t="str">
        <f t="shared" si="331"/>
        <v>PL_1992_1A3(FS)_NOx</v>
      </c>
      <c r="B21249" s="113" t="s">
        <v>168</v>
      </c>
      <c r="C21249" s="113">
        <v>1992</v>
      </c>
      <c r="D21249" s="113" t="s">
        <v>132</v>
      </c>
      <c r="E21249" s="113" t="s">
        <v>199</v>
      </c>
      <c r="F21249" s="113" t="s">
        <v>200</v>
      </c>
      <c r="G21249" s="113">
        <v>206.276582726443</v>
      </c>
    </row>
    <row r="21250" spans="1:7" x14ac:dyDescent="0.25">
      <c r="A21250" s="108" t="str">
        <f t="shared" ref="A21250:A21313" si="332">CONCATENATE(B21250,"_",C21250,"_",D21250,"_",E21250)</f>
        <v>PL_1992_1A3(FS)_NMVOC</v>
      </c>
      <c r="B21250" s="113" t="s">
        <v>168</v>
      </c>
      <c r="C21250" s="113">
        <v>1992</v>
      </c>
      <c r="D21250" s="113" t="s">
        <v>132</v>
      </c>
      <c r="E21250" s="113" t="s">
        <v>123</v>
      </c>
      <c r="F21250" s="113" t="s">
        <v>200</v>
      </c>
      <c r="G21250" s="113">
        <v>168.22132773082299</v>
      </c>
    </row>
    <row r="21251" spans="1:7" x14ac:dyDescent="0.25">
      <c r="A21251" s="108" t="str">
        <f t="shared" si="332"/>
        <v>PL_1992_1A3(FS)_SOx</v>
      </c>
      <c r="B21251" s="113" t="s">
        <v>168</v>
      </c>
      <c r="C21251" s="113">
        <v>1992</v>
      </c>
      <c r="D21251" s="113" t="s">
        <v>132</v>
      </c>
      <c r="E21251" s="113" t="s">
        <v>201</v>
      </c>
      <c r="F21251" s="113" t="s">
        <v>200</v>
      </c>
      <c r="G21251" s="113">
        <v>24.211492617522399</v>
      </c>
    </row>
    <row r="21252" spans="1:7" x14ac:dyDescent="0.25">
      <c r="A21252" s="108" t="str">
        <f t="shared" si="332"/>
        <v>PL_1992_1A3(FS)_NH3</v>
      </c>
      <c r="B21252" s="113" t="s">
        <v>168</v>
      </c>
      <c r="C21252" s="113">
        <v>1992</v>
      </c>
      <c r="D21252" s="113" t="s">
        <v>132</v>
      </c>
      <c r="E21252" s="113" t="s">
        <v>124</v>
      </c>
      <c r="F21252" s="113" t="s">
        <v>200</v>
      </c>
      <c r="G21252" s="113">
        <v>0.34551777078870699</v>
      </c>
    </row>
    <row r="21253" spans="1:7" x14ac:dyDescent="0.25">
      <c r="A21253" s="108" t="str">
        <f t="shared" si="332"/>
        <v>PL_1992_1A3(FS)_PM2.5</v>
      </c>
      <c r="B21253" s="113" t="s">
        <v>168</v>
      </c>
      <c r="C21253" s="113">
        <v>1992</v>
      </c>
      <c r="D21253" s="113" t="s">
        <v>132</v>
      </c>
      <c r="E21253" s="113" t="s">
        <v>203</v>
      </c>
      <c r="F21253" s="113" t="s">
        <v>200</v>
      </c>
      <c r="G21253" s="113">
        <v>9.0942868152003005</v>
      </c>
    </row>
    <row r="21254" spans="1:7" x14ac:dyDescent="0.25">
      <c r="A21254" s="108" t="str">
        <f t="shared" si="332"/>
        <v>PL_1992_3D_NOx</v>
      </c>
      <c r="B21254" s="113" t="s">
        <v>168</v>
      </c>
      <c r="C21254" s="113">
        <v>1992</v>
      </c>
      <c r="D21254" s="113" t="s">
        <v>206</v>
      </c>
      <c r="E21254" s="113" t="s">
        <v>199</v>
      </c>
      <c r="F21254" s="113" t="s">
        <v>200</v>
      </c>
      <c r="G21254" s="113">
        <v>60.743800429743402</v>
      </c>
    </row>
    <row r="21255" spans="1:7" x14ac:dyDescent="0.25">
      <c r="A21255" s="108" t="str">
        <f t="shared" si="332"/>
        <v>PL_1993_NATIONAL TOTAL_NOx</v>
      </c>
      <c r="B21255" s="113" t="s">
        <v>168</v>
      </c>
      <c r="C21255" s="113">
        <v>1993</v>
      </c>
      <c r="D21255" s="113" t="s">
        <v>122</v>
      </c>
      <c r="E21255" s="113" t="s">
        <v>199</v>
      </c>
      <c r="F21255" s="113" t="s">
        <v>200</v>
      </c>
      <c r="G21255" s="113">
        <v>1115.5583100134299</v>
      </c>
    </row>
    <row r="21256" spans="1:7" x14ac:dyDescent="0.25">
      <c r="A21256" s="108" t="str">
        <f t="shared" si="332"/>
        <v>PL_1993_NATIONAL TOTAL_NMVOC</v>
      </c>
      <c r="B21256" s="113" t="s">
        <v>168</v>
      </c>
      <c r="C21256" s="113">
        <v>1993</v>
      </c>
      <c r="D21256" s="113" t="s">
        <v>122</v>
      </c>
      <c r="E21256" s="113" t="s">
        <v>123</v>
      </c>
      <c r="F21256" s="113" t="s">
        <v>200</v>
      </c>
      <c r="G21256" s="113">
        <v>957.45181918762705</v>
      </c>
    </row>
    <row r="21257" spans="1:7" x14ac:dyDescent="0.25">
      <c r="A21257" s="108" t="str">
        <f t="shared" si="332"/>
        <v>PL_1993_NATIONAL TOTAL_SOx</v>
      </c>
      <c r="B21257" s="113" t="s">
        <v>168</v>
      </c>
      <c r="C21257" s="113">
        <v>1993</v>
      </c>
      <c r="D21257" s="113" t="s">
        <v>122</v>
      </c>
      <c r="E21257" s="113" t="s">
        <v>201</v>
      </c>
      <c r="F21257" s="113" t="s">
        <v>200</v>
      </c>
      <c r="G21257" s="113">
        <v>2260.5435848279299</v>
      </c>
    </row>
    <row r="21258" spans="1:7" x14ac:dyDescent="0.25">
      <c r="A21258" s="108" t="str">
        <f t="shared" si="332"/>
        <v>PL_1993_NATIONAL TOTAL_NH3</v>
      </c>
      <c r="B21258" s="113" t="s">
        <v>168</v>
      </c>
      <c r="C21258" s="113">
        <v>1993</v>
      </c>
      <c r="D21258" s="113" t="s">
        <v>122</v>
      </c>
      <c r="E21258" s="113" t="s">
        <v>124</v>
      </c>
      <c r="F21258" s="113" t="s">
        <v>200</v>
      </c>
      <c r="G21258" s="113">
        <v>388.176655801484</v>
      </c>
    </row>
    <row r="21259" spans="1:7" x14ac:dyDescent="0.25">
      <c r="A21259" s="108" t="str">
        <f t="shared" si="332"/>
        <v>PL_1993_NATIONAL TOTAL_PM2.5</v>
      </c>
      <c r="B21259" s="113" t="s">
        <v>168</v>
      </c>
      <c r="C21259" s="113">
        <v>1993</v>
      </c>
      <c r="D21259" s="113" t="s">
        <v>122</v>
      </c>
      <c r="E21259" s="113" t="s">
        <v>203</v>
      </c>
      <c r="F21259" s="113" t="s">
        <v>200</v>
      </c>
      <c r="G21259" s="113">
        <v>511.41345414620997</v>
      </c>
    </row>
    <row r="21260" spans="1:7" x14ac:dyDescent="0.25">
      <c r="A21260" s="108" t="str">
        <f t="shared" si="332"/>
        <v>PL_1993_NATIONAL TOTAL_Pb</v>
      </c>
      <c r="B21260" s="113" t="s">
        <v>168</v>
      </c>
      <c r="C21260" s="113">
        <v>1993</v>
      </c>
      <c r="D21260" s="113" t="s">
        <v>122</v>
      </c>
      <c r="E21260" s="113" t="s">
        <v>125</v>
      </c>
      <c r="F21260" s="113" t="s">
        <v>200</v>
      </c>
      <c r="G21260" s="113">
        <v>0.56810786902032695</v>
      </c>
    </row>
    <row r="21261" spans="1:7" x14ac:dyDescent="0.25">
      <c r="A21261" s="108" t="str">
        <f t="shared" si="332"/>
        <v>PL_1993_NATIONAL TOTAL_Cd</v>
      </c>
      <c r="B21261" s="113" t="s">
        <v>168</v>
      </c>
      <c r="C21261" s="113">
        <v>1993</v>
      </c>
      <c r="D21261" s="113" t="s">
        <v>122</v>
      </c>
      <c r="E21261" s="113" t="s">
        <v>126</v>
      </c>
      <c r="F21261" s="113" t="s">
        <v>200</v>
      </c>
      <c r="G21261" s="113">
        <v>1.18971345753483E-2</v>
      </c>
    </row>
    <row r="21262" spans="1:7" x14ac:dyDescent="0.25">
      <c r="A21262" s="108" t="str">
        <f t="shared" si="332"/>
        <v>PL_1993_NATIONAL TOTAL_Hg</v>
      </c>
      <c r="B21262" s="113" t="s">
        <v>168</v>
      </c>
      <c r="C21262" s="113">
        <v>1993</v>
      </c>
      <c r="D21262" s="113" t="s">
        <v>122</v>
      </c>
      <c r="E21262" s="113" t="s">
        <v>127</v>
      </c>
      <c r="F21262" s="113" t="s">
        <v>200</v>
      </c>
      <c r="G21262" s="113">
        <v>1.50635165802435E-2</v>
      </c>
    </row>
    <row r="21263" spans="1:7" x14ac:dyDescent="0.25">
      <c r="A21263" s="108" t="str">
        <f t="shared" si="332"/>
        <v>PL_1993_NATIONAL TOTAL_DIOX</v>
      </c>
      <c r="B21263" s="113" t="s">
        <v>168</v>
      </c>
      <c r="C21263" s="113">
        <v>1993</v>
      </c>
      <c r="D21263" s="113" t="s">
        <v>122</v>
      </c>
      <c r="E21263" s="113" t="s">
        <v>128</v>
      </c>
      <c r="F21263" s="113" t="s">
        <v>200</v>
      </c>
      <c r="G21263" s="150">
        <v>4.9670644300689995E-7</v>
      </c>
    </row>
    <row r="21264" spans="1:7" x14ac:dyDescent="0.25">
      <c r="A21264" s="108" t="str">
        <f t="shared" si="332"/>
        <v>PL_1993_NATIONAL TOTAL_PAH</v>
      </c>
      <c r="B21264" s="113" t="s">
        <v>168</v>
      </c>
      <c r="C21264" s="113">
        <v>1993</v>
      </c>
      <c r="D21264" s="113" t="s">
        <v>122</v>
      </c>
      <c r="E21264" s="113" t="s">
        <v>129</v>
      </c>
      <c r="F21264" s="113" t="s">
        <v>200</v>
      </c>
      <c r="G21264" s="113">
        <v>0.480183882281987</v>
      </c>
    </row>
    <row r="21265" spans="1:7" x14ac:dyDescent="0.25">
      <c r="A21265" s="108" t="str">
        <f t="shared" si="332"/>
        <v>PL_1993_NATIONAL TOTAL_HCB</v>
      </c>
      <c r="B21265" s="113" t="s">
        <v>168</v>
      </c>
      <c r="C21265" s="113">
        <v>1993</v>
      </c>
      <c r="D21265" s="113" t="s">
        <v>122</v>
      </c>
      <c r="E21265" s="113" t="s">
        <v>130</v>
      </c>
      <c r="F21265" s="113" t="s">
        <v>200</v>
      </c>
      <c r="G21265" s="150">
        <v>8.3064078669373698E-5</v>
      </c>
    </row>
    <row r="21266" spans="1:7" x14ac:dyDescent="0.25">
      <c r="A21266" s="108" t="str">
        <f t="shared" si="332"/>
        <v>PL_1993_NATIONAL TOTAL_PCB</v>
      </c>
      <c r="B21266" s="113" t="s">
        <v>168</v>
      </c>
      <c r="C21266" s="113">
        <v>1993</v>
      </c>
      <c r="D21266" s="113" t="s">
        <v>122</v>
      </c>
      <c r="E21266" s="113" t="s">
        <v>259</v>
      </c>
      <c r="F21266" s="113" t="s">
        <v>200</v>
      </c>
      <c r="G21266" s="113">
        <v>1.9181847286810899E-4</v>
      </c>
    </row>
    <row r="21267" spans="1:7" x14ac:dyDescent="0.25">
      <c r="A21267" s="108" t="str">
        <f t="shared" si="332"/>
        <v>PL_1993_1A3(FS)_NOx</v>
      </c>
      <c r="B21267" s="113" t="s">
        <v>168</v>
      </c>
      <c r="C21267" s="113">
        <v>1993</v>
      </c>
      <c r="D21267" s="113" t="s">
        <v>132</v>
      </c>
      <c r="E21267" s="113" t="s">
        <v>199</v>
      </c>
      <c r="F21267" s="113" t="s">
        <v>200</v>
      </c>
      <c r="G21267" s="113">
        <v>195.60916041201301</v>
      </c>
    </row>
    <row r="21268" spans="1:7" x14ac:dyDescent="0.25">
      <c r="A21268" s="108" t="str">
        <f t="shared" si="332"/>
        <v>PL_1993_1A3(FS)_NMVOC</v>
      </c>
      <c r="B21268" s="113" t="s">
        <v>168</v>
      </c>
      <c r="C21268" s="113">
        <v>1993</v>
      </c>
      <c r="D21268" s="113" t="s">
        <v>132</v>
      </c>
      <c r="E21268" s="113" t="s">
        <v>123</v>
      </c>
      <c r="F21268" s="113" t="s">
        <v>200</v>
      </c>
      <c r="G21268" s="113">
        <v>169.23066159645899</v>
      </c>
    </row>
    <row r="21269" spans="1:7" x14ac:dyDescent="0.25">
      <c r="A21269" s="108" t="str">
        <f t="shared" si="332"/>
        <v>PL_1993_1A3(FS)_SOx</v>
      </c>
      <c r="B21269" s="113" t="s">
        <v>168</v>
      </c>
      <c r="C21269" s="113">
        <v>1993</v>
      </c>
      <c r="D21269" s="113" t="s">
        <v>132</v>
      </c>
      <c r="E21269" s="113" t="s">
        <v>201</v>
      </c>
      <c r="F21269" s="113" t="s">
        <v>200</v>
      </c>
      <c r="G21269" s="113">
        <v>22.9358310586531</v>
      </c>
    </row>
    <row r="21270" spans="1:7" x14ac:dyDescent="0.25">
      <c r="A21270" s="108" t="str">
        <f t="shared" si="332"/>
        <v>PL_1993_1A3(FS)_NH3</v>
      </c>
      <c r="B21270" s="113" t="s">
        <v>168</v>
      </c>
      <c r="C21270" s="113">
        <v>1993</v>
      </c>
      <c r="D21270" s="113" t="s">
        <v>132</v>
      </c>
      <c r="E21270" s="113" t="s">
        <v>124</v>
      </c>
      <c r="F21270" s="113" t="s">
        <v>200</v>
      </c>
      <c r="G21270" s="113">
        <v>0.51014656810701997</v>
      </c>
    </row>
    <row r="21271" spans="1:7" x14ac:dyDescent="0.25">
      <c r="A21271" s="108" t="str">
        <f t="shared" si="332"/>
        <v>PL_1993_1A3(FS)_PM2.5</v>
      </c>
      <c r="B21271" s="113" t="s">
        <v>168</v>
      </c>
      <c r="C21271" s="113">
        <v>1993</v>
      </c>
      <c r="D21271" s="113" t="s">
        <v>132</v>
      </c>
      <c r="E21271" s="113" t="s">
        <v>203</v>
      </c>
      <c r="F21271" s="113" t="s">
        <v>200</v>
      </c>
      <c r="G21271" s="113">
        <v>8.3957880618503999</v>
      </c>
    </row>
    <row r="21272" spans="1:7" x14ac:dyDescent="0.25">
      <c r="A21272" s="108" t="str">
        <f t="shared" si="332"/>
        <v>PL_1993_3D_NOx</v>
      </c>
      <c r="B21272" s="113" t="s">
        <v>168</v>
      </c>
      <c r="C21272" s="113">
        <v>1993</v>
      </c>
      <c r="D21272" s="113" t="s">
        <v>206</v>
      </c>
      <c r="E21272" s="113" t="s">
        <v>199</v>
      </c>
      <c r="F21272" s="113" t="s">
        <v>200</v>
      </c>
      <c r="G21272" s="113">
        <v>60.308953866577198</v>
      </c>
    </row>
    <row r="21273" spans="1:7" x14ac:dyDescent="0.25">
      <c r="A21273" s="108" t="str">
        <f t="shared" si="332"/>
        <v>PL_1994_NATIONAL TOTAL_NOx</v>
      </c>
      <c r="B21273" s="113" t="s">
        <v>168</v>
      </c>
      <c r="C21273" s="113">
        <v>1994</v>
      </c>
      <c r="D21273" s="113" t="s">
        <v>122</v>
      </c>
      <c r="E21273" s="113" t="s">
        <v>199</v>
      </c>
      <c r="F21273" s="113" t="s">
        <v>200</v>
      </c>
      <c r="G21273" s="113">
        <v>1098.8747554614899</v>
      </c>
    </row>
    <row r="21274" spans="1:7" x14ac:dyDescent="0.25">
      <c r="A21274" s="108" t="str">
        <f t="shared" si="332"/>
        <v>PL_1994_NATIONAL TOTAL_NMVOC</v>
      </c>
      <c r="B21274" s="113" t="s">
        <v>168</v>
      </c>
      <c r="C21274" s="113">
        <v>1994</v>
      </c>
      <c r="D21274" s="113" t="s">
        <v>122</v>
      </c>
      <c r="E21274" s="113" t="s">
        <v>123</v>
      </c>
      <c r="F21274" s="113" t="s">
        <v>200</v>
      </c>
      <c r="G21274" s="113">
        <v>958.80635907879503</v>
      </c>
    </row>
    <row r="21275" spans="1:7" x14ac:dyDescent="0.25">
      <c r="A21275" s="108" t="str">
        <f t="shared" si="332"/>
        <v>PL_1994_NATIONAL TOTAL_SOx</v>
      </c>
      <c r="B21275" s="113" t="s">
        <v>168</v>
      </c>
      <c r="C21275" s="113">
        <v>1994</v>
      </c>
      <c r="D21275" s="113" t="s">
        <v>122</v>
      </c>
      <c r="E21275" s="113" t="s">
        <v>201</v>
      </c>
      <c r="F21275" s="113" t="s">
        <v>200</v>
      </c>
      <c r="G21275" s="113">
        <v>2148.1782251208501</v>
      </c>
    </row>
    <row r="21276" spans="1:7" x14ac:dyDescent="0.25">
      <c r="A21276" s="108" t="str">
        <f t="shared" si="332"/>
        <v>PL_1994_NATIONAL TOTAL_NH3</v>
      </c>
      <c r="B21276" s="113" t="s">
        <v>168</v>
      </c>
      <c r="C21276" s="113">
        <v>1994</v>
      </c>
      <c r="D21276" s="113" t="s">
        <v>122</v>
      </c>
      <c r="E21276" s="113" t="s">
        <v>124</v>
      </c>
      <c r="F21276" s="113" t="s">
        <v>200</v>
      </c>
      <c r="G21276" s="113">
        <v>391.14095325404702</v>
      </c>
    </row>
    <row r="21277" spans="1:7" x14ac:dyDescent="0.25">
      <c r="A21277" s="108" t="str">
        <f t="shared" si="332"/>
        <v>PL_1994_NATIONAL TOTAL_PM2.5</v>
      </c>
      <c r="B21277" s="113" t="s">
        <v>168</v>
      </c>
      <c r="C21277" s="113">
        <v>1994</v>
      </c>
      <c r="D21277" s="113" t="s">
        <v>122</v>
      </c>
      <c r="E21277" s="113" t="s">
        <v>203</v>
      </c>
      <c r="F21277" s="113" t="s">
        <v>200</v>
      </c>
      <c r="G21277" s="113">
        <v>459.29527405517001</v>
      </c>
    </row>
    <row r="21278" spans="1:7" x14ac:dyDescent="0.25">
      <c r="A21278" s="108" t="str">
        <f t="shared" si="332"/>
        <v>PL_1994_NATIONAL TOTAL_Pb</v>
      </c>
      <c r="B21278" s="113" t="s">
        <v>168</v>
      </c>
      <c r="C21278" s="113">
        <v>1994</v>
      </c>
      <c r="D21278" s="113" t="s">
        <v>122</v>
      </c>
      <c r="E21278" s="113" t="s">
        <v>125</v>
      </c>
      <c r="F21278" s="113" t="s">
        <v>200</v>
      </c>
      <c r="G21278" s="113">
        <v>0.58590643602285497</v>
      </c>
    </row>
    <row r="21279" spans="1:7" x14ac:dyDescent="0.25">
      <c r="A21279" s="108" t="str">
        <f t="shared" si="332"/>
        <v>PL_1994_NATIONAL TOTAL_Cd</v>
      </c>
      <c r="B21279" s="113" t="s">
        <v>168</v>
      </c>
      <c r="C21279" s="113">
        <v>1994</v>
      </c>
      <c r="D21279" s="113" t="s">
        <v>122</v>
      </c>
      <c r="E21279" s="113" t="s">
        <v>126</v>
      </c>
      <c r="F21279" s="113" t="s">
        <v>200</v>
      </c>
      <c r="G21279" s="113">
        <v>1.2613830586717001E-2</v>
      </c>
    </row>
    <row r="21280" spans="1:7" x14ac:dyDescent="0.25">
      <c r="A21280" s="108" t="str">
        <f t="shared" si="332"/>
        <v>PL_1994_NATIONAL TOTAL_Hg</v>
      </c>
      <c r="B21280" s="113" t="s">
        <v>168</v>
      </c>
      <c r="C21280" s="113">
        <v>1994</v>
      </c>
      <c r="D21280" s="113" t="s">
        <v>122</v>
      </c>
      <c r="E21280" s="113" t="s">
        <v>127</v>
      </c>
      <c r="F21280" s="113" t="s">
        <v>200</v>
      </c>
      <c r="G21280" s="113">
        <v>1.47072773831598E-2</v>
      </c>
    </row>
    <row r="21281" spans="1:7" x14ac:dyDescent="0.25">
      <c r="A21281" s="108" t="str">
        <f t="shared" si="332"/>
        <v>PL_1994_NATIONAL TOTAL_DIOX</v>
      </c>
      <c r="B21281" s="113" t="s">
        <v>168</v>
      </c>
      <c r="C21281" s="113">
        <v>1994</v>
      </c>
      <c r="D21281" s="113" t="s">
        <v>122</v>
      </c>
      <c r="E21281" s="113" t="s">
        <v>128</v>
      </c>
      <c r="F21281" s="113" t="s">
        <v>200</v>
      </c>
      <c r="G21281" s="150">
        <v>4.4620848779386701E-7</v>
      </c>
    </row>
    <row r="21282" spans="1:7" x14ac:dyDescent="0.25">
      <c r="A21282" s="108" t="str">
        <f t="shared" si="332"/>
        <v>PL_1994_NATIONAL TOTAL_PAH</v>
      </c>
      <c r="B21282" s="113" t="s">
        <v>168</v>
      </c>
      <c r="C21282" s="113">
        <v>1994</v>
      </c>
      <c r="D21282" s="113" t="s">
        <v>122</v>
      </c>
      <c r="E21282" s="113" t="s">
        <v>129</v>
      </c>
      <c r="F21282" s="113" t="s">
        <v>200</v>
      </c>
      <c r="G21282" s="113">
        <v>0.41555490606176998</v>
      </c>
    </row>
    <row r="21283" spans="1:7" x14ac:dyDescent="0.25">
      <c r="A21283" s="108" t="str">
        <f t="shared" si="332"/>
        <v>PL_1994_NATIONAL TOTAL_HCB</v>
      </c>
      <c r="B21283" s="113" t="s">
        <v>168</v>
      </c>
      <c r="C21283" s="113">
        <v>1994</v>
      </c>
      <c r="D21283" s="113" t="s">
        <v>122</v>
      </c>
      <c r="E21283" s="113" t="s">
        <v>130</v>
      </c>
      <c r="F21283" s="113" t="s">
        <v>200</v>
      </c>
      <c r="G21283" s="150">
        <v>8.3061811465265096E-5</v>
      </c>
    </row>
    <row r="21284" spans="1:7" x14ac:dyDescent="0.25">
      <c r="A21284" s="108" t="str">
        <f t="shared" si="332"/>
        <v>PL_1994_NATIONAL TOTAL_PCB</v>
      </c>
      <c r="B21284" s="113" t="s">
        <v>168</v>
      </c>
      <c r="C21284" s="113">
        <v>1994</v>
      </c>
      <c r="D21284" s="113" t="s">
        <v>122</v>
      </c>
      <c r="E21284" s="113" t="s">
        <v>259</v>
      </c>
      <c r="F21284" s="113" t="s">
        <v>200</v>
      </c>
      <c r="G21284" s="113">
        <v>1.9246381828482201E-4</v>
      </c>
    </row>
    <row r="21285" spans="1:7" x14ac:dyDescent="0.25">
      <c r="A21285" s="108" t="str">
        <f t="shared" si="332"/>
        <v>PL_1994_1A3(FS)_NOx</v>
      </c>
      <c r="B21285" s="113" t="s">
        <v>168</v>
      </c>
      <c r="C21285" s="113">
        <v>1994</v>
      </c>
      <c r="D21285" s="113" t="s">
        <v>132</v>
      </c>
      <c r="E21285" s="113" t="s">
        <v>199</v>
      </c>
      <c r="F21285" s="113" t="s">
        <v>200</v>
      </c>
      <c r="G21285" s="113">
        <v>197.66079732992699</v>
      </c>
    </row>
    <row r="21286" spans="1:7" x14ac:dyDescent="0.25">
      <c r="A21286" s="108" t="str">
        <f t="shared" si="332"/>
        <v>PL_1994_1A3(FS)_NMVOC</v>
      </c>
      <c r="B21286" s="113" t="s">
        <v>168</v>
      </c>
      <c r="C21286" s="113">
        <v>1994</v>
      </c>
      <c r="D21286" s="113" t="s">
        <v>132</v>
      </c>
      <c r="E21286" s="113" t="s">
        <v>123</v>
      </c>
      <c r="F21286" s="113" t="s">
        <v>200</v>
      </c>
      <c r="G21286" s="113">
        <v>178.94320589294699</v>
      </c>
    </row>
    <row r="21287" spans="1:7" x14ac:dyDescent="0.25">
      <c r="A21287" s="108" t="str">
        <f t="shared" si="332"/>
        <v>PL_1994_1A3(FS)_SOx</v>
      </c>
      <c r="B21287" s="113" t="s">
        <v>168</v>
      </c>
      <c r="C21287" s="113">
        <v>1994</v>
      </c>
      <c r="D21287" s="113" t="s">
        <v>132</v>
      </c>
      <c r="E21287" s="113" t="s">
        <v>201</v>
      </c>
      <c r="F21287" s="113" t="s">
        <v>200</v>
      </c>
      <c r="G21287" s="113">
        <v>22.861003302692101</v>
      </c>
    </row>
    <row r="21288" spans="1:7" x14ac:dyDescent="0.25">
      <c r="A21288" s="108" t="str">
        <f t="shared" si="332"/>
        <v>PL_1994_1A3(FS)_NH3</v>
      </c>
      <c r="B21288" s="113" t="s">
        <v>168</v>
      </c>
      <c r="C21288" s="113">
        <v>1994</v>
      </c>
      <c r="D21288" s="113" t="s">
        <v>132</v>
      </c>
      <c r="E21288" s="113" t="s">
        <v>124</v>
      </c>
      <c r="F21288" s="113" t="s">
        <v>200</v>
      </c>
      <c r="G21288" s="113">
        <v>0.81308288244051696</v>
      </c>
    </row>
    <row r="21289" spans="1:7" x14ac:dyDescent="0.25">
      <c r="A21289" s="108" t="str">
        <f t="shared" si="332"/>
        <v>PL_1994_1A3(FS)_PM2.5</v>
      </c>
      <c r="B21289" s="113" t="s">
        <v>168</v>
      </c>
      <c r="C21289" s="113">
        <v>1994</v>
      </c>
      <c r="D21289" s="113" t="s">
        <v>132</v>
      </c>
      <c r="E21289" s="113" t="s">
        <v>203</v>
      </c>
      <c r="F21289" s="113" t="s">
        <v>200</v>
      </c>
      <c r="G21289" s="113">
        <v>7.6740715610961603</v>
      </c>
    </row>
    <row r="21290" spans="1:7" x14ac:dyDescent="0.25">
      <c r="A21290" s="108" t="str">
        <f t="shared" si="332"/>
        <v>PL_1994_3D_NOx</v>
      </c>
      <c r="B21290" s="113" t="s">
        <v>168</v>
      </c>
      <c r="C21290" s="113">
        <v>1994</v>
      </c>
      <c r="D21290" s="113" t="s">
        <v>206</v>
      </c>
      <c r="E21290" s="113" t="s">
        <v>199</v>
      </c>
      <c r="F21290" s="113" t="s">
        <v>200</v>
      </c>
      <c r="G21290" s="113">
        <v>63.193877324833402</v>
      </c>
    </row>
    <row r="21291" spans="1:7" x14ac:dyDescent="0.25">
      <c r="A21291" s="108" t="str">
        <f t="shared" si="332"/>
        <v>PL_1995_NATIONAL TOTAL_NOx</v>
      </c>
      <c r="B21291" s="113" t="s">
        <v>168</v>
      </c>
      <c r="C21291" s="113">
        <v>1995</v>
      </c>
      <c r="D21291" s="113" t="s">
        <v>122</v>
      </c>
      <c r="E21291" s="113" t="s">
        <v>199</v>
      </c>
      <c r="F21291" s="113" t="s">
        <v>200</v>
      </c>
      <c r="G21291" s="113">
        <v>1077.9037915497199</v>
      </c>
    </row>
    <row r="21292" spans="1:7" x14ac:dyDescent="0.25">
      <c r="A21292" s="108" t="str">
        <f t="shared" si="332"/>
        <v>PL_1995_NATIONAL TOTAL_NMVOC</v>
      </c>
      <c r="B21292" s="113" t="s">
        <v>168</v>
      </c>
      <c r="C21292" s="113">
        <v>1995</v>
      </c>
      <c r="D21292" s="113" t="s">
        <v>122</v>
      </c>
      <c r="E21292" s="113" t="s">
        <v>123</v>
      </c>
      <c r="F21292" s="113" t="s">
        <v>200</v>
      </c>
      <c r="G21292" s="113">
        <v>944.368709894841</v>
      </c>
    </row>
    <row r="21293" spans="1:7" x14ac:dyDescent="0.25">
      <c r="A21293" s="108" t="str">
        <f t="shared" si="332"/>
        <v>PL_1995_NATIONAL TOTAL_SOx</v>
      </c>
      <c r="B21293" s="113" t="s">
        <v>168</v>
      </c>
      <c r="C21293" s="113">
        <v>1995</v>
      </c>
      <c r="D21293" s="113" t="s">
        <v>122</v>
      </c>
      <c r="E21293" s="113" t="s">
        <v>201</v>
      </c>
      <c r="F21293" s="113" t="s">
        <v>200</v>
      </c>
      <c r="G21293" s="113">
        <v>2079.1075831721901</v>
      </c>
    </row>
    <row r="21294" spans="1:7" x14ac:dyDescent="0.25">
      <c r="A21294" s="108" t="str">
        <f t="shared" si="332"/>
        <v>PL_1995_NATIONAL TOTAL_NH3</v>
      </c>
      <c r="B21294" s="113" t="s">
        <v>168</v>
      </c>
      <c r="C21294" s="113">
        <v>1995</v>
      </c>
      <c r="D21294" s="113" t="s">
        <v>122</v>
      </c>
      <c r="E21294" s="113" t="s">
        <v>124</v>
      </c>
      <c r="F21294" s="113" t="s">
        <v>200</v>
      </c>
      <c r="G21294" s="113">
        <v>383.776846124163</v>
      </c>
    </row>
    <row r="21295" spans="1:7" x14ac:dyDescent="0.25">
      <c r="A21295" s="108" t="str">
        <f t="shared" si="332"/>
        <v>PL_1995_NATIONAL TOTAL_PM2.5</v>
      </c>
      <c r="B21295" s="113" t="s">
        <v>168</v>
      </c>
      <c r="C21295" s="113">
        <v>1995</v>
      </c>
      <c r="D21295" s="113" t="s">
        <v>122</v>
      </c>
      <c r="E21295" s="113" t="s">
        <v>203</v>
      </c>
      <c r="F21295" s="113" t="s">
        <v>200</v>
      </c>
      <c r="G21295" s="113">
        <v>456.07833745715601</v>
      </c>
    </row>
    <row r="21296" spans="1:7" x14ac:dyDescent="0.25">
      <c r="A21296" s="108" t="str">
        <f t="shared" si="332"/>
        <v>PL_1995_NATIONAL TOTAL_Pb</v>
      </c>
      <c r="B21296" s="113" t="s">
        <v>168</v>
      </c>
      <c r="C21296" s="113">
        <v>1995</v>
      </c>
      <c r="D21296" s="113" t="s">
        <v>122</v>
      </c>
      <c r="E21296" s="113" t="s">
        <v>125</v>
      </c>
      <c r="F21296" s="113" t="s">
        <v>200</v>
      </c>
      <c r="G21296" s="113">
        <v>0.578862710166685</v>
      </c>
    </row>
    <row r="21297" spans="1:7" x14ac:dyDescent="0.25">
      <c r="A21297" s="108" t="str">
        <f t="shared" si="332"/>
        <v>PL_1995_NATIONAL TOTAL_Cd</v>
      </c>
      <c r="B21297" s="113" t="s">
        <v>168</v>
      </c>
      <c r="C21297" s="113">
        <v>1995</v>
      </c>
      <c r="D21297" s="113" t="s">
        <v>122</v>
      </c>
      <c r="E21297" s="113" t="s">
        <v>126</v>
      </c>
      <c r="F21297" s="113" t="s">
        <v>200</v>
      </c>
      <c r="G21297" s="113">
        <v>1.22479974139976E-2</v>
      </c>
    </row>
    <row r="21298" spans="1:7" x14ac:dyDescent="0.25">
      <c r="A21298" s="108" t="str">
        <f t="shared" si="332"/>
        <v>PL_1995_NATIONAL TOTAL_Hg</v>
      </c>
      <c r="B21298" s="113" t="s">
        <v>168</v>
      </c>
      <c r="C21298" s="113">
        <v>1995</v>
      </c>
      <c r="D21298" s="113" t="s">
        <v>122</v>
      </c>
      <c r="E21298" s="113" t="s">
        <v>127</v>
      </c>
      <c r="F21298" s="113" t="s">
        <v>200</v>
      </c>
      <c r="G21298" s="113">
        <v>1.3920264543443099E-2</v>
      </c>
    </row>
    <row r="21299" spans="1:7" x14ac:dyDescent="0.25">
      <c r="A21299" s="108" t="str">
        <f t="shared" si="332"/>
        <v>PL_1995_NATIONAL TOTAL_DIOX</v>
      </c>
      <c r="B21299" s="113" t="s">
        <v>168</v>
      </c>
      <c r="C21299" s="113">
        <v>1995</v>
      </c>
      <c r="D21299" s="113" t="s">
        <v>122</v>
      </c>
      <c r="E21299" s="113" t="s">
        <v>128</v>
      </c>
      <c r="F21299" s="113" t="s">
        <v>200</v>
      </c>
      <c r="G21299" s="150">
        <v>4.5574297339192401E-7</v>
      </c>
    </row>
    <row r="21300" spans="1:7" x14ac:dyDescent="0.25">
      <c r="A21300" s="108" t="str">
        <f t="shared" si="332"/>
        <v>PL_1995_NATIONAL TOTAL_PAH</v>
      </c>
      <c r="B21300" s="113" t="s">
        <v>168</v>
      </c>
      <c r="C21300" s="113">
        <v>1995</v>
      </c>
      <c r="D21300" s="113" t="s">
        <v>122</v>
      </c>
      <c r="E21300" s="113" t="s">
        <v>129</v>
      </c>
      <c r="F21300" s="113" t="s">
        <v>200</v>
      </c>
      <c r="G21300" s="113">
        <v>0.40945795128618001</v>
      </c>
    </row>
    <row r="21301" spans="1:7" x14ac:dyDescent="0.25">
      <c r="A21301" s="108" t="str">
        <f t="shared" si="332"/>
        <v>PL_1995_NATIONAL TOTAL_HCB</v>
      </c>
      <c r="B21301" s="113" t="s">
        <v>168</v>
      </c>
      <c r="C21301" s="113">
        <v>1995</v>
      </c>
      <c r="D21301" s="113" t="s">
        <v>122</v>
      </c>
      <c r="E21301" s="113" t="s">
        <v>130</v>
      </c>
      <c r="F21301" s="113" t="s">
        <v>200</v>
      </c>
      <c r="G21301" s="150">
        <v>8.3297930943584698E-5</v>
      </c>
    </row>
    <row r="21302" spans="1:7" x14ac:dyDescent="0.25">
      <c r="A21302" s="108" t="str">
        <f t="shared" si="332"/>
        <v>PL_1995_NATIONAL TOTAL_PCB</v>
      </c>
      <c r="B21302" s="113" t="s">
        <v>168</v>
      </c>
      <c r="C21302" s="113">
        <v>1995</v>
      </c>
      <c r="D21302" s="113" t="s">
        <v>122</v>
      </c>
      <c r="E21302" s="113" t="s">
        <v>259</v>
      </c>
      <c r="F21302" s="113" t="s">
        <v>200</v>
      </c>
      <c r="G21302" s="113">
        <v>1.8960220431504601E-4</v>
      </c>
    </row>
    <row r="21303" spans="1:7" x14ac:dyDescent="0.25">
      <c r="A21303" s="108" t="str">
        <f t="shared" si="332"/>
        <v>PL_1995_1A3(FS)_NOx</v>
      </c>
      <c r="B21303" s="113" t="s">
        <v>168</v>
      </c>
      <c r="C21303" s="113">
        <v>1995</v>
      </c>
      <c r="D21303" s="113" t="s">
        <v>132</v>
      </c>
      <c r="E21303" s="113" t="s">
        <v>199</v>
      </c>
      <c r="F21303" s="113" t="s">
        <v>200</v>
      </c>
      <c r="G21303" s="113">
        <v>197.872827758699</v>
      </c>
    </row>
    <row r="21304" spans="1:7" x14ac:dyDescent="0.25">
      <c r="A21304" s="108" t="str">
        <f t="shared" si="332"/>
        <v>PL_1995_1A3(FS)_NMVOC</v>
      </c>
      <c r="B21304" s="113" t="s">
        <v>168</v>
      </c>
      <c r="C21304" s="113">
        <v>1995</v>
      </c>
      <c r="D21304" s="113" t="s">
        <v>132</v>
      </c>
      <c r="E21304" s="113" t="s">
        <v>123</v>
      </c>
      <c r="F21304" s="113" t="s">
        <v>200</v>
      </c>
      <c r="G21304" s="113">
        <v>177.775234114488</v>
      </c>
    </row>
    <row r="21305" spans="1:7" x14ac:dyDescent="0.25">
      <c r="A21305" s="108" t="str">
        <f t="shared" si="332"/>
        <v>PL_1995_1A3(FS)_SOx</v>
      </c>
      <c r="B21305" s="113" t="s">
        <v>168</v>
      </c>
      <c r="C21305" s="113">
        <v>1995</v>
      </c>
      <c r="D21305" s="113" t="s">
        <v>132</v>
      </c>
      <c r="E21305" s="113" t="s">
        <v>201</v>
      </c>
      <c r="F21305" s="113" t="s">
        <v>200</v>
      </c>
      <c r="G21305" s="113">
        <v>23.4795143057944</v>
      </c>
    </row>
    <row r="21306" spans="1:7" x14ac:dyDescent="0.25">
      <c r="A21306" s="108" t="str">
        <f t="shared" si="332"/>
        <v>PL_1995_1A3(FS)_NH3</v>
      </c>
      <c r="B21306" s="113" t="s">
        <v>168</v>
      </c>
      <c r="C21306" s="113">
        <v>1995</v>
      </c>
      <c r="D21306" s="113" t="s">
        <v>132</v>
      </c>
      <c r="E21306" s="113" t="s">
        <v>124</v>
      </c>
      <c r="F21306" s="113" t="s">
        <v>200</v>
      </c>
      <c r="G21306" s="113">
        <v>1.13890906434857</v>
      </c>
    </row>
    <row r="21307" spans="1:7" x14ac:dyDescent="0.25">
      <c r="A21307" s="108" t="str">
        <f t="shared" si="332"/>
        <v>PL_1995_1A3(FS)_PM2.5</v>
      </c>
      <c r="B21307" s="113" t="s">
        <v>168</v>
      </c>
      <c r="C21307" s="113">
        <v>1995</v>
      </c>
      <c r="D21307" s="113" t="s">
        <v>132</v>
      </c>
      <c r="E21307" s="113" t="s">
        <v>203</v>
      </c>
      <c r="F21307" s="113" t="s">
        <v>200</v>
      </c>
      <c r="G21307" s="113">
        <v>7.8596816357193999</v>
      </c>
    </row>
    <row r="21308" spans="1:7" x14ac:dyDescent="0.25">
      <c r="A21308" s="108" t="str">
        <f t="shared" si="332"/>
        <v>PL_1995_3D_NOx</v>
      </c>
      <c r="B21308" s="113" t="s">
        <v>168</v>
      </c>
      <c r="C21308" s="113">
        <v>1995</v>
      </c>
      <c r="D21308" s="113" t="s">
        <v>206</v>
      </c>
      <c r="E21308" s="113" t="s">
        <v>199</v>
      </c>
      <c r="F21308" s="113" t="s">
        <v>200</v>
      </c>
      <c r="G21308" s="113">
        <v>64.993503130624902</v>
      </c>
    </row>
    <row r="21309" spans="1:7" x14ac:dyDescent="0.25">
      <c r="A21309" s="108" t="str">
        <f t="shared" si="332"/>
        <v>PL_1996_NATIONAL TOTAL_NOx</v>
      </c>
      <c r="B21309" s="113" t="s">
        <v>168</v>
      </c>
      <c r="C21309" s="113">
        <v>1996</v>
      </c>
      <c r="D21309" s="113" t="s">
        <v>122</v>
      </c>
      <c r="E21309" s="113" t="s">
        <v>199</v>
      </c>
      <c r="F21309" s="113" t="s">
        <v>200</v>
      </c>
      <c r="G21309" s="113">
        <v>1110.2284323131501</v>
      </c>
    </row>
    <row r="21310" spans="1:7" x14ac:dyDescent="0.25">
      <c r="A21310" s="108" t="str">
        <f t="shared" si="332"/>
        <v>PL_1996_NATIONAL TOTAL_NMVOC</v>
      </c>
      <c r="B21310" s="113" t="s">
        <v>168</v>
      </c>
      <c r="C21310" s="113">
        <v>1996</v>
      </c>
      <c r="D21310" s="113" t="s">
        <v>122</v>
      </c>
      <c r="E21310" s="113" t="s">
        <v>123</v>
      </c>
      <c r="F21310" s="113" t="s">
        <v>200</v>
      </c>
      <c r="G21310" s="113">
        <v>951.571340056243</v>
      </c>
    </row>
    <row r="21311" spans="1:7" x14ac:dyDescent="0.25">
      <c r="A21311" s="108" t="str">
        <f t="shared" si="332"/>
        <v>PL_1996_NATIONAL TOTAL_SOx</v>
      </c>
      <c r="B21311" s="113" t="s">
        <v>168</v>
      </c>
      <c r="C21311" s="113">
        <v>1996</v>
      </c>
      <c r="D21311" s="113" t="s">
        <v>122</v>
      </c>
      <c r="E21311" s="113" t="s">
        <v>201</v>
      </c>
      <c r="F21311" s="113" t="s">
        <v>200</v>
      </c>
      <c r="G21311" s="113">
        <v>2112.7538377911801</v>
      </c>
    </row>
    <row r="21312" spans="1:7" x14ac:dyDescent="0.25">
      <c r="A21312" s="108" t="str">
        <f t="shared" si="332"/>
        <v>PL_1996_NATIONAL TOTAL_NH3</v>
      </c>
      <c r="B21312" s="113" t="s">
        <v>168</v>
      </c>
      <c r="C21312" s="113">
        <v>1996</v>
      </c>
      <c r="D21312" s="113" t="s">
        <v>122</v>
      </c>
      <c r="E21312" s="113" t="s">
        <v>124</v>
      </c>
      <c r="F21312" s="113" t="s">
        <v>200</v>
      </c>
      <c r="G21312" s="113">
        <v>362.36011694804199</v>
      </c>
    </row>
    <row r="21313" spans="1:7" x14ac:dyDescent="0.25">
      <c r="A21313" s="108" t="str">
        <f t="shared" si="332"/>
        <v>PL_1996_NATIONAL TOTAL_PM2.5</v>
      </c>
      <c r="B21313" s="113" t="s">
        <v>168</v>
      </c>
      <c r="C21313" s="113">
        <v>1996</v>
      </c>
      <c r="D21313" s="113" t="s">
        <v>122</v>
      </c>
      <c r="E21313" s="113" t="s">
        <v>203</v>
      </c>
      <c r="F21313" s="113" t="s">
        <v>200</v>
      </c>
      <c r="G21313" s="113">
        <v>458.557887908125</v>
      </c>
    </row>
    <row r="21314" spans="1:7" x14ac:dyDescent="0.25">
      <c r="A21314" s="108" t="str">
        <f t="shared" ref="A21314:A21377" si="333">CONCATENATE(B21314,"_",C21314,"_",D21314,"_",E21314)</f>
        <v>PL_1996_NATIONAL TOTAL_Pb</v>
      </c>
      <c r="B21314" s="113" t="s">
        <v>168</v>
      </c>
      <c r="C21314" s="113">
        <v>1996</v>
      </c>
      <c r="D21314" s="113" t="s">
        <v>122</v>
      </c>
      <c r="E21314" s="113" t="s">
        <v>125</v>
      </c>
      <c r="F21314" s="113" t="s">
        <v>200</v>
      </c>
      <c r="G21314" s="113">
        <v>0.58027919072529399</v>
      </c>
    </row>
    <row r="21315" spans="1:7" x14ac:dyDescent="0.25">
      <c r="A21315" s="108" t="str">
        <f t="shared" si="333"/>
        <v>PL_1996_NATIONAL TOTAL_Cd</v>
      </c>
      <c r="B21315" s="113" t="s">
        <v>168</v>
      </c>
      <c r="C21315" s="113">
        <v>1996</v>
      </c>
      <c r="D21315" s="113" t="s">
        <v>122</v>
      </c>
      <c r="E21315" s="113" t="s">
        <v>126</v>
      </c>
      <c r="F21315" s="113" t="s">
        <v>200</v>
      </c>
      <c r="G21315" s="113">
        <v>1.2569949659594499E-2</v>
      </c>
    </row>
    <row r="21316" spans="1:7" x14ac:dyDescent="0.25">
      <c r="A21316" s="108" t="str">
        <f t="shared" si="333"/>
        <v>PL_1996_NATIONAL TOTAL_Hg</v>
      </c>
      <c r="B21316" s="113" t="s">
        <v>168</v>
      </c>
      <c r="C21316" s="113">
        <v>1996</v>
      </c>
      <c r="D21316" s="113" t="s">
        <v>122</v>
      </c>
      <c r="E21316" s="113" t="s">
        <v>127</v>
      </c>
      <c r="F21316" s="113" t="s">
        <v>200</v>
      </c>
      <c r="G21316" s="113">
        <v>1.4268916436965E-2</v>
      </c>
    </row>
    <row r="21317" spans="1:7" x14ac:dyDescent="0.25">
      <c r="A21317" s="108" t="str">
        <f t="shared" si="333"/>
        <v>PL_1996_NATIONAL TOTAL_DIOX</v>
      </c>
      <c r="B21317" s="113" t="s">
        <v>168</v>
      </c>
      <c r="C21317" s="113">
        <v>1996</v>
      </c>
      <c r="D21317" s="113" t="s">
        <v>122</v>
      </c>
      <c r="E21317" s="113" t="s">
        <v>128</v>
      </c>
      <c r="F21317" s="113" t="s">
        <v>200</v>
      </c>
      <c r="G21317" s="150">
        <v>4.5819884986900198E-7</v>
      </c>
    </row>
    <row r="21318" spans="1:7" x14ac:dyDescent="0.25">
      <c r="A21318" s="108" t="str">
        <f t="shared" si="333"/>
        <v>PL_1996_NATIONAL TOTAL_PAH</v>
      </c>
      <c r="B21318" s="113" t="s">
        <v>168</v>
      </c>
      <c r="C21318" s="113">
        <v>1996</v>
      </c>
      <c r="D21318" s="113" t="s">
        <v>122</v>
      </c>
      <c r="E21318" s="113" t="s">
        <v>129</v>
      </c>
      <c r="F21318" s="113" t="s">
        <v>200</v>
      </c>
      <c r="G21318" s="113">
        <v>0.41601023312658503</v>
      </c>
    </row>
    <row r="21319" spans="1:7" x14ac:dyDescent="0.25">
      <c r="A21319" s="108" t="str">
        <f t="shared" si="333"/>
        <v>PL_1996_NATIONAL TOTAL_HCB</v>
      </c>
      <c r="B21319" s="113" t="s">
        <v>168</v>
      </c>
      <c r="C21319" s="113">
        <v>1996</v>
      </c>
      <c r="D21319" s="113" t="s">
        <v>122</v>
      </c>
      <c r="E21319" s="113" t="s">
        <v>130</v>
      </c>
      <c r="F21319" s="113" t="s">
        <v>200</v>
      </c>
      <c r="G21319" s="150">
        <v>8.2330691180830106E-5</v>
      </c>
    </row>
    <row r="21320" spans="1:7" x14ac:dyDescent="0.25">
      <c r="A21320" s="108" t="str">
        <f t="shared" si="333"/>
        <v>PL_1996_NATIONAL TOTAL_PCB</v>
      </c>
      <c r="B21320" s="113" t="s">
        <v>168</v>
      </c>
      <c r="C21320" s="113">
        <v>1996</v>
      </c>
      <c r="D21320" s="113" t="s">
        <v>122</v>
      </c>
      <c r="E21320" s="113" t="s">
        <v>259</v>
      </c>
      <c r="F21320" s="113" t="s">
        <v>200</v>
      </c>
      <c r="G21320" s="113">
        <v>1.9011770057380899E-4</v>
      </c>
    </row>
    <row r="21321" spans="1:7" x14ac:dyDescent="0.25">
      <c r="A21321" s="108" t="str">
        <f t="shared" si="333"/>
        <v>PL_1996_1A3(FS)_NOx</v>
      </c>
      <c r="B21321" s="113" t="s">
        <v>168</v>
      </c>
      <c r="C21321" s="113">
        <v>1996</v>
      </c>
      <c r="D21321" s="113" t="s">
        <v>132</v>
      </c>
      <c r="E21321" s="113" t="s">
        <v>199</v>
      </c>
      <c r="F21321" s="113" t="s">
        <v>200</v>
      </c>
      <c r="G21321" s="113">
        <v>221.268843972881</v>
      </c>
    </row>
    <row r="21322" spans="1:7" x14ac:dyDescent="0.25">
      <c r="A21322" s="108" t="str">
        <f t="shared" si="333"/>
        <v>PL_1996_1A3(FS)_NMVOC</v>
      </c>
      <c r="B21322" s="113" t="s">
        <v>168</v>
      </c>
      <c r="C21322" s="113">
        <v>1996</v>
      </c>
      <c r="D21322" s="113" t="s">
        <v>132</v>
      </c>
      <c r="E21322" s="113" t="s">
        <v>123</v>
      </c>
      <c r="F21322" s="113" t="s">
        <v>200</v>
      </c>
      <c r="G21322" s="113">
        <v>182.76427121178199</v>
      </c>
    </row>
    <row r="21323" spans="1:7" x14ac:dyDescent="0.25">
      <c r="A21323" s="108" t="str">
        <f t="shared" si="333"/>
        <v>PL_1996_1A3(FS)_SOx</v>
      </c>
      <c r="B21323" s="113" t="s">
        <v>168</v>
      </c>
      <c r="C21323" s="113">
        <v>1996</v>
      </c>
      <c r="D21323" s="113" t="s">
        <v>132</v>
      </c>
      <c r="E21323" s="113" t="s">
        <v>201</v>
      </c>
      <c r="F21323" s="113" t="s">
        <v>200</v>
      </c>
      <c r="G21323" s="113">
        <v>23.7977141600871</v>
      </c>
    </row>
    <row r="21324" spans="1:7" x14ac:dyDescent="0.25">
      <c r="A21324" s="108" t="str">
        <f t="shared" si="333"/>
        <v>PL_1996_1A3(FS)_NH3</v>
      </c>
      <c r="B21324" s="113" t="s">
        <v>168</v>
      </c>
      <c r="C21324" s="113">
        <v>1996</v>
      </c>
      <c r="D21324" s="113" t="s">
        <v>132</v>
      </c>
      <c r="E21324" s="113" t="s">
        <v>124</v>
      </c>
      <c r="F21324" s="113" t="s">
        <v>200</v>
      </c>
      <c r="G21324" s="113">
        <v>1.4649741110901</v>
      </c>
    </row>
    <row r="21325" spans="1:7" x14ac:dyDescent="0.25">
      <c r="A21325" s="108" t="str">
        <f t="shared" si="333"/>
        <v>PL_1996_1A3(FS)_PM2.5</v>
      </c>
      <c r="B21325" s="113" t="s">
        <v>168</v>
      </c>
      <c r="C21325" s="113">
        <v>1996</v>
      </c>
      <c r="D21325" s="113" t="s">
        <v>132</v>
      </c>
      <c r="E21325" s="113" t="s">
        <v>203</v>
      </c>
      <c r="F21325" s="113" t="s">
        <v>200</v>
      </c>
      <c r="G21325" s="113">
        <v>9.8255437449675096</v>
      </c>
    </row>
    <row r="21326" spans="1:7" x14ac:dyDescent="0.25">
      <c r="A21326" s="108" t="str">
        <f t="shared" si="333"/>
        <v>PL_1996_3D_NOx</v>
      </c>
      <c r="B21326" s="113" t="s">
        <v>168</v>
      </c>
      <c r="C21326" s="113">
        <v>1996</v>
      </c>
      <c r="D21326" s="113" t="s">
        <v>206</v>
      </c>
      <c r="E21326" s="113" t="s">
        <v>199</v>
      </c>
      <c r="F21326" s="113" t="s">
        <v>200</v>
      </c>
      <c r="G21326" s="113">
        <v>64.161766084688097</v>
      </c>
    </row>
    <row r="21327" spans="1:7" x14ac:dyDescent="0.25">
      <c r="A21327" s="108" t="str">
        <f t="shared" si="333"/>
        <v>PL_1997_NATIONAL TOTAL_NOx</v>
      </c>
      <c r="B21327" s="113" t="s">
        <v>168</v>
      </c>
      <c r="C21327" s="113">
        <v>1997</v>
      </c>
      <c r="D21327" s="113" t="s">
        <v>122</v>
      </c>
      <c r="E21327" s="113" t="s">
        <v>199</v>
      </c>
      <c r="F21327" s="113" t="s">
        <v>200</v>
      </c>
      <c r="G21327" s="113">
        <v>1053.0829601412599</v>
      </c>
    </row>
    <row r="21328" spans="1:7" x14ac:dyDescent="0.25">
      <c r="A21328" s="108" t="str">
        <f t="shared" si="333"/>
        <v>PL_1997_NATIONAL TOTAL_NMVOC</v>
      </c>
      <c r="B21328" s="113" t="s">
        <v>168</v>
      </c>
      <c r="C21328" s="113">
        <v>1997</v>
      </c>
      <c r="D21328" s="113" t="s">
        <v>122</v>
      </c>
      <c r="E21328" s="113" t="s">
        <v>123</v>
      </c>
      <c r="F21328" s="113" t="s">
        <v>200</v>
      </c>
      <c r="G21328" s="113">
        <v>924.50942384156497</v>
      </c>
    </row>
    <row r="21329" spans="1:7" x14ac:dyDescent="0.25">
      <c r="A21329" s="108" t="str">
        <f t="shared" si="333"/>
        <v>PL_1997_NATIONAL TOTAL_SOx</v>
      </c>
      <c r="B21329" s="113" t="s">
        <v>168</v>
      </c>
      <c r="C21329" s="113">
        <v>1997</v>
      </c>
      <c r="D21329" s="113" t="s">
        <v>122</v>
      </c>
      <c r="E21329" s="113" t="s">
        <v>201</v>
      </c>
      <c r="F21329" s="113" t="s">
        <v>200</v>
      </c>
      <c r="G21329" s="113">
        <v>1903.7073739202001</v>
      </c>
    </row>
    <row r="21330" spans="1:7" x14ac:dyDescent="0.25">
      <c r="A21330" s="108" t="str">
        <f t="shared" si="333"/>
        <v>PL_1997_NATIONAL TOTAL_NH3</v>
      </c>
      <c r="B21330" s="113" t="s">
        <v>168</v>
      </c>
      <c r="C21330" s="113">
        <v>1997</v>
      </c>
      <c r="D21330" s="113" t="s">
        <v>122</v>
      </c>
      <c r="E21330" s="113" t="s">
        <v>124</v>
      </c>
      <c r="F21330" s="113" t="s">
        <v>200</v>
      </c>
      <c r="G21330" s="113">
        <v>365.87626990520101</v>
      </c>
    </row>
    <row r="21331" spans="1:7" x14ac:dyDescent="0.25">
      <c r="A21331" s="108" t="str">
        <f t="shared" si="333"/>
        <v>PL_1997_NATIONAL TOTAL_PM2.5</v>
      </c>
      <c r="B21331" s="113" t="s">
        <v>168</v>
      </c>
      <c r="C21331" s="113">
        <v>1997</v>
      </c>
      <c r="D21331" s="113" t="s">
        <v>122</v>
      </c>
      <c r="E21331" s="113" t="s">
        <v>203</v>
      </c>
      <c r="F21331" s="113" t="s">
        <v>200</v>
      </c>
      <c r="G21331" s="113">
        <v>407.28940840996103</v>
      </c>
    </row>
    <row r="21332" spans="1:7" x14ac:dyDescent="0.25">
      <c r="A21332" s="108" t="str">
        <f t="shared" si="333"/>
        <v>PL_1997_NATIONAL TOTAL_Pb</v>
      </c>
      <c r="B21332" s="113" t="s">
        <v>168</v>
      </c>
      <c r="C21332" s="113">
        <v>1997</v>
      </c>
      <c r="D21332" s="113" t="s">
        <v>122</v>
      </c>
      <c r="E21332" s="113" t="s">
        <v>125</v>
      </c>
      <c r="F21332" s="113" t="s">
        <v>200</v>
      </c>
      <c r="G21332" s="113">
        <v>0.555361385265842</v>
      </c>
    </row>
    <row r="21333" spans="1:7" x14ac:dyDescent="0.25">
      <c r="A21333" s="108" t="str">
        <f t="shared" si="333"/>
        <v>PL_1997_NATIONAL TOTAL_Cd</v>
      </c>
      <c r="B21333" s="113" t="s">
        <v>168</v>
      </c>
      <c r="C21333" s="113">
        <v>1997</v>
      </c>
      <c r="D21333" s="113" t="s">
        <v>122</v>
      </c>
      <c r="E21333" s="113" t="s">
        <v>126</v>
      </c>
      <c r="F21333" s="113" t="s">
        <v>200</v>
      </c>
      <c r="G21333" s="113">
        <v>1.2087864342466101E-2</v>
      </c>
    </row>
    <row r="21334" spans="1:7" x14ac:dyDescent="0.25">
      <c r="A21334" s="108" t="str">
        <f t="shared" si="333"/>
        <v>PL_1997_NATIONAL TOTAL_Hg</v>
      </c>
      <c r="B21334" s="113" t="s">
        <v>168</v>
      </c>
      <c r="C21334" s="113">
        <v>1997</v>
      </c>
      <c r="D21334" s="113" t="s">
        <v>122</v>
      </c>
      <c r="E21334" s="113" t="s">
        <v>127</v>
      </c>
      <c r="F21334" s="113" t="s">
        <v>200</v>
      </c>
      <c r="G21334" s="113">
        <v>1.36407383381301E-2</v>
      </c>
    </row>
    <row r="21335" spans="1:7" x14ac:dyDescent="0.25">
      <c r="A21335" s="108" t="str">
        <f t="shared" si="333"/>
        <v>PL_1997_NATIONAL TOTAL_DIOX</v>
      </c>
      <c r="B21335" s="113" t="s">
        <v>168</v>
      </c>
      <c r="C21335" s="113">
        <v>1997</v>
      </c>
      <c r="D21335" s="113" t="s">
        <v>122</v>
      </c>
      <c r="E21335" s="113" t="s">
        <v>128</v>
      </c>
      <c r="F21335" s="113" t="s">
        <v>200</v>
      </c>
      <c r="G21335" s="150">
        <v>4.1498445020326702E-7</v>
      </c>
    </row>
    <row r="21336" spans="1:7" x14ac:dyDescent="0.25">
      <c r="A21336" s="108" t="str">
        <f t="shared" si="333"/>
        <v>PL_1997_NATIONAL TOTAL_PAH</v>
      </c>
      <c r="B21336" s="113" t="s">
        <v>168</v>
      </c>
      <c r="C21336" s="113">
        <v>1997</v>
      </c>
      <c r="D21336" s="113" t="s">
        <v>122</v>
      </c>
      <c r="E21336" s="113" t="s">
        <v>129</v>
      </c>
      <c r="F21336" s="113" t="s">
        <v>200</v>
      </c>
      <c r="G21336" s="113">
        <v>0.35929159141713302</v>
      </c>
    </row>
    <row r="21337" spans="1:7" x14ac:dyDescent="0.25">
      <c r="A21337" s="108" t="str">
        <f t="shared" si="333"/>
        <v>PL_1997_NATIONAL TOTAL_HCB</v>
      </c>
      <c r="B21337" s="113" t="s">
        <v>168</v>
      </c>
      <c r="C21337" s="113">
        <v>1997</v>
      </c>
      <c r="D21337" s="113" t="s">
        <v>122</v>
      </c>
      <c r="E21337" s="113" t="s">
        <v>130</v>
      </c>
      <c r="F21337" s="113" t="s">
        <v>200</v>
      </c>
      <c r="G21337" s="150">
        <v>8.2086836875475494E-5</v>
      </c>
    </row>
    <row r="21338" spans="1:7" x14ac:dyDescent="0.25">
      <c r="A21338" s="108" t="str">
        <f t="shared" si="333"/>
        <v>PL_1997_NATIONAL TOTAL_PCB</v>
      </c>
      <c r="B21338" s="113" t="s">
        <v>168</v>
      </c>
      <c r="C21338" s="113">
        <v>1997</v>
      </c>
      <c r="D21338" s="113" t="s">
        <v>122</v>
      </c>
      <c r="E21338" s="113" t="s">
        <v>259</v>
      </c>
      <c r="F21338" s="113" t="s">
        <v>200</v>
      </c>
      <c r="G21338" s="113">
        <v>1.89562895114523E-4</v>
      </c>
    </row>
    <row r="21339" spans="1:7" x14ac:dyDescent="0.25">
      <c r="A21339" s="108" t="str">
        <f t="shared" si="333"/>
        <v>PL_1997_1A3(FS)_NOx</v>
      </c>
      <c r="B21339" s="113" t="s">
        <v>168</v>
      </c>
      <c r="C21339" s="113">
        <v>1997</v>
      </c>
      <c r="D21339" s="113" t="s">
        <v>132</v>
      </c>
      <c r="E21339" s="113" t="s">
        <v>199</v>
      </c>
      <c r="F21339" s="113" t="s">
        <v>200</v>
      </c>
      <c r="G21339" s="113">
        <v>224.62241144262401</v>
      </c>
    </row>
    <row r="21340" spans="1:7" x14ac:dyDescent="0.25">
      <c r="A21340" s="108" t="str">
        <f t="shared" si="333"/>
        <v>PL_1997_1A3(FS)_NMVOC</v>
      </c>
      <c r="B21340" s="113" t="s">
        <v>168</v>
      </c>
      <c r="C21340" s="113">
        <v>1997</v>
      </c>
      <c r="D21340" s="113" t="s">
        <v>132</v>
      </c>
      <c r="E21340" s="113" t="s">
        <v>123</v>
      </c>
      <c r="F21340" s="113" t="s">
        <v>200</v>
      </c>
      <c r="G21340" s="113">
        <v>178.761712077288</v>
      </c>
    </row>
    <row r="21341" spans="1:7" x14ac:dyDescent="0.25">
      <c r="A21341" s="108" t="str">
        <f t="shared" si="333"/>
        <v>PL_1997_1A3(FS)_SOx</v>
      </c>
      <c r="B21341" s="113" t="s">
        <v>168</v>
      </c>
      <c r="C21341" s="113">
        <v>1997</v>
      </c>
      <c r="D21341" s="113" t="s">
        <v>132</v>
      </c>
      <c r="E21341" s="113" t="s">
        <v>201</v>
      </c>
      <c r="F21341" s="113" t="s">
        <v>200</v>
      </c>
      <c r="G21341" s="113">
        <v>24.5619832991915</v>
      </c>
    </row>
    <row r="21342" spans="1:7" x14ac:dyDescent="0.25">
      <c r="A21342" s="108" t="str">
        <f t="shared" si="333"/>
        <v>PL_1997_1A3(FS)_NH3</v>
      </c>
      <c r="B21342" s="113" t="s">
        <v>168</v>
      </c>
      <c r="C21342" s="113">
        <v>1997</v>
      </c>
      <c r="D21342" s="113" t="s">
        <v>132</v>
      </c>
      <c r="E21342" s="113" t="s">
        <v>124</v>
      </c>
      <c r="F21342" s="113" t="s">
        <v>200</v>
      </c>
      <c r="G21342" s="113">
        <v>2.0729120144751501</v>
      </c>
    </row>
    <row r="21343" spans="1:7" x14ac:dyDescent="0.25">
      <c r="A21343" s="108" t="str">
        <f t="shared" si="333"/>
        <v>PL_1997_1A3(FS)_PM2.5</v>
      </c>
      <c r="B21343" s="113" t="s">
        <v>168</v>
      </c>
      <c r="C21343" s="113">
        <v>1997</v>
      </c>
      <c r="D21343" s="113" t="s">
        <v>132</v>
      </c>
      <c r="E21343" s="113" t="s">
        <v>203</v>
      </c>
      <c r="F21343" s="113" t="s">
        <v>200</v>
      </c>
      <c r="G21343" s="113">
        <v>9.2485349294173194</v>
      </c>
    </row>
    <row r="21344" spans="1:7" x14ac:dyDescent="0.25">
      <c r="A21344" s="108" t="str">
        <f t="shared" si="333"/>
        <v>PL_1997_3D_NOx</v>
      </c>
      <c r="B21344" s="113" t="s">
        <v>168</v>
      </c>
      <c r="C21344" s="113">
        <v>1997</v>
      </c>
      <c r="D21344" s="113" t="s">
        <v>206</v>
      </c>
      <c r="E21344" s="113" t="s">
        <v>199</v>
      </c>
      <c r="F21344" s="113" t="s">
        <v>200</v>
      </c>
      <c r="G21344" s="113">
        <v>66.153284184817394</v>
      </c>
    </row>
    <row r="21345" spans="1:7" x14ac:dyDescent="0.25">
      <c r="A21345" s="108" t="str">
        <f t="shared" si="333"/>
        <v>PL_1998_NATIONAL TOTAL_NOx</v>
      </c>
      <c r="B21345" s="113" t="s">
        <v>168</v>
      </c>
      <c r="C21345" s="113">
        <v>1998</v>
      </c>
      <c r="D21345" s="113" t="s">
        <v>122</v>
      </c>
      <c r="E21345" s="113" t="s">
        <v>199</v>
      </c>
      <c r="F21345" s="113" t="s">
        <v>200</v>
      </c>
      <c r="G21345" s="113">
        <v>956.77777048720895</v>
      </c>
    </row>
    <row r="21346" spans="1:7" x14ac:dyDescent="0.25">
      <c r="A21346" s="108" t="str">
        <f t="shared" si="333"/>
        <v>PL_1998_NATIONAL TOTAL_NMVOC</v>
      </c>
      <c r="B21346" s="113" t="s">
        <v>168</v>
      </c>
      <c r="C21346" s="113">
        <v>1998</v>
      </c>
      <c r="D21346" s="113" t="s">
        <v>122</v>
      </c>
      <c r="E21346" s="113" t="s">
        <v>123</v>
      </c>
      <c r="F21346" s="113" t="s">
        <v>200</v>
      </c>
      <c r="G21346" s="113">
        <v>859.54297220917397</v>
      </c>
    </row>
    <row r="21347" spans="1:7" x14ac:dyDescent="0.25">
      <c r="A21347" s="108" t="str">
        <f t="shared" si="333"/>
        <v>PL_1998_NATIONAL TOTAL_SOx</v>
      </c>
      <c r="B21347" s="113" t="s">
        <v>168</v>
      </c>
      <c r="C21347" s="113">
        <v>1998</v>
      </c>
      <c r="D21347" s="113" t="s">
        <v>122</v>
      </c>
      <c r="E21347" s="113" t="s">
        <v>201</v>
      </c>
      <c r="F21347" s="113" t="s">
        <v>200</v>
      </c>
      <c r="G21347" s="113">
        <v>1704.31096535189</v>
      </c>
    </row>
    <row r="21348" spans="1:7" x14ac:dyDescent="0.25">
      <c r="A21348" s="108" t="str">
        <f t="shared" si="333"/>
        <v>PL_1998_NATIONAL TOTAL_NH3</v>
      </c>
      <c r="B21348" s="113" t="s">
        <v>168</v>
      </c>
      <c r="C21348" s="113">
        <v>1998</v>
      </c>
      <c r="D21348" s="113" t="s">
        <v>122</v>
      </c>
      <c r="E21348" s="113" t="s">
        <v>124</v>
      </c>
      <c r="F21348" s="113" t="s">
        <v>200</v>
      </c>
      <c r="G21348" s="113">
        <v>374.767140605279</v>
      </c>
    </row>
    <row r="21349" spans="1:7" x14ac:dyDescent="0.25">
      <c r="A21349" s="108" t="str">
        <f t="shared" si="333"/>
        <v>PL_1998_NATIONAL TOTAL_PM2.5</v>
      </c>
      <c r="B21349" s="113" t="s">
        <v>168</v>
      </c>
      <c r="C21349" s="113">
        <v>1998</v>
      </c>
      <c r="D21349" s="113" t="s">
        <v>122</v>
      </c>
      <c r="E21349" s="113" t="s">
        <v>203</v>
      </c>
      <c r="F21349" s="113" t="s">
        <v>200</v>
      </c>
      <c r="G21349" s="113">
        <v>352.73911861788298</v>
      </c>
    </row>
    <row r="21350" spans="1:7" x14ac:dyDescent="0.25">
      <c r="A21350" s="108" t="str">
        <f t="shared" si="333"/>
        <v>PL_1998_NATIONAL TOTAL_Pb</v>
      </c>
      <c r="B21350" s="113" t="s">
        <v>168</v>
      </c>
      <c r="C21350" s="113">
        <v>1998</v>
      </c>
      <c r="D21350" s="113" t="s">
        <v>122</v>
      </c>
      <c r="E21350" s="113" t="s">
        <v>125</v>
      </c>
      <c r="F21350" s="113" t="s">
        <v>200</v>
      </c>
      <c r="G21350" s="113">
        <v>0.480035407180123</v>
      </c>
    </row>
    <row r="21351" spans="1:7" x14ac:dyDescent="0.25">
      <c r="A21351" s="108" t="str">
        <f t="shared" si="333"/>
        <v>PL_1998_NATIONAL TOTAL_Cd</v>
      </c>
      <c r="B21351" s="113" t="s">
        <v>168</v>
      </c>
      <c r="C21351" s="113">
        <v>1998</v>
      </c>
      <c r="D21351" s="113" t="s">
        <v>122</v>
      </c>
      <c r="E21351" s="113" t="s">
        <v>126</v>
      </c>
      <c r="F21351" s="113" t="s">
        <v>200</v>
      </c>
      <c r="G21351" s="113">
        <v>1.1200181190254101E-2</v>
      </c>
    </row>
    <row r="21352" spans="1:7" x14ac:dyDescent="0.25">
      <c r="A21352" s="108" t="str">
        <f t="shared" si="333"/>
        <v>PL_1998_NATIONAL TOTAL_Hg</v>
      </c>
      <c r="B21352" s="113" t="s">
        <v>168</v>
      </c>
      <c r="C21352" s="113">
        <v>1998</v>
      </c>
      <c r="D21352" s="113" t="s">
        <v>122</v>
      </c>
      <c r="E21352" s="113" t="s">
        <v>127</v>
      </c>
      <c r="F21352" s="113" t="s">
        <v>200</v>
      </c>
      <c r="G21352" s="113">
        <v>1.2758925864118699E-2</v>
      </c>
    </row>
    <row r="21353" spans="1:7" x14ac:dyDescent="0.25">
      <c r="A21353" s="108" t="str">
        <f t="shared" si="333"/>
        <v>PL_1998_NATIONAL TOTAL_DIOX</v>
      </c>
      <c r="B21353" s="113" t="s">
        <v>168</v>
      </c>
      <c r="C21353" s="113">
        <v>1998</v>
      </c>
      <c r="D21353" s="113" t="s">
        <v>122</v>
      </c>
      <c r="E21353" s="113" t="s">
        <v>128</v>
      </c>
      <c r="F21353" s="113" t="s">
        <v>200</v>
      </c>
      <c r="G21353" s="150">
        <v>3.6670507216756302E-7</v>
      </c>
    </row>
    <row r="21354" spans="1:7" x14ac:dyDescent="0.25">
      <c r="A21354" s="108" t="str">
        <f t="shared" si="333"/>
        <v>PL_1998_NATIONAL TOTAL_PAH</v>
      </c>
      <c r="B21354" s="113" t="s">
        <v>168</v>
      </c>
      <c r="C21354" s="113">
        <v>1998</v>
      </c>
      <c r="D21354" s="113" t="s">
        <v>122</v>
      </c>
      <c r="E21354" s="113" t="s">
        <v>129</v>
      </c>
      <c r="F21354" s="113" t="s">
        <v>200</v>
      </c>
      <c r="G21354" s="113">
        <v>0.29919958519781098</v>
      </c>
    </row>
    <row r="21355" spans="1:7" x14ac:dyDescent="0.25">
      <c r="A21355" s="108" t="str">
        <f t="shared" si="333"/>
        <v>PL_1998_NATIONAL TOTAL_HCB</v>
      </c>
      <c r="B21355" s="113" t="s">
        <v>168</v>
      </c>
      <c r="C21355" s="113">
        <v>1998</v>
      </c>
      <c r="D21355" s="113" t="s">
        <v>122</v>
      </c>
      <c r="E21355" s="113" t="s">
        <v>130</v>
      </c>
      <c r="F21355" s="113" t="s">
        <v>200</v>
      </c>
      <c r="G21355" s="150">
        <v>8.1560513272421905E-5</v>
      </c>
    </row>
    <row r="21356" spans="1:7" x14ac:dyDescent="0.25">
      <c r="A21356" s="108" t="str">
        <f t="shared" si="333"/>
        <v>PL_1998_NATIONAL TOTAL_PCB</v>
      </c>
      <c r="B21356" s="113" t="s">
        <v>168</v>
      </c>
      <c r="C21356" s="113">
        <v>1998</v>
      </c>
      <c r="D21356" s="113" t="s">
        <v>122</v>
      </c>
      <c r="E21356" s="113" t="s">
        <v>259</v>
      </c>
      <c r="F21356" s="113" t="s">
        <v>200</v>
      </c>
      <c r="G21356" s="113">
        <v>1.8948270278791899E-4</v>
      </c>
    </row>
    <row r="21357" spans="1:7" x14ac:dyDescent="0.25">
      <c r="A21357" s="108" t="str">
        <f t="shared" si="333"/>
        <v>PL_1998_1A3(FS)_NOx</v>
      </c>
      <c r="B21357" s="113" t="s">
        <v>168</v>
      </c>
      <c r="C21357" s="113">
        <v>1998</v>
      </c>
      <c r="D21357" s="113" t="s">
        <v>132</v>
      </c>
      <c r="E21357" s="113" t="s">
        <v>199</v>
      </c>
      <c r="F21357" s="113" t="s">
        <v>200</v>
      </c>
      <c r="G21357" s="113">
        <v>225.25895721425201</v>
      </c>
    </row>
    <row r="21358" spans="1:7" x14ac:dyDescent="0.25">
      <c r="A21358" s="108" t="str">
        <f t="shared" si="333"/>
        <v>PL_1998_1A3(FS)_NMVOC</v>
      </c>
      <c r="B21358" s="113" t="s">
        <v>168</v>
      </c>
      <c r="C21358" s="113">
        <v>1998</v>
      </c>
      <c r="D21358" s="113" t="s">
        <v>132</v>
      </c>
      <c r="E21358" s="113" t="s">
        <v>123</v>
      </c>
      <c r="F21358" s="113" t="s">
        <v>200</v>
      </c>
      <c r="G21358" s="113">
        <v>169.09417670065901</v>
      </c>
    </row>
    <row r="21359" spans="1:7" x14ac:dyDescent="0.25">
      <c r="A21359" s="108" t="str">
        <f t="shared" si="333"/>
        <v>PL_1998_1A3(FS)_SOx</v>
      </c>
      <c r="B21359" s="113" t="s">
        <v>168</v>
      </c>
      <c r="C21359" s="113">
        <v>1998</v>
      </c>
      <c r="D21359" s="113" t="s">
        <v>132</v>
      </c>
      <c r="E21359" s="113" t="s">
        <v>201</v>
      </c>
      <c r="F21359" s="113" t="s">
        <v>200</v>
      </c>
      <c r="G21359" s="113">
        <v>26.9251557442905</v>
      </c>
    </row>
    <row r="21360" spans="1:7" x14ac:dyDescent="0.25">
      <c r="A21360" s="108" t="str">
        <f t="shared" si="333"/>
        <v>PL_1998_1A3(FS)_NH3</v>
      </c>
      <c r="B21360" s="113" t="s">
        <v>168</v>
      </c>
      <c r="C21360" s="113">
        <v>1998</v>
      </c>
      <c r="D21360" s="113" t="s">
        <v>132</v>
      </c>
      <c r="E21360" s="113" t="s">
        <v>124</v>
      </c>
      <c r="F21360" s="113" t="s">
        <v>200</v>
      </c>
      <c r="G21360" s="113">
        <v>2.5522151320270101</v>
      </c>
    </row>
    <row r="21361" spans="1:7" x14ac:dyDescent="0.25">
      <c r="A21361" s="108" t="str">
        <f t="shared" si="333"/>
        <v>PL_1998_1A3(FS)_PM2.5</v>
      </c>
      <c r="B21361" s="113" t="s">
        <v>168</v>
      </c>
      <c r="C21361" s="113">
        <v>1998</v>
      </c>
      <c r="D21361" s="113" t="s">
        <v>132</v>
      </c>
      <c r="E21361" s="113" t="s">
        <v>203</v>
      </c>
      <c r="F21361" s="113" t="s">
        <v>200</v>
      </c>
      <c r="G21361" s="113">
        <v>9.8454336913500597</v>
      </c>
    </row>
    <row r="21362" spans="1:7" x14ac:dyDescent="0.25">
      <c r="A21362" s="108" t="str">
        <f t="shared" si="333"/>
        <v>PL_1998_3D_NOx</v>
      </c>
      <c r="B21362" s="113" t="s">
        <v>168</v>
      </c>
      <c r="C21362" s="113">
        <v>1998</v>
      </c>
      <c r="D21362" s="113" t="s">
        <v>206</v>
      </c>
      <c r="E21362" s="113" t="s">
        <v>199</v>
      </c>
      <c r="F21362" s="113" t="s">
        <v>200</v>
      </c>
      <c r="G21362" s="113">
        <v>65.870768993074506</v>
      </c>
    </row>
    <row r="21363" spans="1:7" x14ac:dyDescent="0.25">
      <c r="A21363" s="108" t="str">
        <f t="shared" si="333"/>
        <v>PL_1999_NATIONAL TOTAL_NOx</v>
      </c>
      <c r="B21363" s="113" t="s">
        <v>168</v>
      </c>
      <c r="C21363" s="113">
        <v>1999</v>
      </c>
      <c r="D21363" s="113" t="s">
        <v>122</v>
      </c>
      <c r="E21363" s="113" t="s">
        <v>199</v>
      </c>
      <c r="F21363" s="113" t="s">
        <v>200</v>
      </c>
      <c r="G21363" s="113">
        <v>924.29645021717795</v>
      </c>
    </row>
    <row r="21364" spans="1:7" x14ac:dyDescent="0.25">
      <c r="A21364" s="108" t="str">
        <f t="shared" si="333"/>
        <v>PL_1999_NATIONAL TOTAL_NMVOC</v>
      </c>
      <c r="B21364" s="113" t="s">
        <v>168</v>
      </c>
      <c r="C21364" s="113">
        <v>1999</v>
      </c>
      <c r="D21364" s="113" t="s">
        <v>122</v>
      </c>
      <c r="E21364" s="113" t="s">
        <v>123</v>
      </c>
      <c r="F21364" s="113" t="s">
        <v>200</v>
      </c>
      <c r="G21364" s="113">
        <v>852.03089621981405</v>
      </c>
    </row>
    <row r="21365" spans="1:7" x14ac:dyDescent="0.25">
      <c r="A21365" s="108" t="str">
        <f t="shared" si="333"/>
        <v>PL_1999_NATIONAL TOTAL_SOx</v>
      </c>
      <c r="B21365" s="113" t="s">
        <v>168</v>
      </c>
      <c r="C21365" s="113">
        <v>1999</v>
      </c>
      <c r="D21365" s="113" t="s">
        <v>122</v>
      </c>
      <c r="E21365" s="113" t="s">
        <v>201</v>
      </c>
      <c r="F21365" s="113" t="s">
        <v>200</v>
      </c>
      <c r="G21365" s="113">
        <v>1515.2095707795299</v>
      </c>
    </row>
    <row r="21366" spans="1:7" x14ac:dyDescent="0.25">
      <c r="A21366" s="108" t="str">
        <f t="shared" si="333"/>
        <v>PL_1999_NATIONAL TOTAL_NH3</v>
      </c>
      <c r="B21366" s="113" t="s">
        <v>168</v>
      </c>
      <c r="C21366" s="113">
        <v>1999</v>
      </c>
      <c r="D21366" s="113" t="s">
        <v>122</v>
      </c>
      <c r="E21366" s="113" t="s">
        <v>124</v>
      </c>
      <c r="F21366" s="113" t="s">
        <v>200</v>
      </c>
      <c r="G21366" s="113">
        <v>370.28333453452899</v>
      </c>
    </row>
    <row r="21367" spans="1:7" x14ac:dyDescent="0.25">
      <c r="A21367" s="108" t="str">
        <f t="shared" si="333"/>
        <v>PL_1999_NATIONAL TOTAL_PM2.5</v>
      </c>
      <c r="B21367" s="113" t="s">
        <v>168</v>
      </c>
      <c r="C21367" s="113">
        <v>1999</v>
      </c>
      <c r="D21367" s="113" t="s">
        <v>122</v>
      </c>
      <c r="E21367" s="113" t="s">
        <v>203</v>
      </c>
      <c r="F21367" s="113" t="s">
        <v>200</v>
      </c>
      <c r="G21367" s="113">
        <v>342.775145706052</v>
      </c>
    </row>
    <row r="21368" spans="1:7" x14ac:dyDescent="0.25">
      <c r="A21368" s="108" t="str">
        <f t="shared" si="333"/>
        <v>PL_1999_NATIONAL TOTAL_Pb</v>
      </c>
      <c r="B21368" s="113" t="s">
        <v>168</v>
      </c>
      <c r="C21368" s="113">
        <v>1999</v>
      </c>
      <c r="D21368" s="113" t="s">
        <v>122</v>
      </c>
      <c r="E21368" s="113" t="s">
        <v>125</v>
      </c>
      <c r="F21368" s="113" t="s">
        <v>200</v>
      </c>
      <c r="G21368" s="113">
        <v>0.46359015603963799</v>
      </c>
    </row>
    <row r="21369" spans="1:7" x14ac:dyDescent="0.25">
      <c r="A21369" s="108" t="str">
        <f t="shared" si="333"/>
        <v>PL_1999_NATIONAL TOTAL_Cd</v>
      </c>
      <c r="B21369" s="113" t="s">
        <v>168</v>
      </c>
      <c r="C21369" s="113">
        <v>1999</v>
      </c>
      <c r="D21369" s="113" t="s">
        <v>122</v>
      </c>
      <c r="E21369" s="113" t="s">
        <v>126</v>
      </c>
      <c r="F21369" s="113" t="s">
        <v>200</v>
      </c>
      <c r="G21369" s="113">
        <v>1.03885171445477E-2</v>
      </c>
    </row>
    <row r="21370" spans="1:7" x14ac:dyDescent="0.25">
      <c r="A21370" s="108" t="str">
        <f t="shared" si="333"/>
        <v>PL_1999_NATIONAL TOTAL_Hg</v>
      </c>
      <c r="B21370" s="113" t="s">
        <v>168</v>
      </c>
      <c r="C21370" s="113">
        <v>1999</v>
      </c>
      <c r="D21370" s="113" t="s">
        <v>122</v>
      </c>
      <c r="E21370" s="113" t="s">
        <v>127</v>
      </c>
      <c r="F21370" s="113" t="s">
        <v>200</v>
      </c>
      <c r="G21370" s="113">
        <v>1.2054392668178499E-2</v>
      </c>
    </row>
    <row r="21371" spans="1:7" x14ac:dyDescent="0.25">
      <c r="A21371" s="108" t="str">
        <f t="shared" si="333"/>
        <v>PL_1999_NATIONAL TOTAL_DIOX</v>
      </c>
      <c r="B21371" s="113" t="s">
        <v>168</v>
      </c>
      <c r="C21371" s="113">
        <v>1999</v>
      </c>
      <c r="D21371" s="113" t="s">
        <v>122</v>
      </c>
      <c r="E21371" s="113" t="s">
        <v>128</v>
      </c>
      <c r="F21371" s="113" t="s">
        <v>200</v>
      </c>
      <c r="G21371" s="150">
        <v>3.6199531973831701E-7</v>
      </c>
    </row>
    <row r="21372" spans="1:7" x14ac:dyDescent="0.25">
      <c r="A21372" s="108" t="str">
        <f t="shared" si="333"/>
        <v>PL_1999_NATIONAL TOTAL_PAH</v>
      </c>
      <c r="B21372" s="113" t="s">
        <v>168</v>
      </c>
      <c r="C21372" s="113">
        <v>1999</v>
      </c>
      <c r="D21372" s="113" t="s">
        <v>122</v>
      </c>
      <c r="E21372" s="113" t="s">
        <v>129</v>
      </c>
      <c r="F21372" s="113" t="s">
        <v>200</v>
      </c>
      <c r="G21372" s="113">
        <v>0.30269273783067302</v>
      </c>
    </row>
    <row r="21373" spans="1:7" x14ac:dyDescent="0.25">
      <c r="A21373" s="108" t="str">
        <f t="shared" si="333"/>
        <v>PL_1999_NATIONAL TOTAL_HCB</v>
      </c>
      <c r="B21373" s="113" t="s">
        <v>168</v>
      </c>
      <c r="C21373" s="113">
        <v>1999</v>
      </c>
      <c r="D21373" s="113" t="s">
        <v>122</v>
      </c>
      <c r="E21373" s="113" t="s">
        <v>130</v>
      </c>
      <c r="F21373" s="113" t="s">
        <v>200</v>
      </c>
      <c r="G21373" s="150">
        <v>8.1561372244640101E-5</v>
      </c>
    </row>
    <row r="21374" spans="1:7" x14ac:dyDescent="0.25">
      <c r="A21374" s="108" t="str">
        <f t="shared" si="333"/>
        <v>PL_1999_NATIONAL TOTAL_PCB</v>
      </c>
      <c r="B21374" s="113" t="s">
        <v>168</v>
      </c>
      <c r="C21374" s="113">
        <v>1999</v>
      </c>
      <c r="D21374" s="113" t="s">
        <v>122</v>
      </c>
      <c r="E21374" s="113" t="s">
        <v>259</v>
      </c>
      <c r="F21374" s="113" t="s">
        <v>200</v>
      </c>
      <c r="G21374" s="113">
        <v>1.78189658646394E-4</v>
      </c>
    </row>
    <row r="21375" spans="1:7" x14ac:dyDescent="0.25">
      <c r="A21375" s="108" t="str">
        <f t="shared" si="333"/>
        <v>PL_1999_1A3(FS)_NOx</v>
      </c>
      <c r="B21375" s="113" t="s">
        <v>168</v>
      </c>
      <c r="C21375" s="113">
        <v>1999</v>
      </c>
      <c r="D21375" s="113" t="s">
        <v>132</v>
      </c>
      <c r="E21375" s="113" t="s">
        <v>199</v>
      </c>
      <c r="F21375" s="113" t="s">
        <v>200</v>
      </c>
      <c r="G21375" s="113">
        <v>232.81361897443099</v>
      </c>
    </row>
    <row r="21376" spans="1:7" x14ac:dyDescent="0.25">
      <c r="A21376" s="108" t="str">
        <f t="shared" si="333"/>
        <v>PL_1999_1A3(FS)_NMVOC</v>
      </c>
      <c r="B21376" s="113" t="s">
        <v>168</v>
      </c>
      <c r="C21376" s="113">
        <v>1999</v>
      </c>
      <c r="D21376" s="113" t="s">
        <v>132</v>
      </c>
      <c r="E21376" s="113" t="s">
        <v>123</v>
      </c>
      <c r="F21376" s="113" t="s">
        <v>200</v>
      </c>
      <c r="G21376" s="113">
        <v>173.929732554906</v>
      </c>
    </row>
    <row r="21377" spans="1:7" x14ac:dyDescent="0.25">
      <c r="A21377" s="108" t="str">
        <f t="shared" si="333"/>
        <v>PL_1999_1A3(FS)_SOx</v>
      </c>
      <c r="B21377" s="113" t="s">
        <v>168</v>
      </c>
      <c r="C21377" s="113">
        <v>1999</v>
      </c>
      <c r="D21377" s="113" t="s">
        <v>132</v>
      </c>
      <c r="E21377" s="113" t="s">
        <v>201</v>
      </c>
      <c r="F21377" s="113" t="s">
        <v>200</v>
      </c>
      <c r="G21377" s="113">
        <v>20.8400461446553</v>
      </c>
    </row>
    <row r="21378" spans="1:7" x14ac:dyDescent="0.25">
      <c r="A21378" s="108" t="str">
        <f t="shared" ref="A21378:A21441" si="334">CONCATENATE(B21378,"_",C21378,"_",D21378,"_",E21378)</f>
        <v>PL_1999_1A3(FS)_NH3</v>
      </c>
      <c r="B21378" s="113" t="s">
        <v>168</v>
      </c>
      <c r="C21378" s="113">
        <v>1999</v>
      </c>
      <c r="D21378" s="113" t="s">
        <v>132</v>
      </c>
      <c r="E21378" s="113" t="s">
        <v>124</v>
      </c>
      <c r="F21378" s="113" t="s">
        <v>200</v>
      </c>
      <c r="G21378" s="113">
        <v>3.3572382933362399</v>
      </c>
    </row>
    <row r="21379" spans="1:7" x14ac:dyDescent="0.25">
      <c r="A21379" s="108" t="str">
        <f t="shared" si="334"/>
        <v>PL_1999_1A3(FS)_PM2.5</v>
      </c>
      <c r="B21379" s="113" t="s">
        <v>168</v>
      </c>
      <c r="C21379" s="113">
        <v>1999</v>
      </c>
      <c r="D21379" s="113" t="s">
        <v>132</v>
      </c>
      <c r="E21379" s="113" t="s">
        <v>203</v>
      </c>
      <c r="F21379" s="113" t="s">
        <v>200</v>
      </c>
      <c r="G21379" s="113">
        <v>10.1597773538005</v>
      </c>
    </row>
    <row r="21380" spans="1:7" x14ac:dyDescent="0.25">
      <c r="A21380" s="108" t="str">
        <f t="shared" si="334"/>
        <v>PL_1999_3D_NOx</v>
      </c>
      <c r="B21380" s="113" t="s">
        <v>168</v>
      </c>
      <c r="C21380" s="113">
        <v>1999</v>
      </c>
      <c r="D21380" s="113" t="s">
        <v>206</v>
      </c>
      <c r="E21380" s="113" t="s">
        <v>199</v>
      </c>
      <c r="F21380" s="113" t="s">
        <v>200</v>
      </c>
      <c r="G21380" s="113">
        <v>63.544507466984001</v>
      </c>
    </row>
    <row r="21381" spans="1:7" x14ac:dyDescent="0.25">
      <c r="A21381" s="108" t="str">
        <f t="shared" si="334"/>
        <v>PL_2000_NATIONAL TOTAL_NOx</v>
      </c>
      <c r="B21381" s="113" t="s">
        <v>168</v>
      </c>
      <c r="C21381" s="113">
        <v>2000</v>
      </c>
      <c r="D21381" s="113" t="s">
        <v>122</v>
      </c>
      <c r="E21381" s="113" t="s">
        <v>199</v>
      </c>
      <c r="F21381" s="113" t="s">
        <v>200</v>
      </c>
      <c r="G21381" s="113">
        <v>855.38846661123796</v>
      </c>
    </row>
    <row r="21382" spans="1:7" x14ac:dyDescent="0.25">
      <c r="A21382" s="108" t="str">
        <f t="shared" si="334"/>
        <v>PL_2000_NATIONAL TOTAL_NMVOC</v>
      </c>
      <c r="B21382" s="113" t="s">
        <v>168</v>
      </c>
      <c r="C21382" s="113">
        <v>2000</v>
      </c>
      <c r="D21382" s="113" t="s">
        <v>122</v>
      </c>
      <c r="E21382" s="113" t="s">
        <v>123</v>
      </c>
      <c r="F21382" s="113" t="s">
        <v>200</v>
      </c>
      <c r="G21382" s="113">
        <v>827.98213608346305</v>
      </c>
    </row>
    <row r="21383" spans="1:7" x14ac:dyDescent="0.25">
      <c r="A21383" s="108" t="str">
        <f t="shared" si="334"/>
        <v>PL_2000_NATIONAL TOTAL_SOx</v>
      </c>
      <c r="B21383" s="113" t="s">
        <v>168</v>
      </c>
      <c r="C21383" s="113">
        <v>2000</v>
      </c>
      <c r="D21383" s="113" t="s">
        <v>122</v>
      </c>
      <c r="E21383" s="113" t="s">
        <v>201</v>
      </c>
      <c r="F21383" s="113" t="s">
        <v>200</v>
      </c>
      <c r="G21383" s="113">
        <v>1298.28166531028</v>
      </c>
    </row>
    <row r="21384" spans="1:7" x14ac:dyDescent="0.25">
      <c r="A21384" s="108" t="str">
        <f t="shared" si="334"/>
        <v>PL_2000_NATIONAL TOTAL_NH3</v>
      </c>
      <c r="B21384" s="113" t="s">
        <v>168</v>
      </c>
      <c r="C21384" s="113">
        <v>2000</v>
      </c>
      <c r="D21384" s="113" t="s">
        <v>122</v>
      </c>
      <c r="E21384" s="113" t="s">
        <v>124</v>
      </c>
      <c r="F21384" s="113" t="s">
        <v>200</v>
      </c>
      <c r="G21384" s="113">
        <v>357.83056947012199</v>
      </c>
    </row>
    <row r="21385" spans="1:7" x14ac:dyDescent="0.25">
      <c r="A21385" s="108" t="str">
        <f t="shared" si="334"/>
        <v>PL_2000_NATIONAL TOTAL_PM2.5</v>
      </c>
      <c r="B21385" s="113" t="s">
        <v>168</v>
      </c>
      <c r="C21385" s="113">
        <v>2000</v>
      </c>
      <c r="D21385" s="113" t="s">
        <v>122</v>
      </c>
      <c r="E21385" s="113" t="s">
        <v>203</v>
      </c>
      <c r="F21385" s="113" t="s">
        <v>200</v>
      </c>
      <c r="G21385" s="113">
        <v>294.530522678843</v>
      </c>
    </row>
    <row r="21386" spans="1:7" x14ac:dyDescent="0.25">
      <c r="A21386" s="108" t="str">
        <f t="shared" si="334"/>
        <v>PL_2000_NATIONAL TOTAL_Pb</v>
      </c>
      <c r="B21386" s="113" t="s">
        <v>168</v>
      </c>
      <c r="C21386" s="113">
        <v>2000</v>
      </c>
      <c r="D21386" s="113" t="s">
        <v>122</v>
      </c>
      <c r="E21386" s="113" t="s">
        <v>125</v>
      </c>
      <c r="F21386" s="113" t="s">
        <v>200</v>
      </c>
      <c r="G21386" s="113">
        <v>0.39679173740428803</v>
      </c>
    </row>
    <row r="21387" spans="1:7" x14ac:dyDescent="0.25">
      <c r="A21387" s="108" t="str">
        <f t="shared" si="334"/>
        <v>PL_2000_NATIONAL TOTAL_Cd</v>
      </c>
      <c r="B21387" s="113" t="s">
        <v>168</v>
      </c>
      <c r="C21387" s="113">
        <v>2000</v>
      </c>
      <c r="D21387" s="113" t="s">
        <v>122</v>
      </c>
      <c r="E21387" s="113" t="s">
        <v>126</v>
      </c>
      <c r="F21387" s="113" t="s">
        <v>200</v>
      </c>
      <c r="G21387" s="113">
        <v>9.8557530851598706E-3</v>
      </c>
    </row>
    <row r="21388" spans="1:7" x14ac:dyDescent="0.25">
      <c r="A21388" s="108" t="str">
        <f t="shared" si="334"/>
        <v>PL_2000_NATIONAL TOTAL_Hg</v>
      </c>
      <c r="B21388" s="113" t="s">
        <v>168</v>
      </c>
      <c r="C21388" s="113">
        <v>2000</v>
      </c>
      <c r="D21388" s="113" t="s">
        <v>122</v>
      </c>
      <c r="E21388" s="113" t="s">
        <v>127</v>
      </c>
      <c r="F21388" s="113" t="s">
        <v>200</v>
      </c>
      <c r="G21388" s="113">
        <v>1.12922711651886E-2</v>
      </c>
    </row>
    <row r="21389" spans="1:7" x14ac:dyDescent="0.25">
      <c r="A21389" s="108" t="str">
        <f t="shared" si="334"/>
        <v>PL_2000_NATIONAL TOTAL_DIOX</v>
      </c>
      <c r="B21389" s="113" t="s">
        <v>168</v>
      </c>
      <c r="C21389" s="113">
        <v>2000</v>
      </c>
      <c r="D21389" s="113" t="s">
        <v>122</v>
      </c>
      <c r="E21389" s="113" t="s">
        <v>128</v>
      </c>
      <c r="F21389" s="113" t="s">
        <v>200</v>
      </c>
      <c r="G21389" s="150">
        <v>3.1426696067007602E-7</v>
      </c>
    </row>
    <row r="21390" spans="1:7" x14ac:dyDescent="0.25">
      <c r="A21390" s="108" t="str">
        <f t="shared" si="334"/>
        <v>PL_2000_NATIONAL TOTAL_PAH</v>
      </c>
      <c r="B21390" s="113" t="s">
        <v>168</v>
      </c>
      <c r="C21390" s="113">
        <v>2000</v>
      </c>
      <c r="D21390" s="113" t="s">
        <v>122</v>
      </c>
      <c r="E21390" s="113" t="s">
        <v>129</v>
      </c>
      <c r="F21390" s="113" t="s">
        <v>200</v>
      </c>
      <c r="G21390" s="113">
        <v>0.24220341467979301</v>
      </c>
    </row>
    <row r="21391" spans="1:7" x14ac:dyDescent="0.25">
      <c r="A21391" s="108" t="str">
        <f t="shared" si="334"/>
        <v>PL_2000_NATIONAL TOTAL_HCB</v>
      </c>
      <c r="B21391" s="113" t="s">
        <v>168</v>
      </c>
      <c r="C21391" s="113">
        <v>2000</v>
      </c>
      <c r="D21391" s="113" t="s">
        <v>122</v>
      </c>
      <c r="E21391" s="113" t="s">
        <v>130</v>
      </c>
      <c r="F21391" s="113" t="s">
        <v>200</v>
      </c>
      <c r="G21391" s="150">
        <v>1.28124399967904E-5</v>
      </c>
    </row>
    <row r="21392" spans="1:7" x14ac:dyDescent="0.25">
      <c r="A21392" s="108" t="str">
        <f t="shared" si="334"/>
        <v>PL_2000_NATIONAL TOTAL_PCB</v>
      </c>
      <c r="B21392" s="113" t="s">
        <v>168</v>
      </c>
      <c r="C21392" s="113">
        <v>2000</v>
      </c>
      <c r="D21392" s="113" t="s">
        <v>122</v>
      </c>
      <c r="E21392" s="113" t="s">
        <v>259</v>
      </c>
      <c r="F21392" s="113" t="s">
        <v>200</v>
      </c>
      <c r="G21392" s="113">
        <v>1.80422444814799E-4</v>
      </c>
    </row>
    <row r="21393" spans="1:7" x14ac:dyDescent="0.25">
      <c r="A21393" s="108" t="str">
        <f t="shared" si="334"/>
        <v>PL_2000_1A3(FS)_NOx</v>
      </c>
      <c r="B21393" s="113" t="s">
        <v>168</v>
      </c>
      <c r="C21393" s="113">
        <v>2000</v>
      </c>
      <c r="D21393" s="113" t="s">
        <v>132</v>
      </c>
      <c r="E21393" s="113" t="s">
        <v>199</v>
      </c>
      <c r="F21393" s="113" t="s">
        <v>200</v>
      </c>
      <c r="G21393" s="113">
        <v>203.44615431923199</v>
      </c>
    </row>
    <row r="21394" spans="1:7" x14ac:dyDescent="0.25">
      <c r="A21394" s="108" t="str">
        <f t="shared" si="334"/>
        <v>PL_2000_1A3(FS)_NMVOC</v>
      </c>
      <c r="B21394" s="113" t="s">
        <v>168</v>
      </c>
      <c r="C21394" s="113">
        <v>2000</v>
      </c>
      <c r="D21394" s="113" t="s">
        <v>132</v>
      </c>
      <c r="E21394" s="113" t="s">
        <v>123</v>
      </c>
      <c r="F21394" s="113" t="s">
        <v>200</v>
      </c>
      <c r="G21394" s="113">
        <v>162.72215344287201</v>
      </c>
    </row>
    <row r="21395" spans="1:7" x14ac:dyDescent="0.25">
      <c r="A21395" s="108" t="str">
        <f t="shared" si="334"/>
        <v>PL_2000_1A3(FS)_SOx</v>
      </c>
      <c r="B21395" s="113" t="s">
        <v>168</v>
      </c>
      <c r="C21395" s="113">
        <v>2000</v>
      </c>
      <c r="D21395" s="113" t="s">
        <v>132</v>
      </c>
      <c r="E21395" s="113" t="s">
        <v>201</v>
      </c>
      <c r="F21395" s="113" t="s">
        <v>200</v>
      </c>
      <c r="G21395" s="113">
        <v>8.2262037183073904</v>
      </c>
    </row>
    <row r="21396" spans="1:7" x14ac:dyDescent="0.25">
      <c r="A21396" s="108" t="str">
        <f t="shared" si="334"/>
        <v>PL_2000_1A3(FS)_NH3</v>
      </c>
      <c r="B21396" s="113" t="s">
        <v>168</v>
      </c>
      <c r="C21396" s="113">
        <v>2000</v>
      </c>
      <c r="D21396" s="113" t="s">
        <v>132</v>
      </c>
      <c r="E21396" s="113" t="s">
        <v>124</v>
      </c>
      <c r="F21396" s="113" t="s">
        <v>200</v>
      </c>
      <c r="G21396" s="113">
        <v>3.2289082539103102</v>
      </c>
    </row>
    <row r="21397" spans="1:7" x14ac:dyDescent="0.25">
      <c r="A21397" s="108" t="str">
        <f t="shared" si="334"/>
        <v>PL_2000_1A3(FS)_PM2.5</v>
      </c>
      <c r="B21397" s="113" t="s">
        <v>168</v>
      </c>
      <c r="C21397" s="113">
        <v>2000</v>
      </c>
      <c r="D21397" s="113" t="s">
        <v>132</v>
      </c>
      <c r="E21397" s="113" t="s">
        <v>203</v>
      </c>
      <c r="F21397" s="113" t="s">
        <v>200</v>
      </c>
      <c r="G21397" s="113">
        <v>9.3203857650084601</v>
      </c>
    </row>
    <row r="21398" spans="1:7" x14ac:dyDescent="0.25">
      <c r="A21398" s="108" t="str">
        <f t="shared" si="334"/>
        <v>PL_2000_3D_NOx</v>
      </c>
      <c r="B21398" s="113" t="s">
        <v>168</v>
      </c>
      <c r="C21398" s="113">
        <v>2000</v>
      </c>
      <c r="D21398" s="113" t="s">
        <v>206</v>
      </c>
      <c r="E21398" s="113" t="s">
        <v>199</v>
      </c>
      <c r="F21398" s="113" t="s">
        <v>200</v>
      </c>
      <c r="G21398" s="113">
        <v>61.537808485882501</v>
      </c>
    </row>
    <row r="21399" spans="1:7" x14ac:dyDescent="0.25">
      <c r="A21399" s="108" t="str">
        <f t="shared" si="334"/>
        <v>PL_2001_NATIONAL TOTAL_NOx</v>
      </c>
      <c r="B21399" s="113" t="s">
        <v>168</v>
      </c>
      <c r="C21399" s="113">
        <v>2001</v>
      </c>
      <c r="D21399" s="113" t="s">
        <v>122</v>
      </c>
      <c r="E21399" s="113" t="s">
        <v>199</v>
      </c>
      <c r="F21399" s="113" t="s">
        <v>200</v>
      </c>
      <c r="G21399" s="113">
        <v>828.962839570857</v>
      </c>
    </row>
    <row r="21400" spans="1:7" x14ac:dyDescent="0.25">
      <c r="A21400" s="108" t="str">
        <f t="shared" si="334"/>
        <v>PL_2001_NATIONAL TOTAL_NMVOC</v>
      </c>
      <c r="B21400" s="113" t="s">
        <v>168</v>
      </c>
      <c r="C21400" s="113">
        <v>2001</v>
      </c>
      <c r="D21400" s="113" t="s">
        <v>122</v>
      </c>
      <c r="E21400" s="113" t="s">
        <v>123</v>
      </c>
      <c r="F21400" s="113" t="s">
        <v>200</v>
      </c>
      <c r="G21400" s="113">
        <v>799.42363680758604</v>
      </c>
    </row>
    <row r="21401" spans="1:7" x14ac:dyDescent="0.25">
      <c r="A21401" s="108" t="str">
        <f t="shared" si="334"/>
        <v>PL_2001_NATIONAL TOTAL_SOx</v>
      </c>
      <c r="B21401" s="113" t="s">
        <v>168</v>
      </c>
      <c r="C21401" s="113">
        <v>2001</v>
      </c>
      <c r="D21401" s="113" t="s">
        <v>122</v>
      </c>
      <c r="E21401" s="113" t="s">
        <v>201</v>
      </c>
      <c r="F21401" s="113" t="s">
        <v>200</v>
      </c>
      <c r="G21401" s="113">
        <v>1253.94697153217</v>
      </c>
    </row>
    <row r="21402" spans="1:7" x14ac:dyDescent="0.25">
      <c r="A21402" s="108" t="str">
        <f t="shared" si="334"/>
        <v>PL_2001_NATIONAL TOTAL_NH3</v>
      </c>
      <c r="B21402" s="113" t="s">
        <v>168</v>
      </c>
      <c r="C21402" s="113">
        <v>2001</v>
      </c>
      <c r="D21402" s="113" t="s">
        <v>122</v>
      </c>
      <c r="E21402" s="113" t="s">
        <v>124</v>
      </c>
      <c r="F21402" s="113" t="s">
        <v>200</v>
      </c>
      <c r="G21402" s="113">
        <v>345.89985762662002</v>
      </c>
    </row>
    <row r="21403" spans="1:7" x14ac:dyDescent="0.25">
      <c r="A21403" s="108" t="str">
        <f t="shared" si="334"/>
        <v>PL_2001_NATIONAL TOTAL_PM2.5</v>
      </c>
      <c r="B21403" s="113" t="s">
        <v>168</v>
      </c>
      <c r="C21403" s="113">
        <v>2001</v>
      </c>
      <c r="D21403" s="113" t="s">
        <v>122</v>
      </c>
      <c r="E21403" s="113" t="s">
        <v>203</v>
      </c>
      <c r="F21403" s="113" t="s">
        <v>200</v>
      </c>
      <c r="G21403" s="113">
        <v>305.82373822479502</v>
      </c>
    </row>
    <row r="21404" spans="1:7" x14ac:dyDescent="0.25">
      <c r="A21404" s="108" t="str">
        <f t="shared" si="334"/>
        <v>PL_2001_NATIONAL TOTAL_Pb</v>
      </c>
      <c r="B21404" s="113" t="s">
        <v>168</v>
      </c>
      <c r="C21404" s="113">
        <v>2001</v>
      </c>
      <c r="D21404" s="113" t="s">
        <v>122</v>
      </c>
      <c r="E21404" s="113" t="s">
        <v>125</v>
      </c>
      <c r="F21404" s="113" t="s">
        <v>200</v>
      </c>
      <c r="G21404" s="113">
        <v>0.271454534870263</v>
      </c>
    </row>
    <row r="21405" spans="1:7" x14ac:dyDescent="0.25">
      <c r="A21405" s="108" t="str">
        <f t="shared" si="334"/>
        <v>PL_2001_NATIONAL TOTAL_Cd</v>
      </c>
      <c r="B21405" s="113" t="s">
        <v>168</v>
      </c>
      <c r="C21405" s="113">
        <v>2001</v>
      </c>
      <c r="D21405" s="113" t="s">
        <v>122</v>
      </c>
      <c r="E21405" s="113" t="s">
        <v>126</v>
      </c>
      <c r="F21405" s="113" t="s">
        <v>200</v>
      </c>
      <c r="G21405" s="113">
        <v>9.5007090256327194E-3</v>
      </c>
    </row>
    <row r="21406" spans="1:7" x14ac:dyDescent="0.25">
      <c r="A21406" s="108" t="str">
        <f t="shared" si="334"/>
        <v>PL_2001_NATIONAL TOTAL_Hg</v>
      </c>
      <c r="B21406" s="113" t="s">
        <v>168</v>
      </c>
      <c r="C21406" s="113">
        <v>2001</v>
      </c>
      <c r="D21406" s="113" t="s">
        <v>122</v>
      </c>
      <c r="E21406" s="113" t="s">
        <v>127</v>
      </c>
      <c r="F21406" s="113" t="s">
        <v>200</v>
      </c>
      <c r="G21406" s="113">
        <v>1.1086540482392999E-2</v>
      </c>
    </row>
    <row r="21407" spans="1:7" x14ac:dyDescent="0.25">
      <c r="A21407" s="108" t="str">
        <f t="shared" si="334"/>
        <v>PL_2001_NATIONAL TOTAL_DIOX</v>
      </c>
      <c r="B21407" s="113" t="s">
        <v>168</v>
      </c>
      <c r="C21407" s="113">
        <v>2001</v>
      </c>
      <c r="D21407" s="113" t="s">
        <v>122</v>
      </c>
      <c r="E21407" s="113" t="s">
        <v>128</v>
      </c>
      <c r="F21407" s="113" t="s">
        <v>200</v>
      </c>
      <c r="G21407" s="150">
        <v>3.3038001663530899E-7</v>
      </c>
    </row>
    <row r="21408" spans="1:7" x14ac:dyDescent="0.25">
      <c r="A21408" s="108" t="str">
        <f t="shared" si="334"/>
        <v>PL_2001_NATIONAL TOTAL_PAH</v>
      </c>
      <c r="B21408" s="113" t="s">
        <v>168</v>
      </c>
      <c r="C21408" s="113">
        <v>2001</v>
      </c>
      <c r="D21408" s="113" t="s">
        <v>122</v>
      </c>
      <c r="E21408" s="113" t="s">
        <v>129</v>
      </c>
      <c r="F21408" s="113" t="s">
        <v>200</v>
      </c>
      <c r="G21408" s="113">
        <v>0.26397729171433398</v>
      </c>
    </row>
    <row r="21409" spans="1:7" x14ac:dyDescent="0.25">
      <c r="A21409" s="108" t="str">
        <f t="shared" si="334"/>
        <v>PL_2001_NATIONAL TOTAL_HCB</v>
      </c>
      <c r="B21409" s="113" t="s">
        <v>168</v>
      </c>
      <c r="C21409" s="113">
        <v>2001</v>
      </c>
      <c r="D21409" s="113" t="s">
        <v>122</v>
      </c>
      <c r="E21409" s="113" t="s">
        <v>130</v>
      </c>
      <c r="F21409" s="113" t="s">
        <v>200</v>
      </c>
      <c r="G21409" s="150">
        <v>1.2815270114442E-5</v>
      </c>
    </row>
    <row r="21410" spans="1:7" x14ac:dyDescent="0.25">
      <c r="A21410" s="108" t="str">
        <f t="shared" si="334"/>
        <v>PL_2001_NATIONAL TOTAL_PCB</v>
      </c>
      <c r="B21410" s="113" t="s">
        <v>168</v>
      </c>
      <c r="C21410" s="113">
        <v>2001</v>
      </c>
      <c r="D21410" s="113" t="s">
        <v>122</v>
      </c>
      <c r="E21410" s="113" t="s">
        <v>259</v>
      </c>
      <c r="F21410" s="113" t="s">
        <v>200</v>
      </c>
      <c r="G21410" s="113">
        <v>1.74425077353804E-4</v>
      </c>
    </row>
    <row r="21411" spans="1:7" x14ac:dyDescent="0.25">
      <c r="A21411" s="108" t="str">
        <f t="shared" si="334"/>
        <v>PL_2001_1A3(FS)_NOx</v>
      </c>
      <c r="B21411" s="113" t="s">
        <v>168</v>
      </c>
      <c r="C21411" s="113">
        <v>2001</v>
      </c>
      <c r="D21411" s="113" t="s">
        <v>132</v>
      </c>
      <c r="E21411" s="113" t="s">
        <v>199</v>
      </c>
      <c r="F21411" s="113" t="s">
        <v>200</v>
      </c>
      <c r="G21411" s="113">
        <v>175.64445269372601</v>
      </c>
    </row>
    <row r="21412" spans="1:7" x14ac:dyDescent="0.25">
      <c r="A21412" s="108" t="str">
        <f t="shared" si="334"/>
        <v>PL_2001_1A3(FS)_NMVOC</v>
      </c>
      <c r="B21412" s="113" t="s">
        <v>168</v>
      </c>
      <c r="C21412" s="113">
        <v>2001</v>
      </c>
      <c r="D21412" s="113" t="s">
        <v>132</v>
      </c>
      <c r="E21412" s="113" t="s">
        <v>123</v>
      </c>
      <c r="F21412" s="113" t="s">
        <v>200</v>
      </c>
      <c r="G21412" s="113">
        <v>129.299744887044</v>
      </c>
    </row>
    <row r="21413" spans="1:7" x14ac:dyDescent="0.25">
      <c r="A21413" s="108" t="str">
        <f t="shared" si="334"/>
        <v>PL_2001_1A3(FS)_SOx</v>
      </c>
      <c r="B21413" s="113" t="s">
        <v>168</v>
      </c>
      <c r="C21413" s="113">
        <v>2001</v>
      </c>
      <c r="D21413" s="113" t="s">
        <v>132</v>
      </c>
      <c r="E21413" s="113" t="s">
        <v>201</v>
      </c>
      <c r="F21413" s="113" t="s">
        <v>200</v>
      </c>
      <c r="G21413" s="113">
        <v>8.0161772653179195</v>
      </c>
    </row>
    <row r="21414" spans="1:7" x14ac:dyDescent="0.25">
      <c r="A21414" s="108" t="str">
        <f t="shared" si="334"/>
        <v>PL_2001_1A3(FS)_NH3</v>
      </c>
      <c r="B21414" s="113" t="s">
        <v>168</v>
      </c>
      <c r="C21414" s="113">
        <v>2001</v>
      </c>
      <c r="D21414" s="113" t="s">
        <v>132</v>
      </c>
      <c r="E21414" s="113" t="s">
        <v>124</v>
      </c>
      <c r="F21414" s="113" t="s">
        <v>200</v>
      </c>
      <c r="G21414" s="113">
        <v>3.7641459121290901</v>
      </c>
    </row>
    <row r="21415" spans="1:7" x14ac:dyDescent="0.25">
      <c r="A21415" s="108" t="str">
        <f t="shared" si="334"/>
        <v>PL_2001_1A3(FS)_PM2.5</v>
      </c>
      <c r="B21415" s="113" t="s">
        <v>168</v>
      </c>
      <c r="C21415" s="113">
        <v>2001</v>
      </c>
      <c r="D21415" s="113" t="s">
        <v>132</v>
      </c>
      <c r="E21415" s="113" t="s">
        <v>203</v>
      </c>
      <c r="F21415" s="113" t="s">
        <v>200</v>
      </c>
      <c r="G21415" s="113">
        <v>8.5455106646184102</v>
      </c>
    </row>
    <row r="21416" spans="1:7" x14ac:dyDescent="0.25">
      <c r="A21416" s="108" t="str">
        <f t="shared" si="334"/>
        <v>PL_2001_3D_NOx</v>
      </c>
      <c r="B21416" s="113" t="s">
        <v>168</v>
      </c>
      <c r="C21416" s="113">
        <v>2001</v>
      </c>
      <c r="D21416" s="113" t="s">
        <v>206</v>
      </c>
      <c r="E21416" s="113" t="s">
        <v>199</v>
      </c>
      <c r="F21416" s="113" t="s">
        <v>200</v>
      </c>
      <c r="G21416" s="113">
        <v>62.218975184451502</v>
      </c>
    </row>
    <row r="21417" spans="1:7" x14ac:dyDescent="0.25">
      <c r="A21417" s="108" t="str">
        <f t="shared" si="334"/>
        <v>PL_2002_NATIONAL TOTAL_NOx</v>
      </c>
      <c r="B21417" s="113" t="s">
        <v>168</v>
      </c>
      <c r="C21417" s="113">
        <v>2002</v>
      </c>
      <c r="D21417" s="113" t="s">
        <v>122</v>
      </c>
      <c r="E21417" s="113" t="s">
        <v>199</v>
      </c>
      <c r="F21417" s="113" t="s">
        <v>200</v>
      </c>
      <c r="G21417" s="113">
        <v>794.70441090878796</v>
      </c>
    </row>
    <row r="21418" spans="1:7" x14ac:dyDescent="0.25">
      <c r="A21418" s="108" t="str">
        <f t="shared" si="334"/>
        <v>PL_2002_NATIONAL TOTAL_NMVOC</v>
      </c>
      <c r="B21418" s="113" t="s">
        <v>168</v>
      </c>
      <c r="C21418" s="113">
        <v>2002</v>
      </c>
      <c r="D21418" s="113" t="s">
        <v>122</v>
      </c>
      <c r="E21418" s="113" t="s">
        <v>123</v>
      </c>
      <c r="F21418" s="113" t="s">
        <v>200</v>
      </c>
      <c r="G21418" s="113">
        <v>797.67624264852498</v>
      </c>
    </row>
    <row r="21419" spans="1:7" x14ac:dyDescent="0.25">
      <c r="A21419" s="108" t="str">
        <f t="shared" si="334"/>
        <v>PL_2002_NATIONAL TOTAL_SOx</v>
      </c>
      <c r="B21419" s="113" t="s">
        <v>168</v>
      </c>
      <c r="C21419" s="113">
        <v>2002</v>
      </c>
      <c r="D21419" s="113" t="s">
        <v>122</v>
      </c>
      <c r="E21419" s="113" t="s">
        <v>201</v>
      </c>
      <c r="F21419" s="113" t="s">
        <v>200</v>
      </c>
      <c r="G21419" s="113">
        <v>1184.9452078558099</v>
      </c>
    </row>
    <row r="21420" spans="1:7" x14ac:dyDescent="0.25">
      <c r="A21420" s="108" t="str">
        <f t="shared" si="334"/>
        <v>PL_2002_NATIONAL TOTAL_NH3</v>
      </c>
      <c r="B21420" s="113" t="s">
        <v>168</v>
      </c>
      <c r="C21420" s="113">
        <v>2002</v>
      </c>
      <c r="D21420" s="113" t="s">
        <v>122</v>
      </c>
      <c r="E21420" s="113" t="s">
        <v>124</v>
      </c>
      <c r="F21420" s="113" t="s">
        <v>200</v>
      </c>
      <c r="G21420" s="113">
        <v>338.987376432026</v>
      </c>
    </row>
    <row r="21421" spans="1:7" x14ac:dyDescent="0.25">
      <c r="A21421" s="108" t="str">
        <f t="shared" si="334"/>
        <v>PL_2002_NATIONAL TOTAL_PM2.5</v>
      </c>
      <c r="B21421" s="113" t="s">
        <v>168</v>
      </c>
      <c r="C21421" s="113">
        <v>2002</v>
      </c>
      <c r="D21421" s="113" t="s">
        <v>122</v>
      </c>
      <c r="E21421" s="113" t="s">
        <v>203</v>
      </c>
      <c r="F21421" s="113" t="s">
        <v>200</v>
      </c>
      <c r="G21421" s="113">
        <v>312.23121049005402</v>
      </c>
    </row>
    <row r="21422" spans="1:7" x14ac:dyDescent="0.25">
      <c r="A21422" s="108" t="str">
        <f t="shared" si="334"/>
        <v>PL_2002_NATIONAL TOTAL_Pb</v>
      </c>
      <c r="B21422" s="113" t="s">
        <v>168</v>
      </c>
      <c r="C21422" s="113">
        <v>2002</v>
      </c>
      <c r="D21422" s="113" t="s">
        <v>122</v>
      </c>
      <c r="E21422" s="113" t="s">
        <v>125</v>
      </c>
      <c r="F21422" s="113" t="s">
        <v>200</v>
      </c>
      <c r="G21422" s="113">
        <v>0.27060132673376402</v>
      </c>
    </row>
    <row r="21423" spans="1:7" x14ac:dyDescent="0.25">
      <c r="A21423" s="108" t="str">
        <f t="shared" si="334"/>
        <v>PL_2002_NATIONAL TOTAL_Cd</v>
      </c>
      <c r="B21423" s="113" t="s">
        <v>168</v>
      </c>
      <c r="C21423" s="113">
        <v>2002</v>
      </c>
      <c r="D21423" s="113" t="s">
        <v>122</v>
      </c>
      <c r="E21423" s="113" t="s">
        <v>126</v>
      </c>
      <c r="F21423" s="113" t="s">
        <v>200</v>
      </c>
      <c r="G21423" s="113">
        <v>9.1632262986451798E-3</v>
      </c>
    </row>
    <row r="21424" spans="1:7" x14ac:dyDescent="0.25">
      <c r="A21424" s="108" t="str">
        <f t="shared" si="334"/>
        <v>PL_2002_NATIONAL TOTAL_Hg</v>
      </c>
      <c r="B21424" s="113" t="s">
        <v>168</v>
      </c>
      <c r="C21424" s="113">
        <v>2002</v>
      </c>
      <c r="D21424" s="113" t="s">
        <v>122</v>
      </c>
      <c r="E21424" s="113" t="s">
        <v>127</v>
      </c>
      <c r="F21424" s="113" t="s">
        <v>200</v>
      </c>
      <c r="G21424" s="113">
        <v>1.0532144967257E-2</v>
      </c>
    </row>
    <row r="21425" spans="1:7" x14ac:dyDescent="0.25">
      <c r="A21425" s="108" t="str">
        <f t="shared" si="334"/>
        <v>PL_2002_NATIONAL TOTAL_DIOX</v>
      </c>
      <c r="B21425" s="113" t="s">
        <v>168</v>
      </c>
      <c r="C21425" s="113">
        <v>2002</v>
      </c>
      <c r="D21425" s="113" t="s">
        <v>122</v>
      </c>
      <c r="E21425" s="113" t="s">
        <v>128</v>
      </c>
      <c r="F21425" s="113" t="s">
        <v>200</v>
      </c>
      <c r="G21425" s="150">
        <v>3.40496987153077E-7</v>
      </c>
    </row>
    <row r="21426" spans="1:7" x14ac:dyDescent="0.25">
      <c r="A21426" s="108" t="str">
        <f t="shared" si="334"/>
        <v>PL_2002_NATIONAL TOTAL_PAH</v>
      </c>
      <c r="B21426" s="113" t="s">
        <v>168</v>
      </c>
      <c r="C21426" s="113">
        <v>2002</v>
      </c>
      <c r="D21426" s="113" t="s">
        <v>122</v>
      </c>
      <c r="E21426" s="113" t="s">
        <v>129</v>
      </c>
      <c r="F21426" s="113" t="s">
        <v>200</v>
      </c>
      <c r="G21426" s="113">
        <v>0.28143008197005398</v>
      </c>
    </row>
    <row r="21427" spans="1:7" x14ac:dyDescent="0.25">
      <c r="A21427" s="108" t="str">
        <f t="shared" si="334"/>
        <v>PL_2002_NATIONAL TOTAL_HCB</v>
      </c>
      <c r="B21427" s="113" t="s">
        <v>168</v>
      </c>
      <c r="C21427" s="113">
        <v>2002</v>
      </c>
      <c r="D21427" s="113" t="s">
        <v>122</v>
      </c>
      <c r="E21427" s="113" t="s">
        <v>130</v>
      </c>
      <c r="F21427" s="113" t="s">
        <v>200</v>
      </c>
      <c r="G21427" s="150">
        <v>1.23037920477342E-5</v>
      </c>
    </row>
    <row r="21428" spans="1:7" x14ac:dyDescent="0.25">
      <c r="A21428" s="108" t="str">
        <f t="shared" si="334"/>
        <v>PL_2002_NATIONAL TOTAL_PCB</v>
      </c>
      <c r="B21428" s="113" t="s">
        <v>168</v>
      </c>
      <c r="C21428" s="113">
        <v>2002</v>
      </c>
      <c r="D21428" s="113" t="s">
        <v>122</v>
      </c>
      <c r="E21428" s="113" t="s">
        <v>259</v>
      </c>
      <c r="F21428" s="113" t="s">
        <v>200</v>
      </c>
      <c r="G21428" s="113">
        <v>1.65027464016766E-4</v>
      </c>
    </row>
    <row r="21429" spans="1:7" x14ac:dyDescent="0.25">
      <c r="A21429" s="108" t="str">
        <f t="shared" si="334"/>
        <v>PL_2002_1A3(FS)_NOx</v>
      </c>
      <c r="B21429" s="113" t="s">
        <v>168</v>
      </c>
      <c r="C21429" s="113">
        <v>2002</v>
      </c>
      <c r="D21429" s="113" t="s">
        <v>132</v>
      </c>
      <c r="E21429" s="113" t="s">
        <v>199</v>
      </c>
      <c r="F21429" s="113" t="s">
        <v>200</v>
      </c>
      <c r="G21429" s="113">
        <v>157.406267991167</v>
      </c>
    </row>
    <row r="21430" spans="1:7" x14ac:dyDescent="0.25">
      <c r="A21430" s="108" t="str">
        <f t="shared" si="334"/>
        <v>PL_2002_1A3(FS)_NMVOC</v>
      </c>
      <c r="B21430" s="113" t="s">
        <v>168</v>
      </c>
      <c r="C21430" s="113">
        <v>2002</v>
      </c>
      <c r="D21430" s="113" t="s">
        <v>132</v>
      </c>
      <c r="E21430" s="113" t="s">
        <v>123</v>
      </c>
      <c r="F21430" s="113" t="s">
        <v>200</v>
      </c>
      <c r="G21430" s="113">
        <v>114.360616990433</v>
      </c>
    </row>
    <row r="21431" spans="1:7" x14ac:dyDescent="0.25">
      <c r="A21431" s="108" t="str">
        <f t="shared" si="334"/>
        <v>PL_2002_1A3(FS)_SOx</v>
      </c>
      <c r="B21431" s="113" t="s">
        <v>168</v>
      </c>
      <c r="C21431" s="113">
        <v>2002</v>
      </c>
      <c r="D21431" s="113" t="s">
        <v>132</v>
      </c>
      <c r="E21431" s="113" t="s">
        <v>201</v>
      </c>
      <c r="F21431" s="113" t="s">
        <v>200</v>
      </c>
      <c r="G21431" s="113">
        <v>7.5178140622306797</v>
      </c>
    </row>
    <row r="21432" spans="1:7" x14ac:dyDescent="0.25">
      <c r="A21432" s="108" t="str">
        <f t="shared" si="334"/>
        <v>PL_2002_1A3(FS)_NH3</v>
      </c>
      <c r="B21432" s="113" t="s">
        <v>168</v>
      </c>
      <c r="C21432" s="113">
        <v>2002</v>
      </c>
      <c r="D21432" s="113" t="s">
        <v>132</v>
      </c>
      <c r="E21432" s="113" t="s">
        <v>124</v>
      </c>
      <c r="F21432" s="113" t="s">
        <v>200</v>
      </c>
      <c r="G21432" s="113">
        <v>3.93098928532409</v>
      </c>
    </row>
    <row r="21433" spans="1:7" x14ac:dyDescent="0.25">
      <c r="A21433" s="108" t="str">
        <f t="shared" si="334"/>
        <v>PL_2002_1A3(FS)_PM2.5</v>
      </c>
      <c r="B21433" s="113" t="s">
        <v>168</v>
      </c>
      <c r="C21433" s="113">
        <v>2002</v>
      </c>
      <c r="D21433" s="113" t="s">
        <v>132</v>
      </c>
      <c r="E21433" s="113" t="s">
        <v>203</v>
      </c>
      <c r="F21433" s="113" t="s">
        <v>200</v>
      </c>
      <c r="G21433" s="113">
        <v>7.96109145890353</v>
      </c>
    </row>
    <row r="21434" spans="1:7" x14ac:dyDescent="0.25">
      <c r="A21434" s="108" t="str">
        <f t="shared" si="334"/>
        <v>PL_2002_3D_NOx</v>
      </c>
      <c r="B21434" s="113" t="s">
        <v>168</v>
      </c>
      <c r="C21434" s="113">
        <v>2002</v>
      </c>
      <c r="D21434" s="113" t="s">
        <v>206</v>
      </c>
      <c r="E21434" s="113" t="s">
        <v>199</v>
      </c>
      <c r="F21434" s="113" t="s">
        <v>200</v>
      </c>
      <c r="G21434" s="113">
        <v>60.2972557906647</v>
      </c>
    </row>
    <row r="21435" spans="1:7" x14ac:dyDescent="0.25">
      <c r="A21435" s="108" t="str">
        <f t="shared" si="334"/>
        <v>PL_2003_NATIONAL TOTAL_NOx</v>
      </c>
      <c r="B21435" s="113" t="s">
        <v>168</v>
      </c>
      <c r="C21435" s="113">
        <v>2003</v>
      </c>
      <c r="D21435" s="113" t="s">
        <v>122</v>
      </c>
      <c r="E21435" s="113" t="s">
        <v>199</v>
      </c>
      <c r="F21435" s="113" t="s">
        <v>200</v>
      </c>
      <c r="G21435" s="113">
        <v>803.69384708861401</v>
      </c>
    </row>
    <row r="21436" spans="1:7" x14ac:dyDescent="0.25">
      <c r="A21436" s="108" t="str">
        <f t="shared" si="334"/>
        <v>PL_2003_NATIONAL TOTAL_NMVOC</v>
      </c>
      <c r="B21436" s="113" t="s">
        <v>168</v>
      </c>
      <c r="C21436" s="113">
        <v>2003</v>
      </c>
      <c r="D21436" s="113" t="s">
        <v>122</v>
      </c>
      <c r="E21436" s="113" t="s">
        <v>123</v>
      </c>
      <c r="F21436" s="113" t="s">
        <v>200</v>
      </c>
      <c r="G21436" s="113">
        <v>764.095343146858</v>
      </c>
    </row>
    <row r="21437" spans="1:7" x14ac:dyDescent="0.25">
      <c r="A21437" s="108" t="str">
        <f t="shared" si="334"/>
        <v>PL_2003_NATIONAL TOTAL_SOx</v>
      </c>
      <c r="B21437" s="113" t="s">
        <v>168</v>
      </c>
      <c r="C21437" s="113">
        <v>2003</v>
      </c>
      <c r="D21437" s="113" t="s">
        <v>122</v>
      </c>
      <c r="E21437" s="113" t="s">
        <v>201</v>
      </c>
      <c r="F21437" s="113" t="s">
        <v>200</v>
      </c>
      <c r="G21437" s="113">
        <v>1143.9114641845199</v>
      </c>
    </row>
    <row r="21438" spans="1:7" x14ac:dyDescent="0.25">
      <c r="A21438" s="108" t="str">
        <f t="shared" si="334"/>
        <v>PL_2003_NATIONAL TOTAL_NH3</v>
      </c>
      <c r="B21438" s="113" t="s">
        <v>168</v>
      </c>
      <c r="C21438" s="113">
        <v>2003</v>
      </c>
      <c r="D21438" s="113" t="s">
        <v>122</v>
      </c>
      <c r="E21438" s="113" t="s">
        <v>124</v>
      </c>
      <c r="F21438" s="113" t="s">
        <v>200</v>
      </c>
      <c r="G21438" s="113">
        <v>324.60409502909903</v>
      </c>
    </row>
    <row r="21439" spans="1:7" x14ac:dyDescent="0.25">
      <c r="A21439" s="108" t="str">
        <f t="shared" si="334"/>
        <v>PL_2003_NATIONAL TOTAL_PM2.5</v>
      </c>
      <c r="B21439" s="113" t="s">
        <v>168</v>
      </c>
      <c r="C21439" s="113">
        <v>2003</v>
      </c>
      <c r="D21439" s="113" t="s">
        <v>122</v>
      </c>
      <c r="E21439" s="113" t="s">
        <v>203</v>
      </c>
      <c r="F21439" s="113" t="s">
        <v>200</v>
      </c>
      <c r="G21439" s="113">
        <v>304.54640370933998</v>
      </c>
    </row>
    <row r="21440" spans="1:7" x14ac:dyDescent="0.25">
      <c r="A21440" s="108" t="str">
        <f t="shared" si="334"/>
        <v>PL_2003_NATIONAL TOTAL_Pb</v>
      </c>
      <c r="B21440" s="113" t="s">
        <v>168</v>
      </c>
      <c r="C21440" s="113">
        <v>2003</v>
      </c>
      <c r="D21440" s="113" t="s">
        <v>122</v>
      </c>
      <c r="E21440" s="113" t="s">
        <v>125</v>
      </c>
      <c r="F21440" s="113" t="s">
        <v>200</v>
      </c>
      <c r="G21440" s="113">
        <v>0.28846943437951</v>
      </c>
    </row>
    <row r="21441" spans="1:7" x14ac:dyDescent="0.25">
      <c r="A21441" s="108" t="str">
        <f t="shared" si="334"/>
        <v>PL_2003_NATIONAL TOTAL_Cd</v>
      </c>
      <c r="B21441" s="113" t="s">
        <v>168</v>
      </c>
      <c r="C21441" s="113">
        <v>2003</v>
      </c>
      <c r="D21441" s="113" t="s">
        <v>122</v>
      </c>
      <c r="E21441" s="113" t="s">
        <v>126</v>
      </c>
      <c r="F21441" s="113" t="s">
        <v>200</v>
      </c>
      <c r="G21441" s="113">
        <v>9.8626503925881796E-3</v>
      </c>
    </row>
    <row r="21442" spans="1:7" x14ac:dyDescent="0.25">
      <c r="A21442" s="108" t="str">
        <f t="shared" ref="A21442:A21505" si="335">CONCATENATE(B21442,"_",C21442,"_",D21442,"_",E21442)</f>
        <v>PL_2003_NATIONAL TOTAL_Hg</v>
      </c>
      <c r="B21442" s="113" t="s">
        <v>168</v>
      </c>
      <c r="C21442" s="113">
        <v>2003</v>
      </c>
      <c r="D21442" s="113" t="s">
        <v>122</v>
      </c>
      <c r="E21442" s="113" t="s">
        <v>127</v>
      </c>
      <c r="F21442" s="113" t="s">
        <v>200</v>
      </c>
      <c r="G21442" s="113">
        <v>1.04360411367923E-2</v>
      </c>
    </row>
    <row r="21443" spans="1:7" x14ac:dyDescent="0.25">
      <c r="A21443" s="108" t="str">
        <f t="shared" si="335"/>
        <v>PL_2003_NATIONAL TOTAL_DIOX</v>
      </c>
      <c r="B21443" s="113" t="s">
        <v>168</v>
      </c>
      <c r="C21443" s="113">
        <v>2003</v>
      </c>
      <c r="D21443" s="113" t="s">
        <v>122</v>
      </c>
      <c r="E21443" s="113" t="s">
        <v>128</v>
      </c>
      <c r="F21443" s="113" t="s">
        <v>200</v>
      </c>
      <c r="G21443" s="150">
        <v>3.3331152166338299E-7</v>
      </c>
    </row>
    <row r="21444" spans="1:7" x14ac:dyDescent="0.25">
      <c r="A21444" s="108" t="str">
        <f t="shared" si="335"/>
        <v>PL_2003_NATIONAL TOTAL_PAH</v>
      </c>
      <c r="B21444" s="113" t="s">
        <v>168</v>
      </c>
      <c r="C21444" s="113">
        <v>2003</v>
      </c>
      <c r="D21444" s="113" t="s">
        <v>122</v>
      </c>
      <c r="E21444" s="113" t="s">
        <v>129</v>
      </c>
      <c r="F21444" s="113" t="s">
        <v>200</v>
      </c>
      <c r="G21444" s="113">
        <v>0.27685666318621199</v>
      </c>
    </row>
    <row r="21445" spans="1:7" x14ac:dyDescent="0.25">
      <c r="A21445" s="108" t="str">
        <f t="shared" si="335"/>
        <v>PL_2003_NATIONAL TOTAL_HCB</v>
      </c>
      <c r="B21445" s="113" t="s">
        <v>168</v>
      </c>
      <c r="C21445" s="113">
        <v>2003</v>
      </c>
      <c r="D21445" s="113" t="s">
        <v>122</v>
      </c>
      <c r="E21445" s="113" t="s">
        <v>130</v>
      </c>
      <c r="F21445" s="113" t="s">
        <v>200</v>
      </c>
      <c r="G21445" s="150">
        <v>1.18417894539476E-5</v>
      </c>
    </row>
    <row r="21446" spans="1:7" x14ac:dyDescent="0.25">
      <c r="A21446" s="108" t="str">
        <f t="shared" si="335"/>
        <v>PL_2003_NATIONAL TOTAL_PCB</v>
      </c>
      <c r="B21446" s="113" t="s">
        <v>168</v>
      </c>
      <c r="C21446" s="113">
        <v>2003</v>
      </c>
      <c r="D21446" s="113" t="s">
        <v>122</v>
      </c>
      <c r="E21446" s="113" t="s">
        <v>259</v>
      </c>
      <c r="F21446" s="113" t="s">
        <v>200</v>
      </c>
      <c r="G21446" s="113">
        <v>1.7173912048168999E-4</v>
      </c>
    </row>
    <row r="21447" spans="1:7" x14ac:dyDescent="0.25">
      <c r="A21447" s="108" t="str">
        <f t="shared" si="335"/>
        <v>PL_2003_1A3(FS)_NOx</v>
      </c>
      <c r="B21447" s="113" t="s">
        <v>168</v>
      </c>
      <c r="C21447" s="113">
        <v>2003</v>
      </c>
      <c r="D21447" s="113" t="s">
        <v>132</v>
      </c>
      <c r="E21447" s="113" t="s">
        <v>199</v>
      </c>
      <c r="F21447" s="113" t="s">
        <v>200</v>
      </c>
      <c r="G21447" s="113">
        <v>164.37035943943101</v>
      </c>
    </row>
    <row r="21448" spans="1:7" x14ac:dyDescent="0.25">
      <c r="A21448" s="108" t="str">
        <f t="shared" si="335"/>
        <v>PL_2003_1A3(FS)_NMVOC</v>
      </c>
      <c r="B21448" s="113" t="s">
        <v>168</v>
      </c>
      <c r="C21448" s="113">
        <v>2003</v>
      </c>
      <c r="D21448" s="113" t="s">
        <v>132</v>
      </c>
      <c r="E21448" s="113" t="s">
        <v>123</v>
      </c>
      <c r="F21448" s="113" t="s">
        <v>200</v>
      </c>
      <c r="G21448" s="113">
        <v>100.878761641509</v>
      </c>
    </row>
    <row r="21449" spans="1:7" x14ac:dyDescent="0.25">
      <c r="A21449" s="108" t="str">
        <f t="shared" si="335"/>
        <v>PL_2003_1A3(FS)_SOx</v>
      </c>
      <c r="B21449" s="113" t="s">
        <v>168</v>
      </c>
      <c r="C21449" s="113">
        <v>2003</v>
      </c>
      <c r="D21449" s="113" t="s">
        <v>132</v>
      </c>
      <c r="E21449" s="113" t="s">
        <v>201</v>
      </c>
      <c r="F21449" s="113" t="s">
        <v>200</v>
      </c>
      <c r="G21449" s="113">
        <v>4.0361833795655402</v>
      </c>
    </row>
    <row r="21450" spans="1:7" x14ac:dyDescent="0.25">
      <c r="A21450" s="108" t="str">
        <f t="shared" si="335"/>
        <v>PL_2003_1A3(FS)_NH3</v>
      </c>
      <c r="B21450" s="113" t="s">
        <v>168</v>
      </c>
      <c r="C21450" s="113">
        <v>2003</v>
      </c>
      <c r="D21450" s="113" t="s">
        <v>132</v>
      </c>
      <c r="E21450" s="113" t="s">
        <v>124</v>
      </c>
      <c r="F21450" s="113" t="s">
        <v>200</v>
      </c>
      <c r="G21450" s="113">
        <v>5.4196325439874196</v>
      </c>
    </row>
    <row r="21451" spans="1:7" x14ac:dyDescent="0.25">
      <c r="A21451" s="108" t="str">
        <f t="shared" si="335"/>
        <v>PL_2003_1A3(FS)_PM2.5</v>
      </c>
      <c r="B21451" s="113" t="s">
        <v>168</v>
      </c>
      <c r="C21451" s="113">
        <v>2003</v>
      </c>
      <c r="D21451" s="113" t="s">
        <v>132</v>
      </c>
      <c r="E21451" s="113" t="s">
        <v>203</v>
      </c>
      <c r="F21451" s="113" t="s">
        <v>200</v>
      </c>
      <c r="G21451" s="113">
        <v>8.9050436162058109</v>
      </c>
    </row>
    <row r="21452" spans="1:7" x14ac:dyDescent="0.25">
      <c r="A21452" s="108" t="str">
        <f t="shared" si="335"/>
        <v>PL_2003_3D_NOx</v>
      </c>
      <c r="B21452" s="113" t="s">
        <v>168</v>
      </c>
      <c r="C21452" s="113">
        <v>2003</v>
      </c>
      <c r="D21452" s="113" t="s">
        <v>206</v>
      </c>
      <c r="E21452" s="113" t="s">
        <v>199</v>
      </c>
      <c r="F21452" s="113" t="s">
        <v>200</v>
      </c>
      <c r="G21452" s="113">
        <v>58.207748270043098</v>
      </c>
    </row>
    <row r="21453" spans="1:7" x14ac:dyDescent="0.25">
      <c r="A21453" s="108" t="str">
        <f t="shared" si="335"/>
        <v>PL_2004_NATIONAL TOTAL_NOx</v>
      </c>
      <c r="B21453" s="113" t="s">
        <v>168</v>
      </c>
      <c r="C21453" s="113">
        <v>2004</v>
      </c>
      <c r="D21453" s="113" t="s">
        <v>122</v>
      </c>
      <c r="E21453" s="113" t="s">
        <v>199</v>
      </c>
      <c r="F21453" s="113" t="s">
        <v>200</v>
      </c>
      <c r="G21453" s="113">
        <v>818.425036636345</v>
      </c>
    </row>
    <row r="21454" spans="1:7" x14ac:dyDescent="0.25">
      <c r="A21454" s="108" t="str">
        <f t="shared" si="335"/>
        <v>PL_2004_NATIONAL TOTAL_NMVOC</v>
      </c>
      <c r="B21454" s="113" t="s">
        <v>168</v>
      </c>
      <c r="C21454" s="113">
        <v>2004</v>
      </c>
      <c r="D21454" s="113" t="s">
        <v>122</v>
      </c>
      <c r="E21454" s="113" t="s">
        <v>123</v>
      </c>
      <c r="F21454" s="113" t="s">
        <v>200</v>
      </c>
      <c r="G21454" s="113">
        <v>792.70197364717296</v>
      </c>
    </row>
    <row r="21455" spans="1:7" x14ac:dyDescent="0.25">
      <c r="A21455" s="108" t="str">
        <f t="shared" si="335"/>
        <v>PL_2004_NATIONAL TOTAL_SOx</v>
      </c>
      <c r="B21455" s="113" t="s">
        <v>168</v>
      </c>
      <c r="C21455" s="113">
        <v>2004</v>
      </c>
      <c r="D21455" s="113" t="s">
        <v>122</v>
      </c>
      <c r="E21455" s="113" t="s">
        <v>201</v>
      </c>
      <c r="F21455" s="113" t="s">
        <v>200</v>
      </c>
      <c r="G21455" s="113">
        <v>1124.7096825461899</v>
      </c>
    </row>
    <row r="21456" spans="1:7" x14ac:dyDescent="0.25">
      <c r="A21456" s="108" t="str">
        <f t="shared" si="335"/>
        <v>PL_2004_NATIONAL TOTAL_NH3</v>
      </c>
      <c r="B21456" s="113" t="s">
        <v>168</v>
      </c>
      <c r="C21456" s="113">
        <v>2004</v>
      </c>
      <c r="D21456" s="113" t="s">
        <v>122</v>
      </c>
      <c r="E21456" s="113" t="s">
        <v>124</v>
      </c>
      <c r="F21456" s="113" t="s">
        <v>200</v>
      </c>
      <c r="G21456" s="113">
        <v>314.58434378424499</v>
      </c>
    </row>
    <row r="21457" spans="1:7" x14ac:dyDescent="0.25">
      <c r="A21457" s="108" t="str">
        <f t="shared" si="335"/>
        <v>PL_2004_NATIONAL TOTAL_PM2.5</v>
      </c>
      <c r="B21457" s="113" t="s">
        <v>168</v>
      </c>
      <c r="C21457" s="113">
        <v>2004</v>
      </c>
      <c r="D21457" s="113" t="s">
        <v>122</v>
      </c>
      <c r="E21457" s="113" t="s">
        <v>203</v>
      </c>
      <c r="F21457" s="113" t="s">
        <v>200</v>
      </c>
      <c r="G21457" s="113">
        <v>311.73405852575303</v>
      </c>
    </row>
    <row r="21458" spans="1:7" x14ac:dyDescent="0.25">
      <c r="A21458" s="108" t="str">
        <f t="shared" si="335"/>
        <v>PL_2004_NATIONAL TOTAL_Pb</v>
      </c>
      <c r="B21458" s="113" t="s">
        <v>168</v>
      </c>
      <c r="C21458" s="113">
        <v>2004</v>
      </c>
      <c r="D21458" s="113" t="s">
        <v>122</v>
      </c>
      <c r="E21458" s="113" t="s">
        <v>125</v>
      </c>
      <c r="F21458" s="113" t="s">
        <v>200</v>
      </c>
      <c r="G21458" s="113">
        <v>0.30300168826351098</v>
      </c>
    </row>
    <row r="21459" spans="1:7" x14ac:dyDescent="0.25">
      <c r="A21459" s="108" t="str">
        <f t="shared" si="335"/>
        <v>PL_2004_NATIONAL TOTAL_Cd</v>
      </c>
      <c r="B21459" s="113" t="s">
        <v>168</v>
      </c>
      <c r="C21459" s="113">
        <v>2004</v>
      </c>
      <c r="D21459" s="113" t="s">
        <v>122</v>
      </c>
      <c r="E21459" s="113" t="s">
        <v>126</v>
      </c>
      <c r="F21459" s="113" t="s">
        <v>200</v>
      </c>
      <c r="G21459" s="113">
        <v>1.01590678149629E-2</v>
      </c>
    </row>
    <row r="21460" spans="1:7" x14ac:dyDescent="0.25">
      <c r="A21460" s="108" t="str">
        <f t="shared" si="335"/>
        <v>PL_2004_NATIONAL TOTAL_Hg</v>
      </c>
      <c r="B21460" s="113" t="s">
        <v>168</v>
      </c>
      <c r="C21460" s="113">
        <v>2004</v>
      </c>
      <c r="D21460" s="113" t="s">
        <v>122</v>
      </c>
      <c r="E21460" s="113" t="s">
        <v>127</v>
      </c>
      <c r="F21460" s="113" t="s">
        <v>200</v>
      </c>
      <c r="G21460" s="113">
        <v>1.0357273954240499E-2</v>
      </c>
    </row>
    <row r="21461" spans="1:7" x14ac:dyDescent="0.25">
      <c r="A21461" s="108" t="str">
        <f t="shared" si="335"/>
        <v>PL_2004_NATIONAL TOTAL_DIOX</v>
      </c>
      <c r="B21461" s="113" t="s">
        <v>168</v>
      </c>
      <c r="C21461" s="113">
        <v>2004</v>
      </c>
      <c r="D21461" s="113" t="s">
        <v>122</v>
      </c>
      <c r="E21461" s="113" t="s">
        <v>128</v>
      </c>
      <c r="F21461" s="113" t="s">
        <v>200</v>
      </c>
      <c r="G21461" s="150">
        <v>3.3832546792679402E-7</v>
      </c>
    </row>
    <row r="21462" spans="1:7" x14ac:dyDescent="0.25">
      <c r="A21462" s="108" t="str">
        <f t="shared" si="335"/>
        <v>PL_2004_NATIONAL TOTAL_PAH</v>
      </c>
      <c r="B21462" s="113" t="s">
        <v>168</v>
      </c>
      <c r="C21462" s="113">
        <v>2004</v>
      </c>
      <c r="D21462" s="113" t="s">
        <v>122</v>
      </c>
      <c r="E21462" s="113" t="s">
        <v>129</v>
      </c>
      <c r="F21462" s="113" t="s">
        <v>200</v>
      </c>
      <c r="G21462" s="113">
        <v>0.28921261863256997</v>
      </c>
    </row>
    <row r="21463" spans="1:7" x14ac:dyDescent="0.25">
      <c r="A21463" s="108" t="str">
        <f t="shared" si="335"/>
        <v>PL_2004_NATIONAL TOTAL_HCB</v>
      </c>
      <c r="B21463" s="113" t="s">
        <v>168</v>
      </c>
      <c r="C21463" s="113">
        <v>2004</v>
      </c>
      <c r="D21463" s="113" t="s">
        <v>122</v>
      </c>
      <c r="E21463" s="113" t="s">
        <v>130</v>
      </c>
      <c r="F21463" s="113" t="s">
        <v>200</v>
      </c>
      <c r="G21463" s="150">
        <v>1.1911014083930701E-5</v>
      </c>
    </row>
    <row r="21464" spans="1:7" x14ac:dyDescent="0.25">
      <c r="A21464" s="108" t="str">
        <f t="shared" si="335"/>
        <v>PL_2004_NATIONAL TOTAL_PCB</v>
      </c>
      <c r="B21464" s="113" t="s">
        <v>168</v>
      </c>
      <c r="C21464" s="113">
        <v>2004</v>
      </c>
      <c r="D21464" s="113" t="s">
        <v>122</v>
      </c>
      <c r="E21464" s="113" t="s">
        <v>259</v>
      </c>
      <c r="F21464" s="113" t="s">
        <v>200</v>
      </c>
      <c r="G21464" s="113">
        <v>1.79787714241752E-4</v>
      </c>
    </row>
    <row r="21465" spans="1:7" x14ac:dyDescent="0.25">
      <c r="A21465" s="108" t="str">
        <f t="shared" si="335"/>
        <v>PL_2004_1A3(FS)_NOx</v>
      </c>
      <c r="B21465" s="113" t="s">
        <v>168</v>
      </c>
      <c r="C21465" s="113">
        <v>2004</v>
      </c>
      <c r="D21465" s="113" t="s">
        <v>132</v>
      </c>
      <c r="E21465" s="113" t="s">
        <v>199</v>
      </c>
      <c r="F21465" s="113" t="s">
        <v>200</v>
      </c>
      <c r="G21465" s="113">
        <v>182.44475773890699</v>
      </c>
    </row>
    <row r="21466" spans="1:7" x14ac:dyDescent="0.25">
      <c r="A21466" s="108" t="str">
        <f t="shared" si="335"/>
        <v>PL_2004_1A3(FS)_NMVOC</v>
      </c>
      <c r="B21466" s="113" t="s">
        <v>168</v>
      </c>
      <c r="C21466" s="113">
        <v>2004</v>
      </c>
      <c r="D21466" s="113" t="s">
        <v>132</v>
      </c>
      <c r="E21466" s="113" t="s">
        <v>123</v>
      </c>
      <c r="F21466" s="113" t="s">
        <v>200</v>
      </c>
      <c r="G21466" s="113">
        <v>93.565248546450306</v>
      </c>
    </row>
    <row r="21467" spans="1:7" x14ac:dyDescent="0.25">
      <c r="A21467" s="108" t="str">
        <f t="shared" si="335"/>
        <v>PL_2004_1A3(FS)_SOx</v>
      </c>
      <c r="B21467" s="113" t="s">
        <v>168</v>
      </c>
      <c r="C21467" s="113">
        <v>2004</v>
      </c>
      <c r="D21467" s="113" t="s">
        <v>132</v>
      </c>
      <c r="E21467" s="113" t="s">
        <v>201</v>
      </c>
      <c r="F21467" s="113" t="s">
        <v>200</v>
      </c>
      <c r="G21467" s="113">
        <v>4.6872196421931704</v>
      </c>
    </row>
    <row r="21468" spans="1:7" x14ac:dyDescent="0.25">
      <c r="A21468" s="108" t="str">
        <f t="shared" si="335"/>
        <v>PL_2004_1A3(FS)_NH3</v>
      </c>
      <c r="B21468" s="113" t="s">
        <v>168</v>
      </c>
      <c r="C21468" s="113">
        <v>2004</v>
      </c>
      <c r="D21468" s="113" t="s">
        <v>132</v>
      </c>
      <c r="E21468" s="113" t="s">
        <v>124</v>
      </c>
      <c r="F21468" s="113" t="s">
        <v>200</v>
      </c>
      <c r="G21468" s="113">
        <v>5.9840025280942504</v>
      </c>
    </row>
    <row r="21469" spans="1:7" x14ac:dyDescent="0.25">
      <c r="A21469" s="108" t="str">
        <f t="shared" si="335"/>
        <v>PL_2004_1A3(FS)_PM2.5</v>
      </c>
      <c r="B21469" s="113" t="s">
        <v>168</v>
      </c>
      <c r="C21469" s="113">
        <v>2004</v>
      </c>
      <c r="D21469" s="113" t="s">
        <v>132</v>
      </c>
      <c r="E21469" s="113" t="s">
        <v>203</v>
      </c>
      <c r="F21469" s="113" t="s">
        <v>200</v>
      </c>
      <c r="G21469" s="113">
        <v>10.177863820173499</v>
      </c>
    </row>
    <row r="21470" spans="1:7" x14ac:dyDescent="0.25">
      <c r="A21470" s="108" t="str">
        <f t="shared" si="335"/>
        <v>PL_2004_3D_NOx</v>
      </c>
      <c r="B21470" s="113" t="s">
        <v>168</v>
      </c>
      <c r="C21470" s="113">
        <v>2004</v>
      </c>
      <c r="D21470" s="113" t="s">
        <v>206</v>
      </c>
      <c r="E21470" s="113" t="s">
        <v>199</v>
      </c>
      <c r="F21470" s="113" t="s">
        <v>200</v>
      </c>
      <c r="G21470" s="113">
        <v>59.5518593379526</v>
      </c>
    </row>
    <row r="21471" spans="1:7" x14ac:dyDescent="0.25">
      <c r="A21471" s="108" t="str">
        <f t="shared" si="335"/>
        <v>PL_2005_NATIONAL TOTAL_NOx</v>
      </c>
      <c r="B21471" s="113" t="s">
        <v>168</v>
      </c>
      <c r="C21471" s="113">
        <v>2005</v>
      </c>
      <c r="D21471" s="113" t="s">
        <v>122</v>
      </c>
      <c r="E21471" s="113" t="s">
        <v>199</v>
      </c>
      <c r="F21471" s="113" t="s">
        <v>200</v>
      </c>
      <c r="G21471" s="113">
        <v>845.78676426896004</v>
      </c>
    </row>
    <row r="21472" spans="1:7" x14ac:dyDescent="0.25">
      <c r="A21472" s="108" t="str">
        <f t="shared" si="335"/>
        <v>PL_2005_NATIONAL TOTAL_NMVOC</v>
      </c>
      <c r="B21472" s="113" t="s">
        <v>168</v>
      </c>
      <c r="C21472" s="113">
        <v>2005</v>
      </c>
      <c r="D21472" s="113" t="s">
        <v>122</v>
      </c>
      <c r="E21472" s="113" t="s">
        <v>123</v>
      </c>
      <c r="F21472" s="113" t="s">
        <v>200</v>
      </c>
      <c r="G21472" s="113">
        <v>787.46690460035097</v>
      </c>
    </row>
    <row r="21473" spans="1:7" x14ac:dyDescent="0.25">
      <c r="A21473" s="108" t="str">
        <f t="shared" si="335"/>
        <v>PL_2005_NATIONAL TOTAL_SOx</v>
      </c>
      <c r="B21473" s="113" t="s">
        <v>168</v>
      </c>
      <c r="C21473" s="113">
        <v>2005</v>
      </c>
      <c r="D21473" s="113" t="s">
        <v>122</v>
      </c>
      <c r="E21473" s="113" t="s">
        <v>201</v>
      </c>
      <c r="F21473" s="113" t="s">
        <v>200</v>
      </c>
      <c r="G21473" s="113">
        <v>1106.59466814706</v>
      </c>
    </row>
    <row r="21474" spans="1:7" x14ac:dyDescent="0.25">
      <c r="A21474" s="108" t="str">
        <f t="shared" si="335"/>
        <v>PL_2005_NATIONAL TOTAL_NH3</v>
      </c>
      <c r="B21474" s="113" t="s">
        <v>168</v>
      </c>
      <c r="C21474" s="113">
        <v>2005</v>
      </c>
      <c r="D21474" s="113" t="s">
        <v>122</v>
      </c>
      <c r="E21474" s="113" t="s">
        <v>124</v>
      </c>
      <c r="F21474" s="113" t="s">
        <v>200</v>
      </c>
      <c r="G21474" s="113">
        <v>332.37271723229298</v>
      </c>
    </row>
    <row r="21475" spans="1:7" x14ac:dyDescent="0.25">
      <c r="A21475" s="108" t="str">
        <f t="shared" si="335"/>
        <v>PL_2005_NATIONAL TOTAL_PM2.5</v>
      </c>
      <c r="B21475" s="113" t="s">
        <v>168</v>
      </c>
      <c r="C21475" s="113">
        <v>2005</v>
      </c>
      <c r="D21475" s="113" t="s">
        <v>122</v>
      </c>
      <c r="E21475" s="113" t="s">
        <v>203</v>
      </c>
      <c r="F21475" s="113" t="s">
        <v>200</v>
      </c>
      <c r="G21475" s="113">
        <v>322.95920471910199</v>
      </c>
    </row>
    <row r="21476" spans="1:7" x14ac:dyDescent="0.25">
      <c r="A21476" s="108" t="str">
        <f t="shared" si="335"/>
        <v>PL_2005_NATIONAL TOTAL_Pb</v>
      </c>
      <c r="B21476" s="113" t="s">
        <v>168</v>
      </c>
      <c r="C21476" s="113">
        <v>2005</v>
      </c>
      <c r="D21476" s="113" t="s">
        <v>122</v>
      </c>
      <c r="E21476" s="113" t="s">
        <v>125</v>
      </c>
      <c r="F21476" s="113" t="s">
        <v>200</v>
      </c>
      <c r="G21476" s="113">
        <v>0.28019675105225</v>
      </c>
    </row>
    <row r="21477" spans="1:7" x14ac:dyDescent="0.25">
      <c r="A21477" s="108" t="str">
        <f t="shared" si="335"/>
        <v>PL_2005_NATIONAL TOTAL_Cd</v>
      </c>
      <c r="B21477" s="113" t="s">
        <v>168</v>
      </c>
      <c r="C21477" s="113">
        <v>2005</v>
      </c>
      <c r="D21477" s="113" t="s">
        <v>122</v>
      </c>
      <c r="E21477" s="113" t="s">
        <v>126</v>
      </c>
      <c r="F21477" s="113" t="s">
        <v>200</v>
      </c>
      <c r="G21477" s="113">
        <v>9.5952461098774301E-3</v>
      </c>
    </row>
    <row r="21478" spans="1:7" x14ac:dyDescent="0.25">
      <c r="A21478" s="108" t="str">
        <f t="shared" si="335"/>
        <v>PL_2005_NATIONAL TOTAL_Hg</v>
      </c>
      <c r="B21478" s="113" t="s">
        <v>168</v>
      </c>
      <c r="C21478" s="113">
        <v>2005</v>
      </c>
      <c r="D21478" s="113" t="s">
        <v>122</v>
      </c>
      <c r="E21478" s="113" t="s">
        <v>127</v>
      </c>
      <c r="F21478" s="113" t="s">
        <v>200</v>
      </c>
      <c r="G21478" s="113">
        <v>1.0233265562584699E-2</v>
      </c>
    </row>
    <row r="21479" spans="1:7" x14ac:dyDescent="0.25">
      <c r="A21479" s="108" t="str">
        <f t="shared" si="335"/>
        <v>PL_2005_NATIONAL TOTAL_DIOX</v>
      </c>
      <c r="B21479" s="113" t="s">
        <v>168</v>
      </c>
      <c r="C21479" s="113">
        <v>2005</v>
      </c>
      <c r="D21479" s="113" t="s">
        <v>122</v>
      </c>
      <c r="E21479" s="113" t="s">
        <v>128</v>
      </c>
      <c r="F21479" s="113" t="s">
        <v>200</v>
      </c>
      <c r="G21479" s="150">
        <v>3.5350098760616099E-7</v>
      </c>
    </row>
    <row r="21480" spans="1:7" x14ac:dyDescent="0.25">
      <c r="A21480" s="108" t="str">
        <f t="shared" si="335"/>
        <v>PL_2005_NATIONAL TOTAL_PAH</v>
      </c>
      <c r="B21480" s="113" t="s">
        <v>168</v>
      </c>
      <c r="C21480" s="113">
        <v>2005</v>
      </c>
      <c r="D21480" s="113" t="s">
        <v>122</v>
      </c>
      <c r="E21480" s="113" t="s">
        <v>129</v>
      </c>
      <c r="F21480" s="113" t="s">
        <v>200</v>
      </c>
      <c r="G21480" s="113">
        <v>0.31036726966828598</v>
      </c>
    </row>
    <row r="21481" spans="1:7" x14ac:dyDescent="0.25">
      <c r="A21481" s="108" t="str">
        <f t="shared" si="335"/>
        <v>PL_2005_NATIONAL TOTAL_HCB</v>
      </c>
      <c r="B21481" s="113" t="s">
        <v>168</v>
      </c>
      <c r="C21481" s="113">
        <v>2005</v>
      </c>
      <c r="D21481" s="113" t="s">
        <v>122</v>
      </c>
      <c r="E21481" s="113" t="s">
        <v>130</v>
      </c>
      <c r="F21481" s="113" t="s">
        <v>200</v>
      </c>
      <c r="G21481" s="150">
        <v>1.1408997727059699E-5</v>
      </c>
    </row>
    <row r="21482" spans="1:7" x14ac:dyDescent="0.25">
      <c r="A21482" s="108" t="str">
        <f t="shared" si="335"/>
        <v>PL_2005_NATIONAL TOTAL_PCB</v>
      </c>
      <c r="B21482" s="113" t="s">
        <v>168</v>
      </c>
      <c r="C21482" s="113">
        <v>2005</v>
      </c>
      <c r="D21482" s="113" t="s">
        <v>122</v>
      </c>
      <c r="E21482" s="113" t="s">
        <v>259</v>
      </c>
      <c r="F21482" s="113" t="s">
        <v>200</v>
      </c>
      <c r="G21482" s="113">
        <v>1.7234341708596501E-4</v>
      </c>
    </row>
    <row r="21483" spans="1:7" x14ac:dyDescent="0.25">
      <c r="A21483" s="108" t="str">
        <f t="shared" si="335"/>
        <v>PL_2005_1A3(FS)_NOx</v>
      </c>
      <c r="B21483" s="113" t="s">
        <v>168</v>
      </c>
      <c r="C21483" s="113">
        <v>2005</v>
      </c>
      <c r="D21483" s="113" t="s">
        <v>132</v>
      </c>
      <c r="E21483" s="113" t="s">
        <v>199</v>
      </c>
      <c r="F21483" s="113" t="s">
        <v>200</v>
      </c>
      <c r="G21483" s="113">
        <v>207.805017042749</v>
      </c>
    </row>
    <row r="21484" spans="1:7" x14ac:dyDescent="0.25">
      <c r="A21484" s="108" t="str">
        <f t="shared" si="335"/>
        <v>PL_2005_1A3(FS)_NMVOC</v>
      </c>
      <c r="B21484" s="113" t="s">
        <v>168</v>
      </c>
      <c r="C21484" s="113">
        <v>2005</v>
      </c>
      <c r="D21484" s="113" t="s">
        <v>132</v>
      </c>
      <c r="E21484" s="113" t="s">
        <v>123</v>
      </c>
      <c r="F21484" s="113" t="s">
        <v>200</v>
      </c>
      <c r="G21484" s="113">
        <v>86.356602315653404</v>
      </c>
    </row>
    <row r="21485" spans="1:7" x14ac:dyDescent="0.25">
      <c r="A21485" s="108" t="str">
        <f t="shared" si="335"/>
        <v>PL_2005_1A3(FS)_SOx</v>
      </c>
      <c r="B21485" s="113" t="s">
        <v>168</v>
      </c>
      <c r="C21485" s="113">
        <v>2005</v>
      </c>
      <c r="D21485" s="113" t="s">
        <v>132</v>
      </c>
      <c r="E21485" s="113" t="s">
        <v>201</v>
      </c>
      <c r="F21485" s="113" t="s">
        <v>200</v>
      </c>
      <c r="G21485" s="113">
        <v>1.10510094337259</v>
      </c>
    </row>
    <row r="21486" spans="1:7" x14ac:dyDescent="0.25">
      <c r="A21486" s="108" t="str">
        <f t="shared" si="335"/>
        <v>PL_2005_1A3(FS)_NH3</v>
      </c>
      <c r="B21486" s="113" t="s">
        <v>168</v>
      </c>
      <c r="C21486" s="113">
        <v>2005</v>
      </c>
      <c r="D21486" s="113" t="s">
        <v>132</v>
      </c>
      <c r="E21486" s="113" t="s">
        <v>124</v>
      </c>
      <c r="F21486" s="113" t="s">
        <v>200</v>
      </c>
      <c r="G21486" s="113">
        <v>6.2251111439750098</v>
      </c>
    </row>
    <row r="21487" spans="1:7" x14ac:dyDescent="0.25">
      <c r="A21487" s="108" t="str">
        <f t="shared" si="335"/>
        <v>PL_2005_1A3(FS)_PM2.5</v>
      </c>
      <c r="B21487" s="113" t="s">
        <v>168</v>
      </c>
      <c r="C21487" s="113">
        <v>2005</v>
      </c>
      <c r="D21487" s="113" t="s">
        <v>132</v>
      </c>
      <c r="E21487" s="113" t="s">
        <v>203</v>
      </c>
      <c r="F21487" s="113" t="s">
        <v>200</v>
      </c>
      <c r="G21487" s="113">
        <v>10.211124321816399</v>
      </c>
    </row>
    <row r="21488" spans="1:7" x14ac:dyDescent="0.25">
      <c r="A21488" s="108" t="str">
        <f t="shared" si="335"/>
        <v>PL_2005_3D_NOx</v>
      </c>
      <c r="B21488" s="113" t="s">
        <v>168</v>
      </c>
      <c r="C21488" s="113">
        <v>2005</v>
      </c>
      <c r="D21488" s="113" t="s">
        <v>206</v>
      </c>
      <c r="E21488" s="113" t="s">
        <v>199</v>
      </c>
      <c r="F21488" s="113" t="s">
        <v>200</v>
      </c>
      <c r="G21488" s="113">
        <v>60.5999050875077</v>
      </c>
    </row>
    <row r="21489" spans="1:7" x14ac:dyDescent="0.25">
      <c r="A21489" s="108" t="str">
        <f t="shared" si="335"/>
        <v>PL_2006_NATIONAL TOTAL_NOx</v>
      </c>
      <c r="B21489" s="113" t="s">
        <v>168</v>
      </c>
      <c r="C21489" s="113">
        <v>2006</v>
      </c>
      <c r="D21489" s="113" t="s">
        <v>122</v>
      </c>
      <c r="E21489" s="113" t="s">
        <v>199</v>
      </c>
      <c r="F21489" s="113" t="s">
        <v>200</v>
      </c>
      <c r="G21489" s="113">
        <v>856.33335047760295</v>
      </c>
    </row>
    <row r="21490" spans="1:7" x14ac:dyDescent="0.25">
      <c r="A21490" s="108" t="str">
        <f t="shared" si="335"/>
        <v>PL_2006_NATIONAL TOTAL_NMVOC</v>
      </c>
      <c r="B21490" s="113" t="s">
        <v>168</v>
      </c>
      <c r="C21490" s="113">
        <v>2006</v>
      </c>
      <c r="D21490" s="113" t="s">
        <v>122</v>
      </c>
      <c r="E21490" s="113" t="s">
        <v>123</v>
      </c>
      <c r="F21490" s="113" t="s">
        <v>200</v>
      </c>
      <c r="G21490" s="113">
        <v>844.17915719461701</v>
      </c>
    </row>
    <row r="21491" spans="1:7" x14ac:dyDescent="0.25">
      <c r="A21491" s="108" t="str">
        <f t="shared" si="335"/>
        <v>PL_2006_NATIONAL TOTAL_SOx</v>
      </c>
      <c r="B21491" s="113" t="s">
        <v>168</v>
      </c>
      <c r="C21491" s="113">
        <v>2006</v>
      </c>
      <c r="D21491" s="113" t="s">
        <v>122</v>
      </c>
      <c r="E21491" s="113" t="s">
        <v>201</v>
      </c>
      <c r="F21491" s="113" t="s">
        <v>200</v>
      </c>
      <c r="G21491" s="113">
        <v>1175.2699178207199</v>
      </c>
    </row>
    <row r="21492" spans="1:7" x14ac:dyDescent="0.25">
      <c r="A21492" s="108" t="str">
        <f t="shared" si="335"/>
        <v>PL_2006_NATIONAL TOTAL_NH3</v>
      </c>
      <c r="B21492" s="113" t="s">
        <v>168</v>
      </c>
      <c r="C21492" s="113">
        <v>2006</v>
      </c>
      <c r="D21492" s="113" t="s">
        <v>122</v>
      </c>
      <c r="E21492" s="113" t="s">
        <v>124</v>
      </c>
      <c r="F21492" s="113" t="s">
        <v>200</v>
      </c>
      <c r="G21492" s="113">
        <v>336.12166489745903</v>
      </c>
    </row>
    <row r="21493" spans="1:7" x14ac:dyDescent="0.25">
      <c r="A21493" s="108" t="str">
        <f t="shared" si="335"/>
        <v>PL_2006_NATIONAL TOTAL_PM2.5</v>
      </c>
      <c r="B21493" s="113" t="s">
        <v>168</v>
      </c>
      <c r="C21493" s="113">
        <v>2006</v>
      </c>
      <c r="D21493" s="113" t="s">
        <v>122</v>
      </c>
      <c r="E21493" s="113" t="s">
        <v>203</v>
      </c>
      <c r="F21493" s="113" t="s">
        <v>200</v>
      </c>
      <c r="G21493" s="113">
        <v>346.25627295466501</v>
      </c>
    </row>
    <row r="21494" spans="1:7" x14ac:dyDescent="0.25">
      <c r="A21494" s="108" t="str">
        <f t="shared" si="335"/>
        <v>PL_2006_NATIONAL TOTAL_Pb</v>
      </c>
      <c r="B21494" s="113" t="s">
        <v>168</v>
      </c>
      <c r="C21494" s="113">
        <v>2006</v>
      </c>
      <c r="D21494" s="113" t="s">
        <v>122</v>
      </c>
      <c r="E21494" s="113" t="s">
        <v>125</v>
      </c>
      <c r="F21494" s="113" t="s">
        <v>200</v>
      </c>
      <c r="G21494" s="113">
        <v>0.30355225361780003</v>
      </c>
    </row>
    <row r="21495" spans="1:7" x14ac:dyDescent="0.25">
      <c r="A21495" s="108" t="str">
        <f t="shared" si="335"/>
        <v>PL_2006_NATIONAL TOTAL_Cd</v>
      </c>
      <c r="B21495" s="113" t="s">
        <v>168</v>
      </c>
      <c r="C21495" s="113">
        <v>2006</v>
      </c>
      <c r="D21495" s="113" t="s">
        <v>122</v>
      </c>
      <c r="E21495" s="113" t="s">
        <v>126</v>
      </c>
      <c r="F21495" s="113" t="s">
        <v>200</v>
      </c>
      <c r="G21495" s="113">
        <v>9.9919117044342497E-3</v>
      </c>
    </row>
    <row r="21496" spans="1:7" x14ac:dyDescent="0.25">
      <c r="A21496" s="108" t="str">
        <f t="shared" si="335"/>
        <v>PL_2006_NATIONAL TOTAL_Hg</v>
      </c>
      <c r="B21496" s="113" t="s">
        <v>168</v>
      </c>
      <c r="C21496" s="113">
        <v>2006</v>
      </c>
      <c r="D21496" s="113" t="s">
        <v>122</v>
      </c>
      <c r="E21496" s="113" t="s">
        <v>127</v>
      </c>
      <c r="F21496" s="113" t="s">
        <v>200</v>
      </c>
      <c r="G21496" s="113">
        <v>1.03521193239044E-2</v>
      </c>
    </row>
    <row r="21497" spans="1:7" x14ac:dyDescent="0.25">
      <c r="A21497" s="108" t="str">
        <f t="shared" si="335"/>
        <v>PL_2006_NATIONAL TOTAL_DIOX</v>
      </c>
      <c r="B21497" s="113" t="s">
        <v>168</v>
      </c>
      <c r="C21497" s="113">
        <v>2006</v>
      </c>
      <c r="D21497" s="113" t="s">
        <v>122</v>
      </c>
      <c r="E21497" s="113" t="s">
        <v>128</v>
      </c>
      <c r="F21497" s="113" t="s">
        <v>200</v>
      </c>
      <c r="G21497" s="150">
        <v>3.7727099012576902E-7</v>
      </c>
    </row>
    <row r="21498" spans="1:7" x14ac:dyDescent="0.25">
      <c r="A21498" s="108" t="str">
        <f t="shared" si="335"/>
        <v>PL_2006_NATIONAL TOTAL_PAH</v>
      </c>
      <c r="B21498" s="113" t="s">
        <v>168</v>
      </c>
      <c r="C21498" s="113">
        <v>2006</v>
      </c>
      <c r="D21498" s="113" t="s">
        <v>122</v>
      </c>
      <c r="E21498" s="113" t="s">
        <v>129</v>
      </c>
      <c r="F21498" s="113" t="s">
        <v>200</v>
      </c>
      <c r="G21498" s="113">
        <v>0.34441842400591199</v>
      </c>
    </row>
    <row r="21499" spans="1:7" x14ac:dyDescent="0.25">
      <c r="A21499" s="108" t="str">
        <f t="shared" si="335"/>
        <v>PL_2006_NATIONAL TOTAL_HCB</v>
      </c>
      <c r="B21499" s="113" t="s">
        <v>168</v>
      </c>
      <c r="C21499" s="113">
        <v>2006</v>
      </c>
      <c r="D21499" s="113" t="s">
        <v>122</v>
      </c>
      <c r="E21499" s="113" t="s">
        <v>130</v>
      </c>
      <c r="F21499" s="113" t="s">
        <v>200</v>
      </c>
      <c r="G21499" s="150">
        <v>1.1722550310763E-5</v>
      </c>
    </row>
    <row r="21500" spans="1:7" x14ac:dyDescent="0.25">
      <c r="A21500" s="108" t="str">
        <f t="shared" si="335"/>
        <v>PL_2006_NATIONAL TOTAL_PCB</v>
      </c>
      <c r="B21500" s="113" t="s">
        <v>168</v>
      </c>
      <c r="C21500" s="113">
        <v>2006</v>
      </c>
      <c r="D21500" s="113" t="s">
        <v>122</v>
      </c>
      <c r="E21500" s="113" t="s">
        <v>259</v>
      </c>
      <c r="F21500" s="113" t="s">
        <v>200</v>
      </c>
      <c r="G21500" s="113">
        <v>1.7818748963645999E-4</v>
      </c>
    </row>
    <row r="21501" spans="1:7" x14ac:dyDescent="0.25">
      <c r="A21501" s="108" t="str">
        <f t="shared" si="335"/>
        <v>PL_2006_1A3(FS)_NOx</v>
      </c>
      <c r="B21501" s="113" t="s">
        <v>168</v>
      </c>
      <c r="C21501" s="113">
        <v>2006</v>
      </c>
      <c r="D21501" s="113" t="s">
        <v>132</v>
      </c>
      <c r="E21501" s="113" t="s">
        <v>199</v>
      </c>
      <c r="F21501" s="113" t="s">
        <v>200</v>
      </c>
      <c r="G21501" s="113">
        <v>228.139808248561</v>
      </c>
    </row>
    <row r="21502" spans="1:7" x14ac:dyDescent="0.25">
      <c r="A21502" s="108" t="str">
        <f t="shared" si="335"/>
        <v>PL_2006_1A3(FS)_NMVOC</v>
      </c>
      <c r="B21502" s="113" t="s">
        <v>168</v>
      </c>
      <c r="C21502" s="113">
        <v>2006</v>
      </c>
      <c r="D21502" s="113" t="s">
        <v>132</v>
      </c>
      <c r="E21502" s="113" t="s">
        <v>123</v>
      </c>
      <c r="F21502" s="113" t="s">
        <v>200</v>
      </c>
      <c r="G21502" s="113">
        <v>90.242893982983603</v>
      </c>
    </row>
    <row r="21503" spans="1:7" x14ac:dyDescent="0.25">
      <c r="A21503" s="108" t="str">
        <f t="shared" si="335"/>
        <v>PL_2006_1A3(FS)_SOx</v>
      </c>
      <c r="B21503" s="113" t="s">
        <v>168</v>
      </c>
      <c r="C21503" s="113">
        <v>2006</v>
      </c>
      <c r="D21503" s="113" t="s">
        <v>132</v>
      </c>
      <c r="E21503" s="113" t="s">
        <v>201</v>
      </c>
      <c r="F21503" s="113" t="s">
        <v>200</v>
      </c>
      <c r="G21503" s="113">
        <v>1.2243325148717199</v>
      </c>
    </row>
    <row r="21504" spans="1:7" x14ac:dyDescent="0.25">
      <c r="A21504" s="108" t="str">
        <f t="shared" si="335"/>
        <v>PL_2006_1A3(FS)_NH3</v>
      </c>
      <c r="B21504" s="113" t="s">
        <v>168</v>
      </c>
      <c r="C21504" s="113">
        <v>2006</v>
      </c>
      <c r="D21504" s="113" t="s">
        <v>132</v>
      </c>
      <c r="E21504" s="113" t="s">
        <v>124</v>
      </c>
      <c r="F21504" s="113" t="s">
        <v>200</v>
      </c>
      <c r="G21504" s="113">
        <v>6.4595968658729097</v>
      </c>
    </row>
    <row r="21505" spans="1:7" x14ac:dyDescent="0.25">
      <c r="A21505" s="108" t="str">
        <f t="shared" si="335"/>
        <v>PL_2006_1A3(FS)_PM2.5</v>
      </c>
      <c r="B21505" s="113" t="s">
        <v>168</v>
      </c>
      <c r="C21505" s="113">
        <v>2006</v>
      </c>
      <c r="D21505" s="113" t="s">
        <v>132</v>
      </c>
      <c r="E21505" s="113" t="s">
        <v>203</v>
      </c>
      <c r="F21505" s="113" t="s">
        <v>200</v>
      </c>
      <c r="G21505" s="113">
        <v>11.9937825504656</v>
      </c>
    </row>
    <row r="21506" spans="1:7" x14ac:dyDescent="0.25">
      <c r="A21506" s="108" t="str">
        <f t="shared" ref="A21506:A21569" si="336">CONCATENATE(B21506,"_",C21506,"_",D21506,"_",E21506)</f>
        <v>PL_2006_3D_NOx</v>
      </c>
      <c r="B21506" s="113" t="s">
        <v>168</v>
      </c>
      <c r="C21506" s="113">
        <v>2006</v>
      </c>
      <c r="D21506" s="113" t="s">
        <v>206</v>
      </c>
      <c r="E21506" s="113" t="s">
        <v>199</v>
      </c>
      <c r="F21506" s="113" t="s">
        <v>200</v>
      </c>
      <c r="G21506" s="113">
        <v>65.120878235316994</v>
      </c>
    </row>
    <row r="21507" spans="1:7" x14ac:dyDescent="0.25">
      <c r="A21507" s="108" t="str">
        <f t="shared" si="336"/>
        <v>PL_2007_NATIONAL TOTAL_NOx</v>
      </c>
      <c r="B21507" s="113" t="s">
        <v>168</v>
      </c>
      <c r="C21507" s="113">
        <v>2007</v>
      </c>
      <c r="D21507" s="113" t="s">
        <v>122</v>
      </c>
      <c r="E21507" s="113" t="s">
        <v>199</v>
      </c>
      <c r="F21507" s="113" t="s">
        <v>200</v>
      </c>
      <c r="G21507" s="113">
        <v>848.33977858968399</v>
      </c>
    </row>
    <row r="21508" spans="1:7" x14ac:dyDescent="0.25">
      <c r="A21508" s="108" t="str">
        <f t="shared" si="336"/>
        <v>PL_2007_NATIONAL TOTAL_NMVOC</v>
      </c>
      <c r="B21508" s="113" t="s">
        <v>168</v>
      </c>
      <c r="C21508" s="113">
        <v>2007</v>
      </c>
      <c r="D21508" s="113" t="s">
        <v>122</v>
      </c>
      <c r="E21508" s="113" t="s">
        <v>123</v>
      </c>
      <c r="F21508" s="113" t="s">
        <v>200</v>
      </c>
      <c r="G21508" s="113">
        <v>820.98060691578303</v>
      </c>
    </row>
    <row r="21509" spans="1:7" x14ac:dyDescent="0.25">
      <c r="A21509" s="108" t="str">
        <f t="shared" si="336"/>
        <v>PL_2007_NATIONAL TOTAL_SOx</v>
      </c>
      <c r="B21509" s="113" t="s">
        <v>168</v>
      </c>
      <c r="C21509" s="113">
        <v>2007</v>
      </c>
      <c r="D21509" s="113" t="s">
        <v>122</v>
      </c>
      <c r="E21509" s="113" t="s">
        <v>201</v>
      </c>
      <c r="F21509" s="113" t="s">
        <v>200</v>
      </c>
      <c r="G21509" s="113">
        <v>1086.4439983689999</v>
      </c>
    </row>
    <row r="21510" spans="1:7" x14ac:dyDescent="0.25">
      <c r="A21510" s="108" t="str">
        <f t="shared" si="336"/>
        <v>PL_2007_NATIONAL TOTAL_NH3</v>
      </c>
      <c r="B21510" s="113" t="s">
        <v>168</v>
      </c>
      <c r="C21510" s="113">
        <v>2007</v>
      </c>
      <c r="D21510" s="113" t="s">
        <v>122</v>
      </c>
      <c r="E21510" s="113" t="s">
        <v>124</v>
      </c>
      <c r="F21510" s="113" t="s">
        <v>200</v>
      </c>
      <c r="G21510" s="113">
        <v>342.266373762429</v>
      </c>
    </row>
    <row r="21511" spans="1:7" x14ac:dyDescent="0.25">
      <c r="A21511" s="108" t="str">
        <f t="shared" si="336"/>
        <v>PL_2007_NATIONAL TOTAL_PM2.5</v>
      </c>
      <c r="B21511" s="113" t="s">
        <v>168</v>
      </c>
      <c r="C21511" s="113">
        <v>2007</v>
      </c>
      <c r="D21511" s="113" t="s">
        <v>122</v>
      </c>
      <c r="E21511" s="113" t="s">
        <v>203</v>
      </c>
      <c r="F21511" s="113" t="s">
        <v>200</v>
      </c>
      <c r="G21511" s="113">
        <v>325.27246819087998</v>
      </c>
    </row>
    <row r="21512" spans="1:7" x14ac:dyDescent="0.25">
      <c r="A21512" s="108" t="str">
        <f t="shared" si="336"/>
        <v>PL_2007_NATIONAL TOTAL_Pb</v>
      </c>
      <c r="B21512" s="113" t="s">
        <v>168</v>
      </c>
      <c r="C21512" s="113">
        <v>2007</v>
      </c>
      <c r="D21512" s="113" t="s">
        <v>122</v>
      </c>
      <c r="E21512" s="113" t="s">
        <v>125</v>
      </c>
      <c r="F21512" s="113" t="s">
        <v>200</v>
      </c>
      <c r="G21512" s="113">
        <v>0.31270270046496201</v>
      </c>
    </row>
    <row r="21513" spans="1:7" x14ac:dyDescent="0.25">
      <c r="A21513" s="108" t="str">
        <f t="shared" si="336"/>
        <v>PL_2007_NATIONAL TOTAL_Cd</v>
      </c>
      <c r="B21513" s="113" t="s">
        <v>168</v>
      </c>
      <c r="C21513" s="113">
        <v>2007</v>
      </c>
      <c r="D21513" s="113" t="s">
        <v>122</v>
      </c>
      <c r="E21513" s="113" t="s">
        <v>126</v>
      </c>
      <c r="F21513" s="113" t="s">
        <v>200</v>
      </c>
      <c r="G21513" s="113">
        <v>1.04328117245955E-2</v>
      </c>
    </row>
    <row r="21514" spans="1:7" x14ac:dyDescent="0.25">
      <c r="A21514" s="108" t="str">
        <f t="shared" si="336"/>
        <v>PL_2007_NATIONAL TOTAL_Hg</v>
      </c>
      <c r="B21514" s="113" t="s">
        <v>168</v>
      </c>
      <c r="C21514" s="113">
        <v>2007</v>
      </c>
      <c r="D21514" s="113" t="s">
        <v>122</v>
      </c>
      <c r="E21514" s="113" t="s">
        <v>127</v>
      </c>
      <c r="F21514" s="113" t="s">
        <v>200</v>
      </c>
      <c r="G21514" s="113">
        <v>1.0109386597913101E-2</v>
      </c>
    </row>
    <row r="21515" spans="1:7" x14ac:dyDescent="0.25">
      <c r="A21515" s="108" t="str">
        <f t="shared" si="336"/>
        <v>PL_2007_NATIONAL TOTAL_DIOX</v>
      </c>
      <c r="B21515" s="113" t="s">
        <v>168</v>
      </c>
      <c r="C21515" s="113">
        <v>2007</v>
      </c>
      <c r="D21515" s="113" t="s">
        <v>122</v>
      </c>
      <c r="E21515" s="113" t="s">
        <v>128</v>
      </c>
      <c r="F21515" s="113" t="s">
        <v>200</v>
      </c>
      <c r="G21515" s="150">
        <v>3.40496987153077E-7</v>
      </c>
    </row>
    <row r="21516" spans="1:7" x14ac:dyDescent="0.25">
      <c r="A21516" s="108" t="str">
        <f t="shared" si="336"/>
        <v>PL_2007_NATIONAL TOTAL_PAH</v>
      </c>
      <c r="B21516" s="113" t="s">
        <v>168</v>
      </c>
      <c r="C21516" s="113">
        <v>2007</v>
      </c>
      <c r="D21516" s="113" t="s">
        <v>122</v>
      </c>
      <c r="E21516" s="113" t="s">
        <v>129</v>
      </c>
      <c r="F21516" s="113" t="s">
        <v>200</v>
      </c>
      <c r="G21516" s="113">
        <v>0.31574574593089999</v>
      </c>
    </row>
    <row r="21517" spans="1:7" x14ac:dyDescent="0.25">
      <c r="A21517" s="108" t="str">
        <f t="shared" si="336"/>
        <v>PL_2007_NATIONAL TOTAL_HCB</v>
      </c>
      <c r="B21517" s="113" t="s">
        <v>168</v>
      </c>
      <c r="C21517" s="113">
        <v>2007</v>
      </c>
      <c r="D21517" s="113" t="s">
        <v>122</v>
      </c>
      <c r="E21517" s="113" t="s">
        <v>130</v>
      </c>
      <c r="F21517" s="113" t="s">
        <v>200</v>
      </c>
      <c r="G21517" s="150">
        <v>1.1235581203860801E-5</v>
      </c>
    </row>
    <row r="21518" spans="1:7" x14ac:dyDescent="0.25">
      <c r="A21518" s="108" t="str">
        <f t="shared" si="336"/>
        <v>PL_2007_NATIONAL TOTAL_PCB</v>
      </c>
      <c r="B21518" s="113" t="s">
        <v>168</v>
      </c>
      <c r="C21518" s="113">
        <v>2007</v>
      </c>
      <c r="D21518" s="113" t="s">
        <v>122</v>
      </c>
      <c r="E21518" s="113" t="s">
        <v>259</v>
      </c>
      <c r="F21518" s="113" t="s">
        <v>200</v>
      </c>
      <c r="G21518" s="113">
        <v>1.7263619085241901E-4</v>
      </c>
    </row>
    <row r="21519" spans="1:7" x14ac:dyDescent="0.25">
      <c r="A21519" s="108" t="str">
        <f t="shared" si="336"/>
        <v>PL_2007_1A3(FS)_NOx</v>
      </c>
      <c r="B21519" s="113" t="s">
        <v>168</v>
      </c>
      <c r="C21519" s="113">
        <v>2007</v>
      </c>
      <c r="D21519" s="113" t="s">
        <v>132</v>
      </c>
      <c r="E21519" s="113" t="s">
        <v>199</v>
      </c>
      <c r="F21519" s="113" t="s">
        <v>200</v>
      </c>
      <c r="G21519" s="113">
        <v>244.30563657555899</v>
      </c>
    </row>
    <row r="21520" spans="1:7" x14ac:dyDescent="0.25">
      <c r="A21520" s="108" t="str">
        <f t="shared" si="336"/>
        <v>PL_2007_1A3(FS)_NMVOC</v>
      </c>
      <c r="B21520" s="113" t="s">
        <v>168</v>
      </c>
      <c r="C21520" s="113">
        <v>2007</v>
      </c>
      <c r="D21520" s="113" t="s">
        <v>132</v>
      </c>
      <c r="E21520" s="113" t="s">
        <v>123</v>
      </c>
      <c r="F21520" s="113" t="s">
        <v>200</v>
      </c>
      <c r="G21520" s="113">
        <v>86.465950547679697</v>
      </c>
    </row>
    <row r="21521" spans="1:7" x14ac:dyDescent="0.25">
      <c r="A21521" s="108" t="str">
        <f t="shared" si="336"/>
        <v>PL_2007_1A3(FS)_SOx</v>
      </c>
      <c r="B21521" s="113" t="s">
        <v>168</v>
      </c>
      <c r="C21521" s="113">
        <v>2007</v>
      </c>
      <c r="D21521" s="113" t="s">
        <v>132</v>
      </c>
      <c r="E21521" s="113" t="s">
        <v>201</v>
      </c>
      <c r="F21521" s="113" t="s">
        <v>200</v>
      </c>
      <c r="G21521" s="113">
        <v>1.3566893244772</v>
      </c>
    </row>
    <row r="21522" spans="1:7" x14ac:dyDescent="0.25">
      <c r="A21522" s="108" t="str">
        <f t="shared" si="336"/>
        <v>PL_2007_1A3(FS)_NH3</v>
      </c>
      <c r="B21522" s="113" t="s">
        <v>168</v>
      </c>
      <c r="C21522" s="113">
        <v>2007</v>
      </c>
      <c r="D21522" s="113" t="s">
        <v>132</v>
      </c>
      <c r="E21522" s="113" t="s">
        <v>124</v>
      </c>
      <c r="F21522" s="113" t="s">
        <v>200</v>
      </c>
      <c r="G21522" s="113">
        <v>6.7482919317327896</v>
      </c>
    </row>
    <row r="21523" spans="1:7" x14ac:dyDescent="0.25">
      <c r="A21523" s="108" t="str">
        <f t="shared" si="336"/>
        <v>PL_2007_1A3(FS)_PM2.5</v>
      </c>
      <c r="B21523" s="113" t="s">
        <v>168</v>
      </c>
      <c r="C21523" s="113">
        <v>2007</v>
      </c>
      <c r="D21523" s="113" t="s">
        <v>132</v>
      </c>
      <c r="E21523" s="113" t="s">
        <v>203</v>
      </c>
      <c r="F21523" s="113" t="s">
        <v>200</v>
      </c>
      <c r="G21523" s="113">
        <v>12.975613857293</v>
      </c>
    </row>
    <row r="21524" spans="1:7" x14ac:dyDescent="0.25">
      <c r="A21524" s="108" t="str">
        <f t="shared" si="336"/>
        <v>PL_2007_3D_NOx</v>
      </c>
      <c r="B21524" s="113" t="s">
        <v>168</v>
      </c>
      <c r="C21524" s="113">
        <v>2007</v>
      </c>
      <c r="D21524" s="113" t="s">
        <v>206</v>
      </c>
      <c r="E21524" s="113" t="s">
        <v>199</v>
      </c>
      <c r="F21524" s="113" t="s">
        <v>200</v>
      </c>
      <c r="G21524" s="113">
        <v>67.774317032236397</v>
      </c>
    </row>
    <row r="21525" spans="1:7" x14ac:dyDescent="0.25">
      <c r="A21525" s="108" t="str">
        <f t="shared" si="336"/>
        <v>PL_2008_NATIONAL TOTAL_NOx</v>
      </c>
      <c r="B21525" s="113" t="s">
        <v>168</v>
      </c>
      <c r="C21525" s="113">
        <v>2008</v>
      </c>
      <c r="D21525" s="113" t="s">
        <v>122</v>
      </c>
      <c r="E21525" s="113" t="s">
        <v>199</v>
      </c>
      <c r="F21525" s="113" t="s">
        <v>200</v>
      </c>
      <c r="G21525" s="113">
        <v>821.55708632981305</v>
      </c>
    </row>
    <row r="21526" spans="1:7" x14ac:dyDescent="0.25">
      <c r="A21526" s="108" t="str">
        <f t="shared" si="336"/>
        <v>PL_2008_NATIONAL TOTAL_NMVOC</v>
      </c>
      <c r="B21526" s="113" t="s">
        <v>168</v>
      </c>
      <c r="C21526" s="113">
        <v>2008</v>
      </c>
      <c r="D21526" s="113" t="s">
        <v>122</v>
      </c>
      <c r="E21526" s="113" t="s">
        <v>123</v>
      </c>
      <c r="F21526" s="113" t="s">
        <v>200</v>
      </c>
      <c r="G21526" s="113">
        <v>842.21602214667905</v>
      </c>
    </row>
    <row r="21527" spans="1:7" x14ac:dyDescent="0.25">
      <c r="A21527" s="108" t="str">
        <f t="shared" si="336"/>
        <v>PL_2008_NATIONAL TOTAL_SOx</v>
      </c>
      <c r="B21527" s="113" t="s">
        <v>168</v>
      </c>
      <c r="C21527" s="113">
        <v>2008</v>
      </c>
      <c r="D21527" s="113" t="s">
        <v>122</v>
      </c>
      <c r="E21527" s="113" t="s">
        <v>201</v>
      </c>
      <c r="F21527" s="113" t="s">
        <v>200</v>
      </c>
      <c r="G21527" s="113">
        <v>854.070050037893</v>
      </c>
    </row>
    <row r="21528" spans="1:7" x14ac:dyDescent="0.25">
      <c r="A21528" s="108" t="str">
        <f t="shared" si="336"/>
        <v>PL_2008_NATIONAL TOTAL_NH3</v>
      </c>
      <c r="B21528" s="113" t="s">
        <v>168</v>
      </c>
      <c r="C21528" s="113">
        <v>2008</v>
      </c>
      <c r="D21528" s="113" t="s">
        <v>122</v>
      </c>
      <c r="E21528" s="113" t="s">
        <v>124</v>
      </c>
      <c r="F21528" s="113" t="s">
        <v>200</v>
      </c>
      <c r="G21528" s="113">
        <v>329.47605557946798</v>
      </c>
    </row>
    <row r="21529" spans="1:7" x14ac:dyDescent="0.25">
      <c r="A21529" s="108" t="str">
        <f t="shared" si="336"/>
        <v>PL_2008_NATIONAL TOTAL_PM2.5</v>
      </c>
      <c r="B21529" s="113" t="s">
        <v>168</v>
      </c>
      <c r="C21529" s="113">
        <v>2008</v>
      </c>
      <c r="D21529" s="113" t="s">
        <v>122</v>
      </c>
      <c r="E21529" s="113" t="s">
        <v>203</v>
      </c>
      <c r="F21529" s="113" t="s">
        <v>200</v>
      </c>
      <c r="G21529" s="113">
        <v>332.12455279702101</v>
      </c>
    </row>
    <row r="21530" spans="1:7" x14ac:dyDescent="0.25">
      <c r="A21530" s="108" t="str">
        <f t="shared" si="336"/>
        <v>PL_2008_NATIONAL TOTAL_Pb</v>
      </c>
      <c r="B21530" s="113" t="s">
        <v>168</v>
      </c>
      <c r="C21530" s="113">
        <v>2008</v>
      </c>
      <c r="D21530" s="113" t="s">
        <v>122</v>
      </c>
      <c r="E21530" s="113" t="s">
        <v>125</v>
      </c>
      <c r="F21530" s="113" t="s">
        <v>200</v>
      </c>
      <c r="G21530" s="113">
        <v>0.30788842992937299</v>
      </c>
    </row>
    <row r="21531" spans="1:7" x14ac:dyDescent="0.25">
      <c r="A21531" s="108" t="str">
        <f t="shared" si="336"/>
        <v>PL_2008_NATIONAL TOTAL_Cd</v>
      </c>
      <c r="B21531" s="113" t="s">
        <v>168</v>
      </c>
      <c r="C21531" s="113">
        <v>2008</v>
      </c>
      <c r="D21531" s="113" t="s">
        <v>122</v>
      </c>
      <c r="E21531" s="113" t="s">
        <v>126</v>
      </c>
      <c r="F21531" s="113" t="s">
        <v>200</v>
      </c>
      <c r="G21531" s="113">
        <v>1.02663654013193E-2</v>
      </c>
    </row>
    <row r="21532" spans="1:7" x14ac:dyDescent="0.25">
      <c r="A21532" s="108" t="str">
        <f t="shared" si="336"/>
        <v>PL_2008_NATIONAL TOTAL_Hg</v>
      </c>
      <c r="B21532" s="113" t="s">
        <v>168</v>
      </c>
      <c r="C21532" s="113">
        <v>2008</v>
      </c>
      <c r="D21532" s="113" t="s">
        <v>122</v>
      </c>
      <c r="E21532" s="113" t="s">
        <v>127</v>
      </c>
      <c r="F21532" s="113" t="s">
        <v>200</v>
      </c>
      <c r="G21532" s="113">
        <v>9.9018651225338504E-3</v>
      </c>
    </row>
    <row r="21533" spans="1:7" x14ac:dyDescent="0.25">
      <c r="A21533" s="108" t="str">
        <f t="shared" si="336"/>
        <v>PL_2008_NATIONAL TOTAL_DIOX</v>
      </c>
      <c r="B21533" s="113" t="s">
        <v>168</v>
      </c>
      <c r="C21533" s="113">
        <v>2008</v>
      </c>
      <c r="D21533" s="113" t="s">
        <v>122</v>
      </c>
      <c r="E21533" s="113" t="s">
        <v>128</v>
      </c>
      <c r="F21533" s="113" t="s">
        <v>200</v>
      </c>
      <c r="G21533" s="150">
        <v>3.7107212243110797E-7</v>
      </c>
    </row>
    <row r="21534" spans="1:7" x14ac:dyDescent="0.25">
      <c r="A21534" s="108" t="str">
        <f t="shared" si="336"/>
        <v>PL_2008_NATIONAL TOTAL_PAH</v>
      </c>
      <c r="B21534" s="113" t="s">
        <v>168</v>
      </c>
      <c r="C21534" s="113">
        <v>2008</v>
      </c>
      <c r="D21534" s="113" t="s">
        <v>122</v>
      </c>
      <c r="E21534" s="113" t="s">
        <v>129</v>
      </c>
      <c r="F21534" s="113" t="s">
        <v>200</v>
      </c>
      <c r="G21534" s="113">
        <v>0.33025109642390599</v>
      </c>
    </row>
    <row r="21535" spans="1:7" x14ac:dyDescent="0.25">
      <c r="A21535" s="108" t="str">
        <f t="shared" si="336"/>
        <v>PL_2008_NATIONAL TOTAL_HCB</v>
      </c>
      <c r="B21535" s="113" t="s">
        <v>168</v>
      </c>
      <c r="C21535" s="113">
        <v>2008</v>
      </c>
      <c r="D21535" s="113" t="s">
        <v>122</v>
      </c>
      <c r="E21535" s="113" t="s">
        <v>130</v>
      </c>
      <c r="F21535" s="113" t="s">
        <v>200</v>
      </c>
      <c r="G21535" s="150">
        <v>1.14270417441693E-5</v>
      </c>
    </row>
    <row r="21536" spans="1:7" x14ac:dyDescent="0.25">
      <c r="A21536" s="108" t="str">
        <f t="shared" si="336"/>
        <v>PL_2008_NATIONAL TOTAL_PCB</v>
      </c>
      <c r="B21536" s="113" t="s">
        <v>168</v>
      </c>
      <c r="C21536" s="113">
        <v>2008</v>
      </c>
      <c r="D21536" s="113" t="s">
        <v>122</v>
      </c>
      <c r="E21536" s="113" t="s">
        <v>259</v>
      </c>
      <c r="F21536" s="113" t="s">
        <v>200</v>
      </c>
      <c r="G21536" s="113">
        <v>1.7252244776404301E-4</v>
      </c>
    </row>
    <row r="21537" spans="1:7" x14ac:dyDescent="0.25">
      <c r="A21537" s="108" t="str">
        <f t="shared" si="336"/>
        <v>PL_2008_1A3(FS)_NOx</v>
      </c>
      <c r="B21537" s="113" t="s">
        <v>168</v>
      </c>
      <c r="C21537" s="113">
        <v>2008</v>
      </c>
      <c r="D21537" s="113" t="s">
        <v>132</v>
      </c>
      <c r="E21537" s="113" t="s">
        <v>199</v>
      </c>
      <c r="F21537" s="113" t="s">
        <v>200</v>
      </c>
      <c r="G21537" s="113">
        <v>246.47193216850101</v>
      </c>
    </row>
    <row r="21538" spans="1:7" x14ac:dyDescent="0.25">
      <c r="A21538" s="108" t="str">
        <f t="shared" si="336"/>
        <v>PL_2008_1A3(FS)_NMVOC</v>
      </c>
      <c r="B21538" s="113" t="s">
        <v>168</v>
      </c>
      <c r="C21538" s="113">
        <v>2008</v>
      </c>
      <c r="D21538" s="113" t="s">
        <v>132</v>
      </c>
      <c r="E21538" s="113" t="s">
        <v>123</v>
      </c>
      <c r="F21538" s="113" t="s">
        <v>200</v>
      </c>
      <c r="G21538" s="113">
        <v>81.604949556614201</v>
      </c>
    </row>
    <row r="21539" spans="1:7" x14ac:dyDescent="0.25">
      <c r="A21539" s="108" t="str">
        <f t="shared" si="336"/>
        <v>PL_2008_1A3(FS)_SOx</v>
      </c>
      <c r="B21539" s="113" t="s">
        <v>168</v>
      </c>
      <c r="C21539" s="113">
        <v>2008</v>
      </c>
      <c r="D21539" s="113" t="s">
        <v>132</v>
      </c>
      <c r="E21539" s="113" t="s">
        <v>201</v>
      </c>
      <c r="F21539" s="113" t="s">
        <v>200</v>
      </c>
      <c r="G21539" s="113">
        <v>1.4509941660013099</v>
      </c>
    </row>
    <row r="21540" spans="1:7" x14ac:dyDescent="0.25">
      <c r="A21540" s="108" t="str">
        <f t="shared" si="336"/>
        <v>PL_2008_1A3(FS)_NH3</v>
      </c>
      <c r="B21540" s="113" t="s">
        <v>168</v>
      </c>
      <c r="C21540" s="113">
        <v>2008</v>
      </c>
      <c r="D21540" s="113" t="s">
        <v>132</v>
      </c>
      <c r="E21540" s="113" t="s">
        <v>124</v>
      </c>
      <c r="F21540" s="113" t="s">
        <v>200</v>
      </c>
      <c r="G21540" s="113">
        <v>6.7004304428469599</v>
      </c>
    </row>
    <row r="21541" spans="1:7" x14ac:dyDescent="0.25">
      <c r="A21541" s="108" t="str">
        <f t="shared" si="336"/>
        <v>PL_2008_1A3(FS)_PM2.5</v>
      </c>
      <c r="B21541" s="113" t="s">
        <v>168</v>
      </c>
      <c r="C21541" s="113">
        <v>2008</v>
      </c>
      <c r="D21541" s="113" t="s">
        <v>132</v>
      </c>
      <c r="E21541" s="113" t="s">
        <v>203</v>
      </c>
      <c r="F21541" s="113" t="s">
        <v>200</v>
      </c>
      <c r="G21541" s="113">
        <v>12.7416592275195</v>
      </c>
    </row>
    <row r="21542" spans="1:7" x14ac:dyDescent="0.25">
      <c r="A21542" s="108" t="str">
        <f t="shared" si="336"/>
        <v>PL_2008_3D_NOx</v>
      </c>
      <c r="B21542" s="113" t="s">
        <v>168</v>
      </c>
      <c r="C21542" s="113">
        <v>2008</v>
      </c>
      <c r="D21542" s="113" t="s">
        <v>206</v>
      </c>
      <c r="E21542" s="113" t="s">
        <v>199</v>
      </c>
      <c r="F21542" s="113" t="s">
        <v>200</v>
      </c>
      <c r="G21542" s="113">
        <v>70.341679561747497</v>
      </c>
    </row>
    <row r="21543" spans="1:7" x14ac:dyDescent="0.25">
      <c r="A21543" s="108" t="str">
        <f t="shared" si="336"/>
        <v>PL_2009_NATIONAL TOTAL_NOx</v>
      </c>
      <c r="B21543" s="113" t="s">
        <v>168</v>
      </c>
      <c r="C21543" s="113">
        <v>2009</v>
      </c>
      <c r="D21543" s="113" t="s">
        <v>122</v>
      </c>
      <c r="E21543" s="113" t="s">
        <v>199</v>
      </c>
      <c r="F21543" s="113" t="s">
        <v>200</v>
      </c>
      <c r="G21543" s="113">
        <v>805.03466800540502</v>
      </c>
    </row>
    <row r="21544" spans="1:7" x14ac:dyDescent="0.25">
      <c r="A21544" s="108" t="str">
        <f t="shared" si="336"/>
        <v>PL_2009_NATIONAL TOTAL_NMVOC</v>
      </c>
      <c r="B21544" s="113" t="s">
        <v>168</v>
      </c>
      <c r="C21544" s="113">
        <v>2009</v>
      </c>
      <c r="D21544" s="113" t="s">
        <v>122</v>
      </c>
      <c r="E21544" s="113" t="s">
        <v>123</v>
      </c>
      <c r="F21544" s="113" t="s">
        <v>200</v>
      </c>
      <c r="G21544" s="113">
        <v>793.672112868559</v>
      </c>
    </row>
    <row r="21545" spans="1:7" x14ac:dyDescent="0.25">
      <c r="A21545" s="108" t="str">
        <f t="shared" si="336"/>
        <v>PL_2009_NATIONAL TOTAL_SOx</v>
      </c>
      <c r="B21545" s="113" t="s">
        <v>168</v>
      </c>
      <c r="C21545" s="113">
        <v>2009</v>
      </c>
      <c r="D21545" s="113" t="s">
        <v>122</v>
      </c>
      <c r="E21545" s="113" t="s">
        <v>201</v>
      </c>
      <c r="F21545" s="113" t="s">
        <v>200</v>
      </c>
      <c r="G21545" s="113">
        <v>735.18598068759002</v>
      </c>
    </row>
    <row r="21546" spans="1:7" x14ac:dyDescent="0.25">
      <c r="A21546" s="108" t="str">
        <f t="shared" si="336"/>
        <v>PL_2009_NATIONAL TOTAL_NH3</v>
      </c>
      <c r="B21546" s="113" t="s">
        <v>168</v>
      </c>
      <c r="C21546" s="113">
        <v>2009</v>
      </c>
      <c r="D21546" s="113" t="s">
        <v>122</v>
      </c>
      <c r="E21546" s="113" t="s">
        <v>124</v>
      </c>
      <c r="F21546" s="113" t="s">
        <v>200</v>
      </c>
      <c r="G21546" s="113">
        <v>316.69881384522398</v>
      </c>
    </row>
    <row r="21547" spans="1:7" x14ac:dyDescent="0.25">
      <c r="A21547" s="108" t="str">
        <f t="shared" si="336"/>
        <v>PL_2009_NATIONAL TOTAL_PM2.5</v>
      </c>
      <c r="B21547" s="113" t="s">
        <v>168</v>
      </c>
      <c r="C21547" s="113">
        <v>2009</v>
      </c>
      <c r="D21547" s="113" t="s">
        <v>122</v>
      </c>
      <c r="E21547" s="113" t="s">
        <v>203</v>
      </c>
      <c r="F21547" s="113" t="s">
        <v>200</v>
      </c>
      <c r="G21547" s="113">
        <v>329.01625287802801</v>
      </c>
    </row>
    <row r="21548" spans="1:7" x14ac:dyDescent="0.25">
      <c r="A21548" s="108" t="str">
        <f t="shared" si="336"/>
        <v>PL_2009_NATIONAL TOTAL_Pb</v>
      </c>
      <c r="B21548" s="113" t="s">
        <v>168</v>
      </c>
      <c r="C21548" s="113">
        <v>2009</v>
      </c>
      <c r="D21548" s="113" t="s">
        <v>122</v>
      </c>
      <c r="E21548" s="113" t="s">
        <v>125</v>
      </c>
      <c r="F21548" s="113" t="s">
        <v>200</v>
      </c>
      <c r="G21548" s="113">
        <v>0.273788153924172</v>
      </c>
    </row>
    <row r="21549" spans="1:7" x14ac:dyDescent="0.25">
      <c r="A21549" s="108" t="str">
        <f t="shared" si="336"/>
        <v>PL_2009_NATIONAL TOTAL_Cd</v>
      </c>
      <c r="B21549" s="113" t="s">
        <v>168</v>
      </c>
      <c r="C21549" s="113">
        <v>2009</v>
      </c>
      <c r="D21549" s="113" t="s">
        <v>122</v>
      </c>
      <c r="E21549" s="113" t="s">
        <v>126</v>
      </c>
      <c r="F21549" s="113" t="s">
        <v>200</v>
      </c>
      <c r="G21549" s="113">
        <v>9.3531414279217594E-3</v>
      </c>
    </row>
    <row r="21550" spans="1:7" x14ac:dyDescent="0.25">
      <c r="A21550" s="108" t="str">
        <f t="shared" si="336"/>
        <v>PL_2009_NATIONAL TOTAL_Hg</v>
      </c>
      <c r="B21550" s="113" t="s">
        <v>168</v>
      </c>
      <c r="C21550" s="113">
        <v>2009</v>
      </c>
      <c r="D21550" s="113" t="s">
        <v>122</v>
      </c>
      <c r="E21550" s="113" t="s">
        <v>127</v>
      </c>
      <c r="F21550" s="113" t="s">
        <v>200</v>
      </c>
      <c r="G21550" s="113">
        <v>9.2299520245061693E-3</v>
      </c>
    </row>
    <row r="21551" spans="1:7" x14ac:dyDescent="0.25">
      <c r="A21551" s="108" t="str">
        <f t="shared" si="336"/>
        <v>PL_2009_NATIONAL TOTAL_DIOX</v>
      </c>
      <c r="B21551" s="113" t="s">
        <v>168</v>
      </c>
      <c r="C21551" s="113">
        <v>2009</v>
      </c>
      <c r="D21551" s="113" t="s">
        <v>122</v>
      </c>
      <c r="E21551" s="113" t="s">
        <v>128</v>
      </c>
      <c r="F21551" s="113" t="s">
        <v>200</v>
      </c>
      <c r="G21551" s="150">
        <v>3.6720088362951799E-7</v>
      </c>
    </row>
    <row r="21552" spans="1:7" x14ac:dyDescent="0.25">
      <c r="A21552" s="108" t="str">
        <f t="shared" si="336"/>
        <v>PL_2009_NATIONAL TOTAL_PAH</v>
      </c>
      <c r="B21552" s="113" t="s">
        <v>168</v>
      </c>
      <c r="C21552" s="113">
        <v>2009</v>
      </c>
      <c r="D21552" s="113" t="s">
        <v>122</v>
      </c>
      <c r="E21552" s="113" t="s">
        <v>129</v>
      </c>
      <c r="F21552" s="113" t="s">
        <v>200</v>
      </c>
      <c r="G21552" s="113">
        <v>0.32903687340960902</v>
      </c>
    </row>
    <row r="21553" spans="1:7" x14ac:dyDescent="0.25">
      <c r="A21553" s="108" t="str">
        <f t="shared" si="336"/>
        <v>PL_2009_NATIONAL TOTAL_HCB</v>
      </c>
      <c r="B21553" s="113" t="s">
        <v>168</v>
      </c>
      <c r="C21553" s="113">
        <v>2009</v>
      </c>
      <c r="D21553" s="113" t="s">
        <v>122</v>
      </c>
      <c r="E21553" s="113" t="s">
        <v>130</v>
      </c>
      <c r="F21553" s="113" t="s">
        <v>200</v>
      </c>
      <c r="G21553" s="150">
        <v>1.1384083130477399E-5</v>
      </c>
    </row>
    <row r="21554" spans="1:7" x14ac:dyDescent="0.25">
      <c r="A21554" s="108" t="str">
        <f t="shared" si="336"/>
        <v>PL_2009_NATIONAL TOTAL_PCB</v>
      </c>
      <c r="B21554" s="113" t="s">
        <v>168</v>
      </c>
      <c r="C21554" s="113">
        <v>2009</v>
      </c>
      <c r="D21554" s="113" t="s">
        <v>122</v>
      </c>
      <c r="E21554" s="113" t="s">
        <v>259</v>
      </c>
      <c r="F21554" s="113" t="s">
        <v>200</v>
      </c>
      <c r="G21554" s="113">
        <v>1.59800696889827E-4</v>
      </c>
    </row>
    <row r="21555" spans="1:7" x14ac:dyDescent="0.25">
      <c r="A21555" s="108" t="str">
        <f t="shared" si="336"/>
        <v>PL_2009_1A3(FS)_NOx</v>
      </c>
      <c r="B21555" s="113" t="s">
        <v>168</v>
      </c>
      <c r="C21555" s="113">
        <v>2009</v>
      </c>
      <c r="D21555" s="113" t="s">
        <v>132</v>
      </c>
      <c r="E21555" s="113" t="s">
        <v>199</v>
      </c>
      <c r="F21555" s="113" t="s">
        <v>200</v>
      </c>
      <c r="G21555" s="113">
        <v>241.06529070449801</v>
      </c>
    </row>
    <row r="21556" spans="1:7" x14ac:dyDescent="0.25">
      <c r="A21556" s="108" t="str">
        <f t="shared" si="336"/>
        <v>PL_2009_1A3(FS)_NMVOC</v>
      </c>
      <c r="B21556" s="113" t="s">
        <v>168</v>
      </c>
      <c r="C21556" s="113">
        <v>2009</v>
      </c>
      <c r="D21556" s="113" t="s">
        <v>132</v>
      </c>
      <c r="E21556" s="113" t="s">
        <v>123</v>
      </c>
      <c r="F21556" s="113" t="s">
        <v>200</v>
      </c>
      <c r="G21556" s="113">
        <v>76.270906778522203</v>
      </c>
    </row>
    <row r="21557" spans="1:7" x14ac:dyDescent="0.25">
      <c r="A21557" s="108" t="str">
        <f t="shared" si="336"/>
        <v>PL_2009_1A3(FS)_SOx</v>
      </c>
      <c r="B21557" s="113" t="s">
        <v>168</v>
      </c>
      <c r="C21557" s="113">
        <v>2009</v>
      </c>
      <c r="D21557" s="113" t="s">
        <v>132</v>
      </c>
      <c r="E21557" s="113" t="s">
        <v>201</v>
      </c>
      <c r="F21557" s="113" t="s">
        <v>200</v>
      </c>
      <c r="G21557" s="113">
        <v>0.44039150159652601</v>
      </c>
    </row>
    <row r="21558" spans="1:7" x14ac:dyDescent="0.25">
      <c r="A21558" s="108" t="str">
        <f t="shared" si="336"/>
        <v>PL_2009_1A3(FS)_NH3</v>
      </c>
      <c r="B21558" s="113" t="s">
        <v>168</v>
      </c>
      <c r="C21558" s="113">
        <v>2009</v>
      </c>
      <c r="D21558" s="113" t="s">
        <v>132</v>
      </c>
      <c r="E21558" s="113" t="s">
        <v>124</v>
      </c>
      <c r="F21558" s="113" t="s">
        <v>200</v>
      </c>
      <c r="G21558" s="113">
        <v>6.7191261158449196</v>
      </c>
    </row>
    <row r="21559" spans="1:7" x14ac:dyDescent="0.25">
      <c r="A21559" s="108" t="str">
        <f t="shared" si="336"/>
        <v>PL_2009_1A3(FS)_PM2.5</v>
      </c>
      <c r="B21559" s="113" t="s">
        <v>168</v>
      </c>
      <c r="C21559" s="113">
        <v>2009</v>
      </c>
      <c r="D21559" s="113" t="s">
        <v>132</v>
      </c>
      <c r="E21559" s="113" t="s">
        <v>203</v>
      </c>
      <c r="F21559" s="113" t="s">
        <v>200</v>
      </c>
      <c r="G21559" s="113">
        <v>12.8267623256337</v>
      </c>
    </row>
    <row r="21560" spans="1:7" x14ac:dyDescent="0.25">
      <c r="A21560" s="108" t="str">
        <f t="shared" si="336"/>
        <v>PL_2009_3D_NOx</v>
      </c>
      <c r="B21560" s="113" t="s">
        <v>168</v>
      </c>
      <c r="C21560" s="113">
        <v>2009</v>
      </c>
      <c r="D21560" s="113" t="s">
        <v>206</v>
      </c>
      <c r="E21560" s="113" t="s">
        <v>199</v>
      </c>
      <c r="F21560" s="113" t="s">
        <v>200</v>
      </c>
      <c r="G21560" s="113">
        <v>67.810104847100504</v>
      </c>
    </row>
    <row r="21561" spans="1:7" x14ac:dyDescent="0.25">
      <c r="A21561" s="108" t="str">
        <f t="shared" si="336"/>
        <v>PL_2010_NATIONAL TOTAL_NOx</v>
      </c>
      <c r="B21561" s="113" t="s">
        <v>168</v>
      </c>
      <c r="C21561" s="113">
        <v>2010</v>
      </c>
      <c r="D21561" s="113" t="s">
        <v>122</v>
      </c>
      <c r="E21561" s="113" t="s">
        <v>199</v>
      </c>
      <c r="F21561" s="113" t="s">
        <v>200</v>
      </c>
      <c r="G21561" s="113">
        <v>832.30230483337698</v>
      </c>
    </row>
    <row r="21562" spans="1:7" x14ac:dyDescent="0.25">
      <c r="A21562" s="108" t="str">
        <f t="shared" si="336"/>
        <v>PL_2010_NATIONAL TOTAL_NMVOC</v>
      </c>
      <c r="B21562" s="113" t="s">
        <v>168</v>
      </c>
      <c r="C21562" s="113">
        <v>2010</v>
      </c>
      <c r="D21562" s="113" t="s">
        <v>122</v>
      </c>
      <c r="E21562" s="113" t="s">
        <v>123</v>
      </c>
      <c r="F21562" s="113" t="s">
        <v>200</v>
      </c>
      <c r="G21562" s="113">
        <v>759.32869361652695</v>
      </c>
    </row>
    <row r="21563" spans="1:7" x14ac:dyDescent="0.25">
      <c r="A21563" s="108" t="str">
        <f t="shared" si="336"/>
        <v>PL_2010_NATIONAL TOTAL_SOx</v>
      </c>
      <c r="B21563" s="113" t="s">
        <v>168</v>
      </c>
      <c r="C21563" s="113">
        <v>2010</v>
      </c>
      <c r="D21563" s="113" t="s">
        <v>122</v>
      </c>
      <c r="E21563" s="113" t="s">
        <v>201</v>
      </c>
      <c r="F21563" s="113" t="s">
        <v>200</v>
      </c>
      <c r="G21563" s="113">
        <v>806.34287280206001</v>
      </c>
    </row>
    <row r="21564" spans="1:7" x14ac:dyDescent="0.25">
      <c r="A21564" s="108" t="str">
        <f t="shared" si="336"/>
        <v>PL_2010_NATIONAL TOTAL_NH3</v>
      </c>
      <c r="B21564" s="113" t="s">
        <v>168</v>
      </c>
      <c r="C21564" s="113">
        <v>2010</v>
      </c>
      <c r="D21564" s="113" t="s">
        <v>122</v>
      </c>
      <c r="E21564" s="113" t="s">
        <v>124</v>
      </c>
      <c r="F21564" s="113" t="s">
        <v>200</v>
      </c>
      <c r="G21564" s="113">
        <v>307.179037653264</v>
      </c>
    </row>
    <row r="21565" spans="1:7" x14ac:dyDescent="0.25">
      <c r="A21565" s="108" t="str">
        <f t="shared" si="336"/>
        <v>PL_2010_NATIONAL TOTAL_PM2.5</v>
      </c>
      <c r="B21565" s="113" t="s">
        <v>168</v>
      </c>
      <c r="C21565" s="113">
        <v>2010</v>
      </c>
      <c r="D21565" s="113" t="s">
        <v>122</v>
      </c>
      <c r="E21565" s="113" t="s">
        <v>203</v>
      </c>
      <c r="F21565" s="113" t="s">
        <v>200</v>
      </c>
      <c r="G21565" s="113">
        <v>360.86377585362902</v>
      </c>
    </row>
    <row r="21566" spans="1:7" x14ac:dyDescent="0.25">
      <c r="A21566" s="108" t="str">
        <f t="shared" si="336"/>
        <v>PL_2010_NATIONAL TOTAL_Pb</v>
      </c>
      <c r="B21566" s="113" t="s">
        <v>168</v>
      </c>
      <c r="C21566" s="113">
        <v>2010</v>
      </c>
      <c r="D21566" s="113" t="s">
        <v>122</v>
      </c>
      <c r="E21566" s="113" t="s">
        <v>125</v>
      </c>
      <c r="F21566" s="113" t="s">
        <v>200</v>
      </c>
      <c r="G21566" s="113">
        <v>0.30588922451399497</v>
      </c>
    </row>
    <row r="21567" spans="1:7" x14ac:dyDescent="0.25">
      <c r="A21567" s="108" t="str">
        <f t="shared" si="336"/>
        <v>PL_2010_NATIONAL TOTAL_Cd</v>
      </c>
      <c r="B21567" s="113" t="s">
        <v>168</v>
      </c>
      <c r="C21567" s="113">
        <v>2010</v>
      </c>
      <c r="D21567" s="113" t="s">
        <v>122</v>
      </c>
      <c r="E21567" s="113" t="s">
        <v>126</v>
      </c>
      <c r="F21567" s="113" t="s">
        <v>200</v>
      </c>
      <c r="G21567" s="113">
        <v>1.0124391606567701E-2</v>
      </c>
    </row>
    <row r="21568" spans="1:7" x14ac:dyDescent="0.25">
      <c r="A21568" s="108" t="str">
        <f t="shared" si="336"/>
        <v>PL_2010_NATIONAL TOTAL_Hg</v>
      </c>
      <c r="B21568" s="113" t="s">
        <v>168</v>
      </c>
      <c r="C21568" s="113">
        <v>2010</v>
      </c>
      <c r="D21568" s="113" t="s">
        <v>122</v>
      </c>
      <c r="E21568" s="113" t="s">
        <v>127</v>
      </c>
      <c r="F21568" s="113" t="s">
        <v>200</v>
      </c>
      <c r="G21568" s="113">
        <v>9.4171054937666008E-3</v>
      </c>
    </row>
    <row r="21569" spans="1:7" x14ac:dyDescent="0.25">
      <c r="A21569" s="108" t="str">
        <f t="shared" si="336"/>
        <v>PL_2010_NATIONAL TOTAL_DIOX</v>
      </c>
      <c r="B21569" s="113" t="s">
        <v>168</v>
      </c>
      <c r="C21569" s="113">
        <v>2010</v>
      </c>
      <c r="D21569" s="113" t="s">
        <v>122</v>
      </c>
      <c r="E21569" s="113" t="s">
        <v>128</v>
      </c>
      <c r="F21569" s="113" t="s">
        <v>200</v>
      </c>
      <c r="G21569" s="150">
        <v>3.9922519472296802E-7</v>
      </c>
    </row>
    <row r="21570" spans="1:7" x14ac:dyDescent="0.25">
      <c r="A21570" s="108" t="str">
        <f t="shared" ref="A21570:A21633" si="337">CONCATENATE(B21570,"_",C21570,"_",D21570,"_",E21570)</f>
        <v>PL_2010_NATIONAL TOTAL_PAH</v>
      </c>
      <c r="B21570" s="113" t="s">
        <v>168</v>
      </c>
      <c r="C21570" s="113">
        <v>2010</v>
      </c>
      <c r="D21570" s="113" t="s">
        <v>122</v>
      </c>
      <c r="E21570" s="113" t="s">
        <v>129</v>
      </c>
      <c r="F21570" s="113" t="s">
        <v>200</v>
      </c>
      <c r="G21570" s="113">
        <v>0.36915717411461402</v>
      </c>
    </row>
    <row r="21571" spans="1:7" x14ac:dyDescent="0.25">
      <c r="A21571" s="108" t="str">
        <f t="shared" si="337"/>
        <v>PL_2010_NATIONAL TOTAL_HCB</v>
      </c>
      <c r="B21571" s="113" t="s">
        <v>168</v>
      </c>
      <c r="C21571" s="113">
        <v>2010</v>
      </c>
      <c r="D21571" s="113" t="s">
        <v>122</v>
      </c>
      <c r="E21571" s="113" t="s">
        <v>130</v>
      </c>
      <c r="F21571" s="113" t="s">
        <v>200</v>
      </c>
      <c r="G21571" s="150">
        <v>1.0748254297143199E-5</v>
      </c>
    </row>
    <row r="21572" spans="1:7" x14ac:dyDescent="0.25">
      <c r="A21572" s="108" t="str">
        <f t="shared" si="337"/>
        <v>PL_2010_NATIONAL TOTAL_PCB</v>
      </c>
      <c r="B21572" s="113" t="s">
        <v>168</v>
      </c>
      <c r="C21572" s="113">
        <v>2010</v>
      </c>
      <c r="D21572" s="113" t="s">
        <v>122</v>
      </c>
      <c r="E21572" s="113" t="s">
        <v>259</v>
      </c>
      <c r="F21572" s="113" t="s">
        <v>200</v>
      </c>
      <c r="G21572" s="113">
        <v>1.64396103796476E-4</v>
      </c>
    </row>
    <row r="21573" spans="1:7" x14ac:dyDescent="0.25">
      <c r="A21573" s="108" t="str">
        <f t="shared" si="337"/>
        <v>PL_2010_1A3(FS)_NOx</v>
      </c>
      <c r="B21573" s="113" t="s">
        <v>168</v>
      </c>
      <c r="C21573" s="113">
        <v>2010</v>
      </c>
      <c r="D21573" s="113" t="s">
        <v>132</v>
      </c>
      <c r="E21573" s="113" t="s">
        <v>199</v>
      </c>
      <c r="F21573" s="113" t="s">
        <v>200</v>
      </c>
      <c r="G21573" s="113">
        <v>244.153490837128</v>
      </c>
    </row>
    <row r="21574" spans="1:7" x14ac:dyDescent="0.25">
      <c r="A21574" s="108" t="str">
        <f t="shared" si="337"/>
        <v>PL_2010_1A3(FS)_NMVOC</v>
      </c>
      <c r="B21574" s="113" t="s">
        <v>168</v>
      </c>
      <c r="C21574" s="113">
        <v>2010</v>
      </c>
      <c r="D21574" s="113" t="s">
        <v>132</v>
      </c>
      <c r="E21574" s="113" t="s">
        <v>123</v>
      </c>
      <c r="F21574" s="113" t="s">
        <v>200</v>
      </c>
      <c r="G21574" s="113">
        <v>67.762010865090602</v>
      </c>
    </row>
    <row r="21575" spans="1:7" x14ac:dyDescent="0.25">
      <c r="A21575" s="108" t="str">
        <f t="shared" si="337"/>
        <v>PL_2010_1A3(FS)_SOx</v>
      </c>
      <c r="B21575" s="113" t="s">
        <v>168</v>
      </c>
      <c r="C21575" s="113">
        <v>2010</v>
      </c>
      <c r="D21575" s="113" t="s">
        <v>132</v>
      </c>
      <c r="E21575" s="113" t="s">
        <v>201</v>
      </c>
      <c r="F21575" s="113" t="s">
        <v>200</v>
      </c>
      <c r="G21575" s="113">
        <v>0.46257340879785702</v>
      </c>
    </row>
    <row r="21576" spans="1:7" x14ac:dyDescent="0.25">
      <c r="A21576" s="108" t="str">
        <f t="shared" si="337"/>
        <v>PL_2010_1A3(FS)_NH3</v>
      </c>
      <c r="B21576" s="113" t="s">
        <v>168</v>
      </c>
      <c r="C21576" s="113">
        <v>2010</v>
      </c>
      <c r="D21576" s="113" t="s">
        <v>132</v>
      </c>
      <c r="E21576" s="113" t="s">
        <v>124</v>
      </c>
      <c r="F21576" s="113" t="s">
        <v>200</v>
      </c>
      <c r="G21576" s="113">
        <v>6.3990856597709103</v>
      </c>
    </row>
    <row r="21577" spans="1:7" x14ac:dyDescent="0.25">
      <c r="A21577" s="108" t="str">
        <f t="shared" si="337"/>
        <v>PL_2010_1A3(FS)_PM2.5</v>
      </c>
      <c r="B21577" s="113" t="s">
        <v>168</v>
      </c>
      <c r="C21577" s="113">
        <v>2010</v>
      </c>
      <c r="D21577" s="113" t="s">
        <v>132</v>
      </c>
      <c r="E21577" s="113" t="s">
        <v>203</v>
      </c>
      <c r="F21577" s="113" t="s">
        <v>200</v>
      </c>
      <c r="G21577" s="113">
        <v>13.013209423316001</v>
      </c>
    </row>
    <row r="21578" spans="1:7" x14ac:dyDescent="0.25">
      <c r="A21578" s="108" t="str">
        <f t="shared" si="337"/>
        <v>PL_2010_3D_NOx</v>
      </c>
      <c r="B21578" s="113" t="s">
        <v>168</v>
      </c>
      <c r="C21578" s="113">
        <v>2010</v>
      </c>
      <c r="D21578" s="113" t="s">
        <v>206</v>
      </c>
      <c r="E21578" s="113" t="s">
        <v>199</v>
      </c>
      <c r="F21578" s="113" t="s">
        <v>200</v>
      </c>
      <c r="G21578" s="113">
        <v>65.075793286691905</v>
      </c>
    </row>
    <row r="21579" spans="1:7" x14ac:dyDescent="0.25">
      <c r="A21579" s="108" t="str">
        <f t="shared" si="337"/>
        <v>PL_2011_NATIONAL TOTAL_NOx</v>
      </c>
      <c r="B21579" s="113" t="s">
        <v>168</v>
      </c>
      <c r="C21579" s="113">
        <v>2011</v>
      </c>
      <c r="D21579" s="113" t="s">
        <v>122</v>
      </c>
      <c r="E21579" s="113" t="s">
        <v>199</v>
      </c>
      <c r="F21579" s="113" t="s">
        <v>200</v>
      </c>
      <c r="G21579" s="113">
        <v>812.37435549493898</v>
      </c>
    </row>
    <row r="21580" spans="1:7" x14ac:dyDescent="0.25">
      <c r="A21580" s="108" t="str">
        <f t="shared" si="337"/>
        <v>PL_2011_NATIONAL TOTAL_NMVOC</v>
      </c>
      <c r="B21580" s="113" t="s">
        <v>168</v>
      </c>
      <c r="C21580" s="113">
        <v>2011</v>
      </c>
      <c r="D21580" s="113" t="s">
        <v>122</v>
      </c>
      <c r="E21580" s="113" t="s">
        <v>123</v>
      </c>
      <c r="F21580" s="113" t="s">
        <v>200</v>
      </c>
      <c r="G21580" s="113">
        <v>751.04481016643899</v>
      </c>
    </row>
    <row r="21581" spans="1:7" x14ac:dyDescent="0.25">
      <c r="A21581" s="108" t="str">
        <f t="shared" si="337"/>
        <v>PL_2011_NATIONAL TOTAL_SOx</v>
      </c>
      <c r="B21581" s="113" t="s">
        <v>168</v>
      </c>
      <c r="C21581" s="113">
        <v>2011</v>
      </c>
      <c r="D21581" s="113" t="s">
        <v>122</v>
      </c>
      <c r="E21581" s="113" t="s">
        <v>201</v>
      </c>
      <c r="F21581" s="113" t="s">
        <v>200</v>
      </c>
      <c r="G21581" s="113">
        <v>750.29418349281798</v>
      </c>
    </row>
    <row r="21582" spans="1:7" x14ac:dyDescent="0.25">
      <c r="A21582" s="108" t="str">
        <f t="shared" si="337"/>
        <v>PL_2011_NATIONAL TOTAL_NH3</v>
      </c>
      <c r="B21582" s="113" t="s">
        <v>168</v>
      </c>
      <c r="C21582" s="113">
        <v>2011</v>
      </c>
      <c r="D21582" s="113" t="s">
        <v>122</v>
      </c>
      <c r="E21582" s="113" t="s">
        <v>124</v>
      </c>
      <c r="F21582" s="113" t="s">
        <v>200</v>
      </c>
      <c r="G21582" s="113">
        <v>305.383301733873</v>
      </c>
    </row>
    <row r="21583" spans="1:7" x14ac:dyDescent="0.25">
      <c r="A21583" s="108" t="str">
        <f t="shared" si="337"/>
        <v>PL_2011_NATIONAL TOTAL_PM2.5</v>
      </c>
      <c r="B21583" s="113" t="s">
        <v>168</v>
      </c>
      <c r="C21583" s="113">
        <v>2011</v>
      </c>
      <c r="D21583" s="113" t="s">
        <v>122</v>
      </c>
      <c r="E21583" s="113" t="s">
        <v>203</v>
      </c>
      <c r="F21583" s="113" t="s">
        <v>200</v>
      </c>
      <c r="G21583" s="113">
        <v>336.24533979988303</v>
      </c>
    </row>
    <row r="21584" spans="1:7" x14ac:dyDescent="0.25">
      <c r="A21584" s="108" t="str">
        <f t="shared" si="337"/>
        <v>PL_2011_NATIONAL TOTAL_Pb</v>
      </c>
      <c r="B21584" s="113" t="s">
        <v>168</v>
      </c>
      <c r="C21584" s="113">
        <v>2011</v>
      </c>
      <c r="D21584" s="113" t="s">
        <v>122</v>
      </c>
      <c r="E21584" s="113" t="s">
        <v>125</v>
      </c>
      <c r="F21584" s="113" t="s">
        <v>200</v>
      </c>
      <c r="G21584" s="113">
        <v>0.30317823169999197</v>
      </c>
    </row>
    <row r="21585" spans="1:7" x14ac:dyDescent="0.25">
      <c r="A21585" s="108" t="str">
        <f t="shared" si="337"/>
        <v>PL_2011_NATIONAL TOTAL_Cd</v>
      </c>
      <c r="B21585" s="113" t="s">
        <v>168</v>
      </c>
      <c r="C21585" s="113">
        <v>2011</v>
      </c>
      <c r="D21585" s="113" t="s">
        <v>122</v>
      </c>
      <c r="E21585" s="113" t="s">
        <v>126</v>
      </c>
      <c r="F21585" s="113" t="s">
        <v>200</v>
      </c>
      <c r="G21585" s="113">
        <v>1.0291048495909699E-2</v>
      </c>
    </row>
    <row r="21586" spans="1:7" x14ac:dyDescent="0.25">
      <c r="A21586" s="108" t="str">
        <f t="shared" si="337"/>
        <v>PL_2011_NATIONAL TOTAL_Hg</v>
      </c>
      <c r="B21586" s="113" t="s">
        <v>168</v>
      </c>
      <c r="C21586" s="113">
        <v>2011</v>
      </c>
      <c r="D21586" s="113" t="s">
        <v>122</v>
      </c>
      <c r="E21586" s="113" t="s">
        <v>127</v>
      </c>
      <c r="F21586" s="113" t="s">
        <v>200</v>
      </c>
      <c r="G21586" s="113">
        <v>9.5657775367910692E-3</v>
      </c>
    </row>
    <row r="21587" spans="1:7" x14ac:dyDescent="0.25">
      <c r="A21587" s="108" t="str">
        <f t="shared" si="337"/>
        <v>PL_2011_NATIONAL TOTAL_DIOX</v>
      </c>
      <c r="B21587" s="113" t="s">
        <v>168</v>
      </c>
      <c r="C21587" s="113">
        <v>2011</v>
      </c>
      <c r="D21587" s="113" t="s">
        <v>122</v>
      </c>
      <c r="E21587" s="113" t="s">
        <v>128</v>
      </c>
      <c r="F21587" s="113" t="s">
        <v>200</v>
      </c>
      <c r="G21587" s="150">
        <v>3.8599171328565402E-7</v>
      </c>
    </row>
    <row r="21588" spans="1:7" x14ac:dyDescent="0.25">
      <c r="A21588" s="108" t="str">
        <f t="shared" si="337"/>
        <v>PL_2011_NATIONAL TOTAL_PAH</v>
      </c>
      <c r="B21588" s="113" t="s">
        <v>168</v>
      </c>
      <c r="C21588" s="113">
        <v>2011</v>
      </c>
      <c r="D21588" s="113" t="s">
        <v>122</v>
      </c>
      <c r="E21588" s="113" t="s">
        <v>129</v>
      </c>
      <c r="F21588" s="113" t="s">
        <v>200</v>
      </c>
      <c r="G21588" s="113">
        <v>0.33086367281273799</v>
      </c>
    </row>
    <row r="21589" spans="1:7" x14ac:dyDescent="0.25">
      <c r="A21589" s="108" t="str">
        <f t="shared" si="337"/>
        <v>PL_2011_NATIONAL TOTAL_HCB</v>
      </c>
      <c r="B21589" s="113" t="s">
        <v>168</v>
      </c>
      <c r="C21589" s="113">
        <v>2011</v>
      </c>
      <c r="D21589" s="113" t="s">
        <v>122</v>
      </c>
      <c r="E21589" s="113" t="s">
        <v>130</v>
      </c>
      <c r="F21589" s="113" t="s">
        <v>200</v>
      </c>
      <c r="G21589" s="150">
        <v>1.1154884971131301E-5</v>
      </c>
    </row>
    <row r="21590" spans="1:7" x14ac:dyDescent="0.25">
      <c r="A21590" s="108" t="str">
        <f t="shared" si="337"/>
        <v>PL_2011_NATIONAL TOTAL_PCB</v>
      </c>
      <c r="B21590" s="113" t="s">
        <v>168</v>
      </c>
      <c r="C21590" s="113">
        <v>2011</v>
      </c>
      <c r="D21590" s="113" t="s">
        <v>122</v>
      </c>
      <c r="E21590" s="113" t="s">
        <v>259</v>
      </c>
      <c r="F21590" s="113" t="s">
        <v>200</v>
      </c>
      <c r="G21590" s="113">
        <v>1.8032012648848999E-4</v>
      </c>
    </row>
    <row r="21591" spans="1:7" x14ac:dyDescent="0.25">
      <c r="A21591" s="108" t="str">
        <f t="shared" si="337"/>
        <v>PL_2011_1A3(FS)_NOx</v>
      </c>
      <c r="B21591" s="113" t="s">
        <v>168</v>
      </c>
      <c r="C21591" s="113">
        <v>2011</v>
      </c>
      <c r="D21591" s="113" t="s">
        <v>132</v>
      </c>
      <c r="E21591" s="113" t="s">
        <v>199</v>
      </c>
      <c r="F21591" s="113" t="s">
        <v>200</v>
      </c>
      <c r="G21591" s="113">
        <v>244.710022737873</v>
      </c>
    </row>
    <row r="21592" spans="1:7" x14ac:dyDescent="0.25">
      <c r="A21592" s="108" t="str">
        <f t="shared" si="337"/>
        <v>PL_2011_1A3(FS)_NMVOC</v>
      </c>
      <c r="B21592" s="113" t="s">
        <v>168</v>
      </c>
      <c r="C21592" s="113">
        <v>2011</v>
      </c>
      <c r="D21592" s="113" t="s">
        <v>132</v>
      </c>
      <c r="E21592" s="113" t="s">
        <v>123</v>
      </c>
      <c r="F21592" s="113" t="s">
        <v>200</v>
      </c>
      <c r="G21592" s="113">
        <v>60.825958889426197</v>
      </c>
    </row>
    <row r="21593" spans="1:7" x14ac:dyDescent="0.25">
      <c r="A21593" s="108" t="str">
        <f t="shared" si="337"/>
        <v>PL_2011_1A3(FS)_SOx</v>
      </c>
      <c r="B21593" s="113" t="s">
        <v>168</v>
      </c>
      <c r="C21593" s="113">
        <v>2011</v>
      </c>
      <c r="D21593" s="113" t="s">
        <v>132</v>
      </c>
      <c r="E21593" s="113" t="s">
        <v>201</v>
      </c>
      <c r="F21593" s="113" t="s">
        <v>200</v>
      </c>
      <c r="G21593" s="113">
        <v>0.46363820096518898</v>
      </c>
    </row>
    <row r="21594" spans="1:7" x14ac:dyDescent="0.25">
      <c r="A21594" s="108" t="str">
        <f t="shared" si="337"/>
        <v>PL_2011_1A3(FS)_NH3</v>
      </c>
      <c r="B21594" s="113" t="s">
        <v>168</v>
      </c>
      <c r="C21594" s="113">
        <v>2011</v>
      </c>
      <c r="D21594" s="113" t="s">
        <v>132</v>
      </c>
      <c r="E21594" s="113" t="s">
        <v>124</v>
      </c>
      <c r="F21594" s="113" t="s">
        <v>200</v>
      </c>
      <c r="G21594" s="113">
        <v>6.0524060639375099</v>
      </c>
    </row>
    <row r="21595" spans="1:7" x14ac:dyDescent="0.25">
      <c r="A21595" s="108" t="str">
        <f t="shared" si="337"/>
        <v>PL_2011_1A3(FS)_PM2.5</v>
      </c>
      <c r="B21595" s="113" t="s">
        <v>168</v>
      </c>
      <c r="C21595" s="113">
        <v>2011</v>
      </c>
      <c r="D21595" s="113" t="s">
        <v>132</v>
      </c>
      <c r="E21595" s="113" t="s">
        <v>203</v>
      </c>
      <c r="F21595" s="113" t="s">
        <v>200</v>
      </c>
      <c r="G21595" s="113">
        <v>12.695993642763</v>
      </c>
    </row>
    <row r="21596" spans="1:7" x14ac:dyDescent="0.25">
      <c r="A21596" s="108" t="str">
        <f t="shared" si="337"/>
        <v>PL_2011_3D_NOx</v>
      </c>
      <c r="B21596" s="113" t="s">
        <v>168</v>
      </c>
      <c r="C21596" s="113">
        <v>2011</v>
      </c>
      <c r="D21596" s="113" t="s">
        <v>206</v>
      </c>
      <c r="E21596" s="113" t="s">
        <v>199</v>
      </c>
      <c r="F21596" s="113" t="s">
        <v>200</v>
      </c>
      <c r="G21596" s="113">
        <v>67.301271596162906</v>
      </c>
    </row>
    <row r="21597" spans="1:7" x14ac:dyDescent="0.25">
      <c r="A21597" s="108" t="str">
        <f t="shared" si="337"/>
        <v>PL_2012_NATIONAL TOTAL_NOx</v>
      </c>
      <c r="B21597" s="113" t="s">
        <v>168</v>
      </c>
      <c r="C21597" s="113">
        <v>2012</v>
      </c>
      <c r="D21597" s="113" t="s">
        <v>122</v>
      </c>
      <c r="E21597" s="113" t="s">
        <v>199</v>
      </c>
      <c r="F21597" s="113" t="s">
        <v>200</v>
      </c>
      <c r="G21597" s="113">
        <v>774.74871110448998</v>
      </c>
    </row>
    <row r="21598" spans="1:7" x14ac:dyDescent="0.25">
      <c r="A21598" s="108" t="str">
        <f t="shared" si="337"/>
        <v>PL_2012_NATIONAL TOTAL_NMVOC</v>
      </c>
      <c r="B21598" s="113" t="s">
        <v>168</v>
      </c>
      <c r="C21598" s="113">
        <v>2012</v>
      </c>
      <c r="D21598" s="113" t="s">
        <v>122</v>
      </c>
      <c r="E21598" s="113" t="s">
        <v>123</v>
      </c>
      <c r="F21598" s="113" t="s">
        <v>200</v>
      </c>
      <c r="G21598" s="113">
        <v>728.55959410684898</v>
      </c>
    </row>
    <row r="21599" spans="1:7" x14ac:dyDescent="0.25">
      <c r="A21599" s="108" t="str">
        <f t="shared" si="337"/>
        <v>PL_2012_NATIONAL TOTAL_SOx</v>
      </c>
      <c r="B21599" s="113" t="s">
        <v>168</v>
      </c>
      <c r="C21599" s="113">
        <v>2012</v>
      </c>
      <c r="D21599" s="113" t="s">
        <v>122</v>
      </c>
      <c r="E21599" s="113" t="s">
        <v>201</v>
      </c>
      <c r="F21599" s="113" t="s">
        <v>200</v>
      </c>
      <c r="G21599" s="113">
        <v>718.75837226734404</v>
      </c>
    </row>
    <row r="21600" spans="1:7" x14ac:dyDescent="0.25">
      <c r="A21600" s="108" t="str">
        <f t="shared" si="337"/>
        <v>PL_2012_NATIONAL TOTAL_NH3</v>
      </c>
      <c r="B21600" s="113" t="s">
        <v>168</v>
      </c>
      <c r="C21600" s="113">
        <v>2012</v>
      </c>
      <c r="D21600" s="113" t="s">
        <v>122</v>
      </c>
      <c r="E21600" s="113" t="s">
        <v>124</v>
      </c>
      <c r="F21600" s="113" t="s">
        <v>200</v>
      </c>
      <c r="G21600" s="113">
        <v>295.595076991231</v>
      </c>
    </row>
    <row r="21601" spans="1:7" x14ac:dyDescent="0.25">
      <c r="A21601" s="108" t="str">
        <f t="shared" si="337"/>
        <v>PL_2012_NATIONAL TOTAL_PM2.5</v>
      </c>
      <c r="B21601" s="113" t="s">
        <v>168</v>
      </c>
      <c r="C21601" s="113">
        <v>2012</v>
      </c>
      <c r="D21601" s="113" t="s">
        <v>122</v>
      </c>
      <c r="E21601" s="113" t="s">
        <v>203</v>
      </c>
      <c r="F21601" s="113" t="s">
        <v>200</v>
      </c>
      <c r="G21601" s="113">
        <v>339.32502432176301</v>
      </c>
    </row>
    <row r="21602" spans="1:7" x14ac:dyDescent="0.25">
      <c r="A21602" s="108" t="str">
        <f t="shared" si="337"/>
        <v>PL_2012_NATIONAL TOTAL_Pb</v>
      </c>
      <c r="B21602" s="113" t="s">
        <v>168</v>
      </c>
      <c r="C21602" s="113">
        <v>2012</v>
      </c>
      <c r="D21602" s="113" t="s">
        <v>122</v>
      </c>
      <c r="E21602" s="113" t="s">
        <v>125</v>
      </c>
      <c r="F21602" s="113" t="s">
        <v>200</v>
      </c>
      <c r="G21602" s="113">
        <v>0.31530953862842298</v>
      </c>
    </row>
    <row r="21603" spans="1:7" x14ac:dyDescent="0.25">
      <c r="A21603" s="108" t="str">
        <f t="shared" si="337"/>
        <v>PL_2012_NATIONAL TOTAL_Cd</v>
      </c>
      <c r="B21603" s="113" t="s">
        <v>168</v>
      </c>
      <c r="C21603" s="113">
        <v>2012</v>
      </c>
      <c r="D21603" s="113" t="s">
        <v>122</v>
      </c>
      <c r="E21603" s="113" t="s">
        <v>126</v>
      </c>
      <c r="F21603" s="113" t="s">
        <v>200</v>
      </c>
      <c r="G21603" s="113">
        <v>1.0342344046561499E-2</v>
      </c>
    </row>
    <row r="21604" spans="1:7" x14ac:dyDescent="0.25">
      <c r="A21604" s="108" t="str">
        <f t="shared" si="337"/>
        <v>PL_2012_NATIONAL TOTAL_Hg</v>
      </c>
      <c r="B21604" s="113" t="s">
        <v>168</v>
      </c>
      <c r="C21604" s="113">
        <v>2012</v>
      </c>
      <c r="D21604" s="113" t="s">
        <v>122</v>
      </c>
      <c r="E21604" s="113" t="s">
        <v>127</v>
      </c>
      <c r="F21604" s="113" t="s">
        <v>200</v>
      </c>
      <c r="G21604" s="113">
        <v>9.9462675014462404E-3</v>
      </c>
    </row>
    <row r="21605" spans="1:7" x14ac:dyDescent="0.25">
      <c r="A21605" s="108" t="str">
        <f t="shared" si="337"/>
        <v>PL_2012_NATIONAL TOTAL_DIOX</v>
      </c>
      <c r="B21605" s="113" t="s">
        <v>168</v>
      </c>
      <c r="C21605" s="113">
        <v>2012</v>
      </c>
      <c r="D21605" s="113" t="s">
        <v>122</v>
      </c>
      <c r="E21605" s="113" t="s">
        <v>128</v>
      </c>
      <c r="F21605" s="113" t="s">
        <v>200</v>
      </c>
      <c r="G21605" s="150">
        <v>3.99324275827492E-7</v>
      </c>
    </row>
    <row r="21606" spans="1:7" x14ac:dyDescent="0.25">
      <c r="A21606" s="108" t="str">
        <f t="shared" si="337"/>
        <v>PL_2012_NATIONAL TOTAL_PAH</v>
      </c>
      <c r="B21606" s="113" t="s">
        <v>168</v>
      </c>
      <c r="C21606" s="113">
        <v>2012</v>
      </c>
      <c r="D21606" s="113" t="s">
        <v>122</v>
      </c>
      <c r="E21606" s="113" t="s">
        <v>129</v>
      </c>
      <c r="F21606" s="113" t="s">
        <v>200</v>
      </c>
      <c r="G21606" s="113">
        <v>0.33961092368787898</v>
      </c>
    </row>
    <row r="21607" spans="1:7" x14ac:dyDescent="0.25">
      <c r="A21607" s="108" t="str">
        <f t="shared" si="337"/>
        <v>PL_2012_NATIONAL TOTAL_HCB</v>
      </c>
      <c r="B21607" s="113" t="s">
        <v>168</v>
      </c>
      <c r="C21607" s="113">
        <v>2012</v>
      </c>
      <c r="D21607" s="113" t="s">
        <v>122</v>
      </c>
      <c r="E21607" s="113" t="s">
        <v>130</v>
      </c>
      <c r="F21607" s="113" t="s">
        <v>200</v>
      </c>
      <c r="G21607" s="150">
        <v>1.2074160644258201E-5</v>
      </c>
    </row>
    <row r="21608" spans="1:7" x14ac:dyDescent="0.25">
      <c r="A21608" s="108" t="str">
        <f t="shared" si="337"/>
        <v>PL_2012_NATIONAL TOTAL_PCB</v>
      </c>
      <c r="B21608" s="113" t="s">
        <v>168</v>
      </c>
      <c r="C21608" s="113">
        <v>2012</v>
      </c>
      <c r="D21608" s="113" t="s">
        <v>122</v>
      </c>
      <c r="E21608" s="113" t="s">
        <v>259</v>
      </c>
      <c r="F21608" s="113" t="s">
        <v>200</v>
      </c>
      <c r="G21608" s="113">
        <v>1.8282394237465599E-4</v>
      </c>
    </row>
    <row r="21609" spans="1:7" x14ac:dyDescent="0.25">
      <c r="A21609" s="108" t="str">
        <f t="shared" si="337"/>
        <v>PL_2012_1A3(FS)_NOx</v>
      </c>
      <c r="B21609" s="113" t="s">
        <v>168</v>
      </c>
      <c r="C21609" s="113">
        <v>2012</v>
      </c>
      <c r="D21609" s="113" t="s">
        <v>132</v>
      </c>
      <c r="E21609" s="113" t="s">
        <v>199</v>
      </c>
      <c r="F21609" s="113" t="s">
        <v>200</v>
      </c>
      <c r="G21609" s="113">
        <v>225.06983362697801</v>
      </c>
    </row>
    <row r="21610" spans="1:7" x14ac:dyDescent="0.25">
      <c r="A21610" s="108" t="str">
        <f t="shared" si="337"/>
        <v>PL_2012_1A3(FS)_NMVOC</v>
      </c>
      <c r="B21610" s="113" t="s">
        <v>168</v>
      </c>
      <c r="C21610" s="113">
        <v>2012</v>
      </c>
      <c r="D21610" s="113" t="s">
        <v>132</v>
      </c>
      <c r="E21610" s="113" t="s">
        <v>123</v>
      </c>
      <c r="F21610" s="113" t="s">
        <v>200</v>
      </c>
      <c r="G21610" s="113">
        <v>56.259968096529903</v>
      </c>
    </row>
    <row r="21611" spans="1:7" x14ac:dyDescent="0.25">
      <c r="A21611" s="108" t="str">
        <f t="shared" si="337"/>
        <v>PL_2012_1A3(FS)_SOx</v>
      </c>
      <c r="B21611" s="113" t="s">
        <v>168</v>
      </c>
      <c r="C21611" s="113">
        <v>2012</v>
      </c>
      <c r="D21611" s="113" t="s">
        <v>132</v>
      </c>
      <c r="E21611" s="113" t="s">
        <v>201</v>
      </c>
      <c r="F21611" s="113" t="s">
        <v>200</v>
      </c>
      <c r="G21611" s="113">
        <v>0.44910912896538502</v>
      </c>
    </row>
    <row r="21612" spans="1:7" x14ac:dyDescent="0.25">
      <c r="A21612" s="108" t="str">
        <f t="shared" si="337"/>
        <v>PL_2012_1A3(FS)_NH3</v>
      </c>
      <c r="B21612" s="113" t="s">
        <v>168</v>
      </c>
      <c r="C21612" s="113">
        <v>2012</v>
      </c>
      <c r="D21612" s="113" t="s">
        <v>132</v>
      </c>
      <c r="E21612" s="113" t="s">
        <v>124</v>
      </c>
      <c r="F21612" s="113" t="s">
        <v>200</v>
      </c>
      <c r="G21612" s="113">
        <v>5.6370392649445096</v>
      </c>
    </row>
    <row r="21613" spans="1:7" x14ac:dyDescent="0.25">
      <c r="A21613" s="108" t="str">
        <f t="shared" si="337"/>
        <v>PL_2012_1A3(FS)_PM2.5</v>
      </c>
      <c r="B21613" s="113" t="s">
        <v>168</v>
      </c>
      <c r="C21613" s="113">
        <v>2012</v>
      </c>
      <c r="D21613" s="113" t="s">
        <v>132</v>
      </c>
      <c r="E21613" s="113" t="s">
        <v>203</v>
      </c>
      <c r="F21613" s="113" t="s">
        <v>200</v>
      </c>
      <c r="G21613" s="113">
        <v>11.747985411547299</v>
      </c>
    </row>
    <row r="21614" spans="1:7" x14ac:dyDescent="0.25">
      <c r="A21614" s="108" t="str">
        <f t="shared" si="337"/>
        <v>PL_2012_3D_NOx</v>
      </c>
      <c r="B21614" s="113" t="s">
        <v>168</v>
      </c>
      <c r="C21614" s="113">
        <v>2012</v>
      </c>
      <c r="D21614" s="113" t="s">
        <v>206</v>
      </c>
      <c r="E21614" s="113" t="s">
        <v>199</v>
      </c>
      <c r="F21614" s="113" t="s">
        <v>200</v>
      </c>
      <c r="G21614" s="113">
        <v>66.766215454565796</v>
      </c>
    </row>
    <row r="21615" spans="1:7" x14ac:dyDescent="0.25">
      <c r="A21615" s="108" t="str">
        <f t="shared" si="337"/>
        <v>PL_2013_NATIONAL TOTAL_NOx</v>
      </c>
      <c r="B21615" s="113" t="s">
        <v>168</v>
      </c>
      <c r="C21615" s="113">
        <v>2013</v>
      </c>
      <c r="D21615" s="113" t="s">
        <v>122</v>
      </c>
      <c r="E21615" s="113" t="s">
        <v>199</v>
      </c>
      <c r="F21615" s="113" t="s">
        <v>200</v>
      </c>
      <c r="G21615" s="113">
        <v>735.561482144254</v>
      </c>
    </row>
    <row r="21616" spans="1:7" x14ac:dyDescent="0.25">
      <c r="A21616" s="108" t="str">
        <f t="shared" si="337"/>
        <v>PL_2013_NATIONAL TOTAL_NMVOC</v>
      </c>
      <c r="B21616" s="113" t="s">
        <v>168</v>
      </c>
      <c r="C21616" s="113">
        <v>2013</v>
      </c>
      <c r="D21616" s="113" t="s">
        <v>122</v>
      </c>
      <c r="E21616" s="113" t="s">
        <v>123</v>
      </c>
      <c r="F21616" s="113" t="s">
        <v>200</v>
      </c>
      <c r="G21616" s="113">
        <v>678.59087514059695</v>
      </c>
    </row>
    <row r="21617" spans="1:7" x14ac:dyDescent="0.25">
      <c r="A21617" s="108" t="str">
        <f t="shared" si="337"/>
        <v>PL_2013_NATIONAL TOTAL_SOx</v>
      </c>
      <c r="B21617" s="113" t="s">
        <v>168</v>
      </c>
      <c r="C21617" s="113">
        <v>2013</v>
      </c>
      <c r="D21617" s="113" t="s">
        <v>122</v>
      </c>
      <c r="E21617" s="113" t="s">
        <v>201</v>
      </c>
      <c r="F21617" s="113" t="s">
        <v>200</v>
      </c>
      <c r="G21617" s="113">
        <v>675.81976782393201</v>
      </c>
    </row>
    <row r="21618" spans="1:7" x14ac:dyDescent="0.25">
      <c r="A21618" s="108" t="str">
        <f t="shared" si="337"/>
        <v>PL_2013_NATIONAL TOTAL_NH3</v>
      </c>
      <c r="B21618" s="113" t="s">
        <v>168</v>
      </c>
      <c r="C21618" s="113">
        <v>2013</v>
      </c>
      <c r="D21618" s="113" t="s">
        <v>122</v>
      </c>
      <c r="E21618" s="113" t="s">
        <v>124</v>
      </c>
      <c r="F21618" s="113" t="s">
        <v>200</v>
      </c>
      <c r="G21618" s="113">
        <v>300.51597877066399</v>
      </c>
    </row>
    <row r="21619" spans="1:7" x14ac:dyDescent="0.25">
      <c r="A21619" s="108" t="str">
        <f t="shared" si="337"/>
        <v>PL_2013_NATIONAL TOTAL_PM2.5</v>
      </c>
      <c r="B21619" s="113" t="s">
        <v>168</v>
      </c>
      <c r="C21619" s="113">
        <v>2013</v>
      </c>
      <c r="D21619" s="113" t="s">
        <v>122</v>
      </c>
      <c r="E21619" s="113" t="s">
        <v>203</v>
      </c>
      <c r="F21619" s="113" t="s">
        <v>200</v>
      </c>
      <c r="G21619" s="113">
        <v>327.24290775960202</v>
      </c>
    </row>
    <row r="21620" spans="1:7" x14ac:dyDescent="0.25">
      <c r="A21620" s="108" t="str">
        <f t="shared" si="337"/>
        <v>PL_2013_NATIONAL TOTAL_Pb</v>
      </c>
      <c r="B21620" s="113" t="s">
        <v>168</v>
      </c>
      <c r="C21620" s="113">
        <v>2013</v>
      </c>
      <c r="D21620" s="113" t="s">
        <v>122</v>
      </c>
      <c r="E21620" s="113" t="s">
        <v>125</v>
      </c>
      <c r="F21620" s="113" t="s">
        <v>200</v>
      </c>
      <c r="G21620" s="113">
        <v>0.306449697662459</v>
      </c>
    </row>
    <row r="21621" spans="1:7" x14ac:dyDescent="0.25">
      <c r="A21621" s="108" t="str">
        <f t="shared" si="337"/>
        <v>PL_2013_NATIONAL TOTAL_Cd</v>
      </c>
      <c r="B21621" s="113" t="s">
        <v>168</v>
      </c>
      <c r="C21621" s="113">
        <v>2013</v>
      </c>
      <c r="D21621" s="113" t="s">
        <v>122</v>
      </c>
      <c r="E21621" s="113" t="s">
        <v>126</v>
      </c>
      <c r="F21621" s="113" t="s">
        <v>200</v>
      </c>
      <c r="G21621" s="113">
        <v>9.9744575120356803E-3</v>
      </c>
    </row>
    <row r="21622" spans="1:7" x14ac:dyDescent="0.25">
      <c r="A21622" s="108" t="str">
        <f t="shared" si="337"/>
        <v>PL_2013_NATIONAL TOTAL_Hg</v>
      </c>
      <c r="B21622" s="113" t="s">
        <v>168</v>
      </c>
      <c r="C21622" s="113">
        <v>2013</v>
      </c>
      <c r="D21622" s="113" t="s">
        <v>122</v>
      </c>
      <c r="E21622" s="113" t="s">
        <v>127</v>
      </c>
      <c r="F21622" s="113" t="s">
        <v>200</v>
      </c>
      <c r="G21622" s="113">
        <v>9.6710555812476E-3</v>
      </c>
    </row>
    <row r="21623" spans="1:7" x14ac:dyDescent="0.25">
      <c r="A21623" s="108" t="str">
        <f t="shared" si="337"/>
        <v>PL_2013_NATIONAL TOTAL_DIOX</v>
      </c>
      <c r="B21623" s="113" t="s">
        <v>168</v>
      </c>
      <c r="C21623" s="113">
        <v>2013</v>
      </c>
      <c r="D21623" s="113" t="s">
        <v>122</v>
      </c>
      <c r="E21623" s="113" t="s">
        <v>128</v>
      </c>
      <c r="F21623" s="113" t="s">
        <v>200</v>
      </c>
      <c r="G21623" s="150">
        <v>3.8009702464489899E-7</v>
      </c>
    </row>
    <row r="21624" spans="1:7" x14ac:dyDescent="0.25">
      <c r="A21624" s="108" t="str">
        <f t="shared" si="337"/>
        <v>PL_2013_NATIONAL TOTAL_PAH</v>
      </c>
      <c r="B21624" s="113" t="s">
        <v>168</v>
      </c>
      <c r="C21624" s="113">
        <v>2013</v>
      </c>
      <c r="D21624" s="113" t="s">
        <v>122</v>
      </c>
      <c r="E21624" s="113" t="s">
        <v>129</v>
      </c>
      <c r="F21624" s="113" t="s">
        <v>200</v>
      </c>
      <c r="G21624" s="113">
        <v>0.32530765245237803</v>
      </c>
    </row>
    <row r="21625" spans="1:7" x14ac:dyDescent="0.25">
      <c r="A21625" s="108" t="str">
        <f t="shared" si="337"/>
        <v>PL_2013_NATIONAL TOTAL_HCB</v>
      </c>
      <c r="B21625" s="113" t="s">
        <v>168</v>
      </c>
      <c r="C21625" s="113">
        <v>2013</v>
      </c>
      <c r="D21625" s="113" t="s">
        <v>122</v>
      </c>
      <c r="E21625" s="113" t="s">
        <v>130</v>
      </c>
      <c r="F21625" s="113" t="s">
        <v>200</v>
      </c>
      <c r="G21625" s="150">
        <v>8.6113246079411392E-6</v>
      </c>
    </row>
    <row r="21626" spans="1:7" x14ac:dyDescent="0.25">
      <c r="A21626" s="108" t="str">
        <f t="shared" si="337"/>
        <v>PL_2013_NATIONAL TOTAL_PCB</v>
      </c>
      <c r="B21626" s="113" t="s">
        <v>168</v>
      </c>
      <c r="C21626" s="113">
        <v>2013</v>
      </c>
      <c r="D21626" s="113" t="s">
        <v>122</v>
      </c>
      <c r="E21626" s="113" t="s">
        <v>259</v>
      </c>
      <c r="F21626" s="113" t="s">
        <v>200</v>
      </c>
      <c r="G21626" s="113">
        <v>1.8512459995509401E-4</v>
      </c>
    </row>
    <row r="21627" spans="1:7" x14ac:dyDescent="0.25">
      <c r="A21627" s="108" t="str">
        <f t="shared" si="337"/>
        <v>PL_2013_1A3(FS)_NOx</v>
      </c>
      <c r="B21627" s="113" t="s">
        <v>168</v>
      </c>
      <c r="C21627" s="113">
        <v>2013</v>
      </c>
      <c r="D21627" s="113" t="s">
        <v>132</v>
      </c>
      <c r="E21627" s="113" t="s">
        <v>199</v>
      </c>
      <c r="F21627" s="113" t="s">
        <v>200</v>
      </c>
      <c r="G21627" s="113">
        <v>197.66298890638799</v>
      </c>
    </row>
    <row r="21628" spans="1:7" x14ac:dyDescent="0.25">
      <c r="A21628" s="108" t="str">
        <f t="shared" si="337"/>
        <v>PL_2013_1A3(FS)_NMVOC</v>
      </c>
      <c r="B21628" s="113" t="s">
        <v>168</v>
      </c>
      <c r="C21628" s="113">
        <v>2013</v>
      </c>
      <c r="D21628" s="113" t="s">
        <v>132</v>
      </c>
      <c r="E21628" s="113" t="s">
        <v>123</v>
      </c>
      <c r="F21628" s="113" t="s">
        <v>200</v>
      </c>
      <c r="G21628" s="113">
        <v>50.3426427450419</v>
      </c>
    </row>
    <row r="21629" spans="1:7" x14ac:dyDescent="0.25">
      <c r="A21629" s="108" t="str">
        <f t="shared" si="337"/>
        <v>PL_2013_1A3(FS)_SOx</v>
      </c>
      <c r="B21629" s="113" t="s">
        <v>168</v>
      </c>
      <c r="C21629" s="113">
        <v>2013</v>
      </c>
      <c r="D21629" s="113" t="s">
        <v>132</v>
      </c>
      <c r="E21629" s="113" t="s">
        <v>201</v>
      </c>
      <c r="F21629" s="113" t="s">
        <v>200</v>
      </c>
      <c r="G21629" s="113">
        <v>0.419407423428309</v>
      </c>
    </row>
    <row r="21630" spans="1:7" x14ac:dyDescent="0.25">
      <c r="A21630" s="108" t="str">
        <f t="shared" si="337"/>
        <v>PL_2013_1A3(FS)_NH3</v>
      </c>
      <c r="B21630" s="113" t="s">
        <v>168</v>
      </c>
      <c r="C21630" s="113">
        <v>2013</v>
      </c>
      <c r="D21630" s="113" t="s">
        <v>132</v>
      </c>
      <c r="E21630" s="113" t="s">
        <v>124</v>
      </c>
      <c r="F21630" s="113" t="s">
        <v>200</v>
      </c>
      <c r="G21630" s="113">
        <v>5.2524989675001104</v>
      </c>
    </row>
    <row r="21631" spans="1:7" x14ac:dyDescent="0.25">
      <c r="A21631" s="108" t="str">
        <f t="shared" si="337"/>
        <v>PL_2013_1A3(FS)_PM2.5</v>
      </c>
      <c r="B21631" s="113" t="s">
        <v>168</v>
      </c>
      <c r="C21631" s="113">
        <v>2013</v>
      </c>
      <c r="D21631" s="113" t="s">
        <v>132</v>
      </c>
      <c r="E21631" s="113" t="s">
        <v>203</v>
      </c>
      <c r="F21631" s="113" t="s">
        <v>200</v>
      </c>
      <c r="G21631" s="113">
        <v>10.231092463624501</v>
      </c>
    </row>
    <row r="21632" spans="1:7" x14ac:dyDescent="0.25">
      <c r="A21632" s="108" t="str">
        <f t="shared" si="337"/>
        <v>PL_2013_3D_NOx</v>
      </c>
      <c r="B21632" s="113" t="s">
        <v>168</v>
      </c>
      <c r="C21632" s="113">
        <v>2013</v>
      </c>
      <c r="D21632" s="113" t="s">
        <v>206</v>
      </c>
      <c r="E21632" s="113" t="s">
        <v>199</v>
      </c>
      <c r="F21632" s="113" t="s">
        <v>200</v>
      </c>
      <c r="G21632" s="113">
        <v>70.115623324048997</v>
      </c>
    </row>
    <row r="21633" spans="1:7" x14ac:dyDescent="0.25">
      <c r="A21633" s="108" t="str">
        <f t="shared" si="337"/>
        <v>PL_2014_NATIONAL TOTAL_NOx</v>
      </c>
      <c r="B21633" s="113" t="s">
        <v>168</v>
      </c>
      <c r="C21633" s="113">
        <v>2014</v>
      </c>
      <c r="D21633" s="113" t="s">
        <v>122</v>
      </c>
      <c r="E21633" s="113" t="s">
        <v>199</v>
      </c>
      <c r="F21633" s="113" t="s">
        <v>200</v>
      </c>
      <c r="G21633" s="113">
        <v>685.77642487905598</v>
      </c>
    </row>
    <row r="21634" spans="1:7" x14ac:dyDescent="0.25">
      <c r="A21634" s="108" t="str">
        <f t="shared" ref="A21634:A21697" si="338">CONCATENATE(B21634,"_",C21634,"_",D21634,"_",E21634)</f>
        <v>PL_2014_NATIONAL TOTAL_NMVOC</v>
      </c>
      <c r="B21634" s="113" t="s">
        <v>168</v>
      </c>
      <c r="C21634" s="113">
        <v>2014</v>
      </c>
      <c r="D21634" s="113" t="s">
        <v>122</v>
      </c>
      <c r="E21634" s="113" t="s">
        <v>123</v>
      </c>
      <c r="F21634" s="113" t="s">
        <v>200</v>
      </c>
      <c r="G21634" s="113">
        <v>670.79235397643902</v>
      </c>
    </row>
    <row r="21635" spans="1:7" x14ac:dyDescent="0.25">
      <c r="A21635" s="108" t="str">
        <f t="shared" si="338"/>
        <v>PL_2014_NATIONAL TOTAL_SOx</v>
      </c>
      <c r="B21635" s="113" t="s">
        <v>168</v>
      </c>
      <c r="C21635" s="113">
        <v>2014</v>
      </c>
      <c r="D21635" s="113" t="s">
        <v>122</v>
      </c>
      <c r="E21635" s="113" t="s">
        <v>201</v>
      </c>
      <c r="F21635" s="113" t="s">
        <v>200</v>
      </c>
      <c r="G21635" s="113">
        <v>630.10551644416898</v>
      </c>
    </row>
    <row r="21636" spans="1:7" x14ac:dyDescent="0.25">
      <c r="A21636" s="108" t="str">
        <f t="shared" si="338"/>
        <v>PL_2014_NATIONAL TOTAL_NH3</v>
      </c>
      <c r="B21636" s="113" t="s">
        <v>168</v>
      </c>
      <c r="C21636" s="113">
        <v>2014</v>
      </c>
      <c r="D21636" s="113" t="s">
        <v>122</v>
      </c>
      <c r="E21636" s="113" t="s">
        <v>124</v>
      </c>
      <c r="F21636" s="113" t="s">
        <v>200</v>
      </c>
      <c r="G21636" s="113">
        <v>295.60631587321302</v>
      </c>
    </row>
    <row r="21637" spans="1:7" x14ac:dyDescent="0.25">
      <c r="A21637" s="108" t="str">
        <f t="shared" si="338"/>
        <v>PL_2014_NATIONAL TOTAL_PM2.5</v>
      </c>
      <c r="B21637" s="113" t="s">
        <v>168</v>
      </c>
      <c r="C21637" s="113">
        <v>2014</v>
      </c>
      <c r="D21637" s="113" t="s">
        <v>122</v>
      </c>
      <c r="E21637" s="113" t="s">
        <v>203</v>
      </c>
      <c r="F21637" s="113" t="s">
        <v>200</v>
      </c>
      <c r="G21637" s="113">
        <v>300.42616345959902</v>
      </c>
    </row>
    <row r="21638" spans="1:7" x14ac:dyDescent="0.25">
      <c r="A21638" s="108" t="str">
        <f t="shared" si="338"/>
        <v>PL_2014_NATIONAL TOTAL_Pb</v>
      </c>
      <c r="B21638" s="113" t="s">
        <v>168</v>
      </c>
      <c r="C21638" s="113">
        <v>2014</v>
      </c>
      <c r="D21638" s="113" t="s">
        <v>122</v>
      </c>
      <c r="E21638" s="113" t="s">
        <v>125</v>
      </c>
      <c r="F21638" s="113" t="s">
        <v>200</v>
      </c>
      <c r="G21638" s="113">
        <v>0.30875109390233801</v>
      </c>
    </row>
    <row r="21639" spans="1:7" x14ac:dyDescent="0.25">
      <c r="A21639" s="108" t="str">
        <f t="shared" si="338"/>
        <v>PL_2014_NATIONAL TOTAL_Cd</v>
      </c>
      <c r="B21639" s="113" t="s">
        <v>168</v>
      </c>
      <c r="C21639" s="113">
        <v>2014</v>
      </c>
      <c r="D21639" s="113" t="s">
        <v>122</v>
      </c>
      <c r="E21639" s="113" t="s">
        <v>126</v>
      </c>
      <c r="F21639" s="113" t="s">
        <v>200</v>
      </c>
      <c r="G21639" s="113">
        <v>1.0036193302108899E-2</v>
      </c>
    </row>
    <row r="21640" spans="1:7" x14ac:dyDescent="0.25">
      <c r="A21640" s="108" t="str">
        <f t="shared" si="338"/>
        <v>PL_2014_NATIONAL TOTAL_Hg</v>
      </c>
      <c r="B21640" s="113" t="s">
        <v>168</v>
      </c>
      <c r="C21640" s="113">
        <v>2014</v>
      </c>
      <c r="D21640" s="113" t="s">
        <v>122</v>
      </c>
      <c r="E21640" s="113" t="s">
        <v>127</v>
      </c>
      <c r="F21640" s="113" t="s">
        <v>200</v>
      </c>
      <c r="G21640" s="113">
        <v>9.1049434738373104E-3</v>
      </c>
    </row>
    <row r="21641" spans="1:7" x14ac:dyDescent="0.25">
      <c r="A21641" s="108" t="str">
        <f t="shared" si="338"/>
        <v>PL_2014_NATIONAL TOTAL_DIOX</v>
      </c>
      <c r="B21641" s="113" t="s">
        <v>168</v>
      </c>
      <c r="C21641" s="113">
        <v>2014</v>
      </c>
      <c r="D21641" s="113" t="s">
        <v>122</v>
      </c>
      <c r="E21641" s="113" t="s">
        <v>128</v>
      </c>
      <c r="F21641" s="113" t="s">
        <v>200</v>
      </c>
      <c r="G21641" s="150">
        <v>3.43813734121564E-7</v>
      </c>
    </row>
    <row r="21642" spans="1:7" x14ac:dyDescent="0.25">
      <c r="A21642" s="108" t="str">
        <f t="shared" si="338"/>
        <v>PL_2014_NATIONAL TOTAL_PAH</v>
      </c>
      <c r="B21642" s="113" t="s">
        <v>168</v>
      </c>
      <c r="C21642" s="113">
        <v>2014</v>
      </c>
      <c r="D21642" s="113" t="s">
        <v>122</v>
      </c>
      <c r="E21642" s="113" t="s">
        <v>129</v>
      </c>
      <c r="F21642" s="113" t="s">
        <v>200</v>
      </c>
      <c r="G21642" s="113">
        <v>0.29770677637292098</v>
      </c>
    </row>
    <row r="21643" spans="1:7" x14ac:dyDescent="0.25">
      <c r="A21643" s="108" t="str">
        <f t="shared" si="338"/>
        <v>PL_2014_NATIONAL TOTAL_HCB</v>
      </c>
      <c r="B21643" s="113" t="s">
        <v>168</v>
      </c>
      <c r="C21643" s="113">
        <v>2014</v>
      </c>
      <c r="D21643" s="113" t="s">
        <v>122</v>
      </c>
      <c r="E21643" s="113" t="s">
        <v>130</v>
      </c>
      <c r="F21643" s="113" t="s">
        <v>200</v>
      </c>
      <c r="G21643" s="150">
        <v>1.1421928735087701E-5</v>
      </c>
    </row>
    <row r="21644" spans="1:7" x14ac:dyDescent="0.25">
      <c r="A21644" s="108" t="str">
        <f t="shared" si="338"/>
        <v>PL_2014_NATIONAL TOTAL_PCB</v>
      </c>
      <c r="B21644" s="113" t="s">
        <v>168</v>
      </c>
      <c r="C21644" s="113">
        <v>2014</v>
      </c>
      <c r="D21644" s="113" t="s">
        <v>122</v>
      </c>
      <c r="E21644" s="113" t="s">
        <v>259</v>
      </c>
      <c r="F21644" s="113" t="s">
        <v>200</v>
      </c>
      <c r="G21644" s="113">
        <v>1.81528741968147E-4</v>
      </c>
    </row>
    <row r="21645" spans="1:7" x14ac:dyDescent="0.25">
      <c r="A21645" s="108" t="str">
        <f t="shared" si="338"/>
        <v>PL_2014_1A3(FS)_NOx</v>
      </c>
      <c r="B21645" s="113" t="s">
        <v>168</v>
      </c>
      <c r="C21645" s="113">
        <v>2014</v>
      </c>
      <c r="D21645" s="113" t="s">
        <v>132</v>
      </c>
      <c r="E21645" s="113" t="s">
        <v>199</v>
      </c>
      <c r="F21645" s="113" t="s">
        <v>200</v>
      </c>
      <c r="G21645" s="113">
        <v>190.59678927343401</v>
      </c>
    </row>
    <row r="21646" spans="1:7" x14ac:dyDescent="0.25">
      <c r="A21646" s="108" t="str">
        <f t="shared" si="338"/>
        <v>PL_2014_1A3(FS)_NMVOC</v>
      </c>
      <c r="B21646" s="113" t="s">
        <v>168</v>
      </c>
      <c r="C21646" s="113">
        <v>2014</v>
      </c>
      <c r="D21646" s="113" t="s">
        <v>132</v>
      </c>
      <c r="E21646" s="113" t="s">
        <v>123</v>
      </c>
      <c r="F21646" s="113" t="s">
        <v>200</v>
      </c>
      <c r="G21646" s="113">
        <v>44.962403605941098</v>
      </c>
    </row>
    <row r="21647" spans="1:7" x14ac:dyDescent="0.25">
      <c r="A21647" s="108" t="str">
        <f t="shared" si="338"/>
        <v>PL_2014_1A3(FS)_SOx</v>
      </c>
      <c r="B21647" s="113" t="s">
        <v>168</v>
      </c>
      <c r="C21647" s="113">
        <v>2014</v>
      </c>
      <c r="D21647" s="113" t="s">
        <v>132</v>
      </c>
      <c r="E21647" s="113" t="s">
        <v>201</v>
      </c>
      <c r="F21647" s="113" t="s">
        <v>200</v>
      </c>
      <c r="G21647" s="113">
        <v>0.42111039518767901</v>
      </c>
    </row>
    <row r="21648" spans="1:7" x14ac:dyDescent="0.25">
      <c r="A21648" s="108" t="str">
        <f t="shared" si="338"/>
        <v>PL_2014_1A3(FS)_NH3</v>
      </c>
      <c r="B21648" s="113" t="s">
        <v>168</v>
      </c>
      <c r="C21648" s="113">
        <v>2014</v>
      </c>
      <c r="D21648" s="113" t="s">
        <v>132</v>
      </c>
      <c r="E21648" s="113" t="s">
        <v>124</v>
      </c>
      <c r="F21648" s="113" t="s">
        <v>200</v>
      </c>
      <c r="G21648" s="113">
        <v>4.8616613610852601</v>
      </c>
    </row>
    <row r="21649" spans="1:7" x14ac:dyDescent="0.25">
      <c r="A21649" s="108" t="str">
        <f t="shared" si="338"/>
        <v>PL_2014_1A3(FS)_PM2.5</v>
      </c>
      <c r="B21649" s="113" t="s">
        <v>168</v>
      </c>
      <c r="C21649" s="113">
        <v>2014</v>
      </c>
      <c r="D21649" s="113" t="s">
        <v>132</v>
      </c>
      <c r="E21649" s="113" t="s">
        <v>203</v>
      </c>
      <c r="F21649" s="113" t="s">
        <v>200</v>
      </c>
      <c r="G21649" s="113">
        <v>9.7997088154989704</v>
      </c>
    </row>
    <row r="21650" spans="1:7" x14ac:dyDescent="0.25">
      <c r="A21650" s="108" t="str">
        <f t="shared" si="338"/>
        <v>PL_2014_3D_NOx</v>
      </c>
      <c r="B21650" s="113" t="s">
        <v>168</v>
      </c>
      <c r="C21650" s="113">
        <v>2014</v>
      </c>
      <c r="D21650" s="113" t="s">
        <v>206</v>
      </c>
      <c r="E21650" s="113" t="s">
        <v>199</v>
      </c>
      <c r="F21650" s="113" t="s">
        <v>200</v>
      </c>
      <c r="G21650" s="113">
        <v>67.160372861195199</v>
      </c>
    </row>
    <row r="21651" spans="1:7" x14ac:dyDescent="0.25">
      <c r="A21651" s="108" t="str">
        <f t="shared" si="338"/>
        <v>PL_2015_NATIONAL TOTAL_NOx</v>
      </c>
      <c r="B21651" s="113" t="s">
        <v>168</v>
      </c>
      <c r="C21651" s="113">
        <v>2015</v>
      </c>
      <c r="D21651" s="113" t="s">
        <v>122</v>
      </c>
      <c r="E21651" s="113" t="s">
        <v>199</v>
      </c>
      <c r="F21651" s="113" t="s">
        <v>200</v>
      </c>
      <c r="G21651" s="113">
        <v>667.16887506829801</v>
      </c>
    </row>
    <row r="21652" spans="1:7" x14ac:dyDescent="0.25">
      <c r="A21652" s="108" t="str">
        <f t="shared" si="338"/>
        <v>PL_2015_NATIONAL TOTAL_NMVOC</v>
      </c>
      <c r="B21652" s="113" t="s">
        <v>168</v>
      </c>
      <c r="C21652" s="113">
        <v>2015</v>
      </c>
      <c r="D21652" s="113" t="s">
        <v>122</v>
      </c>
      <c r="E21652" s="113" t="s">
        <v>123</v>
      </c>
      <c r="F21652" s="113" t="s">
        <v>200</v>
      </c>
      <c r="G21652" s="113">
        <v>691.35943069227199</v>
      </c>
    </row>
    <row r="21653" spans="1:7" x14ac:dyDescent="0.25">
      <c r="A21653" s="108" t="str">
        <f t="shared" si="338"/>
        <v>PL_2015_NATIONAL TOTAL_SOx</v>
      </c>
      <c r="B21653" s="113" t="s">
        <v>168</v>
      </c>
      <c r="C21653" s="113">
        <v>2015</v>
      </c>
      <c r="D21653" s="113" t="s">
        <v>122</v>
      </c>
      <c r="E21653" s="113" t="s">
        <v>201</v>
      </c>
      <c r="F21653" s="113" t="s">
        <v>200</v>
      </c>
      <c r="G21653" s="113">
        <v>616.00687877933206</v>
      </c>
    </row>
    <row r="21654" spans="1:7" x14ac:dyDescent="0.25">
      <c r="A21654" s="108" t="str">
        <f t="shared" si="338"/>
        <v>PL_2015_NATIONAL TOTAL_NH3</v>
      </c>
      <c r="B21654" s="113" t="s">
        <v>168</v>
      </c>
      <c r="C21654" s="113">
        <v>2015</v>
      </c>
      <c r="D21654" s="113" t="s">
        <v>122</v>
      </c>
      <c r="E21654" s="113" t="s">
        <v>124</v>
      </c>
      <c r="F21654" s="113" t="s">
        <v>200</v>
      </c>
      <c r="G21654" s="113">
        <v>295.13805582994001</v>
      </c>
    </row>
    <row r="21655" spans="1:7" x14ac:dyDescent="0.25">
      <c r="A21655" s="108" t="str">
        <f t="shared" si="338"/>
        <v>PL_2015_NATIONAL TOTAL_PM2.5</v>
      </c>
      <c r="B21655" s="113" t="s">
        <v>168</v>
      </c>
      <c r="C21655" s="113">
        <v>2015</v>
      </c>
      <c r="D21655" s="113" t="s">
        <v>122</v>
      </c>
      <c r="E21655" s="113" t="s">
        <v>203</v>
      </c>
      <c r="F21655" s="113" t="s">
        <v>200</v>
      </c>
      <c r="G21655" s="113">
        <v>296.56923192841299</v>
      </c>
    </row>
    <row r="21656" spans="1:7" x14ac:dyDescent="0.25">
      <c r="A21656" s="108" t="str">
        <f t="shared" si="338"/>
        <v>PL_2015_NATIONAL TOTAL_Pb</v>
      </c>
      <c r="B21656" s="113" t="s">
        <v>168</v>
      </c>
      <c r="C21656" s="113">
        <v>2015</v>
      </c>
      <c r="D21656" s="113" t="s">
        <v>122</v>
      </c>
      <c r="E21656" s="113" t="s">
        <v>125</v>
      </c>
      <c r="F21656" s="113" t="s">
        <v>200</v>
      </c>
      <c r="G21656" s="113">
        <v>0.30204762039366501</v>
      </c>
    </row>
    <row r="21657" spans="1:7" x14ac:dyDescent="0.25">
      <c r="A21657" s="108" t="str">
        <f t="shared" si="338"/>
        <v>PL_2015_NATIONAL TOTAL_Cd</v>
      </c>
      <c r="B21657" s="113" t="s">
        <v>168</v>
      </c>
      <c r="C21657" s="113">
        <v>2015</v>
      </c>
      <c r="D21657" s="113" t="s">
        <v>122</v>
      </c>
      <c r="E21657" s="113" t="s">
        <v>126</v>
      </c>
      <c r="F21657" s="113" t="s">
        <v>200</v>
      </c>
      <c r="G21657" s="113">
        <v>1.0416908737785901E-2</v>
      </c>
    </row>
    <row r="21658" spans="1:7" x14ac:dyDescent="0.25">
      <c r="A21658" s="108" t="str">
        <f t="shared" si="338"/>
        <v>PL_2015_NATIONAL TOTAL_Hg</v>
      </c>
      <c r="B21658" s="113" t="s">
        <v>168</v>
      </c>
      <c r="C21658" s="113">
        <v>2015</v>
      </c>
      <c r="D21658" s="113" t="s">
        <v>122</v>
      </c>
      <c r="E21658" s="113" t="s">
        <v>127</v>
      </c>
      <c r="F21658" s="113" t="s">
        <v>200</v>
      </c>
      <c r="G21658" s="113">
        <v>8.9701026264449504E-3</v>
      </c>
    </row>
    <row r="21659" spans="1:7" x14ac:dyDescent="0.25">
      <c r="A21659" s="108" t="str">
        <f t="shared" si="338"/>
        <v>PL_2015_NATIONAL TOTAL_DIOX</v>
      </c>
      <c r="B21659" s="113" t="s">
        <v>168</v>
      </c>
      <c r="C21659" s="113">
        <v>2015</v>
      </c>
      <c r="D21659" s="113" t="s">
        <v>122</v>
      </c>
      <c r="E21659" s="113" t="s">
        <v>128</v>
      </c>
      <c r="F21659" s="113" t="s">
        <v>200</v>
      </c>
      <c r="G21659" s="150">
        <v>3.3958535137877303E-7</v>
      </c>
    </row>
    <row r="21660" spans="1:7" x14ac:dyDescent="0.25">
      <c r="A21660" s="108" t="str">
        <f t="shared" si="338"/>
        <v>PL_2015_NATIONAL TOTAL_PAH</v>
      </c>
      <c r="B21660" s="113" t="s">
        <v>168</v>
      </c>
      <c r="C21660" s="113">
        <v>2015</v>
      </c>
      <c r="D21660" s="113" t="s">
        <v>122</v>
      </c>
      <c r="E21660" s="113" t="s">
        <v>129</v>
      </c>
      <c r="F21660" s="113" t="s">
        <v>200</v>
      </c>
      <c r="G21660" s="113">
        <v>0.29116324933775001</v>
      </c>
    </row>
    <row r="21661" spans="1:7" x14ac:dyDescent="0.25">
      <c r="A21661" s="108" t="str">
        <f t="shared" si="338"/>
        <v>PL_2015_NATIONAL TOTAL_HCB</v>
      </c>
      <c r="B21661" s="113" t="s">
        <v>168</v>
      </c>
      <c r="C21661" s="113">
        <v>2015</v>
      </c>
      <c r="D21661" s="113" t="s">
        <v>122</v>
      </c>
      <c r="E21661" s="113" t="s">
        <v>130</v>
      </c>
      <c r="F21661" s="113" t="s">
        <v>200</v>
      </c>
      <c r="G21661" s="150">
        <v>1.13297297170063E-5</v>
      </c>
    </row>
    <row r="21662" spans="1:7" x14ac:dyDescent="0.25">
      <c r="A21662" s="108" t="str">
        <f t="shared" si="338"/>
        <v>PL_2015_NATIONAL TOTAL_PCB</v>
      </c>
      <c r="B21662" s="113" t="s">
        <v>168</v>
      </c>
      <c r="C21662" s="113">
        <v>2015</v>
      </c>
      <c r="D21662" s="113" t="s">
        <v>122</v>
      </c>
      <c r="E21662" s="113" t="s">
        <v>259</v>
      </c>
      <c r="F21662" s="113" t="s">
        <v>200</v>
      </c>
      <c r="G21662" s="113">
        <v>1.82198031326135E-4</v>
      </c>
    </row>
    <row r="21663" spans="1:7" x14ac:dyDescent="0.25">
      <c r="A21663" s="108" t="str">
        <f t="shared" si="338"/>
        <v>PL_2015_1A3(FS)_NOx</v>
      </c>
      <c r="B21663" s="113" t="s">
        <v>168</v>
      </c>
      <c r="C21663" s="113">
        <v>2015</v>
      </c>
      <c r="D21663" s="113" t="s">
        <v>132</v>
      </c>
      <c r="E21663" s="113" t="s">
        <v>199</v>
      </c>
      <c r="F21663" s="113" t="s">
        <v>200</v>
      </c>
      <c r="G21663" s="113">
        <v>192.12558394225101</v>
      </c>
    </row>
    <row r="21664" spans="1:7" x14ac:dyDescent="0.25">
      <c r="A21664" s="108" t="str">
        <f t="shared" si="338"/>
        <v>PL_2015_1A3(FS)_NMVOC</v>
      </c>
      <c r="B21664" s="113" t="s">
        <v>168</v>
      </c>
      <c r="C21664" s="113">
        <v>2015</v>
      </c>
      <c r="D21664" s="113" t="s">
        <v>132</v>
      </c>
      <c r="E21664" s="113" t="s">
        <v>123</v>
      </c>
      <c r="F21664" s="113" t="s">
        <v>200</v>
      </c>
      <c r="G21664" s="113">
        <v>43.494447748876198</v>
      </c>
    </row>
    <row r="21665" spans="1:7" x14ac:dyDescent="0.25">
      <c r="A21665" s="108" t="str">
        <f t="shared" si="338"/>
        <v>PL_2015_1A3(FS)_SOx</v>
      </c>
      <c r="B21665" s="113" t="s">
        <v>168</v>
      </c>
      <c r="C21665" s="113">
        <v>2015</v>
      </c>
      <c r="D21665" s="113" t="s">
        <v>132</v>
      </c>
      <c r="E21665" s="113" t="s">
        <v>201</v>
      </c>
      <c r="F21665" s="113" t="s">
        <v>200</v>
      </c>
      <c r="G21665" s="113">
        <v>0.44592962770690697</v>
      </c>
    </row>
    <row r="21666" spans="1:7" x14ac:dyDescent="0.25">
      <c r="A21666" s="108" t="str">
        <f t="shared" si="338"/>
        <v>PL_2015_1A3(FS)_NH3</v>
      </c>
      <c r="B21666" s="113" t="s">
        <v>168</v>
      </c>
      <c r="C21666" s="113">
        <v>2015</v>
      </c>
      <c r="D21666" s="113" t="s">
        <v>132</v>
      </c>
      <c r="E21666" s="113" t="s">
        <v>124</v>
      </c>
      <c r="F21666" s="113" t="s">
        <v>200</v>
      </c>
      <c r="G21666" s="113">
        <v>4.7176284861294899</v>
      </c>
    </row>
    <row r="21667" spans="1:7" x14ac:dyDescent="0.25">
      <c r="A21667" s="108" t="str">
        <f t="shared" si="338"/>
        <v>PL_2015_1A3(FS)_PM2.5</v>
      </c>
      <c r="B21667" s="113" t="s">
        <v>168</v>
      </c>
      <c r="C21667" s="113">
        <v>2015</v>
      </c>
      <c r="D21667" s="113" t="s">
        <v>132</v>
      </c>
      <c r="E21667" s="113" t="s">
        <v>203</v>
      </c>
      <c r="F21667" s="113" t="s">
        <v>200</v>
      </c>
      <c r="G21667" s="113">
        <v>9.9368848528507296</v>
      </c>
    </row>
    <row r="21668" spans="1:7" x14ac:dyDescent="0.25">
      <c r="A21668" s="108" t="str">
        <f t="shared" si="338"/>
        <v>PL_2015_3D_NOx</v>
      </c>
      <c r="B21668" s="113" t="s">
        <v>168</v>
      </c>
      <c r="C21668" s="113">
        <v>2015</v>
      </c>
      <c r="D21668" s="113" t="s">
        <v>206</v>
      </c>
      <c r="E21668" s="113" t="s">
        <v>199</v>
      </c>
      <c r="F21668" s="113" t="s">
        <v>200</v>
      </c>
      <c r="G21668" s="113">
        <v>63.733593445765599</v>
      </c>
    </row>
    <row r="21669" spans="1:7" x14ac:dyDescent="0.25">
      <c r="A21669" s="108" t="str">
        <f t="shared" si="338"/>
        <v>PL_2016_NATIONAL TOTAL_NOx</v>
      </c>
      <c r="B21669" s="113" t="s">
        <v>168</v>
      </c>
      <c r="C21669" s="113">
        <v>2016</v>
      </c>
      <c r="D21669" s="113" t="s">
        <v>122</v>
      </c>
      <c r="E21669" s="113" t="s">
        <v>199</v>
      </c>
      <c r="F21669" s="113" t="s">
        <v>200</v>
      </c>
      <c r="G21669" s="113">
        <v>669.83125952777903</v>
      </c>
    </row>
    <row r="21670" spans="1:7" x14ac:dyDescent="0.25">
      <c r="A21670" s="108" t="str">
        <f t="shared" si="338"/>
        <v>PL_2016_NATIONAL TOTAL_NMVOC</v>
      </c>
      <c r="B21670" s="113" t="s">
        <v>168</v>
      </c>
      <c r="C21670" s="113">
        <v>2016</v>
      </c>
      <c r="D21670" s="113" t="s">
        <v>122</v>
      </c>
      <c r="E21670" s="113" t="s">
        <v>123</v>
      </c>
      <c r="F21670" s="113" t="s">
        <v>200</v>
      </c>
      <c r="G21670" s="113">
        <v>688.54886256258101</v>
      </c>
    </row>
    <row r="21671" spans="1:7" x14ac:dyDescent="0.25">
      <c r="A21671" s="108" t="str">
        <f t="shared" si="338"/>
        <v>PL_2016_NATIONAL TOTAL_SOx</v>
      </c>
      <c r="B21671" s="113" t="s">
        <v>168</v>
      </c>
      <c r="C21671" s="113">
        <v>2016</v>
      </c>
      <c r="D21671" s="113" t="s">
        <v>122</v>
      </c>
      <c r="E21671" s="113" t="s">
        <v>201</v>
      </c>
      <c r="F21671" s="113" t="s">
        <v>200</v>
      </c>
      <c r="G21671" s="113">
        <v>492.25322464674502</v>
      </c>
    </row>
    <row r="21672" spans="1:7" x14ac:dyDescent="0.25">
      <c r="A21672" s="108" t="str">
        <f t="shared" si="338"/>
        <v>PL_2016_NATIONAL TOTAL_NH3</v>
      </c>
      <c r="B21672" s="113" t="s">
        <v>168</v>
      </c>
      <c r="C21672" s="113">
        <v>2016</v>
      </c>
      <c r="D21672" s="113" t="s">
        <v>122</v>
      </c>
      <c r="E21672" s="113" t="s">
        <v>124</v>
      </c>
      <c r="F21672" s="113" t="s">
        <v>200</v>
      </c>
      <c r="G21672" s="113">
        <v>296.06592263008002</v>
      </c>
    </row>
    <row r="21673" spans="1:7" x14ac:dyDescent="0.25">
      <c r="A21673" s="108" t="str">
        <f t="shared" si="338"/>
        <v>PL_2016_NATIONAL TOTAL_PM2.5</v>
      </c>
      <c r="B21673" s="113" t="s">
        <v>168</v>
      </c>
      <c r="C21673" s="113">
        <v>2016</v>
      </c>
      <c r="D21673" s="113" t="s">
        <v>122</v>
      </c>
      <c r="E21673" s="113" t="s">
        <v>203</v>
      </c>
      <c r="F21673" s="113" t="s">
        <v>200</v>
      </c>
      <c r="G21673" s="113">
        <v>306.46964876689799</v>
      </c>
    </row>
    <row r="21674" spans="1:7" x14ac:dyDescent="0.25">
      <c r="A21674" s="108" t="str">
        <f t="shared" si="338"/>
        <v>PL_2016_NATIONAL TOTAL_Pb</v>
      </c>
      <c r="B21674" s="113" t="s">
        <v>168</v>
      </c>
      <c r="C21674" s="113">
        <v>2016</v>
      </c>
      <c r="D21674" s="113" t="s">
        <v>122</v>
      </c>
      <c r="E21674" s="113" t="s">
        <v>125</v>
      </c>
      <c r="F21674" s="113" t="s">
        <v>200</v>
      </c>
      <c r="G21674" s="113">
        <v>0.29543005431509201</v>
      </c>
    </row>
    <row r="21675" spans="1:7" x14ac:dyDescent="0.25">
      <c r="A21675" s="108" t="str">
        <f t="shared" si="338"/>
        <v>PL_2016_NATIONAL TOTAL_Cd</v>
      </c>
      <c r="B21675" s="113" t="s">
        <v>168</v>
      </c>
      <c r="C21675" s="113">
        <v>2016</v>
      </c>
      <c r="D21675" s="113" t="s">
        <v>122</v>
      </c>
      <c r="E21675" s="113" t="s">
        <v>126</v>
      </c>
      <c r="F21675" s="113" t="s">
        <v>200</v>
      </c>
      <c r="G21675" s="113">
        <v>1.01430274508869E-2</v>
      </c>
    </row>
    <row r="21676" spans="1:7" x14ac:dyDescent="0.25">
      <c r="A21676" s="108" t="str">
        <f t="shared" si="338"/>
        <v>PL_2016_NATIONAL TOTAL_Hg</v>
      </c>
      <c r="B21676" s="113" t="s">
        <v>168</v>
      </c>
      <c r="C21676" s="113">
        <v>2016</v>
      </c>
      <c r="D21676" s="113" t="s">
        <v>122</v>
      </c>
      <c r="E21676" s="113" t="s">
        <v>127</v>
      </c>
      <c r="F21676" s="113" t="s">
        <v>200</v>
      </c>
      <c r="G21676" s="113">
        <v>8.8288806315773398E-3</v>
      </c>
    </row>
    <row r="21677" spans="1:7" x14ac:dyDescent="0.25">
      <c r="A21677" s="108" t="str">
        <f t="shared" si="338"/>
        <v>PL_2016_NATIONAL TOTAL_DIOX</v>
      </c>
      <c r="B21677" s="113" t="s">
        <v>168</v>
      </c>
      <c r="C21677" s="113">
        <v>2016</v>
      </c>
      <c r="D21677" s="113" t="s">
        <v>122</v>
      </c>
      <c r="E21677" s="113" t="s">
        <v>128</v>
      </c>
      <c r="F21677" s="113" t="s">
        <v>200</v>
      </c>
      <c r="G21677" s="150">
        <v>3.4187076917731101E-7</v>
      </c>
    </row>
    <row r="21678" spans="1:7" x14ac:dyDescent="0.25">
      <c r="A21678" s="108" t="str">
        <f t="shared" si="338"/>
        <v>PL_2016_NATIONAL TOTAL_PAH</v>
      </c>
      <c r="B21678" s="113" t="s">
        <v>168</v>
      </c>
      <c r="C21678" s="113">
        <v>2016</v>
      </c>
      <c r="D21678" s="113" t="s">
        <v>122</v>
      </c>
      <c r="E21678" s="113" t="s">
        <v>129</v>
      </c>
      <c r="F21678" s="113" t="s">
        <v>200</v>
      </c>
      <c r="G21678" s="113">
        <v>0.30471186167092901</v>
      </c>
    </row>
    <row r="21679" spans="1:7" x14ac:dyDescent="0.25">
      <c r="A21679" s="108" t="str">
        <f t="shared" si="338"/>
        <v>PL_2016_NATIONAL TOTAL_HCB</v>
      </c>
      <c r="B21679" s="113" t="s">
        <v>168</v>
      </c>
      <c r="C21679" s="113">
        <v>2016</v>
      </c>
      <c r="D21679" s="113" t="s">
        <v>122</v>
      </c>
      <c r="E21679" s="113" t="s">
        <v>130</v>
      </c>
      <c r="F21679" s="113" t="s">
        <v>200</v>
      </c>
      <c r="G21679" s="150">
        <v>1.2164341742639799E-5</v>
      </c>
    </row>
    <row r="21680" spans="1:7" x14ac:dyDescent="0.25">
      <c r="A21680" s="108" t="str">
        <f t="shared" si="338"/>
        <v>PL_2016_NATIONAL TOTAL_PCB</v>
      </c>
      <c r="B21680" s="113" t="s">
        <v>168</v>
      </c>
      <c r="C21680" s="113">
        <v>2016</v>
      </c>
      <c r="D21680" s="113" t="s">
        <v>122</v>
      </c>
      <c r="E21680" s="113" t="s">
        <v>259</v>
      </c>
      <c r="F21680" s="113" t="s">
        <v>200</v>
      </c>
      <c r="G21680" s="113">
        <v>1.7639030851252099E-4</v>
      </c>
    </row>
    <row r="21681" spans="1:7" x14ac:dyDescent="0.25">
      <c r="A21681" s="108" t="str">
        <f t="shared" si="338"/>
        <v>PL_2016_1A3(FS)_NOx</v>
      </c>
      <c r="B21681" s="113" t="s">
        <v>168</v>
      </c>
      <c r="C21681" s="113">
        <v>2016</v>
      </c>
      <c r="D21681" s="113" t="s">
        <v>132</v>
      </c>
      <c r="E21681" s="113" t="s">
        <v>199</v>
      </c>
      <c r="F21681" s="113" t="s">
        <v>200</v>
      </c>
      <c r="G21681" s="113">
        <v>210.09349000261599</v>
      </c>
    </row>
    <row r="21682" spans="1:7" x14ac:dyDescent="0.25">
      <c r="A21682" s="108" t="str">
        <f t="shared" si="338"/>
        <v>PL_2016_1A3(FS)_NMVOC</v>
      </c>
      <c r="B21682" s="113" t="s">
        <v>168</v>
      </c>
      <c r="C21682" s="113">
        <v>2016</v>
      </c>
      <c r="D21682" s="113" t="s">
        <v>132</v>
      </c>
      <c r="E21682" s="113" t="s">
        <v>123</v>
      </c>
      <c r="F21682" s="113" t="s">
        <v>200</v>
      </c>
      <c r="G21682" s="113">
        <v>43.024993268450302</v>
      </c>
    </row>
    <row r="21683" spans="1:7" x14ac:dyDescent="0.25">
      <c r="A21683" s="108" t="str">
        <f t="shared" si="338"/>
        <v>PL_2016_1A3(FS)_SOx</v>
      </c>
      <c r="B21683" s="113" t="s">
        <v>168</v>
      </c>
      <c r="C21683" s="113">
        <v>2016</v>
      </c>
      <c r="D21683" s="113" t="s">
        <v>132</v>
      </c>
      <c r="E21683" s="113" t="s">
        <v>201</v>
      </c>
      <c r="F21683" s="113" t="s">
        <v>200</v>
      </c>
      <c r="G21683" s="113">
        <v>0.48228666946350701</v>
      </c>
    </row>
    <row r="21684" spans="1:7" x14ac:dyDescent="0.25">
      <c r="A21684" s="108" t="str">
        <f t="shared" si="338"/>
        <v>PL_2016_1A3(FS)_NH3</v>
      </c>
      <c r="B21684" s="113" t="s">
        <v>168</v>
      </c>
      <c r="C21684" s="113">
        <v>2016</v>
      </c>
      <c r="D21684" s="113" t="s">
        <v>132</v>
      </c>
      <c r="E21684" s="113" t="s">
        <v>124</v>
      </c>
      <c r="F21684" s="113" t="s">
        <v>200</v>
      </c>
      <c r="G21684" s="113">
        <v>4.8413269180095204</v>
      </c>
    </row>
    <row r="21685" spans="1:7" x14ac:dyDescent="0.25">
      <c r="A21685" s="108" t="str">
        <f t="shared" si="338"/>
        <v>PL_2016_1A3(FS)_PM2.5</v>
      </c>
      <c r="B21685" s="113" t="s">
        <v>168</v>
      </c>
      <c r="C21685" s="113">
        <v>2016</v>
      </c>
      <c r="D21685" s="113" t="s">
        <v>132</v>
      </c>
      <c r="E21685" s="113" t="s">
        <v>203</v>
      </c>
      <c r="F21685" s="113" t="s">
        <v>200</v>
      </c>
      <c r="G21685" s="113">
        <v>10.991535992445501</v>
      </c>
    </row>
    <row r="21686" spans="1:7" x14ac:dyDescent="0.25">
      <c r="A21686" s="108" t="str">
        <f t="shared" si="338"/>
        <v>PL_2016_3D_NOx</v>
      </c>
      <c r="B21686" s="113" t="s">
        <v>168</v>
      </c>
      <c r="C21686" s="113">
        <v>2016</v>
      </c>
      <c r="D21686" s="113" t="s">
        <v>206</v>
      </c>
      <c r="E21686" s="113" t="s">
        <v>199</v>
      </c>
      <c r="F21686" s="113" t="s">
        <v>200</v>
      </c>
      <c r="G21686" s="113">
        <v>65.073788222839895</v>
      </c>
    </row>
    <row r="21687" spans="1:7" x14ac:dyDescent="0.25">
      <c r="A21687" s="108" t="str">
        <f t="shared" si="338"/>
        <v>PL_2017_NATIONAL TOTAL_NOx</v>
      </c>
      <c r="B21687" s="113" t="s">
        <v>168</v>
      </c>
      <c r="C21687" s="113">
        <v>2017</v>
      </c>
      <c r="D21687" s="113" t="s">
        <v>122</v>
      </c>
      <c r="E21687" s="113" t="s">
        <v>199</v>
      </c>
      <c r="F21687" s="113" t="s">
        <v>200</v>
      </c>
      <c r="G21687" s="113">
        <v>699.57901155258196</v>
      </c>
    </row>
    <row r="21688" spans="1:7" x14ac:dyDescent="0.25">
      <c r="A21688" s="108" t="str">
        <f t="shared" si="338"/>
        <v>PL_2017_NATIONAL TOTAL_NMVOC</v>
      </c>
      <c r="B21688" s="113" t="s">
        <v>168</v>
      </c>
      <c r="C21688" s="113">
        <v>2017</v>
      </c>
      <c r="D21688" s="113" t="s">
        <v>122</v>
      </c>
      <c r="E21688" s="113" t="s">
        <v>123</v>
      </c>
      <c r="F21688" s="113" t="s">
        <v>200</v>
      </c>
      <c r="G21688" s="113">
        <v>686.43900201879296</v>
      </c>
    </row>
    <row r="21689" spans="1:7" x14ac:dyDescent="0.25">
      <c r="A21689" s="108" t="str">
        <f t="shared" si="338"/>
        <v>PL_2017_NATIONAL TOTAL_SOx</v>
      </c>
      <c r="B21689" s="113" t="s">
        <v>168</v>
      </c>
      <c r="C21689" s="113">
        <v>2017</v>
      </c>
      <c r="D21689" s="113" t="s">
        <v>122</v>
      </c>
      <c r="E21689" s="113" t="s">
        <v>201</v>
      </c>
      <c r="F21689" s="113" t="s">
        <v>200</v>
      </c>
      <c r="G21689" s="113">
        <v>479.22993925294901</v>
      </c>
    </row>
    <row r="21690" spans="1:7" x14ac:dyDescent="0.25">
      <c r="A21690" s="108" t="str">
        <f t="shared" si="338"/>
        <v>PL_2017_NATIONAL TOTAL_NH3</v>
      </c>
      <c r="B21690" s="113" t="s">
        <v>168</v>
      </c>
      <c r="C21690" s="113">
        <v>2017</v>
      </c>
      <c r="D21690" s="113" t="s">
        <v>122</v>
      </c>
      <c r="E21690" s="113" t="s">
        <v>124</v>
      </c>
      <c r="F21690" s="113" t="s">
        <v>200</v>
      </c>
      <c r="G21690" s="113">
        <v>309.717191430669</v>
      </c>
    </row>
    <row r="21691" spans="1:7" x14ac:dyDescent="0.25">
      <c r="A21691" s="108" t="str">
        <f t="shared" si="338"/>
        <v>PL_2017_NATIONAL TOTAL_PM2.5</v>
      </c>
      <c r="B21691" s="113" t="s">
        <v>168</v>
      </c>
      <c r="C21691" s="113">
        <v>2017</v>
      </c>
      <c r="D21691" s="113" t="s">
        <v>122</v>
      </c>
      <c r="E21691" s="113" t="s">
        <v>203</v>
      </c>
      <c r="F21691" s="113" t="s">
        <v>200</v>
      </c>
      <c r="G21691" s="113">
        <v>298.48148957171202</v>
      </c>
    </row>
    <row r="21692" spans="1:7" x14ac:dyDescent="0.25">
      <c r="A21692" s="108" t="str">
        <f t="shared" si="338"/>
        <v>PL_2017_NATIONAL TOTAL_Pb</v>
      </c>
      <c r="B21692" s="113" t="s">
        <v>168</v>
      </c>
      <c r="C21692" s="113">
        <v>2017</v>
      </c>
      <c r="D21692" s="113" t="s">
        <v>122</v>
      </c>
      <c r="E21692" s="113" t="s">
        <v>125</v>
      </c>
      <c r="F21692" s="113" t="s">
        <v>200</v>
      </c>
      <c r="G21692" s="113">
        <v>0.31000213646047198</v>
      </c>
    </row>
    <row r="21693" spans="1:7" x14ac:dyDescent="0.25">
      <c r="A21693" s="108" t="str">
        <f t="shared" si="338"/>
        <v>PL_2017_NATIONAL TOTAL_Cd</v>
      </c>
      <c r="B21693" s="113" t="s">
        <v>168</v>
      </c>
      <c r="C21693" s="113">
        <v>2017</v>
      </c>
      <c r="D21693" s="113" t="s">
        <v>122</v>
      </c>
      <c r="E21693" s="113" t="s">
        <v>126</v>
      </c>
      <c r="F21693" s="113" t="s">
        <v>200</v>
      </c>
      <c r="G21693" s="113">
        <v>1.0375907995785499E-2</v>
      </c>
    </row>
    <row r="21694" spans="1:7" x14ac:dyDescent="0.25">
      <c r="A21694" s="108" t="str">
        <f t="shared" si="338"/>
        <v>PL_2017_NATIONAL TOTAL_Hg</v>
      </c>
      <c r="B21694" s="113" t="s">
        <v>168</v>
      </c>
      <c r="C21694" s="113">
        <v>2017</v>
      </c>
      <c r="D21694" s="113" t="s">
        <v>122</v>
      </c>
      <c r="E21694" s="113" t="s">
        <v>127</v>
      </c>
      <c r="F21694" s="113" t="s">
        <v>200</v>
      </c>
      <c r="G21694" s="113">
        <v>8.8420845368293692E-3</v>
      </c>
    </row>
    <row r="21695" spans="1:7" x14ac:dyDescent="0.25">
      <c r="A21695" s="108" t="str">
        <f t="shared" si="338"/>
        <v>PL_2017_NATIONAL TOTAL_DIOX</v>
      </c>
      <c r="B21695" s="113" t="s">
        <v>168</v>
      </c>
      <c r="C21695" s="113">
        <v>2017</v>
      </c>
      <c r="D21695" s="113" t="s">
        <v>122</v>
      </c>
      <c r="E21695" s="113" t="s">
        <v>128</v>
      </c>
      <c r="F21695" s="113" t="s">
        <v>200</v>
      </c>
      <c r="G21695" s="150">
        <v>3.3549393881291E-7</v>
      </c>
    </row>
    <row r="21696" spans="1:7" x14ac:dyDescent="0.25">
      <c r="A21696" s="108" t="str">
        <f t="shared" si="338"/>
        <v>PL_2017_NATIONAL TOTAL_PAH</v>
      </c>
      <c r="B21696" s="113" t="s">
        <v>168</v>
      </c>
      <c r="C21696" s="113">
        <v>2017</v>
      </c>
      <c r="D21696" s="113" t="s">
        <v>122</v>
      </c>
      <c r="E21696" s="113" t="s">
        <v>129</v>
      </c>
      <c r="F21696" s="113" t="s">
        <v>200</v>
      </c>
      <c r="G21696" s="113">
        <v>0.29528310265666002</v>
      </c>
    </row>
    <row r="21697" spans="1:7" x14ac:dyDescent="0.25">
      <c r="A21697" s="108" t="str">
        <f t="shared" si="338"/>
        <v>PL_2017_NATIONAL TOTAL_HCB</v>
      </c>
      <c r="B21697" s="113" t="s">
        <v>168</v>
      </c>
      <c r="C21697" s="113">
        <v>2017</v>
      </c>
      <c r="D21697" s="113" t="s">
        <v>122</v>
      </c>
      <c r="E21697" s="113" t="s">
        <v>130</v>
      </c>
      <c r="F21697" s="113" t="s">
        <v>200</v>
      </c>
      <c r="G21697" s="150">
        <v>1.29506003276744E-5</v>
      </c>
    </row>
    <row r="21698" spans="1:7" x14ac:dyDescent="0.25">
      <c r="A21698" s="108" t="str">
        <f t="shared" ref="A21698:A21761" si="339">CONCATENATE(B21698,"_",C21698,"_",D21698,"_",E21698)</f>
        <v>PL_2017_NATIONAL TOTAL_PCB</v>
      </c>
      <c r="B21698" s="113" t="s">
        <v>168</v>
      </c>
      <c r="C21698" s="113">
        <v>2017</v>
      </c>
      <c r="D21698" s="113" t="s">
        <v>122</v>
      </c>
      <c r="E21698" s="113" t="s">
        <v>259</v>
      </c>
      <c r="F21698" s="113" t="s">
        <v>200</v>
      </c>
      <c r="G21698" s="113">
        <v>1.8303799058852699E-4</v>
      </c>
    </row>
    <row r="21699" spans="1:7" x14ac:dyDescent="0.25">
      <c r="A21699" s="108" t="str">
        <f t="shared" si="339"/>
        <v>PL_2017_1A3(FS)_NOx</v>
      </c>
      <c r="B21699" s="113" t="s">
        <v>168</v>
      </c>
      <c r="C21699" s="113">
        <v>2017</v>
      </c>
      <c r="D21699" s="113" t="s">
        <v>132</v>
      </c>
      <c r="E21699" s="113" t="s">
        <v>199</v>
      </c>
      <c r="F21699" s="113" t="s">
        <v>200</v>
      </c>
      <c r="G21699" s="113">
        <v>237.80474381259901</v>
      </c>
    </row>
    <row r="21700" spans="1:7" x14ac:dyDescent="0.25">
      <c r="A21700" s="108" t="str">
        <f t="shared" si="339"/>
        <v>PL_2017_1A3(FS)_NMVOC</v>
      </c>
      <c r="B21700" s="113" t="s">
        <v>168</v>
      </c>
      <c r="C21700" s="113">
        <v>2017</v>
      </c>
      <c r="D21700" s="113" t="s">
        <v>132</v>
      </c>
      <c r="E21700" s="113" t="s">
        <v>123</v>
      </c>
      <c r="F21700" s="113" t="s">
        <v>200</v>
      </c>
      <c r="G21700" s="113">
        <v>43.562413897986097</v>
      </c>
    </row>
    <row r="21701" spans="1:7" x14ac:dyDescent="0.25">
      <c r="A21701" s="108" t="str">
        <f t="shared" si="339"/>
        <v>PL_2017_1A3(FS)_SOx</v>
      </c>
      <c r="B21701" s="113" t="s">
        <v>168</v>
      </c>
      <c r="C21701" s="113">
        <v>2017</v>
      </c>
      <c r="D21701" s="113" t="s">
        <v>132</v>
      </c>
      <c r="E21701" s="113" t="s">
        <v>201</v>
      </c>
      <c r="F21701" s="113" t="s">
        <v>200</v>
      </c>
      <c r="G21701" s="113">
        <v>0.54853045054538596</v>
      </c>
    </row>
    <row r="21702" spans="1:7" x14ac:dyDescent="0.25">
      <c r="A21702" s="108" t="str">
        <f t="shared" si="339"/>
        <v>PL_2017_1A3(FS)_NH3</v>
      </c>
      <c r="B21702" s="113" t="s">
        <v>168</v>
      </c>
      <c r="C21702" s="113">
        <v>2017</v>
      </c>
      <c r="D21702" s="113" t="s">
        <v>132</v>
      </c>
      <c r="E21702" s="113" t="s">
        <v>124</v>
      </c>
      <c r="F21702" s="113" t="s">
        <v>200</v>
      </c>
      <c r="G21702" s="113">
        <v>4.9453069001370302</v>
      </c>
    </row>
    <row r="21703" spans="1:7" x14ac:dyDescent="0.25">
      <c r="A21703" s="108" t="str">
        <f t="shared" si="339"/>
        <v>PL_2017_1A3(FS)_PM2.5</v>
      </c>
      <c r="B21703" s="113" t="s">
        <v>168</v>
      </c>
      <c r="C21703" s="113">
        <v>2017</v>
      </c>
      <c r="D21703" s="113" t="s">
        <v>132</v>
      </c>
      <c r="E21703" s="113" t="s">
        <v>203</v>
      </c>
      <c r="F21703" s="113" t="s">
        <v>200</v>
      </c>
      <c r="G21703" s="113">
        <v>12.571632045005201</v>
      </c>
    </row>
    <row r="21704" spans="1:7" x14ac:dyDescent="0.25">
      <c r="A21704" s="108" t="str">
        <f t="shared" si="339"/>
        <v>PL_2017_3D_NOx</v>
      </c>
      <c r="B21704" s="113" t="s">
        <v>168</v>
      </c>
      <c r="C21704" s="113">
        <v>2017</v>
      </c>
      <c r="D21704" s="113" t="s">
        <v>206</v>
      </c>
      <c r="E21704" s="113" t="s">
        <v>199</v>
      </c>
      <c r="F21704" s="113" t="s">
        <v>200</v>
      </c>
      <c r="G21704" s="113">
        <v>70.228691971973603</v>
      </c>
    </row>
    <row r="21705" spans="1:7" x14ac:dyDescent="0.25">
      <c r="A21705" s="108" t="str">
        <f t="shared" si="339"/>
        <v>PL_2018_NATIONAL TOTAL_NOx</v>
      </c>
      <c r="B21705" s="113" t="s">
        <v>168</v>
      </c>
      <c r="C21705" s="113">
        <v>2018</v>
      </c>
      <c r="D21705" s="113" t="s">
        <v>122</v>
      </c>
      <c r="E21705" s="113" t="s">
        <v>199</v>
      </c>
      <c r="F21705" s="113" t="s">
        <v>200</v>
      </c>
      <c r="G21705" s="113">
        <v>678.23097083002699</v>
      </c>
    </row>
    <row r="21706" spans="1:7" x14ac:dyDescent="0.25">
      <c r="A21706" s="108" t="str">
        <f t="shared" si="339"/>
        <v>PL_2018_NATIONAL TOTAL_NMVOC</v>
      </c>
      <c r="B21706" s="113" t="s">
        <v>168</v>
      </c>
      <c r="C21706" s="113">
        <v>2018</v>
      </c>
      <c r="D21706" s="113" t="s">
        <v>122</v>
      </c>
      <c r="E21706" s="113" t="s">
        <v>123</v>
      </c>
      <c r="F21706" s="113" t="s">
        <v>200</v>
      </c>
      <c r="G21706" s="113">
        <v>719.172115404804</v>
      </c>
    </row>
    <row r="21707" spans="1:7" x14ac:dyDescent="0.25">
      <c r="A21707" s="108" t="str">
        <f t="shared" si="339"/>
        <v>PL_2018_NATIONAL TOTAL_SOx</v>
      </c>
      <c r="B21707" s="113" t="s">
        <v>168</v>
      </c>
      <c r="C21707" s="113">
        <v>2018</v>
      </c>
      <c r="D21707" s="113" t="s">
        <v>122</v>
      </c>
      <c r="E21707" s="113" t="s">
        <v>201</v>
      </c>
      <c r="F21707" s="113" t="s">
        <v>200</v>
      </c>
      <c r="G21707" s="113">
        <v>455.00662255098302</v>
      </c>
    </row>
    <row r="21708" spans="1:7" x14ac:dyDescent="0.25">
      <c r="A21708" s="108" t="str">
        <f t="shared" si="339"/>
        <v>PL_2018_NATIONAL TOTAL_NH3</v>
      </c>
      <c r="B21708" s="113" t="s">
        <v>168</v>
      </c>
      <c r="C21708" s="113">
        <v>2018</v>
      </c>
      <c r="D21708" s="113" t="s">
        <v>122</v>
      </c>
      <c r="E21708" s="113" t="s">
        <v>124</v>
      </c>
      <c r="F21708" s="113" t="s">
        <v>200</v>
      </c>
      <c r="G21708" s="113">
        <v>320.55524156989998</v>
      </c>
    </row>
    <row r="21709" spans="1:7" x14ac:dyDescent="0.25">
      <c r="A21709" s="108" t="str">
        <f t="shared" si="339"/>
        <v>PL_2018_NATIONAL TOTAL_PM2.5</v>
      </c>
      <c r="B21709" s="113" t="s">
        <v>168</v>
      </c>
      <c r="C21709" s="113">
        <v>2018</v>
      </c>
      <c r="D21709" s="113" t="s">
        <v>122</v>
      </c>
      <c r="E21709" s="113" t="s">
        <v>203</v>
      </c>
      <c r="F21709" s="113" t="s">
        <v>200</v>
      </c>
      <c r="G21709" s="113">
        <v>374.02066459934701</v>
      </c>
    </row>
    <row r="21710" spans="1:7" x14ac:dyDescent="0.25">
      <c r="A21710" s="108" t="str">
        <f t="shared" si="339"/>
        <v>PL_2018_NATIONAL TOTAL_Pb</v>
      </c>
      <c r="B21710" s="113" t="s">
        <v>168</v>
      </c>
      <c r="C21710" s="113">
        <v>2018</v>
      </c>
      <c r="D21710" s="113" t="s">
        <v>122</v>
      </c>
      <c r="E21710" s="113" t="s">
        <v>125</v>
      </c>
      <c r="F21710" s="113" t="s">
        <v>200</v>
      </c>
      <c r="G21710" s="113">
        <v>0.31093320135810498</v>
      </c>
    </row>
    <row r="21711" spans="1:7" x14ac:dyDescent="0.25">
      <c r="A21711" s="108" t="str">
        <f t="shared" si="339"/>
        <v>PL_2018_NATIONAL TOTAL_Cd</v>
      </c>
      <c r="B21711" s="113" t="s">
        <v>168</v>
      </c>
      <c r="C21711" s="113">
        <v>2018</v>
      </c>
      <c r="D21711" s="113" t="s">
        <v>122</v>
      </c>
      <c r="E21711" s="113" t="s">
        <v>126</v>
      </c>
      <c r="F21711" s="113" t="s">
        <v>200</v>
      </c>
      <c r="G21711" s="113">
        <v>1.19683067835638E-2</v>
      </c>
    </row>
    <row r="21712" spans="1:7" x14ac:dyDescent="0.25">
      <c r="A21712" s="108" t="str">
        <f t="shared" si="339"/>
        <v>PL_2018_NATIONAL TOTAL_Hg</v>
      </c>
      <c r="B21712" s="113" t="s">
        <v>168</v>
      </c>
      <c r="C21712" s="113">
        <v>2018</v>
      </c>
      <c r="D21712" s="113" t="s">
        <v>122</v>
      </c>
      <c r="E21712" s="113" t="s">
        <v>127</v>
      </c>
      <c r="F21712" s="113" t="s">
        <v>200</v>
      </c>
      <c r="G21712" s="113">
        <v>8.9967542636236394E-3</v>
      </c>
    </row>
    <row r="21713" spans="1:7" x14ac:dyDescent="0.25">
      <c r="A21713" s="108" t="str">
        <f t="shared" si="339"/>
        <v>PL_2018_NATIONAL TOTAL_DIOX</v>
      </c>
      <c r="B21713" s="113" t="s">
        <v>168</v>
      </c>
      <c r="C21713" s="113">
        <v>2018</v>
      </c>
      <c r="D21713" s="113" t="s">
        <v>122</v>
      </c>
      <c r="E21713" s="113" t="s">
        <v>128</v>
      </c>
      <c r="F21713" s="113" t="s">
        <v>200</v>
      </c>
      <c r="G21713" s="150">
        <v>4.0174257352911E-7</v>
      </c>
    </row>
    <row r="21714" spans="1:7" x14ac:dyDescent="0.25">
      <c r="A21714" s="108" t="str">
        <f t="shared" si="339"/>
        <v>PL_2018_NATIONAL TOTAL_PAH</v>
      </c>
      <c r="B21714" s="113" t="s">
        <v>168</v>
      </c>
      <c r="C21714" s="113">
        <v>2018</v>
      </c>
      <c r="D21714" s="113" t="s">
        <v>122</v>
      </c>
      <c r="E21714" s="113" t="s">
        <v>129</v>
      </c>
      <c r="F21714" s="113" t="s">
        <v>200</v>
      </c>
      <c r="G21714" s="113">
        <v>0.33016785126145998</v>
      </c>
    </row>
    <row r="21715" spans="1:7" x14ac:dyDescent="0.25">
      <c r="A21715" s="108" t="str">
        <f t="shared" si="339"/>
        <v>PL_2018_NATIONAL TOTAL_HCB</v>
      </c>
      <c r="B21715" s="113" t="s">
        <v>168</v>
      </c>
      <c r="C21715" s="113">
        <v>2018</v>
      </c>
      <c r="D21715" s="113" t="s">
        <v>122</v>
      </c>
      <c r="E21715" s="113" t="s">
        <v>130</v>
      </c>
      <c r="F21715" s="113" t="s">
        <v>200</v>
      </c>
      <c r="G21715" s="150">
        <v>1.3205736437196901E-5</v>
      </c>
    </row>
    <row r="21716" spans="1:7" x14ac:dyDescent="0.25">
      <c r="A21716" s="108" t="str">
        <f t="shared" si="339"/>
        <v>PL_2018_NATIONAL TOTAL_PCB</v>
      </c>
      <c r="B21716" s="113" t="s">
        <v>168</v>
      </c>
      <c r="C21716" s="113">
        <v>2018</v>
      </c>
      <c r="D21716" s="113" t="s">
        <v>122</v>
      </c>
      <c r="E21716" s="113" t="s">
        <v>259</v>
      </c>
      <c r="F21716" s="113" t="s">
        <v>200</v>
      </c>
      <c r="G21716" s="113">
        <v>1.79184678838194E-4</v>
      </c>
    </row>
    <row r="21717" spans="1:7" x14ac:dyDescent="0.25">
      <c r="A21717" s="108" t="str">
        <f t="shared" si="339"/>
        <v>PL_2018_1A3(FS)_NOx</v>
      </c>
      <c r="B21717" s="113" t="s">
        <v>168</v>
      </c>
      <c r="C21717" s="113">
        <v>2018</v>
      </c>
      <c r="D21717" s="113" t="s">
        <v>132</v>
      </c>
      <c r="E21717" s="113" t="s">
        <v>199</v>
      </c>
      <c r="F21717" s="113" t="s">
        <v>200</v>
      </c>
      <c r="G21717" s="113">
        <v>232.13773090336599</v>
      </c>
    </row>
    <row r="21718" spans="1:7" x14ac:dyDescent="0.25">
      <c r="A21718" s="108" t="str">
        <f t="shared" si="339"/>
        <v>PL_2018_1A3(FS)_NMVOC</v>
      </c>
      <c r="B21718" s="113" t="s">
        <v>168</v>
      </c>
      <c r="C21718" s="113">
        <v>2018</v>
      </c>
      <c r="D21718" s="113" t="s">
        <v>132</v>
      </c>
      <c r="E21718" s="113" t="s">
        <v>123</v>
      </c>
      <c r="F21718" s="113" t="s">
        <v>200</v>
      </c>
      <c r="G21718" s="113">
        <v>40.129990381890501</v>
      </c>
    </row>
    <row r="21719" spans="1:7" x14ac:dyDescent="0.25">
      <c r="A21719" s="108" t="str">
        <f t="shared" si="339"/>
        <v>PL_2018_1A3(FS)_SOx</v>
      </c>
      <c r="B21719" s="113" t="s">
        <v>168</v>
      </c>
      <c r="C21719" s="113">
        <v>2018</v>
      </c>
      <c r="D21719" s="113" t="s">
        <v>132</v>
      </c>
      <c r="E21719" s="113" t="s">
        <v>201</v>
      </c>
      <c r="F21719" s="113" t="s">
        <v>200</v>
      </c>
      <c r="G21719" s="113">
        <v>0.56910250394405004</v>
      </c>
    </row>
    <row r="21720" spans="1:7" x14ac:dyDescent="0.25">
      <c r="A21720" s="108" t="str">
        <f t="shared" si="339"/>
        <v>PL_2018_1A3(FS)_NH3</v>
      </c>
      <c r="B21720" s="113" t="s">
        <v>168</v>
      </c>
      <c r="C21720" s="113">
        <v>2018</v>
      </c>
      <c r="D21720" s="113" t="s">
        <v>132</v>
      </c>
      <c r="E21720" s="113" t="s">
        <v>124</v>
      </c>
      <c r="F21720" s="113" t="s">
        <v>200</v>
      </c>
      <c r="G21720" s="113">
        <v>4.6843009526510304</v>
      </c>
    </row>
    <row r="21721" spans="1:7" x14ac:dyDescent="0.25">
      <c r="A21721" s="108" t="str">
        <f t="shared" si="339"/>
        <v>PL_2018_1A3(FS)_PM2.5</v>
      </c>
      <c r="B21721" s="113" t="s">
        <v>168</v>
      </c>
      <c r="C21721" s="113">
        <v>2018</v>
      </c>
      <c r="D21721" s="113" t="s">
        <v>132</v>
      </c>
      <c r="E21721" s="113" t="s">
        <v>203</v>
      </c>
      <c r="F21721" s="113" t="s">
        <v>200</v>
      </c>
      <c r="G21721" s="113">
        <v>12.484984467031399</v>
      </c>
    </row>
    <row r="21722" spans="1:7" x14ac:dyDescent="0.25">
      <c r="A21722" s="108" t="str">
        <f t="shared" si="339"/>
        <v>PL_2018_3D_NOx</v>
      </c>
      <c r="B21722" s="113" t="s">
        <v>168</v>
      </c>
      <c r="C21722" s="113">
        <v>2018</v>
      </c>
      <c r="D21722" s="113" t="s">
        <v>206</v>
      </c>
      <c r="E21722" s="113" t="s">
        <v>199</v>
      </c>
      <c r="F21722" s="113" t="s">
        <v>200</v>
      </c>
      <c r="G21722" s="113">
        <v>72.012556102857602</v>
      </c>
    </row>
    <row r="21723" spans="1:7" x14ac:dyDescent="0.25">
      <c r="A21723" s="108" t="str">
        <f t="shared" si="339"/>
        <v>PL_2019_NATIONAL TOTAL_NOx</v>
      </c>
      <c r="B21723" s="113" t="s">
        <v>168</v>
      </c>
      <c r="C21723" s="113">
        <v>2019</v>
      </c>
      <c r="D21723" s="113" t="s">
        <v>122</v>
      </c>
      <c r="E21723" s="113" t="s">
        <v>199</v>
      </c>
      <c r="F21723" s="113" t="s">
        <v>200</v>
      </c>
      <c r="G21723" s="113">
        <v>630.79917165413997</v>
      </c>
    </row>
    <row r="21724" spans="1:7" x14ac:dyDescent="0.25">
      <c r="A21724" s="108" t="str">
        <f t="shared" si="339"/>
        <v>PL_2019_NATIONAL TOTAL_NMVOC</v>
      </c>
      <c r="B21724" s="113" t="s">
        <v>168</v>
      </c>
      <c r="C21724" s="113">
        <v>2019</v>
      </c>
      <c r="D21724" s="113" t="s">
        <v>122</v>
      </c>
      <c r="E21724" s="113" t="s">
        <v>123</v>
      </c>
      <c r="F21724" s="113" t="s">
        <v>200</v>
      </c>
      <c r="G21724" s="113">
        <v>685.02465827601202</v>
      </c>
    </row>
    <row r="21725" spans="1:7" x14ac:dyDescent="0.25">
      <c r="A21725" s="108" t="str">
        <f t="shared" si="339"/>
        <v>PL_2019_NATIONAL TOTAL_SOx</v>
      </c>
      <c r="B21725" s="113" t="s">
        <v>168</v>
      </c>
      <c r="C21725" s="113">
        <v>2019</v>
      </c>
      <c r="D21725" s="113" t="s">
        <v>122</v>
      </c>
      <c r="E21725" s="113" t="s">
        <v>201</v>
      </c>
      <c r="F21725" s="113" t="s">
        <v>200</v>
      </c>
      <c r="G21725" s="113">
        <v>372.336131471854</v>
      </c>
    </row>
    <row r="21726" spans="1:7" x14ac:dyDescent="0.25">
      <c r="A21726" s="108" t="str">
        <f t="shared" si="339"/>
        <v>PL_2019_NATIONAL TOTAL_NH3</v>
      </c>
      <c r="B21726" s="113" t="s">
        <v>168</v>
      </c>
      <c r="C21726" s="113">
        <v>2019</v>
      </c>
      <c r="D21726" s="113" t="s">
        <v>122</v>
      </c>
      <c r="E21726" s="113" t="s">
        <v>124</v>
      </c>
      <c r="F21726" s="113" t="s">
        <v>200</v>
      </c>
      <c r="G21726" s="113">
        <v>307.03541024578999</v>
      </c>
    </row>
    <row r="21727" spans="1:7" x14ac:dyDescent="0.25">
      <c r="A21727" s="108" t="str">
        <f t="shared" si="339"/>
        <v>PL_2019_NATIONAL TOTAL_PM2.5</v>
      </c>
      <c r="B21727" s="113" t="s">
        <v>168</v>
      </c>
      <c r="C21727" s="113">
        <v>2019</v>
      </c>
      <c r="D21727" s="113" t="s">
        <v>122</v>
      </c>
      <c r="E21727" s="113" t="s">
        <v>203</v>
      </c>
      <c r="F21727" s="113" t="s">
        <v>200</v>
      </c>
      <c r="G21727" s="113">
        <v>324.887758411986</v>
      </c>
    </row>
    <row r="21728" spans="1:7" x14ac:dyDescent="0.25">
      <c r="A21728" s="108" t="str">
        <f t="shared" si="339"/>
        <v>PL_2019_NATIONAL TOTAL_Pb</v>
      </c>
      <c r="B21728" s="113" t="s">
        <v>168</v>
      </c>
      <c r="C21728" s="113">
        <v>2019</v>
      </c>
      <c r="D21728" s="113" t="s">
        <v>122</v>
      </c>
      <c r="E21728" s="113" t="s">
        <v>125</v>
      </c>
      <c r="F21728" s="113" t="s">
        <v>200</v>
      </c>
      <c r="G21728" s="113">
        <v>0.28926839675710397</v>
      </c>
    </row>
    <row r="21729" spans="1:7" x14ac:dyDescent="0.25">
      <c r="A21729" s="108" t="str">
        <f t="shared" si="339"/>
        <v>PL_2019_NATIONAL TOTAL_Cd</v>
      </c>
      <c r="B21729" s="113" t="s">
        <v>168</v>
      </c>
      <c r="C21729" s="113">
        <v>2019</v>
      </c>
      <c r="D21729" s="113" t="s">
        <v>122</v>
      </c>
      <c r="E21729" s="113" t="s">
        <v>126</v>
      </c>
      <c r="F21729" s="113" t="s">
        <v>200</v>
      </c>
      <c r="G21729" s="113">
        <v>1.1484096788975599E-2</v>
      </c>
    </row>
    <row r="21730" spans="1:7" x14ac:dyDescent="0.25">
      <c r="A21730" s="108" t="str">
        <f t="shared" si="339"/>
        <v>PL_2019_NATIONAL TOTAL_Hg</v>
      </c>
      <c r="B21730" s="113" t="s">
        <v>168</v>
      </c>
      <c r="C21730" s="113">
        <v>2019</v>
      </c>
      <c r="D21730" s="113" t="s">
        <v>122</v>
      </c>
      <c r="E21730" s="113" t="s">
        <v>127</v>
      </c>
      <c r="F21730" s="113" t="s">
        <v>200</v>
      </c>
      <c r="G21730" s="113">
        <v>8.2864017422494204E-3</v>
      </c>
    </row>
    <row r="21731" spans="1:7" x14ac:dyDescent="0.25">
      <c r="A21731" s="108" t="str">
        <f t="shared" si="339"/>
        <v>PL_2019_NATIONAL TOTAL_DIOX</v>
      </c>
      <c r="B21731" s="113" t="s">
        <v>168</v>
      </c>
      <c r="C21731" s="113">
        <v>2019</v>
      </c>
      <c r="D21731" s="113" t="s">
        <v>122</v>
      </c>
      <c r="E21731" s="113" t="s">
        <v>128</v>
      </c>
      <c r="F21731" s="113" t="s">
        <v>200</v>
      </c>
      <c r="G21731" s="150">
        <v>3.5126735298805798E-7</v>
      </c>
    </row>
    <row r="21732" spans="1:7" x14ac:dyDescent="0.25">
      <c r="A21732" s="108" t="str">
        <f t="shared" si="339"/>
        <v>PL_2019_NATIONAL TOTAL_PAH</v>
      </c>
      <c r="B21732" s="113" t="s">
        <v>168</v>
      </c>
      <c r="C21732" s="113">
        <v>2019</v>
      </c>
      <c r="D21732" s="113" t="s">
        <v>122</v>
      </c>
      <c r="E21732" s="113" t="s">
        <v>129</v>
      </c>
      <c r="F21732" s="113" t="s">
        <v>200</v>
      </c>
      <c r="G21732" s="113">
        <v>0.27612684179014402</v>
      </c>
    </row>
    <row r="21733" spans="1:7" x14ac:dyDescent="0.25">
      <c r="A21733" s="108" t="str">
        <f t="shared" si="339"/>
        <v>PL_2019_NATIONAL TOTAL_HCB</v>
      </c>
      <c r="B21733" s="113" t="s">
        <v>168</v>
      </c>
      <c r="C21733" s="113">
        <v>2019</v>
      </c>
      <c r="D21733" s="113" t="s">
        <v>122</v>
      </c>
      <c r="E21733" s="113" t="s">
        <v>130</v>
      </c>
      <c r="F21733" s="113" t="s">
        <v>200</v>
      </c>
      <c r="G21733" s="150">
        <v>1.4855187697500399E-5</v>
      </c>
    </row>
    <row r="21734" spans="1:7" x14ac:dyDescent="0.25">
      <c r="A21734" s="108" t="str">
        <f t="shared" si="339"/>
        <v>PL_2019_NATIONAL TOTAL_PCB</v>
      </c>
      <c r="B21734" s="113" t="s">
        <v>168</v>
      </c>
      <c r="C21734" s="113">
        <v>2019</v>
      </c>
      <c r="D21734" s="113" t="s">
        <v>122</v>
      </c>
      <c r="E21734" s="113" t="s">
        <v>259</v>
      </c>
      <c r="F21734" s="113" t="s">
        <v>200</v>
      </c>
      <c r="G21734" s="113">
        <v>1.57092210384461E-4</v>
      </c>
    </row>
    <row r="21735" spans="1:7" x14ac:dyDescent="0.25">
      <c r="A21735" s="108" t="str">
        <f t="shared" si="339"/>
        <v>PL_2019_1A3(FS)_NOx</v>
      </c>
      <c r="B21735" s="113" t="s">
        <v>168</v>
      </c>
      <c r="C21735" s="113">
        <v>2019</v>
      </c>
      <c r="D21735" s="113" t="s">
        <v>132</v>
      </c>
      <c r="E21735" s="113" t="s">
        <v>199</v>
      </c>
      <c r="F21735" s="113" t="s">
        <v>200</v>
      </c>
      <c r="G21735" s="113">
        <v>225.21066893122301</v>
      </c>
    </row>
    <row r="21736" spans="1:7" x14ac:dyDescent="0.25">
      <c r="A21736" s="108" t="str">
        <f t="shared" si="339"/>
        <v>PL_2019_1A3(FS)_NMVOC</v>
      </c>
      <c r="B21736" s="113" t="s">
        <v>168</v>
      </c>
      <c r="C21736" s="113">
        <v>2019</v>
      </c>
      <c r="D21736" s="113" t="s">
        <v>132</v>
      </c>
      <c r="E21736" s="113" t="s">
        <v>123</v>
      </c>
      <c r="F21736" s="113" t="s">
        <v>200</v>
      </c>
      <c r="G21736" s="113">
        <v>43.351951800781301</v>
      </c>
    </row>
    <row r="21737" spans="1:7" x14ac:dyDescent="0.25">
      <c r="A21737" s="108" t="str">
        <f t="shared" si="339"/>
        <v>PL_2019_1A3(FS)_SOx</v>
      </c>
      <c r="B21737" s="113" t="s">
        <v>168</v>
      </c>
      <c r="C21737" s="113">
        <v>2019</v>
      </c>
      <c r="D21737" s="113" t="s">
        <v>132</v>
      </c>
      <c r="E21737" s="113" t="s">
        <v>201</v>
      </c>
      <c r="F21737" s="113" t="s">
        <v>200</v>
      </c>
      <c r="G21737" s="113">
        <v>0.58399471531564995</v>
      </c>
    </row>
    <row r="21738" spans="1:7" x14ac:dyDescent="0.25">
      <c r="A21738" s="108" t="str">
        <f t="shared" si="339"/>
        <v>PL_2019_1A3(FS)_NH3</v>
      </c>
      <c r="B21738" s="113" t="s">
        <v>168</v>
      </c>
      <c r="C21738" s="113">
        <v>2019</v>
      </c>
      <c r="D21738" s="113" t="s">
        <v>132</v>
      </c>
      <c r="E21738" s="113" t="s">
        <v>124</v>
      </c>
      <c r="F21738" s="113" t="s">
        <v>200</v>
      </c>
      <c r="G21738" s="113">
        <v>4.4818215440818303</v>
      </c>
    </row>
    <row r="21739" spans="1:7" x14ac:dyDescent="0.25">
      <c r="A21739" s="108" t="str">
        <f t="shared" si="339"/>
        <v>PL_2019_1A3(FS)_PM2.5</v>
      </c>
      <c r="B21739" s="113" t="s">
        <v>168</v>
      </c>
      <c r="C21739" s="113">
        <v>2019</v>
      </c>
      <c r="D21739" s="113" t="s">
        <v>132</v>
      </c>
      <c r="E21739" s="113" t="s">
        <v>203</v>
      </c>
      <c r="F21739" s="113" t="s">
        <v>200</v>
      </c>
      <c r="G21739" s="113">
        <v>12.547998982621801</v>
      </c>
    </row>
    <row r="21740" spans="1:7" x14ac:dyDescent="0.25">
      <c r="A21740" s="108" t="str">
        <f t="shared" si="339"/>
        <v>PL_2019_3D_NOx</v>
      </c>
      <c r="B21740" s="113" t="s">
        <v>168</v>
      </c>
      <c r="C21740" s="113">
        <v>2019</v>
      </c>
      <c r="D21740" s="113" t="s">
        <v>206</v>
      </c>
      <c r="E21740" s="113" t="s">
        <v>199</v>
      </c>
      <c r="F21740" s="113" t="s">
        <v>200</v>
      </c>
      <c r="G21740" s="113">
        <v>64.658852828698102</v>
      </c>
    </row>
    <row r="21741" spans="1:7" x14ac:dyDescent="0.25">
      <c r="A21741" s="108" t="str">
        <f t="shared" si="339"/>
        <v>PL_2020_NATIONAL TOTAL_NOx</v>
      </c>
      <c r="B21741" s="113" t="s">
        <v>168</v>
      </c>
      <c r="C21741" s="113">
        <v>2020</v>
      </c>
      <c r="D21741" s="113" t="s">
        <v>122</v>
      </c>
      <c r="E21741" s="113" t="s">
        <v>199</v>
      </c>
      <c r="F21741" s="113" t="s">
        <v>200</v>
      </c>
      <c r="G21741" s="113">
        <v>591.79367971632996</v>
      </c>
    </row>
    <row r="21742" spans="1:7" x14ac:dyDescent="0.25">
      <c r="A21742" s="108" t="str">
        <f t="shared" si="339"/>
        <v>PL_2020_NATIONAL TOTAL_NMVOC</v>
      </c>
      <c r="B21742" s="113" t="s">
        <v>168</v>
      </c>
      <c r="C21742" s="113">
        <v>2020</v>
      </c>
      <c r="D21742" s="113" t="s">
        <v>122</v>
      </c>
      <c r="E21742" s="113" t="s">
        <v>123</v>
      </c>
      <c r="F21742" s="113" t="s">
        <v>200</v>
      </c>
      <c r="G21742" s="113">
        <v>712.71290538526</v>
      </c>
    </row>
    <row r="21743" spans="1:7" x14ac:dyDescent="0.25">
      <c r="A21743" s="108" t="str">
        <f t="shared" si="339"/>
        <v>PL_2020_NATIONAL TOTAL_SOx</v>
      </c>
      <c r="B21743" s="113" t="s">
        <v>168</v>
      </c>
      <c r="C21743" s="113">
        <v>2020</v>
      </c>
      <c r="D21743" s="113" t="s">
        <v>122</v>
      </c>
      <c r="E21743" s="113" t="s">
        <v>201</v>
      </c>
      <c r="F21743" s="113" t="s">
        <v>200</v>
      </c>
      <c r="G21743" s="113">
        <v>360.42290440859603</v>
      </c>
    </row>
    <row r="21744" spans="1:7" x14ac:dyDescent="0.25">
      <c r="A21744" s="108" t="str">
        <f t="shared" si="339"/>
        <v>PL_2020_NATIONAL TOTAL_NH3</v>
      </c>
      <c r="B21744" s="113" t="s">
        <v>168</v>
      </c>
      <c r="C21744" s="113">
        <v>2020</v>
      </c>
      <c r="D21744" s="113" t="s">
        <v>122</v>
      </c>
      <c r="E21744" s="113" t="s">
        <v>124</v>
      </c>
      <c r="F21744" s="113" t="s">
        <v>200</v>
      </c>
      <c r="G21744" s="113">
        <v>315.63314456818301</v>
      </c>
    </row>
    <row r="21745" spans="1:7" x14ac:dyDescent="0.25">
      <c r="A21745" s="108" t="str">
        <f t="shared" si="339"/>
        <v>PL_2020_NATIONAL TOTAL_PM2.5</v>
      </c>
      <c r="B21745" s="113" t="s">
        <v>168</v>
      </c>
      <c r="C21745" s="113">
        <v>2020</v>
      </c>
      <c r="D21745" s="113" t="s">
        <v>122</v>
      </c>
      <c r="E21745" s="113" t="s">
        <v>203</v>
      </c>
      <c r="F21745" s="113" t="s">
        <v>200</v>
      </c>
      <c r="G21745" s="113">
        <v>307.38411124890899</v>
      </c>
    </row>
    <row r="21746" spans="1:7" x14ac:dyDescent="0.25">
      <c r="A21746" s="108" t="str">
        <f t="shared" si="339"/>
        <v>PL_2020_NATIONAL TOTAL_Pb</v>
      </c>
      <c r="B21746" s="113" t="s">
        <v>168</v>
      </c>
      <c r="C21746" s="113">
        <v>2020</v>
      </c>
      <c r="D21746" s="113" t="s">
        <v>122</v>
      </c>
      <c r="E21746" s="113" t="s">
        <v>125</v>
      </c>
      <c r="F21746" s="113" t="s">
        <v>200</v>
      </c>
      <c r="G21746" s="113">
        <v>0.27004390949970303</v>
      </c>
    </row>
    <row r="21747" spans="1:7" x14ac:dyDescent="0.25">
      <c r="A21747" s="108" t="str">
        <f t="shared" si="339"/>
        <v>PL_2020_NATIONAL TOTAL_Cd</v>
      </c>
      <c r="B21747" s="113" t="s">
        <v>168</v>
      </c>
      <c r="C21747" s="113">
        <v>2020</v>
      </c>
      <c r="D21747" s="113" t="s">
        <v>122</v>
      </c>
      <c r="E21747" s="113" t="s">
        <v>126</v>
      </c>
      <c r="F21747" s="113" t="s">
        <v>200</v>
      </c>
      <c r="G21747" s="113">
        <v>1.08894681819074E-2</v>
      </c>
    </row>
    <row r="21748" spans="1:7" x14ac:dyDescent="0.25">
      <c r="A21748" s="108" t="str">
        <f t="shared" si="339"/>
        <v>PL_2020_NATIONAL TOTAL_Hg</v>
      </c>
      <c r="B21748" s="113" t="s">
        <v>168</v>
      </c>
      <c r="C21748" s="113">
        <v>2020</v>
      </c>
      <c r="D21748" s="113" t="s">
        <v>122</v>
      </c>
      <c r="E21748" s="113" t="s">
        <v>127</v>
      </c>
      <c r="F21748" s="113" t="s">
        <v>200</v>
      </c>
      <c r="G21748" s="113">
        <v>7.6636687068180496E-3</v>
      </c>
    </row>
    <row r="21749" spans="1:7" x14ac:dyDescent="0.25">
      <c r="A21749" s="108" t="str">
        <f t="shared" si="339"/>
        <v>PL_2020_NATIONAL TOTAL_DIOX</v>
      </c>
      <c r="B21749" s="113" t="s">
        <v>168</v>
      </c>
      <c r="C21749" s="113">
        <v>2020</v>
      </c>
      <c r="D21749" s="113" t="s">
        <v>122</v>
      </c>
      <c r="E21749" s="113" t="s">
        <v>128</v>
      </c>
      <c r="F21749" s="113" t="s">
        <v>200</v>
      </c>
      <c r="G21749" s="150">
        <v>3.3204476715709299E-7</v>
      </c>
    </row>
    <row r="21750" spans="1:7" x14ac:dyDescent="0.25">
      <c r="A21750" s="108" t="str">
        <f t="shared" si="339"/>
        <v>PL_2020_NATIONAL TOTAL_PAH</v>
      </c>
      <c r="B21750" s="113" t="s">
        <v>168</v>
      </c>
      <c r="C21750" s="113">
        <v>2020</v>
      </c>
      <c r="D21750" s="113" t="s">
        <v>122</v>
      </c>
      <c r="E21750" s="113" t="s">
        <v>129</v>
      </c>
      <c r="F21750" s="113" t="s">
        <v>200</v>
      </c>
      <c r="G21750" s="113">
        <v>0.27145168537695602</v>
      </c>
    </row>
    <row r="21751" spans="1:7" x14ac:dyDescent="0.25">
      <c r="A21751" s="108" t="str">
        <f t="shared" si="339"/>
        <v>PL_2020_NATIONAL TOTAL_HCB</v>
      </c>
      <c r="B21751" s="113" t="s">
        <v>168</v>
      </c>
      <c r="C21751" s="113">
        <v>2020</v>
      </c>
      <c r="D21751" s="113" t="s">
        <v>122</v>
      </c>
      <c r="E21751" s="113" t="s">
        <v>130</v>
      </c>
      <c r="F21751" s="113" t="s">
        <v>200</v>
      </c>
      <c r="G21751" s="150">
        <v>3.3128807220197302E-6</v>
      </c>
    </row>
    <row r="21752" spans="1:7" x14ac:dyDescent="0.25">
      <c r="A21752" s="108" t="str">
        <f t="shared" si="339"/>
        <v>PL_2020_NATIONAL TOTAL_PCB</v>
      </c>
      <c r="B21752" s="113" t="s">
        <v>168</v>
      </c>
      <c r="C21752" s="113">
        <v>2020</v>
      </c>
      <c r="D21752" s="113" t="s">
        <v>122</v>
      </c>
      <c r="E21752" s="113" t="s">
        <v>259</v>
      </c>
      <c r="F21752" s="113" t="s">
        <v>200</v>
      </c>
      <c r="G21752" s="113">
        <v>1.4398694578268101E-4</v>
      </c>
    </row>
    <row r="21753" spans="1:7" x14ac:dyDescent="0.25">
      <c r="A21753" s="108" t="str">
        <f t="shared" si="339"/>
        <v>PL_2020_1A3(FS)_NOx</v>
      </c>
      <c r="B21753" s="113" t="s">
        <v>168</v>
      </c>
      <c r="C21753" s="113">
        <v>2020</v>
      </c>
      <c r="D21753" s="113" t="s">
        <v>132</v>
      </c>
      <c r="E21753" s="113" t="s">
        <v>199</v>
      </c>
      <c r="F21753" s="113" t="s">
        <v>200</v>
      </c>
      <c r="G21753" s="113">
        <v>206.01378883157099</v>
      </c>
    </row>
    <row r="21754" spans="1:7" x14ac:dyDescent="0.25">
      <c r="A21754" s="108" t="str">
        <f t="shared" si="339"/>
        <v>PL_2020_1A3(FS)_NMVOC</v>
      </c>
      <c r="B21754" s="113" t="s">
        <v>168</v>
      </c>
      <c r="C21754" s="113">
        <v>2020</v>
      </c>
      <c r="D21754" s="113" t="s">
        <v>132</v>
      </c>
      <c r="E21754" s="113" t="s">
        <v>123</v>
      </c>
      <c r="F21754" s="113" t="s">
        <v>200</v>
      </c>
      <c r="G21754" s="113">
        <v>37.136877588733199</v>
      </c>
    </row>
    <row r="21755" spans="1:7" x14ac:dyDescent="0.25">
      <c r="A21755" s="108" t="str">
        <f t="shared" si="339"/>
        <v>PL_2020_1A3(FS)_SOx</v>
      </c>
      <c r="B21755" s="113" t="s">
        <v>168</v>
      </c>
      <c r="C21755" s="113">
        <v>2020</v>
      </c>
      <c r="D21755" s="113" t="s">
        <v>132</v>
      </c>
      <c r="E21755" s="113" t="s">
        <v>201</v>
      </c>
      <c r="F21755" s="113" t="s">
        <v>200</v>
      </c>
      <c r="G21755" s="113">
        <v>0.55085478371879304</v>
      </c>
    </row>
    <row r="21756" spans="1:7" x14ac:dyDescent="0.25">
      <c r="A21756" s="108" t="str">
        <f t="shared" si="339"/>
        <v>PL_2020_1A3(FS)_NH3</v>
      </c>
      <c r="B21756" s="113" t="s">
        <v>168</v>
      </c>
      <c r="C21756" s="113">
        <v>2020</v>
      </c>
      <c r="D21756" s="113" t="s">
        <v>132</v>
      </c>
      <c r="E21756" s="113" t="s">
        <v>124</v>
      </c>
      <c r="F21756" s="113" t="s">
        <v>200</v>
      </c>
      <c r="G21756" s="113">
        <v>3.9210350227951798</v>
      </c>
    </row>
    <row r="21757" spans="1:7" x14ac:dyDescent="0.25">
      <c r="A21757" s="108" t="str">
        <f t="shared" si="339"/>
        <v>PL_2020_1A3(FS)_PM2.5</v>
      </c>
      <c r="B21757" s="113" t="s">
        <v>168</v>
      </c>
      <c r="C21757" s="113">
        <v>2020</v>
      </c>
      <c r="D21757" s="113" t="s">
        <v>132</v>
      </c>
      <c r="E21757" s="113" t="s">
        <v>203</v>
      </c>
      <c r="F21757" s="113" t="s">
        <v>200</v>
      </c>
      <c r="G21757" s="113">
        <v>11.5812021369468</v>
      </c>
    </row>
    <row r="21758" spans="1:7" x14ac:dyDescent="0.25">
      <c r="A21758" s="108" t="str">
        <f t="shared" si="339"/>
        <v>PL_2020_3D_NOx</v>
      </c>
      <c r="B21758" s="113" t="s">
        <v>168</v>
      </c>
      <c r="C21758" s="113">
        <v>2020</v>
      </c>
      <c r="D21758" s="113" t="s">
        <v>206</v>
      </c>
      <c r="E21758" s="113" t="s">
        <v>199</v>
      </c>
      <c r="F21758" s="113" t="s">
        <v>200</v>
      </c>
      <c r="G21758" s="113">
        <v>66.789458179948696</v>
      </c>
    </row>
    <row r="21759" spans="1:7" x14ac:dyDescent="0.25">
      <c r="A21759" s="108" t="str">
        <f t="shared" si="339"/>
        <v>PL_2021_NATIONAL TOTAL_NOx</v>
      </c>
      <c r="B21759" s="113" t="s">
        <v>168</v>
      </c>
      <c r="C21759" s="113">
        <v>2021</v>
      </c>
      <c r="D21759" s="113" t="s">
        <v>122</v>
      </c>
      <c r="E21759" s="113" t="s">
        <v>199</v>
      </c>
      <c r="F21759" s="113" t="s">
        <v>200</v>
      </c>
      <c r="G21759" s="113">
        <v>577.46357952221001</v>
      </c>
    </row>
    <row r="21760" spans="1:7" x14ac:dyDescent="0.25">
      <c r="A21760" s="108" t="str">
        <f t="shared" si="339"/>
        <v>PL_2021_NATIONAL TOTAL_NMVOC</v>
      </c>
      <c r="B21760" s="113" t="s">
        <v>168</v>
      </c>
      <c r="C21760" s="113">
        <v>2021</v>
      </c>
      <c r="D21760" s="113" t="s">
        <v>122</v>
      </c>
      <c r="E21760" s="113" t="s">
        <v>123</v>
      </c>
      <c r="F21760" s="113" t="s">
        <v>200</v>
      </c>
      <c r="G21760" s="113">
        <v>674.61546214970599</v>
      </c>
    </row>
    <row r="21761" spans="1:7" x14ac:dyDescent="0.25">
      <c r="A21761" s="108" t="str">
        <f t="shared" si="339"/>
        <v>PL_2021_NATIONAL TOTAL_SOx</v>
      </c>
      <c r="B21761" s="113" t="s">
        <v>168</v>
      </c>
      <c r="C21761" s="113">
        <v>2021</v>
      </c>
      <c r="D21761" s="113" t="s">
        <v>122</v>
      </c>
      <c r="E21761" s="113" t="s">
        <v>201</v>
      </c>
      <c r="F21761" s="113" t="s">
        <v>200</v>
      </c>
      <c r="G21761" s="113">
        <v>366.21305954710499</v>
      </c>
    </row>
    <row r="21762" spans="1:7" x14ac:dyDescent="0.25">
      <c r="A21762" s="108" t="str">
        <f t="shared" ref="A21762:A21825" si="340">CONCATENATE(B21762,"_",C21762,"_",D21762,"_",E21762)</f>
        <v>PL_2021_NATIONAL TOTAL_NH3</v>
      </c>
      <c r="B21762" s="113" t="s">
        <v>168</v>
      </c>
      <c r="C21762" s="113">
        <v>2021</v>
      </c>
      <c r="D21762" s="113" t="s">
        <v>122</v>
      </c>
      <c r="E21762" s="113" t="s">
        <v>124</v>
      </c>
      <c r="F21762" s="113" t="s">
        <v>200</v>
      </c>
      <c r="G21762" s="113">
        <v>298.15340337269703</v>
      </c>
    </row>
    <row r="21763" spans="1:7" x14ac:dyDescent="0.25">
      <c r="A21763" s="108" t="str">
        <f t="shared" si="340"/>
        <v>PL_2021_NATIONAL TOTAL_PM2.5</v>
      </c>
      <c r="B21763" s="113" t="s">
        <v>168</v>
      </c>
      <c r="C21763" s="113">
        <v>2021</v>
      </c>
      <c r="D21763" s="113" t="s">
        <v>122</v>
      </c>
      <c r="E21763" s="113" t="s">
        <v>203</v>
      </c>
      <c r="F21763" s="113" t="s">
        <v>200</v>
      </c>
      <c r="G21763" s="113">
        <v>298.17716563701998</v>
      </c>
    </row>
    <row r="21764" spans="1:7" x14ac:dyDescent="0.25">
      <c r="A21764" s="108" t="str">
        <f t="shared" si="340"/>
        <v>PL_2021_NATIONAL TOTAL_Pb</v>
      </c>
      <c r="B21764" s="113" t="s">
        <v>168</v>
      </c>
      <c r="C21764" s="113">
        <v>2021</v>
      </c>
      <c r="D21764" s="113" t="s">
        <v>122</v>
      </c>
      <c r="E21764" s="113" t="s">
        <v>125</v>
      </c>
      <c r="F21764" s="113" t="s">
        <v>200</v>
      </c>
      <c r="G21764" s="113">
        <v>0.27953851152592801</v>
      </c>
    </row>
    <row r="21765" spans="1:7" x14ac:dyDescent="0.25">
      <c r="A21765" s="108" t="str">
        <f t="shared" si="340"/>
        <v>PL_2021_NATIONAL TOTAL_Cd</v>
      </c>
      <c r="B21765" s="113" t="s">
        <v>168</v>
      </c>
      <c r="C21765" s="113">
        <v>2021</v>
      </c>
      <c r="D21765" s="113" t="s">
        <v>122</v>
      </c>
      <c r="E21765" s="113" t="s">
        <v>126</v>
      </c>
      <c r="F21765" s="113" t="s">
        <v>200</v>
      </c>
      <c r="G21765" s="113">
        <v>1.0706942137343E-2</v>
      </c>
    </row>
    <row r="21766" spans="1:7" x14ac:dyDescent="0.25">
      <c r="A21766" s="108" t="str">
        <f t="shared" si="340"/>
        <v>PL_2021_NATIONAL TOTAL_Hg</v>
      </c>
      <c r="B21766" s="113" t="s">
        <v>168</v>
      </c>
      <c r="C21766" s="113">
        <v>2021</v>
      </c>
      <c r="D21766" s="113" t="s">
        <v>122</v>
      </c>
      <c r="E21766" s="113" t="s">
        <v>127</v>
      </c>
      <c r="F21766" s="113" t="s">
        <v>200</v>
      </c>
      <c r="G21766" s="113">
        <v>7.5025967673297903E-3</v>
      </c>
    </row>
    <row r="21767" spans="1:7" x14ac:dyDescent="0.25">
      <c r="A21767" s="108" t="str">
        <f t="shared" si="340"/>
        <v>PL_2021_NATIONAL TOTAL_DIOX</v>
      </c>
      <c r="B21767" s="113" t="s">
        <v>168</v>
      </c>
      <c r="C21767" s="113">
        <v>2021</v>
      </c>
      <c r="D21767" s="113" t="s">
        <v>122</v>
      </c>
      <c r="E21767" s="113" t="s">
        <v>128</v>
      </c>
      <c r="F21767" s="113" t="s">
        <v>200</v>
      </c>
      <c r="G21767" s="150">
        <v>3.15694475512743E-7</v>
      </c>
    </row>
    <row r="21768" spans="1:7" x14ac:dyDescent="0.25">
      <c r="A21768" s="108" t="str">
        <f t="shared" si="340"/>
        <v>PL_2021_NATIONAL TOTAL_PAH</v>
      </c>
      <c r="B21768" s="113" t="s">
        <v>168</v>
      </c>
      <c r="C21768" s="113">
        <v>2021</v>
      </c>
      <c r="D21768" s="113" t="s">
        <v>122</v>
      </c>
      <c r="E21768" s="113" t="s">
        <v>129</v>
      </c>
      <c r="F21768" s="113" t="s">
        <v>200</v>
      </c>
      <c r="G21768" s="113">
        <v>0.26047212558953697</v>
      </c>
    </row>
    <row r="21769" spans="1:7" x14ac:dyDescent="0.25">
      <c r="A21769" s="108" t="str">
        <f t="shared" si="340"/>
        <v>PL_2021_NATIONAL TOTAL_HCB</v>
      </c>
      <c r="B21769" s="113" t="s">
        <v>168</v>
      </c>
      <c r="C21769" s="113">
        <v>2021</v>
      </c>
      <c r="D21769" s="113" t="s">
        <v>122</v>
      </c>
      <c r="E21769" s="113" t="s">
        <v>130</v>
      </c>
      <c r="F21769" s="113" t="s">
        <v>200</v>
      </c>
      <c r="G21769" s="150">
        <v>3.6278959231380898E-6</v>
      </c>
    </row>
    <row r="21770" spans="1:7" x14ac:dyDescent="0.25">
      <c r="A21770" s="108" t="str">
        <f t="shared" si="340"/>
        <v>PL_2021_NATIONAL TOTAL_PCB</v>
      </c>
      <c r="B21770" s="113" t="s">
        <v>168</v>
      </c>
      <c r="C21770" s="113">
        <v>2021</v>
      </c>
      <c r="D21770" s="113" t="s">
        <v>122</v>
      </c>
      <c r="E21770" s="113" t="s">
        <v>259</v>
      </c>
      <c r="F21770" s="113" t="s">
        <v>200</v>
      </c>
      <c r="G21770" s="113">
        <v>1.6010633540283401E-4</v>
      </c>
    </row>
    <row r="21771" spans="1:7" x14ac:dyDescent="0.25">
      <c r="A21771" s="108" t="str">
        <f t="shared" si="340"/>
        <v>PL_2021_1A3(FS)_NOx</v>
      </c>
      <c r="B21771" s="113" t="s">
        <v>168</v>
      </c>
      <c r="C21771" s="113">
        <v>2021</v>
      </c>
      <c r="D21771" s="113" t="s">
        <v>132</v>
      </c>
      <c r="E21771" s="113" t="s">
        <v>199</v>
      </c>
      <c r="F21771" s="113" t="s">
        <v>200</v>
      </c>
      <c r="G21771" s="113">
        <v>180.17175544766201</v>
      </c>
    </row>
    <row r="21772" spans="1:7" x14ac:dyDescent="0.25">
      <c r="A21772" s="108" t="str">
        <f t="shared" si="340"/>
        <v>PL_2021_1A3(FS)_NMVOC</v>
      </c>
      <c r="B21772" s="113" t="s">
        <v>168</v>
      </c>
      <c r="C21772" s="113">
        <v>2021</v>
      </c>
      <c r="D21772" s="113" t="s">
        <v>132</v>
      </c>
      <c r="E21772" s="113" t="s">
        <v>123</v>
      </c>
      <c r="F21772" s="113" t="s">
        <v>200</v>
      </c>
      <c r="G21772" s="113">
        <v>36.235865959184203</v>
      </c>
    </row>
    <row r="21773" spans="1:7" x14ac:dyDescent="0.25">
      <c r="A21773" s="108" t="str">
        <f t="shared" si="340"/>
        <v>PL_2021_1A3(FS)_SOx</v>
      </c>
      <c r="B21773" s="113" t="s">
        <v>168</v>
      </c>
      <c r="C21773" s="113">
        <v>2021</v>
      </c>
      <c r="D21773" s="113" t="s">
        <v>132</v>
      </c>
      <c r="E21773" s="113" t="s">
        <v>201</v>
      </c>
      <c r="F21773" s="113" t="s">
        <v>200</v>
      </c>
      <c r="G21773" s="113">
        <v>0.59341462352168095</v>
      </c>
    </row>
    <row r="21774" spans="1:7" x14ac:dyDescent="0.25">
      <c r="A21774" s="108" t="str">
        <f t="shared" si="340"/>
        <v>PL_2021_1A3(FS)_NH3</v>
      </c>
      <c r="B21774" s="113" t="s">
        <v>168</v>
      </c>
      <c r="C21774" s="113">
        <v>2021</v>
      </c>
      <c r="D21774" s="113" t="s">
        <v>132</v>
      </c>
      <c r="E21774" s="113" t="s">
        <v>124</v>
      </c>
      <c r="F21774" s="113" t="s">
        <v>200</v>
      </c>
      <c r="G21774" s="113">
        <v>4.0429169025517497</v>
      </c>
    </row>
    <row r="21775" spans="1:7" x14ac:dyDescent="0.25">
      <c r="A21775" s="108" t="str">
        <f t="shared" si="340"/>
        <v>PL_2021_1A3(FS)_PM2.5</v>
      </c>
      <c r="B21775" s="113" t="s">
        <v>168</v>
      </c>
      <c r="C21775" s="113">
        <v>2021</v>
      </c>
      <c r="D21775" s="113" t="s">
        <v>132</v>
      </c>
      <c r="E21775" s="113" t="s">
        <v>203</v>
      </c>
      <c r="F21775" s="113" t="s">
        <v>200</v>
      </c>
      <c r="G21775" s="113">
        <v>10.9935906615229</v>
      </c>
    </row>
    <row r="21776" spans="1:7" x14ac:dyDescent="0.25">
      <c r="A21776" s="108" t="str">
        <f t="shared" si="340"/>
        <v>PL_2021_3D_NOx</v>
      </c>
      <c r="B21776" s="113" t="s">
        <v>168</v>
      </c>
      <c r="C21776" s="113">
        <v>2021</v>
      </c>
      <c r="D21776" s="113" t="s">
        <v>206</v>
      </c>
      <c r="E21776" s="113" t="s">
        <v>199</v>
      </c>
      <c r="F21776" s="113" t="s">
        <v>200</v>
      </c>
      <c r="G21776" s="113">
        <v>66.437514399528098</v>
      </c>
    </row>
    <row r="21777" spans="1:7" x14ac:dyDescent="0.25">
      <c r="A21777" s="108" t="str">
        <f t="shared" si="340"/>
        <v>PL_2022_NATIONAL TOTAL_NOx</v>
      </c>
      <c r="B21777" s="113" t="s">
        <v>168</v>
      </c>
      <c r="C21777" s="113">
        <v>2022</v>
      </c>
      <c r="D21777" s="113" t="s">
        <v>122</v>
      </c>
      <c r="E21777" s="113" t="s">
        <v>199</v>
      </c>
      <c r="F21777" s="113" t="s">
        <v>200</v>
      </c>
      <c r="G21777" s="113">
        <v>528.72514594972802</v>
      </c>
    </row>
    <row r="21778" spans="1:7" x14ac:dyDescent="0.25">
      <c r="A21778" s="108" t="str">
        <f t="shared" si="340"/>
        <v>PL_2022_NATIONAL TOTAL_NMVOC</v>
      </c>
      <c r="B21778" s="113" t="s">
        <v>168</v>
      </c>
      <c r="C21778" s="113">
        <v>2022</v>
      </c>
      <c r="D21778" s="113" t="s">
        <v>122</v>
      </c>
      <c r="E21778" s="113" t="s">
        <v>123</v>
      </c>
      <c r="F21778" s="113" t="s">
        <v>200</v>
      </c>
      <c r="G21778" s="113">
        <v>609.81723603069202</v>
      </c>
    </row>
    <row r="21779" spans="1:7" x14ac:dyDescent="0.25">
      <c r="A21779" s="108" t="str">
        <f t="shared" si="340"/>
        <v>PL_2022_NATIONAL TOTAL_SOx</v>
      </c>
      <c r="B21779" s="113" t="s">
        <v>168</v>
      </c>
      <c r="C21779" s="113">
        <v>2022</v>
      </c>
      <c r="D21779" s="113" t="s">
        <v>122</v>
      </c>
      <c r="E21779" s="113" t="s">
        <v>201</v>
      </c>
      <c r="F21779" s="113" t="s">
        <v>200</v>
      </c>
      <c r="G21779" s="113">
        <v>319.937016201902</v>
      </c>
    </row>
    <row r="21780" spans="1:7" x14ac:dyDescent="0.25">
      <c r="A21780" s="108" t="str">
        <f t="shared" si="340"/>
        <v>PL_2022_NATIONAL TOTAL_NH3</v>
      </c>
      <c r="B21780" s="113" t="s">
        <v>168</v>
      </c>
      <c r="C21780" s="113">
        <v>2022</v>
      </c>
      <c r="D21780" s="113" t="s">
        <v>122</v>
      </c>
      <c r="E21780" s="113" t="s">
        <v>124</v>
      </c>
      <c r="F21780" s="113" t="s">
        <v>200</v>
      </c>
      <c r="G21780" s="113">
        <v>277.14931401244002</v>
      </c>
    </row>
    <row r="21781" spans="1:7" x14ac:dyDescent="0.25">
      <c r="A21781" s="108" t="str">
        <f t="shared" si="340"/>
        <v>PL_2022_NATIONAL TOTAL_PM2.5</v>
      </c>
      <c r="B21781" s="113" t="s">
        <v>168</v>
      </c>
      <c r="C21781" s="113">
        <v>2022</v>
      </c>
      <c r="D21781" s="113" t="s">
        <v>122</v>
      </c>
      <c r="E21781" s="113" t="s">
        <v>203</v>
      </c>
      <c r="F21781" s="113" t="s">
        <v>200</v>
      </c>
      <c r="G21781" s="113">
        <v>262.27717410591902</v>
      </c>
    </row>
    <row r="21782" spans="1:7" x14ac:dyDescent="0.25">
      <c r="A21782" s="108" t="str">
        <f t="shared" si="340"/>
        <v>PL_2022_NATIONAL TOTAL_Pb</v>
      </c>
      <c r="B21782" s="113" t="s">
        <v>168</v>
      </c>
      <c r="C21782" s="113">
        <v>2022</v>
      </c>
      <c r="D21782" s="113" t="s">
        <v>122</v>
      </c>
      <c r="E21782" s="113" t="s">
        <v>125</v>
      </c>
      <c r="F21782" s="113" t="s">
        <v>200</v>
      </c>
      <c r="G21782" s="113">
        <v>0.26251866886533298</v>
      </c>
    </row>
    <row r="21783" spans="1:7" x14ac:dyDescent="0.25">
      <c r="A21783" s="108" t="str">
        <f t="shared" si="340"/>
        <v>PL_2022_NATIONAL TOTAL_Cd</v>
      </c>
      <c r="B21783" s="113" t="s">
        <v>168</v>
      </c>
      <c r="C21783" s="113">
        <v>2022</v>
      </c>
      <c r="D21783" s="113" t="s">
        <v>122</v>
      </c>
      <c r="E21783" s="113" t="s">
        <v>126</v>
      </c>
      <c r="F21783" s="113" t="s">
        <v>200</v>
      </c>
      <c r="G21783" s="113">
        <v>1.0316741241167699E-2</v>
      </c>
    </row>
    <row r="21784" spans="1:7" x14ac:dyDescent="0.25">
      <c r="A21784" s="108" t="str">
        <f t="shared" si="340"/>
        <v>PL_2022_NATIONAL TOTAL_Hg</v>
      </c>
      <c r="B21784" s="113" t="s">
        <v>168</v>
      </c>
      <c r="C21784" s="113">
        <v>2022</v>
      </c>
      <c r="D21784" s="113" t="s">
        <v>122</v>
      </c>
      <c r="E21784" s="113" t="s">
        <v>127</v>
      </c>
      <c r="F21784" s="113" t="s">
        <v>200</v>
      </c>
      <c r="G21784" s="113">
        <v>6.2100442361973998E-3</v>
      </c>
    </row>
    <row r="21785" spans="1:7" x14ac:dyDescent="0.25">
      <c r="A21785" s="108" t="str">
        <f t="shared" si="340"/>
        <v>PL_2022_NATIONAL TOTAL_DIOX</v>
      </c>
      <c r="B21785" s="113" t="s">
        <v>168</v>
      </c>
      <c r="C21785" s="113">
        <v>2022</v>
      </c>
      <c r="D21785" s="113" t="s">
        <v>122</v>
      </c>
      <c r="E21785" s="113" t="s">
        <v>128</v>
      </c>
      <c r="F21785" s="113" t="s">
        <v>200</v>
      </c>
      <c r="G21785" s="150">
        <v>2.82433932536361E-7</v>
      </c>
    </row>
    <row r="21786" spans="1:7" x14ac:dyDescent="0.25">
      <c r="A21786" s="108" t="str">
        <f t="shared" si="340"/>
        <v>PL_2022_NATIONAL TOTAL_PAH</v>
      </c>
      <c r="B21786" s="113" t="s">
        <v>168</v>
      </c>
      <c r="C21786" s="113">
        <v>2022</v>
      </c>
      <c r="D21786" s="113" t="s">
        <v>122</v>
      </c>
      <c r="E21786" s="113" t="s">
        <v>129</v>
      </c>
      <c r="F21786" s="113" t="s">
        <v>200</v>
      </c>
      <c r="G21786" s="113">
        <v>0.22062125563566601</v>
      </c>
    </row>
    <row r="21787" spans="1:7" x14ac:dyDescent="0.25">
      <c r="A21787" s="108" t="str">
        <f t="shared" si="340"/>
        <v>PL_2022_NATIONAL TOTAL_HCB</v>
      </c>
      <c r="B21787" s="113" t="s">
        <v>168</v>
      </c>
      <c r="C21787" s="113">
        <v>2022</v>
      </c>
      <c r="D21787" s="113" t="s">
        <v>122</v>
      </c>
      <c r="E21787" s="113" t="s">
        <v>130</v>
      </c>
      <c r="F21787" s="113" t="s">
        <v>200</v>
      </c>
      <c r="G21787" s="150">
        <v>3.6599352688314699E-6</v>
      </c>
    </row>
    <row r="21788" spans="1:7" x14ac:dyDescent="0.25">
      <c r="A21788" s="108" t="str">
        <f t="shared" si="340"/>
        <v>PL_2022_NATIONAL TOTAL_PCB</v>
      </c>
      <c r="B21788" s="113" t="s">
        <v>168</v>
      </c>
      <c r="C21788" s="113">
        <v>2022</v>
      </c>
      <c r="D21788" s="113" t="s">
        <v>122</v>
      </c>
      <c r="E21788" s="113" t="s">
        <v>259</v>
      </c>
      <c r="F21788" s="113" t="s">
        <v>200</v>
      </c>
      <c r="G21788" s="113">
        <v>1.5964955446270699E-4</v>
      </c>
    </row>
    <row r="21789" spans="1:7" x14ac:dyDescent="0.25">
      <c r="A21789" s="108" t="str">
        <f t="shared" si="340"/>
        <v>PL_2022_1A3(FS)_NOx</v>
      </c>
      <c r="B21789" s="113" t="s">
        <v>168</v>
      </c>
      <c r="C21789" s="113">
        <v>2022</v>
      </c>
      <c r="D21789" s="113" t="s">
        <v>132</v>
      </c>
      <c r="E21789" s="113" t="s">
        <v>199</v>
      </c>
      <c r="F21789" s="113" t="s">
        <v>200</v>
      </c>
      <c r="G21789" s="113">
        <v>165.232213721579</v>
      </c>
    </row>
    <row r="21790" spans="1:7" x14ac:dyDescent="0.25">
      <c r="A21790" s="108" t="str">
        <f t="shared" si="340"/>
        <v>PL_2022_1A3(FS)_NMVOC</v>
      </c>
      <c r="B21790" s="113" t="s">
        <v>168</v>
      </c>
      <c r="C21790" s="113">
        <v>2022</v>
      </c>
      <c r="D21790" s="113" t="s">
        <v>132</v>
      </c>
      <c r="E21790" s="113" t="s">
        <v>123</v>
      </c>
      <c r="F21790" s="113" t="s">
        <v>200</v>
      </c>
      <c r="G21790" s="113">
        <v>31.148748840703998</v>
      </c>
    </row>
    <row r="21791" spans="1:7" x14ac:dyDescent="0.25">
      <c r="A21791" s="108" t="str">
        <f t="shared" si="340"/>
        <v>PL_2022_1A3(FS)_SOx</v>
      </c>
      <c r="B21791" s="113" t="s">
        <v>168</v>
      </c>
      <c r="C21791" s="113">
        <v>2022</v>
      </c>
      <c r="D21791" s="113" t="s">
        <v>132</v>
      </c>
      <c r="E21791" s="113" t="s">
        <v>201</v>
      </c>
      <c r="F21791" s="113" t="s">
        <v>200</v>
      </c>
      <c r="G21791" s="113">
        <v>0.60863006449499502</v>
      </c>
    </row>
    <row r="21792" spans="1:7" x14ac:dyDescent="0.25">
      <c r="A21792" s="108" t="str">
        <f t="shared" si="340"/>
        <v>PL_2022_1A3(FS)_NH3</v>
      </c>
      <c r="B21792" s="113" t="s">
        <v>168</v>
      </c>
      <c r="C21792" s="113">
        <v>2022</v>
      </c>
      <c r="D21792" s="113" t="s">
        <v>132</v>
      </c>
      <c r="E21792" s="113" t="s">
        <v>124</v>
      </c>
      <c r="F21792" s="113" t="s">
        <v>200</v>
      </c>
      <c r="G21792" s="113">
        <v>4.0827290373495702</v>
      </c>
    </row>
    <row r="21793" spans="1:7" x14ac:dyDescent="0.25">
      <c r="A21793" s="108" t="str">
        <f t="shared" si="340"/>
        <v>PL_2022_1A3(FS)_PM2.5</v>
      </c>
      <c r="B21793" s="113" t="s">
        <v>168</v>
      </c>
      <c r="C21793" s="113">
        <v>2022</v>
      </c>
      <c r="D21793" s="113" t="s">
        <v>132</v>
      </c>
      <c r="E21793" s="113" t="s">
        <v>203</v>
      </c>
      <c r="F21793" s="113" t="s">
        <v>200</v>
      </c>
      <c r="G21793" s="113">
        <v>10.431103992112501</v>
      </c>
    </row>
    <row r="21794" spans="1:7" x14ac:dyDescent="0.25">
      <c r="A21794" s="108" t="str">
        <f t="shared" si="340"/>
        <v>PL_2022_3D_NOx</v>
      </c>
      <c r="B21794" s="113" t="s">
        <v>168</v>
      </c>
      <c r="C21794" s="113">
        <v>2022</v>
      </c>
      <c r="D21794" s="113" t="s">
        <v>206</v>
      </c>
      <c r="E21794" s="113" t="s">
        <v>199</v>
      </c>
      <c r="F21794" s="113" t="s">
        <v>200</v>
      </c>
      <c r="G21794" s="113">
        <v>62.146648238593102</v>
      </c>
    </row>
    <row r="21795" spans="1:7" x14ac:dyDescent="0.25">
      <c r="A21795" s="108" t="str">
        <f t="shared" si="340"/>
        <v>PT_1980_NATIONAL TOTAL_NOx</v>
      </c>
      <c r="B21795" s="113" t="s">
        <v>169</v>
      </c>
      <c r="C21795" s="113">
        <v>1980</v>
      </c>
      <c r="D21795" s="113" t="s">
        <v>122</v>
      </c>
      <c r="E21795" s="113" t="s">
        <v>199</v>
      </c>
      <c r="F21795" s="113" t="s">
        <v>200</v>
      </c>
      <c r="G21795" s="113">
        <v>166</v>
      </c>
    </row>
    <row r="21796" spans="1:7" x14ac:dyDescent="0.25">
      <c r="A21796" s="108" t="str">
        <f t="shared" si="340"/>
        <v>PT_1980_NATIONAL TOTAL_SOx</v>
      </c>
      <c r="B21796" s="113" t="s">
        <v>169</v>
      </c>
      <c r="C21796" s="113">
        <v>1980</v>
      </c>
      <c r="D21796" s="113" t="s">
        <v>122</v>
      </c>
      <c r="E21796" s="113" t="s">
        <v>201</v>
      </c>
      <c r="F21796" s="113" t="s">
        <v>200</v>
      </c>
      <c r="G21796" s="113">
        <v>266</v>
      </c>
    </row>
    <row r="21797" spans="1:7" x14ac:dyDescent="0.25">
      <c r="A21797" s="108" t="str">
        <f t="shared" si="340"/>
        <v>PT_1983_NATIONAL TOTAL_NOx</v>
      </c>
      <c r="B21797" s="113" t="s">
        <v>169</v>
      </c>
      <c r="C21797" s="113">
        <v>1983</v>
      </c>
      <c r="D21797" s="113" t="s">
        <v>122</v>
      </c>
      <c r="E21797" s="113" t="s">
        <v>199</v>
      </c>
      <c r="F21797" s="113" t="s">
        <v>200</v>
      </c>
      <c r="G21797" s="113">
        <v>192</v>
      </c>
    </row>
    <row r="21798" spans="1:7" x14ac:dyDescent="0.25">
      <c r="A21798" s="108" t="str">
        <f t="shared" si="340"/>
        <v>PT_1983_NATIONAL TOTAL_SOx</v>
      </c>
      <c r="B21798" s="113" t="s">
        <v>169</v>
      </c>
      <c r="C21798" s="113">
        <v>1983</v>
      </c>
      <c r="D21798" s="113" t="s">
        <v>122</v>
      </c>
      <c r="E21798" s="113" t="s">
        <v>201</v>
      </c>
      <c r="F21798" s="113" t="s">
        <v>200</v>
      </c>
      <c r="G21798" s="113">
        <v>306</v>
      </c>
    </row>
    <row r="21799" spans="1:7" x14ac:dyDescent="0.25">
      <c r="A21799" s="108" t="str">
        <f t="shared" si="340"/>
        <v>PT_1985_NATIONAL TOTAL_NOx</v>
      </c>
      <c r="B21799" s="113" t="s">
        <v>169</v>
      </c>
      <c r="C21799" s="113">
        <v>1985</v>
      </c>
      <c r="D21799" s="113" t="s">
        <v>122</v>
      </c>
      <c r="E21799" s="113" t="s">
        <v>199</v>
      </c>
      <c r="F21799" s="113" t="s">
        <v>200</v>
      </c>
      <c r="G21799" s="113">
        <v>96</v>
      </c>
    </row>
    <row r="21800" spans="1:7" x14ac:dyDescent="0.25">
      <c r="A21800" s="108" t="str">
        <f t="shared" si="340"/>
        <v>PT_1985_NATIONAL TOTAL_NMVOC</v>
      </c>
      <c r="B21800" s="113" t="s">
        <v>169</v>
      </c>
      <c r="C21800" s="113">
        <v>1985</v>
      </c>
      <c r="D21800" s="113" t="s">
        <v>122</v>
      </c>
      <c r="E21800" s="113" t="s">
        <v>123</v>
      </c>
      <c r="F21800" s="113" t="s">
        <v>200</v>
      </c>
      <c r="G21800" s="113">
        <v>199</v>
      </c>
    </row>
    <row r="21801" spans="1:7" x14ac:dyDescent="0.25">
      <c r="A21801" s="108" t="str">
        <f t="shared" si="340"/>
        <v>PT_1985_NATIONAL TOTAL_SOx</v>
      </c>
      <c r="B21801" s="113" t="s">
        <v>169</v>
      </c>
      <c r="C21801" s="113">
        <v>1985</v>
      </c>
      <c r="D21801" s="113" t="s">
        <v>122</v>
      </c>
      <c r="E21801" s="113" t="s">
        <v>201</v>
      </c>
      <c r="F21801" s="113" t="s">
        <v>200</v>
      </c>
      <c r="G21801" s="113">
        <v>198</v>
      </c>
    </row>
    <row r="21802" spans="1:7" x14ac:dyDescent="0.25">
      <c r="A21802" s="108" t="str">
        <f t="shared" si="340"/>
        <v>PT_1986_NATIONAL TOTAL_NOx</v>
      </c>
      <c r="B21802" s="113" t="s">
        <v>169</v>
      </c>
      <c r="C21802" s="113">
        <v>1986</v>
      </c>
      <c r="D21802" s="113" t="s">
        <v>122</v>
      </c>
      <c r="E21802" s="113" t="s">
        <v>199</v>
      </c>
      <c r="F21802" s="113" t="s">
        <v>200</v>
      </c>
      <c r="G21802" s="113">
        <v>110</v>
      </c>
    </row>
    <row r="21803" spans="1:7" x14ac:dyDescent="0.25">
      <c r="A21803" s="108" t="str">
        <f t="shared" si="340"/>
        <v>PT_1986_NATIONAL TOTAL_SOx</v>
      </c>
      <c r="B21803" s="113" t="s">
        <v>169</v>
      </c>
      <c r="C21803" s="113">
        <v>1986</v>
      </c>
      <c r="D21803" s="113" t="s">
        <v>122</v>
      </c>
      <c r="E21803" s="113" t="s">
        <v>201</v>
      </c>
      <c r="F21803" s="113" t="s">
        <v>200</v>
      </c>
      <c r="G21803" s="113">
        <v>234</v>
      </c>
    </row>
    <row r="21804" spans="1:7" x14ac:dyDescent="0.25">
      <c r="A21804" s="108" t="str">
        <f t="shared" si="340"/>
        <v>PT_1987_NATIONAL TOTAL_NOx</v>
      </c>
      <c r="B21804" s="113" t="s">
        <v>169</v>
      </c>
      <c r="C21804" s="113">
        <v>1987</v>
      </c>
      <c r="D21804" s="113" t="s">
        <v>122</v>
      </c>
      <c r="E21804" s="113" t="s">
        <v>199</v>
      </c>
      <c r="F21804" s="113" t="s">
        <v>200</v>
      </c>
      <c r="G21804" s="113">
        <v>116</v>
      </c>
    </row>
    <row r="21805" spans="1:7" x14ac:dyDescent="0.25">
      <c r="A21805" s="108" t="str">
        <f t="shared" si="340"/>
        <v>PT_1987_NATIONAL TOTAL_SOx</v>
      </c>
      <c r="B21805" s="113" t="s">
        <v>169</v>
      </c>
      <c r="C21805" s="113">
        <v>1987</v>
      </c>
      <c r="D21805" s="113" t="s">
        <v>122</v>
      </c>
      <c r="E21805" s="113" t="s">
        <v>201</v>
      </c>
      <c r="F21805" s="113" t="s">
        <v>200</v>
      </c>
      <c r="G21805" s="113">
        <v>218</v>
      </c>
    </row>
    <row r="21806" spans="1:7" x14ac:dyDescent="0.25">
      <c r="A21806" s="108" t="str">
        <f t="shared" si="340"/>
        <v>PT_1988_NATIONAL TOTAL_NOx</v>
      </c>
      <c r="B21806" s="113" t="s">
        <v>169</v>
      </c>
      <c r="C21806" s="113">
        <v>1988</v>
      </c>
      <c r="D21806" s="113" t="s">
        <v>122</v>
      </c>
      <c r="E21806" s="113" t="s">
        <v>199</v>
      </c>
      <c r="F21806" s="113" t="s">
        <v>200</v>
      </c>
      <c r="G21806" s="113">
        <v>122</v>
      </c>
    </row>
    <row r="21807" spans="1:7" x14ac:dyDescent="0.25">
      <c r="A21807" s="108" t="str">
        <f t="shared" si="340"/>
        <v>PT_1988_NATIONAL TOTAL_SOx</v>
      </c>
      <c r="B21807" s="113" t="s">
        <v>169</v>
      </c>
      <c r="C21807" s="113">
        <v>1988</v>
      </c>
      <c r="D21807" s="113" t="s">
        <v>122</v>
      </c>
      <c r="E21807" s="113" t="s">
        <v>201</v>
      </c>
      <c r="F21807" s="113" t="s">
        <v>200</v>
      </c>
      <c r="G21807" s="113">
        <v>204</v>
      </c>
    </row>
    <row r="21808" spans="1:7" x14ac:dyDescent="0.25">
      <c r="A21808" s="108" t="str">
        <f t="shared" si="340"/>
        <v>PT_1990_NATIONAL TOTAL_NOx</v>
      </c>
      <c r="B21808" s="113" t="s">
        <v>169</v>
      </c>
      <c r="C21808" s="113">
        <v>1990</v>
      </c>
      <c r="D21808" s="113" t="s">
        <v>122</v>
      </c>
      <c r="E21808" s="113" t="s">
        <v>199</v>
      </c>
      <c r="F21808" s="113" t="s">
        <v>200</v>
      </c>
      <c r="G21808" s="113">
        <v>260.07579123175202</v>
      </c>
    </row>
    <row r="21809" spans="1:7" x14ac:dyDescent="0.25">
      <c r="A21809" s="108" t="str">
        <f t="shared" si="340"/>
        <v>PT_1990_NATIONAL TOTAL_NMVOC</v>
      </c>
      <c r="B21809" s="113" t="s">
        <v>169</v>
      </c>
      <c r="C21809" s="113">
        <v>1990</v>
      </c>
      <c r="D21809" s="113" t="s">
        <v>122</v>
      </c>
      <c r="E21809" s="113" t="s">
        <v>123</v>
      </c>
      <c r="F21809" s="113" t="s">
        <v>200</v>
      </c>
      <c r="G21809" s="113">
        <v>268.96576377000599</v>
      </c>
    </row>
    <row r="21810" spans="1:7" x14ac:dyDescent="0.25">
      <c r="A21810" s="108" t="str">
        <f t="shared" si="340"/>
        <v>PT_1990_NATIONAL TOTAL_SOx</v>
      </c>
      <c r="B21810" s="113" t="s">
        <v>169</v>
      </c>
      <c r="C21810" s="113">
        <v>1990</v>
      </c>
      <c r="D21810" s="113" t="s">
        <v>122</v>
      </c>
      <c r="E21810" s="113" t="s">
        <v>201</v>
      </c>
      <c r="F21810" s="113" t="s">
        <v>200</v>
      </c>
      <c r="G21810" s="113">
        <v>317.73334368511598</v>
      </c>
    </row>
    <row r="21811" spans="1:7" x14ac:dyDescent="0.25">
      <c r="A21811" s="108" t="str">
        <f t="shared" si="340"/>
        <v>PT_1990_NATIONAL TOTAL_NH3</v>
      </c>
      <c r="B21811" s="113" t="s">
        <v>169</v>
      </c>
      <c r="C21811" s="113">
        <v>1990</v>
      </c>
      <c r="D21811" s="113" t="s">
        <v>122</v>
      </c>
      <c r="E21811" s="113" t="s">
        <v>124</v>
      </c>
      <c r="F21811" s="113" t="s">
        <v>200</v>
      </c>
      <c r="G21811" s="113">
        <v>67.620341140234899</v>
      </c>
    </row>
    <row r="21812" spans="1:7" x14ac:dyDescent="0.25">
      <c r="A21812" s="108" t="str">
        <f t="shared" si="340"/>
        <v>PT_1990_NATIONAL TOTAL_PM2.5</v>
      </c>
      <c r="B21812" s="113" t="s">
        <v>169</v>
      </c>
      <c r="C21812" s="113">
        <v>1990</v>
      </c>
      <c r="D21812" s="113" t="s">
        <v>122</v>
      </c>
      <c r="E21812" s="113" t="s">
        <v>203</v>
      </c>
      <c r="F21812" s="113" t="s">
        <v>200</v>
      </c>
      <c r="G21812" s="113">
        <v>63.904568797997499</v>
      </c>
    </row>
    <row r="21813" spans="1:7" x14ac:dyDescent="0.25">
      <c r="A21813" s="108" t="str">
        <f t="shared" si="340"/>
        <v>PT_1990_NATIONAL TOTAL_Pb</v>
      </c>
      <c r="B21813" s="113" t="s">
        <v>169</v>
      </c>
      <c r="C21813" s="113">
        <v>1990</v>
      </c>
      <c r="D21813" s="113" t="s">
        <v>122</v>
      </c>
      <c r="E21813" s="113" t="s">
        <v>125</v>
      </c>
      <c r="F21813" s="113" t="s">
        <v>200</v>
      </c>
      <c r="G21813" s="113">
        <v>0.56778412383239496</v>
      </c>
    </row>
    <row r="21814" spans="1:7" x14ac:dyDescent="0.25">
      <c r="A21814" s="108" t="str">
        <f t="shared" si="340"/>
        <v>PT_1990_NATIONAL TOTAL_Cd</v>
      </c>
      <c r="B21814" s="113" t="s">
        <v>169</v>
      </c>
      <c r="C21814" s="113">
        <v>1990</v>
      </c>
      <c r="D21814" s="113" t="s">
        <v>122</v>
      </c>
      <c r="E21814" s="113" t="s">
        <v>126</v>
      </c>
      <c r="F21814" s="113" t="s">
        <v>200</v>
      </c>
      <c r="G21814" s="113">
        <v>1.86150969648655E-3</v>
      </c>
    </row>
    <row r="21815" spans="1:7" x14ac:dyDescent="0.25">
      <c r="A21815" s="108" t="str">
        <f t="shared" si="340"/>
        <v>PT_1990_NATIONAL TOTAL_Hg</v>
      </c>
      <c r="B21815" s="113" t="s">
        <v>169</v>
      </c>
      <c r="C21815" s="113">
        <v>1990</v>
      </c>
      <c r="D21815" s="113" t="s">
        <v>122</v>
      </c>
      <c r="E21815" s="113" t="s">
        <v>127</v>
      </c>
      <c r="F21815" s="113" t="s">
        <v>200</v>
      </c>
      <c r="G21815" s="113">
        <v>1.22181578112507E-3</v>
      </c>
    </row>
    <row r="21816" spans="1:7" x14ac:dyDescent="0.25">
      <c r="A21816" s="108" t="str">
        <f t="shared" si="340"/>
        <v>PT_1990_NATIONAL TOTAL_DIOX</v>
      </c>
      <c r="B21816" s="113" t="s">
        <v>169</v>
      </c>
      <c r="C21816" s="113">
        <v>1990</v>
      </c>
      <c r="D21816" s="113" t="s">
        <v>122</v>
      </c>
      <c r="E21816" s="113" t="s">
        <v>128</v>
      </c>
      <c r="F21816" s="113" t="s">
        <v>200</v>
      </c>
      <c r="G21816" s="150">
        <v>5.5560790666053896E-7</v>
      </c>
    </row>
    <row r="21817" spans="1:7" x14ac:dyDescent="0.25">
      <c r="A21817" s="108" t="str">
        <f t="shared" si="340"/>
        <v>PT_1990_NATIONAL TOTAL_PAH</v>
      </c>
      <c r="B21817" s="113" t="s">
        <v>169</v>
      </c>
      <c r="C21817" s="113">
        <v>1990</v>
      </c>
      <c r="D21817" s="113" t="s">
        <v>122</v>
      </c>
      <c r="E21817" s="113" t="s">
        <v>129</v>
      </c>
      <c r="F21817" s="113" t="s">
        <v>200</v>
      </c>
      <c r="G21817" s="113">
        <v>2.1995546343256699E-2</v>
      </c>
    </row>
    <row r="21818" spans="1:7" x14ac:dyDescent="0.25">
      <c r="A21818" s="108" t="str">
        <f t="shared" si="340"/>
        <v>PT_1990_NATIONAL TOTAL_HCB</v>
      </c>
      <c r="B21818" s="113" t="s">
        <v>169</v>
      </c>
      <c r="C21818" s="113">
        <v>1990</v>
      </c>
      <c r="D21818" s="113" t="s">
        <v>122</v>
      </c>
      <c r="E21818" s="113" t="s">
        <v>130</v>
      </c>
      <c r="F21818" s="113" t="s">
        <v>200</v>
      </c>
      <c r="G21818" s="150">
        <v>6.04472858575736E-5</v>
      </c>
    </row>
    <row r="21819" spans="1:7" x14ac:dyDescent="0.25">
      <c r="A21819" s="108" t="str">
        <f t="shared" si="340"/>
        <v>PT_1990_NATIONAL TOTAL_PCB</v>
      </c>
      <c r="B21819" s="113" t="s">
        <v>169</v>
      </c>
      <c r="C21819" s="113">
        <v>1990</v>
      </c>
      <c r="D21819" s="113" t="s">
        <v>122</v>
      </c>
      <c r="E21819" s="113" t="s">
        <v>259</v>
      </c>
      <c r="F21819" s="113" t="s">
        <v>200</v>
      </c>
      <c r="G21819" s="113">
        <v>1.0612213788302001E-3</v>
      </c>
    </row>
    <row r="21820" spans="1:7" x14ac:dyDescent="0.25">
      <c r="A21820" s="108" t="str">
        <f t="shared" si="340"/>
        <v>PT_1990_1A3(FS)_NOx</v>
      </c>
      <c r="B21820" s="113" t="s">
        <v>169</v>
      </c>
      <c r="C21820" s="113">
        <v>1990</v>
      </c>
      <c r="D21820" s="113" t="s">
        <v>132</v>
      </c>
      <c r="E21820" s="113" t="s">
        <v>199</v>
      </c>
      <c r="F21820" s="113" t="s">
        <v>200</v>
      </c>
      <c r="G21820" s="113">
        <v>95.750520748739106</v>
      </c>
    </row>
    <row r="21821" spans="1:7" x14ac:dyDescent="0.25">
      <c r="A21821" s="108" t="str">
        <f t="shared" si="340"/>
        <v>PT_1990_1A3(FS)_NMVOC</v>
      </c>
      <c r="B21821" s="113" t="s">
        <v>169</v>
      </c>
      <c r="C21821" s="113">
        <v>1990</v>
      </c>
      <c r="D21821" s="113" t="s">
        <v>132</v>
      </c>
      <c r="E21821" s="113" t="s">
        <v>123</v>
      </c>
      <c r="F21821" s="113" t="s">
        <v>200</v>
      </c>
      <c r="G21821" s="113">
        <v>93.879999122213704</v>
      </c>
    </row>
    <row r="21822" spans="1:7" x14ac:dyDescent="0.25">
      <c r="A21822" s="108" t="str">
        <f t="shared" si="340"/>
        <v>PT_1990_1A3(FS)_SOx</v>
      </c>
      <c r="B21822" s="113" t="s">
        <v>169</v>
      </c>
      <c r="C21822" s="113">
        <v>1990</v>
      </c>
      <c r="D21822" s="113" t="s">
        <v>132</v>
      </c>
      <c r="E21822" s="113" t="s">
        <v>201</v>
      </c>
      <c r="F21822" s="113" t="s">
        <v>200</v>
      </c>
      <c r="G21822" s="113">
        <v>13.4065282346129</v>
      </c>
    </row>
    <row r="21823" spans="1:7" x14ac:dyDescent="0.25">
      <c r="A21823" s="108" t="str">
        <f t="shared" si="340"/>
        <v>PT_1990_1A3(FS)_NH3</v>
      </c>
      <c r="B21823" s="113" t="s">
        <v>169</v>
      </c>
      <c r="C21823" s="113">
        <v>1990</v>
      </c>
      <c r="D21823" s="113" t="s">
        <v>132</v>
      </c>
      <c r="E21823" s="113" t="s">
        <v>124</v>
      </c>
      <c r="F21823" s="113" t="s">
        <v>200</v>
      </c>
      <c r="G21823" s="113">
        <v>6.2383066658140703E-2</v>
      </c>
    </row>
    <row r="21824" spans="1:7" x14ac:dyDescent="0.25">
      <c r="A21824" s="108" t="str">
        <f t="shared" si="340"/>
        <v>PT_1990_1A3(FS)_PM2.5</v>
      </c>
      <c r="B21824" s="113" t="s">
        <v>169</v>
      </c>
      <c r="C21824" s="113">
        <v>1990</v>
      </c>
      <c r="D21824" s="113" t="s">
        <v>132</v>
      </c>
      <c r="E21824" s="113" t="s">
        <v>203</v>
      </c>
      <c r="F21824" s="113" t="s">
        <v>200</v>
      </c>
      <c r="G21824" s="113">
        <v>6.1174270714629202</v>
      </c>
    </row>
    <row r="21825" spans="1:7" x14ac:dyDescent="0.25">
      <c r="A21825" s="108" t="str">
        <f t="shared" si="340"/>
        <v>PT_1990_3D_NOx</v>
      </c>
      <c r="B21825" s="113" t="s">
        <v>169</v>
      </c>
      <c r="C21825" s="113">
        <v>1990</v>
      </c>
      <c r="D21825" s="113" t="s">
        <v>206</v>
      </c>
      <c r="E21825" s="113" t="s">
        <v>199</v>
      </c>
      <c r="F21825" s="113" t="s">
        <v>200</v>
      </c>
      <c r="G21825" s="113">
        <v>10.9286795819167</v>
      </c>
    </row>
    <row r="21826" spans="1:7" x14ac:dyDescent="0.25">
      <c r="A21826" s="108" t="str">
        <f t="shared" ref="A21826:A21889" si="341">CONCATENATE(B21826,"_",C21826,"_",D21826,"_",E21826)</f>
        <v>PT_1991_NATIONAL TOTAL_NOx</v>
      </c>
      <c r="B21826" s="113" t="s">
        <v>169</v>
      </c>
      <c r="C21826" s="113">
        <v>1991</v>
      </c>
      <c r="D21826" s="113" t="s">
        <v>122</v>
      </c>
      <c r="E21826" s="113" t="s">
        <v>199</v>
      </c>
      <c r="F21826" s="113" t="s">
        <v>200</v>
      </c>
      <c r="G21826" s="113">
        <v>274.41671299078001</v>
      </c>
    </row>
    <row r="21827" spans="1:7" x14ac:dyDescent="0.25">
      <c r="A21827" s="108" t="str">
        <f t="shared" si="341"/>
        <v>PT_1991_NATIONAL TOTAL_NMVOC</v>
      </c>
      <c r="B21827" s="113" t="s">
        <v>169</v>
      </c>
      <c r="C21827" s="113">
        <v>1991</v>
      </c>
      <c r="D21827" s="113" t="s">
        <v>122</v>
      </c>
      <c r="E21827" s="113" t="s">
        <v>123</v>
      </c>
      <c r="F21827" s="113" t="s">
        <v>200</v>
      </c>
      <c r="G21827" s="113">
        <v>273.00720726026799</v>
      </c>
    </row>
    <row r="21828" spans="1:7" x14ac:dyDescent="0.25">
      <c r="A21828" s="108" t="str">
        <f t="shared" si="341"/>
        <v>PT_1991_NATIONAL TOTAL_SOx</v>
      </c>
      <c r="B21828" s="113" t="s">
        <v>169</v>
      </c>
      <c r="C21828" s="113">
        <v>1991</v>
      </c>
      <c r="D21828" s="113" t="s">
        <v>122</v>
      </c>
      <c r="E21828" s="113" t="s">
        <v>201</v>
      </c>
      <c r="F21828" s="113" t="s">
        <v>200</v>
      </c>
      <c r="G21828" s="113">
        <v>308.10643510274201</v>
      </c>
    </row>
    <row r="21829" spans="1:7" x14ac:dyDescent="0.25">
      <c r="A21829" s="108" t="str">
        <f t="shared" si="341"/>
        <v>PT_1991_NATIONAL TOTAL_NH3</v>
      </c>
      <c r="B21829" s="113" t="s">
        <v>169</v>
      </c>
      <c r="C21829" s="113">
        <v>1991</v>
      </c>
      <c r="D21829" s="113" t="s">
        <v>122</v>
      </c>
      <c r="E21829" s="113" t="s">
        <v>124</v>
      </c>
      <c r="F21829" s="113" t="s">
        <v>200</v>
      </c>
      <c r="G21829" s="113">
        <v>67.620515283822797</v>
      </c>
    </row>
    <row r="21830" spans="1:7" x14ac:dyDescent="0.25">
      <c r="A21830" s="108" t="str">
        <f t="shared" si="341"/>
        <v>PT_1991_NATIONAL TOTAL_PM2.5</v>
      </c>
      <c r="B21830" s="113" t="s">
        <v>169</v>
      </c>
      <c r="C21830" s="113">
        <v>1991</v>
      </c>
      <c r="D21830" s="113" t="s">
        <v>122</v>
      </c>
      <c r="E21830" s="113" t="s">
        <v>203</v>
      </c>
      <c r="F21830" s="113" t="s">
        <v>200</v>
      </c>
      <c r="G21830" s="113">
        <v>64.817454747107305</v>
      </c>
    </row>
    <row r="21831" spans="1:7" x14ac:dyDescent="0.25">
      <c r="A21831" s="108" t="str">
        <f t="shared" si="341"/>
        <v>PT_1991_NATIONAL TOTAL_Pb</v>
      </c>
      <c r="B21831" s="113" t="s">
        <v>169</v>
      </c>
      <c r="C21831" s="113">
        <v>1991</v>
      </c>
      <c r="D21831" s="113" t="s">
        <v>122</v>
      </c>
      <c r="E21831" s="113" t="s">
        <v>125</v>
      </c>
      <c r="F21831" s="113" t="s">
        <v>200</v>
      </c>
      <c r="G21831" s="113">
        <v>0.62287456472899105</v>
      </c>
    </row>
    <row r="21832" spans="1:7" x14ac:dyDescent="0.25">
      <c r="A21832" s="108" t="str">
        <f t="shared" si="341"/>
        <v>PT_1991_NATIONAL TOTAL_Cd</v>
      </c>
      <c r="B21832" s="113" t="s">
        <v>169</v>
      </c>
      <c r="C21832" s="113">
        <v>1991</v>
      </c>
      <c r="D21832" s="113" t="s">
        <v>122</v>
      </c>
      <c r="E21832" s="113" t="s">
        <v>126</v>
      </c>
      <c r="F21832" s="113" t="s">
        <v>200</v>
      </c>
      <c r="G21832" s="113">
        <v>1.8286415491831499E-3</v>
      </c>
    </row>
    <row r="21833" spans="1:7" x14ac:dyDescent="0.25">
      <c r="A21833" s="108" t="str">
        <f t="shared" si="341"/>
        <v>PT_1991_NATIONAL TOTAL_Hg</v>
      </c>
      <c r="B21833" s="113" t="s">
        <v>169</v>
      </c>
      <c r="C21833" s="113">
        <v>1991</v>
      </c>
      <c r="D21833" s="113" t="s">
        <v>122</v>
      </c>
      <c r="E21833" s="113" t="s">
        <v>127</v>
      </c>
      <c r="F21833" s="113" t="s">
        <v>200</v>
      </c>
      <c r="G21833" s="113">
        <v>1.2299838475239499E-3</v>
      </c>
    </row>
    <row r="21834" spans="1:7" x14ac:dyDescent="0.25">
      <c r="A21834" s="108" t="str">
        <f t="shared" si="341"/>
        <v>PT_1991_NATIONAL TOTAL_DIOX</v>
      </c>
      <c r="B21834" s="113" t="s">
        <v>169</v>
      </c>
      <c r="C21834" s="113">
        <v>1991</v>
      </c>
      <c r="D21834" s="113" t="s">
        <v>122</v>
      </c>
      <c r="E21834" s="113" t="s">
        <v>128</v>
      </c>
      <c r="F21834" s="113" t="s">
        <v>200</v>
      </c>
      <c r="G21834" s="150">
        <v>5.5337116516149401E-7</v>
      </c>
    </row>
    <row r="21835" spans="1:7" x14ac:dyDescent="0.25">
      <c r="A21835" s="108" t="str">
        <f t="shared" si="341"/>
        <v>PT_1991_NATIONAL TOTAL_PAH</v>
      </c>
      <c r="B21835" s="113" t="s">
        <v>169</v>
      </c>
      <c r="C21835" s="113">
        <v>1991</v>
      </c>
      <c r="D21835" s="113" t="s">
        <v>122</v>
      </c>
      <c r="E21835" s="113" t="s">
        <v>129</v>
      </c>
      <c r="F21835" s="113" t="s">
        <v>200</v>
      </c>
      <c r="G21835" s="113">
        <v>2.0778108432382002E-2</v>
      </c>
    </row>
    <row r="21836" spans="1:7" x14ac:dyDescent="0.25">
      <c r="A21836" s="108" t="str">
        <f t="shared" si="341"/>
        <v>PT_1991_NATIONAL TOTAL_HCB</v>
      </c>
      <c r="B21836" s="113" t="s">
        <v>169</v>
      </c>
      <c r="C21836" s="113">
        <v>1991</v>
      </c>
      <c r="D21836" s="113" t="s">
        <v>122</v>
      </c>
      <c r="E21836" s="113" t="s">
        <v>130</v>
      </c>
      <c r="F21836" s="113" t="s">
        <v>200</v>
      </c>
      <c r="G21836" s="150">
        <v>6.23816880476248E-5</v>
      </c>
    </row>
    <row r="21837" spans="1:7" x14ac:dyDescent="0.25">
      <c r="A21837" s="108" t="str">
        <f t="shared" si="341"/>
        <v>PT_1991_NATIONAL TOTAL_PCB</v>
      </c>
      <c r="B21837" s="113" t="s">
        <v>169</v>
      </c>
      <c r="C21837" s="113">
        <v>1991</v>
      </c>
      <c r="D21837" s="113" t="s">
        <v>122</v>
      </c>
      <c r="E21837" s="113" t="s">
        <v>259</v>
      </c>
      <c r="F21837" s="113" t="s">
        <v>200</v>
      </c>
      <c r="G21837" s="113">
        <v>1.0236639046167801E-3</v>
      </c>
    </row>
    <row r="21838" spans="1:7" x14ac:dyDescent="0.25">
      <c r="A21838" s="108" t="str">
        <f t="shared" si="341"/>
        <v>PT_1991_1A3(FS)_NOx</v>
      </c>
      <c r="B21838" s="113" t="s">
        <v>169</v>
      </c>
      <c r="C21838" s="113">
        <v>1991</v>
      </c>
      <c r="D21838" s="113" t="s">
        <v>132</v>
      </c>
      <c r="E21838" s="113" t="s">
        <v>199</v>
      </c>
      <c r="F21838" s="113" t="s">
        <v>200</v>
      </c>
      <c r="G21838" s="113">
        <v>103.352417894187</v>
      </c>
    </row>
    <row r="21839" spans="1:7" x14ac:dyDescent="0.25">
      <c r="A21839" s="108" t="str">
        <f t="shared" si="341"/>
        <v>PT_1991_1A3(FS)_NMVOC</v>
      </c>
      <c r="B21839" s="113" t="s">
        <v>169</v>
      </c>
      <c r="C21839" s="113">
        <v>1991</v>
      </c>
      <c r="D21839" s="113" t="s">
        <v>132</v>
      </c>
      <c r="E21839" s="113" t="s">
        <v>123</v>
      </c>
      <c r="F21839" s="113" t="s">
        <v>200</v>
      </c>
      <c r="G21839" s="113">
        <v>98.190460442565794</v>
      </c>
    </row>
    <row r="21840" spans="1:7" x14ac:dyDescent="0.25">
      <c r="A21840" s="108" t="str">
        <f t="shared" si="341"/>
        <v>PT_1991_1A3(FS)_SOx</v>
      </c>
      <c r="B21840" s="113" t="s">
        <v>169</v>
      </c>
      <c r="C21840" s="113">
        <v>1991</v>
      </c>
      <c r="D21840" s="113" t="s">
        <v>132</v>
      </c>
      <c r="E21840" s="113" t="s">
        <v>201</v>
      </c>
      <c r="F21840" s="113" t="s">
        <v>200</v>
      </c>
      <c r="G21840" s="113">
        <v>14.182203070101</v>
      </c>
    </row>
    <row r="21841" spans="1:7" x14ac:dyDescent="0.25">
      <c r="A21841" s="108" t="str">
        <f t="shared" si="341"/>
        <v>PT_1991_1A3(FS)_NH3</v>
      </c>
      <c r="B21841" s="113" t="s">
        <v>169</v>
      </c>
      <c r="C21841" s="113">
        <v>1991</v>
      </c>
      <c r="D21841" s="113" t="s">
        <v>132</v>
      </c>
      <c r="E21841" s="113" t="s">
        <v>124</v>
      </c>
      <c r="F21841" s="113" t="s">
        <v>200</v>
      </c>
      <c r="G21841" s="113">
        <v>6.7982048698386796E-2</v>
      </c>
    </row>
    <row r="21842" spans="1:7" x14ac:dyDescent="0.25">
      <c r="A21842" s="108" t="str">
        <f t="shared" si="341"/>
        <v>PT_1991_1A3(FS)_PM2.5</v>
      </c>
      <c r="B21842" s="113" t="s">
        <v>169</v>
      </c>
      <c r="C21842" s="113">
        <v>1991</v>
      </c>
      <c r="D21842" s="113" t="s">
        <v>132</v>
      </c>
      <c r="E21842" s="113" t="s">
        <v>203</v>
      </c>
      <c r="F21842" s="113" t="s">
        <v>200</v>
      </c>
      <c r="G21842" s="113">
        <v>6.3671562998108104</v>
      </c>
    </row>
    <row r="21843" spans="1:7" x14ac:dyDescent="0.25">
      <c r="A21843" s="108" t="str">
        <f t="shared" si="341"/>
        <v>PT_1991_3D_NOx</v>
      </c>
      <c r="B21843" s="113" t="s">
        <v>169</v>
      </c>
      <c r="C21843" s="113">
        <v>1991</v>
      </c>
      <c r="D21843" s="113" t="s">
        <v>206</v>
      </c>
      <c r="E21843" s="113" t="s">
        <v>199</v>
      </c>
      <c r="F21843" s="113" t="s">
        <v>200</v>
      </c>
      <c r="G21843" s="113">
        <v>10.9834217219354</v>
      </c>
    </row>
    <row r="21844" spans="1:7" x14ac:dyDescent="0.25">
      <c r="A21844" s="108" t="str">
        <f t="shared" si="341"/>
        <v>PT_1992_NATIONAL TOTAL_NOx</v>
      </c>
      <c r="B21844" s="113" t="s">
        <v>169</v>
      </c>
      <c r="C21844" s="113">
        <v>1992</v>
      </c>
      <c r="D21844" s="113" t="s">
        <v>122</v>
      </c>
      <c r="E21844" s="113" t="s">
        <v>199</v>
      </c>
      <c r="F21844" s="113" t="s">
        <v>200</v>
      </c>
      <c r="G21844" s="113">
        <v>295.68498724848803</v>
      </c>
    </row>
    <row r="21845" spans="1:7" x14ac:dyDescent="0.25">
      <c r="A21845" s="108" t="str">
        <f t="shared" si="341"/>
        <v>PT_1992_NATIONAL TOTAL_NMVOC</v>
      </c>
      <c r="B21845" s="113" t="s">
        <v>169</v>
      </c>
      <c r="C21845" s="113">
        <v>1992</v>
      </c>
      <c r="D21845" s="113" t="s">
        <v>122</v>
      </c>
      <c r="E21845" s="113" t="s">
        <v>123</v>
      </c>
      <c r="F21845" s="113" t="s">
        <v>200</v>
      </c>
      <c r="G21845" s="113">
        <v>277.54245071002799</v>
      </c>
    </row>
    <row r="21846" spans="1:7" x14ac:dyDescent="0.25">
      <c r="A21846" s="108" t="str">
        <f t="shared" si="341"/>
        <v>PT_1992_NATIONAL TOTAL_SOx</v>
      </c>
      <c r="B21846" s="113" t="s">
        <v>169</v>
      </c>
      <c r="C21846" s="113">
        <v>1992</v>
      </c>
      <c r="D21846" s="113" t="s">
        <v>122</v>
      </c>
      <c r="E21846" s="113" t="s">
        <v>201</v>
      </c>
      <c r="F21846" s="113" t="s">
        <v>200</v>
      </c>
      <c r="G21846" s="113">
        <v>366.54021567472398</v>
      </c>
    </row>
    <row r="21847" spans="1:7" x14ac:dyDescent="0.25">
      <c r="A21847" s="108" t="str">
        <f t="shared" si="341"/>
        <v>PT_1992_NATIONAL TOTAL_NH3</v>
      </c>
      <c r="B21847" s="113" t="s">
        <v>169</v>
      </c>
      <c r="C21847" s="113">
        <v>1992</v>
      </c>
      <c r="D21847" s="113" t="s">
        <v>122</v>
      </c>
      <c r="E21847" s="113" t="s">
        <v>124</v>
      </c>
      <c r="F21847" s="113" t="s">
        <v>200</v>
      </c>
      <c r="G21847" s="113">
        <v>66.660008912785898</v>
      </c>
    </row>
    <row r="21848" spans="1:7" x14ac:dyDescent="0.25">
      <c r="A21848" s="108" t="str">
        <f t="shared" si="341"/>
        <v>PT_1992_NATIONAL TOTAL_PM2.5</v>
      </c>
      <c r="B21848" s="113" t="s">
        <v>169</v>
      </c>
      <c r="C21848" s="113">
        <v>1992</v>
      </c>
      <c r="D21848" s="113" t="s">
        <v>122</v>
      </c>
      <c r="E21848" s="113" t="s">
        <v>203</v>
      </c>
      <c r="F21848" s="113" t="s">
        <v>200</v>
      </c>
      <c r="G21848" s="113">
        <v>66.269165013640702</v>
      </c>
    </row>
    <row r="21849" spans="1:7" x14ac:dyDescent="0.25">
      <c r="A21849" s="108" t="str">
        <f t="shared" si="341"/>
        <v>PT_1992_NATIONAL TOTAL_Pb</v>
      </c>
      <c r="B21849" s="113" t="s">
        <v>169</v>
      </c>
      <c r="C21849" s="113">
        <v>1992</v>
      </c>
      <c r="D21849" s="113" t="s">
        <v>122</v>
      </c>
      <c r="E21849" s="113" t="s">
        <v>125</v>
      </c>
      <c r="F21849" s="113" t="s">
        <v>200</v>
      </c>
      <c r="G21849" s="113">
        <v>0.69480373835363296</v>
      </c>
    </row>
    <row r="21850" spans="1:7" x14ac:dyDescent="0.25">
      <c r="A21850" s="108" t="str">
        <f t="shared" si="341"/>
        <v>PT_1992_NATIONAL TOTAL_Cd</v>
      </c>
      <c r="B21850" s="113" t="s">
        <v>169</v>
      </c>
      <c r="C21850" s="113">
        <v>1992</v>
      </c>
      <c r="D21850" s="113" t="s">
        <v>122</v>
      </c>
      <c r="E21850" s="113" t="s">
        <v>126</v>
      </c>
      <c r="F21850" s="113" t="s">
        <v>200</v>
      </c>
      <c r="G21850" s="113">
        <v>1.8735115988898999E-3</v>
      </c>
    </row>
    <row r="21851" spans="1:7" x14ac:dyDescent="0.25">
      <c r="A21851" s="108" t="str">
        <f t="shared" si="341"/>
        <v>PT_1992_NATIONAL TOTAL_Hg</v>
      </c>
      <c r="B21851" s="113" t="s">
        <v>169</v>
      </c>
      <c r="C21851" s="113">
        <v>1992</v>
      </c>
      <c r="D21851" s="113" t="s">
        <v>122</v>
      </c>
      <c r="E21851" s="113" t="s">
        <v>127</v>
      </c>
      <c r="F21851" s="113" t="s">
        <v>200</v>
      </c>
      <c r="G21851" s="113">
        <v>1.25412280321254E-3</v>
      </c>
    </row>
    <row r="21852" spans="1:7" x14ac:dyDescent="0.25">
      <c r="A21852" s="108" t="str">
        <f t="shared" si="341"/>
        <v>PT_1992_NATIONAL TOTAL_DIOX</v>
      </c>
      <c r="B21852" s="113" t="s">
        <v>169</v>
      </c>
      <c r="C21852" s="113">
        <v>1992</v>
      </c>
      <c r="D21852" s="113" t="s">
        <v>122</v>
      </c>
      <c r="E21852" s="113" t="s">
        <v>128</v>
      </c>
      <c r="F21852" s="113" t="s">
        <v>200</v>
      </c>
      <c r="G21852" s="150">
        <v>5.5568936285414102E-7</v>
      </c>
    </row>
    <row r="21853" spans="1:7" x14ac:dyDescent="0.25">
      <c r="A21853" s="108" t="str">
        <f t="shared" si="341"/>
        <v>PT_1992_NATIONAL TOTAL_PAH</v>
      </c>
      <c r="B21853" s="113" t="s">
        <v>169</v>
      </c>
      <c r="C21853" s="113">
        <v>1992</v>
      </c>
      <c r="D21853" s="113" t="s">
        <v>122</v>
      </c>
      <c r="E21853" s="113" t="s">
        <v>129</v>
      </c>
      <c r="F21853" s="113" t="s">
        <v>200</v>
      </c>
      <c r="G21853" s="113">
        <v>2.0571404552094701E-2</v>
      </c>
    </row>
    <row r="21854" spans="1:7" x14ac:dyDescent="0.25">
      <c r="A21854" s="108" t="str">
        <f t="shared" si="341"/>
        <v>PT_1992_NATIONAL TOTAL_HCB</v>
      </c>
      <c r="B21854" s="113" t="s">
        <v>169</v>
      </c>
      <c r="C21854" s="113">
        <v>1992</v>
      </c>
      <c r="D21854" s="113" t="s">
        <v>122</v>
      </c>
      <c r="E21854" s="113" t="s">
        <v>130</v>
      </c>
      <c r="F21854" s="113" t="s">
        <v>200</v>
      </c>
      <c r="G21854" s="150">
        <v>6.4233476279931204E-5</v>
      </c>
    </row>
    <row r="21855" spans="1:7" x14ac:dyDescent="0.25">
      <c r="A21855" s="108" t="str">
        <f t="shared" si="341"/>
        <v>PT_1992_NATIONAL TOTAL_PCB</v>
      </c>
      <c r="B21855" s="113" t="s">
        <v>169</v>
      </c>
      <c r="C21855" s="113">
        <v>1992</v>
      </c>
      <c r="D21855" s="113" t="s">
        <v>122</v>
      </c>
      <c r="E21855" s="113" t="s">
        <v>259</v>
      </c>
      <c r="F21855" s="113" t="s">
        <v>200</v>
      </c>
      <c r="G21855" s="113">
        <v>9.8713689903770908E-4</v>
      </c>
    </row>
    <row r="21856" spans="1:7" x14ac:dyDescent="0.25">
      <c r="A21856" s="108" t="str">
        <f t="shared" si="341"/>
        <v>PT_1992_1A3(FS)_NOx</v>
      </c>
      <c r="B21856" s="113" t="s">
        <v>169</v>
      </c>
      <c r="C21856" s="113">
        <v>1992</v>
      </c>
      <c r="D21856" s="113" t="s">
        <v>132</v>
      </c>
      <c r="E21856" s="113" t="s">
        <v>199</v>
      </c>
      <c r="F21856" s="113" t="s">
        <v>200</v>
      </c>
      <c r="G21856" s="113">
        <v>111.704176659284</v>
      </c>
    </row>
    <row r="21857" spans="1:7" x14ac:dyDescent="0.25">
      <c r="A21857" s="108" t="str">
        <f t="shared" si="341"/>
        <v>PT_1992_1A3(FS)_NMVOC</v>
      </c>
      <c r="B21857" s="113" t="s">
        <v>169</v>
      </c>
      <c r="C21857" s="113">
        <v>1992</v>
      </c>
      <c r="D21857" s="113" t="s">
        <v>132</v>
      </c>
      <c r="E21857" s="113" t="s">
        <v>123</v>
      </c>
      <c r="F21857" s="113" t="s">
        <v>200</v>
      </c>
      <c r="G21857" s="113">
        <v>104.208039212041</v>
      </c>
    </row>
    <row r="21858" spans="1:7" x14ac:dyDescent="0.25">
      <c r="A21858" s="108" t="str">
        <f t="shared" si="341"/>
        <v>PT_1992_1A3(FS)_SOx</v>
      </c>
      <c r="B21858" s="113" t="s">
        <v>169</v>
      </c>
      <c r="C21858" s="113">
        <v>1992</v>
      </c>
      <c r="D21858" s="113" t="s">
        <v>132</v>
      </c>
      <c r="E21858" s="113" t="s">
        <v>201</v>
      </c>
      <c r="F21858" s="113" t="s">
        <v>200</v>
      </c>
      <c r="G21858" s="113">
        <v>15.0896638132362</v>
      </c>
    </row>
    <row r="21859" spans="1:7" x14ac:dyDescent="0.25">
      <c r="A21859" s="108" t="str">
        <f t="shared" si="341"/>
        <v>PT_1992_1A3(FS)_NH3</v>
      </c>
      <c r="B21859" s="113" t="s">
        <v>169</v>
      </c>
      <c r="C21859" s="113">
        <v>1992</v>
      </c>
      <c r="D21859" s="113" t="s">
        <v>132</v>
      </c>
      <c r="E21859" s="113" t="s">
        <v>124</v>
      </c>
      <c r="F21859" s="113" t="s">
        <v>200</v>
      </c>
      <c r="G21859" s="113">
        <v>7.5069380559264695E-2</v>
      </c>
    </row>
    <row r="21860" spans="1:7" x14ac:dyDescent="0.25">
      <c r="A21860" s="108" t="str">
        <f t="shared" si="341"/>
        <v>PT_1992_1A3(FS)_PM2.5</v>
      </c>
      <c r="B21860" s="113" t="s">
        <v>169</v>
      </c>
      <c r="C21860" s="113">
        <v>1992</v>
      </c>
      <c r="D21860" s="113" t="s">
        <v>132</v>
      </c>
      <c r="E21860" s="113" t="s">
        <v>203</v>
      </c>
      <c r="F21860" s="113" t="s">
        <v>200</v>
      </c>
      <c r="G21860" s="113">
        <v>6.7465570657375302</v>
      </c>
    </row>
    <row r="21861" spans="1:7" x14ac:dyDescent="0.25">
      <c r="A21861" s="108" t="str">
        <f t="shared" si="341"/>
        <v>PT_1992_3D_NOx</v>
      </c>
      <c r="B21861" s="113" t="s">
        <v>169</v>
      </c>
      <c r="C21861" s="113">
        <v>1992</v>
      </c>
      <c r="D21861" s="113" t="s">
        <v>206</v>
      </c>
      <c r="E21861" s="113" t="s">
        <v>199</v>
      </c>
      <c r="F21861" s="113" t="s">
        <v>200</v>
      </c>
      <c r="G21861" s="113">
        <v>10.9437752430886</v>
      </c>
    </row>
    <row r="21862" spans="1:7" x14ac:dyDescent="0.25">
      <c r="A21862" s="108" t="str">
        <f t="shared" si="341"/>
        <v>PT_1993_NATIONAL TOTAL_NOx</v>
      </c>
      <c r="B21862" s="113" t="s">
        <v>169</v>
      </c>
      <c r="C21862" s="113">
        <v>1993</v>
      </c>
      <c r="D21862" s="113" t="s">
        <v>122</v>
      </c>
      <c r="E21862" s="113" t="s">
        <v>199</v>
      </c>
      <c r="F21862" s="113" t="s">
        <v>200</v>
      </c>
      <c r="G21862" s="113">
        <v>285.93967036727099</v>
      </c>
    </row>
    <row r="21863" spans="1:7" x14ac:dyDescent="0.25">
      <c r="A21863" s="108" t="str">
        <f t="shared" si="341"/>
        <v>PT_1993_NATIONAL TOTAL_NMVOC</v>
      </c>
      <c r="B21863" s="113" t="s">
        <v>169</v>
      </c>
      <c r="C21863" s="113">
        <v>1993</v>
      </c>
      <c r="D21863" s="113" t="s">
        <v>122</v>
      </c>
      <c r="E21863" s="113" t="s">
        <v>123</v>
      </c>
      <c r="F21863" s="113" t="s">
        <v>200</v>
      </c>
      <c r="G21863" s="113">
        <v>264.09098763825398</v>
      </c>
    </row>
    <row r="21864" spans="1:7" x14ac:dyDescent="0.25">
      <c r="A21864" s="108" t="str">
        <f t="shared" si="341"/>
        <v>PT_1993_NATIONAL TOTAL_SOx</v>
      </c>
      <c r="B21864" s="113" t="s">
        <v>169</v>
      </c>
      <c r="C21864" s="113">
        <v>1993</v>
      </c>
      <c r="D21864" s="113" t="s">
        <v>122</v>
      </c>
      <c r="E21864" s="113" t="s">
        <v>201</v>
      </c>
      <c r="F21864" s="113" t="s">
        <v>200</v>
      </c>
      <c r="G21864" s="113">
        <v>309.54828189735298</v>
      </c>
    </row>
    <row r="21865" spans="1:7" x14ac:dyDescent="0.25">
      <c r="A21865" s="108" t="str">
        <f t="shared" si="341"/>
        <v>PT_1993_NATIONAL TOTAL_NH3</v>
      </c>
      <c r="B21865" s="113" t="s">
        <v>169</v>
      </c>
      <c r="C21865" s="113">
        <v>1993</v>
      </c>
      <c r="D21865" s="113" t="s">
        <v>122</v>
      </c>
      <c r="E21865" s="113" t="s">
        <v>124</v>
      </c>
      <c r="F21865" s="113" t="s">
        <v>200</v>
      </c>
      <c r="G21865" s="113">
        <v>65.766121780009996</v>
      </c>
    </row>
    <row r="21866" spans="1:7" x14ac:dyDescent="0.25">
      <c r="A21866" s="108" t="str">
        <f t="shared" si="341"/>
        <v>PT_1993_NATIONAL TOTAL_PM2.5</v>
      </c>
      <c r="B21866" s="113" t="s">
        <v>169</v>
      </c>
      <c r="C21866" s="113">
        <v>1993</v>
      </c>
      <c r="D21866" s="113" t="s">
        <v>122</v>
      </c>
      <c r="E21866" s="113" t="s">
        <v>203</v>
      </c>
      <c r="F21866" s="113" t="s">
        <v>200</v>
      </c>
      <c r="G21866" s="113">
        <v>63.053432113339397</v>
      </c>
    </row>
    <row r="21867" spans="1:7" x14ac:dyDescent="0.25">
      <c r="A21867" s="108" t="str">
        <f t="shared" si="341"/>
        <v>PT_1993_NATIONAL TOTAL_Pb</v>
      </c>
      <c r="B21867" s="113" t="s">
        <v>169</v>
      </c>
      <c r="C21867" s="113">
        <v>1993</v>
      </c>
      <c r="D21867" s="113" t="s">
        <v>122</v>
      </c>
      <c r="E21867" s="113" t="s">
        <v>125</v>
      </c>
      <c r="F21867" s="113" t="s">
        <v>200</v>
      </c>
      <c r="G21867" s="113">
        <v>0.73108104610463598</v>
      </c>
    </row>
    <row r="21868" spans="1:7" x14ac:dyDescent="0.25">
      <c r="A21868" s="108" t="str">
        <f t="shared" si="341"/>
        <v>PT_1993_NATIONAL TOTAL_Cd</v>
      </c>
      <c r="B21868" s="113" t="s">
        <v>169</v>
      </c>
      <c r="C21868" s="113">
        <v>1993</v>
      </c>
      <c r="D21868" s="113" t="s">
        <v>122</v>
      </c>
      <c r="E21868" s="113" t="s">
        <v>126</v>
      </c>
      <c r="F21868" s="113" t="s">
        <v>200</v>
      </c>
      <c r="G21868" s="113">
        <v>1.80846836997373E-3</v>
      </c>
    </row>
    <row r="21869" spans="1:7" x14ac:dyDescent="0.25">
      <c r="A21869" s="108" t="str">
        <f t="shared" si="341"/>
        <v>PT_1993_NATIONAL TOTAL_Hg</v>
      </c>
      <c r="B21869" s="113" t="s">
        <v>169</v>
      </c>
      <c r="C21869" s="113">
        <v>1993</v>
      </c>
      <c r="D21869" s="113" t="s">
        <v>122</v>
      </c>
      <c r="E21869" s="113" t="s">
        <v>127</v>
      </c>
      <c r="F21869" s="113" t="s">
        <v>200</v>
      </c>
      <c r="G21869" s="113">
        <v>1.2500867327505699E-3</v>
      </c>
    </row>
    <row r="21870" spans="1:7" x14ac:dyDescent="0.25">
      <c r="A21870" s="108" t="str">
        <f t="shared" si="341"/>
        <v>PT_1993_NATIONAL TOTAL_DIOX</v>
      </c>
      <c r="B21870" s="113" t="s">
        <v>169</v>
      </c>
      <c r="C21870" s="113">
        <v>1993</v>
      </c>
      <c r="D21870" s="113" t="s">
        <v>122</v>
      </c>
      <c r="E21870" s="113" t="s">
        <v>128</v>
      </c>
      <c r="F21870" s="113" t="s">
        <v>200</v>
      </c>
      <c r="G21870" s="150">
        <v>5.5700994342452803E-7</v>
      </c>
    </row>
    <row r="21871" spans="1:7" x14ac:dyDescent="0.25">
      <c r="A21871" s="108" t="str">
        <f t="shared" si="341"/>
        <v>PT_1993_NATIONAL TOTAL_PAH</v>
      </c>
      <c r="B21871" s="113" t="s">
        <v>169</v>
      </c>
      <c r="C21871" s="113">
        <v>1993</v>
      </c>
      <c r="D21871" s="113" t="s">
        <v>122</v>
      </c>
      <c r="E21871" s="113" t="s">
        <v>129</v>
      </c>
      <c r="F21871" s="113" t="s">
        <v>200</v>
      </c>
      <c r="G21871" s="113">
        <v>2.0125148815331499E-2</v>
      </c>
    </row>
    <row r="21872" spans="1:7" x14ac:dyDescent="0.25">
      <c r="A21872" s="108" t="str">
        <f t="shared" si="341"/>
        <v>PT_1993_NATIONAL TOTAL_HCB</v>
      </c>
      <c r="B21872" s="113" t="s">
        <v>169</v>
      </c>
      <c r="C21872" s="113">
        <v>1993</v>
      </c>
      <c r="D21872" s="113" t="s">
        <v>122</v>
      </c>
      <c r="E21872" s="113" t="s">
        <v>130</v>
      </c>
      <c r="F21872" s="113" t="s">
        <v>200</v>
      </c>
      <c r="G21872" s="150">
        <v>6.3099180518875306E-5</v>
      </c>
    </row>
    <row r="21873" spans="1:7" x14ac:dyDescent="0.25">
      <c r="A21873" s="108" t="str">
        <f t="shared" si="341"/>
        <v>PT_1993_NATIONAL TOTAL_PCB</v>
      </c>
      <c r="B21873" s="113" t="s">
        <v>169</v>
      </c>
      <c r="C21873" s="113">
        <v>1993</v>
      </c>
      <c r="D21873" s="113" t="s">
        <v>122</v>
      </c>
      <c r="E21873" s="113" t="s">
        <v>259</v>
      </c>
      <c r="F21873" s="113" t="s">
        <v>200</v>
      </c>
      <c r="G21873" s="113">
        <v>9.6730818144268103E-4</v>
      </c>
    </row>
    <row r="21874" spans="1:7" x14ac:dyDescent="0.25">
      <c r="A21874" s="108" t="str">
        <f t="shared" si="341"/>
        <v>PT_1993_1A3(FS)_NOx</v>
      </c>
      <c r="B21874" s="113" t="s">
        <v>169</v>
      </c>
      <c r="C21874" s="113">
        <v>1993</v>
      </c>
      <c r="D21874" s="113" t="s">
        <v>132</v>
      </c>
      <c r="E21874" s="113" t="s">
        <v>199</v>
      </c>
      <c r="F21874" s="113" t="s">
        <v>200</v>
      </c>
      <c r="G21874" s="113">
        <v>111.024253069891</v>
      </c>
    </row>
    <row r="21875" spans="1:7" x14ac:dyDescent="0.25">
      <c r="A21875" s="108" t="str">
        <f t="shared" si="341"/>
        <v>PT_1993_1A3(FS)_NMVOC</v>
      </c>
      <c r="B21875" s="113" t="s">
        <v>169</v>
      </c>
      <c r="C21875" s="113">
        <v>1993</v>
      </c>
      <c r="D21875" s="113" t="s">
        <v>132</v>
      </c>
      <c r="E21875" s="113" t="s">
        <v>123</v>
      </c>
      <c r="F21875" s="113" t="s">
        <v>200</v>
      </c>
      <c r="G21875" s="113">
        <v>99.8655382784262</v>
      </c>
    </row>
    <row r="21876" spans="1:7" x14ac:dyDescent="0.25">
      <c r="A21876" s="108" t="str">
        <f t="shared" si="341"/>
        <v>PT_1993_1A3(FS)_SOx</v>
      </c>
      <c r="B21876" s="113" t="s">
        <v>169</v>
      </c>
      <c r="C21876" s="113">
        <v>1993</v>
      </c>
      <c r="D21876" s="113" t="s">
        <v>132</v>
      </c>
      <c r="E21876" s="113" t="s">
        <v>201</v>
      </c>
      <c r="F21876" s="113" t="s">
        <v>200</v>
      </c>
      <c r="G21876" s="113">
        <v>15.618008284834801</v>
      </c>
    </row>
    <row r="21877" spans="1:7" x14ac:dyDescent="0.25">
      <c r="A21877" s="108" t="str">
        <f t="shared" si="341"/>
        <v>PT_1993_1A3(FS)_NH3</v>
      </c>
      <c r="B21877" s="113" t="s">
        <v>169</v>
      </c>
      <c r="C21877" s="113">
        <v>1993</v>
      </c>
      <c r="D21877" s="113" t="s">
        <v>132</v>
      </c>
      <c r="E21877" s="113" t="s">
        <v>124</v>
      </c>
      <c r="F21877" s="113" t="s">
        <v>200</v>
      </c>
      <c r="G21877" s="113">
        <v>0.28554880119516901</v>
      </c>
    </row>
    <row r="21878" spans="1:7" x14ac:dyDescent="0.25">
      <c r="A21878" s="108" t="str">
        <f t="shared" si="341"/>
        <v>PT_1993_1A3(FS)_PM2.5</v>
      </c>
      <c r="B21878" s="113" t="s">
        <v>169</v>
      </c>
      <c r="C21878" s="113">
        <v>1993</v>
      </c>
      <c r="D21878" s="113" t="s">
        <v>132</v>
      </c>
      <c r="E21878" s="113" t="s">
        <v>203</v>
      </c>
      <c r="F21878" s="113" t="s">
        <v>200</v>
      </c>
      <c r="G21878" s="113">
        <v>6.97165117540872</v>
      </c>
    </row>
    <row r="21879" spans="1:7" x14ac:dyDescent="0.25">
      <c r="A21879" s="108" t="str">
        <f t="shared" si="341"/>
        <v>PT_1993_3D_NOx</v>
      </c>
      <c r="B21879" s="113" t="s">
        <v>169</v>
      </c>
      <c r="C21879" s="113">
        <v>1993</v>
      </c>
      <c r="D21879" s="113" t="s">
        <v>206</v>
      </c>
      <c r="E21879" s="113" t="s">
        <v>199</v>
      </c>
      <c r="F21879" s="113" t="s">
        <v>200</v>
      </c>
      <c r="G21879" s="113">
        <v>10.925660268842501</v>
      </c>
    </row>
    <row r="21880" spans="1:7" x14ac:dyDescent="0.25">
      <c r="A21880" s="108" t="str">
        <f t="shared" si="341"/>
        <v>PT_1994_NATIONAL TOTAL_NOx</v>
      </c>
      <c r="B21880" s="113" t="s">
        <v>169</v>
      </c>
      <c r="C21880" s="113">
        <v>1994</v>
      </c>
      <c r="D21880" s="113" t="s">
        <v>122</v>
      </c>
      <c r="E21880" s="113" t="s">
        <v>199</v>
      </c>
      <c r="F21880" s="113" t="s">
        <v>200</v>
      </c>
      <c r="G21880" s="113">
        <v>285.662521317943</v>
      </c>
    </row>
    <row r="21881" spans="1:7" x14ac:dyDescent="0.25">
      <c r="A21881" s="108" t="str">
        <f t="shared" si="341"/>
        <v>PT_1994_NATIONAL TOTAL_NMVOC</v>
      </c>
      <c r="B21881" s="113" t="s">
        <v>169</v>
      </c>
      <c r="C21881" s="113">
        <v>1994</v>
      </c>
      <c r="D21881" s="113" t="s">
        <v>122</v>
      </c>
      <c r="E21881" s="113" t="s">
        <v>123</v>
      </c>
      <c r="F21881" s="113" t="s">
        <v>200</v>
      </c>
      <c r="G21881" s="113">
        <v>263.149500661395</v>
      </c>
    </row>
    <row r="21882" spans="1:7" x14ac:dyDescent="0.25">
      <c r="A21882" s="108" t="str">
        <f t="shared" si="341"/>
        <v>PT_1994_NATIONAL TOTAL_SOx</v>
      </c>
      <c r="B21882" s="113" t="s">
        <v>169</v>
      </c>
      <c r="C21882" s="113">
        <v>1994</v>
      </c>
      <c r="D21882" s="113" t="s">
        <v>122</v>
      </c>
      <c r="E21882" s="113" t="s">
        <v>201</v>
      </c>
      <c r="F21882" s="113" t="s">
        <v>200</v>
      </c>
      <c r="G21882" s="113">
        <v>287.96579250809299</v>
      </c>
    </row>
    <row r="21883" spans="1:7" x14ac:dyDescent="0.25">
      <c r="A21883" s="108" t="str">
        <f t="shared" si="341"/>
        <v>PT_1994_NATIONAL TOTAL_NH3</v>
      </c>
      <c r="B21883" s="113" t="s">
        <v>169</v>
      </c>
      <c r="C21883" s="113">
        <v>1994</v>
      </c>
      <c r="D21883" s="113" t="s">
        <v>122</v>
      </c>
      <c r="E21883" s="113" t="s">
        <v>124</v>
      </c>
      <c r="F21883" s="113" t="s">
        <v>200</v>
      </c>
      <c r="G21883" s="113">
        <v>65.257381374115297</v>
      </c>
    </row>
    <row r="21884" spans="1:7" x14ac:dyDescent="0.25">
      <c r="A21884" s="108" t="str">
        <f t="shared" si="341"/>
        <v>PT_1994_NATIONAL TOTAL_PM2.5</v>
      </c>
      <c r="B21884" s="113" t="s">
        <v>169</v>
      </c>
      <c r="C21884" s="113">
        <v>1994</v>
      </c>
      <c r="D21884" s="113" t="s">
        <v>122</v>
      </c>
      <c r="E21884" s="113" t="s">
        <v>203</v>
      </c>
      <c r="F21884" s="113" t="s">
        <v>200</v>
      </c>
      <c r="G21884" s="113">
        <v>62.526918610909803</v>
      </c>
    </row>
    <row r="21885" spans="1:7" x14ac:dyDescent="0.25">
      <c r="A21885" s="108" t="str">
        <f t="shared" si="341"/>
        <v>PT_1994_NATIONAL TOTAL_Pb</v>
      </c>
      <c r="B21885" s="113" t="s">
        <v>169</v>
      </c>
      <c r="C21885" s="113">
        <v>1994</v>
      </c>
      <c r="D21885" s="113" t="s">
        <v>122</v>
      </c>
      <c r="E21885" s="113" t="s">
        <v>125</v>
      </c>
      <c r="F21885" s="113" t="s">
        <v>200</v>
      </c>
      <c r="G21885" s="113">
        <v>0.75613815136476603</v>
      </c>
    </row>
    <row r="21886" spans="1:7" x14ac:dyDescent="0.25">
      <c r="A21886" s="108" t="str">
        <f t="shared" si="341"/>
        <v>PT_1994_NATIONAL TOTAL_Cd</v>
      </c>
      <c r="B21886" s="113" t="s">
        <v>169</v>
      </c>
      <c r="C21886" s="113">
        <v>1994</v>
      </c>
      <c r="D21886" s="113" t="s">
        <v>122</v>
      </c>
      <c r="E21886" s="113" t="s">
        <v>126</v>
      </c>
      <c r="F21886" s="113" t="s">
        <v>200</v>
      </c>
      <c r="G21886" s="113">
        <v>1.8340435581375399E-3</v>
      </c>
    </row>
    <row r="21887" spans="1:7" x14ac:dyDescent="0.25">
      <c r="A21887" s="108" t="str">
        <f t="shared" si="341"/>
        <v>PT_1994_NATIONAL TOTAL_Hg</v>
      </c>
      <c r="B21887" s="113" t="s">
        <v>169</v>
      </c>
      <c r="C21887" s="113">
        <v>1994</v>
      </c>
      <c r="D21887" s="113" t="s">
        <v>122</v>
      </c>
      <c r="E21887" s="113" t="s">
        <v>127</v>
      </c>
      <c r="F21887" s="113" t="s">
        <v>200</v>
      </c>
      <c r="G21887" s="113">
        <v>1.3167521996232201E-3</v>
      </c>
    </row>
    <row r="21888" spans="1:7" x14ac:dyDescent="0.25">
      <c r="A21888" s="108" t="str">
        <f t="shared" si="341"/>
        <v>PT_1994_NATIONAL TOTAL_DIOX</v>
      </c>
      <c r="B21888" s="113" t="s">
        <v>169</v>
      </c>
      <c r="C21888" s="113">
        <v>1994</v>
      </c>
      <c r="D21888" s="113" t="s">
        <v>122</v>
      </c>
      <c r="E21888" s="113" t="s">
        <v>128</v>
      </c>
      <c r="F21888" s="113" t="s">
        <v>200</v>
      </c>
      <c r="G21888" s="150">
        <v>5.5112468627377098E-7</v>
      </c>
    </row>
    <row r="21889" spans="1:7" x14ac:dyDescent="0.25">
      <c r="A21889" s="108" t="str">
        <f t="shared" si="341"/>
        <v>PT_1994_NATIONAL TOTAL_PAH</v>
      </c>
      <c r="B21889" s="113" t="s">
        <v>169</v>
      </c>
      <c r="C21889" s="113">
        <v>1994</v>
      </c>
      <c r="D21889" s="113" t="s">
        <v>122</v>
      </c>
      <c r="E21889" s="113" t="s">
        <v>129</v>
      </c>
      <c r="F21889" s="113" t="s">
        <v>200</v>
      </c>
      <c r="G21889" s="113">
        <v>1.9919686162524299E-2</v>
      </c>
    </row>
    <row r="21890" spans="1:7" x14ac:dyDescent="0.25">
      <c r="A21890" s="108" t="str">
        <f t="shared" ref="A21890:A21953" si="342">CONCATENATE(B21890,"_",C21890,"_",D21890,"_",E21890)</f>
        <v>PT_1994_NATIONAL TOTAL_HCB</v>
      </c>
      <c r="B21890" s="113" t="s">
        <v>169</v>
      </c>
      <c r="C21890" s="113">
        <v>1994</v>
      </c>
      <c r="D21890" s="113" t="s">
        <v>122</v>
      </c>
      <c r="E21890" s="113" t="s">
        <v>130</v>
      </c>
      <c r="F21890" s="113" t="s">
        <v>200</v>
      </c>
      <c r="G21890" s="150">
        <v>6.1938015319204796E-5</v>
      </c>
    </row>
    <row r="21891" spans="1:7" x14ac:dyDescent="0.25">
      <c r="A21891" s="108" t="str">
        <f t="shared" si="342"/>
        <v>PT_1994_NATIONAL TOTAL_PCB</v>
      </c>
      <c r="B21891" s="113" t="s">
        <v>169</v>
      </c>
      <c r="C21891" s="113">
        <v>1994</v>
      </c>
      <c r="D21891" s="113" t="s">
        <v>122</v>
      </c>
      <c r="E21891" s="113" t="s">
        <v>259</v>
      </c>
      <c r="F21891" s="113" t="s">
        <v>200</v>
      </c>
      <c r="G21891" s="113">
        <v>9.5777241788559599E-4</v>
      </c>
    </row>
    <row r="21892" spans="1:7" x14ac:dyDescent="0.25">
      <c r="A21892" s="108" t="str">
        <f t="shared" si="342"/>
        <v>PT_1994_1A3(FS)_NOx</v>
      </c>
      <c r="B21892" s="113" t="s">
        <v>169</v>
      </c>
      <c r="C21892" s="113">
        <v>1994</v>
      </c>
      <c r="D21892" s="113" t="s">
        <v>132</v>
      </c>
      <c r="E21892" s="113" t="s">
        <v>199</v>
      </c>
      <c r="F21892" s="113" t="s">
        <v>200</v>
      </c>
      <c r="G21892" s="113">
        <v>111.660501640072</v>
      </c>
    </row>
    <row r="21893" spans="1:7" x14ac:dyDescent="0.25">
      <c r="A21893" s="108" t="str">
        <f t="shared" si="342"/>
        <v>PT_1994_1A3(FS)_NMVOC</v>
      </c>
      <c r="B21893" s="113" t="s">
        <v>169</v>
      </c>
      <c r="C21893" s="113">
        <v>1994</v>
      </c>
      <c r="D21893" s="113" t="s">
        <v>132</v>
      </c>
      <c r="E21893" s="113" t="s">
        <v>123</v>
      </c>
      <c r="F21893" s="113" t="s">
        <v>200</v>
      </c>
      <c r="G21893" s="113">
        <v>95.402231192074495</v>
      </c>
    </row>
    <row r="21894" spans="1:7" x14ac:dyDescent="0.25">
      <c r="A21894" s="108" t="str">
        <f t="shared" si="342"/>
        <v>PT_1994_1A3(FS)_SOx</v>
      </c>
      <c r="B21894" s="113" t="s">
        <v>169</v>
      </c>
      <c r="C21894" s="113">
        <v>1994</v>
      </c>
      <c r="D21894" s="113" t="s">
        <v>132</v>
      </c>
      <c r="E21894" s="113" t="s">
        <v>201</v>
      </c>
      <c r="F21894" s="113" t="s">
        <v>200</v>
      </c>
      <c r="G21894" s="113">
        <v>16.634422691657399</v>
      </c>
    </row>
    <row r="21895" spans="1:7" x14ac:dyDescent="0.25">
      <c r="A21895" s="108" t="str">
        <f t="shared" si="342"/>
        <v>PT_1994_1A3(FS)_NH3</v>
      </c>
      <c r="B21895" s="113" t="s">
        <v>169</v>
      </c>
      <c r="C21895" s="113">
        <v>1994</v>
      </c>
      <c r="D21895" s="113" t="s">
        <v>132</v>
      </c>
      <c r="E21895" s="113" t="s">
        <v>124</v>
      </c>
      <c r="F21895" s="113" t="s">
        <v>200</v>
      </c>
      <c r="G21895" s="113">
        <v>0.47007412610342703</v>
      </c>
    </row>
    <row r="21896" spans="1:7" x14ac:dyDescent="0.25">
      <c r="A21896" s="108" t="str">
        <f t="shared" si="342"/>
        <v>PT_1994_1A3(FS)_PM2.5</v>
      </c>
      <c r="B21896" s="113" t="s">
        <v>169</v>
      </c>
      <c r="C21896" s="113">
        <v>1994</v>
      </c>
      <c r="D21896" s="113" t="s">
        <v>132</v>
      </c>
      <c r="E21896" s="113" t="s">
        <v>203</v>
      </c>
      <c r="F21896" s="113" t="s">
        <v>200</v>
      </c>
      <c r="G21896" s="113">
        <v>7.5255531987739399</v>
      </c>
    </row>
    <row r="21897" spans="1:7" x14ac:dyDescent="0.25">
      <c r="A21897" s="108" t="str">
        <f t="shared" si="342"/>
        <v>PT_1994_3D_NOx</v>
      </c>
      <c r="B21897" s="113" t="s">
        <v>169</v>
      </c>
      <c r="C21897" s="113">
        <v>1994</v>
      </c>
      <c r="D21897" s="113" t="s">
        <v>206</v>
      </c>
      <c r="E21897" s="113" t="s">
        <v>199</v>
      </c>
      <c r="F21897" s="113" t="s">
        <v>200</v>
      </c>
      <c r="G21897" s="113">
        <v>10.9587851060517</v>
      </c>
    </row>
    <row r="21898" spans="1:7" x14ac:dyDescent="0.25">
      <c r="A21898" s="108" t="str">
        <f t="shared" si="342"/>
        <v>PT_1995_NATIONAL TOTAL_NOx</v>
      </c>
      <c r="B21898" s="113" t="s">
        <v>169</v>
      </c>
      <c r="C21898" s="113">
        <v>1995</v>
      </c>
      <c r="D21898" s="113" t="s">
        <v>122</v>
      </c>
      <c r="E21898" s="113" t="s">
        <v>199</v>
      </c>
      <c r="F21898" s="113" t="s">
        <v>200</v>
      </c>
      <c r="G21898" s="113">
        <v>297.52523411369202</v>
      </c>
    </row>
    <row r="21899" spans="1:7" x14ac:dyDescent="0.25">
      <c r="A21899" s="108" t="str">
        <f t="shared" si="342"/>
        <v>PT_1995_NATIONAL TOTAL_NMVOC</v>
      </c>
      <c r="B21899" s="113" t="s">
        <v>169</v>
      </c>
      <c r="C21899" s="113">
        <v>1995</v>
      </c>
      <c r="D21899" s="113" t="s">
        <v>122</v>
      </c>
      <c r="E21899" s="113" t="s">
        <v>123</v>
      </c>
      <c r="F21899" s="113" t="s">
        <v>200</v>
      </c>
      <c r="G21899" s="113">
        <v>256.39786266914098</v>
      </c>
    </row>
    <row r="21900" spans="1:7" x14ac:dyDescent="0.25">
      <c r="A21900" s="108" t="str">
        <f t="shared" si="342"/>
        <v>PT_1995_NATIONAL TOTAL_SOx</v>
      </c>
      <c r="B21900" s="113" t="s">
        <v>169</v>
      </c>
      <c r="C21900" s="113">
        <v>1995</v>
      </c>
      <c r="D21900" s="113" t="s">
        <v>122</v>
      </c>
      <c r="E21900" s="113" t="s">
        <v>201</v>
      </c>
      <c r="F21900" s="113" t="s">
        <v>200</v>
      </c>
      <c r="G21900" s="113">
        <v>321.644199761724</v>
      </c>
    </row>
    <row r="21901" spans="1:7" x14ac:dyDescent="0.25">
      <c r="A21901" s="108" t="str">
        <f t="shared" si="342"/>
        <v>PT_1995_NATIONAL TOTAL_NH3</v>
      </c>
      <c r="B21901" s="113" t="s">
        <v>169</v>
      </c>
      <c r="C21901" s="113">
        <v>1995</v>
      </c>
      <c r="D21901" s="113" t="s">
        <v>122</v>
      </c>
      <c r="E21901" s="113" t="s">
        <v>124</v>
      </c>
      <c r="F21901" s="113" t="s">
        <v>200</v>
      </c>
      <c r="G21901" s="113">
        <v>65.068090098910403</v>
      </c>
    </row>
    <row r="21902" spans="1:7" x14ac:dyDescent="0.25">
      <c r="A21902" s="108" t="str">
        <f t="shared" si="342"/>
        <v>PT_1995_NATIONAL TOTAL_PM2.5</v>
      </c>
      <c r="B21902" s="113" t="s">
        <v>169</v>
      </c>
      <c r="C21902" s="113">
        <v>1995</v>
      </c>
      <c r="D21902" s="113" t="s">
        <v>122</v>
      </c>
      <c r="E21902" s="113" t="s">
        <v>203</v>
      </c>
      <c r="F21902" s="113" t="s">
        <v>200</v>
      </c>
      <c r="G21902" s="113">
        <v>64.102131316667297</v>
      </c>
    </row>
    <row r="21903" spans="1:7" x14ac:dyDescent="0.25">
      <c r="A21903" s="108" t="str">
        <f t="shared" si="342"/>
        <v>PT_1995_NATIONAL TOTAL_Pb</v>
      </c>
      <c r="B21903" s="113" t="s">
        <v>169</v>
      </c>
      <c r="C21903" s="113">
        <v>1995</v>
      </c>
      <c r="D21903" s="113" t="s">
        <v>122</v>
      </c>
      <c r="E21903" s="113" t="s">
        <v>125</v>
      </c>
      <c r="F21903" s="113" t="s">
        <v>200</v>
      </c>
      <c r="G21903" s="113">
        <v>0.78206857583580303</v>
      </c>
    </row>
    <row r="21904" spans="1:7" x14ac:dyDescent="0.25">
      <c r="A21904" s="108" t="str">
        <f t="shared" si="342"/>
        <v>PT_1995_NATIONAL TOTAL_Cd</v>
      </c>
      <c r="B21904" s="113" t="s">
        <v>169</v>
      </c>
      <c r="C21904" s="113">
        <v>1995</v>
      </c>
      <c r="D21904" s="113" t="s">
        <v>122</v>
      </c>
      <c r="E21904" s="113" t="s">
        <v>126</v>
      </c>
      <c r="F21904" s="113" t="s">
        <v>200</v>
      </c>
      <c r="G21904" s="113">
        <v>1.93865355812801E-3</v>
      </c>
    </row>
    <row r="21905" spans="1:7" x14ac:dyDescent="0.25">
      <c r="A21905" s="108" t="str">
        <f t="shared" si="342"/>
        <v>PT_1995_NATIONAL TOTAL_Hg</v>
      </c>
      <c r="B21905" s="113" t="s">
        <v>169</v>
      </c>
      <c r="C21905" s="113">
        <v>1995</v>
      </c>
      <c r="D21905" s="113" t="s">
        <v>122</v>
      </c>
      <c r="E21905" s="113" t="s">
        <v>127</v>
      </c>
      <c r="F21905" s="113" t="s">
        <v>200</v>
      </c>
      <c r="G21905" s="113">
        <v>1.40781672034471E-3</v>
      </c>
    </row>
    <row r="21906" spans="1:7" x14ac:dyDescent="0.25">
      <c r="A21906" s="108" t="str">
        <f t="shared" si="342"/>
        <v>PT_1995_NATIONAL TOTAL_DIOX</v>
      </c>
      <c r="B21906" s="113" t="s">
        <v>169</v>
      </c>
      <c r="C21906" s="113">
        <v>1995</v>
      </c>
      <c r="D21906" s="113" t="s">
        <v>122</v>
      </c>
      <c r="E21906" s="113" t="s">
        <v>128</v>
      </c>
      <c r="F21906" s="113" t="s">
        <v>200</v>
      </c>
      <c r="G21906" s="150">
        <v>5.5382224528836496E-7</v>
      </c>
    </row>
    <row r="21907" spans="1:7" x14ac:dyDescent="0.25">
      <c r="A21907" s="108" t="str">
        <f t="shared" si="342"/>
        <v>PT_1995_NATIONAL TOTAL_PAH</v>
      </c>
      <c r="B21907" s="113" t="s">
        <v>169</v>
      </c>
      <c r="C21907" s="113">
        <v>1995</v>
      </c>
      <c r="D21907" s="113" t="s">
        <v>122</v>
      </c>
      <c r="E21907" s="113" t="s">
        <v>129</v>
      </c>
      <c r="F21907" s="113" t="s">
        <v>200</v>
      </c>
      <c r="G21907" s="113">
        <v>1.9949860889364901E-2</v>
      </c>
    </row>
    <row r="21908" spans="1:7" x14ac:dyDescent="0.25">
      <c r="A21908" s="108" t="str">
        <f t="shared" si="342"/>
        <v>PT_1995_NATIONAL TOTAL_HCB</v>
      </c>
      <c r="B21908" s="113" t="s">
        <v>169</v>
      </c>
      <c r="C21908" s="113">
        <v>1995</v>
      </c>
      <c r="D21908" s="113" t="s">
        <v>122</v>
      </c>
      <c r="E21908" s="113" t="s">
        <v>130</v>
      </c>
      <c r="F21908" s="113" t="s">
        <v>200</v>
      </c>
      <c r="G21908" s="150">
        <v>7.5672124403634397E-5</v>
      </c>
    </row>
    <row r="21909" spans="1:7" x14ac:dyDescent="0.25">
      <c r="A21909" s="108" t="str">
        <f t="shared" si="342"/>
        <v>PT_1995_NATIONAL TOTAL_PCB</v>
      </c>
      <c r="B21909" s="113" t="s">
        <v>169</v>
      </c>
      <c r="C21909" s="113">
        <v>1995</v>
      </c>
      <c r="D21909" s="113" t="s">
        <v>122</v>
      </c>
      <c r="E21909" s="113" t="s">
        <v>259</v>
      </c>
      <c r="F21909" s="113" t="s">
        <v>200</v>
      </c>
      <c r="G21909" s="113">
        <v>8.5835133209416004E-4</v>
      </c>
    </row>
    <row r="21910" spans="1:7" x14ac:dyDescent="0.25">
      <c r="A21910" s="108" t="str">
        <f t="shared" si="342"/>
        <v>PT_1995_1A3(FS)_NOx</v>
      </c>
      <c r="B21910" s="113" t="s">
        <v>169</v>
      </c>
      <c r="C21910" s="113">
        <v>1995</v>
      </c>
      <c r="D21910" s="113" t="s">
        <v>132</v>
      </c>
      <c r="E21910" s="113" t="s">
        <v>199</v>
      </c>
      <c r="F21910" s="113" t="s">
        <v>200</v>
      </c>
      <c r="G21910" s="113">
        <v>111.97179295186299</v>
      </c>
    </row>
    <row r="21911" spans="1:7" x14ac:dyDescent="0.25">
      <c r="A21911" s="108" t="str">
        <f t="shared" si="342"/>
        <v>PT_1995_1A3(FS)_NMVOC</v>
      </c>
      <c r="B21911" s="113" t="s">
        <v>169</v>
      </c>
      <c r="C21911" s="113">
        <v>1995</v>
      </c>
      <c r="D21911" s="113" t="s">
        <v>132</v>
      </c>
      <c r="E21911" s="113" t="s">
        <v>123</v>
      </c>
      <c r="F21911" s="113" t="s">
        <v>200</v>
      </c>
      <c r="G21911" s="113">
        <v>91.455195148844197</v>
      </c>
    </row>
    <row r="21912" spans="1:7" x14ac:dyDescent="0.25">
      <c r="A21912" s="108" t="str">
        <f t="shared" si="342"/>
        <v>PT_1995_1A3(FS)_SOx</v>
      </c>
      <c r="B21912" s="113" t="s">
        <v>169</v>
      </c>
      <c r="C21912" s="113">
        <v>1995</v>
      </c>
      <c r="D21912" s="113" t="s">
        <v>132</v>
      </c>
      <c r="E21912" s="113" t="s">
        <v>201</v>
      </c>
      <c r="F21912" s="113" t="s">
        <v>200</v>
      </c>
      <c r="G21912" s="113">
        <v>12.9206221282854</v>
      </c>
    </row>
    <row r="21913" spans="1:7" x14ac:dyDescent="0.25">
      <c r="A21913" s="108" t="str">
        <f t="shared" si="342"/>
        <v>PT_1995_1A3(FS)_NH3</v>
      </c>
      <c r="B21913" s="113" t="s">
        <v>169</v>
      </c>
      <c r="C21913" s="113">
        <v>1995</v>
      </c>
      <c r="D21913" s="113" t="s">
        <v>132</v>
      </c>
      <c r="E21913" s="113" t="s">
        <v>124</v>
      </c>
      <c r="F21913" s="113" t="s">
        <v>200</v>
      </c>
      <c r="G21913" s="113">
        <v>0.638347313540922</v>
      </c>
    </row>
    <row r="21914" spans="1:7" x14ac:dyDescent="0.25">
      <c r="A21914" s="108" t="str">
        <f t="shared" si="342"/>
        <v>PT_1995_1A3(FS)_PM2.5</v>
      </c>
      <c r="B21914" s="113" t="s">
        <v>169</v>
      </c>
      <c r="C21914" s="113">
        <v>1995</v>
      </c>
      <c r="D21914" s="113" t="s">
        <v>132</v>
      </c>
      <c r="E21914" s="113" t="s">
        <v>203</v>
      </c>
      <c r="F21914" s="113" t="s">
        <v>200</v>
      </c>
      <c r="G21914" s="113">
        <v>7.5471578435938804</v>
      </c>
    </row>
    <row r="21915" spans="1:7" x14ac:dyDescent="0.25">
      <c r="A21915" s="108" t="str">
        <f t="shared" si="342"/>
        <v>PT_1995_3D_NOx</v>
      </c>
      <c r="B21915" s="113" t="s">
        <v>169</v>
      </c>
      <c r="C21915" s="113">
        <v>1995</v>
      </c>
      <c r="D21915" s="113" t="s">
        <v>206</v>
      </c>
      <c r="E21915" s="113" t="s">
        <v>199</v>
      </c>
      <c r="F21915" s="113" t="s">
        <v>200</v>
      </c>
      <c r="G21915" s="113">
        <v>10.527409069753499</v>
      </c>
    </row>
    <row r="21916" spans="1:7" x14ac:dyDescent="0.25">
      <c r="A21916" s="108" t="str">
        <f t="shared" si="342"/>
        <v>PT_1996_NATIONAL TOTAL_NOx</v>
      </c>
      <c r="B21916" s="113" t="s">
        <v>169</v>
      </c>
      <c r="C21916" s="113">
        <v>1996</v>
      </c>
      <c r="D21916" s="113" t="s">
        <v>122</v>
      </c>
      <c r="E21916" s="113" t="s">
        <v>199</v>
      </c>
      <c r="F21916" s="113" t="s">
        <v>200</v>
      </c>
      <c r="G21916" s="113">
        <v>279.63722882916602</v>
      </c>
    </row>
    <row r="21917" spans="1:7" x14ac:dyDescent="0.25">
      <c r="A21917" s="108" t="str">
        <f t="shared" si="342"/>
        <v>PT_1996_NATIONAL TOTAL_NMVOC</v>
      </c>
      <c r="B21917" s="113" t="s">
        <v>169</v>
      </c>
      <c r="C21917" s="113">
        <v>1996</v>
      </c>
      <c r="D21917" s="113" t="s">
        <v>122</v>
      </c>
      <c r="E21917" s="113" t="s">
        <v>123</v>
      </c>
      <c r="F21917" s="113" t="s">
        <v>200</v>
      </c>
      <c r="G21917" s="113">
        <v>259.58059150988697</v>
      </c>
    </row>
    <row r="21918" spans="1:7" x14ac:dyDescent="0.25">
      <c r="A21918" s="108" t="str">
        <f t="shared" si="342"/>
        <v>PT_1996_NATIONAL TOTAL_SOx</v>
      </c>
      <c r="B21918" s="113" t="s">
        <v>169</v>
      </c>
      <c r="C21918" s="113">
        <v>1996</v>
      </c>
      <c r="D21918" s="113" t="s">
        <v>122</v>
      </c>
      <c r="E21918" s="113" t="s">
        <v>201</v>
      </c>
      <c r="F21918" s="113" t="s">
        <v>200</v>
      </c>
      <c r="G21918" s="113">
        <v>262.67594615034</v>
      </c>
    </row>
    <row r="21919" spans="1:7" x14ac:dyDescent="0.25">
      <c r="A21919" s="108" t="str">
        <f t="shared" si="342"/>
        <v>PT_1996_NATIONAL TOTAL_NH3</v>
      </c>
      <c r="B21919" s="113" t="s">
        <v>169</v>
      </c>
      <c r="C21919" s="113">
        <v>1996</v>
      </c>
      <c r="D21919" s="113" t="s">
        <v>122</v>
      </c>
      <c r="E21919" s="113" t="s">
        <v>124</v>
      </c>
      <c r="F21919" s="113" t="s">
        <v>200</v>
      </c>
      <c r="G21919" s="113">
        <v>66.229306980337299</v>
      </c>
    </row>
    <row r="21920" spans="1:7" x14ac:dyDescent="0.25">
      <c r="A21920" s="108" t="str">
        <f t="shared" si="342"/>
        <v>PT_1996_NATIONAL TOTAL_PM2.5</v>
      </c>
      <c r="B21920" s="113" t="s">
        <v>169</v>
      </c>
      <c r="C21920" s="113">
        <v>1996</v>
      </c>
      <c r="D21920" s="113" t="s">
        <v>122</v>
      </c>
      <c r="E21920" s="113" t="s">
        <v>203</v>
      </c>
      <c r="F21920" s="113" t="s">
        <v>200</v>
      </c>
      <c r="G21920" s="113">
        <v>63.9541247099678</v>
      </c>
    </row>
    <row r="21921" spans="1:7" x14ac:dyDescent="0.25">
      <c r="A21921" s="108" t="str">
        <f t="shared" si="342"/>
        <v>PT_1996_NATIONAL TOTAL_Pb</v>
      </c>
      <c r="B21921" s="113" t="s">
        <v>169</v>
      </c>
      <c r="C21921" s="113">
        <v>1996</v>
      </c>
      <c r="D21921" s="113" t="s">
        <v>122</v>
      </c>
      <c r="E21921" s="113" t="s">
        <v>125</v>
      </c>
      <c r="F21921" s="113" t="s">
        <v>200</v>
      </c>
      <c r="G21921" s="113">
        <v>0.31237886969744</v>
      </c>
    </row>
    <row r="21922" spans="1:7" x14ac:dyDescent="0.25">
      <c r="A21922" s="108" t="str">
        <f t="shared" si="342"/>
        <v>PT_1996_NATIONAL TOTAL_Cd</v>
      </c>
      <c r="B21922" s="113" t="s">
        <v>169</v>
      </c>
      <c r="C21922" s="113">
        <v>1996</v>
      </c>
      <c r="D21922" s="113" t="s">
        <v>122</v>
      </c>
      <c r="E21922" s="113" t="s">
        <v>126</v>
      </c>
      <c r="F21922" s="113" t="s">
        <v>200</v>
      </c>
      <c r="G21922" s="113">
        <v>1.9710240278220099E-3</v>
      </c>
    </row>
    <row r="21923" spans="1:7" x14ac:dyDescent="0.25">
      <c r="A21923" s="108" t="str">
        <f t="shared" si="342"/>
        <v>PT_1996_NATIONAL TOTAL_Hg</v>
      </c>
      <c r="B21923" s="113" t="s">
        <v>169</v>
      </c>
      <c r="C21923" s="113">
        <v>1996</v>
      </c>
      <c r="D21923" s="113" t="s">
        <v>122</v>
      </c>
      <c r="E21923" s="113" t="s">
        <v>127</v>
      </c>
      <c r="F21923" s="113" t="s">
        <v>200</v>
      </c>
      <c r="G21923" s="113">
        <v>1.4476032681030599E-3</v>
      </c>
    </row>
    <row r="21924" spans="1:7" x14ac:dyDescent="0.25">
      <c r="A21924" s="108" t="str">
        <f t="shared" si="342"/>
        <v>PT_1996_NATIONAL TOTAL_DIOX</v>
      </c>
      <c r="B21924" s="113" t="s">
        <v>169</v>
      </c>
      <c r="C21924" s="113">
        <v>1996</v>
      </c>
      <c r="D21924" s="113" t="s">
        <v>122</v>
      </c>
      <c r="E21924" s="113" t="s">
        <v>128</v>
      </c>
      <c r="F21924" s="113" t="s">
        <v>200</v>
      </c>
      <c r="G21924" s="150">
        <v>6.0973158581812697E-7</v>
      </c>
    </row>
    <row r="21925" spans="1:7" x14ac:dyDescent="0.25">
      <c r="A21925" s="108" t="str">
        <f t="shared" si="342"/>
        <v>PT_1996_NATIONAL TOTAL_PAH</v>
      </c>
      <c r="B21925" s="113" t="s">
        <v>169</v>
      </c>
      <c r="C21925" s="113">
        <v>1996</v>
      </c>
      <c r="D21925" s="113" t="s">
        <v>122</v>
      </c>
      <c r="E21925" s="113" t="s">
        <v>129</v>
      </c>
      <c r="F21925" s="113" t="s">
        <v>200</v>
      </c>
      <c r="G21925" s="113">
        <v>1.9879660512052099E-2</v>
      </c>
    </row>
    <row r="21926" spans="1:7" x14ac:dyDescent="0.25">
      <c r="A21926" s="108" t="str">
        <f t="shared" si="342"/>
        <v>PT_1996_NATIONAL TOTAL_HCB</v>
      </c>
      <c r="B21926" s="113" t="s">
        <v>169</v>
      </c>
      <c r="C21926" s="113">
        <v>1996</v>
      </c>
      <c r="D21926" s="113" t="s">
        <v>122</v>
      </c>
      <c r="E21926" s="113" t="s">
        <v>130</v>
      </c>
      <c r="F21926" s="113" t="s">
        <v>200</v>
      </c>
      <c r="G21926" s="150">
        <v>8.4202903605079099E-5</v>
      </c>
    </row>
    <row r="21927" spans="1:7" x14ac:dyDescent="0.25">
      <c r="A21927" s="108" t="str">
        <f t="shared" si="342"/>
        <v>PT_1996_NATIONAL TOTAL_PCB</v>
      </c>
      <c r="B21927" s="113" t="s">
        <v>169</v>
      </c>
      <c r="C21927" s="113">
        <v>1996</v>
      </c>
      <c r="D21927" s="113" t="s">
        <v>122</v>
      </c>
      <c r="E21927" s="113" t="s">
        <v>259</v>
      </c>
      <c r="F21927" s="113" t="s">
        <v>200</v>
      </c>
      <c r="G21927" s="113">
        <v>8.5119596016969702E-4</v>
      </c>
    </row>
    <row r="21928" spans="1:7" x14ac:dyDescent="0.25">
      <c r="A21928" s="108" t="str">
        <f t="shared" si="342"/>
        <v>PT_1996_1A3(FS)_NOx</v>
      </c>
      <c r="B21928" s="113" t="s">
        <v>169</v>
      </c>
      <c r="C21928" s="113">
        <v>1996</v>
      </c>
      <c r="D21928" s="113" t="s">
        <v>132</v>
      </c>
      <c r="E21928" s="113" t="s">
        <v>199</v>
      </c>
      <c r="F21928" s="113" t="s">
        <v>200</v>
      </c>
      <c r="G21928" s="113">
        <v>112.912794879188</v>
      </c>
    </row>
    <row r="21929" spans="1:7" x14ac:dyDescent="0.25">
      <c r="A21929" s="108" t="str">
        <f t="shared" si="342"/>
        <v>PT_1996_1A3(FS)_NMVOC</v>
      </c>
      <c r="B21929" s="113" t="s">
        <v>169</v>
      </c>
      <c r="C21929" s="113">
        <v>1996</v>
      </c>
      <c r="D21929" s="113" t="s">
        <v>132</v>
      </c>
      <c r="E21929" s="113" t="s">
        <v>123</v>
      </c>
      <c r="F21929" s="113" t="s">
        <v>200</v>
      </c>
      <c r="G21929" s="113">
        <v>87.658759502049094</v>
      </c>
    </row>
    <row r="21930" spans="1:7" x14ac:dyDescent="0.25">
      <c r="A21930" s="108" t="str">
        <f t="shared" si="342"/>
        <v>PT_1996_1A3(FS)_SOx</v>
      </c>
      <c r="B21930" s="113" t="s">
        <v>169</v>
      </c>
      <c r="C21930" s="113">
        <v>1996</v>
      </c>
      <c r="D21930" s="113" t="s">
        <v>132</v>
      </c>
      <c r="E21930" s="113" t="s">
        <v>201</v>
      </c>
      <c r="F21930" s="113" t="s">
        <v>200</v>
      </c>
      <c r="G21930" s="113">
        <v>5.5991083058197697</v>
      </c>
    </row>
    <row r="21931" spans="1:7" x14ac:dyDescent="0.25">
      <c r="A21931" s="108" t="str">
        <f t="shared" si="342"/>
        <v>PT_1996_1A3(FS)_NH3</v>
      </c>
      <c r="B21931" s="113" t="s">
        <v>169</v>
      </c>
      <c r="C21931" s="113">
        <v>1996</v>
      </c>
      <c r="D21931" s="113" t="s">
        <v>132</v>
      </c>
      <c r="E21931" s="113" t="s">
        <v>124</v>
      </c>
      <c r="F21931" s="113" t="s">
        <v>200</v>
      </c>
      <c r="G21931" s="113">
        <v>0.812933796992511</v>
      </c>
    </row>
    <row r="21932" spans="1:7" x14ac:dyDescent="0.25">
      <c r="A21932" s="108" t="str">
        <f t="shared" si="342"/>
        <v>PT_1996_1A3(FS)_PM2.5</v>
      </c>
      <c r="B21932" s="113" t="s">
        <v>169</v>
      </c>
      <c r="C21932" s="113">
        <v>1996</v>
      </c>
      <c r="D21932" s="113" t="s">
        <v>132</v>
      </c>
      <c r="E21932" s="113" t="s">
        <v>203</v>
      </c>
      <c r="F21932" s="113" t="s">
        <v>200</v>
      </c>
      <c r="G21932" s="113">
        <v>7.6757267497153903</v>
      </c>
    </row>
    <row r="21933" spans="1:7" x14ac:dyDescent="0.25">
      <c r="A21933" s="108" t="str">
        <f t="shared" si="342"/>
        <v>PT_1996_3D_NOx</v>
      </c>
      <c r="B21933" s="113" t="s">
        <v>169</v>
      </c>
      <c r="C21933" s="113">
        <v>1996</v>
      </c>
      <c r="D21933" s="113" t="s">
        <v>206</v>
      </c>
      <c r="E21933" s="113" t="s">
        <v>199</v>
      </c>
      <c r="F21933" s="113" t="s">
        <v>200</v>
      </c>
      <c r="G21933" s="113">
        <v>11.478142898901201</v>
      </c>
    </row>
    <row r="21934" spans="1:7" x14ac:dyDescent="0.25">
      <c r="A21934" s="108" t="str">
        <f t="shared" si="342"/>
        <v>PT_1997_NATIONAL TOTAL_NOx</v>
      </c>
      <c r="B21934" s="113" t="s">
        <v>169</v>
      </c>
      <c r="C21934" s="113">
        <v>1997</v>
      </c>
      <c r="D21934" s="113" t="s">
        <v>122</v>
      </c>
      <c r="E21934" s="113" t="s">
        <v>199</v>
      </c>
      <c r="F21934" s="113" t="s">
        <v>200</v>
      </c>
      <c r="G21934" s="113">
        <v>282.04092520870199</v>
      </c>
    </row>
    <row r="21935" spans="1:7" x14ac:dyDescent="0.25">
      <c r="A21935" s="108" t="str">
        <f t="shared" si="342"/>
        <v>PT_1997_NATIONAL TOTAL_NMVOC</v>
      </c>
      <c r="B21935" s="113" t="s">
        <v>169</v>
      </c>
      <c r="C21935" s="113">
        <v>1997</v>
      </c>
      <c r="D21935" s="113" t="s">
        <v>122</v>
      </c>
      <c r="E21935" s="113" t="s">
        <v>123</v>
      </c>
      <c r="F21935" s="113" t="s">
        <v>200</v>
      </c>
      <c r="G21935" s="113">
        <v>263.22572400302801</v>
      </c>
    </row>
    <row r="21936" spans="1:7" x14ac:dyDescent="0.25">
      <c r="A21936" s="108" t="str">
        <f t="shared" si="342"/>
        <v>PT_1997_NATIONAL TOTAL_SOx</v>
      </c>
      <c r="B21936" s="113" t="s">
        <v>169</v>
      </c>
      <c r="C21936" s="113">
        <v>1997</v>
      </c>
      <c r="D21936" s="113" t="s">
        <v>122</v>
      </c>
      <c r="E21936" s="113" t="s">
        <v>201</v>
      </c>
      <c r="F21936" s="113" t="s">
        <v>200</v>
      </c>
      <c r="G21936" s="113">
        <v>274.78709244993303</v>
      </c>
    </row>
    <row r="21937" spans="1:7" x14ac:dyDescent="0.25">
      <c r="A21937" s="108" t="str">
        <f t="shared" si="342"/>
        <v>PT_1997_NATIONAL TOTAL_NH3</v>
      </c>
      <c r="B21937" s="113" t="s">
        <v>169</v>
      </c>
      <c r="C21937" s="113">
        <v>1997</v>
      </c>
      <c r="D21937" s="113" t="s">
        <v>122</v>
      </c>
      <c r="E21937" s="113" t="s">
        <v>124</v>
      </c>
      <c r="F21937" s="113" t="s">
        <v>200</v>
      </c>
      <c r="G21937" s="113">
        <v>65.483069219580599</v>
      </c>
    </row>
    <row r="21938" spans="1:7" x14ac:dyDescent="0.25">
      <c r="A21938" s="108" t="str">
        <f t="shared" si="342"/>
        <v>PT_1997_NATIONAL TOTAL_PM2.5</v>
      </c>
      <c r="B21938" s="113" t="s">
        <v>169</v>
      </c>
      <c r="C21938" s="113">
        <v>1997</v>
      </c>
      <c r="D21938" s="113" t="s">
        <v>122</v>
      </c>
      <c r="E21938" s="113" t="s">
        <v>203</v>
      </c>
      <c r="F21938" s="113" t="s">
        <v>200</v>
      </c>
      <c r="G21938" s="113">
        <v>65.347144504508094</v>
      </c>
    </row>
    <row r="21939" spans="1:7" x14ac:dyDescent="0.25">
      <c r="A21939" s="108" t="str">
        <f t="shared" si="342"/>
        <v>PT_1997_NATIONAL TOTAL_Pb</v>
      </c>
      <c r="B21939" s="113" t="s">
        <v>169</v>
      </c>
      <c r="C21939" s="113">
        <v>1997</v>
      </c>
      <c r="D21939" s="113" t="s">
        <v>122</v>
      </c>
      <c r="E21939" s="113" t="s">
        <v>125</v>
      </c>
      <c r="F21939" s="113" t="s">
        <v>200</v>
      </c>
      <c r="G21939" s="113">
        <v>0.31621935543562102</v>
      </c>
    </row>
    <row r="21940" spans="1:7" x14ac:dyDescent="0.25">
      <c r="A21940" s="108" t="str">
        <f t="shared" si="342"/>
        <v>PT_1997_NATIONAL TOTAL_Cd</v>
      </c>
      <c r="B21940" s="113" t="s">
        <v>169</v>
      </c>
      <c r="C21940" s="113">
        <v>1997</v>
      </c>
      <c r="D21940" s="113" t="s">
        <v>122</v>
      </c>
      <c r="E21940" s="113" t="s">
        <v>126</v>
      </c>
      <c r="F21940" s="113" t="s">
        <v>200</v>
      </c>
      <c r="G21940" s="113">
        <v>2.0269770602330201E-3</v>
      </c>
    </row>
    <row r="21941" spans="1:7" x14ac:dyDescent="0.25">
      <c r="A21941" s="108" t="str">
        <f t="shared" si="342"/>
        <v>PT_1997_NATIONAL TOTAL_Hg</v>
      </c>
      <c r="B21941" s="113" t="s">
        <v>169</v>
      </c>
      <c r="C21941" s="113">
        <v>1997</v>
      </c>
      <c r="D21941" s="113" t="s">
        <v>122</v>
      </c>
      <c r="E21941" s="113" t="s">
        <v>127</v>
      </c>
      <c r="F21941" s="113" t="s">
        <v>200</v>
      </c>
      <c r="G21941" s="113">
        <v>1.6123086488412401E-3</v>
      </c>
    </row>
    <row r="21942" spans="1:7" x14ac:dyDescent="0.25">
      <c r="A21942" s="108" t="str">
        <f t="shared" si="342"/>
        <v>PT_1997_NATIONAL TOTAL_DIOX</v>
      </c>
      <c r="B21942" s="113" t="s">
        <v>169</v>
      </c>
      <c r="C21942" s="113">
        <v>1997</v>
      </c>
      <c r="D21942" s="113" t="s">
        <v>122</v>
      </c>
      <c r="E21942" s="113" t="s">
        <v>128</v>
      </c>
      <c r="F21942" s="113" t="s">
        <v>200</v>
      </c>
      <c r="G21942" s="150">
        <v>6.9802389609961795E-7</v>
      </c>
    </row>
    <row r="21943" spans="1:7" x14ac:dyDescent="0.25">
      <c r="A21943" s="108" t="str">
        <f t="shared" si="342"/>
        <v>PT_1997_NATIONAL TOTAL_PAH</v>
      </c>
      <c r="B21943" s="113" t="s">
        <v>169</v>
      </c>
      <c r="C21943" s="113">
        <v>1997</v>
      </c>
      <c r="D21943" s="113" t="s">
        <v>122</v>
      </c>
      <c r="E21943" s="113" t="s">
        <v>129</v>
      </c>
      <c r="F21943" s="113" t="s">
        <v>200</v>
      </c>
      <c r="G21943" s="113">
        <v>1.9883341399750201E-2</v>
      </c>
    </row>
    <row r="21944" spans="1:7" x14ac:dyDescent="0.25">
      <c r="A21944" s="108" t="str">
        <f t="shared" si="342"/>
        <v>PT_1997_NATIONAL TOTAL_HCB</v>
      </c>
      <c r="B21944" s="113" t="s">
        <v>169</v>
      </c>
      <c r="C21944" s="113">
        <v>1997</v>
      </c>
      <c r="D21944" s="113" t="s">
        <v>122</v>
      </c>
      <c r="E21944" s="113" t="s">
        <v>130</v>
      </c>
      <c r="F21944" s="113" t="s">
        <v>200</v>
      </c>
      <c r="G21944" s="150">
        <v>8.3691060610037004E-5</v>
      </c>
    </row>
    <row r="21945" spans="1:7" x14ac:dyDescent="0.25">
      <c r="A21945" s="108" t="str">
        <f t="shared" si="342"/>
        <v>PT_1997_NATIONAL TOTAL_PCB</v>
      </c>
      <c r="B21945" s="113" t="s">
        <v>169</v>
      </c>
      <c r="C21945" s="113">
        <v>1997</v>
      </c>
      <c r="D21945" s="113" t="s">
        <v>122</v>
      </c>
      <c r="E21945" s="113" t="s">
        <v>259</v>
      </c>
      <c r="F21945" s="113" t="s">
        <v>200</v>
      </c>
      <c r="G21945" s="113">
        <v>8.5043016035852496E-4</v>
      </c>
    </row>
    <row r="21946" spans="1:7" x14ac:dyDescent="0.25">
      <c r="A21946" s="108" t="str">
        <f t="shared" si="342"/>
        <v>PT_1997_1A3(FS)_NOx</v>
      </c>
      <c r="B21946" s="113" t="s">
        <v>169</v>
      </c>
      <c r="C21946" s="113">
        <v>1997</v>
      </c>
      <c r="D21946" s="113" t="s">
        <v>132</v>
      </c>
      <c r="E21946" s="113" t="s">
        <v>199</v>
      </c>
      <c r="F21946" s="113" t="s">
        <v>200</v>
      </c>
      <c r="G21946" s="113">
        <v>112.937388468538</v>
      </c>
    </row>
    <row r="21947" spans="1:7" x14ac:dyDescent="0.25">
      <c r="A21947" s="108" t="str">
        <f t="shared" si="342"/>
        <v>PT_1997_1A3(FS)_NMVOC</v>
      </c>
      <c r="B21947" s="113" t="s">
        <v>169</v>
      </c>
      <c r="C21947" s="113">
        <v>1997</v>
      </c>
      <c r="D21947" s="113" t="s">
        <v>132</v>
      </c>
      <c r="E21947" s="113" t="s">
        <v>123</v>
      </c>
      <c r="F21947" s="113" t="s">
        <v>200</v>
      </c>
      <c r="G21947" s="113">
        <v>82.451687996821903</v>
      </c>
    </row>
    <row r="21948" spans="1:7" x14ac:dyDescent="0.25">
      <c r="A21948" s="108" t="str">
        <f t="shared" si="342"/>
        <v>PT_1997_1A3(FS)_SOx</v>
      </c>
      <c r="B21948" s="113" t="s">
        <v>169</v>
      </c>
      <c r="C21948" s="113">
        <v>1997</v>
      </c>
      <c r="D21948" s="113" t="s">
        <v>132</v>
      </c>
      <c r="E21948" s="113" t="s">
        <v>201</v>
      </c>
      <c r="F21948" s="113" t="s">
        <v>200</v>
      </c>
      <c r="G21948" s="113">
        <v>5.6858171725230999</v>
      </c>
    </row>
    <row r="21949" spans="1:7" x14ac:dyDescent="0.25">
      <c r="A21949" s="108" t="str">
        <f t="shared" si="342"/>
        <v>PT_1997_1A3(FS)_NH3</v>
      </c>
      <c r="B21949" s="113" t="s">
        <v>169</v>
      </c>
      <c r="C21949" s="113">
        <v>1997</v>
      </c>
      <c r="D21949" s="113" t="s">
        <v>132</v>
      </c>
      <c r="E21949" s="113" t="s">
        <v>124</v>
      </c>
      <c r="F21949" s="113" t="s">
        <v>200</v>
      </c>
      <c r="G21949" s="113">
        <v>0.97315141394135596</v>
      </c>
    </row>
    <row r="21950" spans="1:7" x14ac:dyDescent="0.25">
      <c r="A21950" s="108" t="str">
        <f t="shared" si="342"/>
        <v>PT_1997_1A3(FS)_PM2.5</v>
      </c>
      <c r="B21950" s="113" t="s">
        <v>169</v>
      </c>
      <c r="C21950" s="113">
        <v>1997</v>
      </c>
      <c r="D21950" s="113" t="s">
        <v>132</v>
      </c>
      <c r="E21950" s="113" t="s">
        <v>203</v>
      </c>
      <c r="F21950" s="113" t="s">
        <v>200</v>
      </c>
      <c r="G21950" s="113">
        <v>7.6082088756530997</v>
      </c>
    </row>
    <row r="21951" spans="1:7" x14ac:dyDescent="0.25">
      <c r="A21951" s="108" t="str">
        <f t="shared" si="342"/>
        <v>PT_1997_3D_NOx</v>
      </c>
      <c r="B21951" s="113" t="s">
        <v>169</v>
      </c>
      <c r="C21951" s="113">
        <v>1997</v>
      </c>
      <c r="D21951" s="113" t="s">
        <v>206</v>
      </c>
      <c r="E21951" s="113" t="s">
        <v>199</v>
      </c>
      <c r="F21951" s="113" t="s">
        <v>200</v>
      </c>
      <c r="G21951" s="113">
        <v>11.367485079764201</v>
      </c>
    </row>
    <row r="21952" spans="1:7" x14ac:dyDescent="0.25">
      <c r="A21952" s="108" t="str">
        <f t="shared" si="342"/>
        <v>PT_1998_NATIONAL TOTAL_NOx</v>
      </c>
      <c r="B21952" s="113" t="s">
        <v>169</v>
      </c>
      <c r="C21952" s="113">
        <v>1998</v>
      </c>
      <c r="D21952" s="113" t="s">
        <v>122</v>
      </c>
      <c r="E21952" s="113" t="s">
        <v>199</v>
      </c>
      <c r="F21952" s="113" t="s">
        <v>200</v>
      </c>
      <c r="G21952" s="113">
        <v>295.05483487653697</v>
      </c>
    </row>
    <row r="21953" spans="1:7" x14ac:dyDescent="0.25">
      <c r="A21953" s="108" t="str">
        <f t="shared" si="342"/>
        <v>PT_1998_NATIONAL TOTAL_NMVOC</v>
      </c>
      <c r="B21953" s="113" t="s">
        <v>169</v>
      </c>
      <c r="C21953" s="113">
        <v>1998</v>
      </c>
      <c r="D21953" s="113" t="s">
        <v>122</v>
      </c>
      <c r="E21953" s="113" t="s">
        <v>123</v>
      </c>
      <c r="F21953" s="113" t="s">
        <v>200</v>
      </c>
      <c r="G21953" s="113">
        <v>264.56142539630702</v>
      </c>
    </row>
    <row r="21954" spans="1:7" x14ac:dyDescent="0.25">
      <c r="A21954" s="108" t="str">
        <f t="shared" ref="A21954:A22017" si="343">CONCATENATE(B21954,"_",C21954,"_",D21954,"_",E21954)</f>
        <v>PT_1998_NATIONAL TOTAL_SOx</v>
      </c>
      <c r="B21954" s="113" t="s">
        <v>169</v>
      </c>
      <c r="C21954" s="113">
        <v>1998</v>
      </c>
      <c r="D21954" s="113" t="s">
        <v>122</v>
      </c>
      <c r="E21954" s="113" t="s">
        <v>201</v>
      </c>
      <c r="F21954" s="113" t="s">
        <v>200</v>
      </c>
      <c r="G21954" s="113">
        <v>321.96250235037797</v>
      </c>
    </row>
    <row r="21955" spans="1:7" x14ac:dyDescent="0.25">
      <c r="A21955" s="108" t="str">
        <f t="shared" si="343"/>
        <v>PT_1998_NATIONAL TOTAL_NH3</v>
      </c>
      <c r="B21955" s="113" t="s">
        <v>169</v>
      </c>
      <c r="C21955" s="113">
        <v>1998</v>
      </c>
      <c r="D21955" s="113" t="s">
        <v>122</v>
      </c>
      <c r="E21955" s="113" t="s">
        <v>124</v>
      </c>
      <c r="F21955" s="113" t="s">
        <v>200</v>
      </c>
      <c r="G21955" s="113">
        <v>63.542466352792196</v>
      </c>
    </row>
    <row r="21956" spans="1:7" x14ac:dyDescent="0.25">
      <c r="A21956" s="108" t="str">
        <f t="shared" si="343"/>
        <v>PT_1998_NATIONAL TOTAL_PM2.5</v>
      </c>
      <c r="B21956" s="113" t="s">
        <v>169</v>
      </c>
      <c r="C21956" s="113">
        <v>1998</v>
      </c>
      <c r="D21956" s="113" t="s">
        <v>122</v>
      </c>
      <c r="E21956" s="113" t="s">
        <v>203</v>
      </c>
      <c r="F21956" s="113" t="s">
        <v>200</v>
      </c>
      <c r="G21956" s="113">
        <v>72.657900141885705</v>
      </c>
    </row>
    <row r="21957" spans="1:7" x14ac:dyDescent="0.25">
      <c r="A21957" s="108" t="str">
        <f t="shared" si="343"/>
        <v>PT_1998_NATIONAL TOTAL_Pb</v>
      </c>
      <c r="B21957" s="113" t="s">
        <v>169</v>
      </c>
      <c r="C21957" s="113">
        <v>1998</v>
      </c>
      <c r="D21957" s="113" t="s">
        <v>122</v>
      </c>
      <c r="E21957" s="113" t="s">
        <v>125</v>
      </c>
      <c r="F21957" s="113" t="s">
        <v>200</v>
      </c>
      <c r="G21957" s="113">
        <v>0.32828890386606202</v>
      </c>
    </row>
    <row r="21958" spans="1:7" x14ac:dyDescent="0.25">
      <c r="A21958" s="108" t="str">
        <f t="shared" si="343"/>
        <v>PT_1998_NATIONAL TOTAL_Cd</v>
      </c>
      <c r="B21958" s="113" t="s">
        <v>169</v>
      </c>
      <c r="C21958" s="113">
        <v>1998</v>
      </c>
      <c r="D21958" s="113" t="s">
        <v>122</v>
      </c>
      <c r="E21958" s="113" t="s">
        <v>126</v>
      </c>
      <c r="F21958" s="113" t="s">
        <v>200</v>
      </c>
      <c r="G21958" s="113">
        <v>2.0531384410799399E-3</v>
      </c>
    </row>
    <row r="21959" spans="1:7" x14ac:dyDescent="0.25">
      <c r="A21959" s="108" t="str">
        <f t="shared" si="343"/>
        <v>PT_1998_NATIONAL TOTAL_Hg</v>
      </c>
      <c r="B21959" s="113" t="s">
        <v>169</v>
      </c>
      <c r="C21959" s="113">
        <v>1998</v>
      </c>
      <c r="D21959" s="113" t="s">
        <v>122</v>
      </c>
      <c r="E21959" s="113" t="s">
        <v>127</v>
      </c>
      <c r="F21959" s="113" t="s">
        <v>200</v>
      </c>
      <c r="G21959" s="113">
        <v>1.4054518986734001E-3</v>
      </c>
    </row>
    <row r="21960" spans="1:7" x14ac:dyDescent="0.25">
      <c r="A21960" s="108" t="str">
        <f t="shared" si="343"/>
        <v>PT_1998_NATIONAL TOTAL_DIOX</v>
      </c>
      <c r="B21960" s="113" t="s">
        <v>169</v>
      </c>
      <c r="C21960" s="113">
        <v>1998</v>
      </c>
      <c r="D21960" s="113" t="s">
        <v>122</v>
      </c>
      <c r="E21960" s="113" t="s">
        <v>128</v>
      </c>
      <c r="F21960" s="113" t="s">
        <v>200</v>
      </c>
      <c r="G21960" s="150">
        <v>5.4475715019510996E-7</v>
      </c>
    </row>
    <row r="21961" spans="1:7" x14ac:dyDescent="0.25">
      <c r="A21961" s="108" t="str">
        <f t="shared" si="343"/>
        <v>PT_1998_NATIONAL TOTAL_PAH</v>
      </c>
      <c r="B21961" s="113" t="s">
        <v>169</v>
      </c>
      <c r="C21961" s="113">
        <v>1998</v>
      </c>
      <c r="D21961" s="113" t="s">
        <v>122</v>
      </c>
      <c r="E21961" s="113" t="s">
        <v>129</v>
      </c>
      <c r="F21961" s="113" t="s">
        <v>200</v>
      </c>
      <c r="G21961" s="113">
        <v>1.9458077071070699E-2</v>
      </c>
    </row>
    <row r="21962" spans="1:7" x14ac:dyDescent="0.25">
      <c r="A21962" s="108" t="str">
        <f t="shared" si="343"/>
        <v>PT_1998_NATIONAL TOTAL_HCB</v>
      </c>
      <c r="B21962" s="113" t="s">
        <v>169</v>
      </c>
      <c r="C21962" s="113">
        <v>1998</v>
      </c>
      <c r="D21962" s="113" t="s">
        <v>122</v>
      </c>
      <c r="E21962" s="113" t="s">
        <v>130</v>
      </c>
      <c r="F21962" s="113" t="s">
        <v>200</v>
      </c>
      <c r="G21962" s="150">
        <v>9.2802923436508504E-5</v>
      </c>
    </row>
    <row r="21963" spans="1:7" x14ac:dyDescent="0.25">
      <c r="A21963" s="108" t="str">
        <f t="shared" si="343"/>
        <v>PT_1998_NATIONAL TOTAL_PCB</v>
      </c>
      <c r="B21963" s="113" t="s">
        <v>169</v>
      </c>
      <c r="C21963" s="113">
        <v>1998</v>
      </c>
      <c r="D21963" s="113" t="s">
        <v>122</v>
      </c>
      <c r="E21963" s="113" t="s">
        <v>259</v>
      </c>
      <c r="F21963" s="113" t="s">
        <v>200</v>
      </c>
      <c r="G21963" s="113">
        <v>7.8997408733111601E-4</v>
      </c>
    </row>
    <row r="21964" spans="1:7" x14ac:dyDescent="0.25">
      <c r="A21964" s="108" t="str">
        <f t="shared" si="343"/>
        <v>PT_1998_1A3(FS)_NOx</v>
      </c>
      <c r="B21964" s="113" t="s">
        <v>169</v>
      </c>
      <c r="C21964" s="113">
        <v>1998</v>
      </c>
      <c r="D21964" s="113" t="s">
        <v>132</v>
      </c>
      <c r="E21964" s="113" t="s">
        <v>199</v>
      </c>
      <c r="F21964" s="113" t="s">
        <v>200</v>
      </c>
      <c r="G21964" s="113">
        <v>118.90682493414999</v>
      </c>
    </row>
    <row r="21965" spans="1:7" x14ac:dyDescent="0.25">
      <c r="A21965" s="108" t="str">
        <f t="shared" si="343"/>
        <v>PT_1998_1A3(FS)_NMVOC</v>
      </c>
      <c r="B21965" s="113" t="s">
        <v>169</v>
      </c>
      <c r="C21965" s="113">
        <v>1998</v>
      </c>
      <c r="D21965" s="113" t="s">
        <v>132</v>
      </c>
      <c r="E21965" s="113" t="s">
        <v>123</v>
      </c>
      <c r="F21965" s="113" t="s">
        <v>200</v>
      </c>
      <c r="G21965" s="113">
        <v>78.761074664784203</v>
      </c>
    </row>
    <row r="21966" spans="1:7" x14ac:dyDescent="0.25">
      <c r="A21966" s="108" t="str">
        <f t="shared" si="343"/>
        <v>PT_1998_1A3(FS)_SOx</v>
      </c>
      <c r="B21966" s="113" t="s">
        <v>169</v>
      </c>
      <c r="C21966" s="113">
        <v>1998</v>
      </c>
      <c r="D21966" s="113" t="s">
        <v>132</v>
      </c>
      <c r="E21966" s="113" t="s">
        <v>201</v>
      </c>
      <c r="F21966" s="113" t="s">
        <v>200</v>
      </c>
      <c r="G21966" s="113">
        <v>6.0354926969901603</v>
      </c>
    </row>
    <row r="21967" spans="1:7" x14ac:dyDescent="0.25">
      <c r="A21967" s="108" t="str">
        <f t="shared" si="343"/>
        <v>PT_1998_1A3(FS)_NH3</v>
      </c>
      <c r="B21967" s="113" t="s">
        <v>169</v>
      </c>
      <c r="C21967" s="113">
        <v>1998</v>
      </c>
      <c r="D21967" s="113" t="s">
        <v>132</v>
      </c>
      <c r="E21967" s="113" t="s">
        <v>124</v>
      </c>
      <c r="F21967" s="113" t="s">
        <v>200</v>
      </c>
      <c r="G21967" s="113">
        <v>1.1425692707842401</v>
      </c>
    </row>
    <row r="21968" spans="1:7" x14ac:dyDescent="0.25">
      <c r="A21968" s="108" t="str">
        <f t="shared" si="343"/>
        <v>PT_1998_1A3(FS)_PM2.5</v>
      </c>
      <c r="B21968" s="113" t="s">
        <v>169</v>
      </c>
      <c r="C21968" s="113">
        <v>1998</v>
      </c>
      <c r="D21968" s="113" t="s">
        <v>132</v>
      </c>
      <c r="E21968" s="113" t="s">
        <v>203</v>
      </c>
      <c r="F21968" s="113" t="s">
        <v>200</v>
      </c>
      <c r="G21968" s="113">
        <v>7.9660407077260604</v>
      </c>
    </row>
    <row r="21969" spans="1:7" x14ac:dyDescent="0.25">
      <c r="A21969" s="108" t="str">
        <f t="shared" si="343"/>
        <v>PT_1998_3D_NOx</v>
      </c>
      <c r="B21969" s="113" t="s">
        <v>169</v>
      </c>
      <c r="C21969" s="113">
        <v>1998</v>
      </c>
      <c r="D21969" s="113" t="s">
        <v>206</v>
      </c>
      <c r="E21969" s="113" t="s">
        <v>199</v>
      </c>
      <c r="F21969" s="113" t="s">
        <v>200</v>
      </c>
      <c r="G21969" s="113">
        <v>10.833862715686401</v>
      </c>
    </row>
    <row r="21970" spans="1:7" x14ac:dyDescent="0.25">
      <c r="A21970" s="108" t="str">
        <f t="shared" si="343"/>
        <v>PT_1999_NATIONAL TOTAL_NOx</v>
      </c>
      <c r="B21970" s="113" t="s">
        <v>169</v>
      </c>
      <c r="C21970" s="113">
        <v>1999</v>
      </c>
      <c r="D21970" s="113" t="s">
        <v>122</v>
      </c>
      <c r="E21970" s="113" t="s">
        <v>199</v>
      </c>
      <c r="F21970" s="113" t="s">
        <v>200</v>
      </c>
      <c r="G21970" s="113">
        <v>306.60096056255998</v>
      </c>
    </row>
    <row r="21971" spans="1:7" x14ac:dyDescent="0.25">
      <c r="A21971" s="108" t="str">
        <f t="shared" si="343"/>
        <v>PT_1999_NATIONAL TOTAL_NMVOC</v>
      </c>
      <c r="B21971" s="113" t="s">
        <v>169</v>
      </c>
      <c r="C21971" s="113">
        <v>1999</v>
      </c>
      <c r="D21971" s="113" t="s">
        <v>122</v>
      </c>
      <c r="E21971" s="113" t="s">
        <v>123</v>
      </c>
      <c r="F21971" s="113" t="s">
        <v>200</v>
      </c>
      <c r="G21971" s="113">
        <v>265.11562428829097</v>
      </c>
    </row>
    <row r="21972" spans="1:7" x14ac:dyDescent="0.25">
      <c r="A21972" s="108" t="str">
        <f t="shared" si="343"/>
        <v>PT_1999_NATIONAL TOTAL_SOx</v>
      </c>
      <c r="B21972" s="113" t="s">
        <v>169</v>
      </c>
      <c r="C21972" s="113">
        <v>1999</v>
      </c>
      <c r="D21972" s="113" t="s">
        <v>122</v>
      </c>
      <c r="E21972" s="113" t="s">
        <v>201</v>
      </c>
      <c r="F21972" s="113" t="s">
        <v>200</v>
      </c>
      <c r="G21972" s="113">
        <v>330.83042419741702</v>
      </c>
    </row>
    <row r="21973" spans="1:7" x14ac:dyDescent="0.25">
      <c r="A21973" s="108" t="str">
        <f t="shared" si="343"/>
        <v>PT_1999_NATIONAL TOTAL_NH3</v>
      </c>
      <c r="B21973" s="113" t="s">
        <v>169</v>
      </c>
      <c r="C21973" s="113">
        <v>1999</v>
      </c>
      <c r="D21973" s="113" t="s">
        <v>122</v>
      </c>
      <c r="E21973" s="113" t="s">
        <v>124</v>
      </c>
      <c r="F21973" s="113" t="s">
        <v>200</v>
      </c>
      <c r="G21973" s="113">
        <v>66.384703110137906</v>
      </c>
    </row>
    <row r="21974" spans="1:7" x14ac:dyDescent="0.25">
      <c r="A21974" s="108" t="str">
        <f t="shared" si="343"/>
        <v>PT_1999_NATIONAL TOTAL_PM2.5</v>
      </c>
      <c r="B21974" s="113" t="s">
        <v>169</v>
      </c>
      <c r="C21974" s="113">
        <v>1999</v>
      </c>
      <c r="D21974" s="113" t="s">
        <v>122</v>
      </c>
      <c r="E21974" s="113" t="s">
        <v>203</v>
      </c>
      <c r="F21974" s="113" t="s">
        <v>200</v>
      </c>
      <c r="G21974" s="113">
        <v>67.898171684221793</v>
      </c>
    </row>
    <row r="21975" spans="1:7" x14ac:dyDescent="0.25">
      <c r="A21975" s="108" t="str">
        <f t="shared" si="343"/>
        <v>PT_1999_NATIONAL TOTAL_Pb</v>
      </c>
      <c r="B21975" s="113" t="s">
        <v>169</v>
      </c>
      <c r="C21975" s="113">
        <v>1999</v>
      </c>
      <c r="D21975" s="113" t="s">
        <v>122</v>
      </c>
      <c r="E21975" s="113" t="s">
        <v>125</v>
      </c>
      <c r="F21975" s="113" t="s">
        <v>200</v>
      </c>
      <c r="G21975" s="113">
        <v>0.33272040918183199</v>
      </c>
    </row>
    <row r="21976" spans="1:7" x14ac:dyDescent="0.25">
      <c r="A21976" s="108" t="str">
        <f t="shared" si="343"/>
        <v>PT_1999_NATIONAL TOTAL_Cd</v>
      </c>
      <c r="B21976" s="113" t="s">
        <v>169</v>
      </c>
      <c r="C21976" s="113">
        <v>1999</v>
      </c>
      <c r="D21976" s="113" t="s">
        <v>122</v>
      </c>
      <c r="E21976" s="113" t="s">
        <v>126</v>
      </c>
      <c r="F21976" s="113" t="s">
        <v>200</v>
      </c>
      <c r="G21976" s="113">
        <v>2.0969850683657401E-3</v>
      </c>
    </row>
    <row r="21977" spans="1:7" x14ac:dyDescent="0.25">
      <c r="A21977" s="108" t="str">
        <f t="shared" si="343"/>
        <v>PT_1999_NATIONAL TOTAL_Hg</v>
      </c>
      <c r="B21977" s="113" t="s">
        <v>169</v>
      </c>
      <c r="C21977" s="113">
        <v>1999</v>
      </c>
      <c r="D21977" s="113" t="s">
        <v>122</v>
      </c>
      <c r="E21977" s="113" t="s">
        <v>127</v>
      </c>
      <c r="F21977" s="113" t="s">
        <v>200</v>
      </c>
      <c r="G21977" s="113">
        <v>1.40748900894636E-3</v>
      </c>
    </row>
    <row r="21978" spans="1:7" x14ac:dyDescent="0.25">
      <c r="A21978" s="108" t="str">
        <f t="shared" si="343"/>
        <v>PT_1999_NATIONAL TOTAL_DIOX</v>
      </c>
      <c r="B21978" s="113" t="s">
        <v>169</v>
      </c>
      <c r="C21978" s="113">
        <v>1999</v>
      </c>
      <c r="D21978" s="113" t="s">
        <v>122</v>
      </c>
      <c r="E21978" s="113" t="s">
        <v>128</v>
      </c>
      <c r="F21978" s="113" t="s">
        <v>200</v>
      </c>
      <c r="G21978" s="150">
        <v>4.8952626499451601E-7</v>
      </c>
    </row>
    <row r="21979" spans="1:7" x14ac:dyDescent="0.25">
      <c r="A21979" s="108" t="str">
        <f t="shared" si="343"/>
        <v>PT_1999_NATIONAL TOTAL_PAH</v>
      </c>
      <c r="B21979" s="113" t="s">
        <v>169</v>
      </c>
      <c r="C21979" s="113">
        <v>1999</v>
      </c>
      <c r="D21979" s="113" t="s">
        <v>122</v>
      </c>
      <c r="E21979" s="113" t="s">
        <v>129</v>
      </c>
      <c r="F21979" s="113" t="s">
        <v>200</v>
      </c>
      <c r="G21979" s="113">
        <v>1.88458701739329E-2</v>
      </c>
    </row>
    <row r="21980" spans="1:7" x14ac:dyDescent="0.25">
      <c r="A21980" s="108" t="str">
        <f t="shared" si="343"/>
        <v>PT_1999_NATIONAL TOTAL_HCB</v>
      </c>
      <c r="B21980" s="113" t="s">
        <v>169</v>
      </c>
      <c r="C21980" s="113">
        <v>1999</v>
      </c>
      <c r="D21980" s="113" t="s">
        <v>122</v>
      </c>
      <c r="E21980" s="113" t="s">
        <v>130</v>
      </c>
      <c r="F21980" s="113" t="s">
        <v>200</v>
      </c>
      <c r="G21980" s="150">
        <v>8.8681083647291107E-5</v>
      </c>
    </row>
    <row r="21981" spans="1:7" x14ac:dyDescent="0.25">
      <c r="A21981" s="108" t="str">
        <f t="shared" si="343"/>
        <v>PT_1999_NATIONAL TOTAL_PCB</v>
      </c>
      <c r="B21981" s="113" t="s">
        <v>169</v>
      </c>
      <c r="C21981" s="113">
        <v>1999</v>
      </c>
      <c r="D21981" s="113" t="s">
        <v>122</v>
      </c>
      <c r="E21981" s="113" t="s">
        <v>259</v>
      </c>
      <c r="F21981" s="113" t="s">
        <v>200</v>
      </c>
      <c r="G21981" s="113">
        <v>7.8761902424642402E-4</v>
      </c>
    </row>
    <row r="21982" spans="1:7" x14ac:dyDescent="0.25">
      <c r="A21982" s="108" t="str">
        <f t="shared" si="343"/>
        <v>PT_1999_1A3(FS)_NOx</v>
      </c>
      <c r="B21982" s="113" t="s">
        <v>169</v>
      </c>
      <c r="C21982" s="113">
        <v>1999</v>
      </c>
      <c r="D21982" s="113" t="s">
        <v>132</v>
      </c>
      <c r="E21982" s="113" t="s">
        <v>199</v>
      </c>
      <c r="F21982" s="113" t="s">
        <v>200</v>
      </c>
      <c r="G21982" s="113">
        <v>120.38257037419299</v>
      </c>
    </row>
    <row r="21983" spans="1:7" x14ac:dyDescent="0.25">
      <c r="A21983" s="108" t="str">
        <f t="shared" si="343"/>
        <v>PT_1999_1A3(FS)_NMVOC</v>
      </c>
      <c r="B21983" s="113" t="s">
        <v>169</v>
      </c>
      <c r="C21983" s="113">
        <v>1999</v>
      </c>
      <c r="D21983" s="113" t="s">
        <v>132</v>
      </c>
      <c r="E21983" s="113" t="s">
        <v>123</v>
      </c>
      <c r="F21983" s="113" t="s">
        <v>200</v>
      </c>
      <c r="G21983" s="113">
        <v>73.6384237765145</v>
      </c>
    </row>
    <row r="21984" spans="1:7" x14ac:dyDescent="0.25">
      <c r="A21984" s="108" t="str">
        <f t="shared" si="343"/>
        <v>PT_1999_1A3(FS)_SOx</v>
      </c>
      <c r="B21984" s="113" t="s">
        <v>169</v>
      </c>
      <c r="C21984" s="113">
        <v>1999</v>
      </c>
      <c r="D21984" s="113" t="s">
        <v>132</v>
      </c>
      <c r="E21984" s="113" t="s">
        <v>201</v>
      </c>
      <c r="F21984" s="113" t="s">
        <v>200</v>
      </c>
      <c r="G21984" s="113">
        <v>5.6897147115434397</v>
      </c>
    </row>
    <row r="21985" spans="1:7" x14ac:dyDescent="0.25">
      <c r="A21985" s="108" t="str">
        <f t="shared" si="343"/>
        <v>PT_1999_1A3(FS)_NH3</v>
      </c>
      <c r="B21985" s="113" t="s">
        <v>169</v>
      </c>
      <c r="C21985" s="113">
        <v>1999</v>
      </c>
      <c r="D21985" s="113" t="s">
        <v>132</v>
      </c>
      <c r="E21985" s="113" t="s">
        <v>124</v>
      </c>
      <c r="F21985" s="113" t="s">
        <v>200</v>
      </c>
      <c r="G21985" s="113">
        <v>1.29533449750675</v>
      </c>
    </row>
    <row r="21986" spans="1:7" x14ac:dyDescent="0.25">
      <c r="A21986" s="108" t="str">
        <f t="shared" si="343"/>
        <v>PT_1999_1A3(FS)_PM2.5</v>
      </c>
      <c r="B21986" s="113" t="s">
        <v>169</v>
      </c>
      <c r="C21986" s="113">
        <v>1999</v>
      </c>
      <c r="D21986" s="113" t="s">
        <v>132</v>
      </c>
      <c r="E21986" s="113" t="s">
        <v>203</v>
      </c>
      <c r="F21986" s="113" t="s">
        <v>200</v>
      </c>
      <c r="G21986" s="113">
        <v>8.0116026087040701</v>
      </c>
    </row>
    <row r="21987" spans="1:7" x14ac:dyDescent="0.25">
      <c r="A21987" s="108" t="str">
        <f t="shared" si="343"/>
        <v>PT_1999_3D_NOx</v>
      </c>
      <c r="B21987" s="113" t="s">
        <v>169</v>
      </c>
      <c r="C21987" s="113">
        <v>1999</v>
      </c>
      <c r="D21987" s="113" t="s">
        <v>206</v>
      </c>
      <c r="E21987" s="113" t="s">
        <v>199</v>
      </c>
      <c r="F21987" s="113" t="s">
        <v>200</v>
      </c>
      <c r="G21987" s="113">
        <v>10.9706162946243</v>
      </c>
    </row>
    <row r="21988" spans="1:7" x14ac:dyDescent="0.25">
      <c r="A21988" s="108" t="str">
        <f t="shared" si="343"/>
        <v>PT_2000_NATIONAL TOTAL_NOx</v>
      </c>
      <c r="B21988" s="113" t="s">
        <v>169</v>
      </c>
      <c r="C21988" s="113">
        <v>2000</v>
      </c>
      <c r="D21988" s="113" t="s">
        <v>122</v>
      </c>
      <c r="E21988" s="113" t="s">
        <v>199</v>
      </c>
      <c r="F21988" s="113" t="s">
        <v>200</v>
      </c>
      <c r="G21988" s="113">
        <v>300.41341986095699</v>
      </c>
    </row>
    <row r="21989" spans="1:7" x14ac:dyDescent="0.25">
      <c r="A21989" s="108" t="str">
        <f t="shared" si="343"/>
        <v>PT_2000_NATIONAL TOTAL_NMVOC</v>
      </c>
      <c r="B21989" s="113" t="s">
        <v>169</v>
      </c>
      <c r="C21989" s="113">
        <v>2000</v>
      </c>
      <c r="D21989" s="113" t="s">
        <v>122</v>
      </c>
      <c r="E21989" s="113" t="s">
        <v>123</v>
      </c>
      <c r="F21989" s="113" t="s">
        <v>200</v>
      </c>
      <c r="G21989" s="113">
        <v>260.00748603569599</v>
      </c>
    </row>
    <row r="21990" spans="1:7" x14ac:dyDescent="0.25">
      <c r="A21990" s="108" t="str">
        <f t="shared" si="343"/>
        <v>PT_2000_NATIONAL TOTAL_SOx</v>
      </c>
      <c r="B21990" s="113" t="s">
        <v>169</v>
      </c>
      <c r="C21990" s="113">
        <v>2000</v>
      </c>
      <c r="D21990" s="113" t="s">
        <v>122</v>
      </c>
      <c r="E21990" s="113" t="s">
        <v>201</v>
      </c>
      <c r="F21990" s="113" t="s">
        <v>200</v>
      </c>
      <c r="G21990" s="113">
        <v>293.65800182678402</v>
      </c>
    </row>
    <row r="21991" spans="1:7" x14ac:dyDescent="0.25">
      <c r="A21991" s="108" t="str">
        <f t="shared" si="343"/>
        <v>PT_2000_NATIONAL TOTAL_NH3</v>
      </c>
      <c r="B21991" s="113" t="s">
        <v>169</v>
      </c>
      <c r="C21991" s="113">
        <v>2000</v>
      </c>
      <c r="D21991" s="113" t="s">
        <v>122</v>
      </c>
      <c r="E21991" s="113" t="s">
        <v>124</v>
      </c>
      <c r="F21991" s="113" t="s">
        <v>200</v>
      </c>
      <c r="G21991" s="113">
        <v>68.702383238722405</v>
      </c>
    </row>
    <row r="21992" spans="1:7" x14ac:dyDescent="0.25">
      <c r="A21992" s="108" t="str">
        <f t="shared" si="343"/>
        <v>PT_2000_NATIONAL TOTAL_PM2.5</v>
      </c>
      <c r="B21992" s="113" t="s">
        <v>169</v>
      </c>
      <c r="C21992" s="113">
        <v>2000</v>
      </c>
      <c r="D21992" s="113" t="s">
        <v>122</v>
      </c>
      <c r="E21992" s="113" t="s">
        <v>203</v>
      </c>
      <c r="F21992" s="113" t="s">
        <v>200</v>
      </c>
      <c r="G21992" s="113">
        <v>65.842116181903606</v>
      </c>
    </row>
    <row r="21993" spans="1:7" x14ac:dyDescent="0.25">
      <c r="A21993" s="108" t="str">
        <f t="shared" si="343"/>
        <v>PT_2000_NATIONAL TOTAL_Pb</v>
      </c>
      <c r="B21993" s="113" t="s">
        <v>169</v>
      </c>
      <c r="C21993" s="113">
        <v>2000</v>
      </c>
      <c r="D21993" s="113" t="s">
        <v>122</v>
      </c>
      <c r="E21993" s="113" t="s">
        <v>125</v>
      </c>
      <c r="F21993" s="113" t="s">
        <v>200</v>
      </c>
      <c r="G21993" s="113">
        <v>3.3930147726648402E-2</v>
      </c>
    </row>
    <row r="21994" spans="1:7" x14ac:dyDescent="0.25">
      <c r="A21994" s="108" t="str">
        <f t="shared" si="343"/>
        <v>PT_2000_NATIONAL TOTAL_Cd</v>
      </c>
      <c r="B21994" s="113" t="s">
        <v>169</v>
      </c>
      <c r="C21994" s="113">
        <v>2000</v>
      </c>
      <c r="D21994" s="113" t="s">
        <v>122</v>
      </c>
      <c r="E21994" s="113" t="s">
        <v>126</v>
      </c>
      <c r="F21994" s="113" t="s">
        <v>200</v>
      </c>
      <c r="G21994" s="113">
        <v>2.09059242860299E-3</v>
      </c>
    </row>
    <row r="21995" spans="1:7" x14ac:dyDescent="0.25">
      <c r="A21995" s="108" t="str">
        <f t="shared" si="343"/>
        <v>PT_2000_NATIONAL TOTAL_Hg</v>
      </c>
      <c r="B21995" s="113" t="s">
        <v>169</v>
      </c>
      <c r="C21995" s="113">
        <v>2000</v>
      </c>
      <c r="D21995" s="113" t="s">
        <v>122</v>
      </c>
      <c r="E21995" s="113" t="s">
        <v>127</v>
      </c>
      <c r="F21995" s="113" t="s">
        <v>200</v>
      </c>
      <c r="G21995" s="113">
        <v>1.23079054835163E-3</v>
      </c>
    </row>
    <row r="21996" spans="1:7" x14ac:dyDescent="0.25">
      <c r="A21996" s="108" t="str">
        <f t="shared" si="343"/>
        <v>PT_2000_NATIONAL TOTAL_DIOX</v>
      </c>
      <c r="B21996" s="113" t="s">
        <v>169</v>
      </c>
      <c r="C21996" s="113">
        <v>2000</v>
      </c>
      <c r="D21996" s="113" t="s">
        <v>122</v>
      </c>
      <c r="E21996" s="113" t="s">
        <v>128</v>
      </c>
      <c r="F21996" s="113" t="s">
        <v>200</v>
      </c>
      <c r="G21996" s="150">
        <v>3.5823056676486899E-7</v>
      </c>
    </row>
    <row r="21997" spans="1:7" x14ac:dyDescent="0.25">
      <c r="A21997" s="108" t="str">
        <f t="shared" si="343"/>
        <v>PT_2000_NATIONAL TOTAL_PAH</v>
      </c>
      <c r="B21997" s="113" t="s">
        <v>169</v>
      </c>
      <c r="C21997" s="113">
        <v>2000</v>
      </c>
      <c r="D21997" s="113" t="s">
        <v>122</v>
      </c>
      <c r="E21997" s="113" t="s">
        <v>129</v>
      </c>
      <c r="F21997" s="113" t="s">
        <v>200</v>
      </c>
      <c r="G21997" s="113">
        <v>1.84400006530673E-2</v>
      </c>
    </row>
    <row r="21998" spans="1:7" x14ac:dyDescent="0.25">
      <c r="A21998" s="108" t="str">
        <f t="shared" si="343"/>
        <v>PT_2000_NATIONAL TOTAL_HCB</v>
      </c>
      <c r="B21998" s="113" t="s">
        <v>169</v>
      </c>
      <c r="C21998" s="113">
        <v>2000</v>
      </c>
      <c r="D21998" s="113" t="s">
        <v>122</v>
      </c>
      <c r="E21998" s="113" t="s">
        <v>130</v>
      </c>
      <c r="F21998" s="113" t="s">
        <v>200</v>
      </c>
      <c r="G21998" s="113">
        <v>1.0076932631440599E-4</v>
      </c>
    </row>
    <row r="21999" spans="1:7" x14ac:dyDescent="0.25">
      <c r="A21999" s="108" t="str">
        <f t="shared" si="343"/>
        <v>PT_2000_NATIONAL TOTAL_PCB</v>
      </c>
      <c r="B21999" s="113" t="s">
        <v>169</v>
      </c>
      <c r="C21999" s="113">
        <v>2000</v>
      </c>
      <c r="D21999" s="113" t="s">
        <v>122</v>
      </c>
      <c r="E21999" s="113" t="s">
        <v>259</v>
      </c>
      <c r="F21999" s="113" t="s">
        <v>200</v>
      </c>
      <c r="G21999" s="113">
        <v>7.9435160095817905E-4</v>
      </c>
    </row>
    <row r="22000" spans="1:7" x14ac:dyDescent="0.25">
      <c r="A22000" s="108" t="str">
        <f t="shared" si="343"/>
        <v>PT_2000_1A3(FS)_NOx</v>
      </c>
      <c r="B22000" s="113" t="s">
        <v>169</v>
      </c>
      <c r="C22000" s="113">
        <v>2000</v>
      </c>
      <c r="D22000" s="113" t="s">
        <v>132</v>
      </c>
      <c r="E22000" s="113" t="s">
        <v>199</v>
      </c>
      <c r="F22000" s="113" t="s">
        <v>200</v>
      </c>
      <c r="G22000" s="113">
        <v>128.65615568813499</v>
      </c>
    </row>
    <row r="22001" spans="1:7" x14ac:dyDescent="0.25">
      <c r="A22001" s="108" t="str">
        <f t="shared" si="343"/>
        <v>PT_2000_1A3(FS)_NMVOC</v>
      </c>
      <c r="B22001" s="113" t="s">
        <v>169</v>
      </c>
      <c r="C22001" s="113">
        <v>2000</v>
      </c>
      <c r="D22001" s="113" t="s">
        <v>132</v>
      </c>
      <c r="E22001" s="113" t="s">
        <v>123</v>
      </c>
      <c r="F22001" s="113" t="s">
        <v>200</v>
      </c>
      <c r="G22001" s="113">
        <v>67.691283757307005</v>
      </c>
    </row>
    <row r="22002" spans="1:7" x14ac:dyDescent="0.25">
      <c r="A22002" s="108" t="str">
        <f t="shared" si="343"/>
        <v>PT_2000_1A3(FS)_SOx</v>
      </c>
      <c r="B22002" s="113" t="s">
        <v>169</v>
      </c>
      <c r="C22002" s="113">
        <v>2000</v>
      </c>
      <c r="D22002" s="113" t="s">
        <v>132</v>
      </c>
      <c r="E22002" s="113" t="s">
        <v>201</v>
      </c>
      <c r="F22002" s="113" t="s">
        <v>200</v>
      </c>
      <c r="G22002" s="113">
        <v>5.8555524883408303</v>
      </c>
    </row>
    <row r="22003" spans="1:7" x14ac:dyDescent="0.25">
      <c r="A22003" s="108" t="str">
        <f t="shared" si="343"/>
        <v>PT_2000_1A3(FS)_NH3</v>
      </c>
      <c r="B22003" s="113" t="s">
        <v>169</v>
      </c>
      <c r="C22003" s="113">
        <v>2000</v>
      </c>
      <c r="D22003" s="113" t="s">
        <v>132</v>
      </c>
      <c r="E22003" s="113" t="s">
        <v>124</v>
      </c>
      <c r="F22003" s="113" t="s">
        <v>200</v>
      </c>
      <c r="G22003" s="113">
        <v>1.4629997061522899</v>
      </c>
    </row>
    <row r="22004" spans="1:7" x14ac:dyDescent="0.25">
      <c r="A22004" s="108" t="str">
        <f t="shared" si="343"/>
        <v>PT_2000_1A3(FS)_PM2.5</v>
      </c>
      <c r="B22004" s="113" t="s">
        <v>169</v>
      </c>
      <c r="C22004" s="113">
        <v>2000</v>
      </c>
      <c r="D22004" s="113" t="s">
        <v>132</v>
      </c>
      <c r="E22004" s="113" t="s">
        <v>203</v>
      </c>
      <c r="F22004" s="113" t="s">
        <v>200</v>
      </c>
      <c r="G22004" s="113">
        <v>8.6229094989395598</v>
      </c>
    </row>
    <row r="22005" spans="1:7" x14ac:dyDescent="0.25">
      <c r="A22005" s="108" t="str">
        <f t="shared" si="343"/>
        <v>PT_2000_3D_NOx</v>
      </c>
      <c r="B22005" s="113" t="s">
        <v>169</v>
      </c>
      <c r="C22005" s="113">
        <v>2000</v>
      </c>
      <c r="D22005" s="113" t="s">
        <v>206</v>
      </c>
      <c r="E22005" s="113" t="s">
        <v>199</v>
      </c>
      <c r="F22005" s="113" t="s">
        <v>200</v>
      </c>
      <c r="G22005" s="113">
        <v>11.849983063326899</v>
      </c>
    </row>
    <row r="22006" spans="1:7" x14ac:dyDescent="0.25">
      <c r="A22006" s="108" t="str">
        <f t="shared" si="343"/>
        <v>PT_2001_NATIONAL TOTAL_NOx</v>
      </c>
      <c r="B22006" s="113" t="s">
        <v>169</v>
      </c>
      <c r="C22006" s="113">
        <v>2001</v>
      </c>
      <c r="D22006" s="113" t="s">
        <v>122</v>
      </c>
      <c r="E22006" s="113" t="s">
        <v>199</v>
      </c>
      <c r="F22006" s="113" t="s">
        <v>200</v>
      </c>
      <c r="G22006" s="113">
        <v>298.15261831276001</v>
      </c>
    </row>
    <row r="22007" spans="1:7" x14ac:dyDescent="0.25">
      <c r="A22007" s="108" t="str">
        <f t="shared" si="343"/>
        <v>PT_2001_NATIONAL TOTAL_NMVOC</v>
      </c>
      <c r="B22007" s="113" t="s">
        <v>169</v>
      </c>
      <c r="C22007" s="113">
        <v>2001</v>
      </c>
      <c r="D22007" s="113" t="s">
        <v>122</v>
      </c>
      <c r="E22007" s="113" t="s">
        <v>123</v>
      </c>
      <c r="F22007" s="113" t="s">
        <v>200</v>
      </c>
      <c r="G22007" s="113">
        <v>246.83775630250901</v>
      </c>
    </row>
    <row r="22008" spans="1:7" x14ac:dyDescent="0.25">
      <c r="A22008" s="108" t="str">
        <f t="shared" si="343"/>
        <v>PT_2001_NATIONAL TOTAL_SOx</v>
      </c>
      <c r="B22008" s="113" t="s">
        <v>169</v>
      </c>
      <c r="C22008" s="113">
        <v>2001</v>
      </c>
      <c r="D22008" s="113" t="s">
        <v>122</v>
      </c>
      <c r="E22008" s="113" t="s">
        <v>201</v>
      </c>
      <c r="F22008" s="113" t="s">
        <v>200</v>
      </c>
      <c r="G22008" s="113">
        <v>277.392813545416</v>
      </c>
    </row>
    <row r="22009" spans="1:7" x14ac:dyDescent="0.25">
      <c r="A22009" s="108" t="str">
        <f t="shared" si="343"/>
        <v>PT_2001_NATIONAL TOTAL_NH3</v>
      </c>
      <c r="B22009" s="113" t="s">
        <v>169</v>
      </c>
      <c r="C22009" s="113">
        <v>2001</v>
      </c>
      <c r="D22009" s="113" t="s">
        <v>122</v>
      </c>
      <c r="E22009" s="113" t="s">
        <v>124</v>
      </c>
      <c r="F22009" s="113" t="s">
        <v>200</v>
      </c>
      <c r="G22009" s="113">
        <v>65.974944762887105</v>
      </c>
    </row>
    <row r="22010" spans="1:7" x14ac:dyDescent="0.25">
      <c r="A22010" s="108" t="str">
        <f t="shared" si="343"/>
        <v>PT_2001_NATIONAL TOTAL_PM2.5</v>
      </c>
      <c r="B22010" s="113" t="s">
        <v>169</v>
      </c>
      <c r="C22010" s="113">
        <v>2001</v>
      </c>
      <c r="D22010" s="113" t="s">
        <v>122</v>
      </c>
      <c r="E22010" s="113" t="s">
        <v>203</v>
      </c>
      <c r="F22010" s="113" t="s">
        <v>200</v>
      </c>
      <c r="G22010" s="113">
        <v>62.793573425734799</v>
      </c>
    </row>
    <row r="22011" spans="1:7" x14ac:dyDescent="0.25">
      <c r="A22011" s="108" t="str">
        <f t="shared" si="343"/>
        <v>PT_2001_NATIONAL TOTAL_Pb</v>
      </c>
      <c r="B22011" s="113" t="s">
        <v>169</v>
      </c>
      <c r="C22011" s="113">
        <v>2001</v>
      </c>
      <c r="D22011" s="113" t="s">
        <v>122</v>
      </c>
      <c r="E22011" s="113" t="s">
        <v>125</v>
      </c>
      <c r="F22011" s="113" t="s">
        <v>200</v>
      </c>
      <c r="G22011" s="113">
        <v>3.1492030891684501E-2</v>
      </c>
    </row>
    <row r="22012" spans="1:7" x14ac:dyDescent="0.25">
      <c r="A22012" s="108" t="str">
        <f t="shared" si="343"/>
        <v>PT_2001_NATIONAL TOTAL_Cd</v>
      </c>
      <c r="B22012" s="113" t="s">
        <v>169</v>
      </c>
      <c r="C22012" s="113">
        <v>2001</v>
      </c>
      <c r="D22012" s="113" t="s">
        <v>122</v>
      </c>
      <c r="E22012" s="113" t="s">
        <v>126</v>
      </c>
      <c r="F22012" s="113" t="s">
        <v>200</v>
      </c>
      <c r="G22012" s="113">
        <v>2.1178604483842599E-3</v>
      </c>
    </row>
    <row r="22013" spans="1:7" x14ac:dyDescent="0.25">
      <c r="A22013" s="108" t="str">
        <f t="shared" si="343"/>
        <v>PT_2001_NATIONAL TOTAL_Hg</v>
      </c>
      <c r="B22013" s="113" t="s">
        <v>169</v>
      </c>
      <c r="C22013" s="113">
        <v>2001</v>
      </c>
      <c r="D22013" s="113" t="s">
        <v>122</v>
      </c>
      <c r="E22013" s="113" t="s">
        <v>127</v>
      </c>
      <c r="F22013" s="113" t="s">
        <v>200</v>
      </c>
      <c r="G22013" s="113">
        <v>1.0356125648418499E-3</v>
      </c>
    </row>
    <row r="22014" spans="1:7" x14ac:dyDescent="0.25">
      <c r="A22014" s="108" t="str">
        <f t="shared" si="343"/>
        <v>PT_2001_NATIONAL TOTAL_DIOX</v>
      </c>
      <c r="B22014" s="113" t="s">
        <v>169</v>
      </c>
      <c r="C22014" s="113">
        <v>2001</v>
      </c>
      <c r="D22014" s="113" t="s">
        <v>122</v>
      </c>
      <c r="E22014" s="113" t="s">
        <v>128</v>
      </c>
      <c r="F22014" s="113" t="s">
        <v>200</v>
      </c>
      <c r="G22014" s="150">
        <v>1.99598179186586E-7</v>
      </c>
    </row>
    <row r="22015" spans="1:7" x14ac:dyDescent="0.25">
      <c r="A22015" s="108" t="str">
        <f t="shared" si="343"/>
        <v>PT_2001_NATIONAL TOTAL_PAH</v>
      </c>
      <c r="B22015" s="113" t="s">
        <v>169</v>
      </c>
      <c r="C22015" s="113">
        <v>2001</v>
      </c>
      <c r="D22015" s="113" t="s">
        <v>122</v>
      </c>
      <c r="E22015" s="113" t="s">
        <v>129</v>
      </c>
      <c r="F22015" s="113" t="s">
        <v>200</v>
      </c>
      <c r="G22015" s="113">
        <v>1.75631301469545E-2</v>
      </c>
    </row>
    <row r="22016" spans="1:7" x14ac:dyDescent="0.25">
      <c r="A22016" s="108" t="str">
        <f t="shared" si="343"/>
        <v>PT_2001_NATIONAL TOTAL_HCB</v>
      </c>
      <c r="B22016" s="113" t="s">
        <v>169</v>
      </c>
      <c r="C22016" s="113">
        <v>2001</v>
      </c>
      <c r="D22016" s="113" t="s">
        <v>122</v>
      </c>
      <c r="E22016" s="113" t="s">
        <v>130</v>
      </c>
      <c r="F22016" s="113" t="s">
        <v>200</v>
      </c>
      <c r="G22016" s="150">
        <v>7.6617578697176904E-5</v>
      </c>
    </row>
    <row r="22017" spans="1:7" x14ac:dyDescent="0.25">
      <c r="A22017" s="108" t="str">
        <f t="shared" si="343"/>
        <v>PT_2001_NATIONAL TOTAL_PCB</v>
      </c>
      <c r="B22017" s="113" t="s">
        <v>169</v>
      </c>
      <c r="C22017" s="113">
        <v>2001</v>
      </c>
      <c r="D22017" s="113" t="s">
        <v>122</v>
      </c>
      <c r="E22017" s="113" t="s">
        <v>259</v>
      </c>
      <c r="F22017" s="113" t="s">
        <v>200</v>
      </c>
      <c r="G22017" s="113">
        <v>7.6966462896865795E-4</v>
      </c>
    </row>
    <row r="22018" spans="1:7" x14ac:dyDescent="0.25">
      <c r="A22018" s="108" t="str">
        <f t="shared" ref="A22018:A22081" si="344">CONCATENATE(B22018,"_",C22018,"_",D22018,"_",E22018)</f>
        <v>PT_2001_1A3(FS)_NOx</v>
      </c>
      <c r="B22018" s="113" t="s">
        <v>169</v>
      </c>
      <c r="C22018" s="113">
        <v>2001</v>
      </c>
      <c r="D22018" s="113" t="s">
        <v>132</v>
      </c>
      <c r="E22018" s="113" t="s">
        <v>199</v>
      </c>
      <c r="F22018" s="113" t="s">
        <v>200</v>
      </c>
      <c r="G22018" s="113">
        <v>127.998432367132</v>
      </c>
    </row>
    <row r="22019" spans="1:7" x14ac:dyDescent="0.25">
      <c r="A22019" s="108" t="str">
        <f t="shared" si="344"/>
        <v>PT_2001_1A3(FS)_NMVOC</v>
      </c>
      <c r="B22019" s="113" t="s">
        <v>169</v>
      </c>
      <c r="C22019" s="113">
        <v>2001</v>
      </c>
      <c r="D22019" s="113" t="s">
        <v>132</v>
      </c>
      <c r="E22019" s="113" t="s">
        <v>123</v>
      </c>
      <c r="F22019" s="113" t="s">
        <v>200</v>
      </c>
      <c r="G22019" s="113">
        <v>59.124913121349799</v>
      </c>
    </row>
    <row r="22020" spans="1:7" x14ac:dyDescent="0.25">
      <c r="A22020" s="108" t="str">
        <f t="shared" si="344"/>
        <v>PT_2001_1A3(FS)_SOx</v>
      </c>
      <c r="B22020" s="113" t="s">
        <v>169</v>
      </c>
      <c r="C22020" s="113">
        <v>2001</v>
      </c>
      <c r="D22020" s="113" t="s">
        <v>132</v>
      </c>
      <c r="E22020" s="113" t="s">
        <v>201</v>
      </c>
      <c r="F22020" s="113" t="s">
        <v>200</v>
      </c>
      <c r="G22020" s="113">
        <v>4.7803189165326199</v>
      </c>
    </row>
    <row r="22021" spans="1:7" x14ac:dyDescent="0.25">
      <c r="A22021" s="108" t="str">
        <f t="shared" si="344"/>
        <v>PT_2001_1A3(FS)_NH3</v>
      </c>
      <c r="B22021" s="113" t="s">
        <v>169</v>
      </c>
      <c r="C22021" s="113">
        <v>2001</v>
      </c>
      <c r="D22021" s="113" t="s">
        <v>132</v>
      </c>
      <c r="E22021" s="113" t="s">
        <v>124</v>
      </c>
      <c r="F22021" s="113" t="s">
        <v>200</v>
      </c>
      <c r="G22021" s="113">
        <v>1.4118980539367201</v>
      </c>
    </row>
    <row r="22022" spans="1:7" x14ac:dyDescent="0.25">
      <c r="A22022" s="108" t="str">
        <f t="shared" si="344"/>
        <v>PT_2001_1A3(FS)_PM2.5</v>
      </c>
      <c r="B22022" s="113" t="s">
        <v>169</v>
      </c>
      <c r="C22022" s="113">
        <v>2001</v>
      </c>
      <c r="D22022" s="113" t="s">
        <v>132</v>
      </c>
      <c r="E22022" s="113" t="s">
        <v>203</v>
      </c>
      <c r="F22022" s="113" t="s">
        <v>200</v>
      </c>
      <c r="G22022" s="113">
        <v>8.5636545358246199</v>
      </c>
    </row>
    <row r="22023" spans="1:7" x14ac:dyDescent="0.25">
      <c r="A22023" s="108" t="str">
        <f t="shared" si="344"/>
        <v>PT_2001_3D_NOx</v>
      </c>
      <c r="B22023" s="113" t="s">
        <v>169</v>
      </c>
      <c r="C22023" s="113">
        <v>2001</v>
      </c>
      <c r="D22023" s="113" t="s">
        <v>206</v>
      </c>
      <c r="E22023" s="113" t="s">
        <v>199</v>
      </c>
      <c r="F22023" s="113" t="s">
        <v>200</v>
      </c>
      <c r="G22023" s="113">
        <v>11.2710283620856</v>
      </c>
    </row>
    <row r="22024" spans="1:7" x14ac:dyDescent="0.25">
      <c r="A22024" s="108" t="str">
        <f t="shared" si="344"/>
        <v>PT_2002_NATIONAL TOTAL_NOx</v>
      </c>
      <c r="B22024" s="113" t="s">
        <v>169</v>
      </c>
      <c r="C22024" s="113">
        <v>2002</v>
      </c>
      <c r="D22024" s="113" t="s">
        <v>122</v>
      </c>
      <c r="E22024" s="113" t="s">
        <v>199</v>
      </c>
      <c r="F22024" s="113" t="s">
        <v>200</v>
      </c>
      <c r="G22024" s="113">
        <v>303.85791063652101</v>
      </c>
    </row>
    <row r="22025" spans="1:7" x14ac:dyDescent="0.25">
      <c r="A22025" s="108" t="str">
        <f t="shared" si="344"/>
        <v>PT_2002_NATIONAL TOTAL_NMVOC</v>
      </c>
      <c r="B22025" s="113" t="s">
        <v>169</v>
      </c>
      <c r="C22025" s="113">
        <v>2002</v>
      </c>
      <c r="D22025" s="113" t="s">
        <v>122</v>
      </c>
      <c r="E22025" s="113" t="s">
        <v>123</v>
      </c>
      <c r="F22025" s="113" t="s">
        <v>200</v>
      </c>
      <c r="G22025" s="113">
        <v>241.59462922020401</v>
      </c>
    </row>
    <row r="22026" spans="1:7" x14ac:dyDescent="0.25">
      <c r="A22026" s="108" t="str">
        <f t="shared" si="344"/>
        <v>PT_2002_NATIONAL TOTAL_SOx</v>
      </c>
      <c r="B22026" s="113" t="s">
        <v>169</v>
      </c>
      <c r="C22026" s="113">
        <v>2002</v>
      </c>
      <c r="D22026" s="113" t="s">
        <v>122</v>
      </c>
      <c r="E22026" s="113" t="s">
        <v>201</v>
      </c>
      <c r="F22026" s="113" t="s">
        <v>200</v>
      </c>
      <c r="G22026" s="113">
        <v>276.53349088026903</v>
      </c>
    </row>
    <row r="22027" spans="1:7" x14ac:dyDescent="0.25">
      <c r="A22027" s="108" t="str">
        <f t="shared" si="344"/>
        <v>PT_2002_NATIONAL TOTAL_NH3</v>
      </c>
      <c r="B22027" s="113" t="s">
        <v>169</v>
      </c>
      <c r="C22027" s="113">
        <v>2002</v>
      </c>
      <c r="D22027" s="113" t="s">
        <v>122</v>
      </c>
      <c r="E22027" s="113" t="s">
        <v>124</v>
      </c>
      <c r="F22027" s="113" t="s">
        <v>200</v>
      </c>
      <c r="G22027" s="113">
        <v>63.944373996539099</v>
      </c>
    </row>
    <row r="22028" spans="1:7" x14ac:dyDescent="0.25">
      <c r="A22028" s="108" t="str">
        <f t="shared" si="344"/>
        <v>PT_2002_NATIONAL TOTAL_PM2.5</v>
      </c>
      <c r="B22028" s="113" t="s">
        <v>169</v>
      </c>
      <c r="C22028" s="113">
        <v>2002</v>
      </c>
      <c r="D22028" s="113" t="s">
        <v>122</v>
      </c>
      <c r="E22028" s="113" t="s">
        <v>203</v>
      </c>
      <c r="F22028" s="113" t="s">
        <v>200</v>
      </c>
      <c r="G22028" s="113">
        <v>63.318614195136703</v>
      </c>
    </row>
    <row r="22029" spans="1:7" x14ac:dyDescent="0.25">
      <c r="A22029" s="108" t="str">
        <f t="shared" si="344"/>
        <v>PT_2002_NATIONAL TOTAL_Pb</v>
      </c>
      <c r="B22029" s="113" t="s">
        <v>169</v>
      </c>
      <c r="C22029" s="113">
        <v>2002</v>
      </c>
      <c r="D22029" s="113" t="s">
        <v>122</v>
      </c>
      <c r="E22029" s="113" t="s">
        <v>125</v>
      </c>
      <c r="F22029" s="113" t="s">
        <v>200</v>
      </c>
      <c r="G22029" s="113">
        <v>3.1917801910221998E-2</v>
      </c>
    </row>
    <row r="22030" spans="1:7" x14ac:dyDescent="0.25">
      <c r="A22030" s="108" t="str">
        <f t="shared" si="344"/>
        <v>PT_2002_NATIONAL TOTAL_Cd</v>
      </c>
      <c r="B22030" s="113" t="s">
        <v>169</v>
      </c>
      <c r="C22030" s="113">
        <v>2002</v>
      </c>
      <c r="D22030" s="113" t="s">
        <v>122</v>
      </c>
      <c r="E22030" s="113" t="s">
        <v>126</v>
      </c>
      <c r="F22030" s="113" t="s">
        <v>200</v>
      </c>
      <c r="G22030" s="113">
        <v>2.1309624382623701E-3</v>
      </c>
    </row>
    <row r="22031" spans="1:7" x14ac:dyDescent="0.25">
      <c r="A22031" s="108" t="str">
        <f t="shared" si="344"/>
        <v>PT_2002_NATIONAL TOTAL_Hg</v>
      </c>
      <c r="B22031" s="113" t="s">
        <v>169</v>
      </c>
      <c r="C22031" s="113">
        <v>2002</v>
      </c>
      <c r="D22031" s="113" t="s">
        <v>122</v>
      </c>
      <c r="E22031" s="113" t="s">
        <v>127</v>
      </c>
      <c r="F22031" s="113" t="s">
        <v>200</v>
      </c>
      <c r="G22031" s="113">
        <v>1.03836302335743E-3</v>
      </c>
    </row>
    <row r="22032" spans="1:7" x14ac:dyDescent="0.25">
      <c r="A22032" s="108" t="str">
        <f t="shared" si="344"/>
        <v>PT_2002_NATIONAL TOTAL_DIOX</v>
      </c>
      <c r="B22032" s="113" t="s">
        <v>169</v>
      </c>
      <c r="C22032" s="113">
        <v>2002</v>
      </c>
      <c r="D22032" s="113" t="s">
        <v>122</v>
      </c>
      <c r="E22032" s="113" t="s">
        <v>128</v>
      </c>
      <c r="F22032" s="113" t="s">
        <v>200</v>
      </c>
      <c r="G22032" s="150">
        <v>1.81038496929305E-7</v>
      </c>
    </row>
    <row r="22033" spans="1:7" x14ac:dyDescent="0.25">
      <c r="A22033" s="108" t="str">
        <f t="shared" si="344"/>
        <v>PT_2002_NATIONAL TOTAL_PAH</v>
      </c>
      <c r="B22033" s="113" t="s">
        <v>169</v>
      </c>
      <c r="C22033" s="113">
        <v>2002</v>
      </c>
      <c r="D22033" s="113" t="s">
        <v>122</v>
      </c>
      <c r="E22033" s="113" t="s">
        <v>129</v>
      </c>
      <c r="F22033" s="113" t="s">
        <v>200</v>
      </c>
      <c r="G22033" s="113">
        <v>1.6664243952918399E-2</v>
      </c>
    </row>
    <row r="22034" spans="1:7" x14ac:dyDescent="0.25">
      <c r="A22034" s="108" t="str">
        <f t="shared" si="344"/>
        <v>PT_2002_NATIONAL TOTAL_HCB</v>
      </c>
      <c r="B22034" s="113" t="s">
        <v>169</v>
      </c>
      <c r="C22034" s="113">
        <v>2002</v>
      </c>
      <c r="D22034" s="113" t="s">
        <v>122</v>
      </c>
      <c r="E22034" s="113" t="s">
        <v>130</v>
      </c>
      <c r="F22034" s="113" t="s">
        <v>200</v>
      </c>
      <c r="G22034" s="113">
        <v>1.0273176161292099E-4</v>
      </c>
    </row>
    <row r="22035" spans="1:7" x14ac:dyDescent="0.25">
      <c r="A22035" s="108" t="str">
        <f t="shared" si="344"/>
        <v>PT_2002_NATIONAL TOTAL_PCB</v>
      </c>
      <c r="B22035" s="113" t="s">
        <v>169</v>
      </c>
      <c r="C22035" s="113">
        <v>2002</v>
      </c>
      <c r="D22035" s="113" t="s">
        <v>122</v>
      </c>
      <c r="E22035" s="113" t="s">
        <v>259</v>
      </c>
      <c r="F22035" s="113" t="s">
        <v>200</v>
      </c>
      <c r="G22035" s="113">
        <v>7.35299591836427E-4</v>
      </c>
    </row>
    <row r="22036" spans="1:7" x14ac:dyDescent="0.25">
      <c r="A22036" s="108" t="str">
        <f t="shared" si="344"/>
        <v>PT_2002_1A3(FS)_NOx</v>
      </c>
      <c r="B22036" s="113" t="s">
        <v>169</v>
      </c>
      <c r="C22036" s="113">
        <v>2002</v>
      </c>
      <c r="D22036" s="113" t="s">
        <v>132</v>
      </c>
      <c r="E22036" s="113" t="s">
        <v>199</v>
      </c>
      <c r="F22036" s="113" t="s">
        <v>200</v>
      </c>
      <c r="G22036" s="113">
        <v>124.899286700052</v>
      </c>
    </row>
    <row r="22037" spans="1:7" x14ac:dyDescent="0.25">
      <c r="A22037" s="108" t="str">
        <f t="shared" si="344"/>
        <v>PT_2002_1A3(FS)_NMVOC</v>
      </c>
      <c r="B22037" s="113" t="s">
        <v>169</v>
      </c>
      <c r="C22037" s="113">
        <v>2002</v>
      </c>
      <c r="D22037" s="113" t="s">
        <v>132</v>
      </c>
      <c r="E22037" s="113" t="s">
        <v>123</v>
      </c>
      <c r="F22037" s="113" t="s">
        <v>200</v>
      </c>
      <c r="G22037" s="113">
        <v>55.906987098611097</v>
      </c>
    </row>
    <row r="22038" spans="1:7" x14ac:dyDescent="0.25">
      <c r="A22038" s="108" t="str">
        <f t="shared" si="344"/>
        <v>PT_2002_1A3(FS)_SOx</v>
      </c>
      <c r="B22038" s="113" t="s">
        <v>169</v>
      </c>
      <c r="C22038" s="113">
        <v>2002</v>
      </c>
      <c r="D22038" s="113" t="s">
        <v>132</v>
      </c>
      <c r="E22038" s="113" t="s">
        <v>201</v>
      </c>
      <c r="F22038" s="113" t="s">
        <v>200</v>
      </c>
      <c r="G22038" s="113">
        <v>3.4419523185031302</v>
      </c>
    </row>
    <row r="22039" spans="1:7" x14ac:dyDescent="0.25">
      <c r="A22039" s="108" t="str">
        <f t="shared" si="344"/>
        <v>PT_2002_1A3(FS)_NH3</v>
      </c>
      <c r="B22039" s="113" t="s">
        <v>169</v>
      </c>
      <c r="C22039" s="113">
        <v>2002</v>
      </c>
      <c r="D22039" s="113" t="s">
        <v>132</v>
      </c>
      <c r="E22039" s="113" t="s">
        <v>124</v>
      </c>
      <c r="F22039" s="113" t="s">
        <v>200</v>
      </c>
      <c r="G22039" s="113">
        <v>1.504995566134</v>
      </c>
    </row>
    <row r="22040" spans="1:7" x14ac:dyDescent="0.25">
      <c r="A22040" s="108" t="str">
        <f t="shared" si="344"/>
        <v>PT_2002_1A3(FS)_PM2.5</v>
      </c>
      <c r="B22040" s="113" t="s">
        <v>169</v>
      </c>
      <c r="C22040" s="113">
        <v>2002</v>
      </c>
      <c r="D22040" s="113" t="s">
        <v>132</v>
      </c>
      <c r="E22040" s="113" t="s">
        <v>203</v>
      </c>
      <c r="F22040" s="113" t="s">
        <v>200</v>
      </c>
      <c r="G22040" s="113">
        <v>8.3023866623993801</v>
      </c>
    </row>
    <row r="22041" spans="1:7" x14ac:dyDescent="0.25">
      <c r="A22041" s="108" t="str">
        <f t="shared" si="344"/>
        <v>PT_2002_3D_NOx</v>
      </c>
      <c r="B22041" s="113" t="s">
        <v>169</v>
      </c>
      <c r="C22041" s="113">
        <v>2002</v>
      </c>
      <c r="D22041" s="113" t="s">
        <v>206</v>
      </c>
      <c r="E22041" s="113" t="s">
        <v>199</v>
      </c>
      <c r="F22041" s="113" t="s">
        <v>200</v>
      </c>
      <c r="G22041" s="113">
        <v>11.4810672478283</v>
      </c>
    </row>
    <row r="22042" spans="1:7" x14ac:dyDescent="0.25">
      <c r="A22042" s="108" t="str">
        <f t="shared" si="344"/>
        <v>PT_2003_NATIONAL TOTAL_NOx</v>
      </c>
      <c r="B22042" s="113" t="s">
        <v>169</v>
      </c>
      <c r="C22042" s="113">
        <v>2003</v>
      </c>
      <c r="D22042" s="113" t="s">
        <v>122</v>
      </c>
      <c r="E22042" s="113" t="s">
        <v>199</v>
      </c>
      <c r="F22042" s="113" t="s">
        <v>200</v>
      </c>
      <c r="G22042" s="113">
        <v>279.50127771859798</v>
      </c>
    </row>
    <row r="22043" spans="1:7" x14ac:dyDescent="0.25">
      <c r="A22043" s="108" t="str">
        <f t="shared" si="344"/>
        <v>PT_2003_NATIONAL TOTAL_NMVOC</v>
      </c>
      <c r="B22043" s="113" t="s">
        <v>169</v>
      </c>
      <c r="C22043" s="113">
        <v>2003</v>
      </c>
      <c r="D22043" s="113" t="s">
        <v>122</v>
      </c>
      <c r="E22043" s="113" t="s">
        <v>123</v>
      </c>
      <c r="F22043" s="113" t="s">
        <v>200</v>
      </c>
      <c r="G22043" s="113">
        <v>229.14396853048299</v>
      </c>
    </row>
    <row r="22044" spans="1:7" x14ac:dyDescent="0.25">
      <c r="A22044" s="108" t="str">
        <f t="shared" si="344"/>
        <v>PT_2003_NATIONAL TOTAL_SOx</v>
      </c>
      <c r="B22044" s="113" t="s">
        <v>169</v>
      </c>
      <c r="C22044" s="113">
        <v>2003</v>
      </c>
      <c r="D22044" s="113" t="s">
        <v>122</v>
      </c>
      <c r="E22044" s="113" t="s">
        <v>201</v>
      </c>
      <c r="F22044" s="113" t="s">
        <v>200</v>
      </c>
      <c r="G22044" s="113">
        <v>184.64525042097799</v>
      </c>
    </row>
    <row r="22045" spans="1:7" x14ac:dyDescent="0.25">
      <c r="A22045" s="108" t="str">
        <f t="shared" si="344"/>
        <v>PT_2003_NATIONAL TOTAL_NH3</v>
      </c>
      <c r="B22045" s="113" t="s">
        <v>169</v>
      </c>
      <c r="C22045" s="113">
        <v>2003</v>
      </c>
      <c r="D22045" s="113" t="s">
        <v>122</v>
      </c>
      <c r="E22045" s="113" t="s">
        <v>124</v>
      </c>
      <c r="F22045" s="113" t="s">
        <v>200</v>
      </c>
      <c r="G22045" s="113">
        <v>60.397382517272497</v>
      </c>
    </row>
    <row r="22046" spans="1:7" x14ac:dyDescent="0.25">
      <c r="A22046" s="108" t="str">
        <f t="shared" si="344"/>
        <v>PT_2003_NATIONAL TOTAL_PM2.5</v>
      </c>
      <c r="B22046" s="113" t="s">
        <v>169</v>
      </c>
      <c r="C22046" s="113">
        <v>2003</v>
      </c>
      <c r="D22046" s="113" t="s">
        <v>122</v>
      </c>
      <c r="E22046" s="113" t="s">
        <v>203</v>
      </c>
      <c r="F22046" s="113" t="s">
        <v>200</v>
      </c>
      <c r="G22046" s="113">
        <v>59.595760035949297</v>
      </c>
    </row>
    <row r="22047" spans="1:7" x14ac:dyDescent="0.25">
      <c r="A22047" s="108" t="str">
        <f t="shared" si="344"/>
        <v>PT_2003_NATIONAL TOTAL_Pb</v>
      </c>
      <c r="B22047" s="113" t="s">
        <v>169</v>
      </c>
      <c r="C22047" s="113">
        <v>2003</v>
      </c>
      <c r="D22047" s="113" t="s">
        <v>122</v>
      </c>
      <c r="E22047" s="113" t="s">
        <v>125</v>
      </c>
      <c r="F22047" s="113" t="s">
        <v>200</v>
      </c>
      <c r="G22047" s="113">
        <v>3.1469175806890903E-2</v>
      </c>
    </row>
    <row r="22048" spans="1:7" x14ac:dyDescent="0.25">
      <c r="A22048" s="108" t="str">
        <f t="shared" si="344"/>
        <v>PT_2003_NATIONAL TOTAL_Cd</v>
      </c>
      <c r="B22048" s="113" t="s">
        <v>169</v>
      </c>
      <c r="C22048" s="113">
        <v>2003</v>
      </c>
      <c r="D22048" s="113" t="s">
        <v>122</v>
      </c>
      <c r="E22048" s="113" t="s">
        <v>126</v>
      </c>
      <c r="F22048" s="113" t="s">
        <v>200</v>
      </c>
      <c r="G22048" s="113">
        <v>2.0900127037045899E-3</v>
      </c>
    </row>
    <row r="22049" spans="1:7" x14ac:dyDescent="0.25">
      <c r="A22049" s="108" t="str">
        <f t="shared" si="344"/>
        <v>PT_2003_NATIONAL TOTAL_Hg</v>
      </c>
      <c r="B22049" s="113" t="s">
        <v>169</v>
      </c>
      <c r="C22049" s="113">
        <v>2003</v>
      </c>
      <c r="D22049" s="113" t="s">
        <v>122</v>
      </c>
      <c r="E22049" s="113" t="s">
        <v>127</v>
      </c>
      <c r="F22049" s="113" t="s">
        <v>200</v>
      </c>
      <c r="G22049" s="113">
        <v>9.9788512998576803E-4</v>
      </c>
    </row>
    <row r="22050" spans="1:7" x14ac:dyDescent="0.25">
      <c r="A22050" s="108" t="str">
        <f t="shared" si="344"/>
        <v>PT_2003_NATIONAL TOTAL_DIOX</v>
      </c>
      <c r="B22050" s="113" t="s">
        <v>169</v>
      </c>
      <c r="C22050" s="113">
        <v>2003</v>
      </c>
      <c r="D22050" s="113" t="s">
        <v>122</v>
      </c>
      <c r="E22050" s="113" t="s">
        <v>128</v>
      </c>
      <c r="F22050" s="113" t="s">
        <v>200</v>
      </c>
      <c r="G22050" s="150">
        <v>1.6424570898392099E-7</v>
      </c>
    </row>
    <row r="22051" spans="1:7" x14ac:dyDescent="0.25">
      <c r="A22051" s="108" t="str">
        <f t="shared" si="344"/>
        <v>PT_2003_NATIONAL TOTAL_PAH</v>
      </c>
      <c r="B22051" s="113" t="s">
        <v>169</v>
      </c>
      <c r="C22051" s="113">
        <v>2003</v>
      </c>
      <c r="D22051" s="113" t="s">
        <v>122</v>
      </c>
      <c r="E22051" s="113" t="s">
        <v>129</v>
      </c>
      <c r="F22051" s="113" t="s">
        <v>200</v>
      </c>
      <c r="G22051" s="113">
        <v>1.6153145607750101E-2</v>
      </c>
    </row>
    <row r="22052" spans="1:7" x14ac:dyDescent="0.25">
      <c r="A22052" s="108" t="str">
        <f t="shared" si="344"/>
        <v>PT_2003_NATIONAL TOTAL_HCB</v>
      </c>
      <c r="B22052" s="113" t="s">
        <v>169</v>
      </c>
      <c r="C22052" s="113">
        <v>2003</v>
      </c>
      <c r="D22052" s="113" t="s">
        <v>122</v>
      </c>
      <c r="E22052" s="113" t="s">
        <v>130</v>
      </c>
      <c r="F22052" s="113" t="s">
        <v>200</v>
      </c>
      <c r="G22052" s="150">
        <v>1.74440502160874E-6</v>
      </c>
    </row>
    <row r="22053" spans="1:7" x14ac:dyDescent="0.25">
      <c r="A22053" s="108" t="str">
        <f t="shared" si="344"/>
        <v>PT_2003_NATIONAL TOTAL_PCB</v>
      </c>
      <c r="B22053" s="113" t="s">
        <v>169</v>
      </c>
      <c r="C22053" s="113">
        <v>2003</v>
      </c>
      <c r="D22053" s="113" t="s">
        <v>122</v>
      </c>
      <c r="E22053" s="113" t="s">
        <v>259</v>
      </c>
      <c r="F22053" s="113" t="s">
        <v>200</v>
      </c>
      <c r="G22053" s="113">
        <v>7.2474230723654296E-4</v>
      </c>
    </row>
    <row r="22054" spans="1:7" x14ac:dyDescent="0.25">
      <c r="A22054" s="108" t="str">
        <f t="shared" si="344"/>
        <v>PT_2003_1A3(FS)_NOx</v>
      </c>
      <c r="B22054" s="113" t="s">
        <v>169</v>
      </c>
      <c r="C22054" s="113">
        <v>2003</v>
      </c>
      <c r="D22054" s="113" t="s">
        <v>132</v>
      </c>
      <c r="E22054" s="113" t="s">
        <v>199</v>
      </c>
      <c r="F22054" s="113" t="s">
        <v>200</v>
      </c>
      <c r="G22054" s="113">
        <v>120.427416032732</v>
      </c>
    </row>
    <row r="22055" spans="1:7" x14ac:dyDescent="0.25">
      <c r="A22055" s="108" t="str">
        <f t="shared" si="344"/>
        <v>PT_2003_1A3(FS)_NMVOC</v>
      </c>
      <c r="B22055" s="113" t="s">
        <v>169</v>
      </c>
      <c r="C22055" s="113">
        <v>2003</v>
      </c>
      <c r="D22055" s="113" t="s">
        <v>132</v>
      </c>
      <c r="E22055" s="113" t="s">
        <v>123</v>
      </c>
      <c r="F22055" s="113" t="s">
        <v>200</v>
      </c>
      <c r="G22055" s="113">
        <v>49.914966382836703</v>
      </c>
    </row>
    <row r="22056" spans="1:7" x14ac:dyDescent="0.25">
      <c r="A22056" s="108" t="str">
        <f t="shared" si="344"/>
        <v>PT_2003_1A3(FS)_SOx</v>
      </c>
      <c r="B22056" s="113" t="s">
        <v>169</v>
      </c>
      <c r="C22056" s="113">
        <v>2003</v>
      </c>
      <c r="D22056" s="113" t="s">
        <v>132</v>
      </c>
      <c r="E22056" s="113" t="s">
        <v>201</v>
      </c>
      <c r="F22056" s="113" t="s">
        <v>200</v>
      </c>
      <c r="G22056" s="113">
        <v>3.4480573393663301</v>
      </c>
    </row>
    <row r="22057" spans="1:7" x14ac:dyDescent="0.25">
      <c r="A22057" s="108" t="str">
        <f t="shared" si="344"/>
        <v>PT_2003_1A3(FS)_NH3</v>
      </c>
      <c r="B22057" s="113" t="s">
        <v>169</v>
      </c>
      <c r="C22057" s="113">
        <v>2003</v>
      </c>
      <c r="D22057" s="113" t="s">
        <v>132</v>
      </c>
      <c r="E22057" s="113" t="s">
        <v>124</v>
      </c>
      <c r="F22057" s="113" t="s">
        <v>200</v>
      </c>
      <c r="G22057" s="113">
        <v>1.4547972645481799</v>
      </c>
    </row>
    <row r="22058" spans="1:7" x14ac:dyDescent="0.25">
      <c r="A22058" s="108" t="str">
        <f t="shared" si="344"/>
        <v>PT_2003_1A3(FS)_PM2.5</v>
      </c>
      <c r="B22058" s="113" t="s">
        <v>169</v>
      </c>
      <c r="C22058" s="113">
        <v>2003</v>
      </c>
      <c r="D22058" s="113" t="s">
        <v>132</v>
      </c>
      <c r="E22058" s="113" t="s">
        <v>203</v>
      </c>
      <c r="F22058" s="113" t="s">
        <v>200</v>
      </c>
      <c r="G22058" s="113">
        <v>7.9994843123977697</v>
      </c>
    </row>
    <row r="22059" spans="1:7" x14ac:dyDescent="0.25">
      <c r="A22059" s="108" t="str">
        <f t="shared" si="344"/>
        <v>PT_2003_3D_NOx</v>
      </c>
      <c r="B22059" s="113" t="s">
        <v>169</v>
      </c>
      <c r="C22059" s="113">
        <v>2003</v>
      </c>
      <c r="D22059" s="113" t="s">
        <v>206</v>
      </c>
      <c r="E22059" s="113" t="s">
        <v>199</v>
      </c>
      <c r="F22059" s="113" t="s">
        <v>200</v>
      </c>
      <c r="G22059" s="113">
        <v>10.476559480836</v>
      </c>
    </row>
    <row r="22060" spans="1:7" x14ac:dyDescent="0.25">
      <c r="A22060" s="108" t="str">
        <f t="shared" si="344"/>
        <v>PT_2004_NATIONAL TOTAL_NOx</v>
      </c>
      <c r="B22060" s="113" t="s">
        <v>169</v>
      </c>
      <c r="C22060" s="113">
        <v>2004</v>
      </c>
      <c r="D22060" s="113" t="s">
        <v>122</v>
      </c>
      <c r="E22060" s="113" t="s">
        <v>199</v>
      </c>
      <c r="F22060" s="113" t="s">
        <v>200</v>
      </c>
      <c r="G22060" s="113">
        <v>281.789417300433</v>
      </c>
    </row>
    <row r="22061" spans="1:7" x14ac:dyDescent="0.25">
      <c r="A22061" s="108" t="str">
        <f t="shared" si="344"/>
        <v>PT_2004_NATIONAL TOTAL_NMVOC</v>
      </c>
      <c r="B22061" s="113" t="s">
        <v>169</v>
      </c>
      <c r="C22061" s="113">
        <v>2004</v>
      </c>
      <c r="D22061" s="113" t="s">
        <v>122</v>
      </c>
      <c r="E22061" s="113" t="s">
        <v>123</v>
      </c>
      <c r="F22061" s="113" t="s">
        <v>200</v>
      </c>
      <c r="G22061" s="113">
        <v>220.42882089056701</v>
      </c>
    </row>
    <row r="22062" spans="1:7" x14ac:dyDescent="0.25">
      <c r="A22062" s="108" t="str">
        <f t="shared" si="344"/>
        <v>PT_2004_NATIONAL TOTAL_SOx</v>
      </c>
      <c r="B22062" s="113" t="s">
        <v>169</v>
      </c>
      <c r="C22062" s="113">
        <v>2004</v>
      </c>
      <c r="D22062" s="113" t="s">
        <v>122</v>
      </c>
      <c r="E22062" s="113" t="s">
        <v>201</v>
      </c>
      <c r="F22062" s="113" t="s">
        <v>200</v>
      </c>
      <c r="G22062" s="113">
        <v>188.06199789956699</v>
      </c>
    </row>
    <row r="22063" spans="1:7" x14ac:dyDescent="0.25">
      <c r="A22063" s="108" t="str">
        <f t="shared" si="344"/>
        <v>PT_2004_NATIONAL TOTAL_NH3</v>
      </c>
      <c r="B22063" s="113" t="s">
        <v>169</v>
      </c>
      <c r="C22063" s="113">
        <v>2004</v>
      </c>
      <c r="D22063" s="113" t="s">
        <v>122</v>
      </c>
      <c r="E22063" s="113" t="s">
        <v>124</v>
      </c>
      <c r="F22063" s="113" t="s">
        <v>200</v>
      </c>
      <c r="G22063" s="113">
        <v>61.493232349963797</v>
      </c>
    </row>
    <row r="22064" spans="1:7" x14ac:dyDescent="0.25">
      <c r="A22064" s="108" t="str">
        <f t="shared" si="344"/>
        <v>PT_2004_NATIONAL TOTAL_PM2.5</v>
      </c>
      <c r="B22064" s="113" t="s">
        <v>169</v>
      </c>
      <c r="C22064" s="113">
        <v>2004</v>
      </c>
      <c r="D22064" s="113" t="s">
        <v>122</v>
      </c>
      <c r="E22064" s="113" t="s">
        <v>203</v>
      </c>
      <c r="F22064" s="113" t="s">
        <v>200</v>
      </c>
      <c r="G22064" s="113">
        <v>59.681625213659999</v>
      </c>
    </row>
    <row r="22065" spans="1:7" x14ac:dyDescent="0.25">
      <c r="A22065" s="108" t="str">
        <f t="shared" si="344"/>
        <v>PT_2004_NATIONAL TOTAL_Pb</v>
      </c>
      <c r="B22065" s="113" t="s">
        <v>169</v>
      </c>
      <c r="C22065" s="113">
        <v>2004</v>
      </c>
      <c r="D22065" s="113" t="s">
        <v>122</v>
      </c>
      <c r="E22065" s="113" t="s">
        <v>125</v>
      </c>
      <c r="F22065" s="113" t="s">
        <v>200</v>
      </c>
      <c r="G22065" s="113">
        <v>3.1792457192160499E-2</v>
      </c>
    </row>
    <row r="22066" spans="1:7" x14ac:dyDescent="0.25">
      <c r="A22066" s="108" t="str">
        <f t="shared" si="344"/>
        <v>PT_2004_NATIONAL TOTAL_Cd</v>
      </c>
      <c r="B22066" s="113" t="s">
        <v>169</v>
      </c>
      <c r="C22066" s="113">
        <v>2004</v>
      </c>
      <c r="D22066" s="113" t="s">
        <v>122</v>
      </c>
      <c r="E22066" s="113" t="s">
        <v>126</v>
      </c>
      <c r="F22066" s="113" t="s">
        <v>200</v>
      </c>
      <c r="G22066" s="113">
        <v>2.1502504173883199E-3</v>
      </c>
    </row>
    <row r="22067" spans="1:7" x14ac:dyDescent="0.25">
      <c r="A22067" s="108" t="str">
        <f t="shared" si="344"/>
        <v>PT_2004_NATIONAL TOTAL_Hg</v>
      </c>
      <c r="B22067" s="113" t="s">
        <v>169</v>
      </c>
      <c r="C22067" s="113">
        <v>2004</v>
      </c>
      <c r="D22067" s="113" t="s">
        <v>122</v>
      </c>
      <c r="E22067" s="113" t="s">
        <v>127</v>
      </c>
      <c r="F22067" s="113" t="s">
        <v>200</v>
      </c>
      <c r="G22067" s="113">
        <v>1.0063358759022699E-3</v>
      </c>
    </row>
    <row r="22068" spans="1:7" x14ac:dyDescent="0.25">
      <c r="A22068" s="108" t="str">
        <f t="shared" si="344"/>
        <v>PT_2004_NATIONAL TOTAL_DIOX</v>
      </c>
      <c r="B22068" s="113" t="s">
        <v>169</v>
      </c>
      <c r="C22068" s="113">
        <v>2004</v>
      </c>
      <c r="D22068" s="113" t="s">
        <v>122</v>
      </c>
      <c r="E22068" s="113" t="s">
        <v>128</v>
      </c>
      <c r="F22068" s="113" t="s">
        <v>200</v>
      </c>
      <c r="G22068" s="150">
        <v>1.41489453612095E-7</v>
      </c>
    </row>
    <row r="22069" spans="1:7" x14ac:dyDescent="0.25">
      <c r="A22069" s="108" t="str">
        <f t="shared" si="344"/>
        <v>PT_2004_NATIONAL TOTAL_PAH</v>
      </c>
      <c r="B22069" s="113" t="s">
        <v>169</v>
      </c>
      <c r="C22069" s="113">
        <v>2004</v>
      </c>
      <c r="D22069" s="113" t="s">
        <v>122</v>
      </c>
      <c r="E22069" s="113" t="s">
        <v>129</v>
      </c>
      <c r="F22069" s="113" t="s">
        <v>200</v>
      </c>
      <c r="G22069" s="113">
        <v>1.57613195668194E-2</v>
      </c>
    </row>
    <row r="22070" spans="1:7" x14ac:dyDescent="0.25">
      <c r="A22070" s="108" t="str">
        <f t="shared" si="344"/>
        <v>PT_2004_NATIONAL TOTAL_HCB</v>
      </c>
      <c r="B22070" s="113" t="s">
        <v>169</v>
      </c>
      <c r="C22070" s="113">
        <v>2004</v>
      </c>
      <c r="D22070" s="113" t="s">
        <v>122</v>
      </c>
      <c r="E22070" s="113" t="s">
        <v>130</v>
      </c>
      <c r="F22070" s="113" t="s">
        <v>200</v>
      </c>
      <c r="G22070" s="150">
        <v>1.7106890932434501E-6</v>
      </c>
    </row>
    <row r="22071" spans="1:7" x14ac:dyDescent="0.25">
      <c r="A22071" s="108" t="str">
        <f t="shared" si="344"/>
        <v>PT_2004_NATIONAL TOTAL_PCB</v>
      </c>
      <c r="B22071" s="113" t="s">
        <v>169</v>
      </c>
      <c r="C22071" s="113">
        <v>2004</v>
      </c>
      <c r="D22071" s="113" t="s">
        <v>122</v>
      </c>
      <c r="E22071" s="113" t="s">
        <v>259</v>
      </c>
      <c r="F22071" s="113" t="s">
        <v>200</v>
      </c>
      <c r="G22071" s="113">
        <v>6.8658600928949895E-4</v>
      </c>
    </row>
    <row r="22072" spans="1:7" x14ac:dyDescent="0.25">
      <c r="A22072" s="108" t="str">
        <f t="shared" si="344"/>
        <v>PT_2004_1A3(FS)_NOx</v>
      </c>
      <c r="B22072" s="113" t="s">
        <v>169</v>
      </c>
      <c r="C22072" s="113">
        <v>2004</v>
      </c>
      <c r="D22072" s="113" t="s">
        <v>132</v>
      </c>
      <c r="E22072" s="113" t="s">
        <v>199</v>
      </c>
      <c r="F22072" s="113" t="s">
        <v>200</v>
      </c>
      <c r="G22072" s="113">
        <v>115.87003232647</v>
      </c>
    </row>
    <row r="22073" spans="1:7" x14ac:dyDescent="0.25">
      <c r="A22073" s="108" t="str">
        <f t="shared" si="344"/>
        <v>PT_2004_1A3(FS)_NMVOC</v>
      </c>
      <c r="B22073" s="113" t="s">
        <v>169</v>
      </c>
      <c r="C22073" s="113">
        <v>2004</v>
      </c>
      <c r="D22073" s="113" t="s">
        <v>132</v>
      </c>
      <c r="E22073" s="113" t="s">
        <v>123</v>
      </c>
      <c r="F22073" s="113" t="s">
        <v>200</v>
      </c>
      <c r="G22073" s="113">
        <v>45.472075486701399</v>
      </c>
    </row>
    <row r="22074" spans="1:7" x14ac:dyDescent="0.25">
      <c r="A22074" s="108" t="str">
        <f t="shared" si="344"/>
        <v>PT_2004_1A3(FS)_SOx</v>
      </c>
      <c r="B22074" s="113" t="s">
        <v>169</v>
      </c>
      <c r="C22074" s="113">
        <v>2004</v>
      </c>
      <c r="D22074" s="113" t="s">
        <v>132</v>
      </c>
      <c r="E22074" s="113" t="s">
        <v>201</v>
      </c>
      <c r="F22074" s="113" t="s">
        <v>200</v>
      </c>
      <c r="G22074" s="113">
        <v>3.46487160253711</v>
      </c>
    </row>
    <row r="22075" spans="1:7" x14ac:dyDescent="0.25">
      <c r="A22075" s="108" t="str">
        <f t="shared" si="344"/>
        <v>PT_2004_1A3(FS)_NH3</v>
      </c>
      <c r="B22075" s="113" t="s">
        <v>169</v>
      </c>
      <c r="C22075" s="113">
        <v>2004</v>
      </c>
      <c r="D22075" s="113" t="s">
        <v>132</v>
      </c>
      <c r="E22075" s="113" t="s">
        <v>124</v>
      </c>
      <c r="F22075" s="113" t="s">
        <v>200</v>
      </c>
      <c r="G22075" s="113">
        <v>1.4037078100065801</v>
      </c>
    </row>
    <row r="22076" spans="1:7" x14ac:dyDescent="0.25">
      <c r="A22076" s="108" t="str">
        <f t="shared" si="344"/>
        <v>PT_2004_1A3(FS)_PM2.5</v>
      </c>
      <c r="B22076" s="113" t="s">
        <v>169</v>
      </c>
      <c r="C22076" s="113">
        <v>2004</v>
      </c>
      <c r="D22076" s="113" t="s">
        <v>132</v>
      </c>
      <c r="E22076" s="113" t="s">
        <v>203</v>
      </c>
      <c r="F22076" s="113" t="s">
        <v>200</v>
      </c>
      <c r="G22076" s="113">
        <v>7.7465980451286001</v>
      </c>
    </row>
    <row r="22077" spans="1:7" x14ac:dyDescent="0.25">
      <c r="A22077" s="108" t="str">
        <f t="shared" si="344"/>
        <v>PT_2004_3D_NOx</v>
      </c>
      <c r="B22077" s="113" t="s">
        <v>169</v>
      </c>
      <c r="C22077" s="113">
        <v>2004</v>
      </c>
      <c r="D22077" s="113" t="s">
        <v>206</v>
      </c>
      <c r="E22077" s="113" t="s">
        <v>199</v>
      </c>
      <c r="F22077" s="113" t="s">
        <v>200</v>
      </c>
      <c r="G22077" s="113">
        <v>11.9842074869619</v>
      </c>
    </row>
    <row r="22078" spans="1:7" x14ac:dyDescent="0.25">
      <c r="A22078" s="108" t="str">
        <f t="shared" si="344"/>
        <v>PT_2005_NATIONAL TOTAL_NOx</v>
      </c>
      <c r="B22078" s="113" t="s">
        <v>169</v>
      </c>
      <c r="C22078" s="113">
        <v>2005</v>
      </c>
      <c r="D22078" s="113" t="s">
        <v>122</v>
      </c>
      <c r="E22078" s="113" t="s">
        <v>199</v>
      </c>
      <c r="F22078" s="113" t="s">
        <v>200</v>
      </c>
      <c r="G22078" s="113">
        <v>283.66855892112102</v>
      </c>
    </row>
    <row r="22079" spans="1:7" x14ac:dyDescent="0.25">
      <c r="A22079" s="108" t="str">
        <f t="shared" si="344"/>
        <v>PT_2005_NATIONAL TOTAL_NMVOC</v>
      </c>
      <c r="B22079" s="113" t="s">
        <v>169</v>
      </c>
      <c r="C22079" s="113">
        <v>2005</v>
      </c>
      <c r="D22079" s="113" t="s">
        <v>122</v>
      </c>
      <c r="E22079" s="113" t="s">
        <v>123</v>
      </c>
      <c r="F22079" s="113" t="s">
        <v>200</v>
      </c>
      <c r="G22079" s="113">
        <v>209.22169993114801</v>
      </c>
    </row>
    <row r="22080" spans="1:7" x14ac:dyDescent="0.25">
      <c r="A22080" s="108" t="str">
        <f t="shared" si="344"/>
        <v>PT_2005_NATIONAL TOTAL_SOx</v>
      </c>
      <c r="B22080" s="113" t="s">
        <v>169</v>
      </c>
      <c r="C22080" s="113">
        <v>2005</v>
      </c>
      <c r="D22080" s="113" t="s">
        <v>122</v>
      </c>
      <c r="E22080" s="113" t="s">
        <v>201</v>
      </c>
      <c r="F22080" s="113" t="s">
        <v>200</v>
      </c>
      <c r="G22080" s="113">
        <v>189.36915539661999</v>
      </c>
    </row>
    <row r="22081" spans="1:7" x14ac:dyDescent="0.25">
      <c r="A22081" s="108" t="str">
        <f t="shared" si="344"/>
        <v>PT_2005_NATIONAL TOTAL_NH3</v>
      </c>
      <c r="B22081" s="113" t="s">
        <v>169</v>
      </c>
      <c r="C22081" s="113">
        <v>2005</v>
      </c>
      <c r="D22081" s="113" t="s">
        <v>122</v>
      </c>
      <c r="E22081" s="113" t="s">
        <v>124</v>
      </c>
      <c r="F22081" s="113" t="s">
        <v>200</v>
      </c>
      <c r="G22081" s="113">
        <v>57.176252342703798</v>
      </c>
    </row>
    <row r="22082" spans="1:7" x14ac:dyDescent="0.25">
      <c r="A22082" s="108" t="str">
        <f t="shared" ref="A22082:A22145" si="345">CONCATENATE(B22082,"_",C22082,"_",D22082,"_",E22082)</f>
        <v>PT_2005_NATIONAL TOTAL_PM2.5</v>
      </c>
      <c r="B22082" s="113" t="s">
        <v>169</v>
      </c>
      <c r="C22082" s="113">
        <v>2005</v>
      </c>
      <c r="D22082" s="113" t="s">
        <v>122</v>
      </c>
      <c r="E22082" s="113" t="s">
        <v>203</v>
      </c>
      <c r="F22082" s="113" t="s">
        <v>200</v>
      </c>
      <c r="G22082" s="113">
        <v>58.012862739261799</v>
      </c>
    </row>
    <row r="22083" spans="1:7" x14ac:dyDescent="0.25">
      <c r="A22083" s="108" t="str">
        <f t="shared" si="345"/>
        <v>PT_2005_NATIONAL TOTAL_Pb</v>
      </c>
      <c r="B22083" s="113" t="s">
        <v>169</v>
      </c>
      <c r="C22083" s="113">
        <v>2005</v>
      </c>
      <c r="D22083" s="113" t="s">
        <v>122</v>
      </c>
      <c r="E22083" s="113" t="s">
        <v>125</v>
      </c>
      <c r="F22083" s="113" t="s">
        <v>200</v>
      </c>
      <c r="G22083" s="113">
        <v>3.1398683836604803E-2</v>
      </c>
    </row>
    <row r="22084" spans="1:7" x14ac:dyDescent="0.25">
      <c r="A22084" s="108" t="str">
        <f t="shared" si="345"/>
        <v>PT_2005_NATIONAL TOTAL_Cd</v>
      </c>
      <c r="B22084" s="113" t="s">
        <v>169</v>
      </c>
      <c r="C22084" s="113">
        <v>2005</v>
      </c>
      <c r="D22084" s="113" t="s">
        <v>122</v>
      </c>
      <c r="E22084" s="113" t="s">
        <v>126</v>
      </c>
      <c r="F22084" s="113" t="s">
        <v>200</v>
      </c>
      <c r="G22084" s="113">
        <v>2.1771044565246701E-3</v>
      </c>
    </row>
    <row r="22085" spans="1:7" x14ac:dyDescent="0.25">
      <c r="A22085" s="108" t="str">
        <f t="shared" si="345"/>
        <v>PT_2005_NATIONAL TOTAL_Hg</v>
      </c>
      <c r="B22085" s="113" t="s">
        <v>169</v>
      </c>
      <c r="C22085" s="113">
        <v>2005</v>
      </c>
      <c r="D22085" s="113" t="s">
        <v>122</v>
      </c>
      <c r="E22085" s="113" t="s">
        <v>127</v>
      </c>
      <c r="F22085" s="113" t="s">
        <v>200</v>
      </c>
      <c r="G22085" s="113">
        <v>9.1772296944885002E-4</v>
      </c>
    </row>
    <row r="22086" spans="1:7" x14ac:dyDescent="0.25">
      <c r="A22086" s="108" t="str">
        <f t="shared" si="345"/>
        <v>PT_2005_NATIONAL TOTAL_DIOX</v>
      </c>
      <c r="B22086" s="113" t="s">
        <v>169</v>
      </c>
      <c r="C22086" s="113">
        <v>2005</v>
      </c>
      <c r="D22086" s="113" t="s">
        <v>122</v>
      </c>
      <c r="E22086" s="113" t="s">
        <v>128</v>
      </c>
      <c r="F22086" s="113" t="s">
        <v>200</v>
      </c>
      <c r="G22086" s="150">
        <v>7.3836957545403394E-8</v>
      </c>
    </row>
    <row r="22087" spans="1:7" x14ac:dyDescent="0.25">
      <c r="A22087" s="108" t="str">
        <f t="shared" si="345"/>
        <v>PT_2005_NATIONAL TOTAL_PAH</v>
      </c>
      <c r="B22087" s="113" t="s">
        <v>169</v>
      </c>
      <c r="C22087" s="113">
        <v>2005</v>
      </c>
      <c r="D22087" s="113" t="s">
        <v>122</v>
      </c>
      <c r="E22087" s="113" t="s">
        <v>129</v>
      </c>
      <c r="F22087" s="113" t="s">
        <v>200</v>
      </c>
      <c r="G22087" s="113">
        <v>1.51075618425132E-2</v>
      </c>
    </row>
    <row r="22088" spans="1:7" x14ac:dyDescent="0.25">
      <c r="A22088" s="108" t="str">
        <f t="shared" si="345"/>
        <v>PT_2005_NATIONAL TOTAL_HCB</v>
      </c>
      <c r="B22088" s="113" t="s">
        <v>169</v>
      </c>
      <c r="C22088" s="113">
        <v>2005</v>
      </c>
      <c r="D22088" s="113" t="s">
        <v>122</v>
      </c>
      <c r="E22088" s="113" t="s">
        <v>130</v>
      </c>
      <c r="F22088" s="113" t="s">
        <v>200</v>
      </c>
      <c r="G22088" s="150">
        <v>1.66766856191957E-6</v>
      </c>
    </row>
    <row r="22089" spans="1:7" x14ac:dyDescent="0.25">
      <c r="A22089" s="108" t="str">
        <f t="shared" si="345"/>
        <v>PT_2005_NATIONAL TOTAL_PCB</v>
      </c>
      <c r="B22089" s="113" t="s">
        <v>169</v>
      </c>
      <c r="C22089" s="113">
        <v>2005</v>
      </c>
      <c r="D22089" s="113" t="s">
        <v>122</v>
      </c>
      <c r="E22089" s="113" t="s">
        <v>259</v>
      </c>
      <c r="F22089" s="113" t="s">
        <v>200</v>
      </c>
      <c r="G22089" s="113">
        <v>6.7020632202082896E-4</v>
      </c>
    </row>
    <row r="22090" spans="1:7" x14ac:dyDescent="0.25">
      <c r="A22090" s="108" t="str">
        <f t="shared" si="345"/>
        <v>PT_2005_1A3(FS)_NOx</v>
      </c>
      <c r="B22090" s="113" t="s">
        <v>169</v>
      </c>
      <c r="C22090" s="113">
        <v>2005</v>
      </c>
      <c r="D22090" s="113" t="s">
        <v>132</v>
      </c>
      <c r="E22090" s="113" t="s">
        <v>199</v>
      </c>
      <c r="F22090" s="113" t="s">
        <v>200</v>
      </c>
      <c r="G22090" s="113">
        <v>110.93585343406799</v>
      </c>
    </row>
    <row r="22091" spans="1:7" x14ac:dyDescent="0.25">
      <c r="A22091" s="108" t="str">
        <f t="shared" si="345"/>
        <v>PT_2005_1A3(FS)_NMVOC</v>
      </c>
      <c r="B22091" s="113" t="s">
        <v>169</v>
      </c>
      <c r="C22091" s="113">
        <v>2005</v>
      </c>
      <c r="D22091" s="113" t="s">
        <v>132</v>
      </c>
      <c r="E22091" s="113" t="s">
        <v>123</v>
      </c>
      <c r="F22091" s="113" t="s">
        <v>200</v>
      </c>
      <c r="G22091" s="113">
        <v>40.702384986995</v>
      </c>
    </row>
    <row r="22092" spans="1:7" x14ac:dyDescent="0.25">
      <c r="A22092" s="108" t="str">
        <f t="shared" si="345"/>
        <v>PT_2005_1A3(FS)_SOx</v>
      </c>
      <c r="B22092" s="113" t="s">
        <v>169</v>
      </c>
      <c r="C22092" s="113">
        <v>2005</v>
      </c>
      <c r="D22092" s="113" t="s">
        <v>132</v>
      </c>
      <c r="E22092" s="113" t="s">
        <v>201</v>
      </c>
      <c r="F22092" s="113" t="s">
        <v>200</v>
      </c>
      <c r="G22092" s="113">
        <v>0.59709573333122001</v>
      </c>
    </row>
    <row r="22093" spans="1:7" x14ac:dyDescent="0.25">
      <c r="A22093" s="108" t="str">
        <f t="shared" si="345"/>
        <v>PT_2005_1A3(FS)_NH3</v>
      </c>
      <c r="B22093" s="113" t="s">
        <v>169</v>
      </c>
      <c r="C22093" s="113">
        <v>2005</v>
      </c>
      <c r="D22093" s="113" t="s">
        <v>132</v>
      </c>
      <c r="E22093" s="113" t="s">
        <v>124</v>
      </c>
      <c r="F22093" s="113" t="s">
        <v>200</v>
      </c>
      <c r="G22093" s="113">
        <v>1.7912323813844999</v>
      </c>
    </row>
    <row r="22094" spans="1:7" x14ac:dyDescent="0.25">
      <c r="A22094" s="108" t="str">
        <f t="shared" si="345"/>
        <v>PT_2005_1A3(FS)_PM2.5</v>
      </c>
      <c r="B22094" s="113" t="s">
        <v>169</v>
      </c>
      <c r="C22094" s="113">
        <v>2005</v>
      </c>
      <c r="D22094" s="113" t="s">
        <v>132</v>
      </c>
      <c r="E22094" s="113" t="s">
        <v>203</v>
      </c>
      <c r="F22094" s="113" t="s">
        <v>200</v>
      </c>
      <c r="G22094" s="113">
        <v>7.5089053189536203</v>
      </c>
    </row>
    <row r="22095" spans="1:7" x14ac:dyDescent="0.25">
      <c r="A22095" s="108" t="str">
        <f t="shared" si="345"/>
        <v>PT_2005_3D_NOx</v>
      </c>
      <c r="B22095" s="113" t="s">
        <v>169</v>
      </c>
      <c r="C22095" s="113">
        <v>2005</v>
      </c>
      <c r="D22095" s="113" t="s">
        <v>206</v>
      </c>
      <c r="E22095" s="113" t="s">
        <v>199</v>
      </c>
      <c r="F22095" s="113" t="s">
        <v>200</v>
      </c>
      <c r="G22095" s="113">
        <v>9.0040311513918798</v>
      </c>
    </row>
    <row r="22096" spans="1:7" x14ac:dyDescent="0.25">
      <c r="A22096" s="108" t="str">
        <f t="shared" si="345"/>
        <v>PT_2006_NATIONAL TOTAL_NOx</v>
      </c>
      <c r="B22096" s="113" t="s">
        <v>169</v>
      </c>
      <c r="C22096" s="113">
        <v>2006</v>
      </c>
      <c r="D22096" s="113" t="s">
        <v>122</v>
      </c>
      <c r="E22096" s="113" t="s">
        <v>199</v>
      </c>
      <c r="F22096" s="113" t="s">
        <v>200</v>
      </c>
      <c r="G22096" s="113">
        <v>262.24758676527398</v>
      </c>
    </row>
    <row r="22097" spans="1:7" x14ac:dyDescent="0.25">
      <c r="A22097" s="108" t="str">
        <f t="shared" si="345"/>
        <v>PT_2006_NATIONAL TOTAL_NMVOC</v>
      </c>
      <c r="B22097" s="113" t="s">
        <v>169</v>
      </c>
      <c r="C22097" s="113">
        <v>2006</v>
      </c>
      <c r="D22097" s="113" t="s">
        <v>122</v>
      </c>
      <c r="E22097" s="113" t="s">
        <v>123</v>
      </c>
      <c r="F22097" s="113" t="s">
        <v>200</v>
      </c>
      <c r="G22097" s="113">
        <v>199.030664835311</v>
      </c>
    </row>
    <row r="22098" spans="1:7" x14ac:dyDescent="0.25">
      <c r="A22098" s="108" t="str">
        <f t="shared" si="345"/>
        <v>PT_2006_NATIONAL TOTAL_SOx</v>
      </c>
      <c r="B22098" s="113" t="s">
        <v>169</v>
      </c>
      <c r="C22098" s="113">
        <v>2006</v>
      </c>
      <c r="D22098" s="113" t="s">
        <v>122</v>
      </c>
      <c r="E22098" s="113" t="s">
        <v>201</v>
      </c>
      <c r="F22098" s="113" t="s">
        <v>200</v>
      </c>
      <c r="G22098" s="113">
        <v>164.583593665157</v>
      </c>
    </row>
    <row r="22099" spans="1:7" x14ac:dyDescent="0.25">
      <c r="A22099" s="108" t="str">
        <f t="shared" si="345"/>
        <v>PT_2006_NATIONAL TOTAL_NH3</v>
      </c>
      <c r="B22099" s="113" t="s">
        <v>169</v>
      </c>
      <c r="C22099" s="113">
        <v>2006</v>
      </c>
      <c r="D22099" s="113" t="s">
        <v>122</v>
      </c>
      <c r="E22099" s="113" t="s">
        <v>124</v>
      </c>
      <c r="F22099" s="113" t="s">
        <v>200</v>
      </c>
      <c r="G22099" s="113">
        <v>56.237027467070298</v>
      </c>
    </row>
    <row r="22100" spans="1:7" x14ac:dyDescent="0.25">
      <c r="A22100" s="108" t="str">
        <f t="shared" si="345"/>
        <v>PT_2006_NATIONAL TOTAL_PM2.5</v>
      </c>
      <c r="B22100" s="113" t="s">
        <v>169</v>
      </c>
      <c r="C22100" s="113">
        <v>2006</v>
      </c>
      <c r="D22100" s="113" t="s">
        <v>122</v>
      </c>
      <c r="E22100" s="113" t="s">
        <v>203</v>
      </c>
      <c r="F22100" s="113" t="s">
        <v>200</v>
      </c>
      <c r="G22100" s="113">
        <v>55.004022751798402</v>
      </c>
    </row>
    <row r="22101" spans="1:7" x14ac:dyDescent="0.25">
      <c r="A22101" s="108" t="str">
        <f t="shared" si="345"/>
        <v>PT_2006_NATIONAL TOTAL_Pb</v>
      </c>
      <c r="B22101" s="113" t="s">
        <v>169</v>
      </c>
      <c r="C22101" s="113">
        <v>2006</v>
      </c>
      <c r="D22101" s="113" t="s">
        <v>122</v>
      </c>
      <c r="E22101" s="113" t="s">
        <v>125</v>
      </c>
      <c r="F22101" s="113" t="s">
        <v>200</v>
      </c>
      <c r="G22101" s="113">
        <v>3.1243800943940501E-2</v>
      </c>
    </row>
    <row r="22102" spans="1:7" x14ac:dyDescent="0.25">
      <c r="A22102" s="108" t="str">
        <f t="shared" si="345"/>
        <v>PT_2006_NATIONAL TOTAL_Cd</v>
      </c>
      <c r="B22102" s="113" t="s">
        <v>169</v>
      </c>
      <c r="C22102" s="113">
        <v>2006</v>
      </c>
      <c r="D22102" s="113" t="s">
        <v>122</v>
      </c>
      <c r="E22102" s="113" t="s">
        <v>126</v>
      </c>
      <c r="F22102" s="113" t="s">
        <v>200</v>
      </c>
      <c r="G22102" s="113">
        <v>2.1615175609300502E-3</v>
      </c>
    </row>
    <row r="22103" spans="1:7" x14ac:dyDescent="0.25">
      <c r="A22103" s="108" t="str">
        <f t="shared" si="345"/>
        <v>PT_2006_NATIONAL TOTAL_Hg</v>
      </c>
      <c r="B22103" s="113" t="s">
        <v>169</v>
      </c>
      <c r="C22103" s="113">
        <v>2006</v>
      </c>
      <c r="D22103" s="113" t="s">
        <v>122</v>
      </c>
      <c r="E22103" s="113" t="s">
        <v>127</v>
      </c>
      <c r="F22103" s="113" t="s">
        <v>200</v>
      </c>
      <c r="G22103" s="113">
        <v>9.0252345028191605E-4</v>
      </c>
    </row>
    <row r="22104" spans="1:7" x14ac:dyDescent="0.25">
      <c r="A22104" s="108" t="str">
        <f t="shared" si="345"/>
        <v>PT_2006_NATIONAL TOTAL_DIOX</v>
      </c>
      <c r="B22104" s="113" t="s">
        <v>169</v>
      </c>
      <c r="C22104" s="113">
        <v>2006</v>
      </c>
      <c r="D22104" s="113" t="s">
        <v>122</v>
      </c>
      <c r="E22104" s="113" t="s">
        <v>128</v>
      </c>
      <c r="F22104" s="113" t="s">
        <v>200</v>
      </c>
      <c r="G22104" s="150">
        <v>6.9119657933185899E-8</v>
      </c>
    </row>
    <row r="22105" spans="1:7" x14ac:dyDescent="0.25">
      <c r="A22105" s="108" t="str">
        <f t="shared" si="345"/>
        <v>PT_2006_NATIONAL TOTAL_PAH</v>
      </c>
      <c r="B22105" s="113" t="s">
        <v>169</v>
      </c>
      <c r="C22105" s="113">
        <v>2006</v>
      </c>
      <c r="D22105" s="113" t="s">
        <v>122</v>
      </c>
      <c r="E22105" s="113" t="s">
        <v>129</v>
      </c>
      <c r="F22105" s="113" t="s">
        <v>200</v>
      </c>
      <c r="G22105" s="113">
        <v>1.44263790877758E-2</v>
      </c>
    </row>
    <row r="22106" spans="1:7" x14ac:dyDescent="0.25">
      <c r="A22106" s="108" t="str">
        <f t="shared" si="345"/>
        <v>PT_2006_NATIONAL TOTAL_HCB</v>
      </c>
      <c r="B22106" s="113" t="s">
        <v>169</v>
      </c>
      <c r="C22106" s="113">
        <v>2006</v>
      </c>
      <c r="D22106" s="113" t="s">
        <v>122</v>
      </c>
      <c r="E22106" s="113" t="s">
        <v>130</v>
      </c>
      <c r="F22106" s="113" t="s">
        <v>200</v>
      </c>
      <c r="G22106" s="150">
        <v>1.6044625018385699E-6</v>
      </c>
    </row>
    <row r="22107" spans="1:7" x14ac:dyDescent="0.25">
      <c r="A22107" s="108" t="str">
        <f t="shared" si="345"/>
        <v>PT_2006_NATIONAL TOTAL_PCB</v>
      </c>
      <c r="B22107" s="113" t="s">
        <v>169</v>
      </c>
      <c r="C22107" s="113">
        <v>2006</v>
      </c>
      <c r="D22107" s="113" t="s">
        <v>122</v>
      </c>
      <c r="E22107" s="113" t="s">
        <v>259</v>
      </c>
      <c r="F22107" s="113" t="s">
        <v>200</v>
      </c>
      <c r="G22107" s="113">
        <v>6.4326794325306798E-4</v>
      </c>
    </row>
    <row r="22108" spans="1:7" x14ac:dyDescent="0.25">
      <c r="A22108" s="108" t="str">
        <f t="shared" si="345"/>
        <v>PT_2006_1A3(FS)_NOx</v>
      </c>
      <c r="B22108" s="113" t="s">
        <v>169</v>
      </c>
      <c r="C22108" s="113">
        <v>2006</v>
      </c>
      <c r="D22108" s="113" t="s">
        <v>132</v>
      </c>
      <c r="E22108" s="113" t="s">
        <v>199</v>
      </c>
      <c r="F22108" s="113" t="s">
        <v>200</v>
      </c>
      <c r="G22108" s="113">
        <v>109.017501763453</v>
      </c>
    </row>
    <row r="22109" spans="1:7" x14ac:dyDescent="0.25">
      <c r="A22109" s="108" t="str">
        <f t="shared" si="345"/>
        <v>PT_2006_1A3(FS)_NMVOC</v>
      </c>
      <c r="B22109" s="113" t="s">
        <v>169</v>
      </c>
      <c r="C22109" s="113">
        <v>2006</v>
      </c>
      <c r="D22109" s="113" t="s">
        <v>132</v>
      </c>
      <c r="E22109" s="113" t="s">
        <v>123</v>
      </c>
      <c r="F22109" s="113" t="s">
        <v>200</v>
      </c>
      <c r="G22109" s="113">
        <v>36.453313530809503</v>
      </c>
    </row>
    <row r="22110" spans="1:7" x14ac:dyDescent="0.25">
      <c r="A22110" s="108" t="str">
        <f t="shared" si="345"/>
        <v>PT_2006_1A3(FS)_SOx</v>
      </c>
      <c r="B22110" s="113" t="s">
        <v>169</v>
      </c>
      <c r="C22110" s="113">
        <v>2006</v>
      </c>
      <c r="D22110" s="113" t="s">
        <v>132</v>
      </c>
      <c r="E22110" s="113" t="s">
        <v>201</v>
      </c>
      <c r="F22110" s="113" t="s">
        <v>200</v>
      </c>
      <c r="G22110" s="113">
        <v>0.59205700966894903</v>
      </c>
    </row>
    <row r="22111" spans="1:7" x14ac:dyDescent="0.25">
      <c r="A22111" s="108" t="str">
        <f t="shared" si="345"/>
        <v>PT_2006_1A3(FS)_NH3</v>
      </c>
      <c r="B22111" s="113" t="s">
        <v>169</v>
      </c>
      <c r="C22111" s="113">
        <v>2006</v>
      </c>
      <c r="D22111" s="113" t="s">
        <v>132</v>
      </c>
      <c r="E22111" s="113" t="s">
        <v>124</v>
      </c>
      <c r="F22111" s="113" t="s">
        <v>200</v>
      </c>
      <c r="G22111" s="113">
        <v>1.6676482479544801</v>
      </c>
    </row>
    <row r="22112" spans="1:7" x14ac:dyDescent="0.25">
      <c r="A22112" s="108" t="str">
        <f t="shared" si="345"/>
        <v>PT_2006_1A3(FS)_PM2.5</v>
      </c>
      <c r="B22112" s="113" t="s">
        <v>169</v>
      </c>
      <c r="C22112" s="113">
        <v>2006</v>
      </c>
      <c r="D22112" s="113" t="s">
        <v>132</v>
      </c>
      <c r="E22112" s="113" t="s">
        <v>203</v>
      </c>
      <c r="F22112" s="113" t="s">
        <v>200</v>
      </c>
      <c r="G22112" s="113">
        <v>7.5175749524606799</v>
      </c>
    </row>
    <row r="22113" spans="1:7" x14ac:dyDescent="0.25">
      <c r="A22113" s="108" t="str">
        <f t="shared" si="345"/>
        <v>PT_2006_3D_NOx</v>
      </c>
      <c r="B22113" s="113" t="s">
        <v>169</v>
      </c>
      <c r="C22113" s="113">
        <v>2006</v>
      </c>
      <c r="D22113" s="113" t="s">
        <v>206</v>
      </c>
      <c r="E22113" s="113" t="s">
        <v>199</v>
      </c>
      <c r="F22113" s="113" t="s">
        <v>200</v>
      </c>
      <c r="G22113" s="113">
        <v>8.4304371944774701</v>
      </c>
    </row>
    <row r="22114" spans="1:7" x14ac:dyDescent="0.25">
      <c r="A22114" s="108" t="str">
        <f t="shared" si="345"/>
        <v>PT_2007_NATIONAL TOTAL_NOx</v>
      </c>
      <c r="B22114" s="113" t="s">
        <v>169</v>
      </c>
      <c r="C22114" s="113">
        <v>2007</v>
      </c>
      <c r="D22114" s="113" t="s">
        <v>122</v>
      </c>
      <c r="E22114" s="113" t="s">
        <v>199</v>
      </c>
      <c r="F22114" s="113" t="s">
        <v>200</v>
      </c>
      <c r="G22114" s="113">
        <v>252.27018435338999</v>
      </c>
    </row>
    <row r="22115" spans="1:7" x14ac:dyDescent="0.25">
      <c r="A22115" s="108" t="str">
        <f t="shared" si="345"/>
        <v>PT_2007_NATIONAL TOTAL_NMVOC</v>
      </c>
      <c r="B22115" s="113" t="s">
        <v>169</v>
      </c>
      <c r="C22115" s="113">
        <v>2007</v>
      </c>
      <c r="D22115" s="113" t="s">
        <v>122</v>
      </c>
      <c r="E22115" s="113" t="s">
        <v>123</v>
      </c>
      <c r="F22115" s="113" t="s">
        <v>200</v>
      </c>
      <c r="G22115" s="113">
        <v>193.11740967512199</v>
      </c>
    </row>
    <row r="22116" spans="1:7" x14ac:dyDescent="0.25">
      <c r="A22116" s="108" t="str">
        <f t="shared" si="345"/>
        <v>PT_2007_NATIONAL TOTAL_SOx</v>
      </c>
      <c r="B22116" s="113" t="s">
        <v>169</v>
      </c>
      <c r="C22116" s="113">
        <v>2007</v>
      </c>
      <c r="D22116" s="113" t="s">
        <v>122</v>
      </c>
      <c r="E22116" s="113" t="s">
        <v>201</v>
      </c>
      <c r="F22116" s="113" t="s">
        <v>200</v>
      </c>
      <c r="G22116" s="113">
        <v>157.170958757058</v>
      </c>
    </row>
    <row r="22117" spans="1:7" x14ac:dyDescent="0.25">
      <c r="A22117" s="108" t="str">
        <f t="shared" si="345"/>
        <v>PT_2007_NATIONAL TOTAL_NH3</v>
      </c>
      <c r="B22117" s="113" t="s">
        <v>169</v>
      </c>
      <c r="C22117" s="113">
        <v>2007</v>
      </c>
      <c r="D22117" s="113" t="s">
        <v>122</v>
      </c>
      <c r="E22117" s="113" t="s">
        <v>124</v>
      </c>
      <c r="F22117" s="113" t="s">
        <v>200</v>
      </c>
      <c r="G22117" s="113">
        <v>57.030911383884103</v>
      </c>
    </row>
    <row r="22118" spans="1:7" x14ac:dyDescent="0.25">
      <c r="A22118" s="108" t="str">
        <f t="shared" si="345"/>
        <v>PT_2007_NATIONAL TOTAL_PM2.5</v>
      </c>
      <c r="B22118" s="113" t="s">
        <v>169</v>
      </c>
      <c r="C22118" s="113">
        <v>2007</v>
      </c>
      <c r="D22118" s="113" t="s">
        <v>122</v>
      </c>
      <c r="E22118" s="113" t="s">
        <v>203</v>
      </c>
      <c r="F22118" s="113" t="s">
        <v>200</v>
      </c>
      <c r="G22118" s="113">
        <v>53.254663095688599</v>
      </c>
    </row>
    <row r="22119" spans="1:7" x14ac:dyDescent="0.25">
      <c r="A22119" s="108" t="str">
        <f t="shared" si="345"/>
        <v>PT_2007_NATIONAL TOTAL_Pb</v>
      </c>
      <c r="B22119" s="113" t="s">
        <v>169</v>
      </c>
      <c r="C22119" s="113">
        <v>2007</v>
      </c>
      <c r="D22119" s="113" t="s">
        <v>122</v>
      </c>
      <c r="E22119" s="113" t="s">
        <v>125</v>
      </c>
      <c r="F22119" s="113" t="s">
        <v>200</v>
      </c>
      <c r="G22119" s="113">
        <v>3.0786994441305601E-2</v>
      </c>
    </row>
    <row r="22120" spans="1:7" x14ac:dyDescent="0.25">
      <c r="A22120" s="108" t="str">
        <f t="shared" si="345"/>
        <v>PT_2007_NATIONAL TOTAL_Cd</v>
      </c>
      <c r="B22120" s="113" t="s">
        <v>169</v>
      </c>
      <c r="C22120" s="113">
        <v>2007</v>
      </c>
      <c r="D22120" s="113" t="s">
        <v>122</v>
      </c>
      <c r="E22120" s="113" t="s">
        <v>126</v>
      </c>
      <c r="F22120" s="113" t="s">
        <v>200</v>
      </c>
      <c r="G22120" s="113">
        <v>2.1396618508652799E-3</v>
      </c>
    </row>
    <row r="22121" spans="1:7" x14ac:dyDescent="0.25">
      <c r="A22121" s="108" t="str">
        <f t="shared" si="345"/>
        <v>PT_2007_NATIONAL TOTAL_Hg</v>
      </c>
      <c r="B22121" s="113" t="s">
        <v>169</v>
      </c>
      <c r="C22121" s="113">
        <v>2007</v>
      </c>
      <c r="D22121" s="113" t="s">
        <v>122</v>
      </c>
      <c r="E22121" s="113" t="s">
        <v>127</v>
      </c>
      <c r="F22121" s="113" t="s">
        <v>200</v>
      </c>
      <c r="G22121" s="113">
        <v>9.20645854189417E-4</v>
      </c>
    </row>
    <row r="22122" spans="1:7" x14ac:dyDescent="0.25">
      <c r="A22122" s="108" t="str">
        <f t="shared" si="345"/>
        <v>PT_2007_NATIONAL TOTAL_DIOX</v>
      </c>
      <c r="B22122" s="113" t="s">
        <v>169</v>
      </c>
      <c r="C22122" s="113">
        <v>2007</v>
      </c>
      <c r="D22122" s="113" t="s">
        <v>122</v>
      </c>
      <c r="E22122" s="113" t="s">
        <v>128</v>
      </c>
      <c r="F22122" s="113" t="s">
        <v>200</v>
      </c>
      <c r="G22122" s="150">
        <v>7.2394489890813996E-8</v>
      </c>
    </row>
    <row r="22123" spans="1:7" x14ac:dyDescent="0.25">
      <c r="A22123" s="108" t="str">
        <f t="shared" si="345"/>
        <v>PT_2007_NATIONAL TOTAL_PAH</v>
      </c>
      <c r="B22123" s="113" t="s">
        <v>169</v>
      </c>
      <c r="C22123" s="113">
        <v>2007</v>
      </c>
      <c r="D22123" s="113" t="s">
        <v>122</v>
      </c>
      <c r="E22123" s="113" t="s">
        <v>129</v>
      </c>
      <c r="F22123" s="113" t="s">
        <v>200</v>
      </c>
      <c r="G22123" s="113">
        <v>1.4003293769036499E-2</v>
      </c>
    </row>
    <row r="22124" spans="1:7" x14ac:dyDescent="0.25">
      <c r="A22124" s="108" t="str">
        <f t="shared" si="345"/>
        <v>PT_2007_NATIONAL TOTAL_HCB</v>
      </c>
      <c r="B22124" s="113" t="s">
        <v>169</v>
      </c>
      <c r="C22124" s="113">
        <v>2007</v>
      </c>
      <c r="D22124" s="113" t="s">
        <v>122</v>
      </c>
      <c r="E22124" s="113" t="s">
        <v>130</v>
      </c>
      <c r="F22124" s="113" t="s">
        <v>200</v>
      </c>
      <c r="G22124" s="150">
        <v>1.6525925131936799E-6</v>
      </c>
    </row>
    <row r="22125" spans="1:7" x14ac:dyDescent="0.25">
      <c r="A22125" s="108" t="str">
        <f t="shared" si="345"/>
        <v>PT_2007_NATIONAL TOTAL_PCB</v>
      </c>
      <c r="B22125" s="113" t="s">
        <v>169</v>
      </c>
      <c r="C22125" s="113">
        <v>2007</v>
      </c>
      <c r="D22125" s="113" t="s">
        <v>122</v>
      </c>
      <c r="E22125" s="113" t="s">
        <v>259</v>
      </c>
      <c r="F22125" s="113" t="s">
        <v>200</v>
      </c>
      <c r="G22125" s="113">
        <v>5.7030764206186097E-4</v>
      </c>
    </row>
    <row r="22126" spans="1:7" x14ac:dyDescent="0.25">
      <c r="A22126" s="108" t="str">
        <f t="shared" si="345"/>
        <v>PT_2007_1A3(FS)_NOx</v>
      </c>
      <c r="B22126" s="113" t="s">
        <v>169</v>
      </c>
      <c r="C22126" s="113">
        <v>2007</v>
      </c>
      <c r="D22126" s="113" t="s">
        <v>132</v>
      </c>
      <c r="E22126" s="113" t="s">
        <v>199</v>
      </c>
      <c r="F22126" s="113" t="s">
        <v>200</v>
      </c>
      <c r="G22126" s="113">
        <v>103.75285355928</v>
      </c>
    </row>
    <row r="22127" spans="1:7" x14ac:dyDescent="0.25">
      <c r="A22127" s="108" t="str">
        <f t="shared" si="345"/>
        <v>PT_2007_1A3(FS)_NMVOC</v>
      </c>
      <c r="B22127" s="113" t="s">
        <v>169</v>
      </c>
      <c r="C22127" s="113">
        <v>2007</v>
      </c>
      <c r="D22127" s="113" t="s">
        <v>132</v>
      </c>
      <c r="E22127" s="113" t="s">
        <v>123</v>
      </c>
      <c r="F22127" s="113" t="s">
        <v>200</v>
      </c>
      <c r="G22127" s="113">
        <v>33.028308554224502</v>
      </c>
    </row>
    <row r="22128" spans="1:7" x14ac:dyDescent="0.25">
      <c r="A22128" s="108" t="str">
        <f t="shared" si="345"/>
        <v>PT_2007_1A3(FS)_SOx</v>
      </c>
      <c r="B22128" s="113" t="s">
        <v>169</v>
      </c>
      <c r="C22128" s="113">
        <v>2007</v>
      </c>
      <c r="D22128" s="113" t="s">
        <v>132</v>
      </c>
      <c r="E22128" s="113" t="s">
        <v>201</v>
      </c>
      <c r="F22128" s="113" t="s">
        <v>200</v>
      </c>
      <c r="G22128" s="113">
        <v>0.57370018018525804</v>
      </c>
    </row>
    <row r="22129" spans="1:7" x14ac:dyDescent="0.25">
      <c r="A22129" s="108" t="str">
        <f t="shared" si="345"/>
        <v>PT_2007_1A3(FS)_NH3</v>
      </c>
      <c r="B22129" s="113" t="s">
        <v>169</v>
      </c>
      <c r="C22129" s="113">
        <v>2007</v>
      </c>
      <c r="D22129" s="113" t="s">
        <v>132</v>
      </c>
      <c r="E22129" s="113" t="s">
        <v>124</v>
      </c>
      <c r="F22129" s="113" t="s">
        <v>200</v>
      </c>
      <c r="G22129" s="113">
        <v>1.55694712011092</v>
      </c>
    </row>
    <row r="22130" spans="1:7" x14ac:dyDescent="0.25">
      <c r="A22130" s="108" t="str">
        <f t="shared" si="345"/>
        <v>PT_2007_1A3(FS)_PM2.5</v>
      </c>
      <c r="B22130" s="113" t="s">
        <v>169</v>
      </c>
      <c r="C22130" s="113">
        <v>2007</v>
      </c>
      <c r="D22130" s="113" t="s">
        <v>132</v>
      </c>
      <c r="E22130" s="113" t="s">
        <v>203</v>
      </c>
      <c r="F22130" s="113" t="s">
        <v>200</v>
      </c>
      <c r="G22130" s="113">
        <v>7.23294661470542</v>
      </c>
    </row>
    <row r="22131" spans="1:7" x14ac:dyDescent="0.25">
      <c r="A22131" s="108" t="str">
        <f t="shared" si="345"/>
        <v>PT_2007_3D_NOx</v>
      </c>
      <c r="B22131" s="113" t="s">
        <v>169</v>
      </c>
      <c r="C22131" s="113">
        <v>2007</v>
      </c>
      <c r="D22131" s="113" t="s">
        <v>206</v>
      </c>
      <c r="E22131" s="113" t="s">
        <v>199</v>
      </c>
      <c r="F22131" s="113" t="s">
        <v>200</v>
      </c>
      <c r="G22131" s="113">
        <v>9.4571221031232504</v>
      </c>
    </row>
    <row r="22132" spans="1:7" x14ac:dyDescent="0.25">
      <c r="A22132" s="108" t="str">
        <f t="shared" si="345"/>
        <v>PT_2008_NATIONAL TOTAL_NOx</v>
      </c>
      <c r="B22132" s="113" t="s">
        <v>169</v>
      </c>
      <c r="C22132" s="113">
        <v>2008</v>
      </c>
      <c r="D22132" s="113" t="s">
        <v>122</v>
      </c>
      <c r="E22132" s="113" t="s">
        <v>199</v>
      </c>
      <c r="F22132" s="113" t="s">
        <v>200</v>
      </c>
      <c r="G22132" s="113">
        <v>234.21225094982901</v>
      </c>
    </row>
    <row r="22133" spans="1:7" x14ac:dyDescent="0.25">
      <c r="A22133" s="108" t="str">
        <f t="shared" si="345"/>
        <v>PT_2008_NATIONAL TOTAL_NMVOC</v>
      </c>
      <c r="B22133" s="113" t="s">
        <v>169</v>
      </c>
      <c r="C22133" s="113">
        <v>2008</v>
      </c>
      <c r="D22133" s="113" t="s">
        <v>122</v>
      </c>
      <c r="E22133" s="113" t="s">
        <v>123</v>
      </c>
      <c r="F22133" s="113" t="s">
        <v>200</v>
      </c>
      <c r="G22133" s="113">
        <v>182.716879118386</v>
      </c>
    </row>
    <row r="22134" spans="1:7" x14ac:dyDescent="0.25">
      <c r="A22134" s="108" t="str">
        <f t="shared" si="345"/>
        <v>PT_2008_NATIONAL TOTAL_SOx</v>
      </c>
      <c r="B22134" s="113" t="s">
        <v>169</v>
      </c>
      <c r="C22134" s="113">
        <v>2008</v>
      </c>
      <c r="D22134" s="113" t="s">
        <v>122</v>
      </c>
      <c r="E22134" s="113" t="s">
        <v>201</v>
      </c>
      <c r="F22134" s="113" t="s">
        <v>200</v>
      </c>
      <c r="G22134" s="113">
        <v>103.918444665019</v>
      </c>
    </row>
    <row r="22135" spans="1:7" x14ac:dyDescent="0.25">
      <c r="A22135" s="108" t="str">
        <f t="shared" si="345"/>
        <v>PT_2008_NATIONAL TOTAL_NH3</v>
      </c>
      <c r="B22135" s="113" t="s">
        <v>169</v>
      </c>
      <c r="C22135" s="113">
        <v>2008</v>
      </c>
      <c r="D22135" s="113" t="s">
        <v>122</v>
      </c>
      <c r="E22135" s="113" t="s">
        <v>124</v>
      </c>
      <c r="F22135" s="113" t="s">
        <v>200</v>
      </c>
      <c r="G22135" s="113">
        <v>55.907268048169698</v>
      </c>
    </row>
    <row r="22136" spans="1:7" x14ac:dyDescent="0.25">
      <c r="A22136" s="108" t="str">
        <f t="shared" si="345"/>
        <v>PT_2008_NATIONAL TOTAL_PM2.5</v>
      </c>
      <c r="B22136" s="113" t="s">
        <v>169</v>
      </c>
      <c r="C22136" s="113">
        <v>2008</v>
      </c>
      <c r="D22136" s="113" t="s">
        <v>122</v>
      </c>
      <c r="E22136" s="113" t="s">
        <v>203</v>
      </c>
      <c r="F22136" s="113" t="s">
        <v>200</v>
      </c>
      <c r="G22136" s="113">
        <v>51.557004225240497</v>
      </c>
    </row>
    <row r="22137" spans="1:7" x14ac:dyDescent="0.25">
      <c r="A22137" s="108" t="str">
        <f t="shared" si="345"/>
        <v>PT_2008_NATIONAL TOTAL_Pb</v>
      </c>
      <c r="B22137" s="113" t="s">
        <v>169</v>
      </c>
      <c r="C22137" s="113">
        <v>2008</v>
      </c>
      <c r="D22137" s="113" t="s">
        <v>122</v>
      </c>
      <c r="E22137" s="113" t="s">
        <v>125</v>
      </c>
      <c r="F22137" s="113" t="s">
        <v>200</v>
      </c>
      <c r="G22137" s="113">
        <v>3.0486312096192399E-2</v>
      </c>
    </row>
    <row r="22138" spans="1:7" x14ac:dyDescent="0.25">
      <c r="A22138" s="108" t="str">
        <f t="shared" si="345"/>
        <v>PT_2008_NATIONAL TOTAL_Cd</v>
      </c>
      <c r="B22138" s="113" t="s">
        <v>169</v>
      </c>
      <c r="C22138" s="113">
        <v>2008</v>
      </c>
      <c r="D22138" s="113" t="s">
        <v>122</v>
      </c>
      <c r="E22138" s="113" t="s">
        <v>126</v>
      </c>
      <c r="F22138" s="113" t="s">
        <v>200</v>
      </c>
      <c r="G22138" s="113">
        <v>2.14063157232619E-3</v>
      </c>
    </row>
    <row r="22139" spans="1:7" x14ac:dyDescent="0.25">
      <c r="A22139" s="108" t="str">
        <f t="shared" si="345"/>
        <v>PT_2008_NATIONAL TOTAL_Hg</v>
      </c>
      <c r="B22139" s="113" t="s">
        <v>169</v>
      </c>
      <c r="C22139" s="113">
        <v>2008</v>
      </c>
      <c r="D22139" s="113" t="s">
        <v>122</v>
      </c>
      <c r="E22139" s="113" t="s">
        <v>127</v>
      </c>
      <c r="F22139" s="113" t="s">
        <v>200</v>
      </c>
      <c r="G22139" s="113">
        <v>8.7550140061244002E-4</v>
      </c>
    </row>
    <row r="22140" spans="1:7" x14ac:dyDescent="0.25">
      <c r="A22140" s="108" t="str">
        <f t="shared" si="345"/>
        <v>PT_2008_NATIONAL TOTAL_DIOX</v>
      </c>
      <c r="B22140" s="113" t="s">
        <v>169</v>
      </c>
      <c r="C22140" s="113">
        <v>2008</v>
      </c>
      <c r="D22140" s="113" t="s">
        <v>122</v>
      </c>
      <c r="E22140" s="113" t="s">
        <v>128</v>
      </c>
      <c r="F22140" s="113" t="s">
        <v>200</v>
      </c>
      <c r="G22140" s="150">
        <v>6.7881111814814398E-8</v>
      </c>
    </row>
    <row r="22141" spans="1:7" x14ac:dyDescent="0.25">
      <c r="A22141" s="108" t="str">
        <f t="shared" si="345"/>
        <v>PT_2008_NATIONAL TOTAL_PAH</v>
      </c>
      <c r="B22141" s="113" t="s">
        <v>169</v>
      </c>
      <c r="C22141" s="113">
        <v>2008</v>
      </c>
      <c r="D22141" s="113" t="s">
        <v>122</v>
      </c>
      <c r="E22141" s="113" t="s">
        <v>129</v>
      </c>
      <c r="F22141" s="113" t="s">
        <v>200</v>
      </c>
      <c r="G22141" s="113">
        <v>1.3351596655146999E-2</v>
      </c>
    </row>
    <row r="22142" spans="1:7" x14ac:dyDescent="0.25">
      <c r="A22142" s="108" t="str">
        <f t="shared" si="345"/>
        <v>PT_2008_NATIONAL TOTAL_HCB</v>
      </c>
      <c r="B22142" s="113" t="s">
        <v>169</v>
      </c>
      <c r="C22142" s="113">
        <v>2008</v>
      </c>
      <c r="D22142" s="113" t="s">
        <v>122</v>
      </c>
      <c r="E22142" s="113" t="s">
        <v>130</v>
      </c>
      <c r="F22142" s="113" t="s">
        <v>200</v>
      </c>
      <c r="G22142" s="150">
        <v>1.61369064771008E-6</v>
      </c>
    </row>
    <row r="22143" spans="1:7" x14ac:dyDescent="0.25">
      <c r="A22143" s="108" t="str">
        <f t="shared" si="345"/>
        <v>PT_2008_NATIONAL TOTAL_PCB</v>
      </c>
      <c r="B22143" s="113" t="s">
        <v>169</v>
      </c>
      <c r="C22143" s="113">
        <v>2008</v>
      </c>
      <c r="D22143" s="113" t="s">
        <v>122</v>
      </c>
      <c r="E22143" s="113" t="s">
        <v>259</v>
      </c>
      <c r="F22143" s="113" t="s">
        <v>200</v>
      </c>
      <c r="G22143" s="113">
        <v>4.9685439889344E-4</v>
      </c>
    </row>
    <row r="22144" spans="1:7" x14ac:dyDescent="0.25">
      <c r="A22144" s="108" t="str">
        <f t="shared" si="345"/>
        <v>PT_2008_1A3(FS)_NOx</v>
      </c>
      <c r="B22144" s="113" t="s">
        <v>169</v>
      </c>
      <c r="C22144" s="113">
        <v>2008</v>
      </c>
      <c r="D22144" s="113" t="s">
        <v>132</v>
      </c>
      <c r="E22144" s="113" t="s">
        <v>199</v>
      </c>
      <c r="F22144" s="113" t="s">
        <v>200</v>
      </c>
      <c r="G22144" s="113">
        <v>98.388805246902294</v>
      </c>
    </row>
    <row r="22145" spans="1:7" x14ac:dyDescent="0.25">
      <c r="A22145" s="108" t="str">
        <f t="shared" si="345"/>
        <v>PT_2008_1A3(FS)_NMVOC</v>
      </c>
      <c r="B22145" s="113" t="s">
        <v>169</v>
      </c>
      <c r="C22145" s="113">
        <v>2008</v>
      </c>
      <c r="D22145" s="113" t="s">
        <v>132</v>
      </c>
      <c r="E22145" s="113" t="s">
        <v>123</v>
      </c>
      <c r="F22145" s="113" t="s">
        <v>200</v>
      </c>
      <c r="G22145" s="113">
        <v>29.625346412574501</v>
      </c>
    </row>
    <row r="22146" spans="1:7" x14ac:dyDescent="0.25">
      <c r="A22146" s="108" t="str">
        <f t="shared" ref="A22146:A22209" si="346">CONCATENATE(B22146,"_",C22146,"_",D22146,"_",E22146)</f>
        <v>PT_2008_1A3(FS)_SOx</v>
      </c>
      <c r="B22146" s="113" t="s">
        <v>169</v>
      </c>
      <c r="C22146" s="113">
        <v>2008</v>
      </c>
      <c r="D22146" s="113" t="s">
        <v>132</v>
      </c>
      <c r="E22146" s="113" t="s">
        <v>201</v>
      </c>
      <c r="F22146" s="113" t="s">
        <v>200</v>
      </c>
      <c r="G22146" s="113">
        <v>0.56377205063365798</v>
      </c>
    </row>
    <row r="22147" spans="1:7" x14ac:dyDescent="0.25">
      <c r="A22147" s="108" t="str">
        <f t="shared" si="346"/>
        <v>PT_2008_1A3(FS)_NH3</v>
      </c>
      <c r="B22147" s="113" t="s">
        <v>169</v>
      </c>
      <c r="C22147" s="113">
        <v>2008</v>
      </c>
      <c r="D22147" s="113" t="s">
        <v>132</v>
      </c>
      <c r="E22147" s="113" t="s">
        <v>124</v>
      </c>
      <c r="F22147" s="113" t="s">
        <v>200</v>
      </c>
      <c r="G22147" s="113">
        <v>1.4558216572142899</v>
      </c>
    </row>
    <row r="22148" spans="1:7" x14ac:dyDescent="0.25">
      <c r="A22148" s="108" t="str">
        <f t="shared" si="346"/>
        <v>PT_2008_1A3(FS)_PM2.5</v>
      </c>
      <c r="B22148" s="113" t="s">
        <v>169</v>
      </c>
      <c r="C22148" s="113">
        <v>2008</v>
      </c>
      <c r="D22148" s="113" t="s">
        <v>132</v>
      </c>
      <c r="E22148" s="113" t="s">
        <v>203</v>
      </c>
      <c r="F22148" s="113" t="s">
        <v>200</v>
      </c>
      <c r="G22148" s="113">
        <v>6.9091307932997497</v>
      </c>
    </row>
    <row r="22149" spans="1:7" x14ac:dyDescent="0.25">
      <c r="A22149" s="108" t="str">
        <f t="shared" si="346"/>
        <v>PT_2008_3D_NOx</v>
      </c>
      <c r="B22149" s="113" t="s">
        <v>169</v>
      </c>
      <c r="C22149" s="113">
        <v>2008</v>
      </c>
      <c r="D22149" s="113" t="s">
        <v>206</v>
      </c>
      <c r="E22149" s="113" t="s">
        <v>199</v>
      </c>
      <c r="F22149" s="113" t="s">
        <v>200</v>
      </c>
      <c r="G22149" s="113">
        <v>9.1683191017549301</v>
      </c>
    </row>
    <row r="22150" spans="1:7" x14ac:dyDescent="0.25">
      <c r="A22150" s="108" t="str">
        <f t="shared" si="346"/>
        <v>PT_2009_NATIONAL TOTAL_NOx</v>
      </c>
      <c r="B22150" s="113" t="s">
        <v>169</v>
      </c>
      <c r="C22150" s="113">
        <v>2009</v>
      </c>
      <c r="D22150" s="113" t="s">
        <v>122</v>
      </c>
      <c r="E22150" s="113" t="s">
        <v>199</v>
      </c>
      <c r="F22150" s="113" t="s">
        <v>200</v>
      </c>
      <c r="G22150" s="113">
        <v>221.66934734781799</v>
      </c>
    </row>
    <row r="22151" spans="1:7" x14ac:dyDescent="0.25">
      <c r="A22151" s="108" t="str">
        <f t="shared" si="346"/>
        <v>PT_2009_NATIONAL TOTAL_NMVOC</v>
      </c>
      <c r="B22151" s="113" t="s">
        <v>169</v>
      </c>
      <c r="C22151" s="113">
        <v>2009</v>
      </c>
      <c r="D22151" s="113" t="s">
        <v>122</v>
      </c>
      <c r="E22151" s="113" t="s">
        <v>123</v>
      </c>
      <c r="F22151" s="113" t="s">
        <v>200</v>
      </c>
      <c r="G22151" s="113">
        <v>169.20453998474099</v>
      </c>
    </row>
    <row r="22152" spans="1:7" x14ac:dyDescent="0.25">
      <c r="A22152" s="108" t="str">
        <f t="shared" si="346"/>
        <v>PT_2009_NATIONAL TOTAL_SOx</v>
      </c>
      <c r="B22152" s="113" t="s">
        <v>169</v>
      </c>
      <c r="C22152" s="113">
        <v>2009</v>
      </c>
      <c r="D22152" s="113" t="s">
        <v>122</v>
      </c>
      <c r="E22152" s="113" t="s">
        <v>201</v>
      </c>
      <c r="F22152" s="113" t="s">
        <v>200</v>
      </c>
      <c r="G22152" s="113">
        <v>71.606592831799006</v>
      </c>
    </row>
    <row r="22153" spans="1:7" x14ac:dyDescent="0.25">
      <c r="A22153" s="108" t="str">
        <f t="shared" si="346"/>
        <v>PT_2009_NATIONAL TOTAL_NH3</v>
      </c>
      <c r="B22153" s="113" t="s">
        <v>169</v>
      </c>
      <c r="C22153" s="113">
        <v>2009</v>
      </c>
      <c r="D22153" s="113" t="s">
        <v>122</v>
      </c>
      <c r="E22153" s="113" t="s">
        <v>124</v>
      </c>
      <c r="F22153" s="113" t="s">
        <v>200</v>
      </c>
      <c r="G22153" s="113">
        <v>54.092638198873097</v>
      </c>
    </row>
    <row r="22154" spans="1:7" x14ac:dyDescent="0.25">
      <c r="A22154" s="108" t="str">
        <f t="shared" si="346"/>
        <v>PT_2009_NATIONAL TOTAL_PM2.5</v>
      </c>
      <c r="B22154" s="113" t="s">
        <v>169</v>
      </c>
      <c r="C22154" s="113">
        <v>2009</v>
      </c>
      <c r="D22154" s="113" t="s">
        <v>122</v>
      </c>
      <c r="E22154" s="113" t="s">
        <v>203</v>
      </c>
      <c r="F22154" s="113" t="s">
        <v>200</v>
      </c>
      <c r="G22154" s="113">
        <v>48.998427740569902</v>
      </c>
    </row>
    <row r="22155" spans="1:7" x14ac:dyDescent="0.25">
      <c r="A22155" s="108" t="str">
        <f t="shared" si="346"/>
        <v>PT_2009_NATIONAL TOTAL_Pb</v>
      </c>
      <c r="B22155" s="113" t="s">
        <v>169</v>
      </c>
      <c r="C22155" s="113">
        <v>2009</v>
      </c>
      <c r="D22155" s="113" t="s">
        <v>122</v>
      </c>
      <c r="E22155" s="113" t="s">
        <v>125</v>
      </c>
      <c r="F22155" s="113" t="s">
        <v>200</v>
      </c>
      <c r="G22155" s="113">
        <v>2.8495376629810699E-2</v>
      </c>
    </row>
    <row r="22156" spans="1:7" x14ac:dyDescent="0.25">
      <c r="A22156" s="108" t="str">
        <f t="shared" si="346"/>
        <v>PT_2009_NATIONAL TOTAL_Cd</v>
      </c>
      <c r="B22156" s="113" t="s">
        <v>169</v>
      </c>
      <c r="C22156" s="113">
        <v>2009</v>
      </c>
      <c r="D22156" s="113" t="s">
        <v>122</v>
      </c>
      <c r="E22156" s="113" t="s">
        <v>126</v>
      </c>
      <c r="F22156" s="113" t="s">
        <v>200</v>
      </c>
      <c r="G22156" s="113">
        <v>2.0018268777154502E-3</v>
      </c>
    </row>
    <row r="22157" spans="1:7" x14ac:dyDescent="0.25">
      <c r="A22157" s="108" t="str">
        <f t="shared" si="346"/>
        <v>PT_2009_NATIONAL TOTAL_Hg</v>
      </c>
      <c r="B22157" s="113" t="s">
        <v>169</v>
      </c>
      <c r="C22157" s="113">
        <v>2009</v>
      </c>
      <c r="D22157" s="113" t="s">
        <v>122</v>
      </c>
      <c r="E22157" s="113" t="s">
        <v>127</v>
      </c>
      <c r="F22157" s="113" t="s">
        <v>200</v>
      </c>
      <c r="G22157" s="113">
        <v>8.3729095160954396E-4</v>
      </c>
    </row>
    <row r="22158" spans="1:7" x14ac:dyDescent="0.25">
      <c r="A22158" s="108" t="str">
        <f t="shared" si="346"/>
        <v>PT_2009_NATIONAL TOTAL_DIOX</v>
      </c>
      <c r="B22158" s="113" t="s">
        <v>169</v>
      </c>
      <c r="C22158" s="113">
        <v>2009</v>
      </c>
      <c r="D22158" s="113" t="s">
        <v>122</v>
      </c>
      <c r="E22158" s="113" t="s">
        <v>128</v>
      </c>
      <c r="F22158" s="113" t="s">
        <v>200</v>
      </c>
      <c r="G22158" s="150">
        <v>5.8556054644730697E-8</v>
      </c>
    </row>
    <row r="22159" spans="1:7" x14ac:dyDescent="0.25">
      <c r="A22159" s="108" t="str">
        <f t="shared" si="346"/>
        <v>PT_2009_NATIONAL TOTAL_PAH</v>
      </c>
      <c r="B22159" s="113" t="s">
        <v>169</v>
      </c>
      <c r="C22159" s="113">
        <v>2009</v>
      </c>
      <c r="D22159" s="113" t="s">
        <v>122</v>
      </c>
      <c r="E22159" s="113" t="s">
        <v>129</v>
      </c>
      <c r="F22159" s="113" t="s">
        <v>200</v>
      </c>
      <c r="G22159" s="113">
        <v>1.27458763942914E-2</v>
      </c>
    </row>
    <row r="22160" spans="1:7" x14ac:dyDescent="0.25">
      <c r="A22160" s="108" t="str">
        <f t="shared" si="346"/>
        <v>PT_2009_NATIONAL TOTAL_HCB</v>
      </c>
      <c r="B22160" s="113" t="s">
        <v>169</v>
      </c>
      <c r="C22160" s="113">
        <v>2009</v>
      </c>
      <c r="D22160" s="113" t="s">
        <v>122</v>
      </c>
      <c r="E22160" s="113" t="s">
        <v>130</v>
      </c>
      <c r="F22160" s="113" t="s">
        <v>200</v>
      </c>
      <c r="G22160" s="150">
        <v>1.66443007046801E-6</v>
      </c>
    </row>
    <row r="22161" spans="1:7" x14ac:dyDescent="0.25">
      <c r="A22161" s="108" t="str">
        <f t="shared" si="346"/>
        <v>PT_2009_NATIONAL TOTAL_PCB</v>
      </c>
      <c r="B22161" s="113" t="s">
        <v>169</v>
      </c>
      <c r="C22161" s="113">
        <v>2009</v>
      </c>
      <c r="D22161" s="113" t="s">
        <v>122</v>
      </c>
      <c r="E22161" s="113" t="s">
        <v>259</v>
      </c>
      <c r="F22161" s="113" t="s">
        <v>200</v>
      </c>
      <c r="G22161" s="113">
        <v>4.24316317475683E-4</v>
      </c>
    </row>
    <row r="22162" spans="1:7" x14ac:dyDescent="0.25">
      <c r="A22162" s="108" t="str">
        <f t="shared" si="346"/>
        <v>PT_2009_1A3(FS)_NOx</v>
      </c>
      <c r="B22162" s="113" t="s">
        <v>169</v>
      </c>
      <c r="C22162" s="113">
        <v>2009</v>
      </c>
      <c r="D22162" s="113" t="s">
        <v>132</v>
      </c>
      <c r="E22162" s="113" t="s">
        <v>199</v>
      </c>
      <c r="F22162" s="113" t="s">
        <v>200</v>
      </c>
      <c r="G22162" s="113">
        <v>96.055248951450494</v>
      </c>
    </row>
    <row r="22163" spans="1:7" x14ac:dyDescent="0.25">
      <c r="A22163" s="108" t="str">
        <f t="shared" si="346"/>
        <v>PT_2009_1A3(FS)_NMVOC</v>
      </c>
      <c r="B22163" s="113" t="s">
        <v>169</v>
      </c>
      <c r="C22163" s="113">
        <v>2009</v>
      </c>
      <c r="D22163" s="113" t="s">
        <v>132</v>
      </c>
      <c r="E22163" s="113" t="s">
        <v>123</v>
      </c>
      <c r="F22163" s="113" t="s">
        <v>200</v>
      </c>
      <c r="G22163" s="113">
        <v>27.851523572263499</v>
      </c>
    </row>
    <row r="22164" spans="1:7" x14ac:dyDescent="0.25">
      <c r="A22164" s="108" t="str">
        <f t="shared" si="346"/>
        <v>PT_2009_1A3(FS)_SOx</v>
      </c>
      <c r="B22164" s="113" t="s">
        <v>169</v>
      </c>
      <c r="C22164" s="113">
        <v>2009</v>
      </c>
      <c r="D22164" s="113" t="s">
        <v>132</v>
      </c>
      <c r="E22164" s="113" t="s">
        <v>201</v>
      </c>
      <c r="F22164" s="113" t="s">
        <v>200</v>
      </c>
      <c r="G22164" s="113">
        <v>0.11092575288178901</v>
      </c>
    </row>
    <row r="22165" spans="1:7" x14ac:dyDescent="0.25">
      <c r="A22165" s="108" t="str">
        <f t="shared" si="346"/>
        <v>PT_2009_1A3(FS)_NH3</v>
      </c>
      <c r="B22165" s="113" t="s">
        <v>169</v>
      </c>
      <c r="C22165" s="113">
        <v>2009</v>
      </c>
      <c r="D22165" s="113" t="s">
        <v>132</v>
      </c>
      <c r="E22165" s="113" t="s">
        <v>124</v>
      </c>
      <c r="F22165" s="113" t="s">
        <v>200</v>
      </c>
      <c r="G22165" s="113">
        <v>1.43278474557953</v>
      </c>
    </row>
    <row r="22166" spans="1:7" x14ac:dyDescent="0.25">
      <c r="A22166" s="108" t="str">
        <f t="shared" si="346"/>
        <v>PT_2009_1A3(FS)_PM2.5</v>
      </c>
      <c r="B22166" s="113" t="s">
        <v>169</v>
      </c>
      <c r="C22166" s="113">
        <v>2009</v>
      </c>
      <c r="D22166" s="113" t="s">
        <v>132</v>
      </c>
      <c r="E22166" s="113" t="s">
        <v>203</v>
      </c>
      <c r="F22166" s="113" t="s">
        <v>200</v>
      </c>
      <c r="G22166" s="113">
        <v>6.7779067925776699</v>
      </c>
    </row>
    <row r="22167" spans="1:7" x14ac:dyDescent="0.25">
      <c r="A22167" s="108" t="str">
        <f t="shared" si="346"/>
        <v>PT_2009_3D_NOx</v>
      </c>
      <c r="B22167" s="113" t="s">
        <v>169</v>
      </c>
      <c r="C22167" s="113">
        <v>2009</v>
      </c>
      <c r="D22167" s="113" t="s">
        <v>206</v>
      </c>
      <c r="E22167" s="113" t="s">
        <v>199</v>
      </c>
      <c r="F22167" s="113" t="s">
        <v>200</v>
      </c>
      <c r="G22167" s="113">
        <v>8.9038939493934492</v>
      </c>
    </row>
    <row r="22168" spans="1:7" x14ac:dyDescent="0.25">
      <c r="A22168" s="108" t="str">
        <f t="shared" si="346"/>
        <v>PT_2010_NATIONAL TOTAL_NOx</v>
      </c>
      <c r="B22168" s="113" t="s">
        <v>169</v>
      </c>
      <c r="C22168" s="113">
        <v>2010</v>
      </c>
      <c r="D22168" s="113" t="s">
        <v>122</v>
      </c>
      <c r="E22168" s="113" t="s">
        <v>199</v>
      </c>
      <c r="F22168" s="113" t="s">
        <v>200</v>
      </c>
      <c r="G22168" s="113">
        <v>204.66120217319201</v>
      </c>
    </row>
    <row r="22169" spans="1:7" x14ac:dyDescent="0.25">
      <c r="A22169" s="108" t="str">
        <f t="shared" si="346"/>
        <v>PT_2010_NATIONAL TOTAL_NMVOC</v>
      </c>
      <c r="B22169" s="113" t="s">
        <v>169</v>
      </c>
      <c r="C22169" s="113">
        <v>2010</v>
      </c>
      <c r="D22169" s="113" t="s">
        <v>122</v>
      </c>
      <c r="E22169" s="113" t="s">
        <v>123</v>
      </c>
      <c r="F22169" s="113" t="s">
        <v>200</v>
      </c>
      <c r="G22169" s="113">
        <v>171.357013211527</v>
      </c>
    </row>
    <row r="22170" spans="1:7" x14ac:dyDescent="0.25">
      <c r="A22170" s="108" t="str">
        <f t="shared" si="346"/>
        <v>PT_2010_NATIONAL TOTAL_SOx</v>
      </c>
      <c r="B22170" s="113" t="s">
        <v>169</v>
      </c>
      <c r="C22170" s="113">
        <v>2010</v>
      </c>
      <c r="D22170" s="113" t="s">
        <v>122</v>
      </c>
      <c r="E22170" s="113" t="s">
        <v>201</v>
      </c>
      <c r="F22170" s="113" t="s">
        <v>200</v>
      </c>
      <c r="G22170" s="113">
        <v>62.349227426198198</v>
      </c>
    </row>
    <row r="22171" spans="1:7" x14ac:dyDescent="0.25">
      <c r="A22171" s="108" t="str">
        <f t="shared" si="346"/>
        <v>PT_2010_NATIONAL TOTAL_NH3</v>
      </c>
      <c r="B22171" s="113" t="s">
        <v>169</v>
      </c>
      <c r="C22171" s="113">
        <v>2010</v>
      </c>
      <c r="D22171" s="113" t="s">
        <v>122</v>
      </c>
      <c r="E22171" s="113" t="s">
        <v>124</v>
      </c>
      <c r="F22171" s="113" t="s">
        <v>200</v>
      </c>
      <c r="G22171" s="113">
        <v>53.130846007850302</v>
      </c>
    </row>
    <row r="22172" spans="1:7" x14ac:dyDescent="0.25">
      <c r="A22172" s="108" t="str">
        <f t="shared" si="346"/>
        <v>PT_2010_NATIONAL TOTAL_PM2.5</v>
      </c>
      <c r="B22172" s="113" t="s">
        <v>169</v>
      </c>
      <c r="C22172" s="113">
        <v>2010</v>
      </c>
      <c r="D22172" s="113" t="s">
        <v>122</v>
      </c>
      <c r="E22172" s="113" t="s">
        <v>203</v>
      </c>
      <c r="F22172" s="113" t="s">
        <v>200</v>
      </c>
      <c r="G22172" s="113">
        <v>49.365415076707997</v>
      </c>
    </row>
    <row r="22173" spans="1:7" x14ac:dyDescent="0.25">
      <c r="A22173" s="108" t="str">
        <f t="shared" si="346"/>
        <v>PT_2010_NATIONAL TOTAL_Pb</v>
      </c>
      <c r="B22173" s="113" t="s">
        <v>169</v>
      </c>
      <c r="C22173" s="113">
        <v>2010</v>
      </c>
      <c r="D22173" s="113" t="s">
        <v>122</v>
      </c>
      <c r="E22173" s="113" t="s">
        <v>125</v>
      </c>
      <c r="F22173" s="113" t="s">
        <v>200</v>
      </c>
      <c r="G22173" s="113">
        <v>2.8558457163073502E-2</v>
      </c>
    </row>
    <row r="22174" spans="1:7" x14ac:dyDescent="0.25">
      <c r="A22174" s="108" t="str">
        <f t="shared" si="346"/>
        <v>PT_2010_NATIONAL TOTAL_Cd</v>
      </c>
      <c r="B22174" s="113" t="s">
        <v>169</v>
      </c>
      <c r="C22174" s="113">
        <v>2010</v>
      </c>
      <c r="D22174" s="113" t="s">
        <v>122</v>
      </c>
      <c r="E22174" s="113" t="s">
        <v>126</v>
      </c>
      <c r="F22174" s="113" t="s">
        <v>200</v>
      </c>
      <c r="G22174" s="113">
        <v>1.9710489295473501E-3</v>
      </c>
    </row>
    <row r="22175" spans="1:7" x14ac:dyDescent="0.25">
      <c r="A22175" s="108" t="str">
        <f t="shared" si="346"/>
        <v>PT_2010_NATIONAL TOTAL_Hg</v>
      </c>
      <c r="B22175" s="113" t="s">
        <v>169</v>
      </c>
      <c r="C22175" s="113">
        <v>2010</v>
      </c>
      <c r="D22175" s="113" t="s">
        <v>122</v>
      </c>
      <c r="E22175" s="113" t="s">
        <v>127</v>
      </c>
      <c r="F22175" s="113" t="s">
        <v>200</v>
      </c>
      <c r="G22175" s="113">
        <v>7.9145684670868597E-4</v>
      </c>
    </row>
    <row r="22176" spans="1:7" x14ac:dyDescent="0.25">
      <c r="A22176" s="108" t="str">
        <f t="shared" si="346"/>
        <v>PT_2010_NATIONAL TOTAL_DIOX</v>
      </c>
      <c r="B22176" s="113" t="s">
        <v>169</v>
      </c>
      <c r="C22176" s="113">
        <v>2010</v>
      </c>
      <c r="D22176" s="113" t="s">
        <v>122</v>
      </c>
      <c r="E22176" s="113" t="s">
        <v>128</v>
      </c>
      <c r="F22176" s="113" t="s">
        <v>200</v>
      </c>
      <c r="G22176" s="150">
        <v>5.3134275799833601E-8</v>
      </c>
    </row>
    <row r="22177" spans="1:7" x14ac:dyDescent="0.25">
      <c r="A22177" s="108" t="str">
        <f t="shared" si="346"/>
        <v>PT_2010_NATIONAL TOTAL_PAH</v>
      </c>
      <c r="B22177" s="113" t="s">
        <v>169</v>
      </c>
      <c r="C22177" s="113">
        <v>2010</v>
      </c>
      <c r="D22177" s="113" t="s">
        <v>122</v>
      </c>
      <c r="E22177" s="113" t="s">
        <v>129</v>
      </c>
      <c r="F22177" s="113" t="s">
        <v>200</v>
      </c>
      <c r="G22177" s="113">
        <v>1.21292748642082E-2</v>
      </c>
    </row>
    <row r="22178" spans="1:7" x14ac:dyDescent="0.25">
      <c r="A22178" s="108" t="str">
        <f t="shared" si="346"/>
        <v>PT_2010_NATIONAL TOTAL_HCB</v>
      </c>
      <c r="B22178" s="113" t="s">
        <v>169</v>
      </c>
      <c r="C22178" s="113">
        <v>2010</v>
      </c>
      <c r="D22178" s="113" t="s">
        <v>122</v>
      </c>
      <c r="E22178" s="113" t="s">
        <v>130</v>
      </c>
      <c r="F22178" s="113" t="s">
        <v>200</v>
      </c>
      <c r="G22178" s="150">
        <v>1.3884700229715701E-6</v>
      </c>
    </row>
    <row r="22179" spans="1:7" x14ac:dyDescent="0.25">
      <c r="A22179" s="108" t="str">
        <f t="shared" si="346"/>
        <v>PT_2010_NATIONAL TOTAL_PCB</v>
      </c>
      <c r="B22179" s="113" t="s">
        <v>169</v>
      </c>
      <c r="C22179" s="113">
        <v>2010</v>
      </c>
      <c r="D22179" s="113" t="s">
        <v>122</v>
      </c>
      <c r="E22179" s="113" t="s">
        <v>259</v>
      </c>
      <c r="F22179" s="113" t="s">
        <v>200</v>
      </c>
      <c r="G22179" s="113">
        <v>3.2276579908804099E-4</v>
      </c>
    </row>
    <row r="22180" spans="1:7" x14ac:dyDescent="0.25">
      <c r="A22180" s="108" t="str">
        <f t="shared" si="346"/>
        <v>PT_2010_1A3(FS)_NOx</v>
      </c>
      <c r="B22180" s="113" t="s">
        <v>169</v>
      </c>
      <c r="C22180" s="113">
        <v>2010</v>
      </c>
      <c r="D22180" s="113" t="s">
        <v>132</v>
      </c>
      <c r="E22180" s="113" t="s">
        <v>199</v>
      </c>
      <c r="F22180" s="113" t="s">
        <v>200</v>
      </c>
      <c r="G22180" s="113">
        <v>94.029444234857294</v>
      </c>
    </row>
    <row r="22181" spans="1:7" x14ac:dyDescent="0.25">
      <c r="A22181" s="108" t="str">
        <f t="shared" si="346"/>
        <v>PT_2010_1A3(FS)_NMVOC</v>
      </c>
      <c r="B22181" s="113" t="s">
        <v>169</v>
      </c>
      <c r="C22181" s="113">
        <v>2010</v>
      </c>
      <c r="D22181" s="113" t="s">
        <v>132</v>
      </c>
      <c r="E22181" s="113" t="s">
        <v>123</v>
      </c>
      <c r="F22181" s="113" t="s">
        <v>200</v>
      </c>
      <c r="G22181" s="113">
        <v>25.719655637708001</v>
      </c>
    </row>
    <row r="22182" spans="1:7" x14ac:dyDescent="0.25">
      <c r="A22182" s="108" t="str">
        <f t="shared" si="346"/>
        <v>PT_2010_1A3(FS)_SOx</v>
      </c>
      <c r="B22182" s="113" t="s">
        <v>169</v>
      </c>
      <c r="C22182" s="113">
        <v>2010</v>
      </c>
      <c r="D22182" s="113" t="s">
        <v>132</v>
      </c>
      <c r="E22182" s="113" t="s">
        <v>201</v>
      </c>
      <c r="F22182" s="113" t="s">
        <v>200</v>
      </c>
      <c r="G22182" s="113">
        <v>0.107949720027992</v>
      </c>
    </row>
    <row r="22183" spans="1:7" x14ac:dyDescent="0.25">
      <c r="A22183" s="108" t="str">
        <f t="shared" si="346"/>
        <v>PT_2010_1A3(FS)_NH3</v>
      </c>
      <c r="B22183" s="113" t="s">
        <v>169</v>
      </c>
      <c r="C22183" s="113">
        <v>2010</v>
      </c>
      <c r="D22183" s="113" t="s">
        <v>132</v>
      </c>
      <c r="E22183" s="113" t="s">
        <v>124</v>
      </c>
      <c r="F22183" s="113" t="s">
        <v>200</v>
      </c>
      <c r="G22183" s="113">
        <v>1.35113873647341</v>
      </c>
    </row>
    <row r="22184" spans="1:7" x14ac:dyDescent="0.25">
      <c r="A22184" s="108" t="str">
        <f t="shared" si="346"/>
        <v>PT_2010_1A3(FS)_PM2.5</v>
      </c>
      <c r="B22184" s="113" t="s">
        <v>169</v>
      </c>
      <c r="C22184" s="113">
        <v>2010</v>
      </c>
      <c r="D22184" s="113" t="s">
        <v>132</v>
      </c>
      <c r="E22184" s="113" t="s">
        <v>203</v>
      </c>
      <c r="F22184" s="113" t="s">
        <v>200</v>
      </c>
      <c r="G22184" s="113">
        <v>6.6311062384351498</v>
      </c>
    </row>
    <row r="22185" spans="1:7" x14ac:dyDescent="0.25">
      <c r="A22185" s="108" t="str">
        <f t="shared" si="346"/>
        <v>PT_2010_3D_NOx</v>
      </c>
      <c r="B22185" s="113" t="s">
        <v>169</v>
      </c>
      <c r="C22185" s="113">
        <v>2010</v>
      </c>
      <c r="D22185" s="113" t="s">
        <v>206</v>
      </c>
      <c r="E22185" s="113" t="s">
        <v>199</v>
      </c>
      <c r="F22185" s="113" t="s">
        <v>200</v>
      </c>
      <c r="G22185" s="113">
        <v>8.9617664529178107</v>
      </c>
    </row>
    <row r="22186" spans="1:7" x14ac:dyDescent="0.25">
      <c r="A22186" s="108" t="str">
        <f t="shared" si="346"/>
        <v>PT_2011_NATIONAL TOTAL_NOx</v>
      </c>
      <c r="B22186" s="113" t="s">
        <v>169</v>
      </c>
      <c r="C22186" s="113">
        <v>2011</v>
      </c>
      <c r="D22186" s="113" t="s">
        <v>122</v>
      </c>
      <c r="E22186" s="113" t="s">
        <v>199</v>
      </c>
      <c r="F22186" s="113" t="s">
        <v>200</v>
      </c>
      <c r="G22186" s="113">
        <v>187.33867169130599</v>
      </c>
    </row>
    <row r="22187" spans="1:7" x14ac:dyDescent="0.25">
      <c r="A22187" s="108" t="str">
        <f t="shared" si="346"/>
        <v>PT_2011_NATIONAL TOTAL_NMVOC</v>
      </c>
      <c r="B22187" s="113" t="s">
        <v>169</v>
      </c>
      <c r="C22187" s="113">
        <v>2011</v>
      </c>
      <c r="D22187" s="113" t="s">
        <v>122</v>
      </c>
      <c r="E22187" s="113" t="s">
        <v>123</v>
      </c>
      <c r="F22187" s="113" t="s">
        <v>200</v>
      </c>
      <c r="G22187" s="113">
        <v>162.27476361984699</v>
      </c>
    </row>
    <row r="22188" spans="1:7" x14ac:dyDescent="0.25">
      <c r="A22188" s="108" t="str">
        <f t="shared" si="346"/>
        <v>PT_2011_NATIONAL TOTAL_SOx</v>
      </c>
      <c r="B22188" s="113" t="s">
        <v>169</v>
      </c>
      <c r="C22188" s="113">
        <v>2011</v>
      </c>
      <c r="D22188" s="113" t="s">
        <v>122</v>
      </c>
      <c r="E22188" s="113" t="s">
        <v>201</v>
      </c>
      <c r="F22188" s="113" t="s">
        <v>200</v>
      </c>
      <c r="G22188" s="113">
        <v>56.590728596584199</v>
      </c>
    </row>
    <row r="22189" spans="1:7" x14ac:dyDescent="0.25">
      <c r="A22189" s="108" t="str">
        <f t="shared" si="346"/>
        <v>PT_2011_NATIONAL TOTAL_NH3</v>
      </c>
      <c r="B22189" s="113" t="s">
        <v>169</v>
      </c>
      <c r="C22189" s="113">
        <v>2011</v>
      </c>
      <c r="D22189" s="113" t="s">
        <v>122</v>
      </c>
      <c r="E22189" s="113" t="s">
        <v>124</v>
      </c>
      <c r="F22189" s="113" t="s">
        <v>200</v>
      </c>
      <c r="G22189" s="113">
        <v>53.4412841152852</v>
      </c>
    </row>
    <row r="22190" spans="1:7" x14ac:dyDescent="0.25">
      <c r="A22190" s="108" t="str">
        <f t="shared" si="346"/>
        <v>PT_2011_NATIONAL TOTAL_PM2.5</v>
      </c>
      <c r="B22190" s="113" t="s">
        <v>169</v>
      </c>
      <c r="C22190" s="113">
        <v>2011</v>
      </c>
      <c r="D22190" s="113" t="s">
        <v>122</v>
      </c>
      <c r="E22190" s="113" t="s">
        <v>203</v>
      </c>
      <c r="F22190" s="113" t="s">
        <v>200</v>
      </c>
      <c r="G22190" s="113">
        <v>50.704837593270298</v>
      </c>
    </row>
    <row r="22191" spans="1:7" x14ac:dyDescent="0.25">
      <c r="A22191" s="108" t="str">
        <f t="shared" si="346"/>
        <v>PT_2011_NATIONAL TOTAL_Pb</v>
      </c>
      <c r="B22191" s="113" t="s">
        <v>169</v>
      </c>
      <c r="C22191" s="113">
        <v>2011</v>
      </c>
      <c r="D22191" s="113" t="s">
        <v>122</v>
      </c>
      <c r="E22191" s="113" t="s">
        <v>125</v>
      </c>
      <c r="F22191" s="113" t="s">
        <v>200</v>
      </c>
      <c r="G22191" s="113">
        <v>2.76649432926655E-2</v>
      </c>
    </row>
    <row r="22192" spans="1:7" x14ac:dyDescent="0.25">
      <c r="A22192" s="108" t="str">
        <f t="shared" si="346"/>
        <v>PT_2011_NATIONAL TOTAL_Cd</v>
      </c>
      <c r="B22192" s="113" t="s">
        <v>169</v>
      </c>
      <c r="C22192" s="113">
        <v>2011</v>
      </c>
      <c r="D22192" s="113" t="s">
        <v>122</v>
      </c>
      <c r="E22192" s="113" t="s">
        <v>126</v>
      </c>
      <c r="F22192" s="113" t="s">
        <v>200</v>
      </c>
      <c r="G22192" s="113">
        <v>1.9214492342788101E-3</v>
      </c>
    </row>
    <row r="22193" spans="1:7" x14ac:dyDescent="0.25">
      <c r="A22193" s="108" t="str">
        <f t="shared" si="346"/>
        <v>PT_2011_NATIONAL TOTAL_Hg</v>
      </c>
      <c r="B22193" s="113" t="s">
        <v>169</v>
      </c>
      <c r="C22193" s="113">
        <v>2011</v>
      </c>
      <c r="D22193" s="113" t="s">
        <v>122</v>
      </c>
      <c r="E22193" s="113" t="s">
        <v>127</v>
      </c>
      <c r="F22193" s="113" t="s">
        <v>200</v>
      </c>
      <c r="G22193" s="113">
        <v>8.17947566133982E-4</v>
      </c>
    </row>
    <row r="22194" spans="1:7" x14ac:dyDescent="0.25">
      <c r="A22194" s="108" t="str">
        <f t="shared" si="346"/>
        <v>PT_2011_NATIONAL TOTAL_DIOX</v>
      </c>
      <c r="B22194" s="113" t="s">
        <v>169</v>
      </c>
      <c r="C22194" s="113">
        <v>2011</v>
      </c>
      <c r="D22194" s="113" t="s">
        <v>122</v>
      </c>
      <c r="E22194" s="113" t="s">
        <v>128</v>
      </c>
      <c r="F22194" s="113" t="s">
        <v>200</v>
      </c>
      <c r="G22194" s="150">
        <v>5.5529940371051699E-8</v>
      </c>
    </row>
    <row r="22195" spans="1:7" x14ac:dyDescent="0.25">
      <c r="A22195" s="108" t="str">
        <f t="shared" si="346"/>
        <v>PT_2011_NATIONAL TOTAL_PAH</v>
      </c>
      <c r="B22195" s="113" t="s">
        <v>169</v>
      </c>
      <c r="C22195" s="113">
        <v>2011</v>
      </c>
      <c r="D22195" s="113" t="s">
        <v>122</v>
      </c>
      <c r="E22195" s="113" t="s">
        <v>129</v>
      </c>
      <c r="F22195" s="113" t="s">
        <v>200</v>
      </c>
      <c r="G22195" s="113">
        <v>1.19785788892856E-2</v>
      </c>
    </row>
    <row r="22196" spans="1:7" x14ac:dyDescent="0.25">
      <c r="A22196" s="108" t="str">
        <f t="shared" si="346"/>
        <v>PT_2011_NATIONAL TOTAL_HCB</v>
      </c>
      <c r="B22196" s="113" t="s">
        <v>169</v>
      </c>
      <c r="C22196" s="113">
        <v>2011</v>
      </c>
      <c r="D22196" s="113" t="s">
        <v>122</v>
      </c>
      <c r="E22196" s="113" t="s">
        <v>130</v>
      </c>
      <c r="F22196" s="113" t="s">
        <v>200</v>
      </c>
      <c r="G22196" s="150">
        <v>1.36675463271544E-6</v>
      </c>
    </row>
    <row r="22197" spans="1:7" x14ac:dyDescent="0.25">
      <c r="A22197" s="108" t="str">
        <f t="shared" si="346"/>
        <v>PT_2011_NATIONAL TOTAL_PCB</v>
      </c>
      <c r="B22197" s="113" t="s">
        <v>169</v>
      </c>
      <c r="C22197" s="113">
        <v>2011</v>
      </c>
      <c r="D22197" s="113" t="s">
        <v>122</v>
      </c>
      <c r="E22197" s="113" t="s">
        <v>259</v>
      </c>
      <c r="F22197" s="113" t="s">
        <v>200</v>
      </c>
      <c r="G22197" s="113">
        <v>2.5116703567519799E-4</v>
      </c>
    </row>
    <row r="22198" spans="1:7" x14ac:dyDescent="0.25">
      <c r="A22198" s="108" t="str">
        <f t="shared" si="346"/>
        <v>PT_2011_1A3(FS)_NOx</v>
      </c>
      <c r="B22198" s="113" t="s">
        <v>169</v>
      </c>
      <c r="C22198" s="113">
        <v>2011</v>
      </c>
      <c r="D22198" s="113" t="s">
        <v>132</v>
      </c>
      <c r="E22198" s="113" t="s">
        <v>199</v>
      </c>
      <c r="F22198" s="113" t="s">
        <v>200</v>
      </c>
      <c r="G22198" s="113">
        <v>85.367564332156903</v>
      </c>
    </row>
    <row r="22199" spans="1:7" x14ac:dyDescent="0.25">
      <c r="A22199" s="108" t="str">
        <f t="shared" si="346"/>
        <v>PT_2011_1A3(FS)_NMVOC</v>
      </c>
      <c r="B22199" s="113" t="s">
        <v>169</v>
      </c>
      <c r="C22199" s="113">
        <v>2011</v>
      </c>
      <c r="D22199" s="113" t="s">
        <v>132</v>
      </c>
      <c r="E22199" s="113" t="s">
        <v>123</v>
      </c>
      <c r="F22199" s="113" t="s">
        <v>200</v>
      </c>
      <c r="G22199" s="113">
        <v>22.427424627661701</v>
      </c>
    </row>
    <row r="22200" spans="1:7" x14ac:dyDescent="0.25">
      <c r="A22200" s="108" t="str">
        <f t="shared" si="346"/>
        <v>PT_2011_1A3(FS)_SOx</v>
      </c>
      <c r="B22200" s="113" t="s">
        <v>169</v>
      </c>
      <c r="C22200" s="113">
        <v>2011</v>
      </c>
      <c r="D22200" s="113" t="s">
        <v>132</v>
      </c>
      <c r="E22200" s="113" t="s">
        <v>201</v>
      </c>
      <c r="F22200" s="113" t="s">
        <v>200</v>
      </c>
      <c r="G22200" s="113">
        <v>0.10005779971379999</v>
      </c>
    </row>
    <row r="22201" spans="1:7" x14ac:dyDescent="0.25">
      <c r="A22201" s="108" t="str">
        <f t="shared" si="346"/>
        <v>PT_2011_1A3(FS)_NH3</v>
      </c>
      <c r="B22201" s="113" t="s">
        <v>169</v>
      </c>
      <c r="C22201" s="113">
        <v>2011</v>
      </c>
      <c r="D22201" s="113" t="s">
        <v>132</v>
      </c>
      <c r="E22201" s="113" t="s">
        <v>124</v>
      </c>
      <c r="F22201" s="113" t="s">
        <v>200</v>
      </c>
      <c r="G22201" s="113">
        <v>1.2014969257854999</v>
      </c>
    </row>
    <row r="22202" spans="1:7" x14ac:dyDescent="0.25">
      <c r="A22202" s="108" t="str">
        <f t="shared" si="346"/>
        <v>PT_2011_1A3(FS)_PM2.5</v>
      </c>
      <c r="B22202" s="113" t="s">
        <v>169</v>
      </c>
      <c r="C22202" s="113">
        <v>2011</v>
      </c>
      <c r="D22202" s="113" t="s">
        <v>132</v>
      </c>
      <c r="E22202" s="113" t="s">
        <v>203</v>
      </c>
      <c r="F22202" s="113" t="s">
        <v>200</v>
      </c>
      <c r="G22202" s="113">
        <v>5.9749972218053502</v>
      </c>
    </row>
    <row r="22203" spans="1:7" x14ac:dyDescent="0.25">
      <c r="A22203" s="108" t="str">
        <f t="shared" si="346"/>
        <v>PT_2011_3D_NOx</v>
      </c>
      <c r="B22203" s="113" t="s">
        <v>169</v>
      </c>
      <c r="C22203" s="113">
        <v>2011</v>
      </c>
      <c r="D22203" s="113" t="s">
        <v>206</v>
      </c>
      <c r="E22203" s="113" t="s">
        <v>199</v>
      </c>
      <c r="F22203" s="113" t="s">
        <v>200</v>
      </c>
      <c r="G22203" s="113">
        <v>8.7312003051989198</v>
      </c>
    </row>
    <row r="22204" spans="1:7" x14ac:dyDescent="0.25">
      <c r="A22204" s="108" t="str">
        <f t="shared" si="346"/>
        <v>PT_2012_NATIONAL TOTAL_NOx</v>
      </c>
      <c r="B22204" s="113" t="s">
        <v>169</v>
      </c>
      <c r="C22204" s="113">
        <v>2012</v>
      </c>
      <c r="D22204" s="113" t="s">
        <v>122</v>
      </c>
      <c r="E22204" s="113" t="s">
        <v>199</v>
      </c>
      <c r="F22204" s="113" t="s">
        <v>200</v>
      </c>
      <c r="G22204" s="113">
        <v>173.75339852974</v>
      </c>
    </row>
    <row r="22205" spans="1:7" x14ac:dyDescent="0.25">
      <c r="A22205" s="108" t="str">
        <f t="shared" si="346"/>
        <v>PT_2012_NATIONAL TOTAL_NMVOC</v>
      </c>
      <c r="B22205" s="113" t="s">
        <v>169</v>
      </c>
      <c r="C22205" s="113">
        <v>2012</v>
      </c>
      <c r="D22205" s="113" t="s">
        <v>122</v>
      </c>
      <c r="E22205" s="113" t="s">
        <v>123</v>
      </c>
      <c r="F22205" s="113" t="s">
        <v>200</v>
      </c>
      <c r="G22205" s="113">
        <v>156.685678072168</v>
      </c>
    </row>
    <row r="22206" spans="1:7" x14ac:dyDescent="0.25">
      <c r="A22206" s="108" t="str">
        <f t="shared" si="346"/>
        <v>PT_2012_NATIONAL TOTAL_SOx</v>
      </c>
      <c r="B22206" s="113" t="s">
        <v>169</v>
      </c>
      <c r="C22206" s="113">
        <v>2012</v>
      </c>
      <c r="D22206" s="113" t="s">
        <v>122</v>
      </c>
      <c r="E22206" s="113" t="s">
        <v>201</v>
      </c>
      <c r="F22206" s="113" t="s">
        <v>200</v>
      </c>
      <c r="G22206" s="113">
        <v>51.823500586502</v>
      </c>
    </row>
    <row r="22207" spans="1:7" x14ac:dyDescent="0.25">
      <c r="A22207" s="108" t="str">
        <f t="shared" si="346"/>
        <v>PT_2012_NATIONAL TOTAL_NH3</v>
      </c>
      <c r="B22207" s="113" t="s">
        <v>169</v>
      </c>
      <c r="C22207" s="113">
        <v>2012</v>
      </c>
      <c r="D22207" s="113" t="s">
        <v>122</v>
      </c>
      <c r="E22207" s="113" t="s">
        <v>124</v>
      </c>
      <c r="F22207" s="113" t="s">
        <v>200</v>
      </c>
      <c r="G22207" s="113">
        <v>52.319825189887801</v>
      </c>
    </row>
    <row r="22208" spans="1:7" x14ac:dyDescent="0.25">
      <c r="A22208" s="108" t="str">
        <f t="shared" si="346"/>
        <v>PT_2012_NATIONAL TOTAL_PM2.5</v>
      </c>
      <c r="B22208" s="113" t="s">
        <v>169</v>
      </c>
      <c r="C22208" s="113">
        <v>2012</v>
      </c>
      <c r="D22208" s="113" t="s">
        <v>122</v>
      </c>
      <c r="E22208" s="113" t="s">
        <v>203</v>
      </c>
      <c r="F22208" s="113" t="s">
        <v>200</v>
      </c>
      <c r="G22208" s="113">
        <v>49.157757352444897</v>
      </c>
    </row>
    <row r="22209" spans="1:7" x14ac:dyDescent="0.25">
      <c r="A22209" s="108" t="str">
        <f t="shared" si="346"/>
        <v>PT_2012_NATIONAL TOTAL_Pb</v>
      </c>
      <c r="B22209" s="113" t="s">
        <v>169</v>
      </c>
      <c r="C22209" s="113">
        <v>2012</v>
      </c>
      <c r="D22209" s="113" t="s">
        <v>122</v>
      </c>
      <c r="E22209" s="113" t="s">
        <v>125</v>
      </c>
      <c r="F22209" s="113" t="s">
        <v>200</v>
      </c>
      <c r="G22209" s="113">
        <v>2.6221819766816399E-2</v>
      </c>
    </row>
    <row r="22210" spans="1:7" x14ac:dyDescent="0.25">
      <c r="A22210" s="108" t="str">
        <f t="shared" ref="A22210:A22273" si="347">CONCATENATE(B22210,"_",C22210,"_",D22210,"_",E22210)</f>
        <v>PT_2012_NATIONAL TOTAL_Cd</v>
      </c>
      <c r="B22210" s="113" t="s">
        <v>169</v>
      </c>
      <c r="C22210" s="113">
        <v>2012</v>
      </c>
      <c r="D22210" s="113" t="s">
        <v>122</v>
      </c>
      <c r="E22210" s="113" t="s">
        <v>126</v>
      </c>
      <c r="F22210" s="113" t="s">
        <v>200</v>
      </c>
      <c r="G22210" s="113">
        <v>1.9141192610438501E-3</v>
      </c>
    </row>
    <row r="22211" spans="1:7" x14ac:dyDescent="0.25">
      <c r="A22211" s="108" t="str">
        <f t="shared" si="347"/>
        <v>PT_2012_NATIONAL TOTAL_Hg</v>
      </c>
      <c r="B22211" s="113" t="s">
        <v>169</v>
      </c>
      <c r="C22211" s="113">
        <v>2012</v>
      </c>
      <c r="D22211" s="113" t="s">
        <v>122</v>
      </c>
      <c r="E22211" s="113" t="s">
        <v>127</v>
      </c>
      <c r="F22211" s="113" t="s">
        <v>200</v>
      </c>
      <c r="G22211" s="113">
        <v>8.2336602376043499E-4</v>
      </c>
    </row>
    <row r="22212" spans="1:7" x14ac:dyDescent="0.25">
      <c r="A22212" s="108" t="str">
        <f t="shared" si="347"/>
        <v>PT_2012_NATIONAL TOTAL_DIOX</v>
      </c>
      <c r="B22212" s="113" t="s">
        <v>169</v>
      </c>
      <c r="C22212" s="113">
        <v>2012</v>
      </c>
      <c r="D22212" s="113" t="s">
        <v>122</v>
      </c>
      <c r="E22212" s="113" t="s">
        <v>128</v>
      </c>
      <c r="F22212" s="113" t="s">
        <v>200</v>
      </c>
      <c r="G22212" s="150">
        <v>5.7543217425176699E-8</v>
      </c>
    </row>
    <row r="22213" spans="1:7" x14ac:dyDescent="0.25">
      <c r="A22213" s="108" t="str">
        <f t="shared" si="347"/>
        <v>PT_2012_NATIONAL TOTAL_PAH</v>
      </c>
      <c r="B22213" s="113" t="s">
        <v>169</v>
      </c>
      <c r="C22213" s="113">
        <v>2012</v>
      </c>
      <c r="D22213" s="113" t="s">
        <v>122</v>
      </c>
      <c r="E22213" s="113" t="s">
        <v>129</v>
      </c>
      <c r="F22213" s="113" t="s">
        <v>200</v>
      </c>
      <c r="G22213" s="113">
        <v>1.17724723625487E-2</v>
      </c>
    </row>
    <row r="22214" spans="1:7" x14ac:dyDescent="0.25">
      <c r="A22214" s="108" t="str">
        <f t="shared" si="347"/>
        <v>PT_2012_NATIONAL TOTAL_HCB</v>
      </c>
      <c r="B22214" s="113" t="s">
        <v>169</v>
      </c>
      <c r="C22214" s="113">
        <v>2012</v>
      </c>
      <c r="D22214" s="113" t="s">
        <v>122</v>
      </c>
      <c r="E22214" s="113" t="s">
        <v>130</v>
      </c>
      <c r="F22214" s="113" t="s">
        <v>200</v>
      </c>
      <c r="G22214" s="150">
        <v>1.4959237854430299E-6</v>
      </c>
    </row>
    <row r="22215" spans="1:7" x14ac:dyDescent="0.25">
      <c r="A22215" s="108" t="str">
        <f t="shared" si="347"/>
        <v>PT_2012_NATIONAL TOTAL_PCB</v>
      </c>
      <c r="B22215" s="113" t="s">
        <v>169</v>
      </c>
      <c r="C22215" s="113">
        <v>2012</v>
      </c>
      <c r="D22215" s="113" t="s">
        <v>122</v>
      </c>
      <c r="E22215" s="113" t="s">
        <v>259</v>
      </c>
      <c r="F22215" s="113" t="s">
        <v>200</v>
      </c>
      <c r="G22215" s="113">
        <v>2.6186989991314099E-4</v>
      </c>
    </row>
    <row r="22216" spans="1:7" x14ac:dyDescent="0.25">
      <c r="A22216" s="108" t="str">
        <f t="shared" si="347"/>
        <v>PT_2012_1A3(FS)_NOx</v>
      </c>
      <c r="B22216" s="113" t="s">
        <v>169</v>
      </c>
      <c r="C22216" s="113">
        <v>2012</v>
      </c>
      <c r="D22216" s="113" t="s">
        <v>132</v>
      </c>
      <c r="E22216" s="113" t="s">
        <v>199</v>
      </c>
      <c r="F22216" s="113" t="s">
        <v>200</v>
      </c>
      <c r="G22216" s="113">
        <v>76.132619849783595</v>
      </c>
    </row>
    <row r="22217" spans="1:7" x14ac:dyDescent="0.25">
      <c r="A22217" s="108" t="str">
        <f t="shared" si="347"/>
        <v>PT_2012_1A3(FS)_NMVOC</v>
      </c>
      <c r="B22217" s="113" t="s">
        <v>169</v>
      </c>
      <c r="C22217" s="113">
        <v>2012</v>
      </c>
      <c r="D22217" s="113" t="s">
        <v>132</v>
      </c>
      <c r="E22217" s="113" t="s">
        <v>123</v>
      </c>
      <c r="F22217" s="113" t="s">
        <v>200</v>
      </c>
      <c r="G22217" s="113">
        <v>19.944293098615098</v>
      </c>
    </row>
    <row r="22218" spans="1:7" x14ac:dyDescent="0.25">
      <c r="A22218" s="108" t="str">
        <f t="shared" si="347"/>
        <v>PT_2012_1A3(FS)_SOx</v>
      </c>
      <c r="B22218" s="113" t="s">
        <v>169</v>
      </c>
      <c r="C22218" s="113">
        <v>2012</v>
      </c>
      <c r="D22218" s="113" t="s">
        <v>132</v>
      </c>
      <c r="E22218" s="113" t="s">
        <v>201</v>
      </c>
      <c r="F22218" s="113" t="s">
        <v>200</v>
      </c>
      <c r="G22218" s="113">
        <v>9.1686752990227202E-2</v>
      </c>
    </row>
    <row r="22219" spans="1:7" x14ac:dyDescent="0.25">
      <c r="A22219" s="108" t="str">
        <f t="shared" si="347"/>
        <v>PT_2012_1A3(FS)_NH3</v>
      </c>
      <c r="B22219" s="113" t="s">
        <v>169</v>
      </c>
      <c r="C22219" s="113">
        <v>2012</v>
      </c>
      <c r="D22219" s="113" t="s">
        <v>132</v>
      </c>
      <c r="E22219" s="113" t="s">
        <v>124</v>
      </c>
      <c r="F22219" s="113" t="s">
        <v>200</v>
      </c>
      <c r="G22219" s="113">
        <v>1.0830685047884301</v>
      </c>
    </row>
    <row r="22220" spans="1:7" x14ac:dyDescent="0.25">
      <c r="A22220" s="108" t="str">
        <f t="shared" si="347"/>
        <v>PT_2012_1A3(FS)_PM2.5</v>
      </c>
      <c r="B22220" s="113" t="s">
        <v>169</v>
      </c>
      <c r="C22220" s="113">
        <v>2012</v>
      </c>
      <c r="D22220" s="113" t="s">
        <v>132</v>
      </c>
      <c r="E22220" s="113" t="s">
        <v>203</v>
      </c>
      <c r="F22220" s="113" t="s">
        <v>200</v>
      </c>
      <c r="G22220" s="113">
        <v>5.2960874478809998</v>
      </c>
    </row>
    <row r="22221" spans="1:7" x14ac:dyDescent="0.25">
      <c r="A22221" s="108" t="str">
        <f t="shared" si="347"/>
        <v>PT_2012_3D_NOx</v>
      </c>
      <c r="B22221" s="113" t="s">
        <v>169</v>
      </c>
      <c r="C22221" s="113">
        <v>2012</v>
      </c>
      <c r="D22221" s="113" t="s">
        <v>206</v>
      </c>
      <c r="E22221" s="113" t="s">
        <v>199</v>
      </c>
      <c r="F22221" s="113" t="s">
        <v>200</v>
      </c>
      <c r="G22221" s="113">
        <v>9.1861080913223603</v>
      </c>
    </row>
    <row r="22222" spans="1:7" x14ac:dyDescent="0.25">
      <c r="A22222" s="108" t="str">
        <f t="shared" si="347"/>
        <v>PT_2013_NATIONAL TOTAL_NOx</v>
      </c>
      <c r="B22222" s="113" t="s">
        <v>169</v>
      </c>
      <c r="C22222" s="113">
        <v>2013</v>
      </c>
      <c r="D22222" s="113" t="s">
        <v>122</v>
      </c>
      <c r="E22222" s="113" t="s">
        <v>199</v>
      </c>
      <c r="F22222" s="113" t="s">
        <v>200</v>
      </c>
      <c r="G22222" s="113">
        <v>169.59407286051899</v>
      </c>
    </row>
    <row r="22223" spans="1:7" x14ac:dyDescent="0.25">
      <c r="A22223" s="108" t="str">
        <f t="shared" si="347"/>
        <v>PT_2013_NATIONAL TOTAL_NMVOC</v>
      </c>
      <c r="B22223" s="113" t="s">
        <v>169</v>
      </c>
      <c r="C22223" s="113">
        <v>2013</v>
      </c>
      <c r="D22223" s="113" t="s">
        <v>122</v>
      </c>
      <c r="E22223" s="113" t="s">
        <v>123</v>
      </c>
      <c r="F22223" s="113" t="s">
        <v>200</v>
      </c>
      <c r="G22223" s="113">
        <v>158.081742910126</v>
      </c>
    </row>
    <row r="22224" spans="1:7" x14ac:dyDescent="0.25">
      <c r="A22224" s="108" t="str">
        <f t="shared" si="347"/>
        <v>PT_2013_NATIONAL TOTAL_SOx</v>
      </c>
      <c r="B22224" s="113" t="s">
        <v>169</v>
      </c>
      <c r="C22224" s="113">
        <v>2013</v>
      </c>
      <c r="D22224" s="113" t="s">
        <v>122</v>
      </c>
      <c r="E22224" s="113" t="s">
        <v>201</v>
      </c>
      <c r="F22224" s="113" t="s">
        <v>200</v>
      </c>
      <c r="G22224" s="113">
        <v>47.648412754313902</v>
      </c>
    </row>
    <row r="22225" spans="1:7" x14ac:dyDescent="0.25">
      <c r="A22225" s="108" t="str">
        <f t="shared" si="347"/>
        <v>PT_2013_NATIONAL TOTAL_NH3</v>
      </c>
      <c r="B22225" s="113" t="s">
        <v>169</v>
      </c>
      <c r="C22225" s="113">
        <v>2013</v>
      </c>
      <c r="D22225" s="113" t="s">
        <v>122</v>
      </c>
      <c r="E22225" s="113" t="s">
        <v>124</v>
      </c>
      <c r="F22225" s="113" t="s">
        <v>200</v>
      </c>
      <c r="G22225" s="113">
        <v>50.960816865716303</v>
      </c>
    </row>
    <row r="22226" spans="1:7" x14ac:dyDescent="0.25">
      <c r="A22226" s="108" t="str">
        <f t="shared" si="347"/>
        <v>PT_2013_NATIONAL TOTAL_PM2.5</v>
      </c>
      <c r="B22226" s="113" t="s">
        <v>169</v>
      </c>
      <c r="C22226" s="113">
        <v>2013</v>
      </c>
      <c r="D22226" s="113" t="s">
        <v>122</v>
      </c>
      <c r="E22226" s="113" t="s">
        <v>203</v>
      </c>
      <c r="F22226" s="113" t="s">
        <v>200</v>
      </c>
      <c r="G22226" s="113">
        <v>48.104731603645902</v>
      </c>
    </row>
    <row r="22227" spans="1:7" x14ac:dyDescent="0.25">
      <c r="A22227" s="108" t="str">
        <f t="shared" si="347"/>
        <v>PT_2013_NATIONAL TOTAL_Pb</v>
      </c>
      <c r="B22227" s="113" t="s">
        <v>169</v>
      </c>
      <c r="C22227" s="113">
        <v>2013</v>
      </c>
      <c r="D22227" s="113" t="s">
        <v>122</v>
      </c>
      <c r="E22227" s="113" t="s">
        <v>125</v>
      </c>
      <c r="F22227" s="113" t="s">
        <v>200</v>
      </c>
      <c r="G22227" s="113">
        <v>2.5774343518124701E-2</v>
      </c>
    </row>
    <row r="22228" spans="1:7" x14ac:dyDescent="0.25">
      <c r="A22228" s="108" t="str">
        <f t="shared" si="347"/>
        <v>PT_2013_NATIONAL TOTAL_Cd</v>
      </c>
      <c r="B22228" s="113" t="s">
        <v>169</v>
      </c>
      <c r="C22228" s="113">
        <v>2013</v>
      </c>
      <c r="D22228" s="113" t="s">
        <v>122</v>
      </c>
      <c r="E22228" s="113" t="s">
        <v>126</v>
      </c>
      <c r="F22228" s="113" t="s">
        <v>200</v>
      </c>
      <c r="G22228" s="113">
        <v>1.8820188327950101E-3</v>
      </c>
    </row>
    <row r="22229" spans="1:7" x14ac:dyDescent="0.25">
      <c r="A22229" s="108" t="str">
        <f t="shared" si="347"/>
        <v>PT_2013_NATIONAL TOTAL_Hg</v>
      </c>
      <c r="B22229" s="113" t="s">
        <v>169</v>
      </c>
      <c r="C22229" s="113">
        <v>2013</v>
      </c>
      <c r="D22229" s="113" t="s">
        <v>122</v>
      </c>
      <c r="E22229" s="113" t="s">
        <v>127</v>
      </c>
      <c r="F22229" s="113" t="s">
        <v>200</v>
      </c>
      <c r="G22229" s="113">
        <v>8.1724071559371699E-4</v>
      </c>
    </row>
    <row r="22230" spans="1:7" x14ac:dyDescent="0.25">
      <c r="A22230" s="108" t="str">
        <f t="shared" si="347"/>
        <v>PT_2013_NATIONAL TOTAL_DIOX</v>
      </c>
      <c r="B22230" s="113" t="s">
        <v>169</v>
      </c>
      <c r="C22230" s="113">
        <v>2013</v>
      </c>
      <c r="D22230" s="113" t="s">
        <v>122</v>
      </c>
      <c r="E22230" s="113" t="s">
        <v>128</v>
      </c>
      <c r="F22230" s="113" t="s">
        <v>200</v>
      </c>
      <c r="G22230" s="150">
        <v>5.2714091243935798E-8</v>
      </c>
    </row>
    <row r="22231" spans="1:7" x14ac:dyDescent="0.25">
      <c r="A22231" s="108" t="str">
        <f t="shared" si="347"/>
        <v>PT_2013_NATIONAL TOTAL_PAH</v>
      </c>
      <c r="B22231" s="113" t="s">
        <v>169</v>
      </c>
      <c r="C22231" s="113">
        <v>2013</v>
      </c>
      <c r="D22231" s="113" t="s">
        <v>122</v>
      </c>
      <c r="E22231" s="113" t="s">
        <v>129</v>
      </c>
      <c r="F22231" s="113" t="s">
        <v>200</v>
      </c>
      <c r="G22231" s="113">
        <v>1.1876675328224401E-2</v>
      </c>
    </row>
    <row r="22232" spans="1:7" x14ac:dyDescent="0.25">
      <c r="A22232" s="108" t="str">
        <f t="shared" si="347"/>
        <v>PT_2013_NATIONAL TOTAL_HCB</v>
      </c>
      <c r="B22232" s="113" t="s">
        <v>169</v>
      </c>
      <c r="C22232" s="113">
        <v>2013</v>
      </c>
      <c r="D22232" s="113" t="s">
        <v>122</v>
      </c>
      <c r="E22232" s="113" t="s">
        <v>130</v>
      </c>
      <c r="F22232" s="113" t="s">
        <v>200</v>
      </c>
      <c r="G22232" s="150">
        <v>1.4663625946614801E-6</v>
      </c>
    </row>
    <row r="22233" spans="1:7" x14ac:dyDescent="0.25">
      <c r="A22233" s="108" t="str">
        <f t="shared" si="347"/>
        <v>PT_2013_NATIONAL TOTAL_PCB</v>
      </c>
      <c r="B22233" s="113" t="s">
        <v>169</v>
      </c>
      <c r="C22233" s="113">
        <v>2013</v>
      </c>
      <c r="D22233" s="113" t="s">
        <v>122</v>
      </c>
      <c r="E22233" s="113" t="s">
        <v>259</v>
      </c>
      <c r="F22233" s="113" t="s">
        <v>200</v>
      </c>
      <c r="G22233" s="113">
        <v>1.4004746479485199E-4</v>
      </c>
    </row>
    <row r="22234" spans="1:7" x14ac:dyDescent="0.25">
      <c r="A22234" s="108" t="str">
        <f t="shared" si="347"/>
        <v>PT_2013_1A3(FS)_NOx</v>
      </c>
      <c r="B22234" s="113" t="s">
        <v>169</v>
      </c>
      <c r="C22234" s="113">
        <v>2013</v>
      </c>
      <c r="D22234" s="113" t="s">
        <v>132</v>
      </c>
      <c r="E22234" s="113" t="s">
        <v>199</v>
      </c>
      <c r="F22234" s="113" t="s">
        <v>200</v>
      </c>
      <c r="G22234" s="113">
        <v>72.387544735657599</v>
      </c>
    </row>
    <row r="22235" spans="1:7" x14ac:dyDescent="0.25">
      <c r="A22235" s="108" t="str">
        <f t="shared" si="347"/>
        <v>PT_2013_1A3(FS)_NMVOC</v>
      </c>
      <c r="B22235" s="113" t="s">
        <v>169</v>
      </c>
      <c r="C22235" s="113">
        <v>2013</v>
      </c>
      <c r="D22235" s="113" t="s">
        <v>132</v>
      </c>
      <c r="E22235" s="113" t="s">
        <v>123</v>
      </c>
      <c r="F22235" s="113" t="s">
        <v>200</v>
      </c>
      <c r="G22235" s="113">
        <v>18.911793753782199</v>
      </c>
    </row>
    <row r="22236" spans="1:7" x14ac:dyDescent="0.25">
      <c r="A22236" s="108" t="str">
        <f t="shared" si="347"/>
        <v>PT_2013_1A3(FS)_SOx</v>
      </c>
      <c r="B22236" s="113" t="s">
        <v>169</v>
      </c>
      <c r="C22236" s="113">
        <v>2013</v>
      </c>
      <c r="D22236" s="113" t="s">
        <v>132</v>
      </c>
      <c r="E22236" s="113" t="s">
        <v>201</v>
      </c>
      <c r="F22236" s="113" t="s">
        <v>200</v>
      </c>
      <c r="G22236" s="113">
        <v>8.9626779305137405E-2</v>
      </c>
    </row>
    <row r="22237" spans="1:7" x14ac:dyDescent="0.25">
      <c r="A22237" s="108" t="str">
        <f t="shared" si="347"/>
        <v>PT_2013_1A3(FS)_NH3</v>
      </c>
      <c r="B22237" s="113" t="s">
        <v>169</v>
      </c>
      <c r="C22237" s="113">
        <v>2013</v>
      </c>
      <c r="D22237" s="113" t="s">
        <v>132</v>
      </c>
      <c r="E22237" s="113" t="s">
        <v>124</v>
      </c>
      <c r="F22237" s="113" t="s">
        <v>200</v>
      </c>
      <c r="G22237" s="113">
        <v>1.0344950750286099</v>
      </c>
    </row>
    <row r="22238" spans="1:7" x14ac:dyDescent="0.25">
      <c r="A22238" s="108" t="str">
        <f t="shared" si="347"/>
        <v>PT_2013_1A3(FS)_PM2.5</v>
      </c>
      <c r="B22238" s="113" t="s">
        <v>169</v>
      </c>
      <c r="C22238" s="113">
        <v>2013</v>
      </c>
      <c r="D22238" s="113" t="s">
        <v>132</v>
      </c>
      <c r="E22238" s="113" t="s">
        <v>203</v>
      </c>
      <c r="F22238" s="113" t="s">
        <v>200</v>
      </c>
      <c r="G22238" s="113">
        <v>4.9967573663227096</v>
      </c>
    </row>
    <row r="22239" spans="1:7" x14ac:dyDescent="0.25">
      <c r="A22239" s="108" t="str">
        <f t="shared" si="347"/>
        <v>PT_2013_3D_NOx</v>
      </c>
      <c r="B22239" s="113" t="s">
        <v>169</v>
      </c>
      <c r="C22239" s="113">
        <v>2013</v>
      </c>
      <c r="D22239" s="113" t="s">
        <v>206</v>
      </c>
      <c r="E22239" s="113" t="s">
        <v>199</v>
      </c>
      <c r="F22239" s="113" t="s">
        <v>200</v>
      </c>
      <c r="G22239" s="113">
        <v>9.3145383076470001</v>
      </c>
    </row>
    <row r="22240" spans="1:7" x14ac:dyDescent="0.25">
      <c r="A22240" s="108" t="str">
        <f t="shared" si="347"/>
        <v>PT_2014_NATIONAL TOTAL_NOx</v>
      </c>
      <c r="B22240" s="113" t="s">
        <v>169</v>
      </c>
      <c r="C22240" s="113">
        <v>2014</v>
      </c>
      <c r="D22240" s="113" t="s">
        <v>122</v>
      </c>
      <c r="E22240" s="113" t="s">
        <v>199</v>
      </c>
      <c r="F22240" s="113" t="s">
        <v>200</v>
      </c>
      <c r="G22240" s="113">
        <v>167.23763526747399</v>
      </c>
    </row>
    <row r="22241" spans="1:7" x14ac:dyDescent="0.25">
      <c r="A22241" s="108" t="str">
        <f t="shared" si="347"/>
        <v>PT_2014_NATIONAL TOTAL_NMVOC</v>
      </c>
      <c r="B22241" s="113" t="s">
        <v>169</v>
      </c>
      <c r="C22241" s="113">
        <v>2014</v>
      </c>
      <c r="D22241" s="113" t="s">
        <v>122</v>
      </c>
      <c r="E22241" s="113" t="s">
        <v>123</v>
      </c>
      <c r="F22241" s="113" t="s">
        <v>200</v>
      </c>
      <c r="G22241" s="113">
        <v>164.17811577619301</v>
      </c>
    </row>
    <row r="22242" spans="1:7" x14ac:dyDescent="0.25">
      <c r="A22242" s="108" t="str">
        <f t="shared" si="347"/>
        <v>PT_2014_NATIONAL TOTAL_SOx</v>
      </c>
      <c r="B22242" s="113" t="s">
        <v>169</v>
      </c>
      <c r="C22242" s="113">
        <v>2014</v>
      </c>
      <c r="D22242" s="113" t="s">
        <v>122</v>
      </c>
      <c r="E22242" s="113" t="s">
        <v>201</v>
      </c>
      <c r="F22242" s="113" t="s">
        <v>200</v>
      </c>
      <c r="G22242" s="113">
        <v>43.146093984581697</v>
      </c>
    </row>
    <row r="22243" spans="1:7" x14ac:dyDescent="0.25">
      <c r="A22243" s="108" t="str">
        <f t="shared" si="347"/>
        <v>PT_2014_NATIONAL TOTAL_NH3</v>
      </c>
      <c r="B22243" s="113" t="s">
        <v>169</v>
      </c>
      <c r="C22243" s="113">
        <v>2014</v>
      </c>
      <c r="D22243" s="113" t="s">
        <v>122</v>
      </c>
      <c r="E22243" s="113" t="s">
        <v>124</v>
      </c>
      <c r="F22243" s="113" t="s">
        <v>200</v>
      </c>
      <c r="G22243" s="113">
        <v>53.102665345698398</v>
      </c>
    </row>
    <row r="22244" spans="1:7" x14ac:dyDescent="0.25">
      <c r="A22244" s="108" t="str">
        <f t="shared" si="347"/>
        <v>PT_2014_NATIONAL TOTAL_PM2.5</v>
      </c>
      <c r="B22244" s="113" t="s">
        <v>169</v>
      </c>
      <c r="C22244" s="113">
        <v>2014</v>
      </c>
      <c r="D22244" s="113" t="s">
        <v>122</v>
      </c>
      <c r="E22244" s="113" t="s">
        <v>203</v>
      </c>
      <c r="F22244" s="113" t="s">
        <v>200</v>
      </c>
      <c r="G22244" s="113">
        <v>47.430422048939903</v>
      </c>
    </row>
    <row r="22245" spans="1:7" x14ac:dyDescent="0.25">
      <c r="A22245" s="108" t="str">
        <f t="shared" si="347"/>
        <v>PT_2014_NATIONAL TOTAL_Pb</v>
      </c>
      <c r="B22245" s="113" t="s">
        <v>169</v>
      </c>
      <c r="C22245" s="113">
        <v>2014</v>
      </c>
      <c r="D22245" s="113" t="s">
        <v>122</v>
      </c>
      <c r="E22245" s="113" t="s">
        <v>125</v>
      </c>
      <c r="F22245" s="113" t="s">
        <v>200</v>
      </c>
      <c r="G22245" s="113">
        <v>2.60769229148183E-2</v>
      </c>
    </row>
    <row r="22246" spans="1:7" x14ac:dyDescent="0.25">
      <c r="A22246" s="108" t="str">
        <f t="shared" si="347"/>
        <v>PT_2014_NATIONAL TOTAL_Cd</v>
      </c>
      <c r="B22246" s="113" t="s">
        <v>169</v>
      </c>
      <c r="C22246" s="113">
        <v>2014</v>
      </c>
      <c r="D22246" s="113" t="s">
        <v>122</v>
      </c>
      <c r="E22246" s="113" t="s">
        <v>126</v>
      </c>
      <c r="F22246" s="113" t="s">
        <v>200</v>
      </c>
      <c r="G22246" s="113">
        <v>1.8967758961213499E-3</v>
      </c>
    </row>
    <row r="22247" spans="1:7" x14ac:dyDescent="0.25">
      <c r="A22247" s="108" t="str">
        <f t="shared" si="347"/>
        <v>PT_2014_NATIONAL TOTAL_Hg</v>
      </c>
      <c r="B22247" s="113" t="s">
        <v>169</v>
      </c>
      <c r="C22247" s="113">
        <v>2014</v>
      </c>
      <c r="D22247" s="113" t="s">
        <v>122</v>
      </c>
      <c r="E22247" s="113" t="s">
        <v>127</v>
      </c>
      <c r="F22247" s="113" t="s">
        <v>200</v>
      </c>
      <c r="G22247" s="113">
        <v>8.0683498738356996E-4</v>
      </c>
    </row>
    <row r="22248" spans="1:7" x14ac:dyDescent="0.25">
      <c r="A22248" s="108" t="str">
        <f t="shared" si="347"/>
        <v>PT_2014_NATIONAL TOTAL_DIOX</v>
      </c>
      <c r="B22248" s="113" t="s">
        <v>169</v>
      </c>
      <c r="C22248" s="113">
        <v>2014</v>
      </c>
      <c r="D22248" s="113" t="s">
        <v>122</v>
      </c>
      <c r="E22248" s="113" t="s">
        <v>128</v>
      </c>
      <c r="F22248" s="113" t="s">
        <v>200</v>
      </c>
      <c r="G22248" s="150">
        <v>5.18884955812526E-8</v>
      </c>
    </row>
    <row r="22249" spans="1:7" x14ac:dyDescent="0.25">
      <c r="A22249" s="108" t="str">
        <f t="shared" si="347"/>
        <v>PT_2014_NATIONAL TOTAL_PAH</v>
      </c>
      <c r="B22249" s="113" t="s">
        <v>169</v>
      </c>
      <c r="C22249" s="113">
        <v>2014</v>
      </c>
      <c r="D22249" s="113" t="s">
        <v>122</v>
      </c>
      <c r="E22249" s="113" t="s">
        <v>129</v>
      </c>
      <c r="F22249" s="113" t="s">
        <v>200</v>
      </c>
      <c r="G22249" s="113">
        <v>1.17911836669258E-2</v>
      </c>
    </row>
    <row r="22250" spans="1:7" x14ac:dyDescent="0.25">
      <c r="A22250" s="108" t="str">
        <f t="shared" si="347"/>
        <v>PT_2014_NATIONAL TOTAL_HCB</v>
      </c>
      <c r="B22250" s="113" t="s">
        <v>169</v>
      </c>
      <c r="C22250" s="113">
        <v>2014</v>
      </c>
      <c r="D22250" s="113" t="s">
        <v>122</v>
      </c>
      <c r="E22250" s="113" t="s">
        <v>130</v>
      </c>
      <c r="F22250" s="113" t="s">
        <v>200</v>
      </c>
      <c r="G22250" s="150">
        <v>1.5623732834801301E-6</v>
      </c>
    </row>
    <row r="22251" spans="1:7" x14ac:dyDescent="0.25">
      <c r="A22251" s="108" t="str">
        <f t="shared" si="347"/>
        <v>PT_2014_NATIONAL TOTAL_PCB</v>
      </c>
      <c r="B22251" s="113" t="s">
        <v>169</v>
      </c>
      <c r="C22251" s="113">
        <v>2014</v>
      </c>
      <c r="D22251" s="113" t="s">
        <v>122</v>
      </c>
      <c r="E22251" s="113" t="s">
        <v>259</v>
      </c>
      <c r="F22251" s="113" t="s">
        <v>200</v>
      </c>
      <c r="G22251" s="113">
        <v>1.05442839915074E-4</v>
      </c>
    </row>
    <row r="22252" spans="1:7" x14ac:dyDescent="0.25">
      <c r="A22252" s="108" t="str">
        <f t="shared" si="347"/>
        <v>PT_2014_1A3(FS)_NOx</v>
      </c>
      <c r="B22252" s="113" t="s">
        <v>169</v>
      </c>
      <c r="C22252" s="113">
        <v>2014</v>
      </c>
      <c r="D22252" s="113" t="s">
        <v>132</v>
      </c>
      <c r="E22252" s="113" t="s">
        <v>199</v>
      </c>
      <c r="F22252" s="113" t="s">
        <v>200</v>
      </c>
      <c r="G22252" s="113">
        <v>71.735054125168901</v>
      </c>
    </row>
    <row r="22253" spans="1:7" x14ac:dyDescent="0.25">
      <c r="A22253" s="108" t="str">
        <f t="shared" si="347"/>
        <v>PT_2014_1A3(FS)_NMVOC</v>
      </c>
      <c r="B22253" s="113" t="s">
        <v>169</v>
      </c>
      <c r="C22253" s="113">
        <v>2014</v>
      </c>
      <c r="D22253" s="113" t="s">
        <v>132</v>
      </c>
      <c r="E22253" s="113" t="s">
        <v>123</v>
      </c>
      <c r="F22253" s="113" t="s">
        <v>200</v>
      </c>
      <c r="G22253" s="113">
        <v>18.120481681272601</v>
      </c>
    </row>
    <row r="22254" spans="1:7" x14ac:dyDescent="0.25">
      <c r="A22254" s="108" t="str">
        <f t="shared" si="347"/>
        <v>PT_2014_1A3(FS)_SOx</v>
      </c>
      <c r="B22254" s="113" t="s">
        <v>169</v>
      </c>
      <c r="C22254" s="113">
        <v>2014</v>
      </c>
      <c r="D22254" s="113" t="s">
        <v>132</v>
      </c>
      <c r="E22254" s="113" t="s">
        <v>201</v>
      </c>
      <c r="F22254" s="113" t="s">
        <v>200</v>
      </c>
      <c r="G22254" s="113">
        <v>9.1571544081658296E-2</v>
      </c>
    </row>
    <row r="22255" spans="1:7" x14ac:dyDescent="0.25">
      <c r="A22255" s="108" t="str">
        <f t="shared" si="347"/>
        <v>PT_2014_1A3(FS)_NH3</v>
      </c>
      <c r="B22255" s="113" t="s">
        <v>169</v>
      </c>
      <c r="C22255" s="113">
        <v>2014</v>
      </c>
      <c r="D22255" s="113" t="s">
        <v>132</v>
      </c>
      <c r="E22255" s="113" t="s">
        <v>124</v>
      </c>
      <c r="F22255" s="113" t="s">
        <v>200</v>
      </c>
      <c r="G22255" s="113">
        <v>1.0161809962697801</v>
      </c>
    </row>
    <row r="22256" spans="1:7" x14ac:dyDescent="0.25">
      <c r="A22256" s="108" t="str">
        <f t="shared" si="347"/>
        <v>PT_2014_1A3(FS)_PM2.5</v>
      </c>
      <c r="B22256" s="113" t="s">
        <v>169</v>
      </c>
      <c r="C22256" s="113">
        <v>2014</v>
      </c>
      <c r="D22256" s="113" t="s">
        <v>132</v>
      </c>
      <c r="E22256" s="113" t="s">
        <v>203</v>
      </c>
      <c r="F22256" s="113" t="s">
        <v>200</v>
      </c>
      <c r="G22256" s="113">
        <v>4.8715642946735898</v>
      </c>
    </row>
    <row r="22257" spans="1:7" x14ac:dyDescent="0.25">
      <c r="A22257" s="108" t="str">
        <f t="shared" si="347"/>
        <v>PT_2014_3D_NOx</v>
      </c>
      <c r="B22257" s="113" t="s">
        <v>169</v>
      </c>
      <c r="C22257" s="113">
        <v>2014</v>
      </c>
      <c r="D22257" s="113" t="s">
        <v>206</v>
      </c>
      <c r="E22257" s="113" t="s">
        <v>199</v>
      </c>
      <c r="F22257" s="113" t="s">
        <v>200</v>
      </c>
      <c r="G22257" s="113">
        <v>10.1184056557638</v>
      </c>
    </row>
    <row r="22258" spans="1:7" x14ac:dyDescent="0.25">
      <c r="A22258" s="108" t="str">
        <f t="shared" si="347"/>
        <v>PT_2015_NATIONAL TOTAL_NOx</v>
      </c>
      <c r="B22258" s="113" t="s">
        <v>169</v>
      </c>
      <c r="C22258" s="113">
        <v>2015</v>
      </c>
      <c r="D22258" s="113" t="s">
        <v>122</v>
      </c>
      <c r="E22258" s="113" t="s">
        <v>199</v>
      </c>
      <c r="F22258" s="113" t="s">
        <v>200</v>
      </c>
      <c r="G22258" s="113">
        <v>169.51598072704701</v>
      </c>
    </row>
    <row r="22259" spans="1:7" x14ac:dyDescent="0.25">
      <c r="A22259" s="108" t="str">
        <f t="shared" si="347"/>
        <v>PT_2015_NATIONAL TOTAL_NMVOC</v>
      </c>
      <c r="B22259" s="113" t="s">
        <v>169</v>
      </c>
      <c r="C22259" s="113">
        <v>2015</v>
      </c>
      <c r="D22259" s="113" t="s">
        <v>122</v>
      </c>
      <c r="E22259" s="113" t="s">
        <v>123</v>
      </c>
      <c r="F22259" s="113" t="s">
        <v>200</v>
      </c>
      <c r="G22259" s="113">
        <v>164.08511760364999</v>
      </c>
    </row>
    <row r="22260" spans="1:7" x14ac:dyDescent="0.25">
      <c r="A22260" s="108" t="str">
        <f t="shared" si="347"/>
        <v>PT_2015_NATIONAL TOTAL_SOx</v>
      </c>
      <c r="B22260" s="113" t="s">
        <v>169</v>
      </c>
      <c r="C22260" s="113">
        <v>2015</v>
      </c>
      <c r="D22260" s="113" t="s">
        <v>122</v>
      </c>
      <c r="E22260" s="113" t="s">
        <v>201</v>
      </c>
      <c r="F22260" s="113" t="s">
        <v>200</v>
      </c>
      <c r="G22260" s="113">
        <v>45.336781657975997</v>
      </c>
    </row>
    <row r="22261" spans="1:7" x14ac:dyDescent="0.25">
      <c r="A22261" s="108" t="str">
        <f t="shared" si="347"/>
        <v>PT_2015_NATIONAL TOTAL_NH3</v>
      </c>
      <c r="B22261" s="113" t="s">
        <v>169</v>
      </c>
      <c r="C22261" s="113">
        <v>2015</v>
      </c>
      <c r="D22261" s="113" t="s">
        <v>122</v>
      </c>
      <c r="E22261" s="113" t="s">
        <v>124</v>
      </c>
      <c r="F22261" s="113" t="s">
        <v>200</v>
      </c>
      <c r="G22261" s="113">
        <v>54.090008073202398</v>
      </c>
    </row>
    <row r="22262" spans="1:7" x14ac:dyDescent="0.25">
      <c r="A22262" s="108" t="str">
        <f t="shared" si="347"/>
        <v>PT_2015_NATIONAL TOTAL_PM2.5</v>
      </c>
      <c r="B22262" s="113" t="s">
        <v>169</v>
      </c>
      <c r="C22262" s="113">
        <v>2015</v>
      </c>
      <c r="D22262" s="113" t="s">
        <v>122</v>
      </c>
      <c r="E22262" s="113" t="s">
        <v>203</v>
      </c>
      <c r="F22262" s="113" t="s">
        <v>200</v>
      </c>
      <c r="G22262" s="113">
        <v>47.084350696615999</v>
      </c>
    </row>
    <row r="22263" spans="1:7" x14ac:dyDescent="0.25">
      <c r="A22263" s="108" t="str">
        <f t="shared" si="347"/>
        <v>PT_2015_NATIONAL TOTAL_Pb</v>
      </c>
      <c r="B22263" s="113" t="s">
        <v>169</v>
      </c>
      <c r="C22263" s="113">
        <v>2015</v>
      </c>
      <c r="D22263" s="113" t="s">
        <v>122</v>
      </c>
      <c r="E22263" s="113" t="s">
        <v>125</v>
      </c>
      <c r="F22263" s="113" t="s">
        <v>200</v>
      </c>
      <c r="G22263" s="113">
        <v>2.55002222611697E-2</v>
      </c>
    </row>
    <row r="22264" spans="1:7" x14ac:dyDescent="0.25">
      <c r="A22264" s="108" t="str">
        <f t="shared" si="347"/>
        <v>PT_2015_NATIONAL TOTAL_Cd</v>
      </c>
      <c r="B22264" s="113" t="s">
        <v>169</v>
      </c>
      <c r="C22264" s="113">
        <v>2015</v>
      </c>
      <c r="D22264" s="113" t="s">
        <v>122</v>
      </c>
      <c r="E22264" s="113" t="s">
        <v>126</v>
      </c>
      <c r="F22264" s="113" t="s">
        <v>200</v>
      </c>
      <c r="G22264" s="113">
        <v>1.9176281233815699E-3</v>
      </c>
    </row>
    <row r="22265" spans="1:7" x14ac:dyDescent="0.25">
      <c r="A22265" s="108" t="str">
        <f t="shared" si="347"/>
        <v>PT_2015_NATIONAL TOTAL_Hg</v>
      </c>
      <c r="B22265" s="113" t="s">
        <v>169</v>
      </c>
      <c r="C22265" s="113">
        <v>2015</v>
      </c>
      <c r="D22265" s="113" t="s">
        <v>122</v>
      </c>
      <c r="E22265" s="113" t="s">
        <v>127</v>
      </c>
      <c r="F22265" s="113" t="s">
        <v>200</v>
      </c>
      <c r="G22265" s="113">
        <v>8.5643339484144402E-4</v>
      </c>
    </row>
    <row r="22266" spans="1:7" x14ac:dyDescent="0.25">
      <c r="A22266" s="108" t="str">
        <f t="shared" si="347"/>
        <v>PT_2015_NATIONAL TOTAL_DIOX</v>
      </c>
      <c r="B22266" s="113" t="s">
        <v>169</v>
      </c>
      <c r="C22266" s="113">
        <v>2015</v>
      </c>
      <c r="D22266" s="113" t="s">
        <v>122</v>
      </c>
      <c r="E22266" s="113" t="s">
        <v>128</v>
      </c>
      <c r="F22266" s="113" t="s">
        <v>200</v>
      </c>
      <c r="G22266" s="150">
        <v>5.05076084410851E-8</v>
      </c>
    </row>
    <row r="22267" spans="1:7" x14ac:dyDescent="0.25">
      <c r="A22267" s="108" t="str">
        <f t="shared" si="347"/>
        <v>PT_2015_NATIONAL TOTAL_PAH</v>
      </c>
      <c r="B22267" s="113" t="s">
        <v>169</v>
      </c>
      <c r="C22267" s="113">
        <v>2015</v>
      </c>
      <c r="D22267" s="113" t="s">
        <v>122</v>
      </c>
      <c r="E22267" s="113" t="s">
        <v>129</v>
      </c>
      <c r="F22267" s="113" t="s">
        <v>200</v>
      </c>
      <c r="G22267" s="113">
        <v>1.16546524045926E-2</v>
      </c>
    </row>
    <row r="22268" spans="1:7" x14ac:dyDescent="0.25">
      <c r="A22268" s="108" t="str">
        <f t="shared" si="347"/>
        <v>PT_2015_NATIONAL TOTAL_HCB</v>
      </c>
      <c r="B22268" s="113" t="s">
        <v>169</v>
      </c>
      <c r="C22268" s="113">
        <v>2015</v>
      </c>
      <c r="D22268" s="113" t="s">
        <v>122</v>
      </c>
      <c r="E22268" s="113" t="s">
        <v>130</v>
      </c>
      <c r="F22268" s="113" t="s">
        <v>200</v>
      </c>
      <c r="G22268" s="150">
        <v>1.7562266691427499E-6</v>
      </c>
    </row>
    <row r="22269" spans="1:7" x14ac:dyDescent="0.25">
      <c r="A22269" s="108" t="str">
        <f t="shared" si="347"/>
        <v>PT_2015_NATIONAL TOTAL_PCB</v>
      </c>
      <c r="B22269" s="113" t="s">
        <v>169</v>
      </c>
      <c r="C22269" s="113">
        <v>2015</v>
      </c>
      <c r="D22269" s="113" t="s">
        <v>122</v>
      </c>
      <c r="E22269" s="113" t="s">
        <v>259</v>
      </c>
      <c r="F22269" s="113" t="s">
        <v>200</v>
      </c>
      <c r="G22269" s="150">
        <v>8.6014922225412105E-5</v>
      </c>
    </row>
    <row r="22270" spans="1:7" x14ac:dyDescent="0.25">
      <c r="A22270" s="108" t="str">
        <f t="shared" si="347"/>
        <v>PT_2015_1A3(FS)_NOx</v>
      </c>
      <c r="B22270" s="113" t="s">
        <v>169</v>
      </c>
      <c r="C22270" s="113">
        <v>2015</v>
      </c>
      <c r="D22270" s="113" t="s">
        <v>132</v>
      </c>
      <c r="E22270" s="113" t="s">
        <v>199</v>
      </c>
      <c r="F22270" s="113" t="s">
        <v>200</v>
      </c>
      <c r="G22270" s="113">
        <v>70.923573856942497</v>
      </c>
    </row>
    <row r="22271" spans="1:7" x14ac:dyDescent="0.25">
      <c r="A22271" s="108" t="str">
        <f t="shared" si="347"/>
        <v>PT_2015_1A3(FS)_NMVOC</v>
      </c>
      <c r="B22271" s="113" t="s">
        <v>169</v>
      </c>
      <c r="C22271" s="113">
        <v>2015</v>
      </c>
      <c r="D22271" s="113" t="s">
        <v>132</v>
      </c>
      <c r="E22271" s="113" t="s">
        <v>123</v>
      </c>
      <c r="F22271" s="113" t="s">
        <v>200</v>
      </c>
      <c r="G22271" s="113">
        <v>18.142661279433099</v>
      </c>
    </row>
    <row r="22272" spans="1:7" x14ac:dyDescent="0.25">
      <c r="A22272" s="108" t="str">
        <f t="shared" si="347"/>
        <v>PT_2015_1A3(FS)_SOx</v>
      </c>
      <c r="B22272" s="113" t="s">
        <v>169</v>
      </c>
      <c r="C22272" s="113">
        <v>2015</v>
      </c>
      <c r="D22272" s="113" t="s">
        <v>132</v>
      </c>
      <c r="E22272" s="113" t="s">
        <v>201</v>
      </c>
      <c r="F22272" s="113" t="s">
        <v>200</v>
      </c>
      <c r="G22272" s="113">
        <v>9.1090353653179107E-2</v>
      </c>
    </row>
    <row r="22273" spans="1:7" x14ac:dyDescent="0.25">
      <c r="A22273" s="108" t="str">
        <f t="shared" si="347"/>
        <v>PT_2015_1A3(FS)_NH3</v>
      </c>
      <c r="B22273" s="113" t="s">
        <v>169</v>
      </c>
      <c r="C22273" s="113">
        <v>2015</v>
      </c>
      <c r="D22273" s="113" t="s">
        <v>132</v>
      </c>
      <c r="E22273" s="113" t="s">
        <v>124</v>
      </c>
      <c r="F22273" s="113" t="s">
        <v>200</v>
      </c>
      <c r="G22273" s="113">
        <v>0.99881446343450697</v>
      </c>
    </row>
    <row r="22274" spans="1:7" x14ac:dyDescent="0.25">
      <c r="A22274" s="108" t="str">
        <f t="shared" ref="A22274:A22337" si="348">CONCATENATE(B22274,"_",C22274,"_",D22274,"_",E22274)</f>
        <v>PT_2015_1A3(FS)_PM2.5</v>
      </c>
      <c r="B22274" s="113" t="s">
        <v>169</v>
      </c>
      <c r="C22274" s="113">
        <v>2015</v>
      </c>
      <c r="D22274" s="113" t="s">
        <v>132</v>
      </c>
      <c r="E22274" s="113" t="s">
        <v>203</v>
      </c>
      <c r="F22274" s="113" t="s">
        <v>200</v>
      </c>
      <c r="G22274" s="113">
        <v>4.7562898081668399</v>
      </c>
    </row>
    <row r="22275" spans="1:7" x14ac:dyDescent="0.25">
      <c r="A22275" s="108" t="str">
        <f t="shared" si="348"/>
        <v>PT_2015_3D_NOx</v>
      </c>
      <c r="B22275" s="113" t="s">
        <v>169</v>
      </c>
      <c r="C22275" s="113">
        <v>2015</v>
      </c>
      <c r="D22275" s="113" t="s">
        <v>206</v>
      </c>
      <c r="E22275" s="113" t="s">
        <v>199</v>
      </c>
      <c r="F22275" s="113" t="s">
        <v>200</v>
      </c>
      <c r="G22275" s="113">
        <v>9.6888344619307407</v>
      </c>
    </row>
    <row r="22276" spans="1:7" x14ac:dyDescent="0.25">
      <c r="A22276" s="108" t="str">
        <f t="shared" si="348"/>
        <v>PT_2016_NATIONAL TOTAL_NOx</v>
      </c>
      <c r="B22276" s="113" t="s">
        <v>169</v>
      </c>
      <c r="C22276" s="113">
        <v>2016</v>
      </c>
      <c r="D22276" s="113" t="s">
        <v>122</v>
      </c>
      <c r="E22276" s="113" t="s">
        <v>199</v>
      </c>
      <c r="F22276" s="113" t="s">
        <v>200</v>
      </c>
      <c r="G22276" s="113">
        <v>161.69256961118299</v>
      </c>
    </row>
    <row r="22277" spans="1:7" x14ac:dyDescent="0.25">
      <c r="A22277" s="108" t="str">
        <f t="shared" si="348"/>
        <v>PT_2016_NATIONAL TOTAL_NMVOC</v>
      </c>
      <c r="B22277" s="113" t="s">
        <v>169</v>
      </c>
      <c r="C22277" s="113">
        <v>2016</v>
      </c>
      <c r="D22277" s="113" t="s">
        <v>122</v>
      </c>
      <c r="E22277" s="113" t="s">
        <v>123</v>
      </c>
      <c r="F22277" s="113" t="s">
        <v>200</v>
      </c>
      <c r="G22277" s="113">
        <v>156.00918443754</v>
      </c>
    </row>
    <row r="22278" spans="1:7" x14ac:dyDescent="0.25">
      <c r="A22278" s="108" t="str">
        <f t="shared" si="348"/>
        <v>PT_2016_NATIONAL TOTAL_SOx</v>
      </c>
      <c r="B22278" s="113" t="s">
        <v>169</v>
      </c>
      <c r="C22278" s="113">
        <v>2016</v>
      </c>
      <c r="D22278" s="113" t="s">
        <v>122</v>
      </c>
      <c r="E22278" s="113" t="s">
        <v>201</v>
      </c>
      <c r="F22278" s="113" t="s">
        <v>200</v>
      </c>
      <c r="G22278" s="113">
        <v>45.302170560779103</v>
      </c>
    </row>
    <row r="22279" spans="1:7" x14ac:dyDescent="0.25">
      <c r="A22279" s="108" t="str">
        <f t="shared" si="348"/>
        <v>PT_2016_NATIONAL TOTAL_NH3</v>
      </c>
      <c r="B22279" s="113" t="s">
        <v>169</v>
      </c>
      <c r="C22279" s="113">
        <v>2016</v>
      </c>
      <c r="D22279" s="113" t="s">
        <v>122</v>
      </c>
      <c r="E22279" s="113" t="s">
        <v>124</v>
      </c>
      <c r="F22279" s="113" t="s">
        <v>200</v>
      </c>
      <c r="G22279" s="113">
        <v>54.496391344280902</v>
      </c>
    </row>
    <row r="22280" spans="1:7" x14ac:dyDescent="0.25">
      <c r="A22280" s="108" t="str">
        <f t="shared" si="348"/>
        <v>PT_2016_NATIONAL TOTAL_PM2.5</v>
      </c>
      <c r="B22280" s="113" t="s">
        <v>169</v>
      </c>
      <c r="C22280" s="113">
        <v>2016</v>
      </c>
      <c r="D22280" s="113" t="s">
        <v>122</v>
      </c>
      <c r="E22280" s="113" t="s">
        <v>203</v>
      </c>
      <c r="F22280" s="113" t="s">
        <v>200</v>
      </c>
      <c r="G22280" s="113">
        <v>46.503673635642699</v>
      </c>
    </row>
    <row r="22281" spans="1:7" x14ac:dyDescent="0.25">
      <c r="A22281" s="108" t="str">
        <f t="shared" si="348"/>
        <v>PT_2016_NATIONAL TOTAL_Pb</v>
      </c>
      <c r="B22281" s="113" t="s">
        <v>169</v>
      </c>
      <c r="C22281" s="113">
        <v>2016</v>
      </c>
      <c r="D22281" s="113" t="s">
        <v>122</v>
      </c>
      <c r="E22281" s="113" t="s">
        <v>125</v>
      </c>
      <c r="F22281" s="113" t="s">
        <v>200</v>
      </c>
      <c r="G22281" s="113">
        <v>2.5104510524656301E-2</v>
      </c>
    </row>
    <row r="22282" spans="1:7" x14ac:dyDescent="0.25">
      <c r="A22282" s="108" t="str">
        <f t="shared" si="348"/>
        <v>PT_2016_NATIONAL TOTAL_Cd</v>
      </c>
      <c r="B22282" s="113" t="s">
        <v>169</v>
      </c>
      <c r="C22282" s="113">
        <v>2016</v>
      </c>
      <c r="D22282" s="113" t="s">
        <v>122</v>
      </c>
      <c r="E22282" s="113" t="s">
        <v>126</v>
      </c>
      <c r="F22282" s="113" t="s">
        <v>200</v>
      </c>
      <c r="G22282" s="113">
        <v>1.83856084217739E-3</v>
      </c>
    </row>
    <row r="22283" spans="1:7" x14ac:dyDescent="0.25">
      <c r="A22283" s="108" t="str">
        <f t="shared" si="348"/>
        <v>PT_2016_NATIONAL TOTAL_Hg</v>
      </c>
      <c r="B22283" s="113" t="s">
        <v>169</v>
      </c>
      <c r="C22283" s="113">
        <v>2016</v>
      </c>
      <c r="D22283" s="113" t="s">
        <v>122</v>
      </c>
      <c r="E22283" s="113" t="s">
        <v>127</v>
      </c>
      <c r="F22283" s="113" t="s">
        <v>200</v>
      </c>
      <c r="G22283" s="113">
        <v>8.0645602544498097E-4</v>
      </c>
    </row>
    <row r="22284" spans="1:7" x14ac:dyDescent="0.25">
      <c r="A22284" s="108" t="str">
        <f t="shared" si="348"/>
        <v>PT_2016_NATIONAL TOTAL_DIOX</v>
      </c>
      <c r="B22284" s="113" t="s">
        <v>169</v>
      </c>
      <c r="C22284" s="113">
        <v>2016</v>
      </c>
      <c r="D22284" s="113" t="s">
        <v>122</v>
      </c>
      <c r="E22284" s="113" t="s">
        <v>128</v>
      </c>
      <c r="F22284" s="113" t="s">
        <v>200</v>
      </c>
      <c r="G22284" s="150">
        <v>5.1715162420476501E-8</v>
      </c>
    </row>
    <row r="22285" spans="1:7" x14ac:dyDescent="0.25">
      <c r="A22285" s="108" t="str">
        <f t="shared" si="348"/>
        <v>PT_2016_NATIONAL TOTAL_PAH</v>
      </c>
      <c r="B22285" s="113" t="s">
        <v>169</v>
      </c>
      <c r="C22285" s="113">
        <v>2016</v>
      </c>
      <c r="D22285" s="113" t="s">
        <v>122</v>
      </c>
      <c r="E22285" s="113" t="s">
        <v>129</v>
      </c>
      <c r="F22285" s="113" t="s">
        <v>200</v>
      </c>
      <c r="G22285" s="113">
        <v>1.1543222459916401E-2</v>
      </c>
    </row>
    <row r="22286" spans="1:7" x14ac:dyDescent="0.25">
      <c r="A22286" s="108" t="str">
        <f t="shared" si="348"/>
        <v>PT_2016_NATIONAL TOTAL_HCB</v>
      </c>
      <c r="B22286" s="113" t="s">
        <v>169</v>
      </c>
      <c r="C22286" s="113">
        <v>2016</v>
      </c>
      <c r="D22286" s="113" t="s">
        <v>122</v>
      </c>
      <c r="E22286" s="113" t="s">
        <v>130</v>
      </c>
      <c r="F22286" s="113" t="s">
        <v>200</v>
      </c>
      <c r="G22286" s="150">
        <v>1.9128009316309102E-6</v>
      </c>
    </row>
    <row r="22287" spans="1:7" x14ac:dyDescent="0.25">
      <c r="A22287" s="108" t="str">
        <f t="shared" si="348"/>
        <v>PT_2016_NATIONAL TOTAL_PCB</v>
      </c>
      <c r="B22287" s="113" t="s">
        <v>169</v>
      </c>
      <c r="C22287" s="113">
        <v>2016</v>
      </c>
      <c r="D22287" s="113" t="s">
        <v>122</v>
      </c>
      <c r="E22287" s="113" t="s">
        <v>259</v>
      </c>
      <c r="F22287" s="113" t="s">
        <v>200</v>
      </c>
      <c r="G22287" s="150">
        <v>8.4167631341554796E-5</v>
      </c>
    </row>
    <row r="22288" spans="1:7" x14ac:dyDescent="0.25">
      <c r="A22288" s="108" t="str">
        <f t="shared" si="348"/>
        <v>PT_2016_1A3(FS)_NOx</v>
      </c>
      <c r="B22288" s="113" t="s">
        <v>169</v>
      </c>
      <c r="C22288" s="113">
        <v>2016</v>
      </c>
      <c r="D22288" s="113" t="s">
        <v>132</v>
      </c>
      <c r="E22288" s="113" t="s">
        <v>199</v>
      </c>
      <c r="F22288" s="113" t="s">
        <v>200</v>
      </c>
      <c r="G22288" s="113">
        <v>69.774172759778807</v>
      </c>
    </row>
    <row r="22289" spans="1:7" x14ac:dyDescent="0.25">
      <c r="A22289" s="108" t="str">
        <f t="shared" si="348"/>
        <v>PT_2016_1A3(FS)_NMVOC</v>
      </c>
      <c r="B22289" s="113" t="s">
        <v>169</v>
      </c>
      <c r="C22289" s="113">
        <v>2016</v>
      </c>
      <c r="D22289" s="113" t="s">
        <v>132</v>
      </c>
      <c r="E22289" s="113" t="s">
        <v>123</v>
      </c>
      <c r="F22289" s="113" t="s">
        <v>200</v>
      </c>
      <c r="G22289" s="113">
        <v>17.171912341035299</v>
      </c>
    </row>
    <row r="22290" spans="1:7" x14ac:dyDescent="0.25">
      <c r="A22290" s="108" t="str">
        <f t="shared" si="348"/>
        <v>PT_2016_1A3(FS)_SOx</v>
      </c>
      <c r="B22290" s="113" t="s">
        <v>169</v>
      </c>
      <c r="C22290" s="113">
        <v>2016</v>
      </c>
      <c r="D22290" s="113" t="s">
        <v>132</v>
      </c>
      <c r="E22290" s="113" t="s">
        <v>201</v>
      </c>
      <c r="F22290" s="113" t="s">
        <v>200</v>
      </c>
      <c r="G22290" s="113">
        <v>9.4758382764283305E-2</v>
      </c>
    </row>
    <row r="22291" spans="1:7" x14ac:dyDescent="0.25">
      <c r="A22291" s="108" t="str">
        <f t="shared" si="348"/>
        <v>PT_2016_1A3(FS)_NH3</v>
      </c>
      <c r="B22291" s="113" t="s">
        <v>169</v>
      </c>
      <c r="C22291" s="113">
        <v>2016</v>
      </c>
      <c r="D22291" s="113" t="s">
        <v>132</v>
      </c>
      <c r="E22291" s="113" t="s">
        <v>124</v>
      </c>
      <c r="F22291" s="113" t="s">
        <v>200</v>
      </c>
      <c r="G22291" s="113">
        <v>0.95114339302200002</v>
      </c>
    </row>
    <row r="22292" spans="1:7" x14ac:dyDescent="0.25">
      <c r="A22292" s="108" t="str">
        <f t="shared" si="348"/>
        <v>PT_2016_1A3(FS)_PM2.5</v>
      </c>
      <c r="B22292" s="113" t="s">
        <v>169</v>
      </c>
      <c r="C22292" s="113">
        <v>2016</v>
      </c>
      <c r="D22292" s="113" t="s">
        <v>132</v>
      </c>
      <c r="E22292" s="113" t="s">
        <v>203</v>
      </c>
      <c r="F22292" s="113" t="s">
        <v>200</v>
      </c>
      <c r="G22292" s="113">
        <v>4.5877608934399401</v>
      </c>
    </row>
    <row r="22293" spans="1:7" x14ac:dyDescent="0.25">
      <c r="A22293" s="108" t="str">
        <f t="shared" si="348"/>
        <v>PT_2016_3D_NOx</v>
      </c>
      <c r="B22293" s="113" t="s">
        <v>169</v>
      </c>
      <c r="C22293" s="113">
        <v>2016</v>
      </c>
      <c r="D22293" s="113" t="s">
        <v>206</v>
      </c>
      <c r="E22293" s="113" t="s">
        <v>199</v>
      </c>
      <c r="F22293" s="113" t="s">
        <v>200</v>
      </c>
      <c r="G22293" s="113">
        <v>9.4312718189899591</v>
      </c>
    </row>
    <row r="22294" spans="1:7" x14ac:dyDescent="0.25">
      <c r="A22294" s="108" t="str">
        <f t="shared" si="348"/>
        <v>PT_2017_NATIONAL TOTAL_NOx</v>
      </c>
      <c r="B22294" s="113" t="s">
        <v>169</v>
      </c>
      <c r="C22294" s="113">
        <v>2017</v>
      </c>
      <c r="D22294" s="113" t="s">
        <v>122</v>
      </c>
      <c r="E22294" s="113" t="s">
        <v>199</v>
      </c>
      <c r="F22294" s="113" t="s">
        <v>200</v>
      </c>
      <c r="G22294" s="113">
        <v>164.929744964994</v>
      </c>
    </row>
    <row r="22295" spans="1:7" x14ac:dyDescent="0.25">
      <c r="A22295" s="108" t="str">
        <f t="shared" si="348"/>
        <v>PT_2017_NATIONAL TOTAL_NMVOC</v>
      </c>
      <c r="B22295" s="113" t="s">
        <v>169</v>
      </c>
      <c r="C22295" s="113">
        <v>2017</v>
      </c>
      <c r="D22295" s="113" t="s">
        <v>122</v>
      </c>
      <c r="E22295" s="113" t="s">
        <v>123</v>
      </c>
      <c r="F22295" s="113" t="s">
        <v>200</v>
      </c>
      <c r="G22295" s="113">
        <v>156.92635921875601</v>
      </c>
    </row>
    <row r="22296" spans="1:7" x14ac:dyDescent="0.25">
      <c r="A22296" s="108" t="str">
        <f t="shared" si="348"/>
        <v>PT_2017_NATIONAL TOTAL_SOx</v>
      </c>
      <c r="B22296" s="113" t="s">
        <v>169</v>
      </c>
      <c r="C22296" s="113">
        <v>2017</v>
      </c>
      <c r="D22296" s="113" t="s">
        <v>122</v>
      </c>
      <c r="E22296" s="113" t="s">
        <v>201</v>
      </c>
      <c r="F22296" s="113" t="s">
        <v>200</v>
      </c>
      <c r="G22296" s="113">
        <v>46.282900639203902</v>
      </c>
    </row>
    <row r="22297" spans="1:7" x14ac:dyDescent="0.25">
      <c r="A22297" s="108" t="str">
        <f t="shared" si="348"/>
        <v>PT_2017_NATIONAL TOTAL_NH3</v>
      </c>
      <c r="B22297" s="113" t="s">
        <v>169</v>
      </c>
      <c r="C22297" s="113">
        <v>2017</v>
      </c>
      <c r="D22297" s="113" t="s">
        <v>122</v>
      </c>
      <c r="E22297" s="113" t="s">
        <v>124</v>
      </c>
      <c r="F22297" s="113" t="s">
        <v>200</v>
      </c>
      <c r="G22297" s="113">
        <v>55.3818292279337</v>
      </c>
    </row>
    <row r="22298" spans="1:7" x14ac:dyDescent="0.25">
      <c r="A22298" s="108" t="str">
        <f t="shared" si="348"/>
        <v>PT_2017_NATIONAL TOTAL_PM2.5</v>
      </c>
      <c r="B22298" s="113" t="s">
        <v>169</v>
      </c>
      <c r="C22298" s="113">
        <v>2017</v>
      </c>
      <c r="D22298" s="113" t="s">
        <v>122</v>
      </c>
      <c r="E22298" s="113" t="s">
        <v>203</v>
      </c>
      <c r="F22298" s="113" t="s">
        <v>200</v>
      </c>
      <c r="G22298" s="113">
        <v>46.868304270699802</v>
      </c>
    </row>
    <row r="22299" spans="1:7" x14ac:dyDescent="0.25">
      <c r="A22299" s="108" t="str">
        <f t="shared" si="348"/>
        <v>PT_2017_NATIONAL TOTAL_Pb</v>
      </c>
      <c r="B22299" s="113" t="s">
        <v>169</v>
      </c>
      <c r="C22299" s="113">
        <v>2017</v>
      </c>
      <c r="D22299" s="113" t="s">
        <v>122</v>
      </c>
      <c r="E22299" s="113" t="s">
        <v>125</v>
      </c>
      <c r="F22299" s="113" t="s">
        <v>200</v>
      </c>
      <c r="G22299" s="113">
        <v>2.5447811350115802E-2</v>
      </c>
    </row>
    <row r="22300" spans="1:7" x14ac:dyDescent="0.25">
      <c r="A22300" s="108" t="str">
        <f t="shared" si="348"/>
        <v>PT_2017_NATIONAL TOTAL_Cd</v>
      </c>
      <c r="B22300" s="113" t="s">
        <v>169</v>
      </c>
      <c r="C22300" s="113">
        <v>2017</v>
      </c>
      <c r="D22300" s="113" t="s">
        <v>122</v>
      </c>
      <c r="E22300" s="113" t="s">
        <v>126</v>
      </c>
      <c r="F22300" s="113" t="s">
        <v>200</v>
      </c>
      <c r="G22300" s="113">
        <v>1.8742360176444101E-3</v>
      </c>
    </row>
    <row r="22301" spans="1:7" x14ac:dyDescent="0.25">
      <c r="A22301" s="108" t="str">
        <f t="shared" si="348"/>
        <v>PT_2017_NATIONAL TOTAL_Hg</v>
      </c>
      <c r="B22301" s="113" t="s">
        <v>169</v>
      </c>
      <c r="C22301" s="113">
        <v>2017</v>
      </c>
      <c r="D22301" s="113" t="s">
        <v>122</v>
      </c>
      <c r="E22301" s="113" t="s">
        <v>127</v>
      </c>
      <c r="F22301" s="113" t="s">
        <v>200</v>
      </c>
      <c r="G22301" s="113">
        <v>8.6188812302503699E-4</v>
      </c>
    </row>
    <row r="22302" spans="1:7" x14ac:dyDescent="0.25">
      <c r="A22302" s="108" t="str">
        <f t="shared" si="348"/>
        <v>PT_2017_NATIONAL TOTAL_DIOX</v>
      </c>
      <c r="B22302" s="113" t="s">
        <v>169</v>
      </c>
      <c r="C22302" s="113">
        <v>2017</v>
      </c>
      <c r="D22302" s="113" t="s">
        <v>122</v>
      </c>
      <c r="E22302" s="113" t="s">
        <v>128</v>
      </c>
      <c r="F22302" s="113" t="s">
        <v>200</v>
      </c>
      <c r="G22302" s="150">
        <v>5.5395467388772698E-8</v>
      </c>
    </row>
    <row r="22303" spans="1:7" x14ac:dyDescent="0.25">
      <c r="A22303" s="108" t="str">
        <f t="shared" si="348"/>
        <v>PT_2017_NATIONAL TOTAL_PAH</v>
      </c>
      <c r="B22303" s="113" t="s">
        <v>169</v>
      </c>
      <c r="C22303" s="113">
        <v>2017</v>
      </c>
      <c r="D22303" s="113" t="s">
        <v>122</v>
      </c>
      <c r="E22303" s="113" t="s">
        <v>129</v>
      </c>
      <c r="F22303" s="113" t="s">
        <v>200</v>
      </c>
      <c r="G22303" s="113">
        <v>1.14969135128712E-2</v>
      </c>
    </row>
    <row r="22304" spans="1:7" x14ac:dyDescent="0.25">
      <c r="A22304" s="108" t="str">
        <f t="shared" si="348"/>
        <v>PT_2017_NATIONAL TOTAL_HCB</v>
      </c>
      <c r="B22304" s="113" t="s">
        <v>169</v>
      </c>
      <c r="C22304" s="113">
        <v>2017</v>
      </c>
      <c r="D22304" s="113" t="s">
        <v>122</v>
      </c>
      <c r="E22304" s="113" t="s">
        <v>130</v>
      </c>
      <c r="F22304" s="113" t="s">
        <v>200</v>
      </c>
      <c r="G22304" s="150">
        <v>2.01686851127151E-6</v>
      </c>
    </row>
    <row r="22305" spans="1:7" x14ac:dyDescent="0.25">
      <c r="A22305" s="108" t="str">
        <f t="shared" si="348"/>
        <v>PT_2017_NATIONAL TOTAL_PCB</v>
      </c>
      <c r="B22305" s="113" t="s">
        <v>169</v>
      </c>
      <c r="C22305" s="113">
        <v>2017</v>
      </c>
      <c r="D22305" s="113" t="s">
        <v>122</v>
      </c>
      <c r="E22305" s="113" t="s">
        <v>259</v>
      </c>
      <c r="F22305" s="113" t="s">
        <v>200</v>
      </c>
      <c r="G22305" s="150">
        <v>9.5881010478773203E-5</v>
      </c>
    </row>
    <row r="22306" spans="1:7" x14ac:dyDescent="0.25">
      <c r="A22306" s="108" t="str">
        <f t="shared" si="348"/>
        <v>PT_2017_1A3(FS)_NOx</v>
      </c>
      <c r="B22306" s="113" t="s">
        <v>169</v>
      </c>
      <c r="C22306" s="113">
        <v>2017</v>
      </c>
      <c r="D22306" s="113" t="s">
        <v>132</v>
      </c>
      <c r="E22306" s="113" t="s">
        <v>199</v>
      </c>
      <c r="F22306" s="113" t="s">
        <v>200</v>
      </c>
      <c r="G22306" s="113">
        <v>68.427269469732707</v>
      </c>
    </row>
    <row r="22307" spans="1:7" x14ac:dyDescent="0.25">
      <c r="A22307" s="108" t="str">
        <f t="shared" si="348"/>
        <v>PT_2017_1A3(FS)_NMVOC</v>
      </c>
      <c r="B22307" s="113" t="s">
        <v>169</v>
      </c>
      <c r="C22307" s="113">
        <v>2017</v>
      </c>
      <c r="D22307" s="113" t="s">
        <v>132</v>
      </c>
      <c r="E22307" s="113" t="s">
        <v>123</v>
      </c>
      <c r="F22307" s="113" t="s">
        <v>200</v>
      </c>
      <c r="G22307" s="113">
        <v>16.1736675167577</v>
      </c>
    </row>
    <row r="22308" spans="1:7" x14ac:dyDescent="0.25">
      <c r="A22308" s="108" t="str">
        <f t="shared" si="348"/>
        <v>PT_2017_1A3(FS)_SOx</v>
      </c>
      <c r="B22308" s="113" t="s">
        <v>169</v>
      </c>
      <c r="C22308" s="113">
        <v>2017</v>
      </c>
      <c r="D22308" s="113" t="s">
        <v>132</v>
      </c>
      <c r="E22308" s="113" t="s">
        <v>201</v>
      </c>
      <c r="F22308" s="113" t="s">
        <v>200</v>
      </c>
      <c r="G22308" s="113">
        <v>9.6889153745328402E-2</v>
      </c>
    </row>
    <row r="22309" spans="1:7" x14ac:dyDescent="0.25">
      <c r="A22309" s="108" t="str">
        <f t="shared" si="348"/>
        <v>PT_2017_1A3(FS)_NH3</v>
      </c>
      <c r="B22309" s="113" t="s">
        <v>169</v>
      </c>
      <c r="C22309" s="113">
        <v>2017</v>
      </c>
      <c r="D22309" s="113" t="s">
        <v>132</v>
      </c>
      <c r="E22309" s="113" t="s">
        <v>124</v>
      </c>
      <c r="F22309" s="113" t="s">
        <v>200</v>
      </c>
      <c r="G22309" s="113">
        <v>0.91562560979588303</v>
      </c>
    </row>
    <row r="22310" spans="1:7" x14ac:dyDescent="0.25">
      <c r="A22310" s="108" t="str">
        <f t="shared" si="348"/>
        <v>PT_2017_1A3(FS)_PM2.5</v>
      </c>
      <c r="B22310" s="113" t="s">
        <v>169</v>
      </c>
      <c r="C22310" s="113">
        <v>2017</v>
      </c>
      <c r="D22310" s="113" t="s">
        <v>132</v>
      </c>
      <c r="E22310" s="113" t="s">
        <v>203</v>
      </c>
      <c r="F22310" s="113" t="s">
        <v>200</v>
      </c>
      <c r="G22310" s="113">
        <v>4.4435418080871099</v>
      </c>
    </row>
    <row r="22311" spans="1:7" x14ac:dyDescent="0.25">
      <c r="A22311" s="108" t="str">
        <f t="shared" si="348"/>
        <v>PT_2017_3D_NOx</v>
      </c>
      <c r="B22311" s="113" t="s">
        <v>169</v>
      </c>
      <c r="C22311" s="113">
        <v>2017</v>
      </c>
      <c r="D22311" s="113" t="s">
        <v>206</v>
      </c>
      <c r="E22311" s="113" t="s">
        <v>199</v>
      </c>
      <c r="F22311" s="113" t="s">
        <v>200</v>
      </c>
      <c r="G22311" s="113">
        <v>9.3305572407698794</v>
      </c>
    </row>
    <row r="22312" spans="1:7" x14ac:dyDescent="0.25">
      <c r="A22312" s="108" t="str">
        <f t="shared" si="348"/>
        <v>PT_2018_NATIONAL TOTAL_NOx</v>
      </c>
      <c r="B22312" s="113" t="s">
        <v>169</v>
      </c>
      <c r="C22312" s="113">
        <v>2018</v>
      </c>
      <c r="D22312" s="113" t="s">
        <v>122</v>
      </c>
      <c r="E22312" s="113" t="s">
        <v>199</v>
      </c>
      <c r="F22312" s="113" t="s">
        <v>200</v>
      </c>
      <c r="G22312" s="113">
        <v>159.534401656065</v>
      </c>
    </row>
    <row r="22313" spans="1:7" x14ac:dyDescent="0.25">
      <c r="A22313" s="108" t="str">
        <f t="shared" si="348"/>
        <v>PT_2018_NATIONAL TOTAL_NMVOC</v>
      </c>
      <c r="B22313" s="113" t="s">
        <v>169</v>
      </c>
      <c r="C22313" s="113">
        <v>2018</v>
      </c>
      <c r="D22313" s="113" t="s">
        <v>122</v>
      </c>
      <c r="E22313" s="113" t="s">
        <v>123</v>
      </c>
      <c r="F22313" s="113" t="s">
        <v>200</v>
      </c>
      <c r="G22313" s="113">
        <v>161.45455554406701</v>
      </c>
    </row>
    <row r="22314" spans="1:7" x14ac:dyDescent="0.25">
      <c r="A22314" s="108" t="str">
        <f t="shared" si="348"/>
        <v>PT_2018_NATIONAL TOTAL_SOx</v>
      </c>
      <c r="B22314" s="113" t="s">
        <v>169</v>
      </c>
      <c r="C22314" s="113">
        <v>2018</v>
      </c>
      <c r="D22314" s="113" t="s">
        <v>122</v>
      </c>
      <c r="E22314" s="113" t="s">
        <v>201</v>
      </c>
      <c r="F22314" s="113" t="s">
        <v>200</v>
      </c>
      <c r="G22314" s="113">
        <v>44.724699454718298</v>
      </c>
    </row>
    <row r="22315" spans="1:7" x14ac:dyDescent="0.25">
      <c r="A22315" s="108" t="str">
        <f t="shared" si="348"/>
        <v>PT_2018_NATIONAL TOTAL_NH3</v>
      </c>
      <c r="B22315" s="113" t="s">
        <v>169</v>
      </c>
      <c r="C22315" s="113">
        <v>2018</v>
      </c>
      <c r="D22315" s="113" t="s">
        <v>122</v>
      </c>
      <c r="E22315" s="113" t="s">
        <v>124</v>
      </c>
      <c r="F22315" s="113" t="s">
        <v>200</v>
      </c>
      <c r="G22315" s="113">
        <v>55.5444348443961</v>
      </c>
    </row>
    <row r="22316" spans="1:7" x14ac:dyDescent="0.25">
      <c r="A22316" s="108" t="str">
        <f t="shared" si="348"/>
        <v>PT_2018_NATIONAL TOTAL_PM2.5</v>
      </c>
      <c r="B22316" s="113" t="s">
        <v>169</v>
      </c>
      <c r="C22316" s="113">
        <v>2018</v>
      </c>
      <c r="D22316" s="113" t="s">
        <v>122</v>
      </c>
      <c r="E22316" s="113" t="s">
        <v>203</v>
      </c>
      <c r="F22316" s="113" t="s">
        <v>200</v>
      </c>
      <c r="G22316" s="113">
        <v>46.829810070007497</v>
      </c>
    </row>
    <row r="22317" spans="1:7" x14ac:dyDescent="0.25">
      <c r="A22317" s="108" t="str">
        <f t="shared" si="348"/>
        <v>PT_2018_NATIONAL TOTAL_Pb</v>
      </c>
      <c r="B22317" s="113" t="s">
        <v>169</v>
      </c>
      <c r="C22317" s="113">
        <v>2018</v>
      </c>
      <c r="D22317" s="113" t="s">
        <v>122</v>
      </c>
      <c r="E22317" s="113" t="s">
        <v>125</v>
      </c>
      <c r="F22317" s="113" t="s">
        <v>200</v>
      </c>
      <c r="G22317" s="113">
        <v>2.57094007385083E-2</v>
      </c>
    </row>
    <row r="22318" spans="1:7" x14ac:dyDescent="0.25">
      <c r="A22318" s="108" t="str">
        <f t="shared" si="348"/>
        <v>PT_2018_NATIONAL TOTAL_Cd</v>
      </c>
      <c r="B22318" s="113" t="s">
        <v>169</v>
      </c>
      <c r="C22318" s="113">
        <v>2018</v>
      </c>
      <c r="D22318" s="113" t="s">
        <v>122</v>
      </c>
      <c r="E22318" s="113" t="s">
        <v>126</v>
      </c>
      <c r="F22318" s="113" t="s">
        <v>200</v>
      </c>
      <c r="G22318" s="113">
        <v>1.8782583881212099E-3</v>
      </c>
    </row>
    <row r="22319" spans="1:7" x14ac:dyDescent="0.25">
      <c r="A22319" s="108" t="str">
        <f t="shared" si="348"/>
        <v>PT_2018_NATIONAL TOTAL_Hg</v>
      </c>
      <c r="B22319" s="113" t="s">
        <v>169</v>
      </c>
      <c r="C22319" s="113">
        <v>2018</v>
      </c>
      <c r="D22319" s="113" t="s">
        <v>122</v>
      </c>
      <c r="E22319" s="113" t="s">
        <v>127</v>
      </c>
      <c r="F22319" s="113" t="s">
        <v>200</v>
      </c>
      <c r="G22319" s="113">
        <v>8.3407811445349901E-4</v>
      </c>
    </row>
    <row r="22320" spans="1:7" x14ac:dyDescent="0.25">
      <c r="A22320" s="108" t="str">
        <f t="shared" si="348"/>
        <v>PT_2018_NATIONAL TOTAL_DIOX</v>
      </c>
      <c r="B22320" s="113" t="s">
        <v>169</v>
      </c>
      <c r="C22320" s="113">
        <v>2018</v>
      </c>
      <c r="D22320" s="113" t="s">
        <v>122</v>
      </c>
      <c r="E22320" s="113" t="s">
        <v>128</v>
      </c>
      <c r="F22320" s="113" t="s">
        <v>200</v>
      </c>
      <c r="G22320" s="150">
        <v>5.8762180075712098E-8</v>
      </c>
    </row>
    <row r="22321" spans="1:7" x14ac:dyDescent="0.25">
      <c r="A22321" s="108" t="str">
        <f t="shared" si="348"/>
        <v>PT_2018_NATIONAL TOTAL_PAH</v>
      </c>
      <c r="B22321" s="113" t="s">
        <v>169</v>
      </c>
      <c r="C22321" s="113">
        <v>2018</v>
      </c>
      <c r="D22321" s="113" t="s">
        <v>122</v>
      </c>
      <c r="E22321" s="113" t="s">
        <v>129</v>
      </c>
      <c r="F22321" s="113" t="s">
        <v>200</v>
      </c>
      <c r="G22321" s="113">
        <v>1.15636485281443E-2</v>
      </c>
    </row>
    <row r="22322" spans="1:7" x14ac:dyDescent="0.25">
      <c r="A22322" s="108" t="str">
        <f t="shared" si="348"/>
        <v>PT_2018_NATIONAL TOTAL_HCB</v>
      </c>
      <c r="B22322" s="113" t="s">
        <v>169</v>
      </c>
      <c r="C22322" s="113">
        <v>2018</v>
      </c>
      <c r="D22322" s="113" t="s">
        <v>122</v>
      </c>
      <c r="E22322" s="113" t="s">
        <v>130</v>
      </c>
      <c r="F22322" s="113" t="s">
        <v>200</v>
      </c>
      <c r="G22322" s="150">
        <v>2.3871839602340501E-6</v>
      </c>
    </row>
    <row r="22323" spans="1:7" x14ac:dyDescent="0.25">
      <c r="A22323" s="108" t="str">
        <f t="shared" si="348"/>
        <v>PT_2018_NATIONAL TOTAL_PCB</v>
      </c>
      <c r="B22323" s="113" t="s">
        <v>169</v>
      </c>
      <c r="C22323" s="113">
        <v>2018</v>
      </c>
      <c r="D22323" s="113" t="s">
        <v>122</v>
      </c>
      <c r="E22323" s="113" t="s">
        <v>259</v>
      </c>
      <c r="F22323" s="113" t="s">
        <v>200</v>
      </c>
      <c r="G22323" s="150">
        <v>9.2070861198086996E-5</v>
      </c>
    </row>
    <row r="22324" spans="1:7" x14ac:dyDescent="0.25">
      <c r="A22324" s="108" t="str">
        <f t="shared" si="348"/>
        <v>PT_2018_1A3(FS)_NOx</v>
      </c>
      <c r="B22324" s="113" t="s">
        <v>169</v>
      </c>
      <c r="C22324" s="113">
        <v>2018</v>
      </c>
      <c r="D22324" s="113" t="s">
        <v>132</v>
      </c>
      <c r="E22324" s="113" t="s">
        <v>199</v>
      </c>
      <c r="F22324" s="113" t="s">
        <v>200</v>
      </c>
      <c r="G22324" s="113">
        <v>66.328617249074597</v>
      </c>
    </row>
    <row r="22325" spans="1:7" x14ac:dyDescent="0.25">
      <c r="A22325" s="108" t="str">
        <f t="shared" si="348"/>
        <v>PT_2018_1A3(FS)_NMVOC</v>
      </c>
      <c r="B22325" s="113" t="s">
        <v>169</v>
      </c>
      <c r="C22325" s="113">
        <v>2018</v>
      </c>
      <c r="D22325" s="113" t="s">
        <v>132</v>
      </c>
      <c r="E22325" s="113" t="s">
        <v>123</v>
      </c>
      <c r="F22325" s="113" t="s">
        <v>200</v>
      </c>
      <c r="G22325" s="113">
        <v>15.2642058972895</v>
      </c>
    </row>
    <row r="22326" spans="1:7" x14ac:dyDescent="0.25">
      <c r="A22326" s="108" t="str">
        <f t="shared" si="348"/>
        <v>PT_2018_1A3(FS)_SOx</v>
      </c>
      <c r="B22326" s="113" t="s">
        <v>169</v>
      </c>
      <c r="C22326" s="113">
        <v>2018</v>
      </c>
      <c r="D22326" s="113" t="s">
        <v>132</v>
      </c>
      <c r="E22326" s="113" t="s">
        <v>201</v>
      </c>
      <c r="F22326" s="113" t="s">
        <v>200</v>
      </c>
      <c r="G22326" s="113">
        <v>9.69256975693462E-2</v>
      </c>
    </row>
    <row r="22327" spans="1:7" x14ac:dyDescent="0.25">
      <c r="A22327" s="108" t="str">
        <f t="shared" si="348"/>
        <v>PT_2018_1A3(FS)_NH3</v>
      </c>
      <c r="B22327" s="113" t="s">
        <v>169</v>
      </c>
      <c r="C22327" s="113">
        <v>2018</v>
      </c>
      <c r="D22327" s="113" t="s">
        <v>132</v>
      </c>
      <c r="E22327" s="113" t="s">
        <v>124</v>
      </c>
      <c r="F22327" s="113" t="s">
        <v>200</v>
      </c>
      <c r="G22327" s="113">
        <v>0.88291723656561105</v>
      </c>
    </row>
    <row r="22328" spans="1:7" x14ac:dyDescent="0.25">
      <c r="A22328" s="108" t="str">
        <f t="shared" si="348"/>
        <v>PT_2018_1A3(FS)_PM2.5</v>
      </c>
      <c r="B22328" s="113" t="s">
        <v>169</v>
      </c>
      <c r="C22328" s="113">
        <v>2018</v>
      </c>
      <c r="D22328" s="113" t="s">
        <v>132</v>
      </c>
      <c r="E22328" s="113" t="s">
        <v>203</v>
      </c>
      <c r="F22328" s="113" t="s">
        <v>200</v>
      </c>
      <c r="G22328" s="113">
        <v>4.2468910753824902</v>
      </c>
    </row>
    <row r="22329" spans="1:7" x14ac:dyDescent="0.25">
      <c r="A22329" s="108" t="str">
        <f t="shared" si="348"/>
        <v>PT_2018_3D_NOx</v>
      </c>
      <c r="B22329" s="113" t="s">
        <v>169</v>
      </c>
      <c r="C22329" s="113">
        <v>2018</v>
      </c>
      <c r="D22329" s="113" t="s">
        <v>206</v>
      </c>
      <c r="E22329" s="113" t="s">
        <v>199</v>
      </c>
      <c r="F22329" s="113" t="s">
        <v>200</v>
      </c>
      <c r="G22329" s="113">
        <v>9.3795267181344197</v>
      </c>
    </row>
    <row r="22330" spans="1:7" x14ac:dyDescent="0.25">
      <c r="A22330" s="108" t="str">
        <f t="shared" si="348"/>
        <v>PT_2019_NATIONAL TOTAL_NOx</v>
      </c>
      <c r="B22330" s="113" t="s">
        <v>169</v>
      </c>
      <c r="C22330" s="113">
        <v>2019</v>
      </c>
      <c r="D22330" s="113" t="s">
        <v>122</v>
      </c>
      <c r="E22330" s="113" t="s">
        <v>199</v>
      </c>
      <c r="F22330" s="113" t="s">
        <v>200</v>
      </c>
      <c r="G22330" s="113">
        <v>154.71089671925799</v>
      </c>
    </row>
    <row r="22331" spans="1:7" x14ac:dyDescent="0.25">
      <c r="A22331" s="108" t="str">
        <f t="shared" si="348"/>
        <v>PT_2019_NATIONAL TOTAL_NMVOC</v>
      </c>
      <c r="B22331" s="113" t="s">
        <v>169</v>
      </c>
      <c r="C22331" s="113">
        <v>2019</v>
      </c>
      <c r="D22331" s="113" t="s">
        <v>122</v>
      </c>
      <c r="E22331" s="113" t="s">
        <v>123</v>
      </c>
      <c r="F22331" s="113" t="s">
        <v>200</v>
      </c>
      <c r="G22331" s="113">
        <v>162.931805583726</v>
      </c>
    </row>
    <row r="22332" spans="1:7" x14ac:dyDescent="0.25">
      <c r="A22332" s="108" t="str">
        <f t="shared" si="348"/>
        <v>PT_2019_NATIONAL TOTAL_SOx</v>
      </c>
      <c r="B22332" s="113" t="s">
        <v>169</v>
      </c>
      <c r="C22332" s="113">
        <v>2019</v>
      </c>
      <c r="D22332" s="113" t="s">
        <v>122</v>
      </c>
      <c r="E22332" s="113" t="s">
        <v>201</v>
      </c>
      <c r="F22332" s="113" t="s">
        <v>200</v>
      </c>
      <c r="G22332" s="113">
        <v>44.008165827360301</v>
      </c>
    </row>
    <row r="22333" spans="1:7" x14ac:dyDescent="0.25">
      <c r="A22333" s="108" t="str">
        <f t="shared" si="348"/>
        <v>PT_2019_NATIONAL TOTAL_NH3</v>
      </c>
      <c r="B22333" s="113" t="s">
        <v>169</v>
      </c>
      <c r="C22333" s="113">
        <v>2019</v>
      </c>
      <c r="D22333" s="113" t="s">
        <v>122</v>
      </c>
      <c r="E22333" s="113" t="s">
        <v>124</v>
      </c>
      <c r="F22333" s="113" t="s">
        <v>200</v>
      </c>
      <c r="G22333" s="113">
        <v>56.887049977952401</v>
      </c>
    </row>
    <row r="22334" spans="1:7" x14ac:dyDescent="0.25">
      <c r="A22334" s="108" t="str">
        <f t="shared" si="348"/>
        <v>PT_2019_NATIONAL TOTAL_PM2.5</v>
      </c>
      <c r="B22334" s="113" t="s">
        <v>169</v>
      </c>
      <c r="C22334" s="113">
        <v>2019</v>
      </c>
      <c r="D22334" s="113" t="s">
        <v>122</v>
      </c>
      <c r="E22334" s="113" t="s">
        <v>203</v>
      </c>
      <c r="F22334" s="113" t="s">
        <v>200</v>
      </c>
      <c r="G22334" s="113">
        <v>46.6222126482891</v>
      </c>
    </row>
    <row r="22335" spans="1:7" x14ac:dyDescent="0.25">
      <c r="A22335" s="108" t="str">
        <f t="shared" si="348"/>
        <v>PT_2019_NATIONAL TOTAL_Pb</v>
      </c>
      <c r="B22335" s="113" t="s">
        <v>169</v>
      </c>
      <c r="C22335" s="113">
        <v>2019</v>
      </c>
      <c r="D22335" s="113" t="s">
        <v>122</v>
      </c>
      <c r="E22335" s="113" t="s">
        <v>125</v>
      </c>
      <c r="F22335" s="113" t="s">
        <v>200</v>
      </c>
      <c r="G22335" s="113">
        <v>2.5346915146890098E-2</v>
      </c>
    </row>
    <row r="22336" spans="1:7" x14ac:dyDescent="0.25">
      <c r="A22336" s="108" t="str">
        <f t="shared" si="348"/>
        <v>PT_2019_NATIONAL TOTAL_Cd</v>
      </c>
      <c r="B22336" s="113" t="s">
        <v>169</v>
      </c>
      <c r="C22336" s="113">
        <v>2019</v>
      </c>
      <c r="D22336" s="113" t="s">
        <v>122</v>
      </c>
      <c r="E22336" s="113" t="s">
        <v>126</v>
      </c>
      <c r="F22336" s="113" t="s">
        <v>200</v>
      </c>
      <c r="G22336" s="113">
        <v>1.8133389217594E-3</v>
      </c>
    </row>
    <row r="22337" spans="1:7" x14ac:dyDescent="0.25">
      <c r="A22337" s="108" t="str">
        <f t="shared" si="348"/>
        <v>PT_2019_NATIONAL TOTAL_Hg</v>
      </c>
      <c r="B22337" s="113" t="s">
        <v>169</v>
      </c>
      <c r="C22337" s="113">
        <v>2019</v>
      </c>
      <c r="D22337" s="113" t="s">
        <v>122</v>
      </c>
      <c r="E22337" s="113" t="s">
        <v>127</v>
      </c>
      <c r="F22337" s="113" t="s">
        <v>200</v>
      </c>
      <c r="G22337" s="113">
        <v>7.6511961935284297E-4</v>
      </c>
    </row>
    <row r="22338" spans="1:7" x14ac:dyDescent="0.25">
      <c r="A22338" s="108" t="str">
        <f t="shared" ref="A22338:A22401" si="349">CONCATENATE(B22338,"_",C22338,"_",D22338,"_",E22338)</f>
        <v>PT_2019_NATIONAL TOTAL_DIOX</v>
      </c>
      <c r="B22338" s="113" t="s">
        <v>169</v>
      </c>
      <c r="C22338" s="113">
        <v>2019</v>
      </c>
      <c r="D22338" s="113" t="s">
        <v>122</v>
      </c>
      <c r="E22338" s="113" t="s">
        <v>128</v>
      </c>
      <c r="F22338" s="113" t="s">
        <v>200</v>
      </c>
      <c r="G22338" s="150">
        <v>5.7056486419262801E-8</v>
      </c>
    </row>
    <row r="22339" spans="1:7" x14ac:dyDescent="0.25">
      <c r="A22339" s="108" t="str">
        <f t="shared" si="349"/>
        <v>PT_2019_NATIONAL TOTAL_PAH</v>
      </c>
      <c r="B22339" s="113" t="s">
        <v>169</v>
      </c>
      <c r="C22339" s="113">
        <v>2019</v>
      </c>
      <c r="D22339" s="113" t="s">
        <v>122</v>
      </c>
      <c r="E22339" s="113" t="s">
        <v>129</v>
      </c>
      <c r="F22339" s="113" t="s">
        <v>200</v>
      </c>
      <c r="G22339" s="113">
        <v>1.1385896620354601E-2</v>
      </c>
    </row>
    <row r="22340" spans="1:7" x14ac:dyDescent="0.25">
      <c r="A22340" s="108" t="str">
        <f t="shared" si="349"/>
        <v>PT_2019_NATIONAL TOTAL_HCB</v>
      </c>
      <c r="B22340" s="113" t="s">
        <v>169</v>
      </c>
      <c r="C22340" s="113">
        <v>2019</v>
      </c>
      <c r="D22340" s="113" t="s">
        <v>122</v>
      </c>
      <c r="E22340" s="113" t="s">
        <v>130</v>
      </c>
      <c r="F22340" s="113" t="s">
        <v>200</v>
      </c>
      <c r="G22340" s="150">
        <v>2.3872189142581401E-6</v>
      </c>
    </row>
    <row r="22341" spans="1:7" x14ac:dyDescent="0.25">
      <c r="A22341" s="108" t="str">
        <f t="shared" si="349"/>
        <v>PT_2019_NATIONAL TOTAL_PCB</v>
      </c>
      <c r="B22341" s="113" t="s">
        <v>169</v>
      </c>
      <c r="C22341" s="113">
        <v>2019</v>
      </c>
      <c r="D22341" s="113" t="s">
        <v>122</v>
      </c>
      <c r="E22341" s="113" t="s">
        <v>259</v>
      </c>
      <c r="F22341" s="113" t="s">
        <v>200</v>
      </c>
      <c r="G22341" s="150">
        <v>8.9559315091507506E-5</v>
      </c>
    </row>
    <row r="22342" spans="1:7" x14ac:dyDescent="0.25">
      <c r="A22342" s="108" t="str">
        <f t="shared" si="349"/>
        <v>PT_2019_1A3(FS)_NOx</v>
      </c>
      <c r="B22342" s="113" t="s">
        <v>169</v>
      </c>
      <c r="C22342" s="113">
        <v>2019</v>
      </c>
      <c r="D22342" s="113" t="s">
        <v>132</v>
      </c>
      <c r="E22342" s="113" t="s">
        <v>199</v>
      </c>
      <c r="F22342" s="113" t="s">
        <v>200</v>
      </c>
      <c r="G22342" s="113">
        <v>64.774860042146301</v>
      </c>
    </row>
    <row r="22343" spans="1:7" x14ac:dyDescent="0.25">
      <c r="A22343" s="108" t="str">
        <f t="shared" si="349"/>
        <v>PT_2019_1A3(FS)_NMVOC</v>
      </c>
      <c r="B22343" s="113" t="s">
        <v>169</v>
      </c>
      <c r="C22343" s="113">
        <v>2019</v>
      </c>
      <c r="D22343" s="113" t="s">
        <v>132</v>
      </c>
      <c r="E22343" s="113" t="s">
        <v>123</v>
      </c>
      <c r="F22343" s="113" t="s">
        <v>200</v>
      </c>
      <c r="G22343" s="113">
        <v>14.7564770846425</v>
      </c>
    </row>
    <row r="22344" spans="1:7" x14ac:dyDescent="0.25">
      <c r="A22344" s="108" t="str">
        <f t="shared" si="349"/>
        <v>PT_2019_1A3(FS)_SOx</v>
      </c>
      <c r="B22344" s="113" t="s">
        <v>169</v>
      </c>
      <c r="C22344" s="113">
        <v>2019</v>
      </c>
      <c r="D22344" s="113" t="s">
        <v>132</v>
      </c>
      <c r="E22344" s="113" t="s">
        <v>201</v>
      </c>
      <c r="F22344" s="113" t="s">
        <v>200</v>
      </c>
      <c r="G22344" s="113">
        <v>9.9875631927784397E-2</v>
      </c>
    </row>
    <row r="22345" spans="1:7" x14ac:dyDescent="0.25">
      <c r="A22345" s="108" t="str">
        <f t="shared" si="349"/>
        <v>PT_2019_1A3(FS)_NH3</v>
      </c>
      <c r="B22345" s="113" t="s">
        <v>169</v>
      </c>
      <c r="C22345" s="113">
        <v>2019</v>
      </c>
      <c r="D22345" s="113" t="s">
        <v>132</v>
      </c>
      <c r="E22345" s="113" t="s">
        <v>124</v>
      </c>
      <c r="F22345" s="113" t="s">
        <v>200</v>
      </c>
      <c r="G22345" s="113">
        <v>0.87198928065502201</v>
      </c>
    </row>
    <row r="22346" spans="1:7" x14ac:dyDescent="0.25">
      <c r="A22346" s="108" t="str">
        <f t="shared" si="349"/>
        <v>PT_2019_1A3(FS)_PM2.5</v>
      </c>
      <c r="B22346" s="113" t="s">
        <v>169</v>
      </c>
      <c r="C22346" s="113">
        <v>2019</v>
      </c>
      <c r="D22346" s="113" t="s">
        <v>132</v>
      </c>
      <c r="E22346" s="113" t="s">
        <v>203</v>
      </c>
      <c r="F22346" s="113" t="s">
        <v>200</v>
      </c>
      <c r="G22346" s="113">
        <v>4.1352914021860796</v>
      </c>
    </row>
    <row r="22347" spans="1:7" x14ac:dyDescent="0.25">
      <c r="A22347" s="108" t="str">
        <f t="shared" si="349"/>
        <v>PT_2019_3D_NOx</v>
      </c>
      <c r="B22347" s="113" t="s">
        <v>169</v>
      </c>
      <c r="C22347" s="113">
        <v>2019</v>
      </c>
      <c r="D22347" s="113" t="s">
        <v>206</v>
      </c>
      <c r="E22347" s="113" t="s">
        <v>199</v>
      </c>
      <c r="F22347" s="113" t="s">
        <v>200</v>
      </c>
      <c r="G22347" s="113">
        <v>9.7429656620924199</v>
      </c>
    </row>
    <row r="22348" spans="1:7" x14ac:dyDescent="0.25">
      <c r="A22348" s="108" t="str">
        <f t="shared" si="349"/>
        <v>PT_2020_NATIONAL TOTAL_NOx</v>
      </c>
      <c r="B22348" s="113" t="s">
        <v>169</v>
      </c>
      <c r="C22348" s="113">
        <v>2020</v>
      </c>
      <c r="D22348" s="113" t="s">
        <v>122</v>
      </c>
      <c r="E22348" s="113" t="s">
        <v>199</v>
      </c>
      <c r="F22348" s="113" t="s">
        <v>200</v>
      </c>
      <c r="G22348" s="113">
        <v>134.973276690044</v>
      </c>
    </row>
    <row r="22349" spans="1:7" x14ac:dyDescent="0.25">
      <c r="A22349" s="108" t="str">
        <f t="shared" si="349"/>
        <v>PT_2020_NATIONAL TOTAL_NMVOC</v>
      </c>
      <c r="B22349" s="113" t="s">
        <v>169</v>
      </c>
      <c r="C22349" s="113">
        <v>2020</v>
      </c>
      <c r="D22349" s="113" t="s">
        <v>122</v>
      </c>
      <c r="E22349" s="113" t="s">
        <v>123</v>
      </c>
      <c r="F22349" s="113" t="s">
        <v>200</v>
      </c>
      <c r="G22349" s="113">
        <v>161.66991454497099</v>
      </c>
    </row>
    <row r="22350" spans="1:7" x14ac:dyDescent="0.25">
      <c r="A22350" s="108" t="str">
        <f t="shared" si="349"/>
        <v>PT_2020_NATIONAL TOTAL_SOx</v>
      </c>
      <c r="B22350" s="113" t="s">
        <v>169</v>
      </c>
      <c r="C22350" s="113">
        <v>2020</v>
      </c>
      <c r="D22350" s="113" t="s">
        <v>122</v>
      </c>
      <c r="E22350" s="113" t="s">
        <v>201</v>
      </c>
      <c r="F22350" s="113" t="s">
        <v>200</v>
      </c>
      <c r="G22350" s="113">
        <v>37.976671725795001</v>
      </c>
    </row>
    <row r="22351" spans="1:7" x14ac:dyDescent="0.25">
      <c r="A22351" s="108" t="str">
        <f t="shared" si="349"/>
        <v>PT_2020_NATIONAL TOTAL_NH3</v>
      </c>
      <c r="B22351" s="113" t="s">
        <v>169</v>
      </c>
      <c r="C22351" s="113">
        <v>2020</v>
      </c>
      <c r="D22351" s="113" t="s">
        <v>122</v>
      </c>
      <c r="E22351" s="113" t="s">
        <v>124</v>
      </c>
      <c r="F22351" s="113" t="s">
        <v>200</v>
      </c>
      <c r="G22351" s="113">
        <v>57.748953254554003</v>
      </c>
    </row>
    <row r="22352" spans="1:7" x14ac:dyDescent="0.25">
      <c r="A22352" s="108" t="str">
        <f t="shared" si="349"/>
        <v>PT_2020_NATIONAL TOTAL_PM2.5</v>
      </c>
      <c r="B22352" s="113" t="s">
        <v>169</v>
      </c>
      <c r="C22352" s="113">
        <v>2020</v>
      </c>
      <c r="D22352" s="113" t="s">
        <v>122</v>
      </c>
      <c r="E22352" s="113" t="s">
        <v>203</v>
      </c>
      <c r="F22352" s="113" t="s">
        <v>200</v>
      </c>
      <c r="G22352" s="113">
        <v>44.488031988120603</v>
      </c>
    </row>
    <row r="22353" spans="1:7" x14ac:dyDescent="0.25">
      <c r="A22353" s="108" t="str">
        <f t="shared" si="349"/>
        <v>PT_2020_NATIONAL TOTAL_Pb</v>
      </c>
      <c r="B22353" s="113" t="s">
        <v>169</v>
      </c>
      <c r="C22353" s="113">
        <v>2020</v>
      </c>
      <c r="D22353" s="113" t="s">
        <v>122</v>
      </c>
      <c r="E22353" s="113" t="s">
        <v>125</v>
      </c>
      <c r="F22353" s="113" t="s">
        <v>200</v>
      </c>
      <c r="G22353" s="113">
        <v>2.30784441938898E-2</v>
      </c>
    </row>
    <row r="22354" spans="1:7" x14ac:dyDescent="0.25">
      <c r="A22354" s="108" t="str">
        <f t="shared" si="349"/>
        <v>PT_2020_NATIONAL TOTAL_Cd</v>
      </c>
      <c r="B22354" s="113" t="s">
        <v>169</v>
      </c>
      <c r="C22354" s="113">
        <v>2020</v>
      </c>
      <c r="D22354" s="113" t="s">
        <v>122</v>
      </c>
      <c r="E22354" s="113" t="s">
        <v>126</v>
      </c>
      <c r="F22354" s="113" t="s">
        <v>200</v>
      </c>
      <c r="G22354" s="113">
        <v>1.78478445280238E-3</v>
      </c>
    </row>
    <row r="22355" spans="1:7" x14ac:dyDescent="0.25">
      <c r="A22355" s="108" t="str">
        <f t="shared" si="349"/>
        <v>PT_2020_NATIONAL TOTAL_Hg</v>
      </c>
      <c r="B22355" s="113" t="s">
        <v>169</v>
      </c>
      <c r="C22355" s="113">
        <v>2020</v>
      </c>
      <c r="D22355" s="113" t="s">
        <v>122</v>
      </c>
      <c r="E22355" s="113" t="s">
        <v>127</v>
      </c>
      <c r="F22355" s="113" t="s">
        <v>200</v>
      </c>
      <c r="G22355" s="113">
        <v>7.1731052614982301E-4</v>
      </c>
    </row>
    <row r="22356" spans="1:7" x14ac:dyDescent="0.25">
      <c r="A22356" s="108" t="str">
        <f t="shared" si="349"/>
        <v>PT_2020_NATIONAL TOTAL_DIOX</v>
      </c>
      <c r="B22356" s="113" t="s">
        <v>169</v>
      </c>
      <c r="C22356" s="113">
        <v>2020</v>
      </c>
      <c r="D22356" s="113" t="s">
        <v>122</v>
      </c>
      <c r="E22356" s="113" t="s">
        <v>128</v>
      </c>
      <c r="F22356" s="113" t="s">
        <v>200</v>
      </c>
      <c r="G22356" s="150">
        <v>5.6701120415899501E-8</v>
      </c>
    </row>
    <row r="22357" spans="1:7" x14ac:dyDescent="0.25">
      <c r="A22357" s="108" t="str">
        <f t="shared" si="349"/>
        <v>PT_2020_NATIONAL TOTAL_PAH</v>
      </c>
      <c r="B22357" s="113" t="s">
        <v>169</v>
      </c>
      <c r="C22357" s="113">
        <v>2020</v>
      </c>
      <c r="D22357" s="113" t="s">
        <v>122</v>
      </c>
      <c r="E22357" s="113" t="s">
        <v>129</v>
      </c>
      <c r="F22357" s="113" t="s">
        <v>200</v>
      </c>
      <c r="G22357" s="113">
        <v>1.1442282347853701E-2</v>
      </c>
    </row>
    <row r="22358" spans="1:7" x14ac:dyDescent="0.25">
      <c r="A22358" s="108" t="str">
        <f t="shared" si="349"/>
        <v>PT_2020_NATIONAL TOTAL_HCB</v>
      </c>
      <c r="B22358" s="113" t="s">
        <v>169</v>
      </c>
      <c r="C22358" s="113">
        <v>2020</v>
      </c>
      <c r="D22358" s="113" t="s">
        <v>122</v>
      </c>
      <c r="E22358" s="113" t="s">
        <v>130</v>
      </c>
      <c r="F22358" s="113" t="s">
        <v>200</v>
      </c>
      <c r="G22358" s="150">
        <v>1.41794517373339E-6</v>
      </c>
    </row>
    <row r="22359" spans="1:7" x14ac:dyDescent="0.25">
      <c r="A22359" s="108" t="str">
        <f t="shared" si="349"/>
        <v>PT_2020_NATIONAL TOTAL_PCB</v>
      </c>
      <c r="B22359" s="113" t="s">
        <v>169</v>
      </c>
      <c r="C22359" s="113">
        <v>2020</v>
      </c>
      <c r="D22359" s="113" t="s">
        <v>122</v>
      </c>
      <c r="E22359" s="113" t="s">
        <v>259</v>
      </c>
      <c r="F22359" s="113" t="s">
        <v>200</v>
      </c>
      <c r="G22359" s="150">
        <v>8.6688133518303897E-5</v>
      </c>
    </row>
    <row r="22360" spans="1:7" x14ac:dyDescent="0.25">
      <c r="A22360" s="108" t="str">
        <f t="shared" si="349"/>
        <v>PT_2020_1A3(FS)_NOx</v>
      </c>
      <c r="B22360" s="113" t="s">
        <v>169</v>
      </c>
      <c r="C22360" s="113">
        <v>2020</v>
      </c>
      <c r="D22360" s="113" t="s">
        <v>132</v>
      </c>
      <c r="E22360" s="113" t="s">
        <v>199</v>
      </c>
      <c r="F22360" s="113" t="s">
        <v>200</v>
      </c>
      <c r="G22360" s="113">
        <v>52.623763383459</v>
      </c>
    </row>
    <row r="22361" spans="1:7" x14ac:dyDescent="0.25">
      <c r="A22361" s="108" t="str">
        <f t="shared" si="349"/>
        <v>PT_2020_1A3(FS)_NMVOC</v>
      </c>
      <c r="B22361" s="113" t="s">
        <v>169</v>
      </c>
      <c r="C22361" s="113">
        <v>2020</v>
      </c>
      <c r="D22361" s="113" t="s">
        <v>132</v>
      </c>
      <c r="E22361" s="113" t="s">
        <v>123</v>
      </c>
      <c r="F22361" s="113" t="s">
        <v>200</v>
      </c>
      <c r="G22361" s="113">
        <v>11.713935798708899</v>
      </c>
    </row>
    <row r="22362" spans="1:7" x14ac:dyDescent="0.25">
      <c r="A22362" s="108" t="str">
        <f t="shared" si="349"/>
        <v>PT_2020_1A3(FS)_SOx</v>
      </c>
      <c r="B22362" s="113" t="s">
        <v>169</v>
      </c>
      <c r="C22362" s="113">
        <v>2020</v>
      </c>
      <c r="D22362" s="113" t="s">
        <v>132</v>
      </c>
      <c r="E22362" s="113" t="s">
        <v>201</v>
      </c>
      <c r="F22362" s="113" t="s">
        <v>200</v>
      </c>
      <c r="G22362" s="113">
        <v>8.4305559440001496E-2</v>
      </c>
    </row>
    <row r="22363" spans="1:7" x14ac:dyDescent="0.25">
      <c r="A22363" s="108" t="str">
        <f t="shared" si="349"/>
        <v>PT_2020_1A3(FS)_NH3</v>
      </c>
      <c r="B22363" s="113" t="s">
        <v>169</v>
      </c>
      <c r="C22363" s="113">
        <v>2020</v>
      </c>
      <c r="D22363" s="113" t="s">
        <v>132</v>
      </c>
      <c r="E22363" s="113" t="s">
        <v>124</v>
      </c>
      <c r="F22363" s="113" t="s">
        <v>200</v>
      </c>
      <c r="G22363" s="113">
        <v>0.68844920946562305</v>
      </c>
    </row>
    <row r="22364" spans="1:7" x14ac:dyDescent="0.25">
      <c r="A22364" s="108" t="str">
        <f t="shared" si="349"/>
        <v>PT_2020_1A3(FS)_PM2.5</v>
      </c>
      <c r="B22364" s="113" t="s">
        <v>169</v>
      </c>
      <c r="C22364" s="113">
        <v>2020</v>
      </c>
      <c r="D22364" s="113" t="s">
        <v>132</v>
      </c>
      <c r="E22364" s="113" t="s">
        <v>203</v>
      </c>
      <c r="F22364" s="113" t="s">
        <v>200</v>
      </c>
      <c r="G22364" s="113">
        <v>3.3535614232102899</v>
      </c>
    </row>
    <row r="22365" spans="1:7" x14ac:dyDescent="0.25">
      <c r="A22365" s="108" t="str">
        <f t="shared" si="349"/>
        <v>PT_2020_3D_NOx</v>
      </c>
      <c r="B22365" s="113" t="s">
        <v>169</v>
      </c>
      <c r="C22365" s="113">
        <v>2020</v>
      </c>
      <c r="D22365" s="113" t="s">
        <v>206</v>
      </c>
      <c r="E22365" s="113" t="s">
        <v>199</v>
      </c>
      <c r="F22365" s="113" t="s">
        <v>200</v>
      </c>
      <c r="G22365" s="113">
        <v>9.67873717201274</v>
      </c>
    </row>
    <row r="22366" spans="1:7" x14ac:dyDescent="0.25">
      <c r="A22366" s="108" t="str">
        <f t="shared" si="349"/>
        <v>PT_2021_NATIONAL TOTAL_NOx</v>
      </c>
      <c r="B22366" s="113" t="s">
        <v>169</v>
      </c>
      <c r="C22366" s="113">
        <v>2021</v>
      </c>
      <c r="D22366" s="113" t="s">
        <v>122</v>
      </c>
      <c r="E22366" s="113" t="s">
        <v>199</v>
      </c>
      <c r="F22366" s="113" t="s">
        <v>200</v>
      </c>
      <c r="G22366" s="113">
        <v>136.45528796221001</v>
      </c>
    </row>
    <row r="22367" spans="1:7" x14ac:dyDescent="0.25">
      <c r="A22367" s="108" t="str">
        <f t="shared" si="349"/>
        <v>PT_2021_NATIONAL TOTAL_NMVOC</v>
      </c>
      <c r="B22367" s="113" t="s">
        <v>169</v>
      </c>
      <c r="C22367" s="113">
        <v>2021</v>
      </c>
      <c r="D22367" s="113" t="s">
        <v>122</v>
      </c>
      <c r="E22367" s="113" t="s">
        <v>123</v>
      </c>
      <c r="F22367" s="113" t="s">
        <v>200</v>
      </c>
      <c r="G22367" s="113">
        <v>159.49469305523101</v>
      </c>
    </row>
    <row r="22368" spans="1:7" x14ac:dyDescent="0.25">
      <c r="A22368" s="108" t="str">
        <f t="shared" si="349"/>
        <v>PT_2021_NATIONAL TOTAL_SOx</v>
      </c>
      <c r="B22368" s="113" t="s">
        <v>169</v>
      </c>
      <c r="C22368" s="113">
        <v>2021</v>
      </c>
      <c r="D22368" s="113" t="s">
        <v>122</v>
      </c>
      <c r="E22368" s="113" t="s">
        <v>201</v>
      </c>
      <c r="F22368" s="113" t="s">
        <v>200</v>
      </c>
      <c r="G22368" s="113">
        <v>39.187221865522901</v>
      </c>
    </row>
    <row r="22369" spans="1:7" x14ac:dyDescent="0.25">
      <c r="A22369" s="108" t="str">
        <f t="shared" si="349"/>
        <v>PT_2021_NATIONAL TOTAL_NH3</v>
      </c>
      <c r="B22369" s="113" t="s">
        <v>169</v>
      </c>
      <c r="C22369" s="113">
        <v>2021</v>
      </c>
      <c r="D22369" s="113" t="s">
        <v>122</v>
      </c>
      <c r="E22369" s="113" t="s">
        <v>124</v>
      </c>
      <c r="F22369" s="113" t="s">
        <v>200</v>
      </c>
      <c r="G22369" s="113">
        <v>57.705831178843297</v>
      </c>
    </row>
    <row r="22370" spans="1:7" x14ac:dyDescent="0.25">
      <c r="A22370" s="108" t="str">
        <f t="shared" si="349"/>
        <v>PT_2021_NATIONAL TOTAL_PM2.5</v>
      </c>
      <c r="B22370" s="113" t="s">
        <v>169</v>
      </c>
      <c r="C22370" s="113">
        <v>2021</v>
      </c>
      <c r="D22370" s="113" t="s">
        <v>122</v>
      </c>
      <c r="E22370" s="113" t="s">
        <v>203</v>
      </c>
      <c r="F22370" s="113" t="s">
        <v>200</v>
      </c>
      <c r="G22370" s="113">
        <v>45.597658672898298</v>
      </c>
    </row>
    <row r="22371" spans="1:7" x14ac:dyDescent="0.25">
      <c r="A22371" s="108" t="str">
        <f t="shared" si="349"/>
        <v>PT_2021_NATIONAL TOTAL_Pb</v>
      </c>
      <c r="B22371" s="113" t="s">
        <v>169</v>
      </c>
      <c r="C22371" s="113">
        <v>2021</v>
      </c>
      <c r="D22371" s="113" t="s">
        <v>122</v>
      </c>
      <c r="E22371" s="113" t="s">
        <v>125</v>
      </c>
      <c r="F22371" s="113" t="s">
        <v>200</v>
      </c>
      <c r="G22371" s="113">
        <v>2.3667230244721199E-2</v>
      </c>
    </row>
    <row r="22372" spans="1:7" x14ac:dyDescent="0.25">
      <c r="A22372" s="108" t="str">
        <f t="shared" si="349"/>
        <v>PT_2021_NATIONAL TOTAL_Cd</v>
      </c>
      <c r="B22372" s="113" t="s">
        <v>169</v>
      </c>
      <c r="C22372" s="113">
        <v>2021</v>
      </c>
      <c r="D22372" s="113" t="s">
        <v>122</v>
      </c>
      <c r="E22372" s="113" t="s">
        <v>126</v>
      </c>
      <c r="F22372" s="113" t="s">
        <v>200</v>
      </c>
      <c r="G22372" s="113">
        <v>1.79974375348191E-3</v>
      </c>
    </row>
    <row r="22373" spans="1:7" x14ac:dyDescent="0.25">
      <c r="A22373" s="108" t="str">
        <f t="shared" si="349"/>
        <v>PT_2021_NATIONAL TOTAL_Hg</v>
      </c>
      <c r="B22373" s="113" t="s">
        <v>169</v>
      </c>
      <c r="C22373" s="113">
        <v>2021</v>
      </c>
      <c r="D22373" s="113" t="s">
        <v>122</v>
      </c>
      <c r="E22373" s="113" t="s">
        <v>127</v>
      </c>
      <c r="F22373" s="113" t="s">
        <v>200</v>
      </c>
      <c r="G22373" s="113">
        <v>7.2034810042029003E-4</v>
      </c>
    </row>
    <row r="22374" spans="1:7" x14ac:dyDescent="0.25">
      <c r="A22374" s="108" t="str">
        <f t="shared" si="349"/>
        <v>PT_2021_NATIONAL TOTAL_DIOX</v>
      </c>
      <c r="B22374" s="113" t="s">
        <v>169</v>
      </c>
      <c r="C22374" s="113">
        <v>2021</v>
      </c>
      <c r="D22374" s="113" t="s">
        <v>122</v>
      </c>
      <c r="E22374" s="113" t="s">
        <v>128</v>
      </c>
      <c r="F22374" s="113" t="s">
        <v>200</v>
      </c>
      <c r="G22374" s="150">
        <v>5.54149797145446E-8</v>
      </c>
    </row>
    <row r="22375" spans="1:7" x14ac:dyDescent="0.25">
      <c r="A22375" s="108" t="str">
        <f t="shared" si="349"/>
        <v>PT_2021_NATIONAL TOTAL_PAH</v>
      </c>
      <c r="B22375" s="113" t="s">
        <v>169</v>
      </c>
      <c r="C22375" s="113">
        <v>2021</v>
      </c>
      <c r="D22375" s="113" t="s">
        <v>122</v>
      </c>
      <c r="E22375" s="113" t="s">
        <v>129</v>
      </c>
      <c r="F22375" s="113" t="s">
        <v>200</v>
      </c>
      <c r="G22375" s="113">
        <v>1.1348483866327501E-2</v>
      </c>
    </row>
    <row r="22376" spans="1:7" x14ac:dyDescent="0.25">
      <c r="A22376" s="108" t="str">
        <f t="shared" si="349"/>
        <v>PT_2021_NATIONAL TOTAL_HCB</v>
      </c>
      <c r="B22376" s="113" t="s">
        <v>169</v>
      </c>
      <c r="C22376" s="113">
        <v>2021</v>
      </c>
      <c r="D22376" s="113" t="s">
        <v>122</v>
      </c>
      <c r="E22376" s="113" t="s">
        <v>130</v>
      </c>
      <c r="F22376" s="113" t="s">
        <v>200</v>
      </c>
      <c r="G22376" s="150">
        <v>1.2731811947190801E-6</v>
      </c>
    </row>
    <row r="22377" spans="1:7" x14ac:dyDescent="0.25">
      <c r="A22377" s="108" t="str">
        <f t="shared" si="349"/>
        <v>PT_2021_NATIONAL TOTAL_PCB</v>
      </c>
      <c r="B22377" s="113" t="s">
        <v>169</v>
      </c>
      <c r="C22377" s="113">
        <v>2021</v>
      </c>
      <c r="D22377" s="113" t="s">
        <v>122</v>
      </c>
      <c r="E22377" s="113" t="s">
        <v>259</v>
      </c>
      <c r="F22377" s="113" t="s">
        <v>200</v>
      </c>
      <c r="G22377" s="150">
        <v>7.8245290451845294E-5</v>
      </c>
    </row>
    <row r="22378" spans="1:7" x14ac:dyDescent="0.25">
      <c r="A22378" s="108" t="str">
        <f t="shared" si="349"/>
        <v>PT_2021_1A3(FS)_NOx</v>
      </c>
      <c r="B22378" s="113" t="s">
        <v>169</v>
      </c>
      <c r="C22378" s="113">
        <v>2021</v>
      </c>
      <c r="D22378" s="113" t="s">
        <v>132</v>
      </c>
      <c r="E22378" s="113" t="s">
        <v>199</v>
      </c>
      <c r="F22378" s="113" t="s">
        <v>200</v>
      </c>
      <c r="G22378" s="113">
        <v>54.671890318246497</v>
      </c>
    </row>
    <row r="22379" spans="1:7" x14ac:dyDescent="0.25">
      <c r="A22379" s="108" t="str">
        <f t="shared" si="349"/>
        <v>PT_2021_1A3(FS)_NMVOC</v>
      </c>
      <c r="B22379" s="113" t="s">
        <v>169</v>
      </c>
      <c r="C22379" s="113">
        <v>2021</v>
      </c>
      <c r="D22379" s="113" t="s">
        <v>132</v>
      </c>
      <c r="E22379" s="113" t="s">
        <v>123</v>
      </c>
      <c r="F22379" s="113" t="s">
        <v>200</v>
      </c>
      <c r="G22379" s="113">
        <v>12.1485234714187</v>
      </c>
    </row>
    <row r="22380" spans="1:7" x14ac:dyDescent="0.25">
      <c r="A22380" s="108" t="str">
        <f t="shared" si="349"/>
        <v>PT_2021_1A3(FS)_SOx</v>
      </c>
      <c r="B22380" s="113" t="s">
        <v>169</v>
      </c>
      <c r="C22380" s="113">
        <v>2021</v>
      </c>
      <c r="D22380" s="113" t="s">
        <v>132</v>
      </c>
      <c r="E22380" s="113" t="s">
        <v>201</v>
      </c>
      <c r="F22380" s="113" t="s">
        <v>200</v>
      </c>
      <c r="G22380" s="113">
        <v>8.86512644268658E-2</v>
      </c>
    </row>
    <row r="22381" spans="1:7" x14ac:dyDescent="0.25">
      <c r="A22381" s="108" t="str">
        <f t="shared" si="349"/>
        <v>PT_2021_1A3(FS)_NH3</v>
      </c>
      <c r="B22381" s="113" t="s">
        <v>169</v>
      </c>
      <c r="C22381" s="113">
        <v>2021</v>
      </c>
      <c r="D22381" s="113" t="s">
        <v>132</v>
      </c>
      <c r="E22381" s="113" t="s">
        <v>124</v>
      </c>
      <c r="F22381" s="113" t="s">
        <v>200</v>
      </c>
      <c r="G22381" s="113">
        <v>0.73788318150945098</v>
      </c>
    </row>
    <row r="22382" spans="1:7" x14ac:dyDescent="0.25">
      <c r="A22382" s="108" t="str">
        <f t="shared" si="349"/>
        <v>PT_2021_1A3(FS)_PM2.5</v>
      </c>
      <c r="B22382" s="113" t="s">
        <v>169</v>
      </c>
      <c r="C22382" s="113">
        <v>2021</v>
      </c>
      <c r="D22382" s="113" t="s">
        <v>132</v>
      </c>
      <c r="E22382" s="113" t="s">
        <v>203</v>
      </c>
      <c r="F22382" s="113" t="s">
        <v>200</v>
      </c>
      <c r="G22382" s="113">
        <v>3.4961116467187598</v>
      </c>
    </row>
    <row r="22383" spans="1:7" x14ac:dyDescent="0.25">
      <c r="A22383" s="108" t="str">
        <f t="shared" si="349"/>
        <v>PT_2021_3D_NOx</v>
      </c>
      <c r="B22383" s="113" t="s">
        <v>169</v>
      </c>
      <c r="C22383" s="113">
        <v>2021</v>
      </c>
      <c r="D22383" s="113" t="s">
        <v>206</v>
      </c>
      <c r="E22383" s="113" t="s">
        <v>199</v>
      </c>
      <c r="F22383" s="113" t="s">
        <v>200</v>
      </c>
      <c r="G22383" s="113">
        <v>9.2128867188764207</v>
      </c>
    </row>
    <row r="22384" spans="1:7" x14ac:dyDescent="0.25">
      <c r="A22384" s="108" t="str">
        <f t="shared" si="349"/>
        <v>PT_2022_NATIONAL TOTAL_NOx</v>
      </c>
      <c r="B22384" s="113" t="s">
        <v>169</v>
      </c>
      <c r="C22384" s="113">
        <v>2022</v>
      </c>
      <c r="D22384" s="113" t="s">
        <v>122</v>
      </c>
      <c r="E22384" s="113" t="s">
        <v>199</v>
      </c>
      <c r="F22384" s="113" t="s">
        <v>200</v>
      </c>
      <c r="G22384" s="113">
        <v>136.30075605007499</v>
      </c>
    </row>
    <row r="22385" spans="1:7" x14ac:dyDescent="0.25">
      <c r="A22385" s="108" t="str">
        <f t="shared" si="349"/>
        <v>PT_2022_NATIONAL TOTAL_NMVOC</v>
      </c>
      <c r="B22385" s="113" t="s">
        <v>169</v>
      </c>
      <c r="C22385" s="113">
        <v>2022</v>
      </c>
      <c r="D22385" s="113" t="s">
        <v>122</v>
      </c>
      <c r="E22385" s="113" t="s">
        <v>123</v>
      </c>
      <c r="F22385" s="113" t="s">
        <v>200</v>
      </c>
      <c r="G22385" s="113">
        <v>161.244130810439</v>
      </c>
    </row>
    <row r="22386" spans="1:7" x14ac:dyDescent="0.25">
      <c r="A22386" s="108" t="str">
        <f t="shared" si="349"/>
        <v>PT_2022_NATIONAL TOTAL_SOx</v>
      </c>
      <c r="B22386" s="113" t="s">
        <v>169</v>
      </c>
      <c r="C22386" s="113">
        <v>2022</v>
      </c>
      <c r="D22386" s="113" t="s">
        <v>122</v>
      </c>
      <c r="E22386" s="113" t="s">
        <v>201</v>
      </c>
      <c r="F22386" s="113" t="s">
        <v>200</v>
      </c>
      <c r="G22386" s="113">
        <v>41.072776600170997</v>
      </c>
    </row>
    <row r="22387" spans="1:7" x14ac:dyDescent="0.25">
      <c r="A22387" s="108" t="str">
        <f t="shared" si="349"/>
        <v>PT_2022_NATIONAL TOTAL_NH3</v>
      </c>
      <c r="B22387" s="113" t="s">
        <v>169</v>
      </c>
      <c r="C22387" s="113">
        <v>2022</v>
      </c>
      <c r="D22387" s="113" t="s">
        <v>122</v>
      </c>
      <c r="E22387" s="113" t="s">
        <v>124</v>
      </c>
      <c r="F22387" s="113" t="s">
        <v>200</v>
      </c>
      <c r="G22387" s="113">
        <v>55.5818171209052</v>
      </c>
    </row>
    <row r="22388" spans="1:7" x14ac:dyDescent="0.25">
      <c r="A22388" s="108" t="str">
        <f t="shared" si="349"/>
        <v>PT_2022_NATIONAL TOTAL_PM2.5</v>
      </c>
      <c r="B22388" s="113" t="s">
        <v>169</v>
      </c>
      <c r="C22388" s="113">
        <v>2022</v>
      </c>
      <c r="D22388" s="113" t="s">
        <v>122</v>
      </c>
      <c r="E22388" s="113" t="s">
        <v>203</v>
      </c>
      <c r="F22388" s="113" t="s">
        <v>200</v>
      </c>
      <c r="G22388" s="113">
        <v>45.232753180488601</v>
      </c>
    </row>
    <row r="22389" spans="1:7" x14ac:dyDescent="0.25">
      <c r="A22389" s="108" t="str">
        <f t="shared" si="349"/>
        <v>PT_2022_NATIONAL TOTAL_Pb</v>
      </c>
      <c r="B22389" s="113" t="s">
        <v>169</v>
      </c>
      <c r="C22389" s="113">
        <v>2022</v>
      </c>
      <c r="D22389" s="113" t="s">
        <v>122</v>
      </c>
      <c r="E22389" s="113" t="s">
        <v>125</v>
      </c>
      <c r="F22389" s="113" t="s">
        <v>200</v>
      </c>
      <c r="G22389" s="113">
        <v>2.4813686330698598E-2</v>
      </c>
    </row>
    <row r="22390" spans="1:7" x14ac:dyDescent="0.25">
      <c r="A22390" s="108" t="str">
        <f t="shared" si="349"/>
        <v>PT_2022_NATIONAL TOTAL_Cd</v>
      </c>
      <c r="B22390" s="113" t="s">
        <v>169</v>
      </c>
      <c r="C22390" s="113">
        <v>2022</v>
      </c>
      <c r="D22390" s="113" t="s">
        <v>122</v>
      </c>
      <c r="E22390" s="113" t="s">
        <v>126</v>
      </c>
      <c r="F22390" s="113" t="s">
        <v>200</v>
      </c>
      <c r="G22390" s="113">
        <v>1.77084281976291E-3</v>
      </c>
    </row>
    <row r="22391" spans="1:7" x14ac:dyDescent="0.25">
      <c r="A22391" s="108" t="str">
        <f t="shared" si="349"/>
        <v>PT_2022_NATIONAL TOTAL_Hg</v>
      </c>
      <c r="B22391" s="113" t="s">
        <v>169</v>
      </c>
      <c r="C22391" s="113">
        <v>2022</v>
      </c>
      <c r="D22391" s="113" t="s">
        <v>122</v>
      </c>
      <c r="E22391" s="113" t="s">
        <v>127</v>
      </c>
      <c r="F22391" s="113" t="s">
        <v>200</v>
      </c>
      <c r="G22391" s="113">
        <v>6.5122770073221996E-4</v>
      </c>
    </row>
    <row r="22392" spans="1:7" x14ac:dyDescent="0.25">
      <c r="A22392" s="108" t="str">
        <f t="shared" si="349"/>
        <v>PT_2022_NATIONAL TOTAL_DIOX</v>
      </c>
      <c r="B22392" s="113" t="s">
        <v>169</v>
      </c>
      <c r="C22392" s="113">
        <v>2022</v>
      </c>
      <c r="D22392" s="113" t="s">
        <v>122</v>
      </c>
      <c r="E22392" s="113" t="s">
        <v>128</v>
      </c>
      <c r="F22392" s="113" t="s">
        <v>200</v>
      </c>
      <c r="G22392" s="150">
        <v>5.25503936098434E-8</v>
      </c>
    </row>
    <row r="22393" spans="1:7" x14ac:dyDescent="0.25">
      <c r="A22393" s="108" t="str">
        <f t="shared" si="349"/>
        <v>PT_2022_NATIONAL TOTAL_PAH</v>
      </c>
      <c r="B22393" s="113" t="s">
        <v>169</v>
      </c>
      <c r="C22393" s="113">
        <v>2022</v>
      </c>
      <c r="D22393" s="113" t="s">
        <v>122</v>
      </c>
      <c r="E22393" s="113" t="s">
        <v>129</v>
      </c>
      <c r="F22393" s="113" t="s">
        <v>200</v>
      </c>
      <c r="G22393" s="113">
        <v>1.1371614631314E-2</v>
      </c>
    </row>
    <row r="22394" spans="1:7" x14ac:dyDescent="0.25">
      <c r="A22394" s="108" t="str">
        <f t="shared" si="349"/>
        <v>PT_2022_NATIONAL TOTAL_HCB</v>
      </c>
      <c r="B22394" s="113" t="s">
        <v>169</v>
      </c>
      <c r="C22394" s="113">
        <v>2022</v>
      </c>
      <c r="D22394" s="113" t="s">
        <v>122</v>
      </c>
      <c r="E22394" s="113" t="s">
        <v>130</v>
      </c>
      <c r="F22394" s="113" t="s">
        <v>200</v>
      </c>
      <c r="G22394" s="150">
        <v>1.2240529000187199E-6</v>
      </c>
    </row>
    <row r="22395" spans="1:7" x14ac:dyDescent="0.25">
      <c r="A22395" s="108" t="str">
        <f t="shared" si="349"/>
        <v>PT_2022_NATIONAL TOTAL_PCB</v>
      </c>
      <c r="B22395" s="113" t="s">
        <v>169</v>
      </c>
      <c r="C22395" s="113">
        <v>2022</v>
      </c>
      <c r="D22395" s="113" t="s">
        <v>122</v>
      </c>
      <c r="E22395" s="113" t="s">
        <v>259</v>
      </c>
      <c r="F22395" s="113" t="s">
        <v>200</v>
      </c>
      <c r="G22395" s="150">
        <v>7.3017549070715404E-5</v>
      </c>
    </row>
    <row r="22396" spans="1:7" x14ac:dyDescent="0.25">
      <c r="A22396" s="108" t="str">
        <f t="shared" si="349"/>
        <v>PT_2022_1A3(FS)_NOx</v>
      </c>
      <c r="B22396" s="113" t="s">
        <v>169</v>
      </c>
      <c r="C22396" s="113">
        <v>2022</v>
      </c>
      <c r="D22396" s="113" t="s">
        <v>132</v>
      </c>
      <c r="E22396" s="113" t="s">
        <v>199</v>
      </c>
      <c r="F22396" s="113" t="s">
        <v>200</v>
      </c>
      <c r="G22396" s="113">
        <v>54.680845016160497</v>
      </c>
    </row>
    <row r="22397" spans="1:7" x14ac:dyDescent="0.25">
      <c r="A22397" s="108" t="str">
        <f t="shared" si="349"/>
        <v>PT_2022_1A3(FS)_NMVOC</v>
      </c>
      <c r="B22397" s="113" t="s">
        <v>169</v>
      </c>
      <c r="C22397" s="113">
        <v>2022</v>
      </c>
      <c r="D22397" s="113" t="s">
        <v>132</v>
      </c>
      <c r="E22397" s="113" t="s">
        <v>123</v>
      </c>
      <c r="F22397" s="113" t="s">
        <v>200</v>
      </c>
      <c r="G22397" s="113">
        <v>12.5047444876536</v>
      </c>
    </row>
    <row r="22398" spans="1:7" x14ac:dyDescent="0.25">
      <c r="A22398" s="108" t="str">
        <f t="shared" si="349"/>
        <v>PT_2022_1A3(FS)_SOx</v>
      </c>
      <c r="B22398" s="113" t="s">
        <v>169</v>
      </c>
      <c r="C22398" s="113">
        <v>2022</v>
      </c>
      <c r="D22398" s="113" t="s">
        <v>132</v>
      </c>
      <c r="E22398" s="113" t="s">
        <v>201</v>
      </c>
      <c r="F22398" s="113" t="s">
        <v>200</v>
      </c>
      <c r="G22398" s="113">
        <v>9.48174653893189E-2</v>
      </c>
    </row>
    <row r="22399" spans="1:7" x14ac:dyDescent="0.25">
      <c r="A22399" s="108" t="str">
        <f t="shared" si="349"/>
        <v>PT_2022_1A3(FS)_NH3</v>
      </c>
      <c r="B22399" s="113" t="s">
        <v>169</v>
      </c>
      <c r="C22399" s="113">
        <v>2022</v>
      </c>
      <c r="D22399" s="113" t="s">
        <v>132</v>
      </c>
      <c r="E22399" s="113" t="s">
        <v>124</v>
      </c>
      <c r="F22399" s="113" t="s">
        <v>200</v>
      </c>
      <c r="G22399" s="113">
        <v>0.80694295717395403</v>
      </c>
    </row>
    <row r="22400" spans="1:7" x14ac:dyDescent="0.25">
      <c r="A22400" s="108" t="str">
        <f t="shared" si="349"/>
        <v>PT_2022_1A3(FS)_PM2.5</v>
      </c>
      <c r="B22400" s="113" t="s">
        <v>169</v>
      </c>
      <c r="C22400" s="113">
        <v>2022</v>
      </c>
      <c r="D22400" s="113" t="s">
        <v>132</v>
      </c>
      <c r="E22400" s="113" t="s">
        <v>203</v>
      </c>
      <c r="F22400" s="113" t="s">
        <v>200</v>
      </c>
      <c r="G22400" s="113">
        <v>3.49218452119608</v>
      </c>
    </row>
    <row r="22401" spans="1:7" x14ac:dyDescent="0.25">
      <c r="A22401" s="108" t="str">
        <f t="shared" si="349"/>
        <v>PT_2022_3D_NOx</v>
      </c>
      <c r="B22401" s="113" t="s">
        <v>169</v>
      </c>
      <c r="C22401" s="113">
        <v>2022</v>
      </c>
      <c r="D22401" s="113" t="s">
        <v>206</v>
      </c>
      <c r="E22401" s="113" t="s">
        <v>199</v>
      </c>
      <c r="F22401" s="113" t="s">
        <v>200</v>
      </c>
      <c r="G22401" s="113">
        <v>7.7936951723359797</v>
      </c>
    </row>
    <row r="22402" spans="1:7" x14ac:dyDescent="0.25">
      <c r="A22402" s="108" t="str">
        <f t="shared" ref="A22402:A22465" si="350">CONCATENATE(B22402,"_",C22402,"_",D22402,"_",E22402)</f>
        <v>RO_1980_NATIONAL TOTAL_NOx</v>
      </c>
      <c r="B22402" s="113" t="s">
        <v>170</v>
      </c>
      <c r="C22402" s="113">
        <v>1980</v>
      </c>
      <c r="D22402" s="113" t="s">
        <v>122</v>
      </c>
      <c r="E22402" s="113" t="s">
        <v>199</v>
      </c>
      <c r="F22402" s="113" t="s">
        <v>200</v>
      </c>
      <c r="G22402" s="113">
        <v>523</v>
      </c>
    </row>
    <row r="22403" spans="1:7" x14ac:dyDescent="0.25">
      <c r="A22403" s="108" t="str">
        <f t="shared" si="350"/>
        <v>RO_1980_NATIONAL TOTAL_NMVOC</v>
      </c>
      <c r="B22403" s="113" t="s">
        <v>170</v>
      </c>
      <c r="C22403" s="113">
        <v>1980</v>
      </c>
      <c r="D22403" s="113" t="s">
        <v>122</v>
      </c>
      <c r="E22403" s="113" t="s">
        <v>123</v>
      </c>
      <c r="F22403" s="113" t="s">
        <v>200</v>
      </c>
      <c r="G22403" s="113">
        <v>673</v>
      </c>
    </row>
    <row r="22404" spans="1:7" x14ac:dyDescent="0.25">
      <c r="A22404" s="108" t="str">
        <f t="shared" si="350"/>
        <v>RO_1980_NATIONAL TOTAL_SOx</v>
      </c>
      <c r="B22404" s="113" t="s">
        <v>170</v>
      </c>
      <c r="C22404" s="113">
        <v>1980</v>
      </c>
      <c r="D22404" s="113" t="s">
        <v>122</v>
      </c>
      <c r="E22404" s="113" t="s">
        <v>201</v>
      </c>
      <c r="F22404" s="113" t="s">
        <v>200</v>
      </c>
      <c r="G22404" s="113">
        <v>1055</v>
      </c>
    </row>
    <row r="22405" spans="1:7" x14ac:dyDescent="0.25">
      <c r="A22405" s="108" t="str">
        <f t="shared" si="350"/>
        <v>RO_1980_NATIONAL TOTAL_NH3</v>
      </c>
      <c r="B22405" s="113" t="s">
        <v>170</v>
      </c>
      <c r="C22405" s="113">
        <v>1980</v>
      </c>
      <c r="D22405" s="113" t="s">
        <v>122</v>
      </c>
      <c r="E22405" s="113" t="s">
        <v>124</v>
      </c>
      <c r="F22405" s="113" t="s">
        <v>200</v>
      </c>
      <c r="G22405" s="113">
        <v>340</v>
      </c>
    </row>
    <row r="22406" spans="1:7" x14ac:dyDescent="0.25">
      <c r="A22406" s="108" t="str">
        <f t="shared" si="350"/>
        <v>RO_1981_NATIONAL TOTAL_NOx</v>
      </c>
      <c r="B22406" s="113" t="s">
        <v>170</v>
      </c>
      <c r="C22406" s="113">
        <v>1981</v>
      </c>
      <c r="D22406" s="113" t="s">
        <v>122</v>
      </c>
      <c r="E22406" s="113" t="s">
        <v>199</v>
      </c>
      <c r="F22406" s="113" t="s">
        <v>200</v>
      </c>
      <c r="G22406" s="113">
        <v>528</v>
      </c>
    </row>
    <row r="22407" spans="1:7" x14ac:dyDescent="0.25">
      <c r="A22407" s="108" t="str">
        <f t="shared" si="350"/>
        <v>RO_1981_NATIONAL TOTAL_NMVOC</v>
      </c>
      <c r="B22407" s="113" t="s">
        <v>170</v>
      </c>
      <c r="C22407" s="113">
        <v>1981</v>
      </c>
      <c r="D22407" s="113" t="s">
        <v>122</v>
      </c>
      <c r="E22407" s="113" t="s">
        <v>123</v>
      </c>
      <c r="F22407" s="113" t="s">
        <v>200</v>
      </c>
      <c r="G22407" s="113">
        <v>654</v>
      </c>
    </row>
    <row r="22408" spans="1:7" x14ac:dyDescent="0.25">
      <c r="A22408" s="108" t="str">
        <f t="shared" si="350"/>
        <v>RO_1981_NATIONAL TOTAL_SOx</v>
      </c>
      <c r="B22408" s="113" t="s">
        <v>170</v>
      </c>
      <c r="C22408" s="113">
        <v>1981</v>
      </c>
      <c r="D22408" s="113" t="s">
        <v>122</v>
      </c>
      <c r="E22408" s="113" t="s">
        <v>201</v>
      </c>
      <c r="F22408" s="113" t="s">
        <v>200</v>
      </c>
      <c r="G22408" s="113">
        <v>1095</v>
      </c>
    </row>
    <row r="22409" spans="1:7" x14ac:dyDescent="0.25">
      <c r="A22409" s="108" t="str">
        <f t="shared" si="350"/>
        <v>RO_1981_NATIONAL TOTAL_NH3</v>
      </c>
      <c r="B22409" s="113" t="s">
        <v>170</v>
      </c>
      <c r="C22409" s="113">
        <v>1981</v>
      </c>
      <c r="D22409" s="113" t="s">
        <v>122</v>
      </c>
      <c r="E22409" s="113" t="s">
        <v>124</v>
      </c>
      <c r="F22409" s="113" t="s">
        <v>200</v>
      </c>
      <c r="G22409" s="113">
        <v>332</v>
      </c>
    </row>
    <row r="22410" spans="1:7" x14ac:dyDescent="0.25">
      <c r="A22410" s="108" t="str">
        <f t="shared" si="350"/>
        <v>RO_1982_NATIONAL TOTAL_NOx</v>
      </c>
      <c r="B22410" s="113" t="s">
        <v>170</v>
      </c>
      <c r="C22410" s="113">
        <v>1982</v>
      </c>
      <c r="D22410" s="113" t="s">
        <v>122</v>
      </c>
      <c r="E22410" s="113" t="s">
        <v>199</v>
      </c>
      <c r="F22410" s="113" t="s">
        <v>200</v>
      </c>
      <c r="G22410" s="113">
        <v>516</v>
      </c>
    </row>
    <row r="22411" spans="1:7" x14ac:dyDescent="0.25">
      <c r="A22411" s="108" t="str">
        <f t="shared" si="350"/>
        <v>RO_1982_NATIONAL TOTAL_NMVOC</v>
      </c>
      <c r="B22411" s="113" t="s">
        <v>170</v>
      </c>
      <c r="C22411" s="113">
        <v>1982</v>
      </c>
      <c r="D22411" s="113" t="s">
        <v>122</v>
      </c>
      <c r="E22411" s="113" t="s">
        <v>123</v>
      </c>
      <c r="F22411" s="113" t="s">
        <v>200</v>
      </c>
      <c r="G22411" s="113">
        <v>616</v>
      </c>
    </row>
    <row r="22412" spans="1:7" x14ac:dyDescent="0.25">
      <c r="A22412" s="108" t="str">
        <f t="shared" si="350"/>
        <v>RO_1982_NATIONAL TOTAL_SOx</v>
      </c>
      <c r="B22412" s="113" t="s">
        <v>170</v>
      </c>
      <c r="C22412" s="113">
        <v>1982</v>
      </c>
      <c r="D22412" s="113" t="s">
        <v>122</v>
      </c>
      <c r="E22412" s="113" t="s">
        <v>201</v>
      </c>
      <c r="F22412" s="113" t="s">
        <v>200</v>
      </c>
      <c r="G22412" s="113">
        <v>1104</v>
      </c>
    </row>
    <row r="22413" spans="1:7" x14ac:dyDescent="0.25">
      <c r="A22413" s="108" t="str">
        <f t="shared" si="350"/>
        <v>RO_1982_NATIONAL TOTAL_NH3</v>
      </c>
      <c r="B22413" s="113" t="s">
        <v>170</v>
      </c>
      <c r="C22413" s="113">
        <v>1982</v>
      </c>
      <c r="D22413" s="113" t="s">
        <v>122</v>
      </c>
      <c r="E22413" s="113" t="s">
        <v>124</v>
      </c>
      <c r="F22413" s="113" t="s">
        <v>200</v>
      </c>
      <c r="G22413" s="113">
        <v>327</v>
      </c>
    </row>
    <row r="22414" spans="1:7" x14ac:dyDescent="0.25">
      <c r="A22414" s="108" t="str">
        <f t="shared" si="350"/>
        <v>RO_1983_NATIONAL TOTAL_NOx</v>
      </c>
      <c r="B22414" s="113" t="s">
        <v>170</v>
      </c>
      <c r="C22414" s="113">
        <v>1983</v>
      </c>
      <c r="D22414" s="113" t="s">
        <v>122</v>
      </c>
      <c r="E22414" s="113" t="s">
        <v>199</v>
      </c>
      <c r="F22414" s="113" t="s">
        <v>200</v>
      </c>
      <c r="G22414" s="113">
        <v>542</v>
      </c>
    </row>
    <row r="22415" spans="1:7" x14ac:dyDescent="0.25">
      <c r="A22415" s="108" t="str">
        <f t="shared" si="350"/>
        <v>RO_1983_NATIONAL TOTAL_NMVOC</v>
      </c>
      <c r="B22415" s="113" t="s">
        <v>170</v>
      </c>
      <c r="C22415" s="113">
        <v>1983</v>
      </c>
      <c r="D22415" s="113" t="s">
        <v>122</v>
      </c>
      <c r="E22415" s="113" t="s">
        <v>123</v>
      </c>
      <c r="F22415" s="113" t="s">
        <v>200</v>
      </c>
      <c r="G22415" s="113">
        <v>640</v>
      </c>
    </row>
    <row r="22416" spans="1:7" x14ac:dyDescent="0.25">
      <c r="A22416" s="108" t="str">
        <f t="shared" si="350"/>
        <v>RO_1983_NATIONAL TOTAL_SOx</v>
      </c>
      <c r="B22416" s="113" t="s">
        <v>170</v>
      </c>
      <c r="C22416" s="113">
        <v>1983</v>
      </c>
      <c r="D22416" s="113" t="s">
        <v>122</v>
      </c>
      <c r="E22416" s="113" t="s">
        <v>201</v>
      </c>
      <c r="F22416" s="113" t="s">
        <v>200</v>
      </c>
      <c r="G22416" s="113">
        <v>1229</v>
      </c>
    </row>
    <row r="22417" spans="1:7" x14ac:dyDescent="0.25">
      <c r="A22417" s="108" t="str">
        <f t="shared" si="350"/>
        <v>RO_1983_NATIONAL TOTAL_NH3</v>
      </c>
      <c r="B22417" s="113" t="s">
        <v>170</v>
      </c>
      <c r="C22417" s="113">
        <v>1983</v>
      </c>
      <c r="D22417" s="113" t="s">
        <v>122</v>
      </c>
      <c r="E22417" s="113" t="s">
        <v>124</v>
      </c>
      <c r="F22417" s="113" t="s">
        <v>200</v>
      </c>
      <c r="G22417" s="113">
        <v>311</v>
      </c>
    </row>
    <row r="22418" spans="1:7" x14ac:dyDescent="0.25">
      <c r="A22418" s="108" t="str">
        <f t="shared" si="350"/>
        <v>RO_1984_NATIONAL TOTAL_NOx</v>
      </c>
      <c r="B22418" s="113" t="s">
        <v>170</v>
      </c>
      <c r="C22418" s="113">
        <v>1984</v>
      </c>
      <c r="D22418" s="113" t="s">
        <v>122</v>
      </c>
      <c r="E22418" s="113" t="s">
        <v>199</v>
      </c>
      <c r="F22418" s="113" t="s">
        <v>200</v>
      </c>
      <c r="G22418" s="113">
        <v>546</v>
      </c>
    </row>
    <row r="22419" spans="1:7" x14ac:dyDescent="0.25">
      <c r="A22419" s="108" t="str">
        <f t="shared" si="350"/>
        <v>RO_1984_NATIONAL TOTAL_NMVOC</v>
      </c>
      <c r="B22419" s="113" t="s">
        <v>170</v>
      </c>
      <c r="C22419" s="113">
        <v>1984</v>
      </c>
      <c r="D22419" s="113" t="s">
        <v>122</v>
      </c>
      <c r="E22419" s="113" t="s">
        <v>123</v>
      </c>
      <c r="F22419" s="113" t="s">
        <v>200</v>
      </c>
      <c r="G22419" s="113">
        <v>656</v>
      </c>
    </row>
    <row r="22420" spans="1:7" x14ac:dyDescent="0.25">
      <c r="A22420" s="108" t="str">
        <f t="shared" si="350"/>
        <v>RO_1984_NATIONAL TOTAL_SOx</v>
      </c>
      <c r="B22420" s="113" t="s">
        <v>170</v>
      </c>
      <c r="C22420" s="113">
        <v>1984</v>
      </c>
      <c r="D22420" s="113" t="s">
        <v>122</v>
      </c>
      <c r="E22420" s="113" t="s">
        <v>201</v>
      </c>
      <c r="F22420" s="113" t="s">
        <v>200</v>
      </c>
      <c r="G22420" s="113">
        <v>1223</v>
      </c>
    </row>
    <row r="22421" spans="1:7" x14ac:dyDescent="0.25">
      <c r="A22421" s="108" t="str">
        <f t="shared" si="350"/>
        <v>RO_1984_NATIONAL TOTAL_NH3</v>
      </c>
      <c r="B22421" s="113" t="s">
        <v>170</v>
      </c>
      <c r="C22421" s="113">
        <v>1984</v>
      </c>
      <c r="D22421" s="113" t="s">
        <v>122</v>
      </c>
      <c r="E22421" s="113" t="s">
        <v>124</v>
      </c>
      <c r="F22421" s="113" t="s">
        <v>200</v>
      </c>
      <c r="G22421" s="113">
        <v>359</v>
      </c>
    </row>
    <row r="22422" spans="1:7" x14ac:dyDescent="0.25">
      <c r="A22422" s="108" t="str">
        <f t="shared" si="350"/>
        <v>RO_1985_NATIONAL TOTAL_NOx</v>
      </c>
      <c r="B22422" s="113" t="s">
        <v>170</v>
      </c>
      <c r="C22422" s="113">
        <v>1985</v>
      </c>
      <c r="D22422" s="113" t="s">
        <v>122</v>
      </c>
      <c r="E22422" s="113" t="s">
        <v>199</v>
      </c>
      <c r="F22422" s="113" t="s">
        <v>200</v>
      </c>
      <c r="G22422" s="113">
        <v>542</v>
      </c>
    </row>
    <row r="22423" spans="1:7" x14ac:dyDescent="0.25">
      <c r="A22423" s="108" t="str">
        <f t="shared" si="350"/>
        <v>RO_1985_NATIONAL TOTAL_NMVOC</v>
      </c>
      <c r="B22423" s="113" t="s">
        <v>170</v>
      </c>
      <c r="C22423" s="113">
        <v>1985</v>
      </c>
      <c r="D22423" s="113" t="s">
        <v>122</v>
      </c>
      <c r="E22423" s="113" t="s">
        <v>123</v>
      </c>
      <c r="F22423" s="113" t="s">
        <v>200</v>
      </c>
      <c r="G22423" s="113">
        <v>631</v>
      </c>
    </row>
    <row r="22424" spans="1:7" x14ac:dyDescent="0.25">
      <c r="A22424" s="108" t="str">
        <f t="shared" si="350"/>
        <v>RO_1985_NATIONAL TOTAL_SOx</v>
      </c>
      <c r="B22424" s="113" t="s">
        <v>170</v>
      </c>
      <c r="C22424" s="113">
        <v>1985</v>
      </c>
      <c r="D22424" s="113" t="s">
        <v>122</v>
      </c>
      <c r="E22424" s="113" t="s">
        <v>201</v>
      </c>
      <c r="F22424" s="113" t="s">
        <v>200</v>
      </c>
      <c r="G22424" s="113">
        <v>1255</v>
      </c>
    </row>
    <row r="22425" spans="1:7" x14ac:dyDescent="0.25">
      <c r="A22425" s="108" t="str">
        <f t="shared" si="350"/>
        <v>RO_1985_NATIONAL TOTAL_NH3</v>
      </c>
      <c r="B22425" s="113" t="s">
        <v>170</v>
      </c>
      <c r="C22425" s="113">
        <v>1985</v>
      </c>
      <c r="D22425" s="113" t="s">
        <v>122</v>
      </c>
      <c r="E22425" s="113" t="s">
        <v>124</v>
      </c>
      <c r="F22425" s="113" t="s">
        <v>200</v>
      </c>
      <c r="G22425" s="113">
        <v>343</v>
      </c>
    </row>
    <row r="22426" spans="1:7" x14ac:dyDescent="0.25">
      <c r="A22426" s="108" t="str">
        <f t="shared" si="350"/>
        <v>RO_1986_NATIONAL TOTAL_NOx</v>
      </c>
      <c r="B22426" s="113" t="s">
        <v>170</v>
      </c>
      <c r="C22426" s="113">
        <v>1986</v>
      </c>
      <c r="D22426" s="113" t="s">
        <v>122</v>
      </c>
      <c r="E22426" s="113" t="s">
        <v>199</v>
      </c>
      <c r="F22426" s="113" t="s">
        <v>200</v>
      </c>
      <c r="G22426" s="113">
        <v>559</v>
      </c>
    </row>
    <row r="22427" spans="1:7" x14ac:dyDescent="0.25">
      <c r="A22427" s="108" t="str">
        <f t="shared" si="350"/>
        <v>RO_1986_NATIONAL TOTAL_NMVOC</v>
      </c>
      <c r="B22427" s="113" t="s">
        <v>170</v>
      </c>
      <c r="C22427" s="113">
        <v>1986</v>
      </c>
      <c r="D22427" s="113" t="s">
        <v>122</v>
      </c>
      <c r="E22427" s="113" t="s">
        <v>123</v>
      </c>
      <c r="F22427" s="113" t="s">
        <v>200</v>
      </c>
      <c r="G22427" s="113">
        <v>674</v>
      </c>
    </row>
    <row r="22428" spans="1:7" x14ac:dyDescent="0.25">
      <c r="A22428" s="108" t="str">
        <f t="shared" si="350"/>
        <v>RO_1986_NATIONAL TOTAL_SOx</v>
      </c>
      <c r="B22428" s="113" t="s">
        <v>170</v>
      </c>
      <c r="C22428" s="113">
        <v>1986</v>
      </c>
      <c r="D22428" s="113" t="s">
        <v>122</v>
      </c>
      <c r="E22428" s="113" t="s">
        <v>201</v>
      </c>
      <c r="F22428" s="113" t="s">
        <v>200</v>
      </c>
      <c r="G22428" s="113">
        <v>1293</v>
      </c>
    </row>
    <row r="22429" spans="1:7" x14ac:dyDescent="0.25">
      <c r="A22429" s="108" t="str">
        <f t="shared" si="350"/>
        <v>RO_1986_NATIONAL TOTAL_NH3</v>
      </c>
      <c r="B22429" s="113" t="s">
        <v>170</v>
      </c>
      <c r="C22429" s="113">
        <v>1986</v>
      </c>
      <c r="D22429" s="113" t="s">
        <v>122</v>
      </c>
      <c r="E22429" s="113" t="s">
        <v>124</v>
      </c>
      <c r="F22429" s="113" t="s">
        <v>200</v>
      </c>
      <c r="G22429" s="113">
        <v>350</v>
      </c>
    </row>
    <row r="22430" spans="1:7" x14ac:dyDescent="0.25">
      <c r="A22430" s="108" t="str">
        <f t="shared" si="350"/>
        <v>RO_1987_NATIONAL TOTAL_NOx</v>
      </c>
      <c r="B22430" s="113" t="s">
        <v>170</v>
      </c>
      <c r="C22430" s="113">
        <v>1987</v>
      </c>
      <c r="D22430" s="113" t="s">
        <v>122</v>
      </c>
      <c r="E22430" s="113" t="s">
        <v>199</v>
      </c>
      <c r="F22430" s="113" t="s">
        <v>200</v>
      </c>
      <c r="G22430" s="113">
        <v>580</v>
      </c>
    </row>
    <row r="22431" spans="1:7" x14ac:dyDescent="0.25">
      <c r="A22431" s="108" t="str">
        <f t="shared" si="350"/>
        <v>RO_1987_NATIONAL TOTAL_NMVOC</v>
      </c>
      <c r="B22431" s="113" t="s">
        <v>170</v>
      </c>
      <c r="C22431" s="113">
        <v>1987</v>
      </c>
      <c r="D22431" s="113" t="s">
        <v>122</v>
      </c>
      <c r="E22431" s="113" t="s">
        <v>123</v>
      </c>
      <c r="F22431" s="113" t="s">
        <v>200</v>
      </c>
      <c r="G22431" s="113">
        <v>728</v>
      </c>
    </row>
    <row r="22432" spans="1:7" x14ac:dyDescent="0.25">
      <c r="A22432" s="108" t="str">
        <f t="shared" si="350"/>
        <v>RO_1987_NATIONAL TOTAL_SOx</v>
      </c>
      <c r="B22432" s="113" t="s">
        <v>170</v>
      </c>
      <c r="C22432" s="113">
        <v>1987</v>
      </c>
      <c r="D22432" s="113" t="s">
        <v>122</v>
      </c>
      <c r="E22432" s="113" t="s">
        <v>201</v>
      </c>
      <c r="F22432" s="113" t="s">
        <v>200</v>
      </c>
      <c r="G22432" s="113">
        <v>1305</v>
      </c>
    </row>
    <row r="22433" spans="1:7" x14ac:dyDescent="0.25">
      <c r="A22433" s="108" t="str">
        <f t="shared" si="350"/>
        <v>RO_1987_NATIONAL TOTAL_NH3</v>
      </c>
      <c r="B22433" s="113" t="s">
        <v>170</v>
      </c>
      <c r="C22433" s="113">
        <v>1987</v>
      </c>
      <c r="D22433" s="113" t="s">
        <v>122</v>
      </c>
      <c r="E22433" s="113" t="s">
        <v>124</v>
      </c>
      <c r="F22433" s="113" t="s">
        <v>200</v>
      </c>
      <c r="G22433" s="113">
        <v>329</v>
      </c>
    </row>
    <row r="22434" spans="1:7" x14ac:dyDescent="0.25">
      <c r="A22434" s="108" t="str">
        <f t="shared" si="350"/>
        <v>RO_1988_NATIONAL TOTAL_NOx</v>
      </c>
      <c r="B22434" s="113" t="s">
        <v>170</v>
      </c>
      <c r="C22434" s="113">
        <v>1988</v>
      </c>
      <c r="D22434" s="113" t="s">
        <v>122</v>
      </c>
      <c r="E22434" s="113" t="s">
        <v>199</v>
      </c>
      <c r="F22434" s="113" t="s">
        <v>200</v>
      </c>
      <c r="G22434" s="113">
        <v>590</v>
      </c>
    </row>
    <row r="22435" spans="1:7" x14ac:dyDescent="0.25">
      <c r="A22435" s="108" t="str">
        <f t="shared" si="350"/>
        <v>RO_1988_NATIONAL TOTAL_NMVOC</v>
      </c>
      <c r="B22435" s="113" t="s">
        <v>170</v>
      </c>
      <c r="C22435" s="113">
        <v>1988</v>
      </c>
      <c r="D22435" s="113" t="s">
        <v>122</v>
      </c>
      <c r="E22435" s="113" t="s">
        <v>123</v>
      </c>
      <c r="F22435" s="113" t="s">
        <v>200</v>
      </c>
      <c r="G22435" s="113">
        <v>690</v>
      </c>
    </row>
    <row r="22436" spans="1:7" x14ac:dyDescent="0.25">
      <c r="A22436" s="108" t="str">
        <f t="shared" si="350"/>
        <v>RO_1988_NATIONAL TOTAL_SOx</v>
      </c>
      <c r="B22436" s="113" t="s">
        <v>170</v>
      </c>
      <c r="C22436" s="113">
        <v>1988</v>
      </c>
      <c r="D22436" s="113" t="s">
        <v>122</v>
      </c>
      <c r="E22436" s="113" t="s">
        <v>201</v>
      </c>
      <c r="F22436" s="113" t="s">
        <v>200</v>
      </c>
      <c r="G22436" s="113">
        <v>1467</v>
      </c>
    </row>
    <row r="22437" spans="1:7" x14ac:dyDescent="0.25">
      <c r="A22437" s="108" t="str">
        <f t="shared" si="350"/>
        <v>RO_1988_NATIONAL TOTAL_NH3</v>
      </c>
      <c r="B22437" s="113" t="s">
        <v>170</v>
      </c>
      <c r="C22437" s="113">
        <v>1988</v>
      </c>
      <c r="D22437" s="113" t="s">
        <v>122</v>
      </c>
      <c r="E22437" s="113" t="s">
        <v>124</v>
      </c>
      <c r="F22437" s="113" t="s">
        <v>200</v>
      </c>
      <c r="G22437" s="113">
        <v>339</v>
      </c>
    </row>
    <row r="22438" spans="1:7" x14ac:dyDescent="0.25">
      <c r="A22438" s="108" t="str">
        <f t="shared" si="350"/>
        <v>RO_1989_NATIONAL TOTAL_NOx</v>
      </c>
      <c r="B22438" s="113" t="s">
        <v>170</v>
      </c>
      <c r="C22438" s="113">
        <v>1989</v>
      </c>
      <c r="D22438" s="113" t="s">
        <v>122</v>
      </c>
      <c r="E22438" s="113" t="s">
        <v>199</v>
      </c>
      <c r="F22438" s="113" t="s">
        <v>200</v>
      </c>
      <c r="G22438" s="113">
        <v>579</v>
      </c>
    </row>
    <row r="22439" spans="1:7" x14ac:dyDescent="0.25">
      <c r="A22439" s="108" t="str">
        <f t="shared" si="350"/>
        <v>RO_1989_NATIONAL TOTAL_NMVOC</v>
      </c>
      <c r="B22439" s="113" t="s">
        <v>170</v>
      </c>
      <c r="C22439" s="113">
        <v>1989</v>
      </c>
      <c r="D22439" s="113" t="s">
        <v>122</v>
      </c>
      <c r="E22439" s="113" t="s">
        <v>123</v>
      </c>
      <c r="F22439" s="113" t="s">
        <v>200</v>
      </c>
      <c r="G22439" s="113">
        <v>656</v>
      </c>
    </row>
    <row r="22440" spans="1:7" x14ac:dyDescent="0.25">
      <c r="A22440" s="108" t="str">
        <f t="shared" si="350"/>
        <v>RO_1989_NATIONAL TOTAL_SOx</v>
      </c>
      <c r="B22440" s="113" t="s">
        <v>170</v>
      </c>
      <c r="C22440" s="113">
        <v>1989</v>
      </c>
      <c r="D22440" s="113" t="s">
        <v>122</v>
      </c>
      <c r="E22440" s="113" t="s">
        <v>201</v>
      </c>
      <c r="F22440" s="113" t="s">
        <v>200</v>
      </c>
      <c r="G22440" s="113">
        <v>1517</v>
      </c>
    </row>
    <row r="22441" spans="1:7" x14ac:dyDescent="0.25">
      <c r="A22441" s="108" t="str">
        <f t="shared" si="350"/>
        <v>RO_1989_NATIONAL TOTAL_NH3</v>
      </c>
      <c r="B22441" s="113" t="s">
        <v>170</v>
      </c>
      <c r="C22441" s="113">
        <v>1989</v>
      </c>
      <c r="D22441" s="113" t="s">
        <v>122</v>
      </c>
      <c r="E22441" s="113" t="s">
        <v>124</v>
      </c>
      <c r="F22441" s="113" t="s">
        <v>200</v>
      </c>
      <c r="G22441" s="113">
        <v>341</v>
      </c>
    </row>
    <row r="22442" spans="1:7" x14ac:dyDescent="0.25">
      <c r="A22442" s="108" t="str">
        <f t="shared" si="350"/>
        <v>RO_1989_NATIONAL TOTAL_Pb</v>
      </c>
      <c r="B22442" s="113" t="s">
        <v>170</v>
      </c>
      <c r="C22442" s="113">
        <v>1989</v>
      </c>
      <c r="D22442" s="113" t="s">
        <v>122</v>
      </c>
      <c r="E22442" s="113" t="s">
        <v>125</v>
      </c>
      <c r="F22442" s="113" t="s">
        <v>200</v>
      </c>
      <c r="G22442" s="113">
        <v>0.847363943434014</v>
      </c>
    </row>
    <row r="22443" spans="1:7" x14ac:dyDescent="0.25">
      <c r="A22443" s="108" t="str">
        <f t="shared" si="350"/>
        <v>RO_1989_NATIONAL TOTAL_Cd</v>
      </c>
      <c r="B22443" s="113" t="s">
        <v>170</v>
      </c>
      <c r="C22443" s="113">
        <v>1989</v>
      </c>
      <c r="D22443" s="113" t="s">
        <v>122</v>
      </c>
      <c r="E22443" s="113" t="s">
        <v>126</v>
      </c>
      <c r="F22443" s="113" t="s">
        <v>200</v>
      </c>
      <c r="G22443" s="113">
        <v>1.97589558315035E-2</v>
      </c>
    </row>
    <row r="22444" spans="1:7" x14ac:dyDescent="0.25">
      <c r="A22444" s="108" t="str">
        <f t="shared" si="350"/>
        <v>RO_1989_NATIONAL TOTAL_Hg</v>
      </c>
      <c r="B22444" s="113" t="s">
        <v>170</v>
      </c>
      <c r="C22444" s="113">
        <v>1989</v>
      </c>
      <c r="D22444" s="113" t="s">
        <v>122</v>
      </c>
      <c r="E22444" s="113" t="s">
        <v>127</v>
      </c>
      <c r="F22444" s="113" t="s">
        <v>200</v>
      </c>
      <c r="G22444" s="113">
        <v>5.2701545098791103E-3</v>
      </c>
    </row>
    <row r="22445" spans="1:7" x14ac:dyDescent="0.25">
      <c r="A22445" s="108" t="str">
        <f t="shared" si="350"/>
        <v>RO_1989_NATIONAL TOTAL_DIOX</v>
      </c>
      <c r="B22445" s="113" t="s">
        <v>170</v>
      </c>
      <c r="C22445" s="113">
        <v>1989</v>
      </c>
      <c r="D22445" s="113" t="s">
        <v>122</v>
      </c>
      <c r="E22445" s="113" t="s">
        <v>128</v>
      </c>
      <c r="F22445" s="113" t="s">
        <v>200</v>
      </c>
      <c r="G22445" s="150">
        <v>1.8011E-6</v>
      </c>
    </row>
    <row r="22446" spans="1:7" x14ac:dyDescent="0.25">
      <c r="A22446" s="108" t="str">
        <f t="shared" si="350"/>
        <v>RO_1989_NATIONAL TOTAL_PAH</v>
      </c>
      <c r="B22446" s="113" t="s">
        <v>170</v>
      </c>
      <c r="C22446" s="113">
        <v>1989</v>
      </c>
      <c r="D22446" s="113" t="s">
        <v>122</v>
      </c>
      <c r="E22446" s="113" t="s">
        <v>129</v>
      </c>
      <c r="F22446" s="113" t="s">
        <v>200</v>
      </c>
      <c r="G22446" s="113">
        <v>0.139019</v>
      </c>
    </row>
    <row r="22447" spans="1:7" x14ac:dyDescent="0.25">
      <c r="A22447" s="108" t="str">
        <f t="shared" si="350"/>
        <v>RO_1989_NATIONAL TOTAL_HCB</v>
      </c>
      <c r="B22447" s="113" t="s">
        <v>170</v>
      </c>
      <c r="C22447" s="113">
        <v>1989</v>
      </c>
      <c r="D22447" s="113" t="s">
        <v>122</v>
      </c>
      <c r="E22447" s="113" t="s">
        <v>130</v>
      </c>
      <c r="F22447" s="113" t="s">
        <v>200</v>
      </c>
      <c r="G22447" s="150">
        <v>5.6950000000000002E-5</v>
      </c>
    </row>
    <row r="22448" spans="1:7" x14ac:dyDescent="0.25">
      <c r="A22448" s="108" t="str">
        <f t="shared" si="350"/>
        <v>RO_1989_NATIONAL TOTAL_PCB</v>
      </c>
      <c r="B22448" s="113" t="s">
        <v>170</v>
      </c>
      <c r="C22448" s="113">
        <v>1989</v>
      </c>
      <c r="D22448" s="113" t="s">
        <v>122</v>
      </c>
      <c r="E22448" s="113" t="s">
        <v>259</v>
      </c>
      <c r="F22448" s="113" t="s">
        <v>200</v>
      </c>
      <c r="G22448" s="113">
        <v>1.2606999999999999E-4</v>
      </c>
    </row>
    <row r="22449" spans="1:7" x14ac:dyDescent="0.25">
      <c r="A22449" s="108" t="str">
        <f t="shared" si="350"/>
        <v>RO_1990_NATIONAL TOTAL_NOx</v>
      </c>
      <c r="B22449" s="113" t="s">
        <v>170</v>
      </c>
      <c r="C22449" s="113">
        <v>1990</v>
      </c>
      <c r="D22449" s="113" t="s">
        <v>122</v>
      </c>
      <c r="E22449" s="113" t="s">
        <v>199</v>
      </c>
      <c r="F22449" s="113" t="s">
        <v>200</v>
      </c>
      <c r="G22449" s="113">
        <v>470.66804037301398</v>
      </c>
    </row>
    <row r="22450" spans="1:7" x14ac:dyDescent="0.25">
      <c r="A22450" s="108" t="str">
        <f t="shared" si="350"/>
        <v>RO_1990_NATIONAL TOTAL_NMVOC</v>
      </c>
      <c r="B22450" s="113" t="s">
        <v>170</v>
      </c>
      <c r="C22450" s="113">
        <v>1990</v>
      </c>
      <c r="D22450" s="113" t="s">
        <v>122</v>
      </c>
      <c r="E22450" s="113" t="s">
        <v>123</v>
      </c>
      <c r="F22450" s="113" t="s">
        <v>200</v>
      </c>
      <c r="G22450" s="113">
        <v>432.85256510979701</v>
      </c>
    </row>
    <row r="22451" spans="1:7" x14ac:dyDescent="0.25">
      <c r="A22451" s="108" t="str">
        <f t="shared" si="350"/>
        <v>RO_1990_NATIONAL TOTAL_SOx</v>
      </c>
      <c r="B22451" s="113" t="s">
        <v>170</v>
      </c>
      <c r="C22451" s="113">
        <v>1990</v>
      </c>
      <c r="D22451" s="113" t="s">
        <v>122</v>
      </c>
      <c r="E22451" s="113" t="s">
        <v>201</v>
      </c>
      <c r="F22451" s="113" t="s">
        <v>200</v>
      </c>
      <c r="G22451" s="113">
        <v>819.34035454675097</v>
      </c>
    </row>
    <row r="22452" spans="1:7" x14ac:dyDescent="0.25">
      <c r="A22452" s="108" t="str">
        <f t="shared" si="350"/>
        <v>RO_1990_NATIONAL TOTAL_NH3</v>
      </c>
      <c r="B22452" s="113" t="s">
        <v>170</v>
      </c>
      <c r="C22452" s="113">
        <v>1990</v>
      </c>
      <c r="D22452" s="113" t="s">
        <v>122</v>
      </c>
      <c r="E22452" s="113" t="s">
        <v>124</v>
      </c>
      <c r="F22452" s="113" t="s">
        <v>200</v>
      </c>
      <c r="G22452" s="113">
        <v>320.29178483465603</v>
      </c>
    </row>
    <row r="22453" spans="1:7" x14ac:dyDescent="0.25">
      <c r="A22453" s="108" t="str">
        <f t="shared" si="350"/>
        <v>RO_1990_NATIONAL TOTAL_PM2.5</v>
      </c>
      <c r="B22453" s="113" t="s">
        <v>170</v>
      </c>
      <c r="C22453" s="113">
        <v>1990</v>
      </c>
      <c r="D22453" s="113" t="s">
        <v>122</v>
      </c>
      <c r="E22453" s="113" t="s">
        <v>203</v>
      </c>
      <c r="F22453" s="113" t="s">
        <v>200</v>
      </c>
      <c r="G22453" s="113">
        <v>77.412159158442705</v>
      </c>
    </row>
    <row r="22454" spans="1:7" x14ac:dyDescent="0.25">
      <c r="A22454" s="108" t="str">
        <f t="shared" si="350"/>
        <v>RO_1990_NATIONAL TOTAL_Pb</v>
      </c>
      <c r="B22454" s="113" t="s">
        <v>170</v>
      </c>
      <c r="C22454" s="113">
        <v>1990</v>
      </c>
      <c r="D22454" s="113" t="s">
        <v>122</v>
      </c>
      <c r="E22454" s="113" t="s">
        <v>125</v>
      </c>
      <c r="F22454" s="113" t="s">
        <v>200</v>
      </c>
      <c r="G22454" s="113">
        <v>0.72868543843191003</v>
      </c>
    </row>
    <row r="22455" spans="1:7" x14ac:dyDescent="0.25">
      <c r="A22455" s="108" t="str">
        <f t="shared" si="350"/>
        <v>RO_1990_NATIONAL TOTAL_Cd</v>
      </c>
      <c r="B22455" s="113" t="s">
        <v>170</v>
      </c>
      <c r="C22455" s="113">
        <v>1990</v>
      </c>
      <c r="D22455" s="113" t="s">
        <v>122</v>
      </c>
      <c r="E22455" s="113" t="s">
        <v>126</v>
      </c>
      <c r="F22455" s="113" t="s">
        <v>200</v>
      </c>
      <c r="G22455" s="113">
        <v>5.0243780525106004E-3</v>
      </c>
    </row>
    <row r="22456" spans="1:7" x14ac:dyDescent="0.25">
      <c r="A22456" s="108" t="str">
        <f t="shared" si="350"/>
        <v>RO_1990_NATIONAL TOTAL_Hg</v>
      </c>
      <c r="B22456" s="113" t="s">
        <v>170</v>
      </c>
      <c r="C22456" s="113">
        <v>1990</v>
      </c>
      <c r="D22456" s="113" t="s">
        <v>122</v>
      </c>
      <c r="E22456" s="113" t="s">
        <v>127</v>
      </c>
      <c r="F22456" s="113" t="s">
        <v>200</v>
      </c>
      <c r="G22456" s="113">
        <v>4.1868247184560703E-3</v>
      </c>
    </row>
    <row r="22457" spans="1:7" x14ac:dyDescent="0.25">
      <c r="A22457" s="108" t="str">
        <f t="shared" si="350"/>
        <v>RO_1990_NATIONAL TOTAL_DIOX</v>
      </c>
      <c r="B22457" s="113" t="s">
        <v>170</v>
      </c>
      <c r="C22457" s="113">
        <v>1990</v>
      </c>
      <c r="D22457" s="113" t="s">
        <v>122</v>
      </c>
      <c r="E22457" s="113" t="s">
        <v>128</v>
      </c>
      <c r="F22457" s="113" t="s">
        <v>200</v>
      </c>
      <c r="G22457" s="150">
        <v>2.6572573773670302E-7</v>
      </c>
    </row>
    <row r="22458" spans="1:7" x14ac:dyDescent="0.25">
      <c r="A22458" s="108" t="str">
        <f t="shared" si="350"/>
        <v>RO_1990_NATIONAL TOTAL_PAH</v>
      </c>
      <c r="B22458" s="113" t="s">
        <v>170</v>
      </c>
      <c r="C22458" s="113">
        <v>1990</v>
      </c>
      <c r="D22458" s="113" t="s">
        <v>122</v>
      </c>
      <c r="E22458" s="113" t="s">
        <v>129</v>
      </c>
      <c r="F22458" s="113" t="s">
        <v>200</v>
      </c>
      <c r="G22458" s="113">
        <v>7.6502322654564803E-2</v>
      </c>
    </row>
    <row r="22459" spans="1:7" x14ac:dyDescent="0.25">
      <c r="A22459" s="108" t="str">
        <f t="shared" si="350"/>
        <v>RO_1990_NATIONAL TOTAL_HCB</v>
      </c>
      <c r="B22459" s="113" t="s">
        <v>170</v>
      </c>
      <c r="C22459" s="113">
        <v>1990</v>
      </c>
      <c r="D22459" s="113" t="s">
        <v>122</v>
      </c>
      <c r="E22459" s="113" t="s">
        <v>130</v>
      </c>
      <c r="F22459" s="113" t="s">
        <v>200</v>
      </c>
      <c r="G22459" s="150">
        <v>2.8427217529631201E-6</v>
      </c>
    </row>
    <row r="22460" spans="1:7" x14ac:dyDescent="0.25">
      <c r="A22460" s="108" t="str">
        <f t="shared" si="350"/>
        <v>RO_1990_NATIONAL TOTAL_PCB</v>
      </c>
      <c r="B22460" s="113" t="s">
        <v>170</v>
      </c>
      <c r="C22460" s="113">
        <v>1990</v>
      </c>
      <c r="D22460" s="113" t="s">
        <v>122</v>
      </c>
      <c r="E22460" s="113" t="s">
        <v>259</v>
      </c>
      <c r="F22460" s="113" t="s">
        <v>200</v>
      </c>
      <c r="G22460" s="150">
        <v>6.1688530578440798E-5</v>
      </c>
    </row>
    <row r="22461" spans="1:7" x14ac:dyDescent="0.25">
      <c r="A22461" s="108" t="str">
        <f t="shared" si="350"/>
        <v>RO_1990_1A3(FS)_NOx</v>
      </c>
      <c r="B22461" s="113" t="s">
        <v>170</v>
      </c>
      <c r="C22461" s="113">
        <v>1990</v>
      </c>
      <c r="D22461" s="113" t="s">
        <v>132</v>
      </c>
      <c r="E22461" s="113" t="s">
        <v>199</v>
      </c>
      <c r="F22461" s="113" t="s">
        <v>200</v>
      </c>
      <c r="G22461" s="113">
        <v>102.056876146428</v>
      </c>
    </row>
    <row r="22462" spans="1:7" x14ac:dyDescent="0.25">
      <c r="A22462" s="108" t="str">
        <f t="shared" si="350"/>
        <v>RO_1990_1A3(FS)_NMVOC</v>
      </c>
      <c r="B22462" s="113" t="s">
        <v>170</v>
      </c>
      <c r="C22462" s="113">
        <v>1990</v>
      </c>
      <c r="D22462" s="113" t="s">
        <v>132</v>
      </c>
      <c r="E22462" s="113" t="s">
        <v>123</v>
      </c>
      <c r="F22462" s="113" t="s">
        <v>200</v>
      </c>
      <c r="G22462" s="113">
        <v>85.894334290482604</v>
      </c>
    </row>
    <row r="22463" spans="1:7" x14ac:dyDescent="0.25">
      <c r="A22463" s="108" t="str">
        <f t="shared" si="350"/>
        <v>RO_1990_1A3(FS)_SOx</v>
      </c>
      <c r="B22463" s="113" t="s">
        <v>170</v>
      </c>
      <c r="C22463" s="113">
        <v>1990</v>
      </c>
      <c r="D22463" s="113" t="s">
        <v>132</v>
      </c>
      <c r="E22463" s="113" t="s">
        <v>201</v>
      </c>
      <c r="F22463" s="113" t="s">
        <v>200</v>
      </c>
      <c r="G22463" s="113">
        <v>1.61244870283761</v>
      </c>
    </row>
    <row r="22464" spans="1:7" x14ac:dyDescent="0.25">
      <c r="A22464" s="108" t="str">
        <f t="shared" si="350"/>
        <v>RO_1990_1A3(FS)_NH3</v>
      </c>
      <c r="B22464" s="113" t="s">
        <v>170</v>
      </c>
      <c r="C22464" s="113">
        <v>1990</v>
      </c>
      <c r="D22464" s="113" t="s">
        <v>132</v>
      </c>
      <c r="E22464" s="113" t="s">
        <v>124</v>
      </c>
      <c r="F22464" s="113" t="s">
        <v>200</v>
      </c>
      <c r="G22464" s="113">
        <v>2.9659677361479702</v>
      </c>
    </row>
    <row r="22465" spans="1:7" x14ac:dyDescent="0.25">
      <c r="A22465" s="108" t="str">
        <f t="shared" si="350"/>
        <v>RO_1990_1A3(FS)_PM2.5</v>
      </c>
      <c r="B22465" s="113" t="s">
        <v>170</v>
      </c>
      <c r="C22465" s="113">
        <v>1990</v>
      </c>
      <c r="D22465" s="113" t="s">
        <v>132</v>
      </c>
      <c r="E22465" s="113" t="s">
        <v>203</v>
      </c>
      <c r="F22465" s="113" t="s">
        <v>200</v>
      </c>
      <c r="G22465" s="113">
        <v>2.8191461731447598</v>
      </c>
    </row>
    <row r="22466" spans="1:7" x14ac:dyDescent="0.25">
      <c r="A22466" s="108" t="str">
        <f t="shared" ref="A22466:A22529" si="351">CONCATENATE(B22466,"_",C22466,"_",D22466,"_",E22466)</f>
        <v>RO_1990_3D_NOx</v>
      </c>
      <c r="B22466" s="113" t="s">
        <v>170</v>
      </c>
      <c r="C22466" s="113">
        <v>1990</v>
      </c>
      <c r="D22466" s="113" t="s">
        <v>206</v>
      </c>
      <c r="E22466" s="113" t="s">
        <v>199</v>
      </c>
      <c r="F22466" s="113" t="s">
        <v>200</v>
      </c>
      <c r="G22466" s="113">
        <v>42.256141216537401</v>
      </c>
    </row>
    <row r="22467" spans="1:7" x14ac:dyDescent="0.25">
      <c r="A22467" s="108" t="str">
        <f t="shared" si="351"/>
        <v>RO_1991_NATIONAL TOTAL_NOx</v>
      </c>
      <c r="B22467" s="113" t="s">
        <v>170</v>
      </c>
      <c r="C22467" s="113">
        <v>1991</v>
      </c>
      <c r="D22467" s="113" t="s">
        <v>122</v>
      </c>
      <c r="E22467" s="113" t="s">
        <v>199</v>
      </c>
      <c r="F22467" s="113" t="s">
        <v>200</v>
      </c>
      <c r="G22467" s="113">
        <v>398.66003459797997</v>
      </c>
    </row>
    <row r="22468" spans="1:7" x14ac:dyDescent="0.25">
      <c r="A22468" s="108" t="str">
        <f t="shared" si="351"/>
        <v>RO_1991_NATIONAL TOTAL_NMVOC</v>
      </c>
      <c r="B22468" s="113" t="s">
        <v>170</v>
      </c>
      <c r="C22468" s="113">
        <v>1991</v>
      </c>
      <c r="D22468" s="113" t="s">
        <v>122</v>
      </c>
      <c r="E22468" s="113" t="s">
        <v>123</v>
      </c>
      <c r="F22468" s="113" t="s">
        <v>200</v>
      </c>
      <c r="G22468" s="113">
        <v>365.10279428181298</v>
      </c>
    </row>
    <row r="22469" spans="1:7" x14ac:dyDescent="0.25">
      <c r="A22469" s="108" t="str">
        <f t="shared" si="351"/>
        <v>RO_1991_NATIONAL TOTAL_SOx</v>
      </c>
      <c r="B22469" s="113" t="s">
        <v>170</v>
      </c>
      <c r="C22469" s="113">
        <v>1991</v>
      </c>
      <c r="D22469" s="113" t="s">
        <v>122</v>
      </c>
      <c r="E22469" s="113" t="s">
        <v>201</v>
      </c>
      <c r="F22469" s="113" t="s">
        <v>200</v>
      </c>
      <c r="G22469" s="113">
        <v>700.15141023619105</v>
      </c>
    </row>
    <row r="22470" spans="1:7" x14ac:dyDescent="0.25">
      <c r="A22470" s="108" t="str">
        <f t="shared" si="351"/>
        <v>RO_1991_NATIONAL TOTAL_NH3</v>
      </c>
      <c r="B22470" s="113" t="s">
        <v>170</v>
      </c>
      <c r="C22470" s="113">
        <v>1991</v>
      </c>
      <c r="D22470" s="113" t="s">
        <v>122</v>
      </c>
      <c r="E22470" s="113" t="s">
        <v>124</v>
      </c>
      <c r="F22470" s="113" t="s">
        <v>200</v>
      </c>
      <c r="G22470" s="113">
        <v>262.46885130641601</v>
      </c>
    </row>
    <row r="22471" spans="1:7" x14ac:dyDescent="0.25">
      <c r="A22471" s="108" t="str">
        <f t="shared" si="351"/>
        <v>RO_1991_NATIONAL TOTAL_PM2.5</v>
      </c>
      <c r="B22471" s="113" t="s">
        <v>170</v>
      </c>
      <c r="C22471" s="113">
        <v>1991</v>
      </c>
      <c r="D22471" s="113" t="s">
        <v>122</v>
      </c>
      <c r="E22471" s="113" t="s">
        <v>203</v>
      </c>
      <c r="F22471" s="113" t="s">
        <v>200</v>
      </c>
      <c r="G22471" s="113">
        <v>63.879445415303998</v>
      </c>
    </row>
    <row r="22472" spans="1:7" x14ac:dyDescent="0.25">
      <c r="A22472" s="108" t="str">
        <f t="shared" si="351"/>
        <v>RO_1991_NATIONAL TOTAL_Pb</v>
      </c>
      <c r="B22472" s="113" t="s">
        <v>170</v>
      </c>
      <c r="C22472" s="113">
        <v>1991</v>
      </c>
      <c r="D22472" s="113" t="s">
        <v>122</v>
      </c>
      <c r="E22472" s="113" t="s">
        <v>125</v>
      </c>
      <c r="F22472" s="113" t="s">
        <v>200</v>
      </c>
      <c r="G22472" s="113">
        <v>0.45928113251979302</v>
      </c>
    </row>
    <row r="22473" spans="1:7" x14ac:dyDescent="0.25">
      <c r="A22473" s="108" t="str">
        <f t="shared" si="351"/>
        <v>RO_1991_NATIONAL TOTAL_Cd</v>
      </c>
      <c r="B22473" s="113" t="s">
        <v>170</v>
      </c>
      <c r="C22473" s="113">
        <v>1991</v>
      </c>
      <c r="D22473" s="113" t="s">
        <v>122</v>
      </c>
      <c r="E22473" s="113" t="s">
        <v>126</v>
      </c>
      <c r="F22473" s="113" t="s">
        <v>200</v>
      </c>
      <c r="G22473" s="113">
        <v>4.0246917919844498E-3</v>
      </c>
    </row>
    <row r="22474" spans="1:7" x14ac:dyDescent="0.25">
      <c r="A22474" s="108" t="str">
        <f t="shared" si="351"/>
        <v>RO_1991_NATIONAL TOTAL_Hg</v>
      </c>
      <c r="B22474" s="113" t="s">
        <v>170</v>
      </c>
      <c r="C22474" s="113">
        <v>1991</v>
      </c>
      <c r="D22474" s="113" t="s">
        <v>122</v>
      </c>
      <c r="E22474" s="113" t="s">
        <v>127</v>
      </c>
      <c r="F22474" s="113" t="s">
        <v>200</v>
      </c>
      <c r="G22474" s="113">
        <v>3.2569997418128E-3</v>
      </c>
    </row>
    <row r="22475" spans="1:7" x14ac:dyDescent="0.25">
      <c r="A22475" s="108" t="str">
        <f t="shared" si="351"/>
        <v>RO_1991_NATIONAL TOTAL_DIOX</v>
      </c>
      <c r="B22475" s="113" t="s">
        <v>170</v>
      </c>
      <c r="C22475" s="113">
        <v>1991</v>
      </c>
      <c r="D22475" s="113" t="s">
        <v>122</v>
      </c>
      <c r="E22475" s="113" t="s">
        <v>128</v>
      </c>
      <c r="F22475" s="113" t="s">
        <v>200</v>
      </c>
      <c r="G22475" s="150">
        <v>2.2101650313297999E-7</v>
      </c>
    </row>
    <row r="22476" spans="1:7" x14ac:dyDescent="0.25">
      <c r="A22476" s="108" t="str">
        <f t="shared" si="351"/>
        <v>RO_1991_NATIONAL TOTAL_PAH</v>
      </c>
      <c r="B22476" s="113" t="s">
        <v>170</v>
      </c>
      <c r="C22476" s="113">
        <v>1991</v>
      </c>
      <c r="D22476" s="113" t="s">
        <v>122</v>
      </c>
      <c r="E22476" s="113" t="s">
        <v>129</v>
      </c>
      <c r="F22476" s="113" t="s">
        <v>200</v>
      </c>
      <c r="G22476" s="113">
        <v>5.43755835753056E-2</v>
      </c>
    </row>
    <row r="22477" spans="1:7" x14ac:dyDescent="0.25">
      <c r="A22477" s="108" t="str">
        <f t="shared" si="351"/>
        <v>RO_1991_NATIONAL TOTAL_HCB</v>
      </c>
      <c r="B22477" s="113" t="s">
        <v>170</v>
      </c>
      <c r="C22477" s="113">
        <v>1991</v>
      </c>
      <c r="D22477" s="113" t="s">
        <v>122</v>
      </c>
      <c r="E22477" s="113" t="s">
        <v>130</v>
      </c>
      <c r="F22477" s="113" t="s">
        <v>200</v>
      </c>
      <c r="G22477" s="150">
        <v>2.5779027753031301E-6</v>
      </c>
    </row>
    <row r="22478" spans="1:7" x14ac:dyDescent="0.25">
      <c r="A22478" s="108" t="str">
        <f t="shared" si="351"/>
        <v>RO_1991_NATIONAL TOTAL_PCB</v>
      </c>
      <c r="B22478" s="113" t="s">
        <v>170</v>
      </c>
      <c r="C22478" s="113">
        <v>1991</v>
      </c>
      <c r="D22478" s="113" t="s">
        <v>122</v>
      </c>
      <c r="E22478" s="113" t="s">
        <v>259</v>
      </c>
      <c r="F22478" s="113" t="s">
        <v>200</v>
      </c>
      <c r="G22478" s="150">
        <v>4.5430382153029697E-5</v>
      </c>
    </row>
    <row r="22479" spans="1:7" x14ac:dyDescent="0.25">
      <c r="A22479" s="108" t="str">
        <f t="shared" si="351"/>
        <v>RO_1991_1A3(FS)_NOx</v>
      </c>
      <c r="B22479" s="113" t="s">
        <v>170</v>
      </c>
      <c r="C22479" s="113">
        <v>1991</v>
      </c>
      <c r="D22479" s="113" t="s">
        <v>132</v>
      </c>
      <c r="E22479" s="113" t="s">
        <v>199</v>
      </c>
      <c r="F22479" s="113" t="s">
        <v>200</v>
      </c>
      <c r="G22479" s="113">
        <v>82.274843515415796</v>
      </c>
    </row>
    <row r="22480" spans="1:7" x14ac:dyDescent="0.25">
      <c r="A22480" s="108" t="str">
        <f t="shared" si="351"/>
        <v>RO_1991_1A3(FS)_NMVOC</v>
      </c>
      <c r="B22480" s="113" t="s">
        <v>170</v>
      </c>
      <c r="C22480" s="113">
        <v>1991</v>
      </c>
      <c r="D22480" s="113" t="s">
        <v>132</v>
      </c>
      <c r="E22480" s="113" t="s">
        <v>123</v>
      </c>
      <c r="F22480" s="113" t="s">
        <v>200</v>
      </c>
      <c r="G22480" s="113">
        <v>72.283586942939806</v>
      </c>
    </row>
    <row r="22481" spans="1:7" x14ac:dyDescent="0.25">
      <c r="A22481" s="108" t="str">
        <f t="shared" si="351"/>
        <v>RO_1991_1A3(FS)_SOx</v>
      </c>
      <c r="B22481" s="113" t="s">
        <v>170</v>
      </c>
      <c r="C22481" s="113">
        <v>1991</v>
      </c>
      <c r="D22481" s="113" t="s">
        <v>132</v>
      </c>
      <c r="E22481" s="113" t="s">
        <v>201</v>
      </c>
      <c r="F22481" s="113" t="s">
        <v>200</v>
      </c>
      <c r="G22481" s="113">
        <v>1.3055290731000899</v>
      </c>
    </row>
    <row r="22482" spans="1:7" x14ac:dyDescent="0.25">
      <c r="A22482" s="108" t="str">
        <f t="shared" si="351"/>
        <v>RO_1991_1A3(FS)_NH3</v>
      </c>
      <c r="B22482" s="113" t="s">
        <v>170</v>
      </c>
      <c r="C22482" s="113">
        <v>1991</v>
      </c>
      <c r="D22482" s="113" t="s">
        <v>132</v>
      </c>
      <c r="E22482" s="113" t="s">
        <v>124</v>
      </c>
      <c r="F22482" s="113" t="s">
        <v>200</v>
      </c>
      <c r="G22482" s="113">
        <v>2.3407917047846101</v>
      </c>
    </row>
    <row r="22483" spans="1:7" x14ac:dyDescent="0.25">
      <c r="A22483" s="108" t="str">
        <f t="shared" si="351"/>
        <v>RO_1991_1A3(FS)_PM2.5</v>
      </c>
      <c r="B22483" s="113" t="s">
        <v>170</v>
      </c>
      <c r="C22483" s="113">
        <v>1991</v>
      </c>
      <c r="D22483" s="113" t="s">
        <v>132</v>
      </c>
      <c r="E22483" s="113" t="s">
        <v>203</v>
      </c>
      <c r="F22483" s="113" t="s">
        <v>200</v>
      </c>
      <c r="G22483" s="113">
        <v>2.2605284064025502</v>
      </c>
    </row>
    <row r="22484" spans="1:7" x14ac:dyDescent="0.25">
      <c r="A22484" s="108" t="str">
        <f t="shared" si="351"/>
        <v>RO_1991_3D_NOx</v>
      </c>
      <c r="B22484" s="113" t="s">
        <v>170</v>
      </c>
      <c r="C22484" s="113">
        <v>1991</v>
      </c>
      <c r="D22484" s="113" t="s">
        <v>206</v>
      </c>
      <c r="E22484" s="113" t="s">
        <v>199</v>
      </c>
      <c r="F22484" s="113" t="s">
        <v>200</v>
      </c>
      <c r="G22484" s="113">
        <v>25.996089016590101</v>
      </c>
    </row>
    <row r="22485" spans="1:7" x14ac:dyDescent="0.25">
      <c r="A22485" s="108" t="str">
        <f t="shared" si="351"/>
        <v>RO_1992_NATIONAL TOTAL_NOx</v>
      </c>
      <c r="B22485" s="113" t="s">
        <v>170</v>
      </c>
      <c r="C22485" s="113">
        <v>1992</v>
      </c>
      <c r="D22485" s="113" t="s">
        <v>122</v>
      </c>
      <c r="E22485" s="113" t="s">
        <v>199</v>
      </c>
      <c r="F22485" s="113" t="s">
        <v>200</v>
      </c>
      <c r="G22485" s="113">
        <v>410.39184593657302</v>
      </c>
    </row>
    <row r="22486" spans="1:7" x14ac:dyDescent="0.25">
      <c r="A22486" s="108" t="str">
        <f t="shared" si="351"/>
        <v>RO_1992_NATIONAL TOTAL_NMVOC</v>
      </c>
      <c r="B22486" s="113" t="s">
        <v>170</v>
      </c>
      <c r="C22486" s="113">
        <v>1992</v>
      </c>
      <c r="D22486" s="113" t="s">
        <v>122</v>
      </c>
      <c r="E22486" s="113" t="s">
        <v>123</v>
      </c>
      <c r="F22486" s="113" t="s">
        <v>200</v>
      </c>
      <c r="G22486" s="113">
        <v>338.17482315964799</v>
      </c>
    </row>
    <row r="22487" spans="1:7" x14ac:dyDescent="0.25">
      <c r="A22487" s="108" t="str">
        <f t="shared" si="351"/>
        <v>RO_1992_NATIONAL TOTAL_SOx</v>
      </c>
      <c r="B22487" s="113" t="s">
        <v>170</v>
      </c>
      <c r="C22487" s="113">
        <v>1992</v>
      </c>
      <c r="D22487" s="113" t="s">
        <v>122</v>
      </c>
      <c r="E22487" s="113" t="s">
        <v>201</v>
      </c>
      <c r="F22487" s="113" t="s">
        <v>200</v>
      </c>
      <c r="G22487" s="113">
        <v>697.00549317731202</v>
      </c>
    </row>
    <row r="22488" spans="1:7" x14ac:dyDescent="0.25">
      <c r="A22488" s="108" t="str">
        <f t="shared" si="351"/>
        <v>RO_1992_NATIONAL TOTAL_NH3</v>
      </c>
      <c r="B22488" s="113" t="s">
        <v>170</v>
      </c>
      <c r="C22488" s="113">
        <v>1992</v>
      </c>
      <c r="D22488" s="113" t="s">
        <v>122</v>
      </c>
      <c r="E22488" s="113" t="s">
        <v>124</v>
      </c>
      <c r="F22488" s="113" t="s">
        <v>200</v>
      </c>
      <c r="G22488" s="113">
        <v>230.13466990826299</v>
      </c>
    </row>
    <row r="22489" spans="1:7" x14ac:dyDescent="0.25">
      <c r="A22489" s="108" t="str">
        <f t="shared" si="351"/>
        <v>RO_1992_NATIONAL TOTAL_PM2.5</v>
      </c>
      <c r="B22489" s="113" t="s">
        <v>170</v>
      </c>
      <c r="C22489" s="113">
        <v>1992</v>
      </c>
      <c r="D22489" s="113" t="s">
        <v>122</v>
      </c>
      <c r="E22489" s="113" t="s">
        <v>203</v>
      </c>
      <c r="F22489" s="113" t="s">
        <v>200</v>
      </c>
      <c r="G22489" s="113">
        <v>62.344269988530101</v>
      </c>
    </row>
    <row r="22490" spans="1:7" x14ac:dyDescent="0.25">
      <c r="A22490" s="108" t="str">
        <f t="shared" si="351"/>
        <v>RO_1992_NATIONAL TOTAL_Pb</v>
      </c>
      <c r="B22490" s="113" t="s">
        <v>170</v>
      </c>
      <c r="C22490" s="113">
        <v>1992</v>
      </c>
      <c r="D22490" s="113" t="s">
        <v>122</v>
      </c>
      <c r="E22490" s="113" t="s">
        <v>125</v>
      </c>
      <c r="F22490" s="113" t="s">
        <v>200</v>
      </c>
      <c r="G22490" s="113">
        <v>0.323625109068508</v>
      </c>
    </row>
    <row r="22491" spans="1:7" x14ac:dyDescent="0.25">
      <c r="A22491" s="108" t="str">
        <f t="shared" si="351"/>
        <v>RO_1992_NATIONAL TOTAL_Cd</v>
      </c>
      <c r="B22491" s="113" t="s">
        <v>170</v>
      </c>
      <c r="C22491" s="113">
        <v>1992</v>
      </c>
      <c r="D22491" s="113" t="s">
        <v>122</v>
      </c>
      <c r="E22491" s="113" t="s">
        <v>126</v>
      </c>
      <c r="F22491" s="113" t="s">
        <v>200</v>
      </c>
      <c r="G22491" s="113">
        <v>3.4829090626398401E-3</v>
      </c>
    </row>
    <row r="22492" spans="1:7" x14ac:dyDescent="0.25">
      <c r="A22492" s="108" t="str">
        <f t="shared" si="351"/>
        <v>RO_1992_NATIONAL TOTAL_Hg</v>
      </c>
      <c r="B22492" s="113" t="s">
        <v>170</v>
      </c>
      <c r="C22492" s="113">
        <v>1992</v>
      </c>
      <c r="D22492" s="113" t="s">
        <v>122</v>
      </c>
      <c r="E22492" s="113" t="s">
        <v>127</v>
      </c>
      <c r="F22492" s="113" t="s">
        <v>200</v>
      </c>
      <c r="G22492" s="113">
        <v>2.5242259814662201E-3</v>
      </c>
    </row>
    <row r="22493" spans="1:7" x14ac:dyDescent="0.25">
      <c r="A22493" s="108" t="str">
        <f t="shared" si="351"/>
        <v>RO_1992_NATIONAL TOTAL_DIOX</v>
      </c>
      <c r="B22493" s="113" t="s">
        <v>170</v>
      </c>
      <c r="C22493" s="113">
        <v>1992</v>
      </c>
      <c r="D22493" s="113" t="s">
        <v>122</v>
      </c>
      <c r="E22493" s="113" t="s">
        <v>128</v>
      </c>
      <c r="F22493" s="113" t="s">
        <v>200</v>
      </c>
      <c r="G22493" s="150">
        <v>2.0191024927895401E-7</v>
      </c>
    </row>
    <row r="22494" spans="1:7" x14ac:dyDescent="0.25">
      <c r="A22494" s="108" t="str">
        <f t="shared" si="351"/>
        <v>RO_1992_NATIONAL TOTAL_PAH</v>
      </c>
      <c r="B22494" s="113" t="s">
        <v>170</v>
      </c>
      <c r="C22494" s="113">
        <v>1992</v>
      </c>
      <c r="D22494" s="113" t="s">
        <v>122</v>
      </c>
      <c r="E22494" s="113" t="s">
        <v>129</v>
      </c>
      <c r="F22494" s="113" t="s">
        <v>200</v>
      </c>
      <c r="G22494" s="113">
        <v>4.3714773070105503E-2</v>
      </c>
    </row>
    <row r="22495" spans="1:7" x14ac:dyDescent="0.25">
      <c r="A22495" s="108" t="str">
        <f t="shared" si="351"/>
        <v>RO_1992_NATIONAL TOTAL_HCB</v>
      </c>
      <c r="B22495" s="113" t="s">
        <v>170</v>
      </c>
      <c r="C22495" s="113">
        <v>1992</v>
      </c>
      <c r="D22495" s="113" t="s">
        <v>122</v>
      </c>
      <c r="E22495" s="113" t="s">
        <v>130</v>
      </c>
      <c r="F22495" s="113" t="s">
        <v>200</v>
      </c>
      <c r="G22495" s="150">
        <v>2.6974146054423902E-6</v>
      </c>
    </row>
    <row r="22496" spans="1:7" x14ac:dyDescent="0.25">
      <c r="A22496" s="108" t="str">
        <f t="shared" si="351"/>
        <v>RO_1992_NATIONAL TOTAL_PCB</v>
      </c>
      <c r="B22496" s="113" t="s">
        <v>170</v>
      </c>
      <c r="C22496" s="113">
        <v>1992</v>
      </c>
      <c r="D22496" s="113" t="s">
        <v>122</v>
      </c>
      <c r="E22496" s="113" t="s">
        <v>259</v>
      </c>
      <c r="F22496" s="113" t="s">
        <v>200</v>
      </c>
      <c r="G22496" s="150">
        <v>3.4248616512314502E-5</v>
      </c>
    </row>
    <row r="22497" spans="1:7" x14ac:dyDescent="0.25">
      <c r="A22497" s="108" t="str">
        <f t="shared" si="351"/>
        <v>RO_1992_1A3(FS)_NOx</v>
      </c>
      <c r="B22497" s="113" t="s">
        <v>170</v>
      </c>
      <c r="C22497" s="113">
        <v>1992</v>
      </c>
      <c r="D22497" s="113" t="s">
        <v>132</v>
      </c>
      <c r="E22497" s="113" t="s">
        <v>199</v>
      </c>
      <c r="F22497" s="113" t="s">
        <v>200</v>
      </c>
      <c r="G22497" s="113">
        <v>80.575890030822293</v>
      </c>
    </row>
    <row r="22498" spans="1:7" x14ac:dyDescent="0.25">
      <c r="A22498" s="108" t="str">
        <f t="shared" si="351"/>
        <v>RO_1992_1A3(FS)_NMVOC</v>
      </c>
      <c r="B22498" s="113" t="s">
        <v>170</v>
      </c>
      <c r="C22498" s="113">
        <v>1992</v>
      </c>
      <c r="D22498" s="113" t="s">
        <v>132</v>
      </c>
      <c r="E22498" s="113" t="s">
        <v>123</v>
      </c>
      <c r="F22498" s="113" t="s">
        <v>200</v>
      </c>
      <c r="G22498" s="113">
        <v>53.988871550495404</v>
      </c>
    </row>
    <row r="22499" spans="1:7" x14ac:dyDescent="0.25">
      <c r="A22499" s="108" t="str">
        <f t="shared" si="351"/>
        <v>RO_1992_1A3(FS)_SOx</v>
      </c>
      <c r="B22499" s="113" t="s">
        <v>170</v>
      </c>
      <c r="C22499" s="113">
        <v>1992</v>
      </c>
      <c r="D22499" s="113" t="s">
        <v>132</v>
      </c>
      <c r="E22499" s="113" t="s">
        <v>201</v>
      </c>
      <c r="F22499" s="113" t="s">
        <v>200</v>
      </c>
      <c r="G22499" s="113">
        <v>1.48667013637881</v>
      </c>
    </row>
    <row r="22500" spans="1:7" x14ac:dyDescent="0.25">
      <c r="A22500" s="108" t="str">
        <f t="shared" si="351"/>
        <v>RO_1992_1A3(FS)_NH3</v>
      </c>
      <c r="B22500" s="113" t="s">
        <v>170</v>
      </c>
      <c r="C22500" s="113">
        <v>1992</v>
      </c>
      <c r="D22500" s="113" t="s">
        <v>132</v>
      </c>
      <c r="E22500" s="113" t="s">
        <v>124</v>
      </c>
      <c r="F22500" s="113" t="s">
        <v>200</v>
      </c>
      <c r="G22500" s="113">
        <v>1.47826757408333</v>
      </c>
    </row>
    <row r="22501" spans="1:7" x14ac:dyDescent="0.25">
      <c r="A22501" s="108" t="str">
        <f t="shared" si="351"/>
        <v>RO_1992_1A3(FS)_PM2.5</v>
      </c>
      <c r="B22501" s="113" t="s">
        <v>170</v>
      </c>
      <c r="C22501" s="113">
        <v>1992</v>
      </c>
      <c r="D22501" s="113" t="s">
        <v>132</v>
      </c>
      <c r="E22501" s="113" t="s">
        <v>203</v>
      </c>
      <c r="F22501" s="113" t="s">
        <v>200</v>
      </c>
      <c r="G22501" s="113">
        <v>3.0517972276980698</v>
      </c>
    </row>
    <row r="22502" spans="1:7" x14ac:dyDescent="0.25">
      <c r="A22502" s="108" t="str">
        <f t="shared" si="351"/>
        <v>RO_1992_3D_NOx</v>
      </c>
      <c r="B22502" s="113" t="s">
        <v>170</v>
      </c>
      <c r="C22502" s="113">
        <v>1992</v>
      </c>
      <c r="D22502" s="113" t="s">
        <v>206</v>
      </c>
      <c r="E22502" s="113" t="s">
        <v>199</v>
      </c>
      <c r="F22502" s="113" t="s">
        <v>200</v>
      </c>
      <c r="G22502" s="113">
        <v>23.432331027198099</v>
      </c>
    </row>
    <row r="22503" spans="1:7" x14ac:dyDescent="0.25">
      <c r="A22503" s="108" t="str">
        <f t="shared" si="351"/>
        <v>RO_1993_NATIONAL TOTAL_NOx</v>
      </c>
      <c r="B22503" s="113" t="s">
        <v>170</v>
      </c>
      <c r="C22503" s="113">
        <v>1993</v>
      </c>
      <c r="D22503" s="113" t="s">
        <v>122</v>
      </c>
      <c r="E22503" s="113" t="s">
        <v>199</v>
      </c>
      <c r="F22503" s="113" t="s">
        <v>200</v>
      </c>
      <c r="G22503" s="113">
        <v>369.61126737124499</v>
      </c>
    </row>
    <row r="22504" spans="1:7" x14ac:dyDescent="0.25">
      <c r="A22504" s="108" t="str">
        <f t="shared" si="351"/>
        <v>RO_1993_NATIONAL TOTAL_NMVOC</v>
      </c>
      <c r="B22504" s="113" t="s">
        <v>170</v>
      </c>
      <c r="C22504" s="113">
        <v>1993</v>
      </c>
      <c r="D22504" s="113" t="s">
        <v>122</v>
      </c>
      <c r="E22504" s="113" t="s">
        <v>123</v>
      </c>
      <c r="F22504" s="113" t="s">
        <v>200</v>
      </c>
      <c r="G22504" s="113">
        <v>317.41324647584003</v>
      </c>
    </row>
    <row r="22505" spans="1:7" x14ac:dyDescent="0.25">
      <c r="A22505" s="108" t="str">
        <f t="shared" si="351"/>
        <v>RO_1993_NATIONAL TOTAL_SOx</v>
      </c>
      <c r="B22505" s="113" t="s">
        <v>170</v>
      </c>
      <c r="C22505" s="113">
        <v>1993</v>
      </c>
      <c r="D22505" s="113" t="s">
        <v>122</v>
      </c>
      <c r="E22505" s="113" t="s">
        <v>201</v>
      </c>
      <c r="F22505" s="113" t="s">
        <v>200</v>
      </c>
      <c r="G22505" s="113">
        <v>699.73236260471299</v>
      </c>
    </row>
    <row r="22506" spans="1:7" x14ac:dyDescent="0.25">
      <c r="A22506" s="108" t="str">
        <f t="shared" si="351"/>
        <v>RO_1993_NATIONAL TOTAL_NH3</v>
      </c>
      <c r="B22506" s="113" t="s">
        <v>170</v>
      </c>
      <c r="C22506" s="113">
        <v>1993</v>
      </c>
      <c r="D22506" s="113" t="s">
        <v>122</v>
      </c>
      <c r="E22506" s="113" t="s">
        <v>124</v>
      </c>
      <c r="F22506" s="113" t="s">
        <v>200</v>
      </c>
      <c r="G22506" s="113">
        <v>226.840061484377</v>
      </c>
    </row>
    <row r="22507" spans="1:7" x14ac:dyDescent="0.25">
      <c r="A22507" s="108" t="str">
        <f t="shared" si="351"/>
        <v>RO_1993_NATIONAL TOTAL_PM2.5</v>
      </c>
      <c r="B22507" s="113" t="s">
        <v>170</v>
      </c>
      <c r="C22507" s="113">
        <v>1993</v>
      </c>
      <c r="D22507" s="113" t="s">
        <v>122</v>
      </c>
      <c r="E22507" s="113" t="s">
        <v>203</v>
      </c>
      <c r="F22507" s="113" t="s">
        <v>200</v>
      </c>
      <c r="G22507" s="113">
        <v>64.885769481607397</v>
      </c>
    </row>
    <row r="22508" spans="1:7" x14ac:dyDescent="0.25">
      <c r="A22508" s="108" t="str">
        <f t="shared" si="351"/>
        <v>RO_1993_NATIONAL TOTAL_Pb</v>
      </c>
      <c r="B22508" s="113" t="s">
        <v>170</v>
      </c>
      <c r="C22508" s="113">
        <v>1993</v>
      </c>
      <c r="D22508" s="113" t="s">
        <v>122</v>
      </c>
      <c r="E22508" s="113" t="s">
        <v>125</v>
      </c>
      <c r="F22508" s="113" t="s">
        <v>200</v>
      </c>
      <c r="G22508" s="113">
        <v>0.341379398928641</v>
      </c>
    </row>
    <row r="22509" spans="1:7" x14ac:dyDescent="0.25">
      <c r="A22509" s="108" t="str">
        <f t="shared" si="351"/>
        <v>RO_1993_NATIONAL TOTAL_Cd</v>
      </c>
      <c r="B22509" s="113" t="s">
        <v>170</v>
      </c>
      <c r="C22509" s="113">
        <v>1993</v>
      </c>
      <c r="D22509" s="113" t="s">
        <v>122</v>
      </c>
      <c r="E22509" s="113" t="s">
        <v>126</v>
      </c>
      <c r="F22509" s="113" t="s">
        <v>200</v>
      </c>
      <c r="G22509" s="113">
        <v>3.6173273804202301E-3</v>
      </c>
    </row>
    <row r="22510" spans="1:7" x14ac:dyDescent="0.25">
      <c r="A22510" s="108" t="str">
        <f t="shared" si="351"/>
        <v>RO_1993_NATIONAL TOTAL_Hg</v>
      </c>
      <c r="B22510" s="113" t="s">
        <v>170</v>
      </c>
      <c r="C22510" s="113">
        <v>1993</v>
      </c>
      <c r="D22510" s="113" t="s">
        <v>122</v>
      </c>
      <c r="E22510" s="113" t="s">
        <v>127</v>
      </c>
      <c r="F22510" s="113" t="s">
        <v>200</v>
      </c>
      <c r="G22510" s="113">
        <v>2.4296452361365398E-3</v>
      </c>
    </row>
    <row r="22511" spans="1:7" x14ac:dyDescent="0.25">
      <c r="A22511" s="108" t="str">
        <f t="shared" si="351"/>
        <v>RO_1993_NATIONAL TOTAL_DIOX</v>
      </c>
      <c r="B22511" s="113" t="s">
        <v>170</v>
      </c>
      <c r="C22511" s="113">
        <v>1993</v>
      </c>
      <c r="D22511" s="113" t="s">
        <v>122</v>
      </c>
      <c r="E22511" s="113" t="s">
        <v>128</v>
      </c>
      <c r="F22511" s="113" t="s">
        <v>200</v>
      </c>
      <c r="G22511" s="150">
        <v>2.04446106418276E-7</v>
      </c>
    </row>
    <row r="22512" spans="1:7" x14ac:dyDescent="0.25">
      <c r="A22512" s="108" t="str">
        <f t="shared" si="351"/>
        <v>RO_1993_NATIONAL TOTAL_PAH</v>
      </c>
      <c r="B22512" s="113" t="s">
        <v>170</v>
      </c>
      <c r="C22512" s="113">
        <v>1993</v>
      </c>
      <c r="D22512" s="113" t="s">
        <v>122</v>
      </c>
      <c r="E22512" s="113" t="s">
        <v>129</v>
      </c>
      <c r="F22512" s="113" t="s">
        <v>200</v>
      </c>
      <c r="G22512" s="113">
        <v>4.03887242127801E-2</v>
      </c>
    </row>
    <row r="22513" spans="1:7" x14ac:dyDescent="0.25">
      <c r="A22513" s="108" t="str">
        <f t="shared" si="351"/>
        <v>RO_1993_NATIONAL TOTAL_HCB</v>
      </c>
      <c r="B22513" s="113" t="s">
        <v>170</v>
      </c>
      <c r="C22513" s="113">
        <v>1993</v>
      </c>
      <c r="D22513" s="113" t="s">
        <v>122</v>
      </c>
      <c r="E22513" s="113" t="s">
        <v>130</v>
      </c>
      <c r="F22513" s="113" t="s">
        <v>200</v>
      </c>
      <c r="G22513" s="150">
        <v>2.7950568699381901E-6</v>
      </c>
    </row>
    <row r="22514" spans="1:7" x14ac:dyDescent="0.25">
      <c r="A22514" s="108" t="str">
        <f t="shared" si="351"/>
        <v>RO_1993_NATIONAL TOTAL_PCB</v>
      </c>
      <c r="B22514" s="113" t="s">
        <v>170</v>
      </c>
      <c r="C22514" s="113">
        <v>1993</v>
      </c>
      <c r="D22514" s="113" t="s">
        <v>122</v>
      </c>
      <c r="E22514" s="113" t="s">
        <v>259</v>
      </c>
      <c r="F22514" s="113" t="s">
        <v>200</v>
      </c>
      <c r="G22514" s="150">
        <v>3.0897415874679602E-5</v>
      </c>
    </row>
    <row r="22515" spans="1:7" x14ac:dyDescent="0.25">
      <c r="A22515" s="108" t="str">
        <f t="shared" si="351"/>
        <v>RO_1993_1A3(FS)_NOx</v>
      </c>
      <c r="B22515" s="113" t="s">
        <v>170</v>
      </c>
      <c r="C22515" s="113">
        <v>1993</v>
      </c>
      <c r="D22515" s="113" t="s">
        <v>132</v>
      </c>
      <c r="E22515" s="113" t="s">
        <v>199</v>
      </c>
      <c r="F22515" s="113" t="s">
        <v>200</v>
      </c>
      <c r="G22515" s="113">
        <v>69.109303840104701</v>
      </c>
    </row>
    <row r="22516" spans="1:7" x14ac:dyDescent="0.25">
      <c r="A22516" s="108" t="str">
        <f t="shared" si="351"/>
        <v>RO_1993_1A3(FS)_NMVOC</v>
      </c>
      <c r="B22516" s="113" t="s">
        <v>170</v>
      </c>
      <c r="C22516" s="113">
        <v>1993</v>
      </c>
      <c r="D22516" s="113" t="s">
        <v>132</v>
      </c>
      <c r="E22516" s="113" t="s">
        <v>123</v>
      </c>
      <c r="F22516" s="113" t="s">
        <v>200</v>
      </c>
      <c r="G22516" s="113">
        <v>48.615428258180003</v>
      </c>
    </row>
    <row r="22517" spans="1:7" x14ac:dyDescent="0.25">
      <c r="A22517" s="108" t="str">
        <f t="shared" si="351"/>
        <v>RO_1993_1A3(FS)_SOx</v>
      </c>
      <c r="B22517" s="113" t="s">
        <v>170</v>
      </c>
      <c r="C22517" s="113">
        <v>1993</v>
      </c>
      <c r="D22517" s="113" t="s">
        <v>132</v>
      </c>
      <c r="E22517" s="113" t="s">
        <v>201</v>
      </c>
      <c r="F22517" s="113" t="s">
        <v>200</v>
      </c>
      <c r="G22517" s="113">
        <v>1.2869305009916401</v>
      </c>
    </row>
    <row r="22518" spans="1:7" x14ac:dyDescent="0.25">
      <c r="A22518" s="108" t="str">
        <f t="shared" si="351"/>
        <v>RO_1993_1A3(FS)_NH3</v>
      </c>
      <c r="B22518" s="113" t="s">
        <v>170</v>
      </c>
      <c r="C22518" s="113">
        <v>1993</v>
      </c>
      <c r="D22518" s="113" t="s">
        <v>132</v>
      </c>
      <c r="E22518" s="113" t="s">
        <v>124</v>
      </c>
      <c r="F22518" s="113" t="s">
        <v>200</v>
      </c>
      <c r="G22518" s="113">
        <v>1.23151359030643</v>
      </c>
    </row>
    <row r="22519" spans="1:7" x14ac:dyDescent="0.25">
      <c r="A22519" s="108" t="str">
        <f t="shared" si="351"/>
        <v>RO_1993_1A3(FS)_PM2.5</v>
      </c>
      <c r="B22519" s="113" t="s">
        <v>170</v>
      </c>
      <c r="C22519" s="113">
        <v>1993</v>
      </c>
      <c r="D22519" s="113" t="s">
        <v>132</v>
      </c>
      <c r="E22519" s="113" t="s">
        <v>203</v>
      </c>
      <c r="F22519" s="113" t="s">
        <v>200</v>
      </c>
      <c r="G22519" s="113">
        <v>2.6383452317997098</v>
      </c>
    </row>
    <row r="22520" spans="1:7" x14ac:dyDescent="0.25">
      <c r="A22520" s="108" t="str">
        <f t="shared" si="351"/>
        <v>RO_1993_3D_NOx</v>
      </c>
      <c r="B22520" s="113" t="s">
        <v>170</v>
      </c>
      <c r="C22520" s="113">
        <v>1993</v>
      </c>
      <c r="D22520" s="113" t="s">
        <v>206</v>
      </c>
      <c r="E22520" s="113" t="s">
        <v>199</v>
      </c>
      <c r="F22520" s="113" t="s">
        <v>200</v>
      </c>
      <c r="G22520" s="113">
        <v>26.142742920107601</v>
      </c>
    </row>
    <row r="22521" spans="1:7" x14ac:dyDescent="0.25">
      <c r="A22521" s="108" t="str">
        <f t="shared" si="351"/>
        <v>RO_1994_NATIONAL TOTAL_NOx</v>
      </c>
      <c r="B22521" s="113" t="s">
        <v>170</v>
      </c>
      <c r="C22521" s="113">
        <v>1994</v>
      </c>
      <c r="D22521" s="113" t="s">
        <v>122</v>
      </c>
      <c r="E22521" s="113" t="s">
        <v>199</v>
      </c>
      <c r="F22521" s="113" t="s">
        <v>200</v>
      </c>
      <c r="G22521" s="113">
        <v>371.45646285285801</v>
      </c>
    </row>
    <row r="22522" spans="1:7" x14ac:dyDescent="0.25">
      <c r="A22522" s="108" t="str">
        <f t="shared" si="351"/>
        <v>RO_1994_NATIONAL TOTAL_NMVOC</v>
      </c>
      <c r="B22522" s="113" t="s">
        <v>170</v>
      </c>
      <c r="C22522" s="113">
        <v>1994</v>
      </c>
      <c r="D22522" s="113" t="s">
        <v>122</v>
      </c>
      <c r="E22522" s="113" t="s">
        <v>123</v>
      </c>
      <c r="F22522" s="113" t="s">
        <v>200</v>
      </c>
      <c r="G22522" s="113">
        <v>321.954839241017</v>
      </c>
    </row>
    <row r="22523" spans="1:7" x14ac:dyDescent="0.25">
      <c r="A22523" s="108" t="str">
        <f t="shared" si="351"/>
        <v>RO_1994_NATIONAL TOTAL_SOx</v>
      </c>
      <c r="B22523" s="113" t="s">
        <v>170</v>
      </c>
      <c r="C22523" s="113">
        <v>1994</v>
      </c>
      <c r="D22523" s="113" t="s">
        <v>122</v>
      </c>
      <c r="E22523" s="113" t="s">
        <v>201</v>
      </c>
      <c r="F22523" s="113" t="s">
        <v>200</v>
      </c>
      <c r="G22523" s="113">
        <v>665.39942578037301</v>
      </c>
    </row>
    <row r="22524" spans="1:7" x14ac:dyDescent="0.25">
      <c r="A22524" s="108" t="str">
        <f t="shared" si="351"/>
        <v>RO_1994_NATIONAL TOTAL_NH3</v>
      </c>
      <c r="B22524" s="113" t="s">
        <v>170</v>
      </c>
      <c r="C22524" s="113">
        <v>1994</v>
      </c>
      <c r="D22524" s="113" t="s">
        <v>122</v>
      </c>
      <c r="E22524" s="113" t="s">
        <v>124</v>
      </c>
      <c r="F22524" s="113" t="s">
        <v>200</v>
      </c>
      <c r="G22524" s="113">
        <v>213.03258666314801</v>
      </c>
    </row>
    <row r="22525" spans="1:7" x14ac:dyDescent="0.25">
      <c r="A22525" s="108" t="str">
        <f t="shared" si="351"/>
        <v>RO_1994_NATIONAL TOTAL_PM2.5</v>
      </c>
      <c r="B22525" s="113" t="s">
        <v>170</v>
      </c>
      <c r="C22525" s="113">
        <v>1994</v>
      </c>
      <c r="D22525" s="113" t="s">
        <v>122</v>
      </c>
      <c r="E22525" s="113" t="s">
        <v>203</v>
      </c>
      <c r="F22525" s="113" t="s">
        <v>200</v>
      </c>
      <c r="G22525" s="113">
        <v>67.980632996851099</v>
      </c>
    </row>
    <row r="22526" spans="1:7" x14ac:dyDescent="0.25">
      <c r="A22526" s="108" t="str">
        <f t="shared" si="351"/>
        <v>RO_1994_NATIONAL TOTAL_Pb</v>
      </c>
      <c r="B22526" s="113" t="s">
        <v>170</v>
      </c>
      <c r="C22526" s="113">
        <v>1994</v>
      </c>
      <c r="D22526" s="113" t="s">
        <v>122</v>
      </c>
      <c r="E22526" s="113" t="s">
        <v>125</v>
      </c>
      <c r="F22526" s="113" t="s">
        <v>200</v>
      </c>
      <c r="G22526" s="113">
        <v>0.35949884179417002</v>
      </c>
    </row>
    <row r="22527" spans="1:7" x14ac:dyDescent="0.25">
      <c r="A22527" s="108" t="str">
        <f t="shared" si="351"/>
        <v>RO_1994_NATIONAL TOTAL_Cd</v>
      </c>
      <c r="B22527" s="113" t="s">
        <v>170</v>
      </c>
      <c r="C22527" s="113">
        <v>1994</v>
      </c>
      <c r="D22527" s="113" t="s">
        <v>122</v>
      </c>
      <c r="E22527" s="113" t="s">
        <v>126</v>
      </c>
      <c r="F22527" s="113" t="s">
        <v>200</v>
      </c>
      <c r="G22527" s="113">
        <v>3.6987239835062301E-3</v>
      </c>
    </row>
    <row r="22528" spans="1:7" x14ac:dyDescent="0.25">
      <c r="A22528" s="108" t="str">
        <f t="shared" si="351"/>
        <v>RO_1994_NATIONAL TOTAL_Hg</v>
      </c>
      <c r="B22528" s="113" t="s">
        <v>170</v>
      </c>
      <c r="C22528" s="113">
        <v>1994</v>
      </c>
      <c r="D22528" s="113" t="s">
        <v>122</v>
      </c>
      <c r="E22528" s="113" t="s">
        <v>127</v>
      </c>
      <c r="F22528" s="113" t="s">
        <v>200</v>
      </c>
      <c r="G22528" s="113">
        <v>2.48883740335375E-3</v>
      </c>
    </row>
    <row r="22529" spans="1:7" x14ac:dyDescent="0.25">
      <c r="A22529" s="108" t="str">
        <f t="shared" si="351"/>
        <v>RO_1994_NATIONAL TOTAL_DIOX</v>
      </c>
      <c r="B22529" s="113" t="s">
        <v>170</v>
      </c>
      <c r="C22529" s="113">
        <v>1994</v>
      </c>
      <c r="D22529" s="113" t="s">
        <v>122</v>
      </c>
      <c r="E22529" s="113" t="s">
        <v>128</v>
      </c>
      <c r="F22529" s="113" t="s">
        <v>200</v>
      </c>
      <c r="G22529" s="150">
        <v>2.11087313465153E-7</v>
      </c>
    </row>
    <row r="22530" spans="1:7" x14ac:dyDescent="0.25">
      <c r="A22530" s="108" t="str">
        <f t="shared" ref="A22530:A22593" si="352">CONCATENATE(B22530,"_",C22530,"_",D22530,"_",E22530)</f>
        <v>RO_1994_NATIONAL TOTAL_PAH</v>
      </c>
      <c r="B22530" s="113" t="s">
        <v>170</v>
      </c>
      <c r="C22530" s="113">
        <v>1994</v>
      </c>
      <c r="D22530" s="113" t="s">
        <v>122</v>
      </c>
      <c r="E22530" s="113" t="s">
        <v>129</v>
      </c>
      <c r="F22530" s="113" t="s">
        <v>200</v>
      </c>
      <c r="G22530" s="113">
        <v>3.9201078387877099E-2</v>
      </c>
    </row>
    <row r="22531" spans="1:7" x14ac:dyDescent="0.25">
      <c r="A22531" s="108" t="str">
        <f t="shared" si="352"/>
        <v>RO_1994_NATIONAL TOTAL_HCB</v>
      </c>
      <c r="B22531" s="113" t="s">
        <v>170</v>
      </c>
      <c r="C22531" s="113">
        <v>1994</v>
      </c>
      <c r="D22531" s="113" t="s">
        <v>122</v>
      </c>
      <c r="E22531" s="113" t="s">
        <v>130</v>
      </c>
      <c r="F22531" s="113" t="s">
        <v>200</v>
      </c>
      <c r="G22531" s="150">
        <v>2.79009017122538E-6</v>
      </c>
    </row>
    <row r="22532" spans="1:7" x14ac:dyDescent="0.25">
      <c r="A22532" s="108" t="str">
        <f t="shared" si="352"/>
        <v>RO_1994_NATIONAL TOTAL_PCB</v>
      </c>
      <c r="B22532" s="113" t="s">
        <v>170</v>
      </c>
      <c r="C22532" s="113">
        <v>1994</v>
      </c>
      <c r="D22532" s="113" t="s">
        <v>122</v>
      </c>
      <c r="E22532" s="113" t="s">
        <v>259</v>
      </c>
      <c r="F22532" s="113" t="s">
        <v>200</v>
      </c>
      <c r="G22532" s="150">
        <v>3.2142618802901103E-5</v>
      </c>
    </row>
    <row r="22533" spans="1:7" x14ac:dyDescent="0.25">
      <c r="A22533" s="108" t="str">
        <f t="shared" si="352"/>
        <v>RO_1994_1A3(FS)_NOx</v>
      </c>
      <c r="B22533" s="113" t="s">
        <v>170</v>
      </c>
      <c r="C22533" s="113">
        <v>1994</v>
      </c>
      <c r="D22533" s="113" t="s">
        <v>132</v>
      </c>
      <c r="E22533" s="113" t="s">
        <v>199</v>
      </c>
      <c r="F22533" s="113" t="s">
        <v>200</v>
      </c>
      <c r="G22533" s="113">
        <v>73.861502082078999</v>
      </c>
    </row>
    <row r="22534" spans="1:7" x14ac:dyDescent="0.25">
      <c r="A22534" s="108" t="str">
        <f t="shared" si="352"/>
        <v>RO_1994_1A3(FS)_NMVOC</v>
      </c>
      <c r="B22534" s="113" t="s">
        <v>170</v>
      </c>
      <c r="C22534" s="113">
        <v>1994</v>
      </c>
      <c r="D22534" s="113" t="s">
        <v>132</v>
      </c>
      <c r="E22534" s="113" t="s">
        <v>123</v>
      </c>
      <c r="F22534" s="113" t="s">
        <v>200</v>
      </c>
      <c r="G22534" s="113">
        <v>52.626626266462701</v>
      </c>
    </row>
    <row r="22535" spans="1:7" x14ac:dyDescent="0.25">
      <c r="A22535" s="108" t="str">
        <f t="shared" si="352"/>
        <v>RO_1994_1A3(FS)_SOx</v>
      </c>
      <c r="B22535" s="113" t="s">
        <v>170</v>
      </c>
      <c r="C22535" s="113">
        <v>1994</v>
      </c>
      <c r="D22535" s="113" t="s">
        <v>132</v>
      </c>
      <c r="E22535" s="113" t="s">
        <v>201</v>
      </c>
      <c r="F22535" s="113" t="s">
        <v>200</v>
      </c>
      <c r="G22535" s="113">
        <v>1.3792812113145601</v>
      </c>
    </row>
    <row r="22536" spans="1:7" x14ac:dyDescent="0.25">
      <c r="A22536" s="108" t="str">
        <f t="shared" si="352"/>
        <v>RO_1994_1A3(FS)_NH3</v>
      </c>
      <c r="B22536" s="113" t="s">
        <v>170</v>
      </c>
      <c r="C22536" s="113">
        <v>1994</v>
      </c>
      <c r="D22536" s="113" t="s">
        <v>132</v>
      </c>
      <c r="E22536" s="113" t="s">
        <v>124</v>
      </c>
      <c r="F22536" s="113" t="s">
        <v>200</v>
      </c>
      <c r="G22536" s="113">
        <v>1.31257619774983</v>
      </c>
    </row>
    <row r="22537" spans="1:7" x14ac:dyDescent="0.25">
      <c r="A22537" s="108" t="str">
        <f t="shared" si="352"/>
        <v>RO_1994_1A3(FS)_PM2.5</v>
      </c>
      <c r="B22537" s="113" t="s">
        <v>170</v>
      </c>
      <c r="C22537" s="113">
        <v>1994</v>
      </c>
      <c r="D22537" s="113" t="s">
        <v>132</v>
      </c>
      <c r="E22537" s="113" t="s">
        <v>203</v>
      </c>
      <c r="F22537" s="113" t="s">
        <v>200</v>
      </c>
      <c r="G22537" s="113">
        <v>2.7886443869251201</v>
      </c>
    </row>
    <row r="22538" spans="1:7" x14ac:dyDescent="0.25">
      <c r="A22538" s="108" t="str">
        <f t="shared" si="352"/>
        <v>RO_1994_3D_NOx</v>
      </c>
      <c r="B22538" s="113" t="s">
        <v>170</v>
      </c>
      <c r="C22538" s="113">
        <v>1994</v>
      </c>
      <c r="D22538" s="113" t="s">
        <v>206</v>
      </c>
      <c r="E22538" s="113" t="s">
        <v>199</v>
      </c>
      <c r="F22538" s="113" t="s">
        <v>200</v>
      </c>
      <c r="G22538" s="113">
        <v>23.993493937820499</v>
      </c>
    </row>
    <row r="22539" spans="1:7" x14ac:dyDescent="0.25">
      <c r="A22539" s="108" t="str">
        <f t="shared" si="352"/>
        <v>RO_1995_NATIONAL TOTAL_NOx</v>
      </c>
      <c r="B22539" s="113" t="s">
        <v>170</v>
      </c>
      <c r="C22539" s="113">
        <v>1995</v>
      </c>
      <c r="D22539" s="113" t="s">
        <v>122</v>
      </c>
      <c r="E22539" s="113" t="s">
        <v>199</v>
      </c>
      <c r="F22539" s="113" t="s">
        <v>200</v>
      </c>
      <c r="G22539" s="113">
        <v>373.77077783986499</v>
      </c>
    </row>
    <row r="22540" spans="1:7" x14ac:dyDescent="0.25">
      <c r="A22540" s="108" t="str">
        <f t="shared" si="352"/>
        <v>RO_1995_NATIONAL TOTAL_NMVOC</v>
      </c>
      <c r="B22540" s="113" t="s">
        <v>170</v>
      </c>
      <c r="C22540" s="113">
        <v>1995</v>
      </c>
      <c r="D22540" s="113" t="s">
        <v>122</v>
      </c>
      <c r="E22540" s="113" t="s">
        <v>123</v>
      </c>
      <c r="F22540" s="113" t="s">
        <v>200</v>
      </c>
      <c r="G22540" s="113">
        <v>331.61169897725603</v>
      </c>
    </row>
    <row r="22541" spans="1:7" x14ac:dyDescent="0.25">
      <c r="A22541" s="108" t="str">
        <f t="shared" si="352"/>
        <v>RO_1995_NATIONAL TOTAL_SOx</v>
      </c>
      <c r="B22541" s="113" t="s">
        <v>170</v>
      </c>
      <c r="C22541" s="113">
        <v>1995</v>
      </c>
      <c r="D22541" s="113" t="s">
        <v>122</v>
      </c>
      <c r="E22541" s="113" t="s">
        <v>201</v>
      </c>
      <c r="F22541" s="113" t="s">
        <v>200</v>
      </c>
      <c r="G22541" s="113">
        <v>696.11568016506999</v>
      </c>
    </row>
    <row r="22542" spans="1:7" x14ac:dyDescent="0.25">
      <c r="A22542" s="108" t="str">
        <f t="shared" si="352"/>
        <v>RO_1995_NATIONAL TOTAL_NH3</v>
      </c>
      <c r="B22542" s="113" t="s">
        <v>170</v>
      </c>
      <c r="C22542" s="113">
        <v>1995</v>
      </c>
      <c r="D22542" s="113" t="s">
        <v>122</v>
      </c>
      <c r="E22542" s="113" t="s">
        <v>124</v>
      </c>
      <c r="F22542" s="113" t="s">
        <v>200</v>
      </c>
      <c r="G22542" s="113">
        <v>215.85374114882501</v>
      </c>
    </row>
    <row r="22543" spans="1:7" x14ac:dyDescent="0.25">
      <c r="A22543" s="108" t="str">
        <f t="shared" si="352"/>
        <v>RO_1995_NATIONAL TOTAL_PM2.5</v>
      </c>
      <c r="B22543" s="113" t="s">
        <v>170</v>
      </c>
      <c r="C22543" s="113">
        <v>1995</v>
      </c>
      <c r="D22543" s="113" t="s">
        <v>122</v>
      </c>
      <c r="E22543" s="113" t="s">
        <v>203</v>
      </c>
      <c r="F22543" s="113" t="s">
        <v>200</v>
      </c>
      <c r="G22543" s="113">
        <v>73.426264774947995</v>
      </c>
    </row>
    <row r="22544" spans="1:7" x14ac:dyDescent="0.25">
      <c r="A22544" s="108" t="str">
        <f t="shared" si="352"/>
        <v>RO_1995_NATIONAL TOTAL_Pb</v>
      </c>
      <c r="B22544" s="113" t="s">
        <v>170</v>
      </c>
      <c r="C22544" s="113">
        <v>1995</v>
      </c>
      <c r="D22544" s="113" t="s">
        <v>122</v>
      </c>
      <c r="E22544" s="113" t="s">
        <v>125</v>
      </c>
      <c r="F22544" s="113" t="s">
        <v>200</v>
      </c>
      <c r="G22544" s="113">
        <v>0.35574065708325198</v>
      </c>
    </row>
    <row r="22545" spans="1:7" x14ac:dyDescent="0.25">
      <c r="A22545" s="108" t="str">
        <f t="shared" si="352"/>
        <v>RO_1995_NATIONAL TOTAL_Cd</v>
      </c>
      <c r="B22545" s="113" t="s">
        <v>170</v>
      </c>
      <c r="C22545" s="113">
        <v>1995</v>
      </c>
      <c r="D22545" s="113" t="s">
        <v>122</v>
      </c>
      <c r="E22545" s="113" t="s">
        <v>126</v>
      </c>
      <c r="F22545" s="113" t="s">
        <v>200</v>
      </c>
      <c r="G22545" s="113">
        <v>3.9092076742133402E-3</v>
      </c>
    </row>
    <row r="22546" spans="1:7" x14ac:dyDescent="0.25">
      <c r="A22546" s="108" t="str">
        <f t="shared" si="352"/>
        <v>RO_1995_NATIONAL TOTAL_Hg</v>
      </c>
      <c r="B22546" s="113" t="s">
        <v>170</v>
      </c>
      <c r="C22546" s="113">
        <v>1995</v>
      </c>
      <c r="D22546" s="113" t="s">
        <v>122</v>
      </c>
      <c r="E22546" s="113" t="s">
        <v>127</v>
      </c>
      <c r="F22546" s="113" t="s">
        <v>200</v>
      </c>
      <c r="G22546" s="113">
        <v>2.7411645215586001E-3</v>
      </c>
    </row>
    <row r="22547" spans="1:7" x14ac:dyDescent="0.25">
      <c r="A22547" s="108" t="str">
        <f t="shared" si="352"/>
        <v>RO_1995_NATIONAL TOTAL_DIOX</v>
      </c>
      <c r="B22547" s="113" t="s">
        <v>170</v>
      </c>
      <c r="C22547" s="113">
        <v>1995</v>
      </c>
      <c r="D22547" s="113" t="s">
        <v>122</v>
      </c>
      <c r="E22547" s="113" t="s">
        <v>128</v>
      </c>
      <c r="F22547" s="113" t="s">
        <v>200</v>
      </c>
      <c r="G22547" s="150">
        <v>2.30821931945375E-7</v>
      </c>
    </row>
    <row r="22548" spans="1:7" x14ac:dyDescent="0.25">
      <c r="A22548" s="108" t="str">
        <f t="shared" si="352"/>
        <v>RO_1995_NATIONAL TOTAL_PAH</v>
      </c>
      <c r="B22548" s="113" t="s">
        <v>170</v>
      </c>
      <c r="C22548" s="113">
        <v>1995</v>
      </c>
      <c r="D22548" s="113" t="s">
        <v>122</v>
      </c>
      <c r="E22548" s="113" t="s">
        <v>129</v>
      </c>
      <c r="F22548" s="113" t="s">
        <v>200</v>
      </c>
      <c r="G22548" s="113">
        <v>4.5296241673020897E-2</v>
      </c>
    </row>
    <row r="22549" spans="1:7" x14ac:dyDescent="0.25">
      <c r="A22549" s="108" t="str">
        <f t="shared" si="352"/>
        <v>RO_1995_NATIONAL TOTAL_HCB</v>
      </c>
      <c r="B22549" s="113" t="s">
        <v>170</v>
      </c>
      <c r="C22549" s="113">
        <v>1995</v>
      </c>
      <c r="D22549" s="113" t="s">
        <v>122</v>
      </c>
      <c r="E22549" s="113" t="s">
        <v>130</v>
      </c>
      <c r="F22549" s="113" t="s">
        <v>200</v>
      </c>
      <c r="G22549" s="150">
        <v>2.9227802835384401E-6</v>
      </c>
    </row>
    <row r="22550" spans="1:7" x14ac:dyDescent="0.25">
      <c r="A22550" s="108" t="str">
        <f t="shared" si="352"/>
        <v>RO_1995_NATIONAL TOTAL_PCB</v>
      </c>
      <c r="B22550" s="113" t="s">
        <v>170</v>
      </c>
      <c r="C22550" s="113">
        <v>1995</v>
      </c>
      <c r="D22550" s="113" t="s">
        <v>122</v>
      </c>
      <c r="E22550" s="113" t="s">
        <v>259</v>
      </c>
      <c r="F22550" s="113" t="s">
        <v>200</v>
      </c>
      <c r="G22550" s="150">
        <v>3.8638315492639702E-5</v>
      </c>
    </row>
    <row r="22551" spans="1:7" x14ac:dyDescent="0.25">
      <c r="A22551" s="108" t="str">
        <f t="shared" si="352"/>
        <v>RO_1995_1A3(FS)_NOx</v>
      </c>
      <c r="B22551" s="113" t="s">
        <v>170</v>
      </c>
      <c r="C22551" s="113">
        <v>1995</v>
      </c>
      <c r="D22551" s="113" t="s">
        <v>132</v>
      </c>
      <c r="E22551" s="113" t="s">
        <v>199</v>
      </c>
      <c r="F22551" s="113" t="s">
        <v>200</v>
      </c>
      <c r="G22551" s="113">
        <v>67.739548308067299</v>
      </c>
    </row>
    <row r="22552" spans="1:7" x14ac:dyDescent="0.25">
      <c r="A22552" s="108" t="str">
        <f t="shared" si="352"/>
        <v>RO_1995_1A3(FS)_NMVOC</v>
      </c>
      <c r="B22552" s="113" t="s">
        <v>170</v>
      </c>
      <c r="C22552" s="113">
        <v>1995</v>
      </c>
      <c r="D22552" s="113" t="s">
        <v>132</v>
      </c>
      <c r="E22552" s="113" t="s">
        <v>123</v>
      </c>
      <c r="F22552" s="113" t="s">
        <v>200</v>
      </c>
      <c r="G22552" s="113">
        <v>46.980607513273704</v>
      </c>
    </row>
    <row r="22553" spans="1:7" x14ac:dyDescent="0.25">
      <c r="A22553" s="108" t="str">
        <f t="shared" si="352"/>
        <v>RO_1995_1A3(FS)_SOx</v>
      </c>
      <c r="B22553" s="113" t="s">
        <v>170</v>
      </c>
      <c r="C22553" s="113">
        <v>1995</v>
      </c>
      <c r="D22553" s="113" t="s">
        <v>132</v>
      </c>
      <c r="E22553" s="113" t="s">
        <v>201</v>
      </c>
      <c r="F22553" s="113" t="s">
        <v>200</v>
      </c>
      <c r="G22553" s="113">
        <v>1.2915453758434099</v>
      </c>
    </row>
    <row r="22554" spans="1:7" x14ac:dyDescent="0.25">
      <c r="A22554" s="108" t="str">
        <f t="shared" si="352"/>
        <v>RO_1995_1A3(FS)_NH3</v>
      </c>
      <c r="B22554" s="113" t="s">
        <v>170</v>
      </c>
      <c r="C22554" s="113">
        <v>1995</v>
      </c>
      <c r="D22554" s="113" t="s">
        <v>132</v>
      </c>
      <c r="E22554" s="113" t="s">
        <v>124</v>
      </c>
      <c r="F22554" s="113" t="s">
        <v>200</v>
      </c>
      <c r="G22554" s="113">
        <v>1.0527802016762</v>
      </c>
    </row>
    <row r="22555" spans="1:7" x14ac:dyDescent="0.25">
      <c r="A22555" s="108" t="str">
        <f t="shared" si="352"/>
        <v>RO_1995_1A3(FS)_PM2.5</v>
      </c>
      <c r="B22555" s="113" t="s">
        <v>170</v>
      </c>
      <c r="C22555" s="113">
        <v>1995</v>
      </c>
      <c r="D22555" s="113" t="s">
        <v>132</v>
      </c>
      <c r="E22555" s="113" t="s">
        <v>203</v>
      </c>
      <c r="F22555" s="113" t="s">
        <v>200</v>
      </c>
      <c r="G22555" s="113">
        <v>2.6287874568980798</v>
      </c>
    </row>
    <row r="22556" spans="1:7" x14ac:dyDescent="0.25">
      <c r="A22556" s="108" t="str">
        <f t="shared" si="352"/>
        <v>RO_1995_3D_NOx</v>
      </c>
      <c r="B22556" s="113" t="s">
        <v>170</v>
      </c>
      <c r="C22556" s="113">
        <v>1995</v>
      </c>
      <c r="D22556" s="113" t="s">
        <v>206</v>
      </c>
      <c r="E22556" s="113" t="s">
        <v>199</v>
      </c>
      <c r="F22556" s="113" t="s">
        <v>200</v>
      </c>
      <c r="G22556" s="113">
        <v>23.754516543057999</v>
      </c>
    </row>
    <row r="22557" spans="1:7" x14ac:dyDescent="0.25">
      <c r="A22557" s="108" t="str">
        <f t="shared" si="352"/>
        <v>RO_1996_NATIONAL TOTAL_NOx</v>
      </c>
      <c r="B22557" s="113" t="s">
        <v>170</v>
      </c>
      <c r="C22557" s="113">
        <v>1996</v>
      </c>
      <c r="D22557" s="113" t="s">
        <v>122</v>
      </c>
      <c r="E22557" s="113" t="s">
        <v>199</v>
      </c>
      <c r="F22557" s="113" t="s">
        <v>200</v>
      </c>
      <c r="G22557" s="113">
        <v>419.45657591080402</v>
      </c>
    </row>
    <row r="22558" spans="1:7" x14ac:dyDescent="0.25">
      <c r="A22558" s="108" t="str">
        <f t="shared" si="352"/>
        <v>RO_1996_NATIONAL TOTAL_NMVOC</v>
      </c>
      <c r="B22558" s="113" t="s">
        <v>170</v>
      </c>
      <c r="C22558" s="113">
        <v>1996</v>
      </c>
      <c r="D22558" s="113" t="s">
        <v>122</v>
      </c>
      <c r="E22558" s="113" t="s">
        <v>123</v>
      </c>
      <c r="F22558" s="113" t="s">
        <v>200</v>
      </c>
      <c r="G22558" s="113">
        <v>363.12914841130799</v>
      </c>
    </row>
    <row r="22559" spans="1:7" x14ac:dyDescent="0.25">
      <c r="A22559" s="108" t="str">
        <f t="shared" si="352"/>
        <v>RO_1996_NATIONAL TOTAL_SOx</v>
      </c>
      <c r="B22559" s="113" t="s">
        <v>170</v>
      </c>
      <c r="C22559" s="113">
        <v>1996</v>
      </c>
      <c r="D22559" s="113" t="s">
        <v>122</v>
      </c>
      <c r="E22559" s="113" t="s">
        <v>201</v>
      </c>
      <c r="F22559" s="113" t="s">
        <v>200</v>
      </c>
      <c r="G22559" s="113">
        <v>698.74448846311998</v>
      </c>
    </row>
    <row r="22560" spans="1:7" x14ac:dyDescent="0.25">
      <c r="A22560" s="108" t="str">
        <f t="shared" si="352"/>
        <v>RO_1996_NATIONAL TOTAL_NH3</v>
      </c>
      <c r="B22560" s="113" t="s">
        <v>170</v>
      </c>
      <c r="C22560" s="113">
        <v>1996</v>
      </c>
      <c r="D22560" s="113" t="s">
        <v>122</v>
      </c>
      <c r="E22560" s="113" t="s">
        <v>124</v>
      </c>
      <c r="F22560" s="113" t="s">
        <v>200</v>
      </c>
      <c r="G22560" s="113">
        <v>215.85896988678201</v>
      </c>
    </row>
    <row r="22561" spans="1:7" x14ac:dyDescent="0.25">
      <c r="A22561" s="108" t="str">
        <f t="shared" si="352"/>
        <v>RO_1996_NATIONAL TOTAL_PM2.5</v>
      </c>
      <c r="B22561" s="113" t="s">
        <v>170</v>
      </c>
      <c r="C22561" s="113">
        <v>1996</v>
      </c>
      <c r="D22561" s="113" t="s">
        <v>122</v>
      </c>
      <c r="E22561" s="113" t="s">
        <v>203</v>
      </c>
      <c r="F22561" s="113" t="s">
        <v>200</v>
      </c>
      <c r="G22561" s="113">
        <v>111.02995928670001</v>
      </c>
    </row>
    <row r="22562" spans="1:7" x14ac:dyDescent="0.25">
      <c r="A22562" s="108" t="str">
        <f t="shared" si="352"/>
        <v>RO_1996_NATIONAL TOTAL_Pb</v>
      </c>
      <c r="B22562" s="113" t="s">
        <v>170</v>
      </c>
      <c r="C22562" s="113">
        <v>1996</v>
      </c>
      <c r="D22562" s="113" t="s">
        <v>122</v>
      </c>
      <c r="E22562" s="113" t="s">
        <v>125</v>
      </c>
      <c r="F22562" s="113" t="s">
        <v>200</v>
      </c>
      <c r="G22562" s="113">
        <v>0.344192944303644</v>
      </c>
    </row>
    <row r="22563" spans="1:7" x14ac:dyDescent="0.25">
      <c r="A22563" s="108" t="str">
        <f t="shared" si="352"/>
        <v>RO_1996_NATIONAL TOTAL_Cd</v>
      </c>
      <c r="B22563" s="113" t="s">
        <v>170</v>
      </c>
      <c r="C22563" s="113">
        <v>1996</v>
      </c>
      <c r="D22563" s="113" t="s">
        <v>122</v>
      </c>
      <c r="E22563" s="113" t="s">
        <v>126</v>
      </c>
      <c r="F22563" s="113" t="s">
        <v>200</v>
      </c>
      <c r="G22563" s="113">
        <v>4.6177774159167004E-3</v>
      </c>
    </row>
    <row r="22564" spans="1:7" x14ac:dyDescent="0.25">
      <c r="A22564" s="108" t="str">
        <f t="shared" si="352"/>
        <v>RO_1996_NATIONAL TOTAL_Hg</v>
      </c>
      <c r="B22564" s="113" t="s">
        <v>170</v>
      </c>
      <c r="C22564" s="113">
        <v>1996</v>
      </c>
      <c r="D22564" s="113" t="s">
        <v>122</v>
      </c>
      <c r="E22564" s="113" t="s">
        <v>127</v>
      </c>
      <c r="F22564" s="113" t="s">
        <v>200</v>
      </c>
      <c r="G22564" s="113">
        <v>2.6082885595465101E-3</v>
      </c>
    </row>
    <row r="22565" spans="1:7" x14ac:dyDescent="0.25">
      <c r="A22565" s="108" t="str">
        <f t="shared" si="352"/>
        <v>RO_1996_NATIONAL TOTAL_DIOX</v>
      </c>
      <c r="B22565" s="113" t="s">
        <v>170</v>
      </c>
      <c r="C22565" s="113">
        <v>1996</v>
      </c>
      <c r="D22565" s="113" t="s">
        <v>122</v>
      </c>
      <c r="E22565" s="113" t="s">
        <v>128</v>
      </c>
      <c r="F22565" s="113" t="s">
        <v>200</v>
      </c>
      <c r="G22565" s="150">
        <v>2.68545292868E-7</v>
      </c>
    </row>
    <row r="22566" spans="1:7" x14ac:dyDescent="0.25">
      <c r="A22566" s="108" t="str">
        <f t="shared" si="352"/>
        <v>RO_1996_NATIONAL TOTAL_PAH</v>
      </c>
      <c r="B22566" s="113" t="s">
        <v>170</v>
      </c>
      <c r="C22566" s="113">
        <v>1996</v>
      </c>
      <c r="D22566" s="113" t="s">
        <v>122</v>
      </c>
      <c r="E22566" s="113" t="s">
        <v>129</v>
      </c>
      <c r="F22566" s="113" t="s">
        <v>200</v>
      </c>
      <c r="G22566" s="113">
        <v>6.2452554894510397E-2</v>
      </c>
    </row>
    <row r="22567" spans="1:7" x14ac:dyDescent="0.25">
      <c r="A22567" s="108" t="str">
        <f t="shared" si="352"/>
        <v>RO_1996_NATIONAL TOTAL_HCB</v>
      </c>
      <c r="B22567" s="113" t="s">
        <v>170</v>
      </c>
      <c r="C22567" s="113">
        <v>1996</v>
      </c>
      <c r="D22567" s="113" t="s">
        <v>122</v>
      </c>
      <c r="E22567" s="113" t="s">
        <v>130</v>
      </c>
      <c r="F22567" s="113" t="s">
        <v>200</v>
      </c>
      <c r="G22567" s="150">
        <v>3.1440527599999998E-6</v>
      </c>
    </row>
    <row r="22568" spans="1:7" x14ac:dyDescent="0.25">
      <c r="A22568" s="108" t="str">
        <f t="shared" si="352"/>
        <v>RO_1996_NATIONAL TOTAL_PCB</v>
      </c>
      <c r="B22568" s="113" t="s">
        <v>170</v>
      </c>
      <c r="C22568" s="113">
        <v>1996</v>
      </c>
      <c r="D22568" s="113" t="s">
        <v>122</v>
      </c>
      <c r="E22568" s="113" t="s">
        <v>259</v>
      </c>
      <c r="F22568" s="113" t="s">
        <v>200</v>
      </c>
      <c r="G22568" s="150">
        <v>3.589878813159E-5</v>
      </c>
    </row>
    <row r="22569" spans="1:7" x14ac:dyDescent="0.25">
      <c r="A22569" s="108" t="str">
        <f t="shared" si="352"/>
        <v>RO_1996_1A3(FS)_NOx</v>
      </c>
      <c r="B22569" s="113" t="s">
        <v>170</v>
      </c>
      <c r="C22569" s="113">
        <v>1996</v>
      </c>
      <c r="D22569" s="113" t="s">
        <v>132</v>
      </c>
      <c r="E22569" s="113" t="s">
        <v>199</v>
      </c>
      <c r="F22569" s="113" t="s">
        <v>200</v>
      </c>
      <c r="G22569" s="113">
        <v>99.030980210346897</v>
      </c>
    </row>
    <row r="22570" spans="1:7" x14ac:dyDescent="0.25">
      <c r="A22570" s="108" t="str">
        <f t="shared" si="352"/>
        <v>RO_1996_1A3(FS)_NMVOC</v>
      </c>
      <c r="B22570" s="113" t="s">
        <v>170</v>
      </c>
      <c r="C22570" s="113">
        <v>1996</v>
      </c>
      <c r="D22570" s="113" t="s">
        <v>132</v>
      </c>
      <c r="E22570" s="113" t="s">
        <v>123</v>
      </c>
      <c r="F22570" s="113" t="s">
        <v>200</v>
      </c>
      <c r="G22570" s="113">
        <v>56.5161743093091</v>
      </c>
    </row>
    <row r="22571" spans="1:7" x14ac:dyDescent="0.25">
      <c r="A22571" s="108" t="str">
        <f t="shared" si="352"/>
        <v>RO_1996_1A3(FS)_SOx</v>
      </c>
      <c r="B22571" s="113" t="s">
        <v>170</v>
      </c>
      <c r="C22571" s="113">
        <v>1996</v>
      </c>
      <c r="D22571" s="113" t="s">
        <v>132</v>
      </c>
      <c r="E22571" s="113" t="s">
        <v>201</v>
      </c>
      <c r="F22571" s="113" t="s">
        <v>200</v>
      </c>
      <c r="G22571" s="113">
        <v>1.9553423357383599</v>
      </c>
    </row>
    <row r="22572" spans="1:7" x14ac:dyDescent="0.25">
      <c r="A22572" s="108" t="str">
        <f t="shared" si="352"/>
        <v>RO_1996_1A3(FS)_NH3</v>
      </c>
      <c r="B22572" s="113" t="s">
        <v>170</v>
      </c>
      <c r="C22572" s="113">
        <v>1996</v>
      </c>
      <c r="D22572" s="113" t="s">
        <v>132</v>
      </c>
      <c r="E22572" s="113" t="s">
        <v>124</v>
      </c>
      <c r="F22572" s="113" t="s">
        <v>200</v>
      </c>
      <c r="G22572" s="113">
        <v>1.3030205733370399</v>
      </c>
    </row>
    <row r="22573" spans="1:7" x14ac:dyDescent="0.25">
      <c r="A22573" s="108" t="str">
        <f t="shared" si="352"/>
        <v>RO_1996_1A3(FS)_PM2.5</v>
      </c>
      <c r="B22573" s="113" t="s">
        <v>170</v>
      </c>
      <c r="C22573" s="113">
        <v>1996</v>
      </c>
      <c r="D22573" s="113" t="s">
        <v>132</v>
      </c>
      <c r="E22573" s="113" t="s">
        <v>203</v>
      </c>
      <c r="F22573" s="113" t="s">
        <v>200</v>
      </c>
      <c r="G22573" s="113">
        <v>4.0079260994273902</v>
      </c>
    </row>
    <row r="22574" spans="1:7" x14ac:dyDescent="0.25">
      <c r="A22574" s="108" t="str">
        <f t="shared" si="352"/>
        <v>RO_1996_3D_NOx</v>
      </c>
      <c r="B22574" s="113" t="s">
        <v>170</v>
      </c>
      <c r="C22574" s="113">
        <v>1996</v>
      </c>
      <c r="D22574" s="113" t="s">
        <v>206</v>
      </c>
      <c r="E22574" s="113" t="s">
        <v>199</v>
      </c>
      <c r="F22574" s="113" t="s">
        <v>200</v>
      </c>
      <c r="G22574" s="113">
        <v>22.131099173093599</v>
      </c>
    </row>
    <row r="22575" spans="1:7" x14ac:dyDescent="0.25">
      <c r="A22575" s="108" t="str">
        <f t="shared" si="352"/>
        <v>RO_1997_NATIONAL TOTAL_NOx</v>
      </c>
      <c r="B22575" s="113" t="s">
        <v>170</v>
      </c>
      <c r="C22575" s="113">
        <v>1997</v>
      </c>
      <c r="D22575" s="113" t="s">
        <v>122</v>
      </c>
      <c r="E22575" s="113" t="s">
        <v>199</v>
      </c>
      <c r="F22575" s="113" t="s">
        <v>200</v>
      </c>
      <c r="G22575" s="113">
        <v>401.00432634478602</v>
      </c>
    </row>
    <row r="22576" spans="1:7" x14ac:dyDescent="0.25">
      <c r="A22576" s="108" t="str">
        <f t="shared" si="352"/>
        <v>RO_1997_NATIONAL TOTAL_NMVOC</v>
      </c>
      <c r="B22576" s="113" t="s">
        <v>170</v>
      </c>
      <c r="C22576" s="113">
        <v>1997</v>
      </c>
      <c r="D22576" s="113" t="s">
        <v>122</v>
      </c>
      <c r="E22576" s="113" t="s">
        <v>123</v>
      </c>
      <c r="F22576" s="113" t="s">
        <v>200</v>
      </c>
      <c r="G22576" s="113">
        <v>361.38903689896199</v>
      </c>
    </row>
    <row r="22577" spans="1:7" x14ac:dyDescent="0.25">
      <c r="A22577" s="108" t="str">
        <f t="shared" si="352"/>
        <v>RO_1997_NATIONAL TOTAL_SOx</v>
      </c>
      <c r="B22577" s="113" t="s">
        <v>170</v>
      </c>
      <c r="C22577" s="113">
        <v>1997</v>
      </c>
      <c r="D22577" s="113" t="s">
        <v>122</v>
      </c>
      <c r="E22577" s="113" t="s">
        <v>201</v>
      </c>
      <c r="F22577" s="113" t="s">
        <v>200</v>
      </c>
      <c r="G22577" s="113">
        <v>614.07667735605298</v>
      </c>
    </row>
    <row r="22578" spans="1:7" x14ac:dyDescent="0.25">
      <c r="A22578" s="108" t="str">
        <f t="shared" si="352"/>
        <v>RO_1997_NATIONAL TOTAL_NH3</v>
      </c>
      <c r="B22578" s="113" t="s">
        <v>170</v>
      </c>
      <c r="C22578" s="113">
        <v>1997</v>
      </c>
      <c r="D22578" s="113" t="s">
        <v>122</v>
      </c>
      <c r="E22578" s="113" t="s">
        <v>124</v>
      </c>
      <c r="F22578" s="113" t="s">
        <v>200</v>
      </c>
      <c r="G22578" s="113">
        <v>201.44649917688901</v>
      </c>
    </row>
    <row r="22579" spans="1:7" x14ac:dyDescent="0.25">
      <c r="A22579" s="108" t="str">
        <f t="shared" si="352"/>
        <v>RO_1997_NATIONAL TOTAL_PM2.5</v>
      </c>
      <c r="B22579" s="113" t="s">
        <v>170</v>
      </c>
      <c r="C22579" s="113">
        <v>1997</v>
      </c>
      <c r="D22579" s="113" t="s">
        <v>122</v>
      </c>
      <c r="E22579" s="113" t="s">
        <v>203</v>
      </c>
      <c r="F22579" s="113" t="s">
        <v>200</v>
      </c>
      <c r="G22579" s="113">
        <v>130.970843788878</v>
      </c>
    </row>
    <row r="22580" spans="1:7" x14ac:dyDescent="0.25">
      <c r="A22580" s="108" t="str">
        <f t="shared" si="352"/>
        <v>RO_1997_NATIONAL TOTAL_Pb</v>
      </c>
      <c r="B22580" s="113" t="s">
        <v>170</v>
      </c>
      <c r="C22580" s="113">
        <v>1997</v>
      </c>
      <c r="D22580" s="113" t="s">
        <v>122</v>
      </c>
      <c r="E22580" s="113" t="s">
        <v>125</v>
      </c>
      <c r="F22580" s="113" t="s">
        <v>200</v>
      </c>
      <c r="G22580" s="113">
        <v>0.348547244637892</v>
      </c>
    </row>
    <row r="22581" spans="1:7" x14ac:dyDescent="0.25">
      <c r="A22581" s="108" t="str">
        <f t="shared" si="352"/>
        <v>RO_1997_NATIONAL TOTAL_Cd</v>
      </c>
      <c r="B22581" s="113" t="s">
        <v>170</v>
      </c>
      <c r="C22581" s="113">
        <v>1997</v>
      </c>
      <c r="D22581" s="113" t="s">
        <v>122</v>
      </c>
      <c r="E22581" s="113" t="s">
        <v>126</v>
      </c>
      <c r="F22581" s="113" t="s">
        <v>200</v>
      </c>
      <c r="G22581" s="113">
        <v>4.7916760255409903E-3</v>
      </c>
    </row>
    <row r="22582" spans="1:7" x14ac:dyDescent="0.25">
      <c r="A22582" s="108" t="str">
        <f t="shared" si="352"/>
        <v>RO_1997_NATIONAL TOTAL_Hg</v>
      </c>
      <c r="B22582" s="113" t="s">
        <v>170</v>
      </c>
      <c r="C22582" s="113">
        <v>1997</v>
      </c>
      <c r="D22582" s="113" t="s">
        <v>122</v>
      </c>
      <c r="E22582" s="113" t="s">
        <v>127</v>
      </c>
      <c r="F22582" s="113" t="s">
        <v>200</v>
      </c>
      <c r="G22582" s="113">
        <v>2.3044900989394302E-3</v>
      </c>
    </row>
    <row r="22583" spans="1:7" x14ac:dyDescent="0.25">
      <c r="A22583" s="108" t="str">
        <f t="shared" si="352"/>
        <v>RO_1997_NATIONAL TOTAL_DIOX</v>
      </c>
      <c r="B22583" s="113" t="s">
        <v>170</v>
      </c>
      <c r="C22583" s="113">
        <v>1997</v>
      </c>
      <c r="D22583" s="113" t="s">
        <v>122</v>
      </c>
      <c r="E22583" s="113" t="s">
        <v>128</v>
      </c>
      <c r="F22583" s="113" t="s">
        <v>200</v>
      </c>
      <c r="G22583" s="150">
        <v>3.09917196848E-7</v>
      </c>
    </row>
    <row r="22584" spans="1:7" x14ac:dyDescent="0.25">
      <c r="A22584" s="108" t="str">
        <f t="shared" si="352"/>
        <v>RO_1997_NATIONAL TOTAL_PAH</v>
      </c>
      <c r="B22584" s="113" t="s">
        <v>170</v>
      </c>
      <c r="C22584" s="113">
        <v>1997</v>
      </c>
      <c r="D22584" s="113" t="s">
        <v>122</v>
      </c>
      <c r="E22584" s="113" t="s">
        <v>129</v>
      </c>
      <c r="F22584" s="113" t="s">
        <v>200</v>
      </c>
      <c r="G22584" s="113">
        <v>7.4731911399945505E-2</v>
      </c>
    </row>
    <row r="22585" spans="1:7" x14ac:dyDescent="0.25">
      <c r="A22585" s="108" t="str">
        <f t="shared" si="352"/>
        <v>RO_1997_NATIONAL TOTAL_HCB</v>
      </c>
      <c r="B22585" s="113" t="s">
        <v>170</v>
      </c>
      <c r="C22585" s="113">
        <v>1997</v>
      </c>
      <c r="D22585" s="113" t="s">
        <v>122</v>
      </c>
      <c r="E22585" s="113" t="s">
        <v>130</v>
      </c>
      <c r="F22585" s="113" t="s">
        <v>200</v>
      </c>
      <c r="G22585" s="150">
        <v>3.0043384000000001E-6</v>
      </c>
    </row>
    <row r="22586" spans="1:7" x14ac:dyDescent="0.25">
      <c r="A22586" s="108" t="str">
        <f t="shared" si="352"/>
        <v>RO_1997_NATIONAL TOTAL_PCB</v>
      </c>
      <c r="B22586" s="113" t="s">
        <v>170</v>
      </c>
      <c r="C22586" s="113">
        <v>1997</v>
      </c>
      <c r="D22586" s="113" t="s">
        <v>122</v>
      </c>
      <c r="E22586" s="113" t="s">
        <v>259</v>
      </c>
      <c r="F22586" s="113" t="s">
        <v>200</v>
      </c>
      <c r="G22586" s="150">
        <v>3.9788464955650003E-5</v>
      </c>
    </row>
    <row r="22587" spans="1:7" x14ac:dyDescent="0.25">
      <c r="A22587" s="108" t="str">
        <f t="shared" si="352"/>
        <v>RO_1997_1A3(FS)_NOx</v>
      </c>
      <c r="B22587" s="113" t="s">
        <v>170</v>
      </c>
      <c r="C22587" s="113">
        <v>1997</v>
      </c>
      <c r="D22587" s="113" t="s">
        <v>132</v>
      </c>
      <c r="E22587" s="113" t="s">
        <v>199</v>
      </c>
      <c r="F22587" s="113" t="s">
        <v>200</v>
      </c>
      <c r="G22587" s="113">
        <v>92.878056732777694</v>
      </c>
    </row>
    <row r="22588" spans="1:7" x14ac:dyDescent="0.25">
      <c r="A22588" s="108" t="str">
        <f t="shared" si="352"/>
        <v>RO_1997_1A3(FS)_NMVOC</v>
      </c>
      <c r="B22588" s="113" t="s">
        <v>170</v>
      </c>
      <c r="C22588" s="113">
        <v>1997</v>
      </c>
      <c r="D22588" s="113" t="s">
        <v>132</v>
      </c>
      <c r="E22588" s="113" t="s">
        <v>123</v>
      </c>
      <c r="F22588" s="113" t="s">
        <v>200</v>
      </c>
      <c r="G22588" s="113">
        <v>57.861353299912899</v>
      </c>
    </row>
    <row r="22589" spans="1:7" x14ac:dyDescent="0.25">
      <c r="A22589" s="108" t="str">
        <f t="shared" si="352"/>
        <v>RO_1997_1A3(FS)_SOx</v>
      </c>
      <c r="B22589" s="113" t="s">
        <v>170</v>
      </c>
      <c r="C22589" s="113">
        <v>1997</v>
      </c>
      <c r="D22589" s="113" t="s">
        <v>132</v>
      </c>
      <c r="E22589" s="113" t="s">
        <v>201</v>
      </c>
      <c r="F22589" s="113" t="s">
        <v>200</v>
      </c>
      <c r="G22589" s="113">
        <v>1.7979532652125201</v>
      </c>
    </row>
    <row r="22590" spans="1:7" x14ac:dyDescent="0.25">
      <c r="A22590" s="108" t="str">
        <f t="shared" si="352"/>
        <v>RO_1997_1A3(FS)_NH3</v>
      </c>
      <c r="B22590" s="113" t="s">
        <v>170</v>
      </c>
      <c r="C22590" s="113">
        <v>1997</v>
      </c>
      <c r="D22590" s="113" t="s">
        <v>132</v>
      </c>
      <c r="E22590" s="113" t="s">
        <v>124</v>
      </c>
      <c r="F22590" s="113" t="s">
        <v>200</v>
      </c>
      <c r="G22590" s="113">
        <v>1.29570317668478</v>
      </c>
    </row>
    <row r="22591" spans="1:7" x14ac:dyDescent="0.25">
      <c r="A22591" s="108" t="str">
        <f t="shared" si="352"/>
        <v>RO_1997_1A3(FS)_PM2.5</v>
      </c>
      <c r="B22591" s="113" t="s">
        <v>170</v>
      </c>
      <c r="C22591" s="113">
        <v>1997</v>
      </c>
      <c r="D22591" s="113" t="s">
        <v>132</v>
      </c>
      <c r="E22591" s="113" t="s">
        <v>203</v>
      </c>
      <c r="F22591" s="113" t="s">
        <v>200</v>
      </c>
      <c r="G22591" s="113">
        <v>3.54011233202512</v>
      </c>
    </row>
    <row r="22592" spans="1:7" x14ac:dyDescent="0.25">
      <c r="A22592" s="108" t="str">
        <f t="shared" si="352"/>
        <v>RO_1997_3D_NOx</v>
      </c>
      <c r="B22592" s="113" t="s">
        <v>170</v>
      </c>
      <c r="C22592" s="113">
        <v>1997</v>
      </c>
      <c r="D22592" s="113" t="s">
        <v>206</v>
      </c>
      <c r="E22592" s="113" t="s">
        <v>199</v>
      </c>
      <c r="F22592" s="113" t="s">
        <v>200</v>
      </c>
      <c r="G22592" s="113">
        <v>20.877172778161899</v>
      </c>
    </row>
    <row r="22593" spans="1:7" x14ac:dyDescent="0.25">
      <c r="A22593" s="108" t="str">
        <f t="shared" si="352"/>
        <v>RO_1998_NATIONAL TOTAL_NOx</v>
      </c>
      <c r="B22593" s="113" t="s">
        <v>170</v>
      </c>
      <c r="C22593" s="113">
        <v>1998</v>
      </c>
      <c r="D22593" s="113" t="s">
        <v>122</v>
      </c>
      <c r="E22593" s="113" t="s">
        <v>199</v>
      </c>
      <c r="F22593" s="113" t="s">
        <v>200</v>
      </c>
      <c r="G22593" s="113">
        <v>352.83206835252503</v>
      </c>
    </row>
    <row r="22594" spans="1:7" x14ac:dyDescent="0.25">
      <c r="A22594" s="108" t="str">
        <f t="shared" ref="A22594:A22657" si="353">CONCATENATE(B22594,"_",C22594,"_",D22594,"_",E22594)</f>
        <v>RO_1998_NATIONAL TOTAL_NMVOC</v>
      </c>
      <c r="B22594" s="113" t="s">
        <v>170</v>
      </c>
      <c r="C22594" s="113">
        <v>1998</v>
      </c>
      <c r="D22594" s="113" t="s">
        <v>122</v>
      </c>
      <c r="E22594" s="113" t="s">
        <v>123</v>
      </c>
      <c r="F22594" s="113" t="s">
        <v>200</v>
      </c>
      <c r="G22594" s="113">
        <v>335.758591853761</v>
      </c>
    </row>
    <row r="22595" spans="1:7" x14ac:dyDescent="0.25">
      <c r="A22595" s="108" t="str">
        <f t="shared" si="353"/>
        <v>RO_1998_NATIONAL TOTAL_SOx</v>
      </c>
      <c r="B22595" s="113" t="s">
        <v>170</v>
      </c>
      <c r="C22595" s="113">
        <v>1998</v>
      </c>
      <c r="D22595" s="113" t="s">
        <v>122</v>
      </c>
      <c r="E22595" s="113" t="s">
        <v>201</v>
      </c>
      <c r="F22595" s="113" t="s">
        <v>200</v>
      </c>
      <c r="G22595" s="113">
        <v>494.47732115154997</v>
      </c>
    </row>
    <row r="22596" spans="1:7" x14ac:dyDescent="0.25">
      <c r="A22596" s="108" t="str">
        <f t="shared" si="353"/>
        <v>RO_1998_NATIONAL TOTAL_NH3</v>
      </c>
      <c r="B22596" s="113" t="s">
        <v>170</v>
      </c>
      <c r="C22596" s="113">
        <v>1998</v>
      </c>
      <c r="D22596" s="113" t="s">
        <v>122</v>
      </c>
      <c r="E22596" s="113" t="s">
        <v>124</v>
      </c>
      <c r="F22596" s="113" t="s">
        <v>200</v>
      </c>
      <c r="G22596" s="113">
        <v>196.183773635911</v>
      </c>
    </row>
    <row r="22597" spans="1:7" x14ac:dyDescent="0.25">
      <c r="A22597" s="108" t="str">
        <f t="shared" si="353"/>
        <v>RO_1998_NATIONAL TOTAL_PM2.5</v>
      </c>
      <c r="B22597" s="113" t="s">
        <v>170</v>
      </c>
      <c r="C22597" s="113">
        <v>1998</v>
      </c>
      <c r="D22597" s="113" t="s">
        <v>122</v>
      </c>
      <c r="E22597" s="113" t="s">
        <v>203</v>
      </c>
      <c r="F22597" s="113" t="s">
        <v>200</v>
      </c>
      <c r="G22597" s="113">
        <v>117.68499116197</v>
      </c>
    </row>
    <row r="22598" spans="1:7" x14ac:dyDescent="0.25">
      <c r="A22598" s="108" t="str">
        <f t="shared" si="353"/>
        <v>RO_1998_NATIONAL TOTAL_Pb</v>
      </c>
      <c r="B22598" s="113" t="s">
        <v>170</v>
      </c>
      <c r="C22598" s="113">
        <v>1998</v>
      </c>
      <c r="D22598" s="113" t="s">
        <v>122</v>
      </c>
      <c r="E22598" s="113" t="s">
        <v>125</v>
      </c>
      <c r="F22598" s="113" t="s">
        <v>200</v>
      </c>
      <c r="G22598" s="113">
        <v>0.26526118467469501</v>
      </c>
    </row>
    <row r="22599" spans="1:7" x14ac:dyDescent="0.25">
      <c r="A22599" s="108" t="str">
        <f t="shared" si="353"/>
        <v>RO_1998_NATIONAL TOTAL_Cd</v>
      </c>
      <c r="B22599" s="113" t="s">
        <v>170</v>
      </c>
      <c r="C22599" s="113">
        <v>1998</v>
      </c>
      <c r="D22599" s="113" t="s">
        <v>122</v>
      </c>
      <c r="E22599" s="113" t="s">
        <v>126</v>
      </c>
      <c r="F22599" s="113" t="s">
        <v>200</v>
      </c>
      <c r="G22599" s="113">
        <v>4.1127241176904797E-3</v>
      </c>
    </row>
    <row r="22600" spans="1:7" x14ac:dyDescent="0.25">
      <c r="A22600" s="108" t="str">
        <f t="shared" si="353"/>
        <v>RO_1998_NATIONAL TOTAL_Hg</v>
      </c>
      <c r="B22600" s="113" t="s">
        <v>170</v>
      </c>
      <c r="C22600" s="113">
        <v>1998</v>
      </c>
      <c r="D22600" s="113" t="s">
        <v>122</v>
      </c>
      <c r="E22600" s="113" t="s">
        <v>127</v>
      </c>
      <c r="F22600" s="113" t="s">
        <v>200</v>
      </c>
      <c r="G22600" s="113">
        <v>2.0235991941860202E-3</v>
      </c>
    </row>
    <row r="22601" spans="1:7" x14ac:dyDescent="0.25">
      <c r="A22601" s="108" t="str">
        <f t="shared" si="353"/>
        <v>RO_1998_NATIONAL TOTAL_DIOX</v>
      </c>
      <c r="B22601" s="113" t="s">
        <v>170</v>
      </c>
      <c r="C22601" s="113">
        <v>1998</v>
      </c>
      <c r="D22601" s="113" t="s">
        <v>122</v>
      </c>
      <c r="E22601" s="113" t="s">
        <v>128</v>
      </c>
      <c r="F22601" s="113" t="s">
        <v>200</v>
      </c>
      <c r="G22601" s="150">
        <v>3.3287304888300001E-7</v>
      </c>
    </row>
    <row r="22602" spans="1:7" x14ac:dyDescent="0.25">
      <c r="A22602" s="108" t="str">
        <f t="shared" si="353"/>
        <v>RO_1998_NATIONAL TOTAL_PAH</v>
      </c>
      <c r="B22602" s="113" t="s">
        <v>170</v>
      </c>
      <c r="C22602" s="113">
        <v>1998</v>
      </c>
      <c r="D22602" s="113" t="s">
        <v>122</v>
      </c>
      <c r="E22602" s="113" t="s">
        <v>129</v>
      </c>
      <c r="F22602" s="113" t="s">
        <v>200</v>
      </c>
      <c r="G22602" s="113">
        <v>6.6173080404456505E-2</v>
      </c>
    </row>
    <row r="22603" spans="1:7" x14ac:dyDescent="0.25">
      <c r="A22603" s="108" t="str">
        <f t="shared" si="353"/>
        <v>RO_1998_NATIONAL TOTAL_HCB</v>
      </c>
      <c r="B22603" s="113" t="s">
        <v>170</v>
      </c>
      <c r="C22603" s="113">
        <v>1998</v>
      </c>
      <c r="D22603" s="113" t="s">
        <v>122</v>
      </c>
      <c r="E22603" s="113" t="s">
        <v>130</v>
      </c>
      <c r="F22603" s="113" t="s">
        <v>200</v>
      </c>
      <c r="G22603" s="150">
        <v>2.69874994E-6</v>
      </c>
    </row>
    <row r="22604" spans="1:7" x14ac:dyDescent="0.25">
      <c r="A22604" s="108" t="str">
        <f t="shared" si="353"/>
        <v>RO_1998_NATIONAL TOTAL_PCB</v>
      </c>
      <c r="B22604" s="113" t="s">
        <v>170</v>
      </c>
      <c r="C22604" s="113">
        <v>1998</v>
      </c>
      <c r="D22604" s="113" t="s">
        <v>122</v>
      </c>
      <c r="E22604" s="113" t="s">
        <v>259</v>
      </c>
      <c r="F22604" s="113" t="s">
        <v>200</v>
      </c>
      <c r="G22604" s="150">
        <v>3.754618225311E-5</v>
      </c>
    </row>
    <row r="22605" spans="1:7" x14ac:dyDescent="0.25">
      <c r="A22605" s="108" t="str">
        <f t="shared" si="353"/>
        <v>RO_1998_1A3(FS)_NOx</v>
      </c>
      <c r="B22605" s="113" t="s">
        <v>170</v>
      </c>
      <c r="C22605" s="113">
        <v>1998</v>
      </c>
      <c r="D22605" s="113" t="s">
        <v>132</v>
      </c>
      <c r="E22605" s="113" t="s">
        <v>199</v>
      </c>
      <c r="F22605" s="113" t="s">
        <v>200</v>
      </c>
      <c r="G22605" s="113">
        <v>90.151560797277497</v>
      </c>
    </row>
    <row r="22606" spans="1:7" x14ac:dyDescent="0.25">
      <c r="A22606" s="108" t="str">
        <f t="shared" si="353"/>
        <v>RO_1998_1A3(FS)_NMVOC</v>
      </c>
      <c r="B22606" s="113" t="s">
        <v>170</v>
      </c>
      <c r="C22606" s="113">
        <v>1998</v>
      </c>
      <c r="D22606" s="113" t="s">
        <v>132</v>
      </c>
      <c r="E22606" s="113" t="s">
        <v>123</v>
      </c>
      <c r="F22606" s="113" t="s">
        <v>200</v>
      </c>
      <c r="G22606" s="113">
        <v>56.397001317908099</v>
      </c>
    </row>
    <row r="22607" spans="1:7" x14ac:dyDescent="0.25">
      <c r="A22607" s="108" t="str">
        <f t="shared" si="353"/>
        <v>RO_1998_1A3(FS)_SOx</v>
      </c>
      <c r="B22607" s="113" t="s">
        <v>170</v>
      </c>
      <c r="C22607" s="113">
        <v>1998</v>
      </c>
      <c r="D22607" s="113" t="s">
        <v>132</v>
      </c>
      <c r="E22607" s="113" t="s">
        <v>201</v>
      </c>
      <c r="F22607" s="113" t="s">
        <v>200</v>
      </c>
      <c r="G22607" s="113">
        <v>1.7636334050385301</v>
      </c>
    </row>
    <row r="22608" spans="1:7" x14ac:dyDescent="0.25">
      <c r="A22608" s="108" t="str">
        <f t="shared" si="353"/>
        <v>RO_1998_1A3(FS)_NH3</v>
      </c>
      <c r="B22608" s="113" t="s">
        <v>170</v>
      </c>
      <c r="C22608" s="113">
        <v>1998</v>
      </c>
      <c r="D22608" s="113" t="s">
        <v>132</v>
      </c>
      <c r="E22608" s="113" t="s">
        <v>124</v>
      </c>
      <c r="F22608" s="113" t="s">
        <v>200</v>
      </c>
      <c r="G22608" s="113">
        <v>1.1776439314571701</v>
      </c>
    </row>
    <row r="22609" spans="1:7" x14ac:dyDescent="0.25">
      <c r="A22609" s="108" t="str">
        <f t="shared" si="353"/>
        <v>RO_1998_1A3(FS)_PM2.5</v>
      </c>
      <c r="B22609" s="113" t="s">
        <v>170</v>
      </c>
      <c r="C22609" s="113">
        <v>1998</v>
      </c>
      <c r="D22609" s="113" t="s">
        <v>132</v>
      </c>
      <c r="E22609" s="113" t="s">
        <v>203</v>
      </c>
      <c r="F22609" s="113" t="s">
        <v>200</v>
      </c>
      <c r="G22609" s="113">
        <v>3.44902455203197</v>
      </c>
    </row>
    <row r="22610" spans="1:7" x14ac:dyDescent="0.25">
      <c r="A22610" s="108" t="str">
        <f t="shared" si="353"/>
        <v>RO_1998_3D_NOx</v>
      </c>
      <c r="B22610" s="113" t="s">
        <v>170</v>
      </c>
      <c r="C22610" s="113">
        <v>1998</v>
      </c>
      <c r="D22610" s="113" t="s">
        <v>206</v>
      </c>
      <c r="E22610" s="113" t="s">
        <v>199</v>
      </c>
      <c r="F22610" s="113" t="s">
        <v>200</v>
      </c>
      <c r="G22610" s="113">
        <v>20.5291521716928</v>
      </c>
    </row>
    <row r="22611" spans="1:7" x14ac:dyDescent="0.25">
      <c r="A22611" s="108" t="str">
        <f t="shared" si="353"/>
        <v>RO_1999_NATIONAL TOTAL_NOx</v>
      </c>
      <c r="B22611" s="113" t="s">
        <v>170</v>
      </c>
      <c r="C22611" s="113">
        <v>1999</v>
      </c>
      <c r="D22611" s="113" t="s">
        <v>122</v>
      </c>
      <c r="E22611" s="113" t="s">
        <v>199</v>
      </c>
      <c r="F22611" s="113" t="s">
        <v>200</v>
      </c>
      <c r="G22611" s="113">
        <v>305.43735597920403</v>
      </c>
    </row>
    <row r="22612" spans="1:7" x14ac:dyDescent="0.25">
      <c r="A22612" s="108" t="str">
        <f t="shared" si="353"/>
        <v>RO_1999_NATIONAL TOTAL_NMVOC</v>
      </c>
      <c r="B22612" s="113" t="s">
        <v>170</v>
      </c>
      <c r="C22612" s="113">
        <v>1999</v>
      </c>
      <c r="D22612" s="113" t="s">
        <v>122</v>
      </c>
      <c r="E22612" s="113" t="s">
        <v>123</v>
      </c>
      <c r="F22612" s="113" t="s">
        <v>200</v>
      </c>
      <c r="G22612" s="113">
        <v>305.42122218696801</v>
      </c>
    </row>
    <row r="22613" spans="1:7" x14ac:dyDescent="0.25">
      <c r="A22613" s="108" t="str">
        <f t="shared" si="353"/>
        <v>RO_1999_NATIONAL TOTAL_SOx</v>
      </c>
      <c r="B22613" s="113" t="s">
        <v>170</v>
      </c>
      <c r="C22613" s="113">
        <v>1999</v>
      </c>
      <c r="D22613" s="113" t="s">
        <v>122</v>
      </c>
      <c r="E22613" s="113" t="s">
        <v>201</v>
      </c>
      <c r="F22613" s="113" t="s">
        <v>200</v>
      </c>
      <c r="G22613" s="113">
        <v>474.74320030868802</v>
      </c>
    </row>
    <row r="22614" spans="1:7" x14ac:dyDescent="0.25">
      <c r="A22614" s="108" t="str">
        <f t="shared" si="353"/>
        <v>RO_1999_NATIONAL TOTAL_NH3</v>
      </c>
      <c r="B22614" s="113" t="s">
        <v>170</v>
      </c>
      <c r="C22614" s="113">
        <v>1999</v>
      </c>
      <c r="D22614" s="113" t="s">
        <v>122</v>
      </c>
      <c r="E22614" s="113" t="s">
        <v>124</v>
      </c>
      <c r="F22614" s="113" t="s">
        <v>200</v>
      </c>
      <c r="G22614" s="113">
        <v>185.234537520999</v>
      </c>
    </row>
    <row r="22615" spans="1:7" x14ac:dyDescent="0.25">
      <c r="A22615" s="108" t="str">
        <f t="shared" si="353"/>
        <v>RO_1999_NATIONAL TOTAL_PM2.5</v>
      </c>
      <c r="B22615" s="113" t="s">
        <v>170</v>
      </c>
      <c r="C22615" s="113">
        <v>1999</v>
      </c>
      <c r="D22615" s="113" t="s">
        <v>122</v>
      </c>
      <c r="E22615" s="113" t="s">
        <v>203</v>
      </c>
      <c r="F22615" s="113" t="s">
        <v>200</v>
      </c>
      <c r="G22615" s="113">
        <v>108.935617733993</v>
      </c>
    </row>
    <row r="22616" spans="1:7" x14ac:dyDescent="0.25">
      <c r="A22616" s="108" t="str">
        <f t="shared" si="353"/>
        <v>RO_1999_NATIONAL TOTAL_Pb</v>
      </c>
      <c r="B22616" s="113" t="s">
        <v>170</v>
      </c>
      <c r="C22616" s="113">
        <v>1999</v>
      </c>
      <c r="D22616" s="113" t="s">
        <v>122</v>
      </c>
      <c r="E22616" s="113" t="s">
        <v>125</v>
      </c>
      <c r="F22616" s="113" t="s">
        <v>200</v>
      </c>
      <c r="G22616" s="113">
        <v>0.14418339655822801</v>
      </c>
    </row>
    <row r="22617" spans="1:7" x14ac:dyDescent="0.25">
      <c r="A22617" s="108" t="str">
        <f t="shared" si="353"/>
        <v>RO_1999_NATIONAL TOTAL_Cd</v>
      </c>
      <c r="B22617" s="113" t="s">
        <v>170</v>
      </c>
      <c r="C22617" s="113">
        <v>1999</v>
      </c>
      <c r="D22617" s="113" t="s">
        <v>122</v>
      </c>
      <c r="E22617" s="113" t="s">
        <v>126</v>
      </c>
      <c r="F22617" s="113" t="s">
        <v>200</v>
      </c>
      <c r="G22617" s="113">
        <v>3.6529963192770002E-3</v>
      </c>
    </row>
    <row r="22618" spans="1:7" x14ac:dyDescent="0.25">
      <c r="A22618" s="108" t="str">
        <f t="shared" si="353"/>
        <v>RO_1999_NATIONAL TOTAL_Hg</v>
      </c>
      <c r="B22618" s="113" t="s">
        <v>170</v>
      </c>
      <c r="C22618" s="113">
        <v>1999</v>
      </c>
      <c r="D22618" s="113" t="s">
        <v>122</v>
      </c>
      <c r="E22618" s="113" t="s">
        <v>127</v>
      </c>
      <c r="F22618" s="113" t="s">
        <v>200</v>
      </c>
      <c r="G22618" s="113">
        <v>1.76554454183775E-3</v>
      </c>
    </row>
    <row r="22619" spans="1:7" x14ac:dyDescent="0.25">
      <c r="A22619" s="108" t="str">
        <f t="shared" si="353"/>
        <v>RO_1999_NATIONAL TOTAL_DIOX</v>
      </c>
      <c r="B22619" s="113" t="s">
        <v>170</v>
      </c>
      <c r="C22619" s="113">
        <v>1999</v>
      </c>
      <c r="D22619" s="113" t="s">
        <v>122</v>
      </c>
      <c r="E22619" s="113" t="s">
        <v>128</v>
      </c>
      <c r="F22619" s="113" t="s">
        <v>200</v>
      </c>
      <c r="G22619" s="150">
        <v>5.6727125746220002E-7</v>
      </c>
    </row>
    <row r="22620" spans="1:7" x14ac:dyDescent="0.25">
      <c r="A22620" s="108" t="str">
        <f t="shared" si="353"/>
        <v>RO_1999_NATIONAL TOTAL_PAH</v>
      </c>
      <c r="B22620" s="113" t="s">
        <v>170</v>
      </c>
      <c r="C22620" s="113">
        <v>1999</v>
      </c>
      <c r="D22620" s="113" t="s">
        <v>122</v>
      </c>
      <c r="E22620" s="113" t="s">
        <v>129</v>
      </c>
      <c r="F22620" s="113" t="s">
        <v>200</v>
      </c>
      <c r="G22620" s="113">
        <v>5.5921735664998702E-2</v>
      </c>
    </row>
    <row r="22621" spans="1:7" x14ac:dyDescent="0.25">
      <c r="A22621" s="108" t="str">
        <f t="shared" si="353"/>
        <v>RO_1999_NATIONAL TOTAL_HCB</v>
      </c>
      <c r="B22621" s="113" t="s">
        <v>170</v>
      </c>
      <c r="C22621" s="113">
        <v>1999</v>
      </c>
      <c r="D22621" s="113" t="s">
        <v>122</v>
      </c>
      <c r="E22621" s="113" t="s">
        <v>130</v>
      </c>
      <c r="F22621" s="113" t="s">
        <v>200</v>
      </c>
      <c r="G22621" s="150">
        <v>3.2833354660000001E-6</v>
      </c>
    </row>
    <row r="22622" spans="1:7" x14ac:dyDescent="0.25">
      <c r="A22622" s="108" t="str">
        <f t="shared" si="353"/>
        <v>RO_1999_NATIONAL TOTAL_PCB</v>
      </c>
      <c r="B22622" s="113" t="s">
        <v>170</v>
      </c>
      <c r="C22622" s="113">
        <v>1999</v>
      </c>
      <c r="D22622" s="113" t="s">
        <v>122</v>
      </c>
      <c r="E22622" s="113" t="s">
        <v>259</v>
      </c>
      <c r="F22622" s="113" t="s">
        <v>200</v>
      </c>
      <c r="G22622" s="150">
        <v>2.6002907241804E-5</v>
      </c>
    </row>
    <row r="22623" spans="1:7" x14ac:dyDescent="0.25">
      <c r="A22623" s="108" t="str">
        <f t="shared" si="353"/>
        <v>RO_1999_1A3(FS)_NOx</v>
      </c>
      <c r="B22623" s="113" t="s">
        <v>170</v>
      </c>
      <c r="C22623" s="113">
        <v>1999</v>
      </c>
      <c r="D22623" s="113" t="s">
        <v>132</v>
      </c>
      <c r="E22623" s="113" t="s">
        <v>199</v>
      </c>
      <c r="F22623" s="113" t="s">
        <v>200</v>
      </c>
      <c r="G22623" s="113">
        <v>72.524030550701099</v>
      </c>
    </row>
    <row r="22624" spans="1:7" x14ac:dyDescent="0.25">
      <c r="A22624" s="108" t="str">
        <f t="shared" si="353"/>
        <v>RO_1999_1A3(FS)_NMVOC</v>
      </c>
      <c r="B22624" s="113" t="s">
        <v>170</v>
      </c>
      <c r="C22624" s="113">
        <v>1999</v>
      </c>
      <c r="D22624" s="113" t="s">
        <v>132</v>
      </c>
      <c r="E22624" s="113" t="s">
        <v>123</v>
      </c>
      <c r="F22624" s="113" t="s">
        <v>200</v>
      </c>
      <c r="G22624" s="113">
        <v>48.3953716310033</v>
      </c>
    </row>
    <row r="22625" spans="1:7" x14ac:dyDescent="0.25">
      <c r="A22625" s="108" t="str">
        <f t="shared" si="353"/>
        <v>RO_1999_1A3(FS)_SOx</v>
      </c>
      <c r="B22625" s="113" t="s">
        <v>170</v>
      </c>
      <c r="C22625" s="113">
        <v>1999</v>
      </c>
      <c r="D22625" s="113" t="s">
        <v>132</v>
      </c>
      <c r="E22625" s="113" t="s">
        <v>201</v>
      </c>
      <c r="F22625" s="113" t="s">
        <v>200</v>
      </c>
      <c r="G22625" s="113">
        <v>1.4229778790860199</v>
      </c>
    </row>
    <row r="22626" spans="1:7" x14ac:dyDescent="0.25">
      <c r="A22626" s="108" t="str">
        <f t="shared" si="353"/>
        <v>RO_1999_1A3(FS)_NH3</v>
      </c>
      <c r="B22626" s="113" t="s">
        <v>170</v>
      </c>
      <c r="C22626" s="113">
        <v>1999</v>
      </c>
      <c r="D22626" s="113" t="s">
        <v>132</v>
      </c>
      <c r="E22626" s="113" t="s">
        <v>124</v>
      </c>
      <c r="F22626" s="113" t="s">
        <v>200</v>
      </c>
      <c r="G22626" s="113">
        <v>0.90582682807273496</v>
      </c>
    </row>
    <row r="22627" spans="1:7" x14ac:dyDescent="0.25">
      <c r="A22627" s="108" t="str">
        <f t="shared" si="353"/>
        <v>RO_1999_1A3(FS)_PM2.5</v>
      </c>
      <c r="B22627" s="113" t="s">
        <v>170</v>
      </c>
      <c r="C22627" s="113">
        <v>1999</v>
      </c>
      <c r="D22627" s="113" t="s">
        <v>132</v>
      </c>
      <c r="E22627" s="113" t="s">
        <v>203</v>
      </c>
      <c r="F22627" s="113" t="s">
        <v>200</v>
      </c>
      <c r="G22627" s="113">
        <v>2.7497794532222999</v>
      </c>
    </row>
    <row r="22628" spans="1:7" x14ac:dyDescent="0.25">
      <c r="A22628" s="108" t="str">
        <f t="shared" si="353"/>
        <v>RO_1999_3D_NOx</v>
      </c>
      <c r="B22628" s="113" t="s">
        <v>170</v>
      </c>
      <c r="C22628" s="113">
        <v>1999</v>
      </c>
      <c r="D22628" s="113" t="s">
        <v>206</v>
      </c>
      <c r="E22628" s="113" t="s">
        <v>199</v>
      </c>
      <c r="F22628" s="113" t="s">
        <v>200</v>
      </c>
      <c r="G22628" s="113">
        <v>18.840960747563599</v>
      </c>
    </row>
    <row r="22629" spans="1:7" x14ac:dyDescent="0.25">
      <c r="A22629" s="108" t="str">
        <f t="shared" si="353"/>
        <v>RO_2000_NATIONAL TOTAL_NOx</v>
      </c>
      <c r="B22629" s="113" t="s">
        <v>170</v>
      </c>
      <c r="C22629" s="113">
        <v>2000</v>
      </c>
      <c r="D22629" s="113" t="s">
        <v>122</v>
      </c>
      <c r="E22629" s="113" t="s">
        <v>199</v>
      </c>
      <c r="F22629" s="113" t="s">
        <v>200</v>
      </c>
      <c r="G22629" s="113">
        <v>315.26662488439001</v>
      </c>
    </row>
    <row r="22630" spans="1:7" x14ac:dyDescent="0.25">
      <c r="A22630" s="108" t="str">
        <f t="shared" si="353"/>
        <v>RO_2000_NATIONAL TOTAL_NMVOC</v>
      </c>
      <c r="B22630" s="113" t="s">
        <v>170</v>
      </c>
      <c r="C22630" s="113">
        <v>2000</v>
      </c>
      <c r="D22630" s="113" t="s">
        <v>122</v>
      </c>
      <c r="E22630" s="113" t="s">
        <v>123</v>
      </c>
      <c r="F22630" s="113" t="s">
        <v>200</v>
      </c>
      <c r="G22630" s="113">
        <v>322.57300638373999</v>
      </c>
    </row>
    <row r="22631" spans="1:7" x14ac:dyDescent="0.25">
      <c r="A22631" s="108" t="str">
        <f t="shared" si="353"/>
        <v>RO_2000_NATIONAL TOTAL_SOx</v>
      </c>
      <c r="B22631" s="113" t="s">
        <v>170</v>
      </c>
      <c r="C22631" s="113">
        <v>2000</v>
      </c>
      <c r="D22631" s="113" t="s">
        <v>122</v>
      </c>
      <c r="E22631" s="113" t="s">
        <v>201</v>
      </c>
      <c r="F22631" s="113" t="s">
        <v>200</v>
      </c>
      <c r="G22631" s="113">
        <v>491.79212777022599</v>
      </c>
    </row>
    <row r="22632" spans="1:7" x14ac:dyDescent="0.25">
      <c r="A22632" s="108" t="str">
        <f t="shared" si="353"/>
        <v>RO_2000_NATIONAL TOTAL_NH3</v>
      </c>
      <c r="B22632" s="113" t="s">
        <v>170</v>
      </c>
      <c r="C22632" s="113">
        <v>2000</v>
      </c>
      <c r="D22632" s="113" t="s">
        <v>122</v>
      </c>
      <c r="E22632" s="113" t="s">
        <v>124</v>
      </c>
      <c r="F22632" s="113" t="s">
        <v>200</v>
      </c>
      <c r="G22632" s="113">
        <v>175.955628053883</v>
      </c>
    </row>
    <row r="22633" spans="1:7" x14ac:dyDescent="0.25">
      <c r="A22633" s="108" t="str">
        <f t="shared" si="353"/>
        <v>RO_2000_NATIONAL TOTAL_PM2.5</v>
      </c>
      <c r="B22633" s="113" t="s">
        <v>170</v>
      </c>
      <c r="C22633" s="113">
        <v>2000</v>
      </c>
      <c r="D22633" s="113" t="s">
        <v>122</v>
      </c>
      <c r="E22633" s="113" t="s">
        <v>203</v>
      </c>
      <c r="F22633" s="113" t="s">
        <v>200</v>
      </c>
      <c r="G22633" s="113">
        <v>106.752102858285</v>
      </c>
    </row>
    <row r="22634" spans="1:7" x14ac:dyDescent="0.25">
      <c r="A22634" s="108" t="str">
        <f t="shared" si="353"/>
        <v>RO_2000_NATIONAL TOTAL_Pb</v>
      </c>
      <c r="B22634" s="113" t="s">
        <v>170</v>
      </c>
      <c r="C22634" s="113">
        <v>2000</v>
      </c>
      <c r="D22634" s="113" t="s">
        <v>122</v>
      </c>
      <c r="E22634" s="113" t="s">
        <v>125</v>
      </c>
      <c r="F22634" s="113" t="s">
        <v>200</v>
      </c>
      <c r="G22634" s="113">
        <v>5.0075282878154902E-2</v>
      </c>
    </row>
    <row r="22635" spans="1:7" x14ac:dyDescent="0.25">
      <c r="A22635" s="108" t="str">
        <f t="shared" si="353"/>
        <v>RO_2000_NATIONAL TOTAL_Cd</v>
      </c>
      <c r="B22635" s="113" t="s">
        <v>170</v>
      </c>
      <c r="C22635" s="113">
        <v>2000</v>
      </c>
      <c r="D22635" s="113" t="s">
        <v>122</v>
      </c>
      <c r="E22635" s="113" t="s">
        <v>126</v>
      </c>
      <c r="F22635" s="113" t="s">
        <v>200</v>
      </c>
      <c r="G22635" s="113">
        <v>3.3769065957460999E-3</v>
      </c>
    </row>
    <row r="22636" spans="1:7" x14ac:dyDescent="0.25">
      <c r="A22636" s="108" t="str">
        <f t="shared" si="353"/>
        <v>RO_2000_NATIONAL TOTAL_Hg</v>
      </c>
      <c r="B22636" s="113" t="s">
        <v>170</v>
      </c>
      <c r="C22636" s="113">
        <v>2000</v>
      </c>
      <c r="D22636" s="113" t="s">
        <v>122</v>
      </c>
      <c r="E22636" s="113" t="s">
        <v>127</v>
      </c>
      <c r="F22636" s="113" t="s">
        <v>200</v>
      </c>
      <c r="G22636" s="113">
        <v>2.5540539024874499E-3</v>
      </c>
    </row>
    <row r="22637" spans="1:7" x14ac:dyDescent="0.25">
      <c r="A22637" s="108" t="str">
        <f t="shared" si="353"/>
        <v>RO_2000_NATIONAL TOTAL_DIOX</v>
      </c>
      <c r="B22637" s="113" t="s">
        <v>170</v>
      </c>
      <c r="C22637" s="113">
        <v>2000</v>
      </c>
      <c r="D22637" s="113" t="s">
        <v>122</v>
      </c>
      <c r="E22637" s="113" t="s">
        <v>128</v>
      </c>
      <c r="F22637" s="113" t="s">
        <v>200</v>
      </c>
      <c r="G22637" s="150">
        <v>7.6248818725440003E-7</v>
      </c>
    </row>
    <row r="22638" spans="1:7" x14ac:dyDescent="0.25">
      <c r="A22638" s="108" t="str">
        <f t="shared" si="353"/>
        <v>RO_2000_NATIONAL TOTAL_PAH</v>
      </c>
      <c r="B22638" s="113" t="s">
        <v>170</v>
      </c>
      <c r="C22638" s="113">
        <v>2000</v>
      </c>
      <c r="D22638" s="113" t="s">
        <v>122</v>
      </c>
      <c r="E22638" s="113" t="s">
        <v>129</v>
      </c>
      <c r="F22638" s="113" t="s">
        <v>200</v>
      </c>
      <c r="G22638" s="113">
        <v>5.56656117117083E-2</v>
      </c>
    </row>
    <row r="22639" spans="1:7" x14ac:dyDescent="0.25">
      <c r="A22639" s="108" t="str">
        <f t="shared" si="353"/>
        <v>RO_2000_NATIONAL TOTAL_HCB</v>
      </c>
      <c r="B22639" s="113" t="s">
        <v>170</v>
      </c>
      <c r="C22639" s="113">
        <v>2000</v>
      </c>
      <c r="D22639" s="113" t="s">
        <v>122</v>
      </c>
      <c r="E22639" s="113" t="s">
        <v>130</v>
      </c>
      <c r="F22639" s="113" t="s">
        <v>200</v>
      </c>
      <c r="G22639" s="150">
        <v>3.8753863980000002E-6</v>
      </c>
    </row>
    <row r="22640" spans="1:7" x14ac:dyDescent="0.25">
      <c r="A22640" s="108" t="str">
        <f t="shared" si="353"/>
        <v>RO_2000_NATIONAL TOTAL_PCB</v>
      </c>
      <c r="B22640" s="113" t="s">
        <v>170</v>
      </c>
      <c r="C22640" s="113">
        <v>2000</v>
      </c>
      <c r="D22640" s="113" t="s">
        <v>122</v>
      </c>
      <c r="E22640" s="113" t="s">
        <v>259</v>
      </c>
      <c r="F22640" s="113" t="s">
        <v>200</v>
      </c>
      <c r="G22640" s="150">
        <v>2.8114859589132E-5</v>
      </c>
    </row>
    <row r="22641" spans="1:7" x14ac:dyDescent="0.25">
      <c r="A22641" s="108" t="str">
        <f t="shared" si="353"/>
        <v>RO_2000_1A3(FS)_NOx</v>
      </c>
      <c r="B22641" s="113" t="s">
        <v>170</v>
      </c>
      <c r="C22641" s="113">
        <v>2000</v>
      </c>
      <c r="D22641" s="113" t="s">
        <v>132</v>
      </c>
      <c r="E22641" s="113" t="s">
        <v>199</v>
      </c>
      <c r="F22641" s="113" t="s">
        <v>200</v>
      </c>
      <c r="G22641" s="113">
        <v>75.321944895246006</v>
      </c>
    </row>
    <row r="22642" spans="1:7" x14ac:dyDescent="0.25">
      <c r="A22642" s="108" t="str">
        <f t="shared" si="353"/>
        <v>RO_2000_1A3(FS)_NMVOC</v>
      </c>
      <c r="B22642" s="113" t="s">
        <v>170</v>
      </c>
      <c r="C22642" s="113">
        <v>2000</v>
      </c>
      <c r="D22642" s="113" t="s">
        <v>132</v>
      </c>
      <c r="E22642" s="113" t="s">
        <v>123</v>
      </c>
      <c r="F22642" s="113" t="s">
        <v>200</v>
      </c>
      <c r="G22642" s="113">
        <v>48.538324372038801</v>
      </c>
    </row>
    <row r="22643" spans="1:7" x14ac:dyDescent="0.25">
      <c r="A22643" s="108" t="str">
        <f t="shared" si="353"/>
        <v>RO_2000_1A3(FS)_SOx</v>
      </c>
      <c r="B22643" s="113" t="s">
        <v>170</v>
      </c>
      <c r="C22643" s="113">
        <v>2000</v>
      </c>
      <c r="D22643" s="113" t="s">
        <v>132</v>
      </c>
      <c r="E22643" s="113" t="s">
        <v>201</v>
      </c>
      <c r="F22643" s="113" t="s">
        <v>200</v>
      </c>
      <c r="G22643" s="113">
        <v>1.3281875739354101</v>
      </c>
    </row>
    <row r="22644" spans="1:7" x14ac:dyDescent="0.25">
      <c r="A22644" s="108" t="str">
        <f t="shared" si="353"/>
        <v>RO_2000_1A3(FS)_NH3</v>
      </c>
      <c r="B22644" s="113" t="s">
        <v>170</v>
      </c>
      <c r="C22644" s="113">
        <v>2000</v>
      </c>
      <c r="D22644" s="113" t="s">
        <v>132</v>
      </c>
      <c r="E22644" s="113" t="s">
        <v>124</v>
      </c>
      <c r="F22644" s="113" t="s">
        <v>200</v>
      </c>
      <c r="G22644" s="113">
        <v>0.83907055180180501</v>
      </c>
    </row>
    <row r="22645" spans="1:7" x14ac:dyDescent="0.25">
      <c r="A22645" s="108" t="str">
        <f t="shared" si="353"/>
        <v>RO_2000_1A3(FS)_PM2.5</v>
      </c>
      <c r="B22645" s="113" t="s">
        <v>170</v>
      </c>
      <c r="C22645" s="113">
        <v>2000</v>
      </c>
      <c r="D22645" s="113" t="s">
        <v>132</v>
      </c>
      <c r="E22645" s="113" t="s">
        <v>203</v>
      </c>
      <c r="F22645" s="113" t="s">
        <v>200</v>
      </c>
      <c r="G22645" s="113">
        <v>2.8980193438597501</v>
      </c>
    </row>
    <row r="22646" spans="1:7" x14ac:dyDescent="0.25">
      <c r="A22646" s="108" t="str">
        <f t="shared" si="353"/>
        <v>RO_2000_3D_NOx</v>
      </c>
      <c r="B22646" s="113" t="s">
        <v>170</v>
      </c>
      <c r="C22646" s="113">
        <v>2000</v>
      </c>
      <c r="D22646" s="113" t="s">
        <v>206</v>
      </c>
      <c r="E22646" s="113" t="s">
        <v>199</v>
      </c>
      <c r="F22646" s="113" t="s">
        <v>200</v>
      </c>
      <c r="G22646" s="113">
        <v>18.868268821260799</v>
      </c>
    </row>
    <row r="22647" spans="1:7" x14ac:dyDescent="0.25">
      <c r="A22647" s="108" t="str">
        <f t="shared" si="353"/>
        <v>RO_2001_NATIONAL TOTAL_NOx</v>
      </c>
      <c r="B22647" s="113" t="s">
        <v>170</v>
      </c>
      <c r="C22647" s="113">
        <v>2001</v>
      </c>
      <c r="D22647" s="113" t="s">
        <v>122</v>
      </c>
      <c r="E22647" s="113" t="s">
        <v>199</v>
      </c>
      <c r="F22647" s="113" t="s">
        <v>200</v>
      </c>
      <c r="G22647" s="113">
        <v>328.60978578356799</v>
      </c>
    </row>
    <row r="22648" spans="1:7" x14ac:dyDescent="0.25">
      <c r="A22648" s="108" t="str">
        <f t="shared" si="353"/>
        <v>RO_2001_NATIONAL TOTAL_NMVOC</v>
      </c>
      <c r="B22648" s="113" t="s">
        <v>170</v>
      </c>
      <c r="C22648" s="113">
        <v>2001</v>
      </c>
      <c r="D22648" s="113" t="s">
        <v>122</v>
      </c>
      <c r="E22648" s="113" t="s">
        <v>123</v>
      </c>
      <c r="F22648" s="113" t="s">
        <v>200</v>
      </c>
      <c r="G22648" s="113">
        <v>312.08118965260098</v>
      </c>
    </row>
    <row r="22649" spans="1:7" x14ac:dyDescent="0.25">
      <c r="A22649" s="108" t="str">
        <f t="shared" si="353"/>
        <v>RO_2001_NATIONAL TOTAL_SOx</v>
      </c>
      <c r="B22649" s="113" t="s">
        <v>170</v>
      </c>
      <c r="C22649" s="113">
        <v>2001</v>
      </c>
      <c r="D22649" s="113" t="s">
        <v>122</v>
      </c>
      <c r="E22649" s="113" t="s">
        <v>201</v>
      </c>
      <c r="F22649" s="113" t="s">
        <v>200</v>
      </c>
      <c r="G22649" s="113">
        <v>509.40654637482999</v>
      </c>
    </row>
    <row r="22650" spans="1:7" x14ac:dyDescent="0.25">
      <c r="A22650" s="108" t="str">
        <f t="shared" si="353"/>
        <v>RO_2001_NATIONAL TOTAL_NH3</v>
      </c>
      <c r="B22650" s="113" t="s">
        <v>170</v>
      </c>
      <c r="C22650" s="113">
        <v>2001</v>
      </c>
      <c r="D22650" s="113" t="s">
        <v>122</v>
      </c>
      <c r="E22650" s="113" t="s">
        <v>124</v>
      </c>
      <c r="F22650" s="113" t="s">
        <v>200</v>
      </c>
      <c r="G22650" s="113">
        <v>170.01995593300299</v>
      </c>
    </row>
    <row r="22651" spans="1:7" x14ac:dyDescent="0.25">
      <c r="A22651" s="108" t="str">
        <f t="shared" si="353"/>
        <v>RO_2001_NATIONAL TOTAL_PM2.5</v>
      </c>
      <c r="B22651" s="113" t="s">
        <v>170</v>
      </c>
      <c r="C22651" s="113">
        <v>2001</v>
      </c>
      <c r="D22651" s="113" t="s">
        <v>122</v>
      </c>
      <c r="E22651" s="113" t="s">
        <v>203</v>
      </c>
      <c r="F22651" s="113" t="s">
        <v>200</v>
      </c>
      <c r="G22651" s="113">
        <v>87.220168871989003</v>
      </c>
    </row>
    <row r="22652" spans="1:7" x14ac:dyDescent="0.25">
      <c r="A22652" s="108" t="str">
        <f t="shared" si="353"/>
        <v>RO_2001_NATIONAL TOTAL_Pb</v>
      </c>
      <c r="B22652" s="113" t="s">
        <v>170</v>
      </c>
      <c r="C22652" s="113">
        <v>2001</v>
      </c>
      <c r="D22652" s="113" t="s">
        <v>122</v>
      </c>
      <c r="E22652" s="113" t="s">
        <v>125</v>
      </c>
      <c r="F22652" s="113" t="s">
        <v>200</v>
      </c>
      <c r="G22652" s="113">
        <v>5.1163646757237703E-2</v>
      </c>
    </row>
    <row r="22653" spans="1:7" x14ac:dyDescent="0.25">
      <c r="A22653" s="108" t="str">
        <f t="shared" si="353"/>
        <v>RO_2001_NATIONAL TOTAL_Cd</v>
      </c>
      <c r="B22653" s="113" t="s">
        <v>170</v>
      </c>
      <c r="C22653" s="113">
        <v>2001</v>
      </c>
      <c r="D22653" s="113" t="s">
        <v>122</v>
      </c>
      <c r="E22653" s="113" t="s">
        <v>126</v>
      </c>
      <c r="F22653" s="113" t="s">
        <v>200</v>
      </c>
      <c r="G22653" s="113">
        <v>3.0274111191543702E-3</v>
      </c>
    </row>
    <row r="22654" spans="1:7" x14ac:dyDescent="0.25">
      <c r="A22654" s="108" t="str">
        <f t="shared" si="353"/>
        <v>RO_2001_NATIONAL TOTAL_Hg</v>
      </c>
      <c r="B22654" s="113" t="s">
        <v>170</v>
      </c>
      <c r="C22654" s="113">
        <v>2001</v>
      </c>
      <c r="D22654" s="113" t="s">
        <v>122</v>
      </c>
      <c r="E22654" s="113" t="s">
        <v>127</v>
      </c>
      <c r="F22654" s="113" t="s">
        <v>200</v>
      </c>
      <c r="G22654" s="113">
        <v>2.5901442616040001E-3</v>
      </c>
    </row>
    <row r="22655" spans="1:7" x14ac:dyDescent="0.25">
      <c r="A22655" s="108" t="str">
        <f t="shared" si="353"/>
        <v>RO_2001_NATIONAL TOTAL_DIOX</v>
      </c>
      <c r="B22655" s="113" t="s">
        <v>170</v>
      </c>
      <c r="C22655" s="113">
        <v>2001</v>
      </c>
      <c r="D22655" s="113" t="s">
        <v>122</v>
      </c>
      <c r="E22655" s="113" t="s">
        <v>128</v>
      </c>
      <c r="F22655" s="113" t="s">
        <v>200</v>
      </c>
      <c r="G22655" s="150">
        <v>9.0269823932008297E-7</v>
      </c>
    </row>
    <row r="22656" spans="1:7" x14ac:dyDescent="0.25">
      <c r="A22656" s="108" t="str">
        <f t="shared" si="353"/>
        <v>RO_2001_NATIONAL TOTAL_PAH</v>
      </c>
      <c r="B22656" s="113" t="s">
        <v>170</v>
      </c>
      <c r="C22656" s="113">
        <v>2001</v>
      </c>
      <c r="D22656" s="113" t="s">
        <v>122</v>
      </c>
      <c r="E22656" s="113" t="s">
        <v>129</v>
      </c>
      <c r="F22656" s="113" t="s">
        <v>200</v>
      </c>
      <c r="G22656" s="113">
        <v>4.5270701004177398E-2</v>
      </c>
    </row>
    <row r="22657" spans="1:7" x14ac:dyDescent="0.25">
      <c r="A22657" s="108" t="str">
        <f t="shared" si="353"/>
        <v>RO_2001_NATIONAL TOTAL_HCB</v>
      </c>
      <c r="B22657" s="113" t="s">
        <v>170</v>
      </c>
      <c r="C22657" s="113">
        <v>2001</v>
      </c>
      <c r="D22657" s="113" t="s">
        <v>122</v>
      </c>
      <c r="E22657" s="113" t="s">
        <v>130</v>
      </c>
      <c r="F22657" s="113" t="s">
        <v>200</v>
      </c>
      <c r="G22657" s="150">
        <v>4.1740495656924802E-6</v>
      </c>
    </row>
    <row r="22658" spans="1:7" x14ac:dyDescent="0.25">
      <c r="A22658" s="108" t="str">
        <f t="shared" ref="A22658:A22721" si="354">CONCATENATE(B22658,"_",C22658,"_",D22658,"_",E22658)</f>
        <v>RO_2001_NATIONAL TOTAL_PCB</v>
      </c>
      <c r="B22658" s="113" t="s">
        <v>170</v>
      </c>
      <c r="C22658" s="113">
        <v>2001</v>
      </c>
      <c r="D22658" s="113" t="s">
        <v>122</v>
      </c>
      <c r="E22658" s="113" t="s">
        <v>259</v>
      </c>
      <c r="F22658" s="113" t="s">
        <v>200</v>
      </c>
      <c r="G22658" s="150">
        <v>2.9458616295216E-5</v>
      </c>
    </row>
    <row r="22659" spans="1:7" x14ac:dyDescent="0.25">
      <c r="A22659" s="108" t="str">
        <f t="shared" si="354"/>
        <v>RO_2001_1A3(FS)_NOx</v>
      </c>
      <c r="B22659" s="113" t="s">
        <v>170</v>
      </c>
      <c r="C22659" s="113">
        <v>2001</v>
      </c>
      <c r="D22659" s="113" t="s">
        <v>132</v>
      </c>
      <c r="E22659" s="113" t="s">
        <v>199</v>
      </c>
      <c r="F22659" s="113" t="s">
        <v>200</v>
      </c>
      <c r="G22659" s="113">
        <v>95.902875810799799</v>
      </c>
    </row>
    <row r="22660" spans="1:7" x14ac:dyDescent="0.25">
      <c r="A22660" s="108" t="str">
        <f t="shared" si="354"/>
        <v>RO_2001_1A3(FS)_NMVOC</v>
      </c>
      <c r="B22660" s="113" t="s">
        <v>170</v>
      </c>
      <c r="C22660" s="113">
        <v>2001</v>
      </c>
      <c r="D22660" s="113" t="s">
        <v>132</v>
      </c>
      <c r="E22660" s="113" t="s">
        <v>123</v>
      </c>
      <c r="F22660" s="113" t="s">
        <v>200</v>
      </c>
      <c r="G22660" s="113">
        <v>58.202838253718902</v>
      </c>
    </row>
    <row r="22661" spans="1:7" x14ac:dyDescent="0.25">
      <c r="A22661" s="108" t="str">
        <f t="shared" si="354"/>
        <v>RO_2001_1A3(FS)_SOx</v>
      </c>
      <c r="B22661" s="113" t="s">
        <v>170</v>
      </c>
      <c r="C22661" s="113">
        <v>2001</v>
      </c>
      <c r="D22661" s="113" t="s">
        <v>132</v>
      </c>
      <c r="E22661" s="113" t="s">
        <v>201</v>
      </c>
      <c r="F22661" s="113" t="s">
        <v>200</v>
      </c>
      <c r="G22661" s="113">
        <v>1.7140537322273299</v>
      </c>
    </row>
    <row r="22662" spans="1:7" x14ac:dyDescent="0.25">
      <c r="A22662" s="108" t="str">
        <f t="shared" si="354"/>
        <v>RO_2001_1A3(FS)_NH3</v>
      </c>
      <c r="B22662" s="113" t="s">
        <v>170</v>
      </c>
      <c r="C22662" s="113">
        <v>2001</v>
      </c>
      <c r="D22662" s="113" t="s">
        <v>132</v>
      </c>
      <c r="E22662" s="113" t="s">
        <v>124</v>
      </c>
      <c r="F22662" s="113" t="s">
        <v>200</v>
      </c>
      <c r="G22662" s="113">
        <v>0.96742686648430098</v>
      </c>
    </row>
    <row r="22663" spans="1:7" x14ac:dyDescent="0.25">
      <c r="A22663" s="108" t="str">
        <f t="shared" si="354"/>
        <v>RO_2001_1A3(FS)_PM2.5</v>
      </c>
      <c r="B22663" s="113" t="s">
        <v>170</v>
      </c>
      <c r="C22663" s="113">
        <v>2001</v>
      </c>
      <c r="D22663" s="113" t="s">
        <v>132</v>
      </c>
      <c r="E22663" s="113" t="s">
        <v>203</v>
      </c>
      <c r="F22663" s="113" t="s">
        <v>200</v>
      </c>
      <c r="G22663" s="113">
        <v>3.7118388359335301</v>
      </c>
    </row>
    <row r="22664" spans="1:7" x14ac:dyDescent="0.25">
      <c r="A22664" s="108" t="str">
        <f t="shared" si="354"/>
        <v>RO_2001_3D_NOx</v>
      </c>
      <c r="B22664" s="113" t="s">
        <v>170</v>
      </c>
      <c r="C22664" s="113">
        <v>2001</v>
      </c>
      <c r="D22664" s="113" t="s">
        <v>206</v>
      </c>
      <c r="E22664" s="113" t="s">
        <v>199</v>
      </c>
      <c r="F22664" s="113" t="s">
        <v>200</v>
      </c>
      <c r="G22664" s="113">
        <v>19.616972939221601</v>
      </c>
    </row>
    <row r="22665" spans="1:7" x14ac:dyDescent="0.25">
      <c r="A22665" s="108" t="str">
        <f t="shared" si="354"/>
        <v>RO_2002_NATIONAL TOTAL_NOx</v>
      </c>
      <c r="B22665" s="113" t="s">
        <v>170</v>
      </c>
      <c r="C22665" s="113">
        <v>2002</v>
      </c>
      <c r="D22665" s="113" t="s">
        <v>122</v>
      </c>
      <c r="E22665" s="113" t="s">
        <v>199</v>
      </c>
      <c r="F22665" s="113" t="s">
        <v>200</v>
      </c>
      <c r="G22665" s="113">
        <v>334.81792313266698</v>
      </c>
    </row>
    <row r="22666" spans="1:7" x14ac:dyDescent="0.25">
      <c r="A22666" s="108" t="str">
        <f t="shared" si="354"/>
        <v>RO_2002_NATIONAL TOTAL_NMVOC</v>
      </c>
      <c r="B22666" s="113" t="s">
        <v>170</v>
      </c>
      <c r="C22666" s="113">
        <v>2002</v>
      </c>
      <c r="D22666" s="113" t="s">
        <v>122</v>
      </c>
      <c r="E22666" s="113" t="s">
        <v>123</v>
      </c>
      <c r="F22666" s="113" t="s">
        <v>200</v>
      </c>
      <c r="G22666" s="113">
        <v>314.18371797253002</v>
      </c>
    </row>
    <row r="22667" spans="1:7" x14ac:dyDescent="0.25">
      <c r="A22667" s="108" t="str">
        <f t="shared" si="354"/>
        <v>RO_2002_NATIONAL TOTAL_SOx</v>
      </c>
      <c r="B22667" s="113" t="s">
        <v>170</v>
      </c>
      <c r="C22667" s="113">
        <v>2002</v>
      </c>
      <c r="D22667" s="113" t="s">
        <v>122</v>
      </c>
      <c r="E22667" s="113" t="s">
        <v>201</v>
      </c>
      <c r="F22667" s="113" t="s">
        <v>200</v>
      </c>
      <c r="G22667" s="113">
        <v>509.05809614322197</v>
      </c>
    </row>
    <row r="22668" spans="1:7" x14ac:dyDescent="0.25">
      <c r="A22668" s="108" t="str">
        <f t="shared" si="354"/>
        <v>RO_2002_NATIONAL TOTAL_NH3</v>
      </c>
      <c r="B22668" s="113" t="s">
        <v>170</v>
      </c>
      <c r="C22668" s="113">
        <v>2002</v>
      </c>
      <c r="D22668" s="113" t="s">
        <v>122</v>
      </c>
      <c r="E22668" s="113" t="s">
        <v>124</v>
      </c>
      <c r="F22668" s="113" t="s">
        <v>200</v>
      </c>
      <c r="G22668" s="113">
        <v>175.982174387127</v>
      </c>
    </row>
    <row r="22669" spans="1:7" x14ac:dyDescent="0.25">
      <c r="A22669" s="108" t="str">
        <f t="shared" si="354"/>
        <v>RO_2002_NATIONAL TOTAL_PM2.5</v>
      </c>
      <c r="B22669" s="113" t="s">
        <v>170</v>
      </c>
      <c r="C22669" s="113">
        <v>2002</v>
      </c>
      <c r="D22669" s="113" t="s">
        <v>122</v>
      </c>
      <c r="E22669" s="113" t="s">
        <v>203</v>
      </c>
      <c r="F22669" s="113" t="s">
        <v>200</v>
      </c>
      <c r="G22669" s="113">
        <v>90.182502860149995</v>
      </c>
    </row>
    <row r="22670" spans="1:7" x14ac:dyDescent="0.25">
      <c r="A22670" s="108" t="str">
        <f t="shared" si="354"/>
        <v>RO_2002_NATIONAL TOTAL_Pb</v>
      </c>
      <c r="B22670" s="113" t="s">
        <v>170</v>
      </c>
      <c r="C22670" s="113">
        <v>2002</v>
      </c>
      <c r="D22670" s="113" t="s">
        <v>122</v>
      </c>
      <c r="E22670" s="113" t="s">
        <v>125</v>
      </c>
      <c r="F22670" s="113" t="s">
        <v>200</v>
      </c>
      <c r="G22670" s="113">
        <v>5.77281604615019E-2</v>
      </c>
    </row>
    <row r="22671" spans="1:7" x14ac:dyDescent="0.25">
      <c r="A22671" s="108" t="str">
        <f t="shared" si="354"/>
        <v>RO_2002_NATIONAL TOTAL_Cd</v>
      </c>
      <c r="B22671" s="113" t="s">
        <v>170</v>
      </c>
      <c r="C22671" s="113">
        <v>2002</v>
      </c>
      <c r="D22671" s="113" t="s">
        <v>122</v>
      </c>
      <c r="E22671" s="113" t="s">
        <v>126</v>
      </c>
      <c r="F22671" s="113" t="s">
        <v>200</v>
      </c>
      <c r="G22671" s="113">
        <v>3.0391295663322201E-3</v>
      </c>
    </row>
    <row r="22672" spans="1:7" x14ac:dyDescent="0.25">
      <c r="A22672" s="108" t="str">
        <f t="shared" si="354"/>
        <v>RO_2002_NATIONAL TOTAL_Hg</v>
      </c>
      <c r="B22672" s="113" t="s">
        <v>170</v>
      </c>
      <c r="C22672" s="113">
        <v>2002</v>
      </c>
      <c r="D22672" s="113" t="s">
        <v>122</v>
      </c>
      <c r="E22672" s="113" t="s">
        <v>127</v>
      </c>
      <c r="F22672" s="113" t="s">
        <v>200</v>
      </c>
      <c r="G22672" s="113">
        <v>2.6062903521074801E-3</v>
      </c>
    </row>
    <row r="22673" spans="1:7" x14ac:dyDescent="0.25">
      <c r="A22673" s="108" t="str">
        <f t="shared" si="354"/>
        <v>RO_2002_NATIONAL TOTAL_DIOX</v>
      </c>
      <c r="B22673" s="113" t="s">
        <v>170</v>
      </c>
      <c r="C22673" s="113">
        <v>2002</v>
      </c>
      <c r="D22673" s="113" t="s">
        <v>122</v>
      </c>
      <c r="E22673" s="113" t="s">
        <v>128</v>
      </c>
      <c r="F22673" s="113" t="s">
        <v>200</v>
      </c>
      <c r="G22673" s="150">
        <v>8.3148693476940104E-7</v>
      </c>
    </row>
    <row r="22674" spans="1:7" x14ac:dyDescent="0.25">
      <c r="A22674" s="108" t="str">
        <f t="shared" si="354"/>
        <v>RO_2002_NATIONAL TOTAL_PAH</v>
      </c>
      <c r="B22674" s="113" t="s">
        <v>170</v>
      </c>
      <c r="C22674" s="113">
        <v>2002</v>
      </c>
      <c r="D22674" s="113" t="s">
        <v>122</v>
      </c>
      <c r="E22674" s="113" t="s">
        <v>129</v>
      </c>
      <c r="F22674" s="113" t="s">
        <v>200</v>
      </c>
      <c r="G22674" s="113">
        <v>4.9464950840844298E-2</v>
      </c>
    </row>
    <row r="22675" spans="1:7" x14ac:dyDescent="0.25">
      <c r="A22675" s="108" t="str">
        <f t="shared" si="354"/>
        <v>RO_2002_NATIONAL TOTAL_HCB</v>
      </c>
      <c r="B22675" s="113" t="s">
        <v>170</v>
      </c>
      <c r="C22675" s="113">
        <v>2002</v>
      </c>
      <c r="D22675" s="113" t="s">
        <v>122</v>
      </c>
      <c r="E22675" s="113" t="s">
        <v>130</v>
      </c>
      <c r="F22675" s="113" t="s">
        <v>200</v>
      </c>
      <c r="G22675" s="150">
        <v>4.0855018546377204E-6</v>
      </c>
    </row>
    <row r="22676" spans="1:7" x14ac:dyDescent="0.25">
      <c r="A22676" s="108" t="str">
        <f t="shared" si="354"/>
        <v>RO_2002_NATIONAL TOTAL_PCB</v>
      </c>
      <c r="B22676" s="113" t="s">
        <v>170</v>
      </c>
      <c r="C22676" s="113">
        <v>2002</v>
      </c>
      <c r="D22676" s="113" t="s">
        <v>122</v>
      </c>
      <c r="E22676" s="113" t="s">
        <v>259</v>
      </c>
      <c r="F22676" s="113" t="s">
        <v>200</v>
      </c>
      <c r="G22676" s="150">
        <v>3.4174557080793999E-5</v>
      </c>
    </row>
    <row r="22677" spans="1:7" x14ac:dyDescent="0.25">
      <c r="A22677" s="108" t="str">
        <f t="shared" si="354"/>
        <v>RO_2002_1A3(FS)_NOx</v>
      </c>
      <c r="B22677" s="113" t="s">
        <v>170</v>
      </c>
      <c r="C22677" s="113">
        <v>2002</v>
      </c>
      <c r="D22677" s="113" t="s">
        <v>132</v>
      </c>
      <c r="E22677" s="113" t="s">
        <v>199</v>
      </c>
      <c r="F22677" s="113" t="s">
        <v>200</v>
      </c>
      <c r="G22677" s="113">
        <v>97.223040022205694</v>
      </c>
    </row>
    <row r="22678" spans="1:7" x14ac:dyDescent="0.25">
      <c r="A22678" s="108" t="str">
        <f t="shared" si="354"/>
        <v>RO_2002_1A3(FS)_NMVOC</v>
      </c>
      <c r="B22678" s="113" t="s">
        <v>170</v>
      </c>
      <c r="C22678" s="113">
        <v>2002</v>
      </c>
      <c r="D22678" s="113" t="s">
        <v>132</v>
      </c>
      <c r="E22678" s="113" t="s">
        <v>123</v>
      </c>
      <c r="F22678" s="113" t="s">
        <v>200</v>
      </c>
      <c r="G22678" s="113">
        <v>56.521365139990799</v>
      </c>
    </row>
    <row r="22679" spans="1:7" x14ac:dyDescent="0.25">
      <c r="A22679" s="108" t="str">
        <f t="shared" si="354"/>
        <v>RO_2002_1A3(FS)_SOx</v>
      </c>
      <c r="B22679" s="113" t="s">
        <v>170</v>
      </c>
      <c r="C22679" s="113">
        <v>2002</v>
      </c>
      <c r="D22679" s="113" t="s">
        <v>132</v>
      </c>
      <c r="E22679" s="113" t="s">
        <v>201</v>
      </c>
      <c r="F22679" s="113" t="s">
        <v>200</v>
      </c>
      <c r="G22679" s="113">
        <v>1.7854823189650699</v>
      </c>
    </row>
    <row r="22680" spans="1:7" x14ac:dyDescent="0.25">
      <c r="A22680" s="108" t="str">
        <f t="shared" si="354"/>
        <v>RO_2002_1A3(FS)_NH3</v>
      </c>
      <c r="B22680" s="113" t="s">
        <v>170</v>
      </c>
      <c r="C22680" s="113">
        <v>2002</v>
      </c>
      <c r="D22680" s="113" t="s">
        <v>132</v>
      </c>
      <c r="E22680" s="113" t="s">
        <v>124</v>
      </c>
      <c r="F22680" s="113" t="s">
        <v>200</v>
      </c>
      <c r="G22680" s="113">
        <v>0.83404346009532404</v>
      </c>
    </row>
    <row r="22681" spans="1:7" x14ac:dyDescent="0.25">
      <c r="A22681" s="108" t="str">
        <f t="shared" si="354"/>
        <v>RO_2002_1A3(FS)_PM2.5</v>
      </c>
      <c r="B22681" s="113" t="s">
        <v>170</v>
      </c>
      <c r="C22681" s="113">
        <v>2002</v>
      </c>
      <c r="D22681" s="113" t="s">
        <v>132</v>
      </c>
      <c r="E22681" s="113" t="s">
        <v>203</v>
      </c>
      <c r="F22681" s="113" t="s">
        <v>200</v>
      </c>
      <c r="G22681" s="113">
        <v>3.9239231455069201</v>
      </c>
    </row>
    <row r="22682" spans="1:7" x14ac:dyDescent="0.25">
      <c r="A22682" s="108" t="str">
        <f t="shared" si="354"/>
        <v>RO_2002_3D_NOx</v>
      </c>
      <c r="B22682" s="113" t="s">
        <v>170</v>
      </c>
      <c r="C22682" s="113">
        <v>2002</v>
      </c>
      <c r="D22682" s="113" t="s">
        <v>206</v>
      </c>
      <c r="E22682" s="113" t="s">
        <v>199</v>
      </c>
      <c r="F22682" s="113" t="s">
        <v>200</v>
      </c>
      <c r="G22682" s="113">
        <v>18.822859291204399</v>
      </c>
    </row>
    <row r="22683" spans="1:7" x14ac:dyDescent="0.25">
      <c r="A22683" s="108" t="str">
        <f t="shared" si="354"/>
        <v>RO_2003_NATIONAL TOTAL_NOx</v>
      </c>
      <c r="B22683" s="113" t="s">
        <v>170</v>
      </c>
      <c r="C22683" s="113">
        <v>2003</v>
      </c>
      <c r="D22683" s="113" t="s">
        <v>122</v>
      </c>
      <c r="E22683" s="113" t="s">
        <v>199</v>
      </c>
      <c r="F22683" s="113" t="s">
        <v>200</v>
      </c>
      <c r="G22683" s="113">
        <v>340.11174100938302</v>
      </c>
    </row>
    <row r="22684" spans="1:7" x14ac:dyDescent="0.25">
      <c r="A22684" s="108" t="str">
        <f t="shared" si="354"/>
        <v>RO_2003_NATIONAL TOTAL_NMVOC</v>
      </c>
      <c r="B22684" s="113" t="s">
        <v>170</v>
      </c>
      <c r="C22684" s="113">
        <v>2003</v>
      </c>
      <c r="D22684" s="113" t="s">
        <v>122</v>
      </c>
      <c r="E22684" s="113" t="s">
        <v>123</v>
      </c>
      <c r="F22684" s="113" t="s">
        <v>200</v>
      </c>
      <c r="G22684" s="113">
        <v>335.309038730363</v>
      </c>
    </row>
    <row r="22685" spans="1:7" x14ac:dyDescent="0.25">
      <c r="A22685" s="108" t="str">
        <f t="shared" si="354"/>
        <v>RO_2003_NATIONAL TOTAL_SOx</v>
      </c>
      <c r="B22685" s="113" t="s">
        <v>170</v>
      </c>
      <c r="C22685" s="113">
        <v>2003</v>
      </c>
      <c r="D22685" s="113" t="s">
        <v>122</v>
      </c>
      <c r="E22685" s="113" t="s">
        <v>201</v>
      </c>
      <c r="F22685" s="113" t="s">
        <v>200</v>
      </c>
      <c r="G22685" s="113">
        <v>587.87586794147501</v>
      </c>
    </row>
    <row r="22686" spans="1:7" x14ac:dyDescent="0.25">
      <c r="A22686" s="108" t="str">
        <f t="shared" si="354"/>
        <v>RO_2003_NATIONAL TOTAL_NH3</v>
      </c>
      <c r="B22686" s="113" t="s">
        <v>170</v>
      </c>
      <c r="C22686" s="113">
        <v>2003</v>
      </c>
      <c r="D22686" s="113" t="s">
        <v>122</v>
      </c>
      <c r="E22686" s="113" t="s">
        <v>124</v>
      </c>
      <c r="F22686" s="113" t="s">
        <v>200</v>
      </c>
      <c r="G22686" s="113">
        <v>178.97125807497801</v>
      </c>
    </row>
    <row r="22687" spans="1:7" x14ac:dyDescent="0.25">
      <c r="A22687" s="108" t="str">
        <f t="shared" si="354"/>
        <v>RO_2003_NATIONAL TOTAL_PM2.5</v>
      </c>
      <c r="B22687" s="113" t="s">
        <v>170</v>
      </c>
      <c r="C22687" s="113">
        <v>2003</v>
      </c>
      <c r="D22687" s="113" t="s">
        <v>122</v>
      </c>
      <c r="E22687" s="113" t="s">
        <v>203</v>
      </c>
      <c r="F22687" s="113" t="s">
        <v>200</v>
      </c>
      <c r="G22687" s="113">
        <v>106.261844618146</v>
      </c>
    </row>
    <row r="22688" spans="1:7" x14ac:dyDescent="0.25">
      <c r="A22688" s="108" t="str">
        <f t="shared" si="354"/>
        <v>RO_2003_NATIONAL TOTAL_Pb</v>
      </c>
      <c r="B22688" s="113" t="s">
        <v>170</v>
      </c>
      <c r="C22688" s="113">
        <v>2003</v>
      </c>
      <c r="D22688" s="113" t="s">
        <v>122</v>
      </c>
      <c r="E22688" s="113" t="s">
        <v>125</v>
      </c>
      <c r="F22688" s="113" t="s">
        <v>200</v>
      </c>
      <c r="G22688" s="113">
        <v>6.2289327981693801E-2</v>
      </c>
    </row>
    <row r="22689" spans="1:7" x14ac:dyDescent="0.25">
      <c r="A22689" s="108" t="str">
        <f t="shared" si="354"/>
        <v>RO_2003_NATIONAL TOTAL_Cd</v>
      </c>
      <c r="B22689" s="113" t="s">
        <v>170</v>
      </c>
      <c r="C22689" s="113">
        <v>2003</v>
      </c>
      <c r="D22689" s="113" t="s">
        <v>122</v>
      </c>
      <c r="E22689" s="113" t="s">
        <v>126</v>
      </c>
      <c r="F22689" s="113" t="s">
        <v>200</v>
      </c>
      <c r="G22689" s="113">
        <v>3.4332507505950901E-3</v>
      </c>
    </row>
    <row r="22690" spans="1:7" x14ac:dyDescent="0.25">
      <c r="A22690" s="108" t="str">
        <f t="shared" si="354"/>
        <v>RO_2003_NATIONAL TOTAL_Hg</v>
      </c>
      <c r="B22690" s="113" t="s">
        <v>170</v>
      </c>
      <c r="C22690" s="113">
        <v>2003</v>
      </c>
      <c r="D22690" s="113" t="s">
        <v>122</v>
      </c>
      <c r="E22690" s="113" t="s">
        <v>127</v>
      </c>
      <c r="F22690" s="113" t="s">
        <v>200</v>
      </c>
      <c r="G22690" s="113">
        <v>3.1017001971144001E-3</v>
      </c>
    </row>
    <row r="22691" spans="1:7" x14ac:dyDescent="0.25">
      <c r="A22691" s="108" t="str">
        <f t="shared" si="354"/>
        <v>RO_2003_NATIONAL TOTAL_DIOX</v>
      </c>
      <c r="B22691" s="113" t="s">
        <v>170</v>
      </c>
      <c r="C22691" s="113">
        <v>2003</v>
      </c>
      <c r="D22691" s="113" t="s">
        <v>122</v>
      </c>
      <c r="E22691" s="113" t="s">
        <v>128</v>
      </c>
      <c r="F22691" s="113" t="s">
        <v>200</v>
      </c>
      <c r="G22691" s="150">
        <v>9.2101699021719996E-7</v>
      </c>
    </row>
    <row r="22692" spans="1:7" x14ac:dyDescent="0.25">
      <c r="A22692" s="108" t="str">
        <f t="shared" si="354"/>
        <v>RO_2003_NATIONAL TOTAL_PAH</v>
      </c>
      <c r="B22692" s="113" t="s">
        <v>170</v>
      </c>
      <c r="C22692" s="113">
        <v>2003</v>
      </c>
      <c r="D22692" s="113" t="s">
        <v>122</v>
      </c>
      <c r="E22692" s="113" t="s">
        <v>129</v>
      </c>
      <c r="F22692" s="113" t="s">
        <v>200</v>
      </c>
      <c r="G22692" s="113">
        <v>5.7334444435286798E-2</v>
      </c>
    </row>
    <row r="22693" spans="1:7" x14ac:dyDescent="0.25">
      <c r="A22693" s="108" t="str">
        <f t="shared" si="354"/>
        <v>RO_2003_NATIONAL TOTAL_HCB</v>
      </c>
      <c r="B22693" s="113" t="s">
        <v>170</v>
      </c>
      <c r="C22693" s="113">
        <v>2003</v>
      </c>
      <c r="D22693" s="113" t="s">
        <v>122</v>
      </c>
      <c r="E22693" s="113" t="s">
        <v>130</v>
      </c>
      <c r="F22693" s="113" t="s">
        <v>200</v>
      </c>
      <c r="G22693" s="150">
        <v>4.6752664528000004E-6</v>
      </c>
    </row>
    <row r="22694" spans="1:7" x14ac:dyDescent="0.25">
      <c r="A22694" s="108" t="str">
        <f t="shared" si="354"/>
        <v>RO_2003_NATIONAL TOTAL_PCB</v>
      </c>
      <c r="B22694" s="113" t="s">
        <v>170</v>
      </c>
      <c r="C22694" s="113">
        <v>2003</v>
      </c>
      <c r="D22694" s="113" t="s">
        <v>122</v>
      </c>
      <c r="E22694" s="113" t="s">
        <v>259</v>
      </c>
      <c r="F22694" s="113" t="s">
        <v>200</v>
      </c>
      <c r="G22694" s="150">
        <v>3.7050187083028003E-5</v>
      </c>
    </row>
    <row r="22695" spans="1:7" x14ac:dyDescent="0.25">
      <c r="A22695" s="108" t="str">
        <f t="shared" si="354"/>
        <v>RO_2003_1A3(FS)_NOx</v>
      </c>
      <c r="B22695" s="113" t="s">
        <v>170</v>
      </c>
      <c r="C22695" s="113">
        <v>2003</v>
      </c>
      <c r="D22695" s="113" t="s">
        <v>132</v>
      </c>
      <c r="E22695" s="113" t="s">
        <v>199</v>
      </c>
      <c r="F22695" s="113" t="s">
        <v>200</v>
      </c>
      <c r="G22695" s="113">
        <v>105.557074058046</v>
      </c>
    </row>
    <row r="22696" spans="1:7" x14ac:dyDescent="0.25">
      <c r="A22696" s="108" t="str">
        <f t="shared" si="354"/>
        <v>RO_2003_1A3(FS)_NMVOC</v>
      </c>
      <c r="B22696" s="113" t="s">
        <v>170</v>
      </c>
      <c r="C22696" s="113">
        <v>2003</v>
      </c>
      <c r="D22696" s="113" t="s">
        <v>132</v>
      </c>
      <c r="E22696" s="113" t="s">
        <v>123</v>
      </c>
      <c r="F22696" s="113" t="s">
        <v>200</v>
      </c>
      <c r="G22696" s="113">
        <v>57.099759767468903</v>
      </c>
    </row>
    <row r="22697" spans="1:7" x14ac:dyDescent="0.25">
      <c r="A22697" s="108" t="str">
        <f t="shared" si="354"/>
        <v>RO_2003_1A3(FS)_SOx</v>
      </c>
      <c r="B22697" s="113" t="s">
        <v>170</v>
      </c>
      <c r="C22697" s="113">
        <v>2003</v>
      </c>
      <c r="D22697" s="113" t="s">
        <v>132</v>
      </c>
      <c r="E22697" s="113" t="s">
        <v>201</v>
      </c>
      <c r="F22697" s="113" t="s">
        <v>200</v>
      </c>
      <c r="G22697" s="113">
        <v>1.9678979669536001</v>
      </c>
    </row>
    <row r="22698" spans="1:7" x14ac:dyDescent="0.25">
      <c r="A22698" s="108" t="str">
        <f t="shared" si="354"/>
        <v>RO_2003_1A3(FS)_NH3</v>
      </c>
      <c r="B22698" s="113" t="s">
        <v>170</v>
      </c>
      <c r="C22698" s="113">
        <v>2003</v>
      </c>
      <c r="D22698" s="113" t="s">
        <v>132</v>
      </c>
      <c r="E22698" s="113" t="s">
        <v>124</v>
      </c>
      <c r="F22698" s="113" t="s">
        <v>200</v>
      </c>
      <c r="G22698" s="113">
        <v>0.737237212917078</v>
      </c>
    </row>
    <row r="22699" spans="1:7" x14ac:dyDescent="0.25">
      <c r="A22699" s="108" t="str">
        <f t="shared" si="354"/>
        <v>RO_2003_1A3(FS)_PM2.5</v>
      </c>
      <c r="B22699" s="113" t="s">
        <v>170</v>
      </c>
      <c r="C22699" s="113">
        <v>2003</v>
      </c>
      <c r="D22699" s="113" t="s">
        <v>132</v>
      </c>
      <c r="E22699" s="113" t="s">
        <v>203</v>
      </c>
      <c r="F22699" s="113" t="s">
        <v>200</v>
      </c>
      <c r="G22699" s="113">
        <v>4.3556695013202198</v>
      </c>
    </row>
    <row r="22700" spans="1:7" x14ac:dyDescent="0.25">
      <c r="A22700" s="108" t="str">
        <f t="shared" si="354"/>
        <v>RO_2003_3D_NOx</v>
      </c>
      <c r="B22700" s="113" t="s">
        <v>170</v>
      </c>
      <c r="C22700" s="113">
        <v>2003</v>
      </c>
      <c r="D22700" s="113" t="s">
        <v>206</v>
      </c>
      <c r="E22700" s="113" t="s">
        <v>199</v>
      </c>
      <c r="F22700" s="113" t="s">
        <v>200</v>
      </c>
      <c r="G22700" s="113">
        <v>19.543706125828098</v>
      </c>
    </row>
    <row r="22701" spans="1:7" x14ac:dyDescent="0.25">
      <c r="A22701" s="108" t="str">
        <f t="shared" si="354"/>
        <v>RO_2004_NATIONAL TOTAL_NOx</v>
      </c>
      <c r="B22701" s="113" t="s">
        <v>170</v>
      </c>
      <c r="C22701" s="113">
        <v>2004</v>
      </c>
      <c r="D22701" s="113" t="s">
        <v>122</v>
      </c>
      <c r="E22701" s="113" t="s">
        <v>199</v>
      </c>
      <c r="F22701" s="113" t="s">
        <v>200</v>
      </c>
      <c r="G22701" s="113">
        <v>342.60734589736501</v>
      </c>
    </row>
    <row r="22702" spans="1:7" x14ac:dyDescent="0.25">
      <c r="A22702" s="108" t="str">
        <f t="shared" si="354"/>
        <v>RO_2004_NATIONAL TOTAL_NMVOC</v>
      </c>
      <c r="B22702" s="113" t="s">
        <v>170</v>
      </c>
      <c r="C22702" s="113">
        <v>2004</v>
      </c>
      <c r="D22702" s="113" t="s">
        <v>122</v>
      </c>
      <c r="E22702" s="113" t="s">
        <v>123</v>
      </c>
      <c r="F22702" s="113" t="s">
        <v>200</v>
      </c>
      <c r="G22702" s="113">
        <v>350.46427809504399</v>
      </c>
    </row>
    <row r="22703" spans="1:7" x14ac:dyDescent="0.25">
      <c r="A22703" s="108" t="str">
        <f t="shared" si="354"/>
        <v>RO_2004_NATIONAL TOTAL_SOx</v>
      </c>
      <c r="B22703" s="113" t="s">
        <v>170</v>
      </c>
      <c r="C22703" s="113">
        <v>2004</v>
      </c>
      <c r="D22703" s="113" t="s">
        <v>122</v>
      </c>
      <c r="E22703" s="113" t="s">
        <v>201</v>
      </c>
      <c r="F22703" s="113" t="s">
        <v>200</v>
      </c>
      <c r="G22703" s="113">
        <v>558.27957704170205</v>
      </c>
    </row>
    <row r="22704" spans="1:7" x14ac:dyDescent="0.25">
      <c r="A22704" s="108" t="str">
        <f t="shared" si="354"/>
        <v>RO_2004_NATIONAL TOTAL_NH3</v>
      </c>
      <c r="B22704" s="113" t="s">
        <v>170</v>
      </c>
      <c r="C22704" s="113">
        <v>2004</v>
      </c>
      <c r="D22704" s="113" t="s">
        <v>122</v>
      </c>
      <c r="E22704" s="113" t="s">
        <v>124</v>
      </c>
      <c r="F22704" s="113" t="s">
        <v>200</v>
      </c>
      <c r="G22704" s="113">
        <v>187.85996789658</v>
      </c>
    </row>
    <row r="22705" spans="1:7" x14ac:dyDescent="0.25">
      <c r="A22705" s="108" t="str">
        <f t="shared" si="354"/>
        <v>RO_2004_NATIONAL TOTAL_PM2.5</v>
      </c>
      <c r="B22705" s="113" t="s">
        <v>170</v>
      </c>
      <c r="C22705" s="113">
        <v>2004</v>
      </c>
      <c r="D22705" s="113" t="s">
        <v>122</v>
      </c>
      <c r="E22705" s="113" t="s">
        <v>203</v>
      </c>
      <c r="F22705" s="113" t="s">
        <v>200</v>
      </c>
      <c r="G22705" s="113">
        <v>119.354545583253</v>
      </c>
    </row>
    <row r="22706" spans="1:7" x14ac:dyDescent="0.25">
      <c r="A22706" s="108" t="str">
        <f t="shared" si="354"/>
        <v>RO_2004_NATIONAL TOTAL_Pb</v>
      </c>
      <c r="B22706" s="113" t="s">
        <v>170</v>
      </c>
      <c r="C22706" s="113">
        <v>2004</v>
      </c>
      <c r="D22706" s="113" t="s">
        <v>122</v>
      </c>
      <c r="E22706" s="113" t="s">
        <v>125</v>
      </c>
      <c r="F22706" s="113" t="s">
        <v>200</v>
      </c>
      <c r="G22706" s="113">
        <v>6.5749251876275505E-2</v>
      </c>
    </row>
    <row r="22707" spans="1:7" x14ac:dyDescent="0.25">
      <c r="A22707" s="108" t="str">
        <f t="shared" si="354"/>
        <v>RO_2004_NATIONAL TOTAL_Cd</v>
      </c>
      <c r="B22707" s="113" t="s">
        <v>170</v>
      </c>
      <c r="C22707" s="113">
        <v>2004</v>
      </c>
      <c r="D22707" s="113" t="s">
        <v>122</v>
      </c>
      <c r="E22707" s="113" t="s">
        <v>126</v>
      </c>
      <c r="F22707" s="113" t="s">
        <v>200</v>
      </c>
      <c r="G22707" s="113">
        <v>3.5507051865971101E-3</v>
      </c>
    </row>
    <row r="22708" spans="1:7" x14ac:dyDescent="0.25">
      <c r="A22708" s="108" t="str">
        <f t="shared" si="354"/>
        <v>RO_2004_NATIONAL TOTAL_Hg</v>
      </c>
      <c r="B22708" s="113" t="s">
        <v>170</v>
      </c>
      <c r="C22708" s="113">
        <v>2004</v>
      </c>
      <c r="D22708" s="113" t="s">
        <v>122</v>
      </c>
      <c r="E22708" s="113" t="s">
        <v>127</v>
      </c>
      <c r="F22708" s="113" t="s">
        <v>200</v>
      </c>
      <c r="G22708" s="113">
        <v>3.2269570322909901E-3</v>
      </c>
    </row>
    <row r="22709" spans="1:7" x14ac:dyDescent="0.25">
      <c r="A22709" s="108" t="str">
        <f t="shared" si="354"/>
        <v>RO_2004_NATIONAL TOTAL_DIOX</v>
      </c>
      <c r="B22709" s="113" t="s">
        <v>170</v>
      </c>
      <c r="C22709" s="113">
        <v>2004</v>
      </c>
      <c r="D22709" s="113" t="s">
        <v>122</v>
      </c>
      <c r="E22709" s="113" t="s">
        <v>128</v>
      </c>
      <c r="F22709" s="113" t="s">
        <v>200</v>
      </c>
      <c r="G22709" s="150">
        <v>8.7526822816769998E-7</v>
      </c>
    </row>
    <row r="22710" spans="1:7" x14ac:dyDescent="0.25">
      <c r="A22710" s="108" t="str">
        <f t="shared" si="354"/>
        <v>RO_2004_NATIONAL TOTAL_PAH</v>
      </c>
      <c r="B22710" s="113" t="s">
        <v>170</v>
      </c>
      <c r="C22710" s="113">
        <v>2004</v>
      </c>
      <c r="D22710" s="113" t="s">
        <v>122</v>
      </c>
      <c r="E22710" s="113" t="s">
        <v>129</v>
      </c>
      <c r="F22710" s="113" t="s">
        <v>200</v>
      </c>
      <c r="G22710" s="113">
        <v>6.54552398820408E-2</v>
      </c>
    </row>
    <row r="22711" spans="1:7" x14ac:dyDescent="0.25">
      <c r="A22711" s="108" t="str">
        <f t="shared" si="354"/>
        <v>RO_2004_NATIONAL TOTAL_HCB</v>
      </c>
      <c r="B22711" s="113" t="s">
        <v>170</v>
      </c>
      <c r="C22711" s="113">
        <v>2004</v>
      </c>
      <c r="D22711" s="113" t="s">
        <v>122</v>
      </c>
      <c r="E22711" s="113" t="s">
        <v>130</v>
      </c>
      <c r="F22711" s="113" t="s">
        <v>200</v>
      </c>
      <c r="G22711" s="150">
        <v>4.5075325480000004E-6</v>
      </c>
    </row>
    <row r="22712" spans="1:7" x14ac:dyDescent="0.25">
      <c r="A22712" s="108" t="str">
        <f t="shared" si="354"/>
        <v>RO_2004_NATIONAL TOTAL_PCB</v>
      </c>
      <c r="B22712" s="113" t="s">
        <v>170</v>
      </c>
      <c r="C22712" s="113">
        <v>2004</v>
      </c>
      <c r="D22712" s="113" t="s">
        <v>122</v>
      </c>
      <c r="E22712" s="113" t="s">
        <v>259</v>
      </c>
      <c r="F22712" s="113" t="s">
        <v>200</v>
      </c>
      <c r="G22712" s="150">
        <v>3.8970242864971997E-5</v>
      </c>
    </row>
    <row r="22713" spans="1:7" x14ac:dyDescent="0.25">
      <c r="A22713" s="108" t="str">
        <f t="shared" si="354"/>
        <v>RO_2004_1A3(FS)_NOx</v>
      </c>
      <c r="B22713" s="113" t="s">
        <v>170</v>
      </c>
      <c r="C22713" s="113">
        <v>2004</v>
      </c>
      <c r="D22713" s="113" t="s">
        <v>132</v>
      </c>
      <c r="E22713" s="113" t="s">
        <v>199</v>
      </c>
      <c r="F22713" s="113" t="s">
        <v>200</v>
      </c>
      <c r="G22713" s="113">
        <v>110.71515420888301</v>
      </c>
    </row>
    <row r="22714" spans="1:7" x14ac:dyDescent="0.25">
      <c r="A22714" s="108" t="str">
        <f t="shared" si="354"/>
        <v>RO_2004_1A3(FS)_NMVOC</v>
      </c>
      <c r="B22714" s="113" t="s">
        <v>170</v>
      </c>
      <c r="C22714" s="113">
        <v>2004</v>
      </c>
      <c r="D22714" s="113" t="s">
        <v>132</v>
      </c>
      <c r="E22714" s="113" t="s">
        <v>123</v>
      </c>
      <c r="F22714" s="113" t="s">
        <v>200</v>
      </c>
      <c r="G22714" s="113">
        <v>59.170741577361497</v>
      </c>
    </row>
    <row r="22715" spans="1:7" x14ac:dyDescent="0.25">
      <c r="A22715" s="108" t="str">
        <f t="shared" si="354"/>
        <v>RO_2004_1A3(FS)_SOx</v>
      </c>
      <c r="B22715" s="113" t="s">
        <v>170</v>
      </c>
      <c r="C22715" s="113">
        <v>2004</v>
      </c>
      <c r="D22715" s="113" t="s">
        <v>132</v>
      </c>
      <c r="E22715" s="113" t="s">
        <v>201</v>
      </c>
      <c r="F22715" s="113" t="s">
        <v>200</v>
      </c>
      <c r="G22715" s="113">
        <v>2.0000062557226101</v>
      </c>
    </row>
    <row r="22716" spans="1:7" x14ac:dyDescent="0.25">
      <c r="A22716" s="108" t="str">
        <f t="shared" si="354"/>
        <v>RO_2004_1A3(FS)_NH3</v>
      </c>
      <c r="B22716" s="113" t="s">
        <v>170</v>
      </c>
      <c r="C22716" s="113">
        <v>2004</v>
      </c>
      <c r="D22716" s="113" t="s">
        <v>132</v>
      </c>
      <c r="E22716" s="113" t="s">
        <v>124</v>
      </c>
      <c r="F22716" s="113" t="s">
        <v>200</v>
      </c>
      <c r="G22716" s="113">
        <v>0.67624818451414803</v>
      </c>
    </row>
    <row r="22717" spans="1:7" x14ac:dyDescent="0.25">
      <c r="A22717" s="108" t="str">
        <f t="shared" si="354"/>
        <v>RO_2004_1A3(FS)_PM2.5</v>
      </c>
      <c r="B22717" s="113" t="s">
        <v>170</v>
      </c>
      <c r="C22717" s="113">
        <v>2004</v>
      </c>
      <c r="D22717" s="113" t="s">
        <v>132</v>
      </c>
      <c r="E22717" s="113" t="s">
        <v>203</v>
      </c>
      <c r="F22717" s="113" t="s">
        <v>200</v>
      </c>
      <c r="G22717" s="113">
        <v>4.3181496970481801</v>
      </c>
    </row>
    <row r="22718" spans="1:7" x14ac:dyDescent="0.25">
      <c r="A22718" s="108" t="str">
        <f t="shared" si="354"/>
        <v>RO_2004_3D_NOx</v>
      </c>
      <c r="B22718" s="113" t="s">
        <v>170</v>
      </c>
      <c r="C22718" s="113">
        <v>2004</v>
      </c>
      <c r="D22718" s="113" t="s">
        <v>206</v>
      </c>
      <c r="E22718" s="113" t="s">
        <v>199</v>
      </c>
      <c r="F22718" s="113" t="s">
        <v>200</v>
      </c>
      <c r="G22718" s="113">
        <v>20.9169496647283</v>
      </c>
    </row>
    <row r="22719" spans="1:7" x14ac:dyDescent="0.25">
      <c r="A22719" s="108" t="str">
        <f t="shared" si="354"/>
        <v>RO_2005_NATIONAL TOTAL_NOx</v>
      </c>
      <c r="B22719" s="113" t="s">
        <v>170</v>
      </c>
      <c r="C22719" s="113">
        <v>2005</v>
      </c>
      <c r="D22719" s="113" t="s">
        <v>122</v>
      </c>
      <c r="E22719" s="113" t="s">
        <v>199</v>
      </c>
      <c r="F22719" s="113" t="s">
        <v>200</v>
      </c>
      <c r="G22719" s="113">
        <v>332.750816390865</v>
      </c>
    </row>
    <row r="22720" spans="1:7" x14ac:dyDescent="0.25">
      <c r="A22720" s="108" t="str">
        <f t="shared" si="354"/>
        <v>RO_2005_NATIONAL TOTAL_NMVOC</v>
      </c>
      <c r="B22720" s="113" t="s">
        <v>170</v>
      </c>
      <c r="C22720" s="113">
        <v>2005</v>
      </c>
      <c r="D22720" s="113" t="s">
        <v>122</v>
      </c>
      <c r="E22720" s="113" t="s">
        <v>123</v>
      </c>
      <c r="F22720" s="113" t="s">
        <v>200</v>
      </c>
      <c r="G22720" s="113">
        <v>350.27821527785898</v>
      </c>
    </row>
    <row r="22721" spans="1:7" x14ac:dyDescent="0.25">
      <c r="A22721" s="108" t="str">
        <f t="shared" si="354"/>
        <v>RO_2005_NATIONAL TOTAL_SOx</v>
      </c>
      <c r="B22721" s="113" t="s">
        <v>170</v>
      </c>
      <c r="C22721" s="113">
        <v>2005</v>
      </c>
      <c r="D22721" s="113" t="s">
        <v>122</v>
      </c>
      <c r="E22721" s="113" t="s">
        <v>201</v>
      </c>
      <c r="F22721" s="113" t="s">
        <v>200</v>
      </c>
      <c r="G22721" s="113">
        <v>603.54317643644004</v>
      </c>
    </row>
    <row r="22722" spans="1:7" x14ac:dyDescent="0.25">
      <c r="A22722" s="108" t="str">
        <f t="shared" ref="A22722:A22785" si="355">CONCATENATE(B22722,"_",C22722,"_",D22722,"_",E22722)</f>
        <v>RO_2005_NATIONAL TOTAL_NH3</v>
      </c>
      <c r="B22722" s="113" t="s">
        <v>170</v>
      </c>
      <c r="C22722" s="113">
        <v>2005</v>
      </c>
      <c r="D22722" s="113" t="s">
        <v>122</v>
      </c>
      <c r="E22722" s="113" t="s">
        <v>124</v>
      </c>
      <c r="F22722" s="113" t="s">
        <v>200</v>
      </c>
      <c r="G22722" s="113">
        <v>193.79677034945499</v>
      </c>
    </row>
    <row r="22723" spans="1:7" x14ac:dyDescent="0.25">
      <c r="A22723" s="108" t="str">
        <f t="shared" si="355"/>
        <v>RO_2005_NATIONAL TOTAL_PM2.5</v>
      </c>
      <c r="B22723" s="113" t="s">
        <v>170</v>
      </c>
      <c r="C22723" s="113">
        <v>2005</v>
      </c>
      <c r="D22723" s="113" t="s">
        <v>122</v>
      </c>
      <c r="E22723" s="113" t="s">
        <v>203</v>
      </c>
      <c r="F22723" s="113" t="s">
        <v>200</v>
      </c>
      <c r="G22723" s="113">
        <v>120.803760409568</v>
      </c>
    </row>
    <row r="22724" spans="1:7" x14ac:dyDescent="0.25">
      <c r="A22724" s="108" t="str">
        <f t="shared" si="355"/>
        <v>RO_2005_NATIONAL TOTAL_Pb</v>
      </c>
      <c r="B22724" s="113" t="s">
        <v>170</v>
      </c>
      <c r="C22724" s="113">
        <v>2005</v>
      </c>
      <c r="D22724" s="113" t="s">
        <v>122</v>
      </c>
      <c r="E22724" s="113" t="s">
        <v>125</v>
      </c>
      <c r="F22724" s="113" t="s">
        <v>200</v>
      </c>
      <c r="G22724" s="113">
        <v>7.2036776802683097E-2</v>
      </c>
    </row>
    <row r="22725" spans="1:7" x14ac:dyDescent="0.25">
      <c r="A22725" s="108" t="str">
        <f t="shared" si="355"/>
        <v>RO_2005_NATIONAL TOTAL_Cd</v>
      </c>
      <c r="B22725" s="113" t="s">
        <v>170</v>
      </c>
      <c r="C22725" s="113">
        <v>2005</v>
      </c>
      <c r="D22725" s="113" t="s">
        <v>122</v>
      </c>
      <c r="E22725" s="113" t="s">
        <v>126</v>
      </c>
      <c r="F22725" s="113" t="s">
        <v>200</v>
      </c>
      <c r="G22725" s="113">
        <v>3.7101090718783202E-3</v>
      </c>
    </row>
    <row r="22726" spans="1:7" x14ac:dyDescent="0.25">
      <c r="A22726" s="108" t="str">
        <f t="shared" si="355"/>
        <v>RO_2005_NATIONAL TOTAL_Hg</v>
      </c>
      <c r="B22726" s="113" t="s">
        <v>170</v>
      </c>
      <c r="C22726" s="113">
        <v>2005</v>
      </c>
      <c r="D22726" s="113" t="s">
        <v>122</v>
      </c>
      <c r="E22726" s="113" t="s">
        <v>127</v>
      </c>
      <c r="F22726" s="113" t="s">
        <v>200</v>
      </c>
      <c r="G22726" s="113">
        <v>3.52356310163016E-3</v>
      </c>
    </row>
    <row r="22727" spans="1:7" x14ac:dyDescent="0.25">
      <c r="A22727" s="108" t="str">
        <f t="shared" si="355"/>
        <v>RO_2005_NATIONAL TOTAL_DIOX</v>
      </c>
      <c r="B22727" s="113" t="s">
        <v>170</v>
      </c>
      <c r="C22727" s="113">
        <v>2005</v>
      </c>
      <c r="D22727" s="113" t="s">
        <v>122</v>
      </c>
      <c r="E22727" s="113" t="s">
        <v>128</v>
      </c>
      <c r="F22727" s="113" t="s">
        <v>200</v>
      </c>
      <c r="G22727" s="150">
        <v>7.5650246963572198E-7</v>
      </c>
    </row>
    <row r="22728" spans="1:7" x14ac:dyDescent="0.25">
      <c r="A22728" s="108" t="str">
        <f t="shared" si="355"/>
        <v>RO_2005_NATIONAL TOTAL_PAH</v>
      </c>
      <c r="B22728" s="113" t="s">
        <v>170</v>
      </c>
      <c r="C22728" s="113">
        <v>2005</v>
      </c>
      <c r="D22728" s="113" t="s">
        <v>122</v>
      </c>
      <c r="E22728" s="113" t="s">
        <v>129</v>
      </c>
      <c r="F22728" s="113" t="s">
        <v>200</v>
      </c>
      <c r="G22728" s="113">
        <v>6.4991746629437602E-2</v>
      </c>
    </row>
    <row r="22729" spans="1:7" x14ac:dyDescent="0.25">
      <c r="A22729" s="108" t="str">
        <f t="shared" si="355"/>
        <v>RO_2005_NATIONAL TOTAL_HCB</v>
      </c>
      <c r="B22729" s="113" t="s">
        <v>170</v>
      </c>
      <c r="C22729" s="113">
        <v>2005</v>
      </c>
      <c r="D22729" s="113" t="s">
        <v>122</v>
      </c>
      <c r="E22729" s="113" t="s">
        <v>130</v>
      </c>
      <c r="F22729" s="113" t="s">
        <v>200</v>
      </c>
      <c r="G22729" s="150">
        <v>4.2052525374461004E-6</v>
      </c>
    </row>
    <row r="22730" spans="1:7" x14ac:dyDescent="0.25">
      <c r="A22730" s="108" t="str">
        <f t="shared" si="355"/>
        <v>RO_2005_NATIONAL TOTAL_PCB</v>
      </c>
      <c r="B22730" s="113" t="s">
        <v>170</v>
      </c>
      <c r="C22730" s="113">
        <v>2005</v>
      </c>
      <c r="D22730" s="113" t="s">
        <v>122</v>
      </c>
      <c r="E22730" s="113" t="s">
        <v>259</v>
      </c>
      <c r="F22730" s="113" t="s">
        <v>200</v>
      </c>
      <c r="G22730" s="150">
        <v>3.9125005461109499E-5</v>
      </c>
    </row>
    <row r="22731" spans="1:7" x14ac:dyDescent="0.25">
      <c r="A22731" s="108" t="str">
        <f t="shared" si="355"/>
        <v>RO_2005_1A3(FS)_NOx</v>
      </c>
      <c r="B22731" s="113" t="s">
        <v>170</v>
      </c>
      <c r="C22731" s="113">
        <v>2005</v>
      </c>
      <c r="D22731" s="113" t="s">
        <v>132</v>
      </c>
      <c r="E22731" s="113" t="s">
        <v>199</v>
      </c>
      <c r="F22731" s="113" t="s">
        <v>200</v>
      </c>
      <c r="G22731" s="113">
        <v>96.241056718101206</v>
      </c>
    </row>
    <row r="22732" spans="1:7" x14ac:dyDescent="0.25">
      <c r="A22732" s="108" t="str">
        <f t="shared" si="355"/>
        <v>RO_2005_1A3(FS)_NMVOC</v>
      </c>
      <c r="B22732" s="113" t="s">
        <v>170</v>
      </c>
      <c r="C22732" s="113">
        <v>2005</v>
      </c>
      <c r="D22732" s="113" t="s">
        <v>132</v>
      </c>
      <c r="E22732" s="113" t="s">
        <v>123</v>
      </c>
      <c r="F22732" s="113" t="s">
        <v>200</v>
      </c>
      <c r="G22732" s="113">
        <v>51.215393249979698</v>
      </c>
    </row>
    <row r="22733" spans="1:7" x14ac:dyDescent="0.25">
      <c r="A22733" s="108" t="str">
        <f t="shared" si="355"/>
        <v>RO_2005_1A3(FS)_SOx</v>
      </c>
      <c r="B22733" s="113" t="s">
        <v>170</v>
      </c>
      <c r="C22733" s="113">
        <v>2005</v>
      </c>
      <c r="D22733" s="113" t="s">
        <v>132</v>
      </c>
      <c r="E22733" s="113" t="s">
        <v>201</v>
      </c>
      <c r="F22733" s="113" t="s">
        <v>200</v>
      </c>
      <c r="G22733" s="113">
        <v>1.9499780135540701</v>
      </c>
    </row>
    <row r="22734" spans="1:7" x14ac:dyDescent="0.25">
      <c r="A22734" s="108" t="str">
        <f t="shared" si="355"/>
        <v>RO_2005_1A3(FS)_NH3</v>
      </c>
      <c r="B22734" s="113" t="s">
        <v>170</v>
      </c>
      <c r="C22734" s="113">
        <v>2005</v>
      </c>
      <c r="D22734" s="113" t="s">
        <v>132</v>
      </c>
      <c r="E22734" s="113" t="s">
        <v>124</v>
      </c>
      <c r="F22734" s="113" t="s">
        <v>200</v>
      </c>
      <c r="G22734" s="113">
        <v>0.51625523334679302</v>
      </c>
    </row>
    <row r="22735" spans="1:7" x14ac:dyDescent="0.25">
      <c r="A22735" s="108" t="str">
        <f t="shared" si="355"/>
        <v>RO_2005_1A3(FS)_PM2.5</v>
      </c>
      <c r="B22735" s="113" t="s">
        <v>170</v>
      </c>
      <c r="C22735" s="113">
        <v>2005</v>
      </c>
      <c r="D22735" s="113" t="s">
        <v>132</v>
      </c>
      <c r="E22735" s="113" t="s">
        <v>203</v>
      </c>
      <c r="F22735" s="113" t="s">
        <v>200</v>
      </c>
      <c r="G22735" s="113">
        <v>4.6107736983008198</v>
      </c>
    </row>
    <row r="22736" spans="1:7" x14ac:dyDescent="0.25">
      <c r="A22736" s="108" t="str">
        <f t="shared" si="355"/>
        <v>RO_2005_3D_NOx</v>
      </c>
      <c r="B22736" s="113" t="s">
        <v>170</v>
      </c>
      <c r="C22736" s="113">
        <v>2005</v>
      </c>
      <c r="D22736" s="113" t="s">
        <v>206</v>
      </c>
      <c r="E22736" s="113" t="s">
        <v>199</v>
      </c>
      <c r="F22736" s="113" t="s">
        <v>200</v>
      </c>
      <c r="G22736" s="113">
        <v>22.0167205209031</v>
      </c>
    </row>
    <row r="22737" spans="1:7" x14ac:dyDescent="0.25">
      <c r="A22737" s="108" t="str">
        <f t="shared" si="355"/>
        <v>RO_2006_NATIONAL TOTAL_NOx</v>
      </c>
      <c r="B22737" s="113" t="s">
        <v>170</v>
      </c>
      <c r="C22737" s="113">
        <v>2006</v>
      </c>
      <c r="D22737" s="113" t="s">
        <v>122</v>
      </c>
      <c r="E22737" s="113" t="s">
        <v>199</v>
      </c>
      <c r="F22737" s="113" t="s">
        <v>200</v>
      </c>
      <c r="G22737" s="113">
        <v>332.07035159410401</v>
      </c>
    </row>
    <row r="22738" spans="1:7" x14ac:dyDescent="0.25">
      <c r="A22738" s="108" t="str">
        <f t="shared" si="355"/>
        <v>RO_2006_NATIONAL TOTAL_NMVOC</v>
      </c>
      <c r="B22738" s="113" t="s">
        <v>170</v>
      </c>
      <c r="C22738" s="113">
        <v>2006</v>
      </c>
      <c r="D22738" s="113" t="s">
        <v>122</v>
      </c>
      <c r="E22738" s="113" t="s">
        <v>123</v>
      </c>
      <c r="F22738" s="113" t="s">
        <v>200</v>
      </c>
      <c r="G22738" s="113">
        <v>332.77804948954599</v>
      </c>
    </row>
    <row r="22739" spans="1:7" x14ac:dyDescent="0.25">
      <c r="A22739" s="108" t="str">
        <f t="shared" si="355"/>
        <v>RO_2006_NATIONAL TOTAL_SOx</v>
      </c>
      <c r="B22739" s="113" t="s">
        <v>170</v>
      </c>
      <c r="C22739" s="113">
        <v>2006</v>
      </c>
      <c r="D22739" s="113" t="s">
        <v>122</v>
      </c>
      <c r="E22739" s="113" t="s">
        <v>201</v>
      </c>
      <c r="F22739" s="113" t="s">
        <v>200</v>
      </c>
      <c r="G22739" s="113">
        <v>649.10411837613105</v>
      </c>
    </row>
    <row r="22740" spans="1:7" x14ac:dyDescent="0.25">
      <c r="A22740" s="108" t="str">
        <f t="shared" si="355"/>
        <v>RO_2006_NATIONAL TOTAL_NH3</v>
      </c>
      <c r="B22740" s="113" t="s">
        <v>170</v>
      </c>
      <c r="C22740" s="113">
        <v>2006</v>
      </c>
      <c r="D22740" s="113" t="s">
        <v>122</v>
      </c>
      <c r="E22740" s="113" t="s">
        <v>124</v>
      </c>
      <c r="F22740" s="113" t="s">
        <v>200</v>
      </c>
      <c r="G22740" s="113">
        <v>194.70545807740399</v>
      </c>
    </row>
    <row r="22741" spans="1:7" x14ac:dyDescent="0.25">
      <c r="A22741" s="108" t="str">
        <f t="shared" si="355"/>
        <v>RO_2006_NATIONAL TOTAL_PM2.5</v>
      </c>
      <c r="B22741" s="113" t="s">
        <v>170</v>
      </c>
      <c r="C22741" s="113">
        <v>2006</v>
      </c>
      <c r="D22741" s="113" t="s">
        <v>122</v>
      </c>
      <c r="E22741" s="113" t="s">
        <v>203</v>
      </c>
      <c r="F22741" s="113" t="s">
        <v>200</v>
      </c>
      <c r="G22741" s="113">
        <v>115.94161650436401</v>
      </c>
    </row>
    <row r="22742" spans="1:7" x14ac:dyDescent="0.25">
      <c r="A22742" s="108" t="str">
        <f t="shared" si="355"/>
        <v>RO_2006_NATIONAL TOTAL_Pb</v>
      </c>
      <c r="B22742" s="113" t="s">
        <v>170</v>
      </c>
      <c r="C22742" s="113">
        <v>2006</v>
      </c>
      <c r="D22742" s="113" t="s">
        <v>122</v>
      </c>
      <c r="E22742" s="113" t="s">
        <v>125</v>
      </c>
      <c r="F22742" s="113" t="s">
        <v>200</v>
      </c>
      <c r="G22742" s="113">
        <v>7.1520755254278007E-2</v>
      </c>
    </row>
    <row r="22743" spans="1:7" x14ac:dyDescent="0.25">
      <c r="A22743" s="108" t="str">
        <f t="shared" si="355"/>
        <v>RO_2006_NATIONAL TOTAL_Cd</v>
      </c>
      <c r="B22743" s="113" t="s">
        <v>170</v>
      </c>
      <c r="C22743" s="113">
        <v>2006</v>
      </c>
      <c r="D22743" s="113" t="s">
        <v>122</v>
      </c>
      <c r="E22743" s="113" t="s">
        <v>126</v>
      </c>
      <c r="F22743" s="113" t="s">
        <v>200</v>
      </c>
      <c r="G22743" s="113">
        <v>3.73437712801146E-3</v>
      </c>
    </row>
    <row r="22744" spans="1:7" x14ac:dyDescent="0.25">
      <c r="A22744" s="108" t="str">
        <f t="shared" si="355"/>
        <v>RO_2006_NATIONAL TOTAL_Hg</v>
      </c>
      <c r="B22744" s="113" t="s">
        <v>170</v>
      </c>
      <c r="C22744" s="113">
        <v>2006</v>
      </c>
      <c r="D22744" s="113" t="s">
        <v>122</v>
      </c>
      <c r="E22744" s="113" t="s">
        <v>127</v>
      </c>
      <c r="F22744" s="113" t="s">
        <v>200</v>
      </c>
      <c r="G22744" s="113">
        <v>3.7235874707225798E-3</v>
      </c>
    </row>
    <row r="22745" spans="1:7" x14ac:dyDescent="0.25">
      <c r="A22745" s="108" t="str">
        <f t="shared" si="355"/>
        <v>RO_2006_NATIONAL TOTAL_DIOX</v>
      </c>
      <c r="B22745" s="113" t="s">
        <v>170</v>
      </c>
      <c r="C22745" s="113">
        <v>2006</v>
      </c>
      <c r="D22745" s="113" t="s">
        <v>122</v>
      </c>
      <c r="E22745" s="113" t="s">
        <v>128</v>
      </c>
      <c r="F22745" s="113" t="s">
        <v>200</v>
      </c>
      <c r="G22745" s="150">
        <v>6.8564034699851195E-7</v>
      </c>
    </row>
    <row r="22746" spans="1:7" x14ac:dyDescent="0.25">
      <c r="A22746" s="108" t="str">
        <f t="shared" si="355"/>
        <v>RO_2006_NATIONAL TOTAL_PAH</v>
      </c>
      <c r="B22746" s="113" t="s">
        <v>170</v>
      </c>
      <c r="C22746" s="113">
        <v>2006</v>
      </c>
      <c r="D22746" s="113" t="s">
        <v>122</v>
      </c>
      <c r="E22746" s="113" t="s">
        <v>129</v>
      </c>
      <c r="F22746" s="113" t="s">
        <v>200</v>
      </c>
      <c r="G22746" s="113">
        <v>6.2192034138359102E-2</v>
      </c>
    </row>
    <row r="22747" spans="1:7" x14ac:dyDescent="0.25">
      <c r="A22747" s="108" t="str">
        <f t="shared" si="355"/>
        <v>RO_2006_NATIONAL TOTAL_HCB</v>
      </c>
      <c r="B22747" s="113" t="s">
        <v>170</v>
      </c>
      <c r="C22747" s="113">
        <v>2006</v>
      </c>
      <c r="D22747" s="113" t="s">
        <v>122</v>
      </c>
      <c r="E22747" s="113" t="s">
        <v>130</v>
      </c>
      <c r="F22747" s="113" t="s">
        <v>200</v>
      </c>
      <c r="G22747" s="150">
        <v>4.2324544515160199E-6</v>
      </c>
    </row>
    <row r="22748" spans="1:7" x14ac:dyDescent="0.25">
      <c r="A22748" s="108" t="str">
        <f t="shared" si="355"/>
        <v>RO_2006_NATIONAL TOTAL_PCB</v>
      </c>
      <c r="B22748" s="113" t="s">
        <v>170</v>
      </c>
      <c r="C22748" s="113">
        <v>2006</v>
      </c>
      <c r="D22748" s="113" t="s">
        <v>122</v>
      </c>
      <c r="E22748" s="113" t="s">
        <v>259</v>
      </c>
      <c r="F22748" s="113" t="s">
        <v>200</v>
      </c>
      <c r="G22748" s="150">
        <v>3.8385938130912999E-5</v>
      </c>
    </row>
    <row r="22749" spans="1:7" x14ac:dyDescent="0.25">
      <c r="A22749" s="108" t="str">
        <f t="shared" si="355"/>
        <v>RO_2006_1A3(FS)_NOx</v>
      </c>
      <c r="B22749" s="113" t="s">
        <v>170</v>
      </c>
      <c r="C22749" s="113">
        <v>2006</v>
      </c>
      <c r="D22749" s="113" t="s">
        <v>132</v>
      </c>
      <c r="E22749" s="113" t="s">
        <v>199</v>
      </c>
      <c r="F22749" s="113" t="s">
        <v>200</v>
      </c>
      <c r="G22749" s="113">
        <v>95.687702448374793</v>
      </c>
    </row>
    <row r="22750" spans="1:7" x14ac:dyDescent="0.25">
      <c r="A22750" s="108" t="str">
        <f t="shared" si="355"/>
        <v>RO_2006_1A3(FS)_NMVOC</v>
      </c>
      <c r="B22750" s="113" t="s">
        <v>170</v>
      </c>
      <c r="C22750" s="113">
        <v>2006</v>
      </c>
      <c r="D22750" s="113" t="s">
        <v>132</v>
      </c>
      <c r="E22750" s="113" t="s">
        <v>123</v>
      </c>
      <c r="F22750" s="113" t="s">
        <v>200</v>
      </c>
      <c r="G22750" s="113">
        <v>45.927285075802502</v>
      </c>
    </row>
    <row r="22751" spans="1:7" x14ac:dyDescent="0.25">
      <c r="A22751" s="108" t="str">
        <f t="shared" si="355"/>
        <v>RO_2006_1A3(FS)_SOx</v>
      </c>
      <c r="B22751" s="113" t="s">
        <v>170</v>
      </c>
      <c r="C22751" s="113">
        <v>2006</v>
      </c>
      <c r="D22751" s="113" t="s">
        <v>132</v>
      </c>
      <c r="E22751" s="113" t="s">
        <v>201</v>
      </c>
      <c r="F22751" s="113" t="s">
        <v>200</v>
      </c>
      <c r="G22751" s="113">
        <v>2.1233371132716599</v>
      </c>
    </row>
    <row r="22752" spans="1:7" x14ac:dyDescent="0.25">
      <c r="A22752" s="108" t="str">
        <f t="shared" si="355"/>
        <v>RO_2006_1A3(FS)_NH3</v>
      </c>
      <c r="B22752" s="113" t="s">
        <v>170</v>
      </c>
      <c r="C22752" s="113">
        <v>2006</v>
      </c>
      <c r="D22752" s="113" t="s">
        <v>132</v>
      </c>
      <c r="E22752" s="113" t="s">
        <v>124</v>
      </c>
      <c r="F22752" s="113" t="s">
        <v>200</v>
      </c>
      <c r="G22752" s="113">
        <v>0.47280733586561202</v>
      </c>
    </row>
    <row r="22753" spans="1:7" x14ac:dyDescent="0.25">
      <c r="A22753" s="108" t="str">
        <f t="shared" si="355"/>
        <v>RO_2006_1A3(FS)_PM2.5</v>
      </c>
      <c r="B22753" s="113" t="s">
        <v>170</v>
      </c>
      <c r="C22753" s="113">
        <v>2006</v>
      </c>
      <c r="D22753" s="113" t="s">
        <v>132</v>
      </c>
      <c r="E22753" s="113" t="s">
        <v>203</v>
      </c>
      <c r="F22753" s="113" t="s">
        <v>200</v>
      </c>
      <c r="G22753" s="113">
        <v>4.7754727032521398</v>
      </c>
    </row>
    <row r="22754" spans="1:7" x14ac:dyDescent="0.25">
      <c r="A22754" s="108" t="str">
        <f t="shared" si="355"/>
        <v>RO_2006_3D_NOx</v>
      </c>
      <c r="B22754" s="113" t="s">
        <v>170</v>
      </c>
      <c r="C22754" s="113">
        <v>2006</v>
      </c>
      <c r="D22754" s="113" t="s">
        <v>206</v>
      </c>
      <c r="E22754" s="113" t="s">
        <v>199</v>
      </c>
      <c r="F22754" s="113" t="s">
        <v>200</v>
      </c>
      <c r="G22754" s="113">
        <v>19.998672200626999</v>
      </c>
    </row>
    <row r="22755" spans="1:7" x14ac:dyDescent="0.25">
      <c r="A22755" s="108" t="str">
        <f t="shared" si="355"/>
        <v>RO_2007_NATIONAL TOTAL_NOx</v>
      </c>
      <c r="B22755" s="113" t="s">
        <v>170</v>
      </c>
      <c r="C22755" s="113">
        <v>2007</v>
      </c>
      <c r="D22755" s="113" t="s">
        <v>122</v>
      </c>
      <c r="E22755" s="113" t="s">
        <v>199</v>
      </c>
      <c r="F22755" s="113" t="s">
        <v>200</v>
      </c>
      <c r="G22755" s="113">
        <v>312.95924367136399</v>
      </c>
    </row>
    <row r="22756" spans="1:7" x14ac:dyDescent="0.25">
      <c r="A22756" s="108" t="str">
        <f t="shared" si="355"/>
        <v>RO_2007_NATIONAL TOTAL_NMVOC</v>
      </c>
      <c r="B22756" s="113" t="s">
        <v>170</v>
      </c>
      <c r="C22756" s="113">
        <v>2007</v>
      </c>
      <c r="D22756" s="113" t="s">
        <v>122</v>
      </c>
      <c r="E22756" s="113" t="s">
        <v>123</v>
      </c>
      <c r="F22756" s="113" t="s">
        <v>200</v>
      </c>
      <c r="G22756" s="113">
        <v>311.46673653461602</v>
      </c>
    </row>
    <row r="22757" spans="1:7" x14ac:dyDescent="0.25">
      <c r="A22757" s="108" t="str">
        <f t="shared" si="355"/>
        <v>RO_2007_NATIONAL TOTAL_SOx</v>
      </c>
      <c r="B22757" s="113" t="s">
        <v>170</v>
      </c>
      <c r="C22757" s="113">
        <v>2007</v>
      </c>
      <c r="D22757" s="113" t="s">
        <v>122</v>
      </c>
      <c r="E22757" s="113" t="s">
        <v>201</v>
      </c>
      <c r="F22757" s="113" t="s">
        <v>200</v>
      </c>
      <c r="G22757" s="113">
        <v>517.13040151716496</v>
      </c>
    </row>
    <row r="22758" spans="1:7" x14ac:dyDescent="0.25">
      <c r="A22758" s="108" t="str">
        <f t="shared" si="355"/>
        <v>RO_2007_NATIONAL TOTAL_NH3</v>
      </c>
      <c r="B22758" s="113" t="s">
        <v>170</v>
      </c>
      <c r="C22758" s="113">
        <v>2007</v>
      </c>
      <c r="D22758" s="113" t="s">
        <v>122</v>
      </c>
      <c r="E22758" s="113" t="s">
        <v>124</v>
      </c>
      <c r="F22758" s="113" t="s">
        <v>200</v>
      </c>
      <c r="G22758" s="113">
        <v>196.12987175687201</v>
      </c>
    </row>
    <row r="22759" spans="1:7" x14ac:dyDescent="0.25">
      <c r="A22759" s="108" t="str">
        <f t="shared" si="355"/>
        <v>RO_2007_NATIONAL TOTAL_PM2.5</v>
      </c>
      <c r="B22759" s="113" t="s">
        <v>170</v>
      </c>
      <c r="C22759" s="113">
        <v>2007</v>
      </c>
      <c r="D22759" s="113" t="s">
        <v>122</v>
      </c>
      <c r="E22759" s="113" t="s">
        <v>203</v>
      </c>
      <c r="F22759" s="113" t="s">
        <v>200</v>
      </c>
      <c r="G22759" s="113">
        <v>113.962510736748</v>
      </c>
    </row>
    <row r="22760" spans="1:7" x14ac:dyDescent="0.25">
      <c r="A22760" s="108" t="str">
        <f t="shared" si="355"/>
        <v>RO_2007_NATIONAL TOTAL_Pb</v>
      </c>
      <c r="B22760" s="113" t="s">
        <v>170</v>
      </c>
      <c r="C22760" s="113">
        <v>2007</v>
      </c>
      <c r="D22760" s="113" t="s">
        <v>122</v>
      </c>
      <c r="E22760" s="113" t="s">
        <v>125</v>
      </c>
      <c r="F22760" s="113" t="s">
        <v>200</v>
      </c>
      <c r="G22760" s="113">
        <v>6.9752354534754202E-2</v>
      </c>
    </row>
    <row r="22761" spans="1:7" x14ac:dyDescent="0.25">
      <c r="A22761" s="108" t="str">
        <f t="shared" si="355"/>
        <v>RO_2007_NATIONAL TOTAL_Cd</v>
      </c>
      <c r="B22761" s="113" t="s">
        <v>170</v>
      </c>
      <c r="C22761" s="113">
        <v>2007</v>
      </c>
      <c r="D22761" s="113" t="s">
        <v>122</v>
      </c>
      <c r="E22761" s="113" t="s">
        <v>126</v>
      </c>
      <c r="F22761" s="113" t="s">
        <v>200</v>
      </c>
      <c r="G22761" s="113">
        <v>3.7296978774235298E-3</v>
      </c>
    </row>
    <row r="22762" spans="1:7" x14ac:dyDescent="0.25">
      <c r="A22762" s="108" t="str">
        <f t="shared" si="355"/>
        <v>RO_2007_NATIONAL TOTAL_Hg</v>
      </c>
      <c r="B22762" s="113" t="s">
        <v>170</v>
      </c>
      <c r="C22762" s="113">
        <v>2007</v>
      </c>
      <c r="D22762" s="113" t="s">
        <v>122</v>
      </c>
      <c r="E22762" s="113" t="s">
        <v>127</v>
      </c>
      <c r="F22762" s="113" t="s">
        <v>200</v>
      </c>
      <c r="G22762" s="113">
        <v>3.50919743920517E-3</v>
      </c>
    </row>
    <row r="22763" spans="1:7" x14ac:dyDescent="0.25">
      <c r="A22763" s="108" t="str">
        <f t="shared" si="355"/>
        <v>RO_2007_NATIONAL TOTAL_DIOX</v>
      </c>
      <c r="B22763" s="113" t="s">
        <v>170</v>
      </c>
      <c r="C22763" s="113">
        <v>2007</v>
      </c>
      <c r="D22763" s="113" t="s">
        <v>122</v>
      </c>
      <c r="E22763" s="113" t="s">
        <v>128</v>
      </c>
      <c r="F22763" s="113" t="s">
        <v>200</v>
      </c>
      <c r="G22763" s="150">
        <v>2.02616075880185E-7</v>
      </c>
    </row>
    <row r="22764" spans="1:7" x14ac:dyDescent="0.25">
      <c r="A22764" s="108" t="str">
        <f t="shared" si="355"/>
        <v>RO_2007_NATIONAL TOTAL_PAH</v>
      </c>
      <c r="B22764" s="113" t="s">
        <v>170</v>
      </c>
      <c r="C22764" s="113">
        <v>2007</v>
      </c>
      <c r="D22764" s="113" t="s">
        <v>122</v>
      </c>
      <c r="E22764" s="113" t="s">
        <v>129</v>
      </c>
      <c r="F22764" s="113" t="s">
        <v>200</v>
      </c>
      <c r="G22764" s="113">
        <v>6.1769576010749297E-2</v>
      </c>
    </row>
    <row r="22765" spans="1:7" x14ac:dyDescent="0.25">
      <c r="A22765" s="108" t="str">
        <f t="shared" si="355"/>
        <v>RO_2007_NATIONAL TOTAL_HCB</v>
      </c>
      <c r="B22765" s="113" t="s">
        <v>170</v>
      </c>
      <c r="C22765" s="113">
        <v>2007</v>
      </c>
      <c r="D22765" s="113" t="s">
        <v>122</v>
      </c>
      <c r="E22765" s="113" t="s">
        <v>130</v>
      </c>
      <c r="F22765" s="113" t="s">
        <v>200</v>
      </c>
      <c r="G22765" s="150">
        <v>3.9848275222752298E-6</v>
      </c>
    </row>
    <row r="22766" spans="1:7" x14ac:dyDescent="0.25">
      <c r="A22766" s="108" t="str">
        <f t="shared" si="355"/>
        <v>RO_2007_NATIONAL TOTAL_PCB</v>
      </c>
      <c r="B22766" s="113" t="s">
        <v>170</v>
      </c>
      <c r="C22766" s="113">
        <v>2007</v>
      </c>
      <c r="D22766" s="113" t="s">
        <v>122</v>
      </c>
      <c r="E22766" s="113" t="s">
        <v>259</v>
      </c>
      <c r="F22766" s="113" t="s">
        <v>200</v>
      </c>
      <c r="G22766" s="150">
        <v>3.6484120056738698E-5</v>
      </c>
    </row>
    <row r="22767" spans="1:7" x14ac:dyDescent="0.25">
      <c r="A22767" s="108" t="str">
        <f t="shared" si="355"/>
        <v>RO_2007_1A3(FS)_NOx</v>
      </c>
      <c r="B22767" s="113" t="s">
        <v>170</v>
      </c>
      <c r="C22767" s="113">
        <v>2007</v>
      </c>
      <c r="D22767" s="113" t="s">
        <v>132</v>
      </c>
      <c r="E22767" s="113" t="s">
        <v>199</v>
      </c>
      <c r="F22767" s="113" t="s">
        <v>200</v>
      </c>
      <c r="G22767" s="113">
        <v>88.257397288035193</v>
      </c>
    </row>
    <row r="22768" spans="1:7" x14ac:dyDescent="0.25">
      <c r="A22768" s="108" t="str">
        <f t="shared" si="355"/>
        <v>RO_2007_1A3(FS)_NMVOC</v>
      </c>
      <c r="B22768" s="113" t="s">
        <v>170</v>
      </c>
      <c r="C22768" s="113">
        <v>2007</v>
      </c>
      <c r="D22768" s="113" t="s">
        <v>132</v>
      </c>
      <c r="E22768" s="113" t="s">
        <v>123</v>
      </c>
      <c r="F22768" s="113" t="s">
        <v>200</v>
      </c>
      <c r="G22768" s="113">
        <v>40.690525516615303</v>
      </c>
    </row>
    <row r="22769" spans="1:7" x14ac:dyDescent="0.25">
      <c r="A22769" s="108" t="str">
        <f t="shared" si="355"/>
        <v>RO_2007_1A3(FS)_SOx</v>
      </c>
      <c r="B22769" s="113" t="s">
        <v>170</v>
      </c>
      <c r="C22769" s="113">
        <v>2007</v>
      </c>
      <c r="D22769" s="113" t="s">
        <v>132</v>
      </c>
      <c r="E22769" s="113" t="s">
        <v>201</v>
      </c>
      <c r="F22769" s="113" t="s">
        <v>200</v>
      </c>
      <c r="G22769" s="113">
        <v>0.38382299449131602</v>
      </c>
    </row>
    <row r="22770" spans="1:7" x14ac:dyDescent="0.25">
      <c r="A22770" s="108" t="str">
        <f t="shared" si="355"/>
        <v>RO_2007_1A3(FS)_NH3</v>
      </c>
      <c r="B22770" s="113" t="s">
        <v>170</v>
      </c>
      <c r="C22770" s="113">
        <v>2007</v>
      </c>
      <c r="D22770" s="113" t="s">
        <v>132</v>
      </c>
      <c r="E22770" s="113" t="s">
        <v>124</v>
      </c>
      <c r="F22770" s="113" t="s">
        <v>200</v>
      </c>
      <c r="G22770" s="113">
        <v>0.69796348707587297</v>
      </c>
    </row>
    <row r="22771" spans="1:7" x14ac:dyDescent="0.25">
      <c r="A22771" s="108" t="str">
        <f t="shared" si="355"/>
        <v>RO_2007_1A3(FS)_PM2.5</v>
      </c>
      <c r="B22771" s="113" t="s">
        <v>170</v>
      </c>
      <c r="C22771" s="113">
        <v>2007</v>
      </c>
      <c r="D22771" s="113" t="s">
        <v>132</v>
      </c>
      <c r="E22771" s="113" t="s">
        <v>203</v>
      </c>
      <c r="F22771" s="113" t="s">
        <v>200</v>
      </c>
      <c r="G22771" s="113">
        <v>4.2341334934821502</v>
      </c>
    </row>
    <row r="22772" spans="1:7" x14ac:dyDescent="0.25">
      <c r="A22772" s="108" t="str">
        <f t="shared" si="355"/>
        <v>RO_2007_3D_NOx</v>
      </c>
      <c r="B22772" s="113" t="s">
        <v>170</v>
      </c>
      <c r="C22772" s="113">
        <v>2007</v>
      </c>
      <c r="D22772" s="113" t="s">
        <v>206</v>
      </c>
      <c r="E22772" s="113" t="s">
        <v>199</v>
      </c>
      <c r="F22772" s="113" t="s">
        <v>200</v>
      </c>
      <c r="G22772" s="113">
        <v>20.584074571846099</v>
      </c>
    </row>
    <row r="22773" spans="1:7" x14ac:dyDescent="0.25">
      <c r="A22773" s="108" t="str">
        <f t="shared" si="355"/>
        <v>RO_2008_NATIONAL TOTAL_NOx</v>
      </c>
      <c r="B22773" s="113" t="s">
        <v>170</v>
      </c>
      <c r="C22773" s="113">
        <v>2008</v>
      </c>
      <c r="D22773" s="113" t="s">
        <v>122</v>
      </c>
      <c r="E22773" s="113" t="s">
        <v>199</v>
      </c>
      <c r="F22773" s="113" t="s">
        <v>200</v>
      </c>
      <c r="G22773" s="113">
        <v>309.30183468431602</v>
      </c>
    </row>
    <row r="22774" spans="1:7" x14ac:dyDescent="0.25">
      <c r="A22774" s="108" t="str">
        <f t="shared" si="355"/>
        <v>RO_2008_NATIONAL TOTAL_NMVOC</v>
      </c>
      <c r="B22774" s="113" t="s">
        <v>170</v>
      </c>
      <c r="C22774" s="113">
        <v>2008</v>
      </c>
      <c r="D22774" s="113" t="s">
        <v>122</v>
      </c>
      <c r="E22774" s="113" t="s">
        <v>123</v>
      </c>
      <c r="F22774" s="113" t="s">
        <v>200</v>
      </c>
      <c r="G22774" s="113">
        <v>326.00040311543501</v>
      </c>
    </row>
    <row r="22775" spans="1:7" x14ac:dyDescent="0.25">
      <c r="A22775" s="108" t="str">
        <f t="shared" si="355"/>
        <v>RO_2008_NATIONAL TOTAL_SOx</v>
      </c>
      <c r="B22775" s="113" t="s">
        <v>170</v>
      </c>
      <c r="C22775" s="113">
        <v>2008</v>
      </c>
      <c r="D22775" s="113" t="s">
        <v>122</v>
      </c>
      <c r="E22775" s="113" t="s">
        <v>201</v>
      </c>
      <c r="F22775" s="113" t="s">
        <v>200</v>
      </c>
      <c r="G22775" s="113">
        <v>522.467371875769</v>
      </c>
    </row>
    <row r="22776" spans="1:7" x14ac:dyDescent="0.25">
      <c r="A22776" s="108" t="str">
        <f t="shared" si="355"/>
        <v>RO_2008_NATIONAL TOTAL_NH3</v>
      </c>
      <c r="B22776" s="113" t="s">
        <v>170</v>
      </c>
      <c r="C22776" s="113">
        <v>2008</v>
      </c>
      <c r="D22776" s="113" t="s">
        <v>122</v>
      </c>
      <c r="E22776" s="113" t="s">
        <v>124</v>
      </c>
      <c r="F22776" s="113" t="s">
        <v>200</v>
      </c>
      <c r="G22776" s="113">
        <v>194.733894913695</v>
      </c>
    </row>
    <row r="22777" spans="1:7" x14ac:dyDescent="0.25">
      <c r="A22777" s="108" t="str">
        <f t="shared" si="355"/>
        <v>RO_2008_NATIONAL TOTAL_PM2.5</v>
      </c>
      <c r="B22777" s="113" t="s">
        <v>170</v>
      </c>
      <c r="C22777" s="113">
        <v>2008</v>
      </c>
      <c r="D22777" s="113" t="s">
        <v>122</v>
      </c>
      <c r="E22777" s="113" t="s">
        <v>203</v>
      </c>
      <c r="F22777" s="113" t="s">
        <v>200</v>
      </c>
      <c r="G22777" s="113">
        <v>133.54710354756099</v>
      </c>
    </row>
    <row r="22778" spans="1:7" x14ac:dyDescent="0.25">
      <c r="A22778" s="108" t="str">
        <f t="shared" si="355"/>
        <v>RO_2008_NATIONAL TOTAL_Pb</v>
      </c>
      <c r="B22778" s="113" t="s">
        <v>170</v>
      </c>
      <c r="C22778" s="113">
        <v>2008</v>
      </c>
      <c r="D22778" s="113" t="s">
        <v>122</v>
      </c>
      <c r="E22778" s="113" t="s">
        <v>125</v>
      </c>
      <c r="F22778" s="113" t="s">
        <v>200</v>
      </c>
      <c r="G22778" s="113">
        <v>6.2005793539805301E-2</v>
      </c>
    </row>
    <row r="22779" spans="1:7" x14ac:dyDescent="0.25">
      <c r="A22779" s="108" t="str">
        <f t="shared" si="355"/>
        <v>RO_2008_NATIONAL TOTAL_Cd</v>
      </c>
      <c r="B22779" s="113" t="s">
        <v>170</v>
      </c>
      <c r="C22779" s="113">
        <v>2008</v>
      </c>
      <c r="D22779" s="113" t="s">
        <v>122</v>
      </c>
      <c r="E22779" s="113" t="s">
        <v>126</v>
      </c>
      <c r="F22779" s="113" t="s">
        <v>200</v>
      </c>
      <c r="G22779" s="113">
        <v>3.9155406635232003E-3</v>
      </c>
    </row>
    <row r="22780" spans="1:7" x14ac:dyDescent="0.25">
      <c r="A22780" s="108" t="str">
        <f t="shared" si="355"/>
        <v>RO_2008_NATIONAL TOTAL_Hg</v>
      </c>
      <c r="B22780" s="113" t="s">
        <v>170</v>
      </c>
      <c r="C22780" s="113">
        <v>2008</v>
      </c>
      <c r="D22780" s="113" t="s">
        <v>122</v>
      </c>
      <c r="E22780" s="113" t="s">
        <v>127</v>
      </c>
      <c r="F22780" s="113" t="s">
        <v>200</v>
      </c>
      <c r="G22780" s="113">
        <v>3.37355669580062E-3</v>
      </c>
    </row>
    <row r="22781" spans="1:7" x14ac:dyDescent="0.25">
      <c r="A22781" s="108" t="str">
        <f t="shared" si="355"/>
        <v>RO_2008_NATIONAL TOTAL_DIOX</v>
      </c>
      <c r="B22781" s="113" t="s">
        <v>170</v>
      </c>
      <c r="C22781" s="113">
        <v>2008</v>
      </c>
      <c r="D22781" s="113" t="s">
        <v>122</v>
      </c>
      <c r="E22781" s="113" t="s">
        <v>128</v>
      </c>
      <c r="F22781" s="113" t="s">
        <v>200</v>
      </c>
      <c r="G22781" s="150">
        <v>2.08821903622866E-7</v>
      </c>
    </row>
    <row r="22782" spans="1:7" x14ac:dyDescent="0.25">
      <c r="A22782" s="108" t="str">
        <f t="shared" si="355"/>
        <v>RO_2008_NATIONAL TOTAL_PAH</v>
      </c>
      <c r="B22782" s="113" t="s">
        <v>170</v>
      </c>
      <c r="C22782" s="113">
        <v>2008</v>
      </c>
      <c r="D22782" s="113" t="s">
        <v>122</v>
      </c>
      <c r="E22782" s="113" t="s">
        <v>129</v>
      </c>
      <c r="F22782" s="113" t="s">
        <v>200</v>
      </c>
      <c r="G22782" s="113">
        <v>6.9683592934142197E-2</v>
      </c>
    </row>
    <row r="22783" spans="1:7" x14ac:dyDescent="0.25">
      <c r="A22783" s="108" t="str">
        <f t="shared" si="355"/>
        <v>RO_2008_NATIONAL TOTAL_HCB</v>
      </c>
      <c r="B22783" s="113" t="s">
        <v>170</v>
      </c>
      <c r="C22783" s="113">
        <v>2008</v>
      </c>
      <c r="D22783" s="113" t="s">
        <v>122</v>
      </c>
      <c r="E22783" s="113" t="s">
        <v>130</v>
      </c>
      <c r="F22783" s="113" t="s">
        <v>200</v>
      </c>
      <c r="G22783" s="150">
        <v>3.7627446807998399E-6</v>
      </c>
    </row>
    <row r="22784" spans="1:7" x14ac:dyDescent="0.25">
      <c r="A22784" s="108" t="str">
        <f t="shared" si="355"/>
        <v>RO_2008_NATIONAL TOTAL_PCB</v>
      </c>
      <c r="B22784" s="113" t="s">
        <v>170</v>
      </c>
      <c r="C22784" s="113">
        <v>2008</v>
      </c>
      <c r="D22784" s="113" t="s">
        <v>122</v>
      </c>
      <c r="E22784" s="113" t="s">
        <v>259</v>
      </c>
      <c r="F22784" s="113" t="s">
        <v>200</v>
      </c>
      <c r="G22784" s="150">
        <v>3.0509526761021899E-5</v>
      </c>
    </row>
    <row r="22785" spans="1:7" x14ac:dyDescent="0.25">
      <c r="A22785" s="108" t="str">
        <f t="shared" si="355"/>
        <v>RO_2008_1A3(FS)_NOx</v>
      </c>
      <c r="B22785" s="113" t="s">
        <v>170</v>
      </c>
      <c r="C22785" s="113">
        <v>2008</v>
      </c>
      <c r="D22785" s="113" t="s">
        <v>132</v>
      </c>
      <c r="E22785" s="113" t="s">
        <v>199</v>
      </c>
      <c r="F22785" s="113" t="s">
        <v>200</v>
      </c>
      <c r="G22785" s="113">
        <v>93.345354983375501</v>
      </c>
    </row>
    <row r="22786" spans="1:7" x14ac:dyDescent="0.25">
      <c r="A22786" s="108" t="str">
        <f t="shared" ref="A22786:A22849" si="356">CONCATENATE(B22786,"_",C22786,"_",D22786,"_",E22786)</f>
        <v>RO_2008_1A3(FS)_NMVOC</v>
      </c>
      <c r="B22786" s="113" t="s">
        <v>170</v>
      </c>
      <c r="C22786" s="113">
        <v>2008</v>
      </c>
      <c r="D22786" s="113" t="s">
        <v>132</v>
      </c>
      <c r="E22786" s="113" t="s">
        <v>123</v>
      </c>
      <c r="F22786" s="113" t="s">
        <v>200</v>
      </c>
      <c r="G22786" s="113">
        <v>36.6023755652445</v>
      </c>
    </row>
    <row r="22787" spans="1:7" x14ac:dyDescent="0.25">
      <c r="A22787" s="108" t="str">
        <f t="shared" si="356"/>
        <v>RO_2008_1A3(FS)_SOx</v>
      </c>
      <c r="B22787" s="113" t="s">
        <v>170</v>
      </c>
      <c r="C22787" s="113">
        <v>2008</v>
      </c>
      <c r="D22787" s="113" t="s">
        <v>132</v>
      </c>
      <c r="E22787" s="113" t="s">
        <v>201</v>
      </c>
      <c r="F22787" s="113" t="s">
        <v>200</v>
      </c>
      <c r="G22787" s="113">
        <v>0.43415389834346801</v>
      </c>
    </row>
    <row r="22788" spans="1:7" x14ac:dyDescent="0.25">
      <c r="A22788" s="108" t="str">
        <f t="shared" si="356"/>
        <v>RO_2008_1A3(FS)_NH3</v>
      </c>
      <c r="B22788" s="113" t="s">
        <v>170</v>
      </c>
      <c r="C22788" s="113">
        <v>2008</v>
      </c>
      <c r="D22788" s="113" t="s">
        <v>132</v>
      </c>
      <c r="E22788" s="113" t="s">
        <v>124</v>
      </c>
      <c r="F22788" s="113" t="s">
        <v>200</v>
      </c>
      <c r="G22788" s="113">
        <v>0.75928648045851399</v>
      </c>
    </row>
    <row r="22789" spans="1:7" x14ac:dyDescent="0.25">
      <c r="A22789" s="108" t="str">
        <f t="shared" si="356"/>
        <v>RO_2008_1A3(FS)_PM2.5</v>
      </c>
      <c r="B22789" s="113" t="s">
        <v>170</v>
      </c>
      <c r="C22789" s="113">
        <v>2008</v>
      </c>
      <c r="D22789" s="113" t="s">
        <v>132</v>
      </c>
      <c r="E22789" s="113" t="s">
        <v>203</v>
      </c>
      <c r="F22789" s="113" t="s">
        <v>200</v>
      </c>
      <c r="G22789" s="113">
        <v>4.6051966793323702</v>
      </c>
    </row>
    <row r="22790" spans="1:7" x14ac:dyDescent="0.25">
      <c r="A22790" s="108" t="str">
        <f t="shared" si="356"/>
        <v>RO_2008_3D_NOx</v>
      </c>
      <c r="B22790" s="113" t="s">
        <v>170</v>
      </c>
      <c r="C22790" s="113">
        <v>2008</v>
      </c>
      <c r="D22790" s="113" t="s">
        <v>206</v>
      </c>
      <c r="E22790" s="113" t="s">
        <v>199</v>
      </c>
      <c r="F22790" s="113" t="s">
        <v>200</v>
      </c>
      <c r="G22790" s="113">
        <v>21.077755211098602</v>
      </c>
    </row>
    <row r="22791" spans="1:7" x14ac:dyDescent="0.25">
      <c r="A22791" s="108" t="str">
        <f t="shared" si="356"/>
        <v>RO_2009_NATIONAL TOTAL_NOx</v>
      </c>
      <c r="B22791" s="113" t="s">
        <v>170</v>
      </c>
      <c r="C22791" s="113">
        <v>2009</v>
      </c>
      <c r="D22791" s="113" t="s">
        <v>122</v>
      </c>
      <c r="E22791" s="113" t="s">
        <v>199</v>
      </c>
      <c r="F22791" s="113" t="s">
        <v>200</v>
      </c>
      <c r="G22791" s="113">
        <v>260.95993127407303</v>
      </c>
    </row>
    <row r="22792" spans="1:7" x14ac:dyDescent="0.25">
      <c r="A22792" s="108" t="str">
        <f t="shared" si="356"/>
        <v>RO_2009_NATIONAL TOTAL_NMVOC</v>
      </c>
      <c r="B22792" s="113" t="s">
        <v>170</v>
      </c>
      <c r="C22792" s="113">
        <v>2009</v>
      </c>
      <c r="D22792" s="113" t="s">
        <v>122</v>
      </c>
      <c r="E22792" s="113" t="s">
        <v>123</v>
      </c>
      <c r="F22792" s="113" t="s">
        <v>200</v>
      </c>
      <c r="G22792" s="113">
        <v>300.142406376824</v>
      </c>
    </row>
    <row r="22793" spans="1:7" x14ac:dyDescent="0.25">
      <c r="A22793" s="108" t="str">
        <f t="shared" si="356"/>
        <v>RO_2009_NATIONAL TOTAL_SOx</v>
      </c>
      <c r="B22793" s="113" t="s">
        <v>170</v>
      </c>
      <c r="C22793" s="113">
        <v>2009</v>
      </c>
      <c r="D22793" s="113" t="s">
        <v>122</v>
      </c>
      <c r="E22793" s="113" t="s">
        <v>201</v>
      </c>
      <c r="F22793" s="113" t="s">
        <v>200</v>
      </c>
      <c r="G22793" s="113">
        <v>441.94939375614899</v>
      </c>
    </row>
    <row r="22794" spans="1:7" x14ac:dyDescent="0.25">
      <c r="A22794" s="108" t="str">
        <f t="shared" si="356"/>
        <v>RO_2009_NATIONAL TOTAL_NH3</v>
      </c>
      <c r="B22794" s="113" t="s">
        <v>170</v>
      </c>
      <c r="C22794" s="113">
        <v>2009</v>
      </c>
      <c r="D22794" s="113" t="s">
        <v>122</v>
      </c>
      <c r="E22794" s="113" t="s">
        <v>124</v>
      </c>
      <c r="F22794" s="113" t="s">
        <v>200</v>
      </c>
      <c r="G22794" s="113">
        <v>189.177094454339</v>
      </c>
    </row>
    <row r="22795" spans="1:7" x14ac:dyDescent="0.25">
      <c r="A22795" s="108" t="str">
        <f t="shared" si="356"/>
        <v>RO_2009_NATIONAL TOTAL_PM2.5</v>
      </c>
      <c r="B22795" s="113" t="s">
        <v>170</v>
      </c>
      <c r="C22795" s="113">
        <v>2009</v>
      </c>
      <c r="D22795" s="113" t="s">
        <v>122</v>
      </c>
      <c r="E22795" s="113" t="s">
        <v>203</v>
      </c>
      <c r="F22795" s="113" t="s">
        <v>200</v>
      </c>
      <c r="G22795" s="113">
        <v>125.721319365046</v>
      </c>
    </row>
    <row r="22796" spans="1:7" x14ac:dyDescent="0.25">
      <c r="A22796" s="108" t="str">
        <f t="shared" si="356"/>
        <v>RO_2009_NATIONAL TOTAL_Pb</v>
      </c>
      <c r="B22796" s="113" t="s">
        <v>170</v>
      </c>
      <c r="C22796" s="113">
        <v>2009</v>
      </c>
      <c r="D22796" s="113" t="s">
        <v>122</v>
      </c>
      <c r="E22796" s="113" t="s">
        <v>125</v>
      </c>
      <c r="F22796" s="113" t="s">
        <v>200</v>
      </c>
      <c r="G22796" s="113">
        <v>4.13084684635713E-2</v>
      </c>
    </row>
    <row r="22797" spans="1:7" x14ac:dyDescent="0.25">
      <c r="A22797" s="108" t="str">
        <f t="shared" si="356"/>
        <v>RO_2009_NATIONAL TOTAL_Cd</v>
      </c>
      <c r="B22797" s="113" t="s">
        <v>170</v>
      </c>
      <c r="C22797" s="113">
        <v>2009</v>
      </c>
      <c r="D22797" s="113" t="s">
        <v>122</v>
      </c>
      <c r="E22797" s="113" t="s">
        <v>126</v>
      </c>
      <c r="F22797" s="113" t="s">
        <v>200</v>
      </c>
      <c r="G22797" s="113">
        <v>3.4248662878931099E-3</v>
      </c>
    </row>
    <row r="22798" spans="1:7" x14ac:dyDescent="0.25">
      <c r="A22798" s="108" t="str">
        <f t="shared" si="356"/>
        <v>RO_2009_NATIONAL TOTAL_Hg</v>
      </c>
      <c r="B22798" s="113" t="s">
        <v>170</v>
      </c>
      <c r="C22798" s="113">
        <v>2009</v>
      </c>
      <c r="D22798" s="113" t="s">
        <v>122</v>
      </c>
      <c r="E22798" s="113" t="s">
        <v>127</v>
      </c>
      <c r="F22798" s="113" t="s">
        <v>200</v>
      </c>
      <c r="G22798" s="113">
        <v>2.3808486343602402E-3</v>
      </c>
    </row>
    <row r="22799" spans="1:7" x14ac:dyDescent="0.25">
      <c r="A22799" s="108" t="str">
        <f t="shared" si="356"/>
        <v>RO_2009_NATIONAL TOTAL_DIOX</v>
      </c>
      <c r="B22799" s="113" t="s">
        <v>170</v>
      </c>
      <c r="C22799" s="113">
        <v>2009</v>
      </c>
      <c r="D22799" s="113" t="s">
        <v>122</v>
      </c>
      <c r="E22799" s="113" t="s">
        <v>128</v>
      </c>
      <c r="F22799" s="113" t="s">
        <v>200</v>
      </c>
      <c r="G22799" s="150">
        <v>1.7018811388091101E-7</v>
      </c>
    </row>
    <row r="22800" spans="1:7" x14ac:dyDescent="0.25">
      <c r="A22800" s="108" t="str">
        <f t="shared" si="356"/>
        <v>RO_2009_NATIONAL TOTAL_PAH</v>
      </c>
      <c r="B22800" s="113" t="s">
        <v>170</v>
      </c>
      <c r="C22800" s="113">
        <v>2009</v>
      </c>
      <c r="D22800" s="113" t="s">
        <v>122</v>
      </c>
      <c r="E22800" s="113" t="s">
        <v>129</v>
      </c>
      <c r="F22800" s="113" t="s">
        <v>200</v>
      </c>
      <c r="G22800" s="113">
        <v>6.0126393358661698E-2</v>
      </c>
    </row>
    <row r="22801" spans="1:7" x14ac:dyDescent="0.25">
      <c r="A22801" s="108" t="str">
        <f t="shared" si="356"/>
        <v>RO_2009_NATIONAL TOTAL_HCB</v>
      </c>
      <c r="B22801" s="113" t="s">
        <v>170</v>
      </c>
      <c r="C22801" s="113">
        <v>2009</v>
      </c>
      <c r="D22801" s="113" t="s">
        <v>122</v>
      </c>
      <c r="E22801" s="113" t="s">
        <v>130</v>
      </c>
      <c r="F22801" s="113" t="s">
        <v>200</v>
      </c>
      <c r="G22801" s="150">
        <v>3.1976911658139698E-6</v>
      </c>
    </row>
    <row r="22802" spans="1:7" x14ac:dyDescent="0.25">
      <c r="A22802" s="108" t="str">
        <f t="shared" si="356"/>
        <v>RO_2009_NATIONAL TOTAL_PCB</v>
      </c>
      <c r="B22802" s="113" t="s">
        <v>170</v>
      </c>
      <c r="C22802" s="113">
        <v>2009</v>
      </c>
      <c r="D22802" s="113" t="s">
        <v>122</v>
      </c>
      <c r="E22802" s="113" t="s">
        <v>259</v>
      </c>
      <c r="F22802" s="113" t="s">
        <v>200</v>
      </c>
      <c r="G22802" s="150">
        <v>1.74365595998061E-5</v>
      </c>
    </row>
    <row r="22803" spans="1:7" x14ac:dyDescent="0.25">
      <c r="A22803" s="108" t="str">
        <f t="shared" si="356"/>
        <v>RO_2009_1A3(FS)_NOx</v>
      </c>
      <c r="B22803" s="113" t="s">
        <v>170</v>
      </c>
      <c r="C22803" s="113">
        <v>2009</v>
      </c>
      <c r="D22803" s="113" t="s">
        <v>132</v>
      </c>
      <c r="E22803" s="113" t="s">
        <v>199</v>
      </c>
      <c r="F22803" s="113" t="s">
        <v>200</v>
      </c>
      <c r="G22803" s="113">
        <v>92.375370067154904</v>
      </c>
    </row>
    <row r="22804" spans="1:7" x14ac:dyDescent="0.25">
      <c r="A22804" s="108" t="str">
        <f t="shared" si="356"/>
        <v>RO_2009_1A3(FS)_NMVOC</v>
      </c>
      <c r="B22804" s="113" t="s">
        <v>170</v>
      </c>
      <c r="C22804" s="113">
        <v>2009</v>
      </c>
      <c r="D22804" s="113" t="s">
        <v>132</v>
      </c>
      <c r="E22804" s="113" t="s">
        <v>123</v>
      </c>
      <c r="F22804" s="113" t="s">
        <v>200</v>
      </c>
      <c r="G22804" s="113">
        <v>34.243987301452997</v>
      </c>
    </row>
    <row r="22805" spans="1:7" x14ac:dyDescent="0.25">
      <c r="A22805" s="108" t="str">
        <f t="shared" si="356"/>
        <v>RO_2009_1A3(FS)_SOx</v>
      </c>
      <c r="B22805" s="113" t="s">
        <v>170</v>
      </c>
      <c r="C22805" s="113">
        <v>2009</v>
      </c>
      <c r="D22805" s="113" t="s">
        <v>132</v>
      </c>
      <c r="E22805" s="113" t="s">
        <v>201</v>
      </c>
      <c r="F22805" s="113" t="s">
        <v>200</v>
      </c>
      <c r="G22805" s="113">
        <v>8.8772852114440207E-2</v>
      </c>
    </row>
    <row r="22806" spans="1:7" x14ac:dyDescent="0.25">
      <c r="A22806" s="108" t="str">
        <f t="shared" si="356"/>
        <v>RO_2009_1A3(FS)_NH3</v>
      </c>
      <c r="B22806" s="113" t="s">
        <v>170</v>
      </c>
      <c r="C22806" s="113">
        <v>2009</v>
      </c>
      <c r="D22806" s="113" t="s">
        <v>132</v>
      </c>
      <c r="E22806" s="113" t="s">
        <v>124</v>
      </c>
      <c r="F22806" s="113" t="s">
        <v>200</v>
      </c>
      <c r="G22806" s="113">
        <v>0.86855859017001402</v>
      </c>
    </row>
    <row r="22807" spans="1:7" x14ac:dyDescent="0.25">
      <c r="A22807" s="108" t="str">
        <f t="shared" si="356"/>
        <v>RO_2009_1A3(FS)_PM2.5</v>
      </c>
      <c r="B22807" s="113" t="s">
        <v>170</v>
      </c>
      <c r="C22807" s="113">
        <v>2009</v>
      </c>
      <c r="D22807" s="113" t="s">
        <v>132</v>
      </c>
      <c r="E22807" s="113" t="s">
        <v>203</v>
      </c>
      <c r="F22807" s="113" t="s">
        <v>200</v>
      </c>
      <c r="G22807" s="113">
        <v>4.56022166965242</v>
      </c>
    </row>
    <row r="22808" spans="1:7" x14ac:dyDescent="0.25">
      <c r="A22808" s="108" t="str">
        <f t="shared" si="356"/>
        <v>RO_2009_3D_NOx</v>
      </c>
      <c r="B22808" s="113" t="s">
        <v>170</v>
      </c>
      <c r="C22808" s="113">
        <v>2009</v>
      </c>
      <c r="D22808" s="113" t="s">
        <v>206</v>
      </c>
      <c r="E22808" s="113" t="s">
        <v>199</v>
      </c>
      <c r="F22808" s="113" t="s">
        <v>200</v>
      </c>
      <c r="G22808" s="113">
        <v>21.546270427628698</v>
      </c>
    </row>
    <row r="22809" spans="1:7" x14ac:dyDescent="0.25">
      <c r="A22809" s="108" t="str">
        <f t="shared" si="356"/>
        <v>RO_2010_NATIONAL TOTAL_NOx</v>
      </c>
      <c r="B22809" s="113" t="s">
        <v>170</v>
      </c>
      <c r="C22809" s="113">
        <v>2010</v>
      </c>
      <c r="D22809" s="113" t="s">
        <v>122</v>
      </c>
      <c r="E22809" s="113" t="s">
        <v>199</v>
      </c>
      <c r="F22809" s="113" t="s">
        <v>200</v>
      </c>
      <c r="G22809" s="113">
        <v>248.02752617695299</v>
      </c>
    </row>
    <row r="22810" spans="1:7" x14ac:dyDescent="0.25">
      <c r="A22810" s="108" t="str">
        <f t="shared" si="356"/>
        <v>RO_2010_NATIONAL TOTAL_NMVOC</v>
      </c>
      <c r="B22810" s="113" t="s">
        <v>170</v>
      </c>
      <c r="C22810" s="113">
        <v>2010</v>
      </c>
      <c r="D22810" s="113" t="s">
        <v>122</v>
      </c>
      <c r="E22810" s="113" t="s">
        <v>123</v>
      </c>
      <c r="F22810" s="113" t="s">
        <v>200</v>
      </c>
      <c r="G22810" s="113">
        <v>287.28030550623498</v>
      </c>
    </row>
    <row r="22811" spans="1:7" x14ac:dyDescent="0.25">
      <c r="A22811" s="108" t="str">
        <f t="shared" si="356"/>
        <v>RO_2010_NATIONAL TOTAL_SOx</v>
      </c>
      <c r="B22811" s="113" t="s">
        <v>170</v>
      </c>
      <c r="C22811" s="113">
        <v>2010</v>
      </c>
      <c r="D22811" s="113" t="s">
        <v>122</v>
      </c>
      <c r="E22811" s="113" t="s">
        <v>201</v>
      </c>
      <c r="F22811" s="113" t="s">
        <v>200</v>
      </c>
      <c r="G22811" s="113">
        <v>355.45180937876597</v>
      </c>
    </row>
    <row r="22812" spans="1:7" x14ac:dyDescent="0.25">
      <c r="A22812" s="108" t="str">
        <f t="shared" si="356"/>
        <v>RO_2010_NATIONAL TOTAL_NH3</v>
      </c>
      <c r="B22812" s="113" t="s">
        <v>170</v>
      </c>
      <c r="C22812" s="113">
        <v>2010</v>
      </c>
      <c r="D22812" s="113" t="s">
        <v>122</v>
      </c>
      <c r="E22812" s="113" t="s">
        <v>124</v>
      </c>
      <c r="F22812" s="113" t="s">
        <v>200</v>
      </c>
      <c r="G22812" s="113">
        <v>172.69536824590801</v>
      </c>
    </row>
    <row r="22813" spans="1:7" x14ac:dyDescent="0.25">
      <c r="A22813" s="108" t="str">
        <f t="shared" si="356"/>
        <v>RO_2010_NATIONAL TOTAL_PM2.5</v>
      </c>
      <c r="B22813" s="113" t="s">
        <v>170</v>
      </c>
      <c r="C22813" s="113">
        <v>2010</v>
      </c>
      <c r="D22813" s="113" t="s">
        <v>122</v>
      </c>
      <c r="E22813" s="113" t="s">
        <v>203</v>
      </c>
      <c r="F22813" s="113" t="s">
        <v>200</v>
      </c>
      <c r="G22813" s="113">
        <v>129.08241609755501</v>
      </c>
    </row>
    <row r="22814" spans="1:7" x14ac:dyDescent="0.25">
      <c r="A22814" s="108" t="str">
        <f t="shared" si="356"/>
        <v>RO_2010_NATIONAL TOTAL_Pb</v>
      </c>
      <c r="B22814" s="113" t="s">
        <v>170</v>
      </c>
      <c r="C22814" s="113">
        <v>2010</v>
      </c>
      <c r="D22814" s="113" t="s">
        <v>122</v>
      </c>
      <c r="E22814" s="113" t="s">
        <v>125</v>
      </c>
      <c r="F22814" s="113" t="s">
        <v>200</v>
      </c>
      <c r="G22814" s="113">
        <v>4.8132539741844199E-2</v>
      </c>
    </row>
    <row r="22815" spans="1:7" x14ac:dyDescent="0.25">
      <c r="A22815" s="108" t="str">
        <f t="shared" si="356"/>
        <v>RO_2010_NATIONAL TOTAL_Cd</v>
      </c>
      <c r="B22815" s="113" t="s">
        <v>170</v>
      </c>
      <c r="C22815" s="113">
        <v>2010</v>
      </c>
      <c r="D22815" s="113" t="s">
        <v>122</v>
      </c>
      <c r="E22815" s="113" t="s">
        <v>126</v>
      </c>
      <c r="F22815" s="113" t="s">
        <v>200</v>
      </c>
      <c r="G22815" s="113">
        <v>3.6036783042152402E-3</v>
      </c>
    </row>
    <row r="22816" spans="1:7" x14ac:dyDescent="0.25">
      <c r="A22816" s="108" t="str">
        <f t="shared" si="356"/>
        <v>RO_2010_NATIONAL TOTAL_Hg</v>
      </c>
      <c r="B22816" s="113" t="s">
        <v>170</v>
      </c>
      <c r="C22816" s="113">
        <v>2010</v>
      </c>
      <c r="D22816" s="113" t="s">
        <v>122</v>
      </c>
      <c r="E22816" s="113" t="s">
        <v>127</v>
      </c>
      <c r="F22816" s="113" t="s">
        <v>200</v>
      </c>
      <c r="G22816" s="113">
        <v>2.4160850316319198E-3</v>
      </c>
    </row>
    <row r="22817" spans="1:7" x14ac:dyDescent="0.25">
      <c r="A22817" s="108" t="str">
        <f t="shared" si="356"/>
        <v>RO_2010_NATIONAL TOTAL_DIOX</v>
      </c>
      <c r="B22817" s="113" t="s">
        <v>170</v>
      </c>
      <c r="C22817" s="113">
        <v>2010</v>
      </c>
      <c r="D22817" s="113" t="s">
        <v>122</v>
      </c>
      <c r="E22817" s="113" t="s">
        <v>128</v>
      </c>
      <c r="F22817" s="113" t="s">
        <v>200</v>
      </c>
      <c r="G22817" s="150">
        <v>1.8774602726011099E-7</v>
      </c>
    </row>
    <row r="22818" spans="1:7" x14ac:dyDescent="0.25">
      <c r="A22818" s="108" t="str">
        <f t="shared" si="356"/>
        <v>RO_2010_NATIONAL TOTAL_PAH</v>
      </c>
      <c r="B22818" s="113" t="s">
        <v>170</v>
      </c>
      <c r="C22818" s="113">
        <v>2010</v>
      </c>
      <c r="D22818" s="113" t="s">
        <v>122</v>
      </c>
      <c r="E22818" s="113" t="s">
        <v>129</v>
      </c>
      <c r="F22818" s="113" t="s">
        <v>200</v>
      </c>
      <c r="G22818" s="113">
        <v>6.3248276997359798E-2</v>
      </c>
    </row>
    <row r="22819" spans="1:7" x14ac:dyDescent="0.25">
      <c r="A22819" s="108" t="str">
        <f t="shared" si="356"/>
        <v>RO_2010_NATIONAL TOTAL_HCB</v>
      </c>
      <c r="B22819" s="113" t="s">
        <v>170</v>
      </c>
      <c r="C22819" s="113">
        <v>2010</v>
      </c>
      <c r="D22819" s="113" t="s">
        <v>122</v>
      </c>
      <c r="E22819" s="113" t="s">
        <v>130</v>
      </c>
      <c r="F22819" s="113" t="s">
        <v>200</v>
      </c>
      <c r="G22819" s="150">
        <v>3.20410783509441E-6</v>
      </c>
    </row>
    <row r="22820" spans="1:7" x14ac:dyDescent="0.25">
      <c r="A22820" s="108" t="str">
        <f t="shared" si="356"/>
        <v>RO_2010_NATIONAL TOTAL_PCB</v>
      </c>
      <c r="B22820" s="113" t="s">
        <v>170</v>
      </c>
      <c r="C22820" s="113">
        <v>2010</v>
      </c>
      <c r="D22820" s="113" t="s">
        <v>122</v>
      </c>
      <c r="E22820" s="113" t="s">
        <v>259</v>
      </c>
      <c r="F22820" s="113" t="s">
        <v>200</v>
      </c>
      <c r="G22820" s="150">
        <v>2.1142648977835899E-5</v>
      </c>
    </row>
    <row r="22821" spans="1:7" x14ac:dyDescent="0.25">
      <c r="A22821" s="108" t="str">
        <f t="shared" si="356"/>
        <v>RO_2010_1A3(FS)_NOx</v>
      </c>
      <c r="B22821" s="113" t="s">
        <v>170</v>
      </c>
      <c r="C22821" s="113">
        <v>2010</v>
      </c>
      <c r="D22821" s="113" t="s">
        <v>132</v>
      </c>
      <c r="E22821" s="113" t="s">
        <v>199</v>
      </c>
      <c r="F22821" s="113" t="s">
        <v>200</v>
      </c>
      <c r="G22821" s="113">
        <v>85.7448694958332</v>
      </c>
    </row>
    <row r="22822" spans="1:7" x14ac:dyDescent="0.25">
      <c r="A22822" s="108" t="str">
        <f t="shared" si="356"/>
        <v>RO_2010_1A3(FS)_NMVOC</v>
      </c>
      <c r="B22822" s="113" t="s">
        <v>170</v>
      </c>
      <c r="C22822" s="113">
        <v>2010</v>
      </c>
      <c r="D22822" s="113" t="s">
        <v>132</v>
      </c>
      <c r="E22822" s="113" t="s">
        <v>123</v>
      </c>
      <c r="F22822" s="113" t="s">
        <v>200</v>
      </c>
      <c r="G22822" s="113">
        <v>28.916689722253299</v>
      </c>
    </row>
    <row r="22823" spans="1:7" x14ac:dyDescent="0.25">
      <c r="A22823" s="108" t="str">
        <f t="shared" si="356"/>
        <v>RO_2010_1A3(FS)_SOx</v>
      </c>
      <c r="B22823" s="113" t="s">
        <v>170</v>
      </c>
      <c r="C22823" s="113">
        <v>2010</v>
      </c>
      <c r="D22823" s="113" t="s">
        <v>132</v>
      </c>
      <c r="E22823" s="113" t="s">
        <v>201</v>
      </c>
      <c r="F22823" s="113" t="s">
        <v>200</v>
      </c>
      <c r="G22823" s="113">
        <v>8.4946687642130897E-2</v>
      </c>
    </row>
    <row r="22824" spans="1:7" x14ac:dyDescent="0.25">
      <c r="A22824" s="108" t="str">
        <f t="shared" si="356"/>
        <v>RO_2010_1A3(FS)_NH3</v>
      </c>
      <c r="B22824" s="113" t="s">
        <v>170</v>
      </c>
      <c r="C22824" s="113">
        <v>2010</v>
      </c>
      <c r="D22824" s="113" t="s">
        <v>132</v>
      </c>
      <c r="E22824" s="113" t="s">
        <v>124</v>
      </c>
      <c r="F22824" s="113" t="s">
        <v>200</v>
      </c>
      <c r="G22824" s="113">
        <v>0.91980213029658597</v>
      </c>
    </row>
    <row r="22825" spans="1:7" x14ac:dyDescent="0.25">
      <c r="A22825" s="108" t="str">
        <f t="shared" si="356"/>
        <v>RO_2010_1A3(FS)_PM2.5</v>
      </c>
      <c r="B22825" s="113" t="s">
        <v>170</v>
      </c>
      <c r="C22825" s="113">
        <v>2010</v>
      </c>
      <c r="D22825" s="113" t="s">
        <v>132</v>
      </c>
      <c r="E22825" s="113" t="s">
        <v>203</v>
      </c>
      <c r="F22825" s="113" t="s">
        <v>200</v>
      </c>
      <c r="G22825" s="113">
        <v>4.2961771920843699</v>
      </c>
    </row>
    <row r="22826" spans="1:7" x14ac:dyDescent="0.25">
      <c r="A22826" s="108" t="str">
        <f t="shared" si="356"/>
        <v>RO_2010_3D_NOx</v>
      </c>
      <c r="B22826" s="113" t="s">
        <v>170</v>
      </c>
      <c r="C22826" s="113">
        <v>2010</v>
      </c>
      <c r="D22826" s="113" t="s">
        <v>206</v>
      </c>
      <c r="E22826" s="113" t="s">
        <v>199</v>
      </c>
      <c r="F22826" s="113" t="s">
        <v>200</v>
      </c>
      <c r="G22826" s="113">
        <v>21.1240453396532</v>
      </c>
    </row>
    <row r="22827" spans="1:7" x14ac:dyDescent="0.25">
      <c r="A22827" s="108" t="str">
        <f t="shared" si="356"/>
        <v>RO_2011_NATIONAL TOTAL_NOx</v>
      </c>
      <c r="B22827" s="113" t="s">
        <v>170</v>
      </c>
      <c r="C22827" s="113">
        <v>2011</v>
      </c>
      <c r="D22827" s="113" t="s">
        <v>122</v>
      </c>
      <c r="E22827" s="113" t="s">
        <v>199</v>
      </c>
      <c r="F22827" s="113" t="s">
        <v>200</v>
      </c>
      <c r="G22827" s="113">
        <v>258.73373272642402</v>
      </c>
    </row>
    <row r="22828" spans="1:7" x14ac:dyDescent="0.25">
      <c r="A22828" s="108" t="str">
        <f t="shared" si="356"/>
        <v>RO_2011_NATIONAL TOTAL_NMVOC</v>
      </c>
      <c r="B22828" s="113" t="s">
        <v>170</v>
      </c>
      <c r="C22828" s="113">
        <v>2011</v>
      </c>
      <c r="D22828" s="113" t="s">
        <v>122</v>
      </c>
      <c r="E22828" s="113" t="s">
        <v>123</v>
      </c>
      <c r="F22828" s="113" t="s">
        <v>200</v>
      </c>
      <c r="G22828" s="113">
        <v>272.29816377076997</v>
      </c>
    </row>
    <row r="22829" spans="1:7" x14ac:dyDescent="0.25">
      <c r="A22829" s="108" t="str">
        <f t="shared" si="356"/>
        <v>RO_2011_NATIONAL TOTAL_SOx</v>
      </c>
      <c r="B22829" s="113" t="s">
        <v>170</v>
      </c>
      <c r="C22829" s="113">
        <v>2011</v>
      </c>
      <c r="D22829" s="113" t="s">
        <v>122</v>
      </c>
      <c r="E22829" s="113" t="s">
        <v>201</v>
      </c>
      <c r="F22829" s="113" t="s">
        <v>200</v>
      </c>
      <c r="G22829" s="113">
        <v>327.33092237576801</v>
      </c>
    </row>
    <row r="22830" spans="1:7" x14ac:dyDescent="0.25">
      <c r="A22830" s="108" t="str">
        <f t="shared" si="356"/>
        <v>RO_2011_NATIONAL TOTAL_NH3</v>
      </c>
      <c r="B22830" s="113" t="s">
        <v>170</v>
      </c>
      <c r="C22830" s="113">
        <v>2011</v>
      </c>
      <c r="D22830" s="113" t="s">
        <v>122</v>
      </c>
      <c r="E22830" s="113" t="s">
        <v>124</v>
      </c>
      <c r="F22830" s="113" t="s">
        <v>200</v>
      </c>
      <c r="G22830" s="113">
        <v>172.14045486231299</v>
      </c>
    </row>
    <row r="22831" spans="1:7" x14ac:dyDescent="0.25">
      <c r="A22831" s="108" t="str">
        <f t="shared" si="356"/>
        <v>RO_2011_NATIONAL TOTAL_PM2.5</v>
      </c>
      <c r="B22831" s="113" t="s">
        <v>170</v>
      </c>
      <c r="C22831" s="113">
        <v>2011</v>
      </c>
      <c r="D22831" s="113" t="s">
        <v>122</v>
      </c>
      <c r="E22831" s="113" t="s">
        <v>203</v>
      </c>
      <c r="F22831" s="113" t="s">
        <v>200</v>
      </c>
      <c r="G22831" s="113">
        <v>119.12275370713201</v>
      </c>
    </row>
    <row r="22832" spans="1:7" x14ac:dyDescent="0.25">
      <c r="A22832" s="108" t="str">
        <f t="shared" si="356"/>
        <v>RO_2011_NATIONAL TOTAL_Pb</v>
      </c>
      <c r="B22832" s="113" t="s">
        <v>170</v>
      </c>
      <c r="C22832" s="113">
        <v>2011</v>
      </c>
      <c r="D22832" s="113" t="s">
        <v>122</v>
      </c>
      <c r="E22832" s="113" t="s">
        <v>125</v>
      </c>
      <c r="F22832" s="113" t="s">
        <v>200</v>
      </c>
      <c r="G22832" s="113">
        <v>4.8894845975978499E-2</v>
      </c>
    </row>
    <row r="22833" spans="1:7" x14ac:dyDescent="0.25">
      <c r="A22833" s="108" t="str">
        <f t="shared" si="356"/>
        <v>RO_2011_NATIONAL TOTAL_Cd</v>
      </c>
      <c r="B22833" s="113" t="s">
        <v>170</v>
      </c>
      <c r="C22833" s="113">
        <v>2011</v>
      </c>
      <c r="D22833" s="113" t="s">
        <v>122</v>
      </c>
      <c r="E22833" s="113" t="s">
        <v>126</v>
      </c>
      <c r="F22833" s="113" t="s">
        <v>200</v>
      </c>
      <c r="G22833" s="113">
        <v>3.54317060804423E-3</v>
      </c>
    </row>
    <row r="22834" spans="1:7" x14ac:dyDescent="0.25">
      <c r="A22834" s="108" t="str">
        <f t="shared" si="356"/>
        <v>RO_2011_NATIONAL TOTAL_Hg</v>
      </c>
      <c r="B22834" s="113" t="s">
        <v>170</v>
      </c>
      <c r="C22834" s="113">
        <v>2011</v>
      </c>
      <c r="D22834" s="113" t="s">
        <v>122</v>
      </c>
      <c r="E22834" s="113" t="s">
        <v>127</v>
      </c>
      <c r="F22834" s="113" t="s">
        <v>200</v>
      </c>
      <c r="G22834" s="113">
        <v>2.8599596537012299E-3</v>
      </c>
    </row>
    <row r="22835" spans="1:7" x14ac:dyDescent="0.25">
      <c r="A22835" s="108" t="str">
        <f t="shared" si="356"/>
        <v>RO_2011_NATIONAL TOTAL_DIOX</v>
      </c>
      <c r="B22835" s="113" t="s">
        <v>170</v>
      </c>
      <c r="C22835" s="113">
        <v>2011</v>
      </c>
      <c r="D22835" s="113" t="s">
        <v>122</v>
      </c>
      <c r="E22835" s="113" t="s">
        <v>128</v>
      </c>
      <c r="F22835" s="113" t="s">
        <v>200</v>
      </c>
      <c r="G22835" s="150">
        <v>1.79769312749019E-7</v>
      </c>
    </row>
    <row r="22836" spans="1:7" x14ac:dyDescent="0.25">
      <c r="A22836" s="108" t="str">
        <f t="shared" si="356"/>
        <v>RO_2011_NATIONAL TOTAL_PAH</v>
      </c>
      <c r="B22836" s="113" t="s">
        <v>170</v>
      </c>
      <c r="C22836" s="113">
        <v>2011</v>
      </c>
      <c r="D22836" s="113" t="s">
        <v>122</v>
      </c>
      <c r="E22836" s="113" t="s">
        <v>129</v>
      </c>
      <c r="F22836" s="113" t="s">
        <v>200</v>
      </c>
      <c r="G22836" s="113">
        <v>5.7410492002093402E-2</v>
      </c>
    </row>
    <row r="22837" spans="1:7" x14ac:dyDescent="0.25">
      <c r="A22837" s="108" t="str">
        <f t="shared" si="356"/>
        <v>RO_2011_NATIONAL TOTAL_HCB</v>
      </c>
      <c r="B22837" s="113" t="s">
        <v>170</v>
      </c>
      <c r="C22837" s="113">
        <v>2011</v>
      </c>
      <c r="D22837" s="113" t="s">
        <v>122</v>
      </c>
      <c r="E22837" s="113" t="s">
        <v>130</v>
      </c>
      <c r="F22837" s="113" t="s">
        <v>200</v>
      </c>
      <c r="G22837" s="150">
        <v>3.4507407387807302E-6</v>
      </c>
    </row>
    <row r="22838" spans="1:7" x14ac:dyDescent="0.25">
      <c r="A22838" s="108" t="str">
        <f t="shared" si="356"/>
        <v>RO_2011_NATIONAL TOTAL_PCB</v>
      </c>
      <c r="B22838" s="113" t="s">
        <v>170</v>
      </c>
      <c r="C22838" s="113">
        <v>2011</v>
      </c>
      <c r="D22838" s="113" t="s">
        <v>122</v>
      </c>
      <c r="E22838" s="113" t="s">
        <v>259</v>
      </c>
      <c r="F22838" s="113" t="s">
        <v>200</v>
      </c>
      <c r="G22838" s="150">
        <v>2.0680768528620099E-5</v>
      </c>
    </row>
    <row r="22839" spans="1:7" x14ac:dyDescent="0.25">
      <c r="A22839" s="108" t="str">
        <f t="shared" si="356"/>
        <v>RO_2011_1A3(FS)_NOx</v>
      </c>
      <c r="B22839" s="113" t="s">
        <v>170</v>
      </c>
      <c r="C22839" s="113">
        <v>2011</v>
      </c>
      <c r="D22839" s="113" t="s">
        <v>132</v>
      </c>
      <c r="E22839" s="113" t="s">
        <v>199</v>
      </c>
      <c r="F22839" s="113" t="s">
        <v>200</v>
      </c>
      <c r="G22839" s="113">
        <v>88.199618952856099</v>
      </c>
    </row>
    <row r="22840" spans="1:7" x14ac:dyDescent="0.25">
      <c r="A22840" s="108" t="str">
        <f t="shared" si="356"/>
        <v>RO_2011_1A3(FS)_NMVOC</v>
      </c>
      <c r="B22840" s="113" t="s">
        <v>170</v>
      </c>
      <c r="C22840" s="113">
        <v>2011</v>
      </c>
      <c r="D22840" s="113" t="s">
        <v>132</v>
      </c>
      <c r="E22840" s="113" t="s">
        <v>123</v>
      </c>
      <c r="F22840" s="113" t="s">
        <v>200</v>
      </c>
      <c r="G22840" s="113">
        <v>27.7932389792187</v>
      </c>
    </row>
    <row r="22841" spans="1:7" x14ac:dyDescent="0.25">
      <c r="A22841" s="108" t="str">
        <f t="shared" si="356"/>
        <v>RO_2011_1A3(FS)_SOx</v>
      </c>
      <c r="B22841" s="113" t="s">
        <v>170</v>
      </c>
      <c r="C22841" s="113">
        <v>2011</v>
      </c>
      <c r="D22841" s="113" t="s">
        <v>132</v>
      </c>
      <c r="E22841" s="113" t="s">
        <v>201</v>
      </c>
      <c r="F22841" s="113" t="s">
        <v>200</v>
      </c>
      <c r="G22841" s="113">
        <v>8.6605449919726393E-2</v>
      </c>
    </row>
    <row r="22842" spans="1:7" x14ac:dyDescent="0.25">
      <c r="A22842" s="108" t="str">
        <f t="shared" si="356"/>
        <v>RO_2011_1A3(FS)_NH3</v>
      </c>
      <c r="B22842" s="113" t="s">
        <v>170</v>
      </c>
      <c r="C22842" s="113">
        <v>2011</v>
      </c>
      <c r="D22842" s="113" t="s">
        <v>132</v>
      </c>
      <c r="E22842" s="113" t="s">
        <v>124</v>
      </c>
      <c r="F22842" s="113" t="s">
        <v>200</v>
      </c>
      <c r="G22842" s="113">
        <v>0.92756022946874095</v>
      </c>
    </row>
    <row r="22843" spans="1:7" x14ac:dyDescent="0.25">
      <c r="A22843" s="108" t="str">
        <f t="shared" si="356"/>
        <v>RO_2011_1A3(FS)_PM2.5</v>
      </c>
      <c r="B22843" s="113" t="s">
        <v>170</v>
      </c>
      <c r="C22843" s="113">
        <v>2011</v>
      </c>
      <c r="D22843" s="113" t="s">
        <v>132</v>
      </c>
      <c r="E22843" s="113" t="s">
        <v>203</v>
      </c>
      <c r="F22843" s="113" t="s">
        <v>200</v>
      </c>
      <c r="G22843" s="113">
        <v>4.4286752577256898</v>
      </c>
    </row>
    <row r="22844" spans="1:7" x14ac:dyDescent="0.25">
      <c r="A22844" s="108" t="str">
        <f t="shared" si="356"/>
        <v>RO_2011_3D_NOx</v>
      </c>
      <c r="B22844" s="113" t="s">
        <v>170</v>
      </c>
      <c r="C22844" s="113">
        <v>2011</v>
      </c>
      <c r="D22844" s="113" t="s">
        <v>206</v>
      </c>
      <c r="E22844" s="113" t="s">
        <v>199</v>
      </c>
      <c r="F22844" s="113" t="s">
        <v>200</v>
      </c>
      <c r="G22844" s="113">
        <v>21.342302498899102</v>
      </c>
    </row>
    <row r="22845" spans="1:7" x14ac:dyDescent="0.25">
      <c r="A22845" s="108" t="str">
        <f t="shared" si="356"/>
        <v>RO_2012_NATIONAL TOTAL_NOx</v>
      </c>
      <c r="B22845" s="113" t="s">
        <v>170</v>
      </c>
      <c r="C22845" s="113">
        <v>2012</v>
      </c>
      <c r="D22845" s="113" t="s">
        <v>122</v>
      </c>
      <c r="E22845" s="113" t="s">
        <v>199</v>
      </c>
      <c r="F22845" s="113" t="s">
        <v>200</v>
      </c>
      <c r="G22845" s="113">
        <v>251.276576473229</v>
      </c>
    </row>
    <row r="22846" spans="1:7" x14ac:dyDescent="0.25">
      <c r="A22846" s="108" t="str">
        <f t="shared" si="356"/>
        <v>RO_2012_NATIONAL TOTAL_NMVOC</v>
      </c>
      <c r="B22846" s="113" t="s">
        <v>170</v>
      </c>
      <c r="C22846" s="113">
        <v>2012</v>
      </c>
      <c r="D22846" s="113" t="s">
        <v>122</v>
      </c>
      <c r="E22846" s="113" t="s">
        <v>123</v>
      </c>
      <c r="F22846" s="113" t="s">
        <v>200</v>
      </c>
      <c r="G22846" s="113">
        <v>266.10040087642398</v>
      </c>
    </row>
    <row r="22847" spans="1:7" x14ac:dyDescent="0.25">
      <c r="A22847" s="108" t="str">
        <f t="shared" si="356"/>
        <v>RO_2012_NATIONAL TOTAL_SOx</v>
      </c>
      <c r="B22847" s="113" t="s">
        <v>170</v>
      </c>
      <c r="C22847" s="113">
        <v>2012</v>
      </c>
      <c r="D22847" s="113" t="s">
        <v>122</v>
      </c>
      <c r="E22847" s="113" t="s">
        <v>201</v>
      </c>
      <c r="F22847" s="113" t="s">
        <v>200</v>
      </c>
      <c r="G22847" s="113">
        <v>257.46543872442697</v>
      </c>
    </row>
    <row r="22848" spans="1:7" x14ac:dyDescent="0.25">
      <c r="A22848" s="108" t="str">
        <f t="shared" si="356"/>
        <v>RO_2012_NATIONAL TOTAL_NH3</v>
      </c>
      <c r="B22848" s="113" t="s">
        <v>170</v>
      </c>
      <c r="C22848" s="113">
        <v>2012</v>
      </c>
      <c r="D22848" s="113" t="s">
        <v>122</v>
      </c>
      <c r="E22848" s="113" t="s">
        <v>124</v>
      </c>
      <c r="F22848" s="113" t="s">
        <v>200</v>
      </c>
      <c r="G22848" s="113">
        <v>167.55216332376401</v>
      </c>
    </row>
    <row r="22849" spans="1:7" x14ac:dyDescent="0.25">
      <c r="A22849" s="108" t="str">
        <f t="shared" si="356"/>
        <v>RO_2012_NATIONAL TOTAL_PM2.5</v>
      </c>
      <c r="B22849" s="113" t="s">
        <v>170</v>
      </c>
      <c r="C22849" s="113">
        <v>2012</v>
      </c>
      <c r="D22849" s="113" t="s">
        <v>122</v>
      </c>
      <c r="E22849" s="113" t="s">
        <v>203</v>
      </c>
      <c r="F22849" s="113" t="s">
        <v>200</v>
      </c>
      <c r="G22849" s="113">
        <v>120.99759908554201</v>
      </c>
    </row>
    <row r="22850" spans="1:7" x14ac:dyDescent="0.25">
      <c r="A22850" s="108" t="str">
        <f t="shared" ref="A22850:A22913" si="357">CONCATENATE(B22850,"_",C22850,"_",D22850,"_",E22850)</f>
        <v>RO_2012_NATIONAL TOTAL_Pb</v>
      </c>
      <c r="B22850" s="113" t="s">
        <v>170</v>
      </c>
      <c r="C22850" s="113">
        <v>2012</v>
      </c>
      <c r="D22850" s="113" t="s">
        <v>122</v>
      </c>
      <c r="E22850" s="113" t="s">
        <v>125</v>
      </c>
      <c r="F22850" s="113" t="s">
        <v>200</v>
      </c>
      <c r="G22850" s="113">
        <v>4.4945437721928098E-2</v>
      </c>
    </row>
    <row r="22851" spans="1:7" x14ac:dyDescent="0.25">
      <c r="A22851" s="108" t="str">
        <f t="shared" si="357"/>
        <v>RO_2012_NATIONAL TOTAL_Cd</v>
      </c>
      <c r="B22851" s="113" t="s">
        <v>170</v>
      </c>
      <c r="C22851" s="113">
        <v>2012</v>
      </c>
      <c r="D22851" s="113" t="s">
        <v>122</v>
      </c>
      <c r="E22851" s="113" t="s">
        <v>126</v>
      </c>
      <c r="F22851" s="113" t="s">
        <v>200</v>
      </c>
      <c r="G22851" s="113">
        <v>3.4805317500325801E-3</v>
      </c>
    </row>
    <row r="22852" spans="1:7" x14ac:dyDescent="0.25">
      <c r="A22852" s="108" t="str">
        <f t="shared" si="357"/>
        <v>RO_2012_NATIONAL TOTAL_Hg</v>
      </c>
      <c r="B22852" s="113" t="s">
        <v>170</v>
      </c>
      <c r="C22852" s="113">
        <v>2012</v>
      </c>
      <c r="D22852" s="113" t="s">
        <v>122</v>
      </c>
      <c r="E22852" s="113" t="s">
        <v>127</v>
      </c>
      <c r="F22852" s="113" t="s">
        <v>200</v>
      </c>
      <c r="G22852" s="113">
        <v>2.1873770618358098E-3</v>
      </c>
    </row>
    <row r="22853" spans="1:7" x14ac:dyDescent="0.25">
      <c r="A22853" s="108" t="str">
        <f t="shared" si="357"/>
        <v>RO_2012_NATIONAL TOTAL_DIOX</v>
      </c>
      <c r="B22853" s="113" t="s">
        <v>170</v>
      </c>
      <c r="C22853" s="113">
        <v>2012</v>
      </c>
      <c r="D22853" s="113" t="s">
        <v>122</v>
      </c>
      <c r="E22853" s="113" t="s">
        <v>128</v>
      </c>
      <c r="F22853" s="113" t="s">
        <v>200</v>
      </c>
      <c r="G22853" s="150">
        <v>1.8253920523439601E-7</v>
      </c>
    </row>
    <row r="22854" spans="1:7" x14ac:dyDescent="0.25">
      <c r="A22854" s="108" t="str">
        <f t="shared" si="357"/>
        <v>RO_2012_NATIONAL TOTAL_PAH</v>
      </c>
      <c r="B22854" s="113" t="s">
        <v>170</v>
      </c>
      <c r="C22854" s="113">
        <v>2012</v>
      </c>
      <c r="D22854" s="113" t="s">
        <v>122</v>
      </c>
      <c r="E22854" s="113" t="s">
        <v>129</v>
      </c>
      <c r="F22854" s="113" t="s">
        <v>200</v>
      </c>
      <c r="G22854" s="113">
        <v>5.8066452811101898E-2</v>
      </c>
    </row>
    <row r="22855" spans="1:7" x14ac:dyDescent="0.25">
      <c r="A22855" s="108" t="str">
        <f t="shared" si="357"/>
        <v>RO_2012_NATIONAL TOTAL_HCB</v>
      </c>
      <c r="B22855" s="113" t="s">
        <v>170</v>
      </c>
      <c r="C22855" s="113">
        <v>2012</v>
      </c>
      <c r="D22855" s="113" t="s">
        <v>122</v>
      </c>
      <c r="E22855" s="113" t="s">
        <v>130</v>
      </c>
      <c r="F22855" s="113" t="s">
        <v>200</v>
      </c>
      <c r="G22855" s="150">
        <v>3.36009594174505E-6</v>
      </c>
    </row>
    <row r="22856" spans="1:7" x14ac:dyDescent="0.25">
      <c r="A22856" s="108" t="str">
        <f t="shared" si="357"/>
        <v>RO_2012_NATIONAL TOTAL_PCB</v>
      </c>
      <c r="B22856" s="113" t="s">
        <v>170</v>
      </c>
      <c r="C22856" s="113">
        <v>2012</v>
      </c>
      <c r="D22856" s="113" t="s">
        <v>122</v>
      </c>
      <c r="E22856" s="113" t="s">
        <v>259</v>
      </c>
      <c r="F22856" s="113" t="s">
        <v>200</v>
      </c>
      <c r="G22856" s="150">
        <v>1.8191968075012401E-5</v>
      </c>
    </row>
    <row r="22857" spans="1:7" x14ac:dyDescent="0.25">
      <c r="A22857" s="108" t="str">
        <f t="shared" si="357"/>
        <v>RO_2012_1A3(FS)_NOx</v>
      </c>
      <c r="B22857" s="113" t="s">
        <v>170</v>
      </c>
      <c r="C22857" s="113">
        <v>2012</v>
      </c>
      <c r="D22857" s="113" t="s">
        <v>132</v>
      </c>
      <c r="E22857" s="113" t="s">
        <v>199</v>
      </c>
      <c r="F22857" s="113" t="s">
        <v>200</v>
      </c>
      <c r="G22857" s="113">
        <v>90.255965925214795</v>
      </c>
    </row>
    <row r="22858" spans="1:7" x14ac:dyDescent="0.25">
      <c r="A22858" s="108" t="str">
        <f t="shared" si="357"/>
        <v>RO_2012_1A3(FS)_NMVOC</v>
      </c>
      <c r="B22858" s="113" t="s">
        <v>170</v>
      </c>
      <c r="C22858" s="113">
        <v>2012</v>
      </c>
      <c r="D22858" s="113" t="s">
        <v>132</v>
      </c>
      <c r="E22858" s="113" t="s">
        <v>123</v>
      </c>
      <c r="F22858" s="113" t="s">
        <v>200</v>
      </c>
      <c r="G22858" s="113">
        <v>26.6592877425506</v>
      </c>
    </row>
    <row r="22859" spans="1:7" x14ac:dyDescent="0.25">
      <c r="A22859" s="108" t="str">
        <f t="shared" si="357"/>
        <v>RO_2012_1A3(FS)_SOx</v>
      </c>
      <c r="B22859" s="113" t="s">
        <v>170</v>
      </c>
      <c r="C22859" s="113">
        <v>2012</v>
      </c>
      <c r="D22859" s="113" t="s">
        <v>132</v>
      </c>
      <c r="E22859" s="113" t="s">
        <v>201</v>
      </c>
      <c r="F22859" s="113" t="s">
        <v>200</v>
      </c>
      <c r="G22859" s="113">
        <v>9.1695562943088102E-2</v>
      </c>
    </row>
    <row r="22860" spans="1:7" x14ac:dyDescent="0.25">
      <c r="A22860" s="108" t="str">
        <f t="shared" si="357"/>
        <v>RO_2012_1A3(FS)_NH3</v>
      </c>
      <c r="B22860" s="113" t="s">
        <v>170</v>
      </c>
      <c r="C22860" s="113">
        <v>2012</v>
      </c>
      <c r="D22860" s="113" t="s">
        <v>132</v>
      </c>
      <c r="E22860" s="113" t="s">
        <v>124</v>
      </c>
      <c r="F22860" s="113" t="s">
        <v>200</v>
      </c>
      <c r="G22860" s="113">
        <v>0.94431701022479797</v>
      </c>
    </row>
    <row r="22861" spans="1:7" x14ac:dyDescent="0.25">
      <c r="A22861" s="108" t="str">
        <f t="shared" si="357"/>
        <v>RO_2012_1A3(FS)_PM2.5</v>
      </c>
      <c r="B22861" s="113" t="s">
        <v>170</v>
      </c>
      <c r="C22861" s="113">
        <v>2012</v>
      </c>
      <c r="D22861" s="113" t="s">
        <v>132</v>
      </c>
      <c r="E22861" s="113" t="s">
        <v>203</v>
      </c>
      <c r="F22861" s="113" t="s">
        <v>200</v>
      </c>
      <c r="G22861" s="113">
        <v>4.53584949776707</v>
      </c>
    </row>
    <row r="22862" spans="1:7" x14ac:dyDescent="0.25">
      <c r="A22862" s="108" t="str">
        <f t="shared" si="357"/>
        <v>RO_2012_3D_NOx</v>
      </c>
      <c r="B22862" s="113" t="s">
        <v>170</v>
      </c>
      <c r="C22862" s="113">
        <v>2012</v>
      </c>
      <c r="D22862" s="113" t="s">
        <v>206</v>
      </c>
      <c r="E22862" s="113" t="s">
        <v>199</v>
      </c>
      <c r="F22862" s="113" t="s">
        <v>200</v>
      </c>
      <c r="G22862" s="113">
        <v>20.4281005826141</v>
      </c>
    </row>
    <row r="22863" spans="1:7" x14ac:dyDescent="0.25">
      <c r="A22863" s="108" t="str">
        <f t="shared" si="357"/>
        <v>RO_2013_NATIONAL TOTAL_NOx</v>
      </c>
      <c r="B22863" s="113" t="s">
        <v>170</v>
      </c>
      <c r="C22863" s="113">
        <v>2013</v>
      </c>
      <c r="D22863" s="113" t="s">
        <v>122</v>
      </c>
      <c r="E22863" s="113" t="s">
        <v>199</v>
      </c>
      <c r="F22863" s="113" t="s">
        <v>200</v>
      </c>
      <c r="G22863" s="113">
        <v>230.66090746071399</v>
      </c>
    </row>
    <row r="22864" spans="1:7" x14ac:dyDescent="0.25">
      <c r="A22864" s="108" t="str">
        <f t="shared" si="357"/>
        <v>RO_2013_NATIONAL TOTAL_NMVOC</v>
      </c>
      <c r="B22864" s="113" t="s">
        <v>170</v>
      </c>
      <c r="C22864" s="113">
        <v>2013</v>
      </c>
      <c r="D22864" s="113" t="s">
        <v>122</v>
      </c>
      <c r="E22864" s="113" t="s">
        <v>123</v>
      </c>
      <c r="F22864" s="113" t="s">
        <v>200</v>
      </c>
      <c r="G22864" s="113">
        <v>259.92350626459</v>
      </c>
    </row>
    <row r="22865" spans="1:7" x14ac:dyDescent="0.25">
      <c r="A22865" s="108" t="str">
        <f t="shared" si="357"/>
        <v>RO_2013_NATIONAL TOTAL_SOx</v>
      </c>
      <c r="B22865" s="113" t="s">
        <v>170</v>
      </c>
      <c r="C22865" s="113">
        <v>2013</v>
      </c>
      <c r="D22865" s="113" t="s">
        <v>122</v>
      </c>
      <c r="E22865" s="113" t="s">
        <v>201</v>
      </c>
      <c r="F22865" s="113" t="s">
        <v>200</v>
      </c>
      <c r="G22865" s="113">
        <v>207.99069960825301</v>
      </c>
    </row>
    <row r="22866" spans="1:7" x14ac:dyDescent="0.25">
      <c r="A22866" s="108" t="str">
        <f t="shared" si="357"/>
        <v>RO_2013_NATIONAL TOTAL_NH3</v>
      </c>
      <c r="B22866" s="113" t="s">
        <v>170</v>
      </c>
      <c r="C22866" s="113">
        <v>2013</v>
      </c>
      <c r="D22866" s="113" t="s">
        <v>122</v>
      </c>
      <c r="E22866" s="113" t="s">
        <v>124</v>
      </c>
      <c r="F22866" s="113" t="s">
        <v>200</v>
      </c>
      <c r="G22866" s="113">
        <v>169.69141357467799</v>
      </c>
    </row>
    <row r="22867" spans="1:7" x14ac:dyDescent="0.25">
      <c r="A22867" s="108" t="str">
        <f t="shared" si="357"/>
        <v>RO_2013_NATIONAL TOTAL_PM2.5</v>
      </c>
      <c r="B22867" s="113" t="s">
        <v>170</v>
      </c>
      <c r="C22867" s="113">
        <v>2013</v>
      </c>
      <c r="D22867" s="113" t="s">
        <v>122</v>
      </c>
      <c r="E22867" s="113" t="s">
        <v>203</v>
      </c>
      <c r="F22867" s="113" t="s">
        <v>200</v>
      </c>
      <c r="G22867" s="113">
        <v>113.56617622244799</v>
      </c>
    </row>
    <row r="22868" spans="1:7" x14ac:dyDescent="0.25">
      <c r="A22868" s="108" t="str">
        <f t="shared" si="357"/>
        <v>RO_2013_NATIONAL TOTAL_Pb</v>
      </c>
      <c r="B22868" s="113" t="s">
        <v>170</v>
      </c>
      <c r="C22868" s="113">
        <v>2013</v>
      </c>
      <c r="D22868" s="113" t="s">
        <v>122</v>
      </c>
      <c r="E22868" s="113" t="s">
        <v>125</v>
      </c>
      <c r="F22868" s="113" t="s">
        <v>200</v>
      </c>
      <c r="G22868" s="113">
        <v>4.1893035710825803E-2</v>
      </c>
    </row>
    <row r="22869" spans="1:7" x14ac:dyDescent="0.25">
      <c r="A22869" s="108" t="str">
        <f t="shared" si="357"/>
        <v>RO_2013_NATIONAL TOTAL_Cd</v>
      </c>
      <c r="B22869" s="113" t="s">
        <v>170</v>
      </c>
      <c r="C22869" s="113">
        <v>2013</v>
      </c>
      <c r="D22869" s="113" t="s">
        <v>122</v>
      </c>
      <c r="E22869" s="113" t="s">
        <v>126</v>
      </c>
      <c r="F22869" s="113" t="s">
        <v>200</v>
      </c>
      <c r="G22869" s="113">
        <v>3.1828438958197E-3</v>
      </c>
    </row>
    <row r="22870" spans="1:7" x14ac:dyDescent="0.25">
      <c r="A22870" s="108" t="str">
        <f t="shared" si="357"/>
        <v>RO_2013_NATIONAL TOTAL_Hg</v>
      </c>
      <c r="B22870" s="113" t="s">
        <v>170</v>
      </c>
      <c r="C22870" s="113">
        <v>2013</v>
      </c>
      <c r="D22870" s="113" t="s">
        <v>122</v>
      </c>
      <c r="E22870" s="113" t="s">
        <v>127</v>
      </c>
      <c r="F22870" s="113" t="s">
        <v>200</v>
      </c>
      <c r="G22870" s="113">
        <v>1.7990221168960199E-3</v>
      </c>
    </row>
    <row r="22871" spans="1:7" x14ac:dyDescent="0.25">
      <c r="A22871" s="108" t="str">
        <f t="shared" si="357"/>
        <v>RO_2013_NATIONAL TOTAL_DIOX</v>
      </c>
      <c r="B22871" s="113" t="s">
        <v>170</v>
      </c>
      <c r="C22871" s="113">
        <v>2013</v>
      </c>
      <c r="D22871" s="113" t="s">
        <v>122</v>
      </c>
      <c r="E22871" s="113" t="s">
        <v>128</v>
      </c>
      <c r="F22871" s="113" t="s">
        <v>200</v>
      </c>
      <c r="G22871" s="150">
        <v>1.6609877161477E-7</v>
      </c>
    </row>
    <row r="22872" spans="1:7" x14ac:dyDescent="0.25">
      <c r="A22872" s="108" t="str">
        <f t="shared" si="357"/>
        <v>RO_2013_NATIONAL TOTAL_PAH</v>
      </c>
      <c r="B22872" s="113" t="s">
        <v>170</v>
      </c>
      <c r="C22872" s="113">
        <v>2013</v>
      </c>
      <c r="D22872" s="113" t="s">
        <v>122</v>
      </c>
      <c r="E22872" s="113" t="s">
        <v>129</v>
      </c>
      <c r="F22872" s="113" t="s">
        <v>200</v>
      </c>
      <c r="G22872" s="113">
        <v>5.5320721139781801E-2</v>
      </c>
    </row>
    <row r="22873" spans="1:7" x14ac:dyDescent="0.25">
      <c r="A22873" s="108" t="str">
        <f t="shared" si="357"/>
        <v>RO_2013_NATIONAL TOTAL_HCB</v>
      </c>
      <c r="B22873" s="113" t="s">
        <v>170</v>
      </c>
      <c r="C22873" s="113">
        <v>2013</v>
      </c>
      <c r="D22873" s="113" t="s">
        <v>122</v>
      </c>
      <c r="E22873" s="113" t="s">
        <v>130</v>
      </c>
      <c r="F22873" s="113" t="s">
        <v>200</v>
      </c>
      <c r="G22873" s="150">
        <v>2.8667618000857101E-6</v>
      </c>
    </row>
    <row r="22874" spans="1:7" x14ac:dyDescent="0.25">
      <c r="A22874" s="108" t="str">
        <f t="shared" si="357"/>
        <v>RO_2013_NATIONAL TOTAL_PCB</v>
      </c>
      <c r="B22874" s="113" t="s">
        <v>170</v>
      </c>
      <c r="C22874" s="113">
        <v>2013</v>
      </c>
      <c r="D22874" s="113" t="s">
        <v>122</v>
      </c>
      <c r="E22874" s="113" t="s">
        <v>259</v>
      </c>
      <c r="F22874" s="113" t="s">
        <v>200</v>
      </c>
      <c r="G22874" s="150">
        <v>1.7444536466819699E-5</v>
      </c>
    </row>
    <row r="22875" spans="1:7" x14ac:dyDescent="0.25">
      <c r="A22875" s="108" t="str">
        <f t="shared" si="357"/>
        <v>RO_2013_1A3(FS)_NOx</v>
      </c>
      <c r="B22875" s="113" t="s">
        <v>170</v>
      </c>
      <c r="C22875" s="113">
        <v>2013</v>
      </c>
      <c r="D22875" s="113" t="s">
        <v>132</v>
      </c>
      <c r="E22875" s="113" t="s">
        <v>199</v>
      </c>
      <c r="F22875" s="113" t="s">
        <v>200</v>
      </c>
      <c r="G22875" s="113">
        <v>85.537604087348697</v>
      </c>
    </row>
    <row r="22876" spans="1:7" x14ac:dyDescent="0.25">
      <c r="A22876" s="108" t="str">
        <f t="shared" si="357"/>
        <v>RO_2013_1A3(FS)_NMVOC</v>
      </c>
      <c r="B22876" s="113" t="s">
        <v>170</v>
      </c>
      <c r="C22876" s="113">
        <v>2013</v>
      </c>
      <c r="D22876" s="113" t="s">
        <v>132</v>
      </c>
      <c r="E22876" s="113" t="s">
        <v>123</v>
      </c>
      <c r="F22876" s="113" t="s">
        <v>200</v>
      </c>
      <c r="G22876" s="113">
        <v>23.448504422785501</v>
      </c>
    </row>
    <row r="22877" spans="1:7" x14ac:dyDescent="0.25">
      <c r="A22877" s="108" t="str">
        <f t="shared" si="357"/>
        <v>RO_2013_1A3(FS)_SOx</v>
      </c>
      <c r="B22877" s="113" t="s">
        <v>170</v>
      </c>
      <c r="C22877" s="113">
        <v>2013</v>
      </c>
      <c r="D22877" s="113" t="s">
        <v>132</v>
      </c>
      <c r="E22877" s="113" t="s">
        <v>201</v>
      </c>
      <c r="F22877" s="113" t="s">
        <v>200</v>
      </c>
      <c r="G22877" s="113">
        <v>8.9680837739996896E-2</v>
      </c>
    </row>
    <row r="22878" spans="1:7" x14ac:dyDescent="0.25">
      <c r="A22878" s="108" t="str">
        <f t="shared" si="357"/>
        <v>RO_2013_1A3(FS)_NH3</v>
      </c>
      <c r="B22878" s="113" t="s">
        <v>170</v>
      </c>
      <c r="C22878" s="113">
        <v>2013</v>
      </c>
      <c r="D22878" s="113" t="s">
        <v>132</v>
      </c>
      <c r="E22878" s="113" t="s">
        <v>124</v>
      </c>
      <c r="F22878" s="113" t="s">
        <v>200</v>
      </c>
      <c r="G22878" s="113">
        <v>0.916201146022949</v>
      </c>
    </row>
    <row r="22879" spans="1:7" x14ac:dyDescent="0.25">
      <c r="A22879" s="108" t="str">
        <f t="shared" si="357"/>
        <v>RO_2013_1A3(FS)_PM2.5</v>
      </c>
      <c r="B22879" s="113" t="s">
        <v>170</v>
      </c>
      <c r="C22879" s="113">
        <v>2013</v>
      </c>
      <c r="D22879" s="113" t="s">
        <v>132</v>
      </c>
      <c r="E22879" s="113" t="s">
        <v>203</v>
      </c>
      <c r="F22879" s="113" t="s">
        <v>200</v>
      </c>
      <c r="G22879" s="113">
        <v>4.2858107407911996</v>
      </c>
    </row>
    <row r="22880" spans="1:7" x14ac:dyDescent="0.25">
      <c r="A22880" s="108" t="str">
        <f t="shared" si="357"/>
        <v>RO_2013_3D_NOx</v>
      </c>
      <c r="B22880" s="113" t="s">
        <v>170</v>
      </c>
      <c r="C22880" s="113">
        <v>2013</v>
      </c>
      <c r="D22880" s="113" t="s">
        <v>206</v>
      </c>
      <c r="E22880" s="113" t="s">
        <v>199</v>
      </c>
      <c r="F22880" s="113" t="s">
        <v>200</v>
      </c>
      <c r="G22880" s="113">
        <v>22.646272468608799</v>
      </c>
    </row>
    <row r="22881" spans="1:7" x14ac:dyDescent="0.25">
      <c r="A22881" s="108" t="str">
        <f t="shared" si="357"/>
        <v>RO_2014_NATIONAL TOTAL_NOx</v>
      </c>
      <c r="B22881" s="113" t="s">
        <v>170</v>
      </c>
      <c r="C22881" s="113">
        <v>2014</v>
      </c>
      <c r="D22881" s="113" t="s">
        <v>122</v>
      </c>
      <c r="E22881" s="113" t="s">
        <v>199</v>
      </c>
      <c r="F22881" s="113" t="s">
        <v>200</v>
      </c>
      <c r="G22881" s="113">
        <v>224.04971850840801</v>
      </c>
    </row>
    <row r="22882" spans="1:7" x14ac:dyDescent="0.25">
      <c r="A22882" s="108" t="str">
        <f t="shared" si="357"/>
        <v>RO_2014_NATIONAL TOTAL_NMVOC</v>
      </c>
      <c r="B22882" s="113" t="s">
        <v>170</v>
      </c>
      <c r="C22882" s="113">
        <v>2014</v>
      </c>
      <c r="D22882" s="113" t="s">
        <v>122</v>
      </c>
      <c r="E22882" s="113" t="s">
        <v>123</v>
      </c>
      <c r="F22882" s="113" t="s">
        <v>200</v>
      </c>
      <c r="G22882" s="113">
        <v>260.21781736914699</v>
      </c>
    </row>
    <row r="22883" spans="1:7" x14ac:dyDescent="0.25">
      <c r="A22883" s="108" t="str">
        <f t="shared" si="357"/>
        <v>RO_2014_NATIONAL TOTAL_SOx</v>
      </c>
      <c r="B22883" s="113" t="s">
        <v>170</v>
      </c>
      <c r="C22883" s="113">
        <v>2014</v>
      </c>
      <c r="D22883" s="113" t="s">
        <v>122</v>
      </c>
      <c r="E22883" s="113" t="s">
        <v>201</v>
      </c>
      <c r="F22883" s="113" t="s">
        <v>200</v>
      </c>
      <c r="G22883" s="113">
        <v>181.148307340776</v>
      </c>
    </row>
    <row r="22884" spans="1:7" x14ac:dyDescent="0.25">
      <c r="A22884" s="108" t="str">
        <f t="shared" si="357"/>
        <v>RO_2014_NATIONAL TOTAL_NH3</v>
      </c>
      <c r="B22884" s="113" t="s">
        <v>170</v>
      </c>
      <c r="C22884" s="113">
        <v>2014</v>
      </c>
      <c r="D22884" s="113" t="s">
        <v>122</v>
      </c>
      <c r="E22884" s="113" t="s">
        <v>124</v>
      </c>
      <c r="F22884" s="113" t="s">
        <v>200</v>
      </c>
      <c r="G22884" s="113">
        <v>165.422644524562</v>
      </c>
    </row>
    <row r="22885" spans="1:7" x14ac:dyDescent="0.25">
      <c r="A22885" s="108" t="str">
        <f t="shared" si="357"/>
        <v>RO_2014_NATIONAL TOTAL_PM2.5</v>
      </c>
      <c r="B22885" s="113" t="s">
        <v>170</v>
      </c>
      <c r="C22885" s="113">
        <v>2014</v>
      </c>
      <c r="D22885" s="113" t="s">
        <v>122</v>
      </c>
      <c r="E22885" s="113" t="s">
        <v>203</v>
      </c>
      <c r="F22885" s="113" t="s">
        <v>200</v>
      </c>
      <c r="G22885" s="113">
        <v>113.70143466952599</v>
      </c>
    </row>
    <row r="22886" spans="1:7" x14ac:dyDescent="0.25">
      <c r="A22886" s="108" t="str">
        <f t="shared" si="357"/>
        <v>RO_2014_NATIONAL TOTAL_Pb</v>
      </c>
      <c r="B22886" s="113" t="s">
        <v>170</v>
      </c>
      <c r="C22886" s="113">
        <v>2014</v>
      </c>
      <c r="D22886" s="113" t="s">
        <v>122</v>
      </c>
      <c r="E22886" s="113" t="s">
        <v>125</v>
      </c>
      <c r="F22886" s="113" t="s">
        <v>200</v>
      </c>
      <c r="G22886" s="113">
        <v>4.2743690625008698E-2</v>
      </c>
    </row>
    <row r="22887" spans="1:7" x14ac:dyDescent="0.25">
      <c r="A22887" s="108" t="str">
        <f t="shared" si="357"/>
        <v>RO_2014_NATIONAL TOTAL_Cd</v>
      </c>
      <c r="B22887" s="113" t="s">
        <v>170</v>
      </c>
      <c r="C22887" s="113">
        <v>2014</v>
      </c>
      <c r="D22887" s="113" t="s">
        <v>122</v>
      </c>
      <c r="E22887" s="113" t="s">
        <v>126</v>
      </c>
      <c r="F22887" s="113" t="s">
        <v>200</v>
      </c>
      <c r="G22887" s="113">
        <v>3.1834671118380199E-3</v>
      </c>
    </row>
    <row r="22888" spans="1:7" x14ac:dyDescent="0.25">
      <c r="A22888" s="108" t="str">
        <f t="shared" si="357"/>
        <v>RO_2014_NATIONAL TOTAL_Hg</v>
      </c>
      <c r="B22888" s="113" t="s">
        <v>170</v>
      </c>
      <c r="C22888" s="113">
        <v>2014</v>
      </c>
      <c r="D22888" s="113" t="s">
        <v>122</v>
      </c>
      <c r="E22888" s="113" t="s">
        <v>127</v>
      </c>
      <c r="F22888" s="113" t="s">
        <v>200</v>
      </c>
      <c r="G22888" s="113">
        <v>1.83187318711193E-3</v>
      </c>
    </row>
    <row r="22889" spans="1:7" x14ac:dyDescent="0.25">
      <c r="A22889" s="108" t="str">
        <f t="shared" si="357"/>
        <v>RO_2014_NATIONAL TOTAL_DIOX</v>
      </c>
      <c r="B22889" s="113" t="s">
        <v>170</v>
      </c>
      <c r="C22889" s="113">
        <v>2014</v>
      </c>
      <c r="D22889" s="113" t="s">
        <v>122</v>
      </c>
      <c r="E22889" s="113" t="s">
        <v>128</v>
      </c>
      <c r="F22889" s="113" t="s">
        <v>200</v>
      </c>
      <c r="G22889" s="150">
        <v>1.70319896042965E-7</v>
      </c>
    </row>
    <row r="22890" spans="1:7" x14ac:dyDescent="0.25">
      <c r="A22890" s="108" t="str">
        <f t="shared" si="357"/>
        <v>RO_2014_NATIONAL TOTAL_PAH</v>
      </c>
      <c r="B22890" s="113" t="s">
        <v>170</v>
      </c>
      <c r="C22890" s="113">
        <v>2014</v>
      </c>
      <c r="D22890" s="113" t="s">
        <v>122</v>
      </c>
      <c r="E22890" s="113" t="s">
        <v>129</v>
      </c>
      <c r="F22890" s="113" t="s">
        <v>200</v>
      </c>
      <c r="G22890" s="113">
        <v>5.68812495591361E-2</v>
      </c>
    </row>
    <row r="22891" spans="1:7" x14ac:dyDescent="0.25">
      <c r="A22891" s="108" t="str">
        <f t="shared" si="357"/>
        <v>RO_2014_NATIONAL TOTAL_HCB</v>
      </c>
      <c r="B22891" s="113" t="s">
        <v>170</v>
      </c>
      <c r="C22891" s="113">
        <v>2014</v>
      </c>
      <c r="D22891" s="113" t="s">
        <v>122</v>
      </c>
      <c r="E22891" s="113" t="s">
        <v>130</v>
      </c>
      <c r="F22891" s="113" t="s">
        <v>200</v>
      </c>
      <c r="G22891" s="150">
        <v>2.9320334507857099E-6</v>
      </c>
    </row>
    <row r="22892" spans="1:7" x14ac:dyDescent="0.25">
      <c r="A22892" s="108" t="str">
        <f t="shared" si="357"/>
        <v>RO_2014_NATIONAL TOTAL_PCB</v>
      </c>
      <c r="B22892" s="113" t="s">
        <v>170</v>
      </c>
      <c r="C22892" s="113">
        <v>2014</v>
      </c>
      <c r="D22892" s="113" t="s">
        <v>122</v>
      </c>
      <c r="E22892" s="113" t="s">
        <v>259</v>
      </c>
      <c r="F22892" s="113" t="s">
        <v>200</v>
      </c>
      <c r="G22892" s="150">
        <v>1.7983665205807701E-5</v>
      </c>
    </row>
    <row r="22893" spans="1:7" x14ac:dyDescent="0.25">
      <c r="A22893" s="108" t="str">
        <f t="shared" si="357"/>
        <v>RO_2014_1A3(FS)_NOx</v>
      </c>
      <c r="B22893" s="113" t="s">
        <v>170</v>
      </c>
      <c r="C22893" s="113">
        <v>2014</v>
      </c>
      <c r="D22893" s="113" t="s">
        <v>132</v>
      </c>
      <c r="E22893" s="113" t="s">
        <v>199</v>
      </c>
      <c r="F22893" s="113" t="s">
        <v>200</v>
      </c>
      <c r="G22893" s="113">
        <v>85.431315687167199</v>
      </c>
    </row>
    <row r="22894" spans="1:7" x14ac:dyDescent="0.25">
      <c r="A22894" s="108" t="str">
        <f t="shared" si="357"/>
        <v>RO_2014_1A3(FS)_NMVOC</v>
      </c>
      <c r="B22894" s="113" t="s">
        <v>170</v>
      </c>
      <c r="C22894" s="113">
        <v>2014</v>
      </c>
      <c r="D22894" s="113" t="s">
        <v>132</v>
      </c>
      <c r="E22894" s="113" t="s">
        <v>123</v>
      </c>
      <c r="F22894" s="113" t="s">
        <v>200</v>
      </c>
      <c r="G22894" s="113">
        <v>22.8343346751311</v>
      </c>
    </row>
    <row r="22895" spans="1:7" x14ac:dyDescent="0.25">
      <c r="A22895" s="108" t="str">
        <f t="shared" si="357"/>
        <v>RO_2014_1A3(FS)_SOx</v>
      </c>
      <c r="B22895" s="113" t="s">
        <v>170</v>
      </c>
      <c r="C22895" s="113">
        <v>2014</v>
      </c>
      <c r="D22895" s="113" t="s">
        <v>132</v>
      </c>
      <c r="E22895" s="113" t="s">
        <v>201</v>
      </c>
      <c r="F22895" s="113" t="s">
        <v>200</v>
      </c>
      <c r="G22895" s="113">
        <v>9.34648781039773E-2</v>
      </c>
    </row>
    <row r="22896" spans="1:7" x14ac:dyDescent="0.25">
      <c r="A22896" s="108" t="str">
        <f t="shared" si="357"/>
        <v>RO_2014_1A3(FS)_NH3</v>
      </c>
      <c r="B22896" s="113" t="s">
        <v>170</v>
      </c>
      <c r="C22896" s="113">
        <v>2014</v>
      </c>
      <c r="D22896" s="113" t="s">
        <v>132</v>
      </c>
      <c r="E22896" s="113" t="s">
        <v>124</v>
      </c>
      <c r="F22896" s="113" t="s">
        <v>200</v>
      </c>
      <c r="G22896" s="113">
        <v>0.97347658390089398</v>
      </c>
    </row>
    <row r="22897" spans="1:7" x14ac:dyDescent="0.25">
      <c r="A22897" s="108" t="str">
        <f t="shared" si="357"/>
        <v>RO_2014_1A3(FS)_PM2.5</v>
      </c>
      <c r="B22897" s="113" t="s">
        <v>170</v>
      </c>
      <c r="C22897" s="113">
        <v>2014</v>
      </c>
      <c r="D22897" s="113" t="s">
        <v>132</v>
      </c>
      <c r="E22897" s="113" t="s">
        <v>203</v>
      </c>
      <c r="F22897" s="113" t="s">
        <v>200</v>
      </c>
      <c r="G22897" s="113">
        <v>4.2503301159412796</v>
      </c>
    </row>
    <row r="22898" spans="1:7" x14ac:dyDescent="0.25">
      <c r="A22898" s="108" t="str">
        <f t="shared" si="357"/>
        <v>RO_2014_3D_NOx</v>
      </c>
      <c r="B22898" s="113" t="s">
        <v>170</v>
      </c>
      <c r="C22898" s="113">
        <v>2014</v>
      </c>
      <c r="D22898" s="113" t="s">
        <v>206</v>
      </c>
      <c r="E22898" s="113" t="s">
        <v>199</v>
      </c>
      <c r="F22898" s="113" t="s">
        <v>200</v>
      </c>
      <c r="G22898" s="113">
        <v>20.9734884029439</v>
      </c>
    </row>
    <row r="22899" spans="1:7" x14ac:dyDescent="0.25">
      <c r="A22899" s="108" t="str">
        <f t="shared" si="357"/>
        <v>RO_2015_NATIONAL TOTAL_NOx</v>
      </c>
      <c r="B22899" s="113" t="s">
        <v>170</v>
      </c>
      <c r="C22899" s="113">
        <v>2015</v>
      </c>
      <c r="D22899" s="113" t="s">
        <v>122</v>
      </c>
      <c r="E22899" s="113" t="s">
        <v>199</v>
      </c>
      <c r="F22899" s="113" t="s">
        <v>200</v>
      </c>
      <c r="G22899" s="113">
        <v>222.03030554858901</v>
      </c>
    </row>
    <row r="22900" spans="1:7" x14ac:dyDescent="0.25">
      <c r="A22900" s="108" t="str">
        <f t="shared" si="357"/>
        <v>RO_2015_NATIONAL TOTAL_NMVOC</v>
      </c>
      <c r="B22900" s="113" t="s">
        <v>170</v>
      </c>
      <c r="C22900" s="113">
        <v>2015</v>
      </c>
      <c r="D22900" s="113" t="s">
        <v>122</v>
      </c>
      <c r="E22900" s="113" t="s">
        <v>123</v>
      </c>
      <c r="F22900" s="113" t="s">
        <v>200</v>
      </c>
      <c r="G22900" s="113">
        <v>257.349958329868</v>
      </c>
    </row>
    <row r="22901" spans="1:7" x14ac:dyDescent="0.25">
      <c r="A22901" s="108" t="str">
        <f t="shared" si="357"/>
        <v>RO_2015_NATIONAL TOTAL_SOx</v>
      </c>
      <c r="B22901" s="113" t="s">
        <v>170</v>
      </c>
      <c r="C22901" s="113">
        <v>2015</v>
      </c>
      <c r="D22901" s="113" t="s">
        <v>122</v>
      </c>
      <c r="E22901" s="113" t="s">
        <v>201</v>
      </c>
      <c r="F22901" s="113" t="s">
        <v>200</v>
      </c>
      <c r="G22901" s="113">
        <v>148.96792519027599</v>
      </c>
    </row>
    <row r="22902" spans="1:7" x14ac:dyDescent="0.25">
      <c r="A22902" s="108" t="str">
        <f t="shared" si="357"/>
        <v>RO_2015_NATIONAL TOTAL_NH3</v>
      </c>
      <c r="B22902" s="113" t="s">
        <v>170</v>
      </c>
      <c r="C22902" s="113">
        <v>2015</v>
      </c>
      <c r="D22902" s="113" t="s">
        <v>122</v>
      </c>
      <c r="E22902" s="113" t="s">
        <v>124</v>
      </c>
      <c r="F22902" s="113" t="s">
        <v>200</v>
      </c>
      <c r="G22902" s="113">
        <v>169.460206909997</v>
      </c>
    </row>
    <row r="22903" spans="1:7" x14ac:dyDescent="0.25">
      <c r="A22903" s="108" t="str">
        <f t="shared" si="357"/>
        <v>RO_2015_NATIONAL TOTAL_PM2.5</v>
      </c>
      <c r="B22903" s="113" t="s">
        <v>170</v>
      </c>
      <c r="C22903" s="113">
        <v>2015</v>
      </c>
      <c r="D22903" s="113" t="s">
        <v>122</v>
      </c>
      <c r="E22903" s="113" t="s">
        <v>203</v>
      </c>
      <c r="F22903" s="113" t="s">
        <v>200</v>
      </c>
      <c r="G22903" s="113">
        <v>108.63332727973599</v>
      </c>
    </row>
    <row r="22904" spans="1:7" x14ac:dyDescent="0.25">
      <c r="A22904" s="108" t="str">
        <f t="shared" si="357"/>
        <v>RO_2015_NATIONAL TOTAL_Pb</v>
      </c>
      <c r="B22904" s="113" t="s">
        <v>170</v>
      </c>
      <c r="C22904" s="113">
        <v>2015</v>
      </c>
      <c r="D22904" s="113" t="s">
        <v>122</v>
      </c>
      <c r="E22904" s="113" t="s">
        <v>125</v>
      </c>
      <c r="F22904" s="113" t="s">
        <v>200</v>
      </c>
      <c r="G22904" s="113">
        <v>4.52516332697993E-2</v>
      </c>
    </row>
    <row r="22905" spans="1:7" x14ac:dyDescent="0.25">
      <c r="A22905" s="108" t="str">
        <f t="shared" si="357"/>
        <v>RO_2015_NATIONAL TOTAL_Cd</v>
      </c>
      <c r="B22905" s="113" t="s">
        <v>170</v>
      </c>
      <c r="C22905" s="113">
        <v>2015</v>
      </c>
      <c r="D22905" s="113" t="s">
        <v>122</v>
      </c>
      <c r="E22905" s="113" t="s">
        <v>126</v>
      </c>
      <c r="F22905" s="113" t="s">
        <v>200</v>
      </c>
      <c r="G22905" s="113">
        <v>3.1216588614443202E-3</v>
      </c>
    </row>
    <row r="22906" spans="1:7" x14ac:dyDescent="0.25">
      <c r="A22906" s="108" t="str">
        <f t="shared" si="357"/>
        <v>RO_2015_NATIONAL TOTAL_Hg</v>
      </c>
      <c r="B22906" s="113" t="s">
        <v>170</v>
      </c>
      <c r="C22906" s="113">
        <v>2015</v>
      </c>
      <c r="D22906" s="113" t="s">
        <v>122</v>
      </c>
      <c r="E22906" s="113" t="s">
        <v>127</v>
      </c>
      <c r="F22906" s="113" t="s">
        <v>200</v>
      </c>
      <c r="G22906" s="113">
        <v>1.8735964966909201E-3</v>
      </c>
    </row>
    <row r="22907" spans="1:7" x14ac:dyDescent="0.25">
      <c r="A22907" s="108" t="str">
        <f t="shared" si="357"/>
        <v>RO_2015_NATIONAL TOTAL_DIOX</v>
      </c>
      <c r="B22907" s="113" t="s">
        <v>170</v>
      </c>
      <c r="C22907" s="113">
        <v>2015</v>
      </c>
      <c r="D22907" s="113" t="s">
        <v>122</v>
      </c>
      <c r="E22907" s="113" t="s">
        <v>128</v>
      </c>
      <c r="F22907" s="113" t="s">
        <v>200</v>
      </c>
      <c r="G22907" s="150">
        <v>1.6740590388672899E-7</v>
      </c>
    </row>
    <row r="22908" spans="1:7" x14ac:dyDescent="0.25">
      <c r="A22908" s="108" t="str">
        <f t="shared" si="357"/>
        <v>RO_2015_NATIONAL TOTAL_PAH</v>
      </c>
      <c r="B22908" s="113" t="s">
        <v>170</v>
      </c>
      <c r="C22908" s="113">
        <v>2015</v>
      </c>
      <c r="D22908" s="113" t="s">
        <v>122</v>
      </c>
      <c r="E22908" s="113" t="s">
        <v>129</v>
      </c>
      <c r="F22908" s="113" t="s">
        <v>200</v>
      </c>
      <c r="G22908" s="113">
        <v>5.6447838111344698E-2</v>
      </c>
    </row>
    <row r="22909" spans="1:7" x14ac:dyDescent="0.25">
      <c r="A22909" s="108" t="str">
        <f t="shared" si="357"/>
        <v>RO_2015_NATIONAL TOTAL_HCB</v>
      </c>
      <c r="B22909" s="113" t="s">
        <v>170</v>
      </c>
      <c r="C22909" s="113">
        <v>2015</v>
      </c>
      <c r="D22909" s="113" t="s">
        <v>122</v>
      </c>
      <c r="E22909" s="113" t="s">
        <v>130</v>
      </c>
      <c r="F22909" s="113" t="s">
        <v>200</v>
      </c>
      <c r="G22909" s="150">
        <v>3.0253807751195402E-6</v>
      </c>
    </row>
    <row r="22910" spans="1:7" x14ac:dyDescent="0.25">
      <c r="A22910" s="108" t="str">
        <f t="shared" si="357"/>
        <v>RO_2015_NATIONAL TOTAL_PCB</v>
      </c>
      <c r="B22910" s="113" t="s">
        <v>170</v>
      </c>
      <c r="C22910" s="113">
        <v>2015</v>
      </c>
      <c r="D22910" s="113" t="s">
        <v>122</v>
      </c>
      <c r="E22910" s="113" t="s">
        <v>259</v>
      </c>
      <c r="F22910" s="113" t="s">
        <v>200</v>
      </c>
      <c r="G22910" s="150">
        <v>2.0250226566782799E-5</v>
      </c>
    </row>
    <row r="22911" spans="1:7" x14ac:dyDescent="0.25">
      <c r="A22911" s="108" t="str">
        <f t="shared" si="357"/>
        <v>RO_2015_1A3(FS)_NOx</v>
      </c>
      <c r="B22911" s="113" t="s">
        <v>170</v>
      </c>
      <c r="C22911" s="113">
        <v>2015</v>
      </c>
      <c r="D22911" s="113" t="s">
        <v>132</v>
      </c>
      <c r="E22911" s="113" t="s">
        <v>199</v>
      </c>
      <c r="F22911" s="113" t="s">
        <v>200</v>
      </c>
      <c r="G22911" s="113">
        <v>83.647690569296998</v>
      </c>
    </row>
    <row r="22912" spans="1:7" x14ac:dyDescent="0.25">
      <c r="A22912" s="108" t="str">
        <f t="shared" si="357"/>
        <v>RO_2015_1A3(FS)_NMVOC</v>
      </c>
      <c r="B22912" s="113" t="s">
        <v>170</v>
      </c>
      <c r="C22912" s="113">
        <v>2015</v>
      </c>
      <c r="D22912" s="113" t="s">
        <v>132</v>
      </c>
      <c r="E22912" s="113" t="s">
        <v>123</v>
      </c>
      <c r="F22912" s="113" t="s">
        <v>200</v>
      </c>
      <c r="G22912" s="113">
        <v>21.661469759266101</v>
      </c>
    </row>
    <row r="22913" spans="1:7" x14ac:dyDescent="0.25">
      <c r="A22913" s="108" t="str">
        <f t="shared" si="357"/>
        <v>RO_2015_1A3(FS)_SOx</v>
      </c>
      <c r="B22913" s="113" t="s">
        <v>170</v>
      </c>
      <c r="C22913" s="113">
        <v>2015</v>
      </c>
      <c r="D22913" s="113" t="s">
        <v>132</v>
      </c>
      <c r="E22913" s="113" t="s">
        <v>201</v>
      </c>
      <c r="F22913" s="113" t="s">
        <v>200</v>
      </c>
      <c r="G22913" s="113">
        <v>9.3760523342039798E-2</v>
      </c>
    </row>
    <row r="22914" spans="1:7" x14ac:dyDescent="0.25">
      <c r="A22914" s="108" t="str">
        <f t="shared" ref="A22914:A22977" si="358">CONCATENATE(B22914,"_",C22914,"_",D22914,"_",E22914)</f>
        <v>RO_2015_1A3(FS)_NH3</v>
      </c>
      <c r="B22914" s="113" t="s">
        <v>170</v>
      </c>
      <c r="C22914" s="113">
        <v>2015</v>
      </c>
      <c r="D22914" s="113" t="s">
        <v>132</v>
      </c>
      <c r="E22914" s="113" t="s">
        <v>124</v>
      </c>
      <c r="F22914" s="113" t="s">
        <v>200</v>
      </c>
      <c r="G22914" s="113">
        <v>0.93696864546544301</v>
      </c>
    </row>
    <row r="22915" spans="1:7" x14ac:dyDescent="0.25">
      <c r="A22915" s="108" t="str">
        <f t="shared" si="358"/>
        <v>RO_2015_1A3(FS)_PM2.5</v>
      </c>
      <c r="B22915" s="113" t="s">
        <v>170</v>
      </c>
      <c r="C22915" s="113">
        <v>2015</v>
      </c>
      <c r="D22915" s="113" t="s">
        <v>132</v>
      </c>
      <c r="E22915" s="113" t="s">
        <v>203</v>
      </c>
      <c r="F22915" s="113" t="s">
        <v>200</v>
      </c>
      <c r="G22915" s="113">
        <v>4.1675084102119602</v>
      </c>
    </row>
    <row r="22916" spans="1:7" x14ac:dyDescent="0.25">
      <c r="A22916" s="108" t="str">
        <f t="shared" si="358"/>
        <v>RO_2015_3D_NOx</v>
      </c>
      <c r="B22916" s="113" t="s">
        <v>170</v>
      </c>
      <c r="C22916" s="113">
        <v>2015</v>
      </c>
      <c r="D22916" s="113" t="s">
        <v>206</v>
      </c>
      <c r="E22916" s="113" t="s">
        <v>199</v>
      </c>
      <c r="F22916" s="113" t="s">
        <v>200</v>
      </c>
      <c r="G22916" s="113">
        <v>23.232744893205101</v>
      </c>
    </row>
    <row r="22917" spans="1:7" x14ac:dyDescent="0.25">
      <c r="A22917" s="108" t="str">
        <f t="shared" si="358"/>
        <v>RO_2016_NATIONAL TOTAL_NOx</v>
      </c>
      <c r="B22917" s="113" t="s">
        <v>170</v>
      </c>
      <c r="C22917" s="113">
        <v>2016</v>
      </c>
      <c r="D22917" s="113" t="s">
        <v>122</v>
      </c>
      <c r="E22917" s="113" t="s">
        <v>199</v>
      </c>
      <c r="F22917" s="113" t="s">
        <v>200</v>
      </c>
      <c r="G22917" s="113">
        <v>211.95805141505801</v>
      </c>
    </row>
    <row r="22918" spans="1:7" x14ac:dyDescent="0.25">
      <c r="A22918" s="108" t="str">
        <f t="shared" si="358"/>
        <v>RO_2016_NATIONAL TOTAL_NMVOC</v>
      </c>
      <c r="B22918" s="113" t="s">
        <v>170</v>
      </c>
      <c r="C22918" s="113">
        <v>2016</v>
      </c>
      <c r="D22918" s="113" t="s">
        <v>122</v>
      </c>
      <c r="E22918" s="113" t="s">
        <v>123</v>
      </c>
      <c r="F22918" s="113" t="s">
        <v>200</v>
      </c>
      <c r="G22918" s="113">
        <v>244.84596321537299</v>
      </c>
    </row>
    <row r="22919" spans="1:7" x14ac:dyDescent="0.25">
      <c r="A22919" s="108" t="str">
        <f t="shared" si="358"/>
        <v>RO_2016_NATIONAL TOTAL_SOx</v>
      </c>
      <c r="B22919" s="113" t="s">
        <v>170</v>
      </c>
      <c r="C22919" s="113">
        <v>2016</v>
      </c>
      <c r="D22919" s="113" t="s">
        <v>122</v>
      </c>
      <c r="E22919" s="113" t="s">
        <v>201</v>
      </c>
      <c r="F22919" s="113" t="s">
        <v>200</v>
      </c>
      <c r="G22919" s="113">
        <v>98.135061539659901</v>
      </c>
    </row>
    <row r="22920" spans="1:7" x14ac:dyDescent="0.25">
      <c r="A22920" s="108" t="str">
        <f t="shared" si="358"/>
        <v>RO_2016_NATIONAL TOTAL_NH3</v>
      </c>
      <c r="B22920" s="113" t="s">
        <v>170</v>
      </c>
      <c r="C22920" s="113">
        <v>2016</v>
      </c>
      <c r="D22920" s="113" t="s">
        <v>122</v>
      </c>
      <c r="E22920" s="113" t="s">
        <v>124</v>
      </c>
      <c r="F22920" s="113" t="s">
        <v>200</v>
      </c>
      <c r="G22920" s="113">
        <v>165.80722942176001</v>
      </c>
    </row>
    <row r="22921" spans="1:7" x14ac:dyDescent="0.25">
      <c r="A22921" s="108" t="str">
        <f t="shared" si="358"/>
        <v>RO_2016_NATIONAL TOTAL_PM2.5</v>
      </c>
      <c r="B22921" s="113" t="s">
        <v>170</v>
      </c>
      <c r="C22921" s="113">
        <v>2016</v>
      </c>
      <c r="D22921" s="113" t="s">
        <v>122</v>
      </c>
      <c r="E22921" s="113" t="s">
        <v>203</v>
      </c>
      <c r="F22921" s="113" t="s">
        <v>200</v>
      </c>
      <c r="G22921" s="113">
        <v>108.707579461124</v>
      </c>
    </row>
    <row r="22922" spans="1:7" x14ac:dyDescent="0.25">
      <c r="A22922" s="108" t="str">
        <f t="shared" si="358"/>
        <v>RO_2016_NATIONAL TOTAL_Pb</v>
      </c>
      <c r="B22922" s="113" t="s">
        <v>170</v>
      </c>
      <c r="C22922" s="113">
        <v>2016</v>
      </c>
      <c r="D22922" s="113" t="s">
        <v>122</v>
      </c>
      <c r="E22922" s="113" t="s">
        <v>125</v>
      </c>
      <c r="F22922" s="113" t="s">
        <v>200</v>
      </c>
      <c r="G22922" s="113">
        <v>4.4632808593623202E-2</v>
      </c>
    </row>
    <row r="22923" spans="1:7" x14ac:dyDescent="0.25">
      <c r="A22923" s="108" t="str">
        <f t="shared" si="358"/>
        <v>RO_2016_NATIONAL TOTAL_Cd</v>
      </c>
      <c r="B22923" s="113" t="s">
        <v>170</v>
      </c>
      <c r="C22923" s="113">
        <v>2016</v>
      </c>
      <c r="D22923" s="113" t="s">
        <v>122</v>
      </c>
      <c r="E22923" s="113" t="s">
        <v>126</v>
      </c>
      <c r="F22923" s="113" t="s">
        <v>200</v>
      </c>
      <c r="G22923" s="113">
        <v>3.1664823010649598E-3</v>
      </c>
    </row>
    <row r="22924" spans="1:7" x14ac:dyDescent="0.25">
      <c r="A22924" s="108" t="str">
        <f t="shared" si="358"/>
        <v>RO_2016_NATIONAL TOTAL_Hg</v>
      </c>
      <c r="B22924" s="113" t="s">
        <v>170</v>
      </c>
      <c r="C22924" s="113">
        <v>2016</v>
      </c>
      <c r="D22924" s="113" t="s">
        <v>122</v>
      </c>
      <c r="E22924" s="113" t="s">
        <v>127</v>
      </c>
      <c r="F22924" s="113" t="s">
        <v>200</v>
      </c>
      <c r="G22924" s="113">
        <v>1.80409923896615E-3</v>
      </c>
    </row>
    <row r="22925" spans="1:7" x14ac:dyDescent="0.25">
      <c r="A22925" s="108" t="str">
        <f t="shared" si="358"/>
        <v>RO_2016_NATIONAL TOTAL_DIOX</v>
      </c>
      <c r="B22925" s="113" t="s">
        <v>170</v>
      </c>
      <c r="C22925" s="113">
        <v>2016</v>
      </c>
      <c r="D22925" s="113" t="s">
        <v>122</v>
      </c>
      <c r="E22925" s="113" t="s">
        <v>128</v>
      </c>
      <c r="F22925" s="113" t="s">
        <v>200</v>
      </c>
      <c r="G22925" s="150">
        <v>1.6984881379194501E-7</v>
      </c>
    </row>
    <row r="22926" spans="1:7" x14ac:dyDescent="0.25">
      <c r="A22926" s="108" t="str">
        <f t="shared" si="358"/>
        <v>RO_2016_NATIONAL TOTAL_PAH</v>
      </c>
      <c r="B22926" s="113" t="s">
        <v>170</v>
      </c>
      <c r="C22926" s="113">
        <v>2016</v>
      </c>
      <c r="D22926" s="113" t="s">
        <v>122</v>
      </c>
      <c r="E22926" s="113" t="s">
        <v>129</v>
      </c>
      <c r="F22926" s="113" t="s">
        <v>200</v>
      </c>
      <c r="G22926" s="113">
        <v>5.6168444434842701E-2</v>
      </c>
    </row>
    <row r="22927" spans="1:7" x14ac:dyDescent="0.25">
      <c r="A22927" s="108" t="str">
        <f t="shared" si="358"/>
        <v>RO_2016_NATIONAL TOTAL_HCB</v>
      </c>
      <c r="B22927" s="113" t="s">
        <v>170</v>
      </c>
      <c r="C22927" s="113">
        <v>2016</v>
      </c>
      <c r="D22927" s="113" t="s">
        <v>122</v>
      </c>
      <c r="E22927" s="113" t="s">
        <v>130</v>
      </c>
      <c r="F22927" s="113" t="s">
        <v>200</v>
      </c>
      <c r="G22927" s="150">
        <v>2.9480850091803798E-6</v>
      </c>
    </row>
    <row r="22928" spans="1:7" x14ac:dyDescent="0.25">
      <c r="A22928" s="108" t="str">
        <f t="shared" si="358"/>
        <v>RO_2016_NATIONAL TOTAL_PCB</v>
      </c>
      <c r="B22928" s="113" t="s">
        <v>170</v>
      </c>
      <c r="C22928" s="113">
        <v>2016</v>
      </c>
      <c r="D22928" s="113" t="s">
        <v>122</v>
      </c>
      <c r="E22928" s="113" t="s">
        <v>259</v>
      </c>
      <c r="F22928" s="113" t="s">
        <v>200</v>
      </c>
      <c r="G22928" s="150">
        <v>1.96891095042979E-5</v>
      </c>
    </row>
    <row r="22929" spans="1:7" x14ac:dyDescent="0.25">
      <c r="A22929" s="108" t="str">
        <f t="shared" si="358"/>
        <v>RO_2016_1A3(FS)_NOx</v>
      </c>
      <c r="B22929" s="113" t="s">
        <v>170</v>
      </c>
      <c r="C22929" s="113">
        <v>2016</v>
      </c>
      <c r="D22929" s="113" t="s">
        <v>132</v>
      </c>
      <c r="E22929" s="113" t="s">
        <v>199</v>
      </c>
      <c r="F22929" s="113" t="s">
        <v>200</v>
      </c>
      <c r="G22929" s="113">
        <v>87.483704804873597</v>
      </c>
    </row>
    <row r="22930" spans="1:7" x14ac:dyDescent="0.25">
      <c r="A22930" s="108" t="str">
        <f t="shared" si="358"/>
        <v>RO_2016_1A3(FS)_NMVOC</v>
      </c>
      <c r="B22930" s="113" t="s">
        <v>170</v>
      </c>
      <c r="C22930" s="113">
        <v>2016</v>
      </c>
      <c r="D22930" s="113" t="s">
        <v>132</v>
      </c>
      <c r="E22930" s="113" t="s">
        <v>123</v>
      </c>
      <c r="F22930" s="113" t="s">
        <v>200</v>
      </c>
      <c r="G22930" s="113">
        <v>21.7435135260483</v>
      </c>
    </row>
    <row r="22931" spans="1:7" x14ac:dyDescent="0.25">
      <c r="A22931" s="108" t="str">
        <f t="shared" si="358"/>
        <v>RO_2016_1A3(FS)_SOx</v>
      </c>
      <c r="B22931" s="113" t="s">
        <v>170</v>
      </c>
      <c r="C22931" s="113">
        <v>2016</v>
      </c>
      <c r="D22931" s="113" t="s">
        <v>132</v>
      </c>
      <c r="E22931" s="113" t="s">
        <v>201</v>
      </c>
      <c r="F22931" s="113" t="s">
        <v>200</v>
      </c>
      <c r="G22931" s="113">
        <v>0.100606796554618</v>
      </c>
    </row>
    <row r="22932" spans="1:7" x14ac:dyDescent="0.25">
      <c r="A22932" s="108" t="str">
        <f t="shared" si="358"/>
        <v>RO_2016_1A3(FS)_NH3</v>
      </c>
      <c r="B22932" s="113" t="s">
        <v>170</v>
      </c>
      <c r="C22932" s="113">
        <v>2016</v>
      </c>
      <c r="D22932" s="113" t="s">
        <v>132</v>
      </c>
      <c r="E22932" s="113" t="s">
        <v>124</v>
      </c>
      <c r="F22932" s="113" t="s">
        <v>200</v>
      </c>
      <c r="G22932" s="113">
        <v>0.97962593224495897</v>
      </c>
    </row>
    <row r="22933" spans="1:7" x14ac:dyDescent="0.25">
      <c r="A22933" s="108" t="str">
        <f t="shared" si="358"/>
        <v>RO_2016_1A3(FS)_PM2.5</v>
      </c>
      <c r="B22933" s="113" t="s">
        <v>170</v>
      </c>
      <c r="C22933" s="113">
        <v>2016</v>
      </c>
      <c r="D22933" s="113" t="s">
        <v>132</v>
      </c>
      <c r="E22933" s="113" t="s">
        <v>203</v>
      </c>
      <c r="F22933" s="113" t="s">
        <v>200</v>
      </c>
      <c r="G22933" s="113">
        <v>4.3945931683053896</v>
      </c>
    </row>
    <row r="22934" spans="1:7" x14ac:dyDescent="0.25">
      <c r="A22934" s="108" t="str">
        <f t="shared" si="358"/>
        <v>RO_2016_3D_NOx</v>
      </c>
      <c r="B22934" s="113" t="s">
        <v>170</v>
      </c>
      <c r="C22934" s="113">
        <v>2016</v>
      </c>
      <c r="D22934" s="113" t="s">
        <v>206</v>
      </c>
      <c r="E22934" s="113" t="s">
        <v>199</v>
      </c>
      <c r="F22934" s="113" t="s">
        <v>200</v>
      </c>
      <c r="G22934" s="113">
        <v>22.584787781457901</v>
      </c>
    </row>
    <row r="22935" spans="1:7" x14ac:dyDescent="0.25">
      <c r="A22935" s="108" t="str">
        <f t="shared" si="358"/>
        <v>RO_2017_NATIONAL TOTAL_NOx</v>
      </c>
      <c r="B22935" s="113" t="s">
        <v>170</v>
      </c>
      <c r="C22935" s="113">
        <v>2017</v>
      </c>
      <c r="D22935" s="113" t="s">
        <v>122</v>
      </c>
      <c r="E22935" s="113" t="s">
        <v>199</v>
      </c>
      <c r="F22935" s="113" t="s">
        <v>200</v>
      </c>
      <c r="G22935" s="113">
        <v>220.63288997050901</v>
      </c>
    </row>
    <row r="22936" spans="1:7" x14ac:dyDescent="0.25">
      <c r="A22936" s="108" t="str">
        <f t="shared" si="358"/>
        <v>RO_2017_NATIONAL TOTAL_NMVOC</v>
      </c>
      <c r="B22936" s="113" t="s">
        <v>170</v>
      </c>
      <c r="C22936" s="113">
        <v>2017</v>
      </c>
      <c r="D22936" s="113" t="s">
        <v>122</v>
      </c>
      <c r="E22936" s="113" t="s">
        <v>123</v>
      </c>
      <c r="F22936" s="113" t="s">
        <v>200</v>
      </c>
      <c r="G22936" s="113">
        <v>247.09421424892699</v>
      </c>
    </row>
    <row r="22937" spans="1:7" x14ac:dyDescent="0.25">
      <c r="A22937" s="108" t="str">
        <f t="shared" si="358"/>
        <v>RO_2017_NATIONAL TOTAL_SOx</v>
      </c>
      <c r="B22937" s="113" t="s">
        <v>170</v>
      </c>
      <c r="C22937" s="113">
        <v>2017</v>
      </c>
      <c r="D22937" s="113" t="s">
        <v>122</v>
      </c>
      <c r="E22937" s="113" t="s">
        <v>201</v>
      </c>
      <c r="F22937" s="113" t="s">
        <v>200</v>
      </c>
      <c r="G22937" s="113">
        <v>78.442542039975507</v>
      </c>
    </row>
    <row r="22938" spans="1:7" x14ac:dyDescent="0.25">
      <c r="A22938" s="108" t="str">
        <f t="shared" si="358"/>
        <v>RO_2017_NATIONAL TOTAL_NH3</v>
      </c>
      <c r="B22938" s="113" t="s">
        <v>170</v>
      </c>
      <c r="C22938" s="113">
        <v>2017</v>
      </c>
      <c r="D22938" s="113" t="s">
        <v>122</v>
      </c>
      <c r="E22938" s="113" t="s">
        <v>124</v>
      </c>
      <c r="F22938" s="113" t="s">
        <v>200</v>
      </c>
      <c r="G22938" s="113">
        <v>163.707437496795</v>
      </c>
    </row>
    <row r="22939" spans="1:7" x14ac:dyDescent="0.25">
      <c r="A22939" s="108" t="str">
        <f t="shared" si="358"/>
        <v>RO_2017_NATIONAL TOTAL_PM2.5</v>
      </c>
      <c r="B22939" s="113" t="s">
        <v>170</v>
      </c>
      <c r="C22939" s="113">
        <v>2017</v>
      </c>
      <c r="D22939" s="113" t="s">
        <v>122</v>
      </c>
      <c r="E22939" s="113" t="s">
        <v>203</v>
      </c>
      <c r="F22939" s="113" t="s">
        <v>200</v>
      </c>
      <c r="G22939" s="113">
        <v>109.737292519994</v>
      </c>
    </row>
    <row r="22940" spans="1:7" x14ac:dyDescent="0.25">
      <c r="A22940" s="108" t="str">
        <f t="shared" si="358"/>
        <v>RO_2017_NATIONAL TOTAL_Pb</v>
      </c>
      <c r="B22940" s="113" t="s">
        <v>170</v>
      </c>
      <c r="C22940" s="113">
        <v>2017</v>
      </c>
      <c r="D22940" s="113" t="s">
        <v>122</v>
      </c>
      <c r="E22940" s="113" t="s">
        <v>125</v>
      </c>
      <c r="F22940" s="113" t="s">
        <v>200</v>
      </c>
      <c r="G22940" s="113">
        <v>4.5014948914034E-2</v>
      </c>
    </row>
    <row r="22941" spans="1:7" x14ac:dyDescent="0.25">
      <c r="A22941" s="108" t="str">
        <f t="shared" si="358"/>
        <v>RO_2017_NATIONAL TOTAL_Cd</v>
      </c>
      <c r="B22941" s="113" t="s">
        <v>170</v>
      </c>
      <c r="C22941" s="113">
        <v>2017</v>
      </c>
      <c r="D22941" s="113" t="s">
        <v>122</v>
      </c>
      <c r="E22941" s="113" t="s">
        <v>126</v>
      </c>
      <c r="F22941" s="113" t="s">
        <v>200</v>
      </c>
      <c r="G22941" s="113">
        <v>3.2194238139867299E-3</v>
      </c>
    </row>
    <row r="22942" spans="1:7" x14ac:dyDescent="0.25">
      <c r="A22942" s="108" t="str">
        <f t="shared" si="358"/>
        <v>RO_2017_NATIONAL TOTAL_Hg</v>
      </c>
      <c r="B22942" s="113" t="s">
        <v>170</v>
      </c>
      <c r="C22942" s="113">
        <v>2017</v>
      </c>
      <c r="D22942" s="113" t="s">
        <v>122</v>
      </c>
      <c r="E22942" s="113" t="s">
        <v>127</v>
      </c>
      <c r="F22942" s="113" t="s">
        <v>200</v>
      </c>
      <c r="G22942" s="113">
        <v>1.82743349065215E-3</v>
      </c>
    </row>
    <row r="22943" spans="1:7" x14ac:dyDescent="0.25">
      <c r="A22943" s="108" t="str">
        <f t="shared" si="358"/>
        <v>RO_2017_NATIONAL TOTAL_DIOX</v>
      </c>
      <c r="B22943" s="113" t="s">
        <v>170</v>
      </c>
      <c r="C22943" s="113">
        <v>2017</v>
      </c>
      <c r="D22943" s="113" t="s">
        <v>122</v>
      </c>
      <c r="E22943" s="113" t="s">
        <v>128</v>
      </c>
      <c r="F22943" s="113" t="s">
        <v>200</v>
      </c>
      <c r="G22943" s="150">
        <v>1.77764954370394E-7</v>
      </c>
    </row>
    <row r="22944" spans="1:7" x14ac:dyDescent="0.25">
      <c r="A22944" s="108" t="str">
        <f t="shared" si="358"/>
        <v>RO_2017_NATIONAL TOTAL_PAH</v>
      </c>
      <c r="B22944" s="113" t="s">
        <v>170</v>
      </c>
      <c r="C22944" s="113">
        <v>2017</v>
      </c>
      <c r="D22944" s="113" t="s">
        <v>122</v>
      </c>
      <c r="E22944" s="113" t="s">
        <v>129</v>
      </c>
      <c r="F22944" s="113" t="s">
        <v>200</v>
      </c>
      <c r="G22944" s="113">
        <v>5.5237668973433802E-2</v>
      </c>
    </row>
    <row r="22945" spans="1:7" x14ac:dyDescent="0.25">
      <c r="A22945" s="108" t="str">
        <f t="shared" si="358"/>
        <v>RO_2017_NATIONAL TOTAL_HCB</v>
      </c>
      <c r="B22945" s="113" t="s">
        <v>170</v>
      </c>
      <c r="C22945" s="113">
        <v>2017</v>
      </c>
      <c r="D22945" s="113" t="s">
        <v>122</v>
      </c>
      <c r="E22945" s="113" t="s">
        <v>130</v>
      </c>
      <c r="F22945" s="113" t="s">
        <v>200</v>
      </c>
      <c r="G22945" s="150">
        <v>3.1106876926560401E-6</v>
      </c>
    </row>
    <row r="22946" spans="1:7" x14ac:dyDescent="0.25">
      <c r="A22946" s="108" t="str">
        <f t="shared" si="358"/>
        <v>RO_2017_NATIONAL TOTAL_PCB</v>
      </c>
      <c r="B22946" s="113" t="s">
        <v>170</v>
      </c>
      <c r="C22946" s="113">
        <v>2017</v>
      </c>
      <c r="D22946" s="113" t="s">
        <v>122</v>
      </c>
      <c r="E22946" s="113" t="s">
        <v>259</v>
      </c>
      <c r="F22946" s="113" t="s">
        <v>200</v>
      </c>
      <c r="G22946" s="150">
        <v>1.85781648833653E-5</v>
      </c>
    </row>
    <row r="22947" spans="1:7" x14ac:dyDescent="0.25">
      <c r="A22947" s="108" t="str">
        <f t="shared" si="358"/>
        <v>RO_2017_1A3(FS)_NOx</v>
      </c>
      <c r="B22947" s="113" t="s">
        <v>170</v>
      </c>
      <c r="C22947" s="113">
        <v>2017</v>
      </c>
      <c r="D22947" s="113" t="s">
        <v>132</v>
      </c>
      <c r="E22947" s="113" t="s">
        <v>199</v>
      </c>
      <c r="F22947" s="113" t="s">
        <v>200</v>
      </c>
      <c r="G22947" s="113">
        <v>89.857124497129504</v>
      </c>
    </row>
    <row r="22948" spans="1:7" x14ac:dyDescent="0.25">
      <c r="A22948" s="108" t="str">
        <f t="shared" si="358"/>
        <v>RO_2017_1A3(FS)_NMVOC</v>
      </c>
      <c r="B22948" s="113" t="s">
        <v>170</v>
      </c>
      <c r="C22948" s="113">
        <v>2017</v>
      </c>
      <c r="D22948" s="113" t="s">
        <v>132</v>
      </c>
      <c r="E22948" s="113" t="s">
        <v>123</v>
      </c>
      <c r="F22948" s="113" t="s">
        <v>200</v>
      </c>
      <c r="G22948" s="113">
        <v>21.5896095682136</v>
      </c>
    </row>
    <row r="22949" spans="1:7" x14ac:dyDescent="0.25">
      <c r="A22949" s="108" t="str">
        <f t="shared" si="358"/>
        <v>RO_2017_1A3(FS)_SOx</v>
      </c>
      <c r="B22949" s="113" t="s">
        <v>170</v>
      </c>
      <c r="C22949" s="113">
        <v>2017</v>
      </c>
      <c r="D22949" s="113" t="s">
        <v>132</v>
      </c>
      <c r="E22949" s="113" t="s">
        <v>201</v>
      </c>
      <c r="F22949" s="113" t="s">
        <v>200</v>
      </c>
      <c r="G22949" s="113">
        <v>0.107022637215751</v>
      </c>
    </row>
    <row r="22950" spans="1:7" x14ac:dyDescent="0.25">
      <c r="A22950" s="108" t="str">
        <f t="shared" si="358"/>
        <v>RO_2017_1A3(FS)_NH3</v>
      </c>
      <c r="B22950" s="113" t="s">
        <v>170</v>
      </c>
      <c r="C22950" s="113">
        <v>2017</v>
      </c>
      <c r="D22950" s="113" t="s">
        <v>132</v>
      </c>
      <c r="E22950" s="113" t="s">
        <v>124</v>
      </c>
      <c r="F22950" s="113" t="s">
        <v>200</v>
      </c>
      <c r="G22950" s="113">
        <v>0.989039405744641</v>
      </c>
    </row>
    <row r="22951" spans="1:7" x14ac:dyDescent="0.25">
      <c r="A22951" s="108" t="str">
        <f t="shared" si="358"/>
        <v>RO_2017_1A3(FS)_PM2.5</v>
      </c>
      <c r="B22951" s="113" t="s">
        <v>170</v>
      </c>
      <c r="C22951" s="113">
        <v>2017</v>
      </c>
      <c r="D22951" s="113" t="s">
        <v>132</v>
      </c>
      <c r="E22951" s="113" t="s">
        <v>203</v>
      </c>
      <c r="F22951" s="113" t="s">
        <v>200</v>
      </c>
      <c r="G22951" s="113">
        <v>4.5850709133664997</v>
      </c>
    </row>
    <row r="22952" spans="1:7" x14ac:dyDescent="0.25">
      <c r="A22952" s="108" t="str">
        <f t="shared" si="358"/>
        <v>RO_2017_3D_NOx</v>
      </c>
      <c r="B22952" s="113" t="s">
        <v>170</v>
      </c>
      <c r="C22952" s="113">
        <v>2017</v>
      </c>
      <c r="D22952" s="113" t="s">
        <v>206</v>
      </c>
      <c r="E22952" s="113" t="s">
        <v>199</v>
      </c>
      <c r="F22952" s="113" t="s">
        <v>200</v>
      </c>
      <c r="G22952" s="113">
        <v>23.827411517920499</v>
      </c>
    </row>
    <row r="22953" spans="1:7" x14ac:dyDescent="0.25">
      <c r="A22953" s="108" t="str">
        <f t="shared" si="358"/>
        <v>RO_2018_NATIONAL TOTAL_NOx</v>
      </c>
      <c r="B22953" s="113" t="s">
        <v>170</v>
      </c>
      <c r="C22953" s="113">
        <v>2018</v>
      </c>
      <c r="D22953" s="113" t="s">
        <v>122</v>
      </c>
      <c r="E22953" s="113" t="s">
        <v>199</v>
      </c>
      <c r="F22953" s="113" t="s">
        <v>200</v>
      </c>
      <c r="G22953" s="113">
        <v>222.652986965304</v>
      </c>
    </row>
    <row r="22954" spans="1:7" x14ac:dyDescent="0.25">
      <c r="A22954" s="108" t="str">
        <f t="shared" si="358"/>
        <v>RO_2018_NATIONAL TOTAL_NMVOC</v>
      </c>
      <c r="B22954" s="113" t="s">
        <v>170</v>
      </c>
      <c r="C22954" s="113">
        <v>2018</v>
      </c>
      <c r="D22954" s="113" t="s">
        <v>122</v>
      </c>
      <c r="E22954" s="113" t="s">
        <v>123</v>
      </c>
      <c r="F22954" s="113" t="s">
        <v>200</v>
      </c>
      <c r="G22954" s="113">
        <v>241.29125136562399</v>
      </c>
    </row>
    <row r="22955" spans="1:7" x14ac:dyDescent="0.25">
      <c r="A22955" s="108" t="str">
        <f t="shared" si="358"/>
        <v>RO_2018_NATIONAL TOTAL_SOx</v>
      </c>
      <c r="B22955" s="113" t="s">
        <v>170</v>
      </c>
      <c r="C22955" s="113">
        <v>2018</v>
      </c>
      <c r="D22955" s="113" t="s">
        <v>122</v>
      </c>
      <c r="E22955" s="113" t="s">
        <v>201</v>
      </c>
      <c r="F22955" s="113" t="s">
        <v>200</v>
      </c>
      <c r="G22955" s="113">
        <v>71.016813451659402</v>
      </c>
    </row>
    <row r="22956" spans="1:7" x14ac:dyDescent="0.25">
      <c r="A22956" s="108" t="str">
        <f t="shared" si="358"/>
        <v>RO_2018_NATIONAL TOTAL_NH3</v>
      </c>
      <c r="B22956" s="113" t="s">
        <v>170</v>
      </c>
      <c r="C22956" s="113">
        <v>2018</v>
      </c>
      <c r="D22956" s="113" t="s">
        <v>122</v>
      </c>
      <c r="E22956" s="113" t="s">
        <v>124</v>
      </c>
      <c r="F22956" s="113" t="s">
        <v>200</v>
      </c>
      <c r="G22956" s="113">
        <v>161.628873192979</v>
      </c>
    </row>
    <row r="22957" spans="1:7" x14ac:dyDescent="0.25">
      <c r="A22957" s="108" t="str">
        <f t="shared" si="358"/>
        <v>RO_2018_NATIONAL TOTAL_PM2.5</v>
      </c>
      <c r="B22957" s="113" t="s">
        <v>170</v>
      </c>
      <c r="C22957" s="113">
        <v>2018</v>
      </c>
      <c r="D22957" s="113" t="s">
        <v>122</v>
      </c>
      <c r="E22957" s="113" t="s">
        <v>203</v>
      </c>
      <c r="F22957" s="113" t="s">
        <v>200</v>
      </c>
      <c r="G22957" s="113">
        <v>107.778740976544</v>
      </c>
    </row>
    <row r="22958" spans="1:7" x14ac:dyDescent="0.25">
      <c r="A22958" s="108" t="str">
        <f t="shared" si="358"/>
        <v>RO_2018_NATIONAL TOTAL_Pb</v>
      </c>
      <c r="B22958" s="113" t="s">
        <v>170</v>
      </c>
      <c r="C22958" s="113">
        <v>2018</v>
      </c>
      <c r="D22958" s="113" t="s">
        <v>122</v>
      </c>
      <c r="E22958" s="113" t="s">
        <v>125</v>
      </c>
      <c r="F22958" s="113" t="s">
        <v>200</v>
      </c>
      <c r="G22958" s="113">
        <v>4.6251056671857103E-2</v>
      </c>
    </row>
    <row r="22959" spans="1:7" x14ac:dyDescent="0.25">
      <c r="A22959" s="108" t="str">
        <f t="shared" si="358"/>
        <v>RO_2018_NATIONAL TOTAL_Cd</v>
      </c>
      <c r="B22959" s="113" t="s">
        <v>170</v>
      </c>
      <c r="C22959" s="113">
        <v>2018</v>
      </c>
      <c r="D22959" s="113" t="s">
        <v>122</v>
      </c>
      <c r="E22959" s="113" t="s">
        <v>126</v>
      </c>
      <c r="F22959" s="113" t="s">
        <v>200</v>
      </c>
      <c r="G22959" s="113">
        <v>3.22035117344822E-3</v>
      </c>
    </row>
    <row r="22960" spans="1:7" x14ac:dyDescent="0.25">
      <c r="A22960" s="108" t="str">
        <f t="shared" si="358"/>
        <v>RO_2018_NATIONAL TOTAL_Hg</v>
      </c>
      <c r="B22960" s="113" t="s">
        <v>170</v>
      </c>
      <c r="C22960" s="113">
        <v>2018</v>
      </c>
      <c r="D22960" s="113" t="s">
        <v>122</v>
      </c>
      <c r="E22960" s="113" t="s">
        <v>127</v>
      </c>
      <c r="F22960" s="113" t="s">
        <v>200</v>
      </c>
      <c r="G22960" s="113">
        <v>1.8431012124387901E-3</v>
      </c>
    </row>
    <row r="22961" spans="1:7" x14ac:dyDescent="0.25">
      <c r="A22961" s="108" t="str">
        <f t="shared" si="358"/>
        <v>RO_2018_NATIONAL TOTAL_DIOX</v>
      </c>
      <c r="B22961" s="113" t="s">
        <v>170</v>
      </c>
      <c r="C22961" s="113">
        <v>2018</v>
      </c>
      <c r="D22961" s="113" t="s">
        <v>122</v>
      </c>
      <c r="E22961" s="113" t="s">
        <v>128</v>
      </c>
      <c r="F22961" s="113" t="s">
        <v>200</v>
      </c>
      <c r="G22961" s="150">
        <v>1.7970463823753299E-7</v>
      </c>
    </row>
    <row r="22962" spans="1:7" x14ac:dyDescent="0.25">
      <c r="A22962" s="108" t="str">
        <f t="shared" si="358"/>
        <v>RO_2018_NATIONAL TOTAL_PAH</v>
      </c>
      <c r="B22962" s="113" t="s">
        <v>170</v>
      </c>
      <c r="C22962" s="113">
        <v>2018</v>
      </c>
      <c r="D22962" s="113" t="s">
        <v>122</v>
      </c>
      <c r="E22962" s="113" t="s">
        <v>129</v>
      </c>
      <c r="F22962" s="113" t="s">
        <v>200</v>
      </c>
      <c r="G22962" s="113">
        <v>5.51439109565195E-2</v>
      </c>
    </row>
    <row r="22963" spans="1:7" x14ac:dyDescent="0.25">
      <c r="A22963" s="108" t="str">
        <f t="shared" si="358"/>
        <v>RO_2018_NATIONAL TOTAL_HCB</v>
      </c>
      <c r="B22963" s="113" t="s">
        <v>170</v>
      </c>
      <c r="C22963" s="113">
        <v>2018</v>
      </c>
      <c r="D22963" s="113" t="s">
        <v>122</v>
      </c>
      <c r="E22963" s="113" t="s">
        <v>130</v>
      </c>
      <c r="F22963" s="113" t="s">
        <v>200</v>
      </c>
      <c r="G22963" s="150">
        <v>3.1345456181046301E-6</v>
      </c>
    </row>
    <row r="22964" spans="1:7" x14ac:dyDescent="0.25">
      <c r="A22964" s="108" t="str">
        <f t="shared" si="358"/>
        <v>RO_2018_NATIONAL TOTAL_PCB</v>
      </c>
      <c r="B22964" s="113" t="s">
        <v>170</v>
      </c>
      <c r="C22964" s="113">
        <v>2018</v>
      </c>
      <c r="D22964" s="113" t="s">
        <v>122</v>
      </c>
      <c r="E22964" s="113" t="s">
        <v>259</v>
      </c>
      <c r="F22964" s="113" t="s">
        <v>200</v>
      </c>
      <c r="G22964" s="150">
        <v>1.9202509101442501E-5</v>
      </c>
    </row>
    <row r="22965" spans="1:7" x14ac:dyDescent="0.25">
      <c r="A22965" s="108" t="str">
        <f t="shared" si="358"/>
        <v>RO_2018_1A3(FS)_NOx</v>
      </c>
      <c r="B22965" s="113" t="s">
        <v>170</v>
      </c>
      <c r="C22965" s="113">
        <v>2018</v>
      </c>
      <c r="D22965" s="113" t="s">
        <v>132</v>
      </c>
      <c r="E22965" s="113" t="s">
        <v>199</v>
      </c>
      <c r="F22965" s="113" t="s">
        <v>200</v>
      </c>
      <c r="G22965" s="113">
        <v>89.276236262854297</v>
      </c>
    </row>
    <row r="22966" spans="1:7" x14ac:dyDescent="0.25">
      <c r="A22966" s="108" t="str">
        <f t="shared" si="358"/>
        <v>RO_2018_1A3(FS)_NMVOC</v>
      </c>
      <c r="B22966" s="113" t="s">
        <v>170</v>
      </c>
      <c r="C22966" s="113">
        <v>2018</v>
      </c>
      <c r="D22966" s="113" t="s">
        <v>132</v>
      </c>
      <c r="E22966" s="113" t="s">
        <v>123</v>
      </c>
      <c r="F22966" s="113" t="s">
        <v>200</v>
      </c>
      <c r="G22966" s="113">
        <v>20.5884169475673</v>
      </c>
    </row>
    <row r="22967" spans="1:7" x14ac:dyDescent="0.25">
      <c r="A22967" s="108" t="str">
        <f t="shared" si="358"/>
        <v>RO_2018_1A3(FS)_SOx</v>
      </c>
      <c r="B22967" s="113" t="s">
        <v>170</v>
      </c>
      <c r="C22967" s="113">
        <v>2018</v>
      </c>
      <c r="D22967" s="113" t="s">
        <v>132</v>
      </c>
      <c r="E22967" s="113" t="s">
        <v>201</v>
      </c>
      <c r="F22967" s="113" t="s">
        <v>200</v>
      </c>
      <c r="G22967" s="113">
        <v>0.11037150907926099</v>
      </c>
    </row>
    <row r="22968" spans="1:7" x14ac:dyDescent="0.25">
      <c r="A22968" s="108" t="str">
        <f t="shared" si="358"/>
        <v>RO_2018_1A3(FS)_NH3</v>
      </c>
      <c r="B22968" s="113" t="s">
        <v>170</v>
      </c>
      <c r="C22968" s="113">
        <v>2018</v>
      </c>
      <c r="D22968" s="113" t="s">
        <v>132</v>
      </c>
      <c r="E22968" s="113" t="s">
        <v>124</v>
      </c>
      <c r="F22968" s="113" t="s">
        <v>200</v>
      </c>
      <c r="G22968" s="113">
        <v>0.97183159682906695</v>
      </c>
    </row>
    <row r="22969" spans="1:7" x14ac:dyDescent="0.25">
      <c r="A22969" s="108" t="str">
        <f t="shared" si="358"/>
        <v>RO_2018_1A3(FS)_PM2.5</v>
      </c>
      <c r="B22969" s="113" t="s">
        <v>170</v>
      </c>
      <c r="C22969" s="113">
        <v>2018</v>
      </c>
      <c r="D22969" s="113" t="s">
        <v>132</v>
      </c>
      <c r="E22969" s="113" t="s">
        <v>203</v>
      </c>
      <c r="F22969" s="113" t="s">
        <v>200</v>
      </c>
      <c r="G22969" s="113">
        <v>4.5835057784625901</v>
      </c>
    </row>
    <row r="22970" spans="1:7" x14ac:dyDescent="0.25">
      <c r="A22970" s="108" t="str">
        <f t="shared" si="358"/>
        <v>RO_2018_3D_NOx</v>
      </c>
      <c r="B22970" s="113" t="s">
        <v>170</v>
      </c>
      <c r="C22970" s="113">
        <v>2018</v>
      </c>
      <c r="D22970" s="113" t="s">
        <v>206</v>
      </c>
      <c r="E22970" s="113" t="s">
        <v>199</v>
      </c>
      <c r="F22970" s="113" t="s">
        <v>200</v>
      </c>
      <c r="G22970" s="113">
        <v>27.162303802792401</v>
      </c>
    </row>
    <row r="22971" spans="1:7" x14ac:dyDescent="0.25">
      <c r="A22971" s="108" t="str">
        <f t="shared" si="358"/>
        <v>RO_2019_NATIONAL TOTAL_NOx</v>
      </c>
      <c r="B22971" s="113" t="s">
        <v>170</v>
      </c>
      <c r="C22971" s="113">
        <v>2019</v>
      </c>
      <c r="D22971" s="113" t="s">
        <v>122</v>
      </c>
      <c r="E22971" s="113" t="s">
        <v>199</v>
      </c>
      <c r="F22971" s="113" t="s">
        <v>200</v>
      </c>
      <c r="G22971" s="113">
        <v>219.19428930698399</v>
      </c>
    </row>
    <row r="22972" spans="1:7" x14ac:dyDescent="0.25">
      <c r="A22972" s="108" t="str">
        <f t="shared" si="358"/>
        <v>RO_2019_NATIONAL TOTAL_NMVOC</v>
      </c>
      <c r="B22972" s="113" t="s">
        <v>170</v>
      </c>
      <c r="C22972" s="113">
        <v>2019</v>
      </c>
      <c r="D22972" s="113" t="s">
        <v>122</v>
      </c>
      <c r="E22972" s="113" t="s">
        <v>123</v>
      </c>
      <c r="F22972" s="113" t="s">
        <v>200</v>
      </c>
      <c r="G22972" s="113">
        <v>245.19046238664299</v>
      </c>
    </row>
    <row r="22973" spans="1:7" x14ac:dyDescent="0.25">
      <c r="A22973" s="108" t="str">
        <f t="shared" si="358"/>
        <v>RO_2019_NATIONAL TOTAL_SOx</v>
      </c>
      <c r="B22973" s="113" t="s">
        <v>170</v>
      </c>
      <c r="C22973" s="113">
        <v>2019</v>
      </c>
      <c r="D22973" s="113" t="s">
        <v>122</v>
      </c>
      <c r="E22973" s="113" t="s">
        <v>201</v>
      </c>
      <c r="F22973" s="113" t="s">
        <v>200</v>
      </c>
      <c r="G22973" s="113">
        <v>85.957419947105606</v>
      </c>
    </row>
    <row r="22974" spans="1:7" x14ac:dyDescent="0.25">
      <c r="A22974" s="108" t="str">
        <f t="shared" si="358"/>
        <v>RO_2019_NATIONAL TOTAL_NH3</v>
      </c>
      <c r="B22974" s="113" t="s">
        <v>170</v>
      </c>
      <c r="C22974" s="113">
        <v>2019</v>
      </c>
      <c r="D22974" s="113" t="s">
        <v>122</v>
      </c>
      <c r="E22974" s="113" t="s">
        <v>124</v>
      </c>
      <c r="F22974" s="113" t="s">
        <v>200</v>
      </c>
      <c r="G22974" s="113">
        <v>158.79273555466199</v>
      </c>
    </row>
    <row r="22975" spans="1:7" x14ac:dyDescent="0.25">
      <c r="A22975" s="108" t="str">
        <f t="shared" si="358"/>
        <v>RO_2019_NATIONAL TOTAL_PM2.5</v>
      </c>
      <c r="B22975" s="113" t="s">
        <v>170</v>
      </c>
      <c r="C22975" s="113">
        <v>2019</v>
      </c>
      <c r="D22975" s="113" t="s">
        <v>122</v>
      </c>
      <c r="E22975" s="113" t="s">
        <v>203</v>
      </c>
      <c r="F22975" s="113" t="s">
        <v>200</v>
      </c>
      <c r="G22975" s="113">
        <v>108.87580295863999</v>
      </c>
    </row>
    <row r="22976" spans="1:7" x14ac:dyDescent="0.25">
      <c r="A22976" s="108" t="str">
        <f t="shared" si="358"/>
        <v>RO_2019_NATIONAL TOTAL_Pb</v>
      </c>
      <c r="B22976" s="113" t="s">
        <v>170</v>
      </c>
      <c r="C22976" s="113">
        <v>2019</v>
      </c>
      <c r="D22976" s="113" t="s">
        <v>122</v>
      </c>
      <c r="E22976" s="113" t="s">
        <v>125</v>
      </c>
      <c r="F22976" s="113" t="s">
        <v>200</v>
      </c>
      <c r="G22976" s="113">
        <v>4.6557656254888301E-2</v>
      </c>
    </row>
    <row r="22977" spans="1:7" x14ac:dyDescent="0.25">
      <c r="A22977" s="108" t="str">
        <f t="shared" si="358"/>
        <v>RO_2019_NATIONAL TOTAL_Cd</v>
      </c>
      <c r="B22977" s="113" t="s">
        <v>170</v>
      </c>
      <c r="C22977" s="113">
        <v>2019</v>
      </c>
      <c r="D22977" s="113" t="s">
        <v>122</v>
      </c>
      <c r="E22977" s="113" t="s">
        <v>126</v>
      </c>
      <c r="F22977" s="113" t="s">
        <v>200</v>
      </c>
      <c r="G22977" s="113">
        <v>3.1629043469872699E-3</v>
      </c>
    </row>
    <row r="22978" spans="1:7" x14ac:dyDescent="0.25">
      <c r="A22978" s="108" t="str">
        <f t="shared" ref="A22978:A23041" si="359">CONCATENATE(B22978,"_",C22978,"_",D22978,"_",E22978)</f>
        <v>RO_2019_NATIONAL TOTAL_Hg</v>
      </c>
      <c r="B22978" s="113" t="s">
        <v>170</v>
      </c>
      <c r="C22978" s="113">
        <v>2019</v>
      </c>
      <c r="D22978" s="113" t="s">
        <v>122</v>
      </c>
      <c r="E22978" s="113" t="s">
        <v>127</v>
      </c>
      <c r="F22978" s="113" t="s">
        <v>200</v>
      </c>
      <c r="G22978" s="113">
        <v>1.8331806537584699E-3</v>
      </c>
    </row>
    <row r="22979" spans="1:7" x14ac:dyDescent="0.25">
      <c r="A22979" s="108" t="str">
        <f t="shared" si="359"/>
        <v>RO_2019_NATIONAL TOTAL_DIOX</v>
      </c>
      <c r="B22979" s="113" t="s">
        <v>170</v>
      </c>
      <c r="C22979" s="113">
        <v>2019</v>
      </c>
      <c r="D22979" s="113" t="s">
        <v>122</v>
      </c>
      <c r="E22979" s="113" t="s">
        <v>128</v>
      </c>
      <c r="F22979" s="113" t="s">
        <v>200</v>
      </c>
      <c r="G22979" s="150">
        <v>1.8523563072143301E-7</v>
      </c>
    </row>
    <row r="22980" spans="1:7" x14ac:dyDescent="0.25">
      <c r="A22980" s="108" t="str">
        <f t="shared" si="359"/>
        <v>RO_2019_NATIONAL TOTAL_PAH</v>
      </c>
      <c r="B22980" s="113" t="s">
        <v>170</v>
      </c>
      <c r="C22980" s="113">
        <v>2019</v>
      </c>
      <c r="D22980" s="113" t="s">
        <v>122</v>
      </c>
      <c r="E22980" s="113" t="s">
        <v>129</v>
      </c>
      <c r="F22980" s="113" t="s">
        <v>200</v>
      </c>
      <c r="G22980" s="113">
        <v>5.58595044714702E-2</v>
      </c>
    </row>
    <row r="22981" spans="1:7" x14ac:dyDescent="0.25">
      <c r="A22981" s="108" t="str">
        <f t="shared" si="359"/>
        <v>RO_2019_NATIONAL TOTAL_HCB</v>
      </c>
      <c r="B22981" s="113" t="s">
        <v>170</v>
      </c>
      <c r="C22981" s="113">
        <v>2019</v>
      </c>
      <c r="D22981" s="113" t="s">
        <v>122</v>
      </c>
      <c r="E22981" s="113" t="s">
        <v>130</v>
      </c>
      <c r="F22981" s="113" t="s">
        <v>200</v>
      </c>
      <c r="G22981" s="150">
        <v>3.1248888835351799E-6</v>
      </c>
    </row>
    <row r="22982" spans="1:7" x14ac:dyDescent="0.25">
      <c r="A22982" s="108" t="str">
        <f t="shared" si="359"/>
        <v>RO_2019_NATIONAL TOTAL_PCB</v>
      </c>
      <c r="B22982" s="113" t="s">
        <v>170</v>
      </c>
      <c r="C22982" s="113">
        <v>2019</v>
      </c>
      <c r="D22982" s="113" t="s">
        <v>122</v>
      </c>
      <c r="E22982" s="113" t="s">
        <v>259</v>
      </c>
      <c r="F22982" s="113" t="s">
        <v>200</v>
      </c>
      <c r="G22982" s="150">
        <v>1.9374291375801001E-5</v>
      </c>
    </row>
    <row r="22983" spans="1:7" x14ac:dyDescent="0.25">
      <c r="A22983" s="108" t="str">
        <f t="shared" si="359"/>
        <v>RO_2019_1A3(FS)_NOx</v>
      </c>
      <c r="B22983" s="113" t="s">
        <v>170</v>
      </c>
      <c r="C22983" s="113">
        <v>2019</v>
      </c>
      <c r="D22983" s="113" t="s">
        <v>132</v>
      </c>
      <c r="E22983" s="113" t="s">
        <v>199</v>
      </c>
      <c r="F22983" s="113" t="s">
        <v>200</v>
      </c>
      <c r="G22983" s="113">
        <v>85.246507823985596</v>
      </c>
    </row>
    <row r="22984" spans="1:7" x14ac:dyDescent="0.25">
      <c r="A22984" s="108" t="str">
        <f t="shared" si="359"/>
        <v>RO_2019_1A3(FS)_NMVOC</v>
      </c>
      <c r="B22984" s="113" t="s">
        <v>170</v>
      </c>
      <c r="C22984" s="113">
        <v>2019</v>
      </c>
      <c r="D22984" s="113" t="s">
        <v>132</v>
      </c>
      <c r="E22984" s="113" t="s">
        <v>123</v>
      </c>
      <c r="F22984" s="113" t="s">
        <v>200</v>
      </c>
      <c r="G22984" s="113">
        <v>19.424040342566901</v>
      </c>
    </row>
    <row r="22985" spans="1:7" x14ac:dyDescent="0.25">
      <c r="A22985" s="108" t="str">
        <f t="shared" si="359"/>
        <v>RO_2019_1A3(FS)_SOx</v>
      </c>
      <c r="B22985" s="113" t="s">
        <v>170</v>
      </c>
      <c r="C22985" s="113">
        <v>2019</v>
      </c>
      <c r="D22985" s="113" t="s">
        <v>132</v>
      </c>
      <c r="E22985" s="113" t="s">
        <v>201</v>
      </c>
      <c r="F22985" s="113" t="s">
        <v>200</v>
      </c>
      <c r="G22985" s="113">
        <v>0.112286314959351</v>
      </c>
    </row>
    <row r="22986" spans="1:7" x14ac:dyDescent="0.25">
      <c r="A22986" s="108" t="str">
        <f t="shared" si="359"/>
        <v>RO_2019_1A3(FS)_NH3</v>
      </c>
      <c r="B22986" s="113" t="s">
        <v>170</v>
      </c>
      <c r="C22986" s="113">
        <v>2019</v>
      </c>
      <c r="D22986" s="113" t="s">
        <v>132</v>
      </c>
      <c r="E22986" s="113" t="s">
        <v>124</v>
      </c>
      <c r="F22986" s="113" t="s">
        <v>200</v>
      </c>
      <c r="G22986" s="113">
        <v>0.96062783254059203</v>
      </c>
    </row>
    <row r="22987" spans="1:7" x14ac:dyDescent="0.25">
      <c r="A22987" s="108" t="str">
        <f t="shared" si="359"/>
        <v>RO_2019_1A3(FS)_PM2.5</v>
      </c>
      <c r="B22987" s="113" t="s">
        <v>170</v>
      </c>
      <c r="C22987" s="113">
        <v>2019</v>
      </c>
      <c r="D22987" s="113" t="s">
        <v>132</v>
      </c>
      <c r="E22987" s="113" t="s">
        <v>203</v>
      </c>
      <c r="F22987" s="113" t="s">
        <v>200</v>
      </c>
      <c r="G22987" s="113">
        <v>4.3166664466987497</v>
      </c>
    </row>
    <row r="22988" spans="1:7" x14ac:dyDescent="0.25">
      <c r="A22988" s="108" t="str">
        <f t="shared" si="359"/>
        <v>RO_2019_3D_NOx</v>
      </c>
      <c r="B22988" s="113" t="s">
        <v>170</v>
      </c>
      <c r="C22988" s="113">
        <v>2019</v>
      </c>
      <c r="D22988" s="113" t="s">
        <v>206</v>
      </c>
      <c r="E22988" s="113" t="s">
        <v>199</v>
      </c>
      <c r="F22988" s="113" t="s">
        <v>200</v>
      </c>
      <c r="G22988" s="113">
        <v>26.635875377138198</v>
      </c>
    </row>
    <row r="22989" spans="1:7" x14ac:dyDescent="0.25">
      <c r="A22989" s="108" t="str">
        <f t="shared" si="359"/>
        <v>RO_2020_NATIONAL TOTAL_NOx</v>
      </c>
      <c r="B22989" s="113" t="s">
        <v>170</v>
      </c>
      <c r="C22989" s="113">
        <v>2020</v>
      </c>
      <c r="D22989" s="113" t="s">
        <v>122</v>
      </c>
      <c r="E22989" s="113" t="s">
        <v>199</v>
      </c>
      <c r="F22989" s="113" t="s">
        <v>200</v>
      </c>
      <c r="G22989" s="113">
        <v>206.16342944459001</v>
      </c>
    </row>
    <row r="22990" spans="1:7" x14ac:dyDescent="0.25">
      <c r="A22990" s="108" t="str">
        <f t="shared" si="359"/>
        <v>RO_2020_NATIONAL TOTAL_NMVOC</v>
      </c>
      <c r="B22990" s="113" t="s">
        <v>170</v>
      </c>
      <c r="C22990" s="113">
        <v>2020</v>
      </c>
      <c r="D22990" s="113" t="s">
        <v>122</v>
      </c>
      <c r="E22990" s="113" t="s">
        <v>123</v>
      </c>
      <c r="F22990" s="113" t="s">
        <v>200</v>
      </c>
      <c r="G22990" s="113">
        <v>253.65479908674399</v>
      </c>
    </row>
    <row r="22991" spans="1:7" x14ac:dyDescent="0.25">
      <c r="A22991" s="108" t="str">
        <f t="shared" si="359"/>
        <v>RO_2020_NATIONAL TOTAL_SOx</v>
      </c>
      <c r="B22991" s="113" t="s">
        <v>170</v>
      </c>
      <c r="C22991" s="113">
        <v>2020</v>
      </c>
      <c r="D22991" s="113" t="s">
        <v>122</v>
      </c>
      <c r="E22991" s="113" t="s">
        <v>201</v>
      </c>
      <c r="F22991" s="113" t="s">
        <v>200</v>
      </c>
      <c r="G22991" s="113">
        <v>60.958114021504201</v>
      </c>
    </row>
    <row r="22992" spans="1:7" x14ac:dyDescent="0.25">
      <c r="A22992" s="108" t="str">
        <f t="shared" si="359"/>
        <v>RO_2020_NATIONAL TOTAL_NH3</v>
      </c>
      <c r="B22992" s="113" t="s">
        <v>170</v>
      </c>
      <c r="C22992" s="113">
        <v>2020</v>
      </c>
      <c r="D22992" s="113" t="s">
        <v>122</v>
      </c>
      <c r="E22992" s="113" t="s">
        <v>124</v>
      </c>
      <c r="F22992" s="113" t="s">
        <v>200</v>
      </c>
      <c r="G22992" s="113">
        <v>155.62973006249101</v>
      </c>
    </row>
    <row r="22993" spans="1:7" x14ac:dyDescent="0.25">
      <c r="A22993" s="108" t="str">
        <f t="shared" si="359"/>
        <v>RO_2020_NATIONAL TOTAL_PM2.5</v>
      </c>
      <c r="B22993" s="113" t="s">
        <v>170</v>
      </c>
      <c r="C22993" s="113">
        <v>2020</v>
      </c>
      <c r="D22993" s="113" t="s">
        <v>122</v>
      </c>
      <c r="E22993" s="113" t="s">
        <v>203</v>
      </c>
      <c r="F22993" s="113" t="s">
        <v>200</v>
      </c>
      <c r="G22993" s="113">
        <v>107.72570977909299</v>
      </c>
    </row>
    <row r="22994" spans="1:7" x14ac:dyDescent="0.25">
      <c r="A22994" s="108" t="str">
        <f t="shared" si="359"/>
        <v>RO_2020_NATIONAL TOTAL_Pb</v>
      </c>
      <c r="B22994" s="113" t="s">
        <v>170</v>
      </c>
      <c r="C22994" s="113">
        <v>2020</v>
      </c>
      <c r="D22994" s="113" t="s">
        <v>122</v>
      </c>
      <c r="E22994" s="113" t="s">
        <v>125</v>
      </c>
      <c r="F22994" s="113" t="s">
        <v>200</v>
      </c>
      <c r="G22994" s="113">
        <v>4.1040257272171997E-2</v>
      </c>
    </row>
    <row r="22995" spans="1:7" x14ac:dyDescent="0.25">
      <c r="A22995" s="108" t="str">
        <f t="shared" si="359"/>
        <v>RO_2020_NATIONAL TOTAL_Cd</v>
      </c>
      <c r="B22995" s="113" t="s">
        <v>170</v>
      </c>
      <c r="C22995" s="113">
        <v>2020</v>
      </c>
      <c r="D22995" s="113" t="s">
        <v>122</v>
      </c>
      <c r="E22995" s="113" t="s">
        <v>126</v>
      </c>
      <c r="F22995" s="113" t="s">
        <v>200</v>
      </c>
      <c r="G22995" s="113">
        <v>2.8993459181800999E-3</v>
      </c>
    </row>
    <row r="22996" spans="1:7" x14ac:dyDescent="0.25">
      <c r="A22996" s="108" t="str">
        <f t="shared" si="359"/>
        <v>RO_2020_NATIONAL TOTAL_Hg</v>
      </c>
      <c r="B22996" s="113" t="s">
        <v>170</v>
      </c>
      <c r="C22996" s="113">
        <v>2020</v>
      </c>
      <c r="D22996" s="113" t="s">
        <v>122</v>
      </c>
      <c r="E22996" s="113" t="s">
        <v>127</v>
      </c>
      <c r="F22996" s="113" t="s">
        <v>200</v>
      </c>
      <c r="G22996" s="113">
        <v>1.5888006133940901E-3</v>
      </c>
    </row>
    <row r="22997" spans="1:7" x14ac:dyDescent="0.25">
      <c r="A22997" s="108" t="str">
        <f t="shared" si="359"/>
        <v>RO_2020_NATIONAL TOTAL_DIOX</v>
      </c>
      <c r="B22997" s="113" t="s">
        <v>170</v>
      </c>
      <c r="C22997" s="113">
        <v>2020</v>
      </c>
      <c r="D22997" s="113" t="s">
        <v>122</v>
      </c>
      <c r="E22997" s="113" t="s">
        <v>128</v>
      </c>
      <c r="F22997" s="113" t="s">
        <v>200</v>
      </c>
      <c r="G22997" s="150">
        <v>1.8370786982747101E-7</v>
      </c>
    </row>
    <row r="22998" spans="1:7" x14ac:dyDescent="0.25">
      <c r="A22998" s="108" t="str">
        <f t="shared" si="359"/>
        <v>RO_2020_NATIONAL TOTAL_PAH</v>
      </c>
      <c r="B22998" s="113" t="s">
        <v>170</v>
      </c>
      <c r="C22998" s="113">
        <v>2020</v>
      </c>
      <c r="D22998" s="113" t="s">
        <v>122</v>
      </c>
      <c r="E22998" s="113" t="s">
        <v>129</v>
      </c>
      <c r="F22998" s="113" t="s">
        <v>200</v>
      </c>
      <c r="G22998" s="113">
        <v>5.4938033838442403E-2</v>
      </c>
    </row>
    <row r="22999" spans="1:7" x14ac:dyDescent="0.25">
      <c r="A22999" s="108" t="str">
        <f t="shared" si="359"/>
        <v>RO_2020_NATIONAL TOTAL_HCB</v>
      </c>
      <c r="B22999" s="113" t="s">
        <v>170</v>
      </c>
      <c r="C22999" s="113">
        <v>2020</v>
      </c>
      <c r="D22999" s="113" t="s">
        <v>122</v>
      </c>
      <c r="E22999" s="113" t="s">
        <v>130</v>
      </c>
      <c r="F22999" s="113" t="s">
        <v>200</v>
      </c>
      <c r="G22999" s="150">
        <v>2.99520106061086E-6</v>
      </c>
    </row>
    <row r="23000" spans="1:7" x14ac:dyDescent="0.25">
      <c r="A23000" s="108" t="str">
        <f t="shared" si="359"/>
        <v>RO_2020_NATIONAL TOTAL_PCB</v>
      </c>
      <c r="B23000" s="113" t="s">
        <v>170</v>
      </c>
      <c r="C23000" s="113">
        <v>2020</v>
      </c>
      <c r="D23000" s="113" t="s">
        <v>122</v>
      </c>
      <c r="E23000" s="113" t="s">
        <v>259</v>
      </c>
      <c r="F23000" s="113" t="s">
        <v>200</v>
      </c>
      <c r="G23000" s="150">
        <v>1.7019268972560601E-5</v>
      </c>
    </row>
    <row r="23001" spans="1:7" x14ac:dyDescent="0.25">
      <c r="A23001" s="108" t="str">
        <f t="shared" si="359"/>
        <v>RO_2020_1A3(FS)_NOx</v>
      </c>
      <c r="B23001" s="113" t="s">
        <v>170</v>
      </c>
      <c r="C23001" s="113">
        <v>2020</v>
      </c>
      <c r="D23001" s="113" t="s">
        <v>132</v>
      </c>
      <c r="E23001" s="113" t="s">
        <v>199</v>
      </c>
      <c r="F23001" s="113" t="s">
        <v>200</v>
      </c>
      <c r="G23001" s="113">
        <v>83.399684812444207</v>
      </c>
    </row>
    <row r="23002" spans="1:7" x14ac:dyDescent="0.25">
      <c r="A23002" s="108" t="str">
        <f t="shared" si="359"/>
        <v>RO_2020_1A3(FS)_NMVOC</v>
      </c>
      <c r="B23002" s="113" t="s">
        <v>170</v>
      </c>
      <c r="C23002" s="113">
        <v>2020</v>
      </c>
      <c r="D23002" s="113" t="s">
        <v>132</v>
      </c>
      <c r="E23002" s="113" t="s">
        <v>123</v>
      </c>
      <c r="F23002" s="113" t="s">
        <v>200</v>
      </c>
      <c r="G23002" s="113">
        <v>18.662250374818399</v>
      </c>
    </row>
    <row r="23003" spans="1:7" x14ac:dyDescent="0.25">
      <c r="A23003" s="108" t="str">
        <f t="shared" si="359"/>
        <v>RO_2020_1A3(FS)_SOx</v>
      </c>
      <c r="B23003" s="113" t="s">
        <v>170</v>
      </c>
      <c r="C23003" s="113">
        <v>2020</v>
      </c>
      <c r="D23003" s="113" t="s">
        <v>132</v>
      </c>
      <c r="E23003" s="113" t="s">
        <v>201</v>
      </c>
      <c r="F23003" s="113" t="s">
        <v>200</v>
      </c>
      <c r="G23003" s="113">
        <v>0.10978283055277099</v>
      </c>
    </row>
    <row r="23004" spans="1:7" x14ac:dyDescent="0.25">
      <c r="A23004" s="108" t="str">
        <f t="shared" si="359"/>
        <v>RO_2020_1A3(FS)_NH3</v>
      </c>
      <c r="B23004" s="113" t="s">
        <v>170</v>
      </c>
      <c r="C23004" s="113">
        <v>2020</v>
      </c>
      <c r="D23004" s="113" t="s">
        <v>132</v>
      </c>
      <c r="E23004" s="113" t="s">
        <v>124</v>
      </c>
      <c r="F23004" s="113" t="s">
        <v>200</v>
      </c>
      <c r="G23004" s="113">
        <v>0.90505901039903902</v>
      </c>
    </row>
    <row r="23005" spans="1:7" x14ac:dyDescent="0.25">
      <c r="A23005" s="108" t="str">
        <f t="shared" si="359"/>
        <v>RO_2020_1A3(FS)_PM2.5</v>
      </c>
      <c r="B23005" s="113" t="s">
        <v>170</v>
      </c>
      <c r="C23005" s="113">
        <v>2020</v>
      </c>
      <c r="D23005" s="113" t="s">
        <v>132</v>
      </c>
      <c r="E23005" s="113" t="s">
        <v>203</v>
      </c>
      <c r="F23005" s="113" t="s">
        <v>200</v>
      </c>
      <c r="G23005" s="113">
        <v>4.1332442976153203</v>
      </c>
    </row>
    <row r="23006" spans="1:7" x14ac:dyDescent="0.25">
      <c r="A23006" s="108" t="str">
        <f t="shared" si="359"/>
        <v>RO_2020_3D_NOx</v>
      </c>
      <c r="B23006" s="113" t="s">
        <v>170</v>
      </c>
      <c r="C23006" s="113">
        <v>2020</v>
      </c>
      <c r="D23006" s="113" t="s">
        <v>206</v>
      </c>
      <c r="E23006" s="113" t="s">
        <v>199</v>
      </c>
      <c r="F23006" s="113" t="s">
        <v>200</v>
      </c>
      <c r="G23006" s="113">
        <v>27.001293068200798</v>
      </c>
    </row>
    <row r="23007" spans="1:7" x14ac:dyDescent="0.25">
      <c r="A23007" s="108" t="str">
        <f t="shared" si="359"/>
        <v>RO_2021_NATIONAL TOTAL_NOx</v>
      </c>
      <c r="B23007" s="113" t="s">
        <v>170</v>
      </c>
      <c r="C23007" s="113">
        <v>2021</v>
      </c>
      <c r="D23007" s="113" t="s">
        <v>122</v>
      </c>
      <c r="E23007" s="113" t="s">
        <v>199</v>
      </c>
      <c r="F23007" s="113" t="s">
        <v>200</v>
      </c>
      <c r="G23007" s="113">
        <v>214.16136548653799</v>
      </c>
    </row>
    <row r="23008" spans="1:7" x14ac:dyDescent="0.25">
      <c r="A23008" s="108" t="str">
        <f t="shared" si="359"/>
        <v>RO_2021_NATIONAL TOTAL_NMVOC</v>
      </c>
      <c r="B23008" s="113" t="s">
        <v>170</v>
      </c>
      <c r="C23008" s="113">
        <v>2021</v>
      </c>
      <c r="D23008" s="113" t="s">
        <v>122</v>
      </c>
      <c r="E23008" s="113" t="s">
        <v>123</v>
      </c>
      <c r="F23008" s="113" t="s">
        <v>200</v>
      </c>
      <c r="G23008" s="113">
        <v>251.14497990101401</v>
      </c>
    </row>
    <row r="23009" spans="1:7" x14ac:dyDescent="0.25">
      <c r="A23009" s="108" t="str">
        <f t="shared" si="359"/>
        <v>RO_2021_NATIONAL TOTAL_SOx</v>
      </c>
      <c r="B23009" s="113" t="s">
        <v>170</v>
      </c>
      <c r="C23009" s="113">
        <v>2021</v>
      </c>
      <c r="D23009" s="113" t="s">
        <v>122</v>
      </c>
      <c r="E23009" s="113" t="s">
        <v>201</v>
      </c>
      <c r="F23009" s="113" t="s">
        <v>200</v>
      </c>
      <c r="G23009" s="113">
        <v>66.343573245148505</v>
      </c>
    </row>
    <row r="23010" spans="1:7" x14ac:dyDescent="0.25">
      <c r="A23010" s="108" t="str">
        <f t="shared" si="359"/>
        <v>RO_2021_NATIONAL TOTAL_NH3</v>
      </c>
      <c r="B23010" s="113" t="s">
        <v>170</v>
      </c>
      <c r="C23010" s="113">
        <v>2021</v>
      </c>
      <c r="D23010" s="113" t="s">
        <v>122</v>
      </c>
      <c r="E23010" s="113" t="s">
        <v>124</v>
      </c>
      <c r="F23010" s="113" t="s">
        <v>200</v>
      </c>
      <c r="G23010" s="113">
        <v>156.81275938602201</v>
      </c>
    </row>
    <row r="23011" spans="1:7" x14ac:dyDescent="0.25">
      <c r="A23011" s="108" t="str">
        <f t="shared" si="359"/>
        <v>RO_2021_NATIONAL TOTAL_PM2.5</v>
      </c>
      <c r="B23011" s="113" t="s">
        <v>170</v>
      </c>
      <c r="C23011" s="113">
        <v>2021</v>
      </c>
      <c r="D23011" s="113" t="s">
        <v>122</v>
      </c>
      <c r="E23011" s="113" t="s">
        <v>203</v>
      </c>
      <c r="F23011" s="113" t="s">
        <v>200</v>
      </c>
      <c r="G23011" s="113">
        <v>113.99366713127699</v>
      </c>
    </row>
    <row r="23012" spans="1:7" x14ac:dyDescent="0.25">
      <c r="A23012" s="108" t="str">
        <f t="shared" si="359"/>
        <v>RO_2021_NATIONAL TOTAL_Pb</v>
      </c>
      <c r="B23012" s="113" t="s">
        <v>170</v>
      </c>
      <c r="C23012" s="113">
        <v>2021</v>
      </c>
      <c r="D23012" s="113" t="s">
        <v>122</v>
      </c>
      <c r="E23012" s="113" t="s">
        <v>125</v>
      </c>
      <c r="F23012" s="113" t="s">
        <v>200</v>
      </c>
      <c r="G23012" s="113">
        <v>4.5847118662387602E-2</v>
      </c>
    </row>
    <row r="23013" spans="1:7" x14ac:dyDescent="0.25">
      <c r="A23013" s="108" t="str">
        <f t="shared" si="359"/>
        <v>RO_2021_NATIONAL TOTAL_Cd</v>
      </c>
      <c r="B23013" s="113" t="s">
        <v>170</v>
      </c>
      <c r="C23013" s="113">
        <v>2021</v>
      </c>
      <c r="D23013" s="113" t="s">
        <v>122</v>
      </c>
      <c r="E23013" s="113" t="s">
        <v>126</v>
      </c>
      <c r="F23013" s="113" t="s">
        <v>200</v>
      </c>
      <c r="G23013" s="113">
        <v>3.1346726142372598E-3</v>
      </c>
    </row>
    <row r="23014" spans="1:7" x14ac:dyDescent="0.25">
      <c r="A23014" s="108" t="str">
        <f t="shared" si="359"/>
        <v>RO_2021_NATIONAL TOTAL_Hg</v>
      </c>
      <c r="B23014" s="113" t="s">
        <v>170</v>
      </c>
      <c r="C23014" s="113">
        <v>2021</v>
      </c>
      <c r="D23014" s="113" t="s">
        <v>122</v>
      </c>
      <c r="E23014" s="113" t="s">
        <v>127</v>
      </c>
      <c r="F23014" s="113" t="s">
        <v>200</v>
      </c>
      <c r="G23014" s="113">
        <v>1.71273148554575E-3</v>
      </c>
    </row>
    <row r="23015" spans="1:7" x14ac:dyDescent="0.25">
      <c r="A23015" s="108" t="str">
        <f t="shared" si="359"/>
        <v>RO_2021_NATIONAL TOTAL_DIOX</v>
      </c>
      <c r="B23015" s="113" t="s">
        <v>170</v>
      </c>
      <c r="C23015" s="113">
        <v>2021</v>
      </c>
      <c r="D23015" s="113" t="s">
        <v>122</v>
      </c>
      <c r="E23015" s="113" t="s">
        <v>128</v>
      </c>
      <c r="F23015" s="113" t="s">
        <v>200</v>
      </c>
      <c r="G23015" s="150">
        <v>2.0952849952940499E-7</v>
      </c>
    </row>
    <row r="23016" spans="1:7" x14ac:dyDescent="0.25">
      <c r="A23016" s="108" t="str">
        <f t="shared" si="359"/>
        <v>RO_2021_NATIONAL TOTAL_PAH</v>
      </c>
      <c r="B23016" s="113" t="s">
        <v>170</v>
      </c>
      <c r="C23016" s="113">
        <v>2021</v>
      </c>
      <c r="D23016" s="113" t="s">
        <v>122</v>
      </c>
      <c r="E23016" s="113" t="s">
        <v>129</v>
      </c>
      <c r="F23016" s="113" t="s">
        <v>200</v>
      </c>
      <c r="G23016" s="113">
        <v>5.8965769164534797E-2</v>
      </c>
    </row>
    <row r="23017" spans="1:7" x14ac:dyDescent="0.25">
      <c r="A23017" s="108" t="str">
        <f t="shared" si="359"/>
        <v>RO_2021_NATIONAL TOTAL_HCB</v>
      </c>
      <c r="B23017" s="113" t="s">
        <v>170</v>
      </c>
      <c r="C23017" s="113">
        <v>2021</v>
      </c>
      <c r="D23017" s="113" t="s">
        <v>122</v>
      </c>
      <c r="E23017" s="113" t="s">
        <v>130</v>
      </c>
      <c r="F23017" s="113" t="s">
        <v>200</v>
      </c>
      <c r="G23017" s="150">
        <v>3.5943804641393201E-6</v>
      </c>
    </row>
    <row r="23018" spans="1:7" x14ac:dyDescent="0.25">
      <c r="A23018" s="108" t="str">
        <f t="shared" si="359"/>
        <v>RO_2021_NATIONAL TOTAL_PCB</v>
      </c>
      <c r="B23018" s="113" t="s">
        <v>170</v>
      </c>
      <c r="C23018" s="113">
        <v>2021</v>
      </c>
      <c r="D23018" s="113" t="s">
        <v>122</v>
      </c>
      <c r="E23018" s="113" t="s">
        <v>259</v>
      </c>
      <c r="F23018" s="113" t="s">
        <v>200</v>
      </c>
      <c r="G23018" s="150">
        <v>1.9791052468107002E-5</v>
      </c>
    </row>
    <row r="23019" spans="1:7" x14ac:dyDescent="0.25">
      <c r="A23019" s="108" t="str">
        <f t="shared" si="359"/>
        <v>RO_2021_1A3(FS)_NOx</v>
      </c>
      <c r="B23019" s="113" t="s">
        <v>170</v>
      </c>
      <c r="C23019" s="113">
        <v>2021</v>
      </c>
      <c r="D23019" s="113" t="s">
        <v>132</v>
      </c>
      <c r="E23019" s="113" t="s">
        <v>199</v>
      </c>
      <c r="F23019" s="113" t="s">
        <v>200</v>
      </c>
      <c r="G23019" s="113">
        <v>84.356269540009706</v>
      </c>
    </row>
    <row r="23020" spans="1:7" x14ac:dyDescent="0.25">
      <c r="A23020" s="108" t="str">
        <f t="shared" si="359"/>
        <v>RO_2021_1A3(FS)_NMVOC</v>
      </c>
      <c r="B23020" s="113" t="s">
        <v>170</v>
      </c>
      <c r="C23020" s="113">
        <v>2021</v>
      </c>
      <c r="D23020" s="113" t="s">
        <v>132</v>
      </c>
      <c r="E23020" s="113" t="s">
        <v>123</v>
      </c>
      <c r="F23020" s="113" t="s">
        <v>200</v>
      </c>
      <c r="G23020" s="113">
        <v>17.905565534570599</v>
      </c>
    </row>
    <row r="23021" spans="1:7" x14ac:dyDescent="0.25">
      <c r="A23021" s="108" t="str">
        <f t="shared" si="359"/>
        <v>RO_2021_1A3(FS)_SOx</v>
      </c>
      <c r="B23021" s="113" t="s">
        <v>170</v>
      </c>
      <c r="C23021" s="113">
        <v>2021</v>
      </c>
      <c r="D23021" s="113" t="s">
        <v>132</v>
      </c>
      <c r="E23021" s="113" t="s">
        <v>201</v>
      </c>
      <c r="F23021" s="113" t="s">
        <v>200</v>
      </c>
      <c r="G23021" s="113">
        <v>0.116514022775197</v>
      </c>
    </row>
    <row r="23022" spans="1:7" x14ac:dyDescent="0.25">
      <c r="A23022" s="108" t="str">
        <f t="shared" si="359"/>
        <v>RO_2021_1A3(FS)_NH3</v>
      </c>
      <c r="B23022" s="113" t="s">
        <v>170</v>
      </c>
      <c r="C23022" s="113">
        <v>2021</v>
      </c>
      <c r="D23022" s="113" t="s">
        <v>132</v>
      </c>
      <c r="E23022" s="113" t="s">
        <v>124</v>
      </c>
      <c r="F23022" s="113" t="s">
        <v>200</v>
      </c>
      <c r="G23022" s="113">
        <v>0.93167405677452397</v>
      </c>
    </row>
    <row r="23023" spans="1:7" x14ac:dyDescent="0.25">
      <c r="A23023" s="108" t="str">
        <f t="shared" si="359"/>
        <v>RO_2021_1A3(FS)_PM2.5</v>
      </c>
      <c r="B23023" s="113" t="s">
        <v>170</v>
      </c>
      <c r="C23023" s="113">
        <v>2021</v>
      </c>
      <c r="D23023" s="113" t="s">
        <v>132</v>
      </c>
      <c r="E23023" s="113" t="s">
        <v>203</v>
      </c>
      <c r="F23023" s="113" t="s">
        <v>200</v>
      </c>
      <c r="G23023" s="113">
        <v>4.33486681279794</v>
      </c>
    </row>
    <row r="23024" spans="1:7" x14ac:dyDescent="0.25">
      <c r="A23024" s="108" t="str">
        <f t="shared" si="359"/>
        <v>RO_2021_3D_NOx</v>
      </c>
      <c r="B23024" s="113" t="s">
        <v>170</v>
      </c>
      <c r="C23024" s="113">
        <v>2021</v>
      </c>
      <c r="D23024" s="113" t="s">
        <v>206</v>
      </c>
      <c r="E23024" s="113" t="s">
        <v>199</v>
      </c>
      <c r="F23024" s="113" t="s">
        <v>200</v>
      </c>
      <c r="G23024" s="113">
        <v>28.617422468175999</v>
      </c>
    </row>
    <row r="23025" spans="1:7" x14ac:dyDescent="0.25">
      <c r="A23025" s="108" t="str">
        <f t="shared" si="359"/>
        <v>RO_2022_NATIONAL TOTAL_NOx</v>
      </c>
      <c r="B23025" s="113" t="s">
        <v>170</v>
      </c>
      <c r="C23025" s="113">
        <v>2022</v>
      </c>
      <c r="D23025" s="113" t="s">
        <v>122</v>
      </c>
      <c r="E23025" s="113" t="s">
        <v>199</v>
      </c>
      <c r="F23025" s="113" t="s">
        <v>200</v>
      </c>
      <c r="G23025" s="113">
        <v>202.89949273841901</v>
      </c>
    </row>
    <row r="23026" spans="1:7" x14ac:dyDescent="0.25">
      <c r="A23026" s="108" t="str">
        <f t="shared" si="359"/>
        <v>RO_2022_NATIONAL TOTAL_NMVOC</v>
      </c>
      <c r="B23026" s="113" t="s">
        <v>170</v>
      </c>
      <c r="C23026" s="113">
        <v>2022</v>
      </c>
      <c r="D23026" s="113" t="s">
        <v>122</v>
      </c>
      <c r="E23026" s="113" t="s">
        <v>123</v>
      </c>
      <c r="F23026" s="113" t="s">
        <v>200</v>
      </c>
      <c r="G23026" s="113">
        <v>235.34432309109101</v>
      </c>
    </row>
    <row r="23027" spans="1:7" x14ac:dyDescent="0.25">
      <c r="A23027" s="108" t="str">
        <f t="shared" si="359"/>
        <v>RO_2022_NATIONAL TOTAL_SOx</v>
      </c>
      <c r="B23027" s="113" t="s">
        <v>170</v>
      </c>
      <c r="C23027" s="113">
        <v>2022</v>
      </c>
      <c r="D23027" s="113" t="s">
        <v>122</v>
      </c>
      <c r="E23027" s="113" t="s">
        <v>201</v>
      </c>
      <c r="F23027" s="113" t="s">
        <v>200</v>
      </c>
      <c r="G23027" s="113">
        <v>46.596087006201202</v>
      </c>
    </row>
    <row r="23028" spans="1:7" x14ac:dyDescent="0.25">
      <c r="A23028" s="108" t="str">
        <f t="shared" si="359"/>
        <v>RO_2022_NATIONAL TOTAL_NH3</v>
      </c>
      <c r="B23028" s="113" t="s">
        <v>170</v>
      </c>
      <c r="C23028" s="113">
        <v>2022</v>
      </c>
      <c r="D23028" s="113" t="s">
        <v>122</v>
      </c>
      <c r="E23028" s="113" t="s">
        <v>124</v>
      </c>
      <c r="F23028" s="113" t="s">
        <v>200</v>
      </c>
      <c r="G23028" s="113">
        <v>149.83987421593901</v>
      </c>
    </row>
    <row r="23029" spans="1:7" x14ac:dyDescent="0.25">
      <c r="A23029" s="108" t="str">
        <f t="shared" si="359"/>
        <v>RO_2022_NATIONAL TOTAL_PM2.5</v>
      </c>
      <c r="B23029" s="113" t="s">
        <v>170</v>
      </c>
      <c r="C23029" s="113">
        <v>2022</v>
      </c>
      <c r="D23029" s="113" t="s">
        <v>122</v>
      </c>
      <c r="E23029" s="113" t="s">
        <v>203</v>
      </c>
      <c r="F23029" s="113" t="s">
        <v>200</v>
      </c>
      <c r="G23029" s="113">
        <v>107.46245914519599</v>
      </c>
    </row>
    <row r="23030" spans="1:7" x14ac:dyDescent="0.25">
      <c r="A23030" s="108" t="str">
        <f t="shared" si="359"/>
        <v>RO_2022_NATIONAL TOTAL_Pb</v>
      </c>
      <c r="B23030" s="113" t="s">
        <v>170</v>
      </c>
      <c r="C23030" s="113">
        <v>2022</v>
      </c>
      <c r="D23030" s="113" t="s">
        <v>122</v>
      </c>
      <c r="E23030" s="113" t="s">
        <v>125</v>
      </c>
      <c r="F23030" s="113" t="s">
        <v>200</v>
      </c>
      <c r="G23030" s="113">
        <v>4.0689886676461E-2</v>
      </c>
    </row>
    <row r="23031" spans="1:7" x14ac:dyDescent="0.25">
      <c r="A23031" s="108" t="str">
        <f t="shared" si="359"/>
        <v>RO_2022_NATIONAL TOTAL_Cd</v>
      </c>
      <c r="B23031" s="113" t="s">
        <v>170</v>
      </c>
      <c r="C23031" s="113">
        <v>2022</v>
      </c>
      <c r="D23031" s="113" t="s">
        <v>122</v>
      </c>
      <c r="E23031" s="113" t="s">
        <v>126</v>
      </c>
      <c r="F23031" s="113" t="s">
        <v>200</v>
      </c>
      <c r="G23031" s="113">
        <v>2.9665952551014298E-3</v>
      </c>
    </row>
    <row r="23032" spans="1:7" x14ac:dyDescent="0.25">
      <c r="A23032" s="108" t="str">
        <f t="shared" si="359"/>
        <v>RO_2022_NATIONAL TOTAL_Hg</v>
      </c>
      <c r="B23032" s="113" t="s">
        <v>170</v>
      </c>
      <c r="C23032" s="113">
        <v>2022</v>
      </c>
      <c r="D23032" s="113" t="s">
        <v>122</v>
      </c>
      <c r="E23032" s="113" t="s">
        <v>127</v>
      </c>
      <c r="F23032" s="113" t="s">
        <v>200</v>
      </c>
      <c r="G23032" s="113">
        <v>1.5545909155347899E-3</v>
      </c>
    </row>
    <row r="23033" spans="1:7" x14ac:dyDescent="0.25">
      <c r="A23033" s="108" t="str">
        <f t="shared" si="359"/>
        <v>RO_2022_NATIONAL TOTAL_DIOX</v>
      </c>
      <c r="B23033" s="113" t="s">
        <v>170</v>
      </c>
      <c r="C23033" s="113">
        <v>2022</v>
      </c>
      <c r="D23033" s="113" t="s">
        <v>122</v>
      </c>
      <c r="E23033" s="113" t="s">
        <v>128</v>
      </c>
      <c r="F23033" s="113" t="s">
        <v>200</v>
      </c>
      <c r="G23033" s="150">
        <v>1.8609801987218E-7</v>
      </c>
    </row>
    <row r="23034" spans="1:7" x14ac:dyDescent="0.25">
      <c r="A23034" s="108" t="str">
        <f t="shared" si="359"/>
        <v>RO_2022_NATIONAL TOTAL_PAH</v>
      </c>
      <c r="B23034" s="113" t="s">
        <v>170</v>
      </c>
      <c r="C23034" s="113">
        <v>2022</v>
      </c>
      <c r="D23034" s="113" t="s">
        <v>122</v>
      </c>
      <c r="E23034" s="113" t="s">
        <v>129</v>
      </c>
      <c r="F23034" s="113" t="s">
        <v>200</v>
      </c>
      <c r="G23034" s="113">
        <v>5.3678362983168103E-2</v>
      </c>
    </row>
    <row r="23035" spans="1:7" x14ac:dyDescent="0.25">
      <c r="A23035" s="108" t="str">
        <f t="shared" si="359"/>
        <v>RO_2022_NATIONAL TOTAL_HCB</v>
      </c>
      <c r="B23035" s="113" t="s">
        <v>170</v>
      </c>
      <c r="C23035" s="113">
        <v>2022</v>
      </c>
      <c r="D23035" s="113" t="s">
        <v>122</v>
      </c>
      <c r="E23035" s="113" t="s">
        <v>130</v>
      </c>
      <c r="F23035" s="113" t="s">
        <v>200</v>
      </c>
      <c r="G23035" s="150">
        <v>3.1340511990368598E-6</v>
      </c>
    </row>
    <row r="23036" spans="1:7" x14ac:dyDescent="0.25">
      <c r="A23036" s="108" t="str">
        <f t="shared" si="359"/>
        <v>RO_2022_NATIONAL TOTAL_PCB</v>
      </c>
      <c r="B23036" s="113" t="s">
        <v>170</v>
      </c>
      <c r="C23036" s="113">
        <v>2022</v>
      </c>
      <c r="D23036" s="113" t="s">
        <v>122</v>
      </c>
      <c r="E23036" s="113" t="s">
        <v>259</v>
      </c>
      <c r="F23036" s="113" t="s">
        <v>200</v>
      </c>
      <c r="G23036" s="150">
        <v>1.5064285569974601E-5</v>
      </c>
    </row>
    <row r="23037" spans="1:7" x14ac:dyDescent="0.25">
      <c r="A23037" s="108" t="str">
        <f t="shared" si="359"/>
        <v>RO_2022_1A3(FS)_NOx</v>
      </c>
      <c r="B23037" s="113" t="s">
        <v>170</v>
      </c>
      <c r="C23037" s="113">
        <v>2022</v>
      </c>
      <c r="D23037" s="113" t="s">
        <v>132</v>
      </c>
      <c r="E23037" s="113" t="s">
        <v>199</v>
      </c>
      <c r="F23037" s="113" t="s">
        <v>200</v>
      </c>
      <c r="G23037" s="113">
        <v>89.724184183955401</v>
      </c>
    </row>
    <row r="23038" spans="1:7" x14ac:dyDescent="0.25">
      <c r="A23038" s="108" t="str">
        <f t="shared" si="359"/>
        <v>RO_2022_1A3(FS)_NMVOC</v>
      </c>
      <c r="B23038" s="113" t="s">
        <v>170</v>
      </c>
      <c r="C23038" s="113">
        <v>2022</v>
      </c>
      <c r="D23038" s="113" t="s">
        <v>132</v>
      </c>
      <c r="E23038" s="113" t="s">
        <v>123</v>
      </c>
      <c r="F23038" s="113" t="s">
        <v>200</v>
      </c>
      <c r="G23038" s="113">
        <v>19.744827184402201</v>
      </c>
    </row>
    <row r="23039" spans="1:7" x14ac:dyDescent="0.25">
      <c r="A23039" s="108" t="str">
        <f t="shared" si="359"/>
        <v>RO_2022_1A3(FS)_SOx</v>
      </c>
      <c r="B23039" s="113" t="s">
        <v>170</v>
      </c>
      <c r="C23039" s="113">
        <v>2022</v>
      </c>
      <c r="D23039" s="113" t="s">
        <v>132</v>
      </c>
      <c r="E23039" s="113" t="s">
        <v>201</v>
      </c>
      <c r="F23039" s="113" t="s">
        <v>200</v>
      </c>
      <c r="G23039" s="113">
        <v>0.126794461665208</v>
      </c>
    </row>
    <row r="23040" spans="1:7" x14ac:dyDescent="0.25">
      <c r="A23040" s="108" t="str">
        <f t="shared" si="359"/>
        <v>RO_2022_1A3(FS)_NH3</v>
      </c>
      <c r="B23040" s="113" t="s">
        <v>170</v>
      </c>
      <c r="C23040" s="113">
        <v>2022</v>
      </c>
      <c r="D23040" s="113" t="s">
        <v>132</v>
      </c>
      <c r="E23040" s="113" t="s">
        <v>124</v>
      </c>
      <c r="F23040" s="113" t="s">
        <v>200</v>
      </c>
      <c r="G23040" s="113">
        <v>0.93930145516598096</v>
      </c>
    </row>
    <row r="23041" spans="1:7" x14ac:dyDescent="0.25">
      <c r="A23041" s="108" t="str">
        <f t="shared" si="359"/>
        <v>RO_2022_1A3(FS)_PM2.5</v>
      </c>
      <c r="B23041" s="113" t="s">
        <v>170</v>
      </c>
      <c r="C23041" s="113">
        <v>2022</v>
      </c>
      <c r="D23041" s="113" t="s">
        <v>132</v>
      </c>
      <c r="E23041" s="113" t="s">
        <v>203</v>
      </c>
      <c r="F23041" s="113" t="s">
        <v>200</v>
      </c>
      <c r="G23041" s="113">
        <v>4.5169723548156</v>
      </c>
    </row>
    <row r="23042" spans="1:7" x14ac:dyDescent="0.25">
      <c r="A23042" s="108" t="str">
        <f t="shared" ref="A23042:A23105" si="360">CONCATENATE(B23042,"_",C23042,"_",D23042,"_",E23042)</f>
        <v>RO_2022_3D_NOx</v>
      </c>
      <c r="B23042" s="113" t="s">
        <v>170</v>
      </c>
      <c r="C23042" s="113">
        <v>2022</v>
      </c>
      <c r="D23042" s="113" t="s">
        <v>206</v>
      </c>
      <c r="E23042" s="113" t="s">
        <v>199</v>
      </c>
      <c r="F23042" s="113" t="s">
        <v>200</v>
      </c>
      <c r="G23042" s="113">
        <v>26.454926398051501</v>
      </c>
    </row>
    <row r="23043" spans="1:7" x14ac:dyDescent="0.25">
      <c r="A23043" s="108" t="str">
        <f t="shared" si="360"/>
        <v>RU_1980_NATIONAL TOTAL_NOx</v>
      </c>
      <c r="B23043" s="113" t="s">
        <v>171</v>
      </c>
      <c r="C23043" s="113">
        <v>1980</v>
      </c>
      <c r="D23043" s="113" t="s">
        <v>122</v>
      </c>
      <c r="E23043" s="113" t="s">
        <v>199</v>
      </c>
      <c r="F23043" s="113" t="s">
        <v>200</v>
      </c>
      <c r="G23043" s="113">
        <v>1734</v>
      </c>
    </row>
    <row r="23044" spans="1:7" x14ac:dyDescent="0.25">
      <c r="A23044" s="108" t="str">
        <f t="shared" si="360"/>
        <v>RU_1980_NATIONAL TOTAL_NMVOC</v>
      </c>
      <c r="B23044" s="113" t="s">
        <v>171</v>
      </c>
      <c r="C23044" s="113">
        <v>1980</v>
      </c>
      <c r="D23044" s="113" t="s">
        <v>122</v>
      </c>
      <c r="E23044" s="113" t="s">
        <v>123</v>
      </c>
      <c r="F23044" s="113" t="s">
        <v>200</v>
      </c>
      <c r="G23044" s="113">
        <v>2843</v>
      </c>
    </row>
    <row r="23045" spans="1:7" x14ac:dyDescent="0.25">
      <c r="A23045" s="108" t="str">
        <f t="shared" si="360"/>
        <v>RU_1980_NATIONAL TOTAL_SOx</v>
      </c>
      <c r="B23045" s="113" t="s">
        <v>171</v>
      </c>
      <c r="C23045" s="113">
        <v>1980</v>
      </c>
      <c r="D23045" s="113" t="s">
        <v>122</v>
      </c>
      <c r="E23045" s="113" t="s">
        <v>201</v>
      </c>
      <c r="F23045" s="113" t="s">
        <v>200</v>
      </c>
      <c r="G23045" s="113">
        <v>7323</v>
      </c>
    </row>
    <row r="23046" spans="1:7" x14ac:dyDescent="0.25">
      <c r="A23046" s="108" t="str">
        <f t="shared" si="360"/>
        <v>RU_1980_NATIONAL TOTAL_NH3</v>
      </c>
      <c r="B23046" s="113" t="s">
        <v>171</v>
      </c>
      <c r="C23046" s="113">
        <v>1980</v>
      </c>
      <c r="D23046" s="113" t="s">
        <v>122</v>
      </c>
      <c r="E23046" s="113" t="s">
        <v>124</v>
      </c>
      <c r="F23046" s="113" t="s">
        <v>200</v>
      </c>
      <c r="G23046" s="113">
        <v>1189</v>
      </c>
    </row>
    <row r="23047" spans="1:7" x14ac:dyDescent="0.25">
      <c r="A23047" s="108" t="str">
        <f t="shared" si="360"/>
        <v>RU_1981_NATIONAL TOTAL_NOx</v>
      </c>
      <c r="B23047" s="113" t="s">
        <v>171</v>
      </c>
      <c r="C23047" s="113">
        <v>1981</v>
      </c>
      <c r="D23047" s="113" t="s">
        <v>122</v>
      </c>
      <c r="E23047" s="113" t="s">
        <v>199</v>
      </c>
      <c r="F23047" s="113" t="s">
        <v>200</v>
      </c>
      <c r="G23047" s="113">
        <v>1915</v>
      </c>
    </row>
    <row r="23048" spans="1:7" x14ac:dyDescent="0.25">
      <c r="A23048" s="108" t="str">
        <f t="shared" si="360"/>
        <v>RU_1981_NATIONAL TOTAL_NMVOC</v>
      </c>
      <c r="B23048" s="113" t="s">
        <v>171</v>
      </c>
      <c r="C23048" s="113">
        <v>1981</v>
      </c>
      <c r="D23048" s="113" t="s">
        <v>122</v>
      </c>
      <c r="E23048" s="113" t="s">
        <v>123</v>
      </c>
      <c r="F23048" s="113" t="s">
        <v>200</v>
      </c>
      <c r="G23048" s="113">
        <v>2843</v>
      </c>
    </row>
    <row r="23049" spans="1:7" x14ac:dyDescent="0.25">
      <c r="A23049" s="108" t="str">
        <f t="shared" si="360"/>
        <v>RU_1981_NATIONAL TOTAL_SOx</v>
      </c>
      <c r="B23049" s="113" t="s">
        <v>171</v>
      </c>
      <c r="C23049" s="113">
        <v>1981</v>
      </c>
      <c r="D23049" s="113" t="s">
        <v>122</v>
      </c>
      <c r="E23049" s="113" t="s">
        <v>201</v>
      </c>
      <c r="F23049" s="113" t="s">
        <v>200</v>
      </c>
      <c r="G23049" s="113">
        <v>7110</v>
      </c>
    </row>
    <row r="23050" spans="1:7" x14ac:dyDescent="0.25">
      <c r="A23050" s="108" t="str">
        <f t="shared" si="360"/>
        <v>RU_1981_NATIONAL TOTAL_NH3</v>
      </c>
      <c r="B23050" s="113" t="s">
        <v>171</v>
      </c>
      <c r="C23050" s="113">
        <v>1981</v>
      </c>
      <c r="D23050" s="113" t="s">
        <v>122</v>
      </c>
      <c r="E23050" s="113" t="s">
        <v>124</v>
      </c>
      <c r="F23050" s="113" t="s">
        <v>200</v>
      </c>
      <c r="G23050" s="113">
        <v>1192</v>
      </c>
    </row>
    <row r="23051" spans="1:7" x14ac:dyDescent="0.25">
      <c r="A23051" s="108" t="str">
        <f t="shared" si="360"/>
        <v>RU_1982_NATIONAL TOTAL_NOx</v>
      </c>
      <c r="B23051" s="113" t="s">
        <v>171</v>
      </c>
      <c r="C23051" s="113">
        <v>1982</v>
      </c>
      <c r="D23051" s="113" t="s">
        <v>122</v>
      </c>
      <c r="E23051" s="113" t="s">
        <v>199</v>
      </c>
      <c r="F23051" s="113" t="s">
        <v>200</v>
      </c>
      <c r="G23051" s="113">
        <v>2002</v>
      </c>
    </row>
    <row r="23052" spans="1:7" x14ac:dyDescent="0.25">
      <c r="A23052" s="108" t="str">
        <f t="shared" si="360"/>
        <v>RU_1982_NATIONAL TOTAL_NMVOC</v>
      </c>
      <c r="B23052" s="113" t="s">
        <v>171</v>
      </c>
      <c r="C23052" s="113">
        <v>1982</v>
      </c>
      <c r="D23052" s="113" t="s">
        <v>122</v>
      </c>
      <c r="E23052" s="113" t="s">
        <v>123</v>
      </c>
      <c r="F23052" s="113" t="s">
        <v>200</v>
      </c>
      <c r="G23052" s="113">
        <v>2582</v>
      </c>
    </row>
    <row r="23053" spans="1:7" x14ac:dyDescent="0.25">
      <c r="A23053" s="108" t="str">
        <f t="shared" si="360"/>
        <v>RU_1982_NATIONAL TOTAL_SOx</v>
      </c>
      <c r="B23053" s="113" t="s">
        <v>171</v>
      </c>
      <c r="C23053" s="113">
        <v>1982</v>
      </c>
      <c r="D23053" s="113" t="s">
        <v>122</v>
      </c>
      <c r="E23053" s="113" t="s">
        <v>201</v>
      </c>
      <c r="F23053" s="113" t="s">
        <v>200</v>
      </c>
      <c r="G23053" s="113">
        <v>7252</v>
      </c>
    </row>
    <row r="23054" spans="1:7" x14ac:dyDescent="0.25">
      <c r="A23054" s="108" t="str">
        <f t="shared" si="360"/>
        <v>RU_1982_NATIONAL TOTAL_NH3</v>
      </c>
      <c r="B23054" s="113" t="s">
        <v>171</v>
      </c>
      <c r="C23054" s="113">
        <v>1982</v>
      </c>
      <c r="D23054" s="113" t="s">
        <v>122</v>
      </c>
      <c r="E23054" s="113" t="s">
        <v>124</v>
      </c>
      <c r="F23054" s="113" t="s">
        <v>200</v>
      </c>
      <c r="G23054" s="113">
        <v>1214</v>
      </c>
    </row>
    <row r="23055" spans="1:7" x14ac:dyDescent="0.25">
      <c r="A23055" s="108" t="str">
        <f t="shared" si="360"/>
        <v>RU_1983_NATIONAL TOTAL_NOx</v>
      </c>
      <c r="B23055" s="113" t="s">
        <v>171</v>
      </c>
      <c r="C23055" s="113">
        <v>1983</v>
      </c>
      <c r="D23055" s="113" t="s">
        <v>122</v>
      </c>
      <c r="E23055" s="113" t="s">
        <v>199</v>
      </c>
      <c r="F23055" s="113" t="s">
        <v>200</v>
      </c>
      <c r="G23055" s="113">
        <v>1976</v>
      </c>
    </row>
    <row r="23056" spans="1:7" x14ac:dyDescent="0.25">
      <c r="A23056" s="108" t="str">
        <f t="shared" si="360"/>
        <v>RU_1983_NATIONAL TOTAL_NMVOC</v>
      </c>
      <c r="B23056" s="113" t="s">
        <v>171</v>
      </c>
      <c r="C23056" s="113">
        <v>1983</v>
      </c>
      <c r="D23056" s="113" t="s">
        <v>122</v>
      </c>
      <c r="E23056" s="113" t="s">
        <v>123</v>
      </c>
      <c r="F23056" s="113" t="s">
        <v>200</v>
      </c>
      <c r="G23056" s="113">
        <v>2444</v>
      </c>
    </row>
    <row r="23057" spans="1:7" x14ac:dyDescent="0.25">
      <c r="A23057" s="108" t="str">
        <f t="shared" si="360"/>
        <v>RU_1983_NATIONAL TOTAL_SOx</v>
      </c>
      <c r="B23057" s="113" t="s">
        <v>171</v>
      </c>
      <c r="C23057" s="113">
        <v>1983</v>
      </c>
      <c r="D23057" s="113" t="s">
        <v>122</v>
      </c>
      <c r="E23057" s="113" t="s">
        <v>201</v>
      </c>
      <c r="F23057" s="113" t="s">
        <v>200</v>
      </c>
      <c r="G23057" s="113">
        <v>7095</v>
      </c>
    </row>
    <row r="23058" spans="1:7" x14ac:dyDescent="0.25">
      <c r="A23058" s="108" t="str">
        <f t="shared" si="360"/>
        <v>RU_1983_NATIONAL TOTAL_NH3</v>
      </c>
      <c r="B23058" s="113" t="s">
        <v>171</v>
      </c>
      <c r="C23058" s="113">
        <v>1983</v>
      </c>
      <c r="D23058" s="113" t="s">
        <v>122</v>
      </c>
      <c r="E23058" s="113" t="s">
        <v>124</v>
      </c>
      <c r="F23058" s="113" t="s">
        <v>200</v>
      </c>
      <c r="G23058" s="113">
        <v>1245</v>
      </c>
    </row>
    <row r="23059" spans="1:7" x14ac:dyDescent="0.25">
      <c r="A23059" s="108" t="str">
        <f t="shared" si="360"/>
        <v>RU_1984_NATIONAL TOTAL_NOx</v>
      </c>
      <c r="B23059" s="113" t="s">
        <v>171</v>
      </c>
      <c r="C23059" s="113">
        <v>1984</v>
      </c>
      <c r="D23059" s="113" t="s">
        <v>122</v>
      </c>
      <c r="E23059" s="113" t="s">
        <v>199</v>
      </c>
      <c r="F23059" s="113" t="s">
        <v>200</v>
      </c>
      <c r="G23059" s="113">
        <v>1879</v>
      </c>
    </row>
    <row r="23060" spans="1:7" x14ac:dyDescent="0.25">
      <c r="A23060" s="108" t="str">
        <f t="shared" si="360"/>
        <v>RU_1984_NATIONAL TOTAL_NMVOC</v>
      </c>
      <c r="B23060" s="113" t="s">
        <v>171</v>
      </c>
      <c r="C23060" s="113">
        <v>1984</v>
      </c>
      <c r="D23060" s="113" t="s">
        <v>122</v>
      </c>
      <c r="E23060" s="113" t="s">
        <v>123</v>
      </c>
      <c r="F23060" s="113" t="s">
        <v>200</v>
      </c>
      <c r="G23060" s="113">
        <v>2390</v>
      </c>
    </row>
    <row r="23061" spans="1:7" x14ac:dyDescent="0.25">
      <c r="A23061" s="108" t="str">
        <f t="shared" si="360"/>
        <v>RU_1984_NATIONAL TOTAL_SOx</v>
      </c>
      <c r="B23061" s="113" t="s">
        <v>171</v>
      </c>
      <c r="C23061" s="113">
        <v>1984</v>
      </c>
      <c r="D23061" s="113" t="s">
        <v>122</v>
      </c>
      <c r="E23061" s="113" t="s">
        <v>201</v>
      </c>
      <c r="F23061" s="113" t="s">
        <v>200</v>
      </c>
      <c r="G23061" s="113">
        <v>6663</v>
      </c>
    </row>
    <row r="23062" spans="1:7" x14ac:dyDescent="0.25">
      <c r="A23062" s="108" t="str">
        <f t="shared" si="360"/>
        <v>RU_1984_NATIONAL TOTAL_NH3</v>
      </c>
      <c r="B23062" s="113" t="s">
        <v>171</v>
      </c>
      <c r="C23062" s="113">
        <v>1984</v>
      </c>
      <c r="D23062" s="113" t="s">
        <v>122</v>
      </c>
      <c r="E23062" s="113" t="s">
        <v>124</v>
      </c>
      <c r="F23062" s="113" t="s">
        <v>200</v>
      </c>
      <c r="G23062" s="113">
        <v>1247</v>
      </c>
    </row>
    <row r="23063" spans="1:7" x14ac:dyDescent="0.25">
      <c r="A23063" s="108" t="str">
        <f t="shared" si="360"/>
        <v>RU_1985_NATIONAL TOTAL_NOx</v>
      </c>
      <c r="B23063" s="113" t="s">
        <v>171</v>
      </c>
      <c r="C23063" s="113">
        <v>1985</v>
      </c>
      <c r="D23063" s="113" t="s">
        <v>122</v>
      </c>
      <c r="E23063" s="113" t="s">
        <v>199</v>
      </c>
      <c r="F23063" s="113" t="s">
        <v>200</v>
      </c>
      <c r="G23063" s="113">
        <v>1903</v>
      </c>
    </row>
    <row r="23064" spans="1:7" x14ac:dyDescent="0.25">
      <c r="A23064" s="108" t="str">
        <f t="shared" si="360"/>
        <v>RU_1985_NATIONAL TOTAL_NMVOC</v>
      </c>
      <c r="B23064" s="113" t="s">
        <v>171</v>
      </c>
      <c r="C23064" s="113">
        <v>1985</v>
      </c>
      <c r="D23064" s="113" t="s">
        <v>122</v>
      </c>
      <c r="E23064" s="113" t="s">
        <v>123</v>
      </c>
      <c r="F23064" s="113" t="s">
        <v>200</v>
      </c>
      <c r="G23064" s="113">
        <v>2496</v>
      </c>
    </row>
    <row r="23065" spans="1:7" x14ac:dyDescent="0.25">
      <c r="A23065" s="108" t="str">
        <f t="shared" si="360"/>
        <v>RU_1985_NATIONAL TOTAL_SOx</v>
      </c>
      <c r="B23065" s="113" t="s">
        <v>171</v>
      </c>
      <c r="C23065" s="113">
        <v>1985</v>
      </c>
      <c r="D23065" s="113" t="s">
        <v>122</v>
      </c>
      <c r="E23065" s="113" t="s">
        <v>201</v>
      </c>
      <c r="F23065" s="113" t="s">
        <v>200</v>
      </c>
      <c r="G23065" s="113">
        <v>6350</v>
      </c>
    </row>
    <row r="23066" spans="1:7" x14ac:dyDescent="0.25">
      <c r="A23066" s="108" t="str">
        <f t="shared" si="360"/>
        <v>RU_1985_NATIONAL TOTAL_NH3</v>
      </c>
      <c r="B23066" s="113" t="s">
        <v>171</v>
      </c>
      <c r="C23066" s="113">
        <v>1985</v>
      </c>
      <c r="D23066" s="113" t="s">
        <v>122</v>
      </c>
      <c r="E23066" s="113" t="s">
        <v>124</v>
      </c>
      <c r="F23066" s="113" t="s">
        <v>200</v>
      </c>
      <c r="G23066" s="113">
        <v>1239</v>
      </c>
    </row>
    <row r="23067" spans="1:7" x14ac:dyDescent="0.25">
      <c r="A23067" s="108" t="str">
        <f t="shared" si="360"/>
        <v>RU_1986_NATIONAL TOTAL_NOx</v>
      </c>
      <c r="B23067" s="113" t="s">
        <v>171</v>
      </c>
      <c r="C23067" s="113">
        <v>1986</v>
      </c>
      <c r="D23067" s="113" t="s">
        <v>122</v>
      </c>
      <c r="E23067" s="113" t="s">
        <v>199</v>
      </c>
      <c r="F23067" s="113" t="s">
        <v>200</v>
      </c>
      <c r="G23067" s="113">
        <v>1871</v>
      </c>
    </row>
    <row r="23068" spans="1:7" x14ac:dyDescent="0.25">
      <c r="A23068" s="108" t="str">
        <f t="shared" si="360"/>
        <v>RU_1986_NATIONAL TOTAL_NMVOC</v>
      </c>
      <c r="B23068" s="113" t="s">
        <v>171</v>
      </c>
      <c r="C23068" s="113">
        <v>1986</v>
      </c>
      <c r="D23068" s="113" t="s">
        <v>122</v>
      </c>
      <c r="E23068" s="113" t="s">
        <v>123</v>
      </c>
      <c r="F23068" s="113" t="s">
        <v>200</v>
      </c>
      <c r="G23068" s="113">
        <v>2338</v>
      </c>
    </row>
    <row r="23069" spans="1:7" x14ac:dyDescent="0.25">
      <c r="A23069" s="108" t="str">
        <f t="shared" si="360"/>
        <v>RU_1986_NATIONAL TOTAL_SOx</v>
      </c>
      <c r="B23069" s="113" t="s">
        <v>171</v>
      </c>
      <c r="C23069" s="113">
        <v>1986</v>
      </c>
      <c r="D23069" s="113" t="s">
        <v>122</v>
      </c>
      <c r="E23069" s="113" t="s">
        <v>201</v>
      </c>
      <c r="F23069" s="113" t="s">
        <v>200</v>
      </c>
      <c r="G23069" s="113">
        <v>5880</v>
      </c>
    </row>
    <row r="23070" spans="1:7" x14ac:dyDescent="0.25">
      <c r="A23070" s="108" t="str">
        <f t="shared" si="360"/>
        <v>RU_1986_NATIONAL TOTAL_NH3</v>
      </c>
      <c r="B23070" s="113" t="s">
        <v>171</v>
      </c>
      <c r="C23070" s="113">
        <v>1986</v>
      </c>
      <c r="D23070" s="113" t="s">
        <v>122</v>
      </c>
      <c r="E23070" s="113" t="s">
        <v>124</v>
      </c>
      <c r="F23070" s="113" t="s">
        <v>200</v>
      </c>
      <c r="G23070" s="113">
        <v>1286</v>
      </c>
    </row>
    <row r="23071" spans="1:7" x14ac:dyDescent="0.25">
      <c r="A23071" s="108" t="str">
        <f t="shared" si="360"/>
        <v>RU_1987_NATIONAL TOTAL_NOx</v>
      </c>
      <c r="B23071" s="113" t="s">
        <v>171</v>
      </c>
      <c r="C23071" s="113">
        <v>1987</v>
      </c>
      <c r="D23071" s="113" t="s">
        <v>122</v>
      </c>
      <c r="E23071" s="113" t="s">
        <v>199</v>
      </c>
      <c r="F23071" s="113" t="s">
        <v>200</v>
      </c>
      <c r="G23071" s="113">
        <v>3411</v>
      </c>
    </row>
    <row r="23072" spans="1:7" x14ac:dyDescent="0.25">
      <c r="A23072" s="108" t="str">
        <f t="shared" si="360"/>
        <v>RU_1987_NATIONAL TOTAL_NMVOC</v>
      </c>
      <c r="B23072" s="113" t="s">
        <v>171</v>
      </c>
      <c r="C23072" s="113">
        <v>1987</v>
      </c>
      <c r="D23072" s="113" t="s">
        <v>122</v>
      </c>
      <c r="E23072" s="113" t="s">
        <v>123</v>
      </c>
      <c r="F23072" s="113" t="s">
        <v>200</v>
      </c>
      <c r="G23072" s="113">
        <v>3410</v>
      </c>
    </row>
    <row r="23073" spans="1:7" x14ac:dyDescent="0.25">
      <c r="A23073" s="108" t="str">
        <f t="shared" si="360"/>
        <v>RU_1987_NATIONAL TOTAL_SOx</v>
      </c>
      <c r="B23073" s="113" t="s">
        <v>171</v>
      </c>
      <c r="C23073" s="113">
        <v>1987</v>
      </c>
      <c r="D23073" s="113" t="s">
        <v>122</v>
      </c>
      <c r="E23073" s="113" t="s">
        <v>201</v>
      </c>
      <c r="F23073" s="113" t="s">
        <v>200</v>
      </c>
      <c r="G23073" s="113">
        <v>5806</v>
      </c>
    </row>
    <row r="23074" spans="1:7" x14ac:dyDescent="0.25">
      <c r="A23074" s="108" t="str">
        <f t="shared" si="360"/>
        <v>RU_1987_NATIONAL TOTAL_NH3</v>
      </c>
      <c r="B23074" s="113" t="s">
        <v>171</v>
      </c>
      <c r="C23074" s="113">
        <v>1987</v>
      </c>
      <c r="D23074" s="113" t="s">
        <v>122</v>
      </c>
      <c r="E23074" s="113" t="s">
        <v>124</v>
      </c>
      <c r="F23074" s="113" t="s">
        <v>200</v>
      </c>
      <c r="G23074" s="113">
        <v>1277</v>
      </c>
    </row>
    <row r="23075" spans="1:7" x14ac:dyDescent="0.25">
      <c r="A23075" s="108" t="str">
        <f t="shared" si="360"/>
        <v>RU_1988_NATIONAL TOTAL_NOx</v>
      </c>
      <c r="B23075" s="113" t="s">
        <v>171</v>
      </c>
      <c r="C23075" s="113">
        <v>1988</v>
      </c>
      <c r="D23075" s="113" t="s">
        <v>122</v>
      </c>
      <c r="E23075" s="113" t="s">
        <v>199</v>
      </c>
      <c r="F23075" s="113" t="s">
        <v>200</v>
      </c>
      <c r="G23075" s="113">
        <v>3287</v>
      </c>
    </row>
    <row r="23076" spans="1:7" x14ac:dyDescent="0.25">
      <c r="A23076" s="108" t="str">
        <f t="shared" si="360"/>
        <v>RU_1988_NATIONAL TOTAL_NMVOC</v>
      </c>
      <c r="B23076" s="113" t="s">
        <v>171</v>
      </c>
      <c r="C23076" s="113">
        <v>1988</v>
      </c>
      <c r="D23076" s="113" t="s">
        <v>122</v>
      </c>
      <c r="E23076" s="113" t="s">
        <v>123</v>
      </c>
      <c r="F23076" s="113" t="s">
        <v>200</v>
      </c>
      <c r="G23076" s="113">
        <v>3396</v>
      </c>
    </row>
    <row r="23077" spans="1:7" x14ac:dyDescent="0.25">
      <c r="A23077" s="108" t="str">
        <f t="shared" si="360"/>
        <v>RU_1988_NATIONAL TOTAL_SOx</v>
      </c>
      <c r="B23077" s="113" t="s">
        <v>171</v>
      </c>
      <c r="C23077" s="113">
        <v>1988</v>
      </c>
      <c r="D23077" s="113" t="s">
        <v>122</v>
      </c>
      <c r="E23077" s="113" t="s">
        <v>201</v>
      </c>
      <c r="F23077" s="113" t="s">
        <v>200</v>
      </c>
      <c r="G23077" s="113">
        <v>5333</v>
      </c>
    </row>
    <row r="23078" spans="1:7" x14ac:dyDescent="0.25">
      <c r="A23078" s="108" t="str">
        <f t="shared" si="360"/>
        <v>RU_1988_NATIONAL TOTAL_NH3</v>
      </c>
      <c r="B23078" s="113" t="s">
        <v>171</v>
      </c>
      <c r="C23078" s="113">
        <v>1988</v>
      </c>
      <c r="D23078" s="113" t="s">
        <v>122</v>
      </c>
      <c r="E23078" s="113" t="s">
        <v>124</v>
      </c>
      <c r="F23078" s="113" t="s">
        <v>200</v>
      </c>
      <c r="G23078" s="113">
        <v>1269</v>
      </c>
    </row>
    <row r="23079" spans="1:7" x14ac:dyDescent="0.25">
      <c r="A23079" s="108" t="str">
        <f t="shared" si="360"/>
        <v>RU_1989_NATIONAL TOTAL_NOx</v>
      </c>
      <c r="B23079" s="113" t="s">
        <v>171</v>
      </c>
      <c r="C23079" s="113">
        <v>1989</v>
      </c>
      <c r="D23079" s="113" t="s">
        <v>122</v>
      </c>
      <c r="E23079" s="113" t="s">
        <v>199</v>
      </c>
      <c r="F23079" s="113" t="s">
        <v>200</v>
      </c>
      <c r="G23079" s="113">
        <v>3335</v>
      </c>
    </row>
    <row r="23080" spans="1:7" x14ac:dyDescent="0.25">
      <c r="A23080" s="108" t="str">
        <f t="shared" si="360"/>
        <v>RU_1989_NATIONAL TOTAL_NMVOC</v>
      </c>
      <c r="B23080" s="113" t="s">
        <v>171</v>
      </c>
      <c r="C23080" s="113">
        <v>1989</v>
      </c>
      <c r="D23080" s="113" t="s">
        <v>122</v>
      </c>
      <c r="E23080" s="113" t="s">
        <v>123</v>
      </c>
      <c r="F23080" s="113" t="s">
        <v>200</v>
      </c>
      <c r="G23080" s="113">
        <v>3444</v>
      </c>
    </row>
    <row r="23081" spans="1:7" x14ac:dyDescent="0.25">
      <c r="A23081" s="108" t="str">
        <f t="shared" si="360"/>
        <v>RU_1989_NATIONAL TOTAL_SOx</v>
      </c>
      <c r="B23081" s="113" t="s">
        <v>171</v>
      </c>
      <c r="C23081" s="113">
        <v>1989</v>
      </c>
      <c r="D23081" s="113" t="s">
        <v>122</v>
      </c>
      <c r="E23081" s="113" t="s">
        <v>201</v>
      </c>
      <c r="F23081" s="113" t="s">
        <v>200</v>
      </c>
      <c r="G23081" s="113">
        <v>4875</v>
      </c>
    </row>
    <row r="23082" spans="1:7" x14ac:dyDescent="0.25">
      <c r="A23082" s="108" t="str">
        <f t="shared" si="360"/>
        <v>RU_1989_NATIONAL TOTAL_NH3</v>
      </c>
      <c r="B23082" s="113" t="s">
        <v>171</v>
      </c>
      <c r="C23082" s="113">
        <v>1989</v>
      </c>
      <c r="D23082" s="113" t="s">
        <v>122</v>
      </c>
      <c r="E23082" s="113" t="s">
        <v>124</v>
      </c>
      <c r="F23082" s="113" t="s">
        <v>200</v>
      </c>
      <c r="G23082" s="113">
        <v>1258</v>
      </c>
    </row>
    <row r="23083" spans="1:7" x14ac:dyDescent="0.25">
      <c r="A23083" s="108" t="str">
        <f t="shared" si="360"/>
        <v>RU_1990_NATIONAL TOTAL_NOx</v>
      </c>
      <c r="B23083" s="113" t="s">
        <v>171</v>
      </c>
      <c r="C23083" s="113">
        <v>1990</v>
      </c>
      <c r="D23083" s="113" t="s">
        <v>122</v>
      </c>
      <c r="E23083" s="113" t="s">
        <v>199</v>
      </c>
      <c r="F23083" s="113" t="s">
        <v>200</v>
      </c>
      <c r="G23083" s="113">
        <v>3600</v>
      </c>
    </row>
    <row r="23084" spans="1:7" x14ac:dyDescent="0.25">
      <c r="A23084" s="108" t="str">
        <f t="shared" si="360"/>
        <v>RU_1990_NATIONAL TOTAL_NMVOC</v>
      </c>
      <c r="B23084" s="113" t="s">
        <v>171</v>
      </c>
      <c r="C23084" s="113">
        <v>1990</v>
      </c>
      <c r="D23084" s="113" t="s">
        <v>122</v>
      </c>
      <c r="E23084" s="113" t="s">
        <v>123</v>
      </c>
      <c r="F23084" s="113" t="s">
        <v>200</v>
      </c>
      <c r="G23084" s="113">
        <v>3668</v>
      </c>
    </row>
    <row r="23085" spans="1:7" x14ac:dyDescent="0.25">
      <c r="A23085" s="108" t="str">
        <f t="shared" si="360"/>
        <v>RU_1990_NATIONAL TOTAL_SOx</v>
      </c>
      <c r="B23085" s="113" t="s">
        <v>171</v>
      </c>
      <c r="C23085" s="113">
        <v>1990</v>
      </c>
      <c r="D23085" s="113" t="s">
        <v>122</v>
      </c>
      <c r="E23085" s="113" t="s">
        <v>201</v>
      </c>
      <c r="F23085" s="113" t="s">
        <v>200</v>
      </c>
      <c r="G23085" s="113">
        <v>4671</v>
      </c>
    </row>
    <row r="23086" spans="1:7" x14ac:dyDescent="0.25">
      <c r="A23086" s="108" t="str">
        <f t="shared" si="360"/>
        <v>RU_1990_NATIONAL TOTAL_NH3</v>
      </c>
      <c r="B23086" s="113" t="s">
        <v>171</v>
      </c>
      <c r="C23086" s="113">
        <v>1990</v>
      </c>
      <c r="D23086" s="113" t="s">
        <v>122</v>
      </c>
      <c r="E23086" s="113" t="s">
        <v>124</v>
      </c>
      <c r="F23086" s="113" t="s">
        <v>200</v>
      </c>
      <c r="G23086" s="113">
        <v>1191</v>
      </c>
    </row>
    <row r="23087" spans="1:7" x14ac:dyDescent="0.25">
      <c r="A23087" s="108" t="str">
        <f t="shared" si="360"/>
        <v>RU_1990_NATIONAL TOTAL_Pb</v>
      </c>
      <c r="B23087" s="113" t="s">
        <v>171</v>
      </c>
      <c r="C23087" s="113">
        <v>1990</v>
      </c>
      <c r="D23087" s="113" t="s">
        <v>122</v>
      </c>
      <c r="E23087" s="113" t="s">
        <v>125</v>
      </c>
      <c r="F23087" s="113" t="s">
        <v>200</v>
      </c>
      <c r="G23087" s="113">
        <v>3.5910000000000002</v>
      </c>
    </row>
    <row r="23088" spans="1:7" x14ac:dyDescent="0.25">
      <c r="A23088" s="108" t="str">
        <f t="shared" si="360"/>
        <v>RU_1990_NATIONAL TOTAL_Cd</v>
      </c>
      <c r="B23088" s="113" t="s">
        <v>171</v>
      </c>
      <c r="C23088" s="113">
        <v>1990</v>
      </c>
      <c r="D23088" s="113" t="s">
        <v>122</v>
      </c>
      <c r="E23088" s="113" t="s">
        <v>126</v>
      </c>
      <c r="F23088" s="113" t="s">
        <v>200</v>
      </c>
      <c r="G23088" s="113">
        <v>7.9399999999999998E-2</v>
      </c>
    </row>
    <row r="23089" spans="1:7" x14ac:dyDescent="0.25">
      <c r="A23089" s="108" t="str">
        <f t="shared" si="360"/>
        <v>RU_1990_NATIONAL TOTAL_Hg</v>
      </c>
      <c r="B23089" s="113" t="s">
        <v>171</v>
      </c>
      <c r="C23089" s="113">
        <v>1990</v>
      </c>
      <c r="D23089" s="113" t="s">
        <v>122</v>
      </c>
      <c r="E23089" s="113" t="s">
        <v>127</v>
      </c>
      <c r="F23089" s="113" t="s">
        <v>200</v>
      </c>
      <c r="G23089" s="113">
        <v>1.5599999999999999E-2</v>
      </c>
    </row>
    <row r="23090" spans="1:7" x14ac:dyDescent="0.25">
      <c r="A23090" s="108" t="str">
        <f t="shared" si="360"/>
        <v>RU_1990_NATIONAL TOTAL_DIOX</v>
      </c>
      <c r="B23090" s="113" t="s">
        <v>171</v>
      </c>
      <c r="C23090" s="113">
        <v>1990</v>
      </c>
      <c r="D23090" s="113" t="s">
        <v>122</v>
      </c>
      <c r="E23090" s="113" t="s">
        <v>128</v>
      </c>
      <c r="F23090" s="113" t="s">
        <v>200</v>
      </c>
      <c r="G23090" s="150">
        <v>9.9099999999999991E-7</v>
      </c>
    </row>
    <row r="23091" spans="1:7" x14ac:dyDescent="0.25">
      <c r="A23091" s="108" t="str">
        <f t="shared" si="360"/>
        <v>RU_1990_NATIONAL TOTAL_PAH</v>
      </c>
      <c r="B23091" s="113" t="s">
        <v>171</v>
      </c>
      <c r="C23091" s="113">
        <v>1990</v>
      </c>
      <c r="D23091" s="113" t="s">
        <v>122</v>
      </c>
      <c r="E23091" s="113" t="s">
        <v>129</v>
      </c>
      <c r="F23091" s="113" t="s">
        <v>200</v>
      </c>
      <c r="G23091" s="113">
        <v>1.8259999999999998E-2</v>
      </c>
    </row>
    <row r="23092" spans="1:7" x14ac:dyDescent="0.25">
      <c r="A23092" s="108" t="str">
        <f t="shared" si="360"/>
        <v>RU_1990_NATIONAL TOTAL_HCB</v>
      </c>
      <c r="B23092" s="113" t="s">
        <v>171</v>
      </c>
      <c r="C23092" s="113">
        <v>1990</v>
      </c>
      <c r="D23092" s="113" t="s">
        <v>122</v>
      </c>
      <c r="E23092" s="113" t="s">
        <v>130</v>
      </c>
      <c r="F23092" s="113" t="s">
        <v>200</v>
      </c>
      <c r="G23092" s="150">
        <v>1.637E-6</v>
      </c>
    </row>
    <row r="23093" spans="1:7" x14ac:dyDescent="0.25">
      <c r="A23093" s="108" t="str">
        <f t="shared" si="360"/>
        <v>RU_1991_NATIONAL TOTAL_NOx</v>
      </c>
      <c r="B23093" s="113" t="s">
        <v>171</v>
      </c>
      <c r="C23093" s="113">
        <v>1991</v>
      </c>
      <c r="D23093" s="113" t="s">
        <v>122</v>
      </c>
      <c r="E23093" s="113" t="s">
        <v>199</v>
      </c>
      <c r="F23093" s="113" t="s">
        <v>200</v>
      </c>
      <c r="G23093" s="113">
        <v>3435</v>
      </c>
    </row>
    <row r="23094" spans="1:7" x14ac:dyDescent="0.25">
      <c r="A23094" s="108" t="str">
        <f t="shared" si="360"/>
        <v>RU_1991_NATIONAL TOTAL_NMVOC</v>
      </c>
      <c r="B23094" s="113" t="s">
        <v>171</v>
      </c>
      <c r="C23094" s="113">
        <v>1991</v>
      </c>
      <c r="D23094" s="113" t="s">
        <v>122</v>
      </c>
      <c r="E23094" s="113" t="s">
        <v>123</v>
      </c>
      <c r="F23094" s="113" t="s">
        <v>200</v>
      </c>
      <c r="G23094" s="113">
        <v>3361</v>
      </c>
    </row>
    <row r="23095" spans="1:7" x14ac:dyDescent="0.25">
      <c r="A23095" s="108" t="str">
        <f t="shared" si="360"/>
        <v>RU_1991_NATIONAL TOTAL_SOx</v>
      </c>
      <c r="B23095" s="113" t="s">
        <v>171</v>
      </c>
      <c r="C23095" s="113">
        <v>1991</v>
      </c>
      <c r="D23095" s="113" t="s">
        <v>122</v>
      </c>
      <c r="E23095" s="113" t="s">
        <v>201</v>
      </c>
      <c r="F23095" s="113" t="s">
        <v>200</v>
      </c>
      <c r="G23095" s="113">
        <v>4603</v>
      </c>
    </row>
    <row r="23096" spans="1:7" x14ac:dyDescent="0.25">
      <c r="A23096" s="108" t="str">
        <f t="shared" si="360"/>
        <v>RU_1991_NATIONAL TOTAL_NH3</v>
      </c>
      <c r="B23096" s="113" t="s">
        <v>171</v>
      </c>
      <c r="C23096" s="113">
        <v>1991</v>
      </c>
      <c r="D23096" s="113" t="s">
        <v>122</v>
      </c>
      <c r="E23096" s="113" t="s">
        <v>124</v>
      </c>
      <c r="F23096" s="113" t="s">
        <v>200</v>
      </c>
      <c r="G23096" s="113">
        <v>1161</v>
      </c>
    </row>
    <row r="23097" spans="1:7" x14ac:dyDescent="0.25">
      <c r="A23097" s="108" t="str">
        <f t="shared" si="360"/>
        <v>RU_1991_NATIONAL TOTAL_Pb</v>
      </c>
      <c r="B23097" s="113" t="s">
        <v>171</v>
      </c>
      <c r="C23097" s="113">
        <v>1991</v>
      </c>
      <c r="D23097" s="113" t="s">
        <v>122</v>
      </c>
      <c r="E23097" s="113" t="s">
        <v>125</v>
      </c>
      <c r="F23097" s="113" t="s">
        <v>200</v>
      </c>
      <c r="G23097" s="113">
        <v>3.5529999999999999</v>
      </c>
    </row>
    <row r="23098" spans="1:7" x14ac:dyDescent="0.25">
      <c r="A23098" s="108" t="str">
        <f t="shared" si="360"/>
        <v>RU_1991_NATIONAL TOTAL_Cd</v>
      </c>
      <c r="B23098" s="113" t="s">
        <v>171</v>
      </c>
      <c r="C23098" s="113">
        <v>1991</v>
      </c>
      <c r="D23098" s="113" t="s">
        <v>122</v>
      </c>
      <c r="E23098" s="113" t="s">
        <v>126</v>
      </c>
      <c r="F23098" s="113" t="s">
        <v>200</v>
      </c>
      <c r="G23098" s="113">
        <v>6.8199999999999997E-2</v>
      </c>
    </row>
    <row r="23099" spans="1:7" x14ac:dyDescent="0.25">
      <c r="A23099" s="108" t="str">
        <f t="shared" si="360"/>
        <v>RU_1991_NATIONAL TOTAL_Hg</v>
      </c>
      <c r="B23099" s="113" t="s">
        <v>171</v>
      </c>
      <c r="C23099" s="113">
        <v>1991</v>
      </c>
      <c r="D23099" s="113" t="s">
        <v>122</v>
      </c>
      <c r="E23099" s="113" t="s">
        <v>127</v>
      </c>
      <c r="F23099" s="113" t="s">
        <v>200</v>
      </c>
      <c r="G23099" s="113">
        <v>1.34E-2</v>
      </c>
    </row>
    <row r="23100" spans="1:7" x14ac:dyDescent="0.25">
      <c r="A23100" s="108" t="str">
        <f t="shared" si="360"/>
        <v>RU_1991_NATIONAL TOTAL_DIOX</v>
      </c>
      <c r="B23100" s="113" t="s">
        <v>171</v>
      </c>
      <c r="C23100" s="113">
        <v>1991</v>
      </c>
      <c r="D23100" s="113" t="s">
        <v>122</v>
      </c>
      <c r="E23100" s="113" t="s">
        <v>128</v>
      </c>
      <c r="F23100" s="113" t="s">
        <v>200</v>
      </c>
      <c r="G23100" s="150">
        <v>9.47E-7</v>
      </c>
    </row>
    <row r="23101" spans="1:7" x14ac:dyDescent="0.25">
      <c r="A23101" s="108" t="str">
        <f t="shared" si="360"/>
        <v>RU_1991_NATIONAL TOTAL_PAH</v>
      </c>
      <c r="B23101" s="113" t="s">
        <v>171</v>
      </c>
      <c r="C23101" s="113">
        <v>1991</v>
      </c>
      <c r="D23101" s="113" t="s">
        <v>122</v>
      </c>
      <c r="E23101" s="113" t="s">
        <v>129</v>
      </c>
      <c r="F23101" s="113" t="s">
        <v>200</v>
      </c>
      <c r="G23101" s="113">
        <v>1.7299999999999999E-2</v>
      </c>
    </row>
    <row r="23102" spans="1:7" x14ac:dyDescent="0.25">
      <c r="A23102" s="108" t="str">
        <f t="shared" si="360"/>
        <v>RU_1991_NATIONAL TOTAL_HCB</v>
      </c>
      <c r="B23102" s="113" t="s">
        <v>171</v>
      </c>
      <c r="C23102" s="113">
        <v>1991</v>
      </c>
      <c r="D23102" s="113" t="s">
        <v>122</v>
      </c>
      <c r="E23102" s="113" t="s">
        <v>130</v>
      </c>
      <c r="F23102" s="113" t="s">
        <v>200</v>
      </c>
      <c r="G23102" s="150">
        <v>1.637E-6</v>
      </c>
    </row>
    <row r="23103" spans="1:7" x14ac:dyDescent="0.25">
      <c r="A23103" s="108" t="str">
        <f t="shared" si="360"/>
        <v>RU_1992_NATIONAL TOTAL_NOx</v>
      </c>
      <c r="B23103" s="113" t="s">
        <v>171</v>
      </c>
      <c r="C23103" s="113">
        <v>1992</v>
      </c>
      <c r="D23103" s="113" t="s">
        <v>122</v>
      </c>
      <c r="E23103" s="113" t="s">
        <v>199</v>
      </c>
      <c r="F23103" s="113" t="s">
        <v>200</v>
      </c>
      <c r="G23103" s="113">
        <v>3123</v>
      </c>
    </row>
    <row r="23104" spans="1:7" x14ac:dyDescent="0.25">
      <c r="A23104" s="108" t="str">
        <f t="shared" si="360"/>
        <v>RU_1992_NATIONAL TOTAL_NMVOC</v>
      </c>
      <c r="B23104" s="113" t="s">
        <v>171</v>
      </c>
      <c r="C23104" s="113">
        <v>1992</v>
      </c>
      <c r="D23104" s="113" t="s">
        <v>122</v>
      </c>
      <c r="E23104" s="113" t="s">
        <v>123</v>
      </c>
      <c r="F23104" s="113" t="s">
        <v>200</v>
      </c>
      <c r="G23104" s="113">
        <v>3297</v>
      </c>
    </row>
    <row r="23105" spans="1:7" x14ac:dyDescent="0.25">
      <c r="A23105" s="108" t="str">
        <f t="shared" si="360"/>
        <v>RU_1992_NATIONAL TOTAL_SOx</v>
      </c>
      <c r="B23105" s="113" t="s">
        <v>171</v>
      </c>
      <c r="C23105" s="113">
        <v>1992</v>
      </c>
      <c r="D23105" s="113" t="s">
        <v>122</v>
      </c>
      <c r="E23105" s="113" t="s">
        <v>201</v>
      </c>
      <c r="F23105" s="113" t="s">
        <v>200</v>
      </c>
      <c r="G23105" s="113">
        <v>4033</v>
      </c>
    </row>
    <row r="23106" spans="1:7" x14ac:dyDescent="0.25">
      <c r="A23106" s="108" t="str">
        <f t="shared" ref="A23106:A23169" si="361">CONCATENATE(B23106,"_",C23106,"_",D23106,"_",E23106)</f>
        <v>RU_1992_NATIONAL TOTAL_NH3</v>
      </c>
      <c r="B23106" s="113" t="s">
        <v>171</v>
      </c>
      <c r="C23106" s="113">
        <v>1992</v>
      </c>
      <c r="D23106" s="113" t="s">
        <v>122</v>
      </c>
      <c r="E23106" s="113" t="s">
        <v>124</v>
      </c>
      <c r="F23106" s="113" t="s">
        <v>200</v>
      </c>
      <c r="G23106" s="113">
        <v>1084</v>
      </c>
    </row>
    <row r="23107" spans="1:7" x14ac:dyDescent="0.25">
      <c r="A23107" s="108" t="str">
        <f t="shared" si="361"/>
        <v>RU_1992_NATIONAL TOTAL_Pb</v>
      </c>
      <c r="B23107" s="113" t="s">
        <v>171</v>
      </c>
      <c r="C23107" s="113">
        <v>1992</v>
      </c>
      <c r="D23107" s="113" t="s">
        <v>122</v>
      </c>
      <c r="E23107" s="113" t="s">
        <v>125</v>
      </c>
      <c r="F23107" s="113" t="s">
        <v>200</v>
      </c>
      <c r="G23107" s="113">
        <v>3.0950000000000002</v>
      </c>
    </row>
    <row r="23108" spans="1:7" x14ac:dyDescent="0.25">
      <c r="A23108" s="108" t="str">
        <f t="shared" si="361"/>
        <v>RU_1992_NATIONAL TOTAL_Cd</v>
      </c>
      <c r="B23108" s="113" t="s">
        <v>171</v>
      </c>
      <c r="C23108" s="113">
        <v>1992</v>
      </c>
      <c r="D23108" s="113" t="s">
        <v>122</v>
      </c>
      <c r="E23108" s="113" t="s">
        <v>126</v>
      </c>
      <c r="F23108" s="113" t="s">
        <v>200</v>
      </c>
      <c r="G23108" s="113">
        <v>6.88E-2</v>
      </c>
    </row>
    <row r="23109" spans="1:7" x14ac:dyDescent="0.25">
      <c r="A23109" s="108" t="str">
        <f t="shared" si="361"/>
        <v>RU_1992_NATIONAL TOTAL_Hg</v>
      </c>
      <c r="B23109" s="113" t="s">
        <v>171</v>
      </c>
      <c r="C23109" s="113">
        <v>1992</v>
      </c>
      <c r="D23109" s="113" t="s">
        <v>122</v>
      </c>
      <c r="E23109" s="113" t="s">
        <v>127</v>
      </c>
      <c r="F23109" s="113" t="s">
        <v>200</v>
      </c>
      <c r="G23109" s="113">
        <v>1.14E-2</v>
      </c>
    </row>
    <row r="23110" spans="1:7" x14ac:dyDescent="0.25">
      <c r="A23110" s="108" t="str">
        <f t="shared" si="361"/>
        <v>RU_1992_NATIONAL TOTAL_DIOX</v>
      </c>
      <c r="B23110" s="113" t="s">
        <v>171</v>
      </c>
      <c r="C23110" s="113">
        <v>1992</v>
      </c>
      <c r="D23110" s="113" t="s">
        <v>122</v>
      </c>
      <c r="E23110" s="113" t="s">
        <v>128</v>
      </c>
      <c r="F23110" s="113" t="s">
        <v>200</v>
      </c>
      <c r="G23110" s="150">
        <v>9.0100000000000003E-7</v>
      </c>
    </row>
    <row r="23111" spans="1:7" x14ac:dyDescent="0.25">
      <c r="A23111" s="108" t="str">
        <f t="shared" si="361"/>
        <v>RU_1992_NATIONAL TOTAL_PAH</v>
      </c>
      <c r="B23111" s="113" t="s">
        <v>171</v>
      </c>
      <c r="C23111" s="113">
        <v>1992</v>
      </c>
      <c r="D23111" s="113" t="s">
        <v>122</v>
      </c>
      <c r="E23111" s="113" t="s">
        <v>129</v>
      </c>
      <c r="F23111" s="113" t="s">
        <v>200</v>
      </c>
      <c r="G23111" s="113">
        <v>1.5599999999999999E-2</v>
      </c>
    </row>
    <row r="23112" spans="1:7" x14ac:dyDescent="0.25">
      <c r="A23112" s="108" t="str">
        <f t="shared" si="361"/>
        <v>RU_1992_NATIONAL TOTAL_HCB</v>
      </c>
      <c r="B23112" s="113" t="s">
        <v>171</v>
      </c>
      <c r="C23112" s="113">
        <v>1992</v>
      </c>
      <c r="D23112" s="113" t="s">
        <v>122</v>
      </c>
      <c r="E23112" s="113" t="s">
        <v>130</v>
      </c>
      <c r="F23112" s="113" t="s">
        <v>200</v>
      </c>
      <c r="G23112" s="150">
        <v>1.637E-6</v>
      </c>
    </row>
    <row r="23113" spans="1:7" x14ac:dyDescent="0.25">
      <c r="A23113" s="108" t="str">
        <f t="shared" si="361"/>
        <v>RU_1993_NATIONAL TOTAL_NOx</v>
      </c>
      <c r="B23113" s="113" t="s">
        <v>171</v>
      </c>
      <c r="C23113" s="113">
        <v>1993</v>
      </c>
      <c r="D23113" s="113" t="s">
        <v>122</v>
      </c>
      <c r="E23113" s="113" t="s">
        <v>199</v>
      </c>
      <c r="F23113" s="113" t="s">
        <v>200</v>
      </c>
      <c r="G23113" s="113">
        <v>3054</v>
      </c>
    </row>
    <row r="23114" spans="1:7" x14ac:dyDescent="0.25">
      <c r="A23114" s="108" t="str">
        <f t="shared" si="361"/>
        <v>RU_1993_NATIONAL TOTAL_NMVOC</v>
      </c>
      <c r="B23114" s="113" t="s">
        <v>171</v>
      </c>
      <c r="C23114" s="113">
        <v>1993</v>
      </c>
      <c r="D23114" s="113" t="s">
        <v>122</v>
      </c>
      <c r="E23114" s="113" t="s">
        <v>123</v>
      </c>
      <c r="F23114" s="113" t="s">
        <v>200</v>
      </c>
      <c r="G23114" s="113">
        <v>3062</v>
      </c>
    </row>
    <row r="23115" spans="1:7" x14ac:dyDescent="0.25">
      <c r="A23115" s="108" t="str">
        <f t="shared" si="361"/>
        <v>RU_1993_NATIONAL TOTAL_SOx</v>
      </c>
      <c r="B23115" s="113" t="s">
        <v>171</v>
      </c>
      <c r="C23115" s="113">
        <v>1993</v>
      </c>
      <c r="D23115" s="113" t="s">
        <v>122</v>
      </c>
      <c r="E23115" s="113" t="s">
        <v>201</v>
      </c>
      <c r="F23115" s="113" t="s">
        <v>200</v>
      </c>
      <c r="G23115" s="113">
        <v>3637</v>
      </c>
    </row>
    <row r="23116" spans="1:7" x14ac:dyDescent="0.25">
      <c r="A23116" s="108" t="str">
        <f t="shared" si="361"/>
        <v>RU_1993_NATIONAL TOTAL_NH3</v>
      </c>
      <c r="B23116" s="113" t="s">
        <v>171</v>
      </c>
      <c r="C23116" s="113">
        <v>1993</v>
      </c>
      <c r="D23116" s="113" t="s">
        <v>122</v>
      </c>
      <c r="E23116" s="113" t="s">
        <v>124</v>
      </c>
      <c r="F23116" s="113" t="s">
        <v>200</v>
      </c>
      <c r="G23116" s="113">
        <v>903</v>
      </c>
    </row>
    <row r="23117" spans="1:7" x14ac:dyDescent="0.25">
      <c r="A23117" s="108" t="str">
        <f t="shared" si="361"/>
        <v>RU_1993_NATIONAL TOTAL_Pb</v>
      </c>
      <c r="B23117" s="113" t="s">
        <v>171</v>
      </c>
      <c r="C23117" s="113">
        <v>1993</v>
      </c>
      <c r="D23117" s="113" t="s">
        <v>122</v>
      </c>
      <c r="E23117" s="113" t="s">
        <v>125</v>
      </c>
      <c r="F23117" s="113" t="s">
        <v>200</v>
      </c>
      <c r="G23117" s="113">
        <v>3.2759999999999998</v>
      </c>
    </row>
    <row r="23118" spans="1:7" x14ac:dyDescent="0.25">
      <c r="A23118" s="108" t="str">
        <f t="shared" si="361"/>
        <v>RU_1993_NATIONAL TOTAL_Cd</v>
      </c>
      <c r="B23118" s="113" t="s">
        <v>171</v>
      </c>
      <c r="C23118" s="113">
        <v>1993</v>
      </c>
      <c r="D23118" s="113" t="s">
        <v>122</v>
      </c>
      <c r="E23118" s="113" t="s">
        <v>126</v>
      </c>
      <c r="F23118" s="113" t="s">
        <v>200</v>
      </c>
      <c r="G23118" s="113">
        <v>5.8999999999999997E-2</v>
      </c>
    </row>
    <row r="23119" spans="1:7" x14ac:dyDescent="0.25">
      <c r="A23119" s="108" t="str">
        <f t="shared" si="361"/>
        <v>RU_1993_NATIONAL TOTAL_Hg</v>
      </c>
      <c r="B23119" s="113" t="s">
        <v>171</v>
      </c>
      <c r="C23119" s="113">
        <v>1993</v>
      </c>
      <c r="D23119" s="113" t="s">
        <v>122</v>
      </c>
      <c r="E23119" s="113" t="s">
        <v>127</v>
      </c>
      <c r="F23119" s="113" t="s">
        <v>200</v>
      </c>
      <c r="G23119" s="113">
        <v>1.18E-2</v>
      </c>
    </row>
    <row r="23120" spans="1:7" x14ac:dyDescent="0.25">
      <c r="A23120" s="108" t="str">
        <f t="shared" si="361"/>
        <v>RU_1993_NATIONAL TOTAL_DIOX</v>
      </c>
      <c r="B23120" s="113" t="s">
        <v>171</v>
      </c>
      <c r="C23120" s="113">
        <v>1993</v>
      </c>
      <c r="D23120" s="113" t="s">
        <v>122</v>
      </c>
      <c r="E23120" s="113" t="s">
        <v>128</v>
      </c>
      <c r="F23120" s="113" t="s">
        <v>200</v>
      </c>
      <c r="G23120" s="150">
        <v>8.78E-7</v>
      </c>
    </row>
    <row r="23121" spans="1:7" x14ac:dyDescent="0.25">
      <c r="A23121" s="108" t="str">
        <f t="shared" si="361"/>
        <v>RU_1993_NATIONAL TOTAL_PAH</v>
      </c>
      <c r="B23121" s="113" t="s">
        <v>171</v>
      </c>
      <c r="C23121" s="113">
        <v>1993</v>
      </c>
      <c r="D23121" s="113" t="s">
        <v>122</v>
      </c>
      <c r="E23121" s="113" t="s">
        <v>129</v>
      </c>
      <c r="F23121" s="113" t="s">
        <v>200</v>
      </c>
      <c r="G23121" s="113">
        <v>1.529E-2</v>
      </c>
    </row>
    <row r="23122" spans="1:7" x14ac:dyDescent="0.25">
      <c r="A23122" s="108" t="str">
        <f t="shared" si="361"/>
        <v>RU_1993_NATIONAL TOTAL_HCB</v>
      </c>
      <c r="B23122" s="113" t="s">
        <v>171</v>
      </c>
      <c r="C23122" s="113">
        <v>1993</v>
      </c>
      <c r="D23122" s="113" t="s">
        <v>122</v>
      </c>
      <c r="E23122" s="113" t="s">
        <v>130</v>
      </c>
      <c r="F23122" s="113" t="s">
        <v>200</v>
      </c>
      <c r="G23122" s="150">
        <v>1.6869999999999999E-6</v>
      </c>
    </row>
    <row r="23123" spans="1:7" x14ac:dyDescent="0.25">
      <c r="A23123" s="108" t="str">
        <f t="shared" si="361"/>
        <v>RU_1994_NATIONAL TOTAL_NOx</v>
      </c>
      <c r="B23123" s="113" t="s">
        <v>171</v>
      </c>
      <c r="C23123" s="113">
        <v>1994</v>
      </c>
      <c r="D23123" s="113" t="s">
        <v>122</v>
      </c>
      <c r="E23123" s="113" t="s">
        <v>199</v>
      </c>
      <c r="F23123" s="113" t="s">
        <v>200</v>
      </c>
      <c r="G23123" s="113">
        <v>2667</v>
      </c>
    </row>
    <row r="23124" spans="1:7" x14ac:dyDescent="0.25">
      <c r="A23124" s="108" t="str">
        <f t="shared" si="361"/>
        <v>RU_1994_NATIONAL TOTAL_NMVOC</v>
      </c>
      <c r="B23124" s="113" t="s">
        <v>171</v>
      </c>
      <c r="C23124" s="113">
        <v>1994</v>
      </c>
      <c r="D23124" s="113" t="s">
        <v>122</v>
      </c>
      <c r="E23124" s="113" t="s">
        <v>123</v>
      </c>
      <c r="F23124" s="113" t="s">
        <v>200</v>
      </c>
      <c r="G23124" s="113">
        <v>2924</v>
      </c>
    </row>
    <row r="23125" spans="1:7" x14ac:dyDescent="0.25">
      <c r="A23125" s="108" t="str">
        <f t="shared" si="361"/>
        <v>RU_1994_NATIONAL TOTAL_SOx</v>
      </c>
      <c r="B23125" s="113" t="s">
        <v>171</v>
      </c>
      <c r="C23125" s="113">
        <v>1994</v>
      </c>
      <c r="D23125" s="113" t="s">
        <v>122</v>
      </c>
      <c r="E23125" s="113" t="s">
        <v>201</v>
      </c>
      <c r="F23125" s="113" t="s">
        <v>200</v>
      </c>
      <c r="G23125" s="113">
        <v>3131</v>
      </c>
    </row>
    <row r="23126" spans="1:7" x14ac:dyDescent="0.25">
      <c r="A23126" s="108" t="str">
        <f t="shared" si="361"/>
        <v>RU_1994_NATIONAL TOTAL_NH3</v>
      </c>
      <c r="B23126" s="113" t="s">
        <v>171</v>
      </c>
      <c r="C23126" s="113">
        <v>1994</v>
      </c>
      <c r="D23126" s="113" t="s">
        <v>122</v>
      </c>
      <c r="E23126" s="113" t="s">
        <v>124</v>
      </c>
      <c r="F23126" s="113" t="s">
        <v>200</v>
      </c>
      <c r="G23126" s="113">
        <v>772</v>
      </c>
    </row>
    <row r="23127" spans="1:7" x14ac:dyDescent="0.25">
      <c r="A23127" s="108" t="str">
        <f t="shared" si="361"/>
        <v>RU_1994_NATIONAL TOTAL_Pb</v>
      </c>
      <c r="B23127" s="113" t="s">
        <v>171</v>
      </c>
      <c r="C23127" s="113">
        <v>1994</v>
      </c>
      <c r="D23127" s="113" t="s">
        <v>122</v>
      </c>
      <c r="E23127" s="113" t="s">
        <v>125</v>
      </c>
      <c r="F23127" s="113" t="s">
        <v>200</v>
      </c>
      <c r="G23127" s="113">
        <v>2.6429999999999998</v>
      </c>
    </row>
    <row r="23128" spans="1:7" x14ac:dyDescent="0.25">
      <c r="A23128" s="108" t="str">
        <f t="shared" si="361"/>
        <v>RU_1994_NATIONAL TOTAL_Cd</v>
      </c>
      <c r="B23128" s="113" t="s">
        <v>171</v>
      </c>
      <c r="C23128" s="113">
        <v>1994</v>
      </c>
      <c r="D23128" s="113" t="s">
        <v>122</v>
      </c>
      <c r="E23128" s="113" t="s">
        <v>126</v>
      </c>
      <c r="F23128" s="113" t="s">
        <v>200</v>
      </c>
      <c r="G23128" s="113">
        <v>5.6599999999999998E-2</v>
      </c>
    </row>
    <row r="23129" spans="1:7" x14ac:dyDescent="0.25">
      <c r="A23129" s="108" t="str">
        <f t="shared" si="361"/>
        <v>RU_1994_NATIONAL TOTAL_Hg</v>
      </c>
      <c r="B23129" s="113" t="s">
        <v>171</v>
      </c>
      <c r="C23129" s="113">
        <v>1994</v>
      </c>
      <c r="D23129" s="113" t="s">
        <v>122</v>
      </c>
      <c r="E23129" s="113" t="s">
        <v>127</v>
      </c>
      <c r="F23129" s="113" t="s">
        <v>200</v>
      </c>
      <c r="G23129" s="113">
        <v>1.04E-2</v>
      </c>
    </row>
    <row r="23130" spans="1:7" x14ac:dyDescent="0.25">
      <c r="A23130" s="108" t="str">
        <f t="shared" si="361"/>
        <v>RU_1994_NATIONAL TOTAL_DIOX</v>
      </c>
      <c r="B23130" s="113" t="s">
        <v>171</v>
      </c>
      <c r="C23130" s="113">
        <v>1994</v>
      </c>
      <c r="D23130" s="113" t="s">
        <v>122</v>
      </c>
      <c r="E23130" s="113" t="s">
        <v>128</v>
      </c>
      <c r="F23130" s="113" t="s">
        <v>200</v>
      </c>
      <c r="G23130" s="150">
        <v>8.2500000000000004E-7</v>
      </c>
    </row>
    <row r="23131" spans="1:7" x14ac:dyDescent="0.25">
      <c r="A23131" s="108" t="str">
        <f t="shared" si="361"/>
        <v>RU_1994_NATIONAL TOTAL_PAH</v>
      </c>
      <c r="B23131" s="113" t="s">
        <v>171</v>
      </c>
      <c r="C23131" s="113">
        <v>1994</v>
      </c>
      <c r="D23131" s="113" t="s">
        <v>122</v>
      </c>
      <c r="E23131" s="113" t="s">
        <v>129</v>
      </c>
      <c r="F23131" s="113" t="s">
        <v>200</v>
      </c>
      <c r="G23131" s="113">
        <v>1.545E-2</v>
      </c>
    </row>
    <row r="23132" spans="1:7" x14ac:dyDescent="0.25">
      <c r="A23132" s="108" t="str">
        <f t="shared" si="361"/>
        <v>RU_1994_NATIONAL TOTAL_HCB</v>
      </c>
      <c r="B23132" s="113" t="s">
        <v>171</v>
      </c>
      <c r="C23132" s="113">
        <v>1994</v>
      </c>
      <c r="D23132" s="113" t="s">
        <v>122</v>
      </c>
      <c r="E23132" s="113" t="s">
        <v>130</v>
      </c>
      <c r="F23132" s="113" t="s">
        <v>200</v>
      </c>
      <c r="G23132" s="150">
        <v>1.5999999999999999E-6</v>
      </c>
    </row>
    <row r="23133" spans="1:7" x14ac:dyDescent="0.25">
      <c r="A23133" s="108" t="str">
        <f t="shared" si="361"/>
        <v>RU_1995_NATIONAL TOTAL_NOx</v>
      </c>
      <c r="B23133" s="113" t="s">
        <v>171</v>
      </c>
      <c r="C23133" s="113">
        <v>1995</v>
      </c>
      <c r="D23133" s="113" t="s">
        <v>122</v>
      </c>
      <c r="E23133" s="113" t="s">
        <v>199</v>
      </c>
      <c r="F23133" s="113" t="s">
        <v>200</v>
      </c>
      <c r="G23133" s="113">
        <v>2570</v>
      </c>
    </row>
    <row r="23134" spans="1:7" x14ac:dyDescent="0.25">
      <c r="A23134" s="108" t="str">
        <f t="shared" si="361"/>
        <v>RU_1995_NATIONAL TOTAL_NMVOC</v>
      </c>
      <c r="B23134" s="113" t="s">
        <v>171</v>
      </c>
      <c r="C23134" s="113">
        <v>1995</v>
      </c>
      <c r="D23134" s="113" t="s">
        <v>122</v>
      </c>
      <c r="E23134" s="113" t="s">
        <v>123</v>
      </c>
      <c r="F23134" s="113" t="s">
        <v>200</v>
      </c>
      <c r="G23134" s="113">
        <v>2857</v>
      </c>
    </row>
    <row r="23135" spans="1:7" x14ac:dyDescent="0.25">
      <c r="A23135" s="108" t="str">
        <f t="shared" si="361"/>
        <v>RU_1995_NATIONAL TOTAL_SOx</v>
      </c>
      <c r="B23135" s="113" t="s">
        <v>171</v>
      </c>
      <c r="C23135" s="113">
        <v>1995</v>
      </c>
      <c r="D23135" s="113" t="s">
        <v>122</v>
      </c>
      <c r="E23135" s="113" t="s">
        <v>201</v>
      </c>
      <c r="F23135" s="113" t="s">
        <v>200</v>
      </c>
      <c r="G23135" s="113">
        <v>2969</v>
      </c>
    </row>
    <row r="23136" spans="1:7" x14ac:dyDescent="0.25">
      <c r="A23136" s="108" t="str">
        <f t="shared" si="361"/>
        <v>RU_1995_NATIONAL TOTAL_NH3</v>
      </c>
      <c r="B23136" s="113" t="s">
        <v>171</v>
      </c>
      <c r="C23136" s="113">
        <v>1995</v>
      </c>
      <c r="D23136" s="113" t="s">
        <v>122</v>
      </c>
      <c r="E23136" s="113" t="s">
        <v>124</v>
      </c>
      <c r="F23136" s="113" t="s">
        <v>200</v>
      </c>
      <c r="G23136" s="113">
        <v>824</v>
      </c>
    </row>
    <row r="23137" spans="1:7" x14ac:dyDescent="0.25">
      <c r="A23137" s="108" t="str">
        <f t="shared" si="361"/>
        <v>RU_1995_NATIONAL TOTAL_Pb</v>
      </c>
      <c r="B23137" s="113" t="s">
        <v>171</v>
      </c>
      <c r="C23137" s="113">
        <v>1995</v>
      </c>
      <c r="D23137" s="113" t="s">
        <v>122</v>
      </c>
      <c r="E23137" s="113" t="s">
        <v>125</v>
      </c>
      <c r="F23137" s="113" t="s">
        <v>200</v>
      </c>
      <c r="G23137" s="113">
        <v>2.4260000000000002</v>
      </c>
    </row>
    <row r="23138" spans="1:7" x14ac:dyDescent="0.25">
      <c r="A23138" s="108" t="str">
        <f t="shared" si="361"/>
        <v>RU_1995_NATIONAL TOTAL_Cd</v>
      </c>
      <c r="B23138" s="113" t="s">
        <v>171</v>
      </c>
      <c r="C23138" s="113">
        <v>1995</v>
      </c>
      <c r="D23138" s="113" t="s">
        <v>122</v>
      </c>
      <c r="E23138" s="113" t="s">
        <v>126</v>
      </c>
      <c r="F23138" s="113" t="s">
        <v>200</v>
      </c>
      <c r="G23138" s="113">
        <v>5.74E-2</v>
      </c>
    </row>
    <row r="23139" spans="1:7" x14ac:dyDescent="0.25">
      <c r="A23139" s="108" t="str">
        <f t="shared" si="361"/>
        <v>RU_1995_NATIONAL TOTAL_Hg</v>
      </c>
      <c r="B23139" s="113" t="s">
        <v>171</v>
      </c>
      <c r="C23139" s="113">
        <v>1995</v>
      </c>
      <c r="D23139" s="113" t="s">
        <v>122</v>
      </c>
      <c r="E23139" s="113" t="s">
        <v>127</v>
      </c>
      <c r="F23139" s="113" t="s">
        <v>200</v>
      </c>
      <c r="G23139" s="113">
        <v>1.04E-2</v>
      </c>
    </row>
    <row r="23140" spans="1:7" x14ac:dyDescent="0.25">
      <c r="A23140" s="108" t="str">
        <f t="shared" si="361"/>
        <v>RU_1995_NATIONAL TOTAL_DIOX</v>
      </c>
      <c r="B23140" s="113" t="s">
        <v>171</v>
      </c>
      <c r="C23140" s="113">
        <v>1995</v>
      </c>
      <c r="D23140" s="113" t="s">
        <v>122</v>
      </c>
      <c r="E23140" s="113" t="s">
        <v>128</v>
      </c>
      <c r="F23140" s="113" t="s">
        <v>200</v>
      </c>
      <c r="G23140" s="150">
        <v>7.6899999999999996E-7</v>
      </c>
    </row>
    <row r="23141" spans="1:7" x14ac:dyDescent="0.25">
      <c r="A23141" s="108" t="str">
        <f t="shared" si="361"/>
        <v>RU_1995_NATIONAL TOTAL_PAH</v>
      </c>
      <c r="B23141" s="113" t="s">
        <v>171</v>
      </c>
      <c r="C23141" s="113">
        <v>1995</v>
      </c>
      <c r="D23141" s="113" t="s">
        <v>122</v>
      </c>
      <c r="E23141" s="113" t="s">
        <v>129</v>
      </c>
      <c r="F23141" s="113" t="s">
        <v>200</v>
      </c>
      <c r="G23141" s="113">
        <v>1.528E-2</v>
      </c>
    </row>
    <row r="23142" spans="1:7" x14ac:dyDescent="0.25">
      <c r="A23142" s="108" t="str">
        <f t="shared" si="361"/>
        <v>RU_1995_NATIONAL TOTAL_HCB</v>
      </c>
      <c r="B23142" s="113" t="s">
        <v>171</v>
      </c>
      <c r="C23142" s="113">
        <v>1995</v>
      </c>
      <c r="D23142" s="113" t="s">
        <v>122</v>
      </c>
      <c r="E23142" s="113" t="s">
        <v>130</v>
      </c>
      <c r="F23142" s="113" t="s">
        <v>200</v>
      </c>
      <c r="G23142" s="150">
        <v>1.3E-6</v>
      </c>
    </row>
    <row r="23143" spans="1:7" x14ac:dyDescent="0.25">
      <c r="A23143" s="108" t="str">
        <f t="shared" si="361"/>
        <v>RU_1996_NATIONAL TOTAL_NOx</v>
      </c>
      <c r="B23143" s="113" t="s">
        <v>171</v>
      </c>
      <c r="C23143" s="113">
        <v>1996</v>
      </c>
      <c r="D23143" s="113" t="s">
        <v>122</v>
      </c>
      <c r="E23143" s="113" t="s">
        <v>199</v>
      </c>
      <c r="F23143" s="113" t="s">
        <v>200</v>
      </c>
      <c r="G23143" s="113">
        <v>2467</v>
      </c>
    </row>
    <row r="23144" spans="1:7" x14ac:dyDescent="0.25">
      <c r="A23144" s="108" t="str">
        <f t="shared" si="361"/>
        <v>RU_1996_NATIONAL TOTAL_NMVOC</v>
      </c>
      <c r="B23144" s="113" t="s">
        <v>171</v>
      </c>
      <c r="C23144" s="113">
        <v>1996</v>
      </c>
      <c r="D23144" s="113" t="s">
        <v>122</v>
      </c>
      <c r="E23144" s="113" t="s">
        <v>123</v>
      </c>
      <c r="F23144" s="113" t="s">
        <v>200</v>
      </c>
      <c r="G23144" s="113">
        <v>2622</v>
      </c>
    </row>
    <row r="23145" spans="1:7" x14ac:dyDescent="0.25">
      <c r="A23145" s="108" t="str">
        <f t="shared" si="361"/>
        <v>RU_1996_NATIONAL TOTAL_SOx</v>
      </c>
      <c r="B23145" s="113" t="s">
        <v>171</v>
      </c>
      <c r="C23145" s="113">
        <v>1996</v>
      </c>
      <c r="D23145" s="113" t="s">
        <v>122</v>
      </c>
      <c r="E23145" s="113" t="s">
        <v>201</v>
      </c>
      <c r="F23145" s="113" t="s">
        <v>200</v>
      </c>
      <c r="G23145" s="113">
        <v>2774</v>
      </c>
    </row>
    <row r="23146" spans="1:7" x14ac:dyDescent="0.25">
      <c r="A23146" s="108" t="str">
        <f t="shared" si="361"/>
        <v>RU_1996_NATIONAL TOTAL_NH3</v>
      </c>
      <c r="B23146" s="113" t="s">
        <v>171</v>
      </c>
      <c r="C23146" s="113">
        <v>1996</v>
      </c>
      <c r="D23146" s="113" t="s">
        <v>122</v>
      </c>
      <c r="E23146" s="113" t="s">
        <v>124</v>
      </c>
      <c r="F23146" s="113" t="s">
        <v>200</v>
      </c>
      <c r="G23146" s="113">
        <v>749</v>
      </c>
    </row>
    <row r="23147" spans="1:7" x14ac:dyDescent="0.25">
      <c r="A23147" s="108" t="str">
        <f t="shared" si="361"/>
        <v>RU_1996_NATIONAL TOTAL_Pb</v>
      </c>
      <c r="B23147" s="113" t="s">
        <v>171</v>
      </c>
      <c r="C23147" s="113">
        <v>1996</v>
      </c>
      <c r="D23147" s="113" t="s">
        <v>122</v>
      </c>
      <c r="E23147" s="113" t="s">
        <v>125</v>
      </c>
      <c r="F23147" s="113" t="s">
        <v>200</v>
      </c>
      <c r="G23147" s="113">
        <v>2.3039999999999998</v>
      </c>
    </row>
    <row r="23148" spans="1:7" x14ac:dyDescent="0.25">
      <c r="A23148" s="108" t="str">
        <f t="shared" si="361"/>
        <v>RU_1996_NATIONAL TOTAL_Cd</v>
      </c>
      <c r="B23148" s="113" t="s">
        <v>171</v>
      </c>
      <c r="C23148" s="113">
        <v>1996</v>
      </c>
      <c r="D23148" s="113" t="s">
        <v>122</v>
      </c>
      <c r="E23148" s="113" t="s">
        <v>126</v>
      </c>
      <c r="F23148" s="113" t="s">
        <v>200</v>
      </c>
      <c r="G23148" s="113">
        <v>5.0999999999999997E-2</v>
      </c>
    </row>
    <row r="23149" spans="1:7" x14ac:dyDescent="0.25">
      <c r="A23149" s="108" t="str">
        <f t="shared" si="361"/>
        <v>RU_1996_NATIONAL TOTAL_Hg</v>
      </c>
      <c r="B23149" s="113" t="s">
        <v>171</v>
      </c>
      <c r="C23149" s="113">
        <v>1996</v>
      </c>
      <c r="D23149" s="113" t="s">
        <v>122</v>
      </c>
      <c r="E23149" s="113" t="s">
        <v>127</v>
      </c>
      <c r="F23149" s="113" t="s">
        <v>200</v>
      </c>
      <c r="G23149" s="113">
        <v>1.01E-2</v>
      </c>
    </row>
    <row r="23150" spans="1:7" x14ac:dyDescent="0.25">
      <c r="A23150" s="108" t="str">
        <f t="shared" si="361"/>
        <v>RU_1996_NATIONAL TOTAL_DIOX</v>
      </c>
      <c r="B23150" s="113" t="s">
        <v>171</v>
      </c>
      <c r="C23150" s="113">
        <v>1996</v>
      </c>
      <c r="D23150" s="113" t="s">
        <v>122</v>
      </c>
      <c r="E23150" s="113" t="s">
        <v>128</v>
      </c>
      <c r="F23150" s="113" t="s">
        <v>200</v>
      </c>
      <c r="G23150" s="150">
        <v>6.37E-7</v>
      </c>
    </row>
    <row r="23151" spans="1:7" x14ac:dyDescent="0.25">
      <c r="A23151" s="108" t="str">
        <f t="shared" si="361"/>
        <v>RU_1996_NATIONAL TOTAL_PAH</v>
      </c>
      <c r="B23151" s="113" t="s">
        <v>171</v>
      </c>
      <c r="C23151" s="113">
        <v>1996</v>
      </c>
      <c r="D23151" s="113" t="s">
        <v>122</v>
      </c>
      <c r="E23151" s="113" t="s">
        <v>129</v>
      </c>
      <c r="F23151" s="113" t="s">
        <v>200</v>
      </c>
      <c r="G23151" s="113">
        <v>1.502E-2</v>
      </c>
    </row>
    <row r="23152" spans="1:7" x14ac:dyDescent="0.25">
      <c r="A23152" s="108" t="str">
        <f t="shared" si="361"/>
        <v>RU_1996_NATIONAL TOTAL_HCB</v>
      </c>
      <c r="B23152" s="113" t="s">
        <v>171</v>
      </c>
      <c r="C23152" s="113">
        <v>1996</v>
      </c>
      <c r="D23152" s="113" t="s">
        <v>122</v>
      </c>
      <c r="E23152" s="113" t="s">
        <v>130</v>
      </c>
      <c r="F23152" s="113" t="s">
        <v>200</v>
      </c>
      <c r="G23152" s="150">
        <v>1.1000000000000001E-6</v>
      </c>
    </row>
    <row r="23153" spans="1:7" x14ac:dyDescent="0.25">
      <c r="A23153" s="108" t="str">
        <f t="shared" si="361"/>
        <v>RU_1997_NATIONAL TOTAL_NOx</v>
      </c>
      <c r="B23153" s="113" t="s">
        <v>171</v>
      </c>
      <c r="C23153" s="113">
        <v>1997</v>
      </c>
      <c r="D23153" s="113" t="s">
        <v>122</v>
      </c>
      <c r="E23153" s="113" t="s">
        <v>199</v>
      </c>
      <c r="F23153" s="113" t="s">
        <v>200</v>
      </c>
      <c r="G23153" s="113">
        <v>2379</v>
      </c>
    </row>
    <row r="23154" spans="1:7" x14ac:dyDescent="0.25">
      <c r="A23154" s="108" t="str">
        <f t="shared" si="361"/>
        <v>RU_1997_NATIONAL TOTAL_NMVOC</v>
      </c>
      <c r="B23154" s="113" t="s">
        <v>171</v>
      </c>
      <c r="C23154" s="113">
        <v>1997</v>
      </c>
      <c r="D23154" s="113" t="s">
        <v>122</v>
      </c>
      <c r="E23154" s="113" t="s">
        <v>123</v>
      </c>
      <c r="F23154" s="113" t="s">
        <v>200</v>
      </c>
      <c r="G23154" s="113">
        <v>2386</v>
      </c>
    </row>
    <row r="23155" spans="1:7" x14ac:dyDescent="0.25">
      <c r="A23155" s="108" t="str">
        <f t="shared" si="361"/>
        <v>RU_1997_NATIONAL TOTAL_SOx</v>
      </c>
      <c r="B23155" s="113" t="s">
        <v>171</v>
      </c>
      <c r="C23155" s="113">
        <v>1997</v>
      </c>
      <c r="D23155" s="113" t="s">
        <v>122</v>
      </c>
      <c r="E23155" s="113" t="s">
        <v>201</v>
      </c>
      <c r="F23155" s="113" t="s">
        <v>200</v>
      </c>
      <c r="G23155" s="113">
        <v>2524</v>
      </c>
    </row>
    <row r="23156" spans="1:7" x14ac:dyDescent="0.25">
      <c r="A23156" s="108" t="str">
        <f t="shared" si="361"/>
        <v>RU_1997_NATIONAL TOTAL_NH3</v>
      </c>
      <c r="B23156" s="113" t="s">
        <v>171</v>
      </c>
      <c r="C23156" s="113">
        <v>1997</v>
      </c>
      <c r="D23156" s="113" t="s">
        <v>122</v>
      </c>
      <c r="E23156" s="113" t="s">
        <v>124</v>
      </c>
      <c r="F23156" s="113" t="s">
        <v>200</v>
      </c>
      <c r="G23156" s="113">
        <v>730</v>
      </c>
    </row>
    <row r="23157" spans="1:7" x14ac:dyDescent="0.25">
      <c r="A23157" s="108" t="str">
        <f t="shared" si="361"/>
        <v>RU_1997_NATIONAL TOTAL_Pb</v>
      </c>
      <c r="B23157" s="113" t="s">
        <v>171</v>
      </c>
      <c r="C23157" s="113">
        <v>1997</v>
      </c>
      <c r="D23157" s="113" t="s">
        <v>122</v>
      </c>
      <c r="E23157" s="113" t="s">
        <v>125</v>
      </c>
      <c r="F23157" s="113" t="s">
        <v>200</v>
      </c>
      <c r="G23157" s="113">
        <v>2.2469999999999999</v>
      </c>
    </row>
    <row r="23158" spans="1:7" x14ac:dyDescent="0.25">
      <c r="A23158" s="108" t="str">
        <f t="shared" si="361"/>
        <v>RU_1997_NATIONAL TOTAL_Cd</v>
      </c>
      <c r="B23158" s="113" t="s">
        <v>171</v>
      </c>
      <c r="C23158" s="113">
        <v>1997</v>
      </c>
      <c r="D23158" s="113" t="s">
        <v>122</v>
      </c>
      <c r="E23158" s="113" t="s">
        <v>126</v>
      </c>
      <c r="F23158" s="113" t="s">
        <v>200</v>
      </c>
      <c r="G23158" s="113">
        <v>5.04E-2</v>
      </c>
    </row>
    <row r="23159" spans="1:7" x14ac:dyDescent="0.25">
      <c r="A23159" s="108" t="str">
        <f t="shared" si="361"/>
        <v>RU_1997_NATIONAL TOTAL_Hg</v>
      </c>
      <c r="B23159" s="113" t="s">
        <v>171</v>
      </c>
      <c r="C23159" s="113">
        <v>1997</v>
      </c>
      <c r="D23159" s="113" t="s">
        <v>122</v>
      </c>
      <c r="E23159" s="113" t="s">
        <v>127</v>
      </c>
      <c r="F23159" s="113" t="s">
        <v>200</v>
      </c>
      <c r="G23159" s="113">
        <v>9.5999999999999992E-3</v>
      </c>
    </row>
    <row r="23160" spans="1:7" x14ac:dyDescent="0.25">
      <c r="A23160" s="108" t="str">
        <f t="shared" si="361"/>
        <v>RU_1997_NATIONAL TOTAL_DIOX</v>
      </c>
      <c r="B23160" s="113" t="s">
        <v>171</v>
      </c>
      <c r="C23160" s="113">
        <v>1997</v>
      </c>
      <c r="D23160" s="113" t="s">
        <v>122</v>
      </c>
      <c r="E23160" s="113" t="s">
        <v>128</v>
      </c>
      <c r="F23160" s="113" t="s">
        <v>200</v>
      </c>
      <c r="G23160" s="150">
        <v>6.1399999999999997E-7</v>
      </c>
    </row>
    <row r="23161" spans="1:7" x14ac:dyDescent="0.25">
      <c r="A23161" s="108" t="str">
        <f t="shared" si="361"/>
        <v>RU_1997_NATIONAL TOTAL_PAH</v>
      </c>
      <c r="B23161" s="113" t="s">
        <v>171</v>
      </c>
      <c r="C23161" s="113">
        <v>1997</v>
      </c>
      <c r="D23161" s="113" t="s">
        <v>122</v>
      </c>
      <c r="E23161" s="113" t="s">
        <v>129</v>
      </c>
      <c r="F23161" s="113" t="s">
        <v>200</v>
      </c>
      <c r="G23161" s="113">
        <v>1.495E-2</v>
      </c>
    </row>
    <row r="23162" spans="1:7" x14ac:dyDescent="0.25">
      <c r="A23162" s="108" t="str">
        <f t="shared" si="361"/>
        <v>RU_1997_NATIONAL TOTAL_HCB</v>
      </c>
      <c r="B23162" s="113" t="s">
        <v>171</v>
      </c>
      <c r="C23162" s="113">
        <v>1997</v>
      </c>
      <c r="D23162" s="113" t="s">
        <v>122</v>
      </c>
      <c r="E23162" s="113" t="s">
        <v>130</v>
      </c>
      <c r="F23162" s="113" t="s">
        <v>200</v>
      </c>
      <c r="G23162" s="150">
        <v>9.7900000000000007E-7</v>
      </c>
    </row>
    <row r="23163" spans="1:7" x14ac:dyDescent="0.25">
      <c r="A23163" s="108" t="str">
        <f t="shared" si="361"/>
        <v>RU_1998_NATIONAL TOTAL_NOx</v>
      </c>
      <c r="B23163" s="113" t="s">
        <v>171</v>
      </c>
      <c r="C23163" s="113">
        <v>1998</v>
      </c>
      <c r="D23163" s="113" t="s">
        <v>122</v>
      </c>
      <c r="E23163" s="113" t="s">
        <v>199</v>
      </c>
      <c r="F23163" s="113" t="s">
        <v>200</v>
      </c>
      <c r="G23163" s="113">
        <v>2488</v>
      </c>
    </row>
    <row r="23164" spans="1:7" x14ac:dyDescent="0.25">
      <c r="A23164" s="108" t="str">
        <f t="shared" si="361"/>
        <v>RU_1998_NATIONAL TOTAL_NMVOC</v>
      </c>
      <c r="B23164" s="113" t="s">
        <v>171</v>
      </c>
      <c r="C23164" s="113">
        <v>1998</v>
      </c>
      <c r="D23164" s="113" t="s">
        <v>122</v>
      </c>
      <c r="E23164" s="113" t="s">
        <v>123</v>
      </c>
      <c r="F23164" s="113" t="s">
        <v>200</v>
      </c>
      <c r="G23164" s="113">
        <v>2376</v>
      </c>
    </row>
    <row r="23165" spans="1:7" x14ac:dyDescent="0.25">
      <c r="A23165" s="108" t="str">
        <f t="shared" si="361"/>
        <v>RU_1998_NATIONAL TOTAL_SOx</v>
      </c>
      <c r="B23165" s="113" t="s">
        <v>171</v>
      </c>
      <c r="C23165" s="113">
        <v>1998</v>
      </c>
      <c r="D23165" s="113" t="s">
        <v>122</v>
      </c>
      <c r="E23165" s="113" t="s">
        <v>201</v>
      </c>
      <c r="F23165" s="113" t="s">
        <v>200</v>
      </c>
      <c r="G23165" s="113">
        <v>2275</v>
      </c>
    </row>
    <row r="23166" spans="1:7" x14ac:dyDescent="0.25">
      <c r="A23166" s="108" t="str">
        <f t="shared" si="361"/>
        <v>RU_1998_NATIONAL TOTAL_NH3</v>
      </c>
      <c r="B23166" s="113" t="s">
        <v>171</v>
      </c>
      <c r="C23166" s="113">
        <v>1998</v>
      </c>
      <c r="D23166" s="113" t="s">
        <v>122</v>
      </c>
      <c r="E23166" s="113" t="s">
        <v>124</v>
      </c>
      <c r="F23166" s="113" t="s">
        <v>200</v>
      </c>
      <c r="G23166" s="113">
        <v>675</v>
      </c>
    </row>
    <row r="23167" spans="1:7" x14ac:dyDescent="0.25">
      <c r="A23167" s="108" t="str">
        <f t="shared" si="361"/>
        <v>RU_1998_NATIONAL TOTAL_Pb</v>
      </c>
      <c r="B23167" s="113" t="s">
        <v>171</v>
      </c>
      <c r="C23167" s="113">
        <v>1998</v>
      </c>
      <c r="D23167" s="113" t="s">
        <v>122</v>
      </c>
      <c r="E23167" s="113" t="s">
        <v>125</v>
      </c>
      <c r="F23167" s="113" t="s">
        <v>200</v>
      </c>
      <c r="G23167" s="113">
        <v>2.262</v>
      </c>
    </row>
    <row r="23168" spans="1:7" x14ac:dyDescent="0.25">
      <c r="A23168" s="108" t="str">
        <f t="shared" si="361"/>
        <v>RU_1998_NATIONAL TOTAL_Cd</v>
      </c>
      <c r="B23168" s="113" t="s">
        <v>171</v>
      </c>
      <c r="C23168" s="113">
        <v>1998</v>
      </c>
      <c r="D23168" s="113" t="s">
        <v>122</v>
      </c>
      <c r="E23168" s="113" t="s">
        <v>126</v>
      </c>
      <c r="F23168" s="113" t="s">
        <v>200</v>
      </c>
      <c r="G23168" s="113">
        <v>4.9000000000000002E-2</v>
      </c>
    </row>
    <row r="23169" spans="1:7" x14ac:dyDescent="0.25">
      <c r="A23169" s="108" t="str">
        <f t="shared" si="361"/>
        <v>RU_1998_NATIONAL TOTAL_Hg</v>
      </c>
      <c r="B23169" s="113" t="s">
        <v>171</v>
      </c>
      <c r="C23169" s="113">
        <v>1998</v>
      </c>
      <c r="D23169" s="113" t="s">
        <v>122</v>
      </c>
      <c r="E23169" s="113" t="s">
        <v>127</v>
      </c>
      <c r="F23169" s="113" t="s">
        <v>200</v>
      </c>
      <c r="G23169" s="113">
        <v>9.4000000000000004E-3</v>
      </c>
    </row>
    <row r="23170" spans="1:7" x14ac:dyDescent="0.25">
      <c r="A23170" s="108" t="str">
        <f t="shared" ref="A23170:A23233" si="362">CONCATENATE(B23170,"_",C23170,"_",D23170,"_",E23170)</f>
        <v>RU_1998_NATIONAL TOTAL_DIOX</v>
      </c>
      <c r="B23170" s="113" t="s">
        <v>171</v>
      </c>
      <c r="C23170" s="113">
        <v>1998</v>
      </c>
      <c r="D23170" s="113" t="s">
        <v>122</v>
      </c>
      <c r="E23170" s="113" t="s">
        <v>128</v>
      </c>
      <c r="F23170" s="113" t="s">
        <v>200</v>
      </c>
      <c r="G23170" s="150">
        <v>6.06E-7</v>
      </c>
    </row>
    <row r="23171" spans="1:7" x14ac:dyDescent="0.25">
      <c r="A23171" s="108" t="str">
        <f t="shared" si="362"/>
        <v>RU_1998_NATIONAL TOTAL_PAH</v>
      </c>
      <c r="B23171" s="113" t="s">
        <v>171</v>
      </c>
      <c r="C23171" s="113">
        <v>1998</v>
      </c>
      <c r="D23171" s="113" t="s">
        <v>122</v>
      </c>
      <c r="E23171" s="113" t="s">
        <v>129</v>
      </c>
      <c r="F23171" s="113" t="s">
        <v>200</v>
      </c>
      <c r="G23171" s="113">
        <v>1.4710000000000001E-2</v>
      </c>
    </row>
    <row r="23172" spans="1:7" x14ac:dyDescent="0.25">
      <c r="A23172" s="108" t="str">
        <f t="shared" si="362"/>
        <v>RU_1998_NATIONAL TOTAL_HCB</v>
      </c>
      <c r="B23172" s="113" t="s">
        <v>171</v>
      </c>
      <c r="C23172" s="113">
        <v>1998</v>
      </c>
      <c r="D23172" s="113" t="s">
        <v>122</v>
      </c>
      <c r="E23172" s="113" t="s">
        <v>130</v>
      </c>
      <c r="F23172" s="113" t="s">
        <v>200</v>
      </c>
      <c r="G23172" s="150">
        <v>9.5000000000000001E-7</v>
      </c>
    </row>
    <row r="23173" spans="1:7" x14ac:dyDescent="0.25">
      <c r="A23173" s="108" t="str">
        <f t="shared" si="362"/>
        <v>RU_1999_NATIONAL TOTAL_NOx</v>
      </c>
      <c r="B23173" s="113" t="s">
        <v>171</v>
      </c>
      <c r="C23173" s="113">
        <v>1999</v>
      </c>
      <c r="D23173" s="113" t="s">
        <v>122</v>
      </c>
      <c r="E23173" s="113" t="s">
        <v>199</v>
      </c>
      <c r="F23173" s="113" t="s">
        <v>200</v>
      </c>
      <c r="G23173" s="113">
        <v>2494</v>
      </c>
    </row>
    <row r="23174" spans="1:7" x14ac:dyDescent="0.25">
      <c r="A23174" s="108" t="str">
        <f t="shared" si="362"/>
        <v>RU_1999_NATIONAL TOTAL_NMVOC</v>
      </c>
      <c r="B23174" s="113" t="s">
        <v>171</v>
      </c>
      <c r="C23174" s="113">
        <v>1999</v>
      </c>
      <c r="D23174" s="113" t="s">
        <v>122</v>
      </c>
      <c r="E23174" s="113" t="s">
        <v>123</v>
      </c>
      <c r="F23174" s="113" t="s">
        <v>200</v>
      </c>
      <c r="G23174" s="113">
        <v>2451</v>
      </c>
    </row>
    <row r="23175" spans="1:7" x14ac:dyDescent="0.25">
      <c r="A23175" s="108" t="str">
        <f t="shared" si="362"/>
        <v>RU_1999_NATIONAL TOTAL_SOx</v>
      </c>
      <c r="B23175" s="113" t="s">
        <v>171</v>
      </c>
      <c r="C23175" s="113">
        <v>1999</v>
      </c>
      <c r="D23175" s="113" t="s">
        <v>122</v>
      </c>
      <c r="E23175" s="113" t="s">
        <v>201</v>
      </c>
      <c r="F23175" s="113" t="s">
        <v>200</v>
      </c>
      <c r="G23175" s="113">
        <v>2062</v>
      </c>
    </row>
    <row r="23176" spans="1:7" x14ac:dyDescent="0.25">
      <c r="A23176" s="108" t="str">
        <f t="shared" si="362"/>
        <v>RU_1999_NATIONAL TOTAL_NH3</v>
      </c>
      <c r="B23176" s="113" t="s">
        <v>171</v>
      </c>
      <c r="C23176" s="113">
        <v>1999</v>
      </c>
      <c r="D23176" s="113" t="s">
        <v>122</v>
      </c>
      <c r="E23176" s="113" t="s">
        <v>124</v>
      </c>
      <c r="F23176" s="113" t="s">
        <v>200</v>
      </c>
      <c r="G23176" s="113">
        <v>657</v>
      </c>
    </row>
    <row r="23177" spans="1:7" x14ac:dyDescent="0.25">
      <c r="A23177" s="108" t="str">
        <f t="shared" si="362"/>
        <v>RU_1999_NATIONAL TOTAL_Pb</v>
      </c>
      <c r="B23177" s="113" t="s">
        <v>171</v>
      </c>
      <c r="C23177" s="113">
        <v>1999</v>
      </c>
      <c r="D23177" s="113" t="s">
        <v>122</v>
      </c>
      <c r="E23177" s="113" t="s">
        <v>125</v>
      </c>
      <c r="F23177" s="113" t="s">
        <v>200</v>
      </c>
      <c r="G23177" s="113">
        <v>2.339</v>
      </c>
    </row>
    <row r="23178" spans="1:7" x14ac:dyDescent="0.25">
      <c r="A23178" s="108" t="str">
        <f t="shared" si="362"/>
        <v>RU_1999_NATIONAL TOTAL_Cd</v>
      </c>
      <c r="B23178" s="113" t="s">
        <v>171</v>
      </c>
      <c r="C23178" s="113">
        <v>1999</v>
      </c>
      <c r="D23178" s="113" t="s">
        <v>122</v>
      </c>
      <c r="E23178" s="113" t="s">
        <v>126</v>
      </c>
      <c r="F23178" s="113" t="s">
        <v>200</v>
      </c>
      <c r="G23178" s="113">
        <v>5.0900000000000001E-2</v>
      </c>
    </row>
    <row r="23179" spans="1:7" x14ac:dyDescent="0.25">
      <c r="A23179" s="108" t="str">
        <f t="shared" si="362"/>
        <v>RU_1999_NATIONAL TOTAL_Hg</v>
      </c>
      <c r="B23179" s="113" t="s">
        <v>171</v>
      </c>
      <c r="C23179" s="113">
        <v>1999</v>
      </c>
      <c r="D23179" s="113" t="s">
        <v>122</v>
      </c>
      <c r="E23179" s="113" t="s">
        <v>127</v>
      </c>
      <c r="F23179" s="113" t="s">
        <v>200</v>
      </c>
      <c r="G23179" s="113">
        <v>9.9000000000000008E-3</v>
      </c>
    </row>
    <row r="23180" spans="1:7" x14ac:dyDescent="0.25">
      <c r="A23180" s="108" t="str">
        <f t="shared" si="362"/>
        <v>RU_1999_NATIONAL TOTAL_DIOX</v>
      </c>
      <c r="B23180" s="113" t="s">
        <v>171</v>
      </c>
      <c r="C23180" s="113">
        <v>1999</v>
      </c>
      <c r="D23180" s="113" t="s">
        <v>122</v>
      </c>
      <c r="E23180" s="113" t="s">
        <v>128</v>
      </c>
      <c r="F23180" s="113" t="s">
        <v>200</v>
      </c>
      <c r="G23180" s="150">
        <v>6.2500000000000005E-7</v>
      </c>
    </row>
    <row r="23181" spans="1:7" x14ac:dyDescent="0.25">
      <c r="A23181" s="108" t="str">
        <f t="shared" si="362"/>
        <v>RU_1999_NATIONAL TOTAL_PAH</v>
      </c>
      <c r="B23181" s="113" t="s">
        <v>171</v>
      </c>
      <c r="C23181" s="113">
        <v>1999</v>
      </c>
      <c r="D23181" s="113" t="s">
        <v>122</v>
      </c>
      <c r="E23181" s="113" t="s">
        <v>129</v>
      </c>
      <c r="F23181" s="113" t="s">
        <v>200</v>
      </c>
      <c r="G23181" s="113">
        <v>1.532E-2</v>
      </c>
    </row>
    <row r="23182" spans="1:7" x14ac:dyDescent="0.25">
      <c r="A23182" s="108" t="str">
        <f t="shared" si="362"/>
        <v>RU_1999_NATIONAL TOTAL_HCB</v>
      </c>
      <c r="B23182" s="113" t="s">
        <v>171</v>
      </c>
      <c r="C23182" s="113">
        <v>1999</v>
      </c>
      <c r="D23182" s="113" t="s">
        <v>122</v>
      </c>
      <c r="E23182" s="113" t="s">
        <v>130</v>
      </c>
      <c r="F23182" s="113" t="s">
        <v>200</v>
      </c>
      <c r="G23182" s="150">
        <v>9.7999999999999993E-7</v>
      </c>
    </row>
    <row r="23183" spans="1:7" x14ac:dyDescent="0.25">
      <c r="A23183" s="108" t="str">
        <f t="shared" si="362"/>
        <v>RU_2000_NATIONAL TOTAL_NOx</v>
      </c>
      <c r="B23183" s="113" t="s">
        <v>171</v>
      </c>
      <c r="C23183" s="113">
        <v>2000</v>
      </c>
      <c r="D23183" s="113" t="s">
        <v>122</v>
      </c>
      <c r="E23183" s="113" t="s">
        <v>199</v>
      </c>
      <c r="F23183" s="113" t="s">
        <v>200</v>
      </c>
      <c r="G23183" s="113">
        <v>2357</v>
      </c>
    </row>
    <row r="23184" spans="1:7" x14ac:dyDescent="0.25">
      <c r="A23184" s="108" t="str">
        <f t="shared" si="362"/>
        <v>RU_2000_NATIONAL TOTAL_NMVOC</v>
      </c>
      <c r="B23184" s="113" t="s">
        <v>171</v>
      </c>
      <c r="C23184" s="113">
        <v>2000</v>
      </c>
      <c r="D23184" s="113" t="s">
        <v>122</v>
      </c>
      <c r="E23184" s="113" t="s">
        <v>123</v>
      </c>
      <c r="F23184" s="113" t="s">
        <v>200</v>
      </c>
      <c r="G23184" s="113">
        <v>2450</v>
      </c>
    </row>
    <row r="23185" spans="1:7" x14ac:dyDescent="0.25">
      <c r="A23185" s="108" t="str">
        <f t="shared" si="362"/>
        <v>RU_2000_NATIONAL TOTAL_SOx</v>
      </c>
      <c r="B23185" s="113" t="s">
        <v>171</v>
      </c>
      <c r="C23185" s="113">
        <v>2000</v>
      </c>
      <c r="D23185" s="113" t="s">
        <v>122</v>
      </c>
      <c r="E23185" s="113" t="s">
        <v>201</v>
      </c>
      <c r="F23185" s="113" t="s">
        <v>200</v>
      </c>
      <c r="G23185" s="113">
        <v>1997</v>
      </c>
    </row>
    <row r="23186" spans="1:7" x14ac:dyDescent="0.25">
      <c r="A23186" s="108" t="str">
        <f t="shared" si="362"/>
        <v>RU_2000_NATIONAL TOTAL_NH3</v>
      </c>
      <c r="B23186" s="113" t="s">
        <v>171</v>
      </c>
      <c r="C23186" s="113">
        <v>2000</v>
      </c>
      <c r="D23186" s="113" t="s">
        <v>122</v>
      </c>
      <c r="E23186" s="113" t="s">
        <v>124</v>
      </c>
      <c r="F23186" s="113" t="s">
        <v>200</v>
      </c>
      <c r="G23186" s="113">
        <v>650</v>
      </c>
    </row>
    <row r="23187" spans="1:7" x14ac:dyDescent="0.25">
      <c r="A23187" s="108" t="str">
        <f t="shared" si="362"/>
        <v>RU_2000_NATIONAL TOTAL_Pb</v>
      </c>
      <c r="B23187" s="113" t="s">
        <v>171</v>
      </c>
      <c r="C23187" s="113">
        <v>2000</v>
      </c>
      <c r="D23187" s="113" t="s">
        <v>122</v>
      </c>
      <c r="E23187" s="113" t="s">
        <v>125</v>
      </c>
      <c r="F23187" s="113" t="s">
        <v>200</v>
      </c>
      <c r="G23187" s="113">
        <v>2.3519999999999999</v>
      </c>
    </row>
    <row r="23188" spans="1:7" x14ac:dyDescent="0.25">
      <c r="A23188" s="108" t="str">
        <f t="shared" si="362"/>
        <v>RU_2000_NATIONAL TOTAL_Cd</v>
      </c>
      <c r="B23188" s="113" t="s">
        <v>171</v>
      </c>
      <c r="C23188" s="113">
        <v>2000</v>
      </c>
      <c r="D23188" s="113" t="s">
        <v>122</v>
      </c>
      <c r="E23188" s="113" t="s">
        <v>126</v>
      </c>
      <c r="F23188" s="113" t="s">
        <v>200</v>
      </c>
      <c r="G23188" s="113">
        <v>5.0500000000000003E-2</v>
      </c>
    </row>
    <row r="23189" spans="1:7" x14ac:dyDescent="0.25">
      <c r="A23189" s="108" t="str">
        <f t="shared" si="362"/>
        <v>RU_2000_NATIONAL TOTAL_Hg</v>
      </c>
      <c r="B23189" s="113" t="s">
        <v>171</v>
      </c>
      <c r="C23189" s="113">
        <v>2000</v>
      </c>
      <c r="D23189" s="113" t="s">
        <v>122</v>
      </c>
      <c r="E23189" s="113" t="s">
        <v>127</v>
      </c>
      <c r="F23189" s="113" t="s">
        <v>200</v>
      </c>
      <c r="G23189" s="113">
        <v>0.01</v>
      </c>
    </row>
    <row r="23190" spans="1:7" x14ac:dyDescent="0.25">
      <c r="A23190" s="108" t="str">
        <f t="shared" si="362"/>
        <v>RU_2000_NATIONAL TOTAL_DIOX</v>
      </c>
      <c r="B23190" s="113" t="s">
        <v>171</v>
      </c>
      <c r="C23190" s="113">
        <v>2000</v>
      </c>
      <c r="D23190" s="113" t="s">
        <v>122</v>
      </c>
      <c r="E23190" s="113" t="s">
        <v>128</v>
      </c>
      <c r="F23190" s="113" t="s">
        <v>200</v>
      </c>
      <c r="G23190" s="150">
        <v>6.3099999999999997E-7</v>
      </c>
    </row>
    <row r="23191" spans="1:7" x14ac:dyDescent="0.25">
      <c r="A23191" s="108" t="str">
        <f t="shared" si="362"/>
        <v>RU_2000_NATIONAL TOTAL_PAH</v>
      </c>
      <c r="B23191" s="113" t="s">
        <v>171</v>
      </c>
      <c r="C23191" s="113">
        <v>2000</v>
      </c>
      <c r="D23191" s="113" t="s">
        <v>122</v>
      </c>
      <c r="E23191" s="113" t="s">
        <v>129</v>
      </c>
      <c r="F23191" s="113" t="s">
        <v>200</v>
      </c>
      <c r="G23191" s="113">
        <v>1.5429999999999999E-2</v>
      </c>
    </row>
    <row r="23192" spans="1:7" x14ac:dyDescent="0.25">
      <c r="A23192" s="108" t="str">
        <f t="shared" si="362"/>
        <v>RU_2000_NATIONAL TOTAL_HCB</v>
      </c>
      <c r="B23192" s="113" t="s">
        <v>171</v>
      </c>
      <c r="C23192" s="113">
        <v>2000</v>
      </c>
      <c r="D23192" s="113" t="s">
        <v>122</v>
      </c>
      <c r="E23192" s="113" t="s">
        <v>130</v>
      </c>
      <c r="F23192" s="113" t="s">
        <v>200</v>
      </c>
      <c r="G23192" s="150">
        <v>1.1000000000000001E-6</v>
      </c>
    </row>
    <row r="23193" spans="1:7" x14ac:dyDescent="0.25">
      <c r="A23193" s="108" t="str">
        <f t="shared" si="362"/>
        <v>RU_2002_NATIONAL TOTAL_NOx</v>
      </c>
      <c r="B23193" s="113" t="s">
        <v>171</v>
      </c>
      <c r="C23193" s="113">
        <v>2002</v>
      </c>
      <c r="D23193" s="113" t="s">
        <v>122</v>
      </c>
      <c r="E23193" s="113" t="s">
        <v>199</v>
      </c>
      <c r="F23193" s="113" t="s">
        <v>200</v>
      </c>
      <c r="G23193" s="113">
        <v>2566</v>
      </c>
    </row>
    <row r="23194" spans="1:7" x14ac:dyDescent="0.25">
      <c r="A23194" s="108" t="str">
        <f t="shared" si="362"/>
        <v>RU_2002_NATIONAL TOTAL_NMVOC</v>
      </c>
      <c r="B23194" s="113" t="s">
        <v>171</v>
      </c>
      <c r="C23194" s="113">
        <v>2002</v>
      </c>
      <c r="D23194" s="113" t="s">
        <v>122</v>
      </c>
      <c r="E23194" s="113" t="s">
        <v>123</v>
      </c>
      <c r="F23194" s="113" t="s">
        <v>200</v>
      </c>
      <c r="G23194" s="113">
        <v>2777</v>
      </c>
    </row>
    <row r="23195" spans="1:7" x14ac:dyDescent="0.25">
      <c r="A23195" s="108" t="str">
        <f t="shared" si="362"/>
        <v>RU_2002_NATIONAL TOTAL_SOx</v>
      </c>
      <c r="B23195" s="113" t="s">
        <v>171</v>
      </c>
      <c r="C23195" s="113">
        <v>2002</v>
      </c>
      <c r="D23195" s="113" t="s">
        <v>122</v>
      </c>
      <c r="E23195" s="113" t="s">
        <v>201</v>
      </c>
      <c r="F23195" s="113" t="s">
        <v>200</v>
      </c>
      <c r="G23195" s="113">
        <v>2130</v>
      </c>
    </row>
    <row r="23196" spans="1:7" x14ac:dyDescent="0.25">
      <c r="A23196" s="108" t="str">
        <f t="shared" si="362"/>
        <v>RU_2002_NATIONAL TOTAL_NH3</v>
      </c>
      <c r="B23196" s="113" t="s">
        <v>171</v>
      </c>
      <c r="C23196" s="113">
        <v>2002</v>
      </c>
      <c r="D23196" s="113" t="s">
        <v>122</v>
      </c>
      <c r="E23196" s="113" t="s">
        <v>124</v>
      </c>
      <c r="F23196" s="113" t="s">
        <v>200</v>
      </c>
      <c r="G23196" s="113">
        <v>600</v>
      </c>
    </row>
    <row r="23197" spans="1:7" x14ac:dyDescent="0.25">
      <c r="A23197" s="108" t="str">
        <f t="shared" si="362"/>
        <v>RU_2002_NATIONAL TOTAL_PM2.5</v>
      </c>
      <c r="B23197" s="113" t="s">
        <v>171</v>
      </c>
      <c r="C23197" s="113">
        <v>2002</v>
      </c>
      <c r="D23197" s="113" t="s">
        <v>122</v>
      </c>
      <c r="E23197" s="113" t="s">
        <v>203</v>
      </c>
      <c r="F23197" s="113" t="s">
        <v>200</v>
      </c>
      <c r="G23197" s="113">
        <v>376</v>
      </c>
    </row>
    <row r="23198" spans="1:7" x14ac:dyDescent="0.25">
      <c r="A23198" s="108" t="str">
        <f t="shared" si="362"/>
        <v>RU_2002_NATIONAL TOTAL_Pb</v>
      </c>
      <c r="B23198" s="113" t="s">
        <v>171</v>
      </c>
      <c r="C23198" s="113">
        <v>2002</v>
      </c>
      <c r="D23198" s="113" t="s">
        <v>122</v>
      </c>
      <c r="E23198" s="113" t="s">
        <v>125</v>
      </c>
      <c r="F23198" s="113" t="s">
        <v>200</v>
      </c>
      <c r="G23198" s="113">
        <v>2.1179999999999999</v>
      </c>
    </row>
    <row r="23199" spans="1:7" x14ac:dyDescent="0.25">
      <c r="A23199" s="108" t="str">
        <f t="shared" si="362"/>
        <v>RU_2002_NATIONAL TOTAL_Cd</v>
      </c>
      <c r="B23199" s="113" t="s">
        <v>171</v>
      </c>
      <c r="C23199" s="113">
        <v>2002</v>
      </c>
      <c r="D23199" s="113" t="s">
        <v>122</v>
      </c>
      <c r="E23199" s="113" t="s">
        <v>126</v>
      </c>
      <c r="F23199" s="113" t="s">
        <v>200</v>
      </c>
      <c r="G23199" s="113">
        <v>5.1499999999999997E-2</v>
      </c>
    </row>
    <row r="23200" spans="1:7" x14ac:dyDescent="0.25">
      <c r="A23200" s="108" t="str">
        <f t="shared" si="362"/>
        <v>RU_2002_NATIONAL TOTAL_Hg</v>
      </c>
      <c r="B23200" s="113" t="s">
        <v>171</v>
      </c>
      <c r="C23200" s="113">
        <v>2002</v>
      </c>
      <c r="D23200" s="113" t="s">
        <v>122</v>
      </c>
      <c r="E23200" s="113" t="s">
        <v>127</v>
      </c>
      <c r="F23200" s="113" t="s">
        <v>200</v>
      </c>
      <c r="G23200" s="113">
        <v>1.0200000000000001E-2</v>
      </c>
    </row>
    <row r="23201" spans="1:7" x14ac:dyDescent="0.25">
      <c r="A23201" s="108" t="str">
        <f t="shared" si="362"/>
        <v>RU_2003_NATIONAL TOTAL_NOx</v>
      </c>
      <c r="B23201" s="113" t="s">
        <v>171</v>
      </c>
      <c r="C23201" s="113">
        <v>2003</v>
      </c>
      <c r="D23201" s="113" t="s">
        <v>122</v>
      </c>
      <c r="E23201" s="113" t="s">
        <v>199</v>
      </c>
      <c r="F23201" s="113" t="s">
        <v>200</v>
      </c>
      <c r="G23201" s="113">
        <v>2828.5</v>
      </c>
    </row>
    <row r="23202" spans="1:7" x14ac:dyDescent="0.25">
      <c r="A23202" s="108" t="str">
        <f t="shared" si="362"/>
        <v>RU_2003_NATIONAL TOTAL_NMVOC</v>
      </c>
      <c r="B23202" s="113" t="s">
        <v>171</v>
      </c>
      <c r="C23202" s="113">
        <v>2003</v>
      </c>
      <c r="D23202" s="113" t="s">
        <v>122</v>
      </c>
      <c r="E23202" s="113" t="s">
        <v>123</v>
      </c>
      <c r="F23202" s="113" t="s">
        <v>200</v>
      </c>
      <c r="G23202" s="113">
        <v>2644.3</v>
      </c>
    </row>
    <row r="23203" spans="1:7" x14ac:dyDescent="0.25">
      <c r="A23203" s="108" t="str">
        <f t="shared" si="362"/>
        <v>RU_2003_NATIONAL TOTAL_SOx</v>
      </c>
      <c r="B23203" s="113" t="s">
        <v>171</v>
      </c>
      <c r="C23203" s="113">
        <v>2003</v>
      </c>
      <c r="D23203" s="113" t="s">
        <v>122</v>
      </c>
      <c r="E23203" s="113" t="s">
        <v>201</v>
      </c>
      <c r="F23203" s="113" t="s">
        <v>200</v>
      </c>
      <c r="G23203" s="113">
        <v>2123</v>
      </c>
    </row>
    <row r="23204" spans="1:7" x14ac:dyDescent="0.25">
      <c r="A23204" s="108" t="str">
        <f t="shared" si="362"/>
        <v>RU_2003_NATIONAL TOTAL_NH3</v>
      </c>
      <c r="B23204" s="113" t="s">
        <v>171</v>
      </c>
      <c r="C23204" s="113">
        <v>2003</v>
      </c>
      <c r="D23204" s="113" t="s">
        <v>122</v>
      </c>
      <c r="E23204" s="113" t="s">
        <v>124</v>
      </c>
      <c r="F23204" s="113" t="s">
        <v>200</v>
      </c>
      <c r="G23204" s="113">
        <v>600</v>
      </c>
    </row>
    <row r="23205" spans="1:7" x14ac:dyDescent="0.25">
      <c r="A23205" s="108" t="str">
        <f t="shared" si="362"/>
        <v>RU_2003_NATIONAL TOTAL_PM2.5</v>
      </c>
      <c r="B23205" s="113" t="s">
        <v>171</v>
      </c>
      <c r="C23205" s="113">
        <v>2003</v>
      </c>
      <c r="D23205" s="113" t="s">
        <v>122</v>
      </c>
      <c r="E23205" s="113" t="s">
        <v>203</v>
      </c>
      <c r="F23205" s="113" t="s">
        <v>200</v>
      </c>
      <c r="G23205" s="113">
        <v>341.1</v>
      </c>
    </row>
    <row r="23206" spans="1:7" x14ac:dyDescent="0.25">
      <c r="A23206" s="108" t="str">
        <f t="shared" si="362"/>
        <v>RU_2003_NATIONAL TOTAL_Pb</v>
      </c>
      <c r="B23206" s="113" t="s">
        <v>171</v>
      </c>
      <c r="C23206" s="113">
        <v>2003</v>
      </c>
      <c r="D23206" s="113" t="s">
        <v>122</v>
      </c>
      <c r="E23206" s="113" t="s">
        <v>125</v>
      </c>
      <c r="F23206" s="113" t="s">
        <v>200</v>
      </c>
      <c r="G23206" s="113">
        <v>2.2069999999999999</v>
      </c>
    </row>
    <row r="23207" spans="1:7" x14ac:dyDescent="0.25">
      <c r="A23207" s="108" t="str">
        <f t="shared" si="362"/>
        <v>RU_2003_NATIONAL TOTAL_Cd</v>
      </c>
      <c r="B23207" s="113" t="s">
        <v>171</v>
      </c>
      <c r="C23207" s="113">
        <v>2003</v>
      </c>
      <c r="D23207" s="113" t="s">
        <v>122</v>
      </c>
      <c r="E23207" s="113" t="s">
        <v>126</v>
      </c>
      <c r="F23207" s="113" t="s">
        <v>200</v>
      </c>
      <c r="G23207" s="113">
        <v>5.7299999999999997E-2</v>
      </c>
    </row>
    <row r="23208" spans="1:7" x14ac:dyDescent="0.25">
      <c r="A23208" s="108" t="str">
        <f t="shared" si="362"/>
        <v>RU_2003_NATIONAL TOTAL_Hg</v>
      </c>
      <c r="B23208" s="113" t="s">
        <v>171</v>
      </c>
      <c r="C23208" s="113">
        <v>2003</v>
      </c>
      <c r="D23208" s="113" t="s">
        <v>122</v>
      </c>
      <c r="E23208" s="113" t="s">
        <v>127</v>
      </c>
      <c r="F23208" s="113" t="s">
        <v>200</v>
      </c>
      <c r="G23208" s="113">
        <v>1.14E-2</v>
      </c>
    </row>
    <row r="23209" spans="1:7" x14ac:dyDescent="0.25">
      <c r="A23209" s="108" t="str">
        <f t="shared" si="362"/>
        <v>RU_2004_NATIONAL TOTAL_NOx</v>
      </c>
      <c r="B23209" s="113" t="s">
        <v>171</v>
      </c>
      <c r="C23209" s="113">
        <v>2004</v>
      </c>
      <c r="D23209" s="113" t="s">
        <v>122</v>
      </c>
      <c r="E23209" s="113" t="s">
        <v>199</v>
      </c>
      <c r="F23209" s="113" t="s">
        <v>200</v>
      </c>
      <c r="G23209" s="113">
        <v>2822</v>
      </c>
    </row>
    <row r="23210" spans="1:7" x14ac:dyDescent="0.25">
      <c r="A23210" s="108" t="str">
        <f t="shared" si="362"/>
        <v>RU_2004_NATIONAL TOTAL_NMVOC</v>
      </c>
      <c r="B23210" s="113" t="s">
        <v>171</v>
      </c>
      <c r="C23210" s="113">
        <v>2004</v>
      </c>
      <c r="D23210" s="113" t="s">
        <v>122</v>
      </c>
      <c r="E23210" s="113" t="s">
        <v>123</v>
      </c>
      <c r="F23210" s="113" t="s">
        <v>200</v>
      </c>
      <c r="G23210" s="113">
        <v>2527</v>
      </c>
    </row>
    <row r="23211" spans="1:7" x14ac:dyDescent="0.25">
      <c r="A23211" s="108" t="str">
        <f t="shared" si="362"/>
        <v>RU_2004_NATIONAL TOTAL_SOx</v>
      </c>
      <c r="B23211" s="113" t="s">
        <v>171</v>
      </c>
      <c r="C23211" s="113">
        <v>2004</v>
      </c>
      <c r="D23211" s="113" t="s">
        <v>122</v>
      </c>
      <c r="E23211" s="113" t="s">
        <v>201</v>
      </c>
      <c r="F23211" s="113" t="s">
        <v>200</v>
      </c>
      <c r="G23211" s="113">
        <v>1971</v>
      </c>
    </row>
    <row r="23212" spans="1:7" x14ac:dyDescent="0.25">
      <c r="A23212" s="108" t="str">
        <f t="shared" si="362"/>
        <v>RU_2004_NATIONAL TOTAL_NH3</v>
      </c>
      <c r="B23212" s="113" t="s">
        <v>171</v>
      </c>
      <c r="C23212" s="113">
        <v>2004</v>
      </c>
      <c r="D23212" s="113" t="s">
        <v>122</v>
      </c>
      <c r="E23212" s="113" t="s">
        <v>124</v>
      </c>
      <c r="F23212" s="113" t="s">
        <v>200</v>
      </c>
      <c r="G23212" s="113">
        <v>608</v>
      </c>
    </row>
    <row r="23213" spans="1:7" x14ac:dyDescent="0.25">
      <c r="A23213" s="108" t="str">
        <f t="shared" si="362"/>
        <v>RU_2004_NATIONAL TOTAL_PM2.5</v>
      </c>
      <c r="B23213" s="113" t="s">
        <v>171</v>
      </c>
      <c r="C23213" s="113">
        <v>2004</v>
      </c>
      <c r="D23213" s="113" t="s">
        <v>122</v>
      </c>
      <c r="E23213" s="113" t="s">
        <v>203</v>
      </c>
      <c r="F23213" s="113" t="s">
        <v>200</v>
      </c>
      <c r="G23213" s="113">
        <v>383.3</v>
      </c>
    </row>
    <row r="23214" spans="1:7" x14ac:dyDescent="0.25">
      <c r="A23214" s="108" t="str">
        <f t="shared" si="362"/>
        <v>RU_2004_NATIONAL TOTAL_Pb</v>
      </c>
      <c r="B23214" s="113" t="s">
        <v>171</v>
      </c>
      <c r="C23214" s="113">
        <v>2004</v>
      </c>
      <c r="D23214" s="113" t="s">
        <v>122</v>
      </c>
      <c r="E23214" s="113" t="s">
        <v>125</v>
      </c>
      <c r="F23214" s="113" t="s">
        <v>200</v>
      </c>
      <c r="G23214" s="113">
        <v>0.33</v>
      </c>
    </row>
    <row r="23215" spans="1:7" x14ac:dyDescent="0.25">
      <c r="A23215" s="108" t="str">
        <f t="shared" si="362"/>
        <v>RU_2004_NATIONAL TOTAL_Cd</v>
      </c>
      <c r="B23215" s="113" t="s">
        <v>171</v>
      </c>
      <c r="C23215" s="113">
        <v>2004</v>
      </c>
      <c r="D23215" s="113" t="s">
        <v>122</v>
      </c>
      <c r="E23215" s="113" t="s">
        <v>126</v>
      </c>
      <c r="F23215" s="113" t="s">
        <v>200</v>
      </c>
      <c r="G23215" s="113">
        <v>5.5399999999999998E-2</v>
      </c>
    </row>
    <row r="23216" spans="1:7" x14ac:dyDescent="0.25">
      <c r="A23216" s="108" t="str">
        <f t="shared" si="362"/>
        <v>RU_2004_NATIONAL TOTAL_Hg</v>
      </c>
      <c r="B23216" s="113" t="s">
        <v>171</v>
      </c>
      <c r="C23216" s="113">
        <v>2004</v>
      </c>
      <c r="D23216" s="113" t="s">
        <v>122</v>
      </c>
      <c r="E23216" s="113" t="s">
        <v>127</v>
      </c>
      <c r="F23216" s="113" t="s">
        <v>200</v>
      </c>
      <c r="G23216" s="113">
        <v>1.1900000000000001E-2</v>
      </c>
    </row>
    <row r="23217" spans="1:7" x14ac:dyDescent="0.25">
      <c r="A23217" s="108" t="str">
        <f t="shared" si="362"/>
        <v>RU_2005_NATIONAL TOTAL_NOx</v>
      </c>
      <c r="B23217" s="113" t="s">
        <v>171</v>
      </c>
      <c r="C23217" s="113">
        <v>2005</v>
      </c>
      <c r="D23217" s="113" t="s">
        <v>122</v>
      </c>
      <c r="E23217" s="113" t="s">
        <v>199</v>
      </c>
      <c r="F23217" s="113" t="s">
        <v>200</v>
      </c>
      <c r="G23217" s="113">
        <v>2795</v>
      </c>
    </row>
    <row r="23218" spans="1:7" x14ac:dyDescent="0.25">
      <c r="A23218" s="108" t="str">
        <f t="shared" si="362"/>
        <v>RU_2005_NATIONAL TOTAL_NMVOC</v>
      </c>
      <c r="B23218" s="113" t="s">
        <v>171</v>
      </c>
      <c r="C23218" s="113">
        <v>2005</v>
      </c>
      <c r="D23218" s="113" t="s">
        <v>122</v>
      </c>
      <c r="E23218" s="113" t="s">
        <v>123</v>
      </c>
      <c r="F23218" s="113" t="s">
        <v>200</v>
      </c>
      <c r="G23218" s="113">
        <v>2567</v>
      </c>
    </row>
    <row r="23219" spans="1:7" x14ac:dyDescent="0.25">
      <c r="A23219" s="108" t="str">
        <f t="shared" si="362"/>
        <v>RU_2005_NATIONAL TOTAL_SOx</v>
      </c>
      <c r="B23219" s="113" t="s">
        <v>171</v>
      </c>
      <c r="C23219" s="113">
        <v>2005</v>
      </c>
      <c r="D23219" s="113" t="s">
        <v>122</v>
      </c>
      <c r="E23219" s="113" t="s">
        <v>201</v>
      </c>
      <c r="F23219" s="113" t="s">
        <v>200</v>
      </c>
      <c r="G23219" s="113">
        <v>1847</v>
      </c>
    </row>
    <row r="23220" spans="1:7" x14ac:dyDescent="0.25">
      <c r="A23220" s="108" t="str">
        <f t="shared" si="362"/>
        <v>RU_2005_NATIONAL TOTAL_NH3</v>
      </c>
      <c r="B23220" s="113" t="s">
        <v>171</v>
      </c>
      <c r="C23220" s="113">
        <v>2005</v>
      </c>
      <c r="D23220" s="113" t="s">
        <v>122</v>
      </c>
      <c r="E23220" s="113" t="s">
        <v>124</v>
      </c>
      <c r="F23220" s="113" t="s">
        <v>200</v>
      </c>
      <c r="G23220" s="113">
        <v>531</v>
      </c>
    </row>
    <row r="23221" spans="1:7" x14ac:dyDescent="0.25">
      <c r="A23221" s="108" t="str">
        <f t="shared" si="362"/>
        <v>RU_2005_NATIONAL TOTAL_PM2.5</v>
      </c>
      <c r="B23221" s="113" t="s">
        <v>171</v>
      </c>
      <c r="C23221" s="113">
        <v>2005</v>
      </c>
      <c r="D23221" s="113" t="s">
        <v>122</v>
      </c>
      <c r="E23221" s="113" t="s">
        <v>203</v>
      </c>
      <c r="F23221" s="113" t="s">
        <v>200</v>
      </c>
      <c r="G23221" s="113">
        <v>350.2</v>
      </c>
    </row>
    <row r="23222" spans="1:7" x14ac:dyDescent="0.25">
      <c r="A23222" s="108" t="str">
        <f t="shared" si="362"/>
        <v>RU_2005_NATIONAL TOTAL_Pb</v>
      </c>
      <c r="B23222" s="113" t="s">
        <v>171</v>
      </c>
      <c r="C23222" s="113">
        <v>2005</v>
      </c>
      <c r="D23222" s="113" t="s">
        <v>122</v>
      </c>
      <c r="E23222" s="113" t="s">
        <v>125</v>
      </c>
      <c r="F23222" s="113" t="s">
        <v>200</v>
      </c>
      <c r="G23222" s="113">
        <v>0.35499999999999998</v>
      </c>
    </row>
    <row r="23223" spans="1:7" x14ac:dyDescent="0.25">
      <c r="A23223" s="108" t="str">
        <f t="shared" si="362"/>
        <v>RU_2005_NATIONAL TOTAL_Cd</v>
      </c>
      <c r="B23223" s="113" t="s">
        <v>171</v>
      </c>
      <c r="C23223" s="113">
        <v>2005</v>
      </c>
      <c r="D23223" s="113" t="s">
        <v>122</v>
      </c>
      <c r="E23223" s="113" t="s">
        <v>126</v>
      </c>
      <c r="F23223" s="113" t="s">
        <v>200</v>
      </c>
      <c r="G23223" s="113">
        <v>5.9400000000000001E-2</v>
      </c>
    </row>
    <row r="23224" spans="1:7" x14ac:dyDescent="0.25">
      <c r="A23224" s="108" t="str">
        <f t="shared" si="362"/>
        <v>RU_2005_NATIONAL TOTAL_Hg</v>
      </c>
      <c r="B23224" s="113" t="s">
        <v>171</v>
      </c>
      <c r="C23224" s="113">
        <v>2005</v>
      </c>
      <c r="D23224" s="113" t="s">
        <v>122</v>
      </c>
      <c r="E23224" s="113" t="s">
        <v>127</v>
      </c>
      <c r="F23224" s="113" t="s">
        <v>200</v>
      </c>
      <c r="G23224" s="113">
        <v>1.4E-2</v>
      </c>
    </row>
    <row r="23225" spans="1:7" x14ac:dyDescent="0.25">
      <c r="A23225" s="108" t="str">
        <f t="shared" si="362"/>
        <v>RU_2006_NATIONAL TOTAL_NOx</v>
      </c>
      <c r="B23225" s="113" t="s">
        <v>171</v>
      </c>
      <c r="C23225" s="113">
        <v>2006</v>
      </c>
      <c r="D23225" s="113" t="s">
        <v>122</v>
      </c>
      <c r="E23225" s="113" t="s">
        <v>199</v>
      </c>
      <c r="F23225" s="113" t="s">
        <v>200</v>
      </c>
      <c r="G23225" s="113">
        <v>3352.9</v>
      </c>
    </row>
    <row r="23226" spans="1:7" x14ac:dyDescent="0.25">
      <c r="A23226" s="108" t="str">
        <f t="shared" si="362"/>
        <v>RU_2006_NATIONAL TOTAL_NMVOC</v>
      </c>
      <c r="B23226" s="113" t="s">
        <v>171</v>
      </c>
      <c r="C23226" s="113">
        <v>2006</v>
      </c>
      <c r="D23226" s="113" t="s">
        <v>122</v>
      </c>
      <c r="E23226" s="113" t="s">
        <v>123</v>
      </c>
      <c r="F23226" s="113" t="s">
        <v>200</v>
      </c>
      <c r="G23226" s="113">
        <v>2221.9</v>
      </c>
    </row>
    <row r="23227" spans="1:7" x14ac:dyDescent="0.25">
      <c r="A23227" s="108" t="str">
        <f t="shared" si="362"/>
        <v>RU_2006_NATIONAL TOTAL_SOx</v>
      </c>
      <c r="B23227" s="113" t="s">
        <v>171</v>
      </c>
      <c r="C23227" s="113">
        <v>2006</v>
      </c>
      <c r="D23227" s="113" t="s">
        <v>122</v>
      </c>
      <c r="E23227" s="113" t="s">
        <v>201</v>
      </c>
      <c r="F23227" s="113" t="s">
        <v>200</v>
      </c>
      <c r="G23227" s="113">
        <v>1930.6</v>
      </c>
    </row>
    <row r="23228" spans="1:7" x14ac:dyDescent="0.25">
      <c r="A23228" s="108" t="str">
        <f t="shared" si="362"/>
        <v>RU_2006_NATIONAL TOTAL_NH3</v>
      </c>
      <c r="B23228" s="113" t="s">
        <v>171</v>
      </c>
      <c r="C23228" s="113">
        <v>2006</v>
      </c>
      <c r="D23228" s="113" t="s">
        <v>122</v>
      </c>
      <c r="E23228" s="113" t="s">
        <v>124</v>
      </c>
      <c r="F23228" s="113" t="s">
        <v>200</v>
      </c>
      <c r="G23228" s="113">
        <v>583.70000000000005</v>
      </c>
    </row>
    <row r="23229" spans="1:7" x14ac:dyDescent="0.25">
      <c r="A23229" s="108" t="str">
        <f t="shared" si="362"/>
        <v>RU_2006_NATIONAL TOTAL_PM2.5</v>
      </c>
      <c r="B23229" s="113" t="s">
        <v>171</v>
      </c>
      <c r="C23229" s="113">
        <v>2006</v>
      </c>
      <c r="D23229" s="113" t="s">
        <v>122</v>
      </c>
      <c r="E23229" s="113" t="s">
        <v>203</v>
      </c>
      <c r="F23229" s="113" t="s">
        <v>200</v>
      </c>
      <c r="G23229" s="113">
        <v>408.8</v>
      </c>
    </row>
    <row r="23230" spans="1:7" x14ac:dyDescent="0.25">
      <c r="A23230" s="108" t="str">
        <f t="shared" si="362"/>
        <v>RU_2006_NATIONAL TOTAL_Pb</v>
      </c>
      <c r="B23230" s="113" t="s">
        <v>171</v>
      </c>
      <c r="C23230" s="113">
        <v>2006</v>
      </c>
      <c r="D23230" s="113" t="s">
        <v>122</v>
      </c>
      <c r="E23230" s="113" t="s">
        <v>125</v>
      </c>
      <c r="F23230" s="113" t="s">
        <v>200</v>
      </c>
      <c r="G23230" s="113">
        <v>0.35499999999999998</v>
      </c>
    </row>
    <row r="23231" spans="1:7" x14ac:dyDescent="0.25">
      <c r="A23231" s="108" t="str">
        <f t="shared" si="362"/>
        <v>RU_2006_NATIONAL TOTAL_Cd</v>
      </c>
      <c r="B23231" s="113" t="s">
        <v>171</v>
      </c>
      <c r="C23231" s="113">
        <v>2006</v>
      </c>
      <c r="D23231" s="113" t="s">
        <v>122</v>
      </c>
      <c r="E23231" s="113" t="s">
        <v>126</v>
      </c>
      <c r="F23231" s="113" t="s">
        <v>200</v>
      </c>
      <c r="G23231" s="113">
        <v>5.9400000000000001E-2</v>
      </c>
    </row>
    <row r="23232" spans="1:7" x14ac:dyDescent="0.25">
      <c r="A23232" s="108" t="str">
        <f t="shared" si="362"/>
        <v>RU_2006_NATIONAL TOTAL_Hg</v>
      </c>
      <c r="B23232" s="113" t="s">
        <v>171</v>
      </c>
      <c r="C23232" s="113">
        <v>2006</v>
      </c>
      <c r="D23232" s="113" t="s">
        <v>122</v>
      </c>
      <c r="E23232" s="113" t="s">
        <v>127</v>
      </c>
      <c r="F23232" s="113" t="s">
        <v>200</v>
      </c>
      <c r="G23232" s="113">
        <v>1.4E-2</v>
      </c>
    </row>
    <row r="23233" spans="1:7" x14ac:dyDescent="0.25">
      <c r="A23233" s="108" t="str">
        <f t="shared" si="362"/>
        <v>RU_2007_NATIONAL TOTAL_NOx</v>
      </c>
      <c r="B23233" s="113" t="s">
        <v>171</v>
      </c>
      <c r="C23233" s="113">
        <v>2007</v>
      </c>
      <c r="D23233" s="113" t="s">
        <v>122</v>
      </c>
      <c r="E23233" s="113" t="s">
        <v>199</v>
      </c>
      <c r="F23233" s="113" t="s">
        <v>200</v>
      </c>
      <c r="G23233" s="113">
        <v>3406.5</v>
      </c>
    </row>
    <row r="23234" spans="1:7" x14ac:dyDescent="0.25">
      <c r="A23234" s="108" t="str">
        <f t="shared" ref="A23234:A23297" si="363">CONCATENATE(B23234,"_",C23234,"_",D23234,"_",E23234)</f>
        <v>RU_2007_NATIONAL TOTAL_NMVOC</v>
      </c>
      <c r="B23234" s="113" t="s">
        <v>171</v>
      </c>
      <c r="C23234" s="113">
        <v>2007</v>
      </c>
      <c r="D23234" s="113" t="s">
        <v>122</v>
      </c>
      <c r="E23234" s="113" t="s">
        <v>123</v>
      </c>
      <c r="F23234" s="113" t="s">
        <v>200</v>
      </c>
      <c r="G23234" s="113">
        <v>2206.6</v>
      </c>
    </row>
    <row r="23235" spans="1:7" x14ac:dyDescent="0.25">
      <c r="A23235" s="108" t="str">
        <f t="shared" si="363"/>
        <v>RU_2007_NATIONAL TOTAL_SOx</v>
      </c>
      <c r="B23235" s="113" t="s">
        <v>171</v>
      </c>
      <c r="C23235" s="113">
        <v>2007</v>
      </c>
      <c r="D23235" s="113" t="s">
        <v>122</v>
      </c>
      <c r="E23235" s="113" t="s">
        <v>201</v>
      </c>
      <c r="F23235" s="113" t="s">
        <v>200</v>
      </c>
      <c r="G23235" s="113">
        <v>1624.1</v>
      </c>
    </row>
    <row r="23236" spans="1:7" x14ac:dyDescent="0.25">
      <c r="A23236" s="108" t="str">
        <f t="shared" si="363"/>
        <v>RU_2007_NATIONAL TOTAL_NH3</v>
      </c>
      <c r="B23236" s="113" t="s">
        <v>171</v>
      </c>
      <c r="C23236" s="113">
        <v>2007</v>
      </c>
      <c r="D23236" s="113" t="s">
        <v>122</v>
      </c>
      <c r="E23236" s="113" t="s">
        <v>124</v>
      </c>
      <c r="F23236" s="113" t="s">
        <v>200</v>
      </c>
      <c r="G23236" s="113">
        <v>558</v>
      </c>
    </row>
    <row r="23237" spans="1:7" x14ac:dyDescent="0.25">
      <c r="A23237" s="108" t="str">
        <f t="shared" si="363"/>
        <v>RU_2007_NATIONAL TOTAL_PM2.5</v>
      </c>
      <c r="B23237" s="113" t="s">
        <v>171</v>
      </c>
      <c r="C23237" s="113">
        <v>2007</v>
      </c>
      <c r="D23237" s="113" t="s">
        <v>122</v>
      </c>
      <c r="E23237" s="113" t="s">
        <v>203</v>
      </c>
      <c r="F23237" s="113" t="s">
        <v>200</v>
      </c>
      <c r="G23237" s="113">
        <v>347.9</v>
      </c>
    </row>
    <row r="23238" spans="1:7" x14ac:dyDescent="0.25">
      <c r="A23238" s="108" t="str">
        <f t="shared" si="363"/>
        <v>RU_2008_NATIONAL TOTAL_NOx</v>
      </c>
      <c r="B23238" s="113" t="s">
        <v>171</v>
      </c>
      <c r="C23238" s="113">
        <v>2008</v>
      </c>
      <c r="D23238" s="113" t="s">
        <v>122</v>
      </c>
      <c r="E23238" s="113" t="s">
        <v>199</v>
      </c>
      <c r="F23238" s="113" t="s">
        <v>200</v>
      </c>
      <c r="G23238" s="113">
        <v>3492</v>
      </c>
    </row>
    <row r="23239" spans="1:7" x14ac:dyDescent="0.25">
      <c r="A23239" s="108" t="str">
        <f t="shared" si="363"/>
        <v>RU_2008_NATIONAL TOTAL_NMVOC</v>
      </c>
      <c r="B23239" s="113" t="s">
        <v>171</v>
      </c>
      <c r="C23239" s="113">
        <v>2008</v>
      </c>
      <c r="D23239" s="113" t="s">
        <v>122</v>
      </c>
      <c r="E23239" s="113" t="s">
        <v>123</v>
      </c>
      <c r="F23239" s="113" t="s">
        <v>200</v>
      </c>
      <c r="G23239" s="113">
        <v>2323.4</v>
      </c>
    </row>
    <row r="23240" spans="1:7" x14ac:dyDescent="0.25">
      <c r="A23240" s="108" t="str">
        <f t="shared" si="363"/>
        <v>RU_2008_NATIONAL TOTAL_SOx</v>
      </c>
      <c r="B23240" s="113" t="s">
        <v>171</v>
      </c>
      <c r="C23240" s="113">
        <v>2008</v>
      </c>
      <c r="D23240" s="113" t="s">
        <v>122</v>
      </c>
      <c r="E23240" s="113" t="s">
        <v>201</v>
      </c>
      <c r="F23240" s="113" t="s">
        <v>200</v>
      </c>
      <c r="G23240" s="113">
        <v>1436</v>
      </c>
    </row>
    <row r="23241" spans="1:7" x14ac:dyDescent="0.25">
      <c r="A23241" s="108" t="str">
        <f t="shared" si="363"/>
        <v>RU_2008_NATIONAL TOTAL_NH3</v>
      </c>
      <c r="B23241" s="113" t="s">
        <v>171</v>
      </c>
      <c r="C23241" s="113">
        <v>2008</v>
      </c>
      <c r="D23241" s="113" t="s">
        <v>122</v>
      </c>
      <c r="E23241" s="113" t="s">
        <v>124</v>
      </c>
      <c r="F23241" s="113" t="s">
        <v>200</v>
      </c>
      <c r="G23241" s="113">
        <v>548.1</v>
      </c>
    </row>
    <row r="23242" spans="1:7" x14ac:dyDescent="0.25">
      <c r="A23242" s="108" t="str">
        <f t="shared" si="363"/>
        <v>RU_2008_NATIONAL TOTAL_PM2.5</v>
      </c>
      <c r="B23242" s="113" t="s">
        <v>171</v>
      </c>
      <c r="C23242" s="113">
        <v>2008</v>
      </c>
      <c r="D23242" s="113" t="s">
        <v>122</v>
      </c>
      <c r="E23242" s="113" t="s">
        <v>203</v>
      </c>
      <c r="F23242" s="113" t="s">
        <v>200</v>
      </c>
      <c r="G23242" s="113">
        <v>316.39999999999998</v>
      </c>
    </row>
    <row r="23243" spans="1:7" x14ac:dyDescent="0.25">
      <c r="A23243" s="108" t="str">
        <f t="shared" si="363"/>
        <v>RU_2009_NATIONAL TOTAL_NOx</v>
      </c>
      <c r="B23243" s="113" t="s">
        <v>171</v>
      </c>
      <c r="C23243" s="113">
        <v>2009</v>
      </c>
      <c r="D23243" s="113" t="s">
        <v>122</v>
      </c>
      <c r="E23243" s="113" t="s">
        <v>199</v>
      </c>
      <c r="F23243" s="113" t="s">
        <v>200</v>
      </c>
      <c r="G23243" s="113">
        <v>3426.22</v>
      </c>
    </row>
    <row r="23244" spans="1:7" x14ac:dyDescent="0.25">
      <c r="A23244" s="108" t="str">
        <f t="shared" si="363"/>
        <v>RU_2009_NATIONAL TOTAL_NMVOC</v>
      </c>
      <c r="B23244" s="113" t="s">
        <v>171</v>
      </c>
      <c r="C23244" s="113">
        <v>2009</v>
      </c>
      <c r="D23244" s="113" t="s">
        <v>122</v>
      </c>
      <c r="E23244" s="113" t="s">
        <v>123</v>
      </c>
      <c r="F23244" s="113" t="s">
        <v>200</v>
      </c>
      <c r="G23244" s="113">
        <v>2257.56</v>
      </c>
    </row>
    <row r="23245" spans="1:7" x14ac:dyDescent="0.25">
      <c r="A23245" s="108" t="str">
        <f t="shared" si="363"/>
        <v>RU_2009_NATIONAL TOTAL_SOx</v>
      </c>
      <c r="B23245" s="113" t="s">
        <v>171</v>
      </c>
      <c r="C23245" s="113">
        <v>2009</v>
      </c>
      <c r="D23245" s="113" t="s">
        <v>122</v>
      </c>
      <c r="E23245" s="113" t="s">
        <v>201</v>
      </c>
      <c r="F23245" s="113" t="s">
        <v>200</v>
      </c>
      <c r="G23245" s="113">
        <v>1340.32</v>
      </c>
    </row>
    <row r="23246" spans="1:7" x14ac:dyDescent="0.25">
      <c r="A23246" s="108" t="str">
        <f t="shared" si="363"/>
        <v>RU_2009_NATIONAL TOTAL_NH3</v>
      </c>
      <c r="B23246" s="113" t="s">
        <v>171</v>
      </c>
      <c r="C23246" s="113">
        <v>2009</v>
      </c>
      <c r="D23246" s="113" t="s">
        <v>122</v>
      </c>
      <c r="E23246" s="113" t="s">
        <v>124</v>
      </c>
      <c r="F23246" s="113" t="s">
        <v>200</v>
      </c>
      <c r="G23246" s="113">
        <v>770.51</v>
      </c>
    </row>
    <row r="23247" spans="1:7" x14ac:dyDescent="0.25">
      <c r="A23247" s="108" t="str">
        <f t="shared" si="363"/>
        <v>RU_2009_NATIONAL TOTAL_PM2.5</v>
      </c>
      <c r="B23247" s="113" t="s">
        <v>171</v>
      </c>
      <c r="C23247" s="113">
        <v>2009</v>
      </c>
      <c r="D23247" s="113" t="s">
        <v>122</v>
      </c>
      <c r="E23247" s="113" t="s">
        <v>203</v>
      </c>
      <c r="F23247" s="113" t="s">
        <v>200</v>
      </c>
      <c r="G23247" s="113">
        <v>311.87</v>
      </c>
    </row>
    <row r="23248" spans="1:7" x14ac:dyDescent="0.25">
      <c r="A23248" s="108" t="str">
        <f t="shared" si="363"/>
        <v>RU_2009_NATIONAL TOTAL_Pb</v>
      </c>
      <c r="B23248" s="113" t="s">
        <v>171</v>
      </c>
      <c r="C23248" s="113">
        <v>2009</v>
      </c>
      <c r="D23248" s="113" t="s">
        <v>122</v>
      </c>
      <c r="E23248" s="113" t="s">
        <v>125</v>
      </c>
      <c r="F23248" s="113" t="s">
        <v>200</v>
      </c>
      <c r="G23248" s="113">
        <v>3.211E-2</v>
      </c>
    </row>
    <row r="23249" spans="1:7" x14ac:dyDescent="0.25">
      <c r="A23249" s="108" t="str">
        <f t="shared" si="363"/>
        <v>RU_2009_NATIONAL TOTAL_Cd</v>
      </c>
      <c r="B23249" s="113" t="s">
        <v>171</v>
      </c>
      <c r="C23249" s="113">
        <v>2009</v>
      </c>
      <c r="D23249" s="113" t="s">
        <v>122</v>
      </c>
      <c r="E23249" s="113" t="s">
        <v>126</v>
      </c>
      <c r="F23249" s="113" t="s">
        <v>200</v>
      </c>
      <c r="G23249" s="113">
        <v>2.2599999999999999E-2</v>
      </c>
    </row>
    <row r="23250" spans="1:7" x14ac:dyDescent="0.25">
      <c r="A23250" s="108" t="str">
        <f t="shared" si="363"/>
        <v>RU_2009_NATIONAL TOTAL_Hg</v>
      </c>
      <c r="B23250" s="113" t="s">
        <v>171</v>
      </c>
      <c r="C23250" s="113">
        <v>2009</v>
      </c>
      <c r="D23250" s="113" t="s">
        <v>122</v>
      </c>
      <c r="E23250" s="113" t="s">
        <v>127</v>
      </c>
      <c r="F23250" s="113" t="s">
        <v>200</v>
      </c>
      <c r="G23250" s="113">
        <v>9.7999999999999997E-4</v>
      </c>
    </row>
    <row r="23251" spans="1:7" x14ac:dyDescent="0.25">
      <c r="A23251" s="108" t="str">
        <f t="shared" si="363"/>
        <v>RU_2010_NATIONAL TOTAL_NOx</v>
      </c>
      <c r="B23251" s="113" t="s">
        <v>171</v>
      </c>
      <c r="C23251" s="113">
        <v>2010</v>
      </c>
      <c r="D23251" s="113" t="s">
        <v>122</v>
      </c>
      <c r="E23251" s="113" t="s">
        <v>199</v>
      </c>
      <c r="F23251" s="113" t="s">
        <v>200</v>
      </c>
      <c r="G23251" s="113">
        <v>2116.8174503088298</v>
      </c>
    </row>
    <row r="23252" spans="1:7" x14ac:dyDescent="0.25">
      <c r="A23252" s="108" t="str">
        <f t="shared" si="363"/>
        <v>RU_2010_NATIONAL TOTAL_NMVOC</v>
      </c>
      <c r="B23252" s="113" t="s">
        <v>171</v>
      </c>
      <c r="C23252" s="113">
        <v>2010</v>
      </c>
      <c r="D23252" s="113" t="s">
        <v>122</v>
      </c>
      <c r="E23252" s="113" t="s">
        <v>123</v>
      </c>
      <c r="F23252" s="113" t="s">
        <v>200</v>
      </c>
      <c r="G23252" s="113">
        <v>2506.0462298048201</v>
      </c>
    </row>
    <row r="23253" spans="1:7" x14ac:dyDescent="0.25">
      <c r="A23253" s="108" t="str">
        <f t="shared" si="363"/>
        <v>RU_2010_NATIONAL TOTAL_SOx</v>
      </c>
      <c r="B23253" s="113" t="s">
        <v>171</v>
      </c>
      <c r="C23253" s="113">
        <v>2010</v>
      </c>
      <c r="D23253" s="113" t="s">
        <v>122</v>
      </c>
      <c r="E23253" s="113" t="s">
        <v>201</v>
      </c>
      <c r="F23253" s="113" t="s">
        <v>200</v>
      </c>
      <c r="G23253" s="113">
        <v>1272.03990535874</v>
      </c>
    </row>
    <row r="23254" spans="1:7" x14ac:dyDescent="0.25">
      <c r="A23254" s="108" t="str">
        <f t="shared" si="363"/>
        <v>RU_2010_NATIONAL TOTAL_NH3</v>
      </c>
      <c r="B23254" s="113" t="s">
        <v>171</v>
      </c>
      <c r="C23254" s="113">
        <v>2010</v>
      </c>
      <c r="D23254" s="113" t="s">
        <v>122</v>
      </c>
      <c r="E23254" s="113" t="s">
        <v>124</v>
      </c>
      <c r="F23254" s="113" t="s">
        <v>200</v>
      </c>
      <c r="G23254" s="113">
        <v>774.52905891587102</v>
      </c>
    </row>
    <row r="23255" spans="1:7" x14ac:dyDescent="0.25">
      <c r="A23255" s="108" t="str">
        <f t="shared" si="363"/>
        <v>RU_2010_NATIONAL TOTAL_PM2.5</v>
      </c>
      <c r="B23255" s="113" t="s">
        <v>171</v>
      </c>
      <c r="C23255" s="113">
        <v>2010</v>
      </c>
      <c r="D23255" s="113" t="s">
        <v>122</v>
      </c>
      <c r="E23255" s="113" t="s">
        <v>203</v>
      </c>
      <c r="F23255" s="113" t="s">
        <v>200</v>
      </c>
      <c r="G23255" s="113">
        <v>329.25973109907898</v>
      </c>
    </row>
    <row r="23256" spans="1:7" x14ac:dyDescent="0.25">
      <c r="A23256" s="108" t="str">
        <f t="shared" si="363"/>
        <v>RU_2010_1A3(FS)_NOx</v>
      </c>
      <c r="B23256" s="113" t="s">
        <v>171</v>
      </c>
      <c r="C23256" s="113">
        <v>2010</v>
      </c>
      <c r="D23256" s="113" t="s">
        <v>132</v>
      </c>
      <c r="E23256" s="113" t="s">
        <v>199</v>
      </c>
      <c r="F23256" s="113" t="s">
        <v>200</v>
      </c>
      <c r="G23256" s="113">
        <v>906.53448068422995</v>
      </c>
    </row>
    <row r="23257" spans="1:7" x14ac:dyDescent="0.25">
      <c r="A23257" s="108" t="str">
        <f t="shared" si="363"/>
        <v>RU_2010_1A3(FS)_NMVOC</v>
      </c>
      <c r="B23257" s="113" t="s">
        <v>171</v>
      </c>
      <c r="C23257" s="113">
        <v>2010</v>
      </c>
      <c r="D23257" s="113" t="s">
        <v>132</v>
      </c>
      <c r="E23257" s="113" t="s">
        <v>123</v>
      </c>
      <c r="F23257" s="113" t="s">
        <v>200</v>
      </c>
      <c r="G23257" s="113">
        <v>931.74277487606696</v>
      </c>
    </row>
    <row r="23258" spans="1:7" x14ac:dyDescent="0.25">
      <c r="A23258" s="108" t="str">
        <f t="shared" si="363"/>
        <v>RU_2010_1A3(FS)_SOx</v>
      </c>
      <c r="B23258" s="113" t="s">
        <v>171</v>
      </c>
      <c r="C23258" s="113">
        <v>2010</v>
      </c>
      <c r="D23258" s="113" t="s">
        <v>132</v>
      </c>
      <c r="E23258" s="113" t="s">
        <v>201</v>
      </c>
      <c r="F23258" s="113" t="s">
        <v>200</v>
      </c>
      <c r="G23258" s="113">
        <v>48.084247541691703</v>
      </c>
    </row>
    <row r="23259" spans="1:7" x14ac:dyDescent="0.25">
      <c r="A23259" s="108" t="str">
        <f t="shared" si="363"/>
        <v>RU_2010_1A3(FS)_NH3</v>
      </c>
      <c r="B23259" s="113" t="s">
        <v>171</v>
      </c>
      <c r="C23259" s="113">
        <v>2010</v>
      </c>
      <c r="D23259" s="113" t="s">
        <v>132</v>
      </c>
      <c r="E23259" s="113" t="s">
        <v>124</v>
      </c>
      <c r="F23259" s="113" t="s">
        <v>200</v>
      </c>
      <c r="G23259" s="113">
        <v>20.939612620091701</v>
      </c>
    </row>
    <row r="23260" spans="1:7" x14ac:dyDescent="0.25">
      <c r="A23260" s="108" t="str">
        <f t="shared" si="363"/>
        <v>RU_2010_1A3(FS)_PM2.5</v>
      </c>
      <c r="B23260" s="113" t="s">
        <v>171</v>
      </c>
      <c r="C23260" s="113">
        <v>2010</v>
      </c>
      <c r="D23260" s="113" t="s">
        <v>132</v>
      </c>
      <c r="E23260" s="113" t="s">
        <v>203</v>
      </c>
      <c r="F23260" s="113" t="s">
        <v>200</v>
      </c>
      <c r="G23260" s="113">
        <v>25.532173385701999</v>
      </c>
    </row>
    <row r="23261" spans="1:7" x14ac:dyDescent="0.25">
      <c r="A23261" s="108" t="str">
        <f t="shared" si="363"/>
        <v>RU_2011_NATIONAL TOTAL_NOx</v>
      </c>
      <c r="B23261" s="113" t="s">
        <v>171</v>
      </c>
      <c r="C23261" s="113">
        <v>2011</v>
      </c>
      <c r="D23261" s="113" t="s">
        <v>122</v>
      </c>
      <c r="E23261" s="113" t="s">
        <v>199</v>
      </c>
      <c r="F23261" s="113" t="s">
        <v>200</v>
      </c>
      <c r="G23261" s="113">
        <v>2166.0721211472401</v>
      </c>
    </row>
    <row r="23262" spans="1:7" x14ac:dyDescent="0.25">
      <c r="A23262" s="108" t="str">
        <f t="shared" si="363"/>
        <v>RU_2011_NATIONAL TOTAL_NMVOC</v>
      </c>
      <c r="B23262" s="113" t="s">
        <v>171</v>
      </c>
      <c r="C23262" s="113">
        <v>2011</v>
      </c>
      <c r="D23262" s="113" t="s">
        <v>122</v>
      </c>
      <c r="E23262" s="113" t="s">
        <v>123</v>
      </c>
      <c r="F23262" s="113" t="s">
        <v>200</v>
      </c>
      <c r="G23262" s="113">
        <v>2552.4523067112</v>
      </c>
    </row>
    <row r="23263" spans="1:7" x14ac:dyDescent="0.25">
      <c r="A23263" s="108" t="str">
        <f t="shared" si="363"/>
        <v>RU_2011_NATIONAL TOTAL_SOx</v>
      </c>
      <c r="B23263" s="113" t="s">
        <v>171</v>
      </c>
      <c r="C23263" s="113">
        <v>2011</v>
      </c>
      <c r="D23263" s="113" t="s">
        <v>122</v>
      </c>
      <c r="E23263" s="113" t="s">
        <v>201</v>
      </c>
      <c r="F23263" s="113" t="s">
        <v>200</v>
      </c>
      <c r="G23263" s="113">
        <v>1250.6600871378701</v>
      </c>
    </row>
    <row r="23264" spans="1:7" x14ac:dyDescent="0.25">
      <c r="A23264" s="108" t="str">
        <f t="shared" si="363"/>
        <v>RU_2011_NATIONAL TOTAL_NH3</v>
      </c>
      <c r="B23264" s="113" t="s">
        <v>171</v>
      </c>
      <c r="C23264" s="113">
        <v>2011</v>
      </c>
      <c r="D23264" s="113" t="s">
        <v>122</v>
      </c>
      <c r="E23264" s="113" t="s">
        <v>124</v>
      </c>
      <c r="F23264" s="113" t="s">
        <v>200</v>
      </c>
      <c r="G23264" s="113">
        <v>792.50023408607206</v>
      </c>
    </row>
    <row r="23265" spans="1:7" x14ac:dyDescent="0.25">
      <c r="A23265" s="108" t="str">
        <f t="shared" si="363"/>
        <v>RU_2011_NATIONAL TOTAL_PM2.5</v>
      </c>
      <c r="B23265" s="113" t="s">
        <v>171</v>
      </c>
      <c r="C23265" s="113">
        <v>2011</v>
      </c>
      <c r="D23265" s="113" t="s">
        <v>122</v>
      </c>
      <c r="E23265" s="113" t="s">
        <v>203</v>
      </c>
      <c r="F23265" s="113" t="s">
        <v>200</v>
      </c>
      <c r="G23265" s="113">
        <v>320.52808161973098</v>
      </c>
    </row>
    <row r="23266" spans="1:7" x14ac:dyDescent="0.25">
      <c r="A23266" s="108" t="str">
        <f t="shared" si="363"/>
        <v>RU_2011_1A3(FS)_NOx</v>
      </c>
      <c r="B23266" s="113" t="s">
        <v>171</v>
      </c>
      <c r="C23266" s="113">
        <v>2011</v>
      </c>
      <c r="D23266" s="113" t="s">
        <v>132</v>
      </c>
      <c r="E23266" s="113" t="s">
        <v>199</v>
      </c>
      <c r="F23266" s="113" t="s">
        <v>200</v>
      </c>
      <c r="G23266" s="113">
        <v>946.63177311146001</v>
      </c>
    </row>
    <row r="23267" spans="1:7" x14ac:dyDescent="0.25">
      <c r="A23267" s="108" t="str">
        <f t="shared" si="363"/>
        <v>RU_2011_1A3(FS)_NMVOC</v>
      </c>
      <c r="B23267" s="113" t="s">
        <v>171</v>
      </c>
      <c r="C23267" s="113">
        <v>2011</v>
      </c>
      <c r="D23267" s="113" t="s">
        <v>132</v>
      </c>
      <c r="E23267" s="113" t="s">
        <v>123</v>
      </c>
      <c r="F23267" s="113" t="s">
        <v>200</v>
      </c>
      <c r="G23267" s="113">
        <v>977.095343616837</v>
      </c>
    </row>
    <row r="23268" spans="1:7" x14ac:dyDescent="0.25">
      <c r="A23268" s="108" t="str">
        <f t="shared" si="363"/>
        <v>RU_2011_1A3(FS)_SOx</v>
      </c>
      <c r="B23268" s="113" t="s">
        <v>171</v>
      </c>
      <c r="C23268" s="113">
        <v>2011</v>
      </c>
      <c r="D23268" s="113" t="s">
        <v>132</v>
      </c>
      <c r="E23268" s="113" t="s">
        <v>201</v>
      </c>
      <c r="F23268" s="113" t="s">
        <v>200</v>
      </c>
      <c r="G23268" s="113">
        <v>49.910752376850802</v>
      </c>
    </row>
    <row r="23269" spans="1:7" x14ac:dyDescent="0.25">
      <c r="A23269" s="108" t="str">
        <f t="shared" si="363"/>
        <v>RU_2011_1A3(FS)_NH3</v>
      </c>
      <c r="B23269" s="113" t="s">
        <v>171</v>
      </c>
      <c r="C23269" s="113">
        <v>2011</v>
      </c>
      <c r="D23269" s="113" t="s">
        <v>132</v>
      </c>
      <c r="E23269" s="113" t="s">
        <v>124</v>
      </c>
      <c r="F23269" s="113" t="s">
        <v>200</v>
      </c>
      <c r="G23269" s="113">
        <v>22.191909193590199</v>
      </c>
    </row>
    <row r="23270" spans="1:7" x14ac:dyDescent="0.25">
      <c r="A23270" s="108" t="str">
        <f t="shared" si="363"/>
        <v>RU_2011_1A3(FS)_PM2.5</v>
      </c>
      <c r="B23270" s="113" t="s">
        <v>171</v>
      </c>
      <c r="C23270" s="113">
        <v>2011</v>
      </c>
      <c r="D23270" s="113" t="s">
        <v>132</v>
      </c>
      <c r="E23270" s="113" t="s">
        <v>203</v>
      </c>
      <c r="F23270" s="113" t="s">
        <v>200</v>
      </c>
      <c r="G23270" s="113">
        <v>26.44409017485</v>
      </c>
    </row>
    <row r="23271" spans="1:7" x14ac:dyDescent="0.25">
      <c r="A23271" s="108" t="str">
        <f t="shared" si="363"/>
        <v>RU_2012_NATIONAL TOTAL_NOx</v>
      </c>
      <c r="B23271" s="113" t="s">
        <v>171</v>
      </c>
      <c r="C23271" s="113">
        <v>2012</v>
      </c>
      <c r="D23271" s="113" t="s">
        <v>122</v>
      </c>
      <c r="E23271" s="113" t="s">
        <v>199</v>
      </c>
      <c r="F23271" s="113" t="s">
        <v>200</v>
      </c>
      <c r="G23271" s="113">
        <v>2232.1176043228402</v>
      </c>
    </row>
    <row r="23272" spans="1:7" x14ac:dyDescent="0.25">
      <c r="A23272" s="108" t="str">
        <f t="shared" si="363"/>
        <v>RU_2012_NATIONAL TOTAL_NMVOC</v>
      </c>
      <c r="B23272" s="113" t="s">
        <v>171</v>
      </c>
      <c r="C23272" s="113">
        <v>2012</v>
      </c>
      <c r="D23272" s="113" t="s">
        <v>122</v>
      </c>
      <c r="E23272" s="113" t="s">
        <v>123</v>
      </c>
      <c r="F23272" s="113" t="s">
        <v>200</v>
      </c>
      <c r="G23272" s="113">
        <v>2622.21117188587</v>
      </c>
    </row>
    <row r="23273" spans="1:7" x14ac:dyDescent="0.25">
      <c r="A23273" s="108" t="str">
        <f t="shared" si="363"/>
        <v>RU_2012_NATIONAL TOTAL_SOx</v>
      </c>
      <c r="B23273" s="113" t="s">
        <v>171</v>
      </c>
      <c r="C23273" s="113">
        <v>2012</v>
      </c>
      <c r="D23273" s="113" t="s">
        <v>122</v>
      </c>
      <c r="E23273" s="113" t="s">
        <v>201</v>
      </c>
      <c r="F23273" s="113" t="s">
        <v>200</v>
      </c>
      <c r="G23273" s="113">
        <v>1168.3727664042401</v>
      </c>
    </row>
    <row r="23274" spans="1:7" x14ac:dyDescent="0.25">
      <c r="A23274" s="108" t="str">
        <f t="shared" si="363"/>
        <v>RU_2012_NATIONAL TOTAL_NH3</v>
      </c>
      <c r="B23274" s="113" t="s">
        <v>171</v>
      </c>
      <c r="C23274" s="113">
        <v>2012</v>
      </c>
      <c r="D23274" s="113" t="s">
        <v>122</v>
      </c>
      <c r="E23274" s="113" t="s">
        <v>124</v>
      </c>
      <c r="F23274" s="113" t="s">
        <v>200</v>
      </c>
      <c r="G23274" s="113">
        <v>815.51254746056497</v>
      </c>
    </row>
    <row r="23275" spans="1:7" x14ac:dyDescent="0.25">
      <c r="A23275" s="108" t="str">
        <f t="shared" si="363"/>
        <v>RU_2012_NATIONAL TOTAL_PM2.5</v>
      </c>
      <c r="B23275" s="113" t="s">
        <v>171</v>
      </c>
      <c r="C23275" s="113">
        <v>2012</v>
      </c>
      <c r="D23275" s="113" t="s">
        <v>122</v>
      </c>
      <c r="E23275" s="113" t="s">
        <v>203</v>
      </c>
      <c r="F23275" s="113" t="s">
        <v>200</v>
      </c>
      <c r="G23275" s="113">
        <v>321.70622538637201</v>
      </c>
    </row>
    <row r="23276" spans="1:7" x14ac:dyDescent="0.25">
      <c r="A23276" s="108" t="str">
        <f t="shared" si="363"/>
        <v>RU_2012_1A3(FS)_NOx</v>
      </c>
      <c r="B23276" s="113" t="s">
        <v>171</v>
      </c>
      <c r="C23276" s="113">
        <v>2012</v>
      </c>
      <c r="D23276" s="113" t="s">
        <v>132</v>
      </c>
      <c r="E23276" s="113" t="s">
        <v>199</v>
      </c>
      <c r="F23276" s="113" t="s">
        <v>200</v>
      </c>
      <c r="G23276" s="113">
        <v>988.05990999999995</v>
      </c>
    </row>
    <row r="23277" spans="1:7" x14ac:dyDescent="0.25">
      <c r="A23277" s="108" t="str">
        <f t="shared" si="363"/>
        <v>RU_2012_1A3(FS)_NMVOC</v>
      </c>
      <c r="B23277" s="113" t="s">
        <v>171</v>
      </c>
      <c r="C23277" s="113">
        <v>2012</v>
      </c>
      <c r="D23277" s="113" t="s">
        <v>132</v>
      </c>
      <c r="E23277" s="113" t="s">
        <v>123</v>
      </c>
      <c r="F23277" s="113" t="s">
        <v>200</v>
      </c>
      <c r="G23277" s="113">
        <v>1026.95112290306</v>
      </c>
    </row>
    <row r="23278" spans="1:7" x14ac:dyDescent="0.25">
      <c r="A23278" s="108" t="str">
        <f t="shared" si="363"/>
        <v>RU_2012_1A3(FS)_SOx</v>
      </c>
      <c r="B23278" s="113" t="s">
        <v>171</v>
      </c>
      <c r="C23278" s="113">
        <v>2012</v>
      </c>
      <c r="D23278" s="113" t="s">
        <v>132</v>
      </c>
      <c r="E23278" s="113" t="s">
        <v>201</v>
      </c>
      <c r="F23278" s="113" t="s">
        <v>200</v>
      </c>
      <c r="G23278" s="113">
        <v>51.57432</v>
      </c>
    </row>
    <row r="23279" spans="1:7" x14ac:dyDescent="0.25">
      <c r="A23279" s="108" t="str">
        <f t="shared" si="363"/>
        <v>RU_2012_1A3(FS)_NH3</v>
      </c>
      <c r="B23279" s="113" t="s">
        <v>171</v>
      </c>
      <c r="C23279" s="113">
        <v>2012</v>
      </c>
      <c r="D23279" s="113" t="s">
        <v>132</v>
      </c>
      <c r="E23279" s="113" t="s">
        <v>124</v>
      </c>
      <c r="F23279" s="113" t="s">
        <v>200</v>
      </c>
      <c r="G23279" s="113">
        <v>23.633949999999999</v>
      </c>
    </row>
    <row r="23280" spans="1:7" x14ac:dyDescent="0.25">
      <c r="A23280" s="108" t="str">
        <f t="shared" si="363"/>
        <v>RU_2012_1A3(FS)_PM2.5</v>
      </c>
      <c r="B23280" s="113" t="s">
        <v>171</v>
      </c>
      <c r="C23280" s="113">
        <v>2012</v>
      </c>
      <c r="D23280" s="113" t="s">
        <v>132</v>
      </c>
      <c r="E23280" s="113" t="s">
        <v>203</v>
      </c>
      <c r="F23280" s="113" t="s">
        <v>200</v>
      </c>
      <c r="G23280" s="113">
        <v>27.507845588403999</v>
      </c>
    </row>
    <row r="23281" spans="1:7" x14ac:dyDescent="0.25">
      <c r="A23281" s="108" t="str">
        <f t="shared" si="363"/>
        <v>RU_2013_NATIONAL TOTAL_NOx</v>
      </c>
      <c r="B23281" s="113" t="s">
        <v>171</v>
      </c>
      <c r="C23281" s="113">
        <v>2013</v>
      </c>
      <c r="D23281" s="113" t="s">
        <v>122</v>
      </c>
      <c r="E23281" s="113" t="s">
        <v>199</v>
      </c>
      <c r="F23281" s="113" t="s">
        <v>200</v>
      </c>
      <c r="G23281" s="113">
        <v>2268.1874127851102</v>
      </c>
    </row>
    <row r="23282" spans="1:7" x14ac:dyDescent="0.25">
      <c r="A23282" s="108" t="str">
        <f t="shared" si="363"/>
        <v>RU_2013_NATIONAL TOTAL_NMVOC</v>
      </c>
      <c r="B23282" s="113" t="s">
        <v>171</v>
      </c>
      <c r="C23282" s="113">
        <v>2013</v>
      </c>
      <c r="D23282" s="113" t="s">
        <v>122</v>
      </c>
      <c r="E23282" s="113" t="s">
        <v>123</v>
      </c>
      <c r="F23282" s="113" t="s">
        <v>200</v>
      </c>
      <c r="G23282" s="113">
        <v>2622.3438490683902</v>
      </c>
    </row>
    <row r="23283" spans="1:7" x14ac:dyDescent="0.25">
      <c r="A23283" s="108" t="str">
        <f t="shared" si="363"/>
        <v>RU_2013_NATIONAL TOTAL_SOx</v>
      </c>
      <c r="B23283" s="113" t="s">
        <v>171</v>
      </c>
      <c r="C23283" s="113">
        <v>2013</v>
      </c>
      <c r="D23283" s="113" t="s">
        <v>122</v>
      </c>
      <c r="E23283" s="113" t="s">
        <v>201</v>
      </c>
      <c r="F23283" s="113" t="s">
        <v>200</v>
      </c>
      <c r="G23283" s="113">
        <v>1126.68155005723</v>
      </c>
    </row>
    <row r="23284" spans="1:7" x14ac:dyDescent="0.25">
      <c r="A23284" s="108" t="str">
        <f t="shared" si="363"/>
        <v>RU_2013_NATIONAL TOTAL_NH3</v>
      </c>
      <c r="B23284" s="113" t="s">
        <v>171</v>
      </c>
      <c r="C23284" s="113">
        <v>2013</v>
      </c>
      <c r="D23284" s="113" t="s">
        <v>122</v>
      </c>
      <c r="E23284" s="113" t="s">
        <v>124</v>
      </c>
      <c r="F23284" s="113" t="s">
        <v>200</v>
      </c>
      <c r="G23284" s="113">
        <v>813.75912517138204</v>
      </c>
    </row>
    <row r="23285" spans="1:7" x14ac:dyDescent="0.25">
      <c r="A23285" s="108" t="str">
        <f t="shared" si="363"/>
        <v>RU_2013_NATIONAL TOTAL_PM2.5</v>
      </c>
      <c r="B23285" s="113" t="s">
        <v>171</v>
      </c>
      <c r="C23285" s="113">
        <v>2013</v>
      </c>
      <c r="D23285" s="113" t="s">
        <v>122</v>
      </c>
      <c r="E23285" s="113" t="s">
        <v>203</v>
      </c>
      <c r="F23285" s="113" t="s">
        <v>200</v>
      </c>
      <c r="G23285" s="113">
        <v>307.70044515998001</v>
      </c>
    </row>
    <row r="23286" spans="1:7" x14ac:dyDescent="0.25">
      <c r="A23286" s="108" t="str">
        <f t="shared" si="363"/>
        <v>RU_2013_1A3(FS)_NOx</v>
      </c>
      <c r="B23286" s="113" t="s">
        <v>171</v>
      </c>
      <c r="C23286" s="113">
        <v>2013</v>
      </c>
      <c r="D23286" s="113" t="s">
        <v>132</v>
      </c>
      <c r="E23286" s="113" t="s">
        <v>199</v>
      </c>
      <c r="F23286" s="113" t="s">
        <v>200</v>
      </c>
      <c r="G23286" s="113">
        <v>1046.8</v>
      </c>
    </row>
    <row r="23287" spans="1:7" x14ac:dyDescent="0.25">
      <c r="A23287" s="108" t="str">
        <f t="shared" si="363"/>
        <v>RU_2013_1A3(FS)_NMVOC</v>
      </c>
      <c r="B23287" s="113" t="s">
        <v>171</v>
      </c>
      <c r="C23287" s="113">
        <v>2013</v>
      </c>
      <c r="D23287" s="113" t="s">
        <v>132</v>
      </c>
      <c r="E23287" s="113" t="s">
        <v>123</v>
      </c>
      <c r="F23287" s="113" t="s">
        <v>200</v>
      </c>
      <c r="G23287" s="113">
        <v>1084.6887691829099</v>
      </c>
    </row>
    <row r="23288" spans="1:7" x14ac:dyDescent="0.25">
      <c r="A23288" s="108" t="str">
        <f t="shared" si="363"/>
        <v>RU_2013_1A3(FS)_SOx</v>
      </c>
      <c r="B23288" s="113" t="s">
        <v>171</v>
      </c>
      <c r="C23288" s="113">
        <v>2013</v>
      </c>
      <c r="D23288" s="113" t="s">
        <v>132</v>
      </c>
      <c r="E23288" s="113" t="s">
        <v>201</v>
      </c>
      <c r="F23288" s="113" t="s">
        <v>200</v>
      </c>
      <c r="G23288" s="113">
        <v>54.9</v>
      </c>
    </row>
    <row r="23289" spans="1:7" x14ac:dyDescent="0.25">
      <c r="A23289" s="108" t="str">
        <f t="shared" si="363"/>
        <v>RU_2013_1A3(FS)_NH3</v>
      </c>
      <c r="B23289" s="113" t="s">
        <v>171</v>
      </c>
      <c r="C23289" s="113">
        <v>2013</v>
      </c>
      <c r="D23289" s="113" t="s">
        <v>132</v>
      </c>
      <c r="E23289" s="113" t="s">
        <v>124</v>
      </c>
      <c r="F23289" s="113" t="s">
        <v>200</v>
      </c>
      <c r="G23289" s="113">
        <v>24.7</v>
      </c>
    </row>
    <row r="23290" spans="1:7" x14ac:dyDescent="0.25">
      <c r="A23290" s="108" t="str">
        <f t="shared" si="363"/>
        <v>RU_2013_1A3(FS)_PM2.5</v>
      </c>
      <c r="B23290" s="113" t="s">
        <v>171</v>
      </c>
      <c r="C23290" s="113">
        <v>2013</v>
      </c>
      <c r="D23290" s="113" t="s">
        <v>132</v>
      </c>
      <c r="E23290" s="113" t="s">
        <v>203</v>
      </c>
      <c r="F23290" s="113" t="s">
        <v>200</v>
      </c>
      <c r="G23290" s="113">
        <v>29.369158531136001</v>
      </c>
    </row>
    <row r="23291" spans="1:7" x14ac:dyDescent="0.25">
      <c r="A23291" s="108" t="str">
        <f t="shared" si="363"/>
        <v>RU_2014_NATIONAL TOTAL_NOx</v>
      </c>
      <c r="B23291" s="113" t="s">
        <v>171</v>
      </c>
      <c r="C23291" s="113">
        <v>2014</v>
      </c>
      <c r="D23291" s="113" t="s">
        <v>122</v>
      </c>
      <c r="E23291" s="113" t="s">
        <v>199</v>
      </c>
      <c r="F23291" s="113" t="s">
        <v>200</v>
      </c>
      <c r="G23291" s="113">
        <v>2282.8139064309698</v>
      </c>
    </row>
    <row r="23292" spans="1:7" x14ac:dyDescent="0.25">
      <c r="A23292" s="108" t="str">
        <f t="shared" si="363"/>
        <v>RU_2014_NATIONAL TOTAL_NMVOC</v>
      </c>
      <c r="B23292" s="113" t="s">
        <v>171</v>
      </c>
      <c r="C23292" s="113">
        <v>2014</v>
      </c>
      <c r="D23292" s="113" t="s">
        <v>122</v>
      </c>
      <c r="E23292" s="113" t="s">
        <v>123</v>
      </c>
      <c r="F23292" s="113" t="s">
        <v>200</v>
      </c>
      <c r="G23292" s="113">
        <v>2619.7217045610801</v>
      </c>
    </row>
    <row r="23293" spans="1:7" x14ac:dyDescent="0.25">
      <c r="A23293" s="108" t="str">
        <f t="shared" si="363"/>
        <v>RU_2014_NATIONAL TOTAL_SOx</v>
      </c>
      <c r="B23293" s="113" t="s">
        <v>171</v>
      </c>
      <c r="C23293" s="113">
        <v>2014</v>
      </c>
      <c r="D23293" s="113" t="s">
        <v>122</v>
      </c>
      <c r="E23293" s="113" t="s">
        <v>201</v>
      </c>
      <c r="F23293" s="113" t="s">
        <v>200</v>
      </c>
      <c r="G23293" s="113">
        <v>1112.2948808425799</v>
      </c>
    </row>
    <row r="23294" spans="1:7" x14ac:dyDescent="0.25">
      <c r="A23294" s="108" t="str">
        <f t="shared" si="363"/>
        <v>RU_2014_NATIONAL TOTAL_NH3</v>
      </c>
      <c r="B23294" s="113" t="s">
        <v>171</v>
      </c>
      <c r="C23294" s="113">
        <v>2014</v>
      </c>
      <c r="D23294" s="113" t="s">
        <v>122</v>
      </c>
      <c r="E23294" s="113" t="s">
        <v>124</v>
      </c>
      <c r="F23294" s="113" t="s">
        <v>200</v>
      </c>
      <c r="G23294" s="113">
        <v>825.11664887491997</v>
      </c>
    </row>
    <row r="23295" spans="1:7" x14ac:dyDescent="0.25">
      <c r="A23295" s="108" t="str">
        <f t="shared" si="363"/>
        <v>RU_2014_NATIONAL TOTAL_PM2.5</v>
      </c>
      <c r="B23295" s="113" t="s">
        <v>171</v>
      </c>
      <c r="C23295" s="113">
        <v>2014</v>
      </c>
      <c r="D23295" s="113" t="s">
        <v>122</v>
      </c>
      <c r="E23295" s="113" t="s">
        <v>203</v>
      </c>
      <c r="F23295" s="113" t="s">
        <v>200</v>
      </c>
      <c r="G23295" s="113">
        <v>302.29199496409501</v>
      </c>
    </row>
    <row r="23296" spans="1:7" x14ac:dyDescent="0.25">
      <c r="A23296" s="108" t="str">
        <f t="shared" si="363"/>
        <v>RU_2014_1A3(FS)_NOx</v>
      </c>
      <c r="B23296" s="113" t="s">
        <v>171</v>
      </c>
      <c r="C23296" s="113">
        <v>2014</v>
      </c>
      <c r="D23296" s="113" t="s">
        <v>132</v>
      </c>
      <c r="E23296" s="113" t="s">
        <v>199</v>
      </c>
      <c r="F23296" s="113" t="s">
        <v>200</v>
      </c>
      <c r="G23296" s="113">
        <v>1071.73786593206</v>
      </c>
    </row>
    <row r="23297" spans="1:7" x14ac:dyDescent="0.25">
      <c r="A23297" s="108" t="str">
        <f t="shared" si="363"/>
        <v>RU_2014_1A3(FS)_NMVOC</v>
      </c>
      <c r="B23297" s="113" t="s">
        <v>171</v>
      </c>
      <c r="C23297" s="113">
        <v>2014</v>
      </c>
      <c r="D23297" s="113" t="s">
        <v>132</v>
      </c>
      <c r="E23297" s="113" t="s">
        <v>123</v>
      </c>
      <c r="F23297" s="113" t="s">
        <v>200</v>
      </c>
      <c r="G23297" s="113">
        <v>1116.1398111971901</v>
      </c>
    </row>
    <row r="23298" spans="1:7" x14ac:dyDescent="0.25">
      <c r="A23298" s="108" t="str">
        <f t="shared" ref="A23298:A23361" si="364">CONCATENATE(B23298,"_",C23298,"_",D23298,"_",E23298)</f>
        <v>RU_2014_1A3(FS)_SOx</v>
      </c>
      <c r="B23298" s="113" t="s">
        <v>171</v>
      </c>
      <c r="C23298" s="113">
        <v>2014</v>
      </c>
      <c r="D23298" s="113" t="s">
        <v>132</v>
      </c>
      <c r="E23298" s="113" t="s">
        <v>201</v>
      </c>
      <c r="F23298" s="113" t="s">
        <v>200</v>
      </c>
      <c r="G23298" s="113">
        <v>55.857405700945897</v>
      </c>
    </row>
    <row r="23299" spans="1:7" x14ac:dyDescent="0.25">
      <c r="A23299" s="108" t="str">
        <f t="shared" si="364"/>
        <v>RU_2014_1A3(FS)_NH3</v>
      </c>
      <c r="B23299" s="113" t="s">
        <v>171</v>
      </c>
      <c r="C23299" s="113">
        <v>2014</v>
      </c>
      <c r="D23299" s="113" t="s">
        <v>132</v>
      </c>
      <c r="E23299" s="113" t="s">
        <v>124</v>
      </c>
      <c r="F23299" s="113" t="s">
        <v>200</v>
      </c>
      <c r="G23299" s="113">
        <v>25.781193246614901</v>
      </c>
    </row>
    <row r="23300" spans="1:7" x14ac:dyDescent="0.25">
      <c r="A23300" s="108" t="str">
        <f t="shared" si="364"/>
        <v>RU_2014_1A3(FS)_PM2.5</v>
      </c>
      <c r="B23300" s="113" t="s">
        <v>171</v>
      </c>
      <c r="C23300" s="113">
        <v>2014</v>
      </c>
      <c r="D23300" s="113" t="s">
        <v>132</v>
      </c>
      <c r="E23300" s="113" t="s">
        <v>203</v>
      </c>
      <c r="F23300" s="113" t="s">
        <v>200</v>
      </c>
      <c r="G23300" s="113">
        <v>29.960475167662</v>
      </c>
    </row>
    <row r="23301" spans="1:7" x14ac:dyDescent="0.25">
      <c r="A23301" s="108" t="str">
        <f t="shared" si="364"/>
        <v>RU_2015_NATIONAL TOTAL_NOx</v>
      </c>
      <c r="B23301" s="113" t="s">
        <v>171</v>
      </c>
      <c r="C23301" s="113">
        <v>2015</v>
      </c>
      <c r="D23301" s="113" t="s">
        <v>122</v>
      </c>
      <c r="E23301" s="113" t="s">
        <v>199</v>
      </c>
      <c r="F23301" s="113" t="s">
        <v>200</v>
      </c>
      <c r="G23301" s="113">
        <v>2269.04055730038</v>
      </c>
    </row>
    <row r="23302" spans="1:7" x14ac:dyDescent="0.25">
      <c r="A23302" s="108" t="str">
        <f t="shared" si="364"/>
        <v>RU_2015_NATIONAL TOTAL_NMVOC</v>
      </c>
      <c r="B23302" s="113" t="s">
        <v>171</v>
      </c>
      <c r="C23302" s="113">
        <v>2015</v>
      </c>
      <c r="D23302" s="113" t="s">
        <v>122</v>
      </c>
      <c r="E23302" s="113" t="s">
        <v>123</v>
      </c>
      <c r="F23302" s="113" t="s">
        <v>200</v>
      </c>
      <c r="G23302" s="113">
        <v>2644.5166628971901</v>
      </c>
    </row>
    <row r="23303" spans="1:7" x14ac:dyDescent="0.25">
      <c r="A23303" s="108" t="str">
        <f t="shared" si="364"/>
        <v>RU_2015_NATIONAL TOTAL_SOx</v>
      </c>
      <c r="B23303" s="113" t="s">
        <v>171</v>
      </c>
      <c r="C23303" s="113">
        <v>2015</v>
      </c>
      <c r="D23303" s="113" t="s">
        <v>122</v>
      </c>
      <c r="E23303" s="113" t="s">
        <v>201</v>
      </c>
      <c r="F23303" s="113" t="s">
        <v>200</v>
      </c>
      <c r="G23303" s="113">
        <v>1108.40817509351</v>
      </c>
    </row>
    <row r="23304" spans="1:7" x14ac:dyDescent="0.25">
      <c r="A23304" s="108" t="str">
        <f t="shared" si="364"/>
        <v>RU_2015_NATIONAL TOTAL_NH3</v>
      </c>
      <c r="B23304" s="113" t="s">
        <v>171</v>
      </c>
      <c r="C23304" s="113">
        <v>2015</v>
      </c>
      <c r="D23304" s="113" t="s">
        <v>122</v>
      </c>
      <c r="E23304" s="113" t="s">
        <v>124</v>
      </c>
      <c r="F23304" s="113" t="s">
        <v>200</v>
      </c>
      <c r="G23304" s="113">
        <v>865.64424260652697</v>
      </c>
    </row>
    <row r="23305" spans="1:7" x14ac:dyDescent="0.25">
      <c r="A23305" s="108" t="str">
        <f t="shared" si="364"/>
        <v>RU_2015_NATIONAL TOTAL_PM2.5</v>
      </c>
      <c r="B23305" s="113" t="s">
        <v>171</v>
      </c>
      <c r="C23305" s="113">
        <v>2015</v>
      </c>
      <c r="D23305" s="113" t="s">
        <v>122</v>
      </c>
      <c r="E23305" s="113" t="s">
        <v>203</v>
      </c>
      <c r="F23305" s="113" t="s">
        <v>200</v>
      </c>
      <c r="G23305" s="113">
        <v>280.92581960701898</v>
      </c>
    </row>
    <row r="23306" spans="1:7" x14ac:dyDescent="0.25">
      <c r="A23306" s="108" t="str">
        <f t="shared" si="364"/>
        <v>RU_2015_1A3(FS)_NOx</v>
      </c>
      <c r="B23306" s="113" t="s">
        <v>171</v>
      </c>
      <c r="C23306" s="113">
        <v>2015</v>
      </c>
      <c r="D23306" s="113" t="s">
        <v>132</v>
      </c>
      <c r="E23306" s="113" t="s">
        <v>199</v>
      </c>
      <c r="F23306" s="113" t="s">
        <v>200</v>
      </c>
      <c r="G23306" s="113">
        <v>1087.5999999999999</v>
      </c>
    </row>
    <row r="23307" spans="1:7" x14ac:dyDescent="0.25">
      <c r="A23307" s="108" t="str">
        <f t="shared" si="364"/>
        <v>RU_2015_1A3(FS)_NMVOC</v>
      </c>
      <c r="B23307" s="113" t="s">
        <v>171</v>
      </c>
      <c r="C23307" s="113">
        <v>2015</v>
      </c>
      <c r="D23307" s="113" t="s">
        <v>132</v>
      </c>
      <c r="E23307" s="113" t="s">
        <v>123</v>
      </c>
      <c r="F23307" s="113" t="s">
        <v>200</v>
      </c>
      <c r="G23307" s="113">
        <v>1135.7711963740601</v>
      </c>
    </row>
    <row r="23308" spans="1:7" x14ac:dyDescent="0.25">
      <c r="A23308" s="108" t="str">
        <f t="shared" si="364"/>
        <v>RU_2015_1A3(FS)_SOx</v>
      </c>
      <c r="B23308" s="113" t="s">
        <v>171</v>
      </c>
      <c r="C23308" s="113">
        <v>2015</v>
      </c>
      <c r="D23308" s="113" t="s">
        <v>132</v>
      </c>
      <c r="E23308" s="113" t="s">
        <v>201</v>
      </c>
      <c r="F23308" s="113" t="s">
        <v>200</v>
      </c>
      <c r="G23308" s="113">
        <v>56.42</v>
      </c>
    </row>
    <row r="23309" spans="1:7" x14ac:dyDescent="0.25">
      <c r="A23309" s="108" t="str">
        <f t="shared" si="364"/>
        <v>RU_2015_1A3(FS)_NH3</v>
      </c>
      <c r="B23309" s="113" t="s">
        <v>171</v>
      </c>
      <c r="C23309" s="113">
        <v>2015</v>
      </c>
      <c r="D23309" s="113" t="s">
        <v>132</v>
      </c>
      <c r="E23309" s="113" t="s">
        <v>124</v>
      </c>
      <c r="F23309" s="113" t="s">
        <v>200</v>
      </c>
      <c r="G23309" s="113">
        <v>26.52</v>
      </c>
    </row>
    <row r="23310" spans="1:7" x14ac:dyDescent="0.25">
      <c r="A23310" s="108" t="str">
        <f t="shared" si="364"/>
        <v>RU_2015_1A3(FS)_PM2.5</v>
      </c>
      <c r="B23310" s="113" t="s">
        <v>171</v>
      </c>
      <c r="C23310" s="113">
        <v>2015</v>
      </c>
      <c r="D23310" s="113" t="s">
        <v>132</v>
      </c>
      <c r="E23310" s="113" t="s">
        <v>203</v>
      </c>
      <c r="F23310" s="113" t="s">
        <v>200</v>
      </c>
      <c r="G23310" s="113">
        <v>30.369822840379999</v>
      </c>
    </row>
    <row r="23311" spans="1:7" x14ac:dyDescent="0.25">
      <c r="A23311" s="108" t="str">
        <f t="shared" si="364"/>
        <v>RU_2016_NATIONAL TOTAL_NOx</v>
      </c>
      <c r="B23311" s="113" t="s">
        <v>171</v>
      </c>
      <c r="C23311" s="113">
        <v>2016</v>
      </c>
      <c r="D23311" s="113" t="s">
        <v>122</v>
      </c>
      <c r="E23311" s="113" t="s">
        <v>199</v>
      </c>
      <c r="F23311" s="113" t="s">
        <v>200</v>
      </c>
      <c r="G23311" s="113">
        <v>2303.5636747538301</v>
      </c>
    </row>
    <row r="23312" spans="1:7" x14ac:dyDescent="0.25">
      <c r="A23312" s="108" t="str">
        <f t="shared" si="364"/>
        <v>RU_2016_NATIONAL TOTAL_NMVOC</v>
      </c>
      <c r="B23312" s="113" t="s">
        <v>171</v>
      </c>
      <c r="C23312" s="113">
        <v>2016</v>
      </c>
      <c r="D23312" s="113" t="s">
        <v>122</v>
      </c>
      <c r="E23312" s="113" t="s">
        <v>123</v>
      </c>
      <c r="F23312" s="113" t="s">
        <v>200</v>
      </c>
      <c r="G23312" s="113">
        <v>2671.7603968671101</v>
      </c>
    </row>
    <row r="23313" spans="1:7" x14ac:dyDescent="0.25">
      <c r="A23313" s="108" t="str">
        <f t="shared" si="364"/>
        <v>RU_2016_NATIONAL TOTAL_SOx</v>
      </c>
      <c r="B23313" s="113" t="s">
        <v>171</v>
      </c>
      <c r="C23313" s="113">
        <v>2016</v>
      </c>
      <c r="D23313" s="113" t="s">
        <v>122</v>
      </c>
      <c r="E23313" s="113" t="s">
        <v>201</v>
      </c>
      <c r="F23313" s="113" t="s">
        <v>200</v>
      </c>
      <c r="G23313" s="113">
        <v>1165.4163999419</v>
      </c>
    </row>
    <row r="23314" spans="1:7" x14ac:dyDescent="0.25">
      <c r="A23314" s="108" t="str">
        <f t="shared" si="364"/>
        <v>RU_2016_NATIONAL TOTAL_NH3</v>
      </c>
      <c r="B23314" s="113" t="s">
        <v>171</v>
      </c>
      <c r="C23314" s="113">
        <v>2016</v>
      </c>
      <c r="D23314" s="113" t="s">
        <v>122</v>
      </c>
      <c r="E23314" s="113" t="s">
        <v>124</v>
      </c>
      <c r="F23314" s="113" t="s">
        <v>200</v>
      </c>
      <c r="G23314" s="113">
        <v>878.77230506788101</v>
      </c>
    </row>
    <row r="23315" spans="1:7" x14ac:dyDescent="0.25">
      <c r="A23315" s="108" t="str">
        <f t="shared" si="364"/>
        <v>RU_2016_NATIONAL TOTAL_PM2.5</v>
      </c>
      <c r="B23315" s="113" t="s">
        <v>171</v>
      </c>
      <c r="C23315" s="113">
        <v>2016</v>
      </c>
      <c r="D23315" s="113" t="s">
        <v>122</v>
      </c>
      <c r="E23315" s="113" t="s">
        <v>203</v>
      </c>
      <c r="F23315" s="113" t="s">
        <v>200</v>
      </c>
      <c r="G23315" s="113">
        <v>257.93981579698402</v>
      </c>
    </row>
    <row r="23316" spans="1:7" x14ac:dyDescent="0.25">
      <c r="A23316" s="108" t="str">
        <f t="shared" si="364"/>
        <v>RU_2016_1A3(FS)_NOx</v>
      </c>
      <c r="B23316" s="113" t="s">
        <v>171</v>
      </c>
      <c r="C23316" s="113">
        <v>2016</v>
      </c>
      <c r="D23316" s="113" t="s">
        <v>132</v>
      </c>
      <c r="E23316" s="113" t="s">
        <v>199</v>
      </c>
      <c r="F23316" s="113" t="s">
        <v>200</v>
      </c>
      <c r="G23316" s="113">
        <v>1110.3</v>
      </c>
    </row>
    <row r="23317" spans="1:7" x14ac:dyDescent="0.25">
      <c r="A23317" s="108" t="str">
        <f t="shared" si="364"/>
        <v>RU_2016_1A3(FS)_NMVOC</v>
      </c>
      <c r="B23317" s="113" t="s">
        <v>171</v>
      </c>
      <c r="C23317" s="113">
        <v>2016</v>
      </c>
      <c r="D23317" s="113" t="s">
        <v>132</v>
      </c>
      <c r="E23317" s="113" t="s">
        <v>123</v>
      </c>
      <c r="F23317" s="113" t="s">
        <v>200</v>
      </c>
      <c r="G23317" s="113">
        <v>1160.8118587602</v>
      </c>
    </row>
    <row r="23318" spans="1:7" x14ac:dyDescent="0.25">
      <c r="A23318" s="108" t="str">
        <f t="shared" si="364"/>
        <v>RU_2016_1A3(FS)_SOx</v>
      </c>
      <c r="B23318" s="113" t="s">
        <v>171</v>
      </c>
      <c r="C23318" s="113">
        <v>2016</v>
      </c>
      <c r="D23318" s="113" t="s">
        <v>132</v>
      </c>
      <c r="E23318" s="113" t="s">
        <v>201</v>
      </c>
      <c r="F23318" s="113" t="s">
        <v>200</v>
      </c>
      <c r="G23318" s="113">
        <v>57.5</v>
      </c>
    </row>
    <row r="23319" spans="1:7" x14ac:dyDescent="0.25">
      <c r="A23319" s="108" t="str">
        <f t="shared" si="364"/>
        <v>RU_2016_1A3(FS)_NH3</v>
      </c>
      <c r="B23319" s="113" t="s">
        <v>171</v>
      </c>
      <c r="C23319" s="113">
        <v>2016</v>
      </c>
      <c r="D23319" s="113" t="s">
        <v>132</v>
      </c>
      <c r="E23319" s="113" t="s">
        <v>124</v>
      </c>
      <c r="F23319" s="113" t="s">
        <v>200</v>
      </c>
      <c r="G23319" s="113">
        <v>27.4</v>
      </c>
    </row>
    <row r="23320" spans="1:7" x14ac:dyDescent="0.25">
      <c r="A23320" s="108" t="str">
        <f t="shared" si="364"/>
        <v>RU_2016_1A3(FS)_PM2.5</v>
      </c>
      <c r="B23320" s="113" t="s">
        <v>171</v>
      </c>
      <c r="C23320" s="113">
        <v>2016</v>
      </c>
      <c r="D23320" s="113" t="s">
        <v>132</v>
      </c>
      <c r="E23320" s="113" t="s">
        <v>203</v>
      </c>
      <c r="F23320" s="113" t="s">
        <v>200</v>
      </c>
      <c r="G23320" s="113">
        <v>30.915202529763999</v>
      </c>
    </row>
    <row r="23321" spans="1:7" x14ac:dyDescent="0.25">
      <c r="A23321" s="108" t="str">
        <f t="shared" si="364"/>
        <v>RU_2017_NATIONAL TOTAL_NOx</v>
      </c>
      <c r="B23321" s="113" t="s">
        <v>171</v>
      </c>
      <c r="C23321" s="113">
        <v>2017</v>
      </c>
      <c r="D23321" s="113" t="s">
        <v>122</v>
      </c>
      <c r="E23321" s="113" t="s">
        <v>199</v>
      </c>
      <c r="F23321" s="113" t="s">
        <v>200</v>
      </c>
      <c r="G23321" s="113">
        <v>2343.42279712045</v>
      </c>
    </row>
    <row r="23322" spans="1:7" x14ac:dyDescent="0.25">
      <c r="A23322" s="108" t="str">
        <f t="shared" si="364"/>
        <v>RU_2017_NATIONAL TOTAL_NMVOC</v>
      </c>
      <c r="B23322" s="113" t="s">
        <v>171</v>
      </c>
      <c r="C23322" s="113">
        <v>2017</v>
      </c>
      <c r="D23322" s="113" t="s">
        <v>122</v>
      </c>
      <c r="E23322" s="113" t="s">
        <v>123</v>
      </c>
      <c r="F23322" s="113" t="s">
        <v>200</v>
      </c>
      <c r="G23322" s="113">
        <v>2723.9298658047801</v>
      </c>
    </row>
    <row r="23323" spans="1:7" x14ac:dyDescent="0.25">
      <c r="A23323" s="108" t="str">
        <f t="shared" si="364"/>
        <v>RU_2017_NATIONAL TOTAL_SOx</v>
      </c>
      <c r="B23323" s="113" t="s">
        <v>171</v>
      </c>
      <c r="C23323" s="113">
        <v>2017</v>
      </c>
      <c r="D23323" s="113" t="s">
        <v>122</v>
      </c>
      <c r="E23323" s="113" t="s">
        <v>201</v>
      </c>
      <c r="F23323" s="113" t="s">
        <v>200</v>
      </c>
      <c r="G23323" s="113">
        <v>967.70400977684903</v>
      </c>
    </row>
    <row r="23324" spans="1:7" x14ac:dyDescent="0.25">
      <c r="A23324" s="108" t="str">
        <f t="shared" si="364"/>
        <v>RU_2017_NATIONAL TOTAL_NH3</v>
      </c>
      <c r="B23324" s="113" t="s">
        <v>171</v>
      </c>
      <c r="C23324" s="113">
        <v>2017</v>
      </c>
      <c r="D23324" s="113" t="s">
        <v>122</v>
      </c>
      <c r="E23324" s="113" t="s">
        <v>124</v>
      </c>
      <c r="F23324" s="113" t="s">
        <v>200</v>
      </c>
      <c r="G23324" s="113">
        <v>898.39708744789698</v>
      </c>
    </row>
    <row r="23325" spans="1:7" x14ac:dyDescent="0.25">
      <c r="A23325" s="108" t="str">
        <f t="shared" si="364"/>
        <v>RU_2017_NATIONAL TOTAL_PM2.5</v>
      </c>
      <c r="B23325" s="113" t="s">
        <v>171</v>
      </c>
      <c r="C23325" s="113">
        <v>2017</v>
      </c>
      <c r="D23325" s="113" t="s">
        <v>122</v>
      </c>
      <c r="E23325" s="113" t="s">
        <v>203</v>
      </c>
      <c r="F23325" s="113" t="s">
        <v>200</v>
      </c>
      <c r="G23325" s="113">
        <v>254.13389638959899</v>
      </c>
    </row>
    <row r="23326" spans="1:7" x14ac:dyDescent="0.25">
      <c r="A23326" s="108" t="str">
        <f t="shared" si="364"/>
        <v>RU_2017_1A3(FS)_NOx</v>
      </c>
      <c r="B23326" s="113" t="s">
        <v>171</v>
      </c>
      <c r="C23326" s="113">
        <v>2017</v>
      </c>
      <c r="D23326" s="113" t="s">
        <v>132</v>
      </c>
      <c r="E23326" s="113" t="s">
        <v>199</v>
      </c>
      <c r="F23326" s="113" t="s">
        <v>200</v>
      </c>
      <c r="G23326" s="113">
        <v>1141.37091164755</v>
      </c>
    </row>
    <row r="23327" spans="1:7" x14ac:dyDescent="0.25">
      <c r="A23327" s="108" t="str">
        <f t="shared" si="364"/>
        <v>RU_2017_1A3(FS)_NMVOC</v>
      </c>
      <c r="B23327" s="113" t="s">
        <v>171</v>
      </c>
      <c r="C23327" s="113">
        <v>2017</v>
      </c>
      <c r="D23327" s="113" t="s">
        <v>132</v>
      </c>
      <c r="E23327" s="113" t="s">
        <v>123</v>
      </c>
      <c r="F23327" s="113" t="s">
        <v>200</v>
      </c>
      <c r="G23327" s="113">
        <v>1196.8901415453099</v>
      </c>
    </row>
    <row r="23328" spans="1:7" x14ac:dyDescent="0.25">
      <c r="A23328" s="108" t="str">
        <f t="shared" si="364"/>
        <v>RU_2017_1A3(FS)_SOx</v>
      </c>
      <c r="B23328" s="113" t="s">
        <v>171</v>
      </c>
      <c r="C23328" s="113">
        <v>2017</v>
      </c>
      <c r="D23328" s="113" t="s">
        <v>132</v>
      </c>
      <c r="E23328" s="113" t="s">
        <v>201</v>
      </c>
      <c r="F23328" s="113" t="s">
        <v>200</v>
      </c>
      <c r="G23328" s="113">
        <v>58.8309216421288</v>
      </c>
    </row>
    <row r="23329" spans="1:7" x14ac:dyDescent="0.25">
      <c r="A23329" s="108" t="str">
        <f t="shared" si="364"/>
        <v>RU_2017_1A3(FS)_NH3</v>
      </c>
      <c r="B23329" s="113" t="s">
        <v>171</v>
      </c>
      <c r="C23329" s="113">
        <v>2017</v>
      </c>
      <c r="D23329" s="113" t="s">
        <v>132</v>
      </c>
      <c r="E23329" s="113" t="s">
        <v>124</v>
      </c>
      <c r="F23329" s="113" t="s">
        <v>200</v>
      </c>
      <c r="G23329" s="113">
        <v>28.282548939372699</v>
      </c>
    </row>
    <row r="23330" spans="1:7" x14ac:dyDescent="0.25">
      <c r="A23330" s="108" t="str">
        <f t="shared" si="364"/>
        <v>RU_2017_1A3(FS)_PM2.5</v>
      </c>
      <c r="B23330" s="113" t="s">
        <v>171</v>
      </c>
      <c r="C23330" s="113">
        <v>2017</v>
      </c>
      <c r="D23330" s="113" t="s">
        <v>132</v>
      </c>
      <c r="E23330" s="113" t="s">
        <v>203</v>
      </c>
      <c r="F23330" s="113" t="s">
        <v>200</v>
      </c>
      <c r="G23330" s="113">
        <v>31.488532270328001</v>
      </c>
    </row>
    <row r="23331" spans="1:7" x14ac:dyDescent="0.25">
      <c r="A23331" s="108" t="str">
        <f t="shared" si="364"/>
        <v>RU_2018_NATIONAL TOTAL_NOx</v>
      </c>
      <c r="B23331" s="113" t="s">
        <v>171</v>
      </c>
      <c r="C23331" s="113">
        <v>2018</v>
      </c>
      <c r="D23331" s="113" t="s">
        <v>122</v>
      </c>
      <c r="E23331" s="113" t="s">
        <v>199</v>
      </c>
      <c r="F23331" s="113" t="s">
        <v>200</v>
      </c>
      <c r="G23331" s="113">
        <v>2326.89122280112</v>
      </c>
    </row>
    <row r="23332" spans="1:7" x14ac:dyDescent="0.25">
      <c r="A23332" s="108" t="str">
        <f t="shared" si="364"/>
        <v>RU_2018_NATIONAL TOTAL_NMVOC</v>
      </c>
      <c r="B23332" s="113" t="s">
        <v>171</v>
      </c>
      <c r="C23332" s="113">
        <v>2018</v>
      </c>
      <c r="D23332" s="113" t="s">
        <v>122</v>
      </c>
      <c r="E23332" s="113" t="s">
        <v>123</v>
      </c>
      <c r="F23332" s="113" t="s">
        <v>200</v>
      </c>
      <c r="G23332" s="113">
        <v>2760.48092169846</v>
      </c>
    </row>
    <row r="23333" spans="1:7" x14ac:dyDescent="0.25">
      <c r="A23333" s="108" t="str">
        <f t="shared" si="364"/>
        <v>RU_2018_NATIONAL TOTAL_SOx</v>
      </c>
      <c r="B23333" s="113" t="s">
        <v>171</v>
      </c>
      <c r="C23333" s="113">
        <v>2018</v>
      </c>
      <c r="D23333" s="113" t="s">
        <v>122</v>
      </c>
      <c r="E23333" s="113" t="s">
        <v>201</v>
      </c>
      <c r="F23333" s="113" t="s">
        <v>200</v>
      </c>
      <c r="G23333" s="113">
        <v>911.65207110240999</v>
      </c>
    </row>
    <row r="23334" spans="1:7" x14ac:dyDescent="0.25">
      <c r="A23334" s="108" t="str">
        <f t="shared" si="364"/>
        <v>RU_2018_NATIONAL TOTAL_NH3</v>
      </c>
      <c r="B23334" s="113" t="s">
        <v>171</v>
      </c>
      <c r="C23334" s="113">
        <v>2018</v>
      </c>
      <c r="D23334" s="113" t="s">
        <v>122</v>
      </c>
      <c r="E23334" s="113" t="s">
        <v>124</v>
      </c>
      <c r="F23334" s="113" t="s">
        <v>200</v>
      </c>
      <c r="G23334" s="113">
        <v>899.29387184845598</v>
      </c>
    </row>
    <row r="23335" spans="1:7" x14ac:dyDescent="0.25">
      <c r="A23335" s="108" t="str">
        <f t="shared" si="364"/>
        <v>RU_2018_NATIONAL TOTAL_PM2.5</v>
      </c>
      <c r="B23335" s="113" t="s">
        <v>171</v>
      </c>
      <c r="C23335" s="113">
        <v>2018</v>
      </c>
      <c r="D23335" s="113" t="s">
        <v>122</v>
      </c>
      <c r="E23335" s="113" t="s">
        <v>203</v>
      </c>
      <c r="F23335" s="113" t="s">
        <v>200</v>
      </c>
      <c r="G23335" s="113">
        <v>250.21796466991901</v>
      </c>
    </row>
    <row r="23336" spans="1:7" x14ac:dyDescent="0.25">
      <c r="A23336" s="108" t="str">
        <f t="shared" si="364"/>
        <v>RU_2018_1A3(FS)_NOx</v>
      </c>
      <c r="B23336" s="113" t="s">
        <v>171</v>
      </c>
      <c r="C23336" s="113">
        <v>2018</v>
      </c>
      <c r="D23336" s="113" t="s">
        <v>132</v>
      </c>
      <c r="E23336" s="113" t="s">
        <v>199</v>
      </c>
      <c r="F23336" s="113" t="s">
        <v>200</v>
      </c>
      <c r="G23336" s="113">
        <v>1175.3</v>
      </c>
    </row>
    <row r="23337" spans="1:7" x14ac:dyDescent="0.25">
      <c r="A23337" s="108" t="str">
        <f t="shared" si="364"/>
        <v>RU_2018_1A3(FS)_NMVOC</v>
      </c>
      <c r="B23337" s="113" t="s">
        <v>171</v>
      </c>
      <c r="C23337" s="113">
        <v>2018</v>
      </c>
      <c r="D23337" s="113" t="s">
        <v>132</v>
      </c>
      <c r="E23337" s="113" t="s">
        <v>123</v>
      </c>
      <c r="F23337" s="113" t="s">
        <v>200</v>
      </c>
      <c r="G23337" s="113">
        <v>1226.0146850711701</v>
      </c>
    </row>
    <row r="23338" spans="1:7" x14ac:dyDescent="0.25">
      <c r="A23338" s="108" t="str">
        <f t="shared" si="364"/>
        <v>RU_2018_1A3(FS)_SOx</v>
      </c>
      <c r="B23338" s="113" t="s">
        <v>171</v>
      </c>
      <c r="C23338" s="113">
        <v>2018</v>
      </c>
      <c r="D23338" s="113" t="s">
        <v>132</v>
      </c>
      <c r="E23338" s="113" t="s">
        <v>201</v>
      </c>
      <c r="F23338" s="113" t="s">
        <v>200</v>
      </c>
      <c r="G23338" s="113">
        <v>60.58</v>
      </c>
    </row>
    <row r="23339" spans="1:7" x14ac:dyDescent="0.25">
      <c r="A23339" s="108" t="str">
        <f t="shared" si="364"/>
        <v>RU_2018_1A3(FS)_NH3</v>
      </c>
      <c r="B23339" s="113" t="s">
        <v>171</v>
      </c>
      <c r="C23339" s="113">
        <v>2018</v>
      </c>
      <c r="D23339" s="113" t="s">
        <v>132</v>
      </c>
      <c r="E23339" s="113" t="s">
        <v>124</v>
      </c>
      <c r="F23339" s="113" t="s">
        <v>200</v>
      </c>
      <c r="G23339" s="113">
        <v>29.01</v>
      </c>
    </row>
    <row r="23340" spans="1:7" x14ac:dyDescent="0.25">
      <c r="A23340" s="108" t="str">
        <f t="shared" si="364"/>
        <v>RU_2018_1A3(FS)_PM2.5</v>
      </c>
      <c r="B23340" s="113" t="s">
        <v>171</v>
      </c>
      <c r="C23340" s="113">
        <v>2018</v>
      </c>
      <c r="D23340" s="113" t="s">
        <v>132</v>
      </c>
      <c r="E23340" s="113" t="s">
        <v>203</v>
      </c>
      <c r="F23340" s="113" t="s">
        <v>200</v>
      </c>
      <c r="G23340" s="113">
        <v>32.231188833360001</v>
      </c>
    </row>
    <row r="23341" spans="1:7" x14ac:dyDescent="0.25">
      <c r="A23341" s="108" t="str">
        <f t="shared" si="364"/>
        <v>RU_2019_NATIONAL TOTAL_NOx</v>
      </c>
      <c r="B23341" s="113" t="s">
        <v>171</v>
      </c>
      <c r="C23341" s="113">
        <v>2019</v>
      </c>
      <c r="D23341" s="113" t="s">
        <v>122</v>
      </c>
      <c r="E23341" s="113" t="s">
        <v>199</v>
      </c>
      <c r="F23341" s="113" t="s">
        <v>200</v>
      </c>
      <c r="G23341" s="113">
        <v>1849.13383275518</v>
      </c>
    </row>
    <row r="23342" spans="1:7" x14ac:dyDescent="0.25">
      <c r="A23342" s="108" t="str">
        <f t="shared" si="364"/>
        <v>RU_2019_NATIONAL TOTAL_NMVOC</v>
      </c>
      <c r="B23342" s="113" t="s">
        <v>171</v>
      </c>
      <c r="C23342" s="113">
        <v>2019</v>
      </c>
      <c r="D23342" s="113" t="s">
        <v>122</v>
      </c>
      <c r="E23342" s="113" t="s">
        <v>123</v>
      </c>
      <c r="F23342" s="113" t="s">
        <v>200</v>
      </c>
      <c r="G23342" s="113">
        <v>1935.0892246636399</v>
      </c>
    </row>
    <row r="23343" spans="1:7" x14ac:dyDescent="0.25">
      <c r="A23343" s="108" t="str">
        <f t="shared" si="364"/>
        <v>RU_2019_NATIONAL TOTAL_SOx</v>
      </c>
      <c r="B23343" s="113" t="s">
        <v>171</v>
      </c>
      <c r="C23343" s="113">
        <v>2019</v>
      </c>
      <c r="D23343" s="113" t="s">
        <v>122</v>
      </c>
      <c r="E23343" s="113" t="s">
        <v>201</v>
      </c>
      <c r="F23343" s="113" t="s">
        <v>200</v>
      </c>
      <c r="G23343" s="113">
        <v>883.818861550409</v>
      </c>
    </row>
    <row r="23344" spans="1:7" x14ac:dyDescent="0.25">
      <c r="A23344" s="108" t="str">
        <f t="shared" si="364"/>
        <v>RU_2019_NATIONAL TOTAL_NH3</v>
      </c>
      <c r="B23344" s="113" t="s">
        <v>171</v>
      </c>
      <c r="C23344" s="113">
        <v>2019</v>
      </c>
      <c r="D23344" s="113" t="s">
        <v>122</v>
      </c>
      <c r="E23344" s="113" t="s">
        <v>124</v>
      </c>
      <c r="F23344" s="113" t="s">
        <v>200</v>
      </c>
      <c r="G23344" s="113">
        <v>937.38906137331401</v>
      </c>
    </row>
    <row r="23345" spans="1:7" x14ac:dyDescent="0.25">
      <c r="A23345" s="108" t="str">
        <f t="shared" si="364"/>
        <v>RU_2019_NATIONAL TOTAL_PM2.5</v>
      </c>
      <c r="B23345" s="113" t="s">
        <v>171</v>
      </c>
      <c r="C23345" s="113">
        <v>2019</v>
      </c>
      <c r="D23345" s="113" t="s">
        <v>122</v>
      </c>
      <c r="E23345" s="113" t="s">
        <v>203</v>
      </c>
      <c r="F23345" s="113" t="s">
        <v>200</v>
      </c>
      <c r="G23345" s="113">
        <v>244.402210752679</v>
      </c>
    </row>
    <row r="23346" spans="1:7" x14ac:dyDescent="0.25">
      <c r="A23346" s="108" t="str">
        <f t="shared" si="364"/>
        <v>RU_2019_1A3(FS)_NOx</v>
      </c>
      <c r="B23346" s="113" t="s">
        <v>171</v>
      </c>
      <c r="C23346" s="113">
        <v>2019</v>
      </c>
      <c r="D23346" s="113" t="s">
        <v>132</v>
      </c>
      <c r="E23346" s="113" t="s">
        <v>199</v>
      </c>
      <c r="F23346" s="113" t="s">
        <v>200</v>
      </c>
      <c r="G23346" s="113">
        <v>682.7</v>
      </c>
    </row>
    <row r="23347" spans="1:7" x14ac:dyDescent="0.25">
      <c r="A23347" s="108" t="str">
        <f t="shared" si="364"/>
        <v>RU_2019_1A3(FS)_NMVOC</v>
      </c>
      <c r="B23347" s="113" t="s">
        <v>171</v>
      </c>
      <c r="C23347" s="113">
        <v>2019</v>
      </c>
      <c r="D23347" s="113" t="s">
        <v>132</v>
      </c>
      <c r="E23347" s="113" t="s">
        <v>123</v>
      </c>
      <c r="F23347" s="113" t="s">
        <v>200</v>
      </c>
      <c r="G23347" s="113">
        <v>413.79240292702002</v>
      </c>
    </row>
    <row r="23348" spans="1:7" x14ac:dyDescent="0.25">
      <c r="A23348" s="108" t="str">
        <f t="shared" si="364"/>
        <v>RU_2019_1A3(FS)_SOx</v>
      </c>
      <c r="B23348" s="113" t="s">
        <v>171</v>
      </c>
      <c r="C23348" s="113">
        <v>2019</v>
      </c>
      <c r="D23348" s="113" t="s">
        <v>132</v>
      </c>
      <c r="E23348" s="113" t="s">
        <v>201</v>
      </c>
      <c r="F23348" s="113" t="s">
        <v>200</v>
      </c>
      <c r="G23348" s="113">
        <v>27.28</v>
      </c>
    </row>
    <row r="23349" spans="1:7" x14ac:dyDescent="0.25">
      <c r="A23349" s="108" t="str">
        <f t="shared" si="364"/>
        <v>RU_2019_1A3(FS)_NH3</v>
      </c>
      <c r="B23349" s="113" t="s">
        <v>171</v>
      </c>
      <c r="C23349" s="113">
        <v>2019</v>
      </c>
      <c r="D23349" s="113" t="s">
        <v>132</v>
      </c>
      <c r="E23349" s="113" t="s">
        <v>124</v>
      </c>
      <c r="F23349" s="113" t="s">
        <v>200</v>
      </c>
      <c r="G23349" s="113">
        <v>39.590000000000003</v>
      </c>
    </row>
    <row r="23350" spans="1:7" x14ac:dyDescent="0.25">
      <c r="A23350" s="108" t="str">
        <f t="shared" si="364"/>
        <v>RU_2019_1A3(FS)_PM2.5</v>
      </c>
      <c r="B23350" s="113" t="s">
        <v>171</v>
      </c>
      <c r="C23350" s="113">
        <v>2019</v>
      </c>
      <c r="D23350" s="113" t="s">
        <v>132</v>
      </c>
      <c r="E23350" s="113" t="s">
        <v>203</v>
      </c>
      <c r="F23350" s="113" t="s">
        <v>200</v>
      </c>
      <c r="G23350" s="113">
        <v>33.081843586200002</v>
      </c>
    </row>
    <row r="23351" spans="1:7" x14ac:dyDescent="0.25">
      <c r="A23351" s="108" t="str">
        <f t="shared" si="364"/>
        <v>RU_2020_NATIONAL TOTAL_NOx</v>
      </c>
      <c r="B23351" s="113" t="s">
        <v>171</v>
      </c>
      <c r="C23351" s="113">
        <v>2020</v>
      </c>
      <c r="D23351" s="113" t="s">
        <v>122</v>
      </c>
      <c r="E23351" s="113" t="s">
        <v>199</v>
      </c>
      <c r="F23351" s="113" t="s">
        <v>200</v>
      </c>
      <c r="G23351" s="113">
        <v>1786.7480530155001</v>
      </c>
    </row>
    <row r="23352" spans="1:7" x14ac:dyDescent="0.25">
      <c r="A23352" s="108" t="str">
        <f t="shared" si="364"/>
        <v>RU_2020_NATIONAL TOTAL_NMVOC</v>
      </c>
      <c r="B23352" s="113" t="s">
        <v>171</v>
      </c>
      <c r="C23352" s="113">
        <v>2020</v>
      </c>
      <c r="D23352" s="113" t="s">
        <v>122</v>
      </c>
      <c r="E23352" s="113" t="s">
        <v>123</v>
      </c>
      <c r="F23352" s="113" t="s">
        <v>200</v>
      </c>
      <c r="G23352" s="113">
        <v>1827.1426175363699</v>
      </c>
    </row>
    <row r="23353" spans="1:7" x14ac:dyDescent="0.25">
      <c r="A23353" s="108" t="str">
        <f t="shared" si="364"/>
        <v>RU_2020_NATIONAL TOTAL_SOx</v>
      </c>
      <c r="B23353" s="113" t="s">
        <v>171</v>
      </c>
      <c r="C23353" s="113">
        <v>2020</v>
      </c>
      <c r="D23353" s="113" t="s">
        <v>122</v>
      </c>
      <c r="E23353" s="113" t="s">
        <v>201</v>
      </c>
      <c r="F23353" s="113" t="s">
        <v>200</v>
      </c>
      <c r="G23353" s="113">
        <v>832.28908743576699</v>
      </c>
    </row>
    <row r="23354" spans="1:7" x14ac:dyDescent="0.25">
      <c r="A23354" s="108" t="str">
        <f t="shared" si="364"/>
        <v>RU_2020_NATIONAL TOTAL_NH3</v>
      </c>
      <c r="B23354" s="113" t="s">
        <v>171</v>
      </c>
      <c r="C23354" s="113">
        <v>2020</v>
      </c>
      <c r="D23354" s="113" t="s">
        <v>122</v>
      </c>
      <c r="E23354" s="113" t="s">
        <v>124</v>
      </c>
      <c r="F23354" s="113" t="s">
        <v>200</v>
      </c>
      <c r="G23354" s="113">
        <v>941.45345709327205</v>
      </c>
    </row>
    <row r="23355" spans="1:7" x14ac:dyDescent="0.25">
      <c r="A23355" s="108" t="str">
        <f t="shared" si="364"/>
        <v>RU_2020_NATIONAL TOTAL_PM2.5</v>
      </c>
      <c r="B23355" s="113" t="s">
        <v>171</v>
      </c>
      <c r="C23355" s="113">
        <v>2020</v>
      </c>
      <c r="D23355" s="113" t="s">
        <v>122</v>
      </c>
      <c r="E23355" s="113" t="s">
        <v>203</v>
      </c>
      <c r="F23355" s="113" t="s">
        <v>200</v>
      </c>
      <c r="G23355" s="113">
        <v>233.46346742681399</v>
      </c>
    </row>
    <row r="23356" spans="1:7" x14ac:dyDescent="0.25">
      <c r="A23356" s="108" t="str">
        <f t="shared" si="364"/>
        <v>RU_2020_1A3(FS)_NOx</v>
      </c>
      <c r="B23356" s="113" t="s">
        <v>171</v>
      </c>
      <c r="C23356" s="113">
        <v>2020</v>
      </c>
      <c r="D23356" s="113" t="s">
        <v>132</v>
      </c>
      <c r="E23356" s="113" t="s">
        <v>199</v>
      </c>
      <c r="F23356" s="113" t="s">
        <v>200</v>
      </c>
      <c r="G23356" s="113">
        <v>647.88872899</v>
      </c>
    </row>
    <row r="23357" spans="1:7" x14ac:dyDescent="0.25">
      <c r="A23357" s="108" t="str">
        <f t="shared" si="364"/>
        <v>RU_2020_1A3(FS)_NMVOC</v>
      </c>
      <c r="B23357" s="113" t="s">
        <v>171</v>
      </c>
      <c r="C23357" s="113">
        <v>2020</v>
      </c>
      <c r="D23357" s="113" t="s">
        <v>132</v>
      </c>
      <c r="E23357" s="113" t="s">
        <v>123</v>
      </c>
      <c r="F23357" s="113" t="s">
        <v>200</v>
      </c>
      <c r="G23357" s="113">
        <v>398.51687992175999</v>
      </c>
    </row>
    <row r="23358" spans="1:7" x14ac:dyDescent="0.25">
      <c r="A23358" s="108" t="str">
        <f t="shared" si="364"/>
        <v>RU_2020_1A3(FS)_SOx</v>
      </c>
      <c r="B23358" s="113" t="s">
        <v>171</v>
      </c>
      <c r="C23358" s="113">
        <v>2020</v>
      </c>
      <c r="D23358" s="113" t="s">
        <v>132</v>
      </c>
      <c r="E23358" s="113" t="s">
        <v>201</v>
      </c>
      <c r="F23358" s="113" t="s">
        <v>200</v>
      </c>
      <c r="G23358" s="113">
        <v>26.612217642000001</v>
      </c>
    </row>
    <row r="23359" spans="1:7" x14ac:dyDescent="0.25">
      <c r="A23359" s="108" t="str">
        <f t="shared" si="364"/>
        <v>RU_2020_1A3(FS)_NH3</v>
      </c>
      <c r="B23359" s="113" t="s">
        <v>171</v>
      </c>
      <c r="C23359" s="113">
        <v>2020</v>
      </c>
      <c r="D23359" s="113" t="s">
        <v>132</v>
      </c>
      <c r="E23359" s="113" t="s">
        <v>124</v>
      </c>
      <c r="F23359" s="113" t="s">
        <v>200</v>
      </c>
      <c r="G23359" s="113">
        <v>39.457350429400002</v>
      </c>
    </row>
    <row r="23360" spans="1:7" x14ac:dyDescent="0.25">
      <c r="A23360" s="108" t="str">
        <f t="shared" si="364"/>
        <v>RU_2020_1A3(FS)_PM2.5</v>
      </c>
      <c r="B23360" s="113" t="s">
        <v>171</v>
      </c>
      <c r="C23360" s="113">
        <v>2020</v>
      </c>
      <c r="D23360" s="113" t="s">
        <v>132</v>
      </c>
      <c r="E23360" s="113" t="s">
        <v>203</v>
      </c>
      <c r="F23360" s="113" t="s">
        <v>200</v>
      </c>
      <c r="G23360" s="113">
        <v>32.048711643099999</v>
      </c>
    </row>
    <row r="23361" spans="1:7" x14ac:dyDescent="0.25">
      <c r="A23361" s="108" t="str">
        <f t="shared" si="364"/>
        <v>RU_2021_NATIONAL TOTAL_NOx</v>
      </c>
      <c r="B23361" s="113" t="s">
        <v>171</v>
      </c>
      <c r="C23361" s="113">
        <v>2021</v>
      </c>
      <c r="D23361" s="113" t="s">
        <v>122</v>
      </c>
      <c r="E23361" s="113" t="s">
        <v>199</v>
      </c>
      <c r="F23361" s="113" t="s">
        <v>200</v>
      </c>
      <c r="G23361" s="113">
        <v>1858.57959802306</v>
      </c>
    </row>
    <row r="23362" spans="1:7" x14ac:dyDescent="0.25">
      <c r="A23362" s="108" t="str">
        <f t="shared" ref="A23362:A23425" si="365">CONCATENATE(B23362,"_",C23362,"_",D23362,"_",E23362)</f>
        <v>RU_2021_NATIONAL TOTAL_SOx</v>
      </c>
      <c r="B23362" s="113" t="s">
        <v>171</v>
      </c>
      <c r="C23362" s="113">
        <v>2021</v>
      </c>
      <c r="D23362" s="113" t="s">
        <v>122</v>
      </c>
      <c r="E23362" s="113" t="s">
        <v>201</v>
      </c>
      <c r="F23362" s="113" t="s">
        <v>200</v>
      </c>
      <c r="G23362" s="113">
        <v>764.533197301428</v>
      </c>
    </row>
    <row r="23363" spans="1:7" x14ac:dyDescent="0.25">
      <c r="A23363" s="108" t="str">
        <f t="shared" si="365"/>
        <v>RU_2021_1A3(FS)_NOx</v>
      </c>
      <c r="B23363" s="113" t="s">
        <v>171</v>
      </c>
      <c r="C23363" s="113">
        <v>2021</v>
      </c>
      <c r="D23363" s="113" t="s">
        <v>132</v>
      </c>
      <c r="E23363" s="113" t="s">
        <v>199</v>
      </c>
      <c r="F23363" s="113" t="s">
        <v>200</v>
      </c>
      <c r="G23363" s="113">
        <v>623.89224983999998</v>
      </c>
    </row>
    <row r="23364" spans="1:7" x14ac:dyDescent="0.25">
      <c r="A23364" s="108" t="str">
        <f t="shared" si="365"/>
        <v>RU_2021_1A3(FS)_SOx</v>
      </c>
      <c r="B23364" s="113" t="s">
        <v>171</v>
      </c>
      <c r="C23364" s="113">
        <v>2021</v>
      </c>
      <c r="D23364" s="113" t="s">
        <v>132</v>
      </c>
      <c r="E23364" s="113" t="s">
        <v>201</v>
      </c>
      <c r="F23364" s="113" t="s">
        <v>200</v>
      </c>
      <c r="G23364" s="113">
        <v>26.703860562999999</v>
      </c>
    </row>
    <row r="23365" spans="1:7" x14ac:dyDescent="0.25">
      <c r="A23365" s="108" t="str">
        <f t="shared" si="365"/>
        <v>RU_2022_NATIONAL TOTAL_NOx</v>
      </c>
      <c r="B23365" s="113" t="s">
        <v>171</v>
      </c>
      <c r="C23365" s="113">
        <v>2022</v>
      </c>
      <c r="D23365" s="113" t="s">
        <v>122</v>
      </c>
      <c r="E23365" s="113" t="s">
        <v>199</v>
      </c>
      <c r="F23365" s="113" t="s">
        <v>200</v>
      </c>
      <c r="G23365" s="113">
        <v>1864.0568660505</v>
      </c>
    </row>
    <row r="23366" spans="1:7" x14ac:dyDescent="0.25">
      <c r="A23366" s="108" t="str">
        <f t="shared" si="365"/>
        <v>RU_2022_NATIONAL TOTAL_SOx</v>
      </c>
      <c r="B23366" s="113" t="s">
        <v>171</v>
      </c>
      <c r="C23366" s="113">
        <v>2022</v>
      </c>
      <c r="D23366" s="113" t="s">
        <v>122</v>
      </c>
      <c r="E23366" s="113" t="s">
        <v>201</v>
      </c>
      <c r="F23366" s="113" t="s">
        <v>200</v>
      </c>
      <c r="G23366" s="113">
        <v>725.83781773121495</v>
      </c>
    </row>
    <row r="23367" spans="1:7" x14ac:dyDescent="0.25">
      <c r="A23367" s="108" t="str">
        <f t="shared" si="365"/>
        <v>RU_2022_1A3(FS)_NOx</v>
      </c>
      <c r="B23367" s="113" t="s">
        <v>171</v>
      </c>
      <c r="C23367" s="113">
        <v>2022</v>
      </c>
      <c r="D23367" s="113" t="s">
        <v>132</v>
      </c>
      <c r="E23367" s="113" t="s">
        <v>199</v>
      </c>
      <c r="F23367" s="113" t="s">
        <v>200</v>
      </c>
      <c r="G23367" s="113">
        <v>612.67820686000005</v>
      </c>
    </row>
    <row r="23368" spans="1:7" x14ac:dyDescent="0.25">
      <c r="A23368" s="108" t="str">
        <f t="shared" si="365"/>
        <v>RU_2022_1A3(FS)_SOx</v>
      </c>
      <c r="B23368" s="113" t="s">
        <v>171</v>
      </c>
      <c r="C23368" s="113">
        <v>2022</v>
      </c>
      <c r="D23368" s="113" t="s">
        <v>132</v>
      </c>
      <c r="E23368" s="113" t="s">
        <v>201</v>
      </c>
      <c r="F23368" s="113" t="s">
        <v>200</v>
      </c>
      <c r="G23368" s="113">
        <v>26.601559278</v>
      </c>
    </row>
    <row r="23369" spans="1:7" x14ac:dyDescent="0.25">
      <c r="A23369" s="108" t="str">
        <f t="shared" si="365"/>
        <v>RU_2022_3D_NOx</v>
      </c>
      <c r="B23369" s="113" t="s">
        <v>171</v>
      </c>
      <c r="C23369" s="113">
        <v>2022</v>
      </c>
      <c r="D23369" s="113" t="s">
        <v>206</v>
      </c>
      <c r="E23369" s="113" t="s">
        <v>199</v>
      </c>
      <c r="F23369" s="113" t="s">
        <v>200</v>
      </c>
      <c r="G23369" s="113">
        <v>115.8100027884</v>
      </c>
    </row>
    <row r="23370" spans="1:7" x14ac:dyDescent="0.25">
      <c r="A23370" s="108" t="str">
        <f t="shared" si="365"/>
        <v>RS_1990_NATIONAL TOTAL_NOx</v>
      </c>
      <c r="B23370" s="113" t="s">
        <v>172</v>
      </c>
      <c r="C23370" s="113">
        <v>1990</v>
      </c>
      <c r="D23370" s="113" t="s">
        <v>122</v>
      </c>
      <c r="E23370" s="113" t="s">
        <v>199</v>
      </c>
      <c r="F23370" s="113" t="s">
        <v>200</v>
      </c>
      <c r="G23370" s="113">
        <v>183.01651533313401</v>
      </c>
    </row>
    <row r="23371" spans="1:7" x14ac:dyDescent="0.25">
      <c r="A23371" s="108" t="str">
        <f t="shared" si="365"/>
        <v>RS_1990_NATIONAL TOTAL_NMVOC</v>
      </c>
      <c r="B23371" s="113" t="s">
        <v>172</v>
      </c>
      <c r="C23371" s="113">
        <v>1990</v>
      </c>
      <c r="D23371" s="113" t="s">
        <v>122</v>
      </c>
      <c r="E23371" s="113" t="s">
        <v>123</v>
      </c>
      <c r="F23371" s="113" t="s">
        <v>200</v>
      </c>
      <c r="G23371" s="113">
        <v>191.198123738633</v>
      </c>
    </row>
    <row r="23372" spans="1:7" x14ac:dyDescent="0.25">
      <c r="A23372" s="108" t="str">
        <f t="shared" si="365"/>
        <v>RS_1990_NATIONAL TOTAL_SOx</v>
      </c>
      <c r="B23372" s="113" t="s">
        <v>172</v>
      </c>
      <c r="C23372" s="113">
        <v>1990</v>
      </c>
      <c r="D23372" s="113" t="s">
        <v>122</v>
      </c>
      <c r="E23372" s="113" t="s">
        <v>201</v>
      </c>
      <c r="F23372" s="113" t="s">
        <v>200</v>
      </c>
      <c r="G23372" s="113">
        <v>576.59286684096401</v>
      </c>
    </row>
    <row r="23373" spans="1:7" x14ac:dyDescent="0.25">
      <c r="A23373" s="108" t="str">
        <f t="shared" si="365"/>
        <v>RS_1990_NATIONAL TOTAL_NH3</v>
      </c>
      <c r="B23373" s="113" t="s">
        <v>172</v>
      </c>
      <c r="C23373" s="113">
        <v>1990</v>
      </c>
      <c r="D23373" s="113" t="s">
        <v>122</v>
      </c>
      <c r="E23373" s="113" t="s">
        <v>124</v>
      </c>
      <c r="F23373" s="113" t="s">
        <v>200</v>
      </c>
      <c r="G23373" s="113">
        <v>126.012115387417</v>
      </c>
    </row>
    <row r="23374" spans="1:7" x14ac:dyDescent="0.25">
      <c r="A23374" s="108" t="str">
        <f t="shared" si="365"/>
        <v>RS_1990_NATIONAL TOTAL_PM2.5</v>
      </c>
      <c r="B23374" s="113" t="s">
        <v>172</v>
      </c>
      <c r="C23374" s="113">
        <v>1990</v>
      </c>
      <c r="D23374" s="113" t="s">
        <v>122</v>
      </c>
      <c r="E23374" s="113" t="s">
        <v>203</v>
      </c>
      <c r="F23374" s="113" t="s">
        <v>200</v>
      </c>
      <c r="G23374" s="113">
        <v>54.694997052615101</v>
      </c>
    </row>
    <row r="23375" spans="1:7" x14ac:dyDescent="0.25">
      <c r="A23375" s="108" t="str">
        <f t="shared" si="365"/>
        <v>RS_1990_NATIONAL TOTAL_Pb</v>
      </c>
      <c r="B23375" s="113" t="s">
        <v>172</v>
      </c>
      <c r="C23375" s="113">
        <v>1990</v>
      </c>
      <c r="D23375" s="113" t="s">
        <v>122</v>
      </c>
      <c r="E23375" s="113" t="s">
        <v>125</v>
      </c>
      <c r="F23375" s="113" t="s">
        <v>200</v>
      </c>
      <c r="G23375" s="113">
        <v>0.37219585023040702</v>
      </c>
    </row>
    <row r="23376" spans="1:7" x14ac:dyDescent="0.25">
      <c r="A23376" s="108" t="str">
        <f t="shared" si="365"/>
        <v>RS_1990_NATIONAL TOTAL_Cd</v>
      </c>
      <c r="B23376" s="113" t="s">
        <v>172</v>
      </c>
      <c r="C23376" s="113">
        <v>1990</v>
      </c>
      <c r="D23376" s="113" t="s">
        <v>122</v>
      </c>
      <c r="E23376" s="113" t="s">
        <v>126</v>
      </c>
      <c r="F23376" s="113" t="s">
        <v>200</v>
      </c>
      <c r="G23376" s="113">
        <v>3.9903698640592396E-3</v>
      </c>
    </row>
    <row r="23377" spans="1:7" x14ac:dyDescent="0.25">
      <c r="A23377" s="108" t="str">
        <f t="shared" si="365"/>
        <v>RS_1990_NATIONAL TOTAL_Hg</v>
      </c>
      <c r="B23377" s="113" t="s">
        <v>172</v>
      </c>
      <c r="C23377" s="113">
        <v>1990</v>
      </c>
      <c r="D23377" s="113" t="s">
        <v>122</v>
      </c>
      <c r="E23377" s="113" t="s">
        <v>127</v>
      </c>
      <c r="F23377" s="113" t="s">
        <v>200</v>
      </c>
      <c r="G23377" s="113">
        <v>2.76836681259361E-3</v>
      </c>
    </row>
    <row r="23378" spans="1:7" x14ac:dyDescent="0.25">
      <c r="A23378" s="108" t="str">
        <f t="shared" si="365"/>
        <v>RS_1990_NATIONAL TOTAL_DIOX</v>
      </c>
      <c r="B23378" s="113" t="s">
        <v>172</v>
      </c>
      <c r="C23378" s="113">
        <v>1990</v>
      </c>
      <c r="D23378" s="113" t="s">
        <v>122</v>
      </c>
      <c r="E23378" s="113" t="s">
        <v>128</v>
      </c>
      <c r="F23378" s="113" t="s">
        <v>200</v>
      </c>
      <c r="G23378" s="150">
        <v>7.0462559661616498E-8</v>
      </c>
    </row>
    <row r="23379" spans="1:7" x14ac:dyDescent="0.25">
      <c r="A23379" s="108" t="str">
        <f t="shared" si="365"/>
        <v>RS_1990_NATIONAL TOTAL_PAH</v>
      </c>
      <c r="B23379" s="113" t="s">
        <v>172</v>
      </c>
      <c r="C23379" s="113">
        <v>1990</v>
      </c>
      <c r="D23379" s="113" t="s">
        <v>122</v>
      </c>
      <c r="E23379" s="113" t="s">
        <v>129</v>
      </c>
      <c r="F23379" s="113" t="s">
        <v>200</v>
      </c>
      <c r="G23379" s="113">
        <v>4.1655679486480898E-2</v>
      </c>
    </row>
    <row r="23380" spans="1:7" x14ac:dyDescent="0.25">
      <c r="A23380" s="108" t="str">
        <f t="shared" si="365"/>
        <v>RS_1990_NATIONAL TOTAL_HCB</v>
      </c>
      <c r="B23380" s="113" t="s">
        <v>172</v>
      </c>
      <c r="C23380" s="113">
        <v>1990</v>
      </c>
      <c r="D23380" s="113" t="s">
        <v>122</v>
      </c>
      <c r="E23380" s="113" t="s">
        <v>130</v>
      </c>
      <c r="F23380" s="113" t="s">
        <v>200</v>
      </c>
      <c r="G23380" s="150">
        <v>2.8689330583950401E-6</v>
      </c>
    </row>
    <row r="23381" spans="1:7" x14ac:dyDescent="0.25">
      <c r="A23381" s="108" t="str">
        <f t="shared" si="365"/>
        <v>RS_1990_NATIONAL TOTAL_PCB</v>
      </c>
      <c r="B23381" s="113" t="s">
        <v>172</v>
      </c>
      <c r="C23381" s="113">
        <v>1990</v>
      </c>
      <c r="D23381" s="113" t="s">
        <v>122</v>
      </c>
      <c r="E23381" s="113" t="s">
        <v>259</v>
      </c>
      <c r="F23381" s="113" t="s">
        <v>200</v>
      </c>
      <c r="G23381" s="113">
        <v>8.4421549749495695E-4</v>
      </c>
    </row>
    <row r="23382" spans="1:7" x14ac:dyDescent="0.25">
      <c r="A23382" s="108" t="str">
        <f t="shared" si="365"/>
        <v>RS_1990_1A3(FS)_NOx</v>
      </c>
      <c r="B23382" s="113" t="s">
        <v>172</v>
      </c>
      <c r="C23382" s="113">
        <v>1990</v>
      </c>
      <c r="D23382" s="113" t="s">
        <v>132</v>
      </c>
      <c r="E23382" s="113" t="s">
        <v>199</v>
      </c>
      <c r="F23382" s="113" t="s">
        <v>200</v>
      </c>
      <c r="G23382" s="113">
        <v>49.318300000000001</v>
      </c>
    </row>
    <row r="23383" spans="1:7" x14ac:dyDescent="0.25">
      <c r="A23383" s="108" t="str">
        <f t="shared" si="365"/>
        <v>RS_1990_1A3(FS)_NMVOC</v>
      </c>
      <c r="B23383" s="113" t="s">
        <v>172</v>
      </c>
      <c r="C23383" s="113">
        <v>1990</v>
      </c>
      <c r="D23383" s="113" t="s">
        <v>132</v>
      </c>
      <c r="E23383" s="113" t="s">
        <v>123</v>
      </c>
      <c r="F23383" s="113" t="s">
        <v>200</v>
      </c>
      <c r="G23383" s="113">
        <v>36.888382116999999</v>
      </c>
    </row>
    <row r="23384" spans="1:7" x14ac:dyDescent="0.25">
      <c r="A23384" s="108" t="str">
        <f t="shared" si="365"/>
        <v>RS_1990_1A3(FS)_SOx</v>
      </c>
      <c r="B23384" s="113" t="s">
        <v>172</v>
      </c>
      <c r="C23384" s="113">
        <v>1990</v>
      </c>
      <c r="D23384" s="113" t="s">
        <v>132</v>
      </c>
      <c r="E23384" s="113" t="s">
        <v>201</v>
      </c>
      <c r="F23384" s="113" t="s">
        <v>200</v>
      </c>
      <c r="G23384" s="113">
        <v>1.7353000000000001</v>
      </c>
    </row>
    <row r="23385" spans="1:7" x14ac:dyDescent="0.25">
      <c r="A23385" s="108" t="str">
        <f t="shared" si="365"/>
        <v>RS_1990_1A3(FS)_NH3</v>
      </c>
      <c r="B23385" s="113" t="s">
        <v>172</v>
      </c>
      <c r="C23385" s="113">
        <v>1990</v>
      </c>
      <c r="D23385" s="113" t="s">
        <v>132</v>
      </c>
      <c r="E23385" s="113" t="s">
        <v>124</v>
      </c>
      <c r="F23385" s="113" t="s">
        <v>200</v>
      </c>
      <c r="G23385" s="113">
        <v>2.6800000000000001E-2</v>
      </c>
    </row>
    <row r="23386" spans="1:7" x14ac:dyDescent="0.25">
      <c r="A23386" s="108" t="str">
        <f t="shared" si="365"/>
        <v>RS_1990_1A3(FS)_PM2.5</v>
      </c>
      <c r="B23386" s="113" t="s">
        <v>172</v>
      </c>
      <c r="C23386" s="113">
        <v>1990</v>
      </c>
      <c r="D23386" s="113" t="s">
        <v>132</v>
      </c>
      <c r="E23386" s="113" t="s">
        <v>203</v>
      </c>
      <c r="F23386" s="113" t="s">
        <v>200</v>
      </c>
      <c r="G23386" s="113">
        <v>2.1499195546032999</v>
      </c>
    </row>
    <row r="23387" spans="1:7" x14ac:dyDescent="0.25">
      <c r="A23387" s="108" t="str">
        <f t="shared" si="365"/>
        <v>RS_1990_3D_NOx</v>
      </c>
      <c r="B23387" s="113" t="s">
        <v>172</v>
      </c>
      <c r="C23387" s="113">
        <v>1990</v>
      </c>
      <c r="D23387" s="113" t="s">
        <v>206</v>
      </c>
      <c r="E23387" s="113" t="s">
        <v>199</v>
      </c>
      <c r="F23387" s="113" t="s">
        <v>200</v>
      </c>
      <c r="G23387" s="113">
        <v>0.87127104</v>
      </c>
    </row>
    <row r="23388" spans="1:7" x14ac:dyDescent="0.25">
      <c r="A23388" s="108" t="str">
        <f t="shared" si="365"/>
        <v>RS_1991_NATIONAL TOTAL_NOx</v>
      </c>
      <c r="B23388" s="113" t="s">
        <v>172</v>
      </c>
      <c r="C23388" s="113">
        <v>1991</v>
      </c>
      <c r="D23388" s="113" t="s">
        <v>122</v>
      </c>
      <c r="E23388" s="113" t="s">
        <v>199</v>
      </c>
      <c r="F23388" s="113" t="s">
        <v>200</v>
      </c>
      <c r="G23388" s="113">
        <v>167.736442508723</v>
      </c>
    </row>
    <row r="23389" spans="1:7" x14ac:dyDescent="0.25">
      <c r="A23389" s="108" t="str">
        <f t="shared" si="365"/>
        <v>RS_1991_NATIONAL TOTAL_NMVOC</v>
      </c>
      <c r="B23389" s="113" t="s">
        <v>172</v>
      </c>
      <c r="C23389" s="113">
        <v>1991</v>
      </c>
      <c r="D23389" s="113" t="s">
        <v>122</v>
      </c>
      <c r="E23389" s="113" t="s">
        <v>123</v>
      </c>
      <c r="F23389" s="113" t="s">
        <v>200</v>
      </c>
      <c r="G23389" s="113">
        <v>166.79380191348901</v>
      </c>
    </row>
    <row r="23390" spans="1:7" x14ac:dyDescent="0.25">
      <c r="A23390" s="108" t="str">
        <f t="shared" si="365"/>
        <v>RS_1991_NATIONAL TOTAL_SOx</v>
      </c>
      <c r="B23390" s="113" t="s">
        <v>172</v>
      </c>
      <c r="C23390" s="113">
        <v>1991</v>
      </c>
      <c r="D23390" s="113" t="s">
        <v>122</v>
      </c>
      <c r="E23390" s="113" t="s">
        <v>201</v>
      </c>
      <c r="F23390" s="113" t="s">
        <v>200</v>
      </c>
      <c r="G23390" s="113">
        <v>509.47811432549003</v>
      </c>
    </row>
    <row r="23391" spans="1:7" x14ac:dyDescent="0.25">
      <c r="A23391" s="108" t="str">
        <f t="shared" si="365"/>
        <v>RS_1991_NATIONAL TOTAL_NH3</v>
      </c>
      <c r="B23391" s="113" t="s">
        <v>172</v>
      </c>
      <c r="C23391" s="113">
        <v>1991</v>
      </c>
      <c r="D23391" s="113" t="s">
        <v>122</v>
      </c>
      <c r="E23391" s="113" t="s">
        <v>124</v>
      </c>
      <c r="F23391" s="113" t="s">
        <v>200</v>
      </c>
      <c r="G23391" s="113">
        <v>123.25734002791199</v>
      </c>
    </row>
    <row r="23392" spans="1:7" x14ac:dyDescent="0.25">
      <c r="A23392" s="108" t="str">
        <f t="shared" si="365"/>
        <v>RS_1991_NATIONAL TOTAL_PM2.5</v>
      </c>
      <c r="B23392" s="113" t="s">
        <v>172</v>
      </c>
      <c r="C23392" s="113">
        <v>1991</v>
      </c>
      <c r="D23392" s="113" t="s">
        <v>122</v>
      </c>
      <c r="E23392" s="113" t="s">
        <v>203</v>
      </c>
      <c r="F23392" s="113" t="s">
        <v>200</v>
      </c>
      <c r="G23392" s="113">
        <v>45.320942025655597</v>
      </c>
    </row>
    <row r="23393" spans="1:7" x14ac:dyDescent="0.25">
      <c r="A23393" s="108" t="str">
        <f t="shared" si="365"/>
        <v>RS_1991_NATIONAL TOTAL_Pb</v>
      </c>
      <c r="B23393" s="113" t="s">
        <v>172</v>
      </c>
      <c r="C23393" s="113">
        <v>1991</v>
      </c>
      <c r="D23393" s="113" t="s">
        <v>122</v>
      </c>
      <c r="E23393" s="113" t="s">
        <v>125</v>
      </c>
      <c r="F23393" s="113" t="s">
        <v>200</v>
      </c>
      <c r="G23393" s="113">
        <v>0.34395117807104703</v>
      </c>
    </row>
    <row r="23394" spans="1:7" x14ac:dyDescent="0.25">
      <c r="A23394" s="108" t="str">
        <f t="shared" si="365"/>
        <v>RS_1991_NATIONAL TOTAL_Cd</v>
      </c>
      <c r="B23394" s="113" t="s">
        <v>172</v>
      </c>
      <c r="C23394" s="113">
        <v>1991</v>
      </c>
      <c r="D23394" s="113" t="s">
        <v>122</v>
      </c>
      <c r="E23394" s="113" t="s">
        <v>126</v>
      </c>
      <c r="F23394" s="113" t="s">
        <v>200</v>
      </c>
      <c r="G23394" s="113">
        <v>3.5076609970404599E-3</v>
      </c>
    </row>
    <row r="23395" spans="1:7" x14ac:dyDescent="0.25">
      <c r="A23395" s="108" t="str">
        <f t="shared" si="365"/>
        <v>RS_1991_NATIONAL TOTAL_Hg</v>
      </c>
      <c r="B23395" s="113" t="s">
        <v>172</v>
      </c>
      <c r="C23395" s="113">
        <v>1991</v>
      </c>
      <c r="D23395" s="113" t="s">
        <v>122</v>
      </c>
      <c r="E23395" s="113" t="s">
        <v>127</v>
      </c>
      <c r="F23395" s="113" t="s">
        <v>200</v>
      </c>
      <c r="G23395" s="113">
        <v>1.9297143727316801E-3</v>
      </c>
    </row>
    <row r="23396" spans="1:7" x14ac:dyDescent="0.25">
      <c r="A23396" s="108" t="str">
        <f t="shared" si="365"/>
        <v>RS_1991_NATIONAL TOTAL_DIOX</v>
      </c>
      <c r="B23396" s="113" t="s">
        <v>172</v>
      </c>
      <c r="C23396" s="113">
        <v>1991</v>
      </c>
      <c r="D23396" s="113" t="s">
        <v>122</v>
      </c>
      <c r="E23396" s="113" t="s">
        <v>128</v>
      </c>
      <c r="F23396" s="113" t="s">
        <v>200</v>
      </c>
      <c r="G23396" s="150">
        <v>5.4116565352035401E-8</v>
      </c>
    </row>
    <row r="23397" spans="1:7" x14ac:dyDescent="0.25">
      <c r="A23397" s="108" t="str">
        <f t="shared" si="365"/>
        <v>RS_1991_NATIONAL TOTAL_PAH</v>
      </c>
      <c r="B23397" s="113" t="s">
        <v>172</v>
      </c>
      <c r="C23397" s="113">
        <v>1991</v>
      </c>
      <c r="D23397" s="113" t="s">
        <v>122</v>
      </c>
      <c r="E23397" s="113" t="s">
        <v>129</v>
      </c>
      <c r="F23397" s="113" t="s">
        <v>200</v>
      </c>
      <c r="G23397" s="113">
        <v>2.9916305347779001E-2</v>
      </c>
    </row>
    <row r="23398" spans="1:7" x14ac:dyDescent="0.25">
      <c r="A23398" s="108" t="str">
        <f t="shared" si="365"/>
        <v>RS_1991_NATIONAL TOTAL_HCB</v>
      </c>
      <c r="B23398" s="113" t="s">
        <v>172</v>
      </c>
      <c r="C23398" s="113">
        <v>1991</v>
      </c>
      <c r="D23398" s="113" t="s">
        <v>122</v>
      </c>
      <c r="E23398" s="113" t="s">
        <v>130</v>
      </c>
      <c r="F23398" s="113" t="s">
        <v>200</v>
      </c>
      <c r="G23398" s="150">
        <v>2.5046623759926802E-6</v>
      </c>
    </row>
    <row r="23399" spans="1:7" x14ac:dyDescent="0.25">
      <c r="A23399" s="108" t="str">
        <f t="shared" si="365"/>
        <v>RS_1991_NATIONAL TOTAL_PCB</v>
      </c>
      <c r="B23399" s="113" t="s">
        <v>172</v>
      </c>
      <c r="C23399" s="113">
        <v>1991</v>
      </c>
      <c r="D23399" s="113" t="s">
        <v>122</v>
      </c>
      <c r="E23399" s="113" t="s">
        <v>259</v>
      </c>
      <c r="F23399" s="113" t="s">
        <v>200</v>
      </c>
      <c r="G23399" s="113">
        <v>9.2727503798448901E-4</v>
      </c>
    </row>
    <row r="23400" spans="1:7" x14ac:dyDescent="0.25">
      <c r="A23400" s="108" t="str">
        <f t="shared" si="365"/>
        <v>RS_1991_1A3(FS)_NOx</v>
      </c>
      <c r="B23400" s="113" t="s">
        <v>172</v>
      </c>
      <c r="C23400" s="113">
        <v>1991</v>
      </c>
      <c r="D23400" s="113" t="s">
        <v>132</v>
      </c>
      <c r="E23400" s="113" t="s">
        <v>199</v>
      </c>
      <c r="F23400" s="113" t="s">
        <v>200</v>
      </c>
      <c r="G23400" s="113">
        <v>48.026899999999998</v>
      </c>
    </row>
    <row r="23401" spans="1:7" x14ac:dyDescent="0.25">
      <c r="A23401" s="108" t="str">
        <f t="shared" si="365"/>
        <v>RS_1991_1A3(FS)_NMVOC</v>
      </c>
      <c r="B23401" s="113" t="s">
        <v>172</v>
      </c>
      <c r="C23401" s="113">
        <v>1991</v>
      </c>
      <c r="D23401" s="113" t="s">
        <v>132</v>
      </c>
      <c r="E23401" s="113" t="s">
        <v>123</v>
      </c>
      <c r="F23401" s="113" t="s">
        <v>200</v>
      </c>
      <c r="G23401" s="113">
        <v>35.154836089</v>
      </c>
    </row>
    <row r="23402" spans="1:7" x14ac:dyDescent="0.25">
      <c r="A23402" s="108" t="str">
        <f t="shared" si="365"/>
        <v>RS_1991_1A3(FS)_SOx</v>
      </c>
      <c r="B23402" s="113" t="s">
        <v>172</v>
      </c>
      <c r="C23402" s="113">
        <v>1991</v>
      </c>
      <c r="D23402" s="113" t="s">
        <v>132</v>
      </c>
      <c r="E23402" s="113" t="s">
        <v>201</v>
      </c>
      <c r="F23402" s="113" t="s">
        <v>200</v>
      </c>
      <c r="G23402" s="113">
        <v>1.6474</v>
      </c>
    </row>
    <row r="23403" spans="1:7" x14ac:dyDescent="0.25">
      <c r="A23403" s="108" t="str">
        <f t="shared" si="365"/>
        <v>RS_1991_1A3(FS)_NH3</v>
      </c>
      <c r="B23403" s="113" t="s">
        <v>172</v>
      </c>
      <c r="C23403" s="113">
        <v>1991</v>
      </c>
      <c r="D23403" s="113" t="s">
        <v>132</v>
      </c>
      <c r="E23403" s="113" t="s">
        <v>124</v>
      </c>
      <c r="F23403" s="113" t="s">
        <v>200</v>
      </c>
      <c r="G23403" s="113">
        <v>2.5499999999999998E-2</v>
      </c>
    </row>
    <row r="23404" spans="1:7" x14ac:dyDescent="0.25">
      <c r="A23404" s="108" t="str">
        <f t="shared" si="365"/>
        <v>RS_1991_1A3(FS)_PM2.5</v>
      </c>
      <c r="B23404" s="113" t="s">
        <v>172</v>
      </c>
      <c r="C23404" s="113">
        <v>1991</v>
      </c>
      <c r="D23404" s="113" t="s">
        <v>132</v>
      </c>
      <c r="E23404" s="113" t="s">
        <v>203</v>
      </c>
      <c r="F23404" s="113" t="s">
        <v>200</v>
      </c>
      <c r="G23404" s="113">
        <v>2.0667979141420001</v>
      </c>
    </row>
    <row r="23405" spans="1:7" x14ac:dyDescent="0.25">
      <c r="A23405" s="108" t="str">
        <f t="shared" si="365"/>
        <v>RS_1991_3D_NOx</v>
      </c>
      <c r="B23405" s="113" t="s">
        <v>172</v>
      </c>
      <c r="C23405" s="113">
        <v>1991</v>
      </c>
      <c r="D23405" s="113" t="s">
        <v>206</v>
      </c>
      <c r="E23405" s="113" t="s">
        <v>199</v>
      </c>
      <c r="F23405" s="113" t="s">
        <v>200</v>
      </c>
      <c r="G23405" s="113">
        <v>0.73984771199999999</v>
      </c>
    </row>
    <row r="23406" spans="1:7" x14ac:dyDescent="0.25">
      <c r="A23406" s="108" t="str">
        <f t="shared" si="365"/>
        <v>RS_1992_NATIONAL TOTAL_NOx</v>
      </c>
      <c r="B23406" s="113" t="s">
        <v>172</v>
      </c>
      <c r="C23406" s="113">
        <v>1992</v>
      </c>
      <c r="D23406" s="113" t="s">
        <v>122</v>
      </c>
      <c r="E23406" s="113" t="s">
        <v>199</v>
      </c>
      <c r="F23406" s="113" t="s">
        <v>200</v>
      </c>
      <c r="G23406" s="113">
        <v>157.009583261556</v>
      </c>
    </row>
    <row r="23407" spans="1:7" x14ac:dyDescent="0.25">
      <c r="A23407" s="108" t="str">
        <f t="shared" si="365"/>
        <v>RS_1992_NATIONAL TOTAL_NMVOC</v>
      </c>
      <c r="B23407" s="113" t="s">
        <v>172</v>
      </c>
      <c r="C23407" s="113">
        <v>1992</v>
      </c>
      <c r="D23407" s="113" t="s">
        <v>122</v>
      </c>
      <c r="E23407" s="113" t="s">
        <v>123</v>
      </c>
      <c r="F23407" s="113" t="s">
        <v>200</v>
      </c>
      <c r="G23407" s="113">
        <v>162.418249444954</v>
      </c>
    </row>
    <row r="23408" spans="1:7" x14ac:dyDescent="0.25">
      <c r="A23408" s="108" t="str">
        <f t="shared" si="365"/>
        <v>RS_1992_NATIONAL TOTAL_SOx</v>
      </c>
      <c r="B23408" s="113" t="s">
        <v>172</v>
      </c>
      <c r="C23408" s="113">
        <v>1992</v>
      </c>
      <c r="D23408" s="113" t="s">
        <v>122</v>
      </c>
      <c r="E23408" s="113" t="s">
        <v>201</v>
      </c>
      <c r="F23408" s="113" t="s">
        <v>200</v>
      </c>
      <c r="G23408" s="113">
        <v>491.27011899955698</v>
      </c>
    </row>
    <row r="23409" spans="1:7" x14ac:dyDescent="0.25">
      <c r="A23409" s="108" t="str">
        <f t="shared" si="365"/>
        <v>RS_1992_NATIONAL TOTAL_NH3</v>
      </c>
      <c r="B23409" s="113" t="s">
        <v>172</v>
      </c>
      <c r="C23409" s="113">
        <v>1992</v>
      </c>
      <c r="D23409" s="113" t="s">
        <v>122</v>
      </c>
      <c r="E23409" s="113" t="s">
        <v>124</v>
      </c>
      <c r="F23409" s="113" t="s">
        <v>200</v>
      </c>
      <c r="G23409" s="113">
        <v>110.66717279399199</v>
      </c>
    </row>
    <row r="23410" spans="1:7" x14ac:dyDescent="0.25">
      <c r="A23410" s="108" t="str">
        <f t="shared" si="365"/>
        <v>RS_1992_NATIONAL TOTAL_PM2.5</v>
      </c>
      <c r="B23410" s="113" t="s">
        <v>172</v>
      </c>
      <c r="C23410" s="113">
        <v>1992</v>
      </c>
      <c r="D23410" s="113" t="s">
        <v>122</v>
      </c>
      <c r="E23410" s="113" t="s">
        <v>203</v>
      </c>
      <c r="F23410" s="113" t="s">
        <v>200</v>
      </c>
      <c r="G23410" s="113">
        <v>42.033328476048503</v>
      </c>
    </row>
    <row r="23411" spans="1:7" x14ac:dyDescent="0.25">
      <c r="A23411" s="108" t="str">
        <f t="shared" si="365"/>
        <v>RS_1992_NATIONAL TOTAL_Pb</v>
      </c>
      <c r="B23411" s="113" t="s">
        <v>172</v>
      </c>
      <c r="C23411" s="113">
        <v>1992</v>
      </c>
      <c r="D23411" s="113" t="s">
        <v>122</v>
      </c>
      <c r="E23411" s="113" t="s">
        <v>125</v>
      </c>
      <c r="F23411" s="113" t="s">
        <v>200</v>
      </c>
      <c r="G23411" s="113">
        <v>0.30365348010875198</v>
      </c>
    </row>
    <row r="23412" spans="1:7" x14ac:dyDescent="0.25">
      <c r="A23412" s="108" t="str">
        <f t="shared" si="365"/>
        <v>RS_1992_NATIONAL TOTAL_Cd</v>
      </c>
      <c r="B23412" s="113" t="s">
        <v>172</v>
      </c>
      <c r="C23412" s="113">
        <v>1992</v>
      </c>
      <c r="D23412" s="113" t="s">
        <v>122</v>
      </c>
      <c r="E23412" s="113" t="s">
        <v>126</v>
      </c>
      <c r="F23412" s="113" t="s">
        <v>200</v>
      </c>
      <c r="G23412" s="113">
        <v>3.3774463196922298E-3</v>
      </c>
    </row>
    <row r="23413" spans="1:7" x14ac:dyDescent="0.25">
      <c r="A23413" s="108" t="str">
        <f t="shared" si="365"/>
        <v>RS_1992_NATIONAL TOTAL_Hg</v>
      </c>
      <c r="B23413" s="113" t="s">
        <v>172</v>
      </c>
      <c r="C23413" s="113">
        <v>1992</v>
      </c>
      <c r="D23413" s="113" t="s">
        <v>122</v>
      </c>
      <c r="E23413" s="113" t="s">
        <v>127</v>
      </c>
      <c r="F23413" s="113" t="s">
        <v>200</v>
      </c>
      <c r="G23413" s="113">
        <v>2.5713778889557902E-3</v>
      </c>
    </row>
    <row r="23414" spans="1:7" x14ac:dyDescent="0.25">
      <c r="A23414" s="108" t="str">
        <f t="shared" si="365"/>
        <v>RS_1992_NATIONAL TOTAL_DIOX</v>
      </c>
      <c r="B23414" s="113" t="s">
        <v>172</v>
      </c>
      <c r="C23414" s="113">
        <v>1992</v>
      </c>
      <c r="D23414" s="113" t="s">
        <v>122</v>
      </c>
      <c r="E23414" s="113" t="s">
        <v>128</v>
      </c>
      <c r="F23414" s="113" t="s">
        <v>200</v>
      </c>
      <c r="G23414" s="150">
        <v>5.8185322040126602E-8</v>
      </c>
    </row>
    <row r="23415" spans="1:7" x14ac:dyDescent="0.25">
      <c r="A23415" s="108" t="str">
        <f t="shared" si="365"/>
        <v>RS_1992_NATIONAL TOTAL_PAH</v>
      </c>
      <c r="B23415" s="113" t="s">
        <v>172</v>
      </c>
      <c r="C23415" s="113">
        <v>1992</v>
      </c>
      <c r="D23415" s="113" t="s">
        <v>122</v>
      </c>
      <c r="E23415" s="113" t="s">
        <v>129</v>
      </c>
      <c r="F23415" s="113" t="s">
        <v>200</v>
      </c>
      <c r="G23415" s="113">
        <v>3.33229261937424E-2</v>
      </c>
    </row>
    <row r="23416" spans="1:7" x14ac:dyDescent="0.25">
      <c r="A23416" s="108" t="str">
        <f t="shared" si="365"/>
        <v>RS_1992_NATIONAL TOTAL_HCB</v>
      </c>
      <c r="B23416" s="113" t="s">
        <v>172</v>
      </c>
      <c r="C23416" s="113">
        <v>1992</v>
      </c>
      <c r="D23416" s="113" t="s">
        <v>122</v>
      </c>
      <c r="E23416" s="113" t="s">
        <v>130</v>
      </c>
      <c r="F23416" s="113" t="s">
        <v>200</v>
      </c>
      <c r="G23416" s="150">
        <v>2.32548538519271E-6</v>
      </c>
    </row>
    <row r="23417" spans="1:7" x14ac:dyDescent="0.25">
      <c r="A23417" s="108" t="str">
        <f t="shared" si="365"/>
        <v>RS_1992_NATIONAL TOTAL_PCB</v>
      </c>
      <c r="B23417" s="113" t="s">
        <v>172</v>
      </c>
      <c r="C23417" s="113">
        <v>1992</v>
      </c>
      <c r="D23417" s="113" t="s">
        <v>122</v>
      </c>
      <c r="E23417" s="113" t="s">
        <v>259</v>
      </c>
      <c r="F23417" s="113" t="s">
        <v>200</v>
      </c>
      <c r="G23417" s="113">
        <v>9.7984136618611091E-4</v>
      </c>
    </row>
    <row r="23418" spans="1:7" x14ac:dyDescent="0.25">
      <c r="A23418" s="108" t="str">
        <f t="shared" si="365"/>
        <v>RS_1992_1A3(FS)_NOx</v>
      </c>
      <c r="B23418" s="113" t="s">
        <v>172</v>
      </c>
      <c r="C23418" s="113">
        <v>1992</v>
      </c>
      <c r="D23418" s="113" t="s">
        <v>132</v>
      </c>
      <c r="E23418" s="113" t="s">
        <v>199</v>
      </c>
      <c r="F23418" s="113" t="s">
        <v>200</v>
      </c>
      <c r="G23418" s="113">
        <v>43.9833</v>
      </c>
    </row>
    <row r="23419" spans="1:7" x14ac:dyDescent="0.25">
      <c r="A23419" s="108" t="str">
        <f t="shared" si="365"/>
        <v>RS_1992_1A3(FS)_NMVOC</v>
      </c>
      <c r="B23419" s="113" t="s">
        <v>172</v>
      </c>
      <c r="C23419" s="113">
        <v>1992</v>
      </c>
      <c r="D23419" s="113" t="s">
        <v>132</v>
      </c>
      <c r="E23419" s="113" t="s">
        <v>123</v>
      </c>
      <c r="F23419" s="113" t="s">
        <v>200</v>
      </c>
      <c r="G23419" s="113">
        <v>32.837897081000001</v>
      </c>
    </row>
    <row r="23420" spans="1:7" x14ac:dyDescent="0.25">
      <c r="A23420" s="108" t="str">
        <f t="shared" si="365"/>
        <v>RS_1992_1A3(FS)_SOx</v>
      </c>
      <c r="B23420" s="113" t="s">
        <v>172</v>
      </c>
      <c r="C23420" s="113">
        <v>1992</v>
      </c>
      <c r="D23420" s="113" t="s">
        <v>132</v>
      </c>
      <c r="E23420" s="113" t="s">
        <v>201</v>
      </c>
      <c r="F23420" s="113" t="s">
        <v>200</v>
      </c>
      <c r="G23420" s="113">
        <v>1.5</v>
      </c>
    </row>
    <row r="23421" spans="1:7" x14ac:dyDescent="0.25">
      <c r="A23421" s="108" t="str">
        <f t="shared" si="365"/>
        <v>RS_1992_1A3(FS)_NH3</v>
      </c>
      <c r="B23421" s="113" t="s">
        <v>172</v>
      </c>
      <c r="C23421" s="113">
        <v>1992</v>
      </c>
      <c r="D23421" s="113" t="s">
        <v>132</v>
      </c>
      <c r="E23421" s="113" t="s">
        <v>124</v>
      </c>
      <c r="F23421" s="113" t="s">
        <v>200</v>
      </c>
      <c r="G23421" s="113">
        <v>4.3700000000000003E-2</v>
      </c>
    </row>
    <row r="23422" spans="1:7" x14ac:dyDescent="0.25">
      <c r="A23422" s="108" t="str">
        <f t="shared" si="365"/>
        <v>RS_1992_1A3(FS)_PM2.5</v>
      </c>
      <c r="B23422" s="113" t="s">
        <v>172</v>
      </c>
      <c r="C23422" s="113">
        <v>1992</v>
      </c>
      <c r="D23422" s="113" t="s">
        <v>132</v>
      </c>
      <c r="E23422" s="113" t="s">
        <v>203</v>
      </c>
      <c r="F23422" s="113" t="s">
        <v>200</v>
      </c>
      <c r="G23422" s="113">
        <v>1.9034550143869</v>
      </c>
    </row>
    <row r="23423" spans="1:7" x14ac:dyDescent="0.25">
      <c r="A23423" s="108" t="str">
        <f t="shared" si="365"/>
        <v>RS_1992_3D_NOx</v>
      </c>
      <c r="B23423" s="113" t="s">
        <v>172</v>
      </c>
      <c r="C23423" s="113">
        <v>1992</v>
      </c>
      <c r="D23423" s="113" t="s">
        <v>206</v>
      </c>
      <c r="E23423" s="113" t="s">
        <v>199</v>
      </c>
      <c r="F23423" s="113" t="s">
        <v>200</v>
      </c>
      <c r="G23423" s="113">
        <v>0.87768000000000002</v>
      </c>
    </row>
    <row r="23424" spans="1:7" x14ac:dyDescent="0.25">
      <c r="A23424" s="108" t="str">
        <f t="shared" si="365"/>
        <v>RS_1993_NATIONAL TOTAL_NOx</v>
      </c>
      <c r="B23424" s="113" t="s">
        <v>172</v>
      </c>
      <c r="C23424" s="113">
        <v>1993</v>
      </c>
      <c r="D23424" s="113" t="s">
        <v>122</v>
      </c>
      <c r="E23424" s="113" t="s">
        <v>199</v>
      </c>
      <c r="F23424" s="113" t="s">
        <v>200</v>
      </c>
      <c r="G23424" s="113">
        <v>130.196226455909</v>
      </c>
    </row>
    <row r="23425" spans="1:7" x14ac:dyDescent="0.25">
      <c r="A23425" s="108" t="str">
        <f t="shared" si="365"/>
        <v>RS_1993_NATIONAL TOTAL_NMVOC</v>
      </c>
      <c r="B23425" s="113" t="s">
        <v>172</v>
      </c>
      <c r="C23425" s="113">
        <v>1993</v>
      </c>
      <c r="D23425" s="113" t="s">
        <v>122</v>
      </c>
      <c r="E23425" s="113" t="s">
        <v>123</v>
      </c>
      <c r="F23425" s="113" t="s">
        <v>200</v>
      </c>
      <c r="G23425" s="113">
        <v>148.44150660683499</v>
      </c>
    </row>
    <row r="23426" spans="1:7" x14ac:dyDescent="0.25">
      <c r="A23426" s="108" t="str">
        <f t="shared" ref="A23426:A23489" si="366">CONCATENATE(B23426,"_",C23426,"_",D23426,"_",E23426)</f>
        <v>RS_1993_NATIONAL TOTAL_SOx</v>
      </c>
      <c r="B23426" s="113" t="s">
        <v>172</v>
      </c>
      <c r="C23426" s="113">
        <v>1993</v>
      </c>
      <c r="D23426" s="113" t="s">
        <v>122</v>
      </c>
      <c r="E23426" s="113" t="s">
        <v>201</v>
      </c>
      <c r="F23426" s="113" t="s">
        <v>200</v>
      </c>
      <c r="G23426" s="113">
        <v>457.97206197525099</v>
      </c>
    </row>
    <row r="23427" spans="1:7" x14ac:dyDescent="0.25">
      <c r="A23427" s="108" t="str">
        <f t="shared" si="366"/>
        <v>RS_1993_NATIONAL TOTAL_NH3</v>
      </c>
      <c r="B23427" s="113" t="s">
        <v>172</v>
      </c>
      <c r="C23427" s="113">
        <v>1993</v>
      </c>
      <c r="D23427" s="113" t="s">
        <v>122</v>
      </c>
      <c r="E23427" s="113" t="s">
        <v>124</v>
      </c>
      <c r="F23427" s="113" t="s">
        <v>200</v>
      </c>
      <c r="G23427" s="113">
        <v>111.511715408302</v>
      </c>
    </row>
    <row r="23428" spans="1:7" x14ac:dyDescent="0.25">
      <c r="A23428" s="108" t="str">
        <f t="shared" si="366"/>
        <v>RS_1993_NATIONAL TOTAL_PM2.5</v>
      </c>
      <c r="B23428" s="113" t="s">
        <v>172</v>
      </c>
      <c r="C23428" s="113">
        <v>1993</v>
      </c>
      <c r="D23428" s="113" t="s">
        <v>122</v>
      </c>
      <c r="E23428" s="113" t="s">
        <v>203</v>
      </c>
      <c r="F23428" s="113" t="s">
        <v>200</v>
      </c>
      <c r="G23428" s="113">
        <v>40.246127504705598</v>
      </c>
    </row>
    <row r="23429" spans="1:7" x14ac:dyDescent="0.25">
      <c r="A23429" s="108" t="str">
        <f t="shared" si="366"/>
        <v>RS_1993_NATIONAL TOTAL_Pb</v>
      </c>
      <c r="B23429" s="113" t="s">
        <v>172</v>
      </c>
      <c r="C23429" s="113">
        <v>1993</v>
      </c>
      <c r="D23429" s="113" t="s">
        <v>122</v>
      </c>
      <c r="E23429" s="113" t="s">
        <v>125</v>
      </c>
      <c r="F23429" s="113" t="s">
        <v>200</v>
      </c>
      <c r="G23429" s="113">
        <v>0.19547177867801799</v>
      </c>
    </row>
    <row r="23430" spans="1:7" x14ac:dyDescent="0.25">
      <c r="A23430" s="108" t="str">
        <f t="shared" si="366"/>
        <v>RS_1993_NATIONAL TOTAL_Cd</v>
      </c>
      <c r="B23430" s="113" t="s">
        <v>172</v>
      </c>
      <c r="C23430" s="113">
        <v>1993</v>
      </c>
      <c r="D23430" s="113" t="s">
        <v>122</v>
      </c>
      <c r="E23430" s="113" t="s">
        <v>126</v>
      </c>
      <c r="F23430" s="113" t="s">
        <v>200</v>
      </c>
      <c r="G23430" s="113">
        <v>2.0041840425850102E-3</v>
      </c>
    </row>
    <row r="23431" spans="1:7" x14ac:dyDescent="0.25">
      <c r="A23431" s="108" t="str">
        <f t="shared" si="366"/>
        <v>RS_1993_NATIONAL TOTAL_Hg</v>
      </c>
      <c r="B23431" s="113" t="s">
        <v>172</v>
      </c>
      <c r="C23431" s="113">
        <v>1993</v>
      </c>
      <c r="D23431" s="113" t="s">
        <v>122</v>
      </c>
      <c r="E23431" s="113" t="s">
        <v>127</v>
      </c>
      <c r="F23431" s="113" t="s">
        <v>200</v>
      </c>
      <c r="G23431" s="113">
        <v>2.34620773025074E-3</v>
      </c>
    </row>
    <row r="23432" spans="1:7" x14ac:dyDescent="0.25">
      <c r="A23432" s="108" t="str">
        <f t="shared" si="366"/>
        <v>RS_1993_NATIONAL TOTAL_DIOX</v>
      </c>
      <c r="B23432" s="113" t="s">
        <v>172</v>
      </c>
      <c r="C23432" s="113">
        <v>1993</v>
      </c>
      <c r="D23432" s="113" t="s">
        <v>122</v>
      </c>
      <c r="E23432" s="113" t="s">
        <v>128</v>
      </c>
      <c r="F23432" s="113" t="s">
        <v>200</v>
      </c>
      <c r="G23432" s="150">
        <v>5.6321551441966299E-8</v>
      </c>
    </row>
    <row r="23433" spans="1:7" x14ac:dyDescent="0.25">
      <c r="A23433" s="108" t="str">
        <f t="shared" si="366"/>
        <v>RS_1993_NATIONAL TOTAL_PAH</v>
      </c>
      <c r="B23433" s="113" t="s">
        <v>172</v>
      </c>
      <c r="C23433" s="113">
        <v>1993</v>
      </c>
      <c r="D23433" s="113" t="s">
        <v>122</v>
      </c>
      <c r="E23433" s="113" t="s">
        <v>129</v>
      </c>
      <c r="F23433" s="113" t="s">
        <v>200</v>
      </c>
      <c r="G23433" s="113">
        <v>3.1936492027759E-2</v>
      </c>
    </row>
    <row r="23434" spans="1:7" x14ac:dyDescent="0.25">
      <c r="A23434" s="108" t="str">
        <f t="shared" si="366"/>
        <v>RS_1993_NATIONAL TOTAL_HCB</v>
      </c>
      <c r="B23434" s="113" t="s">
        <v>172</v>
      </c>
      <c r="C23434" s="113">
        <v>1993</v>
      </c>
      <c r="D23434" s="113" t="s">
        <v>122</v>
      </c>
      <c r="E23434" s="113" t="s">
        <v>130</v>
      </c>
      <c r="F23434" s="113" t="s">
        <v>200</v>
      </c>
      <c r="G23434" s="150">
        <v>2.2160161993621702E-6</v>
      </c>
    </row>
    <row r="23435" spans="1:7" x14ac:dyDescent="0.25">
      <c r="A23435" s="108" t="str">
        <f t="shared" si="366"/>
        <v>RS_1993_NATIONAL TOTAL_PCB</v>
      </c>
      <c r="B23435" s="113" t="s">
        <v>172</v>
      </c>
      <c r="C23435" s="113">
        <v>1993</v>
      </c>
      <c r="D23435" s="113" t="s">
        <v>122</v>
      </c>
      <c r="E23435" s="113" t="s">
        <v>259</v>
      </c>
      <c r="F23435" s="113" t="s">
        <v>200</v>
      </c>
      <c r="G23435" s="113">
        <v>8.1333197102684501E-4</v>
      </c>
    </row>
    <row r="23436" spans="1:7" x14ac:dyDescent="0.25">
      <c r="A23436" s="108" t="str">
        <f t="shared" si="366"/>
        <v>RS_1993_1A3(FS)_NOx</v>
      </c>
      <c r="B23436" s="113" t="s">
        <v>172</v>
      </c>
      <c r="C23436" s="113">
        <v>1993</v>
      </c>
      <c r="D23436" s="113" t="s">
        <v>132</v>
      </c>
      <c r="E23436" s="113" t="s">
        <v>199</v>
      </c>
      <c r="F23436" s="113" t="s">
        <v>200</v>
      </c>
      <c r="G23436" s="113">
        <v>31.040600000000001</v>
      </c>
    </row>
    <row r="23437" spans="1:7" x14ac:dyDescent="0.25">
      <c r="A23437" s="108" t="str">
        <f t="shared" si="366"/>
        <v>RS_1993_1A3(FS)_NMVOC</v>
      </c>
      <c r="B23437" s="113" t="s">
        <v>172</v>
      </c>
      <c r="C23437" s="113">
        <v>1993</v>
      </c>
      <c r="D23437" s="113" t="s">
        <v>132</v>
      </c>
      <c r="E23437" s="113" t="s">
        <v>123</v>
      </c>
      <c r="F23437" s="113" t="s">
        <v>200</v>
      </c>
      <c r="G23437" s="113">
        <v>21.581511575</v>
      </c>
    </row>
    <row r="23438" spans="1:7" x14ac:dyDescent="0.25">
      <c r="A23438" s="108" t="str">
        <f t="shared" si="366"/>
        <v>RS_1993_1A3(FS)_SOx</v>
      </c>
      <c r="B23438" s="113" t="s">
        <v>172</v>
      </c>
      <c r="C23438" s="113">
        <v>1993</v>
      </c>
      <c r="D23438" s="113" t="s">
        <v>132</v>
      </c>
      <c r="E23438" s="113" t="s">
        <v>201</v>
      </c>
      <c r="F23438" s="113" t="s">
        <v>200</v>
      </c>
      <c r="G23438" s="113">
        <v>1.0082</v>
      </c>
    </row>
    <row r="23439" spans="1:7" x14ac:dyDescent="0.25">
      <c r="A23439" s="108" t="str">
        <f t="shared" si="366"/>
        <v>RS_1993_1A3(FS)_NH3</v>
      </c>
      <c r="B23439" s="113" t="s">
        <v>172</v>
      </c>
      <c r="C23439" s="113">
        <v>1993</v>
      </c>
      <c r="D23439" s="113" t="s">
        <v>132</v>
      </c>
      <c r="E23439" s="113" t="s">
        <v>124</v>
      </c>
      <c r="F23439" s="113" t="s">
        <v>200</v>
      </c>
      <c r="G23439" s="113">
        <v>2.7400000000000001E-2</v>
      </c>
    </row>
    <row r="23440" spans="1:7" x14ac:dyDescent="0.25">
      <c r="A23440" s="108" t="str">
        <f t="shared" si="366"/>
        <v>RS_1993_1A3(FS)_PM2.5</v>
      </c>
      <c r="B23440" s="113" t="s">
        <v>172</v>
      </c>
      <c r="C23440" s="113">
        <v>1993</v>
      </c>
      <c r="D23440" s="113" t="s">
        <v>132</v>
      </c>
      <c r="E23440" s="113" t="s">
        <v>203</v>
      </c>
      <c r="F23440" s="113" t="s">
        <v>200</v>
      </c>
      <c r="G23440" s="113">
        <v>1.380212670415</v>
      </c>
    </row>
    <row r="23441" spans="1:7" x14ac:dyDescent="0.25">
      <c r="A23441" s="108" t="str">
        <f t="shared" si="366"/>
        <v>RS_1993_3D_NOx</v>
      </c>
      <c r="B23441" s="113" t="s">
        <v>172</v>
      </c>
      <c r="C23441" s="113">
        <v>1993</v>
      </c>
      <c r="D23441" s="113" t="s">
        <v>206</v>
      </c>
      <c r="E23441" s="113" t="s">
        <v>199</v>
      </c>
      <c r="F23441" s="113" t="s">
        <v>200</v>
      </c>
      <c r="G23441" s="113">
        <v>0.66288000000000002</v>
      </c>
    </row>
    <row r="23442" spans="1:7" x14ac:dyDescent="0.25">
      <c r="A23442" s="108" t="str">
        <f t="shared" si="366"/>
        <v>RS_1994_NATIONAL TOTAL_NOx</v>
      </c>
      <c r="B23442" s="113" t="s">
        <v>172</v>
      </c>
      <c r="C23442" s="113">
        <v>1994</v>
      </c>
      <c r="D23442" s="113" t="s">
        <v>122</v>
      </c>
      <c r="E23442" s="113" t="s">
        <v>199</v>
      </c>
      <c r="F23442" s="113" t="s">
        <v>200</v>
      </c>
      <c r="G23442" s="113">
        <v>136.916668518916</v>
      </c>
    </row>
    <row r="23443" spans="1:7" x14ac:dyDescent="0.25">
      <c r="A23443" s="108" t="str">
        <f t="shared" si="366"/>
        <v>RS_1994_NATIONAL TOTAL_NMVOC</v>
      </c>
      <c r="B23443" s="113" t="s">
        <v>172</v>
      </c>
      <c r="C23443" s="113">
        <v>1994</v>
      </c>
      <c r="D23443" s="113" t="s">
        <v>122</v>
      </c>
      <c r="E23443" s="113" t="s">
        <v>123</v>
      </c>
      <c r="F23443" s="113" t="s">
        <v>200</v>
      </c>
      <c r="G23443" s="113">
        <v>147.05610668258399</v>
      </c>
    </row>
    <row r="23444" spans="1:7" x14ac:dyDescent="0.25">
      <c r="A23444" s="108" t="str">
        <f t="shared" si="366"/>
        <v>RS_1994_NATIONAL TOTAL_SOx</v>
      </c>
      <c r="B23444" s="113" t="s">
        <v>172</v>
      </c>
      <c r="C23444" s="113">
        <v>1994</v>
      </c>
      <c r="D23444" s="113" t="s">
        <v>122</v>
      </c>
      <c r="E23444" s="113" t="s">
        <v>201</v>
      </c>
      <c r="F23444" s="113" t="s">
        <v>200</v>
      </c>
      <c r="G23444" s="113">
        <v>418.89794526783299</v>
      </c>
    </row>
    <row r="23445" spans="1:7" x14ac:dyDescent="0.25">
      <c r="A23445" s="108" t="str">
        <f t="shared" si="366"/>
        <v>RS_1994_NATIONAL TOTAL_NH3</v>
      </c>
      <c r="B23445" s="113" t="s">
        <v>172</v>
      </c>
      <c r="C23445" s="113">
        <v>1994</v>
      </c>
      <c r="D23445" s="113" t="s">
        <v>122</v>
      </c>
      <c r="E23445" s="113" t="s">
        <v>124</v>
      </c>
      <c r="F23445" s="113" t="s">
        <v>200</v>
      </c>
      <c r="G23445" s="113">
        <v>103.669217019691</v>
      </c>
    </row>
    <row r="23446" spans="1:7" x14ac:dyDescent="0.25">
      <c r="A23446" s="108" t="str">
        <f t="shared" si="366"/>
        <v>RS_1994_NATIONAL TOTAL_PM2.5</v>
      </c>
      <c r="B23446" s="113" t="s">
        <v>172</v>
      </c>
      <c r="C23446" s="113">
        <v>1994</v>
      </c>
      <c r="D23446" s="113" t="s">
        <v>122</v>
      </c>
      <c r="E23446" s="113" t="s">
        <v>203</v>
      </c>
      <c r="F23446" s="113" t="s">
        <v>200</v>
      </c>
      <c r="G23446" s="113">
        <v>38.673898715424698</v>
      </c>
    </row>
    <row r="23447" spans="1:7" x14ac:dyDescent="0.25">
      <c r="A23447" s="108" t="str">
        <f t="shared" si="366"/>
        <v>RS_1994_NATIONAL TOTAL_Pb</v>
      </c>
      <c r="B23447" s="113" t="s">
        <v>172</v>
      </c>
      <c r="C23447" s="113">
        <v>1994</v>
      </c>
      <c r="D23447" s="113" t="s">
        <v>122</v>
      </c>
      <c r="E23447" s="113" t="s">
        <v>125</v>
      </c>
      <c r="F23447" s="113" t="s">
        <v>200</v>
      </c>
      <c r="G23447" s="113">
        <v>0.29150318242065898</v>
      </c>
    </row>
    <row r="23448" spans="1:7" x14ac:dyDescent="0.25">
      <c r="A23448" s="108" t="str">
        <f t="shared" si="366"/>
        <v>RS_1994_NATIONAL TOTAL_Cd</v>
      </c>
      <c r="B23448" s="113" t="s">
        <v>172</v>
      </c>
      <c r="C23448" s="113">
        <v>1994</v>
      </c>
      <c r="D23448" s="113" t="s">
        <v>122</v>
      </c>
      <c r="E23448" s="113" t="s">
        <v>126</v>
      </c>
      <c r="F23448" s="113" t="s">
        <v>200</v>
      </c>
      <c r="G23448" s="113">
        <v>2.23496683465165E-3</v>
      </c>
    </row>
    <row r="23449" spans="1:7" x14ac:dyDescent="0.25">
      <c r="A23449" s="108" t="str">
        <f t="shared" si="366"/>
        <v>RS_1994_NATIONAL TOTAL_Hg</v>
      </c>
      <c r="B23449" s="113" t="s">
        <v>172</v>
      </c>
      <c r="C23449" s="113">
        <v>1994</v>
      </c>
      <c r="D23449" s="113" t="s">
        <v>122</v>
      </c>
      <c r="E23449" s="113" t="s">
        <v>127</v>
      </c>
      <c r="F23449" s="113" t="s">
        <v>200</v>
      </c>
      <c r="G23449" s="113">
        <v>2.1850779652926901E-3</v>
      </c>
    </row>
    <row r="23450" spans="1:7" x14ac:dyDescent="0.25">
      <c r="A23450" s="108" t="str">
        <f t="shared" si="366"/>
        <v>RS_1994_NATIONAL TOTAL_DIOX</v>
      </c>
      <c r="B23450" s="113" t="s">
        <v>172</v>
      </c>
      <c r="C23450" s="113">
        <v>1994</v>
      </c>
      <c r="D23450" s="113" t="s">
        <v>122</v>
      </c>
      <c r="E23450" s="113" t="s">
        <v>128</v>
      </c>
      <c r="F23450" s="113" t="s">
        <v>200</v>
      </c>
      <c r="G23450" s="150">
        <v>5.2629746831527798E-8</v>
      </c>
    </row>
    <row r="23451" spans="1:7" x14ac:dyDescent="0.25">
      <c r="A23451" s="108" t="str">
        <f t="shared" si="366"/>
        <v>RS_1994_NATIONAL TOTAL_PAH</v>
      </c>
      <c r="B23451" s="113" t="s">
        <v>172</v>
      </c>
      <c r="C23451" s="113">
        <v>1994</v>
      </c>
      <c r="D23451" s="113" t="s">
        <v>122</v>
      </c>
      <c r="E23451" s="113" t="s">
        <v>129</v>
      </c>
      <c r="F23451" s="113" t="s">
        <v>200</v>
      </c>
      <c r="G23451" s="113">
        <v>2.9170615310719801E-2</v>
      </c>
    </row>
    <row r="23452" spans="1:7" x14ac:dyDescent="0.25">
      <c r="A23452" s="108" t="str">
        <f t="shared" si="366"/>
        <v>RS_1994_NATIONAL TOTAL_HCB</v>
      </c>
      <c r="B23452" s="113" t="s">
        <v>172</v>
      </c>
      <c r="C23452" s="113">
        <v>1994</v>
      </c>
      <c r="D23452" s="113" t="s">
        <v>122</v>
      </c>
      <c r="E23452" s="113" t="s">
        <v>130</v>
      </c>
      <c r="F23452" s="113" t="s">
        <v>200</v>
      </c>
      <c r="G23452" s="150">
        <v>2.0452596286290899E-6</v>
      </c>
    </row>
    <row r="23453" spans="1:7" x14ac:dyDescent="0.25">
      <c r="A23453" s="108" t="str">
        <f t="shared" si="366"/>
        <v>RS_1994_NATIONAL TOTAL_PCB</v>
      </c>
      <c r="B23453" s="113" t="s">
        <v>172</v>
      </c>
      <c r="C23453" s="113">
        <v>1994</v>
      </c>
      <c r="D23453" s="113" t="s">
        <v>122</v>
      </c>
      <c r="E23453" s="113" t="s">
        <v>259</v>
      </c>
      <c r="F23453" s="113" t="s">
        <v>200</v>
      </c>
      <c r="G23453" s="113">
        <v>8.2635889893304304E-4</v>
      </c>
    </row>
    <row r="23454" spans="1:7" x14ac:dyDescent="0.25">
      <c r="A23454" s="108" t="str">
        <f t="shared" si="366"/>
        <v>RS_1994_1A3(FS)_NOx</v>
      </c>
      <c r="B23454" s="113" t="s">
        <v>172</v>
      </c>
      <c r="C23454" s="113">
        <v>1994</v>
      </c>
      <c r="D23454" s="113" t="s">
        <v>132</v>
      </c>
      <c r="E23454" s="113" t="s">
        <v>199</v>
      </c>
      <c r="F23454" s="113" t="s">
        <v>200</v>
      </c>
      <c r="G23454" s="113">
        <v>44.482300000000002</v>
      </c>
    </row>
    <row r="23455" spans="1:7" x14ac:dyDescent="0.25">
      <c r="A23455" s="108" t="str">
        <f t="shared" si="366"/>
        <v>RS_1994_1A3(FS)_NMVOC</v>
      </c>
      <c r="B23455" s="113" t="s">
        <v>172</v>
      </c>
      <c r="C23455" s="113">
        <v>1994</v>
      </c>
      <c r="D23455" s="113" t="s">
        <v>132</v>
      </c>
      <c r="E23455" s="113" t="s">
        <v>123</v>
      </c>
      <c r="F23455" s="113" t="s">
        <v>200</v>
      </c>
      <c r="G23455" s="113">
        <v>32.209429763000003</v>
      </c>
    </row>
    <row r="23456" spans="1:7" x14ac:dyDescent="0.25">
      <c r="A23456" s="108" t="str">
        <f t="shared" si="366"/>
        <v>RS_1994_1A3(FS)_SOx</v>
      </c>
      <c r="B23456" s="113" t="s">
        <v>172</v>
      </c>
      <c r="C23456" s="113">
        <v>1994</v>
      </c>
      <c r="D23456" s="113" t="s">
        <v>132</v>
      </c>
      <c r="E23456" s="113" t="s">
        <v>201</v>
      </c>
      <c r="F23456" s="113" t="s">
        <v>200</v>
      </c>
      <c r="G23456" s="113">
        <v>1.4948999999999999</v>
      </c>
    </row>
    <row r="23457" spans="1:7" x14ac:dyDescent="0.25">
      <c r="A23457" s="108" t="str">
        <f t="shared" si="366"/>
        <v>RS_1994_1A3(FS)_NH3</v>
      </c>
      <c r="B23457" s="113" t="s">
        <v>172</v>
      </c>
      <c r="C23457" s="113">
        <v>1994</v>
      </c>
      <c r="D23457" s="113" t="s">
        <v>132</v>
      </c>
      <c r="E23457" s="113" t="s">
        <v>124</v>
      </c>
      <c r="F23457" s="113" t="s">
        <v>200</v>
      </c>
      <c r="G23457" s="113">
        <v>4.5100000000000001E-2</v>
      </c>
    </row>
    <row r="23458" spans="1:7" x14ac:dyDescent="0.25">
      <c r="A23458" s="108" t="str">
        <f t="shared" si="366"/>
        <v>RS_1994_1A3(FS)_PM2.5</v>
      </c>
      <c r="B23458" s="113" t="s">
        <v>172</v>
      </c>
      <c r="C23458" s="113">
        <v>1994</v>
      </c>
      <c r="D23458" s="113" t="s">
        <v>132</v>
      </c>
      <c r="E23458" s="113" t="s">
        <v>203</v>
      </c>
      <c r="F23458" s="113" t="s">
        <v>200</v>
      </c>
      <c r="G23458" s="113">
        <v>1.9339307461809001</v>
      </c>
    </row>
    <row r="23459" spans="1:7" x14ac:dyDescent="0.25">
      <c r="A23459" s="108" t="str">
        <f t="shared" si="366"/>
        <v>RS_1994_3D_NOx</v>
      </c>
      <c r="B23459" s="113" t="s">
        <v>172</v>
      </c>
      <c r="C23459" s="113">
        <v>1994</v>
      </c>
      <c r="D23459" s="113" t="s">
        <v>206</v>
      </c>
      <c r="E23459" s="113" t="s">
        <v>199</v>
      </c>
      <c r="F23459" s="113" t="s">
        <v>200</v>
      </c>
      <c r="G23459" s="113">
        <v>0.93</v>
      </c>
    </row>
    <row r="23460" spans="1:7" x14ac:dyDescent="0.25">
      <c r="A23460" s="108" t="str">
        <f t="shared" si="366"/>
        <v>RS_1995_NATIONAL TOTAL_NOx</v>
      </c>
      <c r="B23460" s="113" t="s">
        <v>172</v>
      </c>
      <c r="C23460" s="113">
        <v>1995</v>
      </c>
      <c r="D23460" s="113" t="s">
        <v>122</v>
      </c>
      <c r="E23460" s="113" t="s">
        <v>199</v>
      </c>
      <c r="F23460" s="113" t="s">
        <v>200</v>
      </c>
      <c r="G23460" s="113">
        <v>151.797751144719</v>
      </c>
    </row>
    <row r="23461" spans="1:7" x14ac:dyDescent="0.25">
      <c r="A23461" s="108" t="str">
        <f t="shared" si="366"/>
        <v>RS_1995_NATIONAL TOTAL_NMVOC</v>
      </c>
      <c r="B23461" s="113" t="s">
        <v>172</v>
      </c>
      <c r="C23461" s="113">
        <v>1995</v>
      </c>
      <c r="D23461" s="113" t="s">
        <v>122</v>
      </c>
      <c r="E23461" s="113" t="s">
        <v>123</v>
      </c>
      <c r="F23461" s="113" t="s">
        <v>200</v>
      </c>
      <c r="G23461" s="113">
        <v>145.194291388062</v>
      </c>
    </row>
    <row r="23462" spans="1:7" x14ac:dyDescent="0.25">
      <c r="A23462" s="108" t="str">
        <f t="shared" si="366"/>
        <v>RS_1995_NATIONAL TOTAL_SOx</v>
      </c>
      <c r="B23462" s="113" t="s">
        <v>172</v>
      </c>
      <c r="C23462" s="113">
        <v>1995</v>
      </c>
      <c r="D23462" s="113" t="s">
        <v>122</v>
      </c>
      <c r="E23462" s="113" t="s">
        <v>201</v>
      </c>
      <c r="F23462" s="113" t="s">
        <v>200</v>
      </c>
      <c r="G23462" s="113">
        <v>499.17790593804801</v>
      </c>
    </row>
    <row r="23463" spans="1:7" x14ac:dyDescent="0.25">
      <c r="A23463" s="108" t="str">
        <f t="shared" si="366"/>
        <v>RS_1995_NATIONAL TOTAL_NH3</v>
      </c>
      <c r="B23463" s="113" t="s">
        <v>172</v>
      </c>
      <c r="C23463" s="113">
        <v>1995</v>
      </c>
      <c r="D23463" s="113" t="s">
        <v>122</v>
      </c>
      <c r="E23463" s="113" t="s">
        <v>124</v>
      </c>
      <c r="F23463" s="113" t="s">
        <v>200</v>
      </c>
      <c r="G23463" s="113">
        <v>114.698091519057</v>
      </c>
    </row>
    <row r="23464" spans="1:7" x14ac:dyDescent="0.25">
      <c r="A23464" s="108" t="str">
        <f t="shared" si="366"/>
        <v>RS_1995_NATIONAL TOTAL_PM2.5</v>
      </c>
      <c r="B23464" s="113" t="s">
        <v>172</v>
      </c>
      <c r="C23464" s="113">
        <v>1995</v>
      </c>
      <c r="D23464" s="113" t="s">
        <v>122</v>
      </c>
      <c r="E23464" s="113" t="s">
        <v>203</v>
      </c>
      <c r="F23464" s="113" t="s">
        <v>200</v>
      </c>
      <c r="G23464" s="113">
        <v>34.813491449943797</v>
      </c>
    </row>
    <row r="23465" spans="1:7" x14ac:dyDescent="0.25">
      <c r="A23465" s="108" t="str">
        <f t="shared" si="366"/>
        <v>RS_1995_NATIONAL TOTAL_Pb</v>
      </c>
      <c r="B23465" s="113" t="s">
        <v>172</v>
      </c>
      <c r="C23465" s="113">
        <v>1995</v>
      </c>
      <c r="D23465" s="113" t="s">
        <v>122</v>
      </c>
      <c r="E23465" s="113" t="s">
        <v>125</v>
      </c>
      <c r="F23465" s="113" t="s">
        <v>200</v>
      </c>
      <c r="G23465" s="113">
        <v>0.28545015848663902</v>
      </c>
    </row>
    <row r="23466" spans="1:7" x14ac:dyDescent="0.25">
      <c r="A23466" s="108" t="str">
        <f t="shared" si="366"/>
        <v>RS_1995_NATIONAL TOTAL_Cd</v>
      </c>
      <c r="B23466" s="113" t="s">
        <v>172</v>
      </c>
      <c r="C23466" s="113">
        <v>1995</v>
      </c>
      <c r="D23466" s="113" t="s">
        <v>122</v>
      </c>
      <c r="E23466" s="113" t="s">
        <v>126</v>
      </c>
      <c r="F23466" s="113" t="s">
        <v>200</v>
      </c>
      <c r="G23466" s="113">
        <v>2.4187848464952599E-3</v>
      </c>
    </row>
    <row r="23467" spans="1:7" x14ac:dyDescent="0.25">
      <c r="A23467" s="108" t="str">
        <f t="shared" si="366"/>
        <v>RS_1995_NATIONAL TOTAL_Hg</v>
      </c>
      <c r="B23467" s="113" t="s">
        <v>172</v>
      </c>
      <c r="C23467" s="113">
        <v>1995</v>
      </c>
      <c r="D23467" s="113" t="s">
        <v>122</v>
      </c>
      <c r="E23467" s="113" t="s">
        <v>127</v>
      </c>
      <c r="F23467" s="113" t="s">
        <v>200</v>
      </c>
      <c r="G23467" s="113">
        <v>2.14895491310767E-3</v>
      </c>
    </row>
    <row r="23468" spans="1:7" x14ac:dyDescent="0.25">
      <c r="A23468" s="108" t="str">
        <f t="shared" si="366"/>
        <v>RS_1995_NATIONAL TOTAL_DIOX</v>
      </c>
      <c r="B23468" s="113" t="s">
        <v>172</v>
      </c>
      <c r="C23468" s="113">
        <v>1995</v>
      </c>
      <c r="D23468" s="113" t="s">
        <v>122</v>
      </c>
      <c r="E23468" s="113" t="s">
        <v>128</v>
      </c>
      <c r="F23468" s="113" t="s">
        <v>200</v>
      </c>
      <c r="G23468" s="150">
        <v>4.4571510158101399E-8</v>
      </c>
    </row>
    <row r="23469" spans="1:7" x14ac:dyDescent="0.25">
      <c r="A23469" s="108" t="str">
        <f t="shared" si="366"/>
        <v>RS_1995_NATIONAL TOTAL_PAH</v>
      </c>
      <c r="B23469" s="113" t="s">
        <v>172</v>
      </c>
      <c r="C23469" s="113">
        <v>1995</v>
      </c>
      <c r="D23469" s="113" t="s">
        <v>122</v>
      </c>
      <c r="E23469" s="113" t="s">
        <v>129</v>
      </c>
      <c r="F23469" s="113" t="s">
        <v>200</v>
      </c>
      <c r="G23469" s="113">
        <v>2.1835544437918401E-2</v>
      </c>
    </row>
    <row r="23470" spans="1:7" x14ac:dyDescent="0.25">
      <c r="A23470" s="108" t="str">
        <f t="shared" si="366"/>
        <v>RS_1995_NATIONAL TOTAL_HCB</v>
      </c>
      <c r="B23470" s="113" t="s">
        <v>172</v>
      </c>
      <c r="C23470" s="113">
        <v>1995</v>
      </c>
      <c r="D23470" s="113" t="s">
        <v>122</v>
      </c>
      <c r="E23470" s="113" t="s">
        <v>130</v>
      </c>
      <c r="F23470" s="113" t="s">
        <v>200</v>
      </c>
      <c r="G23470" s="150">
        <v>2.5041793947747701E-6</v>
      </c>
    </row>
    <row r="23471" spans="1:7" x14ac:dyDescent="0.25">
      <c r="A23471" s="108" t="str">
        <f t="shared" si="366"/>
        <v>RS_1995_NATIONAL TOTAL_PCB</v>
      </c>
      <c r="B23471" s="113" t="s">
        <v>172</v>
      </c>
      <c r="C23471" s="113">
        <v>1995</v>
      </c>
      <c r="D23471" s="113" t="s">
        <v>122</v>
      </c>
      <c r="E23471" s="113" t="s">
        <v>259</v>
      </c>
      <c r="F23471" s="113" t="s">
        <v>200</v>
      </c>
      <c r="G23471" s="113">
        <v>8.3702110902069402E-4</v>
      </c>
    </row>
    <row r="23472" spans="1:7" x14ac:dyDescent="0.25">
      <c r="A23472" s="108" t="str">
        <f t="shared" si="366"/>
        <v>RS_1995_1A3(FS)_NOx</v>
      </c>
      <c r="B23472" s="113" t="s">
        <v>172</v>
      </c>
      <c r="C23472" s="113">
        <v>1995</v>
      </c>
      <c r="D23472" s="113" t="s">
        <v>132</v>
      </c>
      <c r="E23472" s="113" t="s">
        <v>199</v>
      </c>
      <c r="F23472" s="113" t="s">
        <v>200</v>
      </c>
      <c r="G23472" s="113">
        <v>43.588000000000001</v>
      </c>
    </row>
    <row r="23473" spans="1:7" x14ac:dyDescent="0.25">
      <c r="A23473" s="108" t="str">
        <f t="shared" si="366"/>
        <v>RS_1995_1A3(FS)_NMVOC</v>
      </c>
      <c r="B23473" s="113" t="s">
        <v>172</v>
      </c>
      <c r="C23473" s="113">
        <v>1995</v>
      </c>
      <c r="D23473" s="113" t="s">
        <v>132</v>
      </c>
      <c r="E23473" s="113" t="s">
        <v>123</v>
      </c>
      <c r="F23473" s="113" t="s">
        <v>200</v>
      </c>
      <c r="G23473" s="113">
        <v>30.833156153499999</v>
      </c>
    </row>
    <row r="23474" spans="1:7" x14ac:dyDescent="0.25">
      <c r="A23474" s="108" t="str">
        <f t="shared" si="366"/>
        <v>RS_1995_1A3(FS)_SOx</v>
      </c>
      <c r="B23474" s="113" t="s">
        <v>172</v>
      </c>
      <c r="C23474" s="113">
        <v>1995</v>
      </c>
      <c r="D23474" s="113" t="s">
        <v>132</v>
      </c>
      <c r="E23474" s="113" t="s">
        <v>201</v>
      </c>
      <c r="F23474" s="113" t="s">
        <v>200</v>
      </c>
      <c r="G23474" s="113">
        <v>1.4733000000000001</v>
      </c>
    </row>
    <row r="23475" spans="1:7" x14ac:dyDescent="0.25">
      <c r="A23475" s="108" t="str">
        <f t="shared" si="366"/>
        <v>RS_1995_1A3(FS)_NH3</v>
      </c>
      <c r="B23475" s="113" t="s">
        <v>172</v>
      </c>
      <c r="C23475" s="113">
        <v>1995</v>
      </c>
      <c r="D23475" s="113" t="s">
        <v>132</v>
      </c>
      <c r="E23475" s="113" t="s">
        <v>124</v>
      </c>
      <c r="F23475" s="113" t="s">
        <v>200</v>
      </c>
      <c r="G23475" s="113">
        <v>4.8800000000000003E-2</v>
      </c>
    </row>
    <row r="23476" spans="1:7" x14ac:dyDescent="0.25">
      <c r="A23476" s="108" t="str">
        <f t="shared" si="366"/>
        <v>RS_1995_1A3(FS)_PM2.5</v>
      </c>
      <c r="B23476" s="113" t="s">
        <v>172</v>
      </c>
      <c r="C23476" s="113">
        <v>1995</v>
      </c>
      <c r="D23476" s="113" t="s">
        <v>132</v>
      </c>
      <c r="E23476" s="113" t="s">
        <v>203</v>
      </c>
      <c r="F23476" s="113" t="s">
        <v>200</v>
      </c>
      <c r="G23476" s="113">
        <v>1.914549821029</v>
      </c>
    </row>
    <row r="23477" spans="1:7" x14ac:dyDescent="0.25">
      <c r="A23477" s="108" t="str">
        <f t="shared" si="366"/>
        <v>RS_1995_3D_NOx</v>
      </c>
      <c r="B23477" s="113" t="s">
        <v>172</v>
      </c>
      <c r="C23477" s="113">
        <v>1995</v>
      </c>
      <c r="D23477" s="113" t="s">
        <v>206</v>
      </c>
      <c r="E23477" s="113" t="s">
        <v>199</v>
      </c>
      <c r="F23477" s="113" t="s">
        <v>200</v>
      </c>
      <c r="G23477" s="113">
        <v>1.6295999999999999</v>
      </c>
    </row>
    <row r="23478" spans="1:7" x14ac:dyDescent="0.25">
      <c r="A23478" s="108" t="str">
        <f t="shared" si="366"/>
        <v>RS_1996_NATIONAL TOTAL_NOx</v>
      </c>
      <c r="B23478" s="113" t="s">
        <v>172</v>
      </c>
      <c r="C23478" s="113">
        <v>1996</v>
      </c>
      <c r="D23478" s="113" t="s">
        <v>122</v>
      </c>
      <c r="E23478" s="113" t="s">
        <v>199</v>
      </c>
      <c r="F23478" s="113" t="s">
        <v>200</v>
      </c>
      <c r="G23478" s="113">
        <v>158.66064146133999</v>
      </c>
    </row>
    <row r="23479" spans="1:7" x14ac:dyDescent="0.25">
      <c r="A23479" s="108" t="str">
        <f t="shared" si="366"/>
        <v>RS_1996_NATIONAL TOTAL_NMVOC</v>
      </c>
      <c r="B23479" s="113" t="s">
        <v>172</v>
      </c>
      <c r="C23479" s="113">
        <v>1996</v>
      </c>
      <c r="D23479" s="113" t="s">
        <v>122</v>
      </c>
      <c r="E23479" s="113" t="s">
        <v>123</v>
      </c>
      <c r="F23479" s="113" t="s">
        <v>200</v>
      </c>
      <c r="G23479" s="113">
        <v>147.74485757517701</v>
      </c>
    </row>
    <row r="23480" spans="1:7" x14ac:dyDescent="0.25">
      <c r="A23480" s="108" t="str">
        <f t="shared" si="366"/>
        <v>RS_1996_NATIONAL TOTAL_SOx</v>
      </c>
      <c r="B23480" s="113" t="s">
        <v>172</v>
      </c>
      <c r="C23480" s="113">
        <v>1996</v>
      </c>
      <c r="D23480" s="113" t="s">
        <v>122</v>
      </c>
      <c r="E23480" s="113" t="s">
        <v>201</v>
      </c>
      <c r="F23480" s="113" t="s">
        <v>200</v>
      </c>
      <c r="G23480" s="113">
        <v>501.58720876690501</v>
      </c>
    </row>
    <row r="23481" spans="1:7" x14ac:dyDescent="0.25">
      <c r="A23481" s="108" t="str">
        <f t="shared" si="366"/>
        <v>RS_1996_NATIONAL TOTAL_NH3</v>
      </c>
      <c r="B23481" s="113" t="s">
        <v>172</v>
      </c>
      <c r="C23481" s="113">
        <v>1996</v>
      </c>
      <c r="D23481" s="113" t="s">
        <v>122</v>
      </c>
      <c r="E23481" s="113" t="s">
        <v>124</v>
      </c>
      <c r="F23481" s="113" t="s">
        <v>200</v>
      </c>
      <c r="G23481" s="113">
        <v>120.845421934265</v>
      </c>
    </row>
    <row r="23482" spans="1:7" x14ac:dyDescent="0.25">
      <c r="A23482" s="108" t="str">
        <f t="shared" si="366"/>
        <v>RS_1996_NATIONAL TOTAL_PM2.5</v>
      </c>
      <c r="B23482" s="113" t="s">
        <v>172</v>
      </c>
      <c r="C23482" s="113">
        <v>1996</v>
      </c>
      <c r="D23482" s="113" t="s">
        <v>122</v>
      </c>
      <c r="E23482" s="113" t="s">
        <v>203</v>
      </c>
      <c r="F23482" s="113" t="s">
        <v>200</v>
      </c>
      <c r="G23482" s="113">
        <v>37.530776603317001</v>
      </c>
    </row>
    <row r="23483" spans="1:7" x14ac:dyDescent="0.25">
      <c r="A23483" s="108" t="str">
        <f t="shared" si="366"/>
        <v>RS_1996_NATIONAL TOTAL_Pb</v>
      </c>
      <c r="B23483" s="113" t="s">
        <v>172</v>
      </c>
      <c r="C23483" s="113">
        <v>1996</v>
      </c>
      <c r="D23483" s="113" t="s">
        <v>122</v>
      </c>
      <c r="E23483" s="113" t="s">
        <v>125</v>
      </c>
      <c r="F23483" s="113" t="s">
        <v>200</v>
      </c>
      <c r="G23483" s="113">
        <v>0.28785882528504603</v>
      </c>
    </row>
    <row r="23484" spans="1:7" x14ac:dyDescent="0.25">
      <c r="A23484" s="108" t="str">
        <f t="shared" si="366"/>
        <v>RS_1996_NATIONAL TOTAL_Cd</v>
      </c>
      <c r="B23484" s="113" t="s">
        <v>172</v>
      </c>
      <c r="C23484" s="113">
        <v>1996</v>
      </c>
      <c r="D23484" s="113" t="s">
        <v>122</v>
      </c>
      <c r="E23484" s="113" t="s">
        <v>126</v>
      </c>
      <c r="F23484" s="113" t="s">
        <v>200</v>
      </c>
      <c r="G23484" s="113">
        <v>2.8693206341291301E-3</v>
      </c>
    </row>
    <row r="23485" spans="1:7" x14ac:dyDescent="0.25">
      <c r="A23485" s="108" t="str">
        <f t="shared" si="366"/>
        <v>RS_1996_NATIONAL TOTAL_Hg</v>
      </c>
      <c r="B23485" s="113" t="s">
        <v>172</v>
      </c>
      <c r="C23485" s="113">
        <v>1996</v>
      </c>
      <c r="D23485" s="113" t="s">
        <v>122</v>
      </c>
      <c r="E23485" s="113" t="s">
        <v>127</v>
      </c>
      <c r="F23485" s="113" t="s">
        <v>200</v>
      </c>
      <c r="G23485" s="113">
        <v>2.3292950124667098E-3</v>
      </c>
    </row>
    <row r="23486" spans="1:7" x14ac:dyDescent="0.25">
      <c r="A23486" s="108" t="str">
        <f t="shared" si="366"/>
        <v>RS_1996_NATIONAL TOTAL_DIOX</v>
      </c>
      <c r="B23486" s="113" t="s">
        <v>172</v>
      </c>
      <c r="C23486" s="113">
        <v>1996</v>
      </c>
      <c r="D23486" s="113" t="s">
        <v>122</v>
      </c>
      <c r="E23486" s="113" t="s">
        <v>128</v>
      </c>
      <c r="F23486" s="113" t="s">
        <v>200</v>
      </c>
      <c r="G23486" s="150">
        <v>4.9974004885726401E-8</v>
      </c>
    </row>
    <row r="23487" spans="1:7" x14ac:dyDescent="0.25">
      <c r="A23487" s="108" t="str">
        <f t="shared" si="366"/>
        <v>RS_1996_NATIONAL TOTAL_PAH</v>
      </c>
      <c r="B23487" s="113" t="s">
        <v>172</v>
      </c>
      <c r="C23487" s="113">
        <v>1996</v>
      </c>
      <c r="D23487" s="113" t="s">
        <v>122</v>
      </c>
      <c r="E23487" s="113" t="s">
        <v>129</v>
      </c>
      <c r="F23487" s="113" t="s">
        <v>200</v>
      </c>
      <c r="G23487" s="113">
        <v>2.71303087848116E-2</v>
      </c>
    </row>
    <row r="23488" spans="1:7" x14ac:dyDescent="0.25">
      <c r="A23488" s="108" t="str">
        <f t="shared" si="366"/>
        <v>RS_1996_NATIONAL TOTAL_HCB</v>
      </c>
      <c r="B23488" s="113" t="s">
        <v>172</v>
      </c>
      <c r="C23488" s="113">
        <v>1996</v>
      </c>
      <c r="D23488" s="113" t="s">
        <v>122</v>
      </c>
      <c r="E23488" s="113" t="s">
        <v>130</v>
      </c>
      <c r="F23488" s="113" t="s">
        <v>200</v>
      </c>
      <c r="G23488" s="150">
        <v>2.4484519241422101E-6</v>
      </c>
    </row>
    <row r="23489" spans="1:7" x14ac:dyDescent="0.25">
      <c r="A23489" s="108" t="str">
        <f t="shared" si="366"/>
        <v>RS_1996_NATIONAL TOTAL_PCB</v>
      </c>
      <c r="B23489" s="113" t="s">
        <v>172</v>
      </c>
      <c r="C23489" s="113">
        <v>1996</v>
      </c>
      <c r="D23489" s="113" t="s">
        <v>122</v>
      </c>
      <c r="E23489" s="113" t="s">
        <v>259</v>
      </c>
      <c r="F23489" s="113" t="s">
        <v>200</v>
      </c>
      <c r="G23489" s="113">
        <v>9.1178301937948098E-4</v>
      </c>
    </row>
    <row r="23490" spans="1:7" x14ac:dyDescent="0.25">
      <c r="A23490" s="108" t="str">
        <f t="shared" ref="A23490:A23553" si="367">CONCATENATE(B23490,"_",C23490,"_",D23490,"_",E23490)</f>
        <v>RS_1996_1A3(FS)_NOx</v>
      </c>
      <c r="B23490" s="113" t="s">
        <v>172</v>
      </c>
      <c r="C23490" s="113">
        <v>1996</v>
      </c>
      <c r="D23490" s="113" t="s">
        <v>132</v>
      </c>
      <c r="E23490" s="113" t="s">
        <v>199</v>
      </c>
      <c r="F23490" s="113" t="s">
        <v>200</v>
      </c>
      <c r="G23490" s="113">
        <v>42.832599999999999</v>
      </c>
    </row>
    <row r="23491" spans="1:7" x14ac:dyDescent="0.25">
      <c r="A23491" s="108" t="str">
        <f t="shared" si="367"/>
        <v>RS_1996_1A3(FS)_NMVOC</v>
      </c>
      <c r="B23491" s="113" t="s">
        <v>172</v>
      </c>
      <c r="C23491" s="113">
        <v>1996</v>
      </c>
      <c r="D23491" s="113" t="s">
        <v>132</v>
      </c>
      <c r="E23491" s="113" t="s">
        <v>123</v>
      </c>
      <c r="F23491" s="113" t="s">
        <v>200</v>
      </c>
      <c r="G23491" s="113">
        <v>30.572078239</v>
      </c>
    </row>
    <row r="23492" spans="1:7" x14ac:dyDescent="0.25">
      <c r="A23492" s="108" t="str">
        <f t="shared" si="367"/>
        <v>RS_1996_1A3(FS)_SOx</v>
      </c>
      <c r="B23492" s="113" t="s">
        <v>172</v>
      </c>
      <c r="C23492" s="113">
        <v>1996</v>
      </c>
      <c r="D23492" s="113" t="s">
        <v>132</v>
      </c>
      <c r="E23492" s="113" t="s">
        <v>201</v>
      </c>
      <c r="F23492" s="113" t="s">
        <v>200</v>
      </c>
      <c r="G23492" s="113">
        <v>1.4739</v>
      </c>
    </row>
    <row r="23493" spans="1:7" x14ac:dyDescent="0.25">
      <c r="A23493" s="108" t="str">
        <f t="shared" si="367"/>
        <v>RS_1996_1A3(FS)_NH3</v>
      </c>
      <c r="B23493" s="113" t="s">
        <v>172</v>
      </c>
      <c r="C23493" s="113">
        <v>1996</v>
      </c>
      <c r="D23493" s="113" t="s">
        <v>132</v>
      </c>
      <c r="E23493" s="113" t="s">
        <v>124</v>
      </c>
      <c r="F23493" s="113" t="s">
        <v>200</v>
      </c>
      <c r="G23493" s="113">
        <v>6.0499999999999998E-2</v>
      </c>
    </row>
    <row r="23494" spans="1:7" x14ac:dyDescent="0.25">
      <c r="A23494" s="108" t="str">
        <f t="shared" si="367"/>
        <v>RS_1996_1A3(FS)_PM2.5</v>
      </c>
      <c r="B23494" s="113" t="s">
        <v>172</v>
      </c>
      <c r="C23494" s="113">
        <v>1996</v>
      </c>
      <c r="D23494" s="113" t="s">
        <v>132</v>
      </c>
      <c r="E23494" s="113" t="s">
        <v>203</v>
      </c>
      <c r="F23494" s="113" t="s">
        <v>200</v>
      </c>
      <c r="G23494" s="113">
        <v>1.9125088622005999</v>
      </c>
    </row>
    <row r="23495" spans="1:7" x14ac:dyDescent="0.25">
      <c r="A23495" s="108" t="str">
        <f t="shared" si="367"/>
        <v>RS_1996_3D_NOx</v>
      </c>
      <c r="B23495" s="113" t="s">
        <v>172</v>
      </c>
      <c r="C23495" s="113">
        <v>1996</v>
      </c>
      <c r="D23495" s="113" t="s">
        <v>206</v>
      </c>
      <c r="E23495" s="113" t="s">
        <v>199</v>
      </c>
      <c r="F23495" s="113" t="s">
        <v>200</v>
      </c>
      <c r="G23495" s="113">
        <v>1.9681999999999999</v>
      </c>
    </row>
    <row r="23496" spans="1:7" x14ac:dyDescent="0.25">
      <c r="A23496" s="108" t="str">
        <f t="shared" si="367"/>
        <v>RS_1997_NATIONAL TOTAL_NOx</v>
      </c>
      <c r="B23496" s="113" t="s">
        <v>172</v>
      </c>
      <c r="C23496" s="113">
        <v>1997</v>
      </c>
      <c r="D23496" s="113" t="s">
        <v>122</v>
      </c>
      <c r="E23496" s="113" t="s">
        <v>199</v>
      </c>
      <c r="F23496" s="113" t="s">
        <v>200</v>
      </c>
      <c r="G23496" s="113">
        <v>168.799359463065</v>
      </c>
    </row>
    <row r="23497" spans="1:7" x14ac:dyDescent="0.25">
      <c r="A23497" s="108" t="str">
        <f t="shared" si="367"/>
        <v>RS_1997_NATIONAL TOTAL_NMVOC</v>
      </c>
      <c r="B23497" s="113" t="s">
        <v>172</v>
      </c>
      <c r="C23497" s="113">
        <v>1997</v>
      </c>
      <c r="D23497" s="113" t="s">
        <v>122</v>
      </c>
      <c r="E23497" s="113" t="s">
        <v>123</v>
      </c>
      <c r="F23497" s="113" t="s">
        <v>200</v>
      </c>
      <c r="G23497" s="113">
        <v>152.78391945217399</v>
      </c>
    </row>
    <row r="23498" spans="1:7" x14ac:dyDescent="0.25">
      <c r="A23498" s="108" t="str">
        <f t="shared" si="367"/>
        <v>RS_1997_NATIONAL TOTAL_SOx</v>
      </c>
      <c r="B23498" s="113" t="s">
        <v>172</v>
      </c>
      <c r="C23498" s="113">
        <v>1997</v>
      </c>
      <c r="D23498" s="113" t="s">
        <v>122</v>
      </c>
      <c r="E23498" s="113" t="s">
        <v>201</v>
      </c>
      <c r="F23498" s="113" t="s">
        <v>200</v>
      </c>
      <c r="G23498" s="113">
        <v>541.04709950025801</v>
      </c>
    </row>
    <row r="23499" spans="1:7" x14ac:dyDescent="0.25">
      <c r="A23499" s="108" t="str">
        <f t="shared" si="367"/>
        <v>RS_1997_NATIONAL TOTAL_NH3</v>
      </c>
      <c r="B23499" s="113" t="s">
        <v>172</v>
      </c>
      <c r="C23499" s="113">
        <v>1997</v>
      </c>
      <c r="D23499" s="113" t="s">
        <v>122</v>
      </c>
      <c r="E23499" s="113" t="s">
        <v>124</v>
      </c>
      <c r="F23499" s="113" t="s">
        <v>200</v>
      </c>
      <c r="G23499" s="113">
        <v>119.522648465294</v>
      </c>
    </row>
    <row r="23500" spans="1:7" x14ac:dyDescent="0.25">
      <c r="A23500" s="108" t="str">
        <f t="shared" si="367"/>
        <v>RS_1997_NATIONAL TOTAL_PM2.5</v>
      </c>
      <c r="B23500" s="113" t="s">
        <v>172</v>
      </c>
      <c r="C23500" s="113">
        <v>1997</v>
      </c>
      <c r="D23500" s="113" t="s">
        <v>122</v>
      </c>
      <c r="E23500" s="113" t="s">
        <v>203</v>
      </c>
      <c r="F23500" s="113" t="s">
        <v>200</v>
      </c>
      <c r="G23500" s="113">
        <v>37.9003800610352</v>
      </c>
    </row>
    <row r="23501" spans="1:7" x14ac:dyDescent="0.25">
      <c r="A23501" s="108" t="str">
        <f t="shared" si="367"/>
        <v>RS_1997_NATIONAL TOTAL_Pb</v>
      </c>
      <c r="B23501" s="113" t="s">
        <v>172</v>
      </c>
      <c r="C23501" s="113">
        <v>1997</v>
      </c>
      <c r="D23501" s="113" t="s">
        <v>122</v>
      </c>
      <c r="E23501" s="113" t="s">
        <v>125</v>
      </c>
      <c r="F23501" s="113" t="s">
        <v>200</v>
      </c>
      <c r="G23501" s="113">
        <v>0.30234813930138399</v>
      </c>
    </row>
    <row r="23502" spans="1:7" x14ac:dyDescent="0.25">
      <c r="A23502" s="108" t="str">
        <f t="shared" si="367"/>
        <v>RS_1997_NATIONAL TOTAL_Cd</v>
      </c>
      <c r="B23502" s="113" t="s">
        <v>172</v>
      </c>
      <c r="C23502" s="113">
        <v>1997</v>
      </c>
      <c r="D23502" s="113" t="s">
        <v>122</v>
      </c>
      <c r="E23502" s="113" t="s">
        <v>126</v>
      </c>
      <c r="F23502" s="113" t="s">
        <v>200</v>
      </c>
      <c r="G23502" s="113">
        <v>3.0787298709841499E-3</v>
      </c>
    </row>
    <row r="23503" spans="1:7" x14ac:dyDescent="0.25">
      <c r="A23503" s="108" t="str">
        <f t="shared" si="367"/>
        <v>RS_1997_NATIONAL TOTAL_Hg</v>
      </c>
      <c r="B23503" s="113" t="s">
        <v>172</v>
      </c>
      <c r="C23503" s="113">
        <v>1997</v>
      </c>
      <c r="D23503" s="113" t="s">
        <v>122</v>
      </c>
      <c r="E23503" s="113" t="s">
        <v>127</v>
      </c>
      <c r="F23503" s="113" t="s">
        <v>200</v>
      </c>
      <c r="G23503" s="113">
        <v>2.42504946969781E-3</v>
      </c>
    </row>
    <row r="23504" spans="1:7" x14ac:dyDescent="0.25">
      <c r="A23504" s="108" t="str">
        <f t="shared" si="367"/>
        <v>RS_1997_NATIONAL TOTAL_DIOX</v>
      </c>
      <c r="B23504" s="113" t="s">
        <v>172</v>
      </c>
      <c r="C23504" s="113">
        <v>1997</v>
      </c>
      <c r="D23504" s="113" t="s">
        <v>122</v>
      </c>
      <c r="E23504" s="113" t="s">
        <v>128</v>
      </c>
      <c r="F23504" s="113" t="s">
        <v>200</v>
      </c>
      <c r="G23504" s="150">
        <v>5.0788048592886601E-8</v>
      </c>
    </row>
    <row r="23505" spans="1:7" x14ac:dyDescent="0.25">
      <c r="A23505" s="108" t="str">
        <f t="shared" si="367"/>
        <v>RS_1997_NATIONAL TOTAL_PAH</v>
      </c>
      <c r="B23505" s="113" t="s">
        <v>172</v>
      </c>
      <c r="C23505" s="113">
        <v>1997</v>
      </c>
      <c r="D23505" s="113" t="s">
        <v>122</v>
      </c>
      <c r="E23505" s="113" t="s">
        <v>129</v>
      </c>
      <c r="F23505" s="113" t="s">
        <v>200</v>
      </c>
      <c r="G23505" s="113">
        <v>2.81563992546888E-2</v>
      </c>
    </row>
    <row r="23506" spans="1:7" x14ac:dyDescent="0.25">
      <c r="A23506" s="108" t="str">
        <f t="shared" si="367"/>
        <v>RS_1997_NATIONAL TOTAL_HCB</v>
      </c>
      <c r="B23506" s="113" t="s">
        <v>172</v>
      </c>
      <c r="C23506" s="113">
        <v>1997</v>
      </c>
      <c r="D23506" s="113" t="s">
        <v>122</v>
      </c>
      <c r="E23506" s="113" t="s">
        <v>130</v>
      </c>
      <c r="F23506" s="113" t="s">
        <v>200</v>
      </c>
      <c r="G23506" s="150">
        <v>2.6188850787251901E-6</v>
      </c>
    </row>
    <row r="23507" spans="1:7" x14ac:dyDescent="0.25">
      <c r="A23507" s="108" t="str">
        <f t="shared" si="367"/>
        <v>RS_1997_NATIONAL TOTAL_PCB</v>
      </c>
      <c r="B23507" s="113" t="s">
        <v>172</v>
      </c>
      <c r="C23507" s="113">
        <v>1997</v>
      </c>
      <c r="D23507" s="113" t="s">
        <v>122</v>
      </c>
      <c r="E23507" s="113" t="s">
        <v>259</v>
      </c>
      <c r="F23507" s="113" t="s">
        <v>200</v>
      </c>
      <c r="G23507" s="113">
        <v>9.2018778865209701E-4</v>
      </c>
    </row>
    <row r="23508" spans="1:7" x14ac:dyDescent="0.25">
      <c r="A23508" s="108" t="str">
        <f t="shared" si="367"/>
        <v>RS_1997_1A3(FS)_NOx</v>
      </c>
      <c r="B23508" s="113" t="s">
        <v>172</v>
      </c>
      <c r="C23508" s="113">
        <v>1997</v>
      </c>
      <c r="D23508" s="113" t="s">
        <v>132</v>
      </c>
      <c r="E23508" s="113" t="s">
        <v>199</v>
      </c>
      <c r="F23508" s="113" t="s">
        <v>200</v>
      </c>
      <c r="G23508" s="113">
        <v>43.193600000000004</v>
      </c>
    </row>
    <row r="23509" spans="1:7" x14ac:dyDescent="0.25">
      <c r="A23509" s="108" t="str">
        <f t="shared" si="367"/>
        <v>RS_1997_1A3(FS)_NMVOC</v>
      </c>
      <c r="B23509" s="113" t="s">
        <v>172</v>
      </c>
      <c r="C23509" s="113">
        <v>1997</v>
      </c>
      <c r="D23509" s="113" t="s">
        <v>132</v>
      </c>
      <c r="E23509" s="113" t="s">
        <v>123</v>
      </c>
      <c r="F23509" s="113" t="s">
        <v>200</v>
      </c>
      <c r="G23509" s="113">
        <v>31.834495046499999</v>
      </c>
    </row>
    <row r="23510" spans="1:7" x14ac:dyDescent="0.25">
      <c r="A23510" s="108" t="str">
        <f t="shared" si="367"/>
        <v>RS_1997_1A3(FS)_SOx</v>
      </c>
      <c r="B23510" s="113" t="s">
        <v>172</v>
      </c>
      <c r="C23510" s="113">
        <v>1997</v>
      </c>
      <c r="D23510" s="113" t="s">
        <v>132</v>
      </c>
      <c r="E23510" s="113" t="s">
        <v>201</v>
      </c>
      <c r="F23510" s="113" t="s">
        <v>200</v>
      </c>
      <c r="G23510" s="113">
        <v>1.5303</v>
      </c>
    </row>
    <row r="23511" spans="1:7" x14ac:dyDescent="0.25">
      <c r="A23511" s="108" t="str">
        <f t="shared" si="367"/>
        <v>RS_1997_1A3(FS)_NH3</v>
      </c>
      <c r="B23511" s="113" t="s">
        <v>172</v>
      </c>
      <c r="C23511" s="113">
        <v>1997</v>
      </c>
      <c r="D23511" s="113" t="s">
        <v>132</v>
      </c>
      <c r="E23511" s="113" t="s">
        <v>124</v>
      </c>
      <c r="F23511" s="113" t="s">
        <v>200</v>
      </c>
      <c r="G23511" s="113">
        <v>7.5700000000000003E-2</v>
      </c>
    </row>
    <row r="23512" spans="1:7" x14ac:dyDescent="0.25">
      <c r="A23512" s="108" t="str">
        <f t="shared" si="367"/>
        <v>RS_1997_1A3(FS)_PM2.5</v>
      </c>
      <c r="B23512" s="113" t="s">
        <v>172</v>
      </c>
      <c r="C23512" s="113">
        <v>1997</v>
      </c>
      <c r="D23512" s="113" t="s">
        <v>132</v>
      </c>
      <c r="E23512" s="113" t="s">
        <v>203</v>
      </c>
      <c r="F23512" s="113" t="s">
        <v>200</v>
      </c>
      <c r="G23512" s="113">
        <v>1.9029083894509999</v>
      </c>
    </row>
    <row r="23513" spans="1:7" x14ac:dyDescent="0.25">
      <c r="A23513" s="108" t="str">
        <f t="shared" si="367"/>
        <v>RS_1997_3D_NOx</v>
      </c>
      <c r="B23513" s="113" t="s">
        <v>172</v>
      </c>
      <c r="C23513" s="113">
        <v>1997</v>
      </c>
      <c r="D23513" s="113" t="s">
        <v>206</v>
      </c>
      <c r="E23513" s="113" t="s">
        <v>199</v>
      </c>
      <c r="F23513" s="113" t="s">
        <v>200</v>
      </c>
      <c r="G23513" s="113">
        <v>3.0768800000000001</v>
      </c>
    </row>
    <row r="23514" spans="1:7" x14ac:dyDescent="0.25">
      <c r="A23514" s="108" t="str">
        <f t="shared" si="367"/>
        <v>RS_1998_NATIONAL TOTAL_NOx</v>
      </c>
      <c r="B23514" s="113" t="s">
        <v>172</v>
      </c>
      <c r="C23514" s="113">
        <v>1998</v>
      </c>
      <c r="D23514" s="113" t="s">
        <v>122</v>
      </c>
      <c r="E23514" s="113" t="s">
        <v>199</v>
      </c>
      <c r="F23514" s="113" t="s">
        <v>200</v>
      </c>
      <c r="G23514" s="113">
        <v>168.54809199080501</v>
      </c>
    </row>
    <row r="23515" spans="1:7" x14ac:dyDescent="0.25">
      <c r="A23515" s="108" t="str">
        <f t="shared" si="367"/>
        <v>RS_1998_NATIONAL TOTAL_NMVOC</v>
      </c>
      <c r="B23515" s="113" t="s">
        <v>172</v>
      </c>
      <c r="C23515" s="113">
        <v>1998</v>
      </c>
      <c r="D23515" s="113" t="s">
        <v>122</v>
      </c>
      <c r="E23515" s="113" t="s">
        <v>123</v>
      </c>
      <c r="F23515" s="113" t="s">
        <v>200</v>
      </c>
      <c r="G23515" s="113">
        <v>156.21543828118499</v>
      </c>
    </row>
    <row r="23516" spans="1:7" x14ac:dyDescent="0.25">
      <c r="A23516" s="108" t="str">
        <f t="shared" si="367"/>
        <v>RS_1998_NATIONAL TOTAL_SOx</v>
      </c>
      <c r="B23516" s="113" t="s">
        <v>172</v>
      </c>
      <c r="C23516" s="113">
        <v>1998</v>
      </c>
      <c r="D23516" s="113" t="s">
        <v>122</v>
      </c>
      <c r="E23516" s="113" t="s">
        <v>201</v>
      </c>
      <c r="F23516" s="113" t="s">
        <v>200</v>
      </c>
      <c r="G23516" s="113">
        <v>549.45073348444203</v>
      </c>
    </row>
    <row r="23517" spans="1:7" x14ac:dyDescent="0.25">
      <c r="A23517" s="108" t="str">
        <f t="shared" si="367"/>
        <v>RS_1998_NATIONAL TOTAL_NH3</v>
      </c>
      <c r="B23517" s="113" t="s">
        <v>172</v>
      </c>
      <c r="C23517" s="113">
        <v>1998</v>
      </c>
      <c r="D23517" s="113" t="s">
        <v>122</v>
      </c>
      <c r="E23517" s="113" t="s">
        <v>124</v>
      </c>
      <c r="F23517" s="113" t="s">
        <v>200</v>
      </c>
      <c r="G23517" s="113">
        <v>114.56079228065801</v>
      </c>
    </row>
    <row r="23518" spans="1:7" x14ac:dyDescent="0.25">
      <c r="A23518" s="108" t="str">
        <f t="shared" si="367"/>
        <v>RS_1998_NATIONAL TOTAL_PM2.5</v>
      </c>
      <c r="B23518" s="113" t="s">
        <v>172</v>
      </c>
      <c r="C23518" s="113">
        <v>1998</v>
      </c>
      <c r="D23518" s="113" t="s">
        <v>122</v>
      </c>
      <c r="E23518" s="113" t="s">
        <v>203</v>
      </c>
      <c r="F23518" s="113" t="s">
        <v>200</v>
      </c>
      <c r="G23518" s="113">
        <v>39.939317397930601</v>
      </c>
    </row>
    <row r="23519" spans="1:7" x14ac:dyDescent="0.25">
      <c r="A23519" s="108" t="str">
        <f t="shared" si="367"/>
        <v>RS_1998_NATIONAL TOTAL_Pb</v>
      </c>
      <c r="B23519" s="113" t="s">
        <v>172</v>
      </c>
      <c r="C23519" s="113">
        <v>1998</v>
      </c>
      <c r="D23519" s="113" t="s">
        <v>122</v>
      </c>
      <c r="E23519" s="113" t="s">
        <v>125</v>
      </c>
      <c r="F23519" s="113" t="s">
        <v>200</v>
      </c>
      <c r="G23519" s="113">
        <v>0.309554476668427</v>
      </c>
    </row>
    <row r="23520" spans="1:7" x14ac:dyDescent="0.25">
      <c r="A23520" s="108" t="str">
        <f t="shared" si="367"/>
        <v>RS_1998_NATIONAL TOTAL_Cd</v>
      </c>
      <c r="B23520" s="113" t="s">
        <v>172</v>
      </c>
      <c r="C23520" s="113">
        <v>1998</v>
      </c>
      <c r="D23520" s="113" t="s">
        <v>122</v>
      </c>
      <c r="E23520" s="113" t="s">
        <v>126</v>
      </c>
      <c r="F23520" s="113" t="s">
        <v>200</v>
      </c>
      <c r="G23520" s="113">
        <v>2.8145943203615998E-3</v>
      </c>
    </row>
    <row r="23521" spans="1:7" x14ac:dyDescent="0.25">
      <c r="A23521" s="108" t="str">
        <f t="shared" si="367"/>
        <v>RS_1998_NATIONAL TOTAL_Hg</v>
      </c>
      <c r="B23521" s="113" t="s">
        <v>172</v>
      </c>
      <c r="C23521" s="113">
        <v>1998</v>
      </c>
      <c r="D23521" s="113" t="s">
        <v>122</v>
      </c>
      <c r="E23521" s="113" t="s">
        <v>127</v>
      </c>
      <c r="F23521" s="113" t="s">
        <v>200</v>
      </c>
      <c r="G23521" s="113">
        <v>2.4656411653091099E-3</v>
      </c>
    </row>
    <row r="23522" spans="1:7" x14ac:dyDescent="0.25">
      <c r="A23522" s="108" t="str">
        <f t="shared" si="367"/>
        <v>RS_1998_NATIONAL TOTAL_DIOX</v>
      </c>
      <c r="B23522" s="113" t="s">
        <v>172</v>
      </c>
      <c r="C23522" s="113">
        <v>1998</v>
      </c>
      <c r="D23522" s="113" t="s">
        <v>122</v>
      </c>
      <c r="E23522" s="113" t="s">
        <v>128</v>
      </c>
      <c r="F23522" s="113" t="s">
        <v>200</v>
      </c>
      <c r="G23522" s="150">
        <v>5.4791358817784402E-8</v>
      </c>
    </row>
    <row r="23523" spans="1:7" x14ac:dyDescent="0.25">
      <c r="A23523" s="108" t="str">
        <f t="shared" si="367"/>
        <v>RS_1998_NATIONAL TOTAL_PAH</v>
      </c>
      <c r="B23523" s="113" t="s">
        <v>172</v>
      </c>
      <c r="C23523" s="113">
        <v>1998</v>
      </c>
      <c r="D23523" s="113" t="s">
        <v>122</v>
      </c>
      <c r="E23523" s="113" t="s">
        <v>129</v>
      </c>
      <c r="F23523" s="113" t="s">
        <v>200</v>
      </c>
      <c r="G23523" s="113">
        <v>3.20060062855234E-2</v>
      </c>
    </row>
    <row r="23524" spans="1:7" x14ac:dyDescent="0.25">
      <c r="A23524" s="108" t="str">
        <f t="shared" si="367"/>
        <v>RS_1998_NATIONAL TOTAL_HCB</v>
      </c>
      <c r="B23524" s="113" t="s">
        <v>172</v>
      </c>
      <c r="C23524" s="113">
        <v>1998</v>
      </c>
      <c r="D23524" s="113" t="s">
        <v>122</v>
      </c>
      <c r="E23524" s="113" t="s">
        <v>130</v>
      </c>
      <c r="F23524" s="113" t="s">
        <v>200</v>
      </c>
      <c r="G23524" s="150">
        <v>2.66715821241224E-6</v>
      </c>
    </row>
    <row r="23525" spans="1:7" x14ac:dyDescent="0.25">
      <c r="A23525" s="108" t="str">
        <f t="shared" si="367"/>
        <v>RS_1998_NATIONAL TOTAL_PCB</v>
      </c>
      <c r="B23525" s="113" t="s">
        <v>172</v>
      </c>
      <c r="C23525" s="113">
        <v>1998</v>
      </c>
      <c r="D23525" s="113" t="s">
        <v>122</v>
      </c>
      <c r="E23525" s="113" t="s">
        <v>259</v>
      </c>
      <c r="F23525" s="113" t="s">
        <v>200</v>
      </c>
      <c r="G23525" s="113">
        <v>8.8507005987873701E-4</v>
      </c>
    </row>
    <row r="23526" spans="1:7" x14ac:dyDescent="0.25">
      <c r="A23526" s="108" t="str">
        <f t="shared" si="367"/>
        <v>RS_1998_1A3(FS)_NOx</v>
      </c>
      <c r="B23526" s="113" t="s">
        <v>172</v>
      </c>
      <c r="C23526" s="113">
        <v>1998</v>
      </c>
      <c r="D23526" s="113" t="s">
        <v>132</v>
      </c>
      <c r="E23526" s="113" t="s">
        <v>199</v>
      </c>
      <c r="F23526" s="113" t="s">
        <v>200</v>
      </c>
      <c r="G23526" s="113">
        <v>43.2303</v>
      </c>
    </row>
    <row r="23527" spans="1:7" x14ac:dyDescent="0.25">
      <c r="A23527" s="108" t="str">
        <f t="shared" si="367"/>
        <v>RS_1998_1A3(FS)_NMVOC</v>
      </c>
      <c r="B23527" s="113" t="s">
        <v>172</v>
      </c>
      <c r="C23527" s="113">
        <v>1998</v>
      </c>
      <c r="D23527" s="113" t="s">
        <v>132</v>
      </c>
      <c r="E23527" s="113" t="s">
        <v>123</v>
      </c>
      <c r="F23527" s="113" t="s">
        <v>200</v>
      </c>
      <c r="G23527" s="113">
        <v>33.630085424500002</v>
      </c>
    </row>
    <row r="23528" spans="1:7" x14ac:dyDescent="0.25">
      <c r="A23528" s="108" t="str">
        <f t="shared" si="367"/>
        <v>RS_1998_1A3(FS)_SOx</v>
      </c>
      <c r="B23528" s="113" t="s">
        <v>172</v>
      </c>
      <c r="C23528" s="113">
        <v>1998</v>
      </c>
      <c r="D23528" s="113" t="s">
        <v>132</v>
      </c>
      <c r="E23528" s="113" t="s">
        <v>201</v>
      </c>
      <c r="F23528" s="113" t="s">
        <v>200</v>
      </c>
      <c r="G23528" s="113">
        <v>1.5739000000000001</v>
      </c>
    </row>
    <row r="23529" spans="1:7" x14ac:dyDescent="0.25">
      <c r="A23529" s="108" t="str">
        <f t="shared" si="367"/>
        <v>RS_1998_1A3(FS)_NH3</v>
      </c>
      <c r="B23529" s="113" t="s">
        <v>172</v>
      </c>
      <c r="C23529" s="113">
        <v>1998</v>
      </c>
      <c r="D23529" s="113" t="s">
        <v>132</v>
      </c>
      <c r="E23529" s="113" t="s">
        <v>124</v>
      </c>
      <c r="F23529" s="113" t="s">
        <v>200</v>
      </c>
      <c r="G23529" s="113">
        <v>9.7699999999999995E-2</v>
      </c>
    </row>
    <row r="23530" spans="1:7" x14ac:dyDescent="0.25">
      <c r="A23530" s="108" t="str">
        <f t="shared" si="367"/>
        <v>RS_1998_1A3(FS)_PM2.5</v>
      </c>
      <c r="B23530" s="113" t="s">
        <v>172</v>
      </c>
      <c r="C23530" s="113">
        <v>1998</v>
      </c>
      <c r="D23530" s="113" t="s">
        <v>132</v>
      </c>
      <c r="E23530" s="113" t="s">
        <v>203</v>
      </c>
      <c r="F23530" s="113" t="s">
        <v>200</v>
      </c>
      <c r="G23530" s="113">
        <v>1.8841996197649999</v>
      </c>
    </row>
    <row r="23531" spans="1:7" x14ac:dyDescent="0.25">
      <c r="A23531" s="108" t="str">
        <f t="shared" si="367"/>
        <v>RS_1998_3D_NOx</v>
      </c>
      <c r="B23531" s="113" t="s">
        <v>172</v>
      </c>
      <c r="C23531" s="113">
        <v>1998</v>
      </c>
      <c r="D23531" s="113" t="s">
        <v>206</v>
      </c>
      <c r="E23531" s="113" t="s">
        <v>199</v>
      </c>
      <c r="F23531" s="113" t="s">
        <v>200</v>
      </c>
      <c r="G23531" s="113">
        <v>2.6919599999999999</v>
      </c>
    </row>
    <row r="23532" spans="1:7" x14ac:dyDescent="0.25">
      <c r="A23532" s="108" t="str">
        <f t="shared" si="367"/>
        <v>RS_1999_NATIONAL TOTAL_NOx</v>
      </c>
      <c r="B23532" s="113" t="s">
        <v>172</v>
      </c>
      <c r="C23532" s="113">
        <v>1999</v>
      </c>
      <c r="D23532" s="113" t="s">
        <v>122</v>
      </c>
      <c r="E23532" s="113" t="s">
        <v>199</v>
      </c>
      <c r="F23532" s="113" t="s">
        <v>200</v>
      </c>
      <c r="G23532" s="113">
        <v>132.156290282236</v>
      </c>
    </row>
    <row r="23533" spans="1:7" x14ac:dyDescent="0.25">
      <c r="A23533" s="108" t="str">
        <f t="shared" si="367"/>
        <v>RS_1999_NATIONAL TOTAL_NMVOC</v>
      </c>
      <c r="B23533" s="113" t="s">
        <v>172</v>
      </c>
      <c r="C23533" s="113">
        <v>1999</v>
      </c>
      <c r="D23533" s="113" t="s">
        <v>122</v>
      </c>
      <c r="E23533" s="113" t="s">
        <v>123</v>
      </c>
      <c r="F23533" s="113" t="s">
        <v>200</v>
      </c>
      <c r="G23533" s="113">
        <v>137.97447180097299</v>
      </c>
    </row>
    <row r="23534" spans="1:7" x14ac:dyDescent="0.25">
      <c r="A23534" s="108" t="str">
        <f t="shared" si="367"/>
        <v>RS_1999_NATIONAL TOTAL_SOx</v>
      </c>
      <c r="B23534" s="113" t="s">
        <v>172</v>
      </c>
      <c r="C23534" s="113">
        <v>1999</v>
      </c>
      <c r="D23534" s="113" t="s">
        <v>122</v>
      </c>
      <c r="E23534" s="113" t="s">
        <v>201</v>
      </c>
      <c r="F23534" s="113" t="s">
        <v>200</v>
      </c>
      <c r="G23534" s="113">
        <v>418.418001585497</v>
      </c>
    </row>
    <row r="23535" spans="1:7" x14ac:dyDescent="0.25">
      <c r="A23535" s="108" t="str">
        <f t="shared" si="367"/>
        <v>RS_1999_NATIONAL TOTAL_NH3</v>
      </c>
      <c r="B23535" s="113" t="s">
        <v>172</v>
      </c>
      <c r="C23535" s="113">
        <v>1999</v>
      </c>
      <c r="D23535" s="113" t="s">
        <v>122</v>
      </c>
      <c r="E23535" s="113" t="s">
        <v>124</v>
      </c>
      <c r="F23535" s="113" t="s">
        <v>200</v>
      </c>
      <c r="G23535" s="113">
        <v>111.478214463269</v>
      </c>
    </row>
    <row r="23536" spans="1:7" x14ac:dyDescent="0.25">
      <c r="A23536" s="108" t="str">
        <f t="shared" si="367"/>
        <v>RS_1999_NATIONAL TOTAL_PM2.5</v>
      </c>
      <c r="B23536" s="113" t="s">
        <v>172</v>
      </c>
      <c r="C23536" s="113">
        <v>1999</v>
      </c>
      <c r="D23536" s="113" t="s">
        <v>122</v>
      </c>
      <c r="E23536" s="113" t="s">
        <v>203</v>
      </c>
      <c r="F23536" s="113" t="s">
        <v>200</v>
      </c>
      <c r="G23536" s="113">
        <v>37.934490845322898</v>
      </c>
    </row>
    <row r="23537" spans="1:7" x14ac:dyDescent="0.25">
      <c r="A23537" s="108" t="str">
        <f t="shared" si="367"/>
        <v>RS_1999_NATIONAL TOTAL_Pb</v>
      </c>
      <c r="B23537" s="113" t="s">
        <v>172</v>
      </c>
      <c r="C23537" s="113">
        <v>1999</v>
      </c>
      <c r="D23537" s="113" t="s">
        <v>122</v>
      </c>
      <c r="E23537" s="113" t="s">
        <v>125</v>
      </c>
      <c r="F23537" s="113" t="s">
        <v>200</v>
      </c>
      <c r="G23537" s="113">
        <v>0.27189473244291401</v>
      </c>
    </row>
    <row r="23538" spans="1:7" x14ac:dyDescent="0.25">
      <c r="A23538" s="108" t="str">
        <f t="shared" si="367"/>
        <v>RS_1999_NATIONAL TOTAL_Cd</v>
      </c>
      <c r="B23538" s="113" t="s">
        <v>172</v>
      </c>
      <c r="C23538" s="113">
        <v>1999</v>
      </c>
      <c r="D23538" s="113" t="s">
        <v>122</v>
      </c>
      <c r="E23538" s="113" t="s">
        <v>126</v>
      </c>
      <c r="F23538" s="113" t="s">
        <v>200</v>
      </c>
      <c r="G23538" s="113">
        <v>1.8895112557735399E-3</v>
      </c>
    </row>
    <row r="23539" spans="1:7" x14ac:dyDescent="0.25">
      <c r="A23539" s="108" t="str">
        <f t="shared" si="367"/>
        <v>RS_1999_NATIONAL TOTAL_Hg</v>
      </c>
      <c r="B23539" s="113" t="s">
        <v>172</v>
      </c>
      <c r="C23539" s="113">
        <v>1999</v>
      </c>
      <c r="D23539" s="113" t="s">
        <v>122</v>
      </c>
      <c r="E23539" s="113" t="s">
        <v>127</v>
      </c>
      <c r="F23539" s="113" t="s">
        <v>200</v>
      </c>
      <c r="G23539" s="113">
        <v>1.9818652522879299E-3</v>
      </c>
    </row>
    <row r="23540" spans="1:7" x14ac:dyDescent="0.25">
      <c r="A23540" s="108" t="str">
        <f t="shared" si="367"/>
        <v>RS_1999_NATIONAL TOTAL_DIOX</v>
      </c>
      <c r="B23540" s="113" t="s">
        <v>172</v>
      </c>
      <c r="C23540" s="113">
        <v>1999</v>
      </c>
      <c r="D23540" s="113" t="s">
        <v>122</v>
      </c>
      <c r="E23540" s="113" t="s">
        <v>128</v>
      </c>
      <c r="F23540" s="113" t="s">
        <v>200</v>
      </c>
      <c r="G23540" s="150">
        <v>5.0915760244059799E-8</v>
      </c>
    </row>
    <row r="23541" spans="1:7" x14ac:dyDescent="0.25">
      <c r="A23541" s="108" t="str">
        <f t="shared" si="367"/>
        <v>RS_1999_NATIONAL TOTAL_PAH</v>
      </c>
      <c r="B23541" s="113" t="s">
        <v>172</v>
      </c>
      <c r="C23541" s="113">
        <v>1999</v>
      </c>
      <c r="D23541" s="113" t="s">
        <v>122</v>
      </c>
      <c r="E23541" s="113" t="s">
        <v>129</v>
      </c>
      <c r="F23541" s="113" t="s">
        <v>200</v>
      </c>
      <c r="G23541" s="113">
        <v>2.8809294804205798E-2</v>
      </c>
    </row>
    <row r="23542" spans="1:7" x14ac:dyDescent="0.25">
      <c r="A23542" s="108" t="str">
        <f t="shared" si="367"/>
        <v>RS_1999_NATIONAL TOTAL_HCB</v>
      </c>
      <c r="B23542" s="113" t="s">
        <v>172</v>
      </c>
      <c r="C23542" s="113">
        <v>1999</v>
      </c>
      <c r="D23542" s="113" t="s">
        <v>122</v>
      </c>
      <c r="E23542" s="113" t="s">
        <v>130</v>
      </c>
      <c r="F23542" s="113" t="s">
        <v>200</v>
      </c>
      <c r="G23542" s="150">
        <v>2.03201952109482E-6</v>
      </c>
    </row>
    <row r="23543" spans="1:7" x14ac:dyDescent="0.25">
      <c r="A23543" s="108" t="str">
        <f t="shared" si="367"/>
        <v>RS_1999_NATIONAL TOTAL_PCB</v>
      </c>
      <c r="B23543" s="113" t="s">
        <v>172</v>
      </c>
      <c r="C23543" s="113">
        <v>1999</v>
      </c>
      <c r="D23543" s="113" t="s">
        <v>122</v>
      </c>
      <c r="E23543" s="113" t="s">
        <v>259</v>
      </c>
      <c r="F23543" s="113" t="s">
        <v>200</v>
      </c>
      <c r="G23543" s="113">
        <v>8.0378740777508901E-4</v>
      </c>
    </row>
    <row r="23544" spans="1:7" x14ac:dyDescent="0.25">
      <c r="A23544" s="108" t="str">
        <f t="shared" si="367"/>
        <v>RS_1999_1A3(FS)_NOx</v>
      </c>
      <c r="B23544" s="113" t="s">
        <v>172</v>
      </c>
      <c r="C23544" s="113">
        <v>1999</v>
      </c>
      <c r="D23544" s="113" t="s">
        <v>132</v>
      </c>
      <c r="E23544" s="113" t="s">
        <v>199</v>
      </c>
      <c r="F23544" s="113" t="s">
        <v>200</v>
      </c>
      <c r="G23544" s="113">
        <v>38.282499999999999</v>
      </c>
    </row>
    <row r="23545" spans="1:7" x14ac:dyDescent="0.25">
      <c r="A23545" s="108" t="str">
        <f t="shared" si="367"/>
        <v>RS_1999_1A3(FS)_NMVOC</v>
      </c>
      <c r="B23545" s="113" t="s">
        <v>172</v>
      </c>
      <c r="C23545" s="113">
        <v>1999</v>
      </c>
      <c r="D23545" s="113" t="s">
        <v>132</v>
      </c>
      <c r="E23545" s="113" t="s">
        <v>123</v>
      </c>
      <c r="F23545" s="113" t="s">
        <v>200</v>
      </c>
      <c r="G23545" s="113">
        <v>30.124971448499998</v>
      </c>
    </row>
    <row r="23546" spans="1:7" x14ac:dyDescent="0.25">
      <c r="A23546" s="108" t="str">
        <f t="shared" si="367"/>
        <v>RS_1999_1A3(FS)_SOx</v>
      </c>
      <c r="B23546" s="113" t="s">
        <v>172</v>
      </c>
      <c r="C23546" s="113">
        <v>1999</v>
      </c>
      <c r="D23546" s="113" t="s">
        <v>132</v>
      </c>
      <c r="E23546" s="113" t="s">
        <v>201</v>
      </c>
      <c r="F23546" s="113" t="s">
        <v>200</v>
      </c>
      <c r="G23546" s="113">
        <v>1.4149</v>
      </c>
    </row>
    <row r="23547" spans="1:7" x14ac:dyDescent="0.25">
      <c r="A23547" s="108" t="str">
        <f t="shared" si="367"/>
        <v>RS_1999_1A3(FS)_NH3</v>
      </c>
      <c r="B23547" s="113" t="s">
        <v>172</v>
      </c>
      <c r="C23547" s="113">
        <v>1999</v>
      </c>
      <c r="D23547" s="113" t="s">
        <v>132</v>
      </c>
      <c r="E23547" s="113" t="s">
        <v>124</v>
      </c>
      <c r="F23547" s="113" t="s">
        <v>200</v>
      </c>
      <c r="G23547" s="113">
        <v>0.10249999999999999</v>
      </c>
    </row>
    <row r="23548" spans="1:7" x14ac:dyDescent="0.25">
      <c r="A23548" s="108" t="str">
        <f t="shared" si="367"/>
        <v>RS_1999_1A3(FS)_PM2.5</v>
      </c>
      <c r="B23548" s="113" t="s">
        <v>172</v>
      </c>
      <c r="C23548" s="113">
        <v>1999</v>
      </c>
      <c r="D23548" s="113" t="s">
        <v>132</v>
      </c>
      <c r="E23548" s="113" t="s">
        <v>203</v>
      </c>
      <c r="F23548" s="113" t="s">
        <v>200</v>
      </c>
      <c r="G23548" s="113">
        <v>1.6564965801203999</v>
      </c>
    </row>
    <row r="23549" spans="1:7" x14ac:dyDescent="0.25">
      <c r="A23549" s="108" t="str">
        <f t="shared" si="367"/>
        <v>RS_1999_3D_NOx</v>
      </c>
      <c r="B23549" s="113" t="s">
        <v>172</v>
      </c>
      <c r="C23549" s="113">
        <v>1999</v>
      </c>
      <c r="D23549" s="113" t="s">
        <v>206</v>
      </c>
      <c r="E23549" s="113" t="s">
        <v>199</v>
      </c>
      <c r="F23549" s="113" t="s">
        <v>200</v>
      </c>
      <c r="G23549" s="113">
        <v>1.6480399999999999</v>
      </c>
    </row>
    <row r="23550" spans="1:7" x14ac:dyDescent="0.25">
      <c r="A23550" s="108" t="str">
        <f t="shared" si="367"/>
        <v>RS_2000_NATIONAL TOTAL_NOx</v>
      </c>
      <c r="B23550" s="113" t="s">
        <v>172</v>
      </c>
      <c r="C23550" s="113">
        <v>2000</v>
      </c>
      <c r="D23550" s="113" t="s">
        <v>122</v>
      </c>
      <c r="E23550" s="113" t="s">
        <v>199</v>
      </c>
      <c r="F23550" s="113" t="s">
        <v>200</v>
      </c>
      <c r="G23550" s="113">
        <v>146.57346698807601</v>
      </c>
    </row>
    <row r="23551" spans="1:7" x14ac:dyDescent="0.25">
      <c r="A23551" s="108" t="str">
        <f t="shared" si="367"/>
        <v>RS_2000_NATIONAL TOTAL_NMVOC</v>
      </c>
      <c r="B23551" s="113" t="s">
        <v>172</v>
      </c>
      <c r="C23551" s="113">
        <v>2000</v>
      </c>
      <c r="D23551" s="113" t="s">
        <v>122</v>
      </c>
      <c r="E23551" s="113" t="s">
        <v>123</v>
      </c>
      <c r="F23551" s="113" t="s">
        <v>200</v>
      </c>
      <c r="G23551" s="113">
        <v>148.948132637208</v>
      </c>
    </row>
    <row r="23552" spans="1:7" x14ac:dyDescent="0.25">
      <c r="A23552" s="108" t="str">
        <f t="shared" si="367"/>
        <v>RS_2000_NATIONAL TOTAL_SOx</v>
      </c>
      <c r="B23552" s="113" t="s">
        <v>172</v>
      </c>
      <c r="C23552" s="113">
        <v>2000</v>
      </c>
      <c r="D23552" s="113" t="s">
        <v>122</v>
      </c>
      <c r="E23552" s="113" t="s">
        <v>201</v>
      </c>
      <c r="F23552" s="113" t="s">
        <v>200</v>
      </c>
      <c r="G23552" s="113">
        <v>463.12189622145002</v>
      </c>
    </row>
    <row r="23553" spans="1:7" x14ac:dyDescent="0.25">
      <c r="A23553" s="108" t="str">
        <f t="shared" si="367"/>
        <v>RS_2000_NATIONAL TOTAL_NH3</v>
      </c>
      <c r="B23553" s="113" t="s">
        <v>172</v>
      </c>
      <c r="C23553" s="113">
        <v>2000</v>
      </c>
      <c r="D23553" s="113" t="s">
        <v>122</v>
      </c>
      <c r="E23553" s="113" t="s">
        <v>124</v>
      </c>
      <c r="F23553" s="113" t="s">
        <v>200</v>
      </c>
      <c r="G23553" s="113">
        <v>106.855935776609</v>
      </c>
    </row>
    <row r="23554" spans="1:7" x14ac:dyDescent="0.25">
      <c r="A23554" s="108" t="str">
        <f t="shared" ref="A23554:A23617" si="368">CONCATENATE(B23554,"_",C23554,"_",D23554,"_",E23554)</f>
        <v>RS_2000_NATIONAL TOTAL_PM2.5</v>
      </c>
      <c r="B23554" s="113" t="s">
        <v>172</v>
      </c>
      <c r="C23554" s="113">
        <v>2000</v>
      </c>
      <c r="D23554" s="113" t="s">
        <v>122</v>
      </c>
      <c r="E23554" s="113" t="s">
        <v>203</v>
      </c>
      <c r="F23554" s="113" t="s">
        <v>200</v>
      </c>
      <c r="G23554" s="113">
        <v>40.026225860090499</v>
      </c>
    </row>
    <row r="23555" spans="1:7" x14ac:dyDescent="0.25">
      <c r="A23555" s="108" t="str">
        <f t="shared" si="368"/>
        <v>RS_2000_NATIONAL TOTAL_Pb</v>
      </c>
      <c r="B23555" s="113" t="s">
        <v>172</v>
      </c>
      <c r="C23555" s="113">
        <v>2000</v>
      </c>
      <c r="D23555" s="113" t="s">
        <v>122</v>
      </c>
      <c r="E23555" s="113" t="s">
        <v>125</v>
      </c>
      <c r="F23555" s="113" t="s">
        <v>200</v>
      </c>
      <c r="G23555" s="113">
        <v>0.196722214859679</v>
      </c>
    </row>
    <row r="23556" spans="1:7" x14ac:dyDescent="0.25">
      <c r="A23556" s="108" t="str">
        <f t="shared" si="368"/>
        <v>RS_2000_NATIONAL TOTAL_Cd</v>
      </c>
      <c r="B23556" s="113" t="s">
        <v>172</v>
      </c>
      <c r="C23556" s="113">
        <v>2000</v>
      </c>
      <c r="D23556" s="113" t="s">
        <v>122</v>
      </c>
      <c r="E23556" s="113" t="s">
        <v>126</v>
      </c>
      <c r="F23556" s="113" t="s">
        <v>200</v>
      </c>
      <c r="G23556" s="113">
        <v>1.9577691000289099E-3</v>
      </c>
    </row>
    <row r="23557" spans="1:7" x14ac:dyDescent="0.25">
      <c r="A23557" s="108" t="str">
        <f t="shared" si="368"/>
        <v>RS_2000_NATIONAL TOTAL_Hg</v>
      </c>
      <c r="B23557" s="113" t="s">
        <v>172</v>
      </c>
      <c r="C23557" s="113">
        <v>2000</v>
      </c>
      <c r="D23557" s="113" t="s">
        <v>122</v>
      </c>
      <c r="E23557" s="113" t="s">
        <v>127</v>
      </c>
      <c r="F23557" s="113" t="s">
        <v>200</v>
      </c>
      <c r="G23557" s="113">
        <v>2.1195991600745398E-3</v>
      </c>
    </row>
    <row r="23558" spans="1:7" x14ac:dyDescent="0.25">
      <c r="A23558" s="108" t="str">
        <f t="shared" si="368"/>
        <v>RS_2000_NATIONAL TOTAL_DIOX</v>
      </c>
      <c r="B23558" s="113" t="s">
        <v>172</v>
      </c>
      <c r="C23558" s="113">
        <v>2000</v>
      </c>
      <c r="D23558" s="113" t="s">
        <v>122</v>
      </c>
      <c r="E23558" s="113" t="s">
        <v>128</v>
      </c>
      <c r="F23558" s="113" t="s">
        <v>200</v>
      </c>
      <c r="G23558" s="150">
        <v>5.3439578680346702E-8</v>
      </c>
    </row>
    <row r="23559" spans="1:7" x14ac:dyDescent="0.25">
      <c r="A23559" s="108" t="str">
        <f t="shared" si="368"/>
        <v>RS_2000_NATIONAL TOTAL_PAH</v>
      </c>
      <c r="B23559" s="113" t="s">
        <v>172</v>
      </c>
      <c r="C23559" s="113">
        <v>2000</v>
      </c>
      <c r="D23559" s="113" t="s">
        <v>122</v>
      </c>
      <c r="E23559" s="113" t="s">
        <v>129</v>
      </c>
      <c r="F23559" s="113" t="s">
        <v>200</v>
      </c>
      <c r="G23559" s="113">
        <v>3.0366580728359099E-2</v>
      </c>
    </row>
    <row r="23560" spans="1:7" x14ac:dyDescent="0.25">
      <c r="A23560" s="108" t="str">
        <f t="shared" si="368"/>
        <v>RS_2000_NATIONAL TOTAL_HCB</v>
      </c>
      <c r="B23560" s="113" t="s">
        <v>172</v>
      </c>
      <c r="C23560" s="113">
        <v>2000</v>
      </c>
      <c r="D23560" s="113" t="s">
        <v>122</v>
      </c>
      <c r="E23560" s="113" t="s">
        <v>130</v>
      </c>
      <c r="F23560" s="113" t="s">
        <v>200</v>
      </c>
      <c r="G23560" s="150">
        <v>2.3071352994932499E-6</v>
      </c>
    </row>
    <row r="23561" spans="1:7" x14ac:dyDescent="0.25">
      <c r="A23561" s="108" t="str">
        <f t="shared" si="368"/>
        <v>RS_2000_NATIONAL TOTAL_PCB</v>
      </c>
      <c r="B23561" s="113" t="s">
        <v>172</v>
      </c>
      <c r="C23561" s="113">
        <v>2000</v>
      </c>
      <c r="D23561" s="113" t="s">
        <v>122</v>
      </c>
      <c r="E23561" s="113" t="s">
        <v>259</v>
      </c>
      <c r="F23561" s="113" t="s">
        <v>200</v>
      </c>
      <c r="G23561" s="113">
        <v>8.1617414146062199E-4</v>
      </c>
    </row>
    <row r="23562" spans="1:7" x14ac:dyDescent="0.25">
      <c r="A23562" s="108" t="str">
        <f t="shared" si="368"/>
        <v>RS_2000_1A3(FS)_NOx</v>
      </c>
      <c r="B23562" s="113" t="s">
        <v>172</v>
      </c>
      <c r="C23562" s="113">
        <v>2000</v>
      </c>
      <c r="D23562" s="113" t="s">
        <v>132</v>
      </c>
      <c r="E23562" s="113" t="s">
        <v>199</v>
      </c>
      <c r="F23562" s="113" t="s">
        <v>200</v>
      </c>
      <c r="G23562" s="113">
        <v>43.802500000000002</v>
      </c>
    </row>
    <row r="23563" spans="1:7" x14ac:dyDescent="0.25">
      <c r="A23563" s="108" t="str">
        <f t="shared" si="368"/>
        <v>RS_2000_1A3(FS)_NMVOC</v>
      </c>
      <c r="B23563" s="113" t="s">
        <v>172</v>
      </c>
      <c r="C23563" s="113">
        <v>2000</v>
      </c>
      <c r="D23563" s="113" t="s">
        <v>132</v>
      </c>
      <c r="E23563" s="113" t="s">
        <v>123</v>
      </c>
      <c r="F23563" s="113" t="s">
        <v>200</v>
      </c>
      <c r="G23563" s="113">
        <v>35.206162323999997</v>
      </c>
    </row>
    <row r="23564" spans="1:7" x14ac:dyDescent="0.25">
      <c r="A23564" s="108" t="str">
        <f t="shared" si="368"/>
        <v>RS_2000_1A3(FS)_SOx</v>
      </c>
      <c r="B23564" s="113" t="s">
        <v>172</v>
      </c>
      <c r="C23564" s="113">
        <v>2000</v>
      </c>
      <c r="D23564" s="113" t="s">
        <v>132</v>
      </c>
      <c r="E23564" s="113" t="s">
        <v>201</v>
      </c>
      <c r="F23564" s="113" t="s">
        <v>200</v>
      </c>
      <c r="G23564" s="113">
        <v>1.5772999999999999</v>
      </c>
    </row>
    <row r="23565" spans="1:7" x14ac:dyDescent="0.25">
      <c r="A23565" s="108" t="str">
        <f t="shared" si="368"/>
        <v>RS_2000_1A3(FS)_NH3</v>
      </c>
      <c r="B23565" s="113" t="s">
        <v>172</v>
      </c>
      <c r="C23565" s="113">
        <v>2000</v>
      </c>
      <c r="D23565" s="113" t="s">
        <v>132</v>
      </c>
      <c r="E23565" s="113" t="s">
        <v>124</v>
      </c>
      <c r="F23565" s="113" t="s">
        <v>200</v>
      </c>
      <c r="G23565" s="113">
        <v>0.13819999999999999</v>
      </c>
    </row>
    <row r="23566" spans="1:7" x14ac:dyDescent="0.25">
      <c r="A23566" s="108" t="str">
        <f t="shared" si="368"/>
        <v>RS_2000_1A3(FS)_PM2.5</v>
      </c>
      <c r="B23566" s="113" t="s">
        <v>172</v>
      </c>
      <c r="C23566" s="113">
        <v>2000</v>
      </c>
      <c r="D23566" s="113" t="s">
        <v>132</v>
      </c>
      <c r="E23566" s="113" t="s">
        <v>203</v>
      </c>
      <c r="F23566" s="113" t="s">
        <v>200</v>
      </c>
      <c r="G23566" s="113">
        <v>1.8742274456965999</v>
      </c>
    </row>
    <row r="23567" spans="1:7" x14ac:dyDescent="0.25">
      <c r="A23567" s="108" t="str">
        <f t="shared" si="368"/>
        <v>RS_2000_3D_NOx</v>
      </c>
      <c r="B23567" s="113" t="s">
        <v>172</v>
      </c>
      <c r="C23567" s="113">
        <v>2000</v>
      </c>
      <c r="D23567" s="113" t="s">
        <v>206</v>
      </c>
      <c r="E23567" s="113" t="s">
        <v>199</v>
      </c>
      <c r="F23567" s="113" t="s">
        <v>200</v>
      </c>
      <c r="G23567" s="113">
        <v>1.8040400000000001</v>
      </c>
    </row>
    <row r="23568" spans="1:7" x14ac:dyDescent="0.25">
      <c r="A23568" s="108" t="str">
        <f t="shared" si="368"/>
        <v>RS_2001_NATIONAL TOTAL_NOx</v>
      </c>
      <c r="B23568" s="113" t="s">
        <v>172</v>
      </c>
      <c r="C23568" s="113">
        <v>2001</v>
      </c>
      <c r="D23568" s="113" t="s">
        <v>122</v>
      </c>
      <c r="E23568" s="113" t="s">
        <v>199</v>
      </c>
      <c r="F23568" s="113" t="s">
        <v>200</v>
      </c>
      <c r="G23568" s="113">
        <v>151.502038928508</v>
      </c>
    </row>
    <row r="23569" spans="1:7" x14ac:dyDescent="0.25">
      <c r="A23569" s="108" t="str">
        <f t="shared" si="368"/>
        <v>RS_2001_NATIONAL TOTAL_NMVOC</v>
      </c>
      <c r="B23569" s="113" t="s">
        <v>172</v>
      </c>
      <c r="C23569" s="113">
        <v>2001</v>
      </c>
      <c r="D23569" s="113" t="s">
        <v>122</v>
      </c>
      <c r="E23569" s="113" t="s">
        <v>123</v>
      </c>
      <c r="F23569" s="113" t="s">
        <v>200</v>
      </c>
      <c r="G23569" s="113">
        <v>146.47280190511199</v>
      </c>
    </row>
    <row r="23570" spans="1:7" x14ac:dyDescent="0.25">
      <c r="A23570" s="108" t="str">
        <f t="shared" si="368"/>
        <v>RS_2001_NATIONAL TOTAL_SOx</v>
      </c>
      <c r="B23570" s="113" t="s">
        <v>172</v>
      </c>
      <c r="C23570" s="113">
        <v>2001</v>
      </c>
      <c r="D23570" s="113" t="s">
        <v>122</v>
      </c>
      <c r="E23570" s="113" t="s">
        <v>201</v>
      </c>
      <c r="F23570" s="113" t="s">
        <v>200</v>
      </c>
      <c r="G23570" s="113">
        <v>458.66463082548802</v>
      </c>
    </row>
    <row r="23571" spans="1:7" x14ac:dyDescent="0.25">
      <c r="A23571" s="108" t="str">
        <f t="shared" si="368"/>
        <v>RS_2001_NATIONAL TOTAL_NH3</v>
      </c>
      <c r="B23571" s="113" t="s">
        <v>172</v>
      </c>
      <c r="C23571" s="113">
        <v>2001</v>
      </c>
      <c r="D23571" s="113" t="s">
        <v>122</v>
      </c>
      <c r="E23571" s="113" t="s">
        <v>124</v>
      </c>
      <c r="F23571" s="113" t="s">
        <v>200</v>
      </c>
      <c r="G23571" s="113">
        <v>101.727324921229</v>
      </c>
    </row>
    <row r="23572" spans="1:7" x14ac:dyDescent="0.25">
      <c r="A23572" s="108" t="str">
        <f t="shared" si="368"/>
        <v>RS_2001_NATIONAL TOTAL_PM2.5</v>
      </c>
      <c r="B23572" s="113" t="s">
        <v>172</v>
      </c>
      <c r="C23572" s="113">
        <v>2001</v>
      </c>
      <c r="D23572" s="113" t="s">
        <v>122</v>
      </c>
      <c r="E23572" s="113" t="s">
        <v>203</v>
      </c>
      <c r="F23572" s="113" t="s">
        <v>200</v>
      </c>
      <c r="G23572" s="113">
        <v>39.837818128848397</v>
      </c>
    </row>
    <row r="23573" spans="1:7" x14ac:dyDescent="0.25">
      <c r="A23573" s="108" t="str">
        <f t="shared" si="368"/>
        <v>RS_2001_NATIONAL TOTAL_Pb</v>
      </c>
      <c r="B23573" s="113" t="s">
        <v>172</v>
      </c>
      <c r="C23573" s="113">
        <v>2001</v>
      </c>
      <c r="D23573" s="113" t="s">
        <v>122</v>
      </c>
      <c r="E23573" s="113" t="s">
        <v>125</v>
      </c>
      <c r="F23573" s="113" t="s">
        <v>200</v>
      </c>
      <c r="G23573" s="113">
        <v>0.202091565976767</v>
      </c>
    </row>
    <row r="23574" spans="1:7" x14ac:dyDescent="0.25">
      <c r="A23574" s="108" t="str">
        <f t="shared" si="368"/>
        <v>RS_2001_NATIONAL TOTAL_Cd</v>
      </c>
      <c r="B23574" s="113" t="s">
        <v>172</v>
      </c>
      <c r="C23574" s="113">
        <v>2001</v>
      </c>
      <c r="D23574" s="113" t="s">
        <v>122</v>
      </c>
      <c r="E23574" s="113" t="s">
        <v>126</v>
      </c>
      <c r="F23574" s="113" t="s">
        <v>200</v>
      </c>
      <c r="G23574" s="113">
        <v>1.7742736186785099E-3</v>
      </c>
    </row>
    <row r="23575" spans="1:7" x14ac:dyDescent="0.25">
      <c r="A23575" s="108" t="str">
        <f t="shared" si="368"/>
        <v>RS_2001_NATIONAL TOTAL_Hg</v>
      </c>
      <c r="B23575" s="113" t="s">
        <v>172</v>
      </c>
      <c r="C23575" s="113">
        <v>2001</v>
      </c>
      <c r="D23575" s="113" t="s">
        <v>122</v>
      </c>
      <c r="E23575" s="113" t="s">
        <v>127</v>
      </c>
      <c r="F23575" s="113" t="s">
        <v>200</v>
      </c>
      <c r="G23575" s="113">
        <v>2.1383548370583101E-3</v>
      </c>
    </row>
    <row r="23576" spans="1:7" x14ac:dyDescent="0.25">
      <c r="A23576" s="108" t="str">
        <f t="shared" si="368"/>
        <v>RS_2001_NATIONAL TOTAL_DIOX</v>
      </c>
      <c r="B23576" s="113" t="s">
        <v>172</v>
      </c>
      <c r="C23576" s="113">
        <v>2001</v>
      </c>
      <c r="D23576" s="113" t="s">
        <v>122</v>
      </c>
      <c r="E23576" s="113" t="s">
        <v>128</v>
      </c>
      <c r="F23576" s="113" t="s">
        <v>200</v>
      </c>
      <c r="G23576" s="150">
        <v>5.2635230661693101E-8</v>
      </c>
    </row>
    <row r="23577" spans="1:7" x14ac:dyDescent="0.25">
      <c r="A23577" s="108" t="str">
        <f t="shared" si="368"/>
        <v>RS_2001_NATIONAL TOTAL_PAH</v>
      </c>
      <c r="B23577" s="113" t="s">
        <v>172</v>
      </c>
      <c r="C23577" s="113">
        <v>2001</v>
      </c>
      <c r="D23577" s="113" t="s">
        <v>122</v>
      </c>
      <c r="E23577" s="113" t="s">
        <v>129</v>
      </c>
      <c r="F23577" s="113" t="s">
        <v>200</v>
      </c>
      <c r="G23577" s="113">
        <v>2.9201755941267699E-2</v>
      </c>
    </row>
    <row r="23578" spans="1:7" x14ac:dyDescent="0.25">
      <c r="A23578" s="108" t="str">
        <f t="shared" si="368"/>
        <v>RS_2001_NATIONAL TOTAL_HCB</v>
      </c>
      <c r="B23578" s="113" t="s">
        <v>172</v>
      </c>
      <c r="C23578" s="113">
        <v>2001</v>
      </c>
      <c r="D23578" s="113" t="s">
        <v>122</v>
      </c>
      <c r="E23578" s="113" t="s">
        <v>130</v>
      </c>
      <c r="F23578" s="113" t="s">
        <v>200</v>
      </c>
      <c r="G23578" s="150">
        <v>2.2572276863130998E-6</v>
      </c>
    </row>
    <row r="23579" spans="1:7" x14ac:dyDescent="0.25">
      <c r="A23579" s="108" t="str">
        <f t="shared" si="368"/>
        <v>RS_2001_NATIONAL TOTAL_PCB</v>
      </c>
      <c r="B23579" s="113" t="s">
        <v>172</v>
      </c>
      <c r="C23579" s="113">
        <v>2001</v>
      </c>
      <c r="D23579" s="113" t="s">
        <v>122</v>
      </c>
      <c r="E23579" s="113" t="s">
        <v>259</v>
      </c>
      <c r="F23579" s="113" t="s">
        <v>200</v>
      </c>
      <c r="G23579" s="113">
        <v>8.1539493680351995E-4</v>
      </c>
    </row>
    <row r="23580" spans="1:7" x14ac:dyDescent="0.25">
      <c r="A23580" s="108" t="str">
        <f t="shared" si="368"/>
        <v>RS_2001_1A3(FS)_NOx</v>
      </c>
      <c r="B23580" s="113" t="s">
        <v>172</v>
      </c>
      <c r="C23580" s="113">
        <v>2001</v>
      </c>
      <c r="D23580" s="113" t="s">
        <v>132</v>
      </c>
      <c r="E23580" s="113" t="s">
        <v>199</v>
      </c>
      <c r="F23580" s="113" t="s">
        <v>200</v>
      </c>
      <c r="G23580" s="113">
        <v>45.872300000000003</v>
      </c>
    </row>
    <row r="23581" spans="1:7" x14ac:dyDescent="0.25">
      <c r="A23581" s="108" t="str">
        <f t="shared" si="368"/>
        <v>RS_2001_1A3(FS)_NMVOC</v>
      </c>
      <c r="B23581" s="113" t="s">
        <v>172</v>
      </c>
      <c r="C23581" s="113">
        <v>2001</v>
      </c>
      <c r="D23581" s="113" t="s">
        <v>132</v>
      </c>
      <c r="E23581" s="113" t="s">
        <v>123</v>
      </c>
      <c r="F23581" s="113" t="s">
        <v>200</v>
      </c>
      <c r="G23581" s="113">
        <v>34.665476978500003</v>
      </c>
    </row>
    <row r="23582" spans="1:7" x14ac:dyDescent="0.25">
      <c r="A23582" s="108" t="str">
        <f t="shared" si="368"/>
        <v>RS_2001_1A3(FS)_SOx</v>
      </c>
      <c r="B23582" s="113" t="s">
        <v>172</v>
      </c>
      <c r="C23582" s="113">
        <v>2001</v>
      </c>
      <c r="D23582" s="113" t="s">
        <v>132</v>
      </c>
      <c r="E23582" s="113" t="s">
        <v>201</v>
      </c>
      <c r="F23582" s="113" t="s">
        <v>200</v>
      </c>
      <c r="G23582" s="113">
        <v>1.6976</v>
      </c>
    </row>
    <row r="23583" spans="1:7" x14ac:dyDescent="0.25">
      <c r="A23583" s="108" t="str">
        <f t="shared" si="368"/>
        <v>RS_2001_1A3(FS)_NH3</v>
      </c>
      <c r="B23583" s="113" t="s">
        <v>172</v>
      </c>
      <c r="C23583" s="113">
        <v>2001</v>
      </c>
      <c r="D23583" s="113" t="s">
        <v>132</v>
      </c>
      <c r="E23583" s="113" t="s">
        <v>124</v>
      </c>
      <c r="F23583" s="113" t="s">
        <v>200</v>
      </c>
      <c r="G23583" s="113">
        <v>0.14560000000000001</v>
      </c>
    </row>
    <row r="23584" spans="1:7" x14ac:dyDescent="0.25">
      <c r="A23584" s="108" t="str">
        <f t="shared" si="368"/>
        <v>RS_2001_1A3(FS)_PM2.5</v>
      </c>
      <c r="B23584" s="113" t="s">
        <v>172</v>
      </c>
      <c r="C23584" s="113">
        <v>2001</v>
      </c>
      <c r="D23584" s="113" t="s">
        <v>132</v>
      </c>
      <c r="E23584" s="113" t="s">
        <v>203</v>
      </c>
      <c r="F23584" s="113" t="s">
        <v>200</v>
      </c>
      <c r="G23584" s="113">
        <v>1.9926993436339999</v>
      </c>
    </row>
    <row r="23585" spans="1:7" x14ac:dyDescent="0.25">
      <c r="A23585" s="108" t="str">
        <f t="shared" si="368"/>
        <v>RS_2001_3D_NOx</v>
      </c>
      <c r="B23585" s="113" t="s">
        <v>172</v>
      </c>
      <c r="C23585" s="113">
        <v>2001</v>
      </c>
      <c r="D23585" s="113" t="s">
        <v>206</v>
      </c>
      <c r="E23585" s="113" t="s">
        <v>199</v>
      </c>
      <c r="F23585" s="113" t="s">
        <v>200</v>
      </c>
      <c r="G23585" s="113">
        <v>3.0853199999999998</v>
      </c>
    </row>
    <row r="23586" spans="1:7" x14ac:dyDescent="0.25">
      <c r="A23586" s="108" t="str">
        <f t="shared" si="368"/>
        <v>RS_2002_NATIONAL TOTAL_NOx</v>
      </c>
      <c r="B23586" s="113" t="s">
        <v>172</v>
      </c>
      <c r="C23586" s="113">
        <v>2002</v>
      </c>
      <c r="D23586" s="113" t="s">
        <v>122</v>
      </c>
      <c r="E23586" s="113" t="s">
        <v>199</v>
      </c>
      <c r="F23586" s="113" t="s">
        <v>200</v>
      </c>
      <c r="G23586" s="113">
        <v>161.651025762855</v>
      </c>
    </row>
    <row r="23587" spans="1:7" x14ac:dyDescent="0.25">
      <c r="A23587" s="108" t="str">
        <f t="shared" si="368"/>
        <v>RS_2002_NATIONAL TOTAL_NMVOC</v>
      </c>
      <c r="B23587" s="113" t="s">
        <v>172</v>
      </c>
      <c r="C23587" s="113">
        <v>2002</v>
      </c>
      <c r="D23587" s="113" t="s">
        <v>122</v>
      </c>
      <c r="E23587" s="113" t="s">
        <v>123</v>
      </c>
      <c r="F23587" s="113" t="s">
        <v>200</v>
      </c>
      <c r="G23587" s="113">
        <v>147.36521698197799</v>
      </c>
    </row>
    <row r="23588" spans="1:7" x14ac:dyDescent="0.25">
      <c r="A23588" s="108" t="str">
        <f t="shared" si="368"/>
        <v>RS_2002_NATIONAL TOTAL_SOx</v>
      </c>
      <c r="B23588" s="113" t="s">
        <v>172</v>
      </c>
      <c r="C23588" s="113">
        <v>2002</v>
      </c>
      <c r="D23588" s="113" t="s">
        <v>122</v>
      </c>
      <c r="E23588" s="113" t="s">
        <v>201</v>
      </c>
      <c r="F23588" s="113" t="s">
        <v>200</v>
      </c>
      <c r="G23588" s="113">
        <v>483.57075276708701</v>
      </c>
    </row>
    <row r="23589" spans="1:7" x14ac:dyDescent="0.25">
      <c r="A23589" s="108" t="str">
        <f t="shared" si="368"/>
        <v>RS_2002_NATIONAL TOTAL_NH3</v>
      </c>
      <c r="B23589" s="113" t="s">
        <v>172</v>
      </c>
      <c r="C23589" s="113">
        <v>2002</v>
      </c>
      <c r="D23589" s="113" t="s">
        <v>122</v>
      </c>
      <c r="E23589" s="113" t="s">
        <v>124</v>
      </c>
      <c r="F23589" s="113" t="s">
        <v>200</v>
      </c>
      <c r="G23589" s="113">
        <v>106.253465750722</v>
      </c>
    </row>
    <row r="23590" spans="1:7" x14ac:dyDescent="0.25">
      <c r="A23590" s="108" t="str">
        <f t="shared" si="368"/>
        <v>RS_2002_NATIONAL TOTAL_PM2.5</v>
      </c>
      <c r="B23590" s="113" t="s">
        <v>172</v>
      </c>
      <c r="C23590" s="113">
        <v>2002</v>
      </c>
      <c r="D23590" s="113" t="s">
        <v>122</v>
      </c>
      <c r="E23590" s="113" t="s">
        <v>203</v>
      </c>
      <c r="F23590" s="113" t="s">
        <v>200</v>
      </c>
      <c r="G23590" s="113">
        <v>41.0300102182442</v>
      </c>
    </row>
    <row r="23591" spans="1:7" x14ac:dyDescent="0.25">
      <c r="A23591" s="108" t="str">
        <f t="shared" si="368"/>
        <v>RS_2002_NATIONAL TOTAL_Pb</v>
      </c>
      <c r="B23591" s="113" t="s">
        <v>172</v>
      </c>
      <c r="C23591" s="113">
        <v>2002</v>
      </c>
      <c r="D23591" s="113" t="s">
        <v>122</v>
      </c>
      <c r="E23591" s="113" t="s">
        <v>125</v>
      </c>
      <c r="F23591" s="113" t="s">
        <v>200</v>
      </c>
      <c r="G23591" s="113">
        <v>0.191476367031023</v>
      </c>
    </row>
    <row r="23592" spans="1:7" x14ac:dyDescent="0.25">
      <c r="A23592" s="108" t="str">
        <f t="shared" si="368"/>
        <v>RS_2002_NATIONAL TOTAL_Cd</v>
      </c>
      <c r="B23592" s="113" t="s">
        <v>172</v>
      </c>
      <c r="C23592" s="113">
        <v>2002</v>
      </c>
      <c r="D23592" s="113" t="s">
        <v>122</v>
      </c>
      <c r="E23592" s="113" t="s">
        <v>126</v>
      </c>
      <c r="F23592" s="113" t="s">
        <v>200</v>
      </c>
      <c r="G23592" s="113">
        <v>1.86324221391614E-3</v>
      </c>
    </row>
    <row r="23593" spans="1:7" x14ac:dyDescent="0.25">
      <c r="A23593" s="108" t="str">
        <f t="shared" si="368"/>
        <v>RS_2002_NATIONAL TOTAL_Hg</v>
      </c>
      <c r="B23593" s="113" t="s">
        <v>172</v>
      </c>
      <c r="C23593" s="113">
        <v>2002</v>
      </c>
      <c r="D23593" s="113" t="s">
        <v>122</v>
      </c>
      <c r="E23593" s="113" t="s">
        <v>127</v>
      </c>
      <c r="F23593" s="113" t="s">
        <v>200</v>
      </c>
      <c r="G23593" s="113">
        <v>2.2493779295512301E-3</v>
      </c>
    </row>
    <row r="23594" spans="1:7" x14ac:dyDescent="0.25">
      <c r="A23594" s="108" t="str">
        <f t="shared" si="368"/>
        <v>RS_2002_NATIONAL TOTAL_DIOX</v>
      </c>
      <c r="B23594" s="113" t="s">
        <v>172</v>
      </c>
      <c r="C23594" s="113">
        <v>2002</v>
      </c>
      <c r="D23594" s="113" t="s">
        <v>122</v>
      </c>
      <c r="E23594" s="113" t="s">
        <v>128</v>
      </c>
      <c r="F23594" s="113" t="s">
        <v>200</v>
      </c>
      <c r="G23594" s="150">
        <v>5.5066621982725701E-8</v>
      </c>
    </row>
    <row r="23595" spans="1:7" x14ac:dyDescent="0.25">
      <c r="A23595" s="108" t="str">
        <f t="shared" si="368"/>
        <v>RS_2002_NATIONAL TOTAL_PAH</v>
      </c>
      <c r="B23595" s="113" t="s">
        <v>172</v>
      </c>
      <c r="C23595" s="113">
        <v>2002</v>
      </c>
      <c r="D23595" s="113" t="s">
        <v>122</v>
      </c>
      <c r="E23595" s="113" t="s">
        <v>129</v>
      </c>
      <c r="F23595" s="113" t="s">
        <v>200</v>
      </c>
      <c r="G23595" s="113">
        <v>3.1207574413433699E-2</v>
      </c>
    </row>
    <row r="23596" spans="1:7" x14ac:dyDescent="0.25">
      <c r="A23596" s="108" t="str">
        <f t="shared" si="368"/>
        <v>RS_2002_NATIONAL TOTAL_HCB</v>
      </c>
      <c r="B23596" s="113" t="s">
        <v>172</v>
      </c>
      <c r="C23596" s="113">
        <v>2002</v>
      </c>
      <c r="D23596" s="113" t="s">
        <v>122</v>
      </c>
      <c r="E23596" s="113" t="s">
        <v>130</v>
      </c>
      <c r="F23596" s="113" t="s">
        <v>200</v>
      </c>
      <c r="G23596" s="150">
        <v>2.3759645675422702E-6</v>
      </c>
    </row>
    <row r="23597" spans="1:7" x14ac:dyDescent="0.25">
      <c r="A23597" s="108" t="str">
        <f t="shared" si="368"/>
        <v>RS_2002_NATIONAL TOTAL_PCB</v>
      </c>
      <c r="B23597" s="113" t="s">
        <v>172</v>
      </c>
      <c r="C23597" s="113">
        <v>2002</v>
      </c>
      <c r="D23597" s="113" t="s">
        <v>122</v>
      </c>
      <c r="E23597" s="113" t="s">
        <v>259</v>
      </c>
      <c r="F23597" s="113" t="s">
        <v>200</v>
      </c>
      <c r="G23597" s="113">
        <v>7.86820421320809E-4</v>
      </c>
    </row>
    <row r="23598" spans="1:7" x14ac:dyDescent="0.25">
      <c r="A23598" s="108" t="str">
        <f t="shared" si="368"/>
        <v>RS_2002_1A3(FS)_NOx</v>
      </c>
      <c r="B23598" s="113" t="s">
        <v>172</v>
      </c>
      <c r="C23598" s="113">
        <v>2002</v>
      </c>
      <c r="D23598" s="113" t="s">
        <v>132</v>
      </c>
      <c r="E23598" s="113" t="s">
        <v>199</v>
      </c>
      <c r="F23598" s="113" t="s">
        <v>200</v>
      </c>
      <c r="G23598" s="113">
        <v>44.811599999999999</v>
      </c>
    </row>
    <row r="23599" spans="1:7" x14ac:dyDescent="0.25">
      <c r="A23599" s="108" t="str">
        <f t="shared" si="368"/>
        <v>RS_2002_1A3(FS)_NMVOC</v>
      </c>
      <c r="B23599" s="113" t="s">
        <v>172</v>
      </c>
      <c r="C23599" s="113">
        <v>2002</v>
      </c>
      <c r="D23599" s="113" t="s">
        <v>132</v>
      </c>
      <c r="E23599" s="113" t="s">
        <v>123</v>
      </c>
      <c r="F23599" s="113" t="s">
        <v>200</v>
      </c>
      <c r="G23599" s="113">
        <v>33.258853528000003</v>
      </c>
    </row>
    <row r="23600" spans="1:7" x14ac:dyDescent="0.25">
      <c r="A23600" s="108" t="str">
        <f t="shared" si="368"/>
        <v>RS_2002_1A3(FS)_SOx</v>
      </c>
      <c r="B23600" s="113" t="s">
        <v>172</v>
      </c>
      <c r="C23600" s="113">
        <v>2002</v>
      </c>
      <c r="D23600" s="113" t="s">
        <v>132</v>
      </c>
      <c r="E23600" s="113" t="s">
        <v>201</v>
      </c>
      <c r="F23600" s="113" t="s">
        <v>200</v>
      </c>
      <c r="G23600" s="113">
        <v>1.6951000000000001</v>
      </c>
    </row>
    <row r="23601" spans="1:7" x14ac:dyDescent="0.25">
      <c r="A23601" s="108" t="str">
        <f t="shared" si="368"/>
        <v>RS_2002_1A3(FS)_NH3</v>
      </c>
      <c r="B23601" s="113" t="s">
        <v>172</v>
      </c>
      <c r="C23601" s="113">
        <v>2002</v>
      </c>
      <c r="D23601" s="113" t="s">
        <v>132</v>
      </c>
      <c r="E23601" s="113" t="s">
        <v>124</v>
      </c>
      <c r="F23601" s="113" t="s">
        <v>200</v>
      </c>
      <c r="G23601" s="113">
        <v>0.17780000000000001</v>
      </c>
    </row>
    <row r="23602" spans="1:7" x14ac:dyDescent="0.25">
      <c r="A23602" s="108" t="str">
        <f t="shared" si="368"/>
        <v>RS_2002_1A3(FS)_PM2.5</v>
      </c>
      <c r="B23602" s="113" t="s">
        <v>172</v>
      </c>
      <c r="C23602" s="113">
        <v>2002</v>
      </c>
      <c r="D23602" s="113" t="s">
        <v>132</v>
      </c>
      <c r="E23602" s="113" t="s">
        <v>203</v>
      </c>
      <c r="F23602" s="113" t="s">
        <v>200</v>
      </c>
      <c r="G23602" s="113">
        <v>1.9474214911451999</v>
      </c>
    </row>
    <row r="23603" spans="1:7" x14ac:dyDescent="0.25">
      <c r="A23603" s="108" t="str">
        <f t="shared" si="368"/>
        <v>RS_2002_3D_NOx</v>
      </c>
      <c r="B23603" s="113" t="s">
        <v>172</v>
      </c>
      <c r="C23603" s="113">
        <v>2002</v>
      </c>
      <c r="D23603" s="113" t="s">
        <v>206</v>
      </c>
      <c r="E23603" s="113" t="s">
        <v>199</v>
      </c>
      <c r="F23603" s="113" t="s">
        <v>200</v>
      </c>
      <c r="G23603" s="113">
        <v>6.9277447199999997</v>
      </c>
    </row>
    <row r="23604" spans="1:7" x14ac:dyDescent="0.25">
      <c r="A23604" s="108" t="str">
        <f t="shared" si="368"/>
        <v>RS_2003_NATIONAL TOTAL_NOx</v>
      </c>
      <c r="B23604" s="113" t="s">
        <v>172</v>
      </c>
      <c r="C23604" s="113">
        <v>2003</v>
      </c>
      <c r="D23604" s="113" t="s">
        <v>122</v>
      </c>
      <c r="E23604" s="113" t="s">
        <v>199</v>
      </c>
      <c r="F23604" s="113" t="s">
        <v>200</v>
      </c>
      <c r="G23604" s="113">
        <v>164.842468238218</v>
      </c>
    </row>
    <row r="23605" spans="1:7" x14ac:dyDescent="0.25">
      <c r="A23605" s="108" t="str">
        <f t="shared" si="368"/>
        <v>RS_2003_NATIONAL TOTAL_NMVOC</v>
      </c>
      <c r="B23605" s="113" t="s">
        <v>172</v>
      </c>
      <c r="C23605" s="113">
        <v>2003</v>
      </c>
      <c r="D23605" s="113" t="s">
        <v>122</v>
      </c>
      <c r="E23605" s="113" t="s">
        <v>123</v>
      </c>
      <c r="F23605" s="113" t="s">
        <v>200</v>
      </c>
      <c r="G23605" s="113">
        <v>150.883047153739</v>
      </c>
    </row>
    <row r="23606" spans="1:7" x14ac:dyDescent="0.25">
      <c r="A23606" s="108" t="str">
        <f t="shared" si="368"/>
        <v>RS_2003_NATIONAL TOTAL_SOx</v>
      </c>
      <c r="B23606" s="113" t="s">
        <v>172</v>
      </c>
      <c r="C23606" s="113">
        <v>2003</v>
      </c>
      <c r="D23606" s="113" t="s">
        <v>122</v>
      </c>
      <c r="E23606" s="113" t="s">
        <v>201</v>
      </c>
      <c r="F23606" s="113" t="s">
        <v>200</v>
      </c>
      <c r="G23606" s="113">
        <v>508.29746388175499</v>
      </c>
    </row>
    <row r="23607" spans="1:7" x14ac:dyDescent="0.25">
      <c r="A23607" s="108" t="str">
        <f t="shared" si="368"/>
        <v>RS_2003_NATIONAL TOTAL_NH3</v>
      </c>
      <c r="B23607" s="113" t="s">
        <v>172</v>
      </c>
      <c r="C23607" s="113">
        <v>2003</v>
      </c>
      <c r="D23607" s="113" t="s">
        <v>122</v>
      </c>
      <c r="E23607" s="113" t="s">
        <v>124</v>
      </c>
      <c r="F23607" s="113" t="s">
        <v>200</v>
      </c>
      <c r="G23607" s="113">
        <v>103.321764563172</v>
      </c>
    </row>
    <row r="23608" spans="1:7" x14ac:dyDescent="0.25">
      <c r="A23608" s="108" t="str">
        <f t="shared" si="368"/>
        <v>RS_2003_NATIONAL TOTAL_PM2.5</v>
      </c>
      <c r="B23608" s="113" t="s">
        <v>172</v>
      </c>
      <c r="C23608" s="113">
        <v>2003</v>
      </c>
      <c r="D23608" s="113" t="s">
        <v>122</v>
      </c>
      <c r="E23608" s="113" t="s">
        <v>203</v>
      </c>
      <c r="F23608" s="113" t="s">
        <v>200</v>
      </c>
      <c r="G23608" s="113">
        <v>41.793821274668602</v>
      </c>
    </row>
    <row r="23609" spans="1:7" x14ac:dyDescent="0.25">
      <c r="A23609" s="108" t="str">
        <f t="shared" si="368"/>
        <v>RS_2003_NATIONAL TOTAL_Pb</v>
      </c>
      <c r="B23609" s="113" t="s">
        <v>172</v>
      </c>
      <c r="C23609" s="113">
        <v>2003</v>
      </c>
      <c r="D23609" s="113" t="s">
        <v>122</v>
      </c>
      <c r="E23609" s="113" t="s">
        <v>125</v>
      </c>
      <c r="F23609" s="113" t="s">
        <v>200</v>
      </c>
      <c r="G23609" s="113">
        <v>0.235700112422422</v>
      </c>
    </row>
    <row r="23610" spans="1:7" x14ac:dyDescent="0.25">
      <c r="A23610" s="108" t="str">
        <f t="shared" si="368"/>
        <v>RS_2003_NATIONAL TOTAL_Cd</v>
      </c>
      <c r="B23610" s="113" t="s">
        <v>172</v>
      </c>
      <c r="C23610" s="113">
        <v>2003</v>
      </c>
      <c r="D23610" s="113" t="s">
        <v>122</v>
      </c>
      <c r="E23610" s="113" t="s">
        <v>126</v>
      </c>
      <c r="F23610" s="113" t="s">
        <v>200</v>
      </c>
      <c r="G23610" s="113">
        <v>1.5889346614520699E-3</v>
      </c>
    </row>
    <row r="23611" spans="1:7" x14ac:dyDescent="0.25">
      <c r="A23611" s="108" t="str">
        <f t="shared" si="368"/>
        <v>RS_2003_NATIONAL TOTAL_Hg</v>
      </c>
      <c r="B23611" s="113" t="s">
        <v>172</v>
      </c>
      <c r="C23611" s="113">
        <v>2003</v>
      </c>
      <c r="D23611" s="113" t="s">
        <v>122</v>
      </c>
      <c r="E23611" s="113" t="s">
        <v>127</v>
      </c>
      <c r="F23611" s="113" t="s">
        <v>200</v>
      </c>
      <c r="G23611" s="113">
        <v>2.34949491840116E-3</v>
      </c>
    </row>
    <row r="23612" spans="1:7" x14ac:dyDescent="0.25">
      <c r="A23612" s="108" t="str">
        <f t="shared" si="368"/>
        <v>RS_2003_NATIONAL TOTAL_DIOX</v>
      </c>
      <c r="B23612" s="113" t="s">
        <v>172</v>
      </c>
      <c r="C23612" s="113">
        <v>2003</v>
      </c>
      <c r="D23612" s="113" t="s">
        <v>122</v>
      </c>
      <c r="E23612" s="113" t="s">
        <v>128</v>
      </c>
      <c r="F23612" s="113" t="s">
        <v>200</v>
      </c>
      <c r="G23612" s="150">
        <v>5.6894418570082099E-8</v>
      </c>
    </row>
    <row r="23613" spans="1:7" x14ac:dyDescent="0.25">
      <c r="A23613" s="108" t="str">
        <f t="shared" si="368"/>
        <v>RS_2003_NATIONAL TOTAL_PAH</v>
      </c>
      <c r="B23613" s="113" t="s">
        <v>172</v>
      </c>
      <c r="C23613" s="113">
        <v>2003</v>
      </c>
      <c r="D23613" s="113" t="s">
        <v>122</v>
      </c>
      <c r="E23613" s="113" t="s">
        <v>129</v>
      </c>
      <c r="F23613" s="113" t="s">
        <v>200</v>
      </c>
      <c r="G23613" s="113">
        <v>3.2817027484514399E-2</v>
      </c>
    </row>
    <row r="23614" spans="1:7" x14ac:dyDescent="0.25">
      <c r="A23614" s="108" t="str">
        <f t="shared" si="368"/>
        <v>RS_2003_NATIONAL TOTAL_HCB</v>
      </c>
      <c r="B23614" s="113" t="s">
        <v>172</v>
      </c>
      <c r="C23614" s="113">
        <v>2003</v>
      </c>
      <c r="D23614" s="113" t="s">
        <v>122</v>
      </c>
      <c r="E23614" s="113" t="s">
        <v>130</v>
      </c>
      <c r="F23614" s="113" t="s">
        <v>200</v>
      </c>
      <c r="G23614" s="150">
        <v>2.4792390478982299E-6</v>
      </c>
    </row>
    <row r="23615" spans="1:7" x14ac:dyDescent="0.25">
      <c r="A23615" s="108" t="str">
        <f t="shared" si="368"/>
        <v>RS_2003_NATIONAL TOTAL_PCB</v>
      </c>
      <c r="B23615" s="113" t="s">
        <v>172</v>
      </c>
      <c r="C23615" s="113">
        <v>2003</v>
      </c>
      <c r="D23615" s="113" t="s">
        <v>122</v>
      </c>
      <c r="E23615" s="113" t="s">
        <v>259</v>
      </c>
      <c r="F23615" s="113" t="s">
        <v>200</v>
      </c>
      <c r="G23615" s="113">
        <v>7.83979070275353E-4</v>
      </c>
    </row>
    <row r="23616" spans="1:7" x14ac:dyDescent="0.25">
      <c r="A23616" s="108" t="str">
        <f t="shared" si="368"/>
        <v>RS_2003_1A3(FS)_NOx</v>
      </c>
      <c r="B23616" s="113" t="s">
        <v>172</v>
      </c>
      <c r="C23616" s="113">
        <v>2003</v>
      </c>
      <c r="D23616" s="113" t="s">
        <v>132</v>
      </c>
      <c r="E23616" s="113" t="s">
        <v>199</v>
      </c>
      <c r="F23616" s="113" t="s">
        <v>200</v>
      </c>
      <c r="G23616" s="113">
        <v>45.491</v>
      </c>
    </row>
    <row r="23617" spans="1:7" x14ac:dyDescent="0.25">
      <c r="A23617" s="108" t="str">
        <f t="shared" si="368"/>
        <v>RS_2003_1A3(FS)_NMVOC</v>
      </c>
      <c r="B23617" s="113" t="s">
        <v>172</v>
      </c>
      <c r="C23617" s="113">
        <v>2003</v>
      </c>
      <c r="D23617" s="113" t="s">
        <v>132</v>
      </c>
      <c r="E23617" s="113" t="s">
        <v>123</v>
      </c>
      <c r="F23617" s="113" t="s">
        <v>200</v>
      </c>
      <c r="G23617" s="113">
        <v>35.106239817000002</v>
      </c>
    </row>
    <row r="23618" spans="1:7" x14ac:dyDescent="0.25">
      <c r="A23618" s="108" t="str">
        <f t="shared" ref="A23618:A23681" si="369">CONCATENATE(B23618,"_",C23618,"_",D23618,"_",E23618)</f>
        <v>RS_2003_1A3(FS)_SOx</v>
      </c>
      <c r="B23618" s="113" t="s">
        <v>172</v>
      </c>
      <c r="C23618" s="113">
        <v>2003</v>
      </c>
      <c r="D23618" s="113" t="s">
        <v>132</v>
      </c>
      <c r="E23618" s="113" t="s">
        <v>201</v>
      </c>
      <c r="F23618" s="113" t="s">
        <v>200</v>
      </c>
      <c r="G23618" s="113">
        <v>1.7267999999999999</v>
      </c>
    </row>
    <row r="23619" spans="1:7" x14ac:dyDescent="0.25">
      <c r="A23619" s="108" t="str">
        <f t="shared" si="369"/>
        <v>RS_2003_1A3(FS)_NH3</v>
      </c>
      <c r="B23619" s="113" t="s">
        <v>172</v>
      </c>
      <c r="C23619" s="113">
        <v>2003</v>
      </c>
      <c r="D23619" s="113" t="s">
        <v>132</v>
      </c>
      <c r="E23619" s="113" t="s">
        <v>124</v>
      </c>
      <c r="F23619" s="113" t="s">
        <v>200</v>
      </c>
      <c r="G23619" s="113">
        <v>0.20430000000000001</v>
      </c>
    </row>
    <row r="23620" spans="1:7" x14ac:dyDescent="0.25">
      <c r="A23620" s="108" t="str">
        <f t="shared" si="369"/>
        <v>RS_2003_1A3(FS)_PM2.5</v>
      </c>
      <c r="B23620" s="113" t="s">
        <v>172</v>
      </c>
      <c r="C23620" s="113">
        <v>2003</v>
      </c>
      <c r="D23620" s="113" t="s">
        <v>132</v>
      </c>
      <c r="E23620" s="113" t="s">
        <v>203</v>
      </c>
      <c r="F23620" s="113" t="s">
        <v>200</v>
      </c>
      <c r="G23620" s="113">
        <v>1.9834500859979001</v>
      </c>
    </row>
    <row r="23621" spans="1:7" x14ac:dyDescent="0.25">
      <c r="A23621" s="108" t="str">
        <f t="shared" si="369"/>
        <v>RS_2003_3D_NOx</v>
      </c>
      <c r="B23621" s="113" t="s">
        <v>172</v>
      </c>
      <c r="C23621" s="113">
        <v>2003</v>
      </c>
      <c r="D23621" s="113" t="s">
        <v>206</v>
      </c>
      <c r="E23621" s="113" t="s">
        <v>199</v>
      </c>
      <c r="F23621" s="113" t="s">
        <v>200</v>
      </c>
      <c r="G23621" s="113">
        <v>5.2982790399999997</v>
      </c>
    </row>
    <row r="23622" spans="1:7" x14ac:dyDescent="0.25">
      <c r="A23622" s="108" t="str">
        <f t="shared" si="369"/>
        <v>RS_2004_NATIONAL TOTAL_NOx</v>
      </c>
      <c r="B23622" s="113" t="s">
        <v>172</v>
      </c>
      <c r="C23622" s="113">
        <v>2004</v>
      </c>
      <c r="D23622" s="113" t="s">
        <v>122</v>
      </c>
      <c r="E23622" s="113" t="s">
        <v>199</v>
      </c>
      <c r="F23622" s="113" t="s">
        <v>200</v>
      </c>
      <c r="G23622" s="113">
        <v>179.74222411840699</v>
      </c>
    </row>
    <row r="23623" spans="1:7" x14ac:dyDescent="0.25">
      <c r="A23623" s="108" t="str">
        <f t="shared" si="369"/>
        <v>RS_2004_NATIONAL TOTAL_NMVOC</v>
      </c>
      <c r="B23623" s="113" t="s">
        <v>172</v>
      </c>
      <c r="C23623" s="113">
        <v>2004</v>
      </c>
      <c r="D23623" s="113" t="s">
        <v>122</v>
      </c>
      <c r="E23623" s="113" t="s">
        <v>123</v>
      </c>
      <c r="F23623" s="113" t="s">
        <v>200</v>
      </c>
      <c r="G23623" s="113">
        <v>153.16926456771401</v>
      </c>
    </row>
    <row r="23624" spans="1:7" x14ac:dyDescent="0.25">
      <c r="A23624" s="108" t="str">
        <f t="shared" si="369"/>
        <v>RS_2004_NATIONAL TOTAL_SOx</v>
      </c>
      <c r="B23624" s="113" t="s">
        <v>172</v>
      </c>
      <c r="C23624" s="113">
        <v>2004</v>
      </c>
      <c r="D23624" s="113" t="s">
        <v>122</v>
      </c>
      <c r="E23624" s="113" t="s">
        <v>201</v>
      </c>
      <c r="F23624" s="113" t="s">
        <v>200</v>
      </c>
      <c r="G23624" s="113">
        <v>517.90881847487105</v>
      </c>
    </row>
    <row r="23625" spans="1:7" x14ac:dyDescent="0.25">
      <c r="A23625" s="108" t="str">
        <f t="shared" si="369"/>
        <v>RS_2004_NATIONAL TOTAL_NH3</v>
      </c>
      <c r="B23625" s="113" t="s">
        <v>172</v>
      </c>
      <c r="C23625" s="113">
        <v>2004</v>
      </c>
      <c r="D23625" s="113" t="s">
        <v>122</v>
      </c>
      <c r="E23625" s="113" t="s">
        <v>124</v>
      </c>
      <c r="F23625" s="113" t="s">
        <v>200</v>
      </c>
      <c r="G23625" s="113">
        <v>109.844112246462</v>
      </c>
    </row>
    <row r="23626" spans="1:7" x14ac:dyDescent="0.25">
      <c r="A23626" s="108" t="str">
        <f t="shared" si="369"/>
        <v>RS_2004_NATIONAL TOTAL_PM2.5</v>
      </c>
      <c r="B23626" s="113" t="s">
        <v>172</v>
      </c>
      <c r="C23626" s="113">
        <v>2004</v>
      </c>
      <c r="D23626" s="113" t="s">
        <v>122</v>
      </c>
      <c r="E23626" s="113" t="s">
        <v>203</v>
      </c>
      <c r="F23626" s="113" t="s">
        <v>200</v>
      </c>
      <c r="G23626" s="113">
        <v>42.305354096803804</v>
      </c>
    </row>
    <row r="23627" spans="1:7" x14ac:dyDescent="0.25">
      <c r="A23627" s="108" t="str">
        <f t="shared" si="369"/>
        <v>RS_2004_NATIONAL TOTAL_Pb</v>
      </c>
      <c r="B23627" s="113" t="s">
        <v>172</v>
      </c>
      <c r="C23627" s="113">
        <v>2004</v>
      </c>
      <c r="D23627" s="113" t="s">
        <v>122</v>
      </c>
      <c r="E23627" s="113" t="s">
        <v>125</v>
      </c>
      <c r="F23627" s="113" t="s">
        <v>200</v>
      </c>
      <c r="G23627" s="113">
        <v>0.24868695578302399</v>
      </c>
    </row>
    <row r="23628" spans="1:7" x14ac:dyDescent="0.25">
      <c r="A23628" s="108" t="str">
        <f t="shared" si="369"/>
        <v>RS_2004_NATIONAL TOTAL_Cd</v>
      </c>
      <c r="B23628" s="113" t="s">
        <v>172</v>
      </c>
      <c r="C23628" s="113">
        <v>2004</v>
      </c>
      <c r="D23628" s="113" t="s">
        <v>122</v>
      </c>
      <c r="E23628" s="113" t="s">
        <v>126</v>
      </c>
      <c r="F23628" s="113" t="s">
        <v>200</v>
      </c>
      <c r="G23628" s="113">
        <v>1.6710624681162E-3</v>
      </c>
    </row>
    <row r="23629" spans="1:7" x14ac:dyDescent="0.25">
      <c r="A23629" s="108" t="str">
        <f t="shared" si="369"/>
        <v>RS_2004_NATIONAL TOTAL_Hg</v>
      </c>
      <c r="B23629" s="113" t="s">
        <v>172</v>
      </c>
      <c r="C23629" s="113">
        <v>2004</v>
      </c>
      <c r="D23629" s="113" t="s">
        <v>122</v>
      </c>
      <c r="E23629" s="113" t="s">
        <v>127</v>
      </c>
      <c r="F23629" s="113" t="s">
        <v>200</v>
      </c>
      <c r="G23629" s="113">
        <v>2.5803550991246901E-3</v>
      </c>
    </row>
    <row r="23630" spans="1:7" x14ac:dyDescent="0.25">
      <c r="A23630" s="108" t="str">
        <f t="shared" si="369"/>
        <v>RS_2004_NATIONAL TOTAL_DIOX</v>
      </c>
      <c r="B23630" s="113" t="s">
        <v>172</v>
      </c>
      <c r="C23630" s="113">
        <v>2004</v>
      </c>
      <c r="D23630" s="113" t="s">
        <v>122</v>
      </c>
      <c r="E23630" s="113" t="s">
        <v>128</v>
      </c>
      <c r="F23630" s="113" t="s">
        <v>200</v>
      </c>
      <c r="G23630" s="150">
        <v>6.5466127919156105E-8</v>
      </c>
    </row>
    <row r="23631" spans="1:7" x14ac:dyDescent="0.25">
      <c r="A23631" s="108" t="str">
        <f t="shared" si="369"/>
        <v>RS_2004_NATIONAL TOTAL_PAH</v>
      </c>
      <c r="B23631" s="113" t="s">
        <v>172</v>
      </c>
      <c r="C23631" s="113">
        <v>2004</v>
      </c>
      <c r="D23631" s="113" t="s">
        <v>122</v>
      </c>
      <c r="E23631" s="113" t="s">
        <v>129</v>
      </c>
      <c r="F23631" s="113" t="s">
        <v>200</v>
      </c>
      <c r="G23631" s="113">
        <v>3.44959961877093E-2</v>
      </c>
    </row>
    <row r="23632" spans="1:7" x14ac:dyDescent="0.25">
      <c r="A23632" s="108" t="str">
        <f t="shared" si="369"/>
        <v>RS_2004_NATIONAL TOTAL_HCB</v>
      </c>
      <c r="B23632" s="113" t="s">
        <v>172</v>
      </c>
      <c r="C23632" s="113">
        <v>2004</v>
      </c>
      <c r="D23632" s="113" t="s">
        <v>122</v>
      </c>
      <c r="E23632" s="113" t="s">
        <v>130</v>
      </c>
      <c r="F23632" s="113" t="s">
        <v>200</v>
      </c>
      <c r="G23632" s="150">
        <v>2.5776258641672999E-6</v>
      </c>
    </row>
    <row r="23633" spans="1:7" x14ac:dyDescent="0.25">
      <c r="A23633" s="108" t="str">
        <f t="shared" si="369"/>
        <v>RS_2004_NATIONAL TOTAL_PCB</v>
      </c>
      <c r="B23633" s="113" t="s">
        <v>172</v>
      </c>
      <c r="C23633" s="113">
        <v>2004</v>
      </c>
      <c r="D23633" s="113" t="s">
        <v>122</v>
      </c>
      <c r="E23633" s="113" t="s">
        <v>259</v>
      </c>
      <c r="F23633" s="113" t="s">
        <v>200</v>
      </c>
      <c r="G23633" s="113">
        <v>7.7567023542726005E-4</v>
      </c>
    </row>
    <row r="23634" spans="1:7" x14ac:dyDescent="0.25">
      <c r="A23634" s="108" t="str">
        <f t="shared" si="369"/>
        <v>RS_2004_1A3(FS)_NOx</v>
      </c>
      <c r="B23634" s="113" t="s">
        <v>172</v>
      </c>
      <c r="C23634" s="113">
        <v>2004</v>
      </c>
      <c r="D23634" s="113" t="s">
        <v>132</v>
      </c>
      <c r="E23634" s="113" t="s">
        <v>199</v>
      </c>
      <c r="F23634" s="113" t="s">
        <v>200</v>
      </c>
      <c r="G23634" s="113">
        <v>45.142299999999999</v>
      </c>
    </row>
    <row r="23635" spans="1:7" x14ac:dyDescent="0.25">
      <c r="A23635" s="108" t="str">
        <f t="shared" si="369"/>
        <v>RS_2004_1A3(FS)_NMVOC</v>
      </c>
      <c r="B23635" s="113" t="s">
        <v>172</v>
      </c>
      <c r="C23635" s="113">
        <v>2004</v>
      </c>
      <c r="D23635" s="113" t="s">
        <v>132</v>
      </c>
      <c r="E23635" s="113" t="s">
        <v>123</v>
      </c>
      <c r="F23635" s="113" t="s">
        <v>200</v>
      </c>
      <c r="G23635" s="113">
        <v>32.638948569999997</v>
      </c>
    </row>
    <row r="23636" spans="1:7" x14ac:dyDescent="0.25">
      <c r="A23636" s="108" t="str">
        <f t="shared" si="369"/>
        <v>RS_2004_1A3(FS)_SOx</v>
      </c>
      <c r="B23636" s="113" t="s">
        <v>172</v>
      </c>
      <c r="C23636" s="113">
        <v>2004</v>
      </c>
      <c r="D23636" s="113" t="s">
        <v>132</v>
      </c>
      <c r="E23636" s="113" t="s">
        <v>201</v>
      </c>
      <c r="F23636" s="113" t="s">
        <v>200</v>
      </c>
      <c r="G23636" s="113">
        <v>1.7252000000000001</v>
      </c>
    </row>
    <row r="23637" spans="1:7" x14ac:dyDescent="0.25">
      <c r="A23637" s="108" t="str">
        <f t="shared" si="369"/>
        <v>RS_2004_1A3(FS)_NH3</v>
      </c>
      <c r="B23637" s="113" t="s">
        <v>172</v>
      </c>
      <c r="C23637" s="113">
        <v>2004</v>
      </c>
      <c r="D23637" s="113" t="s">
        <v>132</v>
      </c>
      <c r="E23637" s="113" t="s">
        <v>124</v>
      </c>
      <c r="F23637" s="113" t="s">
        <v>200</v>
      </c>
      <c r="G23637" s="113">
        <v>0.23350000000000001</v>
      </c>
    </row>
    <row r="23638" spans="1:7" x14ac:dyDescent="0.25">
      <c r="A23638" s="108" t="str">
        <f t="shared" si="369"/>
        <v>RS_2004_1A3(FS)_PM2.5</v>
      </c>
      <c r="B23638" s="113" t="s">
        <v>172</v>
      </c>
      <c r="C23638" s="113">
        <v>2004</v>
      </c>
      <c r="D23638" s="113" t="s">
        <v>132</v>
      </c>
      <c r="E23638" s="113" t="s">
        <v>203</v>
      </c>
      <c r="F23638" s="113" t="s">
        <v>200</v>
      </c>
      <c r="G23638" s="113">
        <v>1.9966489469272</v>
      </c>
    </row>
    <row r="23639" spans="1:7" x14ac:dyDescent="0.25">
      <c r="A23639" s="108" t="str">
        <f t="shared" si="369"/>
        <v>RS_2004_3D_NOx</v>
      </c>
      <c r="B23639" s="113" t="s">
        <v>172</v>
      </c>
      <c r="C23639" s="113">
        <v>2004</v>
      </c>
      <c r="D23639" s="113" t="s">
        <v>206</v>
      </c>
      <c r="E23639" s="113" t="s">
        <v>199</v>
      </c>
      <c r="F23639" s="113" t="s">
        <v>200</v>
      </c>
      <c r="G23639" s="113">
        <v>10.60997776</v>
      </c>
    </row>
    <row r="23640" spans="1:7" x14ac:dyDescent="0.25">
      <c r="A23640" s="108" t="str">
        <f t="shared" si="369"/>
        <v>RS_2005_NATIONAL TOTAL_NOx</v>
      </c>
      <c r="B23640" s="113" t="s">
        <v>172</v>
      </c>
      <c r="C23640" s="113">
        <v>2005</v>
      </c>
      <c r="D23640" s="113" t="s">
        <v>122</v>
      </c>
      <c r="E23640" s="113" t="s">
        <v>199</v>
      </c>
      <c r="F23640" s="113" t="s">
        <v>200</v>
      </c>
      <c r="G23640" s="113">
        <v>165.28025617857901</v>
      </c>
    </row>
    <row r="23641" spans="1:7" x14ac:dyDescent="0.25">
      <c r="A23641" s="108" t="str">
        <f t="shared" si="369"/>
        <v>RS_2005_NATIONAL TOTAL_NMVOC</v>
      </c>
      <c r="B23641" s="113" t="s">
        <v>172</v>
      </c>
      <c r="C23641" s="113">
        <v>2005</v>
      </c>
      <c r="D23641" s="113" t="s">
        <v>122</v>
      </c>
      <c r="E23641" s="113" t="s">
        <v>123</v>
      </c>
      <c r="F23641" s="113" t="s">
        <v>200</v>
      </c>
      <c r="G23641" s="113">
        <v>148.60987513959401</v>
      </c>
    </row>
    <row r="23642" spans="1:7" x14ac:dyDescent="0.25">
      <c r="A23642" s="108" t="str">
        <f t="shared" si="369"/>
        <v>RS_2005_NATIONAL TOTAL_SOx</v>
      </c>
      <c r="B23642" s="113" t="s">
        <v>172</v>
      </c>
      <c r="C23642" s="113">
        <v>2005</v>
      </c>
      <c r="D23642" s="113" t="s">
        <v>122</v>
      </c>
      <c r="E23642" s="113" t="s">
        <v>201</v>
      </c>
      <c r="F23642" s="113" t="s">
        <v>200</v>
      </c>
      <c r="G23642" s="113">
        <v>443.68548272034599</v>
      </c>
    </row>
    <row r="23643" spans="1:7" x14ac:dyDescent="0.25">
      <c r="A23643" s="108" t="str">
        <f t="shared" si="369"/>
        <v>RS_2005_NATIONAL TOTAL_NH3</v>
      </c>
      <c r="B23643" s="113" t="s">
        <v>172</v>
      </c>
      <c r="C23643" s="113">
        <v>2005</v>
      </c>
      <c r="D23643" s="113" t="s">
        <v>122</v>
      </c>
      <c r="E23643" s="113" t="s">
        <v>124</v>
      </c>
      <c r="F23643" s="113" t="s">
        <v>200</v>
      </c>
      <c r="G23643" s="113">
        <v>106.79113076216601</v>
      </c>
    </row>
    <row r="23644" spans="1:7" x14ac:dyDescent="0.25">
      <c r="A23644" s="108" t="str">
        <f t="shared" si="369"/>
        <v>RS_2005_NATIONAL TOTAL_PM2.5</v>
      </c>
      <c r="B23644" s="113" t="s">
        <v>172</v>
      </c>
      <c r="C23644" s="113">
        <v>2005</v>
      </c>
      <c r="D23644" s="113" t="s">
        <v>122</v>
      </c>
      <c r="E23644" s="113" t="s">
        <v>203</v>
      </c>
      <c r="F23644" s="113" t="s">
        <v>200</v>
      </c>
      <c r="G23644" s="113">
        <v>39.710685132081203</v>
      </c>
    </row>
    <row r="23645" spans="1:7" x14ac:dyDescent="0.25">
      <c r="A23645" s="108" t="str">
        <f t="shared" si="369"/>
        <v>RS_2005_NATIONAL TOTAL_Pb</v>
      </c>
      <c r="B23645" s="113" t="s">
        <v>172</v>
      </c>
      <c r="C23645" s="113">
        <v>2005</v>
      </c>
      <c r="D23645" s="113" t="s">
        <v>122</v>
      </c>
      <c r="E23645" s="113" t="s">
        <v>125</v>
      </c>
      <c r="F23645" s="113" t="s">
        <v>200</v>
      </c>
      <c r="G23645" s="113">
        <v>0.23470017499758</v>
      </c>
    </row>
    <row r="23646" spans="1:7" x14ac:dyDescent="0.25">
      <c r="A23646" s="108" t="str">
        <f t="shared" si="369"/>
        <v>RS_2005_NATIONAL TOTAL_Cd</v>
      </c>
      <c r="B23646" s="113" t="s">
        <v>172</v>
      </c>
      <c r="C23646" s="113">
        <v>2005</v>
      </c>
      <c r="D23646" s="113" t="s">
        <v>122</v>
      </c>
      <c r="E23646" s="113" t="s">
        <v>126</v>
      </c>
      <c r="F23646" s="113" t="s">
        <v>200</v>
      </c>
      <c r="G23646" s="113">
        <v>1.8779782958567701E-3</v>
      </c>
    </row>
    <row r="23647" spans="1:7" x14ac:dyDescent="0.25">
      <c r="A23647" s="108" t="str">
        <f t="shared" si="369"/>
        <v>RS_2005_NATIONAL TOTAL_Hg</v>
      </c>
      <c r="B23647" s="113" t="s">
        <v>172</v>
      </c>
      <c r="C23647" s="113">
        <v>2005</v>
      </c>
      <c r="D23647" s="113" t="s">
        <v>122</v>
      </c>
      <c r="E23647" s="113" t="s">
        <v>127</v>
      </c>
      <c r="F23647" s="113" t="s">
        <v>200</v>
      </c>
      <c r="G23647" s="113">
        <v>2.1862012344535499E-3</v>
      </c>
    </row>
    <row r="23648" spans="1:7" x14ac:dyDescent="0.25">
      <c r="A23648" s="108" t="str">
        <f t="shared" si="369"/>
        <v>RS_2005_NATIONAL TOTAL_DIOX</v>
      </c>
      <c r="B23648" s="113" t="s">
        <v>172</v>
      </c>
      <c r="C23648" s="113">
        <v>2005</v>
      </c>
      <c r="D23648" s="113" t="s">
        <v>122</v>
      </c>
      <c r="E23648" s="113" t="s">
        <v>128</v>
      </c>
      <c r="F23648" s="113" t="s">
        <v>200</v>
      </c>
      <c r="G23648" s="150">
        <v>6.0128375611581205E-8</v>
      </c>
    </row>
    <row r="23649" spans="1:7" x14ac:dyDescent="0.25">
      <c r="A23649" s="108" t="str">
        <f t="shared" si="369"/>
        <v>RS_2005_NATIONAL TOTAL_PAH</v>
      </c>
      <c r="B23649" s="113" t="s">
        <v>172</v>
      </c>
      <c r="C23649" s="113">
        <v>2005</v>
      </c>
      <c r="D23649" s="113" t="s">
        <v>122</v>
      </c>
      <c r="E23649" s="113" t="s">
        <v>129</v>
      </c>
      <c r="F23649" s="113" t="s">
        <v>200</v>
      </c>
      <c r="G23649" s="113">
        <v>3.0485538201466201E-2</v>
      </c>
    </row>
    <row r="23650" spans="1:7" x14ac:dyDescent="0.25">
      <c r="A23650" s="108" t="str">
        <f t="shared" si="369"/>
        <v>RS_2005_NATIONAL TOTAL_HCB</v>
      </c>
      <c r="B23650" s="113" t="s">
        <v>172</v>
      </c>
      <c r="C23650" s="113">
        <v>2005</v>
      </c>
      <c r="D23650" s="113" t="s">
        <v>122</v>
      </c>
      <c r="E23650" s="113" t="s">
        <v>130</v>
      </c>
      <c r="F23650" s="113" t="s">
        <v>200</v>
      </c>
      <c r="G23650" s="150">
        <v>2.2317503183264401E-6</v>
      </c>
    </row>
    <row r="23651" spans="1:7" x14ac:dyDescent="0.25">
      <c r="A23651" s="108" t="str">
        <f t="shared" si="369"/>
        <v>RS_2005_NATIONAL TOTAL_PCB</v>
      </c>
      <c r="B23651" s="113" t="s">
        <v>172</v>
      </c>
      <c r="C23651" s="113">
        <v>2005</v>
      </c>
      <c r="D23651" s="113" t="s">
        <v>122</v>
      </c>
      <c r="E23651" s="113" t="s">
        <v>259</v>
      </c>
      <c r="F23651" s="113" t="s">
        <v>200</v>
      </c>
      <c r="G23651" s="113">
        <v>7.7437165353719598E-4</v>
      </c>
    </row>
    <row r="23652" spans="1:7" x14ac:dyDescent="0.25">
      <c r="A23652" s="108" t="str">
        <f t="shared" si="369"/>
        <v>RS_2005_1A3(FS)_NOx</v>
      </c>
      <c r="B23652" s="113" t="s">
        <v>172</v>
      </c>
      <c r="C23652" s="113">
        <v>2005</v>
      </c>
      <c r="D23652" s="113" t="s">
        <v>132</v>
      </c>
      <c r="E23652" s="113" t="s">
        <v>199</v>
      </c>
      <c r="F23652" s="113" t="s">
        <v>200</v>
      </c>
      <c r="G23652" s="113">
        <v>44.841500000000003</v>
      </c>
    </row>
    <row r="23653" spans="1:7" x14ac:dyDescent="0.25">
      <c r="A23653" s="108" t="str">
        <f t="shared" si="369"/>
        <v>RS_2005_1A3(FS)_NMVOC</v>
      </c>
      <c r="B23653" s="113" t="s">
        <v>172</v>
      </c>
      <c r="C23653" s="113">
        <v>2005</v>
      </c>
      <c r="D23653" s="113" t="s">
        <v>132</v>
      </c>
      <c r="E23653" s="113" t="s">
        <v>123</v>
      </c>
      <c r="F23653" s="113" t="s">
        <v>200</v>
      </c>
      <c r="G23653" s="113">
        <v>30.915676305000002</v>
      </c>
    </row>
    <row r="23654" spans="1:7" x14ac:dyDescent="0.25">
      <c r="A23654" s="108" t="str">
        <f t="shared" si="369"/>
        <v>RS_2005_1A3(FS)_SOx</v>
      </c>
      <c r="B23654" s="113" t="s">
        <v>172</v>
      </c>
      <c r="C23654" s="113">
        <v>2005</v>
      </c>
      <c r="D23654" s="113" t="s">
        <v>132</v>
      </c>
      <c r="E23654" s="113" t="s">
        <v>201</v>
      </c>
      <c r="F23654" s="113" t="s">
        <v>200</v>
      </c>
      <c r="G23654" s="113">
        <v>1.6980999999999999</v>
      </c>
    </row>
    <row r="23655" spans="1:7" x14ac:dyDescent="0.25">
      <c r="A23655" s="108" t="str">
        <f t="shared" si="369"/>
        <v>RS_2005_1A3(FS)_NH3</v>
      </c>
      <c r="B23655" s="113" t="s">
        <v>172</v>
      </c>
      <c r="C23655" s="113">
        <v>2005</v>
      </c>
      <c r="D23655" s="113" t="s">
        <v>132</v>
      </c>
      <c r="E23655" s="113" t="s">
        <v>124</v>
      </c>
      <c r="F23655" s="113" t="s">
        <v>200</v>
      </c>
      <c r="G23655" s="113">
        <v>0.24879999999999999</v>
      </c>
    </row>
    <row r="23656" spans="1:7" x14ac:dyDescent="0.25">
      <c r="A23656" s="108" t="str">
        <f t="shared" si="369"/>
        <v>RS_2005_1A3(FS)_PM2.5</v>
      </c>
      <c r="B23656" s="113" t="s">
        <v>172</v>
      </c>
      <c r="C23656" s="113">
        <v>2005</v>
      </c>
      <c r="D23656" s="113" t="s">
        <v>132</v>
      </c>
      <c r="E23656" s="113" t="s">
        <v>203</v>
      </c>
      <c r="F23656" s="113" t="s">
        <v>200</v>
      </c>
      <c r="G23656" s="113">
        <v>2.0109782322502001</v>
      </c>
    </row>
    <row r="23657" spans="1:7" x14ac:dyDescent="0.25">
      <c r="A23657" s="108" t="str">
        <f t="shared" si="369"/>
        <v>RS_2005_3D_NOx</v>
      </c>
      <c r="B23657" s="113" t="s">
        <v>172</v>
      </c>
      <c r="C23657" s="113">
        <v>2005</v>
      </c>
      <c r="D23657" s="113" t="s">
        <v>206</v>
      </c>
      <c r="E23657" s="113" t="s">
        <v>199</v>
      </c>
      <c r="F23657" s="113" t="s">
        <v>200</v>
      </c>
      <c r="G23657" s="113">
        <v>9.8195064799999994</v>
      </c>
    </row>
    <row r="23658" spans="1:7" x14ac:dyDescent="0.25">
      <c r="A23658" s="108" t="str">
        <f t="shared" si="369"/>
        <v>RS_2006_NATIONAL TOTAL_NOx</v>
      </c>
      <c r="B23658" s="113" t="s">
        <v>172</v>
      </c>
      <c r="C23658" s="113">
        <v>2006</v>
      </c>
      <c r="D23658" s="113" t="s">
        <v>122</v>
      </c>
      <c r="E23658" s="113" t="s">
        <v>199</v>
      </c>
      <c r="F23658" s="113" t="s">
        <v>200</v>
      </c>
      <c r="G23658" s="113">
        <v>166.88733342505199</v>
      </c>
    </row>
    <row r="23659" spans="1:7" x14ac:dyDescent="0.25">
      <c r="A23659" s="108" t="str">
        <f t="shared" si="369"/>
        <v>RS_2006_NATIONAL TOTAL_NMVOC</v>
      </c>
      <c r="B23659" s="113" t="s">
        <v>172</v>
      </c>
      <c r="C23659" s="113">
        <v>2006</v>
      </c>
      <c r="D23659" s="113" t="s">
        <v>122</v>
      </c>
      <c r="E23659" s="113" t="s">
        <v>123</v>
      </c>
      <c r="F23659" s="113" t="s">
        <v>200</v>
      </c>
      <c r="G23659" s="113">
        <v>146.082659547698</v>
      </c>
    </row>
    <row r="23660" spans="1:7" x14ac:dyDescent="0.25">
      <c r="A23660" s="108" t="str">
        <f t="shared" si="369"/>
        <v>RS_2006_NATIONAL TOTAL_SOx</v>
      </c>
      <c r="B23660" s="113" t="s">
        <v>172</v>
      </c>
      <c r="C23660" s="113">
        <v>2006</v>
      </c>
      <c r="D23660" s="113" t="s">
        <v>122</v>
      </c>
      <c r="E23660" s="113" t="s">
        <v>201</v>
      </c>
      <c r="F23660" s="113" t="s">
        <v>200</v>
      </c>
      <c r="G23660" s="113">
        <v>459.84700006705401</v>
      </c>
    </row>
    <row r="23661" spans="1:7" x14ac:dyDescent="0.25">
      <c r="A23661" s="108" t="str">
        <f t="shared" si="369"/>
        <v>RS_2006_NATIONAL TOTAL_NH3</v>
      </c>
      <c r="B23661" s="113" t="s">
        <v>172</v>
      </c>
      <c r="C23661" s="113">
        <v>2006</v>
      </c>
      <c r="D23661" s="113" t="s">
        <v>122</v>
      </c>
      <c r="E23661" s="113" t="s">
        <v>124</v>
      </c>
      <c r="F23661" s="113" t="s">
        <v>200</v>
      </c>
      <c r="G23661" s="113">
        <v>104.676953562379</v>
      </c>
    </row>
    <row r="23662" spans="1:7" x14ac:dyDescent="0.25">
      <c r="A23662" s="108" t="str">
        <f t="shared" si="369"/>
        <v>RS_2006_NATIONAL TOTAL_PM2.5</v>
      </c>
      <c r="B23662" s="113" t="s">
        <v>172</v>
      </c>
      <c r="C23662" s="113">
        <v>2006</v>
      </c>
      <c r="D23662" s="113" t="s">
        <v>122</v>
      </c>
      <c r="E23662" s="113" t="s">
        <v>203</v>
      </c>
      <c r="F23662" s="113" t="s">
        <v>200</v>
      </c>
      <c r="G23662" s="113">
        <v>36.7156680029223</v>
      </c>
    </row>
    <row r="23663" spans="1:7" x14ac:dyDescent="0.25">
      <c r="A23663" s="108" t="str">
        <f t="shared" si="369"/>
        <v>RS_2006_NATIONAL TOTAL_Pb</v>
      </c>
      <c r="B23663" s="113" t="s">
        <v>172</v>
      </c>
      <c r="C23663" s="113">
        <v>2006</v>
      </c>
      <c r="D23663" s="113" t="s">
        <v>122</v>
      </c>
      <c r="E23663" s="113" t="s">
        <v>125</v>
      </c>
      <c r="F23663" s="113" t="s">
        <v>200</v>
      </c>
      <c r="G23663" s="113">
        <v>0.22336173908280499</v>
      </c>
    </row>
    <row r="23664" spans="1:7" x14ac:dyDescent="0.25">
      <c r="A23664" s="108" t="str">
        <f t="shared" si="369"/>
        <v>RS_2006_NATIONAL TOTAL_Cd</v>
      </c>
      <c r="B23664" s="113" t="s">
        <v>172</v>
      </c>
      <c r="C23664" s="113">
        <v>2006</v>
      </c>
      <c r="D23664" s="113" t="s">
        <v>122</v>
      </c>
      <c r="E23664" s="113" t="s">
        <v>126</v>
      </c>
      <c r="F23664" s="113" t="s">
        <v>200</v>
      </c>
      <c r="G23664" s="113">
        <v>2.1501275812041802E-3</v>
      </c>
    </row>
    <row r="23665" spans="1:7" x14ac:dyDescent="0.25">
      <c r="A23665" s="108" t="str">
        <f t="shared" si="369"/>
        <v>RS_2006_NATIONAL TOTAL_Hg</v>
      </c>
      <c r="B23665" s="113" t="s">
        <v>172</v>
      </c>
      <c r="C23665" s="113">
        <v>2006</v>
      </c>
      <c r="D23665" s="113" t="s">
        <v>122</v>
      </c>
      <c r="E23665" s="113" t="s">
        <v>127</v>
      </c>
      <c r="F23665" s="113" t="s">
        <v>200</v>
      </c>
      <c r="G23665" s="113">
        <v>2.29499184444831E-3</v>
      </c>
    </row>
    <row r="23666" spans="1:7" x14ac:dyDescent="0.25">
      <c r="A23666" s="108" t="str">
        <f t="shared" si="369"/>
        <v>RS_2006_NATIONAL TOTAL_DIOX</v>
      </c>
      <c r="B23666" s="113" t="s">
        <v>172</v>
      </c>
      <c r="C23666" s="113">
        <v>2006</v>
      </c>
      <c r="D23666" s="113" t="s">
        <v>122</v>
      </c>
      <c r="E23666" s="113" t="s">
        <v>128</v>
      </c>
      <c r="F23666" s="113" t="s">
        <v>200</v>
      </c>
      <c r="G23666" s="150">
        <v>5.6400921310578601E-8</v>
      </c>
    </row>
    <row r="23667" spans="1:7" x14ac:dyDescent="0.25">
      <c r="A23667" s="108" t="str">
        <f t="shared" si="369"/>
        <v>RS_2006_NATIONAL TOTAL_PAH</v>
      </c>
      <c r="B23667" s="113" t="s">
        <v>172</v>
      </c>
      <c r="C23667" s="113">
        <v>2006</v>
      </c>
      <c r="D23667" s="113" t="s">
        <v>122</v>
      </c>
      <c r="E23667" s="113" t="s">
        <v>129</v>
      </c>
      <c r="F23667" s="113" t="s">
        <v>200</v>
      </c>
      <c r="G23667" s="113">
        <v>2.57586037467669E-2</v>
      </c>
    </row>
    <row r="23668" spans="1:7" x14ac:dyDescent="0.25">
      <c r="A23668" s="108" t="str">
        <f t="shared" si="369"/>
        <v>RS_2006_NATIONAL TOTAL_HCB</v>
      </c>
      <c r="B23668" s="113" t="s">
        <v>172</v>
      </c>
      <c r="C23668" s="113">
        <v>2006</v>
      </c>
      <c r="D23668" s="113" t="s">
        <v>122</v>
      </c>
      <c r="E23668" s="113" t="s">
        <v>130</v>
      </c>
      <c r="F23668" s="113" t="s">
        <v>200</v>
      </c>
      <c r="G23668" s="150">
        <v>2.3742358605109401E-6</v>
      </c>
    </row>
    <row r="23669" spans="1:7" x14ac:dyDescent="0.25">
      <c r="A23669" s="108" t="str">
        <f t="shared" si="369"/>
        <v>RS_2006_NATIONAL TOTAL_PCB</v>
      </c>
      <c r="B23669" s="113" t="s">
        <v>172</v>
      </c>
      <c r="C23669" s="113">
        <v>2006</v>
      </c>
      <c r="D23669" s="113" t="s">
        <v>122</v>
      </c>
      <c r="E23669" s="113" t="s">
        <v>259</v>
      </c>
      <c r="F23669" s="113" t="s">
        <v>200</v>
      </c>
      <c r="G23669" s="113">
        <v>7.7886686613856703E-4</v>
      </c>
    </row>
    <row r="23670" spans="1:7" x14ac:dyDescent="0.25">
      <c r="A23670" s="108" t="str">
        <f t="shared" si="369"/>
        <v>RS_2006_1A3(FS)_NOx</v>
      </c>
      <c r="B23670" s="113" t="s">
        <v>172</v>
      </c>
      <c r="C23670" s="113">
        <v>2006</v>
      </c>
      <c r="D23670" s="113" t="s">
        <v>132</v>
      </c>
      <c r="E23670" s="113" t="s">
        <v>199</v>
      </c>
      <c r="F23670" s="113" t="s">
        <v>200</v>
      </c>
      <c r="G23670" s="113">
        <v>43.288200000000003</v>
      </c>
    </row>
    <row r="23671" spans="1:7" x14ac:dyDescent="0.25">
      <c r="A23671" s="108" t="str">
        <f t="shared" si="369"/>
        <v>RS_2006_1A3(FS)_NMVOC</v>
      </c>
      <c r="B23671" s="113" t="s">
        <v>172</v>
      </c>
      <c r="C23671" s="113">
        <v>2006</v>
      </c>
      <c r="D23671" s="113" t="s">
        <v>132</v>
      </c>
      <c r="E23671" s="113" t="s">
        <v>123</v>
      </c>
      <c r="F23671" s="113" t="s">
        <v>200</v>
      </c>
      <c r="G23671" s="113">
        <v>29.101443223499999</v>
      </c>
    </row>
    <row r="23672" spans="1:7" x14ac:dyDescent="0.25">
      <c r="A23672" s="108" t="str">
        <f t="shared" si="369"/>
        <v>RS_2006_1A3(FS)_SOx</v>
      </c>
      <c r="B23672" s="113" t="s">
        <v>172</v>
      </c>
      <c r="C23672" s="113">
        <v>2006</v>
      </c>
      <c r="D23672" s="113" t="s">
        <v>132</v>
      </c>
      <c r="E23672" s="113" t="s">
        <v>201</v>
      </c>
      <c r="F23672" s="113" t="s">
        <v>200</v>
      </c>
      <c r="G23672" s="113">
        <v>1.6459999999999999</v>
      </c>
    </row>
    <row r="23673" spans="1:7" x14ac:dyDescent="0.25">
      <c r="A23673" s="108" t="str">
        <f t="shared" si="369"/>
        <v>RS_2006_1A3(FS)_NH3</v>
      </c>
      <c r="B23673" s="113" t="s">
        <v>172</v>
      </c>
      <c r="C23673" s="113">
        <v>2006</v>
      </c>
      <c r="D23673" s="113" t="s">
        <v>132</v>
      </c>
      <c r="E23673" s="113" t="s">
        <v>124</v>
      </c>
      <c r="F23673" s="113" t="s">
        <v>200</v>
      </c>
      <c r="G23673" s="113">
        <v>0.26750000000000002</v>
      </c>
    </row>
    <row r="23674" spans="1:7" x14ac:dyDescent="0.25">
      <c r="A23674" s="108" t="str">
        <f t="shared" si="369"/>
        <v>RS_2006_1A3(FS)_PM2.5</v>
      </c>
      <c r="B23674" s="113" t="s">
        <v>172</v>
      </c>
      <c r="C23674" s="113">
        <v>2006</v>
      </c>
      <c r="D23674" s="113" t="s">
        <v>132</v>
      </c>
      <c r="E23674" s="113" t="s">
        <v>203</v>
      </c>
      <c r="F23674" s="113" t="s">
        <v>200</v>
      </c>
      <c r="G23674" s="113">
        <v>1.9922902179269999</v>
      </c>
    </row>
    <row r="23675" spans="1:7" x14ac:dyDescent="0.25">
      <c r="A23675" s="108" t="str">
        <f t="shared" si="369"/>
        <v>RS_2006_3D_NOx</v>
      </c>
      <c r="B23675" s="113" t="s">
        <v>172</v>
      </c>
      <c r="C23675" s="113">
        <v>2006</v>
      </c>
      <c r="D23675" s="113" t="s">
        <v>206</v>
      </c>
      <c r="E23675" s="113" t="s">
        <v>199</v>
      </c>
      <c r="F23675" s="113" t="s">
        <v>200</v>
      </c>
      <c r="G23675" s="113">
        <v>9.4829355999999994</v>
      </c>
    </row>
    <row r="23676" spans="1:7" x14ac:dyDescent="0.25">
      <c r="A23676" s="108" t="str">
        <f t="shared" si="369"/>
        <v>RS_2007_NATIONAL TOTAL_NOx</v>
      </c>
      <c r="B23676" s="113" t="s">
        <v>172</v>
      </c>
      <c r="C23676" s="113">
        <v>2007</v>
      </c>
      <c r="D23676" s="113" t="s">
        <v>122</v>
      </c>
      <c r="E23676" s="113" t="s">
        <v>199</v>
      </c>
      <c r="F23676" s="113" t="s">
        <v>200</v>
      </c>
      <c r="G23676" s="113">
        <v>173.40168698378099</v>
      </c>
    </row>
    <row r="23677" spans="1:7" x14ac:dyDescent="0.25">
      <c r="A23677" s="108" t="str">
        <f t="shared" si="369"/>
        <v>RS_2007_NATIONAL TOTAL_NMVOC</v>
      </c>
      <c r="B23677" s="113" t="s">
        <v>172</v>
      </c>
      <c r="C23677" s="113">
        <v>2007</v>
      </c>
      <c r="D23677" s="113" t="s">
        <v>122</v>
      </c>
      <c r="E23677" s="113" t="s">
        <v>123</v>
      </c>
      <c r="F23677" s="113" t="s">
        <v>200</v>
      </c>
      <c r="G23677" s="113">
        <v>149.98109912083399</v>
      </c>
    </row>
    <row r="23678" spans="1:7" x14ac:dyDescent="0.25">
      <c r="A23678" s="108" t="str">
        <f t="shared" si="369"/>
        <v>RS_2007_NATIONAL TOTAL_SOx</v>
      </c>
      <c r="B23678" s="113" t="s">
        <v>172</v>
      </c>
      <c r="C23678" s="113">
        <v>2007</v>
      </c>
      <c r="D23678" s="113" t="s">
        <v>122</v>
      </c>
      <c r="E23678" s="113" t="s">
        <v>201</v>
      </c>
      <c r="F23678" s="113" t="s">
        <v>200</v>
      </c>
      <c r="G23678" s="113">
        <v>468.842035456529</v>
      </c>
    </row>
    <row r="23679" spans="1:7" x14ac:dyDescent="0.25">
      <c r="A23679" s="108" t="str">
        <f t="shared" si="369"/>
        <v>RS_2007_NATIONAL TOTAL_NH3</v>
      </c>
      <c r="B23679" s="113" t="s">
        <v>172</v>
      </c>
      <c r="C23679" s="113">
        <v>2007</v>
      </c>
      <c r="D23679" s="113" t="s">
        <v>122</v>
      </c>
      <c r="E23679" s="113" t="s">
        <v>124</v>
      </c>
      <c r="F23679" s="113" t="s">
        <v>200</v>
      </c>
      <c r="G23679" s="113">
        <v>106.434636839897</v>
      </c>
    </row>
    <row r="23680" spans="1:7" x14ac:dyDescent="0.25">
      <c r="A23680" s="108" t="str">
        <f t="shared" si="369"/>
        <v>RS_2007_NATIONAL TOTAL_PM2.5</v>
      </c>
      <c r="B23680" s="113" t="s">
        <v>172</v>
      </c>
      <c r="C23680" s="113">
        <v>2007</v>
      </c>
      <c r="D23680" s="113" t="s">
        <v>122</v>
      </c>
      <c r="E23680" s="113" t="s">
        <v>203</v>
      </c>
      <c r="F23680" s="113" t="s">
        <v>200</v>
      </c>
      <c r="G23680" s="113">
        <v>40.8788742639642</v>
      </c>
    </row>
    <row r="23681" spans="1:7" x14ac:dyDescent="0.25">
      <c r="A23681" s="108" t="str">
        <f t="shared" si="369"/>
        <v>RS_2007_NATIONAL TOTAL_Pb</v>
      </c>
      <c r="B23681" s="113" t="s">
        <v>172</v>
      </c>
      <c r="C23681" s="113">
        <v>2007</v>
      </c>
      <c r="D23681" s="113" t="s">
        <v>122</v>
      </c>
      <c r="E23681" s="113" t="s">
        <v>125</v>
      </c>
      <c r="F23681" s="113" t="s">
        <v>200</v>
      </c>
      <c r="G23681" s="113">
        <v>0.20957115798759801</v>
      </c>
    </row>
    <row r="23682" spans="1:7" x14ac:dyDescent="0.25">
      <c r="A23682" s="108" t="str">
        <f t="shared" ref="A23682:A23745" si="370">CONCATENATE(B23682,"_",C23682,"_",D23682,"_",E23682)</f>
        <v>RS_2007_NATIONAL TOTAL_Cd</v>
      </c>
      <c r="B23682" s="113" t="s">
        <v>172</v>
      </c>
      <c r="C23682" s="113">
        <v>2007</v>
      </c>
      <c r="D23682" s="113" t="s">
        <v>122</v>
      </c>
      <c r="E23682" s="113" t="s">
        <v>126</v>
      </c>
      <c r="F23682" s="113" t="s">
        <v>200</v>
      </c>
      <c r="G23682" s="113">
        <v>1.9850416069129399E-3</v>
      </c>
    </row>
    <row r="23683" spans="1:7" x14ac:dyDescent="0.25">
      <c r="A23683" s="108" t="str">
        <f t="shared" si="370"/>
        <v>RS_2007_NATIONAL TOTAL_Hg</v>
      </c>
      <c r="B23683" s="113" t="s">
        <v>172</v>
      </c>
      <c r="C23683" s="113">
        <v>2007</v>
      </c>
      <c r="D23683" s="113" t="s">
        <v>122</v>
      </c>
      <c r="E23683" s="113" t="s">
        <v>127</v>
      </c>
      <c r="F23683" s="113" t="s">
        <v>200</v>
      </c>
      <c r="G23683" s="113">
        <v>2.29232755157942E-3</v>
      </c>
    </row>
    <row r="23684" spans="1:7" x14ac:dyDescent="0.25">
      <c r="A23684" s="108" t="str">
        <f t="shared" si="370"/>
        <v>RS_2007_NATIONAL TOTAL_DIOX</v>
      </c>
      <c r="B23684" s="113" t="s">
        <v>172</v>
      </c>
      <c r="C23684" s="113">
        <v>2007</v>
      </c>
      <c r="D23684" s="113" t="s">
        <v>122</v>
      </c>
      <c r="E23684" s="113" t="s">
        <v>128</v>
      </c>
      <c r="F23684" s="113" t="s">
        <v>200</v>
      </c>
      <c r="G23684" s="150">
        <v>6.2136128293510094E-8</v>
      </c>
    </row>
    <row r="23685" spans="1:7" x14ac:dyDescent="0.25">
      <c r="A23685" s="108" t="str">
        <f t="shared" si="370"/>
        <v>RS_2007_NATIONAL TOTAL_PAH</v>
      </c>
      <c r="B23685" s="113" t="s">
        <v>172</v>
      </c>
      <c r="C23685" s="113">
        <v>2007</v>
      </c>
      <c r="D23685" s="113" t="s">
        <v>122</v>
      </c>
      <c r="E23685" s="113" t="s">
        <v>129</v>
      </c>
      <c r="F23685" s="113" t="s">
        <v>200</v>
      </c>
      <c r="G23685" s="113">
        <v>3.2331398755624602E-2</v>
      </c>
    </row>
    <row r="23686" spans="1:7" x14ac:dyDescent="0.25">
      <c r="A23686" s="108" t="str">
        <f t="shared" si="370"/>
        <v>RS_2007_NATIONAL TOTAL_HCB</v>
      </c>
      <c r="B23686" s="113" t="s">
        <v>172</v>
      </c>
      <c r="C23686" s="113">
        <v>2007</v>
      </c>
      <c r="D23686" s="113" t="s">
        <v>122</v>
      </c>
      <c r="E23686" s="113" t="s">
        <v>130</v>
      </c>
      <c r="F23686" s="113" t="s">
        <v>200</v>
      </c>
      <c r="G23686" s="150">
        <v>2.35719526710627E-6</v>
      </c>
    </row>
    <row r="23687" spans="1:7" x14ac:dyDescent="0.25">
      <c r="A23687" s="108" t="str">
        <f t="shared" si="370"/>
        <v>RS_2007_NATIONAL TOTAL_PCB</v>
      </c>
      <c r="B23687" s="113" t="s">
        <v>172</v>
      </c>
      <c r="C23687" s="113">
        <v>2007</v>
      </c>
      <c r="D23687" s="113" t="s">
        <v>122</v>
      </c>
      <c r="E23687" s="113" t="s">
        <v>259</v>
      </c>
      <c r="F23687" s="113" t="s">
        <v>200</v>
      </c>
      <c r="G23687" s="113">
        <v>7.8124497517974398E-4</v>
      </c>
    </row>
    <row r="23688" spans="1:7" x14ac:dyDescent="0.25">
      <c r="A23688" s="108" t="str">
        <f t="shared" si="370"/>
        <v>RS_2007_1A3(FS)_NOx</v>
      </c>
      <c r="B23688" s="113" t="s">
        <v>172</v>
      </c>
      <c r="C23688" s="113">
        <v>2007</v>
      </c>
      <c r="D23688" s="113" t="s">
        <v>132</v>
      </c>
      <c r="E23688" s="113" t="s">
        <v>199</v>
      </c>
      <c r="F23688" s="113" t="s">
        <v>200</v>
      </c>
      <c r="G23688" s="113">
        <v>43.738900000000001</v>
      </c>
    </row>
    <row r="23689" spans="1:7" x14ac:dyDescent="0.25">
      <c r="A23689" s="108" t="str">
        <f t="shared" si="370"/>
        <v>RS_2007_1A3(FS)_NMVOC</v>
      </c>
      <c r="B23689" s="113" t="s">
        <v>172</v>
      </c>
      <c r="C23689" s="113">
        <v>2007</v>
      </c>
      <c r="D23689" s="113" t="s">
        <v>132</v>
      </c>
      <c r="E23689" s="113" t="s">
        <v>123</v>
      </c>
      <c r="F23689" s="113" t="s">
        <v>200</v>
      </c>
      <c r="G23689" s="113">
        <v>28.587512683</v>
      </c>
    </row>
    <row r="23690" spans="1:7" x14ac:dyDescent="0.25">
      <c r="A23690" s="108" t="str">
        <f t="shared" si="370"/>
        <v>RS_2007_1A3(FS)_SOx</v>
      </c>
      <c r="B23690" s="113" t="s">
        <v>172</v>
      </c>
      <c r="C23690" s="113">
        <v>2007</v>
      </c>
      <c r="D23690" s="113" t="s">
        <v>132</v>
      </c>
      <c r="E23690" s="113" t="s">
        <v>201</v>
      </c>
      <c r="F23690" s="113" t="s">
        <v>200</v>
      </c>
      <c r="G23690" s="113">
        <v>1.5892999999999999</v>
      </c>
    </row>
    <row r="23691" spans="1:7" x14ac:dyDescent="0.25">
      <c r="A23691" s="108" t="str">
        <f t="shared" si="370"/>
        <v>RS_2007_1A3(FS)_NH3</v>
      </c>
      <c r="B23691" s="113" t="s">
        <v>172</v>
      </c>
      <c r="C23691" s="113">
        <v>2007</v>
      </c>
      <c r="D23691" s="113" t="s">
        <v>132</v>
      </c>
      <c r="E23691" s="113" t="s">
        <v>124</v>
      </c>
      <c r="F23691" s="113" t="s">
        <v>200</v>
      </c>
      <c r="G23691" s="113">
        <v>0.29409999999999997</v>
      </c>
    </row>
    <row r="23692" spans="1:7" x14ac:dyDescent="0.25">
      <c r="A23692" s="108" t="str">
        <f t="shared" si="370"/>
        <v>RS_2007_1A3(FS)_PM2.5</v>
      </c>
      <c r="B23692" s="113" t="s">
        <v>172</v>
      </c>
      <c r="C23692" s="113">
        <v>2007</v>
      </c>
      <c r="D23692" s="113" t="s">
        <v>132</v>
      </c>
      <c r="E23692" s="113" t="s">
        <v>203</v>
      </c>
      <c r="F23692" s="113" t="s">
        <v>200</v>
      </c>
      <c r="G23692" s="113">
        <v>2.0424530714825999</v>
      </c>
    </row>
    <row r="23693" spans="1:7" x14ac:dyDescent="0.25">
      <c r="A23693" s="108" t="str">
        <f t="shared" si="370"/>
        <v>RS_2007_3D_NOx</v>
      </c>
      <c r="B23693" s="113" t="s">
        <v>172</v>
      </c>
      <c r="C23693" s="113">
        <v>2007</v>
      </c>
      <c r="D23693" s="113" t="s">
        <v>206</v>
      </c>
      <c r="E23693" s="113" t="s">
        <v>199</v>
      </c>
      <c r="F23693" s="113" t="s">
        <v>200</v>
      </c>
      <c r="G23693" s="113">
        <v>11.57814608</v>
      </c>
    </row>
    <row r="23694" spans="1:7" x14ac:dyDescent="0.25">
      <c r="A23694" s="108" t="str">
        <f t="shared" si="370"/>
        <v>RS_2008_NATIONAL TOTAL_NOx</v>
      </c>
      <c r="B23694" s="113" t="s">
        <v>172</v>
      </c>
      <c r="C23694" s="113">
        <v>2008</v>
      </c>
      <c r="D23694" s="113" t="s">
        <v>122</v>
      </c>
      <c r="E23694" s="113" t="s">
        <v>199</v>
      </c>
      <c r="F23694" s="113" t="s">
        <v>200</v>
      </c>
      <c r="G23694" s="113">
        <v>170.55044361755199</v>
      </c>
    </row>
    <row r="23695" spans="1:7" x14ac:dyDescent="0.25">
      <c r="A23695" s="108" t="str">
        <f t="shared" si="370"/>
        <v>RS_2008_NATIONAL TOTAL_NMVOC</v>
      </c>
      <c r="B23695" s="113" t="s">
        <v>172</v>
      </c>
      <c r="C23695" s="113">
        <v>2008</v>
      </c>
      <c r="D23695" s="113" t="s">
        <v>122</v>
      </c>
      <c r="E23695" s="113" t="s">
        <v>123</v>
      </c>
      <c r="F23695" s="113" t="s">
        <v>200</v>
      </c>
      <c r="G23695" s="113">
        <v>144.82744200959499</v>
      </c>
    </row>
    <row r="23696" spans="1:7" x14ac:dyDescent="0.25">
      <c r="A23696" s="108" t="str">
        <f t="shared" si="370"/>
        <v>RS_2008_NATIONAL TOTAL_SOx</v>
      </c>
      <c r="B23696" s="113" t="s">
        <v>172</v>
      </c>
      <c r="C23696" s="113">
        <v>2008</v>
      </c>
      <c r="D23696" s="113" t="s">
        <v>122</v>
      </c>
      <c r="E23696" s="113" t="s">
        <v>201</v>
      </c>
      <c r="F23696" s="113" t="s">
        <v>200</v>
      </c>
      <c r="G23696" s="113">
        <v>479.51486033718197</v>
      </c>
    </row>
    <row r="23697" spans="1:7" x14ac:dyDescent="0.25">
      <c r="A23697" s="108" t="str">
        <f t="shared" si="370"/>
        <v>RS_2008_NATIONAL TOTAL_NH3</v>
      </c>
      <c r="B23697" s="113" t="s">
        <v>172</v>
      </c>
      <c r="C23697" s="113">
        <v>2008</v>
      </c>
      <c r="D23697" s="113" t="s">
        <v>122</v>
      </c>
      <c r="E23697" s="113" t="s">
        <v>124</v>
      </c>
      <c r="F23697" s="113" t="s">
        <v>200</v>
      </c>
      <c r="G23697" s="113">
        <v>96.180868367161395</v>
      </c>
    </row>
    <row r="23698" spans="1:7" x14ac:dyDescent="0.25">
      <c r="A23698" s="108" t="str">
        <f t="shared" si="370"/>
        <v>RS_2008_NATIONAL TOTAL_PM2.5</v>
      </c>
      <c r="B23698" s="113" t="s">
        <v>172</v>
      </c>
      <c r="C23698" s="113">
        <v>2008</v>
      </c>
      <c r="D23698" s="113" t="s">
        <v>122</v>
      </c>
      <c r="E23698" s="113" t="s">
        <v>203</v>
      </c>
      <c r="F23698" s="113" t="s">
        <v>200</v>
      </c>
      <c r="G23698" s="113">
        <v>37.073726141286201</v>
      </c>
    </row>
    <row r="23699" spans="1:7" x14ac:dyDescent="0.25">
      <c r="A23699" s="108" t="str">
        <f t="shared" si="370"/>
        <v>RS_2008_NATIONAL TOTAL_Pb</v>
      </c>
      <c r="B23699" s="113" t="s">
        <v>172</v>
      </c>
      <c r="C23699" s="113">
        <v>2008</v>
      </c>
      <c r="D23699" s="113" t="s">
        <v>122</v>
      </c>
      <c r="E23699" s="113" t="s">
        <v>125</v>
      </c>
      <c r="F23699" s="113" t="s">
        <v>200</v>
      </c>
      <c r="G23699" s="113">
        <v>0.19503096494301</v>
      </c>
    </row>
    <row r="23700" spans="1:7" x14ac:dyDescent="0.25">
      <c r="A23700" s="108" t="str">
        <f t="shared" si="370"/>
        <v>RS_2008_NATIONAL TOTAL_Cd</v>
      </c>
      <c r="B23700" s="113" t="s">
        <v>172</v>
      </c>
      <c r="C23700" s="113">
        <v>2008</v>
      </c>
      <c r="D23700" s="113" t="s">
        <v>122</v>
      </c>
      <c r="E23700" s="113" t="s">
        <v>126</v>
      </c>
      <c r="F23700" s="113" t="s">
        <v>200</v>
      </c>
      <c r="G23700" s="113">
        <v>1.9703664660858E-3</v>
      </c>
    </row>
    <row r="23701" spans="1:7" x14ac:dyDescent="0.25">
      <c r="A23701" s="108" t="str">
        <f t="shared" si="370"/>
        <v>RS_2008_NATIONAL TOTAL_Hg</v>
      </c>
      <c r="B23701" s="113" t="s">
        <v>172</v>
      </c>
      <c r="C23701" s="113">
        <v>2008</v>
      </c>
      <c r="D23701" s="113" t="s">
        <v>122</v>
      </c>
      <c r="E23701" s="113" t="s">
        <v>127</v>
      </c>
      <c r="F23701" s="113" t="s">
        <v>200</v>
      </c>
      <c r="G23701" s="113">
        <v>2.3516424378879999E-3</v>
      </c>
    </row>
    <row r="23702" spans="1:7" x14ac:dyDescent="0.25">
      <c r="A23702" s="108" t="str">
        <f t="shared" si="370"/>
        <v>RS_2008_NATIONAL TOTAL_DIOX</v>
      </c>
      <c r="B23702" s="113" t="s">
        <v>172</v>
      </c>
      <c r="C23702" s="113">
        <v>2008</v>
      </c>
      <c r="D23702" s="113" t="s">
        <v>122</v>
      </c>
      <c r="E23702" s="113" t="s">
        <v>128</v>
      </c>
      <c r="F23702" s="113" t="s">
        <v>200</v>
      </c>
      <c r="G23702" s="150">
        <v>5.9377142071144198E-8</v>
      </c>
    </row>
    <row r="23703" spans="1:7" x14ac:dyDescent="0.25">
      <c r="A23703" s="108" t="str">
        <f t="shared" si="370"/>
        <v>RS_2008_NATIONAL TOTAL_PAH</v>
      </c>
      <c r="B23703" s="113" t="s">
        <v>172</v>
      </c>
      <c r="C23703" s="113">
        <v>2008</v>
      </c>
      <c r="D23703" s="113" t="s">
        <v>122</v>
      </c>
      <c r="E23703" s="113" t="s">
        <v>129</v>
      </c>
      <c r="F23703" s="113" t="s">
        <v>200</v>
      </c>
      <c r="G23703" s="113">
        <v>3.1607051062838697E-2</v>
      </c>
    </row>
    <row r="23704" spans="1:7" x14ac:dyDescent="0.25">
      <c r="A23704" s="108" t="str">
        <f t="shared" si="370"/>
        <v>RS_2008_NATIONAL TOTAL_HCB</v>
      </c>
      <c r="B23704" s="113" t="s">
        <v>172</v>
      </c>
      <c r="C23704" s="113">
        <v>2008</v>
      </c>
      <c r="D23704" s="113" t="s">
        <v>122</v>
      </c>
      <c r="E23704" s="113" t="s">
        <v>130</v>
      </c>
      <c r="F23704" s="113" t="s">
        <v>200</v>
      </c>
      <c r="G23704" s="150">
        <v>2.4418912810327199E-6</v>
      </c>
    </row>
    <row r="23705" spans="1:7" x14ac:dyDescent="0.25">
      <c r="A23705" s="108" t="str">
        <f t="shared" si="370"/>
        <v>RS_2008_NATIONAL TOTAL_PCB</v>
      </c>
      <c r="B23705" s="113" t="s">
        <v>172</v>
      </c>
      <c r="C23705" s="113">
        <v>2008</v>
      </c>
      <c r="D23705" s="113" t="s">
        <v>122</v>
      </c>
      <c r="E23705" s="113" t="s">
        <v>259</v>
      </c>
      <c r="F23705" s="113" t="s">
        <v>200</v>
      </c>
      <c r="G23705" s="113">
        <v>7.8906009592936695E-4</v>
      </c>
    </row>
    <row r="23706" spans="1:7" x14ac:dyDescent="0.25">
      <c r="A23706" s="108" t="str">
        <f t="shared" si="370"/>
        <v>RS_2008_1A3(FS)_NOx</v>
      </c>
      <c r="B23706" s="113" t="s">
        <v>172</v>
      </c>
      <c r="C23706" s="113">
        <v>2008</v>
      </c>
      <c r="D23706" s="113" t="s">
        <v>132</v>
      </c>
      <c r="E23706" s="113" t="s">
        <v>199</v>
      </c>
      <c r="F23706" s="113" t="s">
        <v>200</v>
      </c>
      <c r="G23706" s="113">
        <v>43.696199999999997</v>
      </c>
    </row>
    <row r="23707" spans="1:7" x14ac:dyDescent="0.25">
      <c r="A23707" s="108" t="str">
        <f t="shared" si="370"/>
        <v>RS_2008_1A3(FS)_NMVOC</v>
      </c>
      <c r="B23707" s="113" t="s">
        <v>172</v>
      </c>
      <c r="C23707" s="113">
        <v>2008</v>
      </c>
      <c r="D23707" s="113" t="s">
        <v>132</v>
      </c>
      <c r="E23707" s="113" t="s">
        <v>123</v>
      </c>
      <c r="F23707" s="113" t="s">
        <v>200</v>
      </c>
      <c r="G23707" s="113">
        <v>26.675724323000001</v>
      </c>
    </row>
    <row r="23708" spans="1:7" x14ac:dyDescent="0.25">
      <c r="A23708" s="108" t="str">
        <f t="shared" si="370"/>
        <v>RS_2008_1A3(FS)_SOx</v>
      </c>
      <c r="B23708" s="113" t="s">
        <v>172</v>
      </c>
      <c r="C23708" s="113">
        <v>2008</v>
      </c>
      <c r="D23708" s="113" t="s">
        <v>132</v>
      </c>
      <c r="E23708" s="113" t="s">
        <v>201</v>
      </c>
      <c r="F23708" s="113" t="s">
        <v>200</v>
      </c>
      <c r="G23708" s="113">
        <v>1.5224</v>
      </c>
    </row>
    <row r="23709" spans="1:7" x14ac:dyDescent="0.25">
      <c r="A23709" s="108" t="str">
        <f t="shared" si="370"/>
        <v>RS_2008_1A3(FS)_NH3</v>
      </c>
      <c r="B23709" s="113" t="s">
        <v>172</v>
      </c>
      <c r="C23709" s="113">
        <v>2008</v>
      </c>
      <c r="D23709" s="113" t="s">
        <v>132</v>
      </c>
      <c r="E23709" s="113" t="s">
        <v>124</v>
      </c>
      <c r="F23709" s="113" t="s">
        <v>200</v>
      </c>
      <c r="G23709" s="113">
        <v>0.30120000000000002</v>
      </c>
    </row>
    <row r="23710" spans="1:7" x14ac:dyDescent="0.25">
      <c r="A23710" s="108" t="str">
        <f t="shared" si="370"/>
        <v>RS_2008_1A3(FS)_PM2.5</v>
      </c>
      <c r="B23710" s="113" t="s">
        <v>172</v>
      </c>
      <c r="C23710" s="113">
        <v>2008</v>
      </c>
      <c r="D23710" s="113" t="s">
        <v>132</v>
      </c>
      <c r="E23710" s="113" t="s">
        <v>203</v>
      </c>
      <c r="F23710" s="113" t="s">
        <v>200</v>
      </c>
      <c r="G23710" s="113">
        <v>2.0784408172553999</v>
      </c>
    </row>
    <row r="23711" spans="1:7" x14ac:dyDescent="0.25">
      <c r="A23711" s="108" t="str">
        <f t="shared" si="370"/>
        <v>RS_2008_3D_NOx</v>
      </c>
      <c r="B23711" s="113" t="s">
        <v>172</v>
      </c>
      <c r="C23711" s="113">
        <v>2008</v>
      </c>
      <c r="D23711" s="113" t="s">
        <v>206</v>
      </c>
      <c r="E23711" s="113" t="s">
        <v>199</v>
      </c>
      <c r="F23711" s="113" t="s">
        <v>200</v>
      </c>
      <c r="G23711" s="113">
        <v>10.319575520000001</v>
      </c>
    </row>
    <row r="23712" spans="1:7" x14ac:dyDescent="0.25">
      <c r="A23712" s="108" t="str">
        <f t="shared" si="370"/>
        <v>RS_2009_NATIONAL TOTAL_NOx</v>
      </c>
      <c r="B23712" s="113" t="s">
        <v>172</v>
      </c>
      <c r="C23712" s="113">
        <v>2009</v>
      </c>
      <c r="D23712" s="113" t="s">
        <v>122</v>
      </c>
      <c r="E23712" s="113" t="s">
        <v>199</v>
      </c>
      <c r="F23712" s="113" t="s">
        <v>200</v>
      </c>
      <c r="G23712" s="113">
        <v>161.01665550767601</v>
      </c>
    </row>
    <row r="23713" spans="1:7" x14ac:dyDescent="0.25">
      <c r="A23713" s="108" t="str">
        <f t="shared" si="370"/>
        <v>RS_2009_NATIONAL TOTAL_NMVOC</v>
      </c>
      <c r="B23713" s="113" t="s">
        <v>172</v>
      </c>
      <c r="C23713" s="113">
        <v>2009</v>
      </c>
      <c r="D23713" s="113" t="s">
        <v>122</v>
      </c>
      <c r="E23713" s="113" t="s">
        <v>123</v>
      </c>
      <c r="F23713" s="113" t="s">
        <v>200</v>
      </c>
      <c r="G23713" s="113">
        <v>144.10311099993899</v>
      </c>
    </row>
    <row r="23714" spans="1:7" x14ac:dyDescent="0.25">
      <c r="A23714" s="108" t="str">
        <f t="shared" si="370"/>
        <v>RS_2009_NATIONAL TOTAL_SOx</v>
      </c>
      <c r="B23714" s="113" t="s">
        <v>172</v>
      </c>
      <c r="C23714" s="113">
        <v>2009</v>
      </c>
      <c r="D23714" s="113" t="s">
        <v>122</v>
      </c>
      <c r="E23714" s="113" t="s">
        <v>201</v>
      </c>
      <c r="F23714" s="113" t="s">
        <v>200</v>
      </c>
      <c r="G23714" s="113">
        <v>431.81318403739402</v>
      </c>
    </row>
    <row r="23715" spans="1:7" x14ac:dyDescent="0.25">
      <c r="A23715" s="108" t="str">
        <f t="shared" si="370"/>
        <v>RS_2009_NATIONAL TOTAL_NH3</v>
      </c>
      <c r="B23715" s="113" t="s">
        <v>172</v>
      </c>
      <c r="C23715" s="113">
        <v>2009</v>
      </c>
      <c r="D23715" s="113" t="s">
        <v>122</v>
      </c>
      <c r="E23715" s="113" t="s">
        <v>124</v>
      </c>
      <c r="F23715" s="113" t="s">
        <v>200</v>
      </c>
      <c r="G23715" s="113">
        <v>100.879819756491</v>
      </c>
    </row>
    <row r="23716" spans="1:7" x14ac:dyDescent="0.25">
      <c r="A23716" s="108" t="str">
        <f t="shared" si="370"/>
        <v>RS_2009_NATIONAL TOTAL_PM2.5</v>
      </c>
      <c r="B23716" s="113" t="s">
        <v>172</v>
      </c>
      <c r="C23716" s="113">
        <v>2009</v>
      </c>
      <c r="D23716" s="113" t="s">
        <v>122</v>
      </c>
      <c r="E23716" s="113" t="s">
        <v>203</v>
      </c>
      <c r="F23716" s="113" t="s">
        <v>200</v>
      </c>
      <c r="G23716" s="113">
        <v>43.090651896405703</v>
      </c>
    </row>
    <row r="23717" spans="1:7" x14ac:dyDescent="0.25">
      <c r="A23717" s="108" t="str">
        <f t="shared" si="370"/>
        <v>RS_2009_NATIONAL TOTAL_Pb</v>
      </c>
      <c r="B23717" s="113" t="s">
        <v>172</v>
      </c>
      <c r="C23717" s="113">
        <v>2009</v>
      </c>
      <c r="D23717" s="113" t="s">
        <v>122</v>
      </c>
      <c r="E23717" s="113" t="s">
        <v>125</v>
      </c>
      <c r="F23717" s="113" t="s">
        <v>200</v>
      </c>
      <c r="G23717" s="113">
        <v>0.16359495510260899</v>
      </c>
    </row>
    <row r="23718" spans="1:7" x14ac:dyDescent="0.25">
      <c r="A23718" s="108" t="str">
        <f t="shared" si="370"/>
        <v>RS_2009_NATIONAL TOTAL_Cd</v>
      </c>
      <c r="B23718" s="113" t="s">
        <v>172</v>
      </c>
      <c r="C23718" s="113">
        <v>2009</v>
      </c>
      <c r="D23718" s="113" t="s">
        <v>122</v>
      </c>
      <c r="E23718" s="113" t="s">
        <v>126</v>
      </c>
      <c r="F23718" s="113" t="s">
        <v>200</v>
      </c>
      <c r="G23718" s="113">
        <v>1.9093318038423499E-3</v>
      </c>
    </row>
    <row r="23719" spans="1:7" x14ac:dyDescent="0.25">
      <c r="A23719" s="108" t="str">
        <f t="shared" si="370"/>
        <v>RS_2009_NATIONAL TOTAL_Hg</v>
      </c>
      <c r="B23719" s="113" t="s">
        <v>172</v>
      </c>
      <c r="C23719" s="113">
        <v>2009</v>
      </c>
      <c r="D23719" s="113" t="s">
        <v>122</v>
      </c>
      <c r="E23719" s="113" t="s">
        <v>127</v>
      </c>
      <c r="F23719" s="113" t="s">
        <v>200</v>
      </c>
      <c r="G23719" s="113">
        <v>1.79571874813966E-3</v>
      </c>
    </row>
    <row r="23720" spans="1:7" x14ac:dyDescent="0.25">
      <c r="A23720" s="108" t="str">
        <f t="shared" si="370"/>
        <v>RS_2009_NATIONAL TOTAL_DIOX</v>
      </c>
      <c r="B23720" s="113" t="s">
        <v>172</v>
      </c>
      <c r="C23720" s="113">
        <v>2009</v>
      </c>
      <c r="D23720" s="113" t="s">
        <v>122</v>
      </c>
      <c r="E23720" s="113" t="s">
        <v>128</v>
      </c>
      <c r="F23720" s="113" t="s">
        <v>200</v>
      </c>
      <c r="G23720" s="150">
        <v>5.7558609704135502E-8</v>
      </c>
    </row>
    <row r="23721" spans="1:7" x14ac:dyDescent="0.25">
      <c r="A23721" s="108" t="str">
        <f t="shared" si="370"/>
        <v>RS_2009_NATIONAL TOTAL_PAH</v>
      </c>
      <c r="B23721" s="113" t="s">
        <v>172</v>
      </c>
      <c r="C23721" s="113">
        <v>2009</v>
      </c>
      <c r="D23721" s="113" t="s">
        <v>122</v>
      </c>
      <c r="E23721" s="113" t="s">
        <v>129</v>
      </c>
      <c r="F23721" s="113" t="s">
        <v>200</v>
      </c>
      <c r="G23721" s="113">
        <v>2.78441879612965E-2</v>
      </c>
    </row>
    <row r="23722" spans="1:7" x14ac:dyDescent="0.25">
      <c r="A23722" s="108" t="str">
        <f t="shared" si="370"/>
        <v>RS_2009_NATIONAL TOTAL_HCB</v>
      </c>
      <c r="B23722" s="113" t="s">
        <v>172</v>
      </c>
      <c r="C23722" s="113">
        <v>2009</v>
      </c>
      <c r="D23722" s="113" t="s">
        <v>122</v>
      </c>
      <c r="E23722" s="113" t="s">
        <v>130</v>
      </c>
      <c r="F23722" s="113" t="s">
        <v>200</v>
      </c>
      <c r="G23722" s="150">
        <v>2.2668610955475198E-6</v>
      </c>
    </row>
    <row r="23723" spans="1:7" x14ac:dyDescent="0.25">
      <c r="A23723" s="108" t="str">
        <f t="shared" si="370"/>
        <v>RS_2009_NATIONAL TOTAL_PCB</v>
      </c>
      <c r="B23723" s="113" t="s">
        <v>172</v>
      </c>
      <c r="C23723" s="113">
        <v>2009</v>
      </c>
      <c r="D23723" s="113" t="s">
        <v>122</v>
      </c>
      <c r="E23723" s="113" t="s">
        <v>259</v>
      </c>
      <c r="F23723" s="113" t="s">
        <v>200</v>
      </c>
      <c r="G23723" s="113">
        <v>7.8150879375753104E-4</v>
      </c>
    </row>
    <row r="23724" spans="1:7" x14ac:dyDescent="0.25">
      <c r="A23724" s="108" t="str">
        <f t="shared" si="370"/>
        <v>RS_2009_1A3(FS)_NOx</v>
      </c>
      <c r="B23724" s="113" t="s">
        <v>172</v>
      </c>
      <c r="C23724" s="113">
        <v>2009</v>
      </c>
      <c r="D23724" s="113" t="s">
        <v>132</v>
      </c>
      <c r="E23724" s="113" t="s">
        <v>199</v>
      </c>
      <c r="F23724" s="113" t="s">
        <v>200</v>
      </c>
      <c r="G23724" s="113">
        <v>41.533999999999999</v>
      </c>
    </row>
    <row r="23725" spans="1:7" x14ac:dyDescent="0.25">
      <c r="A23725" s="108" t="str">
        <f t="shared" si="370"/>
        <v>RS_2009_1A3(FS)_NMVOC</v>
      </c>
      <c r="B23725" s="113" t="s">
        <v>172</v>
      </c>
      <c r="C23725" s="113">
        <v>2009</v>
      </c>
      <c r="D23725" s="113" t="s">
        <v>132</v>
      </c>
      <c r="E23725" s="113" t="s">
        <v>123</v>
      </c>
      <c r="F23725" s="113" t="s">
        <v>200</v>
      </c>
      <c r="G23725" s="113">
        <v>24.4851240375</v>
      </c>
    </row>
    <row r="23726" spans="1:7" x14ac:dyDescent="0.25">
      <c r="A23726" s="108" t="str">
        <f t="shared" si="370"/>
        <v>RS_2009_1A3(FS)_SOx</v>
      </c>
      <c r="B23726" s="113" t="s">
        <v>172</v>
      </c>
      <c r="C23726" s="113">
        <v>2009</v>
      </c>
      <c r="D23726" s="113" t="s">
        <v>132</v>
      </c>
      <c r="E23726" s="113" t="s">
        <v>201</v>
      </c>
      <c r="F23726" s="113" t="s">
        <v>200</v>
      </c>
      <c r="G23726" s="113">
        <v>1.4309000000000001</v>
      </c>
    </row>
    <row r="23727" spans="1:7" x14ac:dyDescent="0.25">
      <c r="A23727" s="108" t="str">
        <f t="shared" si="370"/>
        <v>RS_2009_1A3(FS)_NH3</v>
      </c>
      <c r="B23727" s="113" t="s">
        <v>172</v>
      </c>
      <c r="C23727" s="113">
        <v>2009</v>
      </c>
      <c r="D23727" s="113" t="s">
        <v>132</v>
      </c>
      <c r="E23727" s="113" t="s">
        <v>124</v>
      </c>
      <c r="F23727" s="113" t="s">
        <v>200</v>
      </c>
      <c r="G23727" s="113">
        <v>0.3226</v>
      </c>
    </row>
    <row r="23728" spans="1:7" x14ac:dyDescent="0.25">
      <c r="A23728" s="108" t="str">
        <f t="shared" si="370"/>
        <v>RS_2009_1A3(FS)_PM2.5</v>
      </c>
      <c r="B23728" s="113" t="s">
        <v>172</v>
      </c>
      <c r="C23728" s="113">
        <v>2009</v>
      </c>
      <c r="D23728" s="113" t="s">
        <v>132</v>
      </c>
      <c r="E23728" s="113" t="s">
        <v>203</v>
      </c>
      <c r="F23728" s="113" t="s">
        <v>200</v>
      </c>
      <c r="G23728" s="113">
        <v>2.0369615656833999</v>
      </c>
    </row>
    <row r="23729" spans="1:7" x14ac:dyDescent="0.25">
      <c r="A23729" s="108" t="str">
        <f t="shared" si="370"/>
        <v>RS_2009_3D_NOx</v>
      </c>
      <c r="B23729" s="113" t="s">
        <v>172</v>
      </c>
      <c r="C23729" s="113">
        <v>2009</v>
      </c>
      <c r="D23729" s="113" t="s">
        <v>206</v>
      </c>
      <c r="E23729" s="113" t="s">
        <v>199</v>
      </c>
      <c r="F23729" s="113" t="s">
        <v>200</v>
      </c>
      <c r="G23729" s="113">
        <v>13.2828088</v>
      </c>
    </row>
    <row r="23730" spans="1:7" x14ac:dyDescent="0.25">
      <c r="A23730" s="108" t="str">
        <f t="shared" si="370"/>
        <v>RS_2010_NATIONAL TOTAL_NOx</v>
      </c>
      <c r="B23730" s="113" t="s">
        <v>172</v>
      </c>
      <c r="C23730" s="113">
        <v>2010</v>
      </c>
      <c r="D23730" s="113" t="s">
        <v>122</v>
      </c>
      <c r="E23730" s="113" t="s">
        <v>199</v>
      </c>
      <c r="F23730" s="113" t="s">
        <v>200</v>
      </c>
      <c r="G23730" s="113">
        <v>147.634114139513</v>
      </c>
    </row>
    <row r="23731" spans="1:7" x14ac:dyDescent="0.25">
      <c r="A23731" s="108" t="str">
        <f t="shared" si="370"/>
        <v>RS_2010_NATIONAL TOTAL_NMVOC</v>
      </c>
      <c r="B23731" s="113" t="s">
        <v>172</v>
      </c>
      <c r="C23731" s="113">
        <v>2010</v>
      </c>
      <c r="D23731" s="113" t="s">
        <v>122</v>
      </c>
      <c r="E23731" s="113" t="s">
        <v>123</v>
      </c>
      <c r="F23731" s="113" t="s">
        <v>200</v>
      </c>
      <c r="G23731" s="113">
        <v>136.14517177259901</v>
      </c>
    </row>
    <row r="23732" spans="1:7" x14ac:dyDescent="0.25">
      <c r="A23732" s="108" t="str">
        <f t="shared" si="370"/>
        <v>RS_2010_NATIONAL TOTAL_SOx</v>
      </c>
      <c r="B23732" s="113" t="s">
        <v>172</v>
      </c>
      <c r="C23732" s="113">
        <v>2010</v>
      </c>
      <c r="D23732" s="113" t="s">
        <v>122</v>
      </c>
      <c r="E23732" s="113" t="s">
        <v>201</v>
      </c>
      <c r="F23732" s="113" t="s">
        <v>200</v>
      </c>
      <c r="G23732" s="113">
        <v>401.34509919228901</v>
      </c>
    </row>
    <row r="23733" spans="1:7" x14ac:dyDescent="0.25">
      <c r="A23733" s="108" t="str">
        <f t="shared" si="370"/>
        <v>RS_2010_NATIONAL TOTAL_NH3</v>
      </c>
      <c r="B23733" s="113" t="s">
        <v>172</v>
      </c>
      <c r="C23733" s="113">
        <v>2010</v>
      </c>
      <c r="D23733" s="113" t="s">
        <v>122</v>
      </c>
      <c r="E23733" s="113" t="s">
        <v>124</v>
      </c>
      <c r="F23733" s="113" t="s">
        <v>200</v>
      </c>
      <c r="G23733" s="113">
        <v>91.523963639827798</v>
      </c>
    </row>
    <row r="23734" spans="1:7" x14ac:dyDescent="0.25">
      <c r="A23734" s="108" t="str">
        <f t="shared" si="370"/>
        <v>RS_2010_NATIONAL TOTAL_PM2.5</v>
      </c>
      <c r="B23734" s="113" t="s">
        <v>172</v>
      </c>
      <c r="C23734" s="113">
        <v>2010</v>
      </c>
      <c r="D23734" s="113" t="s">
        <v>122</v>
      </c>
      <c r="E23734" s="113" t="s">
        <v>203</v>
      </c>
      <c r="F23734" s="113" t="s">
        <v>200</v>
      </c>
      <c r="G23734" s="113">
        <v>42.5790043125293</v>
      </c>
    </row>
    <row r="23735" spans="1:7" x14ac:dyDescent="0.25">
      <c r="A23735" s="108" t="str">
        <f t="shared" si="370"/>
        <v>RS_2010_NATIONAL TOTAL_Pb</v>
      </c>
      <c r="B23735" s="113" t="s">
        <v>172</v>
      </c>
      <c r="C23735" s="113">
        <v>2010</v>
      </c>
      <c r="D23735" s="113" t="s">
        <v>122</v>
      </c>
      <c r="E23735" s="113" t="s">
        <v>125</v>
      </c>
      <c r="F23735" s="113" t="s">
        <v>200</v>
      </c>
      <c r="G23735" s="113">
        <v>0.105650528313928</v>
      </c>
    </row>
    <row r="23736" spans="1:7" x14ac:dyDescent="0.25">
      <c r="A23736" s="108" t="str">
        <f t="shared" si="370"/>
        <v>RS_2010_NATIONAL TOTAL_Cd</v>
      </c>
      <c r="B23736" s="113" t="s">
        <v>172</v>
      </c>
      <c r="C23736" s="113">
        <v>2010</v>
      </c>
      <c r="D23736" s="113" t="s">
        <v>122</v>
      </c>
      <c r="E23736" s="113" t="s">
        <v>126</v>
      </c>
      <c r="F23736" s="113" t="s">
        <v>200</v>
      </c>
      <c r="G23736" s="113">
        <v>1.8432101697310401E-3</v>
      </c>
    </row>
    <row r="23737" spans="1:7" x14ac:dyDescent="0.25">
      <c r="A23737" s="108" t="str">
        <f t="shared" si="370"/>
        <v>RS_2010_NATIONAL TOTAL_Hg</v>
      </c>
      <c r="B23737" s="113" t="s">
        <v>172</v>
      </c>
      <c r="C23737" s="113">
        <v>2010</v>
      </c>
      <c r="D23737" s="113" t="s">
        <v>122</v>
      </c>
      <c r="E23737" s="113" t="s">
        <v>127</v>
      </c>
      <c r="F23737" s="113" t="s">
        <v>200</v>
      </c>
      <c r="G23737" s="113">
        <v>2.0989343446220598E-3</v>
      </c>
    </row>
    <row r="23738" spans="1:7" x14ac:dyDescent="0.25">
      <c r="A23738" s="108" t="str">
        <f t="shared" si="370"/>
        <v>RS_2010_NATIONAL TOTAL_DIOX</v>
      </c>
      <c r="B23738" s="113" t="s">
        <v>172</v>
      </c>
      <c r="C23738" s="113">
        <v>2010</v>
      </c>
      <c r="D23738" s="113" t="s">
        <v>122</v>
      </c>
      <c r="E23738" s="113" t="s">
        <v>128</v>
      </c>
      <c r="F23738" s="113" t="s">
        <v>200</v>
      </c>
      <c r="G23738" s="150">
        <v>5.8738809775660002E-8</v>
      </c>
    </row>
    <row r="23739" spans="1:7" x14ac:dyDescent="0.25">
      <c r="A23739" s="108" t="str">
        <f t="shared" si="370"/>
        <v>RS_2010_NATIONAL TOTAL_PAH</v>
      </c>
      <c r="B23739" s="113" t="s">
        <v>172</v>
      </c>
      <c r="C23739" s="113">
        <v>2010</v>
      </c>
      <c r="D23739" s="113" t="s">
        <v>122</v>
      </c>
      <c r="E23739" s="113" t="s">
        <v>129</v>
      </c>
      <c r="F23739" s="113" t="s">
        <v>200</v>
      </c>
      <c r="G23739" s="113">
        <v>2.8468885730434101E-2</v>
      </c>
    </row>
    <row r="23740" spans="1:7" x14ac:dyDescent="0.25">
      <c r="A23740" s="108" t="str">
        <f t="shared" si="370"/>
        <v>RS_2010_NATIONAL TOTAL_HCB</v>
      </c>
      <c r="B23740" s="113" t="s">
        <v>172</v>
      </c>
      <c r="C23740" s="113">
        <v>2010</v>
      </c>
      <c r="D23740" s="113" t="s">
        <v>122</v>
      </c>
      <c r="E23740" s="113" t="s">
        <v>130</v>
      </c>
      <c r="F23740" s="113" t="s">
        <v>200</v>
      </c>
      <c r="G23740" s="150">
        <v>2.1202047612E-6</v>
      </c>
    </row>
    <row r="23741" spans="1:7" x14ac:dyDescent="0.25">
      <c r="A23741" s="108" t="str">
        <f t="shared" si="370"/>
        <v>RS_2010_NATIONAL TOTAL_PCB</v>
      </c>
      <c r="B23741" s="113" t="s">
        <v>172</v>
      </c>
      <c r="C23741" s="113">
        <v>2010</v>
      </c>
      <c r="D23741" s="113" t="s">
        <v>122</v>
      </c>
      <c r="E23741" s="113" t="s">
        <v>259</v>
      </c>
      <c r="F23741" s="113" t="s">
        <v>200</v>
      </c>
      <c r="G23741" s="113">
        <v>8.05476052754744E-4</v>
      </c>
    </row>
    <row r="23742" spans="1:7" x14ac:dyDescent="0.25">
      <c r="A23742" s="108" t="str">
        <f t="shared" si="370"/>
        <v>RS_2010_1A3(FS)_NOx</v>
      </c>
      <c r="B23742" s="113" t="s">
        <v>172</v>
      </c>
      <c r="C23742" s="113">
        <v>2010</v>
      </c>
      <c r="D23742" s="113" t="s">
        <v>132</v>
      </c>
      <c r="E23742" s="113" t="s">
        <v>199</v>
      </c>
      <c r="F23742" s="113" t="s">
        <v>200</v>
      </c>
      <c r="G23742" s="113">
        <v>38.5274</v>
      </c>
    </row>
    <row r="23743" spans="1:7" x14ac:dyDescent="0.25">
      <c r="A23743" s="108" t="str">
        <f t="shared" si="370"/>
        <v>RS_2010_1A3(FS)_NMVOC</v>
      </c>
      <c r="B23743" s="113" t="s">
        <v>172</v>
      </c>
      <c r="C23743" s="113">
        <v>2010</v>
      </c>
      <c r="D23743" s="113" t="s">
        <v>132</v>
      </c>
      <c r="E23743" s="113" t="s">
        <v>123</v>
      </c>
      <c r="F23743" s="113" t="s">
        <v>200</v>
      </c>
      <c r="G23743" s="113">
        <v>18.476198826000001</v>
      </c>
    </row>
    <row r="23744" spans="1:7" x14ac:dyDescent="0.25">
      <c r="A23744" s="108" t="str">
        <f t="shared" si="370"/>
        <v>RS_2010_1A3(FS)_SOx</v>
      </c>
      <c r="B23744" s="113" t="s">
        <v>172</v>
      </c>
      <c r="C23744" s="113">
        <v>2010</v>
      </c>
      <c r="D23744" s="113" t="s">
        <v>132</v>
      </c>
      <c r="E23744" s="113" t="s">
        <v>201</v>
      </c>
      <c r="F23744" s="113" t="s">
        <v>200</v>
      </c>
      <c r="G23744" s="113">
        <v>1.0041</v>
      </c>
    </row>
    <row r="23745" spans="1:7" x14ac:dyDescent="0.25">
      <c r="A23745" s="108" t="str">
        <f t="shared" si="370"/>
        <v>RS_2010_1A3(FS)_NH3</v>
      </c>
      <c r="B23745" s="113" t="s">
        <v>172</v>
      </c>
      <c r="C23745" s="113">
        <v>2010</v>
      </c>
      <c r="D23745" s="113" t="s">
        <v>132</v>
      </c>
      <c r="E23745" s="113" t="s">
        <v>124</v>
      </c>
      <c r="F23745" s="113" t="s">
        <v>200</v>
      </c>
      <c r="G23745" s="113">
        <v>0.37719999999999998</v>
      </c>
    </row>
    <row r="23746" spans="1:7" x14ac:dyDescent="0.25">
      <c r="A23746" s="108" t="str">
        <f t="shared" ref="A23746:A23809" si="371">CONCATENATE(B23746,"_",C23746,"_",D23746,"_",E23746)</f>
        <v>RS_2010_1A3(FS)_PM2.5</v>
      </c>
      <c r="B23746" s="113" t="s">
        <v>172</v>
      </c>
      <c r="C23746" s="113">
        <v>2010</v>
      </c>
      <c r="D23746" s="113" t="s">
        <v>132</v>
      </c>
      <c r="E23746" s="113" t="s">
        <v>203</v>
      </c>
      <c r="F23746" s="113" t="s">
        <v>200</v>
      </c>
      <c r="G23746" s="113">
        <v>1.9174454429709999</v>
      </c>
    </row>
    <row r="23747" spans="1:7" x14ac:dyDescent="0.25">
      <c r="A23747" s="108" t="str">
        <f t="shared" si="371"/>
        <v>RS_2010_3D_NOx</v>
      </c>
      <c r="B23747" s="113" t="s">
        <v>172</v>
      </c>
      <c r="C23747" s="113">
        <v>2010</v>
      </c>
      <c r="D23747" s="113" t="s">
        <v>206</v>
      </c>
      <c r="E23747" s="113" t="s">
        <v>199</v>
      </c>
      <c r="F23747" s="113" t="s">
        <v>200</v>
      </c>
      <c r="G23747" s="113">
        <v>7.6499560000000004</v>
      </c>
    </row>
    <row r="23748" spans="1:7" x14ac:dyDescent="0.25">
      <c r="A23748" s="108" t="str">
        <f t="shared" si="371"/>
        <v>RS_2011_NATIONAL TOTAL_NOx</v>
      </c>
      <c r="B23748" s="113" t="s">
        <v>172</v>
      </c>
      <c r="C23748" s="113">
        <v>2011</v>
      </c>
      <c r="D23748" s="113" t="s">
        <v>122</v>
      </c>
      <c r="E23748" s="113" t="s">
        <v>199</v>
      </c>
      <c r="F23748" s="113" t="s">
        <v>200</v>
      </c>
      <c r="G23748" s="113">
        <v>161.619412264885</v>
      </c>
    </row>
    <row r="23749" spans="1:7" x14ac:dyDescent="0.25">
      <c r="A23749" s="108" t="str">
        <f t="shared" si="371"/>
        <v>RS_2011_NATIONAL TOTAL_NMVOC</v>
      </c>
      <c r="B23749" s="113" t="s">
        <v>172</v>
      </c>
      <c r="C23749" s="113">
        <v>2011</v>
      </c>
      <c r="D23749" s="113" t="s">
        <v>122</v>
      </c>
      <c r="E23749" s="113" t="s">
        <v>123</v>
      </c>
      <c r="F23749" s="113" t="s">
        <v>200</v>
      </c>
      <c r="G23749" s="113">
        <v>135.92478741543201</v>
      </c>
    </row>
    <row r="23750" spans="1:7" x14ac:dyDescent="0.25">
      <c r="A23750" s="108" t="str">
        <f t="shared" si="371"/>
        <v>RS_2011_NATIONAL TOTAL_SOx</v>
      </c>
      <c r="B23750" s="113" t="s">
        <v>172</v>
      </c>
      <c r="C23750" s="113">
        <v>2011</v>
      </c>
      <c r="D23750" s="113" t="s">
        <v>122</v>
      </c>
      <c r="E23750" s="113" t="s">
        <v>201</v>
      </c>
      <c r="F23750" s="113" t="s">
        <v>200</v>
      </c>
      <c r="G23750" s="113">
        <v>456.31105566761897</v>
      </c>
    </row>
    <row r="23751" spans="1:7" x14ac:dyDescent="0.25">
      <c r="A23751" s="108" t="str">
        <f t="shared" si="371"/>
        <v>RS_2011_NATIONAL TOTAL_NH3</v>
      </c>
      <c r="B23751" s="113" t="s">
        <v>172</v>
      </c>
      <c r="C23751" s="113">
        <v>2011</v>
      </c>
      <c r="D23751" s="113" t="s">
        <v>122</v>
      </c>
      <c r="E23751" s="113" t="s">
        <v>124</v>
      </c>
      <c r="F23751" s="113" t="s">
        <v>200</v>
      </c>
      <c r="G23751" s="113">
        <v>92.204362614738201</v>
      </c>
    </row>
    <row r="23752" spans="1:7" x14ac:dyDescent="0.25">
      <c r="A23752" s="108" t="str">
        <f t="shared" si="371"/>
        <v>RS_2011_NATIONAL TOTAL_PM2.5</v>
      </c>
      <c r="B23752" s="113" t="s">
        <v>172</v>
      </c>
      <c r="C23752" s="113">
        <v>2011</v>
      </c>
      <c r="D23752" s="113" t="s">
        <v>122</v>
      </c>
      <c r="E23752" s="113" t="s">
        <v>203</v>
      </c>
      <c r="F23752" s="113" t="s">
        <v>200</v>
      </c>
      <c r="G23752" s="113">
        <v>42.232044023226102</v>
      </c>
    </row>
    <row r="23753" spans="1:7" x14ac:dyDescent="0.25">
      <c r="A23753" s="108" t="str">
        <f t="shared" si="371"/>
        <v>RS_2011_NATIONAL TOTAL_Pb</v>
      </c>
      <c r="B23753" s="113" t="s">
        <v>172</v>
      </c>
      <c r="C23753" s="113">
        <v>2011</v>
      </c>
      <c r="D23753" s="113" t="s">
        <v>122</v>
      </c>
      <c r="E23753" s="113" t="s">
        <v>125</v>
      </c>
      <c r="F23753" s="113" t="s">
        <v>200</v>
      </c>
      <c r="G23753" s="113">
        <v>4.9010108743140497E-2</v>
      </c>
    </row>
    <row r="23754" spans="1:7" x14ac:dyDescent="0.25">
      <c r="A23754" s="108" t="str">
        <f t="shared" si="371"/>
        <v>RS_2011_NATIONAL TOTAL_Cd</v>
      </c>
      <c r="B23754" s="113" t="s">
        <v>172</v>
      </c>
      <c r="C23754" s="113">
        <v>2011</v>
      </c>
      <c r="D23754" s="113" t="s">
        <v>122</v>
      </c>
      <c r="E23754" s="113" t="s">
        <v>126</v>
      </c>
      <c r="F23754" s="113" t="s">
        <v>200</v>
      </c>
      <c r="G23754" s="113">
        <v>1.9761435296600902E-3</v>
      </c>
    </row>
    <row r="23755" spans="1:7" x14ac:dyDescent="0.25">
      <c r="A23755" s="108" t="str">
        <f t="shared" si="371"/>
        <v>RS_2011_NATIONAL TOTAL_Hg</v>
      </c>
      <c r="B23755" s="113" t="s">
        <v>172</v>
      </c>
      <c r="C23755" s="113">
        <v>2011</v>
      </c>
      <c r="D23755" s="113" t="s">
        <v>122</v>
      </c>
      <c r="E23755" s="113" t="s">
        <v>127</v>
      </c>
      <c r="F23755" s="113" t="s">
        <v>200</v>
      </c>
      <c r="G23755" s="113">
        <v>2.33025814771667E-3</v>
      </c>
    </row>
    <row r="23756" spans="1:7" x14ac:dyDescent="0.25">
      <c r="A23756" s="108" t="str">
        <f t="shared" si="371"/>
        <v>RS_2011_NATIONAL TOTAL_DIOX</v>
      </c>
      <c r="B23756" s="113" t="s">
        <v>172</v>
      </c>
      <c r="C23756" s="113">
        <v>2011</v>
      </c>
      <c r="D23756" s="113" t="s">
        <v>122</v>
      </c>
      <c r="E23756" s="113" t="s">
        <v>128</v>
      </c>
      <c r="F23756" s="113" t="s">
        <v>200</v>
      </c>
      <c r="G23756" s="150">
        <v>6.0511291687705006E-8</v>
      </c>
    </row>
    <row r="23757" spans="1:7" x14ac:dyDescent="0.25">
      <c r="A23757" s="108" t="str">
        <f t="shared" si="371"/>
        <v>RS_2011_NATIONAL TOTAL_PAH</v>
      </c>
      <c r="B23757" s="113" t="s">
        <v>172</v>
      </c>
      <c r="C23757" s="113">
        <v>2011</v>
      </c>
      <c r="D23757" s="113" t="s">
        <v>122</v>
      </c>
      <c r="E23757" s="113" t="s">
        <v>129</v>
      </c>
      <c r="F23757" s="113" t="s">
        <v>200</v>
      </c>
      <c r="G23757" s="113">
        <v>2.96787051837459E-2</v>
      </c>
    </row>
    <row r="23758" spans="1:7" x14ac:dyDescent="0.25">
      <c r="A23758" s="108" t="str">
        <f t="shared" si="371"/>
        <v>RS_2011_NATIONAL TOTAL_HCB</v>
      </c>
      <c r="B23758" s="113" t="s">
        <v>172</v>
      </c>
      <c r="C23758" s="113">
        <v>2011</v>
      </c>
      <c r="D23758" s="113" t="s">
        <v>122</v>
      </c>
      <c r="E23758" s="113" t="s">
        <v>130</v>
      </c>
      <c r="F23758" s="113" t="s">
        <v>200</v>
      </c>
      <c r="G23758" s="150">
        <v>2.3857717558700001E-6</v>
      </c>
    </row>
    <row r="23759" spans="1:7" x14ac:dyDescent="0.25">
      <c r="A23759" s="108" t="str">
        <f t="shared" si="371"/>
        <v>RS_2011_NATIONAL TOTAL_PCB</v>
      </c>
      <c r="B23759" s="113" t="s">
        <v>172</v>
      </c>
      <c r="C23759" s="113">
        <v>2011</v>
      </c>
      <c r="D23759" s="113" t="s">
        <v>122</v>
      </c>
      <c r="E23759" s="113" t="s">
        <v>259</v>
      </c>
      <c r="F23759" s="113" t="s">
        <v>200</v>
      </c>
      <c r="G23759" s="113">
        <v>8.1518914337508504E-4</v>
      </c>
    </row>
    <row r="23760" spans="1:7" x14ac:dyDescent="0.25">
      <c r="A23760" s="108" t="str">
        <f t="shared" si="371"/>
        <v>RS_2011_1A3(FS)_NOx</v>
      </c>
      <c r="B23760" s="113" t="s">
        <v>172</v>
      </c>
      <c r="C23760" s="113">
        <v>2011</v>
      </c>
      <c r="D23760" s="113" t="s">
        <v>132</v>
      </c>
      <c r="E23760" s="113" t="s">
        <v>199</v>
      </c>
      <c r="F23760" s="113" t="s">
        <v>200</v>
      </c>
      <c r="G23760" s="113">
        <v>37.302500000000002</v>
      </c>
    </row>
    <row r="23761" spans="1:7" x14ac:dyDescent="0.25">
      <c r="A23761" s="108" t="str">
        <f t="shared" si="371"/>
        <v>RS_2011_1A3(FS)_NMVOC</v>
      </c>
      <c r="B23761" s="113" t="s">
        <v>172</v>
      </c>
      <c r="C23761" s="113">
        <v>2011</v>
      </c>
      <c r="D23761" s="113" t="s">
        <v>132</v>
      </c>
      <c r="E23761" s="113" t="s">
        <v>123</v>
      </c>
      <c r="F23761" s="113" t="s">
        <v>200</v>
      </c>
      <c r="G23761" s="113">
        <v>16.83482313</v>
      </c>
    </row>
    <row r="23762" spans="1:7" x14ac:dyDescent="0.25">
      <c r="A23762" s="108" t="str">
        <f t="shared" si="371"/>
        <v>RS_2011_1A3(FS)_SOx</v>
      </c>
      <c r="B23762" s="113" t="s">
        <v>172</v>
      </c>
      <c r="C23762" s="113">
        <v>2011</v>
      </c>
      <c r="D23762" s="113" t="s">
        <v>132</v>
      </c>
      <c r="E23762" s="113" t="s">
        <v>201</v>
      </c>
      <c r="F23762" s="113" t="s">
        <v>200</v>
      </c>
      <c r="G23762" s="113">
        <v>0.83789999999999998</v>
      </c>
    </row>
    <row r="23763" spans="1:7" x14ac:dyDescent="0.25">
      <c r="A23763" s="108" t="str">
        <f t="shared" si="371"/>
        <v>RS_2011_1A3(FS)_NH3</v>
      </c>
      <c r="B23763" s="113" t="s">
        <v>172</v>
      </c>
      <c r="C23763" s="113">
        <v>2011</v>
      </c>
      <c r="D23763" s="113" t="s">
        <v>132</v>
      </c>
      <c r="E23763" s="113" t="s">
        <v>124</v>
      </c>
      <c r="F23763" s="113" t="s">
        <v>200</v>
      </c>
      <c r="G23763" s="113">
        <v>0.37869999999999998</v>
      </c>
    </row>
    <row r="23764" spans="1:7" x14ac:dyDescent="0.25">
      <c r="A23764" s="108" t="str">
        <f t="shared" si="371"/>
        <v>RS_2011_1A3(FS)_PM2.5</v>
      </c>
      <c r="B23764" s="113" t="s">
        <v>172</v>
      </c>
      <c r="C23764" s="113">
        <v>2011</v>
      </c>
      <c r="D23764" s="113" t="s">
        <v>132</v>
      </c>
      <c r="E23764" s="113" t="s">
        <v>203</v>
      </c>
      <c r="F23764" s="113" t="s">
        <v>200</v>
      </c>
      <c r="G23764" s="113">
        <v>1.9389458799106001</v>
      </c>
    </row>
    <row r="23765" spans="1:7" x14ac:dyDescent="0.25">
      <c r="A23765" s="108" t="str">
        <f t="shared" si="371"/>
        <v>RS_2011_3D_NOx</v>
      </c>
      <c r="B23765" s="113" t="s">
        <v>172</v>
      </c>
      <c r="C23765" s="113">
        <v>2011</v>
      </c>
      <c r="D23765" s="113" t="s">
        <v>206</v>
      </c>
      <c r="E23765" s="113" t="s">
        <v>199</v>
      </c>
      <c r="F23765" s="113" t="s">
        <v>200</v>
      </c>
      <c r="G23765" s="113">
        <v>8.8252655999999998</v>
      </c>
    </row>
    <row r="23766" spans="1:7" x14ac:dyDescent="0.25">
      <c r="A23766" s="108" t="str">
        <f t="shared" si="371"/>
        <v>RS_2012_NATIONAL TOTAL_NOx</v>
      </c>
      <c r="B23766" s="113" t="s">
        <v>172</v>
      </c>
      <c r="C23766" s="113">
        <v>2012</v>
      </c>
      <c r="D23766" s="113" t="s">
        <v>122</v>
      </c>
      <c r="E23766" s="113" t="s">
        <v>199</v>
      </c>
      <c r="F23766" s="113" t="s">
        <v>200</v>
      </c>
      <c r="G23766" s="113">
        <v>152.17596591000699</v>
      </c>
    </row>
    <row r="23767" spans="1:7" x14ac:dyDescent="0.25">
      <c r="A23767" s="108" t="str">
        <f t="shared" si="371"/>
        <v>RS_2012_NATIONAL TOTAL_NMVOC</v>
      </c>
      <c r="B23767" s="113" t="s">
        <v>172</v>
      </c>
      <c r="C23767" s="113">
        <v>2012</v>
      </c>
      <c r="D23767" s="113" t="s">
        <v>122</v>
      </c>
      <c r="E23767" s="113" t="s">
        <v>123</v>
      </c>
      <c r="F23767" s="113" t="s">
        <v>200</v>
      </c>
      <c r="G23767" s="113">
        <v>130.117113955582</v>
      </c>
    </row>
    <row r="23768" spans="1:7" x14ac:dyDescent="0.25">
      <c r="A23768" s="108" t="str">
        <f t="shared" si="371"/>
        <v>RS_2012_NATIONAL TOTAL_SOx</v>
      </c>
      <c r="B23768" s="113" t="s">
        <v>172</v>
      </c>
      <c r="C23768" s="113">
        <v>2012</v>
      </c>
      <c r="D23768" s="113" t="s">
        <v>122</v>
      </c>
      <c r="E23768" s="113" t="s">
        <v>201</v>
      </c>
      <c r="F23768" s="113" t="s">
        <v>200</v>
      </c>
      <c r="G23768" s="113">
        <v>419.93077586885698</v>
      </c>
    </row>
    <row r="23769" spans="1:7" x14ac:dyDescent="0.25">
      <c r="A23769" s="108" t="str">
        <f t="shared" si="371"/>
        <v>RS_2012_NATIONAL TOTAL_NH3</v>
      </c>
      <c r="B23769" s="113" t="s">
        <v>172</v>
      </c>
      <c r="C23769" s="113">
        <v>2012</v>
      </c>
      <c r="D23769" s="113" t="s">
        <v>122</v>
      </c>
      <c r="E23769" s="113" t="s">
        <v>124</v>
      </c>
      <c r="F23769" s="113" t="s">
        <v>200</v>
      </c>
      <c r="G23769" s="113">
        <v>95.523745830554702</v>
      </c>
    </row>
    <row r="23770" spans="1:7" x14ac:dyDescent="0.25">
      <c r="A23770" s="108" t="str">
        <f t="shared" si="371"/>
        <v>RS_2012_NATIONAL TOTAL_PM2.5</v>
      </c>
      <c r="B23770" s="113" t="s">
        <v>172</v>
      </c>
      <c r="C23770" s="113">
        <v>2012</v>
      </c>
      <c r="D23770" s="113" t="s">
        <v>122</v>
      </c>
      <c r="E23770" s="113" t="s">
        <v>203</v>
      </c>
      <c r="F23770" s="113" t="s">
        <v>200</v>
      </c>
      <c r="G23770" s="113">
        <v>42.121093356423799</v>
      </c>
    </row>
    <row r="23771" spans="1:7" x14ac:dyDescent="0.25">
      <c r="A23771" s="108" t="str">
        <f t="shared" si="371"/>
        <v>RS_2012_NATIONAL TOTAL_Pb</v>
      </c>
      <c r="B23771" s="113" t="s">
        <v>172</v>
      </c>
      <c r="C23771" s="113">
        <v>2012</v>
      </c>
      <c r="D23771" s="113" t="s">
        <v>122</v>
      </c>
      <c r="E23771" s="113" t="s">
        <v>125</v>
      </c>
      <c r="F23771" s="113" t="s">
        <v>200</v>
      </c>
      <c r="G23771" s="113">
        <v>2.3171219077697199E-2</v>
      </c>
    </row>
    <row r="23772" spans="1:7" x14ac:dyDescent="0.25">
      <c r="A23772" s="108" t="str">
        <f t="shared" si="371"/>
        <v>RS_2012_NATIONAL TOTAL_Cd</v>
      </c>
      <c r="B23772" s="113" t="s">
        <v>172</v>
      </c>
      <c r="C23772" s="113">
        <v>2012</v>
      </c>
      <c r="D23772" s="113" t="s">
        <v>122</v>
      </c>
      <c r="E23772" s="113" t="s">
        <v>126</v>
      </c>
      <c r="F23772" s="113" t="s">
        <v>200</v>
      </c>
      <c r="G23772" s="113">
        <v>1.8754300351769399E-3</v>
      </c>
    </row>
    <row r="23773" spans="1:7" x14ac:dyDescent="0.25">
      <c r="A23773" s="108" t="str">
        <f t="shared" si="371"/>
        <v>RS_2012_NATIONAL TOTAL_Hg</v>
      </c>
      <c r="B23773" s="113" t="s">
        <v>172</v>
      </c>
      <c r="C23773" s="113">
        <v>2012</v>
      </c>
      <c r="D23773" s="113" t="s">
        <v>122</v>
      </c>
      <c r="E23773" s="113" t="s">
        <v>127</v>
      </c>
      <c r="F23773" s="113" t="s">
        <v>200</v>
      </c>
      <c r="G23773" s="113">
        <v>1.8429083061905699E-3</v>
      </c>
    </row>
    <row r="23774" spans="1:7" x14ac:dyDescent="0.25">
      <c r="A23774" s="108" t="str">
        <f t="shared" si="371"/>
        <v>RS_2012_NATIONAL TOTAL_DIOX</v>
      </c>
      <c r="B23774" s="113" t="s">
        <v>172</v>
      </c>
      <c r="C23774" s="113">
        <v>2012</v>
      </c>
      <c r="D23774" s="113" t="s">
        <v>122</v>
      </c>
      <c r="E23774" s="113" t="s">
        <v>128</v>
      </c>
      <c r="F23774" s="113" t="s">
        <v>200</v>
      </c>
      <c r="G23774" s="150">
        <v>5.368105879868E-8</v>
      </c>
    </row>
    <row r="23775" spans="1:7" x14ac:dyDescent="0.25">
      <c r="A23775" s="108" t="str">
        <f t="shared" si="371"/>
        <v>RS_2012_NATIONAL TOTAL_PAH</v>
      </c>
      <c r="B23775" s="113" t="s">
        <v>172</v>
      </c>
      <c r="C23775" s="113">
        <v>2012</v>
      </c>
      <c r="D23775" s="113" t="s">
        <v>122</v>
      </c>
      <c r="E23775" s="113" t="s">
        <v>129</v>
      </c>
      <c r="F23775" s="113" t="s">
        <v>200</v>
      </c>
      <c r="G23775" s="113">
        <v>2.5913617157795499E-2</v>
      </c>
    </row>
    <row r="23776" spans="1:7" x14ac:dyDescent="0.25">
      <c r="A23776" s="108" t="str">
        <f t="shared" si="371"/>
        <v>RS_2012_NATIONAL TOTAL_HCB</v>
      </c>
      <c r="B23776" s="113" t="s">
        <v>172</v>
      </c>
      <c r="C23776" s="113">
        <v>2012</v>
      </c>
      <c r="D23776" s="113" t="s">
        <v>122</v>
      </c>
      <c r="E23776" s="113" t="s">
        <v>130</v>
      </c>
      <c r="F23776" s="113" t="s">
        <v>200</v>
      </c>
      <c r="G23776" s="150">
        <v>2.1699545987199998E-6</v>
      </c>
    </row>
    <row r="23777" spans="1:7" x14ac:dyDescent="0.25">
      <c r="A23777" s="108" t="str">
        <f t="shared" si="371"/>
        <v>RS_2012_NATIONAL TOTAL_PCB</v>
      </c>
      <c r="B23777" s="113" t="s">
        <v>172</v>
      </c>
      <c r="C23777" s="113">
        <v>2012</v>
      </c>
      <c r="D23777" s="113" t="s">
        <v>122</v>
      </c>
      <c r="E23777" s="113" t="s">
        <v>259</v>
      </c>
      <c r="F23777" s="113" t="s">
        <v>200</v>
      </c>
      <c r="G23777" s="113">
        <v>7.8262402739876999E-4</v>
      </c>
    </row>
    <row r="23778" spans="1:7" x14ac:dyDescent="0.25">
      <c r="A23778" s="108" t="str">
        <f t="shared" si="371"/>
        <v>RS_2012_1A3(FS)_NOx</v>
      </c>
      <c r="B23778" s="113" t="s">
        <v>172</v>
      </c>
      <c r="C23778" s="113">
        <v>2012</v>
      </c>
      <c r="D23778" s="113" t="s">
        <v>132</v>
      </c>
      <c r="E23778" s="113" t="s">
        <v>199</v>
      </c>
      <c r="F23778" s="113" t="s">
        <v>200</v>
      </c>
      <c r="G23778" s="113">
        <v>30.2346</v>
      </c>
    </row>
    <row r="23779" spans="1:7" x14ac:dyDescent="0.25">
      <c r="A23779" s="108" t="str">
        <f t="shared" si="371"/>
        <v>RS_2012_1A3(FS)_NMVOC</v>
      </c>
      <c r="B23779" s="113" t="s">
        <v>172</v>
      </c>
      <c r="C23779" s="113">
        <v>2012</v>
      </c>
      <c r="D23779" s="113" t="s">
        <v>132</v>
      </c>
      <c r="E23779" s="113" t="s">
        <v>123</v>
      </c>
      <c r="F23779" s="113" t="s">
        <v>200</v>
      </c>
      <c r="G23779" s="113">
        <v>15.523090849500001</v>
      </c>
    </row>
    <row r="23780" spans="1:7" x14ac:dyDescent="0.25">
      <c r="A23780" s="108" t="str">
        <f t="shared" si="371"/>
        <v>RS_2012_1A3(FS)_SOx</v>
      </c>
      <c r="B23780" s="113" t="s">
        <v>172</v>
      </c>
      <c r="C23780" s="113">
        <v>2012</v>
      </c>
      <c r="D23780" s="113" t="s">
        <v>132</v>
      </c>
      <c r="E23780" s="113" t="s">
        <v>201</v>
      </c>
      <c r="F23780" s="113" t="s">
        <v>200</v>
      </c>
      <c r="G23780" s="113">
        <v>0.6885</v>
      </c>
    </row>
    <row r="23781" spans="1:7" x14ac:dyDescent="0.25">
      <c r="A23781" s="108" t="str">
        <f t="shared" si="371"/>
        <v>RS_2012_1A3(FS)_NH3</v>
      </c>
      <c r="B23781" s="113" t="s">
        <v>172</v>
      </c>
      <c r="C23781" s="113">
        <v>2012</v>
      </c>
      <c r="D23781" s="113" t="s">
        <v>132</v>
      </c>
      <c r="E23781" s="113" t="s">
        <v>124</v>
      </c>
      <c r="F23781" s="113" t="s">
        <v>200</v>
      </c>
      <c r="G23781" s="113">
        <v>0.34260000000000002</v>
      </c>
    </row>
    <row r="23782" spans="1:7" x14ac:dyDescent="0.25">
      <c r="A23782" s="108" t="str">
        <f t="shared" si="371"/>
        <v>RS_2012_1A3(FS)_PM2.5</v>
      </c>
      <c r="B23782" s="113" t="s">
        <v>172</v>
      </c>
      <c r="C23782" s="113">
        <v>2012</v>
      </c>
      <c r="D23782" s="113" t="s">
        <v>132</v>
      </c>
      <c r="E23782" s="113" t="s">
        <v>203</v>
      </c>
      <c r="F23782" s="113" t="s">
        <v>200</v>
      </c>
      <c r="G23782" s="113">
        <v>1.622686110728</v>
      </c>
    </row>
    <row r="23783" spans="1:7" x14ac:dyDescent="0.25">
      <c r="A23783" s="108" t="str">
        <f t="shared" si="371"/>
        <v>RS_2012_3D_NOx</v>
      </c>
      <c r="B23783" s="113" t="s">
        <v>172</v>
      </c>
      <c r="C23783" s="113">
        <v>2012</v>
      </c>
      <c r="D23783" s="113" t="s">
        <v>206</v>
      </c>
      <c r="E23783" s="113" t="s">
        <v>199</v>
      </c>
      <c r="F23783" s="113" t="s">
        <v>200</v>
      </c>
      <c r="G23783" s="113">
        <v>13.0878432</v>
      </c>
    </row>
    <row r="23784" spans="1:7" x14ac:dyDescent="0.25">
      <c r="A23784" s="108" t="str">
        <f t="shared" si="371"/>
        <v>RS_2013_NATIONAL TOTAL_NOx</v>
      </c>
      <c r="B23784" s="113" t="s">
        <v>172</v>
      </c>
      <c r="C23784" s="113">
        <v>2013</v>
      </c>
      <c r="D23784" s="113" t="s">
        <v>122</v>
      </c>
      <c r="E23784" s="113" t="s">
        <v>199</v>
      </c>
      <c r="F23784" s="113" t="s">
        <v>200</v>
      </c>
      <c r="G23784" s="113">
        <v>152.44712852835201</v>
      </c>
    </row>
    <row r="23785" spans="1:7" x14ac:dyDescent="0.25">
      <c r="A23785" s="108" t="str">
        <f t="shared" si="371"/>
        <v>RS_2013_NATIONAL TOTAL_NMVOC</v>
      </c>
      <c r="B23785" s="113" t="s">
        <v>172</v>
      </c>
      <c r="C23785" s="113">
        <v>2013</v>
      </c>
      <c r="D23785" s="113" t="s">
        <v>122</v>
      </c>
      <c r="E23785" s="113" t="s">
        <v>123</v>
      </c>
      <c r="F23785" s="113" t="s">
        <v>200</v>
      </c>
      <c r="G23785" s="113">
        <v>129.44522825901001</v>
      </c>
    </row>
    <row r="23786" spans="1:7" x14ac:dyDescent="0.25">
      <c r="A23786" s="108" t="str">
        <f t="shared" si="371"/>
        <v>RS_2013_NATIONAL TOTAL_SOx</v>
      </c>
      <c r="B23786" s="113" t="s">
        <v>172</v>
      </c>
      <c r="C23786" s="113">
        <v>2013</v>
      </c>
      <c r="D23786" s="113" t="s">
        <v>122</v>
      </c>
      <c r="E23786" s="113" t="s">
        <v>201</v>
      </c>
      <c r="F23786" s="113" t="s">
        <v>200</v>
      </c>
      <c r="G23786" s="113">
        <v>434.42664088002601</v>
      </c>
    </row>
    <row r="23787" spans="1:7" x14ac:dyDescent="0.25">
      <c r="A23787" s="108" t="str">
        <f t="shared" si="371"/>
        <v>RS_2013_NATIONAL TOTAL_NH3</v>
      </c>
      <c r="B23787" s="113" t="s">
        <v>172</v>
      </c>
      <c r="C23787" s="113">
        <v>2013</v>
      </c>
      <c r="D23787" s="113" t="s">
        <v>122</v>
      </c>
      <c r="E23787" s="113" t="s">
        <v>124</v>
      </c>
      <c r="F23787" s="113" t="s">
        <v>200</v>
      </c>
      <c r="G23787" s="113">
        <v>92.220452800787896</v>
      </c>
    </row>
    <row r="23788" spans="1:7" x14ac:dyDescent="0.25">
      <c r="A23788" s="108" t="str">
        <f t="shared" si="371"/>
        <v>RS_2013_NATIONAL TOTAL_PM2.5</v>
      </c>
      <c r="B23788" s="113" t="s">
        <v>172</v>
      </c>
      <c r="C23788" s="113">
        <v>2013</v>
      </c>
      <c r="D23788" s="113" t="s">
        <v>122</v>
      </c>
      <c r="E23788" s="113" t="s">
        <v>203</v>
      </c>
      <c r="F23788" s="113" t="s">
        <v>200</v>
      </c>
      <c r="G23788" s="113">
        <v>37.363424829779198</v>
      </c>
    </row>
    <row r="23789" spans="1:7" x14ac:dyDescent="0.25">
      <c r="A23789" s="108" t="str">
        <f t="shared" si="371"/>
        <v>RS_2013_NATIONAL TOTAL_Pb</v>
      </c>
      <c r="B23789" s="113" t="s">
        <v>172</v>
      </c>
      <c r="C23789" s="113">
        <v>2013</v>
      </c>
      <c r="D23789" s="113" t="s">
        <v>122</v>
      </c>
      <c r="E23789" s="113" t="s">
        <v>125</v>
      </c>
      <c r="F23789" s="113" t="s">
        <v>200</v>
      </c>
      <c r="G23789" s="113">
        <v>2.3785923898723499E-2</v>
      </c>
    </row>
    <row r="23790" spans="1:7" x14ac:dyDescent="0.25">
      <c r="A23790" s="108" t="str">
        <f t="shared" si="371"/>
        <v>RS_2013_NATIONAL TOTAL_Cd</v>
      </c>
      <c r="B23790" s="113" t="s">
        <v>172</v>
      </c>
      <c r="C23790" s="113">
        <v>2013</v>
      </c>
      <c r="D23790" s="113" t="s">
        <v>122</v>
      </c>
      <c r="E23790" s="113" t="s">
        <v>126</v>
      </c>
      <c r="F23790" s="113" t="s">
        <v>200</v>
      </c>
      <c r="G23790" s="113">
        <v>1.85026446065293E-3</v>
      </c>
    </row>
    <row r="23791" spans="1:7" x14ac:dyDescent="0.25">
      <c r="A23791" s="108" t="str">
        <f t="shared" si="371"/>
        <v>RS_2013_NATIONAL TOTAL_Hg</v>
      </c>
      <c r="B23791" s="113" t="s">
        <v>172</v>
      </c>
      <c r="C23791" s="113">
        <v>2013</v>
      </c>
      <c r="D23791" s="113" t="s">
        <v>122</v>
      </c>
      <c r="E23791" s="113" t="s">
        <v>127</v>
      </c>
      <c r="F23791" s="113" t="s">
        <v>200</v>
      </c>
      <c r="G23791" s="113">
        <v>1.82720780849178E-3</v>
      </c>
    </row>
    <row r="23792" spans="1:7" x14ac:dyDescent="0.25">
      <c r="A23792" s="108" t="str">
        <f t="shared" si="371"/>
        <v>RS_2013_NATIONAL TOTAL_DIOX</v>
      </c>
      <c r="B23792" s="113" t="s">
        <v>172</v>
      </c>
      <c r="C23792" s="113">
        <v>2013</v>
      </c>
      <c r="D23792" s="113" t="s">
        <v>122</v>
      </c>
      <c r="E23792" s="113" t="s">
        <v>128</v>
      </c>
      <c r="F23792" s="113" t="s">
        <v>200</v>
      </c>
      <c r="G23792" s="150">
        <v>4.8522512154406397E-8</v>
      </c>
    </row>
    <row r="23793" spans="1:7" x14ac:dyDescent="0.25">
      <c r="A23793" s="108" t="str">
        <f t="shared" si="371"/>
        <v>RS_2013_NATIONAL TOTAL_PAH</v>
      </c>
      <c r="B23793" s="113" t="s">
        <v>172</v>
      </c>
      <c r="C23793" s="113">
        <v>2013</v>
      </c>
      <c r="D23793" s="113" t="s">
        <v>122</v>
      </c>
      <c r="E23793" s="113" t="s">
        <v>129</v>
      </c>
      <c r="F23793" s="113" t="s">
        <v>200</v>
      </c>
      <c r="G23793" s="113">
        <v>2.24804312537011E-2</v>
      </c>
    </row>
    <row r="23794" spans="1:7" x14ac:dyDescent="0.25">
      <c r="A23794" s="108" t="str">
        <f t="shared" si="371"/>
        <v>RS_2013_NATIONAL TOTAL_HCB</v>
      </c>
      <c r="B23794" s="113" t="s">
        <v>172</v>
      </c>
      <c r="C23794" s="113">
        <v>2013</v>
      </c>
      <c r="D23794" s="113" t="s">
        <v>122</v>
      </c>
      <c r="E23794" s="113" t="s">
        <v>130</v>
      </c>
      <c r="F23794" s="113" t="s">
        <v>200</v>
      </c>
      <c r="G23794" s="150">
        <v>2.2669722498599998E-6</v>
      </c>
    </row>
    <row r="23795" spans="1:7" x14ac:dyDescent="0.25">
      <c r="A23795" s="108" t="str">
        <f t="shared" si="371"/>
        <v>RS_2013_NATIONAL TOTAL_PCB</v>
      </c>
      <c r="B23795" s="113" t="s">
        <v>172</v>
      </c>
      <c r="C23795" s="113">
        <v>2013</v>
      </c>
      <c r="D23795" s="113" t="s">
        <v>122</v>
      </c>
      <c r="E23795" s="113" t="s">
        <v>259</v>
      </c>
      <c r="F23795" s="113" t="s">
        <v>200</v>
      </c>
      <c r="G23795" s="113">
        <v>7.5388512440864304E-4</v>
      </c>
    </row>
    <row r="23796" spans="1:7" x14ac:dyDescent="0.25">
      <c r="A23796" s="108" t="str">
        <f t="shared" si="371"/>
        <v>RS_2013_1A3(FS)_NOx</v>
      </c>
      <c r="B23796" s="113" t="s">
        <v>172</v>
      </c>
      <c r="C23796" s="113">
        <v>2013</v>
      </c>
      <c r="D23796" s="113" t="s">
        <v>132</v>
      </c>
      <c r="E23796" s="113" t="s">
        <v>199</v>
      </c>
      <c r="F23796" s="113" t="s">
        <v>200</v>
      </c>
      <c r="G23796" s="113">
        <v>29.927399999999999</v>
      </c>
    </row>
    <row r="23797" spans="1:7" x14ac:dyDescent="0.25">
      <c r="A23797" s="108" t="str">
        <f t="shared" si="371"/>
        <v>RS_2013_1A3(FS)_NMVOC</v>
      </c>
      <c r="B23797" s="113" t="s">
        <v>172</v>
      </c>
      <c r="C23797" s="113">
        <v>2013</v>
      </c>
      <c r="D23797" s="113" t="s">
        <v>132</v>
      </c>
      <c r="E23797" s="113" t="s">
        <v>123</v>
      </c>
      <c r="F23797" s="113" t="s">
        <v>200</v>
      </c>
      <c r="G23797" s="113">
        <v>13.627172083</v>
      </c>
    </row>
    <row r="23798" spans="1:7" x14ac:dyDescent="0.25">
      <c r="A23798" s="108" t="str">
        <f t="shared" si="371"/>
        <v>RS_2013_1A3(FS)_SOx</v>
      </c>
      <c r="B23798" s="113" t="s">
        <v>172</v>
      </c>
      <c r="C23798" s="113">
        <v>2013</v>
      </c>
      <c r="D23798" s="113" t="s">
        <v>132</v>
      </c>
      <c r="E23798" s="113" t="s">
        <v>201</v>
      </c>
      <c r="F23798" s="113" t="s">
        <v>200</v>
      </c>
      <c r="G23798" s="113">
        <v>0.6946</v>
      </c>
    </row>
    <row r="23799" spans="1:7" x14ac:dyDescent="0.25">
      <c r="A23799" s="108" t="str">
        <f t="shared" si="371"/>
        <v>RS_2013_1A3(FS)_NH3</v>
      </c>
      <c r="B23799" s="113" t="s">
        <v>172</v>
      </c>
      <c r="C23799" s="113">
        <v>2013</v>
      </c>
      <c r="D23799" s="113" t="s">
        <v>132</v>
      </c>
      <c r="E23799" s="113" t="s">
        <v>124</v>
      </c>
      <c r="F23799" s="113" t="s">
        <v>200</v>
      </c>
      <c r="G23799" s="113">
        <v>0.34799999999999998</v>
      </c>
    </row>
    <row r="23800" spans="1:7" x14ac:dyDescent="0.25">
      <c r="A23800" s="108" t="str">
        <f t="shared" si="371"/>
        <v>RS_2013_1A3(FS)_PM2.5</v>
      </c>
      <c r="B23800" s="113" t="s">
        <v>172</v>
      </c>
      <c r="C23800" s="113">
        <v>2013</v>
      </c>
      <c r="D23800" s="113" t="s">
        <v>132</v>
      </c>
      <c r="E23800" s="113" t="s">
        <v>203</v>
      </c>
      <c r="F23800" s="113" t="s">
        <v>200</v>
      </c>
      <c r="G23800" s="113">
        <v>1.6344149992499999</v>
      </c>
    </row>
    <row r="23801" spans="1:7" x14ac:dyDescent="0.25">
      <c r="A23801" s="108" t="str">
        <f t="shared" si="371"/>
        <v>RS_2013_3D_NOx</v>
      </c>
      <c r="B23801" s="113" t="s">
        <v>172</v>
      </c>
      <c r="C23801" s="113">
        <v>2013</v>
      </c>
      <c r="D23801" s="113" t="s">
        <v>206</v>
      </c>
      <c r="E23801" s="113" t="s">
        <v>199</v>
      </c>
      <c r="F23801" s="113" t="s">
        <v>200</v>
      </c>
      <c r="G23801" s="113">
        <v>11.720786</v>
      </c>
    </row>
    <row r="23802" spans="1:7" x14ac:dyDescent="0.25">
      <c r="A23802" s="108" t="str">
        <f t="shared" si="371"/>
        <v>RS_2014_NATIONAL TOTAL_NOx</v>
      </c>
      <c r="B23802" s="113" t="s">
        <v>172</v>
      </c>
      <c r="C23802" s="113">
        <v>2014</v>
      </c>
      <c r="D23802" s="113" t="s">
        <v>122</v>
      </c>
      <c r="E23802" s="113" t="s">
        <v>199</v>
      </c>
      <c r="F23802" s="113" t="s">
        <v>200</v>
      </c>
      <c r="G23802" s="113">
        <v>125.583590146684</v>
      </c>
    </row>
    <row r="23803" spans="1:7" x14ac:dyDescent="0.25">
      <c r="A23803" s="108" t="str">
        <f t="shared" si="371"/>
        <v>RS_2014_NATIONAL TOTAL_NMVOC</v>
      </c>
      <c r="B23803" s="113" t="s">
        <v>172</v>
      </c>
      <c r="C23803" s="113">
        <v>2014</v>
      </c>
      <c r="D23803" s="113" t="s">
        <v>122</v>
      </c>
      <c r="E23803" s="113" t="s">
        <v>123</v>
      </c>
      <c r="F23803" s="113" t="s">
        <v>200</v>
      </c>
      <c r="G23803" s="113">
        <v>118.779155748489</v>
      </c>
    </row>
    <row r="23804" spans="1:7" x14ac:dyDescent="0.25">
      <c r="A23804" s="108" t="str">
        <f t="shared" si="371"/>
        <v>RS_2014_NATIONAL TOTAL_SOx</v>
      </c>
      <c r="B23804" s="113" t="s">
        <v>172</v>
      </c>
      <c r="C23804" s="113">
        <v>2014</v>
      </c>
      <c r="D23804" s="113" t="s">
        <v>122</v>
      </c>
      <c r="E23804" s="113" t="s">
        <v>201</v>
      </c>
      <c r="F23804" s="113" t="s">
        <v>200</v>
      </c>
      <c r="G23804" s="113">
        <v>342.68691883319298</v>
      </c>
    </row>
    <row r="23805" spans="1:7" x14ac:dyDescent="0.25">
      <c r="A23805" s="108" t="str">
        <f t="shared" si="371"/>
        <v>RS_2014_NATIONAL TOTAL_NH3</v>
      </c>
      <c r="B23805" s="113" t="s">
        <v>172</v>
      </c>
      <c r="C23805" s="113">
        <v>2014</v>
      </c>
      <c r="D23805" s="113" t="s">
        <v>122</v>
      </c>
      <c r="E23805" s="113" t="s">
        <v>124</v>
      </c>
      <c r="F23805" s="113" t="s">
        <v>200</v>
      </c>
      <c r="G23805" s="113">
        <v>86.507291801219594</v>
      </c>
    </row>
    <row r="23806" spans="1:7" x14ac:dyDescent="0.25">
      <c r="A23806" s="108" t="str">
        <f t="shared" si="371"/>
        <v>RS_2014_NATIONAL TOTAL_PM2.5</v>
      </c>
      <c r="B23806" s="113" t="s">
        <v>172</v>
      </c>
      <c r="C23806" s="113">
        <v>2014</v>
      </c>
      <c r="D23806" s="113" t="s">
        <v>122</v>
      </c>
      <c r="E23806" s="113" t="s">
        <v>203</v>
      </c>
      <c r="F23806" s="113" t="s">
        <v>200</v>
      </c>
      <c r="G23806" s="113">
        <v>36.704635005447301</v>
      </c>
    </row>
    <row r="23807" spans="1:7" x14ac:dyDescent="0.25">
      <c r="A23807" s="108" t="str">
        <f t="shared" si="371"/>
        <v>RS_2014_NATIONAL TOTAL_Pb</v>
      </c>
      <c r="B23807" s="113" t="s">
        <v>172</v>
      </c>
      <c r="C23807" s="113">
        <v>2014</v>
      </c>
      <c r="D23807" s="113" t="s">
        <v>122</v>
      </c>
      <c r="E23807" s="113" t="s">
        <v>125</v>
      </c>
      <c r="F23807" s="113" t="s">
        <v>200</v>
      </c>
      <c r="G23807" s="113">
        <v>2.5269936900670999E-2</v>
      </c>
    </row>
    <row r="23808" spans="1:7" x14ac:dyDescent="0.25">
      <c r="A23808" s="108" t="str">
        <f t="shared" si="371"/>
        <v>RS_2014_NATIONAL TOTAL_Cd</v>
      </c>
      <c r="B23808" s="113" t="s">
        <v>172</v>
      </c>
      <c r="C23808" s="113">
        <v>2014</v>
      </c>
      <c r="D23808" s="113" t="s">
        <v>122</v>
      </c>
      <c r="E23808" s="113" t="s">
        <v>126</v>
      </c>
      <c r="F23808" s="113" t="s">
        <v>200</v>
      </c>
      <c r="G23808" s="113">
        <v>1.6961759034796501E-3</v>
      </c>
    </row>
    <row r="23809" spans="1:7" x14ac:dyDescent="0.25">
      <c r="A23809" s="108" t="str">
        <f t="shared" si="371"/>
        <v>RS_2014_NATIONAL TOTAL_Hg</v>
      </c>
      <c r="B23809" s="113" t="s">
        <v>172</v>
      </c>
      <c r="C23809" s="113">
        <v>2014</v>
      </c>
      <c r="D23809" s="113" t="s">
        <v>122</v>
      </c>
      <c r="E23809" s="113" t="s">
        <v>127</v>
      </c>
      <c r="F23809" s="113" t="s">
        <v>200</v>
      </c>
      <c r="G23809" s="113">
        <v>1.32910486875989E-3</v>
      </c>
    </row>
    <row r="23810" spans="1:7" x14ac:dyDescent="0.25">
      <c r="A23810" s="108" t="str">
        <f t="shared" ref="A23810:A23873" si="372">CONCATENATE(B23810,"_",C23810,"_",D23810,"_",E23810)</f>
        <v>RS_2014_NATIONAL TOTAL_DIOX</v>
      </c>
      <c r="B23810" s="113" t="s">
        <v>172</v>
      </c>
      <c r="C23810" s="113">
        <v>2014</v>
      </c>
      <c r="D23810" s="113" t="s">
        <v>122</v>
      </c>
      <c r="E23810" s="113" t="s">
        <v>128</v>
      </c>
      <c r="F23810" s="113" t="s">
        <v>200</v>
      </c>
      <c r="G23810" s="150">
        <v>4.7831200855179999E-8</v>
      </c>
    </row>
    <row r="23811" spans="1:7" x14ac:dyDescent="0.25">
      <c r="A23811" s="108" t="str">
        <f t="shared" si="372"/>
        <v>RS_2014_NATIONAL TOTAL_PAH</v>
      </c>
      <c r="B23811" s="113" t="s">
        <v>172</v>
      </c>
      <c r="C23811" s="113">
        <v>2014</v>
      </c>
      <c r="D23811" s="113" t="s">
        <v>122</v>
      </c>
      <c r="E23811" s="113" t="s">
        <v>129</v>
      </c>
      <c r="F23811" s="113" t="s">
        <v>200</v>
      </c>
      <c r="G23811" s="113">
        <v>2.1994306979027701E-2</v>
      </c>
    </row>
    <row r="23812" spans="1:7" x14ac:dyDescent="0.25">
      <c r="A23812" s="108" t="str">
        <f t="shared" si="372"/>
        <v>RS_2014_NATIONAL TOTAL_HCB</v>
      </c>
      <c r="B23812" s="113" t="s">
        <v>172</v>
      </c>
      <c r="C23812" s="113">
        <v>2014</v>
      </c>
      <c r="D23812" s="113" t="s">
        <v>122</v>
      </c>
      <c r="E23812" s="113" t="s">
        <v>130</v>
      </c>
      <c r="F23812" s="113" t="s">
        <v>200</v>
      </c>
      <c r="G23812" s="150">
        <v>1.8362190441799999E-6</v>
      </c>
    </row>
    <row r="23813" spans="1:7" x14ac:dyDescent="0.25">
      <c r="A23813" s="108" t="str">
        <f t="shared" si="372"/>
        <v>RS_2014_NATIONAL TOTAL_PCB</v>
      </c>
      <c r="B23813" s="113" t="s">
        <v>172</v>
      </c>
      <c r="C23813" s="113">
        <v>2014</v>
      </c>
      <c r="D23813" s="113" t="s">
        <v>122</v>
      </c>
      <c r="E23813" s="113" t="s">
        <v>259</v>
      </c>
      <c r="F23813" s="113" t="s">
        <v>200</v>
      </c>
      <c r="G23813" s="113">
        <v>7.2580259594588498E-4</v>
      </c>
    </row>
    <row r="23814" spans="1:7" x14ac:dyDescent="0.25">
      <c r="A23814" s="108" t="str">
        <f t="shared" si="372"/>
        <v>RS_2014_1A3(FS)_NOx</v>
      </c>
      <c r="B23814" s="113" t="s">
        <v>172</v>
      </c>
      <c r="C23814" s="113">
        <v>2014</v>
      </c>
      <c r="D23814" s="113" t="s">
        <v>132</v>
      </c>
      <c r="E23814" s="113" t="s">
        <v>199</v>
      </c>
      <c r="F23814" s="113" t="s">
        <v>200</v>
      </c>
      <c r="G23814" s="113">
        <v>29.9071</v>
      </c>
    </row>
    <row r="23815" spans="1:7" x14ac:dyDescent="0.25">
      <c r="A23815" s="108" t="str">
        <f t="shared" si="372"/>
        <v>RS_2014_1A3(FS)_NMVOC</v>
      </c>
      <c r="B23815" s="113" t="s">
        <v>172</v>
      </c>
      <c r="C23815" s="113">
        <v>2014</v>
      </c>
      <c r="D23815" s="113" t="s">
        <v>132</v>
      </c>
      <c r="E23815" s="113" t="s">
        <v>123</v>
      </c>
      <c r="F23815" s="113" t="s">
        <v>200</v>
      </c>
      <c r="G23815" s="113">
        <v>12.2495470675</v>
      </c>
    </row>
    <row r="23816" spans="1:7" x14ac:dyDescent="0.25">
      <c r="A23816" s="108" t="str">
        <f t="shared" si="372"/>
        <v>RS_2014_1A3(FS)_SOx</v>
      </c>
      <c r="B23816" s="113" t="s">
        <v>172</v>
      </c>
      <c r="C23816" s="113">
        <v>2014</v>
      </c>
      <c r="D23816" s="113" t="s">
        <v>132</v>
      </c>
      <c r="E23816" s="113" t="s">
        <v>201</v>
      </c>
      <c r="F23816" s="113" t="s">
        <v>200</v>
      </c>
      <c r="G23816" s="113">
        <v>0.71540000000000004</v>
      </c>
    </row>
    <row r="23817" spans="1:7" x14ac:dyDescent="0.25">
      <c r="A23817" s="108" t="str">
        <f t="shared" si="372"/>
        <v>RS_2014_1A3(FS)_NH3</v>
      </c>
      <c r="B23817" s="113" t="s">
        <v>172</v>
      </c>
      <c r="C23817" s="113">
        <v>2014</v>
      </c>
      <c r="D23817" s="113" t="s">
        <v>132</v>
      </c>
      <c r="E23817" s="113" t="s">
        <v>124</v>
      </c>
      <c r="F23817" s="113" t="s">
        <v>200</v>
      </c>
      <c r="G23817" s="113">
        <v>0.35489999999999999</v>
      </c>
    </row>
    <row r="23818" spans="1:7" x14ac:dyDescent="0.25">
      <c r="A23818" s="108" t="str">
        <f t="shared" si="372"/>
        <v>RS_2014_1A3(FS)_PM2.5</v>
      </c>
      <c r="B23818" s="113" t="s">
        <v>172</v>
      </c>
      <c r="C23818" s="113">
        <v>2014</v>
      </c>
      <c r="D23818" s="113" t="s">
        <v>132</v>
      </c>
      <c r="E23818" s="113" t="s">
        <v>203</v>
      </c>
      <c r="F23818" s="113" t="s">
        <v>200</v>
      </c>
      <c r="G23818" s="113">
        <v>1.651842647317</v>
      </c>
    </row>
    <row r="23819" spans="1:7" x14ac:dyDescent="0.25">
      <c r="A23819" s="108" t="str">
        <f t="shared" si="372"/>
        <v>RS_2014_3D_NOx</v>
      </c>
      <c r="B23819" s="113" t="s">
        <v>172</v>
      </c>
      <c r="C23819" s="113">
        <v>2014</v>
      </c>
      <c r="D23819" s="113" t="s">
        <v>206</v>
      </c>
      <c r="E23819" s="113" t="s">
        <v>199</v>
      </c>
      <c r="F23819" s="113" t="s">
        <v>200</v>
      </c>
      <c r="G23819" s="113">
        <v>7.9272584000000004</v>
      </c>
    </row>
    <row r="23820" spans="1:7" x14ac:dyDescent="0.25">
      <c r="A23820" s="108" t="str">
        <f t="shared" si="372"/>
        <v>RS_2015_NATIONAL TOTAL_NOx</v>
      </c>
      <c r="B23820" s="113" t="s">
        <v>172</v>
      </c>
      <c r="C23820" s="113">
        <v>2015</v>
      </c>
      <c r="D23820" s="113" t="s">
        <v>122</v>
      </c>
      <c r="E23820" s="113" t="s">
        <v>199</v>
      </c>
      <c r="F23820" s="113" t="s">
        <v>200</v>
      </c>
      <c r="G23820" s="113">
        <v>145.04581995196801</v>
      </c>
    </row>
    <row r="23821" spans="1:7" x14ac:dyDescent="0.25">
      <c r="A23821" s="108" t="str">
        <f t="shared" si="372"/>
        <v>RS_2015_NATIONAL TOTAL_NMVOC</v>
      </c>
      <c r="B23821" s="113" t="s">
        <v>172</v>
      </c>
      <c r="C23821" s="113">
        <v>2015</v>
      </c>
      <c r="D23821" s="113" t="s">
        <v>122</v>
      </c>
      <c r="E23821" s="113" t="s">
        <v>123</v>
      </c>
      <c r="F23821" s="113" t="s">
        <v>200</v>
      </c>
      <c r="G23821" s="113">
        <v>125.232690851081</v>
      </c>
    </row>
    <row r="23822" spans="1:7" x14ac:dyDescent="0.25">
      <c r="A23822" s="108" t="str">
        <f t="shared" si="372"/>
        <v>RS_2015_NATIONAL TOTAL_SOx</v>
      </c>
      <c r="B23822" s="113" t="s">
        <v>172</v>
      </c>
      <c r="C23822" s="113">
        <v>2015</v>
      </c>
      <c r="D23822" s="113" t="s">
        <v>122</v>
      </c>
      <c r="E23822" s="113" t="s">
        <v>201</v>
      </c>
      <c r="F23822" s="113" t="s">
        <v>200</v>
      </c>
      <c r="G23822" s="113">
        <v>362.39200511191001</v>
      </c>
    </row>
    <row r="23823" spans="1:7" x14ac:dyDescent="0.25">
      <c r="A23823" s="108" t="str">
        <f t="shared" si="372"/>
        <v>RS_2015_NATIONAL TOTAL_NH3</v>
      </c>
      <c r="B23823" s="113" t="s">
        <v>172</v>
      </c>
      <c r="C23823" s="113">
        <v>2015</v>
      </c>
      <c r="D23823" s="113" t="s">
        <v>122</v>
      </c>
      <c r="E23823" s="113" t="s">
        <v>124</v>
      </c>
      <c r="F23823" s="113" t="s">
        <v>200</v>
      </c>
      <c r="G23823" s="113">
        <v>85.959762763155894</v>
      </c>
    </row>
    <row r="23824" spans="1:7" x14ac:dyDescent="0.25">
      <c r="A23824" s="108" t="str">
        <f t="shared" si="372"/>
        <v>RS_2015_NATIONAL TOTAL_PM2.5</v>
      </c>
      <c r="B23824" s="113" t="s">
        <v>172</v>
      </c>
      <c r="C23824" s="113">
        <v>2015</v>
      </c>
      <c r="D23824" s="113" t="s">
        <v>122</v>
      </c>
      <c r="E23824" s="113" t="s">
        <v>203</v>
      </c>
      <c r="F23824" s="113" t="s">
        <v>200</v>
      </c>
      <c r="G23824" s="113">
        <v>37.854783835408199</v>
      </c>
    </row>
    <row r="23825" spans="1:7" x14ac:dyDescent="0.25">
      <c r="A23825" s="108" t="str">
        <f t="shared" si="372"/>
        <v>RS_2015_NATIONAL TOTAL_Pb</v>
      </c>
      <c r="B23825" s="113" t="s">
        <v>172</v>
      </c>
      <c r="C23825" s="113">
        <v>2015</v>
      </c>
      <c r="D23825" s="113" t="s">
        <v>122</v>
      </c>
      <c r="E23825" s="113" t="s">
        <v>125</v>
      </c>
      <c r="F23825" s="113" t="s">
        <v>200</v>
      </c>
      <c r="G23825" s="113">
        <v>3.5836978155436898E-2</v>
      </c>
    </row>
    <row r="23826" spans="1:7" x14ac:dyDescent="0.25">
      <c r="A23826" s="108" t="str">
        <f t="shared" si="372"/>
        <v>RS_2015_NATIONAL TOTAL_Cd</v>
      </c>
      <c r="B23826" s="113" t="s">
        <v>172</v>
      </c>
      <c r="C23826" s="113">
        <v>2015</v>
      </c>
      <c r="D23826" s="113" t="s">
        <v>122</v>
      </c>
      <c r="E23826" s="113" t="s">
        <v>126</v>
      </c>
      <c r="F23826" s="113" t="s">
        <v>200</v>
      </c>
      <c r="G23826" s="113">
        <v>2.0983358425783602E-3</v>
      </c>
    </row>
    <row r="23827" spans="1:7" x14ac:dyDescent="0.25">
      <c r="A23827" s="108" t="str">
        <f t="shared" si="372"/>
        <v>RS_2015_NATIONAL TOTAL_Hg</v>
      </c>
      <c r="B23827" s="113" t="s">
        <v>172</v>
      </c>
      <c r="C23827" s="113">
        <v>2015</v>
      </c>
      <c r="D23827" s="113" t="s">
        <v>122</v>
      </c>
      <c r="E23827" s="113" t="s">
        <v>127</v>
      </c>
      <c r="F23827" s="113" t="s">
        <v>200</v>
      </c>
      <c r="G23827" s="113">
        <v>1.69297552579994E-3</v>
      </c>
    </row>
    <row r="23828" spans="1:7" x14ac:dyDescent="0.25">
      <c r="A23828" s="108" t="str">
        <f t="shared" si="372"/>
        <v>RS_2015_NATIONAL TOTAL_DIOX</v>
      </c>
      <c r="B23828" s="113" t="s">
        <v>172</v>
      </c>
      <c r="C23828" s="113">
        <v>2015</v>
      </c>
      <c r="D23828" s="113" t="s">
        <v>122</v>
      </c>
      <c r="E23828" s="113" t="s">
        <v>128</v>
      </c>
      <c r="F23828" s="113" t="s">
        <v>200</v>
      </c>
      <c r="G23828" s="150">
        <v>5.0813956199570002E-8</v>
      </c>
    </row>
    <row r="23829" spans="1:7" x14ac:dyDescent="0.25">
      <c r="A23829" s="108" t="str">
        <f t="shared" si="372"/>
        <v>RS_2015_NATIONAL TOTAL_PAH</v>
      </c>
      <c r="B23829" s="113" t="s">
        <v>172</v>
      </c>
      <c r="C23829" s="113">
        <v>2015</v>
      </c>
      <c r="D23829" s="113" t="s">
        <v>122</v>
      </c>
      <c r="E23829" s="113" t="s">
        <v>129</v>
      </c>
      <c r="F23829" s="113" t="s">
        <v>200</v>
      </c>
      <c r="G23829" s="113">
        <v>2.2686707410965401E-2</v>
      </c>
    </row>
    <row r="23830" spans="1:7" x14ac:dyDescent="0.25">
      <c r="A23830" s="108" t="str">
        <f t="shared" si="372"/>
        <v>RS_2015_NATIONAL TOTAL_HCB</v>
      </c>
      <c r="B23830" s="113" t="s">
        <v>172</v>
      </c>
      <c r="C23830" s="113">
        <v>2015</v>
      </c>
      <c r="D23830" s="113" t="s">
        <v>122</v>
      </c>
      <c r="E23830" s="113" t="s">
        <v>130</v>
      </c>
      <c r="F23830" s="113" t="s">
        <v>200</v>
      </c>
      <c r="G23830" s="150">
        <v>2.2076377455999999E-6</v>
      </c>
    </row>
    <row r="23831" spans="1:7" x14ac:dyDescent="0.25">
      <c r="A23831" s="108" t="str">
        <f t="shared" si="372"/>
        <v>RS_2015_NATIONAL TOTAL_PCB</v>
      </c>
      <c r="B23831" s="113" t="s">
        <v>172</v>
      </c>
      <c r="C23831" s="113">
        <v>2015</v>
      </c>
      <c r="D23831" s="113" t="s">
        <v>122</v>
      </c>
      <c r="E23831" s="113" t="s">
        <v>259</v>
      </c>
      <c r="F23831" s="113" t="s">
        <v>200</v>
      </c>
      <c r="G23831" s="113">
        <v>7.25207162266352E-4</v>
      </c>
    </row>
    <row r="23832" spans="1:7" x14ac:dyDescent="0.25">
      <c r="A23832" s="108" t="str">
        <f t="shared" si="372"/>
        <v>RS_2015_1A3(FS)_NOx</v>
      </c>
      <c r="B23832" s="113" t="s">
        <v>172</v>
      </c>
      <c r="C23832" s="113">
        <v>2015</v>
      </c>
      <c r="D23832" s="113" t="s">
        <v>132</v>
      </c>
      <c r="E23832" s="113" t="s">
        <v>199</v>
      </c>
      <c r="F23832" s="113" t="s">
        <v>200</v>
      </c>
      <c r="G23832" s="113">
        <v>35.220999999999997</v>
      </c>
    </row>
    <row r="23833" spans="1:7" x14ac:dyDescent="0.25">
      <c r="A23833" s="108" t="str">
        <f t="shared" si="372"/>
        <v>RS_2015_1A3(FS)_NMVOC</v>
      </c>
      <c r="B23833" s="113" t="s">
        <v>172</v>
      </c>
      <c r="C23833" s="113">
        <v>2015</v>
      </c>
      <c r="D23833" s="113" t="s">
        <v>132</v>
      </c>
      <c r="E23833" s="113" t="s">
        <v>123</v>
      </c>
      <c r="F23833" s="113" t="s">
        <v>200</v>
      </c>
      <c r="G23833" s="113">
        <v>14.0257999999997</v>
      </c>
    </row>
    <row r="23834" spans="1:7" x14ac:dyDescent="0.25">
      <c r="A23834" s="108" t="str">
        <f t="shared" si="372"/>
        <v>RS_2015_1A3(FS)_SOx</v>
      </c>
      <c r="B23834" s="113" t="s">
        <v>172</v>
      </c>
      <c r="C23834" s="113">
        <v>2015</v>
      </c>
      <c r="D23834" s="113" t="s">
        <v>132</v>
      </c>
      <c r="E23834" s="113" t="s">
        <v>201</v>
      </c>
      <c r="F23834" s="113" t="s">
        <v>200</v>
      </c>
      <c r="G23834" s="113">
        <v>0.86599999999999999</v>
      </c>
    </row>
    <row r="23835" spans="1:7" x14ac:dyDescent="0.25">
      <c r="A23835" s="108" t="str">
        <f t="shared" si="372"/>
        <v>RS_2015_1A3(FS)_NH3</v>
      </c>
      <c r="B23835" s="113" t="s">
        <v>172</v>
      </c>
      <c r="C23835" s="113">
        <v>2015</v>
      </c>
      <c r="D23835" s="113" t="s">
        <v>132</v>
      </c>
      <c r="E23835" s="113" t="s">
        <v>124</v>
      </c>
      <c r="F23835" s="113" t="s">
        <v>200</v>
      </c>
      <c r="G23835" s="113">
        <v>0.40760000000000002</v>
      </c>
    </row>
    <row r="23836" spans="1:7" x14ac:dyDescent="0.25">
      <c r="A23836" s="108" t="str">
        <f t="shared" si="372"/>
        <v>RS_2015_1A3(FS)_PM2.5</v>
      </c>
      <c r="B23836" s="113" t="s">
        <v>172</v>
      </c>
      <c r="C23836" s="113">
        <v>2015</v>
      </c>
      <c r="D23836" s="113" t="s">
        <v>132</v>
      </c>
      <c r="E23836" s="113" t="s">
        <v>203</v>
      </c>
      <c r="F23836" s="113" t="s">
        <v>200</v>
      </c>
      <c r="G23836" s="113">
        <v>2.1264697206125001</v>
      </c>
    </row>
    <row r="23837" spans="1:7" x14ac:dyDescent="0.25">
      <c r="A23837" s="108" t="str">
        <f t="shared" si="372"/>
        <v>RS_2015_3D_NOx</v>
      </c>
      <c r="B23837" s="113" t="s">
        <v>172</v>
      </c>
      <c r="C23837" s="113">
        <v>2015</v>
      </c>
      <c r="D23837" s="113" t="s">
        <v>206</v>
      </c>
      <c r="E23837" s="113" t="s">
        <v>199</v>
      </c>
      <c r="F23837" s="113" t="s">
        <v>200</v>
      </c>
      <c r="G23837" s="113">
        <v>8.3341843999999998</v>
      </c>
    </row>
    <row r="23838" spans="1:7" x14ac:dyDescent="0.25">
      <c r="A23838" s="108" t="str">
        <f t="shared" si="372"/>
        <v>RS_2016_NATIONAL TOTAL_NOx</v>
      </c>
      <c r="B23838" s="113" t="s">
        <v>172</v>
      </c>
      <c r="C23838" s="113">
        <v>2016</v>
      </c>
      <c r="D23838" s="113" t="s">
        <v>122</v>
      </c>
      <c r="E23838" s="113" t="s">
        <v>199</v>
      </c>
      <c r="F23838" s="113" t="s">
        <v>200</v>
      </c>
      <c r="G23838" s="113">
        <v>185.88547218164101</v>
      </c>
    </row>
    <row r="23839" spans="1:7" x14ac:dyDescent="0.25">
      <c r="A23839" s="108" t="str">
        <f t="shared" si="372"/>
        <v>RS_2016_NATIONAL TOTAL_NMVOC</v>
      </c>
      <c r="B23839" s="113" t="s">
        <v>172</v>
      </c>
      <c r="C23839" s="113">
        <v>2016</v>
      </c>
      <c r="D23839" s="113" t="s">
        <v>122</v>
      </c>
      <c r="E23839" s="113" t="s">
        <v>123</v>
      </c>
      <c r="F23839" s="113" t="s">
        <v>200</v>
      </c>
      <c r="G23839" s="113">
        <v>130.16776079572699</v>
      </c>
    </row>
    <row r="23840" spans="1:7" x14ac:dyDescent="0.25">
      <c r="A23840" s="108" t="str">
        <f t="shared" si="372"/>
        <v>RS_2016_NATIONAL TOTAL_SOx</v>
      </c>
      <c r="B23840" s="113" t="s">
        <v>172</v>
      </c>
      <c r="C23840" s="113">
        <v>2016</v>
      </c>
      <c r="D23840" s="113" t="s">
        <v>122</v>
      </c>
      <c r="E23840" s="113" t="s">
        <v>201</v>
      </c>
      <c r="F23840" s="113" t="s">
        <v>200</v>
      </c>
      <c r="G23840" s="113">
        <v>373.068923880169</v>
      </c>
    </row>
    <row r="23841" spans="1:7" x14ac:dyDescent="0.25">
      <c r="A23841" s="108" t="str">
        <f t="shared" si="372"/>
        <v>RS_2016_NATIONAL TOTAL_NH3</v>
      </c>
      <c r="B23841" s="113" t="s">
        <v>172</v>
      </c>
      <c r="C23841" s="113">
        <v>2016</v>
      </c>
      <c r="D23841" s="113" t="s">
        <v>122</v>
      </c>
      <c r="E23841" s="113" t="s">
        <v>124</v>
      </c>
      <c r="F23841" s="113" t="s">
        <v>200</v>
      </c>
      <c r="G23841" s="113">
        <v>84.901050784999498</v>
      </c>
    </row>
    <row r="23842" spans="1:7" x14ac:dyDescent="0.25">
      <c r="A23842" s="108" t="str">
        <f t="shared" si="372"/>
        <v>RS_2016_NATIONAL TOTAL_PM2.5</v>
      </c>
      <c r="B23842" s="113" t="s">
        <v>172</v>
      </c>
      <c r="C23842" s="113">
        <v>2016</v>
      </c>
      <c r="D23842" s="113" t="s">
        <v>122</v>
      </c>
      <c r="E23842" s="113" t="s">
        <v>203</v>
      </c>
      <c r="F23842" s="113" t="s">
        <v>200</v>
      </c>
      <c r="G23842" s="113">
        <v>43.3340363387805</v>
      </c>
    </row>
    <row r="23843" spans="1:7" x14ac:dyDescent="0.25">
      <c r="A23843" s="108" t="str">
        <f t="shared" si="372"/>
        <v>RS_2016_NATIONAL TOTAL_Pb</v>
      </c>
      <c r="B23843" s="113" t="s">
        <v>172</v>
      </c>
      <c r="C23843" s="113">
        <v>2016</v>
      </c>
      <c r="D23843" s="113" t="s">
        <v>122</v>
      </c>
      <c r="E23843" s="113" t="s">
        <v>125</v>
      </c>
      <c r="F23843" s="113" t="s">
        <v>200</v>
      </c>
      <c r="G23843" s="113">
        <v>3.3653012037265999E-2</v>
      </c>
    </row>
    <row r="23844" spans="1:7" x14ac:dyDescent="0.25">
      <c r="A23844" s="108" t="str">
        <f t="shared" si="372"/>
        <v>RS_2016_NATIONAL TOTAL_Cd</v>
      </c>
      <c r="B23844" s="113" t="s">
        <v>172</v>
      </c>
      <c r="C23844" s="113">
        <v>2016</v>
      </c>
      <c r="D23844" s="113" t="s">
        <v>122</v>
      </c>
      <c r="E23844" s="113" t="s">
        <v>126</v>
      </c>
      <c r="F23844" s="113" t="s">
        <v>200</v>
      </c>
      <c r="G23844" s="113">
        <v>2.4402188101117299E-3</v>
      </c>
    </row>
    <row r="23845" spans="1:7" x14ac:dyDescent="0.25">
      <c r="A23845" s="108" t="str">
        <f t="shared" si="372"/>
        <v>RS_2016_NATIONAL TOTAL_Hg</v>
      </c>
      <c r="B23845" s="113" t="s">
        <v>172</v>
      </c>
      <c r="C23845" s="113">
        <v>2016</v>
      </c>
      <c r="D23845" s="113" t="s">
        <v>122</v>
      </c>
      <c r="E23845" s="113" t="s">
        <v>127</v>
      </c>
      <c r="F23845" s="113" t="s">
        <v>200</v>
      </c>
      <c r="G23845" s="113">
        <v>1.9611372158907302E-3</v>
      </c>
    </row>
    <row r="23846" spans="1:7" x14ac:dyDescent="0.25">
      <c r="A23846" s="108" t="str">
        <f t="shared" si="372"/>
        <v>RS_2016_NATIONAL TOTAL_DIOX</v>
      </c>
      <c r="B23846" s="113" t="s">
        <v>172</v>
      </c>
      <c r="C23846" s="113">
        <v>2016</v>
      </c>
      <c r="D23846" s="113" t="s">
        <v>122</v>
      </c>
      <c r="E23846" s="113" t="s">
        <v>128</v>
      </c>
      <c r="F23846" s="113" t="s">
        <v>200</v>
      </c>
      <c r="G23846" s="150">
        <v>5.29026990371785E-8</v>
      </c>
    </row>
    <row r="23847" spans="1:7" x14ac:dyDescent="0.25">
      <c r="A23847" s="108" t="str">
        <f t="shared" si="372"/>
        <v>RS_2016_NATIONAL TOTAL_PAH</v>
      </c>
      <c r="B23847" s="113" t="s">
        <v>172</v>
      </c>
      <c r="C23847" s="113">
        <v>2016</v>
      </c>
      <c r="D23847" s="113" t="s">
        <v>122</v>
      </c>
      <c r="E23847" s="113" t="s">
        <v>129</v>
      </c>
      <c r="F23847" s="113" t="s">
        <v>200</v>
      </c>
      <c r="G23847" s="113">
        <v>2.6619171599780299E-2</v>
      </c>
    </row>
    <row r="23848" spans="1:7" x14ac:dyDescent="0.25">
      <c r="A23848" s="108" t="str">
        <f t="shared" si="372"/>
        <v>RS_2016_NATIONAL TOTAL_HCB</v>
      </c>
      <c r="B23848" s="113" t="s">
        <v>172</v>
      </c>
      <c r="C23848" s="113">
        <v>2016</v>
      </c>
      <c r="D23848" s="113" t="s">
        <v>122</v>
      </c>
      <c r="E23848" s="113" t="s">
        <v>130</v>
      </c>
      <c r="F23848" s="113" t="s">
        <v>200</v>
      </c>
      <c r="G23848" s="150">
        <v>2.21328588721E-6</v>
      </c>
    </row>
    <row r="23849" spans="1:7" x14ac:dyDescent="0.25">
      <c r="A23849" s="108" t="str">
        <f t="shared" si="372"/>
        <v>RS_2016_NATIONAL TOTAL_PCB</v>
      </c>
      <c r="B23849" s="113" t="s">
        <v>172</v>
      </c>
      <c r="C23849" s="113">
        <v>2016</v>
      </c>
      <c r="D23849" s="113" t="s">
        <v>122</v>
      </c>
      <c r="E23849" s="113" t="s">
        <v>259</v>
      </c>
      <c r="F23849" s="113" t="s">
        <v>200</v>
      </c>
      <c r="G23849" s="113">
        <v>7.2364578170677101E-4</v>
      </c>
    </row>
    <row r="23850" spans="1:7" x14ac:dyDescent="0.25">
      <c r="A23850" s="108" t="str">
        <f t="shared" si="372"/>
        <v>RS_2016_1A3(FS)_NOx</v>
      </c>
      <c r="B23850" s="113" t="s">
        <v>172</v>
      </c>
      <c r="C23850" s="113">
        <v>2016</v>
      </c>
      <c r="D23850" s="113" t="s">
        <v>132</v>
      </c>
      <c r="E23850" s="113" t="s">
        <v>199</v>
      </c>
      <c r="F23850" s="113" t="s">
        <v>200</v>
      </c>
      <c r="G23850" s="113">
        <v>72.683437598634598</v>
      </c>
    </row>
    <row r="23851" spans="1:7" x14ac:dyDescent="0.25">
      <c r="A23851" s="108" t="str">
        <f t="shared" si="372"/>
        <v>RS_2016_1A3(FS)_NMVOC</v>
      </c>
      <c r="B23851" s="113" t="s">
        <v>172</v>
      </c>
      <c r="C23851" s="113">
        <v>2016</v>
      </c>
      <c r="D23851" s="113" t="s">
        <v>132</v>
      </c>
      <c r="E23851" s="113" t="s">
        <v>123</v>
      </c>
      <c r="F23851" s="113" t="s">
        <v>200</v>
      </c>
      <c r="G23851" s="113">
        <v>13.352074069077601</v>
      </c>
    </row>
    <row r="23852" spans="1:7" x14ac:dyDescent="0.25">
      <c r="A23852" s="108" t="str">
        <f t="shared" si="372"/>
        <v>RS_2016_1A3(FS)_SOx</v>
      </c>
      <c r="B23852" s="113" t="s">
        <v>172</v>
      </c>
      <c r="C23852" s="113">
        <v>2016</v>
      </c>
      <c r="D23852" s="113" t="s">
        <v>132</v>
      </c>
      <c r="E23852" s="113" t="s">
        <v>201</v>
      </c>
      <c r="F23852" s="113" t="s">
        <v>200</v>
      </c>
      <c r="G23852" s="113">
        <v>4.0554329549270403</v>
      </c>
    </row>
    <row r="23853" spans="1:7" x14ac:dyDescent="0.25">
      <c r="A23853" s="108" t="str">
        <f t="shared" si="372"/>
        <v>RS_2016_1A3(FS)_NH3</v>
      </c>
      <c r="B23853" s="113" t="s">
        <v>172</v>
      </c>
      <c r="C23853" s="113">
        <v>2016</v>
      </c>
      <c r="D23853" s="113" t="s">
        <v>132</v>
      </c>
      <c r="E23853" s="113" t="s">
        <v>124</v>
      </c>
      <c r="F23853" s="113" t="s">
        <v>200</v>
      </c>
      <c r="G23853" s="113">
        <v>0.70415652282355701</v>
      </c>
    </row>
    <row r="23854" spans="1:7" x14ac:dyDescent="0.25">
      <c r="A23854" s="108" t="str">
        <f t="shared" si="372"/>
        <v>RS_2016_1A3(FS)_PM2.5</v>
      </c>
      <c r="B23854" s="113" t="s">
        <v>172</v>
      </c>
      <c r="C23854" s="113">
        <v>2016</v>
      </c>
      <c r="D23854" s="113" t="s">
        <v>132</v>
      </c>
      <c r="E23854" s="113" t="s">
        <v>203</v>
      </c>
      <c r="F23854" s="113" t="s">
        <v>200</v>
      </c>
      <c r="G23854" s="113">
        <v>4.6127722379352996</v>
      </c>
    </row>
    <row r="23855" spans="1:7" x14ac:dyDescent="0.25">
      <c r="A23855" s="108" t="str">
        <f t="shared" si="372"/>
        <v>RS_2016_3D_NOx</v>
      </c>
      <c r="B23855" s="113" t="s">
        <v>172</v>
      </c>
      <c r="C23855" s="113">
        <v>2016</v>
      </c>
      <c r="D23855" s="113" t="s">
        <v>206</v>
      </c>
      <c r="E23855" s="113" t="s">
        <v>199</v>
      </c>
      <c r="F23855" s="113" t="s">
        <v>200</v>
      </c>
      <c r="G23855" s="113">
        <v>10.6352288</v>
      </c>
    </row>
    <row r="23856" spans="1:7" x14ac:dyDescent="0.25">
      <c r="A23856" s="108" t="str">
        <f t="shared" si="372"/>
        <v>RS_2017_NATIONAL TOTAL_NOx</v>
      </c>
      <c r="B23856" s="113" t="s">
        <v>172</v>
      </c>
      <c r="C23856" s="113">
        <v>2017</v>
      </c>
      <c r="D23856" s="113" t="s">
        <v>122</v>
      </c>
      <c r="E23856" s="113" t="s">
        <v>199</v>
      </c>
      <c r="F23856" s="113" t="s">
        <v>200</v>
      </c>
      <c r="G23856" s="113">
        <v>184.48353667693601</v>
      </c>
    </row>
    <row r="23857" spans="1:7" x14ac:dyDescent="0.25">
      <c r="A23857" s="108" t="str">
        <f t="shared" si="372"/>
        <v>RS_2017_NATIONAL TOTAL_NMVOC</v>
      </c>
      <c r="B23857" s="113" t="s">
        <v>172</v>
      </c>
      <c r="C23857" s="113">
        <v>2017</v>
      </c>
      <c r="D23857" s="113" t="s">
        <v>122</v>
      </c>
      <c r="E23857" s="113" t="s">
        <v>123</v>
      </c>
      <c r="F23857" s="113" t="s">
        <v>200</v>
      </c>
      <c r="G23857" s="113">
        <v>127.75466997004</v>
      </c>
    </row>
    <row r="23858" spans="1:7" x14ac:dyDescent="0.25">
      <c r="A23858" s="108" t="str">
        <f t="shared" si="372"/>
        <v>RS_2017_NATIONAL TOTAL_SOx</v>
      </c>
      <c r="B23858" s="113" t="s">
        <v>172</v>
      </c>
      <c r="C23858" s="113">
        <v>2017</v>
      </c>
      <c r="D23858" s="113" t="s">
        <v>122</v>
      </c>
      <c r="E23858" s="113" t="s">
        <v>201</v>
      </c>
      <c r="F23858" s="113" t="s">
        <v>200</v>
      </c>
      <c r="G23858" s="113">
        <v>369.891065219989</v>
      </c>
    </row>
    <row r="23859" spans="1:7" x14ac:dyDescent="0.25">
      <c r="A23859" s="108" t="str">
        <f t="shared" si="372"/>
        <v>RS_2017_NATIONAL TOTAL_NH3</v>
      </c>
      <c r="B23859" s="113" t="s">
        <v>172</v>
      </c>
      <c r="C23859" s="113">
        <v>2017</v>
      </c>
      <c r="D23859" s="113" t="s">
        <v>122</v>
      </c>
      <c r="E23859" s="113" t="s">
        <v>124</v>
      </c>
      <c r="F23859" s="113" t="s">
        <v>200</v>
      </c>
      <c r="G23859" s="113">
        <v>84.692339538491396</v>
      </c>
    </row>
    <row r="23860" spans="1:7" x14ac:dyDescent="0.25">
      <c r="A23860" s="108" t="str">
        <f t="shared" si="372"/>
        <v>RS_2017_NATIONAL TOTAL_PM2.5</v>
      </c>
      <c r="B23860" s="113" t="s">
        <v>172</v>
      </c>
      <c r="C23860" s="113">
        <v>2017</v>
      </c>
      <c r="D23860" s="113" t="s">
        <v>122</v>
      </c>
      <c r="E23860" s="113" t="s">
        <v>203</v>
      </c>
      <c r="F23860" s="113" t="s">
        <v>200</v>
      </c>
      <c r="G23860" s="113">
        <v>40.939087928371897</v>
      </c>
    </row>
    <row r="23861" spans="1:7" x14ac:dyDescent="0.25">
      <c r="A23861" s="108" t="str">
        <f t="shared" si="372"/>
        <v>RS_2017_NATIONAL TOTAL_Pb</v>
      </c>
      <c r="B23861" s="113" t="s">
        <v>172</v>
      </c>
      <c r="C23861" s="113">
        <v>2017</v>
      </c>
      <c r="D23861" s="113" t="s">
        <v>122</v>
      </c>
      <c r="E23861" s="113" t="s">
        <v>125</v>
      </c>
      <c r="F23861" s="113" t="s">
        <v>200</v>
      </c>
      <c r="G23861" s="113">
        <v>4.8488946040265997E-2</v>
      </c>
    </row>
    <row r="23862" spans="1:7" x14ac:dyDescent="0.25">
      <c r="A23862" s="108" t="str">
        <f t="shared" si="372"/>
        <v>RS_2017_NATIONAL TOTAL_Cd</v>
      </c>
      <c r="B23862" s="113" t="s">
        <v>172</v>
      </c>
      <c r="C23862" s="113">
        <v>2017</v>
      </c>
      <c r="D23862" s="113" t="s">
        <v>122</v>
      </c>
      <c r="E23862" s="113" t="s">
        <v>126</v>
      </c>
      <c r="F23862" s="113" t="s">
        <v>200</v>
      </c>
      <c r="G23862" s="113">
        <v>2.6373517854282702E-3</v>
      </c>
    </row>
    <row r="23863" spans="1:7" x14ac:dyDescent="0.25">
      <c r="A23863" s="108" t="str">
        <f t="shared" si="372"/>
        <v>RS_2017_NATIONAL TOTAL_Hg</v>
      </c>
      <c r="B23863" s="113" t="s">
        <v>172</v>
      </c>
      <c r="C23863" s="113">
        <v>2017</v>
      </c>
      <c r="D23863" s="113" t="s">
        <v>122</v>
      </c>
      <c r="E23863" s="113" t="s">
        <v>127</v>
      </c>
      <c r="F23863" s="113" t="s">
        <v>200</v>
      </c>
      <c r="G23863" s="113">
        <v>1.8776191729751499E-3</v>
      </c>
    </row>
    <row r="23864" spans="1:7" x14ac:dyDescent="0.25">
      <c r="A23864" s="108" t="str">
        <f t="shared" si="372"/>
        <v>RS_2017_NATIONAL TOTAL_DIOX</v>
      </c>
      <c r="B23864" s="113" t="s">
        <v>172</v>
      </c>
      <c r="C23864" s="113">
        <v>2017</v>
      </c>
      <c r="D23864" s="113" t="s">
        <v>122</v>
      </c>
      <c r="E23864" s="113" t="s">
        <v>128</v>
      </c>
      <c r="F23864" s="113" t="s">
        <v>200</v>
      </c>
      <c r="G23864" s="150">
        <v>5.3716674122583097E-8</v>
      </c>
    </row>
    <row r="23865" spans="1:7" x14ac:dyDescent="0.25">
      <c r="A23865" s="108" t="str">
        <f t="shared" si="372"/>
        <v>RS_2017_NATIONAL TOTAL_PAH</v>
      </c>
      <c r="B23865" s="113" t="s">
        <v>172</v>
      </c>
      <c r="C23865" s="113">
        <v>2017</v>
      </c>
      <c r="D23865" s="113" t="s">
        <v>122</v>
      </c>
      <c r="E23865" s="113" t="s">
        <v>129</v>
      </c>
      <c r="F23865" s="113" t="s">
        <v>200</v>
      </c>
      <c r="G23865" s="113">
        <v>2.5390611514536501E-2</v>
      </c>
    </row>
    <row r="23866" spans="1:7" x14ac:dyDescent="0.25">
      <c r="A23866" s="108" t="str">
        <f t="shared" si="372"/>
        <v>RS_2017_NATIONAL TOTAL_HCB</v>
      </c>
      <c r="B23866" s="113" t="s">
        <v>172</v>
      </c>
      <c r="C23866" s="113">
        <v>2017</v>
      </c>
      <c r="D23866" s="113" t="s">
        <v>122</v>
      </c>
      <c r="E23866" s="113" t="s">
        <v>130</v>
      </c>
      <c r="F23866" s="113" t="s">
        <v>200</v>
      </c>
      <c r="G23866" s="150">
        <v>2.2364762219068899E-6</v>
      </c>
    </row>
    <row r="23867" spans="1:7" x14ac:dyDescent="0.25">
      <c r="A23867" s="108" t="str">
        <f t="shared" si="372"/>
        <v>RS_2017_NATIONAL TOTAL_PCB</v>
      </c>
      <c r="B23867" s="113" t="s">
        <v>172</v>
      </c>
      <c r="C23867" s="113">
        <v>2017</v>
      </c>
      <c r="D23867" s="113" t="s">
        <v>122</v>
      </c>
      <c r="E23867" s="113" t="s">
        <v>259</v>
      </c>
      <c r="F23867" s="113" t="s">
        <v>200</v>
      </c>
      <c r="G23867" s="113">
        <v>7.1754749233991105E-4</v>
      </c>
    </row>
    <row r="23868" spans="1:7" x14ac:dyDescent="0.25">
      <c r="A23868" s="108" t="str">
        <f t="shared" si="372"/>
        <v>RS_2017_1A3(FS)_NOx</v>
      </c>
      <c r="B23868" s="113" t="s">
        <v>172</v>
      </c>
      <c r="C23868" s="113">
        <v>2017</v>
      </c>
      <c r="D23868" s="113" t="s">
        <v>132</v>
      </c>
      <c r="E23868" s="113" t="s">
        <v>199</v>
      </c>
      <c r="F23868" s="113" t="s">
        <v>200</v>
      </c>
      <c r="G23868" s="113">
        <v>72.561613821115301</v>
      </c>
    </row>
    <row r="23869" spans="1:7" x14ac:dyDescent="0.25">
      <c r="A23869" s="108" t="str">
        <f t="shared" si="372"/>
        <v>RS_2017_1A3(FS)_NMVOC</v>
      </c>
      <c r="B23869" s="113" t="s">
        <v>172</v>
      </c>
      <c r="C23869" s="113">
        <v>2017</v>
      </c>
      <c r="D23869" s="113" t="s">
        <v>132</v>
      </c>
      <c r="E23869" s="113" t="s">
        <v>123</v>
      </c>
      <c r="F23869" s="113" t="s">
        <v>200</v>
      </c>
      <c r="G23869" s="113">
        <v>12.6991301509682</v>
      </c>
    </row>
    <row r="23870" spans="1:7" x14ac:dyDescent="0.25">
      <c r="A23870" s="108" t="str">
        <f t="shared" si="372"/>
        <v>RS_2017_1A3(FS)_SOx</v>
      </c>
      <c r="B23870" s="113" t="s">
        <v>172</v>
      </c>
      <c r="C23870" s="113">
        <v>2017</v>
      </c>
      <c r="D23870" s="113" t="s">
        <v>132</v>
      </c>
      <c r="E23870" s="113" t="s">
        <v>201</v>
      </c>
      <c r="F23870" s="113" t="s">
        <v>200</v>
      </c>
      <c r="G23870" s="113">
        <v>4.3975296485433804</v>
      </c>
    </row>
    <row r="23871" spans="1:7" x14ac:dyDescent="0.25">
      <c r="A23871" s="108" t="str">
        <f t="shared" si="372"/>
        <v>RS_2017_1A3(FS)_NH3</v>
      </c>
      <c r="B23871" s="113" t="s">
        <v>172</v>
      </c>
      <c r="C23871" s="113">
        <v>2017</v>
      </c>
      <c r="D23871" s="113" t="s">
        <v>132</v>
      </c>
      <c r="E23871" s="113" t="s">
        <v>124</v>
      </c>
      <c r="F23871" s="113" t="s">
        <v>200</v>
      </c>
      <c r="G23871" s="113">
        <v>0.71591306494214102</v>
      </c>
    </row>
    <row r="23872" spans="1:7" x14ac:dyDescent="0.25">
      <c r="A23872" s="108" t="str">
        <f t="shared" si="372"/>
        <v>RS_2017_1A3(FS)_PM2.5</v>
      </c>
      <c r="B23872" s="113" t="s">
        <v>172</v>
      </c>
      <c r="C23872" s="113">
        <v>2017</v>
      </c>
      <c r="D23872" s="113" t="s">
        <v>132</v>
      </c>
      <c r="E23872" s="113" t="s">
        <v>203</v>
      </c>
      <c r="F23872" s="113" t="s">
        <v>200</v>
      </c>
      <c r="G23872" s="113">
        <v>4.70134064392402</v>
      </c>
    </row>
    <row r="23873" spans="1:7" x14ac:dyDescent="0.25">
      <c r="A23873" s="108" t="str">
        <f t="shared" si="372"/>
        <v>RS_2017_3D_NOx</v>
      </c>
      <c r="B23873" s="113" t="s">
        <v>172</v>
      </c>
      <c r="C23873" s="113">
        <v>2017</v>
      </c>
      <c r="D23873" s="113" t="s">
        <v>206</v>
      </c>
      <c r="E23873" s="113" t="s">
        <v>199</v>
      </c>
      <c r="F23873" s="113" t="s">
        <v>200</v>
      </c>
      <c r="G23873" s="113">
        <v>9.7610049145239994</v>
      </c>
    </row>
    <row r="23874" spans="1:7" x14ac:dyDescent="0.25">
      <c r="A23874" s="108" t="str">
        <f t="shared" ref="A23874:A23937" si="373">CONCATENATE(B23874,"_",C23874,"_",D23874,"_",E23874)</f>
        <v>RS_2018_NATIONAL TOTAL_NOx</v>
      </c>
      <c r="B23874" s="113" t="s">
        <v>172</v>
      </c>
      <c r="C23874" s="113">
        <v>2018</v>
      </c>
      <c r="D23874" s="113" t="s">
        <v>122</v>
      </c>
      <c r="E23874" s="113" t="s">
        <v>199</v>
      </c>
      <c r="F23874" s="113" t="s">
        <v>200</v>
      </c>
      <c r="G23874" s="113">
        <v>172.902167329056</v>
      </c>
    </row>
    <row r="23875" spans="1:7" x14ac:dyDescent="0.25">
      <c r="A23875" s="108" t="str">
        <f t="shared" si="373"/>
        <v>RS_2018_NATIONAL TOTAL_NMVOC</v>
      </c>
      <c r="B23875" s="113" t="s">
        <v>172</v>
      </c>
      <c r="C23875" s="113">
        <v>2018</v>
      </c>
      <c r="D23875" s="113" t="s">
        <v>122</v>
      </c>
      <c r="E23875" s="113" t="s">
        <v>123</v>
      </c>
      <c r="F23875" s="113" t="s">
        <v>200</v>
      </c>
      <c r="G23875" s="113">
        <v>123.85284876270499</v>
      </c>
    </row>
    <row r="23876" spans="1:7" x14ac:dyDescent="0.25">
      <c r="A23876" s="108" t="str">
        <f t="shared" si="373"/>
        <v>RS_2018_NATIONAL TOTAL_SOx</v>
      </c>
      <c r="B23876" s="113" t="s">
        <v>172</v>
      </c>
      <c r="C23876" s="113">
        <v>2018</v>
      </c>
      <c r="D23876" s="113" t="s">
        <v>122</v>
      </c>
      <c r="E23876" s="113" t="s">
        <v>201</v>
      </c>
      <c r="F23876" s="113" t="s">
        <v>200</v>
      </c>
      <c r="G23876" s="113">
        <v>348.39239553035998</v>
      </c>
    </row>
    <row r="23877" spans="1:7" x14ac:dyDescent="0.25">
      <c r="A23877" s="108" t="str">
        <f t="shared" si="373"/>
        <v>RS_2018_NATIONAL TOTAL_NH3</v>
      </c>
      <c r="B23877" s="113" t="s">
        <v>172</v>
      </c>
      <c r="C23877" s="113">
        <v>2018</v>
      </c>
      <c r="D23877" s="113" t="s">
        <v>122</v>
      </c>
      <c r="E23877" s="113" t="s">
        <v>124</v>
      </c>
      <c r="F23877" s="113" t="s">
        <v>200</v>
      </c>
      <c r="G23877" s="113">
        <v>79.407319510826099</v>
      </c>
    </row>
    <row r="23878" spans="1:7" x14ac:dyDescent="0.25">
      <c r="A23878" s="108" t="str">
        <f t="shared" si="373"/>
        <v>RS_2018_NATIONAL TOTAL_PM2.5</v>
      </c>
      <c r="B23878" s="113" t="s">
        <v>172</v>
      </c>
      <c r="C23878" s="113">
        <v>2018</v>
      </c>
      <c r="D23878" s="113" t="s">
        <v>122</v>
      </c>
      <c r="E23878" s="113" t="s">
        <v>203</v>
      </c>
      <c r="F23878" s="113" t="s">
        <v>200</v>
      </c>
      <c r="G23878" s="113">
        <v>41.280256029969401</v>
      </c>
    </row>
    <row r="23879" spans="1:7" x14ac:dyDescent="0.25">
      <c r="A23879" s="108" t="str">
        <f t="shared" si="373"/>
        <v>RS_2018_NATIONAL TOTAL_Pb</v>
      </c>
      <c r="B23879" s="113" t="s">
        <v>172</v>
      </c>
      <c r="C23879" s="113">
        <v>2018</v>
      </c>
      <c r="D23879" s="113" t="s">
        <v>122</v>
      </c>
      <c r="E23879" s="113" t="s">
        <v>125</v>
      </c>
      <c r="F23879" s="113" t="s">
        <v>200</v>
      </c>
      <c r="G23879" s="113">
        <v>5.3434703670726502E-2</v>
      </c>
    </row>
    <row r="23880" spans="1:7" x14ac:dyDescent="0.25">
      <c r="A23880" s="108" t="str">
        <f t="shared" si="373"/>
        <v>RS_2018_NATIONAL TOTAL_Cd</v>
      </c>
      <c r="B23880" s="113" t="s">
        <v>172</v>
      </c>
      <c r="C23880" s="113">
        <v>2018</v>
      </c>
      <c r="D23880" s="113" t="s">
        <v>122</v>
      </c>
      <c r="E23880" s="113" t="s">
        <v>126</v>
      </c>
      <c r="F23880" s="113" t="s">
        <v>200</v>
      </c>
      <c r="G23880" s="113">
        <v>2.6204049271708E-3</v>
      </c>
    </row>
    <row r="23881" spans="1:7" x14ac:dyDescent="0.25">
      <c r="A23881" s="108" t="str">
        <f t="shared" si="373"/>
        <v>RS_2018_NATIONAL TOTAL_Hg</v>
      </c>
      <c r="B23881" s="113" t="s">
        <v>172</v>
      </c>
      <c r="C23881" s="113">
        <v>2018</v>
      </c>
      <c r="D23881" s="113" t="s">
        <v>122</v>
      </c>
      <c r="E23881" s="113" t="s">
        <v>127</v>
      </c>
      <c r="F23881" s="113" t="s">
        <v>200</v>
      </c>
      <c r="G23881" s="113">
        <v>1.85124578475523E-3</v>
      </c>
    </row>
    <row r="23882" spans="1:7" x14ac:dyDescent="0.25">
      <c r="A23882" s="108" t="str">
        <f t="shared" si="373"/>
        <v>RS_2018_NATIONAL TOTAL_DIOX</v>
      </c>
      <c r="B23882" s="113" t="s">
        <v>172</v>
      </c>
      <c r="C23882" s="113">
        <v>2018</v>
      </c>
      <c r="D23882" s="113" t="s">
        <v>122</v>
      </c>
      <c r="E23882" s="113" t="s">
        <v>128</v>
      </c>
      <c r="F23882" s="113" t="s">
        <v>200</v>
      </c>
      <c r="G23882" s="150">
        <v>5.6335650975167198E-8</v>
      </c>
    </row>
    <row r="23883" spans="1:7" x14ac:dyDescent="0.25">
      <c r="A23883" s="108" t="str">
        <f t="shared" si="373"/>
        <v>RS_2018_NATIONAL TOTAL_PAH</v>
      </c>
      <c r="B23883" s="113" t="s">
        <v>172</v>
      </c>
      <c r="C23883" s="113">
        <v>2018</v>
      </c>
      <c r="D23883" s="113" t="s">
        <v>122</v>
      </c>
      <c r="E23883" s="113" t="s">
        <v>129</v>
      </c>
      <c r="F23883" s="113" t="s">
        <v>200</v>
      </c>
      <c r="G23883" s="113">
        <v>2.59326703610206E-2</v>
      </c>
    </row>
    <row r="23884" spans="1:7" x14ac:dyDescent="0.25">
      <c r="A23884" s="108" t="str">
        <f t="shared" si="373"/>
        <v>RS_2018_NATIONAL TOTAL_HCB</v>
      </c>
      <c r="B23884" s="113" t="s">
        <v>172</v>
      </c>
      <c r="C23884" s="113">
        <v>2018</v>
      </c>
      <c r="D23884" s="113" t="s">
        <v>122</v>
      </c>
      <c r="E23884" s="113" t="s">
        <v>130</v>
      </c>
      <c r="F23884" s="113" t="s">
        <v>200</v>
      </c>
      <c r="G23884" s="150">
        <v>2.1489408707031399E-6</v>
      </c>
    </row>
    <row r="23885" spans="1:7" x14ac:dyDescent="0.25">
      <c r="A23885" s="108" t="str">
        <f t="shared" si="373"/>
        <v>RS_2018_NATIONAL TOTAL_PCB</v>
      </c>
      <c r="B23885" s="113" t="s">
        <v>172</v>
      </c>
      <c r="C23885" s="113">
        <v>2018</v>
      </c>
      <c r="D23885" s="113" t="s">
        <v>122</v>
      </c>
      <c r="E23885" s="113" t="s">
        <v>259</v>
      </c>
      <c r="F23885" s="113" t="s">
        <v>200</v>
      </c>
      <c r="G23885" s="113">
        <v>7.1820990449693702E-4</v>
      </c>
    </row>
    <row r="23886" spans="1:7" x14ac:dyDescent="0.25">
      <c r="A23886" s="108" t="str">
        <f t="shared" si="373"/>
        <v>RS_2018_1A3(FS)_NOx</v>
      </c>
      <c r="B23886" s="113" t="s">
        <v>172</v>
      </c>
      <c r="C23886" s="113">
        <v>2018</v>
      </c>
      <c r="D23886" s="113" t="s">
        <v>132</v>
      </c>
      <c r="E23886" s="113" t="s">
        <v>199</v>
      </c>
      <c r="F23886" s="113" t="s">
        <v>200</v>
      </c>
      <c r="G23886" s="113">
        <v>69.124686590461394</v>
      </c>
    </row>
    <row r="23887" spans="1:7" x14ac:dyDescent="0.25">
      <c r="A23887" s="108" t="str">
        <f t="shared" si="373"/>
        <v>RS_2018_1A3(FS)_NMVOC</v>
      </c>
      <c r="B23887" s="113" t="s">
        <v>172</v>
      </c>
      <c r="C23887" s="113">
        <v>2018</v>
      </c>
      <c r="D23887" s="113" t="s">
        <v>132</v>
      </c>
      <c r="E23887" s="113" t="s">
        <v>123</v>
      </c>
      <c r="F23887" s="113" t="s">
        <v>200</v>
      </c>
      <c r="G23887" s="113">
        <v>11.105949682700601</v>
      </c>
    </row>
    <row r="23888" spans="1:7" x14ac:dyDescent="0.25">
      <c r="A23888" s="108" t="str">
        <f t="shared" si="373"/>
        <v>RS_2018_1A3(FS)_SOx</v>
      </c>
      <c r="B23888" s="113" t="s">
        <v>172</v>
      </c>
      <c r="C23888" s="113">
        <v>2018</v>
      </c>
      <c r="D23888" s="113" t="s">
        <v>132</v>
      </c>
      <c r="E23888" s="113" t="s">
        <v>201</v>
      </c>
      <c r="F23888" s="113" t="s">
        <v>200</v>
      </c>
      <c r="G23888" s="113">
        <v>4.5468480883855698</v>
      </c>
    </row>
    <row r="23889" spans="1:7" x14ac:dyDescent="0.25">
      <c r="A23889" s="108" t="str">
        <f t="shared" si="373"/>
        <v>RS_2018_1A3(FS)_NH3</v>
      </c>
      <c r="B23889" s="113" t="s">
        <v>172</v>
      </c>
      <c r="C23889" s="113">
        <v>2018</v>
      </c>
      <c r="D23889" s="113" t="s">
        <v>132</v>
      </c>
      <c r="E23889" s="113" t="s">
        <v>124</v>
      </c>
      <c r="F23889" s="113" t="s">
        <v>200</v>
      </c>
      <c r="G23889" s="113">
        <v>0.69856107197927897</v>
      </c>
    </row>
    <row r="23890" spans="1:7" x14ac:dyDescent="0.25">
      <c r="A23890" s="108" t="str">
        <f t="shared" si="373"/>
        <v>RS_2018_1A3(FS)_PM2.5</v>
      </c>
      <c r="B23890" s="113" t="s">
        <v>172</v>
      </c>
      <c r="C23890" s="113">
        <v>2018</v>
      </c>
      <c r="D23890" s="113" t="s">
        <v>132</v>
      </c>
      <c r="E23890" s="113" t="s">
        <v>203</v>
      </c>
      <c r="F23890" s="113" t="s">
        <v>200</v>
      </c>
      <c r="G23890" s="113">
        <v>4.5561047262020198</v>
      </c>
    </row>
    <row r="23891" spans="1:7" x14ac:dyDescent="0.25">
      <c r="A23891" s="108" t="str">
        <f t="shared" si="373"/>
        <v>RS_2018_3D_NOx</v>
      </c>
      <c r="B23891" s="113" t="s">
        <v>172</v>
      </c>
      <c r="C23891" s="113">
        <v>2018</v>
      </c>
      <c r="D23891" s="113" t="s">
        <v>206</v>
      </c>
      <c r="E23891" s="113" t="s">
        <v>199</v>
      </c>
      <c r="F23891" s="113" t="s">
        <v>200</v>
      </c>
      <c r="G23891" s="113">
        <v>6.04319366438608</v>
      </c>
    </row>
    <row r="23892" spans="1:7" x14ac:dyDescent="0.25">
      <c r="A23892" s="108" t="str">
        <f t="shared" si="373"/>
        <v>RS_2019_NATIONAL TOTAL_NOx</v>
      </c>
      <c r="B23892" s="113" t="s">
        <v>172</v>
      </c>
      <c r="C23892" s="113">
        <v>2019</v>
      </c>
      <c r="D23892" s="113" t="s">
        <v>122</v>
      </c>
      <c r="E23892" s="113" t="s">
        <v>199</v>
      </c>
      <c r="F23892" s="113" t="s">
        <v>200</v>
      </c>
      <c r="G23892" s="113">
        <v>168.82322031571101</v>
      </c>
    </row>
    <row r="23893" spans="1:7" x14ac:dyDescent="0.25">
      <c r="A23893" s="108" t="str">
        <f t="shared" si="373"/>
        <v>RS_2019_NATIONAL TOTAL_NMVOC</v>
      </c>
      <c r="B23893" s="113" t="s">
        <v>172</v>
      </c>
      <c r="C23893" s="113">
        <v>2019</v>
      </c>
      <c r="D23893" s="113" t="s">
        <v>122</v>
      </c>
      <c r="E23893" s="113" t="s">
        <v>123</v>
      </c>
      <c r="F23893" s="113" t="s">
        <v>200</v>
      </c>
      <c r="G23893" s="113">
        <v>123.896891454404</v>
      </c>
    </row>
    <row r="23894" spans="1:7" x14ac:dyDescent="0.25">
      <c r="A23894" s="108" t="str">
        <f t="shared" si="373"/>
        <v>RS_2019_NATIONAL TOTAL_SOx</v>
      </c>
      <c r="B23894" s="113" t="s">
        <v>172</v>
      </c>
      <c r="C23894" s="113">
        <v>2019</v>
      </c>
      <c r="D23894" s="113" t="s">
        <v>122</v>
      </c>
      <c r="E23894" s="113" t="s">
        <v>201</v>
      </c>
      <c r="F23894" s="113" t="s">
        <v>200</v>
      </c>
      <c r="G23894" s="113">
        <v>397.17260861100198</v>
      </c>
    </row>
    <row r="23895" spans="1:7" x14ac:dyDescent="0.25">
      <c r="A23895" s="108" t="str">
        <f t="shared" si="373"/>
        <v>RS_2019_NATIONAL TOTAL_NH3</v>
      </c>
      <c r="B23895" s="113" t="s">
        <v>172</v>
      </c>
      <c r="C23895" s="113">
        <v>2019</v>
      </c>
      <c r="D23895" s="113" t="s">
        <v>122</v>
      </c>
      <c r="E23895" s="113" t="s">
        <v>124</v>
      </c>
      <c r="F23895" s="113" t="s">
        <v>200</v>
      </c>
      <c r="G23895" s="113">
        <v>73.914471003720806</v>
      </c>
    </row>
    <row r="23896" spans="1:7" x14ac:dyDescent="0.25">
      <c r="A23896" s="108" t="str">
        <f t="shared" si="373"/>
        <v>RS_2019_NATIONAL TOTAL_PM2.5</v>
      </c>
      <c r="B23896" s="113" t="s">
        <v>172</v>
      </c>
      <c r="C23896" s="113">
        <v>2019</v>
      </c>
      <c r="D23896" s="113" t="s">
        <v>122</v>
      </c>
      <c r="E23896" s="113" t="s">
        <v>203</v>
      </c>
      <c r="F23896" s="113" t="s">
        <v>200</v>
      </c>
      <c r="G23896" s="113">
        <v>42.224129063240703</v>
      </c>
    </row>
    <row r="23897" spans="1:7" x14ac:dyDescent="0.25">
      <c r="A23897" s="108" t="str">
        <f t="shared" si="373"/>
        <v>RS_2019_NATIONAL TOTAL_Pb</v>
      </c>
      <c r="B23897" s="113" t="s">
        <v>172</v>
      </c>
      <c r="C23897" s="113">
        <v>2019</v>
      </c>
      <c r="D23897" s="113" t="s">
        <v>122</v>
      </c>
      <c r="E23897" s="113" t="s">
        <v>125</v>
      </c>
      <c r="F23897" s="113" t="s">
        <v>200</v>
      </c>
      <c r="G23897" s="113">
        <v>4.8140160195291298E-2</v>
      </c>
    </row>
    <row r="23898" spans="1:7" x14ac:dyDescent="0.25">
      <c r="A23898" s="108" t="str">
        <f t="shared" si="373"/>
        <v>RS_2019_NATIONAL TOTAL_Cd</v>
      </c>
      <c r="B23898" s="113" t="s">
        <v>172</v>
      </c>
      <c r="C23898" s="113">
        <v>2019</v>
      </c>
      <c r="D23898" s="113" t="s">
        <v>122</v>
      </c>
      <c r="E23898" s="113" t="s">
        <v>126</v>
      </c>
      <c r="F23898" s="113" t="s">
        <v>200</v>
      </c>
      <c r="G23898" s="113">
        <v>2.80960566179706E-3</v>
      </c>
    </row>
    <row r="23899" spans="1:7" x14ac:dyDescent="0.25">
      <c r="A23899" s="108" t="str">
        <f t="shared" si="373"/>
        <v>RS_2019_NATIONAL TOTAL_Hg</v>
      </c>
      <c r="B23899" s="113" t="s">
        <v>172</v>
      </c>
      <c r="C23899" s="113">
        <v>2019</v>
      </c>
      <c r="D23899" s="113" t="s">
        <v>122</v>
      </c>
      <c r="E23899" s="113" t="s">
        <v>127</v>
      </c>
      <c r="F23899" s="113" t="s">
        <v>200</v>
      </c>
      <c r="G23899" s="113">
        <v>1.68304909513525E-3</v>
      </c>
    </row>
    <row r="23900" spans="1:7" x14ac:dyDescent="0.25">
      <c r="A23900" s="108" t="str">
        <f t="shared" si="373"/>
        <v>RS_2019_NATIONAL TOTAL_DIOX</v>
      </c>
      <c r="B23900" s="113" t="s">
        <v>172</v>
      </c>
      <c r="C23900" s="113">
        <v>2019</v>
      </c>
      <c r="D23900" s="113" t="s">
        <v>122</v>
      </c>
      <c r="E23900" s="113" t="s">
        <v>128</v>
      </c>
      <c r="F23900" s="113" t="s">
        <v>200</v>
      </c>
      <c r="G23900" s="150">
        <v>5.7919904985115498E-8</v>
      </c>
    </row>
    <row r="23901" spans="1:7" x14ac:dyDescent="0.25">
      <c r="A23901" s="108" t="str">
        <f t="shared" si="373"/>
        <v>RS_2019_NATIONAL TOTAL_PAH</v>
      </c>
      <c r="B23901" s="113" t="s">
        <v>172</v>
      </c>
      <c r="C23901" s="113">
        <v>2019</v>
      </c>
      <c r="D23901" s="113" t="s">
        <v>122</v>
      </c>
      <c r="E23901" s="113" t="s">
        <v>129</v>
      </c>
      <c r="F23901" s="113" t="s">
        <v>200</v>
      </c>
      <c r="G23901" s="113">
        <v>2.64859424822152E-2</v>
      </c>
    </row>
    <row r="23902" spans="1:7" x14ac:dyDescent="0.25">
      <c r="A23902" s="108" t="str">
        <f t="shared" si="373"/>
        <v>RS_2019_NATIONAL TOTAL_HCB</v>
      </c>
      <c r="B23902" s="113" t="s">
        <v>172</v>
      </c>
      <c r="C23902" s="113">
        <v>2019</v>
      </c>
      <c r="D23902" s="113" t="s">
        <v>122</v>
      </c>
      <c r="E23902" s="113" t="s">
        <v>130</v>
      </c>
      <c r="F23902" s="113" t="s">
        <v>200</v>
      </c>
      <c r="G23902" s="150">
        <v>2.1365537193511002E-6</v>
      </c>
    </row>
    <row r="23903" spans="1:7" x14ac:dyDescent="0.25">
      <c r="A23903" s="108" t="str">
        <f t="shared" si="373"/>
        <v>RS_2019_NATIONAL TOTAL_PCB</v>
      </c>
      <c r="B23903" s="113" t="s">
        <v>172</v>
      </c>
      <c r="C23903" s="113">
        <v>2019</v>
      </c>
      <c r="D23903" s="113" t="s">
        <v>122</v>
      </c>
      <c r="E23903" s="113" t="s">
        <v>259</v>
      </c>
      <c r="F23903" s="113" t="s">
        <v>200</v>
      </c>
      <c r="G23903" s="113">
        <v>7.2312825025697396E-4</v>
      </c>
    </row>
    <row r="23904" spans="1:7" x14ac:dyDescent="0.25">
      <c r="A23904" s="108" t="str">
        <f t="shared" si="373"/>
        <v>RS_2019_1A3(FS)_NOx</v>
      </c>
      <c r="B23904" s="113" t="s">
        <v>172</v>
      </c>
      <c r="C23904" s="113">
        <v>2019</v>
      </c>
      <c r="D23904" s="113" t="s">
        <v>132</v>
      </c>
      <c r="E23904" s="113" t="s">
        <v>199</v>
      </c>
      <c r="F23904" s="113" t="s">
        <v>200</v>
      </c>
      <c r="G23904" s="113">
        <v>67.470697266002901</v>
      </c>
    </row>
    <row r="23905" spans="1:7" x14ac:dyDescent="0.25">
      <c r="A23905" s="108" t="str">
        <f t="shared" si="373"/>
        <v>RS_2019_1A3(FS)_NMVOC</v>
      </c>
      <c r="B23905" s="113" t="s">
        <v>172</v>
      </c>
      <c r="C23905" s="113">
        <v>2019</v>
      </c>
      <c r="D23905" s="113" t="s">
        <v>132</v>
      </c>
      <c r="E23905" s="113" t="s">
        <v>123</v>
      </c>
      <c r="F23905" s="113" t="s">
        <v>200</v>
      </c>
      <c r="G23905" s="113">
        <v>10.1693344222425</v>
      </c>
    </row>
    <row r="23906" spans="1:7" x14ac:dyDescent="0.25">
      <c r="A23906" s="108" t="str">
        <f t="shared" si="373"/>
        <v>RS_2019_1A3(FS)_SOx</v>
      </c>
      <c r="B23906" s="113" t="s">
        <v>172</v>
      </c>
      <c r="C23906" s="113">
        <v>2019</v>
      </c>
      <c r="D23906" s="113" t="s">
        <v>132</v>
      </c>
      <c r="E23906" s="113" t="s">
        <v>201</v>
      </c>
      <c r="F23906" s="113" t="s">
        <v>200</v>
      </c>
      <c r="G23906" s="113">
        <v>4.9277632737879502</v>
      </c>
    </row>
    <row r="23907" spans="1:7" x14ac:dyDescent="0.25">
      <c r="A23907" s="108" t="str">
        <f t="shared" si="373"/>
        <v>RS_2019_1A3(FS)_NH3</v>
      </c>
      <c r="B23907" s="113" t="s">
        <v>172</v>
      </c>
      <c r="C23907" s="113">
        <v>2019</v>
      </c>
      <c r="D23907" s="113" t="s">
        <v>132</v>
      </c>
      <c r="E23907" s="113" t="s">
        <v>124</v>
      </c>
      <c r="F23907" s="113" t="s">
        <v>200</v>
      </c>
      <c r="G23907" s="113">
        <v>0.68968631360074695</v>
      </c>
    </row>
    <row r="23908" spans="1:7" x14ac:dyDescent="0.25">
      <c r="A23908" s="108" t="str">
        <f t="shared" si="373"/>
        <v>RS_2019_1A3(FS)_PM2.5</v>
      </c>
      <c r="B23908" s="113" t="s">
        <v>172</v>
      </c>
      <c r="C23908" s="113">
        <v>2019</v>
      </c>
      <c r="D23908" s="113" t="s">
        <v>132</v>
      </c>
      <c r="E23908" s="113" t="s">
        <v>203</v>
      </c>
      <c r="F23908" s="113" t="s">
        <v>200</v>
      </c>
      <c r="G23908" s="113">
        <v>4.5468114401320801</v>
      </c>
    </row>
    <row r="23909" spans="1:7" x14ac:dyDescent="0.25">
      <c r="A23909" s="108" t="str">
        <f t="shared" si="373"/>
        <v>RS_2019_3D_NOx</v>
      </c>
      <c r="B23909" s="113" t="s">
        <v>172</v>
      </c>
      <c r="C23909" s="113">
        <v>2019</v>
      </c>
      <c r="D23909" s="113" t="s">
        <v>206</v>
      </c>
      <c r="E23909" s="113" t="s">
        <v>199</v>
      </c>
      <c r="F23909" s="113" t="s">
        <v>200</v>
      </c>
      <c r="G23909" s="113">
        <v>5.8980665200000004</v>
      </c>
    </row>
    <row r="23910" spans="1:7" x14ac:dyDescent="0.25">
      <c r="A23910" s="108" t="str">
        <f t="shared" si="373"/>
        <v>RS_2020_NATIONAL TOTAL_NOx</v>
      </c>
      <c r="B23910" s="113" t="s">
        <v>172</v>
      </c>
      <c r="C23910" s="113">
        <v>2020</v>
      </c>
      <c r="D23910" s="113" t="s">
        <v>122</v>
      </c>
      <c r="E23910" s="113" t="s">
        <v>199</v>
      </c>
      <c r="F23910" s="113" t="s">
        <v>200</v>
      </c>
      <c r="G23910" s="113">
        <v>176.230130772884</v>
      </c>
    </row>
    <row r="23911" spans="1:7" x14ac:dyDescent="0.25">
      <c r="A23911" s="108" t="str">
        <f t="shared" si="373"/>
        <v>RS_2020_NATIONAL TOTAL_NMVOC</v>
      </c>
      <c r="B23911" s="113" t="s">
        <v>172</v>
      </c>
      <c r="C23911" s="113">
        <v>2020</v>
      </c>
      <c r="D23911" s="113" t="s">
        <v>122</v>
      </c>
      <c r="E23911" s="113" t="s">
        <v>123</v>
      </c>
      <c r="F23911" s="113" t="s">
        <v>200</v>
      </c>
      <c r="G23911" s="113">
        <v>136.91486902974199</v>
      </c>
    </row>
    <row r="23912" spans="1:7" x14ac:dyDescent="0.25">
      <c r="A23912" s="108" t="str">
        <f t="shared" si="373"/>
        <v>RS_2020_NATIONAL TOTAL_SOx</v>
      </c>
      <c r="B23912" s="113" t="s">
        <v>172</v>
      </c>
      <c r="C23912" s="113">
        <v>2020</v>
      </c>
      <c r="D23912" s="113" t="s">
        <v>122</v>
      </c>
      <c r="E23912" s="113" t="s">
        <v>201</v>
      </c>
      <c r="F23912" s="113" t="s">
        <v>200</v>
      </c>
      <c r="G23912" s="113">
        <v>417.622182092299</v>
      </c>
    </row>
    <row r="23913" spans="1:7" x14ac:dyDescent="0.25">
      <c r="A23913" s="108" t="str">
        <f t="shared" si="373"/>
        <v>RS_2020_NATIONAL TOTAL_NH3</v>
      </c>
      <c r="B23913" s="113" t="s">
        <v>172</v>
      </c>
      <c r="C23913" s="113">
        <v>2020</v>
      </c>
      <c r="D23913" s="113" t="s">
        <v>122</v>
      </c>
      <c r="E23913" s="113" t="s">
        <v>124</v>
      </c>
      <c r="F23913" s="113" t="s">
        <v>200</v>
      </c>
      <c r="G23913" s="113">
        <v>79.631719247527599</v>
      </c>
    </row>
    <row r="23914" spans="1:7" x14ac:dyDescent="0.25">
      <c r="A23914" s="108" t="str">
        <f t="shared" si="373"/>
        <v>RS_2020_NATIONAL TOTAL_PM2.5</v>
      </c>
      <c r="B23914" s="113" t="s">
        <v>172</v>
      </c>
      <c r="C23914" s="113">
        <v>2020</v>
      </c>
      <c r="D23914" s="113" t="s">
        <v>122</v>
      </c>
      <c r="E23914" s="113" t="s">
        <v>203</v>
      </c>
      <c r="F23914" s="113" t="s">
        <v>200</v>
      </c>
      <c r="G23914" s="113">
        <v>57.981774818613303</v>
      </c>
    </row>
    <row r="23915" spans="1:7" x14ac:dyDescent="0.25">
      <c r="A23915" s="108" t="str">
        <f t="shared" si="373"/>
        <v>RS_2020_NATIONAL TOTAL_Pb</v>
      </c>
      <c r="B23915" s="113" t="s">
        <v>172</v>
      </c>
      <c r="C23915" s="113">
        <v>2020</v>
      </c>
      <c r="D23915" s="113" t="s">
        <v>122</v>
      </c>
      <c r="E23915" s="113" t="s">
        <v>125</v>
      </c>
      <c r="F23915" s="113" t="s">
        <v>200</v>
      </c>
      <c r="G23915" s="113">
        <v>3.3012824969790203E-2</v>
      </c>
    </row>
    <row r="23916" spans="1:7" x14ac:dyDescent="0.25">
      <c r="A23916" s="108" t="str">
        <f t="shared" si="373"/>
        <v>RS_2020_NATIONAL TOTAL_Cd</v>
      </c>
      <c r="B23916" s="113" t="s">
        <v>172</v>
      </c>
      <c r="C23916" s="113">
        <v>2020</v>
      </c>
      <c r="D23916" s="113" t="s">
        <v>122</v>
      </c>
      <c r="E23916" s="113" t="s">
        <v>126</v>
      </c>
      <c r="F23916" s="113" t="s">
        <v>200</v>
      </c>
      <c r="G23916" s="113">
        <v>2.7654084665121601E-3</v>
      </c>
    </row>
    <row r="23917" spans="1:7" x14ac:dyDescent="0.25">
      <c r="A23917" s="108" t="str">
        <f t="shared" si="373"/>
        <v>RS_2020_NATIONAL TOTAL_Hg</v>
      </c>
      <c r="B23917" s="113" t="s">
        <v>172</v>
      </c>
      <c r="C23917" s="113">
        <v>2020</v>
      </c>
      <c r="D23917" s="113" t="s">
        <v>122</v>
      </c>
      <c r="E23917" s="113" t="s">
        <v>127</v>
      </c>
      <c r="F23917" s="113" t="s">
        <v>200</v>
      </c>
      <c r="G23917" s="113">
        <v>1.62734667152374E-3</v>
      </c>
    </row>
    <row r="23918" spans="1:7" x14ac:dyDescent="0.25">
      <c r="A23918" s="108" t="str">
        <f t="shared" si="373"/>
        <v>RS_2020_NATIONAL TOTAL_DIOX</v>
      </c>
      <c r="B23918" s="113" t="s">
        <v>172</v>
      </c>
      <c r="C23918" s="113">
        <v>2020</v>
      </c>
      <c r="D23918" s="113" t="s">
        <v>122</v>
      </c>
      <c r="E23918" s="113" t="s">
        <v>128</v>
      </c>
      <c r="F23918" s="113" t="s">
        <v>200</v>
      </c>
      <c r="G23918" s="150">
        <v>7.4220780707547396E-8</v>
      </c>
    </row>
    <row r="23919" spans="1:7" x14ac:dyDescent="0.25">
      <c r="A23919" s="108" t="str">
        <f t="shared" si="373"/>
        <v>RS_2020_NATIONAL TOTAL_PAH</v>
      </c>
      <c r="B23919" s="113" t="s">
        <v>172</v>
      </c>
      <c r="C23919" s="113">
        <v>2020</v>
      </c>
      <c r="D23919" s="113" t="s">
        <v>122</v>
      </c>
      <c r="E23919" s="113" t="s">
        <v>129</v>
      </c>
      <c r="F23919" s="113" t="s">
        <v>200</v>
      </c>
      <c r="G23919" s="113">
        <v>3.3551511237947099E-2</v>
      </c>
    </row>
    <row r="23920" spans="1:7" x14ac:dyDescent="0.25">
      <c r="A23920" s="108" t="str">
        <f t="shared" si="373"/>
        <v>RS_2020_NATIONAL TOTAL_HCB</v>
      </c>
      <c r="B23920" s="113" t="s">
        <v>172</v>
      </c>
      <c r="C23920" s="113">
        <v>2020</v>
      </c>
      <c r="D23920" s="113" t="s">
        <v>122</v>
      </c>
      <c r="E23920" s="113" t="s">
        <v>130</v>
      </c>
      <c r="F23920" s="113" t="s">
        <v>200</v>
      </c>
      <c r="G23920" s="150">
        <v>2.3150434321648799E-6</v>
      </c>
    </row>
    <row r="23921" spans="1:7" x14ac:dyDescent="0.25">
      <c r="A23921" s="108" t="str">
        <f t="shared" si="373"/>
        <v>RS_2020_NATIONAL TOTAL_PCB</v>
      </c>
      <c r="B23921" s="113" t="s">
        <v>172</v>
      </c>
      <c r="C23921" s="113">
        <v>2020</v>
      </c>
      <c r="D23921" s="113" t="s">
        <v>122</v>
      </c>
      <c r="E23921" s="113" t="s">
        <v>259</v>
      </c>
      <c r="F23921" s="113" t="s">
        <v>200</v>
      </c>
      <c r="G23921" s="113">
        <v>7.3339705230019705E-4</v>
      </c>
    </row>
    <row r="23922" spans="1:7" x14ac:dyDescent="0.25">
      <c r="A23922" s="108" t="str">
        <f t="shared" si="373"/>
        <v>RS_2020_1A3(FS)_NOx</v>
      </c>
      <c r="B23922" s="113" t="s">
        <v>172</v>
      </c>
      <c r="C23922" s="113">
        <v>2020</v>
      </c>
      <c r="D23922" s="113" t="s">
        <v>132</v>
      </c>
      <c r="E23922" s="113" t="s">
        <v>199</v>
      </c>
      <c r="F23922" s="113" t="s">
        <v>200</v>
      </c>
      <c r="G23922" s="113">
        <v>66.577796724640294</v>
      </c>
    </row>
    <row r="23923" spans="1:7" x14ac:dyDescent="0.25">
      <c r="A23923" s="108" t="str">
        <f t="shared" si="373"/>
        <v>RS_2020_1A3(FS)_NMVOC</v>
      </c>
      <c r="B23923" s="113" t="s">
        <v>172</v>
      </c>
      <c r="C23923" s="113">
        <v>2020</v>
      </c>
      <c r="D23923" s="113" t="s">
        <v>132</v>
      </c>
      <c r="E23923" s="113" t="s">
        <v>123</v>
      </c>
      <c r="F23923" s="113" t="s">
        <v>200</v>
      </c>
      <c r="G23923" s="113">
        <v>9.7419127891191195</v>
      </c>
    </row>
    <row r="23924" spans="1:7" x14ac:dyDescent="0.25">
      <c r="A23924" s="108" t="str">
        <f t="shared" si="373"/>
        <v>RS_2020_1A3(FS)_SOx</v>
      </c>
      <c r="B23924" s="113" t="s">
        <v>172</v>
      </c>
      <c r="C23924" s="113">
        <v>2020</v>
      </c>
      <c r="D23924" s="113" t="s">
        <v>132</v>
      </c>
      <c r="E23924" s="113" t="s">
        <v>201</v>
      </c>
      <c r="F23924" s="113" t="s">
        <v>200</v>
      </c>
      <c r="G23924" s="113">
        <v>5.1279173046151802</v>
      </c>
    </row>
    <row r="23925" spans="1:7" x14ac:dyDescent="0.25">
      <c r="A23925" s="108" t="str">
        <f t="shared" si="373"/>
        <v>RS_2020_1A3(FS)_NH3</v>
      </c>
      <c r="B23925" s="113" t="s">
        <v>172</v>
      </c>
      <c r="C23925" s="113">
        <v>2020</v>
      </c>
      <c r="D23925" s="113" t="s">
        <v>132</v>
      </c>
      <c r="E23925" s="113" t="s">
        <v>124</v>
      </c>
      <c r="F23925" s="113" t="s">
        <v>200</v>
      </c>
      <c r="G23925" s="113">
        <v>0.68707626253987997</v>
      </c>
    </row>
    <row r="23926" spans="1:7" x14ac:dyDescent="0.25">
      <c r="A23926" s="108" t="str">
        <f t="shared" si="373"/>
        <v>RS_2020_1A3(FS)_PM2.5</v>
      </c>
      <c r="B23926" s="113" t="s">
        <v>172</v>
      </c>
      <c r="C23926" s="113">
        <v>2020</v>
      </c>
      <c r="D23926" s="113" t="s">
        <v>132</v>
      </c>
      <c r="E23926" s="113" t="s">
        <v>203</v>
      </c>
      <c r="F23926" s="113" t="s">
        <v>200</v>
      </c>
      <c r="G23926" s="113">
        <v>4.5749792042843396</v>
      </c>
    </row>
    <row r="23927" spans="1:7" x14ac:dyDescent="0.25">
      <c r="A23927" s="108" t="str">
        <f t="shared" si="373"/>
        <v>RS_2020_3D_NOx</v>
      </c>
      <c r="B23927" s="113" t="s">
        <v>172</v>
      </c>
      <c r="C23927" s="113">
        <v>2020</v>
      </c>
      <c r="D23927" s="113" t="s">
        <v>206</v>
      </c>
      <c r="E23927" s="113" t="s">
        <v>199</v>
      </c>
      <c r="F23927" s="113" t="s">
        <v>200</v>
      </c>
      <c r="G23927" s="113">
        <v>8.5349509145680003</v>
      </c>
    </row>
    <row r="23928" spans="1:7" x14ac:dyDescent="0.25">
      <c r="A23928" s="108" t="str">
        <f t="shared" si="373"/>
        <v>RS_2021_NATIONAL TOTAL_NOx</v>
      </c>
      <c r="B23928" s="113" t="s">
        <v>172</v>
      </c>
      <c r="C23928" s="113">
        <v>2021</v>
      </c>
      <c r="D23928" s="113" t="s">
        <v>122</v>
      </c>
      <c r="E23928" s="113" t="s">
        <v>199</v>
      </c>
      <c r="F23928" s="113" t="s">
        <v>200</v>
      </c>
      <c r="G23928" s="113">
        <v>174.21728810712901</v>
      </c>
    </row>
    <row r="23929" spans="1:7" x14ac:dyDescent="0.25">
      <c r="A23929" s="108" t="str">
        <f t="shared" si="373"/>
        <v>RS_2021_NATIONAL TOTAL_NMVOC</v>
      </c>
      <c r="B23929" s="113" t="s">
        <v>172</v>
      </c>
      <c r="C23929" s="113">
        <v>2021</v>
      </c>
      <c r="D23929" s="113" t="s">
        <v>122</v>
      </c>
      <c r="E23929" s="113" t="s">
        <v>123</v>
      </c>
      <c r="F23929" s="113" t="s">
        <v>200</v>
      </c>
      <c r="G23929" s="113">
        <v>134.791896906983</v>
      </c>
    </row>
    <row r="23930" spans="1:7" x14ac:dyDescent="0.25">
      <c r="A23930" s="108" t="str">
        <f t="shared" si="373"/>
        <v>RS_2021_NATIONAL TOTAL_SOx</v>
      </c>
      <c r="B23930" s="113" t="s">
        <v>172</v>
      </c>
      <c r="C23930" s="113">
        <v>2021</v>
      </c>
      <c r="D23930" s="113" t="s">
        <v>122</v>
      </c>
      <c r="E23930" s="113" t="s">
        <v>201</v>
      </c>
      <c r="F23930" s="113" t="s">
        <v>200</v>
      </c>
      <c r="G23930" s="113">
        <v>378.53338517339199</v>
      </c>
    </row>
    <row r="23931" spans="1:7" x14ac:dyDescent="0.25">
      <c r="A23931" s="108" t="str">
        <f t="shared" si="373"/>
        <v>RS_2021_NATIONAL TOTAL_NH3</v>
      </c>
      <c r="B23931" s="113" t="s">
        <v>172</v>
      </c>
      <c r="C23931" s="113">
        <v>2021</v>
      </c>
      <c r="D23931" s="113" t="s">
        <v>122</v>
      </c>
      <c r="E23931" s="113" t="s">
        <v>124</v>
      </c>
      <c r="F23931" s="113" t="s">
        <v>200</v>
      </c>
      <c r="G23931" s="113">
        <v>72.233070403306598</v>
      </c>
    </row>
    <row r="23932" spans="1:7" x14ac:dyDescent="0.25">
      <c r="A23932" s="108" t="str">
        <f t="shared" si="373"/>
        <v>RS_2021_NATIONAL TOTAL_PM2.5</v>
      </c>
      <c r="B23932" s="113" t="s">
        <v>172</v>
      </c>
      <c r="C23932" s="113">
        <v>2021</v>
      </c>
      <c r="D23932" s="113" t="s">
        <v>122</v>
      </c>
      <c r="E23932" s="113" t="s">
        <v>203</v>
      </c>
      <c r="F23932" s="113" t="s">
        <v>200</v>
      </c>
      <c r="G23932" s="113">
        <v>58.9014005394883</v>
      </c>
    </row>
    <row r="23933" spans="1:7" x14ac:dyDescent="0.25">
      <c r="A23933" s="108" t="str">
        <f t="shared" si="373"/>
        <v>RS_2021_NATIONAL TOTAL_Pb</v>
      </c>
      <c r="B23933" s="113" t="s">
        <v>172</v>
      </c>
      <c r="C23933" s="113">
        <v>2021</v>
      </c>
      <c r="D23933" s="113" t="s">
        <v>122</v>
      </c>
      <c r="E23933" s="113" t="s">
        <v>125</v>
      </c>
      <c r="F23933" s="113" t="s">
        <v>200</v>
      </c>
      <c r="G23933" s="113">
        <v>3.8309053955466903E-2</v>
      </c>
    </row>
    <row r="23934" spans="1:7" x14ac:dyDescent="0.25">
      <c r="A23934" s="108" t="str">
        <f t="shared" si="373"/>
        <v>RS_2021_NATIONAL TOTAL_Cd</v>
      </c>
      <c r="B23934" s="113" t="s">
        <v>172</v>
      </c>
      <c r="C23934" s="113">
        <v>2021</v>
      </c>
      <c r="D23934" s="113" t="s">
        <v>122</v>
      </c>
      <c r="E23934" s="113" t="s">
        <v>126</v>
      </c>
      <c r="F23934" s="113" t="s">
        <v>200</v>
      </c>
      <c r="G23934" s="113">
        <v>2.5686689296068599E-3</v>
      </c>
    </row>
    <row r="23935" spans="1:7" x14ac:dyDescent="0.25">
      <c r="A23935" s="108" t="str">
        <f t="shared" si="373"/>
        <v>RS_2021_NATIONAL TOTAL_Hg</v>
      </c>
      <c r="B23935" s="113" t="s">
        <v>172</v>
      </c>
      <c r="C23935" s="113">
        <v>2021</v>
      </c>
      <c r="D23935" s="113" t="s">
        <v>122</v>
      </c>
      <c r="E23935" s="113" t="s">
        <v>127</v>
      </c>
      <c r="F23935" s="113" t="s">
        <v>200</v>
      </c>
      <c r="G23935" s="113">
        <v>1.44925204657336E-3</v>
      </c>
    </row>
    <row r="23936" spans="1:7" x14ac:dyDescent="0.25">
      <c r="A23936" s="108" t="str">
        <f t="shared" si="373"/>
        <v>RS_2021_NATIONAL TOTAL_DIOX</v>
      </c>
      <c r="B23936" s="113" t="s">
        <v>172</v>
      </c>
      <c r="C23936" s="113">
        <v>2021</v>
      </c>
      <c r="D23936" s="113" t="s">
        <v>122</v>
      </c>
      <c r="E23936" s="113" t="s">
        <v>128</v>
      </c>
      <c r="F23936" s="113" t="s">
        <v>200</v>
      </c>
      <c r="G23936" s="150">
        <v>7.3601132774922598E-8</v>
      </c>
    </row>
    <row r="23937" spans="1:7" x14ac:dyDescent="0.25">
      <c r="A23937" s="108" t="str">
        <f t="shared" si="373"/>
        <v>RS_2021_NATIONAL TOTAL_PAH</v>
      </c>
      <c r="B23937" s="113" t="s">
        <v>172</v>
      </c>
      <c r="C23937" s="113">
        <v>2021</v>
      </c>
      <c r="D23937" s="113" t="s">
        <v>122</v>
      </c>
      <c r="E23937" s="113" t="s">
        <v>129</v>
      </c>
      <c r="F23937" s="113" t="s">
        <v>200</v>
      </c>
      <c r="G23937" s="113">
        <v>3.0930406236251901E-2</v>
      </c>
    </row>
    <row r="23938" spans="1:7" x14ac:dyDescent="0.25">
      <c r="A23938" s="108" t="str">
        <f t="shared" ref="A23938:A24001" si="374">CONCATENATE(B23938,"_",C23938,"_",D23938,"_",E23938)</f>
        <v>RS_2021_NATIONAL TOTAL_HCB</v>
      </c>
      <c r="B23938" s="113" t="s">
        <v>172</v>
      </c>
      <c r="C23938" s="113">
        <v>2021</v>
      </c>
      <c r="D23938" s="113" t="s">
        <v>122</v>
      </c>
      <c r="E23938" s="113" t="s">
        <v>130</v>
      </c>
      <c r="F23938" s="113" t="s">
        <v>200</v>
      </c>
      <c r="G23938" s="150">
        <v>2.1626608336378799E-6</v>
      </c>
    </row>
    <row r="23939" spans="1:7" x14ac:dyDescent="0.25">
      <c r="A23939" s="108" t="str">
        <f t="shared" si="374"/>
        <v>RS_2021_NATIONAL TOTAL_PCB</v>
      </c>
      <c r="B23939" s="113" t="s">
        <v>172</v>
      </c>
      <c r="C23939" s="113">
        <v>2021</v>
      </c>
      <c r="D23939" s="113" t="s">
        <v>122</v>
      </c>
      <c r="E23939" s="113" t="s">
        <v>259</v>
      </c>
      <c r="F23939" s="113" t="s">
        <v>200</v>
      </c>
      <c r="G23939" s="113">
        <v>7.6392018122082802E-4</v>
      </c>
    </row>
    <row r="23940" spans="1:7" x14ac:dyDescent="0.25">
      <c r="A23940" s="108" t="str">
        <f t="shared" si="374"/>
        <v>RS_2021_1A3(FS)_NOx</v>
      </c>
      <c r="B23940" s="113" t="s">
        <v>172</v>
      </c>
      <c r="C23940" s="113">
        <v>2021</v>
      </c>
      <c r="D23940" s="113" t="s">
        <v>132</v>
      </c>
      <c r="E23940" s="113" t="s">
        <v>199</v>
      </c>
      <c r="F23940" s="113" t="s">
        <v>200</v>
      </c>
      <c r="G23940" s="113">
        <v>71.249652100000006</v>
      </c>
    </row>
    <row r="23941" spans="1:7" x14ac:dyDescent="0.25">
      <c r="A23941" s="108" t="str">
        <f t="shared" si="374"/>
        <v>RS_2021_1A3(FS)_NMVOC</v>
      </c>
      <c r="B23941" s="113" t="s">
        <v>172</v>
      </c>
      <c r="C23941" s="113">
        <v>2021</v>
      </c>
      <c r="D23941" s="113" t="s">
        <v>132</v>
      </c>
      <c r="E23941" s="113" t="s">
        <v>123</v>
      </c>
      <c r="F23941" s="113" t="s">
        <v>200</v>
      </c>
      <c r="G23941" s="113">
        <v>10.502017</v>
      </c>
    </row>
    <row r="23942" spans="1:7" x14ac:dyDescent="0.25">
      <c r="A23942" s="108" t="str">
        <f t="shared" si="374"/>
        <v>RS_2021_1A3(FS)_SOx</v>
      </c>
      <c r="B23942" s="113" t="s">
        <v>172</v>
      </c>
      <c r="C23942" s="113">
        <v>2021</v>
      </c>
      <c r="D23942" s="113" t="s">
        <v>132</v>
      </c>
      <c r="E23942" s="113" t="s">
        <v>201</v>
      </c>
      <c r="F23942" s="113" t="s">
        <v>200</v>
      </c>
      <c r="G23942" s="113">
        <v>5.6276143909999998</v>
      </c>
    </row>
    <row r="23943" spans="1:7" x14ac:dyDescent="0.25">
      <c r="A23943" s="108" t="str">
        <f t="shared" si="374"/>
        <v>RS_2021_1A3(FS)_NH3</v>
      </c>
      <c r="B23943" s="113" t="s">
        <v>172</v>
      </c>
      <c r="C23943" s="113">
        <v>2021</v>
      </c>
      <c r="D23943" s="113" t="s">
        <v>132</v>
      </c>
      <c r="E23943" s="113" t="s">
        <v>124</v>
      </c>
      <c r="F23943" s="113" t="s">
        <v>200</v>
      </c>
      <c r="G23943" s="113">
        <v>0.70920160799999998</v>
      </c>
    </row>
    <row r="23944" spans="1:7" x14ac:dyDescent="0.25">
      <c r="A23944" s="108" t="str">
        <f t="shared" si="374"/>
        <v>RS_2021_1A3(FS)_PM2.5</v>
      </c>
      <c r="B23944" s="113" t="s">
        <v>172</v>
      </c>
      <c r="C23944" s="113">
        <v>2021</v>
      </c>
      <c r="D23944" s="113" t="s">
        <v>132</v>
      </c>
      <c r="E23944" s="113" t="s">
        <v>203</v>
      </c>
      <c r="F23944" s="113" t="s">
        <v>200</v>
      </c>
      <c r="G23944" s="113">
        <v>5.2191671700000004</v>
      </c>
    </row>
    <row r="23945" spans="1:7" x14ac:dyDescent="0.25">
      <c r="A23945" s="108" t="str">
        <f t="shared" si="374"/>
        <v>RS_2021_3D_NOx</v>
      </c>
      <c r="B23945" s="113" t="s">
        <v>172</v>
      </c>
      <c r="C23945" s="113">
        <v>2021</v>
      </c>
      <c r="D23945" s="113" t="s">
        <v>206</v>
      </c>
      <c r="E23945" s="113" t="s">
        <v>199</v>
      </c>
      <c r="F23945" s="113" t="s">
        <v>200</v>
      </c>
      <c r="G23945" s="113">
        <v>4.0408479243039999</v>
      </c>
    </row>
    <row r="23946" spans="1:7" x14ac:dyDescent="0.25">
      <c r="A23946" s="108" t="str">
        <f t="shared" si="374"/>
        <v>RS_2022_NATIONAL TOTAL_NOx</v>
      </c>
      <c r="B23946" s="113" t="s">
        <v>172</v>
      </c>
      <c r="C23946" s="113">
        <v>2022</v>
      </c>
      <c r="D23946" s="113" t="s">
        <v>122</v>
      </c>
      <c r="E23946" s="113" t="s">
        <v>199</v>
      </c>
      <c r="F23946" s="113" t="s">
        <v>200</v>
      </c>
      <c r="G23946" s="113">
        <v>184.91725878931501</v>
      </c>
    </row>
    <row r="23947" spans="1:7" x14ac:dyDescent="0.25">
      <c r="A23947" s="108" t="str">
        <f t="shared" si="374"/>
        <v>RS_2022_NATIONAL TOTAL_NMVOC</v>
      </c>
      <c r="B23947" s="113" t="s">
        <v>172</v>
      </c>
      <c r="C23947" s="113">
        <v>2022</v>
      </c>
      <c r="D23947" s="113" t="s">
        <v>122</v>
      </c>
      <c r="E23947" s="113" t="s">
        <v>123</v>
      </c>
      <c r="F23947" s="113" t="s">
        <v>200</v>
      </c>
      <c r="G23947" s="113">
        <v>134.19045197149401</v>
      </c>
    </row>
    <row r="23948" spans="1:7" x14ac:dyDescent="0.25">
      <c r="A23948" s="108" t="str">
        <f t="shared" si="374"/>
        <v>RS_2022_NATIONAL TOTAL_SOx</v>
      </c>
      <c r="B23948" s="113" t="s">
        <v>172</v>
      </c>
      <c r="C23948" s="113">
        <v>2022</v>
      </c>
      <c r="D23948" s="113" t="s">
        <v>122</v>
      </c>
      <c r="E23948" s="113" t="s">
        <v>201</v>
      </c>
      <c r="F23948" s="113" t="s">
        <v>200</v>
      </c>
      <c r="G23948" s="113">
        <v>377.39614476970303</v>
      </c>
    </row>
    <row r="23949" spans="1:7" x14ac:dyDescent="0.25">
      <c r="A23949" s="108" t="str">
        <f t="shared" si="374"/>
        <v>RS_2022_NATIONAL TOTAL_NH3</v>
      </c>
      <c r="B23949" s="113" t="s">
        <v>172</v>
      </c>
      <c r="C23949" s="113">
        <v>2022</v>
      </c>
      <c r="D23949" s="113" t="s">
        <v>122</v>
      </c>
      <c r="E23949" s="113" t="s">
        <v>124</v>
      </c>
      <c r="F23949" s="113" t="s">
        <v>200</v>
      </c>
      <c r="G23949" s="113">
        <v>71.017315337860595</v>
      </c>
    </row>
    <row r="23950" spans="1:7" x14ac:dyDescent="0.25">
      <c r="A23950" s="108" t="str">
        <f t="shared" si="374"/>
        <v>RS_2022_NATIONAL TOTAL_PM2.5</v>
      </c>
      <c r="B23950" s="113" t="s">
        <v>172</v>
      </c>
      <c r="C23950" s="113">
        <v>2022</v>
      </c>
      <c r="D23950" s="113" t="s">
        <v>122</v>
      </c>
      <c r="E23950" s="113" t="s">
        <v>203</v>
      </c>
      <c r="F23950" s="113" t="s">
        <v>200</v>
      </c>
      <c r="G23950" s="113">
        <v>60.2295175098402</v>
      </c>
    </row>
    <row r="23951" spans="1:7" x14ac:dyDescent="0.25">
      <c r="A23951" s="108" t="str">
        <f t="shared" si="374"/>
        <v>RS_2022_NATIONAL TOTAL_Pb</v>
      </c>
      <c r="B23951" s="113" t="s">
        <v>172</v>
      </c>
      <c r="C23951" s="113">
        <v>2022</v>
      </c>
      <c r="D23951" s="113" t="s">
        <v>122</v>
      </c>
      <c r="E23951" s="113" t="s">
        <v>125</v>
      </c>
      <c r="F23951" s="113" t="s">
        <v>200</v>
      </c>
      <c r="G23951" s="113">
        <v>4.2140199166805399E-2</v>
      </c>
    </row>
    <row r="23952" spans="1:7" x14ac:dyDescent="0.25">
      <c r="A23952" s="108" t="str">
        <f t="shared" si="374"/>
        <v>RS_2022_NATIONAL TOTAL_Cd</v>
      </c>
      <c r="B23952" s="113" t="s">
        <v>172</v>
      </c>
      <c r="C23952" s="113">
        <v>2022</v>
      </c>
      <c r="D23952" s="113" t="s">
        <v>122</v>
      </c>
      <c r="E23952" s="113" t="s">
        <v>126</v>
      </c>
      <c r="F23952" s="113" t="s">
        <v>200</v>
      </c>
      <c r="G23952" s="113">
        <v>2.1778026682836198E-3</v>
      </c>
    </row>
    <row r="23953" spans="1:7" x14ac:dyDescent="0.25">
      <c r="A23953" s="108" t="str">
        <f t="shared" si="374"/>
        <v>RS_2022_NATIONAL TOTAL_Hg</v>
      </c>
      <c r="B23953" s="113" t="s">
        <v>172</v>
      </c>
      <c r="C23953" s="113">
        <v>2022</v>
      </c>
      <c r="D23953" s="113" t="s">
        <v>122</v>
      </c>
      <c r="E23953" s="113" t="s">
        <v>127</v>
      </c>
      <c r="F23953" s="113" t="s">
        <v>200</v>
      </c>
      <c r="G23953" s="113">
        <v>1.36778429621574E-3</v>
      </c>
    </row>
    <row r="23954" spans="1:7" x14ac:dyDescent="0.25">
      <c r="A23954" s="108" t="str">
        <f t="shared" si="374"/>
        <v>RS_2022_NATIONAL TOTAL_DIOX</v>
      </c>
      <c r="B23954" s="113" t="s">
        <v>172</v>
      </c>
      <c r="C23954" s="113">
        <v>2022</v>
      </c>
      <c r="D23954" s="113" t="s">
        <v>122</v>
      </c>
      <c r="E23954" s="113" t="s">
        <v>128</v>
      </c>
      <c r="F23954" s="113" t="s">
        <v>200</v>
      </c>
      <c r="G23954" s="150">
        <v>7.1974783669019498E-8</v>
      </c>
    </row>
    <row r="23955" spans="1:7" x14ac:dyDescent="0.25">
      <c r="A23955" s="108" t="str">
        <f t="shared" si="374"/>
        <v>RS_2022_NATIONAL TOTAL_PAH</v>
      </c>
      <c r="B23955" s="113" t="s">
        <v>172</v>
      </c>
      <c r="C23955" s="113">
        <v>2022</v>
      </c>
      <c r="D23955" s="113" t="s">
        <v>122</v>
      </c>
      <c r="E23955" s="113" t="s">
        <v>129</v>
      </c>
      <c r="F23955" s="113" t="s">
        <v>200</v>
      </c>
      <c r="G23955" s="113">
        <v>3.0339014268433301E-2</v>
      </c>
    </row>
    <row r="23956" spans="1:7" x14ac:dyDescent="0.25">
      <c r="A23956" s="108" t="str">
        <f t="shared" si="374"/>
        <v>RS_2022_NATIONAL TOTAL_HCB</v>
      </c>
      <c r="B23956" s="113" t="s">
        <v>172</v>
      </c>
      <c r="C23956" s="113">
        <v>2022</v>
      </c>
      <c r="D23956" s="113" t="s">
        <v>122</v>
      </c>
      <c r="E23956" s="113" t="s">
        <v>130</v>
      </c>
      <c r="F23956" s="113" t="s">
        <v>200</v>
      </c>
      <c r="G23956" s="150">
        <v>2.1754075021462998E-6</v>
      </c>
    </row>
    <row r="23957" spans="1:7" x14ac:dyDescent="0.25">
      <c r="A23957" s="108" t="str">
        <f t="shared" si="374"/>
        <v>RS_2022_NATIONAL TOTAL_PCB</v>
      </c>
      <c r="B23957" s="113" t="s">
        <v>172</v>
      </c>
      <c r="C23957" s="113">
        <v>2022</v>
      </c>
      <c r="D23957" s="113" t="s">
        <v>122</v>
      </c>
      <c r="E23957" s="113" t="s">
        <v>259</v>
      </c>
      <c r="F23957" s="113" t="s">
        <v>200</v>
      </c>
      <c r="G23957" s="113">
        <v>7.0087177086655499E-4</v>
      </c>
    </row>
    <row r="23958" spans="1:7" x14ac:dyDescent="0.25">
      <c r="A23958" s="108" t="str">
        <f t="shared" si="374"/>
        <v>RS_2022_1A3(FS)_NOx</v>
      </c>
      <c r="B23958" s="113" t="s">
        <v>172</v>
      </c>
      <c r="C23958" s="113">
        <v>2022</v>
      </c>
      <c r="D23958" s="113" t="s">
        <v>132</v>
      </c>
      <c r="E23958" s="113" t="s">
        <v>199</v>
      </c>
      <c r="F23958" s="113" t="s">
        <v>200</v>
      </c>
      <c r="G23958" s="113">
        <v>75.921507475359704</v>
      </c>
    </row>
    <row r="23959" spans="1:7" x14ac:dyDescent="0.25">
      <c r="A23959" s="108" t="str">
        <f t="shared" si="374"/>
        <v>RS_2022_1A3(FS)_NMVOC</v>
      </c>
      <c r="B23959" s="113" t="s">
        <v>172</v>
      </c>
      <c r="C23959" s="113">
        <v>2022</v>
      </c>
      <c r="D23959" s="113" t="s">
        <v>132</v>
      </c>
      <c r="E23959" s="113" t="s">
        <v>123</v>
      </c>
      <c r="F23959" s="113" t="s">
        <v>200</v>
      </c>
      <c r="G23959" s="113">
        <v>11.262121210880901</v>
      </c>
    </row>
    <row r="23960" spans="1:7" x14ac:dyDescent="0.25">
      <c r="A23960" s="108" t="str">
        <f t="shared" si="374"/>
        <v>RS_2022_1A3(FS)_SOx</v>
      </c>
      <c r="B23960" s="113" t="s">
        <v>172</v>
      </c>
      <c r="C23960" s="113">
        <v>2022</v>
      </c>
      <c r="D23960" s="113" t="s">
        <v>132</v>
      </c>
      <c r="E23960" s="113" t="s">
        <v>201</v>
      </c>
      <c r="F23960" s="113" t="s">
        <v>200</v>
      </c>
      <c r="G23960" s="113">
        <v>6.1273114773848203</v>
      </c>
    </row>
    <row r="23961" spans="1:7" x14ac:dyDescent="0.25">
      <c r="A23961" s="108" t="str">
        <f t="shared" si="374"/>
        <v>RS_2022_1A3(FS)_NH3</v>
      </c>
      <c r="B23961" s="113" t="s">
        <v>172</v>
      </c>
      <c r="C23961" s="113">
        <v>2022</v>
      </c>
      <c r="D23961" s="113" t="s">
        <v>132</v>
      </c>
      <c r="E23961" s="113" t="s">
        <v>124</v>
      </c>
      <c r="F23961" s="113" t="s">
        <v>200</v>
      </c>
      <c r="G23961" s="113">
        <v>0.73132695346012</v>
      </c>
    </row>
    <row r="23962" spans="1:7" x14ac:dyDescent="0.25">
      <c r="A23962" s="108" t="str">
        <f t="shared" si="374"/>
        <v>RS_2022_1A3(FS)_PM2.5</v>
      </c>
      <c r="B23962" s="113" t="s">
        <v>172</v>
      </c>
      <c r="C23962" s="113">
        <v>2022</v>
      </c>
      <c r="D23962" s="113" t="s">
        <v>132</v>
      </c>
      <c r="E23962" s="113" t="s">
        <v>203</v>
      </c>
      <c r="F23962" s="113" t="s">
        <v>200</v>
      </c>
      <c r="G23962" s="113">
        <v>5.8633551357156604</v>
      </c>
    </row>
    <row r="23963" spans="1:7" x14ac:dyDescent="0.25">
      <c r="A23963" s="108" t="str">
        <f t="shared" si="374"/>
        <v>RS_2022_3D_NOx</v>
      </c>
      <c r="B23963" s="113" t="s">
        <v>172</v>
      </c>
      <c r="C23963" s="113">
        <v>2022</v>
      </c>
      <c r="D23963" s="113" t="s">
        <v>206</v>
      </c>
      <c r="E23963" s="113" t="s">
        <v>199</v>
      </c>
      <c r="F23963" s="113" t="s">
        <v>200</v>
      </c>
      <c r="G23963" s="113">
        <v>6.0797936517000002</v>
      </c>
    </row>
    <row r="23964" spans="1:7" x14ac:dyDescent="0.25">
      <c r="A23964" s="108" t="str">
        <f t="shared" si="374"/>
        <v>SK_1980_NATIONAL TOTAL_SOx</v>
      </c>
      <c r="B23964" s="113" t="s">
        <v>173</v>
      </c>
      <c r="C23964" s="113">
        <v>1980</v>
      </c>
      <c r="D23964" s="113" t="s">
        <v>122</v>
      </c>
      <c r="E23964" s="113" t="s">
        <v>201</v>
      </c>
      <c r="F23964" s="113" t="s">
        <v>200</v>
      </c>
      <c r="G23964" s="113">
        <v>780</v>
      </c>
    </row>
    <row r="23965" spans="1:7" x14ac:dyDescent="0.25">
      <c r="A23965" s="108" t="str">
        <f t="shared" si="374"/>
        <v>SK_1985_NATIONAL TOTAL_SOx</v>
      </c>
      <c r="B23965" s="113" t="s">
        <v>173</v>
      </c>
      <c r="C23965" s="113">
        <v>1985</v>
      </c>
      <c r="D23965" s="113" t="s">
        <v>122</v>
      </c>
      <c r="E23965" s="113" t="s">
        <v>201</v>
      </c>
      <c r="F23965" s="113" t="s">
        <v>200</v>
      </c>
      <c r="G23965" s="113">
        <v>613</v>
      </c>
    </row>
    <row r="23966" spans="1:7" x14ac:dyDescent="0.25">
      <c r="A23966" s="108" t="str">
        <f t="shared" si="374"/>
        <v>SK_1986_NATIONAL TOTAL_SOx</v>
      </c>
      <c r="B23966" s="113" t="s">
        <v>173</v>
      </c>
      <c r="C23966" s="113">
        <v>1986</v>
      </c>
      <c r="D23966" s="113" t="s">
        <v>122</v>
      </c>
      <c r="E23966" s="113" t="s">
        <v>201</v>
      </c>
      <c r="F23966" s="113" t="s">
        <v>200</v>
      </c>
      <c r="G23966" s="113">
        <v>604</v>
      </c>
    </row>
    <row r="23967" spans="1:7" x14ac:dyDescent="0.25">
      <c r="A23967" s="108" t="str">
        <f t="shared" si="374"/>
        <v>SK_1987_NATIONAL TOTAL_NOx</v>
      </c>
      <c r="B23967" s="113" t="s">
        <v>173</v>
      </c>
      <c r="C23967" s="113">
        <v>1987</v>
      </c>
      <c r="D23967" s="113" t="s">
        <v>122</v>
      </c>
      <c r="E23967" s="113" t="s">
        <v>199</v>
      </c>
      <c r="F23967" s="113" t="s">
        <v>200</v>
      </c>
      <c r="G23967" s="113">
        <v>197</v>
      </c>
    </row>
    <row r="23968" spans="1:7" x14ac:dyDescent="0.25">
      <c r="A23968" s="108" t="str">
        <f t="shared" si="374"/>
        <v>SK_1987_NATIONAL TOTAL_SOx</v>
      </c>
      <c r="B23968" s="113" t="s">
        <v>173</v>
      </c>
      <c r="C23968" s="113">
        <v>1987</v>
      </c>
      <c r="D23968" s="113" t="s">
        <v>122</v>
      </c>
      <c r="E23968" s="113" t="s">
        <v>201</v>
      </c>
      <c r="F23968" s="113" t="s">
        <v>200</v>
      </c>
      <c r="G23968" s="113">
        <v>614</v>
      </c>
    </row>
    <row r="23969" spans="1:7" x14ac:dyDescent="0.25">
      <c r="A23969" s="108" t="str">
        <f t="shared" si="374"/>
        <v>SK_1988_NATIONAL TOTAL_SOx</v>
      </c>
      <c r="B23969" s="113" t="s">
        <v>173</v>
      </c>
      <c r="C23969" s="113">
        <v>1988</v>
      </c>
      <c r="D23969" s="113" t="s">
        <v>122</v>
      </c>
      <c r="E23969" s="113" t="s">
        <v>201</v>
      </c>
      <c r="F23969" s="113" t="s">
        <v>200</v>
      </c>
      <c r="G23969" s="113">
        <v>589</v>
      </c>
    </row>
    <row r="23970" spans="1:7" x14ac:dyDescent="0.25">
      <c r="A23970" s="108" t="str">
        <f t="shared" si="374"/>
        <v>SK_1989_NATIONAL TOTAL_NOx</v>
      </c>
      <c r="B23970" s="113" t="s">
        <v>173</v>
      </c>
      <c r="C23970" s="113">
        <v>1989</v>
      </c>
      <c r="D23970" s="113" t="s">
        <v>122</v>
      </c>
      <c r="E23970" s="113" t="s">
        <v>199</v>
      </c>
      <c r="F23970" s="113" t="s">
        <v>200</v>
      </c>
      <c r="G23970" s="113">
        <v>227</v>
      </c>
    </row>
    <row r="23971" spans="1:7" x14ac:dyDescent="0.25">
      <c r="A23971" s="108" t="str">
        <f t="shared" si="374"/>
        <v>SK_1989_NATIONAL TOTAL_SOx</v>
      </c>
      <c r="B23971" s="113" t="s">
        <v>173</v>
      </c>
      <c r="C23971" s="113">
        <v>1989</v>
      </c>
      <c r="D23971" s="113" t="s">
        <v>122</v>
      </c>
      <c r="E23971" s="113" t="s">
        <v>201</v>
      </c>
      <c r="F23971" s="113" t="s">
        <v>200</v>
      </c>
      <c r="G23971" s="113">
        <v>573</v>
      </c>
    </row>
    <row r="23972" spans="1:7" x14ac:dyDescent="0.25">
      <c r="A23972" s="108" t="str">
        <f t="shared" si="374"/>
        <v>SK_1990_NATIONAL TOTAL_NOx</v>
      </c>
      <c r="B23972" s="113" t="s">
        <v>173</v>
      </c>
      <c r="C23972" s="113">
        <v>1990</v>
      </c>
      <c r="D23972" s="113" t="s">
        <v>122</v>
      </c>
      <c r="E23972" s="113" t="s">
        <v>199</v>
      </c>
      <c r="F23972" s="113" t="s">
        <v>200</v>
      </c>
      <c r="G23972" s="113">
        <v>136.511204621286</v>
      </c>
    </row>
    <row r="23973" spans="1:7" x14ac:dyDescent="0.25">
      <c r="A23973" s="108" t="str">
        <f t="shared" si="374"/>
        <v>SK_1990_NATIONAL TOTAL_NMVOC</v>
      </c>
      <c r="B23973" s="113" t="s">
        <v>173</v>
      </c>
      <c r="C23973" s="113">
        <v>1990</v>
      </c>
      <c r="D23973" s="113" t="s">
        <v>122</v>
      </c>
      <c r="E23973" s="113" t="s">
        <v>123</v>
      </c>
      <c r="F23973" s="113" t="s">
        <v>200</v>
      </c>
      <c r="G23973" s="113">
        <v>246.42422367437399</v>
      </c>
    </row>
    <row r="23974" spans="1:7" x14ac:dyDescent="0.25">
      <c r="A23974" s="108" t="str">
        <f t="shared" si="374"/>
        <v>SK_1990_NATIONAL TOTAL_SOx</v>
      </c>
      <c r="B23974" s="113" t="s">
        <v>173</v>
      </c>
      <c r="C23974" s="113">
        <v>1990</v>
      </c>
      <c r="D23974" s="113" t="s">
        <v>122</v>
      </c>
      <c r="E23974" s="113" t="s">
        <v>201</v>
      </c>
      <c r="F23974" s="113" t="s">
        <v>200</v>
      </c>
      <c r="G23974" s="113">
        <v>141.17295391009699</v>
      </c>
    </row>
    <row r="23975" spans="1:7" x14ac:dyDescent="0.25">
      <c r="A23975" s="108" t="str">
        <f t="shared" si="374"/>
        <v>SK_1990_NATIONAL TOTAL_NH3</v>
      </c>
      <c r="B23975" s="113" t="s">
        <v>173</v>
      </c>
      <c r="C23975" s="113">
        <v>1990</v>
      </c>
      <c r="D23975" s="113" t="s">
        <v>122</v>
      </c>
      <c r="E23975" s="113" t="s">
        <v>124</v>
      </c>
      <c r="F23975" s="113" t="s">
        <v>200</v>
      </c>
      <c r="G23975" s="113">
        <v>58.784540698375302</v>
      </c>
    </row>
    <row r="23976" spans="1:7" x14ac:dyDescent="0.25">
      <c r="A23976" s="108" t="str">
        <f t="shared" si="374"/>
        <v>SK_1990_NATIONAL TOTAL_PM2.5</v>
      </c>
      <c r="B23976" s="113" t="s">
        <v>173</v>
      </c>
      <c r="C23976" s="113">
        <v>1990</v>
      </c>
      <c r="D23976" s="113" t="s">
        <v>122</v>
      </c>
      <c r="E23976" s="113" t="s">
        <v>203</v>
      </c>
      <c r="F23976" s="113" t="s">
        <v>200</v>
      </c>
      <c r="G23976" s="113">
        <v>96.770671110236293</v>
      </c>
    </row>
    <row r="23977" spans="1:7" x14ac:dyDescent="0.25">
      <c r="A23977" s="108" t="str">
        <f t="shared" si="374"/>
        <v>SK_1990_NATIONAL TOTAL_Pb</v>
      </c>
      <c r="B23977" s="113" t="s">
        <v>173</v>
      </c>
      <c r="C23977" s="113">
        <v>1990</v>
      </c>
      <c r="D23977" s="113" t="s">
        <v>122</v>
      </c>
      <c r="E23977" s="113" t="s">
        <v>125</v>
      </c>
      <c r="F23977" s="113" t="s">
        <v>200</v>
      </c>
      <c r="G23977" s="113">
        <v>5.4451307142443499E-2</v>
      </c>
    </row>
    <row r="23978" spans="1:7" x14ac:dyDescent="0.25">
      <c r="A23978" s="108" t="str">
        <f t="shared" si="374"/>
        <v>SK_1990_NATIONAL TOTAL_Cd</v>
      </c>
      <c r="B23978" s="113" t="s">
        <v>173</v>
      </c>
      <c r="C23978" s="113">
        <v>1990</v>
      </c>
      <c r="D23978" s="113" t="s">
        <v>122</v>
      </c>
      <c r="E23978" s="113" t="s">
        <v>126</v>
      </c>
      <c r="F23978" s="113" t="s">
        <v>200</v>
      </c>
      <c r="G23978" s="113">
        <v>1.4687139330655399E-3</v>
      </c>
    </row>
    <row r="23979" spans="1:7" x14ac:dyDescent="0.25">
      <c r="A23979" s="108" t="str">
        <f t="shared" si="374"/>
        <v>SK_1990_NATIONAL TOTAL_Hg</v>
      </c>
      <c r="B23979" s="113" t="s">
        <v>173</v>
      </c>
      <c r="C23979" s="113">
        <v>1990</v>
      </c>
      <c r="D23979" s="113" t="s">
        <v>122</v>
      </c>
      <c r="E23979" s="113" t="s">
        <v>127</v>
      </c>
      <c r="F23979" s="113" t="s">
        <v>200</v>
      </c>
      <c r="G23979" s="113">
        <v>1.9794707599071399E-3</v>
      </c>
    </row>
    <row r="23980" spans="1:7" x14ac:dyDescent="0.25">
      <c r="A23980" s="108" t="str">
        <f t="shared" si="374"/>
        <v>SK_1990_NATIONAL TOTAL_DIOX</v>
      </c>
      <c r="B23980" s="113" t="s">
        <v>173</v>
      </c>
      <c r="C23980" s="113">
        <v>1990</v>
      </c>
      <c r="D23980" s="113" t="s">
        <v>122</v>
      </c>
      <c r="E23980" s="113" t="s">
        <v>128</v>
      </c>
      <c r="F23980" s="113" t="s">
        <v>200</v>
      </c>
      <c r="G23980" s="150">
        <v>8.0572526882858599E-7</v>
      </c>
    </row>
    <row r="23981" spans="1:7" x14ac:dyDescent="0.25">
      <c r="A23981" s="108" t="str">
        <f t="shared" si="374"/>
        <v>SK_1990_NATIONAL TOTAL_PAH</v>
      </c>
      <c r="B23981" s="113" t="s">
        <v>173</v>
      </c>
      <c r="C23981" s="113">
        <v>1990</v>
      </c>
      <c r="D23981" s="113" t="s">
        <v>122</v>
      </c>
      <c r="E23981" s="113" t="s">
        <v>129</v>
      </c>
      <c r="F23981" s="113" t="s">
        <v>200</v>
      </c>
      <c r="G23981" s="113">
        <v>5.3015310588427803E-2</v>
      </c>
    </row>
    <row r="23982" spans="1:7" x14ac:dyDescent="0.25">
      <c r="A23982" s="108" t="str">
        <f t="shared" si="374"/>
        <v>SK_1990_NATIONAL TOTAL_HCB</v>
      </c>
      <c r="B23982" s="113" t="s">
        <v>173</v>
      </c>
      <c r="C23982" s="113">
        <v>1990</v>
      </c>
      <c r="D23982" s="113" t="s">
        <v>122</v>
      </c>
      <c r="E23982" s="113" t="s">
        <v>130</v>
      </c>
      <c r="F23982" s="113" t="s">
        <v>200</v>
      </c>
      <c r="G23982" s="150">
        <v>1.5673570692443502E-5</v>
      </c>
    </row>
    <row r="23983" spans="1:7" x14ac:dyDescent="0.25">
      <c r="A23983" s="108" t="str">
        <f t="shared" si="374"/>
        <v>SK_1990_NATIONAL TOTAL_PCB</v>
      </c>
      <c r="B23983" s="113" t="s">
        <v>173</v>
      </c>
      <c r="C23983" s="113">
        <v>1990</v>
      </c>
      <c r="D23983" s="113" t="s">
        <v>122</v>
      </c>
      <c r="E23983" s="113" t="s">
        <v>259</v>
      </c>
      <c r="F23983" s="113" t="s">
        <v>200</v>
      </c>
      <c r="G23983" s="150">
        <v>2.47280368243207E-5</v>
      </c>
    </row>
    <row r="23984" spans="1:7" x14ac:dyDescent="0.25">
      <c r="A23984" s="108" t="str">
        <f t="shared" si="374"/>
        <v>SK_1990_1A3(FS)_NOx</v>
      </c>
      <c r="B23984" s="113" t="s">
        <v>173</v>
      </c>
      <c r="C23984" s="113">
        <v>1990</v>
      </c>
      <c r="D23984" s="113" t="s">
        <v>132</v>
      </c>
      <c r="E23984" s="113" t="s">
        <v>199</v>
      </c>
      <c r="F23984" s="113" t="s">
        <v>200</v>
      </c>
      <c r="G23984" s="113">
        <v>43.812893751016603</v>
      </c>
    </row>
    <row r="23985" spans="1:7" x14ac:dyDescent="0.25">
      <c r="A23985" s="108" t="str">
        <f t="shared" si="374"/>
        <v>SK_1990_1A3(FS)_NMVOC</v>
      </c>
      <c r="B23985" s="113" t="s">
        <v>173</v>
      </c>
      <c r="C23985" s="113">
        <v>1990</v>
      </c>
      <c r="D23985" s="113" t="s">
        <v>132</v>
      </c>
      <c r="E23985" s="113" t="s">
        <v>123</v>
      </c>
      <c r="F23985" s="113" t="s">
        <v>200</v>
      </c>
      <c r="G23985" s="113">
        <v>26.0656628009191</v>
      </c>
    </row>
    <row r="23986" spans="1:7" x14ac:dyDescent="0.25">
      <c r="A23986" s="108" t="str">
        <f t="shared" si="374"/>
        <v>SK_1990_1A3(FS)_SOx</v>
      </c>
      <c r="B23986" s="113" t="s">
        <v>173</v>
      </c>
      <c r="C23986" s="113">
        <v>1990</v>
      </c>
      <c r="D23986" s="113" t="s">
        <v>132</v>
      </c>
      <c r="E23986" s="113" t="s">
        <v>201</v>
      </c>
      <c r="F23986" s="113" t="s">
        <v>200</v>
      </c>
      <c r="G23986" s="113">
        <v>2.4180018930755298</v>
      </c>
    </row>
    <row r="23987" spans="1:7" x14ac:dyDescent="0.25">
      <c r="A23987" s="108" t="str">
        <f t="shared" si="374"/>
        <v>SK_1990_1A3(FS)_NH3</v>
      </c>
      <c r="B23987" s="113" t="s">
        <v>173</v>
      </c>
      <c r="C23987" s="113">
        <v>1990</v>
      </c>
      <c r="D23987" s="113" t="s">
        <v>132</v>
      </c>
      <c r="E23987" s="113" t="s">
        <v>124</v>
      </c>
      <c r="F23987" s="113" t="s">
        <v>200</v>
      </c>
      <c r="G23987" s="113">
        <v>2.4926384401775002E-2</v>
      </c>
    </row>
    <row r="23988" spans="1:7" x14ac:dyDescent="0.25">
      <c r="A23988" s="108" t="str">
        <f t="shared" si="374"/>
        <v>SK_1990_1A3(FS)_PM2.5</v>
      </c>
      <c r="B23988" s="113" t="s">
        <v>173</v>
      </c>
      <c r="C23988" s="113">
        <v>1990</v>
      </c>
      <c r="D23988" s="113" t="s">
        <v>132</v>
      </c>
      <c r="E23988" s="113" t="s">
        <v>203</v>
      </c>
      <c r="F23988" s="113" t="s">
        <v>200</v>
      </c>
      <c r="G23988" s="113">
        <v>2.8064039914148502</v>
      </c>
    </row>
    <row r="23989" spans="1:7" x14ac:dyDescent="0.25">
      <c r="A23989" s="108" t="str">
        <f t="shared" si="374"/>
        <v>SK_1990_3D_NOx</v>
      </c>
      <c r="B23989" s="113" t="s">
        <v>173</v>
      </c>
      <c r="C23989" s="113">
        <v>1990</v>
      </c>
      <c r="D23989" s="113" t="s">
        <v>206</v>
      </c>
      <c r="E23989" s="113" t="s">
        <v>199</v>
      </c>
      <c r="F23989" s="113" t="s">
        <v>200</v>
      </c>
      <c r="G23989" s="113">
        <v>13.1944326912511</v>
      </c>
    </row>
    <row r="23990" spans="1:7" x14ac:dyDescent="0.25">
      <c r="A23990" s="108" t="str">
        <f t="shared" si="374"/>
        <v>SK_1991_NATIONAL TOTAL_NOx</v>
      </c>
      <c r="B23990" s="113" t="s">
        <v>173</v>
      </c>
      <c r="C23990" s="113">
        <v>1991</v>
      </c>
      <c r="D23990" s="113" t="s">
        <v>122</v>
      </c>
      <c r="E23990" s="113" t="s">
        <v>199</v>
      </c>
      <c r="F23990" s="113" t="s">
        <v>200</v>
      </c>
      <c r="G23990" s="113">
        <v>120.46435023773</v>
      </c>
    </row>
    <row r="23991" spans="1:7" x14ac:dyDescent="0.25">
      <c r="A23991" s="108" t="str">
        <f t="shared" si="374"/>
        <v>SK_1991_NATIONAL TOTAL_NMVOC</v>
      </c>
      <c r="B23991" s="113" t="s">
        <v>173</v>
      </c>
      <c r="C23991" s="113">
        <v>1991</v>
      </c>
      <c r="D23991" s="113" t="s">
        <v>122</v>
      </c>
      <c r="E23991" s="113" t="s">
        <v>123</v>
      </c>
      <c r="F23991" s="113" t="s">
        <v>200</v>
      </c>
      <c r="G23991" s="113">
        <v>225.82218112833999</v>
      </c>
    </row>
    <row r="23992" spans="1:7" x14ac:dyDescent="0.25">
      <c r="A23992" s="108" t="str">
        <f t="shared" si="374"/>
        <v>SK_1991_NATIONAL TOTAL_SOx</v>
      </c>
      <c r="B23992" s="113" t="s">
        <v>173</v>
      </c>
      <c r="C23992" s="113">
        <v>1991</v>
      </c>
      <c r="D23992" s="113" t="s">
        <v>122</v>
      </c>
      <c r="E23992" s="113" t="s">
        <v>201</v>
      </c>
      <c r="F23992" s="113" t="s">
        <v>200</v>
      </c>
      <c r="G23992" s="113">
        <v>136.39096880599101</v>
      </c>
    </row>
    <row r="23993" spans="1:7" x14ac:dyDescent="0.25">
      <c r="A23993" s="108" t="str">
        <f t="shared" si="374"/>
        <v>SK_1991_NATIONAL TOTAL_NH3</v>
      </c>
      <c r="B23993" s="113" t="s">
        <v>173</v>
      </c>
      <c r="C23993" s="113">
        <v>1991</v>
      </c>
      <c r="D23993" s="113" t="s">
        <v>122</v>
      </c>
      <c r="E23993" s="113" t="s">
        <v>124</v>
      </c>
      <c r="F23993" s="113" t="s">
        <v>200</v>
      </c>
      <c r="G23993" s="113">
        <v>51.550038948781904</v>
      </c>
    </row>
    <row r="23994" spans="1:7" x14ac:dyDescent="0.25">
      <c r="A23994" s="108" t="str">
        <f t="shared" si="374"/>
        <v>SK_1991_NATIONAL TOTAL_PM2.5</v>
      </c>
      <c r="B23994" s="113" t="s">
        <v>173</v>
      </c>
      <c r="C23994" s="113">
        <v>1991</v>
      </c>
      <c r="D23994" s="113" t="s">
        <v>122</v>
      </c>
      <c r="E23994" s="113" t="s">
        <v>203</v>
      </c>
      <c r="F23994" s="113" t="s">
        <v>200</v>
      </c>
      <c r="G23994" s="113">
        <v>87.716833380337505</v>
      </c>
    </row>
    <row r="23995" spans="1:7" x14ac:dyDescent="0.25">
      <c r="A23995" s="108" t="str">
        <f t="shared" si="374"/>
        <v>SK_1991_NATIONAL TOTAL_Pb</v>
      </c>
      <c r="B23995" s="113" t="s">
        <v>173</v>
      </c>
      <c r="C23995" s="113">
        <v>1991</v>
      </c>
      <c r="D23995" s="113" t="s">
        <v>122</v>
      </c>
      <c r="E23995" s="113" t="s">
        <v>125</v>
      </c>
      <c r="F23995" s="113" t="s">
        <v>200</v>
      </c>
      <c r="G23995" s="113">
        <v>5.3617213188160602E-2</v>
      </c>
    </row>
    <row r="23996" spans="1:7" x14ac:dyDescent="0.25">
      <c r="A23996" s="108" t="str">
        <f t="shared" si="374"/>
        <v>SK_1991_NATIONAL TOTAL_Cd</v>
      </c>
      <c r="B23996" s="113" t="s">
        <v>173</v>
      </c>
      <c r="C23996" s="113">
        <v>1991</v>
      </c>
      <c r="D23996" s="113" t="s">
        <v>122</v>
      </c>
      <c r="E23996" s="113" t="s">
        <v>126</v>
      </c>
      <c r="F23996" s="113" t="s">
        <v>200</v>
      </c>
      <c r="G23996" s="113">
        <v>1.5414162109930599E-3</v>
      </c>
    </row>
    <row r="23997" spans="1:7" x14ac:dyDescent="0.25">
      <c r="A23997" s="108" t="str">
        <f t="shared" si="374"/>
        <v>SK_1991_NATIONAL TOTAL_Hg</v>
      </c>
      <c r="B23997" s="113" t="s">
        <v>173</v>
      </c>
      <c r="C23997" s="113">
        <v>1991</v>
      </c>
      <c r="D23997" s="113" t="s">
        <v>122</v>
      </c>
      <c r="E23997" s="113" t="s">
        <v>127</v>
      </c>
      <c r="F23997" s="113" t="s">
        <v>200</v>
      </c>
      <c r="G23997" s="113">
        <v>1.84946439541872E-3</v>
      </c>
    </row>
    <row r="23998" spans="1:7" x14ac:dyDescent="0.25">
      <c r="A23998" s="108" t="str">
        <f t="shared" si="374"/>
        <v>SK_1991_NATIONAL TOTAL_DIOX</v>
      </c>
      <c r="B23998" s="113" t="s">
        <v>173</v>
      </c>
      <c r="C23998" s="113">
        <v>1991</v>
      </c>
      <c r="D23998" s="113" t="s">
        <v>122</v>
      </c>
      <c r="E23998" s="113" t="s">
        <v>128</v>
      </c>
      <c r="F23998" s="113" t="s">
        <v>200</v>
      </c>
      <c r="G23998" s="150">
        <v>8.0689981241357602E-7</v>
      </c>
    </row>
    <row r="23999" spans="1:7" x14ac:dyDescent="0.25">
      <c r="A23999" s="108" t="str">
        <f t="shared" si="374"/>
        <v>SK_1991_NATIONAL TOTAL_PAH</v>
      </c>
      <c r="B23999" s="113" t="s">
        <v>173</v>
      </c>
      <c r="C23999" s="113">
        <v>1991</v>
      </c>
      <c r="D23999" s="113" t="s">
        <v>122</v>
      </c>
      <c r="E23999" s="113" t="s">
        <v>129</v>
      </c>
      <c r="F23999" s="113" t="s">
        <v>200</v>
      </c>
      <c r="G23999" s="113">
        <v>4.9872476432699098E-2</v>
      </c>
    </row>
    <row r="24000" spans="1:7" x14ac:dyDescent="0.25">
      <c r="A24000" s="108" t="str">
        <f t="shared" si="374"/>
        <v>SK_1991_NATIONAL TOTAL_HCB</v>
      </c>
      <c r="B24000" s="113" t="s">
        <v>173</v>
      </c>
      <c r="C24000" s="113">
        <v>1991</v>
      </c>
      <c r="D24000" s="113" t="s">
        <v>122</v>
      </c>
      <c r="E24000" s="113" t="s">
        <v>130</v>
      </c>
      <c r="F24000" s="113" t="s">
        <v>200</v>
      </c>
      <c r="G24000" s="150">
        <v>1.1741219913916301E-5</v>
      </c>
    </row>
    <row r="24001" spans="1:7" x14ac:dyDescent="0.25">
      <c r="A24001" s="108" t="str">
        <f t="shared" si="374"/>
        <v>SK_1991_NATIONAL TOTAL_PCB</v>
      </c>
      <c r="B24001" s="113" t="s">
        <v>173</v>
      </c>
      <c r="C24001" s="113">
        <v>1991</v>
      </c>
      <c r="D24001" s="113" t="s">
        <v>122</v>
      </c>
      <c r="E24001" s="113" t="s">
        <v>259</v>
      </c>
      <c r="F24001" s="113" t="s">
        <v>200</v>
      </c>
      <c r="G24001" s="150">
        <v>2.38645314801015E-5</v>
      </c>
    </row>
    <row r="24002" spans="1:7" x14ac:dyDescent="0.25">
      <c r="A24002" s="108" t="str">
        <f t="shared" ref="A24002:A24065" si="375">CONCATENATE(B24002,"_",C24002,"_",D24002,"_",E24002)</f>
        <v>SK_1991_1A3(FS)_NOx</v>
      </c>
      <c r="B24002" s="113" t="s">
        <v>173</v>
      </c>
      <c r="C24002" s="113">
        <v>1991</v>
      </c>
      <c r="D24002" s="113" t="s">
        <v>132</v>
      </c>
      <c r="E24002" s="113" t="s">
        <v>199</v>
      </c>
      <c r="F24002" s="113" t="s">
        <v>200</v>
      </c>
      <c r="G24002" s="113">
        <v>36.739662548615399</v>
      </c>
    </row>
    <row r="24003" spans="1:7" x14ac:dyDescent="0.25">
      <c r="A24003" s="108" t="str">
        <f t="shared" si="375"/>
        <v>SK_1991_1A3(FS)_NMVOC</v>
      </c>
      <c r="B24003" s="113" t="s">
        <v>173</v>
      </c>
      <c r="C24003" s="113">
        <v>1991</v>
      </c>
      <c r="D24003" s="113" t="s">
        <v>132</v>
      </c>
      <c r="E24003" s="113" t="s">
        <v>123</v>
      </c>
      <c r="F24003" s="113" t="s">
        <v>200</v>
      </c>
      <c r="G24003" s="113">
        <v>24.403104574144201</v>
      </c>
    </row>
    <row r="24004" spans="1:7" x14ac:dyDescent="0.25">
      <c r="A24004" s="108" t="str">
        <f t="shared" si="375"/>
        <v>SK_1991_1A3(FS)_SOx</v>
      </c>
      <c r="B24004" s="113" t="s">
        <v>173</v>
      </c>
      <c r="C24004" s="113">
        <v>1991</v>
      </c>
      <c r="D24004" s="113" t="s">
        <v>132</v>
      </c>
      <c r="E24004" s="113" t="s">
        <v>201</v>
      </c>
      <c r="F24004" s="113" t="s">
        <v>200</v>
      </c>
      <c r="G24004" s="113">
        <v>1.9698241620857999</v>
      </c>
    </row>
    <row r="24005" spans="1:7" x14ac:dyDescent="0.25">
      <c r="A24005" s="108" t="str">
        <f t="shared" si="375"/>
        <v>SK_1991_1A3(FS)_NH3</v>
      </c>
      <c r="B24005" s="113" t="s">
        <v>173</v>
      </c>
      <c r="C24005" s="113">
        <v>1991</v>
      </c>
      <c r="D24005" s="113" t="s">
        <v>132</v>
      </c>
      <c r="E24005" s="113" t="s">
        <v>124</v>
      </c>
      <c r="F24005" s="113" t="s">
        <v>200</v>
      </c>
      <c r="G24005" s="113">
        <v>2.3126329116430099E-2</v>
      </c>
    </row>
    <row r="24006" spans="1:7" x14ac:dyDescent="0.25">
      <c r="A24006" s="108" t="str">
        <f t="shared" si="375"/>
        <v>SK_1991_1A3(FS)_PM2.5</v>
      </c>
      <c r="B24006" s="113" t="s">
        <v>173</v>
      </c>
      <c r="C24006" s="113">
        <v>1991</v>
      </c>
      <c r="D24006" s="113" t="s">
        <v>132</v>
      </c>
      <c r="E24006" s="113" t="s">
        <v>203</v>
      </c>
      <c r="F24006" s="113" t="s">
        <v>200</v>
      </c>
      <c r="G24006" s="113">
        <v>2.2311328997407598</v>
      </c>
    </row>
    <row r="24007" spans="1:7" x14ac:dyDescent="0.25">
      <c r="A24007" s="108" t="str">
        <f t="shared" si="375"/>
        <v>SK_1991_3D_NOx</v>
      </c>
      <c r="B24007" s="113" t="s">
        <v>173</v>
      </c>
      <c r="C24007" s="113">
        <v>1991</v>
      </c>
      <c r="D24007" s="113" t="s">
        <v>206</v>
      </c>
      <c r="E24007" s="113" t="s">
        <v>199</v>
      </c>
      <c r="F24007" s="113" t="s">
        <v>200</v>
      </c>
      <c r="G24007" s="113">
        <v>9.7772627670326795</v>
      </c>
    </row>
    <row r="24008" spans="1:7" x14ac:dyDescent="0.25">
      <c r="A24008" s="108" t="str">
        <f t="shared" si="375"/>
        <v>SK_1992_NATIONAL TOTAL_NOx</v>
      </c>
      <c r="B24008" s="113" t="s">
        <v>173</v>
      </c>
      <c r="C24008" s="113">
        <v>1992</v>
      </c>
      <c r="D24008" s="113" t="s">
        <v>122</v>
      </c>
      <c r="E24008" s="113" t="s">
        <v>199</v>
      </c>
      <c r="F24008" s="113" t="s">
        <v>200</v>
      </c>
      <c r="G24008" s="113">
        <v>111.689851480237</v>
      </c>
    </row>
    <row r="24009" spans="1:7" x14ac:dyDescent="0.25">
      <c r="A24009" s="108" t="str">
        <f t="shared" si="375"/>
        <v>SK_1992_NATIONAL TOTAL_NMVOC</v>
      </c>
      <c r="B24009" s="113" t="s">
        <v>173</v>
      </c>
      <c r="C24009" s="113">
        <v>1992</v>
      </c>
      <c r="D24009" s="113" t="s">
        <v>122</v>
      </c>
      <c r="E24009" s="113" t="s">
        <v>123</v>
      </c>
      <c r="F24009" s="113" t="s">
        <v>200</v>
      </c>
      <c r="G24009" s="113">
        <v>212.97775086096999</v>
      </c>
    </row>
    <row r="24010" spans="1:7" x14ac:dyDescent="0.25">
      <c r="A24010" s="108" t="str">
        <f t="shared" si="375"/>
        <v>SK_1992_NATIONAL TOTAL_SOx</v>
      </c>
      <c r="B24010" s="113" t="s">
        <v>173</v>
      </c>
      <c r="C24010" s="113">
        <v>1992</v>
      </c>
      <c r="D24010" s="113" t="s">
        <v>122</v>
      </c>
      <c r="E24010" s="113" t="s">
        <v>201</v>
      </c>
      <c r="F24010" s="113" t="s">
        <v>200</v>
      </c>
      <c r="G24010" s="113">
        <v>133.54082391589799</v>
      </c>
    </row>
    <row r="24011" spans="1:7" x14ac:dyDescent="0.25">
      <c r="A24011" s="108" t="str">
        <f t="shared" si="375"/>
        <v>SK_1992_NATIONAL TOTAL_NH3</v>
      </c>
      <c r="B24011" s="113" t="s">
        <v>173</v>
      </c>
      <c r="C24011" s="113">
        <v>1992</v>
      </c>
      <c r="D24011" s="113" t="s">
        <v>122</v>
      </c>
      <c r="E24011" s="113" t="s">
        <v>124</v>
      </c>
      <c r="F24011" s="113" t="s">
        <v>200</v>
      </c>
      <c r="G24011" s="113">
        <v>44.247902840048503</v>
      </c>
    </row>
    <row r="24012" spans="1:7" x14ac:dyDescent="0.25">
      <c r="A24012" s="108" t="str">
        <f t="shared" si="375"/>
        <v>SK_1992_NATIONAL TOTAL_PM2.5</v>
      </c>
      <c r="B24012" s="113" t="s">
        <v>173</v>
      </c>
      <c r="C24012" s="113">
        <v>1992</v>
      </c>
      <c r="D24012" s="113" t="s">
        <v>122</v>
      </c>
      <c r="E24012" s="113" t="s">
        <v>203</v>
      </c>
      <c r="F24012" s="113" t="s">
        <v>200</v>
      </c>
      <c r="G24012" s="113">
        <v>81.635267081991202</v>
      </c>
    </row>
    <row r="24013" spans="1:7" x14ac:dyDescent="0.25">
      <c r="A24013" s="108" t="str">
        <f t="shared" si="375"/>
        <v>SK_1992_NATIONAL TOTAL_Pb</v>
      </c>
      <c r="B24013" s="113" t="s">
        <v>173</v>
      </c>
      <c r="C24013" s="113">
        <v>1992</v>
      </c>
      <c r="D24013" s="113" t="s">
        <v>122</v>
      </c>
      <c r="E24013" s="113" t="s">
        <v>125</v>
      </c>
      <c r="F24013" s="113" t="s">
        <v>200</v>
      </c>
      <c r="G24013" s="113">
        <v>5.4191969700807099E-2</v>
      </c>
    </row>
    <row r="24014" spans="1:7" x14ac:dyDescent="0.25">
      <c r="A24014" s="108" t="str">
        <f t="shared" si="375"/>
        <v>SK_1992_NATIONAL TOTAL_Cd</v>
      </c>
      <c r="B24014" s="113" t="s">
        <v>173</v>
      </c>
      <c r="C24014" s="113">
        <v>1992</v>
      </c>
      <c r="D24014" s="113" t="s">
        <v>122</v>
      </c>
      <c r="E24014" s="113" t="s">
        <v>126</v>
      </c>
      <c r="F24014" s="113" t="s">
        <v>200</v>
      </c>
      <c r="G24014" s="113">
        <v>1.5863833759151901E-3</v>
      </c>
    </row>
    <row r="24015" spans="1:7" x14ac:dyDescent="0.25">
      <c r="A24015" s="108" t="str">
        <f t="shared" si="375"/>
        <v>SK_1992_NATIONAL TOTAL_Hg</v>
      </c>
      <c r="B24015" s="113" t="s">
        <v>173</v>
      </c>
      <c r="C24015" s="113">
        <v>1992</v>
      </c>
      <c r="D24015" s="113" t="s">
        <v>122</v>
      </c>
      <c r="E24015" s="113" t="s">
        <v>127</v>
      </c>
      <c r="F24015" s="113" t="s">
        <v>200</v>
      </c>
      <c r="G24015" s="113">
        <v>1.82737225013586E-3</v>
      </c>
    </row>
    <row r="24016" spans="1:7" x14ac:dyDescent="0.25">
      <c r="A24016" s="108" t="str">
        <f t="shared" si="375"/>
        <v>SK_1992_NATIONAL TOTAL_DIOX</v>
      </c>
      <c r="B24016" s="113" t="s">
        <v>173</v>
      </c>
      <c r="C24016" s="113">
        <v>1992</v>
      </c>
      <c r="D24016" s="113" t="s">
        <v>122</v>
      </c>
      <c r="E24016" s="113" t="s">
        <v>128</v>
      </c>
      <c r="F24016" s="113" t="s">
        <v>200</v>
      </c>
      <c r="G24016" s="150">
        <v>8.1694154906777197E-7</v>
      </c>
    </row>
    <row r="24017" spans="1:7" x14ac:dyDescent="0.25">
      <c r="A24017" s="108" t="str">
        <f t="shared" si="375"/>
        <v>SK_1992_NATIONAL TOTAL_PAH</v>
      </c>
      <c r="B24017" s="113" t="s">
        <v>173</v>
      </c>
      <c r="C24017" s="113">
        <v>1992</v>
      </c>
      <c r="D24017" s="113" t="s">
        <v>122</v>
      </c>
      <c r="E24017" s="113" t="s">
        <v>129</v>
      </c>
      <c r="F24017" s="113" t="s">
        <v>200</v>
      </c>
      <c r="G24017" s="113">
        <v>4.7595848264211503E-2</v>
      </c>
    </row>
    <row r="24018" spans="1:7" x14ac:dyDescent="0.25">
      <c r="A24018" s="108" t="str">
        <f t="shared" si="375"/>
        <v>SK_1992_NATIONAL TOTAL_HCB</v>
      </c>
      <c r="B24018" s="113" t="s">
        <v>173</v>
      </c>
      <c r="C24018" s="113">
        <v>1992</v>
      </c>
      <c r="D24018" s="113" t="s">
        <v>122</v>
      </c>
      <c r="E24018" s="113" t="s">
        <v>130</v>
      </c>
      <c r="F24018" s="113" t="s">
        <v>200</v>
      </c>
      <c r="G24018" s="150">
        <v>1.1279025422979301E-5</v>
      </c>
    </row>
    <row r="24019" spans="1:7" x14ac:dyDescent="0.25">
      <c r="A24019" s="108" t="str">
        <f t="shared" si="375"/>
        <v>SK_1992_NATIONAL TOTAL_PCB</v>
      </c>
      <c r="B24019" s="113" t="s">
        <v>173</v>
      </c>
      <c r="C24019" s="113">
        <v>1992</v>
      </c>
      <c r="D24019" s="113" t="s">
        <v>122</v>
      </c>
      <c r="E24019" s="113" t="s">
        <v>259</v>
      </c>
      <c r="F24019" s="113" t="s">
        <v>200</v>
      </c>
      <c r="G24019" s="150">
        <v>2.3763501644548999E-5</v>
      </c>
    </row>
    <row r="24020" spans="1:7" x14ac:dyDescent="0.25">
      <c r="A24020" s="108" t="str">
        <f t="shared" si="375"/>
        <v>SK_1992_1A3(FS)_NOx</v>
      </c>
      <c r="B24020" s="113" t="s">
        <v>173</v>
      </c>
      <c r="C24020" s="113">
        <v>1992</v>
      </c>
      <c r="D24020" s="113" t="s">
        <v>132</v>
      </c>
      <c r="E24020" s="113" t="s">
        <v>199</v>
      </c>
      <c r="F24020" s="113" t="s">
        <v>200</v>
      </c>
      <c r="G24020" s="113">
        <v>33.918964418046798</v>
      </c>
    </row>
    <row r="24021" spans="1:7" x14ac:dyDescent="0.25">
      <c r="A24021" s="108" t="str">
        <f t="shared" si="375"/>
        <v>SK_1992_1A3(FS)_NMVOC</v>
      </c>
      <c r="B24021" s="113" t="s">
        <v>173</v>
      </c>
      <c r="C24021" s="113">
        <v>1992</v>
      </c>
      <c r="D24021" s="113" t="s">
        <v>132</v>
      </c>
      <c r="E24021" s="113" t="s">
        <v>123</v>
      </c>
      <c r="F24021" s="113" t="s">
        <v>200</v>
      </c>
      <c r="G24021" s="113">
        <v>24.2257899356458</v>
      </c>
    </row>
    <row r="24022" spans="1:7" x14ac:dyDescent="0.25">
      <c r="A24022" s="108" t="str">
        <f t="shared" si="375"/>
        <v>SK_1992_1A3(FS)_SOx</v>
      </c>
      <c r="B24022" s="113" t="s">
        <v>173</v>
      </c>
      <c r="C24022" s="113">
        <v>1992</v>
      </c>
      <c r="D24022" s="113" t="s">
        <v>132</v>
      </c>
      <c r="E24022" s="113" t="s">
        <v>201</v>
      </c>
      <c r="F24022" s="113" t="s">
        <v>200</v>
      </c>
      <c r="G24022" s="113">
        <v>1.7553524392467399</v>
      </c>
    </row>
    <row r="24023" spans="1:7" x14ac:dyDescent="0.25">
      <c r="A24023" s="108" t="str">
        <f t="shared" si="375"/>
        <v>SK_1992_1A3(FS)_NH3</v>
      </c>
      <c r="B24023" s="113" t="s">
        <v>173</v>
      </c>
      <c r="C24023" s="113">
        <v>1992</v>
      </c>
      <c r="D24023" s="113" t="s">
        <v>132</v>
      </c>
      <c r="E24023" s="113" t="s">
        <v>124</v>
      </c>
      <c r="F24023" s="113" t="s">
        <v>200</v>
      </c>
      <c r="G24023" s="113">
        <v>2.3098078622663699E-2</v>
      </c>
    </row>
    <row r="24024" spans="1:7" x14ac:dyDescent="0.25">
      <c r="A24024" s="108" t="str">
        <f t="shared" si="375"/>
        <v>SK_1992_1A3(FS)_PM2.5</v>
      </c>
      <c r="B24024" s="113" t="s">
        <v>173</v>
      </c>
      <c r="C24024" s="113">
        <v>1992</v>
      </c>
      <c r="D24024" s="113" t="s">
        <v>132</v>
      </c>
      <c r="E24024" s="113" t="s">
        <v>203</v>
      </c>
      <c r="F24024" s="113" t="s">
        <v>200</v>
      </c>
      <c r="G24024" s="113">
        <v>1.9242245135784799</v>
      </c>
    </row>
    <row r="24025" spans="1:7" x14ac:dyDescent="0.25">
      <c r="A24025" s="108" t="str">
        <f t="shared" si="375"/>
        <v>SK_1992_3D_NOx</v>
      </c>
      <c r="B24025" s="113" t="s">
        <v>173</v>
      </c>
      <c r="C24025" s="113">
        <v>1992</v>
      </c>
      <c r="D24025" s="113" t="s">
        <v>206</v>
      </c>
      <c r="E24025" s="113" t="s">
        <v>199</v>
      </c>
      <c r="F24025" s="113" t="s">
        <v>200</v>
      </c>
      <c r="G24025" s="113">
        <v>7.0876755966123701</v>
      </c>
    </row>
    <row r="24026" spans="1:7" x14ac:dyDescent="0.25">
      <c r="A24026" s="108" t="str">
        <f t="shared" si="375"/>
        <v>SK_1993_NATIONAL TOTAL_NOx</v>
      </c>
      <c r="B24026" s="113" t="s">
        <v>173</v>
      </c>
      <c r="C24026" s="113">
        <v>1993</v>
      </c>
      <c r="D24026" s="113" t="s">
        <v>122</v>
      </c>
      <c r="E24026" s="113" t="s">
        <v>199</v>
      </c>
      <c r="F24026" s="113" t="s">
        <v>200</v>
      </c>
      <c r="G24026" s="113">
        <v>110.096141195583</v>
      </c>
    </row>
    <row r="24027" spans="1:7" x14ac:dyDescent="0.25">
      <c r="A24027" s="108" t="str">
        <f t="shared" si="375"/>
        <v>SK_1993_NATIONAL TOTAL_NMVOC</v>
      </c>
      <c r="B24027" s="113" t="s">
        <v>173</v>
      </c>
      <c r="C24027" s="113">
        <v>1993</v>
      </c>
      <c r="D24027" s="113" t="s">
        <v>122</v>
      </c>
      <c r="E24027" s="113" t="s">
        <v>123</v>
      </c>
      <c r="F24027" s="113" t="s">
        <v>200</v>
      </c>
      <c r="G24027" s="113">
        <v>188.17109027040999</v>
      </c>
    </row>
    <row r="24028" spans="1:7" x14ac:dyDescent="0.25">
      <c r="A24028" s="108" t="str">
        <f t="shared" si="375"/>
        <v>SK_1993_NATIONAL TOTAL_SOx</v>
      </c>
      <c r="B24028" s="113" t="s">
        <v>173</v>
      </c>
      <c r="C24028" s="113">
        <v>1993</v>
      </c>
      <c r="D24028" s="113" t="s">
        <v>122</v>
      </c>
      <c r="E24028" s="113" t="s">
        <v>201</v>
      </c>
      <c r="F24028" s="113" t="s">
        <v>200</v>
      </c>
      <c r="G24028" s="113">
        <v>127.547813819211</v>
      </c>
    </row>
    <row r="24029" spans="1:7" x14ac:dyDescent="0.25">
      <c r="A24029" s="108" t="str">
        <f t="shared" si="375"/>
        <v>SK_1993_NATIONAL TOTAL_NH3</v>
      </c>
      <c r="B24029" s="113" t="s">
        <v>173</v>
      </c>
      <c r="C24029" s="113">
        <v>1993</v>
      </c>
      <c r="D24029" s="113" t="s">
        <v>122</v>
      </c>
      <c r="E24029" s="113" t="s">
        <v>124</v>
      </c>
      <c r="F24029" s="113" t="s">
        <v>200</v>
      </c>
      <c r="G24029" s="113">
        <v>39.565601496249101</v>
      </c>
    </row>
    <row r="24030" spans="1:7" x14ac:dyDescent="0.25">
      <c r="A24030" s="108" t="str">
        <f t="shared" si="375"/>
        <v>SK_1993_NATIONAL TOTAL_PM2.5</v>
      </c>
      <c r="B24030" s="113" t="s">
        <v>173</v>
      </c>
      <c r="C24030" s="113">
        <v>1993</v>
      </c>
      <c r="D24030" s="113" t="s">
        <v>122</v>
      </c>
      <c r="E24030" s="113" t="s">
        <v>203</v>
      </c>
      <c r="F24030" s="113" t="s">
        <v>200</v>
      </c>
      <c r="G24030" s="113">
        <v>66.613610023985004</v>
      </c>
    </row>
    <row r="24031" spans="1:7" x14ac:dyDescent="0.25">
      <c r="A24031" s="108" t="str">
        <f t="shared" si="375"/>
        <v>SK_1993_NATIONAL TOTAL_Pb</v>
      </c>
      <c r="B24031" s="113" t="s">
        <v>173</v>
      </c>
      <c r="C24031" s="113">
        <v>1993</v>
      </c>
      <c r="D24031" s="113" t="s">
        <v>122</v>
      </c>
      <c r="E24031" s="113" t="s">
        <v>125</v>
      </c>
      <c r="F24031" s="113" t="s">
        <v>200</v>
      </c>
      <c r="G24031" s="113">
        <v>5.1578565026406099E-2</v>
      </c>
    </row>
    <row r="24032" spans="1:7" x14ac:dyDescent="0.25">
      <c r="A24032" s="108" t="str">
        <f t="shared" si="375"/>
        <v>SK_1993_NATIONAL TOTAL_Cd</v>
      </c>
      <c r="B24032" s="113" t="s">
        <v>173</v>
      </c>
      <c r="C24032" s="113">
        <v>1993</v>
      </c>
      <c r="D24032" s="113" t="s">
        <v>122</v>
      </c>
      <c r="E24032" s="113" t="s">
        <v>126</v>
      </c>
      <c r="F24032" s="113" t="s">
        <v>200</v>
      </c>
      <c r="G24032" s="113">
        <v>1.5002035235656E-3</v>
      </c>
    </row>
    <row r="24033" spans="1:7" x14ac:dyDescent="0.25">
      <c r="A24033" s="108" t="str">
        <f t="shared" si="375"/>
        <v>SK_1993_NATIONAL TOTAL_Hg</v>
      </c>
      <c r="B24033" s="113" t="s">
        <v>173</v>
      </c>
      <c r="C24033" s="113">
        <v>1993</v>
      </c>
      <c r="D24033" s="113" t="s">
        <v>122</v>
      </c>
      <c r="E24033" s="113" t="s">
        <v>127</v>
      </c>
      <c r="F24033" s="113" t="s">
        <v>200</v>
      </c>
      <c r="G24033" s="113">
        <v>1.67590881431431E-3</v>
      </c>
    </row>
    <row r="24034" spans="1:7" x14ac:dyDescent="0.25">
      <c r="A24034" s="108" t="str">
        <f t="shared" si="375"/>
        <v>SK_1993_NATIONAL TOTAL_DIOX</v>
      </c>
      <c r="B24034" s="113" t="s">
        <v>173</v>
      </c>
      <c r="C24034" s="113">
        <v>1993</v>
      </c>
      <c r="D24034" s="113" t="s">
        <v>122</v>
      </c>
      <c r="E24034" s="113" t="s">
        <v>128</v>
      </c>
      <c r="F24034" s="113" t="s">
        <v>200</v>
      </c>
      <c r="G24034" s="150">
        <v>8.54632273798394E-7</v>
      </c>
    </row>
    <row r="24035" spans="1:7" x14ac:dyDescent="0.25">
      <c r="A24035" s="108" t="str">
        <f t="shared" si="375"/>
        <v>SK_1993_NATIONAL TOTAL_PAH</v>
      </c>
      <c r="B24035" s="113" t="s">
        <v>173</v>
      </c>
      <c r="C24035" s="113">
        <v>1993</v>
      </c>
      <c r="D24035" s="113" t="s">
        <v>122</v>
      </c>
      <c r="E24035" s="113" t="s">
        <v>129</v>
      </c>
      <c r="F24035" s="113" t="s">
        <v>200</v>
      </c>
      <c r="G24035" s="113">
        <v>3.7956399044118003E-2</v>
      </c>
    </row>
    <row r="24036" spans="1:7" x14ac:dyDescent="0.25">
      <c r="A24036" s="108" t="str">
        <f t="shared" si="375"/>
        <v>SK_1993_NATIONAL TOTAL_HCB</v>
      </c>
      <c r="B24036" s="113" t="s">
        <v>173</v>
      </c>
      <c r="C24036" s="113">
        <v>1993</v>
      </c>
      <c r="D24036" s="113" t="s">
        <v>122</v>
      </c>
      <c r="E24036" s="113" t="s">
        <v>130</v>
      </c>
      <c r="F24036" s="113" t="s">
        <v>200</v>
      </c>
      <c r="G24036" s="150">
        <v>6.7546960687936898E-6</v>
      </c>
    </row>
    <row r="24037" spans="1:7" x14ac:dyDescent="0.25">
      <c r="A24037" s="108" t="str">
        <f t="shared" si="375"/>
        <v>SK_1993_NATIONAL TOTAL_PCB</v>
      </c>
      <c r="B24037" s="113" t="s">
        <v>173</v>
      </c>
      <c r="C24037" s="113">
        <v>1993</v>
      </c>
      <c r="D24037" s="113" t="s">
        <v>122</v>
      </c>
      <c r="E24037" s="113" t="s">
        <v>259</v>
      </c>
      <c r="F24037" s="113" t="s">
        <v>200</v>
      </c>
      <c r="G24037" s="150">
        <v>2.1622449082038599E-5</v>
      </c>
    </row>
    <row r="24038" spans="1:7" x14ac:dyDescent="0.25">
      <c r="A24038" s="108" t="str">
        <f t="shared" si="375"/>
        <v>SK_1993_1A3(FS)_NOx</v>
      </c>
      <c r="B24038" s="113" t="s">
        <v>173</v>
      </c>
      <c r="C24038" s="113">
        <v>1993</v>
      </c>
      <c r="D24038" s="113" t="s">
        <v>132</v>
      </c>
      <c r="E24038" s="113" t="s">
        <v>199</v>
      </c>
      <c r="F24038" s="113" t="s">
        <v>200</v>
      </c>
      <c r="G24038" s="113">
        <v>33.473116788635302</v>
      </c>
    </row>
    <row r="24039" spans="1:7" x14ac:dyDescent="0.25">
      <c r="A24039" s="108" t="str">
        <f t="shared" si="375"/>
        <v>SK_1993_1A3(FS)_NMVOC</v>
      </c>
      <c r="B24039" s="113" t="s">
        <v>173</v>
      </c>
      <c r="C24039" s="113">
        <v>1993</v>
      </c>
      <c r="D24039" s="113" t="s">
        <v>132</v>
      </c>
      <c r="E24039" s="113" t="s">
        <v>123</v>
      </c>
      <c r="F24039" s="113" t="s">
        <v>200</v>
      </c>
      <c r="G24039" s="113">
        <v>26.018686624141498</v>
      </c>
    </row>
    <row r="24040" spans="1:7" x14ac:dyDescent="0.25">
      <c r="A24040" s="108" t="str">
        <f t="shared" si="375"/>
        <v>SK_1993_1A3(FS)_SOx</v>
      </c>
      <c r="B24040" s="113" t="s">
        <v>173</v>
      </c>
      <c r="C24040" s="113">
        <v>1993</v>
      </c>
      <c r="D24040" s="113" t="s">
        <v>132</v>
      </c>
      <c r="E24040" s="113" t="s">
        <v>201</v>
      </c>
      <c r="F24040" s="113" t="s">
        <v>200</v>
      </c>
      <c r="G24040" s="113">
        <v>1.6753666370912501</v>
      </c>
    </row>
    <row r="24041" spans="1:7" x14ac:dyDescent="0.25">
      <c r="A24041" s="108" t="str">
        <f t="shared" si="375"/>
        <v>SK_1993_1A3(FS)_NH3</v>
      </c>
      <c r="B24041" s="113" t="s">
        <v>173</v>
      </c>
      <c r="C24041" s="113">
        <v>1993</v>
      </c>
      <c r="D24041" s="113" t="s">
        <v>132</v>
      </c>
      <c r="E24041" s="113" t="s">
        <v>124</v>
      </c>
      <c r="F24041" s="113" t="s">
        <v>200</v>
      </c>
      <c r="G24041" s="113">
        <v>3.1916787536273403E-2</v>
      </c>
    </row>
    <row r="24042" spans="1:7" x14ac:dyDescent="0.25">
      <c r="A24042" s="108" t="str">
        <f t="shared" si="375"/>
        <v>SK_1993_1A3(FS)_PM2.5</v>
      </c>
      <c r="B24042" s="113" t="s">
        <v>173</v>
      </c>
      <c r="C24042" s="113">
        <v>1993</v>
      </c>
      <c r="D24042" s="113" t="s">
        <v>132</v>
      </c>
      <c r="E24042" s="113" t="s">
        <v>203</v>
      </c>
      <c r="F24042" s="113" t="s">
        <v>200</v>
      </c>
      <c r="G24042" s="113">
        <v>1.7710630143889701</v>
      </c>
    </row>
    <row r="24043" spans="1:7" x14ac:dyDescent="0.25">
      <c r="A24043" s="108" t="str">
        <f t="shared" si="375"/>
        <v>SK_1993_3D_NOx</v>
      </c>
      <c r="B24043" s="113" t="s">
        <v>173</v>
      </c>
      <c r="C24043" s="113">
        <v>1993</v>
      </c>
      <c r="D24043" s="113" t="s">
        <v>206</v>
      </c>
      <c r="E24043" s="113" t="s">
        <v>199</v>
      </c>
      <c r="F24043" s="113" t="s">
        <v>200</v>
      </c>
      <c r="G24043" s="113">
        <v>5.7148719484301402</v>
      </c>
    </row>
    <row r="24044" spans="1:7" x14ac:dyDescent="0.25">
      <c r="A24044" s="108" t="str">
        <f t="shared" si="375"/>
        <v>SK_1994_NATIONAL TOTAL_NOx</v>
      </c>
      <c r="B24044" s="113" t="s">
        <v>173</v>
      </c>
      <c r="C24044" s="113">
        <v>1994</v>
      </c>
      <c r="D24044" s="113" t="s">
        <v>122</v>
      </c>
      <c r="E24044" s="113" t="s">
        <v>199</v>
      </c>
      <c r="F24044" s="113" t="s">
        <v>200</v>
      </c>
      <c r="G24044" s="113">
        <v>110.943142748583</v>
      </c>
    </row>
    <row r="24045" spans="1:7" x14ac:dyDescent="0.25">
      <c r="A24045" s="108" t="str">
        <f t="shared" si="375"/>
        <v>SK_1994_NATIONAL TOTAL_NMVOC</v>
      </c>
      <c r="B24045" s="113" t="s">
        <v>173</v>
      </c>
      <c r="C24045" s="113">
        <v>1994</v>
      </c>
      <c r="D24045" s="113" t="s">
        <v>122</v>
      </c>
      <c r="E24045" s="113" t="s">
        <v>123</v>
      </c>
      <c r="F24045" s="113" t="s">
        <v>200</v>
      </c>
      <c r="G24045" s="113">
        <v>173.42308537466599</v>
      </c>
    </row>
    <row r="24046" spans="1:7" x14ac:dyDescent="0.25">
      <c r="A24046" s="108" t="str">
        <f t="shared" si="375"/>
        <v>SK_1994_NATIONAL TOTAL_SOx</v>
      </c>
      <c r="B24046" s="113" t="s">
        <v>173</v>
      </c>
      <c r="C24046" s="113">
        <v>1994</v>
      </c>
      <c r="D24046" s="113" t="s">
        <v>122</v>
      </c>
      <c r="E24046" s="113" t="s">
        <v>201</v>
      </c>
      <c r="F24046" s="113" t="s">
        <v>200</v>
      </c>
      <c r="G24046" s="113">
        <v>124.57725291796299</v>
      </c>
    </row>
    <row r="24047" spans="1:7" x14ac:dyDescent="0.25">
      <c r="A24047" s="108" t="str">
        <f t="shared" si="375"/>
        <v>SK_1994_NATIONAL TOTAL_NH3</v>
      </c>
      <c r="B24047" s="113" t="s">
        <v>173</v>
      </c>
      <c r="C24047" s="113">
        <v>1994</v>
      </c>
      <c r="D24047" s="113" t="s">
        <v>122</v>
      </c>
      <c r="E24047" s="113" t="s">
        <v>124</v>
      </c>
      <c r="F24047" s="113" t="s">
        <v>200</v>
      </c>
      <c r="G24047" s="113">
        <v>41.414491999968199</v>
      </c>
    </row>
    <row r="24048" spans="1:7" x14ac:dyDescent="0.25">
      <c r="A24048" s="108" t="str">
        <f t="shared" si="375"/>
        <v>SK_1994_NATIONAL TOTAL_PM2.5</v>
      </c>
      <c r="B24048" s="113" t="s">
        <v>173</v>
      </c>
      <c r="C24048" s="113">
        <v>1994</v>
      </c>
      <c r="D24048" s="113" t="s">
        <v>122</v>
      </c>
      <c r="E24048" s="113" t="s">
        <v>203</v>
      </c>
      <c r="F24048" s="113" t="s">
        <v>200</v>
      </c>
      <c r="G24048" s="113">
        <v>57.963574544453898</v>
      </c>
    </row>
    <row r="24049" spans="1:7" x14ac:dyDescent="0.25">
      <c r="A24049" s="108" t="str">
        <f t="shared" si="375"/>
        <v>SK_1994_NATIONAL TOTAL_Pb</v>
      </c>
      <c r="B24049" s="113" t="s">
        <v>173</v>
      </c>
      <c r="C24049" s="113">
        <v>1994</v>
      </c>
      <c r="D24049" s="113" t="s">
        <v>122</v>
      </c>
      <c r="E24049" s="113" t="s">
        <v>125</v>
      </c>
      <c r="F24049" s="113" t="s">
        <v>200</v>
      </c>
      <c r="G24049" s="113">
        <v>4.8078946497372002E-2</v>
      </c>
    </row>
    <row r="24050" spans="1:7" x14ac:dyDescent="0.25">
      <c r="A24050" s="108" t="str">
        <f t="shared" si="375"/>
        <v>SK_1994_NATIONAL TOTAL_Cd</v>
      </c>
      <c r="B24050" s="113" t="s">
        <v>173</v>
      </c>
      <c r="C24050" s="113">
        <v>1994</v>
      </c>
      <c r="D24050" s="113" t="s">
        <v>122</v>
      </c>
      <c r="E24050" s="113" t="s">
        <v>126</v>
      </c>
      <c r="F24050" s="113" t="s">
        <v>200</v>
      </c>
      <c r="G24050" s="113">
        <v>1.27019241819774E-3</v>
      </c>
    </row>
    <row r="24051" spans="1:7" x14ac:dyDescent="0.25">
      <c r="A24051" s="108" t="str">
        <f t="shared" si="375"/>
        <v>SK_1994_NATIONAL TOTAL_Hg</v>
      </c>
      <c r="B24051" s="113" t="s">
        <v>173</v>
      </c>
      <c r="C24051" s="113">
        <v>1994</v>
      </c>
      <c r="D24051" s="113" t="s">
        <v>122</v>
      </c>
      <c r="E24051" s="113" t="s">
        <v>127</v>
      </c>
      <c r="F24051" s="113" t="s">
        <v>200</v>
      </c>
      <c r="G24051" s="113">
        <v>1.5447380514308801E-3</v>
      </c>
    </row>
    <row r="24052" spans="1:7" x14ac:dyDescent="0.25">
      <c r="A24052" s="108" t="str">
        <f t="shared" si="375"/>
        <v>SK_1994_NATIONAL TOTAL_DIOX</v>
      </c>
      <c r="B24052" s="113" t="s">
        <v>173</v>
      </c>
      <c r="C24052" s="113">
        <v>1994</v>
      </c>
      <c r="D24052" s="113" t="s">
        <v>122</v>
      </c>
      <c r="E24052" s="113" t="s">
        <v>128</v>
      </c>
      <c r="F24052" s="113" t="s">
        <v>200</v>
      </c>
      <c r="G24052" s="150">
        <v>7.6545652042320704E-7</v>
      </c>
    </row>
    <row r="24053" spans="1:7" x14ac:dyDescent="0.25">
      <c r="A24053" s="108" t="str">
        <f t="shared" si="375"/>
        <v>SK_1994_NATIONAL TOTAL_PAH</v>
      </c>
      <c r="B24053" s="113" t="s">
        <v>173</v>
      </c>
      <c r="C24053" s="113">
        <v>1994</v>
      </c>
      <c r="D24053" s="113" t="s">
        <v>122</v>
      </c>
      <c r="E24053" s="113" t="s">
        <v>129</v>
      </c>
      <c r="F24053" s="113" t="s">
        <v>200</v>
      </c>
      <c r="G24053" s="113">
        <v>3.4215449528056899E-2</v>
      </c>
    </row>
    <row r="24054" spans="1:7" x14ac:dyDescent="0.25">
      <c r="A24054" s="108" t="str">
        <f t="shared" si="375"/>
        <v>SK_1994_NATIONAL TOTAL_HCB</v>
      </c>
      <c r="B24054" s="113" t="s">
        <v>173</v>
      </c>
      <c r="C24054" s="113">
        <v>1994</v>
      </c>
      <c r="D24054" s="113" t="s">
        <v>122</v>
      </c>
      <c r="E24054" s="113" t="s">
        <v>130</v>
      </c>
      <c r="F24054" s="113" t="s">
        <v>200</v>
      </c>
      <c r="G24054" s="150">
        <v>5.9224808808771803E-6</v>
      </c>
    </row>
    <row r="24055" spans="1:7" x14ac:dyDescent="0.25">
      <c r="A24055" s="108" t="str">
        <f t="shared" si="375"/>
        <v>SK_1994_NATIONAL TOTAL_PCB</v>
      </c>
      <c r="B24055" s="113" t="s">
        <v>173</v>
      </c>
      <c r="C24055" s="113">
        <v>1994</v>
      </c>
      <c r="D24055" s="113" t="s">
        <v>122</v>
      </c>
      <c r="E24055" s="113" t="s">
        <v>259</v>
      </c>
      <c r="F24055" s="113" t="s">
        <v>200</v>
      </c>
      <c r="G24055" s="150">
        <v>2.1619585726571799E-5</v>
      </c>
    </row>
    <row r="24056" spans="1:7" x14ac:dyDescent="0.25">
      <c r="A24056" s="108" t="str">
        <f t="shared" si="375"/>
        <v>SK_1994_1A3(FS)_NOx</v>
      </c>
      <c r="B24056" s="113" t="s">
        <v>173</v>
      </c>
      <c r="C24056" s="113">
        <v>1994</v>
      </c>
      <c r="D24056" s="113" t="s">
        <v>132</v>
      </c>
      <c r="E24056" s="113" t="s">
        <v>199</v>
      </c>
      <c r="F24056" s="113" t="s">
        <v>200</v>
      </c>
      <c r="G24056" s="113">
        <v>35.646570860948799</v>
      </c>
    </row>
    <row r="24057" spans="1:7" x14ac:dyDescent="0.25">
      <c r="A24057" s="108" t="str">
        <f t="shared" si="375"/>
        <v>SK_1994_1A3(FS)_NMVOC</v>
      </c>
      <c r="B24057" s="113" t="s">
        <v>173</v>
      </c>
      <c r="C24057" s="113">
        <v>1994</v>
      </c>
      <c r="D24057" s="113" t="s">
        <v>132</v>
      </c>
      <c r="E24057" s="113" t="s">
        <v>123</v>
      </c>
      <c r="F24057" s="113" t="s">
        <v>200</v>
      </c>
      <c r="G24057" s="113">
        <v>26.630905091990201</v>
      </c>
    </row>
    <row r="24058" spans="1:7" x14ac:dyDescent="0.25">
      <c r="A24058" s="108" t="str">
        <f t="shared" si="375"/>
        <v>SK_1994_1A3(FS)_SOx</v>
      </c>
      <c r="B24058" s="113" t="s">
        <v>173</v>
      </c>
      <c r="C24058" s="113">
        <v>1994</v>
      </c>
      <c r="D24058" s="113" t="s">
        <v>132</v>
      </c>
      <c r="E24058" s="113" t="s">
        <v>201</v>
      </c>
      <c r="F24058" s="113" t="s">
        <v>200</v>
      </c>
      <c r="G24058" s="113">
        <v>1.79082436406262</v>
      </c>
    </row>
    <row r="24059" spans="1:7" x14ac:dyDescent="0.25">
      <c r="A24059" s="108" t="str">
        <f t="shared" si="375"/>
        <v>SK_1994_1A3(FS)_NH3</v>
      </c>
      <c r="B24059" s="113" t="s">
        <v>173</v>
      </c>
      <c r="C24059" s="113">
        <v>1994</v>
      </c>
      <c r="D24059" s="113" t="s">
        <v>132</v>
      </c>
      <c r="E24059" s="113" t="s">
        <v>124</v>
      </c>
      <c r="F24059" s="113" t="s">
        <v>200</v>
      </c>
      <c r="G24059" s="113">
        <v>5.2902876296708798E-2</v>
      </c>
    </row>
    <row r="24060" spans="1:7" x14ac:dyDescent="0.25">
      <c r="A24060" s="108" t="str">
        <f t="shared" si="375"/>
        <v>SK_1994_1A3(FS)_PM2.5</v>
      </c>
      <c r="B24060" s="113" t="s">
        <v>173</v>
      </c>
      <c r="C24060" s="113">
        <v>1994</v>
      </c>
      <c r="D24060" s="113" t="s">
        <v>132</v>
      </c>
      <c r="E24060" s="113" t="s">
        <v>203</v>
      </c>
      <c r="F24060" s="113" t="s">
        <v>200</v>
      </c>
      <c r="G24060" s="113">
        <v>1.8498728114314</v>
      </c>
    </row>
    <row r="24061" spans="1:7" x14ac:dyDescent="0.25">
      <c r="A24061" s="108" t="str">
        <f t="shared" si="375"/>
        <v>SK_1994_3D_NOx</v>
      </c>
      <c r="B24061" s="113" t="s">
        <v>173</v>
      </c>
      <c r="C24061" s="113">
        <v>1994</v>
      </c>
      <c r="D24061" s="113" t="s">
        <v>206</v>
      </c>
      <c r="E24061" s="113" t="s">
        <v>199</v>
      </c>
      <c r="F24061" s="113" t="s">
        <v>200</v>
      </c>
      <c r="G24061" s="113">
        <v>5.8157281423493901</v>
      </c>
    </row>
    <row r="24062" spans="1:7" x14ac:dyDescent="0.25">
      <c r="A24062" s="108" t="str">
        <f t="shared" si="375"/>
        <v>SK_1995_NATIONAL TOTAL_NOx</v>
      </c>
      <c r="B24062" s="113" t="s">
        <v>173</v>
      </c>
      <c r="C24062" s="113">
        <v>1995</v>
      </c>
      <c r="D24062" s="113" t="s">
        <v>122</v>
      </c>
      <c r="E24062" s="113" t="s">
        <v>199</v>
      </c>
      <c r="F24062" s="113" t="s">
        <v>200</v>
      </c>
      <c r="G24062" s="113">
        <v>112.65292458654601</v>
      </c>
    </row>
    <row r="24063" spans="1:7" x14ac:dyDescent="0.25">
      <c r="A24063" s="108" t="str">
        <f t="shared" si="375"/>
        <v>SK_1995_NATIONAL TOTAL_NMVOC</v>
      </c>
      <c r="B24063" s="113" t="s">
        <v>173</v>
      </c>
      <c r="C24063" s="113">
        <v>1995</v>
      </c>
      <c r="D24063" s="113" t="s">
        <v>122</v>
      </c>
      <c r="E24063" s="113" t="s">
        <v>123</v>
      </c>
      <c r="F24063" s="113" t="s">
        <v>200</v>
      </c>
      <c r="G24063" s="113">
        <v>161.25283327892899</v>
      </c>
    </row>
    <row r="24064" spans="1:7" x14ac:dyDescent="0.25">
      <c r="A24064" s="108" t="str">
        <f t="shared" si="375"/>
        <v>SK_1995_NATIONAL TOTAL_SOx</v>
      </c>
      <c r="B24064" s="113" t="s">
        <v>173</v>
      </c>
      <c r="C24064" s="113">
        <v>1995</v>
      </c>
      <c r="D24064" s="113" t="s">
        <v>122</v>
      </c>
      <c r="E24064" s="113" t="s">
        <v>201</v>
      </c>
      <c r="F24064" s="113" t="s">
        <v>200</v>
      </c>
      <c r="G24064" s="113">
        <v>121.76603833292</v>
      </c>
    </row>
    <row r="24065" spans="1:7" x14ac:dyDescent="0.25">
      <c r="A24065" s="108" t="str">
        <f t="shared" si="375"/>
        <v>SK_1995_NATIONAL TOTAL_NH3</v>
      </c>
      <c r="B24065" s="113" t="s">
        <v>173</v>
      </c>
      <c r="C24065" s="113">
        <v>1995</v>
      </c>
      <c r="D24065" s="113" t="s">
        <v>122</v>
      </c>
      <c r="E24065" s="113" t="s">
        <v>124</v>
      </c>
      <c r="F24065" s="113" t="s">
        <v>200</v>
      </c>
      <c r="G24065" s="113">
        <v>39.341366643970602</v>
      </c>
    </row>
    <row r="24066" spans="1:7" x14ac:dyDescent="0.25">
      <c r="A24066" s="108" t="str">
        <f t="shared" ref="A24066:A24129" si="376">CONCATENATE(B24066,"_",C24066,"_",D24066,"_",E24066)</f>
        <v>SK_1995_NATIONAL TOTAL_PM2.5</v>
      </c>
      <c r="B24066" s="113" t="s">
        <v>173</v>
      </c>
      <c r="C24066" s="113">
        <v>1995</v>
      </c>
      <c r="D24066" s="113" t="s">
        <v>122</v>
      </c>
      <c r="E24066" s="113" t="s">
        <v>203</v>
      </c>
      <c r="F24066" s="113" t="s">
        <v>200</v>
      </c>
      <c r="G24066" s="113">
        <v>51.353409539038999</v>
      </c>
    </row>
    <row r="24067" spans="1:7" x14ac:dyDescent="0.25">
      <c r="A24067" s="108" t="str">
        <f t="shared" si="376"/>
        <v>SK_1995_NATIONAL TOTAL_Pb</v>
      </c>
      <c r="B24067" s="113" t="s">
        <v>173</v>
      </c>
      <c r="C24067" s="113">
        <v>1995</v>
      </c>
      <c r="D24067" s="113" t="s">
        <v>122</v>
      </c>
      <c r="E24067" s="113" t="s">
        <v>125</v>
      </c>
      <c r="F24067" s="113" t="s">
        <v>200</v>
      </c>
      <c r="G24067" s="113">
        <v>4.5687715945396501E-2</v>
      </c>
    </row>
    <row r="24068" spans="1:7" x14ac:dyDescent="0.25">
      <c r="A24068" s="108" t="str">
        <f t="shared" si="376"/>
        <v>SK_1995_NATIONAL TOTAL_Cd</v>
      </c>
      <c r="B24068" s="113" t="s">
        <v>173</v>
      </c>
      <c r="C24068" s="113">
        <v>1995</v>
      </c>
      <c r="D24068" s="113" t="s">
        <v>122</v>
      </c>
      <c r="E24068" s="113" t="s">
        <v>126</v>
      </c>
      <c r="F24068" s="113" t="s">
        <v>200</v>
      </c>
      <c r="G24068" s="113">
        <v>1.14653838444991E-3</v>
      </c>
    </row>
    <row r="24069" spans="1:7" x14ac:dyDescent="0.25">
      <c r="A24069" s="108" t="str">
        <f t="shared" si="376"/>
        <v>SK_1995_NATIONAL TOTAL_Hg</v>
      </c>
      <c r="B24069" s="113" t="s">
        <v>173</v>
      </c>
      <c r="C24069" s="113">
        <v>1995</v>
      </c>
      <c r="D24069" s="113" t="s">
        <v>122</v>
      </c>
      <c r="E24069" s="113" t="s">
        <v>127</v>
      </c>
      <c r="F24069" s="113" t="s">
        <v>200</v>
      </c>
      <c r="G24069" s="113">
        <v>1.4591197299907801E-3</v>
      </c>
    </row>
    <row r="24070" spans="1:7" x14ac:dyDescent="0.25">
      <c r="A24070" s="108" t="str">
        <f t="shared" si="376"/>
        <v>SK_1995_NATIONAL TOTAL_DIOX</v>
      </c>
      <c r="B24070" s="113" t="s">
        <v>173</v>
      </c>
      <c r="C24070" s="113">
        <v>1995</v>
      </c>
      <c r="D24070" s="113" t="s">
        <v>122</v>
      </c>
      <c r="E24070" s="113" t="s">
        <v>128</v>
      </c>
      <c r="F24070" s="113" t="s">
        <v>200</v>
      </c>
      <c r="G24070" s="150">
        <v>7.2179426487537601E-7</v>
      </c>
    </row>
    <row r="24071" spans="1:7" x14ac:dyDescent="0.25">
      <c r="A24071" s="108" t="str">
        <f t="shared" si="376"/>
        <v>SK_1995_NATIONAL TOTAL_PAH</v>
      </c>
      <c r="B24071" s="113" t="s">
        <v>173</v>
      </c>
      <c r="C24071" s="113">
        <v>1995</v>
      </c>
      <c r="D24071" s="113" t="s">
        <v>122</v>
      </c>
      <c r="E24071" s="113" t="s">
        <v>129</v>
      </c>
      <c r="F24071" s="113" t="s">
        <v>200</v>
      </c>
      <c r="G24071" s="113">
        <v>3.1565416804081897E-2</v>
      </c>
    </row>
    <row r="24072" spans="1:7" x14ac:dyDescent="0.25">
      <c r="A24072" s="108" t="str">
        <f t="shared" si="376"/>
        <v>SK_1995_NATIONAL TOTAL_HCB</v>
      </c>
      <c r="B24072" s="113" t="s">
        <v>173</v>
      </c>
      <c r="C24072" s="113">
        <v>1995</v>
      </c>
      <c r="D24072" s="113" t="s">
        <v>122</v>
      </c>
      <c r="E24072" s="113" t="s">
        <v>130</v>
      </c>
      <c r="F24072" s="113" t="s">
        <v>200</v>
      </c>
      <c r="G24072" s="150">
        <v>5.7666699472121798E-6</v>
      </c>
    </row>
    <row r="24073" spans="1:7" x14ac:dyDescent="0.25">
      <c r="A24073" s="108" t="str">
        <f t="shared" si="376"/>
        <v>SK_1995_NATIONAL TOTAL_PCB</v>
      </c>
      <c r="B24073" s="113" t="s">
        <v>173</v>
      </c>
      <c r="C24073" s="113">
        <v>1995</v>
      </c>
      <c r="D24073" s="113" t="s">
        <v>122</v>
      </c>
      <c r="E24073" s="113" t="s">
        <v>259</v>
      </c>
      <c r="F24073" s="113" t="s">
        <v>200</v>
      </c>
      <c r="G24073" s="150">
        <v>2.1070563002270099E-5</v>
      </c>
    </row>
    <row r="24074" spans="1:7" x14ac:dyDescent="0.25">
      <c r="A24074" s="108" t="str">
        <f t="shared" si="376"/>
        <v>SK_1995_1A3(FS)_NOx</v>
      </c>
      <c r="B24074" s="113" t="s">
        <v>173</v>
      </c>
      <c r="C24074" s="113">
        <v>1995</v>
      </c>
      <c r="D24074" s="113" t="s">
        <v>132</v>
      </c>
      <c r="E24074" s="113" t="s">
        <v>199</v>
      </c>
      <c r="F24074" s="113" t="s">
        <v>200</v>
      </c>
      <c r="G24074" s="113">
        <v>37.225684985510398</v>
      </c>
    </row>
    <row r="24075" spans="1:7" x14ac:dyDescent="0.25">
      <c r="A24075" s="108" t="str">
        <f t="shared" si="376"/>
        <v>SK_1995_1A3(FS)_NMVOC</v>
      </c>
      <c r="B24075" s="113" t="s">
        <v>173</v>
      </c>
      <c r="C24075" s="113">
        <v>1995</v>
      </c>
      <c r="D24075" s="113" t="s">
        <v>132</v>
      </c>
      <c r="E24075" s="113" t="s">
        <v>123</v>
      </c>
      <c r="F24075" s="113" t="s">
        <v>200</v>
      </c>
      <c r="G24075" s="113">
        <v>26.618141647032399</v>
      </c>
    </row>
    <row r="24076" spans="1:7" x14ac:dyDescent="0.25">
      <c r="A24076" s="108" t="str">
        <f t="shared" si="376"/>
        <v>SK_1995_1A3(FS)_SOx</v>
      </c>
      <c r="B24076" s="113" t="s">
        <v>173</v>
      </c>
      <c r="C24076" s="113">
        <v>1995</v>
      </c>
      <c r="D24076" s="113" t="s">
        <v>132</v>
      </c>
      <c r="E24076" s="113" t="s">
        <v>201</v>
      </c>
      <c r="F24076" s="113" t="s">
        <v>200</v>
      </c>
      <c r="G24076" s="113">
        <v>1.90424332195964</v>
      </c>
    </row>
    <row r="24077" spans="1:7" x14ac:dyDescent="0.25">
      <c r="A24077" s="108" t="str">
        <f t="shared" si="376"/>
        <v>SK_1995_1A3(FS)_NH3</v>
      </c>
      <c r="B24077" s="113" t="s">
        <v>173</v>
      </c>
      <c r="C24077" s="113">
        <v>1995</v>
      </c>
      <c r="D24077" s="113" t="s">
        <v>132</v>
      </c>
      <c r="E24077" s="113" t="s">
        <v>124</v>
      </c>
      <c r="F24077" s="113" t="s">
        <v>200</v>
      </c>
      <c r="G24077" s="113">
        <v>8.7381429979383002E-2</v>
      </c>
    </row>
    <row r="24078" spans="1:7" x14ac:dyDescent="0.25">
      <c r="A24078" s="108" t="str">
        <f t="shared" si="376"/>
        <v>SK_1995_1A3(FS)_PM2.5</v>
      </c>
      <c r="B24078" s="113" t="s">
        <v>173</v>
      </c>
      <c r="C24078" s="113">
        <v>1995</v>
      </c>
      <c r="D24078" s="113" t="s">
        <v>132</v>
      </c>
      <c r="E24078" s="113" t="s">
        <v>203</v>
      </c>
      <c r="F24078" s="113" t="s">
        <v>200</v>
      </c>
      <c r="G24078" s="113">
        <v>1.9270668723515401</v>
      </c>
    </row>
    <row r="24079" spans="1:7" x14ac:dyDescent="0.25">
      <c r="A24079" s="108" t="str">
        <f t="shared" si="376"/>
        <v>SK_1995_3D_NOx</v>
      </c>
      <c r="B24079" s="113" t="s">
        <v>173</v>
      </c>
      <c r="C24079" s="113">
        <v>1995</v>
      </c>
      <c r="D24079" s="113" t="s">
        <v>206</v>
      </c>
      <c r="E24079" s="113" t="s">
        <v>199</v>
      </c>
      <c r="F24079" s="113" t="s">
        <v>200</v>
      </c>
      <c r="G24079" s="113">
        <v>5.7938768814296804</v>
      </c>
    </row>
    <row r="24080" spans="1:7" x14ac:dyDescent="0.25">
      <c r="A24080" s="108" t="str">
        <f t="shared" si="376"/>
        <v>SK_1996_NATIONAL TOTAL_NOx</v>
      </c>
      <c r="B24080" s="113" t="s">
        <v>173</v>
      </c>
      <c r="C24080" s="113">
        <v>1996</v>
      </c>
      <c r="D24080" s="113" t="s">
        <v>122</v>
      </c>
      <c r="E24080" s="113" t="s">
        <v>199</v>
      </c>
      <c r="F24080" s="113" t="s">
        <v>200</v>
      </c>
      <c r="G24080" s="113">
        <v>112.39973807174999</v>
      </c>
    </row>
    <row r="24081" spans="1:7" x14ac:dyDescent="0.25">
      <c r="A24081" s="108" t="str">
        <f t="shared" si="376"/>
        <v>SK_1996_NATIONAL TOTAL_NMVOC</v>
      </c>
      <c r="B24081" s="113" t="s">
        <v>173</v>
      </c>
      <c r="C24081" s="113">
        <v>1996</v>
      </c>
      <c r="D24081" s="113" t="s">
        <v>122</v>
      </c>
      <c r="E24081" s="113" t="s">
        <v>123</v>
      </c>
      <c r="F24081" s="113" t="s">
        <v>200</v>
      </c>
      <c r="G24081" s="113">
        <v>154.46386266465601</v>
      </c>
    </row>
    <row r="24082" spans="1:7" x14ac:dyDescent="0.25">
      <c r="A24082" s="108" t="str">
        <f t="shared" si="376"/>
        <v>SK_1996_NATIONAL TOTAL_SOx</v>
      </c>
      <c r="B24082" s="113" t="s">
        <v>173</v>
      </c>
      <c r="C24082" s="113">
        <v>1996</v>
      </c>
      <c r="D24082" s="113" t="s">
        <v>122</v>
      </c>
      <c r="E24082" s="113" t="s">
        <v>201</v>
      </c>
      <c r="F24082" s="113" t="s">
        <v>200</v>
      </c>
      <c r="G24082" s="113">
        <v>119.296705875554</v>
      </c>
    </row>
    <row r="24083" spans="1:7" x14ac:dyDescent="0.25">
      <c r="A24083" s="108" t="str">
        <f t="shared" si="376"/>
        <v>SK_1996_NATIONAL TOTAL_NH3</v>
      </c>
      <c r="B24083" s="113" t="s">
        <v>173</v>
      </c>
      <c r="C24083" s="113">
        <v>1996</v>
      </c>
      <c r="D24083" s="113" t="s">
        <v>122</v>
      </c>
      <c r="E24083" s="113" t="s">
        <v>124</v>
      </c>
      <c r="F24083" s="113" t="s">
        <v>200</v>
      </c>
      <c r="G24083" s="113">
        <v>39.8869869258249</v>
      </c>
    </row>
    <row r="24084" spans="1:7" x14ac:dyDescent="0.25">
      <c r="A24084" s="108" t="str">
        <f t="shared" si="376"/>
        <v>SK_1996_NATIONAL TOTAL_PM2.5</v>
      </c>
      <c r="B24084" s="113" t="s">
        <v>173</v>
      </c>
      <c r="C24084" s="113">
        <v>1996</v>
      </c>
      <c r="D24084" s="113" t="s">
        <v>122</v>
      </c>
      <c r="E24084" s="113" t="s">
        <v>203</v>
      </c>
      <c r="F24084" s="113" t="s">
        <v>200</v>
      </c>
      <c r="G24084" s="113">
        <v>47.626237643873402</v>
      </c>
    </row>
    <row r="24085" spans="1:7" x14ac:dyDescent="0.25">
      <c r="A24085" s="108" t="str">
        <f t="shared" si="376"/>
        <v>SK_1996_NATIONAL TOTAL_Pb</v>
      </c>
      <c r="B24085" s="113" t="s">
        <v>173</v>
      </c>
      <c r="C24085" s="113">
        <v>1996</v>
      </c>
      <c r="D24085" s="113" t="s">
        <v>122</v>
      </c>
      <c r="E24085" s="113" t="s">
        <v>125</v>
      </c>
      <c r="F24085" s="113" t="s">
        <v>200</v>
      </c>
      <c r="G24085" s="113">
        <v>4.5587476702188698E-2</v>
      </c>
    </row>
    <row r="24086" spans="1:7" x14ac:dyDescent="0.25">
      <c r="A24086" s="108" t="str">
        <f t="shared" si="376"/>
        <v>SK_1996_NATIONAL TOTAL_Cd</v>
      </c>
      <c r="B24086" s="113" t="s">
        <v>173</v>
      </c>
      <c r="C24086" s="113">
        <v>1996</v>
      </c>
      <c r="D24086" s="113" t="s">
        <v>122</v>
      </c>
      <c r="E24086" s="113" t="s">
        <v>126</v>
      </c>
      <c r="F24086" s="113" t="s">
        <v>200</v>
      </c>
      <c r="G24086" s="113">
        <v>1.28307563817639E-3</v>
      </c>
    </row>
    <row r="24087" spans="1:7" x14ac:dyDescent="0.25">
      <c r="A24087" s="108" t="str">
        <f t="shared" si="376"/>
        <v>SK_1996_NATIONAL TOTAL_Hg</v>
      </c>
      <c r="B24087" s="113" t="s">
        <v>173</v>
      </c>
      <c r="C24087" s="113">
        <v>1996</v>
      </c>
      <c r="D24087" s="113" t="s">
        <v>122</v>
      </c>
      <c r="E24087" s="113" t="s">
        <v>127</v>
      </c>
      <c r="F24087" s="113" t="s">
        <v>200</v>
      </c>
      <c r="G24087" s="113">
        <v>1.43355270891119E-3</v>
      </c>
    </row>
    <row r="24088" spans="1:7" x14ac:dyDescent="0.25">
      <c r="A24088" s="108" t="str">
        <f t="shared" si="376"/>
        <v>SK_1996_NATIONAL TOTAL_DIOX</v>
      </c>
      <c r="B24088" s="113" t="s">
        <v>173</v>
      </c>
      <c r="C24088" s="113">
        <v>1996</v>
      </c>
      <c r="D24088" s="113" t="s">
        <v>122</v>
      </c>
      <c r="E24088" s="113" t="s">
        <v>128</v>
      </c>
      <c r="F24088" s="113" t="s">
        <v>200</v>
      </c>
      <c r="G24088" s="150">
        <v>7.1490290841596199E-7</v>
      </c>
    </row>
    <row r="24089" spans="1:7" x14ac:dyDescent="0.25">
      <c r="A24089" s="108" t="str">
        <f t="shared" si="376"/>
        <v>SK_1996_NATIONAL TOTAL_PAH</v>
      </c>
      <c r="B24089" s="113" t="s">
        <v>173</v>
      </c>
      <c r="C24089" s="113">
        <v>1996</v>
      </c>
      <c r="D24089" s="113" t="s">
        <v>122</v>
      </c>
      <c r="E24089" s="113" t="s">
        <v>129</v>
      </c>
      <c r="F24089" s="113" t="s">
        <v>200</v>
      </c>
      <c r="G24089" s="113">
        <v>2.9256122444297199E-2</v>
      </c>
    </row>
    <row r="24090" spans="1:7" x14ac:dyDescent="0.25">
      <c r="A24090" s="108" t="str">
        <f t="shared" si="376"/>
        <v>SK_1996_NATIONAL TOTAL_HCB</v>
      </c>
      <c r="B24090" s="113" t="s">
        <v>173</v>
      </c>
      <c r="C24090" s="113">
        <v>1996</v>
      </c>
      <c r="D24090" s="113" t="s">
        <v>122</v>
      </c>
      <c r="E24090" s="113" t="s">
        <v>130</v>
      </c>
      <c r="F24090" s="113" t="s">
        <v>200</v>
      </c>
      <c r="G24090" s="150">
        <v>6.2179366547802202E-6</v>
      </c>
    </row>
    <row r="24091" spans="1:7" x14ac:dyDescent="0.25">
      <c r="A24091" s="108" t="str">
        <f t="shared" si="376"/>
        <v>SK_1996_NATIONAL TOTAL_PCB</v>
      </c>
      <c r="B24091" s="113" t="s">
        <v>173</v>
      </c>
      <c r="C24091" s="113">
        <v>1996</v>
      </c>
      <c r="D24091" s="113" t="s">
        <v>122</v>
      </c>
      <c r="E24091" s="113" t="s">
        <v>259</v>
      </c>
      <c r="F24091" s="113" t="s">
        <v>200</v>
      </c>
      <c r="G24091" s="150">
        <v>1.9544200754894199E-5</v>
      </c>
    </row>
    <row r="24092" spans="1:7" x14ac:dyDescent="0.25">
      <c r="A24092" s="108" t="str">
        <f t="shared" si="376"/>
        <v>SK_1996_1A3(FS)_NOx</v>
      </c>
      <c r="B24092" s="113" t="s">
        <v>173</v>
      </c>
      <c r="C24092" s="113">
        <v>1996</v>
      </c>
      <c r="D24092" s="113" t="s">
        <v>132</v>
      </c>
      <c r="E24092" s="113" t="s">
        <v>199</v>
      </c>
      <c r="F24092" s="113" t="s">
        <v>200</v>
      </c>
      <c r="G24092" s="113">
        <v>37.307375947180098</v>
      </c>
    </row>
    <row r="24093" spans="1:7" x14ac:dyDescent="0.25">
      <c r="A24093" s="108" t="str">
        <f t="shared" si="376"/>
        <v>SK_1996_1A3(FS)_NMVOC</v>
      </c>
      <c r="B24093" s="113" t="s">
        <v>173</v>
      </c>
      <c r="C24093" s="113">
        <v>1996</v>
      </c>
      <c r="D24093" s="113" t="s">
        <v>132</v>
      </c>
      <c r="E24093" s="113" t="s">
        <v>123</v>
      </c>
      <c r="F24093" s="113" t="s">
        <v>200</v>
      </c>
      <c r="G24093" s="113">
        <v>25.626452180830899</v>
      </c>
    </row>
    <row r="24094" spans="1:7" x14ac:dyDescent="0.25">
      <c r="A24094" s="108" t="str">
        <f t="shared" si="376"/>
        <v>SK_1996_1A3(FS)_SOx</v>
      </c>
      <c r="B24094" s="113" t="s">
        <v>173</v>
      </c>
      <c r="C24094" s="113">
        <v>1996</v>
      </c>
      <c r="D24094" s="113" t="s">
        <v>132</v>
      </c>
      <c r="E24094" s="113" t="s">
        <v>201</v>
      </c>
      <c r="F24094" s="113" t="s">
        <v>200</v>
      </c>
      <c r="G24094" s="113">
        <v>1.9485587348215201</v>
      </c>
    </row>
    <row r="24095" spans="1:7" x14ac:dyDescent="0.25">
      <c r="A24095" s="108" t="str">
        <f t="shared" si="376"/>
        <v>SK_1996_1A3(FS)_NH3</v>
      </c>
      <c r="B24095" s="113" t="s">
        <v>173</v>
      </c>
      <c r="C24095" s="113">
        <v>1996</v>
      </c>
      <c r="D24095" s="113" t="s">
        <v>132</v>
      </c>
      <c r="E24095" s="113" t="s">
        <v>124</v>
      </c>
      <c r="F24095" s="113" t="s">
        <v>200</v>
      </c>
      <c r="G24095" s="113">
        <v>0.126485637086974</v>
      </c>
    </row>
    <row r="24096" spans="1:7" x14ac:dyDescent="0.25">
      <c r="A24096" s="108" t="str">
        <f t="shared" si="376"/>
        <v>SK_1996_1A3(FS)_PM2.5</v>
      </c>
      <c r="B24096" s="113" t="s">
        <v>173</v>
      </c>
      <c r="C24096" s="113">
        <v>1996</v>
      </c>
      <c r="D24096" s="113" t="s">
        <v>132</v>
      </c>
      <c r="E24096" s="113" t="s">
        <v>203</v>
      </c>
      <c r="F24096" s="113" t="s">
        <v>200</v>
      </c>
      <c r="G24096" s="113">
        <v>1.9307958682737301</v>
      </c>
    </row>
    <row r="24097" spans="1:7" x14ac:dyDescent="0.25">
      <c r="A24097" s="108" t="str">
        <f t="shared" si="376"/>
        <v>SK_1996_3D_NOx</v>
      </c>
      <c r="B24097" s="113" t="s">
        <v>173</v>
      </c>
      <c r="C24097" s="113">
        <v>1996</v>
      </c>
      <c r="D24097" s="113" t="s">
        <v>206</v>
      </c>
      <c r="E24097" s="113" t="s">
        <v>199</v>
      </c>
      <c r="F24097" s="113" t="s">
        <v>200</v>
      </c>
      <c r="G24097" s="113">
        <v>5.9176917908701503</v>
      </c>
    </row>
    <row r="24098" spans="1:7" x14ac:dyDescent="0.25">
      <c r="A24098" s="108" t="str">
        <f t="shared" si="376"/>
        <v>SK_1997_NATIONAL TOTAL_NOx</v>
      </c>
      <c r="B24098" s="113" t="s">
        <v>173</v>
      </c>
      <c r="C24098" s="113">
        <v>1997</v>
      </c>
      <c r="D24098" s="113" t="s">
        <v>122</v>
      </c>
      <c r="E24098" s="113" t="s">
        <v>199</v>
      </c>
      <c r="F24098" s="113" t="s">
        <v>200</v>
      </c>
      <c r="G24098" s="113">
        <v>112.71528294487101</v>
      </c>
    </row>
    <row r="24099" spans="1:7" x14ac:dyDescent="0.25">
      <c r="A24099" s="108" t="str">
        <f t="shared" si="376"/>
        <v>SK_1997_NATIONAL TOTAL_NMVOC</v>
      </c>
      <c r="B24099" s="113" t="s">
        <v>173</v>
      </c>
      <c r="C24099" s="113">
        <v>1997</v>
      </c>
      <c r="D24099" s="113" t="s">
        <v>122</v>
      </c>
      <c r="E24099" s="113" t="s">
        <v>123</v>
      </c>
      <c r="F24099" s="113" t="s">
        <v>200</v>
      </c>
      <c r="G24099" s="113">
        <v>141.70667442834099</v>
      </c>
    </row>
    <row r="24100" spans="1:7" x14ac:dyDescent="0.25">
      <c r="A24100" s="108" t="str">
        <f t="shared" si="376"/>
        <v>SK_1997_NATIONAL TOTAL_SOx</v>
      </c>
      <c r="B24100" s="113" t="s">
        <v>173</v>
      </c>
      <c r="C24100" s="113">
        <v>1997</v>
      </c>
      <c r="D24100" s="113" t="s">
        <v>122</v>
      </c>
      <c r="E24100" s="113" t="s">
        <v>201</v>
      </c>
      <c r="F24100" s="113" t="s">
        <v>200</v>
      </c>
      <c r="G24100" s="113">
        <v>118.42293632629701</v>
      </c>
    </row>
    <row r="24101" spans="1:7" x14ac:dyDescent="0.25">
      <c r="A24101" s="108" t="str">
        <f t="shared" si="376"/>
        <v>SK_1997_NATIONAL TOTAL_NH3</v>
      </c>
      <c r="B24101" s="113" t="s">
        <v>173</v>
      </c>
      <c r="C24101" s="113">
        <v>1997</v>
      </c>
      <c r="D24101" s="113" t="s">
        <v>122</v>
      </c>
      <c r="E24101" s="113" t="s">
        <v>124</v>
      </c>
      <c r="F24101" s="113" t="s">
        <v>200</v>
      </c>
      <c r="G24101" s="113">
        <v>42.095056824148102</v>
      </c>
    </row>
    <row r="24102" spans="1:7" x14ac:dyDescent="0.25">
      <c r="A24102" s="108" t="str">
        <f t="shared" si="376"/>
        <v>SK_1997_NATIONAL TOTAL_PM2.5</v>
      </c>
      <c r="B24102" s="113" t="s">
        <v>173</v>
      </c>
      <c r="C24102" s="113">
        <v>1997</v>
      </c>
      <c r="D24102" s="113" t="s">
        <v>122</v>
      </c>
      <c r="E24102" s="113" t="s">
        <v>203</v>
      </c>
      <c r="F24102" s="113" t="s">
        <v>200</v>
      </c>
      <c r="G24102" s="113">
        <v>41.143227454243998</v>
      </c>
    </row>
    <row r="24103" spans="1:7" x14ac:dyDescent="0.25">
      <c r="A24103" s="108" t="str">
        <f t="shared" si="376"/>
        <v>SK_1997_NATIONAL TOTAL_Pb</v>
      </c>
      <c r="B24103" s="113" t="s">
        <v>173</v>
      </c>
      <c r="C24103" s="113">
        <v>1997</v>
      </c>
      <c r="D24103" s="113" t="s">
        <v>122</v>
      </c>
      <c r="E24103" s="113" t="s">
        <v>125</v>
      </c>
      <c r="F24103" s="113" t="s">
        <v>200</v>
      </c>
      <c r="G24103" s="113">
        <v>4.7998226294048797E-2</v>
      </c>
    </row>
    <row r="24104" spans="1:7" x14ac:dyDescent="0.25">
      <c r="A24104" s="108" t="str">
        <f t="shared" si="376"/>
        <v>SK_1997_NATIONAL TOTAL_Cd</v>
      </c>
      <c r="B24104" s="113" t="s">
        <v>173</v>
      </c>
      <c r="C24104" s="113">
        <v>1997</v>
      </c>
      <c r="D24104" s="113" t="s">
        <v>122</v>
      </c>
      <c r="E24104" s="113" t="s">
        <v>126</v>
      </c>
      <c r="F24104" s="113" t="s">
        <v>200</v>
      </c>
      <c r="G24104" s="113">
        <v>1.28170461610412E-3</v>
      </c>
    </row>
    <row r="24105" spans="1:7" x14ac:dyDescent="0.25">
      <c r="A24105" s="108" t="str">
        <f t="shared" si="376"/>
        <v>SK_1997_NATIONAL TOTAL_Hg</v>
      </c>
      <c r="B24105" s="113" t="s">
        <v>173</v>
      </c>
      <c r="C24105" s="113">
        <v>1997</v>
      </c>
      <c r="D24105" s="113" t="s">
        <v>122</v>
      </c>
      <c r="E24105" s="113" t="s">
        <v>127</v>
      </c>
      <c r="F24105" s="113" t="s">
        <v>200</v>
      </c>
      <c r="G24105" s="113">
        <v>1.4769590120575801E-3</v>
      </c>
    </row>
    <row r="24106" spans="1:7" x14ac:dyDescent="0.25">
      <c r="A24106" s="108" t="str">
        <f t="shared" si="376"/>
        <v>SK_1997_NATIONAL TOTAL_DIOX</v>
      </c>
      <c r="B24106" s="113" t="s">
        <v>173</v>
      </c>
      <c r="C24106" s="113">
        <v>1997</v>
      </c>
      <c r="D24106" s="113" t="s">
        <v>122</v>
      </c>
      <c r="E24106" s="113" t="s">
        <v>128</v>
      </c>
      <c r="F24106" s="113" t="s">
        <v>200</v>
      </c>
      <c r="G24106" s="150">
        <v>7.6685297360347699E-7</v>
      </c>
    </row>
    <row r="24107" spans="1:7" x14ac:dyDescent="0.25">
      <c r="A24107" s="108" t="str">
        <f t="shared" si="376"/>
        <v>SK_1997_NATIONAL TOTAL_PAH</v>
      </c>
      <c r="B24107" s="113" t="s">
        <v>173</v>
      </c>
      <c r="C24107" s="113">
        <v>1997</v>
      </c>
      <c r="D24107" s="113" t="s">
        <v>122</v>
      </c>
      <c r="E24107" s="113" t="s">
        <v>129</v>
      </c>
      <c r="F24107" s="113" t="s">
        <v>200</v>
      </c>
      <c r="G24107" s="113">
        <v>2.6815277264331298E-2</v>
      </c>
    </row>
    <row r="24108" spans="1:7" x14ac:dyDescent="0.25">
      <c r="A24108" s="108" t="str">
        <f t="shared" si="376"/>
        <v>SK_1997_NATIONAL TOTAL_HCB</v>
      </c>
      <c r="B24108" s="113" t="s">
        <v>173</v>
      </c>
      <c r="C24108" s="113">
        <v>1997</v>
      </c>
      <c r="D24108" s="113" t="s">
        <v>122</v>
      </c>
      <c r="E24108" s="113" t="s">
        <v>130</v>
      </c>
      <c r="F24108" s="113" t="s">
        <v>200</v>
      </c>
      <c r="G24108" s="150">
        <v>5.0026625778749101E-6</v>
      </c>
    </row>
    <row r="24109" spans="1:7" x14ac:dyDescent="0.25">
      <c r="A24109" s="108" t="str">
        <f t="shared" si="376"/>
        <v>SK_1997_NATIONAL TOTAL_PCB</v>
      </c>
      <c r="B24109" s="113" t="s">
        <v>173</v>
      </c>
      <c r="C24109" s="113">
        <v>1997</v>
      </c>
      <c r="D24109" s="113" t="s">
        <v>122</v>
      </c>
      <c r="E24109" s="113" t="s">
        <v>259</v>
      </c>
      <c r="F24109" s="113" t="s">
        <v>200</v>
      </c>
      <c r="G24109" s="150">
        <v>2.0489535155045901E-5</v>
      </c>
    </row>
    <row r="24110" spans="1:7" x14ac:dyDescent="0.25">
      <c r="A24110" s="108" t="str">
        <f t="shared" si="376"/>
        <v>SK_1997_1A3(FS)_NOx</v>
      </c>
      <c r="B24110" s="113" t="s">
        <v>173</v>
      </c>
      <c r="C24110" s="113">
        <v>1997</v>
      </c>
      <c r="D24110" s="113" t="s">
        <v>132</v>
      </c>
      <c r="E24110" s="113" t="s">
        <v>199</v>
      </c>
      <c r="F24110" s="113" t="s">
        <v>200</v>
      </c>
      <c r="G24110" s="113">
        <v>37.5464794075097</v>
      </c>
    </row>
    <row r="24111" spans="1:7" x14ac:dyDescent="0.25">
      <c r="A24111" s="108" t="str">
        <f t="shared" si="376"/>
        <v>SK_1997_1A3(FS)_NMVOC</v>
      </c>
      <c r="B24111" s="113" t="s">
        <v>173</v>
      </c>
      <c r="C24111" s="113">
        <v>1997</v>
      </c>
      <c r="D24111" s="113" t="s">
        <v>132</v>
      </c>
      <c r="E24111" s="113" t="s">
        <v>123</v>
      </c>
      <c r="F24111" s="113" t="s">
        <v>200</v>
      </c>
      <c r="G24111" s="113">
        <v>25.287135608681599</v>
      </c>
    </row>
    <row r="24112" spans="1:7" x14ac:dyDescent="0.25">
      <c r="A24112" s="108" t="str">
        <f t="shared" si="376"/>
        <v>SK_1997_1A3(FS)_SOx</v>
      </c>
      <c r="B24112" s="113" t="s">
        <v>173</v>
      </c>
      <c r="C24112" s="113">
        <v>1997</v>
      </c>
      <c r="D24112" s="113" t="s">
        <v>132</v>
      </c>
      <c r="E24112" s="113" t="s">
        <v>201</v>
      </c>
      <c r="F24112" s="113" t="s">
        <v>200</v>
      </c>
      <c r="G24112" s="113">
        <v>1.99523792324831</v>
      </c>
    </row>
    <row r="24113" spans="1:7" x14ac:dyDescent="0.25">
      <c r="A24113" s="108" t="str">
        <f t="shared" si="376"/>
        <v>SK_1997_1A3(FS)_NH3</v>
      </c>
      <c r="B24113" s="113" t="s">
        <v>173</v>
      </c>
      <c r="C24113" s="113">
        <v>1997</v>
      </c>
      <c r="D24113" s="113" t="s">
        <v>132</v>
      </c>
      <c r="E24113" s="113" t="s">
        <v>124</v>
      </c>
      <c r="F24113" s="113" t="s">
        <v>200</v>
      </c>
      <c r="G24113" s="113">
        <v>0.18889528163452801</v>
      </c>
    </row>
    <row r="24114" spans="1:7" x14ac:dyDescent="0.25">
      <c r="A24114" s="108" t="str">
        <f t="shared" si="376"/>
        <v>SK_1997_1A3(FS)_PM2.5</v>
      </c>
      <c r="B24114" s="113" t="s">
        <v>173</v>
      </c>
      <c r="C24114" s="113">
        <v>1997</v>
      </c>
      <c r="D24114" s="113" t="s">
        <v>132</v>
      </c>
      <c r="E24114" s="113" t="s">
        <v>203</v>
      </c>
      <c r="F24114" s="113" t="s">
        <v>200</v>
      </c>
      <c r="G24114" s="113">
        <v>1.89085778253384</v>
      </c>
    </row>
    <row r="24115" spans="1:7" x14ac:dyDescent="0.25">
      <c r="A24115" s="108" t="str">
        <f t="shared" si="376"/>
        <v>SK_1997_3D_NOx</v>
      </c>
      <c r="B24115" s="113" t="s">
        <v>173</v>
      </c>
      <c r="C24115" s="113">
        <v>1997</v>
      </c>
      <c r="D24115" s="113" t="s">
        <v>206</v>
      </c>
      <c r="E24115" s="113" t="s">
        <v>199</v>
      </c>
      <c r="F24115" s="113" t="s">
        <v>200</v>
      </c>
      <c r="G24115" s="113">
        <v>6.3674903300220196</v>
      </c>
    </row>
    <row r="24116" spans="1:7" x14ac:dyDescent="0.25">
      <c r="A24116" s="108" t="str">
        <f t="shared" si="376"/>
        <v>SK_1998_NATIONAL TOTAL_NOx</v>
      </c>
      <c r="B24116" s="113" t="s">
        <v>173</v>
      </c>
      <c r="C24116" s="113">
        <v>1998</v>
      </c>
      <c r="D24116" s="113" t="s">
        <v>122</v>
      </c>
      <c r="E24116" s="113" t="s">
        <v>199</v>
      </c>
      <c r="F24116" s="113" t="s">
        <v>200</v>
      </c>
      <c r="G24116" s="113">
        <v>112.436650643253</v>
      </c>
    </row>
    <row r="24117" spans="1:7" x14ac:dyDescent="0.25">
      <c r="A24117" s="108" t="str">
        <f t="shared" si="376"/>
        <v>SK_1998_NATIONAL TOTAL_NMVOC</v>
      </c>
      <c r="B24117" s="113" t="s">
        <v>173</v>
      </c>
      <c r="C24117" s="113">
        <v>1998</v>
      </c>
      <c r="D24117" s="113" t="s">
        <v>122</v>
      </c>
      <c r="E24117" s="113" t="s">
        <v>123</v>
      </c>
      <c r="F24117" s="113" t="s">
        <v>200</v>
      </c>
      <c r="G24117" s="113">
        <v>142.683282126536</v>
      </c>
    </row>
    <row r="24118" spans="1:7" x14ac:dyDescent="0.25">
      <c r="A24118" s="108" t="str">
        <f t="shared" si="376"/>
        <v>SK_1998_NATIONAL TOTAL_SOx</v>
      </c>
      <c r="B24118" s="113" t="s">
        <v>173</v>
      </c>
      <c r="C24118" s="113">
        <v>1998</v>
      </c>
      <c r="D24118" s="113" t="s">
        <v>122</v>
      </c>
      <c r="E24118" s="113" t="s">
        <v>201</v>
      </c>
      <c r="F24118" s="113" t="s">
        <v>200</v>
      </c>
      <c r="G24118" s="113">
        <v>119.133125489295</v>
      </c>
    </row>
    <row r="24119" spans="1:7" x14ac:dyDescent="0.25">
      <c r="A24119" s="108" t="str">
        <f t="shared" si="376"/>
        <v>SK_1998_NATIONAL TOTAL_NH3</v>
      </c>
      <c r="B24119" s="113" t="s">
        <v>173</v>
      </c>
      <c r="C24119" s="113">
        <v>1998</v>
      </c>
      <c r="D24119" s="113" t="s">
        <v>122</v>
      </c>
      <c r="E24119" s="113" t="s">
        <v>124</v>
      </c>
      <c r="F24119" s="113" t="s">
        <v>200</v>
      </c>
      <c r="G24119" s="113">
        <v>36.016562816005802</v>
      </c>
    </row>
    <row r="24120" spans="1:7" x14ac:dyDescent="0.25">
      <c r="A24120" s="108" t="str">
        <f t="shared" si="376"/>
        <v>SK_1998_NATIONAL TOTAL_PM2.5</v>
      </c>
      <c r="B24120" s="113" t="s">
        <v>173</v>
      </c>
      <c r="C24120" s="113">
        <v>1998</v>
      </c>
      <c r="D24120" s="113" t="s">
        <v>122</v>
      </c>
      <c r="E24120" s="113" t="s">
        <v>203</v>
      </c>
      <c r="F24120" s="113" t="s">
        <v>200</v>
      </c>
      <c r="G24120" s="113">
        <v>42.289044268452301</v>
      </c>
    </row>
    <row r="24121" spans="1:7" x14ac:dyDescent="0.25">
      <c r="A24121" s="108" t="str">
        <f t="shared" si="376"/>
        <v>SK_1998_NATIONAL TOTAL_Pb</v>
      </c>
      <c r="B24121" s="113" t="s">
        <v>173</v>
      </c>
      <c r="C24121" s="113">
        <v>1998</v>
      </c>
      <c r="D24121" s="113" t="s">
        <v>122</v>
      </c>
      <c r="E24121" s="113" t="s">
        <v>125</v>
      </c>
      <c r="F24121" s="113" t="s">
        <v>200</v>
      </c>
      <c r="G24121" s="113">
        <v>4.8700948442600402E-2</v>
      </c>
    </row>
    <row r="24122" spans="1:7" x14ac:dyDescent="0.25">
      <c r="A24122" s="108" t="str">
        <f t="shared" si="376"/>
        <v>SK_1998_NATIONAL TOTAL_Cd</v>
      </c>
      <c r="B24122" s="113" t="s">
        <v>173</v>
      </c>
      <c r="C24122" s="113">
        <v>1998</v>
      </c>
      <c r="D24122" s="113" t="s">
        <v>122</v>
      </c>
      <c r="E24122" s="113" t="s">
        <v>126</v>
      </c>
      <c r="F24122" s="113" t="s">
        <v>200</v>
      </c>
      <c r="G24122" s="113">
        <v>1.25441052438505E-3</v>
      </c>
    </row>
    <row r="24123" spans="1:7" x14ac:dyDescent="0.25">
      <c r="A24123" s="108" t="str">
        <f t="shared" si="376"/>
        <v>SK_1998_NATIONAL TOTAL_Hg</v>
      </c>
      <c r="B24123" s="113" t="s">
        <v>173</v>
      </c>
      <c r="C24123" s="113">
        <v>1998</v>
      </c>
      <c r="D24123" s="113" t="s">
        <v>122</v>
      </c>
      <c r="E24123" s="113" t="s">
        <v>127</v>
      </c>
      <c r="F24123" s="113" t="s">
        <v>200</v>
      </c>
      <c r="G24123" s="113">
        <v>1.55624805007544E-3</v>
      </c>
    </row>
    <row r="24124" spans="1:7" x14ac:dyDescent="0.25">
      <c r="A24124" s="108" t="str">
        <f t="shared" si="376"/>
        <v>SK_1998_NATIONAL TOTAL_DIOX</v>
      </c>
      <c r="B24124" s="113" t="s">
        <v>173</v>
      </c>
      <c r="C24124" s="113">
        <v>1998</v>
      </c>
      <c r="D24124" s="113" t="s">
        <v>122</v>
      </c>
      <c r="E24124" s="113" t="s">
        <v>128</v>
      </c>
      <c r="F24124" s="113" t="s">
        <v>200</v>
      </c>
      <c r="G24124" s="150">
        <v>8.2658223772688799E-7</v>
      </c>
    </row>
    <row r="24125" spans="1:7" x14ac:dyDescent="0.25">
      <c r="A24125" s="108" t="str">
        <f t="shared" si="376"/>
        <v>SK_1998_NATIONAL TOTAL_PAH</v>
      </c>
      <c r="B24125" s="113" t="s">
        <v>173</v>
      </c>
      <c r="C24125" s="113">
        <v>1998</v>
      </c>
      <c r="D24125" s="113" t="s">
        <v>122</v>
      </c>
      <c r="E24125" s="113" t="s">
        <v>129</v>
      </c>
      <c r="F24125" s="113" t="s">
        <v>200</v>
      </c>
      <c r="G24125" s="113">
        <v>2.5720362914326299E-2</v>
      </c>
    </row>
    <row r="24126" spans="1:7" x14ac:dyDescent="0.25">
      <c r="A24126" s="108" t="str">
        <f t="shared" si="376"/>
        <v>SK_1998_NATIONAL TOTAL_HCB</v>
      </c>
      <c r="B24126" s="113" t="s">
        <v>173</v>
      </c>
      <c r="C24126" s="113">
        <v>1998</v>
      </c>
      <c r="D24126" s="113" t="s">
        <v>122</v>
      </c>
      <c r="E24126" s="113" t="s">
        <v>130</v>
      </c>
      <c r="F24126" s="113" t="s">
        <v>200</v>
      </c>
      <c r="G24126" s="150">
        <v>5.1211880716166E-6</v>
      </c>
    </row>
    <row r="24127" spans="1:7" x14ac:dyDescent="0.25">
      <c r="A24127" s="108" t="str">
        <f t="shared" si="376"/>
        <v>SK_1998_NATIONAL TOTAL_PCB</v>
      </c>
      <c r="B24127" s="113" t="s">
        <v>173</v>
      </c>
      <c r="C24127" s="113">
        <v>1998</v>
      </c>
      <c r="D24127" s="113" t="s">
        <v>122</v>
      </c>
      <c r="E24127" s="113" t="s">
        <v>259</v>
      </c>
      <c r="F24127" s="113" t="s">
        <v>200</v>
      </c>
      <c r="G24127" s="150">
        <v>1.9582491492131299E-5</v>
      </c>
    </row>
    <row r="24128" spans="1:7" x14ac:dyDescent="0.25">
      <c r="A24128" s="108" t="str">
        <f t="shared" si="376"/>
        <v>SK_1998_1A3(FS)_NOx</v>
      </c>
      <c r="B24128" s="113" t="s">
        <v>173</v>
      </c>
      <c r="C24128" s="113">
        <v>1998</v>
      </c>
      <c r="D24128" s="113" t="s">
        <v>132</v>
      </c>
      <c r="E24128" s="113" t="s">
        <v>199</v>
      </c>
      <c r="F24128" s="113" t="s">
        <v>200</v>
      </c>
      <c r="G24128" s="113">
        <v>38.001619381540898</v>
      </c>
    </row>
    <row r="24129" spans="1:7" x14ac:dyDescent="0.25">
      <c r="A24129" s="108" t="str">
        <f t="shared" si="376"/>
        <v>SK_1998_1A3(FS)_NMVOC</v>
      </c>
      <c r="B24129" s="113" t="s">
        <v>173</v>
      </c>
      <c r="C24129" s="113">
        <v>1998</v>
      </c>
      <c r="D24129" s="113" t="s">
        <v>132</v>
      </c>
      <c r="E24129" s="113" t="s">
        <v>123</v>
      </c>
      <c r="F24129" s="113" t="s">
        <v>200</v>
      </c>
      <c r="G24129" s="113">
        <v>25.751924667459299</v>
      </c>
    </row>
    <row r="24130" spans="1:7" x14ac:dyDescent="0.25">
      <c r="A24130" s="108" t="str">
        <f t="shared" ref="A24130:A24193" si="377">CONCATENATE(B24130,"_",C24130,"_",D24130,"_",E24130)</f>
        <v>SK_1998_1A3(FS)_SOx</v>
      </c>
      <c r="B24130" s="113" t="s">
        <v>173</v>
      </c>
      <c r="C24130" s="113">
        <v>1998</v>
      </c>
      <c r="D24130" s="113" t="s">
        <v>132</v>
      </c>
      <c r="E24130" s="113" t="s">
        <v>201</v>
      </c>
      <c r="F24130" s="113" t="s">
        <v>200</v>
      </c>
      <c r="G24130" s="113">
        <v>2.1051766014452098</v>
      </c>
    </row>
    <row r="24131" spans="1:7" x14ac:dyDescent="0.25">
      <c r="A24131" s="108" t="str">
        <f t="shared" si="377"/>
        <v>SK_1998_1A3(FS)_NH3</v>
      </c>
      <c r="B24131" s="113" t="s">
        <v>173</v>
      </c>
      <c r="C24131" s="113">
        <v>1998</v>
      </c>
      <c r="D24131" s="113" t="s">
        <v>132</v>
      </c>
      <c r="E24131" s="113" t="s">
        <v>124</v>
      </c>
      <c r="F24131" s="113" t="s">
        <v>200</v>
      </c>
      <c r="G24131" s="113">
        <v>0.25963010892334998</v>
      </c>
    </row>
    <row r="24132" spans="1:7" x14ac:dyDescent="0.25">
      <c r="A24132" s="108" t="str">
        <f t="shared" si="377"/>
        <v>SK_1998_1A3(FS)_PM2.5</v>
      </c>
      <c r="B24132" s="113" t="s">
        <v>173</v>
      </c>
      <c r="C24132" s="113">
        <v>1998</v>
      </c>
      <c r="D24132" s="113" t="s">
        <v>132</v>
      </c>
      <c r="E24132" s="113" t="s">
        <v>203</v>
      </c>
      <c r="F24132" s="113" t="s">
        <v>200</v>
      </c>
      <c r="G24132" s="113">
        <v>1.9679399541458</v>
      </c>
    </row>
    <row r="24133" spans="1:7" x14ac:dyDescent="0.25">
      <c r="A24133" s="108" t="str">
        <f t="shared" si="377"/>
        <v>SK_1998_3D_NOx</v>
      </c>
      <c r="B24133" s="113" t="s">
        <v>173</v>
      </c>
      <c r="C24133" s="113">
        <v>1998</v>
      </c>
      <c r="D24133" s="113" t="s">
        <v>206</v>
      </c>
      <c r="E24133" s="113" t="s">
        <v>199</v>
      </c>
      <c r="F24133" s="113" t="s">
        <v>200</v>
      </c>
      <c r="G24133" s="113">
        <v>5.8371639587640596</v>
      </c>
    </row>
    <row r="24134" spans="1:7" x14ac:dyDescent="0.25">
      <c r="A24134" s="108" t="str">
        <f t="shared" si="377"/>
        <v>SK_1999_NATIONAL TOTAL_NOx</v>
      </c>
      <c r="B24134" s="113" t="s">
        <v>173</v>
      </c>
      <c r="C24134" s="113">
        <v>1999</v>
      </c>
      <c r="D24134" s="113" t="s">
        <v>122</v>
      </c>
      <c r="E24134" s="113" t="s">
        <v>199</v>
      </c>
      <c r="F24134" s="113" t="s">
        <v>200</v>
      </c>
      <c r="G24134" s="113">
        <v>108.316183572836</v>
      </c>
    </row>
    <row r="24135" spans="1:7" x14ac:dyDescent="0.25">
      <c r="A24135" s="108" t="str">
        <f t="shared" si="377"/>
        <v>SK_1999_NATIONAL TOTAL_NMVOC</v>
      </c>
      <c r="B24135" s="113" t="s">
        <v>173</v>
      </c>
      <c r="C24135" s="113">
        <v>1999</v>
      </c>
      <c r="D24135" s="113" t="s">
        <v>122</v>
      </c>
      <c r="E24135" s="113" t="s">
        <v>123</v>
      </c>
      <c r="F24135" s="113" t="s">
        <v>200</v>
      </c>
      <c r="G24135" s="113">
        <v>136.077756101896</v>
      </c>
    </row>
    <row r="24136" spans="1:7" x14ac:dyDescent="0.25">
      <c r="A24136" s="108" t="str">
        <f t="shared" si="377"/>
        <v>SK_1999_NATIONAL TOTAL_SOx</v>
      </c>
      <c r="B24136" s="113" t="s">
        <v>173</v>
      </c>
      <c r="C24136" s="113">
        <v>1999</v>
      </c>
      <c r="D24136" s="113" t="s">
        <v>122</v>
      </c>
      <c r="E24136" s="113" t="s">
        <v>201</v>
      </c>
      <c r="F24136" s="113" t="s">
        <v>200</v>
      </c>
      <c r="G24136" s="113">
        <v>116.677503409454</v>
      </c>
    </row>
    <row r="24137" spans="1:7" x14ac:dyDescent="0.25">
      <c r="A24137" s="108" t="str">
        <f t="shared" si="377"/>
        <v>SK_1999_NATIONAL TOTAL_NH3</v>
      </c>
      <c r="B24137" s="113" t="s">
        <v>173</v>
      </c>
      <c r="C24137" s="113">
        <v>1999</v>
      </c>
      <c r="D24137" s="113" t="s">
        <v>122</v>
      </c>
      <c r="E24137" s="113" t="s">
        <v>124</v>
      </c>
      <c r="F24137" s="113" t="s">
        <v>200</v>
      </c>
      <c r="G24137" s="113">
        <v>34.095447411287601</v>
      </c>
    </row>
    <row r="24138" spans="1:7" x14ac:dyDescent="0.25">
      <c r="A24138" s="108" t="str">
        <f t="shared" si="377"/>
        <v>SK_1999_NATIONAL TOTAL_PM2.5</v>
      </c>
      <c r="B24138" s="113" t="s">
        <v>173</v>
      </c>
      <c r="C24138" s="113">
        <v>1999</v>
      </c>
      <c r="D24138" s="113" t="s">
        <v>122</v>
      </c>
      <c r="E24138" s="113" t="s">
        <v>203</v>
      </c>
      <c r="F24138" s="113" t="s">
        <v>200</v>
      </c>
      <c r="G24138" s="113">
        <v>40.013814831725497</v>
      </c>
    </row>
    <row r="24139" spans="1:7" x14ac:dyDescent="0.25">
      <c r="A24139" s="108" t="str">
        <f t="shared" si="377"/>
        <v>SK_1999_NATIONAL TOTAL_Pb</v>
      </c>
      <c r="B24139" s="113" t="s">
        <v>173</v>
      </c>
      <c r="C24139" s="113">
        <v>1999</v>
      </c>
      <c r="D24139" s="113" t="s">
        <v>122</v>
      </c>
      <c r="E24139" s="113" t="s">
        <v>125</v>
      </c>
      <c r="F24139" s="113" t="s">
        <v>200</v>
      </c>
      <c r="G24139" s="113">
        <v>4.7801932438079703E-2</v>
      </c>
    </row>
    <row r="24140" spans="1:7" x14ac:dyDescent="0.25">
      <c r="A24140" s="108" t="str">
        <f t="shared" si="377"/>
        <v>SK_1999_NATIONAL TOTAL_Cd</v>
      </c>
      <c r="B24140" s="113" t="s">
        <v>173</v>
      </c>
      <c r="C24140" s="113">
        <v>1999</v>
      </c>
      <c r="D24140" s="113" t="s">
        <v>122</v>
      </c>
      <c r="E24140" s="113" t="s">
        <v>126</v>
      </c>
      <c r="F24140" s="113" t="s">
        <v>200</v>
      </c>
      <c r="G24140" s="113">
        <v>1.07159291762183E-3</v>
      </c>
    </row>
    <row r="24141" spans="1:7" x14ac:dyDescent="0.25">
      <c r="A24141" s="108" t="str">
        <f t="shared" si="377"/>
        <v>SK_1999_NATIONAL TOTAL_Hg</v>
      </c>
      <c r="B24141" s="113" t="s">
        <v>173</v>
      </c>
      <c r="C24141" s="113">
        <v>1999</v>
      </c>
      <c r="D24141" s="113" t="s">
        <v>122</v>
      </c>
      <c r="E24141" s="113" t="s">
        <v>127</v>
      </c>
      <c r="F24141" s="113" t="s">
        <v>200</v>
      </c>
      <c r="G24141" s="113">
        <v>1.5385926374767199E-3</v>
      </c>
    </row>
    <row r="24142" spans="1:7" x14ac:dyDescent="0.25">
      <c r="A24142" s="108" t="str">
        <f t="shared" si="377"/>
        <v>SK_1999_NATIONAL TOTAL_DIOX</v>
      </c>
      <c r="B24142" s="113" t="s">
        <v>173</v>
      </c>
      <c r="C24142" s="113">
        <v>1999</v>
      </c>
      <c r="D24142" s="113" t="s">
        <v>122</v>
      </c>
      <c r="E24142" s="113" t="s">
        <v>128</v>
      </c>
      <c r="F24142" s="113" t="s">
        <v>200</v>
      </c>
      <c r="G24142" s="150">
        <v>8.0688380887201203E-7</v>
      </c>
    </row>
    <row r="24143" spans="1:7" x14ac:dyDescent="0.25">
      <c r="A24143" s="108" t="str">
        <f t="shared" si="377"/>
        <v>SK_1999_NATIONAL TOTAL_PAH</v>
      </c>
      <c r="B24143" s="113" t="s">
        <v>173</v>
      </c>
      <c r="C24143" s="113">
        <v>1999</v>
      </c>
      <c r="D24143" s="113" t="s">
        <v>122</v>
      </c>
      <c r="E24143" s="113" t="s">
        <v>129</v>
      </c>
      <c r="F24143" s="113" t="s">
        <v>200</v>
      </c>
      <c r="G24143" s="113">
        <v>2.5662057551088E-2</v>
      </c>
    </row>
    <row r="24144" spans="1:7" x14ac:dyDescent="0.25">
      <c r="A24144" s="108" t="str">
        <f t="shared" si="377"/>
        <v>SK_1999_NATIONAL TOTAL_HCB</v>
      </c>
      <c r="B24144" s="113" t="s">
        <v>173</v>
      </c>
      <c r="C24144" s="113">
        <v>1999</v>
      </c>
      <c r="D24144" s="113" t="s">
        <v>122</v>
      </c>
      <c r="E24144" s="113" t="s">
        <v>130</v>
      </c>
      <c r="F24144" s="113" t="s">
        <v>200</v>
      </c>
      <c r="G24144" s="150">
        <v>4.8861568375845103E-6</v>
      </c>
    </row>
    <row r="24145" spans="1:7" x14ac:dyDescent="0.25">
      <c r="A24145" s="108" t="str">
        <f t="shared" si="377"/>
        <v>SK_1999_NATIONAL TOTAL_PCB</v>
      </c>
      <c r="B24145" s="113" t="s">
        <v>173</v>
      </c>
      <c r="C24145" s="113">
        <v>1999</v>
      </c>
      <c r="D24145" s="113" t="s">
        <v>122</v>
      </c>
      <c r="E24145" s="113" t="s">
        <v>259</v>
      </c>
      <c r="F24145" s="113" t="s">
        <v>200</v>
      </c>
      <c r="G24145" s="150">
        <v>2.0653816471470999E-5</v>
      </c>
    </row>
    <row r="24146" spans="1:7" x14ac:dyDescent="0.25">
      <c r="A24146" s="108" t="str">
        <f t="shared" si="377"/>
        <v>SK_1999_1A3(FS)_NOx</v>
      </c>
      <c r="B24146" s="113" t="s">
        <v>173</v>
      </c>
      <c r="C24146" s="113">
        <v>1999</v>
      </c>
      <c r="D24146" s="113" t="s">
        <v>132</v>
      </c>
      <c r="E24146" s="113" t="s">
        <v>199</v>
      </c>
      <c r="F24146" s="113" t="s">
        <v>200</v>
      </c>
      <c r="G24146" s="113">
        <v>35.916134804975698</v>
      </c>
    </row>
    <row r="24147" spans="1:7" x14ac:dyDescent="0.25">
      <c r="A24147" s="108" t="str">
        <f t="shared" si="377"/>
        <v>SK_1999_1A3(FS)_NMVOC</v>
      </c>
      <c r="B24147" s="113" t="s">
        <v>173</v>
      </c>
      <c r="C24147" s="113">
        <v>1999</v>
      </c>
      <c r="D24147" s="113" t="s">
        <v>132</v>
      </c>
      <c r="E24147" s="113" t="s">
        <v>123</v>
      </c>
      <c r="F24147" s="113" t="s">
        <v>200</v>
      </c>
      <c r="G24147" s="113">
        <v>24.081884511619201</v>
      </c>
    </row>
    <row r="24148" spans="1:7" x14ac:dyDescent="0.25">
      <c r="A24148" s="108" t="str">
        <f t="shared" si="377"/>
        <v>SK_1999_1A3(FS)_SOx</v>
      </c>
      <c r="B24148" s="113" t="s">
        <v>173</v>
      </c>
      <c r="C24148" s="113">
        <v>1999</v>
      </c>
      <c r="D24148" s="113" t="s">
        <v>132</v>
      </c>
      <c r="E24148" s="113" t="s">
        <v>201</v>
      </c>
      <c r="F24148" s="113" t="s">
        <v>200</v>
      </c>
      <c r="G24148" s="113">
        <v>0.75463842122375202</v>
      </c>
    </row>
    <row r="24149" spans="1:7" x14ac:dyDescent="0.25">
      <c r="A24149" s="108" t="str">
        <f t="shared" si="377"/>
        <v>SK_1999_1A3(FS)_NH3</v>
      </c>
      <c r="B24149" s="113" t="s">
        <v>173</v>
      </c>
      <c r="C24149" s="113">
        <v>1999</v>
      </c>
      <c r="D24149" s="113" t="s">
        <v>132</v>
      </c>
      <c r="E24149" s="113" t="s">
        <v>124</v>
      </c>
      <c r="F24149" s="113" t="s">
        <v>200</v>
      </c>
      <c r="G24149" s="113">
        <v>0.40584873606195898</v>
      </c>
    </row>
    <row r="24150" spans="1:7" x14ac:dyDescent="0.25">
      <c r="A24150" s="108" t="str">
        <f t="shared" si="377"/>
        <v>SK_1999_1A3(FS)_PM2.5</v>
      </c>
      <c r="B24150" s="113" t="s">
        <v>173</v>
      </c>
      <c r="C24150" s="113">
        <v>1999</v>
      </c>
      <c r="D24150" s="113" t="s">
        <v>132</v>
      </c>
      <c r="E24150" s="113" t="s">
        <v>203</v>
      </c>
      <c r="F24150" s="113" t="s">
        <v>200</v>
      </c>
      <c r="G24150" s="113">
        <v>1.8529108509146299</v>
      </c>
    </row>
    <row r="24151" spans="1:7" x14ac:dyDescent="0.25">
      <c r="A24151" s="108" t="str">
        <f t="shared" si="377"/>
        <v>SK_1999_3D_NOx</v>
      </c>
      <c r="B24151" s="113" t="s">
        <v>173</v>
      </c>
      <c r="C24151" s="113">
        <v>1999</v>
      </c>
      <c r="D24151" s="113" t="s">
        <v>206</v>
      </c>
      <c r="E24151" s="113" t="s">
        <v>199</v>
      </c>
      <c r="F24151" s="113" t="s">
        <v>200</v>
      </c>
      <c r="G24151" s="113">
        <v>5.0705968809005704</v>
      </c>
    </row>
    <row r="24152" spans="1:7" x14ac:dyDescent="0.25">
      <c r="A24152" s="108" t="str">
        <f t="shared" si="377"/>
        <v>SK_2000_NATIONAL TOTAL_NOx</v>
      </c>
      <c r="B24152" s="113" t="s">
        <v>173</v>
      </c>
      <c r="C24152" s="113">
        <v>2000</v>
      </c>
      <c r="D24152" s="113" t="s">
        <v>122</v>
      </c>
      <c r="E24152" s="113" t="s">
        <v>199</v>
      </c>
      <c r="F24152" s="113" t="s">
        <v>200</v>
      </c>
      <c r="G24152" s="113">
        <v>110.58905264854999</v>
      </c>
    </row>
    <row r="24153" spans="1:7" x14ac:dyDescent="0.25">
      <c r="A24153" s="108" t="str">
        <f t="shared" si="377"/>
        <v>SK_2000_NATIONAL TOTAL_NMVOC</v>
      </c>
      <c r="B24153" s="113" t="s">
        <v>173</v>
      </c>
      <c r="C24153" s="113">
        <v>2000</v>
      </c>
      <c r="D24153" s="113" t="s">
        <v>122</v>
      </c>
      <c r="E24153" s="113" t="s">
        <v>123</v>
      </c>
      <c r="F24153" s="113" t="s">
        <v>200</v>
      </c>
      <c r="G24153" s="113">
        <v>136.21763391581999</v>
      </c>
    </row>
    <row r="24154" spans="1:7" x14ac:dyDescent="0.25">
      <c r="A24154" s="108" t="str">
        <f t="shared" si="377"/>
        <v>SK_2000_NATIONAL TOTAL_SOx</v>
      </c>
      <c r="B24154" s="113" t="s">
        <v>173</v>
      </c>
      <c r="C24154" s="113">
        <v>2000</v>
      </c>
      <c r="D24154" s="113" t="s">
        <v>122</v>
      </c>
      <c r="E24154" s="113" t="s">
        <v>201</v>
      </c>
      <c r="F24154" s="113" t="s">
        <v>200</v>
      </c>
      <c r="G24154" s="113">
        <v>118.635082993903</v>
      </c>
    </row>
    <row r="24155" spans="1:7" x14ac:dyDescent="0.25">
      <c r="A24155" s="108" t="str">
        <f t="shared" si="377"/>
        <v>SK_2000_NATIONAL TOTAL_NH3</v>
      </c>
      <c r="B24155" s="113" t="s">
        <v>173</v>
      </c>
      <c r="C24155" s="113">
        <v>2000</v>
      </c>
      <c r="D24155" s="113" t="s">
        <v>122</v>
      </c>
      <c r="E24155" s="113" t="s">
        <v>124</v>
      </c>
      <c r="F24155" s="113" t="s">
        <v>200</v>
      </c>
      <c r="G24155" s="113">
        <v>34.240239176908197</v>
      </c>
    </row>
    <row r="24156" spans="1:7" x14ac:dyDescent="0.25">
      <c r="A24156" s="108" t="str">
        <f t="shared" si="377"/>
        <v>SK_2000_NATIONAL TOTAL_PM2.5</v>
      </c>
      <c r="B24156" s="113" t="s">
        <v>173</v>
      </c>
      <c r="C24156" s="113">
        <v>2000</v>
      </c>
      <c r="D24156" s="113" t="s">
        <v>122</v>
      </c>
      <c r="E24156" s="113" t="s">
        <v>203</v>
      </c>
      <c r="F24156" s="113" t="s">
        <v>200</v>
      </c>
      <c r="G24156" s="113">
        <v>44.058490145249003</v>
      </c>
    </row>
    <row r="24157" spans="1:7" x14ac:dyDescent="0.25">
      <c r="A24157" s="108" t="str">
        <f t="shared" si="377"/>
        <v>SK_2000_NATIONAL TOTAL_Pb</v>
      </c>
      <c r="B24157" s="113" t="s">
        <v>173</v>
      </c>
      <c r="C24157" s="113">
        <v>2000</v>
      </c>
      <c r="D24157" s="113" t="s">
        <v>122</v>
      </c>
      <c r="E24157" s="113" t="s">
        <v>125</v>
      </c>
      <c r="F24157" s="113" t="s">
        <v>200</v>
      </c>
      <c r="G24157" s="113">
        <v>4.5535324932527099E-2</v>
      </c>
    </row>
    <row r="24158" spans="1:7" x14ac:dyDescent="0.25">
      <c r="A24158" s="108" t="str">
        <f t="shared" si="377"/>
        <v>SK_2000_NATIONAL TOTAL_Cd</v>
      </c>
      <c r="B24158" s="113" t="s">
        <v>173</v>
      </c>
      <c r="C24158" s="113">
        <v>2000</v>
      </c>
      <c r="D24158" s="113" t="s">
        <v>122</v>
      </c>
      <c r="E24158" s="113" t="s">
        <v>126</v>
      </c>
      <c r="F24158" s="113" t="s">
        <v>200</v>
      </c>
      <c r="G24158" s="113">
        <v>1.1991982011577899E-3</v>
      </c>
    </row>
    <row r="24159" spans="1:7" x14ac:dyDescent="0.25">
      <c r="A24159" s="108" t="str">
        <f t="shared" si="377"/>
        <v>SK_2000_NATIONAL TOTAL_Hg</v>
      </c>
      <c r="B24159" s="113" t="s">
        <v>173</v>
      </c>
      <c r="C24159" s="113">
        <v>2000</v>
      </c>
      <c r="D24159" s="113" t="s">
        <v>122</v>
      </c>
      <c r="E24159" s="113" t="s">
        <v>127</v>
      </c>
      <c r="F24159" s="113" t="s">
        <v>200</v>
      </c>
      <c r="G24159" s="113">
        <v>1.62417983190933E-3</v>
      </c>
    </row>
    <row r="24160" spans="1:7" x14ac:dyDescent="0.25">
      <c r="A24160" s="108" t="str">
        <f t="shared" si="377"/>
        <v>SK_2000_NATIONAL TOTAL_DIOX</v>
      </c>
      <c r="B24160" s="113" t="s">
        <v>173</v>
      </c>
      <c r="C24160" s="113">
        <v>2000</v>
      </c>
      <c r="D24160" s="113" t="s">
        <v>122</v>
      </c>
      <c r="E24160" s="113" t="s">
        <v>128</v>
      </c>
      <c r="F24160" s="113" t="s">
        <v>200</v>
      </c>
      <c r="G24160" s="150">
        <v>9.4522514362529E-7</v>
      </c>
    </row>
    <row r="24161" spans="1:7" x14ac:dyDescent="0.25">
      <c r="A24161" s="108" t="str">
        <f t="shared" si="377"/>
        <v>SK_2000_NATIONAL TOTAL_PAH</v>
      </c>
      <c r="B24161" s="113" t="s">
        <v>173</v>
      </c>
      <c r="C24161" s="113">
        <v>2000</v>
      </c>
      <c r="D24161" s="113" t="s">
        <v>122</v>
      </c>
      <c r="E24161" s="113" t="s">
        <v>129</v>
      </c>
      <c r="F24161" s="113" t="s">
        <v>200</v>
      </c>
      <c r="G24161" s="113">
        <v>2.75021451780324E-2</v>
      </c>
    </row>
    <row r="24162" spans="1:7" x14ac:dyDescent="0.25">
      <c r="A24162" s="108" t="str">
        <f t="shared" si="377"/>
        <v>SK_2000_NATIONAL TOTAL_HCB</v>
      </c>
      <c r="B24162" s="113" t="s">
        <v>173</v>
      </c>
      <c r="C24162" s="113">
        <v>2000</v>
      </c>
      <c r="D24162" s="113" t="s">
        <v>122</v>
      </c>
      <c r="E24162" s="113" t="s">
        <v>130</v>
      </c>
      <c r="F24162" s="113" t="s">
        <v>200</v>
      </c>
      <c r="G24162" s="150">
        <v>5.3921572827683703E-6</v>
      </c>
    </row>
    <row r="24163" spans="1:7" x14ac:dyDescent="0.25">
      <c r="A24163" s="108" t="str">
        <f t="shared" si="377"/>
        <v>SK_2000_NATIONAL TOTAL_PCB</v>
      </c>
      <c r="B24163" s="113" t="s">
        <v>173</v>
      </c>
      <c r="C24163" s="113">
        <v>2000</v>
      </c>
      <c r="D24163" s="113" t="s">
        <v>122</v>
      </c>
      <c r="E24163" s="113" t="s">
        <v>259</v>
      </c>
      <c r="F24163" s="113" t="s">
        <v>200</v>
      </c>
      <c r="G24163" s="150">
        <v>2.1599776349086601E-5</v>
      </c>
    </row>
    <row r="24164" spans="1:7" x14ac:dyDescent="0.25">
      <c r="A24164" s="108" t="str">
        <f t="shared" si="377"/>
        <v>SK_2000_1A3(FS)_NOx</v>
      </c>
      <c r="B24164" s="113" t="s">
        <v>173</v>
      </c>
      <c r="C24164" s="113">
        <v>2000</v>
      </c>
      <c r="D24164" s="113" t="s">
        <v>132</v>
      </c>
      <c r="E24164" s="113" t="s">
        <v>199</v>
      </c>
      <c r="F24164" s="113" t="s">
        <v>200</v>
      </c>
      <c r="G24164" s="113">
        <v>31.586322768578601</v>
      </c>
    </row>
    <row r="24165" spans="1:7" x14ac:dyDescent="0.25">
      <c r="A24165" s="108" t="str">
        <f t="shared" si="377"/>
        <v>SK_2000_1A3(FS)_NMVOC</v>
      </c>
      <c r="B24165" s="113" t="s">
        <v>173</v>
      </c>
      <c r="C24165" s="113">
        <v>2000</v>
      </c>
      <c r="D24165" s="113" t="s">
        <v>132</v>
      </c>
      <c r="E24165" s="113" t="s">
        <v>123</v>
      </c>
      <c r="F24165" s="113" t="s">
        <v>200</v>
      </c>
      <c r="G24165" s="113">
        <v>20.183001668714699</v>
      </c>
    </row>
    <row r="24166" spans="1:7" x14ac:dyDescent="0.25">
      <c r="A24166" s="108" t="str">
        <f t="shared" si="377"/>
        <v>SK_2000_1A3(FS)_SOx</v>
      </c>
      <c r="B24166" s="113" t="s">
        <v>173</v>
      </c>
      <c r="C24166" s="113">
        <v>2000</v>
      </c>
      <c r="D24166" s="113" t="s">
        <v>132</v>
      </c>
      <c r="E24166" s="113" t="s">
        <v>201</v>
      </c>
      <c r="F24166" s="113" t="s">
        <v>200</v>
      </c>
      <c r="G24166" s="113">
        <v>0.69293658264055702</v>
      </c>
    </row>
    <row r="24167" spans="1:7" x14ac:dyDescent="0.25">
      <c r="A24167" s="108" t="str">
        <f t="shared" si="377"/>
        <v>SK_2000_1A3(FS)_NH3</v>
      </c>
      <c r="B24167" s="113" t="s">
        <v>173</v>
      </c>
      <c r="C24167" s="113">
        <v>2000</v>
      </c>
      <c r="D24167" s="113" t="s">
        <v>132</v>
      </c>
      <c r="E24167" s="113" t="s">
        <v>124</v>
      </c>
      <c r="F24167" s="113" t="s">
        <v>200</v>
      </c>
      <c r="G24167" s="113">
        <v>0.34896785217294002</v>
      </c>
    </row>
    <row r="24168" spans="1:7" x14ac:dyDescent="0.25">
      <c r="A24168" s="108" t="str">
        <f t="shared" si="377"/>
        <v>SK_2000_1A3(FS)_PM2.5</v>
      </c>
      <c r="B24168" s="113" t="s">
        <v>173</v>
      </c>
      <c r="C24168" s="113">
        <v>2000</v>
      </c>
      <c r="D24168" s="113" t="s">
        <v>132</v>
      </c>
      <c r="E24168" s="113" t="s">
        <v>203</v>
      </c>
      <c r="F24168" s="113" t="s">
        <v>200</v>
      </c>
      <c r="G24168" s="113">
        <v>1.44360873130347</v>
      </c>
    </row>
    <row r="24169" spans="1:7" x14ac:dyDescent="0.25">
      <c r="A24169" s="108" t="str">
        <f t="shared" si="377"/>
        <v>SK_2000_3D_NOx</v>
      </c>
      <c r="B24169" s="113" t="s">
        <v>173</v>
      </c>
      <c r="C24169" s="113">
        <v>2000</v>
      </c>
      <c r="D24169" s="113" t="s">
        <v>206</v>
      </c>
      <c r="E24169" s="113" t="s">
        <v>199</v>
      </c>
      <c r="F24169" s="113" t="s">
        <v>200</v>
      </c>
      <c r="G24169" s="113">
        <v>5.9246783071907396</v>
      </c>
    </row>
    <row r="24170" spans="1:7" x14ac:dyDescent="0.25">
      <c r="A24170" s="108" t="str">
        <f t="shared" si="377"/>
        <v>SK_2001_NATIONAL TOTAL_NOx</v>
      </c>
      <c r="B24170" s="113" t="s">
        <v>173</v>
      </c>
      <c r="C24170" s="113">
        <v>2001</v>
      </c>
      <c r="D24170" s="113" t="s">
        <v>122</v>
      </c>
      <c r="E24170" s="113" t="s">
        <v>199</v>
      </c>
      <c r="F24170" s="113" t="s">
        <v>200</v>
      </c>
      <c r="G24170" s="113">
        <v>112.22244903409501</v>
      </c>
    </row>
    <row r="24171" spans="1:7" x14ac:dyDescent="0.25">
      <c r="A24171" s="108" t="str">
        <f t="shared" si="377"/>
        <v>SK_2001_NATIONAL TOTAL_NMVOC</v>
      </c>
      <c r="B24171" s="113" t="s">
        <v>173</v>
      </c>
      <c r="C24171" s="113">
        <v>2001</v>
      </c>
      <c r="D24171" s="113" t="s">
        <v>122</v>
      </c>
      <c r="E24171" s="113" t="s">
        <v>123</v>
      </c>
      <c r="F24171" s="113" t="s">
        <v>200</v>
      </c>
      <c r="G24171" s="113">
        <v>138.585284353693</v>
      </c>
    </row>
    <row r="24172" spans="1:7" x14ac:dyDescent="0.25">
      <c r="A24172" s="108" t="str">
        <f t="shared" si="377"/>
        <v>SK_2001_NATIONAL TOTAL_SOx</v>
      </c>
      <c r="B24172" s="113" t="s">
        <v>173</v>
      </c>
      <c r="C24172" s="113">
        <v>2001</v>
      </c>
      <c r="D24172" s="113" t="s">
        <v>122</v>
      </c>
      <c r="E24172" s="113" t="s">
        <v>201</v>
      </c>
      <c r="F24172" s="113" t="s">
        <v>200</v>
      </c>
      <c r="G24172" s="113">
        <v>124.473416691864</v>
      </c>
    </row>
    <row r="24173" spans="1:7" x14ac:dyDescent="0.25">
      <c r="A24173" s="108" t="str">
        <f t="shared" si="377"/>
        <v>SK_2001_NATIONAL TOTAL_NH3</v>
      </c>
      <c r="B24173" s="113" t="s">
        <v>173</v>
      </c>
      <c r="C24173" s="113">
        <v>2001</v>
      </c>
      <c r="D24173" s="113" t="s">
        <v>122</v>
      </c>
      <c r="E24173" s="113" t="s">
        <v>124</v>
      </c>
      <c r="F24173" s="113" t="s">
        <v>200</v>
      </c>
      <c r="G24173" s="113">
        <v>36.950079696252402</v>
      </c>
    </row>
    <row r="24174" spans="1:7" x14ac:dyDescent="0.25">
      <c r="A24174" s="108" t="str">
        <f t="shared" si="377"/>
        <v>SK_2001_NATIONAL TOTAL_PM2.5</v>
      </c>
      <c r="B24174" s="113" t="s">
        <v>173</v>
      </c>
      <c r="C24174" s="113">
        <v>2001</v>
      </c>
      <c r="D24174" s="113" t="s">
        <v>122</v>
      </c>
      <c r="E24174" s="113" t="s">
        <v>203</v>
      </c>
      <c r="F24174" s="113" t="s">
        <v>200</v>
      </c>
      <c r="G24174" s="113">
        <v>43.266431287786098</v>
      </c>
    </row>
    <row r="24175" spans="1:7" x14ac:dyDescent="0.25">
      <c r="A24175" s="108" t="str">
        <f t="shared" si="377"/>
        <v>SK_2001_NATIONAL TOTAL_Pb</v>
      </c>
      <c r="B24175" s="113" t="s">
        <v>173</v>
      </c>
      <c r="C24175" s="113">
        <v>2001</v>
      </c>
      <c r="D24175" s="113" t="s">
        <v>122</v>
      </c>
      <c r="E24175" s="113" t="s">
        <v>125</v>
      </c>
      <c r="F24175" s="113" t="s">
        <v>200</v>
      </c>
      <c r="G24175" s="113">
        <v>3.7479756864140401E-2</v>
      </c>
    </row>
    <row r="24176" spans="1:7" x14ac:dyDescent="0.25">
      <c r="A24176" s="108" t="str">
        <f t="shared" si="377"/>
        <v>SK_2001_NATIONAL TOTAL_Cd</v>
      </c>
      <c r="B24176" s="113" t="s">
        <v>173</v>
      </c>
      <c r="C24176" s="113">
        <v>2001</v>
      </c>
      <c r="D24176" s="113" t="s">
        <v>122</v>
      </c>
      <c r="E24176" s="113" t="s">
        <v>126</v>
      </c>
      <c r="F24176" s="113" t="s">
        <v>200</v>
      </c>
      <c r="G24176" s="113">
        <v>9.836334530307269E-4</v>
      </c>
    </row>
    <row r="24177" spans="1:7" x14ac:dyDescent="0.25">
      <c r="A24177" s="108" t="str">
        <f t="shared" si="377"/>
        <v>SK_2001_NATIONAL TOTAL_Hg</v>
      </c>
      <c r="B24177" s="113" t="s">
        <v>173</v>
      </c>
      <c r="C24177" s="113">
        <v>2001</v>
      </c>
      <c r="D24177" s="113" t="s">
        <v>122</v>
      </c>
      <c r="E24177" s="113" t="s">
        <v>127</v>
      </c>
      <c r="F24177" s="113" t="s">
        <v>200</v>
      </c>
      <c r="G24177" s="113">
        <v>1.3559686045533201E-3</v>
      </c>
    </row>
    <row r="24178" spans="1:7" x14ac:dyDescent="0.25">
      <c r="A24178" s="108" t="str">
        <f t="shared" si="377"/>
        <v>SK_2001_NATIONAL TOTAL_DIOX</v>
      </c>
      <c r="B24178" s="113" t="s">
        <v>173</v>
      </c>
      <c r="C24178" s="113">
        <v>2001</v>
      </c>
      <c r="D24178" s="113" t="s">
        <v>122</v>
      </c>
      <c r="E24178" s="113" t="s">
        <v>128</v>
      </c>
      <c r="F24178" s="113" t="s">
        <v>200</v>
      </c>
      <c r="G24178" s="150">
        <v>6.4347632648289799E-7</v>
      </c>
    </row>
    <row r="24179" spans="1:7" x14ac:dyDescent="0.25">
      <c r="A24179" s="108" t="str">
        <f t="shared" si="377"/>
        <v>SK_2001_NATIONAL TOTAL_PAH</v>
      </c>
      <c r="B24179" s="113" t="s">
        <v>173</v>
      </c>
      <c r="C24179" s="113">
        <v>2001</v>
      </c>
      <c r="D24179" s="113" t="s">
        <v>122</v>
      </c>
      <c r="E24179" s="113" t="s">
        <v>129</v>
      </c>
      <c r="F24179" s="113" t="s">
        <v>200</v>
      </c>
      <c r="G24179" s="113">
        <v>2.69947513520018E-2</v>
      </c>
    </row>
    <row r="24180" spans="1:7" x14ac:dyDescent="0.25">
      <c r="A24180" s="108" t="str">
        <f t="shared" si="377"/>
        <v>SK_2001_NATIONAL TOTAL_HCB</v>
      </c>
      <c r="B24180" s="113" t="s">
        <v>173</v>
      </c>
      <c r="C24180" s="113">
        <v>2001</v>
      </c>
      <c r="D24180" s="113" t="s">
        <v>122</v>
      </c>
      <c r="E24180" s="113" t="s">
        <v>130</v>
      </c>
      <c r="F24180" s="113" t="s">
        <v>200</v>
      </c>
      <c r="G24180" s="150">
        <v>4.94555730160491E-6</v>
      </c>
    </row>
    <row r="24181" spans="1:7" x14ac:dyDescent="0.25">
      <c r="A24181" s="108" t="str">
        <f t="shared" si="377"/>
        <v>SK_2001_NATIONAL TOTAL_PCB</v>
      </c>
      <c r="B24181" s="113" t="s">
        <v>173</v>
      </c>
      <c r="C24181" s="113">
        <v>2001</v>
      </c>
      <c r="D24181" s="113" t="s">
        <v>122</v>
      </c>
      <c r="E24181" s="113" t="s">
        <v>259</v>
      </c>
      <c r="F24181" s="113" t="s">
        <v>200</v>
      </c>
      <c r="G24181" s="150">
        <v>2.1174948466999599E-5</v>
      </c>
    </row>
    <row r="24182" spans="1:7" x14ac:dyDescent="0.25">
      <c r="A24182" s="108" t="str">
        <f t="shared" si="377"/>
        <v>SK_2001_1A3(FS)_NOx</v>
      </c>
      <c r="B24182" s="113" t="s">
        <v>173</v>
      </c>
      <c r="C24182" s="113">
        <v>2001</v>
      </c>
      <c r="D24182" s="113" t="s">
        <v>132</v>
      </c>
      <c r="E24182" s="113" t="s">
        <v>199</v>
      </c>
      <c r="F24182" s="113" t="s">
        <v>200</v>
      </c>
      <c r="G24182" s="113">
        <v>34.5633285568343</v>
      </c>
    </row>
    <row r="24183" spans="1:7" x14ac:dyDescent="0.25">
      <c r="A24183" s="108" t="str">
        <f t="shared" si="377"/>
        <v>SK_2001_1A3(FS)_NMVOC</v>
      </c>
      <c r="B24183" s="113" t="s">
        <v>173</v>
      </c>
      <c r="C24183" s="113">
        <v>2001</v>
      </c>
      <c r="D24183" s="113" t="s">
        <v>132</v>
      </c>
      <c r="E24183" s="113" t="s">
        <v>123</v>
      </c>
      <c r="F24183" s="113" t="s">
        <v>200</v>
      </c>
      <c r="G24183" s="113">
        <v>22.5908957608262</v>
      </c>
    </row>
    <row r="24184" spans="1:7" x14ac:dyDescent="0.25">
      <c r="A24184" s="108" t="str">
        <f t="shared" si="377"/>
        <v>SK_2001_1A3(FS)_SOx</v>
      </c>
      <c r="B24184" s="113" t="s">
        <v>173</v>
      </c>
      <c r="C24184" s="113">
        <v>2001</v>
      </c>
      <c r="D24184" s="113" t="s">
        <v>132</v>
      </c>
      <c r="E24184" s="113" t="s">
        <v>201</v>
      </c>
      <c r="F24184" s="113" t="s">
        <v>200</v>
      </c>
      <c r="G24184" s="113">
        <v>0.69812933613012595</v>
      </c>
    </row>
    <row r="24185" spans="1:7" x14ac:dyDescent="0.25">
      <c r="A24185" s="108" t="str">
        <f t="shared" si="377"/>
        <v>SK_2001_1A3(FS)_NH3</v>
      </c>
      <c r="B24185" s="113" t="s">
        <v>173</v>
      </c>
      <c r="C24185" s="113">
        <v>2001</v>
      </c>
      <c r="D24185" s="113" t="s">
        <v>132</v>
      </c>
      <c r="E24185" s="113" t="s">
        <v>124</v>
      </c>
      <c r="F24185" s="113" t="s">
        <v>200</v>
      </c>
      <c r="G24185" s="113">
        <v>0.43139403851491198</v>
      </c>
    </row>
    <row r="24186" spans="1:7" x14ac:dyDescent="0.25">
      <c r="A24186" s="108" t="str">
        <f t="shared" si="377"/>
        <v>SK_2001_1A3(FS)_PM2.5</v>
      </c>
      <c r="B24186" s="113" t="s">
        <v>173</v>
      </c>
      <c r="C24186" s="113">
        <v>2001</v>
      </c>
      <c r="D24186" s="113" t="s">
        <v>132</v>
      </c>
      <c r="E24186" s="113" t="s">
        <v>203</v>
      </c>
      <c r="F24186" s="113" t="s">
        <v>200</v>
      </c>
      <c r="G24186" s="113">
        <v>1.5817560370736401</v>
      </c>
    </row>
    <row r="24187" spans="1:7" x14ac:dyDescent="0.25">
      <c r="A24187" s="108" t="str">
        <f t="shared" si="377"/>
        <v>SK_2001_3D_NOx</v>
      </c>
      <c r="B24187" s="113" t="s">
        <v>173</v>
      </c>
      <c r="C24187" s="113">
        <v>2001</v>
      </c>
      <c r="D24187" s="113" t="s">
        <v>206</v>
      </c>
      <c r="E24187" s="113" t="s">
        <v>199</v>
      </c>
      <c r="F24187" s="113" t="s">
        <v>200</v>
      </c>
      <c r="G24187" s="113">
        <v>6.7307813097250797</v>
      </c>
    </row>
    <row r="24188" spans="1:7" x14ac:dyDescent="0.25">
      <c r="A24188" s="108" t="str">
        <f t="shared" si="377"/>
        <v>SK_2002_NATIONAL TOTAL_NOx</v>
      </c>
      <c r="B24188" s="113" t="s">
        <v>173</v>
      </c>
      <c r="C24188" s="113">
        <v>2002</v>
      </c>
      <c r="D24188" s="113" t="s">
        <v>122</v>
      </c>
      <c r="E24188" s="113" t="s">
        <v>199</v>
      </c>
      <c r="F24188" s="113" t="s">
        <v>200</v>
      </c>
      <c r="G24188" s="113">
        <v>105.369952980869</v>
      </c>
    </row>
    <row r="24189" spans="1:7" x14ac:dyDescent="0.25">
      <c r="A24189" s="108" t="str">
        <f t="shared" si="377"/>
        <v>SK_2002_NATIONAL TOTAL_NMVOC</v>
      </c>
      <c r="B24189" s="113" t="s">
        <v>173</v>
      </c>
      <c r="C24189" s="113">
        <v>2002</v>
      </c>
      <c r="D24189" s="113" t="s">
        <v>122</v>
      </c>
      <c r="E24189" s="113" t="s">
        <v>123</v>
      </c>
      <c r="F24189" s="113" t="s">
        <v>200</v>
      </c>
      <c r="G24189" s="113">
        <v>124.96640867306201</v>
      </c>
    </row>
    <row r="24190" spans="1:7" x14ac:dyDescent="0.25">
      <c r="A24190" s="108" t="str">
        <f t="shared" si="377"/>
        <v>SK_2002_NATIONAL TOTAL_SOx</v>
      </c>
      <c r="B24190" s="113" t="s">
        <v>173</v>
      </c>
      <c r="C24190" s="113">
        <v>2002</v>
      </c>
      <c r="D24190" s="113" t="s">
        <v>122</v>
      </c>
      <c r="E24190" s="113" t="s">
        <v>201</v>
      </c>
      <c r="F24190" s="113" t="s">
        <v>200</v>
      </c>
      <c r="G24190" s="113">
        <v>100.679768013931</v>
      </c>
    </row>
    <row r="24191" spans="1:7" x14ac:dyDescent="0.25">
      <c r="A24191" s="108" t="str">
        <f t="shared" si="377"/>
        <v>SK_2002_NATIONAL TOTAL_NH3</v>
      </c>
      <c r="B24191" s="113" t="s">
        <v>173</v>
      </c>
      <c r="C24191" s="113">
        <v>2002</v>
      </c>
      <c r="D24191" s="113" t="s">
        <v>122</v>
      </c>
      <c r="E24191" s="113" t="s">
        <v>124</v>
      </c>
      <c r="F24191" s="113" t="s">
        <v>200</v>
      </c>
      <c r="G24191" s="113">
        <v>37.3702389977975</v>
      </c>
    </row>
    <row r="24192" spans="1:7" x14ac:dyDescent="0.25">
      <c r="A24192" s="108" t="str">
        <f t="shared" si="377"/>
        <v>SK_2002_NATIONAL TOTAL_PM2.5</v>
      </c>
      <c r="B24192" s="113" t="s">
        <v>173</v>
      </c>
      <c r="C24192" s="113">
        <v>2002</v>
      </c>
      <c r="D24192" s="113" t="s">
        <v>122</v>
      </c>
      <c r="E24192" s="113" t="s">
        <v>203</v>
      </c>
      <c r="F24192" s="113" t="s">
        <v>200</v>
      </c>
      <c r="G24192" s="113">
        <v>32.861085346541998</v>
      </c>
    </row>
    <row r="24193" spans="1:7" x14ac:dyDescent="0.25">
      <c r="A24193" s="108" t="str">
        <f t="shared" si="377"/>
        <v>SK_2002_NATIONAL TOTAL_Pb</v>
      </c>
      <c r="B24193" s="113" t="s">
        <v>173</v>
      </c>
      <c r="C24193" s="113">
        <v>2002</v>
      </c>
      <c r="D24193" s="113" t="s">
        <v>122</v>
      </c>
      <c r="E24193" s="113" t="s">
        <v>125</v>
      </c>
      <c r="F24193" s="113" t="s">
        <v>200</v>
      </c>
      <c r="G24193" s="113">
        <v>3.7749001373232602E-2</v>
      </c>
    </row>
    <row r="24194" spans="1:7" x14ac:dyDescent="0.25">
      <c r="A24194" s="108" t="str">
        <f t="shared" ref="A24194:A24257" si="378">CONCATENATE(B24194,"_",C24194,"_",D24194,"_",E24194)</f>
        <v>SK_2002_NATIONAL TOTAL_Cd</v>
      </c>
      <c r="B24194" s="113" t="s">
        <v>173</v>
      </c>
      <c r="C24194" s="113">
        <v>2002</v>
      </c>
      <c r="D24194" s="113" t="s">
        <v>122</v>
      </c>
      <c r="E24194" s="113" t="s">
        <v>126</v>
      </c>
      <c r="F24194" s="113" t="s">
        <v>200</v>
      </c>
      <c r="G24194" s="113">
        <v>1.0428012186398099E-3</v>
      </c>
    </row>
    <row r="24195" spans="1:7" x14ac:dyDescent="0.25">
      <c r="A24195" s="108" t="str">
        <f t="shared" si="378"/>
        <v>SK_2002_NATIONAL TOTAL_Hg</v>
      </c>
      <c r="B24195" s="113" t="s">
        <v>173</v>
      </c>
      <c r="C24195" s="113">
        <v>2002</v>
      </c>
      <c r="D24195" s="113" t="s">
        <v>122</v>
      </c>
      <c r="E24195" s="113" t="s">
        <v>127</v>
      </c>
      <c r="F24195" s="113" t="s">
        <v>200</v>
      </c>
      <c r="G24195" s="113">
        <v>1.3642333843664201E-3</v>
      </c>
    </row>
    <row r="24196" spans="1:7" x14ac:dyDescent="0.25">
      <c r="A24196" s="108" t="str">
        <f t="shared" si="378"/>
        <v>SK_2002_NATIONAL TOTAL_DIOX</v>
      </c>
      <c r="B24196" s="113" t="s">
        <v>173</v>
      </c>
      <c r="C24196" s="113">
        <v>2002</v>
      </c>
      <c r="D24196" s="113" t="s">
        <v>122</v>
      </c>
      <c r="E24196" s="113" t="s">
        <v>128</v>
      </c>
      <c r="F24196" s="113" t="s">
        <v>200</v>
      </c>
      <c r="G24196" s="150">
        <v>7.1234997035330003E-7</v>
      </c>
    </row>
    <row r="24197" spans="1:7" x14ac:dyDescent="0.25">
      <c r="A24197" s="108" t="str">
        <f t="shared" si="378"/>
        <v>SK_2002_NATIONAL TOTAL_PAH</v>
      </c>
      <c r="B24197" s="113" t="s">
        <v>173</v>
      </c>
      <c r="C24197" s="113">
        <v>2002</v>
      </c>
      <c r="D24197" s="113" t="s">
        <v>122</v>
      </c>
      <c r="E24197" s="113" t="s">
        <v>129</v>
      </c>
      <c r="F24197" s="113" t="s">
        <v>200</v>
      </c>
      <c r="G24197" s="113">
        <v>2.4754051228416899E-2</v>
      </c>
    </row>
    <row r="24198" spans="1:7" x14ac:dyDescent="0.25">
      <c r="A24198" s="108" t="str">
        <f t="shared" si="378"/>
        <v>SK_2002_NATIONAL TOTAL_HCB</v>
      </c>
      <c r="B24198" s="113" t="s">
        <v>173</v>
      </c>
      <c r="C24198" s="113">
        <v>2002</v>
      </c>
      <c r="D24198" s="113" t="s">
        <v>122</v>
      </c>
      <c r="E24198" s="113" t="s">
        <v>130</v>
      </c>
      <c r="F24198" s="113" t="s">
        <v>200</v>
      </c>
      <c r="G24198" s="150">
        <v>4.66791819029323E-6</v>
      </c>
    </row>
    <row r="24199" spans="1:7" x14ac:dyDescent="0.25">
      <c r="A24199" s="108" t="str">
        <f t="shared" si="378"/>
        <v>SK_2002_NATIONAL TOTAL_PCB</v>
      </c>
      <c r="B24199" s="113" t="s">
        <v>173</v>
      </c>
      <c r="C24199" s="113">
        <v>2002</v>
      </c>
      <c r="D24199" s="113" t="s">
        <v>122</v>
      </c>
      <c r="E24199" s="113" t="s">
        <v>259</v>
      </c>
      <c r="F24199" s="113" t="s">
        <v>200</v>
      </c>
      <c r="G24199" s="150">
        <v>2.2792022840389802E-5</v>
      </c>
    </row>
    <row r="24200" spans="1:7" x14ac:dyDescent="0.25">
      <c r="A24200" s="108" t="str">
        <f t="shared" si="378"/>
        <v>SK_2002_1A3(FS)_NOx</v>
      </c>
      <c r="B24200" s="113" t="s">
        <v>173</v>
      </c>
      <c r="C24200" s="113">
        <v>2002</v>
      </c>
      <c r="D24200" s="113" t="s">
        <v>132</v>
      </c>
      <c r="E24200" s="113" t="s">
        <v>199</v>
      </c>
      <c r="F24200" s="113" t="s">
        <v>200</v>
      </c>
      <c r="G24200" s="113">
        <v>35.257147529386103</v>
      </c>
    </row>
    <row r="24201" spans="1:7" x14ac:dyDescent="0.25">
      <c r="A24201" s="108" t="str">
        <f t="shared" si="378"/>
        <v>SK_2002_1A3(FS)_NMVOC</v>
      </c>
      <c r="B24201" s="113" t="s">
        <v>173</v>
      </c>
      <c r="C24201" s="113">
        <v>2002</v>
      </c>
      <c r="D24201" s="113" t="s">
        <v>132</v>
      </c>
      <c r="E24201" s="113" t="s">
        <v>123</v>
      </c>
      <c r="F24201" s="113" t="s">
        <v>200</v>
      </c>
      <c r="G24201" s="113">
        <v>20.629111836467199</v>
      </c>
    </row>
    <row r="24202" spans="1:7" x14ac:dyDescent="0.25">
      <c r="A24202" s="108" t="str">
        <f t="shared" si="378"/>
        <v>SK_2002_1A3(FS)_SOx</v>
      </c>
      <c r="B24202" s="113" t="s">
        <v>173</v>
      </c>
      <c r="C24202" s="113">
        <v>2002</v>
      </c>
      <c r="D24202" s="113" t="s">
        <v>132</v>
      </c>
      <c r="E24202" s="113" t="s">
        <v>201</v>
      </c>
      <c r="F24202" s="113" t="s">
        <v>200</v>
      </c>
      <c r="G24202" s="113">
        <v>0.74841432960433996</v>
      </c>
    </row>
    <row r="24203" spans="1:7" x14ac:dyDescent="0.25">
      <c r="A24203" s="108" t="str">
        <f t="shared" si="378"/>
        <v>SK_2002_1A3(FS)_NH3</v>
      </c>
      <c r="B24203" s="113" t="s">
        <v>173</v>
      </c>
      <c r="C24203" s="113">
        <v>2002</v>
      </c>
      <c r="D24203" s="113" t="s">
        <v>132</v>
      </c>
      <c r="E24203" s="113" t="s">
        <v>124</v>
      </c>
      <c r="F24203" s="113" t="s">
        <v>200</v>
      </c>
      <c r="G24203" s="113">
        <v>0.42010073336806197</v>
      </c>
    </row>
    <row r="24204" spans="1:7" x14ac:dyDescent="0.25">
      <c r="A24204" s="108" t="str">
        <f t="shared" si="378"/>
        <v>SK_2002_1A3(FS)_PM2.5</v>
      </c>
      <c r="B24204" s="113" t="s">
        <v>173</v>
      </c>
      <c r="C24204" s="113">
        <v>2002</v>
      </c>
      <c r="D24204" s="113" t="s">
        <v>132</v>
      </c>
      <c r="E24204" s="113" t="s">
        <v>203</v>
      </c>
      <c r="F24204" s="113" t="s">
        <v>200</v>
      </c>
      <c r="G24204" s="113">
        <v>1.7615441767714</v>
      </c>
    </row>
    <row r="24205" spans="1:7" x14ac:dyDescent="0.25">
      <c r="A24205" s="108" t="str">
        <f t="shared" si="378"/>
        <v>SK_2002_3D_NOx</v>
      </c>
      <c r="B24205" s="113" t="s">
        <v>173</v>
      </c>
      <c r="C24205" s="113">
        <v>2002</v>
      </c>
      <c r="D24205" s="113" t="s">
        <v>206</v>
      </c>
      <c r="E24205" s="113" t="s">
        <v>199</v>
      </c>
      <c r="F24205" s="113" t="s">
        <v>200</v>
      </c>
      <c r="G24205" s="113">
        <v>6.9937591849732899</v>
      </c>
    </row>
    <row r="24206" spans="1:7" x14ac:dyDescent="0.25">
      <c r="A24206" s="108" t="str">
        <f t="shared" si="378"/>
        <v>SK_2003_NATIONAL TOTAL_NOx</v>
      </c>
      <c r="B24206" s="113" t="s">
        <v>173</v>
      </c>
      <c r="C24206" s="113">
        <v>2003</v>
      </c>
      <c r="D24206" s="113" t="s">
        <v>122</v>
      </c>
      <c r="E24206" s="113" t="s">
        <v>199</v>
      </c>
      <c r="F24206" s="113" t="s">
        <v>200</v>
      </c>
      <c r="G24206" s="113">
        <v>103.23952520302301</v>
      </c>
    </row>
    <row r="24207" spans="1:7" x14ac:dyDescent="0.25">
      <c r="A24207" s="108" t="str">
        <f t="shared" si="378"/>
        <v>SK_2003_NATIONAL TOTAL_NMVOC</v>
      </c>
      <c r="B24207" s="113" t="s">
        <v>173</v>
      </c>
      <c r="C24207" s="113">
        <v>2003</v>
      </c>
      <c r="D24207" s="113" t="s">
        <v>122</v>
      </c>
      <c r="E24207" s="113" t="s">
        <v>123</v>
      </c>
      <c r="F24207" s="113" t="s">
        <v>200</v>
      </c>
      <c r="G24207" s="113">
        <v>125.19896401484</v>
      </c>
    </row>
    <row r="24208" spans="1:7" x14ac:dyDescent="0.25">
      <c r="A24208" s="108" t="str">
        <f t="shared" si="378"/>
        <v>SK_2003_NATIONAL TOTAL_SOx</v>
      </c>
      <c r="B24208" s="113" t="s">
        <v>173</v>
      </c>
      <c r="C24208" s="113">
        <v>2003</v>
      </c>
      <c r="D24208" s="113" t="s">
        <v>122</v>
      </c>
      <c r="E24208" s="113" t="s">
        <v>201</v>
      </c>
      <c r="F24208" s="113" t="s">
        <v>200</v>
      </c>
      <c r="G24208" s="113">
        <v>103.46842040794201</v>
      </c>
    </row>
    <row r="24209" spans="1:7" x14ac:dyDescent="0.25">
      <c r="A24209" s="108" t="str">
        <f t="shared" si="378"/>
        <v>SK_2003_NATIONAL TOTAL_NH3</v>
      </c>
      <c r="B24209" s="113" t="s">
        <v>173</v>
      </c>
      <c r="C24209" s="113">
        <v>2003</v>
      </c>
      <c r="D24209" s="113" t="s">
        <v>122</v>
      </c>
      <c r="E24209" s="113" t="s">
        <v>124</v>
      </c>
      <c r="F24209" s="113" t="s">
        <v>200</v>
      </c>
      <c r="G24209" s="113">
        <v>35.526677708152498</v>
      </c>
    </row>
    <row r="24210" spans="1:7" x14ac:dyDescent="0.25">
      <c r="A24210" s="108" t="str">
        <f t="shared" si="378"/>
        <v>SK_2003_NATIONAL TOTAL_PM2.5</v>
      </c>
      <c r="B24210" s="113" t="s">
        <v>173</v>
      </c>
      <c r="C24210" s="113">
        <v>2003</v>
      </c>
      <c r="D24210" s="113" t="s">
        <v>122</v>
      </c>
      <c r="E24210" s="113" t="s">
        <v>203</v>
      </c>
      <c r="F24210" s="113" t="s">
        <v>200</v>
      </c>
      <c r="G24210" s="113">
        <v>32.538294854124203</v>
      </c>
    </row>
    <row r="24211" spans="1:7" x14ac:dyDescent="0.25">
      <c r="A24211" s="108" t="str">
        <f t="shared" si="378"/>
        <v>SK_2003_NATIONAL TOTAL_Pb</v>
      </c>
      <c r="B24211" s="113" t="s">
        <v>173</v>
      </c>
      <c r="C24211" s="113">
        <v>2003</v>
      </c>
      <c r="D24211" s="113" t="s">
        <v>122</v>
      </c>
      <c r="E24211" s="113" t="s">
        <v>125</v>
      </c>
      <c r="F24211" s="113" t="s">
        <v>200</v>
      </c>
      <c r="G24211" s="113">
        <v>1.49081972352913E-2</v>
      </c>
    </row>
    <row r="24212" spans="1:7" x14ac:dyDescent="0.25">
      <c r="A24212" s="108" t="str">
        <f t="shared" si="378"/>
        <v>SK_2003_NATIONAL TOTAL_Cd</v>
      </c>
      <c r="B24212" s="113" t="s">
        <v>173</v>
      </c>
      <c r="C24212" s="113">
        <v>2003</v>
      </c>
      <c r="D24212" s="113" t="s">
        <v>122</v>
      </c>
      <c r="E24212" s="113" t="s">
        <v>126</v>
      </c>
      <c r="F24212" s="113" t="s">
        <v>200</v>
      </c>
      <c r="G24212" s="113">
        <v>7.1311595990768096E-4</v>
      </c>
    </row>
    <row r="24213" spans="1:7" x14ac:dyDescent="0.25">
      <c r="A24213" s="108" t="str">
        <f t="shared" si="378"/>
        <v>SK_2003_NATIONAL TOTAL_Hg</v>
      </c>
      <c r="B24213" s="113" t="s">
        <v>173</v>
      </c>
      <c r="C24213" s="113">
        <v>2003</v>
      </c>
      <c r="D24213" s="113" t="s">
        <v>122</v>
      </c>
      <c r="E24213" s="113" t="s">
        <v>127</v>
      </c>
      <c r="F24213" s="113" t="s">
        <v>200</v>
      </c>
      <c r="G24213" s="113">
        <v>9.1398503963096103E-4</v>
      </c>
    </row>
    <row r="24214" spans="1:7" x14ac:dyDescent="0.25">
      <c r="A24214" s="108" t="str">
        <f t="shared" si="378"/>
        <v>SK_2003_NATIONAL TOTAL_DIOX</v>
      </c>
      <c r="B24214" s="113" t="s">
        <v>173</v>
      </c>
      <c r="C24214" s="113">
        <v>2003</v>
      </c>
      <c r="D24214" s="113" t="s">
        <v>122</v>
      </c>
      <c r="E24214" s="113" t="s">
        <v>128</v>
      </c>
      <c r="F24214" s="113" t="s">
        <v>200</v>
      </c>
      <c r="G24214" s="150">
        <v>3.5524891940330299E-7</v>
      </c>
    </row>
    <row r="24215" spans="1:7" x14ac:dyDescent="0.25">
      <c r="A24215" s="108" t="str">
        <f t="shared" si="378"/>
        <v>SK_2003_NATIONAL TOTAL_PAH</v>
      </c>
      <c r="B24215" s="113" t="s">
        <v>173</v>
      </c>
      <c r="C24215" s="113">
        <v>2003</v>
      </c>
      <c r="D24215" s="113" t="s">
        <v>122</v>
      </c>
      <c r="E24215" s="113" t="s">
        <v>129</v>
      </c>
      <c r="F24215" s="113" t="s">
        <v>200</v>
      </c>
      <c r="G24215" s="113">
        <v>2.70910108266392E-2</v>
      </c>
    </row>
    <row r="24216" spans="1:7" x14ac:dyDescent="0.25">
      <c r="A24216" s="108" t="str">
        <f t="shared" si="378"/>
        <v>SK_2003_NATIONAL TOTAL_HCB</v>
      </c>
      <c r="B24216" s="113" t="s">
        <v>173</v>
      </c>
      <c r="C24216" s="113">
        <v>2003</v>
      </c>
      <c r="D24216" s="113" t="s">
        <v>122</v>
      </c>
      <c r="E24216" s="113" t="s">
        <v>130</v>
      </c>
      <c r="F24216" s="113" t="s">
        <v>200</v>
      </c>
      <c r="G24216" s="150">
        <v>5.66204883050604E-6</v>
      </c>
    </row>
    <row r="24217" spans="1:7" x14ac:dyDescent="0.25">
      <c r="A24217" s="108" t="str">
        <f t="shared" si="378"/>
        <v>SK_2003_NATIONAL TOTAL_PCB</v>
      </c>
      <c r="B24217" s="113" t="s">
        <v>173</v>
      </c>
      <c r="C24217" s="113">
        <v>2003</v>
      </c>
      <c r="D24217" s="113" t="s">
        <v>122</v>
      </c>
      <c r="E24217" s="113" t="s">
        <v>259</v>
      </c>
      <c r="F24217" s="113" t="s">
        <v>200</v>
      </c>
      <c r="G24217" s="150">
        <v>2.4157311207928001E-5</v>
      </c>
    </row>
    <row r="24218" spans="1:7" x14ac:dyDescent="0.25">
      <c r="A24218" s="108" t="str">
        <f t="shared" si="378"/>
        <v>SK_2003_1A3(FS)_NOx</v>
      </c>
      <c r="B24218" s="113" t="s">
        <v>173</v>
      </c>
      <c r="C24218" s="113">
        <v>2003</v>
      </c>
      <c r="D24218" s="113" t="s">
        <v>132</v>
      </c>
      <c r="E24218" s="113" t="s">
        <v>199</v>
      </c>
      <c r="F24218" s="113" t="s">
        <v>200</v>
      </c>
      <c r="G24218" s="113">
        <v>35.463469781652897</v>
      </c>
    </row>
    <row r="24219" spans="1:7" x14ac:dyDescent="0.25">
      <c r="A24219" s="108" t="str">
        <f t="shared" si="378"/>
        <v>SK_2003_1A3(FS)_NMVOC</v>
      </c>
      <c r="B24219" s="113" t="s">
        <v>173</v>
      </c>
      <c r="C24219" s="113">
        <v>2003</v>
      </c>
      <c r="D24219" s="113" t="s">
        <v>132</v>
      </c>
      <c r="E24219" s="113" t="s">
        <v>123</v>
      </c>
      <c r="F24219" s="113" t="s">
        <v>200</v>
      </c>
      <c r="G24219" s="113">
        <v>20.7335914564615</v>
      </c>
    </row>
    <row r="24220" spans="1:7" x14ac:dyDescent="0.25">
      <c r="A24220" s="108" t="str">
        <f t="shared" si="378"/>
        <v>SK_2003_1A3(FS)_SOx</v>
      </c>
      <c r="B24220" s="113" t="s">
        <v>173</v>
      </c>
      <c r="C24220" s="113">
        <v>2003</v>
      </c>
      <c r="D24220" s="113" t="s">
        <v>132</v>
      </c>
      <c r="E24220" s="113" t="s">
        <v>201</v>
      </c>
      <c r="F24220" s="113" t="s">
        <v>200</v>
      </c>
      <c r="G24220" s="113">
        <v>0.153723106196131</v>
      </c>
    </row>
    <row r="24221" spans="1:7" x14ac:dyDescent="0.25">
      <c r="A24221" s="108" t="str">
        <f t="shared" si="378"/>
        <v>SK_2003_1A3(FS)_NH3</v>
      </c>
      <c r="B24221" s="113" t="s">
        <v>173</v>
      </c>
      <c r="C24221" s="113">
        <v>2003</v>
      </c>
      <c r="D24221" s="113" t="s">
        <v>132</v>
      </c>
      <c r="E24221" s="113" t="s">
        <v>124</v>
      </c>
      <c r="F24221" s="113" t="s">
        <v>200</v>
      </c>
      <c r="G24221" s="113">
        <v>0.45602918146789601</v>
      </c>
    </row>
    <row r="24222" spans="1:7" x14ac:dyDescent="0.25">
      <c r="A24222" s="108" t="str">
        <f t="shared" si="378"/>
        <v>SK_2003_1A3(FS)_PM2.5</v>
      </c>
      <c r="B24222" s="113" t="s">
        <v>173</v>
      </c>
      <c r="C24222" s="113">
        <v>2003</v>
      </c>
      <c r="D24222" s="113" t="s">
        <v>132</v>
      </c>
      <c r="E24222" s="113" t="s">
        <v>203</v>
      </c>
      <c r="F24222" s="113" t="s">
        <v>200</v>
      </c>
      <c r="G24222" s="113">
        <v>1.7201908439072899</v>
      </c>
    </row>
    <row r="24223" spans="1:7" x14ac:dyDescent="0.25">
      <c r="A24223" s="108" t="str">
        <f t="shared" si="378"/>
        <v>SK_2003_3D_NOx</v>
      </c>
      <c r="B24223" s="113" t="s">
        <v>173</v>
      </c>
      <c r="C24223" s="113">
        <v>2003</v>
      </c>
      <c r="D24223" s="113" t="s">
        <v>206</v>
      </c>
      <c r="E24223" s="113" t="s">
        <v>199</v>
      </c>
      <c r="F24223" s="113" t="s">
        <v>200</v>
      </c>
      <c r="G24223" s="113">
        <v>6.3628367002043102</v>
      </c>
    </row>
    <row r="24224" spans="1:7" x14ac:dyDescent="0.25">
      <c r="A24224" s="108" t="str">
        <f t="shared" si="378"/>
        <v>SK_2004_NATIONAL TOTAL_NOx</v>
      </c>
      <c r="B24224" s="113" t="s">
        <v>173</v>
      </c>
      <c r="C24224" s="113">
        <v>2004</v>
      </c>
      <c r="D24224" s="113" t="s">
        <v>122</v>
      </c>
      <c r="E24224" s="113" t="s">
        <v>199</v>
      </c>
      <c r="F24224" s="113" t="s">
        <v>200</v>
      </c>
      <c r="G24224" s="113">
        <v>102.989651671335</v>
      </c>
    </row>
    <row r="24225" spans="1:7" x14ac:dyDescent="0.25">
      <c r="A24225" s="108" t="str">
        <f t="shared" si="378"/>
        <v>SK_2004_NATIONAL TOTAL_NMVOC</v>
      </c>
      <c r="B24225" s="113" t="s">
        <v>173</v>
      </c>
      <c r="C24225" s="113">
        <v>2004</v>
      </c>
      <c r="D24225" s="113" t="s">
        <v>122</v>
      </c>
      <c r="E24225" s="113" t="s">
        <v>123</v>
      </c>
      <c r="F24225" s="113" t="s">
        <v>200</v>
      </c>
      <c r="G24225" s="113">
        <v>125.98392949652199</v>
      </c>
    </row>
    <row r="24226" spans="1:7" x14ac:dyDescent="0.25">
      <c r="A24226" s="108" t="str">
        <f t="shared" si="378"/>
        <v>SK_2004_NATIONAL TOTAL_SOx</v>
      </c>
      <c r="B24226" s="113" t="s">
        <v>173</v>
      </c>
      <c r="C24226" s="113">
        <v>2004</v>
      </c>
      <c r="D24226" s="113" t="s">
        <v>122</v>
      </c>
      <c r="E24226" s="113" t="s">
        <v>201</v>
      </c>
      <c r="F24226" s="113" t="s">
        <v>200</v>
      </c>
      <c r="G24226" s="113">
        <v>94.704620562016103</v>
      </c>
    </row>
    <row r="24227" spans="1:7" x14ac:dyDescent="0.25">
      <c r="A24227" s="108" t="str">
        <f t="shared" si="378"/>
        <v>SK_2004_NATIONAL TOTAL_NH3</v>
      </c>
      <c r="B24227" s="113" t="s">
        <v>173</v>
      </c>
      <c r="C24227" s="113">
        <v>2004</v>
      </c>
      <c r="D24227" s="113" t="s">
        <v>122</v>
      </c>
      <c r="E24227" s="113" t="s">
        <v>124</v>
      </c>
      <c r="F24227" s="113" t="s">
        <v>200</v>
      </c>
      <c r="G24227" s="113">
        <v>33.1051371175189</v>
      </c>
    </row>
    <row r="24228" spans="1:7" x14ac:dyDescent="0.25">
      <c r="A24228" s="108" t="str">
        <f t="shared" si="378"/>
        <v>SK_2004_NATIONAL TOTAL_PM2.5</v>
      </c>
      <c r="B24228" s="113" t="s">
        <v>173</v>
      </c>
      <c r="C24228" s="113">
        <v>2004</v>
      </c>
      <c r="D24228" s="113" t="s">
        <v>122</v>
      </c>
      <c r="E24228" s="113" t="s">
        <v>203</v>
      </c>
      <c r="F24228" s="113" t="s">
        <v>200</v>
      </c>
      <c r="G24228" s="113">
        <v>30.181770202883801</v>
      </c>
    </row>
    <row r="24229" spans="1:7" x14ac:dyDescent="0.25">
      <c r="A24229" s="108" t="str">
        <f t="shared" si="378"/>
        <v>SK_2004_NATIONAL TOTAL_Pb</v>
      </c>
      <c r="B24229" s="113" t="s">
        <v>173</v>
      </c>
      <c r="C24229" s="113">
        <v>2004</v>
      </c>
      <c r="D24229" s="113" t="s">
        <v>122</v>
      </c>
      <c r="E24229" s="113" t="s">
        <v>125</v>
      </c>
      <c r="F24229" s="113" t="s">
        <v>200</v>
      </c>
      <c r="G24229" s="113">
        <v>1.6112397929752598E-2</v>
      </c>
    </row>
    <row r="24230" spans="1:7" x14ac:dyDescent="0.25">
      <c r="A24230" s="108" t="str">
        <f t="shared" si="378"/>
        <v>SK_2004_NATIONAL TOTAL_Cd</v>
      </c>
      <c r="B24230" s="113" t="s">
        <v>173</v>
      </c>
      <c r="C24230" s="113">
        <v>2004</v>
      </c>
      <c r="D24230" s="113" t="s">
        <v>122</v>
      </c>
      <c r="E24230" s="113" t="s">
        <v>126</v>
      </c>
      <c r="F24230" s="113" t="s">
        <v>200</v>
      </c>
      <c r="G24230" s="113">
        <v>8.1527620724853298E-4</v>
      </c>
    </row>
    <row r="24231" spans="1:7" x14ac:dyDescent="0.25">
      <c r="A24231" s="108" t="str">
        <f t="shared" si="378"/>
        <v>SK_2004_NATIONAL TOTAL_Hg</v>
      </c>
      <c r="B24231" s="113" t="s">
        <v>173</v>
      </c>
      <c r="C24231" s="113">
        <v>2004</v>
      </c>
      <c r="D24231" s="113" t="s">
        <v>122</v>
      </c>
      <c r="E24231" s="113" t="s">
        <v>127</v>
      </c>
      <c r="F24231" s="113" t="s">
        <v>200</v>
      </c>
      <c r="G24231" s="113">
        <v>9.9967863680790691E-4</v>
      </c>
    </row>
    <row r="24232" spans="1:7" x14ac:dyDescent="0.25">
      <c r="A24232" s="108" t="str">
        <f t="shared" si="378"/>
        <v>SK_2004_NATIONAL TOTAL_DIOX</v>
      </c>
      <c r="B24232" s="113" t="s">
        <v>173</v>
      </c>
      <c r="C24232" s="113">
        <v>2004</v>
      </c>
      <c r="D24232" s="113" t="s">
        <v>122</v>
      </c>
      <c r="E24232" s="113" t="s">
        <v>128</v>
      </c>
      <c r="F24232" s="113" t="s">
        <v>200</v>
      </c>
      <c r="G24232" s="150">
        <v>3.79682671678855E-7</v>
      </c>
    </row>
    <row r="24233" spans="1:7" x14ac:dyDescent="0.25">
      <c r="A24233" s="108" t="str">
        <f t="shared" si="378"/>
        <v>SK_2004_NATIONAL TOTAL_PAH</v>
      </c>
      <c r="B24233" s="113" t="s">
        <v>173</v>
      </c>
      <c r="C24233" s="113">
        <v>2004</v>
      </c>
      <c r="D24233" s="113" t="s">
        <v>122</v>
      </c>
      <c r="E24233" s="113" t="s">
        <v>129</v>
      </c>
      <c r="F24233" s="113" t="s">
        <v>200</v>
      </c>
      <c r="G24233" s="113">
        <v>2.7506267360815399E-2</v>
      </c>
    </row>
    <row r="24234" spans="1:7" x14ac:dyDescent="0.25">
      <c r="A24234" s="108" t="str">
        <f t="shared" si="378"/>
        <v>SK_2004_NATIONAL TOTAL_HCB</v>
      </c>
      <c r="B24234" s="113" t="s">
        <v>173</v>
      </c>
      <c r="C24234" s="113">
        <v>2004</v>
      </c>
      <c r="D24234" s="113" t="s">
        <v>122</v>
      </c>
      <c r="E24234" s="113" t="s">
        <v>130</v>
      </c>
      <c r="F24234" s="113" t="s">
        <v>200</v>
      </c>
      <c r="G24234" s="150">
        <v>4.0435826790769302E-6</v>
      </c>
    </row>
    <row r="24235" spans="1:7" x14ac:dyDescent="0.25">
      <c r="A24235" s="108" t="str">
        <f t="shared" si="378"/>
        <v>SK_2004_NATIONAL TOTAL_PCB</v>
      </c>
      <c r="B24235" s="113" t="s">
        <v>173</v>
      </c>
      <c r="C24235" s="113">
        <v>2004</v>
      </c>
      <c r="D24235" s="113" t="s">
        <v>122</v>
      </c>
      <c r="E24235" s="113" t="s">
        <v>259</v>
      </c>
      <c r="F24235" s="113" t="s">
        <v>200</v>
      </c>
      <c r="G24235" s="150">
        <v>2.4247692145344599E-5</v>
      </c>
    </row>
    <row r="24236" spans="1:7" x14ac:dyDescent="0.25">
      <c r="A24236" s="108" t="str">
        <f t="shared" si="378"/>
        <v>SK_2004_1A3(FS)_NOx</v>
      </c>
      <c r="B24236" s="113" t="s">
        <v>173</v>
      </c>
      <c r="C24236" s="113">
        <v>2004</v>
      </c>
      <c r="D24236" s="113" t="s">
        <v>132</v>
      </c>
      <c r="E24236" s="113" t="s">
        <v>199</v>
      </c>
      <c r="F24236" s="113" t="s">
        <v>200</v>
      </c>
      <c r="G24236" s="113">
        <v>37.6305167696637</v>
      </c>
    </row>
    <row r="24237" spans="1:7" x14ac:dyDescent="0.25">
      <c r="A24237" s="108" t="str">
        <f t="shared" si="378"/>
        <v>SK_2004_1A3(FS)_NMVOC</v>
      </c>
      <c r="B24237" s="113" t="s">
        <v>173</v>
      </c>
      <c r="C24237" s="113">
        <v>2004</v>
      </c>
      <c r="D24237" s="113" t="s">
        <v>132</v>
      </c>
      <c r="E24237" s="113" t="s">
        <v>123</v>
      </c>
      <c r="F24237" s="113" t="s">
        <v>200</v>
      </c>
      <c r="G24237" s="113">
        <v>18.996954847214301</v>
      </c>
    </row>
    <row r="24238" spans="1:7" x14ac:dyDescent="0.25">
      <c r="A24238" s="108" t="str">
        <f t="shared" si="378"/>
        <v>SK_2004_1A3(FS)_SOx</v>
      </c>
      <c r="B24238" s="113" t="s">
        <v>173</v>
      </c>
      <c r="C24238" s="113">
        <v>2004</v>
      </c>
      <c r="D24238" s="113" t="s">
        <v>132</v>
      </c>
      <c r="E24238" s="113" t="s">
        <v>201</v>
      </c>
      <c r="F24238" s="113" t="s">
        <v>200</v>
      </c>
      <c r="G24238" s="113">
        <v>0.162775264395288</v>
      </c>
    </row>
    <row r="24239" spans="1:7" x14ac:dyDescent="0.25">
      <c r="A24239" s="108" t="str">
        <f t="shared" si="378"/>
        <v>SK_2004_1A3(FS)_NH3</v>
      </c>
      <c r="B24239" s="113" t="s">
        <v>173</v>
      </c>
      <c r="C24239" s="113">
        <v>2004</v>
      </c>
      <c r="D24239" s="113" t="s">
        <v>132</v>
      </c>
      <c r="E24239" s="113" t="s">
        <v>124</v>
      </c>
      <c r="F24239" s="113" t="s">
        <v>200</v>
      </c>
      <c r="G24239" s="113">
        <v>0.45723641194987302</v>
      </c>
    </row>
    <row r="24240" spans="1:7" x14ac:dyDescent="0.25">
      <c r="A24240" s="108" t="str">
        <f t="shared" si="378"/>
        <v>SK_2004_1A3(FS)_PM2.5</v>
      </c>
      <c r="B24240" s="113" t="s">
        <v>173</v>
      </c>
      <c r="C24240" s="113">
        <v>2004</v>
      </c>
      <c r="D24240" s="113" t="s">
        <v>132</v>
      </c>
      <c r="E24240" s="113" t="s">
        <v>203</v>
      </c>
      <c r="F24240" s="113" t="s">
        <v>200</v>
      </c>
      <c r="G24240" s="113">
        <v>1.8807919423778601</v>
      </c>
    </row>
    <row r="24241" spans="1:7" x14ac:dyDescent="0.25">
      <c r="A24241" s="108" t="str">
        <f t="shared" si="378"/>
        <v>SK_2004_3D_NOx</v>
      </c>
      <c r="B24241" s="113" t="s">
        <v>173</v>
      </c>
      <c r="C24241" s="113">
        <v>2004</v>
      </c>
      <c r="D24241" s="113" t="s">
        <v>206</v>
      </c>
      <c r="E24241" s="113" t="s">
        <v>199</v>
      </c>
      <c r="F24241" s="113" t="s">
        <v>200</v>
      </c>
      <c r="G24241" s="113">
        <v>6.1412560152919902</v>
      </c>
    </row>
    <row r="24242" spans="1:7" x14ac:dyDescent="0.25">
      <c r="A24242" s="108" t="str">
        <f t="shared" si="378"/>
        <v>SK_2005_NATIONAL TOTAL_NOx</v>
      </c>
      <c r="B24242" s="113" t="s">
        <v>173</v>
      </c>
      <c r="C24242" s="113">
        <v>2005</v>
      </c>
      <c r="D24242" s="113" t="s">
        <v>122</v>
      </c>
      <c r="E24242" s="113" t="s">
        <v>199</v>
      </c>
      <c r="F24242" s="113" t="s">
        <v>200</v>
      </c>
      <c r="G24242" s="113">
        <v>106.670569631674</v>
      </c>
    </row>
    <row r="24243" spans="1:7" x14ac:dyDescent="0.25">
      <c r="A24243" s="108" t="str">
        <f t="shared" si="378"/>
        <v>SK_2005_NATIONAL TOTAL_NMVOC</v>
      </c>
      <c r="B24243" s="113" t="s">
        <v>173</v>
      </c>
      <c r="C24243" s="113">
        <v>2005</v>
      </c>
      <c r="D24243" s="113" t="s">
        <v>122</v>
      </c>
      <c r="E24243" s="113" t="s">
        <v>123</v>
      </c>
      <c r="F24243" s="113" t="s">
        <v>200</v>
      </c>
      <c r="G24243" s="113">
        <v>135.19655262671</v>
      </c>
    </row>
    <row r="24244" spans="1:7" x14ac:dyDescent="0.25">
      <c r="A24244" s="108" t="str">
        <f t="shared" si="378"/>
        <v>SK_2005_NATIONAL TOTAL_SOx</v>
      </c>
      <c r="B24244" s="113" t="s">
        <v>173</v>
      </c>
      <c r="C24244" s="113">
        <v>2005</v>
      </c>
      <c r="D24244" s="113" t="s">
        <v>122</v>
      </c>
      <c r="E24244" s="113" t="s">
        <v>201</v>
      </c>
      <c r="F24244" s="113" t="s">
        <v>200</v>
      </c>
      <c r="G24244" s="113">
        <v>87.596127584176003</v>
      </c>
    </row>
    <row r="24245" spans="1:7" x14ac:dyDescent="0.25">
      <c r="A24245" s="108" t="str">
        <f t="shared" si="378"/>
        <v>SK_2005_NATIONAL TOTAL_NH3</v>
      </c>
      <c r="B24245" s="113" t="s">
        <v>173</v>
      </c>
      <c r="C24245" s="113">
        <v>2005</v>
      </c>
      <c r="D24245" s="113" t="s">
        <v>122</v>
      </c>
      <c r="E24245" s="113" t="s">
        <v>124</v>
      </c>
      <c r="F24245" s="113" t="s">
        <v>200</v>
      </c>
      <c r="G24245" s="113">
        <v>34.605815127443897</v>
      </c>
    </row>
    <row r="24246" spans="1:7" x14ac:dyDescent="0.25">
      <c r="A24246" s="108" t="str">
        <f t="shared" si="378"/>
        <v>SK_2005_NATIONAL TOTAL_PM2.5</v>
      </c>
      <c r="B24246" s="113" t="s">
        <v>173</v>
      </c>
      <c r="C24246" s="113">
        <v>2005</v>
      </c>
      <c r="D24246" s="113" t="s">
        <v>122</v>
      </c>
      <c r="E24246" s="113" t="s">
        <v>203</v>
      </c>
      <c r="F24246" s="113" t="s">
        <v>200</v>
      </c>
      <c r="G24246" s="113">
        <v>36.515709032445201</v>
      </c>
    </row>
    <row r="24247" spans="1:7" x14ac:dyDescent="0.25">
      <c r="A24247" s="108" t="str">
        <f t="shared" si="378"/>
        <v>SK_2005_NATIONAL TOTAL_Pb</v>
      </c>
      <c r="B24247" s="113" t="s">
        <v>173</v>
      </c>
      <c r="C24247" s="113">
        <v>2005</v>
      </c>
      <c r="D24247" s="113" t="s">
        <v>122</v>
      </c>
      <c r="E24247" s="113" t="s">
        <v>125</v>
      </c>
      <c r="F24247" s="113" t="s">
        <v>200</v>
      </c>
      <c r="G24247" s="113">
        <v>1.7257323196722098E-2</v>
      </c>
    </row>
    <row r="24248" spans="1:7" x14ac:dyDescent="0.25">
      <c r="A24248" s="108" t="str">
        <f t="shared" si="378"/>
        <v>SK_2005_NATIONAL TOTAL_Cd</v>
      </c>
      <c r="B24248" s="113" t="s">
        <v>173</v>
      </c>
      <c r="C24248" s="113">
        <v>2005</v>
      </c>
      <c r="D24248" s="113" t="s">
        <v>122</v>
      </c>
      <c r="E24248" s="113" t="s">
        <v>126</v>
      </c>
      <c r="F24248" s="113" t="s">
        <v>200</v>
      </c>
      <c r="G24248" s="113">
        <v>9.5611311215532298E-4</v>
      </c>
    </row>
    <row r="24249" spans="1:7" x14ac:dyDescent="0.25">
      <c r="A24249" s="108" t="str">
        <f t="shared" si="378"/>
        <v>SK_2005_NATIONAL TOTAL_Hg</v>
      </c>
      <c r="B24249" s="113" t="s">
        <v>173</v>
      </c>
      <c r="C24249" s="113">
        <v>2005</v>
      </c>
      <c r="D24249" s="113" t="s">
        <v>122</v>
      </c>
      <c r="E24249" s="113" t="s">
        <v>127</v>
      </c>
      <c r="F24249" s="113" t="s">
        <v>200</v>
      </c>
      <c r="G24249" s="113">
        <v>9.42825112860022E-4</v>
      </c>
    </row>
    <row r="24250" spans="1:7" x14ac:dyDescent="0.25">
      <c r="A24250" s="108" t="str">
        <f t="shared" si="378"/>
        <v>SK_2005_NATIONAL TOTAL_DIOX</v>
      </c>
      <c r="B24250" s="113" t="s">
        <v>173</v>
      </c>
      <c r="C24250" s="113">
        <v>2005</v>
      </c>
      <c r="D24250" s="113" t="s">
        <v>122</v>
      </c>
      <c r="E24250" s="113" t="s">
        <v>128</v>
      </c>
      <c r="F24250" s="113" t="s">
        <v>200</v>
      </c>
      <c r="G24250" s="150">
        <v>3.69215438577905E-7</v>
      </c>
    </row>
    <row r="24251" spans="1:7" x14ac:dyDescent="0.25">
      <c r="A24251" s="108" t="str">
        <f t="shared" si="378"/>
        <v>SK_2005_NATIONAL TOTAL_PAH</v>
      </c>
      <c r="B24251" s="113" t="s">
        <v>173</v>
      </c>
      <c r="C24251" s="113">
        <v>2005</v>
      </c>
      <c r="D24251" s="113" t="s">
        <v>122</v>
      </c>
      <c r="E24251" s="113" t="s">
        <v>129</v>
      </c>
      <c r="F24251" s="113" t="s">
        <v>200</v>
      </c>
      <c r="G24251" s="113">
        <v>3.1936415239389303E-2</v>
      </c>
    </row>
    <row r="24252" spans="1:7" x14ac:dyDescent="0.25">
      <c r="A24252" s="108" t="str">
        <f t="shared" si="378"/>
        <v>SK_2005_NATIONAL TOTAL_HCB</v>
      </c>
      <c r="B24252" s="113" t="s">
        <v>173</v>
      </c>
      <c r="C24252" s="113">
        <v>2005</v>
      </c>
      <c r="D24252" s="113" t="s">
        <v>122</v>
      </c>
      <c r="E24252" s="113" t="s">
        <v>130</v>
      </c>
      <c r="F24252" s="113" t="s">
        <v>200</v>
      </c>
      <c r="G24252" s="150">
        <v>3.6426710756705999E-6</v>
      </c>
    </row>
    <row r="24253" spans="1:7" x14ac:dyDescent="0.25">
      <c r="A24253" s="108" t="str">
        <f t="shared" si="378"/>
        <v>SK_2005_NATIONAL TOTAL_PCB</v>
      </c>
      <c r="B24253" s="113" t="s">
        <v>173</v>
      </c>
      <c r="C24253" s="113">
        <v>2005</v>
      </c>
      <c r="D24253" s="113" t="s">
        <v>122</v>
      </c>
      <c r="E24253" s="113" t="s">
        <v>259</v>
      </c>
      <c r="F24253" s="113" t="s">
        <v>200</v>
      </c>
      <c r="G24253" s="150">
        <v>2.3516713902243199E-5</v>
      </c>
    </row>
    <row r="24254" spans="1:7" x14ac:dyDescent="0.25">
      <c r="A24254" s="108" t="str">
        <f t="shared" si="378"/>
        <v>SK_2005_1A3(FS)_NOx</v>
      </c>
      <c r="B24254" s="113" t="s">
        <v>173</v>
      </c>
      <c r="C24254" s="113">
        <v>2005</v>
      </c>
      <c r="D24254" s="113" t="s">
        <v>132</v>
      </c>
      <c r="E24254" s="113" t="s">
        <v>199</v>
      </c>
      <c r="F24254" s="113" t="s">
        <v>200</v>
      </c>
      <c r="G24254" s="113">
        <v>43.272753324809301</v>
      </c>
    </row>
    <row r="24255" spans="1:7" x14ac:dyDescent="0.25">
      <c r="A24255" s="108" t="str">
        <f t="shared" si="378"/>
        <v>SK_2005_1A3(FS)_NMVOC</v>
      </c>
      <c r="B24255" s="113" t="s">
        <v>173</v>
      </c>
      <c r="C24255" s="113">
        <v>2005</v>
      </c>
      <c r="D24255" s="113" t="s">
        <v>132</v>
      </c>
      <c r="E24255" s="113" t="s">
        <v>123</v>
      </c>
      <c r="F24255" s="113" t="s">
        <v>200</v>
      </c>
      <c r="G24255" s="113">
        <v>19.830109745945599</v>
      </c>
    </row>
    <row r="24256" spans="1:7" x14ac:dyDescent="0.25">
      <c r="A24256" s="108" t="str">
        <f t="shared" si="378"/>
        <v>SK_2005_1A3(FS)_SOx</v>
      </c>
      <c r="B24256" s="113" t="s">
        <v>173</v>
      </c>
      <c r="C24256" s="113">
        <v>2005</v>
      </c>
      <c r="D24256" s="113" t="s">
        <v>132</v>
      </c>
      <c r="E24256" s="113" t="s">
        <v>201</v>
      </c>
      <c r="F24256" s="113" t="s">
        <v>200</v>
      </c>
      <c r="G24256" s="113">
        <v>0.19339455005770301</v>
      </c>
    </row>
    <row r="24257" spans="1:7" x14ac:dyDescent="0.25">
      <c r="A24257" s="108" t="str">
        <f t="shared" si="378"/>
        <v>SK_2005_1A3(FS)_NH3</v>
      </c>
      <c r="B24257" s="113" t="s">
        <v>173</v>
      </c>
      <c r="C24257" s="113">
        <v>2005</v>
      </c>
      <c r="D24257" s="113" t="s">
        <v>132</v>
      </c>
      <c r="E24257" s="113" t="s">
        <v>124</v>
      </c>
      <c r="F24257" s="113" t="s">
        <v>200</v>
      </c>
      <c r="G24257" s="113">
        <v>0.52610575447864905</v>
      </c>
    </row>
    <row r="24258" spans="1:7" x14ac:dyDescent="0.25">
      <c r="A24258" s="108" t="str">
        <f t="shared" ref="A24258:A24321" si="379">CONCATENATE(B24258,"_",C24258,"_",D24258,"_",E24258)</f>
        <v>SK_2005_1A3(FS)_PM2.5</v>
      </c>
      <c r="B24258" s="113" t="s">
        <v>173</v>
      </c>
      <c r="C24258" s="113">
        <v>2005</v>
      </c>
      <c r="D24258" s="113" t="s">
        <v>132</v>
      </c>
      <c r="E24258" s="113" t="s">
        <v>203</v>
      </c>
      <c r="F24258" s="113" t="s">
        <v>200</v>
      </c>
      <c r="G24258" s="113">
        <v>2.2405092896918002</v>
      </c>
    </row>
    <row r="24259" spans="1:7" x14ac:dyDescent="0.25">
      <c r="A24259" s="108" t="str">
        <f t="shared" si="379"/>
        <v>SK_2005_3D_NOx</v>
      </c>
      <c r="B24259" s="113" t="s">
        <v>173</v>
      </c>
      <c r="C24259" s="113">
        <v>2005</v>
      </c>
      <c r="D24259" s="113" t="s">
        <v>206</v>
      </c>
      <c r="E24259" s="113" t="s">
        <v>199</v>
      </c>
      <c r="F24259" s="113" t="s">
        <v>200</v>
      </c>
      <c r="G24259" s="113">
        <v>6.2563639056101801</v>
      </c>
    </row>
    <row r="24260" spans="1:7" x14ac:dyDescent="0.25">
      <c r="A24260" s="108" t="str">
        <f t="shared" si="379"/>
        <v>SK_2006_NATIONAL TOTAL_NOx</v>
      </c>
      <c r="B24260" s="113" t="s">
        <v>173</v>
      </c>
      <c r="C24260" s="113">
        <v>2006</v>
      </c>
      <c r="D24260" s="113" t="s">
        <v>122</v>
      </c>
      <c r="E24260" s="113" t="s">
        <v>199</v>
      </c>
      <c r="F24260" s="113" t="s">
        <v>200</v>
      </c>
      <c r="G24260" s="113">
        <v>99.763615316075999</v>
      </c>
    </row>
    <row r="24261" spans="1:7" x14ac:dyDescent="0.25">
      <c r="A24261" s="108" t="str">
        <f t="shared" si="379"/>
        <v>SK_2006_NATIONAL TOTAL_NMVOC</v>
      </c>
      <c r="B24261" s="113" t="s">
        <v>173</v>
      </c>
      <c r="C24261" s="113">
        <v>2006</v>
      </c>
      <c r="D24261" s="113" t="s">
        <v>122</v>
      </c>
      <c r="E24261" s="113" t="s">
        <v>123</v>
      </c>
      <c r="F24261" s="113" t="s">
        <v>200</v>
      </c>
      <c r="G24261" s="113">
        <v>130.48572042327899</v>
      </c>
    </row>
    <row r="24262" spans="1:7" x14ac:dyDescent="0.25">
      <c r="A24262" s="108" t="str">
        <f t="shared" si="379"/>
        <v>SK_2006_NATIONAL TOTAL_SOx</v>
      </c>
      <c r="B24262" s="113" t="s">
        <v>173</v>
      </c>
      <c r="C24262" s="113">
        <v>2006</v>
      </c>
      <c r="D24262" s="113" t="s">
        <v>122</v>
      </c>
      <c r="E24262" s="113" t="s">
        <v>201</v>
      </c>
      <c r="F24262" s="113" t="s">
        <v>200</v>
      </c>
      <c r="G24262" s="113">
        <v>86.121471498343496</v>
      </c>
    </row>
    <row r="24263" spans="1:7" x14ac:dyDescent="0.25">
      <c r="A24263" s="108" t="str">
        <f t="shared" si="379"/>
        <v>SK_2006_NATIONAL TOTAL_NH3</v>
      </c>
      <c r="B24263" s="113" t="s">
        <v>173</v>
      </c>
      <c r="C24263" s="113">
        <v>2006</v>
      </c>
      <c r="D24263" s="113" t="s">
        <v>122</v>
      </c>
      <c r="E24263" s="113" t="s">
        <v>124</v>
      </c>
      <c r="F24263" s="113" t="s">
        <v>200</v>
      </c>
      <c r="G24263" s="113">
        <v>31.1333939733275</v>
      </c>
    </row>
    <row r="24264" spans="1:7" x14ac:dyDescent="0.25">
      <c r="A24264" s="108" t="str">
        <f t="shared" si="379"/>
        <v>SK_2006_NATIONAL TOTAL_PM2.5</v>
      </c>
      <c r="B24264" s="113" t="s">
        <v>173</v>
      </c>
      <c r="C24264" s="113">
        <v>2006</v>
      </c>
      <c r="D24264" s="113" t="s">
        <v>122</v>
      </c>
      <c r="E24264" s="113" t="s">
        <v>203</v>
      </c>
      <c r="F24264" s="113" t="s">
        <v>200</v>
      </c>
      <c r="G24264" s="113">
        <v>33.083838344203201</v>
      </c>
    </row>
    <row r="24265" spans="1:7" x14ac:dyDescent="0.25">
      <c r="A24265" s="108" t="str">
        <f t="shared" si="379"/>
        <v>SK_2006_NATIONAL TOTAL_Pb</v>
      </c>
      <c r="B24265" s="113" t="s">
        <v>173</v>
      </c>
      <c r="C24265" s="113">
        <v>2006</v>
      </c>
      <c r="D24265" s="113" t="s">
        <v>122</v>
      </c>
      <c r="E24265" s="113" t="s">
        <v>125</v>
      </c>
      <c r="F24265" s="113" t="s">
        <v>200</v>
      </c>
      <c r="G24265" s="113">
        <v>8.5988035781858502E-3</v>
      </c>
    </row>
    <row r="24266" spans="1:7" x14ac:dyDescent="0.25">
      <c r="A24266" s="108" t="str">
        <f t="shared" si="379"/>
        <v>SK_2006_NATIONAL TOTAL_Cd</v>
      </c>
      <c r="B24266" s="113" t="s">
        <v>173</v>
      </c>
      <c r="C24266" s="113">
        <v>2006</v>
      </c>
      <c r="D24266" s="113" t="s">
        <v>122</v>
      </c>
      <c r="E24266" s="113" t="s">
        <v>126</v>
      </c>
      <c r="F24266" s="113" t="s">
        <v>200</v>
      </c>
      <c r="G24266" s="113">
        <v>6.8161028168810202E-4</v>
      </c>
    </row>
    <row r="24267" spans="1:7" x14ac:dyDescent="0.25">
      <c r="A24267" s="108" t="str">
        <f t="shared" si="379"/>
        <v>SK_2006_NATIONAL TOTAL_Hg</v>
      </c>
      <c r="B24267" s="113" t="s">
        <v>173</v>
      </c>
      <c r="C24267" s="113">
        <v>2006</v>
      </c>
      <c r="D24267" s="113" t="s">
        <v>122</v>
      </c>
      <c r="E24267" s="113" t="s">
        <v>127</v>
      </c>
      <c r="F24267" s="113" t="s">
        <v>200</v>
      </c>
      <c r="G24267" s="113">
        <v>6.7420434003928002E-4</v>
      </c>
    </row>
    <row r="24268" spans="1:7" x14ac:dyDescent="0.25">
      <c r="A24268" s="108" t="str">
        <f t="shared" si="379"/>
        <v>SK_2006_NATIONAL TOTAL_DIOX</v>
      </c>
      <c r="B24268" s="113" t="s">
        <v>173</v>
      </c>
      <c r="C24268" s="113">
        <v>2006</v>
      </c>
      <c r="D24268" s="113" t="s">
        <v>122</v>
      </c>
      <c r="E24268" s="113" t="s">
        <v>128</v>
      </c>
      <c r="F24268" s="113" t="s">
        <v>200</v>
      </c>
      <c r="G24268" s="150">
        <v>6.3520067733271003E-8</v>
      </c>
    </row>
    <row r="24269" spans="1:7" x14ac:dyDescent="0.25">
      <c r="A24269" s="108" t="str">
        <f t="shared" si="379"/>
        <v>SK_2006_NATIONAL TOTAL_PAH</v>
      </c>
      <c r="B24269" s="113" t="s">
        <v>173</v>
      </c>
      <c r="C24269" s="113">
        <v>2006</v>
      </c>
      <c r="D24269" s="113" t="s">
        <v>122</v>
      </c>
      <c r="E24269" s="113" t="s">
        <v>129</v>
      </c>
      <c r="F24269" s="113" t="s">
        <v>200</v>
      </c>
      <c r="G24269" s="113">
        <v>3.2192048128520903E-2</v>
      </c>
    </row>
    <row r="24270" spans="1:7" x14ac:dyDescent="0.25">
      <c r="A24270" s="108" t="str">
        <f t="shared" si="379"/>
        <v>SK_2006_NATIONAL TOTAL_HCB</v>
      </c>
      <c r="B24270" s="113" t="s">
        <v>173</v>
      </c>
      <c r="C24270" s="113">
        <v>2006</v>
      </c>
      <c r="D24270" s="113" t="s">
        <v>122</v>
      </c>
      <c r="E24270" s="113" t="s">
        <v>130</v>
      </c>
      <c r="F24270" s="113" t="s">
        <v>200</v>
      </c>
      <c r="G24270" s="150">
        <v>4.2624572056034296E-6</v>
      </c>
    </row>
    <row r="24271" spans="1:7" x14ac:dyDescent="0.25">
      <c r="A24271" s="108" t="str">
        <f t="shared" si="379"/>
        <v>SK_2006_NATIONAL TOTAL_PCB</v>
      </c>
      <c r="B24271" s="113" t="s">
        <v>173</v>
      </c>
      <c r="C24271" s="113">
        <v>2006</v>
      </c>
      <c r="D24271" s="113" t="s">
        <v>122</v>
      </c>
      <c r="E24271" s="113" t="s">
        <v>259</v>
      </c>
      <c r="F24271" s="113" t="s">
        <v>200</v>
      </c>
      <c r="G24271" s="150">
        <v>2.6356725054657901E-5</v>
      </c>
    </row>
    <row r="24272" spans="1:7" x14ac:dyDescent="0.25">
      <c r="A24272" s="108" t="str">
        <f t="shared" si="379"/>
        <v>SK_2006_1A3(FS)_NOx</v>
      </c>
      <c r="B24272" s="113" t="s">
        <v>173</v>
      </c>
      <c r="C24272" s="113">
        <v>2006</v>
      </c>
      <c r="D24272" s="113" t="s">
        <v>132</v>
      </c>
      <c r="E24272" s="113" t="s">
        <v>199</v>
      </c>
      <c r="F24272" s="113" t="s">
        <v>200</v>
      </c>
      <c r="G24272" s="113">
        <v>39.217726019595403</v>
      </c>
    </row>
    <row r="24273" spans="1:7" x14ac:dyDescent="0.25">
      <c r="A24273" s="108" t="str">
        <f t="shared" si="379"/>
        <v>SK_2006_1A3(FS)_NMVOC</v>
      </c>
      <c r="B24273" s="113" t="s">
        <v>173</v>
      </c>
      <c r="C24273" s="113">
        <v>2006</v>
      </c>
      <c r="D24273" s="113" t="s">
        <v>132</v>
      </c>
      <c r="E24273" s="113" t="s">
        <v>123</v>
      </c>
      <c r="F24273" s="113" t="s">
        <v>200</v>
      </c>
      <c r="G24273" s="113">
        <v>16.310215185011799</v>
      </c>
    </row>
    <row r="24274" spans="1:7" x14ac:dyDescent="0.25">
      <c r="A24274" s="108" t="str">
        <f t="shared" si="379"/>
        <v>SK_2006_1A3(FS)_SOx</v>
      </c>
      <c r="B24274" s="113" t="s">
        <v>173</v>
      </c>
      <c r="C24274" s="113">
        <v>2006</v>
      </c>
      <c r="D24274" s="113" t="s">
        <v>132</v>
      </c>
      <c r="E24274" s="113" t="s">
        <v>201</v>
      </c>
      <c r="F24274" s="113" t="s">
        <v>200</v>
      </c>
      <c r="G24274" s="113">
        <v>0.18028055840607499</v>
      </c>
    </row>
    <row r="24275" spans="1:7" x14ac:dyDescent="0.25">
      <c r="A24275" s="108" t="str">
        <f t="shared" si="379"/>
        <v>SK_2006_1A3(FS)_NH3</v>
      </c>
      <c r="B24275" s="113" t="s">
        <v>173</v>
      </c>
      <c r="C24275" s="113">
        <v>2006</v>
      </c>
      <c r="D24275" s="113" t="s">
        <v>132</v>
      </c>
      <c r="E24275" s="113" t="s">
        <v>124</v>
      </c>
      <c r="F24275" s="113" t="s">
        <v>200</v>
      </c>
      <c r="G24275" s="113">
        <v>0.459501784701983</v>
      </c>
    </row>
    <row r="24276" spans="1:7" x14ac:dyDescent="0.25">
      <c r="A24276" s="108" t="str">
        <f t="shared" si="379"/>
        <v>SK_2006_1A3(FS)_PM2.5</v>
      </c>
      <c r="B24276" s="113" t="s">
        <v>173</v>
      </c>
      <c r="C24276" s="113">
        <v>2006</v>
      </c>
      <c r="D24276" s="113" t="s">
        <v>132</v>
      </c>
      <c r="E24276" s="113" t="s">
        <v>203</v>
      </c>
      <c r="F24276" s="113" t="s">
        <v>200</v>
      </c>
      <c r="G24276" s="113">
        <v>1.8447422815015</v>
      </c>
    </row>
    <row r="24277" spans="1:7" x14ac:dyDescent="0.25">
      <c r="A24277" s="108" t="str">
        <f t="shared" si="379"/>
        <v>SK_2006_3D_NOx</v>
      </c>
      <c r="B24277" s="113" t="s">
        <v>173</v>
      </c>
      <c r="C24277" s="113">
        <v>2006</v>
      </c>
      <c r="D24277" s="113" t="s">
        <v>206</v>
      </c>
      <c r="E24277" s="113" t="s">
        <v>199</v>
      </c>
      <c r="F24277" s="113" t="s">
        <v>200</v>
      </c>
      <c r="G24277" s="113">
        <v>6.1077023806059803</v>
      </c>
    </row>
    <row r="24278" spans="1:7" x14ac:dyDescent="0.25">
      <c r="A24278" s="108" t="str">
        <f t="shared" si="379"/>
        <v>SK_2007_NATIONAL TOTAL_NOx</v>
      </c>
      <c r="B24278" s="113" t="s">
        <v>173</v>
      </c>
      <c r="C24278" s="113">
        <v>2007</v>
      </c>
      <c r="D24278" s="113" t="s">
        <v>122</v>
      </c>
      <c r="E24278" s="113" t="s">
        <v>199</v>
      </c>
      <c r="F24278" s="113" t="s">
        <v>200</v>
      </c>
      <c r="G24278" s="113">
        <v>99.216371431082095</v>
      </c>
    </row>
    <row r="24279" spans="1:7" x14ac:dyDescent="0.25">
      <c r="A24279" s="108" t="str">
        <f t="shared" si="379"/>
        <v>SK_2007_NATIONAL TOTAL_NMVOC</v>
      </c>
      <c r="B24279" s="113" t="s">
        <v>173</v>
      </c>
      <c r="C24279" s="113">
        <v>2007</v>
      </c>
      <c r="D24279" s="113" t="s">
        <v>122</v>
      </c>
      <c r="E24279" s="113" t="s">
        <v>123</v>
      </c>
      <c r="F24279" s="113" t="s">
        <v>200</v>
      </c>
      <c r="G24279" s="113">
        <v>124.509601774636</v>
      </c>
    </row>
    <row r="24280" spans="1:7" x14ac:dyDescent="0.25">
      <c r="A24280" s="108" t="str">
        <f t="shared" si="379"/>
        <v>SK_2007_NATIONAL TOTAL_SOx</v>
      </c>
      <c r="B24280" s="113" t="s">
        <v>173</v>
      </c>
      <c r="C24280" s="113">
        <v>2007</v>
      </c>
      <c r="D24280" s="113" t="s">
        <v>122</v>
      </c>
      <c r="E24280" s="113" t="s">
        <v>201</v>
      </c>
      <c r="F24280" s="113" t="s">
        <v>200</v>
      </c>
      <c r="G24280" s="113">
        <v>70.408005014273598</v>
      </c>
    </row>
    <row r="24281" spans="1:7" x14ac:dyDescent="0.25">
      <c r="A24281" s="108" t="str">
        <f t="shared" si="379"/>
        <v>SK_2007_NATIONAL TOTAL_NH3</v>
      </c>
      <c r="B24281" s="113" t="s">
        <v>173</v>
      </c>
      <c r="C24281" s="113">
        <v>2007</v>
      </c>
      <c r="D24281" s="113" t="s">
        <v>122</v>
      </c>
      <c r="E24281" s="113" t="s">
        <v>124</v>
      </c>
      <c r="F24281" s="113" t="s">
        <v>200</v>
      </c>
      <c r="G24281" s="113">
        <v>32.548267305832603</v>
      </c>
    </row>
    <row r="24282" spans="1:7" x14ac:dyDescent="0.25">
      <c r="A24282" s="108" t="str">
        <f t="shared" si="379"/>
        <v>SK_2007_NATIONAL TOTAL_PM2.5</v>
      </c>
      <c r="B24282" s="113" t="s">
        <v>173</v>
      </c>
      <c r="C24282" s="113">
        <v>2007</v>
      </c>
      <c r="D24282" s="113" t="s">
        <v>122</v>
      </c>
      <c r="E24282" s="113" t="s">
        <v>203</v>
      </c>
      <c r="F24282" s="113" t="s">
        <v>200</v>
      </c>
      <c r="G24282" s="113">
        <v>28.9216200424611</v>
      </c>
    </row>
    <row r="24283" spans="1:7" x14ac:dyDescent="0.25">
      <c r="A24283" s="108" t="str">
        <f t="shared" si="379"/>
        <v>SK_2007_NATIONAL TOTAL_Pb</v>
      </c>
      <c r="B24283" s="113" t="s">
        <v>173</v>
      </c>
      <c r="C24283" s="113">
        <v>2007</v>
      </c>
      <c r="D24283" s="113" t="s">
        <v>122</v>
      </c>
      <c r="E24283" s="113" t="s">
        <v>125</v>
      </c>
      <c r="F24283" s="113" t="s">
        <v>200</v>
      </c>
      <c r="G24283" s="113">
        <v>8.6259327021373806E-3</v>
      </c>
    </row>
    <row r="24284" spans="1:7" x14ac:dyDescent="0.25">
      <c r="A24284" s="108" t="str">
        <f t="shared" si="379"/>
        <v>SK_2007_NATIONAL TOTAL_Cd</v>
      </c>
      <c r="B24284" s="113" t="s">
        <v>173</v>
      </c>
      <c r="C24284" s="113">
        <v>2007</v>
      </c>
      <c r="D24284" s="113" t="s">
        <v>122</v>
      </c>
      <c r="E24284" s="113" t="s">
        <v>126</v>
      </c>
      <c r="F24284" s="113" t="s">
        <v>200</v>
      </c>
      <c r="G24284" s="113">
        <v>7.2410318312560705E-4</v>
      </c>
    </row>
    <row r="24285" spans="1:7" x14ac:dyDescent="0.25">
      <c r="A24285" s="108" t="str">
        <f t="shared" si="379"/>
        <v>SK_2007_NATIONAL TOTAL_Hg</v>
      </c>
      <c r="B24285" s="113" t="s">
        <v>173</v>
      </c>
      <c r="C24285" s="113">
        <v>2007</v>
      </c>
      <c r="D24285" s="113" t="s">
        <v>122</v>
      </c>
      <c r="E24285" s="113" t="s">
        <v>127</v>
      </c>
      <c r="F24285" s="113" t="s">
        <v>200</v>
      </c>
      <c r="G24285" s="113">
        <v>6.8712289041073904E-4</v>
      </c>
    </row>
    <row r="24286" spans="1:7" x14ac:dyDescent="0.25">
      <c r="A24286" s="108" t="str">
        <f t="shared" si="379"/>
        <v>SK_2007_NATIONAL TOTAL_DIOX</v>
      </c>
      <c r="B24286" s="113" t="s">
        <v>173</v>
      </c>
      <c r="C24286" s="113">
        <v>2007</v>
      </c>
      <c r="D24286" s="113" t="s">
        <v>122</v>
      </c>
      <c r="E24286" s="113" t="s">
        <v>128</v>
      </c>
      <c r="F24286" s="113" t="s">
        <v>200</v>
      </c>
      <c r="G24286" s="150">
        <v>6.5718797843189098E-8</v>
      </c>
    </row>
    <row r="24287" spans="1:7" x14ac:dyDescent="0.25">
      <c r="A24287" s="108" t="str">
        <f t="shared" si="379"/>
        <v>SK_2007_NATIONAL TOTAL_PAH</v>
      </c>
      <c r="B24287" s="113" t="s">
        <v>173</v>
      </c>
      <c r="C24287" s="113">
        <v>2007</v>
      </c>
      <c r="D24287" s="113" t="s">
        <v>122</v>
      </c>
      <c r="E24287" s="113" t="s">
        <v>129</v>
      </c>
      <c r="F24287" s="113" t="s">
        <v>200</v>
      </c>
      <c r="G24287" s="113">
        <v>3.2689541619484702E-2</v>
      </c>
    </row>
    <row r="24288" spans="1:7" x14ac:dyDescent="0.25">
      <c r="A24288" s="108" t="str">
        <f t="shared" si="379"/>
        <v>SK_2007_NATIONAL TOTAL_HCB</v>
      </c>
      <c r="B24288" s="113" t="s">
        <v>173</v>
      </c>
      <c r="C24288" s="113">
        <v>2007</v>
      </c>
      <c r="D24288" s="113" t="s">
        <v>122</v>
      </c>
      <c r="E24288" s="113" t="s">
        <v>130</v>
      </c>
      <c r="F24288" s="113" t="s">
        <v>200</v>
      </c>
      <c r="G24288" s="150">
        <v>3.5464353368367799E-6</v>
      </c>
    </row>
    <row r="24289" spans="1:7" x14ac:dyDescent="0.25">
      <c r="A24289" s="108" t="str">
        <f t="shared" si="379"/>
        <v>SK_2007_NATIONAL TOTAL_PCB</v>
      </c>
      <c r="B24289" s="113" t="s">
        <v>173</v>
      </c>
      <c r="C24289" s="113">
        <v>2007</v>
      </c>
      <c r="D24289" s="113" t="s">
        <v>122</v>
      </c>
      <c r="E24289" s="113" t="s">
        <v>259</v>
      </c>
      <c r="F24289" s="113" t="s">
        <v>200</v>
      </c>
      <c r="G24289" s="150">
        <v>2.589437294145E-5</v>
      </c>
    </row>
    <row r="24290" spans="1:7" x14ac:dyDescent="0.25">
      <c r="A24290" s="108" t="str">
        <f t="shared" si="379"/>
        <v>SK_2007_1A3(FS)_NOx</v>
      </c>
      <c r="B24290" s="113" t="s">
        <v>173</v>
      </c>
      <c r="C24290" s="113">
        <v>2007</v>
      </c>
      <c r="D24290" s="113" t="s">
        <v>132</v>
      </c>
      <c r="E24290" s="113" t="s">
        <v>199</v>
      </c>
      <c r="F24290" s="113" t="s">
        <v>200</v>
      </c>
      <c r="G24290" s="113">
        <v>42.9821513589334</v>
      </c>
    </row>
    <row r="24291" spans="1:7" x14ac:dyDescent="0.25">
      <c r="A24291" s="108" t="str">
        <f t="shared" si="379"/>
        <v>SK_2007_1A3(FS)_NMVOC</v>
      </c>
      <c r="B24291" s="113" t="s">
        <v>173</v>
      </c>
      <c r="C24291" s="113">
        <v>2007</v>
      </c>
      <c r="D24291" s="113" t="s">
        <v>132</v>
      </c>
      <c r="E24291" s="113" t="s">
        <v>123</v>
      </c>
      <c r="F24291" s="113" t="s">
        <v>200</v>
      </c>
      <c r="G24291" s="113">
        <v>15.6432659113133</v>
      </c>
    </row>
    <row r="24292" spans="1:7" x14ac:dyDescent="0.25">
      <c r="A24292" s="108" t="str">
        <f t="shared" si="379"/>
        <v>SK_2007_1A3(FS)_SOx</v>
      </c>
      <c r="B24292" s="113" t="s">
        <v>173</v>
      </c>
      <c r="C24292" s="113">
        <v>2007</v>
      </c>
      <c r="D24292" s="113" t="s">
        <v>132</v>
      </c>
      <c r="E24292" s="113" t="s">
        <v>201</v>
      </c>
      <c r="F24292" s="113" t="s">
        <v>200</v>
      </c>
      <c r="G24292" s="113">
        <v>0.198767959638875</v>
      </c>
    </row>
    <row r="24293" spans="1:7" x14ac:dyDescent="0.25">
      <c r="A24293" s="108" t="str">
        <f t="shared" si="379"/>
        <v>SK_2007_1A3(FS)_NH3</v>
      </c>
      <c r="B24293" s="113" t="s">
        <v>173</v>
      </c>
      <c r="C24293" s="113">
        <v>2007</v>
      </c>
      <c r="D24293" s="113" t="s">
        <v>132</v>
      </c>
      <c r="E24293" s="113" t="s">
        <v>124</v>
      </c>
      <c r="F24293" s="113" t="s">
        <v>200</v>
      </c>
      <c r="G24293" s="113">
        <v>0.48970772243515598</v>
      </c>
    </row>
    <row r="24294" spans="1:7" x14ac:dyDescent="0.25">
      <c r="A24294" s="108" t="str">
        <f t="shared" si="379"/>
        <v>SK_2007_1A3(FS)_PM2.5</v>
      </c>
      <c r="B24294" s="113" t="s">
        <v>173</v>
      </c>
      <c r="C24294" s="113">
        <v>2007</v>
      </c>
      <c r="D24294" s="113" t="s">
        <v>132</v>
      </c>
      <c r="E24294" s="113" t="s">
        <v>203</v>
      </c>
      <c r="F24294" s="113" t="s">
        <v>200</v>
      </c>
      <c r="G24294" s="113">
        <v>2.0894381105845201</v>
      </c>
    </row>
    <row r="24295" spans="1:7" x14ac:dyDescent="0.25">
      <c r="A24295" s="108" t="str">
        <f t="shared" si="379"/>
        <v>SK_2007_3D_NOx</v>
      </c>
      <c r="B24295" s="113" t="s">
        <v>173</v>
      </c>
      <c r="C24295" s="113">
        <v>2007</v>
      </c>
      <c r="D24295" s="113" t="s">
        <v>206</v>
      </c>
      <c r="E24295" s="113" t="s">
        <v>199</v>
      </c>
      <c r="F24295" s="113" t="s">
        <v>200</v>
      </c>
      <c r="G24295" s="113">
        <v>6.7433473387323497</v>
      </c>
    </row>
    <row r="24296" spans="1:7" x14ac:dyDescent="0.25">
      <c r="A24296" s="108" t="str">
        <f t="shared" si="379"/>
        <v>SK_2008_NATIONAL TOTAL_NOx</v>
      </c>
      <c r="B24296" s="113" t="s">
        <v>173</v>
      </c>
      <c r="C24296" s="113">
        <v>2008</v>
      </c>
      <c r="D24296" s="113" t="s">
        <v>122</v>
      </c>
      <c r="E24296" s="113" t="s">
        <v>199</v>
      </c>
      <c r="F24296" s="113" t="s">
        <v>200</v>
      </c>
      <c r="G24296" s="113">
        <v>100.754105739083</v>
      </c>
    </row>
    <row r="24297" spans="1:7" x14ac:dyDescent="0.25">
      <c r="A24297" s="108" t="str">
        <f t="shared" si="379"/>
        <v>SK_2008_NATIONAL TOTAL_NMVOC</v>
      </c>
      <c r="B24297" s="113" t="s">
        <v>173</v>
      </c>
      <c r="C24297" s="113">
        <v>2008</v>
      </c>
      <c r="D24297" s="113" t="s">
        <v>122</v>
      </c>
      <c r="E24297" s="113" t="s">
        <v>123</v>
      </c>
      <c r="F24297" s="113" t="s">
        <v>200</v>
      </c>
      <c r="G24297" s="113">
        <v>119.919617273196</v>
      </c>
    </row>
    <row r="24298" spans="1:7" x14ac:dyDescent="0.25">
      <c r="A24298" s="108" t="str">
        <f t="shared" si="379"/>
        <v>SK_2008_NATIONAL TOTAL_SOx</v>
      </c>
      <c r="B24298" s="113" t="s">
        <v>173</v>
      </c>
      <c r="C24298" s="113">
        <v>2008</v>
      </c>
      <c r="D24298" s="113" t="s">
        <v>122</v>
      </c>
      <c r="E24298" s="113" t="s">
        <v>201</v>
      </c>
      <c r="F24298" s="113" t="s">
        <v>200</v>
      </c>
      <c r="G24298" s="113">
        <v>69.009227588250695</v>
      </c>
    </row>
    <row r="24299" spans="1:7" x14ac:dyDescent="0.25">
      <c r="A24299" s="108" t="str">
        <f t="shared" si="379"/>
        <v>SK_2008_NATIONAL TOTAL_NH3</v>
      </c>
      <c r="B24299" s="113" t="s">
        <v>173</v>
      </c>
      <c r="C24299" s="113">
        <v>2008</v>
      </c>
      <c r="D24299" s="113" t="s">
        <v>122</v>
      </c>
      <c r="E24299" s="113" t="s">
        <v>124</v>
      </c>
      <c r="F24299" s="113" t="s">
        <v>200</v>
      </c>
      <c r="G24299" s="113">
        <v>31.1222410808363</v>
      </c>
    </row>
    <row r="24300" spans="1:7" x14ac:dyDescent="0.25">
      <c r="A24300" s="108" t="str">
        <f t="shared" si="379"/>
        <v>SK_2008_NATIONAL TOTAL_PM2.5</v>
      </c>
      <c r="B24300" s="113" t="s">
        <v>173</v>
      </c>
      <c r="C24300" s="113">
        <v>2008</v>
      </c>
      <c r="D24300" s="113" t="s">
        <v>122</v>
      </c>
      <c r="E24300" s="113" t="s">
        <v>203</v>
      </c>
      <c r="F24300" s="113" t="s">
        <v>200</v>
      </c>
      <c r="G24300" s="113">
        <v>26.290657180209202</v>
      </c>
    </row>
    <row r="24301" spans="1:7" x14ac:dyDescent="0.25">
      <c r="A24301" s="108" t="str">
        <f t="shared" si="379"/>
        <v>SK_2008_NATIONAL TOTAL_Pb</v>
      </c>
      <c r="B24301" s="113" t="s">
        <v>173</v>
      </c>
      <c r="C24301" s="113">
        <v>2008</v>
      </c>
      <c r="D24301" s="113" t="s">
        <v>122</v>
      </c>
      <c r="E24301" s="113" t="s">
        <v>125</v>
      </c>
      <c r="F24301" s="113" t="s">
        <v>200</v>
      </c>
      <c r="G24301" s="113">
        <v>7.9263041840422401E-3</v>
      </c>
    </row>
    <row r="24302" spans="1:7" x14ac:dyDescent="0.25">
      <c r="A24302" s="108" t="str">
        <f t="shared" si="379"/>
        <v>SK_2008_NATIONAL TOTAL_Cd</v>
      </c>
      <c r="B24302" s="113" t="s">
        <v>173</v>
      </c>
      <c r="C24302" s="113">
        <v>2008</v>
      </c>
      <c r="D24302" s="113" t="s">
        <v>122</v>
      </c>
      <c r="E24302" s="113" t="s">
        <v>126</v>
      </c>
      <c r="F24302" s="113" t="s">
        <v>200</v>
      </c>
      <c r="G24302" s="113">
        <v>6.9999176476735899E-4</v>
      </c>
    </row>
    <row r="24303" spans="1:7" x14ac:dyDescent="0.25">
      <c r="A24303" s="108" t="str">
        <f t="shared" si="379"/>
        <v>SK_2008_NATIONAL TOTAL_Hg</v>
      </c>
      <c r="B24303" s="113" t="s">
        <v>173</v>
      </c>
      <c r="C24303" s="113">
        <v>2008</v>
      </c>
      <c r="D24303" s="113" t="s">
        <v>122</v>
      </c>
      <c r="E24303" s="113" t="s">
        <v>127</v>
      </c>
      <c r="F24303" s="113" t="s">
        <v>200</v>
      </c>
      <c r="G24303" s="113">
        <v>6.9816649123979999E-4</v>
      </c>
    </row>
    <row r="24304" spans="1:7" x14ac:dyDescent="0.25">
      <c r="A24304" s="108" t="str">
        <f t="shared" si="379"/>
        <v>SK_2008_NATIONAL TOTAL_DIOX</v>
      </c>
      <c r="B24304" s="113" t="s">
        <v>173</v>
      </c>
      <c r="C24304" s="113">
        <v>2008</v>
      </c>
      <c r="D24304" s="113" t="s">
        <v>122</v>
      </c>
      <c r="E24304" s="113" t="s">
        <v>128</v>
      </c>
      <c r="F24304" s="113" t="s">
        <v>200</v>
      </c>
      <c r="G24304" s="150">
        <v>6.1838358958250401E-8</v>
      </c>
    </row>
    <row r="24305" spans="1:7" x14ac:dyDescent="0.25">
      <c r="A24305" s="108" t="str">
        <f t="shared" si="379"/>
        <v>SK_2008_NATIONAL TOTAL_PAH</v>
      </c>
      <c r="B24305" s="113" t="s">
        <v>173</v>
      </c>
      <c r="C24305" s="113">
        <v>2008</v>
      </c>
      <c r="D24305" s="113" t="s">
        <v>122</v>
      </c>
      <c r="E24305" s="113" t="s">
        <v>129</v>
      </c>
      <c r="F24305" s="113" t="s">
        <v>200</v>
      </c>
      <c r="G24305" s="113">
        <v>2.9698516776795501E-2</v>
      </c>
    </row>
    <row r="24306" spans="1:7" x14ac:dyDescent="0.25">
      <c r="A24306" s="108" t="str">
        <f t="shared" si="379"/>
        <v>SK_2008_NATIONAL TOTAL_HCB</v>
      </c>
      <c r="B24306" s="113" t="s">
        <v>173</v>
      </c>
      <c r="C24306" s="113">
        <v>2008</v>
      </c>
      <c r="D24306" s="113" t="s">
        <v>122</v>
      </c>
      <c r="E24306" s="113" t="s">
        <v>130</v>
      </c>
      <c r="F24306" s="113" t="s">
        <v>200</v>
      </c>
      <c r="G24306" s="150">
        <v>3.41074036926066E-6</v>
      </c>
    </row>
    <row r="24307" spans="1:7" x14ac:dyDescent="0.25">
      <c r="A24307" s="108" t="str">
        <f t="shared" si="379"/>
        <v>SK_2008_NATIONAL TOTAL_PCB</v>
      </c>
      <c r="B24307" s="113" t="s">
        <v>173</v>
      </c>
      <c r="C24307" s="113">
        <v>2008</v>
      </c>
      <c r="D24307" s="113" t="s">
        <v>122</v>
      </c>
      <c r="E24307" s="113" t="s">
        <v>259</v>
      </c>
      <c r="F24307" s="113" t="s">
        <v>200</v>
      </c>
      <c r="G24307" s="150">
        <v>2.3207038109059701E-5</v>
      </c>
    </row>
    <row r="24308" spans="1:7" x14ac:dyDescent="0.25">
      <c r="A24308" s="108" t="str">
        <f t="shared" si="379"/>
        <v>SK_2008_1A3(FS)_NOx</v>
      </c>
      <c r="B24308" s="113" t="s">
        <v>173</v>
      </c>
      <c r="C24308" s="113">
        <v>2008</v>
      </c>
      <c r="D24308" s="113" t="s">
        <v>132</v>
      </c>
      <c r="E24308" s="113" t="s">
        <v>199</v>
      </c>
      <c r="F24308" s="113" t="s">
        <v>200</v>
      </c>
      <c r="G24308" s="113">
        <v>45.321367254830299</v>
      </c>
    </row>
    <row r="24309" spans="1:7" x14ac:dyDescent="0.25">
      <c r="A24309" s="108" t="str">
        <f t="shared" si="379"/>
        <v>SK_2008_1A3(FS)_NMVOC</v>
      </c>
      <c r="B24309" s="113" t="s">
        <v>173</v>
      </c>
      <c r="C24309" s="113">
        <v>2008</v>
      </c>
      <c r="D24309" s="113" t="s">
        <v>132</v>
      </c>
      <c r="E24309" s="113" t="s">
        <v>123</v>
      </c>
      <c r="F24309" s="113" t="s">
        <v>200</v>
      </c>
      <c r="G24309" s="113">
        <v>14.693533317292101</v>
      </c>
    </row>
    <row r="24310" spans="1:7" x14ac:dyDescent="0.25">
      <c r="A24310" s="108" t="str">
        <f t="shared" si="379"/>
        <v>SK_2008_1A3(FS)_SOx</v>
      </c>
      <c r="B24310" s="113" t="s">
        <v>173</v>
      </c>
      <c r="C24310" s="113">
        <v>2008</v>
      </c>
      <c r="D24310" s="113" t="s">
        <v>132</v>
      </c>
      <c r="E24310" s="113" t="s">
        <v>201</v>
      </c>
      <c r="F24310" s="113" t="s">
        <v>200</v>
      </c>
      <c r="G24310" s="113">
        <v>0.20467971337509699</v>
      </c>
    </row>
    <row r="24311" spans="1:7" x14ac:dyDescent="0.25">
      <c r="A24311" s="108" t="str">
        <f t="shared" si="379"/>
        <v>SK_2008_1A3(FS)_NH3</v>
      </c>
      <c r="B24311" s="113" t="s">
        <v>173</v>
      </c>
      <c r="C24311" s="113">
        <v>2008</v>
      </c>
      <c r="D24311" s="113" t="s">
        <v>132</v>
      </c>
      <c r="E24311" s="113" t="s">
        <v>124</v>
      </c>
      <c r="F24311" s="113" t="s">
        <v>200</v>
      </c>
      <c r="G24311" s="113">
        <v>0.50292186005878703</v>
      </c>
    </row>
    <row r="24312" spans="1:7" x14ac:dyDescent="0.25">
      <c r="A24312" s="108" t="str">
        <f t="shared" si="379"/>
        <v>SK_2008_1A3(FS)_PM2.5</v>
      </c>
      <c r="B24312" s="113" t="s">
        <v>173</v>
      </c>
      <c r="C24312" s="113">
        <v>2008</v>
      </c>
      <c r="D24312" s="113" t="s">
        <v>132</v>
      </c>
      <c r="E24312" s="113" t="s">
        <v>203</v>
      </c>
      <c r="F24312" s="113" t="s">
        <v>200</v>
      </c>
      <c r="G24312" s="113">
        <v>2.0515204258369102</v>
      </c>
    </row>
    <row r="24313" spans="1:7" x14ac:dyDescent="0.25">
      <c r="A24313" s="108" t="str">
        <f t="shared" si="379"/>
        <v>SK_2008_3D_NOx</v>
      </c>
      <c r="B24313" s="113" t="s">
        <v>173</v>
      </c>
      <c r="C24313" s="113">
        <v>2008</v>
      </c>
      <c r="D24313" s="113" t="s">
        <v>206</v>
      </c>
      <c r="E24313" s="113" t="s">
        <v>199</v>
      </c>
      <c r="F24313" s="113" t="s">
        <v>200</v>
      </c>
      <c r="G24313" s="113">
        <v>7.1966914666090398</v>
      </c>
    </row>
    <row r="24314" spans="1:7" x14ac:dyDescent="0.25">
      <c r="A24314" s="108" t="str">
        <f t="shared" si="379"/>
        <v>SK_2009_NATIONAL TOTAL_NOx</v>
      </c>
      <c r="B24314" s="113" t="s">
        <v>173</v>
      </c>
      <c r="C24314" s="113">
        <v>2009</v>
      </c>
      <c r="D24314" s="113" t="s">
        <v>122</v>
      </c>
      <c r="E24314" s="113" t="s">
        <v>199</v>
      </c>
      <c r="F24314" s="113" t="s">
        <v>200</v>
      </c>
      <c r="G24314" s="113">
        <v>90.303293325430403</v>
      </c>
    </row>
    <row r="24315" spans="1:7" x14ac:dyDescent="0.25">
      <c r="A24315" s="108" t="str">
        <f t="shared" si="379"/>
        <v>SK_2009_NATIONAL TOTAL_NMVOC</v>
      </c>
      <c r="B24315" s="113" t="s">
        <v>173</v>
      </c>
      <c r="C24315" s="113">
        <v>2009</v>
      </c>
      <c r="D24315" s="113" t="s">
        <v>122</v>
      </c>
      <c r="E24315" s="113" t="s">
        <v>123</v>
      </c>
      <c r="F24315" s="113" t="s">
        <v>200</v>
      </c>
      <c r="G24315" s="113">
        <v>111.553023820386</v>
      </c>
    </row>
    <row r="24316" spans="1:7" x14ac:dyDescent="0.25">
      <c r="A24316" s="108" t="str">
        <f t="shared" si="379"/>
        <v>SK_2009_NATIONAL TOTAL_SOx</v>
      </c>
      <c r="B24316" s="113" t="s">
        <v>173</v>
      </c>
      <c r="C24316" s="113">
        <v>2009</v>
      </c>
      <c r="D24316" s="113" t="s">
        <v>122</v>
      </c>
      <c r="E24316" s="113" t="s">
        <v>201</v>
      </c>
      <c r="F24316" s="113" t="s">
        <v>200</v>
      </c>
      <c r="G24316" s="113">
        <v>64.117101644451495</v>
      </c>
    </row>
    <row r="24317" spans="1:7" x14ac:dyDescent="0.25">
      <c r="A24317" s="108" t="str">
        <f t="shared" si="379"/>
        <v>SK_2009_NATIONAL TOTAL_NH3</v>
      </c>
      <c r="B24317" s="113" t="s">
        <v>173</v>
      </c>
      <c r="C24317" s="113">
        <v>2009</v>
      </c>
      <c r="D24317" s="113" t="s">
        <v>122</v>
      </c>
      <c r="E24317" s="113" t="s">
        <v>124</v>
      </c>
      <c r="F24317" s="113" t="s">
        <v>200</v>
      </c>
      <c r="G24317" s="113">
        <v>30.8777532548811</v>
      </c>
    </row>
    <row r="24318" spans="1:7" x14ac:dyDescent="0.25">
      <c r="A24318" s="108" t="str">
        <f t="shared" si="379"/>
        <v>SK_2009_NATIONAL TOTAL_PM2.5</v>
      </c>
      <c r="B24318" s="113" t="s">
        <v>173</v>
      </c>
      <c r="C24318" s="113">
        <v>2009</v>
      </c>
      <c r="D24318" s="113" t="s">
        <v>122</v>
      </c>
      <c r="E24318" s="113" t="s">
        <v>203</v>
      </c>
      <c r="F24318" s="113" t="s">
        <v>200</v>
      </c>
      <c r="G24318" s="113">
        <v>24.0729363516135</v>
      </c>
    </row>
    <row r="24319" spans="1:7" x14ac:dyDescent="0.25">
      <c r="A24319" s="108" t="str">
        <f t="shared" si="379"/>
        <v>SK_2009_NATIONAL TOTAL_Pb</v>
      </c>
      <c r="B24319" s="113" t="s">
        <v>173</v>
      </c>
      <c r="C24319" s="113">
        <v>2009</v>
      </c>
      <c r="D24319" s="113" t="s">
        <v>122</v>
      </c>
      <c r="E24319" s="113" t="s">
        <v>125</v>
      </c>
      <c r="F24319" s="113" t="s">
        <v>200</v>
      </c>
      <c r="G24319" s="113">
        <v>7.2300006850525003E-3</v>
      </c>
    </row>
    <row r="24320" spans="1:7" x14ac:dyDescent="0.25">
      <c r="A24320" s="108" t="str">
        <f t="shared" si="379"/>
        <v>SK_2009_NATIONAL TOTAL_Cd</v>
      </c>
      <c r="B24320" s="113" t="s">
        <v>173</v>
      </c>
      <c r="C24320" s="113">
        <v>2009</v>
      </c>
      <c r="D24320" s="113" t="s">
        <v>122</v>
      </c>
      <c r="E24320" s="113" t="s">
        <v>126</v>
      </c>
      <c r="F24320" s="113" t="s">
        <v>200</v>
      </c>
      <c r="G24320" s="113">
        <v>6.3790817160380004E-4</v>
      </c>
    </row>
    <row r="24321" spans="1:7" x14ac:dyDescent="0.25">
      <c r="A24321" s="108" t="str">
        <f t="shared" si="379"/>
        <v>SK_2009_NATIONAL TOTAL_Hg</v>
      </c>
      <c r="B24321" s="113" t="s">
        <v>173</v>
      </c>
      <c r="C24321" s="113">
        <v>2009</v>
      </c>
      <c r="D24321" s="113" t="s">
        <v>122</v>
      </c>
      <c r="E24321" s="113" t="s">
        <v>127</v>
      </c>
      <c r="F24321" s="113" t="s">
        <v>200</v>
      </c>
      <c r="G24321" s="113">
        <v>6.2649373432348699E-4</v>
      </c>
    </row>
    <row r="24322" spans="1:7" x14ac:dyDescent="0.25">
      <c r="A24322" s="108" t="str">
        <f t="shared" ref="A24322:A24385" si="380">CONCATENATE(B24322,"_",C24322,"_",D24322,"_",E24322)</f>
        <v>SK_2009_NATIONAL TOTAL_DIOX</v>
      </c>
      <c r="B24322" s="113" t="s">
        <v>173</v>
      </c>
      <c r="C24322" s="113">
        <v>2009</v>
      </c>
      <c r="D24322" s="113" t="s">
        <v>122</v>
      </c>
      <c r="E24322" s="113" t="s">
        <v>128</v>
      </c>
      <c r="F24322" s="113" t="s">
        <v>200</v>
      </c>
      <c r="G24322" s="150">
        <v>4.9678500938960299E-8</v>
      </c>
    </row>
    <row r="24323" spans="1:7" x14ac:dyDescent="0.25">
      <c r="A24323" s="108" t="str">
        <f t="shared" si="380"/>
        <v>SK_2009_NATIONAL TOTAL_PAH</v>
      </c>
      <c r="B24323" s="113" t="s">
        <v>173</v>
      </c>
      <c r="C24323" s="113">
        <v>2009</v>
      </c>
      <c r="D24323" s="113" t="s">
        <v>122</v>
      </c>
      <c r="E24323" s="113" t="s">
        <v>129</v>
      </c>
      <c r="F24323" s="113" t="s">
        <v>200</v>
      </c>
      <c r="G24323" s="113">
        <v>2.6746148824905499E-2</v>
      </c>
    </row>
    <row r="24324" spans="1:7" x14ac:dyDescent="0.25">
      <c r="A24324" s="108" t="str">
        <f t="shared" si="380"/>
        <v>SK_2009_NATIONAL TOTAL_HCB</v>
      </c>
      <c r="B24324" s="113" t="s">
        <v>173</v>
      </c>
      <c r="C24324" s="113">
        <v>2009</v>
      </c>
      <c r="D24324" s="113" t="s">
        <v>122</v>
      </c>
      <c r="E24324" s="113" t="s">
        <v>130</v>
      </c>
      <c r="F24324" s="113" t="s">
        <v>200</v>
      </c>
      <c r="G24324" s="150">
        <v>3.32863510030497E-6</v>
      </c>
    </row>
    <row r="24325" spans="1:7" x14ac:dyDescent="0.25">
      <c r="A24325" s="108" t="str">
        <f t="shared" si="380"/>
        <v>SK_2009_NATIONAL TOTAL_PCB</v>
      </c>
      <c r="B24325" s="113" t="s">
        <v>173</v>
      </c>
      <c r="C24325" s="113">
        <v>2009</v>
      </c>
      <c r="D24325" s="113" t="s">
        <v>122</v>
      </c>
      <c r="E24325" s="113" t="s">
        <v>259</v>
      </c>
      <c r="F24325" s="113" t="s">
        <v>200</v>
      </c>
      <c r="G24325" s="150">
        <v>2.02810871756683E-5</v>
      </c>
    </row>
    <row r="24326" spans="1:7" x14ac:dyDescent="0.25">
      <c r="A24326" s="108" t="str">
        <f t="shared" si="380"/>
        <v>SK_2009_1A3(FS)_NOx</v>
      </c>
      <c r="B24326" s="113" t="s">
        <v>173</v>
      </c>
      <c r="C24326" s="113">
        <v>2009</v>
      </c>
      <c r="D24326" s="113" t="s">
        <v>132</v>
      </c>
      <c r="E24326" s="113" t="s">
        <v>199</v>
      </c>
      <c r="F24326" s="113" t="s">
        <v>200</v>
      </c>
      <c r="G24326" s="113">
        <v>39.907544454891102</v>
      </c>
    </row>
    <row r="24327" spans="1:7" x14ac:dyDescent="0.25">
      <c r="A24327" s="108" t="str">
        <f t="shared" si="380"/>
        <v>SK_2009_1A3(FS)_NMVOC</v>
      </c>
      <c r="B24327" s="113" t="s">
        <v>173</v>
      </c>
      <c r="C24327" s="113">
        <v>2009</v>
      </c>
      <c r="D24327" s="113" t="s">
        <v>132</v>
      </c>
      <c r="E24327" s="113" t="s">
        <v>123</v>
      </c>
      <c r="F24327" s="113" t="s">
        <v>200</v>
      </c>
      <c r="G24327" s="113">
        <v>13.6895210091183</v>
      </c>
    </row>
    <row r="24328" spans="1:7" x14ac:dyDescent="0.25">
      <c r="A24328" s="108" t="str">
        <f t="shared" si="380"/>
        <v>SK_2009_1A3(FS)_SOx</v>
      </c>
      <c r="B24328" s="113" t="s">
        <v>173</v>
      </c>
      <c r="C24328" s="113">
        <v>2009</v>
      </c>
      <c r="D24328" s="113" t="s">
        <v>132</v>
      </c>
      <c r="E24328" s="113" t="s">
        <v>201</v>
      </c>
      <c r="F24328" s="113" t="s">
        <v>200</v>
      </c>
      <c r="G24328" s="113">
        <v>0.18793041009270101</v>
      </c>
    </row>
    <row r="24329" spans="1:7" x14ac:dyDescent="0.25">
      <c r="A24329" s="108" t="str">
        <f t="shared" si="380"/>
        <v>SK_2009_1A3(FS)_NH3</v>
      </c>
      <c r="B24329" s="113" t="s">
        <v>173</v>
      </c>
      <c r="C24329" s="113">
        <v>2009</v>
      </c>
      <c r="D24329" s="113" t="s">
        <v>132</v>
      </c>
      <c r="E24329" s="113" t="s">
        <v>124</v>
      </c>
      <c r="F24329" s="113" t="s">
        <v>200</v>
      </c>
      <c r="G24329" s="113">
        <v>0.46930803705229202</v>
      </c>
    </row>
    <row r="24330" spans="1:7" x14ac:dyDescent="0.25">
      <c r="A24330" s="108" t="str">
        <f t="shared" si="380"/>
        <v>SK_2009_1A3(FS)_PM2.5</v>
      </c>
      <c r="B24330" s="113" t="s">
        <v>173</v>
      </c>
      <c r="C24330" s="113">
        <v>2009</v>
      </c>
      <c r="D24330" s="113" t="s">
        <v>132</v>
      </c>
      <c r="E24330" s="113" t="s">
        <v>203</v>
      </c>
      <c r="F24330" s="113" t="s">
        <v>200</v>
      </c>
      <c r="G24330" s="113">
        <v>1.84991025349286</v>
      </c>
    </row>
    <row r="24331" spans="1:7" x14ac:dyDescent="0.25">
      <c r="A24331" s="108" t="str">
        <f t="shared" si="380"/>
        <v>SK_2009_3D_NOx</v>
      </c>
      <c r="B24331" s="113" t="s">
        <v>173</v>
      </c>
      <c r="C24331" s="113">
        <v>2009</v>
      </c>
      <c r="D24331" s="113" t="s">
        <v>206</v>
      </c>
      <c r="E24331" s="113" t="s">
        <v>199</v>
      </c>
      <c r="F24331" s="113" t="s">
        <v>200</v>
      </c>
      <c r="G24331" s="113">
        <v>6.1466540048523299</v>
      </c>
    </row>
    <row r="24332" spans="1:7" x14ac:dyDescent="0.25">
      <c r="A24332" s="108" t="str">
        <f t="shared" si="380"/>
        <v>SK_2010_NATIONAL TOTAL_NOx</v>
      </c>
      <c r="B24332" s="113" t="s">
        <v>173</v>
      </c>
      <c r="C24332" s="113">
        <v>2010</v>
      </c>
      <c r="D24332" s="113" t="s">
        <v>122</v>
      </c>
      <c r="E24332" s="113" t="s">
        <v>199</v>
      </c>
      <c r="F24332" s="113" t="s">
        <v>200</v>
      </c>
      <c r="G24332" s="113">
        <v>88.359958114177104</v>
      </c>
    </row>
    <row r="24333" spans="1:7" x14ac:dyDescent="0.25">
      <c r="A24333" s="108" t="str">
        <f t="shared" si="380"/>
        <v>SK_2010_NATIONAL TOTAL_NMVOC</v>
      </c>
      <c r="B24333" s="113" t="s">
        <v>173</v>
      </c>
      <c r="C24333" s="113">
        <v>2010</v>
      </c>
      <c r="D24333" s="113" t="s">
        <v>122</v>
      </c>
      <c r="E24333" s="113" t="s">
        <v>123</v>
      </c>
      <c r="F24333" s="113" t="s">
        <v>200</v>
      </c>
      <c r="G24333" s="113">
        <v>111.21166870462</v>
      </c>
    </row>
    <row r="24334" spans="1:7" x14ac:dyDescent="0.25">
      <c r="A24334" s="108" t="str">
        <f t="shared" si="380"/>
        <v>SK_2010_NATIONAL TOTAL_SOx</v>
      </c>
      <c r="B24334" s="113" t="s">
        <v>173</v>
      </c>
      <c r="C24334" s="113">
        <v>2010</v>
      </c>
      <c r="D24334" s="113" t="s">
        <v>122</v>
      </c>
      <c r="E24334" s="113" t="s">
        <v>201</v>
      </c>
      <c r="F24334" s="113" t="s">
        <v>200</v>
      </c>
      <c r="G24334" s="113">
        <v>69.048440973880204</v>
      </c>
    </row>
    <row r="24335" spans="1:7" x14ac:dyDescent="0.25">
      <c r="A24335" s="108" t="str">
        <f t="shared" si="380"/>
        <v>SK_2010_NATIONAL TOTAL_NH3</v>
      </c>
      <c r="B24335" s="113" t="s">
        <v>173</v>
      </c>
      <c r="C24335" s="113">
        <v>2010</v>
      </c>
      <c r="D24335" s="113" t="s">
        <v>122</v>
      </c>
      <c r="E24335" s="113" t="s">
        <v>124</v>
      </c>
      <c r="F24335" s="113" t="s">
        <v>200</v>
      </c>
      <c r="G24335" s="113">
        <v>30.311599772887099</v>
      </c>
    </row>
    <row r="24336" spans="1:7" x14ac:dyDescent="0.25">
      <c r="A24336" s="108" t="str">
        <f t="shared" si="380"/>
        <v>SK_2010_NATIONAL TOTAL_PM2.5</v>
      </c>
      <c r="B24336" s="113" t="s">
        <v>173</v>
      </c>
      <c r="C24336" s="113">
        <v>2010</v>
      </c>
      <c r="D24336" s="113" t="s">
        <v>122</v>
      </c>
      <c r="E24336" s="113" t="s">
        <v>203</v>
      </c>
      <c r="F24336" s="113" t="s">
        <v>200</v>
      </c>
      <c r="G24336" s="113">
        <v>26.990520681441001</v>
      </c>
    </row>
    <row r="24337" spans="1:7" x14ac:dyDescent="0.25">
      <c r="A24337" s="108" t="str">
        <f t="shared" si="380"/>
        <v>SK_2010_NATIONAL TOTAL_Pb</v>
      </c>
      <c r="B24337" s="113" t="s">
        <v>173</v>
      </c>
      <c r="C24337" s="113">
        <v>2010</v>
      </c>
      <c r="D24337" s="113" t="s">
        <v>122</v>
      </c>
      <c r="E24337" s="113" t="s">
        <v>125</v>
      </c>
      <c r="F24337" s="113" t="s">
        <v>200</v>
      </c>
      <c r="G24337" s="113">
        <v>8.1991827810896402E-3</v>
      </c>
    </row>
    <row r="24338" spans="1:7" x14ac:dyDescent="0.25">
      <c r="A24338" s="108" t="str">
        <f t="shared" si="380"/>
        <v>SK_2010_NATIONAL TOTAL_Cd</v>
      </c>
      <c r="B24338" s="113" t="s">
        <v>173</v>
      </c>
      <c r="C24338" s="113">
        <v>2010</v>
      </c>
      <c r="D24338" s="113" t="s">
        <v>122</v>
      </c>
      <c r="E24338" s="113" t="s">
        <v>126</v>
      </c>
      <c r="F24338" s="113" t="s">
        <v>200</v>
      </c>
      <c r="G24338" s="113">
        <v>7.8428700694471699E-4</v>
      </c>
    </row>
    <row r="24339" spans="1:7" x14ac:dyDescent="0.25">
      <c r="A24339" s="108" t="str">
        <f t="shared" si="380"/>
        <v>SK_2010_NATIONAL TOTAL_Hg</v>
      </c>
      <c r="B24339" s="113" t="s">
        <v>173</v>
      </c>
      <c r="C24339" s="113">
        <v>2010</v>
      </c>
      <c r="D24339" s="113" t="s">
        <v>122</v>
      </c>
      <c r="E24339" s="113" t="s">
        <v>127</v>
      </c>
      <c r="F24339" s="113" t="s">
        <v>200</v>
      </c>
      <c r="G24339" s="113">
        <v>6.2506889145598802E-4</v>
      </c>
    </row>
    <row r="24340" spans="1:7" x14ac:dyDescent="0.25">
      <c r="A24340" s="108" t="str">
        <f t="shared" si="380"/>
        <v>SK_2010_NATIONAL TOTAL_DIOX</v>
      </c>
      <c r="B24340" s="113" t="s">
        <v>173</v>
      </c>
      <c r="C24340" s="113">
        <v>2010</v>
      </c>
      <c r="D24340" s="113" t="s">
        <v>122</v>
      </c>
      <c r="E24340" s="113" t="s">
        <v>128</v>
      </c>
      <c r="F24340" s="113" t="s">
        <v>200</v>
      </c>
      <c r="G24340" s="150">
        <v>5.8650685207837099E-8</v>
      </c>
    </row>
    <row r="24341" spans="1:7" x14ac:dyDescent="0.25">
      <c r="A24341" s="108" t="str">
        <f t="shared" si="380"/>
        <v>SK_2010_NATIONAL TOTAL_PAH</v>
      </c>
      <c r="B24341" s="113" t="s">
        <v>173</v>
      </c>
      <c r="C24341" s="113">
        <v>2010</v>
      </c>
      <c r="D24341" s="113" t="s">
        <v>122</v>
      </c>
      <c r="E24341" s="113" t="s">
        <v>129</v>
      </c>
      <c r="F24341" s="113" t="s">
        <v>200</v>
      </c>
      <c r="G24341" s="113">
        <v>3.0955645831745399E-2</v>
      </c>
    </row>
    <row r="24342" spans="1:7" x14ac:dyDescent="0.25">
      <c r="A24342" s="108" t="str">
        <f t="shared" si="380"/>
        <v>SK_2010_NATIONAL TOTAL_HCB</v>
      </c>
      <c r="B24342" s="113" t="s">
        <v>173</v>
      </c>
      <c r="C24342" s="113">
        <v>2010</v>
      </c>
      <c r="D24342" s="113" t="s">
        <v>122</v>
      </c>
      <c r="E24342" s="113" t="s">
        <v>130</v>
      </c>
      <c r="F24342" s="113" t="s">
        <v>200</v>
      </c>
      <c r="G24342" s="150">
        <v>3.4075568656510002E-6</v>
      </c>
    </row>
    <row r="24343" spans="1:7" x14ac:dyDescent="0.25">
      <c r="A24343" s="108" t="str">
        <f t="shared" si="380"/>
        <v>SK_2010_NATIONAL TOTAL_PCB</v>
      </c>
      <c r="B24343" s="113" t="s">
        <v>173</v>
      </c>
      <c r="C24343" s="113">
        <v>2010</v>
      </c>
      <c r="D24343" s="113" t="s">
        <v>122</v>
      </c>
      <c r="E24343" s="113" t="s">
        <v>259</v>
      </c>
      <c r="F24343" s="113" t="s">
        <v>200</v>
      </c>
      <c r="G24343" s="150">
        <v>2.3678737993404E-5</v>
      </c>
    </row>
    <row r="24344" spans="1:7" x14ac:dyDescent="0.25">
      <c r="A24344" s="108" t="str">
        <f t="shared" si="380"/>
        <v>SK_2010_1A3(FS)_NOx</v>
      </c>
      <c r="B24344" s="113" t="s">
        <v>173</v>
      </c>
      <c r="C24344" s="113">
        <v>2010</v>
      </c>
      <c r="D24344" s="113" t="s">
        <v>132</v>
      </c>
      <c r="E24344" s="113" t="s">
        <v>199</v>
      </c>
      <c r="F24344" s="113" t="s">
        <v>200</v>
      </c>
      <c r="G24344" s="113">
        <v>36.840110835878299</v>
      </c>
    </row>
    <row r="24345" spans="1:7" x14ac:dyDescent="0.25">
      <c r="A24345" s="108" t="str">
        <f t="shared" si="380"/>
        <v>SK_2010_1A3(FS)_NMVOC</v>
      </c>
      <c r="B24345" s="113" t="s">
        <v>173</v>
      </c>
      <c r="C24345" s="113">
        <v>2010</v>
      </c>
      <c r="D24345" s="113" t="s">
        <v>132</v>
      </c>
      <c r="E24345" s="113" t="s">
        <v>123</v>
      </c>
      <c r="F24345" s="113" t="s">
        <v>200</v>
      </c>
      <c r="G24345" s="113">
        <v>11.786607458796899</v>
      </c>
    </row>
    <row r="24346" spans="1:7" x14ac:dyDescent="0.25">
      <c r="A24346" s="108" t="str">
        <f t="shared" si="380"/>
        <v>SK_2010_1A3(FS)_SOx</v>
      </c>
      <c r="B24346" s="113" t="s">
        <v>173</v>
      </c>
      <c r="C24346" s="113">
        <v>2010</v>
      </c>
      <c r="D24346" s="113" t="s">
        <v>132</v>
      </c>
      <c r="E24346" s="113" t="s">
        <v>201</v>
      </c>
      <c r="F24346" s="113" t="s">
        <v>200</v>
      </c>
      <c r="G24346" s="113">
        <v>2.8456649035232699E-2</v>
      </c>
    </row>
    <row r="24347" spans="1:7" x14ac:dyDescent="0.25">
      <c r="A24347" s="108" t="str">
        <f t="shared" si="380"/>
        <v>SK_2010_1A3(FS)_NH3</v>
      </c>
      <c r="B24347" s="113" t="s">
        <v>173</v>
      </c>
      <c r="C24347" s="113">
        <v>2010</v>
      </c>
      <c r="D24347" s="113" t="s">
        <v>132</v>
      </c>
      <c r="E24347" s="113" t="s">
        <v>124</v>
      </c>
      <c r="F24347" s="113" t="s">
        <v>200</v>
      </c>
      <c r="G24347" s="113">
        <v>0.47004601606009699</v>
      </c>
    </row>
    <row r="24348" spans="1:7" x14ac:dyDescent="0.25">
      <c r="A24348" s="108" t="str">
        <f t="shared" si="380"/>
        <v>SK_2010_1A3(FS)_PM2.5</v>
      </c>
      <c r="B24348" s="113" t="s">
        <v>173</v>
      </c>
      <c r="C24348" s="113">
        <v>2010</v>
      </c>
      <c r="D24348" s="113" t="s">
        <v>132</v>
      </c>
      <c r="E24348" s="113" t="s">
        <v>203</v>
      </c>
      <c r="F24348" s="113" t="s">
        <v>200</v>
      </c>
      <c r="G24348" s="113">
        <v>2.1781383519902202</v>
      </c>
    </row>
    <row r="24349" spans="1:7" x14ac:dyDescent="0.25">
      <c r="A24349" s="108" t="str">
        <f t="shared" si="380"/>
        <v>SK_2010_3D_NOx</v>
      </c>
      <c r="B24349" s="113" t="s">
        <v>173</v>
      </c>
      <c r="C24349" s="113">
        <v>2010</v>
      </c>
      <c r="D24349" s="113" t="s">
        <v>206</v>
      </c>
      <c r="E24349" s="113" t="s">
        <v>199</v>
      </c>
      <c r="F24349" s="113" t="s">
        <v>200</v>
      </c>
      <c r="G24349" s="113">
        <v>6.4201035918071199</v>
      </c>
    </row>
    <row r="24350" spans="1:7" x14ac:dyDescent="0.25">
      <c r="A24350" s="108" t="str">
        <f t="shared" si="380"/>
        <v>SK_2011_NATIONAL TOTAL_NOx</v>
      </c>
      <c r="B24350" s="113" t="s">
        <v>173</v>
      </c>
      <c r="C24350" s="113">
        <v>2011</v>
      </c>
      <c r="D24350" s="113" t="s">
        <v>122</v>
      </c>
      <c r="E24350" s="113" t="s">
        <v>199</v>
      </c>
      <c r="F24350" s="113" t="s">
        <v>200</v>
      </c>
      <c r="G24350" s="113">
        <v>81.098830720125903</v>
      </c>
    </row>
    <row r="24351" spans="1:7" x14ac:dyDescent="0.25">
      <c r="A24351" s="108" t="str">
        <f t="shared" si="380"/>
        <v>SK_2011_NATIONAL TOTAL_NMVOC</v>
      </c>
      <c r="B24351" s="113" t="s">
        <v>173</v>
      </c>
      <c r="C24351" s="113">
        <v>2011</v>
      </c>
      <c r="D24351" s="113" t="s">
        <v>122</v>
      </c>
      <c r="E24351" s="113" t="s">
        <v>123</v>
      </c>
      <c r="F24351" s="113" t="s">
        <v>200</v>
      </c>
      <c r="G24351" s="113">
        <v>108.713159732588</v>
      </c>
    </row>
    <row r="24352" spans="1:7" x14ac:dyDescent="0.25">
      <c r="A24352" s="108" t="str">
        <f t="shared" si="380"/>
        <v>SK_2011_NATIONAL TOTAL_SOx</v>
      </c>
      <c r="B24352" s="113" t="s">
        <v>173</v>
      </c>
      <c r="C24352" s="113">
        <v>2011</v>
      </c>
      <c r="D24352" s="113" t="s">
        <v>122</v>
      </c>
      <c r="E24352" s="113" t="s">
        <v>201</v>
      </c>
      <c r="F24352" s="113" t="s">
        <v>200</v>
      </c>
      <c r="G24352" s="113">
        <v>68.503993346699403</v>
      </c>
    </row>
    <row r="24353" spans="1:7" x14ac:dyDescent="0.25">
      <c r="A24353" s="108" t="str">
        <f t="shared" si="380"/>
        <v>SK_2011_NATIONAL TOTAL_NH3</v>
      </c>
      <c r="B24353" s="113" t="s">
        <v>173</v>
      </c>
      <c r="C24353" s="113">
        <v>2011</v>
      </c>
      <c r="D24353" s="113" t="s">
        <v>122</v>
      </c>
      <c r="E24353" s="113" t="s">
        <v>124</v>
      </c>
      <c r="F24353" s="113" t="s">
        <v>200</v>
      </c>
      <c r="G24353" s="113">
        <v>30.3744185913324</v>
      </c>
    </row>
    <row r="24354" spans="1:7" x14ac:dyDescent="0.25">
      <c r="A24354" s="108" t="str">
        <f t="shared" si="380"/>
        <v>SK_2011_NATIONAL TOTAL_PM2.5</v>
      </c>
      <c r="B24354" s="113" t="s">
        <v>173</v>
      </c>
      <c r="C24354" s="113">
        <v>2011</v>
      </c>
      <c r="D24354" s="113" t="s">
        <v>122</v>
      </c>
      <c r="E24354" s="113" t="s">
        <v>203</v>
      </c>
      <c r="F24354" s="113" t="s">
        <v>200</v>
      </c>
      <c r="G24354" s="113">
        <v>24.9797735283104</v>
      </c>
    </row>
    <row r="24355" spans="1:7" x14ac:dyDescent="0.25">
      <c r="A24355" s="108" t="str">
        <f t="shared" si="380"/>
        <v>SK_2011_NATIONAL TOTAL_Pb</v>
      </c>
      <c r="B24355" s="113" t="s">
        <v>173</v>
      </c>
      <c r="C24355" s="113">
        <v>2011</v>
      </c>
      <c r="D24355" s="113" t="s">
        <v>122</v>
      </c>
      <c r="E24355" s="113" t="s">
        <v>125</v>
      </c>
      <c r="F24355" s="113" t="s">
        <v>200</v>
      </c>
      <c r="G24355" s="113">
        <v>8.2634643833215497E-3</v>
      </c>
    </row>
    <row r="24356" spans="1:7" x14ac:dyDescent="0.25">
      <c r="A24356" s="108" t="str">
        <f t="shared" si="380"/>
        <v>SK_2011_NATIONAL TOTAL_Cd</v>
      </c>
      <c r="B24356" s="113" t="s">
        <v>173</v>
      </c>
      <c r="C24356" s="113">
        <v>2011</v>
      </c>
      <c r="D24356" s="113" t="s">
        <v>122</v>
      </c>
      <c r="E24356" s="113" t="s">
        <v>126</v>
      </c>
      <c r="F24356" s="113" t="s">
        <v>200</v>
      </c>
      <c r="G24356" s="113">
        <v>7.7860732424688505E-4</v>
      </c>
    </row>
    <row r="24357" spans="1:7" x14ac:dyDescent="0.25">
      <c r="A24357" s="108" t="str">
        <f t="shared" si="380"/>
        <v>SK_2011_NATIONAL TOTAL_Hg</v>
      </c>
      <c r="B24357" s="113" t="s">
        <v>173</v>
      </c>
      <c r="C24357" s="113">
        <v>2011</v>
      </c>
      <c r="D24357" s="113" t="s">
        <v>122</v>
      </c>
      <c r="E24357" s="113" t="s">
        <v>127</v>
      </c>
      <c r="F24357" s="113" t="s">
        <v>200</v>
      </c>
      <c r="G24357" s="113">
        <v>6.6517221061777095E-4</v>
      </c>
    </row>
    <row r="24358" spans="1:7" x14ac:dyDescent="0.25">
      <c r="A24358" s="108" t="str">
        <f t="shared" si="380"/>
        <v>SK_2011_NATIONAL TOTAL_DIOX</v>
      </c>
      <c r="B24358" s="113" t="s">
        <v>173</v>
      </c>
      <c r="C24358" s="113">
        <v>2011</v>
      </c>
      <c r="D24358" s="113" t="s">
        <v>122</v>
      </c>
      <c r="E24358" s="113" t="s">
        <v>128</v>
      </c>
      <c r="F24358" s="113" t="s">
        <v>200</v>
      </c>
      <c r="G24358" s="150">
        <v>6.4152647774317202E-8</v>
      </c>
    </row>
    <row r="24359" spans="1:7" x14ac:dyDescent="0.25">
      <c r="A24359" s="108" t="str">
        <f t="shared" si="380"/>
        <v>SK_2011_NATIONAL TOTAL_PAH</v>
      </c>
      <c r="B24359" s="113" t="s">
        <v>173</v>
      </c>
      <c r="C24359" s="113">
        <v>2011</v>
      </c>
      <c r="D24359" s="113" t="s">
        <v>122</v>
      </c>
      <c r="E24359" s="113" t="s">
        <v>129</v>
      </c>
      <c r="F24359" s="113" t="s">
        <v>200</v>
      </c>
      <c r="G24359" s="113">
        <v>2.93070513528415E-2</v>
      </c>
    </row>
    <row r="24360" spans="1:7" x14ac:dyDescent="0.25">
      <c r="A24360" s="108" t="str">
        <f t="shared" si="380"/>
        <v>SK_2011_NATIONAL TOTAL_HCB</v>
      </c>
      <c r="B24360" s="113" t="s">
        <v>173</v>
      </c>
      <c r="C24360" s="113">
        <v>2011</v>
      </c>
      <c r="D24360" s="113" t="s">
        <v>122</v>
      </c>
      <c r="E24360" s="113" t="s">
        <v>130</v>
      </c>
      <c r="F24360" s="113" t="s">
        <v>200</v>
      </c>
      <c r="G24360" s="150">
        <v>3.48521440529798E-6</v>
      </c>
    </row>
    <row r="24361" spans="1:7" x14ac:dyDescent="0.25">
      <c r="A24361" s="108" t="str">
        <f t="shared" si="380"/>
        <v>SK_2011_NATIONAL TOTAL_PCB</v>
      </c>
      <c r="B24361" s="113" t="s">
        <v>173</v>
      </c>
      <c r="C24361" s="113">
        <v>2011</v>
      </c>
      <c r="D24361" s="113" t="s">
        <v>122</v>
      </c>
      <c r="E24361" s="113" t="s">
        <v>259</v>
      </c>
      <c r="F24361" s="113" t="s">
        <v>200</v>
      </c>
      <c r="G24361" s="150">
        <v>2.20813300014816E-5</v>
      </c>
    </row>
    <row r="24362" spans="1:7" x14ac:dyDescent="0.25">
      <c r="A24362" s="108" t="str">
        <f t="shared" si="380"/>
        <v>SK_2011_1A3(FS)_NOx</v>
      </c>
      <c r="B24362" s="113" t="s">
        <v>173</v>
      </c>
      <c r="C24362" s="113">
        <v>2011</v>
      </c>
      <c r="D24362" s="113" t="s">
        <v>132</v>
      </c>
      <c r="E24362" s="113" t="s">
        <v>199</v>
      </c>
      <c r="F24362" s="113" t="s">
        <v>200</v>
      </c>
      <c r="G24362" s="113">
        <v>29.500441076778198</v>
      </c>
    </row>
    <row r="24363" spans="1:7" x14ac:dyDescent="0.25">
      <c r="A24363" s="108" t="str">
        <f t="shared" si="380"/>
        <v>SK_2011_1A3(FS)_NMVOC</v>
      </c>
      <c r="B24363" s="113" t="s">
        <v>173</v>
      </c>
      <c r="C24363" s="113">
        <v>2011</v>
      </c>
      <c r="D24363" s="113" t="s">
        <v>132</v>
      </c>
      <c r="E24363" s="113" t="s">
        <v>123</v>
      </c>
      <c r="F24363" s="113" t="s">
        <v>200</v>
      </c>
      <c r="G24363" s="113">
        <v>8.1419386935493296</v>
      </c>
    </row>
    <row r="24364" spans="1:7" x14ac:dyDescent="0.25">
      <c r="A24364" s="108" t="str">
        <f t="shared" si="380"/>
        <v>SK_2011_1A3(FS)_SOx</v>
      </c>
      <c r="B24364" s="113" t="s">
        <v>173</v>
      </c>
      <c r="C24364" s="113">
        <v>2011</v>
      </c>
      <c r="D24364" s="113" t="s">
        <v>132</v>
      </c>
      <c r="E24364" s="113" t="s">
        <v>201</v>
      </c>
      <c r="F24364" s="113" t="s">
        <v>200</v>
      </c>
      <c r="G24364" s="113">
        <v>2.66709230350059E-2</v>
      </c>
    </row>
    <row r="24365" spans="1:7" x14ac:dyDescent="0.25">
      <c r="A24365" s="108" t="str">
        <f t="shared" si="380"/>
        <v>SK_2011_1A3(FS)_NH3</v>
      </c>
      <c r="B24365" s="113" t="s">
        <v>173</v>
      </c>
      <c r="C24365" s="113">
        <v>2011</v>
      </c>
      <c r="D24365" s="113" t="s">
        <v>132</v>
      </c>
      <c r="E24365" s="113" t="s">
        <v>124</v>
      </c>
      <c r="F24365" s="113" t="s">
        <v>200</v>
      </c>
      <c r="G24365" s="113">
        <v>0.41098454442893001</v>
      </c>
    </row>
    <row r="24366" spans="1:7" x14ac:dyDescent="0.25">
      <c r="A24366" s="108" t="str">
        <f t="shared" si="380"/>
        <v>SK_2011_1A3(FS)_PM2.5</v>
      </c>
      <c r="B24366" s="113" t="s">
        <v>173</v>
      </c>
      <c r="C24366" s="113">
        <v>2011</v>
      </c>
      <c r="D24366" s="113" t="s">
        <v>132</v>
      </c>
      <c r="E24366" s="113" t="s">
        <v>203</v>
      </c>
      <c r="F24366" s="113" t="s">
        <v>200</v>
      </c>
      <c r="G24366" s="113">
        <v>1.6056031605947101</v>
      </c>
    </row>
    <row r="24367" spans="1:7" x14ac:dyDescent="0.25">
      <c r="A24367" s="108" t="str">
        <f t="shared" si="380"/>
        <v>SK_2011_3D_NOx</v>
      </c>
      <c r="B24367" s="113" t="s">
        <v>173</v>
      </c>
      <c r="C24367" s="113">
        <v>2011</v>
      </c>
      <c r="D24367" s="113" t="s">
        <v>206</v>
      </c>
      <c r="E24367" s="113" t="s">
        <v>199</v>
      </c>
      <c r="F24367" s="113" t="s">
        <v>200</v>
      </c>
      <c r="G24367" s="113">
        <v>6.9948909829046704</v>
      </c>
    </row>
    <row r="24368" spans="1:7" x14ac:dyDescent="0.25">
      <c r="A24368" s="108" t="str">
        <f t="shared" si="380"/>
        <v>SK_2012_NATIONAL TOTAL_NOx</v>
      </c>
      <c r="B24368" s="113" t="s">
        <v>173</v>
      </c>
      <c r="C24368" s="113">
        <v>2012</v>
      </c>
      <c r="D24368" s="113" t="s">
        <v>122</v>
      </c>
      <c r="E24368" s="113" t="s">
        <v>199</v>
      </c>
      <c r="F24368" s="113" t="s">
        <v>200</v>
      </c>
      <c r="G24368" s="113">
        <v>77.526426400522098</v>
      </c>
    </row>
    <row r="24369" spans="1:7" x14ac:dyDescent="0.25">
      <c r="A24369" s="108" t="str">
        <f t="shared" si="380"/>
        <v>SK_2012_NATIONAL TOTAL_NMVOC</v>
      </c>
      <c r="B24369" s="113" t="s">
        <v>173</v>
      </c>
      <c r="C24369" s="113">
        <v>2012</v>
      </c>
      <c r="D24369" s="113" t="s">
        <v>122</v>
      </c>
      <c r="E24369" s="113" t="s">
        <v>123</v>
      </c>
      <c r="F24369" s="113" t="s">
        <v>200</v>
      </c>
      <c r="G24369" s="113">
        <v>106.003600168769</v>
      </c>
    </row>
    <row r="24370" spans="1:7" x14ac:dyDescent="0.25">
      <c r="A24370" s="108" t="str">
        <f t="shared" si="380"/>
        <v>SK_2012_NATIONAL TOTAL_SOx</v>
      </c>
      <c r="B24370" s="113" t="s">
        <v>173</v>
      </c>
      <c r="C24370" s="113">
        <v>2012</v>
      </c>
      <c r="D24370" s="113" t="s">
        <v>122</v>
      </c>
      <c r="E24370" s="113" t="s">
        <v>201</v>
      </c>
      <c r="F24370" s="113" t="s">
        <v>200</v>
      </c>
      <c r="G24370" s="113">
        <v>58.327928799972703</v>
      </c>
    </row>
    <row r="24371" spans="1:7" x14ac:dyDescent="0.25">
      <c r="A24371" s="108" t="str">
        <f t="shared" si="380"/>
        <v>SK_2012_NATIONAL TOTAL_NH3</v>
      </c>
      <c r="B24371" s="113" t="s">
        <v>173</v>
      </c>
      <c r="C24371" s="113">
        <v>2012</v>
      </c>
      <c r="D24371" s="113" t="s">
        <v>122</v>
      </c>
      <c r="E24371" s="113" t="s">
        <v>124</v>
      </c>
      <c r="F24371" s="113" t="s">
        <v>200</v>
      </c>
      <c r="G24371" s="113">
        <v>31.226976052107101</v>
      </c>
    </row>
    <row r="24372" spans="1:7" x14ac:dyDescent="0.25">
      <c r="A24372" s="108" t="str">
        <f t="shared" si="380"/>
        <v>SK_2012_NATIONAL TOTAL_PM2.5</v>
      </c>
      <c r="B24372" s="113" t="s">
        <v>173</v>
      </c>
      <c r="C24372" s="113">
        <v>2012</v>
      </c>
      <c r="D24372" s="113" t="s">
        <v>122</v>
      </c>
      <c r="E24372" s="113" t="s">
        <v>203</v>
      </c>
      <c r="F24372" s="113" t="s">
        <v>200</v>
      </c>
      <c r="G24372" s="113">
        <v>26.103307171566001</v>
      </c>
    </row>
    <row r="24373" spans="1:7" x14ac:dyDescent="0.25">
      <c r="A24373" s="108" t="str">
        <f t="shared" si="380"/>
        <v>SK_2012_NATIONAL TOTAL_Pb</v>
      </c>
      <c r="B24373" s="113" t="s">
        <v>173</v>
      </c>
      <c r="C24373" s="113">
        <v>2012</v>
      </c>
      <c r="D24373" s="113" t="s">
        <v>122</v>
      </c>
      <c r="E24373" s="113" t="s">
        <v>125</v>
      </c>
      <c r="F24373" s="113" t="s">
        <v>200</v>
      </c>
      <c r="G24373" s="113">
        <v>8.2944829165202596E-3</v>
      </c>
    </row>
    <row r="24374" spans="1:7" x14ac:dyDescent="0.25">
      <c r="A24374" s="108" t="str">
        <f t="shared" si="380"/>
        <v>SK_2012_NATIONAL TOTAL_Cd</v>
      </c>
      <c r="B24374" s="113" t="s">
        <v>173</v>
      </c>
      <c r="C24374" s="113">
        <v>2012</v>
      </c>
      <c r="D24374" s="113" t="s">
        <v>122</v>
      </c>
      <c r="E24374" s="113" t="s">
        <v>126</v>
      </c>
      <c r="F24374" s="113" t="s">
        <v>200</v>
      </c>
      <c r="G24374" s="113">
        <v>8.0178375202931505E-4</v>
      </c>
    </row>
    <row r="24375" spans="1:7" x14ac:dyDescent="0.25">
      <c r="A24375" s="108" t="str">
        <f t="shared" si="380"/>
        <v>SK_2012_NATIONAL TOTAL_Hg</v>
      </c>
      <c r="B24375" s="113" t="s">
        <v>173</v>
      </c>
      <c r="C24375" s="113">
        <v>2012</v>
      </c>
      <c r="D24375" s="113" t="s">
        <v>122</v>
      </c>
      <c r="E24375" s="113" t="s">
        <v>127</v>
      </c>
      <c r="F24375" s="113" t="s">
        <v>200</v>
      </c>
      <c r="G24375" s="113">
        <v>5.7011655838022396E-4</v>
      </c>
    </row>
    <row r="24376" spans="1:7" x14ac:dyDescent="0.25">
      <c r="A24376" s="108" t="str">
        <f t="shared" si="380"/>
        <v>SK_2012_NATIONAL TOTAL_DIOX</v>
      </c>
      <c r="B24376" s="113" t="s">
        <v>173</v>
      </c>
      <c r="C24376" s="113">
        <v>2012</v>
      </c>
      <c r="D24376" s="113" t="s">
        <v>122</v>
      </c>
      <c r="E24376" s="113" t="s">
        <v>128</v>
      </c>
      <c r="F24376" s="113" t="s">
        <v>200</v>
      </c>
      <c r="G24376" s="150">
        <v>6.4313568215637897E-8</v>
      </c>
    </row>
    <row r="24377" spans="1:7" x14ac:dyDescent="0.25">
      <c r="A24377" s="108" t="str">
        <f t="shared" si="380"/>
        <v>SK_2012_NATIONAL TOTAL_PAH</v>
      </c>
      <c r="B24377" s="113" t="s">
        <v>173</v>
      </c>
      <c r="C24377" s="113">
        <v>2012</v>
      </c>
      <c r="D24377" s="113" t="s">
        <v>122</v>
      </c>
      <c r="E24377" s="113" t="s">
        <v>129</v>
      </c>
      <c r="F24377" s="113" t="s">
        <v>200</v>
      </c>
      <c r="G24377" s="113">
        <v>2.97852556295558E-2</v>
      </c>
    </row>
    <row r="24378" spans="1:7" x14ac:dyDescent="0.25">
      <c r="A24378" s="108" t="str">
        <f t="shared" si="380"/>
        <v>SK_2012_NATIONAL TOTAL_HCB</v>
      </c>
      <c r="B24378" s="113" t="s">
        <v>173</v>
      </c>
      <c r="C24378" s="113">
        <v>2012</v>
      </c>
      <c r="D24378" s="113" t="s">
        <v>122</v>
      </c>
      <c r="E24378" s="113" t="s">
        <v>130</v>
      </c>
      <c r="F24378" s="113" t="s">
        <v>200</v>
      </c>
      <c r="G24378" s="150">
        <v>3.46013965999722E-6</v>
      </c>
    </row>
    <row r="24379" spans="1:7" x14ac:dyDescent="0.25">
      <c r="A24379" s="108" t="str">
        <f t="shared" si="380"/>
        <v>SK_2012_NATIONAL TOTAL_PCB</v>
      </c>
      <c r="B24379" s="113" t="s">
        <v>173</v>
      </c>
      <c r="C24379" s="113">
        <v>2012</v>
      </c>
      <c r="D24379" s="113" t="s">
        <v>122</v>
      </c>
      <c r="E24379" s="113" t="s">
        <v>259</v>
      </c>
      <c r="F24379" s="113" t="s">
        <v>200</v>
      </c>
      <c r="G24379" s="150">
        <v>2.29753193891448E-5</v>
      </c>
    </row>
    <row r="24380" spans="1:7" x14ac:dyDescent="0.25">
      <c r="A24380" s="108" t="str">
        <f t="shared" si="380"/>
        <v>SK_2012_1A3(FS)_NOx</v>
      </c>
      <c r="B24380" s="113" t="s">
        <v>173</v>
      </c>
      <c r="C24380" s="113">
        <v>2012</v>
      </c>
      <c r="D24380" s="113" t="s">
        <v>132</v>
      </c>
      <c r="E24380" s="113" t="s">
        <v>199</v>
      </c>
      <c r="F24380" s="113" t="s">
        <v>200</v>
      </c>
      <c r="G24380" s="113">
        <v>30.945690115320499</v>
      </c>
    </row>
    <row r="24381" spans="1:7" x14ac:dyDescent="0.25">
      <c r="A24381" s="108" t="str">
        <f t="shared" si="380"/>
        <v>SK_2012_1A3(FS)_NMVOC</v>
      </c>
      <c r="B24381" s="113" t="s">
        <v>173</v>
      </c>
      <c r="C24381" s="113">
        <v>2012</v>
      </c>
      <c r="D24381" s="113" t="s">
        <v>132</v>
      </c>
      <c r="E24381" s="113" t="s">
        <v>123</v>
      </c>
      <c r="F24381" s="113" t="s">
        <v>200</v>
      </c>
      <c r="G24381" s="113">
        <v>7.9974736680778999</v>
      </c>
    </row>
    <row r="24382" spans="1:7" x14ac:dyDescent="0.25">
      <c r="A24382" s="108" t="str">
        <f t="shared" si="380"/>
        <v>SK_2012_1A3(FS)_SOx</v>
      </c>
      <c r="B24382" s="113" t="s">
        <v>173</v>
      </c>
      <c r="C24382" s="113">
        <v>2012</v>
      </c>
      <c r="D24382" s="113" t="s">
        <v>132</v>
      </c>
      <c r="E24382" s="113" t="s">
        <v>201</v>
      </c>
      <c r="F24382" s="113" t="s">
        <v>200</v>
      </c>
      <c r="G24382" s="113">
        <v>2.8253260287057699E-2</v>
      </c>
    </row>
    <row r="24383" spans="1:7" x14ac:dyDescent="0.25">
      <c r="A24383" s="108" t="str">
        <f t="shared" si="380"/>
        <v>SK_2012_1A3(FS)_NH3</v>
      </c>
      <c r="B24383" s="113" t="s">
        <v>173</v>
      </c>
      <c r="C24383" s="113">
        <v>2012</v>
      </c>
      <c r="D24383" s="113" t="s">
        <v>132</v>
      </c>
      <c r="E24383" s="113" t="s">
        <v>124</v>
      </c>
      <c r="F24383" s="113" t="s">
        <v>200</v>
      </c>
      <c r="G24383" s="113">
        <v>0.41791851955832898</v>
      </c>
    </row>
    <row r="24384" spans="1:7" x14ac:dyDescent="0.25">
      <c r="A24384" s="108" t="str">
        <f t="shared" si="380"/>
        <v>SK_2012_1A3(FS)_PM2.5</v>
      </c>
      <c r="B24384" s="113" t="s">
        <v>173</v>
      </c>
      <c r="C24384" s="113">
        <v>2012</v>
      </c>
      <c r="D24384" s="113" t="s">
        <v>132</v>
      </c>
      <c r="E24384" s="113" t="s">
        <v>203</v>
      </c>
      <c r="F24384" s="113" t="s">
        <v>200</v>
      </c>
      <c r="G24384" s="113">
        <v>1.66333800088001</v>
      </c>
    </row>
    <row r="24385" spans="1:7" x14ac:dyDescent="0.25">
      <c r="A24385" s="108" t="str">
        <f t="shared" si="380"/>
        <v>SK_2012_3D_NOx</v>
      </c>
      <c r="B24385" s="113" t="s">
        <v>173</v>
      </c>
      <c r="C24385" s="113">
        <v>2012</v>
      </c>
      <c r="D24385" s="113" t="s">
        <v>206</v>
      </c>
      <c r="E24385" s="113" t="s">
        <v>199</v>
      </c>
      <c r="F24385" s="113" t="s">
        <v>200</v>
      </c>
      <c r="G24385" s="113">
        <v>6.1710916212531997</v>
      </c>
    </row>
    <row r="24386" spans="1:7" x14ac:dyDescent="0.25">
      <c r="A24386" s="108" t="str">
        <f t="shared" ref="A24386:A24449" si="381">CONCATENATE(B24386,"_",C24386,"_",D24386,"_",E24386)</f>
        <v>SK_2013_NATIONAL TOTAL_NOx</v>
      </c>
      <c r="B24386" s="113" t="s">
        <v>173</v>
      </c>
      <c r="C24386" s="113">
        <v>2013</v>
      </c>
      <c r="D24386" s="113" t="s">
        <v>122</v>
      </c>
      <c r="E24386" s="113" t="s">
        <v>199</v>
      </c>
      <c r="F24386" s="113" t="s">
        <v>200</v>
      </c>
      <c r="G24386" s="113">
        <v>69.375941760874298</v>
      </c>
    </row>
    <row r="24387" spans="1:7" x14ac:dyDescent="0.25">
      <c r="A24387" s="108" t="str">
        <f t="shared" si="381"/>
        <v>SK_2013_NATIONAL TOTAL_NMVOC</v>
      </c>
      <c r="B24387" s="113" t="s">
        <v>173</v>
      </c>
      <c r="C24387" s="113">
        <v>2013</v>
      </c>
      <c r="D24387" s="113" t="s">
        <v>122</v>
      </c>
      <c r="E24387" s="113" t="s">
        <v>123</v>
      </c>
      <c r="F24387" s="113" t="s">
        <v>200</v>
      </c>
      <c r="G24387" s="113">
        <v>101.250675071928</v>
      </c>
    </row>
    <row r="24388" spans="1:7" x14ac:dyDescent="0.25">
      <c r="A24388" s="108" t="str">
        <f t="shared" si="381"/>
        <v>SK_2013_NATIONAL TOTAL_SOx</v>
      </c>
      <c r="B24388" s="113" t="s">
        <v>173</v>
      </c>
      <c r="C24388" s="113">
        <v>2013</v>
      </c>
      <c r="D24388" s="113" t="s">
        <v>122</v>
      </c>
      <c r="E24388" s="113" t="s">
        <v>201</v>
      </c>
      <c r="F24388" s="113" t="s">
        <v>200</v>
      </c>
      <c r="G24388" s="113">
        <v>53.181099641900602</v>
      </c>
    </row>
    <row r="24389" spans="1:7" x14ac:dyDescent="0.25">
      <c r="A24389" s="108" t="str">
        <f t="shared" si="381"/>
        <v>SK_2013_NATIONAL TOTAL_NH3</v>
      </c>
      <c r="B24389" s="113" t="s">
        <v>173</v>
      </c>
      <c r="C24389" s="113">
        <v>2013</v>
      </c>
      <c r="D24389" s="113" t="s">
        <v>122</v>
      </c>
      <c r="E24389" s="113" t="s">
        <v>124</v>
      </c>
      <c r="F24389" s="113" t="s">
        <v>200</v>
      </c>
      <c r="G24389" s="113">
        <v>31.7380080709532</v>
      </c>
    </row>
    <row r="24390" spans="1:7" x14ac:dyDescent="0.25">
      <c r="A24390" s="108" t="str">
        <f t="shared" si="381"/>
        <v>SK_2013_NATIONAL TOTAL_PM2.5</v>
      </c>
      <c r="B24390" s="113" t="s">
        <v>173</v>
      </c>
      <c r="C24390" s="113">
        <v>2013</v>
      </c>
      <c r="D24390" s="113" t="s">
        <v>122</v>
      </c>
      <c r="E24390" s="113" t="s">
        <v>203</v>
      </c>
      <c r="F24390" s="113" t="s">
        <v>200</v>
      </c>
      <c r="G24390" s="113">
        <v>23.982670505690699</v>
      </c>
    </row>
    <row r="24391" spans="1:7" x14ac:dyDescent="0.25">
      <c r="A24391" s="108" t="str">
        <f t="shared" si="381"/>
        <v>SK_2013_NATIONAL TOTAL_Pb</v>
      </c>
      <c r="B24391" s="113" t="s">
        <v>173</v>
      </c>
      <c r="C24391" s="113">
        <v>2013</v>
      </c>
      <c r="D24391" s="113" t="s">
        <v>122</v>
      </c>
      <c r="E24391" s="113" t="s">
        <v>125</v>
      </c>
      <c r="F24391" s="113" t="s">
        <v>200</v>
      </c>
      <c r="G24391" s="113">
        <v>8.6546741585364004E-3</v>
      </c>
    </row>
    <row r="24392" spans="1:7" x14ac:dyDescent="0.25">
      <c r="A24392" s="108" t="str">
        <f t="shared" si="381"/>
        <v>SK_2013_NATIONAL TOTAL_Cd</v>
      </c>
      <c r="B24392" s="113" t="s">
        <v>173</v>
      </c>
      <c r="C24392" s="113">
        <v>2013</v>
      </c>
      <c r="D24392" s="113" t="s">
        <v>122</v>
      </c>
      <c r="E24392" s="113" t="s">
        <v>126</v>
      </c>
      <c r="F24392" s="113" t="s">
        <v>200</v>
      </c>
      <c r="G24392" s="113">
        <v>6.7075240221221302E-4</v>
      </c>
    </row>
    <row r="24393" spans="1:7" x14ac:dyDescent="0.25">
      <c r="A24393" s="108" t="str">
        <f t="shared" si="381"/>
        <v>SK_2013_NATIONAL TOTAL_Hg</v>
      </c>
      <c r="B24393" s="113" t="s">
        <v>173</v>
      </c>
      <c r="C24393" s="113">
        <v>2013</v>
      </c>
      <c r="D24393" s="113" t="s">
        <v>122</v>
      </c>
      <c r="E24393" s="113" t="s">
        <v>127</v>
      </c>
      <c r="F24393" s="113" t="s">
        <v>200</v>
      </c>
      <c r="G24393" s="113">
        <v>5.4901820322329298E-4</v>
      </c>
    </row>
    <row r="24394" spans="1:7" x14ac:dyDescent="0.25">
      <c r="A24394" s="108" t="str">
        <f t="shared" si="381"/>
        <v>SK_2013_NATIONAL TOTAL_DIOX</v>
      </c>
      <c r="B24394" s="113" t="s">
        <v>173</v>
      </c>
      <c r="C24394" s="113">
        <v>2013</v>
      </c>
      <c r="D24394" s="113" t="s">
        <v>122</v>
      </c>
      <c r="E24394" s="113" t="s">
        <v>128</v>
      </c>
      <c r="F24394" s="113" t="s">
        <v>200</v>
      </c>
      <c r="G24394" s="150">
        <v>6.2506574844438004E-8</v>
      </c>
    </row>
    <row r="24395" spans="1:7" x14ac:dyDescent="0.25">
      <c r="A24395" s="108" t="str">
        <f t="shared" si="381"/>
        <v>SK_2013_NATIONAL TOTAL_PAH</v>
      </c>
      <c r="B24395" s="113" t="s">
        <v>173</v>
      </c>
      <c r="C24395" s="113">
        <v>2013</v>
      </c>
      <c r="D24395" s="113" t="s">
        <v>122</v>
      </c>
      <c r="E24395" s="113" t="s">
        <v>129</v>
      </c>
      <c r="F24395" s="113" t="s">
        <v>200</v>
      </c>
      <c r="G24395" s="113">
        <v>2.92766583580929E-2</v>
      </c>
    </row>
    <row r="24396" spans="1:7" x14ac:dyDescent="0.25">
      <c r="A24396" s="108" t="str">
        <f t="shared" si="381"/>
        <v>SK_2013_NATIONAL TOTAL_HCB</v>
      </c>
      <c r="B24396" s="113" t="s">
        <v>173</v>
      </c>
      <c r="C24396" s="113">
        <v>2013</v>
      </c>
      <c r="D24396" s="113" t="s">
        <v>122</v>
      </c>
      <c r="E24396" s="113" t="s">
        <v>130</v>
      </c>
      <c r="F24396" s="113" t="s">
        <v>200</v>
      </c>
      <c r="G24396" s="150">
        <v>3.5310941402351701E-6</v>
      </c>
    </row>
    <row r="24397" spans="1:7" x14ac:dyDescent="0.25">
      <c r="A24397" s="108" t="str">
        <f t="shared" si="381"/>
        <v>SK_2013_NATIONAL TOTAL_PCB</v>
      </c>
      <c r="B24397" s="113" t="s">
        <v>173</v>
      </c>
      <c r="C24397" s="113">
        <v>2013</v>
      </c>
      <c r="D24397" s="113" t="s">
        <v>122</v>
      </c>
      <c r="E24397" s="113" t="s">
        <v>259</v>
      </c>
      <c r="F24397" s="113" t="s">
        <v>200</v>
      </c>
      <c r="G24397" s="150">
        <v>2.43839602042963E-5</v>
      </c>
    </row>
    <row r="24398" spans="1:7" x14ac:dyDescent="0.25">
      <c r="A24398" s="108" t="str">
        <f t="shared" si="381"/>
        <v>SK_2013_1A3(FS)_NOx</v>
      </c>
      <c r="B24398" s="113" t="s">
        <v>173</v>
      </c>
      <c r="C24398" s="113">
        <v>2013</v>
      </c>
      <c r="D24398" s="113" t="s">
        <v>132</v>
      </c>
      <c r="E24398" s="113" t="s">
        <v>199</v>
      </c>
      <c r="F24398" s="113" t="s">
        <v>200</v>
      </c>
      <c r="G24398" s="113">
        <v>23.580336986085701</v>
      </c>
    </row>
    <row r="24399" spans="1:7" x14ac:dyDescent="0.25">
      <c r="A24399" s="108" t="str">
        <f t="shared" si="381"/>
        <v>SK_2013_1A3(FS)_NMVOC</v>
      </c>
      <c r="B24399" s="113" t="s">
        <v>173</v>
      </c>
      <c r="C24399" s="113">
        <v>2013</v>
      </c>
      <c r="D24399" s="113" t="s">
        <v>132</v>
      </c>
      <c r="E24399" s="113" t="s">
        <v>123</v>
      </c>
      <c r="F24399" s="113" t="s">
        <v>200</v>
      </c>
      <c r="G24399" s="113">
        <v>5.3606824626144602</v>
      </c>
    </row>
    <row r="24400" spans="1:7" x14ac:dyDescent="0.25">
      <c r="A24400" s="108" t="str">
        <f t="shared" si="381"/>
        <v>SK_2013_1A3(FS)_SOx</v>
      </c>
      <c r="B24400" s="113" t="s">
        <v>173</v>
      </c>
      <c r="C24400" s="113">
        <v>2013</v>
      </c>
      <c r="D24400" s="113" t="s">
        <v>132</v>
      </c>
      <c r="E24400" s="113" t="s">
        <v>201</v>
      </c>
      <c r="F24400" s="113" t="s">
        <v>200</v>
      </c>
      <c r="G24400" s="113">
        <v>2.7382493555986698E-2</v>
      </c>
    </row>
    <row r="24401" spans="1:7" x14ac:dyDescent="0.25">
      <c r="A24401" s="108" t="str">
        <f t="shared" si="381"/>
        <v>SK_2013_1A3(FS)_NH3</v>
      </c>
      <c r="B24401" s="113" t="s">
        <v>173</v>
      </c>
      <c r="C24401" s="113">
        <v>2013</v>
      </c>
      <c r="D24401" s="113" t="s">
        <v>132</v>
      </c>
      <c r="E24401" s="113" t="s">
        <v>124</v>
      </c>
      <c r="F24401" s="113" t="s">
        <v>200</v>
      </c>
      <c r="G24401" s="113">
        <v>0.42915464206725701</v>
      </c>
    </row>
    <row r="24402" spans="1:7" x14ac:dyDescent="0.25">
      <c r="A24402" s="108" t="str">
        <f t="shared" si="381"/>
        <v>SK_2013_1A3(FS)_PM2.5</v>
      </c>
      <c r="B24402" s="113" t="s">
        <v>173</v>
      </c>
      <c r="C24402" s="113">
        <v>2013</v>
      </c>
      <c r="D24402" s="113" t="s">
        <v>132</v>
      </c>
      <c r="E24402" s="113" t="s">
        <v>203</v>
      </c>
      <c r="F24402" s="113" t="s">
        <v>200</v>
      </c>
      <c r="G24402" s="113">
        <v>1.2616690281376699</v>
      </c>
    </row>
    <row r="24403" spans="1:7" x14ac:dyDescent="0.25">
      <c r="A24403" s="108" t="str">
        <f t="shared" si="381"/>
        <v>SK_2013_3D_NOx</v>
      </c>
      <c r="B24403" s="113" t="s">
        <v>173</v>
      </c>
      <c r="C24403" s="113">
        <v>2013</v>
      </c>
      <c r="D24403" s="113" t="s">
        <v>206</v>
      </c>
      <c r="E24403" s="113" t="s">
        <v>199</v>
      </c>
      <c r="F24403" s="113" t="s">
        <v>200</v>
      </c>
      <c r="G24403" s="113">
        <v>6.6965124347713303</v>
      </c>
    </row>
    <row r="24404" spans="1:7" x14ac:dyDescent="0.25">
      <c r="A24404" s="108" t="str">
        <f t="shared" si="381"/>
        <v>SK_2014_NATIONAL TOTAL_NOx</v>
      </c>
      <c r="B24404" s="113" t="s">
        <v>173</v>
      </c>
      <c r="C24404" s="113">
        <v>2014</v>
      </c>
      <c r="D24404" s="113" t="s">
        <v>122</v>
      </c>
      <c r="E24404" s="113" t="s">
        <v>199</v>
      </c>
      <c r="F24404" s="113" t="s">
        <v>200</v>
      </c>
      <c r="G24404" s="113">
        <v>66.755525785437499</v>
      </c>
    </row>
    <row r="24405" spans="1:7" x14ac:dyDescent="0.25">
      <c r="A24405" s="108" t="str">
        <f t="shared" si="381"/>
        <v>SK_2014_NATIONAL TOTAL_NMVOC</v>
      </c>
      <c r="B24405" s="113" t="s">
        <v>173</v>
      </c>
      <c r="C24405" s="113">
        <v>2014</v>
      </c>
      <c r="D24405" s="113" t="s">
        <v>122</v>
      </c>
      <c r="E24405" s="113" t="s">
        <v>123</v>
      </c>
      <c r="F24405" s="113" t="s">
        <v>200</v>
      </c>
      <c r="G24405" s="113">
        <v>84.392786266788903</v>
      </c>
    </row>
    <row r="24406" spans="1:7" x14ac:dyDescent="0.25">
      <c r="A24406" s="108" t="str">
        <f t="shared" si="381"/>
        <v>SK_2014_NATIONAL TOTAL_SOx</v>
      </c>
      <c r="B24406" s="113" t="s">
        <v>173</v>
      </c>
      <c r="C24406" s="113">
        <v>2014</v>
      </c>
      <c r="D24406" s="113" t="s">
        <v>122</v>
      </c>
      <c r="E24406" s="113" t="s">
        <v>201</v>
      </c>
      <c r="F24406" s="113" t="s">
        <v>200</v>
      </c>
      <c r="G24406" s="113">
        <v>45.703777107906902</v>
      </c>
    </row>
    <row r="24407" spans="1:7" x14ac:dyDescent="0.25">
      <c r="A24407" s="108" t="str">
        <f t="shared" si="381"/>
        <v>SK_2014_NATIONAL TOTAL_NH3</v>
      </c>
      <c r="B24407" s="113" t="s">
        <v>173</v>
      </c>
      <c r="C24407" s="113">
        <v>2014</v>
      </c>
      <c r="D24407" s="113" t="s">
        <v>122</v>
      </c>
      <c r="E24407" s="113" t="s">
        <v>124</v>
      </c>
      <c r="F24407" s="113" t="s">
        <v>200</v>
      </c>
      <c r="G24407" s="113">
        <v>32.853918528753603</v>
      </c>
    </row>
    <row r="24408" spans="1:7" x14ac:dyDescent="0.25">
      <c r="A24408" s="108" t="str">
        <f t="shared" si="381"/>
        <v>SK_2014_NATIONAL TOTAL_PM2.5</v>
      </c>
      <c r="B24408" s="113" t="s">
        <v>173</v>
      </c>
      <c r="C24408" s="113">
        <v>2014</v>
      </c>
      <c r="D24408" s="113" t="s">
        <v>122</v>
      </c>
      <c r="E24408" s="113" t="s">
        <v>203</v>
      </c>
      <c r="F24408" s="113" t="s">
        <v>200</v>
      </c>
      <c r="G24408" s="113">
        <v>16.685040799624701</v>
      </c>
    </row>
    <row r="24409" spans="1:7" x14ac:dyDescent="0.25">
      <c r="A24409" s="108" t="str">
        <f t="shared" si="381"/>
        <v>SK_2014_NATIONAL TOTAL_Pb</v>
      </c>
      <c r="B24409" s="113" t="s">
        <v>173</v>
      </c>
      <c r="C24409" s="113">
        <v>2014</v>
      </c>
      <c r="D24409" s="113" t="s">
        <v>122</v>
      </c>
      <c r="E24409" s="113" t="s">
        <v>125</v>
      </c>
      <c r="F24409" s="113" t="s">
        <v>200</v>
      </c>
      <c r="G24409" s="113">
        <v>8.2980640846409808E-3</v>
      </c>
    </row>
    <row r="24410" spans="1:7" x14ac:dyDescent="0.25">
      <c r="A24410" s="108" t="str">
        <f t="shared" si="381"/>
        <v>SK_2014_NATIONAL TOTAL_Cd</v>
      </c>
      <c r="B24410" s="113" t="s">
        <v>173</v>
      </c>
      <c r="C24410" s="113">
        <v>2014</v>
      </c>
      <c r="D24410" s="113" t="s">
        <v>122</v>
      </c>
      <c r="E24410" s="113" t="s">
        <v>126</v>
      </c>
      <c r="F24410" s="113" t="s">
        <v>200</v>
      </c>
      <c r="G24410" s="113">
        <v>5.5788256088589404E-4</v>
      </c>
    </row>
    <row r="24411" spans="1:7" x14ac:dyDescent="0.25">
      <c r="A24411" s="108" t="str">
        <f t="shared" si="381"/>
        <v>SK_2014_NATIONAL TOTAL_Hg</v>
      </c>
      <c r="B24411" s="113" t="s">
        <v>173</v>
      </c>
      <c r="C24411" s="113">
        <v>2014</v>
      </c>
      <c r="D24411" s="113" t="s">
        <v>122</v>
      </c>
      <c r="E24411" s="113" t="s">
        <v>127</v>
      </c>
      <c r="F24411" s="113" t="s">
        <v>200</v>
      </c>
      <c r="G24411" s="113">
        <v>5.3884310568455703E-4</v>
      </c>
    </row>
    <row r="24412" spans="1:7" x14ac:dyDescent="0.25">
      <c r="A24412" s="108" t="str">
        <f t="shared" si="381"/>
        <v>SK_2014_NATIONAL TOTAL_DIOX</v>
      </c>
      <c r="B24412" s="113" t="s">
        <v>173</v>
      </c>
      <c r="C24412" s="113">
        <v>2014</v>
      </c>
      <c r="D24412" s="113" t="s">
        <v>122</v>
      </c>
      <c r="E24412" s="113" t="s">
        <v>128</v>
      </c>
      <c r="F24412" s="113" t="s">
        <v>200</v>
      </c>
      <c r="G24412" s="150">
        <v>6.4712526616853497E-8</v>
      </c>
    </row>
    <row r="24413" spans="1:7" x14ac:dyDescent="0.25">
      <c r="A24413" s="108" t="str">
        <f t="shared" si="381"/>
        <v>SK_2014_NATIONAL TOTAL_PAH</v>
      </c>
      <c r="B24413" s="113" t="s">
        <v>173</v>
      </c>
      <c r="C24413" s="113">
        <v>2014</v>
      </c>
      <c r="D24413" s="113" t="s">
        <v>122</v>
      </c>
      <c r="E24413" s="113" t="s">
        <v>129</v>
      </c>
      <c r="F24413" s="113" t="s">
        <v>200</v>
      </c>
      <c r="G24413" s="113">
        <v>2.5808251019781001E-2</v>
      </c>
    </row>
    <row r="24414" spans="1:7" x14ac:dyDescent="0.25">
      <c r="A24414" s="108" t="str">
        <f t="shared" si="381"/>
        <v>SK_2014_NATIONAL TOTAL_HCB</v>
      </c>
      <c r="B24414" s="113" t="s">
        <v>173</v>
      </c>
      <c r="C24414" s="113">
        <v>2014</v>
      </c>
      <c r="D24414" s="113" t="s">
        <v>122</v>
      </c>
      <c r="E24414" s="113" t="s">
        <v>130</v>
      </c>
      <c r="F24414" s="113" t="s">
        <v>200</v>
      </c>
      <c r="G24414" s="150">
        <v>3.1273999899955502E-6</v>
      </c>
    </row>
    <row r="24415" spans="1:7" x14ac:dyDescent="0.25">
      <c r="A24415" s="108" t="str">
        <f t="shared" si="381"/>
        <v>SK_2014_NATIONAL TOTAL_PCB</v>
      </c>
      <c r="B24415" s="113" t="s">
        <v>173</v>
      </c>
      <c r="C24415" s="113">
        <v>2014</v>
      </c>
      <c r="D24415" s="113" t="s">
        <v>122</v>
      </c>
      <c r="E24415" s="113" t="s">
        <v>259</v>
      </c>
      <c r="F24415" s="113" t="s">
        <v>200</v>
      </c>
      <c r="G24415" s="150">
        <v>2.4949213236658499E-5</v>
      </c>
    </row>
    <row r="24416" spans="1:7" x14ac:dyDescent="0.25">
      <c r="A24416" s="108" t="str">
        <f t="shared" si="381"/>
        <v>SK_2014_1A3(FS)_NOx</v>
      </c>
      <c r="B24416" s="113" t="s">
        <v>173</v>
      </c>
      <c r="C24416" s="113">
        <v>2014</v>
      </c>
      <c r="D24416" s="113" t="s">
        <v>132</v>
      </c>
      <c r="E24416" s="113" t="s">
        <v>199</v>
      </c>
      <c r="F24416" s="113" t="s">
        <v>200</v>
      </c>
      <c r="G24416" s="113">
        <v>21.644544078019202</v>
      </c>
    </row>
    <row r="24417" spans="1:7" x14ac:dyDescent="0.25">
      <c r="A24417" s="108" t="str">
        <f t="shared" si="381"/>
        <v>SK_2014_1A3(FS)_NMVOC</v>
      </c>
      <c r="B24417" s="113" t="s">
        <v>173</v>
      </c>
      <c r="C24417" s="113">
        <v>2014</v>
      </c>
      <c r="D24417" s="113" t="s">
        <v>132</v>
      </c>
      <c r="E24417" s="113" t="s">
        <v>123</v>
      </c>
      <c r="F24417" s="113" t="s">
        <v>200</v>
      </c>
      <c r="G24417" s="113">
        <v>4.5491347958135098</v>
      </c>
    </row>
    <row r="24418" spans="1:7" x14ac:dyDescent="0.25">
      <c r="A24418" s="108" t="str">
        <f t="shared" si="381"/>
        <v>SK_2014_1A3(FS)_SOx</v>
      </c>
      <c r="B24418" s="113" t="s">
        <v>173</v>
      </c>
      <c r="C24418" s="113">
        <v>2014</v>
      </c>
      <c r="D24418" s="113" t="s">
        <v>132</v>
      </c>
      <c r="E24418" s="113" t="s">
        <v>201</v>
      </c>
      <c r="F24418" s="113" t="s">
        <v>200</v>
      </c>
      <c r="G24418" s="113">
        <v>2.93919223355129E-2</v>
      </c>
    </row>
    <row r="24419" spans="1:7" x14ac:dyDescent="0.25">
      <c r="A24419" s="108" t="str">
        <f t="shared" si="381"/>
        <v>SK_2014_1A3(FS)_NH3</v>
      </c>
      <c r="B24419" s="113" t="s">
        <v>173</v>
      </c>
      <c r="C24419" s="113">
        <v>2014</v>
      </c>
      <c r="D24419" s="113" t="s">
        <v>132</v>
      </c>
      <c r="E24419" s="113" t="s">
        <v>124</v>
      </c>
      <c r="F24419" s="113" t="s">
        <v>200</v>
      </c>
      <c r="G24419" s="113">
        <v>0.370116966672905</v>
      </c>
    </row>
    <row r="24420" spans="1:7" x14ac:dyDescent="0.25">
      <c r="A24420" s="108" t="str">
        <f t="shared" si="381"/>
        <v>SK_2014_1A3(FS)_PM2.5</v>
      </c>
      <c r="B24420" s="113" t="s">
        <v>173</v>
      </c>
      <c r="C24420" s="113">
        <v>2014</v>
      </c>
      <c r="D24420" s="113" t="s">
        <v>132</v>
      </c>
      <c r="E24420" s="113" t="s">
        <v>203</v>
      </c>
      <c r="F24420" s="113" t="s">
        <v>200</v>
      </c>
      <c r="G24420" s="113">
        <v>1.1361038988233101</v>
      </c>
    </row>
    <row r="24421" spans="1:7" x14ac:dyDescent="0.25">
      <c r="A24421" s="108" t="str">
        <f t="shared" si="381"/>
        <v>SK_2014_3D_NOx</v>
      </c>
      <c r="B24421" s="113" t="s">
        <v>173</v>
      </c>
      <c r="C24421" s="113">
        <v>2014</v>
      </c>
      <c r="D24421" s="113" t="s">
        <v>206</v>
      </c>
      <c r="E24421" s="113" t="s">
        <v>199</v>
      </c>
      <c r="F24421" s="113" t="s">
        <v>200</v>
      </c>
      <c r="G24421" s="113">
        <v>7.0541511616160104</v>
      </c>
    </row>
    <row r="24422" spans="1:7" x14ac:dyDescent="0.25">
      <c r="A24422" s="108" t="str">
        <f t="shared" si="381"/>
        <v>SK_2015_NATIONAL TOTAL_NOx</v>
      </c>
      <c r="B24422" s="113" t="s">
        <v>173</v>
      </c>
      <c r="C24422" s="113">
        <v>2015</v>
      </c>
      <c r="D24422" s="113" t="s">
        <v>122</v>
      </c>
      <c r="E24422" s="113" t="s">
        <v>199</v>
      </c>
      <c r="F24422" s="113" t="s">
        <v>200</v>
      </c>
      <c r="G24422" s="113">
        <v>68.412297746102297</v>
      </c>
    </row>
    <row r="24423" spans="1:7" x14ac:dyDescent="0.25">
      <c r="A24423" s="108" t="str">
        <f t="shared" si="381"/>
        <v>SK_2015_NATIONAL TOTAL_NMVOC</v>
      </c>
      <c r="B24423" s="113" t="s">
        <v>173</v>
      </c>
      <c r="C24423" s="113">
        <v>2015</v>
      </c>
      <c r="D24423" s="113" t="s">
        <v>122</v>
      </c>
      <c r="E24423" s="113" t="s">
        <v>123</v>
      </c>
      <c r="F24423" s="113" t="s">
        <v>200</v>
      </c>
      <c r="G24423" s="113">
        <v>98.695468395050497</v>
      </c>
    </row>
    <row r="24424" spans="1:7" x14ac:dyDescent="0.25">
      <c r="A24424" s="108" t="str">
        <f t="shared" si="381"/>
        <v>SK_2015_NATIONAL TOTAL_SOx</v>
      </c>
      <c r="B24424" s="113" t="s">
        <v>173</v>
      </c>
      <c r="C24424" s="113">
        <v>2015</v>
      </c>
      <c r="D24424" s="113" t="s">
        <v>122</v>
      </c>
      <c r="E24424" s="113" t="s">
        <v>201</v>
      </c>
      <c r="F24424" s="113" t="s">
        <v>200</v>
      </c>
      <c r="G24424" s="113">
        <v>68.248837357437296</v>
      </c>
    </row>
    <row r="24425" spans="1:7" x14ac:dyDescent="0.25">
      <c r="A24425" s="108" t="str">
        <f t="shared" si="381"/>
        <v>SK_2015_NATIONAL TOTAL_NH3</v>
      </c>
      <c r="B24425" s="113" t="s">
        <v>173</v>
      </c>
      <c r="C24425" s="113">
        <v>2015</v>
      </c>
      <c r="D24425" s="113" t="s">
        <v>122</v>
      </c>
      <c r="E24425" s="113" t="s">
        <v>124</v>
      </c>
      <c r="F24425" s="113" t="s">
        <v>200</v>
      </c>
      <c r="G24425" s="113">
        <v>32.9010327261635</v>
      </c>
    </row>
    <row r="24426" spans="1:7" x14ac:dyDescent="0.25">
      <c r="A24426" s="108" t="str">
        <f t="shared" si="381"/>
        <v>SK_2015_NATIONAL TOTAL_PM2.5</v>
      </c>
      <c r="B24426" s="113" t="s">
        <v>173</v>
      </c>
      <c r="C24426" s="113">
        <v>2015</v>
      </c>
      <c r="D24426" s="113" t="s">
        <v>122</v>
      </c>
      <c r="E24426" s="113" t="s">
        <v>203</v>
      </c>
      <c r="F24426" s="113" t="s">
        <v>200</v>
      </c>
      <c r="G24426" s="113">
        <v>21.247328973216199</v>
      </c>
    </row>
    <row r="24427" spans="1:7" x14ac:dyDescent="0.25">
      <c r="A24427" s="108" t="str">
        <f t="shared" si="381"/>
        <v>SK_2015_NATIONAL TOTAL_Pb</v>
      </c>
      <c r="B24427" s="113" t="s">
        <v>173</v>
      </c>
      <c r="C24427" s="113">
        <v>2015</v>
      </c>
      <c r="D24427" s="113" t="s">
        <v>122</v>
      </c>
      <c r="E24427" s="113" t="s">
        <v>125</v>
      </c>
      <c r="F24427" s="113" t="s">
        <v>200</v>
      </c>
      <c r="G24427" s="113">
        <v>8.4808813165038292E-3</v>
      </c>
    </row>
    <row r="24428" spans="1:7" x14ac:dyDescent="0.25">
      <c r="A24428" s="108" t="str">
        <f t="shared" si="381"/>
        <v>SK_2015_NATIONAL TOTAL_Cd</v>
      </c>
      <c r="B24428" s="113" t="s">
        <v>173</v>
      </c>
      <c r="C24428" s="113">
        <v>2015</v>
      </c>
      <c r="D24428" s="113" t="s">
        <v>122</v>
      </c>
      <c r="E24428" s="113" t="s">
        <v>126</v>
      </c>
      <c r="F24428" s="113" t="s">
        <v>200</v>
      </c>
      <c r="G24428" s="113">
        <v>6.4841945486430205E-4</v>
      </c>
    </row>
    <row r="24429" spans="1:7" x14ac:dyDescent="0.25">
      <c r="A24429" s="108" t="str">
        <f t="shared" si="381"/>
        <v>SK_2015_NATIONAL TOTAL_Hg</v>
      </c>
      <c r="B24429" s="113" t="s">
        <v>173</v>
      </c>
      <c r="C24429" s="113">
        <v>2015</v>
      </c>
      <c r="D24429" s="113" t="s">
        <v>122</v>
      </c>
      <c r="E24429" s="113" t="s">
        <v>127</v>
      </c>
      <c r="F24429" s="113" t="s">
        <v>200</v>
      </c>
      <c r="G24429" s="113">
        <v>5.4556284111559599E-4</v>
      </c>
    </row>
    <row r="24430" spans="1:7" x14ac:dyDescent="0.25">
      <c r="A24430" s="108" t="str">
        <f t="shared" si="381"/>
        <v>SK_2015_NATIONAL TOTAL_DIOX</v>
      </c>
      <c r="B24430" s="113" t="s">
        <v>173</v>
      </c>
      <c r="C24430" s="113">
        <v>2015</v>
      </c>
      <c r="D24430" s="113" t="s">
        <v>122</v>
      </c>
      <c r="E24430" s="113" t="s">
        <v>128</v>
      </c>
      <c r="F24430" s="113" t="s">
        <v>200</v>
      </c>
      <c r="G24430" s="150">
        <v>6.4156593768026296E-8</v>
      </c>
    </row>
    <row r="24431" spans="1:7" x14ac:dyDescent="0.25">
      <c r="A24431" s="108" t="str">
        <f t="shared" si="381"/>
        <v>SK_2015_NATIONAL TOTAL_PAH</v>
      </c>
      <c r="B24431" s="113" t="s">
        <v>173</v>
      </c>
      <c r="C24431" s="113">
        <v>2015</v>
      </c>
      <c r="D24431" s="113" t="s">
        <v>122</v>
      </c>
      <c r="E24431" s="113" t="s">
        <v>129</v>
      </c>
      <c r="F24431" s="113" t="s">
        <v>200</v>
      </c>
      <c r="G24431" s="113">
        <v>2.87474453077225E-2</v>
      </c>
    </row>
    <row r="24432" spans="1:7" x14ac:dyDescent="0.25">
      <c r="A24432" s="108" t="str">
        <f t="shared" si="381"/>
        <v>SK_2015_NATIONAL TOTAL_HCB</v>
      </c>
      <c r="B24432" s="113" t="s">
        <v>173</v>
      </c>
      <c r="C24432" s="113">
        <v>2015</v>
      </c>
      <c r="D24432" s="113" t="s">
        <v>122</v>
      </c>
      <c r="E24432" s="113" t="s">
        <v>130</v>
      </c>
      <c r="F24432" s="113" t="s">
        <v>200</v>
      </c>
      <c r="G24432" s="150">
        <v>3.3478114998691302E-6</v>
      </c>
    </row>
    <row r="24433" spans="1:7" x14ac:dyDescent="0.25">
      <c r="A24433" s="108" t="str">
        <f t="shared" si="381"/>
        <v>SK_2015_NATIONAL TOTAL_PCB</v>
      </c>
      <c r="B24433" s="113" t="s">
        <v>173</v>
      </c>
      <c r="C24433" s="113">
        <v>2015</v>
      </c>
      <c r="D24433" s="113" t="s">
        <v>122</v>
      </c>
      <c r="E24433" s="113" t="s">
        <v>259</v>
      </c>
      <c r="F24433" s="113" t="s">
        <v>200</v>
      </c>
      <c r="G24433" s="150">
        <v>2.3779200681900799E-5</v>
      </c>
    </row>
    <row r="24434" spans="1:7" x14ac:dyDescent="0.25">
      <c r="A24434" s="108" t="str">
        <f t="shared" si="381"/>
        <v>SK_2015_1A3(FS)_NOx</v>
      </c>
      <c r="B24434" s="113" t="s">
        <v>173</v>
      </c>
      <c r="C24434" s="113">
        <v>2015</v>
      </c>
      <c r="D24434" s="113" t="s">
        <v>132</v>
      </c>
      <c r="E24434" s="113" t="s">
        <v>199</v>
      </c>
      <c r="F24434" s="113" t="s">
        <v>200</v>
      </c>
      <c r="G24434" s="113">
        <v>22.893474343027801</v>
      </c>
    </row>
    <row r="24435" spans="1:7" x14ac:dyDescent="0.25">
      <c r="A24435" s="108" t="str">
        <f t="shared" si="381"/>
        <v>SK_2015_1A3(FS)_NMVOC</v>
      </c>
      <c r="B24435" s="113" t="s">
        <v>173</v>
      </c>
      <c r="C24435" s="113">
        <v>2015</v>
      </c>
      <c r="D24435" s="113" t="s">
        <v>132</v>
      </c>
      <c r="E24435" s="113" t="s">
        <v>123</v>
      </c>
      <c r="F24435" s="113" t="s">
        <v>200</v>
      </c>
      <c r="G24435" s="113">
        <v>4.7221198802876101</v>
      </c>
    </row>
    <row r="24436" spans="1:7" x14ac:dyDescent="0.25">
      <c r="A24436" s="108" t="str">
        <f t="shared" si="381"/>
        <v>SK_2015_1A3(FS)_SOx</v>
      </c>
      <c r="B24436" s="113" t="s">
        <v>173</v>
      </c>
      <c r="C24436" s="113">
        <v>2015</v>
      </c>
      <c r="D24436" s="113" t="s">
        <v>132</v>
      </c>
      <c r="E24436" s="113" t="s">
        <v>201</v>
      </c>
      <c r="F24436" s="113" t="s">
        <v>200</v>
      </c>
      <c r="G24436" s="113">
        <v>3.0678569112233298E-2</v>
      </c>
    </row>
    <row r="24437" spans="1:7" x14ac:dyDescent="0.25">
      <c r="A24437" s="108" t="str">
        <f t="shared" si="381"/>
        <v>SK_2015_1A3(FS)_NH3</v>
      </c>
      <c r="B24437" s="113" t="s">
        <v>173</v>
      </c>
      <c r="C24437" s="113">
        <v>2015</v>
      </c>
      <c r="D24437" s="113" t="s">
        <v>132</v>
      </c>
      <c r="E24437" s="113" t="s">
        <v>124</v>
      </c>
      <c r="F24437" s="113" t="s">
        <v>200</v>
      </c>
      <c r="G24437" s="113">
        <v>0.345769286211495</v>
      </c>
    </row>
    <row r="24438" spans="1:7" x14ac:dyDescent="0.25">
      <c r="A24438" s="108" t="str">
        <f t="shared" si="381"/>
        <v>SK_2015_1A3(FS)_PM2.5</v>
      </c>
      <c r="B24438" s="113" t="s">
        <v>173</v>
      </c>
      <c r="C24438" s="113">
        <v>2015</v>
      </c>
      <c r="D24438" s="113" t="s">
        <v>132</v>
      </c>
      <c r="E24438" s="113" t="s">
        <v>203</v>
      </c>
      <c r="F24438" s="113" t="s">
        <v>200</v>
      </c>
      <c r="G24438" s="113">
        <v>1.2699666937134799</v>
      </c>
    </row>
    <row r="24439" spans="1:7" x14ac:dyDescent="0.25">
      <c r="A24439" s="108" t="str">
        <f t="shared" si="381"/>
        <v>SK_2015_3D_NOx</v>
      </c>
      <c r="B24439" s="113" t="s">
        <v>173</v>
      </c>
      <c r="C24439" s="113">
        <v>2015</v>
      </c>
      <c r="D24439" s="113" t="s">
        <v>206</v>
      </c>
      <c r="E24439" s="113" t="s">
        <v>199</v>
      </c>
      <c r="F24439" s="113" t="s">
        <v>200</v>
      </c>
      <c r="G24439" s="113">
        <v>6.8968346337770701</v>
      </c>
    </row>
    <row r="24440" spans="1:7" x14ac:dyDescent="0.25">
      <c r="A24440" s="108" t="str">
        <f t="shared" si="381"/>
        <v>SK_2016_NATIONAL TOTAL_NOx</v>
      </c>
      <c r="B24440" s="113" t="s">
        <v>173</v>
      </c>
      <c r="C24440" s="113">
        <v>2016</v>
      </c>
      <c r="D24440" s="113" t="s">
        <v>122</v>
      </c>
      <c r="E24440" s="113" t="s">
        <v>199</v>
      </c>
      <c r="F24440" s="113" t="s">
        <v>200</v>
      </c>
      <c r="G24440" s="113">
        <v>64.313928861729295</v>
      </c>
    </row>
    <row r="24441" spans="1:7" x14ac:dyDescent="0.25">
      <c r="A24441" s="108" t="str">
        <f t="shared" si="381"/>
        <v>SK_2016_NATIONAL TOTAL_NMVOC</v>
      </c>
      <c r="B24441" s="113" t="s">
        <v>173</v>
      </c>
      <c r="C24441" s="113">
        <v>2016</v>
      </c>
      <c r="D24441" s="113" t="s">
        <v>122</v>
      </c>
      <c r="E24441" s="113" t="s">
        <v>123</v>
      </c>
      <c r="F24441" s="113" t="s">
        <v>200</v>
      </c>
      <c r="G24441" s="113">
        <v>98.146724485962807</v>
      </c>
    </row>
    <row r="24442" spans="1:7" x14ac:dyDescent="0.25">
      <c r="A24442" s="108" t="str">
        <f t="shared" si="381"/>
        <v>SK_2016_NATIONAL TOTAL_SOx</v>
      </c>
      <c r="B24442" s="113" t="s">
        <v>173</v>
      </c>
      <c r="C24442" s="113">
        <v>2016</v>
      </c>
      <c r="D24442" s="113" t="s">
        <v>122</v>
      </c>
      <c r="E24442" s="113" t="s">
        <v>201</v>
      </c>
      <c r="F24442" s="113" t="s">
        <v>200</v>
      </c>
      <c r="G24442" s="113">
        <v>27.819417364404099</v>
      </c>
    </row>
    <row r="24443" spans="1:7" x14ac:dyDescent="0.25">
      <c r="A24443" s="108" t="str">
        <f t="shared" si="381"/>
        <v>SK_2016_NATIONAL TOTAL_NH3</v>
      </c>
      <c r="B24443" s="113" t="s">
        <v>173</v>
      </c>
      <c r="C24443" s="113">
        <v>2016</v>
      </c>
      <c r="D24443" s="113" t="s">
        <v>122</v>
      </c>
      <c r="E24443" s="113" t="s">
        <v>124</v>
      </c>
      <c r="F24443" s="113" t="s">
        <v>200</v>
      </c>
      <c r="G24443" s="113">
        <v>33.9002193804237</v>
      </c>
    </row>
    <row r="24444" spans="1:7" x14ac:dyDescent="0.25">
      <c r="A24444" s="108" t="str">
        <f t="shared" si="381"/>
        <v>SK_2016_NATIONAL TOTAL_PM2.5</v>
      </c>
      <c r="B24444" s="113" t="s">
        <v>173</v>
      </c>
      <c r="C24444" s="113">
        <v>2016</v>
      </c>
      <c r="D24444" s="113" t="s">
        <v>122</v>
      </c>
      <c r="E24444" s="113" t="s">
        <v>203</v>
      </c>
      <c r="F24444" s="113" t="s">
        <v>200</v>
      </c>
      <c r="G24444" s="113">
        <v>21.085757344345101</v>
      </c>
    </row>
    <row r="24445" spans="1:7" x14ac:dyDescent="0.25">
      <c r="A24445" s="108" t="str">
        <f t="shared" si="381"/>
        <v>SK_2016_NATIONAL TOTAL_Pb</v>
      </c>
      <c r="B24445" s="113" t="s">
        <v>173</v>
      </c>
      <c r="C24445" s="113">
        <v>2016</v>
      </c>
      <c r="D24445" s="113" t="s">
        <v>122</v>
      </c>
      <c r="E24445" s="113" t="s">
        <v>125</v>
      </c>
      <c r="F24445" s="113" t="s">
        <v>200</v>
      </c>
      <c r="G24445" s="113">
        <v>8.6127424958964607E-3</v>
      </c>
    </row>
    <row r="24446" spans="1:7" x14ac:dyDescent="0.25">
      <c r="A24446" s="108" t="str">
        <f t="shared" si="381"/>
        <v>SK_2016_NATIONAL TOTAL_Cd</v>
      </c>
      <c r="B24446" s="113" t="s">
        <v>173</v>
      </c>
      <c r="C24446" s="113">
        <v>2016</v>
      </c>
      <c r="D24446" s="113" t="s">
        <v>122</v>
      </c>
      <c r="E24446" s="113" t="s">
        <v>126</v>
      </c>
      <c r="F24446" s="113" t="s">
        <v>200</v>
      </c>
      <c r="G24446" s="113">
        <v>6.4578261598488801E-4</v>
      </c>
    </row>
    <row r="24447" spans="1:7" x14ac:dyDescent="0.25">
      <c r="A24447" s="108" t="str">
        <f t="shared" si="381"/>
        <v>SK_2016_NATIONAL TOTAL_Hg</v>
      </c>
      <c r="B24447" s="113" t="s">
        <v>173</v>
      </c>
      <c r="C24447" s="113">
        <v>2016</v>
      </c>
      <c r="D24447" s="113" t="s">
        <v>122</v>
      </c>
      <c r="E24447" s="113" t="s">
        <v>127</v>
      </c>
      <c r="F24447" s="113" t="s">
        <v>200</v>
      </c>
      <c r="G24447" s="113">
        <v>5.1152516787670698E-4</v>
      </c>
    </row>
    <row r="24448" spans="1:7" x14ac:dyDescent="0.25">
      <c r="A24448" s="108" t="str">
        <f t="shared" si="381"/>
        <v>SK_2016_NATIONAL TOTAL_DIOX</v>
      </c>
      <c r="B24448" s="113" t="s">
        <v>173</v>
      </c>
      <c r="C24448" s="113">
        <v>2016</v>
      </c>
      <c r="D24448" s="113" t="s">
        <v>122</v>
      </c>
      <c r="E24448" s="113" t="s">
        <v>128</v>
      </c>
      <c r="F24448" s="113" t="s">
        <v>200</v>
      </c>
      <c r="G24448" s="150">
        <v>6.5090396040722594E-8</v>
      </c>
    </row>
    <row r="24449" spans="1:7" x14ac:dyDescent="0.25">
      <c r="A24449" s="108" t="str">
        <f t="shared" si="381"/>
        <v>SK_2016_NATIONAL TOTAL_PAH</v>
      </c>
      <c r="B24449" s="113" t="s">
        <v>173</v>
      </c>
      <c r="C24449" s="113">
        <v>2016</v>
      </c>
      <c r="D24449" s="113" t="s">
        <v>122</v>
      </c>
      <c r="E24449" s="113" t="s">
        <v>129</v>
      </c>
      <c r="F24449" s="113" t="s">
        <v>200</v>
      </c>
      <c r="G24449" s="113">
        <v>3.0088444359209199E-2</v>
      </c>
    </row>
    <row r="24450" spans="1:7" x14ac:dyDescent="0.25">
      <c r="A24450" s="108" t="str">
        <f t="shared" ref="A24450:A24513" si="382">CONCATENATE(B24450,"_",C24450,"_",D24450,"_",E24450)</f>
        <v>SK_2016_NATIONAL TOTAL_HCB</v>
      </c>
      <c r="B24450" s="113" t="s">
        <v>173</v>
      </c>
      <c r="C24450" s="113">
        <v>2016</v>
      </c>
      <c r="D24450" s="113" t="s">
        <v>122</v>
      </c>
      <c r="E24450" s="113" t="s">
        <v>130</v>
      </c>
      <c r="F24450" s="113" t="s">
        <v>200</v>
      </c>
      <c r="G24450" s="150">
        <v>3.0195956381250101E-6</v>
      </c>
    </row>
    <row r="24451" spans="1:7" x14ac:dyDescent="0.25">
      <c r="A24451" s="108" t="str">
        <f t="shared" si="382"/>
        <v>SK_2016_NATIONAL TOTAL_PCB</v>
      </c>
      <c r="B24451" s="113" t="s">
        <v>173</v>
      </c>
      <c r="C24451" s="113">
        <v>2016</v>
      </c>
      <c r="D24451" s="113" t="s">
        <v>122</v>
      </c>
      <c r="E24451" s="113" t="s">
        <v>259</v>
      </c>
      <c r="F24451" s="113" t="s">
        <v>200</v>
      </c>
      <c r="G24451" s="150">
        <v>2.5151574444093401E-5</v>
      </c>
    </row>
    <row r="24452" spans="1:7" x14ac:dyDescent="0.25">
      <c r="A24452" s="108" t="str">
        <f t="shared" si="382"/>
        <v>SK_2016_1A3(FS)_NOx</v>
      </c>
      <c r="B24452" s="113" t="s">
        <v>173</v>
      </c>
      <c r="C24452" s="113">
        <v>2016</v>
      </c>
      <c r="D24452" s="113" t="s">
        <v>132</v>
      </c>
      <c r="E24452" s="113" t="s">
        <v>199</v>
      </c>
      <c r="F24452" s="113" t="s">
        <v>200</v>
      </c>
      <c r="G24452" s="113">
        <v>21.807941447888599</v>
      </c>
    </row>
    <row r="24453" spans="1:7" x14ac:dyDescent="0.25">
      <c r="A24453" s="108" t="str">
        <f t="shared" si="382"/>
        <v>SK_2016_1A3(FS)_NMVOC</v>
      </c>
      <c r="B24453" s="113" t="s">
        <v>173</v>
      </c>
      <c r="C24453" s="113">
        <v>2016</v>
      </c>
      <c r="D24453" s="113" t="s">
        <v>132</v>
      </c>
      <c r="E24453" s="113" t="s">
        <v>123</v>
      </c>
      <c r="F24453" s="113" t="s">
        <v>200</v>
      </c>
      <c r="G24453" s="113">
        <v>3.6214971398296099</v>
      </c>
    </row>
    <row r="24454" spans="1:7" x14ac:dyDescent="0.25">
      <c r="A24454" s="108" t="str">
        <f t="shared" si="382"/>
        <v>SK_2016_1A3(FS)_SOx</v>
      </c>
      <c r="B24454" s="113" t="s">
        <v>173</v>
      </c>
      <c r="C24454" s="113">
        <v>2016</v>
      </c>
      <c r="D24454" s="113" t="s">
        <v>132</v>
      </c>
      <c r="E24454" s="113" t="s">
        <v>201</v>
      </c>
      <c r="F24454" s="113" t="s">
        <v>200</v>
      </c>
      <c r="G24454" s="113">
        <v>3.1384295090281102E-2</v>
      </c>
    </row>
    <row r="24455" spans="1:7" x14ac:dyDescent="0.25">
      <c r="A24455" s="108" t="str">
        <f t="shared" si="382"/>
        <v>SK_2016_1A3(FS)_NH3</v>
      </c>
      <c r="B24455" s="113" t="s">
        <v>173</v>
      </c>
      <c r="C24455" s="113">
        <v>2016</v>
      </c>
      <c r="D24455" s="113" t="s">
        <v>132</v>
      </c>
      <c r="E24455" s="113" t="s">
        <v>124</v>
      </c>
      <c r="F24455" s="113" t="s">
        <v>200</v>
      </c>
      <c r="G24455" s="113">
        <v>0.40365560558536401</v>
      </c>
    </row>
    <row r="24456" spans="1:7" x14ac:dyDescent="0.25">
      <c r="A24456" s="108" t="str">
        <f t="shared" si="382"/>
        <v>SK_2016_1A3(FS)_PM2.5</v>
      </c>
      <c r="B24456" s="113" t="s">
        <v>173</v>
      </c>
      <c r="C24456" s="113">
        <v>2016</v>
      </c>
      <c r="D24456" s="113" t="s">
        <v>132</v>
      </c>
      <c r="E24456" s="113" t="s">
        <v>203</v>
      </c>
      <c r="F24456" s="113" t="s">
        <v>200</v>
      </c>
      <c r="G24456" s="113">
        <v>1.15573268273121</v>
      </c>
    </row>
    <row r="24457" spans="1:7" x14ac:dyDescent="0.25">
      <c r="A24457" s="108" t="str">
        <f t="shared" si="382"/>
        <v>SK_2016_3D_NOx</v>
      </c>
      <c r="B24457" s="113" t="s">
        <v>173</v>
      </c>
      <c r="C24457" s="113">
        <v>2016</v>
      </c>
      <c r="D24457" s="113" t="s">
        <v>206</v>
      </c>
      <c r="E24457" s="113" t="s">
        <v>199</v>
      </c>
      <c r="F24457" s="113" t="s">
        <v>200</v>
      </c>
      <c r="G24457" s="113">
        <v>7.0114329322683204</v>
      </c>
    </row>
    <row r="24458" spans="1:7" x14ac:dyDescent="0.25">
      <c r="A24458" s="108" t="str">
        <f t="shared" si="382"/>
        <v>SK_2017_NATIONAL TOTAL_NOx</v>
      </c>
      <c r="B24458" s="113" t="s">
        <v>173</v>
      </c>
      <c r="C24458" s="113">
        <v>2017</v>
      </c>
      <c r="D24458" s="113" t="s">
        <v>122</v>
      </c>
      <c r="E24458" s="113" t="s">
        <v>199</v>
      </c>
      <c r="F24458" s="113" t="s">
        <v>200</v>
      </c>
      <c r="G24458" s="113">
        <v>63.770901064116401</v>
      </c>
    </row>
    <row r="24459" spans="1:7" x14ac:dyDescent="0.25">
      <c r="A24459" s="108" t="str">
        <f t="shared" si="382"/>
        <v>SK_2017_NATIONAL TOTAL_NMVOC</v>
      </c>
      <c r="B24459" s="113" t="s">
        <v>173</v>
      </c>
      <c r="C24459" s="113">
        <v>2017</v>
      </c>
      <c r="D24459" s="113" t="s">
        <v>122</v>
      </c>
      <c r="E24459" s="113" t="s">
        <v>123</v>
      </c>
      <c r="F24459" s="113" t="s">
        <v>200</v>
      </c>
      <c r="G24459" s="113">
        <v>95.82140989282</v>
      </c>
    </row>
    <row r="24460" spans="1:7" x14ac:dyDescent="0.25">
      <c r="A24460" s="108" t="str">
        <f t="shared" si="382"/>
        <v>SK_2017_NATIONAL TOTAL_SOx</v>
      </c>
      <c r="B24460" s="113" t="s">
        <v>173</v>
      </c>
      <c r="C24460" s="113">
        <v>2017</v>
      </c>
      <c r="D24460" s="113" t="s">
        <v>122</v>
      </c>
      <c r="E24460" s="113" t="s">
        <v>201</v>
      </c>
      <c r="F24460" s="113" t="s">
        <v>200</v>
      </c>
      <c r="G24460" s="113">
        <v>29.3834972585414</v>
      </c>
    </row>
    <row r="24461" spans="1:7" x14ac:dyDescent="0.25">
      <c r="A24461" s="108" t="str">
        <f t="shared" si="382"/>
        <v>SK_2017_NATIONAL TOTAL_NH3</v>
      </c>
      <c r="B24461" s="113" t="s">
        <v>173</v>
      </c>
      <c r="C24461" s="113">
        <v>2017</v>
      </c>
      <c r="D24461" s="113" t="s">
        <v>122</v>
      </c>
      <c r="E24461" s="113" t="s">
        <v>124</v>
      </c>
      <c r="F24461" s="113" t="s">
        <v>200</v>
      </c>
      <c r="G24461" s="113">
        <v>35.041305778027301</v>
      </c>
    </row>
    <row r="24462" spans="1:7" x14ac:dyDescent="0.25">
      <c r="A24462" s="108" t="str">
        <f t="shared" si="382"/>
        <v>SK_2017_NATIONAL TOTAL_PM2.5</v>
      </c>
      <c r="B24462" s="113" t="s">
        <v>173</v>
      </c>
      <c r="C24462" s="113">
        <v>2017</v>
      </c>
      <c r="D24462" s="113" t="s">
        <v>122</v>
      </c>
      <c r="E24462" s="113" t="s">
        <v>203</v>
      </c>
      <c r="F24462" s="113" t="s">
        <v>200</v>
      </c>
      <c r="G24462" s="113">
        <v>21.142366214370899</v>
      </c>
    </row>
    <row r="24463" spans="1:7" x14ac:dyDescent="0.25">
      <c r="A24463" s="108" t="str">
        <f t="shared" si="382"/>
        <v>SK_2017_NATIONAL TOTAL_Pb</v>
      </c>
      <c r="B24463" s="113" t="s">
        <v>173</v>
      </c>
      <c r="C24463" s="113">
        <v>2017</v>
      </c>
      <c r="D24463" s="113" t="s">
        <v>122</v>
      </c>
      <c r="E24463" s="113" t="s">
        <v>125</v>
      </c>
      <c r="F24463" s="113" t="s">
        <v>200</v>
      </c>
      <c r="G24463" s="113">
        <v>9.04793863844215E-3</v>
      </c>
    </row>
    <row r="24464" spans="1:7" x14ac:dyDescent="0.25">
      <c r="A24464" s="108" t="str">
        <f t="shared" si="382"/>
        <v>SK_2017_NATIONAL TOTAL_Cd</v>
      </c>
      <c r="B24464" s="113" t="s">
        <v>173</v>
      </c>
      <c r="C24464" s="113">
        <v>2017</v>
      </c>
      <c r="D24464" s="113" t="s">
        <v>122</v>
      </c>
      <c r="E24464" s="113" t="s">
        <v>126</v>
      </c>
      <c r="F24464" s="113" t="s">
        <v>200</v>
      </c>
      <c r="G24464" s="113">
        <v>6.5297080462871197E-4</v>
      </c>
    </row>
    <row r="24465" spans="1:7" x14ac:dyDescent="0.25">
      <c r="A24465" s="108" t="str">
        <f t="shared" si="382"/>
        <v>SK_2017_NATIONAL TOTAL_Hg</v>
      </c>
      <c r="B24465" s="113" t="s">
        <v>173</v>
      </c>
      <c r="C24465" s="113">
        <v>2017</v>
      </c>
      <c r="D24465" s="113" t="s">
        <v>122</v>
      </c>
      <c r="E24465" s="113" t="s">
        <v>127</v>
      </c>
      <c r="F24465" s="113" t="s">
        <v>200</v>
      </c>
      <c r="G24465" s="113">
        <v>5.0387128975340598E-4</v>
      </c>
    </row>
    <row r="24466" spans="1:7" x14ac:dyDescent="0.25">
      <c r="A24466" s="108" t="str">
        <f t="shared" si="382"/>
        <v>SK_2017_NATIONAL TOTAL_DIOX</v>
      </c>
      <c r="B24466" s="113" t="s">
        <v>173</v>
      </c>
      <c r="C24466" s="113">
        <v>2017</v>
      </c>
      <c r="D24466" s="113" t="s">
        <v>122</v>
      </c>
      <c r="E24466" s="113" t="s">
        <v>128</v>
      </c>
      <c r="F24466" s="113" t="s">
        <v>200</v>
      </c>
      <c r="G24466" s="150">
        <v>6.4665426387986804E-8</v>
      </c>
    </row>
    <row r="24467" spans="1:7" x14ac:dyDescent="0.25">
      <c r="A24467" s="108" t="str">
        <f t="shared" si="382"/>
        <v>SK_2017_NATIONAL TOTAL_PAH</v>
      </c>
      <c r="B24467" s="113" t="s">
        <v>173</v>
      </c>
      <c r="C24467" s="113">
        <v>2017</v>
      </c>
      <c r="D24467" s="113" t="s">
        <v>122</v>
      </c>
      <c r="E24467" s="113" t="s">
        <v>129</v>
      </c>
      <c r="F24467" s="113" t="s">
        <v>200</v>
      </c>
      <c r="G24467" s="113">
        <v>3.0106786125436401E-2</v>
      </c>
    </row>
    <row r="24468" spans="1:7" x14ac:dyDescent="0.25">
      <c r="A24468" s="108" t="str">
        <f t="shared" si="382"/>
        <v>SK_2017_NATIONAL TOTAL_HCB</v>
      </c>
      <c r="B24468" s="113" t="s">
        <v>173</v>
      </c>
      <c r="C24468" s="113">
        <v>2017</v>
      </c>
      <c r="D24468" s="113" t="s">
        <v>122</v>
      </c>
      <c r="E24468" s="113" t="s">
        <v>130</v>
      </c>
      <c r="F24468" s="113" t="s">
        <v>200</v>
      </c>
      <c r="G24468" s="150">
        <v>3.8846862964374803E-6</v>
      </c>
    </row>
    <row r="24469" spans="1:7" x14ac:dyDescent="0.25">
      <c r="A24469" s="108" t="str">
        <f t="shared" si="382"/>
        <v>SK_2017_NATIONAL TOTAL_PCB</v>
      </c>
      <c r="B24469" s="113" t="s">
        <v>173</v>
      </c>
      <c r="C24469" s="113">
        <v>2017</v>
      </c>
      <c r="D24469" s="113" t="s">
        <v>122</v>
      </c>
      <c r="E24469" s="113" t="s">
        <v>259</v>
      </c>
      <c r="F24469" s="113" t="s">
        <v>200</v>
      </c>
      <c r="G24469" s="150">
        <v>2.6002406067213E-5</v>
      </c>
    </row>
    <row r="24470" spans="1:7" x14ac:dyDescent="0.25">
      <c r="A24470" s="108" t="str">
        <f t="shared" si="382"/>
        <v>SK_2017_1A3(FS)_NOx</v>
      </c>
      <c r="B24470" s="113" t="s">
        <v>173</v>
      </c>
      <c r="C24470" s="113">
        <v>2017</v>
      </c>
      <c r="D24470" s="113" t="s">
        <v>132</v>
      </c>
      <c r="E24470" s="113" t="s">
        <v>199</v>
      </c>
      <c r="F24470" s="113" t="s">
        <v>200</v>
      </c>
      <c r="G24470" s="113">
        <v>20.8402039168401</v>
      </c>
    </row>
    <row r="24471" spans="1:7" x14ac:dyDescent="0.25">
      <c r="A24471" s="108" t="str">
        <f t="shared" si="382"/>
        <v>SK_2017_1A3(FS)_NMVOC</v>
      </c>
      <c r="B24471" s="113" t="s">
        <v>173</v>
      </c>
      <c r="C24471" s="113">
        <v>2017</v>
      </c>
      <c r="D24471" s="113" t="s">
        <v>132</v>
      </c>
      <c r="E24471" s="113" t="s">
        <v>123</v>
      </c>
      <c r="F24471" s="113" t="s">
        <v>200</v>
      </c>
      <c r="G24471" s="113">
        <v>4.59524637771929</v>
      </c>
    </row>
    <row r="24472" spans="1:7" x14ac:dyDescent="0.25">
      <c r="A24472" s="108" t="str">
        <f t="shared" si="382"/>
        <v>SK_2017_1A3(FS)_SOx</v>
      </c>
      <c r="B24472" s="113" t="s">
        <v>173</v>
      </c>
      <c r="C24472" s="113">
        <v>2017</v>
      </c>
      <c r="D24472" s="113" t="s">
        <v>132</v>
      </c>
      <c r="E24472" s="113" t="s">
        <v>201</v>
      </c>
      <c r="F24472" s="113" t="s">
        <v>200</v>
      </c>
      <c r="G24472" s="113">
        <v>3.5142651946818801E-2</v>
      </c>
    </row>
    <row r="24473" spans="1:7" x14ac:dyDescent="0.25">
      <c r="A24473" s="108" t="str">
        <f t="shared" si="382"/>
        <v>SK_2017_1A3(FS)_NH3</v>
      </c>
      <c r="B24473" s="113" t="s">
        <v>173</v>
      </c>
      <c r="C24473" s="113">
        <v>2017</v>
      </c>
      <c r="D24473" s="113" t="s">
        <v>132</v>
      </c>
      <c r="E24473" s="113" t="s">
        <v>124</v>
      </c>
      <c r="F24473" s="113" t="s">
        <v>200</v>
      </c>
      <c r="G24473" s="113">
        <v>0.35728072985597398</v>
      </c>
    </row>
    <row r="24474" spans="1:7" x14ac:dyDescent="0.25">
      <c r="A24474" s="108" t="str">
        <f t="shared" si="382"/>
        <v>SK_2017_1A3(FS)_PM2.5</v>
      </c>
      <c r="B24474" s="113" t="s">
        <v>173</v>
      </c>
      <c r="C24474" s="113">
        <v>2017</v>
      </c>
      <c r="D24474" s="113" t="s">
        <v>132</v>
      </c>
      <c r="E24474" s="113" t="s">
        <v>203</v>
      </c>
      <c r="F24474" s="113" t="s">
        <v>200</v>
      </c>
      <c r="G24474" s="113">
        <v>1.18579551913369</v>
      </c>
    </row>
    <row r="24475" spans="1:7" x14ac:dyDescent="0.25">
      <c r="A24475" s="108" t="str">
        <f t="shared" si="382"/>
        <v>SK_2017_3D_NOx</v>
      </c>
      <c r="B24475" s="113" t="s">
        <v>173</v>
      </c>
      <c r="C24475" s="113">
        <v>2017</v>
      </c>
      <c r="D24475" s="113" t="s">
        <v>206</v>
      </c>
      <c r="E24475" s="113" t="s">
        <v>199</v>
      </c>
      <c r="F24475" s="113" t="s">
        <v>200</v>
      </c>
      <c r="G24475" s="113">
        <v>6.8493413774961898</v>
      </c>
    </row>
    <row r="24476" spans="1:7" x14ac:dyDescent="0.25">
      <c r="A24476" s="108" t="str">
        <f t="shared" si="382"/>
        <v>SK_2018_NATIONAL TOTAL_NOx</v>
      </c>
      <c r="B24476" s="113" t="s">
        <v>173</v>
      </c>
      <c r="C24476" s="113">
        <v>2018</v>
      </c>
      <c r="D24476" s="113" t="s">
        <v>122</v>
      </c>
      <c r="E24476" s="113" t="s">
        <v>199</v>
      </c>
      <c r="F24476" s="113" t="s">
        <v>200</v>
      </c>
      <c r="G24476" s="113">
        <v>63.0018860044894</v>
      </c>
    </row>
    <row r="24477" spans="1:7" x14ac:dyDescent="0.25">
      <c r="A24477" s="108" t="str">
        <f t="shared" si="382"/>
        <v>SK_2018_NATIONAL TOTAL_NMVOC</v>
      </c>
      <c r="B24477" s="113" t="s">
        <v>173</v>
      </c>
      <c r="C24477" s="113">
        <v>2018</v>
      </c>
      <c r="D24477" s="113" t="s">
        <v>122</v>
      </c>
      <c r="E24477" s="113" t="s">
        <v>123</v>
      </c>
      <c r="F24477" s="113" t="s">
        <v>200</v>
      </c>
      <c r="G24477" s="113">
        <v>88.213140485841805</v>
      </c>
    </row>
    <row r="24478" spans="1:7" x14ac:dyDescent="0.25">
      <c r="A24478" s="108" t="str">
        <f t="shared" si="382"/>
        <v>SK_2018_NATIONAL TOTAL_SOx</v>
      </c>
      <c r="B24478" s="113" t="s">
        <v>173</v>
      </c>
      <c r="C24478" s="113">
        <v>2018</v>
      </c>
      <c r="D24478" s="113" t="s">
        <v>122</v>
      </c>
      <c r="E24478" s="113" t="s">
        <v>201</v>
      </c>
      <c r="F24478" s="113" t="s">
        <v>200</v>
      </c>
      <c r="G24478" s="113">
        <v>21.647396541410799</v>
      </c>
    </row>
    <row r="24479" spans="1:7" x14ac:dyDescent="0.25">
      <c r="A24479" s="108" t="str">
        <f t="shared" si="382"/>
        <v>SK_2018_NATIONAL TOTAL_NH3</v>
      </c>
      <c r="B24479" s="113" t="s">
        <v>173</v>
      </c>
      <c r="C24479" s="113">
        <v>2018</v>
      </c>
      <c r="D24479" s="113" t="s">
        <v>122</v>
      </c>
      <c r="E24479" s="113" t="s">
        <v>124</v>
      </c>
      <c r="F24479" s="113" t="s">
        <v>200</v>
      </c>
      <c r="G24479" s="113">
        <v>35.511877498275602</v>
      </c>
    </row>
    <row r="24480" spans="1:7" x14ac:dyDescent="0.25">
      <c r="A24480" s="108" t="str">
        <f t="shared" si="382"/>
        <v>SK_2018_NATIONAL TOTAL_PM2.5</v>
      </c>
      <c r="B24480" s="113" t="s">
        <v>173</v>
      </c>
      <c r="C24480" s="113">
        <v>2018</v>
      </c>
      <c r="D24480" s="113" t="s">
        <v>122</v>
      </c>
      <c r="E24480" s="113" t="s">
        <v>203</v>
      </c>
      <c r="F24480" s="113" t="s">
        <v>200</v>
      </c>
      <c r="G24480" s="113">
        <v>17.248372900400799</v>
      </c>
    </row>
    <row r="24481" spans="1:7" x14ac:dyDescent="0.25">
      <c r="A24481" s="108" t="str">
        <f t="shared" si="382"/>
        <v>SK_2018_NATIONAL TOTAL_Pb</v>
      </c>
      <c r="B24481" s="113" t="s">
        <v>173</v>
      </c>
      <c r="C24481" s="113">
        <v>2018</v>
      </c>
      <c r="D24481" s="113" t="s">
        <v>122</v>
      </c>
      <c r="E24481" s="113" t="s">
        <v>125</v>
      </c>
      <c r="F24481" s="113" t="s">
        <v>200</v>
      </c>
      <c r="G24481" s="113">
        <v>8.3566700828723792E-3</v>
      </c>
    </row>
    <row r="24482" spans="1:7" x14ac:dyDescent="0.25">
      <c r="A24482" s="108" t="str">
        <f t="shared" si="382"/>
        <v>SK_2018_NATIONAL TOTAL_Cd</v>
      </c>
      <c r="B24482" s="113" t="s">
        <v>173</v>
      </c>
      <c r="C24482" s="113">
        <v>2018</v>
      </c>
      <c r="D24482" s="113" t="s">
        <v>122</v>
      </c>
      <c r="E24482" s="113" t="s">
        <v>126</v>
      </c>
      <c r="F24482" s="113" t="s">
        <v>200</v>
      </c>
      <c r="G24482" s="113">
        <v>5.5466075341313505E-4</v>
      </c>
    </row>
    <row r="24483" spans="1:7" x14ac:dyDescent="0.25">
      <c r="A24483" s="108" t="str">
        <f t="shared" si="382"/>
        <v>SK_2018_NATIONAL TOTAL_Hg</v>
      </c>
      <c r="B24483" s="113" t="s">
        <v>173</v>
      </c>
      <c r="C24483" s="113">
        <v>2018</v>
      </c>
      <c r="D24483" s="113" t="s">
        <v>122</v>
      </c>
      <c r="E24483" s="113" t="s">
        <v>127</v>
      </c>
      <c r="F24483" s="113" t="s">
        <v>200</v>
      </c>
      <c r="G24483" s="113">
        <v>5.00208064303292E-4</v>
      </c>
    </row>
    <row r="24484" spans="1:7" x14ac:dyDescent="0.25">
      <c r="A24484" s="108" t="str">
        <f t="shared" si="382"/>
        <v>SK_2018_NATIONAL TOTAL_DIOX</v>
      </c>
      <c r="B24484" s="113" t="s">
        <v>173</v>
      </c>
      <c r="C24484" s="113">
        <v>2018</v>
      </c>
      <c r="D24484" s="113" t="s">
        <v>122</v>
      </c>
      <c r="E24484" s="113" t="s">
        <v>128</v>
      </c>
      <c r="F24484" s="113" t="s">
        <v>200</v>
      </c>
      <c r="G24484" s="150">
        <v>6.5618977750638198E-8</v>
      </c>
    </row>
    <row r="24485" spans="1:7" x14ac:dyDescent="0.25">
      <c r="A24485" s="108" t="str">
        <f t="shared" si="382"/>
        <v>SK_2018_NATIONAL TOTAL_PAH</v>
      </c>
      <c r="B24485" s="113" t="s">
        <v>173</v>
      </c>
      <c r="C24485" s="113">
        <v>2018</v>
      </c>
      <c r="D24485" s="113" t="s">
        <v>122</v>
      </c>
      <c r="E24485" s="113" t="s">
        <v>129</v>
      </c>
      <c r="F24485" s="113" t="s">
        <v>200</v>
      </c>
      <c r="G24485" s="113">
        <v>2.7175809751583999E-2</v>
      </c>
    </row>
    <row r="24486" spans="1:7" x14ac:dyDescent="0.25">
      <c r="A24486" s="108" t="str">
        <f t="shared" si="382"/>
        <v>SK_2018_NATIONAL TOTAL_HCB</v>
      </c>
      <c r="B24486" s="113" t="s">
        <v>173</v>
      </c>
      <c r="C24486" s="113">
        <v>2018</v>
      </c>
      <c r="D24486" s="113" t="s">
        <v>122</v>
      </c>
      <c r="E24486" s="113" t="s">
        <v>130</v>
      </c>
      <c r="F24486" s="113" t="s">
        <v>200</v>
      </c>
      <c r="G24486" s="150">
        <v>3.32705139158798E-6</v>
      </c>
    </row>
    <row r="24487" spans="1:7" x14ac:dyDescent="0.25">
      <c r="A24487" s="108" t="str">
        <f t="shared" si="382"/>
        <v>SK_2018_NATIONAL TOTAL_PCB</v>
      </c>
      <c r="B24487" s="113" t="s">
        <v>173</v>
      </c>
      <c r="C24487" s="113">
        <v>2018</v>
      </c>
      <c r="D24487" s="113" t="s">
        <v>122</v>
      </c>
      <c r="E24487" s="113" t="s">
        <v>259</v>
      </c>
      <c r="F24487" s="113" t="s">
        <v>200</v>
      </c>
      <c r="G24487" s="150">
        <v>2.57150673926648E-5</v>
      </c>
    </row>
    <row r="24488" spans="1:7" x14ac:dyDescent="0.25">
      <c r="A24488" s="108" t="str">
        <f t="shared" si="382"/>
        <v>SK_2018_1A3(FS)_NOx</v>
      </c>
      <c r="B24488" s="113" t="s">
        <v>173</v>
      </c>
      <c r="C24488" s="113">
        <v>2018</v>
      </c>
      <c r="D24488" s="113" t="s">
        <v>132</v>
      </c>
      <c r="E24488" s="113" t="s">
        <v>199</v>
      </c>
      <c r="F24488" s="113" t="s">
        <v>200</v>
      </c>
      <c r="G24488" s="113">
        <v>20.611229149585199</v>
      </c>
    </row>
    <row r="24489" spans="1:7" x14ac:dyDescent="0.25">
      <c r="A24489" s="108" t="str">
        <f t="shared" si="382"/>
        <v>SK_2018_1A3(FS)_NMVOC</v>
      </c>
      <c r="B24489" s="113" t="s">
        <v>173</v>
      </c>
      <c r="C24489" s="113">
        <v>2018</v>
      </c>
      <c r="D24489" s="113" t="s">
        <v>132</v>
      </c>
      <c r="E24489" s="113" t="s">
        <v>123</v>
      </c>
      <c r="F24489" s="113" t="s">
        <v>200</v>
      </c>
      <c r="G24489" s="113">
        <v>3.6113799795213</v>
      </c>
    </row>
    <row r="24490" spans="1:7" x14ac:dyDescent="0.25">
      <c r="A24490" s="108" t="str">
        <f t="shared" si="382"/>
        <v>SK_2018_1A3(FS)_SOx</v>
      </c>
      <c r="B24490" s="113" t="s">
        <v>173</v>
      </c>
      <c r="C24490" s="113">
        <v>2018</v>
      </c>
      <c r="D24490" s="113" t="s">
        <v>132</v>
      </c>
      <c r="E24490" s="113" t="s">
        <v>201</v>
      </c>
      <c r="F24490" s="113" t="s">
        <v>200</v>
      </c>
      <c r="G24490" s="113">
        <v>3.3686766171943501E-2</v>
      </c>
    </row>
    <row r="24491" spans="1:7" x14ac:dyDescent="0.25">
      <c r="A24491" s="108" t="str">
        <f t="shared" si="382"/>
        <v>SK_2018_1A3(FS)_NH3</v>
      </c>
      <c r="B24491" s="113" t="s">
        <v>173</v>
      </c>
      <c r="C24491" s="113">
        <v>2018</v>
      </c>
      <c r="D24491" s="113" t="s">
        <v>132</v>
      </c>
      <c r="E24491" s="113" t="s">
        <v>124</v>
      </c>
      <c r="F24491" s="113" t="s">
        <v>200</v>
      </c>
      <c r="G24491" s="113">
        <v>0.385241377506162</v>
      </c>
    </row>
    <row r="24492" spans="1:7" x14ac:dyDescent="0.25">
      <c r="A24492" s="108" t="str">
        <f t="shared" si="382"/>
        <v>SK_2018_1A3(FS)_PM2.5</v>
      </c>
      <c r="B24492" s="113" t="s">
        <v>173</v>
      </c>
      <c r="C24492" s="113">
        <v>2018</v>
      </c>
      <c r="D24492" s="113" t="s">
        <v>132</v>
      </c>
      <c r="E24492" s="113" t="s">
        <v>203</v>
      </c>
      <c r="F24492" s="113" t="s">
        <v>200</v>
      </c>
      <c r="G24492" s="113">
        <v>1.10194926466607</v>
      </c>
    </row>
    <row r="24493" spans="1:7" x14ac:dyDescent="0.25">
      <c r="A24493" s="108" t="str">
        <f t="shared" si="382"/>
        <v>SK_2018_3D_NOx</v>
      </c>
      <c r="B24493" s="113" t="s">
        <v>173</v>
      </c>
      <c r="C24493" s="113">
        <v>2018</v>
      </c>
      <c r="D24493" s="113" t="s">
        <v>206</v>
      </c>
      <c r="E24493" s="113" t="s">
        <v>199</v>
      </c>
      <c r="F24493" s="113" t="s">
        <v>200</v>
      </c>
      <c r="G24493" s="113">
        <v>7.1947410152165796</v>
      </c>
    </row>
    <row r="24494" spans="1:7" x14ac:dyDescent="0.25">
      <c r="A24494" s="108" t="str">
        <f t="shared" si="382"/>
        <v>SK_2019_NATIONAL TOTAL_NOx</v>
      </c>
      <c r="B24494" s="113" t="s">
        <v>173</v>
      </c>
      <c r="C24494" s="113">
        <v>2019</v>
      </c>
      <c r="D24494" s="113" t="s">
        <v>122</v>
      </c>
      <c r="E24494" s="113" t="s">
        <v>199</v>
      </c>
      <c r="F24494" s="113" t="s">
        <v>200</v>
      </c>
      <c r="G24494" s="113">
        <v>59.271385041448298</v>
      </c>
    </row>
    <row r="24495" spans="1:7" x14ac:dyDescent="0.25">
      <c r="A24495" s="108" t="str">
        <f t="shared" si="382"/>
        <v>SK_2019_NATIONAL TOTAL_NMVOC</v>
      </c>
      <c r="B24495" s="113" t="s">
        <v>173</v>
      </c>
      <c r="C24495" s="113">
        <v>2019</v>
      </c>
      <c r="D24495" s="113" t="s">
        <v>122</v>
      </c>
      <c r="E24495" s="113" t="s">
        <v>123</v>
      </c>
      <c r="F24495" s="113" t="s">
        <v>200</v>
      </c>
      <c r="G24495" s="113">
        <v>85.184724844090795</v>
      </c>
    </row>
    <row r="24496" spans="1:7" x14ac:dyDescent="0.25">
      <c r="A24496" s="108" t="str">
        <f t="shared" si="382"/>
        <v>SK_2019_NATIONAL TOTAL_SOx</v>
      </c>
      <c r="B24496" s="113" t="s">
        <v>173</v>
      </c>
      <c r="C24496" s="113">
        <v>2019</v>
      </c>
      <c r="D24496" s="113" t="s">
        <v>122</v>
      </c>
      <c r="E24496" s="113" t="s">
        <v>201</v>
      </c>
      <c r="F24496" s="113" t="s">
        <v>200</v>
      </c>
      <c r="G24496" s="113">
        <v>16.937089443290301</v>
      </c>
    </row>
    <row r="24497" spans="1:7" x14ac:dyDescent="0.25">
      <c r="A24497" s="108" t="str">
        <f t="shared" si="382"/>
        <v>SK_2019_NATIONAL TOTAL_NH3</v>
      </c>
      <c r="B24497" s="113" t="s">
        <v>173</v>
      </c>
      <c r="C24497" s="113">
        <v>2019</v>
      </c>
      <c r="D24497" s="113" t="s">
        <v>122</v>
      </c>
      <c r="E24497" s="113" t="s">
        <v>124</v>
      </c>
      <c r="F24497" s="113" t="s">
        <v>200</v>
      </c>
      <c r="G24497" s="113">
        <v>34.759497929145603</v>
      </c>
    </row>
    <row r="24498" spans="1:7" x14ac:dyDescent="0.25">
      <c r="A24498" s="108" t="str">
        <f t="shared" si="382"/>
        <v>SK_2019_NATIONAL TOTAL_PM2.5</v>
      </c>
      <c r="B24498" s="113" t="s">
        <v>173</v>
      </c>
      <c r="C24498" s="113">
        <v>2019</v>
      </c>
      <c r="D24498" s="113" t="s">
        <v>122</v>
      </c>
      <c r="E24498" s="113" t="s">
        <v>203</v>
      </c>
      <c r="F24498" s="113" t="s">
        <v>200</v>
      </c>
      <c r="G24498" s="113">
        <v>17.614260109872902</v>
      </c>
    </row>
    <row r="24499" spans="1:7" x14ac:dyDescent="0.25">
      <c r="A24499" s="108" t="str">
        <f t="shared" si="382"/>
        <v>SK_2019_NATIONAL TOTAL_Pb</v>
      </c>
      <c r="B24499" s="113" t="s">
        <v>173</v>
      </c>
      <c r="C24499" s="113">
        <v>2019</v>
      </c>
      <c r="D24499" s="113" t="s">
        <v>122</v>
      </c>
      <c r="E24499" s="113" t="s">
        <v>125</v>
      </c>
      <c r="F24499" s="113" t="s">
        <v>200</v>
      </c>
      <c r="G24499" s="113">
        <v>7.2234613292672398E-3</v>
      </c>
    </row>
    <row r="24500" spans="1:7" x14ac:dyDescent="0.25">
      <c r="A24500" s="108" t="str">
        <f t="shared" si="382"/>
        <v>SK_2019_NATIONAL TOTAL_Cd</v>
      </c>
      <c r="B24500" s="113" t="s">
        <v>173</v>
      </c>
      <c r="C24500" s="113">
        <v>2019</v>
      </c>
      <c r="D24500" s="113" t="s">
        <v>122</v>
      </c>
      <c r="E24500" s="113" t="s">
        <v>126</v>
      </c>
      <c r="F24500" s="113" t="s">
        <v>200</v>
      </c>
      <c r="G24500" s="113">
        <v>5.5679177294529203E-4</v>
      </c>
    </row>
    <row r="24501" spans="1:7" x14ac:dyDescent="0.25">
      <c r="A24501" s="108" t="str">
        <f t="shared" si="382"/>
        <v>SK_2019_NATIONAL TOTAL_Hg</v>
      </c>
      <c r="B24501" s="113" t="s">
        <v>173</v>
      </c>
      <c r="C24501" s="113">
        <v>2019</v>
      </c>
      <c r="D24501" s="113" t="s">
        <v>122</v>
      </c>
      <c r="E24501" s="113" t="s">
        <v>127</v>
      </c>
      <c r="F24501" s="113" t="s">
        <v>200</v>
      </c>
      <c r="G24501" s="113">
        <v>4.9632506610255197E-4</v>
      </c>
    </row>
    <row r="24502" spans="1:7" x14ac:dyDescent="0.25">
      <c r="A24502" s="108" t="str">
        <f t="shared" si="382"/>
        <v>SK_2019_NATIONAL TOTAL_DIOX</v>
      </c>
      <c r="B24502" s="113" t="s">
        <v>173</v>
      </c>
      <c r="C24502" s="113">
        <v>2019</v>
      </c>
      <c r="D24502" s="113" t="s">
        <v>122</v>
      </c>
      <c r="E24502" s="113" t="s">
        <v>128</v>
      </c>
      <c r="F24502" s="113" t="s">
        <v>200</v>
      </c>
      <c r="G24502" s="150">
        <v>6.2610250384968504E-8</v>
      </c>
    </row>
    <row r="24503" spans="1:7" x14ac:dyDescent="0.25">
      <c r="A24503" s="108" t="str">
        <f t="shared" si="382"/>
        <v>SK_2019_NATIONAL TOTAL_PAH</v>
      </c>
      <c r="B24503" s="113" t="s">
        <v>173</v>
      </c>
      <c r="C24503" s="113">
        <v>2019</v>
      </c>
      <c r="D24503" s="113" t="s">
        <v>122</v>
      </c>
      <c r="E24503" s="113" t="s">
        <v>129</v>
      </c>
      <c r="F24503" s="113" t="s">
        <v>200</v>
      </c>
      <c r="G24503" s="113">
        <v>2.5079313635384699E-2</v>
      </c>
    </row>
    <row r="24504" spans="1:7" x14ac:dyDescent="0.25">
      <c r="A24504" s="108" t="str">
        <f t="shared" si="382"/>
        <v>SK_2019_NATIONAL TOTAL_HCB</v>
      </c>
      <c r="B24504" s="113" t="s">
        <v>173</v>
      </c>
      <c r="C24504" s="113">
        <v>2019</v>
      </c>
      <c r="D24504" s="113" t="s">
        <v>122</v>
      </c>
      <c r="E24504" s="113" t="s">
        <v>130</v>
      </c>
      <c r="F24504" s="113" t="s">
        <v>200</v>
      </c>
      <c r="G24504" s="150">
        <v>3.3339160000150899E-6</v>
      </c>
    </row>
    <row r="24505" spans="1:7" x14ac:dyDescent="0.25">
      <c r="A24505" s="108" t="str">
        <f t="shared" si="382"/>
        <v>SK_2019_NATIONAL TOTAL_PCB</v>
      </c>
      <c r="B24505" s="113" t="s">
        <v>173</v>
      </c>
      <c r="C24505" s="113">
        <v>2019</v>
      </c>
      <c r="D24505" s="113" t="s">
        <v>122</v>
      </c>
      <c r="E24505" s="113" t="s">
        <v>259</v>
      </c>
      <c r="F24505" s="113" t="s">
        <v>200</v>
      </c>
      <c r="G24505" s="150">
        <v>2.0844093720324899E-5</v>
      </c>
    </row>
    <row r="24506" spans="1:7" x14ac:dyDescent="0.25">
      <c r="A24506" s="108" t="str">
        <f t="shared" si="382"/>
        <v>SK_2019_1A3(FS)_NOx</v>
      </c>
      <c r="B24506" s="113" t="s">
        <v>173</v>
      </c>
      <c r="C24506" s="113">
        <v>2019</v>
      </c>
      <c r="D24506" s="113" t="s">
        <v>132</v>
      </c>
      <c r="E24506" s="113" t="s">
        <v>199</v>
      </c>
      <c r="F24506" s="113" t="s">
        <v>200</v>
      </c>
      <c r="G24506" s="113">
        <v>19.755658780569501</v>
      </c>
    </row>
    <row r="24507" spans="1:7" x14ac:dyDescent="0.25">
      <c r="A24507" s="108" t="str">
        <f t="shared" si="382"/>
        <v>SK_2019_1A3(FS)_NMVOC</v>
      </c>
      <c r="B24507" s="113" t="s">
        <v>173</v>
      </c>
      <c r="C24507" s="113">
        <v>2019</v>
      </c>
      <c r="D24507" s="113" t="s">
        <v>132</v>
      </c>
      <c r="E24507" s="113" t="s">
        <v>123</v>
      </c>
      <c r="F24507" s="113" t="s">
        <v>200</v>
      </c>
      <c r="G24507" s="113">
        <v>3.61585937423976</v>
      </c>
    </row>
    <row r="24508" spans="1:7" x14ac:dyDescent="0.25">
      <c r="A24508" s="108" t="str">
        <f t="shared" si="382"/>
        <v>SK_2019_1A3(FS)_SOx</v>
      </c>
      <c r="B24508" s="113" t="s">
        <v>173</v>
      </c>
      <c r="C24508" s="113">
        <v>2019</v>
      </c>
      <c r="D24508" s="113" t="s">
        <v>132</v>
      </c>
      <c r="E24508" s="113" t="s">
        <v>201</v>
      </c>
      <c r="F24508" s="113" t="s">
        <v>200</v>
      </c>
      <c r="G24508" s="113">
        <v>3.6072049186281603E-2</v>
      </c>
    </row>
    <row r="24509" spans="1:7" x14ac:dyDescent="0.25">
      <c r="A24509" s="108" t="str">
        <f t="shared" si="382"/>
        <v>SK_2019_1A3(FS)_NH3</v>
      </c>
      <c r="B24509" s="113" t="s">
        <v>173</v>
      </c>
      <c r="C24509" s="113">
        <v>2019</v>
      </c>
      <c r="D24509" s="113" t="s">
        <v>132</v>
      </c>
      <c r="E24509" s="113" t="s">
        <v>124</v>
      </c>
      <c r="F24509" s="113" t="s">
        <v>200</v>
      </c>
      <c r="G24509" s="113">
        <v>0.38881774915538198</v>
      </c>
    </row>
    <row r="24510" spans="1:7" x14ac:dyDescent="0.25">
      <c r="A24510" s="108" t="str">
        <f t="shared" si="382"/>
        <v>SK_2019_1A3(FS)_PM2.5</v>
      </c>
      <c r="B24510" s="113" t="s">
        <v>173</v>
      </c>
      <c r="C24510" s="113">
        <v>2019</v>
      </c>
      <c r="D24510" s="113" t="s">
        <v>132</v>
      </c>
      <c r="E24510" s="113" t="s">
        <v>203</v>
      </c>
      <c r="F24510" s="113" t="s">
        <v>200</v>
      </c>
      <c r="G24510" s="113">
        <v>1.0830594042045401</v>
      </c>
    </row>
    <row r="24511" spans="1:7" x14ac:dyDescent="0.25">
      <c r="A24511" s="108" t="str">
        <f t="shared" si="382"/>
        <v>SK_2019_3D_NOx</v>
      </c>
      <c r="B24511" s="113" t="s">
        <v>173</v>
      </c>
      <c r="C24511" s="113">
        <v>2019</v>
      </c>
      <c r="D24511" s="113" t="s">
        <v>206</v>
      </c>
      <c r="E24511" s="113" t="s">
        <v>199</v>
      </c>
      <c r="F24511" s="113" t="s">
        <v>200</v>
      </c>
      <c r="G24511" s="113">
        <v>7.2141504870883404</v>
      </c>
    </row>
    <row r="24512" spans="1:7" x14ac:dyDescent="0.25">
      <c r="A24512" s="108" t="str">
        <f t="shared" si="382"/>
        <v>SK_2020_NATIONAL TOTAL_NOx</v>
      </c>
      <c r="B24512" s="113" t="s">
        <v>173</v>
      </c>
      <c r="C24512" s="113">
        <v>2020</v>
      </c>
      <c r="D24512" s="113" t="s">
        <v>122</v>
      </c>
      <c r="E24512" s="113" t="s">
        <v>199</v>
      </c>
      <c r="F24512" s="113" t="s">
        <v>200</v>
      </c>
      <c r="G24512" s="113">
        <v>56.3863282634941</v>
      </c>
    </row>
    <row r="24513" spans="1:7" x14ac:dyDescent="0.25">
      <c r="A24513" s="108" t="str">
        <f t="shared" si="382"/>
        <v>SK_2020_NATIONAL TOTAL_NMVOC</v>
      </c>
      <c r="B24513" s="113" t="s">
        <v>173</v>
      </c>
      <c r="C24513" s="113">
        <v>2020</v>
      </c>
      <c r="D24513" s="113" t="s">
        <v>122</v>
      </c>
      <c r="E24513" s="113" t="s">
        <v>123</v>
      </c>
      <c r="F24513" s="113" t="s">
        <v>200</v>
      </c>
      <c r="G24513" s="113">
        <v>82.681377531164898</v>
      </c>
    </row>
    <row r="24514" spans="1:7" x14ac:dyDescent="0.25">
      <c r="A24514" s="108" t="str">
        <f t="shared" ref="A24514:A24577" si="383">CONCATENATE(B24514,"_",C24514,"_",D24514,"_",E24514)</f>
        <v>SK_2020_NATIONAL TOTAL_SOx</v>
      </c>
      <c r="B24514" s="113" t="s">
        <v>173</v>
      </c>
      <c r="C24514" s="113">
        <v>2020</v>
      </c>
      <c r="D24514" s="113" t="s">
        <v>122</v>
      </c>
      <c r="E24514" s="113" t="s">
        <v>201</v>
      </c>
      <c r="F24514" s="113" t="s">
        <v>200</v>
      </c>
      <c r="G24514" s="113">
        <v>14.858736528209199</v>
      </c>
    </row>
    <row r="24515" spans="1:7" x14ac:dyDescent="0.25">
      <c r="A24515" s="108" t="str">
        <f t="shared" si="383"/>
        <v>SK_2020_NATIONAL TOTAL_NH3</v>
      </c>
      <c r="B24515" s="113" t="s">
        <v>173</v>
      </c>
      <c r="C24515" s="113">
        <v>2020</v>
      </c>
      <c r="D24515" s="113" t="s">
        <v>122</v>
      </c>
      <c r="E24515" s="113" t="s">
        <v>124</v>
      </c>
      <c r="F24515" s="113" t="s">
        <v>200</v>
      </c>
      <c r="G24515" s="113">
        <v>30.5402458477332</v>
      </c>
    </row>
    <row r="24516" spans="1:7" x14ac:dyDescent="0.25">
      <c r="A24516" s="108" t="str">
        <f t="shared" si="383"/>
        <v>SK_2020_NATIONAL TOTAL_PM2.5</v>
      </c>
      <c r="B24516" s="113" t="s">
        <v>173</v>
      </c>
      <c r="C24516" s="113">
        <v>2020</v>
      </c>
      <c r="D24516" s="113" t="s">
        <v>122</v>
      </c>
      <c r="E24516" s="113" t="s">
        <v>203</v>
      </c>
      <c r="F24516" s="113" t="s">
        <v>200</v>
      </c>
      <c r="G24516" s="113">
        <v>17.0811911506946</v>
      </c>
    </row>
    <row r="24517" spans="1:7" x14ac:dyDescent="0.25">
      <c r="A24517" s="108" t="str">
        <f t="shared" si="383"/>
        <v>SK_2020_NATIONAL TOTAL_Pb</v>
      </c>
      <c r="B24517" s="113" t="s">
        <v>173</v>
      </c>
      <c r="C24517" s="113">
        <v>2020</v>
      </c>
      <c r="D24517" s="113" t="s">
        <v>122</v>
      </c>
      <c r="E24517" s="113" t="s">
        <v>125</v>
      </c>
      <c r="F24517" s="113" t="s">
        <v>200</v>
      </c>
      <c r="G24517" s="113">
        <v>5.8051805364460196E-3</v>
      </c>
    </row>
    <row r="24518" spans="1:7" x14ac:dyDescent="0.25">
      <c r="A24518" s="108" t="str">
        <f t="shared" si="383"/>
        <v>SK_2020_NATIONAL TOTAL_Cd</v>
      </c>
      <c r="B24518" s="113" t="s">
        <v>173</v>
      </c>
      <c r="C24518" s="113">
        <v>2020</v>
      </c>
      <c r="D24518" s="113" t="s">
        <v>122</v>
      </c>
      <c r="E24518" s="113" t="s">
        <v>126</v>
      </c>
      <c r="F24518" s="113" t="s">
        <v>200</v>
      </c>
      <c r="G24518" s="113">
        <v>5.31465765079161E-4</v>
      </c>
    </row>
    <row r="24519" spans="1:7" x14ac:dyDescent="0.25">
      <c r="A24519" s="108" t="str">
        <f t="shared" si="383"/>
        <v>SK_2020_NATIONAL TOTAL_Hg</v>
      </c>
      <c r="B24519" s="113" t="s">
        <v>173</v>
      </c>
      <c r="C24519" s="113">
        <v>2020</v>
      </c>
      <c r="D24519" s="113" t="s">
        <v>122</v>
      </c>
      <c r="E24519" s="113" t="s">
        <v>127</v>
      </c>
      <c r="F24519" s="113" t="s">
        <v>200</v>
      </c>
      <c r="G24519" s="113">
        <v>4.8855436109430505E-4</v>
      </c>
    </row>
    <row r="24520" spans="1:7" x14ac:dyDescent="0.25">
      <c r="A24520" s="108" t="str">
        <f t="shared" si="383"/>
        <v>SK_2020_NATIONAL TOTAL_DIOX</v>
      </c>
      <c r="B24520" s="113" t="s">
        <v>173</v>
      </c>
      <c r="C24520" s="113">
        <v>2020</v>
      </c>
      <c r="D24520" s="113" t="s">
        <v>122</v>
      </c>
      <c r="E24520" s="113" t="s">
        <v>128</v>
      </c>
      <c r="F24520" s="113" t="s">
        <v>200</v>
      </c>
      <c r="G24520" s="150">
        <v>5.25804238358275E-8</v>
      </c>
    </row>
    <row r="24521" spans="1:7" x14ac:dyDescent="0.25">
      <c r="A24521" s="108" t="str">
        <f t="shared" si="383"/>
        <v>SK_2020_NATIONAL TOTAL_PAH</v>
      </c>
      <c r="B24521" s="113" t="s">
        <v>173</v>
      </c>
      <c r="C24521" s="113">
        <v>2020</v>
      </c>
      <c r="D24521" s="113" t="s">
        <v>122</v>
      </c>
      <c r="E24521" s="113" t="s">
        <v>129</v>
      </c>
      <c r="F24521" s="113" t="s">
        <v>200</v>
      </c>
      <c r="G24521" s="113">
        <v>2.2874798951920499E-2</v>
      </c>
    </row>
    <row r="24522" spans="1:7" x14ac:dyDescent="0.25">
      <c r="A24522" s="108" t="str">
        <f t="shared" si="383"/>
        <v>SK_2020_NATIONAL TOTAL_HCB</v>
      </c>
      <c r="B24522" s="113" t="s">
        <v>173</v>
      </c>
      <c r="C24522" s="113">
        <v>2020</v>
      </c>
      <c r="D24522" s="113" t="s">
        <v>122</v>
      </c>
      <c r="E24522" s="113" t="s">
        <v>130</v>
      </c>
      <c r="F24522" s="113" t="s">
        <v>200</v>
      </c>
      <c r="G24522" s="150">
        <v>3.14882224998839E-6</v>
      </c>
    </row>
    <row r="24523" spans="1:7" x14ac:dyDescent="0.25">
      <c r="A24523" s="108" t="str">
        <f t="shared" si="383"/>
        <v>SK_2020_NATIONAL TOTAL_PCB</v>
      </c>
      <c r="B24523" s="113" t="s">
        <v>173</v>
      </c>
      <c r="C24523" s="113">
        <v>2020</v>
      </c>
      <c r="D24523" s="113" t="s">
        <v>122</v>
      </c>
      <c r="E24523" s="113" t="s">
        <v>259</v>
      </c>
      <c r="F24523" s="113" t="s">
        <v>200</v>
      </c>
      <c r="G24523" s="150">
        <v>1.8224581107137599E-5</v>
      </c>
    </row>
    <row r="24524" spans="1:7" x14ac:dyDescent="0.25">
      <c r="A24524" s="108" t="str">
        <f t="shared" si="383"/>
        <v>SK_2020_1A3(FS)_NOx</v>
      </c>
      <c r="B24524" s="113" t="s">
        <v>173</v>
      </c>
      <c r="C24524" s="113">
        <v>2020</v>
      </c>
      <c r="D24524" s="113" t="s">
        <v>132</v>
      </c>
      <c r="E24524" s="113" t="s">
        <v>199</v>
      </c>
      <c r="F24524" s="113" t="s">
        <v>200</v>
      </c>
      <c r="G24524" s="113">
        <v>18.230254979210201</v>
      </c>
    </row>
    <row r="24525" spans="1:7" x14ac:dyDescent="0.25">
      <c r="A24525" s="108" t="str">
        <f t="shared" si="383"/>
        <v>SK_2020_1A3(FS)_NMVOC</v>
      </c>
      <c r="B24525" s="113" t="s">
        <v>173</v>
      </c>
      <c r="C24525" s="113">
        <v>2020</v>
      </c>
      <c r="D24525" s="113" t="s">
        <v>132</v>
      </c>
      <c r="E24525" s="113" t="s">
        <v>123</v>
      </c>
      <c r="F24525" s="113" t="s">
        <v>200</v>
      </c>
      <c r="G24525" s="113">
        <v>3.1476717218802199</v>
      </c>
    </row>
    <row r="24526" spans="1:7" x14ac:dyDescent="0.25">
      <c r="A24526" s="108" t="str">
        <f t="shared" si="383"/>
        <v>SK_2020_1A3(FS)_SOx</v>
      </c>
      <c r="B24526" s="113" t="s">
        <v>173</v>
      </c>
      <c r="C24526" s="113">
        <v>2020</v>
      </c>
      <c r="D24526" s="113" t="s">
        <v>132</v>
      </c>
      <c r="E24526" s="113" t="s">
        <v>201</v>
      </c>
      <c r="F24526" s="113" t="s">
        <v>200</v>
      </c>
      <c r="G24526" s="113">
        <v>3.4039175833614599E-2</v>
      </c>
    </row>
    <row r="24527" spans="1:7" x14ac:dyDescent="0.25">
      <c r="A24527" s="108" t="str">
        <f t="shared" si="383"/>
        <v>SK_2020_1A3(FS)_NH3</v>
      </c>
      <c r="B24527" s="113" t="s">
        <v>173</v>
      </c>
      <c r="C24527" s="113">
        <v>2020</v>
      </c>
      <c r="D24527" s="113" t="s">
        <v>132</v>
      </c>
      <c r="E24527" s="113" t="s">
        <v>124</v>
      </c>
      <c r="F24527" s="113" t="s">
        <v>200</v>
      </c>
      <c r="G24527" s="113">
        <v>0.33910630444171302</v>
      </c>
    </row>
    <row r="24528" spans="1:7" x14ac:dyDescent="0.25">
      <c r="A24528" s="108" t="str">
        <f t="shared" si="383"/>
        <v>SK_2020_1A3(FS)_PM2.5</v>
      </c>
      <c r="B24528" s="113" t="s">
        <v>173</v>
      </c>
      <c r="C24528" s="113">
        <v>2020</v>
      </c>
      <c r="D24528" s="113" t="s">
        <v>132</v>
      </c>
      <c r="E24528" s="113" t="s">
        <v>203</v>
      </c>
      <c r="F24528" s="113" t="s">
        <v>200</v>
      </c>
      <c r="G24528" s="113">
        <v>0.98073501420149101</v>
      </c>
    </row>
    <row r="24529" spans="1:7" x14ac:dyDescent="0.25">
      <c r="A24529" s="108" t="str">
        <f t="shared" si="383"/>
        <v>SK_2020_3D_NOx</v>
      </c>
      <c r="B24529" s="113" t="s">
        <v>173</v>
      </c>
      <c r="C24529" s="113">
        <v>2020</v>
      </c>
      <c r="D24529" s="113" t="s">
        <v>206</v>
      </c>
      <c r="E24529" s="113" t="s">
        <v>199</v>
      </c>
      <c r="F24529" s="113" t="s">
        <v>200</v>
      </c>
      <c r="G24529" s="113">
        <v>6.9679570648503102</v>
      </c>
    </row>
    <row r="24530" spans="1:7" x14ac:dyDescent="0.25">
      <c r="A24530" s="108" t="str">
        <f t="shared" si="383"/>
        <v>SK_2021_NATIONAL TOTAL_NOx</v>
      </c>
      <c r="B24530" s="113" t="s">
        <v>173</v>
      </c>
      <c r="C24530" s="113">
        <v>2021</v>
      </c>
      <c r="D24530" s="113" t="s">
        <v>122</v>
      </c>
      <c r="E24530" s="113" t="s">
        <v>199</v>
      </c>
      <c r="F24530" s="113" t="s">
        <v>200</v>
      </c>
      <c r="G24530" s="113">
        <v>58.971605633326497</v>
      </c>
    </row>
    <row r="24531" spans="1:7" x14ac:dyDescent="0.25">
      <c r="A24531" s="108" t="str">
        <f t="shared" si="383"/>
        <v>SK_2021_NATIONAL TOTAL_NMVOC</v>
      </c>
      <c r="B24531" s="113" t="s">
        <v>173</v>
      </c>
      <c r="C24531" s="113">
        <v>2021</v>
      </c>
      <c r="D24531" s="113" t="s">
        <v>122</v>
      </c>
      <c r="E24531" s="113" t="s">
        <v>123</v>
      </c>
      <c r="F24531" s="113" t="s">
        <v>200</v>
      </c>
      <c r="G24531" s="113">
        <v>82.531877395940597</v>
      </c>
    </row>
    <row r="24532" spans="1:7" x14ac:dyDescent="0.25">
      <c r="A24532" s="108" t="str">
        <f t="shared" si="383"/>
        <v>SK_2021_NATIONAL TOTAL_SOx</v>
      </c>
      <c r="B24532" s="113" t="s">
        <v>173</v>
      </c>
      <c r="C24532" s="113">
        <v>2021</v>
      </c>
      <c r="D24532" s="113" t="s">
        <v>122</v>
      </c>
      <c r="E24532" s="113" t="s">
        <v>201</v>
      </c>
      <c r="F24532" s="113" t="s">
        <v>200</v>
      </c>
      <c r="G24532" s="113">
        <v>15.589953153786499</v>
      </c>
    </row>
    <row r="24533" spans="1:7" x14ac:dyDescent="0.25">
      <c r="A24533" s="108" t="str">
        <f t="shared" si="383"/>
        <v>SK_2021_NATIONAL TOTAL_NH3</v>
      </c>
      <c r="B24533" s="113" t="s">
        <v>173</v>
      </c>
      <c r="C24533" s="113">
        <v>2021</v>
      </c>
      <c r="D24533" s="113" t="s">
        <v>122</v>
      </c>
      <c r="E24533" s="113" t="s">
        <v>124</v>
      </c>
      <c r="F24533" s="113" t="s">
        <v>200</v>
      </c>
      <c r="G24533" s="113">
        <v>28.988206256077302</v>
      </c>
    </row>
    <row r="24534" spans="1:7" x14ac:dyDescent="0.25">
      <c r="A24534" s="108" t="str">
        <f t="shared" si="383"/>
        <v>SK_2021_NATIONAL TOTAL_PM2.5</v>
      </c>
      <c r="B24534" s="113" t="s">
        <v>173</v>
      </c>
      <c r="C24534" s="113">
        <v>2021</v>
      </c>
      <c r="D24534" s="113" t="s">
        <v>122</v>
      </c>
      <c r="E24534" s="113" t="s">
        <v>203</v>
      </c>
      <c r="F24534" s="113" t="s">
        <v>200</v>
      </c>
      <c r="G24534" s="113">
        <v>19.655122966319801</v>
      </c>
    </row>
    <row r="24535" spans="1:7" x14ac:dyDescent="0.25">
      <c r="A24535" s="108" t="str">
        <f t="shared" si="383"/>
        <v>SK_2021_NATIONAL TOTAL_Pb</v>
      </c>
      <c r="B24535" s="113" t="s">
        <v>173</v>
      </c>
      <c r="C24535" s="113">
        <v>2021</v>
      </c>
      <c r="D24535" s="113" t="s">
        <v>122</v>
      </c>
      <c r="E24535" s="113" t="s">
        <v>125</v>
      </c>
      <c r="F24535" s="113" t="s">
        <v>200</v>
      </c>
      <c r="G24535" s="113">
        <v>8.2104222479357E-3</v>
      </c>
    </row>
    <row r="24536" spans="1:7" x14ac:dyDescent="0.25">
      <c r="A24536" s="108" t="str">
        <f t="shared" si="383"/>
        <v>SK_2021_NATIONAL TOTAL_Cd</v>
      </c>
      <c r="B24536" s="113" t="s">
        <v>173</v>
      </c>
      <c r="C24536" s="113">
        <v>2021</v>
      </c>
      <c r="D24536" s="113" t="s">
        <v>122</v>
      </c>
      <c r="E24536" s="113" t="s">
        <v>126</v>
      </c>
      <c r="F24536" s="113" t="s">
        <v>200</v>
      </c>
      <c r="G24536" s="113">
        <v>6.28994935604788E-4</v>
      </c>
    </row>
    <row r="24537" spans="1:7" x14ac:dyDescent="0.25">
      <c r="A24537" s="108" t="str">
        <f t="shared" si="383"/>
        <v>SK_2021_NATIONAL TOTAL_Hg</v>
      </c>
      <c r="B24537" s="113" t="s">
        <v>173</v>
      </c>
      <c r="C24537" s="113">
        <v>2021</v>
      </c>
      <c r="D24537" s="113" t="s">
        <v>122</v>
      </c>
      <c r="E24537" s="113" t="s">
        <v>127</v>
      </c>
      <c r="F24537" s="113" t="s">
        <v>200</v>
      </c>
      <c r="G24537" s="113">
        <v>5.2219617751234103E-4</v>
      </c>
    </row>
    <row r="24538" spans="1:7" x14ac:dyDescent="0.25">
      <c r="A24538" s="108" t="str">
        <f t="shared" si="383"/>
        <v>SK_2021_NATIONAL TOTAL_DIOX</v>
      </c>
      <c r="B24538" s="113" t="s">
        <v>173</v>
      </c>
      <c r="C24538" s="113">
        <v>2021</v>
      </c>
      <c r="D24538" s="113" t="s">
        <v>122</v>
      </c>
      <c r="E24538" s="113" t="s">
        <v>128</v>
      </c>
      <c r="F24538" s="113" t="s">
        <v>200</v>
      </c>
      <c r="G24538" s="150">
        <v>4.0054398856350002E-8</v>
      </c>
    </row>
    <row r="24539" spans="1:7" x14ac:dyDescent="0.25">
      <c r="A24539" s="108" t="str">
        <f t="shared" si="383"/>
        <v>SK_2021_NATIONAL TOTAL_PAH</v>
      </c>
      <c r="B24539" s="113" t="s">
        <v>173</v>
      </c>
      <c r="C24539" s="113">
        <v>2021</v>
      </c>
      <c r="D24539" s="113" t="s">
        <v>122</v>
      </c>
      <c r="E24539" s="113" t="s">
        <v>129</v>
      </c>
      <c r="F24539" s="113" t="s">
        <v>200</v>
      </c>
      <c r="G24539" s="113">
        <v>2.8707988319217899E-2</v>
      </c>
    </row>
    <row r="24540" spans="1:7" x14ac:dyDescent="0.25">
      <c r="A24540" s="108" t="str">
        <f t="shared" si="383"/>
        <v>SK_2021_NATIONAL TOTAL_HCB</v>
      </c>
      <c r="B24540" s="113" t="s">
        <v>173</v>
      </c>
      <c r="C24540" s="113">
        <v>2021</v>
      </c>
      <c r="D24540" s="113" t="s">
        <v>122</v>
      </c>
      <c r="E24540" s="113" t="s">
        <v>130</v>
      </c>
      <c r="F24540" s="113" t="s">
        <v>200</v>
      </c>
      <c r="G24540" s="150">
        <v>3.0959203228434001E-6</v>
      </c>
    </row>
    <row r="24541" spans="1:7" x14ac:dyDescent="0.25">
      <c r="A24541" s="108" t="str">
        <f t="shared" si="383"/>
        <v>SK_2021_NATIONAL TOTAL_PCB</v>
      </c>
      <c r="B24541" s="113" t="s">
        <v>173</v>
      </c>
      <c r="C24541" s="113">
        <v>2021</v>
      </c>
      <c r="D24541" s="113" t="s">
        <v>122</v>
      </c>
      <c r="E24541" s="113" t="s">
        <v>259</v>
      </c>
      <c r="F24541" s="113" t="s">
        <v>200</v>
      </c>
      <c r="G24541" s="150">
        <v>2.52220815239196E-5</v>
      </c>
    </row>
    <row r="24542" spans="1:7" x14ac:dyDescent="0.25">
      <c r="A24542" s="108" t="str">
        <f t="shared" si="383"/>
        <v>SK_2021_1A3(FS)_NOx</v>
      </c>
      <c r="B24542" s="113" t="s">
        <v>173</v>
      </c>
      <c r="C24542" s="113">
        <v>2021</v>
      </c>
      <c r="D24542" s="113" t="s">
        <v>132</v>
      </c>
      <c r="E24542" s="113" t="s">
        <v>199</v>
      </c>
      <c r="F24542" s="113" t="s">
        <v>200</v>
      </c>
      <c r="G24542" s="113">
        <v>17.4286740872808</v>
      </c>
    </row>
    <row r="24543" spans="1:7" x14ac:dyDescent="0.25">
      <c r="A24543" s="108" t="str">
        <f t="shared" si="383"/>
        <v>SK_2021_1A3(FS)_NMVOC</v>
      </c>
      <c r="B24543" s="113" t="s">
        <v>173</v>
      </c>
      <c r="C24543" s="113">
        <v>2021</v>
      </c>
      <c r="D24543" s="113" t="s">
        <v>132</v>
      </c>
      <c r="E24543" s="113" t="s">
        <v>123</v>
      </c>
      <c r="F24543" s="113" t="s">
        <v>200</v>
      </c>
      <c r="G24543" s="113">
        <v>3.3030703853136401</v>
      </c>
    </row>
    <row r="24544" spans="1:7" x14ac:dyDescent="0.25">
      <c r="A24544" s="108" t="str">
        <f t="shared" si="383"/>
        <v>SK_2021_1A3(FS)_SOx</v>
      </c>
      <c r="B24544" s="113" t="s">
        <v>173</v>
      </c>
      <c r="C24544" s="113">
        <v>2021</v>
      </c>
      <c r="D24544" s="113" t="s">
        <v>132</v>
      </c>
      <c r="E24544" s="113" t="s">
        <v>201</v>
      </c>
      <c r="F24544" s="113" t="s">
        <v>200</v>
      </c>
      <c r="G24544" s="113">
        <v>3.6777649173351301E-2</v>
      </c>
    </row>
    <row r="24545" spans="1:7" x14ac:dyDescent="0.25">
      <c r="A24545" s="108" t="str">
        <f t="shared" si="383"/>
        <v>SK_2021_1A3(FS)_NH3</v>
      </c>
      <c r="B24545" s="113" t="s">
        <v>173</v>
      </c>
      <c r="C24545" s="113">
        <v>2021</v>
      </c>
      <c r="D24545" s="113" t="s">
        <v>132</v>
      </c>
      <c r="E24545" s="113" t="s">
        <v>124</v>
      </c>
      <c r="F24545" s="113" t="s">
        <v>200</v>
      </c>
      <c r="G24545" s="113">
        <v>0.35048237757529399</v>
      </c>
    </row>
    <row r="24546" spans="1:7" x14ac:dyDescent="0.25">
      <c r="A24546" s="108" t="str">
        <f t="shared" si="383"/>
        <v>SK_2021_1A3(FS)_PM2.5</v>
      </c>
      <c r="B24546" s="113" t="s">
        <v>173</v>
      </c>
      <c r="C24546" s="113">
        <v>2021</v>
      </c>
      <c r="D24546" s="113" t="s">
        <v>132</v>
      </c>
      <c r="E24546" s="113" t="s">
        <v>203</v>
      </c>
      <c r="F24546" s="113" t="s">
        <v>200</v>
      </c>
      <c r="G24546" s="113">
        <v>0.99399810172729097</v>
      </c>
    </row>
    <row r="24547" spans="1:7" x14ac:dyDescent="0.25">
      <c r="A24547" s="108" t="str">
        <f t="shared" si="383"/>
        <v>SK_2021_3D_NOx</v>
      </c>
      <c r="B24547" s="113" t="s">
        <v>173</v>
      </c>
      <c r="C24547" s="113">
        <v>2021</v>
      </c>
      <c r="D24547" s="113" t="s">
        <v>206</v>
      </c>
      <c r="E24547" s="113" t="s">
        <v>199</v>
      </c>
      <c r="F24547" s="113" t="s">
        <v>200</v>
      </c>
      <c r="G24547" s="113">
        <v>6.9398754144609098</v>
      </c>
    </row>
    <row r="24548" spans="1:7" x14ac:dyDescent="0.25">
      <c r="A24548" s="108" t="str">
        <f t="shared" si="383"/>
        <v>SK_2022_NATIONAL TOTAL_NOx</v>
      </c>
      <c r="B24548" s="113" t="s">
        <v>173</v>
      </c>
      <c r="C24548" s="113">
        <v>2022</v>
      </c>
      <c r="D24548" s="113" t="s">
        <v>122</v>
      </c>
      <c r="E24548" s="113" t="s">
        <v>199</v>
      </c>
      <c r="F24548" s="113" t="s">
        <v>200</v>
      </c>
      <c r="G24548" s="113">
        <v>54.646400028181802</v>
      </c>
    </row>
    <row r="24549" spans="1:7" x14ac:dyDescent="0.25">
      <c r="A24549" s="108" t="str">
        <f t="shared" si="383"/>
        <v>SK_2022_NATIONAL TOTAL_NMVOC</v>
      </c>
      <c r="B24549" s="113" t="s">
        <v>173</v>
      </c>
      <c r="C24549" s="113">
        <v>2022</v>
      </c>
      <c r="D24549" s="113" t="s">
        <v>122</v>
      </c>
      <c r="E24549" s="113" t="s">
        <v>123</v>
      </c>
      <c r="F24549" s="113" t="s">
        <v>200</v>
      </c>
      <c r="G24549" s="113">
        <v>82.486056223394201</v>
      </c>
    </row>
    <row r="24550" spans="1:7" x14ac:dyDescent="0.25">
      <c r="A24550" s="108" t="str">
        <f t="shared" si="383"/>
        <v>SK_2022_NATIONAL TOTAL_SOx</v>
      </c>
      <c r="B24550" s="113" t="s">
        <v>173</v>
      </c>
      <c r="C24550" s="113">
        <v>2022</v>
      </c>
      <c r="D24550" s="113" t="s">
        <v>122</v>
      </c>
      <c r="E24550" s="113" t="s">
        <v>201</v>
      </c>
      <c r="F24550" s="113" t="s">
        <v>200</v>
      </c>
      <c r="G24550" s="113">
        <v>13.2977856819198</v>
      </c>
    </row>
    <row r="24551" spans="1:7" x14ac:dyDescent="0.25">
      <c r="A24551" s="108" t="str">
        <f t="shared" si="383"/>
        <v>SK_2022_NATIONAL TOTAL_NH3</v>
      </c>
      <c r="B24551" s="113" t="s">
        <v>173</v>
      </c>
      <c r="C24551" s="113">
        <v>2022</v>
      </c>
      <c r="D24551" s="113" t="s">
        <v>122</v>
      </c>
      <c r="E24551" s="113" t="s">
        <v>124</v>
      </c>
      <c r="F24551" s="113" t="s">
        <v>200</v>
      </c>
      <c r="G24551" s="113">
        <v>27.511982955756999</v>
      </c>
    </row>
    <row r="24552" spans="1:7" x14ac:dyDescent="0.25">
      <c r="A24552" s="108" t="str">
        <f t="shared" si="383"/>
        <v>SK_2022_NATIONAL TOTAL_PM2.5</v>
      </c>
      <c r="B24552" s="113" t="s">
        <v>173</v>
      </c>
      <c r="C24552" s="113">
        <v>2022</v>
      </c>
      <c r="D24552" s="113" t="s">
        <v>122</v>
      </c>
      <c r="E24552" s="113" t="s">
        <v>203</v>
      </c>
      <c r="F24552" s="113" t="s">
        <v>200</v>
      </c>
      <c r="G24552" s="113">
        <v>17.854920647507701</v>
      </c>
    </row>
    <row r="24553" spans="1:7" x14ac:dyDescent="0.25">
      <c r="A24553" s="108" t="str">
        <f t="shared" si="383"/>
        <v>SK_2022_NATIONAL TOTAL_Pb</v>
      </c>
      <c r="B24553" s="113" t="s">
        <v>173</v>
      </c>
      <c r="C24553" s="113">
        <v>2022</v>
      </c>
      <c r="D24553" s="113" t="s">
        <v>122</v>
      </c>
      <c r="E24553" s="113" t="s">
        <v>125</v>
      </c>
      <c r="F24553" s="113" t="s">
        <v>200</v>
      </c>
      <c r="G24553" s="113">
        <v>7.11455280814166E-3</v>
      </c>
    </row>
    <row r="24554" spans="1:7" x14ac:dyDescent="0.25">
      <c r="A24554" s="108" t="str">
        <f t="shared" si="383"/>
        <v>SK_2022_NATIONAL TOTAL_Cd</v>
      </c>
      <c r="B24554" s="113" t="s">
        <v>173</v>
      </c>
      <c r="C24554" s="113">
        <v>2022</v>
      </c>
      <c r="D24554" s="113" t="s">
        <v>122</v>
      </c>
      <c r="E24554" s="113" t="s">
        <v>126</v>
      </c>
      <c r="F24554" s="113" t="s">
        <v>200</v>
      </c>
      <c r="G24554" s="113">
        <v>5.5529283771059001E-4</v>
      </c>
    </row>
    <row r="24555" spans="1:7" x14ac:dyDescent="0.25">
      <c r="A24555" s="108" t="str">
        <f t="shared" si="383"/>
        <v>SK_2022_NATIONAL TOTAL_Hg</v>
      </c>
      <c r="B24555" s="113" t="s">
        <v>173</v>
      </c>
      <c r="C24555" s="113">
        <v>2022</v>
      </c>
      <c r="D24555" s="113" t="s">
        <v>122</v>
      </c>
      <c r="E24555" s="113" t="s">
        <v>127</v>
      </c>
      <c r="F24555" s="113" t="s">
        <v>200</v>
      </c>
      <c r="G24555" s="113">
        <v>4.9252257808597298E-4</v>
      </c>
    </row>
    <row r="24556" spans="1:7" x14ac:dyDescent="0.25">
      <c r="A24556" s="108" t="str">
        <f t="shared" si="383"/>
        <v>SK_2022_NATIONAL TOTAL_DIOX</v>
      </c>
      <c r="B24556" s="113" t="s">
        <v>173</v>
      </c>
      <c r="C24556" s="113">
        <v>2022</v>
      </c>
      <c r="D24556" s="113" t="s">
        <v>122</v>
      </c>
      <c r="E24556" s="113" t="s">
        <v>128</v>
      </c>
      <c r="F24556" s="113" t="s">
        <v>200</v>
      </c>
      <c r="G24556" s="150">
        <v>2.9480171292728599E-8</v>
      </c>
    </row>
    <row r="24557" spans="1:7" x14ac:dyDescent="0.25">
      <c r="A24557" s="108" t="str">
        <f t="shared" si="383"/>
        <v>SK_2022_NATIONAL TOTAL_PAH</v>
      </c>
      <c r="B24557" s="113" t="s">
        <v>173</v>
      </c>
      <c r="C24557" s="113">
        <v>2022</v>
      </c>
      <c r="D24557" s="113" t="s">
        <v>122</v>
      </c>
      <c r="E24557" s="113" t="s">
        <v>129</v>
      </c>
      <c r="F24557" s="113" t="s">
        <v>200</v>
      </c>
      <c r="G24557" s="113">
        <v>2.4438871184273899E-2</v>
      </c>
    </row>
    <row r="24558" spans="1:7" x14ac:dyDescent="0.25">
      <c r="A24558" s="108" t="str">
        <f t="shared" si="383"/>
        <v>SK_2022_NATIONAL TOTAL_HCB</v>
      </c>
      <c r="B24558" s="113" t="s">
        <v>173</v>
      </c>
      <c r="C24558" s="113">
        <v>2022</v>
      </c>
      <c r="D24558" s="113" t="s">
        <v>122</v>
      </c>
      <c r="E24558" s="113" t="s">
        <v>130</v>
      </c>
      <c r="F24558" s="113" t="s">
        <v>200</v>
      </c>
      <c r="G24558" s="150">
        <v>2.3748632860714001E-6</v>
      </c>
    </row>
    <row r="24559" spans="1:7" x14ac:dyDescent="0.25">
      <c r="A24559" s="108" t="str">
        <f t="shared" si="383"/>
        <v>SK_2022_NATIONAL TOTAL_PCB</v>
      </c>
      <c r="B24559" s="113" t="s">
        <v>173</v>
      </c>
      <c r="C24559" s="113">
        <v>2022</v>
      </c>
      <c r="D24559" s="113" t="s">
        <v>122</v>
      </c>
      <c r="E24559" s="113" t="s">
        <v>259</v>
      </c>
      <c r="F24559" s="113" t="s">
        <v>200</v>
      </c>
      <c r="G24559" s="150">
        <v>2.04668472916161E-5</v>
      </c>
    </row>
    <row r="24560" spans="1:7" x14ac:dyDescent="0.25">
      <c r="A24560" s="108" t="str">
        <f t="shared" si="383"/>
        <v>SK_2022_1A3(FS)_NOx</v>
      </c>
      <c r="B24560" s="113" t="s">
        <v>173</v>
      </c>
      <c r="C24560" s="113">
        <v>2022</v>
      </c>
      <c r="D24560" s="113" t="s">
        <v>132</v>
      </c>
      <c r="E24560" s="113" t="s">
        <v>199</v>
      </c>
      <c r="F24560" s="113" t="s">
        <v>200</v>
      </c>
      <c r="G24560" s="113">
        <v>17.3711228702748</v>
      </c>
    </row>
    <row r="24561" spans="1:7" x14ac:dyDescent="0.25">
      <c r="A24561" s="108" t="str">
        <f t="shared" si="383"/>
        <v>SK_2022_1A3(FS)_NMVOC</v>
      </c>
      <c r="B24561" s="113" t="s">
        <v>173</v>
      </c>
      <c r="C24561" s="113">
        <v>2022</v>
      </c>
      <c r="D24561" s="113" t="s">
        <v>132</v>
      </c>
      <c r="E24561" s="113" t="s">
        <v>123</v>
      </c>
      <c r="F24561" s="113" t="s">
        <v>200</v>
      </c>
      <c r="G24561" s="113">
        <v>5.2776213067448197</v>
      </c>
    </row>
    <row r="24562" spans="1:7" x14ac:dyDescent="0.25">
      <c r="A24562" s="108" t="str">
        <f t="shared" si="383"/>
        <v>SK_2022_1A3(FS)_SOx</v>
      </c>
      <c r="B24562" s="113" t="s">
        <v>173</v>
      </c>
      <c r="C24562" s="113">
        <v>2022</v>
      </c>
      <c r="D24562" s="113" t="s">
        <v>132</v>
      </c>
      <c r="E24562" s="113" t="s">
        <v>201</v>
      </c>
      <c r="F24562" s="113" t="s">
        <v>200</v>
      </c>
      <c r="G24562" s="113">
        <v>3.8556712995452699E-2</v>
      </c>
    </row>
    <row r="24563" spans="1:7" x14ac:dyDescent="0.25">
      <c r="A24563" s="108" t="str">
        <f t="shared" si="383"/>
        <v>SK_2022_1A3(FS)_NH3</v>
      </c>
      <c r="B24563" s="113" t="s">
        <v>173</v>
      </c>
      <c r="C24563" s="113">
        <v>2022</v>
      </c>
      <c r="D24563" s="113" t="s">
        <v>132</v>
      </c>
      <c r="E24563" s="113" t="s">
        <v>124</v>
      </c>
      <c r="F24563" s="113" t="s">
        <v>200</v>
      </c>
      <c r="G24563" s="113">
        <v>0.376415533709549</v>
      </c>
    </row>
    <row r="24564" spans="1:7" x14ac:dyDescent="0.25">
      <c r="A24564" s="108" t="str">
        <f t="shared" si="383"/>
        <v>SK_2022_1A3(FS)_PM2.5</v>
      </c>
      <c r="B24564" s="113" t="s">
        <v>173</v>
      </c>
      <c r="C24564" s="113">
        <v>2022</v>
      </c>
      <c r="D24564" s="113" t="s">
        <v>132</v>
      </c>
      <c r="E24564" s="113" t="s">
        <v>203</v>
      </c>
      <c r="F24564" s="113" t="s">
        <v>200</v>
      </c>
      <c r="G24564" s="113">
        <v>1.01663140284871</v>
      </c>
    </row>
    <row r="24565" spans="1:7" x14ac:dyDescent="0.25">
      <c r="A24565" s="108" t="str">
        <f t="shared" si="383"/>
        <v>SK_2022_3D_NOx</v>
      </c>
      <c r="B24565" s="113" t="s">
        <v>173</v>
      </c>
      <c r="C24565" s="113">
        <v>2022</v>
      </c>
      <c r="D24565" s="113" t="s">
        <v>206</v>
      </c>
      <c r="E24565" s="113" t="s">
        <v>199</v>
      </c>
      <c r="F24565" s="113" t="s">
        <v>200</v>
      </c>
      <c r="G24565" s="113">
        <v>6.4314655128650102</v>
      </c>
    </row>
    <row r="24566" spans="1:7" x14ac:dyDescent="0.25">
      <c r="A24566" s="108" t="str">
        <f t="shared" si="383"/>
        <v>SI_1980_NATIONAL TOTAL_NOx</v>
      </c>
      <c r="B24566" s="113" t="s">
        <v>174</v>
      </c>
      <c r="C24566" s="113">
        <v>1980</v>
      </c>
      <c r="D24566" s="113" t="s">
        <v>122</v>
      </c>
      <c r="E24566" s="113" t="s">
        <v>199</v>
      </c>
      <c r="F24566" s="113" t="s">
        <v>200</v>
      </c>
      <c r="G24566" s="113">
        <v>72.083089180012195</v>
      </c>
    </row>
    <row r="24567" spans="1:7" x14ac:dyDescent="0.25">
      <c r="A24567" s="108" t="str">
        <f t="shared" si="383"/>
        <v>SI_1980_NATIONAL TOTAL_SOx</v>
      </c>
      <c r="B24567" s="113" t="s">
        <v>174</v>
      </c>
      <c r="C24567" s="113">
        <v>1980</v>
      </c>
      <c r="D24567" s="113" t="s">
        <v>122</v>
      </c>
      <c r="E24567" s="113" t="s">
        <v>201</v>
      </c>
      <c r="F24567" s="113" t="s">
        <v>200</v>
      </c>
      <c r="G24567" s="113">
        <v>242.309502469211</v>
      </c>
    </row>
    <row r="24568" spans="1:7" x14ac:dyDescent="0.25">
      <c r="A24568" s="108" t="str">
        <f t="shared" si="383"/>
        <v>SI_1980_1A3(FS)_NOx</v>
      </c>
      <c r="B24568" s="113" t="s">
        <v>174</v>
      </c>
      <c r="C24568" s="113">
        <v>1980</v>
      </c>
      <c r="D24568" s="113" t="s">
        <v>132</v>
      </c>
      <c r="E24568" s="113" t="s">
        <v>199</v>
      </c>
      <c r="F24568" s="113" t="s">
        <v>200</v>
      </c>
      <c r="G24568" s="113">
        <v>16.479222371025401</v>
      </c>
    </row>
    <row r="24569" spans="1:7" x14ac:dyDescent="0.25">
      <c r="A24569" s="108" t="str">
        <f t="shared" si="383"/>
        <v>SI_1980_1A3(FS)_SOx</v>
      </c>
      <c r="B24569" s="113" t="s">
        <v>174</v>
      </c>
      <c r="C24569" s="113">
        <v>1980</v>
      </c>
      <c r="D24569" s="113" t="s">
        <v>132</v>
      </c>
      <c r="E24569" s="113" t="s">
        <v>201</v>
      </c>
      <c r="F24569" s="113" t="s">
        <v>200</v>
      </c>
      <c r="G24569" s="113">
        <v>3.4461359818966999</v>
      </c>
    </row>
    <row r="24570" spans="1:7" x14ac:dyDescent="0.25">
      <c r="A24570" s="108" t="str">
        <f t="shared" si="383"/>
        <v>SI_1980_3D_NOx</v>
      </c>
      <c r="B24570" s="113" t="s">
        <v>174</v>
      </c>
      <c r="C24570" s="113">
        <v>1980</v>
      </c>
      <c r="D24570" s="113" t="s">
        <v>206</v>
      </c>
      <c r="E24570" s="113" t="s">
        <v>199</v>
      </c>
      <c r="F24570" s="113" t="s">
        <v>200</v>
      </c>
      <c r="G24570" s="113">
        <v>2.44764835771293</v>
      </c>
    </row>
    <row r="24571" spans="1:7" x14ac:dyDescent="0.25">
      <c r="A24571" s="108" t="str">
        <f t="shared" si="383"/>
        <v>SI_1981_NATIONAL TOTAL_NOx</v>
      </c>
      <c r="B24571" s="113" t="s">
        <v>174</v>
      </c>
      <c r="C24571" s="113">
        <v>1981</v>
      </c>
      <c r="D24571" s="113" t="s">
        <v>122</v>
      </c>
      <c r="E24571" s="113" t="s">
        <v>199</v>
      </c>
      <c r="F24571" s="113" t="s">
        <v>200</v>
      </c>
      <c r="G24571" s="113">
        <v>72.039104921882696</v>
      </c>
    </row>
    <row r="24572" spans="1:7" x14ac:dyDescent="0.25">
      <c r="A24572" s="108" t="str">
        <f t="shared" si="383"/>
        <v>SI_1981_NATIONAL TOTAL_SOx</v>
      </c>
      <c r="B24572" s="113" t="s">
        <v>174</v>
      </c>
      <c r="C24572" s="113">
        <v>1981</v>
      </c>
      <c r="D24572" s="113" t="s">
        <v>122</v>
      </c>
      <c r="E24572" s="113" t="s">
        <v>201</v>
      </c>
      <c r="F24572" s="113" t="s">
        <v>200</v>
      </c>
      <c r="G24572" s="113">
        <v>262.67408326615799</v>
      </c>
    </row>
    <row r="24573" spans="1:7" x14ac:dyDescent="0.25">
      <c r="A24573" s="108" t="str">
        <f t="shared" si="383"/>
        <v>SI_1981_1A3(FS)_NOx</v>
      </c>
      <c r="B24573" s="113" t="s">
        <v>174</v>
      </c>
      <c r="C24573" s="113">
        <v>1981</v>
      </c>
      <c r="D24573" s="113" t="s">
        <v>132</v>
      </c>
      <c r="E24573" s="113" t="s">
        <v>199</v>
      </c>
      <c r="F24573" s="113" t="s">
        <v>200</v>
      </c>
      <c r="G24573" s="113">
        <v>15.51150391439</v>
      </c>
    </row>
    <row r="24574" spans="1:7" x14ac:dyDescent="0.25">
      <c r="A24574" s="108" t="str">
        <f t="shared" si="383"/>
        <v>SI_1981_1A3(FS)_SOx</v>
      </c>
      <c r="B24574" s="113" t="s">
        <v>174</v>
      </c>
      <c r="C24574" s="113">
        <v>1981</v>
      </c>
      <c r="D24574" s="113" t="s">
        <v>132</v>
      </c>
      <c r="E24574" s="113" t="s">
        <v>201</v>
      </c>
      <c r="F24574" s="113" t="s">
        <v>200</v>
      </c>
      <c r="G24574" s="113">
        <v>3.0397387176885098</v>
      </c>
    </row>
    <row r="24575" spans="1:7" x14ac:dyDescent="0.25">
      <c r="A24575" s="108" t="str">
        <f t="shared" si="383"/>
        <v>SI_1981_3D_NOx</v>
      </c>
      <c r="B24575" s="113" t="s">
        <v>174</v>
      </c>
      <c r="C24575" s="113">
        <v>1981</v>
      </c>
      <c r="D24575" s="113" t="s">
        <v>206</v>
      </c>
      <c r="E24575" s="113" t="s">
        <v>199</v>
      </c>
      <c r="F24575" s="113" t="s">
        <v>200</v>
      </c>
      <c r="G24575" s="113">
        <v>2.44764835771293</v>
      </c>
    </row>
    <row r="24576" spans="1:7" x14ac:dyDescent="0.25">
      <c r="A24576" s="108" t="str">
        <f t="shared" si="383"/>
        <v>SI_1982_NATIONAL TOTAL_NOx</v>
      </c>
      <c r="B24576" s="113" t="s">
        <v>174</v>
      </c>
      <c r="C24576" s="113">
        <v>1982</v>
      </c>
      <c r="D24576" s="113" t="s">
        <v>122</v>
      </c>
      <c r="E24576" s="113" t="s">
        <v>199</v>
      </c>
      <c r="F24576" s="113" t="s">
        <v>200</v>
      </c>
      <c r="G24576" s="113">
        <v>69.645508854619905</v>
      </c>
    </row>
    <row r="24577" spans="1:7" x14ac:dyDescent="0.25">
      <c r="A24577" s="108" t="str">
        <f t="shared" si="383"/>
        <v>SI_1982_NATIONAL TOTAL_SOx</v>
      </c>
      <c r="B24577" s="113" t="s">
        <v>174</v>
      </c>
      <c r="C24577" s="113">
        <v>1982</v>
      </c>
      <c r="D24577" s="113" t="s">
        <v>122</v>
      </c>
      <c r="E24577" s="113" t="s">
        <v>201</v>
      </c>
      <c r="F24577" s="113" t="s">
        <v>200</v>
      </c>
      <c r="G24577" s="113">
        <v>262.78416135409202</v>
      </c>
    </row>
    <row r="24578" spans="1:7" x14ac:dyDescent="0.25">
      <c r="A24578" s="108" t="str">
        <f t="shared" ref="A24578:A24641" si="384">CONCATENATE(B24578,"_",C24578,"_",D24578,"_",E24578)</f>
        <v>SI_1982_1A3(FS)_NOx</v>
      </c>
      <c r="B24578" s="113" t="s">
        <v>174</v>
      </c>
      <c r="C24578" s="113">
        <v>1982</v>
      </c>
      <c r="D24578" s="113" t="s">
        <v>132</v>
      </c>
      <c r="E24578" s="113" t="s">
        <v>199</v>
      </c>
      <c r="F24578" s="113" t="s">
        <v>200</v>
      </c>
      <c r="G24578" s="113">
        <v>14.828200041704299</v>
      </c>
    </row>
    <row r="24579" spans="1:7" x14ac:dyDescent="0.25">
      <c r="A24579" s="108" t="str">
        <f t="shared" si="384"/>
        <v>SI_1982_1A3(FS)_SOx</v>
      </c>
      <c r="B24579" s="113" t="s">
        <v>174</v>
      </c>
      <c r="C24579" s="113">
        <v>1982</v>
      </c>
      <c r="D24579" s="113" t="s">
        <v>132</v>
      </c>
      <c r="E24579" s="113" t="s">
        <v>201</v>
      </c>
      <c r="F24579" s="113" t="s">
        <v>200</v>
      </c>
      <c r="G24579" s="113">
        <v>2.79169491349275</v>
      </c>
    </row>
    <row r="24580" spans="1:7" x14ac:dyDescent="0.25">
      <c r="A24580" s="108" t="str">
        <f t="shared" si="384"/>
        <v>SI_1982_3D_NOx</v>
      </c>
      <c r="B24580" s="113" t="s">
        <v>174</v>
      </c>
      <c r="C24580" s="113">
        <v>1982</v>
      </c>
      <c r="D24580" s="113" t="s">
        <v>206</v>
      </c>
      <c r="E24580" s="113" t="s">
        <v>199</v>
      </c>
      <c r="F24580" s="113" t="s">
        <v>200</v>
      </c>
      <c r="G24580" s="113">
        <v>2.44764835771293</v>
      </c>
    </row>
    <row r="24581" spans="1:7" x14ac:dyDescent="0.25">
      <c r="A24581" s="108" t="str">
        <f t="shared" si="384"/>
        <v>SI_1983_NATIONAL TOTAL_NOx</v>
      </c>
      <c r="B24581" s="113" t="s">
        <v>174</v>
      </c>
      <c r="C24581" s="113">
        <v>1983</v>
      </c>
      <c r="D24581" s="113" t="s">
        <v>122</v>
      </c>
      <c r="E24581" s="113" t="s">
        <v>199</v>
      </c>
      <c r="F24581" s="113" t="s">
        <v>200</v>
      </c>
      <c r="G24581" s="113">
        <v>68.7837726048691</v>
      </c>
    </row>
    <row r="24582" spans="1:7" x14ac:dyDescent="0.25">
      <c r="A24582" s="108" t="str">
        <f t="shared" si="384"/>
        <v>SI_1983_NATIONAL TOTAL_SOx</v>
      </c>
      <c r="B24582" s="113" t="s">
        <v>174</v>
      </c>
      <c r="C24582" s="113">
        <v>1983</v>
      </c>
      <c r="D24582" s="113" t="s">
        <v>122</v>
      </c>
      <c r="E24582" s="113" t="s">
        <v>201</v>
      </c>
      <c r="F24582" s="113" t="s">
        <v>200</v>
      </c>
      <c r="G24582" s="113">
        <v>278.53252313815199</v>
      </c>
    </row>
    <row r="24583" spans="1:7" x14ac:dyDescent="0.25">
      <c r="A24583" s="108" t="str">
        <f t="shared" si="384"/>
        <v>SI_1983_1A3(FS)_NOx</v>
      </c>
      <c r="B24583" s="113" t="s">
        <v>174</v>
      </c>
      <c r="C24583" s="113">
        <v>1983</v>
      </c>
      <c r="D24583" s="113" t="s">
        <v>132</v>
      </c>
      <c r="E24583" s="113" t="s">
        <v>199</v>
      </c>
      <c r="F24583" s="113" t="s">
        <v>200</v>
      </c>
      <c r="G24583" s="113">
        <v>13.8209366059091</v>
      </c>
    </row>
    <row r="24584" spans="1:7" x14ac:dyDescent="0.25">
      <c r="A24584" s="108" t="str">
        <f t="shared" si="384"/>
        <v>SI_1983_1A3(FS)_SOx</v>
      </c>
      <c r="B24584" s="113" t="s">
        <v>174</v>
      </c>
      <c r="C24584" s="113">
        <v>1983</v>
      </c>
      <c r="D24584" s="113" t="s">
        <v>132</v>
      </c>
      <c r="E24584" s="113" t="s">
        <v>201</v>
      </c>
      <c r="F24584" s="113" t="s">
        <v>200</v>
      </c>
      <c r="G24584" s="113">
        <v>2.8096561462401199</v>
      </c>
    </row>
    <row r="24585" spans="1:7" x14ac:dyDescent="0.25">
      <c r="A24585" s="108" t="str">
        <f t="shared" si="384"/>
        <v>SI_1983_3D_NOx</v>
      </c>
      <c r="B24585" s="113" t="s">
        <v>174</v>
      </c>
      <c r="C24585" s="113">
        <v>1983</v>
      </c>
      <c r="D24585" s="113" t="s">
        <v>206</v>
      </c>
      <c r="E24585" s="113" t="s">
        <v>199</v>
      </c>
      <c r="F24585" s="113" t="s">
        <v>200</v>
      </c>
      <c r="G24585" s="113">
        <v>2.44764835771293</v>
      </c>
    </row>
    <row r="24586" spans="1:7" x14ac:dyDescent="0.25">
      <c r="A24586" s="108" t="str">
        <f t="shared" si="384"/>
        <v>SI_1984_NATIONAL TOTAL_NOx</v>
      </c>
      <c r="B24586" s="113" t="s">
        <v>174</v>
      </c>
      <c r="C24586" s="113">
        <v>1984</v>
      </c>
      <c r="D24586" s="113" t="s">
        <v>122</v>
      </c>
      <c r="E24586" s="113" t="s">
        <v>199</v>
      </c>
      <c r="F24586" s="113" t="s">
        <v>200</v>
      </c>
      <c r="G24586" s="113">
        <v>67.886876423445401</v>
      </c>
    </row>
    <row r="24587" spans="1:7" x14ac:dyDescent="0.25">
      <c r="A24587" s="108" t="str">
        <f t="shared" si="384"/>
        <v>SI_1984_NATIONAL TOTAL_SOx</v>
      </c>
      <c r="B24587" s="113" t="s">
        <v>174</v>
      </c>
      <c r="C24587" s="113">
        <v>1984</v>
      </c>
      <c r="D24587" s="113" t="s">
        <v>122</v>
      </c>
      <c r="E24587" s="113" t="s">
        <v>201</v>
      </c>
      <c r="F24587" s="113" t="s">
        <v>200</v>
      </c>
      <c r="G24587" s="113">
        <v>255.09664666320501</v>
      </c>
    </row>
    <row r="24588" spans="1:7" x14ac:dyDescent="0.25">
      <c r="A24588" s="108" t="str">
        <f t="shared" si="384"/>
        <v>SI_1984_1A3(FS)_NOx</v>
      </c>
      <c r="B24588" s="113" t="s">
        <v>174</v>
      </c>
      <c r="C24588" s="113">
        <v>1984</v>
      </c>
      <c r="D24588" s="113" t="s">
        <v>132</v>
      </c>
      <c r="E24588" s="113" t="s">
        <v>199</v>
      </c>
      <c r="F24588" s="113" t="s">
        <v>200</v>
      </c>
      <c r="G24588" s="113">
        <v>15.1901743005991</v>
      </c>
    </row>
    <row r="24589" spans="1:7" x14ac:dyDescent="0.25">
      <c r="A24589" s="108" t="str">
        <f t="shared" si="384"/>
        <v>SI_1984_1A3(FS)_SOx</v>
      </c>
      <c r="B24589" s="113" t="s">
        <v>174</v>
      </c>
      <c r="C24589" s="113">
        <v>1984</v>
      </c>
      <c r="D24589" s="113" t="s">
        <v>132</v>
      </c>
      <c r="E24589" s="113" t="s">
        <v>201</v>
      </c>
      <c r="F24589" s="113" t="s">
        <v>200</v>
      </c>
      <c r="G24589" s="113">
        <v>3.0642115987320602</v>
      </c>
    </row>
    <row r="24590" spans="1:7" x14ac:dyDescent="0.25">
      <c r="A24590" s="108" t="str">
        <f t="shared" si="384"/>
        <v>SI_1984_3D_NOx</v>
      </c>
      <c r="B24590" s="113" t="s">
        <v>174</v>
      </c>
      <c r="C24590" s="113">
        <v>1984</v>
      </c>
      <c r="D24590" s="113" t="s">
        <v>206</v>
      </c>
      <c r="E24590" s="113" t="s">
        <v>199</v>
      </c>
      <c r="F24590" s="113" t="s">
        <v>200</v>
      </c>
      <c r="G24590" s="113">
        <v>2.44764835771293</v>
      </c>
    </row>
    <row r="24591" spans="1:7" x14ac:dyDescent="0.25">
      <c r="A24591" s="108" t="str">
        <f t="shared" si="384"/>
        <v>SI_1985_NATIONAL TOTAL_NOx</v>
      </c>
      <c r="B24591" s="113" t="s">
        <v>174</v>
      </c>
      <c r="C24591" s="113">
        <v>1985</v>
      </c>
      <c r="D24591" s="113" t="s">
        <v>122</v>
      </c>
      <c r="E24591" s="113" t="s">
        <v>199</v>
      </c>
      <c r="F24591" s="113" t="s">
        <v>200</v>
      </c>
      <c r="G24591" s="113">
        <v>69.016224501840298</v>
      </c>
    </row>
    <row r="24592" spans="1:7" x14ac:dyDescent="0.25">
      <c r="A24592" s="108" t="str">
        <f t="shared" si="384"/>
        <v>SI_1985_NATIONAL TOTAL_SOx</v>
      </c>
      <c r="B24592" s="113" t="s">
        <v>174</v>
      </c>
      <c r="C24592" s="113">
        <v>1985</v>
      </c>
      <c r="D24592" s="113" t="s">
        <v>122</v>
      </c>
      <c r="E24592" s="113" t="s">
        <v>201</v>
      </c>
      <c r="F24592" s="113" t="s">
        <v>200</v>
      </c>
      <c r="G24592" s="113">
        <v>248.08958658829499</v>
      </c>
    </row>
    <row r="24593" spans="1:7" x14ac:dyDescent="0.25">
      <c r="A24593" s="108" t="str">
        <f t="shared" si="384"/>
        <v>SI_1985_1A3(FS)_NOx</v>
      </c>
      <c r="B24593" s="113" t="s">
        <v>174</v>
      </c>
      <c r="C24593" s="113">
        <v>1985</v>
      </c>
      <c r="D24593" s="113" t="s">
        <v>132</v>
      </c>
      <c r="E24593" s="113" t="s">
        <v>199</v>
      </c>
      <c r="F24593" s="113" t="s">
        <v>200</v>
      </c>
      <c r="G24593" s="113">
        <v>17.605878085208499</v>
      </c>
    </row>
    <row r="24594" spans="1:7" x14ac:dyDescent="0.25">
      <c r="A24594" s="108" t="str">
        <f t="shared" si="384"/>
        <v>SI_1985_1A3(FS)_SOx</v>
      </c>
      <c r="B24594" s="113" t="s">
        <v>174</v>
      </c>
      <c r="C24594" s="113">
        <v>1985</v>
      </c>
      <c r="D24594" s="113" t="s">
        <v>132</v>
      </c>
      <c r="E24594" s="113" t="s">
        <v>201</v>
      </c>
      <c r="F24594" s="113" t="s">
        <v>200</v>
      </c>
      <c r="G24594" s="113">
        <v>3.5753585269182899</v>
      </c>
    </row>
    <row r="24595" spans="1:7" x14ac:dyDescent="0.25">
      <c r="A24595" s="108" t="str">
        <f t="shared" si="384"/>
        <v>SI_1985_3D_NOx</v>
      </c>
      <c r="B24595" s="113" t="s">
        <v>174</v>
      </c>
      <c r="C24595" s="113">
        <v>1985</v>
      </c>
      <c r="D24595" s="113" t="s">
        <v>206</v>
      </c>
      <c r="E24595" s="113" t="s">
        <v>199</v>
      </c>
      <c r="F24595" s="113" t="s">
        <v>200</v>
      </c>
      <c r="G24595" s="113">
        <v>2.4453102898395702</v>
      </c>
    </row>
    <row r="24596" spans="1:7" x14ac:dyDescent="0.25">
      <c r="A24596" s="108" t="str">
        <f t="shared" si="384"/>
        <v>SI_1986_NATIONAL TOTAL_NOx</v>
      </c>
      <c r="B24596" s="113" t="s">
        <v>174</v>
      </c>
      <c r="C24596" s="113">
        <v>1986</v>
      </c>
      <c r="D24596" s="113" t="s">
        <v>122</v>
      </c>
      <c r="E24596" s="113" t="s">
        <v>199</v>
      </c>
      <c r="F24596" s="113" t="s">
        <v>200</v>
      </c>
      <c r="G24596" s="113">
        <v>75.090560677098296</v>
      </c>
    </row>
    <row r="24597" spans="1:7" x14ac:dyDescent="0.25">
      <c r="A24597" s="108" t="str">
        <f t="shared" si="384"/>
        <v>SI_1986_NATIONAL TOTAL_SOx</v>
      </c>
      <c r="B24597" s="113" t="s">
        <v>174</v>
      </c>
      <c r="C24597" s="113">
        <v>1986</v>
      </c>
      <c r="D24597" s="113" t="s">
        <v>122</v>
      </c>
      <c r="E24597" s="113" t="s">
        <v>201</v>
      </c>
      <c r="F24597" s="113" t="s">
        <v>200</v>
      </c>
      <c r="G24597" s="113">
        <v>253.93005425012501</v>
      </c>
    </row>
    <row r="24598" spans="1:7" x14ac:dyDescent="0.25">
      <c r="A24598" s="108" t="str">
        <f t="shared" si="384"/>
        <v>SI_1986_NATIONAL TOTAL_NH3</v>
      </c>
      <c r="B24598" s="113" t="s">
        <v>174</v>
      </c>
      <c r="C24598" s="113">
        <v>1986</v>
      </c>
      <c r="D24598" s="113" t="s">
        <v>122</v>
      </c>
      <c r="E24598" s="113" t="s">
        <v>124</v>
      </c>
      <c r="F24598" s="113" t="s">
        <v>200</v>
      </c>
      <c r="G24598" s="113">
        <v>23.317784689760799</v>
      </c>
    </row>
    <row r="24599" spans="1:7" x14ac:dyDescent="0.25">
      <c r="A24599" s="108" t="str">
        <f t="shared" si="384"/>
        <v>SI_1986_1A3(FS)_NOx</v>
      </c>
      <c r="B24599" s="113" t="s">
        <v>174</v>
      </c>
      <c r="C24599" s="113">
        <v>1986</v>
      </c>
      <c r="D24599" s="113" t="s">
        <v>132</v>
      </c>
      <c r="E24599" s="113" t="s">
        <v>199</v>
      </c>
      <c r="F24599" s="113" t="s">
        <v>200</v>
      </c>
      <c r="G24599" s="113">
        <v>21.7464225725635</v>
      </c>
    </row>
    <row r="24600" spans="1:7" x14ac:dyDescent="0.25">
      <c r="A24600" s="108" t="str">
        <f t="shared" si="384"/>
        <v>SI_1986_1A3(FS)_SOx</v>
      </c>
      <c r="B24600" s="113" t="s">
        <v>174</v>
      </c>
      <c r="C24600" s="113">
        <v>1986</v>
      </c>
      <c r="D24600" s="113" t="s">
        <v>132</v>
      </c>
      <c r="E24600" s="113" t="s">
        <v>201</v>
      </c>
      <c r="F24600" s="113" t="s">
        <v>200</v>
      </c>
      <c r="G24600" s="113">
        <v>4.8589457692401998</v>
      </c>
    </row>
    <row r="24601" spans="1:7" x14ac:dyDescent="0.25">
      <c r="A24601" s="108" t="str">
        <f t="shared" si="384"/>
        <v>SI_1986_1A3(FS)_NH3</v>
      </c>
      <c r="B24601" s="113" t="s">
        <v>174</v>
      </c>
      <c r="C24601" s="113">
        <v>1986</v>
      </c>
      <c r="D24601" s="113" t="s">
        <v>132</v>
      </c>
      <c r="E24601" s="113" t="s">
        <v>124</v>
      </c>
      <c r="F24601" s="113" t="s">
        <v>200</v>
      </c>
      <c r="G24601" s="113">
        <v>1.51046025655578E-2</v>
      </c>
    </row>
    <row r="24602" spans="1:7" x14ac:dyDescent="0.25">
      <c r="A24602" s="108" t="str">
        <f t="shared" si="384"/>
        <v>SI_1986_3D_NOx</v>
      </c>
      <c r="B24602" s="113" t="s">
        <v>174</v>
      </c>
      <c r="C24602" s="113">
        <v>1986</v>
      </c>
      <c r="D24602" s="113" t="s">
        <v>206</v>
      </c>
      <c r="E24602" s="113" t="s">
        <v>199</v>
      </c>
      <c r="F24602" s="113" t="s">
        <v>200</v>
      </c>
      <c r="G24602" s="113">
        <v>2.5412934386977599</v>
      </c>
    </row>
    <row r="24603" spans="1:7" x14ac:dyDescent="0.25">
      <c r="A24603" s="108" t="str">
        <f t="shared" si="384"/>
        <v>SI_1987_NATIONAL TOTAL_NOx</v>
      </c>
      <c r="B24603" s="113" t="s">
        <v>174</v>
      </c>
      <c r="C24603" s="113">
        <v>1987</v>
      </c>
      <c r="D24603" s="113" t="s">
        <v>122</v>
      </c>
      <c r="E24603" s="113" t="s">
        <v>199</v>
      </c>
      <c r="F24603" s="113" t="s">
        <v>200</v>
      </c>
      <c r="G24603" s="113">
        <v>76.637595335421494</v>
      </c>
    </row>
    <row r="24604" spans="1:7" x14ac:dyDescent="0.25">
      <c r="A24604" s="108" t="str">
        <f t="shared" si="384"/>
        <v>SI_1987_NATIONAL TOTAL_SOx</v>
      </c>
      <c r="B24604" s="113" t="s">
        <v>174</v>
      </c>
      <c r="C24604" s="113">
        <v>1987</v>
      </c>
      <c r="D24604" s="113" t="s">
        <v>122</v>
      </c>
      <c r="E24604" s="113" t="s">
        <v>201</v>
      </c>
      <c r="F24604" s="113" t="s">
        <v>200</v>
      </c>
      <c r="G24604" s="113">
        <v>231.66691445519101</v>
      </c>
    </row>
    <row r="24605" spans="1:7" x14ac:dyDescent="0.25">
      <c r="A24605" s="108" t="str">
        <f t="shared" si="384"/>
        <v>SI_1987_NATIONAL TOTAL_NH3</v>
      </c>
      <c r="B24605" s="113" t="s">
        <v>174</v>
      </c>
      <c r="C24605" s="113">
        <v>1987</v>
      </c>
      <c r="D24605" s="113" t="s">
        <v>122</v>
      </c>
      <c r="E24605" s="113" t="s">
        <v>124</v>
      </c>
      <c r="F24605" s="113" t="s">
        <v>200</v>
      </c>
      <c r="G24605" s="113">
        <v>23.3178235082488</v>
      </c>
    </row>
    <row r="24606" spans="1:7" x14ac:dyDescent="0.25">
      <c r="A24606" s="108" t="str">
        <f t="shared" si="384"/>
        <v>SI_1987_1A3(FS)_NOx</v>
      </c>
      <c r="B24606" s="113" t="s">
        <v>174</v>
      </c>
      <c r="C24606" s="113">
        <v>1987</v>
      </c>
      <c r="D24606" s="113" t="s">
        <v>132</v>
      </c>
      <c r="E24606" s="113" t="s">
        <v>199</v>
      </c>
      <c r="F24606" s="113" t="s">
        <v>200</v>
      </c>
      <c r="G24606" s="113">
        <v>26.153712658136001</v>
      </c>
    </row>
    <row r="24607" spans="1:7" x14ac:dyDescent="0.25">
      <c r="A24607" s="108" t="str">
        <f t="shared" si="384"/>
        <v>SI_1987_1A3(FS)_SOx</v>
      </c>
      <c r="B24607" s="113" t="s">
        <v>174</v>
      </c>
      <c r="C24607" s="113">
        <v>1987</v>
      </c>
      <c r="D24607" s="113" t="s">
        <v>132</v>
      </c>
      <c r="E24607" s="113" t="s">
        <v>201</v>
      </c>
      <c r="F24607" s="113" t="s">
        <v>200</v>
      </c>
      <c r="G24607" s="113">
        <v>5.5442406298028102</v>
      </c>
    </row>
    <row r="24608" spans="1:7" x14ac:dyDescent="0.25">
      <c r="A24608" s="108" t="str">
        <f t="shared" si="384"/>
        <v>SI_1987_1A3(FS)_NH3</v>
      </c>
      <c r="B24608" s="113" t="s">
        <v>174</v>
      </c>
      <c r="C24608" s="113">
        <v>1987</v>
      </c>
      <c r="D24608" s="113" t="s">
        <v>132</v>
      </c>
      <c r="E24608" s="113" t="s">
        <v>124</v>
      </c>
      <c r="F24608" s="113" t="s">
        <v>200</v>
      </c>
      <c r="G24608" s="113">
        <v>1.8308067325260701E-2</v>
      </c>
    </row>
    <row r="24609" spans="1:7" x14ac:dyDescent="0.25">
      <c r="A24609" s="108" t="str">
        <f t="shared" si="384"/>
        <v>SI_1987_3D_NOx</v>
      </c>
      <c r="B24609" s="113" t="s">
        <v>174</v>
      </c>
      <c r="C24609" s="113">
        <v>1987</v>
      </c>
      <c r="D24609" s="113" t="s">
        <v>206</v>
      </c>
      <c r="E24609" s="113" t="s">
        <v>199</v>
      </c>
      <c r="F24609" s="113" t="s">
        <v>200</v>
      </c>
      <c r="G24609" s="113">
        <v>2.6971330970475802</v>
      </c>
    </row>
    <row r="24610" spans="1:7" x14ac:dyDescent="0.25">
      <c r="A24610" s="108" t="str">
        <f t="shared" si="384"/>
        <v>SI_1988_NATIONAL TOTAL_NOx</v>
      </c>
      <c r="B24610" s="113" t="s">
        <v>174</v>
      </c>
      <c r="C24610" s="113">
        <v>1988</v>
      </c>
      <c r="D24610" s="113" t="s">
        <v>122</v>
      </c>
      <c r="E24610" s="113" t="s">
        <v>199</v>
      </c>
      <c r="F24610" s="113" t="s">
        <v>200</v>
      </c>
      <c r="G24610" s="113">
        <v>75.336493551647607</v>
      </c>
    </row>
    <row r="24611" spans="1:7" x14ac:dyDescent="0.25">
      <c r="A24611" s="108" t="str">
        <f t="shared" si="384"/>
        <v>SI_1988_NATIONAL TOTAL_SOx</v>
      </c>
      <c r="B24611" s="113" t="s">
        <v>174</v>
      </c>
      <c r="C24611" s="113">
        <v>1988</v>
      </c>
      <c r="D24611" s="113" t="s">
        <v>122</v>
      </c>
      <c r="E24611" s="113" t="s">
        <v>201</v>
      </c>
      <c r="F24611" s="113" t="s">
        <v>200</v>
      </c>
      <c r="G24611" s="113">
        <v>218.163308899594</v>
      </c>
    </row>
    <row r="24612" spans="1:7" x14ac:dyDescent="0.25">
      <c r="A24612" s="108" t="str">
        <f t="shared" si="384"/>
        <v>SI_1988_NATIONAL TOTAL_NH3</v>
      </c>
      <c r="B24612" s="113" t="s">
        <v>174</v>
      </c>
      <c r="C24612" s="113">
        <v>1988</v>
      </c>
      <c r="D24612" s="113" t="s">
        <v>122</v>
      </c>
      <c r="E24612" s="113" t="s">
        <v>124</v>
      </c>
      <c r="F24612" s="113" t="s">
        <v>200</v>
      </c>
      <c r="G24612" s="113">
        <v>22.903623313038999</v>
      </c>
    </row>
    <row r="24613" spans="1:7" x14ac:dyDescent="0.25">
      <c r="A24613" s="108" t="str">
        <f t="shared" si="384"/>
        <v>SI_1988_1A3(FS)_NOx</v>
      </c>
      <c r="B24613" s="113" t="s">
        <v>174</v>
      </c>
      <c r="C24613" s="113">
        <v>1988</v>
      </c>
      <c r="D24613" s="113" t="s">
        <v>132</v>
      </c>
      <c r="E24613" s="113" t="s">
        <v>199</v>
      </c>
      <c r="F24613" s="113" t="s">
        <v>200</v>
      </c>
      <c r="G24613" s="113">
        <v>26.963342637033701</v>
      </c>
    </row>
    <row r="24614" spans="1:7" x14ac:dyDescent="0.25">
      <c r="A24614" s="108" t="str">
        <f t="shared" si="384"/>
        <v>SI_1988_1A3(FS)_SOx</v>
      </c>
      <c r="B24614" s="113" t="s">
        <v>174</v>
      </c>
      <c r="C24614" s="113">
        <v>1988</v>
      </c>
      <c r="D24614" s="113" t="s">
        <v>132</v>
      </c>
      <c r="E24614" s="113" t="s">
        <v>201</v>
      </c>
      <c r="F24614" s="113" t="s">
        <v>200</v>
      </c>
      <c r="G24614" s="113">
        <v>5.9418373447181398</v>
      </c>
    </row>
    <row r="24615" spans="1:7" x14ac:dyDescent="0.25">
      <c r="A24615" s="108" t="str">
        <f t="shared" si="384"/>
        <v>SI_1988_1A3(FS)_NH3</v>
      </c>
      <c r="B24615" s="113" t="s">
        <v>174</v>
      </c>
      <c r="C24615" s="113">
        <v>1988</v>
      </c>
      <c r="D24615" s="113" t="s">
        <v>132</v>
      </c>
      <c r="E24615" s="113" t="s">
        <v>124</v>
      </c>
      <c r="F24615" s="113" t="s">
        <v>200</v>
      </c>
      <c r="G24615" s="113">
        <v>1.84614910886041E-2</v>
      </c>
    </row>
    <row r="24616" spans="1:7" x14ac:dyDescent="0.25">
      <c r="A24616" s="108" t="str">
        <f t="shared" si="384"/>
        <v>SI_1988_3D_NOx</v>
      </c>
      <c r="B24616" s="113" t="s">
        <v>174</v>
      </c>
      <c r="C24616" s="113">
        <v>1988</v>
      </c>
      <c r="D24616" s="113" t="s">
        <v>206</v>
      </c>
      <c r="E24616" s="113" t="s">
        <v>199</v>
      </c>
      <c r="F24616" s="113" t="s">
        <v>200</v>
      </c>
      <c r="G24616" s="113">
        <v>2.5633132355553601</v>
      </c>
    </row>
    <row r="24617" spans="1:7" x14ac:dyDescent="0.25">
      <c r="A24617" s="108" t="str">
        <f t="shared" si="384"/>
        <v>SI_1989_NATIONAL TOTAL_NOx</v>
      </c>
      <c r="B24617" s="113" t="s">
        <v>174</v>
      </c>
      <c r="C24617" s="113">
        <v>1989</v>
      </c>
      <c r="D24617" s="113" t="s">
        <v>122</v>
      </c>
      <c r="E24617" s="113" t="s">
        <v>199</v>
      </c>
      <c r="F24617" s="113" t="s">
        <v>200</v>
      </c>
      <c r="G24617" s="113">
        <v>74.909962987846697</v>
      </c>
    </row>
    <row r="24618" spans="1:7" x14ac:dyDescent="0.25">
      <c r="A24618" s="108" t="str">
        <f t="shared" si="384"/>
        <v>SI_1989_NATIONAL TOTAL_SOx</v>
      </c>
      <c r="B24618" s="113" t="s">
        <v>174</v>
      </c>
      <c r="C24618" s="113">
        <v>1989</v>
      </c>
      <c r="D24618" s="113" t="s">
        <v>122</v>
      </c>
      <c r="E24618" s="113" t="s">
        <v>201</v>
      </c>
      <c r="F24618" s="113" t="s">
        <v>200</v>
      </c>
      <c r="G24618" s="113">
        <v>218.797067647587</v>
      </c>
    </row>
    <row r="24619" spans="1:7" x14ac:dyDescent="0.25">
      <c r="A24619" s="108" t="str">
        <f t="shared" si="384"/>
        <v>SI_1989_NATIONAL TOTAL_NH3</v>
      </c>
      <c r="B24619" s="113" t="s">
        <v>174</v>
      </c>
      <c r="C24619" s="113">
        <v>1989</v>
      </c>
      <c r="D24619" s="113" t="s">
        <v>122</v>
      </c>
      <c r="E24619" s="113" t="s">
        <v>124</v>
      </c>
      <c r="F24619" s="113" t="s">
        <v>200</v>
      </c>
      <c r="G24619" s="113">
        <v>22.4262277349385</v>
      </c>
    </row>
    <row r="24620" spans="1:7" x14ac:dyDescent="0.25">
      <c r="A24620" s="108" t="str">
        <f t="shared" si="384"/>
        <v>SI_1989_1A3(FS)_NOx</v>
      </c>
      <c r="B24620" s="113" t="s">
        <v>174</v>
      </c>
      <c r="C24620" s="113">
        <v>1989</v>
      </c>
      <c r="D24620" s="113" t="s">
        <v>132</v>
      </c>
      <c r="E24620" s="113" t="s">
        <v>199</v>
      </c>
      <c r="F24620" s="113" t="s">
        <v>200</v>
      </c>
      <c r="G24620" s="113">
        <v>27.4484575072503</v>
      </c>
    </row>
    <row r="24621" spans="1:7" x14ac:dyDescent="0.25">
      <c r="A24621" s="108" t="str">
        <f t="shared" si="384"/>
        <v>SI_1989_1A3(FS)_SOx</v>
      </c>
      <c r="B24621" s="113" t="s">
        <v>174</v>
      </c>
      <c r="C24621" s="113">
        <v>1989</v>
      </c>
      <c r="D24621" s="113" t="s">
        <v>132</v>
      </c>
      <c r="E24621" s="113" t="s">
        <v>201</v>
      </c>
      <c r="F24621" s="113" t="s">
        <v>200</v>
      </c>
      <c r="G24621" s="113">
        <v>5.8157576451834103</v>
      </c>
    </row>
    <row r="24622" spans="1:7" x14ac:dyDescent="0.25">
      <c r="A24622" s="108" t="str">
        <f t="shared" si="384"/>
        <v>SI_1989_1A3(FS)_NH3</v>
      </c>
      <c r="B24622" s="113" t="s">
        <v>174</v>
      </c>
      <c r="C24622" s="113">
        <v>1989</v>
      </c>
      <c r="D24622" s="113" t="s">
        <v>132</v>
      </c>
      <c r="E24622" s="113" t="s">
        <v>124</v>
      </c>
      <c r="F24622" s="113" t="s">
        <v>200</v>
      </c>
      <c r="G24622" s="113">
        <v>1.9021068959723601E-2</v>
      </c>
    </row>
    <row r="24623" spans="1:7" x14ac:dyDescent="0.25">
      <c r="A24623" s="108" t="str">
        <f t="shared" si="384"/>
        <v>SI_1989_3D_NOx</v>
      </c>
      <c r="B24623" s="113" t="s">
        <v>174</v>
      </c>
      <c r="C24623" s="113">
        <v>1989</v>
      </c>
      <c r="D24623" s="113" t="s">
        <v>206</v>
      </c>
      <c r="E24623" s="113" t="s">
        <v>199</v>
      </c>
      <c r="F24623" s="113" t="s">
        <v>200</v>
      </c>
      <c r="G24623" s="113">
        <v>2.3791072466165</v>
      </c>
    </row>
    <row r="24624" spans="1:7" x14ac:dyDescent="0.25">
      <c r="A24624" s="108" t="str">
        <f t="shared" si="384"/>
        <v>SI_1990_NATIONAL TOTAL_NOx</v>
      </c>
      <c r="B24624" s="113" t="s">
        <v>174</v>
      </c>
      <c r="C24624" s="113">
        <v>1990</v>
      </c>
      <c r="D24624" s="113" t="s">
        <v>122</v>
      </c>
      <c r="E24624" s="113" t="s">
        <v>199</v>
      </c>
      <c r="F24624" s="113" t="s">
        <v>200</v>
      </c>
      <c r="G24624" s="113">
        <v>75.358018132197202</v>
      </c>
    </row>
    <row r="24625" spans="1:7" x14ac:dyDescent="0.25">
      <c r="A24625" s="108" t="str">
        <f t="shared" si="384"/>
        <v>SI_1990_NATIONAL TOTAL_NMVOC</v>
      </c>
      <c r="B24625" s="113" t="s">
        <v>174</v>
      </c>
      <c r="C24625" s="113">
        <v>1990</v>
      </c>
      <c r="D24625" s="113" t="s">
        <v>122</v>
      </c>
      <c r="E24625" s="113" t="s">
        <v>123</v>
      </c>
      <c r="F24625" s="113" t="s">
        <v>200</v>
      </c>
      <c r="G24625" s="113">
        <v>65.407495999781204</v>
      </c>
    </row>
    <row r="24626" spans="1:7" x14ac:dyDescent="0.25">
      <c r="A24626" s="108" t="str">
        <f t="shared" si="384"/>
        <v>SI_1990_NATIONAL TOTAL_SOx</v>
      </c>
      <c r="B24626" s="113" t="s">
        <v>174</v>
      </c>
      <c r="C24626" s="113">
        <v>1990</v>
      </c>
      <c r="D24626" s="113" t="s">
        <v>122</v>
      </c>
      <c r="E24626" s="113" t="s">
        <v>201</v>
      </c>
      <c r="F24626" s="113" t="s">
        <v>200</v>
      </c>
      <c r="G24626" s="113">
        <v>202.764707978606</v>
      </c>
    </row>
    <row r="24627" spans="1:7" x14ac:dyDescent="0.25">
      <c r="A24627" s="108" t="str">
        <f t="shared" si="384"/>
        <v>SI_1990_NATIONAL TOTAL_NH3</v>
      </c>
      <c r="B24627" s="113" t="s">
        <v>174</v>
      </c>
      <c r="C24627" s="113">
        <v>1990</v>
      </c>
      <c r="D24627" s="113" t="s">
        <v>122</v>
      </c>
      <c r="E24627" s="113" t="s">
        <v>124</v>
      </c>
      <c r="F24627" s="113" t="s">
        <v>200</v>
      </c>
      <c r="G24627" s="113">
        <v>22.263929476791301</v>
      </c>
    </row>
    <row r="24628" spans="1:7" x14ac:dyDescent="0.25">
      <c r="A24628" s="108" t="str">
        <f t="shared" si="384"/>
        <v>SI_1990_NATIONAL TOTAL_Pb</v>
      </c>
      <c r="B24628" s="113" t="s">
        <v>174</v>
      </c>
      <c r="C24628" s="113">
        <v>1990</v>
      </c>
      <c r="D24628" s="113" t="s">
        <v>122</v>
      </c>
      <c r="E24628" s="113" t="s">
        <v>125</v>
      </c>
      <c r="F24628" s="113" t="s">
        <v>200</v>
      </c>
      <c r="G24628" s="113">
        <v>4.3224159851028399E-2</v>
      </c>
    </row>
    <row r="24629" spans="1:7" x14ac:dyDescent="0.25">
      <c r="A24629" s="108" t="str">
        <f t="shared" si="384"/>
        <v>SI_1990_NATIONAL TOTAL_Cd</v>
      </c>
      <c r="B24629" s="113" t="s">
        <v>174</v>
      </c>
      <c r="C24629" s="113">
        <v>1990</v>
      </c>
      <c r="D24629" s="113" t="s">
        <v>122</v>
      </c>
      <c r="E24629" s="113" t="s">
        <v>126</v>
      </c>
      <c r="F24629" s="113" t="s">
        <v>200</v>
      </c>
      <c r="G24629" s="113">
        <v>6.3523648388386002E-4</v>
      </c>
    </row>
    <row r="24630" spans="1:7" x14ac:dyDescent="0.25">
      <c r="A24630" s="108" t="str">
        <f t="shared" si="384"/>
        <v>SI_1990_NATIONAL TOTAL_Hg</v>
      </c>
      <c r="B24630" s="113" t="s">
        <v>174</v>
      </c>
      <c r="C24630" s="113">
        <v>1990</v>
      </c>
      <c r="D24630" s="113" t="s">
        <v>122</v>
      </c>
      <c r="E24630" s="113" t="s">
        <v>127</v>
      </c>
      <c r="F24630" s="113" t="s">
        <v>200</v>
      </c>
      <c r="G24630" s="113">
        <v>3.6413333199294902E-4</v>
      </c>
    </row>
    <row r="24631" spans="1:7" x14ac:dyDescent="0.25">
      <c r="A24631" s="108" t="str">
        <f t="shared" si="384"/>
        <v>SI_1990_NATIONAL TOTAL_DIOX</v>
      </c>
      <c r="B24631" s="113" t="s">
        <v>174</v>
      </c>
      <c r="C24631" s="113">
        <v>1990</v>
      </c>
      <c r="D24631" s="113" t="s">
        <v>122</v>
      </c>
      <c r="E24631" s="113" t="s">
        <v>128</v>
      </c>
      <c r="F24631" s="113" t="s">
        <v>200</v>
      </c>
      <c r="G24631" s="150">
        <v>2.1355768389853E-8</v>
      </c>
    </row>
    <row r="24632" spans="1:7" x14ac:dyDescent="0.25">
      <c r="A24632" s="108" t="str">
        <f t="shared" si="384"/>
        <v>SI_1990_NATIONAL TOTAL_PAH</v>
      </c>
      <c r="B24632" s="113" t="s">
        <v>174</v>
      </c>
      <c r="C24632" s="113">
        <v>1990</v>
      </c>
      <c r="D24632" s="113" t="s">
        <v>122</v>
      </c>
      <c r="E24632" s="113" t="s">
        <v>129</v>
      </c>
      <c r="F24632" s="113" t="s">
        <v>200</v>
      </c>
      <c r="G24632" s="113">
        <v>9.9425558724275404E-3</v>
      </c>
    </row>
    <row r="24633" spans="1:7" x14ac:dyDescent="0.25">
      <c r="A24633" s="108" t="str">
        <f t="shared" si="384"/>
        <v>SI_1990_NATIONAL TOTAL_HCB</v>
      </c>
      <c r="B24633" s="113" t="s">
        <v>174</v>
      </c>
      <c r="C24633" s="113">
        <v>1990</v>
      </c>
      <c r="D24633" s="113" t="s">
        <v>122</v>
      </c>
      <c r="E24633" s="113" t="s">
        <v>130</v>
      </c>
      <c r="F24633" s="113" t="s">
        <v>200</v>
      </c>
      <c r="G24633" s="150">
        <v>2.14043396512953E-5</v>
      </c>
    </row>
    <row r="24634" spans="1:7" x14ac:dyDescent="0.25">
      <c r="A24634" s="108" t="str">
        <f t="shared" si="384"/>
        <v>SI_1990_NATIONAL TOTAL_PCB</v>
      </c>
      <c r="B24634" s="113" t="s">
        <v>174</v>
      </c>
      <c r="C24634" s="113">
        <v>1990</v>
      </c>
      <c r="D24634" s="113" t="s">
        <v>122</v>
      </c>
      <c r="E24634" s="113" t="s">
        <v>259</v>
      </c>
      <c r="F24634" s="113" t="s">
        <v>200</v>
      </c>
      <c r="G24634" s="113">
        <v>4.16326237152944E-4</v>
      </c>
    </row>
    <row r="24635" spans="1:7" x14ac:dyDescent="0.25">
      <c r="A24635" s="108" t="str">
        <f t="shared" si="384"/>
        <v>SI_1990_1A3(FS)_NOx</v>
      </c>
      <c r="B24635" s="113" t="s">
        <v>174</v>
      </c>
      <c r="C24635" s="113">
        <v>1990</v>
      </c>
      <c r="D24635" s="113" t="s">
        <v>132</v>
      </c>
      <c r="E24635" s="113" t="s">
        <v>199</v>
      </c>
      <c r="F24635" s="113" t="s">
        <v>200</v>
      </c>
      <c r="G24635" s="113">
        <v>30.806174340453602</v>
      </c>
    </row>
    <row r="24636" spans="1:7" x14ac:dyDescent="0.25">
      <c r="A24636" s="108" t="str">
        <f t="shared" si="384"/>
        <v>SI_1990_1A3(FS)_NMVOC</v>
      </c>
      <c r="B24636" s="113" t="s">
        <v>174</v>
      </c>
      <c r="C24636" s="113">
        <v>1990</v>
      </c>
      <c r="D24636" s="113" t="s">
        <v>132</v>
      </c>
      <c r="E24636" s="113" t="s">
        <v>123</v>
      </c>
      <c r="F24636" s="113" t="s">
        <v>200</v>
      </c>
      <c r="G24636" s="113">
        <v>21.394960348083998</v>
      </c>
    </row>
    <row r="24637" spans="1:7" x14ac:dyDescent="0.25">
      <c r="A24637" s="108" t="str">
        <f t="shared" si="384"/>
        <v>SI_1990_1A3(FS)_SOx</v>
      </c>
      <c r="B24637" s="113" t="s">
        <v>174</v>
      </c>
      <c r="C24637" s="113">
        <v>1990</v>
      </c>
      <c r="D24637" s="113" t="s">
        <v>132</v>
      </c>
      <c r="E24637" s="113" t="s">
        <v>201</v>
      </c>
      <c r="F24637" s="113" t="s">
        <v>200</v>
      </c>
      <c r="G24637" s="113">
        <v>6.6230370689520299</v>
      </c>
    </row>
    <row r="24638" spans="1:7" x14ac:dyDescent="0.25">
      <c r="A24638" s="108" t="str">
        <f t="shared" si="384"/>
        <v>SI_1990_1A3(FS)_NH3</v>
      </c>
      <c r="B24638" s="113" t="s">
        <v>174</v>
      </c>
      <c r="C24638" s="113">
        <v>1990</v>
      </c>
      <c r="D24638" s="113" t="s">
        <v>132</v>
      </c>
      <c r="E24638" s="113" t="s">
        <v>124</v>
      </c>
      <c r="F24638" s="113" t="s">
        <v>200</v>
      </c>
      <c r="G24638" s="113">
        <v>2.1034886195133402E-2</v>
      </c>
    </row>
    <row r="24639" spans="1:7" x14ac:dyDescent="0.25">
      <c r="A24639" s="108" t="str">
        <f t="shared" si="384"/>
        <v>SI_1990_3D_NOx</v>
      </c>
      <c r="B24639" s="113" t="s">
        <v>174</v>
      </c>
      <c r="C24639" s="113">
        <v>1990</v>
      </c>
      <c r="D24639" s="113" t="s">
        <v>206</v>
      </c>
      <c r="E24639" s="113" t="s">
        <v>199</v>
      </c>
      <c r="F24639" s="113" t="s">
        <v>200</v>
      </c>
      <c r="G24639" s="113">
        <v>2.3670710588057999</v>
      </c>
    </row>
    <row r="24640" spans="1:7" x14ac:dyDescent="0.25">
      <c r="A24640" s="108" t="str">
        <f t="shared" si="384"/>
        <v>SI_1991_NATIONAL TOTAL_NOx</v>
      </c>
      <c r="B24640" s="113" t="s">
        <v>174</v>
      </c>
      <c r="C24640" s="113">
        <v>1991</v>
      </c>
      <c r="D24640" s="113" t="s">
        <v>122</v>
      </c>
      <c r="E24640" s="113" t="s">
        <v>199</v>
      </c>
      <c r="F24640" s="113" t="s">
        <v>200</v>
      </c>
      <c r="G24640" s="113">
        <v>69.649708492661802</v>
      </c>
    </row>
    <row r="24641" spans="1:7" x14ac:dyDescent="0.25">
      <c r="A24641" s="108" t="str">
        <f t="shared" si="384"/>
        <v>SI_1991_NATIONAL TOTAL_NMVOC</v>
      </c>
      <c r="B24641" s="113" t="s">
        <v>174</v>
      </c>
      <c r="C24641" s="113">
        <v>1991</v>
      </c>
      <c r="D24641" s="113" t="s">
        <v>122</v>
      </c>
      <c r="E24641" s="113" t="s">
        <v>123</v>
      </c>
      <c r="F24641" s="113" t="s">
        <v>200</v>
      </c>
      <c r="G24641" s="113">
        <v>62.645015387472</v>
      </c>
    </row>
    <row r="24642" spans="1:7" x14ac:dyDescent="0.25">
      <c r="A24642" s="108" t="str">
        <f t="shared" ref="A24642:A24705" si="385">CONCATENATE(B24642,"_",C24642,"_",D24642,"_",E24642)</f>
        <v>SI_1991_NATIONAL TOTAL_SOx</v>
      </c>
      <c r="B24642" s="113" t="s">
        <v>174</v>
      </c>
      <c r="C24642" s="113">
        <v>1991</v>
      </c>
      <c r="D24642" s="113" t="s">
        <v>122</v>
      </c>
      <c r="E24642" s="113" t="s">
        <v>201</v>
      </c>
      <c r="F24642" s="113" t="s">
        <v>200</v>
      </c>
      <c r="G24642" s="113">
        <v>187.52120461094299</v>
      </c>
    </row>
    <row r="24643" spans="1:7" x14ac:dyDescent="0.25">
      <c r="A24643" s="108" t="str">
        <f t="shared" si="385"/>
        <v>SI_1991_NATIONAL TOTAL_NH3</v>
      </c>
      <c r="B24643" s="113" t="s">
        <v>174</v>
      </c>
      <c r="C24643" s="113">
        <v>1991</v>
      </c>
      <c r="D24643" s="113" t="s">
        <v>122</v>
      </c>
      <c r="E24643" s="113" t="s">
        <v>124</v>
      </c>
      <c r="F24643" s="113" t="s">
        <v>200</v>
      </c>
      <c r="G24643" s="113">
        <v>20.768353452095099</v>
      </c>
    </row>
    <row r="24644" spans="1:7" x14ac:dyDescent="0.25">
      <c r="A24644" s="108" t="str">
        <f t="shared" si="385"/>
        <v>SI_1991_NATIONAL TOTAL_Pb</v>
      </c>
      <c r="B24644" s="113" t="s">
        <v>174</v>
      </c>
      <c r="C24644" s="113">
        <v>1991</v>
      </c>
      <c r="D24644" s="113" t="s">
        <v>122</v>
      </c>
      <c r="E24644" s="113" t="s">
        <v>125</v>
      </c>
      <c r="F24644" s="113" t="s">
        <v>200</v>
      </c>
      <c r="G24644" s="113">
        <v>3.8717089717759702E-2</v>
      </c>
    </row>
    <row r="24645" spans="1:7" x14ac:dyDescent="0.25">
      <c r="A24645" s="108" t="str">
        <f t="shared" si="385"/>
        <v>SI_1991_NATIONAL TOTAL_Cd</v>
      </c>
      <c r="B24645" s="113" t="s">
        <v>174</v>
      </c>
      <c r="C24645" s="113">
        <v>1991</v>
      </c>
      <c r="D24645" s="113" t="s">
        <v>122</v>
      </c>
      <c r="E24645" s="113" t="s">
        <v>126</v>
      </c>
      <c r="F24645" s="113" t="s">
        <v>200</v>
      </c>
      <c r="G24645" s="113">
        <v>5.4408141740990002E-4</v>
      </c>
    </row>
    <row r="24646" spans="1:7" x14ac:dyDescent="0.25">
      <c r="A24646" s="108" t="str">
        <f t="shared" si="385"/>
        <v>SI_1991_NATIONAL TOTAL_Hg</v>
      </c>
      <c r="B24646" s="113" t="s">
        <v>174</v>
      </c>
      <c r="C24646" s="113">
        <v>1991</v>
      </c>
      <c r="D24646" s="113" t="s">
        <v>122</v>
      </c>
      <c r="E24646" s="113" t="s">
        <v>127</v>
      </c>
      <c r="F24646" s="113" t="s">
        <v>200</v>
      </c>
      <c r="G24646" s="113">
        <v>3.3493646445968998E-4</v>
      </c>
    </row>
    <row r="24647" spans="1:7" x14ac:dyDescent="0.25">
      <c r="A24647" s="108" t="str">
        <f t="shared" si="385"/>
        <v>SI_1991_NATIONAL TOTAL_DIOX</v>
      </c>
      <c r="B24647" s="113" t="s">
        <v>174</v>
      </c>
      <c r="C24647" s="113">
        <v>1991</v>
      </c>
      <c r="D24647" s="113" t="s">
        <v>122</v>
      </c>
      <c r="E24647" s="113" t="s">
        <v>128</v>
      </c>
      <c r="F24647" s="113" t="s">
        <v>200</v>
      </c>
      <c r="G24647" s="150">
        <v>2.0961595344572E-8</v>
      </c>
    </row>
    <row r="24648" spans="1:7" x14ac:dyDescent="0.25">
      <c r="A24648" s="108" t="str">
        <f t="shared" si="385"/>
        <v>SI_1991_NATIONAL TOTAL_PAH</v>
      </c>
      <c r="B24648" s="113" t="s">
        <v>174</v>
      </c>
      <c r="C24648" s="113">
        <v>1991</v>
      </c>
      <c r="D24648" s="113" t="s">
        <v>122</v>
      </c>
      <c r="E24648" s="113" t="s">
        <v>129</v>
      </c>
      <c r="F24648" s="113" t="s">
        <v>200</v>
      </c>
      <c r="G24648" s="113">
        <v>1.06733445605762E-2</v>
      </c>
    </row>
    <row r="24649" spans="1:7" x14ac:dyDescent="0.25">
      <c r="A24649" s="108" t="str">
        <f t="shared" si="385"/>
        <v>SI_1991_NATIONAL TOTAL_HCB</v>
      </c>
      <c r="B24649" s="113" t="s">
        <v>174</v>
      </c>
      <c r="C24649" s="113">
        <v>1991</v>
      </c>
      <c r="D24649" s="113" t="s">
        <v>122</v>
      </c>
      <c r="E24649" s="113" t="s">
        <v>130</v>
      </c>
      <c r="F24649" s="113" t="s">
        <v>200</v>
      </c>
      <c r="G24649" s="150">
        <v>1.8975749142591399E-5</v>
      </c>
    </row>
    <row r="24650" spans="1:7" x14ac:dyDescent="0.25">
      <c r="A24650" s="108" t="str">
        <f t="shared" si="385"/>
        <v>SI_1991_NATIONAL TOTAL_PCB</v>
      </c>
      <c r="B24650" s="113" t="s">
        <v>174</v>
      </c>
      <c r="C24650" s="113">
        <v>1991</v>
      </c>
      <c r="D24650" s="113" t="s">
        <v>122</v>
      </c>
      <c r="E24650" s="113" t="s">
        <v>259</v>
      </c>
      <c r="F24650" s="113" t="s">
        <v>200</v>
      </c>
      <c r="G24650" s="113">
        <v>4.1517519773859898E-4</v>
      </c>
    </row>
    <row r="24651" spans="1:7" x14ac:dyDescent="0.25">
      <c r="A24651" s="108" t="str">
        <f t="shared" si="385"/>
        <v>SI_1991_1A3(FS)_NOx</v>
      </c>
      <c r="B24651" s="113" t="s">
        <v>174</v>
      </c>
      <c r="C24651" s="113">
        <v>1991</v>
      </c>
      <c r="D24651" s="113" t="s">
        <v>132</v>
      </c>
      <c r="E24651" s="113" t="s">
        <v>199</v>
      </c>
      <c r="F24651" s="113" t="s">
        <v>200</v>
      </c>
      <c r="G24651" s="113">
        <v>29.080376158325102</v>
      </c>
    </row>
    <row r="24652" spans="1:7" x14ac:dyDescent="0.25">
      <c r="A24652" s="108" t="str">
        <f t="shared" si="385"/>
        <v>SI_1991_1A3(FS)_NMVOC</v>
      </c>
      <c r="B24652" s="113" t="s">
        <v>174</v>
      </c>
      <c r="C24652" s="113">
        <v>1991</v>
      </c>
      <c r="D24652" s="113" t="s">
        <v>132</v>
      </c>
      <c r="E24652" s="113" t="s">
        <v>123</v>
      </c>
      <c r="F24652" s="113" t="s">
        <v>200</v>
      </c>
      <c r="G24652" s="113">
        <v>20.0840474318342</v>
      </c>
    </row>
    <row r="24653" spans="1:7" x14ac:dyDescent="0.25">
      <c r="A24653" s="108" t="str">
        <f t="shared" si="385"/>
        <v>SI_1991_1A3(FS)_SOx</v>
      </c>
      <c r="B24653" s="113" t="s">
        <v>174</v>
      </c>
      <c r="C24653" s="113">
        <v>1991</v>
      </c>
      <c r="D24653" s="113" t="s">
        <v>132</v>
      </c>
      <c r="E24653" s="113" t="s">
        <v>201</v>
      </c>
      <c r="F24653" s="113" t="s">
        <v>200</v>
      </c>
      <c r="G24653" s="113">
        <v>6.3654568377130696</v>
      </c>
    </row>
    <row r="24654" spans="1:7" x14ac:dyDescent="0.25">
      <c r="A24654" s="108" t="str">
        <f t="shared" si="385"/>
        <v>SI_1991_1A3(FS)_NH3</v>
      </c>
      <c r="B24654" s="113" t="s">
        <v>174</v>
      </c>
      <c r="C24654" s="113">
        <v>1991</v>
      </c>
      <c r="D24654" s="113" t="s">
        <v>132</v>
      </c>
      <c r="E24654" s="113" t="s">
        <v>124</v>
      </c>
      <c r="F24654" s="113" t="s">
        <v>200</v>
      </c>
      <c r="G24654" s="113">
        <v>1.9838258783889E-2</v>
      </c>
    </row>
    <row r="24655" spans="1:7" x14ac:dyDescent="0.25">
      <c r="A24655" s="108" t="str">
        <f t="shared" si="385"/>
        <v>SI_1991_3D_NOx</v>
      </c>
      <c r="B24655" s="113" t="s">
        <v>174</v>
      </c>
      <c r="C24655" s="113">
        <v>1991</v>
      </c>
      <c r="D24655" s="113" t="s">
        <v>206</v>
      </c>
      <c r="E24655" s="113" t="s">
        <v>199</v>
      </c>
      <c r="F24655" s="113" t="s">
        <v>200</v>
      </c>
      <c r="G24655" s="113">
        <v>2.1575358939205702</v>
      </c>
    </row>
    <row r="24656" spans="1:7" x14ac:dyDescent="0.25">
      <c r="A24656" s="108" t="str">
        <f t="shared" si="385"/>
        <v>SI_1992_NATIONAL TOTAL_NOx</v>
      </c>
      <c r="B24656" s="113" t="s">
        <v>174</v>
      </c>
      <c r="C24656" s="113">
        <v>1992</v>
      </c>
      <c r="D24656" s="113" t="s">
        <v>122</v>
      </c>
      <c r="E24656" s="113" t="s">
        <v>199</v>
      </c>
      <c r="F24656" s="113" t="s">
        <v>200</v>
      </c>
      <c r="G24656" s="113">
        <v>68.603355239348204</v>
      </c>
    </row>
    <row r="24657" spans="1:7" x14ac:dyDescent="0.25">
      <c r="A24657" s="108" t="str">
        <f t="shared" si="385"/>
        <v>SI_1992_NATIONAL TOTAL_NMVOC</v>
      </c>
      <c r="B24657" s="113" t="s">
        <v>174</v>
      </c>
      <c r="C24657" s="113">
        <v>1992</v>
      </c>
      <c r="D24657" s="113" t="s">
        <v>122</v>
      </c>
      <c r="E24657" s="113" t="s">
        <v>123</v>
      </c>
      <c r="F24657" s="113" t="s">
        <v>200</v>
      </c>
      <c r="G24657" s="113">
        <v>61.494263797362699</v>
      </c>
    </row>
    <row r="24658" spans="1:7" x14ac:dyDescent="0.25">
      <c r="A24658" s="108" t="str">
        <f t="shared" si="385"/>
        <v>SI_1992_NATIONAL TOTAL_SOx</v>
      </c>
      <c r="B24658" s="113" t="s">
        <v>174</v>
      </c>
      <c r="C24658" s="113">
        <v>1992</v>
      </c>
      <c r="D24658" s="113" t="s">
        <v>122</v>
      </c>
      <c r="E24658" s="113" t="s">
        <v>201</v>
      </c>
      <c r="F24658" s="113" t="s">
        <v>200</v>
      </c>
      <c r="G24658" s="113">
        <v>193.411905757558</v>
      </c>
    </row>
    <row r="24659" spans="1:7" x14ac:dyDescent="0.25">
      <c r="A24659" s="108" t="str">
        <f t="shared" si="385"/>
        <v>SI_1992_NATIONAL TOTAL_NH3</v>
      </c>
      <c r="B24659" s="113" t="s">
        <v>174</v>
      </c>
      <c r="C24659" s="113">
        <v>1992</v>
      </c>
      <c r="D24659" s="113" t="s">
        <v>122</v>
      </c>
      <c r="E24659" s="113" t="s">
        <v>124</v>
      </c>
      <c r="F24659" s="113" t="s">
        <v>200</v>
      </c>
      <c r="G24659" s="113">
        <v>21.738740471581199</v>
      </c>
    </row>
    <row r="24660" spans="1:7" x14ac:dyDescent="0.25">
      <c r="A24660" s="108" t="str">
        <f t="shared" si="385"/>
        <v>SI_1992_NATIONAL TOTAL_Pb</v>
      </c>
      <c r="B24660" s="113" t="s">
        <v>174</v>
      </c>
      <c r="C24660" s="113">
        <v>1992</v>
      </c>
      <c r="D24660" s="113" t="s">
        <v>122</v>
      </c>
      <c r="E24660" s="113" t="s">
        <v>125</v>
      </c>
      <c r="F24660" s="113" t="s">
        <v>200</v>
      </c>
      <c r="G24660" s="113">
        <v>3.6362616033584802E-2</v>
      </c>
    </row>
    <row r="24661" spans="1:7" x14ac:dyDescent="0.25">
      <c r="A24661" s="108" t="str">
        <f t="shared" si="385"/>
        <v>SI_1992_NATIONAL TOTAL_Cd</v>
      </c>
      <c r="B24661" s="113" t="s">
        <v>174</v>
      </c>
      <c r="C24661" s="113">
        <v>1992</v>
      </c>
      <c r="D24661" s="113" t="s">
        <v>122</v>
      </c>
      <c r="E24661" s="113" t="s">
        <v>126</v>
      </c>
      <c r="F24661" s="113" t="s">
        <v>200</v>
      </c>
      <c r="G24661" s="113">
        <v>5.6081747113348999E-4</v>
      </c>
    </row>
    <row r="24662" spans="1:7" x14ac:dyDescent="0.25">
      <c r="A24662" s="108" t="str">
        <f t="shared" si="385"/>
        <v>SI_1992_NATIONAL TOTAL_Hg</v>
      </c>
      <c r="B24662" s="113" t="s">
        <v>174</v>
      </c>
      <c r="C24662" s="113">
        <v>1992</v>
      </c>
      <c r="D24662" s="113" t="s">
        <v>122</v>
      </c>
      <c r="E24662" s="113" t="s">
        <v>127</v>
      </c>
      <c r="F24662" s="113" t="s">
        <v>200</v>
      </c>
      <c r="G24662" s="113">
        <v>3.2992811681261601E-4</v>
      </c>
    </row>
    <row r="24663" spans="1:7" x14ac:dyDescent="0.25">
      <c r="A24663" s="108" t="str">
        <f t="shared" si="385"/>
        <v>SI_1992_NATIONAL TOTAL_DIOX</v>
      </c>
      <c r="B24663" s="113" t="s">
        <v>174</v>
      </c>
      <c r="C24663" s="113">
        <v>1992</v>
      </c>
      <c r="D24663" s="113" t="s">
        <v>122</v>
      </c>
      <c r="E24663" s="113" t="s">
        <v>128</v>
      </c>
      <c r="F24663" s="113" t="s">
        <v>200</v>
      </c>
      <c r="G24663" s="150">
        <v>2.0126556312650902E-8</v>
      </c>
    </row>
    <row r="24664" spans="1:7" x14ac:dyDescent="0.25">
      <c r="A24664" s="108" t="str">
        <f t="shared" si="385"/>
        <v>SI_1992_NATIONAL TOTAL_PAH</v>
      </c>
      <c r="B24664" s="113" t="s">
        <v>174</v>
      </c>
      <c r="C24664" s="113">
        <v>1992</v>
      </c>
      <c r="D24664" s="113" t="s">
        <v>122</v>
      </c>
      <c r="E24664" s="113" t="s">
        <v>129</v>
      </c>
      <c r="F24664" s="113" t="s">
        <v>200</v>
      </c>
      <c r="G24664" s="113">
        <v>9.7730374201350605E-3</v>
      </c>
    </row>
    <row r="24665" spans="1:7" x14ac:dyDescent="0.25">
      <c r="A24665" s="108" t="str">
        <f t="shared" si="385"/>
        <v>SI_1992_NATIONAL TOTAL_HCB</v>
      </c>
      <c r="B24665" s="113" t="s">
        <v>174</v>
      </c>
      <c r="C24665" s="113">
        <v>1992</v>
      </c>
      <c r="D24665" s="113" t="s">
        <v>122</v>
      </c>
      <c r="E24665" s="113" t="s">
        <v>130</v>
      </c>
      <c r="F24665" s="113" t="s">
        <v>200</v>
      </c>
      <c r="G24665" s="150">
        <v>1.7759262938934301E-5</v>
      </c>
    </row>
    <row r="24666" spans="1:7" x14ac:dyDescent="0.25">
      <c r="A24666" s="108" t="str">
        <f t="shared" si="385"/>
        <v>SI_1992_NATIONAL TOTAL_PCB</v>
      </c>
      <c r="B24666" s="113" t="s">
        <v>174</v>
      </c>
      <c r="C24666" s="113">
        <v>1992</v>
      </c>
      <c r="D24666" s="113" t="s">
        <v>122</v>
      </c>
      <c r="E24666" s="113" t="s">
        <v>259</v>
      </c>
      <c r="F24666" s="113" t="s">
        <v>200</v>
      </c>
      <c r="G24666" s="113">
        <v>3.7385201137577102E-4</v>
      </c>
    </row>
    <row r="24667" spans="1:7" x14ac:dyDescent="0.25">
      <c r="A24667" s="108" t="str">
        <f t="shared" si="385"/>
        <v>SI_1992_1A3(FS)_NOx</v>
      </c>
      <c r="B24667" s="113" t="s">
        <v>174</v>
      </c>
      <c r="C24667" s="113">
        <v>1992</v>
      </c>
      <c r="D24667" s="113" t="s">
        <v>132</v>
      </c>
      <c r="E24667" s="113" t="s">
        <v>199</v>
      </c>
      <c r="F24667" s="113" t="s">
        <v>200</v>
      </c>
      <c r="G24667" s="113">
        <v>29.7628154901244</v>
      </c>
    </row>
    <row r="24668" spans="1:7" x14ac:dyDescent="0.25">
      <c r="A24668" s="108" t="str">
        <f t="shared" si="385"/>
        <v>SI_1992_1A3(FS)_NMVOC</v>
      </c>
      <c r="B24668" s="113" t="s">
        <v>174</v>
      </c>
      <c r="C24668" s="113">
        <v>1992</v>
      </c>
      <c r="D24668" s="113" t="s">
        <v>132</v>
      </c>
      <c r="E24668" s="113" t="s">
        <v>123</v>
      </c>
      <c r="F24668" s="113" t="s">
        <v>200</v>
      </c>
      <c r="G24668" s="113">
        <v>21.6775510574079</v>
      </c>
    </row>
    <row r="24669" spans="1:7" x14ac:dyDescent="0.25">
      <c r="A24669" s="108" t="str">
        <f t="shared" si="385"/>
        <v>SI_1992_1A3(FS)_SOx</v>
      </c>
      <c r="B24669" s="113" t="s">
        <v>174</v>
      </c>
      <c r="C24669" s="113">
        <v>1992</v>
      </c>
      <c r="D24669" s="113" t="s">
        <v>132</v>
      </c>
      <c r="E24669" s="113" t="s">
        <v>201</v>
      </c>
      <c r="F24669" s="113" t="s">
        <v>200</v>
      </c>
      <c r="G24669" s="113">
        <v>5.83214549396385</v>
      </c>
    </row>
    <row r="24670" spans="1:7" x14ac:dyDescent="0.25">
      <c r="A24670" s="108" t="str">
        <f t="shared" si="385"/>
        <v>SI_1992_1A3(FS)_NH3</v>
      </c>
      <c r="B24670" s="113" t="s">
        <v>174</v>
      </c>
      <c r="C24670" s="113">
        <v>1992</v>
      </c>
      <c r="D24670" s="113" t="s">
        <v>132</v>
      </c>
      <c r="E24670" s="113" t="s">
        <v>124</v>
      </c>
      <c r="F24670" s="113" t="s">
        <v>200</v>
      </c>
      <c r="G24670" s="113">
        <v>2.1192713762507E-2</v>
      </c>
    </row>
    <row r="24671" spans="1:7" x14ac:dyDescent="0.25">
      <c r="A24671" s="108" t="str">
        <f t="shared" si="385"/>
        <v>SI_1992_3D_NOx</v>
      </c>
      <c r="B24671" s="113" t="s">
        <v>174</v>
      </c>
      <c r="C24671" s="113">
        <v>1992</v>
      </c>
      <c r="D24671" s="113" t="s">
        <v>206</v>
      </c>
      <c r="E24671" s="113" t="s">
        <v>199</v>
      </c>
      <c r="F24671" s="113" t="s">
        <v>200</v>
      </c>
      <c r="G24671" s="113">
        <v>2.77946234704239</v>
      </c>
    </row>
    <row r="24672" spans="1:7" x14ac:dyDescent="0.25">
      <c r="A24672" s="108" t="str">
        <f t="shared" si="385"/>
        <v>SI_1993_NATIONAL TOTAL_NOx</v>
      </c>
      <c r="B24672" s="113" t="s">
        <v>174</v>
      </c>
      <c r="C24672" s="113">
        <v>1993</v>
      </c>
      <c r="D24672" s="113" t="s">
        <v>122</v>
      </c>
      <c r="E24672" s="113" t="s">
        <v>199</v>
      </c>
      <c r="F24672" s="113" t="s">
        <v>200</v>
      </c>
      <c r="G24672" s="113">
        <v>73.312498498300997</v>
      </c>
    </row>
    <row r="24673" spans="1:7" x14ac:dyDescent="0.25">
      <c r="A24673" s="108" t="str">
        <f t="shared" si="385"/>
        <v>SI_1993_NATIONAL TOTAL_NMVOC</v>
      </c>
      <c r="B24673" s="113" t="s">
        <v>174</v>
      </c>
      <c r="C24673" s="113">
        <v>1993</v>
      </c>
      <c r="D24673" s="113" t="s">
        <v>122</v>
      </c>
      <c r="E24673" s="113" t="s">
        <v>123</v>
      </c>
      <c r="F24673" s="113" t="s">
        <v>200</v>
      </c>
      <c r="G24673" s="113">
        <v>61.843459537441198</v>
      </c>
    </row>
    <row r="24674" spans="1:7" x14ac:dyDescent="0.25">
      <c r="A24674" s="108" t="str">
        <f t="shared" si="385"/>
        <v>SI_1993_NATIONAL TOTAL_SOx</v>
      </c>
      <c r="B24674" s="113" t="s">
        <v>174</v>
      </c>
      <c r="C24674" s="113">
        <v>1993</v>
      </c>
      <c r="D24674" s="113" t="s">
        <v>122</v>
      </c>
      <c r="E24674" s="113" t="s">
        <v>201</v>
      </c>
      <c r="F24674" s="113" t="s">
        <v>200</v>
      </c>
      <c r="G24674" s="113">
        <v>191.17178241710801</v>
      </c>
    </row>
    <row r="24675" spans="1:7" x14ac:dyDescent="0.25">
      <c r="A24675" s="108" t="str">
        <f t="shared" si="385"/>
        <v>SI_1993_NATIONAL TOTAL_NH3</v>
      </c>
      <c r="B24675" s="113" t="s">
        <v>174</v>
      </c>
      <c r="C24675" s="113">
        <v>1993</v>
      </c>
      <c r="D24675" s="113" t="s">
        <v>122</v>
      </c>
      <c r="E24675" s="113" t="s">
        <v>124</v>
      </c>
      <c r="F24675" s="113" t="s">
        <v>200</v>
      </c>
      <c r="G24675" s="113">
        <v>20.2314860838359</v>
      </c>
    </row>
    <row r="24676" spans="1:7" x14ac:dyDescent="0.25">
      <c r="A24676" s="108" t="str">
        <f t="shared" si="385"/>
        <v>SI_1993_NATIONAL TOTAL_Pb</v>
      </c>
      <c r="B24676" s="113" t="s">
        <v>174</v>
      </c>
      <c r="C24676" s="113">
        <v>1993</v>
      </c>
      <c r="D24676" s="113" t="s">
        <v>122</v>
      </c>
      <c r="E24676" s="113" t="s">
        <v>125</v>
      </c>
      <c r="F24676" s="113" t="s">
        <v>200</v>
      </c>
      <c r="G24676" s="113">
        <v>3.5728639417759403E-2</v>
      </c>
    </row>
    <row r="24677" spans="1:7" x14ac:dyDescent="0.25">
      <c r="A24677" s="108" t="str">
        <f t="shared" si="385"/>
        <v>SI_1993_NATIONAL TOTAL_Cd</v>
      </c>
      <c r="B24677" s="113" t="s">
        <v>174</v>
      </c>
      <c r="C24677" s="113">
        <v>1993</v>
      </c>
      <c r="D24677" s="113" t="s">
        <v>122</v>
      </c>
      <c r="E24677" s="113" t="s">
        <v>126</v>
      </c>
      <c r="F24677" s="113" t="s">
        <v>200</v>
      </c>
      <c r="G24677" s="113">
        <v>5.3423272412260296E-4</v>
      </c>
    </row>
    <row r="24678" spans="1:7" x14ac:dyDescent="0.25">
      <c r="A24678" s="108" t="str">
        <f t="shared" si="385"/>
        <v>SI_1993_NATIONAL TOTAL_Hg</v>
      </c>
      <c r="B24678" s="113" t="s">
        <v>174</v>
      </c>
      <c r="C24678" s="113">
        <v>1993</v>
      </c>
      <c r="D24678" s="113" t="s">
        <v>122</v>
      </c>
      <c r="E24678" s="113" t="s">
        <v>127</v>
      </c>
      <c r="F24678" s="113" t="s">
        <v>200</v>
      </c>
      <c r="G24678" s="113">
        <v>3.0015432206485098E-4</v>
      </c>
    </row>
    <row r="24679" spans="1:7" x14ac:dyDescent="0.25">
      <c r="A24679" s="108" t="str">
        <f t="shared" si="385"/>
        <v>SI_1993_NATIONAL TOTAL_DIOX</v>
      </c>
      <c r="B24679" s="113" t="s">
        <v>174</v>
      </c>
      <c r="C24679" s="113">
        <v>1993</v>
      </c>
      <c r="D24679" s="113" t="s">
        <v>122</v>
      </c>
      <c r="E24679" s="113" t="s">
        <v>128</v>
      </c>
      <c r="F24679" s="113" t="s">
        <v>200</v>
      </c>
      <c r="G24679" s="150">
        <v>1.9149599222336501E-8</v>
      </c>
    </row>
    <row r="24680" spans="1:7" x14ac:dyDescent="0.25">
      <c r="A24680" s="108" t="str">
        <f t="shared" si="385"/>
        <v>SI_1993_NATIONAL TOTAL_PAH</v>
      </c>
      <c r="B24680" s="113" t="s">
        <v>174</v>
      </c>
      <c r="C24680" s="113">
        <v>1993</v>
      </c>
      <c r="D24680" s="113" t="s">
        <v>122</v>
      </c>
      <c r="E24680" s="113" t="s">
        <v>129</v>
      </c>
      <c r="F24680" s="113" t="s">
        <v>200</v>
      </c>
      <c r="G24680" s="113">
        <v>9.0284659588894707E-3</v>
      </c>
    </row>
    <row r="24681" spans="1:7" x14ac:dyDescent="0.25">
      <c r="A24681" s="108" t="str">
        <f t="shared" si="385"/>
        <v>SI_1993_NATIONAL TOTAL_HCB</v>
      </c>
      <c r="B24681" s="113" t="s">
        <v>174</v>
      </c>
      <c r="C24681" s="113">
        <v>1993</v>
      </c>
      <c r="D24681" s="113" t="s">
        <v>122</v>
      </c>
      <c r="E24681" s="113" t="s">
        <v>130</v>
      </c>
      <c r="F24681" s="113" t="s">
        <v>200</v>
      </c>
      <c r="G24681" s="150">
        <v>1.7816801868401001E-5</v>
      </c>
    </row>
    <row r="24682" spans="1:7" x14ac:dyDescent="0.25">
      <c r="A24682" s="108" t="str">
        <f t="shared" si="385"/>
        <v>SI_1993_NATIONAL TOTAL_PCB</v>
      </c>
      <c r="B24682" s="113" t="s">
        <v>174</v>
      </c>
      <c r="C24682" s="113">
        <v>1993</v>
      </c>
      <c r="D24682" s="113" t="s">
        <v>122</v>
      </c>
      <c r="E24682" s="113" t="s">
        <v>259</v>
      </c>
      <c r="F24682" s="113" t="s">
        <v>200</v>
      </c>
      <c r="G24682" s="113">
        <v>3.5027340345452501E-4</v>
      </c>
    </row>
    <row r="24683" spans="1:7" x14ac:dyDescent="0.25">
      <c r="A24683" s="108" t="str">
        <f t="shared" si="385"/>
        <v>SI_1993_1A3(FS)_NOx</v>
      </c>
      <c r="B24683" s="113" t="s">
        <v>174</v>
      </c>
      <c r="C24683" s="113">
        <v>1993</v>
      </c>
      <c r="D24683" s="113" t="s">
        <v>132</v>
      </c>
      <c r="E24683" s="113" t="s">
        <v>199</v>
      </c>
      <c r="F24683" s="113" t="s">
        <v>200</v>
      </c>
      <c r="G24683" s="113">
        <v>34.663764643262397</v>
      </c>
    </row>
    <row r="24684" spans="1:7" x14ac:dyDescent="0.25">
      <c r="A24684" s="108" t="str">
        <f t="shared" si="385"/>
        <v>SI_1993_1A3(FS)_NMVOC</v>
      </c>
      <c r="B24684" s="113" t="s">
        <v>174</v>
      </c>
      <c r="C24684" s="113">
        <v>1993</v>
      </c>
      <c r="D24684" s="113" t="s">
        <v>132</v>
      </c>
      <c r="E24684" s="113" t="s">
        <v>123</v>
      </c>
      <c r="F24684" s="113" t="s">
        <v>200</v>
      </c>
      <c r="G24684" s="113">
        <v>24.2017392949674</v>
      </c>
    </row>
    <row r="24685" spans="1:7" x14ac:dyDescent="0.25">
      <c r="A24685" s="108" t="str">
        <f t="shared" si="385"/>
        <v>SI_1993_1A3(FS)_SOx</v>
      </c>
      <c r="B24685" s="113" t="s">
        <v>174</v>
      </c>
      <c r="C24685" s="113">
        <v>1993</v>
      </c>
      <c r="D24685" s="113" t="s">
        <v>132</v>
      </c>
      <c r="E24685" s="113" t="s">
        <v>201</v>
      </c>
      <c r="F24685" s="113" t="s">
        <v>200</v>
      </c>
      <c r="G24685" s="113">
        <v>7.3299998170322302</v>
      </c>
    </row>
    <row r="24686" spans="1:7" x14ac:dyDescent="0.25">
      <c r="A24686" s="108" t="str">
        <f t="shared" si="385"/>
        <v>SI_1993_1A3(FS)_NH3</v>
      </c>
      <c r="B24686" s="113" t="s">
        <v>174</v>
      </c>
      <c r="C24686" s="113">
        <v>1993</v>
      </c>
      <c r="D24686" s="113" t="s">
        <v>132</v>
      </c>
      <c r="E24686" s="113" t="s">
        <v>124</v>
      </c>
      <c r="F24686" s="113" t="s">
        <v>200</v>
      </c>
      <c r="G24686" s="113">
        <v>6.7237435790415995E-2</v>
      </c>
    </row>
    <row r="24687" spans="1:7" x14ac:dyDescent="0.25">
      <c r="A24687" s="108" t="str">
        <f t="shared" si="385"/>
        <v>SI_1993_3D_NOx</v>
      </c>
      <c r="B24687" s="113" t="s">
        <v>174</v>
      </c>
      <c r="C24687" s="113">
        <v>1993</v>
      </c>
      <c r="D24687" s="113" t="s">
        <v>206</v>
      </c>
      <c r="E24687" s="113" t="s">
        <v>199</v>
      </c>
      <c r="F24687" s="113" t="s">
        <v>200</v>
      </c>
      <c r="G24687" s="113">
        <v>2.4830476154766199</v>
      </c>
    </row>
    <row r="24688" spans="1:7" x14ac:dyDescent="0.25">
      <c r="A24688" s="108" t="str">
        <f t="shared" si="385"/>
        <v>SI_1994_NATIONAL TOTAL_NOx</v>
      </c>
      <c r="B24688" s="113" t="s">
        <v>174</v>
      </c>
      <c r="C24688" s="113">
        <v>1994</v>
      </c>
      <c r="D24688" s="113" t="s">
        <v>122</v>
      </c>
      <c r="E24688" s="113" t="s">
        <v>199</v>
      </c>
      <c r="F24688" s="113" t="s">
        <v>200</v>
      </c>
      <c r="G24688" s="113">
        <v>76.217241345303194</v>
      </c>
    </row>
    <row r="24689" spans="1:7" x14ac:dyDescent="0.25">
      <c r="A24689" s="108" t="str">
        <f t="shared" si="385"/>
        <v>SI_1994_NATIONAL TOTAL_NMVOC</v>
      </c>
      <c r="B24689" s="113" t="s">
        <v>174</v>
      </c>
      <c r="C24689" s="113">
        <v>1994</v>
      </c>
      <c r="D24689" s="113" t="s">
        <v>122</v>
      </c>
      <c r="E24689" s="113" t="s">
        <v>123</v>
      </c>
      <c r="F24689" s="113" t="s">
        <v>200</v>
      </c>
      <c r="G24689" s="113">
        <v>62.851210367719297</v>
      </c>
    </row>
    <row r="24690" spans="1:7" x14ac:dyDescent="0.25">
      <c r="A24690" s="108" t="str">
        <f t="shared" si="385"/>
        <v>SI_1994_NATIONAL TOTAL_SOx</v>
      </c>
      <c r="B24690" s="113" t="s">
        <v>174</v>
      </c>
      <c r="C24690" s="113">
        <v>1994</v>
      </c>
      <c r="D24690" s="113" t="s">
        <v>122</v>
      </c>
      <c r="E24690" s="113" t="s">
        <v>201</v>
      </c>
      <c r="F24690" s="113" t="s">
        <v>200</v>
      </c>
      <c r="G24690" s="113">
        <v>184.92431048713499</v>
      </c>
    </row>
    <row r="24691" spans="1:7" x14ac:dyDescent="0.25">
      <c r="A24691" s="108" t="str">
        <f t="shared" si="385"/>
        <v>SI_1994_NATIONAL TOTAL_NH3</v>
      </c>
      <c r="B24691" s="113" t="s">
        <v>174</v>
      </c>
      <c r="C24691" s="113">
        <v>1994</v>
      </c>
      <c r="D24691" s="113" t="s">
        <v>122</v>
      </c>
      <c r="E24691" s="113" t="s">
        <v>124</v>
      </c>
      <c r="F24691" s="113" t="s">
        <v>200</v>
      </c>
      <c r="G24691" s="113">
        <v>20.192440772324002</v>
      </c>
    </row>
    <row r="24692" spans="1:7" x14ac:dyDescent="0.25">
      <c r="A24692" s="108" t="str">
        <f t="shared" si="385"/>
        <v>SI_1994_NATIONAL TOTAL_Pb</v>
      </c>
      <c r="B24692" s="113" t="s">
        <v>174</v>
      </c>
      <c r="C24692" s="113">
        <v>1994</v>
      </c>
      <c r="D24692" s="113" t="s">
        <v>122</v>
      </c>
      <c r="E24692" s="113" t="s">
        <v>125</v>
      </c>
      <c r="F24692" s="113" t="s">
        <v>200</v>
      </c>
      <c r="G24692" s="113">
        <v>3.6151434516067199E-2</v>
      </c>
    </row>
    <row r="24693" spans="1:7" x14ac:dyDescent="0.25">
      <c r="A24693" s="108" t="str">
        <f t="shared" si="385"/>
        <v>SI_1994_NATIONAL TOTAL_Cd</v>
      </c>
      <c r="B24693" s="113" t="s">
        <v>174</v>
      </c>
      <c r="C24693" s="113">
        <v>1994</v>
      </c>
      <c r="D24693" s="113" t="s">
        <v>122</v>
      </c>
      <c r="E24693" s="113" t="s">
        <v>126</v>
      </c>
      <c r="F24693" s="113" t="s">
        <v>200</v>
      </c>
      <c r="G24693" s="113">
        <v>5.5023369513580104E-4</v>
      </c>
    </row>
    <row r="24694" spans="1:7" x14ac:dyDescent="0.25">
      <c r="A24694" s="108" t="str">
        <f t="shared" si="385"/>
        <v>SI_1994_NATIONAL TOTAL_Hg</v>
      </c>
      <c r="B24694" s="113" t="s">
        <v>174</v>
      </c>
      <c r="C24694" s="113">
        <v>1994</v>
      </c>
      <c r="D24694" s="113" t="s">
        <v>122</v>
      </c>
      <c r="E24694" s="113" t="s">
        <v>127</v>
      </c>
      <c r="F24694" s="113" t="s">
        <v>200</v>
      </c>
      <c r="G24694" s="113">
        <v>3.03020844994239E-4</v>
      </c>
    </row>
    <row r="24695" spans="1:7" x14ac:dyDescent="0.25">
      <c r="A24695" s="108" t="str">
        <f t="shared" si="385"/>
        <v>SI_1994_NATIONAL TOTAL_DIOX</v>
      </c>
      <c r="B24695" s="113" t="s">
        <v>174</v>
      </c>
      <c r="C24695" s="113">
        <v>1994</v>
      </c>
      <c r="D24695" s="113" t="s">
        <v>122</v>
      </c>
      <c r="E24695" s="113" t="s">
        <v>128</v>
      </c>
      <c r="F24695" s="113" t="s">
        <v>200</v>
      </c>
      <c r="G24695" s="150">
        <v>1.8665785164995901E-8</v>
      </c>
    </row>
    <row r="24696" spans="1:7" x14ac:dyDescent="0.25">
      <c r="A24696" s="108" t="str">
        <f t="shared" si="385"/>
        <v>SI_1994_NATIONAL TOTAL_PAH</v>
      </c>
      <c r="B24696" s="113" t="s">
        <v>174</v>
      </c>
      <c r="C24696" s="113">
        <v>1994</v>
      </c>
      <c r="D24696" s="113" t="s">
        <v>122</v>
      </c>
      <c r="E24696" s="113" t="s">
        <v>129</v>
      </c>
      <c r="F24696" s="113" t="s">
        <v>200</v>
      </c>
      <c r="G24696" s="113">
        <v>8.4056121558276197E-3</v>
      </c>
    </row>
    <row r="24697" spans="1:7" x14ac:dyDescent="0.25">
      <c r="A24697" s="108" t="str">
        <f t="shared" si="385"/>
        <v>SI_1994_NATIONAL TOTAL_HCB</v>
      </c>
      <c r="B24697" s="113" t="s">
        <v>174</v>
      </c>
      <c r="C24697" s="113">
        <v>1994</v>
      </c>
      <c r="D24697" s="113" t="s">
        <v>122</v>
      </c>
      <c r="E24697" s="113" t="s">
        <v>130</v>
      </c>
      <c r="F24697" s="113" t="s">
        <v>200</v>
      </c>
      <c r="G24697" s="150">
        <v>1.7739847984868001E-5</v>
      </c>
    </row>
    <row r="24698" spans="1:7" x14ac:dyDescent="0.25">
      <c r="A24698" s="108" t="str">
        <f t="shared" si="385"/>
        <v>SI_1994_NATIONAL TOTAL_PCB</v>
      </c>
      <c r="B24698" s="113" t="s">
        <v>174</v>
      </c>
      <c r="C24698" s="113">
        <v>1994</v>
      </c>
      <c r="D24698" s="113" t="s">
        <v>122</v>
      </c>
      <c r="E24698" s="113" t="s">
        <v>259</v>
      </c>
      <c r="F24698" s="113" t="s">
        <v>200</v>
      </c>
      <c r="G24698" s="113">
        <v>3.2296872453350099E-4</v>
      </c>
    </row>
    <row r="24699" spans="1:7" x14ac:dyDescent="0.25">
      <c r="A24699" s="108" t="str">
        <f t="shared" si="385"/>
        <v>SI_1994_1A3(FS)_NOx</v>
      </c>
      <c r="B24699" s="113" t="s">
        <v>174</v>
      </c>
      <c r="C24699" s="113">
        <v>1994</v>
      </c>
      <c r="D24699" s="113" t="s">
        <v>132</v>
      </c>
      <c r="E24699" s="113" t="s">
        <v>199</v>
      </c>
      <c r="F24699" s="113" t="s">
        <v>200</v>
      </c>
      <c r="G24699" s="113">
        <v>36.035037306197701</v>
      </c>
    </row>
    <row r="24700" spans="1:7" x14ac:dyDescent="0.25">
      <c r="A24700" s="108" t="str">
        <f t="shared" si="385"/>
        <v>SI_1994_1A3(FS)_NMVOC</v>
      </c>
      <c r="B24700" s="113" t="s">
        <v>174</v>
      </c>
      <c r="C24700" s="113">
        <v>1994</v>
      </c>
      <c r="D24700" s="113" t="s">
        <v>132</v>
      </c>
      <c r="E24700" s="113" t="s">
        <v>123</v>
      </c>
      <c r="F24700" s="113" t="s">
        <v>200</v>
      </c>
      <c r="G24700" s="113">
        <v>24.160805127442799</v>
      </c>
    </row>
    <row r="24701" spans="1:7" x14ac:dyDescent="0.25">
      <c r="A24701" s="108" t="str">
        <f t="shared" si="385"/>
        <v>SI_1994_1A3(FS)_SOx</v>
      </c>
      <c r="B24701" s="113" t="s">
        <v>174</v>
      </c>
      <c r="C24701" s="113">
        <v>1994</v>
      </c>
      <c r="D24701" s="113" t="s">
        <v>132</v>
      </c>
      <c r="E24701" s="113" t="s">
        <v>201</v>
      </c>
      <c r="F24701" s="113" t="s">
        <v>200</v>
      </c>
      <c r="G24701" s="113">
        <v>8.3016812581868091</v>
      </c>
    </row>
    <row r="24702" spans="1:7" x14ac:dyDescent="0.25">
      <c r="A24702" s="108" t="str">
        <f t="shared" si="385"/>
        <v>SI_1994_1A3(FS)_NH3</v>
      </c>
      <c r="B24702" s="113" t="s">
        <v>174</v>
      </c>
      <c r="C24702" s="113">
        <v>1994</v>
      </c>
      <c r="D24702" s="113" t="s">
        <v>132</v>
      </c>
      <c r="E24702" s="113" t="s">
        <v>124</v>
      </c>
      <c r="F24702" s="113" t="s">
        <v>200</v>
      </c>
      <c r="G24702" s="113">
        <v>0.159170729463881</v>
      </c>
    </row>
    <row r="24703" spans="1:7" x14ac:dyDescent="0.25">
      <c r="A24703" s="108" t="str">
        <f t="shared" si="385"/>
        <v>SI_1994_3D_NOx</v>
      </c>
      <c r="B24703" s="113" t="s">
        <v>174</v>
      </c>
      <c r="C24703" s="113">
        <v>1994</v>
      </c>
      <c r="D24703" s="113" t="s">
        <v>206</v>
      </c>
      <c r="E24703" s="113" t="s">
        <v>199</v>
      </c>
      <c r="F24703" s="113" t="s">
        <v>200</v>
      </c>
      <c r="G24703" s="113">
        <v>2.50152142259773</v>
      </c>
    </row>
    <row r="24704" spans="1:7" x14ac:dyDescent="0.25">
      <c r="A24704" s="108" t="str">
        <f t="shared" si="385"/>
        <v>SI_1995_NATIONAL TOTAL_NOx</v>
      </c>
      <c r="B24704" s="113" t="s">
        <v>174</v>
      </c>
      <c r="C24704" s="113">
        <v>1995</v>
      </c>
      <c r="D24704" s="113" t="s">
        <v>122</v>
      </c>
      <c r="E24704" s="113" t="s">
        <v>199</v>
      </c>
      <c r="F24704" s="113" t="s">
        <v>200</v>
      </c>
      <c r="G24704" s="113">
        <v>75.209973310704697</v>
      </c>
    </row>
    <row r="24705" spans="1:7" x14ac:dyDescent="0.25">
      <c r="A24705" s="108" t="str">
        <f t="shared" si="385"/>
        <v>SI_1995_NATIONAL TOTAL_NMVOC</v>
      </c>
      <c r="B24705" s="113" t="s">
        <v>174</v>
      </c>
      <c r="C24705" s="113">
        <v>1995</v>
      </c>
      <c r="D24705" s="113" t="s">
        <v>122</v>
      </c>
      <c r="E24705" s="113" t="s">
        <v>123</v>
      </c>
      <c r="F24705" s="113" t="s">
        <v>200</v>
      </c>
      <c r="G24705" s="113">
        <v>62.819105087713602</v>
      </c>
    </row>
    <row r="24706" spans="1:7" x14ac:dyDescent="0.25">
      <c r="A24706" s="108" t="str">
        <f t="shared" ref="A24706:A24769" si="386">CONCATENATE(B24706,"_",C24706,"_",D24706,"_",E24706)</f>
        <v>SI_1995_NATIONAL TOTAL_SOx</v>
      </c>
      <c r="B24706" s="113" t="s">
        <v>174</v>
      </c>
      <c r="C24706" s="113">
        <v>1995</v>
      </c>
      <c r="D24706" s="113" t="s">
        <v>122</v>
      </c>
      <c r="E24706" s="113" t="s">
        <v>201</v>
      </c>
      <c r="F24706" s="113" t="s">
        <v>200</v>
      </c>
      <c r="G24706" s="113">
        <v>124.516435584486</v>
      </c>
    </row>
    <row r="24707" spans="1:7" x14ac:dyDescent="0.25">
      <c r="A24707" s="108" t="str">
        <f t="shared" si="386"/>
        <v>SI_1995_NATIONAL TOTAL_NH3</v>
      </c>
      <c r="B24707" s="113" t="s">
        <v>174</v>
      </c>
      <c r="C24707" s="113">
        <v>1995</v>
      </c>
      <c r="D24707" s="113" t="s">
        <v>122</v>
      </c>
      <c r="E24707" s="113" t="s">
        <v>124</v>
      </c>
      <c r="F24707" s="113" t="s">
        <v>200</v>
      </c>
      <c r="G24707" s="113">
        <v>20.3074672987971</v>
      </c>
    </row>
    <row r="24708" spans="1:7" x14ac:dyDescent="0.25">
      <c r="A24708" s="108" t="str">
        <f t="shared" si="386"/>
        <v>SI_1995_NATIONAL TOTAL_Pb</v>
      </c>
      <c r="B24708" s="113" t="s">
        <v>174</v>
      </c>
      <c r="C24708" s="113">
        <v>1995</v>
      </c>
      <c r="D24708" s="113" t="s">
        <v>122</v>
      </c>
      <c r="E24708" s="113" t="s">
        <v>125</v>
      </c>
      <c r="F24708" s="113" t="s">
        <v>200</v>
      </c>
      <c r="G24708" s="113">
        <v>2.3769502313258101E-2</v>
      </c>
    </row>
    <row r="24709" spans="1:7" x14ac:dyDescent="0.25">
      <c r="A24709" s="108" t="str">
        <f t="shared" si="386"/>
        <v>SI_1995_NATIONAL TOTAL_Cd</v>
      </c>
      <c r="B24709" s="113" t="s">
        <v>174</v>
      </c>
      <c r="C24709" s="113">
        <v>1995</v>
      </c>
      <c r="D24709" s="113" t="s">
        <v>122</v>
      </c>
      <c r="E24709" s="113" t="s">
        <v>126</v>
      </c>
      <c r="F24709" s="113" t="s">
        <v>200</v>
      </c>
      <c r="G24709" s="113">
        <v>5.5319386574764003E-4</v>
      </c>
    </row>
    <row r="24710" spans="1:7" x14ac:dyDescent="0.25">
      <c r="A24710" s="108" t="str">
        <f t="shared" si="386"/>
        <v>SI_1995_NATIONAL TOTAL_Hg</v>
      </c>
      <c r="B24710" s="113" t="s">
        <v>174</v>
      </c>
      <c r="C24710" s="113">
        <v>1995</v>
      </c>
      <c r="D24710" s="113" t="s">
        <v>122</v>
      </c>
      <c r="E24710" s="113" t="s">
        <v>127</v>
      </c>
      <c r="F24710" s="113" t="s">
        <v>200</v>
      </c>
      <c r="G24710" s="113">
        <v>2.5658980027516199E-4</v>
      </c>
    </row>
    <row r="24711" spans="1:7" x14ac:dyDescent="0.25">
      <c r="A24711" s="108" t="str">
        <f t="shared" si="386"/>
        <v>SI_1995_NATIONAL TOTAL_DIOX</v>
      </c>
      <c r="B24711" s="113" t="s">
        <v>174</v>
      </c>
      <c r="C24711" s="113">
        <v>1995</v>
      </c>
      <c r="D24711" s="113" t="s">
        <v>122</v>
      </c>
      <c r="E24711" s="113" t="s">
        <v>128</v>
      </c>
      <c r="F24711" s="113" t="s">
        <v>200</v>
      </c>
      <c r="G24711" s="150">
        <v>1.8699028854620701E-8</v>
      </c>
    </row>
    <row r="24712" spans="1:7" x14ac:dyDescent="0.25">
      <c r="A24712" s="108" t="str">
        <f t="shared" si="386"/>
        <v>SI_1995_NATIONAL TOTAL_PAH</v>
      </c>
      <c r="B24712" s="113" t="s">
        <v>174</v>
      </c>
      <c r="C24712" s="113">
        <v>1995</v>
      </c>
      <c r="D24712" s="113" t="s">
        <v>122</v>
      </c>
      <c r="E24712" s="113" t="s">
        <v>129</v>
      </c>
      <c r="F24712" s="113" t="s">
        <v>200</v>
      </c>
      <c r="G24712" s="113">
        <v>8.2584042481947707E-3</v>
      </c>
    </row>
    <row r="24713" spans="1:7" x14ac:dyDescent="0.25">
      <c r="A24713" s="108" t="str">
        <f t="shared" si="386"/>
        <v>SI_1995_NATIONAL TOTAL_HCB</v>
      </c>
      <c r="B24713" s="113" t="s">
        <v>174</v>
      </c>
      <c r="C24713" s="113">
        <v>1995</v>
      </c>
      <c r="D24713" s="113" t="s">
        <v>122</v>
      </c>
      <c r="E24713" s="113" t="s">
        <v>130</v>
      </c>
      <c r="F24713" s="113" t="s">
        <v>200</v>
      </c>
      <c r="G24713" s="150">
        <v>1.7707245686199201E-5</v>
      </c>
    </row>
    <row r="24714" spans="1:7" x14ac:dyDescent="0.25">
      <c r="A24714" s="108" t="str">
        <f t="shared" si="386"/>
        <v>SI_1995_NATIONAL TOTAL_PCB</v>
      </c>
      <c r="B24714" s="113" t="s">
        <v>174</v>
      </c>
      <c r="C24714" s="113">
        <v>1995</v>
      </c>
      <c r="D24714" s="113" t="s">
        <v>122</v>
      </c>
      <c r="E24714" s="113" t="s">
        <v>259</v>
      </c>
      <c r="F24714" s="113" t="s">
        <v>200</v>
      </c>
      <c r="G24714" s="113">
        <v>2.9130250873527402E-4</v>
      </c>
    </row>
    <row r="24715" spans="1:7" x14ac:dyDescent="0.25">
      <c r="A24715" s="108" t="str">
        <f t="shared" si="386"/>
        <v>SI_1995_1A3(FS)_NOx</v>
      </c>
      <c r="B24715" s="113" t="s">
        <v>174</v>
      </c>
      <c r="C24715" s="113">
        <v>1995</v>
      </c>
      <c r="D24715" s="113" t="s">
        <v>132</v>
      </c>
      <c r="E24715" s="113" t="s">
        <v>199</v>
      </c>
      <c r="F24715" s="113" t="s">
        <v>200</v>
      </c>
      <c r="G24715" s="113">
        <v>37.247909485121497</v>
      </c>
    </row>
    <row r="24716" spans="1:7" x14ac:dyDescent="0.25">
      <c r="A24716" s="108" t="str">
        <f t="shared" si="386"/>
        <v>SI_1995_1A3(FS)_NMVOC</v>
      </c>
      <c r="B24716" s="113" t="s">
        <v>174</v>
      </c>
      <c r="C24716" s="113">
        <v>1995</v>
      </c>
      <c r="D24716" s="113" t="s">
        <v>132</v>
      </c>
      <c r="E24716" s="113" t="s">
        <v>123</v>
      </c>
      <c r="F24716" s="113" t="s">
        <v>200</v>
      </c>
      <c r="G24716" s="113">
        <v>23.826660045953801</v>
      </c>
    </row>
    <row r="24717" spans="1:7" x14ac:dyDescent="0.25">
      <c r="A24717" s="108" t="str">
        <f t="shared" si="386"/>
        <v>SI_1995_1A3(FS)_SOx</v>
      </c>
      <c r="B24717" s="113" t="s">
        <v>174</v>
      </c>
      <c r="C24717" s="113">
        <v>1995</v>
      </c>
      <c r="D24717" s="113" t="s">
        <v>132</v>
      </c>
      <c r="E24717" s="113" t="s">
        <v>201</v>
      </c>
      <c r="F24717" s="113" t="s">
        <v>200</v>
      </c>
      <c r="G24717" s="113">
        <v>2.8623729320743601</v>
      </c>
    </row>
    <row r="24718" spans="1:7" x14ac:dyDescent="0.25">
      <c r="A24718" s="108" t="str">
        <f t="shared" si="386"/>
        <v>SI_1995_1A3(FS)_NH3</v>
      </c>
      <c r="B24718" s="113" t="s">
        <v>174</v>
      </c>
      <c r="C24718" s="113">
        <v>1995</v>
      </c>
      <c r="D24718" s="113" t="s">
        <v>132</v>
      </c>
      <c r="E24718" s="113" t="s">
        <v>124</v>
      </c>
      <c r="F24718" s="113" t="s">
        <v>200</v>
      </c>
      <c r="G24718" s="113">
        <v>0.25368872309283802</v>
      </c>
    </row>
    <row r="24719" spans="1:7" x14ac:dyDescent="0.25">
      <c r="A24719" s="108" t="str">
        <f t="shared" si="386"/>
        <v>SI_1995_3D_NOx</v>
      </c>
      <c r="B24719" s="113" t="s">
        <v>174</v>
      </c>
      <c r="C24719" s="113">
        <v>1995</v>
      </c>
      <c r="D24719" s="113" t="s">
        <v>206</v>
      </c>
      <c r="E24719" s="113" t="s">
        <v>199</v>
      </c>
      <c r="F24719" s="113" t="s">
        <v>200</v>
      </c>
      <c r="G24719" s="113">
        <v>2.4761156584879598</v>
      </c>
    </row>
    <row r="24720" spans="1:7" x14ac:dyDescent="0.25">
      <c r="A24720" s="108" t="str">
        <f t="shared" si="386"/>
        <v>SI_1996_NATIONAL TOTAL_NOx</v>
      </c>
      <c r="B24720" s="113" t="s">
        <v>174</v>
      </c>
      <c r="C24720" s="113">
        <v>1996</v>
      </c>
      <c r="D24720" s="113" t="s">
        <v>122</v>
      </c>
      <c r="E24720" s="113" t="s">
        <v>199</v>
      </c>
      <c r="F24720" s="113" t="s">
        <v>200</v>
      </c>
      <c r="G24720" s="113">
        <v>77.314634197239897</v>
      </c>
    </row>
    <row r="24721" spans="1:7" x14ac:dyDescent="0.25">
      <c r="A24721" s="108" t="str">
        <f t="shared" si="386"/>
        <v>SI_1996_NATIONAL TOTAL_NMVOC</v>
      </c>
      <c r="B24721" s="113" t="s">
        <v>174</v>
      </c>
      <c r="C24721" s="113">
        <v>1996</v>
      </c>
      <c r="D24721" s="113" t="s">
        <v>122</v>
      </c>
      <c r="E24721" s="113" t="s">
        <v>123</v>
      </c>
      <c r="F24721" s="113" t="s">
        <v>200</v>
      </c>
      <c r="G24721" s="113">
        <v>66.106522455801098</v>
      </c>
    </row>
    <row r="24722" spans="1:7" x14ac:dyDescent="0.25">
      <c r="A24722" s="108" t="str">
        <f t="shared" si="386"/>
        <v>SI_1996_NATIONAL TOTAL_SOx</v>
      </c>
      <c r="B24722" s="113" t="s">
        <v>174</v>
      </c>
      <c r="C24722" s="113">
        <v>1996</v>
      </c>
      <c r="D24722" s="113" t="s">
        <v>122</v>
      </c>
      <c r="E24722" s="113" t="s">
        <v>201</v>
      </c>
      <c r="F24722" s="113" t="s">
        <v>200</v>
      </c>
      <c r="G24722" s="113">
        <v>115.845437040199</v>
      </c>
    </row>
    <row r="24723" spans="1:7" x14ac:dyDescent="0.25">
      <c r="A24723" s="108" t="str">
        <f t="shared" si="386"/>
        <v>SI_1996_NATIONAL TOTAL_NH3</v>
      </c>
      <c r="B24723" s="113" t="s">
        <v>174</v>
      </c>
      <c r="C24723" s="113">
        <v>1996</v>
      </c>
      <c r="D24723" s="113" t="s">
        <v>122</v>
      </c>
      <c r="E24723" s="113" t="s">
        <v>124</v>
      </c>
      <c r="F24723" s="113" t="s">
        <v>200</v>
      </c>
      <c r="G24723" s="113">
        <v>19.570689918346002</v>
      </c>
    </row>
    <row r="24724" spans="1:7" x14ac:dyDescent="0.25">
      <c r="A24724" s="108" t="str">
        <f t="shared" si="386"/>
        <v>SI_1996_NATIONAL TOTAL_Pb</v>
      </c>
      <c r="B24724" s="113" t="s">
        <v>174</v>
      </c>
      <c r="C24724" s="113">
        <v>1996</v>
      </c>
      <c r="D24724" s="113" t="s">
        <v>122</v>
      </c>
      <c r="E24724" s="113" t="s">
        <v>125</v>
      </c>
      <c r="F24724" s="113" t="s">
        <v>200</v>
      </c>
      <c r="G24724" s="113">
        <v>1.1968237065347199E-2</v>
      </c>
    </row>
    <row r="24725" spans="1:7" x14ac:dyDescent="0.25">
      <c r="A24725" s="108" t="str">
        <f t="shared" si="386"/>
        <v>SI_1996_NATIONAL TOTAL_Cd</v>
      </c>
      <c r="B24725" s="113" t="s">
        <v>174</v>
      </c>
      <c r="C24725" s="113">
        <v>1996</v>
      </c>
      <c r="D24725" s="113" t="s">
        <v>122</v>
      </c>
      <c r="E24725" s="113" t="s">
        <v>126</v>
      </c>
      <c r="F24725" s="113" t="s">
        <v>200</v>
      </c>
      <c r="G24725" s="113">
        <v>5.3938017111700902E-4</v>
      </c>
    </row>
    <row r="24726" spans="1:7" x14ac:dyDescent="0.25">
      <c r="A24726" s="108" t="str">
        <f t="shared" si="386"/>
        <v>SI_1996_NATIONAL TOTAL_Hg</v>
      </c>
      <c r="B24726" s="113" t="s">
        <v>174</v>
      </c>
      <c r="C24726" s="113">
        <v>1996</v>
      </c>
      <c r="D24726" s="113" t="s">
        <v>122</v>
      </c>
      <c r="E24726" s="113" t="s">
        <v>127</v>
      </c>
      <c r="F24726" s="113" t="s">
        <v>200</v>
      </c>
      <c r="G24726" s="113">
        <v>2.4365944274312099E-4</v>
      </c>
    </row>
    <row r="24727" spans="1:7" x14ac:dyDescent="0.25">
      <c r="A24727" s="108" t="str">
        <f t="shared" si="386"/>
        <v>SI_1996_NATIONAL TOTAL_DIOX</v>
      </c>
      <c r="B24727" s="113" t="s">
        <v>174</v>
      </c>
      <c r="C24727" s="113">
        <v>1996</v>
      </c>
      <c r="D24727" s="113" t="s">
        <v>122</v>
      </c>
      <c r="E24727" s="113" t="s">
        <v>128</v>
      </c>
      <c r="F24727" s="113" t="s">
        <v>200</v>
      </c>
      <c r="G24727" s="150">
        <v>1.85058151322972E-8</v>
      </c>
    </row>
    <row r="24728" spans="1:7" x14ac:dyDescent="0.25">
      <c r="A24728" s="108" t="str">
        <f t="shared" si="386"/>
        <v>SI_1996_NATIONAL TOTAL_PAH</v>
      </c>
      <c r="B24728" s="113" t="s">
        <v>174</v>
      </c>
      <c r="C24728" s="113">
        <v>1996</v>
      </c>
      <c r="D24728" s="113" t="s">
        <v>122</v>
      </c>
      <c r="E24728" s="113" t="s">
        <v>129</v>
      </c>
      <c r="F24728" s="113" t="s">
        <v>200</v>
      </c>
      <c r="G24728" s="113">
        <v>8.1020046448429892E-3</v>
      </c>
    </row>
    <row r="24729" spans="1:7" x14ac:dyDescent="0.25">
      <c r="A24729" s="108" t="str">
        <f t="shared" si="386"/>
        <v>SI_1996_NATIONAL TOTAL_HCB</v>
      </c>
      <c r="B24729" s="113" t="s">
        <v>174</v>
      </c>
      <c r="C24729" s="113">
        <v>1996</v>
      </c>
      <c r="D24729" s="113" t="s">
        <v>122</v>
      </c>
      <c r="E24729" s="113" t="s">
        <v>130</v>
      </c>
      <c r="F24729" s="113" t="s">
        <v>200</v>
      </c>
      <c r="G24729" s="150">
        <v>1.5112089420945001E-5</v>
      </c>
    </row>
    <row r="24730" spans="1:7" x14ac:dyDescent="0.25">
      <c r="A24730" s="108" t="str">
        <f t="shared" si="386"/>
        <v>SI_1996_NATIONAL TOTAL_PCB</v>
      </c>
      <c r="B24730" s="113" t="s">
        <v>174</v>
      </c>
      <c r="C24730" s="113">
        <v>1996</v>
      </c>
      <c r="D24730" s="113" t="s">
        <v>122</v>
      </c>
      <c r="E24730" s="113" t="s">
        <v>259</v>
      </c>
      <c r="F24730" s="113" t="s">
        <v>200</v>
      </c>
      <c r="G24730" s="113">
        <v>2.7485561843582302E-4</v>
      </c>
    </row>
    <row r="24731" spans="1:7" x14ac:dyDescent="0.25">
      <c r="A24731" s="108" t="str">
        <f t="shared" si="386"/>
        <v>SI_1996_1A3(FS)_NOx</v>
      </c>
      <c r="B24731" s="113" t="s">
        <v>174</v>
      </c>
      <c r="C24731" s="113">
        <v>1996</v>
      </c>
      <c r="D24731" s="113" t="s">
        <v>132</v>
      </c>
      <c r="E24731" s="113" t="s">
        <v>199</v>
      </c>
      <c r="F24731" s="113" t="s">
        <v>200</v>
      </c>
      <c r="G24731" s="113">
        <v>39.239877819031399</v>
      </c>
    </row>
    <row r="24732" spans="1:7" x14ac:dyDescent="0.25">
      <c r="A24732" s="108" t="str">
        <f t="shared" si="386"/>
        <v>SI_1996_1A3(FS)_NMVOC</v>
      </c>
      <c r="B24732" s="113" t="s">
        <v>174</v>
      </c>
      <c r="C24732" s="113">
        <v>1996</v>
      </c>
      <c r="D24732" s="113" t="s">
        <v>132</v>
      </c>
      <c r="E24732" s="113" t="s">
        <v>123</v>
      </c>
      <c r="F24732" s="113" t="s">
        <v>200</v>
      </c>
      <c r="G24732" s="113">
        <v>24.3154745920931</v>
      </c>
    </row>
    <row r="24733" spans="1:7" x14ac:dyDescent="0.25">
      <c r="A24733" s="108" t="str">
        <f t="shared" si="386"/>
        <v>SI_1996_1A3(FS)_SOx</v>
      </c>
      <c r="B24733" s="113" t="s">
        <v>174</v>
      </c>
      <c r="C24733" s="113">
        <v>1996</v>
      </c>
      <c r="D24733" s="113" t="s">
        <v>132</v>
      </c>
      <c r="E24733" s="113" t="s">
        <v>201</v>
      </c>
      <c r="F24733" s="113" t="s">
        <v>200</v>
      </c>
      <c r="G24733" s="113">
        <v>2.8198491188893802</v>
      </c>
    </row>
    <row r="24734" spans="1:7" x14ac:dyDescent="0.25">
      <c r="A24734" s="108" t="str">
        <f t="shared" si="386"/>
        <v>SI_1996_1A3(FS)_NH3</v>
      </c>
      <c r="B24734" s="113" t="s">
        <v>174</v>
      </c>
      <c r="C24734" s="113">
        <v>1996</v>
      </c>
      <c r="D24734" s="113" t="s">
        <v>132</v>
      </c>
      <c r="E24734" s="113" t="s">
        <v>124</v>
      </c>
      <c r="F24734" s="113" t="s">
        <v>200</v>
      </c>
      <c r="G24734" s="113">
        <v>0.37568859063341398</v>
      </c>
    </row>
    <row r="24735" spans="1:7" x14ac:dyDescent="0.25">
      <c r="A24735" s="108" t="str">
        <f t="shared" si="386"/>
        <v>SI_1996_3D_NOx</v>
      </c>
      <c r="B24735" s="113" t="s">
        <v>174</v>
      </c>
      <c r="C24735" s="113">
        <v>1996</v>
      </c>
      <c r="D24735" s="113" t="s">
        <v>206</v>
      </c>
      <c r="E24735" s="113" t="s">
        <v>199</v>
      </c>
      <c r="F24735" s="113" t="s">
        <v>200</v>
      </c>
      <c r="G24735" s="113">
        <v>2.3954509252432898</v>
      </c>
    </row>
    <row r="24736" spans="1:7" x14ac:dyDescent="0.25">
      <c r="A24736" s="108" t="str">
        <f t="shared" si="386"/>
        <v>SI_1997_NATIONAL TOTAL_NOx</v>
      </c>
      <c r="B24736" s="113" t="s">
        <v>174</v>
      </c>
      <c r="C24736" s="113">
        <v>1997</v>
      </c>
      <c r="D24736" s="113" t="s">
        <v>122</v>
      </c>
      <c r="E24736" s="113" t="s">
        <v>199</v>
      </c>
      <c r="F24736" s="113" t="s">
        <v>200</v>
      </c>
      <c r="G24736" s="113">
        <v>77.737757060386599</v>
      </c>
    </row>
    <row r="24737" spans="1:7" x14ac:dyDescent="0.25">
      <c r="A24737" s="108" t="str">
        <f t="shared" si="386"/>
        <v>SI_1997_NATIONAL TOTAL_NMVOC</v>
      </c>
      <c r="B24737" s="113" t="s">
        <v>174</v>
      </c>
      <c r="C24737" s="113">
        <v>1997</v>
      </c>
      <c r="D24737" s="113" t="s">
        <v>122</v>
      </c>
      <c r="E24737" s="113" t="s">
        <v>123</v>
      </c>
      <c r="F24737" s="113" t="s">
        <v>200</v>
      </c>
      <c r="G24737" s="113">
        <v>62.853265192860199</v>
      </c>
    </row>
    <row r="24738" spans="1:7" x14ac:dyDescent="0.25">
      <c r="A24738" s="108" t="str">
        <f t="shared" si="386"/>
        <v>SI_1997_NATIONAL TOTAL_SOx</v>
      </c>
      <c r="B24738" s="113" t="s">
        <v>174</v>
      </c>
      <c r="C24738" s="113">
        <v>1997</v>
      </c>
      <c r="D24738" s="113" t="s">
        <v>122</v>
      </c>
      <c r="E24738" s="113" t="s">
        <v>201</v>
      </c>
      <c r="F24738" s="113" t="s">
        <v>200</v>
      </c>
      <c r="G24738" s="113">
        <v>119.89734346874999</v>
      </c>
    </row>
    <row r="24739" spans="1:7" x14ac:dyDescent="0.25">
      <c r="A24739" s="108" t="str">
        <f t="shared" si="386"/>
        <v>SI_1997_NATIONAL TOTAL_NH3</v>
      </c>
      <c r="B24739" s="113" t="s">
        <v>174</v>
      </c>
      <c r="C24739" s="113">
        <v>1997</v>
      </c>
      <c r="D24739" s="113" t="s">
        <v>122</v>
      </c>
      <c r="E24739" s="113" t="s">
        <v>124</v>
      </c>
      <c r="F24739" s="113" t="s">
        <v>200</v>
      </c>
      <c r="G24739" s="113">
        <v>19.511835149704901</v>
      </c>
    </row>
    <row r="24740" spans="1:7" x14ac:dyDescent="0.25">
      <c r="A24740" s="108" t="str">
        <f t="shared" si="386"/>
        <v>SI_1997_NATIONAL TOTAL_Pb</v>
      </c>
      <c r="B24740" s="113" t="s">
        <v>174</v>
      </c>
      <c r="C24740" s="113">
        <v>1997</v>
      </c>
      <c r="D24740" s="113" t="s">
        <v>122</v>
      </c>
      <c r="E24740" s="113" t="s">
        <v>125</v>
      </c>
      <c r="F24740" s="113" t="s">
        <v>200</v>
      </c>
      <c r="G24740" s="113">
        <v>1.1163720085341999E-2</v>
      </c>
    </row>
    <row r="24741" spans="1:7" x14ac:dyDescent="0.25">
      <c r="A24741" s="108" t="str">
        <f t="shared" si="386"/>
        <v>SI_1997_NATIONAL TOTAL_Cd</v>
      </c>
      <c r="B24741" s="113" t="s">
        <v>174</v>
      </c>
      <c r="C24741" s="113">
        <v>1997</v>
      </c>
      <c r="D24741" s="113" t="s">
        <v>122</v>
      </c>
      <c r="E24741" s="113" t="s">
        <v>126</v>
      </c>
      <c r="F24741" s="113" t="s">
        <v>200</v>
      </c>
      <c r="G24741" s="113">
        <v>5.7391872513963798E-4</v>
      </c>
    </row>
    <row r="24742" spans="1:7" x14ac:dyDescent="0.25">
      <c r="A24742" s="108" t="str">
        <f t="shared" si="386"/>
        <v>SI_1997_NATIONAL TOTAL_Hg</v>
      </c>
      <c r="B24742" s="113" t="s">
        <v>174</v>
      </c>
      <c r="C24742" s="113">
        <v>1997</v>
      </c>
      <c r="D24742" s="113" t="s">
        <v>122</v>
      </c>
      <c r="E24742" s="113" t="s">
        <v>127</v>
      </c>
      <c r="F24742" s="113" t="s">
        <v>200</v>
      </c>
      <c r="G24742" s="113">
        <v>2.6969197813349203E-4</v>
      </c>
    </row>
    <row r="24743" spans="1:7" x14ac:dyDescent="0.25">
      <c r="A24743" s="108" t="str">
        <f t="shared" si="386"/>
        <v>SI_1997_NATIONAL TOTAL_DIOX</v>
      </c>
      <c r="B24743" s="113" t="s">
        <v>174</v>
      </c>
      <c r="C24743" s="113">
        <v>1997</v>
      </c>
      <c r="D24743" s="113" t="s">
        <v>122</v>
      </c>
      <c r="E24743" s="113" t="s">
        <v>128</v>
      </c>
      <c r="F24743" s="113" t="s">
        <v>200</v>
      </c>
      <c r="G24743" s="150">
        <v>1.8776924323472399E-8</v>
      </c>
    </row>
    <row r="24744" spans="1:7" x14ac:dyDescent="0.25">
      <c r="A24744" s="108" t="str">
        <f t="shared" si="386"/>
        <v>SI_1997_NATIONAL TOTAL_PAH</v>
      </c>
      <c r="B24744" s="113" t="s">
        <v>174</v>
      </c>
      <c r="C24744" s="113">
        <v>1997</v>
      </c>
      <c r="D24744" s="113" t="s">
        <v>122</v>
      </c>
      <c r="E24744" s="113" t="s">
        <v>129</v>
      </c>
      <c r="F24744" s="113" t="s">
        <v>200</v>
      </c>
      <c r="G24744" s="113">
        <v>7.9010918539752801E-3</v>
      </c>
    </row>
    <row r="24745" spans="1:7" x14ac:dyDescent="0.25">
      <c r="A24745" s="108" t="str">
        <f t="shared" si="386"/>
        <v>SI_1997_NATIONAL TOTAL_HCB</v>
      </c>
      <c r="B24745" s="113" t="s">
        <v>174</v>
      </c>
      <c r="C24745" s="113">
        <v>1997</v>
      </c>
      <c r="D24745" s="113" t="s">
        <v>122</v>
      </c>
      <c r="E24745" s="113" t="s">
        <v>130</v>
      </c>
      <c r="F24745" s="113" t="s">
        <v>200</v>
      </c>
      <c r="G24745" s="150">
        <v>1.5706081021551801E-5</v>
      </c>
    </row>
    <row r="24746" spans="1:7" x14ac:dyDescent="0.25">
      <c r="A24746" s="108" t="str">
        <f t="shared" si="386"/>
        <v>SI_1997_NATIONAL TOTAL_PCB</v>
      </c>
      <c r="B24746" s="113" t="s">
        <v>174</v>
      </c>
      <c r="C24746" s="113">
        <v>1997</v>
      </c>
      <c r="D24746" s="113" t="s">
        <v>122</v>
      </c>
      <c r="E24746" s="113" t="s">
        <v>259</v>
      </c>
      <c r="F24746" s="113" t="s">
        <v>200</v>
      </c>
      <c r="G24746" s="113">
        <v>2.5621946411130898E-4</v>
      </c>
    </row>
    <row r="24747" spans="1:7" x14ac:dyDescent="0.25">
      <c r="A24747" s="108" t="str">
        <f t="shared" si="386"/>
        <v>SI_1997_1A3(FS)_NOx</v>
      </c>
      <c r="B24747" s="113" t="s">
        <v>174</v>
      </c>
      <c r="C24747" s="113">
        <v>1997</v>
      </c>
      <c r="D24747" s="113" t="s">
        <v>132</v>
      </c>
      <c r="E24747" s="113" t="s">
        <v>199</v>
      </c>
      <c r="F24747" s="113" t="s">
        <v>200</v>
      </c>
      <c r="G24747" s="113">
        <v>38.681512019288803</v>
      </c>
    </row>
    <row r="24748" spans="1:7" x14ac:dyDescent="0.25">
      <c r="A24748" s="108" t="str">
        <f t="shared" si="386"/>
        <v>SI_1997_1A3(FS)_NMVOC</v>
      </c>
      <c r="B24748" s="113" t="s">
        <v>174</v>
      </c>
      <c r="C24748" s="113">
        <v>1997</v>
      </c>
      <c r="D24748" s="113" t="s">
        <v>132</v>
      </c>
      <c r="E24748" s="113" t="s">
        <v>123</v>
      </c>
      <c r="F24748" s="113" t="s">
        <v>200</v>
      </c>
      <c r="G24748" s="113">
        <v>21.756673582425901</v>
      </c>
    </row>
    <row r="24749" spans="1:7" x14ac:dyDescent="0.25">
      <c r="A24749" s="108" t="str">
        <f t="shared" si="386"/>
        <v>SI_1997_1A3(FS)_SOx</v>
      </c>
      <c r="B24749" s="113" t="s">
        <v>174</v>
      </c>
      <c r="C24749" s="113">
        <v>1997</v>
      </c>
      <c r="D24749" s="113" t="s">
        <v>132</v>
      </c>
      <c r="E24749" s="113" t="s">
        <v>201</v>
      </c>
      <c r="F24749" s="113" t="s">
        <v>200</v>
      </c>
      <c r="G24749" s="113">
        <v>3.1137562962509899</v>
      </c>
    </row>
    <row r="24750" spans="1:7" x14ac:dyDescent="0.25">
      <c r="A24750" s="108" t="str">
        <f t="shared" si="386"/>
        <v>SI_1997_1A3(FS)_NH3</v>
      </c>
      <c r="B24750" s="113" t="s">
        <v>174</v>
      </c>
      <c r="C24750" s="113">
        <v>1997</v>
      </c>
      <c r="D24750" s="113" t="s">
        <v>132</v>
      </c>
      <c r="E24750" s="113" t="s">
        <v>124</v>
      </c>
      <c r="F24750" s="113" t="s">
        <v>200</v>
      </c>
      <c r="G24750" s="113">
        <v>0.45676030081499802</v>
      </c>
    </row>
    <row r="24751" spans="1:7" x14ac:dyDescent="0.25">
      <c r="A24751" s="108" t="str">
        <f t="shared" si="386"/>
        <v>SI_1997_3D_NOx</v>
      </c>
      <c r="B24751" s="113" t="s">
        <v>174</v>
      </c>
      <c r="C24751" s="113">
        <v>1997</v>
      </c>
      <c r="D24751" s="113" t="s">
        <v>206</v>
      </c>
      <c r="E24751" s="113" t="s">
        <v>199</v>
      </c>
      <c r="F24751" s="113" t="s">
        <v>200</v>
      </c>
      <c r="G24751" s="113">
        <v>2.4720736749642001</v>
      </c>
    </row>
    <row r="24752" spans="1:7" x14ac:dyDescent="0.25">
      <c r="A24752" s="108" t="str">
        <f t="shared" si="386"/>
        <v>SI_1998_NATIONAL TOTAL_NOx</v>
      </c>
      <c r="B24752" s="113" t="s">
        <v>174</v>
      </c>
      <c r="C24752" s="113">
        <v>1998</v>
      </c>
      <c r="D24752" s="113" t="s">
        <v>122</v>
      </c>
      <c r="E24752" s="113" t="s">
        <v>199</v>
      </c>
      <c r="F24752" s="113" t="s">
        <v>200</v>
      </c>
      <c r="G24752" s="113">
        <v>68.446525976600199</v>
      </c>
    </row>
    <row r="24753" spans="1:7" x14ac:dyDescent="0.25">
      <c r="A24753" s="108" t="str">
        <f t="shared" si="386"/>
        <v>SI_1998_NATIONAL TOTAL_NMVOC</v>
      </c>
      <c r="B24753" s="113" t="s">
        <v>174</v>
      </c>
      <c r="C24753" s="113">
        <v>1998</v>
      </c>
      <c r="D24753" s="113" t="s">
        <v>122</v>
      </c>
      <c r="E24753" s="113" t="s">
        <v>123</v>
      </c>
      <c r="F24753" s="113" t="s">
        <v>200</v>
      </c>
      <c r="G24753" s="113">
        <v>58.669607434083403</v>
      </c>
    </row>
    <row r="24754" spans="1:7" x14ac:dyDescent="0.25">
      <c r="A24754" s="108" t="str">
        <f t="shared" si="386"/>
        <v>SI_1998_NATIONAL TOTAL_SOx</v>
      </c>
      <c r="B24754" s="113" t="s">
        <v>174</v>
      </c>
      <c r="C24754" s="113">
        <v>1998</v>
      </c>
      <c r="D24754" s="113" t="s">
        <v>122</v>
      </c>
      <c r="E24754" s="113" t="s">
        <v>201</v>
      </c>
      <c r="F24754" s="113" t="s">
        <v>200</v>
      </c>
      <c r="G24754" s="113">
        <v>110.094436504699</v>
      </c>
    </row>
    <row r="24755" spans="1:7" x14ac:dyDescent="0.25">
      <c r="A24755" s="108" t="str">
        <f t="shared" si="386"/>
        <v>SI_1998_NATIONAL TOTAL_NH3</v>
      </c>
      <c r="B24755" s="113" t="s">
        <v>174</v>
      </c>
      <c r="C24755" s="113">
        <v>1998</v>
      </c>
      <c r="D24755" s="113" t="s">
        <v>122</v>
      </c>
      <c r="E24755" s="113" t="s">
        <v>124</v>
      </c>
      <c r="F24755" s="113" t="s">
        <v>200</v>
      </c>
      <c r="G24755" s="113">
        <v>19.728571035893101</v>
      </c>
    </row>
    <row r="24756" spans="1:7" x14ac:dyDescent="0.25">
      <c r="A24756" s="108" t="str">
        <f t="shared" si="386"/>
        <v>SI_1998_NATIONAL TOTAL_Pb</v>
      </c>
      <c r="B24756" s="113" t="s">
        <v>174</v>
      </c>
      <c r="C24756" s="113">
        <v>1998</v>
      </c>
      <c r="D24756" s="113" t="s">
        <v>122</v>
      </c>
      <c r="E24756" s="113" t="s">
        <v>125</v>
      </c>
      <c r="F24756" s="113" t="s">
        <v>200</v>
      </c>
      <c r="G24756" s="113">
        <v>9.6597674925407405E-3</v>
      </c>
    </row>
    <row r="24757" spans="1:7" x14ac:dyDescent="0.25">
      <c r="A24757" s="108" t="str">
        <f t="shared" si="386"/>
        <v>SI_1998_NATIONAL TOTAL_Cd</v>
      </c>
      <c r="B24757" s="113" t="s">
        <v>174</v>
      </c>
      <c r="C24757" s="113">
        <v>1998</v>
      </c>
      <c r="D24757" s="113" t="s">
        <v>122</v>
      </c>
      <c r="E24757" s="113" t="s">
        <v>126</v>
      </c>
      <c r="F24757" s="113" t="s">
        <v>200</v>
      </c>
      <c r="G24757" s="113">
        <v>5.8930387291216205E-4</v>
      </c>
    </row>
    <row r="24758" spans="1:7" x14ac:dyDescent="0.25">
      <c r="A24758" s="108" t="str">
        <f t="shared" si="386"/>
        <v>SI_1998_NATIONAL TOTAL_Hg</v>
      </c>
      <c r="B24758" s="113" t="s">
        <v>174</v>
      </c>
      <c r="C24758" s="113">
        <v>1998</v>
      </c>
      <c r="D24758" s="113" t="s">
        <v>122</v>
      </c>
      <c r="E24758" s="113" t="s">
        <v>127</v>
      </c>
      <c r="F24758" s="113" t="s">
        <v>200</v>
      </c>
      <c r="G24758" s="113">
        <v>2.7753494638725601E-4</v>
      </c>
    </row>
    <row r="24759" spans="1:7" x14ac:dyDescent="0.25">
      <c r="A24759" s="108" t="str">
        <f t="shared" si="386"/>
        <v>SI_1998_NATIONAL TOTAL_DIOX</v>
      </c>
      <c r="B24759" s="113" t="s">
        <v>174</v>
      </c>
      <c r="C24759" s="113">
        <v>1998</v>
      </c>
      <c r="D24759" s="113" t="s">
        <v>122</v>
      </c>
      <c r="E24759" s="113" t="s">
        <v>128</v>
      </c>
      <c r="F24759" s="113" t="s">
        <v>200</v>
      </c>
      <c r="G24759" s="150">
        <v>1.89274619514903E-8</v>
      </c>
    </row>
    <row r="24760" spans="1:7" x14ac:dyDescent="0.25">
      <c r="A24760" s="108" t="str">
        <f t="shared" si="386"/>
        <v>SI_1998_NATIONAL TOTAL_PAH</v>
      </c>
      <c r="B24760" s="113" t="s">
        <v>174</v>
      </c>
      <c r="C24760" s="113">
        <v>1998</v>
      </c>
      <c r="D24760" s="113" t="s">
        <v>122</v>
      </c>
      <c r="E24760" s="113" t="s">
        <v>129</v>
      </c>
      <c r="F24760" s="113" t="s">
        <v>200</v>
      </c>
      <c r="G24760" s="113">
        <v>7.8613215662983408E-3</v>
      </c>
    </row>
    <row r="24761" spans="1:7" x14ac:dyDescent="0.25">
      <c r="A24761" s="108" t="str">
        <f t="shared" si="386"/>
        <v>SI_1998_NATIONAL TOTAL_HCB</v>
      </c>
      <c r="B24761" s="113" t="s">
        <v>174</v>
      </c>
      <c r="C24761" s="113">
        <v>1998</v>
      </c>
      <c r="D24761" s="113" t="s">
        <v>122</v>
      </c>
      <c r="E24761" s="113" t="s">
        <v>130</v>
      </c>
      <c r="F24761" s="113" t="s">
        <v>200</v>
      </c>
      <c r="G24761" s="150">
        <v>1.55802741357418E-5</v>
      </c>
    </row>
    <row r="24762" spans="1:7" x14ac:dyDescent="0.25">
      <c r="A24762" s="108" t="str">
        <f t="shared" si="386"/>
        <v>SI_1998_NATIONAL TOTAL_PCB</v>
      </c>
      <c r="B24762" s="113" t="s">
        <v>174</v>
      </c>
      <c r="C24762" s="113">
        <v>1998</v>
      </c>
      <c r="D24762" s="113" t="s">
        <v>122</v>
      </c>
      <c r="E24762" s="113" t="s">
        <v>259</v>
      </c>
      <c r="F24762" s="113" t="s">
        <v>200</v>
      </c>
      <c r="G24762" s="113">
        <v>2.4478693273183901E-4</v>
      </c>
    </row>
    <row r="24763" spans="1:7" x14ac:dyDescent="0.25">
      <c r="A24763" s="108" t="str">
        <f t="shared" si="386"/>
        <v>SI_1998_1A3(FS)_NOx</v>
      </c>
      <c r="B24763" s="113" t="s">
        <v>174</v>
      </c>
      <c r="C24763" s="113">
        <v>1998</v>
      </c>
      <c r="D24763" s="113" t="s">
        <v>132</v>
      </c>
      <c r="E24763" s="113" t="s">
        <v>199</v>
      </c>
      <c r="F24763" s="113" t="s">
        <v>200</v>
      </c>
      <c r="G24763" s="113">
        <v>28.951352827099001</v>
      </c>
    </row>
    <row r="24764" spans="1:7" x14ac:dyDescent="0.25">
      <c r="A24764" s="108" t="str">
        <f t="shared" si="386"/>
        <v>SI_1998_1A3(FS)_NMVOC</v>
      </c>
      <c r="B24764" s="113" t="s">
        <v>174</v>
      </c>
      <c r="C24764" s="113">
        <v>1998</v>
      </c>
      <c r="D24764" s="113" t="s">
        <v>132</v>
      </c>
      <c r="E24764" s="113" t="s">
        <v>123</v>
      </c>
      <c r="F24764" s="113" t="s">
        <v>200</v>
      </c>
      <c r="G24764" s="113">
        <v>17.2558234777566</v>
      </c>
    </row>
    <row r="24765" spans="1:7" x14ac:dyDescent="0.25">
      <c r="A24765" s="108" t="str">
        <f t="shared" si="386"/>
        <v>SI_1998_1A3(FS)_SOx</v>
      </c>
      <c r="B24765" s="113" t="s">
        <v>174</v>
      </c>
      <c r="C24765" s="113">
        <v>1998</v>
      </c>
      <c r="D24765" s="113" t="s">
        <v>132</v>
      </c>
      <c r="E24765" s="113" t="s">
        <v>201</v>
      </c>
      <c r="F24765" s="113" t="s">
        <v>200</v>
      </c>
      <c r="G24765" s="113">
        <v>2.4671557302967</v>
      </c>
    </row>
    <row r="24766" spans="1:7" x14ac:dyDescent="0.25">
      <c r="A24766" s="108" t="str">
        <f t="shared" si="386"/>
        <v>SI_1998_1A3(FS)_NH3</v>
      </c>
      <c r="B24766" s="113" t="s">
        <v>174</v>
      </c>
      <c r="C24766" s="113">
        <v>1998</v>
      </c>
      <c r="D24766" s="113" t="s">
        <v>132</v>
      </c>
      <c r="E24766" s="113" t="s">
        <v>124</v>
      </c>
      <c r="F24766" s="113" t="s">
        <v>200</v>
      </c>
      <c r="G24766" s="113">
        <v>0.46190649951427099</v>
      </c>
    </row>
    <row r="24767" spans="1:7" x14ac:dyDescent="0.25">
      <c r="A24767" s="108" t="str">
        <f t="shared" si="386"/>
        <v>SI_1998_3D_NOx</v>
      </c>
      <c r="B24767" s="113" t="s">
        <v>174</v>
      </c>
      <c r="C24767" s="113">
        <v>1998</v>
      </c>
      <c r="D24767" s="113" t="s">
        <v>206</v>
      </c>
      <c r="E24767" s="113" t="s">
        <v>199</v>
      </c>
      <c r="F24767" s="113" t="s">
        <v>200</v>
      </c>
      <c r="G24767" s="113">
        <v>2.5253116619662599</v>
      </c>
    </row>
    <row r="24768" spans="1:7" x14ac:dyDescent="0.25">
      <c r="A24768" s="108" t="str">
        <f t="shared" si="386"/>
        <v>SI_1999_NATIONAL TOTAL_NOx</v>
      </c>
      <c r="B24768" s="113" t="s">
        <v>174</v>
      </c>
      <c r="C24768" s="113">
        <v>1999</v>
      </c>
      <c r="D24768" s="113" t="s">
        <v>122</v>
      </c>
      <c r="E24768" s="113" t="s">
        <v>199</v>
      </c>
      <c r="F24768" s="113" t="s">
        <v>200</v>
      </c>
      <c r="G24768" s="113">
        <v>60.9883920806734</v>
      </c>
    </row>
    <row r="24769" spans="1:7" x14ac:dyDescent="0.25">
      <c r="A24769" s="108" t="str">
        <f t="shared" si="386"/>
        <v>SI_1999_NATIONAL TOTAL_NMVOC</v>
      </c>
      <c r="B24769" s="113" t="s">
        <v>174</v>
      </c>
      <c r="C24769" s="113">
        <v>1999</v>
      </c>
      <c r="D24769" s="113" t="s">
        <v>122</v>
      </c>
      <c r="E24769" s="113" t="s">
        <v>123</v>
      </c>
      <c r="F24769" s="113" t="s">
        <v>200</v>
      </c>
      <c r="G24769" s="113">
        <v>55.937117110598898</v>
      </c>
    </row>
    <row r="24770" spans="1:7" x14ac:dyDescent="0.25">
      <c r="A24770" s="108" t="str">
        <f t="shared" ref="A24770:A24833" si="387">CONCATENATE(B24770,"_",C24770,"_",D24770,"_",E24770)</f>
        <v>SI_1999_NATIONAL TOTAL_SOx</v>
      </c>
      <c r="B24770" s="113" t="s">
        <v>174</v>
      </c>
      <c r="C24770" s="113">
        <v>1999</v>
      </c>
      <c r="D24770" s="113" t="s">
        <v>122</v>
      </c>
      <c r="E24770" s="113" t="s">
        <v>201</v>
      </c>
      <c r="F24770" s="113" t="s">
        <v>200</v>
      </c>
      <c r="G24770" s="113">
        <v>96.198289395125798</v>
      </c>
    </row>
    <row r="24771" spans="1:7" x14ac:dyDescent="0.25">
      <c r="A24771" s="108" t="str">
        <f t="shared" si="387"/>
        <v>SI_1999_NATIONAL TOTAL_NH3</v>
      </c>
      <c r="B24771" s="113" t="s">
        <v>174</v>
      </c>
      <c r="C24771" s="113">
        <v>1999</v>
      </c>
      <c r="D24771" s="113" t="s">
        <v>122</v>
      </c>
      <c r="E24771" s="113" t="s">
        <v>124</v>
      </c>
      <c r="F24771" s="113" t="s">
        <v>200</v>
      </c>
      <c r="G24771" s="113">
        <v>19.701734209731502</v>
      </c>
    </row>
    <row r="24772" spans="1:7" x14ac:dyDescent="0.25">
      <c r="A24772" s="108" t="str">
        <f t="shared" si="387"/>
        <v>SI_1999_NATIONAL TOTAL_Pb</v>
      </c>
      <c r="B24772" s="113" t="s">
        <v>174</v>
      </c>
      <c r="C24772" s="113">
        <v>1999</v>
      </c>
      <c r="D24772" s="113" t="s">
        <v>122</v>
      </c>
      <c r="E24772" s="113" t="s">
        <v>125</v>
      </c>
      <c r="F24772" s="113" t="s">
        <v>200</v>
      </c>
      <c r="G24772" s="113">
        <v>8.7483248638157395E-3</v>
      </c>
    </row>
    <row r="24773" spans="1:7" x14ac:dyDescent="0.25">
      <c r="A24773" s="108" t="str">
        <f t="shared" si="387"/>
        <v>SI_1999_NATIONAL TOTAL_Cd</v>
      </c>
      <c r="B24773" s="113" t="s">
        <v>174</v>
      </c>
      <c r="C24773" s="113">
        <v>1999</v>
      </c>
      <c r="D24773" s="113" t="s">
        <v>122</v>
      </c>
      <c r="E24773" s="113" t="s">
        <v>126</v>
      </c>
      <c r="F24773" s="113" t="s">
        <v>200</v>
      </c>
      <c r="G24773" s="113">
        <v>5.5337618604314601E-4</v>
      </c>
    </row>
    <row r="24774" spans="1:7" x14ac:dyDescent="0.25">
      <c r="A24774" s="108" t="str">
        <f t="shared" si="387"/>
        <v>SI_1999_NATIONAL TOTAL_Hg</v>
      </c>
      <c r="B24774" s="113" t="s">
        <v>174</v>
      </c>
      <c r="C24774" s="113">
        <v>1999</v>
      </c>
      <c r="D24774" s="113" t="s">
        <v>122</v>
      </c>
      <c r="E24774" s="113" t="s">
        <v>127</v>
      </c>
      <c r="F24774" s="113" t="s">
        <v>200</v>
      </c>
      <c r="G24774" s="113">
        <v>2.51547879824413E-4</v>
      </c>
    </row>
    <row r="24775" spans="1:7" x14ac:dyDescent="0.25">
      <c r="A24775" s="108" t="str">
        <f t="shared" si="387"/>
        <v>SI_1999_NATIONAL TOTAL_DIOX</v>
      </c>
      <c r="B24775" s="113" t="s">
        <v>174</v>
      </c>
      <c r="C24775" s="113">
        <v>1999</v>
      </c>
      <c r="D24775" s="113" t="s">
        <v>122</v>
      </c>
      <c r="E24775" s="113" t="s">
        <v>128</v>
      </c>
      <c r="F24775" s="113" t="s">
        <v>200</v>
      </c>
      <c r="G24775" s="150">
        <v>1.8911012491322298E-8</v>
      </c>
    </row>
    <row r="24776" spans="1:7" x14ac:dyDescent="0.25">
      <c r="A24776" s="108" t="str">
        <f t="shared" si="387"/>
        <v>SI_1999_NATIONAL TOTAL_PAH</v>
      </c>
      <c r="B24776" s="113" t="s">
        <v>174</v>
      </c>
      <c r="C24776" s="113">
        <v>1999</v>
      </c>
      <c r="D24776" s="113" t="s">
        <v>122</v>
      </c>
      <c r="E24776" s="113" t="s">
        <v>129</v>
      </c>
      <c r="F24776" s="113" t="s">
        <v>200</v>
      </c>
      <c r="G24776" s="113">
        <v>7.9387039072469304E-3</v>
      </c>
    </row>
    <row r="24777" spans="1:7" x14ac:dyDescent="0.25">
      <c r="A24777" s="108" t="str">
        <f t="shared" si="387"/>
        <v>SI_1999_NATIONAL TOTAL_HCB</v>
      </c>
      <c r="B24777" s="113" t="s">
        <v>174</v>
      </c>
      <c r="C24777" s="113">
        <v>1999</v>
      </c>
      <c r="D24777" s="113" t="s">
        <v>122</v>
      </c>
      <c r="E24777" s="113" t="s">
        <v>130</v>
      </c>
      <c r="F24777" s="113" t="s">
        <v>200</v>
      </c>
      <c r="G24777" s="150">
        <v>1.6158345901072799E-5</v>
      </c>
    </row>
    <row r="24778" spans="1:7" x14ac:dyDescent="0.25">
      <c r="A24778" s="108" t="str">
        <f t="shared" si="387"/>
        <v>SI_1999_NATIONAL TOTAL_PCB</v>
      </c>
      <c r="B24778" s="113" t="s">
        <v>174</v>
      </c>
      <c r="C24778" s="113">
        <v>1999</v>
      </c>
      <c r="D24778" s="113" t="s">
        <v>122</v>
      </c>
      <c r="E24778" s="113" t="s">
        <v>259</v>
      </c>
      <c r="F24778" s="113" t="s">
        <v>200</v>
      </c>
      <c r="G24778" s="113">
        <v>2.2821670439727201E-4</v>
      </c>
    </row>
    <row r="24779" spans="1:7" x14ac:dyDescent="0.25">
      <c r="A24779" s="108" t="str">
        <f t="shared" si="387"/>
        <v>SI_1999_1A3(FS)_NOx</v>
      </c>
      <c r="B24779" s="113" t="s">
        <v>174</v>
      </c>
      <c r="C24779" s="113">
        <v>1999</v>
      </c>
      <c r="D24779" s="113" t="s">
        <v>132</v>
      </c>
      <c r="E24779" s="113" t="s">
        <v>199</v>
      </c>
      <c r="F24779" s="113" t="s">
        <v>200</v>
      </c>
      <c r="G24779" s="113">
        <v>24.398735632890698</v>
      </c>
    </row>
    <row r="24780" spans="1:7" x14ac:dyDescent="0.25">
      <c r="A24780" s="108" t="str">
        <f t="shared" si="387"/>
        <v>SI_1999_1A3(FS)_NMVOC</v>
      </c>
      <c r="B24780" s="113" t="s">
        <v>174</v>
      </c>
      <c r="C24780" s="113">
        <v>1999</v>
      </c>
      <c r="D24780" s="113" t="s">
        <v>132</v>
      </c>
      <c r="E24780" s="113" t="s">
        <v>123</v>
      </c>
      <c r="F24780" s="113" t="s">
        <v>200</v>
      </c>
      <c r="G24780" s="113">
        <v>14.7195740736456</v>
      </c>
    </row>
    <row r="24781" spans="1:7" x14ac:dyDescent="0.25">
      <c r="A24781" s="108" t="str">
        <f t="shared" si="387"/>
        <v>SI_1999_1A3(FS)_SOx</v>
      </c>
      <c r="B24781" s="113" t="s">
        <v>174</v>
      </c>
      <c r="C24781" s="113">
        <v>1999</v>
      </c>
      <c r="D24781" s="113" t="s">
        <v>132</v>
      </c>
      <c r="E24781" s="113" t="s">
        <v>201</v>
      </c>
      <c r="F24781" s="113" t="s">
        <v>200</v>
      </c>
      <c r="G24781" s="113">
        <v>2.2756122495976299</v>
      </c>
    </row>
    <row r="24782" spans="1:7" x14ac:dyDescent="0.25">
      <c r="A24782" s="108" t="str">
        <f t="shared" si="387"/>
        <v>SI_1999_1A3(FS)_NH3</v>
      </c>
      <c r="B24782" s="113" t="s">
        <v>174</v>
      </c>
      <c r="C24782" s="113">
        <v>1999</v>
      </c>
      <c r="D24782" s="113" t="s">
        <v>132</v>
      </c>
      <c r="E24782" s="113" t="s">
        <v>124</v>
      </c>
      <c r="F24782" s="113" t="s">
        <v>200</v>
      </c>
      <c r="G24782" s="113">
        <v>0.51740551040584704</v>
      </c>
    </row>
    <row r="24783" spans="1:7" x14ac:dyDescent="0.25">
      <c r="A24783" s="108" t="str">
        <f t="shared" si="387"/>
        <v>SI_1999_3D_NOx</v>
      </c>
      <c r="B24783" s="113" t="s">
        <v>174</v>
      </c>
      <c r="C24783" s="113">
        <v>1999</v>
      </c>
      <c r="D24783" s="113" t="s">
        <v>206</v>
      </c>
      <c r="E24783" s="113" t="s">
        <v>199</v>
      </c>
      <c r="F24783" s="113" t="s">
        <v>200</v>
      </c>
      <c r="G24783" s="113">
        <v>2.55236950221849</v>
      </c>
    </row>
    <row r="24784" spans="1:7" x14ac:dyDescent="0.25">
      <c r="A24784" s="108" t="str">
        <f t="shared" si="387"/>
        <v>SI_2000_NATIONAL TOTAL_NOx</v>
      </c>
      <c r="B24784" s="113" t="s">
        <v>174</v>
      </c>
      <c r="C24784" s="113">
        <v>2000</v>
      </c>
      <c r="D24784" s="113" t="s">
        <v>122</v>
      </c>
      <c r="E24784" s="113" t="s">
        <v>199</v>
      </c>
      <c r="F24784" s="113" t="s">
        <v>200</v>
      </c>
      <c r="G24784" s="113">
        <v>58.671442532419903</v>
      </c>
    </row>
    <row r="24785" spans="1:7" x14ac:dyDescent="0.25">
      <c r="A24785" s="108" t="str">
        <f t="shared" si="387"/>
        <v>SI_2000_NATIONAL TOTAL_NMVOC</v>
      </c>
      <c r="B24785" s="113" t="s">
        <v>174</v>
      </c>
      <c r="C24785" s="113">
        <v>2000</v>
      </c>
      <c r="D24785" s="113" t="s">
        <v>122</v>
      </c>
      <c r="E24785" s="113" t="s">
        <v>123</v>
      </c>
      <c r="F24785" s="113" t="s">
        <v>200</v>
      </c>
      <c r="G24785" s="113">
        <v>55.087754234599799</v>
      </c>
    </row>
    <row r="24786" spans="1:7" x14ac:dyDescent="0.25">
      <c r="A24786" s="108" t="str">
        <f t="shared" si="387"/>
        <v>SI_2000_NATIONAL TOTAL_SOx</v>
      </c>
      <c r="B24786" s="113" t="s">
        <v>174</v>
      </c>
      <c r="C24786" s="113">
        <v>2000</v>
      </c>
      <c r="D24786" s="113" t="s">
        <v>122</v>
      </c>
      <c r="E24786" s="113" t="s">
        <v>201</v>
      </c>
      <c r="F24786" s="113" t="s">
        <v>200</v>
      </c>
      <c r="G24786" s="113">
        <v>93.086124743526796</v>
      </c>
    </row>
    <row r="24787" spans="1:7" x14ac:dyDescent="0.25">
      <c r="A24787" s="108" t="str">
        <f t="shared" si="387"/>
        <v>SI_2000_NATIONAL TOTAL_NH3</v>
      </c>
      <c r="B24787" s="113" t="s">
        <v>174</v>
      </c>
      <c r="C24787" s="113">
        <v>2000</v>
      </c>
      <c r="D24787" s="113" t="s">
        <v>122</v>
      </c>
      <c r="E24787" s="113" t="s">
        <v>124</v>
      </c>
      <c r="F24787" s="113" t="s">
        <v>200</v>
      </c>
      <c r="G24787" s="113">
        <v>20.492794097129501</v>
      </c>
    </row>
    <row r="24788" spans="1:7" x14ac:dyDescent="0.25">
      <c r="A24788" s="108" t="str">
        <f t="shared" si="387"/>
        <v>SI_2000_NATIONAL TOTAL_PM2.5</v>
      </c>
      <c r="B24788" s="113" t="s">
        <v>174</v>
      </c>
      <c r="C24788" s="113">
        <v>2000</v>
      </c>
      <c r="D24788" s="113" t="s">
        <v>122</v>
      </c>
      <c r="E24788" s="113" t="s">
        <v>203</v>
      </c>
      <c r="F24788" s="113" t="s">
        <v>200</v>
      </c>
      <c r="G24788" s="113">
        <v>14.467384478010899</v>
      </c>
    </row>
    <row r="24789" spans="1:7" x14ac:dyDescent="0.25">
      <c r="A24789" s="108" t="str">
        <f t="shared" si="387"/>
        <v>SI_2000_NATIONAL TOTAL_Pb</v>
      </c>
      <c r="B24789" s="113" t="s">
        <v>174</v>
      </c>
      <c r="C24789" s="113">
        <v>2000</v>
      </c>
      <c r="D24789" s="113" t="s">
        <v>122</v>
      </c>
      <c r="E24789" s="113" t="s">
        <v>125</v>
      </c>
      <c r="F24789" s="113" t="s">
        <v>200</v>
      </c>
      <c r="G24789" s="113">
        <v>8.0774254148891205E-3</v>
      </c>
    </row>
    <row r="24790" spans="1:7" x14ac:dyDescent="0.25">
      <c r="A24790" s="108" t="str">
        <f t="shared" si="387"/>
        <v>SI_2000_NATIONAL TOTAL_Cd</v>
      </c>
      <c r="B24790" s="113" t="s">
        <v>174</v>
      </c>
      <c r="C24790" s="113">
        <v>2000</v>
      </c>
      <c r="D24790" s="113" t="s">
        <v>122</v>
      </c>
      <c r="E24790" s="113" t="s">
        <v>126</v>
      </c>
      <c r="F24790" s="113" t="s">
        <v>200</v>
      </c>
      <c r="G24790" s="113">
        <v>5.7920203946563802E-4</v>
      </c>
    </row>
    <row r="24791" spans="1:7" x14ac:dyDescent="0.25">
      <c r="A24791" s="108" t="str">
        <f t="shared" si="387"/>
        <v>SI_2000_NATIONAL TOTAL_Hg</v>
      </c>
      <c r="B24791" s="113" t="s">
        <v>174</v>
      </c>
      <c r="C24791" s="113">
        <v>2000</v>
      </c>
      <c r="D24791" s="113" t="s">
        <v>122</v>
      </c>
      <c r="E24791" s="113" t="s">
        <v>127</v>
      </c>
      <c r="F24791" s="113" t="s">
        <v>200</v>
      </c>
      <c r="G24791" s="113">
        <v>2.4832148443505899E-4</v>
      </c>
    </row>
    <row r="24792" spans="1:7" x14ac:dyDescent="0.25">
      <c r="A24792" s="108" t="str">
        <f t="shared" si="387"/>
        <v>SI_2000_NATIONAL TOTAL_DIOX</v>
      </c>
      <c r="B24792" s="113" t="s">
        <v>174</v>
      </c>
      <c r="C24792" s="113">
        <v>2000</v>
      </c>
      <c r="D24792" s="113" t="s">
        <v>122</v>
      </c>
      <c r="E24792" s="113" t="s">
        <v>128</v>
      </c>
      <c r="F24792" s="113" t="s">
        <v>200</v>
      </c>
      <c r="G24792" s="150">
        <v>1.9482396847629099E-8</v>
      </c>
    </row>
    <row r="24793" spans="1:7" x14ac:dyDescent="0.25">
      <c r="A24793" s="108" t="str">
        <f t="shared" si="387"/>
        <v>SI_2000_NATIONAL TOTAL_PAH</v>
      </c>
      <c r="B24793" s="113" t="s">
        <v>174</v>
      </c>
      <c r="C24793" s="113">
        <v>2000</v>
      </c>
      <c r="D24793" s="113" t="s">
        <v>122</v>
      </c>
      <c r="E24793" s="113" t="s">
        <v>129</v>
      </c>
      <c r="F24793" s="113" t="s">
        <v>200</v>
      </c>
      <c r="G24793" s="113">
        <v>7.9354012652183108E-3</v>
      </c>
    </row>
    <row r="24794" spans="1:7" x14ac:dyDescent="0.25">
      <c r="A24794" s="108" t="str">
        <f t="shared" si="387"/>
        <v>SI_2000_NATIONAL TOTAL_HCB</v>
      </c>
      <c r="B24794" s="113" t="s">
        <v>174</v>
      </c>
      <c r="C24794" s="113">
        <v>2000</v>
      </c>
      <c r="D24794" s="113" t="s">
        <v>122</v>
      </c>
      <c r="E24794" s="113" t="s">
        <v>130</v>
      </c>
      <c r="F24794" s="113" t="s">
        <v>200</v>
      </c>
      <c r="G24794" s="150">
        <v>1.95143211025247E-5</v>
      </c>
    </row>
    <row r="24795" spans="1:7" x14ac:dyDescent="0.25">
      <c r="A24795" s="108" t="str">
        <f t="shared" si="387"/>
        <v>SI_2000_NATIONAL TOTAL_PCB</v>
      </c>
      <c r="B24795" s="113" t="s">
        <v>174</v>
      </c>
      <c r="C24795" s="113">
        <v>2000</v>
      </c>
      <c r="D24795" s="113" t="s">
        <v>122</v>
      </c>
      <c r="E24795" s="113" t="s">
        <v>259</v>
      </c>
      <c r="F24795" s="113" t="s">
        <v>200</v>
      </c>
      <c r="G24795" s="113">
        <v>2.14473325740559E-4</v>
      </c>
    </row>
    <row r="24796" spans="1:7" x14ac:dyDescent="0.25">
      <c r="A24796" s="108" t="str">
        <f t="shared" si="387"/>
        <v>SI_2000_1A3(FS)_NOx</v>
      </c>
      <c r="B24796" s="113" t="s">
        <v>174</v>
      </c>
      <c r="C24796" s="113">
        <v>2000</v>
      </c>
      <c r="D24796" s="113" t="s">
        <v>132</v>
      </c>
      <c r="E24796" s="113" t="s">
        <v>199</v>
      </c>
      <c r="F24796" s="113" t="s">
        <v>200</v>
      </c>
      <c r="G24796" s="113">
        <v>21.904675375283801</v>
      </c>
    </row>
    <row r="24797" spans="1:7" x14ac:dyDescent="0.25">
      <c r="A24797" s="108" t="str">
        <f t="shared" si="387"/>
        <v>SI_2000_1A3(FS)_NMVOC</v>
      </c>
      <c r="B24797" s="113" t="s">
        <v>174</v>
      </c>
      <c r="C24797" s="113">
        <v>2000</v>
      </c>
      <c r="D24797" s="113" t="s">
        <v>132</v>
      </c>
      <c r="E24797" s="113" t="s">
        <v>123</v>
      </c>
      <c r="F24797" s="113" t="s">
        <v>200</v>
      </c>
      <c r="G24797" s="113">
        <v>13.775870674784199</v>
      </c>
    </row>
    <row r="24798" spans="1:7" x14ac:dyDescent="0.25">
      <c r="A24798" s="108" t="str">
        <f t="shared" si="387"/>
        <v>SI_2000_1A3(FS)_SOx</v>
      </c>
      <c r="B24798" s="113" t="s">
        <v>174</v>
      </c>
      <c r="C24798" s="113">
        <v>2000</v>
      </c>
      <c r="D24798" s="113" t="s">
        <v>132</v>
      </c>
      <c r="E24798" s="113" t="s">
        <v>201</v>
      </c>
      <c r="F24798" s="113" t="s">
        <v>200</v>
      </c>
      <c r="G24798" s="113">
        <v>2.12351907074083</v>
      </c>
    </row>
    <row r="24799" spans="1:7" x14ac:dyDescent="0.25">
      <c r="A24799" s="108" t="str">
        <f t="shared" si="387"/>
        <v>SI_2000_1A3(FS)_NH3</v>
      </c>
      <c r="B24799" s="113" t="s">
        <v>174</v>
      </c>
      <c r="C24799" s="113">
        <v>2000</v>
      </c>
      <c r="D24799" s="113" t="s">
        <v>132</v>
      </c>
      <c r="E24799" s="113" t="s">
        <v>124</v>
      </c>
      <c r="F24799" s="113" t="s">
        <v>200</v>
      </c>
      <c r="G24799" s="113">
        <v>0.57194055409481803</v>
      </c>
    </row>
    <row r="24800" spans="1:7" x14ac:dyDescent="0.25">
      <c r="A24800" s="108" t="str">
        <f t="shared" si="387"/>
        <v>SI_2000_1A3(FS)_PM2.5</v>
      </c>
      <c r="B24800" s="113" t="s">
        <v>174</v>
      </c>
      <c r="C24800" s="113">
        <v>2000</v>
      </c>
      <c r="D24800" s="113" t="s">
        <v>132</v>
      </c>
      <c r="E24800" s="113" t="s">
        <v>203</v>
      </c>
      <c r="F24800" s="113" t="s">
        <v>200</v>
      </c>
      <c r="G24800" s="113">
        <v>0.92865539440385603</v>
      </c>
    </row>
    <row r="24801" spans="1:7" x14ac:dyDescent="0.25">
      <c r="A24801" s="108" t="str">
        <f t="shared" si="387"/>
        <v>SI_2000_3D_NOx</v>
      </c>
      <c r="B24801" s="113" t="s">
        <v>174</v>
      </c>
      <c r="C24801" s="113">
        <v>2000</v>
      </c>
      <c r="D24801" s="113" t="s">
        <v>206</v>
      </c>
      <c r="E24801" s="113" t="s">
        <v>199</v>
      </c>
      <c r="F24801" s="113" t="s">
        <v>200</v>
      </c>
      <c r="G24801" s="113">
        <v>2.6063201207366502</v>
      </c>
    </row>
    <row r="24802" spans="1:7" x14ac:dyDescent="0.25">
      <c r="A24802" s="108" t="str">
        <f t="shared" si="387"/>
        <v>SI_2001_NATIONAL TOTAL_NOx</v>
      </c>
      <c r="B24802" s="113" t="s">
        <v>174</v>
      </c>
      <c r="C24802" s="113">
        <v>2001</v>
      </c>
      <c r="D24802" s="113" t="s">
        <v>122</v>
      </c>
      <c r="E24802" s="113" t="s">
        <v>199</v>
      </c>
      <c r="F24802" s="113" t="s">
        <v>200</v>
      </c>
      <c r="G24802" s="113">
        <v>59.433224079266502</v>
      </c>
    </row>
    <row r="24803" spans="1:7" x14ac:dyDescent="0.25">
      <c r="A24803" s="108" t="str">
        <f t="shared" si="387"/>
        <v>SI_2001_NATIONAL TOTAL_NMVOC</v>
      </c>
      <c r="B24803" s="113" t="s">
        <v>174</v>
      </c>
      <c r="C24803" s="113">
        <v>2001</v>
      </c>
      <c r="D24803" s="113" t="s">
        <v>122</v>
      </c>
      <c r="E24803" s="113" t="s">
        <v>123</v>
      </c>
      <c r="F24803" s="113" t="s">
        <v>200</v>
      </c>
      <c r="G24803" s="113">
        <v>55.610175967005198</v>
      </c>
    </row>
    <row r="24804" spans="1:7" x14ac:dyDescent="0.25">
      <c r="A24804" s="108" t="str">
        <f t="shared" si="387"/>
        <v>SI_2001_NATIONAL TOTAL_SOx</v>
      </c>
      <c r="B24804" s="113" t="s">
        <v>174</v>
      </c>
      <c r="C24804" s="113">
        <v>2001</v>
      </c>
      <c r="D24804" s="113" t="s">
        <v>122</v>
      </c>
      <c r="E24804" s="113" t="s">
        <v>201</v>
      </c>
      <c r="F24804" s="113" t="s">
        <v>200</v>
      </c>
      <c r="G24804" s="113">
        <v>63.320361607673497</v>
      </c>
    </row>
    <row r="24805" spans="1:7" x14ac:dyDescent="0.25">
      <c r="A24805" s="108" t="str">
        <f t="shared" si="387"/>
        <v>SI_2001_NATIONAL TOTAL_NH3</v>
      </c>
      <c r="B24805" s="113" t="s">
        <v>174</v>
      </c>
      <c r="C24805" s="113">
        <v>2001</v>
      </c>
      <c r="D24805" s="113" t="s">
        <v>122</v>
      </c>
      <c r="E24805" s="113" t="s">
        <v>124</v>
      </c>
      <c r="F24805" s="113" t="s">
        <v>200</v>
      </c>
      <c r="G24805" s="113">
        <v>20.222403531059399</v>
      </c>
    </row>
    <row r="24806" spans="1:7" x14ac:dyDescent="0.25">
      <c r="A24806" s="108" t="str">
        <f t="shared" si="387"/>
        <v>SI_2001_NATIONAL TOTAL_PM2.5</v>
      </c>
      <c r="B24806" s="113" t="s">
        <v>174</v>
      </c>
      <c r="C24806" s="113">
        <v>2001</v>
      </c>
      <c r="D24806" s="113" t="s">
        <v>122</v>
      </c>
      <c r="E24806" s="113" t="s">
        <v>203</v>
      </c>
      <c r="F24806" s="113" t="s">
        <v>200</v>
      </c>
      <c r="G24806" s="113">
        <v>16.584618180459699</v>
      </c>
    </row>
    <row r="24807" spans="1:7" x14ac:dyDescent="0.25">
      <c r="A24807" s="108" t="str">
        <f t="shared" si="387"/>
        <v>SI_2001_NATIONAL TOTAL_Pb</v>
      </c>
      <c r="B24807" s="113" t="s">
        <v>174</v>
      </c>
      <c r="C24807" s="113">
        <v>2001</v>
      </c>
      <c r="D24807" s="113" t="s">
        <v>122</v>
      </c>
      <c r="E24807" s="113" t="s">
        <v>125</v>
      </c>
      <c r="F24807" s="113" t="s">
        <v>200</v>
      </c>
      <c r="G24807" s="113">
        <v>6.7860596404272899E-3</v>
      </c>
    </row>
    <row r="24808" spans="1:7" x14ac:dyDescent="0.25">
      <c r="A24808" s="108" t="str">
        <f t="shared" si="387"/>
        <v>SI_2001_NATIONAL TOTAL_Cd</v>
      </c>
      <c r="B24808" s="113" t="s">
        <v>174</v>
      </c>
      <c r="C24808" s="113">
        <v>2001</v>
      </c>
      <c r="D24808" s="113" t="s">
        <v>122</v>
      </c>
      <c r="E24808" s="113" t="s">
        <v>126</v>
      </c>
      <c r="F24808" s="113" t="s">
        <v>200</v>
      </c>
      <c r="G24808" s="113">
        <v>6.5847591254512405E-4</v>
      </c>
    </row>
    <row r="24809" spans="1:7" x14ac:dyDescent="0.25">
      <c r="A24809" s="108" t="str">
        <f t="shared" si="387"/>
        <v>SI_2001_NATIONAL TOTAL_Hg</v>
      </c>
      <c r="B24809" s="113" t="s">
        <v>174</v>
      </c>
      <c r="C24809" s="113">
        <v>2001</v>
      </c>
      <c r="D24809" s="113" t="s">
        <v>122</v>
      </c>
      <c r="E24809" s="113" t="s">
        <v>127</v>
      </c>
      <c r="F24809" s="113" t="s">
        <v>200</v>
      </c>
      <c r="G24809" s="113">
        <v>2.32656651799516E-4</v>
      </c>
    </row>
    <row r="24810" spans="1:7" x14ac:dyDescent="0.25">
      <c r="A24810" s="108" t="str">
        <f t="shared" si="387"/>
        <v>SI_2001_NATIONAL TOTAL_DIOX</v>
      </c>
      <c r="B24810" s="113" t="s">
        <v>174</v>
      </c>
      <c r="C24810" s="113">
        <v>2001</v>
      </c>
      <c r="D24810" s="113" t="s">
        <v>122</v>
      </c>
      <c r="E24810" s="113" t="s">
        <v>128</v>
      </c>
      <c r="F24810" s="113" t="s">
        <v>200</v>
      </c>
      <c r="G24810" s="150">
        <v>2.19456129681359E-8</v>
      </c>
    </row>
    <row r="24811" spans="1:7" x14ac:dyDescent="0.25">
      <c r="A24811" s="108" t="str">
        <f t="shared" si="387"/>
        <v>SI_2001_NATIONAL TOTAL_PAH</v>
      </c>
      <c r="B24811" s="113" t="s">
        <v>174</v>
      </c>
      <c r="C24811" s="113">
        <v>2001</v>
      </c>
      <c r="D24811" s="113" t="s">
        <v>122</v>
      </c>
      <c r="E24811" s="113" t="s">
        <v>129</v>
      </c>
      <c r="F24811" s="113" t="s">
        <v>200</v>
      </c>
      <c r="G24811" s="113">
        <v>9.2283244815915492E-3</v>
      </c>
    </row>
    <row r="24812" spans="1:7" x14ac:dyDescent="0.25">
      <c r="A24812" s="108" t="str">
        <f t="shared" si="387"/>
        <v>SI_2001_NATIONAL TOTAL_HCB</v>
      </c>
      <c r="B24812" s="113" t="s">
        <v>174</v>
      </c>
      <c r="C24812" s="113">
        <v>2001</v>
      </c>
      <c r="D24812" s="113" t="s">
        <v>122</v>
      </c>
      <c r="E24812" s="113" t="s">
        <v>130</v>
      </c>
      <c r="F24812" s="113" t="s">
        <v>200</v>
      </c>
      <c r="G24812" s="150">
        <v>2.1574257466459401E-5</v>
      </c>
    </row>
    <row r="24813" spans="1:7" x14ac:dyDescent="0.25">
      <c r="A24813" s="108" t="str">
        <f t="shared" si="387"/>
        <v>SI_2001_NATIONAL TOTAL_PCB</v>
      </c>
      <c r="B24813" s="113" t="s">
        <v>174</v>
      </c>
      <c r="C24813" s="113">
        <v>2001</v>
      </c>
      <c r="D24813" s="113" t="s">
        <v>122</v>
      </c>
      <c r="E24813" s="113" t="s">
        <v>259</v>
      </c>
      <c r="F24813" s="113" t="s">
        <v>200</v>
      </c>
      <c r="G24813" s="113">
        <v>2.0278604419181901E-4</v>
      </c>
    </row>
    <row r="24814" spans="1:7" x14ac:dyDescent="0.25">
      <c r="A24814" s="108" t="str">
        <f t="shared" si="387"/>
        <v>SI_2001_1A3(FS)_NOx</v>
      </c>
      <c r="B24814" s="113" t="s">
        <v>174</v>
      </c>
      <c r="C24814" s="113">
        <v>2001</v>
      </c>
      <c r="D24814" s="113" t="s">
        <v>132</v>
      </c>
      <c r="E24814" s="113" t="s">
        <v>199</v>
      </c>
      <c r="F24814" s="113" t="s">
        <v>200</v>
      </c>
      <c r="G24814" s="113">
        <v>21.680723700790701</v>
      </c>
    </row>
    <row r="24815" spans="1:7" x14ac:dyDescent="0.25">
      <c r="A24815" s="108" t="str">
        <f t="shared" si="387"/>
        <v>SI_2001_1A3(FS)_NMVOC</v>
      </c>
      <c r="B24815" s="113" t="s">
        <v>174</v>
      </c>
      <c r="C24815" s="113">
        <v>2001</v>
      </c>
      <c r="D24815" s="113" t="s">
        <v>132</v>
      </c>
      <c r="E24815" s="113" t="s">
        <v>123</v>
      </c>
      <c r="F24815" s="113" t="s">
        <v>200</v>
      </c>
      <c r="G24815" s="113">
        <v>12.4968355247962</v>
      </c>
    </row>
    <row r="24816" spans="1:7" x14ac:dyDescent="0.25">
      <c r="A24816" s="108" t="str">
        <f t="shared" si="387"/>
        <v>SI_2001_1A3(FS)_SOx</v>
      </c>
      <c r="B24816" s="113" t="s">
        <v>174</v>
      </c>
      <c r="C24816" s="113">
        <v>2001</v>
      </c>
      <c r="D24816" s="113" t="s">
        <v>132</v>
      </c>
      <c r="E24816" s="113" t="s">
        <v>201</v>
      </c>
      <c r="F24816" s="113" t="s">
        <v>200</v>
      </c>
      <c r="G24816" s="113">
        <v>2.34488421986581</v>
      </c>
    </row>
    <row r="24817" spans="1:7" x14ac:dyDescent="0.25">
      <c r="A24817" s="108" t="str">
        <f t="shared" si="387"/>
        <v>SI_2001_1A3(FS)_NH3</v>
      </c>
      <c r="B24817" s="113" t="s">
        <v>174</v>
      </c>
      <c r="C24817" s="113">
        <v>2001</v>
      </c>
      <c r="D24817" s="113" t="s">
        <v>132</v>
      </c>
      <c r="E24817" s="113" t="s">
        <v>124</v>
      </c>
      <c r="F24817" s="113" t="s">
        <v>200</v>
      </c>
      <c r="G24817" s="113">
        <v>0.56868104436982403</v>
      </c>
    </row>
    <row r="24818" spans="1:7" x14ac:dyDescent="0.25">
      <c r="A24818" s="108" t="str">
        <f t="shared" si="387"/>
        <v>SI_2001_1A3(FS)_PM2.5</v>
      </c>
      <c r="B24818" s="113" t="s">
        <v>174</v>
      </c>
      <c r="C24818" s="113">
        <v>2001</v>
      </c>
      <c r="D24818" s="113" t="s">
        <v>132</v>
      </c>
      <c r="E24818" s="113" t="s">
        <v>203</v>
      </c>
      <c r="F24818" s="113" t="s">
        <v>200</v>
      </c>
      <c r="G24818" s="113">
        <v>0.973141805338262</v>
      </c>
    </row>
    <row r="24819" spans="1:7" x14ac:dyDescent="0.25">
      <c r="A24819" s="108" t="str">
        <f t="shared" si="387"/>
        <v>SI_2001_3D_NOx</v>
      </c>
      <c r="B24819" s="113" t="s">
        <v>174</v>
      </c>
      <c r="C24819" s="113">
        <v>2001</v>
      </c>
      <c r="D24819" s="113" t="s">
        <v>206</v>
      </c>
      <c r="E24819" s="113" t="s">
        <v>199</v>
      </c>
      <c r="F24819" s="113" t="s">
        <v>200</v>
      </c>
      <c r="G24819" s="113">
        <v>2.6025075492551601</v>
      </c>
    </row>
    <row r="24820" spans="1:7" x14ac:dyDescent="0.25">
      <c r="A24820" s="108" t="str">
        <f t="shared" si="387"/>
        <v>SI_2002_NATIONAL TOTAL_NOx</v>
      </c>
      <c r="B24820" s="113" t="s">
        <v>174</v>
      </c>
      <c r="C24820" s="113">
        <v>2002</v>
      </c>
      <c r="D24820" s="113" t="s">
        <v>122</v>
      </c>
      <c r="E24820" s="113" t="s">
        <v>199</v>
      </c>
      <c r="F24820" s="113" t="s">
        <v>200</v>
      </c>
      <c r="G24820" s="113">
        <v>58.632948779885901</v>
      </c>
    </row>
    <row r="24821" spans="1:7" x14ac:dyDescent="0.25">
      <c r="A24821" s="108" t="str">
        <f t="shared" si="387"/>
        <v>SI_2002_NATIONAL TOTAL_NMVOC</v>
      </c>
      <c r="B24821" s="113" t="s">
        <v>174</v>
      </c>
      <c r="C24821" s="113">
        <v>2002</v>
      </c>
      <c r="D24821" s="113" t="s">
        <v>122</v>
      </c>
      <c r="E24821" s="113" t="s">
        <v>123</v>
      </c>
      <c r="F24821" s="113" t="s">
        <v>200</v>
      </c>
      <c r="G24821" s="113">
        <v>51.690432520897403</v>
      </c>
    </row>
    <row r="24822" spans="1:7" x14ac:dyDescent="0.25">
      <c r="A24822" s="108" t="str">
        <f t="shared" si="387"/>
        <v>SI_2002_NATIONAL TOTAL_SOx</v>
      </c>
      <c r="B24822" s="113" t="s">
        <v>174</v>
      </c>
      <c r="C24822" s="113">
        <v>2002</v>
      </c>
      <c r="D24822" s="113" t="s">
        <v>122</v>
      </c>
      <c r="E24822" s="113" t="s">
        <v>201</v>
      </c>
      <c r="F24822" s="113" t="s">
        <v>200</v>
      </c>
      <c r="G24822" s="113">
        <v>62.790559023860503</v>
      </c>
    </row>
    <row r="24823" spans="1:7" x14ac:dyDescent="0.25">
      <c r="A24823" s="108" t="str">
        <f t="shared" si="387"/>
        <v>SI_2002_NATIONAL TOTAL_NH3</v>
      </c>
      <c r="B24823" s="113" t="s">
        <v>174</v>
      </c>
      <c r="C24823" s="113">
        <v>2002</v>
      </c>
      <c r="D24823" s="113" t="s">
        <v>122</v>
      </c>
      <c r="E24823" s="113" t="s">
        <v>124</v>
      </c>
      <c r="F24823" s="113" t="s">
        <v>200</v>
      </c>
      <c r="G24823" s="113">
        <v>21.046007768582399</v>
      </c>
    </row>
    <row r="24824" spans="1:7" x14ac:dyDescent="0.25">
      <c r="A24824" s="108" t="str">
        <f t="shared" si="387"/>
        <v>SI_2002_NATIONAL TOTAL_PM2.5</v>
      </c>
      <c r="B24824" s="113" t="s">
        <v>174</v>
      </c>
      <c r="C24824" s="113">
        <v>2002</v>
      </c>
      <c r="D24824" s="113" t="s">
        <v>122</v>
      </c>
      <c r="E24824" s="113" t="s">
        <v>203</v>
      </c>
      <c r="F24824" s="113" t="s">
        <v>200</v>
      </c>
      <c r="G24824" s="113">
        <v>14.298188682484801</v>
      </c>
    </row>
    <row r="24825" spans="1:7" x14ac:dyDescent="0.25">
      <c r="A24825" s="108" t="str">
        <f t="shared" si="387"/>
        <v>SI_2002_NATIONAL TOTAL_Pb</v>
      </c>
      <c r="B24825" s="113" t="s">
        <v>174</v>
      </c>
      <c r="C24825" s="113">
        <v>2002</v>
      </c>
      <c r="D24825" s="113" t="s">
        <v>122</v>
      </c>
      <c r="E24825" s="113" t="s">
        <v>125</v>
      </c>
      <c r="F24825" s="113" t="s">
        <v>200</v>
      </c>
      <c r="G24825" s="113">
        <v>6.0832474725301504E-3</v>
      </c>
    </row>
    <row r="24826" spans="1:7" x14ac:dyDescent="0.25">
      <c r="A24826" s="108" t="str">
        <f t="shared" si="387"/>
        <v>SI_2002_NATIONAL TOTAL_Cd</v>
      </c>
      <c r="B24826" s="113" t="s">
        <v>174</v>
      </c>
      <c r="C24826" s="113">
        <v>2002</v>
      </c>
      <c r="D24826" s="113" t="s">
        <v>122</v>
      </c>
      <c r="E24826" s="113" t="s">
        <v>126</v>
      </c>
      <c r="F24826" s="113" t="s">
        <v>200</v>
      </c>
      <c r="G24826" s="113">
        <v>6.0725513856047799E-4</v>
      </c>
    </row>
    <row r="24827" spans="1:7" x14ac:dyDescent="0.25">
      <c r="A24827" s="108" t="str">
        <f t="shared" si="387"/>
        <v>SI_2002_NATIONAL TOTAL_Hg</v>
      </c>
      <c r="B24827" s="113" t="s">
        <v>174</v>
      </c>
      <c r="C24827" s="113">
        <v>2002</v>
      </c>
      <c r="D24827" s="113" t="s">
        <v>122</v>
      </c>
      <c r="E24827" s="113" t="s">
        <v>127</v>
      </c>
      <c r="F24827" s="113" t="s">
        <v>200</v>
      </c>
      <c r="G24827" s="113">
        <v>2.41821896112484E-4</v>
      </c>
    </row>
    <row r="24828" spans="1:7" x14ac:dyDescent="0.25">
      <c r="A24828" s="108" t="str">
        <f t="shared" si="387"/>
        <v>SI_2002_NATIONAL TOTAL_DIOX</v>
      </c>
      <c r="B24828" s="113" t="s">
        <v>174</v>
      </c>
      <c r="C24828" s="113">
        <v>2002</v>
      </c>
      <c r="D24828" s="113" t="s">
        <v>122</v>
      </c>
      <c r="E24828" s="113" t="s">
        <v>128</v>
      </c>
      <c r="F24828" s="113" t="s">
        <v>200</v>
      </c>
      <c r="G24828" s="150">
        <v>1.7920377983574502E-8</v>
      </c>
    </row>
    <row r="24829" spans="1:7" x14ac:dyDescent="0.25">
      <c r="A24829" s="108" t="str">
        <f t="shared" si="387"/>
        <v>SI_2002_NATIONAL TOTAL_PAH</v>
      </c>
      <c r="B24829" s="113" t="s">
        <v>174</v>
      </c>
      <c r="C24829" s="113">
        <v>2002</v>
      </c>
      <c r="D24829" s="113" t="s">
        <v>122</v>
      </c>
      <c r="E24829" s="113" t="s">
        <v>129</v>
      </c>
      <c r="F24829" s="113" t="s">
        <v>200</v>
      </c>
      <c r="G24829" s="113">
        <v>7.5479833201397102E-3</v>
      </c>
    </row>
    <row r="24830" spans="1:7" x14ac:dyDescent="0.25">
      <c r="A24830" s="108" t="str">
        <f t="shared" si="387"/>
        <v>SI_2002_NATIONAL TOTAL_HCB</v>
      </c>
      <c r="B24830" s="113" t="s">
        <v>174</v>
      </c>
      <c r="C24830" s="113">
        <v>2002</v>
      </c>
      <c r="D24830" s="113" t="s">
        <v>122</v>
      </c>
      <c r="E24830" s="113" t="s">
        <v>130</v>
      </c>
      <c r="F24830" s="113" t="s">
        <v>200</v>
      </c>
      <c r="G24830" s="150">
        <v>8.7478374897455195E-7</v>
      </c>
    </row>
    <row r="24831" spans="1:7" x14ac:dyDescent="0.25">
      <c r="A24831" s="108" t="str">
        <f t="shared" si="387"/>
        <v>SI_2002_NATIONAL TOTAL_PCB</v>
      </c>
      <c r="B24831" s="113" t="s">
        <v>174</v>
      </c>
      <c r="C24831" s="113">
        <v>2002</v>
      </c>
      <c r="D24831" s="113" t="s">
        <v>122</v>
      </c>
      <c r="E24831" s="113" t="s">
        <v>259</v>
      </c>
      <c r="F24831" s="113" t="s">
        <v>200</v>
      </c>
      <c r="G24831" s="113">
        <v>1.8502210914625301E-4</v>
      </c>
    </row>
    <row r="24832" spans="1:7" x14ac:dyDescent="0.25">
      <c r="A24832" s="108" t="str">
        <f t="shared" si="387"/>
        <v>SI_2002_1A3(FS)_NOx</v>
      </c>
      <c r="B24832" s="113" t="s">
        <v>174</v>
      </c>
      <c r="C24832" s="113">
        <v>2002</v>
      </c>
      <c r="D24832" s="113" t="s">
        <v>132</v>
      </c>
      <c r="E24832" s="113" t="s">
        <v>199</v>
      </c>
      <c r="F24832" s="113" t="s">
        <v>200</v>
      </c>
      <c r="G24832" s="113">
        <v>20.130983861564001</v>
      </c>
    </row>
    <row r="24833" spans="1:7" x14ac:dyDescent="0.25">
      <c r="A24833" s="108" t="str">
        <f t="shared" si="387"/>
        <v>SI_2002_1A3(FS)_NMVOC</v>
      </c>
      <c r="B24833" s="113" t="s">
        <v>174</v>
      </c>
      <c r="C24833" s="113">
        <v>2002</v>
      </c>
      <c r="D24833" s="113" t="s">
        <v>132</v>
      </c>
      <c r="E24833" s="113" t="s">
        <v>123</v>
      </c>
      <c r="F24833" s="113" t="s">
        <v>200</v>
      </c>
      <c r="G24833" s="113">
        <v>9.9677558765328893</v>
      </c>
    </row>
    <row r="24834" spans="1:7" x14ac:dyDescent="0.25">
      <c r="A24834" s="108" t="str">
        <f t="shared" ref="A24834:A24897" si="388">CONCATENATE(B24834,"_",C24834,"_",D24834,"_",E24834)</f>
        <v>SI_2002_1A3(FS)_SOx</v>
      </c>
      <c r="B24834" s="113" t="s">
        <v>174</v>
      </c>
      <c r="C24834" s="113">
        <v>2002</v>
      </c>
      <c r="D24834" s="113" t="s">
        <v>132</v>
      </c>
      <c r="E24834" s="113" t="s">
        <v>201</v>
      </c>
      <c r="F24834" s="113" t="s">
        <v>200</v>
      </c>
      <c r="G24834" s="113">
        <v>0.54656412992766601</v>
      </c>
    </row>
    <row r="24835" spans="1:7" x14ac:dyDescent="0.25">
      <c r="A24835" s="108" t="str">
        <f t="shared" si="388"/>
        <v>SI_2002_1A3(FS)_NH3</v>
      </c>
      <c r="B24835" s="113" t="s">
        <v>174</v>
      </c>
      <c r="C24835" s="113">
        <v>2002</v>
      </c>
      <c r="D24835" s="113" t="s">
        <v>132</v>
      </c>
      <c r="E24835" s="113" t="s">
        <v>124</v>
      </c>
      <c r="F24835" s="113" t="s">
        <v>200</v>
      </c>
      <c r="G24835" s="113">
        <v>0.55216868791102303</v>
      </c>
    </row>
    <row r="24836" spans="1:7" x14ac:dyDescent="0.25">
      <c r="A24836" s="108" t="str">
        <f t="shared" si="388"/>
        <v>SI_2002_1A3(FS)_PM2.5</v>
      </c>
      <c r="B24836" s="113" t="s">
        <v>174</v>
      </c>
      <c r="C24836" s="113">
        <v>2002</v>
      </c>
      <c r="D24836" s="113" t="s">
        <v>132</v>
      </c>
      <c r="E24836" s="113" t="s">
        <v>203</v>
      </c>
      <c r="F24836" s="113" t="s">
        <v>200</v>
      </c>
      <c r="G24836" s="113">
        <v>0.92391028918220397</v>
      </c>
    </row>
    <row r="24837" spans="1:7" x14ac:dyDescent="0.25">
      <c r="A24837" s="108" t="str">
        <f t="shared" si="388"/>
        <v>SI_2002_3D_NOx</v>
      </c>
      <c r="B24837" s="113" t="s">
        <v>174</v>
      </c>
      <c r="C24837" s="113">
        <v>2002</v>
      </c>
      <c r="D24837" s="113" t="s">
        <v>206</v>
      </c>
      <c r="E24837" s="113" t="s">
        <v>199</v>
      </c>
      <c r="F24837" s="113" t="s">
        <v>200</v>
      </c>
      <c r="G24837" s="113">
        <v>2.60569917807454</v>
      </c>
    </row>
    <row r="24838" spans="1:7" x14ac:dyDescent="0.25">
      <c r="A24838" s="108" t="str">
        <f t="shared" si="388"/>
        <v>SI_2003_NATIONAL TOTAL_NOx</v>
      </c>
      <c r="B24838" s="113" t="s">
        <v>174</v>
      </c>
      <c r="C24838" s="113">
        <v>2003</v>
      </c>
      <c r="D24838" s="113" t="s">
        <v>122</v>
      </c>
      <c r="E24838" s="113" t="s">
        <v>199</v>
      </c>
      <c r="F24838" s="113" t="s">
        <v>200</v>
      </c>
      <c r="G24838" s="113">
        <v>55.3742557676701</v>
      </c>
    </row>
    <row r="24839" spans="1:7" x14ac:dyDescent="0.25">
      <c r="A24839" s="108" t="str">
        <f t="shared" si="388"/>
        <v>SI_2003_NATIONAL TOTAL_NMVOC</v>
      </c>
      <c r="B24839" s="113" t="s">
        <v>174</v>
      </c>
      <c r="C24839" s="113">
        <v>2003</v>
      </c>
      <c r="D24839" s="113" t="s">
        <v>122</v>
      </c>
      <c r="E24839" s="113" t="s">
        <v>123</v>
      </c>
      <c r="F24839" s="113" t="s">
        <v>200</v>
      </c>
      <c r="G24839" s="113">
        <v>51.149505407343803</v>
      </c>
    </row>
    <row r="24840" spans="1:7" x14ac:dyDescent="0.25">
      <c r="A24840" s="108" t="str">
        <f t="shared" si="388"/>
        <v>SI_2003_NATIONAL TOTAL_SOx</v>
      </c>
      <c r="B24840" s="113" t="s">
        <v>174</v>
      </c>
      <c r="C24840" s="113">
        <v>2003</v>
      </c>
      <c r="D24840" s="113" t="s">
        <v>122</v>
      </c>
      <c r="E24840" s="113" t="s">
        <v>201</v>
      </c>
      <c r="F24840" s="113" t="s">
        <v>200</v>
      </c>
      <c r="G24840" s="113">
        <v>59.857521500879898</v>
      </c>
    </row>
    <row r="24841" spans="1:7" x14ac:dyDescent="0.25">
      <c r="A24841" s="108" t="str">
        <f t="shared" si="388"/>
        <v>SI_2003_NATIONAL TOTAL_NH3</v>
      </c>
      <c r="B24841" s="113" t="s">
        <v>174</v>
      </c>
      <c r="C24841" s="113">
        <v>2003</v>
      </c>
      <c r="D24841" s="113" t="s">
        <v>122</v>
      </c>
      <c r="E24841" s="113" t="s">
        <v>124</v>
      </c>
      <c r="F24841" s="113" t="s">
        <v>200</v>
      </c>
      <c r="G24841" s="113">
        <v>19.777765264609201</v>
      </c>
    </row>
    <row r="24842" spans="1:7" x14ac:dyDescent="0.25">
      <c r="A24842" s="108" t="str">
        <f t="shared" si="388"/>
        <v>SI_2003_NATIONAL TOTAL_PM2.5</v>
      </c>
      <c r="B24842" s="113" t="s">
        <v>174</v>
      </c>
      <c r="C24842" s="113">
        <v>2003</v>
      </c>
      <c r="D24842" s="113" t="s">
        <v>122</v>
      </c>
      <c r="E24842" s="113" t="s">
        <v>203</v>
      </c>
      <c r="F24842" s="113" t="s">
        <v>200</v>
      </c>
      <c r="G24842" s="113">
        <v>14.791324797043499</v>
      </c>
    </row>
    <row r="24843" spans="1:7" x14ac:dyDescent="0.25">
      <c r="A24843" s="108" t="str">
        <f t="shared" si="388"/>
        <v>SI_2003_NATIONAL TOTAL_Pb</v>
      </c>
      <c r="B24843" s="113" t="s">
        <v>174</v>
      </c>
      <c r="C24843" s="113">
        <v>2003</v>
      </c>
      <c r="D24843" s="113" t="s">
        <v>122</v>
      </c>
      <c r="E24843" s="113" t="s">
        <v>125</v>
      </c>
      <c r="F24843" s="113" t="s">
        <v>200</v>
      </c>
      <c r="G24843" s="113">
        <v>6.1656001990566603E-3</v>
      </c>
    </row>
    <row r="24844" spans="1:7" x14ac:dyDescent="0.25">
      <c r="A24844" s="108" t="str">
        <f t="shared" si="388"/>
        <v>SI_2003_NATIONAL TOTAL_Cd</v>
      </c>
      <c r="B24844" s="113" t="s">
        <v>174</v>
      </c>
      <c r="C24844" s="113">
        <v>2003</v>
      </c>
      <c r="D24844" s="113" t="s">
        <v>122</v>
      </c>
      <c r="E24844" s="113" t="s">
        <v>126</v>
      </c>
      <c r="F24844" s="113" t="s">
        <v>200</v>
      </c>
      <c r="G24844" s="113">
        <v>6.3777178620371203E-4</v>
      </c>
    </row>
    <row r="24845" spans="1:7" x14ac:dyDescent="0.25">
      <c r="A24845" s="108" t="str">
        <f t="shared" si="388"/>
        <v>SI_2003_NATIONAL TOTAL_Hg</v>
      </c>
      <c r="B24845" s="113" t="s">
        <v>174</v>
      </c>
      <c r="C24845" s="113">
        <v>2003</v>
      </c>
      <c r="D24845" s="113" t="s">
        <v>122</v>
      </c>
      <c r="E24845" s="113" t="s">
        <v>127</v>
      </c>
      <c r="F24845" s="113" t="s">
        <v>200</v>
      </c>
      <c r="G24845" s="113">
        <v>2.2930883602461199E-4</v>
      </c>
    </row>
    <row r="24846" spans="1:7" x14ac:dyDescent="0.25">
      <c r="A24846" s="108" t="str">
        <f t="shared" si="388"/>
        <v>SI_2003_NATIONAL TOTAL_DIOX</v>
      </c>
      <c r="B24846" s="113" t="s">
        <v>174</v>
      </c>
      <c r="C24846" s="113">
        <v>2003</v>
      </c>
      <c r="D24846" s="113" t="s">
        <v>122</v>
      </c>
      <c r="E24846" s="113" t="s">
        <v>128</v>
      </c>
      <c r="F24846" s="113" t="s">
        <v>200</v>
      </c>
      <c r="G24846" s="150">
        <v>1.87081651986768E-8</v>
      </c>
    </row>
    <row r="24847" spans="1:7" x14ac:dyDescent="0.25">
      <c r="A24847" s="108" t="str">
        <f t="shared" si="388"/>
        <v>SI_2003_NATIONAL TOTAL_PAH</v>
      </c>
      <c r="B24847" s="113" t="s">
        <v>174</v>
      </c>
      <c r="C24847" s="113">
        <v>2003</v>
      </c>
      <c r="D24847" s="113" t="s">
        <v>122</v>
      </c>
      <c r="E24847" s="113" t="s">
        <v>129</v>
      </c>
      <c r="F24847" s="113" t="s">
        <v>200</v>
      </c>
      <c r="G24847" s="113">
        <v>7.8470893583124906E-3</v>
      </c>
    </row>
    <row r="24848" spans="1:7" x14ac:dyDescent="0.25">
      <c r="A24848" s="108" t="str">
        <f t="shared" si="388"/>
        <v>SI_2003_NATIONAL TOTAL_HCB</v>
      </c>
      <c r="B24848" s="113" t="s">
        <v>174</v>
      </c>
      <c r="C24848" s="113">
        <v>2003</v>
      </c>
      <c r="D24848" s="113" t="s">
        <v>122</v>
      </c>
      <c r="E24848" s="113" t="s">
        <v>130</v>
      </c>
      <c r="F24848" s="113" t="s">
        <v>200</v>
      </c>
      <c r="G24848" s="150">
        <v>9.2248150176311896E-7</v>
      </c>
    </row>
    <row r="24849" spans="1:7" x14ac:dyDescent="0.25">
      <c r="A24849" s="108" t="str">
        <f t="shared" si="388"/>
        <v>SI_2003_NATIONAL TOTAL_PCB</v>
      </c>
      <c r="B24849" s="113" t="s">
        <v>174</v>
      </c>
      <c r="C24849" s="113">
        <v>2003</v>
      </c>
      <c r="D24849" s="113" t="s">
        <v>122</v>
      </c>
      <c r="E24849" s="113" t="s">
        <v>259</v>
      </c>
      <c r="F24849" s="113" t="s">
        <v>200</v>
      </c>
      <c r="G24849" s="113">
        <v>1.55040024692686E-4</v>
      </c>
    </row>
    <row r="24850" spans="1:7" x14ac:dyDescent="0.25">
      <c r="A24850" s="108" t="str">
        <f t="shared" si="388"/>
        <v>SI_2003_1A3(FS)_NOx</v>
      </c>
      <c r="B24850" s="113" t="s">
        <v>174</v>
      </c>
      <c r="C24850" s="113">
        <v>2003</v>
      </c>
      <c r="D24850" s="113" t="s">
        <v>132</v>
      </c>
      <c r="E24850" s="113" t="s">
        <v>199</v>
      </c>
      <c r="F24850" s="113" t="s">
        <v>200</v>
      </c>
      <c r="G24850" s="113">
        <v>19.251320877710501</v>
      </c>
    </row>
    <row r="24851" spans="1:7" x14ac:dyDescent="0.25">
      <c r="A24851" s="108" t="str">
        <f t="shared" si="388"/>
        <v>SI_2003_1A3(FS)_NMVOC</v>
      </c>
      <c r="B24851" s="113" t="s">
        <v>174</v>
      </c>
      <c r="C24851" s="113">
        <v>2003</v>
      </c>
      <c r="D24851" s="113" t="s">
        <v>132</v>
      </c>
      <c r="E24851" s="113" t="s">
        <v>123</v>
      </c>
      <c r="F24851" s="113" t="s">
        <v>200</v>
      </c>
      <c r="G24851" s="113">
        <v>9.1263482725617298</v>
      </c>
    </row>
    <row r="24852" spans="1:7" x14ac:dyDescent="0.25">
      <c r="A24852" s="108" t="str">
        <f t="shared" si="388"/>
        <v>SI_2003_1A3(FS)_SOx</v>
      </c>
      <c r="B24852" s="113" t="s">
        <v>174</v>
      </c>
      <c r="C24852" s="113">
        <v>2003</v>
      </c>
      <c r="D24852" s="113" t="s">
        <v>132</v>
      </c>
      <c r="E24852" s="113" t="s">
        <v>201</v>
      </c>
      <c r="F24852" s="113" t="s">
        <v>200</v>
      </c>
      <c r="G24852" s="113">
        <v>0.56564144715724796</v>
      </c>
    </row>
    <row r="24853" spans="1:7" x14ac:dyDescent="0.25">
      <c r="A24853" s="108" t="str">
        <f t="shared" si="388"/>
        <v>SI_2003_1A3(FS)_NH3</v>
      </c>
      <c r="B24853" s="113" t="s">
        <v>174</v>
      </c>
      <c r="C24853" s="113">
        <v>2003</v>
      </c>
      <c r="D24853" s="113" t="s">
        <v>132</v>
      </c>
      <c r="E24853" s="113" t="s">
        <v>124</v>
      </c>
      <c r="F24853" s="113" t="s">
        <v>200</v>
      </c>
      <c r="G24853" s="113">
        <v>0.54397843841750804</v>
      </c>
    </row>
    <row r="24854" spans="1:7" x14ac:dyDescent="0.25">
      <c r="A24854" s="108" t="str">
        <f t="shared" si="388"/>
        <v>SI_2003_1A3(FS)_PM2.5</v>
      </c>
      <c r="B24854" s="113" t="s">
        <v>174</v>
      </c>
      <c r="C24854" s="113">
        <v>2003</v>
      </c>
      <c r="D24854" s="113" t="s">
        <v>132</v>
      </c>
      <c r="E24854" s="113" t="s">
        <v>203</v>
      </c>
      <c r="F24854" s="113" t="s">
        <v>200</v>
      </c>
      <c r="G24854" s="113">
        <v>0.90892770007046197</v>
      </c>
    </row>
    <row r="24855" spans="1:7" x14ac:dyDescent="0.25">
      <c r="A24855" s="108" t="str">
        <f t="shared" si="388"/>
        <v>SI_2003_3D_NOx</v>
      </c>
      <c r="B24855" s="113" t="s">
        <v>174</v>
      </c>
      <c r="C24855" s="113">
        <v>2003</v>
      </c>
      <c r="D24855" s="113" t="s">
        <v>206</v>
      </c>
      <c r="E24855" s="113" t="s">
        <v>199</v>
      </c>
      <c r="F24855" s="113" t="s">
        <v>200</v>
      </c>
      <c r="G24855" s="113">
        <v>2.56268804370968</v>
      </c>
    </row>
    <row r="24856" spans="1:7" x14ac:dyDescent="0.25">
      <c r="A24856" s="108" t="str">
        <f t="shared" si="388"/>
        <v>SI_2004_NATIONAL TOTAL_NOx</v>
      </c>
      <c r="B24856" s="113" t="s">
        <v>174</v>
      </c>
      <c r="C24856" s="113">
        <v>2004</v>
      </c>
      <c r="D24856" s="113" t="s">
        <v>122</v>
      </c>
      <c r="E24856" s="113" t="s">
        <v>199</v>
      </c>
      <c r="F24856" s="113" t="s">
        <v>200</v>
      </c>
      <c r="G24856" s="113">
        <v>53.924884870914298</v>
      </c>
    </row>
    <row r="24857" spans="1:7" x14ac:dyDescent="0.25">
      <c r="A24857" s="108" t="str">
        <f t="shared" si="388"/>
        <v>SI_2004_NATIONAL TOTAL_NMVOC</v>
      </c>
      <c r="B24857" s="113" t="s">
        <v>174</v>
      </c>
      <c r="C24857" s="113">
        <v>2004</v>
      </c>
      <c r="D24857" s="113" t="s">
        <v>122</v>
      </c>
      <c r="E24857" s="113" t="s">
        <v>123</v>
      </c>
      <c r="F24857" s="113" t="s">
        <v>200</v>
      </c>
      <c r="G24857" s="113">
        <v>48.567670400918999</v>
      </c>
    </row>
    <row r="24858" spans="1:7" x14ac:dyDescent="0.25">
      <c r="A24858" s="108" t="str">
        <f t="shared" si="388"/>
        <v>SI_2004_NATIONAL TOTAL_SOx</v>
      </c>
      <c r="B24858" s="113" t="s">
        <v>174</v>
      </c>
      <c r="C24858" s="113">
        <v>2004</v>
      </c>
      <c r="D24858" s="113" t="s">
        <v>122</v>
      </c>
      <c r="E24858" s="113" t="s">
        <v>201</v>
      </c>
      <c r="F24858" s="113" t="s">
        <v>200</v>
      </c>
      <c r="G24858" s="113">
        <v>50.4994065848974</v>
      </c>
    </row>
    <row r="24859" spans="1:7" x14ac:dyDescent="0.25">
      <c r="A24859" s="108" t="str">
        <f t="shared" si="388"/>
        <v>SI_2004_NATIONAL TOTAL_NH3</v>
      </c>
      <c r="B24859" s="113" t="s">
        <v>174</v>
      </c>
      <c r="C24859" s="113">
        <v>2004</v>
      </c>
      <c r="D24859" s="113" t="s">
        <v>122</v>
      </c>
      <c r="E24859" s="113" t="s">
        <v>124</v>
      </c>
      <c r="F24859" s="113" t="s">
        <v>200</v>
      </c>
      <c r="G24859" s="113">
        <v>18.542133422235601</v>
      </c>
    </row>
    <row r="24860" spans="1:7" x14ac:dyDescent="0.25">
      <c r="A24860" s="108" t="str">
        <f t="shared" si="388"/>
        <v>SI_2004_NATIONAL TOTAL_PM2.5</v>
      </c>
      <c r="B24860" s="113" t="s">
        <v>174</v>
      </c>
      <c r="C24860" s="113">
        <v>2004</v>
      </c>
      <c r="D24860" s="113" t="s">
        <v>122</v>
      </c>
      <c r="E24860" s="113" t="s">
        <v>203</v>
      </c>
      <c r="F24860" s="113" t="s">
        <v>200</v>
      </c>
      <c r="G24860" s="113">
        <v>14.2555033993976</v>
      </c>
    </row>
    <row r="24861" spans="1:7" x14ac:dyDescent="0.25">
      <c r="A24861" s="108" t="str">
        <f t="shared" si="388"/>
        <v>SI_2004_NATIONAL TOTAL_Pb</v>
      </c>
      <c r="B24861" s="113" t="s">
        <v>174</v>
      </c>
      <c r="C24861" s="113">
        <v>2004</v>
      </c>
      <c r="D24861" s="113" t="s">
        <v>122</v>
      </c>
      <c r="E24861" s="113" t="s">
        <v>125</v>
      </c>
      <c r="F24861" s="113" t="s">
        <v>200</v>
      </c>
      <c r="G24861" s="113">
        <v>6.29193422291764E-3</v>
      </c>
    </row>
    <row r="24862" spans="1:7" x14ac:dyDescent="0.25">
      <c r="A24862" s="108" t="str">
        <f t="shared" si="388"/>
        <v>SI_2004_NATIONAL TOTAL_Cd</v>
      </c>
      <c r="B24862" s="113" t="s">
        <v>174</v>
      </c>
      <c r="C24862" s="113">
        <v>2004</v>
      </c>
      <c r="D24862" s="113" t="s">
        <v>122</v>
      </c>
      <c r="E24862" s="113" t="s">
        <v>126</v>
      </c>
      <c r="F24862" s="113" t="s">
        <v>200</v>
      </c>
      <c r="G24862" s="113">
        <v>6.1803263726807796E-4</v>
      </c>
    </row>
    <row r="24863" spans="1:7" x14ac:dyDescent="0.25">
      <c r="A24863" s="108" t="str">
        <f t="shared" si="388"/>
        <v>SI_2004_NATIONAL TOTAL_Hg</v>
      </c>
      <c r="B24863" s="113" t="s">
        <v>174</v>
      </c>
      <c r="C24863" s="113">
        <v>2004</v>
      </c>
      <c r="D24863" s="113" t="s">
        <v>122</v>
      </c>
      <c r="E24863" s="113" t="s">
        <v>127</v>
      </c>
      <c r="F24863" s="113" t="s">
        <v>200</v>
      </c>
      <c r="G24863" s="113">
        <v>2.2215644233057E-4</v>
      </c>
    </row>
    <row r="24864" spans="1:7" x14ac:dyDescent="0.25">
      <c r="A24864" s="108" t="str">
        <f t="shared" si="388"/>
        <v>SI_2004_NATIONAL TOTAL_DIOX</v>
      </c>
      <c r="B24864" s="113" t="s">
        <v>174</v>
      </c>
      <c r="C24864" s="113">
        <v>2004</v>
      </c>
      <c r="D24864" s="113" t="s">
        <v>122</v>
      </c>
      <c r="E24864" s="113" t="s">
        <v>128</v>
      </c>
      <c r="F24864" s="113" t="s">
        <v>200</v>
      </c>
      <c r="G24864" s="150">
        <v>1.81906575724723E-8</v>
      </c>
    </row>
    <row r="24865" spans="1:7" x14ac:dyDescent="0.25">
      <c r="A24865" s="108" t="str">
        <f t="shared" si="388"/>
        <v>SI_2004_NATIONAL TOTAL_PAH</v>
      </c>
      <c r="B24865" s="113" t="s">
        <v>174</v>
      </c>
      <c r="C24865" s="113">
        <v>2004</v>
      </c>
      <c r="D24865" s="113" t="s">
        <v>122</v>
      </c>
      <c r="E24865" s="113" t="s">
        <v>129</v>
      </c>
      <c r="F24865" s="113" t="s">
        <v>200</v>
      </c>
      <c r="G24865" s="113">
        <v>7.4905810413490098E-3</v>
      </c>
    </row>
    <row r="24866" spans="1:7" x14ac:dyDescent="0.25">
      <c r="A24866" s="108" t="str">
        <f t="shared" si="388"/>
        <v>SI_2004_NATIONAL TOTAL_HCB</v>
      </c>
      <c r="B24866" s="113" t="s">
        <v>174</v>
      </c>
      <c r="C24866" s="113">
        <v>2004</v>
      </c>
      <c r="D24866" s="113" t="s">
        <v>122</v>
      </c>
      <c r="E24866" s="113" t="s">
        <v>130</v>
      </c>
      <c r="F24866" s="113" t="s">
        <v>200</v>
      </c>
      <c r="G24866" s="150">
        <v>9.3231043353597397E-7</v>
      </c>
    </row>
    <row r="24867" spans="1:7" x14ac:dyDescent="0.25">
      <c r="A24867" s="108" t="str">
        <f t="shared" si="388"/>
        <v>SI_2004_NATIONAL TOTAL_PCB</v>
      </c>
      <c r="B24867" s="113" t="s">
        <v>174</v>
      </c>
      <c r="C24867" s="113">
        <v>2004</v>
      </c>
      <c r="D24867" s="113" t="s">
        <v>122</v>
      </c>
      <c r="E24867" s="113" t="s">
        <v>259</v>
      </c>
      <c r="F24867" s="113" t="s">
        <v>200</v>
      </c>
      <c r="G24867" s="113">
        <v>1.4338533406263299E-4</v>
      </c>
    </row>
    <row r="24868" spans="1:7" x14ac:dyDescent="0.25">
      <c r="A24868" s="108" t="str">
        <f t="shared" si="388"/>
        <v>SI_2004_1A3(FS)_NOx</v>
      </c>
      <c r="B24868" s="113" t="s">
        <v>174</v>
      </c>
      <c r="C24868" s="113">
        <v>2004</v>
      </c>
      <c r="D24868" s="113" t="s">
        <v>132</v>
      </c>
      <c r="E24868" s="113" t="s">
        <v>199</v>
      </c>
      <c r="F24868" s="113" t="s">
        <v>200</v>
      </c>
      <c r="G24868" s="113">
        <v>20.0671210622044</v>
      </c>
    </row>
    <row r="24869" spans="1:7" x14ac:dyDescent="0.25">
      <c r="A24869" s="108" t="str">
        <f t="shared" si="388"/>
        <v>SI_2004_1A3(FS)_NMVOC</v>
      </c>
      <c r="B24869" s="113" t="s">
        <v>174</v>
      </c>
      <c r="C24869" s="113">
        <v>2004</v>
      </c>
      <c r="D24869" s="113" t="s">
        <v>132</v>
      </c>
      <c r="E24869" s="113" t="s">
        <v>123</v>
      </c>
      <c r="F24869" s="113" t="s">
        <v>200</v>
      </c>
      <c r="G24869" s="113">
        <v>7.4371899039355096</v>
      </c>
    </row>
    <row r="24870" spans="1:7" x14ac:dyDescent="0.25">
      <c r="A24870" s="108" t="str">
        <f t="shared" si="388"/>
        <v>SI_2004_1A3(FS)_SOx</v>
      </c>
      <c r="B24870" s="113" t="s">
        <v>174</v>
      </c>
      <c r="C24870" s="113">
        <v>2004</v>
      </c>
      <c r="D24870" s="113" t="s">
        <v>132</v>
      </c>
      <c r="E24870" s="113" t="s">
        <v>201</v>
      </c>
      <c r="F24870" s="113" t="s">
        <v>200</v>
      </c>
      <c r="G24870" s="113">
        <v>0.63781074073189503</v>
      </c>
    </row>
    <row r="24871" spans="1:7" x14ac:dyDescent="0.25">
      <c r="A24871" s="108" t="str">
        <f t="shared" si="388"/>
        <v>SI_2004_1A3(FS)_NH3</v>
      </c>
      <c r="B24871" s="113" t="s">
        <v>174</v>
      </c>
      <c r="C24871" s="113">
        <v>2004</v>
      </c>
      <c r="D24871" s="113" t="s">
        <v>132</v>
      </c>
      <c r="E24871" s="113" t="s">
        <v>124</v>
      </c>
      <c r="F24871" s="113" t="s">
        <v>200</v>
      </c>
      <c r="G24871" s="113">
        <v>0.48939224955499799</v>
      </c>
    </row>
    <row r="24872" spans="1:7" x14ac:dyDescent="0.25">
      <c r="A24872" s="108" t="str">
        <f t="shared" si="388"/>
        <v>SI_2004_1A3(FS)_PM2.5</v>
      </c>
      <c r="B24872" s="113" t="s">
        <v>174</v>
      </c>
      <c r="C24872" s="113">
        <v>2004</v>
      </c>
      <c r="D24872" s="113" t="s">
        <v>132</v>
      </c>
      <c r="E24872" s="113" t="s">
        <v>203</v>
      </c>
      <c r="F24872" s="113" t="s">
        <v>200</v>
      </c>
      <c r="G24872" s="113">
        <v>1.0154694470726</v>
      </c>
    </row>
    <row r="24873" spans="1:7" x14ac:dyDescent="0.25">
      <c r="A24873" s="108" t="str">
        <f t="shared" si="388"/>
        <v>SI_2004_3D_NOx</v>
      </c>
      <c r="B24873" s="113" t="s">
        <v>174</v>
      </c>
      <c r="C24873" s="113">
        <v>2004</v>
      </c>
      <c r="D24873" s="113" t="s">
        <v>206</v>
      </c>
      <c r="E24873" s="113" t="s">
        <v>199</v>
      </c>
      <c r="F24873" s="113" t="s">
        <v>200</v>
      </c>
      <c r="G24873" s="113">
        <v>2.3637060313782299</v>
      </c>
    </row>
    <row r="24874" spans="1:7" x14ac:dyDescent="0.25">
      <c r="A24874" s="108" t="str">
        <f t="shared" si="388"/>
        <v>SI_2005_NATIONAL TOTAL_NOx</v>
      </c>
      <c r="B24874" s="113" t="s">
        <v>174</v>
      </c>
      <c r="C24874" s="113">
        <v>2005</v>
      </c>
      <c r="D24874" s="113" t="s">
        <v>122</v>
      </c>
      <c r="E24874" s="113" t="s">
        <v>199</v>
      </c>
      <c r="F24874" s="113" t="s">
        <v>200</v>
      </c>
      <c r="G24874" s="113">
        <v>55.036080562967399</v>
      </c>
    </row>
    <row r="24875" spans="1:7" x14ac:dyDescent="0.25">
      <c r="A24875" s="108" t="str">
        <f t="shared" si="388"/>
        <v>SI_2005_NATIONAL TOTAL_NMVOC</v>
      </c>
      <c r="B24875" s="113" t="s">
        <v>174</v>
      </c>
      <c r="C24875" s="113">
        <v>2005</v>
      </c>
      <c r="D24875" s="113" t="s">
        <v>122</v>
      </c>
      <c r="E24875" s="113" t="s">
        <v>123</v>
      </c>
      <c r="F24875" s="113" t="s">
        <v>200</v>
      </c>
      <c r="G24875" s="113">
        <v>47.920432319175099</v>
      </c>
    </row>
    <row r="24876" spans="1:7" x14ac:dyDescent="0.25">
      <c r="A24876" s="108" t="str">
        <f t="shared" si="388"/>
        <v>SI_2005_NATIONAL TOTAL_SOx</v>
      </c>
      <c r="B24876" s="113" t="s">
        <v>174</v>
      </c>
      <c r="C24876" s="113">
        <v>2005</v>
      </c>
      <c r="D24876" s="113" t="s">
        <v>122</v>
      </c>
      <c r="E24876" s="113" t="s">
        <v>201</v>
      </c>
      <c r="F24876" s="113" t="s">
        <v>200</v>
      </c>
      <c r="G24876" s="113">
        <v>39.693828865379601</v>
      </c>
    </row>
    <row r="24877" spans="1:7" x14ac:dyDescent="0.25">
      <c r="A24877" s="108" t="str">
        <f t="shared" si="388"/>
        <v>SI_2005_NATIONAL TOTAL_NH3</v>
      </c>
      <c r="B24877" s="113" t="s">
        <v>174</v>
      </c>
      <c r="C24877" s="113">
        <v>2005</v>
      </c>
      <c r="D24877" s="113" t="s">
        <v>122</v>
      </c>
      <c r="E24877" s="113" t="s">
        <v>124</v>
      </c>
      <c r="F24877" s="113" t="s">
        <v>200</v>
      </c>
      <c r="G24877" s="113">
        <v>18.703750722091701</v>
      </c>
    </row>
    <row r="24878" spans="1:7" x14ac:dyDescent="0.25">
      <c r="A24878" s="108" t="str">
        <f t="shared" si="388"/>
        <v>SI_2005_NATIONAL TOTAL_PM2.5</v>
      </c>
      <c r="B24878" s="113" t="s">
        <v>174</v>
      </c>
      <c r="C24878" s="113">
        <v>2005</v>
      </c>
      <c r="D24878" s="113" t="s">
        <v>122</v>
      </c>
      <c r="E24878" s="113" t="s">
        <v>203</v>
      </c>
      <c r="F24878" s="113" t="s">
        <v>200</v>
      </c>
      <c r="G24878" s="113">
        <v>16.337095269945301</v>
      </c>
    </row>
    <row r="24879" spans="1:7" x14ac:dyDescent="0.25">
      <c r="A24879" s="108" t="str">
        <f t="shared" si="388"/>
        <v>SI_2005_NATIONAL TOTAL_Pb</v>
      </c>
      <c r="B24879" s="113" t="s">
        <v>174</v>
      </c>
      <c r="C24879" s="113">
        <v>2005</v>
      </c>
      <c r="D24879" s="113" t="s">
        <v>122</v>
      </c>
      <c r="E24879" s="113" t="s">
        <v>125</v>
      </c>
      <c r="F24879" s="113" t="s">
        <v>200</v>
      </c>
      <c r="G24879" s="113">
        <v>6.8648037938059498E-3</v>
      </c>
    </row>
    <row r="24880" spans="1:7" x14ac:dyDescent="0.25">
      <c r="A24880" s="108" t="str">
        <f t="shared" si="388"/>
        <v>SI_2005_NATIONAL TOTAL_Cd</v>
      </c>
      <c r="B24880" s="113" t="s">
        <v>174</v>
      </c>
      <c r="C24880" s="113">
        <v>2005</v>
      </c>
      <c r="D24880" s="113" t="s">
        <v>122</v>
      </c>
      <c r="E24880" s="113" t="s">
        <v>126</v>
      </c>
      <c r="F24880" s="113" t="s">
        <v>200</v>
      </c>
      <c r="G24880" s="113">
        <v>6.9022265842539796E-4</v>
      </c>
    </row>
    <row r="24881" spans="1:7" x14ac:dyDescent="0.25">
      <c r="A24881" s="108" t="str">
        <f t="shared" si="388"/>
        <v>SI_2005_NATIONAL TOTAL_Hg</v>
      </c>
      <c r="B24881" s="113" t="s">
        <v>174</v>
      </c>
      <c r="C24881" s="113">
        <v>2005</v>
      </c>
      <c r="D24881" s="113" t="s">
        <v>122</v>
      </c>
      <c r="E24881" s="113" t="s">
        <v>127</v>
      </c>
      <c r="F24881" s="113" t="s">
        <v>200</v>
      </c>
      <c r="G24881" s="113">
        <v>2.2708043517550601E-4</v>
      </c>
    </row>
    <row r="24882" spans="1:7" x14ac:dyDescent="0.25">
      <c r="A24882" s="108" t="str">
        <f t="shared" si="388"/>
        <v>SI_2005_NATIONAL TOTAL_DIOX</v>
      </c>
      <c r="B24882" s="113" t="s">
        <v>174</v>
      </c>
      <c r="C24882" s="113">
        <v>2005</v>
      </c>
      <c r="D24882" s="113" t="s">
        <v>122</v>
      </c>
      <c r="E24882" s="113" t="s">
        <v>128</v>
      </c>
      <c r="F24882" s="113" t="s">
        <v>200</v>
      </c>
      <c r="G24882" s="150">
        <v>2.05761765246279E-8</v>
      </c>
    </row>
    <row r="24883" spans="1:7" x14ac:dyDescent="0.25">
      <c r="A24883" s="108" t="str">
        <f t="shared" si="388"/>
        <v>SI_2005_NATIONAL TOTAL_PAH</v>
      </c>
      <c r="B24883" s="113" t="s">
        <v>174</v>
      </c>
      <c r="C24883" s="113">
        <v>2005</v>
      </c>
      <c r="D24883" s="113" t="s">
        <v>122</v>
      </c>
      <c r="E24883" s="113" t="s">
        <v>129</v>
      </c>
      <c r="F24883" s="113" t="s">
        <v>200</v>
      </c>
      <c r="G24883" s="113">
        <v>8.8659393939690603E-3</v>
      </c>
    </row>
    <row r="24884" spans="1:7" x14ac:dyDescent="0.25">
      <c r="A24884" s="108" t="str">
        <f t="shared" si="388"/>
        <v>SI_2005_NATIONAL TOTAL_HCB</v>
      </c>
      <c r="B24884" s="113" t="s">
        <v>174</v>
      </c>
      <c r="C24884" s="113">
        <v>2005</v>
      </c>
      <c r="D24884" s="113" t="s">
        <v>122</v>
      </c>
      <c r="E24884" s="113" t="s">
        <v>130</v>
      </c>
      <c r="F24884" s="113" t="s">
        <v>200</v>
      </c>
      <c r="G24884" s="150">
        <v>9.1936162894705999E-7</v>
      </c>
    </row>
    <row r="24885" spans="1:7" x14ac:dyDescent="0.25">
      <c r="A24885" s="108" t="str">
        <f t="shared" si="388"/>
        <v>SI_2005_NATIONAL TOTAL_PCB</v>
      </c>
      <c r="B24885" s="113" t="s">
        <v>174</v>
      </c>
      <c r="C24885" s="113">
        <v>2005</v>
      </c>
      <c r="D24885" s="113" t="s">
        <v>122</v>
      </c>
      <c r="E24885" s="113" t="s">
        <v>259</v>
      </c>
      <c r="F24885" s="113" t="s">
        <v>200</v>
      </c>
      <c r="G24885" s="113">
        <v>1.3551540582594401E-4</v>
      </c>
    </row>
    <row r="24886" spans="1:7" x14ac:dyDescent="0.25">
      <c r="A24886" s="108" t="str">
        <f t="shared" si="388"/>
        <v>SI_2005_1A3(FS)_NOx</v>
      </c>
      <c r="B24886" s="113" t="s">
        <v>174</v>
      </c>
      <c r="C24886" s="113">
        <v>2005</v>
      </c>
      <c r="D24886" s="113" t="s">
        <v>132</v>
      </c>
      <c r="E24886" s="113" t="s">
        <v>199</v>
      </c>
      <c r="F24886" s="113" t="s">
        <v>200</v>
      </c>
      <c r="G24886" s="113">
        <v>20.8427614555665</v>
      </c>
    </row>
    <row r="24887" spans="1:7" x14ac:dyDescent="0.25">
      <c r="A24887" s="108" t="str">
        <f t="shared" si="388"/>
        <v>SI_2005_1A3(FS)_NMVOC</v>
      </c>
      <c r="B24887" s="113" t="s">
        <v>174</v>
      </c>
      <c r="C24887" s="113">
        <v>2005</v>
      </c>
      <c r="D24887" s="113" t="s">
        <v>132</v>
      </c>
      <c r="E24887" s="113" t="s">
        <v>123</v>
      </c>
      <c r="F24887" s="113" t="s">
        <v>200</v>
      </c>
      <c r="G24887" s="113">
        <v>6.5731947854244499</v>
      </c>
    </row>
    <row r="24888" spans="1:7" x14ac:dyDescent="0.25">
      <c r="A24888" s="108" t="str">
        <f t="shared" si="388"/>
        <v>SI_2005_1A3(FS)_SOx</v>
      </c>
      <c r="B24888" s="113" t="s">
        <v>174</v>
      </c>
      <c r="C24888" s="113">
        <v>2005</v>
      </c>
      <c r="D24888" s="113" t="s">
        <v>132</v>
      </c>
      <c r="E24888" s="113" t="s">
        <v>201</v>
      </c>
      <c r="F24888" s="113" t="s">
        <v>200</v>
      </c>
      <c r="G24888" s="113">
        <v>0.13738549106320699</v>
      </c>
    </row>
    <row r="24889" spans="1:7" x14ac:dyDescent="0.25">
      <c r="A24889" s="108" t="str">
        <f t="shared" si="388"/>
        <v>SI_2005_1A3(FS)_NH3</v>
      </c>
      <c r="B24889" s="113" t="s">
        <v>174</v>
      </c>
      <c r="C24889" s="113">
        <v>2005</v>
      </c>
      <c r="D24889" s="113" t="s">
        <v>132</v>
      </c>
      <c r="E24889" s="113" t="s">
        <v>124</v>
      </c>
      <c r="F24889" s="113" t="s">
        <v>200</v>
      </c>
      <c r="G24889" s="113">
        <v>0.671173619285794</v>
      </c>
    </row>
    <row r="24890" spans="1:7" x14ac:dyDescent="0.25">
      <c r="A24890" s="108" t="str">
        <f t="shared" si="388"/>
        <v>SI_2005_1A3(FS)_PM2.5</v>
      </c>
      <c r="B24890" s="113" t="s">
        <v>174</v>
      </c>
      <c r="C24890" s="113">
        <v>2005</v>
      </c>
      <c r="D24890" s="113" t="s">
        <v>132</v>
      </c>
      <c r="E24890" s="113" t="s">
        <v>203</v>
      </c>
      <c r="F24890" s="113" t="s">
        <v>200</v>
      </c>
      <c r="G24890" s="113">
        <v>1.02902417036648</v>
      </c>
    </row>
    <row r="24891" spans="1:7" x14ac:dyDescent="0.25">
      <c r="A24891" s="108" t="str">
        <f t="shared" si="388"/>
        <v>SI_2005_3D_NOx</v>
      </c>
      <c r="B24891" s="113" t="s">
        <v>174</v>
      </c>
      <c r="C24891" s="113">
        <v>2005</v>
      </c>
      <c r="D24891" s="113" t="s">
        <v>206</v>
      </c>
      <c r="E24891" s="113" t="s">
        <v>199</v>
      </c>
      <c r="F24891" s="113" t="s">
        <v>200</v>
      </c>
      <c r="G24891" s="113">
        <v>2.3166001764029498</v>
      </c>
    </row>
    <row r="24892" spans="1:7" x14ac:dyDescent="0.25">
      <c r="A24892" s="108" t="str">
        <f t="shared" si="388"/>
        <v>SI_2006_NATIONAL TOTAL_NOx</v>
      </c>
      <c r="B24892" s="113" t="s">
        <v>174</v>
      </c>
      <c r="C24892" s="113">
        <v>2006</v>
      </c>
      <c r="D24892" s="113" t="s">
        <v>122</v>
      </c>
      <c r="E24892" s="113" t="s">
        <v>199</v>
      </c>
      <c r="F24892" s="113" t="s">
        <v>200</v>
      </c>
      <c r="G24892" s="113">
        <v>55.196635293985402</v>
      </c>
    </row>
    <row r="24893" spans="1:7" x14ac:dyDescent="0.25">
      <c r="A24893" s="108" t="str">
        <f t="shared" si="388"/>
        <v>SI_2006_NATIONAL TOTAL_NMVOC</v>
      </c>
      <c r="B24893" s="113" t="s">
        <v>174</v>
      </c>
      <c r="C24893" s="113">
        <v>2006</v>
      </c>
      <c r="D24893" s="113" t="s">
        <v>122</v>
      </c>
      <c r="E24893" s="113" t="s">
        <v>123</v>
      </c>
      <c r="F24893" s="113" t="s">
        <v>200</v>
      </c>
      <c r="G24893" s="113">
        <v>45.7894658019868</v>
      </c>
    </row>
    <row r="24894" spans="1:7" x14ac:dyDescent="0.25">
      <c r="A24894" s="108" t="str">
        <f t="shared" si="388"/>
        <v>SI_2006_NATIONAL TOTAL_SOx</v>
      </c>
      <c r="B24894" s="113" t="s">
        <v>174</v>
      </c>
      <c r="C24894" s="113">
        <v>2006</v>
      </c>
      <c r="D24894" s="113" t="s">
        <v>122</v>
      </c>
      <c r="E24894" s="113" t="s">
        <v>201</v>
      </c>
      <c r="F24894" s="113" t="s">
        <v>200</v>
      </c>
      <c r="G24894" s="113">
        <v>16.6320028577343</v>
      </c>
    </row>
    <row r="24895" spans="1:7" x14ac:dyDescent="0.25">
      <c r="A24895" s="108" t="str">
        <f t="shared" si="388"/>
        <v>SI_2006_NATIONAL TOTAL_NH3</v>
      </c>
      <c r="B24895" s="113" t="s">
        <v>174</v>
      </c>
      <c r="C24895" s="113">
        <v>2006</v>
      </c>
      <c r="D24895" s="113" t="s">
        <v>122</v>
      </c>
      <c r="E24895" s="113" t="s">
        <v>124</v>
      </c>
      <c r="F24895" s="113" t="s">
        <v>200</v>
      </c>
      <c r="G24895" s="113">
        <v>18.870758803797401</v>
      </c>
    </row>
    <row r="24896" spans="1:7" x14ac:dyDescent="0.25">
      <c r="A24896" s="108" t="str">
        <f t="shared" si="388"/>
        <v>SI_2006_NATIONAL TOTAL_PM2.5</v>
      </c>
      <c r="B24896" s="113" t="s">
        <v>174</v>
      </c>
      <c r="C24896" s="113">
        <v>2006</v>
      </c>
      <c r="D24896" s="113" t="s">
        <v>122</v>
      </c>
      <c r="E24896" s="113" t="s">
        <v>203</v>
      </c>
      <c r="F24896" s="113" t="s">
        <v>200</v>
      </c>
      <c r="G24896" s="113">
        <v>14.6736217281076</v>
      </c>
    </row>
    <row r="24897" spans="1:7" x14ac:dyDescent="0.25">
      <c r="A24897" s="108" t="str">
        <f t="shared" si="388"/>
        <v>SI_2006_NATIONAL TOTAL_Pb</v>
      </c>
      <c r="B24897" s="113" t="s">
        <v>174</v>
      </c>
      <c r="C24897" s="113">
        <v>2006</v>
      </c>
      <c r="D24897" s="113" t="s">
        <v>122</v>
      </c>
      <c r="E24897" s="113" t="s">
        <v>125</v>
      </c>
      <c r="F24897" s="113" t="s">
        <v>200</v>
      </c>
      <c r="G24897" s="113">
        <v>6.8109575308475702E-3</v>
      </c>
    </row>
    <row r="24898" spans="1:7" x14ac:dyDescent="0.25">
      <c r="A24898" s="108" t="str">
        <f t="shared" ref="A24898:A24961" si="389">CONCATENATE(B24898,"_",C24898,"_",D24898,"_",E24898)</f>
        <v>SI_2006_NATIONAL TOTAL_Cd</v>
      </c>
      <c r="B24898" s="113" t="s">
        <v>174</v>
      </c>
      <c r="C24898" s="113">
        <v>2006</v>
      </c>
      <c r="D24898" s="113" t="s">
        <v>122</v>
      </c>
      <c r="E24898" s="113" t="s">
        <v>126</v>
      </c>
      <c r="F24898" s="113" t="s">
        <v>200</v>
      </c>
      <c r="G24898" s="113">
        <v>6.5875850843899898E-4</v>
      </c>
    </row>
    <row r="24899" spans="1:7" x14ac:dyDescent="0.25">
      <c r="A24899" s="108" t="str">
        <f t="shared" si="389"/>
        <v>SI_2006_NATIONAL TOTAL_Hg</v>
      </c>
      <c r="B24899" s="113" t="s">
        <v>174</v>
      </c>
      <c r="C24899" s="113">
        <v>2006</v>
      </c>
      <c r="D24899" s="113" t="s">
        <v>122</v>
      </c>
      <c r="E24899" s="113" t="s">
        <v>127</v>
      </c>
      <c r="F24899" s="113" t="s">
        <v>200</v>
      </c>
      <c r="G24899" s="113">
        <v>2.1167912014994399E-4</v>
      </c>
    </row>
    <row r="24900" spans="1:7" x14ac:dyDescent="0.25">
      <c r="A24900" s="108" t="str">
        <f t="shared" si="389"/>
        <v>SI_2006_NATIONAL TOTAL_DIOX</v>
      </c>
      <c r="B24900" s="113" t="s">
        <v>174</v>
      </c>
      <c r="C24900" s="113">
        <v>2006</v>
      </c>
      <c r="D24900" s="113" t="s">
        <v>122</v>
      </c>
      <c r="E24900" s="113" t="s">
        <v>128</v>
      </c>
      <c r="F24900" s="113" t="s">
        <v>200</v>
      </c>
      <c r="G24900" s="150">
        <v>1.9288781712720999E-8</v>
      </c>
    </row>
    <row r="24901" spans="1:7" x14ac:dyDescent="0.25">
      <c r="A24901" s="108" t="str">
        <f t="shared" si="389"/>
        <v>SI_2006_NATIONAL TOTAL_PAH</v>
      </c>
      <c r="B24901" s="113" t="s">
        <v>174</v>
      </c>
      <c r="C24901" s="113">
        <v>2006</v>
      </c>
      <c r="D24901" s="113" t="s">
        <v>122</v>
      </c>
      <c r="E24901" s="113" t="s">
        <v>129</v>
      </c>
      <c r="F24901" s="113" t="s">
        <v>200</v>
      </c>
      <c r="G24901" s="113">
        <v>7.8917321720777395E-3</v>
      </c>
    </row>
    <row r="24902" spans="1:7" x14ac:dyDescent="0.25">
      <c r="A24902" s="108" t="str">
        <f t="shared" si="389"/>
        <v>SI_2006_NATIONAL TOTAL_HCB</v>
      </c>
      <c r="B24902" s="113" t="s">
        <v>174</v>
      </c>
      <c r="C24902" s="113">
        <v>2006</v>
      </c>
      <c r="D24902" s="113" t="s">
        <v>122</v>
      </c>
      <c r="E24902" s="113" t="s">
        <v>130</v>
      </c>
      <c r="F24902" s="113" t="s">
        <v>200</v>
      </c>
      <c r="G24902" s="150">
        <v>8.7552009390035204E-7</v>
      </c>
    </row>
    <row r="24903" spans="1:7" x14ac:dyDescent="0.25">
      <c r="A24903" s="108" t="str">
        <f t="shared" si="389"/>
        <v>SI_2006_NATIONAL TOTAL_PCB</v>
      </c>
      <c r="B24903" s="113" t="s">
        <v>174</v>
      </c>
      <c r="C24903" s="113">
        <v>2006</v>
      </c>
      <c r="D24903" s="113" t="s">
        <v>122</v>
      </c>
      <c r="E24903" s="113" t="s">
        <v>259</v>
      </c>
      <c r="F24903" s="113" t="s">
        <v>200</v>
      </c>
      <c r="G24903" s="113">
        <v>1.2312712384092E-4</v>
      </c>
    </row>
    <row r="24904" spans="1:7" x14ac:dyDescent="0.25">
      <c r="A24904" s="108" t="str">
        <f t="shared" si="389"/>
        <v>SI_2006_1A3(FS)_NOx</v>
      </c>
      <c r="B24904" s="113" t="s">
        <v>174</v>
      </c>
      <c r="C24904" s="113">
        <v>2006</v>
      </c>
      <c r="D24904" s="113" t="s">
        <v>132</v>
      </c>
      <c r="E24904" s="113" t="s">
        <v>199</v>
      </c>
      <c r="F24904" s="113" t="s">
        <v>200</v>
      </c>
      <c r="G24904" s="113">
        <v>20.986395768893502</v>
      </c>
    </row>
    <row r="24905" spans="1:7" x14ac:dyDescent="0.25">
      <c r="A24905" s="108" t="str">
        <f t="shared" si="389"/>
        <v>SI_2006_1A3(FS)_NMVOC</v>
      </c>
      <c r="B24905" s="113" t="s">
        <v>174</v>
      </c>
      <c r="C24905" s="113">
        <v>2006</v>
      </c>
      <c r="D24905" s="113" t="s">
        <v>132</v>
      </c>
      <c r="E24905" s="113" t="s">
        <v>123</v>
      </c>
      <c r="F24905" s="113" t="s">
        <v>200</v>
      </c>
      <c r="G24905" s="113">
        <v>5.8295634918331496</v>
      </c>
    </row>
    <row r="24906" spans="1:7" x14ac:dyDescent="0.25">
      <c r="A24906" s="108" t="str">
        <f t="shared" si="389"/>
        <v>SI_2006_1A3(FS)_SOx</v>
      </c>
      <c r="B24906" s="113" t="s">
        <v>174</v>
      </c>
      <c r="C24906" s="113">
        <v>2006</v>
      </c>
      <c r="D24906" s="113" t="s">
        <v>132</v>
      </c>
      <c r="E24906" s="113" t="s">
        <v>201</v>
      </c>
      <c r="F24906" s="113" t="s">
        <v>200</v>
      </c>
      <c r="G24906" s="113">
        <v>0.144783299202245</v>
      </c>
    </row>
    <row r="24907" spans="1:7" x14ac:dyDescent="0.25">
      <c r="A24907" s="108" t="str">
        <f t="shared" si="389"/>
        <v>SI_2006_1A3(FS)_NH3</v>
      </c>
      <c r="B24907" s="113" t="s">
        <v>174</v>
      </c>
      <c r="C24907" s="113">
        <v>2006</v>
      </c>
      <c r="D24907" s="113" t="s">
        <v>132</v>
      </c>
      <c r="E24907" s="113" t="s">
        <v>124</v>
      </c>
      <c r="F24907" s="113" t="s">
        <v>200</v>
      </c>
      <c r="G24907" s="113">
        <v>0.65040487856033902</v>
      </c>
    </row>
    <row r="24908" spans="1:7" x14ac:dyDescent="0.25">
      <c r="A24908" s="108" t="str">
        <f t="shared" si="389"/>
        <v>SI_2006_1A3(FS)_PM2.5</v>
      </c>
      <c r="B24908" s="113" t="s">
        <v>174</v>
      </c>
      <c r="C24908" s="113">
        <v>2006</v>
      </c>
      <c r="D24908" s="113" t="s">
        <v>132</v>
      </c>
      <c r="E24908" s="113" t="s">
        <v>203</v>
      </c>
      <c r="F24908" s="113" t="s">
        <v>200</v>
      </c>
      <c r="G24908" s="113">
        <v>1.0480844187162</v>
      </c>
    </row>
    <row r="24909" spans="1:7" x14ac:dyDescent="0.25">
      <c r="A24909" s="108" t="str">
        <f t="shared" si="389"/>
        <v>SI_2006_3D_NOx</v>
      </c>
      <c r="B24909" s="113" t="s">
        <v>174</v>
      </c>
      <c r="C24909" s="113">
        <v>2006</v>
      </c>
      <c r="D24909" s="113" t="s">
        <v>206</v>
      </c>
      <c r="E24909" s="113" t="s">
        <v>199</v>
      </c>
      <c r="F24909" s="113" t="s">
        <v>200</v>
      </c>
      <c r="G24909" s="113">
        <v>2.38223366804037</v>
      </c>
    </row>
    <row r="24910" spans="1:7" x14ac:dyDescent="0.25">
      <c r="A24910" s="108" t="str">
        <f t="shared" si="389"/>
        <v>SI_2007_NATIONAL TOTAL_NOx</v>
      </c>
      <c r="B24910" s="113" t="s">
        <v>174</v>
      </c>
      <c r="C24910" s="113">
        <v>2007</v>
      </c>
      <c r="D24910" s="113" t="s">
        <v>122</v>
      </c>
      <c r="E24910" s="113" t="s">
        <v>199</v>
      </c>
      <c r="F24910" s="113" t="s">
        <v>200</v>
      </c>
      <c r="G24910" s="113">
        <v>53.880952680780901</v>
      </c>
    </row>
    <row r="24911" spans="1:7" x14ac:dyDescent="0.25">
      <c r="A24911" s="108" t="str">
        <f t="shared" si="389"/>
        <v>SI_2007_NATIONAL TOTAL_NMVOC</v>
      </c>
      <c r="B24911" s="113" t="s">
        <v>174</v>
      </c>
      <c r="C24911" s="113">
        <v>2007</v>
      </c>
      <c r="D24911" s="113" t="s">
        <v>122</v>
      </c>
      <c r="E24911" s="113" t="s">
        <v>123</v>
      </c>
      <c r="F24911" s="113" t="s">
        <v>200</v>
      </c>
      <c r="G24911" s="113">
        <v>45.7697013207667</v>
      </c>
    </row>
    <row r="24912" spans="1:7" x14ac:dyDescent="0.25">
      <c r="A24912" s="108" t="str">
        <f t="shared" si="389"/>
        <v>SI_2007_NATIONAL TOTAL_SOx</v>
      </c>
      <c r="B24912" s="113" t="s">
        <v>174</v>
      </c>
      <c r="C24912" s="113">
        <v>2007</v>
      </c>
      <c r="D24912" s="113" t="s">
        <v>122</v>
      </c>
      <c r="E24912" s="113" t="s">
        <v>201</v>
      </c>
      <c r="F24912" s="113" t="s">
        <v>200</v>
      </c>
      <c r="G24912" s="113">
        <v>14.101088788007999</v>
      </c>
    </row>
    <row r="24913" spans="1:7" x14ac:dyDescent="0.25">
      <c r="A24913" s="108" t="str">
        <f t="shared" si="389"/>
        <v>SI_2007_NATIONAL TOTAL_NH3</v>
      </c>
      <c r="B24913" s="113" t="s">
        <v>174</v>
      </c>
      <c r="C24913" s="113">
        <v>2007</v>
      </c>
      <c r="D24913" s="113" t="s">
        <v>122</v>
      </c>
      <c r="E24913" s="113" t="s">
        <v>124</v>
      </c>
      <c r="F24913" s="113" t="s">
        <v>200</v>
      </c>
      <c r="G24913" s="113">
        <v>19.267085412672699</v>
      </c>
    </row>
    <row r="24914" spans="1:7" x14ac:dyDescent="0.25">
      <c r="A24914" s="108" t="str">
        <f t="shared" si="389"/>
        <v>SI_2007_NATIONAL TOTAL_PM2.5</v>
      </c>
      <c r="B24914" s="113" t="s">
        <v>174</v>
      </c>
      <c r="C24914" s="113">
        <v>2007</v>
      </c>
      <c r="D24914" s="113" t="s">
        <v>122</v>
      </c>
      <c r="E24914" s="113" t="s">
        <v>203</v>
      </c>
      <c r="F24914" s="113" t="s">
        <v>200</v>
      </c>
      <c r="G24914" s="113">
        <v>16.0529191734562</v>
      </c>
    </row>
    <row r="24915" spans="1:7" x14ac:dyDescent="0.25">
      <c r="A24915" s="108" t="str">
        <f t="shared" si="389"/>
        <v>SI_2007_NATIONAL TOTAL_Pb</v>
      </c>
      <c r="B24915" s="113" t="s">
        <v>174</v>
      </c>
      <c r="C24915" s="113">
        <v>2007</v>
      </c>
      <c r="D24915" s="113" t="s">
        <v>122</v>
      </c>
      <c r="E24915" s="113" t="s">
        <v>125</v>
      </c>
      <c r="F24915" s="113" t="s">
        <v>200</v>
      </c>
      <c r="G24915" s="113">
        <v>6.9934455401535903E-3</v>
      </c>
    </row>
    <row r="24916" spans="1:7" x14ac:dyDescent="0.25">
      <c r="A24916" s="108" t="str">
        <f t="shared" si="389"/>
        <v>SI_2007_NATIONAL TOTAL_Cd</v>
      </c>
      <c r="B24916" s="113" t="s">
        <v>174</v>
      </c>
      <c r="C24916" s="113">
        <v>2007</v>
      </c>
      <c r="D24916" s="113" t="s">
        <v>122</v>
      </c>
      <c r="E24916" s="113" t="s">
        <v>126</v>
      </c>
      <c r="F24916" s="113" t="s">
        <v>200</v>
      </c>
      <c r="G24916" s="113">
        <v>7.0084834284574204E-4</v>
      </c>
    </row>
    <row r="24917" spans="1:7" x14ac:dyDescent="0.25">
      <c r="A24917" s="108" t="str">
        <f t="shared" si="389"/>
        <v>SI_2007_NATIONAL TOTAL_Hg</v>
      </c>
      <c r="B24917" s="113" t="s">
        <v>174</v>
      </c>
      <c r="C24917" s="113">
        <v>2007</v>
      </c>
      <c r="D24917" s="113" t="s">
        <v>122</v>
      </c>
      <c r="E24917" s="113" t="s">
        <v>127</v>
      </c>
      <c r="F24917" s="113" t="s">
        <v>200</v>
      </c>
      <c r="G24917" s="113">
        <v>2.1592909000434199E-4</v>
      </c>
    </row>
    <row r="24918" spans="1:7" x14ac:dyDescent="0.25">
      <c r="A24918" s="108" t="str">
        <f t="shared" si="389"/>
        <v>SI_2007_NATIONAL TOTAL_DIOX</v>
      </c>
      <c r="B24918" s="113" t="s">
        <v>174</v>
      </c>
      <c r="C24918" s="113">
        <v>2007</v>
      </c>
      <c r="D24918" s="113" t="s">
        <v>122</v>
      </c>
      <c r="E24918" s="113" t="s">
        <v>128</v>
      </c>
      <c r="F24918" s="113" t="s">
        <v>200</v>
      </c>
      <c r="G24918" s="150">
        <v>2.1142604613752601E-8</v>
      </c>
    </row>
    <row r="24919" spans="1:7" x14ac:dyDescent="0.25">
      <c r="A24919" s="108" t="str">
        <f t="shared" si="389"/>
        <v>SI_2007_NATIONAL TOTAL_PAH</v>
      </c>
      <c r="B24919" s="113" t="s">
        <v>174</v>
      </c>
      <c r="C24919" s="113">
        <v>2007</v>
      </c>
      <c r="D24919" s="113" t="s">
        <v>122</v>
      </c>
      <c r="E24919" s="113" t="s">
        <v>129</v>
      </c>
      <c r="F24919" s="113" t="s">
        <v>200</v>
      </c>
      <c r="G24919" s="113">
        <v>8.86259338603697E-3</v>
      </c>
    </row>
    <row r="24920" spans="1:7" x14ac:dyDescent="0.25">
      <c r="A24920" s="108" t="str">
        <f t="shared" si="389"/>
        <v>SI_2007_NATIONAL TOTAL_HCB</v>
      </c>
      <c r="B24920" s="113" t="s">
        <v>174</v>
      </c>
      <c r="C24920" s="113">
        <v>2007</v>
      </c>
      <c r="D24920" s="113" t="s">
        <v>122</v>
      </c>
      <c r="E24920" s="113" t="s">
        <v>130</v>
      </c>
      <c r="F24920" s="113" t="s">
        <v>200</v>
      </c>
      <c r="G24920" s="150">
        <v>8.6958724333027805E-7</v>
      </c>
    </row>
    <row r="24921" spans="1:7" x14ac:dyDescent="0.25">
      <c r="A24921" s="108" t="str">
        <f t="shared" si="389"/>
        <v>SI_2007_NATIONAL TOTAL_PCB</v>
      </c>
      <c r="B24921" s="113" t="s">
        <v>174</v>
      </c>
      <c r="C24921" s="113">
        <v>2007</v>
      </c>
      <c r="D24921" s="113" t="s">
        <v>122</v>
      </c>
      <c r="E24921" s="113" t="s">
        <v>259</v>
      </c>
      <c r="F24921" s="113" t="s">
        <v>200</v>
      </c>
      <c r="G24921" s="113">
        <v>1.00078934105526E-4</v>
      </c>
    </row>
    <row r="24922" spans="1:7" x14ac:dyDescent="0.25">
      <c r="A24922" s="108" t="str">
        <f t="shared" si="389"/>
        <v>SI_2007_1A3(FS)_NOx</v>
      </c>
      <c r="B24922" s="113" t="s">
        <v>174</v>
      </c>
      <c r="C24922" s="113">
        <v>2007</v>
      </c>
      <c r="D24922" s="113" t="s">
        <v>132</v>
      </c>
      <c r="E24922" s="113" t="s">
        <v>199</v>
      </c>
      <c r="F24922" s="113" t="s">
        <v>200</v>
      </c>
      <c r="G24922" s="113">
        <v>23.3485223074487</v>
      </c>
    </row>
    <row r="24923" spans="1:7" x14ac:dyDescent="0.25">
      <c r="A24923" s="108" t="str">
        <f t="shared" si="389"/>
        <v>SI_2007_1A3(FS)_NMVOC</v>
      </c>
      <c r="B24923" s="113" t="s">
        <v>174</v>
      </c>
      <c r="C24923" s="113">
        <v>2007</v>
      </c>
      <c r="D24923" s="113" t="s">
        <v>132</v>
      </c>
      <c r="E24923" s="113" t="s">
        <v>123</v>
      </c>
      <c r="F24923" s="113" t="s">
        <v>200</v>
      </c>
      <c r="G24923" s="113">
        <v>5.5018580692055998</v>
      </c>
    </row>
    <row r="24924" spans="1:7" x14ac:dyDescent="0.25">
      <c r="A24924" s="108" t="str">
        <f t="shared" si="389"/>
        <v>SI_2007_1A3(FS)_SOx</v>
      </c>
      <c r="B24924" s="113" t="s">
        <v>174</v>
      </c>
      <c r="C24924" s="113">
        <v>2007</v>
      </c>
      <c r="D24924" s="113" t="s">
        <v>132</v>
      </c>
      <c r="E24924" s="113" t="s">
        <v>201</v>
      </c>
      <c r="F24924" s="113" t="s">
        <v>200</v>
      </c>
      <c r="G24924" s="113">
        <v>0.163664391204106</v>
      </c>
    </row>
    <row r="24925" spans="1:7" x14ac:dyDescent="0.25">
      <c r="A24925" s="108" t="str">
        <f t="shared" si="389"/>
        <v>SI_2007_1A3(FS)_NH3</v>
      </c>
      <c r="B24925" s="113" t="s">
        <v>174</v>
      </c>
      <c r="C24925" s="113">
        <v>2007</v>
      </c>
      <c r="D24925" s="113" t="s">
        <v>132</v>
      </c>
      <c r="E24925" s="113" t="s">
        <v>124</v>
      </c>
      <c r="F24925" s="113" t="s">
        <v>200</v>
      </c>
      <c r="G24925" s="113">
        <v>0.62504364002896395</v>
      </c>
    </row>
    <row r="24926" spans="1:7" x14ac:dyDescent="0.25">
      <c r="A24926" s="108" t="str">
        <f t="shared" si="389"/>
        <v>SI_2007_1A3(FS)_PM2.5</v>
      </c>
      <c r="B24926" s="113" t="s">
        <v>174</v>
      </c>
      <c r="C24926" s="113">
        <v>2007</v>
      </c>
      <c r="D24926" s="113" t="s">
        <v>132</v>
      </c>
      <c r="E24926" s="113" t="s">
        <v>203</v>
      </c>
      <c r="F24926" s="113" t="s">
        <v>200</v>
      </c>
      <c r="G24926" s="113">
        <v>1.1900006631506299</v>
      </c>
    </row>
    <row r="24927" spans="1:7" x14ac:dyDescent="0.25">
      <c r="A24927" s="108" t="str">
        <f t="shared" si="389"/>
        <v>SI_2007_3D_NOx</v>
      </c>
      <c r="B24927" s="113" t="s">
        <v>174</v>
      </c>
      <c r="C24927" s="113">
        <v>2007</v>
      </c>
      <c r="D24927" s="113" t="s">
        <v>206</v>
      </c>
      <c r="E24927" s="113" t="s">
        <v>199</v>
      </c>
      <c r="F24927" s="113" t="s">
        <v>200</v>
      </c>
      <c r="G24927" s="113">
        <v>2.3911047348432199</v>
      </c>
    </row>
    <row r="24928" spans="1:7" x14ac:dyDescent="0.25">
      <c r="A24928" s="108" t="str">
        <f t="shared" si="389"/>
        <v>SI_2008_NATIONAL TOTAL_NOx</v>
      </c>
      <c r="B24928" s="113" t="s">
        <v>174</v>
      </c>
      <c r="C24928" s="113">
        <v>2008</v>
      </c>
      <c r="D24928" s="113" t="s">
        <v>122</v>
      </c>
      <c r="E24928" s="113" t="s">
        <v>199</v>
      </c>
      <c r="F24928" s="113" t="s">
        <v>200</v>
      </c>
      <c r="G24928" s="113">
        <v>58.099223392454</v>
      </c>
    </row>
    <row r="24929" spans="1:7" x14ac:dyDescent="0.25">
      <c r="A24929" s="108" t="str">
        <f t="shared" si="389"/>
        <v>SI_2008_NATIONAL TOTAL_NMVOC</v>
      </c>
      <c r="B24929" s="113" t="s">
        <v>174</v>
      </c>
      <c r="C24929" s="113">
        <v>2008</v>
      </c>
      <c r="D24929" s="113" t="s">
        <v>122</v>
      </c>
      <c r="E24929" s="113" t="s">
        <v>123</v>
      </c>
      <c r="F24929" s="113" t="s">
        <v>200</v>
      </c>
      <c r="G24929" s="113">
        <v>43.698590765830701</v>
      </c>
    </row>
    <row r="24930" spans="1:7" x14ac:dyDescent="0.25">
      <c r="A24930" s="108" t="str">
        <f t="shared" si="389"/>
        <v>SI_2008_NATIONAL TOTAL_SOx</v>
      </c>
      <c r="B24930" s="113" t="s">
        <v>174</v>
      </c>
      <c r="C24930" s="113">
        <v>2008</v>
      </c>
      <c r="D24930" s="113" t="s">
        <v>122</v>
      </c>
      <c r="E24930" s="113" t="s">
        <v>201</v>
      </c>
      <c r="F24930" s="113" t="s">
        <v>200</v>
      </c>
      <c r="G24930" s="113">
        <v>11.746900595576699</v>
      </c>
    </row>
    <row r="24931" spans="1:7" x14ac:dyDescent="0.25">
      <c r="A24931" s="108" t="str">
        <f t="shared" si="389"/>
        <v>SI_2008_NATIONAL TOTAL_NH3</v>
      </c>
      <c r="B24931" s="113" t="s">
        <v>174</v>
      </c>
      <c r="C24931" s="113">
        <v>2008</v>
      </c>
      <c r="D24931" s="113" t="s">
        <v>122</v>
      </c>
      <c r="E24931" s="113" t="s">
        <v>124</v>
      </c>
      <c r="F24931" s="113" t="s">
        <v>200</v>
      </c>
      <c r="G24931" s="113">
        <v>18.109915377354401</v>
      </c>
    </row>
    <row r="24932" spans="1:7" x14ac:dyDescent="0.25">
      <c r="A24932" s="108" t="str">
        <f t="shared" si="389"/>
        <v>SI_2008_NATIONAL TOTAL_PM2.5</v>
      </c>
      <c r="B24932" s="113" t="s">
        <v>174</v>
      </c>
      <c r="C24932" s="113">
        <v>2008</v>
      </c>
      <c r="D24932" s="113" t="s">
        <v>122</v>
      </c>
      <c r="E24932" s="113" t="s">
        <v>203</v>
      </c>
      <c r="F24932" s="113" t="s">
        <v>200</v>
      </c>
      <c r="G24932" s="113">
        <v>15.7270046694141</v>
      </c>
    </row>
    <row r="24933" spans="1:7" x14ac:dyDescent="0.25">
      <c r="A24933" s="108" t="str">
        <f t="shared" si="389"/>
        <v>SI_2008_NATIONAL TOTAL_Pb</v>
      </c>
      <c r="B24933" s="113" t="s">
        <v>174</v>
      </c>
      <c r="C24933" s="113">
        <v>2008</v>
      </c>
      <c r="D24933" s="113" t="s">
        <v>122</v>
      </c>
      <c r="E24933" s="113" t="s">
        <v>125</v>
      </c>
      <c r="F24933" s="113" t="s">
        <v>200</v>
      </c>
      <c r="G24933" s="113">
        <v>7.3031124254170701E-3</v>
      </c>
    </row>
    <row r="24934" spans="1:7" x14ac:dyDescent="0.25">
      <c r="A24934" s="108" t="str">
        <f t="shared" si="389"/>
        <v>SI_2008_NATIONAL TOTAL_Cd</v>
      </c>
      <c r="B24934" s="113" t="s">
        <v>174</v>
      </c>
      <c r="C24934" s="113">
        <v>2008</v>
      </c>
      <c r="D24934" s="113" t="s">
        <v>122</v>
      </c>
      <c r="E24934" s="113" t="s">
        <v>126</v>
      </c>
      <c r="F24934" s="113" t="s">
        <v>200</v>
      </c>
      <c r="G24934" s="113">
        <v>6.9691927276448705E-4</v>
      </c>
    </row>
    <row r="24935" spans="1:7" x14ac:dyDescent="0.25">
      <c r="A24935" s="108" t="str">
        <f t="shared" si="389"/>
        <v>SI_2008_NATIONAL TOTAL_Hg</v>
      </c>
      <c r="B24935" s="113" t="s">
        <v>174</v>
      </c>
      <c r="C24935" s="113">
        <v>2008</v>
      </c>
      <c r="D24935" s="113" t="s">
        <v>122</v>
      </c>
      <c r="E24935" s="113" t="s">
        <v>127</v>
      </c>
      <c r="F24935" s="113" t="s">
        <v>200</v>
      </c>
      <c r="G24935" s="113">
        <v>2.2079471588000601E-4</v>
      </c>
    </row>
    <row r="24936" spans="1:7" x14ac:dyDescent="0.25">
      <c r="A24936" s="108" t="str">
        <f t="shared" si="389"/>
        <v>SI_2008_NATIONAL TOTAL_DIOX</v>
      </c>
      <c r="B24936" s="113" t="s">
        <v>174</v>
      </c>
      <c r="C24936" s="113">
        <v>2008</v>
      </c>
      <c r="D24936" s="113" t="s">
        <v>122</v>
      </c>
      <c r="E24936" s="113" t="s">
        <v>128</v>
      </c>
      <c r="F24936" s="113" t="s">
        <v>200</v>
      </c>
      <c r="G24936" s="150">
        <v>2.0700491502615498E-8</v>
      </c>
    </row>
    <row r="24937" spans="1:7" x14ac:dyDescent="0.25">
      <c r="A24937" s="108" t="str">
        <f t="shared" si="389"/>
        <v>SI_2008_NATIONAL TOTAL_PAH</v>
      </c>
      <c r="B24937" s="113" t="s">
        <v>174</v>
      </c>
      <c r="C24937" s="113">
        <v>2008</v>
      </c>
      <c r="D24937" s="113" t="s">
        <v>122</v>
      </c>
      <c r="E24937" s="113" t="s">
        <v>129</v>
      </c>
      <c r="F24937" s="113" t="s">
        <v>200</v>
      </c>
      <c r="G24937" s="113">
        <v>8.5467585832653108E-3</v>
      </c>
    </row>
    <row r="24938" spans="1:7" x14ac:dyDescent="0.25">
      <c r="A24938" s="108" t="str">
        <f t="shared" si="389"/>
        <v>SI_2008_NATIONAL TOTAL_HCB</v>
      </c>
      <c r="B24938" s="113" t="s">
        <v>174</v>
      </c>
      <c r="C24938" s="113">
        <v>2008</v>
      </c>
      <c r="D24938" s="113" t="s">
        <v>122</v>
      </c>
      <c r="E24938" s="113" t="s">
        <v>130</v>
      </c>
      <c r="F24938" s="113" t="s">
        <v>200</v>
      </c>
      <c r="G24938" s="150">
        <v>9.3146389406234903E-7</v>
      </c>
    </row>
    <row r="24939" spans="1:7" x14ac:dyDescent="0.25">
      <c r="A24939" s="108" t="str">
        <f t="shared" si="389"/>
        <v>SI_2008_NATIONAL TOTAL_PCB</v>
      </c>
      <c r="B24939" s="113" t="s">
        <v>174</v>
      </c>
      <c r="C24939" s="113">
        <v>2008</v>
      </c>
      <c r="D24939" s="113" t="s">
        <v>122</v>
      </c>
      <c r="E24939" s="113" t="s">
        <v>259</v>
      </c>
      <c r="F24939" s="113" t="s">
        <v>200</v>
      </c>
      <c r="G24939" s="150">
        <v>9.4372781463712395E-5</v>
      </c>
    </row>
    <row r="24940" spans="1:7" x14ac:dyDescent="0.25">
      <c r="A24940" s="108" t="str">
        <f t="shared" si="389"/>
        <v>SI_2008_1A3(FS)_NOx</v>
      </c>
      <c r="B24940" s="113" t="s">
        <v>174</v>
      </c>
      <c r="C24940" s="113">
        <v>2008</v>
      </c>
      <c r="D24940" s="113" t="s">
        <v>132</v>
      </c>
      <c r="E24940" s="113" t="s">
        <v>199</v>
      </c>
      <c r="F24940" s="113" t="s">
        <v>200</v>
      </c>
      <c r="G24940" s="113">
        <v>26.853878031780301</v>
      </c>
    </row>
    <row r="24941" spans="1:7" x14ac:dyDescent="0.25">
      <c r="A24941" s="108" t="str">
        <f t="shared" si="389"/>
        <v>SI_2008_1A3(FS)_NMVOC</v>
      </c>
      <c r="B24941" s="113" t="s">
        <v>174</v>
      </c>
      <c r="C24941" s="113">
        <v>2008</v>
      </c>
      <c r="D24941" s="113" t="s">
        <v>132</v>
      </c>
      <c r="E24941" s="113" t="s">
        <v>123</v>
      </c>
      <c r="F24941" s="113" t="s">
        <v>200</v>
      </c>
      <c r="G24941" s="113">
        <v>5.2588539442447102</v>
      </c>
    </row>
    <row r="24942" spans="1:7" x14ac:dyDescent="0.25">
      <c r="A24942" s="108" t="str">
        <f t="shared" si="389"/>
        <v>SI_2008_1A3(FS)_SOx</v>
      </c>
      <c r="B24942" s="113" t="s">
        <v>174</v>
      </c>
      <c r="C24942" s="113">
        <v>2008</v>
      </c>
      <c r="D24942" s="113" t="s">
        <v>132</v>
      </c>
      <c r="E24942" s="113" t="s">
        <v>201</v>
      </c>
      <c r="F24942" s="113" t="s">
        <v>200</v>
      </c>
      <c r="G24942" s="113">
        <v>0.192677943711758</v>
      </c>
    </row>
    <row r="24943" spans="1:7" x14ac:dyDescent="0.25">
      <c r="A24943" s="108" t="str">
        <f t="shared" si="389"/>
        <v>SI_2008_1A3(FS)_NH3</v>
      </c>
      <c r="B24943" s="113" t="s">
        <v>174</v>
      </c>
      <c r="C24943" s="113">
        <v>2008</v>
      </c>
      <c r="D24943" s="113" t="s">
        <v>132</v>
      </c>
      <c r="E24943" s="113" t="s">
        <v>124</v>
      </c>
      <c r="F24943" s="113" t="s">
        <v>200</v>
      </c>
      <c r="G24943" s="113">
        <v>0.62674064214609304</v>
      </c>
    </row>
    <row r="24944" spans="1:7" x14ac:dyDescent="0.25">
      <c r="A24944" s="108" t="str">
        <f t="shared" si="389"/>
        <v>SI_2008_1A3(FS)_PM2.5</v>
      </c>
      <c r="B24944" s="113" t="s">
        <v>174</v>
      </c>
      <c r="C24944" s="113">
        <v>2008</v>
      </c>
      <c r="D24944" s="113" t="s">
        <v>132</v>
      </c>
      <c r="E24944" s="113" t="s">
        <v>203</v>
      </c>
      <c r="F24944" s="113" t="s">
        <v>200</v>
      </c>
      <c r="G24944" s="113">
        <v>1.39056826911765</v>
      </c>
    </row>
    <row r="24945" spans="1:7" x14ac:dyDescent="0.25">
      <c r="A24945" s="108" t="str">
        <f t="shared" si="389"/>
        <v>SI_2008_3D_NOx</v>
      </c>
      <c r="B24945" s="113" t="s">
        <v>174</v>
      </c>
      <c r="C24945" s="113">
        <v>2008</v>
      </c>
      <c r="D24945" s="113" t="s">
        <v>206</v>
      </c>
      <c r="E24945" s="113" t="s">
        <v>199</v>
      </c>
      <c r="F24945" s="113" t="s">
        <v>200</v>
      </c>
      <c r="G24945" s="113">
        <v>2.1627228994551602</v>
      </c>
    </row>
    <row r="24946" spans="1:7" x14ac:dyDescent="0.25">
      <c r="A24946" s="108" t="str">
        <f t="shared" si="389"/>
        <v>SI_2009_NATIONAL TOTAL_NOx</v>
      </c>
      <c r="B24946" s="113" t="s">
        <v>174</v>
      </c>
      <c r="C24946" s="113">
        <v>2009</v>
      </c>
      <c r="D24946" s="113" t="s">
        <v>122</v>
      </c>
      <c r="E24946" s="113" t="s">
        <v>199</v>
      </c>
      <c r="F24946" s="113" t="s">
        <v>200</v>
      </c>
      <c r="G24946" s="113">
        <v>48.460396076184502</v>
      </c>
    </row>
    <row r="24947" spans="1:7" x14ac:dyDescent="0.25">
      <c r="A24947" s="108" t="str">
        <f t="shared" si="389"/>
        <v>SI_2009_NATIONAL TOTAL_NMVOC</v>
      </c>
      <c r="B24947" s="113" t="s">
        <v>174</v>
      </c>
      <c r="C24947" s="113">
        <v>2009</v>
      </c>
      <c r="D24947" s="113" t="s">
        <v>122</v>
      </c>
      <c r="E24947" s="113" t="s">
        <v>123</v>
      </c>
      <c r="F24947" s="113" t="s">
        <v>200</v>
      </c>
      <c r="G24947" s="113">
        <v>40.254559417102698</v>
      </c>
    </row>
    <row r="24948" spans="1:7" x14ac:dyDescent="0.25">
      <c r="A24948" s="108" t="str">
        <f t="shared" si="389"/>
        <v>SI_2009_NATIONAL TOTAL_SOx</v>
      </c>
      <c r="B24948" s="113" t="s">
        <v>174</v>
      </c>
      <c r="C24948" s="113">
        <v>2009</v>
      </c>
      <c r="D24948" s="113" t="s">
        <v>122</v>
      </c>
      <c r="E24948" s="113" t="s">
        <v>201</v>
      </c>
      <c r="F24948" s="113" t="s">
        <v>200</v>
      </c>
      <c r="G24948" s="113">
        <v>9.9435201541171701</v>
      </c>
    </row>
    <row r="24949" spans="1:7" x14ac:dyDescent="0.25">
      <c r="A24949" s="108" t="str">
        <f t="shared" si="389"/>
        <v>SI_2009_NATIONAL TOTAL_NH3</v>
      </c>
      <c r="B24949" s="113" t="s">
        <v>174</v>
      </c>
      <c r="C24949" s="113">
        <v>2009</v>
      </c>
      <c r="D24949" s="113" t="s">
        <v>122</v>
      </c>
      <c r="E24949" s="113" t="s">
        <v>124</v>
      </c>
      <c r="F24949" s="113" t="s">
        <v>200</v>
      </c>
      <c r="G24949" s="113">
        <v>18.437947929235801</v>
      </c>
    </row>
    <row r="24950" spans="1:7" x14ac:dyDescent="0.25">
      <c r="A24950" s="108" t="str">
        <f t="shared" si="389"/>
        <v>SI_2009_NATIONAL TOTAL_PM2.5</v>
      </c>
      <c r="B24950" s="113" t="s">
        <v>174</v>
      </c>
      <c r="C24950" s="113">
        <v>2009</v>
      </c>
      <c r="D24950" s="113" t="s">
        <v>122</v>
      </c>
      <c r="E24950" s="113" t="s">
        <v>203</v>
      </c>
      <c r="F24950" s="113" t="s">
        <v>200</v>
      </c>
      <c r="G24950" s="113">
        <v>14.409523397845501</v>
      </c>
    </row>
    <row r="24951" spans="1:7" x14ac:dyDescent="0.25">
      <c r="A24951" s="108" t="str">
        <f t="shared" si="389"/>
        <v>SI_2009_NATIONAL TOTAL_Pb</v>
      </c>
      <c r="B24951" s="113" t="s">
        <v>174</v>
      </c>
      <c r="C24951" s="113">
        <v>2009</v>
      </c>
      <c r="D24951" s="113" t="s">
        <v>122</v>
      </c>
      <c r="E24951" s="113" t="s">
        <v>125</v>
      </c>
      <c r="F24951" s="113" t="s">
        <v>200</v>
      </c>
      <c r="G24951" s="113">
        <v>6.0445717920597402E-3</v>
      </c>
    </row>
    <row r="24952" spans="1:7" x14ac:dyDescent="0.25">
      <c r="A24952" s="108" t="str">
        <f t="shared" si="389"/>
        <v>SI_2009_NATIONAL TOTAL_Cd</v>
      </c>
      <c r="B24952" s="113" t="s">
        <v>174</v>
      </c>
      <c r="C24952" s="113">
        <v>2009</v>
      </c>
      <c r="D24952" s="113" t="s">
        <v>122</v>
      </c>
      <c r="E24952" s="113" t="s">
        <v>126</v>
      </c>
      <c r="F24952" s="113" t="s">
        <v>200</v>
      </c>
      <c r="G24952" s="113">
        <v>6.1575852262654295E-4</v>
      </c>
    </row>
    <row r="24953" spans="1:7" x14ac:dyDescent="0.25">
      <c r="A24953" s="108" t="str">
        <f t="shared" si="389"/>
        <v>SI_2009_NATIONAL TOTAL_Hg</v>
      </c>
      <c r="B24953" s="113" t="s">
        <v>174</v>
      </c>
      <c r="C24953" s="113">
        <v>2009</v>
      </c>
      <c r="D24953" s="113" t="s">
        <v>122</v>
      </c>
      <c r="E24953" s="113" t="s">
        <v>127</v>
      </c>
      <c r="F24953" s="113" t="s">
        <v>200</v>
      </c>
      <c r="G24953" s="113">
        <v>1.8478205141738601E-4</v>
      </c>
    </row>
    <row r="24954" spans="1:7" x14ac:dyDescent="0.25">
      <c r="A24954" s="108" t="str">
        <f t="shared" si="389"/>
        <v>SI_2009_NATIONAL TOTAL_DIOX</v>
      </c>
      <c r="B24954" s="113" t="s">
        <v>174</v>
      </c>
      <c r="C24954" s="113">
        <v>2009</v>
      </c>
      <c r="D24954" s="113" t="s">
        <v>122</v>
      </c>
      <c r="E24954" s="113" t="s">
        <v>128</v>
      </c>
      <c r="F24954" s="113" t="s">
        <v>200</v>
      </c>
      <c r="G24954" s="150">
        <v>1.90712293884187E-8</v>
      </c>
    </row>
    <row r="24955" spans="1:7" x14ac:dyDescent="0.25">
      <c r="A24955" s="108" t="str">
        <f t="shared" si="389"/>
        <v>SI_2009_NATIONAL TOTAL_PAH</v>
      </c>
      <c r="B24955" s="113" t="s">
        <v>174</v>
      </c>
      <c r="C24955" s="113">
        <v>2009</v>
      </c>
      <c r="D24955" s="113" t="s">
        <v>122</v>
      </c>
      <c r="E24955" s="113" t="s">
        <v>129</v>
      </c>
      <c r="F24955" s="113" t="s">
        <v>200</v>
      </c>
      <c r="G24955" s="113">
        <v>8.1070637759054903E-3</v>
      </c>
    </row>
    <row r="24956" spans="1:7" x14ac:dyDescent="0.25">
      <c r="A24956" s="108" t="str">
        <f t="shared" si="389"/>
        <v>SI_2009_NATIONAL TOTAL_HCB</v>
      </c>
      <c r="B24956" s="113" t="s">
        <v>174</v>
      </c>
      <c r="C24956" s="113">
        <v>2009</v>
      </c>
      <c r="D24956" s="113" t="s">
        <v>122</v>
      </c>
      <c r="E24956" s="113" t="s">
        <v>130</v>
      </c>
      <c r="F24956" s="113" t="s">
        <v>200</v>
      </c>
      <c r="G24956" s="150">
        <v>9.7579874270242106E-7</v>
      </c>
    </row>
    <row r="24957" spans="1:7" x14ac:dyDescent="0.25">
      <c r="A24957" s="108" t="str">
        <f t="shared" si="389"/>
        <v>SI_2009_NATIONAL TOTAL_PCB</v>
      </c>
      <c r="B24957" s="113" t="s">
        <v>174</v>
      </c>
      <c r="C24957" s="113">
        <v>2009</v>
      </c>
      <c r="D24957" s="113" t="s">
        <v>122</v>
      </c>
      <c r="E24957" s="113" t="s">
        <v>259</v>
      </c>
      <c r="F24957" s="113" t="s">
        <v>200</v>
      </c>
      <c r="G24957" s="150">
        <v>8.3299312530598003E-5</v>
      </c>
    </row>
    <row r="24958" spans="1:7" x14ac:dyDescent="0.25">
      <c r="A24958" s="108" t="str">
        <f t="shared" si="389"/>
        <v>SI_2009_1A3(FS)_NOx</v>
      </c>
      <c r="B24958" s="113" t="s">
        <v>174</v>
      </c>
      <c r="C24958" s="113">
        <v>2009</v>
      </c>
      <c r="D24958" s="113" t="s">
        <v>132</v>
      </c>
      <c r="E24958" s="113" t="s">
        <v>199</v>
      </c>
      <c r="F24958" s="113" t="s">
        <v>200</v>
      </c>
      <c r="G24958" s="113">
        <v>20.503235746701201</v>
      </c>
    </row>
    <row r="24959" spans="1:7" x14ac:dyDescent="0.25">
      <c r="A24959" s="108" t="str">
        <f t="shared" si="389"/>
        <v>SI_2009_1A3(FS)_NMVOC</v>
      </c>
      <c r="B24959" s="113" t="s">
        <v>174</v>
      </c>
      <c r="C24959" s="113">
        <v>2009</v>
      </c>
      <c r="D24959" s="113" t="s">
        <v>132</v>
      </c>
      <c r="E24959" s="113" t="s">
        <v>123</v>
      </c>
      <c r="F24959" s="113" t="s">
        <v>200</v>
      </c>
      <c r="G24959" s="113">
        <v>4.4342185708718302</v>
      </c>
    </row>
    <row r="24960" spans="1:7" x14ac:dyDescent="0.25">
      <c r="A24960" s="108" t="str">
        <f t="shared" si="389"/>
        <v>SI_2009_1A3(FS)_SOx</v>
      </c>
      <c r="B24960" s="113" t="s">
        <v>174</v>
      </c>
      <c r="C24960" s="113">
        <v>2009</v>
      </c>
      <c r="D24960" s="113" t="s">
        <v>132</v>
      </c>
      <c r="E24960" s="113" t="s">
        <v>201</v>
      </c>
      <c r="F24960" s="113" t="s">
        <v>200</v>
      </c>
      <c r="G24960" s="113">
        <v>3.2275722607341399E-2</v>
      </c>
    </row>
    <row r="24961" spans="1:7" x14ac:dyDescent="0.25">
      <c r="A24961" s="108" t="str">
        <f t="shared" si="389"/>
        <v>SI_2009_1A3(FS)_NH3</v>
      </c>
      <c r="B24961" s="113" t="s">
        <v>174</v>
      </c>
      <c r="C24961" s="113">
        <v>2009</v>
      </c>
      <c r="D24961" s="113" t="s">
        <v>132</v>
      </c>
      <c r="E24961" s="113" t="s">
        <v>124</v>
      </c>
      <c r="F24961" s="113" t="s">
        <v>200</v>
      </c>
      <c r="G24961" s="113">
        <v>0.547824682551598</v>
      </c>
    </row>
    <row r="24962" spans="1:7" x14ac:dyDescent="0.25">
      <c r="A24962" s="108" t="str">
        <f t="shared" ref="A24962:A25025" si="390">CONCATENATE(B24962,"_",C24962,"_",D24962,"_",E24962)</f>
        <v>SI_2009_1A3(FS)_PM2.5</v>
      </c>
      <c r="B24962" s="113" t="s">
        <v>174</v>
      </c>
      <c r="C24962" s="113">
        <v>2009</v>
      </c>
      <c r="D24962" s="113" t="s">
        <v>132</v>
      </c>
      <c r="E24962" s="113" t="s">
        <v>203</v>
      </c>
      <c r="F24962" s="113" t="s">
        <v>200</v>
      </c>
      <c r="G24962" s="113">
        <v>1.10051399184521</v>
      </c>
    </row>
    <row r="24963" spans="1:7" x14ac:dyDescent="0.25">
      <c r="A24963" s="108" t="str">
        <f t="shared" si="390"/>
        <v>SI_2009_3D_NOx</v>
      </c>
      <c r="B24963" s="113" t="s">
        <v>174</v>
      </c>
      <c r="C24963" s="113">
        <v>2009</v>
      </c>
      <c r="D24963" s="113" t="s">
        <v>206</v>
      </c>
      <c r="E24963" s="113" t="s">
        <v>199</v>
      </c>
      <c r="F24963" s="113" t="s">
        <v>200</v>
      </c>
      <c r="G24963" s="113">
        <v>2.2825633491054802</v>
      </c>
    </row>
    <row r="24964" spans="1:7" x14ac:dyDescent="0.25">
      <c r="A24964" s="108" t="str">
        <f t="shared" si="390"/>
        <v>SI_2010_NATIONAL TOTAL_NOx</v>
      </c>
      <c r="B24964" s="113" t="s">
        <v>174</v>
      </c>
      <c r="C24964" s="113">
        <v>2010</v>
      </c>
      <c r="D24964" s="113" t="s">
        <v>122</v>
      </c>
      <c r="E24964" s="113" t="s">
        <v>199</v>
      </c>
      <c r="F24964" s="113" t="s">
        <v>200</v>
      </c>
      <c r="G24964" s="113">
        <v>47.702984677923702</v>
      </c>
    </row>
    <row r="24965" spans="1:7" x14ac:dyDescent="0.25">
      <c r="A24965" s="108" t="str">
        <f t="shared" si="390"/>
        <v>SI_2010_NATIONAL TOTAL_NMVOC</v>
      </c>
      <c r="B24965" s="113" t="s">
        <v>174</v>
      </c>
      <c r="C24965" s="113">
        <v>2010</v>
      </c>
      <c r="D24965" s="113" t="s">
        <v>122</v>
      </c>
      <c r="E24965" s="113" t="s">
        <v>123</v>
      </c>
      <c r="F24965" s="113" t="s">
        <v>200</v>
      </c>
      <c r="G24965" s="113">
        <v>39.446171416506097</v>
      </c>
    </row>
    <row r="24966" spans="1:7" x14ac:dyDescent="0.25">
      <c r="A24966" s="108" t="str">
        <f t="shared" si="390"/>
        <v>SI_2010_NATIONAL TOTAL_SOx</v>
      </c>
      <c r="B24966" s="113" t="s">
        <v>174</v>
      </c>
      <c r="C24966" s="113">
        <v>2010</v>
      </c>
      <c r="D24966" s="113" t="s">
        <v>122</v>
      </c>
      <c r="E24966" s="113" t="s">
        <v>201</v>
      </c>
      <c r="F24966" s="113" t="s">
        <v>200</v>
      </c>
      <c r="G24966" s="113">
        <v>10.2928873796397</v>
      </c>
    </row>
    <row r="24967" spans="1:7" x14ac:dyDescent="0.25">
      <c r="A24967" s="108" t="str">
        <f t="shared" si="390"/>
        <v>SI_2010_NATIONAL TOTAL_NH3</v>
      </c>
      <c r="B24967" s="113" t="s">
        <v>174</v>
      </c>
      <c r="C24967" s="113">
        <v>2010</v>
      </c>
      <c r="D24967" s="113" t="s">
        <v>122</v>
      </c>
      <c r="E24967" s="113" t="s">
        <v>124</v>
      </c>
      <c r="F24967" s="113" t="s">
        <v>200</v>
      </c>
      <c r="G24967" s="113">
        <v>17.813790659825202</v>
      </c>
    </row>
    <row r="24968" spans="1:7" x14ac:dyDescent="0.25">
      <c r="A24968" s="108" t="str">
        <f t="shared" si="390"/>
        <v>SI_2010_NATIONAL TOTAL_PM2.5</v>
      </c>
      <c r="B24968" s="113" t="s">
        <v>174</v>
      </c>
      <c r="C24968" s="113">
        <v>2010</v>
      </c>
      <c r="D24968" s="113" t="s">
        <v>122</v>
      </c>
      <c r="E24968" s="113" t="s">
        <v>203</v>
      </c>
      <c r="F24968" s="113" t="s">
        <v>200</v>
      </c>
      <c r="G24968" s="113">
        <v>14.6565395712989</v>
      </c>
    </row>
    <row r="24969" spans="1:7" x14ac:dyDescent="0.25">
      <c r="A24969" s="108" t="str">
        <f t="shared" si="390"/>
        <v>SI_2010_NATIONAL TOTAL_Pb</v>
      </c>
      <c r="B24969" s="113" t="s">
        <v>174</v>
      </c>
      <c r="C24969" s="113">
        <v>2010</v>
      </c>
      <c r="D24969" s="113" t="s">
        <v>122</v>
      </c>
      <c r="E24969" s="113" t="s">
        <v>125</v>
      </c>
      <c r="F24969" s="113" t="s">
        <v>200</v>
      </c>
      <c r="G24969" s="113">
        <v>6.7327546356765796E-3</v>
      </c>
    </row>
    <row r="24970" spans="1:7" x14ac:dyDescent="0.25">
      <c r="A24970" s="108" t="str">
        <f t="shared" si="390"/>
        <v>SI_2010_NATIONAL TOTAL_Cd</v>
      </c>
      <c r="B24970" s="113" t="s">
        <v>174</v>
      </c>
      <c r="C24970" s="113">
        <v>2010</v>
      </c>
      <c r="D24970" s="113" t="s">
        <v>122</v>
      </c>
      <c r="E24970" s="113" t="s">
        <v>126</v>
      </c>
      <c r="F24970" s="113" t="s">
        <v>200</v>
      </c>
      <c r="G24970" s="113">
        <v>6.6362900179674396E-4</v>
      </c>
    </row>
    <row r="24971" spans="1:7" x14ac:dyDescent="0.25">
      <c r="A24971" s="108" t="str">
        <f t="shared" si="390"/>
        <v>SI_2010_NATIONAL TOTAL_Hg</v>
      </c>
      <c r="B24971" s="113" t="s">
        <v>174</v>
      </c>
      <c r="C24971" s="113">
        <v>2010</v>
      </c>
      <c r="D24971" s="113" t="s">
        <v>122</v>
      </c>
      <c r="E24971" s="113" t="s">
        <v>127</v>
      </c>
      <c r="F24971" s="113" t="s">
        <v>200</v>
      </c>
      <c r="G24971" s="113">
        <v>1.9195000258322501E-4</v>
      </c>
    </row>
    <row r="24972" spans="1:7" x14ac:dyDescent="0.25">
      <c r="A24972" s="108" t="str">
        <f t="shared" si="390"/>
        <v>SI_2010_NATIONAL TOTAL_DIOX</v>
      </c>
      <c r="B24972" s="113" t="s">
        <v>174</v>
      </c>
      <c r="C24972" s="113">
        <v>2010</v>
      </c>
      <c r="D24972" s="113" t="s">
        <v>122</v>
      </c>
      <c r="E24972" s="113" t="s">
        <v>128</v>
      </c>
      <c r="F24972" s="113" t="s">
        <v>200</v>
      </c>
      <c r="G24972" s="150">
        <v>1.9574724670441199E-8</v>
      </c>
    </row>
    <row r="24973" spans="1:7" x14ac:dyDescent="0.25">
      <c r="A24973" s="108" t="str">
        <f t="shared" si="390"/>
        <v>SI_2010_NATIONAL TOTAL_PAH</v>
      </c>
      <c r="B24973" s="113" t="s">
        <v>174</v>
      </c>
      <c r="C24973" s="113">
        <v>2010</v>
      </c>
      <c r="D24973" s="113" t="s">
        <v>122</v>
      </c>
      <c r="E24973" s="113" t="s">
        <v>129</v>
      </c>
      <c r="F24973" s="113" t="s">
        <v>200</v>
      </c>
      <c r="G24973" s="113">
        <v>8.2621980243779494E-3</v>
      </c>
    </row>
    <row r="24974" spans="1:7" x14ac:dyDescent="0.25">
      <c r="A24974" s="108" t="str">
        <f t="shared" si="390"/>
        <v>SI_2010_NATIONAL TOTAL_HCB</v>
      </c>
      <c r="B24974" s="113" t="s">
        <v>174</v>
      </c>
      <c r="C24974" s="113">
        <v>2010</v>
      </c>
      <c r="D24974" s="113" t="s">
        <v>122</v>
      </c>
      <c r="E24974" s="113" t="s">
        <v>130</v>
      </c>
      <c r="F24974" s="113" t="s">
        <v>200</v>
      </c>
      <c r="G24974" s="150">
        <v>1.2870424486240301E-6</v>
      </c>
    </row>
    <row r="24975" spans="1:7" x14ac:dyDescent="0.25">
      <c r="A24975" s="108" t="str">
        <f t="shared" si="390"/>
        <v>SI_2010_NATIONAL TOTAL_PCB</v>
      </c>
      <c r="B24975" s="113" t="s">
        <v>174</v>
      </c>
      <c r="C24975" s="113">
        <v>2010</v>
      </c>
      <c r="D24975" s="113" t="s">
        <v>122</v>
      </c>
      <c r="E24975" s="113" t="s">
        <v>259</v>
      </c>
      <c r="F24975" s="113" t="s">
        <v>200</v>
      </c>
      <c r="G24975" s="150">
        <v>7.6531282235376105E-5</v>
      </c>
    </row>
    <row r="24976" spans="1:7" x14ac:dyDescent="0.25">
      <c r="A24976" s="108" t="str">
        <f t="shared" si="390"/>
        <v>SI_2010_1A3(FS)_NOx</v>
      </c>
      <c r="B24976" s="113" t="s">
        <v>174</v>
      </c>
      <c r="C24976" s="113">
        <v>2010</v>
      </c>
      <c r="D24976" s="113" t="s">
        <v>132</v>
      </c>
      <c r="E24976" s="113" t="s">
        <v>199</v>
      </c>
      <c r="F24976" s="113" t="s">
        <v>200</v>
      </c>
      <c r="G24976" s="113">
        <v>20.065321932698101</v>
      </c>
    </row>
    <row r="24977" spans="1:7" x14ac:dyDescent="0.25">
      <c r="A24977" s="108" t="str">
        <f t="shared" si="390"/>
        <v>SI_2010_1A3(FS)_NMVOC</v>
      </c>
      <c r="B24977" s="113" t="s">
        <v>174</v>
      </c>
      <c r="C24977" s="113">
        <v>2010</v>
      </c>
      <c r="D24977" s="113" t="s">
        <v>132</v>
      </c>
      <c r="E24977" s="113" t="s">
        <v>123</v>
      </c>
      <c r="F24977" s="113" t="s">
        <v>200</v>
      </c>
      <c r="G24977" s="113">
        <v>4.0796237667813298</v>
      </c>
    </row>
    <row r="24978" spans="1:7" x14ac:dyDescent="0.25">
      <c r="A24978" s="108" t="str">
        <f t="shared" si="390"/>
        <v>SI_2010_1A3(FS)_SOx</v>
      </c>
      <c r="B24978" s="113" t="s">
        <v>174</v>
      </c>
      <c r="C24978" s="113">
        <v>2010</v>
      </c>
      <c r="D24978" s="113" t="s">
        <v>132</v>
      </c>
      <c r="E24978" s="113" t="s">
        <v>201</v>
      </c>
      <c r="F24978" s="113" t="s">
        <v>200</v>
      </c>
      <c r="G24978" s="113">
        <v>3.30986632058606E-2</v>
      </c>
    </row>
    <row r="24979" spans="1:7" x14ac:dyDescent="0.25">
      <c r="A24979" s="108" t="str">
        <f t="shared" si="390"/>
        <v>SI_2010_1A3(FS)_NH3</v>
      </c>
      <c r="B24979" s="113" t="s">
        <v>174</v>
      </c>
      <c r="C24979" s="113">
        <v>2010</v>
      </c>
      <c r="D24979" s="113" t="s">
        <v>132</v>
      </c>
      <c r="E24979" s="113" t="s">
        <v>124</v>
      </c>
      <c r="F24979" s="113" t="s">
        <v>200</v>
      </c>
      <c r="G24979" s="113">
        <v>0.51018805684808399</v>
      </c>
    </row>
    <row r="24980" spans="1:7" x14ac:dyDescent="0.25">
      <c r="A24980" s="108" t="str">
        <f t="shared" si="390"/>
        <v>SI_2010_1A3(FS)_PM2.5</v>
      </c>
      <c r="B24980" s="113" t="s">
        <v>174</v>
      </c>
      <c r="C24980" s="113">
        <v>2010</v>
      </c>
      <c r="D24980" s="113" t="s">
        <v>132</v>
      </c>
      <c r="E24980" s="113" t="s">
        <v>203</v>
      </c>
      <c r="F24980" s="113" t="s">
        <v>200</v>
      </c>
      <c r="G24980" s="113">
        <v>1.13595482433355</v>
      </c>
    </row>
    <row r="24981" spans="1:7" x14ac:dyDescent="0.25">
      <c r="A24981" s="108" t="str">
        <f t="shared" si="390"/>
        <v>SI_2010_3D_NOx</v>
      </c>
      <c r="B24981" s="113" t="s">
        <v>174</v>
      </c>
      <c r="C24981" s="113">
        <v>2010</v>
      </c>
      <c r="D24981" s="113" t="s">
        <v>206</v>
      </c>
      <c r="E24981" s="113" t="s">
        <v>199</v>
      </c>
      <c r="F24981" s="113" t="s">
        <v>200</v>
      </c>
      <c r="G24981" s="113">
        <v>2.23506439874842</v>
      </c>
    </row>
    <row r="24982" spans="1:7" x14ac:dyDescent="0.25">
      <c r="A24982" s="108" t="str">
        <f t="shared" si="390"/>
        <v>SI_2011_NATIONAL TOTAL_NOx</v>
      </c>
      <c r="B24982" s="113" t="s">
        <v>174</v>
      </c>
      <c r="C24982" s="113">
        <v>2011</v>
      </c>
      <c r="D24982" s="113" t="s">
        <v>122</v>
      </c>
      <c r="E24982" s="113" t="s">
        <v>199</v>
      </c>
      <c r="F24982" s="113" t="s">
        <v>200</v>
      </c>
      <c r="G24982" s="113">
        <v>46.899963654890698</v>
      </c>
    </row>
    <row r="24983" spans="1:7" x14ac:dyDescent="0.25">
      <c r="A24983" s="108" t="str">
        <f t="shared" si="390"/>
        <v>SI_2011_NATIONAL TOTAL_NMVOC</v>
      </c>
      <c r="B24983" s="113" t="s">
        <v>174</v>
      </c>
      <c r="C24983" s="113">
        <v>2011</v>
      </c>
      <c r="D24983" s="113" t="s">
        <v>122</v>
      </c>
      <c r="E24983" s="113" t="s">
        <v>123</v>
      </c>
      <c r="F24983" s="113" t="s">
        <v>200</v>
      </c>
      <c r="G24983" s="113">
        <v>36.958520832571402</v>
      </c>
    </row>
    <row r="24984" spans="1:7" x14ac:dyDescent="0.25">
      <c r="A24984" s="108" t="str">
        <f t="shared" si="390"/>
        <v>SI_2011_NATIONAL TOTAL_SOx</v>
      </c>
      <c r="B24984" s="113" t="s">
        <v>174</v>
      </c>
      <c r="C24984" s="113">
        <v>2011</v>
      </c>
      <c r="D24984" s="113" t="s">
        <v>122</v>
      </c>
      <c r="E24984" s="113" t="s">
        <v>201</v>
      </c>
      <c r="F24984" s="113" t="s">
        <v>200</v>
      </c>
      <c r="G24984" s="113">
        <v>11.2733537997697</v>
      </c>
    </row>
    <row r="24985" spans="1:7" x14ac:dyDescent="0.25">
      <c r="A24985" s="108" t="str">
        <f t="shared" si="390"/>
        <v>SI_2011_NATIONAL TOTAL_NH3</v>
      </c>
      <c r="B24985" s="113" t="s">
        <v>174</v>
      </c>
      <c r="C24985" s="113">
        <v>2011</v>
      </c>
      <c r="D24985" s="113" t="s">
        <v>122</v>
      </c>
      <c r="E24985" s="113" t="s">
        <v>124</v>
      </c>
      <c r="F24985" s="113" t="s">
        <v>200</v>
      </c>
      <c r="G24985" s="113">
        <v>17.066478175699299</v>
      </c>
    </row>
    <row r="24986" spans="1:7" x14ac:dyDescent="0.25">
      <c r="A24986" s="108" t="str">
        <f t="shared" si="390"/>
        <v>SI_2011_NATIONAL TOTAL_PM2.5</v>
      </c>
      <c r="B24986" s="113" t="s">
        <v>174</v>
      </c>
      <c r="C24986" s="113">
        <v>2011</v>
      </c>
      <c r="D24986" s="113" t="s">
        <v>122</v>
      </c>
      <c r="E24986" s="113" t="s">
        <v>203</v>
      </c>
      <c r="F24986" s="113" t="s">
        <v>200</v>
      </c>
      <c r="G24986" s="113">
        <v>14.543255439851301</v>
      </c>
    </row>
    <row r="24987" spans="1:7" x14ac:dyDescent="0.25">
      <c r="A24987" s="108" t="str">
        <f t="shared" si="390"/>
        <v>SI_2011_NATIONAL TOTAL_Pb</v>
      </c>
      <c r="B24987" s="113" t="s">
        <v>174</v>
      </c>
      <c r="C24987" s="113">
        <v>2011</v>
      </c>
      <c r="D24987" s="113" t="s">
        <v>122</v>
      </c>
      <c r="E24987" s="113" t="s">
        <v>125</v>
      </c>
      <c r="F24987" s="113" t="s">
        <v>200</v>
      </c>
      <c r="G24987" s="113">
        <v>6.75179292032301E-3</v>
      </c>
    </row>
    <row r="24988" spans="1:7" x14ac:dyDescent="0.25">
      <c r="A24988" s="108" t="str">
        <f t="shared" si="390"/>
        <v>SI_2011_NATIONAL TOTAL_Cd</v>
      </c>
      <c r="B24988" s="113" t="s">
        <v>174</v>
      </c>
      <c r="C24988" s="113">
        <v>2011</v>
      </c>
      <c r="D24988" s="113" t="s">
        <v>122</v>
      </c>
      <c r="E24988" s="113" t="s">
        <v>126</v>
      </c>
      <c r="F24988" s="113" t="s">
        <v>200</v>
      </c>
      <c r="G24988" s="113">
        <v>6.6335016025533097E-4</v>
      </c>
    </row>
    <row r="24989" spans="1:7" x14ac:dyDescent="0.25">
      <c r="A24989" s="108" t="str">
        <f t="shared" si="390"/>
        <v>SI_2011_NATIONAL TOTAL_Hg</v>
      </c>
      <c r="B24989" s="113" t="s">
        <v>174</v>
      </c>
      <c r="C24989" s="113">
        <v>2011</v>
      </c>
      <c r="D24989" s="113" t="s">
        <v>122</v>
      </c>
      <c r="E24989" s="113" t="s">
        <v>127</v>
      </c>
      <c r="F24989" s="113" t="s">
        <v>200</v>
      </c>
      <c r="G24989" s="113">
        <v>1.90131059228766E-4</v>
      </c>
    </row>
    <row r="24990" spans="1:7" x14ac:dyDescent="0.25">
      <c r="A24990" s="108" t="str">
        <f t="shared" si="390"/>
        <v>SI_2011_NATIONAL TOTAL_DIOX</v>
      </c>
      <c r="B24990" s="113" t="s">
        <v>174</v>
      </c>
      <c r="C24990" s="113">
        <v>2011</v>
      </c>
      <c r="D24990" s="113" t="s">
        <v>122</v>
      </c>
      <c r="E24990" s="113" t="s">
        <v>128</v>
      </c>
      <c r="F24990" s="113" t="s">
        <v>200</v>
      </c>
      <c r="G24990" s="150">
        <v>1.97654888262338E-8</v>
      </c>
    </row>
    <row r="24991" spans="1:7" x14ac:dyDescent="0.25">
      <c r="A24991" s="108" t="str">
        <f t="shared" si="390"/>
        <v>SI_2011_NATIONAL TOTAL_PAH</v>
      </c>
      <c r="B24991" s="113" t="s">
        <v>174</v>
      </c>
      <c r="C24991" s="113">
        <v>2011</v>
      </c>
      <c r="D24991" s="113" t="s">
        <v>122</v>
      </c>
      <c r="E24991" s="113" t="s">
        <v>129</v>
      </c>
      <c r="F24991" s="113" t="s">
        <v>200</v>
      </c>
      <c r="G24991" s="113">
        <v>8.2934588622927997E-3</v>
      </c>
    </row>
    <row r="24992" spans="1:7" x14ac:dyDescent="0.25">
      <c r="A24992" s="108" t="str">
        <f t="shared" si="390"/>
        <v>SI_2011_NATIONAL TOTAL_HCB</v>
      </c>
      <c r="B24992" s="113" t="s">
        <v>174</v>
      </c>
      <c r="C24992" s="113">
        <v>2011</v>
      </c>
      <c r="D24992" s="113" t="s">
        <v>122</v>
      </c>
      <c r="E24992" s="113" t="s">
        <v>130</v>
      </c>
      <c r="F24992" s="113" t="s">
        <v>200</v>
      </c>
      <c r="G24992" s="150">
        <v>8.1903997639142597E-7</v>
      </c>
    </row>
    <row r="24993" spans="1:7" x14ac:dyDescent="0.25">
      <c r="A24993" s="108" t="str">
        <f t="shared" si="390"/>
        <v>SI_2011_NATIONAL TOTAL_PCB</v>
      </c>
      <c r="B24993" s="113" t="s">
        <v>174</v>
      </c>
      <c r="C24993" s="113">
        <v>2011</v>
      </c>
      <c r="D24993" s="113" t="s">
        <v>122</v>
      </c>
      <c r="E24993" s="113" t="s">
        <v>259</v>
      </c>
      <c r="F24993" s="113" t="s">
        <v>200</v>
      </c>
      <c r="G24993" s="150">
        <v>5.1590586732058398E-5</v>
      </c>
    </row>
    <row r="24994" spans="1:7" x14ac:dyDescent="0.25">
      <c r="A24994" s="108" t="str">
        <f t="shared" si="390"/>
        <v>SI_2011_1A3(FS)_NOx</v>
      </c>
      <c r="B24994" s="113" t="s">
        <v>174</v>
      </c>
      <c r="C24994" s="113">
        <v>2011</v>
      </c>
      <c r="D24994" s="113" t="s">
        <v>132</v>
      </c>
      <c r="E24994" s="113" t="s">
        <v>199</v>
      </c>
      <c r="F24994" s="113" t="s">
        <v>200</v>
      </c>
      <c r="G24994" s="113">
        <v>20.876312002911501</v>
      </c>
    </row>
    <row r="24995" spans="1:7" x14ac:dyDescent="0.25">
      <c r="A24995" s="108" t="str">
        <f t="shared" si="390"/>
        <v>SI_2011_1A3(FS)_NMVOC</v>
      </c>
      <c r="B24995" s="113" t="s">
        <v>174</v>
      </c>
      <c r="C24995" s="113">
        <v>2011</v>
      </c>
      <c r="D24995" s="113" t="s">
        <v>132</v>
      </c>
      <c r="E24995" s="113" t="s">
        <v>123</v>
      </c>
      <c r="F24995" s="113" t="s">
        <v>200</v>
      </c>
      <c r="G24995" s="113">
        <v>3.8108592397579799</v>
      </c>
    </row>
    <row r="24996" spans="1:7" x14ac:dyDescent="0.25">
      <c r="A24996" s="108" t="str">
        <f t="shared" si="390"/>
        <v>SI_2011_1A3(FS)_SOx</v>
      </c>
      <c r="B24996" s="113" t="s">
        <v>174</v>
      </c>
      <c r="C24996" s="113">
        <v>2011</v>
      </c>
      <c r="D24996" s="113" t="s">
        <v>132</v>
      </c>
      <c r="E24996" s="113" t="s">
        <v>201</v>
      </c>
      <c r="F24996" s="113" t="s">
        <v>200</v>
      </c>
      <c r="G24996" s="113">
        <v>3.5296766239156598E-2</v>
      </c>
    </row>
    <row r="24997" spans="1:7" x14ac:dyDescent="0.25">
      <c r="A24997" s="108" t="str">
        <f t="shared" si="390"/>
        <v>SI_2011_1A3(FS)_NH3</v>
      </c>
      <c r="B24997" s="113" t="s">
        <v>174</v>
      </c>
      <c r="C24997" s="113">
        <v>2011</v>
      </c>
      <c r="D24997" s="113" t="s">
        <v>132</v>
      </c>
      <c r="E24997" s="113" t="s">
        <v>124</v>
      </c>
      <c r="F24997" s="113" t="s">
        <v>200</v>
      </c>
      <c r="G24997" s="113">
        <v>0.47223340692528398</v>
      </c>
    </row>
    <row r="24998" spans="1:7" x14ac:dyDescent="0.25">
      <c r="A24998" s="108" t="str">
        <f t="shared" si="390"/>
        <v>SI_2011_1A3(FS)_PM2.5</v>
      </c>
      <c r="B24998" s="113" t="s">
        <v>174</v>
      </c>
      <c r="C24998" s="113">
        <v>2011</v>
      </c>
      <c r="D24998" s="113" t="s">
        <v>132</v>
      </c>
      <c r="E24998" s="113" t="s">
        <v>203</v>
      </c>
      <c r="F24998" s="113" t="s">
        <v>200</v>
      </c>
      <c r="G24998" s="113">
        <v>1.15856649583402</v>
      </c>
    </row>
    <row r="24999" spans="1:7" x14ac:dyDescent="0.25">
      <c r="A24999" s="108" t="str">
        <f t="shared" si="390"/>
        <v>SI_2011_3D_NOx</v>
      </c>
      <c r="B24999" s="113" t="s">
        <v>174</v>
      </c>
      <c r="C24999" s="113">
        <v>2011</v>
      </c>
      <c r="D24999" s="113" t="s">
        <v>206</v>
      </c>
      <c r="E24999" s="113" t="s">
        <v>199</v>
      </c>
      <c r="F24999" s="113" t="s">
        <v>200</v>
      </c>
      <c r="G24999" s="113">
        <v>2.1836078671213701</v>
      </c>
    </row>
    <row r="25000" spans="1:7" x14ac:dyDescent="0.25">
      <c r="A25000" s="108" t="str">
        <f t="shared" si="390"/>
        <v>SI_2012_NATIONAL TOTAL_NOx</v>
      </c>
      <c r="B25000" s="113" t="s">
        <v>174</v>
      </c>
      <c r="C25000" s="113">
        <v>2012</v>
      </c>
      <c r="D25000" s="113" t="s">
        <v>122</v>
      </c>
      <c r="E25000" s="113" t="s">
        <v>199</v>
      </c>
      <c r="F25000" s="113" t="s">
        <v>200</v>
      </c>
      <c r="G25000" s="113">
        <v>45.464975243850802</v>
      </c>
    </row>
    <row r="25001" spans="1:7" x14ac:dyDescent="0.25">
      <c r="A25001" s="108" t="str">
        <f t="shared" si="390"/>
        <v>SI_2012_NATIONAL TOTAL_NMVOC</v>
      </c>
      <c r="B25001" s="113" t="s">
        <v>174</v>
      </c>
      <c r="C25001" s="113">
        <v>2012</v>
      </c>
      <c r="D25001" s="113" t="s">
        <v>122</v>
      </c>
      <c r="E25001" s="113" t="s">
        <v>123</v>
      </c>
      <c r="F25001" s="113" t="s">
        <v>200</v>
      </c>
      <c r="G25001" s="113">
        <v>35.492536658263496</v>
      </c>
    </row>
    <row r="25002" spans="1:7" x14ac:dyDescent="0.25">
      <c r="A25002" s="108" t="str">
        <f t="shared" si="390"/>
        <v>SI_2012_NATIONAL TOTAL_SOx</v>
      </c>
      <c r="B25002" s="113" t="s">
        <v>174</v>
      </c>
      <c r="C25002" s="113">
        <v>2012</v>
      </c>
      <c r="D25002" s="113" t="s">
        <v>122</v>
      </c>
      <c r="E25002" s="113" t="s">
        <v>201</v>
      </c>
      <c r="F25002" s="113" t="s">
        <v>200</v>
      </c>
      <c r="G25002" s="113">
        <v>10.520464774661001</v>
      </c>
    </row>
    <row r="25003" spans="1:7" x14ac:dyDescent="0.25">
      <c r="A25003" s="108" t="str">
        <f t="shared" si="390"/>
        <v>SI_2012_NATIONAL TOTAL_NH3</v>
      </c>
      <c r="B25003" s="113" t="s">
        <v>174</v>
      </c>
      <c r="C25003" s="113">
        <v>2012</v>
      </c>
      <c r="D25003" s="113" t="s">
        <v>122</v>
      </c>
      <c r="E25003" s="113" t="s">
        <v>124</v>
      </c>
      <c r="F25003" s="113" t="s">
        <v>200</v>
      </c>
      <c r="G25003" s="113">
        <v>16.9955310799992</v>
      </c>
    </row>
    <row r="25004" spans="1:7" x14ac:dyDescent="0.25">
      <c r="A25004" s="108" t="str">
        <f t="shared" si="390"/>
        <v>SI_2012_NATIONAL TOTAL_PM2.5</v>
      </c>
      <c r="B25004" s="113" t="s">
        <v>174</v>
      </c>
      <c r="C25004" s="113">
        <v>2012</v>
      </c>
      <c r="D25004" s="113" t="s">
        <v>122</v>
      </c>
      <c r="E25004" s="113" t="s">
        <v>203</v>
      </c>
      <c r="F25004" s="113" t="s">
        <v>200</v>
      </c>
      <c r="G25004" s="113">
        <v>13.960902086047099</v>
      </c>
    </row>
    <row r="25005" spans="1:7" x14ac:dyDescent="0.25">
      <c r="A25005" s="108" t="str">
        <f t="shared" si="390"/>
        <v>SI_2012_NATIONAL TOTAL_Pb</v>
      </c>
      <c r="B25005" s="113" t="s">
        <v>174</v>
      </c>
      <c r="C25005" s="113">
        <v>2012</v>
      </c>
      <c r="D25005" s="113" t="s">
        <v>122</v>
      </c>
      <c r="E25005" s="113" t="s">
        <v>125</v>
      </c>
      <c r="F25005" s="113" t="s">
        <v>200</v>
      </c>
      <c r="G25005" s="113">
        <v>6.4259665305256798E-3</v>
      </c>
    </row>
    <row r="25006" spans="1:7" x14ac:dyDescent="0.25">
      <c r="A25006" s="108" t="str">
        <f t="shared" si="390"/>
        <v>SI_2012_NATIONAL TOTAL_Cd</v>
      </c>
      <c r="B25006" s="113" t="s">
        <v>174</v>
      </c>
      <c r="C25006" s="113">
        <v>2012</v>
      </c>
      <c r="D25006" s="113" t="s">
        <v>122</v>
      </c>
      <c r="E25006" s="113" t="s">
        <v>126</v>
      </c>
      <c r="F25006" s="113" t="s">
        <v>200</v>
      </c>
      <c r="G25006" s="113">
        <v>6.2667470348174803E-4</v>
      </c>
    </row>
    <row r="25007" spans="1:7" x14ac:dyDescent="0.25">
      <c r="A25007" s="108" t="str">
        <f t="shared" si="390"/>
        <v>SI_2012_NATIONAL TOTAL_Hg</v>
      </c>
      <c r="B25007" s="113" t="s">
        <v>174</v>
      </c>
      <c r="C25007" s="113">
        <v>2012</v>
      </c>
      <c r="D25007" s="113" t="s">
        <v>122</v>
      </c>
      <c r="E25007" s="113" t="s">
        <v>127</v>
      </c>
      <c r="F25007" s="113" t="s">
        <v>200</v>
      </c>
      <c r="G25007" s="113">
        <v>1.8667652528981199E-4</v>
      </c>
    </row>
    <row r="25008" spans="1:7" x14ac:dyDescent="0.25">
      <c r="A25008" s="108" t="str">
        <f t="shared" si="390"/>
        <v>SI_2012_NATIONAL TOTAL_DIOX</v>
      </c>
      <c r="B25008" s="113" t="s">
        <v>174</v>
      </c>
      <c r="C25008" s="113">
        <v>2012</v>
      </c>
      <c r="D25008" s="113" t="s">
        <v>122</v>
      </c>
      <c r="E25008" s="113" t="s">
        <v>128</v>
      </c>
      <c r="F25008" s="113" t="s">
        <v>200</v>
      </c>
      <c r="G25008" s="150">
        <v>1.8809156448793201E-8</v>
      </c>
    </row>
    <row r="25009" spans="1:7" x14ac:dyDescent="0.25">
      <c r="A25009" s="108" t="str">
        <f t="shared" si="390"/>
        <v>SI_2012_NATIONAL TOTAL_PAH</v>
      </c>
      <c r="B25009" s="113" t="s">
        <v>174</v>
      </c>
      <c r="C25009" s="113">
        <v>2012</v>
      </c>
      <c r="D25009" s="113" t="s">
        <v>122</v>
      </c>
      <c r="E25009" s="113" t="s">
        <v>129</v>
      </c>
      <c r="F25009" s="113" t="s">
        <v>200</v>
      </c>
      <c r="G25009" s="113">
        <v>7.9793004696833807E-3</v>
      </c>
    </row>
    <row r="25010" spans="1:7" x14ac:dyDescent="0.25">
      <c r="A25010" s="108" t="str">
        <f t="shared" si="390"/>
        <v>SI_2012_NATIONAL TOTAL_HCB</v>
      </c>
      <c r="B25010" s="113" t="s">
        <v>174</v>
      </c>
      <c r="C25010" s="113">
        <v>2012</v>
      </c>
      <c r="D25010" s="113" t="s">
        <v>122</v>
      </c>
      <c r="E25010" s="113" t="s">
        <v>130</v>
      </c>
      <c r="F25010" s="113" t="s">
        <v>200</v>
      </c>
      <c r="G25010" s="150">
        <v>7.8637413334972305E-7</v>
      </c>
    </row>
    <row r="25011" spans="1:7" x14ac:dyDescent="0.25">
      <c r="A25011" s="108" t="str">
        <f t="shared" si="390"/>
        <v>SI_2012_NATIONAL TOTAL_PCB</v>
      </c>
      <c r="B25011" s="113" t="s">
        <v>174</v>
      </c>
      <c r="C25011" s="113">
        <v>2012</v>
      </c>
      <c r="D25011" s="113" t="s">
        <v>122</v>
      </c>
      <c r="E25011" s="113" t="s">
        <v>259</v>
      </c>
      <c r="F25011" s="113" t="s">
        <v>200</v>
      </c>
      <c r="G25011" s="150">
        <v>4.45710317986306E-5</v>
      </c>
    </row>
    <row r="25012" spans="1:7" x14ac:dyDescent="0.25">
      <c r="A25012" s="108" t="str">
        <f t="shared" si="390"/>
        <v>SI_2012_1A3(FS)_NOx</v>
      </c>
      <c r="B25012" s="113" t="s">
        <v>174</v>
      </c>
      <c r="C25012" s="113">
        <v>2012</v>
      </c>
      <c r="D25012" s="113" t="s">
        <v>132</v>
      </c>
      <c r="E25012" s="113" t="s">
        <v>199</v>
      </c>
      <c r="F25012" s="113" t="s">
        <v>200</v>
      </c>
      <c r="G25012" s="113">
        <v>20.9361771849984</v>
      </c>
    </row>
    <row r="25013" spans="1:7" x14ac:dyDescent="0.25">
      <c r="A25013" s="108" t="str">
        <f t="shared" si="390"/>
        <v>SI_2012_1A3(FS)_NMVOC</v>
      </c>
      <c r="B25013" s="113" t="s">
        <v>174</v>
      </c>
      <c r="C25013" s="113">
        <v>2012</v>
      </c>
      <c r="D25013" s="113" t="s">
        <v>132</v>
      </c>
      <c r="E25013" s="113" t="s">
        <v>123</v>
      </c>
      <c r="F25013" s="113" t="s">
        <v>200</v>
      </c>
      <c r="G25013" s="113">
        <v>3.3965286327114201</v>
      </c>
    </row>
    <row r="25014" spans="1:7" x14ac:dyDescent="0.25">
      <c r="A25014" s="108" t="str">
        <f t="shared" si="390"/>
        <v>SI_2012_1A3(FS)_SOx</v>
      </c>
      <c r="B25014" s="113" t="s">
        <v>174</v>
      </c>
      <c r="C25014" s="113">
        <v>2012</v>
      </c>
      <c r="D25014" s="113" t="s">
        <v>132</v>
      </c>
      <c r="E25014" s="113" t="s">
        <v>201</v>
      </c>
      <c r="F25014" s="113" t="s">
        <v>200</v>
      </c>
      <c r="G25014" s="113">
        <v>3.5337735356355697E-2</v>
      </c>
    </row>
    <row r="25015" spans="1:7" x14ac:dyDescent="0.25">
      <c r="A25015" s="108" t="str">
        <f t="shared" si="390"/>
        <v>SI_2012_1A3(FS)_NH3</v>
      </c>
      <c r="B25015" s="113" t="s">
        <v>174</v>
      </c>
      <c r="C25015" s="113">
        <v>2012</v>
      </c>
      <c r="D25015" s="113" t="s">
        <v>132</v>
      </c>
      <c r="E25015" s="113" t="s">
        <v>124</v>
      </c>
      <c r="F25015" s="113" t="s">
        <v>200</v>
      </c>
      <c r="G25015" s="113">
        <v>0.40919055382139502</v>
      </c>
    </row>
    <row r="25016" spans="1:7" x14ac:dyDescent="0.25">
      <c r="A25016" s="108" t="str">
        <f t="shared" si="390"/>
        <v>SI_2012_1A3(FS)_PM2.5</v>
      </c>
      <c r="B25016" s="113" t="s">
        <v>174</v>
      </c>
      <c r="C25016" s="113">
        <v>2012</v>
      </c>
      <c r="D25016" s="113" t="s">
        <v>132</v>
      </c>
      <c r="E25016" s="113" t="s">
        <v>203</v>
      </c>
      <c r="F25016" s="113" t="s">
        <v>200</v>
      </c>
      <c r="G25016" s="113">
        <v>1.1278983219805701</v>
      </c>
    </row>
    <row r="25017" spans="1:7" x14ac:dyDescent="0.25">
      <c r="A25017" s="108" t="str">
        <f t="shared" si="390"/>
        <v>SI_2012_3D_NOx</v>
      </c>
      <c r="B25017" s="113" t="s">
        <v>174</v>
      </c>
      <c r="C25017" s="113">
        <v>2012</v>
      </c>
      <c r="D25017" s="113" t="s">
        <v>206</v>
      </c>
      <c r="E25017" s="113" t="s">
        <v>199</v>
      </c>
      <c r="F25017" s="113" t="s">
        <v>200</v>
      </c>
      <c r="G25017" s="113">
        <v>2.14295016672934</v>
      </c>
    </row>
    <row r="25018" spans="1:7" x14ac:dyDescent="0.25">
      <c r="A25018" s="108" t="str">
        <f t="shared" si="390"/>
        <v>SI_2013_NATIONAL TOTAL_NOx</v>
      </c>
      <c r="B25018" s="113" t="s">
        <v>174</v>
      </c>
      <c r="C25018" s="113">
        <v>2013</v>
      </c>
      <c r="D25018" s="113" t="s">
        <v>122</v>
      </c>
      <c r="E25018" s="113" t="s">
        <v>199</v>
      </c>
      <c r="F25018" s="113" t="s">
        <v>200</v>
      </c>
      <c r="G25018" s="113">
        <v>42.749568481495999</v>
      </c>
    </row>
    <row r="25019" spans="1:7" x14ac:dyDescent="0.25">
      <c r="A25019" s="108" t="str">
        <f t="shared" si="390"/>
        <v>SI_2013_NATIONAL TOTAL_NMVOC</v>
      </c>
      <c r="B25019" s="113" t="s">
        <v>174</v>
      </c>
      <c r="C25019" s="113">
        <v>2013</v>
      </c>
      <c r="D25019" s="113" t="s">
        <v>122</v>
      </c>
      <c r="E25019" s="113" t="s">
        <v>123</v>
      </c>
      <c r="F25019" s="113" t="s">
        <v>200</v>
      </c>
      <c r="G25019" s="113">
        <v>34.6459889785462</v>
      </c>
    </row>
    <row r="25020" spans="1:7" x14ac:dyDescent="0.25">
      <c r="A25020" s="108" t="str">
        <f t="shared" si="390"/>
        <v>SI_2013_NATIONAL TOTAL_SOx</v>
      </c>
      <c r="B25020" s="113" t="s">
        <v>174</v>
      </c>
      <c r="C25020" s="113">
        <v>2013</v>
      </c>
      <c r="D25020" s="113" t="s">
        <v>122</v>
      </c>
      <c r="E25020" s="113" t="s">
        <v>201</v>
      </c>
      <c r="F25020" s="113" t="s">
        <v>200</v>
      </c>
      <c r="G25020" s="113">
        <v>9.7213716768585492</v>
      </c>
    </row>
    <row r="25021" spans="1:7" x14ac:dyDescent="0.25">
      <c r="A25021" s="108" t="str">
        <f t="shared" si="390"/>
        <v>SI_2013_NATIONAL TOTAL_NH3</v>
      </c>
      <c r="B25021" s="113" t="s">
        <v>174</v>
      </c>
      <c r="C25021" s="113">
        <v>2013</v>
      </c>
      <c r="D25021" s="113" t="s">
        <v>122</v>
      </c>
      <c r="E25021" s="113" t="s">
        <v>124</v>
      </c>
      <c r="F25021" s="113" t="s">
        <v>200</v>
      </c>
      <c r="G25021" s="113">
        <v>16.7412453919572</v>
      </c>
    </row>
    <row r="25022" spans="1:7" x14ac:dyDescent="0.25">
      <c r="A25022" s="108" t="str">
        <f t="shared" si="390"/>
        <v>SI_2013_NATIONAL TOTAL_PM2.5</v>
      </c>
      <c r="B25022" s="113" t="s">
        <v>174</v>
      </c>
      <c r="C25022" s="113">
        <v>2013</v>
      </c>
      <c r="D25022" s="113" t="s">
        <v>122</v>
      </c>
      <c r="E25022" s="113" t="s">
        <v>203</v>
      </c>
      <c r="F25022" s="113" t="s">
        <v>200</v>
      </c>
      <c r="G25022" s="113">
        <v>14.050899277433</v>
      </c>
    </row>
    <row r="25023" spans="1:7" x14ac:dyDescent="0.25">
      <c r="A25023" s="108" t="str">
        <f t="shared" si="390"/>
        <v>SI_2013_NATIONAL TOTAL_Pb</v>
      </c>
      <c r="B25023" s="113" t="s">
        <v>174</v>
      </c>
      <c r="C25023" s="113">
        <v>2013</v>
      </c>
      <c r="D25023" s="113" t="s">
        <v>122</v>
      </c>
      <c r="E25023" s="113" t="s">
        <v>125</v>
      </c>
      <c r="F25023" s="113" t="s">
        <v>200</v>
      </c>
      <c r="G25023" s="113">
        <v>6.3167585050884403E-3</v>
      </c>
    </row>
    <row r="25024" spans="1:7" x14ac:dyDescent="0.25">
      <c r="A25024" s="108" t="str">
        <f t="shared" si="390"/>
        <v>SI_2013_NATIONAL TOTAL_Cd</v>
      </c>
      <c r="B25024" s="113" t="s">
        <v>174</v>
      </c>
      <c r="C25024" s="113">
        <v>2013</v>
      </c>
      <c r="D25024" s="113" t="s">
        <v>122</v>
      </c>
      <c r="E25024" s="113" t="s">
        <v>126</v>
      </c>
      <c r="F25024" s="113" t="s">
        <v>200</v>
      </c>
      <c r="G25024" s="113">
        <v>6.3684206426830204E-4</v>
      </c>
    </row>
    <row r="25025" spans="1:7" x14ac:dyDescent="0.25">
      <c r="A25025" s="108" t="str">
        <f t="shared" si="390"/>
        <v>SI_2013_NATIONAL TOTAL_Hg</v>
      </c>
      <c r="B25025" s="113" t="s">
        <v>174</v>
      </c>
      <c r="C25025" s="113">
        <v>2013</v>
      </c>
      <c r="D25025" s="113" t="s">
        <v>122</v>
      </c>
      <c r="E25025" s="113" t="s">
        <v>127</v>
      </c>
      <c r="F25025" s="113" t="s">
        <v>200</v>
      </c>
      <c r="G25025" s="113">
        <v>1.9279221893957801E-4</v>
      </c>
    </row>
    <row r="25026" spans="1:7" x14ac:dyDescent="0.25">
      <c r="A25026" s="108" t="str">
        <f t="shared" ref="A25026:A25089" si="391">CONCATENATE(B25026,"_",C25026,"_",D25026,"_",E25026)</f>
        <v>SI_2013_NATIONAL TOTAL_DIOX</v>
      </c>
      <c r="B25026" s="113" t="s">
        <v>174</v>
      </c>
      <c r="C25026" s="113">
        <v>2013</v>
      </c>
      <c r="D25026" s="113" t="s">
        <v>122</v>
      </c>
      <c r="E25026" s="113" t="s">
        <v>128</v>
      </c>
      <c r="F25026" s="113" t="s">
        <v>200</v>
      </c>
      <c r="G25026" s="150">
        <v>1.8946207638494501E-8</v>
      </c>
    </row>
    <row r="25027" spans="1:7" x14ac:dyDescent="0.25">
      <c r="A25027" s="108" t="str">
        <f t="shared" si="391"/>
        <v>SI_2013_NATIONAL TOTAL_PAH</v>
      </c>
      <c r="B25027" s="113" t="s">
        <v>174</v>
      </c>
      <c r="C25027" s="113">
        <v>2013</v>
      </c>
      <c r="D25027" s="113" t="s">
        <v>122</v>
      </c>
      <c r="E25027" s="113" t="s">
        <v>129</v>
      </c>
      <c r="F25027" s="113" t="s">
        <v>200</v>
      </c>
      <c r="G25027" s="113">
        <v>8.1920567681433108E-3</v>
      </c>
    </row>
    <row r="25028" spans="1:7" x14ac:dyDescent="0.25">
      <c r="A25028" s="108" t="str">
        <f t="shared" si="391"/>
        <v>SI_2013_NATIONAL TOTAL_HCB</v>
      </c>
      <c r="B25028" s="113" t="s">
        <v>174</v>
      </c>
      <c r="C25028" s="113">
        <v>2013</v>
      </c>
      <c r="D25028" s="113" t="s">
        <v>122</v>
      </c>
      <c r="E25028" s="113" t="s">
        <v>130</v>
      </c>
      <c r="F25028" s="113" t="s">
        <v>200</v>
      </c>
      <c r="G25028" s="150">
        <v>7.8245109780414098E-7</v>
      </c>
    </row>
    <row r="25029" spans="1:7" x14ac:dyDescent="0.25">
      <c r="A25029" s="108" t="str">
        <f t="shared" si="391"/>
        <v>SI_2013_NATIONAL TOTAL_PCB</v>
      </c>
      <c r="B25029" s="113" t="s">
        <v>174</v>
      </c>
      <c r="C25029" s="113">
        <v>2013</v>
      </c>
      <c r="D25029" s="113" t="s">
        <v>122</v>
      </c>
      <c r="E25029" s="113" t="s">
        <v>259</v>
      </c>
      <c r="F25029" s="113" t="s">
        <v>200</v>
      </c>
      <c r="G25029" s="150">
        <v>4.1493193821022997E-5</v>
      </c>
    </row>
    <row r="25030" spans="1:7" x14ac:dyDescent="0.25">
      <c r="A25030" s="108" t="str">
        <f t="shared" si="391"/>
        <v>SI_2013_1A3(FS)_NOx</v>
      </c>
      <c r="B25030" s="113" t="s">
        <v>174</v>
      </c>
      <c r="C25030" s="113">
        <v>2013</v>
      </c>
      <c r="D25030" s="113" t="s">
        <v>132</v>
      </c>
      <c r="E25030" s="113" t="s">
        <v>199</v>
      </c>
      <c r="F25030" s="113" t="s">
        <v>200</v>
      </c>
      <c r="G25030" s="113">
        <v>19.148735263085999</v>
      </c>
    </row>
    <row r="25031" spans="1:7" x14ac:dyDescent="0.25">
      <c r="A25031" s="108" t="str">
        <f t="shared" si="391"/>
        <v>SI_2013_1A3(FS)_NMVOC</v>
      </c>
      <c r="B25031" s="113" t="s">
        <v>174</v>
      </c>
      <c r="C25031" s="113">
        <v>2013</v>
      </c>
      <c r="D25031" s="113" t="s">
        <v>132</v>
      </c>
      <c r="E25031" s="113" t="s">
        <v>123</v>
      </c>
      <c r="F25031" s="113" t="s">
        <v>200</v>
      </c>
      <c r="G25031" s="113">
        <v>3.03178305160165</v>
      </c>
    </row>
    <row r="25032" spans="1:7" x14ac:dyDescent="0.25">
      <c r="A25032" s="108" t="str">
        <f t="shared" si="391"/>
        <v>SI_2013_1A3(FS)_SOx</v>
      </c>
      <c r="B25032" s="113" t="s">
        <v>174</v>
      </c>
      <c r="C25032" s="113">
        <v>2013</v>
      </c>
      <c r="D25032" s="113" t="s">
        <v>132</v>
      </c>
      <c r="E25032" s="113" t="s">
        <v>201</v>
      </c>
      <c r="F25032" s="113" t="s">
        <v>200</v>
      </c>
      <c r="G25032" s="113">
        <v>3.3359537012323803E-2</v>
      </c>
    </row>
    <row r="25033" spans="1:7" x14ac:dyDescent="0.25">
      <c r="A25033" s="108" t="str">
        <f t="shared" si="391"/>
        <v>SI_2013_1A3(FS)_NH3</v>
      </c>
      <c r="B25033" s="113" t="s">
        <v>174</v>
      </c>
      <c r="C25033" s="113">
        <v>2013</v>
      </c>
      <c r="D25033" s="113" t="s">
        <v>132</v>
      </c>
      <c r="E25033" s="113" t="s">
        <v>124</v>
      </c>
      <c r="F25033" s="113" t="s">
        <v>200</v>
      </c>
      <c r="G25033" s="113">
        <v>0.35601322129534302</v>
      </c>
    </row>
    <row r="25034" spans="1:7" x14ac:dyDescent="0.25">
      <c r="A25034" s="108" t="str">
        <f t="shared" si="391"/>
        <v>SI_2013_1A3(FS)_PM2.5</v>
      </c>
      <c r="B25034" s="113" t="s">
        <v>174</v>
      </c>
      <c r="C25034" s="113">
        <v>2013</v>
      </c>
      <c r="D25034" s="113" t="s">
        <v>132</v>
      </c>
      <c r="E25034" s="113" t="s">
        <v>203</v>
      </c>
      <c r="F25034" s="113" t="s">
        <v>200</v>
      </c>
      <c r="G25034" s="113">
        <v>1.0152774170418499</v>
      </c>
    </row>
    <row r="25035" spans="1:7" x14ac:dyDescent="0.25">
      <c r="A25035" s="108" t="str">
        <f t="shared" si="391"/>
        <v>SI_2013_3D_NOx</v>
      </c>
      <c r="B25035" s="113" t="s">
        <v>174</v>
      </c>
      <c r="C25035" s="113">
        <v>2013</v>
      </c>
      <c r="D25035" s="113" t="s">
        <v>206</v>
      </c>
      <c r="E25035" s="113" t="s">
        <v>199</v>
      </c>
      <c r="F25035" s="113" t="s">
        <v>200</v>
      </c>
      <c r="G25035" s="113">
        <v>2.1689932069404598</v>
      </c>
    </row>
    <row r="25036" spans="1:7" x14ac:dyDescent="0.25">
      <c r="A25036" s="108" t="str">
        <f t="shared" si="391"/>
        <v>SI_2014_NATIONAL TOTAL_NOx</v>
      </c>
      <c r="B25036" s="113" t="s">
        <v>174</v>
      </c>
      <c r="C25036" s="113">
        <v>2014</v>
      </c>
      <c r="D25036" s="113" t="s">
        <v>122</v>
      </c>
      <c r="E25036" s="113" t="s">
        <v>199</v>
      </c>
      <c r="F25036" s="113" t="s">
        <v>200</v>
      </c>
      <c r="G25036" s="113">
        <v>38.721942838091799</v>
      </c>
    </row>
    <row r="25037" spans="1:7" x14ac:dyDescent="0.25">
      <c r="A25037" s="108" t="str">
        <f t="shared" si="391"/>
        <v>SI_2014_NATIONAL TOTAL_NMVOC</v>
      </c>
      <c r="B25037" s="113" t="s">
        <v>174</v>
      </c>
      <c r="C25037" s="113">
        <v>2014</v>
      </c>
      <c r="D25037" s="113" t="s">
        <v>122</v>
      </c>
      <c r="E25037" s="113" t="s">
        <v>123</v>
      </c>
      <c r="F25037" s="113" t="s">
        <v>200</v>
      </c>
      <c r="G25037" s="113">
        <v>32.037344756131901</v>
      </c>
    </row>
    <row r="25038" spans="1:7" x14ac:dyDescent="0.25">
      <c r="A25038" s="108" t="str">
        <f t="shared" si="391"/>
        <v>SI_2014_NATIONAL TOTAL_SOx</v>
      </c>
      <c r="B25038" s="113" t="s">
        <v>174</v>
      </c>
      <c r="C25038" s="113">
        <v>2014</v>
      </c>
      <c r="D25038" s="113" t="s">
        <v>122</v>
      </c>
      <c r="E25038" s="113" t="s">
        <v>201</v>
      </c>
      <c r="F25038" s="113" t="s">
        <v>200</v>
      </c>
      <c r="G25038" s="113">
        <v>7.8302900811587604</v>
      </c>
    </row>
    <row r="25039" spans="1:7" x14ac:dyDescent="0.25">
      <c r="A25039" s="108" t="str">
        <f t="shared" si="391"/>
        <v>SI_2014_NATIONAL TOTAL_NH3</v>
      </c>
      <c r="B25039" s="113" t="s">
        <v>174</v>
      </c>
      <c r="C25039" s="113">
        <v>2014</v>
      </c>
      <c r="D25039" s="113" t="s">
        <v>122</v>
      </c>
      <c r="E25039" s="113" t="s">
        <v>124</v>
      </c>
      <c r="F25039" s="113" t="s">
        <v>200</v>
      </c>
      <c r="G25039" s="113">
        <v>16.8395628852297</v>
      </c>
    </row>
    <row r="25040" spans="1:7" x14ac:dyDescent="0.25">
      <c r="A25040" s="108" t="str">
        <f t="shared" si="391"/>
        <v>SI_2014_NATIONAL TOTAL_PM2.5</v>
      </c>
      <c r="B25040" s="113" t="s">
        <v>174</v>
      </c>
      <c r="C25040" s="113">
        <v>2014</v>
      </c>
      <c r="D25040" s="113" t="s">
        <v>122</v>
      </c>
      <c r="E25040" s="113" t="s">
        <v>203</v>
      </c>
      <c r="F25040" s="113" t="s">
        <v>200</v>
      </c>
      <c r="G25040" s="113">
        <v>12.086278271304799</v>
      </c>
    </row>
    <row r="25041" spans="1:7" x14ac:dyDescent="0.25">
      <c r="A25041" s="108" t="str">
        <f t="shared" si="391"/>
        <v>SI_2014_NATIONAL TOTAL_Pb</v>
      </c>
      <c r="B25041" s="113" t="s">
        <v>174</v>
      </c>
      <c r="C25041" s="113">
        <v>2014</v>
      </c>
      <c r="D25041" s="113" t="s">
        <v>122</v>
      </c>
      <c r="E25041" s="113" t="s">
        <v>125</v>
      </c>
      <c r="F25041" s="113" t="s">
        <v>200</v>
      </c>
      <c r="G25041" s="113">
        <v>5.9793738682677299E-3</v>
      </c>
    </row>
    <row r="25042" spans="1:7" x14ac:dyDescent="0.25">
      <c r="A25042" s="108" t="str">
        <f t="shared" si="391"/>
        <v>SI_2014_NATIONAL TOTAL_Cd</v>
      </c>
      <c r="B25042" s="113" t="s">
        <v>174</v>
      </c>
      <c r="C25042" s="113">
        <v>2014</v>
      </c>
      <c r="D25042" s="113" t="s">
        <v>122</v>
      </c>
      <c r="E25042" s="113" t="s">
        <v>126</v>
      </c>
      <c r="F25042" s="113" t="s">
        <v>200</v>
      </c>
      <c r="G25042" s="113">
        <v>5.7225479829882203E-4</v>
      </c>
    </row>
    <row r="25043" spans="1:7" x14ac:dyDescent="0.25">
      <c r="A25043" s="108" t="str">
        <f t="shared" si="391"/>
        <v>SI_2014_NATIONAL TOTAL_Hg</v>
      </c>
      <c r="B25043" s="113" t="s">
        <v>174</v>
      </c>
      <c r="C25043" s="113">
        <v>2014</v>
      </c>
      <c r="D25043" s="113" t="s">
        <v>122</v>
      </c>
      <c r="E25043" s="113" t="s">
        <v>127</v>
      </c>
      <c r="F25043" s="113" t="s">
        <v>200</v>
      </c>
      <c r="G25043" s="113">
        <v>1.8473865049680301E-4</v>
      </c>
    </row>
    <row r="25044" spans="1:7" x14ac:dyDescent="0.25">
      <c r="A25044" s="108" t="str">
        <f t="shared" si="391"/>
        <v>SI_2014_NATIONAL TOTAL_DIOX</v>
      </c>
      <c r="B25044" s="113" t="s">
        <v>174</v>
      </c>
      <c r="C25044" s="113">
        <v>2014</v>
      </c>
      <c r="D25044" s="113" t="s">
        <v>122</v>
      </c>
      <c r="E25044" s="113" t="s">
        <v>128</v>
      </c>
      <c r="F25044" s="113" t="s">
        <v>200</v>
      </c>
      <c r="G25044" s="150">
        <v>1.6547674167776E-8</v>
      </c>
    </row>
    <row r="25045" spans="1:7" x14ac:dyDescent="0.25">
      <c r="A25045" s="108" t="str">
        <f t="shared" si="391"/>
        <v>SI_2014_NATIONAL TOTAL_PAH</v>
      </c>
      <c r="B25045" s="113" t="s">
        <v>174</v>
      </c>
      <c r="C25045" s="113">
        <v>2014</v>
      </c>
      <c r="D25045" s="113" t="s">
        <v>122</v>
      </c>
      <c r="E25045" s="113" t="s">
        <v>129</v>
      </c>
      <c r="F25045" s="113" t="s">
        <v>200</v>
      </c>
      <c r="G25045" s="113">
        <v>6.88601639352653E-3</v>
      </c>
    </row>
    <row r="25046" spans="1:7" x14ac:dyDescent="0.25">
      <c r="A25046" s="108" t="str">
        <f t="shared" si="391"/>
        <v>SI_2014_NATIONAL TOTAL_HCB</v>
      </c>
      <c r="B25046" s="113" t="s">
        <v>174</v>
      </c>
      <c r="C25046" s="113">
        <v>2014</v>
      </c>
      <c r="D25046" s="113" t="s">
        <v>122</v>
      </c>
      <c r="E25046" s="113" t="s">
        <v>130</v>
      </c>
      <c r="F25046" s="113" t="s">
        <v>200</v>
      </c>
      <c r="G25046" s="150">
        <v>6.64621191015188E-7</v>
      </c>
    </row>
    <row r="25047" spans="1:7" x14ac:dyDescent="0.25">
      <c r="A25047" s="108" t="str">
        <f t="shared" si="391"/>
        <v>SI_2014_NATIONAL TOTAL_PCB</v>
      </c>
      <c r="B25047" s="113" t="s">
        <v>174</v>
      </c>
      <c r="C25047" s="113">
        <v>2014</v>
      </c>
      <c r="D25047" s="113" t="s">
        <v>122</v>
      </c>
      <c r="E25047" s="113" t="s">
        <v>259</v>
      </c>
      <c r="F25047" s="113" t="s">
        <v>200</v>
      </c>
      <c r="G25047" s="150">
        <v>4.0676214320756097E-5</v>
      </c>
    </row>
    <row r="25048" spans="1:7" x14ac:dyDescent="0.25">
      <c r="A25048" s="108" t="str">
        <f t="shared" si="391"/>
        <v>SI_2014_1A3(FS)_NOx</v>
      </c>
      <c r="B25048" s="113" t="s">
        <v>174</v>
      </c>
      <c r="C25048" s="113">
        <v>2014</v>
      </c>
      <c r="D25048" s="113" t="s">
        <v>132</v>
      </c>
      <c r="E25048" s="113" t="s">
        <v>199</v>
      </c>
      <c r="F25048" s="113" t="s">
        <v>200</v>
      </c>
      <c r="G25048" s="113">
        <v>18.086489170755002</v>
      </c>
    </row>
    <row r="25049" spans="1:7" x14ac:dyDescent="0.25">
      <c r="A25049" s="108" t="str">
        <f t="shared" si="391"/>
        <v>SI_2014_1A3(FS)_NMVOC</v>
      </c>
      <c r="B25049" s="113" t="s">
        <v>174</v>
      </c>
      <c r="C25049" s="113">
        <v>2014</v>
      </c>
      <c r="D25049" s="113" t="s">
        <v>132</v>
      </c>
      <c r="E25049" s="113" t="s">
        <v>123</v>
      </c>
      <c r="F25049" s="113" t="s">
        <v>200</v>
      </c>
      <c r="G25049" s="113">
        <v>2.6859642027044699</v>
      </c>
    </row>
    <row r="25050" spans="1:7" x14ac:dyDescent="0.25">
      <c r="A25050" s="108" t="str">
        <f t="shared" si="391"/>
        <v>SI_2014_1A3(FS)_SOx</v>
      </c>
      <c r="B25050" s="113" t="s">
        <v>174</v>
      </c>
      <c r="C25050" s="113">
        <v>2014</v>
      </c>
      <c r="D25050" s="113" t="s">
        <v>132</v>
      </c>
      <c r="E25050" s="113" t="s">
        <v>201</v>
      </c>
      <c r="F25050" s="113" t="s">
        <v>200</v>
      </c>
      <c r="G25050" s="113">
        <v>3.3360439878726299E-2</v>
      </c>
    </row>
    <row r="25051" spans="1:7" x14ac:dyDescent="0.25">
      <c r="A25051" s="108" t="str">
        <f t="shared" si="391"/>
        <v>SI_2014_1A3(FS)_NH3</v>
      </c>
      <c r="B25051" s="113" t="s">
        <v>174</v>
      </c>
      <c r="C25051" s="113">
        <v>2014</v>
      </c>
      <c r="D25051" s="113" t="s">
        <v>132</v>
      </c>
      <c r="E25051" s="113" t="s">
        <v>124</v>
      </c>
      <c r="F25051" s="113" t="s">
        <v>200</v>
      </c>
      <c r="G25051" s="113">
        <v>0.32099594841725299</v>
      </c>
    </row>
    <row r="25052" spans="1:7" x14ac:dyDescent="0.25">
      <c r="A25052" s="108" t="str">
        <f t="shared" si="391"/>
        <v>SI_2014_1A3(FS)_PM2.5</v>
      </c>
      <c r="B25052" s="113" t="s">
        <v>174</v>
      </c>
      <c r="C25052" s="113">
        <v>2014</v>
      </c>
      <c r="D25052" s="113" t="s">
        <v>132</v>
      </c>
      <c r="E25052" s="113" t="s">
        <v>203</v>
      </c>
      <c r="F25052" s="113" t="s">
        <v>200</v>
      </c>
      <c r="G25052" s="113">
        <v>0.92984686561261998</v>
      </c>
    </row>
    <row r="25053" spans="1:7" x14ac:dyDescent="0.25">
      <c r="A25053" s="108" t="str">
        <f t="shared" si="391"/>
        <v>SI_2014_3D_NOx</v>
      </c>
      <c r="B25053" s="113" t="s">
        <v>174</v>
      </c>
      <c r="C25053" s="113">
        <v>2014</v>
      </c>
      <c r="D25053" s="113" t="s">
        <v>206</v>
      </c>
      <c r="E25053" s="113" t="s">
        <v>199</v>
      </c>
      <c r="F25053" s="113" t="s">
        <v>200</v>
      </c>
      <c r="G25053" s="113">
        <v>2.2388772011069</v>
      </c>
    </row>
    <row r="25054" spans="1:7" x14ac:dyDescent="0.25">
      <c r="A25054" s="108" t="str">
        <f t="shared" si="391"/>
        <v>SI_2015_NATIONAL TOTAL_NOx</v>
      </c>
      <c r="B25054" s="113" t="s">
        <v>174</v>
      </c>
      <c r="C25054" s="113">
        <v>2015</v>
      </c>
      <c r="D25054" s="113" t="s">
        <v>122</v>
      </c>
      <c r="E25054" s="113" t="s">
        <v>199</v>
      </c>
      <c r="F25054" s="113" t="s">
        <v>200</v>
      </c>
      <c r="G25054" s="113">
        <v>35.082406385166699</v>
      </c>
    </row>
    <row r="25055" spans="1:7" x14ac:dyDescent="0.25">
      <c r="A25055" s="108" t="str">
        <f t="shared" si="391"/>
        <v>SI_2015_NATIONAL TOTAL_NMVOC</v>
      </c>
      <c r="B25055" s="113" t="s">
        <v>174</v>
      </c>
      <c r="C25055" s="113">
        <v>2015</v>
      </c>
      <c r="D25055" s="113" t="s">
        <v>122</v>
      </c>
      <c r="E25055" s="113" t="s">
        <v>123</v>
      </c>
      <c r="F25055" s="113" t="s">
        <v>200</v>
      </c>
      <c r="G25055" s="113">
        <v>32.324129485104201</v>
      </c>
    </row>
    <row r="25056" spans="1:7" x14ac:dyDescent="0.25">
      <c r="A25056" s="108" t="str">
        <f t="shared" si="391"/>
        <v>SI_2015_NATIONAL TOTAL_SOx</v>
      </c>
      <c r="B25056" s="113" t="s">
        <v>174</v>
      </c>
      <c r="C25056" s="113">
        <v>2015</v>
      </c>
      <c r="D25056" s="113" t="s">
        <v>122</v>
      </c>
      <c r="E25056" s="113" t="s">
        <v>201</v>
      </c>
      <c r="F25056" s="113" t="s">
        <v>200</v>
      </c>
      <c r="G25056" s="113">
        <v>5.5948393569828303</v>
      </c>
    </row>
    <row r="25057" spans="1:7" x14ac:dyDescent="0.25">
      <c r="A25057" s="108" t="str">
        <f t="shared" si="391"/>
        <v>SI_2015_NATIONAL TOTAL_NH3</v>
      </c>
      <c r="B25057" s="113" t="s">
        <v>174</v>
      </c>
      <c r="C25057" s="113">
        <v>2015</v>
      </c>
      <c r="D25057" s="113" t="s">
        <v>122</v>
      </c>
      <c r="E25057" s="113" t="s">
        <v>124</v>
      </c>
      <c r="F25057" s="113" t="s">
        <v>200</v>
      </c>
      <c r="G25057" s="113">
        <v>16.864141102045402</v>
      </c>
    </row>
    <row r="25058" spans="1:7" x14ac:dyDescent="0.25">
      <c r="A25058" s="108" t="str">
        <f t="shared" si="391"/>
        <v>SI_2015_NATIONAL TOTAL_PM2.5</v>
      </c>
      <c r="B25058" s="113" t="s">
        <v>174</v>
      </c>
      <c r="C25058" s="113">
        <v>2015</v>
      </c>
      <c r="D25058" s="113" t="s">
        <v>122</v>
      </c>
      <c r="E25058" s="113" t="s">
        <v>203</v>
      </c>
      <c r="F25058" s="113" t="s">
        <v>200</v>
      </c>
      <c r="G25058" s="113">
        <v>12.9524064112047</v>
      </c>
    </row>
    <row r="25059" spans="1:7" x14ac:dyDescent="0.25">
      <c r="A25059" s="108" t="str">
        <f t="shared" si="391"/>
        <v>SI_2015_NATIONAL TOTAL_Pb</v>
      </c>
      <c r="B25059" s="113" t="s">
        <v>174</v>
      </c>
      <c r="C25059" s="113">
        <v>2015</v>
      </c>
      <c r="D25059" s="113" t="s">
        <v>122</v>
      </c>
      <c r="E25059" s="113" t="s">
        <v>125</v>
      </c>
      <c r="F25059" s="113" t="s">
        <v>200</v>
      </c>
      <c r="G25059" s="113">
        <v>6.0349993778004499E-3</v>
      </c>
    </row>
    <row r="25060" spans="1:7" x14ac:dyDescent="0.25">
      <c r="A25060" s="108" t="str">
        <f t="shared" si="391"/>
        <v>SI_2015_NATIONAL TOTAL_Cd</v>
      </c>
      <c r="B25060" s="113" t="s">
        <v>174</v>
      </c>
      <c r="C25060" s="113">
        <v>2015</v>
      </c>
      <c r="D25060" s="113" t="s">
        <v>122</v>
      </c>
      <c r="E25060" s="113" t="s">
        <v>126</v>
      </c>
      <c r="F25060" s="113" t="s">
        <v>200</v>
      </c>
      <c r="G25060" s="113">
        <v>6.0377733278836002E-4</v>
      </c>
    </row>
    <row r="25061" spans="1:7" x14ac:dyDescent="0.25">
      <c r="A25061" s="108" t="str">
        <f t="shared" si="391"/>
        <v>SI_2015_NATIONAL TOTAL_Hg</v>
      </c>
      <c r="B25061" s="113" t="s">
        <v>174</v>
      </c>
      <c r="C25061" s="113">
        <v>2015</v>
      </c>
      <c r="D25061" s="113" t="s">
        <v>122</v>
      </c>
      <c r="E25061" s="113" t="s">
        <v>127</v>
      </c>
      <c r="F25061" s="113" t="s">
        <v>200</v>
      </c>
      <c r="G25061" s="113">
        <v>1.8119646300506E-4</v>
      </c>
    </row>
    <row r="25062" spans="1:7" x14ac:dyDescent="0.25">
      <c r="A25062" s="108" t="str">
        <f t="shared" si="391"/>
        <v>SI_2015_NATIONAL TOTAL_DIOX</v>
      </c>
      <c r="B25062" s="113" t="s">
        <v>174</v>
      </c>
      <c r="C25062" s="113">
        <v>2015</v>
      </c>
      <c r="D25062" s="113" t="s">
        <v>122</v>
      </c>
      <c r="E25062" s="113" t="s">
        <v>128</v>
      </c>
      <c r="F25062" s="113" t="s">
        <v>200</v>
      </c>
      <c r="G25062" s="150">
        <v>1.77357755428282E-8</v>
      </c>
    </row>
    <row r="25063" spans="1:7" x14ac:dyDescent="0.25">
      <c r="A25063" s="108" t="str">
        <f t="shared" si="391"/>
        <v>SI_2015_NATIONAL TOTAL_PAH</v>
      </c>
      <c r="B25063" s="113" t="s">
        <v>174</v>
      </c>
      <c r="C25063" s="113">
        <v>2015</v>
      </c>
      <c r="D25063" s="113" t="s">
        <v>122</v>
      </c>
      <c r="E25063" s="113" t="s">
        <v>129</v>
      </c>
      <c r="F25063" s="113" t="s">
        <v>200</v>
      </c>
      <c r="G25063" s="113">
        <v>7.5684467412125596E-3</v>
      </c>
    </row>
    <row r="25064" spans="1:7" x14ac:dyDescent="0.25">
      <c r="A25064" s="108" t="str">
        <f t="shared" si="391"/>
        <v>SI_2015_NATIONAL TOTAL_HCB</v>
      </c>
      <c r="B25064" s="113" t="s">
        <v>174</v>
      </c>
      <c r="C25064" s="113">
        <v>2015</v>
      </c>
      <c r="D25064" s="113" t="s">
        <v>122</v>
      </c>
      <c r="E25064" s="113" t="s">
        <v>130</v>
      </c>
      <c r="F25064" s="113" t="s">
        <v>200</v>
      </c>
      <c r="G25064" s="150">
        <v>5.80479990690966E-7</v>
      </c>
    </row>
    <row r="25065" spans="1:7" x14ac:dyDescent="0.25">
      <c r="A25065" s="108" t="str">
        <f t="shared" si="391"/>
        <v>SI_2015_NATIONAL TOTAL_PCB</v>
      </c>
      <c r="B25065" s="113" t="s">
        <v>174</v>
      </c>
      <c r="C25065" s="113">
        <v>2015</v>
      </c>
      <c r="D25065" s="113" t="s">
        <v>122</v>
      </c>
      <c r="E25065" s="113" t="s">
        <v>259</v>
      </c>
      <c r="F25065" s="113" t="s">
        <v>200</v>
      </c>
      <c r="G25065" s="150">
        <v>3.8943513353448099E-5</v>
      </c>
    </row>
    <row r="25066" spans="1:7" x14ac:dyDescent="0.25">
      <c r="A25066" s="108" t="str">
        <f t="shared" si="391"/>
        <v>SI_2015_1A3(FS)_NOx</v>
      </c>
      <c r="B25066" s="113" t="s">
        <v>174</v>
      </c>
      <c r="C25066" s="113">
        <v>2015</v>
      </c>
      <c r="D25066" s="113" t="s">
        <v>132</v>
      </c>
      <c r="E25066" s="113" t="s">
        <v>199</v>
      </c>
      <c r="F25066" s="113" t="s">
        <v>200</v>
      </c>
      <c r="G25066" s="113">
        <v>16.646335813639901</v>
      </c>
    </row>
    <row r="25067" spans="1:7" x14ac:dyDescent="0.25">
      <c r="A25067" s="108" t="str">
        <f t="shared" si="391"/>
        <v>SI_2015_1A3(FS)_NMVOC</v>
      </c>
      <c r="B25067" s="113" t="s">
        <v>174</v>
      </c>
      <c r="C25067" s="113">
        <v>2015</v>
      </c>
      <c r="D25067" s="113" t="s">
        <v>132</v>
      </c>
      <c r="E25067" s="113" t="s">
        <v>123</v>
      </c>
      <c r="F25067" s="113" t="s">
        <v>200</v>
      </c>
      <c r="G25067" s="113">
        <v>2.58696101465745</v>
      </c>
    </row>
    <row r="25068" spans="1:7" x14ac:dyDescent="0.25">
      <c r="A25068" s="108" t="str">
        <f t="shared" si="391"/>
        <v>SI_2015_1A3(FS)_SOx</v>
      </c>
      <c r="B25068" s="113" t="s">
        <v>174</v>
      </c>
      <c r="C25068" s="113">
        <v>2015</v>
      </c>
      <c r="D25068" s="113" t="s">
        <v>132</v>
      </c>
      <c r="E25068" s="113" t="s">
        <v>201</v>
      </c>
      <c r="F25068" s="113" t="s">
        <v>200</v>
      </c>
      <c r="G25068" s="113">
        <v>3.3160070396463598E-2</v>
      </c>
    </row>
    <row r="25069" spans="1:7" x14ac:dyDescent="0.25">
      <c r="A25069" s="108" t="str">
        <f t="shared" si="391"/>
        <v>SI_2015_1A3(FS)_NH3</v>
      </c>
      <c r="B25069" s="113" t="s">
        <v>174</v>
      </c>
      <c r="C25069" s="113">
        <v>2015</v>
      </c>
      <c r="D25069" s="113" t="s">
        <v>132</v>
      </c>
      <c r="E25069" s="113" t="s">
        <v>124</v>
      </c>
      <c r="F25069" s="113" t="s">
        <v>200</v>
      </c>
      <c r="G25069" s="113">
        <v>0.29867625948835902</v>
      </c>
    </row>
    <row r="25070" spans="1:7" x14ac:dyDescent="0.25">
      <c r="A25070" s="108" t="str">
        <f t="shared" si="391"/>
        <v>SI_2015_1A3(FS)_PM2.5</v>
      </c>
      <c r="B25070" s="113" t="s">
        <v>174</v>
      </c>
      <c r="C25070" s="113">
        <v>2015</v>
      </c>
      <c r="D25070" s="113" t="s">
        <v>132</v>
      </c>
      <c r="E25070" s="113" t="s">
        <v>203</v>
      </c>
      <c r="F25070" s="113" t="s">
        <v>200</v>
      </c>
      <c r="G25070" s="113">
        <v>0.85867911149518195</v>
      </c>
    </row>
    <row r="25071" spans="1:7" x14ac:dyDescent="0.25">
      <c r="A25071" s="108" t="str">
        <f t="shared" si="391"/>
        <v>SI_2015_3D_NOx</v>
      </c>
      <c r="B25071" s="113" t="s">
        <v>174</v>
      </c>
      <c r="C25071" s="113">
        <v>2015</v>
      </c>
      <c r="D25071" s="113" t="s">
        <v>206</v>
      </c>
      <c r="E25071" s="113" t="s">
        <v>199</v>
      </c>
      <c r="F25071" s="113" t="s">
        <v>200</v>
      </c>
      <c r="G25071" s="113">
        <v>2.25516308488998</v>
      </c>
    </row>
    <row r="25072" spans="1:7" x14ac:dyDescent="0.25">
      <c r="A25072" s="108" t="str">
        <f t="shared" si="391"/>
        <v>SI_2016_NATIONAL TOTAL_NOx</v>
      </c>
      <c r="B25072" s="113" t="s">
        <v>174</v>
      </c>
      <c r="C25072" s="113">
        <v>2016</v>
      </c>
      <c r="D25072" s="113" t="s">
        <v>122</v>
      </c>
      <c r="E25072" s="113" t="s">
        <v>199</v>
      </c>
      <c r="F25072" s="113" t="s">
        <v>200</v>
      </c>
      <c r="G25072" s="113">
        <v>34.508692914259001</v>
      </c>
    </row>
    <row r="25073" spans="1:7" x14ac:dyDescent="0.25">
      <c r="A25073" s="108" t="str">
        <f t="shared" si="391"/>
        <v>SI_2016_NATIONAL TOTAL_NMVOC</v>
      </c>
      <c r="B25073" s="113" t="s">
        <v>174</v>
      </c>
      <c r="C25073" s="113">
        <v>2016</v>
      </c>
      <c r="D25073" s="113" t="s">
        <v>122</v>
      </c>
      <c r="E25073" s="113" t="s">
        <v>123</v>
      </c>
      <c r="F25073" s="113" t="s">
        <v>200</v>
      </c>
      <c r="G25073" s="113">
        <v>32.506581248028198</v>
      </c>
    </row>
    <row r="25074" spans="1:7" x14ac:dyDescent="0.25">
      <c r="A25074" s="108" t="str">
        <f t="shared" si="391"/>
        <v>SI_2016_NATIONAL TOTAL_SOx</v>
      </c>
      <c r="B25074" s="113" t="s">
        <v>174</v>
      </c>
      <c r="C25074" s="113">
        <v>2016</v>
      </c>
      <c r="D25074" s="113" t="s">
        <v>122</v>
      </c>
      <c r="E25074" s="113" t="s">
        <v>201</v>
      </c>
      <c r="F25074" s="113" t="s">
        <v>200</v>
      </c>
      <c r="G25074" s="113">
        <v>4.7814668909908002</v>
      </c>
    </row>
    <row r="25075" spans="1:7" x14ac:dyDescent="0.25">
      <c r="A25075" s="108" t="str">
        <f t="shared" si="391"/>
        <v>SI_2016_NATIONAL TOTAL_NH3</v>
      </c>
      <c r="B25075" s="113" t="s">
        <v>174</v>
      </c>
      <c r="C25075" s="113">
        <v>2016</v>
      </c>
      <c r="D25075" s="113" t="s">
        <v>122</v>
      </c>
      <c r="E25075" s="113" t="s">
        <v>124</v>
      </c>
      <c r="F25075" s="113" t="s">
        <v>200</v>
      </c>
      <c r="G25075" s="113">
        <v>17.073601474581899</v>
      </c>
    </row>
    <row r="25076" spans="1:7" x14ac:dyDescent="0.25">
      <c r="A25076" s="108" t="str">
        <f t="shared" si="391"/>
        <v>SI_2016_NATIONAL TOTAL_PM2.5</v>
      </c>
      <c r="B25076" s="113" t="s">
        <v>174</v>
      </c>
      <c r="C25076" s="113">
        <v>2016</v>
      </c>
      <c r="D25076" s="113" t="s">
        <v>122</v>
      </c>
      <c r="E25076" s="113" t="s">
        <v>203</v>
      </c>
      <c r="F25076" s="113" t="s">
        <v>200</v>
      </c>
      <c r="G25076" s="113">
        <v>12.952192147780201</v>
      </c>
    </row>
    <row r="25077" spans="1:7" x14ac:dyDescent="0.25">
      <c r="A25077" s="108" t="str">
        <f t="shared" si="391"/>
        <v>SI_2016_NATIONAL TOTAL_Pb</v>
      </c>
      <c r="B25077" s="113" t="s">
        <v>174</v>
      </c>
      <c r="C25077" s="113">
        <v>2016</v>
      </c>
      <c r="D25077" s="113" t="s">
        <v>122</v>
      </c>
      <c r="E25077" s="113" t="s">
        <v>125</v>
      </c>
      <c r="F25077" s="113" t="s">
        <v>200</v>
      </c>
      <c r="G25077" s="113">
        <v>6.1746783955433197E-3</v>
      </c>
    </row>
    <row r="25078" spans="1:7" x14ac:dyDescent="0.25">
      <c r="A25078" s="108" t="str">
        <f t="shared" si="391"/>
        <v>SI_2016_NATIONAL TOTAL_Cd</v>
      </c>
      <c r="B25078" s="113" t="s">
        <v>174</v>
      </c>
      <c r="C25078" s="113">
        <v>2016</v>
      </c>
      <c r="D25078" s="113" t="s">
        <v>122</v>
      </c>
      <c r="E25078" s="113" t="s">
        <v>126</v>
      </c>
      <c r="F25078" s="113" t="s">
        <v>200</v>
      </c>
      <c r="G25078" s="113">
        <v>6.1317163740389705E-4</v>
      </c>
    </row>
    <row r="25079" spans="1:7" x14ac:dyDescent="0.25">
      <c r="A25079" s="108" t="str">
        <f t="shared" si="391"/>
        <v>SI_2016_NATIONAL TOTAL_Hg</v>
      </c>
      <c r="B25079" s="113" t="s">
        <v>174</v>
      </c>
      <c r="C25079" s="113">
        <v>2016</v>
      </c>
      <c r="D25079" s="113" t="s">
        <v>122</v>
      </c>
      <c r="E25079" s="113" t="s">
        <v>127</v>
      </c>
      <c r="F25079" s="113" t="s">
        <v>200</v>
      </c>
      <c r="G25079" s="113">
        <v>1.8052896611729801E-4</v>
      </c>
    </row>
    <row r="25080" spans="1:7" x14ac:dyDescent="0.25">
      <c r="A25080" s="108" t="str">
        <f t="shared" si="391"/>
        <v>SI_2016_NATIONAL TOTAL_DIOX</v>
      </c>
      <c r="B25080" s="113" t="s">
        <v>174</v>
      </c>
      <c r="C25080" s="113">
        <v>2016</v>
      </c>
      <c r="D25080" s="113" t="s">
        <v>122</v>
      </c>
      <c r="E25080" s="113" t="s">
        <v>128</v>
      </c>
      <c r="F25080" s="113" t="s">
        <v>200</v>
      </c>
      <c r="G25080" s="150">
        <v>1.7788454945378001E-8</v>
      </c>
    </row>
    <row r="25081" spans="1:7" x14ac:dyDescent="0.25">
      <c r="A25081" s="108" t="str">
        <f t="shared" si="391"/>
        <v>SI_2016_NATIONAL TOTAL_PAH</v>
      </c>
      <c r="B25081" s="113" t="s">
        <v>174</v>
      </c>
      <c r="C25081" s="113">
        <v>2016</v>
      </c>
      <c r="D25081" s="113" t="s">
        <v>122</v>
      </c>
      <c r="E25081" s="113" t="s">
        <v>129</v>
      </c>
      <c r="F25081" s="113" t="s">
        <v>200</v>
      </c>
      <c r="G25081" s="113">
        <v>7.5673533765343E-3</v>
      </c>
    </row>
    <row r="25082" spans="1:7" x14ac:dyDescent="0.25">
      <c r="A25082" s="108" t="str">
        <f t="shared" si="391"/>
        <v>SI_2016_NATIONAL TOTAL_HCB</v>
      </c>
      <c r="B25082" s="113" t="s">
        <v>174</v>
      </c>
      <c r="C25082" s="113">
        <v>2016</v>
      </c>
      <c r="D25082" s="113" t="s">
        <v>122</v>
      </c>
      <c r="E25082" s="113" t="s">
        <v>130</v>
      </c>
      <c r="F25082" s="113" t="s">
        <v>200</v>
      </c>
      <c r="G25082" s="150">
        <v>5.6109666840423303E-7</v>
      </c>
    </row>
    <row r="25083" spans="1:7" x14ac:dyDescent="0.25">
      <c r="A25083" s="108" t="str">
        <f t="shared" si="391"/>
        <v>SI_2016_NATIONAL TOTAL_PCB</v>
      </c>
      <c r="B25083" s="113" t="s">
        <v>174</v>
      </c>
      <c r="C25083" s="113">
        <v>2016</v>
      </c>
      <c r="D25083" s="113" t="s">
        <v>122</v>
      </c>
      <c r="E25083" s="113" t="s">
        <v>259</v>
      </c>
      <c r="F25083" s="113" t="s">
        <v>200</v>
      </c>
      <c r="G25083" s="150">
        <v>3.8945808757476497E-5</v>
      </c>
    </row>
    <row r="25084" spans="1:7" x14ac:dyDescent="0.25">
      <c r="A25084" s="108" t="str">
        <f t="shared" si="391"/>
        <v>SI_2016_1A3(FS)_NOx</v>
      </c>
      <c r="B25084" s="113" t="s">
        <v>174</v>
      </c>
      <c r="C25084" s="113">
        <v>2016</v>
      </c>
      <c r="D25084" s="113" t="s">
        <v>132</v>
      </c>
      <c r="E25084" s="113" t="s">
        <v>199</v>
      </c>
      <c r="F25084" s="113" t="s">
        <v>200</v>
      </c>
      <c r="G25084" s="113">
        <v>16.683695097981001</v>
      </c>
    </row>
    <row r="25085" spans="1:7" x14ac:dyDescent="0.25">
      <c r="A25085" s="108" t="str">
        <f t="shared" si="391"/>
        <v>SI_2016_1A3(FS)_NMVOC</v>
      </c>
      <c r="B25085" s="113" t="s">
        <v>174</v>
      </c>
      <c r="C25085" s="113">
        <v>2016</v>
      </c>
      <c r="D25085" s="113" t="s">
        <v>132</v>
      </c>
      <c r="E25085" s="113" t="s">
        <v>123</v>
      </c>
      <c r="F25085" s="113" t="s">
        <v>200</v>
      </c>
      <c r="G25085" s="113">
        <v>2.4744875629014902</v>
      </c>
    </row>
    <row r="25086" spans="1:7" x14ac:dyDescent="0.25">
      <c r="A25086" s="108" t="str">
        <f t="shared" si="391"/>
        <v>SI_2016_1A3(FS)_SOx</v>
      </c>
      <c r="B25086" s="113" t="s">
        <v>174</v>
      </c>
      <c r="C25086" s="113">
        <v>2016</v>
      </c>
      <c r="D25086" s="113" t="s">
        <v>132</v>
      </c>
      <c r="E25086" s="113" t="s">
        <v>201</v>
      </c>
      <c r="F25086" s="113" t="s">
        <v>200</v>
      </c>
      <c r="G25086" s="113">
        <v>3.5520670992488103E-2</v>
      </c>
    </row>
    <row r="25087" spans="1:7" x14ac:dyDescent="0.25">
      <c r="A25087" s="108" t="str">
        <f t="shared" si="391"/>
        <v>SI_2016_1A3(FS)_NH3</v>
      </c>
      <c r="B25087" s="113" t="s">
        <v>174</v>
      </c>
      <c r="C25087" s="113">
        <v>2016</v>
      </c>
      <c r="D25087" s="113" t="s">
        <v>132</v>
      </c>
      <c r="E25087" s="113" t="s">
        <v>124</v>
      </c>
      <c r="F25087" s="113" t="s">
        <v>200</v>
      </c>
      <c r="G25087" s="113">
        <v>0.28717964979100202</v>
      </c>
    </row>
    <row r="25088" spans="1:7" x14ac:dyDescent="0.25">
      <c r="A25088" s="108" t="str">
        <f t="shared" si="391"/>
        <v>SI_2016_1A3(FS)_PM2.5</v>
      </c>
      <c r="B25088" s="113" t="s">
        <v>174</v>
      </c>
      <c r="C25088" s="113">
        <v>2016</v>
      </c>
      <c r="D25088" s="113" t="s">
        <v>132</v>
      </c>
      <c r="E25088" s="113" t="s">
        <v>203</v>
      </c>
      <c r="F25088" s="113" t="s">
        <v>200</v>
      </c>
      <c r="G25088" s="113">
        <v>0.859724797738743</v>
      </c>
    </row>
    <row r="25089" spans="1:7" x14ac:dyDescent="0.25">
      <c r="A25089" s="108" t="str">
        <f t="shared" si="391"/>
        <v>SI_2016_3D_NOx</v>
      </c>
      <c r="B25089" s="113" t="s">
        <v>174</v>
      </c>
      <c r="C25089" s="113">
        <v>2016</v>
      </c>
      <c r="D25089" s="113" t="s">
        <v>206</v>
      </c>
      <c r="E25089" s="113" t="s">
        <v>199</v>
      </c>
      <c r="F25089" s="113" t="s">
        <v>200</v>
      </c>
      <c r="G25089" s="113">
        <v>2.2231506228926601</v>
      </c>
    </row>
    <row r="25090" spans="1:7" x14ac:dyDescent="0.25">
      <c r="A25090" s="108" t="str">
        <f t="shared" ref="A25090:A25153" si="392">CONCATENATE(B25090,"_",C25090,"_",D25090,"_",E25090)</f>
        <v>SI_2017_NATIONAL TOTAL_NOx</v>
      </c>
      <c r="B25090" s="113" t="s">
        <v>174</v>
      </c>
      <c r="C25090" s="113">
        <v>2017</v>
      </c>
      <c r="D25090" s="113" t="s">
        <v>122</v>
      </c>
      <c r="E25090" s="113" t="s">
        <v>199</v>
      </c>
      <c r="F25090" s="113" t="s">
        <v>200</v>
      </c>
      <c r="G25090" s="113">
        <v>34.070028419673697</v>
      </c>
    </row>
    <row r="25091" spans="1:7" x14ac:dyDescent="0.25">
      <c r="A25091" s="108" t="str">
        <f t="shared" si="392"/>
        <v>SI_2017_NATIONAL TOTAL_NMVOC</v>
      </c>
      <c r="B25091" s="113" t="s">
        <v>174</v>
      </c>
      <c r="C25091" s="113">
        <v>2017</v>
      </c>
      <c r="D25091" s="113" t="s">
        <v>122</v>
      </c>
      <c r="E25091" s="113" t="s">
        <v>123</v>
      </c>
      <c r="F25091" s="113" t="s">
        <v>200</v>
      </c>
      <c r="G25091" s="113">
        <v>31.973973691129299</v>
      </c>
    </row>
    <row r="25092" spans="1:7" x14ac:dyDescent="0.25">
      <c r="A25092" s="108" t="str">
        <f t="shared" si="392"/>
        <v>SI_2017_NATIONAL TOTAL_SOx</v>
      </c>
      <c r="B25092" s="113" t="s">
        <v>174</v>
      </c>
      <c r="C25092" s="113">
        <v>2017</v>
      </c>
      <c r="D25092" s="113" t="s">
        <v>122</v>
      </c>
      <c r="E25092" s="113" t="s">
        <v>201</v>
      </c>
      <c r="F25092" s="113" t="s">
        <v>200</v>
      </c>
      <c r="G25092" s="113">
        <v>5.0510270305129703</v>
      </c>
    </row>
    <row r="25093" spans="1:7" x14ac:dyDescent="0.25">
      <c r="A25093" s="108" t="str">
        <f t="shared" si="392"/>
        <v>SI_2017_NATIONAL TOTAL_NH3</v>
      </c>
      <c r="B25093" s="113" t="s">
        <v>174</v>
      </c>
      <c r="C25093" s="113">
        <v>2017</v>
      </c>
      <c r="D25093" s="113" t="s">
        <v>122</v>
      </c>
      <c r="E25093" s="113" t="s">
        <v>124</v>
      </c>
      <c r="F25093" s="113" t="s">
        <v>200</v>
      </c>
      <c r="G25093" s="113">
        <v>16.7513204778211</v>
      </c>
    </row>
    <row r="25094" spans="1:7" x14ac:dyDescent="0.25">
      <c r="A25094" s="108" t="str">
        <f t="shared" si="392"/>
        <v>SI_2017_NATIONAL TOTAL_PM2.5</v>
      </c>
      <c r="B25094" s="113" t="s">
        <v>174</v>
      </c>
      <c r="C25094" s="113">
        <v>2017</v>
      </c>
      <c r="D25094" s="113" t="s">
        <v>122</v>
      </c>
      <c r="E25094" s="113" t="s">
        <v>203</v>
      </c>
      <c r="F25094" s="113" t="s">
        <v>200</v>
      </c>
      <c r="G25094" s="113">
        <v>12.365765476404199</v>
      </c>
    </row>
    <row r="25095" spans="1:7" x14ac:dyDescent="0.25">
      <c r="A25095" s="108" t="str">
        <f t="shared" si="392"/>
        <v>SI_2017_NATIONAL TOTAL_Pb</v>
      </c>
      <c r="B25095" s="113" t="s">
        <v>174</v>
      </c>
      <c r="C25095" s="113">
        <v>2017</v>
      </c>
      <c r="D25095" s="113" t="s">
        <v>122</v>
      </c>
      <c r="E25095" s="113" t="s">
        <v>125</v>
      </c>
      <c r="F25095" s="113" t="s">
        <v>200</v>
      </c>
      <c r="G25095" s="113">
        <v>6.1568913912570201E-3</v>
      </c>
    </row>
    <row r="25096" spans="1:7" x14ac:dyDescent="0.25">
      <c r="A25096" s="108" t="str">
        <f t="shared" si="392"/>
        <v>SI_2017_NATIONAL TOTAL_Cd</v>
      </c>
      <c r="B25096" s="113" t="s">
        <v>174</v>
      </c>
      <c r="C25096" s="113">
        <v>2017</v>
      </c>
      <c r="D25096" s="113" t="s">
        <v>122</v>
      </c>
      <c r="E25096" s="113" t="s">
        <v>126</v>
      </c>
      <c r="F25096" s="113" t="s">
        <v>200</v>
      </c>
      <c r="G25096" s="113">
        <v>6.1008028735116395E-4</v>
      </c>
    </row>
    <row r="25097" spans="1:7" x14ac:dyDescent="0.25">
      <c r="A25097" s="108" t="str">
        <f t="shared" si="392"/>
        <v>SI_2017_NATIONAL TOTAL_Hg</v>
      </c>
      <c r="B25097" s="113" t="s">
        <v>174</v>
      </c>
      <c r="C25097" s="113">
        <v>2017</v>
      </c>
      <c r="D25097" s="113" t="s">
        <v>122</v>
      </c>
      <c r="E25097" s="113" t="s">
        <v>127</v>
      </c>
      <c r="F25097" s="113" t="s">
        <v>200</v>
      </c>
      <c r="G25097" s="113">
        <v>1.91255544528607E-4</v>
      </c>
    </row>
    <row r="25098" spans="1:7" x14ac:dyDescent="0.25">
      <c r="A25098" s="108" t="str">
        <f t="shared" si="392"/>
        <v>SI_2017_NATIONAL TOTAL_DIOX</v>
      </c>
      <c r="B25098" s="113" t="s">
        <v>174</v>
      </c>
      <c r="C25098" s="113">
        <v>2017</v>
      </c>
      <c r="D25098" s="113" t="s">
        <v>122</v>
      </c>
      <c r="E25098" s="113" t="s">
        <v>128</v>
      </c>
      <c r="F25098" s="113" t="s">
        <v>200</v>
      </c>
      <c r="G25098" s="150">
        <v>1.74165664537229E-8</v>
      </c>
    </row>
    <row r="25099" spans="1:7" x14ac:dyDescent="0.25">
      <c r="A25099" s="108" t="str">
        <f t="shared" si="392"/>
        <v>SI_2017_NATIONAL TOTAL_PAH</v>
      </c>
      <c r="B25099" s="113" t="s">
        <v>174</v>
      </c>
      <c r="C25099" s="113">
        <v>2017</v>
      </c>
      <c r="D25099" s="113" t="s">
        <v>122</v>
      </c>
      <c r="E25099" s="113" t="s">
        <v>129</v>
      </c>
      <c r="F25099" s="113" t="s">
        <v>200</v>
      </c>
      <c r="G25099" s="113">
        <v>7.1645957486030903E-3</v>
      </c>
    </row>
    <row r="25100" spans="1:7" x14ac:dyDescent="0.25">
      <c r="A25100" s="108" t="str">
        <f t="shared" si="392"/>
        <v>SI_2017_NATIONAL TOTAL_HCB</v>
      </c>
      <c r="B25100" s="113" t="s">
        <v>174</v>
      </c>
      <c r="C25100" s="113">
        <v>2017</v>
      </c>
      <c r="D25100" s="113" t="s">
        <v>122</v>
      </c>
      <c r="E25100" s="113" t="s">
        <v>130</v>
      </c>
      <c r="F25100" s="113" t="s">
        <v>200</v>
      </c>
      <c r="G25100" s="150">
        <v>5.2003951959278901E-7</v>
      </c>
    </row>
    <row r="25101" spans="1:7" x14ac:dyDescent="0.25">
      <c r="A25101" s="108" t="str">
        <f t="shared" si="392"/>
        <v>SI_2017_NATIONAL TOTAL_PCB</v>
      </c>
      <c r="B25101" s="113" t="s">
        <v>174</v>
      </c>
      <c r="C25101" s="113">
        <v>2017</v>
      </c>
      <c r="D25101" s="113" t="s">
        <v>122</v>
      </c>
      <c r="E25101" s="113" t="s">
        <v>259</v>
      </c>
      <c r="F25101" s="113" t="s">
        <v>200</v>
      </c>
      <c r="G25101" s="150">
        <v>3.7846878076281102E-5</v>
      </c>
    </row>
    <row r="25102" spans="1:7" x14ac:dyDescent="0.25">
      <c r="A25102" s="108" t="str">
        <f t="shared" si="392"/>
        <v>SI_2017_1A3(FS)_NOx</v>
      </c>
      <c r="B25102" s="113" t="s">
        <v>174</v>
      </c>
      <c r="C25102" s="113">
        <v>2017</v>
      </c>
      <c r="D25102" s="113" t="s">
        <v>132</v>
      </c>
      <c r="E25102" s="113" t="s">
        <v>199</v>
      </c>
      <c r="F25102" s="113" t="s">
        <v>200</v>
      </c>
      <c r="G25102" s="113">
        <v>15.8765561396603</v>
      </c>
    </row>
    <row r="25103" spans="1:7" x14ac:dyDescent="0.25">
      <c r="A25103" s="108" t="str">
        <f t="shared" si="392"/>
        <v>SI_2017_1A3(FS)_NMVOC</v>
      </c>
      <c r="B25103" s="113" t="s">
        <v>174</v>
      </c>
      <c r="C25103" s="113">
        <v>2017</v>
      </c>
      <c r="D25103" s="113" t="s">
        <v>132</v>
      </c>
      <c r="E25103" s="113" t="s">
        <v>123</v>
      </c>
      <c r="F25103" s="113" t="s">
        <v>200</v>
      </c>
      <c r="G25103" s="113">
        <v>2.4342976226191801</v>
      </c>
    </row>
    <row r="25104" spans="1:7" x14ac:dyDescent="0.25">
      <c r="A25104" s="108" t="str">
        <f t="shared" si="392"/>
        <v>SI_2017_1A3(FS)_SOx</v>
      </c>
      <c r="B25104" s="113" t="s">
        <v>174</v>
      </c>
      <c r="C25104" s="113">
        <v>2017</v>
      </c>
      <c r="D25104" s="113" t="s">
        <v>132</v>
      </c>
      <c r="E25104" s="113" t="s">
        <v>201</v>
      </c>
      <c r="F25104" s="113" t="s">
        <v>200</v>
      </c>
      <c r="G25104" s="113">
        <v>3.63232769319837E-2</v>
      </c>
    </row>
    <row r="25105" spans="1:7" x14ac:dyDescent="0.25">
      <c r="A25105" s="108" t="str">
        <f t="shared" si="392"/>
        <v>SI_2017_1A3(FS)_NH3</v>
      </c>
      <c r="B25105" s="113" t="s">
        <v>174</v>
      </c>
      <c r="C25105" s="113">
        <v>2017</v>
      </c>
      <c r="D25105" s="113" t="s">
        <v>132</v>
      </c>
      <c r="E25105" s="113" t="s">
        <v>124</v>
      </c>
      <c r="F25105" s="113" t="s">
        <v>200</v>
      </c>
      <c r="G25105" s="113">
        <v>0.26993721308987001</v>
      </c>
    </row>
    <row r="25106" spans="1:7" x14ac:dyDescent="0.25">
      <c r="A25106" s="108" t="str">
        <f t="shared" si="392"/>
        <v>SI_2017_1A3(FS)_PM2.5</v>
      </c>
      <c r="B25106" s="113" t="s">
        <v>174</v>
      </c>
      <c r="C25106" s="113">
        <v>2017</v>
      </c>
      <c r="D25106" s="113" t="s">
        <v>132</v>
      </c>
      <c r="E25106" s="113" t="s">
        <v>203</v>
      </c>
      <c r="F25106" s="113" t="s">
        <v>200</v>
      </c>
      <c r="G25106" s="113">
        <v>0.82060141541224696</v>
      </c>
    </row>
    <row r="25107" spans="1:7" x14ac:dyDescent="0.25">
      <c r="A25107" s="108" t="str">
        <f t="shared" si="392"/>
        <v>SI_2017_3D_NOx</v>
      </c>
      <c r="B25107" s="113" t="s">
        <v>174</v>
      </c>
      <c r="C25107" s="113">
        <v>2017</v>
      </c>
      <c r="D25107" s="113" t="s">
        <v>206</v>
      </c>
      <c r="E25107" s="113" t="s">
        <v>199</v>
      </c>
      <c r="F25107" s="113" t="s">
        <v>200</v>
      </c>
      <c r="G25107" s="113">
        <v>2.2043589714873502</v>
      </c>
    </row>
    <row r="25108" spans="1:7" x14ac:dyDescent="0.25">
      <c r="A25108" s="108" t="str">
        <f t="shared" si="392"/>
        <v>SI_2018_NATIONAL TOTAL_NOx</v>
      </c>
      <c r="B25108" s="113" t="s">
        <v>174</v>
      </c>
      <c r="C25108" s="113">
        <v>2018</v>
      </c>
      <c r="D25108" s="113" t="s">
        <v>122</v>
      </c>
      <c r="E25108" s="113" t="s">
        <v>199</v>
      </c>
      <c r="F25108" s="113" t="s">
        <v>200</v>
      </c>
      <c r="G25108" s="113">
        <v>32.573114896950003</v>
      </c>
    </row>
    <row r="25109" spans="1:7" x14ac:dyDescent="0.25">
      <c r="A25109" s="108" t="str">
        <f t="shared" si="392"/>
        <v>SI_2018_NATIONAL TOTAL_NMVOC</v>
      </c>
      <c r="B25109" s="113" t="s">
        <v>174</v>
      </c>
      <c r="C25109" s="113">
        <v>2018</v>
      </c>
      <c r="D25109" s="113" t="s">
        <v>122</v>
      </c>
      <c r="E25109" s="113" t="s">
        <v>123</v>
      </c>
      <c r="F25109" s="113" t="s">
        <v>200</v>
      </c>
      <c r="G25109" s="113">
        <v>31.177991553832101</v>
      </c>
    </row>
    <row r="25110" spans="1:7" x14ac:dyDescent="0.25">
      <c r="A25110" s="108" t="str">
        <f t="shared" si="392"/>
        <v>SI_2018_NATIONAL TOTAL_SOx</v>
      </c>
      <c r="B25110" s="113" t="s">
        <v>174</v>
      </c>
      <c r="C25110" s="113">
        <v>2018</v>
      </c>
      <c r="D25110" s="113" t="s">
        <v>122</v>
      </c>
      <c r="E25110" s="113" t="s">
        <v>201</v>
      </c>
      <c r="F25110" s="113" t="s">
        <v>200</v>
      </c>
      <c r="G25110" s="113">
        <v>4.96773651184541</v>
      </c>
    </row>
    <row r="25111" spans="1:7" x14ac:dyDescent="0.25">
      <c r="A25111" s="108" t="str">
        <f t="shared" si="392"/>
        <v>SI_2018_NATIONAL TOTAL_NH3</v>
      </c>
      <c r="B25111" s="113" t="s">
        <v>174</v>
      </c>
      <c r="C25111" s="113">
        <v>2018</v>
      </c>
      <c r="D25111" s="113" t="s">
        <v>122</v>
      </c>
      <c r="E25111" s="113" t="s">
        <v>124</v>
      </c>
      <c r="F25111" s="113" t="s">
        <v>200</v>
      </c>
      <c r="G25111" s="113">
        <v>16.871523940382499</v>
      </c>
    </row>
    <row r="25112" spans="1:7" x14ac:dyDescent="0.25">
      <c r="A25112" s="108" t="str">
        <f t="shared" si="392"/>
        <v>SI_2018_NATIONAL TOTAL_PM2.5</v>
      </c>
      <c r="B25112" s="113" t="s">
        <v>174</v>
      </c>
      <c r="C25112" s="113">
        <v>2018</v>
      </c>
      <c r="D25112" s="113" t="s">
        <v>122</v>
      </c>
      <c r="E25112" s="113" t="s">
        <v>203</v>
      </c>
      <c r="F25112" s="113" t="s">
        <v>200</v>
      </c>
      <c r="G25112" s="113">
        <v>10.749788421939099</v>
      </c>
    </row>
    <row r="25113" spans="1:7" x14ac:dyDescent="0.25">
      <c r="A25113" s="108" t="str">
        <f t="shared" si="392"/>
        <v>SI_2018_NATIONAL TOTAL_Pb</v>
      </c>
      <c r="B25113" s="113" t="s">
        <v>174</v>
      </c>
      <c r="C25113" s="113">
        <v>2018</v>
      </c>
      <c r="D25113" s="113" t="s">
        <v>122</v>
      </c>
      <c r="E25113" s="113" t="s">
        <v>125</v>
      </c>
      <c r="F25113" s="113" t="s">
        <v>200</v>
      </c>
      <c r="G25113" s="113">
        <v>6.0612215449748798E-3</v>
      </c>
    </row>
    <row r="25114" spans="1:7" x14ac:dyDescent="0.25">
      <c r="A25114" s="108" t="str">
        <f t="shared" si="392"/>
        <v>SI_2018_NATIONAL TOTAL_Cd</v>
      </c>
      <c r="B25114" s="113" t="s">
        <v>174</v>
      </c>
      <c r="C25114" s="113">
        <v>2018</v>
      </c>
      <c r="D25114" s="113" t="s">
        <v>122</v>
      </c>
      <c r="E25114" s="113" t="s">
        <v>126</v>
      </c>
      <c r="F25114" s="113" t="s">
        <v>200</v>
      </c>
      <c r="G25114" s="113">
        <v>5.5995319069303295E-4</v>
      </c>
    </row>
    <row r="25115" spans="1:7" x14ac:dyDescent="0.25">
      <c r="A25115" s="108" t="str">
        <f t="shared" si="392"/>
        <v>SI_2018_NATIONAL TOTAL_Hg</v>
      </c>
      <c r="B25115" s="113" t="s">
        <v>174</v>
      </c>
      <c r="C25115" s="113">
        <v>2018</v>
      </c>
      <c r="D25115" s="113" t="s">
        <v>122</v>
      </c>
      <c r="E25115" s="113" t="s">
        <v>127</v>
      </c>
      <c r="F25115" s="113" t="s">
        <v>200</v>
      </c>
      <c r="G25115" s="113">
        <v>1.9276042429527301E-4</v>
      </c>
    </row>
    <row r="25116" spans="1:7" x14ac:dyDescent="0.25">
      <c r="A25116" s="108" t="str">
        <f t="shared" si="392"/>
        <v>SI_2018_NATIONAL TOTAL_DIOX</v>
      </c>
      <c r="B25116" s="113" t="s">
        <v>174</v>
      </c>
      <c r="C25116" s="113">
        <v>2018</v>
      </c>
      <c r="D25116" s="113" t="s">
        <v>122</v>
      </c>
      <c r="E25116" s="113" t="s">
        <v>128</v>
      </c>
      <c r="F25116" s="113" t="s">
        <v>200</v>
      </c>
      <c r="G25116" s="150">
        <v>1.52161603769026E-8</v>
      </c>
    </row>
    <row r="25117" spans="1:7" x14ac:dyDescent="0.25">
      <c r="A25117" s="108" t="str">
        <f t="shared" si="392"/>
        <v>SI_2018_NATIONAL TOTAL_PAH</v>
      </c>
      <c r="B25117" s="113" t="s">
        <v>174</v>
      </c>
      <c r="C25117" s="113">
        <v>2018</v>
      </c>
      <c r="D25117" s="113" t="s">
        <v>122</v>
      </c>
      <c r="E25117" s="113" t="s">
        <v>129</v>
      </c>
      <c r="F25117" s="113" t="s">
        <v>200</v>
      </c>
      <c r="G25117" s="113">
        <v>6.0550093317836397E-3</v>
      </c>
    </row>
    <row r="25118" spans="1:7" x14ac:dyDescent="0.25">
      <c r="A25118" s="108" t="str">
        <f t="shared" si="392"/>
        <v>SI_2018_NATIONAL TOTAL_HCB</v>
      </c>
      <c r="B25118" s="113" t="s">
        <v>174</v>
      </c>
      <c r="C25118" s="113">
        <v>2018</v>
      </c>
      <c r="D25118" s="113" t="s">
        <v>122</v>
      </c>
      <c r="E25118" s="113" t="s">
        <v>130</v>
      </c>
      <c r="F25118" s="113" t="s">
        <v>200</v>
      </c>
      <c r="G25118" s="150">
        <v>5.23614733680843E-7</v>
      </c>
    </row>
    <row r="25119" spans="1:7" x14ac:dyDescent="0.25">
      <c r="A25119" s="108" t="str">
        <f t="shared" si="392"/>
        <v>SI_2018_NATIONAL TOTAL_PCB</v>
      </c>
      <c r="B25119" s="113" t="s">
        <v>174</v>
      </c>
      <c r="C25119" s="113">
        <v>2018</v>
      </c>
      <c r="D25119" s="113" t="s">
        <v>122</v>
      </c>
      <c r="E25119" s="113" t="s">
        <v>259</v>
      </c>
      <c r="F25119" s="113" t="s">
        <v>200</v>
      </c>
      <c r="G25119" s="150">
        <v>3.7120345187923103E-5</v>
      </c>
    </row>
    <row r="25120" spans="1:7" x14ac:dyDescent="0.25">
      <c r="A25120" s="108" t="str">
        <f t="shared" si="392"/>
        <v>SI_2018_1A3(FS)_NOx</v>
      </c>
      <c r="B25120" s="113" t="s">
        <v>174</v>
      </c>
      <c r="C25120" s="113">
        <v>2018</v>
      </c>
      <c r="D25120" s="113" t="s">
        <v>132</v>
      </c>
      <c r="E25120" s="113" t="s">
        <v>199</v>
      </c>
      <c r="F25120" s="113" t="s">
        <v>200</v>
      </c>
      <c r="G25120" s="113">
        <v>14.5928171339185</v>
      </c>
    </row>
    <row r="25121" spans="1:7" x14ac:dyDescent="0.25">
      <c r="A25121" s="108" t="str">
        <f t="shared" si="392"/>
        <v>SI_2018_1A3(FS)_NMVOC</v>
      </c>
      <c r="B25121" s="113" t="s">
        <v>174</v>
      </c>
      <c r="C25121" s="113">
        <v>2018</v>
      </c>
      <c r="D25121" s="113" t="s">
        <v>132</v>
      </c>
      <c r="E25121" s="113" t="s">
        <v>123</v>
      </c>
      <c r="F25121" s="113" t="s">
        <v>200</v>
      </c>
      <c r="G25121" s="113">
        <v>2.2241610859382299</v>
      </c>
    </row>
    <row r="25122" spans="1:7" x14ac:dyDescent="0.25">
      <c r="A25122" s="108" t="str">
        <f t="shared" si="392"/>
        <v>SI_2018_1A3(FS)_SOx</v>
      </c>
      <c r="B25122" s="113" t="s">
        <v>174</v>
      </c>
      <c r="C25122" s="113">
        <v>2018</v>
      </c>
      <c r="D25122" s="113" t="s">
        <v>132</v>
      </c>
      <c r="E25122" s="113" t="s">
        <v>201</v>
      </c>
      <c r="F25122" s="113" t="s">
        <v>200</v>
      </c>
      <c r="G25122" s="113">
        <v>3.6176501442045303E-2</v>
      </c>
    </row>
    <row r="25123" spans="1:7" x14ac:dyDescent="0.25">
      <c r="A25123" s="108" t="str">
        <f t="shared" si="392"/>
        <v>SI_2018_1A3(FS)_NH3</v>
      </c>
      <c r="B25123" s="113" t="s">
        <v>174</v>
      </c>
      <c r="C25123" s="113">
        <v>2018</v>
      </c>
      <c r="D25123" s="113" t="s">
        <v>132</v>
      </c>
      <c r="E25123" s="113" t="s">
        <v>124</v>
      </c>
      <c r="F25123" s="113" t="s">
        <v>200</v>
      </c>
      <c r="G25123" s="113">
        <v>0.26415232122552201</v>
      </c>
    </row>
    <row r="25124" spans="1:7" x14ac:dyDescent="0.25">
      <c r="A25124" s="108" t="str">
        <f t="shared" si="392"/>
        <v>SI_2018_1A3(FS)_PM2.5</v>
      </c>
      <c r="B25124" s="113" t="s">
        <v>174</v>
      </c>
      <c r="C25124" s="113">
        <v>2018</v>
      </c>
      <c r="D25124" s="113" t="s">
        <v>132</v>
      </c>
      <c r="E25124" s="113" t="s">
        <v>203</v>
      </c>
      <c r="F25124" s="113" t="s">
        <v>200</v>
      </c>
      <c r="G25124" s="113">
        <v>0.76947138619755995</v>
      </c>
    </row>
    <row r="25125" spans="1:7" x14ac:dyDescent="0.25">
      <c r="A25125" s="108" t="str">
        <f t="shared" si="392"/>
        <v>SI_2018_3D_NOx</v>
      </c>
      <c r="B25125" s="113" t="s">
        <v>174</v>
      </c>
      <c r="C25125" s="113">
        <v>2018</v>
      </c>
      <c r="D25125" s="113" t="s">
        <v>206</v>
      </c>
      <c r="E25125" s="113" t="s">
        <v>199</v>
      </c>
      <c r="F25125" s="113" t="s">
        <v>200</v>
      </c>
      <c r="G25125" s="113">
        <v>2.21305765409114</v>
      </c>
    </row>
    <row r="25126" spans="1:7" x14ac:dyDescent="0.25">
      <c r="A25126" s="108" t="str">
        <f t="shared" si="392"/>
        <v>SI_2019_NATIONAL TOTAL_NOx</v>
      </c>
      <c r="B25126" s="113" t="s">
        <v>174</v>
      </c>
      <c r="C25126" s="113">
        <v>2019</v>
      </c>
      <c r="D25126" s="113" t="s">
        <v>122</v>
      </c>
      <c r="E25126" s="113" t="s">
        <v>199</v>
      </c>
      <c r="F25126" s="113" t="s">
        <v>200</v>
      </c>
      <c r="G25126" s="113">
        <v>29.372154234462801</v>
      </c>
    </row>
    <row r="25127" spans="1:7" x14ac:dyDescent="0.25">
      <c r="A25127" s="108" t="str">
        <f t="shared" si="392"/>
        <v>SI_2019_NATIONAL TOTAL_NMVOC</v>
      </c>
      <c r="B25127" s="113" t="s">
        <v>174</v>
      </c>
      <c r="C25127" s="113">
        <v>2019</v>
      </c>
      <c r="D25127" s="113" t="s">
        <v>122</v>
      </c>
      <c r="E25127" s="113" t="s">
        <v>123</v>
      </c>
      <c r="F25127" s="113" t="s">
        <v>200</v>
      </c>
      <c r="G25127" s="113">
        <v>30.596060686695601</v>
      </c>
    </row>
    <row r="25128" spans="1:7" x14ac:dyDescent="0.25">
      <c r="A25128" s="108" t="str">
        <f t="shared" si="392"/>
        <v>SI_2019_NATIONAL TOTAL_SOx</v>
      </c>
      <c r="B25128" s="113" t="s">
        <v>174</v>
      </c>
      <c r="C25128" s="113">
        <v>2019</v>
      </c>
      <c r="D25128" s="113" t="s">
        <v>122</v>
      </c>
      <c r="E25128" s="113" t="s">
        <v>201</v>
      </c>
      <c r="F25128" s="113" t="s">
        <v>200</v>
      </c>
      <c r="G25128" s="113">
        <v>4.4780550119415397</v>
      </c>
    </row>
    <row r="25129" spans="1:7" x14ac:dyDescent="0.25">
      <c r="A25129" s="108" t="str">
        <f t="shared" si="392"/>
        <v>SI_2019_NATIONAL TOTAL_NH3</v>
      </c>
      <c r="B25129" s="113" t="s">
        <v>174</v>
      </c>
      <c r="C25129" s="113">
        <v>2019</v>
      </c>
      <c r="D25129" s="113" t="s">
        <v>122</v>
      </c>
      <c r="E25129" s="113" t="s">
        <v>124</v>
      </c>
      <c r="F25129" s="113" t="s">
        <v>200</v>
      </c>
      <c r="G25129" s="113">
        <v>16.7472835951272</v>
      </c>
    </row>
    <row r="25130" spans="1:7" x14ac:dyDescent="0.25">
      <c r="A25130" s="108" t="str">
        <f t="shared" si="392"/>
        <v>SI_2019_NATIONAL TOTAL_PM2.5</v>
      </c>
      <c r="B25130" s="113" t="s">
        <v>174</v>
      </c>
      <c r="C25130" s="113">
        <v>2019</v>
      </c>
      <c r="D25130" s="113" t="s">
        <v>122</v>
      </c>
      <c r="E25130" s="113" t="s">
        <v>203</v>
      </c>
      <c r="F25130" s="113" t="s">
        <v>200</v>
      </c>
      <c r="G25130" s="113">
        <v>10.6206560904187</v>
      </c>
    </row>
    <row r="25131" spans="1:7" x14ac:dyDescent="0.25">
      <c r="A25131" s="108" t="str">
        <f t="shared" si="392"/>
        <v>SI_2019_NATIONAL TOTAL_Pb</v>
      </c>
      <c r="B25131" s="113" t="s">
        <v>174</v>
      </c>
      <c r="C25131" s="113">
        <v>2019</v>
      </c>
      <c r="D25131" s="113" t="s">
        <v>122</v>
      </c>
      <c r="E25131" s="113" t="s">
        <v>125</v>
      </c>
      <c r="F25131" s="113" t="s">
        <v>200</v>
      </c>
      <c r="G25131" s="113">
        <v>5.7737186859616501E-3</v>
      </c>
    </row>
    <row r="25132" spans="1:7" x14ac:dyDescent="0.25">
      <c r="A25132" s="108" t="str">
        <f t="shared" si="392"/>
        <v>SI_2019_NATIONAL TOTAL_Cd</v>
      </c>
      <c r="B25132" s="113" t="s">
        <v>174</v>
      </c>
      <c r="C25132" s="113">
        <v>2019</v>
      </c>
      <c r="D25132" s="113" t="s">
        <v>122</v>
      </c>
      <c r="E25132" s="113" t="s">
        <v>126</v>
      </c>
      <c r="F25132" s="113" t="s">
        <v>200</v>
      </c>
      <c r="G25132" s="113">
        <v>5.5008181289548802E-4</v>
      </c>
    </row>
    <row r="25133" spans="1:7" x14ac:dyDescent="0.25">
      <c r="A25133" s="108" t="str">
        <f t="shared" si="392"/>
        <v>SI_2019_NATIONAL TOTAL_Hg</v>
      </c>
      <c r="B25133" s="113" t="s">
        <v>174</v>
      </c>
      <c r="C25133" s="113">
        <v>2019</v>
      </c>
      <c r="D25133" s="113" t="s">
        <v>122</v>
      </c>
      <c r="E25133" s="113" t="s">
        <v>127</v>
      </c>
      <c r="F25133" s="113" t="s">
        <v>200</v>
      </c>
      <c r="G25133" s="113">
        <v>1.9072498885257499E-4</v>
      </c>
    </row>
    <row r="25134" spans="1:7" x14ac:dyDescent="0.25">
      <c r="A25134" s="108" t="str">
        <f t="shared" si="392"/>
        <v>SI_2019_NATIONAL TOTAL_DIOX</v>
      </c>
      <c r="B25134" s="113" t="s">
        <v>174</v>
      </c>
      <c r="C25134" s="113">
        <v>2019</v>
      </c>
      <c r="D25134" s="113" t="s">
        <v>122</v>
      </c>
      <c r="E25134" s="113" t="s">
        <v>128</v>
      </c>
      <c r="F25134" s="113" t="s">
        <v>200</v>
      </c>
      <c r="G25134" s="150">
        <v>1.48040509890813E-8</v>
      </c>
    </row>
    <row r="25135" spans="1:7" x14ac:dyDescent="0.25">
      <c r="A25135" s="108" t="str">
        <f t="shared" si="392"/>
        <v>SI_2019_NATIONAL TOTAL_PAH</v>
      </c>
      <c r="B25135" s="113" t="s">
        <v>174</v>
      </c>
      <c r="C25135" s="113">
        <v>2019</v>
      </c>
      <c r="D25135" s="113" t="s">
        <v>122</v>
      </c>
      <c r="E25135" s="113" t="s">
        <v>129</v>
      </c>
      <c r="F25135" s="113" t="s">
        <v>200</v>
      </c>
      <c r="G25135" s="113">
        <v>5.9732731537664998E-3</v>
      </c>
    </row>
    <row r="25136" spans="1:7" x14ac:dyDescent="0.25">
      <c r="A25136" s="108" t="str">
        <f t="shared" si="392"/>
        <v>SI_2019_NATIONAL TOTAL_HCB</v>
      </c>
      <c r="B25136" s="113" t="s">
        <v>174</v>
      </c>
      <c r="C25136" s="113">
        <v>2019</v>
      </c>
      <c r="D25136" s="113" t="s">
        <v>122</v>
      </c>
      <c r="E25136" s="113" t="s">
        <v>130</v>
      </c>
      <c r="F25136" s="113" t="s">
        <v>200</v>
      </c>
      <c r="G25136" s="150">
        <v>5.1286740152403505E-7</v>
      </c>
    </row>
    <row r="25137" spans="1:7" x14ac:dyDescent="0.25">
      <c r="A25137" s="108" t="str">
        <f t="shared" si="392"/>
        <v>SI_2019_NATIONAL TOTAL_PCB</v>
      </c>
      <c r="B25137" s="113" t="s">
        <v>174</v>
      </c>
      <c r="C25137" s="113">
        <v>2019</v>
      </c>
      <c r="D25137" s="113" t="s">
        <v>122</v>
      </c>
      <c r="E25137" s="113" t="s">
        <v>259</v>
      </c>
      <c r="F25137" s="113" t="s">
        <v>200</v>
      </c>
      <c r="G25137" s="150">
        <v>3.6114554721172798E-5</v>
      </c>
    </row>
    <row r="25138" spans="1:7" x14ac:dyDescent="0.25">
      <c r="A25138" s="108" t="str">
        <f t="shared" si="392"/>
        <v>SI_2019_1A3(FS)_NOx</v>
      </c>
      <c r="B25138" s="113" t="s">
        <v>174</v>
      </c>
      <c r="C25138" s="113">
        <v>2019</v>
      </c>
      <c r="D25138" s="113" t="s">
        <v>132</v>
      </c>
      <c r="E25138" s="113" t="s">
        <v>199</v>
      </c>
      <c r="F25138" s="113" t="s">
        <v>200</v>
      </c>
      <c r="G25138" s="113">
        <v>13.0321354780805</v>
      </c>
    </row>
    <row r="25139" spans="1:7" x14ac:dyDescent="0.25">
      <c r="A25139" s="108" t="str">
        <f t="shared" si="392"/>
        <v>SI_2019_1A3(FS)_NMVOC</v>
      </c>
      <c r="B25139" s="113" t="s">
        <v>174</v>
      </c>
      <c r="C25139" s="113">
        <v>2019</v>
      </c>
      <c r="D25139" s="113" t="s">
        <v>132</v>
      </c>
      <c r="E25139" s="113" t="s">
        <v>123</v>
      </c>
      <c r="F25139" s="113" t="s">
        <v>200</v>
      </c>
      <c r="G25139" s="113">
        <v>2.0823710062897298</v>
      </c>
    </row>
    <row r="25140" spans="1:7" x14ac:dyDescent="0.25">
      <c r="A25140" s="108" t="str">
        <f t="shared" si="392"/>
        <v>SI_2019_1A3(FS)_SOx</v>
      </c>
      <c r="B25140" s="113" t="s">
        <v>174</v>
      </c>
      <c r="C25140" s="113">
        <v>2019</v>
      </c>
      <c r="D25140" s="113" t="s">
        <v>132</v>
      </c>
      <c r="E25140" s="113" t="s">
        <v>201</v>
      </c>
      <c r="F25140" s="113" t="s">
        <v>200</v>
      </c>
      <c r="G25140" s="113">
        <v>3.4838261766273103E-2</v>
      </c>
    </row>
    <row r="25141" spans="1:7" x14ac:dyDescent="0.25">
      <c r="A25141" s="108" t="str">
        <f t="shared" si="392"/>
        <v>SI_2019_1A3(FS)_NH3</v>
      </c>
      <c r="B25141" s="113" t="s">
        <v>174</v>
      </c>
      <c r="C25141" s="113">
        <v>2019</v>
      </c>
      <c r="D25141" s="113" t="s">
        <v>132</v>
      </c>
      <c r="E25141" s="113" t="s">
        <v>124</v>
      </c>
      <c r="F25141" s="113" t="s">
        <v>200</v>
      </c>
      <c r="G25141" s="113">
        <v>0.24418539115177701</v>
      </c>
    </row>
    <row r="25142" spans="1:7" x14ac:dyDescent="0.25">
      <c r="A25142" s="108" t="str">
        <f t="shared" si="392"/>
        <v>SI_2019_1A3(FS)_PM2.5</v>
      </c>
      <c r="B25142" s="113" t="s">
        <v>174</v>
      </c>
      <c r="C25142" s="113">
        <v>2019</v>
      </c>
      <c r="D25142" s="113" t="s">
        <v>132</v>
      </c>
      <c r="E25142" s="113" t="s">
        <v>203</v>
      </c>
      <c r="F25142" s="113" t="s">
        <v>200</v>
      </c>
      <c r="G25142" s="113">
        <v>0.71023264323794899</v>
      </c>
    </row>
    <row r="25143" spans="1:7" x14ac:dyDescent="0.25">
      <c r="A25143" s="108" t="str">
        <f t="shared" si="392"/>
        <v>SI_2019_3D_NOx</v>
      </c>
      <c r="B25143" s="113" t="s">
        <v>174</v>
      </c>
      <c r="C25143" s="113">
        <v>2019</v>
      </c>
      <c r="D25143" s="113" t="s">
        <v>206</v>
      </c>
      <c r="E25143" s="113" t="s">
        <v>199</v>
      </c>
      <c r="F25143" s="113" t="s">
        <v>200</v>
      </c>
      <c r="G25143" s="113">
        <v>2.2393757439384601</v>
      </c>
    </row>
    <row r="25144" spans="1:7" x14ac:dyDescent="0.25">
      <c r="A25144" s="108" t="str">
        <f t="shared" si="392"/>
        <v>SI_2020_NATIONAL TOTAL_NOx</v>
      </c>
      <c r="B25144" s="113" t="s">
        <v>174</v>
      </c>
      <c r="C25144" s="113">
        <v>2020</v>
      </c>
      <c r="D25144" s="113" t="s">
        <v>122</v>
      </c>
      <c r="E25144" s="113" t="s">
        <v>199</v>
      </c>
      <c r="F25144" s="113" t="s">
        <v>200</v>
      </c>
      <c r="G25144" s="113">
        <v>25.457043330909801</v>
      </c>
    </row>
    <row r="25145" spans="1:7" x14ac:dyDescent="0.25">
      <c r="A25145" s="108" t="str">
        <f t="shared" si="392"/>
        <v>SI_2020_NATIONAL TOTAL_NMVOC</v>
      </c>
      <c r="B25145" s="113" t="s">
        <v>174</v>
      </c>
      <c r="C25145" s="113">
        <v>2020</v>
      </c>
      <c r="D25145" s="113" t="s">
        <v>122</v>
      </c>
      <c r="E25145" s="113" t="s">
        <v>123</v>
      </c>
      <c r="F25145" s="113" t="s">
        <v>200</v>
      </c>
      <c r="G25145" s="113">
        <v>32.066368932237403</v>
      </c>
    </row>
    <row r="25146" spans="1:7" x14ac:dyDescent="0.25">
      <c r="A25146" s="108" t="str">
        <f t="shared" si="392"/>
        <v>SI_2020_NATIONAL TOTAL_SOx</v>
      </c>
      <c r="B25146" s="113" t="s">
        <v>174</v>
      </c>
      <c r="C25146" s="113">
        <v>2020</v>
      </c>
      <c r="D25146" s="113" t="s">
        <v>122</v>
      </c>
      <c r="E25146" s="113" t="s">
        <v>201</v>
      </c>
      <c r="F25146" s="113" t="s">
        <v>200</v>
      </c>
      <c r="G25146" s="113">
        <v>4.03221179220861</v>
      </c>
    </row>
    <row r="25147" spans="1:7" x14ac:dyDescent="0.25">
      <c r="A25147" s="108" t="str">
        <f t="shared" si="392"/>
        <v>SI_2020_NATIONAL TOTAL_NH3</v>
      </c>
      <c r="B25147" s="113" t="s">
        <v>174</v>
      </c>
      <c r="C25147" s="113">
        <v>2020</v>
      </c>
      <c r="D25147" s="113" t="s">
        <v>122</v>
      </c>
      <c r="E25147" s="113" t="s">
        <v>124</v>
      </c>
      <c r="F25147" s="113" t="s">
        <v>200</v>
      </c>
      <c r="G25147" s="113">
        <v>16.733387063732199</v>
      </c>
    </row>
    <row r="25148" spans="1:7" x14ac:dyDescent="0.25">
      <c r="A25148" s="108" t="str">
        <f t="shared" si="392"/>
        <v>SI_2020_NATIONAL TOTAL_PM2.5</v>
      </c>
      <c r="B25148" s="113" t="s">
        <v>174</v>
      </c>
      <c r="C25148" s="113">
        <v>2020</v>
      </c>
      <c r="D25148" s="113" t="s">
        <v>122</v>
      </c>
      <c r="E25148" s="113" t="s">
        <v>203</v>
      </c>
      <c r="F25148" s="113" t="s">
        <v>200</v>
      </c>
      <c r="G25148" s="113">
        <v>10.400319092610699</v>
      </c>
    </row>
    <row r="25149" spans="1:7" x14ac:dyDescent="0.25">
      <c r="A25149" s="108" t="str">
        <f t="shared" si="392"/>
        <v>SI_2020_NATIONAL TOTAL_Pb</v>
      </c>
      <c r="B25149" s="113" t="s">
        <v>174</v>
      </c>
      <c r="C25149" s="113">
        <v>2020</v>
      </c>
      <c r="D25149" s="113" t="s">
        <v>122</v>
      </c>
      <c r="E25149" s="113" t="s">
        <v>125</v>
      </c>
      <c r="F25149" s="113" t="s">
        <v>200</v>
      </c>
      <c r="G25149" s="113">
        <v>4.9822614787982198E-3</v>
      </c>
    </row>
    <row r="25150" spans="1:7" x14ac:dyDescent="0.25">
      <c r="A25150" s="108" t="str">
        <f t="shared" si="392"/>
        <v>SI_2020_NATIONAL TOTAL_Cd</v>
      </c>
      <c r="B25150" s="113" t="s">
        <v>174</v>
      </c>
      <c r="C25150" s="113">
        <v>2020</v>
      </c>
      <c r="D25150" s="113" t="s">
        <v>122</v>
      </c>
      <c r="E25150" s="113" t="s">
        <v>126</v>
      </c>
      <c r="F25150" s="113" t="s">
        <v>200</v>
      </c>
      <c r="G25150" s="113">
        <v>5.3683089222706997E-4</v>
      </c>
    </row>
    <row r="25151" spans="1:7" x14ac:dyDescent="0.25">
      <c r="A25151" s="108" t="str">
        <f t="shared" si="392"/>
        <v>SI_2020_NATIONAL TOTAL_Hg</v>
      </c>
      <c r="B25151" s="113" t="s">
        <v>174</v>
      </c>
      <c r="C25151" s="113">
        <v>2020</v>
      </c>
      <c r="D25151" s="113" t="s">
        <v>122</v>
      </c>
      <c r="E25151" s="113" t="s">
        <v>127</v>
      </c>
      <c r="F25151" s="113" t="s">
        <v>200</v>
      </c>
      <c r="G25151" s="113">
        <v>1.8624472684673299E-4</v>
      </c>
    </row>
    <row r="25152" spans="1:7" x14ac:dyDescent="0.25">
      <c r="A25152" s="108" t="str">
        <f t="shared" si="392"/>
        <v>SI_2020_NATIONAL TOTAL_DIOX</v>
      </c>
      <c r="B25152" s="113" t="s">
        <v>174</v>
      </c>
      <c r="C25152" s="113">
        <v>2020</v>
      </c>
      <c r="D25152" s="113" t="s">
        <v>122</v>
      </c>
      <c r="E25152" s="113" t="s">
        <v>128</v>
      </c>
      <c r="F25152" s="113" t="s">
        <v>200</v>
      </c>
      <c r="G25152" s="150">
        <v>1.4425614857078501E-8</v>
      </c>
    </row>
    <row r="25153" spans="1:7" x14ac:dyDescent="0.25">
      <c r="A25153" s="108" t="str">
        <f t="shared" si="392"/>
        <v>SI_2020_NATIONAL TOTAL_PAH</v>
      </c>
      <c r="B25153" s="113" t="s">
        <v>174</v>
      </c>
      <c r="C25153" s="113">
        <v>2020</v>
      </c>
      <c r="D25153" s="113" t="s">
        <v>122</v>
      </c>
      <c r="E25153" s="113" t="s">
        <v>129</v>
      </c>
      <c r="F25153" s="113" t="s">
        <v>200</v>
      </c>
      <c r="G25153" s="113">
        <v>5.7428335333279497E-3</v>
      </c>
    </row>
    <row r="25154" spans="1:7" x14ac:dyDescent="0.25">
      <c r="A25154" s="108" t="str">
        <f t="shared" ref="A25154:A25217" si="393">CONCATENATE(B25154,"_",C25154,"_",D25154,"_",E25154)</f>
        <v>SI_2020_NATIONAL TOTAL_HCB</v>
      </c>
      <c r="B25154" s="113" t="s">
        <v>174</v>
      </c>
      <c r="C25154" s="113">
        <v>2020</v>
      </c>
      <c r="D25154" s="113" t="s">
        <v>122</v>
      </c>
      <c r="E25154" s="113" t="s">
        <v>130</v>
      </c>
      <c r="F25154" s="113" t="s">
        <v>200</v>
      </c>
      <c r="G25154" s="150">
        <v>4.5915618392567701E-7</v>
      </c>
    </row>
    <row r="25155" spans="1:7" x14ac:dyDescent="0.25">
      <c r="A25155" s="108" t="str">
        <f t="shared" si="393"/>
        <v>SI_2020_NATIONAL TOTAL_PCB</v>
      </c>
      <c r="B25155" s="113" t="s">
        <v>174</v>
      </c>
      <c r="C25155" s="113">
        <v>2020</v>
      </c>
      <c r="D25155" s="113" t="s">
        <v>122</v>
      </c>
      <c r="E25155" s="113" t="s">
        <v>259</v>
      </c>
      <c r="F25155" s="113" t="s">
        <v>200</v>
      </c>
      <c r="G25155" s="150">
        <v>3.5342831120790999E-5</v>
      </c>
    </row>
    <row r="25156" spans="1:7" x14ac:dyDescent="0.25">
      <c r="A25156" s="108" t="str">
        <f t="shared" si="393"/>
        <v>SI_2020_1A3(FS)_NOx</v>
      </c>
      <c r="B25156" s="113" t="s">
        <v>174</v>
      </c>
      <c r="C25156" s="113">
        <v>2020</v>
      </c>
      <c r="D25156" s="113" t="s">
        <v>132</v>
      </c>
      <c r="E25156" s="113" t="s">
        <v>199</v>
      </c>
      <c r="F25156" s="113" t="s">
        <v>200</v>
      </c>
      <c r="G25156" s="113">
        <v>9.6674496404641008</v>
      </c>
    </row>
    <row r="25157" spans="1:7" x14ac:dyDescent="0.25">
      <c r="A25157" s="108" t="str">
        <f t="shared" si="393"/>
        <v>SI_2020_1A3(FS)_NMVOC</v>
      </c>
      <c r="B25157" s="113" t="s">
        <v>174</v>
      </c>
      <c r="C25157" s="113">
        <v>2020</v>
      </c>
      <c r="D25157" s="113" t="s">
        <v>132</v>
      </c>
      <c r="E25157" s="113" t="s">
        <v>123</v>
      </c>
      <c r="F25157" s="113" t="s">
        <v>200</v>
      </c>
      <c r="G25157" s="113">
        <v>1.73761653782988</v>
      </c>
    </row>
    <row r="25158" spans="1:7" x14ac:dyDescent="0.25">
      <c r="A25158" s="108" t="str">
        <f t="shared" si="393"/>
        <v>SI_2020_1A3(FS)_SOx</v>
      </c>
      <c r="B25158" s="113" t="s">
        <v>174</v>
      </c>
      <c r="C25158" s="113">
        <v>2020</v>
      </c>
      <c r="D25158" s="113" t="s">
        <v>132</v>
      </c>
      <c r="E25158" s="113" t="s">
        <v>201</v>
      </c>
      <c r="F25158" s="113" t="s">
        <v>200</v>
      </c>
      <c r="G25158" s="113">
        <v>2.8367705704859799E-2</v>
      </c>
    </row>
    <row r="25159" spans="1:7" x14ac:dyDescent="0.25">
      <c r="A25159" s="108" t="str">
        <f t="shared" si="393"/>
        <v>SI_2020_1A3(FS)_NH3</v>
      </c>
      <c r="B25159" s="113" t="s">
        <v>174</v>
      </c>
      <c r="C25159" s="113">
        <v>2020</v>
      </c>
      <c r="D25159" s="113" t="s">
        <v>132</v>
      </c>
      <c r="E25159" s="113" t="s">
        <v>124</v>
      </c>
      <c r="F25159" s="113" t="s">
        <v>200</v>
      </c>
      <c r="G25159" s="113">
        <v>0.18708828602636801</v>
      </c>
    </row>
    <row r="25160" spans="1:7" x14ac:dyDescent="0.25">
      <c r="A25160" s="108" t="str">
        <f t="shared" si="393"/>
        <v>SI_2020_1A3(FS)_PM2.5</v>
      </c>
      <c r="B25160" s="113" t="s">
        <v>174</v>
      </c>
      <c r="C25160" s="113">
        <v>2020</v>
      </c>
      <c r="D25160" s="113" t="s">
        <v>132</v>
      </c>
      <c r="E25160" s="113" t="s">
        <v>203</v>
      </c>
      <c r="F25160" s="113" t="s">
        <v>200</v>
      </c>
      <c r="G25160" s="113">
        <v>0.55181949801866603</v>
      </c>
    </row>
    <row r="25161" spans="1:7" x14ac:dyDescent="0.25">
      <c r="A25161" s="108" t="str">
        <f t="shared" si="393"/>
        <v>SI_2020_3D_NOx</v>
      </c>
      <c r="B25161" s="113" t="s">
        <v>174</v>
      </c>
      <c r="C25161" s="113">
        <v>2020</v>
      </c>
      <c r="D25161" s="113" t="s">
        <v>206</v>
      </c>
      <c r="E25161" s="113" t="s">
        <v>199</v>
      </c>
      <c r="F25161" s="113" t="s">
        <v>200</v>
      </c>
      <c r="G25161" s="113">
        <v>2.22551147696052</v>
      </c>
    </row>
    <row r="25162" spans="1:7" x14ac:dyDescent="0.25">
      <c r="A25162" s="108" t="str">
        <f t="shared" si="393"/>
        <v>SI_2021_NATIONAL TOTAL_NOx</v>
      </c>
      <c r="B25162" s="113" t="s">
        <v>174</v>
      </c>
      <c r="C25162" s="113">
        <v>2021</v>
      </c>
      <c r="D25162" s="113" t="s">
        <v>122</v>
      </c>
      <c r="E25162" s="113" t="s">
        <v>199</v>
      </c>
      <c r="F25162" s="113" t="s">
        <v>200</v>
      </c>
      <c r="G25162" s="113">
        <v>25.801740763576401</v>
      </c>
    </row>
    <row r="25163" spans="1:7" x14ac:dyDescent="0.25">
      <c r="A25163" s="108" t="str">
        <f t="shared" si="393"/>
        <v>SI_2021_NATIONAL TOTAL_NMVOC</v>
      </c>
      <c r="B25163" s="113" t="s">
        <v>174</v>
      </c>
      <c r="C25163" s="113">
        <v>2021</v>
      </c>
      <c r="D25163" s="113" t="s">
        <v>122</v>
      </c>
      <c r="E25163" s="113" t="s">
        <v>123</v>
      </c>
      <c r="F25163" s="113" t="s">
        <v>200</v>
      </c>
      <c r="G25163" s="113">
        <v>30.7076488030905</v>
      </c>
    </row>
    <row r="25164" spans="1:7" x14ac:dyDescent="0.25">
      <c r="A25164" s="108" t="str">
        <f t="shared" si="393"/>
        <v>SI_2021_NATIONAL TOTAL_SOx</v>
      </c>
      <c r="B25164" s="113" t="s">
        <v>174</v>
      </c>
      <c r="C25164" s="113">
        <v>2021</v>
      </c>
      <c r="D25164" s="113" t="s">
        <v>122</v>
      </c>
      <c r="E25164" s="113" t="s">
        <v>201</v>
      </c>
      <c r="F25164" s="113" t="s">
        <v>200</v>
      </c>
      <c r="G25164" s="113">
        <v>4.09264118970966</v>
      </c>
    </row>
    <row r="25165" spans="1:7" x14ac:dyDescent="0.25">
      <c r="A25165" s="108" t="str">
        <f t="shared" si="393"/>
        <v>SI_2021_NATIONAL TOTAL_NH3</v>
      </c>
      <c r="B25165" s="113" t="s">
        <v>174</v>
      </c>
      <c r="C25165" s="113">
        <v>2021</v>
      </c>
      <c r="D25165" s="113" t="s">
        <v>122</v>
      </c>
      <c r="E25165" s="113" t="s">
        <v>124</v>
      </c>
      <c r="F25165" s="113" t="s">
        <v>200</v>
      </c>
      <c r="G25165" s="113">
        <v>16.745975128735701</v>
      </c>
    </row>
    <row r="25166" spans="1:7" x14ac:dyDescent="0.25">
      <c r="A25166" s="108" t="str">
        <f t="shared" si="393"/>
        <v>SI_2021_NATIONAL TOTAL_PM2.5</v>
      </c>
      <c r="B25166" s="113" t="s">
        <v>174</v>
      </c>
      <c r="C25166" s="113">
        <v>2021</v>
      </c>
      <c r="D25166" s="113" t="s">
        <v>122</v>
      </c>
      <c r="E25166" s="113" t="s">
        <v>203</v>
      </c>
      <c r="F25166" s="113" t="s">
        <v>200</v>
      </c>
      <c r="G25166" s="113">
        <v>11.329162443442399</v>
      </c>
    </row>
    <row r="25167" spans="1:7" x14ac:dyDescent="0.25">
      <c r="A25167" s="108" t="str">
        <f t="shared" si="393"/>
        <v>SI_2021_NATIONAL TOTAL_Pb</v>
      </c>
      <c r="B25167" s="113" t="s">
        <v>174</v>
      </c>
      <c r="C25167" s="113">
        <v>2021</v>
      </c>
      <c r="D25167" s="113" t="s">
        <v>122</v>
      </c>
      <c r="E25167" s="113" t="s">
        <v>125</v>
      </c>
      <c r="F25167" s="113" t="s">
        <v>200</v>
      </c>
      <c r="G25167" s="113">
        <v>5.6116721766462799E-3</v>
      </c>
    </row>
    <row r="25168" spans="1:7" x14ac:dyDescent="0.25">
      <c r="A25168" s="108" t="str">
        <f t="shared" si="393"/>
        <v>SI_2021_NATIONAL TOTAL_Cd</v>
      </c>
      <c r="B25168" s="113" t="s">
        <v>174</v>
      </c>
      <c r="C25168" s="113">
        <v>2021</v>
      </c>
      <c r="D25168" s="113" t="s">
        <v>122</v>
      </c>
      <c r="E25168" s="113" t="s">
        <v>126</v>
      </c>
      <c r="F25168" s="113" t="s">
        <v>200</v>
      </c>
      <c r="G25168" s="113">
        <v>5.74894648783888E-4</v>
      </c>
    </row>
    <row r="25169" spans="1:7" x14ac:dyDescent="0.25">
      <c r="A25169" s="108" t="str">
        <f t="shared" si="393"/>
        <v>SI_2021_NATIONAL TOTAL_Hg</v>
      </c>
      <c r="B25169" s="113" t="s">
        <v>174</v>
      </c>
      <c r="C25169" s="113">
        <v>2021</v>
      </c>
      <c r="D25169" s="113" t="s">
        <v>122</v>
      </c>
      <c r="E25169" s="113" t="s">
        <v>127</v>
      </c>
      <c r="F25169" s="113" t="s">
        <v>200</v>
      </c>
      <c r="G25169" s="113">
        <v>1.8942248284040201E-4</v>
      </c>
    </row>
    <row r="25170" spans="1:7" x14ac:dyDescent="0.25">
      <c r="A25170" s="108" t="str">
        <f t="shared" si="393"/>
        <v>SI_2021_NATIONAL TOTAL_DIOX</v>
      </c>
      <c r="B25170" s="113" t="s">
        <v>174</v>
      </c>
      <c r="C25170" s="113">
        <v>2021</v>
      </c>
      <c r="D25170" s="113" t="s">
        <v>122</v>
      </c>
      <c r="E25170" s="113" t="s">
        <v>128</v>
      </c>
      <c r="F25170" s="113" t="s">
        <v>200</v>
      </c>
      <c r="G25170" s="150">
        <v>1.5649289899121499E-8</v>
      </c>
    </row>
    <row r="25171" spans="1:7" x14ac:dyDescent="0.25">
      <c r="A25171" s="108" t="str">
        <f t="shared" si="393"/>
        <v>SI_2021_NATIONAL TOTAL_PAH</v>
      </c>
      <c r="B25171" s="113" t="s">
        <v>174</v>
      </c>
      <c r="C25171" s="113">
        <v>2021</v>
      </c>
      <c r="D25171" s="113" t="s">
        <v>122</v>
      </c>
      <c r="E25171" s="113" t="s">
        <v>129</v>
      </c>
      <c r="F25171" s="113" t="s">
        <v>200</v>
      </c>
      <c r="G25171" s="113">
        <v>6.3193430403355004E-3</v>
      </c>
    </row>
    <row r="25172" spans="1:7" x14ac:dyDescent="0.25">
      <c r="A25172" s="108" t="str">
        <f t="shared" si="393"/>
        <v>SI_2021_NATIONAL TOTAL_HCB</v>
      </c>
      <c r="B25172" s="113" t="s">
        <v>174</v>
      </c>
      <c r="C25172" s="113">
        <v>2021</v>
      </c>
      <c r="D25172" s="113" t="s">
        <v>122</v>
      </c>
      <c r="E25172" s="113" t="s">
        <v>130</v>
      </c>
      <c r="F25172" s="113" t="s">
        <v>200</v>
      </c>
      <c r="G25172" s="150">
        <v>4.6256640672161699E-7</v>
      </c>
    </row>
    <row r="25173" spans="1:7" x14ac:dyDescent="0.25">
      <c r="A25173" s="108" t="str">
        <f t="shared" si="393"/>
        <v>SI_2021_NATIONAL TOTAL_PCB</v>
      </c>
      <c r="B25173" s="113" t="s">
        <v>174</v>
      </c>
      <c r="C25173" s="113">
        <v>2021</v>
      </c>
      <c r="D25173" s="113" t="s">
        <v>122</v>
      </c>
      <c r="E25173" s="113" t="s">
        <v>259</v>
      </c>
      <c r="F25173" s="113" t="s">
        <v>200</v>
      </c>
      <c r="G25173" s="150">
        <v>3.50893941972113E-5</v>
      </c>
    </row>
    <row r="25174" spans="1:7" x14ac:dyDescent="0.25">
      <c r="A25174" s="108" t="str">
        <f t="shared" si="393"/>
        <v>SI_2021_1A3(FS)_NOx</v>
      </c>
      <c r="B25174" s="113" t="s">
        <v>174</v>
      </c>
      <c r="C25174" s="113">
        <v>2021</v>
      </c>
      <c r="D25174" s="113" t="s">
        <v>132</v>
      </c>
      <c r="E25174" s="113" t="s">
        <v>199</v>
      </c>
      <c r="F25174" s="113" t="s">
        <v>200</v>
      </c>
      <c r="G25174" s="113">
        <v>10.225368615044999</v>
      </c>
    </row>
    <row r="25175" spans="1:7" x14ac:dyDescent="0.25">
      <c r="A25175" s="108" t="str">
        <f t="shared" si="393"/>
        <v>SI_2021_1A3(FS)_NMVOC</v>
      </c>
      <c r="B25175" s="113" t="s">
        <v>174</v>
      </c>
      <c r="C25175" s="113">
        <v>2021</v>
      </c>
      <c r="D25175" s="113" t="s">
        <v>132</v>
      </c>
      <c r="E25175" s="113" t="s">
        <v>123</v>
      </c>
      <c r="F25175" s="113" t="s">
        <v>200</v>
      </c>
      <c r="G25175" s="113">
        <v>1.76028843268685</v>
      </c>
    </row>
    <row r="25176" spans="1:7" x14ac:dyDescent="0.25">
      <c r="A25176" s="108" t="str">
        <f t="shared" si="393"/>
        <v>SI_2021_1A3(FS)_SOx</v>
      </c>
      <c r="B25176" s="113" t="s">
        <v>174</v>
      </c>
      <c r="C25176" s="113">
        <v>2021</v>
      </c>
      <c r="D25176" s="113" t="s">
        <v>132</v>
      </c>
      <c r="E25176" s="113" t="s">
        <v>201</v>
      </c>
      <c r="F25176" s="113" t="s">
        <v>200</v>
      </c>
      <c r="G25176" s="113">
        <v>3.2169039301621703E-2</v>
      </c>
    </row>
    <row r="25177" spans="1:7" x14ac:dyDescent="0.25">
      <c r="A25177" s="108" t="str">
        <f t="shared" si="393"/>
        <v>SI_2021_1A3(FS)_NH3</v>
      </c>
      <c r="B25177" s="113" t="s">
        <v>174</v>
      </c>
      <c r="C25177" s="113">
        <v>2021</v>
      </c>
      <c r="D25177" s="113" t="s">
        <v>132</v>
      </c>
      <c r="E25177" s="113" t="s">
        <v>124</v>
      </c>
      <c r="F25177" s="113" t="s">
        <v>200</v>
      </c>
      <c r="G25177" s="113">
        <v>0.21049382688999199</v>
      </c>
    </row>
    <row r="25178" spans="1:7" x14ac:dyDescent="0.25">
      <c r="A25178" s="108" t="str">
        <f t="shared" si="393"/>
        <v>SI_2021_1A3(FS)_PM2.5</v>
      </c>
      <c r="B25178" s="113" t="s">
        <v>174</v>
      </c>
      <c r="C25178" s="113">
        <v>2021</v>
      </c>
      <c r="D25178" s="113" t="s">
        <v>132</v>
      </c>
      <c r="E25178" s="113" t="s">
        <v>203</v>
      </c>
      <c r="F25178" s="113" t="s">
        <v>200</v>
      </c>
      <c r="G25178" s="113">
        <v>0.60559380819182396</v>
      </c>
    </row>
    <row r="25179" spans="1:7" x14ac:dyDescent="0.25">
      <c r="A25179" s="108" t="str">
        <f t="shared" si="393"/>
        <v>SI_2021_3D_NOx</v>
      </c>
      <c r="B25179" s="113" t="s">
        <v>174</v>
      </c>
      <c r="C25179" s="113">
        <v>2021</v>
      </c>
      <c r="D25179" s="113" t="s">
        <v>206</v>
      </c>
      <c r="E25179" s="113" t="s">
        <v>199</v>
      </c>
      <c r="F25179" s="113" t="s">
        <v>200</v>
      </c>
      <c r="G25179" s="113">
        <v>2.2887539476015801</v>
      </c>
    </row>
    <row r="25180" spans="1:7" x14ac:dyDescent="0.25">
      <c r="A25180" s="108" t="str">
        <f t="shared" si="393"/>
        <v>SI_2022_NATIONAL TOTAL_NOx</v>
      </c>
      <c r="B25180" s="113" t="s">
        <v>174</v>
      </c>
      <c r="C25180" s="113">
        <v>2022</v>
      </c>
      <c r="D25180" s="113" t="s">
        <v>122</v>
      </c>
      <c r="E25180" s="113" t="s">
        <v>199</v>
      </c>
      <c r="F25180" s="113" t="s">
        <v>200</v>
      </c>
      <c r="G25180" s="113">
        <v>25.591109146101498</v>
      </c>
    </row>
    <row r="25181" spans="1:7" x14ac:dyDescent="0.25">
      <c r="A25181" s="108" t="str">
        <f t="shared" si="393"/>
        <v>SI_2022_NATIONAL TOTAL_NMVOC</v>
      </c>
      <c r="B25181" s="113" t="s">
        <v>174</v>
      </c>
      <c r="C25181" s="113">
        <v>2022</v>
      </c>
      <c r="D25181" s="113" t="s">
        <v>122</v>
      </c>
      <c r="E25181" s="113" t="s">
        <v>123</v>
      </c>
      <c r="F25181" s="113" t="s">
        <v>200</v>
      </c>
      <c r="G25181" s="113">
        <v>28.591751378895001</v>
      </c>
    </row>
    <row r="25182" spans="1:7" x14ac:dyDescent="0.25">
      <c r="A25182" s="108" t="str">
        <f t="shared" si="393"/>
        <v>SI_2022_NATIONAL TOTAL_SOx</v>
      </c>
      <c r="B25182" s="113" t="s">
        <v>174</v>
      </c>
      <c r="C25182" s="113">
        <v>2022</v>
      </c>
      <c r="D25182" s="113" t="s">
        <v>122</v>
      </c>
      <c r="E25182" s="113" t="s">
        <v>201</v>
      </c>
      <c r="F25182" s="113" t="s">
        <v>200</v>
      </c>
      <c r="G25182" s="113">
        <v>3.4055807358852701</v>
      </c>
    </row>
    <row r="25183" spans="1:7" x14ac:dyDescent="0.25">
      <c r="A25183" s="108" t="str">
        <f t="shared" si="393"/>
        <v>SI_2022_NATIONAL TOTAL_NH3</v>
      </c>
      <c r="B25183" s="113" t="s">
        <v>174</v>
      </c>
      <c r="C25183" s="113">
        <v>2022</v>
      </c>
      <c r="D25183" s="113" t="s">
        <v>122</v>
      </c>
      <c r="E25183" s="113" t="s">
        <v>124</v>
      </c>
      <c r="F25183" s="113" t="s">
        <v>200</v>
      </c>
      <c r="G25183" s="113">
        <v>16.153227325469299</v>
      </c>
    </row>
    <row r="25184" spans="1:7" x14ac:dyDescent="0.25">
      <c r="A25184" s="108" t="str">
        <f t="shared" si="393"/>
        <v>SI_2022_NATIONAL TOTAL_PM2.5</v>
      </c>
      <c r="B25184" s="113" t="s">
        <v>174</v>
      </c>
      <c r="C25184" s="113">
        <v>2022</v>
      </c>
      <c r="D25184" s="113" t="s">
        <v>122</v>
      </c>
      <c r="E25184" s="113" t="s">
        <v>203</v>
      </c>
      <c r="F25184" s="113" t="s">
        <v>200</v>
      </c>
      <c r="G25184" s="113">
        <v>9.6379462176522193</v>
      </c>
    </row>
    <row r="25185" spans="1:7" x14ac:dyDescent="0.25">
      <c r="A25185" s="108" t="str">
        <f t="shared" si="393"/>
        <v>SI_2022_NATIONAL TOTAL_Pb</v>
      </c>
      <c r="B25185" s="113" t="s">
        <v>174</v>
      </c>
      <c r="C25185" s="113">
        <v>2022</v>
      </c>
      <c r="D25185" s="113" t="s">
        <v>122</v>
      </c>
      <c r="E25185" s="113" t="s">
        <v>125</v>
      </c>
      <c r="F25185" s="113" t="s">
        <v>200</v>
      </c>
      <c r="G25185" s="113">
        <v>5.4066862966101097E-3</v>
      </c>
    </row>
    <row r="25186" spans="1:7" x14ac:dyDescent="0.25">
      <c r="A25186" s="108" t="str">
        <f t="shared" si="393"/>
        <v>SI_2022_NATIONAL TOTAL_Cd</v>
      </c>
      <c r="B25186" s="113" t="s">
        <v>174</v>
      </c>
      <c r="C25186" s="113">
        <v>2022</v>
      </c>
      <c r="D25186" s="113" t="s">
        <v>122</v>
      </c>
      <c r="E25186" s="113" t="s">
        <v>126</v>
      </c>
      <c r="F25186" s="113" t="s">
        <v>200</v>
      </c>
      <c r="G25186" s="113">
        <v>5.1005352608951495E-4</v>
      </c>
    </row>
    <row r="25187" spans="1:7" x14ac:dyDescent="0.25">
      <c r="A25187" s="108" t="str">
        <f t="shared" si="393"/>
        <v>SI_2022_NATIONAL TOTAL_Hg</v>
      </c>
      <c r="B25187" s="113" t="s">
        <v>174</v>
      </c>
      <c r="C25187" s="113">
        <v>2022</v>
      </c>
      <c r="D25187" s="113" t="s">
        <v>122</v>
      </c>
      <c r="E25187" s="113" t="s">
        <v>127</v>
      </c>
      <c r="F25187" s="113" t="s">
        <v>200</v>
      </c>
      <c r="G25187" s="113">
        <v>1.8120075660681199E-4</v>
      </c>
    </row>
    <row r="25188" spans="1:7" x14ac:dyDescent="0.25">
      <c r="A25188" s="108" t="str">
        <f t="shared" si="393"/>
        <v>SI_2022_NATIONAL TOTAL_DIOX</v>
      </c>
      <c r="B25188" s="113" t="s">
        <v>174</v>
      </c>
      <c r="C25188" s="113">
        <v>2022</v>
      </c>
      <c r="D25188" s="113" t="s">
        <v>122</v>
      </c>
      <c r="E25188" s="113" t="s">
        <v>128</v>
      </c>
      <c r="F25188" s="113" t="s">
        <v>200</v>
      </c>
      <c r="G25188" s="150">
        <v>1.32135896899682E-8</v>
      </c>
    </row>
    <row r="25189" spans="1:7" x14ac:dyDescent="0.25">
      <c r="A25189" s="108" t="str">
        <f t="shared" si="393"/>
        <v>SI_2022_NATIONAL TOTAL_PAH</v>
      </c>
      <c r="B25189" s="113" t="s">
        <v>174</v>
      </c>
      <c r="C25189" s="113">
        <v>2022</v>
      </c>
      <c r="D25189" s="113" t="s">
        <v>122</v>
      </c>
      <c r="E25189" s="113" t="s">
        <v>129</v>
      </c>
      <c r="F25189" s="113" t="s">
        <v>200</v>
      </c>
      <c r="G25189" s="113">
        <v>5.1013808574268899E-3</v>
      </c>
    </row>
    <row r="25190" spans="1:7" x14ac:dyDescent="0.25">
      <c r="A25190" s="108" t="str">
        <f t="shared" si="393"/>
        <v>SI_2022_NATIONAL TOTAL_HCB</v>
      </c>
      <c r="B25190" s="113" t="s">
        <v>174</v>
      </c>
      <c r="C25190" s="113">
        <v>2022</v>
      </c>
      <c r="D25190" s="113" t="s">
        <v>122</v>
      </c>
      <c r="E25190" s="113" t="s">
        <v>130</v>
      </c>
      <c r="F25190" s="113" t="s">
        <v>200</v>
      </c>
      <c r="G25190" s="150">
        <v>3.8901642889355002E-7</v>
      </c>
    </row>
    <row r="25191" spans="1:7" x14ac:dyDescent="0.25">
      <c r="A25191" s="108" t="str">
        <f t="shared" si="393"/>
        <v>SI_2022_NATIONAL TOTAL_PCB</v>
      </c>
      <c r="B25191" s="113" t="s">
        <v>174</v>
      </c>
      <c r="C25191" s="113">
        <v>2022</v>
      </c>
      <c r="D25191" s="113" t="s">
        <v>122</v>
      </c>
      <c r="E25191" s="113" t="s">
        <v>259</v>
      </c>
      <c r="F25191" s="113" t="s">
        <v>200</v>
      </c>
      <c r="G25191" s="150">
        <v>3.4823211175030399E-5</v>
      </c>
    </row>
    <row r="25192" spans="1:7" x14ac:dyDescent="0.25">
      <c r="A25192" s="108" t="str">
        <f t="shared" si="393"/>
        <v>SI_2022_1A3(FS)_NOx</v>
      </c>
      <c r="B25192" s="113" t="s">
        <v>174</v>
      </c>
      <c r="C25192" s="113">
        <v>2022</v>
      </c>
      <c r="D25192" s="113" t="s">
        <v>132</v>
      </c>
      <c r="E25192" s="113" t="s">
        <v>199</v>
      </c>
      <c r="F25192" s="113" t="s">
        <v>200</v>
      </c>
      <c r="G25192" s="113">
        <v>10.8508519716745</v>
      </c>
    </row>
    <row r="25193" spans="1:7" x14ac:dyDescent="0.25">
      <c r="A25193" s="108" t="str">
        <f t="shared" si="393"/>
        <v>SI_2022_1A3(FS)_NMVOC</v>
      </c>
      <c r="B25193" s="113" t="s">
        <v>174</v>
      </c>
      <c r="C25193" s="113">
        <v>2022</v>
      </c>
      <c r="D25193" s="113" t="s">
        <v>132</v>
      </c>
      <c r="E25193" s="113" t="s">
        <v>123</v>
      </c>
      <c r="F25193" s="113" t="s">
        <v>200</v>
      </c>
      <c r="G25193" s="113">
        <v>1.5884896875827399</v>
      </c>
    </row>
    <row r="25194" spans="1:7" x14ac:dyDescent="0.25">
      <c r="A25194" s="108" t="str">
        <f t="shared" si="393"/>
        <v>SI_2022_1A3(FS)_SOx</v>
      </c>
      <c r="B25194" s="113" t="s">
        <v>174</v>
      </c>
      <c r="C25194" s="113">
        <v>2022</v>
      </c>
      <c r="D25194" s="113" t="s">
        <v>132</v>
      </c>
      <c r="E25194" s="113" t="s">
        <v>201</v>
      </c>
      <c r="F25194" s="113" t="s">
        <v>200</v>
      </c>
      <c r="G25194" s="113">
        <v>3.6008958292480298E-2</v>
      </c>
    </row>
    <row r="25195" spans="1:7" x14ac:dyDescent="0.25">
      <c r="A25195" s="108" t="str">
        <f t="shared" si="393"/>
        <v>SI_2022_1A3(FS)_NH3</v>
      </c>
      <c r="B25195" s="113" t="s">
        <v>174</v>
      </c>
      <c r="C25195" s="113">
        <v>2022</v>
      </c>
      <c r="D25195" s="113" t="s">
        <v>132</v>
      </c>
      <c r="E25195" s="113" t="s">
        <v>124</v>
      </c>
      <c r="F25195" s="113" t="s">
        <v>200</v>
      </c>
      <c r="G25195" s="113">
        <v>0.23379274327144001</v>
      </c>
    </row>
    <row r="25196" spans="1:7" x14ac:dyDescent="0.25">
      <c r="A25196" s="108" t="str">
        <f t="shared" si="393"/>
        <v>SI_2022_1A3(FS)_PM2.5</v>
      </c>
      <c r="B25196" s="113" t="s">
        <v>174</v>
      </c>
      <c r="C25196" s="113">
        <v>2022</v>
      </c>
      <c r="D25196" s="113" t="s">
        <v>132</v>
      </c>
      <c r="E25196" s="113" t="s">
        <v>203</v>
      </c>
      <c r="F25196" s="113" t="s">
        <v>200</v>
      </c>
      <c r="G25196" s="113">
        <v>0.64528552776620796</v>
      </c>
    </row>
    <row r="25197" spans="1:7" x14ac:dyDescent="0.25">
      <c r="A25197" s="108" t="str">
        <f t="shared" si="393"/>
        <v>SI_2022_3D_NOx</v>
      </c>
      <c r="B25197" s="113" t="s">
        <v>174</v>
      </c>
      <c r="C25197" s="113">
        <v>2022</v>
      </c>
      <c r="D25197" s="113" t="s">
        <v>206</v>
      </c>
      <c r="E25197" s="113" t="s">
        <v>199</v>
      </c>
      <c r="F25197" s="113" t="s">
        <v>200</v>
      </c>
      <c r="G25197" s="113">
        <v>2.20749825429019</v>
      </c>
    </row>
    <row r="25198" spans="1:7" x14ac:dyDescent="0.25">
      <c r="A25198" s="108" t="str">
        <f t="shared" si="393"/>
        <v>ES_1980_NATIONAL TOTAL_NOx</v>
      </c>
      <c r="B25198" s="113" t="s">
        <v>175</v>
      </c>
      <c r="C25198" s="113">
        <v>1980</v>
      </c>
      <c r="D25198" s="113" t="s">
        <v>122</v>
      </c>
      <c r="E25198" s="113" t="s">
        <v>199</v>
      </c>
      <c r="F25198" s="113" t="s">
        <v>200</v>
      </c>
      <c r="G25198" s="113">
        <v>1112</v>
      </c>
    </row>
    <row r="25199" spans="1:7" x14ac:dyDescent="0.25">
      <c r="A25199" s="108" t="str">
        <f t="shared" si="393"/>
        <v>ES_1980_NATIONAL TOTAL_NMVOC</v>
      </c>
      <c r="B25199" s="113" t="s">
        <v>175</v>
      </c>
      <c r="C25199" s="113">
        <v>1980</v>
      </c>
      <c r="D25199" s="113" t="s">
        <v>122</v>
      </c>
      <c r="E25199" s="113" t="s">
        <v>123</v>
      </c>
      <c r="F25199" s="113" t="s">
        <v>200</v>
      </c>
      <c r="G25199" s="113">
        <v>884</v>
      </c>
    </row>
    <row r="25200" spans="1:7" x14ac:dyDescent="0.25">
      <c r="A25200" s="108" t="str">
        <f t="shared" si="393"/>
        <v>ES_1980_NATIONAL TOTAL_SOx</v>
      </c>
      <c r="B25200" s="113" t="s">
        <v>175</v>
      </c>
      <c r="C25200" s="113">
        <v>1980</v>
      </c>
      <c r="D25200" s="113" t="s">
        <v>122</v>
      </c>
      <c r="E25200" s="113" t="s">
        <v>201</v>
      </c>
      <c r="F25200" s="113" t="s">
        <v>200</v>
      </c>
      <c r="G25200" s="113">
        <v>3014</v>
      </c>
    </row>
    <row r="25201" spans="1:7" x14ac:dyDescent="0.25">
      <c r="A25201" s="108" t="str">
        <f t="shared" si="393"/>
        <v>ES_1980_NATIONAL TOTAL_NH3</v>
      </c>
      <c r="B25201" s="113" t="s">
        <v>175</v>
      </c>
      <c r="C25201" s="113">
        <v>1980</v>
      </c>
      <c r="D25201" s="113" t="s">
        <v>122</v>
      </c>
      <c r="E25201" s="113" t="s">
        <v>124</v>
      </c>
      <c r="F25201" s="113" t="s">
        <v>200</v>
      </c>
      <c r="G25201" s="113">
        <v>291</v>
      </c>
    </row>
    <row r="25202" spans="1:7" x14ac:dyDescent="0.25">
      <c r="A25202" s="108" t="str">
        <f t="shared" si="393"/>
        <v>ES_1981_NATIONAL TOTAL_NOx</v>
      </c>
      <c r="B25202" s="113" t="s">
        <v>175</v>
      </c>
      <c r="C25202" s="113">
        <v>1981</v>
      </c>
      <c r="D25202" s="113" t="s">
        <v>122</v>
      </c>
      <c r="E25202" s="113" t="s">
        <v>199</v>
      </c>
      <c r="F25202" s="113" t="s">
        <v>200</v>
      </c>
      <c r="G25202" s="113">
        <v>1024</v>
      </c>
    </row>
    <row r="25203" spans="1:7" x14ac:dyDescent="0.25">
      <c r="A25203" s="108" t="str">
        <f t="shared" si="393"/>
        <v>ES_1981_NATIONAL TOTAL_NMVOC</v>
      </c>
      <c r="B25203" s="113" t="s">
        <v>175</v>
      </c>
      <c r="C25203" s="113">
        <v>1981</v>
      </c>
      <c r="D25203" s="113" t="s">
        <v>122</v>
      </c>
      <c r="E25203" s="113" t="s">
        <v>123</v>
      </c>
      <c r="F25203" s="113" t="s">
        <v>200</v>
      </c>
      <c r="G25203" s="113">
        <v>874</v>
      </c>
    </row>
    <row r="25204" spans="1:7" x14ac:dyDescent="0.25">
      <c r="A25204" s="108" t="str">
        <f t="shared" si="393"/>
        <v>ES_1981_NATIONAL TOTAL_SOx</v>
      </c>
      <c r="B25204" s="113" t="s">
        <v>175</v>
      </c>
      <c r="C25204" s="113">
        <v>1981</v>
      </c>
      <c r="D25204" s="113" t="s">
        <v>122</v>
      </c>
      <c r="E25204" s="113" t="s">
        <v>201</v>
      </c>
      <c r="F25204" s="113" t="s">
        <v>200</v>
      </c>
      <c r="G25204" s="113">
        <v>2940</v>
      </c>
    </row>
    <row r="25205" spans="1:7" x14ac:dyDescent="0.25">
      <c r="A25205" s="108" t="str">
        <f t="shared" si="393"/>
        <v>ES_1981_NATIONAL TOTAL_NH3</v>
      </c>
      <c r="B25205" s="113" t="s">
        <v>175</v>
      </c>
      <c r="C25205" s="113">
        <v>1981</v>
      </c>
      <c r="D25205" s="113" t="s">
        <v>122</v>
      </c>
      <c r="E25205" s="113" t="s">
        <v>124</v>
      </c>
      <c r="F25205" s="113" t="s">
        <v>200</v>
      </c>
      <c r="G25205" s="113">
        <v>282</v>
      </c>
    </row>
    <row r="25206" spans="1:7" x14ac:dyDescent="0.25">
      <c r="A25206" s="108" t="str">
        <f t="shared" si="393"/>
        <v>ES_1982_NATIONAL TOTAL_NOx</v>
      </c>
      <c r="B25206" s="113" t="s">
        <v>175</v>
      </c>
      <c r="C25206" s="113">
        <v>1982</v>
      </c>
      <c r="D25206" s="113" t="s">
        <v>122</v>
      </c>
      <c r="E25206" s="113" t="s">
        <v>199</v>
      </c>
      <c r="F25206" s="113" t="s">
        <v>200</v>
      </c>
      <c r="G25206" s="113">
        <v>1019</v>
      </c>
    </row>
    <row r="25207" spans="1:7" x14ac:dyDescent="0.25">
      <c r="A25207" s="108" t="str">
        <f t="shared" si="393"/>
        <v>ES_1982_NATIONAL TOTAL_NMVOC</v>
      </c>
      <c r="B25207" s="113" t="s">
        <v>175</v>
      </c>
      <c r="C25207" s="113">
        <v>1982</v>
      </c>
      <c r="D25207" s="113" t="s">
        <v>122</v>
      </c>
      <c r="E25207" s="113" t="s">
        <v>123</v>
      </c>
      <c r="F25207" s="113" t="s">
        <v>200</v>
      </c>
      <c r="G25207" s="113">
        <v>870</v>
      </c>
    </row>
    <row r="25208" spans="1:7" x14ac:dyDescent="0.25">
      <c r="A25208" s="108" t="str">
        <f t="shared" si="393"/>
        <v>ES_1982_NATIONAL TOTAL_SOx</v>
      </c>
      <c r="B25208" s="113" t="s">
        <v>175</v>
      </c>
      <c r="C25208" s="113">
        <v>1982</v>
      </c>
      <c r="D25208" s="113" t="s">
        <v>122</v>
      </c>
      <c r="E25208" s="113" t="s">
        <v>201</v>
      </c>
      <c r="F25208" s="113" t="s">
        <v>200</v>
      </c>
      <c r="G25208" s="113">
        <v>2905</v>
      </c>
    </row>
    <row r="25209" spans="1:7" x14ac:dyDescent="0.25">
      <c r="A25209" s="108" t="str">
        <f t="shared" si="393"/>
        <v>ES_1982_NATIONAL TOTAL_NH3</v>
      </c>
      <c r="B25209" s="113" t="s">
        <v>175</v>
      </c>
      <c r="C25209" s="113">
        <v>1982</v>
      </c>
      <c r="D25209" s="113" t="s">
        <v>122</v>
      </c>
      <c r="E25209" s="113" t="s">
        <v>124</v>
      </c>
      <c r="F25209" s="113" t="s">
        <v>200</v>
      </c>
      <c r="G25209" s="113">
        <v>299</v>
      </c>
    </row>
    <row r="25210" spans="1:7" x14ac:dyDescent="0.25">
      <c r="A25210" s="108" t="str">
        <f t="shared" si="393"/>
        <v>ES_1983_NATIONAL TOTAL_NOx</v>
      </c>
      <c r="B25210" s="113" t="s">
        <v>175</v>
      </c>
      <c r="C25210" s="113">
        <v>1983</v>
      </c>
      <c r="D25210" s="113" t="s">
        <v>122</v>
      </c>
      <c r="E25210" s="113" t="s">
        <v>199</v>
      </c>
      <c r="F25210" s="113" t="s">
        <v>200</v>
      </c>
      <c r="G25210" s="113">
        <v>1038</v>
      </c>
    </row>
    <row r="25211" spans="1:7" x14ac:dyDescent="0.25">
      <c r="A25211" s="108" t="str">
        <f t="shared" si="393"/>
        <v>ES_1983_NATIONAL TOTAL_NMVOC</v>
      </c>
      <c r="B25211" s="113" t="s">
        <v>175</v>
      </c>
      <c r="C25211" s="113">
        <v>1983</v>
      </c>
      <c r="D25211" s="113" t="s">
        <v>122</v>
      </c>
      <c r="E25211" s="113" t="s">
        <v>123</v>
      </c>
      <c r="F25211" s="113" t="s">
        <v>200</v>
      </c>
      <c r="G25211" s="113">
        <v>887</v>
      </c>
    </row>
    <row r="25212" spans="1:7" x14ac:dyDescent="0.25">
      <c r="A25212" s="108" t="str">
        <f t="shared" si="393"/>
        <v>ES_1983_NATIONAL TOTAL_SOx</v>
      </c>
      <c r="B25212" s="113" t="s">
        <v>175</v>
      </c>
      <c r="C25212" s="113">
        <v>1983</v>
      </c>
      <c r="D25212" s="113" t="s">
        <v>122</v>
      </c>
      <c r="E25212" s="113" t="s">
        <v>201</v>
      </c>
      <c r="F25212" s="113" t="s">
        <v>200</v>
      </c>
      <c r="G25212" s="113">
        <v>2923</v>
      </c>
    </row>
    <row r="25213" spans="1:7" x14ac:dyDescent="0.25">
      <c r="A25213" s="108" t="str">
        <f t="shared" si="393"/>
        <v>ES_1983_NATIONAL TOTAL_NH3</v>
      </c>
      <c r="B25213" s="113" t="s">
        <v>175</v>
      </c>
      <c r="C25213" s="113">
        <v>1983</v>
      </c>
      <c r="D25213" s="113" t="s">
        <v>122</v>
      </c>
      <c r="E25213" s="113" t="s">
        <v>124</v>
      </c>
      <c r="F25213" s="113" t="s">
        <v>200</v>
      </c>
      <c r="G25213" s="113">
        <v>302</v>
      </c>
    </row>
    <row r="25214" spans="1:7" x14ac:dyDescent="0.25">
      <c r="A25214" s="108" t="str">
        <f t="shared" si="393"/>
        <v>ES_1984_NATIONAL TOTAL_NOx</v>
      </c>
      <c r="B25214" s="113" t="s">
        <v>175</v>
      </c>
      <c r="C25214" s="113">
        <v>1984</v>
      </c>
      <c r="D25214" s="113" t="s">
        <v>122</v>
      </c>
      <c r="E25214" s="113" t="s">
        <v>199</v>
      </c>
      <c r="F25214" s="113" t="s">
        <v>200</v>
      </c>
      <c r="G25214" s="113">
        <v>1042</v>
      </c>
    </row>
    <row r="25215" spans="1:7" x14ac:dyDescent="0.25">
      <c r="A25215" s="108" t="str">
        <f t="shared" si="393"/>
        <v>ES_1984_NATIONAL TOTAL_NMVOC</v>
      </c>
      <c r="B25215" s="113" t="s">
        <v>175</v>
      </c>
      <c r="C25215" s="113">
        <v>1984</v>
      </c>
      <c r="D25215" s="113" t="s">
        <v>122</v>
      </c>
      <c r="E25215" s="113" t="s">
        <v>123</v>
      </c>
      <c r="F25215" s="113" t="s">
        <v>200</v>
      </c>
      <c r="G25215" s="113">
        <v>865</v>
      </c>
    </row>
    <row r="25216" spans="1:7" x14ac:dyDescent="0.25">
      <c r="A25216" s="108" t="str">
        <f t="shared" si="393"/>
        <v>ES_1984_NATIONAL TOTAL_SOx</v>
      </c>
      <c r="B25216" s="113" t="s">
        <v>175</v>
      </c>
      <c r="C25216" s="113">
        <v>1984</v>
      </c>
      <c r="D25216" s="113" t="s">
        <v>122</v>
      </c>
      <c r="E25216" s="113" t="s">
        <v>201</v>
      </c>
      <c r="F25216" s="113" t="s">
        <v>200</v>
      </c>
      <c r="G25216" s="113">
        <v>2671</v>
      </c>
    </row>
    <row r="25217" spans="1:7" x14ac:dyDescent="0.25">
      <c r="A25217" s="108" t="str">
        <f t="shared" si="393"/>
        <v>ES_1984_NATIONAL TOTAL_NH3</v>
      </c>
      <c r="B25217" s="113" t="s">
        <v>175</v>
      </c>
      <c r="C25217" s="113">
        <v>1984</v>
      </c>
      <c r="D25217" s="113" t="s">
        <v>122</v>
      </c>
      <c r="E25217" s="113" t="s">
        <v>124</v>
      </c>
      <c r="F25217" s="113" t="s">
        <v>200</v>
      </c>
      <c r="G25217" s="113">
        <v>306</v>
      </c>
    </row>
    <row r="25218" spans="1:7" x14ac:dyDescent="0.25">
      <c r="A25218" s="108" t="str">
        <f t="shared" ref="A25218:A25281" si="394">CONCATENATE(B25218,"_",C25218,"_",D25218,"_",E25218)</f>
        <v>ES_1985_NATIONAL TOTAL_NOx</v>
      </c>
      <c r="B25218" s="113" t="s">
        <v>175</v>
      </c>
      <c r="C25218" s="113">
        <v>1985</v>
      </c>
      <c r="D25218" s="113" t="s">
        <v>122</v>
      </c>
      <c r="E25218" s="113" t="s">
        <v>199</v>
      </c>
      <c r="F25218" s="113" t="s">
        <v>200</v>
      </c>
      <c r="G25218" s="113">
        <v>1010</v>
      </c>
    </row>
    <row r="25219" spans="1:7" x14ac:dyDescent="0.25">
      <c r="A25219" s="108" t="str">
        <f t="shared" si="394"/>
        <v>ES_1985_NATIONAL TOTAL_NMVOC</v>
      </c>
      <c r="B25219" s="113" t="s">
        <v>175</v>
      </c>
      <c r="C25219" s="113">
        <v>1985</v>
      </c>
      <c r="D25219" s="113" t="s">
        <v>122</v>
      </c>
      <c r="E25219" s="113" t="s">
        <v>123</v>
      </c>
      <c r="F25219" s="113" t="s">
        <v>200</v>
      </c>
      <c r="G25219" s="113">
        <v>883</v>
      </c>
    </row>
    <row r="25220" spans="1:7" x14ac:dyDescent="0.25">
      <c r="A25220" s="108" t="str">
        <f t="shared" si="394"/>
        <v>ES_1985_NATIONAL TOTAL_SOx</v>
      </c>
      <c r="B25220" s="113" t="s">
        <v>175</v>
      </c>
      <c r="C25220" s="113">
        <v>1985</v>
      </c>
      <c r="D25220" s="113" t="s">
        <v>122</v>
      </c>
      <c r="E25220" s="113" t="s">
        <v>201</v>
      </c>
      <c r="F25220" s="113" t="s">
        <v>200</v>
      </c>
      <c r="G25220" s="113">
        <v>2529</v>
      </c>
    </row>
    <row r="25221" spans="1:7" x14ac:dyDescent="0.25">
      <c r="A25221" s="108" t="str">
        <f t="shared" si="394"/>
        <v>ES_1985_NATIONAL TOTAL_NH3</v>
      </c>
      <c r="B25221" s="113" t="s">
        <v>175</v>
      </c>
      <c r="C25221" s="113">
        <v>1985</v>
      </c>
      <c r="D25221" s="113" t="s">
        <v>122</v>
      </c>
      <c r="E25221" s="113" t="s">
        <v>124</v>
      </c>
      <c r="F25221" s="113" t="s">
        <v>200</v>
      </c>
      <c r="G25221" s="113">
        <v>308</v>
      </c>
    </row>
    <row r="25222" spans="1:7" x14ac:dyDescent="0.25">
      <c r="A25222" s="108" t="str">
        <f t="shared" si="394"/>
        <v>ES_1986_NATIONAL TOTAL_NOx</v>
      </c>
      <c r="B25222" s="113" t="s">
        <v>175</v>
      </c>
      <c r="C25222" s="113">
        <v>1986</v>
      </c>
      <c r="D25222" s="113" t="s">
        <v>122</v>
      </c>
      <c r="E25222" s="113" t="s">
        <v>199</v>
      </c>
      <c r="F25222" s="113" t="s">
        <v>200</v>
      </c>
      <c r="G25222" s="113">
        <v>1038</v>
      </c>
    </row>
    <row r="25223" spans="1:7" x14ac:dyDescent="0.25">
      <c r="A25223" s="108" t="str">
        <f t="shared" si="394"/>
        <v>ES_1986_NATIONAL TOTAL_NMVOC</v>
      </c>
      <c r="B25223" s="113" t="s">
        <v>175</v>
      </c>
      <c r="C25223" s="113">
        <v>1986</v>
      </c>
      <c r="D25223" s="113" t="s">
        <v>122</v>
      </c>
      <c r="E25223" s="113" t="s">
        <v>123</v>
      </c>
      <c r="F25223" s="113" t="s">
        <v>200</v>
      </c>
      <c r="G25223" s="113">
        <v>922</v>
      </c>
    </row>
    <row r="25224" spans="1:7" x14ac:dyDescent="0.25">
      <c r="A25224" s="108" t="str">
        <f t="shared" si="394"/>
        <v>ES_1986_NATIONAL TOTAL_SOx</v>
      </c>
      <c r="B25224" s="113" t="s">
        <v>175</v>
      </c>
      <c r="C25224" s="113">
        <v>1986</v>
      </c>
      <c r="D25224" s="113" t="s">
        <v>122</v>
      </c>
      <c r="E25224" s="113" t="s">
        <v>201</v>
      </c>
      <c r="F25224" s="113" t="s">
        <v>200</v>
      </c>
      <c r="G25224" s="113">
        <v>2399</v>
      </c>
    </row>
    <row r="25225" spans="1:7" x14ac:dyDescent="0.25">
      <c r="A25225" s="108" t="str">
        <f t="shared" si="394"/>
        <v>ES_1986_NATIONAL TOTAL_NH3</v>
      </c>
      <c r="B25225" s="113" t="s">
        <v>175</v>
      </c>
      <c r="C25225" s="113">
        <v>1986</v>
      </c>
      <c r="D25225" s="113" t="s">
        <v>122</v>
      </c>
      <c r="E25225" s="113" t="s">
        <v>124</v>
      </c>
      <c r="F25225" s="113" t="s">
        <v>200</v>
      </c>
      <c r="G25225" s="113">
        <v>317</v>
      </c>
    </row>
    <row r="25226" spans="1:7" x14ac:dyDescent="0.25">
      <c r="A25226" s="108" t="str">
        <f t="shared" si="394"/>
        <v>ES_1987_NATIONAL TOTAL_NOx</v>
      </c>
      <c r="B25226" s="113" t="s">
        <v>175</v>
      </c>
      <c r="C25226" s="113">
        <v>1987</v>
      </c>
      <c r="D25226" s="113" t="s">
        <v>122</v>
      </c>
      <c r="E25226" s="113" t="s">
        <v>199</v>
      </c>
      <c r="F25226" s="113" t="s">
        <v>200</v>
      </c>
      <c r="G25226" s="113">
        <v>1091</v>
      </c>
    </row>
    <row r="25227" spans="1:7" x14ac:dyDescent="0.25">
      <c r="A25227" s="108" t="str">
        <f t="shared" si="394"/>
        <v>ES_1987_NATIONAL TOTAL_NMVOC</v>
      </c>
      <c r="B25227" s="113" t="s">
        <v>175</v>
      </c>
      <c r="C25227" s="113">
        <v>1987</v>
      </c>
      <c r="D25227" s="113" t="s">
        <v>122</v>
      </c>
      <c r="E25227" s="113" t="s">
        <v>123</v>
      </c>
      <c r="F25227" s="113" t="s">
        <v>200</v>
      </c>
      <c r="G25227" s="113">
        <v>970</v>
      </c>
    </row>
    <row r="25228" spans="1:7" x14ac:dyDescent="0.25">
      <c r="A25228" s="108" t="str">
        <f t="shared" si="394"/>
        <v>ES_1987_NATIONAL TOTAL_SOx</v>
      </c>
      <c r="B25228" s="113" t="s">
        <v>175</v>
      </c>
      <c r="C25228" s="113">
        <v>1987</v>
      </c>
      <c r="D25228" s="113" t="s">
        <v>122</v>
      </c>
      <c r="E25228" s="113" t="s">
        <v>201</v>
      </c>
      <c r="F25228" s="113" t="s">
        <v>200</v>
      </c>
      <c r="G25228" s="113">
        <v>2266</v>
      </c>
    </row>
    <row r="25229" spans="1:7" x14ac:dyDescent="0.25">
      <c r="A25229" s="108" t="str">
        <f t="shared" si="394"/>
        <v>ES_1987_NATIONAL TOTAL_NH3</v>
      </c>
      <c r="B25229" s="113" t="s">
        <v>175</v>
      </c>
      <c r="C25229" s="113">
        <v>1987</v>
      </c>
      <c r="D25229" s="113" t="s">
        <v>122</v>
      </c>
      <c r="E25229" s="113" t="s">
        <v>124</v>
      </c>
      <c r="F25229" s="113" t="s">
        <v>200</v>
      </c>
      <c r="G25229" s="113">
        <v>346</v>
      </c>
    </row>
    <row r="25230" spans="1:7" x14ac:dyDescent="0.25">
      <c r="A25230" s="108" t="str">
        <f t="shared" si="394"/>
        <v>ES_1988_NATIONAL TOTAL_NOx</v>
      </c>
      <c r="B25230" s="113" t="s">
        <v>175</v>
      </c>
      <c r="C25230" s="113">
        <v>1988</v>
      </c>
      <c r="D25230" s="113" t="s">
        <v>122</v>
      </c>
      <c r="E25230" s="113" t="s">
        <v>199</v>
      </c>
      <c r="F25230" s="113" t="s">
        <v>200</v>
      </c>
      <c r="G25230" s="113">
        <v>1120</v>
      </c>
    </row>
    <row r="25231" spans="1:7" x14ac:dyDescent="0.25">
      <c r="A25231" s="108" t="str">
        <f t="shared" si="394"/>
        <v>ES_1988_NATIONAL TOTAL_NMVOC</v>
      </c>
      <c r="B25231" s="113" t="s">
        <v>175</v>
      </c>
      <c r="C25231" s="113">
        <v>1988</v>
      </c>
      <c r="D25231" s="113" t="s">
        <v>122</v>
      </c>
      <c r="E25231" s="113" t="s">
        <v>123</v>
      </c>
      <c r="F25231" s="113" t="s">
        <v>200</v>
      </c>
      <c r="G25231" s="113">
        <v>999</v>
      </c>
    </row>
    <row r="25232" spans="1:7" x14ac:dyDescent="0.25">
      <c r="A25232" s="108" t="str">
        <f t="shared" si="394"/>
        <v>ES_1988_NATIONAL TOTAL_SOx</v>
      </c>
      <c r="B25232" s="113" t="s">
        <v>175</v>
      </c>
      <c r="C25232" s="113">
        <v>1988</v>
      </c>
      <c r="D25232" s="113" t="s">
        <v>122</v>
      </c>
      <c r="E25232" s="113" t="s">
        <v>201</v>
      </c>
      <c r="F25232" s="113" t="s">
        <v>200</v>
      </c>
      <c r="G25232" s="113">
        <v>1902</v>
      </c>
    </row>
    <row r="25233" spans="1:7" x14ac:dyDescent="0.25">
      <c r="A25233" s="108" t="str">
        <f t="shared" si="394"/>
        <v>ES_1988_NATIONAL TOTAL_NH3</v>
      </c>
      <c r="B25233" s="113" t="s">
        <v>175</v>
      </c>
      <c r="C25233" s="113">
        <v>1988</v>
      </c>
      <c r="D25233" s="113" t="s">
        <v>122</v>
      </c>
      <c r="E25233" s="113" t="s">
        <v>124</v>
      </c>
      <c r="F25233" s="113" t="s">
        <v>200</v>
      </c>
      <c r="G25233" s="113">
        <v>347</v>
      </c>
    </row>
    <row r="25234" spans="1:7" x14ac:dyDescent="0.25">
      <c r="A25234" s="108" t="str">
        <f t="shared" si="394"/>
        <v>ES_1989_NATIONAL TOTAL_NOx</v>
      </c>
      <c r="B25234" s="113" t="s">
        <v>175</v>
      </c>
      <c r="C25234" s="113">
        <v>1989</v>
      </c>
      <c r="D25234" s="113" t="s">
        <v>122</v>
      </c>
      <c r="E25234" s="113" t="s">
        <v>199</v>
      </c>
      <c r="F25234" s="113" t="s">
        <v>200</v>
      </c>
      <c r="G25234" s="113">
        <v>1223</v>
      </c>
    </row>
    <row r="25235" spans="1:7" x14ac:dyDescent="0.25">
      <c r="A25235" s="108" t="str">
        <f t="shared" si="394"/>
        <v>ES_1989_NATIONAL TOTAL_NMVOC</v>
      </c>
      <c r="B25235" s="113" t="s">
        <v>175</v>
      </c>
      <c r="C25235" s="113">
        <v>1989</v>
      </c>
      <c r="D25235" s="113" t="s">
        <v>122</v>
      </c>
      <c r="E25235" s="113" t="s">
        <v>123</v>
      </c>
      <c r="F25235" s="113" t="s">
        <v>200</v>
      </c>
      <c r="G25235" s="113">
        <v>1041</v>
      </c>
    </row>
    <row r="25236" spans="1:7" x14ac:dyDescent="0.25">
      <c r="A25236" s="108" t="str">
        <f t="shared" si="394"/>
        <v>ES_1989_NATIONAL TOTAL_SOx</v>
      </c>
      <c r="B25236" s="113" t="s">
        <v>175</v>
      </c>
      <c r="C25236" s="113">
        <v>1989</v>
      </c>
      <c r="D25236" s="113" t="s">
        <v>122</v>
      </c>
      <c r="E25236" s="113" t="s">
        <v>201</v>
      </c>
      <c r="F25236" s="113" t="s">
        <v>200</v>
      </c>
      <c r="G25236" s="113">
        <v>2250</v>
      </c>
    </row>
    <row r="25237" spans="1:7" x14ac:dyDescent="0.25">
      <c r="A25237" s="108" t="str">
        <f t="shared" si="394"/>
        <v>ES_1989_NATIONAL TOTAL_NH3</v>
      </c>
      <c r="B25237" s="113" t="s">
        <v>175</v>
      </c>
      <c r="C25237" s="113">
        <v>1989</v>
      </c>
      <c r="D25237" s="113" t="s">
        <v>122</v>
      </c>
      <c r="E25237" s="113" t="s">
        <v>124</v>
      </c>
      <c r="F25237" s="113" t="s">
        <v>200</v>
      </c>
      <c r="G25237" s="113">
        <v>356</v>
      </c>
    </row>
    <row r="25238" spans="1:7" x14ac:dyDescent="0.25">
      <c r="A25238" s="108" t="str">
        <f t="shared" si="394"/>
        <v>ES_1990_NATIONAL TOTAL_NOx</v>
      </c>
      <c r="B25238" s="113" t="s">
        <v>175</v>
      </c>
      <c r="C25238" s="113">
        <v>1990</v>
      </c>
      <c r="D25238" s="113" t="s">
        <v>122</v>
      </c>
      <c r="E25238" s="113" t="s">
        <v>199</v>
      </c>
      <c r="F25238" s="113" t="s">
        <v>200</v>
      </c>
      <c r="G25238" s="113">
        <v>1312.2805139596601</v>
      </c>
    </row>
    <row r="25239" spans="1:7" x14ac:dyDescent="0.25">
      <c r="A25239" s="108" t="str">
        <f t="shared" si="394"/>
        <v>ES_1990_NATIONAL TOTAL_NMVOC</v>
      </c>
      <c r="B25239" s="113" t="s">
        <v>175</v>
      </c>
      <c r="C25239" s="113">
        <v>1990</v>
      </c>
      <c r="D25239" s="113" t="s">
        <v>122</v>
      </c>
      <c r="E25239" s="113" t="s">
        <v>123</v>
      </c>
      <c r="F25239" s="113" t="s">
        <v>200</v>
      </c>
      <c r="G25239" s="113">
        <v>1033.5585345782399</v>
      </c>
    </row>
    <row r="25240" spans="1:7" x14ac:dyDescent="0.25">
      <c r="A25240" s="108" t="str">
        <f t="shared" si="394"/>
        <v>ES_1990_NATIONAL TOTAL_SOx</v>
      </c>
      <c r="B25240" s="113" t="s">
        <v>175</v>
      </c>
      <c r="C25240" s="113">
        <v>1990</v>
      </c>
      <c r="D25240" s="113" t="s">
        <v>122</v>
      </c>
      <c r="E25240" s="113" t="s">
        <v>201</v>
      </c>
      <c r="F25240" s="113" t="s">
        <v>200</v>
      </c>
      <c r="G25240" s="113">
        <v>2049.0573595119799</v>
      </c>
    </row>
    <row r="25241" spans="1:7" x14ac:dyDescent="0.25">
      <c r="A25241" s="108" t="str">
        <f t="shared" si="394"/>
        <v>ES_1990_NATIONAL TOTAL_NH3</v>
      </c>
      <c r="B25241" s="113" t="s">
        <v>175</v>
      </c>
      <c r="C25241" s="113">
        <v>1990</v>
      </c>
      <c r="D25241" s="113" t="s">
        <v>122</v>
      </c>
      <c r="E25241" s="113" t="s">
        <v>124</v>
      </c>
      <c r="F25241" s="113" t="s">
        <v>200</v>
      </c>
      <c r="G25241" s="113">
        <v>484.383019392054</v>
      </c>
    </row>
    <row r="25242" spans="1:7" x14ac:dyDescent="0.25">
      <c r="A25242" s="108" t="str">
        <f t="shared" si="394"/>
        <v>ES_1990_NATIONAL TOTAL_Pb</v>
      </c>
      <c r="B25242" s="113" t="s">
        <v>175</v>
      </c>
      <c r="C25242" s="113">
        <v>1990</v>
      </c>
      <c r="D25242" s="113" t="s">
        <v>122</v>
      </c>
      <c r="E25242" s="113" t="s">
        <v>125</v>
      </c>
      <c r="F25242" s="113" t="s">
        <v>200</v>
      </c>
      <c r="G25242" s="113">
        <v>3.1813950200556902</v>
      </c>
    </row>
    <row r="25243" spans="1:7" x14ac:dyDescent="0.25">
      <c r="A25243" s="108" t="str">
        <f t="shared" si="394"/>
        <v>ES_1990_NATIONAL TOTAL_Cd</v>
      </c>
      <c r="B25243" s="113" t="s">
        <v>175</v>
      </c>
      <c r="C25243" s="113">
        <v>1990</v>
      </c>
      <c r="D25243" s="113" t="s">
        <v>122</v>
      </c>
      <c r="E25243" s="113" t="s">
        <v>126</v>
      </c>
      <c r="F25243" s="113" t="s">
        <v>200</v>
      </c>
      <c r="G25243" s="113">
        <v>2.64081954717631E-2</v>
      </c>
    </row>
    <row r="25244" spans="1:7" x14ac:dyDescent="0.25">
      <c r="A25244" s="108" t="str">
        <f t="shared" si="394"/>
        <v>ES_1990_NATIONAL TOTAL_Hg</v>
      </c>
      <c r="B25244" s="113" t="s">
        <v>175</v>
      </c>
      <c r="C25244" s="113">
        <v>1990</v>
      </c>
      <c r="D25244" s="113" t="s">
        <v>122</v>
      </c>
      <c r="E25244" s="113" t="s">
        <v>127</v>
      </c>
      <c r="F25244" s="113" t="s">
        <v>200</v>
      </c>
      <c r="G25244" s="113">
        <v>1.04188475565279E-2</v>
      </c>
    </row>
    <row r="25245" spans="1:7" x14ac:dyDescent="0.25">
      <c r="A25245" s="108" t="str">
        <f t="shared" si="394"/>
        <v>ES_1990_NATIONAL TOTAL_DIOX</v>
      </c>
      <c r="B25245" s="113" t="s">
        <v>175</v>
      </c>
      <c r="C25245" s="113">
        <v>1990</v>
      </c>
      <c r="D25245" s="113" t="s">
        <v>122</v>
      </c>
      <c r="E25245" s="113" t="s">
        <v>128</v>
      </c>
      <c r="F25245" s="113" t="s">
        <v>200</v>
      </c>
      <c r="G25245" s="150">
        <v>5.8014520128717204E-7</v>
      </c>
    </row>
    <row r="25246" spans="1:7" x14ac:dyDescent="0.25">
      <c r="A25246" s="108" t="str">
        <f t="shared" si="394"/>
        <v>ES_1990_NATIONAL TOTAL_PAH</v>
      </c>
      <c r="B25246" s="113" t="s">
        <v>175</v>
      </c>
      <c r="C25246" s="113">
        <v>1990</v>
      </c>
      <c r="D25246" s="113" t="s">
        <v>122</v>
      </c>
      <c r="E25246" s="113" t="s">
        <v>129</v>
      </c>
      <c r="F25246" s="113" t="s">
        <v>200</v>
      </c>
      <c r="G25246" s="113">
        <v>0.106017435112418</v>
      </c>
    </row>
    <row r="25247" spans="1:7" x14ac:dyDescent="0.25">
      <c r="A25247" s="108" t="str">
        <f t="shared" si="394"/>
        <v>ES_1990_NATIONAL TOTAL_HCB</v>
      </c>
      <c r="B25247" s="113" t="s">
        <v>175</v>
      </c>
      <c r="C25247" s="113">
        <v>1990</v>
      </c>
      <c r="D25247" s="113" t="s">
        <v>122</v>
      </c>
      <c r="E25247" s="113" t="s">
        <v>130</v>
      </c>
      <c r="F25247" s="113" t="s">
        <v>200</v>
      </c>
      <c r="G25247" s="150">
        <v>5.7479116363079399E-5</v>
      </c>
    </row>
    <row r="25248" spans="1:7" x14ac:dyDescent="0.25">
      <c r="A25248" s="108" t="str">
        <f t="shared" si="394"/>
        <v>ES_1990_NATIONAL TOTAL_PCB</v>
      </c>
      <c r="B25248" s="113" t="s">
        <v>175</v>
      </c>
      <c r="C25248" s="113">
        <v>1990</v>
      </c>
      <c r="D25248" s="113" t="s">
        <v>122</v>
      </c>
      <c r="E25248" s="113" t="s">
        <v>259</v>
      </c>
      <c r="F25248" s="113" t="s">
        <v>200</v>
      </c>
      <c r="G25248" s="113">
        <v>2.1851921550245399E-3</v>
      </c>
    </row>
    <row r="25249" spans="1:7" x14ac:dyDescent="0.25">
      <c r="A25249" s="108" t="str">
        <f t="shared" si="394"/>
        <v>ES_1990_1A3(FS)_NOx</v>
      </c>
      <c r="B25249" s="113" t="s">
        <v>175</v>
      </c>
      <c r="C25249" s="113">
        <v>1990</v>
      </c>
      <c r="D25249" s="113" t="s">
        <v>132</v>
      </c>
      <c r="E25249" s="113" t="s">
        <v>199</v>
      </c>
      <c r="F25249" s="113" t="s">
        <v>200</v>
      </c>
      <c r="G25249" s="113">
        <v>527.90298707399995</v>
      </c>
    </row>
    <row r="25250" spans="1:7" x14ac:dyDescent="0.25">
      <c r="A25250" s="108" t="str">
        <f t="shared" si="394"/>
        <v>ES_1990_1A3(FS)_NMVOC</v>
      </c>
      <c r="B25250" s="113" t="s">
        <v>175</v>
      </c>
      <c r="C25250" s="113">
        <v>1990</v>
      </c>
      <c r="D25250" s="113" t="s">
        <v>132</v>
      </c>
      <c r="E25250" s="113" t="s">
        <v>123</v>
      </c>
      <c r="F25250" s="113" t="s">
        <v>200</v>
      </c>
      <c r="G25250" s="113">
        <v>323.71508444099999</v>
      </c>
    </row>
    <row r="25251" spans="1:7" x14ac:dyDescent="0.25">
      <c r="A25251" s="108" t="str">
        <f t="shared" si="394"/>
        <v>ES_1990_1A3(FS)_SOx</v>
      </c>
      <c r="B25251" s="113" t="s">
        <v>175</v>
      </c>
      <c r="C25251" s="113">
        <v>1990</v>
      </c>
      <c r="D25251" s="113" t="s">
        <v>132</v>
      </c>
      <c r="E25251" s="113" t="s">
        <v>201</v>
      </c>
      <c r="F25251" s="113" t="s">
        <v>200</v>
      </c>
      <c r="G25251" s="113">
        <v>65.529108120000004</v>
      </c>
    </row>
    <row r="25252" spans="1:7" x14ac:dyDescent="0.25">
      <c r="A25252" s="108" t="str">
        <f t="shared" si="394"/>
        <v>ES_1990_1A3(FS)_NH3</v>
      </c>
      <c r="B25252" s="113" t="s">
        <v>175</v>
      </c>
      <c r="C25252" s="113">
        <v>1990</v>
      </c>
      <c r="D25252" s="113" t="s">
        <v>132</v>
      </c>
      <c r="E25252" s="113" t="s">
        <v>124</v>
      </c>
      <c r="F25252" s="113" t="s">
        <v>200</v>
      </c>
      <c r="G25252" s="113">
        <v>0.339049182</v>
      </c>
    </row>
    <row r="25253" spans="1:7" x14ac:dyDescent="0.25">
      <c r="A25253" s="108" t="str">
        <f t="shared" si="394"/>
        <v>ES_1990_3D_NOx</v>
      </c>
      <c r="B25253" s="113" t="s">
        <v>175</v>
      </c>
      <c r="C25253" s="113">
        <v>1990</v>
      </c>
      <c r="D25253" s="113" t="s">
        <v>206</v>
      </c>
      <c r="E25253" s="113" t="s">
        <v>199</v>
      </c>
      <c r="F25253" s="113" t="s">
        <v>200</v>
      </c>
      <c r="G25253" s="113">
        <v>70.373421191000006</v>
      </c>
    </row>
    <row r="25254" spans="1:7" x14ac:dyDescent="0.25">
      <c r="A25254" s="108" t="str">
        <f t="shared" si="394"/>
        <v>ES_1991_NATIONAL TOTAL_NOx</v>
      </c>
      <c r="B25254" s="113" t="s">
        <v>175</v>
      </c>
      <c r="C25254" s="113">
        <v>1991</v>
      </c>
      <c r="D25254" s="113" t="s">
        <v>122</v>
      </c>
      <c r="E25254" s="113" t="s">
        <v>199</v>
      </c>
      <c r="F25254" s="113" t="s">
        <v>200</v>
      </c>
      <c r="G25254" s="113">
        <v>1352.3364085582</v>
      </c>
    </row>
    <row r="25255" spans="1:7" x14ac:dyDescent="0.25">
      <c r="A25255" s="108" t="str">
        <f t="shared" si="394"/>
        <v>ES_1991_NATIONAL TOTAL_NMVOC</v>
      </c>
      <c r="B25255" s="113" t="s">
        <v>175</v>
      </c>
      <c r="C25255" s="113">
        <v>1991</v>
      </c>
      <c r="D25255" s="113" t="s">
        <v>122</v>
      </c>
      <c r="E25255" s="113" t="s">
        <v>123</v>
      </c>
      <c r="F25255" s="113" t="s">
        <v>200</v>
      </c>
      <c r="G25255" s="113">
        <v>1037.50290425962</v>
      </c>
    </row>
    <row r="25256" spans="1:7" x14ac:dyDescent="0.25">
      <c r="A25256" s="108" t="str">
        <f t="shared" si="394"/>
        <v>ES_1991_NATIONAL TOTAL_SOx</v>
      </c>
      <c r="B25256" s="113" t="s">
        <v>175</v>
      </c>
      <c r="C25256" s="113">
        <v>1991</v>
      </c>
      <c r="D25256" s="113" t="s">
        <v>122</v>
      </c>
      <c r="E25256" s="113" t="s">
        <v>201</v>
      </c>
      <c r="F25256" s="113" t="s">
        <v>200</v>
      </c>
      <c r="G25256" s="113">
        <v>2071.4962114663499</v>
      </c>
    </row>
    <row r="25257" spans="1:7" x14ac:dyDescent="0.25">
      <c r="A25257" s="108" t="str">
        <f t="shared" si="394"/>
        <v>ES_1991_NATIONAL TOTAL_NH3</v>
      </c>
      <c r="B25257" s="113" t="s">
        <v>175</v>
      </c>
      <c r="C25257" s="113">
        <v>1991</v>
      </c>
      <c r="D25257" s="113" t="s">
        <v>122</v>
      </c>
      <c r="E25257" s="113" t="s">
        <v>124</v>
      </c>
      <c r="F25257" s="113" t="s">
        <v>200</v>
      </c>
      <c r="G25257" s="113">
        <v>480.948617280365</v>
      </c>
    </row>
    <row r="25258" spans="1:7" x14ac:dyDescent="0.25">
      <c r="A25258" s="108" t="str">
        <f t="shared" si="394"/>
        <v>ES_1991_NATIONAL TOTAL_Pb</v>
      </c>
      <c r="B25258" s="113" t="s">
        <v>175</v>
      </c>
      <c r="C25258" s="113">
        <v>1991</v>
      </c>
      <c r="D25258" s="113" t="s">
        <v>122</v>
      </c>
      <c r="E25258" s="113" t="s">
        <v>125</v>
      </c>
      <c r="F25258" s="113" t="s">
        <v>200</v>
      </c>
      <c r="G25258" s="113">
        <v>2.0623984921336298</v>
      </c>
    </row>
    <row r="25259" spans="1:7" x14ac:dyDescent="0.25">
      <c r="A25259" s="108" t="str">
        <f t="shared" si="394"/>
        <v>ES_1991_NATIONAL TOTAL_Cd</v>
      </c>
      <c r="B25259" s="113" t="s">
        <v>175</v>
      </c>
      <c r="C25259" s="113">
        <v>1991</v>
      </c>
      <c r="D25259" s="113" t="s">
        <v>122</v>
      </c>
      <c r="E25259" s="113" t="s">
        <v>126</v>
      </c>
      <c r="F25259" s="113" t="s">
        <v>200</v>
      </c>
      <c r="G25259" s="113">
        <v>2.4961020941444999E-2</v>
      </c>
    </row>
    <row r="25260" spans="1:7" x14ac:dyDescent="0.25">
      <c r="A25260" s="108" t="str">
        <f t="shared" si="394"/>
        <v>ES_1991_NATIONAL TOTAL_Hg</v>
      </c>
      <c r="B25260" s="113" t="s">
        <v>175</v>
      </c>
      <c r="C25260" s="113">
        <v>1991</v>
      </c>
      <c r="D25260" s="113" t="s">
        <v>122</v>
      </c>
      <c r="E25260" s="113" t="s">
        <v>127</v>
      </c>
      <c r="F25260" s="113" t="s">
        <v>200</v>
      </c>
      <c r="G25260" s="113">
        <v>1.06400971785917E-2</v>
      </c>
    </row>
    <row r="25261" spans="1:7" x14ac:dyDescent="0.25">
      <c r="A25261" s="108" t="str">
        <f t="shared" si="394"/>
        <v>ES_1991_NATIONAL TOTAL_DIOX</v>
      </c>
      <c r="B25261" s="113" t="s">
        <v>175</v>
      </c>
      <c r="C25261" s="113">
        <v>1991</v>
      </c>
      <c r="D25261" s="113" t="s">
        <v>122</v>
      </c>
      <c r="E25261" s="113" t="s">
        <v>128</v>
      </c>
      <c r="F25261" s="113" t="s">
        <v>200</v>
      </c>
      <c r="G25261" s="150">
        <v>5.6392052367088496E-7</v>
      </c>
    </row>
    <row r="25262" spans="1:7" x14ac:dyDescent="0.25">
      <c r="A25262" s="108" t="str">
        <f t="shared" si="394"/>
        <v>ES_1991_NATIONAL TOTAL_PAH</v>
      </c>
      <c r="B25262" s="113" t="s">
        <v>175</v>
      </c>
      <c r="C25262" s="113">
        <v>1991</v>
      </c>
      <c r="D25262" s="113" t="s">
        <v>122</v>
      </c>
      <c r="E25262" s="113" t="s">
        <v>129</v>
      </c>
      <c r="F25262" s="113" t="s">
        <v>200</v>
      </c>
      <c r="G25262" s="113">
        <v>0.11001854386726501</v>
      </c>
    </row>
    <row r="25263" spans="1:7" x14ac:dyDescent="0.25">
      <c r="A25263" s="108" t="str">
        <f t="shared" si="394"/>
        <v>ES_1991_NATIONAL TOTAL_HCB</v>
      </c>
      <c r="B25263" s="113" t="s">
        <v>175</v>
      </c>
      <c r="C25263" s="113">
        <v>1991</v>
      </c>
      <c r="D25263" s="113" t="s">
        <v>122</v>
      </c>
      <c r="E25263" s="113" t="s">
        <v>130</v>
      </c>
      <c r="F25263" s="113" t="s">
        <v>200</v>
      </c>
      <c r="G25263" s="150">
        <v>5.4108513071568498E-5</v>
      </c>
    </row>
    <row r="25264" spans="1:7" x14ac:dyDescent="0.25">
      <c r="A25264" s="108" t="str">
        <f t="shared" si="394"/>
        <v>ES_1991_NATIONAL TOTAL_PCB</v>
      </c>
      <c r="B25264" s="113" t="s">
        <v>175</v>
      </c>
      <c r="C25264" s="113">
        <v>1991</v>
      </c>
      <c r="D25264" s="113" t="s">
        <v>122</v>
      </c>
      <c r="E25264" s="113" t="s">
        <v>259</v>
      </c>
      <c r="F25264" s="113" t="s">
        <v>200</v>
      </c>
      <c r="G25264" s="113">
        <v>2.1952313804354802E-3</v>
      </c>
    </row>
    <row r="25265" spans="1:7" x14ac:dyDescent="0.25">
      <c r="A25265" s="108" t="str">
        <f t="shared" si="394"/>
        <v>ES_1991_1A3(FS)_NOx</v>
      </c>
      <c r="B25265" s="113" t="s">
        <v>175</v>
      </c>
      <c r="C25265" s="113">
        <v>1991</v>
      </c>
      <c r="D25265" s="113" t="s">
        <v>132</v>
      </c>
      <c r="E25265" s="113" t="s">
        <v>199</v>
      </c>
      <c r="F25265" s="113" t="s">
        <v>200</v>
      </c>
      <c r="G25265" s="113">
        <v>555.13621744099999</v>
      </c>
    </row>
    <row r="25266" spans="1:7" x14ac:dyDescent="0.25">
      <c r="A25266" s="108" t="str">
        <f t="shared" si="394"/>
        <v>ES_1991_1A3(FS)_NMVOC</v>
      </c>
      <c r="B25266" s="113" t="s">
        <v>175</v>
      </c>
      <c r="C25266" s="113">
        <v>1991</v>
      </c>
      <c r="D25266" s="113" t="s">
        <v>132</v>
      </c>
      <c r="E25266" s="113" t="s">
        <v>123</v>
      </c>
      <c r="F25266" s="113" t="s">
        <v>200</v>
      </c>
      <c r="G25266" s="113">
        <v>340.12737041000003</v>
      </c>
    </row>
    <row r="25267" spans="1:7" x14ac:dyDescent="0.25">
      <c r="A25267" s="108" t="str">
        <f t="shared" si="394"/>
        <v>ES_1991_1A3(FS)_SOx</v>
      </c>
      <c r="B25267" s="113" t="s">
        <v>175</v>
      </c>
      <c r="C25267" s="113">
        <v>1991</v>
      </c>
      <c r="D25267" s="113" t="s">
        <v>132</v>
      </c>
      <c r="E25267" s="113" t="s">
        <v>201</v>
      </c>
      <c r="F25267" s="113" t="s">
        <v>200</v>
      </c>
      <c r="G25267" s="113">
        <v>68.907210398999993</v>
      </c>
    </row>
    <row r="25268" spans="1:7" x14ac:dyDescent="0.25">
      <c r="A25268" s="108" t="str">
        <f t="shared" si="394"/>
        <v>ES_1991_1A3(FS)_NH3</v>
      </c>
      <c r="B25268" s="113" t="s">
        <v>175</v>
      </c>
      <c r="C25268" s="113">
        <v>1991</v>
      </c>
      <c r="D25268" s="113" t="s">
        <v>132</v>
      </c>
      <c r="E25268" s="113" t="s">
        <v>124</v>
      </c>
      <c r="F25268" s="113" t="s">
        <v>200</v>
      </c>
      <c r="G25268" s="113">
        <v>0.35847871799999997</v>
      </c>
    </row>
    <row r="25269" spans="1:7" x14ac:dyDescent="0.25">
      <c r="A25269" s="108" t="str">
        <f t="shared" si="394"/>
        <v>ES_1991_3D_NOx</v>
      </c>
      <c r="B25269" s="113" t="s">
        <v>175</v>
      </c>
      <c r="C25269" s="113">
        <v>1991</v>
      </c>
      <c r="D25269" s="113" t="s">
        <v>206</v>
      </c>
      <c r="E25269" s="113" t="s">
        <v>199</v>
      </c>
      <c r="F25269" s="113" t="s">
        <v>200</v>
      </c>
      <c r="G25269" s="113">
        <v>69.928837779000006</v>
      </c>
    </row>
    <row r="25270" spans="1:7" x14ac:dyDescent="0.25">
      <c r="A25270" s="108" t="str">
        <f t="shared" si="394"/>
        <v>ES_1992_NATIONAL TOTAL_NOx</v>
      </c>
      <c r="B25270" s="113" t="s">
        <v>175</v>
      </c>
      <c r="C25270" s="113">
        <v>1992</v>
      </c>
      <c r="D25270" s="113" t="s">
        <v>122</v>
      </c>
      <c r="E25270" s="113" t="s">
        <v>199</v>
      </c>
      <c r="F25270" s="113" t="s">
        <v>200</v>
      </c>
      <c r="G25270" s="113">
        <v>1371.0286058598299</v>
      </c>
    </row>
    <row r="25271" spans="1:7" x14ac:dyDescent="0.25">
      <c r="A25271" s="108" t="str">
        <f t="shared" si="394"/>
        <v>ES_1992_NATIONAL TOTAL_NMVOC</v>
      </c>
      <c r="B25271" s="113" t="s">
        <v>175</v>
      </c>
      <c r="C25271" s="113">
        <v>1992</v>
      </c>
      <c r="D25271" s="113" t="s">
        <v>122</v>
      </c>
      <c r="E25271" s="113" t="s">
        <v>123</v>
      </c>
      <c r="F25271" s="113" t="s">
        <v>200</v>
      </c>
      <c r="G25271" s="113">
        <v>1028.0318233217399</v>
      </c>
    </row>
    <row r="25272" spans="1:7" x14ac:dyDescent="0.25">
      <c r="A25272" s="108" t="str">
        <f t="shared" si="394"/>
        <v>ES_1992_NATIONAL TOTAL_SOx</v>
      </c>
      <c r="B25272" s="113" t="s">
        <v>175</v>
      </c>
      <c r="C25272" s="113">
        <v>1992</v>
      </c>
      <c r="D25272" s="113" t="s">
        <v>122</v>
      </c>
      <c r="E25272" s="113" t="s">
        <v>201</v>
      </c>
      <c r="F25272" s="113" t="s">
        <v>200</v>
      </c>
      <c r="G25272" s="113">
        <v>2054.9386893711498</v>
      </c>
    </row>
    <row r="25273" spans="1:7" x14ac:dyDescent="0.25">
      <c r="A25273" s="108" t="str">
        <f t="shared" si="394"/>
        <v>ES_1992_NATIONAL TOTAL_NH3</v>
      </c>
      <c r="B25273" s="113" t="s">
        <v>175</v>
      </c>
      <c r="C25273" s="113">
        <v>1992</v>
      </c>
      <c r="D25273" s="113" t="s">
        <v>122</v>
      </c>
      <c r="E25273" s="113" t="s">
        <v>124</v>
      </c>
      <c r="F25273" s="113" t="s">
        <v>200</v>
      </c>
      <c r="G25273" s="113">
        <v>483.94442313327602</v>
      </c>
    </row>
    <row r="25274" spans="1:7" x14ac:dyDescent="0.25">
      <c r="A25274" s="108" t="str">
        <f t="shared" si="394"/>
        <v>ES_1992_NATIONAL TOTAL_Pb</v>
      </c>
      <c r="B25274" s="113" t="s">
        <v>175</v>
      </c>
      <c r="C25274" s="113">
        <v>1992</v>
      </c>
      <c r="D25274" s="113" t="s">
        <v>122</v>
      </c>
      <c r="E25274" s="113" t="s">
        <v>125</v>
      </c>
      <c r="F25274" s="113" t="s">
        <v>200</v>
      </c>
      <c r="G25274" s="113">
        <v>1.33213465331196</v>
      </c>
    </row>
    <row r="25275" spans="1:7" x14ac:dyDescent="0.25">
      <c r="A25275" s="108" t="str">
        <f t="shared" si="394"/>
        <v>ES_1992_NATIONAL TOTAL_Cd</v>
      </c>
      <c r="B25275" s="113" t="s">
        <v>175</v>
      </c>
      <c r="C25275" s="113">
        <v>1992</v>
      </c>
      <c r="D25275" s="113" t="s">
        <v>122</v>
      </c>
      <c r="E25275" s="113" t="s">
        <v>126</v>
      </c>
      <c r="F25275" s="113" t="s">
        <v>200</v>
      </c>
      <c r="G25275" s="113">
        <v>2.2783801338631698E-2</v>
      </c>
    </row>
    <row r="25276" spans="1:7" x14ac:dyDescent="0.25">
      <c r="A25276" s="108" t="str">
        <f t="shared" si="394"/>
        <v>ES_1992_NATIONAL TOTAL_Hg</v>
      </c>
      <c r="B25276" s="113" t="s">
        <v>175</v>
      </c>
      <c r="C25276" s="113">
        <v>1992</v>
      </c>
      <c r="D25276" s="113" t="s">
        <v>122</v>
      </c>
      <c r="E25276" s="113" t="s">
        <v>127</v>
      </c>
      <c r="F25276" s="113" t="s">
        <v>200</v>
      </c>
      <c r="G25276" s="113">
        <v>1.1527414343473799E-2</v>
      </c>
    </row>
    <row r="25277" spans="1:7" x14ac:dyDescent="0.25">
      <c r="A25277" s="108" t="str">
        <f t="shared" si="394"/>
        <v>ES_1992_NATIONAL TOTAL_DIOX</v>
      </c>
      <c r="B25277" s="113" t="s">
        <v>175</v>
      </c>
      <c r="C25277" s="113">
        <v>1992</v>
      </c>
      <c r="D25277" s="113" t="s">
        <v>122</v>
      </c>
      <c r="E25277" s="113" t="s">
        <v>128</v>
      </c>
      <c r="F25277" s="113" t="s">
        <v>200</v>
      </c>
      <c r="G25277" s="150">
        <v>6.24407049978847E-7</v>
      </c>
    </row>
    <row r="25278" spans="1:7" x14ac:dyDescent="0.25">
      <c r="A25278" s="108" t="str">
        <f t="shared" si="394"/>
        <v>ES_1992_NATIONAL TOTAL_PAH</v>
      </c>
      <c r="B25278" s="113" t="s">
        <v>175</v>
      </c>
      <c r="C25278" s="113">
        <v>1992</v>
      </c>
      <c r="D25278" s="113" t="s">
        <v>122</v>
      </c>
      <c r="E25278" s="113" t="s">
        <v>129</v>
      </c>
      <c r="F25278" s="113" t="s">
        <v>200</v>
      </c>
      <c r="G25278" s="113">
        <v>0.101315895657449</v>
      </c>
    </row>
    <row r="25279" spans="1:7" x14ac:dyDescent="0.25">
      <c r="A25279" s="108" t="str">
        <f t="shared" si="394"/>
        <v>ES_1992_NATIONAL TOTAL_HCB</v>
      </c>
      <c r="B25279" s="113" t="s">
        <v>175</v>
      </c>
      <c r="C25279" s="113">
        <v>1992</v>
      </c>
      <c r="D25279" s="113" t="s">
        <v>122</v>
      </c>
      <c r="E25279" s="113" t="s">
        <v>130</v>
      </c>
      <c r="F25279" s="113" t="s">
        <v>200</v>
      </c>
      <c r="G25279" s="150">
        <v>5.1397968867824602E-5</v>
      </c>
    </row>
    <row r="25280" spans="1:7" x14ac:dyDescent="0.25">
      <c r="A25280" s="108" t="str">
        <f t="shared" si="394"/>
        <v>ES_1992_NATIONAL TOTAL_PCB</v>
      </c>
      <c r="B25280" s="113" t="s">
        <v>175</v>
      </c>
      <c r="C25280" s="113">
        <v>1992</v>
      </c>
      <c r="D25280" s="113" t="s">
        <v>122</v>
      </c>
      <c r="E25280" s="113" t="s">
        <v>259</v>
      </c>
      <c r="F25280" s="113" t="s">
        <v>200</v>
      </c>
      <c r="G25280" s="113">
        <v>2.2016121337779101E-3</v>
      </c>
    </row>
    <row r="25281" spans="1:7" x14ac:dyDescent="0.25">
      <c r="A25281" s="108" t="str">
        <f t="shared" si="394"/>
        <v>ES_1992_1A3(FS)_NOx</v>
      </c>
      <c r="B25281" s="113" t="s">
        <v>175</v>
      </c>
      <c r="C25281" s="113">
        <v>1992</v>
      </c>
      <c r="D25281" s="113" t="s">
        <v>132</v>
      </c>
      <c r="E25281" s="113" t="s">
        <v>199</v>
      </c>
      <c r="F25281" s="113" t="s">
        <v>200</v>
      </c>
      <c r="G25281" s="113">
        <v>578.05780154700005</v>
      </c>
    </row>
    <row r="25282" spans="1:7" x14ac:dyDescent="0.25">
      <c r="A25282" s="108" t="str">
        <f t="shared" ref="A25282:A25345" si="395">CONCATENATE(B25282,"_",C25282,"_",D25282,"_",E25282)</f>
        <v>ES_1992_1A3(FS)_NMVOC</v>
      </c>
      <c r="B25282" s="113" t="s">
        <v>175</v>
      </c>
      <c r="C25282" s="113">
        <v>1992</v>
      </c>
      <c r="D25282" s="113" t="s">
        <v>132</v>
      </c>
      <c r="E25282" s="113" t="s">
        <v>123</v>
      </c>
      <c r="F25282" s="113" t="s">
        <v>200</v>
      </c>
      <c r="G25282" s="113">
        <v>358.78335942500001</v>
      </c>
    </row>
    <row r="25283" spans="1:7" x14ac:dyDescent="0.25">
      <c r="A25283" s="108" t="str">
        <f t="shared" si="395"/>
        <v>ES_1992_1A3(FS)_SOx</v>
      </c>
      <c r="B25283" s="113" t="s">
        <v>175</v>
      </c>
      <c r="C25283" s="113">
        <v>1992</v>
      </c>
      <c r="D25283" s="113" t="s">
        <v>132</v>
      </c>
      <c r="E25283" s="113" t="s">
        <v>201</v>
      </c>
      <c r="F25283" s="113" t="s">
        <v>200</v>
      </c>
      <c r="G25283" s="113">
        <v>72.932742833999995</v>
      </c>
    </row>
    <row r="25284" spans="1:7" x14ac:dyDescent="0.25">
      <c r="A25284" s="108" t="str">
        <f t="shared" si="395"/>
        <v>ES_1992_1A3(FS)_NH3</v>
      </c>
      <c r="B25284" s="113" t="s">
        <v>175</v>
      </c>
      <c r="C25284" s="113">
        <v>1992</v>
      </c>
      <c r="D25284" s="113" t="s">
        <v>132</v>
      </c>
      <c r="E25284" s="113" t="s">
        <v>124</v>
      </c>
      <c r="F25284" s="113" t="s">
        <v>200</v>
      </c>
      <c r="G25284" s="113">
        <v>0.38541199399999998</v>
      </c>
    </row>
    <row r="25285" spans="1:7" x14ac:dyDescent="0.25">
      <c r="A25285" s="108" t="str">
        <f t="shared" si="395"/>
        <v>ES_1992_3D_NOx</v>
      </c>
      <c r="B25285" s="113" t="s">
        <v>175</v>
      </c>
      <c r="C25285" s="113">
        <v>1992</v>
      </c>
      <c r="D25285" s="113" t="s">
        <v>206</v>
      </c>
      <c r="E25285" s="113" t="s">
        <v>199</v>
      </c>
      <c r="F25285" s="113" t="s">
        <v>200</v>
      </c>
      <c r="G25285" s="113">
        <v>67.401600611000006</v>
      </c>
    </row>
    <row r="25286" spans="1:7" x14ac:dyDescent="0.25">
      <c r="A25286" s="108" t="str">
        <f t="shared" si="395"/>
        <v>ES_1993_NATIONAL TOTAL_NOx</v>
      </c>
      <c r="B25286" s="113" t="s">
        <v>175</v>
      </c>
      <c r="C25286" s="113">
        <v>1993</v>
      </c>
      <c r="D25286" s="113" t="s">
        <v>122</v>
      </c>
      <c r="E25286" s="113" t="s">
        <v>199</v>
      </c>
      <c r="F25286" s="113" t="s">
        <v>200</v>
      </c>
      <c r="G25286" s="113">
        <v>1308.69351483943</v>
      </c>
    </row>
    <row r="25287" spans="1:7" x14ac:dyDescent="0.25">
      <c r="A25287" s="108" t="str">
        <f t="shared" si="395"/>
        <v>ES_1993_NATIONAL TOTAL_NMVOC</v>
      </c>
      <c r="B25287" s="113" t="s">
        <v>175</v>
      </c>
      <c r="C25287" s="113">
        <v>1993</v>
      </c>
      <c r="D25287" s="113" t="s">
        <v>122</v>
      </c>
      <c r="E25287" s="113" t="s">
        <v>123</v>
      </c>
      <c r="F25287" s="113" t="s">
        <v>200</v>
      </c>
      <c r="G25287" s="113">
        <v>947.72069332639103</v>
      </c>
    </row>
    <row r="25288" spans="1:7" x14ac:dyDescent="0.25">
      <c r="A25288" s="108" t="str">
        <f t="shared" si="395"/>
        <v>ES_1993_NATIONAL TOTAL_SOx</v>
      </c>
      <c r="B25288" s="113" t="s">
        <v>175</v>
      </c>
      <c r="C25288" s="113">
        <v>1993</v>
      </c>
      <c r="D25288" s="113" t="s">
        <v>122</v>
      </c>
      <c r="E25288" s="113" t="s">
        <v>201</v>
      </c>
      <c r="F25288" s="113" t="s">
        <v>200</v>
      </c>
      <c r="G25288" s="113">
        <v>1955.27065702442</v>
      </c>
    </row>
    <row r="25289" spans="1:7" x14ac:dyDescent="0.25">
      <c r="A25289" s="108" t="str">
        <f t="shared" si="395"/>
        <v>ES_1993_NATIONAL TOTAL_NH3</v>
      </c>
      <c r="B25289" s="113" t="s">
        <v>175</v>
      </c>
      <c r="C25289" s="113">
        <v>1993</v>
      </c>
      <c r="D25289" s="113" t="s">
        <v>122</v>
      </c>
      <c r="E25289" s="113" t="s">
        <v>124</v>
      </c>
      <c r="F25289" s="113" t="s">
        <v>200</v>
      </c>
      <c r="G25289" s="113">
        <v>462.356196443474</v>
      </c>
    </row>
    <row r="25290" spans="1:7" x14ac:dyDescent="0.25">
      <c r="A25290" s="108" t="str">
        <f t="shared" si="395"/>
        <v>ES_1993_NATIONAL TOTAL_Pb</v>
      </c>
      <c r="B25290" s="113" t="s">
        <v>175</v>
      </c>
      <c r="C25290" s="113">
        <v>1993</v>
      </c>
      <c r="D25290" s="113" t="s">
        <v>122</v>
      </c>
      <c r="E25290" s="113" t="s">
        <v>125</v>
      </c>
      <c r="F25290" s="113" t="s">
        <v>200</v>
      </c>
      <c r="G25290" s="113">
        <v>1.11494217756183</v>
      </c>
    </row>
    <row r="25291" spans="1:7" x14ac:dyDescent="0.25">
      <c r="A25291" s="108" t="str">
        <f t="shared" si="395"/>
        <v>ES_1993_NATIONAL TOTAL_Cd</v>
      </c>
      <c r="B25291" s="113" t="s">
        <v>175</v>
      </c>
      <c r="C25291" s="113">
        <v>1993</v>
      </c>
      <c r="D25291" s="113" t="s">
        <v>122</v>
      </c>
      <c r="E25291" s="113" t="s">
        <v>126</v>
      </c>
      <c r="F25291" s="113" t="s">
        <v>200</v>
      </c>
      <c r="G25291" s="113">
        <v>2.0175116696644901E-2</v>
      </c>
    </row>
    <row r="25292" spans="1:7" x14ac:dyDescent="0.25">
      <c r="A25292" s="108" t="str">
        <f t="shared" si="395"/>
        <v>ES_1993_NATIONAL TOTAL_Hg</v>
      </c>
      <c r="B25292" s="113" t="s">
        <v>175</v>
      </c>
      <c r="C25292" s="113">
        <v>1993</v>
      </c>
      <c r="D25292" s="113" t="s">
        <v>122</v>
      </c>
      <c r="E25292" s="113" t="s">
        <v>127</v>
      </c>
      <c r="F25292" s="113" t="s">
        <v>200</v>
      </c>
      <c r="G25292" s="113">
        <v>1.01218562522463E-2</v>
      </c>
    </row>
    <row r="25293" spans="1:7" x14ac:dyDescent="0.25">
      <c r="A25293" s="108" t="str">
        <f t="shared" si="395"/>
        <v>ES_1993_NATIONAL TOTAL_DIOX</v>
      </c>
      <c r="B25293" s="113" t="s">
        <v>175</v>
      </c>
      <c r="C25293" s="113">
        <v>1993</v>
      </c>
      <c r="D25293" s="113" t="s">
        <v>122</v>
      </c>
      <c r="E25293" s="113" t="s">
        <v>128</v>
      </c>
      <c r="F25293" s="113" t="s">
        <v>200</v>
      </c>
      <c r="G25293" s="150">
        <v>6.2565190656495004E-7</v>
      </c>
    </row>
    <row r="25294" spans="1:7" x14ac:dyDescent="0.25">
      <c r="A25294" s="108" t="str">
        <f t="shared" si="395"/>
        <v>ES_1993_NATIONAL TOTAL_PAH</v>
      </c>
      <c r="B25294" s="113" t="s">
        <v>175</v>
      </c>
      <c r="C25294" s="113">
        <v>1993</v>
      </c>
      <c r="D25294" s="113" t="s">
        <v>122</v>
      </c>
      <c r="E25294" s="113" t="s">
        <v>129</v>
      </c>
      <c r="F25294" s="113" t="s">
        <v>200</v>
      </c>
      <c r="G25294" s="113">
        <v>9.4136038613762796E-2</v>
      </c>
    </row>
    <row r="25295" spans="1:7" x14ac:dyDescent="0.25">
      <c r="A25295" s="108" t="str">
        <f t="shared" si="395"/>
        <v>ES_1993_NATIONAL TOTAL_HCB</v>
      </c>
      <c r="B25295" s="113" t="s">
        <v>175</v>
      </c>
      <c r="C25295" s="113">
        <v>1993</v>
      </c>
      <c r="D25295" s="113" t="s">
        <v>122</v>
      </c>
      <c r="E25295" s="113" t="s">
        <v>130</v>
      </c>
      <c r="F25295" s="113" t="s">
        <v>200</v>
      </c>
      <c r="G25295" s="150">
        <v>5.2719647777149799E-5</v>
      </c>
    </row>
    <row r="25296" spans="1:7" x14ac:dyDescent="0.25">
      <c r="A25296" s="108" t="str">
        <f t="shared" si="395"/>
        <v>ES_1993_NATIONAL TOTAL_PCB</v>
      </c>
      <c r="B25296" s="113" t="s">
        <v>175</v>
      </c>
      <c r="C25296" s="113">
        <v>1993</v>
      </c>
      <c r="D25296" s="113" t="s">
        <v>122</v>
      </c>
      <c r="E25296" s="113" t="s">
        <v>259</v>
      </c>
      <c r="F25296" s="113" t="s">
        <v>200</v>
      </c>
      <c r="G25296" s="113">
        <v>2.20464275978939E-3</v>
      </c>
    </row>
    <row r="25297" spans="1:7" x14ac:dyDescent="0.25">
      <c r="A25297" s="108" t="str">
        <f t="shared" si="395"/>
        <v>ES_1993_1A3(FS)_NOx</v>
      </c>
      <c r="B25297" s="113" t="s">
        <v>175</v>
      </c>
      <c r="C25297" s="113">
        <v>1993</v>
      </c>
      <c r="D25297" s="113" t="s">
        <v>132</v>
      </c>
      <c r="E25297" s="113" t="s">
        <v>199</v>
      </c>
      <c r="F25297" s="113" t="s">
        <v>200</v>
      </c>
      <c r="G25297" s="113">
        <v>538.33579762099998</v>
      </c>
    </row>
    <row r="25298" spans="1:7" x14ac:dyDescent="0.25">
      <c r="A25298" s="108" t="str">
        <f t="shared" si="395"/>
        <v>ES_1993_1A3(FS)_NMVOC</v>
      </c>
      <c r="B25298" s="113" t="s">
        <v>175</v>
      </c>
      <c r="C25298" s="113">
        <v>1993</v>
      </c>
      <c r="D25298" s="113" t="s">
        <v>132</v>
      </c>
      <c r="E25298" s="113" t="s">
        <v>123</v>
      </c>
      <c r="F25298" s="113" t="s">
        <v>200</v>
      </c>
      <c r="G25298" s="113">
        <v>313.35123922700001</v>
      </c>
    </row>
    <row r="25299" spans="1:7" x14ac:dyDescent="0.25">
      <c r="A25299" s="108" t="str">
        <f t="shared" si="395"/>
        <v>ES_1993_1A3(FS)_SOx</v>
      </c>
      <c r="B25299" s="113" t="s">
        <v>175</v>
      </c>
      <c r="C25299" s="113">
        <v>1993</v>
      </c>
      <c r="D25299" s="113" t="s">
        <v>132</v>
      </c>
      <c r="E25299" s="113" t="s">
        <v>201</v>
      </c>
      <c r="F25299" s="113" t="s">
        <v>200</v>
      </c>
      <c r="G25299" s="113">
        <v>70.412550416000002</v>
      </c>
    </row>
    <row r="25300" spans="1:7" x14ac:dyDescent="0.25">
      <c r="A25300" s="108" t="str">
        <f t="shared" si="395"/>
        <v>ES_1993_1A3(FS)_NH3</v>
      </c>
      <c r="B25300" s="113" t="s">
        <v>175</v>
      </c>
      <c r="C25300" s="113">
        <v>1993</v>
      </c>
      <c r="D25300" s="113" t="s">
        <v>132</v>
      </c>
      <c r="E25300" s="113" t="s">
        <v>124</v>
      </c>
      <c r="F25300" s="113" t="s">
        <v>200</v>
      </c>
      <c r="G25300" s="113">
        <v>1.338478949</v>
      </c>
    </row>
    <row r="25301" spans="1:7" x14ac:dyDescent="0.25">
      <c r="A25301" s="108" t="str">
        <f t="shared" si="395"/>
        <v>ES_1993_3D_NOx</v>
      </c>
      <c r="B25301" s="113" t="s">
        <v>175</v>
      </c>
      <c r="C25301" s="113">
        <v>1993</v>
      </c>
      <c r="D25301" s="113" t="s">
        <v>206</v>
      </c>
      <c r="E25301" s="113" t="s">
        <v>199</v>
      </c>
      <c r="F25301" s="113" t="s">
        <v>200</v>
      </c>
      <c r="G25301" s="113">
        <v>60.665184263</v>
      </c>
    </row>
    <row r="25302" spans="1:7" x14ac:dyDescent="0.25">
      <c r="A25302" s="108" t="str">
        <f t="shared" si="395"/>
        <v>ES_1994_NATIONAL TOTAL_NOx</v>
      </c>
      <c r="B25302" s="113" t="s">
        <v>175</v>
      </c>
      <c r="C25302" s="113">
        <v>1994</v>
      </c>
      <c r="D25302" s="113" t="s">
        <v>122</v>
      </c>
      <c r="E25302" s="113" t="s">
        <v>199</v>
      </c>
      <c r="F25302" s="113" t="s">
        <v>200</v>
      </c>
      <c r="G25302" s="113">
        <v>1314.1390900547599</v>
      </c>
    </row>
    <row r="25303" spans="1:7" x14ac:dyDescent="0.25">
      <c r="A25303" s="108" t="str">
        <f t="shared" si="395"/>
        <v>ES_1994_NATIONAL TOTAL_NMVOC</v>
      </c>
      <c r="B25303" s="113" t="s">
        <v>175</v>
      </c>
      <c r="C25303" s="113">
        <v>1994</v>
      </c>
      <c r="D25303" s="113" t="s">
        <v>122</v>
      </c>
      <c r="E25303" s="113" t="s">
        <v>123</v>
      </c>
      <c r="F25303" s="113" t="s">
        <v>200</v>
      </c>
      <c r="G25303" s="113">
        <v>947.82222394009398</v>
      </c>
    </row>
    <row r="25304" spans="1:7" x14ac:dyDescent="0.25">
      <c r="A25304" s="108" t="str">
        <f t="shared" si="395"/>
        <v>ES_1994_NATIONAL TOTAL_SOx</v>
      </c>
      <c r="B25304" s="113" t="s">
        <v>175</v>
      </c>
      <c r="C25304" s="113">
        <v>1994</v>
      </c>
      <c r="D25304" s="113" t="s">
        <v>122</v>
      </c>
      <c r="E25304" s="113" t="s">
        <v>201</v>
      </c>
      <c r="F25304" s="113" t="s">
        <v>200</v>
      </c>
      <c r="G25304" s="113">
        <v>1904.7781639616901</v>
      </c>
    </row>
    <row r="25305" spans="1:7" x14ac:dyDescent="0.25">
      <c r="A25305" s="108" t="str">
        <f t="shared" si="395"/>
        <v>ES_1994_NATIONAL TOTAL_NH3</v>
      </c>
      <c r="B25305" s="113" t="s">
        <v>175</v>
      </c>
      <c r="C25305" s="113">
        <v>1994</v>
      </c>
      <c r="D25305" s="113" t="s">
        <v>122</v>
      </c>
      <c r="E25305" s="113" t="s">
        <v>124</v>
      </c>
      <c r="F25305" s="113" t="s">
        <v>200</v>
      </c>
      <c r="G25305" s="113">
        <v>484.74805655881698</v>
      </c>
    </row>
    <row r="25306" spans="1:7" x14ac:dyDescent="0.25">
      <c r="A25306" s="108" t="str">
        <f t="shared" si="395"/>
        <v>ES_1994_NATIONAL TOTAL_Pb</v>
      </c>
      <c r="B25306" s="113" t="s">
        <v>175</v>
      </c>
      <c r="C25306" s="113">
        <v>1994</v>
      </c>
      <c r="D25306" s="113" t="s">
        <v>122</v>
      </c>
      <c r="E25306" s="113" t="s">
        <v>125</v>
      </c>
      <c r="F25306" s="113" t="s">
        <v>200</v>
      </c>
      <c r="G25306" s="113">
        <v>1.03472647015393</v>
      </c>
    </row>
    <row r="25307" spans="1:7" x14ac:dyDescent="0.25">
      <c r="A25307" s="108" t="str">
        <f t="shared" si="395"/>
        <v>ES_1994_NATIONAL TOTAL_Cd</v>
      </c>
      <c r="B25307" s="113" t="s">
        <v>175</v>
      </c>
      <c r="C25307" s="113">
        <v>1994</v>
      </c>
      <c r="D25307" s="113" t="s">
        <v>122</v>
      </c>
      <c r="E25307" s="113" t="s">
        <v>126</v>
      </c>
      <c r="F25307" s="113" t="s">
        <v>200</v>
      </c>
      <c r="G25307" s="113">
        <v>2.0295873574941298E-2</v>
      </c>
    </row>
    <row r="25308" spans="1:7" x14ac:dyDescent="0.25">
      <c r="A25308" s="108" t="str">
        <f t="shared" si="395"/>
        <v>ES_1994_NATIONAL TOTAL_Hg</v>
      </c>
      <c r="B25308" s="113" t="s">
        <v>175</v>
      </c>
      <c r="C25308" s="113">
        <v>1994</v>
      </c>
      <c r="D25308" s="113" t="s">
        <v>122</v>
      </c>
      <c r="E25308" s="113" t="s">
        <v>127</v>
      </c>
      <c r="F25308" s="113" t="s">
        <v>200</v>
      </c>
      <c r="G25308" s="113">
        <v>1.03379503236837E-2</v>
      </c>
    </row>
    <row r="25309" spans="1:7" x14ac:dyDescent="0.25">
      <c r="A25309" s="108" t="str">
        <f t="shared" si="395"/>
        <v>ES_1994_NATIONAL TOTAL_DIOX</v>
      </c>
      <c r="B25309" s="113" t="s">
        <v>175</v>
      </c>
      <c r="C25309" s="113">
        <v>1994</v>
      </c>
      <c r="D25309" s="113" t="s">
        <v>122</v>
      </c>
      <c r="E25309" s="113" t="s">
        <v>128</v>
      </c>
      <c r="F25309" s="113" t="s">
        <v>200</v>
      </c>
      <c r="G25309" s="150">
        <v>6.6623234188271799E-7</v>
      </c>
    </row>
    <row r="25310" spans="1:7" x14ac:dyDescent="0.25">
      <c r="A25310" s="108" t="str">
        <f t="shared" si="395"/>
        <v>ES_1994_NATIONAL TOTAL_PAH</v>
      </c>
      <c r="B25310" s="113" t="s">
        <v>175</v>
      </c>
      <c r="C25310" s="113">
        <v>1994</v>
      </c>
      <c r="D25310" s="113" t="s">
        <v>122</v>
      </c>
      <c r="E25310" s="113" t="s">
        <v>129</v>
      </c>
      <c r="F25310" s="113" t="s">
        <v>200</v>
      </c>
      <c r="G25310" s="113">
        <v>9.3845156264216106E-2</v>
      </c>
    </row>
    <row r="25311" spans="1:7" x14ac:dyDescent="0.25">
      <c r="A25311" s="108" t="str">
        <f t="shared" si="395"/>
        <v>ES_1994_NATIONAL TOTAL_HCB</v>
      </c>
      <c r="B25311" s="113" t="s">
        <v>175</v>
      </c>
      <c r="C25311" s="113">
        <v>1994</v>
      </c>
      <c r="D25311" s="113" t="s">
        <v>122</v>
      </c>
      <c r="E25311" s="113" t="s">
        <v>130</v>
      </c>
      <c r="F25311" s="113" t="s">
        <v>200</v>
      </c>
      <c r="G25311" s="150">
        <v>5.9783480949127299E-5</v>
      </c>
    </row>
    <row r="25312" spans="1:7" x14ac:dyDescent="0.25">
      <c r="A25312" s="108" t="str">
        <f t="shared" si="395"/>
        <v>ES_1994_NATIONAL TOTAL_PCB</v>
      </c>
      <c r="B25312" s="113" t="s">
        <v>175</v>
      </c>
      <c r="C25312" s="113">
        <v>1994</v>
      </c>
      <c r="D25312" s="113" t="s">
        <v>122</v>
      </c>
      <c r="E25312" s="113" t="s">
        <v>259</v>
      </c>
      <c r="F25312" s="113" t="s">
        <v>200</v>
      </c>
      <c r="G25312" s="113">
        <v>2.21073084902749E-3</v>
      </c>
    </row>
    <row r="25313" spans="1:7" x14ac:dyDescent="0.25">
      <c r="A25313" s="108" t="str">
        <f t="shared" si="395"/>
        <v>ES_1994_1A3(FS)_NOx</v>
      </c>
      <c r="B25313" s="113" t="s">
        <v>175</v>
      </c>
      <c r="C25313" s="113">
        <v>1994</v>
      </c>
      <c r="D25313" s="113" t="s">
        <v>132</v>
      </c>
      <c r="E25313" s="113" t="s">
        <v>199</v>
      </c>
      <c r="F25313" s="113" t="s">
        <v>200</v>
      </c>
      <c r="G25313" s="113">
        <v>536.61021448500003</v>
      </c>
    </row>
    <row r="25314" spans="1:7" x14ac:dyDescent="0.25">
      <c r="A25314" s="108" t="str">
        <f t="shared" si="395"/>
        <v>ES_1994_1A3(FS)_NMVOC</v>
      </c>
      <c r="B25314" s="113" t="s">
        <v>175</v>
      </c>
      <c r="C25314" s="113">
        <v>1994</v>
      </c>
      <c r="D25314" s="113" t="s">
        <v>132</v>
      </c>
      <c r="E25314" s="113" t="s">
        <v>123</v>
      </c>
      <c r="F25314" s="113" t="s">
        <v>200</v>
      </c>
      <c r="G25314" s="113">
        <v>299.27225992500001</v>
      </c>
    </row>
    <row r="25315" spans="1:7" x14ac:dyDescent="0.25">
      <c r="A25315" s="108" t="str">
        <f t="shared" si="395"/>
        <v>ES_1994_1A3(FS)_SOx</v>
      </c>
      <c r="B25315" s="113" t="s">
        <v>175</v>
      </c>
      <c r="C25315" s="113">
        <v>1994</v>
      </c>
      <c r="D25315" s="113" t="s">
        <v>132</v>
      </c>
      <c r="E25315" s="113" t="s">
        <v>201</v>
      </c>
      <c r="F25315" s="113" t="s">
        <v>200</v>
      </c>
      <c r="G25315" s="113">
        <v>73.028170732000007</v>
      </c>
    </row>
    <row r="25316" spans="1:7" x14ac:dyDescent="0.25">
      <c r="A25316" s="108" t="str">
        <f t="shared" si="395"/>
        <v>ES_1994_1A3(FS)_NH3</v>
      </c>
      <c r="B25316" s="113" t="s">
        <v>175</v>
      </c>
      <c r="C25316" s="113">
        <v>1994</v>
      </c>
      <c r="D25316" s="113" t="s">
        <v>132</v>
      </c>
      <c r="E25316" s="113" t="s">
        <v>124</v>
      </c>
      <c r="F25316" s="113" t="s">
        <v>200</v>
      </c>
      <c r="G25316" s="113">
        <v>2.3192762870000001</v>
      </c>
    </row>
    <row r="25317" spans="1:7" x14ac:dyDescent="0.25">
      <c r="A25317" s="108" t="str">
        <f t="shared" si="395"/>
        <v>ES_1994_3D_NOx</v>
      </c>
      <c r="B25317" s="113" t="s">
        <v>175</v>
      </c>
      <c r="C25317" s="113">
        <v>1994</v>
      </c>
      <c r="D25317" s="113" t="s">
        <v>206</v>
      </c>
      <c r="E25317" s="113" t="s">
        <v>199</v>
      </c>
      <c r="F25317" s="113" t="s">
        <v>200</v>
      </c>
      <c r="G25317" s="113">
        <v>68.686646796999995</v>
      </c>
    </row>
    <row r="25318" spans="1:7" x14ac:dyDescent="0.25">
      <c r="A25318" s="108" t="str">
        <f t="shared" si="395"/>
        <v>ES_1995_NATIONAL TOTAL_NOx</v>
      </c>
      <c r="B25318" s="113" t="s">
        <v>175</v>
      </c>
      <c r="C25318" s="113">
        <v>1995</v>
      </c>
      <c r="D25318" s="113" t="s">
        <v>122</v>
      </c>
      <c r="E25318" s="113" t="s">
        <v>199</v>
      </c>
      <c r="F25318" s="113" t="s">
        <v>200</v>
      </c>
      <c r="G25318" s="113">
        <v>1320.6171352635999</v>
      </c>
    </row>
    <row r="25319" spans="1:7" x14ac:dyDescent="0.25">
      <c r="A25319" s="108" t="str">
        <f t="shared" si="395"/>
        <v>ES_1995_NATIONAL TOTAL_NMVOC</v>
      </c>
      <c r="B25319" s="113" t="s">
        <v>175</v>
      </c>
      <c r="C25319" s="113">
        <v>1995</v>
      </c>
      <c r="D25319" s="113" t="s">
        <v>122</v>
      </c>
      <c r="E25319" s="113" t="s">
        <v>123</v>
      </c>
      <c r="F25319" s="113" t="s">
        <v>200</v>
      </c>
      <c r="G25319" s="113">
        <v>926.03880629730395</v>
      </c>
    </row>
    <row r="25320" spans="1:7" x14ac:dyDescent="0.25">
      <c r="A25320" s="108" t="str">
        <f t="shared" si="395"/>
        <v>ES_1995_NATIONAL TOTAL_SOx</v>
      </c>
      <c r="B25320" s="113" t="s">
        <v>175</v>
      </c>
      <c r="C25320" s="113">
        <v>1995</v>
      </c>
      <c r="D25320" s="113" t="s">
        <v>122</v>
      </c>
      <c r="E25320" s="113" t="s">
        <v>201</v>
      </c>
      <c r="F25320" s="113" t="s">
        <v>200</v>
      </c>
      <c r="G25320" s="113">
        <v>1767.24154333605</v>
      </c>
    </row>
    <row r="25321" spans="1:7" x14ac:dyDescent="0.25">
      <c r="A25321" s="108" t="str">
        <f t="shared" si="395"/>
        <v>ES_1995_NATIONAL TOTAL_NH3</v>
      </c>
      <c r="B25321" s="113" t="s">
        <v>175</v>
      </c>
      <c r="C25321" s="113">
        <v>1995</v>
      </c>
      <c r="D25321" s="113" t="s">
        <v>122</v>
      </c>
      <c r="E25321" s="113" t="s">
        <v>124</v>
      </c>
      <c r="F25321" s="113" t="s">
        <v>200</v>
      </c>
      <c r="G25321" s="113">
        <v>485.89734619521198</v>
      </c>
    </row>
    <row r="25322" spans="1:7" x14ac:dyDescent="0.25">
      <c r="A25322" s="108" t="str">
        <f t="shared" si="395"/>
        <v>ES_1995_NATIONAL TOTAL_Pb</v>
      </c>
      <c r="B25322" s="113" t="s">
        <v>175</v>
      </c>
      <c r="C25322" s="113">
        <v>1995</v>
      </c>
      <c r="D25322" s="113" t="s">
        <v>122</v>
      </c>
      <c r="E25322" s="113" t="s">
        <v>125</v>
      </c>
      <c r="F25322" s="113" t="s">
        <v>200</v>
      </c>
      <c r="G25322" s="113">
        <v>0.79006608600849204</v>
      </c>
    </row>
    <row r="25323" spans="1:7" x14ac:dyDescent="0.25">
      <c r="A25323" s="108" t="str">
        <f t="shared" si="395"/>
        <v>ES_1995_NATIONAL TOTAL_Cd</v>
      </c>
      <c r="B25323" s="113" t="s">
        <v>175</v>
      </c>
      <c r="C25323" s="113">
        <v>1995</v>
      </c>
      <c r="D25323" s="113" t="s">
        <v>122</v>
      </c>
      <c r="E25323" s="113" t="s">
        <v>126</v>
      </c>
      <c r="F25323" s="113" t="s">
        <v>200</v>
      </c>
      <c r="G25323" s="113">
        <v>2.09308531536706E-2</v>
      </c>
    </row>
    <row r="25324" spans="1:7" x14ac:dyDescent="0.25">
      <c r="A25324" s="108" t="str">
        <f t="shared" si="395"/>
        <v>ES_1995_NATIONAL TOTAL_Hg</v>
      </c>
      <c r="B25324" s="113" t="s">
        <v>175</v>
      </c>
      <c r="C25324" s="113">
        <v>1995</v>
      </c>
      <c r="D25324" s="113" t="s">
        <v>122</v>
      </c>
      <c r="E25324" s="113" t="s">
        <v>127</v>
      </c>
      <c r="F25324" s="113" t="s">
        <v>200</v>
      </c>
      <c r="G25324" s="113">
        <v>1.2752452570930099E-2</v>
      </c>
    </row>
    <row r="25325" spans="1:7" x14ac:dyDescent="0.25">
      <c r="A25325" s="108" t="str">
        <f t="shared" si="395"/>
        <v>ES_1995_NATIONAL TOTAL_DIOX</v>
      </c>
      <c r="B25325" s="113" t="s">
        <v>175</v>
      </c>
      <c r="C25325" s="113">
        <v>1995</v>
      </c>
      <c r="D25325" s="113" t="s">
        <v>122</v>
      </c>
      <c r="E25325" s="113" t="s">
        <v>128</v>
      </c>
      <c r="F25325" s="113" t="s">
        <v>200</v>
      </c>
      <c r="G25325" s="150">
        <v>6.8436163810771404E-7</v>
      </c>
    </row>
    <row r="25326" spans="1:7" x14ac:dyDescent="0.25">
      <c r="A25326" s="108" t="str">
        <f t="shared" si="395"/>
        <v>ES_1995_NATIONAL TOTAL_PAH</v>
      </c>
      <c r="B25326" s="113" t="s">
        <v>175</v>
      </c>
      <c r="C25326" s="113">
        <v>1995</v>
      </c>
      <c r="D25326" s="113" t="s">
        <v>122</v>
      </c>
      <c r="E25326" s="113" t="s">
        <v>129</v>
      </c>
      <c r="F25326" s="113" t="s">
        <v>200</v>
      </c>
      <c r="G25326" s="113">
        <v>8.6928227134498201E-2</v>
      </c>
    </row>
    <row r="25327" spans="1:7" x14ac:dyDescent="0.25">
      <c r="A25327" s="108" t="str">
        <f t="shared" si="395"/>
        <v>ES_1995_NATIONAL TOTAL_HCB</v>
      </c>
      <c r="B25327" s="113" t="s">
        <v>175</v>
      </c>
      <c r="C25327" s="113">
        <v>1995</v>
      </c>
      <c r="D25327" s="113" t="s">
        <v>122</v>
      </c>
      <c r="E25327" s="113" t="s">
        <v>130</v>
      </c>
      <c r="F25327" s="113" t="s">
        <v>200</v>
      </c>
      <c r="G25327" s="150">
        <v>5.9704545236806201E-5</v>
      </c>
    </row>
    <row r="25328" spans="1:7" x14ac:dyDescent="0.25">
      <c r="A25328" s="108" t="str">
        <f t="shared" si="395"/>
        <v>ES_1995_NATIONAL TOTAL_PCB</v>
      </c>
      <c r="B25328" s="113" t="s">
        <v>175</v>
      </c>
      <c r="C25328" s="113">
        <v>1995</v>
      </c>
      <c r="D25328" s="113" t="s">
        <v>122</v>
      </c>
      <c r="E25328" s="113" t="s">
        <v>259</v>
      </c>
      <c r="F25328" s="113" t="s">
        <v>200</v>
      </c>
      <c r="G25328" s="113">
        <v>2.22071461046865E-3</v>
      </c>
    </row>
    <row r="25329" spans="1:7" x14ac:dyDescent="0.25">
      <c r="A25329" s="108" t="str">
        <f t="shared" si="395"/>
        <v>ES_1995_1A3(FS)_NOx</v>
      </c>
      <c r="B25329" s="113" t="s">
        <v>175</v>
      </c>
      <c r="C25329" s="113">
        <v>1995</v>
      </c>
      <c r="D25329" s="113" t="s">
        <v>132</v>
      </c>
      <c r="E25329" s="113" t="s">
        <v>199</v>
      </c>
      <c r="F25329" s="113" t="s">
        <v>200</v>
      </c>
      <c r="G25329" s="113">
        <v>526.41633252600002</v>
      </c>
    </row>
    <row r="25330" spans="1:7" x14ac:dyDescent="0.25">
      <c r="A25330" s="108" t="str">
        <f t="shared" si="395"/>
        <v>ES_1995_1A3(FS)_NMVOC</v>
      </c>
      <c r="B25330" s="113" t="s">
        <v>175</v>
      </c>
      <c r="C25330" s="113">
        <v>1995</v>
      </c>
      <c r="D25330" s="113" t="s">
        <v>132</v>
      </c>
      <c r="E25330" s="113" t="s">
        <v>123</v>
      </c>
      <c r="F25330" s="113" t="s">
        <v>200</v>
      </c>
      <c r="G25330" s="113">
        <v>264.26065995200003</v>
      </c>
    </row>
    <row r="25331" spans="1:7" x14ac:dyDescent="0.25">
      <c r="A25331" s="108" t="str">
        <f t="shared" si="395"/>
        <v>ES_1995_1A3(FS)_SOx</v>
      </c>
      <c r="B25331" s="113" t="s">
        <v>175</v>
      </c>
      <c r="C25331" s="113">
        <v>1995</v>
      </c>
      <c r="D25331" s="113" t="s">
        <v>132</v>
      </c>
      <c r="E25331" s="113" t="s">
        <v>201</v>
      </c>
      <c r="F25331" s="113" t="s">
        <v>200</v>
      </c>
      <c r="G25331" s="113">
        <v>53.868786096999997</v>
      </c>
    </row>
    <row r="25332" spans="1:7" x14ac:dyDescent="0.25">
      <c r="A25332" s="108" t="str">
        <f t="shared" si="395"/>
        <v>ES_1995_1A3(FS)_NH3</v>
      </c>
      <c r="B25332" s="113" t="s">
        <v>175</v>
      </c>
      <c r="C25332" s="113">
        <v>1995</v>
      </c>
      <c r="D25332" s="113" t="s">
        <v>132</v>
      </c>
      <c r="E25332" s="113" t="s">
        <v>124</v>
      </c>
      <c r="F25332" s="113" t="s">
        <v>200</v>
      </c>
      <c r="G25332" s="113">
        <v>2.6769818710000002</v>
      </c>
    </row>
    <row r="25333" spans="1:7" x14ac:dyDescent="0.25">
      <c r="A25333" s="108" t="str">
        <f t="shared" si="395"/>
        <v>ES_1995_3D_NOx</v>
      </c>
      <c r="B25333" s="113" t="s">
        <v>175</v>
      </c>
      <c r="C25333" s="113">
        <v>1995</v>
      </c>
      <c r="D25333" s="113" t="s">
        <v>206</v>
      </c>
      <c r="E25333" s="113" t="s">
        <v>199</v>
      </c>
      <c r="F25333" s="113" t="s">
        <v>200</v>
      </c>
      <c r="G25333" s="113">
        <v>66.220108963000001</v>
      </c>
    </row>
    <row r="25334" spans="1:7" x14ac:dyDescent="0.25">
      <c r="A25334" s="108" t="str">
        <f t="shared" si="395"/>
        <v>ES_1996_NATIONAL TOTAL_NOx</v>
      </c>
      <c r="B25334" s="113" t="s">
        <v>175</v>
      </c>
      <c r="C25334" s="113">
        <v>1996</v>
      </c>
      <c r="D25334" s="113" t="s">
        <v>122</v>
      </c>
      <c r="E25334" s="113" t="s">
        <v>199</v>
      </c>
      <c r="F25334" s="113" t="s">
        <v>200</v>
      </c>
      <c r="G25334" s="113">
        <v>1306.32936280527</v>
      </c>
    </row>
    <row r="25335" spans="1:7" x14ac:dyDescent="0.25">
      <c r="A25335" s="108" t="str">
        <f t="shared" si="395"/>
        <v>ES_1996_NATIONAL TOTAL_NMVOC</v>
      </c>
      <c r="B25335" s="113" t="s">
        <v>175</v>
      </c>
      <c r="C25335" s="113">
        <v>1996</v>
      </c>
      <c r="D25335" s="113" t="s">
        <v>122</v>
      </c>
      <c r="E25335" s="113" t="s">
        <v>123</v>
      </c>
      <c r="F25335" s="113" t="s">
        <v>200</v>
      </c>
      <c r="G25335" s="113">
        <v>961.853863333748</v>
      </c>
    </row>
    <row r="25336" spans="1:7" x14ac:dyDescent="0.25">
      <c r="A25336" s="108" t="str">
        <f t="shared" si="395"/>
        <v>ES_1996_NATIONAL TOTAL_SOx</v>
      </c>
      <c r="B25336" s="113" t="s">
        <v>175</v>
      </c>
      <c r="C25336" s="113">
        <v>1996</v>
      </c>
      <c r="D25336" s="113" t="s">
        <v>122</v>
      </c>
      <c r="E25336" s="113" t="s">
        <v>201</v>
      </c>
      <c r="F25336" s="113" t="s">
        <v>200</v>
      </c>
      <c r="G25336" s="113">
        <v>1555.8588201965799</v>
      </c>
    </row>
    <row r="25337" spans="1:7" x14ac:dyDescent="0.25">
      <c r="A25337" s="108" t="str">
        <f t="shared" si="395"/>
        <v>ES_1996_NATIONAL TOTAL_NH3</v>
      </c>
      <c r="B25337" s="113" t="s">
        <v>175</v>
      </c>
      <c r="C25337" s="113">
        <v>1996</v>
      </c>
      <c r="D25337" s="113" t="s">
        <v>122</v>
      </c>
      <c r="E25337" s="113" t="s">
        <v>124</v>
      </c>
      <c r="F25337" s="113" t="s">
        <v>200</v>
      </c>
      <c r="G25337" s="113">
        <v>533.02221026346194</v>
      </c>
    </row>
    <row r="25338" spans="1:7" x14ac:dyDescent="0.25">
      <c r="A25338" s="108" t="str">
        <f t="shared" si="395"/>
        <v>ES_1996_NATIONAL TOTAL_Pb</v>
      </c>
      <c r="B25338" s="113" t="s">
        <v>175</v>
      </c>
      <c r="C25338" s="113">
        <v>1996</v>
      </c>
      <c r="D25338" s="113" t="s">
        <v>122</v>
      </c>
      <c r="E25338" s="113" t="s">
        <v>125</v>
      </c>
      <c r="F25338" s="113" t="s">
        <v>200</v>
      </c>
      <c r="G25338" s="113">
        <v>0.67836699527290001</v>
      </c>
    </row>
    <row r="25339" spans="1:7" x14ac:dyDescent="0.25">
      <c r="A25339" s="108" t="str">
        <f t="shared" si="395"/>
        <v>ES_1996_NATIONAL TOTAL_Cd</v>
      </c>
      <c r="B25339" s="113" t="s">
        <v>175</v>
      </c>
      <c r="C25339" s="113">
        <v>1996</v>
      </c>
      <c r="D25339" s="113" t="s">
        <v>122</v>
      </c>
      <c r="E25339" s="113" t="s">
        <v>126</v>
      </c>
      <c r="F25339" s="113" t="s">
        <v>200</v>
      </c>
      <c r="G25339" s="113">
        <v>2.11219452154414E-2</v>
      </c>
    </row>
    <row r="25340" spans="1:7" x14ac:dyDescent="0.25">
      <c r="A25340" s="108" t="str">
        <f t="shared" si="395"/>
        <v>ES_1996_NATIONAL TOTAL_Hg</v>
      </c>
      <c r="B25340" s="113" t="s">
        <v>175</v>
      </c>
      <c r="C25340" s="113">
        <v>1996</v>
      </c>
      <c r="D25340" s="113" t="s">
        <v>122</v>
      </c>
      <c r="E25340" s="113" t="s">
        <v>127</v>
      </c>
      <c r="F25340" s="113" t="s">
        <v>200</v>
      </c>
      <c r="G25340" s="113">
        <v>1.05092861682759E-2</v>
      </c>
    </row>
    <row r="25341" spans="1:7" x14ac:dyDescent="0.25">
      <c r="A25341" s="108" t="str">
        <f t="shared" si="395"/>
        <v>ES_1996_NATIONAL TOTAL_DIOX</v>
      </c>
      <c r="B25341" s="113" t="s">
        <v>175</v>
      </c>
      <c r="C25341" s="113">
        <v>1996</v>
      </c>
      <c r="D25341" s="113" t="s">
        <v>122</v>
      </c>
      <c r="E25341" s="113" t="s">
        <v>128</v>
      </c>
      <c r="F25341" s="113" t="s">
        <v>200</v>
      </c>
      <c r="G25341" s="150">
        <v>4.8220417330334898E-7</v>
      </c>
    </row>
    <row r="25342" spans="1:7" x14ac:dyDescent="0.25">
      <c r="A25342" s="108" t="str">
        <f t="shared" si="395"/>
        <v>ES_1996_NATIONAL TOTAL_PAH</v>
      </c>
      <c r="B25342" s="113" t="s">
        <v>175</v>
      </c>
      <c r="C25342" s="113">
        <v>1996</v>
      </c>
      <c r="D25342" s="113" t="s">
        <v>122</v>
      </c>
      <c r="E25342" s="113" t="s">
        <v>129</v>
      </c>
      <c r="F25342" s="113" t="s">
        <v>200</v>
      </c>
      <c r="G25342" s="113">
        <v>9.71197731901835E-2</v>
      </c>
    </row>
    <row r="25343" spans="1:7" x14ac:dyDescent="0.25">
      <c r="A25343" s="108" t="str">
        <f t="shared" si="395"/>
        <v>ES_1996_NATIONAL TOTAL_HCB</v>
      </c>
      <c r="B25343" s="113" t="s">
        <v>175</v>
      </c>
      <c r="C25343" s="113">
        <v>1996</v>
      </c>
      <c r="D25343" s="113" t="s">
        <v>122</v>
      </c>
      <c r="E25343" s="113" t="s">
        <v>130</v>
      </c>
      <c r="F25343" s="113" t="s">
        <v>200</v>
      </c>
      <c r="G25343" s="150">
        <v>6.9648480359226606E-5</v>
      </c>
    </row>
    <row r="25344" spans="1:7" x14ac:dyDescent="0.25">
      <c r="A25344" s="108" t="str">
        <f t="shared" si="395"/>
        <v>ES_1996_NATIONAL TOTAL_PCB</v>
      </c>
      <c r="B25344" s="113" t="s">
        <v>175</v>
      </c>
      <c r="C25344" s="113">
        <v>1996</v>
      </c>
      <c r="D25344" s="113" t="s">
        <v>122</v>
      </c>
      <c r="E25344" s="113" t="s">
        <v>259</v>
      </c>
      <c r="F25344" s="113" t="s">
        <v>200</v>
      </c>
      <c r="G25344" s="113">
        <v>2.2229026865164198E-3</v>
      </c>
    </row>
    <row r="25345" spans="1:7" x14ac:dyDescent="0.25">
      <c r="A25345" s="108" t="str">
        <f t="shared" si="395"/>
        <v>ES_1996_1A3(FS)_NOx</v>
      </c>
      <c r="B25345" s="113" t="s">
        <v>175</v>
      </c>
      <c r="C25345" s="113">
        <v>1996</v>
      </c>
      <c r="D25345" s="113" t="s">
        <v>132</v>
      </c>
      <c r="E25345" s="113" t="s">
        <v>199</v>
      </c>
      <c r="F25345" s="113" t="s">
        <v>200</v>
      </c>
      <c r="G25345" s="113">
        <v>522.31256067200002</v>
      </c>
    </row>
    <row r="25346" spans="1:7" x14ac:dyDescent="0.25">
      <c r="A25346" s="108" t="str">
        <f t="shared" ref="A25346:A25409" si="396">CONCATENATE(B25346,"_",C25346,"_",D25346,"_",E25346)</f>
        <v>ES_1996_1A3(FS)_NMVOC</v>
      </c>
      <c r="B25346" s="113" t="s">
        <v>175</v>
      </c>
      <c r="C25346" s="113">
        <v>1996</v>
      </c>
      <c r="D25346" s="113" t="s">
        <v>132</v>
      </c>
      <c r="E25346" s="113" t="s">
        <v>123</v>
      </c>
      <c r="F25346" s="113" t="s">
        <v>200</v>
      </c>
      <c r="G25346" s="113">
        <v>254.50505753799999</v>
      </c>
    </row>
    <row r="25347" spans="1:7" x14ac:dyDescent="0.25">
      <c r="A25347" s="108" t="str">
        <f t="shared" si="396"/>
        <v>ES_1996_1A3(FS)_SOx</v>
      </c>
      <c r="B25347" s="113" t="s">
        <v>175</v>
      </c>
      <c r="C25347" s="113">
        <v>1996</v>
      </c>
      <c r="D25347" s="113" t="s">
        <v>132</v>
      </c>
      <c r="E25347" s="113" t="s">
        <v>201</v>
      </c>
      <c r="F25347" s="113" t="s">
        <v>200</v>
      </c>
      <c r="G25347" s="113">
        <v>53.529013667000001</v>
      </c>
    </row>
    <row r="25348" spans="1:7" x14ac:dyDescent="0.25">
      <c r="A25348" s="108" t="str">
        <f t="shared" si="396"/>
        <v>ES_1996_1A3(FS)_NH3</v>
      </c>
      <c r="B25348" s="113" t="s">
        <v>175</v>
      </c>
      <c r="C25348" s="113">
        <v>1996</v>
      </c>
      <c r="D25348" s="113" t="s">
        <v>132</v>
      </c>
      <c r="E25348" s="113" t="s">
        <v>124</v>
      </c>
      <c r="F25348" s="113" t="s">
        <v>200</v>
      </c>
      <c r="G25348" s="113">
        <v>3.1779861550000001</v>
      </c>
    </row>
    <row r="25349" spans="1:7" x14ac:dyDescent="0.25">
      <c r="A25349" s="108" t="str">
        <f t="shared" si="396"/>
        <v>ES_1996_3D_NOx</v>
      </c>
      <c r="B25349" s="113" t="s">
        <v>175</v>
      </c>
      <c r="C25349" s="113">
        <v>1996</v>
      </c>
      <c r="D25349" s="113" t="s">
        <v>206</v>
      </c>
      <c r="E25349" s="113" t="s">
        <v>199</v>
      </c>
      <c r="F25349" s="113" t="s">
        <v>200</v>
      </c>
      <c r="G25349" s="113">
        <v>77.565028454</v>
      </c>
    </row>
    <row r="25350" spans="1:7" x14ac:dyDescent="0.25">
      <c r="A25350" s="108" t="str">
        <f t="shared" si="396"/>
        <v>ES_1997_NATIONAL TOTAL_NOx</v>
      </c>
      <c r="B25350" s="113" t="s">
        <v>175</v>
      </c>
      <c r="C25350" s="113">
        <v>1997</v>
      </c>
      <c r="D25350" s="113" t="s">
        <v>122</v>
      </c>
      <c r="E25350" s="113" t="s">
        <v>199</v>
      </c>
      <c r="F25350" s="113" t="s">
        <v>200</v>
      </c>
      <c r="G25350" s="113">
        <v>1327.80544027061</v>
      </c>
    </row>
    <row r="25351" spans="1:7" x14ac:dyDescent="0.25">
      <c r="A25351" s="108" t="str">
        <f t="shared" si="396"/>
        <v>ES_1997_NATIONAL TOTAL_NMVOC</v>
      </c>
      <c r="B25351" s="113" t="s">
        <v>175</v>
      </c>
      <c r="C25351" s="113">
        <v>1997</v>
      </c>
      <c r="D25351" s="113" t="s">
        <v>122</v>
      </c>
      <c r="E25351" s="113" t="s">
        <v>123</v>
      </c>
      <c r="F25351" s="113" t="s">
        <v>200</v>
      </c>
      <c r="G25351" s="113">
        <v>956.97425725798496</v>
      </c>
    </row>
    <row r="25352" spans="1:7" x14ac:dyDescent="0.25">
      <c r="A25352" s="108" t="str">
        <f t="shared" si="396"/>
        <v>ES_1997_NATIONAL TOTAL_SOx</v>
      </c>
      <c r="B25352" s="113" t="s">
        <v>175</v>
      </c>
      <c r="C25352" s="113">
        <v>1997</v>
      </c>
      <c r="D25352" s="113" t="s">
        <v>122</v>
      </c>
      <c r="E25352" s="113" t="s">
        <v>201</v>
      </c>
      <c r="F25352" s="113" t="s">
        <v>200</v>
      </c>
      <c r="G25352" s="113">
        <v>1623.18174270893</v>
      </c>
    </row>
    <row r="25353" spans="1:7" x14ac:dyDescent="0.25">
      <c r="A25353" s="108" t="str">
        <f t="shared" si="396"/>
        <v>ES_1997_NATIONAL TOTAL_NH3</v>
      </c>
      <c r="B25353" s="113" t="s">
        <v>175</v>
      </c>
      <c r="C25353" s="113">
        <v>1997</v>
      </c>
      <c r="D25353" s="113" t="s">
        <v>122</v>
      </c>
      <c r="E25353" s="113" t="s">
        <v>124</v>
      </c>
      <c r="F25353" s="113" t="s">
        <v>200</v>
      </c>
      <c r="G25353" s="113">
        <v>529.51692751547</v>
      </c>
    </row>
    <row r="25354" spans="1:7" x14ac:dyDescent="0.25">
      <c r="A25354" s="108" t="str">
        <f t="shared" si="396"/>
        <v>ES_1997_NATIONAL TOTAL_Pb</v>
      </c>
      <c r="B25354" s="113" t="s">
        <v>175</v>
      </c>
      <c r="C25354" s="113">
        <v>1997</v>
      </c>
      <c r="D25354" s="113" t="s">
        <v>122</v>
      </c>
      <c r="E25354" s="113" t="s">
        <v>125</v>
      </c>
      <c r="F25354" s="113" t="s">
        <v>200</v>
      </c>
      <c r="G25354" s="113">
        <v>0.58183117401276097</v>
      </c>
    </row>
    <row r="25355" spans="1:7" x14ac:dyDescent="0.25">
      <c r="A25355" s="108" t="str">
        <f t="shared" si="396"/>
        <v>ES_1997_NATIONAL TOTAL_Cd</v>
      </c>
      <c r="B25355" s="113" t="s">
        <v>175</v>
      </c>
      <c r="C25355" s="113">
        <v>1997</v>
      </c>
      <c r="D25355" s="113" t="s">
        <v>122</v>
      </c>
      <c r="E25355" s="113" t="s">
        <v>126</v>
      </c>
      <c r="F25355" s="113" t="s">
        <v>200</v>
      </c>
      <c r="G25355" s="113">
        <v>2.05104448920508E-2</v>
      </c>
    </row>
    <row r="25356" spans="1:7" x14ac:dyDescent="0.25">
      <c r="A25356" s="108" t="str">
        <f t="shared" si="396"/>
        <v>ES_1997_NATIONAL TOTAL_Hg</v>
      </c>
      <c r="B25356" s="113" t="s">
        <v>175</v>
      </c>
      <c r="C25356" s="113">
        <v>1997</v>
      </c>
      <c r="D25356" s="113" t="s">
        <v>122</v>
      </c>
      <c r="E25356" s="113" t="s">
        <v>127</v>
      </c>
      <c r="F25356" s="113" t="s">
        <v>200</v>
      </c>
      <c r="G25356" s="113">
        <v>9.6349998548865608E-3</v>
      </c>
    </row>
    <row r="25357" spans="1:7" x14ac:dyDescent="0.25">
      <c r="A25357" s="108" t="str">
        <f t="shared" si="396"/>
        <v>ES_1997_NATIONAL TOTAL_DIOX</v>
      </c>
      <c r="B25357" s="113" t="s">
        <v>175</v>
      </c>
      <c r="C25357" s="113">
        <v>1997</v>
      </c>
      <c r="D25357" s="113" t="s">
        <v>122</v>
      </c>
      <c r="E25357" s="113" t="s">
        <v>128</v>
      </c>
      <c r="F25357" s="113" t="s">
        <v>200</v>
      </c>
      <c r="G25357" s="150">
        <v>4.4670561601944998E-7</v>
      </c>
    </row>
    <row r="25358" spans="1:7" x14ac:dyDescent="0.25">
      <c r="A25358" s="108" t="str">
        <f t="shared" si="396"/>
        <v>ES_1997_NATIONAL TOTAL_PAH</v>
      </c>
      <c r="B25358" s="113" t="s">
        <v>175</v>
      </c>
      <c r="C25358" s="113">
        <v>1997</v>
      </c>
      <c r="D25358" s="113" t="s">
        <v>122</v>
      </c>
      <c r="E25358" s="113" t="s">
        <v>129</v>
      </c>
      <c r="F25358" s="113" t="s">
        <v>200</v>
      </c>
      <c r="G25358" s="113">
        <v>9.7886363369684204E-2</v>
      </c>
    </row>
    <row r="25359" spans="1:7" x14ac:dyDescent="0.25">
      <c r="A25359" s="108" t="str">
        <f t="shared" si="396"/>
        <v>ES_1997_NATIONAL TOTAL_HCB</v>
      </c>
      <c r="B25359" s="113" t="s">
        <v>175</v>
      </c>
      <c r="C25359" s="113">
        <v>1997</v>
      </c>
      <c r="D25359" s="113" t="s">
        <v>122</v>
      </c>
      <c r="E25359" s="113" t="s">
        <v>130</v>
      </c>
      <c r="F25359" s="113" t="s">
        <v>200</v>
      </c>
      <c r="G25359" s="150">
        <v>7.8215630997555295E-5</v>
      </c>
    </row>
    <row r="25360" spans="1:7" x14ac:dyDescent="0.25">
      <c r="A25360" s="108" t="str">
        <f t="shared" si="396"/>
        <v>ES_1997_NATIONAL TOTAL_PCB</v>
      </c>
      <c r="B25360" s="113" t="s">
        <v>175</v>
      </c>
      <c r="C25360" s="113">
        <v>1997</v>
      </c>
      <c r="D25360" s="113" t="s">
        <v>122</v>
      </c>
      <c r="E25360" s="113" t="s">
        <v>259</v>
      </c>
      <c r="F25360" s="113" t="s">
        <v>200</v>
      </c>
      <c r="G25360" s="113">
        <v>2.2225840536685801E-3</v>
      </c>
    </row>
    <row r="25361" spans="1:7" x14ac:dyDescent="0.25">
      <c r="A25361" s="108" t="str">
        <f t="shared" si="396"/>
        <v>ES_1997_1A3(FS)_NOx</v>
      </c>
      <c r="B25361" s="113" t="s">
        <v>175</v>
      </c>
      <c r="C25361" s="113">
        <v>1997</v>
      </c>
      <c r="D25361" s="113" t="s">
        <v>132</v>
      </c>
      <c r="E25361" s="113" t="s">
        <v>199</v>
      </c>
      <c r="F25361" s="113" t="s">
        <v>200</v>
      </c>
      <c r="G25361" s="113">
        <v>496.10867939899998</v>
      </c>
    </row>
    <row r="25362" spans="1:7" x14ac:dyDescent="0.25">
      <c r="A25362" s="108" t="str">
        <f t="shared" si="396"/>
        <v>ES_1997_1A3(FS)_NMVOC</v>
      </c>
      <c r="B25362" s="113" t="s">
        <v>175</v>
      </c>
      <c r="C25362" s="113">
        <v>1997</v>
      </c>
      <c r="D25362" s="113" t="s">
        <v>132</v>
      </c>
      <c r="E25362" s="113" t="s">
        <v>123</v>
      </c>
      <c r="F25362" s="113" t="s">
        <v>200</v>
      </c>
      <c r="G25362" s="113">
        <v>227.840906416</v>
      </c>
    </row>
    <row r="25363" spans="1:7" x14ac:dyDescent="0.25">
      <c r="A25363" s="108" t="str">
        <f t="shared" si="396"/>
        <v>ES_1997_1A3(FS)_SOx</v>
      </c>
      <c r="B25363" s="113" t="s">
        <v>175</v>
      </c>
      <c r="C25363" s="113">
        <v>1997</v>
      </c>
      <c r="D25363" s="113" t="s">
        <v>132</v>
      </c>
      <c r="E25363" s="113" t="s">
        <v>201</v>
      </c>
      <c r="F25363" s="113" t="s">
        <v>200</v>
      </c>
      <c r="G25363" s="113">
        <v>20.207965423000001</v>
      </c>
    </row>
    <row r="25364" spans="1:7" x14ac:dyDescent="0.25">
      <c r="A25364" s="108" t="str">
        <f t="shared" si="396"/>
        <v>ES_1997_1A3(FS)_NH3</v>
      </c>
      <c r="B25364" s="113" t="s">
        <v>175</v>
      </c>
      <c r="C25364" s="113">
        <v>1997</v>
      </c>
      <c r="D25364" s="113" t="s">
        <v>132</v>
      </c>
      <c r="E25364" s="113" t="s">
        <v>124</v>
      </c>
      <c r="F25364" s="113" t="s">
        <v>200</v>
      </c>
      <c r="G25364" s="113">
        <v>3.8225583369999998</v>
      </c>
    </row>
    <row r="25365" spans="1:7" x14ac:dyDescent="0.25">
      <c r="A25365" s="108" t="str">
        <f t="shared" si="396"/>
        <v>ES_1997_3D_NOx</v>
      </c>
      <c r="B25365" s="113" t="s">
        <v>175</v>
      </c>
      <c r="C25365" s="113">
        <v>1997</v>
      </c>
      <c r="D25365" s="113" t="s">
        <v>206</v>
      </c>
      <c r="E25365" s="113" t="s">
        <v>199</v>
      </c>
      <c r="F25365" s="113" t="s">
        <v>200</v>
      </c>
      <c r="G25365" s="113">
        <v>73.083997097999998</v>
      </c>
    </row>
    <row r="25366" spans="1:7" x14ac:dyDescent="0.25">
      <c r="A25366" s="108" t="str">
        <f t="shared" si="396"/>
        <v>ES_1998_NATIONAL TOTAL_NOx</v>
      </c>
      <c r="B25366" s="113" t="s">
        <v>175</v>
      </c>
      <c r="C25366" s="113">
        <v>1998</v>
      </c>
      <c r="D25366" s="113" t="s">
        <v>122</v>
      </c>
      <c r="E25366" s="113" t="s">
        <v>199</v>
      </c>
      <c r="F25366" s="113" t="s">
        <v>200</v>
      </c>
      <c r="G25366" s="113">
        <v>1324.1948003106199</v>
      </c>
    </row>
    <row r="25367" spans="1:7" x14ac:dyDescent="0.25">
      <c r="A25367" s="108" t="str">
        <f t="shared" si="396"/>
        <v>ES_1998_NATIONAL TOTAL_NMVOC</v>
      </c>
      <c r="B25367" s="113" t="s">
        <v>175</v>
      </c>
      <c r="C25367" s="113">
        <v>1998</v>
      </c>
      <c r="D25367" s="113" t="s">
        <v>122</v>
      </c>
      <c r="E25367" s="113" t="s">
        <v>123</v>
      </c>
      <c r="F25367" s="113" t="s">
        <v>200</v>
      </c>
      <c r="G25367" s="113">
        <v>963.83727446395994</v>
      </c>
    </row>
    <row r="25368" spans="1:7" x14ac:dyDescent="0.25">
      <c r="A25368" s="108" t="str">
        <f t="shared" si="396"/>
        <v>ES_1998_NATIONAL TOTAL_SOx</v>
      </c>
      <c r="B25368" s="113" t="s">
        <v>175</v>
      </c>
      <c r="C25368" s="113">
        <v>1998</v>
      </c>
      <c r="D25368" s="113" t="s">
        <v>122</v>
      </c>
      <c r="E25368" s="113" t="s">
        <v>201</v>
      </c>
      <c r="F25368" s="113" t="s">
        <v>200</v>
      </c>
      <c r="G25368" s="113">
        <v>1494.5834591456901</v>
      </c>
    </row>
    <row r="25369" spans="1:7" x14ac:dyDescent="0.25">
      <c r="A25369" s="108" t="str">
        <f t="shared" si="396"/>
        <v>ES_1998_NATIONAL TOTAL_NH3</v>
      </c>
      <c r="B25369" s="113" t="s">
        <v>175</v>
      </c>
      <c r="C25369" s="113">
        <v>1998</v>
      </c>
      <c r="D25369" s="113" t="s">
        <v>122</v>
      </c>
      <c r="E25369" s="113" t="s">
        <v>124</v>
      </c>
      <c r="F25369" s="113" t="s">
        <v>200</v>
      </c>
      <c r="G25369" s="113">
        <v>559.00571860612604</v>
      </c>
    </row>
    <row r="25370" spans="1:7" x14ac:dyDescent="0.25">
      <c r="A25370" s="108" t="str">
        <f t="shared" si="396"/>
        <v>ES_1998_NATIONAL TOTAL_Pb</v>
      </c>
      <c r="B25370" s="113" t="s">
        <v>175</v>
      </c>
      <c r="C25370" s="113">
        <v>1998</v>
      </c>
      <c r="D25370" s="113" t="s">
        <v>122</v>
      </c>
      <c r="E25370" s="113" t="s">
        <v>125</v>
      </c>
      <c r="F25370" s="113" t="s">
        <v>200</v>
      </c>
      <c r="G25370" s="113">
        <v>0.48953593993415401</v>
      </c>
    </row>
    <row r="25371" spans="1:7" x14ac:dyDescent="0.25">
      <c r="A25371" s="108" t="str">
        <f t="shared" si="396"/>
        <v>ES_1998_NATIONAL TOTAL_Cd</v>
      </c>
      <c r="B25371" s="113" t="s">
        <v>175</v>
      </c>
      <c r="C25371" s="113">
        <v>1998</v>
      </c>
      <c r="D25371" s="113" t="s">
        <v>122</v>
      </c>
      <c r="E25371" s="113" t="s">
        <v>126</v>
      </c>
      <c r="F25371" s="113" t="s">
        <v>200</v>
      </c>
      <c r="G25371" s="113">
        <v>2.08995112500261E-2</v>
      </c>
    </row>
    <row r="25372" spans="1:7" x14ac:dyDescent="0.25">
      <c r="A25372" s="108" t="str">
        <f t="shared" si="396"/>
        <v>ES_1998_NATIONAL TOTAL_Hg</v>
      </c>
      <c r="B25372" s="113" t="s">
        <v>175</v>
      </c>
      <c r="C25372" s="113">
        <v>1998</v>
      </c>
      <c r="D25372" s="113" t="s">
        <v>122</v>
      </c>
      <c r="E25372" s="113" t="s">
        <v>127</v>
      </c>
      <c r="F25372" s="113" t="s">
        <v>200</v>
      </c>
      <c r="G25372" s="113">
        <v>1.0133624123041699E-2</v>
      </c>
    </row>
    <row r="25373" spans="1:7" x14ac:dyDescent="0.25">
      <c r="A25373" s="108" t="str">
        <f t="shared" si="396"/>
        <v>ES_1998_NATIONAL TOTAL_DIOX</v>
      </c>
      <c r="B25373" s="113" t="s">
        <v>175</v>
      </c>
      <c r="C25373" s="113">
        <v>1998</v>
      </c>
      <c r="D25373" s="113" t="s">
        <v>122</v>
      </c>
      <c r="E25373" s="113" t="s">
        <v>128</v>
      </c>
      <c r="F25373" s="113" t="s">
        <v>200</v>
      </c>
      <c r="G25373" s="150">
        <v>4.3900853974757101E-7</v>
      </c>
    </row>
    <row r="25374" spans="1:7" x14ac:dyDescent="0.25">
      <c r="A25374" s="108" t="str">
        <f t="shared" si="396"/>
        <v>ES_1998_NATIONAL TOTAL_PAH</v>
      </c>
      <c r="B25374" s="113" t="s">
        <v>175</v>
      </c>
      <c r="C25374" s="113">
        <v>1998</v>
      </c>
      <c r="D25374" s="113" t="s">
        <v>122</v>
      </c>
      <c r="E25374" s="113" t="s">
        <v>129</v>
      </c>
      <c r="F25374" s="113" t="s">
        <v>200</v>
      </c>
      <c r="G25374" s="113">
        <v>0.10157490103773301</v>
      </c>
    </row>
    <row r="25375" spans="1:7" x14ac:dyDescent="0.25">
      <c r="A25375" s="108" t="str">
        <f t="shared" si="396"/>
        <v>ES_1998_NATIONAL TOTAL_HCB</v>
      </c>
      <c r="B25375" s="113" t="s">
        <v>175</v>
      </c>
      <c r="C25375" s="113">
        <v>1998</v>
      </c>
      <c r="D25375" s="113" t="s">
        <v>122</v>
      </c>
      <c r="E25375" s="113" t="s">
        <v>130</v>
      </c>
      <c r="F25375" s="113" t="s">
        <v>200</v>
      </c>
      <c r="G25375" s="150">
        <v>8.2916050175445101E-5</v>
      </c>
    </row>
    <row r="25376" spans="1:7" x14ac:dyDescent="0.25">
      <c r="A25376" s="108" t="str">
        <f t="shared" si="396"/>
        <v>ES_1998_NATIONAL TOTAL_PCB</v>
      </c>
      <c r="B25376" s="113" t="s">
        <v>175</v>
      </c>
      <c r="C25376" s="113">
        <v>1998</v>
      </c>
      <c r="D25376" s="113" t="s">
        <v>122</v>
      </c>
      <c r="E25376" s="113" t="s">
        <v>259</v>
      </c>
      <c r="F25376" s="113" t="s">
        <v>200</v>
      </c>
      <c r="G25376" s="113">
        <v>2.2293525840917502E-3</v>
      </c>
    </row>
    <row r="25377" spans="1:7" x14ac:dyDescent="0.25">
      <c r="A25377" s="108" t="str">
        <f t="shared" si="396"/>
        <v>ES_1998_1A3(FS)_NOx</v>
      </c>
      <c r="B25377" s="113" t="s">
        <v>175</v>
      </c>
      <c r="C25377" s="113">
        <v>1998</v>
      </c>
      <c r="D25377" s="113" t="s">
        <v>132</v>
      </c>
      <c r="E25377" s="113" t="s">
        <v>199</v>
      </c>
      <c r="F25377" s="113" t="s">
        <v>200</v>
      </c>
      <c r="G25377" s="113">
        <v>513.90531601999999</v>
      </c>
    </row>
    <row r="25378" spans="1:7" x14ac:dyDescent="0.25">
      <c r="A25378" s="108" t="str">
        <f t="shared" si="396"/>
        <v>ES_1998_1A3(FS)_NMVOC</v>
      </c>
      <c r="B25378" s="113" t="s">
        <v>175</v>
      </c>
      <c r="C25378" s="113">
        <v>1998</v>
      </c>
      <c r="D25378" s="113" t="s">
        <v>132</v>
      </c>
      <c r="E25378" s="113" t="s">
        <v>123</v>
      </c>
      <c r="F25378" s="113" t="s">
        <v>200</v>
      </c>
      <c r="G25378" s="113">
        <v>212.29344150200001</v>
      </c>
    </row>
    <row r="25379" spans="1:7" x14ac:dyDescent="0.25">
      <c r="A25379" s="108" t="str">
        <f t="shared" si="396"/>
        <v>ES_1998_1A3(FS)_SOx</v>
      </c>
      <c r="B25379" s="113" t="s">
        <v>175</v>
      </c>
      <c r="C25379" s="113">
        <v>1998</v>
      </c>
      <c r="D25379" s="113" t="s">
        <v>132</v>
      </c>
      <c r="E25379" s="113" t="s">
        <v>201</v>
      </c>
      <c r="F25379" s="113" t="s">
        <v>200</v>
      </c>
      <c r="G25379" s="113">
        <v>20.935797469000001</v>
      </c>
    </row>
    <row r="25380" spans="1:7" x14ac:dyDescent="0.25">
      <c r="A25380" s="108" t="str">
        <f t="shared" si="396"/>
        <v>ES_1998_1A3(FS)_NH3</v>
      </c>
      <c r="B25380" s="113" t="s">
        <v>175</v>
      </c>
      <c r="C25380" s="113">
        <v>1998</v>
      </c>
      <c r="D25380" s="113" t="s">
        <v>132</v>
      </c>
      <c r="E25380" s="113" t="s">
        <v>124</v>
      </c>
      <c r="F25380" s="113" t="s">
        <v>200</v>
      </c>
      <c r="G25380" s="113">
        <v>4.5291665490000002</v>
      </c>
    </row>
    <row r="25381" spans="1:7" x14ac:dyDescent="0.25">
      <c r="A25381" s="108" t="str">
        <f t="shared" si="396"/>
        <v>ES_1998_3D_NOx</v>
      </c>
      <c r="B25381" s="113" t="s">
        <v>175</v>
      </c>
      <c r="C25381" s="113">
        <v>1998</v>
      </c>
      <c r="D25381" s="113" t="s">
        <v>206</v>
      </c>
      <c r="E25381" s="113" t="s">
        <v>199</v>
      </c>
      <c r="F25381" s="113" t="s">
        <v>200</v>
      </c>
      <c r="G25381" s="113">
        <v>77.395311677999999</v>
      </c>
    </row>
    <row r="25382" spans="1:7" x14ac:dyDescent="0.25">
      <c r="A25382" s="108" t="str">
        <f t="shared" si="396"/>
        <v>ES_1999_NATIONAL TOTAL_NOx</v>
      </c>
      <c r="B25382" s="113" t="s">
        <v>175</v>
      </c>
      <c r="C25382" s="113">
        <v>1999</v>
      </c>
      <c r="D25382" s="113" t="s">
        <v>122</v>
      </c>
      <c r="E25382" s="113" t="s">
        <v>199</v>
      </c>
      <c r="F25382" s="113" t="s">
        <v>200</v>
      </c>
      <c r="G25382" s="113">
        <v>1327.9671264998999</v>
      </c>
    </row>
    <row r="25383" spans="1:7" x14ac:dyDescent="0.25">
      <c r="A25383" s="108" t="str">
        <f t="shared" si="396"/>
        <v>ES_1999_NATIONAL TOTAL_NMVOC</v>
      </c>
      <c r="B25383" s="113" t="s">
        <v>175</v>
      </c>
      <c r="C25383" s="113">
        <v>1999</v>
      </c>
      <c r="D25383" s="113" t="s">
        <v>122</v>
      </c>
      <c r="E25383" s="113" t="s">
        <v>123</v>
      </c>
      <c r="F25383" s="113" t="s">
        <v>200</v>
      </c>
      <c r="G25383" s="113">
        <v>933.40219364903396</v>
      </c>
    </row>
    <row r="25384" spans="1:7" x14ac:dyDescent="0.25">
      <c r="A25384" s="108" t="str">
        <f t="shared" si="396"/>
        <v>ES_1999_NATIONAL TOTAL_SOx</v>
      </c>
      <c r="B25384" s="113" t="s">
        <v>175</v>
      </c>
      <c r="C25384" s="113">
        <v>1999</v>
      </c>
      <c r="D25384" s="113" t="s">
        <v>122</v>
      </c>
      <c r="E25384" s="113" t="s">
        <v>201</v>
      </c>
      <c r="F25384" s="113" t="s">
        <v>200</v>
      </c>
      <c r="G25384" s="113">
        <v>1509.29154783833</v>
      </c>
    </row>
    <row r="25385" spans="1:7" x14ac:dyDescent="0.25">
      <c r="A25385" s="108" t="str">
        <f t="shared" si="396"/>
        <v>ES_1999_NATIONAL TOTAL_NH3</v>
      </c>
      <c r="B25385" s="113" t="s">
        <v>175</v>
      </c>
      <c r="C25385" s="113">
        <v>1999</v>
      </c>
      <c r="D25385" s="113" t="s">
        <v>122</v>
      </c>
      <c r="E25385" s="113" t="s">
        <v>124</v>
      </c>
      <c r="F25385" s="113" t="s">
        <v>200</v>
      </c>
      <c r="G25385" s="113">
        <v>548.21151427507698</v>
      </c>
    </row>
    <row r="25386" spans="1:7" x14ac:dyDescent="0.25">
      <c r="A25386" s="108" t="str">
        <f t="shared" si="396"/>
        <v>ES_1999_NATIONAL TOTAL_Pb</v>
      </c>
      <c r="B25386" s="113" t="s">
        <v>175</v>
      </c>
      <c r="C25386" s="113">
        <v>1999</v>
      </c>
      <c r="D25386" s="113" t="s">
        <v>122</v>
      </c>
      <c r="E25386" s="113" t="s">
        <v>125</v>
      </c>
      <c r="F25386" s="113" t="s">
        <v>200</v>
      </c>
      <c r="G25386" s="113">
        <v>0.40558809247025501</v>
      </c>
    </row>
    <row r="25387" spans="1:7" x14ac:dyDescent="0.25">
      <c r="A25387" s="108" t="str">
        <f t="shared" si="396"/>
        <v>ES_1999_NATIONAL TOTAL_Cd</v>
      </c>
      <c r="B25387" s="113" t="s">
        <v>175</v>
      </c>
      <c r="C25387" s="113">
        <v>1999</v>
      </c>
      <c r="D25387" s="113" t="s">
        <v>122</v>
      </c>
      <c r="E25387" s="113" t="s">
        <v>126</v>
      </c>
      <c r="F25387" s="113" t="s">
        <v>200</v>
      </c>
      <c r="G25387" s="113">
        <v>2.07387952419207E-2</v>
      </c>
    </row>
    <row r="25388" spans="1:7" x14ac:dyDescent="0.25">
      <c r="A25388" s="108" t="str">
        <f t="shared" si="396"/>
        <v>ES_1999_NATIONAL TOTAL_Hg</v>
      </c>
      <c r="B25388" s="113" t="s">
        <v>175</v>
      </c>
      <c r="C25388" s="113">
        <v>1999</v>
      </c>
      <c r="D25388" s="113" t="s">
        <v>122</v>
      </c>
      <c r="E25388" s="113" t="s">
        <v>127</v>
      </c>
      <c r="F25388" s="113" t="s">
        <v>200</v>
      </c>
      <c r="G25388" s="113">
        <v>1.0747781419433699E-2</v>
      </c>
    </row>
    <row r="25389" spans="1:7" x14ac:dyDescent="0.25">
      <c r="A25389" s="108" t="str">
        <f t="shared" si="396"/>
        <v>ES_1999_NATIONAL TOTAL_DIOX</v>
      </c>
      <c r="B25389" s="113" t="s">
        <v>175</v>
      </c>
      <c r="C25389" s="113">
        <v>1999</v>
      </c>
      <c r="D25389" s="113" t="s">
        <v>122</v>
      </c>
      <c r="E25389" s="113" t="s">
        <v>128</v>
      </c>
      <c r="F25389" s="113" t="s">
        <v>200</v>
      </c>
      <c r="G25389" s="150">
        <v>4.4427485556445702E-7</v>
      </c>
    </row>
    <row r="25390" spans="1:7" x14ac:dyDescent="0.25">
      <c r="A25390" s="108" t="str">
        <f t="shared" si="396"/>
        <v>ES_1999_NATIONAL TOTAL_PAH</v>
      </c>
      <c r="B25390" s="113" t="s">
        <v>175</v>
      </c>
      <c r="C25390" s="113">
        <v>1999</v>
      </c>
      <c r="D25390" s="113" t="s">
        <v>122</v>
      </c>
      <c r="E25390" s="113" t="s">
        <v>129</v>
      </c>
      <c r="F25390" s="113" t="s">
        <v>200</v>
      </c>
      <c r="G25390" s="113">
        <v>9.40976713452749E-2</v>
      </c>
    </row>
    <row r="25391" spans="1:7" x14ac:dyDescent="0.25">
      <c r="A25391" s="108" t="str">
        <f t="shared" si="396"/>
        <v>ES_1999_NATIONAL TOTAL_HCB</v>
      </c>
      <c r="B25391" s="113" t="s">
        <v>175</v>
      </c>
      <c r="C25391" s="113">
        <v>1999</v>
      </c>
      <c r="D25391" s="113" t="s">
        <v>122</v>
      </c>
      <c r="E25391" s="113" t="s">
        <v>130</v>
      </c>
      <c r="F25391" s="113" t="s">
        <v>200</v>
      </c>
      <c r="G25391" s="150">
        <v>8.6390044515721206E-5</v>
      </c>
    </row>
    <row r="25392" spans="1:7" x14ac:dyDescent="0.25">
      <c r="A25392" s="108" t="str">
        <f t="shared" si="396"/>
        <v>ES_1999_NATIONAL TOTAL_PCB</v>
      </c>
      <c r="B25392" s="113" t="s">
        <v>175</v>
      </c>
      <c r="C25392" s="113">
        <v>1999</v>
      </c>
      <c r="D25392" s="113" t="s">
        <v>122</v>
      </c>
      <c r="E25392" s="113" t="s">
        <v>259</v>
      </c>
      <c r="F25392" s="113" t="s">
        <v>200</v>
      </c>
      <c r="G25392" s="113">
        <v>2.1972268207123501E-3</v>
      </c>
    </row>
    <row r="25393" spans="1:7" x14ac:dyDescent="0.25">
      <c r="A25393" s="108" t="str">
        <f t="shared" si="396"/>
        <v>ES_1999_1A3(FS)_NOx</v>
      </c>
      <c r="B25393" s="113" t="s">
        <v>175</v>
      </c>
      <c r="C25393" s="113">
        <v>1999</v>
      </c>
      <c r="D25393" s="113" t="s">
        <v>132</v>
      </c>
      <c r="E25393" s="113" t="s">
        <v>199</v>
      </c>
      <c r="F25393" s="113" t="s">
        <v>200</v>
      </c>
      <c r="G25393" s="113">
        <v>482.89054173699998</v>
      </c>
    </row>
    <row r="25394" spans="1:7" x14ac:dyDescent="0.25">
      <c r="A25394" s="108" t="str">
        <f t="shared" si="396"/>
        <v>ES_1999_1A3(FS)_NMVOC</v>
      </c>
      <c r="B25394" s="113" t="s">
        <v>175</v>
      </c>
      <c r="C25394" s="113">
        <v>1999</v>
      </c>
      <c r="D25394" s="113" t="s">
        <v>132</v>
      </c>
      <c r="E25394" s="113" t="s">
        <v>123</v>
      </c>
      <c r="F25394" s="113" t="s">
        <v>200</v>
      </c>
      <c r="G25394" s="113">
        <v>185.02094725800001</v>
      </c>
    </row>
    <row r="25395" spans="1:7" x14ac:dyDescent="0.25">
      <c r="A25395" s="108" t="str">
        <f t="shared" si="396"/>
        <v>ES_1999_1A3(FS)_SOx</v>
      </c>
      <c r="B25395" s="113" t="s">
        <v>175</v>
      </c>
      <c r="C25395" s="113">
        <v>1999</v>
      </c>
      <c r="D25395" s="113" t="s">
        <v>132</v>
      </c>
      <c r="E25395" s="113" t="s">
        <v>201</v>
      </c>
      <c r="F25395" s="113" t="s">
        <v>200</v>
      </c>
      <c r="G25395" s="113">
        <v>20.652258522</v>
      </c>
    </row>
    <row r="25396" spans="1:7" x14ac:dyDescent="0.25">
      <c r="A25396" s="108" t="str">
        <f t="shared" si="396"/>
        <v>ES_1999_1A3(FS)_NH3</v>
      </c>
      <c r="B25396" s="113" t="s">
        <v>175</v>
      </c>
      <c r="C25396" s="113">
        <v>1999</v>
      </c>
      <c r="D25396" s="113" t="s">
        <v>132</v>
      </c>
      <c r="E25396" s="113" t="s">
        <v>124</v>
      </c>
      <c r="F25396" s="113" t="s">
        <v>200</v>
      </c>
      <c r="G25396" s="113">
        <v>4.9272772189999996</v>
      </c>
    </row>
    <row r="25397" spans="1:7" x14ac:dyDescent="0.25">
      <c r="A25397" s="108" t="str">
        <f t="shared" si="396"/>
        <v>ES_1999_3D_NOx</v>
      </c>
      <c r="B25397" s="113" t="s">
        <v>175</v>
      </c>
      <c r="C25397" s="113">
        <v>1999</v>
      </c>
      <c r="D25397" s="113" t="s">
        <v>206</v>
      </c>
      <c r="E25397" s="113" t="s">
        <v>199</v>
      </c>
      <c r="F25397" s="113" t="s">
        <v>200</v>
      </c>
      <c r="G25397" s="113">
        <v>81.024783396000004</v>
      </c>
    </row>
    <row r="25398" spans="1:7" x14ac:dyDescent="0.25">
      <c r="A25398" s="108" t="str">
        <f t="shared" si="396"/>
        <v>ES_2000_NATIONAL TOTAL_NOx</v>
      </c>
      <c r="B25398" s="113" t="s">
        <v>175</v>
      </c>
      <c r="C25398" s="113">
        <v>2000</v>
      </c>
      <c r="D25398" s="113" t="s">
        <v>122</v>
      </c>
      <c r="E25398" s="113" t="s">
        <v>199</v>
      </c>
      <c r="F25398" s="113" t="s">
        <v>200</v>
      </c>
      <c r="G25398" s="113">
        <v>1335.34986715946</v>
      </c>
    </row>
    <row r="25399" spans="1:7" x14ac:dyDescent="0.25">
      <c r="A25399" s="108" t="str">
        <f t="shared" si="396"/>
        <v>ES_2000_NATIONAL TOTAL_NMVOC</v>
      </c>
      <c r="B25399" s="113" t="s">
        <v>175</v>
      </c>
      <c r="C25399" s="113">
        <v>2000</v>
      </c>
      <c r="D25399" s="113" t="s">
        <v>122</v>
      </c>
      <c r="E25399" s="113" t="s">
        <v>123</v>
      </c>
      <c r="F25399" s="113" t="s">
        <v>200</v>
      </c>
      <c r="G25399" s="113">
        <v>892.98850673859101</v>
      </c>
    </row>
    <row r="25400" spans="1:7" x14ac:dyDescent="0.25">
      <c r="A25400" s="108" t="str">
        <f t="shared" si="396"/>
        <v>ES_2000_NATIONAL TOTAL_SOx</v>
      </c>
      <c r="B25400" s="113" t="s">
        <v>175</v>
      </c>
      <c r="C25400" s="113">
        <v>2000</v>
      </c>
      <c r="D25400" s="113" t="s">
        <v>122</v>
      </c>
      <c r="E25400" s="113" t="s">
        <v>201</v>
      </c>
      <c r="F25400" s="113" t="s">
        <v>200</v>
      </c>
      <c r="G25400" s="113">
        <v>1387.78471609748</v>
      </c>
    </row>
    <row r="25401" spans="1:7" x14ac:dyDescent="0.25">
      <c r="A25401" s="108" t="str">
        <f t="shared" si="396"/>
        <v>ES_2000_NATIONAL TOTAL_NH3</v>
      </c>
      <c r="B25401" s="113" t="s">
        <v>175</v>
      </c>
      <c r="C25401" s="113">
        <v>2000</v>
      </c>
      <c r="D25401" s="113" t="s">
        <v>122</v>
      </c>
      <c r="E25401" s="113" t="s">
        <v>124</v>
      </c>
      <c r="F25401" s="113" t="s">
        <v>200</v>
      </c>
      <c r="G25401" s="113">
        <v>564.52507976572997</v>
      </c>
    </row>
    <row r="25402" spans="1:7" x14ac:dyDescent="0.25">
      <c r="A25402" s="108" t="str">
        <f t="shared" si="396"/>
        <v>ES_2000_NATIONAL TOTAL_PM2.5</v>
      </c>
      <c r="B25402" s="113" t="s">
        <v>175</v>
      </c>
      <c r="C25402" s="113">
        <v>2000</v>
      </c>
      <c r="D25402" s="113" t="s">
        <v>122</v>
      </c>
      <c r="E25402" s="113" t="s">
        <v>203</v>
      </c>
      <c r="F25402" s="113" t="s">
        <v>200</v>
      </c>
      <c r="G25402" s="113">
        <v>187.27840740703999</v>
      </c>
    </row>
    <row r="25403" spans="1:7" x14ac:dyDescent="0.25">
      <c r="A25403" s="108" t="str">
        <f t="shared" si="396"/>
        <v>ES_2000_NATIONAL TOTAL_Pb</v>
      </c>
      <c r="B25403" s="113" t="s">
        <v>175</v>
      </c>
      <c r="C25403" s="113">
        <v>2000</v>
      </c>
      <c r="D25403" s="113" t="s">
        <v>122</v>
      </c>
      <c r="E25403" s="113" t="s">
        <v>125</v>
      </c>
      <c r="F25403" s="113" t="s">
        <v>200</v>
      </c>
      <c r="G25403" s="113">
        <v>0.27902078827860599</v>
      </c>
    </row>
    <row r="25404" spans="1:7" x14ac:dyDescent="0.25">
      <c r="A25404" s="108" t="str">
        <f t="shared" si="396"/>
        <v>ES_2000_NATIONAL TOTAL_Cd</v>
      </c>
      <c r="B25404" s="113" t="s">
        <v>175</v>
      </c>
      <c r="C25404" s="113">
        <v>2000</v>
      </c>
      <c r="D25404" s="113" t="s">
        <v>122</v>
      </c>
      <c r="E25404" s="113" t="s">
        <v>126</v>
      </c>
      <c r="F25404" s="113" t="s">
        <v>200</v>
      </c>
      <c r="G25404" s="113">
        <v>1.63101813922693E-2</v>
      </c>
    </row>
    <row r="25405" spans="1:7" x14ac:dyDescent="0.25">
      <c r="A25405" s="108" t="str">
        <f t="shared" si="396"/>
        <v>ES_2000_NATIONAL TOTAL_Hg</v>
      </c>
      <c r="B25405" s="113" t="s">
        <v>175</v>
      </c>
      <c r="C25405" s="113">
        <v>2000</v>
      </c>
      <c r="D25405" s="113" t="s">
        <v>122</v>
      </c>
      <c r="E25405" s="113" t="s">
        <v>127</v>
      </c>
      <c r="F25405" s="113" t="s">
        <v>200</v>
      </c>
      <c r="G25405" s="113">
        <v>8.9054695918402305E-3</v>
      </c>
    </row>
    <row r="25406" spans="1:7" x14ac:dyDescent="0.25">
      <c r="A25406" s="108" t="str">
        <f t="shared" si="396"/>
        <v>ES_2000_NATIONAL TOTAL_DIOX</v>
      </c>
      <c r="B25406" s="113" t="s">
        <v>175</v>
      </c>
      <c r="C25406" s="113">
        <v>2000</v>
      </c>
      <c r="D25406" s="113" t="s">
        <v>122</v>
      </c>
      <c r="E25406" s="113" t="s">
        <v>128</v>
      </c>
      <c r="F25406" s="113" t="s">
        <v>200</v>
      </c>
      <c r="G25406" s="150">
        <v>6.0401548700295701E-7</v>
      </c>
    </row>
    <row r="25407" spans="1:7" x14ac:dyDescent="0.25">
      <c r="A25407" s="108" t="str">
        <f t="shared" si="396"/>
        <v>ES_2000_NATIONAL TOTAL_PAH</v>
      </c>
      <c r="B25407" s="113" t="s">
        <v>175</v>
      </c>
      <c r="C25407" s="113">
        <v>2000</v>
      </c>
      <c r="D25407" s="113" t="s">
        <v>122</v>
      </c>
      <c r="E25407" s="113" t="s">
        <v>129</v>
      </c>
      <c r="F25407" s="113" t="s">
        <v>200</v>
      </c>
      <c r="G25407" s="113">
        <v>7.1092350470400398E-2</v>
      </c>
    </row>
    <row r="25408" spans="1:7" x14ac:dyDescent="0.25">
      <c r="A25408" s="108" t="str">
        <f t="shared" si="396"/>
        <v>ES_2000_NATIONAL TOTAL_HCB</v>
      </c>
      <c r="B25408" s="113" t="s">
        <v>175</v>
      </c>
      <c r="C25408" s="113">
        <v>2000</v>
      </c>
      <c r="D25408" s="113" t="s">
        <v>122</v>
      </c>
      <c r="E25408" s="113" t="s">
        <v>130</v>
      </c>
      <c r="F25408" s="113" t="s">
        <v>200</v>
      </c>
      <c r="G25408" s="150">
        <v>1.5578096243457E-5</v>
      </c>
    </row>
    <row r="25409" spans="1:7" x14ac:dyDescent="0.25">
      <c r="A25409" s="108" t="str">
        <f t="shared" si="396"/>
        <v>ES_2000_NATIONAL TOTAL_PCB</v>
      </c>
      <c r="B25409" s="113" t="s">
        <v>175</v>
      </c>
      <c r="C25409" s="113">
        <v>2000</v>
      </c>
      <c r="D25409" s="113" t="s">
        <v>122</v>
      </c>
      <c r="E25409" s="113" t="s">
        <v>259</v>
      </c>
      <c r="F25409" s="113" t="s">
        <v>200</v>
      </c>
      <c r="G25409" s="113">
        <v>2.0532823556264502E-3</v>
      </c>
    </row>
    <row r="25410" spans="1:7" x14ac:dyDescent="0.25">
      <c r="A25410" s="108" t="str">
        <f t="shared" ref="A25410:A25473" si="397">CONCATENATE(B25410,"_",C25410,"_",D25410,"_",E25410)</f>
        <v>ES_2000_1A3(FS)_NOx</v>
      </c>
      <c r="B25410" s="113" t="s">
        <v>175</v>
      </c>
      <c r="C25410" s="113">
        <v>2000</v>
      </c>
      <c r="D25410" s="113" t="s">
        <v>132</v>
      </c>
      <c r="E25410" s="113" t="s">
        <v>199</v>
      </c>
      <c r="F25410" s="113" t="s">
        <v>200</v>
      </c>
      <c r="G25410" s="113">
        <v>466.069251807</v>
      </c>
    </row>
    <row r="25411" spans="1:7" x14ac:dyDescent="0.25">
      <c r="A25411" s="108" t="str">
        <f t="shared" si="397"/>
        <v>ES_2000_1A3(FS)_NMVOC</v>
      </c>
      <c r="B25411" s="113" t="s">
        <v>175</v>
      </c>
      <c r="C25411" s="113">
        <v>2000</v>
      </c>
      <c r="D25411" s="113" t="s">
        <v>132</v>
      </c>
      <c r="E25411" s="113" t="s">
        <v>123</v>
      </c>
      <c r="F25411" s="113" t="s">
        <v>200</v>
      </c>
      <c r="G25411" s="113">
        <v>155.50645836300001</v>
      </c>
    </row>
    <row r="25412" spans="1:7" x14ac:dyDescent="0.25">
      <c r="A25412" s="108" t="str">
        <f t="shared" si="397"/>
        <v>ES_2000_1A3(FS)_SOx</v>
      </c>
      <c r="B25412" s="113" t="s">
        <v>175</v>
      </c>
      <c r="C25412" s="113">
        <v>2000</v>
      </c>
      <c r="D25412" s="113" t="s">
        <v>132</v>
      </c>
      <c r="E25412" s="113" t="s">
        <v>201</v>
      </c>
      <c r="F25412" s="113" t="s">
        <v>200</v>
      </c>
      <c r="G25412" s="113">
        <v>13.922431488000001</v>
      </c>
    </row>
    <row r="25413" spans="1:7" x14ac:dyDescent="0.25">
      <c r="A25413" s="108" t="str">
        <f t="shared" si="397"/>
        <v>ES_2000_1A3(FS)_NH3</v>
      </c>
      <c r="B25413" s="113" t="s">
        <v>175</v>
      </c>
      <c r="C25413" s="113">
        <v>2000</v>
      </c>
      <c r="D25413" s="113" t="s">
        <v>132</v>
      </c>
      <c r="E25413" s="113" t="s">
        <v>124</v>
      </c>
      <c r="F25413" s="113" t="s">
        <v>200</v>
      </c>
      <c r="G25413" s="113">
        <v>4.5498485280000001</v>
      </c>
    </row>
    <row r="25414" spans="1:7" x14ac:dyDescent="0.25">
      <c r="A25414" s="108" t="str">
        <f t="shared" si="397"/>
        <v>ES_2000_1A3(FS)_PM2.5</v>
      </c>
      <c r="B25414" s="113" t="s">
        <v>175</v>
      </c>
      <c r="C25414" s="113">
        <v>2000</v>
      </c>
      <c r="D25414" s="113" t="s">
        <v>132</v>
      </c>
      <c r="E25414" s="113" t="s">
        <v>203</v>
      </c>
      <c r="F25414" s="113" t="s">
        <v>200</v>
      </c>
      <c r="G25414" s="113">
        <v>25.792534363000001</v>
      </c>
    </row>
    <row r="25415" spans="1:7" x14ac:dyDescent="0.25">
      <c r="A25415" s="108" t="str">
        <f t="shared" si="397"/>
        <v>ES_2000_3D_NOx</v>
      </c>
      <c r="B25415" s="113" t="s">
        <v>175</v>
      </c>
      <c r="C25415" s="113">
        <v>2000</v>
      </c>
      <c r="D25415" s="113" t="s">
        <v>206</v>
      </c>
      <c r="E25415" s="113" t="s">
        <v>199</v>
      </c>
      <c r="F25415" s="113" t="s">
        <v>200</v>
      </c>
      <c r="G25415" s="113">
        <v>85.326036252999998</v>
      </c>
    </row>
    <row r="25416" spans="1:7" x14ac:dyDescent="0.25">
      <c r="A25416" s="108" t="str">
        <f t="shared" si="397"/>
        <v>ES_2001_NATIONAL TOTAL_NOx</v>
      </c>
      <c r="B25416" s="113" t="s">
        <v>175</v>
      </c>
      <c r="C25416" s="113">
        <v>2001</v>
      </c>
      <c r="D25416" s="113" t="s">
        <v>122</v>
      </c>
      <c r="E25416" s="113" t="s">
        <v>199</v>
      </c>
      <c r="F25416" s="113" t="s">
        <v>200</v>
      </c>
      <c r="G25416" s="113">
        <v>1302.0348579952499</v>
      </c>
    </row>
    <row r="25417" spans="1:7" x14ac:dyDescent="0.25">
      <c r="A25417" s="108" t="str">
        <f t="shared" si="397"/>
        <v>ES_2001_NATIONAL TOTAL_NMVOC</v>
      </c>
      <c r="B25417" s="113" t="s">
        <v>175</v>
      </c>
      <c r="C25417" s="113">
        <v>2001</v>
      </c>
      <c r="D25417" s="113" t="s">
        <v>122</v>
      </c>
      <c r="E25417" s="113" t="s">
        <v>123</v>
      </c>
      <c r="F25417" s="113" t="s">
        <v>200</v>
      </c>
      <c r="G25417" s="113">
        <v>864.30692805193803</v>
      </c>
    </row>
    <row r="25418" spans="1:7" x14ac:dyDescent="0.25">
      <c r="A25418" s="108" t="str">
        <f t="shared" si="397"/>
        <v>ES_2001_NATIONAL TOTAL_SOx</v>
      </c>
      <c r="B25418" s="113" t="s">
        <v>175</v>
      </c>
      <c r="C25418" s="113">
        <v>2001</v>
      </c>
      <c r="D25418" s="113" t="s">
        <v>122</v>
      </c>
      <c r="E25418" s="113" t="s">
        <v>201</v>
      </c>
      <c r="F25418" s="113" t="s">
        <v>200</v>
      </c>
      <c r="G25418" s="113">
        <v>1329.55405908488</v>
      </c>
    </row>
    <row r="25419" spans="1:7" x14ac:dyDescent="0.25">
      <c r="A25419" s="108" t="str">
        <f t="shared" si="397"/>
        <v>ES_2001_NATIONAL TOTAL_NH3</v>
      </c>
      <c r="B25419" s="113" t="s">
        <v>175</v>
      </c>
      <c r="C25419" s="113">
        <v>2001</v>
      </c>
      <c r="D25419" s="113" t="s">
        <v>122</v>
      </c>
      <c r="E25419" s="113" t="s">
        <v>124</v>
      </c>
      <c r="F25419" s="113" t="s">
        <v>200</v>
      </c>
      <c r="G25419" s="113">
        <v>564.25167134093897</v>
      </c>
    </row>
    <row r="25420" spans="1:7" x14ac:dyDescent="0.25">
      <c r="A25420" s="108" t="str">
        <f t="shared" si="397"/>
        <v>ES_2001_NATIONAL TOTAL_PM2.5</v>
      </c>
      <c r="B25420" s="113" t="s">
        <v>175</v>
      </c>
      <c r="C25420" s="113">
        <v>2001</v>
      </c>
      <c r="D25420" s="113" t="s">
        <v>122</v>
      </c>
      <c r="E25420" s="113" t="s">
        <v>203</v>
      </c>
      <c r="F25420" s="113" t="s">
        <v>200</v>
      </c>
      <c r="G25420" s="113">
        <v>180.09802879267599</v>
      </c>
    </row>
    <row r="25421" spans="1:7" x14ac:dyDescent="0.25">
      <c r="A25421" s="108" t="str">
        <f t="shared" si="397"/>
        <v>ES_2001_NATIONAL TOTAL_Pb</v>
      </c>
      <c r="B25421" s="113" t="s">
        <v>175</v>
      </c>
      <c r="C25421" s="113">
        <v>2001</v>
      </c>
      <c r="D25421" s="113" t="s">
        <v>122</v>
      </c>
      <c r="E25421" s="113" t="s">
        <v>125</v>
      </c>
      <c r="F25421" s="113" t="s">
        <v>200</v>
      </c>
      <c r="G25421" s="113">
        <v>0.15872949912585799</v>
      </c>
    </row>
    <row r="25422" spans="1:7" x14ac:dyDescent="0.25">
      <c r="A25422" s="108" t="str">
        <f t="shared" si="397"/>
        <v>ES_2001_NATIONAL TOTAL_Cd</v>
      </c>
      <c r="B25422" s="113" t="s">
        <v>175</v>
      </c>
      <c r="C25422" s="113">
        <v>2001</v>
      </c>
      <c r="D25422" s="113" t="s">
        <v>122</v>
      </c>
      <c r="E25422" s="113" t="s">
        <v>126</v>
      </c>
      <c r="F25422" s="113" t="s">
        <v>200</v>
      </c>
      <c r="G25422" s="113">
        <v>1.40062957153695E-2</v>
      </c>
    </row>
    <row r="25423" spans="1:7" x14ac:dyDescent="0.25">
      <c r="A25423" s="108" t="str">
        <f t="shared" si="397"/>
        <v>ES_2001_NATIONAL TOTAL_Hg</v>
      </c>
      <c r="B25423" s="113" t="s">
        <v>175</v>
      </c>
      <c r="C25423" s="113">
        <v>2001</v>
      </c>
      <c r="D25423" s="113" t="s">
        <v>122</v>
      </c>
      <c r="E25423" s="113" t="s">
        <v>127</v>
      </c>
      <c r="F25423" s="113" t="s">
        <v>200</v>
      </c>
      <c r="G25423" s="113">
        <v>7.8949935782479698E-3</v>
      </c>
    </row>
    <row r="25424" spans="1:7" x14ac:dyDescent="0.25">
      <c r="A25424" s="108" t="str">
        <f t="shared" si="397"/>
        <v>ES_2001_NATIONAL TOTAL_DIOX</v>
      </c>
      <c r="B25424" s="113" t="s">
        <v>175</v>
      </c>
      <c r="C25424" s="113">
        <v>2001</v>
      </c>
      <c r="D25424" s="113" t="s">
        <v>122</v>
      </c>
      <c r="E25424" s="113" t="s">
        <v>128</v>
      </c>
      <c r="F25424" s="113" t="s">
        <v>200</v>
      </c>
      <c r="G25424" s="150">
        <v>5.4747482724428102E-7</v>
      </c>
    </row>
    <row r="25425" spans="1:7" x14ac:dyDescent="0.25">
      <c r="A25425" s="108" t="str">
        <f t="shared" si="397"/>
        <v>ES_2001_NATIONAL TOTAL_PAH</v>
      </c>
      <c r="B25425" s="113" t="s">
        <v>175</v>
      </c>
      <c r="C25425" s="113">
        <v>2001</v>
      </c>
      <c r="D25425" s="113" t="s">
        <v>122</v>
      </c>
      <c r="E25425" s="113" t="s">
        <v>129</v>
      </c>
      <c r="F25425" s="113" t="s">
        <v>200</v>
      </c>
      <c r="G25425" s="113">
        <v>6.4558589246896697E-2</v>
      </c>
    </row>
    <row r="25426" spans="1:7" x14ac:dyDescent="0.25">
      <c r="A25426" s="108" t="str">
        <f t="shared" si="397"/>
        <v>ES_2001_NATIONAL TOTAL_HCB</v>
      </c>
      <c r="B25426" s="113" t="s">
        <v>175</v>
      </c>
      <c r="C25426" s="113">
        <v>2001</v>
      </c>
      <c r="D25426" s="113" t="s">
        <v>122</v>
      </c>
      <c r="E25426" s="113" t="s">
        <v>130</v>
      </c>
      <c r="F25426" s="113" t="s">
        <v>200</v>
      </c>
      <c r="G25426" s="150">
        <v>1.5901663179794201E-5</v>
      </c>
    </row>
    <row r="25427" spans="1:7" x14ac:dyDescent="0.25">
      <c r="A25427" s="108" t="str">
        <f t="shared" si="397"/>
        <v>ES_2001_NATIONAL TOTAL_PCB</v>
      </c>
      <c r="B25427" s="113" t="s">
        <v>175</v>
      </c>
      <c r="C25427" s="113">
        <v>2001</v>
      </c>
      <c r="D25427" s="113" t="s">
        <v>122</v>
      </c>
      <c r="E25427" s="113" t="s">
        <v>259</v>
      </c>
      <c r="F25427" s="113" t="s">
        <v>200</v>
      </c>
      <c r="G25427" s="113">
        <v>1.89948061912192E-3</v>
      </c>
    </row>
    <row r="25428" spans="1:7" x14ac:dyDescent="0.25">
      <c r="A25428" s="108" t="str">
        <f t="shared" si="397"/>
        <v>ES_2001_1A3(FS)_NOx</v>
      </c>
      <c r="B25428" s="113" t="s">
        <v>175</v>
      </c>
      <c r="C25428" s="113">
        <v>2001</v>
      </c>
      <c r="D25428" s="113" t="s">
        <v>132</v>
      </c>
      <c r="E25428" s="113" t="s">
        <v>199</v>
      </c>
      <c r="F25428" s="113" t="s">
        <v>200</v>
      </c>
      <c r="G25428" s="113">
        <v>451.65831701799999</v>
      </c>
    </row>
    <row r="25429" spans="1:7" x14ac:dyDescent="0.25">
      <c r="A25429" s="108" t="str">
        <f t="shared" si="397"/>
        <v>ES_2001_1A3(FS)_NMVOC</v>
      </c>
      <c r="B25429" s="113" t="s">
        <v>175</v>
      </c>
      <c r="C25429" s="113">
        <v>2001</v>
      </c>
      <c r="D25429" s="113" t="s">
        <v>132</v>
      </c>
      <c r="E25429" s="113" t="s">
        <v>123</v>
      </c>
      <c r="F25429" s="113" t="s">
        <v>200</v>
      </c>
      <c r="G25429" s="113">
        <v>139.76002927900001</v>
      </c>
    </row>
    <row r="25430" spans="1:7" x14ac:dyDescent="0.25">
      <c r="A25430" s="108" t="str">
        <f t="shared" si="397"/>
        <v>ES_2001_1A3(FS)_SOx</v>
      </c>
      <c r="B25430" s="113" t="s">
        <v>175</v>
      </c>
      <c r="C25430" s="113">
        <v>2001</v>
      </c>
      <c r="D25430" s="113" t="s">
        <v>132</v>
      </c>
      <c r="E25430" s="113" t="s">
        <v>201</v>
      </c>
      <c r="F25430" s="113" t="s">
        <v>200</v>
      </c>
      <c r="G25430" s="113">
        <v>13.241935371</v>
      </c>
    </row>
    <row r="25431" spans="1:7" x14ac:dyDescent="0.25">
      <c r="A25431" s="108" t="str">
        <f t="shared" si="397"/>
        <v>ES_2001_1A3(FS)_NH3</v>
      </c>
      <c r="B25431" s="113" t="s">
        <v>175</v>
      </c>
      <c r="C25431" s="113">
        <v>2001</v>
      </c>
      <c r="D25431" s="113" t="s">
        <v>132</v>
      </c>
      <c r="E25431" s="113" t="s">
        <v>124</v>
      </c>
      <c r="F25431" s="113" t="s">
        <v>200</v>
      </c>
      <c r="G25431" s="113">
        <v>4.4013011989999997</v>
      </c>
    </row>
    <row r="25432" spans="1:7" x14ac:dyDescent="0.25">
      <c r="A25432" s="108" t="str">
        <f t="shared" si="397"/>
        <v>ES_2001_1A3(FS)_PM2.5</v>
      </c>
      <c r="B25432" s="113" t="s">
        <v>175</v>
      </c>
      <c r="C25432" s="113">
        <v>2001</v>
      </c>
      <c r="D25432" s="113" t="s">
        <v>132</v>
      </c>
      <c r="E25432" s="113" t="s">
        <v>203</v>
      </c>
      <c r="F25432" s="113" t="s">
        <v>200</v>
      </c>
      <c r="G25432" s="113">
        <v>25.364232496</v>
      </c>
    </row>
    <row r="25433" spans="1:7" x14ac:dyDescent="0.25">
      <c r="A25433" s="108" t="str">
        <f t="shared" si="397"/>
        <v>ES_2001_3D_NOx</v>
      </c>
      <c r="B25433" s="113" t="s">
        <v>175</v>
      </c>
      <c r="C25433" s="113">
        <v>2001</v>
      </c>
      <c r="D25433" s="113" t="s">
        <v>206</v>
      </c>
      <c r="E25433" s="113" t="s">
        <v>199</v>
      </c>
      <c r="F25433" s="113" t="s">
        <v>200</v>
      </c>
      <c r="G25433" s="113">
        <v>80.027038587000007</v>
      </c>
    </row>
    <row r="25434" spans="1:7" x14ac:dyDescent="0.25">
      <c r="A25434" s="108" t="str">
        <f t="shared" si="397"/>
        <v>ES_2002_NATIONAL TOTAL_NOx</v>
      </c>
      <c r="B25434" s="113" t="s">
        <v>175</v>
      </c>
      <c r="C25434" s="113">
        <v>2002</v>
      </c>
      <c r="D25434" s="113" t="s">
        <v>122</v>
      </c>
      <c r="E25434" s="113" t="s">
        <v>199</v>
      </c>
      <c r="F25434" s="113" t="s">
        <v>200</v>
      </c>
      <c r="G25434" s="113">
        <v>1325.0765469310099</v>
      </c>
    </row>
    <row r="25435" spans="1:7" x14ac:dyDescent="0.25">
      <c r="A25435" s="108" t="str">
        <f t="shared" si="397"/>
        <v>ES_2002_NATIONAL TOTAL_NMVOC</v>
      </c>
      <c r="B25435" s="113" t="s">
        <v>175</v>
      </c>
      <c r="C25435" s="113">
        <v>2002</v>
      </c>
      <c r="D25435" s="113" t="s">
        <v>122</v>
      </c>
      <c r="E25435" s="113" t="s">
        <v>123</v>
      </c>
      <c r="F25435" s="113" t="s">
        <v>200</v>
      </c>
      <c r="G25435" s="113">
        <v>849.94127792470499</v>
      </c>
    </row>
    <row r="25436" spans="1:7" x14ac:dyDescent="0.25">
      <c r="A25436" s="108" t="str">
        <f t="shared" si="397"/>
        <v>ES_2002_NATIONAL TOTAL_SOx</v>
      </c>
      <c r="B25436" s="113" t="s">
        <v>175</v>
      </c>
      <c r="C25436" s="113">
        <v>2002</v>
      </c>
      <c r="D25436" s="113" t="s">
        <v>122</v>
      </c>
      <c r="E25436" s="113" t="s">
        <v>201</v>
      </c>
      <c r="F25436" s="113" t="s">
        <v>200</v>
      </c>
      <c r="G25436" s="113">
        <v>1473.7162200820101</v>
      </c>
    </row>
    <row r="25437" spans="1:7" x14ac:dyDescent="0.25">
      <c r="A25437" s="108" t="str">
        <f t="shared" si="397"/>
        <v>ES_2002_NATIONAL TOTAL_NH3</v>
      </c>
      <c r="B25437" s="113" t="s">
        <v>175</v>
      </c>
      <c r="C25437" s="113">
        <v>2002</v>
      </c>
      <c r="D25437" s="113" t="s">
        <v>122</v>
      </c>
      <c r="E25437" s="113" t="s">
        <v>124</v>
      </c>
      <c r="F25437" s="113" t="s">
        <v>200</v>
      </c>
      <c r="G25437" s="113">
        <v>554.26334652298101</v>
      </c>
    </row>
    <row r="25438" spans="1:7" x14ac:dyDescent="0.25">
      <c r="A25438" s="108" t="str">
        <f t="shared" si="397"/>
        <v>ES_2002_NATIONAL TOTAL_PM2.5</v>
      </c>
      <c r="B25438" s="113" t="s">
        <v>175</v>
      </c>
      <c r="C25438" s="113">
        <v>2002</v>
      </c>
      <c r="D25438" s="113" t="s">
        <v>122</v>
      </c>
      <c r="E25438" s="113" t="s">
        <v>203</v>
      </c>
      <c r="F25438" s="113" t="s">
        <v>200</v>
      </c>
      <c r="G25438" s="113">
        <v>173.96657467161401</v>
      </c>
    </row>
    <row r="25439" spans="1:7" x14ac:dyDescent="0.25">
      <c r="A25439" s="108" t="str">
        <f t="shared" si="397"/>
        <v>ES_2002_NATIONAL TOTAL_Pb</v>
      </c>
      <c r="B25439" s="113" t="s">
        <v>175</v>
      </c>
      <c r="C25439" s="113">
        <v>2002</v>
      </c>
      <c r="D25439" s="113" t="s">
        <v>122</v>
      </c>
      <c r="E25439" s="113" t="s">
        <v>125</v>
      </c>
      <c r="F25439" s="113" t="s">
        <v>200</v>
      </c>
      <c r="G25439" s="113">
        <v>0.15005054708528301</v>
      </c>
    </row>
    <row r="25440" spans="1:7" x14ac:dyDescent="0.25">
      <c r="A25440" s="108" t="str">
        <f t="shared" si="397"/>
        <v>ES_2002_NATIONAL TOTAL_Cd</v>
      </c>
      <c r="B25440" s="113" t="s">
        <v>175</v>
      </c>
      <c r="C25440" s="113">
        <v>2002</v>
      </c>
      <c r="D25440" s="113" t="s">
        <v>122</v>
      </c>
      <c r="E25440" s="113" t="s">
        <v>126</v>
      </c>
      <c r="F25440" s="113" t="s">
        <v>200</v>
      </c>
      <c r="G25440" s="113">
        <v>1.46508366712319E-2</v>
      </c>
    </row>
    <row r="25441" spans="1:7" x14ac:dyDescent="0.25">
      <c r="A25441" s="108" t="str">
        <f t="shared" si="397"/>
        <v>ES_2002_NATIONAL TOTAL_Hg</v>
      </c>
      <c r="B25441" s="113" t="s">
        <v>175</v>
      </c>
      <c r="C25441" s="113">
        <v>2002</v>
      </c>
      <c r="D25441" s="113" t="s">
        <v>122</v>
      </c>
      <c r="E25441" s="113" t="s">
        <v>127</v>
      </c>
      <c r="F25441" s="113" t="s">
        <v>200</v>
      </c>
      <c r="G25441" s="113">
        <v>8.8080893093036502E-3</v>
      </c>
    </row>
    <row r="25442" spans="1:7" x14ac:dyDescent="0.25">
      <c r="A25442" s="108" t="str">
        <f t="shared" si="397"/>
        <v>ES_2002_NATIONAL TOTAL_DIOX</v>
      </c>
      <c r="B25442" s="113" t="s">
        <v>175</v>
      </c>
      <c r="C25442" s="113">
        <v>2002</v>
      </c>
      <c r="D25442" s="113" t="s">
        <v>122</v>
      </c>
      <c r="E25442" s="113" t="s">
        <v>128</v>
      </c>
      <c r="F25442" s="113" t="s">
        <v>200</v>
      </c>
      <c r="G25442" s="150">
        <v>5.9578131211418698E-7</v>
      </c>
    </row>
    <row r="25443" spans="1:7" x14ac:dyDescent="0.25">
      <c r="A25443" s="108" t="str">
        <f t="shared" si="397"/>
        <v>ES_2002_NATIONAL TOTAL_PAH</v>
      </c>
      <c r="B25443" s="113" t="s">
        <v>175</v>
      </c>
      <c r="C25443" s="113">
        <v>2002</v>
      </c>
      <c r="D25443" s="113" t="s">
        <v>122</v>
      </c>
      <c r="E25443" s="113" t="s">
        <v>129</v>
      </c>
      <c r="F25443" s="113" t="s">
        <v>200</v>
      </c>
      <c r="G25443" s="113">
        <v>6.47277274216706E-2</v>
      </c>
    </row>
    <row r="25444" spans="1:7" x14ac:dyDescent="0.25">
      <c r="A25444" s="108" t="str">
        <f t="shared" si="397"/>
        <v>ES_2002_NATIONAL TOTAL_HCB</v>
      </c>
      <c r="B25444" s="113" t="s">
        <v>175</v>
      </c>
      <c r="C25444" s="113">
        <v>2002</v>
      </c>
      <c r="D25444" s="113" t="s">
        <v>122</v>
      </c>
      <c r="E25444" s="113" t="s">
        <v>130</v>
      </c>
      <c r="F25444" s="113" t="s">
        <v>200</v>
      </c>
      <c r="G25444" s="150">
        <v>1.6349148931068899E-5</v>
      </c>
    </row>
    <row r="25445" spans="1:7" x14ac:dyDescent="0.25">
      <c r="A25445" s="108" t="str">
        <f t="shared" si="397"/>
        <v>ES_2002_NATIONAL TOTAL_PCB</v>
      </c>
      <c r="B25445" s="113" t="s">
        <v>175</v>
      </c>
      <c r="C25445" s="113">
        <v>2002</v>
      </c>
      <c r="D25445" s="113" t="s">
        <v>122</v>
      </c>
      <c r="E25445" s="113" t="s">
        <v>259</v>
      </c>
      <c r="F25445" s="113" t="s">
        <v>200</v>
      </c>
      <c r="G25445" s="113">
        <v>1.7758577497661301E-3</v>
      </c>
    </row>
    <row r="25446" spans="1:7" x14ac:dyDescent="0.25">
      <c r="A25446" s="108" t="str">
        <f t="shared" si="397"/>
        <v>ES_2002_1A3(FS)_NOx</v>
      </c>
      <c r="B25446" s="113" t="s">
        <v>175</v>
      </c>
      <c r="C25446" s="113">
        <v>2002</v>
      </c>
      <c r="D25446" s="113" t="s">
        <v>132</v>
      </c>
      <c r="E25446" s="113" t="s">
        <v>199</v>
      </c>
      <c r="F25446" s="113" t="s">
        <v>200</v>
      </c>
      <c r="G25446" s="113">
        <v>441.972975201</v>
      </c>
    </row>
    <row r="25447" spans="1:7" x14ac:dyDescent="0.25">
      <c r="A25447" s="108" t="str">
        <f t="shared" si="397"/>
        <v>ES_2002_1A3(FS)_NMVOC</v>
      </c>
      <c r="B25447" s="113" t="s">
        <v>175</v>
      </c>
      <c r="C25447" s="113">
        <v>2002</v>
      </c>
      <c r="D25447" s="113" t="s">
        <v>132</v>
      </c>
      <c r="E25447" s="113" t="s">
        <v>123</v>
      </c>
      <c r="F25447" s="113" t="s">
        <v>200</v>
      </c>
      <c r="G25447" s="113">
        <v>119.229714984</v>
      </c>
    </row>
    <row r="25448" spans="1:7" x14ac:dyDescent="0.25">
      <c r="A25448" s="108" t="str">
        <f t="shared" si="397"/>
        <v>ES_2002_1A3(FS)_SOx</v>
      </c>
      <c r="B25448" s="113" t="s">
        <v>175</v>
      </c>
      <c r="C25448" s="113">
        <v>2002</v>
      </c>
      <c r="D25448" s="113" t="s">
        <v>132</v>
      </c>
      <c r="E25448" s="113" t="s">
        <v>201</v>
      </c>
      <c r="F25448" s="113" t="s">
        <v>200</v>
      </c>
      <c r="G25448" s="113">
        <v>13.938391280999999</v>
      </c>
    </row>
    <row r="25449" spans="1:7" x14ac:dyDescent="0.25">
      <c r="A25449" s="108" t="str">
        <f t="shared" si="397"/>
        <v>ES_2002_1A3(FS)_NH3</v>
      </c>
      <c r="B25449" s="113" t="s">
        <v>175</v>
      </c>
      <c r="C25449" s="113">
        <v>2002</v>
      </c>
      <c r="D25449" s="113" t="s">
        <v>132</v>
      </c>
      <c r="E25449" s="113" t="s">
        <v>124</v>
      </c>
      <c r="F25449" s="113" t="s">
        <v>200</v>
      </c>
      <c r="G25449" s="113">
        <v>4.3561784369999996</v>
      </c>
    </row>
    <row r="25450" spans="1:7" x14ac:dyDescent="0.25">
      <c r="A25450" s="108" t="str">
        <f t="shared" si="397"/>
        <v>ES_2002_1A3(FS)_PM2.5</v>
      </c>
      <c r="B25450" s="113" t="s">
        <v>175</v>
      </c>
      <c r="C25450" s="113">
        <v>2002</v>
      </c>
      <c r="D25450" s="113" t="s">
        <v>132</v>
      </c>
      <c r="E25450" s="113" t="s">
        <v>203</v>
      </c>
      <c r="F25450" s="113" t="s">
        <v>200</v>
      </c>
      <c r="G25450" s="113">
        <v>24.607304355</v>
      </c>
    </row>
    <row r="25451" spans="1:7" x14ac:dyDescent="0.25">
      <c r="A25451" s="108" t="str">
        <f t="shared" si="397"/>
        <v>ES_2002_3D_NOx</v>
      </c>
      <c r="B25451" s="113" t="s">
        <v>175</v>
      </c>
      <c r="C25451" s="113">
        <v>2002</v>
      </c>
      <c r="D25451" s="113" t="s">
        <v>206</v>
      </c>
      <c r="E25451" s="113" t="s">
        <v>199</v>
      </c>
      <c r="F25451" s="113" t="s">
        <v>200</v>
      </c>
      <c r="G25451" s="113">
        <v>75.991021764999999</v>
      </c>
    </row>
    <row r="25452" spans="1:7" x14ac:dyDescent="0.25">
      <c r="A25452" s="108" t="str">
        <f t="shared" si="397"/>
        <v>ES_2003_NATIONAL TOTAL_NOx</v>
      </c>
      <c r="B25452" s="113" t="s">
        <v>175</v>
      </c>
      <c r="C25452" s="113">
        <v>2003</v>
      </c>
      <c r="D25452" s="113" t="s">
        <v>122</v>
      </c>
      <c r="E25452" s="113" t="s">
        <v>199</v>
      </c>
      <c r="F25452" s="113" t="s">
        <v>200</v>
      </c>
      <c r="G25452" s="113">
        <v>1332.03349927722</v>
      </c>
    </row>
    <row r="25453" spans="1:7" x14ac:dyDescent="0.25">
      <c r="A25453" s="108" t="str">
        <f t="shared" si="397"/>
        <v>ES_2003_NATIONAL TOTAL_NMVOC</v>
      </c>
      <c r="B25453" s="113" t="s">
        <v>175</v>
      </c>
      <c r="C25453" s="113">
        <v>2003</v>
      </c>
      <c r="D25453" s="113" t="s">
        <v>122</v>
      </c>
      <c r="E25453" s="113" t="s">
        <v>123</v>
      </c>
      <c r="F25453" s="113" t="s">
        <v>200</v>
      </c>
      <c r="G25453" s="113">
        <v>784.83616566038802</v>
      </c>
    </row>
    <row r="25454" spans="1:7" x14ac:dyDescent="0.25">
      <c r="A25454" s="108" t="str">
        <f t="shared" si="397"/>
        <v>ES_2003_NATIONAL TOTAL_SOx</v>
      </c>
      <c r="B25454" s="113" t="s">
        <v>175</v>
      </c>
      <c r="C25454" s="113">
        <v>2003</v>
      </c>
      <c r="D25454" s="113" t="s">
        <v>122</v>
      </c>
      <c r="E25454" s="113" t="s">
        <v>201</v>
      </c>
      <c r="F25454" s="113" t="s">
        <v>200</v>
      </c>
      <c r="G25454" s="113">
        <v>1221.88359968134</v>
      </c>
    </row>
    <row r="25455" spans="1:7" x14ac:dyDescent="0.25">
      <c r="A25455" s="108" t="str">
        <f t="shared" si="397"/>
        <v>ES_2003_NATIONAL TOTAL_NH3</v>
      </c>
      <c r="B25455" s="113" t="s">
        <v>175</v>
      </c>
      <c r="C25455" s="113">
        <v>2003</v>
      </c>
      <c r="D25455" s="113" t="s">
        <v>122</v>
      </c>
      <c r="E25455" s="113" t="s">
        <v>124</v>
      </c>
      <c r="F25455" s="113" t="s">
        <v>200</v>
      </c>
      <c r="G25455" s="113">
        <v>558.41589071447697</v>
      </c>
    </row>
    <row r="25456" spans="1:7" x14ac:dyDescent="0.25">
      <c r="A25456" s="108" t="str">
        <f t="shared" si="397"/>
        <v>ES_2003_NATIONAL TOTAL_PM2.5</v>
      </c>
      <c r="B25456" s="113" t="s">
        <v>175</v>
      </c>
      <c r="C25456" s="113">
        <v>2003</v>
      </c>
      <c r="D25456" s="113" t="s">
        <v>122</v>
      </c>
      <c r="E25456" s="113" t="s">
        <v>203</v>
      </c>
      <c r="F25456" s="113" t="s">
        <v>200</v>
      </c>
      <c r="G25456" s="113">
        <v>189.58063786403599</v>
      </c>
    </row>
    <row r="25457" spans="1:7" x14ac:dyDescent="0.25">
      <c r="A25457" s="108" t="str">
        <f t="shared" si="397"/>
        <v>ES_2003_NATIONAL TOTAL_Pb</v>
      </c>
      <c r="B25457" s="113" t="s">
        <v>175</v>
      </c>
      <c r="C25457" s="113">
        <v>2003</v>
      </c>
      <c r="D25457" s="113" t="s">
        <v>122</v>
      </c>
      <c r="E25457" s="113" t="s">
        <v>125</v>
      </c>
      <c r="F25457" s="113" t="s">
        <v>200</v>
      </c>
      <c r="G25457" s="113">
        <v>0.150770904331615</v>
      </c>
    </row>
    <row r="25458" spans="1:7" x14ac:dyDescent="0.25">
      <c r="A25458" s="108" t="str">
        <f t="shared" si="397"/>
        <v>ES_2003_NATIONAL TOTAL_Cd</v>
      </c>
      <c r="B25458" s="113" t="s">
        <v>175</v>
      </c>
      <c r="C25458" s="113">
        <v>2003</v>
      </c>
      <c r="D25458" s="113" t="s">
        <v>122</v>
      </c>
      <c r="E25458" s="113" t="s">
        <v>126</v>
      </c>
      <c r="F25458" s="113" t="s">
        <v>200</v>
      </c>
      <c r="G25458" s="113">
        <v>1.3520538214906201E-2</v>
      </c>
    </row>
    <row r="25459" spans="1:7" x14ac:dyDescent="0.25">
      <c r="A25459" s="108" t="str">
        <f t="shared" si="397"/>
        <v>ES_2003_NATIONAL TOTAL_Hg</v>
      </c>
      <c r="B25459" s="113" t="s">
        <v>175</v>
      </c>
      <c r="C25459" s="113">
        <v>2003</v>
      </c>
      <c r="D25459" s="113" t="s">
        <v>122</v>
      </c>
      <c r="E25459" s="113" t="s">
        <v>127</v>
      </c>
      <c r="F25459" s="113" t="s">
        <v>200</v>
      </c>
      <c r="G25459" s="113">
        <v>7.5297168579064296E-3</v>
      </c>
    </row>
    <row r="25460" spans="1:7" x14ac:dyDescent="0.25">
      <c r="A25460" s="108" t="str">
        <f t="shared" si="397"/>
        <v>ES_2003_NATIONAL TOTAL_DIOX</v>
      </c>
      <c r="B25460" s="113" t="s">
        <v>175</v>
      </c>
      <c r="C25460" s="113">
        <v>2003</v>
      </c>
      <c r="D25460" s="113" t="s">
        <v>122</v>
      </c>
      <c r="E25460" s="113" t="s">
        <v>128</v>
      </c>
      <c r="F25460" s="113" t="s">
        <v>200</v>
      </c>
      <c r="G25460" s="150">
        <v>6.58165365953191E-7</v>
      </c>
    </row>
    <row r="25461" spans="1:7" x14ac:dyDescent="0.25">
      <c r="A25461" s="108" t="str">
        <f t="shared" si="397"/>
        <v>ES_2003_NATIONAL TOTAL_PAH</v>
      </c>
      <c r="B25461" s="113" t="s">
        <v>175</v>
      </c>
      <c r="C25461" s="113">
        <v>2003</v>
      </c>
      <c r="D25461" s="113" t="s">
        <v>122</v>
      </c>
      <c r="E25461" s="113" t="s">
        <v>129</v>
      </c>
      <c r="F25461" s="113" t="s">
        <v>200</v>
      </c>
      <c r="G25461" s="113">
        <v>6.4194544373812806E-2</v>
      </c>
    </row>
    <row r="25462" spans="1:7" x14ac:dyDescent="0.25">
      <c r="A25462" s="108" t="str">
        <f t="shared" si="397"/>
        <v>ES_2003_NATIONAL TOTAL_HCB</v>
      </c>
      <c r="B25462" s="113" t="s">
        <v>175</v>
      </c>
      <c r="C25462" s="113">
        <v>2003</v>
      </c>
      <c r="D25462" s="113" t="s">
        <v>122</v>
      </c>
      <c r="E25462" s="113" t="s">
        <v>130</v>
      </c>
      <c r="F25462" s="113" t="s">
        <v>200</v>
      </c>
      <c r="G25462" s="150">
        <v>1.5658963937509401E-5</v>
      </c>
    </row>
    <row r="25463" spans="1:7" x14ac:dyDescent="0.25">
      <c r="A25463" s="108" t="str">
        <f t="shared" si="397"/>
        <v>ES_2003_NATIONAL TOTAL_PCB</v>
      </c>
      <c r="B25463" s="113" t="s">
        <v>175</v>
      </c>
      <c r="C25463" s="113">
        <v>2003</v>
      </c>
      <c r="D25463" s="113" t="s">
        <v>122</v>
      </c>
      <c r="E25463" s="113" t="s">
        <v>259</v>
      </c>
      <c r="F25463" s="113" t="s">
        <v>200</v>
      </c>
      <c r="G25463" s="113">
        <v>1.6702401390202501E-3</v>
      </c>
    </row>
    <row r="25464" spans="1:7" x14ac:dyDescent="0.25">
      <c r="A25464" s="108" t="str">
        <f t="shared" si="397"/>
        <v>ES_2003_1A3(FS)_NOx</v>
      </c>
      <c r="B25464" s="113" t="s">
        <v>175</v>
      </c>
      <c r="C25464" s="113">
        <v>2003</v>
      </c>
      <c r="D25464" s="113" t="s">
        <v>132</v>
      </c>
      <c r="E25464" s="113" t="s">
        <v>199</v>
      </c>
      <c r="F25464" s="113" t="s">
        <v>200</v>
      </c>
      <c r="G25464" s="113">
        <v>452.61208997799997</v>
      </c>
    </row>
    <row r="25465" spans="1:7" x14ac:dyDescent="0.25">
      <c r="A25465" s="108" t="str">
        <f t="shared" si="397"/>
        <v>ES_2003_1A3(FS)_NMVOC</v>
      </c>
      <c r="B25465" s="113" t="s">
        <v>175</v>
      </c>
      <c r="C25465" s="113">
        <v>2003</v>
      </c>
      <c r="D25465" s="113" t="s">
        <v>132</v>
      </c>
      <c r="E25465" s="113" t="s">
        <v>123</v>
      </c>
      <c r="F25465" s="113" t="s">
        <v>200</v>
      </c>
      <c r="G25465" s="113">
        <v>109.597037089</v>
      </c>
    </row>
    <row r="25466" spans="1:7" x14ac:dyDescent="0.25">
      <c r="A25466" s="108" t="str">
        <f t="shared" si="397"/>
        <v>ES_2003_1A3(FS)_SOx</v>
      </c>
      <c r="B25466" s="113" t="s">
        <v>175</v>
      </c>
      <c r="C25466" s="113">
        <v>2003</v>
      </c>
      <c r="D25466" s="113" t="s">
        <v>132</v>
      </c>
      <c r="E25466" s="113" t="s">
        <v>201</v>
      </c>
      <c r="F25466" s="113" t="s">
        <v>200</v>
      </c>
      <c r="G25466" s="113">
        <v>14.955500582999999</v>
      </c>
    </row>
    <row r="25467" spans="1:7" x14ac:dyDescent="0.25">
      <c r="A25467" s="108" t="str">
        <f t="shared" si="397"/>
        <v>ES_2003_1A3(FS)_NH3</v>
      </c>
      <c r="B25467" s="113" t="s">
        <v>175</v>
      </c>
      <c r="C25467" s="113">
        <v>2003</v>
      </c>
      <c r="D25467" s="113" t="s">
        <v>132</v>
      </c>
      <c r="E25467" s="113" t="s">
        <v>124</v>
      </c>
      <c r="F25467" s="113" t="s">
        <v>200</v>
      </c>
      <c r="G25467" s="113">
        <v>4.3569094589999997</v>
      </c>
    </row>
    <row r="25468" spans="1:7" x14ac:dyDescent="0.25">
      <c r="A25468" s="108" t="str">
        <f t="shared" si="397"/>
        <v>ES_2003_1A3(FS)_PM2.5</v>
      </c>
      <c r="B25468" s="113" t="s">
        <v>175</v>
      </c>
      <c r="C25468" s="113">
        <v>2003</v>
      </c>
      <c r="D25468" s="113" t="s">
        <v>132</v>
      </c>
      <c r="E25468" s="113" t="s">
        <v>203</v>
      </c>
      <c r="F25468" s="113" t="s">
        <v>200</v>
      </c>
      <c r="G25468" s="113">
        <v>25.204040602999999</v>
      </c>
    </row>
    <row r="25469" spans="1:7" x14ac:dyDescent="0.25">
      <c r="A25469" s="108" t="str">
        <f t="shared" si="397"/>
        <v>ES_2003_3D_NOx</v>
      </c>
      <c r="B25469" s="113" t="s">
        <v>175</v>
      </c>
      <c r="C25469" s="113">
        <v>2003</v>
      </c>
      <c r="D25469" s="113" t="s">
        <v>206</v>
      </c>
      <c r="E25469" s="113" t="s">
        <v>199</v>
      </c>
      <c r="F25469" s="113" t="s">
        <v>200</v>
      </c>
      <c r="G25469" s="113">
        <v>82.701703301999999</v>
      </c>
    </row>
    <row r="25470" spans="1:7" x14ac:dyDescent="0.25">
      <c r="A25470" s="108" t="str">
        <f t="shared" si="397"/>
        <v>ES_2004_NATIONAL TOTAL_NOx</v>
      </c>
      <c r="B25470" s="113" t="s">
        <v>175</v>
      </c>
      <c r="C25470" s="113">
        <v>2004</v>
      </c>
      <c r="D25470" s="113" t="s">
        <v>122</v>
      </c>
      <c r="E25470" s="113" t="s">
        <v>199</v>
      </c>
      <c r="F25470" s="113" t="s">
        <v>200</v>
      </c>
      <c r="G25470" s="113">
        <v>1345.6264969126401</v>
      </c>
    </row>
    <row r="25471" spans="1:7" x14ac:dyDescent="0.25">
      <c r="A25471" s="108" t="str">
        <f t="shared" si="397"/>
        <v>ES_2004_NATIONAL TOTAL_NMVOC</v>
      </c>
      <c r="B25471" s="113" t="s">
        <v>175</v>
      </c>
      <c r="C25471" s="113">
        <v>2004</v>
      </c>
      <c r="D25471" s="113" t="s">
        <v>122</v>
      </c>
      <c r="E25471" s="113" t="s">
        <v>123</v>
      </c>
      <c r="F25471" s="113" t="s">
        <v>200</v>
      </c>
      <c r="G25471" s="113">
        <v>764.74575564521695</v>
      </c>
    </row>
    <row r="25472" spans="1:7" x14ac:dyDescent="0.25">
      <c r="A25472" s="108" t="str">
        <f t="shared" si="397"/>
        <v>ES_2004_NATIONAL TOTAL_SOx</v>
      </c>
      <c r="B25472" s="113" t="s">
        <v>175</v>
      </c>
      <c r="C25472" s="113">
        <v>2004</v>
      </c>
      <c r="D25472" s="113" t="s">
        <v>122</v>
      </c>
      <c r="E25472" s="113" t="s">
        <v>201</v>
      </c>
      <c r="F25472" s="113" t="s">
        <v>200</v>
      </c>
      <c r="G25472" s="113">
        <v>1252.98710261051</v>
      </c>
    </row>
    <row r="25473" spans="1:7" x14ac:dyDescent="0.25">
      <c r="A25473" s="108" t="str">
        <f t="shared" si="397"/>
        <v>ES_2004_NATIONAL TOTAL_NH3</v>
      </c>
      <c r="B25473" s="113" t="s">
        <v>175</v>
      </c>
      <c r="C25473" s="113">
        <v>2004</v>
      </c>
      <c r="D25473" s="113" t="s">
        <v>122</v>
      </c>
      <c r="E25473" s="113" t="s">
        <v>124</v>
      </c>
      <c r="F25473" s="113" t="s">
        <v>200</v>
      </c>
      <c r="G25473" s="113">
        <v>527.10692554750301</v>
      </c>
    </row>
    <row r="25474" spans="1:7" x14ac:dyDescent="0.25">
      <c r="A25474" s="108" t="str">
        <f t="shared" ref="A25474:A25537" si="398">CONCATENATE(B25474,"_",C25474,"_",D25474,"_",E25474)</f>
        <v>ES_2004_NATIONAL TOTAL_PM2.5</v>
      </c>
      <c r="B25474" s="113" t="s">
        <v>175</v>
      </c>
      <c r="C25474" s="113">
        <v>2004</v>
      </c>
      <c r="D25474" s="113" t="s">
        <v>122</v>
      </c>
      <c r="E25474" s="113" t="s">
        <v>203</v>
      </c>
      <c r="F25474" s="113" t="s">
        <v>200</v>
      </c>
      <c r="G25474" s="113">
        <v>174.682599386558</v>
      </c>
    </row>
    <row r="25475" spans="1:7" x14ac:dyDescent="0.25">
      <c r="A25475" s="108" t="str">
        <f t="shared" si="398"/>
        <v>ES_2004_NATIONAL TOTAL_Pb</v>
      </c>
      <c r="B25475" s="113" t="s">
        <v>175</v>
      </c>
      <c r="C25475" s="113">
        <v>2004</v>
      </c>
      <c r="D25475" s="113" t="s">
        <v>122</v>
      </c>
      <c r="E25475" s="113" t="s">
        <v>125</v>
      </c>
      <c r="F25475" s="113" t="s">
        <v>200</v>
      </c>
      <c r="G25475" s="113">
        <v>0.14702866647531801</v>
      </c>
    </row>
    <row r="25476" spans="1:7" x14ac:dyDescent="0.25">
      <c r="A25476" s="108" t="str">
        <f t="shared" si="398"/>
        <v>ES_2004_NATIONAL TOTAL_Cd</v>
      </c>
      <c r="B25476" s="113" t="s">
        <v>175</v>
      </c>
      <c r="C25476" s="113">
        <v>2004</v>
      </c>
      <c r="D25476" s="113" t="s">
        <v>122</v>
      </c>
      <c r="E25476" s="113" t="s">
        <v>126</v>
      </c>
      <c r="F25476" s="113" t="s">
        <v>200</v>
      </c>
      <c r="G25476" s="113">
        <v>1.2480221094941801E-2</v>
      </c>
    </row>
    <row r="25477" spans="1:7" x14ac:dyDescent="0.25">
      <c r="A25477" s="108" t="str">
        <f t="shared" si="398"/>
        <v>ES_2004_NATIONAL TOTAL_Hg</v>
      </c>
      <c r="B25477" s="113" t="s">
        <v>175</v>
      </c>
      <c r="C25477" s="113">
        <v>2004</v>
      </c>
      <c r="D25477" s="113" t="s">
        <v>122</v>
      </c>
      <c r="E25477" s="113" t="s">
        <v>127</v>
      </c>
      <c r="F25477" s="113" t="s">
        <v>200</v>
      </c>
      <c r="G25477" s="113">
        <v>7.3560409386914296E-3</v>
      </c>
    </row>
    <row r="25478" spans="1:7" x14ac:dyDescent="0.25">
      <c r="A25478" s="108" t="str">
        <f t="shared" si="398"/>
        <v>ES_2004_NATIONAL TOTAL_DIOX</v>
      </c>
      <c r="B25478" s="113" t="s">
        <v>175</v>
      </c>
      <c r="C25478" s="113">
        <v>2004</v>
      </c>
      <c r="D25478" s="113" t="s">
        <v>122</v>
      </c>
      <c r="E25478" s="113" t="s">
        <v>128</v>
      </c>
      <c r="F25478" s="113" t="s">
        <v>200</v>
      </c>
      <c r="G25478" s="150">
        <v>4.62532585603116E-7</v>
      </c>
    </row>
    <row r="25479" spans="1:7" x14ac:dyDescent="0.25">
      <c r="A25479" s="108" t="str">
        <f t="shared" si="398"/>
        <v>ES_2004_NATIONAL TOTAL_PAH</v>
      </c>
      <c r="B25479" s="113" t="s">
        <v>175</v>
      </c>
      <c r="C25479" s="113">
        <v>2004</v>
      </c>
      <c r="D25479" s="113" t="s">
        <v>122</v>
      </c>
      <c r="E25479" s="113" t="s">
        <v>129</v>
      </c>
      <c r="F25479" s="113" t="s">
        <v>200</v>
      </c>
      <c r="G25479" s="113">
        <v>6.1804182904744501E-2</v>
      </c>
    </row>
    <row r="25480" spans="1:7" x14ac:dyDescent="0.25">
      <c r="A25480" s="108" t="str">
        <f t="shared" si="398"/>
        <v>ES_2004_NATIONAL TOTAL_HCB</v>
      </c>
      <c r="B25480" s="113" t="s">
        <v>175</v>
      </c>
      <c r="C25480" s="113">
        <v>2004</v>
      </c>
      <c r="D25480" s="113" t="s">
        <v>122</v>
      </c>
      <c r="E25480" s="113" t="s">
        <v>130</v>
      </c>
      <c r="F25480" s="113" t="s">
        <v>200</v>
      </c>
      <c r="G25480" s="150">
        <v>1.51955699627939E-5</v>
      </c>
    </row>
    <row r="25481" spans="1:7" x14ac:dyDescent="0.25">
      <c r="A25481" s="108" t="str">
        <f t="shared" si="398"/>
        <v>ES_2004_NATIONAL TOTAL_PCB</v>
      </c>
      <c r="B25481" s="113" t="s">
        <v>175</v>
      </c>
      <c r="C25481" s="113">
        <v>2004</v>
      </c>
      <c r="D25481" s="113" t="s">
        <v>122</v>
      </c>
      <c r="E25481" s="113" t="s">
        <v>259</v>
      </c>
      <c r="F25481" s="113" t="s">
        <v>200</v>
      </c>
      <c r="G25481" s="113">
        <v>1.5829971550506601E-3</v>
      </c>
    </row>
    <row r="25482" spans="1:7" x14ac:dyDescent="0.25">
      <c r="A25482" s="108" t="str">
        <f t="shared" si="398"/>
        <v>ES_2004_1A3(FS)_NOx</v>
      </c>
      <c r="B25482" s="113" t="s">
        <v>175</v>
      </c>
      <c r="C25482" s="113">
        <v>2004</v>
      </c>
      <c r="D25482" s="113" t="s">
        <v>132</v>
      </c>
      <c r="E25482" s="113" t="s">
        <v>199</v>
      </c>
      <c r="F25482" s="113" t="s">
        <v>200</v>
      </c>
      <c r="G25482" s="113">
        <v>466.54113803299998</v>
      </c>
    </row>
    <row r="25483" spans="1:7" x14ac:dyDescent="0.25">
      <c r="A25483" s="108" t="str">
        <f t="shared" si="398"/>
        <v>ES_2004_1A3(FS)_NMVOC</v>
      </c>
      <c r="B25483" s="113" t="s">
        <v>175</v>
      </c>
      <c r="C25483" s="113">
        <v>2004</v>
      </c>
      <c r="D25483" s="113" t="s">
        <v>132</v>
      </c>
      <c r="E25483" s="113" t="s">
        <v>123</v>
      </c>
      <c r="F25483" s="113" t="s">
        <v>200</v>
      </c>
      <c r="G25483" s="113">
        <v>96.408425577000003</v>
      </c>
    </row>
    <row r="25484" spans="1:7" x14ac:dyDescent="0.25">
      <c r="A25484" s="108" t="str">
        <f t="shared" si="398"/>
        <v>ES_2004_1A3(FS)_SOx</v>
      </c>
      <c r="B25484" s="113" t="s">
        <v>175</v>
      </c>
      <c r="C25484" s="113">
        <v>2004</v>
      </c>
      <c r="D25484" s="113" t="s">
        <v>132</v>
      </c>
      <c r="E25484" s="113" t="s">
        <v>201</v>
      </c>
      <c r="F25484" s="113" t="s">
        <v>200</v>
      </c>
      <c r="G25484" s="113">
        <v>15.647525329</v>
      </c>
    </row>
    <row r="25485" spans="1:7" x14ac:dyDescent="0.25">
      <c r="A25485" s="108" t="str">
        <f t="shared" si="398"/>
        <v>ES_2004_1A3(FS)_NH3</v>
      </c>
      <c r="B25485" s="113" t="s">
        <v>175</v>
      </c>
      <c r="C25485" s="113">
        <v>2004</v>
      </c>
      <c r="D25485" s="113" t="s">
        <v>132</v>
      </c>
      <c r="E25485" s="113" t="s">
        <v>124</v>
      </c>
      <c r="F25485" s="113" t="s">
        <v>200</v>
      </c>
      <c r="G25485" s="113">
        <v>4.0831907379999999</v>
      </c>
    </row>
    <row r="25486" spans="1:7" x14ac:dyDescent="0.25">
      <c r="A25486" s="108" t="str">
        <f t="shared" si="398"/>
        <v>ES_2004_1A3(FS)_PM2.5</v>
      </c>
      <c r="B25486" s="113" t="s">
        <v>175</v>
      </c>
      <c r="C25486" s="113">
        <v>2004</v>
      </c>
      <c r="D25486" s="113" t="s">
        <v>132</v>
      </c>
      <c r="E25486" s="113" t="s">
        <v>203</v>
      </c>
      <c r="F25486" s="113" t="s">
        <v>200</v>
      </c>
      <c r="G25486" s="113">
        <v>25.210007782999998</v>
      </c>
    </row>
    <row r="25487" spans="1:7" x14ac:dyDescent="0.25">
      <c r="A25487" s="108" t="str">
        <f t="shared" si="398"/>
        <v>ES_2004_3D_NOx</v>
      </c>
      <c r="B25487" s="113" t="s">
        <v>175</v>
      </c>
      <c r="C25487" s="113">
        <v>2004</v>
      </c>
      <c r="D25487" s="113" t="s">
        <v>206</v>
      </c>
      <c r="E25487" s="113" t="s">
        <v>199</v>
      </c>
      <c r="F25487" s="113" t="s">
        <v>200</v>
      </c>
      <c r="G25487" s="113">
        <v>76.941574803999998</v>
      </c>
    </row>
    <row r="25488" spans="1:7" x14ac:dyDescent="0.25">
      <c r="A25488" s="108" t="str">
        <f t="shared" si="398"/>
        <v>ES_2005_NATIONAL TOTAL_NOx</v>
      </c>
      <c r="B25488" s="113" t="s">
        <v>175</v>
      </c>
      <c r="C25488" s="113">
        <v>2005</v>
      </c>
      <c r="D25488" s="113" t="s">
        <v>122</v>
      </c>
      <c r="E25488" s="113" t="s">
        <v>199</v>
      </c>
      <c r="F25488" s="113" t="s">
        <v>200</v>
      </c>
      <c r="G25488" s="113">
        <v>1320.86044818661</v>
      </c>
    </row>
    <row r="25489" spans="1:7" x14ac:dyDescent="0.25">
      <c r="A25489" s="108" t="str">
        <f t="shared" si="398"/>
        <v>ES_2005_NATIONAL TOTAL_NMVOC</v>
      </c>
      <c r="B25489" s="113" t="s">
        <v>175</v>
      </c>
      <c r="C25489" s="113">
        <v>2005</v>
      </c>
      <c r="D25489" s="113" t="s">
        <v>122</v>
      </c>
      <c r="E25489" s="113" t="s">
        <v>123</v>
      </c>
      <c r="F25489" s="113" t="s">
        <v>200</v>
      </c>
      <c r="G25489" s="113">
        <v>733.62174933406197</v>
      </c>
    </row>
    <row r="25490" spans="1:7" x14ac:dyDescent="0.25">
      <c r="A25490" s="108" t="str">
        <f t="shared" si="398"/>
        <v>ES_2005_NATIONAL TOTAL_SOx</v>
      </c>
      <c r="B25490" s="113" t="s">
        <v>175</v>
      </c>
      <c r="C25490" s="113">
        <v>2005</v>
      </c>
      <c r="D25490" s="113" t="s">
        <v>122</v>
      </c>
      <c r="E25490" s="113" t="s">
        <v>201</v>
      </c>
      <c r="F25490" s="113" t="s">
        <v>200</v>
      </c>
      <c r="G25490" s="113">
        <v>1207.0900318128499</v>
      </c>
    </row>
    <row r="25491" spans="1:7" x14ac:dyDescent="0.25">
      <c r="A25491" s="108" t="str">
        <f t="shared" si="398"/>
        <v>ES_2005_NATIONAL TOTAL_NH3</v>
      </c>
      <c r="B25491" s="113" t="s">
        <v>175</v>
      </c>
      <c r="C25491" s="113">
        <v>2005</v>
      </c>
      <c r="D25491" s="113" t="s">
        <v>122</v>
      </c>
      <c r="E25491" s="113" t="s">
        <v>124</v>
      </c>
      <c r="F25491" s="113" t="s">
        <v>200</v>
      </c>
      <c r="G25491" s="113">
        <v>488.104599782555</v>
      </c>
    </row>
    <row r="25492" spans="1:7" x14ac:dyDescent="0.25">
      <c r="A25492" s="108" t="str">
        <f t="shared" si="398"/>
        <v>ES_2005_NATIONAL TOTAL_PM2.5</v>
      </c>
      <c r="B25492" s="113" t="s">
        <v>175</v>
      </c>
      <c r="C25492" s="113">
        <v>2005</v>
      </c>
      <c r="D25492" s="113" t="s">
        <v>122</v>
      </c>
      <c r="E25492" s="113" t="s">
        <v>203</v>
      </c>
      <c r="F25492" s="113" t="s">
        <v>200</v>
      </c>
      <c r="G25492" s="113">
        <v>168.62618564131901</v>
      </c>
    </row>
    <row r="25493" spans="1:7" x14ac:dyDescent="0.25">
      <c r="A25493" s="108" t="str">
        <f t="shared" si="398"/>
        <v>ES_2005_NATIONAL TOTAL_Pb</v>
      </c>
      <c r="B25493" s="113" t="s">
        <v>175</v>
      </c>
      <c r="C25493" s="113">
        <v>2005</v>
      </c>
      <c r="D25493" s="113" t="s">
        <v>122</v>
      </c>
      <c r="E25493" s="113" t="s">
        <v>125</v>
      </c>
      <c r="F25493" s="113" t="s">
        <v>200</v>
      </c>
      <c r="G25493" s="113">
        <v>0.14403924648584501</v>
      </c>
    </row>
    <row r="25494" spans="1:7" x14ac:dyDescent="0.25">
      <c r="A25494" s="108" t="str">
        <f t="shared" si="398"/>
        <v>ES_2005_NATIONAL TOTAL_Cd</v>
      </c>
      <c r="B25494" s="113" t="s">
        <v>175</v>
      </c>
      <c r="C25494" s="113">
        <v>2005</v>
      </c>
      <c r="D25494" s="113" t="s">
        <v>122</v>
      </c>
      <c r="E25494" s="113" t="s">
        <v>126</v>
      </c>
      <c r="F25494" s="113" t="s">
        <v>200</v>
      </c>
      <c r="G25494" s="113">
        <v>1.14520717539987E-2</v>
      </c>
    </row>
    <row r="25495" spans="1:7" x14ac:dyDescent="0.25">
      <c r="A25495" s="108" t="str">
        <f t="shared" si="398"/>
        <v>ES_2005_NATIONAL TOTAL_Hg</v>
      </c>
      <c r="B25495" s="113" t="s">
        <v>175</v>
      </c>
      <c r="C25495" s="113">
        <v>2005</v>
      </c>
      <c r="D25495" s="113" t="s">
        <v>122</v>
      </c>
      <c r="E25495" s="113" t="s">
        <v>127</v>
      </c>
      <c r="F25495" s="113" t="s">
        <v>200</v>
      </c>
      <c r="G25495" s="113">
        <v>7.36286793014142E-3</v>
      </c>
    </row>
    <row r="25496" spans="1:7" x14ac:dyDescent="0.25">
      <c r="A25496" s="108" t="str">
        <f t="shared" si="398"/>
        <v>ES_2005_NATIONAL TOTAL_DIOX</v>
      </c>
      <c r="B25496" s="113" t="s">
        <v>175</v>
      </c>
      <c r="C25496" s="113">
        <v>2005</v>
      </c>
      <c r="D25496" s="113" t="s">
        <v>122</v>
      </c>
      <c r="E25496" s="113" t="s">
        <v>128</v>
      </c>
      <c r="F25496" s="113" t="s">
        <v>200</v>
      </c>
      <c r="G25496" s="150">
        <v>4.5309874647915098E-7</v>
      </c>
    </row>
    <row r="25497" spans="1:7" x14ac:dyDescent="0.25">
      <c r="A25497" s="108" t="str">
        <f t="shared" si="398"/>
        <v>ES_2005_NATIONAL TOTAL_PAH</v>
      </c>
      <c r="B25497" s="113" t="s">
        <v>175</v>
      </c>
      <c r="C25497" s="113">
        <v>2005</v>
      </c>
      <c r="D25497" s="113" t="s">
        <v>122</v>
      </c>
      <c r="E25497" s="113" t="s">
        <v>129</v>
      </c>
      <c r="F25497" s="113" t="s">
        <v>200</v>
      </c>
      <c r="G25497" s="113">
        <v>6.1875447746245503E-2</v>
      </c>
    </row>
    <row r="25498" spans="1:7" x14ac:dyDescent="0.25">
      <c r="A25498" s="108" t="str">
        <f t="shared" si="398"/>
        <v>ES_2005_NATIONAL TOTAL_HCB</v>
      </c>
      <c r="B25498" s="113" t="s">
        <v>175</v>
      </c>
      <c r="C25498" s="113">
        <v>2005</v>
      </c>
      <c r="D25498" s="113" t="s">
        <v>122</v>
      </c>
      <c r="E25498" s="113" t="s">
        <v>130</v>
      </c>
      <c r="F25498" s="113" t="s">
        <v>200</v>
      </c>
      <c r="G25498" s="150">
        <v>4.5600811806587702E-6</v>
      </c>
    </row>
    <row r="25499" spans="1:7" x14ac:dyDescent="0.25">
      <c r="A25499" s="108" t="str">
        <f t="shared" si="398"/>
        <v>ES_2005_NATIONAL TOTAL_PCB</v>
      </c>
      <c r="B25499" s="113" t="s">
        <v>175</v>
      </c>
      <c r="C25499" s="113">
        <v>2005</v>
      </c>
      <c r="D25499" s="113" t="s">
        <v>122</v>
      </c>
      <c r="E25499" s="113" t="s">
        <v>259</v>
      </c>
      <c r="F25499" s="113" t="s">
        <v>200</v>
      </c>
      <c r="G25499" s="113">
        <v>1.4442840367240701E-3</v>
      </c>
    </row>
    <row r="25500" spans="1:7" x14ac:dyDescent="0.25">
      <c r="A25500" s="108" t="str">
        <f t="shared" si="398"/>
        <v>ES_2005_1A3(FS)_NOx</v>
      </c>
      <c r="B25500" s="113" t="s">
        <v>175</v>
      </c>
      <c r="C25500" s="113">
        <v>2005</v>
      </c>
      <c r="D25500" s="113" t="s">
        <v>132</v>
      </c>
      <c r="E25500" s="113" t="s">
        <v>199</v>
      </c>
      <c r="F25500" s="113" t="s">
        <v>200</v>
      </c>
      <c r="G25500" s="113">
        <v>457.86324984599997</v>
      </c>
    </row>
    <row r="25501" spans="1:7" x14ac:dyDescent="0.25">
      <c r="A25501" s="108" t="str">
        <f t="shared" si="398"/>
        <v>ES_2005_1A3(FS)_NMVOC</v>
      </c>
      <c r="B25501" s="113" t="s">
        <v>175</v>
      </c>
      <c r="C25501" s="113">
        <v>2005</v>
      </c>
      <c r="D25501" s="113" t="s">
        <v>132</v>
      </c>
      <c r="E25501" s="113" t="s">
        <v>123</v>
      </c>
      <c r="F25501" s="113" t="s">
        <v>200</v>
      </c>
      <c r="G25501" s="113">
        <v>81.260542409999999</v>
      </c>
    </row>
    <row r="25502" spans="1:7" x14ac:dyDescent="0.25">
      <c r="A25502" s="108" t="str">
        <f t="shared" si="398"/>
        <v>ES_2005_1A3(FS)_SOx</v>
      </c>
      <c r="B25502" s="113" t="s">
        <v>175</v>
      </c>
      <c r="C25502" s="113">
        <v>2005</v>
      </c>
      <c r="D25502" s="113" t="s">
        <v>132</v>
      </c>
      <c r="E25502" s="113" t="s">
        <v>201</v>
      </c>
      <c r="F25502" s="113" t="s">
        <v>200</v>
      </c>
      <c r="G25502" s="113">
        <v>2.654578924</v>
      </c>
    </row>
    <row r="25503" spans="1:7" x14ac:dyDescent="0.25">
      <c r="A25503" s="108" t="str">
        <f t="shared" si="398"/>
        <v>ES_2005_1A3(FS)_NH3</v>
      </c>
      <c r="B25503" s="113" t="s">
        <v>175</v>
      </c>
      <c r="C25503" s="113">
        <v>2005</v>
      </c>
      <c r="D25503" s="113" t="s">
        <v>132</v>
      </c>
      <c r="E25503" s="113" t="s">
        <v>124</v>
      </c>
      <c r="F25503" s="113" t="s">
        <v>200</v>
      </c>
      <c r="G25503" s="113">
        <v>4.6260113809999996</v>
      </c>
    </row>
    <row r="25504" spans="1:7" x14ac:dyDescent="0.25">
      <c r="A25504" s="108" t="str">
        <f t="shared" si="398"/>
        <v>ES_2005_1A3(FS)_PM2.5</v>
      </c>
      <c r="B25504" s="113" t="s">
        <v>175</v>
      </c>
      <c r="C25504" s="113">
        <v>2005</v>
      </c>
      <c r="D25504" s="113" t="s">
        <v>132</v>
      </c>
      <c r="E25504" s="113" t="s">
        <v>203</v>
      </c>
      <c r="F25504" s="113" t="s">
        <v>200</v>
      </c>
      <c r="G25504" s="113">
        <v>24.743989043999999</v>
      </c>
    </row>
    <row r="25505" spans="1:7" x14ac:dyDescent="0.25">
      <c r="A25505" s="108" t="str">
        <f t="shared" si="398"/>
        <v>ES_2005_3D_NOx</v>
      </c>
      <c r="B25505" s="113" t="s">
        <v>175</v>
      </c>
      <c r="C25505" s="113">
        <v>2005</v>
      </c>
      <c r="D25505" s="113" t="s">
        <v>206</v>
      </c>
      <c r="E25505" s="113" t="s">
        <v>199</v>
      </c>
      <c r="F25505" s="113" t="s">
        <v>200</v>
      </c>
      <c r="G25505" s="113">
        <v>69.882393042999993</v>
      </c>
    </row>
    <row r="25506" spans="1:7" x14ac:dyDescent="0.25">
      <c r="A25506" s="108" t="str">
        <f t="shared" si="398"/>
        <v>ES_2006_NATIONAL TOTAL_NOx</v>
      </c>
      <c r="B25506" s="113" t="s">
        <v>175</v>
      </c>
      <c r="C25506" s="113">
        <v>2006</v>
      </c>
      <c r="D25506" s="113" t="s">
        <v>122</v>
      </c>
      <c r="E25506" s="113" t="s">
        <v>199</v>
      </c>
      <c r="F25506" s="113" t="s">
        <v>200</v>
      </c>
      <c r="G25506" s="113">
        <v>1291.4709408419801</v>
      </c>
    </row>
    <row r="25507" spans="1:7" x14ac:dyDescent="0.25">
      <c r="A25507" s="108" t="str">
        <f t="shared" si="398"/>
        <v>ES_2006_NATIONAL TOTAL_NMVOC</v>
      </c>
      <c r="B25507" s="113" t="s">
        <v>175</v>
      </c>
      <c r="C25507" s="113">
        <v>2006</v>
      </c>
      <c r="D25507" s="113" t="s">
        <v>122</v>
      </c>
      <c r="E25507" s="113" t="s">
        <v>123</v>
      </c>
      <c r="F25507" s="113" t="s">
        <v>200</v>
      </c>
      <c r="G25507" s="113">
        <v>706.44778037603101</v>
      </c>
    </row>
    <row r="25508" spans="1:7" x14ac:dyDescent="0.25">
      <c r="A25508" s="108" t="str">
        <f t="shared" si="398"/>
        <v>ES_2006_NATIONAL TOTAL_SOx</v>
      </c>
      <c r="B25508" s="113" t="s">
        <v>175</v>
      </c>
      <c r="C25508" s="113">
        <v>2006</v>
      </c>
      <c r="D25508" s="113" t="s">
        <v>122</v>
      </c>
      <c r="E25508" s="113" t="s">
        <v>201</v>
      </c>
      <c r="F25508" s="113" t="s">
        <v>200</v>
      </c>
      <c r="G25508" s="113">
        <v>1076.05764753674</v>
      </c>
    </row>
    <row r="25509" spans="1:7" x14ac:dyDescent="0.25">
      <c r="A25509" s="108" t="str">
        <f t="shared" si="398"/>
        <v>ES_2006_NATIONAL TOTAL_NH3</v>
      </c>
      <c r="B25509" s="113" t="s">
        <v>175</v>
      </c>
      <c r="C25509" s="113">
        <v>2006</v>
      </c>
      <c r="D25509" s="113" t="s">
        <v>122</v>
      </c>
      <c r="E25509" s="113" t="s">
        <v>124</v>
      </c>
      <c r="F25509" s="113" t="s">
        <v>200</v>
      </c>
      <c r="G25509" s="113">
        <v>491.63027181114899</v>
      </c>
    </row>
    <row r="25510" spans="1:7" x14ac:dyDescent="0.25">
      <c r="A25510" s="108" t="str">
        <f t="shared" si="398"/>
        <v>ES_2006_NATIONAL TOTAL_PM2.5</v>
      </c>
      <c r="B25510" s="113" t="s">
        <v>175</v>
      </c>
      <c r="C25510" s="113">
        <v>2006</v>
      </c>
      <c r="D25510" s="113" t="s">
        <v>122</v>
      </c>
      <c r="E25510" s="113" t="s">
        <v>203</v>
      </c>
      <c r="F25510" s="113" t="s">
        <v>200</v>
      </c>
      <c r="G25510" s="113">
        <v>172.58133742068199</v>
      </c>
    </row>
    <row r="25511" spans="1:7" x14ac:dyDescent="0.25">
      <c r="A25511" s="108" t="str">
        <f t="shared" si="398"/>
        <v>ES_2006_NATIONAL TOTAL_Pb</v>
      </c>
      <c r="B25511" s="113" t="s">
        <v>175</v>
      </c>
      <c r="C25511" s="113">
        <v>2006</v>
      </c>
      <c r="D25511" s="113" t="s">
        <v>122</v>
      </c>
      <c r="E25511" s="113" t="s">
        <v>125</v>
      </c>
      <c r="F25511" s="113" t="s">
        <v>200</v>
      </c>
      <c r="G25511" s="113">
        <v>0.146209441333082</v>
      </c>
    </row>
    <row r="25512" spans="1:7" x14ac:dyDescent="0.25">
      <c r="A25512" s="108" t="str">
        <f t="shared" si="398"/>
        <v>ES_2006_NATIONAL TOTAL_Cd</v>
      </c>
      <c r="B25512" s="113" t="s">
        <v>175</v>
      </c>
      <c r="C25512" s="113">
        <v>2006</v>
      </c>
      <c r="D25512" s="113" t="s">
        <v>122</v>
      </c>
      <c r="E25512" s="113" t="s">
        <v>126</v>
      </c>
      <c r="F25512" s="113" t="s">
        <v>200</v>
      </c>
      <c r="G25512" s="113">
        <v>9.9169209772447392E-3</v>
      </c>
    </row>
    <row r="25513" spans="1:7" x14ac:dyDescent="0.25">
      <c r="A25513" s="108" t="str">
        <f t="shared" si="398"/>
        <v>ES_2006_NATIONAL TOTAL_Hg</v>
      </c>
      <c r="B25513" s="113" t="s">
        <v>175</v>
      </c>
      <c r="C25513" s="113">
        <v>2006</v>
      </c>
      <c r="D25513" s="113" t="s">
        <v>122</v>
      </c>
      <c r="E25513" s="113" t="s">
        <v>127</v>
      </c>
      <c r="F25513" s="113" t="s">
        <v>200</v>
      </c>
      <c r="G25513" s="113">
        <v>6.5487024045964102E-3</v>
      </c>
    </row>
    <row r="25514" spans="1:7" x14ac:dyDescent="0.25">
      <c r="A25514" s="108" t="str">
        <f t="shared" si="398"/>
        <v>ES_2006_NATIONAL TOTAL_DIOX</v>
      </c>
      <c r="B25514" s="113" t="s">
        <v>175</v>
      </c>
      <c r="C25514" s="113">
        <v>2006</v>
      </c>
      <c r="D25514" s="113" t="s">
        <v>122</v>
      </c>
      <c r="E25514" s="113" t="s">
        <v>128</v>
      </c>
      <c r="F25514" s="113" t="s">
        <v>200</v>
      </c>
      <c r="G25514" s="150">
        <v>4.7574465536204501E-7</v>
      </c>
    </row>
    <row r="25515" spans="1:7" x14ac:dyDescent="0.25">
      <c r="A25515" s="108" t="str">
        <f t="shared" si="398"/>
        <v>ES_2006_NATIONAL TOTAL_PAH</v>
      </c>
      <c r="B25515" s="113" t="s">
        <v>175</v>
      </c>
      <c r="C25515" s="113">
        <v>2006</v>
      </c>
      <c r="D25515" s="113" t="s">
        <v>122</v>
      </c>
      <c r="E25515" s="113" t="s">
        <v>129</v>
      </c>
      <c r="F25515" s="113" t="s">
        <v>200</v>
      </c>
      <c r="G25515" s="113">
        <v>5.9717707740910099E-2</v>
      </c>
    </row>
    <row r="25516" spans="1:7" x14ac:dyDescent="0.25">
      <c r="A25516" s="108" t="str">
        <f t="shared" si="398"/>
        <v>ES_2006_NATIONAL TOTAL_HCB</v>
      </c>
      <c r="B25516" s="113" t="s">
        <v>175</v>
      </c>
      <c r="C25516" s="113">
        <v>2006</v>
      </c>
      <c r="D25516" s="113" t="s">
        <v>122</v>
      </c>
      <c r="E25516" s="113" t="s">
        <v>130</v>
      </c>
      <c r="F25516" s="113" t="s">
        <v>200</v>
      </c>
      <c r="G25516" s="150">
        <v>4.6782040750574797E-6</v>
      </c>
    </row>
    <row r="25517" spans="1:7" x14ac:dyDescent="0.25">
      <c r="A25517" s="108" t="str">
        <f t="shared" si="398"/>
        <v>ES_2006_NATIONAL TOTAL_PCB</v>
      </c>
      <c r="B25517" s="113" t="s">
        <v>175</v>
      </c>
      <c r="C25517" s="113">
        <v>2006</v>
      </c>
      <c r="D25517" s="113" t="s">
        <v>122</v>
      </c>
      <c r="E25517" s="113" t="s">
        <v>259</v>
      </c>
      <c r="F25517" s="113" t="s">
        <v>200</v>
      </c>
      <c r="G25517" s="113">
        <v>1.31024506077776E-3</v>
      </c>
    </row>
    <row r="25518" spans="1:7" x14ac:dyDescent="0.25">
      <c r="A25518" s="108" t="str">
        <f t="shared" si="398"/>
        <v>ES_2006_1A3(FS)_NOx</v>
      </c>
      <c r="B25518" s="113" t="s">
        <v>175</v>
      </c>
      <c r="C25518" s="113">
        <v>2006</v>
      </c>
      <c r="D25518" s="113" t="s">
        <v>132</v>
      </c>
      <c r="E25518" s="113" t="s">
        <v>199</v>
      </c>
      <c r="F25518" s="113" t="s">
        <v>200</v>
      </c>
      <c r="G25518" s="113">
        <v>456.164961323</v>
      </c>
    </row>
    <row r="25519" spans="1:7" x14ac:dyDescent="0.25">
      <c r="A25519" s="108" t="str">
        <f t="shared" si="398"/>
        <v>ES_2006_1A3(FS)_NMVOC</v>
      </c>
      <c r="B25519" s="113" t="s">
        <v>175</v>
      </c>
      <c r="C25519" s="113">
        <v>2006</v>
      </c>
      <c r="D25519" s="113" t="s">
        <v>132</v>
      </c>
      <c r="E25519" s="113" t="s">
        <v>123</v>
      </c>
      <c r="F25519" s="113" t="s">
        <v>200</v>
      </c>
      <c r="G25519" s="113">
        <v>70.368264081000007</v>
      </c>
    </row>
    <row r="25520" spans="1:7" x14ac:dyDescent="0.25">
      <c r="A25520" s="108" t="str">
        <f t="shared" si="398"/>
        <v>ES_2006_1A3(FS)_SOx</v>
      </c>
      <c r="B25520" s="113" t="s">
        <v>175</v>
      </c>
      <c r="C25520" s="113">
        <v>2006</v>
      </c>
      <c r="D25520" s="113" t="s">
        <v>132</v>
      </c>
      <c r="E25520" s="113" t="s">
        <v>201</v>
      </c>
      <c r="F25520" s="113" t="s">
        <v>200</v>
      </c>
      <c r="G25520" s="113">
        <v>2.813211151</v>
      </c>
    </row>
    <row r="25521" spans="1:7" x14ac:dyDescent="0.25">
      <c r="A25521" s="108" t="str">
        <f t="shared" si="398"/>
        <v>ES_2006_1A3(FS)_NH3</v>
      </c>
      <c r="B25521" s="113" t="s">
        <v>175</v>
      </c>
      <c r="C25521" s="113">
        <v>2006</v>
      </c>
      <c r="D25521" s="113" t="s">
        <v>132</v>
      </c>
      <c r="E25521" s="113" t="s">
        <v>124</v>
      </c>
      <c r="F25521" s="113" t="s">
        <v>200</v>
      </c>
      <c r="G25521" s="113">
        <v>4.6058437039999998</v>
      </c>
    </row>
    <row r="25522" spans="1:7" x14ac:dyDescent="0.25">
      <c r="A25522" s="108" t="str">
        <f t="shared" si="398"/>
        <v>ES_2006_1A3(FS)_PM2.5</v>
      </c>
      <c r="B25522" s="113" t="s">
        <v>175</v>
      </c>
      <c r="C25522" s="113">
        <v>2006</v>
      </c>
      <c r="D25522" s="113" t="s">
        <v>132</v>
      </c>
      <c r="E25522" s="113" t="s">
        <v>203</v>
      </c>
      <c r="F25522" s="113" t="s">
        <v>200</v>
      </c>
      <c r="G25522" s="113">
        <v>24.496535908999999</v>
      </c>
    </row>
    <row r="25523" spans="1:7" x14ac:dyDescent="0.25">
      <c r="A25523" s="108" t="str">
        <f t="shared" si="398"/>
        <v>ES_2006_3D_NOx</v>
      </c>
      <c r="B25523" s="113" t="s">
        <v>175</v>
      </c>
      <c r="C25523" s="113">
        <v>2006</v>
      </c>
      <c r="D25523" s="113" t="s">
        <v>206</v>
      </c>
      <c r="E25523" s="113" t="s">
        <v>199</v>
      </c>
      <c r="F25523" s="113" t="s">
        <v>200</v>
      </c>
      <c r="G25523" s="113">
        <v>71.379263499000004</v>
      </c>
    </row>
    <row r="25524" spans="1:7" x14ac:dyDescent="0.25">
      <c r="A25524" s="108" t="str">
        <f t="shared" si="398"/>
        <v>ES_2007_NATIONAL TOTAL_NOx</v>
      </c>
      <c r="B25524" s="113" t="s">
        <v>175</v>
      </c>
      <c r="C25524" s="113">
        <v>2007</v>
      </c>
      <c r="D25524" s="113" t="s">
        <v>122</v>
      </c>
      <c r="E25524" s="113" t="s">
        <v>199</v>
      </c>
      <c r="F25524" s="113" t="s">
        <v>200</v>
      </c>
      <c r="G25524" s="113">
        <v>1293.25666104788</v>
      </c>
    </row>
    <row r="25525" spans="1:7" x14ac:dyDescent="0.25">
      <c r="A25525" s="108" t="str">
        <f t="shared" si="398"/>
        <v>ES_2007_NATIONAL TOTAL_NMVOC</v>
      </c>
      <c r="B25525" s="113" t="s">
        <v>175</v>
      </c>
      <c r="C25525" s="113">
        <v>2007</v>
      </c>
      <c r="D25525" s="113" t="s">
        <v>122</v>
      </c>
      <c r="E25525" s="113" t="s">
        <v>123</v>
      </c>
      <c r="F25525" s="113" t="s">
        <v>200</v>
      </c>
      <c r="G25525" s="113">
        <v>687.86072274036405</v>
      </c>
    </row>
    <row r="25526" spans="1:7" x14ac:dyDescent="0.25">
      <c r="A25526" s="108" t="str">
        <f t="shared" si="398"/>
        <v>ES_2007_NATIONAL TOTAL_SOx</v>
      </c>
      <c r="B25526" s="113" t="s">
        <v>175</v>
      </c>
      <c r="C25526" s="113">
        <v>2007</v>
      </c>
      <c r="D25526" s="113" t="s">
        <v>122</v>
      </c>
      <c r="E25526" s="113" t="s">
        <v>201</v>
      </c>
      <c r="F25526" s="113" t="s">
        <v>200</v>
      </c>
      <c r="G25526" s="113">
        <v>1046.5425609827801</v>
      </c>
    </row>
    <row r="25527" spans="1:7" x14ac:dyDescent="0.25">
      <c r="A25527" s="108" t="str">
        <f t="shared" si="398"/>
        <v>ES_2007_NATIONAL TOTAL_NH3</v>
      </c>
      <c r="B25527" s="113" t="s">
        <v>175</v>
      </c>
      <c r="C25527" s="113">
        <v>2007</v>
      </c>
      <c r="D25527" s="113" t="s">
        <v>122</v>
      </c>
      <c r="E25527" s="113" t="s">
        <v>124</v>
      </c>
      <c r="F25527" s="113" t="s">
        <v>200</v>
      </c>
      <c r="G25527" s="113">
        <v>497.08094225215399</v>
      </c>
    </row>
    <row r="25528" spans="1:7" x14ac:dyDescent="0.25">
      <c r="A25528" s="108" t="str">
        <f t="shared" si="398"/>
        <v>ES_2007_NATIONAL TOTAL_PM2.5</v>
      </c>
      <c r="B25528" s="113" t="s">
        <v>175</v>
      </c>
      <c r="C25528" s="113">
        <v>2007</v>
      </c>
      <c r="D25528" s="113" t="s">
        <v>122</v>
      </c>
      <c r="E25528" s="113" t="s">
        <v>203</v>
      </c>
      <c r="F25528" s="113" t="s">
        <v>200</v>
      </c>
      <c r="G25528" s="113">
        <v>173.01610879994101</v>
      </c>
    </row>
    <row r="25529" spans="1:7" x14ac:dyDescent="0.25">
      <c r="A25529" s="108" t="str">
        <f t="shared" si="398"/>
        <v>ES_2007_NATIONAL TOTAL_Pb</v>
      </c>
      <c r="B25529" s="113" t="s">
        <v>175</v>
      </c>
      <c r="C25529" s="113">
        <v>2007</v>
      </c>
      <c r="D25529" s="113" t="s">
        <v>122</v>
      </c>
      <c r="E25529" s="113" t="s">
        <v>125</v>
      </c>
      <c r="F25529" s="113" t="s">
        <v>200</v>
      </c>
      <c r="G25529" s="113">
        <v>0.14935552899429799</v>
      </c>
    </row>
    <row r="25530" spans="1:7" x14ac:dyDescent="0.25">
      <c r="A25530" s="108" t="str">
        <f t="shared" si="398"/>
        <v>ES_2007_NATIONAL TOTAL_Cd</v>
      </c>
      <c r="B25530" s="113" t="s">
        <v>175</v>
      </c>
      <c r="C25530" s="113">
        <v>2007</v>
      </c>
      <c r="D25530" s="113" t="s">
        <v>122</v>
      </c>
      <c r="E25530" s="113" t="s">
        <v>126</v>
      </c>
      <c r="F25530" s="113" t="s">
        <v>200</v>
      </c>
      <c r="G25530" s="113">
        <v>9.32360831920594E-3</v>
      </c>
    </row>
    <row r="25531" spans="1:7" x14ac:dyDescent="0.25">
      <c r="A25531" s="108" t="str">
        <f t="shared" si="398"/>
        <v>ES_2007_NATIONAL TOTAL_Hg</v>
      </c>
      <c r="B25531" s="113" t="s">
        <v>175</v>
      </c>
      <c r="C25531" s="113">
        <v>2007</v>
      </c>
      <c r="D25531" s="113" t="s">
        <v>122</v>
      </c>
      <c r="E25531" s="113" t="s">
        <v>127</v>
      </c>
      <c r="F25531" s="113" t="s">
        <v>200</v>
      </c>
      <c r="G25531" s="113">
        <v>5.9760046832771597E-3</v>
      </c>
    </row>
    <row r="25532" spans="1:7" x14ac:dyDescent="0.25">
      <c r="A25532" s="108" t="str">
        <f t="shared" si="398"/>
        <v>ES_2007_NATIONAL TOTAL_DIOX</v>
      </c>
      <c r="B25532" s="113" t="s">
        <v>175</v>
      </c>
      <c r="C25532" s="113">
        <v>2007</v>
      </c>
      <c r="D25532" s="113" t="s">
        <v>122</v>
      </c>
      <c r="E25532" s="113" t="s">
        <v>128</v>
      </c>
      <c r="F25532" s="113" t="s">
        <v>200</v>
      </c>
      <c r="G25532" s="150">
        <v>7.1387249629189203E-7</v>
      </c>
    </row>
    <row r="25533" spans="1:7" x14ac:dyDescent="0.25">
      <c r="A25533" s="108" t="str">
        <f t="shared" si="398"/>
        <v>ES_2007_NATIONAL TOTAL_PAH</v>
      </c>
      <c r="B25533" s="113" t="s">
        <v>175</v>
      </c>
      <c r="C25533" s="113">
        <v>2007</v>
      </c>
      <c r="D25533" s="113" t="s">
        <v>122</v>
      </c>
      <c r="E25533" s="113" t="s">
        <v>129</v>
      </c>
      <c r="F25533" s="113" t="s">
        <v>200</v>
      </c>
      <c r="G25533" s="113">
        <v>6.06782366308301E-2</v>
      </c>
    </row>
    <row r="25534" spans="1:7" x14ac:dyDescent="0.25">
      <c r="A25534" s="108" t="str">
        <f t="shared" si="398"/>
        <v>ES_2007_NATIONAL TOTAL_HCB</v>
      </c>
      <c r="B25534" s="113" t="s">
        <v>175</v>
      </c>
      <c r="C25534" s="113">
        <v>2007</v>
      </c>
      <c r="D25534" s="113" t="s">
        <v>122</v>
      </c>
      <c r="E25534" s="113" t="s">
        <v>130</v>
      </c>
      <c r="F25534" s="113" t="s">
        <v>200</v>
      </c>
      <c r="G25534" s="150">
        <v>4.5856749742341098E-6</v>
      </c>
    </row>
    <row r="25535" spans="1:7" x14ac:dyDescent="0.25">
      <c r="A25535" s="108" t="str">
        <f t="shared" si="398"/>
        <v>ES_2007_NATIONAL TOTAL_PCB</v>
      </c>
      <c r="B25535" s="113" t="s">
        <v>175</v>
      </c>
      <c r="C25535" s="113">
        <v>2007</v>
      </c>
      <c r="D25535" s="113" t="s">
        <v>122</v>
      </c>
      <c r="E25535" s="113" t="s">
        <v>259</v>
      </c>
      <c r="F25535" s="113" t="s">
        <v>200</v>
      </c>
      <c r="G25535" s="113">
        <v>1.17454273753273E-3</v>
      </c>
    </row>
    <row r="25536" spans="1:7" x14ac:dyDescent="0.25">
      <c r="A25536" s="108" t="str">
        <f t="shared" si="398"/>
        <v>ES_2007_1A3(FS)_NOx</v>
      </c>
      <c r="B25536" s="113" t="s">
        <v>175</v>
      </c>
      <c r="C25536" s="113">
        <v>2007</v>
      </c>
      <c r="D25536" s="113" t="s">
        <v>132</v>
      </c>
      <c r="E25536" s="113" t="s">
        <v>199</v>
      </c>
      <c r="F25536" s="113" t="s">
        <v>200</v>
      </c>
      <c r="G25536" s="113">
        <v>458.800058046</v>
      </c>
    </row>
    <row r="25537" spans="1:7" x14ac:dyDescent="0.25">
      <c r="A25537" s="108" t="str">
        <f t="shared" si="398"/>
        <v>ES_2007_1A3(FS)_NMVOC</v>
      </c>
      <c r="B25537" s="113" t="s">
        <v>175</v>
      </c>
      <c r="C25537" s="113">
        <v>2007</v>
      </c>
      <c r="D25537" s="113" t="s">
        <v>132</v>
      </c>
      <c r="E25537" s="113" t="s">
        <v>123</v>
      </c>
      <c r="F25537" s="113" t="s">
        <v>200</v>
      </c>
      <c r="G25537" s="113">
        <v>65.042504137999998</v>
      </c>
    </row>
    <row r="25538" spans="1:7" x14ac:dyDescent="0.25">
      <c r="A25538" s="108" t="str">
        <f t="shared" ref="A25538:A25601" si="399">CONCATENATE(B25538,"_",C25538,"_",D25538,"_",E25538)</f>
        <v>ES_2007_1A3(FS)_SOx</v>
      </c>
      <c r="B25538" s="113" t="s">
        <v>175</v>
      </c>
      <c r="C25538" s="113">
        <v>2007</v>
      </c>
      <c r="D25538" s="113" t="s">
        <v>132</v>
      </c>
      <c r="E25538" s="113" t="s">
        <v>201</v>
      </c>
      <c r="F25538" s="113" t="s">
        <v>200</v>
      </c>
      <c r="G25538" s="113">
        <v>2.8827135450000001</v>
      </c>
    </row>
    <row r="25539" spans="1:7" x14ac:dyDescent="0.25">
      <c r="A25539" s="108" t="str">
        <f t="shared" si="399"/>
        <v>ES_2007_1A3(FS)_NH3</v>
      </c>
      <c r="B25539" s="113" t="s">
        <v>175</v>
      </c>
      <c r="C25539" s="113">
        <v>2007</v>
      </c>
      <c r="D25539" s="113" t="s">
        <v>132</v>
      </c>
      <c r="E25539" s="113" t="s">
        <v>124</v>
      </c>
      <c r="F25539" s="113" t="s">
        <v>200</v>
      </c>
      <c r="G25539" s="113">
        <v>4.3341141739999998</v>
      </c>
    </row>
    <row r="25540" spans="1:7" x14ac:dyDescent="0.25">
      <c r="A25540" s="108" t="str">
        <f t="shared" si="399"/>
        <v>ES_2007_1A3(FS)_PM2.5</v>
      </c>
      <c r="B25540" s="113" t="s">
        <v>175</v>
      </c>
      <c r="C25540" s="113">
        <v>2007</v>
      </c>
      <c r="D25540" s="113" t="s">
        <v>132</v>
      </c>
      <c r="E25540" s="113" t="s">
        <v>203</v>
      </c>
      <c r="F25540" s="113" t="s">
        <v>200</v>
      </c>
      <c r="G25540" s="113">
        <v>24.791089323000001</v>
      </c>
    </row>
    <row r="25541" spans="1:7" x14ac:dyDescent="0.25">
      <c r="A25541" s="108" t="str">
        <f t="shared" si="399"/>
        <v>ES_2007_3D_NOx</v>
      </c>
      <c r="B25541" s="113" t="s">
        <v>175</v>
      </c>
      <c r="C25541" s="113">
        <v>2007</v>
      </c>
      <c r="D25541" s="113" t="s">
        <v>206</v>
      </c>
      <c r="E25541" s="113" t="s">
        <v>199</v>
      </c>
      <c r="F25541" s="113" t="s">
        <v>200</v>
      </c>
      <c r="G25541" s="113">
        <v>73.338147087999999</v>
      </c>
    </row>
    <row r="25542" spans="1:7" x14ac:dyDescent="0.25">
      <c r="A25542" s="108" t="str">
        <f t="shared" si="399"/>
        <v>ES_2008_NATIONAL TOTAL_NOx</v>
      </c>
      <c r="B25542" s="113" t="s">
        <v>175</v>
      </c>
      <c r="C25542" s="113">
        <v>2008</v>
      </c>
      <c r="D25542" s="113" t="s">
        <v>122</v>
      </c>
      <c r="E25542" s="113" t="s">
        <v>199</v>
      </c>
      <c r="F25542" s="113" t="s">
        <v>200</v>
      </c>
      <c r="G25542" s="113">
        <v>1104.6448838799399</v>
      </c>
    </row>
    <row r="25543" spans="1:7" x14ac:dyDescent="0.25">
      <c r="A25543" s="108" t="str">
        <f t="shared" si="399"/>
        <v>ES_2008_NATIONAL TOTAL_NMVOC</v>
      </c>
      <c r="B25543" s="113" t="s">
        <v>175</v>
      </c>
      <c r="C25543" s="113">
        <v>2008</v>
      </c>
      <c r="D25543" s="113" t="s">
        <v>122</v>
      </c>
      <c r="E25543" s="113" t="s">
        <v>123</v>
      </c>
      <c r="F25543" s="113" t="s">
        <v>200</v>
      </c>
      <c r="G25543" s="113">
        <v>644.99585431941603</v>
      </c>
    </row>
    <row r="25544" spans="1:7" x14ac:dyDescent="0.25">
      <c r="A25544" s="108" t="str">
        <f t="shared" si="399"/>
        <v>ES_2008_NATIONAL TOTAL_SOx</v>
      </c>
      <c r="B25544" s="113" t="s">
        <v>175</v>
      </c>
      <c r="C25544" s="113">
        <v>2008</v>
      </c>
      <c r="D25544" s="113" t="s">
        <v>122</v>
      </c>
      <c r="E25544" s="113" t="s">
        <v>201</v>
      </c>
      <c r="F25544" s="113" t="s">
        <v>200</v>
      </c>
      <c r="G25544" s="113">
        <v>384.62862731148402</v>
      </c>
    </row>
    <row r="25545" spans="1:7" x14ac:dyDescent="0.25">
      <c r="A25545" s="108" t="str">
        <f t="shared" si="399"/>
        <v>ES_2008_NATIONAL TOTAL_NH3</v>
      </c>
      <c r="B25545" s="113" t="s">
        <v>175</v>
      </c>
      <c r="C25545" s="113">
        <v>2008</v>
      </c>
      <c r="D25545" s="113" t="s">
        <v>122</v>
      </c>
      <c r="E25545" s="113" t="s">
        <v>124</v>
      </c>
      <c r="F25545" s="113" t="s">
        <v>200</v>
      </c>
      <c r="G25545" s="113">
        <v>445.221541133899</v>
      </c>
    </row>
    <row r="25546" spans="1:7" x14ac:dyDescent="0.25">
      <c r="A25546" s="108" t="str">
        <f t="shared" si="399"/>
        <v>ES_2008_NATIONAL TOTAL_PM2.5</v>
      </c>
      <c r="B25546" s="113" t="s">
        <v>175</v>
      </c>
      <c r="C25546" s="113">
        <v>2008</v>
      </c>
      <c r="D25546" s="113" t="s">
        <v>122</v>
      </c>
      <c r="E25546" s="113" t="s">
        <v>203</v>
      </c>
      <c r="F25546" s="113" t="s">
        <v>200</v>
      </c>
      <c r="G25546" s="113">
        <v>158.78361049071501</v>
      </c>
    </row>
    <row r="25547" spans="1:7" x14ac:dyDescent="0.25">
      <c r="A25547" s="108" t="str">
        <f t="shared" si="399"/>
        <v>ES_2008_NATIONAL TOTAL_Pb</v>
      </c>
      <c r="B25547" s="113" t="s">
        <v>175</v>
      </c>
      <c r="C25547" s="113">
        <v>2008</v>
      </c>
      <c r="D25547" s="113" t="s">
        <v>122</v>
      </c>
      <c r="E25547" s="113" t="s">
        <v>125</v>
      </c>
      <c r="F25547" s="113" t="s">
        <v>200</v>
      </c>
      <c r="G25547" s="113">
        <v>0.141287341682478</v>
      </c>
    </row>
    <row r="25548" spans="1:7" x14ac:dyDescent="0.25">
      <c r="A25548" s="108" t="str">
        <f t="shared" si="399"/>
        <v>ES_2008_NATIONAL TOTAL_Cd</v>
      </c>
      <c r="B25548" s="113" t="s">
        <v>175</v>
      </c>
      <c r="C25548" s="113">
        <v>2008</v>
      </c>
      <c r="D25548" s="113" t="s">
        <v>122</v>
      </c>
      <c r="E25548" s="113" t="s">
        <v>126</v>
      </c>
      <c r="F25548" s="113" t="s">
        <v>200</v>
      </c>
      <c r="G25548" s="113">
        <v>8.7398798458534696E-3</v>
      </c>
    </row>
    <row r="25549" spans="1:7" x14ac:dyDescent="0.25">
      <c r="A25549" s="108" t="str">
        <f t="shared" si="399"/>
        <v>ES_2008_NATIONAL TOTAL_Hg</v>
      </c>
      <c r="B25549" s="113" t="s">
        <v>175</v>
      </c>
      <c r="C25549" s="113">
        <v>2008</v>
      </c>
      <c r="D25549" s="113" t="s">
        <v>122</v>
      </c>
      <c r="E25549" s="113" t="s">
        <v>127</v>
      </c>
      <c r="F25549" s="113" t="s">
        <v>200</v>
      </c>
      <c r="G25549" s="113">
        <v>5.1152824278684903E-3</v>
      </c>
    </row>
    <row r="25550" spans="1:7" x14ac:dyDescent="0.25">
      <c r="A25550" s="108" t="str">
        <f t="shared" si="399"/>
        <v>ES_2008_NATIONAL TOTAL_DIOX</v>
      </c>
      <c r="B25550" s="113" t="s">
        <v>175</v>
      </c>
      <c r="C25550" s="113">
        <v>2008</v>
      </c>
      <c r="D25550" s="113" t="s">
        <v>122</v>
      </c>
      <c r="E25550" s="113" t="s">
        <v>128</v>
      </c>
      <c r="F25550" s="113" t="s">
        <v>200</v>
      </c>
      <c r="G25550" s="150">
        <v>6.9482398279193003E-7</v>
      </c>
    </row>
    <row r="25551" spans="1:7" x14ac:dyDescent="0.25">
      <c r="A25551" s="108" t="str">
        <f t="shared" si="399"/>
        <v>ES_2008_NATIONAL TOTAL_PAH</v>
      </c>
      <c r="B25551" s="113" t="s">
        <v>175</v>
      </c>
      <c r="C25551" s="113">
        <v>2008</v>
      </c>
      <c r="D25551" s="113" t="s">
        <v>122</v>
      </c>
      <c r="E25551" s="113" t="s">
        <v>129</v>
      </c>
      <c r="F25551" s="113" t="s">
        <v>200</v>
      </c>
      <c r="G25551" s="113">
        <v>5.9452992990595699E-2</v>
      </c>
    </row>
    <row r="25552" spans="1:7" x14ac:dyDescent="0.25">
      <c r="A25552" s="108" t="str">
        <f t="shared" si="399"/>
        <v>ES_2008_NATIONAL TOTAL_HCB</v>
      </c>
      <c r="B25552" s="113" t="s">
        <v>175</v>
      </c>
      <c r="C25552" s="113">
        <v>2008</v>
      </c>
      <c r="D25552" s="113" t="s">
        <v>122</v>
      </c>
      <c r="E25552" s="113" t="s">
        <v>130</v>
      </c>
      <c r="F25552" s="113" t="s">
        <v>200</v>
      </c>
      <c r="G25552" s="150">
        <v>4.8290151175166701E-6</v>
      </c>
    </row>
    <row r="25553" spans="1:7" x14ac:dyDescent="0.25">
      <c r="A25553" s="108" t="str">
        <f t="shared" si="399"/>
        <v>ES_2008_NATIONAL TOTAL_PCB</v>
      </c>
      <c r="B25553" s="113" t="s">
        <v>175</v>
      </c>
      <c r="C25553" s="113">
        <v>2008</v>
      </c>
      <c r="D25553" s="113" t="s">
        <v>122</v>
      </c>
      <c r="E25553" s="113" t="s">
        <v>259</v>
      </c>
      <c r="F25553" s="113" t="s">
        <v>200</v>
      </c>
      <c r="G25553" s="113">
        <v>9.8318318415420111E-4</v>
      </c>
    </row>
    <row r="25554" spans="1:7" x14ac:dyDescent="0.25">
      <c r="A25554" s="108" t="str">
        <f t="shared" si="399"/>
        <v>ES_2008_1A3(FS)_NOx</v>
      </c>
      <c r="B25554" s="113" t="s">
        <v>175</v>
      </c>
      <c r="C25554" s="113">
        <v>2008</v>
      </c>
      <c r="D25554" s="113" t="s">
        <v>132</v>
      </c>
      <c r="E25554" s="113" t="s">
        <v>199</v>
      </c>
      <c r="F25554" s="113" t="s">
        <v>200</v>
      </c>
      <c r="G25554" s="113">
        <v>420.001250164</v>
      </c>
    </row>
    <row r="25555" spans="1:7" x14ac:dyDescent="0.25">
      <c r="A25555" s="108" t="str">
        <f t="shared" si="399"/>
        <v>ES_2008_1A3(FS)_NMVOC</v>
      </c>
      <c r="B25555" s="113" t="s">
        <v>175</v>
      </c>
      <c r="C25555" s="113">
        <v>2008</v>
      </c>
      <c r="D25555" s="113" t="s">
        <v>132</v>
      </c>
      <c r="E25555" s="113" t="s">
        <v>123</v>
      </c>
      <c r="F25555" s="113" t="s">
        <v>200</v>
      </c>
      <c r="G25555" s="113">
        <v>57.323550318000002</v>
      </c>
    </row>
    <row r="25556" spans="1:7" x14ac:dyDescent="0.25">
      <c r="A25556" s="108" t="str">
        <f t="shared" si="399"/>
        <v>ES_2008_1A3(FS)_SOx</v>
      </c>
      <c r="B25556" s="113" t="s">
        <v>175</v>
      </c>
      <c r="C25556" s="113">
        <v>2008</v>
      </c>
      <c r="D25556" s="113" t="s">
        <v>132</v>
      </c>
      <c r="E25556" s="113" t="s">
        <v>201</v>
      </c>
      <c r="F25556" s="113" t="s">
        <v>200</v>
      </c>
      <c r="G25556" s="113">
        <v>2.6743575229999998</v>
      </c>
    </row>
    <row r="25557" spans="1:7" x14ac:dyDescent="0.25">
      <c r="A25557" s="108" t="str">
        <f t="shared" si="399"/>
        <v>ES_2008_1A3(FS)_NH3</v>
      </c>
      <c r="B25557" s="113" t="s">
        <v>175</v>
      </c>
      <c r="C25557" s="113">
        <v>2008</v>
      </c>
      <c r="D25557" s="113" t="s">
        <v>132</v>
      </c>
      <c r="E25557" s="113" t="s">
        <v>124</v>
      </c>
      <c r="F25557" s="113" t="s">
        <v>200</v>
      </c>
      <c r="G25557" s="113">
        <v>3.8109147600000002</v>
      </c>
    </row>
    <row r="25558" spans="1:7" x14ac:dyDescent="0.25">
      <c r="A25558" s="108" t="str">
        <f t="shared" si="399"/>
        <v>ES_2008_1A3(FS)_PM2.5</v>
      </c>
      <c r="B25558" s="113" t="s">
        <v>175</v>
      </c>
      <c r="C25558" s="113">
        <v>2008</v>
      </c>
      <c r="D25558" s="113" t="s">
        <v>132</v>
      </c>
      <c r="E25558" s="113" t="s">
        <v>203</v>
      </c>
      <c r="F25558" s="113" t="s">
        <v>200</v>
      </c>
      <c r="G25558" s="113">
        <v>22.80535193</v>
      </c>
    </row>
    <row r="25559" spans="1:7" x14ac:dyDescent="0.25">
      <c r="A25559" s="108" t="str">
        <f t="shared" si="399"/>
        <v>ES_2008_3D_NOx</v>
      </c>
      <c r="B25559" s="113" t="s">
        <v>175</v>
      </c>
      <c r="C25559" s="113">
        <v>2008</v>
      </c>
      <c r="D25559" s="113" t="s">
        <v>206</v>
      </c>
      <c r="E25559" s="113" t="s">
        <v>199</v>
      </c>
      <c r="F25559" s="113" t="s">
        <v>200</v>
      </c>
      <c r="G25559" s="113">
        <v>61.718724313999999</v>
      </c>
    </row>
    <row r="25560" spans="1:7" x14ac:dyDescent="0.25">
      <c r="A25560" s="108" t="str">
        <f t="shared" si="399"/>
        <v>ES_2009_NATIONAL TOTAL_NOx</v>
      </c>
      <c r="B25560" s="113" t="s">
        <v>175</v>
      </c>
      <c r="C25560" s="113">
        <v>2009</v>
      </c>
      <c r="D25560" s="113" t="s">
        <v>122</v>
      </c>
      <c r="E25560" s="113" t="s">
        <v>199</v>
      </c>
      <c r="F25560" s="113" t="s">
        <v>200</v>
      </c>
      <c r="G25560" s="113">
        <v>988.608403616592</v>
      </c>
    </row>
    <row r="25561" spans="1:7" x14ac:dyDescent="0.25">
      <c r="A25561" s="108" t="str">
        <f t="shared" si="399"/>
        <v>ES_2009_NATIONAL TOTAL_NMVOC</v>
      </c>
      <c r="B25561" s="113" t="s">
        <v>175</v>
      </c>
      <c r="C25561" s="113">
        <v>2009</v>
      </c>
      <c r="D25561" s="113" t="s">
        <v>122</v>
      </c>
      <c r="E25561" s="113" t="s">
        <v>123</v>
      </c>
      <c r="F25561" s="113" t="s">
        <v>200</v>
      </c>
      <c r="G25561" s="113">
        <v>614.52390324817202</v>
      </c>
    </row>
    <row r="25562" spans="1:7" x14ac:dyDescent="0.25">
      <c r="A25562" s="108" t="str">
        <f t="shared" si="399"/>
        <v>ES_2009_NATIONAL TOTAL_SOx</v>
      </c>
      <c r="B25562" s="113" t="s">
        <v>175</v>
      </c>
      <c r="C25562" s="113">
        <v>2009</v>
      </c>
      <c r="D25562" s="113" t="s">
        <v>122</v>
      </c>
      <c r="E25562" s="113" t="s">
        <v>201</v>
      </c>
      <c r="F25562" s="113" t="s">
        <v>200</v>
      </c>
      <c r="G25562" s="113">
        <v>285.75932851726901</v>
      </c>
    </row>
    <row r="25563" spans="1:7" x14ac:dyDescent="0.25">
      <c r="A25563" s="108" t="str">
        <f t="shared" si="399"/>
        <v>ES_2009_NATIONAL TOTAL_NH3</v>
      </c>
      <c r="B25563" s="113" t="s">
        <v>175</v>
      </c>
      <c r="C25563" s="113">
        <v>2009</v>
      </c>
      <c r="D25563" s="113" t="s">
        <v>122</v>
      </c>
      <c r="E25563" s="113" t="s">
        <v>124</v>
      </c>
      <c r="F25563" s="113" t="s">
        <v>200</v>
      </c>
      <c r="G25563" s="113">
        <v>442.06286534542801</v>
      </c>
    </row>
    <row r="25564" spans="1:7" x14ac:dyDescent="0.25">
      <c r="A25564" s="108" t="str">
        <f t="shared" si="399"/>
        <v>ES_2009_NATIONAL TOTAL_PM2.5</v>
      </c>
      <c r="B25564" s="113" t="s">
        <v>175</v>
      </c>
      <c r="C25564" s="113">
        <v>2009</v>
      </c>
      <c r="D25564" s="113" t="s">
        <v>122</v>
      </c>
      <c r="E25564" s="113" t="s">
        <v>203</v>
      </c>
      <c r="F25564" s="113" t="s">
        <v>200</v>
      </c>
      <c r="G25564" s="113">
        <v>165.229644305297</v>
      </c>
    </row>
    <row r="25565" spans="1:7" x14ac:dyDescent="0.25">
      <c r="A25565" s="108" t="str">
        <f t="shared" si="399"/>
        <v>ES_2009_NATIONAL TOTAL_Pb</v>
      </c>
      <c r="B25565" s="113" t="s">
        <v>175</v>
      </c>
      <c r="C25565" s="113">
        <v>2009</v>
      </c>
      <c r="D25565" s="113" t="s">
        <v>122</v>
      </c>
      <c r="E25565" s="113" t="s">
        <v>125</v>
      </c>
      <c r="F25565" s="113" t="s">
        <v>200</v>
      </c>
      <c r="G25565" s="113">
        <v>0.12737570763334499</v>
      </c>
    </row>
    <row r="25566" spans="1:7" x14ac:dyDescent="0.25">
      <c r="A25566" s="108" t="str">
        <f t="shared" si="399"/>
        <v>ES_2009_NATIONAL TOTAL_Cd</v>
      </c>
      <c r="B25566" s="113" t="s">
        <v>175</v>
      </c>
      <c r="C25566" s="113">
        <v>2009</v>
      </c>
      <c r="D25566" s="113" t="s">
        <v>122</v>
      </c>
      <c r="E25566" s="113" t="s">
        <v>126</v>
      </c>
      <c r="F25566" s="113" t="s">
        <v>200</v>
      </c>
      <c r="G25566" s="113">
        <v>7.8492138382173504E-3</v>
      </c>
    </row>
    <row r="25567" spans="1:7" x14ac:dyDescent="0.25">
      <c r="A25567" s="108" t="str">
        <f t="shared" si="399"/>
        <v>ES_2009_NATIONAL TOTAL_Hg</v>
      </c>
      <c r="B25567" s="113" t="s">
        <v>175</v>
      </c>
      <c r="C25567" s="113">
        <v>2009</v>
      </c>
      <c r="D25567" s="113" t="s">
        <v>122</v>
      </c>
      <c r="E25567" s="113" t="s">
        <v>127</v>
      </c>
      <c r="F25567" s="113" t="s">
        <v>200</v>
      </c>
      <c r="G25567" s="113">
        <v>4.4123736922500297E-3</v>
      </c>
    </row>
    <row r="25568" spans="1:7" x14ac:dyDescent="0.25">
      <c r="A25568" s="108" t="str">
        <f t="shared" si="399"/>
        <v>ES_2009_NATIONAL TOTAL_DIOX</v>
      </c>
      <c r="B25568" s="113" t="s">
        <v>175</v>
      </c>
      <c r="C25568" s="113">
        <v>2009</v>
      </c>
      <c r="D25568" s="113" t="s">
        <v>122</v>
      </c>
      <c r="E25568" s="113" t="s">
        <v>128</v>
      </c>
      <c r="F25568" s="113" t="s">
        <v>200</v>
      </c>
      <c r="G25568" s="150">
        <v>5.6012147586648296E-7</v>
      </c>
    </row>
    <row r="25569" spans="1:7" x14ac:dyDescent="0.25">
      <c r="A25569" s="108" t="str">
        <f t="shared" si="399"/>
        <v>ES_2009_NATIONAL TOTAL_PAH</v>
      </c>
      <c r="B25569" s="113" t="s">
        <v>175</v>
      </c>
      <c r="C25569" s="113">
        <v>2009</v>
      </c>
      <c r="D25569" s="113" t="s">
        <v>122</v>
      </c>
      <c r="E25569" s="113" t="s">
        <v>129</v>
      </c>
      <c r="F25569" s="113" t="s">
        <v>200</v>
      </c>
      <c r="G25569" s="113">
        <v>5.9381247402490699E-2</v>
      </c>
    </row>
    <row r="25570" spans="1:7" x14ac:dyDescent="0.25">
      <c r="A25570" s="108" t="str">
        <f t="shared" si="399"/>
        <v>ES_2009_NATIONAL TOTAL_HCB</v>
      </c>
      <c r="B25570" s="113" t="s">
        <v>175</v>
      </c>
      <c r="C25570" s="113">
        <v>2009</v>
      </c>
      <c r="D25570" s="113" t="s">
        <v>122</v>
      </c>
      <c r="E25570" s="113" t="s">
        <v>130</v>
      </c>
      <c r="F25570" s="113" t="s">
        <v>200</v>
      </c>
      <c r="G25570" s="150">
        <v>4.4878320326822704E-6</v>
      </c>
    </row>
    <row r="25571" spans="1:7" x14ac:dyDescent="0.25">
      <c r="A25571" s="108" t="str">
        <f t="shared" si="399"/>
        <v>ES_2009_NATIONAL TOTAL_PCB</v>
      </c>
      <c r="B25571" s="113" t="s">
        <v>175</v>
      </c>
      <c r="C25571" s="113">
        <v>2009</v>
      </c>
      <c r="D25571" s="113" t="s">
        <v>122</v>
      </c>
      <c r="E25571" s="113" t="s">
        <v>259</v>
      </c>
      <c r="F25571" s="113" t="s">
        <v>200</v>
      </c>
      <c r="G25571" s="113">
        <v>8.5815291409325795E-4</v>
      </c>
    </row>
    <row r="25572" spans="1:7" x14ac:dyDescent="0.25">
      <c r="A25572" s="108" t="str">
        <f t="shared" si="399"/>
        <v>ES_2009_1A3(FS)_NOx</v>
      </c>
      <c r="B25572" s="113" t="s">
        <v>175</v>
      </c>
      <c r="C25572" s="113">
        <v>2009</v>
      </c>
      <c r="D25572" s="113" t="s">
        <v>132</v>
      </c>
      <c r="E25572" s="113" t="s">
        <v>199</v>
      </c>
      <c r="F25572" s="113" t="s">
        <v>200</v>
      </c>
      <c r="G25572" s="113">
        <v>380.02724596100001</v>
      </c>
    </row>
    <row r="25573" spans="1:7" x14ac:dyDescent="0.25">
      <c r="A25573" s="108" t="str">
        <f t="shared" si="399"/>
        <v>ES_2009_1A3(FS)_NMVOC</v>
      </c>
      <c r="B25573" s="113" t="s">
        <v>175</v>
      </c>
      <c r="C25573" s="113">
        <v>2009</v>
      </c>
      <c r="D25573" s="113" t="s">
        <v>132</v>
      </c>
      <c r="E25573" s="113" t="s">
        <v>123</v>
      </c>
      <c r="F25573" s="113" t="s">
        <v>200</v>
      </c>
      <c r="G25573" s="113">
        <v>50.993529291000002</v>
      </c>
    </row>
    <row r="25574" spans="1:7" x14ac:dyDescent="0.25">
      <c r="A25574" s="108" t="str">
        <f t="shared" si="399"/>
        <v>ES_2009_1A3(FS)_SOx</v>
      </c>
      <c r="B25574" s="113" t="s">
        <v>175</v>
      </c>
      <c r="C25574" s="113">
        <v>2009</v>
      </c>
      <c r="D25574" s="113" t="s">
        <v>132</v>
      </c>
      <c r="E25574" s="113" t="s">
        <v>201</v>
      </c>
      <c r="F25574" s="113" t="s">
        <v>200</v>
      </c>
      <c r="G25574" s="113">
        <v>0.49734961100000002</v>
      </c>
    </row>
    <row r="25575" spans="1:7" x14ac:dyDescent="0.25">
      <c r="A25575" s="108" t="str">
        <f t="shared" si="399"/>
        <v>ES_2009_1A3(FS)_NH3</v>
      </c>
      <c r="B25575" s="113" t="s">
        <v>175</v>
      </c>
      <c r="C25575" s="113">
        <v>2009</v>
      </c>
      <c r="D25575" s="113" t="s">
        <v>132</v>
      </c>
      <c r="E25575" s="113" t="s">
        <v>124</v>
      </c>
      <c r="F25575" s="113" t="s">
        <v>200</v>
      </c>
      <c r="G25575" s="113">
        <v>3.606305721</v>
      </c>
    </row>
    <row r="25576" spans="1:7" x14ac:dyDescent="0.25">
      <c r="A25576" s="108" t="str">
        <f t="shared" si="399"/>
        <v>ES_2009_1A3(FS)_PM2.5</v>
      </c>
      <c r="B25576" s="113" t="s">
        <v>175</v>
      </c>
      <c r="C25576" s="113">
        <v>2009</v>
      </c>
      <c r="D25576" s="113" t="s">
        <v>132</v>
      </c>
      <c r="E25576" s="113" t="s">
        <v>203</v>
      </c>
      <c r="F25576" s="113" t="s">
        <v>200</v>
      </c>
      <c r="G25576" s="113">
        <v>20.697916232000001</v>
      </c>
    </row>
    <row r="25577" spans="1:7" x14ac:dyDescent="0.25">
      <c r="A25577" s="108" t="str">
        <f t="shared" si="399"/>
        <v>ES_2009_3D_NOx</v>
      </c>
      <c r="B25577" s="113" t="s">
        <v>175</v>
      </c>
      <c r="C25577" s="113">
        <v>2009</v>
      </c>
      <c r="D25577" s="113" t="s">
        <v>206</v>
      </c>
      <c r="E25577" s="113" t="s">
        <v>199</v>
      </c>
      <c r="F25577" s="113" t="s">
        <v>200</v>
      </c>
      <c r="G25577" s="113">
        <v>63.099901977000002</v>
      </c>
    </row>
    <row r="25578" spans="1:7" x14ac:dyDescent="0.25">
      <c r="A25578" s="108" t="str">
        <f t="shared" si="399"/>
        <v>ES_2010_NATIONAL TOTAL_NOx</v>
      </c>
      <c r="B25578" s="113" t="s">
        <v>175</v>
      </c>
      <c r="C25578" s="113">
        <v>2010</v>
      </c>
      <c r="D25578" s="113" t="s">
        <v>122</v>
      </c>
      <c r="E25578" s="113" t="s">
        <v>199</v>
      </c>
      <c r="F25578" s="113" t="s">
        <v>200</v>
      </c>
      <c r="G25578" s="113">
        <v>935.67454618256897</v>
      </c>
    </row>
    <row r="25579" spans="1:7" x14ac:dyDescent="0.25">
      <c r="A25579" s="108" t="str">
        <f t="shared" si="399"/>
        <v>ES_2010_NATIONAL TOTAL_NMVOC</v>
      </c>
      <c r="B25579" s="113" t="s">
        <v>175</v>
      </c>
      <c r="C25579" s="113">
        <v>2010</v>
      </c>
      <c r="D25579" s="113" t="s">
        <v>122</v>
      </c>
      <c r="E25579" s="113" t="s">
        <v>123</v>
      </c>
      <c r="F25579" s="113" t="s">
        <v>200</v>
      </c>
      <c r="G25579" s="113">
        <v>607.12589746434298</v>
      </c>
    </row>
    <row r="25580" spans="1:7" x14ac:dyDescent="0.25">
      <c r="A25580" s="108" t="str">
        <f t="shared" si="399"/>
        <v>ES_2010_NATIONAL TOTAL_SOx</v>
      </c>
      <c r="B25580" s="113" t="s">
        <v>175</v>
      </c>
      <c r="C25580" s="113">
        <v>2010</v>
      </c>
      <c r="D25580" s="113" t="s">
        <v>122</v>
      </c>
      <c r="E25580" s="113" t="s">
        <v>201</v>
      </c>
      <c r="F25580" s="113" t="s">
        <v>200</v>
      </c>
      <c r="G25580" s="113">
        <v>245.02120414760299</v>
      </c>
    </row>
    <row r="25581" spans="1:7" x14ac:dyDescent="0.25">
      <c r="A25581" s="108" t="str">
        <f t="shared" si="399"/>
        <v>ES_2010_NATIONAL TOTAL_NH3</v>
      </c>
      <c r="B25581" s="113" t="s">
        <v>175</v>
      </c>
      <c r="C25581" s="113">
        <v>2010</v>
      </c>
      <c r="D25581" s="113" t="s">
        <v>122</v>
      </c>
      <c r="E25581" s="113" t="s">
        <v>124</v>
      </c>
      <c r="F25581" s="113" t="s">
        <v>200</v>
      </c>
      <c r="G25581" s="113">
        <v>446.85558821373399</v>
      </c>
    </row>
    <row r="25582" spans="1:7" x14ac:dyDescent="0.25">
      <c r="A25582" s="108" t="str">
        <f t="shared" si="399"/>
        <v>ES_2010_NATIONAL TOTAL_PM2.5</v>
      </c>
      <c r="B25582" s="113" t="s">
        <v>175</v>
      </c>
      <c r="C25582" s="113">
        <v>2010</v>
      </c>
      <c r="D25582" s="113" t="s">
        <v>122</v>
      </c>
      <c r="E25582" s="113" t="s">
        <v>203</v>
      </c>
      <c r="F25582" s="113" t="s">
        <v>200</v>
      </c>
      <c r="G25582" s="113">
        <v>162.19416014740801</v>
      </c>
    </row>
    <row r="25583" spans="1:7" x14ac:dyDescent="0.25">
      <c r="A25583" s="108" t="str">
        <f t="shared" si="399"/>
        <v>ES_2010_NATIONAL TOTAL_Pb</v>
      </c>
      <c r="B25583" s="113" t="s">
        <v>175</v>
      </c>
      <c r="C25583" s="113">
        <v>2010</v>
      </c>
      <c r="D25583" s="113" t="s">
        <v>122</v>
      </c>
      <c r="E25583" s="113" t="s">
        <v>125</v>
      </c>
      <c r="F25583" s="113" t="s">
        <v>200</v>
      </c>
      <c r="G25583" s="113">
        <v>0.131993307255686</v>
      </c>
    </row>
    <row r="25584" spans="1:7" x14ac:dyDescent="0.25">
      <c r="A25584" s="108" t="str">
        <f t="shared" si="399"/>
        <v>ES_2010_NATIONAL TOTAL_Cd</v>
      </c>
      <c r="B25584" s="113" t="s">
        <v>175</v>
      </c>
      <c r="C25584" s="113">
        <v>2010</v>
      </c>
      <c r="D25584" s="113" t="s">
        <v>122</v>
      </c>
      <c r="E25584" s="113" t="s">
        <v>126</v>
      </c>
      <c r="F25584" s="113" t="s">
        <v>200</v>
      </c>
      <c r="G25584" s="113">
        <v>7.8158547933942207E-3</v>
      </c>
    </row>
    <row r="25585" spans="1:7" x14ac:dyDescent="0.25">
      <c r="A25585" s="108" t="str">
        <f t="shared" si="399"/>
        <v>ES_2010_NATIONAL TOTAL_Hg</v>
      </c>
      <c r="B25585" s="113" t="s">
        <v>175</v>
      </c>
      <c r="C25585" s="113">
        <v>2010</v>
      </c>
      <c r="D25585" s="113" t="s">
        <v>122</v>
      </c>
      <c r="E25585" s="113" t="s">
        <v>127</v>
      </c>
      <c r="F25585" s="113" t="s">
        <v>200</v>
      </c>
      <c r="G25585" s="113">
        <v>4.3034750594492599E-3</v>
      </c>
    </row>
    <row r="25586" spans="1:7" x14ac:dyDescent="0.25">
      <c r="A25586" s="108" t="str">
        <f t="shared" si="399"/>
        <v>ES_2010_NATIONAL TOTAL_DIOX</v>
      </c>
      <c r="B25586" s="113" t="s">
        <v>175</v>
      </c>
      <c r="C25586" s="113">
        <v>2010</v>
      </c>
      <c r="D25586" s="113" t="s">
        <v>122</v>
      </c>
      <c r="E25586" s="113" t="s">
        <v>128</v>
      </c>
      <c r="F25586" s="113" t="s">
        <v>200</v>
      </c>
      <c r="G25586" s="150">
        <v>5.7762423263301303E-7</v>
      </c>
    </row>
    <row r="25587" spans="1:7" x14ac:dyDescent="0.25">
      <c r="A25587" s="108" t="str">
        <f t="shared" si="399"/>
        <v>ES_2010_NATIONAL TOTAL_PAH</v>
      </c>
      <c r="B25587" s="113" t="s">
        <v>175</v>
      </c>
      <c r="C25587" s="113">
        <v>2010</v>
      </c>
      <c r="D25587" s="113" t="s">
        <v>122</v>
      </c>
      <c r="E25587" s="113" t="s">
        <v>129</v>
      </c>
      <c r="F25587" s="113" t="s">
        <v>200</v>
      </c>
      <c r="G25587" s="113">
        <v>6.0762703433666902E-2</v>
      </c>
    </row>
    <row r="25588" spans="1:7" x14ac:dyDescent="0.25">
      <c r="A25588" s="108" t="str">
        <f t="shared" si="399"/>
        <v>ES_2010_NATIONAL TOTAL_HCB</v>
      </c>
      <c r="B25588" s="113" t="s">
        <v>175</v>
      </c>
      <c r="C25588" s="113">
        <v>2010</v>
      </c>
      <c r="D25588" s="113" t="s">
        <v>122</v>
      </c>
      <c r="E25588" s="113" t="s">
        <v>130</v>
      </c>
      <c r="F25588" s="113" t="s">
        <v>200</v>
      </c>
      <c r="G25588" s="150">
        <v>1.23265586023073E-5</v>
      </c>
    </row>
    <row r="25589" spans="1:7" x14ac:dyDescent="0.25">
      <c r="A25589" s="108" t="str">
        <f t="shared" si="399"/>
        <v>ES_2010_NATIONAL TOTAL_PCB</v>
      </c>
      <c r="B25589" s="113" t="s">
        <v>175</v>
      </c>
      <c r="C25589" s="113">
        <v>2010</v>
      </c>
      <c r="D25589" s="113" t="s">
        <v>122</v>
      </c>
      <c r="E25589" s="113" t="s">
        <v>259</v>
      </c>
      <c r="F25589" s="113" t="s">
        <v>200</v>
      </c>
      <c r="G25589" s="113">
        <v>7.2521197053595598E-4</v>
      </c>
    </row>
    <row r="25590" spans="1:7" x14ac:dyDescent="0.25">
      <c r="A25590" s="108" t="str">
        <f t="shared" si="399"/>
        <v>ES_2010_1A3(FS)_NOx</v>
      </c>
      <c r="B25590" s="113" t="s">
        <v>175</v>
      </c>
      <c r="C25590" s="113">
        <v>2010</v>
      </c>
      <c r="D25590" s="113" t="s">
        <v>132</v>
      </c>
      <c r="E25590" s="113" t="s">
        <v>199</v>
      </c>
      <c r="F25590" s="113" t="s">
        <v>200</v>
      </c>
      <c r="G25590" s="113">
        <v>363.43261257299997</v>
      </c>
    </row>
    <row r="25591" spans="1:7" x14ac:dyDescent="0.25">
      <c r="A25591" s="108" t="str">
        <f t="shared" si="399"/>
        <v>ES_2010_1A3(FS)_NMVOC</v>
      </c>
      <c r="B25591" s="113" t="s">
        <v>175</v>
      </c>
      <c r="C25591" s="113">
        <v>2010</v>
      </c>
      <c r="D25591" s="113" t="s">
        <v>132</v>
      </c>
      <c r="E25591" s="113" t="s">
        <v>123</v>
      </c>
      <c r="F25591" s="113" t="s">
        <v>200</v>
      </c>
      <c r="G25591" s="113">
        <v>46.283716968</v>
      </c>
    </row>
    <row r="25592" spans="1:7" x14ac:dyDescent="0.25">
      <c r="A25592" s="108" t="str">
        <f t="shared" si="399"/>
        <v>ES_2010_1A3(FS)_SOx</v>
      </c>
      <c r="B25592" s="113" t="s">
        <v>175</v>
      </c>
      <c r="C25592" s="113">
        <v>2010</v>
      </c>
      <c r="D25592" s="113" t="s">
        <v>132</v>
      </c>
      <c r="E25592" s="113" t="s">
        <v>201</v>
      </c>
      <c r="F25592" s="113" t="s">
        <v>200</v>
      </c>
      <c r="G25592" s="113">
        <v>0.47113799000000001</v>
      </c>
    </row>
    <row r="25593" spans="1:7" x14ac:dyDescent="0.25">
      <c r="A25593" s="108" t="str">
        <f t="shared" si="399"/>
        <v>ES_2010_1A3(FS)_NH3</v>
      </c>
      <c r="B25593" s="113" t="s">
        <v>175</v>
      </c>
      <c r="C25593" s="113">
        <v>2010</v>
      </c>
      <c r="D25593" s="113" t="s">
        <v>132</v>
      </c>
      <c r="E25593" s="113" t="s">
        <v>124</v>
      </c>
      <c r="F25593" s="113" t="s">
        <v>200</v>
      </c>
      <c r="G25593" s="113">
        <v>3.311843015</v>
      </c>
    </row>
    <row r="25594" spans="1:7" x14ac:dyDescent="0.25">
      <c r="A25594" s="108" t="str">
        <f t="shared" si="399"/>
        <v>ES_2010_1A3(FS)_PM2.5</v>
      </c>
      <c r="B25594" s="113" t="s">
        <v>175</v>
      </c>
      <c r="C25594" s="113">
        <v>2010</v>
      </c>
      <c r="D25594" s="113" t="s">
        <v>132</v>
      </c>
      <c r="E25594" s="113" t="s">
        <v>203</v>
      </c>
      <c r="F25594" s="113" t="s">
        <v>200</v>
      </c>
      <c r="G25594" s="113">
        <v>20.346332755999999</v>
      </c>
    </row>
    <row r="25595" spans="1:7" x14ac:dyDescent="0.25">
      <c r="A25595" s="108" t="str">
        <f t="shared" si="399"/>
        <v>ES_2010_3D_NOx</v>
      </c>
      <c r="B25595" s="113" t="s">
        <v>175</v>
      </c>
      <c r="C25595" s="113">
        <v>2010</v>
      </c>
      <c r="D25595" s="113" t="s">
        <v>206</v>
      </c>
      <c r="E25595" s="113" t="s">
        <v>199</v>
      </c>
      <c r="F25595" s="113" t="s">
        <v>200</v>
      </c>
      <c r="G25595" s="113">
        <v>69.745662120000006</v>
      </c>
    </row>
    <row r="25596" spans="1:7" x14ac:dyDescent="0.25">
      <c r="A25596" s="108" t="str">
        <f t="shared" si="399"/>
        <v>ES_2011_NATIONAL TOTAL_NOx</v>
      </c>
      <c r="B25596" s="113" t="s">
        <v>175</v>
      </c>
      <c r="C25596" s="113">
        <v>2011</v>
      </c>
      <c r="D25596" s="113" t="s">
        <v>122</v>
      </c>
      <c r="E25596" s="113" t="s">
        <v>199</v>
      </c>
      <c r="F25596" s="113" t="s">
        <v>200</v>
      </c>
      <c r="G25596" s="113">
        <v>934.97174116287795</v>
      </c>
    </row>
    <row r="25597" spans="1:7" x14ac:dyDescent="0.25">
      <c r="A25597" s="108" t="str">
        <f t="shared" si="399"/>
        <v>ES_2011_NATIONAL TOTAL_NMVOC</v>
      </c>
      <c r="B25597" s="113" t="s">
        <v>175</v>
      </c>
      <c r="C25597" s="113">
        <v>2011</v>
      </c>
      <c r="D25597" s="113" t="s">
        <v>122</v>
      </c>
      <c r="E25597" s="113" t="s">
        <v>123</v>
      </c>
      <c r="F25597" s="113" t="s">
        <v>200</v>
      </c>
      <c r="G25597" s="113">
        <v>586.319645915965</v>
      </c>
    </row>
    <row r="25598" spans="1:7" x14ac:dyDescent="0.25">
      <c r="A25598" s="108" t="str">
        <f t="shared" si="399"/>
        <v>ES_2011_NATIONAL TOTAL_SOx</v>
      </c>
      <c r="B25598" s="113" t="s">
        <v>175</v>
      </c>
      <c r="C25598" s="113">
        <v>2011</v>
      </c>
      <c r="D25598" s="113" t="s">
        <v>122</v>
      </c>
      <c r="E25598" s="113" t="s">
        <v>201</v>
      </c>
      <c r="F25598" s="113" t="s">
        <v>200</v>
      </c>
      <c r="G25598" s="113">
        <v>281.71832445085698</v>
      </c>
    </row>
    <row r="25599" spans="1:7" x14ac:dyDescent="0.25">
      <c r="A25599" s="108" t="str">
        <f t="shared" si="399"/>
        <v>ES_2011_NATIONAL TOTAL_NH3</v>
      </c>
      <c r="B25599" s="113" t="s">
        <v>175</v>
      </c>
      <c r="C25599" s="113">
        <v>2011</v>
      </c>
      <c r="D25599" s="113" t="s">
        <v>122</v>
      </c>
      <c r="E25599" s="113" t="s">
        <v>124</v>
      </c>
      <c r="F25599" s="113" t="s">
        <v>200</v>
      </c>
      <c r="G25599" s="113">
        <v>435.48009423326801</v>
      </c>
    </row>
    <row r="25600" spans="1:7" x14ac:dyDescent="0.25">
      <c r="A25600" s="108" t="str">
        <f t="shared" si="399"/>
        <v>ES_2011_NATIONAL TOTAL_PM2.5</v>
      </c>
      <c r="B25600" s="113" t="s">
        <v>175</v>
      </c>
      <c r="C25600" s="113">
        <v>2011</v>
      </c>
      <c r="D25600" s="113" t="s">
        <v>122</v>
      </c>
      <c r="E25600" s="113" t="s">
        <v>203</v>
      </c>
      <c r="F25600" s="113" t="s">
        <v>200</v>
      </c>
      <c r="G25600" s="113">
        <v>165.01805746556701</v>
      </c>
    </row>
    <row r="25601" spans="1:7" x14ac:dyDescent="0.25">
      <c r="A25601" s="108" t="str">
        <f t="shared" si="399"/>
        <v>ES_2011_NATIONAL TOTAL_Pb</v>
      </c>
      <c r="B25601" s="113" t="s">
        <v>175</v>
      </c>
      <c r="C25601" s="113">
        <v>2011</v>
      </c>
      <c r="D25601" s="113" t="s">
        <v>122</v>
      </c>
      <c r="E25601" s="113" t="s">
        <v>125</v>
      </c>
      <c r="F25601" s="113" t="s">
        <v>200</v>
      </c>
      <c r="G25601" s="113">
        <v>0.102372610821847</v>
      </c>
    </row>
    <row r="25602" spans="1:7" x14ac:dyDescent="0.25">
      <c r="A25602" s="108" t="str">
        <f t="shared" ref="A25602:A25665" si="400">CONCATENATE(B25602,"_",C25602,"_",D25602,"_",E25602)</f>
        <v>ES_2011_NATIONAL TOTAL_Cd</v>
      </c>
      <c r="B25602" s="113" t="s">
        <v>175</v>
      </c>
      <c r="C25602" s="113">
        <v>2011</v>
      </c>
      <c r="D25602" s="113" t="s">
        <v>122</v>
      </c>
      <c r="E25602" s="113" t="s">
        <v>126</v>
      </c>
      <c r="F25602" s="113" t="s">
        <v>200</v>
      </c>
      <c r="G25602" s="113">
        <v>8.4508448444357096E-3</v>
      </c>
    </row>
    <row r="25603" spans="1:7" x14ac:dyDescent="0.25">
      <c r="A25603" s="108" t="str">
        <f t="shared" si="400"/>
        <v>ES_2011_NATIONAL TOTAL_Hg</v>
      </c>
      <c r="B25603" s="113" t="s">
        <v>175</v>
      </c>
      <c r="C25603" s="113">
        <v>2011</v>
      </c>
      <c r="D25603" s="113" t="s">
        <v>122</v>
      </c>
      <c r="E25603" s="113" t="s">
        <v>127</v>
      </c>
      <c r="F25603" s="113" t="s">
        <v>200</v>
      </c>
      <c r="G25603" s="113">
        <v>4.4248571723242303E-3</v>
      </c>
    </row>
    <row r="25604" spans="1:7" x14ac:dyDescent="0.25">
      <c r="A25604" s="108" t="str">
        <f t="shared" si="400"/>
        <v>ES_2011_NATIONAL TOTAL_DIOX</v>
      </c>
      <c r="B25604" s="113" t="s">
        <v>175</v>
      </c>
      <c r="C25604" s="113">
        <v>2011</v>
      </c>
      <c r="D25604" s="113" t="s">
        <v>122</v>
      </c>
      <c r="E25604" s="113" t="s">
        <v>128</v>
      </c>
      <c r="F25604" s="113" t="s">
        <v>200</v>
      </c>
      <c r="G25604" s="150">
        <v>5.7796229600408898E-7</v>
      </c>
    </row>
    <row r="25605" spans="1:7" x14ac:dyDescent="0.25">
      <c r="A25605" s="108" t="str">
        <f t="shared" si="400"/>
        <v>ES_2011_NATIONAL TOTAL_PAH</v>
      </c>
      <c r="B25605" s="113" t="s">
        <v>175</v>
      </c>
      <c r="C25605" s="113">
        <v>2011</v>
      </c>
      <c r="D25605" s="113" t="s">
        <v>122</v>
      </c>
      <c r="E25605" s="113" t="s">
        <v>129</v>
      </c>
      <c r="F25605" s="113" t="s">
        <v>200</v>
      </c>
      <c r="G25605" s="113">
        <v>5.96637050829565E-2</v>
      </c>
    </row>
    <row r="25606" spans="1:7" x14ac:dyDescent="0.25">
      <c r="A25606" s="108" t="str">
        <f t="shared" si="400"/>
        <v>ES_2011_NATIONAL TOTAL_HCB</v>
      </c>
      <c r="B25606" s="113" t="s">
        <v>175</v>
      </c>
      <c r="C25606" s="113">
        <v>2011</v>
      </c>
      <c r="D25606" s="113" t="s">
        <v>122</v>
      </c>
      <c r="E25606" s="113" t="s">
        <v>130</v>
      </c>
      <c r="F25606" s="113" t="s">
        <v>200</v>
      </c>
      <c r="G25606" s="150">
        <v>1.2817463674705899E-5</v>
      </c>
    </row>
    <row r="25607" spans="1:7" x14ac:dyDescent="0.25">
      <c r="A25607" s="108" t="str">
        <f t="shared" si="400"/>
        <v>ES_2011_NATIONAL TOTAL_PCB</v>
      </c>
      <c r="B25607" s="113" t="s">
        <v>175</v>
      </c>
      <c r="C25607" s="113">
        <v>2011</v>
      </c>
      <c r="D25607" s="113" t="s">
        <v>122</v>
      </c>
      <c r="E25607" s="113" t="s">
        <v>259</v>
      </c>
      <c r="F25607" s="113" t="s">
        <v>200</v>
      </c>
      <c r="G25607" s="113">
        <v>6.8422094878912098E-4</v>
      </c>
    </row>
    <row r="25608" spans="1:7" x14ac:dyDescent="0.25">
      <c r="A25608" s="108" t="str">
        <f t="shared" si="400"/>
        <v>ES_2011_1A3(FS)_NOx</v>
      </c>
      <c r="B25608" s="113" t="s">
        <v>175</v>
      </c>
      <c r="C25608" s="113">
        <v>2011</v>
      </c>
      <c r="D25608" s="113" t="s">
        <v>132</v>
      </c>
      <c r="E25608" s="113" t="s">
        <v>199</v>
      </c>
      <c r="F25608" s="113" t="s">
        <v>200</v>
      </c>
      <c r="G25608" s="113">
        <v>343.38359030200002</v>
      </c>
    </row>
    <row r="25609" spans="1:7" x14ac:dyDescent="0.25">
      <c r="A25609" s="108" t="str">
        <f t="shared" si="400"/>
        <v>ES_2011_1A3(FS)_NMVOC</v>
      </c>
      <c r="B25609" s="113" t="s">
        <v>175</v>
      </c>
      <c r="C25609" s="113">
        <v>2011</v>
      </c>
      <c r="D25609" s="113" t="s">
        <v>132</v>
      </c>
      <c r="E25609" s="113" t="s">
        <v>123</v>
      </c>
      <c r="F25609" s="113" t="s">
        <v>200</v>
      </c>
      <c r="G25609" s="113">
        <v>41.069098861000001</v>
      </c>
    </row>
    <row r="25610" spans="1:7" x14ac:dyDescent="0.25">
      <c r="A25610" s="108" t="str">
        <f t="shared" si="400"/>
        <v>ES_2011_1A3(FS)_SOx</v>
      </c>
      <c r="B25610" s="113" t="s">
        <v>175</v>
      </c>
      <c r="C25610" s="113">
        <v>2011</v>
      </c>
      <c r="D25610" s="113" t="s">
        <v>132</v>
      </c>
      <c r="E25610" s="113" t="s">
        <v>201</v>
      </c>
      <c r="F25610" s="113" t="s">
        <v>200</v>
      </c>
      <c r="G25610" s="113">
        <v>0.31118670199999998</v>
      </c>
    </row>
    <row r="25611" spans="1:7" x14ac:dyDescent="0.25">
      <c r="A25611" s="108" t="str">
        <f t="shared" si="400"/>
        <v>ES_2011_1A3(FS)_NH3</v>
      </c>
      <c r="B25611" s="113" t="s">
        <v>175</v>
      </c>
      <c r="C25611" s="113">
        <v>2011</v>
      </c>
      <c r="D25611" s="113" t="s">
        <v>132</v>
      </c>
      <c r="E25611" s="113" t="s">
        <v>124</v>
      </c>
      <c r="F25611" s="113" t="s">
        <v>200</v>
      </c>
      <c r="G25611" s="113">
        <v>3.122221165</v>
      </c>
    </row>
    <row r="25612" spans="1:7" x14ac:dyDescent="0.25">
      <c r="A25612" s="108" t="str">
        <f t="shared" si="400"/>
        <v>ES_2011_1A3(FS)_PM2.5</v>
      </c>
      <c r="B25612" s="113" t="s">
        <v>175</v>
      </c>
      <c r="C25612" s="113">
        <v>2011</v>
      </c>
      <c r="D25612" s="113" t="s">
        <v>132</v>
      </c>
      <c r="E25612" s="113" t="s">
        <v>203</v>
      </c>
      <c r="F25612" s="113" t="s">
        <v>200</v>
      </c>
      <c r="G25612" s="113">
        <v>18.929059537000001</v>
      </c>
    </row>
    <row r="25613" spans="1:7" x14ac:dyDescent="0.25">
      <c r="A25613" s="108" t="str">
        <f t="shared" si="400"/>
        <v>ES_2011_3D_NOx</v>
      </c>
      <c r="B25613" s="113" t="s">
        <v>175</v>
      </c>
      <c r="C25613" s="113">
        <v>2011</v>
      </c>
      <c r="D25613" s="113" t="s">
        <v>206</v>
      </c>
      <c r="E25613" s="113" t="s">
        <v>199</v>
      </c>
      <c r="F25613" s="113" t="s">
        <v>200</v>
      </c>
      <c r="G25613" s="113">
        <v>65.243092804</v>
      </c>
    </row>
    <row r="25614" spans="1:7" x14ac:dyDescent="0.25">
      <c r="A25614" s="108" t="str">
        <f t="shared" si="400"/>
        <v>ES_2012_NATIONAL TOTAL_NOx</v>
      </c>
      <c r="B25614" s="113" t="s">
        <v>175</v>
      </c>
      <c r="C25614" s="113">
        <v>2012</v>
      </c>
      <c r="D25614" s="113" t="s">
        <v>122</v>
      </c>
      <c r="E25614" s="113" t="s">
        <v>199</v>
      </c>
      <c r="F25614" s="113" t="s">
        <v>200</v>
      </c>
      <c r="G25614" s="113">
        <v>881.10852790783895</v>
      </c>
    </row>
    <row r="25615" spans="1:7" x14ac:dyDescent="0.25">
      <c r="A25615" s="108" t="str">
        <f t="shared" si="400"/>
        <v>ES_2012_NATIONAL TOTAL_NMVOC</v>
      </c>
      <c r="B25615" s="113" t="s">
        <v>175</v>
      </c>
      <c r="C25615" s="113">
        <v>2012</v>
      </c>
      <c r="D25615" s="113" t="s">
        <v>122</v>
      </c>
      <c r="E25615" s="113" t="s">
        <v>123</v>
      </c>
      <c r="F25615" s="113" t="s">
        <v>200</v>
      </c>
      <c r="G25615" s="113">
        <v>562.038349331007</v>
      </c>
    </row>
    <row r="25616" spans="1:7" x14ac:dyDescent="0.25">
      <c r="A25616" s="108" t="str">
        <f t="shared" si="400"/>
        <v>ES_2012_NATIONAL TOTAL_SOx</v>
      </c>
      <c r="B25616" s="113" t="s">
        <v>175</v>
      </c>
      <c r="C25616" s="113">
        <v>2012</v>
      </c>
      <c r="D25616" s="113" t="s">
        <v>122</v>
      </c>
      <c r="E25616" s="113" t="s">
        <v>201</v>
      </c>
      <c r="F25616" s="113" t="s">
        <v>200</v>
      </c>
      <c r="G25616" s="113">
        <v>285.00960634983397</v>
      </c>
    </row>
    <row r="25617" spans="1:7" x14ac:dyDescent="0.25">
      <c r="A25617" s="108" t="str">
        <f t="shared" si="400"/>
        <v>ES_2012_NATIONAL TOTAL_NH3</v>
      </c>
      <c r="B25617" s="113" t="s">
        <v>175</v>
      </c>
      <c r="C25617" s="113">
        <v>2012</v>
      </c>
      <c r="D25617" s="113" t="s">
        <v>122</v>
      </c>
      <c r="E25617" s="113" t="s">
        <v>124</v>
      </c>
      <c r="F25617" s="113" t="s">
        <v>200</v>
      </c>
      <c r="G25617" s="113">
        <v>431.61849698823698</v>
      </c>
    </row>
    <row r="25618" spans="1:7" x14ac:dyDescent="0.25">
      <c r="A25618" s="108" t="str">
        <f t="shared" si="400"/>
        <v>ES_2012_NATIONAL TOTAL_PM2.5</v>
      </c>
      <c r="B25618" s="113" t="s">
        <v>175</v>
      </c>
      <c r="C25618" s="113">
        <v>2012</v>
      </c>
      <c r="D25618" s="113" t="s">
        <v>122</v>
      </c>
      <c r="E25618" s="113" t="s">
        <v>203</v>
      </c>
      <c r="F25618" s="113" t="s">
        <v>200</v>
      </c>
      <c r="G25618" s="113">
        <v>144.825756386997</v>
      </c>
    </row>
    <row r="25619" spans="1:7" x14ac:dyDescent="0.25">
      <c r="A25619" s="108" t="str">
        <f t="shared" si="400"/>
        <v>ES_2012_NATIONAL TOTAL_Pb</v>
      </c>
      <c r="B25619" s="113" t="s">
        <v>175</v>
      </c>
      <c r="C25619" s="113">
        <v>2012</v>
      </c>
      <c r="D25619" s="113" t="s">
        <v>122</v>
      </c>
      <c r="E25619" s="113" t="s">
        <v>125</v>
      </c>
      <c r="F25619" s="113" t="s">
        <v>200</v>
      </c>
      <c r="G25619" s="113">
        <v>9.4066559501748803E-2</v>
      </c>
    </row>
    <row r="25620" spans="1:7" x14ac:dyDescent="0.25">
      <c r="A25620" s="108" t="str">
        <f t="shared" si="400"/>
        <v>ES_2012_NATIONAL TOTAL_Cd</v>
      </c>
      <c r="B25620" s="113" t="s">
        <v>175</v>
      </c>
      <c r="C25620" s="113">
        <v>2012</v>
      </c>
      <c r="D25620" s="113" t="s">
        <v>122</v>
      </c>
      <c r="E25620" s="113" t="s">
        <v>126</v>
      </c>
      <c r="F25620" s="113" t="s">
        <v>200</v>
      </c>
      <c r="G25620" s="113">
        <v>7.7114595150830703E-3</v>
      </c>
    </row>
    <row r="25621" spans="1:7" x14ac:dyDescent="0.25">
      <c r="A25621" s="108" t="str">
        <f t="shared" si="400"/>
        <v>ES_2012_NATIONAL TOTAL_Hg</v>
      </c>
      <c r="B25621" s="113" t="s">
        <v>175</v>
      </c>
      <c r="C25621" s="113">
        <v>2012</v>
      </c>
      <c r="D25621" s="113" t="s">
        <v>122</v>
      </c>
      <c r="E25621" s="113" t="s">
        <v>127</v>
      </c>
      <c r="F25621" s="113" t="s">
        <v>200</v>
      </c>
      <c r="G25621" s="113">
        <v>4.7622441080482801E-3</v>
      </c>
    </row>
    <row r="25622" spans="1:7" x14ac:dyDescent="0.25">
      <c r="A25622" s="108" t="str">
        <f t="shared" si="400"/>
        <v>ES_2012_NATIONAL TOTAL_DIOX</v>
      </c>
      <c r="B25622" s="113" t="s">
        <v>175</v>
      </c>
      <c r="C25622" s="113">
        <v>2012</v>
      </c>
      <c r="D25622" s="113" t="s">
        <v>122</v>
      </c>
      <c r="E25622" s="113" t="s">
        <v>128</v>
      </c>
      <c r="F25622" s="113" t="s">
        <v>200</v>
      </c>
      <c r="G25622" s="150">
        <v>5.9573348924024502E-7</v>
      </c>
    </row>
    <row r="25623" spans="1:7" x14ac:dyDescent="0.25">
      <c r="A25623" s="108" t="str">
        <f t="shared" si="400"/>
        <v>ES_2012_NATIONAL TOTAL_PAH</v>
      </c>
      <c r="B25623" s="113" t="s">
        <v>175</v>
      </c>
      <c r="C25623" s="113">
        <v>2012</v>
      </c>
      <c r="D25623" s="113" t="s">
        <v>122</v>
      </c>
      <c r="E25623" s="113" t="s">
        <v>129</v>
      </c>
      <c r="F25623" s="113" t="s">
        <v>200</v>
      </c>
      <c r="G25623" s="113">
        <v>5.6597826504296303E-2</v>
      </c>
    </row>
    <row r="25624" spans="1:7" x14ac:dyDescent="0.25">
      <c r="A25624" s="108" t="str">
        <f t="shared" si="400"/>
        <v>ES_2012_NATIONAL TOTAL_HCB</v>
      </c>
      <c r="B25624" s="113" t="s">
        <v>175</v>
      </c>
      <c r="C25624" s="113">
        <v>2012</v>
      </c>
      <c r="D25624" s="113" t="s">
        <v>122</v>
      </c>
      <c r="E25624" s="113" t="s">
        <v>130</v>
      </c>
      <c r="F25624" s="113" t="s">
        <v>200</v>
      </c>
      <c r="G25624" s="150">
        <v>1.1674401131807701E-5</v>
      </c>
    </row>
    <row r="25625" spans="1:7" x14ac:dyDescent="0.25">
      <c r="A25625" s="108" t="str">
        <f t="shared" si="400"/>
        <v>ES_2012_NATIONAL TOTAL_PCB</v>
      </c>
      <c r="B25625" s="113" t="s">
        <v>175</v>
      </c>
      <c r="C25625" s="113">
        <v>2012</v>
      </c>
      <c r="D25625" s="113" t="s">
        <v>122</v>
      </c>
      <c r="E25625" s="113" t="s">
        <v>259</v>
      </c>
      <c r="F25625" s="113" t="s">
        <v>200</v>
      </c>
      <c r="G25625" s="113">
        <v>6.4634279986882997E-4</v>
      </c>
    </row>
    <row r="25626" spans="1:7" x14ac:dyDescent="0.25">
      <c r="A25626" s="108" t="str">
        <f t="shared" si="400"/>
        <v>ES_2012_1A3(FS)_NOx</v>
      </c>
      <c r="B25626" s="113" t="s">
        <v>175</v>
      </c>
      <c r="C25626" s="113">
        <v>2012</v>
      </c>
      <c r="D25626" s="113" t="s">
        <v>132</v>
      </c>
      <c r="E25626" s="113" t="s">
        <v>199</v>
      </c>
      <c r="F25626" s="113" t="s">
        <v>200</v>
      </c>
      <c r="G25626" s="113">
        <v>315.823130709</v>
      </c>
    </row>
    <row r="25627" spans="1:7" x14ac:dyDescent="0.25">
      <c r="A25627" s="108" t="str">
        <f t="shared" si="400"/>
        <v>ES_2012_1A3(FS)_NMVOC</v>
      </c>
      <c r="B25627" s="113" t="s">
        <v>175</v>
      </c>
      <c r="C25627" s="113">
        <v>2012</v>
      </c>
      <c r="D25627" s="113" t="s">
        <v>132</v>
      </c>
      <c r="E25627" s="113" t="s">
        <v>123</v>
      </c>
      <c r="F25627" s="113" t="s">
        <v>200</v>
      </c>
      <c r="G25627" s="113">
        <v>36.460353023000003</v>
      </c>
    </row>
    <row r="25628" spans="1:7" x14ac:dyDescent="0.25">
      <c r="A25628" s="108" t="str">
        <f t="shared" si="400"/>
        <v>ES_2012_1A3(FS)_SOx</v>
      </c>
      <c r="B25628" s="113" t="s">
        <v>175</v>
      </c>
      <c r="C25628" s="113">
        <v>2012</v>
      </c>
      <c r="D25628" s="113" t="s">
        <v>132</v>
      </c>
      <c r="E25628" s="113" t="s">
        <v>201</v>
      </c>
      <c r="F25628" s="113" t="s">
        <v>200</v>
      </c>
      <c r="G25628" s="113">
        <v>0.26552308400000002</v>
      </c>
    </row>
    <row r="25629" spans="1:7" x14ac:dyDescent="0.25">
      <c r="A25629" s="108" t="str">
        <f t="shared" si="400"/>
        <v>ES_2012_1A3(FS)_NH3</v>
      </c>
      <c r="B25629" s="113" t="s">
        <v>175</v>
      </c>
      <c r="C25629" s="113">
        <v>2012</v>
      </c>
      <c r="D25629" s="113" t="s">
        <v>132</v>
      </c>
      <c r="E25629" s="113" t="s">
        <v>124</v>
      </c>
      <c r="F25629" s="113" t="s">
        <v>200</v>
      </c>
      <c r="G25629" s="113">
        <v>2.8045366820000002</v>
      </c>
    </row>
    <row r="25630" spans="1:7" x14ac:dyDescent="0.25">
      <c r="A25630" s="108" t="str">
        <f t="shared" si="400"/>
        <v>ES_2012_1A3(FS)_PM2.5</v>
      </c>
      <c r="B25630" s="113" t="s">
        <v>175</v>
      </c>
      <c r="C25630" s="113">
        <v>2012</v>
      </c>
      <c r="D25630" s="113" t="s">
        <v>132</v>
      </c>
      <c r="E25630" s="113" t="s">
        <v>203</v>
      </c>
      <c r="F25630" s="113" t="s">
        <v>200</v>
      </c>
      <c r="G25630" s="113">
        <v>17.548238642000001</v>
      </c>
    </row>
    <row r="25631" spans="1:7" x14ac:dyDescent="0.25">
      <c r="A25631" s="108" t="str">
        <f t="shared" si="400"/>
        <v>ES_2012_3D_NOx</v>
      </c>
      <c r="B25631" s="113" t="s">
        <v>175</v>
      </c>
      <c r="C25631" s="113">
        <v>2012</v>
      </c>
      <c r="D25631" s="113" t="s">
        <v>206</v>
      </c>
      <c r="E25631" s="113" t="s">
        <v>199</v>
      </c>
      <c r="F25631" s="113" t="s">
        <v>200</v>
      </c>
      <c r="G25631" s="113">
        <v>64.446735864999994</v>
      </c>
    </row>
    <row r="25632" spans="1:7" x14ac:dyDescent="0.25">
      <c r="A25632" s="108" t="str">
        <f t="shared" si="400"/>
        <v>ES_2013_NATIONAL TOTAL_NOx</v>
      </c>
      <c r="B25632" s="113" t="s">
        <v>175</v>
      </c>
      <c r="C25632" s="113">
        <v>2013</v>
      </c>
      <c r="D25632" s="113" t="s">
        <v>122</v>
      </c>
      <c r="E25632" s="113" t="s">
        <v>199</v>
      </c>
      <c r="F25632" s="113" t="s">
        <v>200</v>
      </c>
      <c r="G25632" s="113">
        <v>812.19366406832205</v>
      </c>
    </row>
    <row r="25633" spans="1:7" x14ac:dyDescent="0.25">
      <c r="A25633" s="108" t="str">
        <f t="shared" si="400"/>
        <v>ES_2013_NATIONAL TOTAL_NMVOC</v>
      </c>
      <c r="B25633" s="113" t="s">
        <v>175</v>
      </c>
      <c r="C25633" s="113">
        <v>2013</v>
      </c>
      <c r="D25633" s="113" t="s">
        <v>122</v>
      </c>
      <c r="E25633" s="113" t="s">
        <v>123</v>
      </c>
      <c r="F25633" s="113" t="s">
        <v>200</v>
      </c>
      <c r="G25633" s="113">
        <v>545.95413065616503</v>
      </c>
    </row>
    <row r="25634" spans="1:7" x14ac:dyDescent="0.25">
      <c r="A25634" s="108" t="str">
        <f t="shared" si="400"/>
        <v>ES_2013_NATIONAL TOTAL_SOx</v>
      </c>
      <c r="B25634" s="113" t="s">
        <v>175</v>
      </c>
      <c r="C25634" s="113">
        <v>2013</v>
      </c>
      <c r="D25634" s="113" t="s">
        <v>122</v>
      </c>
      <c r="E25634" s="113" t="s">
        <v>201</v>
      </c>
      <c r="F25634" s="113" t="s">
        <v>200</v>
      </c>
      <c r="G25634" s="113">
        <v>221.99213144497301</v>
      </c>
    </row>
    <row r="25635" spans="1:7" x14ac:dyDescent="0.25">
      <c r="A25635" s="108" t="str">
        <f t="shared" si="400"/>
        <v>ES_2013_NATIONAL TOTAL_NH3</v>
      </c>
      <c r="B25635" s="113" t="s">
        <v>175</v>
      </c>
      <c r="C25635" s="113">
        <v>2013</v>
      </c>
      <c r="D25635" s="113" t="s">
        <v>122</v>
      </c>
      <c r="E25635" s="113" t="s">
        <v>124</v>
      </c>
      <c r="F25635" s="113" t="s">
        <v>200</v>
      </c>
      <c r="G25635" s="113">
        <v>434.65941998312297</v>
      </c>
    </row>
    <row r="25636" spans="1:7" x14ac:dyDescent="0.25">
      <c r="A25636" s="108" t="str">
        <f t="shared" si="400"/>
        <v>ES_2013_NATIONAL TOTAL_PM2.5</v>
      </c>
      <c r="B25636" s="113" t="s">
        <v>175</v>
      </c>
      <c r="C25636" s="113">
        <v>2013</v>
      </c>
      <c r="D25636" s="113" t="s">
        <v>122</v>
      </c>
      <c r="E25636" s="113" t="s">
        <v>203</v>
      </c>
      <c r="F25636" s="113" t="s">
        <v>200</v>
      </c>
      <c r="G25636" s="113">
        <v>164.35237108657199</v>
      </c>
    </row>
    <row r="25637" spans="1:7" x14ac:dyDescent="0.25">
      <c r="A25637" s="108" t="str">
        <f t="shared" si="400"/>
        <v>ES_2013_NATIONAL TOTAL_Pb</v>
      </c>
      <c r="B25637" s="113" t="s">
        <v>175</v>
      </c>
      <c r="C25637" s="113">
        <v>2013</v>
      </c>
      <c r="D25637" s="113" t="s">
        <v>122</v>
      </c>
      <c r="E25637" s="113" t="s">
        <v>125</v>
      </c>
      <c r="F25637" s="113" t="s">
        <v>200</v>
      </c>
      <c r="G25637" s="113">
        <v>0.103509580668058</v>
      </c>
    </row>
    <row r="25638" spans="1:7" x14ac:dyDescent="0.25">
      <c r="A25638" s="108" t="str">
        <f t="shared" si="400"/>
        <v>ES_2013_NATIONAL TOTAL_Cd</v>
      </c>
      <c r="B25638" s="113" t="s">
        <v>175</v>
      </c>
      <c r="C25638" s="113">
        <v>2013</v>
      </c>
      <c r="D25638" s="113" t="s">
        <v>122</v>
      </c>
      <c r="E25638" s="113" t="s">
        <v>126</v>
      </c>
      <c r="F25638" s="113" t="s">
        <v>200</v>
      </c>
      <c r="G25638" s="113">
        <v>7.4407372104506797E-3</v>
      </c>
    </row>
    <row r="25639" spans="1:7" x14ac:dyDescent="0.25">
      <c r="A25639" s="108" t="str">
        <f t="shared" si="400"/>
        <v>ES_2013_NATIONAL TOTAL_Hg</v>
      </c>
      <c r="B25639" s="113" t="s">
        <v>175</v>
      </c>
      <c r="C25639" s="113">
        <v>2013</v>
      </c>
      <c r="D25639" s="113" t="s">
        <v>122</v>
      </c>
      <c r="E25639" s="113" t="s">
        <v>127</v>
      </c>
      <c r="F25639" s="113" t="s">
        <v>200</v>
      </c>
      <c r="G25639" s="113">
        <v>4.1066592444643796E-3</v>
      </c>
    </row>
    <row r="25640" spans="1:7" x14ac:dyDescent="0.25">
      <c r="A25640" s="108" t="str">
        <f t="shared" si="400"/>
        <v>ES_2013_NATIONAL TOTAL_DIOX</v>
      </c>
      <c r="B25640" s="113" t="s">
        <v>175</v>
      </c>
      <c r="C25640" s="113">
        <v>2013</v>
      </c>
      <c r="D25640" s="113" t="s">
        <v>122</v>
      </c>
      <c r="E25640" s="113" t="s">
        <v>128</v>
      </c>
      <c r="F25640" s="113" t="s">
        <v>200</v>
      </c>
      <c r="G25640" s="150">
        <v>5.2656298200791302E-7</v>
      </c>
    </row>
    <row r="25641" spans="1:7" x14ac:dyDescent="0.25">
      <c r="A25641" s="108" t="str">
        <f t="shared" si="400"/>
        <v>ES_2013_NATIONAL TOTAL_PAH</v>
      </c>
      <c r="B25641" s="113" t="s">
        <v>175</v>
      </c>
      <c r="C25641" s="113">
        <v>2013</v>
      </c>
      <c r="D25641" s="113" t="s">
        <v>122</v>
      </c>
      <c r="E25641" s="113" t="s">
        <v>129</v>
      </c>
      <c r="F25641" s="113" t="s">
        <v>200</v>
      </c>
      <c r="G25641" s="113">
        <v>5.7301043049002201E-2</v>
      </c>
    </row>
    <row r="25642" spans="1:7" x14ac:dyDescent="0.25">
      <c r="A25642" s="108" t="str">
        <f t="shared" si="400"/>
        <v>ES_2013_NATIONAL TOTAL_HCB</v>
      </c>
      <c r="B25642" s="113" t="s">
        <v>175</v>
      </c>
      <c r="C25642" s="113">
        <v>2013</v>
      </c>
      <c r="D25642" s="113" t="s">
        <v>122</v>
      </c>
      <c r="E25642" s="113" t="s">
        <v>130</v>
      </c>
      <c r="F25642" s="113" t="s">
        <v>200</v>
      </c>
      <c r="G25642" s="150">
        <v>7.9705051744887699E-6</v>
      </c>
    </row>
    <row r="25643" spans="1:7" x14ac:dyDescent="0.25">
      <c r="A25643" s="108" t="str">
        <f t="shared" si="400"/>
        <v>ES_2013_NATIONAL TOTAL_PCB</v>
      </c>
      <c r="B25643" s="113" t="s">
        <v>175</v>
      </c>
      <c r="C25643" s="113">
        <v>2013</v>
      </c>
      <c r="D25643" s="113" t="s">
        <v>122</v>
      </c>
      <c r="E25643" s="113" t="s">
        <v>259</v>
      </c>
      <c r="F25643" s="113" t="s">
        <v>200</v>
      </c>
      <c r="G25643" s="113">
        <v>6.5110057167293701E-4</v>
      </c>
    </row>
    <row r="25644" spans="1:7" x14ac:dyDescent="0.25">
      <c r="A25644" s="108" t="str">
        <f t="shared" si="400"/>
        <v>ES_2013_1A3(FS)_NOx</v>
      </c>
      <c r="B25644" s="113" t="s">
        <v>175</v>
      </c>
      <c r="C25644" s="113">
        <v>2013</v>
      </c>
      <c r="D25644" s="113" t="s">
        <v>132</v>
      </c>
      <c r="E25644" s="113" t="s">
        <v>199</v>
      </c>
      <c r="F25644" s="113" t="s">
        <v>200</v>
      </c>
      <c r="G25644" s="113">
        <v>306.08742169700002</v>
      </c>
    </row>
    <row r="25645" spans="1:7" x14ac:dyDescent="0.25">
      <c r="A25645" s="108" t="str">
        <f t="shared" si="400"/>
        <v>ES_2013_1A3(FS)_NMVOC</v>
      </c>
      <c r="B25645" s="113" t="s">
        <v>175</v>
      </c>
      <c r="C25645" s="113">
        <v>2013</v>
      </c>
      <c r="D25645" s="113" t="s">
        <v>132</v>
      </c>
      <c r="E25645" s="113" t="s">
        <v>123</v>
      </c>
      <c r="F25645" s="113" t="s">
        <v>200</v>
      </c>
      <c r="G25645" s="113">
        <v>33.396520606999999</v>
      </c>
    </row>
    <row r="25646" spans="1:7" x14ac:dyDescent="0.25">
      <c r="A25646" s="108" t="str">
        <f t="shared" si="400"/>
        <v>ES_2013_1A3(FS)_SOx</v>
      </c>
      <c r="B25646" s="113" t="s">
        <v>175</v>
      </c>
      <c r="C25646" s="113">
        <v>2013</v>
      </c>
      <c r="D25646" s="113" t="s">
        <v>132</v>
      </c>
      <c r="E25646" s="113" t="s">
        <v>201</v>
      </c>
      <c r="F25646" s="113" t="s">
        <v>200</v>
      </c>
      <c r="G25646" s="113">
        <v>0.31254533899999998</v>
      </c>
    </row>
    <row r="25647" spans="1:7" x14ac:dyDescent="0.25">
      <c r="A25647" s="108" t="str">
        <f t="shared" si="400"/>
        <v>ES_2013_1A3(FS)_NH3</v>
      </c>
      <c r="B25647" s="113" t="s">
        <v>175</v>
      </c>
      <c r="C25647" s="113">
        <v>2013</v>
      </c>
      <c r="D25647" s="113" t="s">
        <v>132</v>
      </c>
      <c r="E25647" s="113" t="s">
        <v>124</v>
      </c>
      <c r="F25647" s="113" t="s">
        <v>200</v>
      </c>
      <c r="G25647" s="113">
        <v>2.6031302690000002</v>
      </c>
    </row>
    <row r="25648" spans="1:7" x14ac:dyDescent="0.25">
      <c r="A25648" s="108" t="str">
        <f t="shared" si="400"/>
        <v>ES_2013_1A3(FS)_PM2.5</v>
      </c>
      <c r="B25648" s="113" t="s">
        <v>175</v>
      </c>
      <c r="C25648" s="113">
        <v>2013</v>
      </c>
      <c r="D25648" s="113" t="s">
        <v>132</v>
      </c>
      <c r="E25648" s="113" t="s">
        <v>203</v>
      </c>
      <c r="F25648" s="113" t="s">
        <v>200</v>
      </c>
      <c r="G25648" s="113">
        <v>16.993741270000001</v>
      </c>
    </row>
    <row r="25649" spans="1:7" x14ac:dyDescent="0.25">
      <c r="A25649" s="108" t="str">
        <f t="shared" si="400"/>
        <v>ES_2013_3D_NOx</v>
      </c>
      <c r="B25649" s="113" t="s">
        <v>175</v>
      </c>
      <c r="C25649" s="113">
        <v>2013</v>
      </c>
      <c r="D25649" s="113" t="s">
        <v>206</v>
      </c>
      <c r="E25649" s="113" t="s">
        <v>199</v>
      </c>
      <c r="F25649" s="113" t="s">
        <v>200</v>
      </c>
      <c r="G25649" s="113">
        <v>67.849313273000007</v>
      </c>
    </row>
    <row r="25650" spans="1:7" x14ac:dyDescent="0.25">
      <c r="A25650" s="108" t="str">
        <f t="shared" si="400"/>
        <v>ES_2014_NATIONAL TOTAL_NOx</v>
      </c>
      <c r="B25650" s="113" t="s">
        <v>175</v>
      </c>
      <c r="C25650" s="113">
        <v>2014</v>
      </c>
      <c r="D25650" s="113" t="s">
        <v>122</v>
      </c>
      <c r="E25650" s="113" t="s">
        <v>199</v>
      </c>
      <c r="F25650" s="113" t="s">
        <v>200</v>
      </c>
      <c r="G25650" s="113">
        <v>793.46225181319596</v>
      </c>
    </row>
    <row r="25651" spans="1:7" x14ac:dyDescent="0.25">
      <c r="A25651" s="108" t="str">
        <f t="shared" si="400"/>
        <v>ES_2014_NATIONAL TOTAL_NMVOC</v>
      </c>
      <c r="B25651" s="113" t="s">
        <v>175</v>
      </c>
      <c r="C25651" s="113">
        <v>2014</v>
      </c>
      <c r="D25651" s="113" t="s">
        <v>122</v>
      </c>
      <c r="E25651" s="113" t="s">
        <v>123</v>
      </c>
      <c r="F25651" s="113" t="s">
        <v>200</v>
      </c>
      <c r="G25651" s="113">
        <v>542.92726454149999</v>
      </c>
    </row>
    <row r="25652" spans="1:7" x14ac:dyDescent="0.25">
      <c r="A25652" s="108" t="str">
        <f t="shared" si="400"/>
        <v>ES_2014_NATIONAL TOTAL_SOx</v>
      </c>
      <c r="B25652" s="113" t="s">
        <v>175</v>
      </c>
      <c r="C25652" s="113">
        <v>2014</v>
      </c>
      <c r="D25652" s="113" t="s">
        <v>122</v>
      </c>
      <c r="E25652" s="113" t="s">
        <v>201</v>
      </c>
      <c r="F25652" s="113" t="s">
        <v>200</v>
      </c>
      <c r="G25652" s="113">
        <v>242.765514954759</v>
      </c>
    </row>
    <row r="25653" spans="1:7" x14ac:dyDescent="0.25">
      <c r="A25653" s="108" t="str">
        <f t="shared" si="400"/>
        <v>ES_2014_NATIONAL TOTAL_NH3</v>
      </c>
      <c r="B25653" s="113" t="s">
        <v>175</v>
      </c>
      <c r="C25653" s="113">
        <v>2014</v>
      </c>
      <c r="D25653" s="113" t="s">
        <v>122</v>
      </c>
      <c r="E25653" s="113" t="s">
        <v>124</v>
      </c>
      <c r="F25653" s="113" t="s">
        <v>200</v>
      </c>
      <c r="G25653" s="113">
        <v>454.00985861109001</v>
      </c>
    </row>
    <row r="25654" spans="1:7" x14ac:dyDescent="0.25">
      <c r="A25654" s="108" t="str">
        <f t="shared" si="400"/>
        <v>ES_2014_NATIONAL TOTAL_PM2.5</v>
      </c>
      <c r="B25654" s="113" t="s">
        <v>175</v>
      </c>
      <c r="C25654" s="113">
        <v>2014</v>
      </c>
      <c r="D25654" s="113" t="s">
        <v>122</v>
      </c>
      <c r="E25654" s="113" t="s">
        <v>203</v>
      </c>
      <c r="F25654" s="113" t="s">
        <v>200</v>
      </c>
      <c r="G25654" s="113">
        <v>142.925321064748</v>
      </c>
    </row>
    <row r="25655" spans="1:7" x14ac:dyDescent="0.25">
      <c r="A25655" s="108" t="str">
        <f t="shared" si="400"/>
        <v>ES_2014_NATIONAL TOTAL_Pb</v>
      </c>
      <c r="B25655" s="113" t="s">
        <v>175</v>
      </c>
      <c r="C25655" s="113">
        <v>2014</v>
      </c>
      <c r="D25655" s="113" t="s">
        <v>122</v>
      </c>
      <c r="E25655" s="113" t="s">
        <v>125</v>
      </c>
      <c r="F25655" s="113" t="s">
        <v>200</v>
      </c>
      <c r="G25655" s="113">
        <v>0.103251653994125</v>
      </c>
    </row>
    <row r="25656" spans="1:7" x14ac:dyDescent="0.25">
      <c r="A25656" s="108" t="str">
        <f t="shared" si="400"/>
        <v>ES_2014_NATIONAL TOTAL_Cd</v>
      </c>
      <c r="B25656" s="113" t="s">
        <v>175</v>
      </c>
      <c r="C25656" s="113">
        <v>2014</v>
      </c>
      <c r="D25656" s="113" t="s">
        <v>122</v>
      </c>
      <c r="E25656" s="113" t="s">
        <v>126</v>
      </c>
      <c r="F25656" s="113" t="s">
        <v>200</v>
      </c>
      <c r="G25656" s="113">
        <v>7.2072728781747298E-3</v>
      </c>
    </row>
    <row r="25657" spans="1:7" x14ac:dyDescent="0.25">
      <c r="A25657" s="108" t="str">
        <f t="shared" si="400"/>
        <v>ES_2014_NATIONAL TOTAL_Hg</v>
      </c>
      <c r="B25657" s="113" t="s">
        <v>175</v>
      </c>
      <c r="C25657" s="113">
        <v>2014</v>
      </c>
      <c r="D25657" s="113" t="s">
        <v>122</v>
      </c>
      <c r="E25657" s="113" t="s">
        <v>127</v>
      </c>
      <c r="F25657" s="113" t="s">
        <v>200</v>
      </c>
      <c r="G25657" s="113">
        <v>4.3196952842265799E-3</v>
      </c>
    </row>
    <row r="25658" spans="1:7" x14ac:dyDescent="0.25">
      <c r="A25658" s="108" t="str">
        <f t="shared" si="400"/>
        <v>ES_2014_NATIONAL TOTAL_DIOX</v>
      </c>
      <c r="B25658" s="113" t="s">
        <v>175</v>
      </c>
      <c r="C25658" s="113">
        <v>2014</v>
      </c>
      <c r="D25658" s="113" t="s">
        <v>122</v>
      </c>
      <c r="E25658" s="113" t="s">
        <v>128</v>
      </c>
      <c r="F25658" s="113" t="s">
        <v>200</v>
      </c>
      <c r="G25658" s="150">
        <v>5.0328147225976397E-7</v>
      </c>
    </row>
    <row r="25659" spans="1:7" x14ac:dyDescent="0.25">
      <c r="A25659" s="108" t="str">
        <f t="shared" si="400"/>
        <v>ES_2014_NATIONAL TOTAL_PAH</v>
      </c>
      <c r="B25659" s="113" t="s">
        <v>175</v>
      </c>
      <c r="C25659" s="113">
        <v>2014</v>
      </c>
      <c r="D25659" s="113" t="s">
        <v>122</v>
      </c>
      <c r="E25659" s="113" t="s">
        <v>129</v>
      </c>
      <c r="F25659" s="113" t="s">
        <v>200</v>
      </c>
      <c r="G25659" s="113">
        <v>5.7389455532733197E-2</v>
      </c>
    </row>
    <row r="25660" spans="1:7" x14ac:dyDescent="0.25">
      <c r="A25660" s="108" t="str">
        <f t="shared" si="400"/>
        <v>ES_2014_NATIONAL TOTAL_HCB</v>
      </c>
      <c r="B25660" s="113" t="s">
        <v>175</v>
      </c>
      <c r="C25660" s="113">
        <v>2014</v>
      </c>
      <c r="D25660" s="113" t="s">
        <v>122</v>
      </c>
      <c r="E25660" s="113" t="s">
        <v>130</v>
      </c>
      <c r="F25660" s="113" t="s">
        <v>200</v>
      </c>
      <c r="G25660" s="150">
        <v>1.1875505933309399E-5</v>
      </c>
    </row>
    <row r="25661" spans="1:7" x14ac:dyDescent="0.25">
      <c r="A25661" s="108" t="str">
        <f t="shared" si="400"/>
        <v>ES_2014_NATIONAL TOTAL_PCB</v>
      </c>
      <c r="B25661" s="113" t="s">
        <v>175</v>
      </c>
      <c r="C25661" s="113">
        <v>2014</v>
      </c>
      <c r="D25661" s="113" t="s">
        <v>122</v>
      </c>
      <c r="E25661" s="113" t="s">
        <v>259</v>
      </c>
      <c r="F25661" s="113" t="s">
        <v>200</v>
      </c>
      <c r="G25661" s="113">
        <v>6.3021310766919498E-4</v>
      </c>
    </row>
    <row r="25662" spans="1:7" x14ac:dyDescent="0.25">
      <c r="A25662" s="108" t="str">
        <f t="shared" si="400"/>
        <v>ES_2014_1A3(FS)_NOx</v>
      </c>
      <c r="B25662" s="113" t="s">
        <v>175</v>
      </c>
      <c r="C25662" s="113">
        <v>2014</v>
      </c>
      <c r="D25662" s="113" t="s">
        <v>132</v>
      </c>
      <c r="E25662" s="113" t="s">
        <v>199</v>
      </c>
      <c r="F25662" s="113" t="s">
        <v>200</v>
      </c>
      <c r="G25662" s="113">
        <v>301.83029810599999</v>
      </c>
    </row>
    <row r="25663" spans="1:7" x14ac:dyDescent="0.25">
      <c r="A25663" s="108" t="str">
        <f t="shared" si="400"/>
        <v>ES_2014_1A3(FS)_NMVOC</v>
      </c>
      <c r="B25663" s="113" t="s">
        <v>175</v>
      </c>
      <c r="C25663" s="113">
        <v>2014</v>
      </c>
      <c r="D25663" s="113" t="s">
        <v>132</v>
      </c>
      <c r="E25663" s="113" t="s">
        <v>123</v>
      </c>
      <c r="F25663" s="113" t="s">
        <v>200</v>
      </c>
      <c r="G25663" s="113">
        <v>29.777642614000001</v>
      </c>
    </row>
    <row r="25664" spans="1:7" x14ac:dyDescent="0.25">
      <c r="A25664" s="108" t="str">
        <f t="shared" si="400"/>
        <v>ES_2014_1A3(FS)_SOx</v>
      </c>
      <c r="B25664" s="113" t="s">
        <v>175</v>
      </c>
      <c r="C25664" s="113">
        <v>2014</v>
      </c>
      <c r="D25664" s="113" t="s">
        <v>132</v>
      </c>
      <c r="E25664" s="113" t="s">
        <v>201</v>
      </c>
      <c r="F25664" s="113" t="s">
        <v>200</v>
      </c>
      <c r="G25664" s="113">
        <v>0.31045892600000002</v>
      </c>
    </row>
    <row r="25665" spans="1:7" x14ac:dyDescent="0.25">
      <c r="A25665" s="108" t="str">
        <f t="shared" si="400"/>
        <v>ES_2014_1A3(FS)_NH3</v>
      </c>
      <c r="B25665" s="113" t="s">
        <v>175</v>
      </c>
      <c r="C25665" s="113">
        <v>2014</v>
      </c>
      <c r="D25665" s="113" t="s">
        <v>132</v>
      </c>
      <c r="E25665" s="113" t="s">
        <v>124</v>
      </c>
      <c r="F25665" s="113" t="s">
        <v>200</v>
      </c>
      <c r="G25665" s="113">
        <v>2.3462286020000001</v>
      </c>
    </row>
    <row r="25666" spans="1:7" x14ac:dyDescent="0.25">
      <c r="A25666" s="108" t="str">
        <f t="shared" ref="A25666:A25729" si="401">CONCATENATE(B25666,"_",C25666,"_",D25666,"_",E25666)</f>
        <v>ES_2014_1A3(FS)_PM2.5</v>
      </c>
      <c r="B25666" s="113" t="s">
        <v>175</v>
      </c>
      <c r="C25666" s="113">
        <v>2014</v>
      </c>
      <c r="D25666" s="113" t="s">
        <v>132</v>
      </c>
      <c r="E25666" s="113" t="s">
        <v>203</v>
      </c>
      <c r="F25666" s="113" t="s">
        <v>200</v>
      </c>
      <c r="G25666" s="113">
        <v>15.397966862000001</v>
      </c>
    </row>
    <row r="25667" spans="1:7" x14ac:dyDescent="0.25">
      <c r="A25667" s="108" t="str">
        <f t="shared" si="401"/>
        <v>ES_2014_3D_NOx</v>
      </c>
      <c r="B25667" s="113" t="s">
        <v>175</v>
      </c>
      <c r="C25667" s="113">
        <v>2014</v>
      </c>
      <c r="D25667" s="113" t="s">
        <v>206</v>
      </c>
      <c r="E25667" s="113" t="s">
        <v>199</v>
      </c>
      <c r="F25667" s="113" t="s">
        <v>200</v>
      </c>
      <c r="G25667" s="113">
        <v>74.204550347999998</v>
      </c>
    </row>
    <row r="25668" spans="1:7" x14ac:dyDescent="0.25">
      <c r="A25668" s="108" t="str">
        <f t="shared" si="401"/>
        <v>ES_2015_NATIONAL TOTAL_NOx</v>
      </c>
      <c r="B25668" s="113" t="s">
        <v>175</v>
      </c>
      <c r="C25668" s="113">
        <v>2015</v>
      </c>
      <c r="D25668" s="113" t="s">
        <v>122</v>
      </c>
      <c r="E25668" s="113" t="s">
        <v>199</v>
      </c>
      <c r="F25668" s="113" t="s">
        <v>200</v>
      </c>
      <c r="G25668" s="113">
        <v>811.60207899621003</v>
      </c>
    </row>
    <row r="25669" spans="1:7" x14ac:dyDescent="0.25">
      <c r="A25669" s="108" t="str">
        <f t="shared" si="401"/>
        <v>ES_2015_NATIONAL TOTAL_NMVOC</v>
      </c>
      <c r="B25669" s="113" t="s">
        <v>175</v>
      </c>
      <c r="C25669" s="113">
        <v>2015</v>
      </c>
      <c r="D25669" s="113" t="s">
        <v>122</v>
      </c>
      <c r="E25669" s="113" t="s">
        <v>123</v>
      </c>
      <c r="F25669" s="113" t="s">
        <v>200</v>
      </c>
      <c r="G25669" s="113">
        <v>556.169383346725</v>
      </c>
    </row>
    <row r="25670" spans="1:7" x14ac:dyDescent="0.25">
      <c r="A25670" s="108" t="str">
        <f t="shared" si="401"/>
        <v>ES_2015_NATIONAL TOTAL_SOx</v>
      </c>
      <c r="B25670" s="113" t="s">
        <v>175</v>
      </c>
      <c r="C25670" s="113">
        <v>2015</v>
      </c>
      <c r="D25670" s="113" t="s">
        <v>122</v>
      </c>
      <c r="E25670" s="113" t="s">
        <v>201</v>
      </c>
      <c r="F25670" s="113" t="s">
        <v>200</v>
      </c>
      <c r="G25670" s="113">
        <v>260.37687775163897</v>
      </c>
    </row>
    <row r="25671" spans="1:7" x14ac:dyDescent="0.25">
      <c r="A25671" s="108" t="str">
        <f t="shared" si="401"/>
        <v>ES_2015_NATIONAL TOTAL_NH3</v>
      </c>
      <c r="B25671" s="113" t="s">
        <v>175</v>
      </c>
      <c r="C25671" s="113">
        <v>2015</v>
      </c>
      <c r="D25671" s="113" t="s">
        <v>122</v>
      </c>
      <c r="E25671" s="113" t="s">
        <v>124</v>
      </c>
      <c r="F25671" s="113" t="s">
        <v>200</v>
      </c>
      <c r="G25671" s="113">
        <v>455.23934829504799</v>
      </c>
    </row>
    <row r="25672" spans="1:7" x14ac:dyDescent="0.25">
      <c r="A25672" s="108" t="str">
        <f t="shared" si="401"/>
        <v>ES_2015_NATIONAL TOTAL_PM2.5</v>
      </c>
      <c r="B25672" s="113" t="s">
        <v>175</v>
      </c>
      <c r="C25672" s="113">
        <v>2015</v>
      </c>
      <c r="D25672" s="113" t="s">
        <v>122</v>
      </c>
      <c r="E25672" s="113" t="s">
        <v>203</v>
      </c>
      <c r="F25672" s="113" t="s">
        <v>200</v>
      </c>
      <c r="G25672" s="113">
        <v>153.45594813430299</v>
      </c>
    </row>
    <row r="25673" spans="1:7" x14ac:dyDescent="0.25">
      <c r="A25673" s="108" t="str">
        <f t="shared" si="401"/>
        <v>ES_2015_NATIONAL TOTAL_Pb</v>
      </c>
      <c r="B25673" s="113" t="s">
        <v>175</v>
      </c>
      <c r="C25673" s="113">
        <v>2015</v>
      </c>
      <c r="D25673" s="113" t="s">
        <v>122</v>
      </c>
      <c r="E25673" s="113" t="s">
        <v>125</v>
      </c>
      <c r="F25673" s="113" t="s">
        <v>200</v>
      </c>
      <c r="G25673" s="113">
        <v>9.7765598586082594E-2</v>
      </c>
    </row>
    <row r="25674" spans="1:7" x14ac:dyDescent="0.25">
      <c r="A25674" s="108" t="str">
        <f t="shared" si="401"/>
        <v>ES_2015_NATIONAL TOTAL_Cd</v>
      </c>
      <c r="B25674" s="113" t="s">
        <v>175</v>
      </c>
      <c r="C25674" s="113">
        <v>2015</v>
      </c>
      <c r="D25674" s="113" t="s">
        <v>122</v>
      </c>
      <c r="E25674" s="113" t="s">
        <v>126</v>
      </c>
      <c r="F25674" s="113" t="s">
        <v>200</v>
      </c>
      <c r="G25674" s="113">
        <v>7.4919755256842701E-3</v>
      </c>
    </row>
    <row r="25675" spans="1:7" x14ac:dyDescent="0.25">
      <c r="A25675" s="108" t="str">
        <f t="shared" si="401"/>
        <v>ES_2015_NATIONAL TOTAL_Hg</v>
      </c>
      <c r="B25675" s="113" t="s">
        <v>175</v>
      </c>
      <c r="C25675" s="113">
        <v>2015</v>
      </c>
      <c r="D25675" s="113" t="s">
        <v>122</v>
      </c>
      <c r="E25675" s="113" t="s">
        <v>127</v>
      </c>
      <c r="F25675" s="113" t="s">
        <v>200</v>
      </c>
      <c r="G25675" s="113">
        <v>4.5338046977976502E-3</v>
      </c>
    </row>
    <row r="25676" spans="1:7" x14ac:dyDescent="0.25">
      <c r="A25676" s="108" t="str">
        <f t="shared" si="401"/>
        <v>ES_2015_NATIONAL TOTAL_DIOX</v>
      </c>
      <c r="B25676" s="113" t="s">
        <v>175</v>
      </c>
      <c r="C25676" s="113">
        <v>2015</v>
      </c>
      <c r="D25676" s="113" t="s">
        <v>122</v>
      </c>
      <c r="E25676" s="113" t="s">
        <v>128</v>
      </c>
      <c r="F25676" s="113" t="s">
        <v>200</v>
      </c>
      <c r="G25676" s="150">
        <v>5.4109634303359901E-7</v>
      </c>
    </row>
    <row r="25677" spans="1:7" x14ac:dyDescent="0.25">
      <c r="A25677" s="108" t="str">
        <f t="shared" si="401"/>
        <v>ES_2015_NATIONAL TOTAL_PAH</v>
      </c>
      <c r="B25677" s="113" t="s">
        <v>175</v>
      </c>
      <c r="C25677" s="113">
        <v>2015</v>
      </c>
      <c r="D25677" s="113" t="s">
        <v>122</v>
      </c>
      <c r="E25677" s="113" t="s">
        <v>129</v>
      </c>
      <c r="F25677" s="113" t="s">
        <v>200</v>
      </c>
      <c r="G25677" s="113">
        <v>5.8638102929129902E-2</v>
      </c>
    </row>
    <row r="25678" spans="1:7" x14ac:dyDescent="0.25">
      <c r="A25678" s="108" t="str">
        <f t="shared" si="401"/>
        <v>ES_2015_NATIONAL TOTAL_HCB</v>
      </c>
      <c r="B25678" s="113" t="s">
        <v>175</v>
      </c>
      <c r="C25678" s="113">
        <v>2015</v>
      </c>
      <c r="D25678" s="113" t="s">
        <v>122</v>
      </c>
      <c r="E25678" s="113" t="s">
        <v>130</v>
      </c>
      <c r="F25678" s="113" t="s">
        <v>200</v>
      </c>
      <c r="G25678" s="150">
        <v>1.0400308078760801E-5</v>
      </c>
    </row>
    <row r="25679" spans="1:7" x14ac:dyDescent="0.25">
      <c r="A25679" s="108" t="str">
        <f t="shared" si="401"/>
        <v>ES_2015_NATIONAL TOTAL_PCB</v>
      </c>
      <c r="B25679" s="113" t="s">
        <v>175</v>
      </c>
      <c r="C25679" s="113">
        <v>2015</v>
      </c>
      <c r="D25679" s="113" t="s">
        <v>122</v>
      </c>
      <c r="E25679" s="113" t="s">
        <v>259</v>
      </c>
      <c r="F25679" s="113" t="s">
        <v>200</v>
      </c>
      <c r="G25679" s="113">
        <v>5.8695236112462496E-4</v>
      </c>
    </row>
    <row r="25680" spans="1:7" x14ac:dyDescent="0.25">
      <c r="A25680" s="108" t="str">
        <f t="shared" si="401"/>
        <v>ES_2015_1A3(FS)_NOx</v>
      </c>
      <c r="B25680" s="113" t="s">
        <v>175</v>
      </c>
      <c r="C25680" s="113">
        <v>2015</v>
      </c>
      <c r="D25680" s="113" t="s">
        <v>132</v>
      </c>
      <c r="E25680" s="113" t="s">
        <v>199</v>
      </c>
      <c r="F25680" s="113" t="s">
        <v>200</v>
      </c>
      <c r="G25680" s="113">
        <v>304.27557628800002</v>
      </c>
    </row>
    <row r="25681" spans="1:7" x14ac:dyDescent="0.25">
      <c r="A25681" s="108" t="str">
        <f t="shared" si="401"/>
        <v>ES_2015_1A3(FS)_NMVOC</v>
      </c>
      <c r="B25681" s="113" t="s">
        <v>175</v>
      </c>
      <c r="C25681" s="113">
        <v>2015</v>
      </c>
      <c r="D25681" s="113" t="s">
        <v>132</v>
      </c>
      <c r="E25681" s="113" t="s">
        <v>123</v>
      </c>
      <c r="F25681" s="113" t="s">
        <v>200</v>
      </c>
      <c r="G25681" s="113">
        <v>28.147327950000001</v>
      </c>
    </row>
    <row r="25682" spans="1:7" x14ac:dyDescent="0.25">
      <c r="A25682" s="108" t="str">
        <f t="shared" si="401"/>
        <v>ES_2015_1A3(FS)_SOx</v>
      </c>
      <c r="B25682" s="113" t="s">
        <v>175</v>
      </c>
      <c r="C25682" s="113">
        <v>2015</v>
      </c>
      <c r="D25682" s="113" t="s">
        <v>132</v>
      </c>
      <c r="E25682" s="113" t="s">
        <v>201</v>
      </c>
      <c r="F25682" s="113" t="s">
        <v>200</v>
      </c>
      <c r="G25682" s="113">
        <v>0.32155035399999998</v>
      </c>
    </row>
    <row r="25683" spans="1:7" x14ac:dyDescent="0.25">
      <c r="A25683" s="108" t="str">
        <f t="shared" si="401"/>
        <v>ES_2015_1A3(FS)_NH3</v>
      </c>
      <c r="B25683" s="113" t="s">
        <v>175</v>
      </c>
      <c r="C25683" s="113">
        <v>2015</v>
      </c>
      <c r="D25683" s="113" t="s">
        <v>132</v>
      </c>
      <c r="E25683" s="113" t="s">
        <v>124</v>
      </c>
      <c r="F25683" s="113" t="s">
        <v>200</v>
      </c>
      <c r="G25683" s="113">
        <v>2.3976359559999998</v>
      </c>
    </row>
    <row r="25684" spans="1:7" x14ac:dyDescent="0.25">
      <c r="A25684" s="108" t="str">
        <f t="shared" si="401"/>
        <v>ES_2015_1A3(FS)_PM2.5</v>
      </c>
      <c r="B25684" s="113" t="s">
        <v>175</v>
      </c>
      <c r="C25684" s="113">
        <v>2015</v>
      </c>
      <c r="D25684" s="113" t="s">
        <v>132</v>
      </c>
      <c r="E25684" s="113" t="s">
        <v>203</v>
      </c>
      <c r="F25684" s="113" t="s">
        <v>200</v>
      </c>
      <c r="G25684" s="113">
        <v>15.265580732</v>
      </c>
    </row>
    <row r="25685" spans="1:7" x14ac:dyDescent="0.25">
      <c r="A25685" s="108" t="str">
        <f t="shared" si="401"/>
        <v>ES_2015_3D_NOx</v>
      </c>
      <c r="B25685" s="113" t="s">
        <v>175</v>
      </c>
      <c r="C25685" s="113">
        <v>2015</v>
      </c>
      <c r="D25685" s="113" t="s">
        <v>206</v>
      </c>
      <c r="E25685" s="113" t="s">
        <v>199</v>
      </c>
      <c r="F25685" s="113" t="s">
        <v>200</v>
      </c>
      <c r="G25685" s="113">
        <v>73.903913904999996</v>
      </c>
    </row>
    <row r="25686" spans="1:7" x14ac:dyDescent="0.25">
      <c r="A25686" s="108" t="str">
        <f t="shared" si="401"/>
        <v>ES_2016_NATIONAL TOTAL_NOx</v>
      </c>
      <c r="B25686" s="113" t="s">
        <v>175</v>
      </c>
      <c r="C25686" s="113">
        <v>2016</v>
      </c>
      <c r="D25686" s="113" t="s">
        <v>122</v>
      </c>
      <c r="E25686" s="113" t="s">
        <v>199</v>
      </c>
      <c r="F25686" s="113" t="s">
        <v>200</v>
      </c>
      <c r="G25686" s="113">
        <v>761.27035400073396</v>
      </c>
    </row>
    <row r="25687" spans="1:7" x14ac:dyDescent="0.25">
      <c r="A25687" s="108" t="str">
        <f t="shared" si="401"/>
        <v>ES_2016_NATIONAL TOTAL_NMVOC</v>
      </c>
      <c r="B25687" s="113" t="s">
        <v>175</v>
      </c>
      <c r="C25687" s="113">
        <v>2016</v>
      </c>
      <c r="D25687" s="113" t="s">
        <v>122</v>
      </c>
      <c r="E25687" s="113" t="s">
        <v>123</v>
      </c>
      <c r="F25687" s="113" t="s">
        <v>200</v>
      </c>
      <c r="G25687" s="113">
        <v>555.00442426548796</v>
      </c>
    </row>
    <row r="25688" spans="1:7" x14ac:dyDescent="0.25">
      <c r="A25688" s="108" t="str">
        <f t="shared" si="401"/>
        <v>ES_2016_NATIONAL TOTAL_SOx</v>
      </c>
      <c r="B25688" s="113" t="s">
        <v>175</v>
      </c>
      <c r="C25688" s="113">
        <v>2016</v>
      </c>
      <c r="D25688" s="113" t="s">
        <v>122</v>
      </c>
      <c r="E25688" s="113" t="s">
        <v>201</v>
      </c>
      <c r="F25688" s="113" t="s">
        <v>200</v>
      </c>
      <c r="G25688" s="113">
        <v>217.15195554145799</v>
      </c>
    </row>
    <row r="25689" spans="1:7" x14ac:dyDescent="0.25">
      <c r="A25689" s="108" t="str">
        <f t="shared" si="401"/>
        <v>ES_2016_NATIONAL TOTAL_NH3</v>
      </c>
      <c r="B25689" s="113" t="s">
        <v>175</v>
      </c>
      <c r="C25689" s="113">
        <v>2016</v>
      </c>
      <c r="D25689" s="113" t="s">
        <v>122</v>
      </c>
      <c r="E25689" s="113" t="s">
        <v>124</v>
      </c>
      <c r="F25689" s="113" t="s">
        <v>200</v>
      </c>
      <c r="G25689" s="113">
        <v>454.016322421979</v>
      </c>
    </row>
    <row r="25690" spans="1:7" x14ac:dyDescent="0.25">
      <c r="A25690" s="108" t="str">
        <f t="shared" si="401"/>
        <v>ES_2016_NATIONAL TOTAL_PM2.5</v>
      </c>
      <c r="B25690" s="113" t="s">
        <v>175</v>
      </c>
      <c r="C25690" s="113">
        <v>2016</v>
      </c>
      <c r="D25690" s="113" t="s">
        <v>122</v>
      </c>
      <c r="E25690" s="113" t="s">
        <v>203</v>
      </c>
      <c r="F25690" s="113" t="s">
        <v>200</v>
      </c>
      <c r="G25690" s="113">
        <v>134.06877887029401</v>
      </c>
    </row>
    <row r="25691" spans="1:7" x14ac:dyDescent="0.25">
      <c r="A25691" s="108" t="str">
        <f t="shared" si="401"/>
        <v>ES_2016_NATIONAL TOTAL_Pb</v>
      </c>
      <c r="B25691" s="113" t="s">
        <v>175</v>
      </c>
      <c r="C25691" s="113">
        <v>2016</v>
      </c>
      <c r="D25691" s="113" t="s">
        <v>122</v>
      </c>
      <c r="E25691" s="113" t="s">
        <v>125</v>
      </c>
      <c r="F25691" s="113" t="s">
        <v>200</v>
      </c>
      <c r="G25691" s="113">
        <v>9.2885126115338196E-2</v>
      </c>
    </row>
    <row r="25692" spans="1:7" x14ac:dyDescent="0.25">
      <c r="A25692" s="108" t="str">
        <f t="shared" si="401"/>
        <v>ES_2016_NATIONAL TOTAL_Cd</v>
      </c>
      <c r="B25692" s="113" t="s">
        <v>175</v>
      </c>
      <c r="C25692" s="113">
        <v>2016</v>
      </c>
      <c r="D25692" s="113" t="s">
        <v>122</v>
      </c>
      <c r="E25692" s="113" t="s">
        <v>126</v>
      </c>
      <c r="F25692" s="113" t="s">
        <v>200</v>
      </c>
      <c r="G25692" s="113">
        <v>6.9399944401295202E-3</v>
      </c>
    </row>
    <row r="25693" spans="1:7" x14ac:dyDescent="0.25">
      <c r="A25693" s="108" t="str">
        <f t="shared" si="401"/>
        <v>ES_2016_NATIONAL TOTAL_Hg</v>
      </c>
      <c r="B25693" s="113" t="s">
        <v>175</v>
      </c>
      <c r="C25693" s="113">
        <v>2016</v>
      </c>
      <c r="D25693" s="113" t="s">
        <v>122</v>
      </c>
      <c r="E25693" s="113" t="s">
        <v>127</v>
      </c>
      <c r="F25693" s="113" t="s">
        <v>200</v>
      </c>
      <c r="G25693" s="113">
        <v>4.5431030672323696E-3</v>
      </c>
    </row>
    <row r="25694" spans="1:7" x14ac:dyDescent="0.25">
      <c r="A25694" s="108" t="str">
        <f t="shared" si="401"/>
        <v>ES_2016_NATIONAL TOTAL_DIOX</v>
      </c>
      <c r="B25694" s="113" t="s">
        <v>175</v>
      </c>
      <c r="C25694" s="113">
        <v>2016</v>
      </c>
      <c r="D25694" s="113" t="s">
        <v>122</v>
      </c>
      <c r="E25694" s="113" t="s">
        <v>128</v>
      </c>
      <c r="F25694" s="113" t="s">
        <v>200</v>
      </c>
      <c r="G25694" s="150">
        <v>4.9954681199863503E-7</v>
      </c>
    </row>
    <row r="25695" spans="1:7" x14ac:dyDescent="0.25">
      <c r="A25695" s="108" t="str">
        <f t="shared" si="401"/>
        <v>ES_2016_NATIONAL TOTAL_PAH</v>
      </c>
      <c r="B25695" s="113" t="s">
        <v>175</v>
      </c>
      <c r="C25695" s="113">
        <v>2016</v>
      </c>
      <c r="D25695" s="113" t="s">
        <v>122</v>
      </c>
      <c r="E25695" s="113" t="s">
        <v>129</v>
      </c>
      <c r="F25695" s="113" t="s">
        <v>200</v>
      </c>
      <c r="G25695" s="113">
        <v>5.8828035909430199E-2</v>
      </c>
    </row>
    <row r="25696" spans="1:7" x14ac:dyDescent="0.25">
      <c r="A25696" s="108" t="str">
        <f t="shared" si="401"/>
        <v>ES_2016_NATIONAL TOTAL_HCB</v>
      </c>
      <c r="B25696" s="113" t="s">
        <v>175</v>
      </c>
      <c r="C25696" s="113">
        <v>2016</v>
      </c>
      <c r="D25696" s="113" t="s">
        <v>122</v>
      </c>
      <c r="E25696" s="113" t="s">
        <v>130</v>
      </c>
      <c r="F25696" s="113" t="s">
        <v>200</v>
      </c>
      <c r="G25696" s="150">
        <v>1.22599202134465E-5</v>
      </c>
    </row>
    <row r="25697" spans="1:7" x14ac:dyDescent="0.25">
      <c r="A25697" s="108" t="str">
        <f t="shared" si="401"/>
        <v>ES_2016_NATIONAL TOTAL_PCB</v>
      </c>
      <c r="B25697" s="113" t="s">
        <v>175</v>
      </c>
      <c r="C25697" s="113">
        <v>2016</v>
      </c>
      <c r="D25697" s="113" t="s">
        <v>122</v>
      </c>
      <c r="E25697" s="113" t="s">
        <v>259</v>
      </c>
      <c r="F25697" s="113" t="s">
        <v>200</v>
      </c>
      <c r="G25697" s="113">
        <v>5.7249021899363002E-4</v>
      </c>
    </row>
    <row r="25698" spans="1:7" x14ac:dyDescent="0.25">
      <c r="A25698" s="108" t="str">
        <f t="shared" si="401"/>
        <v>ES_2016_1A3(FS)_NOx</v>
      </c>
      <c r="B25698" s="113" t="s">
        <v>175</v>
      </c>
      <c r="C25698" s="113">
        <v>2016</v>
      </c>
      <c r="D25698" s="113" t="s">
        <v>132</v>
      </c>
      <c r="E25698" s="113" t="s">
        <v>199</v>
      </c>
      <c r="F25698" s="113" t="s">
        <v>200</v>
      </c>
      <c r="G25698" s="113">
        <v>299.43790056400002</v>
      </c>
    </row>
    <row r="25699" spans="1:7" x14ac:dyDescent="0.25">
      <c r="A25699" s="108" t="str">
        <f t="shared" si="401"/>
        <v>ES_2016_1A3(FS)_NMVOC</v>
      </c>
      <c r="B25699" s="113" t="s">
        <v>175</v>
      </c>
      <c r="C25699" s="113">
        <v>2016</v>
      </c>
      <c r="D25699" s="113" t="s">
        <v>132</v>
      </c>
      <c r="E25699" s="113" t="s">
        <v>123</v>
      </c>
      <c r="F25699" s="113" t="s">
        <v>200</v>
      </c>
      <c r="G25699" s="113">
        <v>26.237727266</v>
      </c>
    </row>
    <row r="25700" spans="1:7" x14ac:dyDescent="0.25">
      <c r="A25700" s="108" t="str">
        <f t="shared" si="401"/>
        <v>ES_2016_1A3(FS)_SOx</v>
      </c>
      <c r="B25700" s="113" t="s">
        <v>175</v>
      </c>
      <c r="C25700" s="113">
        <v>2016</v>
      </c>
      <c r="D25700" s="113" t="s">
        <v>132</v>
      </c>
      <c r="E25700" s="113" t="s">
        <v>201</v>
      </c>
      <c r="F25700" s="113" t="s">
        <v>200</v>
      </c>
      <c r="G25700" s="113">
        <v>0.36086358699999999</v>
      </c>
    </row>
    <row r="25701" spans="1:7" x14ac:dyDescent="0.25">
      <c r="A25701" s="108" t="str">
        <f t="shared" si="401"/>
        <v>ES_2016_1A3(FS)_NH3</v>
      </c>
      <c r="B25701" s="113" t="s">
        <v>175</v>
      </c>
      <c r="C25701" s="113">
        <v>2016</v>
      </c>
      <c r="D25701" s="113" t="s">
        <v>132</v>
      </c>
      <c r="E25701" s="113" t="s">
        <v>124</v>
      </c>
      <c r="F25701" s="113" t="s">
        <v>200</v>
      </c>
      <c r="G25701" s="113">
        <v>2.4443891760000001</v>
      </c>
    </row>
    <row r="25702" spans="1:7" x14ac:dyDescent="0.25">
      <c r="A25702" s="108" t="str">
        <f t="shared" si="401"/>
        <v>ES_2016_1A3(FS)_PM2.5</v>
      </c>
      <c r="B25702" s="113" t="s">
        <v>175</v>
      </c>
      <c r="C25702" s="113">
        <v>2016</v>
      </c>
      <c r="D25702" s="113" t="s">
        <v>132</v>
      </c>
      <c r="E25702" s="113" t="s">
        <v>203</v>
      </c>
      <c r="F25702" s="113" t="s">
        <v>200</v>
      </c>
      <c r="G25702" s="113">
        <v>14.921582815000001</v>
      </c>
    </row>
    <row r="25703" spans="1:7" x14ac:dyDescent="0.25">
      <c r="A25703" s="108" t="str">
        <f t="shared" si="401"/>
        <v>ES_2016_3D_NOx</v>
      </c>
      <c r="B25703" s="113" t="s">
        <v>175</v>
      </c>
      <c r="C25703" s="113">
        <v>2016</v>
      </c>
      <c r="D25703" s="113" t="s">
        <v>206</v>
      </c>
      <c r="E25703" s="113" t="s">
        <v>199</v>
      </c>
      <c r="F25703" s="113" t="s">
        <v>200</v>
      </c>
      <c r="G25703" s="113">
        <v>71.057803374000002</v>
      </c>
    </row>
    <row r="25704" spans="1:7" x14ac:dyDescent="0.25">
      <c r="A25704" s="108" t="str">
        <f t="shared" si="401"/>
        <v>ES_2017_NATIONAL TOTAL_NOx</v>
      </c>
      <c r="B25704" s="113" t="s">
        <v>175</v>
      </c>
      <c r="C25704" s="113">
        <v>2017</v>
      </c>
      <c r="D25704" s="113" t="s">
        <v>122</v>
      </c>
      <c r="E25704" s="113" t="s">
        <v>199</v>
      </c>
      <c r="F25704" s="113" t="s">
        <v>200</v>
      </c>
      <c r="G25704" s="113">
        <v>753.57688493458704</v>
      </c>
    </row>
    <row r="25705" spans="1:7" x14ac:dyDescent="0.25">
      <c r="A25705" s="108" t="str">
        <f t="shared" si="401"/>
        <v>ES_2017_NATIONAL TOTAL_NMVOC</v>
      </c>
      <c r="B25705" s="113" t="s">
        <v>175</v>
      </c>
      <c r="C25705" s="113">
        <v>2017</v>
      </c>
      <c r="D25705" s="113" t="s">
        <v>122</v>
      </c>
      <c r="E25705" s="113" t="s">
        <v>123</v>
      </c>
      <c r="F25705" s="113" t="s">
        <v>200</v>
      </c>
      <c r="G25705" s="113">
        <v>570.78459721681395</v>
      </c>
    </row>
    <row r="25706" spans="1:7" x14ac:dyDescent="0.25">
      <c r="A25706" s="108" t="str">
        <f t="shared" si="401"/>
        <v>ES_2017_NATIONAL TOTAL_SOx</v>
      </c>
      <c r="B25706" s="113" t="s">
        <v>175</v>
      </c>
      <c r="C25706" s="113">
        <v>2017</v>
      </c>
      <c r="D25706" s="113" t="s">
        <v>122</v>
      </c>
      <c r="E25706" s="113" t="s">
        <v>201</v>
      </c>
      <c r="F25706" s="113" t="s">
        <v>200</v>
      </c>
      <c r="G25706" s="113">
        <v>220.28472121426501</v>
      </c>
    </row>
    <row r="25707" spans="1:7" x14ac:dyDescent="0.25">
      <c r="A25707" s="108" t="str">
        <f t="shared" si="401"/>
        <v>ES_2017_NATIONAL TOTAL_NH3</v>
      </c>
      <c r="B25707" s="113" t="s">
        <v>175</v>
      </c>
      <c r="C25707" s="113">
        <v>2017</v>
      </c>
      <c r="D25707" s="113" t="s">
        <v>122</v>
      </c>
      <c r="E25707" s="113" t="s">
        <v>124</v>
      </c>
      <c r="F25707" s="113" t="s">
        <v>200</v>
      </c>
      <c r="G25707" s="113">
        <v>466.71442655357299</v>
      </c>
    </row>
    <row r="25708" spans="1:7" x14ac:dyDescent="0.25">
      <c r="A25708" s="108" t="str">
        <f t="shared" si="401"/>
        <v>ES_2017_NATIONAL TOTAL_PM2.5</v>
      </c>
      <c r="B25708" s="113" t="s">
        <v>175</v>
      </c>
      <c r="C25708" s="113">
        <v>2017</v>
      </c>
      <c r="D25708" s="113" t="s">
        <v>122</v>
      </c>
      <c r="E25708" s="113" t="s">
        <v>203</v>
      </c>
      <c r="F25708" s="113" t="s">
        <v>200</v>
      </c>
      <c r="G25708" s="113">
        <v>133.85360823280001</v>
      </c>
    </row>
    <row r="25709" spans="1:7" x14ac:dyDescent="0.25">
      <c r="A25709" s="108" t="str">
        <f t="shared" si="401"/>
        <v>ES_2017_NATIONAL TOTAL_Pb</v>
      </c>
      <c r="B25709" s="113" t="s">
        <v>175</v>
      </c>
      <c r="C25709" s="113">
        <v>2017</v>
      </c>
      <c r="D25709" s="113" t="s">
        <v>122</v>
      </c>
      <c r="E25709" s="113" t="s">
        <v>125</v>
      </c>
      <c r="F25709" s="113" t="s">
        <v>200</v>
      </c>
      <c r="G25709" s="113">
        <v>8.9686935999759396E-2</v>
      </c>
    </row>
    <row r="25710" spans="1:7" x14ac:dyDescent="0.25">
      <c r="A25710" s="108" t="str">
        <f t="shared" si="401"/>
        <v>ES_2017_NATIONAL TOTAL_Cd</v>
      </c>
      <c r="B25710" s="113" t="s">
        <v>175</v>
      </c>
      <c r="C25710" s="113">
        <v>2017</v>
      </c>
      <c r="D25710" s="113" t="s">
        <v>122</v>
      </c>
      <c r="E25710" s="113" t="s">
        <v>126</v>
      </c>
      <c r="F25710" s="113" t="s">
        <v>200</v>
      </c>
      <c r="G25710" s="113">
        <v>7.0427781733738599E-3</v>
      </c>
    </row>
    <row r="25711" spans="1:7" x14ac:dyDescent="0.25">
      <c r="A25711" s="108" t="str">
        <f t="shared" si="401"/>
        <v>ES_2017_NATIONAL TOTAL_Hg</v>
      </c>
      <c r="B25711" s="113" t="s">
        <v>175</v>
      </c>
      <c r="C25711" s="113">
        <v>2017</v>
      </c>
      <c r="D25711" s="113" t="s">
        <v>122</v>
      </c>
      <c r="E25711" s="113" t="s">
        <v>127</v>
      </c>
      <c r="F25711" s="113" t="s">
        <v>200</v>
      </c>
      <c r="G25711" s="113">
        <v>4.50201217157943E-3</v>
      </c>
    </row>
    <row r="25712" spans="1:7" x14ac:dyDescent="0.25">
      <c r="A25712" s="108" t="str">
        <f t="shared" si="401"/>
        <v>ES_2017_NATIONAL TOTAL_DIOX</v>
      </c>
      <c r="B25712" s="113" t="s">
        <v>175</v>
      </c>
      <c r="C25712" s="113">
        <v>2017</v>
      </c>
      <c r="D25712" s="113" t="s">
        <v>122</v>
      </c>
      <c r="E25712" s="113" t="s">
        <v>128</v>
      </c>
      <c r="F25712" s="113" t="s">
        <v>200</v>
      </c>
      <c r="G25712" s="150">
        <v>4.8936591400872703E-7</v>
      </c>
    </row>
    <row r="25713" spans="1:7" x14ac:dyDescent="0.25">
      <c r="A25713" s="108" t="str">
        <f t="shared" si="401"/>
        <v>ES_2017_NATIONAL TOTAL_PAH</v>
      </c>
      <c r="B25713" s="113" t="s">
        <v>175</v>
      </c>
      <c r="C25713" s="113">
        <v>2017</v>
      </c>
      <c r="D25713" s="113" t="s">
        <v>122</v>
      </c>
      <c r="E25713" s="113" t="s">
        <v>129</v>
      </c>
      <c r="F25713" s="113" t="s">
        <v>200</v>
      </c>
      <c r="G25713" s="113">
        <v>4.9703223669918098E-2</v>
      </c>
    </row>
    <row r="25714" spans="1:7" x14ac:dyDescent="0.25">
      <c r="A25714" s="108" t="str">
        <f t="shared" si="401"/>
        <v>ES_2017_NATIONAL TOTAL_HCB</v>
      </c>
      <c r="B25714" s="113" t="s">
        <v>175</v>
      </c>
      <c r="C25714" s="113">
        <v>2017</v>
      </c>
      <c r="D25714" s="113" t="s">
        <v>122</v>
      </c>
      <c r="E25714" s="113" t="s">
        <v>130</v>
      </c>
      <c r="F25714" s="113" t="s">
        <v>200</v>
      </c>
      <c r="G25714" s="150">
        <v>1.23628903348383E-5</v>
      </c>
    </row>
    <row r="25715" spans="1:7" x14ac:dyDescent="0.25">
      <c r="A25715" s="108" t="str">
        <f t="shared" si="401"/>
        <v>ES_2017_NATIONAL TOTAL_PCB</v>
      </c>
      <c r="B25715" s="113" t="s">
        <v>175</v>
      </c>
      <c r="C25715" s="113">
        <v>2017</v>
      </c>
      <c r="D25715" s="113" t="s">
        <v>122</v>
      </c>
      <c r="E25715" s="113" t="s">
        <v>259</v>
      </c>
      <c r="F25715" s="113" t="s">
        <v>200</v>
      </c>
      <c r="G25715" s="113">
        <v>5.4988923251921701E-4</v>
      </c>
    </row>
    <row r="25716" spans="1:7" x14ac:dyDescent="0.25">
      <c r="A25716" s="108" t="str">
        <f t="shared" si="401"/>
        <v>ES_2017_1A3(FS)_NOx</v>
      </c>
      <c r="B25716" s="113" t="s">
        <v>175</v>
      </c>
      <c r="C25716" s="113">
        <v>2017</v>
      </c>
      <c r="D25716" s="113" t="s">
        <v>132</v>
      </c>
      <c r="E25716" s="113" t="s">
        <v>199</v>
      </c>
      <c r="F25716" s="113" t="s">
        <v>200</v>
      </c>
      <c r="G25716" s="113">
        <v>292.12432972599998</v>
      </c>
    </row>
    <row r="25717" spans="1:7" x14ac:dyDescent="0.25">
      <c r="A25717" s="108" t="str">
        <f t="shared" si="401"/>
        <v>ES_2017_1A3(FS)_NMVOC</v>
      </c>
      <c r="B25717" s="113" t="s">
        <v>175</v>
      </c>
      <c r="C25717" s="113">
        <v>2017</v>
      </c>
      <c r="D25717" s="113" t="s">
        <v>132</v>
      </c>
      <c r="E25717" s="113" t="s">
        <v>123</v>
      </c>
      <c r="F25717" s="113" t="s">
        <v>200</v>
      </c>
      <c r="G25717" s="113">
        <v>25.393633057999999</v>
      </c>
    </row>
    <row r="25718" spans="1:7" x14ac:dyDescent="0.25">
      <c r="A25718" s="108" t="str">
        <f t="shared" si="401"/>
        <v>ES_2017_1A3(FS)_SOx</v>
      </c>
      <c r="B25718" s="113" t="s">
        <v>175</v>
      </c>
      <c r="C25718" s="113">
        <v>2017</v>
      </c>
      <c r="D25718" s="113" t="s">
        <v>132</v>
      </c>
      <c r="E25718" s="113" t="s">
        <v>201</v>
      </c>
      <c r="F25718" s="113" t="s">
        <v>200</v>
      </c>
      <c r="G25718" s="113">
        <v>0.367575498</v>
      </c>
    </row>
    <row r="25719" spans="1:7" x14ac:dyDescent="0.25">
      <c r="A25719" s="108" t="str">
        <f t="shared" si="401"/>
        <v>ES_2017_1A3(FS)_NH3</v>
      </c>
      <c r="B25719" s="113" t="s">
        <v>175</v>
      </c>
      <c r="C25719" s="113">
        <v>2017</v>
      </c>
      <c r="D25719" s="113" t="s">
        <v>132</v>
      </c>
      <c r="E25719" s="113" t="s">
        <v>124</v>
      </c>
      <c r="F25719" s="113" t="s">
        <v>200</v>
      </c>
      <c r="G25719" s="113">
        <v>2.4995469809999999</v>
      </c>
    </row>
    <row r="25720" spans="1:7" x14ac:dyDescent="0.25">
      <c r="A25720" s="108" t="str">
        <f t="shared" si="401"/>
        <v>ES_2017_1A3(FS)_PM2.5</v>
      </c>
      <c r="B25720" s="113" t="s">
        <v>175</v>
      </c>
      <c r="C25720" s="113">
        <v>2017</v>
      </c>
      <c r="D25720" s="113" t="s">
        <v>132</v>
      </c>
      <c r="E25720" s="113" t="s">
        <v>203</v>
      </c>
      <c r="F25720" s="113" t="s">
        <v>200</v>
      </c>
      <c r="G25720" s="113">
        <v>14.865948464000001</v>
      </c>
    </row>
    <row r="25721" spans="1:7" x14ac:dyDescent="0.25">
      <c r="A25721" s="108" t="str">
        <f t="shared" si="401"/>
        <v>ES_2017_3D_NOx</v>
      </c>
      <c r="B25721" s="113" t="s">
        <v>175</v>
      </c>
      <c r="C25721" s="113">
        <v>2017</v>
      </c>
      <c r="D25721" s="113" t="s">
        <v>206</v>
      </c>
      <c r="E25721" s="113" t="s">
        <v>199</v>
      </c>
      <c r="F25721" s="113" t="s">
        <v>200</v>
      </c>
      <c r="G25721" s="113">
        <v>75.109128987999995</v>
      </c>
    </row>
    <row r="25722" spans="1:7" x14ac:dyDescent="0.25">
      <c r="A25722" s="108" t="str">
        <f t="shared" si="401"/>
        <v>ES_2018_NATIONAL TOTAL_NOx</v>
      </c>
      <c r="B25722" s="113" t="s">
        <v>175</v>
      </c>
      <c r="C25722" s="113">
        <v>2018</v>
      </c>
      <c r="D25722" s="113" t="s">
        <v>122</v>
      </c>
      <c r="E25722" s="113" t="s">
        <v>199</v>
      </c>
      <c r="F25722" s="113" t="s">
        <v>200</v>
      </c>
      <c r="G25722" s="113">
        <v>743.39065709760098</v>
      </c>
    </row>
    <row r="25723" spans="1:7" x14ac:dyDescent="0.25">
      <c r="A25723" s="108" t="str">
        <f t="shared" si="401"/>
        <v>ES_2018_NATIONAL TOTAL_NMVOC</v>
      </c>
      <c r="B25723" s="113" t="s">
        <v>175</v>
      </c>
      <c r="C25723" s="113">
        <v>2018</v>
      </c>
      <c r="D25723" s="113" t="s">
        <v>122</v>
      </c>
      <c r="E25723" s="113" t="s">
        <v>123</v>
      </c>
      <c r="F25723" s="113" t="s">
        <v>200</v>
      </c>
      <c r="G25723" s="113">
        <v>580.31009052077604</v>
      </c>
    </row>
    <row r="25724" spans="1:7" x14ac:dyDescent="0.25">
      <c r="A25724" s="108" t="str">
        <f t="shared" si="401"/>
        <v>ES_2018_NATIONAL TOTAL_SOx</v>
      </c>
      <c r="B25724" s="113" t="s">
        <v>175</v>
      </c>
      <c r="C25724" s="113">
        <v>2018</v>
      </c>
      <c r="D25724" s="113" t="s">
        <v>122</v>
      </c>
      <c r="E25724" s="113" t="s">
        <v>201</v>
      </c>
      <c r="F25724" s="113" t="s">
        <v>200</v>
      </c>
      <c r="G25724" s="113">
        <v>199.19921096747899</v>
      </c>
    </row>
    <row r="25725" spans="1:7" x14ac:dyDescent="0.25">
      <c r="A25725" s="108" t="str">
        <f t="shared" si="401"/>
        <v>ES_2018_NATIONAL TOTAL_NH3</v>
      </c>
      <c r="B25725" s="113" t="s">
        <v>175</v>
      </c>
      <c r="C25725" s="113">
        <v>2018</v>
      </c>
      <c r="D25725" s="113" t="s">
        <v>122</v>
      </c>
      <c r="E25725" s="113" t="s">
        <v>124</v>
      </c>
      <c r="F25725" s="113" t="s">
        <v>200</v>
      </c>
      <c r="G25725" s="113">
        <v>459.94688447159098</v>
      </c>
    </row>
    <row r="25726" spans="1:7" x14ac:dyDescent="0.25">
      <c r="A25726" s="108" t="str">
        <f t="shared" si="401"/>
        <v>ES_2018_NATIONAL TOTAL_PM2.5</v>
      </c>
      <c r="B25726" s="113" t="s">
        <v>175</v>
      </c>
      <c r="C25726" s="113">
        <v>2018</v>
      </c>
      <c r="D25726" s="113" t="s">
        <v>122</v>
      </c>
      <c r="E25726" s="113" t="s">
        <v>203</v>
      </c>
      <c r="F25726" s="113" t="s">
        <v>200</v>
      </c>
      <c r="G25726" s="113">
        <v>148.740079440485</v>
      </c>
    </row>
    <row r="25727" spans="1:7" x14ac:dyDescent="0.25">
      <c r="A25727" s="108" t="str">
        <f t="shared" si="401"/>
        <v>ES_2018_NATIONAL TOTAL_Pb</v>
      </c>
      <c r="B25727" s="113" t="s">
        <v>175</v>
      </c>
      <c r="C25727" s="113">
        <v>2018</v>
      </c>
      <c r="D25727" s="113" t="s">
        <v>122</v>
      </c>
      <c r="E25727" s="113" t="s">
        <v>125</v>
      </c>
      <c r="F25727" s="113" t="s">
        <v>200</v>
      </c>
      <c r="G25727" s="113">
        <v>9.5476899509878699E-2</v>
      </c>
    </row>
    <row r="25728" spans="1:7" x14ac:dyDescent="0.25">
      <c r="A25728" s="108" t="str">
        <f t="shared" si="401"/>
        <v>ES_2018_NATIONAL TOTAL_Cd</v>
      </c>
      <c r="B25728" s="113" t="s">
        <v>175</v>
      </c>
      <c r="C25728" s="113">
        <v>2018</v>
      </c>
      <c r="D25728" s="113" t="s">
        <v>122</v>
      </c>
      <c r="E25728" s="113" t="s">
        <v>126</v>
      </c>
      <c r="F25728" s="113" t="s">
        <v>200</v>
      </c>
      <c r="G25728" s="113">
        <v>7.3202378602665501E-3</v>
      </c>
    </row>
    <row r="25729" spans="1:7" x14ac:dyDescent="0.25">
      <c r="A25729" s="108" t="str">
        <f t="shared" si="401"/>
        <v>ES_2018_NATIONAL TOTAL_Hg</v>
      </c>
      <c r="B25729" s="113" t="s">
        <v>175</v>
      </c>
      <c r="C25729" s="113">
        <v>2018</v>
      </c>
      <c r="D25729" s="113" t="s">
        <v>122</v>
      </c>
      <c r="E25729" s="113" t="s">
        <v>127</v>
      </c>
      <c r="F25729" s="113" t="s">
        <v>200</v>
      </c>
      <c r="G25729" s="113">
        <v>4.2750580831368004E-3</v>
      </c>
    </row>
    <row r="25730" spans="1:7" x14ac:dyDescent="0.25">
      <c r="A25730" s="108" t="str">
        <f t="shared" ref="A25730:A25793" si="402">CONCATENATE(B25730,"_",C25730,"_",D25730,"_",E25730)</f>
        <v>ES_2018_NATIONAL TOTAL_DIOX</v>
      </c>
      <c r="B25730" s="113" t="s">
        <v>175</v>
      </c>
      <c r="C25730" s="113">
        <v>2018</v>
      </c>
      <c r="D25730" s="113" t="s">
        <v>122</v>
      </c>
      <c r="E25730" s="113" t="s">
        <v>128</v>
      </c>
      <c r="F25730" s="113" t="s">
        <v>200</v>
      </c>
      <c r="G25730" s="150">
        <v>5.1890354752756904E-7</v>
      </c>
    </row>
    <row r="25731" spans="1:7" x14ac:dyDescent="0.25">
      <c r="A25731" s="108" t="str">
        <f t="shared" si="402"/>
        <v>ES_2018_NATIONAL TOTAL_PAH</v>
      </c>
      <c r="B25731" s="113" t="s">
        <v>175</v>
      </c>
      <c r="C25731" s="113">
        <v>2018</v>
      </c>
      <c r="D25731" s="113" t="s">
        <v>122</v>
      </c>
      <c r="E25731" s="113" t="s">
        <v>129</v>
      </c>
      <c r="F25731" s="113" t="s">
        <v>200</v>
      </c>
      <c r="G25731" s="113">
        <v>4.91824669164048E-2</v>
      </c>
    </row>
    <row r="25732" spans="1:7" x14ac:dyDescent="0.25">
      <c r="A25732" s="108" t="str">
        <f t="shared" si="402"/>
        <v>ES_2018_NATIONAL TOTAL_HCB</v>
      </c>
      <c r="B25732" s="113" t="s">
        <v>175</v>
      </c>
      <c r="C25732" s="113">
        <v>2018</v>
      </c>
      <c r="D25732" s="113" t="s">
        <v>122</v>
      </c>
      <c r="E25732" s="113" t="s">
        <v>130</v>
      </c>
      <c r="F25732" s="113" t="s">
        <v>200</v>
      </c>
      <c r="G25732" s="150">
        <v>1.3369583846503901E-5</v>
      </c>
    </row>
    <row r="25733" spans="1:7" x14ac:dyDescent="0.25">
      <c r="A25733" s="108" t="str">
        <f t="shared" si="402"/>
        <v>ES_2018_NATIONAL TOTAL_PCB</v>
      </c>
      <c r="B25733" s="113" t="s">
        <v>175</v>
      </c>
      <c r="C25733" s="113">
        <v>2018</v>
      </c>
      <c r="D25733" s="113" t="s">
        <v>122</v>
      </c>
      <c r="E25733" s="113" t="s">
        <v>259</v>
      </c>
      <c r="F25733" s="113" t="s">
        <v>200</v>
      </c>
      <c r="G25733" s="113">
        <v>5.1748369150836197E-4</v>
      </c>
    </row>
    <row r="25734" spans="1:7" x14ac:dyDescent="0.25">
      <c r="A25734" s="108" t="str">
        <f t="shared" si="402"/>
        <v>ES_2018_1A3(FS)_NOx</v>
      </c>
      <c r="B25734" s="113" t="s">
        <v>175</v>
      </c>
      <c r="C25734" s="113">
        <v>2018</v>
      </c>
      <c r="D25734" s="113" t="s">
        <v>132</v>
      </c>
      <c r="E25734" s="113" t="s">
        <v>199</v>
      </c>
      <c r="F25734" s="113" t="s">
        <v>200</v>
      </c>
      <c r="G25734" s="113">
        <v>285.92891212900003</v>
      </c>
    </row>
    <row r="25735" spans="1:7" x14ac:dyDescent="0.25">
      <c r="A25735" s="108" t="str">
        <f t="shared" si="402"/>
        <v>ES_2018_1A3(FS)_NMVOC</v>
      </c>
      <c r="B25735" s="113" t="s">
        <v>175</v>
      </c>
      <c r="C25735" s="113">
        <v>2018</v>
      </c>
      <c r="D25735" s="113" t="s">
        <v>132</v>
      </c>
      <c r="E25735" s="113" t="s">
        <v>123</v>
      </c>
      <c r="F25735" s="113" t="s">
        <v>200</v>
      </c>
      <c r="G25735" s="113">
        <v>24.368462427000001</v>
      </c>
    </row>
    <row r="25736" spans="1:7" x14ac:dyDescent="0.25">
      <c r="A25736" s="108" t="str">
        <f t="shared" si="402"/>
        <v>ES_2018_1A3(FS)_SOx</v>
      </c>
      <c r="B25736" s="113" t="s">
        <v>175</v>
      </c>
      <c r="C25736" s="113">
        <v>2018</v>
      </c>
      <c r="D25736" s="113" t="s">
        <v>132</v>
      </c>
      <c r="E25736" s="113" t="s">
        <v>201</v>
      </c>
      <c r="F25736" s="113" t="s">
        <v>200</v>
      </c>
      <c r="G25736" s="113">
        <v>0.34323661799999999</v>
      </c>
    </row>
    <row r="25737" spans="1:7" x14ac:dyDescent="0.25">
      <c r="A25737" s="108" t="str">
        <f t="shared" si="402"/>
        <v>ES_2018_1A3(FS)_NH3</v>
      </c>
      <c r="B25737" s="113" t="s">
        <v>175</v>
      </c>
      <c r="C25737" s="113">
        <v>2018</v>
      </c>
      <c r="D25737" s="113" t="s">
        <v>132</v>
      </c>
      <c r="E25737" s="113" t="s">
        <v>124</v>
      </c>
      <c r="F25737" s="113" t="s">
        <v>200</v>
      </c>
      <c r="G25737" s="113">
        <v>2.563612977</v>
      </c>
    </row>
    <row r="25738" spans="1:7" x14ac:dyDescent="0.25">
      <c r="A25738" s="108" t="str">
        <f t="shared" si="402"/>
        <v>ES_2018_1A3(FS)_PM2.5</v>
      </c>
      <c r="B25738" s="113" t="s">
        <v>175</v>
      </c>
      <c r="C25738" s="113">
        <v>2018</v>
      </c>
      <c r="D25738" s="113" t="s">
        <v>132</v>
      </c>
      <c r="E25738" s="113" t="s">
        <v>203</v>
      </c>
      <c r="F25738" s="113" t="s">
        <v>200</v>
      </c>
      <c r="G25738" s="113">
        <v>14.573274421000001</v>
      </c>
    </row>
    <row r="25739" spans="1:7" x14ac:dyDescent="0.25">
      <c r="A25739" s="108" t="str">
        <f t="shared" si="402"/>
        <v>ES_2018_3D_NOx</v>
      </c>
      <c r="B25739" s="113" t="s">
        <v>175</v>
      </c>
      <c r="C25739" s="113">
        <v>2018</v>
      </c>
      <c r="D25739" s="113" t="s">
        <v>206</v>
      </c>
      <c r="E25739" s="113" t="s">
        <v>199</v>
      </c>
      <c r="F25739" s="113" t="s">
        <v>200</v>
      </c>
      <c r="G25739" s="113">
        <v>73.941409887999995</v>
      </c>
    </row>
    <row r="25740" spans="1:7" x14ac:dyDescent="0.25">
      <c r="A25740" s="108" t="str">
        <f t="shared" si="402"/>
        <v>ES_2019_NATIONAL TOTAL_NOx</v>
      </c>
      <c r="B25740" s="113" t="s">
        <v>175</v>
      </c>
      <c r="C25740" s="113">
        <v>2019</v>
      </c>
      <c r="D25740" s="113" t="s">
        <v>122</v>
      </c>
      <c r="E25740" s="113" t="s">
        <v>199</v>
      </c>
      <c r="F25740" s="113" t="s">
        <v>200</v>
      </c>
      <c r="G25740" s="113">
        <v>679.01023024248298</v>
      </c>
    </row>
    <row r="25741" spans="1:7" x14ac:dyDescent="0.25">
      <c r="A25741" s="108" t="str">
        <f t="shared" si="402"/>
        <v>ES_2019_NATIONAL TOTAL_NMVOC</v>
      </c>
      <c r="B25741" s="113" t="s">
        <v>175</v>
      </c>
      <c r="C25741" s="113">
        <v>2019</v>
      </c>
      <c r="D25741" s="113" t="s">
        <v>122</v>
      </c>
      <c r="E25741" s="113" t="s">
        <v>123</v>
      </c>
      <c r="F25741" s="113" t="s">
        <v>200</v>
      </c>
      <c r="G25741" s="113">
        <v>554.91663960490303</v>
      </c>
    </row>
    <row r="25742" spans="1:7" x14ac:dyDescent="0.25">
      <c r="A25742" s="108" t="str">
        <f t="shared" si="402"/>
        <v>ES_2019_NATIONAL TOTAL_SOx</v>
      </c>
      <c r="B25742" s="113" t="s">
        <v>175</v>
      </c>
      <c r="C25742" s="113">
        <v>2019</v>
      </c>
      <c r="D25742" s="113" t="s">
        <v>122</v>
      </c>
      <c r="E25742" s="113" t="s">
        <v>201</v>
      </c>
      <c r="F25742" s="113" t="s">
        <v>200</v>
      </c>
      <c r="G25742" s="113">
        <v>150.92255004339</v>
      </c>
    </row>
    <row r="25743" spans="1:7" x14ac:dyDescent="0.25">
      <c r="A25743" s="108" t="str">
        <f t="shared" si="402"/>
        <v>ES_2019_NATIONAL TOTAL_NH3</v>
      </c>
      <c r="B25743" s="113" t="s">
        <v>175</v>
      </c>
      <c r="C25743" s="113">
        <v>2019</v>
      </c>
      <c r="D25743" s="113" t="s">
        <v>122</v>
      </c>
      <c r="E25743" s="113" t="s">
        <v>124</v>
      </c>
      <c r="F25743" s="113" t="s">
        <v>200</v>
      </c>
      <c r="G25743" s="113">
        <v>451.303576020695</v>
      </c>
    </row>
    <row r="25744" spans="1:7" x14ac:dyDescent="0.25">
      <c r="A25744" s="108" t="str">
        <f t="shared" si="402"/>
        <v>ES_2019_NATIONAL TOTAL_PM2.5</v>
      </c>
      <c r="B25744" s="113" t="s">
        <v>175</v>
      </c>
      <c r="C25744" s="113">
        <v>2019</v>
      </c>
      <c r="D25744" s="113" t="s">
        <v>122</v>
      </c>
      <c r="E25744" s="113" t="s">
        <v>203</v>
      </c>
      <c r="F25744" s="113" t="s">
        <v>200</v>
      </c>
      <c r="G25744" s="113">
        <v>129.32176924543501</v>
      </c>
    </row>
    <row r="25745" spans="1:7" x14ac:dyDescent="0.25">
      <c r="A25745" s="108" t="str">
        <f t="shared" si="402"/>
        <v>ES_2019_NATIONAL TOTAL_Pb</v>
      </c>
      <c r="B25745" s="113" t="s">
        <v>175</v>
      </c>
      <c r="C25745" s="113">
        <v>2019</v>
      </c>
      <c r="D25745" s="113" t="s">
        <v>122</v>
      </c>
      <c r="E25745" s="113" t="s">
        <v>125</v>
      </c>
      <c r="F25745" s="113" t="s">
        <v>200</v>
      </c>
      <c r="G25745" s="113">
        <v>0.10279199676506399</v>
      </c>
    </row>
    <row r="25746" spans="1:7" x14ac:dyDescent="0.25">
      <c r="A25746" s="108" t="str">
        <f t="shared" si="402"/>
        <v>ES_2019_NATIONAL TOTAL_Cd</v>
      </c>
      <c r="B25746" s="113" t="s">
        <v>175</v>
      </c>
      <c r="C25746" s="113">
        <v>2019</v>
      </c>
      <c r="D25746" s="113" t="s">
        <v>122</v>
      </c>
      <c r="E25746" s="113" t="s">
        <v>126</v>
      </c>
      <c r="F25746" s="113" t="s">
        <v>200</v>
      </c>
      <c r="G25746" s="113">
        <v>6.80594753967832E-3</v>
      </c>
    </row>
    <row r="25747" spans="1:7" x14ac:dyDescent="0.25">
      <c r="A25747" s="108" t="str">
        <f t="shared" si="402"/>
        <v>ES_2019_NATIONAL TOTAL_Hg</v>
      </c>
      <c r="B25747" s="113" t="s">
        <v>175</v>
      </c>
      <c r="C25747" s="113">
        <v>2019</v>
      </c>
      <c r="D25747" s="113" t="s">
        <v>122</v>
      </c>
      <c r="E25747" s="113" t="s">
        <v>127</v>
      </c>
      <c r="F25747" s="113" t="s">
        <v>200</v>
      </c>
      <c r="G25747" s="113">
        <v>3.1990406198612901E-3</v>
      </c>
    </row>
    <row r="25748" spans="1:7" x14ac:dyDescent="0.25">
      <c r="A25748" s="108" t="str">
        <f t="shared" si="402"/>
        <v>ES_2019_NATIONAL TOTAL_DIOX</v>
      </c>
      <c r="B25748" s="113" t="s">
        <v>175</v>
      </c>
      <c r="C25748" s="113">
        <v>2019</v>
      </c>
      <c r="D25748" s="113" t="s">
        <v>122</v>
      </c>
      <c r="E25748" s="113" t="s">
        <v>128</v>
      </c>
      <c r="F25748" s="113" t="s">
        <v>200</v>
      </c>
      <c r="G25748" s="150">
        <v>4.5246598885175699E-7</v>
      </c>
    </row>
    <row r="25749" spans="1:7" x14ac:dyDescent="0.25">
      <c r="A25749" s="108" t="str">
        <f t="shared" si="402"/>
        <v>ES_2019_NATIONAL TOTAL_PAH</v>
      </c>
      <c r="B25749" s="113" t="s">
        <v>175</v>
      </c>
      <c r="C25749" s="113">
        <v>2019</v>
      </c>
      <c r="D25749" s="113" t="s">
        <v>122</v>
      </c>
      <c r="E25749" s="113" t="s">
        <v>129</v>
      </c>
      <c r="F25749" s="113" t="s">
        <v>200</v>
      </c>
      <c r="G25749" s="113">
        <v>4.3569587212596003E-2</v>
      </c>
    </row>
    <row r="25750" spans="1:7" x14ac:dyDescent="0.25">
      <c r="A25750" s="108" t="str">
        <f t="shared" si="402"/>
        <v>ES_2019_NATIONAL TOTAL_HCB</v>
      </c>
      <c r="B25750" s="113" t="s">
        <v>175</v>
      </c>
      <c r="C25750" s="113">
        <v>2019</v>
      </c>
      <c r="D25750" s="113" t="s">
        <v>122</v>
      </c>
      <c r="E25750" s="113" t="s">
        <v>130</v>
      </c>
      <c r="F25750" s="113" t="s">
        <v>200</v>
      </c>
      <c r="G25750" s="150">
        <v>1.33053352938298E-5</v>
      </c>
    </row>
    <row r="25751" spans="1:7" x14ac:dyDescent="0.25">
      <c r="A25751" s="108" t="str">
        <f t="shared" si="402"/>
        <v>ES_2019_NATIONAL TOTAL_PCB</v>
      </c>
      <c r="B25751" s="113" t="s">
        <v>175</v>
      </c>
      <c r="C25751" s="113">
        <v>2019</v>
      </c>
      <c r="D25751" s="113" t="s">
        <v>122</v>
      </c>
      <c r="E25751" s="113" t="s">
        <v>259</v>
      </c>
      <c r="F25751" s="113" t="s">
        <v>200</v>
      </c>
      <c r="G25751" s="113">
        <v>4.87701693487543E-4</v>
      </c>
    </row>
    <row r="25752" spans="1:7" x14ac:dyDescent="0.25">
      <c r="A25752" s="108" t="str">
        <f t="shared" si="402"/>
        <v>ES_2019_1A3(FS)_NOx</v>
      </c>
      <c r="B25752" s="113" t="s">
        <v>175</v>
      </c>
      <c r="C25752" s="113">
        <v>2019</v>
      </c>
      <c r="D25752" s="113" t="s">
        <v>132</v>
      </c>
      <c r="E25752" s="113" t="s">
        <v>199</v>
      </c>
      <c r="F25752" s="113" t="s">
        <v>200</v>
      </c>
      <c r="G25752" s="113">
        <v>269.21199516000001</v>
      </c>
    </row>
    <row r="25753" spans="1:7" x14ac:dyDescent="0.25">
      <c r="A25753" s="108" t="str">
        <f t="shared" si="402"/>
        <v>ES_2019_1A3(FS)_NMVOC</v>
      </c>
      <c r="B25753" s="113" t="s">
        <v>175</v>
      </c>
      <c r="C25753" s="113">
        <v>2019</v>
      </c>
      <c r="D25753" s="113" t="s">
        <v>132</v>
      </c>
      <c r="E25753" s="113" t="s">
        <v>123</v>
      </c>
      <c r="F25753" s="113" t="s">
        <v>200</v>
      </c>
      <c r="G25753" s="113">
        <v>22.420490623999999</v>
      </c>
    </row>
    <row r="25754" spans="1:7" x14ac:dyDescent="0.25">
      <c r="A25754" s="108" t="str">
        <f t="shared" si="402"/>
        <v>ES_2019_1A3(FS)_SOx</v>
      </c>
      <c r="B25754" s="113" t="s">
        <v>175</v>
      </c>
      <c r="C25754" s="113">
        <v>2019</v>
      </c>
      <c r="D25754" s="113" t="s">
        <v>132</v>
      </c>
      <c r="E25754" s="113" t="s">
        <v>201</v>
      </c>
      <c r="F25754" s="113" t="s">
        <v>200</v>
      </c>
      <c r="G25754" s="113">
        <v>0.34146923400000001</v>
      </c>
    </row>
    <row r="25755" spans="1:7" x14ac:dyDescent="0.25">
      <c r="A25755" s="108" t="str">
        <f t="shared" si="402"/>
        <v>ES_2019_1A3(FS)_NH3</v>
      </c>
      <c r="B25755" s="113" t="s">
        <v>175</v>
      </c>
      <c r="C25755" s="113">
        <v>2019</v>
      </c>
      <c r="D25755" s="113" t="s">
        <v>132</v>
      </c>
      <c r="E25755" s="113" t="s">
        <v>124</v>
      </c>
      <c r="F25755" s="113" t="s">
        <v>200</v>
      </c>
      <c r="G25755" s="113">
        <v>2.646583642</v>
      </c>
    </row>
    <row r="25756" spans="1:7" x14ac:dyDescent="0.25">
      <c r="A25756" s="108" t="str">
        <f t="shared" si="402"/>
        <v>ES_2019_1A3(FS)_PM2.5</v>
      </c>
      <c r="B25756" s="113" t="s">
        <v>175</v>
      </c>
      <c r="C25756" s="113">
        <v>2019</v>
      </c>
      <c r="D25756" s="113" t="s">
        <v>132</v>
      </c>
      <c r="E25756" s="113" t="s">
        <v>203</v>
      </c>
      <c r="F25756" s="113" t="s">
        <v>200</v>
      </c>
      <c r="G25756" s="113">
        <v>13.69034518</v>
      </c>
    </row>
    <row r="25757" spans="1:7" x14ac:dyDescent="0.25">
      <c r="A25757" s="108" t="str">
        <f t="shared" si="402"/>
        <v>ES_2019_3D_NOx</v>
      </c>
      <c r="B25757" s="113" t="s">
        <v>175</v>
      </c>
      <c r="C25757" s="113">
        <v>2019</v>
      </c>
      <c r="D25757" s="113" t="s">
        <v>206</v>
      </c>
      <c r="E25757" s="113" t="s">
        <v>199</v>
      </c>
      <c r="F25757" s="113" t="s">
        <v>200</v>
      </c>
      <c r="G25757" s="113">
        <v>73.103735182999998</v>
      </c>
    </row>
    <row r="25758" spans="1:7" x14ac:dyDescent="0.25">
      <c r="A25758" s="108" t="str">
        <f t="shared" si="402"/>
        <v>ES_2020_NATIONAL TOTAL_NOx</v>
      </c>
      <c r="B25758" s="113" t="s">
        <v>175</v>
      </c>
      <c r="C25758" s="113">
        <v>2020</v>
      </c>
      <c r="D25758" s="113" t="s">
        <v>122</v>
      </c>
      <c r="E25758" s="113" t="s">
        <v>199</v>
      </c>
      <c r="F25758" s="113" t="s">
        <v>200</v>
      </c>
      <c r="G25758" s="113">
        <v>593.16795980801396</v>
      </c>
    </row>
    <row r="25759" spans="1:7" x14ac:dyDescent="0.25">
      <c r="A25759" s="108" t="str">
        <f t="shared" si="402"/>
        <v>ES_2020_NATIONAL TOTAL_NMVOC</v>
      </c>
      <c r="B25759" s="113" t="s">
        <v>175</v>
      </c>
      <c r="C25759" s="113">
        <v>2020</v>
      </c>
      <c r="D25759" s="113" t="s">
        <v>122</v>
      </c>
      <c r="E25759" s="113" t="s">
        <v>123</v>
      </c>
      <c r="F25759" s="113" t="s">
        <v>200</v>
      </c>
      <c r="G25759" s="113">
        <v>579.29844985226305</v>
      </c>
    </row>
    <row r="25760" spans="1:7" x14ac:dyDescent="0.25">
      <c r="A25760" s="108" t="str">
        <f t="shared" si="402"/>
        <v>ES_2020_NATIONAL TOTAL_SOx</v>
      </c>
      <c r="B25760" s="113" t="s">
        <v>175</v>
      </c>
      <c r="C25760" s="113">
        <v>2020</v>
      </c>
      <c r="D25760" s="113" t="s">
        <v>122</v>
      </c>
      <c r="E25760" s="113" t="s">
        <v>201</v>
      </c>
      <c r="F25760" s="113" t="s">
        <v>200</v>
      </c>
      <c r="G25760" s="113">
        <v>113.013522539519</v>
      </c>
    </row>
    <row r="25761" spans="1:7" x14ac:dyDescent="0.25">
      <c r="A25761" s="108" t="str">
        <f t="shared" si="402"/>
        <v>ES_2020_NATIONAL TOTAL_NH3</v>
      </c>
      <c r="B25761" s="113" t="s">
        <v>175</v>
      </c>
      <c r="C25761" s="113">
        <v>2020</v>
      </c>
      <c r="D25761" s="113" t="s">
        <v>122</v>
      </c>
      <c r="E25761" s="113" t="s">
        <v>124</v>
      </c>
      <c r="F25761" s="113" t="s">
        <v>200</v>
      </c>
      <c r="G25761" s="113">
        <v>457.52473869200702</v>
      </c>
    </row>
    <row r="25762" spans="1:7" x14ac:dyDescent="0.25">
      <c r="A25762" s="108" t="str">
        <f t="shared" si="402"/>
        <v>ES_2020_NATIONAL TOTAL_PM2.5</v>
      </c>
      <c r="B25762" s="113" t="s">
        <v>175</v>
      </c>
      <c r="C25762" s="113">
        <v>2020</v>
      </c>
      <c r="D25762" s="113" t="s">
        <v>122</v>
      </c>
      <c r="E25762" s="113" t="s">
        <v>203</v>
      </c>
      <c r="F25762" s="113" t="s">
        <v>200</v>
      </c>
      <c r="G25762" s="113">
        <v>130.81655894357399</v>
      </c>
    </row>
    <row r="25763" spans="1:7" x14ac:dyDescent="0.25">
      <c r="A25763" s="108" t="str">
        <f t="shared" si="402"/>
        <v>ES_2020_NATIONAL TOTAL_Pb</v>
      </c>
      <c r="B25763" s="113" t="s">
        <v>175</v>
      </c>
      <c r="C25763" s="113">
        <v>2020</v>
      </c>
      <c r="D25763" s="113" t="s">
        <v>122</v>
      </c>
      <c r="E25763" s="113" t="s">
        <v>125</v>
      </c>
      <c r="F25763" s="113" t="s">
        <v>200</v>
      </c>
      <c r="G25763" s="113">
        <v>8.5961676120121205E-2</v>
      </c>
    </row>
    <row r="25764" spans="1:7" x14ac:dyDescent="0.25">
      <c r="A25764" s="108" t="str">
        <f t="shared" si="402"/>
        <v>ES_2020_NATIONAL TOTAL_Cd</v>
      </c>
      <c r="B25764" s="113" t="s">
        <v>175</v>
      </c>
      <c r="C25764" s="113">
        <v>2020</v>
      </c>
      <c r="D25764" s="113" t="s">
        <v>122</v>
      </c>
      <c r="E25764" s="113" t="s">
        <v>126</v>
      </c>
      <c r="F25764" s="113" t="s">
        <v>200</v>
      </c>
      <c r="G25764" s="113">
        <v>6.34310710287634E-3</v>
      </c>
    </row>
    <row r="25765" spans="1:7" x14ac:dyDescent="0.25">
      <c r="A25765" s="108" t="str">
        <f t="shared" si="402"/>
        <v>ES_2020_NATIONAL TOTAL_Hg</v>
      </c>
      <c r="B25765" s="113" t="s">
        <v>175</v>
      </c>
      <c r="C25765" s="113">
        <v>2020</v>
      </c>
      <c r="D25765" s="113" t="s">
        <v>122</v>
      </c>
      <c r="E25765" s="113" t="s">
        <v>127</v>
      </c>
      <c r="F25765" s="113" t="s">
        <v>200</v>
      </c>
      <c r="G25765" s="113">
        <v>2.7656544240073802E-3</v>
      </c>
    </row>
    <row r="25766" spans="1:7" x14ac:dyDescent="0.25">
      <c r="A25766" s="108" t="str">
        <f t="shared" si="402"/>
        <v>ES_2020_NATIONAL TOTAL_DIOX</v>
      </c>
      <c r="B25766" s="113" t="s">
        <v>175</v>
      </c>
      <c r="C25766" s="113">
        <v>2020</v>
      </c>
      <c r="D25766" s="113" t="s">
        <v>122</v>
      </c>
      <c r="E25766" s="113" t="s">
        <v>128</v>
      </c>
      <c r="F25766" s="113" t="s">
        <v>200</v>
      </c>
      <c r="G25766" s="150">
        <v>4.5868044074739099E-7</v>
      </c>
    </row>
    <row r="25767" spans="1:7" x14ac:dyDescent="0.25">
      <c r="A25767" s="108" t="str">
        <f t="shared" si="402"/>
        <v>ES_2020_NATIONAL TOTAL_PAH</v>
      </c>
      <c r="B25767" s="113" t="s">
        <v>175</v>
      </c>
      <c r="C25767" s="113">
        <v>2020</v>
      </c>
      <c r="D25767" s="113" t="s">
        <v>122</v>
      </c>
      <c r="E25767" s="113" t="s">
        <v>129</v>
      </c>
      <c r="F25767" s="113" t="s">
        <v>200</v>
      </c>
      <c r="G25767" s="113">
        <v>3.80657360898927E-2</v>
      </c>
    </row>
    <row r="25768" spans="1:7" x14ac:dyDescent="0.25">
      <c r="A25768" s="108" t="str">
        <f t="shared" si="402"/>
        <v>ES_2020_NATIONAL TOTAL_HCB</v>
      </c>
      <c r="B25768" s="113" t="s">
        <v>175</v>
      </c>
      <c r="C25768" s="113">
        <v>2020</v>
      </c>
      <c r="D25768" s="113" t="s">
        <v>122</v>
      </c>
      <c r="E25768" s="113" t="s">
        <v>130</v>
      </c>
      <c r="F25768" s="113" t="s">
        <v>200</v>
      </c>
      <c r="G25768" s="150">
        <v>9.0126124419181105E-6</v>
      </c>
    </row>
    <row r="25769" spans="1:7" x14ac:dyDescent="0.25">
      <c r="A25769" s="108" t="str">
        <f t="shared" si="402"/>
        <v>ES_2020_NATIONAL TOTAL_PCB</v>
      </c>
      <c r="B25769" s="113" t="s">
        <v>175</v>
      </c>
      <c r="C25769" s="113">
        <v>2020</v>
      </c>
      <c r="D25769" s="113" t="s">
        <v>122</v>
      </c>
      <c r="E25769" s="113" t="s">
        <v>259</v>
      </c>
      <c r="F25769" s="113" t="s">
        <v>200</v>
      </c>
      <c r="G25769" s="113">
        <v>4.4027994798406101E-4</v>
      </c>
    </row>
    <row r="25770" spans="1:7" x14ac:dyDescent="0.25">
      <c r="A25770" s="108" t="str">
        <f t="shared" si="402"/>
        <v>ES_2020_1A3(FS)_NOx</v>
      </c>
      <c r="B25770" s="113" t="s">
        <v>175</v>
      </c>
      <c r="C25770" s="113">
        <v>2020</v>
      </c>
      <c r="D25770" s="113" t="s">
        <v>132</v>
      </c>
      <c r="E25770" s="113" t="s">
        <v>199</v>
      </c>
      <c r="F25770" s="113" t="s">
        <v>200</v>
      </c>
      <c r="G25770" s="113">
        <v>210.881112798</v>
      </c>
    </row>
    <row r="25771" spans="1:7" x14ac:dyDescent="0.25">
      <c r="A25771" s="108" t="str">
        <f t="shared" si="402"/>
        <v>ES_2020_1A3(FS)_NMVOC</v>
      </c>
      <c r="B25771" s="113" t="s">
        <v>175</v>
      </c>
      <c r="C25771" s="113">
        <v>2020</v>
      </c>
      <c r="D25771" s="113" t="s">
        <v>132</v>
      </c>
      <c r="E25771" s="113" t="s">
        <v>123</v>
      </c>
      <c r="F25771" s="113" t="s">
        <v>200</v>
      </c>
      <c r="G25771" s="113">
        <v>15.828693255999999</v>
      </c>
    </row>
    <row r="25772" spans="1:7" x14ac:dyDescent="0.25">
      <c r="A25772" s="108" t="str">
        <f t="shared" si="402"/>
        <v>ES_2020_1A3(FS)_SOx</v>
      </c>
      <c r="B25772" s="113" t="s">
        <v>175</v>
      </c>
      <c r="C25772" s="113">
        <v>2020</v>
      </c>
      <c r="D25772" s="113" t="s">
        <v>132</v>
      </c>
      <c r="E25772" s="113" t="s">
        <v>201</v>
      </c>
      <c r="F25772" s="113" t="s">
        <v>200</v>
      </c>
      <c r="G25772" s="113">
        <v>0.27575208800000001</v>
      </c>
    </row>
    <row r="25773" spans="1:7" x14ac:dyDescent="0.25">
      <c r="A25773" s="108" t="str">
        <f t="shared" si="402"/>
        <v>ES_2020_1A3(FS)_NH3</v>
      </c>
      <c r="B25773" s="113" t="s">
        <v>175</v>
      </c>
      <c r="C25773" s="113">
        <v>2020</v>
      </c>
      <c r="D25773" s="113" t="s">
        <v>132</v>
      </c>
      <c r="E25773" s="113" t="s">
        <v>124</v>
      </c>
      <c r="F25773" s="113" t="s">
        <v>200</v>
      </c>
      <c r="G25773" s="113">
        <v>2.1511263829999998</v>
      </c>
    </row>
    <row r="25774" spans="1:7" x14ac:dyDescent="0.25">
      <c r="A25774" s="108" t="str">
        <f t="shared" si="402"/>
        <v>ES_2020_1A3(FS)_PM2.5</v>
      </c>
      <c r="B25774" s="113" t="s">
        <v>175</v>
      </c>
      <c r="C25774" s="113">
        <v>2020</v>
      </c>
      <c r="D25774" s="113" t="s">
        <v>132</v>
      </c>
      <c r="E25774" s="113" t="s">
        <v>203</v>
      </c>
      <c r="F25774" s="113" t="s">
        <v>200</v>
      </c>
      <c r="G25774" s="113">
        <v>10.563079128</v>
      </c>
    </row>
    <row r="25775" spans="1:7" x14ac:dyDescent="0.25">
      <c r="A25775" s="108" t="str">
        <f t="shared" si="402"/>
        <v>ES_2020_3D_NOx</v>
      </c>
      <c r="B25775" s="113" t="s">
        <v>175</v>
      </c>
      <c r="C25775" s="113">
        <v>2020</v>
      </c>
      <c r="D25775" s="113" t="s">
        <v>206</v>
      </c>
      <c r="E25775" s="113" t="s">
        <v>199</v>
      </c>
      <c r="F25775" s="113" t="s">
        <v>200</v>
      </c>
      <c r="G25775" s="113">
        <v>75.381399161000004</v>
      </c>
    </row>
    <row r="25776" spans="1:7" x14ac:dyDescent="0.25">
      <c r="A25776" s="108" t="str">
        <f t="shared" si="402"/>
        <v>ES_2021_NATIONAL TOTAL_NOx</v>
      </c>
      <c r="B25776" s="113" t="s">
        <v>175</v>
      </c>
      <c r="C25776" s="113">
        <v>2021</v>
      </c>
      <c r="D25776" s="113" t="s">
        <v>122</v>
      </c>
      <c r="E25776" s="113" t="s">
        <v>199</v>
      </c>
      <c r="F25776" s="113" t="s">
        <v>200</v>
      </c>
      <c r="G25776" s="113">
        <v>612.24958154625904</v>
      </c>
    </row>
    <row r="25777" spans="1:7" x14ac:dyDescent="0.25">
      <c r="A25777" s="108" t="str">
        <f t="shared" si="402"/>
        <v>ES_2021_NATIONAL TOTAL_NMVOC</v>
      </c>
      <c r="B25777" s="113" t="s">
        <v>175</v>
      </c>
      <c r="C25777" s="113">
        <v>2021</v>
      </c>
      <c r="D25777" s="113" t="s">
        <v>122</v>
      </c>
      <c r="E25777" s="113" t="s">
        <v>123</v>
      </c>
      <c r="F25777" s="113" t="s">
        <v>200</v>
      </c>
      <c r="G25777" s="113">
        <v>551.01581384763597</v>
      </c>
    </row>
    <row r="25778" spans="1:7" x14ac:dyDescent="0.25">
      <c r="A25778" s="108" t="str">
        <f t="shared" si="402"/>
        <v>ES_2021_NATIONAL TOTAL_SOx</v>
      </c>
      <c r="B25778" s="113" t="s">
        <v>175</v>
      </c>
      <c r="C25778" s="113">
        <v>2021</v>
      </c>
      <c r="D25778" s="113" t="s">
        <v>122</v>
      </c>
      <c r="E25778" s="113" t="s">
        <v>201</v>
      </c>
      <c r="F25778" s="113" t="s">
        <v>200</v>
      </c>
      <c r="G25778" s="113">
        <v>113.46851186463</v>
      </c>
    </row>
    <row r="25779" spans="1:7" x14ac:dyDescent="0.25">
      <c r="A25779" s="108" t="str">
        <f t="shared" si="402"/>
        <v>ES_2021_NATIONAL TOTAL_NH3</v>
      </c>
      <c r="B25779" s="113" t="s">
        <v>175</v>
      </c>
      <c r="C25779" s="113">
        <v>2021</v>
      </c>
      <c r="D25779" s="113" t="s">
        <v>122</v>
      </c>
      <c r="E25779" s="113" t="s">
        <v>124</v>
      </c>
      <c r="F25779" s="113" t="s">
        <v>200</v>
      </c>
      <c r="G25779" s="113">
        <v>451.268489763064</v>
      </c>
    </row>
    <row r="25780" spans="1:7" x14ac:dyDescent="0.25">
      <c r="A25780" s="108" t="str">
        <f t="shared" si="402"/>
        <v>ES_2021_NATIONAL TOTAL_PM2.5</v>
      </c>
      <c r="B25780" s="113" t="s">
        <v>175</v>
      </c>
      <c r="C25780" s="113">
        <v>2021</v>
      </c>
      <c r="D25780" s="113" t="s">
        <v>122</v>
      </c>
      <c r="E25780" s="113" t="s">
        <v>203</v>
      </c>
      <c r="F25780" s="113" t="s">
        <v>200</v>
      </c>
      <c r="G25780" s="113">
        <v>131.29956634208401</v>
      </c>
    </row>
    <row r="25781" spans="1:7" x14ac:dyDescent="0.25">
      <c r="A25781" s="108" t="str">
        <f t="shared" si="402"/>
        <v>ES_2021_NATIONAL TOTAL_Pb</v>
      </c>
      <c r="B25781" s="113" t="s">
        <v>175</v>
      </c>
      <c r="C25781" s="113">
        <v>2021</v>
      </c>
      <c r="D25781" s="113" t="s">
        <v>122</v>
      </c>
      <c r="E25781" s="113" t="s">
        <v>125</v>
      </c>
      <c r="F25781" s="113" t="s">
        <v>200</v>
      </c>
      <c r="G25781" s="113">
        <v>9.9773079516873905E-2</v>
      </c>
    </row>
    <row r="25782" spans="1:7" x14ac:dyDescent="0.25">
      <c r="A25782" s="108" t="str">
        <f t="shared" si="402"/>
        <v>ES_2021_NATIONAL TOTAL_Cd</v>
      </c>
      <c r="B25782" s="113" t="s">
        <v>175</v>
      </c>
      <c r="C25782" s="113">
        <v>2021</v>
      </c>
      <c r="D25782" s="113" t="s">
        <v>122</v>
      </c>
      <c r="E25782" s="113" t="s">
        <v>126</v>
      </c>
      <c r="F25782" s="113" t="s">
        <v>200</v>
      </c>
      <c r="G25782" s="113">
        <v>6.8158574249902997E-3</v>
      </c>
    </row>
    <row r="25783" spans="1:7" x14ac:dyDescent="0.25">
      <c r="A25783" s="108" t="str">
        <f t="shared" si="402"/>
        <v>ES_2021_NATIONAL TOTAL_Hg</v>
      </c>
      <c r="B25783" s="113" t="s">
        <v>175</v>
      </c>
      <c r="C25783" s="113">
        <v>2021</v>
      </c>
      <c r="D25783" s="113" t="s">
        <v>122</v>
      </c>
      <c r="E25783" s="113" t="s">
        <v>127</v>
      </c>
      <c r="F25783" s="113" t="s">
        <v>200</v>
      </c>
      <c r="G25783" s="113">
        <v>2.8515027557926998E-3</v>
      </c>
    </row>
    <row r="25784" spans="1:7" x14ac:dyDescent="0.25">
      <c r="A25784" s="108" t="str">
        <f t="shared" si="402"/>
        <v>ES_2021_NATIONAL TOTAL_DIOX</v>
      </c>
      <c r="B25784" s="113" t="s">
        <v>175</v>
      </c>
      <c r="C25784" s="113">
        <v>2021</v>
      </c>
      <c r="D25784" s="113" t="s">
        <v>122</v>
      </c>
      <c r="E25784" s="113" t="s">
        <v>128</v>
      </c>
      <c r="F25784" s="113" t="s">
        <v>200</v>
      </c>
      <c r="G25784" s="150">
        <v>4.8049754236498403E-7</v>
      </c>
    </row>
    <row r="25785" spans="1:7" x14ac:dyDescent="0.25">
      <c r="A25785" s="108" t="str">
        <f t="shared" si="402"/>
        <v>ES_2021_NATIONAL TOTAL_PAH</v>
      </c>
      <c r="B25785" s="113" t="s">
        <v>175</v>
      </c>
      <c r="C25785" s="113">
        <v>2021</v>
      </c>
      <c r="D25785" s="113" t="s">
        <v>122</v>
      </c>
      <c r="E25785" s="113" t="s">
        <v>129</v>
      </c>
      <c r="F25785" s="113" t="s">
        <v>200</v>
      </c>
      <c r="G25785" s="113">
        <v>4.1454686361045601E-2</v>
      </c>
    </row>
    <row r="25786" spans="1:7" x14ac:dyDescent="0.25">
      <c r="A25786" s="108" t="str">
        <f t="shared" si="402"/>
        <v>ES_2021_NATIONAL TOTAL_HCB</v>
      </c>
      <c r="B25786" s="113" t="s">
        <v>175</v>
      </c>
      <c r="C25786" s="113">
        <v>2021</v>
      </c>
      <c r="D25786" s="113" t="s">
        <v>122</v>
      </c>
      <c r="E25786" s="113" t="s">
        <v>130</v>
      </c>
      <c r="F25786" s="113" t="s">
        <v>200</v>
      </c>
      <c r="G25786" s="150">
        <v>2.0458501474399001E-6</v>
      </c>
    </row>
    <row r="25787" spans="1:7" x14ac:dyDescent="0.25">
      <c r="A25787" s="108" t="str">
        <f t="shared" si="402"/>
        <v>ES_2021_NATIONAL TOTAL_PCB</v>
      </c>
      <c r="B25787" s="113" t="s">
        <v>175</v>
      </c>
      <c r="C25787" s="113">
        <v>2021</v>
      </c>
      <c r="D25787" s="113" t="s">
        <v>122</v>
      </c>
      <c r="E25787" s="113" t="s">
        <v>259</v>
      </c>
      <c r="F25787" s="113" t="s">
        <v>200</v>
      </c>
      <c r="G25787" s="113">
        <v>4.4359417205471798E-4</v>
      </c>
    </row>
    <row r="25788" spans="1:7" x14ac:dyDescent="0.25">
      <c r="A25788" s="108" t="str">
        <f t="shared" si="402"/>
        <v>ES_2021_1A3(FS)_NOx</v>
      </c>
      <c r="B25788" s="113" t="s">
        <v>175</v>
      </c>
      <c r="C25788" s="113">
        <v>2021</v>
      </c>
      <c r="D25788" s="113" t="s">
        <v>132</v>
      </c>
      <c r="E25788" s="113" t="s">
        <v>199</v>
      </c>
      <c r="F25788" s="113" t="s">
        <v>200</v>
      </c>
      <c r="G25788" s="113">
        <v>223.16867469100001</v>
      </c>
    </row>
    <row r="25789" spans="1:7" x14ac:dyDescent="0.25">
      <c r="A25789" s="108" t="str">
        <f t="shared" si="402"/>
        <v>ES_2021_1A3(FS)_NMVOC</v>
      </c>
      <c r="B25789" s="113" t="s">
        <v>175</v>
      </c>
      <c r="C25789" s="113">
        <v>2021</v>
      </c>
      <c r="D25789" s="113" t="s">
        <v>132</v>
      </c>
      <c r="E25789" s="113" t="s">
        <v>123</v>
      </c>
      <c r="F25789" s="113" t="s">
        <v>200</v>
      </c>
      <c r="G25789" s="113">
        <v>16.291765810000001</v>
      </c>
    </row>
    <row r="25790" spans="1:7" x14ac:dyDescent="0.25">
      <c r="A25790" s="108" t="str">
        <f t="shared" si="402"/>
        <v>ES_2021_1A3(FS)_SOx</v>
      </c>
      <c r="B25790" s="113" t="s">
        <v>175</v>
      </c>
      <c r="C25790" s="113">
        <v>2021</v>
      </c>
      <c r="D25790" s="113" t="s">
        <v>132</v>
      </c>
      <c r="E25790" s="113" t="s">
        <v>201</v>
      </c>
      <c r="F25790" s="113" t="s">
        <v>200</v>
      </c>
      <c r="G25790" s="113">
        <v>0.29713936200000002</v>
      </c>
    </row>
    <row r="25791" spans="1:7" x14ac:dyDescent="0.25">
      <c r="A25791" s="108" t="str">
        <f t="shared" si="402"/>
        <v>ES_2021_1A3(FS)_NH3</v>
      </c>
      <c r="B25791" s="113" t="s">
        <v>175</v>
      </c>
      <c r="C25791" s="113">
        <v>2021</v>
      </c>
      <c r="D25791" s="113" t="s">
        <v>132</v>
      </c>
      <c r="E25791" s="113" t="s">
        <v>124</v>
      </c>
      <c r="F25791" s="113" t="s">
        <v>200</v>
      </c>
      <c r="G25791" s="113">
        <v>2.6185245589999999</v>
      </c>
    </row>
    <row r="25792" spans="1:7" x14ac:dyDescent="0.25">
      <c r="A25792" s="108" t="str">
        <f t="shared" si="402"/>
        <v>ES_2021_1A3(FS)_PM2.5</v>
      </c>
      <c r="B25792" s="113" t="s">
        <v>175</v>
      </c>
      <c r="C25792" s="113">
        <v>2021</v>
      </c>
      <c r="D25792" s="113" t="s">
        <v>132</v>
      </c>
      <c r="E25792" s="113" t="s">
        <v>203</v>
      </c>
      <c r="F25792" s="113" t="s">
        <v>200</v>
      </c>
      <c r="G25792" s="113">
        <v>11.271197475999999</v>
      </c>
    </row>
    <row r="25793" spans="1:7" x14ac:dyDescent="0.25">
      <c r="A25793" s="108" t="str">
        <f t="shared" si="402"/>
        <v>ES_2021_3D_NOx</v>
      </c>
      <c r="B25793" s="113" t="s">
        <v>175</v>
      </c>
      <c r="C25793" s="113">
        <v>2021</v>
      </c>
      <c r="D25793" s="113" t="s">
        <v>206</v>
      </c>
      <c r="E25793" s="113" t="s">
        <v>199</v>
      </c>
      <c r="F25793" s="113" t="s">
        <v>200</v>
      </c>
      <c r="G25793" s="113">
        <v>74.402382020999994</v>
      </c>
    </row>
    <row r="25794" spans="1:7" x14ac:dyDescent="0.25">
      <c r="A25794" s="108" t="str">
        <f t="shared" ref="A25794:A25857" si="403">CONCATENATE(B25794,"_",C25794,"_",D25794,"_",E25794)</f>
        <v>ES_2022_NATIONAL TOTAL_NOx</v>
      </c>
      <c r="B25794" s="113" t="s">
        <v>175</v>
      </c>
      <c r="C25794" s="113">
        <v>2022</v>
      </c>
      <c r="D25794" s="113" t="s">
        <v>122</v>
      </c>
      <c r="E25794" s="113" t="s">
        <v>199</v>
      </c>
      <c r="F25794" s="113" t="s">
        <v>200</v>
      </c>
      <c r="G25794" s="113">
        <v>588.13462919027097</v>
      </c>
    </row>
    <row r="25795" spans="1:7" x14ac:dyDescent="0.25">
      <c r="A25795" s="108" t="str">
        <f t="shared" si="403"/>
        <v>ES_2022_NATIONAL TOTAL_NMVOC</v>
      </c>
      <c r="B25795" s="113" t="s">
        <v>175</v>
      </c>
      <c r="C25795" s="113">
        <v>2022</v>
      </c>
      <c r="D25795" s="113" t="s">
        <v>122</v>
      </c>
      <c r="E25795" s="113" t="s">
        <v>123</v>
      </c>
      <c r="F25795" s="113" t="s">
        <v>200</v>
      </c>
      <c r="G25795" s="113">
        <v>544.76525109441604</v>
      </c>
    </row>
    <row r="25796" spans="1:7" x14ac:dyDescent="0.25">
      <c r="A25796" s="108" t="str">
        <f t="shared" si="403"/>
        <v>ES_2022_NATIONAL TOTAL_SOx</v>
      </c>
      <c r="B25796" s="113" t="s">
        <v>175</v>
      </c>
      <c r="C25796" s="113">
        <v>2022</v>
      </c>
      <c r="D25796" s="113" t="s">
        <v>122</v>
      </c>
      <c r="E25796" s="113" t="s">
        <v>201</v>
      </c>
      <c r="F25796" s="113" t="s">
        <v>200</v>
      </c>
      <c r="G25796" s="113">
        <v>108.63228291631199</v>
      </c>
    </row>
    <row r="25797" spans="1:7" x14ac:dyDescent="0.25">
      <c r="A25797" s="108" t="str">
        <f t="shared" si="403"/>
        <v>ES_2022_NATIONAL TOTAL_NH3</v>
      </c>
      <c r="B25797" s="113" t="s">
        <v>175</v>
      </c>
      <c r="C25797" s="113">
        <v>2022</v>
      </c>
      <c r="D25797" s="113" t="s">
        <v>122</v>
      </c>
      <c r="E25797" s="113" t="s">
        <v>124</v>
      </c>
      <c r="F25797" s="113" t="s">
        <v>200</v>
      </c>
      <c r="G25797" s="113">
        <v>436.36249214228201</v>
      </c>
    </row>
    <row r="25798" spans="1:7" x14ac:dyDescent="0.25">
      <c r="A25798" s="108" t="str">
        <f t="shared" si="403"/>
        <v>ES_2022_NATIONAL TOTAL_PM2.5</v>
      </c>
      <c r="B25798" s="113" t="s">
        <v>175</v>
      </c>
      <c r="C25798" s="113">
        <v>2022</v>
      </c>
      <c r="D25798" s="113" t="s">
        <v>122</v>
      </c>
      <c r="E25798" s="113" t="s">
        <v>203</v>
      </c>
      <c r="F25798" s="113" t="s">
        <v>200</v>
      </c>
      <c r="G25798" s="113">
        <v>130.332780657585</v>
      </c>
    </row>
    <row r="25799" spans="1:7" x14ac:dyDescent="0.25">
      <c r="A25799" s="108" t="str">
        <f t="shared" si="403"/>
        <v>ES_2022_NATIONAL TOTAL_Pb</v>
      </c>
      <c r="B25799" s="113" t="s">
        <v>175</v>
      </c>
      <c r="C25799" s="113">
        <v>2022</v>
      </c>
      <c r="D25799" s="113" t="s">
        <v>122</v>
      </c>
      <c r="E25799" s="113" t="s">
        <v>125</v>
      </c>
      <c r="F25799" s="113" t="s">
        <v>200</v>
      </c>
      <c r="G25799" s="113">
        <v>9.9472328982552496E-2</v>
      </c>
    </row>
    <row r="25800" spans="1:7" x14ac:dyDescent="0.25">
      <c r="A25800" s="108" t="str">
        <f t="shared" si="403"/>
        <v>ES_2022_NATIONAL TOTAL_Cd</v>
      </c>
      <c r="B25800" s="113" t="s">
        <v>175</v>
      </c>
      <c r="C25800" s="113">
        <v>2022</v>
      </c>
      <c r="D25800" s="113" t="s">
        <v>122</v>
      </c>
      <c r="E25800" s="113" t="s">
        <v>126</v>
      </c>
      <c r="F25800" s="113" t="s">
        <v>200</v>
      </c>
      <c r="G25800" s="113">
        <v>6.6844764346861499E-3</v>
      </c>
    </row>
    <row r="25801" spans="1:7" x14ac:dyDescent="0.25">
      <c r="A25801" s="108" t="str">
        <f t="shared" si="403"/>
        <v>ES_2022_NATIONAL TOTAL_Hg</v>
      </c>
      <c r="B25801" s="113" t="s">
        <v>175</v>
      </c>
      <c r="C25801" s="113">
        <v>2022</v>
      </c>
      <c r="D25801" s="113" t="s">
        <v>122</v>
      </c>
      <c r="E25801" s="113" t="s">
        <v>127</v>
      </c>
      <c r="F25801" s="113" t="s">
        <v>200</v>
      </c>
      <c r="G25801" s="113">
        <v>2.68472441407718E-3</v>
      </c>
    </row>
    <row r="25802" spans="1:7" x14ac:dyDescent="0.25">
      <c r="A25802" s="108" t="str">
        <f t="shared" si="403"/>
        <v>ES_2022_NATIONAL TOTAL_DIOX</v>
      </c>
      <c r="B25802" s="113" t="s">
        <v>175</v>
      </c>
      <c r="C25802" s="113">
        <v>2022</v>
      </c>
      <c r="D25802" s="113" t="s">
        <v>122</v>
      </c>
      <c r="E25802" s="113" t="s">
        <v>128</v>
      </c>
      <c r="F25802" s="113" t="s">
        <v>200</v>
      </c>
      <c r="G25802" s="150">
        <v>4.7194283176743798E-7</v>
      </c>
    </row>
    <row r="25803" spans="1:7" x14ac:dyDescent="0.25">
      <c r="A25803" s="108" t="str">
        <f t="shared" si="403"/>
        <v>ES_2022_NATIONAL TOTAL_PAH</v>
      </c>
      <c r="B25803" s="113" t="s">
        <v>175</v>
      </c>
      <c r="C25803" s="113">
        <v>2022</v>
      </c>
      <c r="D25803" s="113" t="s">
        <v>122</v>
      </c>
      <c r="E25803" s="113" t="s">
        <v>129</v>
      </c>
      <c r="F25803" s="113" t="s">
        <v>200</v>
      </c>
      <c r="G25803" s="113">
        <v>3.8487205588189403E-2</v>
      </c>
    </row>
    <row r="25804" spans="1:7" x14ac:dyDescent="0.25">
      <c r="A25804" s="108" t="str">
        <f t="shared" si="403"/>
        <v>ES_2022_NATIONAL TOTAL_HCB</v>
      </c>
      <c r="B25804" s="113" t="s">
        <v>175</v>
      </c>
      <c r="C25804" s="113">
        <v>2022</v>
      </c>
      <c r="D25804" s="113" t="s">
        <v>122</v>
      </c>
      <c r="E25804" s="113" t="s">
        <v>130</v>
      </c>
      <c r="F25804" s="113" t="s">
        <v>200</v>
      </c>
      <c r="G25804" s="150">
        <v>1.9486894698247199E-6</v>
      </c>
    </row>
    <row r="25805" spans="1:7" x14ac:dyDescent="0.25">
      <c r="A25805" s="108" t="str">
        <f t="shared" si="403"/>
        <v>ES_2022_NATIONAL TOTAL_PCB</v>
      </c>
      <c r="B25805" s="113" t="s">
        <v>175</v>
      </c>
      <c r="C25805" s="113">
        <v>2022</v>
      </c>
      <c r="D25805" s="113" t="s">
        <v>122</v>
      </c>
      <c r="E25805" s="113" t="s">
        <v>259</v>
      </c>
      <c r="F25805" s="113" t="s">
        <v>200</v>
      </c>
      <c r="G25805" s="113">
        <v>4.3904581944850102E-4</v>
      </c>
    </row>
    <row r="25806" spans="1:7" x14ac:dyDescent="0.25">
      <c r="A25806" s="108" t="str">
        <f t="shared" si="403"/>
        <v>ES_2022_1A3(FS)_NOx</v>
      </c>
      <c r="B25806" s="113" t="s">
        <v>175</v>
      </c>
      <c r="C25806" s="113">
        <v>2022</v>
      </c>
      <c r="D25806" s="113" t="s">
        <v>132</v>
      </c>
      <c r="E25806" s="113" t="s">
        <v>199</v>
      </c>
      <c r="F25806" s="113" t="s">
        <v>200</v>
      </c>
      <c r="G25806" s="113">
        <v>209.85084305500001</v>
      </c>
    </row>
    <row r="25807" spans="1:7" x14ac:dyDescent="0.25">
      <c r="A25807" s="108" t="str">
        <f t="shared" si="403"/>
        <v>ES_2022_1A3(FS)_NMVOC</v>
      </c>
      <c r="B25807" s="113" t="s">
        <v>175</v>
      </c>
      <c r="C25807" s="113">
        <v>2022</v>
      </c>
      <c r="D25807" s="113" t="s">
        <v>132</v>
      </c>
      <c r="E25807" s="113" t="s">
        <v>123</v>
      </c>
      <c r="F25807" s="113" t="s">
        <v>200</v>
      </c>
      <c r="G25807" s="113">
        <v>14.428125395</v>
      </c>
    </row>
    <row r="25808" spans="1:7" x14ac:dyDescent="0.25">
      <c r="A25808" s="108" t="str">
        <f t="shared" si="403"/>
        <v>ES_2022_1A3(FS)_SOx</v>
      </c>
      <c r="B25808" s="113" t="s">
        <v>175</v>
      </c>
      <c r="C25808" s="113">
        <v>2022</v>
      </c>
      <c r="D25808" s="113" t="s">
        <v>132</v>
      </c>
      <c r="E25808" s="113" t="s">
        <v>201</v>
      </c>
      <c r="F25808" s="113" t="s">
        <v>200</v>
      </c>
      <c r="G25808" s="113">
        <v>0.34600925500000002</v>
      </c>
    </row>
    <row r="25809" spans="1:7" x14ac:dyDescent="0.25">
      <c r="A25809" s="108" t="str">
        <f t="shared" si="403"/>
        <v>ES_2022_1A3(FS)_NH3</v>
      </c>
      <c r="B25809" s="113" t="s">
        <v>175</v>
      </c>
      <c r="C25809" s="113">
        <v>2022</v>
      </c>
      <c r="D25809" s="113" t="s">
        <v>132</v>
      </c>
      <c r="E25809" s="113" t="s">
        <v>124</v>
      </c>
      <c r="F25809" s="113" t="s">
        <v>200</v>
      </c>
      <c r="G25809" s="113">
        <v>2.880866825</v>
      </c>
    </row>
    <row r="25810" spans="1:7" x14ac:dyDescent="0.25">
      <c r="A25810" s="108" t="str">
        <f t="shared" si="403"/>
        <v>ES_2022_1A3(FS)_PM2.5</v>
      </c>
      <c r="B25810" s="113" t="s">
        <v>175</v>
      </c>
      <c r="C25810" s="113">
        <v>2022</v>
      </c>
      <c r="D25810" s="113" t="s">
        <v>132</v>
      </c>
      <c r="E25810" s="113" t="s">
        <v>203</v>
      </c>
      <c r="F25810" s="113" t="s">
        <v>200</v>
      </c>
      <c r="G25810" s="113">
        <v>10.593072693</v>
      </c>
    </row>
    <row r="25811" spans="1:7" x14ac:dyDescent="0.25">
      <c r="A25811" s="108" t="str">
        <f t="shared" si="403"/>
        <v>ES_2022_3D_NOx</v>
      </c>
      <c r="B25811" s="113" t="s">
        <v>175</v>
      </c>
      <c r="C25811" s="113">
        <v>2022</v>
      </c>
      <c r="D25811" s="113" t="s">
        <v>206</v>
      </c>
      <c r="E25811" s="113" t="s">
        <v>199</v>
      </c>
      <c r="F25811" s="113" t="s">
        <v>200</v>
      </c>
      <c r="G25811" s="113">
        <v>73.582185697</v>
      </c>
    </row>
    <row r="25812" spans="1:7" x14ac:dyDescent="0.25">
      <c r="A25812" s="108" t="str">
        <f t="shared" si="403"/>
        <v>SE_1980_NATIONAL TOTAL_NOx</v>
      </c>
      <c r="B25812" s="113" t="s">
        <v>176</v>
      </c>
      <c r="C25812" s="113">
        <v>1980</v>
      </c>
      <c r="D25812" s="113" t="s">
        <v>122</v>
      </c>
      <c r="E25812" s="113" t="s">
        <v>199</v>
      </c>
      <c r="F25812" s="113" t="s">
        <v>200</v>
      </c>
      <c r="G25812" s="113">
        <v>404</v>
      </c>
    </row>
    <row r="25813" spans="1:7" x14ac:dyDescent="0.25">
      <c r="A25813" s="108" t="str">
        <f t="shared" si="403"/>
        <v>SE_1980_NATIONAL TOTAL_SOx</v>
      </c>
      <c r="B25813" s="113" t="s">
        <v>176</v>
      </c>
      <c r="C25813" s="113">
        <v>1980</v>
      </c>
      <c r="D25813" s="113" t="s">
        <v>122</v>
      </c>
      <c r="E25813" s="113" t="s">
        <v>201</v>
      </c>
      <c r="F25813" s="113" t="s">
        <v>200</v>
      </c>
      <c r="G25813" s="113">
        <v>491</v>
      </c>
    </row>
    <row r="25814" spans="1:7" x14ac:dyDescent="0.25">
      <c r="A25814" s="108" t="str">
        <f t="shared" si="403"/>
        <v>SE_1980_NATIONAL TOTAL_PM2.5</v>
      </c>
      <c r="B25814" s="113" t="s">
        <v>176</v>
      </c>
      <c r="C25814" s="113">
        <v>1980</v>
      </c>
      <c r="D25814" s="113" t="s">
        <v>122</v>
      </c>
      <c r="E25814" s="113" t="s">
        <v>203</v>
      </c>
      <c r="F25814" s="113" t="s">
        <v>200</v>
      </c>
      <c r="G25814" s="113">
        <v>108.02797395477501</v>
      </c>
    </row>
    <row r="25815" spans="1:7" x14ac:dyDescent="0.25">
      <c r="A25815" s="108" t="str">
        <f t="shared" si="403"/>
        <v>SE_1980_NATIONAL TOTAL_DIOX</v>
      </c>
      <c r="B25815" s="113" t="s">
        <v>176</v>
      </c>
      <c r="C25815" s="113">
        <v>1980</v>
      </c>
      <c r="D25815" s="113" t="s">
        <v>122</v>
      </c>
      <c r="E25815" s="113" t="s">
        <v>128</v>
      </c>
      <c r="F25815" s="113" t="s">
        <v>200</v>
      </c>
      <c r="G25815" s="150">
        <v>1.8492379268248799E-7</v>
      </c>
    </row>
    <row r="25816" spans="1:7" x14ac:dyDescent="0.25">
      <c r="A25816" s="108" t="str">
        <f t="shared" si="403"/>
        <v>SE_1980_NATIONAL TOTAL_PAH</v>
      </c>
      <c r="B25816" s="113" t="s">
        <v>176</v>
      </c>
      <c r="C25816" s="113">
        <v>1980</v>
      </c>
      <c r="D25816" s="113" t="s">
        <v>122</v>
      </c>
      <c r="E25816" s="113" t="s">
        <v>129</v>
      </c>
      <c r="F25816" s="113" t="s">
        <v>200</v>
      </c>
      <c r="G25816" s="113">
        <v>4.8003439870578403E-2</v>
      </c>
    </row>
    <row r="25817" spans="1:7" x14ac:dyDescent="0.25">
      <c r="A25817" s="108" t="str">
        <f t="shared" si="403"/>
        <v>SE_1981_NATIONAL TOTAL_NOx</v>
      </c>
      <c r="B25817" s="113" t="s">
        <v>176</v>
      </c>
      <c r="C25817" s="113">
        <v>1981</v>
      </c>
      <c r="D25817" s="113" t="s">
        <v>122</v>
      </c>
      <c r="E25817" s="113" t="s">
        <v>199</v>
      </c>
      <c r="F25817" s="113" t="s">
        <v>200</v>
      </c>
      <c r="G25817" s="113">
        <v>417</v>
      </c>
    </row>
    <row r="25818" spans="1:7" x14ac:dyDescent="0.25">
      <c r="A25818" s="108" t="str">
        <f t="shared" si="403"/>
        <v>SE_1981_NATIONAL TOTAL_SOx</v>
      </c>
      <c r="B25818" s="113" t="s">
        <v>176</v>
      </c>
      <c r="C25818" s="113">
        <v>1981</v>
      </c>
      <c r="D25818" s="113" t="s">
        <v>122</v>
      </c>
      <c r="E25818" s="113" t="s">
        <v>201</v>
      </c>
      <c r="F25818" s="113" t="s">
        <v>200</v>
      </c>
      <c r="G25818" s="113">
        <v>431</v>
      </c>
    </row>
    <row r="25819" spans="1:7" x14ac:dyDescent="0.25">
      <c r="A25819" s="108" t="str">
        <f t="shared" si="403"/>
        <v>SE_1981_NATIONAL TOTAL_PM2.5</v>
      </c>
      <c r="B25819" s="113" t="s">
        <v>176</v>
      </c>
      <c r="C25819" s="113">
        <v>1981</v>
      </c>
      <c r="D25819" s="113" t="s">
        <v>122</v>
      </c>
      <c r="E25819" s="113" t="s">
        <v>203</v>
      </c>
      <c r="F25819" s="113" t="s">
        <v>200</v>
      </c>
      <c r="G25819" s="113">
        <v>105.067821695695</v>
      </c>
    </row>
    <row r="25820" spans="1:7" x14ac:dyDescent="0.25">
      <c r="A25820" s="108" t="str">
        <f t="shared" si="403"/>
        <v>SE_1981_NATIONAL TOTAL_DIOX</v>
      </c>
      <c r="B25820" s="113" t="s">
        <v>176</v>
      </c>
      <c r="C25820" s="113">
        <v>1981</v>
      </c>
      <c r="D25820" s="113" t="s">
        <v>122</v>
      </c>
      <c r="E25820" s="113" t="s">
        <v>128</v>
      </c>
      <c r="F25820" s="113" t="s">
        <v>200</v>
      </c>
      <c r="G25820" s="150">
        <v>1.55540973903547E-7</v>
      </c>
    </row>
    <row r="25821" spans="1:7" x14ac:dyDescent="0.25">
      <c r="A25821" s="108" t="str">
        <f t="shared" si="403"/>
        <v>SE_1981_NATIONAL TOTAL_PAH</v>
      </c>
      <c r="B25821" s="113" t="s">
        <v>176</v>
      </c>
      <c r="C25821" s="113">
        <v>1981</v>
      </c>
      <c r="D25821" s="113" t="s">
        <v>122</v>
      </c>
      <c r="E25821" s="113" t="s">
        <v>129</v>
      </c>
      <c r="F25821" s="113" t="s">
        <v>200</v>
      </c>
      <c r="G25821" s="113">
        <v>4.6062867525983903E-2</v>
      </c>
    </row>
    <row r="25822" spans="1:7" x14ac:dyDescent="0.25">
      <c r="A25822" s="108" t="str">
        <f t="shared" si="403"/>
        <v>SE_1982_NATIONAL TOTAL_NOx</v>
      </c>
      <c r="B25822" s="113" t="s">
        <v>176</v>
      </c>
      <c r="C25822" s="113">
        <v>1982</v>
      </c>
      <c r="D25822" s="113" t="s">
        <v>122</v>
      </c>
      <c r="E25822" s="113" t="s">
        <v>199</v>
      </c>
      <c r="F25822" s="113" t="s">
        <v>200</v>
      </c>
      <c r="G25822" s="113">
        <v>412</v>
      </c>
    </row>
    <row r="25823" spans="1:7" x14ac:dyDescent="0.25">
      <c r="A25823" s="108" t="str">
        <f t="shared" si="403"/>
        <v>SE_1982_NATIONAL TOTAL_SOx</v>
      </c>
      <c r="B25823" s="113" t="s">
        <v>176</v>
      </c>
      <c r="C25823" s="113">
        <v>1982</v>
      </c>
      <c r="D25823" s="113" t="s">
        <v>122</v>
      </c>
      <c r="E25823" s="113" t="s">
        <v>201</v>
      </c>
      <c r="F25823" s="113" t="s">
        <v>200</v>
      </c>
      <c r="G25823" s="113">
        <v>371</v>
      </c>
    </row>
    <row r="25824" spans="1:7" x14ac:dyDescent="0.25">
      <c r="A25824" s="108" t="str">
        <f t="shared" si="403"/>
        <v>SE_1982_NATIONAL TOTAL_PM2.5</v>
      </c>
      <c r="B25824" s="113" t="s">
        <v>176</v>
      </c>
      <c r="C25824" s="113">
        <v>1982</v>
      </c>
      <c r="D25824" s="113" t="s">
        <v>122</v>
      </c>
      <c r="E25824" s="113" t="s">
        <v>203</v>
      </c>
      <c r="F25824" s="113" t="s">
        <v>200</v>
      </c>
      <c r="G25824" s="113">
        <v>101.473786272119</v>
      </c>
    </row>
    <row r="25825" spans="1:7" x14ac:dyDescent="0.25">
      <c r="A25825" s="108" t="str">
        <f t="shared" si="403"/>
        <v>SE_1982_NATIONAL TOTAL_DIOX</v>
      </c>
      <c r="B25825" s="113" t="s">
        <v>176</v>
      </c>
      <c r="C25825" s="113">
        <v>1982</v>
      </c>
      <c r="D25825" s="113" t="s">
        <v>122</v>
      </c>
      <c r="E25825" s="113" t="s">
        <v>128</v>
      </c>
      <c r="F25825" s="113" t="s">
        <v>200</v>
      </c>
      <c r="G25825" s="150">
        <v>1.3040725475340299E-7</v>
      </c>
    </row>
    <row r="25826" spans="1:7" x14ac:dyDescent="0.25">
      <c r="A25826" s="108" t="str">
        <f t="shared" si="403"/>
        <v>SE_1982_NATIONAL TOTAL_PAH</v>
      </c>
      <c r="B25826" s="113" t="s">
        <v>176</v>
      </c>
      <c r="C25826" s="113">
        <v>1982</v>
      </c>
      <c r="D25826" s="113" t="s">
        <v>122</v>
      </c>
      <c r="E25826" s="113" t="s">
        <v>129</v>
      </c>
      <c r="F25826" s="113" t="s">
        <v>200</v>
      </c>
      <c r="G25826" s="113">
        <v>4.8363451398563399E-2</v>
      </c>
    </row>
    <row r="25827" spans="1:7" x14ac:dyDescent="0.25">
      <c r="A25827" s="108" t="str">
        <f t="shared" si="403"/>
        <v>SE_1983_NATIONAL TOTAL_NOx</v>
      </c>
      <c r="B25827" s="113" t="s">
        <v>176</v>
      </c>
      <c r="C25827" s="113">
        <v>1983</v>
      </c>
      <c r="D25827" s="113" t="s">
        <v>122</v>
      </c>
      <c r="E25827" s="113" t="s">
        <v>199</v>
      </c>
      <c r="F25827" s="113" t="s">
        <v>200</v>
      </c>
      <c r="G25827" s="113">
        <v>401</v>
      </c>
    </row>
    <row r="25828" spans="1:7" x14ac:dyDescent="0.25">
      <c r="A25828" s="108" t="str">
        <f t="shared" si="403"/>
        <v>SE_1983_NATIONAL TOTAL_SOx</v>
      </c>
      <c r="B25828" s="113" t="s">
        <v>176</v>
      </c>
      <c r="C25828" s="113">
        <v>1983</v>
      </c>
      <c r="D25828" s="113" t="s">
        <v>122</v>
      </c>
      <c r="E25828" s="113" t="s">
        <v>201</v>
      </c>
      <c r="F25828" s="113" t="s">
        <v>200</v>
      </c>
      <c r="G25828" s="113">
        <v>305</v>
      </c>
    </row>
    <row r="25829" spans="1:7" x14ac:dyDescent="0.25">
      <c r="A25829" s="108" t="str">
        <f t="shared" si="403"/>
        <v>SE_1983_NATIONAL TOTAL_PM2.5</v>
      </c>
      <c r="B25829" s="113" t="s">
        <v>176</v>
      </c>
      <c r="C25829" s="113">
        <v>1983</v>
      </c>
      <c r="D25829" s="113" t="s">
        <v>122</v>
      </c>
      <c r="E25829" s="113" t="s">
        <v>203</v>
      </c>
      <c r="F25829" s="113" t="s">
        <v>200</v>
      </c>
      <c r="G25829" s="113">
        <v>100.311234107435</v>
      </c>
    </row>
    <row r="25830" spans="1:7" x14ac:dyDescent="0.25">
      <c r="A25830" s="108" t="str">
        <f t="shared" si="403"/>
        <v>SE_1983_NATIONAL TOTAL_DIOX</v>
      </c>
      <c r="B25830" s="113" t="s">
        <v>176</v>
      </c>
      <c r="C25830" s="113">
        <v>1983</v>
      </c>
      <c r="D25830" s="113" t="s">
        <v>122</v>
      </c>
      <c r="E25830" s="113" t="s">
        <v>128</v>
      </c>
      <c r="F25830" s="113" t="s">
        <v>200</v>
      </c>
      <c r="G25830" s="150">
        <v>1.2998750046409401E-7</v>
      </c>
    </row>
    <row r="25831" spans="1:7" x14ac:dyDescent="0.25">
      <c r="A25831" s="108" t="str">
        <f t="shared" si="403"/>
        <v>SE_1983_NATIONAL TOTAL_PAH</v>
      </c>
      <c r="B25831" s="113" t="s">
        <v>176</v>
      </c>
      <c r="C25831" s="113">
        <v>1983</v>
      </c>
      <c r="D25831" s="113" t="s">
        <v>122</v>
      </c>
      <c r="E25831" s="113" t="s">
        <v>129</v>
      </c>
      <c r="F25831" s="113" t="s">
        <v>200</v>
      </c>
      <c r="G25831" s="113">
        <v>4.4704329046609301E-2</v>
      </c>
    </row>
    <row r="25832" spans="1:7" x14ac:dyDescent="0.25">
      <c r="A25832" s="108" t="str">
        <f t="shared" si="403"/>
        <v>SE_1984_NATIONAL TOTAL_NOx</v>
      </c>
      <c r="B25832" s="113" t="s">
        <v>176</v>
      </c>
      <c r="C25832" s="113">
        <v>1984</v>
      </c>
      <c r="D25832" s="113" t="s">
        <v>122</v>
      </c>
      <c r="E25832" s="113" t="s">
        <v>199</v>
      </c>
      <c r="F25832" s="113" t="s">
        <v>200</v>
      </c>
      <c r="G25832" s="113">
        <v>411</v>
      </c>
    </row>
    <row r="25833" spans="1:7" x14ac:dyDescent="0.25">
      <c r="A25833" s="108" t="str">
        <f t="shared" si="403"/>
        <v>SE_1984_NATIONAL TOTAL_SOx</v>
      </c>
      <c r="B25833" s="113" t="s">
        <v>176</v>
      </c>
      <c r="C25833" s="113">
        <v>1984</v>
      </c>
      <c r="D25833" s="113" t="s">
        <v>122</v>
      </c>
      <c r="E25833" s="113" t="s">
        <v>201</v>
      </c>
      <c r="F25833" s="113" t="s">
        <v>200</v>
      </c>
      <c r="G25833" s="113">
        <v>296</v>
      </c>
    </row>
    <row r="25834" spans="1:7" x14ac:dyDescent="0.25">
      <c r="A25834" s="108" t="str">
        <f t="shared" si="403"/>
        <v>SE_1984_NATIONAL TOTAL_PM2.5</v>
      </c>
      <c r="B25834" s="113" t="s">
        <v>176</v>
      </c>
      <c r="C25834" s="113">
        <v>1984</v>
      </c>
      <c r="D25834" s="113" t="s">
        <v>122</v>
      </c>
      <c r="E25834" s="113" t="s">
        <v>203</v>
      </c>
      <c r="F25834" s="113" t="s">
        <v>200</v>
      </c>
      <c r="G25834" s="113">
        <v>108.213404034852</v>
      </c>
    </row>
    <row r="25835" spans="1:7" x14ac:dyDescent="0.25">
      <c r="A25835" s="108" t="str">
        <f t="shared" si="403"/>
        <v>SE_1984_NATIONAL TOTAL_DIOX</v>
      </c>
      <c r="B25835" s="113" t="s">
        <v>176</v>
      </c>
      <c r="C25835" s="113">
        <v>1984</v>
      </c>
      <c r="D25835" s="113" t="s">
        <v>122</v>
      </c>
      <c r="E25835" s="113" t="s">
        <v>128</v>
      </c>
      <c r="F25835" s="113" t="s">
        <v>200</v>
      </c>
      <c r="G25835" s="150">
        <v>1.4788878057740601E-7</v>
      </c>
    </row>
    <row r="25836" spans="1:7" x14ac:dyDescent="0.25">
      <c r="A25836" s="108" t="str">
        <f t="shared" si="403"/>
        <v>SE_1984_NATIONAL TOTAL_PAH</v>
      </c>
      <c r="B25836" s="113" t="s">
        <v>176</v>
      </c>
      <c r="C25836" s="113">
        <v>1984</v>
      </c>
      <c r="D25836" s="113" t="s">
        <v>122</v>
      </c>
      <c r="E25836" s="113" t="s">
        <v>129</v>
      </c>
      <c r="F25836" s="113" t="s">
        <v>200</v>
      </c>
      <c r="G25836" s="113">
        <v>5.52202473383199E-2</v>
      </c>
    </row>
    <row r="25837" spans="1:7" x14ac:dyDescent="0.25">
      <c r="A25837" s="108" t="str">
        <f t="shared" si="403"/>
        <v>SE_1985_NATIONAL TOTAL_NOx</v>
      </c>
      <c r="B25837" s="113" t="s">
        <v>176</v>
      </c>
      <c r="C25837" s="113">
        <v>1985</v>
      </c>
      <c r="D25837" s="113" t="s">
        <v>122</v>
      </c>
      <c r="E25837" s="113" t="s">
        <v>199</v>
      </c>
      <c r="F25837" s="113" t="s">
        <v>200</v>
      </c>
      <c r="G25837" s="113">
        <v>426</v>
      </c>
    </row>
    <row r="25838" spans="1:7" x14ac:dyDescent="0.25">
      <c r="A25838" s="108" t="str">
        <f t="shared" si="403"/>
        <v>SE_1985_NATIONAL TOTAL_NMVOC</v>
      </c>
      <c r="B25838" s="113" t="s">
        <v>176</v>
      </c>
      <c r="C25838" s="113">
        <v>1985</v>
      </c>
      <c r="D25838" s="113" t="s">
        <v>122</v>
      </c>
      <c r="E25838" s="113" t="s">
        <v>123</v>
      </c>
      <c r="F25838" s="113" t="s">
        <v>200</v>
      </c>
      <c r="G25838" s="113">
        <v>600</v>
      </c>
    </row>
    <row r="25839" spans="1:7" x14ac:dyDescent="0.25">
      <c r="A25839" s="108" t="str">
        <f t="shared" si="403"/>
        <v>SE_1985_NATIONAL TOTAL_SOx</v>
      </c>
      <c r="B25839" s="113" t="s">
        <v>176</v>
      </c>
      <c r="C25839" s="113">
        <v>1985</v>
      </c>
      <c r="D25839" s="113" t="s">
        <v>122</v>
      </c>
      <c r="E25839" s="113" t="s">
        <v>201</v>
      </c>
      <c r="F25839" s="113" t="s">
        <v>200</v>
      </c>
      <c r="G25839" s="113">
        <v>266</v>
      </c>
    </row>
    <row r="25840" spans="1:7" x14ac:dyDescent="0.25">
      <c r="A25840" s="108" t="str">
        <f t="shared" si="403"/>
        <v>SE_1985_NATIONAL TOTAL_PM2.5</v>
      </c>
      <c r="B25840" s="113" t="s">
        <v>176</v>
      </c>
      <c r="C25840" s="113">
        <v>1985</v>
      </c>
      <c r="D25840" s="113" t="s">
        <v>122</v>
      </c>
      <c r="E25840" s="113" t="s">
        <v>203</v>
      </c>
      <c r="F25840" s="113" t="s">
        <v>200</v>
      </c>
      <c r="G25840" s="113">
        <v>119.015379140226</v>
      </c>
    </row>
    <row r="25841" spans="1:7" x14ac:dyDescent="0.25">
      <c r="A25841" s="108" t="str">
        <f t="shared" si="403"/>
        <v>SE_1985_NATIONAL TOTAL_DIOX</v>
      </c>
      <c r="B25841" s="113" t="s">
        <v>176</v>
      </c>
      <c r="C25841" s="113">
        <v>1985</v>
      </c>
      <c r="D25841" s="113" t="s">
        <v>122</v>
      </c>
      <c r="E25841" s="113" t="s">
        <v>128</v>
      </c>
      <c r="F25841" s="113" t="s">
        <v>200</v>
      </c>
      <c r="G25841" s="150">
        <v>1.5845211237955401E-7</v>
      </c>
    </row>
    <row r="25842" spans="1:7" x14ac:dyDescent="0.25">
      <c r="A25842" s="108" t="str">
        <f t="shared" si="403"/>
        <v>SE_1985_NATIONAL TOTAL_PAH</v>
      </c>
      <c r="B25842" s="113" t="s">
        <v>176</v>
      </c>
      <c r="C25842" s="113">
        <v>1985</v>
      </c>
      <c r="D25842" s="113" t="s">
        <v>122</v>
      </c>
      <c r="E25842" s="113" t="s">
        <v>129</v>
      </c>
      <c r="F25842" s="113" t="s">
        <v>200</v>
      </c>
      <c r="G25842" s="113">
        <v>6.1618343950949499E-2</v>
      </c>
    </row>
    <row r="25843" spans="1:7" x14ac:dyDescent="0.25">
      <c r="A25843" s="108" t="str">
        <f t="shared" si="403"/>
        <v>SE_1986_NATIONAL TOTAL_NOx</v>
      </c>
      <c r="B25843" s="113" t="s">
        <v>176</v>
      </c>
      <c r="C25843" s="113">
        <v>1986</v>
      </c>
      <c r="D25843" s="113" t="s">
        <v>122</v>
      </c>
      <c r="E25843" s="113" t="s">
        <v>199</v>
      </c>
      <c r="F25843" s="113" t="s">
        <v>200</v>
      </c>
      <c r="G25843" s="113">
        <v>432</v>
      </c>
    </row>
    <row r="25844" spans="1:7" x14ac:dyDescent="0.25">
      <c r="A25844" s="108" t="str">
        <f t="shared" si="403"/>
        <v>SE_1986_NATIONAL TOTAL_SOx</v>
      </c>
      <c r="B25844" s="113" t="s">
        <v>176</v>
      </c>
      <c r="C25844" s="113">
        <v>1986</v>
      </c>
      <c r="D25844" s="113" t="s">
        <v>122</v>
      </c>
      <c r="E25844" s="113" t="s">
        <v>201</v>
      </c>
      <c r="F25844" s="113" t="s">
        <v>200</v>
      </c>
      <c r="G25844" s="113">
        <v>272</v>
      </c>
    </row>
    <row r="25845" spans="1:7" x14ac:dyDescent="0.25">
      <c r="A25845" s="108" t="str">
        <f t="shared" si="403"/>
        <v>SE_1986_NATIONAL TOTAL_PM2.5</v>
      </c>
      <c r="B25845" s="113" t="s">
        <v>176</v>
      </c>
      <c r="C25845" s="113">
        <v>1986</v>
      </c>
      <c r="D25845" s="113" t="s">
        <v>122</v>
      </c>
      <c r="E25845" s="113" t="s">
        <v>203</v>
      </c>
      <c r="F25845" s="113" t="s">
        <v>200</v>
      </c>
      <c r="G25845" s="113">
        <v>111.112972392103</v>
      </c>
    </row>
    <row r="25846" spans="1:7" x14ac:dyDescent="0.25">
      <c r="A25846" s="108" t="str">
        <f t="shared" si="403"/>
        <v>SE_1986_NATIONAL TOTAL_DIOX</v>
      </c>
      <c r="B25846" s="113" t="s">
        <v>176</v>
      </c>
      <c r="C25846" s="113">
        <v>1986</v>
      </c>
      <c r="D25846" s="113" t="s">
        <v>122</v>
      </c>
      <c r="E25846" s="113" t="s">
        <v>128</v>
      </c>
      <c r="F25846" s="113" t="s">
        <v>200</v>
      </c>
      <c r="G25846" s="150">
        <v>1.3976462551419E-7</v>
      </c>
    </row>
    <row r="25847" spans="1:7" x14ac:dyDescent="0.25">
      <c r="A25847" s="108" t="str">
        <f t="shared" si="403"/>
        <v>SE_1986_NATIONAL TOTAL_PAH</v>
      </c>
      <c r="B25847" s="113" t="s">
        <v>176</v>
      </c>
      <c r="C25847" s="113">
        <v>1986</v>
      </c>
      <c r="D25847" s="113" t="s">
        <v>122</v>
      </c>
      <c r="E25847" s="113" t="s">
        <v>129</v>
      </c>
      <c r="F25847" s="113" t="s">
        <v>200</v>
      </c>
      <c r="G25847" s="113">
        <v>5.5445468483108502E-2</v>
      </c>
    </row>
    <row r="25848" spans="1:7" x14ac:dyDescent="0.25">
      <c r="A25848" s="108" t="str">
        <f t="shared" si="403"/>
        <v>SE_1987_NATIONAL TOTAL_NOx</v>
      </c>
      <c r="B25848" s="113" t="s">
        <v>176</v>
      </c>
      <c r="C25848" s="113">
        <v>1987</v>
      </c>
      <c r="D25848" s="113" t="s">
        <v>122</v>
      </c>
      <c r="E25848" s="113" t="s">
        <v>199</v>
      </c>
      <c r="F25848" s="113" t="s">
        <v>200</v>
      </c>
      <c r="G25848" s="113">
        <v>437</v>
      </c>
    </row>
    <row r="25849" spans="1:7" x14ac:dyDescent="0.25">
      <c r="A25849" s="108" t="str">
        <f t="shared" si="403"/>
        <v>SE_1987_NATIONAL TOTAL_SOx</v>
      </c>
      <c r="B25849" s="113" t="s">
        <v>176</v>
      </c>
      <c r="C25849" s="113">
        <v>1987</v>
      </c>
      <c r="D25849" s="113" t="s">
        <v>122</v>
      </c>
      <c r="E25849" s="113" t="s">
        <v>201</v>
      </c>
      <c r="F25849" s="113" t="s">
        <v>200</v>
      </c>
      <c r="G25849" s="113">
        <v>228</v>
      </c>
    </row>
    <row r="25850" spans="1:7" x14ac:dyDescent="0.25">
      <c r="A25850" s="108" t="str">
        <f t="shared" si="403"/>
        <v>SE_1987_NATIONAL TOTAL_PM2.5</v>
      </c>
      <c r="B25850" s="113" t="s">
        <v>176</v>
      </c>
      <c r="C25850" s="113">
        <v>1987</v>
      </c>
      <c r="D25850" s="113" t="s">
        <v>122</v>
      </c>
      <c r="E25850" s="113" t="s">
        <v>203</v>
      </c>
      <c r="F25850" s="113" t="s">
        <v>200</v>
      </c>
      <c r="G25850" s="113">
        <v>100.658307055017</v>
      </c>
    </row>
    <row r="25851" spans="1:7" x14ac:dyDescent="0.25">
      <c r="A25851" s="108" t="str">
        <f t="shared" si="403"/>
        <v>SE_1987_NATIONAL TOTAL_DIOX</v>
      </c>
      <c r="B25851" s="113" t="s">
        <v>176</v>
      </c>
      <c r="C25851" s="113">
        <v>1987</v>
      </c>
      <c r="D25851" s="113" t="s">
        <v>122</v>
      </c>
      <c r="E25851" s="113" t="s">
        <v>128</v>
      </c>
      <c r="F25851" s="113" t="s">
        <v>200</v>
      </c>
      <c r="G25851" s="150">
        <v>1.12680458256315E-7</v>
      </c>
    </row>
    <row r="25852" spans="1:7" x14ac:dyDescent="0.25">
      <c r="A25852" s="108" t="str">
        <f t="shared" si="403"/>
        <v>SE_1987_NATIONAL TOTAL_PAH</v>
      </c>
      <c r="B25852" s="113" t="s">
        <v>176</v>
      </c>
      <c r="C25852" s="113">
        <v>1987</v>
      </c>
      <c r="D25852" s="113" t="s">
        <v>122</v>
      </c>
      <c r="E25852" s="113" t="s">
        <v>129</v>
      </c>
      <c r="F25852" s="113" t="s">
        <v>200</v>
      </c>
      <c r="G25852" s="113">
        <v>4.5969115063246697E-2</v>
      </c>
    </row>
    <row r="25853" spans="1:7" x14ac:dyDescent="0.25">
      <c r="A25853" s="108" t="str">
        <f t="shared" si="403"/>
        <v>SE_1988_NATIONAL TOTAL_NOx</v>
      </c>
      <c r="B25853" s="113" t="s">
        <v>176</v>
      </c>
      <c r="C25853" s="113">
        <v>1988</v>
      </c>
      <c r="D25853" s="113" t="s">
        <v>122</v>
      </c>
      <c r="E25853" s="113" t="s">
        <v>199</v>
      </c>
      <c r="F25853" s="113" t="s">
        <v>200</v>
      </c>
      <c r="G25853" s="113">
        <v>432</v>
      </c>
    </row>
    <row r="25854" spans="1:7" x14ac:dyDescent="0.25">
      <c r="A25854" s="108" t="str">
        <f t="shared" si="403"/>
        <v>SE_1988_NATIONAL TOTAL_NMVOC</v>
      </c>
      <c r="B25854" s="113" t="s">
        <v>176</v>
      </c>
      <c r="C25854" s="113">
        <v>1988</v>
      </c>
      <c r="D25854" s="113" t="s">
        <v>122</v>
      </c>
      <c r="E25854" s="113" t="s">
        <v>123</v>
      </c>
      <c r="F25854" s="113" t="s">
        <v>200</v>
      </c>
      <c r="G25854" s="113">
        <v>373.981393409129</v>
      </c>
    </row>
    <row r="25855" spans="1:7" x14ac:dyDescent="0.25">
      <c r="A25855" s="108" t="str">
        <f t="shared" si="403"/>
        <v>SE_1988_NATIONAL TOTAL_SOx</v>
      </c>
      <c r="B25855" s="113" t="s">
        <v>176</v>
      </c>
      <c r="C25855" s="113">
        <v>1988</v>
      </c>
      <c r="D25855" s="113" t="s">
        <v>122</v>
      </c>
      <c r="E25855" s="113" t="s">
        <v>201</v>
      </c>
      <c r="F25855" s="113" t="s">
        <v>200</v>
      </c>
      <c r="G25855" s="113">
        <v>224</v>
      </c>
    </row>
    <row r="25856" spans="1:7" x14ac:dyDescent="0.25">
      <c r="A25856" s="108" t="str">
        <f t="shared" si="403"/>
        <v>SE_1988_NATIONAL TOTAL_NH3</v>
      </c>
      <c r="B25856" s="113" t="s">
        <v>176</v>
      </c>
      <c r="C25856" s="113">
        <v>1988</v>
      </c>
      <c r="D25856" s="113" t="s">
        <v>122</v>
      </c>
      <c r="E25856" s="113" t="s">
        <v>124</v>
      </c>
      <c r="F25856" s="113" t="s">
        <v>200</v>
      </c>
      <c r="G25856" s="113">
        <v>54</v>
      </c>
    </row>
    <row r="25857" spans="1:7" x14ac:dyDescent="0.25">
      <c r="A25857" s="108" t="str">
        <f t="shared" si="403"/>
        <v>SE_1988_NATIONAL TOTAL_PM2.5</v>
      </c>
      <c r="B25857" s="113" t="s">
        <v>176</v>
      </c>
      <c r="C25857" s="113">
        <v>1988</v>
      </c>
      <c r="D25857" s="113" t="s">
        <v>122</v>
      </c>
      <c r="E25857" s="113" t="s">
        <v>203</v>
      </c>
      <c r="F25857" s="113" t="s">
        <v>200</v>
      </c>
      <c r="G25857" s="113">
        <v>94.355116474191703</v>
      </c>
    </row>
    <row r="25858" spans="1:7" x14ac:dyDescent="0.25">
      <c r="A25858" s="108" t="str">
        <f t="shared" ref="A25858:A25921" si="404">CONCATENATE(B25858,"_",C25858,"_",D25858,"_",E25858)</f>
        <v>SE_1988_NATIONAL TOTAL_DIOX</v>
      </c>
      <c r="B25858" s="113" t="s">
        <v>176</v>
      </c>
      <c r="C25858" s="113">
        <v>1988</v>
      </c>
      <c r="D25858" s="113" t="s">
        <v>122</v>
      </c>
      <c r="E25858" s="113" t="s">
        <v>128</v>
      </c>
      <c r="F25858" s="113" t="s">
        <v>200</v>
      </c>
      <c r="G25858" s="150">
        <v>8.4015213123025401E-8</v>
      </c>
    </row>
    <row r="25859" spans="1:7" x14ac:dyDescent="0.25">
      <c r="A25859" s="108" t="str">
        <f t="shared" si="404"/>
        <v>SE_1988_NATIONAL TOTAL_PAH</v>
      </c>
      <c r="B25859" s="113" t="s">
        <v>176</v>
      </c>
      <c r="C25859" s="113">
        <v>1988</v>
      </c>
      <c r="D25859" s="113" t="s">
        <v>122</v>
      </c>
      <c r="E25859" s="113" t="s">
        <v>129</v>
      </c>
      <c r="F25859" s="113" t="s">
        <v>200</v>
      </c>
      <c r="G25859" s="113">
        <v>4.3639493312881E-2</v>
      </c>
    </row>
    <row r="25860" spans="1:7" x14ac:dyDescent="0.25">
      <c r="A25860" s="108" t="str">
        <f t="shared" si="404"/>
        <v>SE_1989_NATIONAL TOTAL_NOx</v>
      </c>
      <c r="B25860" s="113" t="s">
        <v>176</v>
      </c>
      <c r="C25860" s="113">
        <v>1989</v>
      </c>
      <c r="D25860" s="113" t="s">
        <v>122</v>
      </c>
      <c r="E25860" s="113" t="s">
        <v>199</v>
      </c>
      <c r="F25860" s="113" t="s">
        <v>200</v>
      </c>
      <c r="G25860" s="113">
        <v>418</v>
      </c>
    </row>
    <row r="25861" spans="1:7" x14ac:dyDescent="0.25">
      <c r="A25861" s="108" t="str">
        <f t="shared" si="404"/>
        <v>SE_1989_NATIONAL TOTAL_NMVOC</v>
      </c>
      <c r="B25861" s="113" t="s">
        <v>176</v>
      </c>
      <c r="C25861" s="113">
        <v>1989</v>
      </c>
      <c r="D25861" s="113" t="s">
        <v>122</v>
      </c>
      <c r="E25861" s="113" t="s">
        <v>123</v>
      </c>
      <c r="F25861" s="113" t="s">
        <v>200</v>
      </c>
      <c r="G25861" s="113">
        <v>367.34568200479401</v>
      </c>
    </row>
    <row r="25862" spans="1:7" x14ac:dyDescent="0.25">
      <c r="A25862" s="108" t="str">
        <f t="shared" si="404"/>
        <v>SE_1989_NATIONAL TOTAL_SOx</v>
      </c>
      <c r="B25862" s="113" t="s">
        <v>176</v>
      </c>
      <c r="C25862" s="113">
        <v>1989</v>
      </c>
      <c r="D25862" s="113" t="s">
        <v>122</v>
      </c>
      <c r="E25862" s="113" t="s">
        <v>201</v>
      </c>
      <c r="F25862" s="113" t="s">
        <v>200</v>
      </c>
      <c r="G25862" s="113">
        <v>160</v>
      </c>
    </row>
    <row r="25863" spans="1:7" x14ac:dyDescent="0.25">
      <c r="A25863" s="108" t="str">
        <f t="shared" si="404"/>
        <v>SE_1989_NATIONAL TOTAL_PM2.5</v>
      </c>
      <c r="B25863" s="113" t="s">
        <v>176</v>
      </c>
      <c r="C25863" s="113">
        <v>1989</v>
      </c>
      <c r="D25863" s="113" t="s">
        <v>122</v>
      </c>
      <c r="E25863" s="113" t="s">
        <v>203</v>
      </c>
      <c r="F25863" s="113" t="s">
        <v>200</v>
      </c>
      <c r="G25863" s="113">
        <v>87.116050033380503</v>
      </c>
    </row>
    <row r="25864" spans="1:7" x14ac:dyDescent="0.25">
      <c r="A25864" s="108" t="str">
        <f t="shared" si="404"/>
        <v>SE_1989_NATIONAL TOTAL_DIOX</v>
      </c>
      <c r="B25864" s="113" t="s">
        <v>176</v>
      </c>
      <c r="C25864" s="113">
        <v>1989</v>
      </c>
      <c r="D25864" s="113" t="s">
        <v>122</v>
      </c>
      <c r="E25864" s="113" t="s">
        <v>128</v>
      </c>
      <c r="F25864" s="113" t="s">
        <v>200</v>
      </c>
      <c r="G25864" s="150">
        <v>6.6758303681329396E-8</v>
      </c>
    </row>
    <row r="25865" spans="1:7" x14ac:dyDescent="0.25">
      <c r="A25865" s="108" t="str">
        <f t="shared" si="404"/>
        <v>SE_1989_NATIONAL TOTAL_PAH</v>
      </c>
      <c r="B25865" s="113" t="s">
        <v>176</v>
      </c>
      <c r="C25865" s="113">
        <v>1989</v>
      </c>
      <c r="D25865" s="113" t="s">
        <v>122</v>
      </c>
      <c r="E25865" s="113" t="s">
        <v>129</v>
      </c>
      <c r="F25865" s="113" t="s">
        <v>200</v>
      </c>
      <c r="G25865" s="113">
        <v>4.1086057188442299E-2</v>
      </c>
    </row>
    <row r="25866" spans="1:7" x14ac:dyDescent="0.25">
      <c r="A25866" s="108" t="str">
        <f t="shared" si="404"/>
        <v>SE_1990_NATIONAL TOTAL_NOx</v>
      </c>
      <c r="B25866" s="113" t="s">
        <v>176</v>
      </c>
      <c r="C25866" s="113">
        <v>1990</v>
      </c>
      <c r="D25866" s="113" t="s">
        <v>122</v>
      </c>
      <c r="E25866" s="113" t="s">
        <v>199</v>
      </c>
      <c r="F25866" s="113" t="s">
        <v>200</v>
      </c>
      <c r="G25866" s="113">
        <v>289.26600145300699</v>
      </c>
    </row>
    <row r="25867" spans="1:7" x14ac:dyDescent="0.25">
      <c r="A25867" s="108" t="str">
        <f t="shared" si="404"/>
        <v>SE_1990_NATIONAL TOTAL_NMVOC</v>
      </c>
      <c r="B25867" s="113" t="s">
        <v>176</v>
      </c>
      <c r="C25867" s="113">
        <v>1990</v>
      </c>
      <c r="D25867" s="113" t="s">
        <v>122</v>
      </c>
      <c r="E25867" s="113" t="s">
        <v>123</v>
      </c>
      <c r="F25867" s="113" t="s">
        <v>200</v>
      </c>
      <c r="G25867" s="113">
        <v>366.71297179970799</v>
      </c>
    </row>
    <row r="25868" spans="1:7" x14ac:dyDescent="0.25">
      <c r="A25868" s="108" t="str">
        <f t="shared" si="404"/>
        <v>SE_1990_NATIONAL TOTAL_SOx</v>
      </c>
      <c r="B25868" s="113" t="s">
        <v>176</v>
      </c>
      <c r="C25868" s="113">
        <v>1990</v>
      </c>
      <c r="D25868" s="113" t="s">
        <v>122</v>
      </c>
      <c r="E25868" s="113" t="s">
        <v>201</v>
      </c>
      <c r="F25868" s="113" t="s">
        <v>200</v>
      </c>
      <c r="G25868" s="113">
        <v>102.40019101270001</v>
      </c>
    </row>
    <row r="25869" spans="1:7" x14ac:dyDescent="0.25">
      <c r="A25869" s="108" t="str">
        <f t="shared" si="404"/>
        <v>SE_1990_NATIONAL TOTAL_NH3</v>
      </c>
      <c r="B25869" s="113" t="s">
        <v>176</v>
      </c>
      <c r="C25869" s="113">
        <v>1990</v>
      </c>
      <c r="D25869" s="113" t="s">
        <v>122</v>
      </c>
      <c r="E25869" s="113" t="s">
        <v>124</v>
      </c>
      <c r="F25869" s="113" t="s">
        <v>200</v>
      </c>
      <c r="G25869" s="113">
        <v>60.353046719984597</v>
      </c>
    </row>
    <row r="25870" spans="1:7" x14ac:dyDescent="0.25">
      <c r="A25870" s="108" t="str">
        <f t="shared" si="404"/>
        <v>SE_1990_NATIONAL TOTAL_PM2.5</v>
      </c>
      <c r="B25870" s="113" t="s">
        <v>176</v>
      </c>
      <c r="C25870" s="113">
        <v>1990</v>
      </c>
      <c r="D25870" s="113" t="s">
        <v>122</v>
      </c>
      <c r="E25870" s="113" t="s">
        <v>203</v>
      </c>
      <c r="F25870" s="113" t="s">
        <v>200</v>
      </c>
      <c r="G25870" s="113">
        <v>46.832969221458001</v>
      </c>
    </row>
    <row r="25871" spans="1:7" x14ac:dyDescent="0.25">
      <c r="A25871" s="108" t="str">
        <f t="shared" si="404"/>
        <v>SE_1990_NATIONAL TOTAL_Pb</v>
      </c>
      <c r="B25871" s="113" t="s">
        <v>176</v>
      </c>
      <c r="C25871" s="113">
        <v>1990</v>
      </c>
      <c r="D25871" s="113" t="s">
        <v>122</v>
      </c>
      <c r="E25871" s="113" t="s">
        <v>125</v>
      </c>
      <c r="F25871" s="113" t="s">
        <v>200</v>
      </c>
      <c r="G25871" s="113">
        <v>0.369205127376522</v>
      </c>
    </row>
    <row r="25872" spans="1:7" x14ac:dyDescent="0.25">
      <c r="A25872" s="108" t="str">
        <f t="shared" si="404"/>
        <v>SE_1990_NATIONAL TOTAL_Cd</v>
      </c>
      <c r="B25872" s="113" t="s">
        <v>176</v>
      </c>
      <c r="C25872" s="113">
        <v>1990</v>
      </c>
      <c r="D25872" s="113" t="s">
        <v>122</v>
      </c>
      <c r="E25872" s="113" t="s">
        <v>126</v>
      </c>
      <c r="F25872" s="113" t="s">
        <v>200</v>
      </c>
      <c r="G25872" s="113">
        <v>2.2653046164533299E-3</v>
      </c>
    </row>
    <row r="25873" spans="1:7" x14ac:dyDescent="0.25">
      <c r="A25873" s="108" t="str">
        <f t="shared" si="404"/>
        <v>SE_1990_NATIONAL TOTAL_Hg</v>
      </c>
      <c r="B25873" s="113" t="s">
        <v>176</v>
      </c>
      <c r="C25873" s="113">
        <v>1990</v>
      </c>
      <c r="D25873" s="113" t="s">
        <v>122</v>
      </c>
      <c r="E25873" s="113" t="s">
        <v>127</v>
      </c>
      <c r="F25873" s="113" t="s">
        <v>200</v>
      </c>
      <c r="G25873" s="113">
        <v>1.57275890933514E-3</v>
      </c>
    </row>
    <row r="25874" spans="1:7" x14ac:dyDescent="0.25">
      <c r="A25874" s="108" t="str">
        <f t="shared" si="404"/>
        <v>SE_1990_NATIONAL TOTAL_DIOX</v>
      </c>
      <c r="B25874" s="113" t="s">
        <v>176</v>
      </c>
      <c r="C25874" s="113">
        <v>1990</v>
      </c>
      <c r="D25874" s="113" t="s">
        <v>122</v>
      </c>
      <c r="E25874" s="113" t="s">
        <v>128</v>
      </c>
      <c r="F25874" s="113" t="s">
        <v>200</v>
      </c>
      <c r="G25874" s="150">
        <v>5.9648653277945397E-8</v>
      </c>
    </row>
    <row r="25875" spans="1:7" x14ac:dyDescent="0.25">
      <c r="A25875" s="108" t="str">
        <f t="shared" si="404"/>
        <v>SE_1990_NATIONAL TOTAL_PAH</v>
      </c>
      <c r="B25875" s="113" t="s">
        <v>176</v>
      </c>
      <c r="C25875" s="113">
        <v>1990</v>
      </c>
      <c r="D25875" s="113" t="s">
        <v>122</v>
      </c>
      <c r="E25875" s="113" t="s">
        <v>129</v>
      </c>
      <c r="F25875" s="113" t="s">
        <v>200</v>
      </c>
      <c r="G25875" s="113">
        <v>1.9827505640914098E-2</v>
      </c>
    </row>
    <row r="25876" spans="1:7" x14ac:dyDescent="0.25">
      <c r="A25876" s="108" t="str">
        <f t="shared" si="404"/>
        <v>SE_1990_NATIONAL TOTAL_HCB</v>
      </c>
      <c r="B25876" s="113" t="s">
        <v>176</v>
      </c>
      <c r="C25876" s="113">
        <v>1990</v>
      </c>
      <c r="D25876" s="113" t="s">
        <v>122</v>
      </c>
      <c r="E25876" s="113" t="s">
        <v>130</v>
      </c>
      <c r="F25876" s="113" t="s">
        <v>200</v>
      </c>
      <c r="G25876" s="150">
        <v>1.65580771754718E-5</v>
      </c>
    </row>
    <row r="25877" spans="1:7" x14ac:dyDescent="0.25">
      <c r="A25877" s="108" t="str">
        <f t="shared" si="404"/>
        <v>SE_1990_NATIONAL TOTAL_PCB</v>
      </c>
      <c r="B25877" s="113" t="s">
        <v>176</v>
      </c>
      <c r="C25877" s="113">
        <v>1990</v>
      </c>
      <c r="D25877" s="113" t="s">
        <v>122</v>
      </c>
      <c r="E25877" s="113" t="s">
        <v>259</v>
      </c>
      <c r="F25877" s="113" t="s">
        <v>200</v>
      </c>
      <c r="G25877" s="150">
        <v>9.20883807123235E-6</v>
      </c>
    </row>
    <row r="25878" spans="1:7" x14ac:dyDescent="0.25">
      <c r="A25878" s="108" t="str">
        <f t="shared" si="404"/>
        <v>SE_1990_1A3(FS)_NOx</v>
      </c>
      <c r="B25878" s="113" t="s">
        <v>176</v>
      </c>
      <c r="C25878" s="113">
        <v>1990</v>
      </c>
      <c r="D25878" s="113" t="s">
        <v>132</v>
      </c>
      <c r="E25878" s="113" t="s">
        <v>199</v>
      </c>
      <c r="F25878" s="113" t="s">
        <v>200</v>
      </c>
      <c r="G25878" s="113">
        <v>152.29876156437899</v>
      </c>
    </row>
    <row r="25879" spans="1:7" x14ac:dyDescent="0.25">
      <c r="A25879" s="108" t="str">
        <f t="shared" si="404"/>
        <v>SE_1990_1A3(FS)_NMVOC</v>
      </c>
      <c r="B25879" s="113" t="s">
        <v>176</v>
      </c>
      <c r="C25879" s="113">
        <v>1990</v>
      </c>
      <c r="D25879" s="113" t="s">
        <v>132</v>
      </c>
      <c r="E25879" s="113" t="s">
        <v>123</v>
      </c>
      <c r="F25879" s="113" t="s">
        <v>200</v>
      </c>
      <c r="G25879" s="113">
        <v>143.71281458899699</v>
      </c>
    </row>
    <row r="25880" spans="1:7" x14ac:dyDescent="0.25">
      <c r="A25880" s="108" t="str">
        <f t="shared" si="404"/>
        <v>SE_1990_1A3(FS)_SOx</v>
      </c>
      <c r="B25880" s="113" t="s">
        <v>176</v>
      </c>
      <c r="C25880" s="113">
        <v>1990</v>
      </c>
      <c r="D25880" s="113" t="s">
        <v>132</v>
      </c>
      <c r="E25880" s="113" t="s">
        <v>201</v>
      </c>
      <c r="F25880" s="113" t="s">
        <v>200</v>
      </c>
      <c r="G25880" s="113">
        <v>5.7894063895699999</v>
      </c>
    </row>
    <row r="25881" spans="1:7" x14ac:dyDescent="0.25">
      <c r="A25881" s="108" t="str">
        <f t="shared" si="404"/>
        <v>SE_1990_1A3(FS)_NH3</v>
      </c>
      <c r="B25881" s="113" t="s">
        <v>176</v>
      </c>
      <c r="C25881" s="113">
        <v>1990</v>
      </c>
      <c r="D25881" s="113" t="s">
        <v>132</v>
      </c>
      <c r="E25881" s="113" t="s">
        <v>124</v>
      </c>
      <c r="F25881" s="113" t="s">
        <v>200</v>
      </c>
      <c r="G25881" s="113">
        <v>1.76521415121771</v>
      </c>
    </row>
    <row r="25882" spans="1:7" x14ac:dyDescent="0.25">
      <c r="A25882" s="108" t="str">
        <f t="shared" si="404"/>
        <v>SE_1990_1A3(FS)_PM2.5</v>
      </c>
      <c r="B25882" s="113" t="s">
        <v>176</v>
      </c>
      <c r="C25882" s="113">
        <v>1990</v>
      </c>
      <c r="D25882" s="113" t="s">
        <v>132</v>
      </c>
      <c r="E25882" s="113" t="s">
        <v>203</v>
      </c>
      <c r="F25882" s="113" t="s">
        <v>200</v>
      </c>
      <c r="G25882" s="113">
        <v>6.5646653645975501</v>
      </c>
    </row>
    <row r="25883" spans="1:7" x14ac:dyDescent="0.25">
      <c r="A25883" s="108" t="str">
        <f t="shared" si="404"/>
        <v>SE_1990_3D_NOx</v>
      </c>
      <c r="B25883" s="113" t="s">
        <v>176</v>
      </c>
      <c r="C25883" s="113">
        <v>1990</v>
      </c>
      <c r="D25883" s="113" t="s">
        <v>206</v>
      </c>
      <c r="E25883" s="113" t="s">
        <v>199</v>
      </c>
      <c r="F25883" s="113" t="s">
        <v>200</v>
      </c>
      <c r="G25883" s="113">
        <v>13.9088987683181</v>
      </c>
    </row>
    <row r="25884" spans="1:7" x14ac:dyDescent="0.25">
      <c r="A25884" s="108" t="str">
        <f t="shared" si="404"/>
        <v>SE_1991_NATIONAL TOTAL_NOx</v>
      </c>
      <c r="B25884" s="113" t="s">
        <v>176</v>
      </c>
      <c r="C25884" s="113">
        <v>1991</v>
      </c>
      <c r="D25884" s="113" t="s">
        <v>122</v>
      </c>
      <c r="E25884" s="113" t="s">
        <v>199</v>
      </c>
      <c r="F25884" s="113" t="s">
        <v>200</v>
      </c>
      <c r="G25884" s="113">
        <v>293.50565879031097</v>
      </c>
    </row>
    <row r="25885" spans="1:7" x14ac:dyDescent="0.25">
      <c r="A25885" s="108" t="str">
        <f t="shared" si="404"/>
        <v>SE_1991_NATIONAL TOTAL_NMVOC</v>
      </c>
      <c r="B25885" s="113" t="s">
        <v>176</v>
      </c>
      <c r="C25885" s="113">
        <v>1991</v>
      </c>
      <c r="D25885" s="113" t="s">
        <v>122</v>
      </c>
      <c r="E25885" s="113" t="s">
        <v>123</v>
      </c>
      <c r="F25885" s="113" t="s">
        <v>200</v>
      </c>
      <c r="G25885" s="113">
        <v>350.84034675080801</v>
      </c>
    </row>
    <row r="25886" spans="1:7" x14ac:dyDescent="0.25">
      <c r="A25886" s="108" t="str">
        <f t="shared" si="404"/>
        <v>SE_1991_NATIONAL TOTAL_SOx</v>
      </c>
      <c r="B25886" s="113" t="s">
        <v>176</v>
      </c>
      <c r="C25886" s="113">
        <v>1991</v>
      </c>
      <c r="D25886" s="113" t="s">
        <v>122</v>
      </c>
      <c r="E25886" s="113" t="s">
        <v>201</v>
      </c>
      <c r="F25886" s="113" t="s">
        <v>200</v>
      </c>
      <c r="G25886" s="113">
        <v>100.063707481251</v>
      </c>
    </row>
    <row r="25887" spans="1:7" x14ac:dyDescent="0.25">
      <c r="A25887" s="108" t="str">
        <f t="shared" si="404"/>
        <v>SE_1991_NATIONAL TOTAL_NH3</v>
      </c>
      <c r="B25887" s="113" t="s">
        <v>176</v>
      </c>
      <c r="C25887" s="113">
        <v>1991</v>
      </c>
      <c r="D25887" s="113" t="s">
        <v>122</v>
      </c>
      <c r="E25887" s="113" t="s">
        <v>124</v>
      </c>
      <c r="F25887" s="113" t="s">
        <v>200</v>
      </c>
      <c r="G25887" s="113">
        <v>58.3541192258309</v>
      </c>
    </row>
    <row r="25888" spans="1:7" x14ac:dyDescent="0.25">
      <c r="A25888" s="108" t="str">
        <f t="shared" si="404"/>
        <v>SE_1991_NATIONAL TOTAL_PM2.5</v>
      </c>
      <c r="B25888" s="113" t="s">
        <v>176</v>
      </c>
      <c r="C25888" s="113">
        <v>1991</v>
      </c>
      <c r="D25888" s="113" t="s">
        <v>122</v>
      </c>
      <c r="E25888" s="113" t="s">
        <v>203</v>
      </c>
      <c r="F25888" s="113" t="s">
        <v>200</v>
      </c>
      <c r="G25888" s="113">
        <v>46.891597833010202</v>
      </c>
    </row>
    <row r="25889" spans="1:7" x14ac:dyDescent="0.25">
      <c r="A25889" s="108" t="str">
        <f t="shared" si="404"/>
        <v>SE_1991_NATIONAL TOTAL_Pb</v>
      </c>
      <c r="B25889" s="113" t="s">
        <v>176</v>
      </c>
      <c r="C25889" s="113">
        <v>1991</v>
      </c>
      <c r="D25889" s="113" t="s">
        <v>122</v>
      </c>
      <c r="E25889" s="113" t="s">
        <v>125</v>
      </c>
      <c r="F25889" s="113" t="s">
        <v>200</v>
      </c>
      <c r="G25889" s="113">
        <v>0.32497990578320002</v>
      </c>
    </row>
    <row r="25890" spans="1:7" x14ac:dyDescent="0.25">
      <c r="A25890" s="108" t="str">
        <f t="shared" si="404"/>
        <v>SE_1991_NATIONAL TOTAL_Cd</v>
      </c>
      <c r="B25890" s="113" t="s">
        <v>176</v>
      </c>
      <c r="C25890" s="113">
        <v>1991</v>
      </c>
      <c r="D25890" s="113" t="s">
        <v>122</v>
      </c>
      <c r="E25890" s="113" t="s">
        <v>126</v>
      </c>
      <c r="F25890" s="113" t="s">
        <v>200</v>
      </c>
      <c r="G25890" s="113">
        <v>1.71726473320356E-3</v>
      </c>
    </row>
    <row r="25891" spans="1:7" x14ac:dyDescent="0.25">
      <c r="A25891" s="108" t="str">
        <f t="shared" si="404"/>
        <v>SE_1991_NATIONAL TOTAL_Hg</v>
      </c>
      <c r="B25891" s="113" t="s">
        <v>176</v>
      </c>
      <c r="C25891" s="113">
        <v>1991</v>
      </c>
      <c r="D25891" s="113" t="s">
        <v>122</v>
      </c>
      <c r="E25891" s="113" t="s">
        <v>127</v>
      </c>
      <c r="F25891" s="113" t="s">
        <v>200</v>
      </c>
      <c r="G25891" s="113">
        <v>1.2526760574885099E-3</v>
      </c>
    </row>
    <row r="25892" spans="1:7" x14ac:dyDescent="0.25">
      <c r="A25892" s="108" t="str">
        <f t="shared" si="404"/>
        <v>SE_1991_NATIONAL TOTAL_DIOX</v>
      </c>
      <c r="B25892" s="113" t="s">
        <v>176</v>
      </c>
      <c r="C25892" s="113">
        <v>1991</v>
      </c>
      <c r="D25892" s="113" t="s">
        <v>122</v>
      </c>
      <c r="E25892" s="113" t="s">
        <v>128</v>
      </c>
      <c r="F25892" s="113" t="s">
        <v>200</v>
      </c>
      <c r="G25892" s="150">
        <v>5.2371627184888999E-8</v>
      </c>
    </row>
    <row r="25893" spans="1:7" x14ac:dyDescent="0.25">
      <c r="A25893" s="108" t="str">
        <f t="shared" si="404"/>
        <v>SE_1991_NATIONAL TOTAL_PAH</v>
      </c>
      <c r="B25893" s="113" t="s">
        <v>176</v>
      </c>
      <c r="C25893" s="113">
        <v>1991</v>
      </c>
      <c r="D25893" s="113" t="s">
        <v>122</v>
      </c>
      <c r="E25893" s="113" t="s">
        <v>129</v>
      </c>
      <c r="F25893" s="113" t="s">
        <v>200</v>
      </c>
      <c r="G25893" s="113">
        <v>2.0843524805962799E-2</v>
      </c>
    </row>
    <row r="25894" spans="1:7" x14ac:dyDescent="0.25">
      <c r="A25894" s="108" t="str">
        <f t="shared" si="404"/>
        <v>SE_1991_NATIONAL TOTAL_HCB</v>
      </c>
      <c r="B25894" s="113" t="s">
        <v>176</v>
      </c>
      <c r="C25894" s="113">
        <v>1991</v>
      </c>
      <c r="D25894" s="113" t="s">
        <v>122</v>
      </c>
      <c r="E25894" s="113" t="s">
        <v>130</v>
      </c>
      <c r="F25894" s="113" t="s">
        <v>200</v>
      </c>
      <c r="G25894" s="150">
        <v>1.66061712926958E-5</v>
      </c>
    </row>
    <row r="25895" spans="1:7" x14ac:dyDescent="0.25">
      <c r="A25895" s="108" t="str">
        <f t="shared" si="404"/>
        <v>SE_1991_NATIONAL TOTAL_PCB</v>
      </c>
      <c r="B25895" s="113" t="s">
        <v>176</v>
      </c>
      <c r="C25895" s="113">
        <v>1991</v>
      </c>
      <c r="D25895" s="113" t="s">
        <v>122</v>
      </c>
      <c r="E25895" s="113" t="s">
        <v>259</v>
      </c>
      <c r="F25895" s="113" t="s">
        <v>200</v>
      </c>
      <c r="G25895" s="150">
        <v>8.5293323880921097E-6</v>
      </c>
    </row>
    <row r="25896" spans="1:7" x14ac:dyDescent="0.25">
      <c r="A25896" s="108" t="str">
        <f t="shared" si="404"/>
        <v>SE_1991_1A3(FS)_NOx</v>
      </c>
      <c r="B25896" s="113" t="s">
        <v>176</v>
      </c>
      <c r="C25896" s="113">
        <v>1991</v>
      </c>
      <c r="D25896" s="113" t="s">
        <v>132</v>
      </c>
      <c r="E25896" s="113" t="s">
        <v>199</v>
      </c>
      <c r="F25896" s="113" t="s">
        <v>200</v>
      </c>
      <c r="G25896" s="113">
        <v>154.62884192225201</v>
      </c>
    </row>
    <row r="25897" spans="1:7" x14ac:dyDescent="0.25">
      <c r="A25897" s="108" t="str">
        <f t="shared" si="404"/>
        <v>SE_1991_1A3(FS)_NMVOC</v>
      </c>
      <c r="B25897" s="113" t="s">
        <v>176</v>
      </c>
      <c r="C25897" s="113">
        <v>1991</v>
      </c>
      <c r="D25897" s="113" t="s">
        <v>132</v>
      </c>
      <c r="E25897" s="113" t="s">
        <v>123</v>
      </c>
      <c r="F25897" s="113" t="s">
        <v>200</v>
      </c>
      <c r="G25897" s="113">
        <v>139.72753679762101</v>
      </c>
    </row>
    <row r="25898" spans="1:7" x14ac:dyDescent="0.25">
      <c r="A25898" s="108" t="str">
        <f t="shared" si="404"/>
        <v>SE_1991_1A3(FS)_SOx</v>
      </c>
      <c r="B25898" s="113" t="s">
        <v>176</v>
      </c>
      <c r="C25898" s="113">
        <v>1991</v>
      </c>
      <c r="D25898" s="113" t="s">
        <v>132</v>
      </c>
      <c r="E25898" s="113" t="s">
        <v>201</v>
      </c>
      <c r="F25898" s="113" t="s">
        <v>200</v>
      </c>
      <c r="G25898" s="113">
        <v>4.3853668761150502</v>
      </c>
    </row>
    <row r="25899" spans="1:7" x14ac:dyDescent="0.25">
      <c r="A25899" s="108" t="str">
        <f t="shared" si="404"/>
        <v>SE_1991_1A3(FS)_NH3</v>
      </c>
      <c r="B25899" s="113" t="s">
        <v>176</v>
      </c>
      <c r="C25899" s="113">
        <v>1991</v>
      </c>
      <c r="D25899" s="113" t="s">
        <v>132</v>
      </c>
      <c r="E25899" s="113" t="s">
        <v>124</v>
      </c>
      <c r="F25899" s="113" t="s">
        <v>200</v>
      </c>
      <c r="G25899" s="113">
        <v>1.54275030436907</v>
      </c>
    </row>
    <row r="25900" spans="1:7" x14ac:dyDescent="0.25">
      <c r="A25900" s="108" t="str">
        <f t="shared" si="404"/>
        <v>SE_1991_1A3(FS)_PM2.5</v>
      </c>
      <c r="B25900" s="113" t="s">
        <v>176</v>
      </c>
      <c r="C25900" s="113">
        <v>1991</v>
      </c>
      <c r="D25900" s="113" t="s">
        <v>132</v>
      </c>
      <c r="E25900" s="113" t="s">
        <v>203</v>
      </c>
      <c r="F25900" s="113" t="s">
        <v>200</v>
      </c>
      <c r="G25900" s="113">
        <v>6.5009510627219598</v>
      </c>
    </row>
    <row r="25901" spans="1:7" x14ac:dyDescent="0.25">
      <c r="A25901" s="108" t="str">
        <f t="shared" si="404"/>
        <v>SE_1991_3D_NOx</v>
      </c>
      <c r="B25901" s="113" t="s">
        <v>176</v>
      </c>
      <c r="C25901" s="113">
        <v>1991</v>
      </c>
      <c r="D25901" s="113" t="s">
        <v>206</v>
      </c>
      <c r="E25901" s="113" t="s">
        <v>199</v>
      </c>
      <c r="F25901" s="113" t="s">
        <v>200</v>
      </c>
      <c r="G25901" s="113">
        <v>13.1607489306356</v>
      </c>
    </row>
    <row r="25902" spans="1:7" x14ac:dyDescent="0.25">
      <c r="A25902" s="108" t="str">
        <f t="shared" si="404"/>
        <v>SE_1992_NATIONAL TOTAL_NOx</v>
      </c>
      <c r="B25902" s="113" t="s">
        <v>176</v>
      </c>
      <c r="C25902" s="113">
        <v>1992</v>
      </c>
      <c r="D25902" s="113" t="s">
        <v>122</v>
      </c>
      <c r="E25902" s="113" t="s">
        <v>199</v>
      </c>
      <c r="F25902" s="113" t="s">
        <v>200</v>
      </c>
      <c r="G25902" s="113">
        <v>279.41524491191899</v>
      </c>
    </row>
    <row r="25903" spans="1:7" x14ac:dyDescent="0.25">
      <c r="A25903" s="108" t="str">
        <f t="shared" si="404"/>
        <v>SE_1992_NATIONAL TOTAL_NMVOC</v>
      </c>
      <c r="B25903" s="113" t="s">
        <v>176</v>
      </c>
      <c r="C25903" s="113">
        <v>1992</v>
      </c>
      <c r="D25903" s="113" t="s">
        <v>122</v>
      </c>
      <c r="E25903" s="113" t="s">
        <v>123</v>
      </c>
      <c r="F25903" s="113" t="s">
        <v>200</v>
      </c>
      <c r="G25903" s="113">
        <v>331.01206394217598</v>
      </c>
    </row>
    <row r="25904" spans="1:7" x14ac:dyDescent="0.25">
      <c r="A25904" s="108" t="str">
        <f t="shared" si="404"/>
        <v>SE_1992_NATIONAL TOTAL_SOx</v>
      </c>
      <c r="B25904" s="113" t="s">
        <v>176</v>
      </c>
      <c r="C25904" s="113">
        <v>1992</v>
      </c>
      <c r="D25904" s="113" t="s">
        <v>122</v>
      </c>
      <c r="E25904" s="113" t="s">
        <v>201</v>
      </c>
      <c r="F25904" s="113" t="s">
        <v>200</v>
      </c>
      <c r="G25904" s="113">
        <v>93.315094245047206</v>
      </c>
    </row>
    <row r="25905" spans="1:7" x14ac:dyDescent="0.25">
      <c r="A25905" s="108" t="str">
        <f t="shared" si="404"/>
        <v>SE_1992_NATIONAL TOTAL_NH3</v>
      </c>
      <c r="B25905" s="113" t="s">
        <v>176</v>
      </c>
      <c r="C25905" s="113">
        <v>1992</v>
      </c>
      <c r="D25905" s="113" t="s">
        <v>122</v>
      </c>
      <c r="E25905" s="113" t="s">
        <v>124</v>
      </c>
      <c r="F25905" s="113" t="s">
        <v>200</v>
      </c>
      <c r="G25905" s="113">
        <v>59.418446196097698</v>
      </c>
    </row>
    <row r="25906" spans="1:7" x14ac:dyDescent="0.25">
      <c r="A25906" s="108" t="str">
        <f t="shared" si="404"/>
        <v>SE_1992_NATIONAL TOTAL_PM2.5</v>
      </c>
      <c r="B25906" s="113" t="s">
        <v>176</v>
      </c>
      <c r="C25906" s="113">
        <v>1992</v>
      </c>
      <c r="D25906" s="113" t="s">
        <v>122</v>
      </c>
      <c r="E25906" s="113" t="s">
        <v>203</v>
      </c>
      <c r="F25906" s="113" t="s">
        <v>200</v>
      </c>
      <c r="G25906" s="113">
        <v>45.443207402613901</v>
      </c>
    </row>
    <row r="25907" spans="1:7" x14ac:dyDescent="0.25">
      <c r="A25907" s="108" t="str">
        <f t="shared" si="404"/>
        <v>SE_1992_NATIONAL TOTAL_Pb</v>
      </c>
      <c r="B25907" s="113" t="s">
        <v>176</v>
      </c>
      <c r="C25907" s="113">
        <v>1992</v>
      </c>
      <c r="D25907" s="113" t="s">
        <v>122</v>
      </c>
      <c r="E25907" s="113" t="s">
        <v>125</v>
      </c>
      <c r="F25907" s="113" t="s">
        <v>200</v>
      </c>
      <c r="G25907" s="113">
        <v>0.306516672936264</v>
      </c>
    </row>
    <row r="25908" spans="1:7" x14ac:dyDescent="0.25">
      <c r="A25908" s="108" t="str">
        <f t="shared" si="404"/>
        <v>SE_1992_NATIONAL TOTAL_Cd</v>
      </c>
      <c r="B25908" s="113" t="s">
        <v>176</v>
      </c>
      <c r="C25908" s="113">
        <v>1992</v>
      </c>
      <c r="D25908" s="113" t="s">
        <v>122</v>
      </c>
      <c r="E25908" s="113" t="s">
        <v>126</v>
      </c>
      <c r="F25908" s="113" t="s">
        <v>200</v>
      </c>
      <c r="G25908" s="113">
        <v>1.35647624847716E-3</v>
      </c>
    </row>
    <row r="25909" spans="1:7" x14ac:dyDescent="0.25">
      <c r="A25909" s="108" t="str">
        <f t="shared" si="404"/>
        <v>SE_1992_NATIONAL TOTAL_Hg</v>
      </c>
      <c r="B25909" s="113" t="s">
        <v>176</v>
      </c>
      <c r="C25909" s="113">
        <v>1992</v>
      </c>
      <c r="D25909" s="113" t="s">
        <v>122</v>
      </c>
      <c r="E25909" s="113" t="s">
        <v>127</v>
      </c>
      <c r="F25909" s="113" t="s">
        <v>200</v>
      </c>
      <c r="G25909" s="113">
        <v>1.18136744575603E-3</v>
      </c>
    </row>
    <row r="25910" spans="1:7" x14ac:dyDescent="0.25">
      <c r="A25910" s="108" t="str">
        <f t="shared" si="404"/>
        <v>SE_1992_NATIONAL TOTAL_DIOX</v>
      </c>
      <c r="B25910" s="113" t="s">
        <v>176</v>
      </c>
      <c r="C25910" s="113">
        <v>1992</v>
      </c>
      <c r="D25910" s="113" t="s">
        <v>122</v>
      </c>
      <c r="E25910" s="113" t="s">
        <v>128</v>
      </c>
      <c r="F25910" s="113" t="s">
        <v>200</v>
      </c>
      <c r="G25910" s="150">
        <v>4.7636091561052201E-8</v>
      </c>
    </row>
    <row r="25911" spans="1:7" x14ac:dyDescent="0.25">
      <c r="A25911" s="108" t="str">
        <f t="shared" si="404"/>
        <v>SE_1992_NATIONAL TOTAL_PAH</v>
      </c>
      <c r="B25911" s="113" t="s">
        <v>176</v>
      </c>
      <c r="C25911" s="113">
        <v>1992</v>
      </c>
      <c r="D25911" s="113" t="s">
        <v>122</v>
      </c>
      <c r="E25911" s="113" t="s">
        <v>129</v>
      </c>
      <c r="F25911" s="113" t="s">
        <v>200</v>
      </c>
      <c r="G25911" s="113">
        <v>1.9032530015656898E-2</v>
      </c>
    </row>
    <row r="25912" spans="1:7" x14ac:dyDescent="0.25">
      <c r="A25912" s="108" t="str">
        <f t="shared" si="404"/>
        <v>SE_1992_NATIONAL TOTAL_HCB</v>
      </c>
      <c r="B25912" s="113" t="s">
        <v>176</v>
      </c>
      <c r="C25912" s="113">
        <v>1992</v>
      </c>
      <c r="D25912" s="113" t="s">
        <v>122</v>
      </c>
      <c r="E25912" s="113" t="s">
        <v>130</v>
      </c>
      <c r="F25912" s="113" t="s">
        <v>200</v>
      </c>
      <c r="G25912" s="150">
        <v>1.6642816796883101E-5</v>
      </c>
    </row>
    <row r="25913" spans="1:7" x14ac:dyDescent="0.25">
      <c r="A25913" s="108" t="str">
        <f t="shared" si="404"/>
        <v>SE_1992_NATIONAL TOTAL_PCB</v>
      </c>
      <c r="B25913" s="113" t="s">
        <v>176</v>
      </c>
      <c r="C25913" s="113">
        <v>1992</v>
      </c>
      <c r="D25913" s="113" t="s">
        <v>122</v>
      </c>
      <c r="E25913" s="113" t="s">
        <v>259</v>
      </c>
      <c r="F25913" s="113" t="s">
        <v>200</v>
      </c>
      <c r="G25913" s="150">
        <v>7.98847171150616E-6</v>
      </c>
    </row>
    <row r="25914" spans="1:7" x14ac:dyDescent="0.25">
      <c r="A25914" s="108" t="str">
        <f t="shared" si="404"/>
        <v>SE_1992_1A3(FS)_NOx</v>
      </c>
      <c r="B25914" s="113" t="s">
        <v>176</v>
      </c>
      <c r="C25914" s="113">
        <v>1992</v>
      </c>
      <c r="D25914" s="113" t="s">
        <v>132</v>
      </c>
      <c r="E25914" s="113" t="s">
        <v>199</v>
      </c>
      <c r="F25914" s="113" t="s">
        <v>200</v>
      </c>
      <c r="G25914" s="113">
        <v>147.29410211901799</v>
      </c>
    </row>
    <row r="25915" spans="1:7" x14ac:dyDescent="0.25">
      <c r="A25915" s="108" t="str">
        <f t="shared" si="404"/>
        <v>SE_1992_1A3(FS)_NMVOC</v>
      </c>
      <c r="B25915" s="113" t="s">
        <v>176</v>
      </c>
      <c r="C25915" s="113">
        <v>1992</v>
      </c>
      <c r="D25915" s="113" t="s">
        <v>132</v>
      </c>
      <c r="E25915" s="113" t="s">
        <v>123</v>
      </c>
      <c r="F25915" s="113" t="s">
        <v>200</v>
      </c>
      <c r="G25915" s="113">
        <v>129.12977349471399</v>
      </c>
    </row>
    <row r="25916" spans="1:7" x14ac:dyDescent="0.25">
      <c r="A25916" s="108" t="str">
        <f t="shared" si="404"/>
        <v>SE_1992_1A3(FS)_SOx</v>
      </c>
      <c r="B25916" s="113" t="s">
        <v>176</v>
      </c>
      <c r="C25916" s="113">
        <v>1992</v>
      </c>
      <c r="D25916" s="113" t="s">
        <v>132</v>
      </c>
      <c r="E25916" s="113" t="s">
        <v>201</v>
      </c>
      <c r="F25916" s="113" t="s">
        <v>200</v>
      </c>
      <c r="G25916" s="113">
        <v>3.51598334488687</v>
      </c>
    </row>
    <row r="25917" spans="1:7" x14ac:dyDescent="0.25">
      <c r="A25917" s="108" t="str">
        <f t="shared" si="404"/>
        <v>SE_1992_1A3(FS)_NH3</v>
      </c>
      <c r="B25917" s="113" t="s">
        <v>176</v>
      </c>
      <c r="C25917" s="113">
        <v>1992</v>
      </c>
      <c r="D25917" s="113" t="s">
        <v>132</v>
      </c>
      <c r="E25917" s="113" t="s">
        <v>124</v>
      </c>
      <c r="F25917" s="113" t="s">
        <v>200</v>
      </c>
      <c r="G25917" s="113">
        <v>2.1155418943048701</v>
      </c>
    </row>
    <row r="25918" spans="1:7" x14ac:dyDescent="0.25">
      <c r="A25918" s="108" t="str">
        <f t="shared" si="404"/>
        <v>SE_1992_1A3(FS)_PM2.5</v>
      </c>
      <c r="B25918" s="113" t="s">
        <v>176</v>
      </c>
      <c r="C25918" s="113">
        <v>1992</v>
      </c>
      <c r="D25918" s="113" t="s">
        <v>132</v>
      </c>
      <c r="E25918" s="113" t="s">
        <v>203</v>
      </c>
      <c r="F25918" s="113" t="s">
        <v>200</v>
      </c>
      <c r="G25918" s="113">
        <v>6.3236574129049101</v>
      </c>
    </row>
    <row r="25919" spans="1:7" x14ac:dyDescent="0.25">
      <c r="A25919" s="108" t="str">
        <f t="shared" si="404"/>
        <v>SE_1992_3D_NOx</v>
      </c>
      <c r="B25919" s="113" t="s">
        <v>176</v>
      </c>
      <c r="C25919" s="113">
        <v>1992</v>
      </c>
      <c r="D25919" s="113" t="s">
        <v>206</v>
      </c>
      <c r="E25919" s="113" t="s">
        <v>199</v>
      </c>
      <c r="F25919" s="113" t="s">
        <v>200</v>
      </c>
      <c r="G25919" s="113">
        <v>12.1011416938821</v>
      </c>
    </row>
    <row r="25920" spans="1:7" x14ac:dyDescent="0.25">
      <c r="A25920" s="108" t="str">
        <f t="shared" si="404"/>
        <v>SE_1993_NATIONAL TOTAL_NOx</v>
      </c>
      <c r="B25920" s="113" t="s">
        <v>176</v>
      </c>
      <c r="C25920" s="113">
        <v>1993</v>
      </c>
      <c r="D25920" s="113" t="s">
        <v>122</v>
      </c>
      <c r="E25920" s="113" t="s">
        <v>199</v>
      </c>
      <c r="F25920" s="113" t="s">
        <v>200</v>
      </c>
      <c r="G25920" s="113">
        <v>266.04706779392399</v>
      </c>
    </row>
    <row r="25921" spans="1:7" x14ac:dyDescent="0.25">
      <c r="A25921" s="108" t="str">
        <f t="shared" si="404"/>
        <v>SE_1993_NATIONAL TOTAL_NMVOC</v>
      </c>
      <c r="B25921" s="113" t="s">
        <v>176</v>
      </c>
      <c r="C25921" s="113">
        <v>1993</v>
      </c>
      <c r="D25921" s="113" t="s">
        <v>122</v>
      </c>
      <c r="E25921" s="113" t="s">
        <v>123</v>
      </c>
      <c r="F25921" s="113" t="s">
        <v>200</v>
      </c>
      <c r="G25921" s="113">
        <v>298.977262610835</v>
      </c>
    </row>
    <row r="25922" spans="1:7" x14ac:dyDescent="0.25">
      <c r="A25922" s="108" t="str">
        <f t="shared" ref="A25922:A25985" si="405">CONCATENATE(B25922,"_",C25922,"_",D25922,"_",E25922)</f>
        <v>SE_1993_NATIONAL TOTAL_SOx</v>
      </c>
      <c r="B25922" s="113" t="s">
        <v>176</v>
      </c>
      <c r="C25922" s="113">
        <v>1993</v>
      </c>
      <c r="D25922" s="113" t="s">
        <v>122</v>
      </c>
      <c r="E25922" s="113" t="s">
        <v>201</v>
      </c>
      <c r="F25922" s="113" t="s">
        <v>200</v>
      </c>
      <c r="G25922" s="113">
        <v>82.293030871798507</v>
      </c>
    </row>
    <row r="25923" spans="1:7" x14ac:dyDescent="0.25">
      <c r="A25923" s="108" t="str">
        <f t="shared" si="405"/>
        <v>SE_1993_NATIONAL TOTAL_NH3</v>
      </c>
      <c r="B25923" s="113" t="s">
        <v>176</v>
      </c>
      <c r="C25923" s="113">
        <v>1993</v>
      </c>
      <c r="D25923" s="113" t="s">
        <v>122</v>
      </c>
      <c r="E25923" s="113" t="s">
        <v>124</v>
      </c>
      <c r="F25923" s="113" t="s">
        <v>200</v>
      </c>
      <c r="G25923" s="113">
        <v>60.657498462899099</v>
      </c>
    </row>
    <row r="25924" spans="1:7" x14ac:dyDescent="0.25">
      <c r="A25924" s="108" t="str">
        <f t="shared" si="405"/>
        <v>SE_1993_NATIONAL TOTAL_PM2.5</v>
      </c>
      <c r="B25924" s="113" t="s">
        <v>176</v>
      </c>
      <c r="C25924" s="113">
        <v>1993</v>
      </c>
      <c r="D25924" s="113" t="s">
        <v>122</v>
      </c>
      <c r="E25924" s="113" t="s">
        <v>203</v>
      </c>
      <c r="F25924" s="113" t="s">
        <v>200</v>
      </c>
      <c r="G25924" s="113">
        <v>45.756115742265401</v>
      </c>
    </row>
    <row r="25925" spans="1:7" x14ac:dyDescent="0.25">
      <c r="A25925" s="108" t="str">
        <f t="shared" si="405"/>
        <v>SE_1993_NATIONAL TOTAL_Pb</v>
      </c>
      <c r="B25925" s="113" t="s">
        <v>176</v>
      </c>
      <c r="C25925" s="113">
        <v>1993</v>
      </c>
      <c r="D25925" s="113" t="s">
        <v>122</v>
      </c>
      <c r="E25925" s="113" t="s">
        <v>125</v>
      </c>
      <c r="F25925" s="113" t="s">
        <v>200</v>
      </c>
      <c r="G25925" s="113">
        <v>0.14364019498131</v>
      </c>
    </row>
    <row r="25926" spans="1:7" x14ac:dyDescent="0.25">
      <c r="A25926" s="108" t="str">
        <f t="shared" si="405"/>
        <v>SE_1993_NATIONAL TOTAL_Cd</v>
      </c>
      <c r="B25926" s="113" t="s">
        <v>176</v>
      </c>
      <c r="C25926" s="113">
        <v>1993</v>
      </c>
      <c r="D25926" s="113" t="s">
        <v>122</v>
      </c>
      <c r="E25926" s="113" t="s">
        <v>126</v>
      </c>
      <c r="F25926" s="113" t="s">
        <v>200</v>
      </c>
      <c r="G25926" s="113">
        <v>1.0764453818593201E-3</v>
      </c>
    </row>
    <row r="25927" spans="1:7" x14ac:dyDescent="0.25">
      <c r="A25927" s="108" t="str">
        <f t="shared" si="405"/>
        <v>SE_1993_NATIONAL TOTAL_Hg</v>
      </c>
      <c r="B25927" s="113" t="s">
        <v>176</v>
      </c>
      <c r="C25927" s="113">
        <v>1993</v>
      </c>
      <c r="D25927" s="113" t="s">
        <v>122</v>
      </c>
      <c r="E25927" s="113" t="s">
        <v>127</v>
      </c>
      <c r="F25927" s="113" t="s">
        <v>200</v>
      </c>
      <c r="G25927" s="113">
        <v>1.0443566742396901E-3</v>
      </c>
    </row>
    <row r="25928" spans="1:7" x14ac:dyDescent="0.25">
      <c r="A25928" s="108" t="str">
        <f t="shared" si="405"/>
        <v>SE_1993_NATIONAL TOTAL_DIOX</v>
      </c>
      <c r="B25928" s="113" t="s">
        <v>176</v>
      </c>
      <c r="C25928" s="113">
        <v>1993</v>
      </c>
      <c r="D25928" s="113" t="s">
        <v>122</v>
      </c>
      <c r="E25928" s="113" t="s">
        <v>128</v>
      </c>
      <c r="F25928" s="113" t="s">
        <v>200</v>
      </c>
      <c r="G25928" s="150">
        <v>4.3825069342069401E-8</v>
      </c>
    </row>
    <row r="25929" spans="1:7" x14ac:dyDescent="0.25">
      <c r="A25929" s="108" t="str">
        <f t="shared" si="405"/>
        <v>SE_1993_NATIONAL TOTAL_PAH</v>
      </c>
      <c r="B25929" s="113" t="s">
        <v>176</v>
      </c>
      <c r="C25929" s="113">
        <v>1993</v>
      </c>
      <c r="D25929" s="113" t="s">
        <v>122</v>
      </c>
      <c r="E25929" s="113" t="s">
        <v>129</v>
      </c>
      <c r="F25929" s="113" t="s">
        <v>200</v>
      </c>
      <c r="G25929" s="113">
        <v>1.9026821792013201E-2</v>
      </c>
    </row>
    <row r="25930" spans="1:7" x14ac:dyDescent="0.25">
      <c r="A25930" s="108" t="str">
        <f t="shared" si="405"/>
        <v>SE_1993_NATIONAL TOTAL_HCB</v>
      </c>
      <c r="B25930" s="113" t="s">
        <v>176</v>
      </c>
      <c r="C25930" s="113">
        <v>1993</v>
      </c>
      <c r="D25930" s="113" t="s">
        <v>122</v>
      </c>
      <c r="E25930" s="113" t="s">
        <v>130</v>
      </c>
      <c r="F25930" s="113" t="s">
        <v>200</v>
      </c>
      <c r="G25930" s="150">
        <v>1.67232689117226E-5</v>
      </c>
    </row>
    <row r="25931" spans="1:7" x14ac:dyDescent="0.25">
      <c r="A25931" s="108" t="str">
        <f t="shared" si="405"/>
        <v>SE_1993_NATIONAL TOTAL_PCB</v>
      </c>
      <c r="B25931" s="113" t="s">
        <v>176</v>
      </c>
      <c r="C25931" s="113">
        <v>1993</v>
      </c>
      <c r="D25931" s="113" t="s">
        <v>122</v>
      </c>
      <c r="E25931" s="113" t="s">
        <v>259</v>
      </c>
      <c r="F25931" s="113" t="s">
        <v>200</v>
      </c>
      <c r="G25931" s="150">
        <v>8.5692713674552102E-6</v>
      </c>
    </row>
    <row r="25932" spans="1:7" x14ac:dyDescent="0.25">
      <c r="A25932" s="108" t="str">
        <f t="shared" si="405"/>
        <v>SE_1993_1A3(FS)_NOx</v>
      </c>
      <c r="B25932" s="113" t="s">
        <v>176</v>
      </c>
      <c r="C25932" s="113">
        <v>1993</v>
      </c>
      <c r="D25932" s="113" t="s">
        <v>132</v>
      </c>
      <c r="E25932" s="113" t="s">
        <v>199</v>
      </c>
      <c r="F25932" s="113" t="s">
        <v>200</v>
      </c>
      <c r="G25932" s="113">
        <v>136.01932310575</v>
      </c>
    </row>
    <row r="25933" spans="1:7" x14ac:dyDescent="0.25">
      <c r="A25933" s="108" t="str">
        <f t="shared" si="405"/>
        <v>SE_1993_1A3(FS)_NMVOC</v>
      </c>
      <c r="B25933" s="113" t="s">
        <v>176</v>
      </c>
      <c r="C25933" s="113">
        <v>1993</v>
      </c>
      <c r="D25933" s="113" t="s">
        <v>132</v>
      </c>
      <c r="E25933" s="113" t="s">
        <v>123</v>
      </c>
      <c r="F25933" s="113" t="s">
        <v>200</v>
      </c>
      <c r="G25933" s="113">
        <v>111.28463814238501</v>
      </c>
    </row>
    <row r="25934" spans="1:7" x14ac:dyDescent="0.25">
      <c r="A25934" s="108" t="str">
        <f t="shared" si="405"/>
        <v>SE_1993_1A3(FS)_SOx</v>
      </c>
      <c r="B25934" s="113" t="s">
        <v>176</v>
      </c>
      <c r="C25934" s="113">
        <v>1993</v>
      </c>
      <c r="D25934" s="113" t="s">
        <v>132</v>
      </c>
      <c r="E25934" s="113" t="s">
        <v>201</v>
      </c>
      <c r="F25934" s="113" t="s">
        <v>200</v>
      </c>
      <c r="G25934" s="113">
        <v>2.0403236056171701</v>
      </c>
    </row>
    <row r="25935" spans="1:7" x14ac:dyDescent="0.25">
      <c r="A25935" s="108" t="str">
        <f t="shared" si="405"/>
        <v>SE_1993_1A3(FS)_NH3</v>
      </c>
      <c r="B25935" s="113" t="s">
        <v>176</v>
      </c>
      <c r="C25935" s="113">
        <v>1993</v>
      </c>
      <c r="D25935" s="113" t="s">
        <v>132</v>
      </c>
      <c r="E25935" s="113" t="s">
        <v>124</v>
      </c>
      <c r="F25935" s="113" t="s">
        <v>200</v>
      </c>
      <c r="G25935" s="113">
        <v>2.7746961008335802</v>
      </c>
    </row>
    <row r="25936" spans="1:7" x14ac:dyDescent="0.25">
      <c r="A25936" s="108" t="str">
        <f t="shared" si="405"/>
        <v>SE_1993_1A3(FS)_PM2.5</v>
      </c>
      <c r="B25936" s="113" t="s">
        <v>176</v>
      </c>
      <c r="C25936" s="113">
        <v>1993</v>
      </c>
      <c r="D25936" s="113" t="s">
        <v>132</v>
      </c>
      <c r="E25936" s="113" t="s">
        <v>203</v>
      </c>
      <c r="F25936" s="113" t="s">
        <v>200</v>
      </c>
      <c r="G25936" s="113">
        <v>6.0664676291488604</v>
      </c>
    </row>
    <row r="25937" spans="1:7" x14ac:dyDescent="0.25">
      <c r="A25937" s="108" t="str">
        <f t="shared" si="405"/>
        <v>SE_1993_3D_NOx</v>
      </c>
      <c r="B25937" s="113" t="s">
        <v>176</v>
      </c>
      <c r="C25937" s="113">
        <v>1993</v>
      </c>
      <c r="D25937" s="113" t="s">
        <v>206</v>
      </c>
      <c r="E25937" s="113" t="s">
        <v>199</v>
      </c>
      <c r="F25937" s="113" t="s">
        <v>200</v>
      </c>
      <c r="G25937" s="113">
        <v>13.4209110219852</v>
      </c>
    </row>
    <row r="25938" spans="1:7" x14ac:dyDescent="0.25">
      <c r="A25938" s="108" t="str">
        <f t="shared" si="405"/>
        <v>SE_1994_NATIONAL TOTAL_NOx</v>
      </c>
      <c r="B25938" s="113" t="s">
        <v>176</v>
      </c>
      <c r="C25938" s="113">
        <v>1994</v>
      </c>
      <c r="D25938" s="113" t="s">
        <v>122</v>
      </c>
      <c r="E25938" s="113" t="s">
        <v>199</v>
      </c>
      <c r="F25938" s="113" t="s">
        <v>200</v>
      </c>
      <c r="G25938" s="113">
        <v>268.985017343827</v>
      </c>
    </row>
    <row r="25939" spans="1:7" x14ac:dyDescent="0.25">
      <c r="A25939" s="108" t="str">
        <f t="shared" si="405"/>
        <v>SE_1994_NATIONAL TOTAL_NMVOC</v>
      </c>
      <c r="B25939" s="113" t="s">
        <v>176</v>
      </c>
      <c r="C25939" s="113">
        <v>1994</v>
      </c>
      <c r="D25939" s="113" t="s">
        <v>122</v>
      </c>
      <c r="E25939" s="113" t="s">
        <v>123</v>
      </c>
      <c r="F25939" s="113" t="s">
        <v>200</v>
      </c>
      <c r="G25939" s="113">
        <v>292.776116087204</v>
      </c>
    </row>
    <row r="25940" spans="1:7" x14ac:dyDescent="0.25">
      <c r="A25940" s="108" t="str">
        <f t="shared" si="405"/>
        <v>SE_1994_NATIONAL TOTAL_SOx</v>
      </c>
      <c r="B25940" s="113" t="s">
        <v>176</v>
      </c>
      <c r="C25940" s="113">
        <v>1994</v>
      </c>
      <c r="D25940" s="113" t="s">
        <v>122</v>
      </c>
      <c r="E25940" s="113" t="s">
        <v>201</v>
      </c>
      <c r="F25940" s="113" t="s">
        <v>200</v>
      </c>
      <c r="G25940" s="113">
        <v>80.857852373792099</v>
      </c>
    </row>
    <row r="25941" spans="1:7" x14ac:dyDescent="0.25">
      <c r="A25941" s="108" t="str">
        <f t="shared" si="405"/>
        <v>SE_1994_NATIONAL TOTAL_NH3</v>
      </c>
      <c r="B25941" s="113" t="s">
        <v>176</v>
      </c>
      <c r="C25941" s="113">
        <v>1994</v>
      </c>
      <c r="D25941" s="113" t="s">
        <v>122</v>
      </c>
      <c r="E25941" s="113" t="s">
        <v>124</v>
      </c>
      <c r="F25941" s="113" t="s">
        <v>200</v>
      </c>
      <c r="G25941" s="113">
        <v>61.702706442068902</v>
      </c>
    </row>
    <row r="25942" spans="1:7" x14ac:dyDescent="0.25">
      <c r="A25942" s="108" t="str">
        <f t="shared" si="405"/>
        <v>SE_1994_NATIONAL TOTAL_PM2.5</v>
      </c>
      <c r="B25942" s="113" t="s">
        <v>176</v>
      </c>
      <c r="C25942" s="113">
        <v>1994</v>
      </c>
      <c r="D25942" s="113" t="s">
        <v>122</v>
      </c>
      <c r="E25942" s="113" t="s">
        <v>203</v>
      </c>
      <c r="F25942" s="113" t="s">
        <v>200</v>
      </c>
      <c r="G25942" s="113">
        <v>44.719393693129298</v>
      </c>
    </row>
    <row r="25943" spans="1:7" x14ac:dyDescent="0.25">
      <c r="A25943" s="108" t="str">
        <f t="shared" si="405"/>
        <v>SE_1994_NATIONAL TOTAL_Pb</v>
      </c>
      <c r="B25943" s="113" t="s">
        <v>176</v>
      </c>
      <c r="C25943" s="113">
        <v>1994</v>
      </c>
      <c r="D25943" s="113" t="s">
        <v>122</v>
      </c>
      <c r="E25943" s="113" t="s">
        <v>125</v>
      </c>
      <c r="F25943" s="113" t="s">
        <v>200</v>
      </c>
      <c r="G25943" s="113">
        <v>4.7913938267115201E-2</v>
      </c>
    </row>
    <row r="25944" spans="1:7" x14ac:dyDescent="0.25">
      <c r="A25944" s="108" t="str">
        <f t="shared" si="405"/>
        <v>SE_1994_NATIONAL TOTAL_Cd</v>
      </c>
      <c r="B25944" s="113" t="s">
        <v>176</v>
      </c>
      <c r="C25944" s="113">
        <v>1994</v>
      </c>
      <c r="D25944" s="113" t="s">
        <v>122</v>
      </c>
      <c r="E25944" s="113" t="s">
        <v>126</v>
      </c>
      <c r="F25944" s="113" t="s">
        <v>200</v>
      </c>
      <c r="G25944" s="113">
        <v>7.6664345129072496E-4</v>
      </c>
    </row>
    <row r="25945" spans="1:7" x14ac:dyDescent="0.25">
      <c r="A25945" s="108" t="str">
        <f t="shared" si="405"/>
        <v>SE_1994_NATIONAL TOTAL_Hg</v>
      </c>
      <c r="B25945" s="113" t="s">
        <v>176</v>
      </c>
      <c r="C25945" s="113">
        <v>1994</v>
      </c>
      <c r="D25945" s="113" t="s">
        <v>122</v>
      </c>
      <c r="E25945" s="113" t="s">
        <v>127</v>
      </c>
      <c r="F25945" s="113" t="s">
        <v>200</v>
      </c>
      <c r="G25945" s="113">
        <v>1.06242260337844E-3</v>
      </c>
    </row>
    <row r="25946" spans="1:7" x14ac:dyDescent="0.25">
      <c r="A25946" s="108" t="str">
        <f t="shared" si="405"/>
        <v>SE_1994_NATIONAL TOTAL_DIOX</v>
      </c>
      <c r="B25946" s="113" t="s">
        <v>176</v>
      </c>
      <c r="C25946" s="113">
        <v>1994</v>
      </c>
      <c r="D25946" s="113" t="s">
        <v>122</v>
      </c>
      <c r="E25946" s="113" t="s">
        <v>128</v>
      </c>
      <c r="F25946" s="113" t="s">
        <v>200</v>
      </c>
      <c r="G25946" s="150">
        <v>3.89602847430602E-8</v>
      </c>
    </row>
    <row r="25947" spans="1:7" x14ac:dyDescent="0.25">
      <c r="A25947" s="108" t="str">
        <f t="shared" si="405"/>
        <v>SE_1994_NATIONAL TOTAL_PAH</v>
      </c>
      <c r="B25947" s="113" t="s">
        <v>176</v>
      </c>
      <c r="C25947" s="113">
        <v>1994</v>
      </c>
      <c r="D25947" s="113" t="s">
        <v>122</v>
      </c>
      <c r="E25947" s="113" t="s">
        <v>129</v>
      </c>
      <c r="F25947" s="113" t="s">
        <v>200</v>
      </c>
      <c r="G25947" s="113">
        <v>1.8919306298832799E-2</v>
      </c>
    </row>
    <row r="25948" spans="1:7" x14ac:dyDescent="0.25">
      <c r="A25948" s="108" t="str">
        <f t="shared" si="405"/>
        <v>SE_1994_NATIONAL TOTAL_HCB</v>
      </c>
      <c r="B25948" s="113" t="s">
        <v>176</v>
      </c>
      <c r="C25948" s="113">
        <v>1994</v>
      </c>
      <c r="D25948" s="113" t="s">
        <v>122</v>
      </c>
      <c r="E25948" s="113" t="s">
        <v>130</v>
      </c>
      <c r="F25948" s="113" t="s">
        <v>200</v>
      </c>
      <c r="G25948" s="150">
        <v>1.6818558104492099E-5</v>
      </c>
    </row>
    <row r="25949" spans="1:7" x14ac:dyDescent="0.25">
      <c r="A25949" s="108" t="str">
        <f t="shared" si="405"/>
        <v>SE_1994_NATIONAL TOTAL_PCB</v>
      </c>
      <c r="B25949" s="113" t="s">
        <v>176</v>
      </c>
      <c r="C25949" s="113">
        <v>1994</v>
      </c>
      <c r="D25949" s="113" t="s">
        <v>122</v>
      </c>
      <c r="E25949" s="113" t="s">
        <v>259</v>
      </c>
      <c r="F25949" s="113" t="s">
        <v>200</v>
      </c>
      <c r="G25949" s="150">
        <v>8.9789095229748292E-6</v>
      </c>
    </row>
    <row r="25950" spans="1:7" x14ac:dyDescent="0.25">
      <c r="A25950" s="108" t="str">
        <f t="shared" si="405"/>
        <v>SE_1994_1A3(FS)_NOx</v>
      </c>
      <c r="B25950" s="113" t="s">
        <v>176</v>
      </c>
      <c r="C25950" s="113">
        <v>1994</v>
      </c>
      <c r="D25950" s="113" t="s">
        <v>132</v>
      </c>
      <c r="E25950" s="113" t="s">
        <v>199</v>
      </c>
      <c r="F25950" s="113" t="s">
        <v>200</v>
      </c>
      <c r="G25950" s="113">
        <v>138.18908075612899</v>
      </c>
    </row>
    <row r="25951" spans="1:7" x14ac:dyDescent="0.25">
      <c r="A25951" s="108" t="str">
        <f t="shared" si="405"/>
        <v>SE_1994_1A3(FS)_NMVOC</v>
      </c>
      <c r="B25951" s="113" t="s">
        <v>176</v>
      </c>
      <c r="C25951" s="113">
        <v>1994</v>
      </c>
      <c r="D25951" s="113" t="s">
        <v>132</v>
      </c>
      <c r="E25951" s="113" t="s">
        <v>123</v>
      </c>
      <c r="F25951" s="113" t="s">
        <v>200</v>
      </c>
      <c r="G25951" s="113">
        <v>115.58106721045399</v>
      </c>
    </row>
    <row r="25952" spans="1:7" x14ac:dyDescent="0.25">
      <c r="A25952" s="108" t="str">
        <f t="shared" si="405"/>
        <v>SE_1994_1A3(FS)_SOx</v>
      </c>
      <c r="B25952" s="113" t="s">
        <v>176</v>
      </c>
      <c r="C25952" s="113">
        <v>1994</v>
      </c>
      <c r="D25952" s="113" t="s">
        <v>132</v>
      </c>
      <c r="E25952" s="113" t="s">
        <v>201</v>
      </c>
      <c r="F25952" s="113" t="s">
        <v>200</v>
      </c>
      <c r="G25952" s="113">
        <v>2.44295466511476</v>
      </c>
    </row>
    <row r="25953" spans="1:7" x14ac:dyDescent="0.25">
      <c r="A25953" s="108" t="str">
        <f t="shared" si="405"/>
        <v>SE_1994_1A3(FS)_NH3</v>
      </c>
      <c r="B25953" s="113" t="s">
        <v>176</v>
      </c>
      <c r="C25953" s="113">
        <v>1994</v>
      </c>
      <c r="D25953" s="113" t="s">
        <v>132</v>
      </c>
      <c r="E25953" s="113" t="s">
        <v>124</v>
      </c>
      <c r="F25953" s="113" t="s">
        <v>200</v>
      </c>
      <c r="G25953" s="113">
        <v>2.6284768514779602</v>
      </c>
    </row>
    <row r="25954" spans="1:7" x14ac:dyDescent="0.25">
      <c r="A25954" s="108" t="str">
        <f t="shared" si="405"/>
        <v>SE_1994_1A3(FS)_PM2.5</v>
      </c>
      <c r="B25954" s="113" t="s">
        <v>176</v>
      </c>
      <c r="C25954" s="113">
        <v>1994</v>
      </c>
      <c r="D25954" s="113" t="s">
        <v>132</v>
      </c>
      <c r="E25954" s="113" t="s">
        <v>203</v>
      </c>
      <c r="F25954" s="113" t="s">
        <v>200</v>
      </c>
      <c r="G25954" s="113">
        <v>6.0589811956936996</v>
      </c>
    </row>
    <row r="25955" spans="1:7" x14ac:dyDescent="0.25">
      <c r="A25955" s="108" t="str">
        <f t="shared" si="405"/>
        <v>SE_1994_3D_NOx</v>
      </c>
      <c r="B25955" s="113" t="s">
        <v>176</v>
      </c>
      <c r="C25955" s="113">
        <v>1994</v>
      </c>
      <c r="D25955" s="113" t="s">
        <v>206</v>
      </c>
      <c r="E25955" s="113" t="s">
        <v>199</v>
      </c>
      <c r="F25955" s="113" t="s">
        <v>200</v>
      </c>
      <c r="G25955" s="113">
        <v>13.8750382973365</v>
      </c>
    </row>
    <row r="25956" spans="1:7" x14ac:dyDescent="0.25">
      <c r="A25956" s="108" t="str">
        <f t="shared" si="405"/>
        <v>SE_1995_NATIONAL TOTAL_NOx</v>
      </c>
      <c r="B25956" s="113" t="s">
        <v>176</v>
      </c>
      <c r="C25956" s="113">
        <v>1995</v>
      </c>
      <c r="D25956" s="113" t="s">
        <v>122</v>
      </c>
      <c r="E25956" s="113" t="s">
        <v>199</v>
      </c>
      <c r="F25956" s="113" t="s">
        <v>200</v>
      </c>
      <c r="G25956" s="113">
        <v>257.734849261281</v>
      </c>
    </row>
    <row r="25957" spans="1:7" x14ac:dyDescent="0.25">
      <c r="A25957" s="108" t="str">
        <f t="shared" si="405"/>
        <v>SE_1995_NATIONAL TOTAL_NMVOC</v>
      </c>
      <c r="B25957" s="113" t="s">
        <v>176</v>
      </c>
      <c r="C25957" s="113">
        <v>1995</v>
      </c>
      <c r="D25957" s="113" t="s">
        <v>122</v>
      </c>
      <c r="E25957" s="113" t="s">
        <v>123</v>
      </c>
      <c r="F25957" s="113" t="s">
        <v>200</v>
      </c>
      <c r="G25957" s="113">
        <v>277.474445869102</v>
      </c>
    </row>
    <row r="25958" spans="1:7" x14ac:dyDescent="0.25">
      <c r="A25958" s="108" t="str">
        <f t="shared" si="405"/>
        <v>SE_1995_NATIONAL TOTAL_SOx</v>
      </c>
      <c r="B25958" s="113" t="s">
        <v>176</v>
      </c>
      <c r="C25958" s="113">
        <v>1995</v>
      </c>
      <c r="D25958" s="113" t="s">
        <v>122</v>
      </c>
      <c r="E25958" s="113" t="s">
        <v>201</v>
      </c>
      <c r="F25958" s="113" t="s">
        <v>200</v>
      </c>
      <c r="G25958" s="113">
        <v>70.518473742695605</v>
      </c>
    </row>
    <row r="25959" spans="1:7" x14ac:dyDescent="0.25">
      <c r="A25959" s="108" t="str">
        <f t="shared" si="405"/>
        <v>SE_1995_NATIONAL TOTAL_NH3</v>
      </c>
      <c r="B25959" s="113" t="s">
        <v>176</v>
      </c>
      <c r="C25959" s="113">
        <v>1995</v>
      </c>
      <c r="D25959" s="113" t="s">
        <v>122</v>
      </c>
      <c r="E25959" s="113" t="s">
        <v>124</v>
      </c>
      <c r="F25959" s="113" t="s">
        <v>200</v>
      </c>
      <c r="G25959" s="113">
        <v>61.137897744402601</v>
      </c>
    </row>
    <row r="25960" spans="1:7" x14ac:dyDescent="0.25">
      <c r="A25960" s="108" t="str">
        <f t="shared" si="405"/>
        <v>SE_1995_NATIONAL TOTAL_PM2.5</v>
      </c>
      <c r="B25960" s="113" t="s">
        <v>176</v>
      </c>
      <c r="C25960" s="113">
        <v>1995</v>
      </c>
      <c r="D25960" s="113" t="s">
        <v>122</v>
      </c>
      <c r="E25960" s="113" t="s">
        <v>203</v>
      </c>
      <c r="F25960" s="113" t="s">
        <v>200</v>
      </c>
      <c r="G25960" s="113">
        <v>55.393121730392899</v>
      </c>
    </row>
    <row r="25961" spans="1:7" x14ac:dyDescent="0.25">
      <c r="A25961" s="108" t="str">
        <f t="shared" si="405"/>
        <v>SE_1995_NATIONAL TOTAL_Pb</v>
      </c>
      <c r="B25961" s="113" t="s">
        <v>176</v>
      </c>
      <c r="C25961" s="113">
        <v>1995</v>
      </c>
      <c r="D25961" s="113" t="s">
        <v>122</v>
      </c>
      <c r="E25961" s="113" t="s">
        <v>125</v>
      </c>
      <c r="F25961" s="113" t="s">
        <v>200</v>
      </c>
      <c r="G25961" s="113">
        <v>2.95217334451029E-2</v>
      </c>
    </row>
    <row r="25962" spans="1:7" x14ac:dyDescent="0.25">
      <c r="A25962" s="108" t="str">
        <f t="shared" si="405"/>
        <v>SE_1995_NATIONAL TOTAL_Cd</v>
      </c>
      <c r="B25962" s="113" t="s">
        <v>176</v>
      </c>
      <c r="C25962" s="113">
        <v>1995</v>
      </c>
      <c r="D25962" s="113" t="s">
        <v>122</v>
      </c>
      <c r="E25962" s="113" t="s">
        <v>126</v>
      </c>
      <c r="F25962" s="113" t="s">
        <v>200</v>
      </c>
      <c r="G25962" s="113">
        <v>7.4934348327555897E-4</v>
      </c>
    </row>
    <row r="25963" spans="1:7" x14ac:dyDescent="0.25">
      <c r="A25963" s="108" t="str">
        <f t="shared" si="405"/>
        <v>SE_1995_NATIONAL TOTAL_Hg</v>
      </c>
      <c r="B25963" s="113" t="s">
        <v>176</v>
      </c>
      <c r="C25963" s="113">
        <v>1995</v>
      </c>
      <c r="D25963" s="113" t="s">
        <v>122</v>
      </c>
      <c r="E25963" s="113" t="s">
        <v>127</v>
      </c>
      <c r="F25963" s="113" t="s">
        <v>200</v>
      </c>
      <c r="G25963" s="113">
        <v>9.9254551286717999E-4</v>
      </c>
    </row>
    <row r="25964" spans="1:7" x14ac:dyDescent="0.25">
      <c r="A25964" s="108" t="str">
        <f t="shared" si="405"/>
        <v>SE_1995_NATIONAL TOTAL_DIOX</v>
      </c>
      <c r="B25964" s="113" t="s">
        <v>176</v>
      </c>
      <c r="C25964" s="113">
        <v>1995</v>
      </c>
      <c r="D25964" s="113" t="s">
        <v>122</v>
      </c>
      <c r="E25964" s="113" t="s">
        <v>128</v>
      </c>
      <c r="F25964" s="113" t="s">
        <v>200</v>
      </c>
      <c r="G25964" s="150">
        <v>3.3735253416834497E-8</v>
      </c>
    </row>
    <row r="25965" spans="1:7" x14ac:dyDescent="0.25">
      <c r="A25965" s="108" t="str">
        <f t="shared" si="405"/>
        <v>SE_1995_NATIONAL TOTAL_PAH</v>
      </c>
      <c r="B25965" s="113" t="s">
        <v>176</v>
      </c>
      <c r="C25965" s="113">
        <v>1995</v>
      </c>
      <c r="D25965" s="113" t="s">
        <v>122</v>
      </c>
      <c r="E25965" s="113" t="s">
        <v>129</v>
      </c>
      <c r="F25965" s="113" t="s">
        <v>200</v>
      </c>
      <c r="G25965" s="113">
        <v>1.96654238406384E-2</v>
      </c>
    </row>
    <row r="25966" spans="1:7" x14ac:dyDescent="0.25">
      <c r="A25966" s="108" t="str">
        <f t="shared" si="405"/>
        <v>SE_1995_NATIONAL TOTAL_HCB</v>
      </c>
      <c r="B25966" s="113" t="s">
        <v>176</v>
      </c>
      <c r="C25966" s="113">
        <v>1995</v>
      </c>
      <c r="D25966" s="113" t="s">
        <v>122</v>
      </c>
      <c r="E25966" s="113" t="s">
        <v>130</v>
      </c>
      <c r="F25966" s="113" t="s">
        <v>200</v>
      </c>
      <c r="G25966" s="150">
        <v>1.6839963180282401E-5</v>
      </c>
    </row>
    <row r="25967" spans="1:7" x14ac:dyDescent="0.25">
      <c r="A25967" s="108" t="str">
        <f t="shared" si="405"/>
        <v>SE_1995_NATIONAL TOTAL_PCB</v>
      </c>
      <c r="B25967" s="113" t="s">
        <v>176</v>
      </c>
      <c r="C25967" s="113">
        <v>1995</v>
      </c>
      <c r="D25967" s="113" t="s">
        <v>122</v>
      </c>
      <c r="E25967" s="113" t="s">
        <v>259</v>
      </c>
      <c r="F25967" s="113" t="s">
        <v>200</v>
      </c>
      <c r="G25967" s="150">
        <v>9.5735857211990607E-6</v>
      </c>
    </row>
    <row r="25968" spans="1:7" x14ac:dyDescent="0.25">
      <c r="A25968" s="108" t="str">
        <f t="shared" si="405"/>
        <v>SE_1995_1A3(FS)_NOx</v>
      </c>
      <c r="B25968" s="113" t="s">
        <v>176</v>
      </c>
      <c r="C25968" s="113">
        <v>1995</v>
      </c>
      <c r="D25968" s="113" t="s">
        <v>132</v>
      </c>
      <c r="E25968" s="113" t="s">
        <v>199</v>
      </c>
      <c r="F25968" s="113" t="s">
        <v>200</v>
      </c>
      <c r="G25968" s="113">
        <v>134.36041243677801</v>
      </c>
    </row>
    <row r="25969" spans="1:7" x14ac:dyDescent="0.25">
      <c r="A25969" s="108" t="str">
        <f t="shared" si="405"/>
        <v>SE_1995_1A3(FS)_NMVOC</v>
      </c>
      <c r="B25969" s="113" t="s">
        <v>176</v>
      </c>
      <c r="C25969" s="113">
        <v>1995</v>
      </c>
      <c r="D25969" s="113" t="s">
        <v>132</v>
      </c>
      <c r="E25969" s="113" t="s">
        <v>123</v>
      </c>
      <c r="F25969" s="113" t="s">
        <v>200</v>
      </c>
      <c r="G25969" s="113">
        <v>104.69787477211599</v>
      </c>
    </row>
    <row r="25970" spans="1:7" x14ac:dyDescent="0.25">
      <c r="A25970" s="108" t="str">
        <f t="shared" si="405"/>
        <v>SE_1995_1A3(FS)_SOx</v>
      </c>
      <c r="B25970" s="113" t="s">
        <v>176</v>
      </c>
      <c r="C25970" s="113">
        <v>1995</v>
      </c>
      <c r="D25970" s="113" t="s">
        <v>132</v>
      </c>
      <c r="E25970" s="113" t="s">
        <v>201</v>
      </c>
      <c r="F25970" s="113" t="s">
        <v>200</v>
      </c>
      <c r="G25970" s="113">
        <v>1.9254062286438001</v>
      </c>
    </row>
    <row r="25971" spans="1:7" x14ac:dyDescent="0.25">
      <c r="A25971" s="108" t="str">
        <f t="shared" si="405"/>
        <v>SE_1995_1A3(FS)_NH3</v>
      </c>
      <c r="B25971" s="113" t="s">
        <v>176</v>
      </c>
      <c r="C25971" s="113">
        <v>1995</v>
      </c>
      <c r="D25971" s="113" t="s">
        <v>132</v>
      </c>
      <c r="E25971" s="113" t="s">
        <v>124</v>
      </c>
      <c r="F25971" s="113" t="s">
        <v>200</v>
      </c>
      <c r="G25971" s="113">
        <v>3.23591657483921</v>
      </c>
    </row>
    <row r="25972" spans="1:7" x14ac:dyDescent="0.25">
      <c r="A25972" s="108" t="str">
        <f t="shared" si="405"/>
        <v>SE_1995_1A3(FS)_PM2.5</v>
      </c>
      <c r="B25972" s="113" t="s">
        <v>176</v>
      </c>
      <c r="C25972" s="113">
        <v>1995</v>
      </c>
      <c r="D25972" s="113" t="s">
        <v>132</v>
      </c>
      <c r="E25972" s="113" t="s">
        <v>203</v>
      </c>
      <c r="F25972" s="113" t="s">
        <v>200</v>
      </c>
      <c r="G25972" s="113">
        <v>6.1164278108219303</v>
      </c>
    </row>
    <row r="25973" spans="1:7" x14ac:dyDescent="0.25">
      <c r="A25973" s="108" t="str">
        <f t="shared" si="405"/>
        <v>SE_1995_3D_NOx</v>
      </c>
      <c r="B25973" s="113" t="s">
        <v>176</v>
      </c>
      <c r="C25973" s="113">
        <v>1995</v>
      </c>
      <c r="D25973" s="113" t="s">
        <v>206</v>
      </c>
      <c r="E25973" s="113" t="s">
        <v>199</v>
      </c>
      <c r="F25973" s="113" t="s">
        <v>200</v>
      </c>
      <c r="G25973" s="113">
        <v>13.1326619838526</v>
      </c>
    </row>
    <row r="25974" spans="1:7" x14ac:dyDescent="0.25">
      <c r="A25974" s="108" t="str">
        <f t="shared" si="405"/>
        <v>SE_1996_NATIONAL TOTAL_NOx</v>
      </c>
      <c r="B25974" s="113" t="s">
        <v>176</v>
      </c>
      <c r="C25974" s="113">
        <v>1996</v>
      </c>
      <c r="D25974" s="113" t="s">
        <v>122</v>
      </c>
      <c r="E25974" s="113" t="s">
        <v>199</v>
      </c>
      <c r="F25974" s="113" t="s">
        <v>200</v>
      </c>
      <c r="G25974" s="113">
        <v>252.72790627751101</v>
      </c>
    </row>
    <row r="25975" spans="1:7" x14ac:dyDescent="0.25">
      <c r="A25975" s="108" t="str">
        <f t="shared" si="405"/>
        <v>SE_1996_NATIONAL TOTAL_NMVOC</v>
      </c>
      <c r="B25975" s="113" t="s">
        <v>176</v>
      </c>
      <c r="C25975" s="113">
        <v>1996</v>
      </c>
      <c r="D25975" s="113" t="s">
        <v>122</v>
      </c>
      <c r="E25975" s="113" t="s">
        <v>123</v>
      </c>
      <c r="F25975" s="113" t="s">
        <v>200</v>
      </c>
      <c r="G25975" s="113">
        <v>271.85888758605603</v>
      </c>
    </row>
    <row r="25976" spans="1:7" x14ac:dyDescent="0.25">
      <c r="A25976" s="108" t="str">
        <f t="shared" si="405"/>
        <v>SE_1996_NATIONAL TOTAL_SOx</v>
      </c>
      <c r="B25976" s="113" t="s">
        <v>176</v>
      </c>
      <c r="C25976" s="113">
        <v>1996</v>
      </c>
      <c r="D25976" s="113" t="s">
        <v>122</v>
      </c>
      <c r="E25976" s="113" t="s">
        <v>201</v>
      </c>
      <c r="F25976" s="113" t="s">
        <v>200</v>
      </c>
      <c r="G25976" s="113">
        <v>68.663747545161996</v>
      </c>
    </row>
    <row r="25977" spans="1:7" x14ac:dyDescent="0.25">
      <c r="A25977" s="108" t="str">
        <f t="shared" si="405"/>
        <v>SE_1996_NATIONAL TOTAL_NH3</v>
      </c>
      <c r="B25977" s="113" t="s">
        <v>176</v>
      </c>
      <c r="C25977" s="113">
        <v>1996</v>
      </c>
      <c r="D25977" s="113" t="s">
        <v>122</v>
      </c>
      <c r="E25977" s="113" t="s">
        <v>124</v>
      </c>
      <c r="F25977" s="113" t="s">
        <v>200</v>
      </c>
      <c r="G25977" s="113">
        <v>61.224424159904203</v>
      </c>
    </row>
    <row r="25978" spans="1:7" x14ac:dyDescent="0.25">
      <c r="A25978" s="108" t="str">
        <f t="shared" si="405"/>
        <v>SE_1996_NATIONAL TOTAL_PM2.5</v>
      </c>
      <c r="B25978" s="113" t="s">
        <v>176</v>
      </c>
      <c r="C25978" s="113">
        <v>1996</v>
      </c>
      <c r="D25978" s="113" t="s">
        <v>122</v>
      </c>
      <c r="E25978" s="113" t="s">
        <v>203</v>
      </c>
      <c r="F25978" s="113" t="s">
        <v>200</v>
      </c>
      <c r="G25978" s="113">
        <v>55.050734971201599</v>
      </c>
    </row>
    <row r="25979" spans="1:7" x14ac:dyDescent="0.25">
      <c r="A25979" s="108" t="str">
        <f t="shared" si="405"/>
        <v>SE_1996_NATIONAL TOTAL_Pb</v>
      </c>
      <c r="B25979" s="113" t="s">
        <v>176</v>
      </c>
      <c r="C25979" s="113">
        <v>1996</v>
      </c>
      <c r="D25979" s="113" t="s">
        <v>122</v>
      </c>
      <c r="E25979" s="113" t="s">
        <v>125</v>
      </c>
      <c r="F25979" s="113" t="s">
        <v>200</v>
      </c>
      <c r="G25979" s="113">
        <v>2.47605025888398E-2</v>
      </c>
    </row>
    <row r="25980" spans="1:7" x14ac:dyDescent="0.25">
      <c r="A25980" s="108" t="str">
        <f t="shared" si="405"/>
        <v>SE_1996_NATIONAL TOTAL_Cd</v>
      </c>
      <c r="B25980" s="113" t="s">
        <v>176</v>
      </c>
      <c r="C25980" s="113">
        <v>1996</v>
      </c>
      <c r="D25980" s="113" t="s">
        <v>122</v>
      </c>
      <c r="E25980" s="113" t="s">
        <v>126</v>
      </c>
      <c r="F25980" s="113" t="s">
        <v>200</v>
      </c>
      <c r="G25980" s="113">
        <v>7.1829840935048496E-4</v>
      </c>
    </row>
    <row r="25981" spans="1:7" x14ac:dyDescent="0.25">
      <c r="A25981" s="108" t="str">
        <f t="shared" si="405"/>
        <v>SE_1996_NATIONAL TOTAL_Hg</v>
      </c>
      <c r="B25981" s="113" t="s">
        <v>176</v>
      </c>
      <c r="C25981" s="113">
        <v>1996</v>
      </c>
      <c r="D25981" s="113" t="s">
        <v>122</v>
      </c>
      <c r="E25981" s="113" t="s">
        <v>127</v>
      </c>
      <c r="F25981" s="113" t="s">
        <v>200</v>
      </c>
      <c r="G25981" s="113">
        <v>1.0493979985083299E-3</v>
      </c>
    </row>
    <row r="25982" spans="1:7" x14ac:dyDescent="0.25">
      <c r="A25982" s="108" t="str">
        <f t="shared" si="405"/>
        <v>SE_1996_NATIONAL TOTAL_DIOX</v>
      </c>
      <c r="B25982" s="113" t="s">
        <v>176</v>
      </c>
      <c r="C25982" s="113">
        <v>1996</v>
      </c>
      <c r="D25982" s="113" t="s">
        <v>122</v>
      </c>
      <c r="E25982" s="113" t="s">
        <v>128</v>
      </c>
      <c r="F25982" s="113" t="s">
        <v>200</v>
      </c>
      <c r="G25982" s="150">
        <v>3.0485003739970202E-8</v>
      </c>
    </row>
    <row r="25983" spans="1:7" x14ac:dyDescent="0.25">
      <c r="A25983" s="108" t="str">
        <f t="shared" si="405"/>
        <v>SE_1996_NATIONAL TOTAL_PAH</v>
      </c>
      <c r="B25983" s="113" t="s">
        <v>176</v>
      </c>
      <c r="C25983" s="113">
        <v>1996</v>
      </c>
      <c r="D25983" s="113" t="s">
        <v>122</v>
      </c>
      <c r="E25983" s="113" t="s">
        <v>129</v>
      </c>
      <c r="F25983" s="113" t="s">
        <v>200</v>
      </c>
      <c r="G25983" s="113">
        <v>1.9936054746789299E-2</v>
      </c>
    </row>
    <row r="25984" spans="1:7" x14ac:dyDescent="0.25">
      <c r="A25984" s="108" t="str">
        <f t="shared" si="405"/>
        <v>SE_1996_NATIONAL TOTAL_HCB</v>
      </c>
      <c r="B25984" s="113" t="s">
        <v>176</v>
      </c>
      <c r="C25984" s="113">
        <v>1996</v>
      </c>
      <c r="D25984" s="113" t="s">
        <v>122</v>
      </c>
      <c r="E25984" s="113" t="s">
        <v>130</v>
      </c>
      <c r="F25984" s="113" t="s">
        <v>200</v>
      </c>
      <c r="G25984" s="150">
        <v>1.6948181065520298E-5</v>
      </c>
    </row>
    <row r="25985" spans="1:7" x14ac:dyDescent="0.25">
      <c r="A25985" s="108" t="str">
        <f t="shared" si="405"/>
        <v>SE_1996_NATIONAL TOTAL_PCB</v>
      </c>
      <c r="B25985" s="113" t="s">
        <v>176</v>
      </c>
      <c r="C25985" s="113">
        <v>1996</v>
      </c>
      <c r="D25985" s="113" t="s">
        <v>122</v>
      </c>
      <c r="E25985" s="113" t="s">
        <v>259</v>
      </c>
      <c r="F25985" s="113" t="s">
        <v>200</v>
      </c>
      <c r="G25985" s="150">
        <v>9.1683961270310008E-6</v>
      </c>
    </row>
    <row r="25986" spans="1:7" x14ac:dyDescent="0.25">
      <c r="A25986" s="108" t="str">
        <f t="shared" ref="A25986:A26049" si="406">CONCATENATE(B25986,"_",C25986,"_",D25986,"_",E25986)</f>
        <v>SE_1996_1A3(FS)_NOx</v>
      </c>
      <c r="B25986" s="113" t="s">
        <v>176</v>
      </c>
      <c r="C25986" s="113">
        <v>1996</v>
      </c>
      <c r="D25986" s="113" t="s">
        <v>132</v>
      </c>
      <c r="E25986" s="113" t="s">
        <v>199</v>
      </c>
      <c r="F25986" s="113" t="s">
        <v>200</v>
      </c>
      <c r="G25986" s="113">
        <v>128.74957773895201</v>
      </c>
    </row>
    <row r="25987" spans="1:7" x14ac:dyDescent="0.25">
      <c r="A25987" s="108" t="str">
        <f t="shared" si="406"/>
        <v>SE_1996_1A3(FS)_NMVOC</v>
      </c>
      <c r="B25987" s="113" t="s">
        <v>176</v>
      </c>
      <c r="C25987" s="113">
        <v>1996</v>
      </c>
      <c r="D25987" s="113" t="s">
        <v>132</v>
      </c>
      <c r="E25987" s="113" t="s">
        <v>123</v>
      </c>
      <c r="F25987" s="113" t="s">
        <v>200</v>
      </c>
      <c r="G25987" s="113">
        <v>101.293147166277</v>
      </c>
    </row>
    <row r="25988" spans="1:7" x14ac:dyDescent="0.25">
      <c r="A25988" s="108" t="str">
        <f t="shared" si="406"/>
        <v>SE_1996_1A3(FS)_SOx</v>
      </c>
      <c r="B25988" s="113" t="s">
        <v>176</v>
      </c>
      <c r="C25988" s="113">
        <v>1996</v>
      </c>
      <c r="D25988" s="113" t="s">
        <v>132</v>
      </c>
      <c r="E25988" s="113" t="s">
        <v>201</v>
      </c>
      <c r="F25988" s="113" t="s">
        <v>200</v>
      </c>
      <c r="G25988" s="113">
        <v>1.1590367312321399</v>
      </c>
    </row>
    <row r="25989" spans="1:7" x14ac:dyDescent="0.25">
      <c r="A25989" s="108" t="str">
        <f t="shared" si="406"/>
        <v>SE_1996_1A3(FS)_NH3</v>
      </c>
      <c r="B25989" s="113" t="s">
        <v>176</v>
      </c>
      <c r="C25989" s="113">
        <v>1996</v>
      </c>
      <c r="D25989" s="113" t="s">
        <v>132</v>
      </c>
      <c r="E25989" s="113" t="s">
        <v>124</v>
      </c>
      <c r="F25989" s="113" t="s">
        <v>200</v>
      </c>
      <c r="G25989" s="113">
        <v>3.3449842814467798</v>
      </c>
    </row>
    <row r="25990" spans="1:7" x14ac:dyDescent="0.25">
      <c r="A25990" s="108" t="str">
        <f t="shared" si="406"/>
        <v>SE_1996_1A3(FS)_PM2.5</v>
      </c>
      <c r="B25990" s="113" t="s">
        <v>176</v>
      </c>
      <c r="C25990" s="113">
        <v>1996</v>
      </c>
      <c r="D25990" s="113" t="s">
        <v>132</v>
      </c>
      <c r="E25990" s="113" t="s">
        <v>203</v>
      </c>
      <c r="F25990" s="113" t="s">
        <v>200</v>
      </c>
      <c r="G25990" s="113">
        <v>5.9041006460006002</v>
      </c>
    </row>
    <row r="25991" spans="1:7" x14ac:dyDescent="0.25">
      <c r="A25991" s="108" t="str">
        <f t="shared" si="406"/>
        <v>SE_1996_3D_NOx</v>
      </c>
      <c r="B25991" s="113" t="s">
        <v>176</v>
      </c>
      <c r="C25991" s="113">
        <v>1996</v>
      </c>
      <c r="D25991" s="113" t="s">
        <v>206</v>
      </c>
      <c r="E25991" s="113" t="s">
        <v>199</v>
      </c>
      <c r="F25991" s="113" t="s">
        <v>200</v>
      </c>
      <c r="G25991" s="113">
        <v>12.9462935003264</v>
      </c>
    </row>
    <row r="25992" spans="1:7" x14ac:dyDescent="0.25">
      <c r="A25992" s="108" t="str">
        <f t="shared" si="406"/>
        <v>SE_1997_NATIONAL TOTAL_NOx</v>
      </c>
      <c r="B25992" s="113" t="s">
        <v>176</v>
      </c>
      <c r="C25992" s="113">
        <v>1997</v>
      </c>
      <c r="D25992" s="113" t="s">
        <v>122</v>
      </c>
      <c r="E25992" s="113" t="s">
        <v>199</v>
      </c>
      <c r="F25992" s="113" t="s">
        <v>200</v>
      </c>
      <c r="G25992" s="113">
        <v>241.345196667864</v>
      </c>
    </row>
    <row r="25993" spans="1:7" x14ac:dyDescent="0.25">
      <c r="A25993" s="108" t="str">
        <f t="shared" si="406"/>
        <v>SE_1997_NATIONAL TOTAL_NMVOC</v>
      </c>
      <c r="B25993" s="113" t="s">
        <v>176</v>
      </c>
      <c r="C25993" s="113">
        <v>1997</v>
      </c>
      <c r="D25993" s="113" t="s">
        <v>122</v>
      </c>
      <c r="E25993" s="113" t="s">
        <v>123</v>
      </c>
      <c r="F25993" s="113" t="s">
        <v>200</v>
      </c>
      <c r="G25993" s="113">
        <v>252.43968683415699</v>
      </c>
    </row>
    <row r="25994" spans="1:7" x14ac:dyDescent="0.25">
      <c r="A25994" s="108" t="str">
        <f t="shared" si="406"/>
        <v>SE_1997_NATIONAL TOTAL_SOx</v>
      </c>
      <c r="B25994" s="113" t="s">
        <v>176</v>
      </c>
      <c r="C25994" s="113">
        <v>1997</v>
      </c>
      <c r="D25994" s="113" t="s">
        <v>122</v>
      </c>
      <c r="E25994" s="113" t="s">
        <v>201</v>
      </c>
      <c r="F25994" s="113" t="s">
        <v>200</v>
      </c>
      <c r="G25994" s="113">
        <v>59.821493021424097</v>
      </c>
    </row>
    <row r="25995" spans="1:7" x14ac:dyDescent="0.25">
      <c r="A25995" s="108" t="str">
        <f t="shared" si="406"/>
        <v>SE_1997_NATIONAL TOTAL_NH3</v>
      </c>
      <c r="B25995" s="113" t="s">
        <v>176</v>
      </c>
      <c r="C25995" s="113">
        <v>1997</v>
      </c>
      <c r="D25995" s="113" t="s">
        <v>122</v>
      </c>
      <c r="E25995" s="113" t="s">
        <v>124</v>
      </c>
      <c r="F25995" s="113" t="s">
        <v>200</v>
      </c>
      <c r="G25995" s="113">
        <v>62.490553659193303</v>
      </c>
    </row>
    <row r="25996" spans="1:7" x14ac:dyDescent="0.25">
      <c r="A25996" s="108" t="str">
        <f t="shared" si="406"/>
        <v>SE_1997_NATIONAL TOTAL_PM2.5</v>
      </c>
      <c r="B25996" s="113" t="s">
        <v>176</v>
      </c>
      <c r="C25996" s="113">
        <v>1997</v>
      </c>
      <c r="D25996" s="113" t="s">
        <v>122</v>
      </c>
      <c r="E25996" s="113" t="s">
        <v>203</v>
      </c>
      <c r="F25996" s="113" t="s">
        <v>200</v>
      </c>
      <c r="G25996" s="113">
        <v>51.783264713094702</v>
      </c>
    </row>
    <row r="25997" spans="1:7" x14ac:dyDescent="0.25">
      <c r="A25997" s="108" t="str">
        <f t="shared" si="406"/>
        <v>SE_1997_NATIONAL TOTAL_Pb</v>
      </c>
      <c r="B25997" s="113" t="s">
        <v>176</v>
      </c>
      <c r="C25997" s="113">
        <v>1997</v>
      </c>
      <c r="D25997" s="113" t="s">
        <v>122</v>
      </c>
      <c r="E25997" s="113" t="s">
        <v>125</v>
      </c>
      <c r="F25997" s="113" t="s">
        <v>200</v>
      </c>
      <c r="G25997" s="113">
        <v>2.5095599139061599E-2</v>
      </c>
    </row>
    <row r="25998" spans="1:7" x14ac:dyDescent="0.25">
      <c r="A25998" s="108" t="str">
        <f t="shared" si="406"/>
        <v>SE_1997_NATIONAL TOTAL_Cd</v>
      </c>
      <c r="B25998" s="113" t="s">
        <v>176</v>
      </c>
      <c r="C25998" s="113">
        <v>1997</v>
      </c>
      <c r="D25998" s="113" t="s">
        <v>122</v>
      </c>
      <c r="E25998" s="113" t="s">
        <v>126</v>
      </c>
      <c r="F25998" s="113" t="s">
        <v>200</v>
      </c>
      <c r="G25998" s="113">
        <v>7.0981519492316304E-4</v>
      </c>
    </row>
    <row r="25999" spans="1:7" x14ac:dyDescent="0.25">
      <c r="A25999" s="108" t="str">
        <f t="shared" si="406"/>
        <v>SE_1997_NATIONAL TOTAL_Hg</v>
      </c>
      <c r="B25999" s="113" t="s">
        <v>176</v>
      </c>
      <c r="C25999" s="113">
        <v>1997</v>
      </c>
      <c r="D25999" s="113" t="s">
        <v>122</v>
      </c>
      <c r="E25999" s="113" t="s">
        <v>127</v>
      </c>
      <c r="F25999" s="113" t="s">
        <v>200</v>
      </c>
      <c r="G25999" s="113">
        <v>8.63014929865669E-4</v>
      </c>
    </row>
    <row r="26000" spans="1:7" x14ac:dyDescent="0.25">
      <c r="A26000" s="108" t="str">
        <f t="shared" si="406"/>
        <v>SE_1997_NATIONAL TOTAL_DIOX</v>
      </c>
      <c r="B26000" s="113" t="s">
        <v>176</v>
      </c>
      <c r="C26000" s="113">
        <v>1997</v>
      </c>
      <c r="D26000" s="113" t="s">
        <v>122</v>
      </c>
      <c r="E26000" s="113" t="s">
        <v>128</v>
      </c>
      <c r="F26000" s="113" t="s">
        <v>200</v>
      </c>
      <c r="G26000" s="150">
        <v>3.0066317214306897E-8</v>
      </c>
    </row>
    <row r="26001" spans="1:7" x14ac:dyDescent="0.25">
      <c r="A26001" s="108" t="str">
        <f t="shared" si="406"/>
        <v>SE_1997_NATIONAL TOTAL_PAH</v>
      </c>
      <c r="B26001" s="113" t="s">
        <v>176</v>
      </c>
      <c r="C26001" s="113">
        <v>1997</v>
      </c>
      <c r="D26001" s="113" t="s">
        <v>122</v>
      </c>
      <c r="E26001" s="113" t="s">
        <v>129</v>
      </c>
      <c r="F26001" s="113" t="s">
        <v>200</v>
      </c>
      <c r="G26001" s="113">
        <v>1.7186241542776499E-2</v>
      </c>
    </row>
    <row r="26002" spans="1:7" x14ac:dyDescent="0.25">
      <c r="A26002" s="108" t="str">
        <f t="shared" si="406"/>
        <v>SE_1997_NATIONAL TOTAL_HCB</v>
      </c>
      <c r="B26002" s="113" t="s">
        <v>176</v>
      </c>
      <c r="C26002" s="113">
        <v>1997</v>
      </c>
      <c r="D26002" s="113" t="s">
        <v>122</v>
      </c>
      <c r="E26002" s="113" t="s">
        <v>130</v>
      </c>
      <c r="F26002" s="113" t="s">
        <v>200</v>
      </c>
      <c r="G26002" s="150">
        <v>1.6794412278122E-5</v>
      </c>
    </row>
    <row r="26003" spans="1:7" x14ac:dyDescent="0.25">
      <c r="A26003" s="108" t="str">
        <f t="shared" si="406"/>
        <v>SE_1997_NATIONAL TOTAL_PCB</v>
      </c>
      <c r="B26003" s="113" t="s">
        <v>176</v>
      </c>
      <c r="C26003" s="113">
        <v>1997</v>
      </c>
      <c r="D26003" s="113" t="s">
        <v>122</v>
      </c>
      <c r="E26003" s="113" t="s">
        <v>259</v>
      </c>
      <c r="F26003" s="113" t="s">
        <v>200</v>
      </c>
      <c r="G26003" s="150">
        <v>9.8899264933007003E-6</v>
      </c>
    </row>
    <row r="26004" spans="1:7" x14ac:dyDescent="0.25">
      <c r="A26004" s="108" t="str">
        <f t="shared" si="406"/>
        <v>SE_1997_1A3(FS)_NOx</v>
      </c>
      <c r="B26004" s="113" t="s">
        <v>176</v>
      </c>
      <c r="C26004" s="113">
        <v>1997</v>
      </c>
      <c r="D26004" s="113" t="s">
        <v>132</v>
      </c>
      <c r="E26004" s="113" t="s">
        <v>199</v>
      </c>
      <c r="F26004" s="113" t="s">
        <v>200</v>
      </c>
      <c r="G26004" s="113">
        <v>123.253211107642</v>
      </c>
    </row>
    <row r="26005" spans="1:7" x14ac:dyDescent="0.25">
      <c r="A26005" s="108" t="str">
        <f t="shared" si="406"/>
        <v>SE_1997_1A3(FS)_NMVOC</v>
      </c>
      <c r="B26005" s="113" t="s">
        <v>176</v>
      </c>
      <c r="C26005" s="113">
        <v>1997</v>
      </c>
      <c r="D26005" s="113" t="s">
        <v>132</v>
      </c>
      <c r="E26005" s="113" t="s">
        <v>123</v>
      </c>
      <c r="F26005" s="113" t="s">
        <v>200</v>
      </c>
      <c r="G26005" s="113">
        <v>89.239157193219896</v>
      </c>
    </row>
    <row r="26006" spans="1:7" x14ac:dyDescent="0.25">
      <c r="A26006" s="108" t="str">
        <f t="shared" si="406"/>
        <v>SE_1997_1A3(FS)_SOx</v>
      </c>
      <c r="B26006" s="113" t="s">
        <v>176</v>
      </c>
      <c r="C26006" s="113">
        <v>1997</v>
      </c>
      <c r="D26006" s="113" t="s">
        <v>132</v>
      </c>
      <c r="E26006" s="113" t="s">
        <v>201</v>
      </c>
      <c r="F26006" s="113" t="s">
        <v>200</v>
      </c>
      <c r="G26006" s="113">
        <v>0.58053147573984998</v>
      </c>
    </row>
    <row r="26007" spans="1:7" x14ac:dyDescent="0.25">
      <c r="A26007" s="108" t="str">
        <f t="shared" si="406"/>
        <v>SE_1997_1A3(FS)_NH3</v>
      </c>
      <c r="B26007" s="113" t="s">
        <v>176</v>
      </c>
      <c r="C26007" s="113">
        <v>1997</v>
      </c>
      <c r="D26007" s="113" t="s">
        <v>132</v>
      </c>
      <c r="E26007" s="113" t="s">
        <v>124</v>
      </c>
      <c r="F26007" s="113" t="s">
        <v>200</v>
      </c>
      <c r="G26007" s="113">
        <v>3.8505540557592401</v>
      </c>
    </row>
    <row r="26008" spans="1:7" x14ac:dyDescent="0.25">
      <c r="A26008" s="108" t="str">
        <f t="shared" si="406"/>
        <v>SE_1997_1A3(FS)_PM2.5</v>
      </c>
      <c r="B26008" s="113" t="s">
        <v>176</v>
      </c>
      <c r="C26008" s="113">
        <v>1997</v>
      </c>
      <c r="D26008" s="113" t="s">
        <v>132</v>
      </c>
      <c r="E26008" s="113" t="s">
        <v>203</v>
      </c>
      <c r="F26008" s="113" t="s">
        <v>200</v>
      </c>
      <c r="G26008" s="113">
        <v>5.7207421968338599</v>
      </c>
    </row>
    <row r="26009" spans="1:7" x14ac:dyDescent="0.25">
      <c r="A26009" s="108" t="str">
        <f t="shared" si="406"/>
        <v>SE_1997_3D_NOx</v>
      </c>
      <c r="B26009" s="113" t="s">
        <v>176</v>
      </c>
      <c r="C26009" s="113">
        <v>1997</v>
      </c>
      <c r="D26009" s="113" t="s">
        <v>206</v>
      </c>
      <c r="E26009" s="113" t="s">
        <v>199</v>
      </c>
      <c r="F26009" s="113" t="s">
        <v>200</v>
      </c>
      <c r="G26009" s="113">
        <v>13.420538856134201</v>
      </c>
    </row>
    <row r="26010" spans="1:7" x14ac:dyDescent="0.25">
      <c r="A26010" s="108" t="str">
        <f t="shared" si="406"/>
        <v>SE_1998_NATIONAL TOTAL_NOx</v>
      </c>
      <c r="B26010" s="113" t="s">
        <v>176</v>
      </c>
      <c r="C26010" s="113">
        <v>1998</v>
      </c>
      <c r="D26010" s="113" t="s">
        <v>122</v>
      </c>
      <c r="E26010" s="113" t="s">
        <v>199</v>
      </c>
      <c r="F26010" s="113" t="s">
        <v>200</v>
      </c>
      <c r="G26010" s="113">
        <v>231.60979945287301</v>
      </c>
    </row>
    <row r="26011" spans="1:7" x14ac:dyDescent="0.25">
      <c r="A26011" s="108" t="str">
        <f t="shared" si="406"/>
        <v>SE_1998_NATIONAL TOTAL_NMVOC</v>
      </c>
      <c r="B26011" s="113" t="s">
        <v>176</v>
      </c>
      <c r="C26011" s="113">
        <v>1998</v>
      </c>
      <c r="D26011" s="113" t="s">
        <v>122</v>
      </c>
      <c r="E26011" s="113" t="s">
        <v>123</v>
      </c>
      <c r="F26011" s="113" t="s">
        <v>200</v>
      </c>
      <c r="G26011" s="113">
        <v>241.10120825375901</v>
      </c>
    </row>
    <row r="26012" spans="1:7" x14ac:dyDescent="0.25">
      <c r="A26012" s="108" t="str">
        <f t="shared" si="406"/>
        <v>SE_1998_NATIONAL TOTAL_SOx</v>
      </c>
      <c r="B26012" s="113" t="s">
        <v>176</v>
      </c>
      <c r="C26012" s="113">
        <v>1998</v>
      </c>
      <c r="D26012" s="113" t="s">
        <v>122</v>
      </c>
      <c r="E26012" s="113" t="s">
        <v>201</v>
      </c>
      <c r="F26012" s="113" t="s">
        <v>200</v>
      </c>
      <c r="G26012" s="113">
        <v>56.455626294545198</v>
      </c>
    </row>
    <row r="26013" spans="1:7" x14ac:dyDescent="0.25">
      <c r="A26013" s="108" t="str">
        <f t="shared" si="406"/>
        <v>SE_1998_NATIONAL TOTAL_NH3</v>
      </c>
      <c r="B26013" s="113" t="s">
        <v>176</v>
      </c>
      <c r="C26013" s="113">
        <v>1998</v>
      </c>
      <c r="D26013" s="113" t="s">
        <v>122</v>
      </c>
      <c r="E26013" s="113" t="s">
        <v>124</v>
      </c>
      <c r="F26013" s="113" t="s">
        <v>200</v>
      </c>
      <c r="G26013" s="113">
        <v>61.878923501830201</v>
      </c>
    </row>
    <row r="26014" spans="1:7" x14ac:dyDescent="0.25">
      <c r="A26014" s="108" t="str">
        <f t="shared" si="406"/>
        <v>SE_1998_NATIONAL TOTAL_PM2.5</v>
      </c>
      <c r="B26014" s="113" t="s">
        <v>176</v>
      </c>
      <c r="C26014" s="113">
        <v>1998</v>
      </c>
      <c r="D26014" s="113" t="s">
        <v>122</v>
      </c>
      <c r="E26014" s="113" t="s">
        <v>203</v>
      </c>
      <c r="F26014" s="113" t="s">
        <v>200</v>
      </c>
      <c r="G26014" s="113">
        <v>49.481531212687599</v>
      </c>
    </row>
    <row r="26015" spans="1:7" x14ac:dyDescent="0.25">
      <c r="A26015" s="108" t="str">
        <f t="shared" si="406"/>
        <v>SE_1998_NATIONAL TOTAL_Pb</v>
      </c>
      <c r="B26015" s="113" t="s">
        <v>176</v>
      </c>
      <c r="C26015" s="113">
        <v>1998</v>
      </c>
      <c r="D26015" s="113" t="s">
        <v>122</v>
      </c>
      <c r="E26015" s="113" t="s">
        <v>125</v>
      </c>
      <c r="F26015" s="113" t="s">
        <v>200</v>
      </c>
      <c r="G26015" s="113">
        <v>2.4199114882321099E-2</v>
      </c>
    </row>
    <row r="26016" spans="1:7" x14ac:dyDescent="0.25">
      <c r="A26016" s="108" t="str">
        <f t="shared" si="406"/>
        <v>SE_1998_NATIONAL TOTAL_Cd</v>
      </c>
      <c r="B26016" s="113" t="s">
        <v>176</v>
      </c>
      <c r="C26016" s="113">
        <v>1998</v>
      </c>
      <c r="D26016" s="113" t="s">
        <v>122</v>
      </c>
      <c r="E26016" s="113" t="s">
        <v>126</v>
      </c>
      <c r="F26016" s="113" t="s">
        <v>200</v>
      </c>
      <c r="G26016" s="113">
        <v>6.3759036863249297E-4</v>
      </c>
    </row>
    <row r="26017" spans="1:7" x14ac:dyDescent="0.25">
      <c r="A26017" s="108" t="str">
        <f t="shared" si="406"/>
        <v>SE_1998_NATIONAL TOTAL_Hg</v>
      </c>
      <c r="B26017" s="113" t="s">
        <v>176</v>
      </c>
      <c r="C26017" s="113">
        <v>1998</v>
      </c>
      <c r="D26017" s="113" t="s">
        <v>122</v>
      </c>
      <c r="E26017" s="113" t="s">
        <v>127</v>
      </c>
      <c r="F26017" s="113" t="s">
        <v>200</v>
      </c>
      <c r="G26017" s="113">
        <v>8.6855793630214503E-4</v>
      </c>
    </row>
    <row r="26018" spans="1:7" x14ac:dyDescent="0.25">
      <c r="A26018" s="108" t="str">
        <f t="shared" si="406"/>
        <v>SE_1998_NATIONAL TOTAL_DIOX</v>
      </c>
      <c r="B26018" s="113" t="s">
        <v>176</v>
      </c>
      <c r="C26018" s="113">
        <v>1998</v>
      </c>
      <c r="D26018" s="113" t="s">
        <v>122</v>
      </c>
      <c r="E26018" s="113" t="s">
        <v>128</v>
      </c>
      <c r="F26018" s="113" t="s">
        <v>200</v>
      </c>
      <c r="G26018" s="150">
        <v>2.8237213352537401E-8</v>
      </c>
    </row>
    <row r="26019" spans="1:7" x14ac:dyDescent="0.25">
      <c r="A26019" s="108" t="str">
        <f t="shared" si="406"/>
        <v>SE_1998_NATIONAL TOTAL_PAH</v>
      </c>
      <c r="B26019" s="113" t="s">
        <v>176</v>
      </c>
      <c r="C26019" s="113">
        <v>1998</v>
      </c>
      <c r="D26019" s="113" t="s">
        <v>122</v>
      </c>
      <c r="E26019" s="113" t="s">
        <v>129</v>
      </c>
      <c r="F26019" s="113" t="s">
        <v>200</v>
      </c>
      <c r="G26019" s="113">
        <v>1.7134705347042301E-2</v>
      </c>
    </row>
    <row r="26020" spans="1:7" x14ac:dyDescent="0.25">
      <c r="A26020" s="108" t="str">
        <f t="shared" si="406"/>
        <v>SE_1998_NATIONAL TOTAL_HCB</v>
      </c>
      <c r="B26020" s="113" t="s">
        <v>176</v>
      </c>
      <c r="C26020" s="113">
        <v>1998</v>
      </c>
      <c r="D26020" s="113" t="s">
        <v>122</v>
      </c>
      <c r="E26020" s="113" t="s">
        <v>130</v>
      </c>
      <c r="F26020" s="113" t="s">
        <v>200</v>
      </c>
      <c r="G26020" s="150">
        <v>1.6778265118566099E-5</v>
      </c>
    </row>
    <row r="26021" spans="1:7" x14ac:dyDescent="0.25">
      <c r="A26021" s="108" t="str">
        <f t="shared" si="406"/>
        <v>SE_1998_NATIONAL TOTAL_PCB</v>
      </c>
      <c r="B26021" s="113" t="s">
        <v>176</v>
      </c>
      <c r="C26021" s="113">
        <v>1998</v>
      </c>
      <c r="D26021" s="113" t="s">
        <v>122</v>
      </c>
      <c r="E26021" s="113" t="s">
        <v>259</v>
      </c>
      <c r="F26021" s="113" t="s">
        <v>200</v>
      </c>
      <c r="G26021" s="150">
        <v>9.6350771597945399E-6</v>
      </c>
    </row>
    <row r="26022" spans="1:7" x14ac:dyDescent="0.25">
      <c r="A26022" s="108" t="str">
        <f t="shared" si="406"/>
        <v>SE_1998_1A3(FS)_NOx</v>
      </c>
      <c r="B26022" s="113" t="s">
        <v>176</v>
      </c>
      <c r="C26022" s="113">
        <v>1998</v>
      </c>
      <c r="D26022" s="113" t="s">
        <v>132</v>
      </c>
      <c r="E26022" s="113" t="s">
        <v>199</v>
      </c>
      <c r="F26022" s="113" t="s">
        <v>200</v>
      </c>
      <c r="G26022" s="113">
        <v>117.382942027903</v>
      </c>
    </row>
    <row r="26023" spans="1:7" x14ac:dyDescent="0.25">
      <c r="A26023" s="108" t="str">
        <f t="shared" si="406"/>
        <v>SE_1998_1A3(FS)_NMVOC</v>
      </c>
      <c r="B26023" s="113" t="s">
        <v>176</v>
      </c>
      <c r="C26023" s="113">
        <v>1998</v>
      </c>
      <c r="D26023" s="113" t="s">
        <v>132</v>
      </c>
      <c r="E26023" s="113" t="s">
        <v>123</v>
      </c>
      <c r="F26023" s="113" t="s">
        <v>200</v>
      </c>
      <c r="G26023" s="113">
        <v>83.642476899238602</v>
      </c>
    </row>
    <row r="26024" spans="1:7" x14ac:dyDescent="0.25">
      <c r="A26024" s="108" t="str">
        <f t="shared" si="406"/>
        <v>SE_1998_1A3(FS)_SOx</v>
      </c>
      <c r="B26024" s="113" t="s">
        <v>176</v>
      </c>
      <c r="C26024" s="113">
        <v>1998</v>
      </c>
      <c r="D26024" s="113" t="s">
        <v>132</v>
      </c>
      <c r="E26024" s="113" t="s">
        <v>201</v>
      </c>
      <c r="F26024" s="113" t="s">
        <v>200</v>
      </c>
      <c r="G26024" s="113">
        <v>0.58066006635756495</v>
      </c>
    </row>
    <row r="26025" spans="1:7" x14ac:dyDescent="0.25">
      <c r="A26025" s="108" t="str">
        <f t="shared" si="406"/>
        <v>SE_1998_1A3(FS)_NH3</v>
      </c>
      <c r="B26025" s="113" t="s">
        <v>176</v>
      </c>
      <c r="C26025" s="113">
        <v>1998</v>
      </c>
      <c r="D26025" s="113" t="s">
        <v>132</v>
      </c>
      <c r="E26025" s="113" t="s">
        <v>124</v>
      </c>
      <c r="F26025" s="113" t="s">
        <v>200</v>
      </c>
      <c r="G26025" s="113">
        <v>4.0376092182963603</v>
      </c>
    </row>
    <row r="26026" spans="1:7" x14ac:dyDescent="0.25">
      <c r="A26026" s="108" t="str">
        <f t="shared" si="406"/>
        <v>SE_1998_1A3(FS)_PM2.5</v>
      </c>
      <c r="B26026" s="113" t="s">
        <v>176</v>
      </c>
      <c r="C26026" s="113">
        <v>1998</v>
      </c>
      <c r="D26026" s="113" t="s">
        <v>132</v>
      </c>
      <c r="E26026" s="113" t="s">
        <v>203</v>
      </c>
      <c r="F26026" s="113" t="s">
        <v>200</v>
      </c>
      <c r="G26026" s="113">
        <v>5.65207630430415</v>
      </c>
    </row>
    <row r="26027" spans="1:7" x14ac:dyDescent="0.25">
      <c r="A26027" s="108" t="str">
        <f t="shared" si="406"/>
        <v>SE_1998_3D_NOx</v>
      </c>
      <c r="B26027" s="113" t="s">
        <v>176</v>
      </c>
      <c r="C26027" s="113">
        <v>1998</v>
      </c>
      <c r="D26027" s="113" t="s">
        <v>206</v>
      </c>
      <c r="E26027" s="113" t="s">
        <v>199</v>
      </c>
      <c r="F26027" s="113" t="s">
        <v>200</v>
      </c>
      <c r="G26027" s="113">
        <v>13.375754140075699</v>
      </c>
    </row>
    <row r="26028" spans="1:7" x14ac:dyDescent="0.25">
      <c r="A26028" s="108" t="str">
        <f t="shared" si="406"/>
        <v>SE_1999_NATIONAL TOTAL_NOx</v>
      </c>
      <c r="B26028" s="113" t="s">
        <v>176</v>
      </c>
      <c r="C26028" s="113">
        <v>1999</v>
      </c>
      <c r="D26028" s="113" t="s">
        <v>122</v>
      </c>
      <c r="E26028" s="113" t="s">
        <v>199</v>
      </c>
      <c r="F26028" s="113" t="s">
        <v>200</v>
      </c>
      <c r="G26028" s="113">
        <v>224.94712537429501</v>
      </c>
    </row>
    <row r="26029" spans="1:7" x14ac:dyDescent="0.25">
      <c r="A26029" s="108" t="str">
        <f t="shared" si="406"/>
        <v>SE_1999_NATIONAL TOTAL_NMVOC</v>
      </c>
      <c r="B26029" s="113" t="s">
        <v>176</v>
      </c>
      <c r="C26029" s="113">
        <v>1999</v>
      </c>
      <c r="D26029" s="113" t="s">
        <v>122</v>
      </c>
      <c r="E26029" s="113" t="s">
        <v>123</v>
      </c>
      <c r="F26029" s="113" t="s">
        <v>200</v>
      </c>
      <c r="G26029" s="113">
        <v>232.47942753391001</v>
      </c>
    </row>
    <row r="26030" spans="1:7" x14ac:dyDescent="0.25">
      <c r="A26030" s="108" t="str">
        <f t="shared" si="406"/>
        <v>SE_1999_NATIONAL TOTAL_SOx</v>
      </c>
      <c r="B26030" s="113" t="s">
        <v>176</v>
      </c>
      <c r="C26030" s="113">
        <v>1999</v>
      </c>
      <c r="D26030" s="113" t="s">
        <v>122</v>
      </c>
      <c r="E26030" s="113" t="s">
        <v>201</v>
      </c>
      <c r="F26030" s="113" t="s">
        <v>200</v>
      </c>
      <c r="G26030" s="113">
        <v>46.6840614888552</v>
      </c>
    </row>
    <row r="26031" spans="1:7" x14ac:dyDescent="0.25">
      <c r="A26031" s="108" t="str">
        <f t="shared" si="406"/>
        <v>SE_1999_NATIONAL TOTAL_NH3</v>
      </c>
      <c r="B26031" s="113" t="s">
        <v>176</v>
      </c>
      <c r="C26031" s="113">
        <v>1999</v>
      </c>
      <c r="D26031" s="113" t="s">
        <v>122</v>
      </c>
      <c r="E26031" s="113" t="s">
        <v>124</v>
      </c>
      <c r="F26031" s="113" t="s">
        <v>200</v>
      </c>
      <c r="G26031" s="113">
        <v>60.368253523797897</v>
      </c>
    </row>
    <row r="26032" spans="1:7" x14ac:dyDescent="0.25">
      <c r="A26032" s="108" t="str">
        <f t="shared" si="406"/>
        <v>SE_1999_NATIONAL TOTAL_PM2.5</v>
      </c>
      <c r="B26032" s="113" t="s">
        <v>176</v>
      </c>
      <c r="C26032" s="113">
        <v>1999</v>
      </c>
      <c r="D26032" s="113" t="s">
        <v>122</v>
      </c>
      <c r="E26032" s="113" t="s">
        <v>203</v>
      </c>
      <c r="F26032" s="113" t="s">
        <v>200</v>
      </c>
      <c r="G26032" s="113">
        <v>47.261551387541502</v>
      </c>
    </row>
    <row r="26033" spans="1:7" x14ac:dyDescent="0.25">
      <c r="A26033" s="108" t="str">
        <f t="shared" si="406"/>
        <v>SE_1999_NATIONAL TOTAL_Pb</v>
      </c>
      <c r="B26033" s="113" t="s">
        <v>176</v>
      </c>
      <c r="C26033" s="113">
        <v>1999</v>
      </c>
      <c r="D26033" s="113" t="s">
        <v>122</v>
      </c>
      <c r="E26033" s="113" t="s">
        <v>125</v>
      </c>
      <c r="F26033" s="113" t="s">
        <v>200</v>
      </c>
      <c r="G26033" s="113">
        <v>2.18198421328781E-2</v>
      </c>
    </row>
    <row r="26034" spans="1:7" x14ac:dyDescent="0.25">
      <c r="A26034" s="108" t="str">
        <f t="shared" si="406"/>
        <v>SE_1999_NATIONAL TOTAL_Cd</v>
      </c>
      <c r="B26034" s="113" t="s">
        <v>176</v>
      </c>
      <c r="C26034" s="113">
        <v>1999</v>
      </c>
      <c r="D26034" s="113" t="s">
        <v>122</v>
      </c>
      <c r="E26034" s="113" t="s">
        <v>126</v>
      </c>
      <c r="F26034" s="113" t="s">
        <v>200</v>
      </c>
      <c r="G26034" s="113">
        <v>5.5278660381973205E-4</v>
      </c>
    </row>
    <row r="26035" spans="1:7" x14ac:dyDescent="0.25">
      <c r="A26035" s="108" t="str">
        <f t="shared" si="406"/>
        <v>SE_1999_NATIONAL TOTAL_Hg</v>
      </c>
      <c r="B26035" s="113" t="s">
        <v>176</v>
      </c>
      <c r="C26035" s="113">
        <v>1999</v>
      </c>
      <c r="D26035" s="113" t="s">
        <v>122</v>
      </c>
      <c r="E26035" s="113" t="s">
        <v>127</v>
      </c>
      <c r="F26035" s="113" t="s">
        <v>200</v>
      </c>
      <c r="G26035" s="113">
        <v>8.7229254165293603E-4</v>
      </c>
    </row>
    <row r="26036" spans="1:7" x14ac:dyDescent="0.25">
      <c r="A26036" s="108" t="str">
        <f t="shared" si="406"/>
        <v>SE_1999_NATIONAL TOTAL_DIOX</v>
      </c>
      <c r="B26036" s="113" t="s">
        <v>176</v>
      </c>
      <c r="C26036" s="113">
        <v>1999</v>
      </c>
      <c r="D26036" s="113" t="s">
        <v>122</v>
      </c>
      <c r="E26036" s="113" t="s">
        <v>128</v>
      </c>
      <c r="F26036" s="113" t="s">
        <v>200</v>
      </c>
      <c r="G26036" s="150">
        <v>2.75848177930265E-8</v>
      </c>
    </row>
    <row r="26037" spans="1:7" x14ac:dyDescent="0.25">
      <c r="A26037" s="108" t="str">
        <f t="shared" si="406"/>
        <v>SE_1999_NATIONAL TOTAL_PAH</v>
      </c>
      <c r="B26037" s="113" t="s">
        <v>176</v>
      </c>
      <c r="C26037" s="113">
        <v>1999</v>
      </c>
      <c r="D26037" s="113" t="s">
        <v>122</v>
      </c>
      <c r="E26037" s="113" t="s">
        <v>129</v>
      </c>
      <c r="F26037" s="113" t="s">
        <v>200</v>
      </c>
      <c r="G26037" s="113">
        <v>1.8325580164931798E-2</v>
      </c>
    </row>
    <row r="26038" spans="1:7" x14ac:dyDescent="0.25">
      <c r="A26038" s="108" t="str">
        <f t="shared" si="406"/>
        <v>SE_1999_NATIONAL TOTAL_HCB</v>
      </c>
      <c r="B26038" s="113" t="s">
        <v>176</v>
      </c>
      <c r="C26038" s="113">
        <v>1999</v>
      </c>
      <c r="D26038" s="113" t="s">
        <v>122</v>
      </c>
      <c r="E26038" s="113" t="s">
        <v>130</v>
      </c>
      <c r="F26038" s="113" t="s">
        <v>200</v>
      </c>
      <c r="G26038" s="150">
        <v>1.6672001022246699E-5</v>
      </c>
    </row>
    <row r="26039" spans="1:7" x14ac:dyDescent="0.25">
      <c r="A26039" s="108" t="str">
        <f t="shared" si="406"/>
        <v>SE_1999_NATIONAL TOTAL_PCB</v>
      </c>
      <c r="B26039" s="113" t="s">
        <v>176</v>
      </c>
      <c r="C26039" s="113">
        <v>1999</v>
      </c>
      <c r="D26039" s="113" t="s">
        <v>122</v>
      </c>
      <c r="E26039" s="113" t="s">
        <v>259</v>
      </c>
      <c r="F26039" s="113" t="s">
        <v>200</v>
      </c>
      <c r="G26039" s="150">
        <v>8.6904245515244206E-6</v>
      </c>
    </row>
    <row r="26040" spans="1:7" x14ac:dyDescent="0.25">
      <c r="A26040" s="108" t="str">
        <f t="shared" si="406"/>
        <v>SE_1999_1A3(FS)_NOx</v>
      </c>
      <c r="B26040" s="113" t="s">
        <v>176</v>
      </c>
      <c r="C26040" s="113">
        <v>1999</v>
      </c>
      <c r="D26040" s="113" t="s">
        <v>132</v>
      </c>
      <c r="E26040" s="113" t="s">
        <v>199</v>
      </c>
      <c r="F26040" s="113" t="s">
        <v>200</v>
      </c>
      <c r="G26040" s="113">
        <v>117.38995886431</v>
      </c>
    </row>
    <row r="26041" spans="1:7" x14ac:dyDescent="0.25">
      <c r="A26041" s="108" t="str">
        <f t="shared" si="406"/>
        <v>SE_1999_1A3(FS)_NMVOC</v>
      </c>
      <c r="B26041" s="113" t="s">
        <v>176</v>
      </c>
      <c r="C26041" s="113">
        <v>1999</v>
      </c>
      <c r="D26041" s="113" t="s">
        <v>132</v>
      </c>
      <c r="E26041" s="113" t="s">
        <v>123</v>
      </c>
      <c r="F26041" s="113" t="s">
        <v>200</v>
      </c>
      <c r="G26041" s="113">
        <v>75.675215665097198</v>
      </c>
    </row>
    <row r="26042" spans="1:7" x14ac:dyDescent="0.25">
      <c r="A26042" s="108" t="str">
        <f t="shared" si="406"/>
        <v>SE_1999_1A3(FS)_SOx</v>
      </c>
      <c r="B26042" s="113" t="s">
        <v>176</v>
      </c>
      <c r="C26042" s="113">
        <v>1999</v>
      </c>
      <c r="D26042" s="113" t="s">
        <v>132</v>
      </c>
      <c r="E26042" s="113" t="s">
        <v>201</v>
      </c>
      <c r="F26042" s="113" t="s">
        <v>200</v>
      </c>
      <c r="G26042" s="113">
        <v>0.52436991592444504</v>
      </c>
    </row>
    <row r="26043" spans="1:7" x14ac:dyDescent="0.25">
      <c r="A26043" s="108" t="str">
        <f t="shared" si="406"/>
        <v>SE_1999_1A3(FS)_NH3</v>
      </c>
      <c r="B26043" s="113" t="s">
        <v>176</v>
      </c>
      <c r="C26043" s="113">
        <v>1999</v>
      </c>
      <c r="D26043" s="113" t="s">
        <v>132</v>
      </c>
      <c r="E26043" s="113" t="s">
        <v>124</v>
      </c>
      <c r="F26043" s="113" t="s">
        <v>200</v>
      </c>
      <c r="G26043" s="113">
        <v>4.4687348524993702</v>
      </c>
    </row>
    <row r="26044" spans="1:7" x14ac:dyDescent="0.25">
      <c r="A26044" s="108" t="str">
        <f t="shared" si="406"/>
        <v>SE_1999_1A3(FS)_PM2.5</v>
      </c>
      <c r="B26044" s="113" t="s">
        <v>176</v>
      </c>
      <c r="C26044" s="113">
        <v>1999</v>
      </c>
      <c r="D26044" s="113" t="s">
        <v>132</v>
      </c>
      <c r="E26044" s="113" t="s">
        <v>203</v>
      </c>
      <c r="F26044" s="113" t="s">
        <v>200</v>
      </c>
      <c r="G26044" s="113">
        <v>5.8061930063998703</v>
      </c>
    </row>
    <row r="26045" spans="1:7" x14ac:dyDescent="0.25">
      <c r="A26045" s="108" t="str">
        <f t="shared" si="406"/>
        <v>SE_1999_3D_NOx</v>
      </c>
      <c r="B26045" s="113" t="s">
        <v>176</v>
      </c>
      <c r="C26045" s="113">
        <v>1999</v>
      </c>
      <c r="D26045" s="113" t="s">
        <v>206</v>
      </c>
      <c r="E26045" s="113" t="s">
        <v>199</v>
      </c>
      <c r="F26045" s="113" t="s">
        <v>200</v>
      </c>
      <c r="G26045" s="113">
        <v>12.2951370937772</v>
      </c>
    </row>
    <row r="26046" spans="1:7" x14ac:dyDescent="0.25">
      <c r="A26046" s="108" t="str">
        <f t="shared" si="406"/>
        <v>SE_2000_NATIONAL TOTAL_NOx</v>
      </c>
      <c r="B26046" s="113" t="s">
        <v>176</v>
      </c>
      <c r="C26046" s="113">
        <v>2000</v>
      </c>
      <c r="D26046" s="113" t="s">
        <v>122</v>
      </c>
      <c r="E26046" s="113" t="s">
        <v>199</v>
      </c>
      <c r="F26046" s="113" t="s">
        <v>200</v>
      </c>
      <c r="G26046" s="113">
        <v>222.06465000308501</v>
      </c>
    </row>
    <row r="26047" spans="1:7" x14ac:dyDescent="0.25">
      <c r="A26047" s="108" t="str">
        <f t="shared" si="406"/>
        <v>SE_2000_NATIONAL TOTAL_NMVOC</v>
      </c>
      <c r="B26047" s="113" t="s">
        <v>176</v>
      </c>
      <c r="C26047" s="113">
        <v>2000</v>
      </c>
      <c r="D26047" s="113" t="s">
        <v>122</v>
      </c>
      <c r="E26047" s="113" t="s">
        <v>123</v>
      </c>
      <c r="F26047" s="113" t="s">
        <v>200</v>
      </c>
      <c r="G26047" s="113">
        <v>222.15041918249801</v>
      </c>
    </row>
    <row r="26048" spans="1:7" x14ac:dyDescent="0.25">
      <c r="A26048" s="108" t="str">
        <f t="shared" si="406"/>
        <v>SE_2000_NATIONAL TOTAL_SOx</v>
      </c>
      <c r="B26048" s="113" t="s">
        <v>176</v>
      </c>
      <c r="C26048" s="113">
        <v>2000</v>
      </c>
      <c r="D26048" s="113" t="s">
        <v>122</v>
      </c>
      <c r="E26048" s="113" t="s">
        <v>201</v>
      </c>
      <c r="F26048" s="113" t="s">
        <v>200</v>
      </c>
      <c r="G26048" s="113">
        <v>44.052878460512503</v>
      </c>
    </row>
    <row r="26049" spans="1:7" x14ac:dyDescent="0.25">
      <c r="A26049" s="108" t="str">
        <f t="shared" si="406"/>
        <v>SE_2000_NATIONAL TOTAL_NH3</v>
      </c>
      <c r="B26049" s="113" t="s">
        <v>176</v>
      </c>
      <c r="C26049" s="113">
        <v>2000</v>
      </c>
      <c r="D26049" s="113" t="s">
        <v>122</v>
      </c>
      <c r="E26049" s="113" t="s">
        <v>124</v>
      </c>
      <c r="F26049" s="113" t="s">
        <v>200</v>
      </c>
      <c r="G26049" s="113">
        <v>59.663786274873601</v>
      </c>
    </row>
    <row r="26050" spans="1:7" x14ac:dyDescent="0.25">
      <c r="A26050" s="108" t="str">
        <f t="shared" ref="A26050:A26113" si="407">CONCATENATE(B26050,"_",C26050,"_",D26050,"_",E26050)</f>
        <v>SE_2000_NATIONAL TOTAL_PM2.5</v>
      </c>
      <c r="B26050" s="113" t="s">
        <v>176</v>
      </c>
      <c r="C26050" s="113">
        <v>2000</v>
      </c>
      <c r="D26050" s="113" t="s">
        <v>122</v>
      </c>
      <c r="E26050" s="113" t="s">
        <v>203</v>
      </c>
      <c r="F26050" s="113" t="s">
        <v>200</v>
      </c>
      <c r="G26050" s="113">
        <v>34.647462639134702</v>
      </c>
    </row>
    <row r="26051" spans="1:7" x14ac:dyDescent="0.25">
      <c r="A26051" s="108" t="str">
        <f t="shared" si="407"/>
        <v>SE_2000_NATIONAL TOTAL_Pb</v>
      </c>
      <c r="B26051" s="113" t="s">
        <v>176</v>
      </c>
      <c r="C26051" s="113">
        <v>2000</v>
      </c>
      <c r="D26051" s="113" t="s">
        <v>122</v>
      </c>
      <c r="E26051" s="113" t="s">
        <v>125</v>
      </c>
      <c r="F26051" s="113" t="s">
        <v>200</v>
      </c>
      <c r="G26051" s="113">
        <v>1.8923456932415601E-2</v>
      </c>
    </row>
    <row r="26052" spans="1:7" x14ac:dyDescent="0.25">
      <c r="A26052" s="108" t="str">
        <f t="shared" si="407"/>
        <v>SE_2000_NATIONAL TOTAL_Cd</v>
      </c>
      <c r="B26052" s="113" t="s">
        <v>176</v>
      </c>
      <c r="C26052" s="113">
        <v>2000</v>
      </c>
      <c r="D26052" s="113" t="s">
        <v>122</v>
      </c>
      <c r="E26052" s="113" t="s">
        <v>126</v>
      </c>
      <c r="F26052" s="113" t="s">
        <v>200</v>
      </c>
      <c r="G26052" s="113">
        <v>5.36142395938158E-4</v>
      </c>
    </row>
    <row r="26053" spans="1:7" x14ac:dyDescent="0.25">
      <c r="A26053" s="108" t="str">
        <f t="shared" si="407"/>
        <v>SE_2000_NATIONAL TOTAL_Hg</v>
      </c>
      <c r="B26053" s="113" t="s">
        <v>176</v>
      </c>
      <c r="C26053" s="113">
        <v>2000</v>
      </c>
      <c r="D26053" s="113" t="s">
        <v>122</v>
      </c>
      <c r="E26053" s="113" t="s">
        <v>127</v>
      </c>
      <c r="F26053" s="113" t="s">
        <v>200</v>
      </c>
      <c r="G26053" s="113">
        <v>7.5364418085800699E-4</v>
      </c>
    </row>
    <row r="26054" spans="1:7" x14ac:dyDescent="0.25">
      <c r="A26054" s="108" t="str">
        <f t="shared" si="407"/>
        <v>SE_2000_NATIONAL TOTAL_DIOX</v>
      </c>
      <c r="B26054" s="113" t="s">
        <v>176</v>
      </c>
      <c r="C26054" s="113">
        <v>2000</v>
      </c>
      <c r="D26054" s="113" t="s">
        <v>122</v>
      </c>
      <c r="E26054" s="113" t="s">
        <v>128</v>
      </c>
      <c r="F26054" s="113" t="s">
        <v>200</v>
      </c>
      <c r="G26054" s="150">
        <v>2.6913941330493499E-8</v>
      </c>
    </row>
    <row r="26055" spans="1:7" x14ac:dyDescent="0.25">
      <c r="A26055" s="108" t="str">
        <f t="shared" si="407"/>
        <v>SE_2000_NATIONAL TOTAL_PAH</v>
      </c>
      <c r="B26055" s="113" t="s">
        <v>176</v>
      </c>
      <c r="C26055" s="113">
        <v>2000</v>
      </c>
      <c r="D26055" s="113" t="s">
        <v>122</v>
      </c>
      <c r="E26055" s="113" t="s">
        <v>129</v>
      </c>
      <c r="F26055" s="113" t="s">
        <v>200</v>
      </c>
      <c r="G26055" s="113">
        <v>1.54546824848484E-2</v>
      </c>
    </row>
    <row r="26056" spans="1:7" x14ac:dyDescent="0.25">
      <c r="A26056" s="108" t="str">
        <f t="shared" si="407"/>
        <v>SE_2000_NATIONAL TOTAL_HCB</v>
      </c>
      <c r="B26056" s="113" t="s">
        <v>176</v>
      </c>
      <c r="C26056" s="113">
        <v>2000</v>
      </c>
      <c r="D26056" s="113" t="s">
        <v>122</v>
      </c>
      <c r="E26056" s="113" t="s">
        <v>130</v>
      </c>
      <c r="F26056" s="113" t="s">
        <v>200</v>
      </c>
      <c r="G26056" s="150">
        <v>1.0642383453870801E-5</v>
      </c>
    </row>
    <row r="26057" spans="1:7" x14ac:dyDescent="0.25">
      <c r="A26057" s="108" t="str">
        <f t="shared" si="407"/>
        <v>SE_2000_NATIONAL TOTAL_PCB</v>
      </c>
      <c r="B26057" s="113" t="s">
        <v>176</v>
      </c>
      <c r="C26057" s="113">
        <v>2000</v>
      </c>
      <c r="D26057" s="113" t="s">
        <v>122</v>
      </c>
      <c r="E26057" s="113" t="s">
        <v>259</v>
      </c>
      <c r="F26057" s="113" t="s">
        <v>200</v>
      </c>
      <c r="G26057" s="150">
        <v>9.8107681574553003E-6</v>
      </c>
    </row>
    <row r="26058" spans="1:7" x14ac:dyDescent="0.25">
      <c r="A26058" s="108" t="str">
        <f t="shared" si="407"/>
        <v>SE_2000_1A3(FS)_NOx</v>
      </c>
      <c r="B26058" s="113" t="s">
        <v>176</v>
      </c>
      <c r="C26058" s="113">
        <v>2000</v>
      </c>
      <c r="D26058" s="113" t="s">
        <v>132</v>
      </c>
      <c r="E26058" s="113" t="s">
        <v>199</v>
      </c>
      <c r="F26058" s="113" t="s">
        <v>200</v>
      </c>
      <c r="G26058" s="113">
        <v>116.532825065597</v>
      </c>
    </row>
    <row r="26059" spans="1:7" x14ac:dyDescent="0.25">
      <c r="A26059" s="108" t="str">
        <f t="shared" si="407"/>
        <v>SE_2000_1A3(FS)_NMVOC</v>
      </c>
      <c r="B26059" s="113" t="s">
        <v>176</v>
      </c>
      <c r="C26059" s="113">
        <v>2000</v>
      </c>
      <c r="D26059" s="113" t="s">
        <v>132</v>
      </c>
      <c r="E26059" s="113" t="s">
        <v>123</v>
      </c>
      <c r="F26059" s="113" t="s">
        <v>200</v>
      </c>
      <c r="G26059" s="113">
        <v>65.061006972735001</v>
      </c>
    </row>
    <row r="26060" spans="1:7" x14ac:dyDescent="0.25">
      <c r="A26060" s="108" t="str">
        <f t="shared" si="407"/>
        <v>SE_2000_1A3(FS)_SOx</v>
      </c>
      <c r="B26060" s="113" t="s">
        <v>176</v>
      </c>
      <c r="C26060" s="113">
        <v>2000</v>
      </c>
      <c r="D26060" s="113" t="s">
        <v>132</v>
      </c>
      <c r="E26060" s="113" t="s">
        <v>201</v>
      </c>
      <c r="F26060" s="113" t="s">
        <v>200</v>
      </c>
      <c r="G26060" s="113">
        <v>0.22610044637663701</v>
      </c>
    </row>
    <row r="26061" spans="1:7" x14ac:dyDescent="0.25">
      <c r="A26061" s="108" t="str">
        <f t="shared" si="407"/>
        <v>SE_2000_1A3(FS)_NH3</v>
      </c>
      <c r="B26061" s="113" t="s">
        <v>176</v>
      </c>
      <c r="C26061" s="113">
        <v>2000</v>
      </c>
      <c r="D26061" s="113" t="s">
        <v>132</v>
      </c>
      <c r="E26061" s="113" t="s">
        <v>124</v>
      </c>
      <c r="F26061" s="113" t="s">
        <v>200</v>
      </c>
      <c r="G26061" s="113">
        <v>4.6381469056519604</v>
      </c>
    </row>
    <row r="26062" spans="1:7" x14ac:dyDescent="0.25">
      <c r="A26062" s="108" t="str">
        <f t="shared" si="407"/>
        <v>SE_2000_1A3(FS)_PM2.5</v>
      </c>
      <c r="B26062" s="113" t="s">
        <v>176</v>
      </c>
      <c r="C26062" s="113">
        <v>2000</v>
      </c>
      <c r="D26062" s="113" t="s">
        <v>132</v>
      </c>
      <c r="E26062" s="113" t="s">
        <v>203</v>
      </c>
      <c r="F26062" s="113" t="s">
        <v>200</v>
      </c>
      <c r="G26062" s="113">
        <v>5.89424016062482</v>
      </c>
    </row>
    <row r="26063" spans="1:7" x14ac:dyDescent="0.25">
      <c r="A26063" s="108" t="str">
        <f t="shared" si="407"/>
        <v>SE_2000_3D_NOx</v>
      </c>
      <c r="B26063" s="113" t="s">
        <v>176</v>
      </c>
      <c r="C26063" s="113">
        <v>2000</v>
      </c>
      <c r="D26063" s="113" t="s">
        <v>206</v>
      </c>
      <c r="E26063" s="113" t="s">
        <v>199</v>
      </c>
      <c r="F26063" s="113" t="s">
        <v>200</v>
      </c>
      <c r="G26063" s="113">
        <v>12.613239993682001</v>
      </c>
    </row>
    <row r="26064" spans="1:7" x14ac:dyDescent="0.25">
      <c r="A26064" s="108" t="str">
        <f t="shared" si="407"/>
        <v>SE_2001_NATIONAL TOTAL_NOx</v>
      </c>
      <c r="B26064" s="113" t="s">
        <v>176</v>
      </c>
      <c r="C26064" s="113">
        <v>2001</v>
      </c>
      <c r="D26064" s="113" t="s">
        <v>122</v>
      </c>
      <c r="E26064" s="113" t="s">
        <v>199</v>
      </c>
      <c r="F26064" s="113" t="s">
        <v>200</v>
      </c>
      <c r="G26064" s="113">
        <v>212.01784174272001</v>
      </c>
    </row>
    <row r="26065" spans="1:7" x14ac:dyDescent="0.25">
      <c r="A26065" s="108" t="str">
        <f t="shared" si="407"/>
        <v>SE_2001_NATIONAL TOTAL_NMVOC</v>
      </c>
      <c r="B26065" s="113" t="s">
        <v>176</v>
      </c>
      <c r="C26065" s="113">
        <v>2001</v>
      </c>
      <c r="D26065" s="113" t="s">
        <v>122</v>
      </c>
      <c r="E26065" s="113" t="s">
        <v>123</v>
      </c>
      <c r="F26065" s="113" t="s">
        <v>200</v>
      </c>
      <c r="G26065" s="113">
        <v>212.38593267586799</v>
      </c>
    </row>
    <row r="26066" spans="1:7" x14ac:dyDescent="0.25">
      <c r="A26066" s="108" t="str">
        <f t="shared" si="407"/>
        <v>SE_2001_NATIONAL TOTAL_SOx</v>
      </c>
      <c r="B26066" s="113" t="s">
        <v>176</v>
      </c>
      <c r="C26066" s="113">
        <v>2001</v>
      </c>
      <c r="D26066" s="113" t="s">
        <v>122</v>
      </c>
      <c r="E26066" s="113" t="s">
        <v>201</v>
      </c>
      <c r="F26066" s="113" t="s">
        <v>200</v>
      </c>
      <c r="G26066" s="113">
        <v>41.268744427882801</v>
      </c>
    </row>
    <row r="26067" spans="1:7" x14ac:dyDescent="0.25">
      <c r="A26067" s="108" t="str">
        <f t="shared" si="407"/>
        <v>SE_2001_NATIONAL TOTAL_NH3</v>
      </c>
      <c r="B26067" s="113" t="s">
        <v>176</v>
      </c>
      <c r="C26067" s="113">
        <v>2001</v>
      </c>
      <c r="D26067" s="113" t="s">
        <v>122</v>
      </c>
      <c r="E26067" s="113" t="s">
        <v>124</v>
      </c>
      <c r="F26067" s="113" t="s">
        <v>200</v>
      </c>
      <c r="G26067" s="113">
        <v>59.111624658650499</v>
      </c>
    </row>
    <row r="26068" spans="1:7" x14ac:dyDescent="0.25">
      <c r="A26068" s="108" t="str">
        <f t="shared" si="407"/>
        <v>SE_2001_NATIONAL TOTAL_PM2.5</v>
      </c>
      <c r="B26068" s="113" t="s">
        <v>176</v>
      </c>
      <c r="C26068" s="113">
        <v>2001</v>
      </c>
      <c r="D26068" s="113" t="s">
        <v>122</v>
      </c>
      <c r="E26068" s="113" t="s">
        <v>203</v>
      </c>
      <c r="F26068" s="113" t="s">
        <v>200</v>
      </c>
      <c r="G26068" s="113">
        <v>33.53615096571</v>
      </c>
    </row>
    <row r="26069" spans="1:7" x14ac:dyDescent="0.25">
      <c r="A26069" s="108" t="str">
        <f t="shared" si="407"/>
        <v>SE_2001_NATIONAL TOTAL_Pb</v>
      </c>
      <c r="B26069" s="113" t="s">
        <v>176</v>
      </c>
      <c r="C26069" s="113">
        <v>2001</v>
      </c>
      <c r="D26069" s="113" t="s">
        <v>122</v>
      </c>
      <c r="E26069" s="113" t="s">
        <v>125</v>
      </c>
      <c r="F26069" s="113" t="s">
        <v>200</v>
      </c>
      <c r="G26069" s="113">
        <v>1.7206241620445401E-2</v>
      </c>
    </row>
    <row r="26070" spans="1:7" x14ac:dyDescent="0.25">
      <c r="A26070" s="108" t="str">
        <f t="shared" si="407"/>
        <v>SE_2001_NATIONAL TOTAL_Cd</v>
      </c>
      <c r="B26070" s="113" t="s">
        <v>176</v>
      </c>
      <c r="C26070" s="113">
        <v>2001</v>
      </c>
      <c r="D26070" s="113" t="s">
        <v>122</v>
      </c>
      <c r="E26070" s="113" t="s">
        <v>126</v>
      </c>
      <c r="F26070" s="113" t="s">
        <v>200</v>
      </c>
      <c r="G26070" s="113">
        <v>6.1628214243833696E-4</v>
      </c>
    </row>
    <row r="26071" spans="1:7" x14ac:dyDescent="0.25">
      <c r="A26071" s="108" t="str">
        <f t="shared" si="407"/>
        <v>SE_2001_NATIONAL TOTAL_Hg</v>
      </c>
      <c r="B26071" s="113" t="s">
        <v>176</v>
      </c>
      <c r="C26071" s="113">
        <v>2001</v>
      </c>
      <c r="D26071" s="113" t="s">
        <v>122</v>
      </c>
      <c r="E26071" s="113" t="s">
        <v>127</v>
      </c>
      <c r="F26071" s="113" t="s">
        <v>200</v>
      </c>
      <c r="G26071" s="113">
        <v>5.9318203236662505E-4</v>
      </c>
    </row>
    <row r="26072" spans="1:7" x14ac:dyDescent="0.25">
      <c r="A26072" s="108" t="str">
        <f t="shared" si="407"/>
        <v>SE_2001_NATIONAL TOTAL_DIOX</v>
      </c>
      <c r="B26072" s="113" t="s">
        <v>176</v>
      </c>
      <c r="C26072" s="113">
        <v>2001</v>
      </c>
      <c r="D26072" s="113" t="s">
        <v>122</v>
      </c>
      <c r="E26072" s="113" t="s">
        <v>128</v>
      </c>
      <c r="F26072" s="113" t="s">
        <v>200</v>
      </c>
      <c r="G26072" s="150">
        <v>2.4886899636649399E-8</v>
      </c>
    </row>
    <row r="26073" spans="1:7" x14ac:dyDescent="0.25">
      <c r="A26073" s="108" t="str">
        <f t="shared" si="407"/>
        <v>SE_2001_NATIONAL TOTAL_PAH</v>
      </c>
      <c r="B26073" s="113" t="s">
        <v>176</v>
      </c>
      <c r="C26073" s="113">
        <v>2001</v>
      </c>
      <c r="D26073" s="113" t="s">
        <v>122</v>
      </c>
      <c r="E26073" s="113" t="s">
        <v>129</v>
      </c>
      <c r="F26073" s="113" t="s">
        <v>200</v>
      </c>
      <c r="G26073" s="113">
        <v>1.5564676776972E-2</v>
      </c>
    </row>
    <row r="26074" spans="1:7" x14ac:dyDescent="0.25">
      <c r="A26074" s="108" t="str">
        <f t="shared" si="407"/>
        <v>SE_2001_NATIONAL TOTAL_HCB</v>
      </c>
      <c r="B26074" s="113" t="s">
        <v>176</v>
      </c>
      <c r="C26074" s="113">
        <v>2001</v>
      </c>
      <c r="D26074" s="113" t="s">
        <v>122</v>
      </c>
      <c r="E26074" s="113" t="s">
        <v>130</v>
      </c>
      <c r="F26074" s="113" t="s">
        <v>200</v>
      </c>
      <c r="G26074" s="150">
        <v>5.8857858598452704E-6</v>
      </c>
    </row>
    <row r="26075" spans="1:7" x14ac:dyDescent="0.25">
      <c r="A26075" s="108" t="str">
        <f t="shared" si="407"/>
        <v>SE_2001_NATIONAL TOTAL_PCB</v>
      </c>
      <c r="B26075" s="113" t="s">
        <v>176</v>
      </c>
      <c r="C26075" s="113">
        <v>2001</v>
      </c>
      <c r="D26075" s="113" t="s">
        <v>122</v>
      </c>
      <c r="E26075" s="113" t="s">
        <v>259</v>
      </c>
      <c r="F26075" s="113" t="s">
        <v>200</v>
      </c>
      <c r="G26075" s="150">
        <v>9.3612872277840704E-6</v>
      </c>
    </row>
    <row r="26076" spans="1:7" x14ac:dyDescent="0.25">
      <c r="A26076" s="108" t="str">
        <f t="shared" si="407"/>
        <v>SE_2001_1A3(FS)_NOx</v>
      </c>
      <c r="B26076" s="113" t="s">
        <v>176</v>
      </c>
      <c r="C26076" s="113">
        <v>2001</v>
      </c>
      <c r="D26076" s="113" t="s">
        <v>132</v>
      </c>
      <c r="E26076" s="113" t="s">
        <v>199</v>
      </c>
      <c r="F26076" s="113" t="s">
        <v>200</v>
      </c>
      <c r="G26076" s="113">
        <v>107.62990318280301</v>
      </c>
    </row>
    <row r="26077" spans="1:7" x14ac:dyDescent="0.25">
      <c r="A26077" s="108" t="str">
        <f t="shared" si="407"/>
        <v>SE_2001_1A3(FS)_NMVOC</v>
      </c>
      <c r="B26077" s="113" t="s">
        <v>176</v>
      </c>
      <c r="C26077" s="113">
        <v>2001</v>
      </c>
      <c r="D26077" s="113" t="s">
        <v>132</v>
      </c>
      <c r="E26077" s="113" t="s">
        <v>123</v>
      </c>
      <c r="F26077" s="113" t="s">
        <v>200</v>
      </c>
      <c r="G26077" s="113">
        <v>58.927051322957901</v>
      </c>
    </row>
    <row r="26078" spans="1:7" x14ac:dyDescent="0.25">
      <c r="A26078" s="108" t="str">
        <f t="shared" si="407"/>
        <v>SE_2001_1A3(FS)_SOx</v>
      </c>
      <c r="B26078" s="113" t="s">
        <v>176</v>
      </c>
      <c r="C26078" s="113">
        <v>2001</v>
      </c>
      <c r="D26078" s="113" t="s">
        <v>132</v>
      </c>
      <c r="E26078" s="113" t="s">
        <v>201</v>
      </c>
      <c r="F26078" s="113" t="s">
        <v>200</v>
      </c>
      <c r="G26078" s="113">
        <v>0.19101495171438701</v>
      </c>
    </row>
    <row r="26079" spans="1:7" x14ac:dyDescent="0.25">
      <c r="A26079" s="108" t="str">
        <f t="shared" si="407"/>
        <v>SE_2001_1A3(FS)_NH3</v>
      </c>
      <c r="B26079" s="113" t="s">
        <v>176</v>
      </c>
      <c r="C26079" s="113">
        <v>2001</v>
      </c>
      <c r="D26079" s="113" t="s">
        <v>132</v>
      </c>
      <c r="E26079" s="113" t="s">
        <v>124</v>
      </c>
      <c r="F26079" s="113" t="s">
        <v>200</v>
      </c>
      <c r="G26079" s="113">
        <v>4.6579019083862896</v>
      </c>
    </row>
    <row r="26080" spans="1:7" x14ac:dyDescent="0.25">
      <c r="A26080" s="108" t="str">
        <f t="shared" si="407"/>
        <v>SE_2001_1A3(FS)_PM2.5</v>
      </c>
      <c r="B26080" s="113" t="s">
        <v>176</v>
      </c>
      <c r="C26080" s="113">
        <v>2001</v>
      </c>
      <c r="D26080" s="113" t="s">
        <v>132</v>
      </c>
      <c r="E26080" s="113" t="s">
        <v>203</v>
      </c>
      <c r="F26080" s="113" t="s">
        <v>200</v>
      </c>
      <c r="G26080" s="113">
        <v>5.7959179313718501</v>
      </c>
    </row>
    <row r="26081" spans="1:7" x14ac:dyDescent="0.25">
      <c r="A26081" s="108" t="str">
        <f t="shared" si="407"/>
        <v>SE_2001_3D_NOx</v>
      </c>
      <c r="B26081" s="113" t="s">
        <v>176</v>
      </c>
      <c r="C26081" s="113">
        <v>2001</v>
      </c>
      <c r="D26081" s="113" t="s">
        <v>206</v>
      </c>
      <c r="E26081" s="113" t="s">
        <v>199</v>
      </c>
      <c r="F26081" s="113" t="s">
        <v>200</v>
      </c>
      <c r="G26081" s="113">
        <v>12.862241388787499</v>
      </c>
    </row>
    <row r="26082" spans="1:7" x14ac:dyDescent="0.25">
      <c r="A26082" s="108" t="str">
        <f t="shared" si="407"/>
        <v>SE_2002_NATIONAL TOTAL_NOx</v>
      </c>
      <c r="B26082" s="113" t="s">
        <v>176</v>
      </c>
      <c r="C26082" s="113">
        <v>2002</v>
      </c>
      <c r="D26082" s="113" t="s">
        <v>122</v>
      </c>
      <c r="E26082" s="113" t="s">
        <v>199</v>
      </c>
      <c r="F26082" s="113" t="s">
        <v>200</v>
      </c>
      <c r="G26082" s="113">
        <v>204.32296909849401</v>
      </c>
    </row>
    <row r="26083" spans="1:7" x14ac:dyDescent="0.25">
      <c r="A26083" s="108" t="str">
        <f t="shared" si="407"/>
        <v>SE_2002_NATIONAL TOTAL_NMVOC</v>
      </c>
      <c r="B26083" s="113" t="s">
        <v>176</v>
      </c>
      <c r="C26083" s="113">
        <v>2002</v>
      </c>
      <c r="D26083" s="113" t="s">
        <v>122</v>
      </c>
      <c r="E26083" s="113" t="s">
        <v>123</v>
      </c>
      <c r="F26083" s="113" t="s">
        <v>200</v>
      </c>
      <c r="G26083" s="113">
        <v>207.78365133903401</v>
      </c>
    </row>
    <row r="26084" spans="1:7" x14ac:dyDescent="0.25">
      <c r="A26084" s="108" t="str">
        <f t="shared" si="407"/>
        <v>SE_2002_NATIONAL TOTAL_SOx</v>
      </c>
      <c r="B26084" s="113" t="s">
        <v>176</v>
      </c>
      <c r="C26084" s="113">
        <v>2002</v>
      </c>
      <c r="D26084" s="113" t="s">
        <v>122</v>
      </c>
      <c r="E26084" s="113" t="s">
        <v>201</v>
      </c>
      <c r="F26084" s="113" t="s">
        <v>200</v>
      </c>
      <c r="G26084" s="113">
        <v>41.331833044469199</v>
      </c>
    </row>
    <row r="26085" spans="1:7" x14ac:dyDescent="0.25">
      <c r="A26085" s="108" t="str">
        <f t="shared" si="407"/>
        <v>SE_2002_NATIONAL TOTAL_NH3</v>
      </c>
      <c r="B26085" s="113" t="s">
        <v>176</v>
      </c>
      <c r="C26085" s="113">
        <v>2002</v>
      </c>
      <c r="D26085" s="113" t="s">
        <v>122</v>
      </c>
      <c r="E26085" s="113" t="s">
        <v>124</v>
      </c>
      <c r="F26085" s="113" t="s">
        <v>200</v>
      </c>
      <c r="G26085" s="113">
        <v>58.606615387246897</v>
      </c>
    </row>
    <row r="26086" spans="1:7" x14ac:dyDescent="0.25">
      <c r="A26086" s="108" t="str">
        <f t="shared" si="407"/>
        <v>SE_2002_NATIONAL TOTAL_PM2.5</v>
      </c>
      <c r="B26086" s="113" t="s">
        <v>176</v>
      </c>
      <c r="C26086" s="113">
        <v>2002</v>
      </c>
      <c r="D26086" s="113" t="s">
        <v>122</v>
      </c>
      <c r="E26086" s="113" t="s">
        <v>203</v>
      </c>
      <c r="F26086" s="113" t="s">
        <v>200</v>
      </c>
      <c r="G26086" s="113">
        <v>32.729180689486</v>
      </c>
    </row>
    <row r="26087" spans="1:7" x14ac:dyDescent="0.25">
      <c r="A26087" s="108" t="str">
        <f t="shared" si="407"/>
        <v>SE_2002_NATIONAL TOTAL_Pb</v>
      </c>
      <c r="B26087" s="113" t="s">
        <v>176</v>
      </c>
      <c r="C26087" s="113">
        <v>2002</v>
      </c>
      <c r="D26087" s="113" t="s">
        <v>122</v>
      </c>
      <c r="E26087" s="113" t="s">
        <v>125</v>
      </c>
      <c r="F26087" s="113" t="s">
        <v>200</v>
      </c>
      <c r="G26087" s="113">
        <v>1.4361906274769701E-2</v>
      </c>
    </row>
    <row r="26088" spans="1:7" x14ac:dyDescent="0.25">
      <c r="A26088" s="108" t="str">
        <f t="shared" si="407"/>
        <v>SE_2002_NATIONAL TOTAL_Cd</v>
      </c>
      <c r="B26088" s="113" t="s">
        <v>176</v>
      </c>
      <c r="C26088" s="113">
        <v>2002</v>
      </c>
      <c r="D26088" s="113" t="s">
        <v>122</v>
      </c>
      <c r="E26088" s="113" t="s">
        <v>126</v>
      </c>
      <c r="F26088" s="113" t="s">
        <v>200</v>
      </c>
      <c r="G26088" s="113">
        <v>5.4092407099040304E-4</v>
      </c>
    </row>
    <row r="26089" spans="1:7" x14ac:dyDescent="0.25">
      <c r="A26089" s="108" t="str">
        <f t="shared" si="407"/>
        <v>SE_2002_NATIONAL TOTAL_Hg</v>
      </c>
      <c r="B26089" s="113" t="s">
        <v>176</v>
      </c>
      <c r="C26089" s="113">
        <v>2002</v>
      </c>
      <c r="D26089" s="113" t="s">
        <v>122</v>
      </c>
      <c r="E26089" s="113" t="s">
        <v>127</v>
      </c>
      <c r="F26089" s="113" t="s">
        <v>200</v>
      </c>
      <c r="G26089" s="113">
        <v>6.2956942655186204E-4</v>
      </c>
    </row>
    <row r="26090" spans="1:7" x14ac:dyDescent="0.25">
      <c r="A26090" s="108" t="str">
        <f t="shared" si="407"/>
        <v>SE_2002_NATIONAL TOTAL_DIOX</v>
      </c>
      <c r="B26090" s="113" t="s">
        <v>176</v>
      </c>
      <c r="C26090" s="113">
        <v>2002</v>
      </c>
      <c r="D26090" s="113" t="s">
        <v>122</v>
      </c>
      <c r="E26090" s="113" t="s">
        <v>128</v>
      </c>
      <c r="F26090" s="113" t="s">
        <v>200</v>
      </c>
      <c r="G26090" s="150">
        <v>2.4949873890077399E-8</v>
      </c>
    </row>
    <row r="26091" spans="1:7" x14ac:dyDescent="0.25">
      <c r="A26091" s="108" t="str">
        <f t="shared" si="407"/>
        <v>SE_2002_NATIONAL TOTAL_PAH</v>
      </c>
      <c r="B26091" s="113" t="s">
        <v>176</v>
      </c>
      <c r="C26091" s="113">
        <v>2002</v>
      </c>
      <c r="D26091" s="113" t="s">
        <v>122</v>
      </c>
      <c r="E26091" s="113" t="s">
        <v>129</v>
      </c>
      <c r="F26091" s="113" t="s">
        <v>200</v>
      </c>
      <c r="G26091" s="113">
        <v>1.5196072345154601E-2</v>
      </c>
    </row>
    <row r="26092" spans="1:7" x14ac:dyDescent="0.25">
      <c r="A26092" s="108" t="str">
        <f t="shared" si="407"/>
        <v>SE_2002_NATIONAL TOTAL_HCB</v>
      </c>
      <c r="B26092" s="113" t="s">
        <v>176</v>
      </c>
      <c r="C26092" s="113">
        <v>2002</v>
      </c>
      <c r="D26092" s="113" t="s">
        <v>122</v>
      </c>
      <c r="E26092" s="113" t="s">
        <v>130</v>
      </c>
      <c r="F26092" s="113" t="s">
        <v>200</v>
      </c>
      <c r="G26092" s="150">
        <v>8.5274005539590298E-6</v>
      </c>
    </row>
    <row r="26093" spans="1:7" x14ac:dyDescent="0.25">
      <c r="A26093" s="108" t="str">
        <f t="shared" si="407"/>
        <v>SE_2002_NATIONAL TOTAL_PCB</v>
      </c>
      <c r="B26093" s="113" t="s">
        <v>176</v>
      </c>
      <c r="C26093" s="113">
        <v>2002</v>
      </c>
      <c r="D26093" s="113" t="s">
        <v>122</v>
      </c>
      <c r="E26093" s="113" t="s">
        <v>259</v>
      </c>
      <c r="F26093" s="113" t="s">
        <v>200</v>
      </c>
      <c r="G26093" s="150">
        <v>9.4566418743214103E-6</v>
      </c>
    </row>
    <row r="26094" spans="1:7" x14ac:dyDescent="0.25">
      <c r="A26094" s="108" t="str">
        <f t="shared" si="407"/>
        <v>SE_2002_1A3(FS)_NOx</v>
      </c>
      <c r="B26094" s="113" t="s">
        <v>176</v>
      </c>
      <c r="C26094" s="113">
        <v>2002</v>
      </c>
      <c r="D26094" s="113" t="s">
        <v>132</v>
      </c>
      <c r="E26094" s="113" t="s">
        <v>199</v>
      </c>
      <c r="F26094" s="113" t="s">
        <v>200</v>
      </c>
      <c r="G26094" s="113">
        <v>101.035814488624</v>
      </c>
    </row>
    <row r="26095" spans="1:7" x14ac:dyDescent="0.25">
      <c r="A26095" s="108" t="str">
        <f t="shared" si="407"/>
        <v>SE_2002_1A3(FS)_NMVOC</v>
      </c>
      <c r="B26095" s="113" t="s">
        <v>176</v>
      </c>
      <c r="C26095" s="113">
        <v>2002</v>
      </c>
      <c r="D26095" s="113" t="s">
        <v>132</v>
      </c>
      <c r="E26095" s="113" t="s">
        <v>123</v>
      </c>
      <c r="F26095" s="113" t="s">
        <v>200</v>
      </c>
      <c r="G26095" s="113">
        <v>52.811150229648703</v>
      </c>
    </row>
    <row r="26096" spans="1:7" x14ac:dyDescent="0.25">
      <c r="A26096" s="108" t="str">
        <f t="shared" si="407"/>
        <v>SE_2002_1A3(FS)_SOx</v>
      </c>
      <c r="B26096" s="113" t="s">
        <v>176</v>
      </c>
      <c r="C26096" s="113">
        <v>2002</v>
      </c>
      <c r="D26096" s="113" t="s">
        <v>132</v>
      </c>
      <c r="E26096" s="113" t="s">
        <v>201</v>
      </c>
      <c r="F26096" s="113" t="s">
        <v>200</v>
      </c>
      <c r="G26096" s="113">
        <v>0.16066852387556901</v>
      </c>
    </row>
    <row r="26097" spans="1:7" x14ac:dyDescent="0.25">
      <c r="A26097" s="108" t="str">
        <f t="shared" si="407"/>
        <v>SE_2002_1A3(FS)_NH3</v>
      </c>
      <c r="B26097" s="113" t="s">
        <v>176</v>
      </c>
      <c r="C26097" s="113">
        <v>2002</v>
      </c>
      <c r="D26097" s="113" t="s">
        <v>132</v>
      </c>
      <c r="E26097" s="113" t="s">
        <v>124</v>
      </c>
      <c r="F26097" s="113" t="s">
        <v>200</v>
      </c>
      <c r="G26097" s="113">
        <v>4.5566561128165501</v>
      </c>
    </row>
    <row r="26098" spans="1:7" x14ac:dyDescent="0.25">
      <c r="A26098" s="108" t="str">
        <f t="shared" si="407"/>
        <v>SE_2002_1A3(FS)_PM2.5</v>
      </c>
      <c r="B26098" s="113" t="s">
        <v>176</v>
      </c>
      <c r="C26098" s="113">
        <v>2002</v>
      </c>
      <c r="D26098" s="113" t="s">
        <v>132</v>
      </c>
      <c r="E26098" s="113" t="s">
        <v>203</v>
      </c>
      <c r="F26098" s="113" t="s">
        <v>200</v>
      </c>
      <c r="G26098" s="113">
        <v>5.6633411765769299</v>
      </c>
    </row>
    <row r="26099" spans="1:7" x14ac:dyDescent="0.25">
      <c r="A26099" s="108" t="str">
        <f t="shared" si="407"/>
        <v>SE_2002_3D_NOx</v>
      </c>
      <c r="B26099" s="113" t="s">
        <v>176</v>
      </c>
      <c r="C26099" s="113">
        <v>2002</v>
      </c>
      <c r="D26099" s="113" t="s">
        <v>206</v>
      </c>
      <c r="E26099" s="113" t="s">
        <v>199</v>
      </c>
      <c r="F26099" s="113" t="s">
        <v>200</v>
      </c>
      <c r="G26099" s="113">
        <v>12.352567886646501</v>
      </c>
    </row>
    <row r="26100" spans="1:7" x14ac:dyDescent="0.25">
      <c r="A26100" s="108" t="str">
        <f t="shared" si="407"/>
        <v>SE_2003_NATIONAL TOTAL_NOx</v>
      </c>
      <c r="B26100" s="113" t="s">
        <v>176</v>
      </c>
      <c r="C26100" s="113">
        <v>2003</v>
      </c>
      <c r="D26100" s="113" t="s">
        <v>122</v>
      </c>
      <c r="E26100" s="113" t="s">
        <v>199</v>
      </c>
      <c r="F26100" s="113" t="s">
        <v>200</v>
      </c>
      <c r="G26100" s="113">
        <v>200.21592351482599</v>
      </c>
    </row>
    <row r="26101" spans="1:7" x14ac:dyDescent="0.25">
      <c r="A26101" s="108" t="str">
        <f t="shared" si="407"/>
        <v>SE_2003_NATIONAL TOTAL_NMVOC</v>
      </c>
      <c r="B26101" s="113" t="s">
        <v>176</v>
      </c>
      <c r="C26101" s="113">
        <v>2003</v>
      </c>
      <c r="D26101" s="113" t="s">
        <v>122</v>
      </c>
      <c r="E26101" s="113" t="s">
        <v>123</v>
      </c>
      <c r="F26101" s="113" t="s">
        <v>200</v>
      </c>
      <c r="G26101" s="113">
        <v>207.94786415097201</v>
      </c>
    </row>
    <row r="26102" spans="1:7" x14ac:dyDescent="0.25">
      <c r="A26102" s="108" t="str">
        <f t="shared" si="407"/>
        <v>SE_2003_NATIONAL TOTAL_SOx</v>
      </c>
      <c r="B26102" s="113" t="s">
        <v>176</v>
      </c>
      <c r="C26102" s="113">
        <v>2003</v>
      </c>
      <c r="D26102" s="113" t="s">
        <v>122</v>
      </c>
      <c r="E26102" s="113" t="s">
        <v>201</v>
      </c>
      <c r="F26102" s="113" t="s">
        <v>200</v>
      </c>
      <c r="G26102" s="113">
        <v>41.064897370470099</v>
      </c>
    </row>
    <row r="26103" spans="1:7" x14ac:dyDescent="0.25">
      <c r="A26103" s="108" t="str">
        <f t="shared" si="407"/>
        <v>SE_2003_NATIONAL TOTAL_NH3</v>
      </c>
      <c r="B26103" s="113" t="s">
        <v>176</v>
      </c>
      <c r="C26103" s="113">
        <v>2003</v>
      </c>
      <c r="D26103" s="113" t="s">
        <v>122</v>
      </c>
      <c r="E26103" s="113" t="s">
        <v>124</v>
      </c>
      <c r="F26103" s="113" t="s">
        <v>200</v>
      </c>
      <c r="G26103" s="113">
        <v>58.614695578985398</v>
      </c>
    </row>
    <row r="26104" spans="1:7" x14ac:dyDescent="0.25">
      <c r="A26104" s="108" t="str">
        <f t="shared" si="407"/>
        <v>SE_2003_NATIONAL TOTAL_PM2.5</v>
      </c>
      <c r="B26104" s="113" t="s">
        <v>176</v>
      </c>
      <c r="C26104" s="113">
        <v>2003</v>
      </c>
      <c r="D26104" s="113" t="s">
        <v>122</v>
      </c>
      <c r="E26104" s="113" t="s">
        <v>203</v>
      </c>
      <c r="F26104" s="113" t="s">
        <v>200</v>
      </c>
      <c r="G26104" s="113">
        <v>33.207945564837402</v>
      </c>
    </row>
    <row r="26105" spans="1:7" x14ac:dyDescent="0.25">
      <c r="A26105" s="108" t="str">
        <f t="shared" si="407"/>
        <v>SE_2003_NATIONAL TOTAL_Pb</v>
      </c>
      <c r="B26105" s="113" t="s">
        <v>176</v>
      </c>
      <c r="C26105" s="113">
        <v>2003</v>
      </c>
      <c r="D26105" s="113" t="s">
        <v>122</v>
      </c>
      <c r="E26105" s="113" t="s">
        <v>125</v>
      </c>
      <c r="F26105" s="113" t="s">
        <v>200</v>
      </c>
      <c r="G26105" s="113">
        <v>1.42168400784124E-2</v>
      </c>
    </row>
    <row r="26106" spans="1:7" x14ac:dyDescent="0.25">
      <c r="A26106" s="108" t="str">
        <f t="shared" si="407"/>
        <v>SE_2003_NATIONAL TOTAL_Cd</v>
      </c>
      <c r="B26106" s="113" t="s">
        <v>176</v>
      </c>
      <c r="C26106" s="113">
        <v>2003</v>
      </c>
      <c r="D26106" s="113" t="s">
        <v>122</v>
      </c>
      <c r="E26106" s="113" t="s">
        <v>126</v>
      </c>
      <c r="F26106" s="113" t="s">
        <v>200</v>
      </c>
      <c r="G26106" s="113">
        <v>5.3657514955165499E-4</v>
      </c>
    </row>
    <row r="26107" spans="1:7" x14ac:dyDescent="0.25">
      <c r="A26107" s="108" t="str">
        <f t="shared" si="407"/>
        <v>SE_2003_NATIONAL TOTAL_Hg</v>
      </c>
      <c r="B26107" s="113" t="s">
        <v>176</v>
      </c>
      <c r="C26107" s="113">
        <v>2003</v>
      </c>
      <c r="D26107" s="113" t="s">
        <v>122</v>
      </c>
      <c r="E26107" s="113" t="s">
        <v>127</v>
      </c>
      <c r="F26107" s="113" t="s">
        <v>200</v>
      </c>
      <c r="G26107" s="113">
        <v>7.1094818328640795E-4</v>
      </c>
    </row>
    <row r="26108" spans="1:7" x14ac:dyDescent="0.25">
      <c r="A26108" s="108" t="str">
        <f t="shared" si="407"/>
        <v>SE_2003_NATIONAL TOTAL_DIOX</v>
      </c>
      <c r="B26108" s="113" t="s">
        <v>176</v>
      </c>
      <c r="C26108" s="113">
        <v>2003</v>
      </c>
      <c r="D26108" s="113" t="s">
        <v>122</v>
      </c>
      <c r="E26108" s="113" t="s">
        <v>128</v>
      </c>
      <c r="F26108" s="113" t="s">
        <v>200</v>
      </c>
      <c r="G26108" s="150">
        <v>2.41083143383399E-8</v>
      </c>
    </row>
    <row r="26109" spans="1:7" x14ac:dyDescent="0.25">
      <c r="A26109" s="108" t="str">
        <f t="shared" si="407"/>
        <v>SE_2003_NATIONAL TOTAL_PAH</v>
      </c>
      <c r="B26109" s="113" t="s">
        <v>176</v>
      </c>
      <c r="C26109" s="113">
        <v>2003</v>
      </c>
      <c r="D26109" s="113" t="s">
        <v>122</v>
      </c>
      <c r="E26109" s="113" t="s">
        <v>129</v>
      </c>
      <c r="F26109" s="113" t="s">
        <v>200</v>
      </c>
      <c r="G26109" s="113">
        <v>1.6024276634594999E-2</v>
      </c>
    </row>
    <row r="26110" spans="1:7" x14ac:dyDescent="0.25">
      <c r="A26110" s="108" t="str">
        <f t="shared" si="407"/>
        <v>SE_2003_NATIONAL TOTAL_HCB</v>
      </c>
      <c r="B26110" s="113" t="s">
        <v>176</v>
      </c>
      <c r="C26110" s="113">
        <v>2003</v>
      </c>
      <c r="D26110" s="113" t="s">
        <v>122</v>
      </c>
      <c r="E26110" s="113" t="s">
        <v>130</v>
      </c>
      <c r="F26110" s="113" t="s">
        <v>200</v>
      </c>
      <c r="G26110" s="150">
        <v>1.4398823837383E-5</v>
      </c>
    </row>
    <row r="26111" spans="1:7" x14ac:dyDescent="0.25">
      <c r="A26111" s="108" t="str">
        <f t="shared" si="407"/>
        <v>SE_2003_NATIONAL TOTAL_PCB</v>
      </c>
      <c r="B26111" s="113" t="s">
        <v>176</v>
      </c>
      <c r="C26111" s="113">
        <v>2003</v>
      </c>
      <c r="D26111" s="113" t="s">
        <v>122</v>
      </c>
      <c r="E26111" s="113" t="s">
        <v>259</v>
      </c>
      <c r="F26111" s="113" t="s">
        <v>200</v>
      </c>
      <c r="G26111" s="150">
        <v>8.9869798037553605E-6</v>
      </c>
    </row>
    <row r="26112" spans="1:7" x14ac:dyDescent="0.25">
      <c r="A26112" s="108" t="str">
        <f t="shared" si="407"/>
        <v>SE_2003_1A3(FS)_NOx</v>
      </c>
      <c r="B26112" s="113" t="s">
        <v>176</v>
      </c>
      <c r="C26112" s="113">
        <v>2003</v>
      </c>
      <c r="D26112" s="113" t="s">
        <v>132</v>
      </c>
      <c r="E26112" s="113" t="s">
        <v>199</v>
      </c>
      <c r="F26112" s="113" t="s">
        <v>200</v>
      </c>
      <c r="G26112" s="113">
        <v>97.418494932982995</v>
      </c>
    </row>
    <row r="26113" spans="1:7" x14ac:dyDescent="0.25">
      <c r="A26113" s="108" t="str">
        <f t="shared" si="407"/>
        <v>SE_2003_1A3(FS)_NMVOC</v>
      </c>
      <c r="B26113" s="113" t="s">
        <v>176</v>
      </c>
      <c r="C26113" s="113">
        <v>2003</v>
      </c>
      <c r="D26113" s="113" t="s">
        <v>132</v>
      </c>
      <c r="E26113" s="113" t="s">
        <v>123</v>
      </c>
      <c r="F26113" s="113" t="s">
        <v>200</v>
      </c>
      <c r="G26113" s="113">
        <v>47.651641762814002</v>
      </c>
    </row>
    <row r="26114" spans="1:7" x14ac:dyDescent="0.25">
      <c r="A26114" s="108" t="str">
        <f t="shared" ref="A26114:A26177" si="408">CONCATENATE(B26114,"_",C26114,"_",D26114,"_",E26114)</f>
        <v>SE_2003_1A3(FS)_SOx</v>
      </c>
      <c r="B26114" s="113" t="s">
        <v>176</v>
      </c>
      <c r="C26114" s="113">
        <v>2003</v>
      </c>
      <c r="D26114" s="113" t="s">
        <v>132</v>
      </c>
      <c r="E26114" s="113" t="s">
        <v>201</v>
      </c>
      <c r="F26114" s="113" t="s">
        <v>200</v>
      </c>
      <c r="G26114" s="113">
        <v>0.12800493392003501</v>
      </c>
    </row>
    <row r="26115" spans="1:7" x14ac:dyDescent="0.25">
      <c r="A26115" s="108" t="str">
        <f t="shared" si="408"/>
        <v>SE_2003_1A3(FS)_NH3</v>
      </c>
      <c r="B26115" s="113" t="s">
        <v>176</v>
      </c>
      <c r="C26115" s="113">
        <v>2003</v>
      </c>
      <c r="D26115" s="113" t="s">
        <v>132</v>
      </c>
      <c r="E26115" s="113" t="s">
        <v>124</v>
      </c>
      <c r="F26115" s="113" t="s">
        <v>200</v>
      </c>
      <c r="G26115" s="113">
        <v>4.5186778000443901</v>
      </c>
    </row>
    <row r="26116" spans="1:7" x14ac:dyDescent="0.25">
      <c r="A26116" s="108" t="str">
        <f t="shared" si="408"/>
        <v>SE_2003_1A3(FS)_PM2.5</v>
      </c>
      <c r="B26116" s="113" t="s">
        <v>176</v>
      </c>
      <c r="C26116" s="113">
        <v>2003</v>
      </c>
      <c r="D26116" s="113" t="s">
        <v>132</v>
      </c>
      <c r="E26116" s="113" t="s">
        <v>203</v>
      </c>
      <c r="F26116" s="113" t="s">
        <v>200</v>
      </c>
      <c r="G26116" s="113">
        <v>5.6149788968269299</v>
      </c>
    </row>
    <row r="26117" spans="1:7" x14ac:dyDescent="0.25">
      <c r="A26117" s="108" t="str">
        <f t="shared" si="408"/>
        <v>SE_2003_3D_NOx</v>
      </c>
      <c r="B26117" s="113" t="s">
        <v>176</v>
      </c>
      <c r="C26117" s="113">
        <v>2003</v>
      </c>
      <c r="D26117" s="113" t="s">
        <v>206</v>
      </c>
      <c r="E26117" s="113" t="s">
        <v>199</v>
      </c>
      <c r="F26117" s="113" t="s">
        <v>200</v>
      </c>
      <c r="G26117" s="113">
        <v>12.149271369928901</v>
      </c>
    </row>
    <row r="26118" spans="1:7" x14ac:dyDescent="0.25">
      <c r="A26118" s="108" t="str">
        <f t="shared" si="408"/>
        <v>SE_2004_NATIONAL TOTAL_NOx</v>
      </c>
      <c r="B26118" s="113" t="s">
        <v>176</v>
      </c>
      <c r="C26118" s="113">
        <v>2004</v>
      </c>
      <c r="D26118" s="113" t="s">
        <v>122</v>
      </c>
      <c r="E26118" s="113" t="s">
        <v>199</v>
      </c>
      <c r="F26118" s="113" t="s">
        <v>200</v>
      </c>
      <c r="G26118" s="113">
        <v>196.516251637089</v>
      </c>
    </row>
    <row r="26119" spans="1:7" x14ac:dyDescent="0.25">
      <c r="A26119" s="108" t="str">
        <f t="shared" si="408"/>
        <v>SE_2004_NATIONAL TOTAL_NMVOC</v>
      </c>
      <c r="B26119" s="113" t="s">
        <v>176</v>
      </c>
      <c r="C26119" s="113">
        <v>2004</v>
      </c>
      <c r="D26119" s="113" t="s">
        <v>122</v>
      </c>
      <c r="E26119" s="113" t="s">
        <v>123</v>
      </c>
      <c r="F26119" s="113" t="s">
        <v>200</v>
      </c>
      <c r="G26119" s="113">
        <v>205.274640514808</v>
      </c>
    </row>
    <row r="26120" spans="1:7" x14ac:dyDescent="0.25">
      <c r="A26120" s="108" t="str">
        <f t="shared" si="408"/>
        <v>SE_2004_NATIONAL TOTAL_SOx</v>
      </c>
      <c r="B26120" s="113" t="s">
        <v>176</v>
      </c>
      <c r="C26120" s="113">
        <v>2004</v>
      </c>
      <c r="D26120" s="113" t="s">
        <v>122</v>
      </c>
      <c r="E26120" s="113" t="s">
        <v>201</v>
      </c>
      <c r="F26120" s="113" t="s">
        <v>200</v>
      </c>
      <c r="G26120" s="113">
        <v>36.301651304157303</v>
      </c>
    </row>
    <row r="26121" spans="1:7" x14ac:dyDescent="0.25">
      <c r="A26121" s="108" t="str">
        <f t="shared" si="408"/>
        <v>SE_2004_NATIONAL TOTAL_NH3</v>
      </c>
      <c r="B26121" s="113" t="s">
        <v>176</v>
      </c>
      <c r="C26121" s="113">
        <v>2004</v>
      </c>
      <c r="D26121" s="113" t="s">
        <v>122</v>
      </c>
      <c r="E26121" s="113" t="s">
        <v>124</v>
      </c>
      <c r="F26121" s="113" t="s">
        <v>200</v>
      </c>
      <c r="G26121" s="113">
        <v>58.8737517507642</v>
      </c>
    </row>
    <row r="26122" spans="1:7" x14ac:dyDescent="0.25">
      <c r="A26122" s="108" t="str">
        <f t="shared" si="408"/>
        <v>SE_2004_NATIONAL TOTAL_PM2.5</v>
      </c>
      <c r="B26122" s="113" t="s">
        <v>176</v>
      </c>
      <c r="C26122" s="113">
        <v>2004</v>
      </c>
      <c r="D26122" s="113" t="s">
        <v>122</v>
      </c>
      <c r="E26122" s="113" t="s">
        <v>203</v>
      </c>
      <c r="F26122" s="113" t="s">
        <v>200</v>
      </c>
      <c r="G26122" s="113">
        <v>31.932501569932999</v>
      </c>
    </row>
    <row r="26123" spans="1:7" x14ac:dyDescent="0.25">
      <c r="A26123" s="108" t="str">
        <f t="shared" si="408"/>
        <v>SE_2004_NATIONAL TOTAL_Pb</v>
      </c>
      <c r="B26123" s="113" t="s">
        <v>176</v>
      </c>
      <c r="C26123" s="113">
        <v>2004</v>
      </c>
      <c r="D26123" s="113" t="s">
        <v>122</v>
      </c>
      <c r="E26123" s="113" t="s">
        <v>125</v>
      </c>
      <c r="F26123" s="113" t="s">
        <v>200</v>
      </c>
      <c r="G26123" s="113">
        <v>1.31922118019088E-2</v>
      </c>
    </row>
    <row r="26124" spans="1:7" x14ac:dyDescent="0.25">
      <c r="A26124" s="108" t="str">
        <f t="shared" si="408"/>
        <v>SE_2004_NATIONAL TOTAL_Cd</v>
      </c>
      <c r="B26124" s="113" t="s">
        <v>176</v>
      </c>
      <c r="C26124" s="113">
        <v>2004</v>
      </c>
      <c r="D26124" s="113" t="s">
        <v>122</v>
      </c>
      <c r="E26124" s="113" t="s">
        <v>126</v>
      </c>
      <c r="F26124" s="113" t="s">
        <v>200</v>
      </c>
      <c r="G26124" s="113">
        <v>5.4833730408303195E-4</v>
      </c>
    </row>
    <row r="26125" spans="1:7" x14ac:dyDescent="0.25">
      <c r="A26125" s="108" t="str">
        <f t="shared" si="408"/>
        <v>SE_2004_NATIONAL TOTAL_Hg</v>
      </c>
      <c r="B26125" s="113" t="s">
        <v>176</v>
      </c>
      <c r="C26125" s="113">
        <v>2004</v>
      </c>
      <c r="D26125" s="113" t="s">
        <v>122</v>
      </c>
      <c r="E26125" s="113" t="s">
        <v>127</v>
      </c>
      <c r="F26125" s="113" t="s">
        <v>200</v>
      </c>
      <c r="G26125" s="113">
        <v>7.2702478922992701E-4</v>
      </c>
    </row>
    <row r="26126" spans="1:7" x14ac:dyDescent="0.25">
      <c r="A26126" s="108" t="str">
        <f t="shared" si="408"/>
        <v>SE_2004_NATIONAL TOTAL_DIOX</v>
      </c>
      <c r="B26126" s="113" t="s">
        <v>176</v>
      </c>
      <c r="C26126" s="113">
        <v>2004</v>
      </c>
      <c r="D26126" s="113" t="s">
        <v>122</v>
      </c>
      <c r="E26126" s="113" t="s">
        <v>128</v>
      </c>
      <c r="F26126" s="113" t="s">
        <v>200</v>
      </c>
      <c r="G26126" s="150">
        <v>2.5168373057790501E-8</v>
      </c>
    </row>
    <row r="26127" spans="1:7" x14ac:dyDescent="0.25">
      <c r="A26127" s="108" t="str">
        <f t="shared" si="408"/>
        <v>SE_2004_NATIONAL TOTAL_PAH</v>
      </c>
      <c r="B26127" s="113" t="s">
        <v>176</v>
      </c>
      <c r="C26127" s="113">
        <v>2004</v>
      </c>
      <c r="D26127" s="113" t="s">
        <v>122</v>
      </c>
      <c r="E26127" s="113" t="s">
        <v>129</v>
      </c>
      <c r="F26127" s="113" t="s">
        <v>200</v>
      </c>
      <c r="G26127" s="113">
        <v>1.54334498912462E-2</v>
      </c>
    </row>
    <row r="26128" spans="1:7" x14ac:dyDescent="0.25">
      <c r="A26128" s="108" t="str">
        <f t="shared" si="408"/>
        <v>SE_2004_NATIONAL TOTAL_HCB</v>
      </c>
      <c r="B26128" s="113" t="s">
        <v>176</v>
      </c>
      <c r="C26128" s="113">
        <v>2004</v>
      </c>
      <c r="D26128" s="113" t="s">
        <v>122</v>
      </c>
      <c r="E26128" s="113" t="s">
        <v>130</v>
      </c>
      <c r="F26128" s="113" t="s">
        <v>200</v>
      </c>
      <c r="G26128" s="150">
        <v>3.5336874918383701E-6</v>
      </c>
    </row>
    <row r="26129" spans="1:7" x14ac:dyDescent="0.25">
      <c r="A26129" s="108" t="str">
        <f t="shared" si="408"/>
        <v>SE_2004_NATIONAL TOTAL_PCB</v>
      </c>
      <c r="B26129" s="113" t="s">
        <v>176</v>
      </c>
      <c r="C26129" s="113">
        <v>2004</v>
      </c>
      <c r="D26129" s="113" t="s">
        <v>122</v>
      </c>
      <c r="E26129" s="113" t="s">
        <v>259</v>
      </c>
      <c r="F26129" s="113" t="s">
        <v>200</v>
      </c>
      <c r="G26129" s="150">
        <v>9.4836685425432793E-6</v>
      </c>
    </row>
    <row r="26130" spans="1:7" x14ac:dyDescent="0.25">
      <c r="A26130" s="108" t="str">
        <f t="shared" si="408"/>
        <v>SE_2004_1A3(FS)_NOx</v>
      </c>
      <c r="B26130" s="113" t="s">
        <v>176</v>
      </c>
      <c r="C26130" s="113">
        <v>2004</v>
      </c>
      <c r="D26130" s="113" t="s">
        <v>132</v>
      </c>
      <c r="E26130" s="113" t="s">
        <v>199</v>
      </c>
      <c r="F26130" s="113" t="s">
        <v>200</v>
      </c>
      <c r="G26130" s="113">
        <v>96.052633925387397</v>
      </c>
    </row>
    <row r="26131" spans="1:7" x14ac:dyDescent="0.25">
      <c r="A26131" s="108" t="str">
        <f t="shared" si="408"/>
        <v>SE_2004_1A3(FS)_NMVOC</v>
      </c>
      <c r="B26131" s="113" t="s">
        <v>176</v>
      </c>
      <c r="C26131" s="113">
        <v>2004</v>
      </c>
      <c r="D26131" s="113" t="s">
        <v>132</v>
      </c>
      <c r="E26131" s="113" t="s">
        <v>123</v>
      </c>
      <c r="F26131" s="113" t="s">
        <v>200</v>
      </c>
      <c r="G26131" s="113">
        <v>42.805629781228902</v>
      </c>
    </row>
    <row r="26132" spans="1:7" x14ac:dyDescent="0.25">
      <c r="A26132" s="108" t="str">
        <f t="shared" si="408"/>
        <v>SE_2004_1A3(FS)_SOx</v>
      </c>
      <c r="B26132" s="113" t="s">
        <v>176</v>
      </c>
      <c r="C26132" s="113">
        <v>2004</v>
      </c>
      <c r="D26132" s="113" t="s">
        <v>132</v>
      </c>
      <c r="E26132" s="113" t="s">
        <v>201</v>
      </c>
      <c r="F26132" s="113" t="s">
        <v>200</v>
      </c>
      <c r="G26132" s="113">
        <v>8.1364551176011796E-2</v>
      </c>
    </row>
    <row r="26133" spans="1:7" x14ac:dyDescent="0.25">
      <c r="A26133" s="108" t="str">
        <f t="shared" si="408"/>
        <v>SE_2004_1A3(FS)_NH3</v>
      </c>
      <c r="B26133" s="113" t="s">
        <v>176</v>
      </c>
      <c r="C26133" s="113">
        <v>2004</v>
      </c>
      <c r="D26133" s="113" t="s">
        <v>132</v>
      </c>
      <c r="E26133" s="113" t="s">
        <v>124</v>
      </c>
      <c r="F26133" s="113" t="s">
        <v>200</v>
      </c>
      <c r="G26133" s="113">
        <v>4.4376704489163599</v>
      </c>
    </row>
    <row r="26134" spans="1:7" x14ac:dyDescent="0.25">
      <c r="A26134" s="108" t="str">
        <f t="shared" si="408"/>
        <v>SE_2004_1A3(FS)_PM2.5</v>
      </c>
      <c r="B26134" s="113" t="s">
        <v>176</v>
      </c>
      <c r="C26134" s="113">
        <v>2004</v>
      </c>
      <c r="D26134" s="113" t="s">
        <v>132</v>
      </c>
      <c r="E26134" s="113" t="s">
        <v>203</v>
      </c>
      <c r="F26134" s="113" t="s">
        <v>200</v>
      </c>
      <c r="G26134" s="113">
        <v>5.6180056666372398</v>
      </c>
    </row>
    <row r="26135" spans="1:7" x14ac:dyDescent="0.25">
      <c r="A26135" s="108" t="str">
        <f t="shared" si="408"/>
        <v>SE_2004_3D_NOx</v>
      </c>
      <c r="B26135" s="113" t="s">
        <v>176</v>
      </c>
      <c r="C26135" s="113">
        <v>2004</v>
      </c>
      <c r="D26135" s="113" t="s">
        <v>206</v>
      </c>
      <c r="E26135" s="113" t="s">
        <v>199</v>
      </c>
      <c r="F26135" s="113" t="s">
        <v>200</v>
      </c>
      <c r="G26135" s="113">
        <v>12.062258437409501</v>
      </c>
    </row>
    <row r="26136" spans="1:7" x14ac:dyDescent="0.25">
      <c r="A26136" s="108" t="str">
        <f t="shared" si="408"/>
        <v>SE_2005_NATIONAL TOTAL_NOx</v>
      </c>
      <c r="B26136" s="113" t="s">
        <v>176</v>
      </c>
      <c r="C26136" s="113">
        <v>2005</v>
      </c>
      <c r="D26136" s="113" t="s">
        <v>122</v>
      </c>
      <c r="E26136" s="113" t="s">
        <v>199</v>
      </c>
      <c r="F26136" s="113" t="s">
        <v>200</v>
      </c>
      <c r="G26136" s="113">
        <v>193.140673689419</v>
      </c>
    </row>
    <row r="26137" spans="1:7" x14ac:dyDescent="0.25">
      <c r="A26137" s="108" t="str">
        <f t="shared" si="408"/>
        <v>SE_2005_NATIONAL TOTAL_NMVOC</v>
      </c>
      <c r="B26137" s="113" t="s">
        <v>176</v>
      </c>
      <c r="C26137" s="113">
        <v>2005</v>
      </c>
      <c r="D26137" s="113" t="s">
        <v>122</v>
      </c>
      <c r="E26137" s="113" t="s">
        <v>123</v>
      </c>
      <c r="F26137" s="113" t="s">
        <v>200</v>
      </c>
      <c r="G26137" s="113">
        <v>203.78839975870099</v>
      </c>
    </row>
    <row r="26138" spans="1:7" x14ac:dyDescent="0.25">
      <c r="A26138" s="108" t="str">
        <f t="shared" si="408"/>
        <v>SE_2005_NATIONAL TOTAL_SOx</v>
      </c>
      <c r="B26138" s="113" t="s">
        <v>176</v>
      </c>
      <c r="C26138" s="113">
        <v>2005</v>
      </c>
      <c r="D26138" s="113" t="s">
        <v>122</v>
      </c>
      <c r="E26138" s="113" t="s">
        <v>201</v>
      </c>
      <c r="F26138" s="113" t="s">
        <v>200</v>
      </c>
      <c r="G26138" s="113">
        <v>34.328328312065402</v>
      </c>
    </row>
    <row r="26139" spans="1:7" x14ac:dyDescent="0.25">
      <c r="A26139" s="108" t="str">
        <f t="shared" si="408"/>
        <v>SE_2005_NATIONAL TOTAL_NH3</v>
      </c>
      <c r="B26139" s="113" t="s">
        <v>176</v>
      </c>
      <c r="C26139" s="113">
        <v>2005</v>
      </c>
      <c r="D26139" s="113" t="s">
        <v>122</v>
      </c>
      <c r="E26139" s="113" t="s">
        <v>124</v>
      </c>
      <c r="F26139" s="113" t="s">
        <v>200</v>
      </c>
      <c r="G26139" s="113">
        <v>57.407930647742198</v>
      </c>
    </row>
    <row r="26140" spans="1:7" x14ac:dyDescent="0.25">
      <c r="A26140" s="108" t="str">
        <f t="shared" si="408"/>
        <v>SE_2005_NATIONAL TOTAL_PM2.5</v>
      </c>
      <c r="B26140" s="113" t="s">
        <v>176</v>
      </c>
      <c r="C26140" s="113">
        <v>2005</v>
      </c>
      <c r="D26140" s="113" t="s">
        <v>122</v>
      </c>
      <c r="E26140" s="113" t="s">
        <v>203</v>
      </c>
      <c r="F26140" s="113" t="s">
        <v>200</v>
      </c>
      <c r="G26140" s="113">
        <v>33.950357062103002</v>
      </c>
    </row>
    <row r="26141" spans="1:7" x14ac:dyDescent="0.25">
      <c r="A26141" s="108" t="str">
        <f t="shared" si="408"/>
        <v>SE_2005_NATIONAL TOTAL_Pb</v>
      </c>
      <c r="B26141" s="113" t="s">
        <v>176</v>
      </c>
      <c r="C26141" s="113">
        <v>2005</v>
      </c>
      <c r="D26141" s="113" t="s">
        <v>122</v>
      </c>
      <c r="E26141" s="113" t="s">
        <v>125</v>
      </c>
      <c r="F26141" s="113" t="s">
        <v>200</v>
      </c>
      <c r="G26141" s="113">
        <v>1.1598049606912899E-2</v>
      </c>
    </row>
    <row r="26142" spans="1:7" x14ac:dyDescent="0.25">
      <c r="A26142" s="108" t="str">
        <f t="shared" si="408"/>
        <v>SE_2005_NATIONAL TOTAL_Cd</v>
      </c>
      <c r="B26142" s="113" t="s">
        <v>176</v>
      </c>
      <c r="C26142" s="113">
        <v>2005</v>
      </c>
      <c r="D26142" s="113" t="s">
        <v>122</v>
      </c>
      <c r="E26142" s="113" t="s">
        <v>126</v>
      </c>
      <c r="F26142" s="113" t="s">
        <v>200</v>
      </c>
      <c r="G26142" s="113">
        <v>5.5195507237603498E-4</v>
      </c>
    </row>
    <row r="26143" spans="1:7" x14ac:dyDescent="0.25">
      <c r="A26143" s="108" t="str">
        <f t="shared" si="408"/>
        <v>SE_2005_NATIONAL TOTAL_Hg</v>
      </c>
      <c r="B26143" s="113" t="s">
        <v>176</v>
      </c>
      <c r="C26143" s="113">
        <v>2005</v>
      </c>
      <c r="D26143" s="113" t="s">
        <v>122</v>
      </c>
      <c r="E26143" s="113" t="s">
        <v>127</v>
      </c>
      <c r="F26143" s="113" t="s">
        <v>200</v>
      </c>
      <c r="G26143" s="113">
        <v>6.7545494972747302E-4</v>
      </c>
    </row>
    <row r="26144" spans="1:7" x14ac:dyDescent="0.25">
      <c r="A26144" s="108" t="str">
        <f t="shared" si="408"/>
        <v>SE_2005_NATIONAL TOTAL_DIOX</v>
      </c>
      <c r="B26144" s="113" t="s">
        <v>176</v>
      </c>
      <c r="C26144" s="113">
        <v>2005</v>
      </c>
      <c r="D26144" s="113" t="s">
        <v>122</v>
      </c>
      <c r="E26144" s="113" t="s">
        <v>128</v>
      </c>
      <c r="F26144" s="113" t="s">
        <v>200</v>
      </c>
      <c r="G26144" s="150">
        <v>2.58228231517493E-8</v>
      </c>
    </row>
    <row r="26145" spans="1:7" x14ac:dyDescent="0.25">
      <c r="A26145" s="108" t="str">
        <f t="shared" si="408"/>
        <v>SE_2005_NATIONAL TOTAL_PAH</v>
      </c>
      <c r="B26145" s="113" t="s">
        <v>176</v>
      </c>
      <c r="C26145" s="113">
        <v>2005</v>
      </c>
      <c r="D26145" s="113" t="s">
        <v>122</v>
      </c>
      <c r="E26145" s="113" t="s">
        <v>129</v>
      </c>
      <c r="F26145" s="113" t="s">
        <v>200</v>
      </c>
      <c r="G26145" s="113">
        <v>1.6884668503460699E-2</v>
      </c>
    </row>
    <row r="26146" spans="1:7" x14ac:dyDescent="0.25">
      <c r="A26146" s="108" t="str">
        <f t="shared" si="408"/>
        <v>SE_2005_NATIONAL TOTAL_HCB</v>
      </c>
      <c r="B26146" s="113" t="s">
        <v>176</v>
      </c>
      <c r="C26146" s="113">
        <v>2005</v>
      </c>
      <c r="D26146" s="113" t="s">
        <v>122</v>
      </c>
      <c r="E26146" s="113" t="s">
        <v>130</v>
      </c>
      <c r="F26146" s="113" t="s">
        <v>200</v>
      </c>
      <c r="G26146" s="150">
        <v>4.4979662359847304E-6</v>
      </c>
    </row>
    <row r="26147" spans="1:7" x14ac:dyDescent="0.25">
      <c r="A26147" s="108" t="str">
        <f t="shared" si="408"/>
        <v>SE_2005_NATIONAL TOTAL_PCB</v>
      </c>
      <c r="B26147" s="113" t="s">
        <v>176</v>
      </c>
      <c r="C26147" s="113">
        <v>2005</v>
      </c>
      <c r="D26147" s="113" t="s">
        <v>122</v>
      </c>
      <c r="E26147" s="113" t="s">
        <v>259</v>
      </c>
      <c r="F26147" s="113" t="s">
        <v>200</v>
      </c>
      <c r="G26147" s="150">
        <v>9.4441673858964199E-6</v>
      </c>
    </row>
    <row r="26148" spans="1:7" x14ac:dyDescent="0.25">
      <c r="A26148" s="108" t="str">
        <f t="shared" si="408"/>
        <v>SE_2005_1A3(FS)_NOx</v>
      </c>
      <c r="B26148" s="113" t="s">
        <v>176</v>
      </c>
      <c r="C26148" s="113">
        <v>2005</v>
      </c>
      <c r="D26148" s="113" t="s">
        <v>132</v>
      </c>
      <c r="E26148" s="113" t="s">
        <v>199</v>
      </c>
      <c r="F26148" s="113" t="s">
        <v>200</v>
      </c>
      <c r="G26148" s="113">
        <v>96.086186641439795</v>
      </c>
    </row>
    <row r="26149" spans="1:7" x14ac:dyDescent="0.25">
      <c r="A26149" s="108" t="str">
        <f t="shared" si="408"/>
        <v>SE_2005_1A3(FS)_NMVOC</v>
      </c>
      <c r="B26149" s="113" t="s">
        <v>176</v>
      </c>
      <c r="C26149" s="113">
        <v>2005</v>
      </c>
      <c r="D26149" s="113" t="s">
        <v>132</v>
      </c>
      <c r="E26149" s="113" t="s">
        <v>123</v>
      </c>
      <c r="F26149" s="113" t="s">
        <v>200</v>
      </c>
      <c r="G26149" s="113">
        <v>39.904886325570402</v>
      </c>
    </row>
    <row r="26150" spans="1:7" x14ac:dyDescent="0.25">
      <c r="A26150" s="108" t="str">
        <f t="shared" si="408"/>
        <v>SE_2005_1A3(FS)_SOx</v>
      </c>
      <c r="B26150" s="113" t="s">
        <v>176</v>
      </c>
      <c r="C26150" s="113">
        <v>2005</v>
      </c>
      <c r="D26150" s="113" t="s">
        <v>132</v>
      </c>
      <c r="E26150" s="113" t="s">
        <v>201</v>
      </c>
      <c r="F26150" s="113" t="s">
        <v>200</v>
      </c>
      <c r="G26150" s="113">
        <v>3.8032460493597403E-2</v>
      </c>
    </row>
    <row r="26151" spans="1:7" x14ac:dyDescent="0.25">
      <c r="A26151" s="108" t="str">
        <f t="shared" si="408"/>
        <v>SE_2005_1A3(FS)_NH3</v>
      </c>
      <c r="B26151" s="113" t="s">
        <v>176</v>
      </c>
      <c r="C26151" s="113">
        <v>2005</v>
      </c>
      <c r="D26151" s="113" t="s">
        <v>132</v>
      </c>
      <c r="E26151" s="113" t="s">
        <v>124</v>
      </c>
      <c r="F26151" s="113" t="s">
        <v>200</v>
      </c>
      <c r="G26151" s="113">
        <v>4.3432778635015801</v>
      </c>
    </row>
    <row r="26152" spans="1:7" x14ac:dyDescent="0.25">
      <c r="A26152" s="108" t="str">
        <f t="shared" si="408"/>
        <v>SE_2005_1A3(FS)_PM2.5</v>
      </c>
      <c r="B26152" s="113" t="s">
        <v>176</v>
      </c>
      <c r="C26152" s="113">
        <v>2005</v>
      </c>
      <c r="D26152" s="113" t="s">
        <v>132</v>
      </c>
      <c r="E26152" s="113" t="s">
        <v>203</v>
      </c>
      <c r="F26152" s="113" t="s">
        <v>200</v>
      </c>
      <c r="G26152" s="113">
        <v>5.4519142291217602</v>
      </c>
    </row>
    <row r="26153" spans="1:7" x14ac:dyDescent="0.25">
      <c r="A26153" s="108" t="str">
        <f t="shared" si="408"/>
        <v>SE_2005_3D_NOx</v>
      </c>
      <c r="B26153" s="113" t="s">
        <v>176</v>
      </c>
      <c r="C26153" s="113">
        <v>2005</v>
      </c>
      <c r="D26153" s="113" t="s">
        <v>206</v>
      </c>
      <c r="E26153" s="113" t="s">
        <v>199</v>
      </c>
      <c r="F26153" s="113" t="s">
        <v>200</v>
      </c>
      <c r="G26153" s="113">
        <v>11.450473455386</v>
      </c>
    </row>
    <row r="26154" spans="1:7" x14ac:dyDescent="0.25">
      <c r="A26154" s="108" t="str">
        <f t="shared" si="408"/>
        <v>SE_2006_NATIONAL TOTAL_NOx</v>
      </c>
      <c r="B26154" s="113" t="s">
        <v>176</v>
      </c>
      <c r="C26154" s="113">
        <v>2006</v>
      </c>
      <c r="D26154" s="113" t="s">
        <v>122</v>
      </c>
      <c r="E26154" s="113" t="s">
        <v>199</v>
      </c>
      <c r="F26154" s="113" t="s">
        <v>200</v>
      </c>
      <c r="G26154" s="113">
        <v>191.340996590564</v>
      </c>
    </row>
    <row r="26155" spans="1:7" x14ac:dyDescent="0.25">
      <c r="A26155" s="108" t="str">
        <f t="shared" si="408"/>
        <v>SE_2006_NATIONAL TOTAL_NMVOC</v>
      </c>
      <c r="B26155" s="113" t="s">
        <v>176</v>
      </c>
      <c r="C26155" s="113">
        <v>2006</v>
      </c>
      <c r="D26155" s="113" t="s">
        <v>122</v>
      </c>
      <c r="E26155" s="113" t="s">
        <v>123</v>
      </c>
      <c r="F26155" s="113" t="s">
        <v>200</v>
      </c>
      <c r="G26155" s="113">
        <v>198.91542662010201</v>
      </c>
    </row>
    <row r="26156" spans="1:7" x14ac:dyDescent="0.25">
      <c r="A26156" s="108" t="str">
        <f t="shared" si="408"/>
        <v>SE_2006_NATIONAL TOTAL_SOx</v>
      </c>
      <c r="B26156" s="113" t="s">
        <v>176</v>
      </c>
      <c r="C26156" s="113">
        <v>2006</v>
      </c>
      <c r="D26156" s="113" t="s">
        <v>122</v>
      </c>
      <c r="E26156" s="113" t="s">
        <v>201</v>
      </c>
      <c r="F26156" s="113" t="s">
        <v>200</v>
      </c>
      <c r="G26156" s="113">
        <v>34.429851530929099</v>
      </c>
    </row>
    <row r="26157" spans="1:7" x14ac:dyDescent="0.25">
      <c r="A26157" s="108" t="str">
        <f t="shared" si="408"/>
        <v>SE_2006_NATIONAL TOTAL_NH3</v>
      </c>
      <c r="B26157" s="113" t="s">
        <v>176</v>
      </c>
      <c r="C26157" s="113">
        <v>2006</v>
      </c>
      <c r="D26157" s="113" t="s">
        <v>122</v>
      </c>
      <c r="E26157" s="113" t="s">
        <v>124</v>
      </c>
      <c r="F26157" s="113" t="s">
        <v>200</v>
      </c>
      <c r="G26157" s="113">
        <v>56.473747276863001</v>
      </c>
    </row>
    <row r="26158" spans="1:7" x14ac:dyDescent="0.25">
      <c r="A26158" s="108" t="str">
        <f t="shared" si="408"/>
        <v>SE_2006_NATIONAL TOTAL_PM2.5</v>
      </c>
      <c r="B26158" s="113" t="s">
        <v>176</v>
      </c>
      <c r="C26158" s="113">
        <v>2006</v>
      </c>
      <c r="D26158" s="113" t="s">
        <v>122</v>
      </c>
      <c r="E26158" s="113" t="s">
        <v>203</v>
      </c>
      <c r="F26158" s="113" t="s">
        <v>200</v>
      </c>
      <c r="G26158" s="113">
        <v>32.061774231473102</v>
      </c>
    </row>
    <row r="26159" spans="1:7" x14ac:dyDescent="0.25">
      <c r="A26159" s="108" t="str">
        <f t="shared" si="408"/>
        <v>SE_2006_NATIONAL TOTAL_Pb</v>
      </c>
      <c r="B26159" s="113" t="s">
        <v>176</v>
      </c>
      <c r="C26159" s="113">
        <v>2006</v>
      </c>
      <c r="D26159" s="113" t="s">
        <v>122</v>
      </c>
      <c r="E26159" s="113" t="s">
        <v>125</v>
      </c>
      <c r="F26159" s="113" t="s">
        <v>200</v>
      </c>
      <c r="G26159" s="113">
        <v>1.11854421259874E-2</v>
      </c>
    </row>
    <row r="26160" spans="1:7" x14ac:dyDescent="0.25">
      <c r="A26160" s="108" t="str">
        <f t="shared" si="408"/>
        <v>SE_2006_NATIONAL TOTAL_Cd</v>
      </c>
      <c r="B26160" s="113" t="s">
        <v>176</v>
      </c>
      <c r="C26160" s="113">
        <v>2006</v>
      </c>
      <c r="D26160" s="113" t="s">
        <v>122</v>
      </c>
      <c r="E26160" s="113" t="s">
        <v>126</v>
      </c>
      <c r="F26160" s="113" t="s">
        <v>200</v>
      </c>
      <c r="G26160" s="113">
        <v>5.7765362299095095E-4</v>
      </c>
    </row>
    <row r="26161" spans="1:7" x14ac:dyDescent="0.25">
      <c r="A26161" s="108" t="str">
        <f t="shared" si="408"/>
        <v>SE_2006_NATIONAL TOTAL_Hg</v>
      </c>
      <c r="B26161" s="113" t="s">
        <v>176</v>
      </c>
      <c r="C26161" s="113">
        <v>2006</v>
      </c>
      <c r="D26161" s="113" t="s">
        <v>122</v>
      </c>
      <c r="E26161" s="113" t="s">
        <v>127</v>
      </c>
      <c r="F26161" s="113" t="s">
        <v>200</v>
      </c>
      <c r="G26161" s="113">
        <v>5.2653547666326296E-4</v>
      </c>
    </row>
    <row r="26162" spans="1:7" x14ac:dyDescent="0.25">
      <c r="A26162" s="108" t="str">
        <f t="shared" si="408"/>
        <v>SE_2006_NATIONAL TOTAL_DIOX</v>
      </c>
      <c r="B26162" s="113" t="s">
        <v>176</v>
      </c>
      <c r="C26162" s="113">
        <v>2006</v>
      </c>
      <c r="D26162" s="113" t="s">
        <v>122</v>
      </c>
      <c r="E26162" s="113" t="s">
        <v>128</v>
      </c>
      <c r="F26162" s="113" t="s">
        <v>200</v>
      </c>
      <c r="G26162" s="150">
        <v>2.2694951164819602E-8</v>
      </c>
    </row>
    <row r="26163" spans="1:7" x14ac:dyDescent="0.25">
      <c r="A26163" s="108" t="str">
        <f t="shared" si="408"/>
        <v>SE_2006_NATIONAL TOTAL_PAH</v>
      </c>
      <c r="B26163" s="113" t="s">
        <v>176</v>
      </c>
      <c r="C26163" s="113">
        <v>2006</v>
      </c>
      <c r="D26163" s="113" t="s">
        <v>122</v>
      </c>
      <c r="E26163" s="113" t="s">
        <v>129</v>
      </c>
      <c r="F26163" s="113" t="s">
        <v>200</v>
      </c>
      <c r="G26163" s="113">
        <v>1.7167091560764701E-2</v>
      </c>
    </row>
    <row r="26164" spans="1:7" x14ac:dyDescent="0.25">
      <c r="A26164" s="108" t="str">
        <f t="shared" si="408"/>
        <v>SE_2006_NATIONAL TOTAL_HCB</v>
      </c>
      <c r="B26164" s="113" t="s">
        <v>176</v>
      </c>
      <c r="C26164" s="113">
        <v>2006</v>
      </c>
      <c r="D26164" s="113" t="s">
        <v>122</v>
      </c>
      <c r="E26164" s="113" t="s">
        <v>130</v>
      </c>
      <c r="F26164" s="113" t="s">
        <v>200</v>
      </c>
      <c r="G26164" s="150">
        <v>5.2521085099304203E-6</v>
      </c>
    </row>
    <row r="26165" spans="1:7" x14ac:dyDescent="0.25">
      <c r="A26165" s="108" t="str">
        <f t="shared" si="408"/>
        <v>SE_2006_NATIONAL TOTAL_PCB</v>
      </c>
      <c r="B26165" s="113" t="s">
        <v>176</v>
      </c>
      <c r="C26165" s="113">
        <v>2006</v>
      </c>
      <c r="D26165" s="113" t="s">
        <v>122</v>
      </c>
      <c r="E26165" s="113" t="s">
        <v>259</v>
      </c>
      <c r="F26165" s="113" t="s">
        <v>200</v>
      </c>
      <c r="G26165" s="150">
        <v>9.8038776373403306E-6</v>
      </c>
    </row>
    <row r="26166" spans="1:7" x14ac:dyDescent="0.25">
      <c r="A26166" s="108" t="str">
        <f t="shared" si="408"/>
        <v>SE_2006_1A3(FS)_NOx</v>
      </c>
      <c r="B26166" s="113" t="s">
        <v>176</v>
      </c>
      <c r="C26166" s="113">
        <v>2006</v>
      </c>
      <c r="D26166" s="113" t="s">
        <v>132</v>
      </c>
      <c r="E26166" s="113" t="s">
        <v>199</v>
      </c>
      <c r="F26166" s="113" t="s">
        <v>200</v>
      </c>
      <c r="G26166" s="113">
        <v>94.223759157760597</v>
      </c>
    </row>
    <row r="26167" spans="1:7" x14ac:dyDescent="0.25">
      <c r="A26167" s="108" t="str">
        <f t="shared" si="408"/>
        <v>SE_2006_1A3(FS)_NMVOC</v>
      </c>
      <c r="B26167" s="113" t="s">
        <v>176</v>
      </c>
      <c r="C26167" s="113">
        <v>2006</v>
      </c>
      <c r="D26167" s="113" t="s">
        <v>132</v>
      </c>
      <c r="E26167" s="113" t="s">
        <v>123</v>
      </c>
      <c r="F26167" s="113" t="s">
        <v>200</v>
      </c>
      <c r="G26167" s="113">
        <v>36.113922840822198</v>
      </c>
    </row>
    <row r="26168" spans="1:7" x14ac:dyDescent="0.25">
      <c r="A26168" s="108" t="str">
        <f t="shared" si="408"/>
        <v>SE_2006_1A3(FS)_SOx</v>
      </c>
      <c r="B26168" s="113" t="s">
        <v>176</v>
      </c>
      <c r="C26168" s="113">
        <v>2006</v>
      </c>
      <c r="D26168" s="113" t="s">
        <v>132</v>
      </c>
      <c r="E26168" s="113" t="s">
        <v>201</v>
      </c>
      <c r="F26168" s="113" t="s">
        <v>200</v>
      </c>
      <c r="G26168" s="113">
        <v>3.2618507535887797E-2</v>
      </c>
    </row>
    <row r="26169" spans="1:7" x14ac:dyDescent="0.25">
      <c r="A26169" s="108" t="str">
        <f t="shared" si="408"/>
        <v>SE_2006_1A3(FS)_NH3</v>
      </c>
      <c r="B26169" s="113" t="s">
        <v>176</v>
      </c>
      <c r="C26169" s="113">
        <v>2006</v>
      </c>
      <c r="D26169" s="113" t="s">
        <v>132</v>
      </c>
      <c r="E26169" s="113" t="s">
        <v>124</v>
      </c>
      <c r="F26169" s="113" t="s">
        <v>200</v>
      </c>
      <c r="G26169" s="113">
        <v>4.1460177108564098</v>
      </c>
    </row>
    <row r="26170" spans="1:7" x14ac:dyDescent="0.25">
      <c r="A26170" s="108" t="str">
        <f t="shared" si="408"/>
        <v>SE_2006_1A3(FS)_PM2.5</v>
      </c>
      <c r="B26170" s="113" t="s">
        <v>176</v>
      </c>
      <c r="C26170" s="113">
        <v>2006</v>
      </c>
      <c r="D26170" s="113" t="s">
        <v>132</v>
      </c>
      <c r="E26170" s="113" t="s">
        <v>203</v>
      </c>
      <c r="F26170" s="113" t="s">
        <v>200</v>
      </c>
      <c r="G26170" s="113">
        <v>5.4502721171897299</v>
      </c>
    </row>
    <row r="26171" spans="1:7" x14ac:dyDescent="0.25">
      <c r="A26171" s="108" t="str">
        <f t="shared" si="408"/>
        <v>SE_2006_3D_NOx</v>
      </c>
      <c r="B26171" s="113" t="s">
        <v>176</v>
      </c>
      <c r="C26171" s="113">
        <v>2006</v>
      </c>
      <c r="D26171" s="113" t="s">
        <v>206</v>
      </c>
      <c r="E26171" s="113" t="s">
        <v>199</v>
      </c>
      <c r="F26171" s="113" t="s">
        <v>200</v>
      </c>
      <c r="G26171" s="113">
        <v>11.360791720110401</v>
      </c>
    </row>
    <row r="26172" spans="1:7" x14ac:dyDescent="0.25">
      <c r="A26172" s="108" t="str">
        <f t="shared" si="408"/>
        <v>SE_2007_NATIONAL TOTAL_NOx</v>
      </c>
      <c r="B26172" s="113" t="s">
        <v>176</v>
      </c>
      <c r="C26172" s="113">
        <v>2007</v>
      </c>
      <c r="D26172" s="113" t="s">
        <v>122</v>
      </c>
      <c r="E26172" s="113" t="s">
        <v>199</v>
      </c>
      <c r="F26172" s="113" t="s">
        <v>200</v>
      </c>
      <c r="G26172" s="113">
        <v>186.144267942434</v>
      </c>
    </row>
    <row r="26173" spans="1:7" x14ac:dyDescent="0.25">
      <c r="A26173" s="108" t="str">
        <f t="shared" si="408"/>
        <v>SE_2007_NATIONAL TOTAL_NMVOC</v>
      </c>
      <c r="B26173" s="113" t="s">
        <v>176</v>
      </c>
      <c r="C26173" s="113">
        <v>2007</v>
      </c>
      <c r="D26173" s="113" t="s">
        <v>122</v>
      </c>
      <c r="E26173" s="113" t="s">
        <v>123</v>
      </c>
      <c r="F26173" s="113" t="s">
        <v>200</v>
      </c>
      <c r="G26173" s="113">
        <v>204.140756600255</v>
      </c>
    </row>
    <row r="26174" spans="1:7" x14ac:dyDescent="0.25">
      <c r="A26174" s="108" t="str">
        <f t="shared" si="408"/>
        <v>SE_2007_NATIONAL TOTAL_SOx</v>
      </c>
      <c r="B26174" s="113" t="s">
        <v>176</v>
      </c>
      <c r="C26174" s="113">
        <v>2007</v>
      </c>
      <c r="D26174" s="113" t="s">
        <v>122</v>
      </c>
      <c r="E26174" s="113" t="s">
        <v>201</v>
      </c>
      <c r="F26174" s="113" t="s">
        <v>200</v>
      </c>
      <c r="G26174" s="113">
        <v>30.941996985973301</v>
      </c>
    </row>
    <row r="26175" spans="1:7" x14ac:dyDescent="0.25">
      <c r="A26175" s="108" t="str">
        <f t="shared" si="408"/>
        <v>SE_2007_NATIONAL TOTAL_NH3</v>
      </c>
      <c r="B26175" s="113" t="s">
        <v>176</v>
      </c>
      <c r="C26175" s="113">
        <v>2007</v>
      </c>
      <c r="D26175" s="113" t="s">
        <v>122</v>
      </c>
      <c r="E26175" s="113" t="s">
        <v>124</v>
      </c>
      <c r="F26175" s="113" t="s">
        <v>200</v>
      </c>
      <c r="G26175" s="113">
        <v>56.134894919579402</v>
      </c>
    </row>
    <row r="26176" spans="1:7" x14ac:dyDescent="0.25">
      <c r="A26176" s="108" t="str">
        <f t="shared" si="408"/>
        <v>SE_2007_NATIONAL TOTAL_PM2.5</v>
      </c>
      <c r="B26176" s="113" t="s">
        <v>176</v>
      </c>
      <c r="C26176" s="113">
        <v>2007</v>
      </c>
      <c r="D26176" s="113" t="s">
        <v>122</v>
      </c>
      <c r="E26176" s="113" t="s">
        <v>203</v>
      </c>
      <c r="F26176" s="113" t="s">
        <v>200</v>
      </c>
      <c r="G26176" s="113">
        <v>31.648432105471102</v>
      </c>
    </row>
    <row r="26177" spans="1:7" x14ac:dyDescent="0.25">
      <c r="A26177" s="108" t="str">
        <f t="shared" si="408"/>
        <v>SE_2007_NATIONAL TOTAL_Pb</v>
      </c>
      <c r="B26177" s="113" t="s">
        <v>176</v>
      </c>
      <c r="C26177" s="113">
        <v>2007</v>
      </c>
      <c r="D26177" s="113" t="s">
        <v>122</v>
      </c>
      <c r="E26177" s="113" t="s">
        <v>125</v>
      </c>
      <c r="F26177" s="113" t="s">
        <v>200</v>
      </c>
      <c r="G26177" s="113">
        <v>1.19556376371326E-2</v>
      </c>
    </row>
    <row r="26178" spans="1:7" x14ac:dyDescent="0.25">
      <c r="A26178" s="108" t="str">
        <f t="shared" ref="A26178:A26241" si="409">CONCATENATE(B26178,"_",C26178,"_",D26178,"_",E26178)</f>
        <v>SE_2007_NATIONAL TOTAL_Cd</v>
      </c>
      <c r="B26178" s="113" t="s">
        <v>176</v>
      </c>
      <c r="C26178" s="113">
        <v>2007</v>
      </c>
      <c r="D26178" s="113" t="s">
        <v>122</v>
      </c>
      <c r="E26178" s="113" t="s">
        <v>126</v>
      </c>
      <c r="F26178" s="113" t="s">
        <v>200</v>
      </c>
      <c r="G26178" s="113">
        <v>5.81062683125083E-4</v>
      </c>
    </row>
    <row r="26179" spans="1:7" x14ac:dyDescent="0.25">
      <c r="A26179" s="108" t="str">
        <f t="shared" si="409"/>
        <v>SE_2007_NATIONAL TOTAL_Hg</v>
      </c>
      <c r="B26179" s="113" t="s">
        <v>176</v>
      </c>
      <c r="C26179" s="113">
        <v>2007</v>
      </c>
      <c r="D26179" s="113" t="s">
        <v>122</v>
      </c>
      <c r="E26179" s="113" t="s">
        <v>127</v>
      </c>
      <c r="F26179" s="113" t="s">
        <v>200</v>
      </c>
      <c r="G26179" s="113">
        <v>5.7084669988766298E-4</v>
      </c>
    </row>
    <row r="26180" spans="1:7" x14ac:dyDescent="0.25">
      <c r="A26180" s="108" t="str">
        <f t="shared" si="409"/>
        <v>SE_2007_NATIONAL TOTAL_DIOX</v>
      </c>
      <c r="B26180" s="113" t="s">
        <v>176</v>
      </c>
      <c r="C26180" s="113">
        <v>2007</v>
      </c>
      <c r="D26180" s="113" t="s">
        <v>122</v>
      </c>
      <c r="E26180" s="113" t="s">
        <v>128</v>
      </c>
      <c r="F26180" s="113" t="s">
        <v>200</v>
      </c>
      <c r="G26180" s="150">
        <v>2.05016705787885E-8</v>
      </c>
    </row>
    <row r="26181" spans="1:7" x14ac:dyDescent="0.25">
      <c r="A26181" s="108" t="str">
        <f t="shared" si="409"/>
        <v>SE_2007_NATIONAL TOTAL_PAH</v>
      </c>
      <c r="B26181" s="113" t="s">
        <v>176</v>
      </c>
      <c r="C26181" s="113">
        <v>2007</v>
      </c>
      <c r="D26181" s="113" t="s">
        <v>122</v>
      </c>
      <c r="E26181" s="113" t="s">
        <v>129</v>
      </c>
      <c r="F26181" s="113" t="s">
        <v>200</v>
      </c>
      <c r="G26181" s="113">
        <v>1.6010173230704999E-2</v>
      </c>
    </row>
    <row r="26182" spans="1:7" x14ac:dyDescent="0.25">
      <c r="A26182" s="108" t="str">
        <f t="shared" si="409"/>
        <v>SE_2007_NATIONAL TOTAL_HCB</v>
      </c>
      <c r="B26182" s="113" t="s">
        <v>176</v>
      </c>
      <c r="C26182" s="113">
        <v>2007</v>
      </c>
      <c r="D26182" s="113" t="s">
        <v>122</v>
      </c>
      <c r="E26182" s="113" t="s">
        <v>130</v>
      </c>
      <c r="F26182" s="113" t="s">
        <v>200</v>
      </c>
      <c r="G26182" s="150">
        <v>5.8450577272482398E-6</v>
      </c>
    </row>
    <row r="26183" spans="1:7" x14ac:dyDescent="0.25">
      <c r="A26183" s="108" t="str">
        <f t="shared" si="409"/>
        <v>SE_2007_NATIONAL TOTAL_PCB</v>
      </c>
      <c r="B26183" s="113" t="s">
        <v>176</v>
      </c>
      <c r="C26183" s="113">
        <v>2007</v>
      </c>
      <c r="D26183" s="113" t="s">
        <v>122</v>
      </c>
      <c r="E26183" s="113" t="s">
        <v>259</v>
      </c>
      <c r="F26183" s="113" t="s">
        <v>200</v>
      </c>
      <c r="G26183" s="150">
        <v>9.9560774395071003E-6</v>
      </c>
    </row>
    <row r="26184" spans="1:7" x14ac:dyDescent="0.25">
      <c r="A26184" s="108" t="str">
        <f t="shared" si="409"/>
        <v>SE_2007_1A3(FS)_NOx</v>
      </c>
      <c r="B26184" s="113" t="s">
        <v>176</v>
      </c>
      <c r="C26184" s="113">
        <v>2007</v>
      </c>
      <c r="D26184" s="113" t="s">
        <v>132</v>
      </c>
      <c r="E26184" s="113" t="s">
        <v>199</v>
      </c>
      <c r="F26184" s="113" t="s">
        <v>200</v>
      </c>
      <c r="G26184" s="113">
        <v>93.070409394551206</v>
      </c>
    </row>
    <row r="26185" spans="1:7" x14ac:dyDescent="0.25">
      <c r="A26185" s="108" t="str">
        <f t="shared" si="409"/>
        <v>SE_2007_1A3(FS)_NMVOC</v>
      </c>
      <c r="B26185" s="113" t="s">
        <v>176</v>
      </c>
      <c r="C26185" s="113">
        <v>2007</v>
      </c>
      <c r="D26185" s="113" t="s">
        <v>132</v>
      </c>
      <c r="E26185" s="113" t="s">
        <v>123</v>
      </c>
      <c r="F26185" s="113" t="s">
        <v>200</v>
      </c>
      <c r="G26185" s="113">
        <v>32.971769933975402</v>
      </c>
    </row>
    <row r="26186" spans="1:7" x14ac:dyDescent="0.25">
      <c r="A26186" s="108" t="str">
        <f t="shared" si="409"/>
        <v>SE_2007_1A3(FS)_SOx</v>
      </c>
      <c r="B26186" s="113" t="s">
        <v>176</v>
      </c>
      <c r="C26186" s="113">
        <v>2007</v>
      </c>
      <c r="D26186" s="113" t="s">
        <v>132</v>
      </c>
      <c r="E26186" s="113" t="s">
        <v>201</v>
      </c>
      <c r="F26186" s="113" t="s">
        <v>200</v>
      </c>
      <c r="G26186" s="113">
        <v>4.0015242990699001E-2</v>
      </c>
    </row>
    <row r="26187" spans="1:7" x14ac:dyDescent="0.25">
      <c r="A26187" s="108" t="str">
        <f t="shared" si="409"/>
        <v>SE_2007_1A3(FS)_NH3</v>
      </c>
      <c r="B26187" s="113" t="s">
        <v>176</v>
      </c>
      <c r="C26187" s="113">
        <v>2007</v>
      </c>
      <c r="D26187" s="113" t="s">
        <v>132</v>
      </c>
      <c r="E26187" s="113" t="s">
        <v>124</v>
      </c>
      <c r="F26187" s="113" t="s">
        <v>200</v>
      </c>
      <c r="G26187" s="113">
        <v>3.9302697958777002</v>
      </c>
    </row>
    <row r="26188" spans="1:7" x14ac:dyDescent="0.25">
      <c r="A26188" s="108" t="str">
        <f t="shared" si="409"/>
        <v>SE_2007_1A3(FS)_PM2.5</v>
      </c>
      <c r="B26188" s="113" t="s">
        <v>176</v>
      </c>
      <c r="C26188" s="113">
        <v>2007</v>
      </c>
      <c r="D26188" s="113" t="s">
        <v>132</v>
      </c>
      <c r="E26188" s="113" t="s">
        <v>203</v>
      </c>
      <c r="F26188" s="113" t="s">
        <v>200</v>
      </c>
      <c r="G26188" s="113">
        <v>5.4188826684308502</v>
      </c>
    </row>
    <row r="26189" spans="1:7" x14ac:dyDescent="0.25">
      <c r="A26189" s="108" t="str">
        <f t="shared" si="409"/>
        <v>SE_2007_3D_NOx</v>
      </c>
      <c r="B26189" s="113" t="s">
        <v>176</v>
      </c>
      <c r="C26189" s="113">
        <v>2007</v>
      </c>
      <c r="D26189" s="113" t="s">
        <v>206</v>
      </c>
      <c r="E26189" s="113" t="s">
        <v>199</v>
      </c>
      <c r="F26189" s="113" t="s">
        <v>200</v>
      </c>
      <c r="G26189" s="113">
        <v>11.589817710762601</v>
      </c>
    </row>
    <row r="26190" spans="1:7" x14ac:dyDescent="0.25">
      <c r="A26190" s="108" t="str">
        <f t="shared" si="409"/>
        <v>SE_2008_NATIONAL TOTAL_NOx</v>
      </c>
      <c r="B26190" s="113" t="s">
        <v>176</v>
      </c>
      <c r="C26190" s="113">
        <v>2008</v>
      </c>
      <c r="D26190" s="113" t="s">
        <v>122</v>
      </c>
      <c r="E26190" s="113" t="s">
        <v>199</v>
      </c>
      <c r="F26190" s="113" t="s">
        <v>200</v>
      </c>
      <c r="G26190" s="113">
        <v>178.36378656402701</v>
      </c>
    </row>
    <row r="26191" spans="1:7" x14ac:dyDescent="0.25">
      <c r="A26191" s="108" t="str">
        <f t="shared" si="409"/>
        <v>SE_2008_NATIONAL TOTAL_NMVOC</v>
      </c>
      <c r="B26191" s="113" t="s">
        <v>176</v>
      </c>
      <c r="C26191" s="113">
        <v>2008</v>
      </c>
      <c r="D26191" s="113" t="s">
        <v>122</v>
      </c>
      <c r="E26191" s="113" t="s">
        <v>123</v>
      </c>
      <c r="F26191" s="113" t="s">
        <v>200</v>
      </c>
      <c r="G26191" s="113">
        <v>195.35877578828399</v>
      </c>
    </row>
    <row r="26192" spans="1:7" x14ac:dyDescent="0.25">
      <c r="A26192" s="108" t="str">
        <f t="shared" si="409"/>
        <v>SE_2008_NATIONAL TOTAL_SOx</v>
      </c>
      <c r="B26192" s="113" t="s">
        <v>176</v>
      </c>
      <c r="C26192" s="113">
        <v>2008</v>
      </c>
      <c r="D26192" s="113" t="s">
        <v>122</v>
      </c>
      <c r="E26192" s="113" t="s">
        <v>201</v>
      </c>
      <c r="F26192" s="113" t="s">
        <v>200</v>
      </c>
      <c r="G26192" s="113">
        <v>28.657658244806999</v>
      </c>
    </row>
    <row r="26193" spans="1:7" x14ac:dyDescent="0.25">
      <c r="A26193" s="108" t="str">
        <f t="shared" si="409"/>
        <v>SE_2008_NATIONAL TOTAL_NH3</v>
      </c>
      <c r="B26193" s="113" t="s">
        <v>176</v>
      </c>
      <c r="C26193" s="113">
        <v>2008</v>
      </c>
      <c r="D26193" s="113" t="s">
        <v>122</v>
      </c>
      <c r="E26193" s="113" t="s">
        <v>124</v>
      </c>
      <c r="F26193" s="113" t="s">
        <v>200</v>
      </c>
      <c r="G26193" s="113">
        <v>56.599266016166801</v>
      </c>
    </row>
    <row r="26194" spans="1:7" x14ac:dyDescent="0.25">
      <c r="A26194" s="108" t="str">
        <f t="shared" si="409"/>
        <v>SE_2008_NATIONAL TOTAL_PM2.5</v>
      </c>
      <c r="B26194" s="113" t="s">
        <v>176</v>
      </c>
      <c r="C26194" s="113">
        <v>2008</v>
      </c>
      <c r="D26194" s="113" t="s">
        <v>122</v>
      </c>
      <c r="E26194" s="113" t="s">
        <v>203</v>
      </c>
      <c r="F26194" s="113" t="s">
        <v>200</v>
      </c>
      <c r="G26194" s="113">
        <v>30.2277294815086</v>
      </c>
    </row>
    <row r="26195" spans="1:7" x14ac:dyDescent="0.25">
      <c r="A26195" s="108" t="str">
        <f t="shared" si="409"/>
        <v>SE_2008_NATIONAL TOTAL_Pb</v>
      </c>
      <c r="B26195" s="113" t="s">
        <v>176</v>
      </c>
      <c r="C26195" s="113">
        <v>2008</v>
      </c>
      <c r="D26195" s="113" t="s">
        <v>122</v>
      </c>
      <c r="E26195" s="113" t="s">
        <v>125</v>
      </c>
      <c r="F26195" s="113" t="s">
        <v>200</v>
      </c>
      <c r="G26195" s="113">
        <v>1.03868659668867E-2</v>
      </c>
    </row>
    <row r="26196" spans="1:7" x14ac:dyDescent="0.25">
      <c r="A26196" s="108" t="str">
        <f t="shared" si="409"/>
        <v>SE_2008_NATIONAL TOTAL_Cd</v>
      </c>
      <c r="B26196" s="113" t="s">
        <v>176</v>
      </c>
      <c r="C26196" s="113">
        <v>2008</v>
      </c>
      <c r="D26196" s="113" t="s">
        <v>122</v>
      </c>
      <c r="E26196" s="113" t="s">
        <v>126</v>
      </c>
      <c r="F26196" s="113" t="s">
        <v>200</v>
      </c>
      <c r="G26196" s="113">
        <v>5.2519753336280003E-4</v>
      </c>
    </row>
    <row r="26197" spans="1:7" x14ac:dyDescent="0.25">
      <c r="A26197" s="108" t="str">
        <f t="shared" si="409"/>
        <v>SE_2008_NATIONAL TOTAL_Hg</v>
      </c>
      <c r="B26197" s="113" t="s">
        <v>176</v>
      </c>
      <c r="C26197" s="113">
        <v>2008</v>
      </c>
      <c r="D26197" s="113" t="s">
        <v>122</v>
      </c>
      <c r="E26197" s="113" t="s">
        <v>127</v>
      </c>
      <c r="F26197" s="113" t="s">
        <v>200</v>
      </c>
      <c r="G26197" s="113">
        <v>5.1519467300956199E-4</v>
      </c>
    </row>
    <row r="26198" spans="1:7" x14ac:dyDescent="0.25">
      <c r="A26198" s="108" t="str">
        <f t="shared" si="409"/>
        <v>SE_2008_NATIONAL TOTAL_DIOX</v>
      </c>
      <c r="B26198" s="113" t="s">
        <v>176</v>
      </c>
      <c r="C26198" s="113">
        <v>2008</v>
      </c>
      <c r="D26198" s="113" t="s">
        <v>122</v>
      </c>
      <c r="E26198" s="113" t="s">
        <v>128</v>
      </c>
      <c r="F26198" s="113" t="s">
        <v>200</v>
      </c>
      <c r="G26198" s="150">
        <v>2.0424675119392601E-8</v>
      </c>
    </row>
    <row r="26199" spans="1:7" x14ac:dyDescent="0.25">
      <c r="A26199" s="108" t="str">
        <f t="shared" si="409"/>
        <v>SE_2008_NATIONAL TOTAL_PAH</v>
      </c>
      <c r="B26199" s="113" t="s">
        <v>176</v>
      </c>
      <c r="C26199" s="113">
        <v>2008</v>
      </c>
      <c r="D26199" s="113" t="s">
        <v>122</v>
      </c>
      <c r="E26199" s="113" t="s">
        <v>129</v>
      </c>
      <c r="F26199" s="113" t="s">
        <v>200</v>
      </c>
      <c r="G26199" s="113">
        <v>1.5936746692939902E-2</v>
      </c>
    </row>
    <row r="26200" spans="1:7" x14ac:dyDescent="0.25">
      <c r="A26200" s="108" t="str">
        <f t="shared" si="409"/>
        <v>SE_2008_NATIONAL TOTAL_HCB</v>
      </c>
      <c r="B26200" s="113" t="s">
        <v>176</v>
      </c>
      <c r="C26200" s="113">
        <v>2008</v>
      </c>
      <c r="D26200" s="113" t="s">
        <v>122</v>
      </c>
      <c r="E26200" s="113" t="s">
        <v>130</v>
      </c>
      <c r="F26200" s="113" t="s">
        <v>200</v>
      </c>
      <c r="G26200" s="150">
        <v>3.6612055401977699E-6</v>
      </c>
    </row>
    <row r="26201" spans="1:7" x14ac:dyDescent="0.25">
      <c r="A26201" s="108" t="str">
        <f t="shared" si="409"/>
        <v>SE_2008_NATIONAL TOTAL_PCB</v>
      </c>
      <c r="B26201" s="113" t="s">
        <v>176</v>
      </c>
      <c r="C26201" s="113">
        <v>2008</v>
      </c>
      <c r="D26201" s="113" t="s">
        <v>122</v>
      </c>
      <c r="E26201" s="113" t="s">
        <v>259</v>
      </c>
      <c r="F26201" s="113" t="s">
        <v>200</v>
      </c>
      <c r="G26201" s="150">
        <v>9.5340046842246697E-6</v>
      </c>
    </row>
    <row r="26202" spans="1:7" x14ac:dyDescent="0.25">
      <c r="A26202" s="108" t="str">
        <f t="shared" si="409"/>
        <v>SE_2008_1A3(FS)_NOx</v>
      </c>
      <c r="B26202" s="113" t="s">
        <v>176</v>
      </c>
      <c r="C26202" s="113">
        <v>2008</v>
      </c>
      <c r="D26202" s="113" t="s">
        <v>132</v>
      </c>
      <c r="E26202" s="113" t="s">
        <v>199</v>
      </c>
      <c r="F26202" s="113" t="s">
        <v>200</v>
      </c>
      <c r="G26202" s="113">
        <v>87.236512479539797</v>
      </c>
    </row>
    <row r="26203" spans="1:7" x14ac:dyDescent="0.25">
      <c r="A26203" s="108" t="str">
        <f t="shared" si="409"/>
        <v>SE_2008_1A3(FS)_NMVOC</v>
      </c>
      <c r="B26203" s="113" t="s">
        <v>176</v>
      </c>
      <c r="C26203" s="113">
        <v>2008</v>
      </c>
      <c r="D26203" s="113" t="s">
        <v>132</v>
      </c>
      <c r="E26203" s="113" t="s">
        <v>123</v>
      </c>
      <c r="F26203" s="113" t="s">
        <v>200</v>
      </c>
      <c r="G26203" s="113">
        <v>29.6274852333365</v>
      </c>
    </row>
    <row r="26204" spans="1:7" x14ac:dyDescent="0.25">
      <c r="A26204" s="108" t="str">
        <f t="shared" si="409"/>
        <v>SE_2008_1A3(FS)_SOx</v>
      </c>
      <c r="B26204" s="113" t="s">
        <v>176</v>
      </c>
      <c r="C26204" s="113">
        <v>2008</v>
      </c>
      <c r="D26204" s="113" t="s">
        <v>132</v>
      </c>
      <c r="E26204" s="113" t="s">
        <v>201</v>
      </c>
      <c r="F26204" s="113" t="s">
        <v>200</v>
      </c>
      <c r="G26204" s="113">
        <v>3.99744181742335E-2</v>
      </c>
    </row>
    <row r="26205" spans="1:7" x14ac:dyDescent="0.25">
      <c r="A26205" s="108" t="str">
        <f t="shared" si="409"/>
        <v>SE_2008_1A3(FS)_NH3</v>
      </c>
      <c r="B26205" s="113" t="s">
        <v>176</v>
      </c>
      <c r="C26205" s="113">
        <v>2008</v>
      </c>
      <c r="D26205" s="113" t="s">
        <v>132</v>
      </c>
      <c r="E26205" s="113" t="s">
        <v>124</v>
      </c>
      <c r="F26205" s="113" t="s">
        <v>200</v>
      </c>
      <c r="G26205" s="113">
        <v>3.88840667891942</v>
      </c>
    </row>
    <row r="26206" spans="1:7" x14ac:dyDescent="0.25">
      <c r="A26206" s="108" t="str">
        <f t="shared" si="409"/>
        <v>SE_2008_1A3(FS)_PM2.5</v>
      </c>
      <c r="B26206" s="113" t="s">
        <v>176</v>
      </c>
      <c r="C26206" s="113">
        <v>2008</v>
      </c>
      <c r="D26206" s="113" t="s">
        <v>132</v>
      </c>
      <c r="E26206" s="113" t="s">
        <v>203</v>
      </c>
      <c r="F26206" s="113" t="s">
        <v>200</v>
      </c>
      <c r="G26206" s="113">
        <v>5.0814376410597699</v>
      </c>
    </row>
    <row r="26207" spans="1:7" x14ac:dyDescent="0.25">
      <c r="A26207" s="108" t="str">
        <f t="shared" si="409"/>
        <v>SE_2008_3D_NOx</v>
      </c>
      <c r="B26207" s="113" t="s">
        <v>176</v>
      </c>
      <c r="C26207" s="113">
        <v>2008</v>
      </c>
      <c r="D26207" s="113" t="s">
        <v>206</v>
      </c>
      <c r="E26207" s="113" t="s">
        <v>199</v>
      </c>
      <c r="F26207" s="113" t="s">
        <v>200</v>
      </c>
      <c r="G26207" s="113">
        <v>12.4240497627239</v>
      </c>
    </row>
    <row r="26208" spans="1:7" x14ac:dyDescent="0.25">
      <c r="A26208" s="108" t="str">
        <f t="shared" si="409"/>
        <v>SE_2009_NATIONAL TOTAL_NOx</v>
      </c>
      <c r="B26208" s="113" t="s">
        <v>176</v>
      </c>
      <c r="C26208" s="113">
        <v>2009</v>
      </c>
      <c r="D26208" s="113" t="s">
        <v>122</v>
      </c>
      <c r="E26208" s="113" t="s">
        <v>199</v>
      </c>
      <c r="F26208" s="113" t="s">
        <v>200</v>
      </c>
      <c r="G26208" s="113">
        <v>164.93282897648999</v>
      </c>
    </row>
    <row r="26209" spans="1:7" x14ac:dyDescent="0.25">
      <c r="A26209" s="108" t="str">
        <f t="shared" si="409"/>
        <v>SE_2009_NATIONAL TOTAL_NMVOC</v>
      </c>
      <c r="B26209" s="113" t="s">
        <v>176</v>
      </c>
      <c r="C26209" s="113">
        <v>2009</v>
      </c>
      <c r="D26209" s="113" t="s">
        <v>122</v>
      </c>
      <c r="E26209" s="113" t="s">
        <v>123</v>
      </c>
      <c r="F26209" s="113" t="s">
        <v>200</v>
      </c>
      <c r="G26209" s="113">
        <v>180.146037348801</v>
      </c>
    </row>
    <row r="26210" spans="1:7" x14ac:dyDescent="0.25">
      <c r="A26210" s="108" t="str">
        <f t="shared" si="409"/>
        <v>SE_2009_NATIONAL TOTAL_SOx</v>
      </c>
      <c r="B26210" s="113" t="s">
        <v>176</v>
      </c>
      <c r="C26210" s="113">
        <v>2009</v>
      </c>
      <c r="D26210" s="113" t="s">
        <v>122</v>
      </c>
      <c r="E26210" s="113" t="s">
        <v>201</v>
      </c>
      <c r="F26210" s="113" t="s">
        <v>200</v>
      </c>
      <c r="G26210" s="113">
        <v>26.2293329770512</v>
      </c>
    </row>
    <row r="26211" spans="1:7" x14ac:dyDescent="0.25">
      <c r="A26211" s="108" t="str">
        <f t="shared" si="409"/>
        <v>SE_2009_NATIONAL TOTAL_NH3</v>
      </c>
      <c r="B26211" s="113" t="s">
        <v>176</v>
      </c>
      <c r="C26211" s="113">
        <v>2009</v>
      </c>
      <c r="D26211" s="113" t="s">
        <v>122</v>
      </c>
      <c r="E26211" s="113" t="s">
        <v>124</v>
      </c>
      <c r="F26211" s="113" t="s">
        <v>200</v>
      </c>
      <c r="G26211" s="113">
        <v>53.787980664409197</v>
      </c>
    </row>
    <row r="26212" spans="1:7" x14ac:dyDescent="0.25">
      <c r="A26212" s="108" t="str">
        <f t="shared" si="409"/>
        <v>SE_2009_NATIONAL TOTAL_PM2.5</v>
      </c>
      <c r="B26212" s="113" t="s">
        <v>176</v>
      </c>
      <c r="C26212" s="113">
        <v>2009</v>
      </c>
      <c r="D26212" s="113" t="s">
        <v>122</v>
      </c>
      <c r="E26212" s="113" t="s">
        <v>203</v>
      </c>
      <c r="F26212" s="113" t="s">
        <v>200</v>
      </c>
      <c r="G26212" s="113">
        <v>28.5897689897782</v>
      </c>
    </row>
    <row r="26213" spans="1:7" x14ac:dyDescent="0.25">
      <c r="A26213" s="108" t="str">
        <f t="shared" si="409"/>
        <v>SE_2009_NATIONAL TOTAL_Pb</v>
      </c>
      <c r="B26213" s="113" t="s">
        <v>176</v>
      </c>
      <c r="C26213" s="113">
        <v>2009</v>
      </c>
      <c r="D26213" s="113" t="s">
        <v>122</v>
      </c>
      <c r="E26213" s="113" t="s">
        <v>125</v>
      </c>
      <c r="F26213" s="113" t="s">
        <v>200</v>
      </c>
      <c r="G26213" s="113">
        <v>9.6027011339298099E-3</v>
      </c>
    </row>
    <row r="26214" spans="1:7" x14ac:dyDescent="0.25">
      <c r="A26214" s="108" t="str">
        <f t="shared" si="409"/>
        <v>SE_2009_NATIONAL TOTAL_Cd</v>
      </c>
      <c r="B26214" s="113" t="s">
        <v>176</v>
      </c>
      <c r="C26214" s="113">
        <v>2009</v>
      </c>
      <c r="D26214" s="113" t="s">
        <v>122</v>
      </c>
      <c r="E26214" s="113" t="s">
        <v>126</v>
      </c>
      <c r="F26214" s="113" t="s">
        <v>200</v>
      </c>
      <c r="G26214" s="113">
        <v>5.4325976557114395E-4</v>
      </c>
    </row>
    <row r="26215" spans="1:7" x14ac:dyDescent="0.25">
      <c r="A26215" s="108" t="str">
        <f t="shared" si="409"/>
        <v>SE_2009_NATIONAL TOTAL_Hg</v>
      </c>
      <c r="B26215" s="113" t="s">
        <v>176</v>
      </c>
      <c r="C26215" s="113">
        <v>2009</v>
      </c>
      <c r="D26215" s="113" t="s">
        <v>122</v>
      </c>
      <c r="E26215" s="113" t="s">
        <v>127</v>
      </c>
      <c r="F26215" s="113" t="s">
        <v>200</v>
      </c>
      <c r="G26215" s="113">
        <v>5.5176062500606003E-4</v>
      </c>
    </row>
    <row r="26216" spans="1:7" x14ac:dyDescent="0.25">
      <c r="A26216" s="108" t="str">
        <f t="shared" si="409"/>
        <v>SE_2009_NATIONAL TOTAL_DIOX</v>
      </c>
      <c r="B26216" s="113" t="s">
        <v>176</v>
      </c>
      <c r="C26216" s="113">
        <v>2009</v>
      </c>
      <c r="D26216" s="113" t="s">
        <v>122</v>
      </c>
      <c r="E26216" s="113" t="s">
        <v>128</v>
      </c>
      <c r="F26216" s="113" t="s">
        <v>200</v>
      </c>
      <c r="G26216" s="150">
        <v>1.8365620947262E-8</v>
      </c>
    </row>
    <row r="26217" spans="1:7" x14ac:dyDescent="0.25">
      <c r="A26217" s="108" t="str">
        <f t="shared" si="409"/>
        <v>SE_2009_NATIONAL TOTAL_PAH</v>
      </c>
      <c r="B26217" s="113" t="s">
        <v>176</v>
      </c>
      <c r="C26217" s="113">
        <v>2009</v>
      </c>
      <c r="D26217" s="113" t="s">
        <v>122</v>
      </c>
      <c r="E26217" s="113" t="s">
        <v>129</v>
      </c>
      <c r="F26217" s="113" t="s">
        <v>200</v>
      </c>
      <c r="G26217" s="113">
        <v>1.0610251234409699E-2</v>
      </c>
    </row>
    <row r="26218" spans="1:7" x14ac:dyDescent="0.25">
      <c r="A26218" s="108" t="str">
        <f t="shared" si="409"/>
        <v>SE_2009_NATIONAL TOTAL_HCB</v>
      </c>
      <c r="B26218" s="113" t="s">
        <v>176</v>
      </c>
      <c r="C26218" s="113">
        <v>2009</v>
      </c>
      <c r="D26218" s="113" t="s">
        <v>122</v>
      </c>
      <c r="E26218" s="113" t="s">
        <v>130</v>
      </c>
      <c r="F26218" s="113" t="s">
        <v>200</v>
      </c>
      <c r="G26218" s="150">
        <v>9.8976541016093008E-6</v>
      </c>
    </row>
    <row r="26219" spans="1:7" x14ac:dyDescent="0.25">
      <c r="A26219" s="108" t="str">
        <f t="shared" si="409"/>
        <v>SE_2009_NATIONAL TOTAL_PCB</v>
      </c>
      <c r="B26219" s="113" t="s">
        <v>176</v>
      </c>
      <c r="C26219" s="113">
        <v>2009</v>
      </c>
      <c r="D26219" s="113" t="s">
        <v>122</v>
      </c>
      <c r="E26219" s="113" t="s">
        <v>259</v>
      </c>
      <c r="F26219" s="113" t="s">
        <v>200</v>
      </c>
      <c r="G26219" s="150">
        <v>6.3622259942704702E-6</v>
      </c>
    </row>
    <row r="26220" spans="1:7" x14ac:dyDescent="0.25">
      <c r="A26220" s="108" t="str">
        <f t="shared" si="409"/>
        <v>SE_2009_1A3(FS)_NOx</v>
      </c>
      <c r="B26220" s="113" t="s">
        <v>176</v>
      </c>
      <c r="C26220" s="113">
        <v>2009</v>
      </c>
      <c r="D26220" s="113" t="s">
        <v>132</v>
      </c>
      <c r="E26220" s="113" t="s">
        <v>199</v>
      </c>
      <c r="F26220" s="113" t="s">
        <v>200</v>
      </c>
      <c r="G26220" s="113">
        <v>77.944371681765503</v>
      </c>
    </row>
    <row r="26221" spans="1:7" x14ac:dyDescent="0.25">
      <c r="A26221" s="108" t="str">
        <f t="shared" si="409"/>
        <v>SE_2009_1A3(FS)_NMVOC</v>
      </c>
      <c r="B26221" s="113" t="s">
        <v>176</v>
      </c>
      <c r="C26221" s="113">
        <v>2009</v>
      </c>
      <c r="D26221" s="113" t="s">
        <v>132</v>
      </c>
      <c r="E26221" s="113" t="s">
        <v>123</v>
      </c>
      <c r="F26221" s="113" t="s">
        <v>200</v>
      </c>
      <c r="G26221" s="113">
        <v>26.9107440524308</v>
      </c>
    </row>
    <row r="26222" spans="1:7" x14ac:dyDescent="0.25">
      <c r="A26222" s="108" t="str">
        <f t="shared" si="409"/>
        <v>SE_2009_1A3(FS)_SOx</v>
      </c>
      <c r="B26222" s="113" t="s">
        <v>176</v>
      </c>
      <c r="C26222" s="113">
        <v>2009</v>
      </c>
      <c r="D26222" s="113" t="s">
        <v>132</v>
      </c>
      <c r="E26222" s="113" t="s">
        <v>201</v>
      </c>
      <c r="F26222" s="113" t="s">
        <v>200</v>
      </c>
      <c r="G26222" s="113">
        <v>4.1294163524118903E-2</v>
      </c>
    </row>
    <row r="26223" spans="1:7" x14ac:dyDescent="0.25">
      <c r="A26223" s="108" t="str">
        <f t="shared" si="409"/>
        <v>SE_2009_1A3(FS)_NH3</v>
      </c>
      <c r="B26223" s="113" t="s">
        <v>176</v>
      </c>
      <c r="C26223" s="113">
        <v>2009</v>
      </c>
      <c r="D26223" s="113" t="s">
        <v>132</v>
      </c>
      <c r="E26223" s="113" t="s">
        <v>124</v>
      </c>
      <c r="F26223" s="113" t="s">
        <v>200</v>
      </c>
      <c r="G26223" s="113">
        <v>3.6183302679809501</v>
      </c>
    </row>
    <row r="26224" spans="1:7" x14ac:dyDescent="0.25">
      <c r="A26224" s="108" t="str">
        <f t="shared" si="409"/>
        <v>SE_2009_1A3(FS)_PM2.5</v>
      </c>
      <c r="B26224" s="113" t="s">
        <v>176</v>
      </c>
      <c r="C26224" s="113">
        <v>2009</v>
      </c>
      <c r="D26224" s="113" t="s">
        <v>132</v>
      </c>
      <c r="E26224" s="113" t="s">
        <v>203</v>
      </c>
      <c r="F26224" s="113" t="s">
        <v>200</v>
      </c>
      <c r="G26224" s="113">
        <v>4.7152928048351104</v>
      </c>
    </row>
    <row r="26225" spans="1:7" x14ac:dyDescent="0.25">
      <c r="A26225" s="108" t="str">
        <f t="shared" si="409"/>
        <v>SE_2009_3D_NOx</v>
      </c>
      <c r="B26225" s="113" t="s">
        <v>176</v>
      </c>
      <c r="C26225" s="113">
        <v>2009</v>
      </c>
      <c r="D26225" s="113" t="s">
        <v>206</v>
      </c>
      <c r="E26225" s="113" t="s">
        <v>199</v>
      </c>
      <c r="F26225" s="113" t="s">
        <v>200</v>
      </c>
      <c r="G26225" s="113">
        <v>10.6380724401631</v>
      </c>
    </row>
    <row r="26226" spans="1:7" x14ac:dyDescent="0.25">
      <c r="A26226" s="108" t="str">
        <f t="shared" si="409"/>
        <v>SE_2010_NATIONAL TOTAL_NOx</v>
      </c>
      <c r="B26226" s="113" t="s">
        <v>176</v>
      </c>
      <c r="C26226" s="113">
        <v>2010</v>
      </c>
      <c r="D26226" s="113" t="s">
        <v>122</v>
      </c>
      <c r="E26226" s="113" t="s">
        <v>199</v>
      </c>
      <c r="F26226" s="113" t="s">
        <v>200</v>
      </c>
      <c r="G26226" s="113">
        <v>169.504516331605</v>
      </c>
    </row>
    <row r="26227" spans="1:7" x14ac:dyDescent="0.25">
      <c r="A26227" s="108" t="str">
        <f t="shared" si="409"/>
        <v>SE_2010_NATIONAL TOTAL_NMVOC</v>
      </c>
      <c r="B26227" s="113" t="s">
        <v>176</v>
      </c>
      <c r="C26227" s="113">
        <v>2010</v>
      </c>
      <c r="D26227" s="113" t="s">
        <v>122</v>
      </c>
      <c r="E26227" s="113" t="s">
        <v>123</v>
      </c>
      <c r="F26227" s="113" t="s">
        <v>200</v>
      </c>
      <c r="G26227" s="113">
        <v>176.74453743047999</v>
      </c>
    </row>
    <row r="26228" spans="1:7" x14ac:dyDescent="0.25">
      <c r="A26228" s="108" t="str">
        <f t="shared" si="409"/>
        <v>SE_2010_NATIONAL TOTAL_SOx</v>
      </c>
      <c r="B26228" s="113" t="s">
        <v>176</v>
      </c>
      <c r="C26228" s="113">
        <v>2010</v>
      </c>
      <c r="D26228" s="113" t="s">
        <v>122</v>
      </c>
      <c r="E26228" s="113" t="s">
        <v>201</v>
      </c>
      <c r="F26228" s="113" t="s">
        <v>200</v>
      </c>
      <c r="G26228" s="113">
        <v>27.9552587516201</v>
      </c>
    </row>
    <row r="26229" spans="1:7" x14ac:dyDescent="0.25">
      <c r="A26229" s="108" t="str">
        <f t="shared" si="409"/>
        <v>SE_2010_NATIONAL TOTAL_NH3</v>
      </c>
      <c r="B26229" s="113" t="s">
        <v>176</v>
      </c>
      <c r="C26229" s="113">
        <v>2010</v>
      </c>
      <c r="D26229" s="113" t="s">
        <v>122</v>
      </c>
      <c r="E26229" s="113" t="s">
        <v>124</v>
      </c>
      <c r="F26229" s="113" t="s">
        <v>200</v>
      </c>
      <c r="G26229" s="113">
        <v>54.3302142006333</v>
      </c>
    </row>
    <row r="26230" spans="1:7" x14ac:dyDescent="0.25">
      <c r="A26230" s="108" t="str">
        <f t="shared" si="409"/>
        <v>SE_2010_NATIONAL TOTAL_PM2.5</v>
      </c>
      <c r="B26230" s="113" t="s">
        <v>176</v>
      </c>
      <c r="C26230" s="113">
        <v>2010</v>
      </c>
      <c r="D26230" s="113" t="s">
        <v>122</v>
      </c>
      <c r="E26230" s="113" t="s">
        <v>203</v>
      </c>
      <c r="F26230" s="113" t="s">
        <v>200</v>
      </c>
      <c r="G26230" s="113">
        <v>28.6063938632938</v>
      </c>
    </row>
    <row r="26231" spans="1:7" x14ac:dyDescent="0.25">
      <c r="A26231" s="108" t="str">
        <f t="shared" si="409"/>
        <v>SE_2010_NATIONAL TOTAL_Pb</v>
      </c>
      <c r="B26231" s="113" t="s">
        <v>176</v>
      </c>
      <c r="C26231" s="113">
        <v>2010</v>
      </c>
      <c r="D26231" s="113" t="s">
        <v>122</v>
      </c>
      <c r="E26231" s="113" t="s">
        <v>125</v>
      </c>
      <c r="F26231" s="113" t="s">
        <v>200</v>
      </c>
      <c r="G26231" s="113">
        <v>1.04201570500912E-2</v>
      </c>
    </row>
    <row r="26232" spans="1:7" x14ac:dyDescent="0.25">
      <c r="A26232" s="108" t="str">
        <f t="shared" si="409"/>
        <v>SE_2010_NATIONAL TOTAL_Cd</v>
      </c>
      <c r="B26232" s="113" t="s">
        <v>176</v>
      </c>
      <c r="C26232" s="113">
        <v>2010</v>
      </c>
      <c r="D26232" s="113" t="s">
        <v>122</v>
      </c>
      <c r="E26232" s="113" t="s">
        <v>126</v>
      </c>
      <c r="F26232" s="113" t="s">
        <v>200</v>
      </c>
      <c r="G26232" s="113">
        <v>5.50254168879394E-4</v>
      </c>
    </row>
    <row r="26233" spans="1:7" x14ac:dyDescent="0.25">
      <c r="A26233" s="108" t="str">
        <f t="shared" si="409"/>
        <v>SE_2010_NATIONAL TOTAL_Hg</v>
      </c>
      <c r="B26233" s="113" t="s">
        <v>176</v>
      </c>
      <c r="C26233" s="113">
        <v>2010</v>
      </c>
      <c r="D26233" s="113" t="s">
        <v>122</v>
      </c>
      <c r="E26233" s="113" t="s">
        <v>127</v>
      </c>
      <c r="F26233" s="113" t="s">
        <v>200</v>
      </c>
      <c r="G26233" s="113">
        <v>5.3582436982099898E-4</v>
      </c>
    </row>
    <row r="26234" spans="1:7" x14ac:dyDescent="0.25">
      <c r="A26234" s="108" t="str">
        <f t="shared" si="409"/>
        <v>SE_2010_NATIONAL TOTAL_DIOX</v>
      </c>
      <c r="B26234" s="113" t="s">
        <v>176</v>
      </c>
      <c r="C26234" s="113">
        <v>2010</v>
      </c>
      <c r="D26234" s="113" t="s">
        <v>122</v>
      </c>
      <c r="E26234" s="113" t="s">
        <v>128</v>
      </c>
      <c r="F26234" s="113" t="s">
        <v>200</v>
      </c>
      <c r="G26234" s="150">
        <v>2.0746180976935601E-8</v>
      </c>
    </row>
    <row r="26235" spans="1:7" x14ac:dyDescent="0.25">
      <c r="A26235" s="108" t="str">
        <f t="shared" si="409"/>
        <v>SE_2010_NATIONAL TOTAL_PAH</v>
      </c>
      <c r="B26235" s="113" t="s">
        <v>176</v>
      </c>
      <c r="C26235" s="113">
        <v>2010</v>
      </c>
      <c r="D26235" s="113" t="s">
        <v>122</v>
      </c>
      <c r="E26235" s="113" t="s">
        <v>129</v>
      </c>
      <c r="F26235" s="113" t="s">
        <v>200</v>
      </c>
      <c r="G26235" s="113">
        <v>1.0771296897734E-2</v>
      </c>
    </row>
    <row r="26236" spans="1:7" x14ac:dyDescent="0.25">
      <c r="A26236" s="108" t="str">
        <f t="shared" si="409"/>
        <v>SE_2010_NATIONAL TOTAL_HCB</v>
      </c>
      <c r="B26236" s="113" t="s">
        <v>176</v>
      </c>
      <c r="C26236" s="113">
        <v>2010</v>
      </c>
      <c r="D26236" s="113" t="s">
        <v>122</v>
      </c>
      <c r="E26236" s="113" t="s">
        <v>130</v>
      </c>
      <c r="F26236" s="113" t="s">
        <v>200</v>
      </c>
      <c r="G26236" s="150">
        <v>6.5596764694828496E-6</v>
      </c>
    </row>
    <row r="26237" spans="1:7" x14ac:dyDescent="0.25">
      <c r="A26237" s="108" t="str">
        <f t="shared" si="409"/>
        <v>SE_2010_NATIONAL TOTAL_PCB</v>
      </c>
      <c r="B26237" s="113" t="s">
        <v>176</v>
      </c>
      <c r="C26237" s="113">
        <v>2010</v>
      </c>
      <c r="D26237" s="113" t="s">
        <v>122</v>
      </c>
      <c r="E26237" s="113" t="s">
        <v>259</v>
      </c>
      <c r="F26237" s="113" t="s">
        <v>200</v>
      </c>
      <c r="G26237" s="150">
        <v>9.1684339567117594E-6</v>
      </c>
    </row>
    <row r="26238" spans="1:7" x14ac:dyDescent="0.25">
      <c r="A26238" s="108" t="str">
        <f t="shared" si="409"/>
        <v>SE_2010_1A3(FS)_NOx</v>
      </c>
      <c r="B26238" s="113" t="s">
        <v>176</v>
      </c>
      <c r="C26238" s="113">
        <v>2010</v>
      </c>
      <c r="D26238" s="113" t="s">
        <v>132</v>
      </c>
      <c r="E26238" s="113" t="s">
        <v>199</v>
      </c>
      <c r="F26238" s="113" t="s">
        <v>200</v>
      </c>
      <c r="G26238" s="113">
        <v>76.847258996681902</v>
      </c>
    </row>
    <row r="26239" spans="1:7" x14ac:dyDescent="0.25">
      <c r="A26239" s="108" t="str">
        <f t="shared" si="409"/>
        <v>SE_2010_1A3(FS)_NMVOC</v>
      </c>
      <c r="B26239" s="113" t="s">
        <v>176</v>
      </c>
      <c r="C26239" s="113">
        <v>2010</v>
      </c>
      <c r="D26239" s="113" t="s">
        <v>132</v>
      </c>
      <c r="E26239" s="113" t="s">
        <v>123</v>
      </c>
      <c r="F26239" s="113" t="s">
        <v>200</v>
      </c>
      <c r="G26239" s="113">
        <v>24.421645655301202</v>
      </c>
    </row>
    <row r="26240" spans="1:7" x14ac:dyDescent="0.25">
      <c r="A26240" s="108" t="str">
        <f t="shared" si="409"/>
        <v>SE_2010_1A3(FS)_SOx</v>
      </c>
      <c r="B26240" s="113" t="s">
        <v>176</v>
      </c>
      <c r="C26240" s="113">
        <v>2010</v>
      </c>
      <c r="D26240" s="113" t="s">
        <v>132</v>
      </c>
      <c r="E26240" s="113" t="s">
        <v>201</v>
      </c>
      <c r="F26240" s="113" t="s">
        <v>200</v>
      </c>
      <c r="G26240" s="113">
        <v>4.1655507785790802E-2</v>
      </c>
    </row>
    <row r="26241" spans="1:7" x14ac:dyDescent="0.25">
      <c r="A26241" s="108" t="str">
        <f t="shared" si="409"/>
        <v>SE_2010_1A3(FS)_NH3</v>
      </c>
      <c r="B26241" s="113" t="s">
        <v>176</v>
      </c>
      <c r="C26241" s="113">
        <v>2010</v>
      </c>
      <c r="D26241" s="113" t="s">
        <v>132</v>
      </c>
      <c r="E26241" s="113" t="s">
        <v>124</v>
      </c>
      <c r="F26241" s="113" t="s">
        <v>200</v>
      </c>
      <c r="G26241" s="113">
        <v>3.3168406762674798</v>
      </c>
    </row>
    <row r="26242" spans="1:7" x14ac:dyDescent="0.25">
      <c r="A26242" s="108" t="str">
        <f t="shared" ref="A26242:A26305" si="410">CONCATENATE(B26242,"_",C26242,"_",D26242,"_",E26242)</f>
        <v>SE_2010_1A3(FS)_PM2.5</v>
      </c>
      <c r="B26242" s="113" t="s">
        <v>176</v>
      </c>
      <c r="C26242" s="113">
        <v>2010</v>
      </c>
      <c r="D26242" s="113" t="s">
        <v>132</v>
      </c>
      <c r="E26242" s="113" t="s">
        <v>203</v>
      </c>
      <c r="F26242" s="113" t="s">
        <v>200</v>
      </c>
      <c r="G26242" s="113">
        <v>4.5463200452075201</v>
      </c>
    </row>
    <row r="26243" spans="1:7" x14ac:dyDescent="0.25">
      <c r="A26243" s="108" t="str">
        <f t="shared" si="410"/>
        <v>SE_2010_3D_NOx</v>
      </c>
      <c r="B26243" s="113" t="s">
        <v>176</v>
      </c>
      <c r="C26243" s="113">
        <v>2010</v>
      </c>
      <c r="D26243" s="113" t="s">
        <v>206</v>
      </c>
      <c r="E26243" s="113" t="s">
        <v>199</v>
      </c>
      <c r="F26243" s="113" t="s">
        <v>200</v>
      </c>
      <c r="G26243" s="113">
        <v>11.6751086192687</v>
      </c>
    </row>
    <row r="26244" spans="1:7" x14ac:dyDescent="0.25">
      <c r="A26244" s="108" t="str">
        <f t="shared" si="410"/>
        <v>SE_2011_NATIONAL TOTAL_NOx</v>
      </c>
      <c r="B26244" s="113" t="s">
        <v>176</v>
      </c>
      <c r="C26244" s="113">
        <v>2011</v>
      </c>
      <c r="D26244" s="113" t="s">
        <v>122</v>
      </c>
      <c r="E26244" s="113" t="s">
        <v>199</v>
      </c>
      <c r="F26244" s="113" t="s">
        <v>200</v>
      </c>
      <c r="G26244" s="113">
        <v>163.454051214077</v>
      </c>
    </row>
    <row r="26245" spans="1:7" x14ac:dyDescent="0.25">
      <c r="A26245" s="108" t="str">
        <f t="shared" si="410"/>
        <v>SE_2011_NATIONAL TOTAL_NMVOC</v>
      </c>
      <c r="B26245" s="113" t="s">
        <v>176</v>
      </c>
      <c r="C26245" s="113">
        <v>2011</v>
      </c>
      <c r="D26245" s="113" t="s">
        <v>122</v>
      </c>
      <c r="E26245" s="113" t="s">
        <v>123</v>
      </c>
      <c r="F26245" s="113" t="s">
        <v>200</v>
      </c>
      <c r="G26245" s="113">
        <v>174.64174935024201</v>
      </c>
    </row>
    <row r="26246" spans="1:7" x14ac:dyDescent="0.25">
      <c r="A26246" s="108" t="str">
        <f t="shared" si="410"/>
        <v>SE_2011_NATIONAL TOTAL_SOx</v>
      </c>
      <c r="B26246" s="113" t="s">
        <v>176</v>
      </c>
      <c r="C26246" s="113">
        <v>2011</v>
      </c>
      <c r="D26246" s="113" t="s">
        <v>122</v>
      </c>
      <c r="E26246" s="113" t="s">
        <v>201</v>
      </c>
      <c r="F26246" s="113" t="s">
        <v>200</v>
      </c>
      <c r="G26246" s="113">
        <v>25.237096149087201</v>
      </c>
    </row>
    <row r="26247" spans="1:7" x14ac:dyDescent="0.25">
      <c r="A26247" s="108" t="str">
        <f t="shared" si="410"/>
        <v>SE_2011_NATIONAL TOTAL_NH3</v>
      </c>
      <c r="B26247" s="113" t="s">
        <v>176</v>
      </c>
      <c r="C26247" s="113">
        <v>2011</v>
      </c>
      <c r="D26247" s="113" t="s">
        <v>122</v>
      </c>
      <c r="E26247" s="113" t="s">
        <v>124</v>
      </c>
      <c r="F26247" s="113" t="s">
        <v>200</v>
      </c>
      <c r="G26247" s="113">
        <v>53.977177618417301</v>
      </c>
    </row>
    <row r="26248" spans="1:7" x14ac:dyDescent="0.25">
      <c r="A26248" s="108" t="str">
        <f t="shared" si="410"/>
        <v>SE_2011_NATIONAL TOTAL_PM2.5</v>
      </c>
      <c r="B26248" s="113" t="s">
        <v>176</v>
      </c>
      <c r="C26248" s="113">
        <v>2011</v>
      </c>
      <c r="D26248" s="113" t="s">
        <v>122</v>
      </c>
      <c r="E26248" s="113" t="s">
        <v>203</v>
      </c>
      <c r="F26248" s="113" t="s">
        <v>200</v>
      </c>
      <c r="G26248" s="113">
        <v>28.0796171259929</v>
      </c>
    </row>
    <row r="26249" spans="1:7" x14ac:dyDescent="0.25">
      <c r="A26249" s="108" t="str">
        <f t="shared" si="410"/>
        <v>SE_2011_NATIONAL TOTAL_Pb</v>
      </c>
      <c r="B26249" s="113" t="s">
        <v>176</v>
      </c>
      <c r="C26249" s="113">
        <v>2011</v>
      </c>
      <c r="D26249" s="113" t="s">
        <v>122</v>
      </c>
      <c r="E26249" s="113" t="s">
        <v>125</v>
      </c>
      <c r="F26249" s="113" t="s">
        <v>200</v>
      </c>
      <c r="G26249" s="113">
        <v>9.25458085180751E-3</v>
      </c>
    </row>
    <row r="26250" spans="1:7" x14ac:dyDescent="0.25">
      <c r="A26250" s="108" t="str">
        <f t="shared" si="410"/>
        <v>SE_2011_NATIONAL TOTAL_Cd</v>
      </c>
      <c r="B26250" s="113" t="s">
        <v>176</v>
      </c>
      <c r="C26250" s="113">
        <v>2011</v>
      </c>
      <c r="D26250" s="113" t="s">
        <v>122</v>
      </c>
      <c r="E26250" s="113" t="s">
        <v>126</v>
      </c>
      <c r="F26250" s="113" t="s">
        <v>200</v>
      </c>
      <c r="G26250" s="113">
        <v>5.3355875713259095E-4</v>
      </c>
    </row>
    <row r="26251" spans="1:7" x14ac:dyDescent="0.25">
      <c r="A26251" s="108" t="str">
        <f t="shared" si="410"/>
        <v>SE_2011_NATIONAL TOTAL_Hg</v>
      </c>
      <c r="B26251" s="113" t="s">
        <v>176</v>
      </c>
      <c r="C26251" s="113">
        <v>2011</v>
      </c>
      <c r="D26251" s="113" t="s">
        <v>122</v>
      </c>
      <c r="E26251" s="113" t="s">
        <v>127</v>
      </c>
      <c r="F26251" s="113" t="s">
        <v>200</v>
      </c>
      <c r="G26251" s="113">
        <v>5.2283872525049505E-4</v>
      </c>
    </row>
    <row r="26252" spans="1:7" x14ac:dyDescent="0.25">
      <c r="A26252" s="108" t="str">
        <f t="shared" si="410"/>
        <v>SE_2011_NATIONAL TOTAL_DIOX</v>
      </c>
      <c r="B26252" s="113" t="s">
        <v>176</v>
      </c>
      <c r="C26252" s="113">
        <v>2011</v>
      </c>
      <c r="D26252" s="113" t="s">
        <v>122</v>
      </c>
      <c r="E26252" s="113" t="s">
        <v>128</v>
      </c>
      <c r="F26252" s="113" t="s">
        <v>200</v>
      </c>
      <c r="G26252" s="150">
        <v>1.8985440707887998E-8</v>
      </c>
    </row>
    <row r="26253" spans="1:7" x14ac:dyDescent="0.25">
      <c r="A26253" s="108" t="str">
        <f t="shared" si="410"/>
        <v>SE_2011_NATIONAL TOTAL_PAH</v>
      </c>
      <c r="B26253" s="113" t="s">
        <v>176</v>
      </c>
      <c r="C26253" s="113">
        <v>2011</v>
      </c>
      <c r="D26253" s="113" t="s">
        <v>122</v>
      </c>
      <c r="E26253" s="113" t="s">
        <v>129</v>
      </c>
      <c r="F26253" s="113" t="s">
        <v>200</v>
      </c>
      <c r="G26253" s="113">
        <v>1.0636633114704299E-2</v>
      </c>
    </row>
    <row r="26254" spans="1:7" x14ac:dyDescent="0.25">
      <c r="A26254" s="108" t="str">
        <f t="shared" si="410"/>
        <v>SE_2011_NATIONAL TOTAL_HCB</v>
      </c>
      <c r="B26254" s="113" t="s">
        <v>176</v>
      </c>
      <c r="C26254" s="113">
        <v>2011</v>
      </c>
      <c r="D26254" s="113" t="s">
        <v>122</v>
      </c>
      <c r="E26254" s="113" t="s">
        <v>130</v>
      </c>
      <c r="F26254" s="113" t="s">
        <v>200</v>
      </c>
      <c r="G26254" s="150">
        <v>4.2624002197549597E-6</v>
      </c>
    </row>
    <row r="26255" spans="1:7" x14ac:dyDescent="0.25">
      <c r="A26255" s="108" t="str">
        <f t="shared" si="410"/>
        <v>SE_2011_NATIONAL TOTAL_PCB</v>
      </c>
      <c r="B26255" s="113" t="s">
        <v>176</v>
      </c>
      <c r="C26255" s="113">
        <v>2011</v>
      </c>
      <c r="D26255" s="113" t="s">
        <v>122</v>
      </c>
      <c r="E26255" s="113" t="s">
        <v>259</v>
      </c>
      <c r="F26255" s="113" t="s">
        <v>200</v>
      </c>
      <c r="G26255" s="150">
        <v>9.7922241785500203E-6</v>
      </c>
    </row>
    <row r="26256" spans="1:7" x14ac:dyDescent="0.25">
      <c r="A26256" s="108" t="str">
        <f t="shared" si="410"/>
        <v>SE_2011_1A3(FS)_NOx</v>
      </c>
      <c r="B26256" s="113" t="s">
        <v>176</v>
      </c>
      <c r="C26256" s="113">
        <v>2011</v>
      </c>
      <c r="D26256" s="113" t="s">
        <v>132</v>
      </c>
      <c r="E26256" s="113" t="s">
        <v>199</v>
      </c>
      <c r="F26256" s="113" t="s">
        <v>200</v>
      </c>
      <c r="G26256" s="113">
        <v>74.032348805709603</v>
      </c>
    </row>
    <row r="26257" spans="1:7" x14ac:dyDescent="0.25">
      <c r="A26257" s="108" t="str">
        <f t="shared" si="410"/>
        <v>SE_2011_1A3(FS)_NMVOC</v>
      </c>
      <c r="B26257" s="113" t="s">
        <v>176</v>
      </c>
      <c r="C26257" s="113">
        <v>2011</v>
      </c>
      <c r="D26257" s="113" t="s">
        <v>132</v>
      </c>
      <c r="E26257" s="113" t="s">
        <v>123</v>
      </c>
      <c r="F26257" s="113" t="s">
        <v>200</v>
      </c>
      <c r="G26257" s="113">
        <v>20.854330634474898</v>
      </c>
    </row>
    <row r="26258" spans="1:7" x14ac:dyDescent="0.25">
      <c r="A26258" s="108" t="str">
        <f t="shared" si="410"/>
        <v>SE_2011_1A3(FS)_SOx</v>
      </c>
      <c r="B26258" s="113" t="s">
        <v>176</v>
      </c>
      <c r="C26258" s="113">
        <v>2011</v>
      </c>
      <c r="D26258" s="113" t="s">
        <v>132</v>
      </c>
      <c r="E26258" s="113" t="s">
        <v>201</v>
      </c>
      <c r="F26258" s="113" t="s">
        <v>200</v>
      </c>
      <c r="G26258" s="113">
        <v>4.0861392960502299E-2</v>
      </c>
    </row>
    <row r="26259" spans="1:7" x14ac:dyDescent="0.25">
      <c r="A26259" s="108" t="str">
        <f t="shared" si="410"/>
        <v>SE_2011_1A3(FS)_NH3</v>
      </c>
      <c r="B26259" s="113" t="s">
        <v>176</v>
      </c>
      <c r="C26259" s="113">
        <v>2011</v>
      </c>
      <c r="D26259" s="113" t="s">
        <v>132</v>
      </c>
      <c r="E26259" s="113" t="s">
        <v>124</v>
      </c>
      <c r="F26259" s="113" t="s">
        <v>200</v>
      </c>
      <c r="G26259" s="113">
        <v>2.8176083600448401</v>
      </c>
    </row>
    <row r="26260" spans="1:7" x14ac:dyDescent="0.25">
      <c r="A26260" s="108" t="str">
        <f t="shared" si="410"/>
        <v>SE_2011_1A3(FS)_PM2.5</v>
      </c>
      <c r="B26260" s="113" t="s">
        <v>176</v>
      </c>
      <c r="C26260" s="113">
        <v>2011</v>
      </c>
      <c r="D26260" s="113" t="s">
        <v>132</v>
      </c>
      <c r="E26260" s="113" t="s">
        <v>203</v>
      </c>
      <c r="F26260" s="113" t="s">
        <v>200</v>
      </c>
      <c r="G26260" s="113">
        <v>4.8434016998793403</v>
      </c>
    </row>
    <row r="26261" spans="1:7" x14ac:dyDescent="0.25">
      <c r="A26261" s="108" t="str">
        <f t="shared" si="410"/>
        <v>SE_2011_3D_NOx</v>
      </c>
      <c r="B26261" s="113" t="s">
        <v>176</v>
      </c>
      <c r="C26261" s="113">
        <v>2011</v>
      </c>
      <c r="D26261" s="113" t="s">
        <v>206</v>
      </c>
      <c r="E26261" s="113" t="s">
        <v>199</v>
      </c>
      <c r="F26261" s="113" t="s">
        <v>200</v>
      </c>
      <c r="G26261" s="113">
        <v>11.795676047003999</v>
      </c>
    </row>
    <row r="26262" spans="1:7" x14ac:dyDescent="0.25">
      <c r="A26262" s="108" t="str">
        <f t="shared" si="410"/>
        <v>SE_2012_NATIONAL TOTAL_NOx</v>
      </c>
      <c r="B26262" s="113" t="s">
        <v>176</v>
      </c>
      <c r="C26262" s="113">
        <v>2012</v>
      </c>
      <c r="D26262" s="113" t="s">
        <v>122</v>
      </c>
      <c r="E26262" s="113" t="s">
        <v>199</v>
      </c>
      <c r="F26262" s="113" t="s">
        <v>200</v>
      </c>
      <c r="G26262" s="113">
        <v>156.08578762978499</v>
      </c>
    </row>
    <row r="26263" spans="1:7" x14ac:dyDescent="0.25">
      <c r="A26263" s="108" t="str">
        <f t="shared" si="410"/>
        <v>SE_2012_NATIONAL TOTAL_NMVOC</v>
      </c>
      <c r="B26263" s="113" t="s">
        <v>176</v>
      </c>
      <c r="C26263" s="113">
        <v>2012</v>
      </c>
      <c r="D26263" s="113" t="s">
        <v>122</v>
      </c>
      <c r="E26263" s="113" t="s">
        <v>123</v>
      </c>
      <c r="F26263" s="113" t="s">
        <v>200</v>
      </c>
      <c r="G26263" s="113">
        <v>166.980079775256</v>
      </c>
    </row>
    <row r="26264" spans="1:7" x14ac:dyDescent="0.25">
      <c r="A26264" s="108" t="str">
        <f t="shared" si="410"/>
        <v>SE_2012_NATIONAL TOTAL_SOx</v>
      </c>
      <c r="B26264" s="113" t="s">
        <v>176</v>
      </c>
      <c r="C26264" s="113">
        <v>2012</v>
      </c>
      <c r="D26264" s="113" t="s">
        <v>122</v>
      </c>
      <c r="E26264" s="113" t="s">
        <v>201</v>
      </c>
      <c r="F26264" s="113" t="s">
        <v>200</v>
      </c>
      <c r="G26264" s="113">
        <v>24.573057430751099</v>
      </c>
    </row>
    <row r="26265" spans="1:7" x14ac:dyDescent="0.25">
      <c r="A26265" s="108" t="str">
        <f t="shared" si="410"/>
        <v>SE_2012_NATIONAL TOTAL_NH3</v>
      </c>
      <c r="B26265" s="113" t="s">
        <v>176</v>
      </c>
      <c r="C26265" s="113">
        <v>2012</v>
      </c>
      <c r="D26265" s="113" t="s">
        <v>122</v>
      </c>
      <c r="E26265" s="113" t="s">
        <v>124</v>
      </c>
      <c r="F26265" s="113" t="s">
        <v>200</v>
      </c>
      <c r="G26265" s="113">
        <v>52.8421344465673</v>
      </c>
    </row>
    <row r="26266" spans="1:7" x14ac:dyDescent="0.25">
      <c r="A26266" s="108" t="str">
        <f t="shared" si="410"/>
        <v>SE_2012_NATIONAL TOTAL_PM2.5</v>
      </c>
      <c r="B26266" s="113" t="s">
        <v>176</v>
      </c>
      <c r="C26266" s="113">
        <v>2012</v>
      </c>
      <c r="D26266" s="113" t="s">
        <v>122</v>
      </c>
      <c r="E26266" s="113" t="s">
        <v>203</v>
      </c>
      <c r="F26266" s="113" t="s">
        <v>200</v>
      </c>
      <c r="G26266" s="113">
        <v>26.453347174210201</v>
      </c>
    </row>
    <row r="26267" spans="1:7" x14ac:dyDescent="0.25">
      <c r="A26267" s="108" t="str">
        <f t="shared" si="410"/>
        <v>SE_2012_NATIONAL TOTAL_Pb</v>
      </c>
      <c r="B26267" s="113" t="s">
        <v>176</v>
      </c>
      <c r="C26267" s="113">
        <v>2012</v>
      </c>
      <c r="D26267" s="113" t="s">
        <v>122</v>
      </c>
      <c r="E26267" s="113" t="s">
        <v>125</v>
      </c>
      <c r="F26267" s="113" t="s">
        <v>200</v>
      </c>
      <c r="G26267" s="113">
        <v>9.2247607690954005E-3</v>
      </c>
    </row>
    <row r="26268" spans="1:7" x14ac:dyDescent="0.25">
      <c r="A26268" s="108" t="str">
        <f t="shared" si="410"/>
        <v>SE_2012_NATIONAL TOTAL_Cd</v>
      </c>
      <c r="B26268" s="113" t="s">
        <v>176</v>
      </c>
      <c r="C26268" s="113">
        <v>2012</v>
      </c>
      <c r="D26268" s="113" t="s">
        <v>122</v>
      </c>
      <c r="E26268" s="113" t="s">
        <v>126</v>
      </c>
      <c r="F26268" s="113" t="s">
        <v>200</v>
      </c>
      <c r="G26268" s="113">
        <v>5.3484811975041996E-4</v>
      </c>
    </row>
    <row r="26269" spans="1:7" x14ac:dyDescent="0.25">
      <c r="A26269" s="108" t="str">
        <f t="shared" si="410"/>
        <v>SE_2012_NATIONAL TOTAL_Hg</v>
      </c>
      <c r="B26269" s="113" t="s">
        <v>176</v>
      </c>
      <c r="C26269" s="113">
        <v>2012</v>
      </c>
      <c r="D26269" s="113" t="s">
        <v>122</v>
      </c>
      <c r="E26269" s="113" t="s">
        <v>127</v>
      </c>
      <c r="F26269" s="113" t="s">
        <v>200</v>
      </c>
      <c r="G26269" s="113">
        <v>4.8885527708043201E-4</v>
      </c>
    </row>
    <row r="26270" spans="1:7" x14ac:dyDescent="0.25">
      <c r="A26270" s="108" t="str">
        <f t="shared" si="410"/>
        <v>SE_2012_NATIONAL TOTAL_DIOX</v>
      </c>
      <c r="B26270" s="113" t="s">
        <v>176</v>
      </c>
      <c r="C26270" s="113">
        <v>2012</v>
      </c>
      <c r="D26270" s="113" t="s">
        <v>122</v>
      </c>
      <c r="E26270" s="113" t="s">
        <v>128</v>
      </c>
      <c r="F26270" s="113" t="s">
        <v>200</v>
      </c>
      <c r="G26270" s="150">
        <v>1.78496129662136E-8</v>
      </c>
    </row>
    <row r="26271" spans="1:7" x14ac:dyDescent="0.25">
      <c r="A26271" s="108" t="str">
        <f t="shared" si="410"/>
        <v>SE_2012_NATIONAL TOTAL_PAH</v>
      </c>
      <c r="B26271" s="113" t="s">
        <v>176</v>
      </c>
      <c r="C26271" s="113">
        <v>2012</v>
      </c>
      <c r="D26271" s="113" t="s">
        <v>122</v>
      </c>
      <c r="E26271" s="113" t="s">
        <v>129</v>
      </c>
      <c r="F26271" s="113" t="s">
        <v>200</v>
      </c>
      <c r="G26271" s="113">
        <v>9.8204335066958606E-3</v>
      </c>
    </row>
    <row r="26272" spans="1:7" x14ac:dyDescent="0.25">
      <c r="A26272" s="108" t="str">
        <f t="shared" si="410"/>
        <v>SE_2012_NATIONAL TOTAL_HCB</v>
      </c>
      <c r="B26272" s="113" t="s">
        <v>176</v>
      </c>
      <c r="C26272" s="113">
        <v>2012</v>
      </c>
      <c r="D26272" s="113" t="s">
        <v>122</v>
      </c>
      <c r="E26272" s="113" t="s">
        <v>130</v>
      </c>
      <c r="F26272" s="113" t="s">
        <v>200</v>
      </c>
      <c r="G26272" s="150">
        <v>3.77083709935083E-6</v>
      </c>
    </row>
    <row r="26273" spans="1:7" x14ac:dyDescent="0.25">
      <c r="A26273" s="108" t="str">
        <f t="shared" si="410"/>
        <v>SE_2012_NATIONAL TOTAL_PCB</v>
      </c>
      <c r="B26273" s="113" t="s">
        <v>176</v>
      </c>
      <c r="C26273" s="113">
        <v>2012</v>
      </c>
      <c r="D26273" s="113" t="s">
        <v>122</v>
      </c>
      <c r="E26273" s="113" t="s">
        <v>259</v>
      </c>
      <c r="F26273" s="113" t="s">
        <v>200</v>
      </c>
      <c r="G26273" s="150">
        <v>8.7672348220797592E-6</v>
      </c>
    </row>
    <row r="26274" spans="1:7" x14ac:dyDescent="0.25">
      <c r="A26274" s="108" t="str">
        <f t="shared" si="410"/>
        <v>SE_2012_1A3(FS)_NOx</v>
      </c>
      <c r="B26274" s="113" t="s">
        <v>176</v>
      </c>
      <c r="C26274" s="113">
        <v>2012</v>
      </c>
      <c r="D26274" s="113" t="s">
        <v>132</v>
      </c>
      <c r="E26274" s="113" t="s">
        <v>199</v>
      </c>
      <c r="F26274" s="113" t="s">
        <v>200</v>
      </c>
      <c r="G26274" s="113">
        <v>70.766665551035899</v>
      </c>
    </row>
    <row r="26275" spans="1:7" x14ac:dyDescent="0.25">
      <c r="A26275" s="108" t="str">
        <f t="shared" si="410"/>
        <v>SE_2012_1A3(FS)_NMVOC</v>
      </c>
      <c r="B26275" s="113" t="s">
        <v>176</v>
      </c>
      <c r="C26275" s="113">
        <v>2012</v>
      </c>
      <c r="D26275" s="113" t="s">
        <v>132</v>
      </c>
      <c r="E26275" s="113" t="s">
        <v>123</v>
      </c>
      <c r="F26275" s="113" t="s">
        <v>200</v>
      </c>
      <c r="G26275" s="113">
        <v>15.2740083329521</v>
      </c>
    </row>
    <row r="26276" spans="1:7" x14ac:dyDescent="0.25">
      <c r="A26276" s="108" t="str">
        <f t="shared" si="410"/>
        <v>SE_2012_1A3(FS)_SOx</v>
      </c>
      <c r="B26276" s="113" t="s">
        <v>176</v>
      </c>
      <c r="C26276" s="113">
        <v>2012</v>
      </c>
      <c r="D26276" s="113" t="s">
        <v>132</v>
      </c>
      <c r="E26276" s="113" t="s">
        <v>201</v>
      </c>
      <c r="F26276" s="113" t="s">
        <v>200</v>
      </c>
      <c r="G26276" s="113">
        <v>3.8053962271803098E-2</v>
      </c>
    </row>
    <row r="26277" spans="1:7" x14ac:dyDescent="0.25">
      <c r="A26277" s="108" t="str">
        <f t="shared" si="410"/>
        <v>SE_2012_1A3(FS)_NH3</v>
      </c>
      <c r="B26277" s="113" t="s">
        <v>176</v>
      </c>
      <c r="C26277" s="113">
        <v>2012</v>
      </c>
      <c r="D26277" s="113" t="s">
        <v>132</v>
      </c>
      <c r="E26277" s="113" t="s">
        <v>124</v>
      </c>
      <c r="F26277" s="113" t="s">
        <v>200</v>
      </c>
      <c r="G26277" s="113">
        <v>2.6968848437006399</v>
      </c>
    </row>
    <row r="26278" spans="1:7" x14ac:dyDescent="0.25">
      <c r="A26278" s="108" t="str">
        <f t="shared" si="410"/>
        <v>SE_2012_1A3(FS)_PM2.5</v>
      </c>
      <c r="B26278" s="113" t="s">
        <v>176</v>
      </c>
      <c r="C26278" s="113">
        <v>2012</v>
      </c>
      <c r="D26278" s="113" t="s">
        <v>132</v>
      </c>
      <c r="E26278" s="113" t="s">
        <v>203</v>
      </c>
      <c r="F26278" s="113" t="s">
        <v>200</v>
      </c>
      <c r="G26278" s="113">
        <v>4.2038928859535103</v>
      </c>
    </row>
    <row r="26279" spans="1:7" x14ac:dyDescent="0.25">
      <c r="A26279" s="108" t="str">
        <f t="shared" si="410"/>
        <v>SE_2012_3D_NOx</v>
      </c>
      <c r="B26279" s="113" t="s">
        <v>176</v>
      </c>
      <c r="C26279" s="113">
        <v>2012</v>
      </c>
      <c r="D26279" s="113" t="s">
        <v>206</v>
      </c>
      <c r="E26279" s="113" t="s">
        <v>199</v>
      </c>
      <c r="F26279" s="113" t="s">
        <v>200</v>
      </c>
      <c r="G26279" s="113">
        <v>10.8839032316375</v>
      </c>
    </row>
    <row r="26280" spans="1:7" x14ac:dyDescent="0.25">
      <c r="A26280" s="108" t="str">
        <f t="shared" si="410"/>
        <v>SE_2013_NATIONAL TOTAL_NOx</v>
      </c>
      <c r="B26280" s="113" t="s">
        <v>176</v>
      </c>
      <c r="C26280" s="113">
        <v>2013</v>
      </c>
      <c r="D26280" s="113" t="s">
        <v>122</v>
      </c>
      <c r="E26280" s="113" t="s">
        <v>199</v>
      </c>
      <c r="F26280" s="113" t="s">
        <v>200</v>
      </c>
      <c r="G26280" s="113">
        <v>152.73048669970601</v>
      </c>
    </row>
    <row r="26281" spans="1:7" x14ac:dyDescent="0.25">
      <c r="A26281" s="108" t="str">
        <f t="shared" si="410"/>
        <v>SE_2013_NATIONAL TOTAL_NMVOC</v>
      </c>
      <c r="B26281" s="113" t="s">
        <v>176</v>
      </c>
      <c r="C26281" s="113">
        <v>2013</v>
      </c>
      <c r="D26281" s="113" t="s">
        <v>122</v>
      </c>
      <c r="E26281" s="113" t="s">
        <v>123</v>
      </c>
      <c r="F26281" s="113" t="s">
        <v>200</v>
      </c>
      <c r="G26281" s="113">
        <v>159.682246576983</v>
      </c>
    </row>
    <row r="26282" spans="1:7" x14ac:dyDescent="0.25">
      <c r="A26282" s="108" t="str">
        <f t="shared" si="410"/>
        <v>SE_2013_NATIONAL TOTAL_SOx</v>
      </c>
      <c r="B26282" s="113" t="s">
        <v>176</v>
      </c>
      <c r="C26282" s="113">
        <v>2013</v>
      </c>
      <c r="D26282" s="113" t="s">
        <v>122</v>
      </c>
      <c r="E26282" s="113" t="s">
        <v>201</v>
      </c>
      <c r="F26282" s="113" t="s">
        <v>200</v>
      </c>
      <c r="G26282" s="113">
        <v>22.462656471580399</v>
      </c>
    </row>
    <row r="26283" spans="1:7" x14ac:dyDescent="0.25">
      <c r="A26283" s="108" t="str">
        <f t="shared" si="410"/>
        <v>SE_2013_NATIONAL TOTAL_NH3</v>
      </c>
      <c r="B26283" s="113" t="s">
        <v>176</v>
      </c>
      <c r="C26283" s="113">
        <v>2013</v>
      </c>
      <c r="D26283" s="113" t="s">
        <v>122</v>
      </c>
      <c r="E26283" s="113" t="s">
        <v>124</v>
      </c>
      <c r="F26283" s="113" t="s">
        <v>200</v>
      </c>
      <c r="G26283" s="113">
        <v>53.773517139780999</v>
      </c>
    </row>
    <row r="26284" spans="1:7" x14ac:dyDescent="0.25">
      <c r="A26284" s="108" t="str">
        <f t="shared" si="410"/>
        <v>SE_2013_NATIONAL TOTAL_PM2.5</v>
      </c>
      <c r="B26284" s="113" t="s">
        <v>176</v>
      </c>
      <c r="C26284" s="113">
        <v>2013</v>
      </c>
      <c r="D26284" s="113" t="s">
        <v>122</v>
      </c>
      <c r="E26284" s="113" t="s">
        <v>203</v>
      </c>
      <c r="F26284" s="113" t="s">
        <v>200</v>
      </c>
      <c r="G26284" s="113">
        <v>25.8712812858371</v>
      </c>
    </row>
    <row r="26285" spans="1:7" x14ac:dyDescent="0.25">
      <c r="A26285" s="108" t="str">
        <f t="shared" si="410"/>
        <v>SE_2013_NATIONAL TOTAL_Pb</v>
      </c>
      <c r="B26285" s="113" t="s">
        <v>176</v>
      </c>
      <c r="C26285" s="113">
        <v>2013</v>
      </c>
      <c r="D26285" s="113" t="s">
        <v>122</v>
      </c>
      <c r="E26285" s="113" t="s">
        <v>125</v>
      </c>
      <c r="F26285" s="113" t="s">
        <v>200</v>
      </c>
      <c r="G26285" s="113">
        <v>8.7272730247272192E-3</v>
      </c>
    </row>
    <row r="26286" spans="1:7" x14ac:dyDescent="0.25">
      <c r="A26286" s="108" t="str">
        <f t="shared" si="410"/>
        <v>SE_2013_NATIONAL TOTAL_Cd</v>
      </c>
      <c r="B26286" s="113" t="s">
        <v>176</v>
      </c>
      <c r="C26286" s="113">
        <v>2013</v>
      </c>
      <c r="D26286" s="113" t="s">
        <v>122</v>
      </c>
      <c r="E26286" s="113" t="s">
        <v>126</v>
      </c>
      <c r="F26286" s="113" t="s">
        <v>200</v>
      </c>
      <c r="G26286" s="113">
        <v>5.0834320092992805E-4</v>
      </c>
    </row>
    <row r="26287" spans="1:7" x14ac:dyDescent="0.25">
      <c r="A26287" s="108" t="str">
        <f t="shared" si="410"/>
        <v>SE_2013_NATIONAL TOTAL_Hg</v>
      </c>
      <c r="B26287" s="113" t="s">
        <v>176</v>
      </c>
      <c r="C26287" s="113">
        <v>2013</v>
      </c>
      <c r="D26287" s="113" t="s">
        <v>122</v>
      </c>
      <c r="E26287" s="113" t="s">
        <v>127</v>
      </c>
      <c r="F26287" s="113" t="s">
        <v>200</v>
      </c>
      <c r="G26287" s="113">
        <v>5.1438010458124497E-4</v>
      </c>
    </row>
    <row r="26288" spans="1:7" x14ac:dyDescent="0.25">
      <c r="A26288" s="108" t="str">
        <f t="shared" si="410"/>
        <v>SE_2013_NATIONAL TOTAL_DIOX</v>
      </c>
      <c r="B26288" s="113" t="s">
        <v>176</v>
      </c>
      <c r="C26288" s="113">
        <v>2013</v>
      </c>
      <c r="D26288" s="113" t="s">
        <v>122</v>
      </c>
      <c r="E26288" s="113" t="s">
        <v>128</v>
      </c>
      <c r="F26288" s="113" t="s">
        <v>200</v>
      </c>
      <c r="G26288" s="150">
        <v>1.75803935231661E-8</v>
      </c>
    </row>
    <row r="26289" spans="1:7" x14ac:dyDescent="0.25">
      <c r="A26289" s="108" t="str">
        <f t="shared" si="410"/>
        <v>SE_2013_NATIONAL TOTAL_PAH</v>
      </c>
      <c r="B26289" s="113" t="s">
        <v>176</v>
      </c>
      <c r="C26289" s="113">
        <v>2013</v>
      </c>
      <c r="D26289" s="113" t="s">
        <v>122</v>
      </c>
      <c r="E26289" s="113" t="s">
        <v>129</v>
      </c>
      <c r="F26289" s="113" t="s">
        <v>200</v>
      </c>
      <c r="G26289" s="113">
        <v>9.4510493520176108E-3</v>
      </c>
    </row>
    <row r="26290" spans="1:7" x14ac:dyDescent="0.25">
      <c r="A26290" s="108" t="str">
        <f t="shared" si="410"/>
        <v>SE_2013_NATIONAL TOTAL_HCB</v>
      </c>
      <c r="B26290" s="113" t="s">
        <v>176</v>
      </c>
      <c r="C26290" s="113">
        <v>2013</v>
      </c>
      <c r="D26290" s="113" t="s">
        <v>122</v>
      </c>
      <c r="E26290" s="113" t="s">
        <v>130</v>
      </c>
      <c r="F26290" s="113" t="s">
        <v>200</v>
      </c>
      <c r="G26290" s="150">
        <v>4.27726386086533E-6</v>
      </c>
    </row>
    <row r="26291" spans="1:7" x14ac:dyDescent="0.25">
      <c r="A26291" s="108" t="str">
        <f t="shared" si="410"/>
        <v>SE_2013_NATIONAL TOTAL_PCB</v>
      </c>
      <c r="B26291" s="113" t="s">
        <v>176</v>
      </c>
      <c r="C26291" s="113">
        <v>2013</v>
      </c>
      <c r="D26291" s="113" t="s">
        <v>122</v>
      </c>
      <c r="E26291" s="113" t="s">
        <v>259</v>
      </c>
      <c r="F26291" s="113" t="s">
        <v>200</v>
      </c>
      <c r="G26291" s="150">
        <v>8.4671190529396804E-6</v>
      </c>
    </row>
    <row r="26292" spans="1:7" x14ac:dyDescent="0.25">
      <c r="A26292" s="108" t="str">
        <f t="shared" si="410"/>
        <v>SE_2013_1A3(FS)_NOx</v>
      </c>
      <c r="B26292" s="113" t="s">
        <v>176</v>
      </c>
      <c r="C26292" s="113">
        <v>2013</v>
      </c>
      <c r="D26292" s="113" t="s">
        <v>132</v>
      </c>
      <c r="E26292" s="113" t="s">
        <v>199</v>
      </c>
      <c r="F26292" s="113" t="s">
        <v>200</v>
      </c>
      <c r="G26292" s="113">
        <v>69.076050057539405</v>
      </c>
    </row>
    <row r="26293" spans="1:7" x14ac:dyDescent="0.25">
      <c r="A26293" s="108" t="str">
        <f t="shared" si="410"/>
        <v>SE_2013_1A3(FS)_NMVOC</v>
      </c>
      <c r="B26293" s="113" t="s">
        <v>176</v>
      </c>
      <c r="C26293" s="113">
        <v>2013</v>
      </c>
      <c r="D26293" s="113" t="s">
        <v>132</v>
      </c>
      <c r="E26293" s="113" t="s">
        <v>123</v>
      </c>
      <c r="F26293" s="113" t="s">
        <v>200</v>
      </c>
      <c r="G26293" s="113">
        <v>14.0345489892616</v>
      </c>
    </row>
    <row r="26294" spans="1:7" x14ac:dyDescent="0.25">
      <c r="A26294" s="108" t="str">
        <f t="shared" si="410"/>
        <v>SE_2013_1A3(FS)_SOx</v>
      </c>
      <c r="B26294" s="113" t="s">
        <v>176</v>
      </c>
      <c r="C26294" s="113">
        <v>2013</v>
      </c>
      <c r="D26294" s="113" t="s">
        <v>132</v>
      </c>
      <c r="E26294" s="113" t="s">
        <v>201</v>
      </c>
      <c r="F26294" s="113" t="s">
        <v>200</v>
      </c>
      <c r="G26294" s="113">
        <v>3.7113950191420102E-2</v>
      </c>
    </row>
    <row r="26295" spans="1:7" x14ac:dyDescent="0.25">
      <c r="A26295" s="108" t="str">
        <f t="shared" si="410"/>
        <v>SE_2013_1A3(FS)_NH3</v>
      </c>
      <c r="B26295" s="113" t="s">
        <v>176</v>
      </c>
      <c r="C26295" s="113">
        <v>2013</v>
      </c>
      <c r="D26295" s="113" t="s">
        <v>132</v>
      </c>
      <c r="E26295" s="113" t="s">
        <v>124</v>
      </c>
      <c r="F26295" s="113" t="s">
        <v>200</v>
      </c>
      <c r="G26295" s="113">
        <v>2.45013846570667</v>
      </c>
    </row>
    <row r="26296" spans="1:7" x14ac:dyDescent="0.25">
      <c r="A26296" s="108" t="str">
        <f t="shared" si="410"/>
        <v>SE_2013_1A3(FS)_PM2.5</v>
      </c>
      <c r="B26296" s="113" t="s">
        <v>176</v>
      </c>
      <c r="C26296" s="113">
        <v>2013</v>
      </c>
      <c r="D26296" s="113" t="s">
        <v>132</v>
      </c>
      <c r="E26296" s="113" t="s">
        <v>203</v>
      </c>
      <c r="F26296" s="113" t="s">
        <v>200</v>
      </c>
      <c r="G26296" s="113">
        <v>4.52960556121546</v>
      </c>
    </row>
    <row r="26297" spans="1:7" x14ac:dyDescent="0.25">
      <c r="A26297" s="108" t="str">
        <f t="shared" si="410"/>
        <v>SE_2013_3D_NOx</v>
      </c>
      <c r="B26297" s="113" t="s">
        <v>176</v>
      </c>
      <c r="C26297" s="113">
        <v>2013</v>
      </c>
      <c r="D26297" s="113" t="s">
        <v>206</v>
      </c>
      <c r="E26297" s="113" t="s">
        <v>199</v>
      </c>
      <c r="F26297" s="113" t="s">
        <v>200</v>
      </c>
      <c r="G26297" s="113">
        <v>11.4309687264336</v>
      </c>
    </row>
    <row r="26298" spans="1:7" x14ac:dyDescent="0.25">
      <c r="A26298" s="108" t="str">
        <f t="shared" si="410"/>
        <v>SE_2014_NATIONAL TOTAL_NOx</v>
      </c>
      <c r="B26298" s="113" t="s">
        <v>176</v>
      </c>
      <c r="C26298" s="113">
        <v>2014</v>
      </c>
      <c r="D26298" s="113" t="s">
        <v>122</v>
      </c>
      <c r="E26298" s="113" t="s">
        <v>199</v>
      </c>
      <c r="F26298" s="113" t="s">
        <v>200</v>
      </c>
      <c r="G26298" s="113">
        <v>150.78455076203699</v>
      </c>
    </row>
    <row r="26299" spans="1:7" x14ac:dyDescent="0.25">
      <c r="A26299" s="108" t="str">
        <f t="shared" si="410"/>
        <v>SE_2014_NATIONAL TOTAL_NMVOC</v>
      </c>
      <c r="B26299" s="113" t="s">
        <v>176</v>
      </c>
      <c r="C26299" s="113">
        <v>2014</v>
      </c>
      <c r="D26299" s="113" t="s">
        <v>122</v>
      </c>
      <c r="E26299" s="113" t="s">
        <v>123</v>
      </c>
      <c r="F26299" s="113" t="s">
        <v>200</v>
      </c>
      <c r="G26299" s="113">
        <v>155.864132480271</v>
      </c>
    </row>
    <row r="26300" spans="1:7" x14ac:dyDescent="0.25">
      <c r="A26300" s="108" t="str">
        <f t="shared" si="410"/>
        <v>SE_2014_NATIONAL TOTAL_SOx</v>
      </c>
      <c r="B26300" s="113" t="s">
        <v>176</v>
      </c>
      <c r="C26300" s="113">
        <v>2014</v>
      </c>
      <c r="D26300" s="113" t="s">
        <v>122</v>
      </c>
      <c r="E26300" s="113" t="s">
        <v>201</v>
      </c>
      <c r="F26300" s="113" t="s">
        <v>200</v>
      </c>
      <c r="G26300" s="113">
        <v>19.702791751002898</v>
      </c>
    </row>
    <row r="26301" spans="1:7" x14ac:dyDescent="0.25">
      <c r="A26301" s="108" t="str">
        <f t="shared" si="410"/>
        <v>SE_2014_NATIONAL TOTAL_NH3</v>
      </c>
      <c r="B26301" s="113" t="s">
        <v>176</v>
      </c>
      <c r="C26301" s="113">
        <v>2014</v>
      </c>
      <c r="D26301" s="113" t="s">
        <v>122</v>
      </c>
      <c r="E26301" s="113" t="s">
        <v>124</v>
      </c>
      <c r="F26301" s="113" t="s">
        <v>200</v>
      </c>
      <c r="G26301" s="113">
        <v>53.690490684056698</v>
      </c>
    </row>
    <row r="26302" spans="1:7" x14ac:dyDescent="0.25">
      <c r="A26302" s="108" t="str">
        <f t="shared" si="410"/>
        <v>SE_2014_NATIONAL TOTAL_PM2.5</v>
      </c>
      <c r="B26302" s="113" t="s">
        <v>176</v>
      </c>
      <c r="C26302" s="113">
        <v>2014</v>
      </c>
      <c r="D26302" s="113" t="s">
        <v>122</v>
      </c>
      <c r="E26302" s="113" t="s">
        <v>203</v>
      </c>
      <c r="F26302" s="113" t="s">
        <v>200</v>
      </c>
      <c r="G26302" s="113">
        <v>22.7028296510438</v>
      </c>
    </row>
    <row r="26303" spans="1:7" x14ac:dyDescent="0.25">
      <c r="A26303" s="108" t="str">
        <f t="shared" si="410"/>
        <v>SE_2014_NATIONAL TOTAL_Pb</v>
      </c>
      <c r="B26303" s="113" t="s">
        <v>176</v>
      </c>
      <c r="C26303" s="113">
        <v>2014</v>
      </c>
      <c r="D26303" s="113" t="s">
        <v>122</v>
      </c>
      <c r="E26303" s="113" t="s">
        <v>125</v>
      </c>
      <c r="F26303" s="113" t="s">
        <v>200</v>
      </c>
      <c r="G26303" s="113">
        <v>8.9747125069652902E-3</v>
      </c>
    </row>
    <row r="26304" spans="1:7" x14ac:dyDescent="0.25">
      <c r="A26304" s="108" t="str">
        <f t="shared" si="410"/>
        <v>SE_2014_NATIONAL TOTAL_Cd</v>
      </c>
      <c r="B26304" s="113" t="s">
        <v>176</v>
      </c>
      <c r="C26304" s="113">
        <v>2014</v>
      </c>
      <c r="D26304" s="113" t="s">
        <v>122</v>
      </c>
      <c r="E26304" s="113" t="s">
        <v>126</v>
      </c>
      <c r="F26304" s="113" t="s">
        <v>200</v>
      </c>
      <c r="G26304" s="113">
        <v>5.17554114366734E-4</v>
      </c>
    </row>
    <row r="26305" spans="1:7" x14ac:dyDescent="0.25">
      <c r="A26305" s="108" t="str">
        <f t="shared" si="410"/>
        <v>SE_2014_NATIONAL TOTAL_Hg</v>
      </c>
      <c r="B26305" s="113" t="s">
        <v>176</v>
      </c>
      <c r="C26305" s="113">
        <v>2014</v>
      </c>
      <c r="D26305" s="113" t="s">
        <v>122</v>
      </c>
      <c r="E26305" s="113" t="s">
        <v>127</v>
      </c>
      <c r="F26305" s="113" t="s">
        <v>200</v>
      </c>
      <c r="G26305" s="113">
        <v>4.4894415203683798E-4</v>
      </c>
    </row>
    <row r="26306" spans="1:7" x14ac:dyDescent="0.25">
      <c r="A26306" s="108" t="str">
        <f t="shared" ref="A26306:A26369" si="411">CONCATENATE(B26306,"_",C26306,"_",D26306,"_",E26306)</f>
        <v>SE_2014_NATIONAL TOTAL_DIOX</v>
      </c>
      <c r="B26306" s="113" t="s">
        <v>176</v>
      </c>
      <c r="C26306" s="113">
        <v>2014</v>
      </c>
      <c r="D26306" s="113" t="s">
        <v>122</v>
      </c>
      <c r="E26306" s="113" t="s">
        <v>128</v>
      </c>
      <c r="F26306" s="113" t="s">
        <v>200</v>
      </c>
      <c r="G26306" s="150">
        <v>1.68262200931735E-8</v>
      </c>
    </row>
    <row r="26307" spans="1:7" x14ac:dyDescent="0.25">
      <c r="A26307" s="108" t="str">
        <f t="shared" si="411"/>
        <v>SE_2014_NATIONAL TOTAL_PAH</v>
      </c>
      <c r="B26307" s="113" t="s">
        <v>176</v>
      </c>
      <c r="C26307" s="113">
        <v>2014</v>
      </c>
      <c r="D26307" s="113" t="s">
        <v>122</v>
      </c>
      <c r="E26307" s="113" t="s">
        <v>129</v>
      </c>
      <c r="F26307" s="113" t="s">
        <v>200</v>
      </c>
      <c r="G26307" s="113">
        <v>8.7634741882911902E-3</v>
      </c>
    </row>
    <row r="26308" spans="1:7" x14ac:dyDescent="0.25">
      <c r="A26308" s="108" t="str">
        <f t="shared" si="411"/>
        <v>SE_2014_NATIONAL TOTAL_HCB</v>
      </c>
      <c r="B26308" s="113" t="s">
        <v>176</v>
      </c>
      <c r="C26308" s="113">
        <v>2014</v>
      </c>
      <c r="D26308" s="113" t="s">
        <v>122</v>
      </c>
      <c r="E26308" s="113" t="s">
        <v>130</v>
      </c>
      <c r="F26308" s="113" t="s">
        <v>200</v>
      </c>
      <c r="G26308" s="150">
        <v>3.4288130215759898E-6</v>
      </c>
    </row>
    <row r="26309" spans="1:7" x14ac:dyDescent="0.25">
      <c r="A26309" s="108" t="str">
        <f t="shared" si="411"/>
        <v>SE_2014_NATIONAL TOTAL_PCB</v>
      </c>
      <c r="B26309" s="113" t="s">
        <v>176</v>
      </c>
      <c r="C26309" s="113">
        <v>2014</v>
      </c>
      <c r="D26309" s="113" t="s">
        <v>122</v>
      </c>
      <c r="E26309" s="113" t="s">
        <v>259</v>
      </c>
      <c r="F26309" s="113" t="s">
        <v>200</v>
      </c>
      <c r="G26309" s="150">
        <v>9.0091319972631898E-6</v>
      </c>
    </row>
    <row r="26310" spans="1:7" x14ac:dyDescent="0.25">
      <c r="A26310" s="108" t="str">
        <f t="shared" si="411"/>
        <v>SE_2014_1A3(FS)_NOx</v>
      </c>
      <c r="B26310" s="113" t="s">
        <v>176</v>
      </c>
      <c r="C26310" s="113">
        <v>2014</v>
      </c>
      <c r="D26310" s="113" t="s">
        <v>132</v>
      </c>
      <c r="E26310" s="113" t="s">
        <v>199</v>
      </c>
      <c r="F26310" s="113" t="s">
        <v>200</v>
      </c>
      <c r="G26310" s="113">
        <v>67.983009513576604</v>
      </c>
    </row>
    <row r="26311" spans="1:7" x14ac:dyDescent="0.25">
      <c r="A26311" s="108" t="str">
        <f t="shared" si="411"/>
        <v>SE_2014_1A3(FS)_NMVOC</v>
      </c>
      <c r="B26311" s="113" t="s">
        <v>176</v>
      </c>
      <c r="C26311" s="113">
        <v>2014</v>
      </c>
      <c r="D26311" s="113" t="s">
        <v>132</v>
      </c>
      <c r="E26311" s="113" t="s">
        <v>123</v>
      </c>
      <c r="F26311" s="113" t="s">
        <v>200</v>
      </c>
      <c r="G26311" s="113">
        <v>13.0673805092498</v>
      </c>
    </row>
    <row r="26312" spans="1:7" x14ac:dyDescent="0.25">
      <c r="A26312" s="108" t="str">
        <f t="shared" si="411"/>
        <v>SE_2014_1A3(FS)_SOx</v>
      </c>
      <c r="B26312" s="113" t="s">
        <v>176</v>
      </c>
      <c r="C26312" s="113">
        <v>2014</v>
      </c>
      <c r="D26312" s="113" t="s">
        <v>132</v>
      </c>
      <c r="E26312" s="113" t="s">
        <v>201</v>
      </c>
      <c r="F26312" s="113" t="s">
        <v>200</v>
      </c>
      <c r="G26312" s="113">
        <v>3.8607995468859603E-2</v>
      </c>
    </row>
    <row r="26313" spans="1:7" x14ac:dyDescent="0.25">
      <c r="A26313" s="108" t="str">
        <f t="shared" si="411"/>
        <v>SE_2014_1A3(FS)_NH3</v>
      </c>
      <c r="B26313" s="113" t="s">
        <v>176</v>
      </c>
      <c r="C26313" s="113">
        <v>2014</v>
      </c>
      <c r="D26313" s="113" t="s">
        <v>132</v>
      </c>
      <c r="E26313" s="113" t="s">
        <v>124</v>
      </c>
      <c r="F26313" s="113" t="s">
        <v>200</v>
      </c>
      <c r="G26313" s="113">
        <v>2.2266718640399099</v>
      </c>
    </row>
    <row r="26314" spans="1:7" x14ac:dyDescent="0.25">
      <c r="A26314" s="108" t="str">
        <f t="shared" si="411"/>
        <v>SE_2014_1A3(FS)_PM2.5</v>
      </c>
      <c r="B26314" s="113" t="s">
        <v>176</v>
      </c>
      <c r="C26314" s="113">
        <v>2014</v>
      </c>
      <c r="D26314" s="113" t="s">
        <v>132</v>
      </c>
      <c r="E26314" s="113" t="s">
        <v>203</v>
      </c>
      <c r="F26314" s="113" t="s">
        <v>200</v>
      </c>
      <c r="G26314" s="113">
        <v>4.1329929854296203</v>
      </c>
    </row>
    <row r="26315" spans="1:7" x14ac:dyDescent="0.25">
      <c r="A26315" s="108" t="str">
        <f t="shared" si="411"/>
        <v>SE_2014_3D_NOx</v>
      </c>
      <c r="B26315" s="113" t="s">
        <v>176</v>
      </c>
      <c r="C26315" s="113">
        <v>2014</v>
      </c>
      <c r="D26315" s="113" t="s">
        <v>206</v>
      </c>
      <c r="E26315" s="113" t="s">
        <v>199</v>
      </c>
      <c r="F26315" s="113" t="s">
        <v>200</v>
      </c>
      <c r="G26315" s="113">
        <v>12.232463066885501</v>
      </c>
    </row>
    <row r="26316" spans="1:7" x14ac:dyDescent="0.25">
      <c r="A26316" s="108" t="str">
        <f t="shared" si="411"/>
        <v>SE_2015_NATIONAL TOTAL_NOx</v>
      </c>
      <c r="B26316" s="113" t="s">
        <v>176</v>
      </c>
      <c r="C26316" s="113">
        <v>2015</v>
      </c>
      <c r="D26316" s="113" t="s">
        <v>122</v>
      </c>
      <c r="E26316" s="113" t="s">
        <v>199</v>
      </c>
      <c r="F26316" s="113" t="s">
        <v>200</v>
      </c>
      <c r="G26316" s="113">
        <v>146.87924296207399</v>
      </c>
    </row>
    <row r="26317" spans="1:7" x14ac:dyDescent="0.25">
      <c r="A26317" s="108" t="str">
        <f t="shared" si="411"/>
        <v>SE_2015_NATIONAL TOTAL_NMVOC</v>
      </c>
      <c r="B26317" s="113" t="s">
        <v>176</v>
      </c>
      <c r="C26317" s="113">
        <v>2015</v>
      </c>
      <c r="D26317" s="113" t="s">
        <v>122</v>
      </c>
      <c r="E26317" s="113" t="s">
        <v>123</v>
      </c>
      <c r="F26317" s="113" t="s">
        <v>200</v>
      </c>
      <c r="G26317" s="113">
        <v>157.229563082113</v>
      </c>
    </row>
    <row r="26318" spans="1:7" x14ac:dyDescent="0.25">
      <c r="A26318" s="108" t="str">
        <f t="shared" si="411"/>
        <v>SE_2015_NATIONAL TOTAL_SOx</v>
      </c>
      <c r="B26318" s="113" t="s">
        <v>176</v>
      </c>
      <c r="C26318" s="113">
        <v>2015</v>
      </c>
      <c r="D26318" s="113" t="s">
        <v>122</v>
      </c>
      <c r="E26318" s="113" t="s">
        <v>201</v>
      </c>
      <c r="F26318" s="113" t="s">
        <v>200</v>
      </c>
      <c r="G26318" s="113">
        <v>16.721845370417899</v>
      </c>
    </row>
    <row r="26319" spans="1:7" x14ac:dyDescent="0.25">
      <c r="A26319" s="108" t="str">
        <f t="shared" si="411"/>
        <v>SE_2015_NATIONAL TOTAL_NH3</v>
      </c>
      <c r="B26319" s="113" t="s">
        <v>176</v>
      </c>
      <c r="C26319" s="113">
        <v>2015</v>
      </c>
      <c r="D26319" s="113" t="s">
        <v>122</v>
      </c>
      <c r="E26319" s="113" t="s">
        <v>124</v>
      </c>
      <c r="F26319" s="113" t="s">
        <v>200</v>
      </c>
      <c r="G26319" s="113">
        <v>53.758307866559903</v>
      </c>
    </row>
    <row r="26320" spans="1:7" x14ac:dyDescent="0.25">
      <c r="A26320" s="108" t="str">
        <f t="shared" si="411"/>
        <v>SE_2015_NATIONAL TOTAL_PM2.5</v>
      </c>
      <c r="B26320" s="113" t="s">
        <v>176</v>
      </c>
      <c r="C26320" s="113">
        <v>2015</v>
      </c>
      <c r="D26320" s="113" t="s">
        <v>122</v>
      </c>
      <c r="E26320" s="113" t="s">
        <v>203</v>
      </c>
      <c r="F26320" s="113" t="s">
        <v>200</v>
      </c>
      <c r="G26320" s="113">
        <v>19.654633944658201</v>
      </c>
    </row>
    <row r="26321" spans="1:7" x14ac:dyDescent="0.25">
      <c r="A26321" s="108" t="str">
        <f t="shared" si="411"/>
        <v>SE_2015_NATIONAL TOTAL_Pb</v>
      </c>
      <c r="B26321" s="113" t="s">
        <v>176</v>
      </c>
      <c r="C26321" s="113">
        <v>2015</v>
      </c>
      <c r="D26321" s="113" t="s">
        <v>122</v>
      </c>
      <c r="E26321" s="113" t="s">
        <v>125</v>
      </c>
      <c r="F26321" s="113" t="s">
        <v>200</v>
      </c>
      <c r="G26321" s="113">
        <v>8.3222129126982805E-3</v>
      </c>
    </row>
    <row r="26322" spans="1:7" x14ac:dyDescent="0.25">
      <c r="A26322" s="108" t="str">
        <f t="shared" si="411"/>
        <v>SE_2015_NATIONAL TOTAL_Cd</v>
      </c>
      <c r="B26322" s="113" t="s">
        <v>176</v>
      </c>
      <c r="C26322" s="113">
        <v>2015</v>
      </c>
      <c r="D26322" s="113" t="s">
        <v>122</v>
      </c>
      <c r="E26322" s="113" t="s">
        <v>126</v>
      </c>
      <c r="F26322" s="113" t="s">
        <v>200</v>
      </c>
      <c r="G26322" s="113">
        <v>4.7665723897710797E-4</v>
      </c>
    </row>
    <row r="26323" spans="1:7" x14ac:dyDescent="0.25">
      <c r="A26323" s="108" t="str">
        <f t="shared" si="411"/>
        <v>SE_2015_NATIONAL TOTAL_Hg</v>
      </c>
      <c r="B26323" s="113" t="s">
        <v>176</v>
      </c>
      <c r="C26323" s="113">
        <v>2015</v>
      </c>
      <c r="D26323" s="113" t="s">
        <v>122</v>
      </c>
      <c r="E26323" s="113" t="s">
        <v>127</v>
      </c>
      <c r="F26323" s="113" t="s">
        <v>200</v>
      </c>
      <c r="G26323" s="113">
        <v>4.2044844681915098E-4</v>
      </c>
    </row>
    <row r="26324" spans="1:7" x14ac:dyDescent="0.25">
      <c r="A26324" s="108" t="str">
        <f t="shared" si="411"/>
        <v>SE_2015_NATIONAL TOTAL_DIOX</v>
      </c>
      <c r="B26324" s="113" t="s">
        <v>176</v>
      </c>
      <c r="C26324" s="113">
        <v>2015</v>
      </c>
      <c r="D26324" s="113" t="s">
        <v>122</v>
      </c>
      <c r="E26324" s="113" t="s">
        <v>128</v>
      </c>
      <c r="F26324" s="113" t="s">
        <v>200</v>
      </c>
      <c r="G26324" s="150">
        <v>1.6681892728069799E-8</v>
      </c>
    </row>
    <row r="26325" spans="1:7" x14ac:dyDescent="0.25">
      <c r="A26325" s="108" t="str">
        <f t="shared" si="411"/>
        <v>SE_2015_NATIONAL TOTAL_PAH</v>
      </c>
      <c r="B26325" s="113" t="s">
        <v>176</v>
      </c>
      <c r="C26325" s="113">
        <v>2015</v>
      </c>
      <c r="D26325" s="113" t="s">
        <v>122</v>
      </c>
      <c r="E26325" s="113" t="s">
        <v>129</v>
      </c>
      <c r="F26325" s="113" t="s">
        <v>200</v>
      </c>
      <c r="G26325" s="113">
        <v>8.5178053714998203E-3</v>
      </c>
    </row>
    <row r="26326" spans="1:7" x14ac:dyDescent="0.25">
      <c r="A26326" s="108" t="str">
        <f t="shared" si="411"/>
        <v>SE_2015_NATIONAL TOTAL_HCB</v>
      </c>
      <c r="B26326" s="113" t="s">
        <v>176</v>
      </c>
      <c r="C26326" s="113">
        <v>2015</v>
      </c>
      <c r="D26326" s="113" t="s">
        <v>122</v>
      </c>
      <c r="E26326" s="113" t="s">
        <v>130</v>
      </c>
      <c r="F26326" s="113" t="s">
        <v>200</v>
      </c>
      <c r="G26326" s="150">
        <v>3.8338718002239996E-6</v>
      </c>
    </row>
    <row r="26327" spans="1:7" x14ac:dyDescent="0.25">
      <c r="A26327" s="108" t="str">
        <f t="shared" si="411"/>
        <v>SE_2015_NATIONAL TOTAL_PCB</v>
      </c>
      <c r="B26327" s="113" t="s">
        <v>176</v>
      </c>
      <c r="C26327" s="113">
        <v>2015</v>
      </c>
      <c r="D26327" s="113" t="s">
        <v>122</v>
      </c>
      <c r="E26327" s="113" t="s">
        <v>259</v>
      </c>
      <c r="F26327" s="113" t="s">
        <v>200</v>
      </c>
      <c r="G26327" s="150">
        <v>9.05878335537925E-6</v>
      </c>
    </row>
    <row r="26328" spans="1:7" x14ac:dyDescent="0.25">
      <c r="A26328" s="108" t="str">
        <f t="shared" si="411"/>
        <v>SE_2015_1A3(FS)_NOx</v>
      </c>
      <c r="B26328" s="113" t="s">
        <v>176</v>
      </c>
      <c r="C26328" s="113">
        <v>2015</v>
      </c>
      <c r="D26328" s="113" t="s">
        <v>132</v>
      </c>
      <c r="E26328" s="113" t="s">
        <v>199</v>
      </c>
      <c r="F26328" s="113" t="s">
        <v>200</v>
      </c>
      <c r="G26328" s="113">
        <v>65.192019238223395</v>
      </c>
    </row>
    <row r="26329" spans="1:7" x14ac:dyDescent="0.25">
      <c r="A26329" s="108" t="str">
        <f t="shared" si="411"/>
        <v>SE_2015_1A3(FS)_NMVOC</v>
      </c>
      <c r="B26329" s="113" t="s">
        <v>176</v>
      </c>
      <c r="C26329" s="113">
        <v>2015</v>
      </c>
      <c r="D26329" s="113" t="s">
        <v>132</v>
      </c>
      <c r="E26329" s="113" t="s">
        <v>123</v>
      </c>
      <c r="F26329" s="113" t="s">
        <v>200</v>
      </c>
      <c r="G26329" s="113">
        <v>12.0865702613391</v>
      </c>
    </row>
    <row r="26330" spans="1:7" x14ac:dyDescent="0.25">
      <c r="A26330" s="108" t="str">
        <f t="shared" si="411"/>
        <v>SE_2015_1A3(FS)_SOx</v>
      </c>
      <c r="B26330" s="113" t="s">
        <v>176</v>
      </c>
      <c r="C26330" s="113">
        <v>2015</v>
      </c>
      <c r="D26330" s="113" t="s">
        <v>132</v>
      </c>
      <c r="E26330" s="113" t="s">
        <v>201</v>
      </c>
      <c r="F26330" s="113" t="s">
        <v>200</v>
      </c>
      <c r="G26330" s="113">
        <v>3.5451564109955203E-2</v>
      </c>
    </row>
    <row r="26331" spans="1:7" x14ac:dyDescent="0.25">
      <c r="A26331" s="108" t="str">
        <f t="shared" si="411"/>
        <v>SE_2015_1A3(FS)_NH3</v>
      </c>
      <c r="B26331" s="113" t="s">
        <v>176</v>
      </c>
      <c r="C26331" s="113">
        <v>2015</v>
      </c>
      <c r="D26331" s="113" t="s">
        <v>132</v>
      </c>
      <c r="E26331" s="113" t="s">
        <v>124</v>
      </c>
      <c r="F26331" s="113" t="s">
        <v>200</v>
      </c>
      <c r="G26331" s="113">
        <v>2.0309905568292801</v>
      </c>
    </row>
    <row r="26332" spans="1:7" x14ac:dyDescent="0.25">
      <c r="A26332" s="108" t="str">
        <f t="shared" si="411"/>
        <v>SE_2015_1A3(FS)_PM2.5</v>
      </c>
      <c r="B26332" s="113" t="s">
        <v>176</v>
      </c>
      <c r="C26332" s="113">
        <v>2015</v>
      </c>
      <c r="D26332" s="113" t="s">
        <v>132</v>
      </c>
      <c r="E26332" s="113" t="s">
        <v>203</v>
      </c>
      <c r="F26332" s="113" t="s">
        <v>200</v>
      </c>
      <c r="G26332" s="113">
        <v>4.05766291139948</v>
      </c>
    </row>
    <row r="26333" spans="1:7" x14ac:dyDescent="0.25">
      <c r="A26333" s="108" t="str">
        <f t="shared" si="411"/>
        <v>SE_2015_3D_NOx</v>
      </c>
      <c r="B26333" s="113" t="s">
        <v>176</v>
      </c>
      <c r="C26333" s="113">
        <v>2015</v>
      </c>
      <c r="D26333" s="113" t="s">
        <v>206</v>
      </c>
      <c r="E26333" s="113" t="s">
        <v>199</v>
      </c>
      <c r="F26333" s="113" t="s">
        <v>200</v>
      </c>
      <c r="G26333" s="113">
        <v>12.653451586607501</v>
      </c>
    </row>
    <row r="26334" spans="1:7" x14ac:dyDescent="0.25">
      <c r="A26334" s="108" t="str">
        <f t="shared" si="411"/>
        <v>SE_2016_NATIONAL TOTAL_NOx</v>
      </c>
      <c r="B26334" s="113" t="s">
        <v>176</v>
      </c>
      <c r="C26334" s="113">
        <v>2016</v>
      </c>
      <c r="D26334" s="113" t="s">
        <v>122</v>
      </c>
      <c r="E26334" s="113" t="s">
        <v>199</v>
      </c>
      <c r="F26334" s="113" t="s">
        <v>200</v>
      </c>
      <c r="G26334" s="113">
        <v>144.02476606113299</v>
      </c>
    </row>
    <row r="26335" spans="1:7" x14ac:dyDescent="0.25">
      <c r="A26335" s="108" t="str">
        <f t="shared" si="411"/>
        <v>SE_2016_NATIONAL TOTAL_NMVOC</v>
      </c>
      <c r="B26335" s="113" t="s">
        <v>176</v>
      </c>
      <c r="C26335" s="113">
        <v>2016</v>
      </c>
      <c r="D26335" s="113" t="s">
        <v>122</v>
      </c>
      <c r="E26335" s="113" t="s">
        <v>123</v>
      </c>
      <c r="F26335" s="113" t="s">
        <v>200</v>
      </c>
      <c r="G26335" s="113">
        <v>150.384886337675</v>
      </c>
    </row>
    <row r="26336" spans="1:7" x14ac:dyDescent="0.25">
      <c r="A26336" s="108" t="str">
        <f t="shared" si="411"/>
        <v>SE_2016_NATIONAL TOTAL_SOx</v>
      </c>
      <c r="B26336" s="113" t="s">
        <v>176</v>
      </c>
      <c r="C26336" s="113">
        <v>2016</v>
      </c>
      <c r="D26336" s="113" t="s">
        <v>122</v>
      </c>
      <c r="E26336" s="113" t="s">
        <v>201</v>
      </c>
      <c r="F26336" s="113" t="s">
        <v>200</v>
      </c>
      <c r="G26336" s="113">
        <v>17.489927483380399</v>
      </c>
    </row>
    <row r="26337" spans="1:7" x14ac:dyDescent="0.25">
      <c r="A26337" s="108" t="str">
        <f t="shared" si="411"/>
        <v>SE_2016_NATIONAL TOTAL_NH3</v>
      </c>
      <c r="B26337" s="113" t="s">
        <v>176</v>
      </c>
      <c r="C26337" s="113">
        <v>2016</v>
      </c>
      <c r="D26337" s="113" t="s">
        <v>122</v>
      </c>
      <c r="E26337" s="113" t="s">
        <v>124</v>
      </c>
      <c r="F26337" s="113" t="s">
        <v>200</v>
      </c>
      <c r="G26337" s="113">
        <v>52.491814964744201</v>
      </c>
    </row>
    <row r="26338" spans="1:7" x14ac:dyDescent="0.25">
      <c r="A26338" s="108" t="str">
        <f t="shared" si="411"/>
        <v>SE_2016_NATIONAL TOTAL_PM2.5</v>
      </c>
      <c r="B26338" s="113" t="s">
        <v>176</v>
      </c>
      <c r="C26338" s="113">
        <v>2016</v>
      </c>
      <c r="D26338" s="113" t="s">
        <v>122</v>
      </c>
      <c r="E26338" s="113" t="s">
        <v>203</v>
      </c>
      <c r="F26338" s="113" t="s">
        <v>200</v>
      </c>
      <c r="G26338" s="113">
        <v>19.808345509981901</v>
      </c>
    </row>
    <row r="26339" spans="1:7" x14ac:dyDescent="0.25">
      <c r="A26339" s="108" t="str">
        <f t="shared" si="411"/>
        <v>SE_2016_NATIONAL TOTAL_Pb</v>
      </c>
      <c r="B26339" s="113" t="s">
        <v>176</v>
      </c>
      <c r="C26339" s="113">
        <v>2016</v>
      </c>
      <c r="D26339" s="113" t="s">
        <v>122</v>
      </c>
      <c r="E26339" s="113" t="s">
        <v>125</v>
      </c>
      <c r="F26339" s="113" t="s">
        <v>200</v>
      </c>
      <c r="G26339" s="113">
        <v>9.2028839875572793E-3</v>
      </c>
    </row>
    <row r="26340" spans="1:7" x14ac:dyDescent="0.25">
      <c r="A26340" s="108" t="str">
        <f t="shared" si="411"/>
        <v>SE_2016_NATIONAL TOTAL_Cd</v>
      </c>
      <c r="B26340" s="113" t="s">
        <v>176</v>
      </c>
      <c r="C26340" s="113">
        <v>2016</v>
      </c>
      <c r="D26340" s="113" t="s">
        <v>122</v>
      </c>
      <c r="E26340" s="113" t="s">
        <v>126</v>
      </c>
      <c r="F26340" s="113" t="s">
        <v>200</v>
      </c>
      <c r="G26340" s="113">
        <v>4.8219460861648102E-4</v>
      </c>
    </row>
    <row r="26341" spans="1:7" x14ac:dyDescent="0.25">
      <c r="A26341" s="108" t="str">
        <f t="shared" si="411"/>
        <v>SE_2016_NATIONAL TOTAL_Hg</v>
      </c>
      <c r="B26341" s="113" t="s">
        <v>176</v>
      </c>
      <c r="C26341" s="113">
        <v>2016</v>
      </c>
      <c r="D26341" s="113" t="s">
        <v>122</v>
      </c>
      <c r="E26341" s="113" t="s">
        <v>127</v>
      </c>
      <c r="F26341" s="113" t="s">
        <v>200</v>
      </c>
      <c r="G26341" s="113">
        <v>4.51382922586063E-4</v>
      </c>
    </row>
    <row r="26342" spans="1:7" x14ac:dyDescent="0.25">
      <c r="A26342" s="108" t="str">
        <f t="shared" si="411"/>
        <v>SE_2016_NATIONAL TOTAL_DIOX</v>
      </c>
      <c r="B26342" s="113" t="s">
        <v>176</v>
      </c>
      <c r="C26342" s="113">
        <v>2016</v>
      </c>
      <c r="D26342" s="113" t="s">
        <v>122</v>
      </c>
      <c r="E26342" s="113" t="s">
        <v>128</v>
      </c>
      <c r="F26342" s="113" t="s">
        <v>200</v>
      </c>
      <c r="G26342" s="150">
        <v>1.7699557322578099E-8</v>
      </c>
    </row>
    <row r="26343" spans="1:7" x14ac:dyDescent="0.25">
      <c r="A26343" s="108" t="str">
        <f t="shared" si="411"/>
        <v>SE_2016_NATIONAL TOTAL_PAH</v>
      </c>
      <c r="B26343" s="113" t="s">
        <v>176</v>
      </c>
      <c r="C26343" s="113">
        <v>2016</v>
      </c>
      <c r="D26343" s="113" t="s">
        <v>122</v>
      </c>
      <c r="E26343" s="113" t="s">
        <v>129</v>
      </c>
      <c r="F26343" s="113" t="s">
        <v>200</v>
      </c>
      <c r="G26343" s="113">
        <v>8.5061622057899192E-3</v>
      </c>
    </row>
    <row r="26344" spans="1:7" x14ac:dyDescent="0.25">
      <c r="A26344" s="108" t="str">
        <f t="shared" si="411"/>
        <v>SE_2016_NATIONAL TOTAL_HCB</v>
      </c>
      <c r="B26344" s="113" t="s">
        <v>176</v>
      </c>
      <c r="C26344" s="113">
        <v>2016</v>
      </c>
      <c r="D26344" s="113" t="s">
        <v>122</v>
      </c>
      <c r="E26344" s="113" t="s">
        <v>130</v>
      </c>
      <c r="F26344" s="113" t="s">
        <v>200</v>
      </c>
      <c r="G26344" s="150">
        <v>2.7218625167031802E-6</v>
      </c>
    </row>
    <row r="26345" spans="1:7" x14ac:dyDescent="0.25">
      <c r="A26345" s="108" t="str">
        <f t="shared" si="411"/>
        <v>SE_2016_NATIONAL TOTAL_PCB</v>
      </c>
      <c r="B26345" s="113" t="s">
        <v>176</v>
      </c>
      <c r="C26345" s="113">
        <v>2016</v>
      </c>
      <c r="D26345" s="113" t="s">
        <v>122</v>
      </c>
      <c r="E26345" s="113" t="s">
        <v>259</v>
      </c>
      <c r="F26345" s="113" t="s">
        <v>200</v>
      </c>
      <c r="G26345" s="150">
        <v>9.1740171701655399E-6</v>
      </c>
    </row>
    <row r="26346" spans="1:7" x14ac:dyDescent="0.25">
      <c r="A26346" s="108" t="str">
        <f t="shared" si="411"/>
        <v>SE_2016_1A3(FS)_NOx</v>
      </c>
      <c r="B26346" s="113" t="s">
        <v>176</v>
      </c>
      <c r="C26346" s="113">
        <v>2016</v>
      </c>
      <c r="D26346" s="113" t="s">
        <v>132</v>
      </c>
      <c r="E26346" s="113" t="s">
        <v>199</v>
      </c>
      <c r="F26346" s="113" t="s">
        <v>200</v>
      </c>
      <c r="G26346" s="113">
        <v>62.4490434767675</v>
      </c>
    </row>
    <row r="26347" spans="1:7" x14ac:dyDescent="0.25">
      <c r="A26347" s="108" t="str">
        <f t="shared" si="411"/>
        <v>SE_2016_1A3(FS)_NMVOC</v>
      </c>
      <c r="B26347" s="113" t="s">
        <v>176</v>
      </c>
      <c r="C26347" s="113">
        <v>2016</v>
      </c>
      <c r="D26347" s="113" t="s">
        <v>132</v>
      </c>
      <c r="E26347" s="113" t="s">
        <v>123</v>
      </c>
      <c r="F26347" s="113" t="s">
        <v>200</v>
      </c>
      <c r="G26347" s="113">
        <v>11.926352297361699</v>
      </c>
    </row>
    <row r="26348" spans="1:7" x14ac:dyDescent="0.25">
      <c r="A26348" s="108" t="str">
        <f t="shared" si="411"/>
        <v>SE_2016_1A3(FS)_SOx</v>
      </c>
      <c r="B26348" s="113" t="s">
        <v>176</v>
      </c>
      <c r="C26348" s="113">
        <v>2016</v>
      </c>
      <c r="D26348" s="113" t="s">
        <v>132</v>
      </c>
      <c r="E26348" s="113" t="s">
        <v>201</v>
      </c>
      <c r="F26348" s="113" t="s">
        <v>200</v>
      </c>
      <c r="G26348" s="113">
        <v>4.6474358445934102E-2</v>
      </c>
    </row>
    <row r="26349" spans="1:7" x14ac:dyDescent="0.25">
      <c r="A26349" s="108" t="str">
        <f t="shared" si="411"/>
        <v>SE_2016_1A3(FS)_NH3</v>
      </c>
      <c r="B26349" s="113" t="s">
        <v>176</v>
      </c>
      <c r="C26349" s="113">
        <v>2016</v>
      </c>
      <c r="D26349" s="113" t="s">
        <v>132</v>
      </c>
      <c r="E26349" s="113" t="s">
        <v>124</v>
      </c>
      <c r="F26349" s="113" t="s">
        <v>200</v>
      </c>
      <c r="G26349" s="113">
        <v>1.8870848674784</v>
      </c>
    </row>
    <row r="26350" spans="1:7" x14ac:dyDescent="0.25">
      <c r="A26350" s="108" t="str">
        <f t="shared" si="411"/>
        <v>SE_2016_1A3(FS)_PM2.5</v>
      </c>
      <c r="B26350" s="113" t="s">
        <v>176</v>
      </c>
      <c r="C26350" s="113">
        <v>2016</v>
      </c>
      <c r="D26350" s="113" t="s">
        <v>132</v>
      </c>
      <c r="E26350" s="113" t="s">
        <v>203</v>
      </c>
      <c r="F26350" s="113" t="s">
        <v>200</v>
      </c>
      <c r="G26350" s="113">
        <v>4.0532540046296504</v>
      </c>
    </row>
    <row r="26351" spans="1:7" x14ac:dyDescent="0.25">
      <c r="A26351" s="108" t="str">
        <f t="shared" si="411"/>
        <v>SE_2016_3D_NOx</v>
      </c>
      <c r="B26351" s="113" t="s">
        <v>176</v>
      </c>
      <c r="C26351" s="113">
        <v>2016</v>
      </c>
      <c r="D26351" s="113" t="s">
        <v>206</v>
      </c>
      <c r="E26351" s="113" t="s">
        <v>199</v>
      </c>
      <c r="F26351" s="113" t="s">
        <v>200</v>
      </c>
      <c r="G26351" s="113">
        <v>12.5313175712636</v>
      </c>
    </row>
    <row r="26352" spans="1:7" x14ac:dyDescent="0.25">
      <c r="A26352" s="108" t="str">
        <f t="shared" si="411"/>
        <v>SE_2017_NATIONAL TOTAL_NOx</v>
      </c>
      <c r="B26352" s="113" t="s">
        <v>176</v>
      </c>
      <c r="C26352" s="113">
        <v>2017</v>
      </c>
      <c r="D26352" s="113" t="s">
        <v>122</v>
      </c>
      <c r="E26352" s="113" t="s">
        <v>199</v>
      </c>
      <c r="F26352" s="113" t="s">
        <v>200</v>
      </c>
      <c r="G26352" s="113">
        <v>138.61602244819599</v>
      </c>
    </row>
    <row r="26353" spans="1:7" x14ac:dyDescent="0.25">
      <c r="A26353" s="108" t="str">
        <f t="shared" si="411"/>
        <v>SE_2017_NATIONAL TOTAL_NMVOC</v>
      </c>
      <c r="B26353" s="113" t="s">
        <v>176</v>
      </c>
      <c r="C26353" s="113">
        <v>2017</v>
      </c>
      <c r="D26353" s="113" t="s">
        <v>122</v>
      </c>
      <c r="E26353" s="113" t="s">
        <v>123</v>
      </c>
      <c r="F26353" s="113" t="s">
        <v>200</v>
      </c>
      <c r="G26353" s="113">
        <v>142.995511829592</v>
      </c>
    </row>
    <row r="26354" spans="1:7" x14ac:dyDescent="0.25">
      <c r="A26354" s="108" t="str">
        <f t="shared" si="411"/>
        <v>SE_2017_NATIONAL TOTAL_SOx</v>
      </c>
      <c r="B26354" s="113" t="s">
        <v>176</v>
      </c>
      <c r="C26354" s="113">
        <v>2017</v>
      </c>
      <c r="D26354" s="113" t="s">
        <v>122</v>
      </c>
      <c r="E26354" s="113" t="s">
        <v>201</v>
      </c>
      <c r="F26354" s="113" t="s">
        <v>200</v>
      </c>
      <c r="G26354" s="113">
        <v>16.984738523471801</v>
      </c>
    </row>
    <row r="26355" spans="1:7" x14ac:dyDescent="0.25">
      <c r="A26355" s="108" t="str">
        <f t="shared" si="411"/>
        <v>SE_2017_NATIONAL TOTAL_NH3</v>
      </c>
      <c r="B26355" s="113" t="s">
        <v>176</v>
      </c>
      <c r="C26355" s="113">
        <v>2017</v>
      </c>
      <c r="D26355" s="113" t="s">
        <v>122</v>
      </c>
      <c r="E26355" s="113" t="s">
        <v>124</v>
      </c>
      <c r="F26355" s="113" t="s">
        <v>200</v>
      </c>
      <c r="G26355" s="113">
        <v>52.7052215796732</v>
      </c>
    </row>
    <row r="26356" spans="1:7" x14ac:dyDescent="0.25">
      <c r="A26356" s="108" t="str">
        <f t="shared" si="411"/>
        <v>SE_2017_NATIONAL TOTAL_PM2.5</v>
      </c>
      <c r="B26356" s="113" t="s">
        <v>176</v>
      </c>
      <c r="C26356" s="113">
        <v>2017</v>
      </c>
      <c r="D26356" s="113" t="s">
        <v>122</v>
      </c>
      <c r="E26356" s="113" t="s">
        <v>203</v>
      </c>
      <c r="F26356" s="113" t="s">
        <v>200</v>
      </c>
      <c r="G26356" s="113">
        <v>20.136179956873999</v>
      </c>
    </row>
    <row r="26357" spans="1:7" x14ac:dyDescent="0.25">
      <c r="A26357" s="108" t="str">
        <f t="shared" si="411"/>
        <v>SE_2017_NATIONAL TOTAL_Pb</v>
      </c>
      <c r="B26357" s="113" t="s">
        <v>176</v>
      </c>
      <c r="C26357" s="113">
        <v>2017</v>
      </c>
      <c r="D26357" s="113" t="s">
        <v>122</v>
      </c>
      <c r="E26357" s="113" t="s">
        <v>125</v>
      </c>
      <c r="F26357" s="113" t="s">
        <v>200</v>
      </c>
      <c r="G26357" s="113">
        <v>9.2479068906160707E-3</v>
      </c>
    </row>
    <row r="26358" spans="1:7" x14ac:dyDescent="0.25">
      <c r="A26358" s="108" t="str">
        <f t="shared" si="411"/>
        <v>SE_2017_NATIONAL TOTAL_Cd</v>
      </c>
      <c r="B26358" s="113" t="s">
        <v>176</v>
      </c>
      <c r="C26358" s="113">
        <v>2017</v>
      </c>
      <c r="D26358" s="113" t="s">
        <v>122</v>
      </c>
      <c r="E26358" s="113" t="s">
        <v>126</v>
      </c>
      <c r="F26358" s="113" t="s">
        <v>200</v>
      </c>
      <c r="G26358" s="113">
        <v>5.2328019016829701E-4</v>
      </c>
    </row>
    <row r="26359" spans="1:7" x14ac:dyDescent="0.25">
      <c r="A26359" s="108" t="str">
        <f t="shared" si="411"/>
        <v>SE_2017_NATIONAL TOTAL_Hg</v>
      </c>
      <c r="B26359" s="113" t="s">
        <v>176</v>
      </c>
      <c r="C26359" s="113">
        <v>2017</v>
      </c>
      <c r="D26359" s="113" t="s">
        <v>122</v>
      </c>
      <c r="E26359" s="113" t="s">
        <v>127</v>
      </c>
      <c r="F26359" s="113" t="s">
        <v>200</v>
      </c>
      <c r="G26359" s="113">
        <v>4.3485459657729601E-4</v>
      </c>
    </row>
    <row r="26360" spans="1:7" x14ac:dyDescent="0.25">
      <c r="A26360" s="108" t="str">
        <f t="shared" si="411"/>
        <v>SE_2017_NATIONAL TOTAL_DIOX</v>
      </c>
      <c r="B26360" s="113" t="s">
        <v>176</v>
      </c>
      <c r="C26360" s="113">
        <v>2017</v>
      </c>
      <c r="D26360" s="113" t="s">
        <v>122</v>
      </c>
      <c r="E26360" s="113" t="s">
        <v>128</v>
      </c>
      <c r="F26360" s="113" t="s">
        <v>200</v>
      </c>
      <c r="G26360" s="150">
        <v>1.74176185141522E-8</v>
      </c>
    </row>
    <row r="26361" spans="1:7" x14ac:dyDescent="0.25">
      <c r="A26361" s="108" t="str">
        <f t="shared" si="411"/>
        <v>SE_2017_NATIONAL TOTAL_PAH</v>
      </c>
      <c r="B26361" s="113" t="s">
        <v>176</v>
      </c>
      <c r="C26361" s="113">
        <v>2017</v>
      </c>
      <c r="D26361" s="113" t="s">
        <v>122</v>
      </c>
      <c r="E26361" s="113" t="s">
        <v>129</v>
      </c>
      <c r="F26361" s="113" t="s">
        <v>200</v>
      </c>
      <c r="G26361" s="113">
        <v>8.4666410924921307E-3</v>
      </c>
    </row>
    <row r="26362" spans="1:7" x14ac:dyDescent="0.25">
      <c r="A26362" s="108" t="str">
        <f t="shared" si="411"/>
        <v>SE_2017_NATIONAL TOTAL_HCB</v>
      </c>
      <c r="B26362" s="113" t="s">
        <v>176</v>
      </c>
      <c r="C26362" s="113">
        <v>2017</v>
      </c>
      <c r="D26362" s="113" t="s">
        <v>122</v>
      </c>
      <c r="E26362" s="113" t="s">
        <v>130</v>
      </c>
      <c r="F26362" s="113" t="s">
        <v>200</v>
      </c>
      <c r="G26362" s="150">
        <v>3.0861275161537198E-6</v>
      </c>
    </row>
    <row r="26363" spans="1:7" x14ac:dyDescent="0.25">
      <c r="A26363" s="108" t="str">
        <f t="shared" si="411"/>
        <v>SE_2017_NATIONAL TOTAL_PCB</v>
      </c>
      <c r="B26363" s="113" t="s">
        <v>176</v>
      </c>
      <c r="C26363" s="113">
        <v>2017</v>
      </c>
      <c r="D26363" s="113" t="s">
        <v>122</v>
      </c>
      <c r="E26363" s="113" t="s">
        <v>259</v>
      </c>
      <c r="F26363" s="113" t="s">
        <v>200</v>
      </c>
      <c r="G26363" s="150">
        <v>9.5324472967687798E-6</v>
      </c>
    </row>
    <row r="26364" spans="1:7" x14ac:dyDescent="0.25">
      <c r="A26364" s="108" t="str">
        <f t="shared" si="411"/>
        <v>SE_2017_1A3(FS)_NOx</v>
      </c>
      <c r="B26364" s="113" t="s">
        <v>176</v>
      </c>
      <c r="C26364" s="113">
        <v>2017</v>
      </c>
      <c r="D26364" s="113" t="s">
        <v>132</v>
      </c>
      <c r="E26364" s="113" t="s">
        <v>199</v>
      </c>
      <c r="F26364" s="113" t="s">
        <v>200</v>
      </c>
      <c r="G26364" s="113">
        <v>57.6977777378223</v>
      </c>
    </row>
    <row r="26365" spans="1:7" x14ac:dyDescent="0.25">
      <c r="A26365" s="108" t="str">
        <f t="shared" si="411"/>
        <v>SE_2017_1A3(FS)_NMVOC</v>
      </c>
      <c r="B26365" s="113" t="s">
        <v>176</v>
      </c>
      <c r="C26365" s="113">
        <v>2017</v>
      </c>
      <c r="D26365" s="113" t="s">
        <v>132</v>
      </c>
      <c r="E26365" s="113" t="s">
        <v>123</v>
      </c>
      <c r="F26365" s="113" t="s">
        <v>200</v>
      </c>
      <c r="G26365" s="113">
        <v>11.1585402297179</v>
      </c>
    </row>
    <row r="26366" spans="1:7" x14ac:dyDescent="0.25">
      <c r="A26366" s="108" t="str">
        <f t="shared" si="411"/>
        <v>SE_2017_1A3(FS)_SOx</v>
      </c>
      <c r="B26366" s="113" t="s">
        <v>176</v>
      </c>
      <c r="C26366" s="113">
        <v>2017</v>
      </c>
      <c r="D26366" s="113" t="s">
        <v>132</v>
      </c>
      <c r="E26366" s="113" t="s">
        <v>201</v>
      </c>
      <c r="F26366" s="113" t="s">
        <v>200</v>
      </c>
      <c r="G26366" s="113">
        <v>3.2657066528680702E-2</v>
      </c>
    </row>
    <row r="26367" spans="1:7" x14ac:dyDescent="0.25">
      <c r="A26367" s="108" t="str">
        <f t="shared" si="411"/>
        <v>SE_2017_1A3(FS)_NH3</v>
      </c>
      <c r="B26367" s="113" t="s">
        <v>176</v>
      </c>
      <c r="C26367" s="113">
        <v>2017</v>
      </c>
      <c r="D26367" s="113" t="s">
        <v>132</v>
      </c>
      <c r="E26367" s="113" t="s">
        <v>124</v>
      </c>
      <c r="F26367" s="113" t="s">
        <v>200</v>
      </c>
      <c r="G26367" s="113">
        <v>1.7864837783129901</v>
      </c>
    </row>
    <row r="26368" spans="1:7" x14ac:dyDescent="0.25">
      <c r="A26368" s="108" t="str">
        <f t="shared" si="411"/>
        <v>SE_2017_1A3(FS)_PM2.5</v>
      </c>
      <c r="B26368" s="113" t="s">
        <v>176</v>
      </c>
      <c r="C26368" s="113">
        <v>2017</v>
      </c>
      <c r="D26368" s="113" t="s">
        <v>132</v>
      </c>
      <c r="E26368" s="113" t="s">
        <v>203</v>
      </c>
      <c r="F26368" s="113" t="s">
        <v>200</v>
      </c>
      <c r="G26368" s="113">
        <v>4.0125251785206997</v>
      </c>
    </row>
    <row r="26369" spans="1:7" x14ac:dyDescent="0.25">
      <c r="A26369" s="108" t="str">
        <f t="shared" si="411"/>
        <v>SE_2017_3D_NOx</v>
      </c>
      <c r="B26369" s="113" t="s">
        <v>176</v>
      </c>
      <c r="C26369" s="113">
        <v>2017</v>
      </c>
      <c r="D26369" s="113" t="s">
        <v>206</v>
      </c>
      <c r="E26369" s="113" t="s">
        <v>199</v>
      </c>
      <c r="F26369" s="113" t="s">
        <v>200</v>
      </c>
      <c r="G26369" s="113">
        <v>13.0493896592219</v>
      </c>
    </row>
    <row r="26370" spans="1:7" x14ac:dyDescent="0.25">
      <c r="A26370" s="108" t="str">
        <f t="shared" ref="A26370:A26433" si="412">CONCATENATE(B26370,"_",C26370,"_",D26370,"_",E26370)</f>
        <v>SE_2018_NATIONAL TOTAL_NOx</v>
      </c>
      <c r="B26370" s="113" t="s">
        <v>176</v>
      </c>
      <c r="C26370" s="113">
        <v>2018</v>
      </c>
      <c r="D26370" s="113" t="s">
        <v>122</v>
      </c>
      <c r="E26370" s="113" t="s">
        <v>199</v>
      </c>
      <c r="F26370" s="113" t="s">
        <v>200</v>
      </c>
      <c r="G26370" s="113">
        <v>134.41499031599301</v>
      </c>
    </row>
    <row r="26371" spans="1:7" x14ac:dyDescent="0.25">
      <c r="A26371" s="108" t="str">
        <f t="shared" si="412"/>
        <v>SE_2018_NATIONAL TOTAL_NMVOC</v>
      </c>
      <c r="B26371" s="113" t="s">
        <v>176</v>
      </c>
      <c r="C26371" s="113">
        <v>2018</v>
      </c>
      <c r="D26371" s="113" t="s">
        <v>122</v>
      </c>
      <c r="E26371" s="113" t="s">
        <v>123</v>
      </c>
      <c r="F26371" s="113" t="s">
        <v>200</v>
      </c>
      <c r="G26371" s="113">
        <v>138.695478284252</v>
      </c>
    </row>
    <row r="26372" spans="1:7" x14ac:dyDescent="0.25">
      <c r="A26372" s="108" t="str">
        <f t="shared" si="412"/>
        <v>SE_2018_NATIONAL TOTAL_SOx</v>
      </c>
      <c r="B26372" s="113" t="s">
        <v>176</v>
      </c>
      <c r="C26372" s="113">
        <v>2018</v>
      </c>
      <c r="D26372" s="113" t="s">
        <v>122</v>
      </c>
      <c r="E26372" s="113" t="s">
        <v>201</v>
      </c>
      <c r="F26372" s="113" t="s">
        <v>200</v>
      </c>
      <c r="G26372" s="113">
        <v>16.656679285781099</v>
      </c>
    </row>
    <row r="26373" spans="1:7" x14ac:dyDescent="0.25">
      <c r="A26373" s="108" t="str">
        <f t="shared" si="412"/>
        <v>SE_2018_NATIONAL TOTAL_NH3</v>
      </c>
      <c r="B26373" s="113" t="s">
        <v>176</v>
      </c>
      <c r="C26373" s="113">
        <v>2018</v>
      </c>
      <c r="D26373" s="113" t="s">
        <v>122</v>
      </c>
      <c r="E26373" s="113" t="s">
        <v>124</v>
      </c>
      <c r="F26373" s="113" t="s">
        <v>200</v>
      </c>
      <c r="G26373" s="113">
        <v>52.532504187883198</v>
      </c>
    </row>
    <row r="26374" spans="1:7" x14ac:dyDescent="0.25">
      <c r="A26374" s="108" t="str">
        <f t="shared" si="412"/>
        <v>SE_2018_NATIONAL TOTAL_PM2.5</v>
      </c>
      <c r="B26374" s="113" t="s">
        <v>176</v>
      </c>
      <c r="C26374" s="113">
        <v>2018</v>
      </c>
      <c r="D26374" s="113" t="s">
        <v>122</v>
      </c>
      <c r="E26374" s="113" t="s">
        <v>203</v>
      </c>
      <c r="F26374" s="113" t="s">
        <v>200</v>
      </c>
      <c r="G26374" s="113">
        <v>19.0948431424276</v>
      </c>
    </row>
    <row r="26375" spans="1:7" x14ac:dyDescent="0.25">
      <c r="A26375" s="108" t="str">
        <f t="shared" si="412"/>
        <v>SE_2018_NATIONAL TOTAL_Pb</v>
      </c>
      <c r="B26375" s="113" t="s">
        <v>176</v>
      </c>
      <c r="C26375" s="113">
        <v>2018</v>
      </c>
      <c r="D26375" s="113" t="s">
        <v>122</v>
      </c>
      <c r="E26375" s="113" t="s">
        <v>125</v>
      </c>
      <c r="F26375" s="113" t="s">
        <v>200</v>
      </c>
      <c r="G26375" s="113">
        <v>8.1446191422176392E-3</v>
      </c>
    </row>
    <row r="26376" spans="1:7" x14ac:dyDescent="0.25">
      <c r="A26376" s="108" t="str">
        <f t="shared" si="412"/>
        <v>SE_2018_NATIONAL TOTAL_Cd</v>
      </c>
      <c r="B26376" s="113" t="s">
        <v>176</v>
      </c>
      <c r="C26376" s="113">
        <v>2018</v>
      </c>
      <c r="D26376" s="113" t="s">
        <v>122</v>
      </c>
      <c r="E26376" s="113" t="s">
        <v>126</v>
      </c>
      <c r="F26376" s="113" t="s">
        <v>200</v>
      </c>
      <c r="G26376" s="113">
        <v>4.87178930631779E-4</v>
      </c>
    </row>
    <row r="26377" spans="1:7" x14ac:dyDescent="0.25">
      <c r="A26377" s="108" t="str">
        <f t="shared" si="412"/>
        <v>SE_2018_NATIONAL TOTAL_Hg</v>
      </c>
      <c r="B26377" s="113" t="s">
        <v>176</v>
      </c>
      <c r="C26377" s="113">
        <v>2018</v>
      </c>
      <c r="D26377" s="113" t="s">
        <v>122</v>
      </c>
      <c r="E26377" s="113" t="s">
        <v>127</v>
      </c>
      <c r="F26377" s="113" t="s">
        <v>200</v>
      </c>
      <c r="G26377" s="113">
        <v>4.21926380590897E-4</v>
      </c>
    </row>
    <row r="26378" spans="1:7" x14ac:dyDescent="0.25">
      <c r="A26378" s="108" t="str">
        <f t="shared" si="412"/>
        <v>SE_2018_NATIONAL TOTAL_DIOX</v>
      </c>
      <c r="B26378" s="113" t="s">
        <v>176</v>
      </c>
      <c r="C26378" s="113">
        <v>2018</v>
      </c>
      <c r="D26378" s="113" t="s">
        <v>122</v>
      </c>
      <c r="E26378" s="113" t="s">
        <v>128</v>
      </c>
      <c r="F26378" s="113" t="s">
        <v>200</v>
      </c>
      <c r="G26378" s="150">
        <v>1.7235988848896101E-8</v>
      </c>
    </row>
    <row r="26379" spans="1:7" x14ac:dyDescent="0.25">
      <c r="A26379" s="108" t="str">
        <f t="shared" si="412"/>
        <v>SE_2018_NATIONAL TOTAL_PAH</v>
      </c>
      <c r="B26379" s="113" t="s">
        <v>176</v>
      </c>
      <c r="C26379" s="113">
        <v>2018</v>
      </c>
      <c r="D26379" s="113" t="s">
        <v>122</v>
      </c>
      <c r="E26379" s="113" t="s">
        <v>129</v>
      </c>
      <c r="F26379" s="113" t="s">
        <v>200</v>
      </c>
      <c r="G26379" s="113">
        <v>7.4471893839333598E-3</v>
      </c>
    </row>
    <row r="26380" spans="1:7" x14ac:dyDescent="0.25">
      <c r="A26380" s="108" t="str">
        <f t="shared" si="412"/>
        <v>SE_2018_NATIONAL TOTAL_HCB</v>
      </c>
      <c r="B26380" s="113" t="s">
        <v>176</v>
      </c>
      <c r="C26380" s="113">
        <v>2018</v>
      </c>
      <c r="D26380" s="113" t="s">
        <v>122</v>
      </c>
      <c r="E26380" s="113" t="s">
        <v>130</v>
      </c>
      <c r="F26380" s="113" t="s">
        <v>200</v>
      </c>
      <c r="G26380" s="150">
        <v>2.7995267537303999E-6</v>
      </c>
    </row>
    <row r="26381" spans="1:7" x14ac:dyDescent="0.25">
      <c r="A26381" s="108" t="str">
        <f t="shared" si="412"/>
        <v>SE_2018_NATIONAL TOTAL_PCB</v>
      </c>
      <c r="B26381" s="113" t="s">
        <v>176</v>
      </c>
      <c r="C26381" s="113">
        <v>2018</v>
      </c>
      <c r="D26381" s="113" t="s">
        <v>122</v>
      </c>
      <c r="E26381" s="113" t="s">
        <v>259</v>
      </c>
      <c r="F26381" s="113" t="s">
        <v>200</v>
      </c>
      <c r="G26381" s="150">
        <v>9.3688674949410996E-6</v>
      </c>
    </row>
    <row r="26382" spans="1:7" x14ac:dyDescent="0.25">
      <c r="A26382" s="108" t="str">
        <f t="shared" si="412"/>
        <v>SE_2018_1A3(FS)_NOx</v>
      </c>
      <c r="B26382" s="113" t="s">
        <v>176</v>
      </c>
      <c r="C26382" s="113">
        <v>2018</v>
      </c>
      <c r="D26382" s="113" t="s">
        <v>132</v>
      </c>
      <c r="E26382" s="113" t="s">
        <v>199</v>
      </c>
      <c r="F26382" s="113" t="s">
        <v>200</v>
      </c>
      <c r="G26382" s="113">
        <v>53.892022444649598</v>
      </c>
    </row>
    <row r="26383" spans="1:7" x14ac:dyDescent="0.25">
      <c r="A26383" s="108" t="str">
        <f t="shared" si="412"/>
        <v>SE_2018_1A3(FS)_NMVOC</v>
      </c>
      <c r="B26383" s="113" t="s">
        <v>176</v>
      </c>
      <c r="C26383" s="113">
        <v>2018</v>
      </c>
      <c r="D26383" s="113" t="s">
        <v>132</v>
      </c>
      <c r="E26383" s="113" t="s">
        <v>123</v>
      </c>
      <c r="F26383" s="113" t="s">
        <v>200</v>
      </c>
      <c r="G26383" s="113">
        <v>10.141909189209899</v>
      </c>
    </row>
    <row r="26384" spans="1:7" x14ac:dyDescent="0.25">
      <c r="A26384" s="108" t="str">
        <f t="shared" si="412"/>
        <v>SE_2018_1A3(FS)_SOx</v>
      </c>
      <c r="B26384" s="113" t="s">
        <v>176</v>
      </c>
      <c r="C26384" s="113">
        <v>2018</v>
      </c>
      <c r="D26384" s="113" t="s">
        <v>132</v>
      </c>
      <c r="E26384" s="113" t="s">
        <v>201</v>
      </c>
      <c r="F26384" s="113" t="s">
        <v>200</v>
      </c>
      <c r="G26384" s="113">
        <v>4.5905702474336299E-2</v>
      </c>
    </row>
    <row r="26385" spans="1:7" x14ac:dyDescent="0.25">
      <c r="A26385" s="108" t="str">
        <f t="shared" si="412"/>
        <v>SE_2018_1A3(FS)_NH3</v>
      </c>
      <c r="B26385" s="113" t="s">
        <v>176</v>
      </c>
      <c r="C26385" s="113">
        <v>2018</v>
      </c>
      <c r="D26385" s="113" t="s">
        <v>132</v>
      </c>
      <c r="E26385" s="113" t="s">
        <v>124</v>
      </c>
      <c r="F26385" s="113" t="s">
        <v>200</v>
      </c>
      <c r="G26385" s="113">
        <v>1.62706919467833</v>
      </c>
    </row>
    <row r="26386" spans="1:7" x14ac:dyDescent="0.25">
      <c r="A26386" s="108" t="str">
        <f t="shared" si="412"/>
        <v>SE_2018_1A3(FS)_PM2.5</v>
      </c>
      <c r="B26386" s="113" t="s">
        <v>176</v>
      </c>
      <c r="C26386" s="113">
        <v>2018</v>
      </c>
      <c r="D26386" s="113" t="s">
        <v>132</v>
      </c>
      <c r="E26386" s="113" t="s">
        <v>203</v>
      </c>
      <c r="F26386" s="113" t="s">
        <v>200</v>
      </c>
      <c r="G26386" s="113">
        <v>3.9964948388481001</v>
      </c>
    </row>
    <row r="26387" spans="1:7" x14ac:dyDescent="0.25">
      <c r="A26387" s="108" t="str">
        <f t="shared" si="412"/>
        <v>SE_2018_3D_NOx</v>
      </c>
      <c r="B26387" s="113" t="s">
        <v>176</v>
      </c>
      <c r="C26387" s="113">
        <v>2018</v>
      </c>
      <c r="D26387" s="113" t="s">
        <v>206</v>
      </c>
      <c r="E26387" s="113" t="s">
        <v>199</v>
      </c>
      <c r="F26387" s="113" t="s">
        <v>200</v>
      </c>
      <c r="G26387" s="113">
        <v>12.5293319682118</v>
      </c>
    </row>
    <row r="26388" spans="1:7" x14ac:dyDescent="0.25">
      <c r="A26388" s="108" t="str">
        <f t="shared" si="412"/>
        <v>SE_2019_NATIONAL TOTAL_NOx</v>
      </c>
      <c r="B26388" s="113" t="s">
        <v>176</v>
      </c>
      <c r="C26388" s="113">
        <v>2019</v>
      </c>
      <c r="D26388" s="113" t="s">
        <v>122</v>
      </c>
      <c r="E26388" s="113" t="s">
        <v>199</v>
      </c>
      <c r="F26388" s="113" t="s">
        <v>200</v>
      </c>
      <c r="G26388" s="113">
        <v>125.416596374167</v>
      </c>
    </row>
    <row r="26389" spans="1:7" x14ac:dyDescent="0.25">
      <c r="A26389" s="108" t="str">
        <f t="shared" si="412"/>
        <v>SE_2019_NATIONAL TOTAL_NMVOC</v>
      </c>
      <c r="B26389" s="113" t="s">
        <v>176</v>
      </c>
      <c r="C26389" s="113">
        <v>2019</v>
      </c>
      <c r="D26389" s="113" t="s">
        <v>122</v>
      </c>
      <c r="E26389" s="113" t="s">
        <v>123</v>
      </c>
      <c r="F26389" s="113" t="s">
        <v>200</v>
      </c>
      <c r="G26389" s="113">
        <v>139.27472061420801</v>
      </c>
    </row>
    <row r="26390" spans="1:7" x14ac:dyDescent="0.25">
      <c r="A26390" s="108" t="str">
        <f t="shared" si="412"/>
        <v>SE_2019_NATIONAL TOTAL_SOx</v>
      </c>
      <c r="B26390" s="113" t="s">
        <v>176</v>
      </c>
      <c r="C26390" s="113">
        <v>2019</v>
      </c>
      <c r="D26390" s="113" t="s">
        <v>122</v>
      </c>
      <c r="E26390" s="113" t="s">
        <v>201</v>
      </c>
      <c r="F26390" s="113" t="s">
        <v>200</v>
      </c>
      <c r="G26390" s="113">
        <v>15.7141110930193</v>
      </c>
    </row>
    <row r="26391" spans="1:7" x14ac:dyDescent="0.25">
      <c r="A26391" s="108" t="str">
        <f t="shared" si="412"/>
        <v>SE_2019_NATIONAL TOTAL_NH3</v>
      </c>
      <c r="B26391" s="113" t="s">
        <v>176</v>
      </c>
      <c r="C26391" s="113">
        <v>2019</v>
      </c>
      <c r="D26391" s="113" t="s">
        <v>122</v>
      </c>
      <c r="E26391" s="113" t="s">
        <v>124</v>
      </c>
      <c r="F26391" s="113" t="s">
        <v>200</v>
      </c>
      <c r="G26391" s="113">
        <v>51.8983065348054</v>
      </c>
    </row>
    <row r="26392" spans="1:7" x14ac:dyDescent="0.25">
      <c r="A26392" s="108" t="str">
        <f t="shared" si="412"/>
        <v>SE_2019_NATIONAL TOTAL_PM2.5</v>
      </c>
      <c r="B26392" s="113" t="s">
        <v>176</v>
      </c>
      <c r="C26392" s="113">
        <v>2019</v>
      </c>
      <c r="D26392" s="113" t="s">
        <v>122</v>
      </c>
      <c r="E26392" s="113" t="s">
        <v>203</v>
      </c>
      <c r="F26392" s="113" t="s">
        <v>200</v>
      </c>
      <c r="G26392" s="113">
        <v>18.318456624190201</v>
      </c>
    </row>
    <row r="26393" spans="1:7" x14ac:dyDescent="0.25">
      <c r="A26393" s="108" t="str">
        <f t="shared" si="412"/>
        <v>SE_2019_NATIONAL TOTAL_Pb</v>
      </c>
      <c r="B26393" s="113" t="s">
        <v>176</v>
      </c>
      <c r="C26393" s="113">
        <v>2019</v>
      </c>
      <c r="D26393" s="113" t="s">
        <v>122</v>
      </c>
      <c r="E26393" s="113" t="s">
        <v>125</v>
      </c>
      <c r="F26393" s="113" t="s">
        <v>200</v>
      </c>
      <c r="G26393" s="113">
        <v>8.4174969967240297E-3</v>
      </c>
    </row>
    <row r="26394" spans="1:7" x14ac:dyDescent="0.25">
      <c r="A26394" s="108" t="str">
        <f t="shared" si="412"/>
        <v>SE_2019_NATIONAL TOTAL_Cd</v>
      </c>
      <c r="B26394" s="113" t="s">
        <v>176</v>
      </c>
      <c r="C26394" s="113">
        <v>2019</v>
      </c>
      <c r="D26394" s="113" t="s">
        <v>122</v>
      </c>
      <c r="E26394" s="113" t="s">
        <v>126</v>
      </c>
      <c r="F26394" s="113" t="s">
        <v>200</v>
      </c>
      <c r="G26394" s="113">
        <v>4.9599814721850398E-4</v>
      </c>
    </row>
    <row r="26395" spans="1:7" x14ac:dyDescent="0.25">
      <c r="A26395" s="108" t="str">
        <f t="shared" si="412"/>
        <v>SE_2019_NATIONAL TOTAL_Hg</v>
      </c>
      <c r="B26395" s="113" t="s">
        <v>176</v>
      </c>
      <c r="C26395" s="113">
        <v>2019</v>
      </c>
      <c r="D26395" s="113" t="s">
        <v>122</v>
      </c>
      <c r="E26395" s="113" t="s">
        <v>127</v>
      </c>
      <c r="F26395" s="113" t="s">
        <v>200</v>
      </c>
      <c r="G26395" s="113">
        <v>4.1682204295912201E-4</v>
      </c>
    </row>
    <row r="26396" spans="1:7" x14ac:dyDescent="0.25">
      <c r="A26396" s="108" t="str">
        <f t="shared" si="412"/>
        <v>SE_2019_NATIONAL TOTAL_DIOX</v>
      </c>
      <c r="B26396" s="113" t="s">
        <v>176</v>
      </c>
      <c r="C26396" s="113">
        <v>2019</v>
      </c>
      <c r="D26396" s="113" t="s">
        <v>122</v>
      </c>
      <c r="E26396" s="113" t="s">
        <v>128</v>
      </c>
      <c r="F26396" s="113" t="s">
        <v>200</v>
      </c>
      <c r="G26396" s="150">
        <v>1.6944717584741399E-8</v>
      </c>
    </row>
    <row r="26397" spans="1:7" x14ac:dyDescent="0.25">
      <c r="A26397" s="108" t="str">
        <f t="shared" si="412"/>
        <v>SE_2019_NATIONAL TOTAL_PAH</v>
      </c>
      <c r="B26397" s="113" t="s">
        <v>176</v>
      </c>
      <c r="C26397" s="113">
        <v>2019</v>
      </c>
      <c r="D26397" s="113" t="s">
        <v>122</v>
      </c>
      <c r="E26397" s="113" t="s">
        <v>129</v>
      </c>
      <c r="F26397" s="113" t="s">
        <v>200</v>
      </c>
      <c r="G26397" s="113">
        <v>7.4045876754224096E-3</v>
      </c>
    </row>
    <row r="26398" spans="1:7" x14ac:dyDescent="0.25">
      <c r="A26398" s="108" t="str">
        <f t="shared" si="412"/>
        <v>SE_2019_NATIONAL TOTAL_HCB</v>
      </c>
      <c r="B26398" s="113" t="s">
        <v>176</v>
      </c>
      <c r="C26398" s="113">
        <v>2019</v>
      </c>
      <c r="D26398" s="113" t="s">
        <v>122</v>
      </c>
      <c r="E26398" s="113" t="s">
        <v>130</v>
      </c>
      <c r="F26398" s="113" t="s">
        <v>200</v>
      </c>
      <c r="G26398" s="150">
        <v>2.7282365541833202E-6</v>
      </c>
    </row>
    <row r="26399" spans="1:7" x14ac:dyDescent="0.25">
      <c r="A26399" s="108" t="str">
        <f t="shared" si="412"/>
        <v>SE_2019_NATIONAL TOTAL_PCB</v>
      </c>
      <c r="B26399" s="113" t="s">
        <v>176</v>
      </c>
      <c r="C26399" s="113">
        <v>2019</v>
      </c>
      <c r="D26399" s="113" t="s">
        <v>122</v>
      </c>
      <c r="E26399" s="113" t="s">
        <v>259</v>
      </c>
      <c r="F26399" s="113" t="s">
        <v>200</v>
      </c>
      <c r="G26399" s="150">
        <v>9.2271546821839299E-6</v>
      </c>
    </row>
    <row r="26400" spans="1:7" x14ac:dyDescent="0.25">
      <c r="A26400" s="108" t="str">
        <f t="shared" si="412"/>
        <v>SE_2019_1A3(FS)_NOx</v>
      </c>
      <c r="B26400" s="113" t="s">
        <v>176</v>
      </c>
      <c r="C26400" s="113">
        <v>2019</v>
      </c>
      <c r="D26400" s="113" t="s">
        <v>132</v>
      </c>
      <c r="E26400" s="113" t="s">
        <v>199</v>
      </c>
      <c r="F26400" s="113" t="s">
        <v>200</v>
      </c>
      <c r="G26400" s="113">
        <v>47.178416327447998</v>
      </c>
    </row>
    <row r="26401" spans="1:7" x14ac:dyDescent="0.25">
      <c r="A26401" s="108" t="str">
        <f t="shared" si="412"/>
        <v>SE_2019_1A3(FS)_NMVOC</v>
      </c>
      <c r="B26401" s="113" t="s">
        <v>176</v>
      </c>
      <c r="C26401" s="113">
        <v>2019</v>
      </c>
      <c r="D26401" s="113" t="s">
        <v>132</v>
      </c>
      <c r="E26401" s="113" t="s">
        <v>123</v>
      </c>
      <c r="F26401" s="113" t="s">
        <v>200</v>
      </c>
      <c r="G26401" s="113">
        <v>9.4456540982129606</v>
      </c>
    </row>
    <row r="26402" spans="1:7" x14ac:dyDescent="0.25">
      <c r="A26402" s="108" t="str">
        <f t="shared" si="412"/>
        <v>SE_2019_1A3(FS)_SOx</v>
      </c>
      <c r="B26402" s="113" t="s">
        <v>176</v>
      </c>
      <c r="C26402" s="113">
        <v>2019</v>
      </c>
      <c r="D26402" s="113" t="s">
        <v>132</v>
      </c>
      <c r="E26402" s="113" t="s">
        <v>201</v>
      </c>
      <c r="F26402" s="113" t="s">
        <v>200</v>
      </c>
      <c r="G26402" s="113">
        <v>3.8987210173718999E-2</v>
      </c>
    </row>
    <row r="26403" spans="1:7" x14ac:dyDescent="0.25">
      <c r="A26403" s="108" t="str">
        <f t="shared" si="412"/>
        <v>SE_2019_1A3(FS)_NH3</v>
      </c>
      <c r="B26403" s="113" t="s">
        <v>176</v>
      </c>
      <c r="C26403" s="113">
        <v>2019</v>
      </c>
      <c r="D26403" s="113" t="s">
        <v>132</v>
      </c>
      <c r="E26403" s="113" t="s">
        <v>124</v>
      </c>
      <c r="F26403" s="113" t="s">
        <v>200</v>
      </c>
      <c r="G26403" s="113">
        <v>1.4977979031485</v>
      </c>
    </row>
    <row r="26404" spans="1:7" x14ac:dyDescent="0.25">
      <c r="A26404" s="108" t="str">
        <f t="shared" si="412"/>
        <v>SE_2019_1A3(FS)_PM2.5</v>
      </c>
      <c r="B26404" s="113" t="s">
        <v>176</v>
      </c>
      <c r="C26404" s="113">
        <v>2019</v>
      </c>
      <c r="D26404" s="113" t="s">
        <v>132</v>
      </c>
      <c r="E26404" s="113" t="s">
        <v>203</v>
      </c>
      <c r="F26404" s="113" t="s">
        <v>200</v>
      </c>
      <c r="G26404" s="113">
        <v>3.8163095174654802</v>
      </c>
    </row>
    <row r="26405" spans="1:7" x14ac:dyDescent="0.25">
      <c r="A26405" s="108" t="str">
        <f t="shared" si="412"/>
        <v>SE_2019_3D_NOx</v>
      </c>
      <c r="B26405" s="113" t="s">
        <v>176</v>
      </c>
      <c r="C26405" s="113">
        <v>2019</v>
      </c>
      <c r="D26405" s="113" t="s">
        <v>206</v>
      </c>
      <c r="E26405" s="113" t="s">
        <v>199</v>
      </c>
      <c r="F26405" s="113" t="s">
        <v>200</v>
      </c>
      <c r="G26405" s="113">
        <v>12.4255612403859</v>
      </c>
    </row>
    <row r="26406" spans="1:7" x14ac:dyDescent="0.25">
      <c r="A26406" s="108" t="str">
        <f t="shared" si="412"/>
        <v>SE_2020_NATIONAL TOTAL_NOx</v>
      </c>
      <c r="B26406" s="113" t="s">
        <v>176</v>
      </c>
      <c r="C26406" s="113">
        <v>2020</v>
      </c>
      <c r="D26406" s="113" t="s">
        <v>122</v>
      </c>
      <c r="E26406" s="113" t="s">
        <v>199</v>
      </c>
      <c r="F26406" s="113" t="s">
        <v>200</v>
      </c>
      <c r="G26406" s="113">
        <v>116.51270613455399</v>
      </c>
    </row>
    <row r="26407" spans="1:7" x14ac:dyDescent="0.25">
      <c r="A26407" s="108" t="str">
        <f t="shared" si="412"/>
        <v>SE_2020_NATIONAL TOTAL_NMVOC</v>
      </c>
      <c r="B26407" s="113" t="s">
        <v>176</v>
      </c>
      <c r="C26407" s="113">
        <v>2020</v>
      </c>
      <c r="D26407" s="113" t="s">
        <v>122</v>
      </c>
      <c r="E26407" s="113" t="s">
        <v>123</v>
      </c>
      <c r="F26407" s="113" t="s">
        <v>200</v>
      </c>
      <c r="G26407" s="113">
        <v>138.07279323187299</v>
      </c>
    </row>
    <row r="26408" spans="1:7" x14ac:dyDescent="0.25">
      <c r="A26408" s="108" t="str">
        <f t="shared" si="412"/>
        <v>SE_2020_NATIONAL TOTAL_SOx</v>
      </c>
      <c r="B26408" s="113" t="s">
        <v>176</v>
      </c>
      <c r="C26408" s="113">
        <v>2020</v>
      </c>
      <c r="D26408" s="113" t="s">
        <v>122</v>
      </c>
      <c r="E26408" s="113" t="s">
        <v>201</v>
      </c>
      <c r="F26408" s="113" t="s">
        <v>200</v>
      </c>
      <c r="G26408" s="113">
        <v>14.5815683128526</v>
      </c>
    </row>
    <row r="26409" spans="1:7" x14ac:dyDescent="0.25">
      <c r="A26409" s="108" t="str">
        <f t="shared" si="412"/>
        <v>SE_2020_NATIONAL TOTAL_NH3</v>
      </c>
      <c r="B26409" s="113" t="s">
        <v>176</v>
      </c>
      <c r="C26409" s="113">
        <v>2020</v>
      </c>
      <c r="D26409" s="113" t="s">
        <v>122</v>
      </c>
      <c r="E26409" s="113" t="s">
        <v>124</v>
      </c>
      <c r="F26409" s="113" t="s">
        <v>200</v>
      </c>
      <c r="G26409" s="113">
        <v>52.1107861239934</v>
      </c>
    </row>
    <row r="26410" spans="1:7" x14ac:dyDescent="0.25">
      <c r="A26410" s="108" t="str">
        <f t="shared" si="412"/>
        <v>SE_2020_NATIONAL TOTAL_PM2.5</v>
      </c>
      <c r="B26410" s="113" t="s">
        <v>176</v>
      </c>
      <c r="C26410" s="113">
        <v>2020</v>
      </c>
      <c r="D26410" s="113" t="s">
        <v>122</v>
      </c>
      <c r="E26410" s="113" t="s">
        <v>203</v>
      </c>
      <c r="F26410" s="113" t="s">
        <v>200</v>
      </c>
      <c r="G26410" s="113">
        <v>17.6338240818068</v>
      </c>
    </row>
    <row r="26411" spans="1:7" x14ac:dyDescent="0.25">
      <c r="A26411" s="108" t="str">
        <f t="shared" si="412"/>
        <v>SE_2020_NATIONAL TOTAL_Pb</v>
      </c>
      <c r="B26411" s="113" t="s">
        <v>176</v>
      </c>
      <c r="C26411" s="113">
        <v>2020</v>
      </c>
      <c r="D26411" s="113" t="s">
        <v>122</v>
      </c>
      <c r="E26411" s="113" t="s">
        <v>125</v>
      </c>
      <c r="F26411" s="113" t="s">
        <v>200</v>
      </c>
      <c r="G26411" s="113">
        <v>7.8680865702215504E-3</v>
      </c>
    </row>
    <row r="26412" spans="1:7" x14ac:dyDescent="0.25">
      <c r="A26412" s="108" t="str">
        <f t="shared" si="412"/>
        <v>SE_2020_NATIONAL TOTAL_Cd</v>
      </c>
      <c r="B26412" s="113" t="s">
        <v>176</v>
      </c>
      <c r="C26412" s="113">
        <v>2020</v>
      </c>
      <c r="D26412" s="113" t="s">
        <v>122</v>
      </c>
      <c r="E26412" s="113" t="s">
        <v>126</v>
      </c>
      <c r="F26412" s="113" t="s">
        <v>200</v>
      </c>
      <c r="G26412" s="113">
        <v>4.9494332659049604E-4</v>
      </c>
    </row>
    <row r="26413" spans="1:7" x14ac:dyDescent="0.25">
      <c r="A26413" s="108" t="str">
        <f t="shared" si="412"/>
        <v>SE_2020_NATIONAL TOTAL_Hg</v>
      </c>
      <c r="B26413" s="113" t="s">
        <v>176</v>
      </c>
      <c r="C26413" s="113">
        <v>2020</v>
      </c>
      <c r="D26413" s="113" t="s">
        <v>122</v>
      </c>
      <c r="E26413" s="113" t="s">
        <v>127</v>
      </c>
      <c r="F26413" s="113" t="s">
        <v>200</v>
      </c>
      <c r="G26413" s="113">
        <v>3.9465737299809202E-4</v>
      </c>
    </row>
    <row r="26414" spans="1:7" x14ac:dyDescent="0.25">
      <c r="A26414" s="108" t="str">
        <f t="shared" si="412"/>
        <v>SE_2020_NATIONAL TOTAL_DIOX</v>
      </c>
      <c r="B26414" s="113" t="s">
        <v>176</v>
      </c>
      <c r="C26414" s="113">
        <v>2020</v>
      </c>
      <c r="D26414" s="113" t="s">
        <v>122</v>
      </c>
      <c r="E26414" s="113" t="s">
        <v>128</v>
      </c>
      <c r="F26414" s="113" t="s">
        <v>200</v>
      </c>
      <c r="G26414" s="150">
        <v>1.6850310985626299E-8</v>
      </c>
    </row>
    <row r="26415" spans="1:7" x14ac:dyDescent="0.25">
      <c r="A26415" s="108" t="str">
        <f t="shared" si="412"/>
        <v>SE_2020_NATIONAL TOTAL_PAH</v>
      </c>
      <c r="B26415" s="113" t="s">
        <v>176</v>
      </c>
      <c r="C26415" s="113">
        <v>2020</v>
      </c>
      <c r="D26415" s="113" t="s">
        <v>122</v>
      </c>
      <c r="E26415" s="113" t="s">
        <v>129</v>
      </c>
      <c r="F26415" s="113" t="s">
        <v>200</v>
      </c>
      <c r="G26415" s="113">
        <v>6.9796111670130598E-3</v>
      </c>
    </row>
    <row r="26416" spans="1:7" x14ac:dyDescent="0.25">
      <c r="A26416" s="108" t="str">
        <f t="shared" si="412"/>
        <v>SE_2020_NATIONAL TOTAL_HCB</v>
      </c>
      <c r="B26416" s="113" t="s">
        <v>176</v>
      </c>
      <c r="C26416" s="113">
        <v>2020</v>
      </c>
      <c r="D26416" s="113" t="s">
        <v>122</v>
      </c>
      <c r="E26416" s="113" t="s">
        <v>130</v>
      </c>
      <c r="F26416" s="113" t="s">
        <v>200</v>
      </c>
      <c r="G26416" s="150">
        <v>2.5942589917786798E-6</v>
      </c>
    </row>
    <row r="26417" spans="1:7" x14ac:dyDescent="0.25">
      <c r="A26417" s="108" t="str">
        <f t="shared" si="412"/>
        <v>SE_2020_NATIONAL TOTAL_PCB</v>
      </c>
      <c r="B26417" s="113" t="s">
        <v>176</v>
      </c>
      <c r="C26417" s="113">
        <v>2020</v>
      </c>
      <c r="D26417" s="113" t="s">
        <v>122</v>
      </c>
      <c r="E26417" s="113" t="s">
        <v>259</v>
      </c>
      <c r="F26417" s="113" t="s">
        <v>200</v>
      </c>
      <c r="G26417" s="150">
        <v>8.7772059258346906E-6</v>
      </c>
    </row>
    <row r="26418" spans="1:7" x14ac:dyDescent="0.25">
      <c r="A26418" s="108" t="str">
        <f t="shared" si="412"/>
        <v>SE_2020_1A3(FS)_NOx</v>
      </c>
      <c r="B26418" s="113" t="s">
        <v>176</v>
      </c>
      <c r="C26418" s="113">
        <v>2020</v>
      </c>
      <c r="D26418" s="113" t="s">
        <v>132</v>
      </c>
      <c r="E26418" s="113" t="s">
        <v>199</v>
      </c>
      <c r="F26418" s="113" t="s">
        <v>200</v>
      </c>
      <c r="G26418" s="113">
        <v>41.415198519010097</v>
      </c>
    </row>
    <row r="26419" spans="1:7" x14ac:dyDescent="0.25">
      <c r="A26419" s="108" t="str">
        <f t="shared" si="412"/>
        <v>SE_2020_1A3(FS)_NMVOC</v>
      </c>
      <c r="B26419" s="113" t="s">
        <v>176</v>
      </c>
      <c r="C26419" s="113">
        <v>2020</v>
      </c>
      <c r="D26419" s="113" t="s">
        <v>132</v>
      </c>
      <c r="E26419" s="113" t="s">
        <v>123</v>
      </c>
      <c r="F26419" s="113" t="s">
        <v>200</v>
      </c>
      <c r="G26419" s="113">
        <v>8.6153314797366498</v>
      </c>
    </row>
    <row r="26420" spans="1:7" x14ac:dyDescent="0.25">
      <c r="A26420" s="108" t="str">
        <f t="shared" si="412"/>
        <v>SE_2020_1A3(FS)_SOx</v>
      </c>
      <c r="B26420" s="113" t="s">
        <v>176</v>
      </c>
      <c r="C26420" s="113">
        <v>2020</v>
      </c>
      <c r="D26420" s="113" t="s">
        <v>132</v>
      </c>
      <c r="E26420" s="113" t="s">
        <v>201</v>
      </c>
      <c r="F26420" s="113" t="s">
        <v>200</v>
      </c>
      <c r="G26420" s="113">
        <v>3.6241657221344002E-2</v>
      </c>
    </row>
    <row r="26421" spans="1:7" x14ac:dyDescent="0.25">
      <c r="A26421" s="108" t="str">
        <f t="shared" si="412"/>
        <v>SE_2020_1A3(FS)_NH3</v>
      </c>
      <c r="B26421" s="113" t="s">
        <v>176</v>
      </c>
      <c r="C26421" s="113">
        <v>2020</v>
      </c>
      <c r="D26421" s="113" t="s">
        <v>132</v>
      </c>
      <c r="E26421" s="113" t="s">
        <v>124</v>
      </c>
      <c r="F26421" s="113" t="s">
        <v>200</v>
      </c>
      <c r="G26421" s="113">
        <v>1.31261586254221</v>
      </c>
    </row>
    <row r="26422" spans="1:7" x14ac:dyDescent="0.25">
      <c r="A26422" s="108" t="str">
        <f t="shared" si="412"/>
        <v>SE_2020_1A3(FS)_PM2.5</v>
      </c>
      <c r="B26422" s="113" t="s">
        <v>176</v>
      </c>
      <c r="C26422" s="113">
        <v>2020</v>
      </c>
      <c r="D26422" s="113" t="s">
        <v>132</v>
      </c>
      <c r="E26422" s="113" t="s">
        <v>203</v>
      </c>
      <c r="F26422" s="113" t="s">
        <v>200</v>
      </c>
      <c r="G26422" s="113">
        <v>3.6014726911241199</v>
      </c>
    </row>
    <row r="26423" spans="1:7" x14ac:dyDescent="0.25">
      <c r="A26423" s="108" t="str">
        <f t="shared" si="412"/>
        <v>SE_2020_3D_NOx</v>
      </c>
      <c r="B26423" s="113" t="s">
        <v>176</v>
      </c>
      <c r="C26423" s="113">
        <v>2020</v>
      </c>
      <c r="D26423" s="113" t="s">
        <v>206</v>
      </c>
      <c r="E26423" s="113" t="s">
        <v>199</v>
      </c>
      <c r="F26423" s="113" t="s">
        <v>200</v>
      </c>
      <c r="G26423" s="113">
        <v>13.7520755569795</v>
      </c>
    </row>
    <row r="26424" spans="1:7" x14ac:dyDescent="0.25">
      <c r="A26424" s="108" t="str">
        <f t="shared" si="412"/>
        <v>SE_2021_NATIONAL TOTAL_NOx</v>
      </c>
      <c r="B26424" s="113" t="s">
        <v>176</v>
      </c>
      <c r="C26424" s="113">
        <v>2021</v>
      </c>
      <c r="D26424" s="113" t="s">
        <v>122</v>
      </c>
      <c r="E26424" s="113" t="s">
        <v>199</v>
      </c>
      <c r="F26424" s="113" t="s">
        <v>200</v>
      </c>
      <c r="G26424" s="113">
        <v>115.106097718953</v>
      </c>
    </row>
    <row r="26425" spans="1:7" x14ac:dyDescent="0.25">
      <c r="A26425" s="108" t="str">
        <f t="shared" si="412"/>
        <v>SE_2021_NATIONAL TOTAL_NMVOC</v>
      </c>
      <c r="B26425" s="113" t="s">
        <v>176</v>
      </c>
      <c r="C26425" s="113">
        <v>2021</v>
      </c>
      <c r="D26425" s="113" t="s">
        <v>122</v>
      </c>
      <c r="E26425" s="113" t="s">
        <v>123</v>
      </c>
      <c r="F26425" s="113" t="s">
        <v>200</v>
      </c>
      <c r="G26425" s="113">
        <v>134.01601340593899</v>
      </c>
    </row>
    <row r="26426" spans="1:7" x14ac:dyDescent="0.25">
      <c r="A26426" s="108" t="str">
        <f t="shared" si="412"/>
        <v>SE_2021_NATIONAL TOTAL_SOx</v>
      </c>
      <c r="B26426" s="113" t="s">
        <v>176</v>
      </c>
      <c r="C26426" s="113">
        <v>2021</v>
      </c>
      <c r="D26426" s="113" t="s">
        <v>122</v>
      </c>
      <c r="E26426" s="113" t="s">
        <v>201</v>
      </c>
      <c r="F26426" s="113" t="s">
        <v>200</v>
      </c>
      <c r="G26426" s="113">
        <v>15.4875499004152</v>
      </c>
    </row>
    <row r="26427" spans="1:7" x14ac:dyDescent="0.25">
      <c r="A26427" s="108" t="str">
        <f t="shared" si="412"/>
        <v>SE_2021_NATIONAL TOTAL_NH3</v>
      </c>
      <c r="B26427" s="113" t="s">
        <v>176</v>
      </c>
      <c r="C26427" s="113">
        <v>2021</v>
      </c>
      <c r="D26427" s="113" t="s">
        <v>122</v>
      </c>
      <c r="E26427" s="113" t="s">
        <v>124</v>
      </c>
      <c r="F26427" s="113" t="s">
        <v>200</v>
      </c>
      <c r="G26427" s="113">
        <v>51.144237540810202</v>
      </c>
    </row>
    <row r="26428" spans="1:7" x14ac:dyDescent="0.25">
      <c r="A26428" s="108" t="str">
        <f t="shared" si="412"/>
        <v>SE_2021_NATIONAL TOTAL_PM2.5</v>
      </c>
      <c r="B26428" s="113" t="s">
        <v>176</v>
      </c>
      <c r="C26428" s="113">
        <v>2021</v>
      </c>
      <c r="D26428" s="113" t="s">
        <v>122</v>
      </c>
      <c r="E26428" s="113" t="s">
        <v>203</v>
      </c>
      <c r="F26428" s="113" t="s">
        <v>200</v>
      </c>
      <c r="G26428" s="113">
        <v>16.908956984712699</v>
      </c>
    </row>
    <row r="26429" spans="1:7" x14ac:dyDescent="0.25">
      <c r="A26429" s="108" t="str">
        <f t="shared" si="412"/>
        <v>SE_2021_NATIONAL TOTAL_Pb</v>
      </c>
      <c r="B26429" s="113" t="s">
        <v>176</v>
      </c>
      <c r="C26429" s="113">
        <v>2021</v>
      </c>
      <c r="D26429" s="113" t="s">
        <v>122</v>
      </c>
      <c r="E26429" s="113" t="s">
        <v>125</v>
      </c>
      <c r="F26429" s="113" t="s">
        <v>200</v>
      </c>
      <c r="G26429" s="113">
        <v>6.8531974536122E-3</v>
      </c>
    </row>
    <row r="26430" spans="1:7" x14ac:dyDescent="0.25">
      <c r="A26430" s="108" t="str">
        <f t="shared" si="412"/>
        <v>SE_2021_NATIONAL TOTAL_Cd</v>
      </c>
      <c r="B26430" s="113" t="s">
        <v>176</v>
      </c>
      <c r="C26430" s="113">
        <v>2021</v>
      </c>
      <c r="D26430" s="113" t="s">
        <v>122</v>
      </c>
      <c r="E26430" s="113" t="s">
        <v>126</v>
      </c>
      <c r="F26430" s="113" t="s">
        <v>200</v>
      </c>
      <c r="G26430" s="113">
        <v>4.7675971417405398E-4</v>
      </c>
    </row>
    <row r="26431" spans="1:7" x14ac:dyDescent="0.25">
      <c r="A26431" s="108" t="str">
        <f t="shared" si="412"/>
        <v>SE_2021_NATIONAL TOTAL_Hg</v>
      </c>
      <c r="B26431" s="113" t="s">
        <v>176</v>
      </c>
      <c r="C26431" s="113">
        <v>2021</v>
      </c>
      <c r="D26431" s="113" t="s">
        <v>122</v>
      </c>
      <c r="E26431" s="113" t="s">
        <v>127</v>
      </c>
      <c r="F26431" s="113" t="s">
        <v>200</v>
      </c>
      <c r="G26431" s="113">
        <v>4.1522473516422697E-4</v>
      </c>
    </row>
    <row r="26432" spans="1:7" x14ac:dyDescent="0.25">
      <c r="A26432" s="108" t="str">
        <f t="shared" si="412"/>
        <v>SE_2021_NATIONAL TOTAL_DIOX</v>
      </c>
      <c r="B26432" s="113" t="s">
        <v>176</v>
      </c>
      <c r="C26432" s="113">
        <v>2021</v>
      </c>
      <c r="D26432" s="113" t="s">
        <v>122</v>
      </c>
      <c r="E26432" s="113" t="s">
        <v>128</v>
      </c>
      <c r="F26432" s="113" t="s">
        <v>200</v>
      </c>
      <c r="G26432" s="150">
        <v>1.70522186877162E-8</v>
      </c>
    </row>
    <row r="26433" spans="1:7" x14ac:dyDescent="0.25">
      <c r="A26433" s="108" t="str">
        <f t="shared" si="412"/>
        <v>SE_2021_NATIONAL TOTAL_PAH</v>
      </c>
      <c r="B26433" s="113" t="s">
        <v>176</v>
      </c>
      <c r="C26433" s="113">
        <v>2021</v>
      </c>
      <c r="D26433" s="113" t="s">
        <v>122</v>
      </c>
      <c r="E26433" s="113" t="s">
        <v>129</v>
      </c>
      <c r="F26433" s="113" t="s">
        <v>200</v>
      </c>
      <c r="G26433" s="113">
        <v>7.1567357786487202E-3</v>
      </c>
    </row>
    <row r="26434" spans="1:7" x14ac:dyDescent="0.25">
      <c r="A26434" s="108" t="str">
        <f t="shared" ref="A26434:A26497" si="413">CONCATENATE(B26434,"_",C26434,"_",D26434,"_",E26434)</f>
        <v>SE_2021_NATIONAL TOTAL_HCB</v>
      </c>
      <c r="B26434" s="113" t="s">
        <v>176</v>
      </c>
      <c r="C26434" s="113">
        <v>2021</v>
      </c>
      <c r="D26434" s="113" t="s">
        <v>122</v>
      </c>
      <c r="E26434" s="113" t="s">
        <v>130</v>
      </c>
      <c r="F26434" s="113" t="s">
        <v>200</v>
      </c>
      <c r="G26434" s="150">
        <v>3.05420503500252E-6</v>
      </c>
    </row>
    <row r="26435" spans="1:7" x14ac:dyDescent="0.25">
      <c r="A26435" s="108" t="str">
        <f t="shared" si="413"/>
        <v>SE_2021_NATIONAL TOTAL_PCB</v>
      </c>
      <c r="B26435" s="113" t="s">
        <v>176</v>
      </c>
      <c r="C26435" s="113">
        <v>2021</v>
      </c>
      <c r="D26435" s="113" t="s">
        <v>122</v>
      </c>
      <c r="E26435" s="113" t="s">
        <v>259</v>
      </c>
      <c r="F26435" s="113" t="s">
        <v>200</v>
      </c>
      <c r="G26435" s="150">
        <v>9.0730304556089E-6</v>
      </c>
    </row>
    <row r="26436" spans="1:7" x14ac:dyDescent="0.25">
      <c r="A26436" s="108" t="str">
        <f t="shared" si="413"/>
        <v>SE_2021_1A3(FS)_NOx</v>
      </c>
      <c r="B26436" s="113" t="s">
        <v>176</v>
      </c>
      <c r="C26436" s="113">
        <v>2021</v>
      </c>
      <c r="D26436" s="113" t="s">
        <v>132</v>
      </c>
      <c r="E26436" s="113" t="s">
        <v>199</v>
      </c>
      <c r="F26436" s="113" t="s">
        <v>200</v>
      </c>
      <c r="G26436" s="113">
        <v>38.564045333806398</v>
      </c>
    </row>
    <row r="26437" spans="1:7" x14ac:dyDescent="0.25">
      <c r="A26437" s="108" t="str">
        <f t="shared" si="413"/>
        <v>SE_2021_1A3(FS)_NMVOC</v>
      </c>
      <c r="B26437" s="113" t="s">
        <v>176</v>
      </c>
      <c r="C26437" s="113">
        <v>2021</v>
      </c>
      <c r="D26437" s="113" t="s">
        <v>132</v>
      </c>
      <c r="E26437" s="113" t="s">
        <v>123</v>
      </c>
      <c r="F26437" s="113" t="s">
        <v>200</v>
      </c>
      <c r="G26437" s="113">
        <v>8.1467494763473507</v>
      </c>
    </row>
    <row r="26438" spans="1:7" x14ac:dyDescent="0.25">
      <c r="A26438" s="108" t="str">
        <f t="shared" si="413"/>
        <v>SE_2021_1A3(FS)_SOx</v>
      </c>
      <c r="B26438" s="113" t="s">
        <v>176</v>
      </c>
      <c r="C26438" s="113">
        <v>2021</v>
      </c>
      <c r="D26438" s="113" t="s">
        <v>132</v>
      </c>
      <c r="E26438" s="113" t="s">
        <v>201</v>
      </c>
      <c r="F26438" s="113" t="s">
        <v>200</v>
      </c>
      <c r="G26438" s="113">
        <v>3.3820203001523101E-2</v>
      </c>
    </row>
    <row r="26439" spans="1:7" x14ac:dyDescent="0.25">
      <c r="A26439" s="108" t="str">
        <f t="shared" si="413"/>
        <v>SE_2021_1A3(FS)_NH3</v>
      </c>
      <c r="B26439" s="113" t="s">
        <v>176</v>
      </c>
      <c r="C26439" s="113">
        <v>2021</v>
      </c>
      <c r="D26439" s="113" t="s">
        <v>132</v>
      </c>
      <c r="E26439" s="113" t="s">
        <v>124</v>
      </c>
      <c r="F26439" s="113" t="s">
        <v>200</v>
      </c>
      <c r="G26439" s="113">
        <v>1.2663666435813801</v>
      </c>
    </row>
    <row r="26440" spans="1:7" x14ac:dyDescent="0.25">
      <c r="A26440" s="108" t="str">
        <f t="shared" si="413"/>
        <v>SE_2021_1A3(FS)_PM2.5</v>
      </c>
      <c r="B26440" s="113" t="s">
        <v>176</v>
      </c>
      <c r="C26440" s="113">
        <v>2021</v>
      </c>
      <c r="D26440" s="113" t="s">
        <v>132</v>
      </c>
      <c r="E26440" s="113" t="s">
        <v>203</v>
      </c>
      <c r="F26440" s="113" t="s">
        <v>200</v>
      </c>
      <c r="G26440" s="113">
        <v>3.58395165688344</v>
      </c>
    </row>
    <row r="26441" spans="1:7" x14ac:dyDescent="0.25">
      <c r="A26441" s="108" t="str">
        <f t="shared" si="413"/>
        <v>SE_2021_3D_NOx</v>
      </c>
      <c r="B26441" s="113" t="s">
        <v>176</v>
      </c>
      <c r="C26441" s="113">
        <v>2021</v>
      </c>
      <c r="D26441" s="113" t="s">
        <v>206</v>
      </c>
      <c r="E26441" s="113" t="s">
        <v>199</v>
      </c>
      <c r="F26441" s="113" t="s">
        <v>200</v>
      </c>
      <c r="G26441" s="113">
        <v>12.9223710082141</v>
      </c>
    </row>
    <row r="26442" spans="1:7" x14ac:dyDescent="0.25">
      <c r="A26442" s="108" t="str">
        <f t="shared" si="413"/>
        <v>SE_2022_NATIONAL TOTAL_NOx</v>
      </c>
      <c r="B26442" s="113" t="s">
        <v>176</v>
      </c>
      <c r="C26442" s="113">
        <v>2022</v>
      </c>
      <c r="D26442" s="113" t="s">
        <v>122</v>
      </c>
      <c r="E26442" s="113" t="s">
        <v>199</v>
      </c>
      <c r="F26442" s="113" t="s">
        <v>200</v>
      </c>
      <c r="G26442" s="113">
        <v>111.253460545378</v>
      </c>
    </row>
    <row r="26443" spans="1:7" x14ac:dyDescent="0.25">
      <c r="A26443" s="108" t="str">
        <f t="shared" si="413"/>
        <v>SE_2022_NATIONAL TOTAL_NMVOC</v>
      </c>
      <c r="B26443" s="113" t="s">
        <v>176</v>
      </c>
      <c r="C26443" s="113">
        <v>2022</v>
      </c>
      <c r="D26443" s="113" t="s">
        <v>122</v>
      </c>
      <c r="E26443" s="113" t="s">
        <v>123</v>
      </c>
      <c r="F26443" s="113" t="s">
        <v>200</v>
      </c>
      <c r="G26443" s="113">
        <v>132.47522605273201</v>
      </c>
    </row>
    <row r="26444" spans="1:7" x14ac:dyDescent="0.25">
      <c r="A26444" s="108" t="str">
        <f t="shared" si="413"/>
        <v>SE_2022_NATIONAL TOTAL_SOx</v>
      </c>
      <c r="B26444" s="113" t="s">
        <v>176</v>
      </c>
      <c r="C26444" s="113">
        <v>2022</v>
      </c>
      <c r="D26444" s="113" t="s">
        <v>122</v>
      </c>
      <c r="E26444" s="113" t="s">
        <v>201</v>
      </c>
      <c r="F26444" s="113" t="s">
        <v>200</v>
      </c>
      <c r="G26444" s="113">
        <v>14.783907602023</v>
      </c>
    </row>
    <row r="26445" spans="1:7" x14ac:dyDescent="0.25">
      <c r="A26445" s="108" t="str">
        <f t="shared" si="413"/>
        <v>SE_2022_NATIONAL TOTAL_NH3</v>
      </c>
      <c r="B26445" s="113" t="s">
        <v>176</v>
      </c>
      <c r="C26445" s="113">
        <v>2022</v>
      </c>
      <c r="D26445" s="113" t="s">
        <v>122</v>
      </c>
      <c r="E26445" s="113" t="s">
        <v>124</v>
      </c>
      <c r="F26445" s="113" t="s">
        <v>200</v>
      </c>
      <c r="G26445" s="113">
        <v>51.211803087830901</v>
      </c>
    </row>
    <row r="26446" spans="1:7" x14ac:dyDescent="0.25">
      <c r="A26446" s="108" t="str">
        <f t="shared" si="413"/>
        <v>SE_2022_NATIONAL TOTAL_PM2.5</v>
      </c>
      <c r="B26446" s="113" t="s">
        <v>176</v>
      </c>
      <c r="C26446" s="113">
        <v>2022</v>
      </c>
      <c r="D26446" s="113" t="s">
        <v>122</v>
      </c>
      <c r="E26446" s="113" t="s">
        <v>203</v>
      </c>
      <c r="F26446" s="113" t="s">
        <v>200</v>
      </c>
      <c r="G26446" s="113">
        <v>16.5950304989933</v>
      </c>
    </row>
    <row r="26447" spans="1:7" x14ac:dyDescent="0.25">
      <c r="A26447" s="108" t="str">
        <f t="shared" si="413"/>
        <v>SE_2022_NATIONAL TOTAL_Pb</v>
      </c>
      <c r="B26447" s="113" t="s">
        <v>176</v>
      </c>
      <c r="C26447" s="113">
        <v>2022</v>
      </c>
      <c r="D26447" s="113" t="s">
        <v>122</v>
      </c>
      <c r="E26447" s="113" t="s">
        <v>125</v>
      </c>
      <c r="F26447" s="113" t="s">
        <v>200</v>
      </c>
      <c r="G26447" s="113">
        <v>6.73972645994455E-3</v>
      </c>
    </row>
    <row r="26448" spans="1:7" x14ac:dyDescent="0.25">
      <c r="A26448" s="108" t="str">
        <f t="shared" si="413"/>
        <v>SE_2022_NATIONAL TOTAL_Cd</v>
      </c>
      <c r="B26448" s="113" t="s">
        <v>176</v>
      </c>
      <c r="C26448" s="113">
        <v>2022</v>
      </c>
      <c r="D26448" s="113" t="s">
        <v>122</v>
      </c>
      <c r="E26448" s="113" t="s">
        <v>126</v>
      </c>
      <c r="F26448" s="113" t="s">
        <v>200</v>
      </c>
      <c r="G26448" s="113">
        <v>4.9398765531252905E-4</v>
      </c>
    </row>
    <row r="26449" spans="1:7" x14ac:dyDescent="0.25">
      <c r="A26449" s="108" t="str">
        <f t="shared" si="413"/>
        <v>SE_2022_NATIONAL TOTAL_Hg</v>
      </c>
      <c r="B26449" s="113" t="s">
        <v>176</v>
      </c>
      <c r="C26449" s="113">
        <v>2022</v>
      </c>
      <c r="D26449" s="113" t="s">
        <v>122</v>
      </c>
      <c r="E26449" s="113" t="s">
        <v>127</v>
      </c>
      <c r="F26449" s="113" t="s">
        <v>200</v>
      </c>
      <c r="G26449" s="113">
        <v>3.9909862550501797E-4</v>
      </c>
    </row>
    <row r="26450" spans="1:7" x14ac:dyDescent="0.25">
      <c r="A26450" s="108" t="str">
        <f t="shared" si="413"/>
        <v>SE_2022_NATIONAL TOTAL_DIOX</v>
      </c>
      <c r="B26450" s="113" t="s">
        <v>176</v>
      </c>
      <c r="C26450" s="113">
        <v>2022</v>
      </c>
      <c r="D26450" s="113" t="s">
        <v>122</v>
      </c>
      <c r="E26450" s="113" t="s">
        <v>128</v>
      </c>
      <c r="F26450" s="113" t="s">
        <v>200</v>
      </c>
      <c r="G26450" s="150">
        <v>1.5967938185109999E-8</v>
      </c>
    </row>
    <row r="26451" spans="1:7" x14ac:dyDescent="0.25">
      <c r="A26451" s="108" t="str">
        <f t="shared" si="413"/>
        <v>SE_2022_NATIONAL TOTAL_PAH</v>
      </c>
      <c r="B26451" s="113" t="s">
        <v>176</v>
      </c>
      <c r="C26451" s="113">
        <v>2022</v>
      </c>
      <c r="D26451" s="113" t="s">
        <v>122</v>
      </c>
      <c r="E26451" s="113" t="s">
        <v>129</v>
      </c>
      <c r="F26451" s="113" t="s">
        <v>200</v>
      </c>
      <c r="G26451" s="113">
        <v>6.8244613769485396E-3</v>
      </c>
    </row>
    <row r="26452" spans="1:7" x14ac:dyDescent="0.25">
      <c r="A26452" s="108" t="str">
        <f t="shared" si="413"/>
        <v>SE_2022_NATIONAL TOTAL_HCB</v>
      </c>
      <c r="B26452" s="113" t="s">
        <v>176</v>
      </c>
      <c r="C26452" s="113">
        <v>2022</v>
      </c>
      <c r="D26452" s="113" t="s">
        <v>122</v>
      </c>
      <c r="E26452" s="113" t="s">
        <v>130</v>
      </c>
      <c r="F26452" s="113" t="s">
        <v>200</v>
      </c>
      <c r="G26452" s="150">
        <v>2.6938390403041701E-6</v>
      </c>
    </row>
    <row r="26453" spans="1:7" x14ac:dyDescent="0.25">
      <c r="A26453" s="108" t="str">
        <f t="shared" si="413"/>
        <v>SE_2022_NATIONAL TOTAL_PCB</v>
      </c>
      <c r="B26453" s="113" t="s">
        <v>176</v>
      </c>
      <c r="C26453" s="113">
        <v>2022</v>
      </c>
      <c r="D26453" s="113" t="s">
        <v>122</v>
      </c>
      <c r="E26453" s="113" t="s">
        <v>259</v>
      </c>
      <c r="F26453" s="113" t="s">
        <v>200</v>
      </c>
      <c r="G26453" s="150">
        <v>8.6610638231739295E-6</v>
      </c>
    </row>
    <row r="26454" spans="1:7" x14ac:dyDescent="0.25">
      <c r="A26454" s="108" t="str">
        <f t="shared" si="413"/>
        <v>SE_2022_1A3(FS)_NOx</v>
      </c>
      <c r="B26454" s="113" t="s">
        <v>176</v>
      </c>
      <c r="C26454" s="113">
        <v>2022</v>
      </c>
      <c r="D26454" s="113" t="s">
        <v>132</v>
      </c>
      <c r="E26454" s="113" t="s">
        <v>199</v>
      </c>
      <c r="F26454" s="113" t="s">
        <v>200</v>
      </c>
      <c r="G26454" s="113">
        <v>35.860173582233301</v>
      </c>
    </row>
    <row r="26455" spans="1:7" x14ac:dyDescent="0.25">
      <c r="A26455" s="108" t="str">
        <f t="shared" si="413"/>
        <v>SE_2022_1A3(FS)_NMVOC</v>
      </c>
      <c r="B26455" s="113" t="s">
        <v>176</v>
      </c>
      <c r="C26455" s="113">
        <v>2022</v>
      </c>
      <c r="D26455" s="113" t="s">
        <v>132</v>
      </c>
      <c r="E26455" s="113" t="s">
        <v>123</v>
      </c>
      <c r="F26455" s="113" t="s">
        <v>200</v>
      </c>
      <c r="G26455" s="113">
        <v>7.9557745750364397</v>
      </c>
    </row>
    <row r="26456" spans="1:7" x14ac:dyDescent="0.25">
      <c r="A26456" s="108" t="str">
        <f t="shared" si="413"/>
        <v>SE_2022_1A3(FS)_SOx</v>
      </c>
      <c r="B26456" s="113" t="s">
        <v>176</v>
      </c>
      <c r="C26456" s="113">
        <v>2022</v>
      </c>
      <c r="D26456" s="113" t="s">
        <v>132</v>
      </c>
      <c r="E26456" s="113" t="s">
        <v>201</v>
      </c>
      <c r="F26456" s="113" t="s">
        <v>200</v>
      </c>
      <c r="G26456" s="113">
        <v>3.25868543737384E-2</v>
      </c>
    </row>
    <row r="26457" spans="1:7" x14ac:dyDescent="0.25">
      <c r="A26457" s="108" t="str">
        <f t="shared" si="413"/>
        <v>SE_2022_1A3(FS)_NH3</v>
      </c>
      <c r="B26457" s="113" t="s">
        <v>176</v>
      </c>
      <c r="C26457" s="113">
        <v>2022</v>
      </c>
      <c r="D26457" s="113" t="s">
        <v>132</v>
      </c>
      <c r="E26457" s="113" t="s">
        <v>124</v>
      </c>
      <c r="F26457" s="113" t="s">
        <v>200</v>
      </c>
      <c r="G26457" s="113">
        <v>1.23152051129206</v>
      </c>
    </row>
    <row r="26458" spans="1:7" x14ac:dyDescent="0.25">
      <c r="A26458" s="108" t="str">
        <f t="shared" si="413"/>
        <v>SE_2022_1A3(FS)_PM2.5</v>
      </c>
      <c r="B26458" s="113" t="s">
        <v>176</v>
      </c>
      <c r="C26458" s="113">
        <v>2022</v>
      </c>
      <c r="D26458" s="113" t="s">
        <v>132</v>
      </c>
      <c r="E26458" s="113" t="s">
        <v>203</v>
      </c>
      <c r="F26458" s="113" t="s">
        <v>200</v>
      </c>
      <c r="G26458" s="113">
        <v>3.59560944707055</v>
      </c>
    </row>
    <row r="26459" spans="1:7" x14ac:dyDescent="0.25">
      <c r="A26459" s="108" t="str">
        <f t="shared" si="413"/>
        <v>SE_2022_3D_NOx</v>
      </c>
      <c r="B26459" s="113" t="s">
        <v>176</v>
      </c>
      <c r="C26459" s="113">
        <v>2022</v>
      </c>
      <c r="D26459" s="113" t="s">
        <v>206</v>
      </c>
      <c r="E26459" s="113" t="s">
        <v>199</v>
      </c>
      <c r="F26459" s="113" t="s">
        <v>200</v>
      </c>
      <c r="G26459" s="113">
        <v>12.5872970389856</v>
      </c>
    </row>
    <row r="26460" spans="1:7" x14ac:dyDescent="0.25">
      <c r="A26460" s="108" t="str">
        <f t="shared" si="413"/>
        <v>CH_1980_NATIONAL TOTAL_NOx</v>
      </c>
      <c r="B26460" s="113" t="s">
        <v>177</v>
      </c>
      <c r="C26460" s="113">
        <v>1980</v>
      </c>
      <c r="D26460" s="113" t="s">
        <v>122</v>
      </c>
      <c r="E26460" s="113" t="s">
        <v>199</v>
      </c>
      <c r="F26460" s="113" t="s">
        <v>200</v>
      </c>
      <c r="G26460" s="113">
        <v>164.57864066002301</v>
      </c>
    </row>
    <row r="26461" spans="1:7" x14ac:dyDescent="0.25">
      <c r="A26461" s="108" t="str">
        <f t="shared" si="413"/>
        <v>CH_1980_NATIONAL TOTAL_NMVOC</v>
      </c>
      <c r="B26461" s="113" t="s">
        <v>177</v>
      </c>
      <c r="C26461" s="113">
        <v>1980</v>
      </c>
      <c r="D26461" s="113" t="s">
        <v>122</v>
      </c>
      <c r="E26461" s="113" t="s">
        <v>123</v>
      </c>
      <c r="F26461" s="113" t="s">
        <v>200</v>
      </c>
      <c r="G26461" s="113">
        <v>314.39748469441099</v>
      </c>
    </row>
    <row r="26462" spans="1:7" x14ac:dyDescent="0.25">
      <c r="A26462" s="108" t="str">
        <f t="shared" si="413"/>
        <v>CH_1980_NATIONAL TOTAL_SOx</v>
      </c>
      <c r="B26462" s="113" t="s">
        <v>177</v>
      </c>
      <c r="C26462" s="113">
        <v>1980</v>
      </c>
      <c r="D26462" s="113" t="s">
        <v>122</v>
      </c>
      <c r="E26462" s="113" t="s">
        <v>201</v>
      </c>
      <c r="F26462" s="113" t="s">
        <v>200</v>
      </c>
      <c r="G26462" s="113">
        <v>114.258980756395</v>
      </c>
    </row>
    <row r="26463" spans="1:7" x14ac:dyDescent="0.25">
      <c r="A26463" s="108" t="str">
        <f t="shared" si="413"/>
        <v>CH_1980_NATIONAL TOTAL_NH3</v>
      </c>
      <c r="B26463" s="113" t="s">
        <v>177</v>
      </c>
      <c r="C26463" s="113">
        <v>1980</v>
      </c>
      <c r="D26463" s="113" t="s">
        <v>122</v>
      </c>
      <c r="E26463" s="113" t="s">
        <v>124</v>
      </c>
      <c r="F26463" s="113" t="s">
        <v>200</v>
      </c>
      <c r="G26463" s="113">
        <v>64.750710010089705</v>
      </c>
    </row>
    <row r="26464" spans="1:7" x14ac:dyDescent="0.25">
      <c r="A26464" s="108" t="str">
        <f t="shared" si="413"/>
        <v>CH_1980_NATIONAL TOTAL_PM2.5</v>
      </c>
      <c r="B26464" s="113" t="s">
        <v>177</v>
      </c>
      <c r="C26464" s="113">
        <v>1980</v>
      </c>
      <c r="D26464" s="113" t="s">
        <v>122</v>
      </c>
      <c r="E26464" s="113" t="s">
        <v>203</v>
      </c>
      <c r="F26464" s="113" t="s">
        <v>200</v>
      </c>
      <c r="G26464" s="113">
        <v>26.075321493190199</v>
      </c>
    </row>
    <row r="26465" spans="1:7" x14ac:dyDescent="0.25">
      <c r="A26465" s="108" t="str">
        <f t="shared" si="413"/>
        <v>CH_1980_NATIONAL TOTAL_Pb</v>
      </c>
      <c r="B26465" s="113" t="s">
        <v>177</v>
      </c>
      <c r="C26465" s="113">
        <v>1980</v>
      </c>
      <c r="D26465" s="113" t="s">
        <v>122</v>
      </c>
      <c r="E26465" s="113" t="s">
        <v>125</v>
      </c>
      <c r="F26465" s="113" t="s">
        <v>200</v>
      </c>
      <c r="G26465" s="113">
        <v>1.3258655029536901</v>
      </c>
    </row>
    <row r="26466" spans="1:7" x14ac:dyDescent="0.25">
      <c r="A26466" s="108" t="str">
        <f t="shared" si="413"/>
        <v>CH_1980_NATIONAL TOTAL_Cd</v>
      </c>
      <c r="B26466" s="113" t="s">
        <v>177</v>
      </c>
      <c r="C26466" s="113">
        <v>1980</v>
      </c>
      <c r="D26466" s="113" t="s">
        <v>122</v>
      </c>
      <c r="E26466" s="113" t="s">
        <v>126</v>
      </c>
      <c r="F26466" s="113" t="s">
        <v>200</v>
      </c>
      <c r="G26466" s="113">
        <v>5.2765651371993296E-3</v>
      </c>
    </row>
    <row r="26467" spans="1:7" x14ac:dyDescent="0.25">
      <c r="A26467" s="108" t="str">
        <f t="shared" si="413"/>
        <v>CH_1980_NATIONAL TOTAL_Hg</v>
      </c>
      <c r="B26467" s="113" t="s">
        <v>177</v>
      </c>
      <c r="C26467" s="113">
        <v>1980</v>
      </c>
      <c r="D26467" s="113" t="s">
        <v>122</v>
      </c>
      <c r="E26467" s="113" t="s">
        <v>127</v>
      </c>
      <c r="F26467" s="113" t="s">
        <v>200</v>
      </c>
      <c r="G26467" s="113">
        <v>7.5074083922608698E-3</v>
      </c>
    </row>
    <row r="26468" spans="1:7" x14ac:dyDescent="0.25">
      <c r="A26468" s="108" t="str">
        <f t="shared" si="413"/>
        <v>CH_1980_NATIONAL TOTAL_DIOX</v>
      </c>
      <c r="B26468" s="113" t="s">
        <v>177</v>
      </c>
      <c r="C26468" s="113">
        <v>1980</v>
      </c>
      <c r="D26468" s="113" t="s">
        <v>122</v>
      </c>
      <c r="E26468" s="113" t="s">
        <v>128</v>
      </c>
      <c r="F26468" s="113" t="s">
        <v>200</v>
      </c>
      <c r="G26468" s="150">
        <v>4.4354955814587602E-7</v>
      </c>
    </row>
    <row r="26469" spans="1:7" x14ac:dyDescent="0.25">
      <c r="A26469" s="108" t="str">
        <f t="shared" si="413"/>
        <v>CH_1980_NATIONAL TOTAL_PAH</v>
      </c>
      <c r="B26469" s="113" t="s">
        <v>177</v>
      </c>
      <c r="C26469" s="113">
        <v>1980</v>
      </c>
      <c r="D26469" s="113" t="s">
        <v>122</v>
      </c>
      <c r="E26469" s="113" t="s">
        <v>129</v>
      </c>
      <c r="F26469" s="113" t="s">
        <v>200</v>
      </c>
      <c r="G26469" s="113">
        <v>7.6470877563686998E-3</v>
      </c>
    </row>
    <row r="26470" spans="1:7" x14ac:dyDescent="0.25">
      <c r="A26470" s="108" t="str">
        <f t="shared" si="413"/>
        <v>CH_1980_NATIONAL TOTAL_HCB</v>
      </c>
      <c r="B26470" s="113" t="s">
        <v>177</v>
      </c>
      <c r="C26470" s="113">
        <v>1980</v>
      </c>
      <c r="D26470" s="113" t="s">
        <v>122</v>
      </c>
      <c r="E26470" s="113" t="s">
        <v>130</v>
      </c>
      <c r="F26470" s="113" t="s">
        <v>200</v>
      </c>
      <c r="G26470" s="150">
        <v>9.7496134280293702E-5</v>
      </c>
    </row>
    <row r="26471" spans="1:7" x14ac:dyDescent="0.25">
      <c r="A26471" s="108" t="str">
        <f t="shared" si="413"/>
        <v>CH_1980_NATIONAL TOTAL_PCB</v>
      </c>
      <c r="B26471" s="113" t="s">
        <v>177</v>
      </c>
      <c r="C26471" s="113">
        <v>1980</v>
      </c>
      <c r="D26471" s="113" t="s">
        <v>122</v>
      </c>
      <c r="E26471" s="113" t="s">
        <v>259</v>
      </c>
      <c r="F26471" s="113" t="s">
        <v>200</v>
      </c>
      <c r="G26471" s="113">
        <v>3.6071117497216399E-3</v>
      </c>
    </row>
    <row r="26472" spans="1:7" x14ac:dyDescent="0.25">
      <c r="A26472" s="108" t="str">
        <f t="shared" si="413"/>
        <v>CH_1980_1A3(FU)_NOx</v>
      </c>
      <c r="B26472" s="113" t="s">
        <v>177</v>
      </c>
      <c r="C26472" s="113">
        <v>1980</v>
      </c>
      <c r="D26472" s="113" t="s">
        <v>134</v>
      </c>
      <c r="E26472" s="113" t="s">
        <v>199</v>
      </c>
      <c r="F26472" s="113" t="s">
        <v>200</v>
      </c>
      <c r="G26472" s="113">
        <v>107.467131800323</v>
      </c>
    </row>
    <row r="26473" spans="1:7" x14ac:dyDescent="0.25">
      <c r="A26473" s="108" t="str">
        <f t="shared" si="413"/>
        <v>CH_1980_1A3(FS)_NOx</v>
      </c>
      <c r="B26473" s="113" t="s">
        <v>177</v>
      </c>
      <c r="C26473" s="113">
        <v>1980</v>
      </c>
      <c r="D26473" s="113" t="s">
        <v>132</v>
      </c>
      <c r="E26473" s="113" t="s">
        <v>199</v>
      </c>
      <c r="F26473" s="113" t="s">
        <v>200</v>
      </c>
      <c r="G26473" s="113">
        <v>107.467131800323</v>
      </c>
    </row>
    <row r="26474" spans="1:7" x14ac:dyDescent="0.25">
      <c r="A26474" s="108" t="str">
        <f t="shared" si="413"/>
        <v>CH_1980_1A3(FU)_NMVOC</v>
      </c>
      <c r="B26474" s="113" t="s">
        <v>177</v>
      </c>
      <c r="C26474" s="113">
        <v>1980</v>
      </c>
      <c r="D26474" s="113" t="s">
        <v>134</v>
      </c>
      <c r="E26474" s="113" t="s">
        <v>123</v>
      </c>
      <c r="F26474" s="113" t="s">
        <v>200</v>
      </c>
      <c r="G26474" s="113">
        <v>121.46674091082799</v>
      </c>
    </row>
    <row r="26475" spans="1:7" x14ac:dyDescent="0.25">
      <c r="A26475" s="108" t="str">
        <f t="shared" si="413"/>
        <v>CH_1980_1A3(FS)_NMVOC</v>
      </c>
      <c r="B26475" s="113" t="s">
        <v>177</v>
      </c>
      <c r="C26475" s="113">
        <v>1980</v>
      </c>
      <c r="D26475" s="113" t="s">
        <v>132</v>
      </c>
      <c r="E26475" s="113" t="s">
        <v>123</v>
      </c>
      <c r="F26475" s="113" t="s">
        <v>200</v>
      </c>
      <c r="G26475" s="113">
        <v>121.46674091082799</v>
      </c>
    </row>
    <row r="26476" spans="1:7" x14ac:dyDescent="0.25">
      <c r="A26476" s="108" t="str">
        <f t="shared" si="413"/>
        <v>CH_1980_1A3(FU)_SOx</v>
      </c>
      <c r="B26476" s="113" t="s">
        <v>177</v>
      </c>
      <c r="C26476" s="113">
        <v>1980</v>
      </c>
      <c r="D26476" s="113" t="s">
        <v>134</v>
      </c>
      <c r="E26476" s="113" t="s">
        <v>201</v>
      </c>
      <c r="F26476" s="113" t="s">
        <v>200</v>
      </c>
      <c r="G26476" s="113">
        <v>6.4767454690919797</v>
      </c>
    </row>
    <row r="26477" spans="1:7" x14ac:dyDescent="0.25">
      <c r="A26477" s="108" t="str">
        <f t="shared" si="413"/>
        <v>CH_1980_1A3(FS)_SOx</v>
      </c>
      <c r="B26477" s="113" t="s">
        <v>177</v>
      </c>
      <c r="C26477" s="113">
        <v>1980</v>
      </c>
      <c r="D26477" s="113" t="s">
        <v>132</v>
      </c>
      <c r="E26477" s="113" t="s">
        <v>201</v>
      </c>
      <c r="F26477" s="113" t="s">
        <v>200</v>
      </c>
      <c r="G26477" s="113">
        <v>6.4767454690919797</v>
      </c>
    </row>
    <row r="26478" spans="1:7" x14ac:dyDescent="0.25">
      <c r="A26478" s="108" t="str">
        <f t="shared" si="413"/>
        <v>CH_1980_1A3(FU)_NH3</v>
      </c>
      <c r="B26478" s="113" t="s">
        <v>177</v>
      </c>
      <c r="C26478" s="113">
        <v>1980</v>
      </c>
      <c r="D26478" s="113" t="s">
        <v>134</v>
      </c>
      <c r="E26478" s="113" t="s">
        <v>124</v>
      </c>
      <c r="F26478" s="113" t="s">
        <v>200</v>
      </c>
      <c r="G26478" s="113">
        <v>7.6082025638685297E-2</v>
      </c>
    </row>
    <row r="26479" spans="1:7" x14ac:dyDescent="0.25">
      <c r="A26479" s="108" t="str">
        <f t="shared" si="413"/>
        <v>CH_1980_1A3(FS)_NH3</v>
      </c>
      <c r="B26479" s="113" t="s">
        <v>177</v>
      </c>
      <c r="C26479" s="113">
        <v>1980</v>
      </c>
      <c r="D26479" s="113" t="s">
        <v>132</v>
      </c>
      <c r="E26479" s="113" t="s">
        <v>124</v>
      </c>
      <c r="F26479" s="113" t="s">
        <v>200</v>
      </c>
      <c r="G26479" s="113">
        <v>7.6082025638685297E-2</v>
      </c>
    </row>
    <row r="26480" spans="1:7" x14ac:dyDescent="0.25">
      <c r="A26480" s="108" t="str">
        <f t="shared" si="413"/>
        <v>CH_1980_1A3(FU)_PM2.5</v>
      </c>
      <c r="B26480" s="113" t="s">
        <v>177</v>
      </c>
      <c r="C26480" s="113">
        <v>1980</v>
      </c>
      <c r="D26480" s="113" t="s">
        <v>134</v>
      </c>
      <c r="E26480" s="113" t="s">
        <v>203</v>
      </c>
      <c r="F26480" s="113" t="s">
        <v>200</v>
      </c>
      <c r="G26480" s="113">
        <v>3.6311289379098399</v>
      </c>
    </row>
    <row r="26481" spans="1:7" x14ac:dyDescent="0.25">
      <c r="A26481" s="108" t="str">
        <f t="shared" si="413"/>
        <v>CH_1980_1A3(FS)_PM2.5</v>
      </c>
      <c r="B26481" s="113" t="s">
        <v>177</v>
      </c>
      <c r="C26481" s="113">
        <v>1980</v>
      </c>
      <c r="D26481" s="113" t="s">
        <v>132</v>
      </c>
      <c r="E26481" s="113" t="s">
        <v>203</v>
      </c>
      <c r="F26481" s="113" t="s">
        <v>200</v>
      </c>
      <c r="G26481" s="113">
        <v>3.6311289379098399</v>
      </c>
    </row>
    <row r="26482" spans="1:7" x14ac:dyDescent="0.25">
      <c r="A26482" s="108" t="str">
        <f t="shared" si="413"/>
        <v>CH_1980_3D_NOx</v>
      </c>
      <c r="B26482" s="113" t="s">
        <v>177</v>
      </c>
      <c r="C26482" s="113">
        <v>1980</v>
      </c>
      <c r="D26482" s="113" t="s">
        <v>206</v>
      </c>
      <c r="E26482" s="113" t="s">
        <v>199</v>
      </c>
      <c r="F26482" s="113" t="s">
        <v>200</v>
      </c>
      <c r="G26482" s="113">
        <v>3.3897063398114802</v>
      </c>
    </row>
    <row r="26483" spans="1:7" x14ac:dyDescent="0.25">
      <c r="A26483" s="108" t="str">
        <f t="shared" si="413"/>
        <v>CH_1981_NATIONAL TOTAL_NOx</v>
      </c>
      <c r="B26483" s="113" t="s">
        <v>177</v>
      </c>
      <c r="C26483" s="113">
        <v>1981</v>
      </c>
      <c r="D26483" s="113" t="s">
        <v>122</v>
      </c>
      <c r="E26483" s="113" t="s">
        <v>199</v>
      </c>
      <c r="F26483" s="113" t="s">
        <v>200</v>
      </c>
      <c r="G26483" s="113">
        <v>163.863207079651</v>
      </c>
    </row>
    <row r="26484" spans="1:7" x14ac:dyDescent="0.25">
      <c r="A26484" s="108" t="str">
        <f t="shared" si="413"/>
        <v>CH_1981_NATIONAL TOTAL_NMVOC</v>
      </c>
      <c r="B26484" s="113" t="s">
        <v>177</v>
      </c>
      <c r="C26484" s="113">
        <v>1981</v>
      </c>
      <c r="D26484" s="113" t="s">
        <v>122</v>
      </c>
      <c r="E26484" s="113" t="s">
        <v>123</v>
      </c>
      <c r="F26484" s="113" t="s">
        <v>200</v>
      </c>
      <c r="G26484" s="113">
        <v>315.81868043699302</v>
      </c>
    </row>
    <row r="26485" spans="1:7" x14ac:dyDescent="0.25">
      <c r="A26485" s="108" t="str">
        <f t="shared" si="413"/>
        <v>CH_1981_NATIONAL TOTAL_SOx</v>
      </c>
      <c r="B26485" s="113" t="s">
        <v>177</v>
      </c>
      <c r="C26485" s="113">
        <v>1981</v>
      </c>
      <c r="D26485" s="113" t="s">
        <v>122</v>
      </c>
      <c r="E26485" s="113" t="s">
        <v>201</v>
      </c>
      <c r="F26485" s="113" t="s">
        <v>200</v>
      </c>
      <c r="G26485" s="113">
        <v>99.592920723020896</v>
      </c>
    </row>
    <row r="26486" spans="1:7" x14ac:dyDescent="0.25">
      <c r="A26486" s="108" t="str">
        <f t="shared" si="413"/>
        <v>CH_1981_NATIONAL TOTAL_NH3</v>
      </c>
      <c r="B26486" s="113" t="s">
        <v>177</v>
      </c>
      <c r="C26486" s="113">
        <v>1981</v>
      </c>
      <c r="D26486" s="113" t="s">
        <v>122</v>
      </c>
      <c r="E26486" s="113" t="s">
        <v>124</v>
      </c>
      <c r="F26486" s="113" t="s">
        <v>200</v>
      </c>
      <c r="G26486" s="113">
        <v>64.816401589614102</v>
      </c>
    </row>
    <row r="26487" spans="1:7" x14ac:dyDescent="0.25">
      <c r="A26487" s="108" t="str">
        <f t="shared" si="413"/>
        <v>CH_1981_NATIONAL TOTAL_PM2.5</v>
      </c>
      <c r="B26487" s="113" t="s">
        <v>177</v>
      </c>
      <c r="C26487" s="113">
        <v>1981</v>
      </c>
      <c r="D26487" s="113" t="s">
        <v>122</v>
      </c>
      <c r="E26487" s="113" t="s">
        <v>203</v>
      </c>
      <c r="F26487" s="113" t="s">
        <v>200</v>
      </c>
      <c r="G26487" s="113">
        <v>26.252645302909901</v>
      </c>
    </row>
    <row r="26488" spans="1:7" x14ac:dyDescent="0.25">
      <c r="A26488" s="108" t="str">
        <f t="shared" si="413"/>
        <v>CH_1981_NATIONAL TOTAL_Pb</v>
      </c>
      <c r="B26488" s="113" t="s">
        <v>177</v>
      </c>
      <c r="C26488" s="113">
        <v>1981</v>
      </c>
      <c r="D26488" s="113" t="s">
        <v>122</v>
      </c>
      <c r="E26488" s="113" t="s">
        <v>125</v>
      </c>
      <c r="F26488" s="113" t="s">
        <v>200</v>
      </c>
      <c r="G26488" s="113">
        <v>1.1829020512634301</v>
      </c>
    </row>
    <row r="26489" spans="1:7" x14ac:dyDescent="0.25">
      <c r="A26489" s="108" t="str">
        <f t="shared" si="413"/>
        <v>CH_1981_NATIONAL TOTAL_Cd</v>
      </c>
      <c r="B26489" s="113" t="s">
        <v>177</v>
      </c>
      <c r="C26489" s="113">
        <v>1981</v>
      </c>
      <c r="D26489" s="113" t="s">
        <v>122</v>
      </c>
      <c r="E26489" s="113" t="s">
        <v>126</v>
      </c>
      <c r="F26489" s="113" t="s">
        <v>200</v>
      </c>
      <c r="G26489" s="113">
        <v>4.9611062206970404E-3</v>
      </c>
    </row>
    <row r="26490" spans="1:7" x14ac:dyDescent="0.25">
      <c r="A26490" s="108" t="str">
        <f t="shared" si="413"/>
        <v>CH_1981_NATIONAL TOTAL_Hg</v>
      </c>
      <c r="B26490" s="113" t="s">
        <v>177</v>
      </c>
      <c r="C26490" s="113">
        <v>1981</v>
      </c>
      <c r="D26490" s="113" t="s">
        <v>122</v>
      </c>
      <c r="E26490" s="113" t="s">
        <v>127</v>
      </c>
      <c r="F26490" s="113" t="s">
        <v>200</v>
      </c>
      <c r="G26490" s="113">
        <v>7.5594034754723396E-3</v>
      </c>
    </row>
    <row r="26491" spans="1:7" x14ac:dyDescent="0.25">
      <c r="A26491" s="108" t="str">
        <f t="shared" si="413"/>
        <v>CH_1981_NATIONAL TOTAL_DIOX</v>
      </c>
      <c r="B26491" s="113" t="s">
        <v>177</v>
      </c>
      <c r="C26491" s="113">
        <v>1981</v>
      </c>
      <c r="D26491" s="113" t="s">
        <v>122</v>
      </c>
      <c r="E26491" s="113" t="s">
        <v>128</v>
      </c>
      <c r="F26491" s="113" t="s">
        <v>200</v>
      </c>
      <c r="G26491" s="150">
        <v>4.3846610483546098E-7</v>
      </c>
    </row>
    <row r="26492" spans="1:7" x14ac:dyDescent="0.25">
      <c r="A26492" s="108" t="str">
        <f t="shared" si="413"/>
        <v>CH_1981_NATIONAL TOTAL_PAH</v>
      </c>
      <c r="B26492" s="113" t="s">
        <v>177</v>
      </c>
      <c r="C26492" s="113">
        <v>1981</v>
      </c>
      <c r="D26492" s="113" t="s">
        <v>122</v>
      </c>
      <c r="E26492" s="113" t="s">
        <v>129</v>
      </c>
      <c r="F26492" s="113" t="s">
        <v>200</v>
      </c>
      <c r="G26492" s="113">
        <v>8.7763274157208106E-3</v>
      </c>
    </row>
    <row r="26493" spans="1:7" x14ac:dyDescent="0.25">
      <c r="A26493" s="108" t="str">
        <f t="shared" si="413"/>
        <v>CH_1981_NATIONAL TOTAL_HCB</v>
      </c>
      <c r="B26493" s="113" t="s">
        <v>177</v>
      </c>
      <c r="C26493" s="113">
        <v>1981</v>
      </c>
      <c r="D26493" s="113" t="s">
        <v>122</v>
      </c>
      <c r="E26493" s="113" t="s">
        <v>130</v>
      </c>
      <c r="F26493" s="113" t="s">
        <v>200</v>
      </c>
      <c r="G26493" s="150">
        <v>9.9046402898116101E-5</v>
      </c>
    </row>
    <row r="26494" spans="1:7" x14ac:dyDescent="0.25">
      <c r="A26494" s="108" t="str">
        <f t="shared" si="413"/>
        <v>CH_1981_NATIONAL TOTAL_PCB</v>
      </c>
      <c r="B26494" s="113" t="s">
        <v>177</v>
      </c>
      <c r="C26494" s="113">
        <v>1981</v>
      </c>
      <c r="D26494" s="113" t="s">
        <v>122</v>
      </c>
      <c r="E26494" s="113" t="s">
        <v>259</v>
      </c>
      <c r="F26494" s="113" t="s">
        <v>200</v>
      </c>
      <c r="G26494" s="113">
        <v>3.5522469207972598E-3</v>
      </c>
    </row>
    <row r="26495" spans="1:7" x14ac:dyDescent="0.25">
      <c r="A26495" s="108" t="str">
        <f t="shared" si="413"/>
        <v>CH_1981_1A3(FU)_NOx</v>
      </c>
      <c r="B26495" s="113" t="s">
        <v>177</v>
      </c>
      <c r="C26495" s="113">
        <v>1981</v>
      </c>
      <c r="D26495" s="113" t="s">
        <v>134</v>
      </c>
      <c r="E26495" s="113" t="s">
        <v>199</v>
      </c>
      <c r="F26495" s="113" t="s">
        <v>200</v>
      </c>
      <c r="G26495" s="113">
        <v>107.80060165739501</v>
      </c>
    </row>
    <row r="26496" spans="1:7" x14ac:dyDescent="0.25">
      <c r="A26496" s="108" t="str">
        <f t="shared" si="413"/>
        <v>CH_1981_1A3(FS)_NOx</v>
      </c>
      <c r="B26496" s="113" t="s">
        <v>177</v>
      </c>
      <c r="C26496" s="113">
        <v>1981</v>
      </c>
      <c r="D26496" s="113" t="s">
        <v>132</v>
      </c>
      <c r="E26496" s="113" t="s">
        <v>199</v>
      </c>
      <c r="F26496" s="113" t="s">
        <v>200</v>
      </c>
      <c r="G26496" s="113">
        <v>107.80060165739501</v>
      </c>
    </row>
    <row r="26497" spans="1:7" x14ac:dyDescent="0.25">
      <c r="A26497" s="108" t="str">
        <f t="shared" si="413"/>
        <v>CH_1981_1A3(FU)_NMVOC</v>
      </c>
      <c r="B26497" s="113" t="s">
        <v>177</v>
      </c>
      <c r="C26497" s="113">
        <v>1981</v>
      </c>
      <c r="D26497" s="113" t="s">
        <v>134</v>
      </c>
      <c r="E26497" s="113" t="s">
        <v>123</v>
      </c>
      <c r="F26497" s="113" t="s">
        <v>200</v>
      </c>
      <c r="G26497" s="113">
        <v>120.371549923727</v>
      </c>
    </row>
    <row r="26498" spans="1:7" x14ac:dyDescent="0.25">
      <c r="A26498" s="108" t="str">
        <f t="shared" ref="A26498:A26561" si="414">CONCATENATE(B26498,"_",C26498,"_",D26498,"_",E26498)</f>
        <v>CH_1981_1A3(FS)_NMVOC</v>
      </c>
      <c r="B26498" s="113" t="s">
        <v>177</v>
      </c>
      <c r="C26498" s="113">
        <v>1981</v>
      </c>
      <c r="D26498" s="113" t="s">
        <v>132</v>
      </c>
      <c r="E26498" s="113" t="s">
        <v>123</v>
      </c>
      <c r="F26498" s="113" t="s">
        <v>200</v>
      </c>
      <c r="G26498" s="113">
        <v>120.371549923727</v>
      </c>
    </row>
    <row r="26499" spans="1:7" x14ac:dyDescent="0.25">
      <c r="A26499" s="108" t="str">
        <f t="shared" si="414"/>
        <v>CH_1981_1A3(FU)_SOx</v>
      </c>
      <c r="B26499" s="113" t="s">
        <v>177</v>
      </c>
      <c r="C26499" s="113">
        <v>1981</v>
      </c>
      <c r="D26499" s="113" t="s">
        <v>134</v>
      </c>
      <c r="E26499" s="113" t="s">
        <v>201</v>
      </c>
      <c r="F26499" s="113" t="s">
        <v>200</v>
      </c>
      <c r="G26499" s="113">
        <v>6.2089548726494197</v>
      </c>
    </row>
    <row r="26500" spans="1:7" x14ac:dyDescent="0.25">
      <c r="A26500" s="108" t="str">
        <f t="shared" si="414"/>
        <v>CH_1981_1A3(FS)_SOx</v>
      </c>
      <c r="B26500" s="113" t="s">
        <v>177</v>
      </c>
      <c r="C26500" s="113">
        <v>1981</v>
      </c>
      <c r="D26500" s="113" t="s">
        <v>132</v>
      </c>
      <c r="E26500" s="113" t="s">
        <v>201</v>
      </c>
      <c r="F26500" s="113" t="s">
        <v>200</v>
      </c>
      <c r="G26500" s="113">
        <v>6.2089548726494197</v>
      </c>
    </row>
    <row r="26501" spans="1:7" x14ac:dyDescent="0.25">
      <c r="A26501" s="108" t="str">
        <f t="shared" si="414"/>
        <v>CH_1981_1A3(FU)_NH3</v>
      </c>
      <c r="B26501" s="113" t="s">
        <v>177</v>
      </c>
      <c r="C26501" s="113">
        <v>1981</v>
      </c>
      <c r="D26501" s="113" t="s">
        <v>134</v>
      </c>
      <c r="E26501" s="113" t="s">
        <v>124</v>
      </c>
      <c r="F26501" s="113" t="s">
        <v>200</v>
      </c>
      <c r="G26501" s="113">
        <v>7.7834539901531302E-2</v>
      </c>
    </row>
    <row r="26502" spans="1:7" x14ac:dyDescent="0.25">
      <c r="A26502" s="108" t="str">
        <f t="shared" si="414"/>
        <v>CH_1981_1A3(FS)_NH3</v>
      </c>
      <c r="B26502" s="113" t="s">
        <v>177</v>
      </c>
      <c r="C26502" s="113">
        <v>1981</v>
      </c>
      <c r="D26502" s="113" t="s">
        <v>132</v>
      </c>
      <c r="E26502" s="113" t="s">
        <v>124</v>
      </c>
      <c r="F26502" s="113" t="s">
        <v>200</v>
      </c>
      <c r="G26502" s="113">
        <v>7.7834539901531302E-2</v>
      </c>
    </row>
    <row r="26503" spans="1:7" x14ac:dyDescent="0.25">
      <c r="A26503" s="108" t="str">
        <f t="shared" si="414"/>
        <v>CH_1981_1A3(FU)_PM2.5</v>
      </c>
      <c r="B26503" s="113" t="s">
        <v>177</v>
      </c>
      <c r="C26503" s="113">
        <v>1981</v>
      </c>
      <c r="D26503" s="113" t="s">
        <v>134</v>
      </c>
      <c r="E26503" s="113" t="s">
        <v>203</v>
      </c>
      <c r="F26503" s="113" t="s">
        <v>200</v>
      </c>
      <c r="G26503" s="113">
        <v>3.6593580851783298</v>
      </c>
    </row>
    <row r="26504" spans="1:7" x14ac:dyDescent="0.25">
      <c r="A26504" s="108" t="str">
        <f t="shared" si="414"/>
        <v>CH_1981_1A3(FS)_PM2.5</v>
      </c>
      <c r="B26504" s="113" t="s">
        <v>177</v>
      </c>
      <c r="C26504" s="113">
        <v>1981</v>
      </c>
      <c r="D26504" s="113" t="s">
        <v>132</v>
      </c>
      <c r="E26504" s="113" t="s">
        <v>203</v>
      </c>
      <c r="F26504" s="113" t="s">
        <v>200</v>
      </c>
      <c r="G26504" s="113">
        <v>3.6593580851783298</v>
      </c>
    </row>
    <row r="26505" spans="1:7" x14ac:dyDescent="0.25">
      <c r="A26505" s="108" t="str">
        <f t="shared" si="414"/>
        <v>CH_1981_3D_NOx</v>
      </c>
      <c r="B26505" s="113" t="s">
        <v>177</v>
      </c>
      <c r="C26505" s="113">
        <v>1981</v>
      </c>
      <c r="D26505" s="113" t="s">
        <v>206</v>
      </c>
      <c r="E26505" s="113" t="s">
        <v>199</v>
      </c>
      <c r="F26505" s="113" t="s">
        <v>200</v>
      </c>
      <c r="G26505" s="113">
        <v>3.41206979422441</v>
      </c>
    </row>
    <row r="26506" spans="1:7" x14ac:dyDescent="0.25">
      <c r="A26506" s="108" t="str">
        <f t="shared" si="414"/>
        <v>CH_1982_NATIONAL TOTAL_NOx</v>
      </c>
      <c r="B26506" s="113" t="s">
        <v>177</v>
      </c>
      <c r="C26506" s="113">
        <v>1982</v>
      </c>
      <c r="D26506" s="113" t="s">
        <v>122</v>
      </c>
      <c r="E26506" s="113" t="s">
        <v>199</v>
      </c>
      <c r="F26506" s="113" t="s">
        <v>200</v>
      </c>
      <c r="G26506" s="113">
        <v>163.005226238598</v>
      </c>
    </row>
    <row r="26507" spans="1:7" x14ac:dyDescent="0.25">
      <c r="A26507" s="108" t="str">
        <f t="shared" si="414"/>
        <v>CH_1982_NATIONAL TOTAL_NMVOC</v>
      </c>
      <c r="B26507" s="113" t="s">
        <v>177</v>
      </c>
      <c r="C26507" s="113">
        <v>1982</v>
      </c>
      <c r="D26507" s="113" t="s">
        <v>122</v>
      </c>
      <c r="E26507" s="113" t="s">
        <v>123</v>
      </c>
      <c r="F26507" s="113" t="s">
        <v>200</v>
      </c>
      <c r="G26507" s="113">
        <v>316.312981649493</v>
      </c>
    </row>
    <row r="26508" spans="1:7" x14ac:dyDescent="0.25">
      <c r="A26508" s="108" t="str">
        <f t="shared" si="414"/>
        <v>CH_1982_NATIONAL TOTAL_SOx</v>
      </c>
      <c r="B26508" s="113" t="s">
        <v>177</v>
      </c>
      <c r="C26508" s="113">
        <v>1982</v>
      </c>
      <c r="D26508" s="113" t="s">
        <v>122</v>
      </c>
      <c r="E26508" s="113" t="s">
        <v>201</v>
      </c>
      <c r="F26508" s="113" t="s">
        <v>200</v>
      </c>
      <c r="G26508" s="113">
        <v>87.498540344105507</v>
      </c>
    </row>
    <row r="26509" spans="1:7" x14ac:dyDescent="0.25">
      <c r="A26509" s="108" t="str">
        <f t="shared" si="414"/>
        <v>CH_1982_NATIONAL TOTAL_NH3</v>
      </c>
      <c r="B26509" s="113" t="s">
        <v>177</v>
      </c>
      <c r="C26509" s="113">
        <v>1982</v>
      </c>
      <c r="D26509" s="113" t="s">
        <v>122</v>
      </c>
      <c r="E26509" s="113" t="s">
        <v>124</v>
      </c>
      <c r="F26509" s="113" t="s">
        <v>200</v>
      </c>
      <c r="G26509" s="113">
        <v>64.853512359508102</v>
      </c>
    </row>
    <row r="26510" spans="1:7" x14ac:dyDescent="0.25">
      <c r="A26510" s="108" t="str">
        <f t="shared" si="414"/>
        <v>CH_1982_NATIONAL TOTAL_PM2.5</v>
      </c>
      <c r="B26510" s="113" t="s">
        <v>177</v>
      </c>
      <c r="C26510" s="113">
        <v>1982</v>
      </c>
      <c r="D26510" s="113" t="s">
        <v>122</v>
      </c>
      <c r="E26510" s="113" t="s">
        <v>203</v>
      </c>
      <c r="F26510" s="113" t="s">
        <v>200</v>
      </c>
      <c r="G26510" s="113">
        <v>26.161590736333899</v>
      </c>
    </row>
    <row r="26511" spans="1:7" x14ac:dyDescent="0.25">
      <c r="A26511" s="108" t="str">
        <f t="shared" si="414"/>
        <v>CH_1982_NATIONAL TOTAL_Pb</v>
      </c>
      <c r="B26511" s="113" t="s">
        <v>177</v>
      </c>
      <c r="C26511" s="113">
        <v>1982</v>
      </c>
      <c r="D26511" s="113" t="s">
        <v>122</v>
      </c>
      <c r="E26511" s="113" t="s">
        <v>125</v>
      </c>
      <c r="F26511" s="113" t="s">
        <v>200</v>
      </c>
      <c r="G26511" s="113">
        <v>1.0320459903571499</v>
      </c>
    </row>
    <row r="26512" spans="1:7" x14ac:dyDescent="0.25">
      <c r="A26512" s="108" t="str">
        <f t="shared" si="414"/>
        <v>CH_1982_NATIONAL TOTAL_Cd</v>
      </c>
      <c r="B26512" s="113" t="s">
        <v>177</v>
      </c>
      <c r="C26512" s="113">
        <v>1982</v>
      </c>
      <c r="D26512" s="113" t="s">
        <v>122</v>
      </c>
      <c r="E26512" s="113" t="s">
        <v>126</v>
      </c>
      <c r="F26512" s="113" t="s">
        <v>200</v>
      </c>
      <c r="G26512" s="113">
        <v>4.6440058285338896E-3</v>
      </c>
    </row>
    <row r="26513" spans="1:7" x14ac:dyDescent="0.25">
      <c r="A26513" s="108" t="str">
        <f t="shared" si="414"/>
        <v>CH_1982_NATIONAL TOTAL_Hg</v>
      </c>
      <c r="B26513" s="113" t="s">
        <v>177</v>
      </c>
      <c r="C26513" s="113">
        <v>1982</v>
      </c>
      <c r="D26513" s="113" t="s">
        <v>122</v>
      </c>
      <c r="E26513" s="113" t="s">
        <v>127</v>
      </c>
      <c r="F26513" s="113" t="s">
        <v>200</v>
      </c>
      <c r="G26513" s="113">
        <v>7.5149684466585299E-3</v>
      </c>
    </row>
    <row r="26514" spans="1:7" x14ac:dyDescent="0.25">
      <c r="A26514" s="108" t="str">
        <f t="shared" si="414"/>
        <v>CH_1982_NATIONAL TOTAL_DIOX</v>
      </c>
      <c r="B26514" s="113" t="s">
        <v>177</v>
      </c>
      <c r="C26514" s="113">
        <v>1982</v>
      </c>
      <c r="D26514" s="113" t="s">
        <v>122</v>
      </c>
      <c r="E26514" s="113" t="s">
        <v>128</v>
      </c>
      <c r="F26514" s="113" t="s">
        <v>200</v>
      </c>
      <c r="G26514" s="150">
        <v>4.32563683196805E-7</v>
      </c>
    </row>
    <row r="26515" spans="1:7" x14ac:dyDescent="0.25">
      <c r="A26515" s="108" t="str">
        <f t="shared" si="414"/>
        <v>CH_1982_NATIONAL TOTAL_PAH</v>
      </c>
      <c r="B26515" s="113" t="s">
        <v>177</v>
      </c>
      <c r="C26515" s="113">
        <v>1982</v>
      </c>
      <c r="D26515" s="113" t="s">
        <v>122</v>
      </c>
      <c r="E26515" s="113" t="s">
        <v>129</v>
      </c>
      <c r="F26515" s="113" t="s">
        <v>200</v>
      </c>
      <c r="G26515" s="113">
        <v>8.1318406793228493E-3</v>
      </c>
    </row>
    <row r="26516" spans="1:7" x14ac:dyDescent="0.25">
      <c r="A26516" s="108" t="str">
        <f t="shared" si="414"/>
        <v>CH_1982_NATIONAL TOTAL_HCB</v>
      </c>
      <c r="B26516" s="113" t="s">
        <v>177</v>
      </c>
      <c r="C26516" s="113">
        <v>1982</v>
      </c>
      <c r="D26516" s="113" t="s">
        <v>122</v>
      </c>
      <c r="E26516" s="113" t="s">
        <v>130</v>
      </c>
      <c r="F26516" s="113" t="s">
        <v>200</v>
      </c>
      <c r="G26516" s="113">
        <v>1.00594045016871E-4</v>
      </c>
    </row>
    <row r="26517" spans="1:7" x14ac:dyDescent="0.25">
      <c r="A26517" s="108" t="str">
        <f t="shared" si="414"/>
        <v>CH_1982_NATIONAL TOTAL_PCB</v>
      </c>
      <c r="B26517" s="113" t="s">
        <v>177</v>
      </c>
      <c r="C26517" s="113">
        <v>1982</v>
      </c>
      <c r="D26517" s="113" t="s">
        <v>122</v>
      </c>
      <c r="E26517" s="113" t="s">
        <v>259</v>
      </c>
      <c r="F26517" s="113" t="s">
        <v>200</v>
      </c>
      <c r="G26517" s="113">
        <v>3.47599265596568E-3</v>
      </c>
    </row>
    <row r="26518" spans="1:7" x14ac:dyDescent="0.25">
      <c r="A26518" s="108" t="str">
        <f t="shared" si="414"/>
        <v>CH_1982_1A3(FU)_NOx</v>
      </c>
      <c r="B26518" s="113" t="s">
        <v>177</v>
      </c>
      <c r="C26518" s="113">
        <v>1982</v>
      </c>
      <c r="D26518" s="113" t="s">
        <v>134</v>
      </c>
      <c r="E26518" s="113" t="s">
        <v>199</v>
      </c>
      <c r="F26518" s="113" t="s">
        <v>200</v>
      </c>
      <c r="G26518" s="113">
        <v>108.04441371708801</v>
      </c>
    </row>
    <row r="26519" spans="1:7" x14ac:dyDescent="0.25">
      <c r="A26519" s="108" t="str">
        <f t="shared" si="414"/>
        <v>CH_1982_1A3(FS)_NOx</v>
      </c>
      <c r="B26519" s="113" t="s">
        <v>177</v>
      </c>
      <c r="C26519" s="113">
        <v>1982</v>
      </c>
      <c r="D26519" s="113" t="s">
        <v>132</v>
      </c>
      <c r="E26519" s="113" t="s">
        <v>199</v>
      </c>
      <c r="F26519" s="113" t="s">
        <v>200</v>
      </c>
      <c r="G26519" s="113">
        <v>108.04441371708801</v>
      </c>
    </row>
    <row r="26520" spans="1:7" x14ac:dyDescent="0.25">
      <c r="A26520" s="108" t="str">
        <f t="shared" si="414"/>
        <v>CH_1982_1A3(FU)_NMVOC</v>
      </c>
      <c r="B26520" s="113" t="s">
        <v>177</v>
      </c>
      <c r="C26520" s="113">
        <v>1982</v>
      </c>
      <c r="D26520" s="113" t="s">
        <v>134</v>
      </c>
      <c r="E26520" s="113" t="s">
        <v>123</v>
      </c>
      <c r="F26520" s="113" t="s">
        <v>200</v>
      </c>
      <c r="G26520" s="113">
        <v>119.131279327144</v>
      </c>
    </row>
    <row r="26521" spans="1:7" x14ac:dyDescent="0.25">
      <c r="A26521" s="108" t="str">
        <f t="shared" si="414"/>
        <v>CH_1982_1A3(FS)_NMVOC</v>
      </c>
      <c r="B26521" s="113" t="s">
        <v>177</v>
      </c>
      <c r="C26521" s="113">
        <v>1982</v>
      </c>
      <c r="D26521" s="113" t="s">
        <v>132</v>
      </c>
      <c r="E26521" s="113" t="s">
        <v>123</v>
      </c>
      <c r="F26521" s="113" t="s">
        <v>200</v>
      </c>
      <c r="G26521" s="113">
        <v>119.131279327144</v>
      </c>
    </row>
    <row r="26522" spans="1:7" x14ac:dyDescent="0.25">
      <c r="A26522" s="108" t="str">
        <f t="shared" si="414"/>
        <v>CH_1982_1A3(FU)_SOx</v>
      </c>
      <c r="B26522" s="113" t="s">
        <v>177</v>
      </c>
      <c r="C26522" s="113">
        <v>1982</v>
      </c>
      <c r="D26522" s="113" t="s">
        <v>134</v>
      </c>
      <c r="E26522" s="113" t="s">
        <v>201</v>
      </c>
      <c r="F26522" s="113" t="s">
        <v>200</v>
      </c>
      <c r="G26522" s="113">
        <v>5.9154195220164398</v>
      </c>
    </row>
    <row r="26523" spans="1:7" x14ac:dyDescent="0.25">
      <c r="A26523" s="108" t="str">
        <f t="shared" si="414"/>
        <v>CH_1982_1A3(FS)_SOx</v>
      </c>
      <c r="B26523" s="113" t="s">
        <v>177</v>
      </c>
      <c r="C26523" s="113">
        <v>1982</v>
      </c>
      <c r="D26523" s="113" t="s">
        <v>132</v>
      </c>
      <c r="E26523" s="113" t="s">
        <v>201</v>
      </c>
      <c r="F26523" s="113" t="s">
        <v>200</v>
      </c>
      <c r="G26523" s="113">
        <v>5.9154195220164398</v>
      </c>
    </row>
    <row r="26524" spans="1:7" x14ac:dyDescent="0.25">
      <c r="A26524" s="108" t="str">
        <f t="shared" si="414"/>
        <v>CH_1982_1A3(FU)_NH3</v>
      </c>
      <c r="B26524" s="113" t="s">
        <v>177</v>
      </c>
      <c r="C26524" s="113">
        <v>1982</v>
      </c>
      <c r="D26524" s="113" t="s">
        <v>134</v>
      </c>
      <c r="E26524" s="113" t="s">
        <v>124</v>
      </c>
      <c r="F26524" s="113" t="s">
        <v>200</v>
      </c>
      <c r="G26524" s="113">
        <v>7.9585389872516205E-2</v>
      </c>
    </row>
    <row r="26525" spans="1:7" x14ac:dyDescent="0.25">
      <c r="A26525" s="108" t="str">
        <f t="shared" si="414"/>
        <v>CH_1982_1A3(FS)_NH3</v>
      </c>
      <c r="B26525" s="113" t="s">
        <v>177</v>
      </c>
      <c r="C26525" s="113">
        <v>1982</v>
      </c>
      <c r="D26525" s="113" t="s">
        <v>132</v>
      </c>
      <c r="E26525" s="113" t="s">
        <v>124</v>
      </c>
      <c r="F26525" s="113" t="s">
        <v>200</v>
      </c>
      <c r="G26525" s="113">
        <v>7.9585389872516205E-2</v>
      </c>
    </row>
    <row r="26526" spans="1:7" x14ac:dyDescent="0.25">
      <c r="A26526" s="108" t="str">
        <f t="shared" si="414"/>
        <v>CH_1982_1A3(FU)_PM2.5</v>
      </c>
      <c r="B26526" s="113" t="s">
        <v>177</v>
      </c>
      <c r="C26526" s="113">
        <v>1982</v>
      </c>
      <c r="D26526" s="113" t="s">
        <v>134</v>
      </c>
      <c r="E26526" s="113" t="s">
        <v>203</v>
      </c>
      <c r="F26526" s="113" t="s">
        <v>200</v>
      </c>
      <c r="G26526" s="113">
        <v>3.68014706192371</v>
      </c>
    </row>
    <row r="26527" spans="1:7" x14ac:dyDescent="0.25">
      <c r="A26527" s="108" t="str">
        <f t="shared" si="414"/>
        <v>CH_1982_1A3(FS)_PM2.5</v>
      </c>
      <c r="B26527" s="113" t="s">
        <v>177</v>
      </c>
      <c r="C26527" s="113">
        <v>1982</v>
      </c>
      <c r="D26527" s="113" t="s">
        <v>132</v>
      </c>
      <c r="E26527" s="113" t="s">
        <v>203</v>
      </c>
      <c r="F26527" s="113" t="s">
        <v>200</v>
      </c>
      <c r="G26527" s="113">
        <v>3.68014706192371</v>
      </c>
    </row>
    <row r="26528" spans="1:7" x14ac:dyDescent="0.25">
      <c r="A26528" s="108" t="str">
        <f t="shared" si="414"/>
        <v>CH_1982_3D_NOx</v>
      </c>
      <c r="B26528" s="113" t="s">
        <v>177</v>
      </c>
      <c r="C26528" s="113">
        <v>1982</v>
      </c>
      <c r="D26528" s="113" t="s">
        <v>206</v>
      </c>
      <c r="E26528" s="113" t="s">
        <v>199</v>
      </c>
      <c r="F26528" s="113" t="s">
        <v>200</v>
      </c>
      <c r="G26528" s="113">
        <v>3.4340284618339201</v>
      </c>
    </row>
    <row r="26529" spans="1:7" x14ac:dyDescent="0.25">
      <c r="A26529" s="108" t="str">
        <f t="shared" si="414"/>
        <v>CH_1983_NATIONAL TOTAL_NOx</v>
      </c>
      <c r="B26529" s="113" t="s">
        <v>177</v>
      </c>
      <c r="C26529" s="113">
        <v>1983</v>
      </c>
      <c r="D26529" s="113" t="s">
        <v>122</v>
      </c>
      <c r="E26529" s="113" t="s">
        <v>199</v>
      </c>
      <c r="F26529" s="113" t="s">
        <v>200</v>
      </c>
      <c r="G26529" s="113">
        <v>163.580987938063</v>
      </c>
    </row>
    <row r="26530" spans="1:7" x14ac:dyDescent="0.25">
      <c r="A26530" s="108" t="str">
        <f t="shared" si="414"/>
        <v>CH_1983_NATIONAL TOTAL_NMVOC</v>
      </c>
      <c r="B26530" s="113" t="s">
        <v>177</v>
      </c>
      <c r="C26530" s="113">
        <v>1983</v>
      </c>
      <c r="D26530" s="113" t="s">
        <v>122</v>
      </c>
      <c r="E26530" s="113" t="s">
        <v>123</v>
      </c>
      <c r="F26530" s="113" t="s">
        <v>200</v>
      </c>
      <c r="G26530" s="113">
        <v>318.086769302439</v>
      </c>
    </row>
    <row r="26531" spans="1:7" x14ac:dyDescent="0.25">
      <c r="A26531" s="108" t="str">
        <f t="shared" si="414"/>
        <v>CH_1983_NATIONAL TOTAL_SOx</v>
      </c>
      <c r="B26531" s="113" t="s">
        <v>177</v>
      </c>
      <c r="C26531" s="113">
        <v>1983</v>
      </c>
      <c r="D26531" s="113" t="s">
        <v>122</v>
      </c>
      <c r="E26531" s="113" t="s">
        <v>201</v>
      </c>
      <c r="F26531" s="113" t="s">
        <v>200</v>
      </c>
      <c r="G26531" s="113">
        <v>81.4429044269462</v>
      </c>
    </row>
    <row r="26532" spans="1:7" x14ac:dyDescent="0.25">
      <c r="A26532" s="108" t="str">
        <f t="shared" si="414"/>
        <v>CH_1983_NATIONAL TOTAL_NH3</v>
      </c>
      <c r="B26532" s="113" t="s">
        <v>177</v>
      </c>
      <c r="C26532" s="113">
        <v>1983</v>
      </c>
      <c r="D26532" s="113" t="s">
        <v>122</v>
      </c>
      <c r="E26532" s="113" t="s">
        <v>124</v>
      </c>
      <c r="F26532" s="113" t="s">
        <v>200</v>
      </c>
      <c r="G26532" s="113">
        <v>64.867475907931194</v>
      </c>
    </row>
    <row r="26533" spans="1:7" x14ac:dyDescent="0.25">
      <c r="A26533" s="108" t="str">
        <f t="shared" si="414"/>
        <v>CH_1983_NATIONAL TOTAL_PM2.5</v>
      </c>
      <c r="B26533" s="113" t="s">
        <v>177</v>
      </c>
      <c r="C26533" s="113">
        <v>1983</v>
      </c>
      <c r="D26533" s="113" t="s">
        <v>122</v>
      </c>
      <c r="E26533" s="113" t="s">
        <v>203</v>
      </c>
      <c r="F26533" s="113" t="s">
        <v>200</v>
      </c>
      <c r="G26533" s="113">
        <v>26.1373166275635</v>
      </c>
    </row>
    <row r="26534" spans="1:7" x14ac:dyDescent="0.25">
      <c r="A26534" s="108" t="str">
        <f t="shared" si="414"/>
        <v>CH_1983_NATIONAL TOTAL_Pb</v>
      </c>
      <c r="B26534" s="113" t="s">
        <v>177</v>
      </c>
      <c r="C26534" s="113">
        <v>1983</v>
      </c>
      <c r="D26534" s="113" t="s">
        <v>122</v>
      </c>
      <c r="E26534" s="113" t="s">
        <v>125</v>
      </c>
      <c r="F26534" s="113" t="s">
        <v>200</v>
      </c>
      <c r="G26534" s="113">
        <v>0.87476273566488005</v>
      </c>
    </row>
    <row r="26535" spans="1:7" x14ac:dyDescent="0.25">
      <c r="A26535" s="108" t="str">
        <f t="shared" si="414"/>
        <v>CH_1983_NATIONAL TOTAL_Cd</v>
      </c>
      <c r="B26535" s="113" t="s">
        <v>177</v>
      </c>
      <c r="C26535" s="113">
        <v>1983</v>
      </c>
      <c r="D26535" s="113" t="s">
        <v>122</v>
      </c>
      <c r="E26535" s="113" t="s">
        <v>126</v>
      </c>
      <c r="F26535" s="113" t="s">
        <v>200</v>
      </c>
      <c r="G26535" s="113">
        <v>4.3326551082556999E-3</v>
      </c>
    </row>
    <row r="26536" spans="1:7" x14ac:dyDescent="0.25">
      <c r="A26536" s="108" t="str">
        <f t="shared" si="414"/>
        <v>CH_1983_NATIONAL TOTAL_Hg</v>
      </c>
      <c r="B26536" s="113" t="s">
        <v>177</v>
      </c>
      <c r="C26536" s="113">
        <v>1983</v>
      </c>
      <c r="D26536" s="113" t="s">
        <v>122</v>
      </c>
      <c r="E26536" s="113" t="s">
        <v>127</v>
      </c>
      <c r="F26536" s="113" t="s">
        <v>200</v>
      </c>
      <c r="G26536" s="113">
        <v>7.4742781185772097E-3</v>
      </c>
    </row>
    <row r="26537" spans="1:7" x14ac:dyDescent="0.25">
      <c r="A26537" s="108" t="str">
        <f t="shared" si="414"/>
        <v>CH_1983_NATIONAL TOTAL_DIOX</v>
      </c>
      <c r="B26537" s="113" t="s">
        <v>177</v>
      </c>
      <c r="C26537" s="113">
        <v>1983</v>
      </c>
      <c r="D26537" s="113" t="s">
        <v>122</v>
      </c>
      <c r="E26537" s="113" t="s">
        <v>128</v>
      </c>
      <c r="F26537" s="113" t="s">
        <v>200</v>
      </c>
      <c r="G26537" s="150">
        <v>4.2739817062498798E-7</v>
      </c>
    </row>
    <row r="26538" spans="1:7" x14ac:dyDescent="0.25">
      <c r="A26538" s="108" t="str">
        <f t="shared" si="414"/>
        <v>CH_1983_NATIONAL TOTAL_PAH</v>
      </c>
      <c r="B26538" s="113" t="s">
        <v>177</v>
      </c>
      <c r="C26538" s="113">
        <v>1983</v>
      </c>
      <c r="D26538" s="113" t="s">
        <v>122</v>
      </c>
      <c r="E26538" s="113" t="s">
        <v>129</v>
      </c>
      <c r="F26538" s="113" t="s">
        <v>200</v>
      </c>
      <c r="G26538" s="113">
        <v>7.6713287551808196E-3</v>
      </c>
    </row>
    <row r="26539" spans="1:7" x14ac:dyDescent="0.25">
      <c r="A26539" s="108" t="str">
        <f t="shared" si="414"/>
        <v>CH_1983_NATIONAL TOTAL_HCB</v>
      </c>
      <c r="B26539" s="113" t="s">
        <v>177</v>
      </c>
      <c r="C26539" s="113">
        <v>1983</v>
      </c>
      <c r="D26539" s="113" t="s">
        <v>122</v>
      </c>
      <c r="E26539" s="113" t="s">
        <v>130</v>
      </c>
      <c r="F26539" s="113" t="s">
        <v>200</v>
      </c>
      <c r="G26539" s="113">
        <v>1.02146474614577E-4</v>
      </c>
    </row>
    <row r="26540" spans="1:7" x14ac:dyDescent="0.25">
      <c r="A26540" s="108" t="str">
        <f t="shared" si="414"/>
        <v>CH_1983_NATIONAL TOTAL_PCB</v>
      </c>
      <c r="B26540" s="113" t="s">
        <v>177</v>
      </c>
      <c r="C26540" s="113">
        <v>1983</v>
      </c>
      <c r="D26540" s="113" t="s">
        <v>122</v>
      </c>
      <c r="E26540" s="113" t="s">
        <v>259</v>
      </c>
      <c r="F26540" s="113" t="s">
        <v>200</v>
      </c>
      <c r="G26540" s="113">
        <v>3.3857645057831101E-3</v>
      </c>
    </row>
    <row r="26541" spans="1:7" x14ac:dyDescent="0.25">
      <c r="A26541" s="108" t="str">
        <f t="shared" si="414"/>
        <v>CH_1983_1A3(FU)_NOx</v>
      </c>
      <c r="B26541" s="113" t="s">
        <v>177</v>
      </c>
      <c r="C26541" s="113">
        <v>1983</v>
      </c>
      <c r="D26541" s="113" t="s">
        <v>134</v>
      </c>
      <c r="E26541" s="113" t="s">
        <v>199</v>
      </c>
      <c r="F26541" s="113" t="s">
        <v>200</v>
      </c>
      <c r="G26541" s="113">
        <v>108.19856797940101</v>
      </c>
    </row>
    <row r="26542" spans="1:7" x14ac:dyDescent="0.25">
      <c r="A26542" s="108" t="str">
        <f t="shared" si="414"/>
        <v>CH_1983_1A3(FS)_NOx</v>
      </c>
      <c r="B26542" s="113" t="s">
        <v>177</v>
      </c>
      <c r="C26542" s="113">
        <v>1983</v>
      </c>
      <c r="D26542" s="113" t="s">
        <v>132</v>
      </c>
      <c r="E26542" s="113" t="s">
        <v>199</v>
      </c>
      <c r="F26542" s="113" t="s">
        <v>200</v>
      </c>
      <c r="G26542" s="113">
        <v>108.19856797940101</v>
      </c>
    </row>
    <row r="26543" spans="1:7" x14ac:dyDescent="0.25">
      <c r="A26543" s="108" t="str">
        <f t="shared" si="414"/>
        <v>CH_1983_1A3(FU)_NMVOC</v>
      </c>
      <c r="B26543" s="113" t="s">
        <v>177</v>
      </c>
      <c r="C26543" s="113">
        <v>1983</v>
      </c>
      <c r="D26543" s="113" t="s">
        <v>134</v>
      </c>
      <c r="E26543" s="113" t="s">
        <v>123</v>
      </c>
      <c r="F26543" s="113" t="s">
        <v>200</v>
      </c>
      <c r="G26543" s="113">
        <v>117.74592912107801</v>
      </c>
    </row>
    <row r="26544" spans="1:7" x14ac:dyDescent="0.25">
      <c r="A26544" s="108" t="str">
        <f t="shared" si="414"/>
        <v>CH_1983_1A3(FS)_NMVOC</v>
      </c>
      <c r="B26544" s="113" t="s">
        <v>177</v>
      </c>
      <c r="C26544" s="113">
        <v>1983</v>
      </c>
      <c r="D26544" s="113" t="s">
        <v>132</v>
      </c>
      <c r="E26544" s="113" t="s">
        <v>123</v>
      </c>
      <c r="F26544" s="113" t="s">
        <v>200</v>
      </c>
      <c r="G26544" s="113">
        <v>117.74592912107801</v>
      </c>
    </row>
    <row r="26545" spans="1:7" x14ac:dyDescent="0.25">
      <c r="A26545" s="108" t="str">
        <f t="shared" si="414"/>
        <v>CH_1983_1A3(FU)_SOx</v>
      </c>
      <c r="B26545" s="113" t="s">
        <v>177</v>
      </c>
      <c r="C26545" s="113">
        <v>1983</v>
      </c>
      <c r="D26545" s="113" t="s">
        <v>134</v>
      </c>
      <c r="E26545" s="113" t="s">
        <v>201</v>
      </c>
      <c r="F26545" s="113" t="s">
        <v>200</v>
      </c>
      <c r="G26545" s="113">
        <v>5.5961394171930499</v>
      </c>
    </row>
    <row r="26546" spans="1:7" x14ac:dyDescent="0.25">
      <c r="A26546" s="108" t="str">
        <f t="shared" si="414"/>
        <v>CH_1983_1A3(FS)_SOx</v>
      </c>
      <c r="B26546" s="113" t="s">
        <v>177</v>
      </c>
      <c r="C26546" s="113">
        <v>1983</v>
      </c>
      <c r="D26546" s="113" t="s">
        <v>132</v>
      </c>
      <c r="E26546" s="113" t="s">
        <v>201</v>
      </c>
      <c r="F26546" s="113" t="s">
        <v>200</v>
      </c>
      <c r="G26546" s="113">
        <v>5.5961394171930499</v>
      </c>
    </row>
    <row r="26547" spans="1:7" x14ac:dyDescent="0.25">
      <c r="A26547" s="108" t="str">
        <f t="shared" si="414"/>
        <v>CH_1983_1A3(FU)_NH3</v>
      </c>
      <c r="B26547" s="113" t="s">
        <v>177</v>
      </c>
      <c r="C26547" s="113">
        <v>1983</v>
      </c>
      <c r="D26547" s="113" t="s">
        <v>134</v>
      </c>
      <c r="E26547" s="113" t="s">
        <v>124</v>
      </c>
      <c r="F26547" s="113" t="s">
        <v>200</v>
      </c>
      <c r="G26547" s="113">
        <v>8.1334575551640004E-2</v>
      </c>
    </row>
    <row r="26548" spans="1:7" x14ac:dyDescent="0.25">
      <c r="A26548" s="108" t="str">
        <f t="shared" si="414"/>
        <v>CH_1983_1A3(FS)_NH3</v>
      </c>
      <c r="B26548" s="113" t="s">
        <v>177</v>
      </c>
      <c r="C26548" s="113">
        <v>1983</v>
      </c>
      <c r="D26548" s="113" t="s">
        <v>132</v>
      </c>
      <c r="E26548" s="113" t="s">
        <v>124</v>
      </c>
      <c r="F26548" s="113" t="s">
        <v>200</v>
      </c>
      <c r="G26548" s="113">
        <v>8.1334575551640004E-2</v>
      </c>
    </row>
    <row r="26549" spans="1:7" x14ac:dyDescent="0.25">
      <c r="A26549" s="108" t="str">
        <f t="shared" si="414"/>
        <v>CH_1983_1A3(FU)_PM2.5</v>
      </c>
      <c r="B26549" s="113" t="s">
        <v>177</v>
      </c>
      <c r="C26549" s="113">
        <v>1983</v>
      </c>
      <c r="D26549" s="113" t="s">
        <v>134</v>
      </c>
      <c r="E26549" s="113" t="s">
        <v>203</v>
      </c>
      <c r="F26549" s="113" t="s">
        <v>200</v>
      </c>
      <c r="G26549" s="113">
        <v>3.6934958681459702</v>
      </c>
    </row>
    <row r="26550" spans="1:7" x14ac:dyDescent="0.25">
      <c r="A26550" s="108" t="str">
        <f t="shared" si="414"/>
        <v>CH_1983_1A3(FS)_PM2.5</v>
      </c>
      <c r="B26550" s="113" t="s">
        <v>177</v>
      </c>
      <c r="C26550" s="113">
        <v>1983</v>
      </c>
      <c r="D26550" s="113" t="s">
        <v>132</v>
      </c>
      <c r="E26550" s="113" t="s">
        <v>203</v>
      </c>
      <c r="F26550" s="113" t="s">
        <v>200</v>
      </c>
      <c r="G26550" s="113">
        <v>3.6934958681459702</v>
      </c>
    </row>
    <row r="26551" spans="1:7" x14ac:dyDescent="0.25">
      <c r="A26551" s="108" t="str">
        <f t="shared" si="414"/>
        <v>CH_1983_3D_NOx</v>
      </c>
      <c r="B26551" s="113" t="s">
        <v>177</v>
      </c>
      <c r="C26551" s="113">
        <v>1983</v>
      </c>
      <c r="D26551" s="113" t="s">
        <v>206</v>
      </c>
      <c r="E26551" s="113" t="s">
        <v>199</v>
      </c>
      <c r="F26551" s="113" t="s">
        <v>200</v>
      </c>
      <c r="G26551" s="113">
        <v>3.4555823426400099</v>
      </c>
    </row>
    <row r="26552" spans="1:7" x14ac:dyDescent="0.25">
      <c r="A26552" s="108" t="str">
        <f t="shared" si="414"/>
        <v>CH_1984_NATIONAL TOTAL_NOx</v>
      </c>
      <c r="B26552" s="113" t="s">
        <v>177</v>
      </c>
      <c r="C26552" s="113">
        <v>1984</v>
      </c>
      <c r="D26552" s="113" t="s">
        <v>122</v>
      </c>
      <c r="E26552" s="113" t="s">
        <v>199</v>
      </c>
      <c r="F26552" s="113" t="s">
        <v>200</v>
      </c>
      <c r="G26552" s="113">
        <v>164.853128139224</v>
      </c>
    </row>
    <row r="26553" spans="1:7" x14ac:dyDescent="0.25">
      <c r="A26553" s="108" t="str">
        <f t="shared" si="414"/>
        <v>CH_1984_NATIONAL TOTAL_NMVOC</v>
      </c>
      <c r="B26553" s="113" t="s">
        <v>177</v>
      </c>
      <c r="C26553" s="113">
        <v>1984</v>
      </c>
      <c r="D26553" s="113" t="s">
        <v>122</v>
      </c>
      <c r="E26553" s="113" t="s">
        <v>123</v>
      </c>
      <c r="F26553" s="113" t="s">
        <v>200</v>
      </c>
      <c r="G26553" s="113">
        <v>318.34186866843601</v>
      </c>
    </row>
    <row r="26554" spans="1:7" x14ac:dyDescent="0.25">
      <c r="A26554" s="108" t="str">
        <f t="shared" si="414"/>
        <v>CH_1984_NATIONAL TOTAL_SOx</v>
      </c>
      <c r="B26554" s="113" t="s">
        <v>177</v>
      </c>
      <c r="C26554" s="113">
        <v>1984</v>
      </c>
      <c r="D26554" s="113" t="s">
        <v>122</v>
      </c>
      <c r="E26554" s="113" t="s">
        <v>201</v>
      </c>
      <c r="F26554" s="113" t="s">
        <v>200</v>
      </c>
      <c r="G26554" s="113">
        <v>76.337958998766396</v>
      </c>
    </row>
    <row r="26555" spans="1:7" x14ac:dyDescent="0.25">
      <c r="A26555" s="108" t="str">
        <f t="shared" si="414"/>
        <v>CH_1984_NATIONAL TOTAL_NH3</v>
      </c>
      <c r="B26555" s="113" t="s">
        <v>177</v>
      </c>
      <c r="C26555" s="113">
        <v>1984</v>
      </c>
      <c r="D26555" s="113" t="s">
        <v>122</v>
      </c>
      <c r="E26555" s="113" t="s">
        <v>124</v>
      </c>
      <c r="F26555" s="113" t="s">
        <v>200</v>
      </c>
      <c r="G26555" s="113">
        <v>65.276509076413504</v>
      </c>
    </row>
    <row r="26556" spans="1:7" x14ac:dyDescent="0.25">
      <c r="A26556" s="108" t="str">
        <f t="shared" si="414"/>
        <v>CH_1984_NATIONAL TOTAL_PM2.5</v>
      </c>
      <c r="B26556" s="113" t="s">
        <v>177</v>
      </c>
      <c r="C26556" s="113">
        <v>1984</v>
      </c>
      <c r="D26556" s="113" t="s">
        <v>122</v>
      </c>
      <c r="E26556" s="113" t="s">
        <v>203</v>
      </c>
      <c r="F26556" s="113" t="s">
        <v>200</v>
      </c>
      <c r="G26556" s="113">
        <v>26.239932384218601</v>
      </c>
    </row>
    <row r="26557" spans="1:7" x14ac:dyDescent="0.25">
      <c r="A26557" s="108" t="str">
        <f t="shared" si="414"/>
        <v>CH_1984_NATIONAL TOTAL_Pb</v>
      </c>
      <c r="B26557" s="113" t="s">
        <v>177</v>
      </c>
      <c r="C26557" s="113">
        <v>1984</v>
      </c>
      <c r="D26557" s="113" t="s">
        <v>122</v>
      </c>
      <c r="E26557" s="113" t="s">
        <v>125</v>
      </c>
      <c r="F26557" s="113" t="s">
        <v>200</v>
      </c>
      <c r="G26557" s="113">
        <v>0.71113264031147105</v>
      </c>
    </row>
    <row r="26558" spans="1:7" x14ac:dyDescent="0.25">
      <c r="A26558" s="108" t="str">
        <f t="shared" si="414"/>
        <v>CH_1984_NATIONAL TOTAL_Cd</v>
      </c>
      <c r="B26558" s="113" t="s">
        <v>177</v>
      </c>
      <c r="C26558" s="113">
        <v>1984</v>
      </c>
      <c r="D26558" s="113" t="s">
        <v>122</v>
      </c>
      <c r="E26558" s="113" t="s">
        <v>126</v>
      </c>
      <c r="F26558" s="113" t="s">
        <v>200</v>
      </c>
      <c r="G26558" s="113">
        <v>4.0256649304193301E-3</v>
      </c>
    </row>
    <row r="26559" spans="1:7" x14ac:dyDescent="0.25">
      <c r="A26559" s="108" t="str">
        <f t="shared" si="414"/>
        <v>CH_1984_NATIONAL TOTAL_Hg</v>
      </c>
      <c r="B26559" s="113" t="s">
        <v>177</v>
      </c>
      <c r="C26559" s="113">
        <v>1984</v>
      </c>
      <c r="D26559" s="113" t="s">
        <v>122</v>
      </c>
      <c r="E26559" s="113" t="s">
        <v>127</v>
      </c>
      <c r="F26559" s="113" t="s">
        <v>200</v>
      </c>
      <c r="G26559" s="113">
        <v>7.4832224815716396E-3</v>
      </c>
    </row>
    <row r="26560" spans="1:7" x14ac:dyDescent="0.25">
      <c r="A26560" s="108" t="str">
        <f t="shared" si="414"/>
        <v>CH_1984_NATIONAL TOTAL_DIOX</v>
      </c>
      <c r="B26560" s="113" t="s">
        <v>177</v>
      </c>
      <c r="C26560" s="113">
        <v>1984</v>
      </c>
      <c r="D26560" s="113" t="s">
        <v>122</v>
      </c>
      <c r="E26560" s="113" t="s">
        <v>128</v>
      </c>
      <c r="F26560" s="113" t="s">
        <v>200</v>
      </c>
      <c r="G26560" s="150">
        <v>4.2330881609573499E-7</v>
      </c>
    </row>
    <row r="26561" spans="1:7" x14ac:dyDescent="0.25">
      <c r="A26561" s="108" t="str">
        <f t="shared" si="414"/>
        <v>CH_1984_NATIONAL TOTAL_PAH</v>
      </c>
      <c r="B26561" s="113" t="s">
        <v>177</v>
      </c>
      <c r="C26561" s="113">
        <v>1984</v>
      </c>
      <c r="D26561" s="113" t="s">
        <v>122</v>
      </c>
      <c r="E26561" s="113" t="s">
        <v>129</v>
      </c>
      <c r="F26561" s="113" t="s">
        <v>200</v>
      </c>
      <c r="G26561" s="113">
        <v>7.9918945882232993E-3</v>
      </c>
    </row>
    <row r="26562" spans="1:7" x14ac:dyDescent="0.25">
      <c r="A26562" s="108" t="str">
        <f t="shared" ref="A26562:A26625" si="415">CONCATENATE(B26562,"_",C26562,"_",D26562,"_",E26562)</f>
        <v>CH_1984_NATIONAL TOTAL_HCB</v>
      </c>
      <c r="B26562" s="113" t="s">
        <v>177</v>
      </c>
      <c r="C26562" s="113">
        <v>1984</v>
      </c>
      <c r="D26562" s="113" t="s">
        <v>122</v>
      </c>
      <c r="E26562" s="113" t="s">
        <v>130</v>
      </c>
      <c r="F26562" s="113" t="s">
        <v>200</v>
      </c>
      <c r="G26562" s="113">
        <v>1.0370130259163099E-4</v>
      </c>
    </row>
    <row r="26563" spans="1:7" x14ac:dyDescent="0.25">
      <c r="A26563" s="108" t="str">
        <f t="shared" si="415"/>
        <v>CH_1984_NATIONAL TOTAL_PCB</v>
      </c>
      <c r="B26563" s="113" t="s">
        <v>177</v>
      </c>
      <c r="C26563" s="113">
        <v>1984</v>
      </c>
      <c r="D26563" s="113" t="s">
        <v>122</v>
      </c>
      <c r="E26563" s="113" t="s">
        <v>259</v>
      </c>
      <c r="F26563" s="113" t="s">
        <v>200</v>
      </c>
      <c r="G26563" s="113">
        <v>3.2772795261944701E-3</v>
      </c>
    </row>
    <row r="26564" spans="1:7" x14ac:dyDescent="0.25">
      <c r="A26564" s="108" t="str">
        <f t="shared" si="415"/>
        <v>CH_1984_1A3(FU)_NOx</v>
      </c>
      <c r="B26564" s="113" t="s">
        <v>177</v>
      </c>
      <c r="C26564" s="113">
        <v>1984</v>
      </c>
      <c r="D26564" s="113" t="s">
        <v>134</v>
      </c>
      <c r="E26564" s="113" t="s">
        <v>199</v>
      </c>
      <c r="F26564" s="113" t="s">
        <v>200</v>
      </c>
      <c r="G26564" s="113">
        <v>108.263064444336</v>
      </c>
    </row>
    <row r="26565" spans="1:7" x14ac:dyDescent="0.25">
      <c r="A26565" s="108" t="str">
        <f t="shared" si="415"/>
        <v>CH_1984_1A3(FS)_NOx</v>
      </c>
      <c r="B26565" s="113" t="s">
        <v>177</v>
      </c>
      <c r="C26565" s="113">
        <v>1984</v>
      </c>
      <c r="D26565" s="113" t="s">
        <v>132</v>
      </c>
      <c r="E26565" s="113" t="s">
        <v>199</v>
      </c>
      <c r="F26565" s="113" t="s">
        <v>200</v>
      </c>
      <c r="G26565" s="113">
        <v>108.263064444336</v>
      </c>
    </row>
    <row r="26566" spans="1:7" x14ac:dyDescent="0.25">
      <c r="A26566" s="108" t="str">
        <f t="shared" si="415"/>
        <v>CH_1984_1A3(FU)_NMVOC</v>
      </c>
      <c r="B26566" s="113" t="s">
        <v>177</v>
      </c>
      <c r="C26566" s="113">
        <v>1984</v>
      </c>
      <c r="D26566" s="113" t="s">
        <v>134</v>
      </c>
      <c r="E26566" s="113" t="s">
        <v>123</v>
      </c>
      <c r="F26566" s="113" t="s">
        <v>200</v>
      </c>
      <c r="G26566" s="113">
        <v>116.21549930553</v>
      </c>
    </row>
    <row r="26567" spans="1:7" x14ac:dyDescent="0.25">
      <c r="A26567" s="108" t="str">
        <f t="shared" si="415"/>
        <v>CH_1984_1A3(FS)_NMVOC</v>
      </c>
      <c r="B26567" s="113" t="s">
        <v>177</v>
      </c>
      <c r="C26567" s="113">
        <v>1984</v>
      </c>
      <c r="D26567" s="113" t="s">
        <v>132</v>
      </c>
      <c r="E26567" s="113" t="s">
        <v>123</v>
      </c>
      <c r="F26567" s="113" t="s">
        <v>200</v>
      </c>
      <c r="G26567" s="113">
        <v>116.21549930553</v>
      </c>
    </row>
    <row r="26568" spans="1:7" x14ac:dyDescent="0.25">
      <c r="A26568" s="108" t="str">
        <f t="shared" si="415"/>
        <v>CH_1984_1A3(FU)_SOx</v>
      </c>
      <c r="B26568" s="113" t="s">
        <v>177</v>
      </c>
      <c r="C26568" s="113">
        <v>1984</v>
      </c>
      <c r="D26568" s="113" t="s">
        <v>134</v>
      </c>
      <c r="E26568" s="113" t="s">
        <v>201</v>
      </c>
      <c r="F26568" s="113" t="s">
        <v>200</v>
      </c>
      <c r="G26568" s="113">
        <v>5.2511145581792302</v>
      </c>
    </row>
    <row r="26569" spans="1:7" x14ac:dyDescent="0.25">
      <c r="A26569" s="108" t="str">
        <f t="shared" si="415"/>
        <v>CH_1984_1A3(FS)_SOx</v>
      </c>
      <c r="B26569" s="113" t="s">
        <v>177</v>
      </c>
      <c r="C26569" s="113">
        <v>1984</v>
      </c>
      <c r="D26569" s="113" t="s">
        <v>132</v>
      </c>
      <c r="E26569" s="113" t="s">
        <v>201</v>
      </c>
      <c r="F26569" s="113" t="s">
        <v>200</v>
      </c>
      <c r="G26569" s="113">
        <v>5.2511145581792302</v>
      </c>
    </row>
    <row r="26570" spans="1:7" x14ac:dyDescent="0.25">
      <c r="A26570" s="108" t="str">
        <f t="shared" si="415"/>
        <v>CH_1984_1A3(FU)_NH3</v>
      </c>
      <c r="B26570" s="113" t="s">
        <v>177</v>
      </c>
      <c r="C26570" s="113">
        <v>1984</v>
      </c>
      <c r="D26570" s="113" t="s">
        <v>134</v>
      </c>
      <c r="E26570" s="113" t="s">
        <v>124</v>
      </c>
      <c r="F26570" s="113" t="s">
        <v>200</v>
      </c>
      <c r="G26570" s="113">
        <v>8.3082096938902603E-2</v>
      </c>
    </row>
    <row r="26571" spans="1:7" x14ac:dyDescent="0.25">
      <c r="A26571" s="108" t="str">
        <f t="shared" si="415"/>
        <v>CH_1984_1A3(FS)_NH3</v>
      </c>
      <c r="B26571" s="113" t="s">
        <v>177</v>
      </c>
      <c r="C26571" s="113">
        <v>1984</v>
      </c>
      <c r="D26571" s="113" t="s">
        <v>132</v>
      </c>
      <c r="E26571" s="113" t="s">
        <v>124</v>
      </c>
      <c r="F26571" s="113" t="s">
        <v>200</v>
      </c>
      <c r="G26571" s="113">
        <v>8.3082096938902603E-2</v>
      </c>
    </row>
    <row r="26572" spans="1:7" x14ac:dyDescent="0.25">
      <c r="A26572" s="108" t="str">
        <f t="shared" si="415"/>
        <v>CH_1984_1A3(FU)_PM2.5</v>
      </c>
      <c r="B26572" s="113" t="s">
        <v>177</v>
      </c>
      <c r="C26572" s="113">
        <v>1984</v>
      </c>
      <c r="D26572" s="113" t="s">
        <v>134</v>
      </c>
      <c r="E26572" s="113" t="s">
        <v>203</v>
      </c>
      <c r="F26572" s="113" t="s">
        <v>200</v>
      </c>
      <c r="G26572" s="113">
        <v>3.69940450384513</v>
      </c>
    </row>
    <row r="26573" spans="1:7" x14ac:dyDescent="0.25">
      <c r="A26573" s="108" t="str">
        <f t="shared" si="415"/>
        <v>CH_1984_1A3(FS)_PM2.5</v>
      </c>
      <c r="B26573" s="113" t="s">
        <v>177</v>
      </c>
      <c r="C26573" s="113">
        <v>1984</v>
      </c>
      <c r="D26573" s="113" t="s">
        <v>132</v>
      </c>
      <c r="E26573" s="113" t="s">
        <v>203</v>
      </c>
      <c r="F26573" s="113" t="s">
        <v>200</v>
      </c>
      <c r="G26573" s="113">
        <v>3.69940450384513</v>
      </c>
    </row>
    <row r="26574" spans="1:7" x14ac:dyDescent="0.25">
      <c r="A26574" s="108" t="str">
        <f t="shared" si="415"/>
        <v>CH_1984_3D_NOx</v>
      </c>
      <c r="B26574" s="113" t="s">
        <v>177</v>
      </c>
      <c r="C26574" s="113">
        <v>1984</v>
      </c>
      <c r="D26574" s="113" t="s">
        <v>206</v>
      </c>
      <c r="E26574" s="113" t="s">
        <v>199</v>
      </c>
      <c r="F26574" s="113" t="s">
        <v>200</v>
      </c>
      <c r="G26574" s="113">
        <v>3.4813555040007498</v>
      </c>
    </row>
    <row r="26575" spans="1:7" x14ac:dyDescent="0.25">
      <c r="A26575" s="108" t="str">
        <f t="shared" si="415"/>
        <v>CH_1985_NATIONAL TOTAL_NOx</v>
      </c>
      <c r="B26575" s="113" t="s">
        <v>177</v>
      </c>
      <c r="C26575" s="113">
        <v>1985</v>
      </c>
      <c r="D26575" s="113" t="s">
        <v>122</v>
      </c>
      <c r="E26575" s="113" t="s">
        <v>199</v>
      </c>
      <c r="F26575" s="113" t="s">
        <v>200</v>
      </c>
      <c r="G26575" s="113">
        <v>165.29799299595501</v>
      </c>
    </row>
    <row r="26576" spans="1:7" x14ac:dyDescent="0.25">
      <c r="A26576" s="108" t="str">
        <f t="shared" si="415"/>
        <v>CH_1985_NATIONAL TOTAL_NMVOC</v>
      </c>
      <c r="B26576" s="113" t="s">
        <v>177</v>
      </c>
      <c r="C26576" s="113">
        <v>1985</v>
      </c>
      <c r="D26576" s="113" t="s">
        <v>122</v>
      </c>
      <c r="E26576" s="113" t="s">
        <v>123</v>
      </c>
      <c r="F26576" s="113" t="s">
        <v>200</v>
      </c>
      <c r="G26576" s="113">
        <v>319.45704206681899</v>
      </c>
    </row>
    <row r="26577" spans="1:7" x14ac:dyDescent="0.25">
      <c r="A26577" s="108" t="str">
        <f t="shared" si="415"/>
        <v>CH_1985_NATIONAL TOTAL_SOx</v>
      </c>
      <c r="B26577" s="113" t="s">
        <v>177</v>
      </c>
      <c r="C26577" s="113">
        <v>1985</v>
      </c>
      <c r="D26577" s="113" t="s">
        <v>122</v>
      </c>
      <c r="E26577" s="113" t="s">
        <v>201</v>
      </c>
      <c r="F26577" s="113" t="s">
        <v>200</v>
      </c>
      <c r="G26577" s="113">
        <v>68.206141409149794</v>
      </c>
    </row>
    <row r="26578" spans="1:7" x14ac:dyDescent="0.25">
      <c r="A26578" s="108" t="str">
        <f t="shared" si="415"/>
        <v>CH_1985_NATIONAL TOTAL_NH3</v>
      </c>
      <c r="B26578" s="113" t="s">
        <v>177</v>
      </c>
      <c r="C26578" s="113">
        <v>1985</v>
      </c>
      <c r="D26578" s="113" t="s">
        <v>122</v>
      </c>
      <c r="E26578" s="113" t="s">
        <v>124</v>
      </c>
      <c r="F26578" s="113" t="s">
        <v>200</v>
      </c>
      <c r="G26578" s="113">
        <v>65.691996916864397</v>
      </c>
    </row>
    <row r="26579" spans="1:7" x14ac:dyDescent="0.25">
      <c r="A26579" s="108" t="str">
        <f t="shared" si="415"/>
        <v>CH_1985_NATIONAL TOTAL_PM2.5</v>
      </c>
      <c r="B26579" s="113" t="s">
        <v>177</v>
      </c>
      <c r="C26579" s="113">
        <v>1985</v>
      </c>
      <c r="D26579" s="113" t="s">
        <v>122</v>
      </c>
      <c r="E26579" s="113" t="s">
        <v>203</v>
      </c>
      <c r="F26579" s="113" t="s">
        <v>200</v>
      </c>
      <c r="G26579" s="113">
        <v>26.477440718544099</v>
      </c>
    </row>
    <row r="26580" spans="1:7" x14ac:dyDescent="0.25">
      <c r="A26580" s="108" t="str">
        <f t="shared" si="415"/>
        <v>CH_1985_NATIONAL TOTAL_Pb</v>
      </c>
      <c r="B26580" s="113" t="s">
        <v>177</v>
      </c>
      <c r="C26580" s="113">
        <v>1985</v>
      </c>
      <c r="D26580" s="113" t="s">
        <v>122</v>
      </c>
      <c r="E26580" s="113" t="s">
        <v>125</v>
      </c>
      <c r="F26580" s="113" t="s">
        <v>200</v>
      </c>
      <c r="G26580" s="113">
        <v>0.55954706102419705</v>
      </c>
    </row>
    <row r="26581" spans="1:7" x14ac:dyDescent="0.25">
      <c r="A26581" s="108" t="str">
        <f t="shared" si="415"/>
        <v>CH_1985_NATIONAL TOTAL_Cd</v>
      </c>
      <c r="B26581" s="113" t="s">
        <v>177</v>
      </c>
      <c r="C26581" s="113">
        <v>1985</v>
      </c>
      <c r="D26581" s="113" t="s">
        <v>122</v>
      </c>
      <c r="E26581" s="113" t="s">
        <v>126</v>
      </c>
      <c r="F26581" s="113" t="s">
        <v>200</v>
      </c>
      <c r="G26581" s="113">
        <v>3.9579036257146299E-3</v>
      </c>
    </row>
    <row r="26582" spans="1:7" x14ac:dyDescent="0.25">
      <c r="A26582" s="108" t="str">
        <f t="shared" si="415"/>
        <v>CH_1985_NATIONAL TOTAL_Hg</v>
      </c>
      <c r="B26582" s="113" t="s">
        <v>177</v>
      </c>
      <c r="C26582" s="113">
        <v>1985</v>
      </c>
      <c r="D26582" s="113" t="s">
        <v>122</v>
      </c>
      <c r="E26582" s="113" t="s">
        <v>127</v>
      </c>
      <c r="F26582" s="113" t="s">
        <v>200</v>
      </c>
      <c r="G26582" s="113">
        <v>7.3967267393026904E-3</v>
      </c>
    </row>
    <row r="26583" spans="1:7" x14ac:dyDescent="0.25">
      <c r="A26583" s="108" t="str">
        <f t="shared" si="415"/>
        <v>CH_1985_NATIONAL TOTAL_DIOX</v>
      </c>
      <c r="B26583" s="113" t="s">
        <v>177</v>
      </c>
      <c r="C26583" s="113">
        <v>1985</v>
      </c>
      <c r="D26583" s="113" t="s">
        <v>122</v>
      </c>
      <c r="E26583" s="113" t="s">
        <v>128</v>
      </c>
      <c r="F26583" s="113" t="s">
        <v>200</v>
      </c>
      <c r="G26583" s="150">
        <v>3.9711388735270299E-7</v>
      </c>
    </row>
    <row r="26584" spans="1:7" x14ac:dyDescent="0.25">
      <c r="A26584" s="108" t="str">
        <f t="shared" si="415"/>
        <v>CH_1985_NATIONAL TOTAL_PAH</v>
      </c>
      <c r="B26584" s="113" t="s">
        <v>177</v>
      </c>
      <c r="C26584" s="113">
        <v>1985</v>
      </c>
      <c r="D26584" s="113" t="s">
        <v>122</v>
      </c>
      <c r="E26584" s="113" t="s">
        <v>129</v>
      </c>
      <c r="F26584" s="113" t="s">
        <v>200</v>
      </c>
      <c r="G26584" s="113">
        <v>7.8709711767131693E-3</v>
      </c>
    </row>
    <row r="26585" spans="1:7" x14ac:dyDescent="0.25">
      <c r="A26585" s="108" t="str">
        <f t="shared" si="415"/>
        <v>CH_1985_NATIONAL TOTAL_HCB</v>
      </c>
      <c r="B26585" s="113" t="s">
        <v>177</v>
      </c>
      <c r="C26585" s="113">
        <v>1985</v>
      </c>
      <c r="D26585" s="113" t="s">
        <v>122</v>
      </c>
      <c r="E26585" s="113" t="s">
        <v>130</v>
      </c>
      <c r="F26585" s="113" t="s">
        <v>200</v>
      </c>
      <c r="G26585" s="113">
        <v>1.15177735351364E-4</v>
      </c>
    </row>
    <row r="26586" spans="1:7" x14ac:dyDescent="0.25">
      <c r="A26586" s="108" t="str">
        <f t="shared" si="415"/>
        <v>CH_1985_NATIONAL TOTAL_PCB</v>
      </c>
      <c r="B26586" s="113" t="s">
        <v>177</v>
      </c>
      <c r="C26586" s="113">
        <v>1985</v>
      </c>
      <c r="D26586" s="113" t="s">
        <v>122</v>
      </c>
      <c r="E26586" s="113" t="s">
        <v>259</v>
      </c>
      <c r="F26586" s="113" t="s">
        <v>200</v>
      </c>
      <c r="G26586" s="113">
        <v>3.1403427858802701E-3</v>
      </c>
    </row>
    <row r="26587" spans="1:7" x14ac:dyDescent="0.25">
      <c r="A26587" s="108" t="str">
        <f t="shared" si="415"/>
        <v>CH_1985_1A3(FU)_NOx</v>
      </c>
      <c r="B26587" s="113" t="s">
        <v>177</v>
      </c>
      <c r="C26587" s="113">
        <v>1985</v>
      </c>
      <c r="D26587" s="113" t="s">
        <v>134</v>
      </c>
      <c r="E26587" s="113" t="s">
        <v>199</v>
      </c>
      <c r="F26587" s="113" t="s">
        <v>200</v>
      </c>
      <c r="G26587" s="113">
        <v>108.237903111891</v>
      </c>
    </row>
    <row r="26588" spans="1:7" x14ac:dyDescent="0.25">
      <c r="A26588" s="108" t="str">
        <f t="shared" si="415"/>
        <v>CH_1985_1A3(FS)_NOx</v>
      </c>
      <c r="B26588" s="113" t="s">
        <v>177</v>
      </c>
      <c r="C26588" s="113">
        <v>1985</v>
      </c>
      <c r="D26588" s="113" t="s">
        <v>132</v>
      </c>
      <c r="E26588" s="113" t="s">
        <v>199</v>
      </c>
      <c r="F26588" s="113" t="s">
        <v>200</v>
      </c>
      <c r="G26588" s="113">
        <v>108.237903111891</v>
      </c>
    </row>
    <row r="26589" spans="1:7" x14ac:dyDescent="0.25">
      <c r="A26589" s="108" t="str">
        <f t="shared" si="415"/>
        <v>CH_1985_1A3(FU)_NMVOC</v>
      </c>
      <c r="B26589" s="113" t="s">
        <v>177</v>
      </c>
      <c r="C26589" s="113">
        <v>1985</v>
      </c>
      <c r="D26589" s="113" t="s">
        <v>134</v>
      </c>
      <c r="E26589" s="113" t="s">
        <v>123</v>
      </c>
      <c r="F26589" s="113" t="s">
        <v>200</v>
      </c>
      <c r="G26589" s="113">
        <v>114.53998988049899</v>
      </c>
    </row>
    <row r="26590" spans="1:7" x14ac:dyDescent="0.25">
      <c r="A26590" s="108" t="str">
        <f t="shared" si="415"/>
        <v>CH_1985_1A3(FS)_NMVOC</v>
      </c>
      <c r="B26590" s="113" t="s">
        <v>177</v>
      </c>
      <c r="C26590" s="113">
        <v>1985</v>
      </c>
      <c r="D26590" s="113" t="s">
        <v>132</v>
      </c>
      <c r="E26590" s="113" t="s">
        <v>123</v>
      </c>
      <c r="F26590" s="113" t="s">
        <v>200</v>
      </c>
      <c r="G26590" s="113">
        <v>114.53998988049899</v>
      </c>
    </row>
    <row r="26591" spans="1:7" x14ac:dyDescent="0.25">
      <c r="A26591" s="108" t="str">
        <f t="shared" si="415"/>
        <v>CH_1985_1A3(FU)_SOx</v>
      </c>
      <c r="B26591" s="113" t="s">
        <v>177</v>
      </c>
      <c r="C26591" s="113">
        <v>1985</v>
      </c>
      <c r="D26591" s="113" t="s">
        <v>134</v>
      </c>
      <c r="E26591" s="113" t="s">
        <v>201</v>
      </c>
      <c r="F26591" s="113" t="s">
        <v>200</v>
      </c>
      <c r="G26591" s="113">
        <v>4.8803449449750103</v>
      </c>
    </row>
    <row r="26592" spans="1:7" x14ac:dyDescent="0.25">
      <c r="A26592" s="108" t="str">
        <f t="shared" si="415"/>
        <v>CH_1985_1A3(FS)_SOx</v>
      </c>
      <c r="B26592" s="113" t="s">
        <v>177</v>
      </c>
      <c r="C26592" s="113">
        <v>1985</v>
      </c>
      <c r="D26592" s="113" t="s">
        <v>132</v>
      </c>
      <c r="E26592" s="113" t="s">
        <v>201</v>
      </c>
      <c r="F26592" s="113" t="s">
        <v>200</v>
      </c>
      <c r="G26592" s="113">
        <v>4.8803449449750103</v>
      </c>
    </row>
    <row r="26593" spans="1:7" x14ac:dyDescent="0.25">
      <c r="A26593" s="108" t="str">
        <f t="shared" si="415"/>
        <v>CH_1985_1A3(FU)_NH3</v>
      </c>
      <c r="B26593" s="113" t="s">
        <v>177</v>
      </c>
      <c r="C26593" s="113">
        <v>1985</v>
      </c>
      <c r="D26593" s="113" t="s">
        <v>134</v>
      </c>
      <c r="E26593" s="113" t="s">
        <v>124</v>
      </c>
      <c r="F26593" s="113" t="s">
        <v>200</v>
      </c>
      <c r="G26593" s="113">
        <v>8.4827954034304001E-2</v>
      </c>
    </row>
    <row r="26594" spans="1:7" x14ac:dyDescent="0.25">
      <c r="A26594" s="108" t="str">
        <f t="shared" si="415"/>
        <v>CH_1985_1A3(FS)_NH3</v>
      </c>
      <c r="B26594" s="113" t="s">
        <v>177</v>
      </c>
      <c r="C26594" s="113">
        <v>1985</v>
      </c>
      <c r="D26594" s="113" t="s">
        <v>132</v>
      </c>
      <c r="E26594" s="113" t="s">
        <v>124</v>
      </c>
      <c r="F26594" s="113" t="s">
        <v>200</v>
      </c>
      <c r="G26594" s="113">
        <v>8.4827954034304001E-2</v>
      </c>
    </row>
    <row r="26595" spans="1:7" x14ac:dyDescent="0.25">
      <c r="A26595" s="108" t="str">
        <f t="shared" si="415"/>
        <v>CH_1985_1A3(FU)_PM2.5</v>
      </c>
      <c r="B26595" s="113" t="s">
        <v>177</v>
      </c>
      <c r="C26595" s="113">
        <v>1985</v>
      </c>
      <c r="D26595" s="113" t="s">
        <v>134</v>
      </c>
      <c r="E26595" s="113" t="s">
        <v>203</v>
      </c>
      <c r="F26595" s="113" t="s">
        <v>200</v>
      </c>
      <c r="G26595" s="113">
        <v>3.6978729690211698</v>
      </c>
    </row>
    <row r="26596" spans="1:7" x14ac:dyDescent="0.25">
      <c r="A26596" s="108" t="str">
        <f t="shared" si="415"/>
        <v>CH_1985_1A3(FS)_PM2.5</v>
      </c>
      <c r="B26596" s="113" t="s">
        <v>177</v>
      </c>
      <c r="C26596" s="113">
        <v>1985</v>
      </c>
      <c r="D26596" s="113" t="s">
        <v>132</v>
      </c>
      <c r="E26596" s="113" t="s">
        <v>203</v>
      </c>
      <c r="F26596" s="113" t="s">
        <v>200</v>
      </c>
      <c r="G26596" s="113">
        <v>3.6978729690211698</v>
      </c>
    </row>
    <row r="26597" spans="1:7" x14ac:dyDescent="0.25">
      <c r="A26597" s="108" t="str">
        <f t="shared" si="415"/>
        <v>CH_1985_3D_NOx</v>
      </c>
      <c r="B26597" s="113" t="s">
        <v>177</v>
      </c>
      <c r="C26597" s="113">
        <v>1985</v>
      </c>
      <c r="D26597" s="113" t="s">
        <v>206</v>
      </c>
      <c r="E26597" s="113" t="s">
        <v>199</v>
      </c>
      <c r="F26597" s="113" t="s">
        <v>200</v>
      </c>
      <c r="G26597" s="113">
        <v>3.5066098982834202</v>
      </c>
    </row>
    <row r="26598" spans="1:7" x14ac:dyDescent="0.25">
      <c r="A26598" s="108" t="str">
        <f t="shared" si="415"/>
        <v>CH_1986_NATIONAL TOTAL_NOx</v>
      </c>
      <c r="B26598" s="113" t="s">
        <v>177</v>
      </c>
      <c r="C26598" s="113">
        <v>1986</v>
      </c>
      <c r="D26598" s="113" t="s">
        <v>122</v>
      </c>
      <c r="E26598" s="113" t="s">
        <v>199</v>
      </c>
      <c r="F26598" s="113" t="s">
        <v>200</v>
      </c>
      <c r="G26598" s="113">
        <v>162.59429484127301</v>
      </c>
    </row>
    <row r="26599" spans="1:7" x14ac:dyDescent="0.25">
      <c r="A26599" s="108" t="str">
        <f t="shared" si="415"/>
        <v>CH_1986_NATIONAL TOTAL_NMVOC</v>
      </c>
      <c r="B26599" s="113" t="s">
        <v>177</v>
      </c>
      <c r="C26599" s="113">
        <v>1986</v>
      </c>
      <c r="D26599" s="113" t="s">
        <v>122</v>
      </c>
      <c r="E26599" s="113" t="s">
        <v>123</v>
      </c>
      <c r="F26599" s="113" t="s">
        <v>200</v>
      </c>
      <c r="G26599" s="113">
        <v>317.71364300175702</v>
      </c>
    </row>
    <row r="26600" spans="1:7" x14ac:dyDescent="0.25">
      <c r="A26600" s="108" t="str">
        <f t="shared" si="415"/>
        <v>CH_1986_NATIONAL TOTAL_SOx</v>
      </c>
      <c r="B26600" s="113" t="s">
        <v>177</v>
      </c>
      <c r="C26600" s="113">
        <v>1986</v>
      </c>
      <c r="D26600" s="113" t="s">
        <v>122</v>
      </c>
      <c r="E26600" s="113" t="s">
        <v>201</v>
      </c>
      <c r="F26600" s="113" t="s">
        <v>200</v>
      </c>
      <c r="G26600" s="113">
        <v>61.386836423692202</v>
      </c>
    </row>
    <row r="26601" spans="1:7" x14ac:dyDescent="0.25">
      <c r="A26601" s="108" t="str">
        <f t="shared" si="415"/>
        <v>CH_1986_NATIONAL TOTAL_NH3</v>
      </c>
      <c r="B26601" s="113" t="s">
        <v>177</v>
      </c>
      <c r="C26601" s="113">
        <v>1986</v>
      </c>
      <c r="D26601" s="113" t="s">
        <v>122</v>
      </c>
      <c r="E26601" s="113" t="s">
        <v>124</v>
      </c>
      <c r="F26601" s="113" t="s">
        <v>200</v>
      </c>
      <c r="G26601" s="113">
        <v>66.2919267492356</v>
      </c>
    </row>
    <row r="26602" spans="1:7" x14ac:dyDescent="0.25">
      <c r="A26602" s="108" t="str">
        <f t="shared" si="415"/>
        <v>CH_1986_NATIONAL TOTAL_PM2.5</v>
      </c>
      <c r="B26602" s="113" t="s">
        <v>177</v>
      </c>
      <c r="C26602" s="113">
        <v>1986</v>
      </c>
      <c r="D26602" s="113" t="s">
        <v>122</v>
      </c>
      <c r="E26602" s="113" t="s">
        <v>203</v>
      </c>
      <c r="F26602" s="113" t="s">
        <v>200</v>
      </c>
      <c r="G26602" s="113">
        <v>26.8738062962722</v>
      </c>
    </row>
    <row r="26603" spans="1:7" x14ac:dyDescent="0.25">
      <c r="A26603" s="108" t="str">
        <f t="shared" si="415"/>
        <v>CH_1986_NATIONAL TOTAL_Pb</v>
      </c>
      <c r="B26603" s="113" t="s">
        <v>177</v>
      </c>
      <c r="C26603" s="113">
        <v>1986</v>
      </c>
      <c r="D26603" s="113" t="s">
        <v>122</v>
      </c>
      <c r="E26603" s="113" t="s">
        <v>125</v>
      </c>
      <c r="F26603" s="113" t="s">
        <v>200</v>
      </c>
      <c r="G26603" s="113">
        <v>0.52371334532620095</v>
      </c>
    </row>
    <row r="26604" spans="1:7" x14ac:dyDescent="0.25">
      <c r="A26604" s="108" t="str">
        <f t="shared" si="415"/>
        <v>CH_1986_NATIONAL TOTAL_Cd</v>
      </c>
      <c r="B26604" s="113" t="s">
        <v>177</v>
      </c>
      <c r="C26604" s="113">
        <v>1986</v>
      </c>
      <c r="D26604" s="113" t="s">
        <v>122</v>
      </c>
      <c r="E26604" s="113" t="s">
        <v>126</v>
      </c>
      <c r="F26604" s="113" t="s">
        <v>200</v>
      </c>
      <c r="G26604" s="113">
        <v>3.87078616704175E-3</v>
      </c>
    </row>
    <row r="26605" spans="1:7" x14ac:dyDescent="0.25">
      <c r="A26605" s="108" t="str">
        <f t="shared" si="415"/>
        <v>CH_1986_NATIONAL TOTAL_Hg</v>
      </c>
      <c r="B26605" s="113" t="s">
        <v>177</v>
      </c>
      <c r="C26605" s="113">
        <v>1986</v>
      </c>
      <c r="D26605" s="113" t="s">
        <v>122</v>
      </c>
      <c r="E26605" s="113" t="s">
        <v>127</v>
      </c>
      <c r="F26605" s="113" t="s">
        <v>200</v>
      </c>
      <c r="G26605" s="113">
        <v>7.2659951717317598E-3</v>
      </c>
    </row>
    <row r="26606" spans="1:7" x14ac:dyDescent="0.25">
      <c r="A26606" s="108" t="str">
        <f t="shared" si="415"/>
        <v>CH_1986_NATIONAL TOTAL_DIOX</v>
      </c>
      <c r="B26606" s="113" t="s">
        <v>177</v>
      </c>
      <c r="C26606" s="113">
        <v>1986</v>
      </c>
      <c r="D26606" s="113" t="s">
        <v>122</v>
      </c>
      <c r="E26606" s="113" t="s">
        <v>128</v>
      </c>
      <c r="F26606" s="113" t="s">
        <v>200</v>
      </c>
      <c r="G26606" s="150">
        <v>3.6617338899879199E-7</v>
      </c>
    </row>
    <row r="26607" spans="1:7" x14ac:dyDescent="0.25">
      <c r="A26607" s="108" t="str">
        <f t="shared" si="415"/>
        <v>CH_1986_NATIONAL TOTAL_PAH</v>
      </c>
      <c r="B26607" s="113" t="s">
        <v>177</v>
      </c>
      <c r="C26607" s="113">
        <v>1986</v>
      </c>
      <c r="D26607" s="113" t="s">
        <v>122</v>
      </c>
      <c r="E26607" s="113" t="s">
        <v>129</v>
      </c>
      <c r="F26607" s="113" t="s">
        <v>200</v>
      </c>
      <c r="G26607" s="113">
        <v>7.8270735247143192E-3</v>
      </c>
    </row>
    <row r="26608" spans="1:7" x14ac:dyDescent="0.25">
      <c r="A26608" s="108" t="str">
        <f t="shared" si="415"/>
        <v>CH_1986_NATIONAL TOTAL_HCB</v>
      </c>
      <c r="B26608" s="113" t="s">
        <v>177</v>
      </c>
      <c r="C26608" s="113">
        <v>1986</v>
      </c>
      <c r="D26608" s="113" t="s">
        <v>122</v>
      </c>
      <c r="E26608" s="113" t="s">
        <v>130</v>
      </c>
      <c r="F26608" s="113" t="s">
        <v>200</v>
      </c>
      <c r="G26608" s="113">
        <v>1.26655249269504E-4</v>
      </c>
    </row>
    <row r="26609" spans="1:7" x14ac:dyDescent="0.25">
      <c r="A26609" s="108" t="str">
        <f t="shared" si="415"/>
        <v>CH_1986_NATIONAL TOTAL_PCB</v>
      </c>
      <c r="B26609" s="113" t="s">
        <v>177</v>
      </c>
      <c r="C26609" s="113">
        <v>1986</v>
      </c>
      <c r="D26609" s="113" t="s">
        <v>122</v>
      </c>
      <c r="E26609" s="113" t="s">
        <v>259</v>
      </c>
      <c r="F26609" s="113" t="s">
        <v>200</v>
      </c>
      <c r="G26609" s="113">
        <v>2.99180329590965E-3</v>
      </c>
    </row>
    <row r="26610" spans="1:7" x14ac:dyDescent="0.25">
      <c r="A26610" s="108" t="str">
        <f t="shared" si="415"/>
        <v>CH_1986_1A3(FU)_NOx</v>
      </c>
      <c r="B26610" s="113" t="s">
        <v>177</v>
      </c>
      <c r="C26610" s="113">
        <v>1986</v>
      </c>
      <c r="D26610" s="113" t="s">
        <v>134</v>
      </c>
      <c r="E26610" s="113" t="s">
        <v>199</v>
      </c>
      <c r="F26610" s="113" t="s">
        <v>200</v>
      </c>
      <c r="G26610" s="113">
        <v>103.61178853663</v>
      </c>
    </row>
    <row r="26611" spans="1:7" x14ac:dyDescent="0.25">
      <c r="A26611" s="108" t="str">
        <f t="shared" si="415"/>
        <v>CH_1986_1A3(FS)_NOx</v>
      </c>
      <c r="B26611" s="113" t="s">
        <v>177</v>
      </c>
      <c r="C26611" s="113">
        <v>1986</v>
      </c>
      <c r="D26611" s="113" t="s">
        <v>132</v>
      </c>
      <c r="E26611" s="113" t="s">
        <v>199</v>
      </c>
      <c r="F26611" s="113" t="s">
        <v>200</v>
      </c>
      <c r="G26611" s="113">
        <v>103.61178853663</v>
      </c>
    </row>
    <row r="26612" spans="1:7" x14ac:dyDescent="0.25">
      <c r="A26612" s="108" t="str">
        <f t="shared" si="415"/>
        <v>CH_1986_1A3(FU)_NMVOC</v>
      </c>
      <c r="B26612" s="113" t="s">
        <v>177</v>
      </c>
      <c r="C26612" s="113">
        <v>1986</v>
      </c>
      <c r="D26612" s="113" t="s">
        <v>134</v>
      </c>
      <c r="E26612" s="113" t="s">
        <v>123</v>
      </c>
      <c r="F26612" s="113" t="s">
        <v>200</v>
      </c>
      <c r="G26612" s="113">
        <v>110.149194698287</v>
      </c>
    </row>
    <row r="26613" spans="1:7" x14ac:dyDescent="0.25">
      <c r="A26613" s="108" t="str">
        <f t="shared" si="415"/>
        <v>CH_1986_1A3(FS)_NMVOC</v>
      </c>
      <c r="B26613" s="113" t="s">
        <v>177</v>
      </c>
      <c r="C26613" s="113">
        <v>1986</v>
      </c>
      <c r="D26613" s="113" t="s">
        <v>132</v>
      </c>
      <c r="E26613" s="113" t="s">
        <v>123</v>
      </c>
      <c r="F26613" s="113" t="s">
        <v>200</v>
      </c>
      <c r="G26613" s="113">
        <v>110.149194698287</v>
      </c>
    </row>
    <row r="26614" spans="1:7" x14ac:dyDescent="0.25">
      <c r="A26614" s="108" t="str">
        <f t="shared" si="415"/>
        <v>CH_1986_1A3(FU)_SOx</v>
      </c>
      <c r="B26614" s="113" t="s">
        <v>177</v>
      </c>
      <c r="C26614" s="113">
        <v>1986</v>
      </c>
      <c r="D26614" s="113" t="s">
        <v>134</v>
      </c>
      <c r="E26614" s="113" t="s">
        <v>201</v>
      </c>
      <c r="F26614" s="113" t="s">
        <v>200</v>
      </c>
      <c r="G26614" s="113">
        <v>4.5640878919496304</v>
      </c>
    </row>
    <row r="26615" spans="1:7" x14ac:dyDescent="0.25">
      <c r="A26615" s="108" t="str">
        <f t="shared" si="415"/>
        <v>CH_1986_1A3(FS)_SOx</v>
      </c>
      <c r="B26615" s="113" t="s">
        <v>177</v>
      </c>
      <c r="C26615" s="113">
        <v>1986</v>
      </c>
      <c r="D26615" s="113" t="s">
        <v>132</v>
      </c>
      <c r="E26615" s="113" t="s">
        <v>201</v>
      </c>
      <c r="F26615" s="113" t="s">
        <v>200</v>
      </c>
      <c r="G26615" s="113">
        <v>4.5640878919496304</v>
      </c>
    </row>
    <row r="26616" spans="1:7" x14ac:dyDescent="0.25">
      <c r="A26616" s="108" t="str">
        <f t="shared" si="415"/>
        <v>CH_1986_1A3(FU)_NH3</v>
      </c>
      <c r="B26616" s="113" t="s">
        <v>177</v>
      </c>
      <c r="C26616" s="113">
        <v>1986</v>
      </c>
      <c r="D26616" s="113" t="s">
        <v>134</v>
      </c>
      <c r="E26616" s="113" t="s">
        <v>124</v>
      </c>
      <c r="F26616" s="113" t="s">
        <v>200</v>
      </c>
      <c r="G26616" s="113">
        <v>0.30694481674511198</v>
      </c>
    </row>
    <row r="26617" spans="1:7" x14ac:dyDescent="0.25">
      <c r="A26617" s="108" t="str">
        <f t="shared" si="415"/>
        <v>CH_1986_1A3(FS)_NH3</v>
      </c>
      <c r="B26617" s="113" t="s">
        <v>177</v>
      </c>
      <c r="C26617" s="113">
        <v>1986</v>
      </c>
      <c r="D26617" s="113" t="s">
        <v>132</v>
      </c>
      <c r="E26617" s="113" t="s">
        <v>124</v>
      </c>
      <c r="F26617" s="113" t="s">
        <v>200</v>
      </c>
      <c r="G26617" s="113">
        <v>0.30694481674511198</v>
      </c>
    </row>
    <row r="26618" spans="1:7" x14ac:dyDescent="0.25">
      <c r="A26618" s="108" t="str">
        <f t="shared" si="415"/>
        <v>CH_1986_1A3(FU)_PM2.5</v>
      </c>
      <c r="B26618" s="113" t="s">
        <v>177</v>
      </c>
      <c r="C26618" s="113">
        <v>1986</v>
      </c>
      <c r="D26618" s="113" t="s">
        <v>134</v>
      </c>
      <c r="E26618" s="113" t="s">
        <v>203</v>
      </c>
      <c r="F26618" s="113" t="s">
        <v>200</v>
      </c>
      <c r="G26618" s="113">
        <v>3.6556429502996401</v>
      </c>
    </row>
    <row r="26619" spans="1:7" x14ac:dyDescent="0.25">
      <c r="A26619" s="108" t="str">
        <f t="shared" si="415"/>
        <v>CH_1986_1A3(FS)_PM2.5</v>
      </c>
      <c r="B26619" s="113" t="s">
        <v>177</v>
      </c>
      <c r="C26619" s="113">
        <v>1986</v>
      </c>
      <c r="D26619" s="113" t="s">
        <v>132</v>
      </c>
      <c r="E26619" s="113" t="s">
        <v>203</v>
      </c>
      <c r="F26619" s="113" t="s">
        <v>200</v>
      </c>
      <c r="G26619" s="113">
        <v>3.6556429502996401</v>
      </c>
    </row>
    <row r="26620" spans="1:7" x14ac:dyDescent="0.25">
      <c r="A26620" s="108" t="str">
        <f t="shared" si="415"/>
        <v>CH_1986_3D_NOx</v>
      </c>
      <c r="B26620" s="113" t="s">
        <v>177</v>
      </c>
      <c r="C26620" s="113">
        <v>1986</v>
      </c>
      <c r="D26620" s="113" t="s">
        <v>206</v>
      </c>
      <c r="E26620" s="113" t="s">
        <v>199</v>
      </c>
      <c r="F26620" s="113" t="s">
        <v>200</v>
      </c>
      <c r="G26620" s="113">
        <v>3.5313455254880401</v>
      </c>
    </row>
    <row r="26621" spans="1:7" x14ac:dyDescent="0.25">
      <c r="A26621" s="108" t="str">
        <f t="shared" si="415"/>
        <v>CH_1987_NATIONAL TOTAL_NOx</v>
      </c>
      <c r="B26621" s="113" t="s">
        <v>177</v>
      </c>
      <c r="C26621" s="113">
        <v>1987</v>
      </c>
      <c r="D26621" s="113" t="s">
        <v>122</v>
      </c>
      <c r="E26621" s="113" t="s">
        <v>199</v>
      </c>
      <c r="F26621" s="113" t="s">
        <v>200</v>
      </c>
      <c r="G26621" s="113">
        <v>158.89960085972001</v>
      </c>
    </row>
    <row r="26622" spans="1:7" x14ac:dyDescent="0.25">
      <c r="A26622" s="108" t="str">
        <f t="shared" si="415"/>
        <v>CH_1987_NATIONAL TOTAL_NMVOC</v>
      </c>
      <c r="B26622" s="113" t="s">
        <v>177</v>
      </c>
      <c r="C26622" s="113">
        <v>1987</v>
      </c>
      <c r="D26622" s="113" t="s">
        <v>122</v>
      </c>
      <c r="E26622" s="113" t="s">
        <v>123</v>
      </c>
      <c r="F26622" s="113" t="s">
        <v>200</v>
      </c>
      <c r="G26622" s="113">
        <v>315.58263607921202</v>
      </c>
    </row>
    <row r="26623" spans="1:7" x14ac:dyDescent="0.25">
      <c r="A26623" s="108" t="str">
        <f t="shared" si="415"/>
        <v>CH_1987_NATIONAL TOTAL_SOx</v>
      </c>
      <c r="B26623" s="113" t="s">
        <v>177</v>
      </c>
      <c r="C26623" s="113">
        <v>1987</v>
      </c>
      <c r="D26623" s="113" t="s">
        <v>122</v>
      </c>
      <c r="E26623" s="113" t="s">
        <v>201</v>
      </c>
      <c r="F26623" s="113" t="s">
        <v>200</v>
      </c>
      <c r="G26623" s="113">
        <v>56.396298712056797</v>
      </c>
    </row>
    <row r="26624" spans="1:7" x14ac:dyDescent="0.25">
      <c r="A26624" s="108" t="str">
        <f t="shared" si="415"/>
        <v>CH_1987_NATIONAL TOTAL_NH3</v>
      </c>
      <c r="B26624" s="113" t="s">
        <v>177</v>
      </c>
      <c r="C26624" s="113">
        <v>1987</v>
      </c>
      <c r="D26624" s="113" t="s">
        <v>122</v>
      </c>
      <c r="E26624" s="113" t="s">
        <v>124</v>
      </c>
      <c r="F26624" s="113" t="s">
        <v>200</v>
      </c>
      <c r="G26624" s="113">
        <v>66.876395091759306</v>
      </c>
    </row>
    <row r="26625" spans="1:7" x14ac:dyDescent="0.25">
      <c r="A26625" s="108" t="str">
        <f t="shared" si="415"/>
        <v>CH_1987_NATIONAL TOTAL_PM2.5</v>
      </c>
      <c r="B26625" s="113" t="s">
        <v>177</v>
      </c>
      <c r="C26625" s="113">
        <v>1987</v>
      </c>
      <c r="D26625" s="113" t="s">
        <v>122</v>
      </c>
      <c r="E26625" s="113" t="s">
        <v>203</v>
      </c>
      <c r="F26625" s="113" t="s">
        <v>200</v>
      </c>
      <c r="G26625" s="113">
        <v>27.219502817053801</v>
      </c>
    </row>
    <row r="26626" spans="1:7" x14ac:dyDescent="0.25">
      <c r="A26626" s="108" t="str">
        <f t="shared" ref="A26626:A26689" si="416">CONCATENATE(B26626,"_",C26626,"_",D26626,"_",E26626)</f>
        <v>CH_1987_NATIONAL TOTAL_Pb</v>
      </c>
      <c r="B26626" s="113" t="s">
        <v>177</v>
      </c>
      <c r="C26626" s="113">
        <v>1987</v>
      </c>
      <c r="D26626" s="113" t="s">
        <v>122</v>
      </c>
      <c r="E26626" s="113" t="s">
        <v>125</v>
      </c>
      <c r="F26626" s="113" t="s">
        <v>200</v>
      </c>
      <c r="G26626" s="113">
        <v>0.48513373943520499</v>
      </c>
    </row>
    <row r="26627" spans="1:7" x14ac:dyDescent="0.25">
      <c r="A26627" s="108" t="str">
        <f t="shared" si="416"/>
        <v>CH_1987_NATIONAL TOTAL_Cd</v>
      </c>
      <c r="B26627" s="113" t="s">
        <v>177</v>
      </c>
      <c r="C26627" s="113">
        <v>1987</v>
      </c>
      <c r="D26627" s="113" t="s">
        <v>122</v>
      </c>
      <c r="E26627" s="113" t="s">
        <v>126</v>
      </c>
      <c r="F26627" s="113" t="s">
        <v>200</v>
      </c>
      <c r="G26627" s="113">
        <v>3.7599877153355302E-3</v>
      </c>
    </row>
    <row r="26628" spans="1:7" x14ac:dyDescent="0.25">
      <c r="A26628" s="108" t="str">
        <f t="shared" si="416"/>
        <v>CH_1987_NATIONAL TOTAL_Hg</v>
      </c>
      <c r="B26628" s="113" t="s">
        <v>177</v>
      </c>
      <c r="C26628" s="113">
        <v>1987</v>
      </c>
      <c r="D26628" s="113" t="s">
        <v>122</v>
      </c>
      <c r="E26628" s="113" t="s">
        <v>127</v>
      </c>
      <c r="F26628" s="113" t="s">
        <v>200</v>
      </c>
      <c r="G26628" s="113">
        <v>7.0970368276472E-3</v>
      </c>
    </row>
    <row r="26629" spans="1:7" x14ac:dyDescent="0.25">
      <c r="A26629" s="108" t="str">
        <f t="shared" si="416"/>
        <v>CH_1987_NATIONAL TOTAL_DIOX</v>
      </c>
      <c r="B26629" s="113" t="s">
        <v>177</v>
      </c>
      <c r="C26629" s="113">
        <v>1987</v>
      </c>
      <c r="D26629" s="113" t="s">
        <v>122</v>
      </c>
      <c r="E26629" s="113" t="s">
        <v>128</v>
      </c>
      <c r="F26629" s="113" t="s">
        <v>200</v>
      </c>
      <c r="G26629" s="150">
        <v>3.3028230734637599E-7</v>
      </c>
    </row>
    <row r="26630" spans="1:7" x14ac:dyDescent="0.25">
      <c r="A26630" s="108" t="str">
        <f t="shared" si="416"/>
        <v>CH_1987_NATIONAL TOTAL_PAH</v>
      </c>
      <c r="B26630" s="113" t="s">
        <v>177</v>
      </c>
      <c r="C26630" s="113">
        <v>1987</v>
      </c>
      <c r="D26630" s="113" t="s">
        <v>122</v>
      </c>
      <c r="E26630" s="113" t="s">
        <v>129</v>
      </c>
      <c r="F26630" s="113" t="s">
        <v>200</v>
      </c>
      <c r="G26630" s="113">
        <v>7.8828773404391195E-3</v>
      </c>
    </row>
    <row r="26631" spans="1:7" x14ac:dyDescent="0.25">
      <c r="A26631" s="108" t="str">
        <f t="shared" si="416"/>
        <v>CH_1987_NATIONAL TOTAL_HCB</v>
      </c>
      <c r="B26631" s="113" t="s">
        <v>177</v>
      </c>
      <c r="C26631" s="113">
        <v>1987</v>
      </c>
      <c r="D26631" s="113" t="s">
        <v>122</v>
      </c>
      <c r="E26631" s="113" t="s">
        <v>130</v>
      </c>
      <c r="F26631" s="113" t="s">
        <v>200</v>
      </c>
      <c r="G26631" s="113">
        <v>1.3813060134534701E-4</v>
      </c>
    </row>
    <row r="26632" spans="1:7" x14ac:dyDescent="0.25">
      <c r="A26632" s="108" t="str">
        <f t="shared" si="416"/>
        <v>CH_1987_NATIONAL TOTAL_PCB</v>
      </c>
      <c r="B26632" s="113" t="s">
        <v>177</v>
      </c>
      <c r="C26632" s="113">
        <v>1987</v>
      </c>
      <c r="D26632" s="113" t="s">
        <v>122</v>
      </c>
      <c r="E26632" s="113" t="s">
        <v>259</v>
      </c>
      <c r="F26632" s="113" t="s">
        <v>200</v>
      </c>
      <c r="G26632" s="113">
        <v>2.8340773093805901E-3</v>
      </c>
    </row>
    <row r="26633" spans="1:7" x14ac:dyDescent="0.25">
      <c r="A26633" s="108" t="str">
        <f t="shared" si="416"/>
        <v>CH_1987_1A3(FU)_NOx</v>
      </c>
      <c r="B26633" s="113" t="s">
        <v>177</v>
      </c>
      <c r="C26633" s="113">
        <v>1987</v>
      </c>
      <c r="D26633" s="113" t="s">
        <v>134</v>
      </c>
      <c r="E26633" s="113" t="s">
        <v>199</v>
      </c>
      <c r="F26633" s="113" t="s">
        <v>200</v>
      </c>
      <c r="G26633" s="113">
        <v>98.468397532717205</v>
      </c>
    </row>
    <row r="26634" spans="1:7" x14ac:dyDescent="0.25">
      <c r="A26634" s="108" t="str">
        <f t="shared" si="416"/>
        <v>CH_1987_1A3(FS)_NOx</v>
      </c>
      <c r="B26634" s="113" t="s">
        <v>177</v>
      </c>
      <c r="C26634" s="113">
        <v>1987</v>
      </c>
      <c r="D26634" s="113" t="s">
        <v>132</v>
      </c>
      <c r="E26634" s="113" t="s">
        <v>199</v>
      </c>
      <c r="F26634" s="113" t="s">
        <v>200</v>
      </c>
      <c r="G26634" s="113">
        <v>98.468397532717205</v>
      </c>
    </row>
    <row r="26635" spans="1:7" x14ac:dyDescent="0.25">
      <c r="A26635" s="108" t="str">
        <f t="shared" si="416"/>
        <v>CH_1987_1A3(FU)_NMVOC</v>
      </c>
      <c r="B26635" s="113" t="s">
        <v>177</v>
      </c>
      <c r="C26635" s="113">
        <v>1987</v>
      </c>
      <c r="D26635" s="113" t="s">
        <v>134</v>
      </c>
      <c r="E26635" s="113" t="s">
        <v>123</v>
      </c>
      <c r="F26635" s="113" t="s">
        <v>200</v>
      </c>
      <c r="G26635" s="113">
        <v>105.198868440711</v>
      </c>
    </row>
    <row r="26636" spans="1:7" x14ac:dyDescent="0.25">
      <c r="A26636" s="108" t="str">
        <f t="shared" si="416"/>
        <v>CH_1987_1A3(FS)_NMVOC</v>
      </c>
      <c r="B26636" s="113" t="s">
        <v>177</v>
      </c>
      <c r="C26636" s="113">
        <v>1987</v>
      </c>
      <c r="D26636" s="113" t="s">
        <v>132</v>
      </c>
      <c r="E26636" s="113" t="s">
        <v>123</v>
      </c>
      <c r="F26636" s="113" t="s">
        <v>200</v>
      </c>
      <c r="G26636" s="113">
        <v>105.198868440711</v>
      </c>
    </row>
    <row r="26637" spans="1:7" x14ac:dyDescent="0.25">
      <c r="A26637" s="108" t="str">
        <f t="shared" si="416"/>
        <v>CH_1987_1A3(FU)_SOx</v>
      </c>
      <c r="B26637" s="113" t="s">
        <v>177</v>
      </c>
      <c r="C26637" s="113">
        <v>1987</v>
      </c>
      <c r="D26637" s="113" t="s">
        <v>134</v>
      </c>
      <c r="E26637" s="113" t="s">
        <v>201</v>
      </c>
      <c r="F26637" s="113" t="s">
        <v>200</v>
      </c>
      <c r="G26637" s="113">
        <v>4.2356729265353801</v>
      </c>
    </row>
    <row r="26638" spans="1:7" x14ac:dyDescent="0.25">
      <c r="A26638" s="108" t="str">
        <f t="shared" si="416"/>
        <v>CH_1987_1A3(FS)_SOx</v>
      </c>
      <c r="B26638" s="113" t="s">
        <v>177</v>
      </c>
      <c r="C26638" s="113">
        <v>1987</v>
      </c>
      <c r="D26638" s="113" t="s">
        <v>132</v>
      </c>
      <c r="E26638" s="113" t="s">
        <v>201</v>
      </c>
      <c r="F26638" s="113" t="s">
        <v>200</v>
      </c>
      <c r="G26638" s="113">
        <v>4.2356729265353801</v>
      </c>
    </row>
    <row r="26639" spans="1:7" x14ac:dyDescent="0.25">
      <c r="A26639" s="108" t="str">
        <f t="shared" si="416"/>
        <v>CH_1987_1A3(FU)_NH3</v>
      </c>
      <c r="B26639" s="113" t="s">
        <v>177</v>
      </c>
      <c r="C26639" s="113">
        <v>1987</v>
      </c>
      <c r="D26639" s="113" t="s">
        <v>134</v>
      </c>
      <c r="E26639" s="113" t="s">
        <v>124</v>
      </c>
      <c r="F26639" s="113" t="s">
        <v>200</v>
      </c>
      <c r="G26639" s="113">
        <v>0.54365571561731496</v>
      </c>
    </row>
    <row r="26640" spans="1:7" x14ac:dyDescent="0.25">
      <c r="A26640" s="108" t="str">
        <f t="shared" si="416"/>
        <v>CH_1987_1A3(FS)_NH3</v>
      </c>
      <c r="B26640" s="113" t="s">
        <v>177</v>
      </c>
      <c r="C26640" s="113">
        <v>1987</v>
      </c>
      <c r="D26640" s="113" t="s">
        <v>132</v>
      </c>
      <c r="E26640" s="113" t="s">
        <v>124</v>
      </c>
      <c r="F26640" s="113" t="s">
        <v>200</v>
      </c>
      <c r="G26640" s="113">
        <v>0.54365571561731496</v>
      </c>
    </row>
    <row r="26641" spans="1:7" x14ac:dyDescent="0.25">
      <c r="A26641" s="108" t="str">
        <f t="shared" si="416"/>
        <v>CH_1987_1A3(FU)_PM2.5</v>
      </c>
      <c r="B26641" s="113" t="s">
        <v>177</v>
      </c>
      <c r="C26641" s="113">
        <v>1987</v>
      </c>
      <c r="D26641" s="113" t="s">
        <v>134</v>
      </c>
      <c r="E26641" s="113" t="s">
        <v>203</v>
      </c>
      <c r="F26641" s="113" t="s">
        <v>200</v>
      </c>
      <c r="G26641" s="113">
        <v>3.6038080673953901</v>
      </c>
    </row>
    <row r="26642" spans="1:7" x14ac:dyDescent="0.25">
      <c r="A26642" s="108" t="str">
        <f t="shared" si="416"/>
        <v>CH_1987_1A3(FS)_PM2.5</v>
      </c>
      <c r="B26642" s="113" t="s">
        <v>177</v>
      </c>
      <c r="C26642" s="113">
        <v>1987</v>
      </c>
      <c r="D26642" s="113" t="s">
        <v>132</v>
      </c>
      <c r="E26642" s="113" t="s">
        <v>203</v>
      </c>
      <c r="F26642" s="113" t="s">
        <v>200</v>
      </c>
      <c r="G26642" s="113">
        <v>3.6038080673953901</v>
      </c>
    </row>
    <row r="26643" spans="1:7" x14ac:dyDescent="0.25">
      <c r="A26643" s="108" t="str">
        <f t="shared" si="416"/>
        <v>CH_1987_3D_NOx</v>
      </c>
      <c r="B26643" s="113" t="s">
        <v>177</v>
      </c>
      <c r="C26643" s="113">
        <v>1987</v>
      </c>
      <c r="D26643" s="113" t="s">
        <v>206</v>
      </c>
      <c r="E26643" s="113" t="s">
        <v>199</v>
      </c>
      <c r="F26643" s="113" t="s">
        <v>200</v>
      </c>
      <c r="G26643" s="113">
        <v>3.5555623856145901</v>
      </c>
    </row>
    <row r="26644" spans="1:7" x14ac:dyDescent="0.25">
      <c r="A26644" s="108" t="str">
        <f t="shared" si="416"/>
        <v>CH_1988_NATIONAL TOTAL_NOx</v>
      </c>
      <c r="B26644" s="113" t="s">
        <v>177</v>
      </c>
      <c r="C26644" s="113">
        <v>1988</v>
      </c>
      <c r="D26644" s="113" t="s">
        <v>122</v>
      </c>
      <c r="E26644" s="113" t="s">
        <v>199</v>
      </c>
      <c r="F26644" s="113" t="s">
        <v>200</v>
      </c>
      <c r="G26644" s="113">
        <v>153.91740738786501</v>
      </c>
    </row>
    <row r="26645" spans="1:7" x14ac:dyDescent="0.25">
      <c r="A26645" s="108" t="str">
        <f t="shared" si="416"/>
        <v>CH_1988_NATIONAL TOTAL_NMVOC</v>
      </c>
      <c r="B26645" s="113" t="s">
        <v>177</v>
      </c>
      <c r="C26645" s="113">
        <v>1988</v>
      </c>
      <c r="D26645" s="113" t="s">
        <v>122</v>
      </c>
      <c r="E26645" s="113" t="s">
        <v>123</v>
      </c>
      <c r="F26645" s="113" t="s">
        <v>200</v>
      </c>
      <c r="G26645" s="113">
        <v>313.05282959825502</v>
      </c>
    </row>
    <row r="26646" spans="1:7" x14ac:dyDescent="0.25">
      <c r="A26646" s="108" t="str">
        <f t="shared" si="416"/>
        <v>CH_1988_NATIONAL TOTAL_SOx</v>
      </c>
      <c r="B26646" s="113" t="s">
        <v>177</v>
      </c>
      <c r="C26646" s="113">
        <v>1988</v>
      </c>
      <c r="D26646" s="113" t="s">
        <v>122</v>
      </c>
      <c r="E26646" s="113" t="s">
        <v>201</v>
      </c>
      <c r="F26646" s="113" t="s">
        <v>200</v>
      </c>
      <c r="G26646" s="113">
        <v>51.665594632514498</v>
      </c>
    </row>
    <row r="26647" spans="1:7" x14ac:dyDescent="0.25">
      <c r="A26647" s="108" t="str">
        <f t="shared" si="416"/>
        <v>CH_1988_NATIONAL TOTAL_NH3</v>
      </c>
      <c r="B26647" s="113" t="s">
        <v>177</v>
      </c>
      <c r="C26647" s="113">
        <v>1988</v>
      </c>
      <c r="D26647" s="113" t="s">
        <v>122</v>
      </c>
      <c r="E26647" s="113" t="s">
        <v>124</v>
      </c>
      <c r="F26647" s="113" t="s">
        <v>200</v>
      </c>
      <c r="G26647" s="113">
        <v>67.446426267991598</v>
      </c>
    </row>
    <row r="26648" spans="1:7" x14ac:dyDescent="0.25">
      <c r="A26648" s="108" t="str">
        <f t="shared" si="416"/>
        <v>CH_1988_NATIONAL TOTAL_PM2.5</v>
      </c>
      <c r="B26648" s="113" t="s">
        <v>177</v>
      </c>
      <c r="C26648" s="113">
        <v>1988</v>
      </c>
      <c r="D26648" s="113" t="s">
        <v>122</v>
      </c>
      <c r="E26648" s="113" t="s">
        <v>203</v>
      </c>
      <c r="F26648" s="113" t="s">
        <v>200</v>
      </c>
      <c r="G26648" s="113">
        <v>27.446622047072701</v>
      </c>
    </row>
    <row r="26649" spans="1:7" x14ac:dyDescent="0.25">
      <c r="A26649" s="108" t="str">
        <f t="shared" si="416"/>
        <v>CH_1988_NATIONAL TOTAL_Pb</v>
      </c>
      <c r="B26649" s="113" t="s">
        <v>177</v>
      </c>
      <c r="C26649" s="113">
        <v>1988</v>
      </c>
      <c r="D26649" s="113" t="s">
        <v>122</v>
      </c>
      <c r="E26649" s="113" t="s">
        <v>125</v>
      </c>
      <c r="F26649" s="113" t="s">
        <v>200</v>
      </c>
      <c r="G26649" s="113">
        <v>0.44385603948901298</v>
      </c>
    </row>
    <row r="26650" spans="1:7" x14ac:dyDescent="0.25">
      <c r="A26650" s="108" t="str">
        <f t="shared" si="416"/>
        <v>CH_1988_NATIONAL TOTAL_Cd</v>
      </c>
      <c r="B26650" s="113" t="s">
        <v>177</v>
      </c>
      <c r="C26650" s="113">
        <v>1988</v>
      </c>
      <c r="D26650" s="113" t="s">
        <v>122</v>
      </c>
      <c r="E26650" s="113" t="s">
        <v>126</v>
      </c>
      <c r="F26650" s="113" t="s">
        <v>200</v>
      </c>
      <c r="G26650" s="113">
        <v>3.62124777112379E-3</v>
      </c>
    </row>
    <row r="26651" spans="1:7" x14ac:dyDescent="0.25">
      <c r="A26651" s="108" t="str">
        <f t="shared" si="416"/>
        <v>CH_1988_NATIONAL TOTAL_Hg</v>
      </c>
      <c r="B26651" s="113" t="s">
        <v>177</v>
      </c>
      <c r="C26651" s="113">
        <v>1988</v>
      </c>
      <c r="D26651" s="113" t="s">
        <v>122</v>
      </c>
      <c r="E26651" s="113" t="s">
        <v>127</v>
      </c>
      <c r="F26651" s="113" t="s">
        <v>200</v>
      </c>
      <c r="G26651" s="113">
        <v>6.8750582854615501E-3</v>
      </c>
    </row>
    <row r="26652" spans="1:7" x14ac:dyDescent="0.25">
      <c r="A26652" s="108" t="str">
        <f t="shared" si="416"/>
        <v>CH_1988_NATIONAL TOTAL_DIOX</v>
      </c>
      <c r="B26652" s="113" t="s">
        <v>177</v>
      </c>
      <c r="C26652" s="113">
        <v>1988</v>
      </c>
      <c r="D26652" s="113" t="s">
        <v>122</v>
      </c>
      <c r="E26652" s="113" t="s">
        <v>128</v>
      </c>
      <c r="F26652" s="113" t="s">
        <v>200</v>
      </c>
      <c r="G26652" s="150">
        <v>2.8934062848575399E-7</v>
      </c>
    </row>
    <row r="26653" spans="1:7" x14ac:dyDescent="0.25">
      <c r="A26653" s="108" t="str">
        <f t="shared" si="416"/>
        <v>CH_1988_NATIONAL TOTAL_PAH</v>
      </c>
      <c r="B26653" s="113" t="s">
        <v>177</v>
      </c>
      <c r="C26653" s="113">
        <v>1988</v>
      </c>
      <c r="D26653" s="113" t="s">
        <v>122</v>
      </c>
      <c r="E26653" s="113" t="s">
        <v>129</v>
      </c>
      <c r="F26653" s="113" t="s">
        <v>200</v>
      </c>
      <c r="G26653" s="113">
        <v>7.8892408732441702E-3</v>
      </c>
    </row>
    <row r="26654" spans="1:7" x14ac:dyDescent="0.25">
      <c r="A26654" s="108" t="str">
        <f t="shared" si="416"/>
        <v>CH_1988_NATIONAL TOTAL_HCB</v>
      </c>
      <c r="B26654" s="113" t="s">
        <v>177</v>
      </c>
      <c r="C26654" s="113">
        <v>1988</v>
      </c>
      <c r="D26654" s="113" t="s">
        <v>122</v>
      </c>
      <c r="E26654" s="113" t="s">
        <v>130</v>
      </c>
      <c r="F26654" s="113" t="s">
        <v>200</v>
      </c>
      <c r="G26654" s="113">
        <v>1.49604824487278E-4</v>
      </c>
    </row>
    <row r="26655" spans="1:7" x14ac:dyDescent="0.25">
      <c r="A26655" s="108" t="str">
        <f t="shared" si="416"/>
        <v>CH_1988_NATIONAL TOTAL_PCB</v>
      </c>
      <c r="B26655" s="113" t="s">
        <v>177</v>
      </c>
      <c r="C26655" s="113">
        <v>1988</v>
      </c>
      <c r="D26655" s="113" t="s">
        <v>122</v>
      </c>
      <c r="E26655" s="113" t="s">
        <v>259</v>
      </c>
      <c r="F26655" s="113" t="s">
        <v>200</v>
      </c>
      <c r="G26655" s="113">
        <v>2.6697328266095501E-3</v>
      </c>
    </row>
    <row r="26656" spans="1:7" x14ac:dyDescent="0.25">
      <c r="A26656" s="108" t="str">
        <f t="shared" si="416"/>
        <v>CH_1988_1A3(FU)_NOx</v>
      </c>
      <c r="B26656" s="113" t="s">
        <v>177</v>
      </c>
      <c r="C26656" s="113">
        <v>1988</v>
      </c>
      <c r="D26656" s="113" t="s">
        <v>134</v>
      </c>
      <c r="E26656" s="113" t="s">
        <v>199</v>
      </c>
      <c r="F26656" s="113" t="s">
        <v>200</v>
      </c>
      <c r="G26656" s="113">
        <v>92.807730100152199</v>
      </c>
    </row>
    <row r="26657" spans="1:7" x14ac:dyDescent="0.25">
      <c r="A26657" s="108" t="str">
        <f t="shared" si="416"/>
        <v>CH_1988_1A3(FS)_NOx</v>
      </c>
      <c r="B26657" s="113" t="s">
        <v>177</v>
      </c>
      <c r="C26657" s="113">
        <v>1988</v>
      </c>
      <c r="D26657" s="113" t="s">
        <v>132</v>
      </c>
      <c r="E26657" s="113" t="s">
        <v>199</v>
      </c>
      <c r="F26657" s="113" t="s">
        <v>200</v>
      </c>
      <c r="G26657" s="113">
        <v>92.807730100152199</v>
      </c>
    </row>
    <row r="26658" spans="1:7" x14ac:dyDescent="0.25">
      <c r="A26658" s="108" t="str">
        <f t="shared" si="416"/>
        <v>CH_1988_1A3(FU)_NMVOC</v>
      </c>
      <c r="B26658" s="113" t="s">
        <v>177</v>
      </c>
      <c r="C26658" s="113">
        <v>1988</v>
      </c>
      <c r="D26658" s="113" t="s">
        <v>134</v>
      </c>
      <c r="E26658" s="113" t="s">
        <v>123</v>
      </c>
      <c r="F26658" s="113" t="s">
        <v>200</v>
      </c>
      <c r="G26658" s="113">
        <v>99.689011107770796</v>
      </c>
    </row>
    <row r="26659" spans="1:7" x14ac:dyDescent="0.25">
      <c r="A26659" s="108" t="str">
        <f t="shared" si="416"/>
        <v>CH_1988_1A3(FS)_NMVOC</v>
      </c>
      <c r="B26659" s="113" t="s">
        <v>177</v>
      </c>
      <c r="C26659" s="113">
        <v>1988</v>
      </c>
      <c r="D26659" s="113" t="s">
        <v>132</v>
      </c>
      <c r="E26659" s="113" t="s">
        <v>123</v>
      </c>
      <c r="F26659" s="113" t="s">
        <v>200</v>
      </c>
      <c r="G26659" s="113">
        <v>99.689011107770796</v>
      </c>
    </row>
    <row r="26660" spans="1:7" x14ac:dyDescent="0.25">
      <c r="A26660" s="108" t="str">
        <f t="shared" si="416"/>
        <v>CH_1988_1A3(FU)_SOx</v>
      </c>
      <c r="B26660" s="113" t="s">
        <v>177</v>
      </c>
      <c r="C26660" s="113">
        <v>1988</v>
      </c>
      <c r="D26660" s="113" t="s">
        <v>134</v>
      </c>
      <c r="E26660" s="113" t="s">
        <v>201</v>
      </c>
      <c r="F26660" s="113" t="s">
        <v>200</v>
      </c>
      <c r="G26660" s="113">
        <v>3.89510004873229</v>
      </c>
    </row>
    <row r="26661" spans="1:7" x14ac:dyDescent="0.25">
      <c r="A26661" s="108" t="str">
        <f t="shared" si="416"/>
        <v>CH_1988_1A3(FS)_SOx</v>
      </c>
      <c r="B26661" s="113" t="s">
        <v>177</v>
      </c>
      <c r="C26661" s="113">
        <v>1988</v>
      </c>
      <c r="D26661" s="113" t="s">
        <v>132</v>
      </c>
      <c r="E26661" s="113" t="s">
        <v>201</v>
      </c>
      <c r="F26661" s="113" t="s">
        <v>200</v>
      </c>
      <c r="G26661" s="113">
        <v>3.89510004873229</v>
      </c>
    </row>
    <row r="26662" spans="1:7" x14ac:dyDescent="0.25">
      <c r="A26662" s="108" t="str">
        <f t="shared" si="416"/>
        <v>CH_1988_1A3(FU)_NH3</v>
      </c>
      <c r="B26662" s="113" t="s">
        <v>177</v>
      </c>
      <c r="C26662" s="113">
        <v>1988</v>
      </c>
      <c r="D26662" s="113" t="s">
        <v>134</v>
      </c>
      <c r="E26662" s="113" t="s">
        <v>124</v>
      </c>
      <c r="F26662" s="113" t="s">
        <v>200</v>
      </c>
      <c r="G26662" s="113">
        <v>0.79496065065091503</v>
      </c>
    </row>
    <row r="26663" spans="1:7" x14ac:dyDescent="0.25">
      <c r="A26663" s="108" t="str">
        <f t="shared" si="416"/>
        <v>CH_1988_1A3(FS)_NH3</v>
      </c>
      <c r="B26663" s="113" t="s">
        <v>177</v>
      </c>
      <c r="C26663" s="113">
        <v>1988</v>
      </c>
      <c r="D26663" s="113" t="s">
        <v>132</v>
      </c>
      <c r="E26663" s="113" t="s">
        <v>124</v>
      </c>
      <c r="F26663" s="113" t="s">
        <v>200</v>
      </c>
      <c r="G26663" s="113">
        <v>0.79496065065091503</v>
      </c>
    </row>
    <row r="26664" spans="1:7" x14ac:dyDescent="0.25">
      <c r="A26664" s="108" t="str">
        <f t="shared" si="416"/>
        <v>CH_1988_1A3(FU)_PM2.5</v>
      </c>
      <c r="B26664" s="113" t="s">
        <v>177</v>
      </c>
      <c r="C26664" s="113">
        <v>1988</v>
      </c>
      <c r="D26664" s="113" t="s">
        <v>134</v>
      </c>
      <c r="E26664" s="113" t="s">
        <v>203</v>
      </c>
      <c r="F26664" s="113" t="s">
        <v>200</v>
      </c>
      <c r="G26664" s="113">
        <v>3.5423683203084</v>
      </c>
    </row>
    <row r="26665" spans="1:7" x14ac:dyDescent="0.25">
      <c r="A26665" s="108" t="str">
        <f t="shared" si="416"/>
        <v>CH_1988_1A3(FS)_PM2.5</v>
      </c>
      <c r="B26665" s="113" t="s">
        <v>177</v>
      </c>
      <c r="C26665" s="113">
        <v>1988</v>
      </c>
      <c r="D26665" s="113" t="s">
        <v>132</v>
      </c>
      <c r="E26665" s="113" t="s">
        <v>203</v>
      </c>
      <c r="F26665" s="113" t="s">
        <v>200</v>
      </c>
      <c r="G26665" s="113">
        <v>3.5423683203084</v>
      </c>
    </row>
    <row r="26666" spans="1:7" x14ac:dyDescent="0.25">
      <c r="A26666" s="108" t="str">
        <f t="shared" si="416"/>
        <v>CH_1988_3D_NOx</v>
      </c>
      <c r="B26666" s="113" t="s">
        <v>177</v>
      </c>
      <c r="C26666" s="113">
        <v>1988</v>
      </c>
      <c r="D26666" s="113" t="s">
        <v>206</v>
      </c>
      <c r="E26666" s="113" t="s">
        <v>199</v>
      </c>
      <c r="F26666" s="113" t="s">
        <v>200</v>
      </c>
      <c r="G26666" s="113">
        <v>3.5792604786630702</v>
      </c>
    </row>
    <row r="26667" spans="1:7" x14ac:dyDescent="0.25">
      <c r="A26667" s="108" t="str">
        <f t="shared" si="416"/>
        <v>CH_1989_NATIONAL TOTAL_NOx</v>
      </c>
      <c r="B26667" s="113" t="s">
        <v>177</v>
      </c>
      <c r="C26667" s="113">
        <v>1989</v>
      </c>
      <c r="D26667" s="113" t="s">
        <v>122</v>
      </c>
      <c r="E26667" s="113" t="s">
        <v>199</v>
      </c>
      <c r="F26667" s="113" t="s">
        <v>200</v>
      </c>
      <c r="G26667" s="113">
        <v>147.23078847642199</v>
      </c>
    </row>
    <row r="26668" spans="1:7" x14ac:dyDescent="0.25">
      <c r="A26668" s="108" t="str">
        <f t="shared" si="416"/>
        <v>CH_1989_NATIONAL TOTAL_NMVOC</v>
      </c>
      <c r="B26668" s="113" t="s">
        <v>177</v>
      </c>
      <c r="C26668" s="113">
        <v>1989</v>
      </c>
      <c r="D26668" s="113" t="s">
        <v>122</v>
      </c>
      <c r="E26668" s="113" t="s">
        <v>123</v>
      </c>
      <c r="F26668" s="113" t="s">
        <v>200</v>
      </c>
      <c r="G26668" s="113">
        <v>308.99033249615297</v>
      </c>
    </row>
    <row r="26669" spans="1:7" x14ac:dyDescent="0.25">
      <c r="A26669" s="108" t="str">
        <f t="shared" si="416"/>
        <v>CH_1989_NATIONAL TOTAL_SOx</v>
      </c>
      <c r="B26669" s="113" t="s">
        <v>177</v>
      </c>
      <c r="C26669" s="113">
        <v>1989</v>
      </c>
      <c r="D26669" s="113" t="s">
        <v>122</v>
      </c>
      <c r="E26669" s="113" t="s">
        <v>201</v>
      </c>
      <c r="F26669" s="113" t="s">
        <v>200</v>
      </c>
      <c r="G26669" s="113">
        <v>45.251621141385698</v>
      </c>
    </row>
    <row r="26670" spans="1:7" x14ac:dyDescent="0.25">
      <c r="A26670" s="108" t="str">
        <f t="shared" si="416"/>
        <v>CH_1989_NATIONAL TOTAL_NH3</v>
      </c>
      <c r="B26670" s="113" t="s">
        <v>177</v>
      </c>
      <c r="C26670" s="113">
        <v>1989</v>
      </c>
      <c r="D26670" s="113" t="s">
        <v>122</v>
      </c>
      <c r="E26670" s="113" t="s">
        <v>124</v>
      </c>
      <c r="F26670" s="113" t="s">
        <v>200</v>
      </c>
      <c r="G26670" s="113">
        <v>68.001896081582203</v>
      </c>
    </row>
    <row r="26671" spans="1:7" x14ac:dyDescent="0.25">
      <c r="A26671" s="108" t="str">
        <f t="shared" si="416"/>
        <v>CH_1989_NATIONAL TOTAL_PM2.5</v>
      </c>
      <c r="B26671" s="113" t="s">
        <v>177</v>
      </c>
      <c r="C26671" s="113">
        <v>1989</v>
      </c>
      <c r="D26671" s="113" t="s">
        <v>122</v>
      </c>
      <c r="E26671" s="113" t="s">
        <v>203</v>
      </c>
      <c r="F26671" s="113" t="s">
        <v>200</v>
      </c>
      <c r="G26671" s="113">
        <v>27.5067504707091</v>
      </c>
    </row>
    <row r="26672" spans="1:7" x14ac:dyDescent="0.25">
      <c r="A26672" s="108" t="str">
        <f t="shared" si="416"/>
        <v>CH_1989_NATIONAL TOTAL_Pb</v>
      </c>
      <c r="B26672" s="113" t="s">
        <v>177</v>
      </c>
      <c r="C26672" s="113">
        <v>1989</v>
      </c>
      <c r="D26672" s="113" t="s">
        <v>122</v>
      </c>
      <c r="E26672" s="113" t="s">
        <v>125</v>
      </c>
      <c r="F26672" s="113" t="s">
        <v>200</v>
      </c>
      <c r="G26672" s="113">
        <v>0.39986697163711199</v>
      </c>
    </row>
    <row r="26673" spans="1:7" x14ac:dyDescent="0.25">
      <c r="A26673" s="108" t="str">
        <f t="shared" si="416"/>
        <v>CH_1989_NATIONAL TOTAL_Cd</v>
      </c>
      <c r="B26673" s="113" t="s">
        <v>177</v>
      </c>
      <c r="C26673" s="113">
        <v>1989</v>
      </c>
      <c r="D26673" s="113" t="s">
        <v>122</v>
      </c>
      <c r="E26673" s="113" t="s">
        <v>126</v>
      </c>
      <c r="F26673" s="113" t="s">
        <v>200</v>
      </c>
      <c r="G26673" s="113">
        <v>3.4526687980641602E-3</v>
      </c>
    </row>
    <row r="26674" spans="1:7" x14ac:dyDescent="0.25">
      <c r="A26674" s="108" t="str">
        <f t="shared" si="416"/>
        <v>CH_1989_NATIONAL TOTAL_Hg</v>
      </c>
      <c r="B26674" s="113" t="s">
        <v>177</v>
      </c>
      <c r="C26674" s="113">
        <v>1989</v>
      </c>
      <c r="D26674" s="113" t="s">
        <v>122</v>
      </c>
      <c r="E26674" s="113" t="s">
        <v>127</v>
      </c>
      <c r="F26674" s="113" t="s">
        <v>200</v>
      </c>
      <c r="G26674" s="113">
        <v>6.6146564862088102E-3</v>
      </c>
    </row>
    <row r="26675" spans="1:7" x14ac:dyDescent="0.25">
      <c r="A26675" s="108" t="str">
        <f t="shared" si="416"/>
        <v>CH_1989_NATIONAL TOTAL_DIOX</v>
      </c>
      <c r="B26675" s="113" t="s">
        <v>177</v>
      </c>
      <c r="C26675" s="113">
        <v>1989</v>
      </c>
      <c r="D26675" s="113" t="s">
        <v>122</v>
      </c>
      <c r="E26675" s="113" t="s">
        <v>128</v>
      </c>
      <c r="F26675" s="113" t="s">
        <v>200</v>
      </c>
      <c r="G26675" s="150">
        <v>2.43498587137535E-7</v>
      </c>
    </row>
    <row r="26676" spans="1:7" x14ac:dyDescent="0.25">
      <c r="A26676" s="108" t="str">
        <f t="shared" si="416"/>
        <v>CH_1989_NATIONAL TOTAL_PAH</v>
      </c>
      <c r="B26676" s="113" t="s">
        <v>177</v>
      </c>
      <c r="C26676" s="113">
        <v>1989</v>
      </c>
      <c r="D26676" s="113" t="s">
        <v>122</v>
      </c>
      <c r="E26676" s="113" t="s">
        <v>129</v>
      </c>
      <c r="F26676" s="113" t="s">
        <v>200</v>
      </c>
      <c r="G26676" s="113">
        <v>8.0260173890129294E-3</v>
      </c>
    </row>
    <row r="26677" spans="1:7" x14ac:dyDescent="0.25">
      <c r="A26677" s="108" t="str">
        <f t="shared" si="416"/>
        <v>CH_1989_NATIONAL TOTAL_HCB</v>
      </c>
      <c r="B26677" s="113" t="s">
        <v>177</v>
      </c>
      <c r="C26677" s="113">
        <v>1989</v>
      </c>
      <c r="D26677" s="113" t="s">
        <v>122</v>
      </c>
      <c r="E26677" s="113" t="s">
        <v>130</v>
      </c>
      <c r="F26677" s="113" t="s">
        <v>200</v>
      </c>
      <c r="G26677" s="113">
        <v>1.6107728218359401E-4</v>
      </c>
    </row>
    <row r="26678" spans="1:7" x14ac:dyDescent="0.25">
      <c r="A26678" s="108" t="str">
        <f t="shared" si="416"/>
        <v>CH_1989_NATIONAL TOTAL_PCB</v>
      </c>
      <c r="B26678" s="113" t="s">
        <v>177</v>
      </c>
      <c r="C26678" s="113">
        <v>1989</v>
      </c>
      <c r="D26678" s="113" t="s">
        <v>122</v>
      </c>
      <c r="E26678" s="113" t="s">
        <v>259</v>
      </c>
      <c r="F26678" s="113" t="s">
        <v>200</v>
      </c>
      <c r="G26678" s="113">
        <v>2.5013856729821202E-3</v>
      </c>
    </row>
    <row r="26679" spans="1:7" x14ac:dyDescent="0.25">
      <c r="A26679" s="108" t="str">
        <f t="shared" si="416"/>
        <v>CH_1989_1A3(FU)_NOx</v>
      </c>
      <c r="B26679" s="113" t="s">
        <v>177</v>
      </c>
      <c r="C26679" s="113">
        <v>1989</v>
      </c>
      <c r="D26679" s="113" t="s">
        <v>134</v>
      </c>
      <c r="E26679" s="113" t="s">
        <v>199</v>
      </c>
      <c r="F26679" s="113" t="s">
        <v>200</v>
      </c>
      <c r="G26679" s="113">
        <v>86.629786238934997</v>
      </c>
    </row>
    <row r="26680" spans="1:7" x14ac:dyDescent="0.25">
      <c r="A26680" s="108" t="str">
        <f t="shared" si="416"/>
        <v>CH_1989_1A3(FS)_NOx</v>
      </c>
      <c r="B26680" s="113" t="s">
        <v>177</v>
      </c>
      <c r="C26680" s="113">
        <v>1989</v>
      </c>
      <c r="D26680" s="113" t="s">
        <v>132</v>
      </c>
      <c r="E26680" s="113" t="s">
        <v>199</v>
      </c>
      <c r="F26680" s="113" t="s">
        <v>200</v>
      </c>
      <c r="G26680" s="113">
        <v>86.629786238934997</v>
      </c>
    </row>
    <row r="26681" spans="1:7" x14ac:dyDescent="0.25">
      <c r="A26681" s="108" t="str">
        <f t="shared" si="416"/>
        <v>CH_1989_1A3(FU)_NMVOC</v>
      </c>
      <c r="B26681" s="113" t="s">
        <v>177</v>
      </c>
      <c r="C26681" s="113">
        <v>1989</v>
      </c>
      <c r="D26681" s="113" t="s">
        <v>134</v>
      </c>
      <c r="E26681" s="113" t="s">
        <v>123</v>
      </c>
      <c r="F26681" s="113" t="s">
        <v>200</v>
      </c>
      <c r="G26681" s="113">
        <v>93.619622699467001</v>
      </c>
    </row>
    <row r="26682" spans="1:7" x14ac:dyDescent="0.25">
      <c r="A26682" s="108" t="str">
        <f t="shared" si="416"/>
        <v>CH_1989_1A3(FS)_NMVOC</v>
      </c>
      <c r="B26682" s="113" t="s">
        <v>177</v>
      </c>
      <c r="C26682" s="113">
        <v>1989</v>
      </c>
      <c r="D26682" s="113" t="s">
        <v>132</v>
      </c>
      <c r="E26682" s="113" t="s">
        <v>123</v>
      </c>
      <c r="F26682" s="113" t="s">
        <v>200</v>
      </c>
      <c r="G26682" s="113">
        <v>93.619622699467001</v>
      </c>
    </row>
    <row r="26683" spans="1:7" x14ac:dyDescent="0.25">
      <c r="A26683" s="108" t="str">
        <f t="shared" si="416"/>
        <v>CH_1989_1A3(FU)_SOx</v>
      </c>
      <c r="B26683" s="113" t="s">
        <v>177</v>
      </c>
      <c r="C26683" s="113">
        <v>1989</v>
      </c>
      <c r="D26683" s="113" t="s">
        <v>134</v>
      </c>
      <c r="E26683" s="113" t="s">
        <v>201</v>
      </c>
      <c r="F26683" s="113" t="s">
        <v>200</v>
      </c>
      <c r="G26683" s="113">
        <v>3.5423692585403601</v>
      </c>
    </row>
    <row r="26684" spans="1:7" x14ac:dyDescent="0.25">
      <c r="A26684" s="108" t="str">
        <f t="shared" si="416"/>
        <v>CH_1989_1A3(FS)_SOx</v>
      </c>
      <c r="B26684" s="113" t="s">
        <v>177</v>
      </c>
      <c r="C26684" s="113">
        <v>1989</v>
      </c>
      <c r="D26684" s="113" t="s">
        <v>132</v>
      </c>
      <c r="E26684" s="113" t="s">
        <v>201</v>
      </c>
      <c r="F26684" s="113" t="s">
        <v>200</v>
      </c>
      <c r="G26684" s="113">
        <v>3.5423692585403601</v>
      </c>
    </row>
    <row r="26685" spans="1:7" x14ac:dyDescent="0.25">
      <c r="A26685" s="108" t="str">
        <f t="shared" si="416"/>
        <v>CH_1989_1A3(FU)_NH3</v>
      </c>
      <c r="B26685" s="113" t="s">
        <v>177</v>
      </c>
      <c r="C26685" s="113">
        <v>1989</v>
      </c>
      <c r="D26685" s="113" t="s">
        <v>134</v>
      </c>
      <c r="E26685" s="113" t="s">
        <v>124</v>
      </c>
      <c r="F26685" s="113" t="s">
        <v>200</v>
      </c>
      <c r="G26685" s="113">
        <v>1.0608596218459101</v>
      </c>
    </row>
    <row r="26686" spans="1:7" x14ac:dyDescent="0.25">
      <c r="A26686" s="108" t="str">
        <f t="shared" si="416"/>
        <v>CH_1989_1A3(FS)_NH3</v>
      </c>
      <c r="B26686" s="113" t="s">
        <v>177</v>
      </c>
      <c r="C26686" s="113">
        <v>1989</v>
      </c>
      <c r="D26686" s="113" t="s">
        <v>132</v>
      </c>
      <c r="E26686" s="113" t="s">
        <v>124</v>
      </c>
      <c r="F26686" s="113" t="s">
        <v>200</v>
      </c>
      <c r="G26686" s="113">
        <v>1.0608596218459101</v>
      </c>
    </row>
    <row r="26687" spans="1:7" x14ac:dyDescent="0.25">
      <c r="A26687" s="108" t="str">
        <f t="shared" si="416"/>
        <v>CH_1989_1A3(FU)_PM2.5</v>
      </c>
      <c r="B26687" s="113" t="s">
        <v>177</v>
      </c>
      <c r="C26687" s="113">
        <v>1989</v>
      </c>
      <c r="D26687" s="113" t="s">
        <v>134</v>
      </c>
      <c r="E26687" s="113" t="s">
        <v>203</v>
      </c>
      <c r="F26687" s="113" t="s">
        <v>200</v>
      </c>
      <c r="G26687" s="113">
        <v>3.4713237090386801</v>
      </c>
    </row>
    <row r="26688" spans="1:7" x14ac:dyDescent="0.25">
      <c r="A26688" s="108" t="str">
        <f t="shared" si="416"/>
        <v>CH_1989_1A3(FS)_PM2.5</v>
      </c>
      <c r="B26688" s="113" t="s">
        <v>177</v>
      </c>
      <c r="C26688" s="113">
        <v>1989</v>
      </c>
      <c r="D26688" s="113" t="s">
        <v>132</v>
      </c>
      <c r="E26688" s="113" t="s">
        <v>203</v>
      </c>
      <c r="F26688" s="113" t="s">
        <v>200</v>
      </c>
      <c r="G26688" s="113">
        <v>3.4713237090386801</v>
      </c>
    </row>
    <row r="26689" spans="1:7" x14ac:dyDescent="0.25">
      <c r="A26689" s="108" t="str">
        <f t="shared" si="416"/>
        <v>CH_1989_3D_NOx</v>
      </c>
      <c r="B26689" s="113" t="s">
        <v>177</v>
      </c>
      <c r="C26689" s="113">
        <v>1989</v>
      </c>
      <c r="D26689" s="113" t="s">
        <v>206</v>
      </c>
      <c r="E26689" s="113" t="s">
        <v>199</v>
      </c>
      <c r="F26689" s="113" t="s">
        <v>200</v>
      </c>
      <c r="G26689" s="113">
        <v>3.60243980463349</v>
      </c>
    </row>
    <row r="26690" spans="1:7" x14ac:dyDescent="0.25">
      <c r="A26690" s="108" t="str">
        <f t="shared" ref="A26690:A26753" si="417">CONCATENATE(B26690,"_",C26690,"_",D26690,"_",E26690)</f>
        <v>CH_1990_NATIONAL TOTAL_NOx</v>
      </c>
      <c r="B26690" s="113" t="s">
        <v>177</v>
      </c>
      <c r="C26690" s="113">
        <v>1990</v>
      </c>
      <c r="D26690" s="113" t="s">
        <v>122</v>
      </c>
      <c r="E26690" s="113" t="s">
        <v>199</v>
      </c>
      <c r="F26690" s="113" t="s">
        <v>200</v>
      </c>
      <c r="G26690" s="113">
        <v>144.62637060559601</v>
      </c>
    </row>
    <row r="26691" spans="1:7" x14ac:dyDescent="0.25">
      <c r="A26691" s="108" t="str">
        <f t="shared" si="417"/>
        <v>CH_1990_NATIONAL TOTAL_NMVOC</v>
      </c>
      <c r="B26691" s="113" t="s">
        <v>177</v>
      </c>
      <c r="C26691" s="113">
        <v>1990</v>
      </c>
      <c r="D26691" s="113" t="s">
        <v>122</v>
      </c>
      <c r="E26691" s="113" t="s">
        <v>123</v>
      </c>
      <c r="F26691" s="113" t="s">
        <v>200</v>
      </c>
      <c r="G26691" s="113">
        <v>305.33019703233401</v>
      </c>
    </row>
    <row r="26692" spans="1:7" x14ac:dyDescent="0.25">
      <c r="A26692" s="108" t="str">
        <f t="shared" si="417"/>
        <v>CH_1990_NATIONAL TOTAL_SOx</v>
      </c>
      <c r="B26692" s="113" t="s">
        <v>177</v>
      </c>
      <c r="C26692" s="113">
        <v>1990</v>
      </c>
      <c r="D26692" s="113" t="s">
        <v>122</v>
      </c>
      <c r="E26692" s="113" t="s">
        <v>201</v>
      </c>
      <c r="F26692" s="113" t="s">
        <v>200</v>
      </c>
      <c r="G26692" s="113">
        <v>39.168026449548201</v>
      </c>
    </row>
    <row r="26693" spans="1:7" x14ac:dyDescent="0.25">
      <c r="A26693" s="108" t="str">
        <f t="shared" si="417"/>
        <v>CH_1990_NATIONAL TOTAL_NH3</v>
      </c>
      <c r="B26693" s="113" t="s">
        <v>177</v>
      </c>
      <c r="C26693" s="113">
        <v>1990</v>
      </c>
      <c r="D26693" s="113" t="s">
        <v>122</v>
      </c>
      <c r="E26693" s="113" t="s">
        <v>124</v>
      </c>
      <c r="F26693" s="113" t="s">
        <v>200</v>
      </c>
      <c r="G26693" s="113">
        <v>68.653736772132405</v>
      </c>
    </row>
    <row r="26694" spans="1:7" x14ac:dyDescent="0.25">
      <c r="A26694" s="108" t="str">
        <f t="shared" si="417"/>
        <v>CH_1990_NATIONAL TOTAL_PM2.5</v>
      </c>
      <c r="B26694" s="113" t="s">
        <v>177</v>
      </c>
      <c r="C26694" s="113">
        <v>1990</v>
      </c>
      <c r="D26694" s="113" t="s">
        <v>122</v>
      </c>
      <c r="E26694" s="113" t="s">
        <v>203</v>
      </c>
      <c r="F26694" s="113" t="s">
        <v>200</v>
      </c>
      <c r="G26694" s="113">
        <v>27.2697281275459</v>
      </c>
    </row>
    <row r="26695" spans="1:7" x14ac:dyDescent="0.25">
      <c r="A26695" s="108" t="str">
        <f t="shared" si="417"/>
        <v>CH_1990_NATIONAL TOTAL_Pb</v>
      </c>
      <c r="B26695" s="113" t="s">
        <v>177</v>
      </c>
      <c r="C26695" s="113">
        <v>1990</v>
      </c>
      <c r="D26695" s="113" t="s">
        <v>122</v>
      </c>
      <c r="E26695" s="113" t="s">
        <v>125</v>
      </c>
      <c r="F26695" s="113" t="s">
        <v>200</v>
      </c>
      <c r="G26695" s="113">
        <v>0.381010998207998</v>
      </c>
    </row>
    <row r="26696" spans="1:7" x14ac:dyDescent="0.25">
      <c r="A26696" s="108" t="str">
        <f t="shared" si="417"/>
        <v>CH_1990_NATIONAL TOTAL_Cd</v>
      </c>
      <c r="B26696" s="113" t="s">
        <v>177</v>
      </c>
      <c r="C26696" s="113">
        <v>1990</v>
      </c>
      <c r="D26696" s="113" t="s">
        <v>122</v>
      </c>
      <c r="E26696" s="113" t="s">
        <v>126</v>
      </c>
      <c r="F26696" s="113" t="s">
        <v>200</v>
      </c>
      <c r="G26696" s="113">
        <v>3.2590612165546802E-3</v>
      </c>
    </row>
    <row r="26697" spans="1:7" x14ac:dyDescent="0.25">
      <c r="A26697" s="108" t="str">
        <f t="shared" si="417"/>
        <v>CH_1990_NATIONAL TOTAL_Hg</v>
      </c>
      <c r="B26697" s="113" t="s">
        <v>177</v>
      </c>
      <c r="C26697" s="113">
        <v>1990</v>
      </c>
      <c r="D26697" s="113" t="s">
        <v>122</v>
      </c>
      <c r="E26697" s="113" t="s">
        <v>127</v>
      </c>
      <c r="F26697" s="113" t="s">
        <v>200</v>
      </c>
      <c r="G26697" s="113">
        <v>6.3096543358007904E-3</v>
      </c>
    </row>
    <row r="26698" spans="1:7" x14ac:dyDescent="0.25">
      <c r="A26698" s="108" t="str">
        <f t="shared" si="417"/>
        <v>CH_1990_NATIONAL TOTAL_DIOX</v>
      </c>
      <c r="B26698" s="113" t="s">
        <v>177</v>
      </c>
      <c r="C26698" s="113">
        <v>1990</v>
      </c>
      <c r="D26698" s="113" t="s">
        <v>122</v>
      </c>
      <c r="E26698" s="113" t="s">
        <v>128</v>
      </c>
      <c r="F26698" s="113" t="s">
        <v>200</v>
      </c>
      <c r="G26698" s="150">
        <v>1.9262734841683501E-7</v>
      </c>
    </row>
    <row r="26699" spans="1:7" x14ac:dyDescent="0.25">
      <c r="A26699" s="108" t="str">
        <f t="shared" si="417"/>
        <v>CH_1990_NATIONAL TOTAL_PAH</v>
      </c>
      <c r="B26699" s="113" t="s">
        <v>177</v>
      </c>
      <c r="C26699" s="113">
        <v>1990</v>
      </c>
      <c r="D26699" s="113" t="s">
        <v>122</v>
      </c>
      <c r="E26699" s="113" t="s">
        <v>129</v>
      </c>
      <c r="F26699" s="113" t="s">
        <v>200</v>
      </c>
      <c r="G26699" s="113">
        <v>8.1269753074035E-3</v>
      </c>
    </row>
    <row r="26700" spans="1:7" x14ac:dyDescent="0.25">
      <c r="A26700" s="108" t="str">
        <f t="shared" si="417"/>
        <v>CH_1990_NATIONAL TOTAL_HCB</v>
      </c>
      <c r="B26700" s="113" t="s">
        <v>177</v>
      </c>
      <c r="C26700" s="113">
        <v>1990</v>
      </c>
      <c r="D26700" s="113" t="s">
        <v>122</v>
      </c>
      <c r="E26700" s="113" t="s">
        <v>130</v>
      </c>
      <c r="F26700" s="113" t="s">
        <v>200</v>
      </c>
      <c r="G26700" s="113">
        <v>1.7254430556562099E-4</v>
      </c>
    </row>
    <row r="26701" spans="1:7" x14ac:dyDescent="0.25">
      <c r="A26701" s="108" t="str">
        <f t="shared" si="417"/>
        <v>CH_1990_NATIONAL TOTAL_PCB</v>
      </c>
      <c r="B26701" s="113" t="s">
        <v>177</v>
      </c>
      <c r="C26701" s="113">
        <v>1990</v>
      </c>
      <c r="D26701" s="113" t="s">
        <v>122</v>
      </c>
      <c r="E26701" s="113" t="s">
        <v>259</v>
      </c>
      <c r="F26701" s="113" t="s">
        <v>200</v>
      </c>
      <c r="G26701" s="113">
        <v>2.3316104908567099E-3</v>
      </c>
    </row>
    <row r="26702" spans="1:7" x14ac:dyDescent="0.25">
      <c r="A26702" s="108" t="str">
        <f t="shared" si="417"/>
        <v>CH_1990_1A3(FU)_NOx</v>
      </c>
      <c r="B26702" s="113" t="s">
        <v>177</v>
      </c>
      <c r="C26702" s="113">
        <v>1990</v>
      </c>
      <c r="D26702" s="113" t="s">
        <v>134</v>
      </c>
      <c r="E26702" s="113" t="s">
        <v>199</v>
      </c>
      <c r="F26702" s="113" t="s">
        <v>200</v>
      </c>
      <c r="G26702" s="113">
        <v>79.934565949065899</v>
      </c>
    </row>
    <row r="26703" spans="1:7" x14ac:dyDescent="0.25">
      <c r="A26703" s="108" t="str">
        <f t="shared" si="417"/>
        <v>CH_1990_1A3(FS)_NOx</v>
      </c>
      <c r="B26703" s="113" t="s">
        <v>177</v>
      </c>
      <c r="C26703" s="113">
        <v>1990</v>
      </c>
      <c r="D26703" s="113" t="s">
        <v>132</v>
      </c>
      <c r="E26703" s="113" t="s">
        <v>199</v>
      </c>
      <c r="F26703" s="113" t="s">
        <v>200</v>
      </c>
      <c r="G26703" s="113">
        <v>83.759863952830898</v>
      </c>
    </row>
    <row r="26704" spans="1:7" x14ac:dyDescent="0.25">
      <c r="A26704" s="108" t="str">
        <f t="shared" si="417"/>
        <v>CH_1990_1A3(FU)_NMVOC</v>
      </c>
      <c r="B26704" s="113" t="s">
        <v>177</v>
      </c>
      <c r="C26704" s="113">
        <v>1990</v>
      </c>
      <c r="D26704" s="113" t="s">
        <v>134</v>
      </c>
      <c r="E26704" s="113" t="s">
        <v>123</v>
      </c>
      <c r="F26704" s="113" t="s">
        <v>200</v>
      </c>
      <c r="G26704" s="113">
        <v>86.9907032157993</v>
      </c>
    </row>
    <row r="26705" spans="1:7" x14ac:dyDescent="0.25">
      <c r="A26705" s="108" t="str">
        <f t="shared" si="417"/>
        <v>CH_1990_1A3(FS)_NMVOC</v>
      </c>
      <c r="B26705" s="113" t="s">
        <v>177</v>
      </c>
      <c r="C26705" s="113">
        <v>1990</v>
      </c>
      <c r="D26705" s="113" t="s">
        <v>132</v>
      </c>
      <c r="E26705" s="113" t="s">
        <v>123</v>
      </c>
      <c r="F26705" s="113" t="s">
        <v>200</v>
      </c>
      <c r="G26705" s="113">
        <v>96.616064135323597</v>
      </c>
    </row>
    <row r="26706" spans="1:7" x14ac:dyDescent="0.25">
      <c r="A26706" s="108" t="str">
        <f t="shared" si="417"/>
        <v>CH_1990_1A3(FU)_SOx</v>
      </c>
      <c r="B26706" s="113" t="s">
        <v>177</v>
      </c>
      <c r="C26706" s="113">
        <v>1990</v>
      </c>
      <c r="D26706" s="113" t="s">
        <v>134</v>
      </c>
      <c r="E26706" s="113" t="s">
        <v>201</v>
      </c>
      <c r="F26706" s="113" t="s">
        <v>200</v>
      </c>
      <c r="G26706" s="113">
        <v>3.7669371755812402</v>
      </c>
    </row>
    <row r="26707" spans="1:7" x14ac:dyDescent="0.25">
      <c r="A26707" s="108" t="str">
        <f t="shared" si="417"/>
        <v>CH_1990_1A3(FS)_SOx</v>
      </c>
      <c r="B26707" s="113" t="s">
        <v>177</v>
      </c>
      <c r="C26707" s="113">
        <v>1990</v>
      </c>
      <c r="D26707" s="113" t="s">
        <v>132</v>
      </c>
      <c r="E26707" s="113" t="s">
        <v>201</v>
      </c>
      <c r="F26707" s="113" t="s">
        <v>200</v>
      </c>
      <c r="G26707" s="113">
        <v>3.7665328335359902</v>
      </c>
    </row>
    <row r="26708" spans="1:7" x14ac:dyDescent="0.25">
      <c r="A26708" s="108" t="str">
        <f t="shared" si="417"/>
        <v>CH_1990_1A3(FU)_NH3</v>
      </c>
      <c r="B26708" s="113" t="s">
        <v>177</v>
      </c>
      <c r="C26708" s="113">
        <v>1990</v>
      </c>
      <c r="D26708" s="113" t="s">
        <v>134</v>
      </c>
      <c r="E26708" s="113" t="s">
        <v>124</v>
      </c>
      <c r="F26708" s="113" t="s">
        <v>200</v>
      </c>
      <c r="G26708" s="113">
        <v>1.3413526292022999</v>
      </c>
    </row>
    <row r="26709" spans="1:7" x14ac:dyDescent="0.25">
      <c r="A26709" s="108" t="str">
        <f t="shared" si="417"/>
        <v>CH_1990_1A3(FS)_NH3</v>
      </c>
      <c r="B26709" s="113" t="s">
        <v>177</v>
      </c>
      <c r="C26709" s="113">
        <v>1990</v>
      </c>
      <c r="D26709" s="113" t="s">
        <v>132</v>
      </c>
      <c r="E26709" s="113" t="s">
        <v>124</v>
      </c>
      <c r="F26709" s="113" t="s">
        <v>200</v>
      </c>
      <c r="G26709" s="113">
        <v>1.4988377389752701</v>
      </c>
    </row>
    <row r="26710" spans="1:7" x14ac:dyDescent="0.25">
      <c r="A26710" s="108" t="str">
        <f t="shared" si="417"/>
        <v>CH_1990_1A3(FU)_PM2.5</v>
      </c>
      <c r="B26710" s="113" t="s">
        <v>177</v>
      </c>
      <c r="C26710" s="113">
        <v>1990</v>
      </c>
      <c r="D26710" s="113" t="s">
        <v>134</v>
      </c>
      <c r="E26710" s="113" t="s">
        <v>203</v>
      </c>
      <c r="F26710" s="113" t="s">
        <v>200</v>
      </c>
      <c r="G26710" s="113">
        <v>3.3906742335862399</v>
      </c>
    </row>
    <row r="26711" spans="1:7" x14ac:dyDescent="0.25">
      <c r="A26711" s="108" t="str">
        <f t="shared" si="417"/>
        <v>CH_1990_1A3(FS)_PM2.5</v>
      </c>
      <c r="B26711" s="113" t="s">
        <v>177</v>
      </c>
      <c r="C26711" s="113">
        <v>1990</v>
      </c>
      <c r="D26711" s="113" t="s">
        <v>132</v>
      </c>
      <c r="E26711" s="113" t="s">
        <v>203</v>
      </c>
      <c r="F26711" s="113" t="s">
        <v>200</v>
      </c>
      <c r="G26711" s="113">
        <v>3.3854905474837902</v>
      </c>
    </row>
    <row r="26712" spans="1:7" x14ac:dyDescent="0.25">
      <c r="A26712" s="108" t="str">
        <f t="shared" si="417"/>
        <v>CH_1990_3D_NOx</v>
      </c>
      <c r="B26712" s="113" t="s">
        <v>177</v>
      </c>
      <c r="C26712" s="113">
        <v>1990</v>
      </c>
      <c r="D26712" s="113" t="s">
        <v>206</v>
      </c>
      <c r="E26712" s="113" t="s">
        <v>199</v>
      </c>
      <c r="F26712" s="113" t="s">
        <v>200</v>
      </c>
      <c r="G26712" s="113">
        <v>3.6251003635258501</v>
      </c>
    </row>
    <row r="26713" spans="1:7" x14ac:dyDescent="0.25">
      <c r="A26713" s="108" t="str">
        <f t="shared" si="417"/>
        <v>CH_1991_NATIONAL TOTAL_NOx</v>
      </c>
      <c r="B26713" s="113" t="s">
        <v>177</v>
      </c>
      <c r="C26713" s="113">
        <v>1991</v>
      </c>
      <c r="D26713" s="113" t="s">
        <v>122</v>
      </c>
      <c r="E26713" s="113" t="s">
        <v>199</v>
      </c>
      <c r="F26713" s="113" t="s">
        <v>200</v>
      </c>
      <c r="G26713" s="113">
        <v>141.47455242831299</v>
      </c>
    </row>
    <row r="26714" spans="1:7" x14ac:dyDescent="0.25">
      <c r="A26714" s="108" t="str">
        <f t="shared" si="417"/>
        <v>CH_1991_NATIONAL TOTAL_NMVOC</v>
      </c>
      <c r="B26714" s="113" t="s">
        <v>177</v>
      </c>
      <c r="C26714" s="113">
        <v>1991</v>
      </c>
      <c r="D26714" s="113" t="s">
        <v>122</v>
      </c>
      <c r="E26714" s="113" t="s">
        <v>123</v>
      </c>
      <c r="F26714" s="113" t="s">
        <v>200</v>
      </c>
      <c r="G26714" s="113">
        <v>290.47845039420599</v>
      </c>
    </row>
    <row r="26715" spans="1:7" x14ac:dyDescent="0.25">
      <c r="A26715" s="108" t="str">
        <f t="shared" si="417"/>
        <v>CH_1991_NATIONAL TOTAL_SOx</v>
      </c>
      <c r="B26715" s="113" t="s">
        <v>177</v>
      </c>
      <c r="C26715" s="113">
        <v>1991</v>
      </c>
      <c r="D26715" s="113" t="s">
        <v>122</v>
      </c>
      <c r="E26715" s="113" t="s">
        <v>201</v>
      </c>
      <c r="F26715" s="113" t="s">
        <v>200</v>
      </c>
      <c r="G26715" s="113">
        <v>37.079052859009103</v>
      </c>
    </row>
    <row r="26716" spans="1:7" x14ac:dyDescent="0.25">
      <c r="A26716" s="108" t="str">
        <f t="shared" si="417"/>
        <v>CH_1991_NATIONAL TOTAL_NH3</v>
      </c>
      <c r="B26716" s="113" t="s">
        <v>177</v>
      </c>
      <c r="C26716" s="113">
        <v>1991</v>
      </c>
      <c r="D26716" s="113" t="s">
        <v>122</v>
      </c>
      <c r="E26716" s="113" t="s">
        <v>124</v>
      </c>
      <c r="F26716" s="113" t="s">
        <v>200</v>
      </c>
      <c r="G26716" s="113">
        <v>67.709853987482404</v>
      </c>
    </row>
    <row r="26717" spans="1:7" x14ac:dyDescent="0.25">
      <c r="A26717" s="108" t="str">
        <f t="shared" si="417"/>
        <v>CH_1991_NATIONAL TOTAL_PM2.5</v>
      </c>
      <c r="B26717" s="113" t="s">
        <v>177</v>
      </c>
      <c r="C26717" s="113">
        <v>1991</v>
      </c>
      <c r="D26717" s="113" t="s">
        <v>122</v>
      </c>
      <c r="E26717" s="113" t="s">
        <v>203</v>
      </c>
      <c r="F26717" s="113" t="s">
        <v>200</v>
      </c>
      <c r="G26717" s="113">
        <v>27.951068072578501</v>
      </c>
    </row>
    <row r="26718" spans="1:7" x14ac:dyDescent="0.25">
      <c r="A26718" s="108" t="str">
        <f t="shared" si="417"/>
        <v>CH_1991_NATIONAL TOTAL_Pb</v>
      </c>
      <c r="B26718" s="113" t="s">
        <v>177</v>
      </c>
      <c r="C26718" s="113">
        <v>1991</v>
      </c>
      <c r="D26718" s="113" t="s">
        <v>122</v>
      </c>
      <c r="E26718" s="113" t="s">
        <v>125</v>
      </c>
      <c r="F26718" s="113" t="s">
        <v>200</v>
      </c>
      <c r="G26718" s="113">
        <v>0.352571281648486</v>
      </c>
    </row>
    <row r="26719" spans="1:7" x14ac:dyDescent="0.25">
      <c r="A26719" s="108" t="str">
        <f t="shared" si="417"/>
        <v>CH_1991_NATIONAL TOTAL_Cd</v>
      </c>
      <c r="B26719" s="113" t="s">
        <v>177</v>
      </c>
      <c r="C26719" s="113">
        <v>1991</v>
      </c>
      <c r="D26719" s="113" t="s">
        <v>122</v>
      </c>
      <c r="E26719" s="113" t="s">
        <v>126</v>
      </c>
      <c r="F26719" s="113" t="s">
        <v>200</v>
      </c>
      <c r="G26719" s="113">
        <v>3.0088680174406301E-3</v>
      </c>
    </row>
    <row r="26720" spans="1:7" x14ac:dyDescent="0.25">
      <c r="A26720" s="108" t="str">
        <f t="shared" si="417"/>
        <v>CH_1991_NATIONAL TOTAL_Hg</v>
      </c>
      <c r="B26720" s="113" t="s">
        <v>177</v>
      </c>
      <c r="C26720" s="113">
        <v>1991</v>
      </c>
      <c r="D26720" s="113" t="s">
        <v>122</v>
      </c>
      <c r="E26720" s="113" t="s">
        <v>127</v>
      </c>
      <c r="F26720" s="113" t="s">
        <v>200</v>
      </c>
      <c r="G26720" s="113">
        <v>5.7949310912644297E-3</v>
      </c>
    </row>
    <row r="26721" spans="1:7" x14ac:dyDescent="0.25">
      <c r="A26721" s="108" t="str">
        <f t="shared" si="417"/>
        <v>CH_1991_NATIONAL TOTAL_DIOX</v>
      </c>
      <c r="B26721" s="113" t="s">
        <v>177</v>
      </c>
      <c r="C26721" s="113">
        <v>1991</v>
      </c>
      <c r="D26721" s="113" t="s">
        <v>122</v>
      </c>
      <c r="E26721" s="113" t="s">
        <v>128</v>
      </c>
      <c r="F26721" s="113" t="s">
        <v>200</v>
      </c>
      <c r="G26721" s="150">
        <v>1.7745100339239E-7</v>
      </c>
    </row>
    <row r="26722" spans="1:7" x14ac:dyDescent="0.25">
      <c r="A26722" s="108" t="str">
        <f t="shared" si="417"/>
        <v>CH_1991_NATIONAL TOTAL_PAH</v>
      </c>
      <c r="B26722" s="113" t="s">
        <v>177</v>
      </c>
      <c r="C26722" s="113">
        <v>1991</v>
      </c>
      <c r="D26722" s="113" t="s">
        <v>122</v>
      </c>
      <c r="E26722" s="113" t="s">
        <v>129</v>
      </c>
      <c r="F26722" s="113" t="s">
        <v>200</v>
      </c>
      <c r="G26722" s="113">
        <v>8.5975094064186901E-3</v>
      </c>
    </row>
    <row r="26723" spans="1:7" x14ac:dyDescent="0.25">
      <c r="A26723" s="108" t="str">
        <f t="shared" si="417"/>
        <v>CH_1991_NATIONAL TOTAL_HCB</v>
      </c>
      <c r="B26723" s="113" t="s">
        <v>177</v>
      </c>
      <c r="C26723" s="113">
        <v>1991</v>
      </c>
      <c r="D26723" s="113" t="s">
        <v>122</v>
      </c>
      <c r="E26723" s="113" t="s">
        <v>130</v>
      </c>
      <c r="F26723" s="113" t="s">
        <v>200</v>
      </c>
      <c r="G26723" s="113">
        <v>1.7256720099933801E-4</v>
      </c>
    </row>
    <row r="26724" spans="1:7" x14ac:dyDescent="0.25">
      <c r="A26724" s="108" t="str">
        <f t="shared" si="417"/>
        <v>CH_1991_NATIONAL TOTAL_PCB</v>
      </c>
      <c r="B26724" s="113" t="s">
        <v>177</v>
      </c>
      <c r="C26724" s="113">
        <v>1991</v>
      </c>
      <c r="D26724" s="113" t="s">
        <v>122</v>
      </c>
      <c r="E26724" s="113" t="s">
        <v>259</v>
      </c>
      <c r="F26724" s="113" t="s">
        <v>200</v>
      </c>
      <c r="G26724" s="113">
        <v>2.1707367401869299E-3</v>
      </c>
    </row>
    <row r="26725" spans="1:7" x14ac:dyDescent="0.25">
      <c r="A26725" s="108" t="str">
        <f t="shared" si="417"/>
        <v>CH_1991_1A3(FU)_NOx</v>
      </c>
      <c r="B26725" s="113" t="s">
        <v>177</v>
      </c>
      <c r="C26725" s="113">
        <v>1991</v>
      </c>
      <c r="D26725" s="113" t="s">
        <v>134</v>
      </c>
      <c r="E26725" s="113" t="s">
        <v>199</v>
      </c>
      <c r="F26725" s="113" t="s">
        <v>200</v>
      </c>
      <c r="G26725" s="113">
        <v>77.383584349474901</v>
      </c>
    </row>
    <row r="26726" spans="1:7" x14ac:dyDescent="0.25">
      <c r="A26726" s="108" t="str">
        <f t="shared" si="417"/>
        <v>CH_1991_1A3(FS)_NOx</v>
      </c>
      <c r="B26726" s="113" t="s">
        <v>177</v>
      </c>
      <c r="C26726" s="113">
        <v>1991</v>
      </c>
      <c r="D26726" s="113" t="s">
        <v>132</v>
      </c>
      <c r="E26726" s="113" t="s">
        <v>199</v>
      </c>
      <c r="F26726" s="113" t="s">
        <v>200</v>
      </c>
      <c r="G26726" s="113">
        <v>80.970822475428804</v>
      </c>
    </row>
    <row r="26727" spans="1:7" x14ac:dyDescent="0.25">
      <c r="A26727" s="108" t="str">
        <f t="shared" si="417"/>
        <v>CH_1991_1A3(FU)_NMVOC</v>
      </c>
      <c r="B26727" s="113" t="s">
        <v>177</v>
      </c>
      <c r="C26727" s="113">
        <v>1991</v>
      </c>
      <c r="D26727" s="113" t="s">
        <v>134</v>
      </c>
      <c r="E26727" s="113" t="s">
        <v>123</v>
      </c>
      <c r="F26727" s="113" t="s">
        <v>200</v>
      </c>
      <c r="G26727" s="113">
        <v>79.114736521648695</v>
      </c>
    </row>
    <row r="26728" spans="1:7" x14ac:dyDescent="0.25">
      <c r="A26728" s="108" t="str">
        <f t="shared" si="417"/>
        <v>CH_1991_1A3(FS)_NMVOC</v>
      </c>
      <c r="B26728" s="113" t="s">
        <v>177</v>
      </c>
      <c r="C26728" s="113">
        <v>1991</v>
      </c>
      <c r="D26728" s="113" t="s">
        <v>132</v>
      </c>
      <c r="E26728" s="113" t="s">
        <v>123</v>
      </c>
      <c r="F26728" s="113" t="s">
        <v>200</v>
      </c>
      <c r="G26728" s="113">
        <v>88.909664784189701</v>
      </c>
    </row>
    <row r="26729" spans="1:7" x14ac:dyDescent="0.25">
      <c r="A26729" s="108" t="str">
        <f t="shared" si="417"/>
        <v>CH_1991_1A3(FU)_SOx</v>
      </c>
      <c r="B26729" s="113" t="s">
        <v>177</v>
      </c>
      <c r="C26729" s="113">
        <v>1991</v>
      </c>
      <c r="D26729" s="113" t="s">
        <v>134</v>
      </c>
      <c r="E26729" s="113" t="s">
        <v>201</v>
      </c>
      <c r="F26729" s="113" t="s">
        <v>200</v>
      </c>
      <c r="G26729" s="113">
        <v>3.54281732917834</v>
      </c>
    </row>
    <row r="26730" spans="1:7" x14ac:dyDescent="0.25">
      <c r="A26730" s="108" t="str">
        <f t="shared" si="417"/>
        <v>CH_1991_1A3(FS)_SOx</v>
      </c>
      <c r="B26730" s="113" t="s">
        <v>177</v>
      </c>
      <c r="C26730" s="113">
        <v>1991</v>
      </c>
      <c r="D26730" s="113" t="s">
        <v>132</v>
      </c>
      <c r="E26730" s="113" t="s">
        <v>201</v>
      </c>
      <c r="F26730" s="113" t="s">
        <v>200</v>
      </c>
      <c r="G26730" s="113">
        <v>3.5454845353358202</v>
      </c>
    </row>
    <row r="26731" spans="1:7" x14ac:dyDescent="0.25">
      <c r="A26731" s="108" t="str">
        <f t="shared" si="417"/>
        <v>CH_1991_1A3(FU)_NH3</v>
      </c>
      <c r="B26731" s="113" t="s">
        <v>177</v>
      </c>
      <c r="C26731" s="113">
        <v>1991</v>
      </c>
      <c r="D26731" s="113" t="s">
        <v>134</v>
      </c>
      <c r="E26731" s="113" t="s">
        <v>124</v>
      </c>
      <c r="F26731" s="113" t="s">
        <v>200</v>
      </c>
      <c r="G26731" s="113">
        <v>1.70866699392847</v>
      </c>
    </row>
    <row r="26732" spans="1:7" x14ac:dyDescent="0.25">
      <c r="A26732" s="108" t="str">
        <f t="shared" si="417"/>
        <v>CH_1991_1A3(FS)_NH3</v>
      </c>
      <c r="B26732" s="113" t="s">
        <v>177</v>
      </c>
      <c r="C26732" s="113">
        <v>1991</v>
      </c>
      <c r="D26732" s="113" t="s">
        <v>132</v>
      </c>
      <c r="E26732" s="113" t="s">
        <v>124</v>
      </c>
      <c r="F26732" s="113" t="s">
        <v>200</v>
      </c>
      <c r="G26732" s="113">
        <v>1.9360616043463299</v>
      </c>
    </row>
    <row r="26733" spans="1:7" x14ac:dyDescent="0.25">
      <c r="A26733" s="108" t="str">
        <f t="shared" si="417"/>
        <v>CH_1991_1A3(FU)_PM2.5</v>
      </c>
      <c r="B26733" s="113" t="s">
        <v>177</v>
      </c>
      <c r="C26733" s="113">
        <v>1991</v>
      </c>
      <c r="D26733" s="113" t="s">
        <v>134</v>
      </c>
      <c r="E26733" s="113" t="s">
        <v>203</v>
      </c>
      <c r="F26733" s="113" t="s">
        <v>200</v>
      </c>
      <c r="G26733" s="113">
        <v>3.4344038299085802</v>
      </c>
    </row>
    <row r="26734" spans="1:7" x14ac:dyDescent="0.25">
      <c r="A26734" s="108" t="str">
        <f t="shared" si="417"/>
        <v>CH_1991_1A3(FS)_PM2.5</v>
      </c>
      <c r="B26734" s="113" t="s">
        <v>177</v>
      </c>
      <c r="C26734" s="113">
        <v>1991</v>
      </c>
      <c r="D26734" s="113" t="s">
        <v>132</v>
      </c>
      <c r="E26734" s="113" t="s">
        <v>203</v>
      </c>
      <c r="F26734" s="113" t="s">
        <v>200</v>
      </c>
      <c r="G26734" s="113">
        <v>3.4071346101878799</v>
      </c>
    </row>
    <row r="26735" spans="1:7" x14ac:dyDescent="0.25">
      <c r="A26735" s="108" t="str">
        <f t="shared" si="417"/>
        <v>CH_1991_3D_NOx</v>
      </c>
      <c r="B26735" s="113" t="s">
        <v>177</v>
      </c>
      <c r="C26735" s="113">
        <v>1991</v>
      </c>
      <c r="D26735" s="113" t="s">
        <v>206</v>
      </c>
      <c r="E26735" s="113" t="s">
        <v>199</v>
      </c>
      <c r="F26735" s="113" t="s">
        <v>200</v>
      </c>
      <c r="G26735" s="113">
        <v>3.6030235216562798</v>
      </c>
    </row>
    <row r="26736" spans="1:7" x14ac:dyDescent="0.25">
      <c r="A26736" s="108" t="str">
        <f t="shared" si="417"/>
        <v>CH_1992_NATIONAL TOTAL_NOx</v>
      </c>
      <c r="B26736" s="113" t="s">
        <v>177</v>
      </c>
      <c r="C26736" s="113">
        <v>1992</v>
      </c>
      <c r="D26736" s="113" t="s">
        <v>122</v>
      </c>
      <c r="E26736" s="113" t="s">
        <v>199</v>
      </c>
      <c r="F26736" s="113" t="s">
        <v>200</v>
      </c>
      <c r="G26736" s="113">
        <v>134.73197797917501</v>
      </c>
    </row>
    <row r="26737" spans="1:7" x14ac:dyDescent="0.25">
      <c r="A26737" s="108" t="str">
        <f t="shared" si="417"/>
        <v>CH_1992_NATIONAL TOTAL_NMVOC</v>
      </c>
      <c r="B26737" s="113" t="s">
        <v>177</v>
      </c>
      <c r="C26737" s="113">
        <v>1992</v>
      </c>
      <c r="D26737" s="113" t="s">
        <v>122</v>
      </c>
      <c r="E26737" s="113" t="s">
        <v>123</v>
      </c>
      <c r="F26737" s="113" t="s">
        <v>200</v>
      </c>
      <c r="G26737" s="113">
        <v>268.07009250044098</v>
      </c>
    </row>
    <row r="26738" spans="1:7" x14ac:dyDescent="0.25">
      <c r="A26738" s="108" t="str">
        <f t="shared" si="417"/>
        <v>CH_1992_NATIONAL TOTAL_SOx</v>
      </c>
      <c r="B26738" s="113" t="s">
        <v>177</v>
      </c>
      <c r="C26738" s="113">
        <v>1992</v>
      </c>
      <c r="D26738" s="113" t="s">
        <v>122</v>
      </c>
      <c r="E26738" s="113" t="s">
        <v>201</v>
      </c>
      <c r="F26738" s="113" t="s">
        <v>200</v>
      </c>
      <c r="G26738" s="113">
        <v>32.730502316480703</v>
      </c>
    </row>
    <row r="26739" spans="1:7" x14ac:dyDescent="0.25">
      <c r="A26739" s="108" t="str">
        <f t="shared" si="417"/>
        <v>CH_1992_NATIONAL TOTAL_NH3</v>
      </c>
      <c r="B26739" s="113" t="s">
        <v>177</v>
      </c>
      <c r="C26739" s="113">
        <v>1992</v>
      </c>
      <c r="D26739" s="113" t="s">
        <v>122</v>
      </c>
      <c r="E26739" s="113" t="s">
        <v>124</v>
      </c>
      <c r="F26739" s="113" t="s">
        <v>200</v>
      </c>
      <c r="G26739" s="113">
        <v>67.255213957569794</v>
      </c>
    </row>
    <row r="26740" spans="1:7" x14ac:dyDescent="0.25">
      <c r="A26740" s="108" t="str">
        <f t="shared" si="417"/>
        <v>CH_1992_NATIONAL TOTAL_PM2.5</v>
      </c>
      <c r="B26740" s="113" t="s">
        <v>177</v>
      </c>
      <c r="C26740" s="113">
        <v>1992</v>
      </c>
      <c r="D26740" s="113" t="s">
        <v>122</v>
      </c>
      <c r="E26740" s="113" t="s">
        <v>203</v>
      </c>
      <c r="F26740" s="113" t="s">
        <v>200</v>
      </c>
      <c r="G26740" s="113">
        <v>26.258579039850201</v>
      </c>
    </row>
    <row r="26741" spans="1:7" x14ac:dyDescent="0.25">
      <c r="A26741" s="108" t="str">
        <f t="shared" si="417"/>
        <v>CH_1992_NATIONAL TOTAL_Pb</v>
      </c>
      <c r="B26741" s="113" t="s">
        <v>177</v>
      </c>
      <c r="C26741" s="113">
        <v>1992</v>
      </c>
      <c r="D26741" s="113" t="s">
        <v>122</v>
      </c>
      <c r="E26741" s="113" t="s">
        <v>125</v>
      </c>
      <c r="F26741" s="113" t="s">
        <v>200</v>
      </c>
      <c r="G26741" s="113">
        <v>0.32371000438707098</v>
      </c>
    </row>
    <row r="26742" spans="1:7" x14ac:dyDescent="0.25">
      <c r="A26742" s="108" t="str">
        <f t="shared" si="417"/>
        <v>CH_1992_NATIONAL TOTAL_Cd</v>
      </c>
      <c r="B26742" s="113" t="s">
        <v>177</v>
      </c>
      <c r="C26742" s="113">
        <v>1992</v>
      </c>
      <c r="D26742" s="113" t="s">
        <v>122</v>
      </c>
      <c r="E26742" s="113" t="s">
        <v>126</v>
      </c>
      <c r="F26742" s="113" t="s">
        <v>200</v>
      </c>
      <c r="G26742" s="113">
        <v>2.8544406163293302E-3</v>
      </c>
    </row>
    <row r="26743" spans="1:7" x14ac:dyDescent="0.25">
      <c r="A26743" s="108" t="str">
        <f t="shared" si="417"/>
        <v>CH_1992_NATIONAL TOTAL_Hg</v>
      </c>
      <c r="B26743" s="113" t="s">
        <v>177</v>
      </c>
      <c r="C26743" s="113">
        <v>1992</v>
      </c>
      <c r="D26743" s="113" t="s">
        <v>122</v>
      </c>
      <c r="E26743" s="113" t="s">
        <v>127</v>
      </c>
      <c r="F26743" s="113" t="s">
        <v>200</v>
      </c>
      <c r="G26743" s="113">
        <v>5.4895876064780004E-3</v>
      </c>
    </row>
    <row r="26744" spans="1:7" x14ac:dyDescent="0.25">
      <c r="A26744" s="108" t="str">
        <f t="shared" si="417"/>
        <v>CH_1992_NATIONAL TOTAL_DIOX</v>
      </c>
      <c r="B26744" s="113" t="s">
        <v>177</v>
      </c>
      <c r="C26744" s="113">
        <v>1992</v>
      </c>
      <c r="D26744" s="113" t="s">
        <v>122</v>
      </c>
      <c r="E26744" s="113" t="s">
        <v>128</v>
      </c>
      <c r="F26744" s="113" t="s">
        <v>200</v>
      </c>
      <c r="G26744" s="150">
        <v>1.6565132273174701E-7</v>
      </c>
    </row>
    <row r="26745" spans="1:7" x14ac:dyDescent="0.25">
      <c r="A26745" s="108" t="str">
        <f t="shared" si="417"/>
        <v>CH_1992_NATIONAL TOTAL_PAH</v>
      </c>
      <c r="B26745" s="113" t="s">
        <v>177</v>
      </c>
      <c r="C26745" s="113">
        <v>1992</v>
      </c>
      <c r="D26745" s="113" t="s">
        <v>122</v>
      </c>
      <c r="E26745" s="113" t="s">
        <v>129</v>
      </c>
      <c r="F26745" s="113" t="s">
        <v>200</v>
      </c>
      <c r="G26745" s="113">
        <v>7.9928569151010691E-3</v>
      </c>
    </row>
    <row r="26746" spans="1:7" x14ac:dyDescent="0.25">
      <c r="A26746" s="108" t="str">
        <f t="shared" si="417"/>
        <v>CH_1992_NATIONAL TOTAL_HCB</v>
      </c>
      <c r="B26746" s="113" t="s">
        <v>177</v>
      </c>
      <c r="C26746" s="113">
        <v>1992</v>
      </c>
      <c r="D26746" s="113" t="s">
        <v>122</v>
      </c>
      <c r="E26746" s="113" t="s">
        <v>130</v>
      </c>
      <c r="F26746" s="113" t="s">
        <v>200</v>
      </c>
      <c r="G26746" s="113">
        <v>1.7253875576892199E-4</v>
      </c>
    </row>
    <row r="26747" spans="1:7" x14ac:dyDescent="0.25">
      <c r="A26747" s="108" t="str">
        <f t="shared" si="417"/>
        <v>CH_1992_NATIONAL TOTAL_PCB</v>
      </c>
      <c r="B26747" s="113" t="s">
        <v>177</v>
      </c>
      <c r="C26747" s="113">
        <v>1992</v>
      </c>
      <c r="D26747" s="113" t="s">
        <v>122</v>
      </c>
      <c r="E26747" s="113" t="s">
        <v>259</v>
      </c>
      <c r="F26747" s="113" t="s">
        <v>200</v>
      </c>
      <c r="G26747" s="113">
        <v>2.1022375520645198E-3</v>
      </c>
    </row>
    <row r="26748" spans="1:7" x14ac:dyDescent="0.25">
      <c r="A26748" s="108" t="str">
        <f t="shared" si="417"/>
        <v>CH_1992_1A3(FU)_NOx</v>
      </c>
      <c r="B26748" s="113" t="s">
        <v>177</v>
      </c>
      <c r="C26748" s="113">
        <v>1992</v>
      </c>
      <c r="D26748" s="113" t="s">
        <v>134</v>
      </c>
      <c r="E26748" s="113" t="s">
        <v>199</v>
      </c>
      <c r="F26748" s="113" t="s">
        <v>200</v>
      </c>
      <c r="G26748" s="113">
        <v>72.978572797601203</v>
      </c>
    </row>
    <row r="26749" spans="1:7" x14ac:dyDescent="0.25">
      <c r="A26749" s="108" t="str">
        <f t="shared" si="417"/>
        <v>CH_1992_1A3(FS)_NOx</v>
      </c>
      <c r="B26749" s="113" t="s">
        <v>177</v>
      </c>
      <c r="C26749" s="113">
        <v>1992</v>
      </c>
      <c r="D26749" s="113" t="s">
        <v>132</v>
      </c>
      <c r="E26749" s="113" t="s">
        <v>199</v>
      </c>
      <c r="F26749" s="113" t="s">
        <v>200</v>
      </c>
      <c r="G26749" s="113">
        <v>76.026515628454206</v>
      </c>
    </row>
    <row r="26750" spans="1:7" x14ac:dyDescent="0.25">
      <c r="A26750" s="108" t="str">
        <f t="shared" si="417"/>
        <v>CH_1992_1A3(FU)_NMVOC</v>
      </c>
      <c r="B26750" s="113" t="s">
        <v>177</v>
      </c>
      <c r="C26750" s="113">
        <v>1992</v>
      </c>
      <c r="D26750" s="113" t="s">
        <v>134</v>
      </c>
      <c r="E26750" s="113" t="s">
        <v>123</v>
      </c>
      <c r="F26750" s="113" t="s">
        <v>200</v>
      </c>
      <c r="G26750" s="113">
        <v>68.7102257268199</v>
      </c>
    </row>
    <row r="26751" spans="1:7" x14ac:dyDescent="0.25">
      <c r="A26751" s="108" t="str">
        <f t="shared" si="417"/>
        <v>CH_1992_1A3(FS)_NMVOC</v>
      </c>
      <c r="B26751" s="113" t="s">
        <v>177</v>
      </c>
      <c r="C26751" s="113">
        <v>1992</v>
      </c>
      <c r="D26751" s="113" t="s">
        <v>132</v>
      </c>
      <c r="E26751" s="113" t="s">
        <v>123</v>
      </c>
      <c r="F26751" s="113" t="s">
        <v>200</v>
      </c>
      <c r="G26751" s="113">
        <v>80.383023338298898</v>
      </c>
    </row>
    <row r="26752" spans="1:7" x14ac:dyDescent="0.25">
      <c r="A26752" s="108" t="str">
        <f t="shared" si="417"/>
        <v>CH_1992_1A3(FU)_SOx</v>
      </c>
      <c r="B26752" s="113" t="s">
        <v>177</v>
      </c>
      <c r="C26752" s="113">
        <v>1992</v>
      </c>
      <c r="D26752" s="113" t="s">
        <v>134</v>
      </c>
      <c r="E26752" s="113" t="s">
        <v>201</v>
      </c>
      <c r="F26752" s="113" t="s">
        <v>200</v>
      </c>
      <c r="G26752" s="113">
        <v>3.3186934595336299</v>
      </c>
    </row>
    <row r="26753" spans="1:7" x14ac:dyDescent="0.25">
      <c r="A26753" s="108" t="str">
        <f t="shared" si="417"/>
        <v>CH_1992_1A3(FS)_SOx</v>
      </c>
      <c r="B26753" s="113" t="s">
        <v>177</v>
      </c>
      <c r="C26753" s="113">
        <v>1992</v>
      </c>
      <c r="D26753" s="113" t="s">
        <v>132</v>
      </c>
      <c r="E26753" s="113" t="s">
        <v>201</v>
      </c>
      <c r="F26753" s="113" t="s">
        <v>200</v>
      </c>
      <c r="G26753" s="113">
        <v>3.2745859246442102</v>
      </c>
    </row>
    <row r="26754" spans="1:7" x14ac:dyDescent="0.25">
      <c r="A26754" s="108" t="str">
        <f t="shared" ref="A26754:A26817" si="418">CONCATENATE(B26754,"_",C26754,"_",D26754,"_",E26754)</f>
        <v>CH_1992_1A3(FU)_NH3</v>
      </c>
      <c r="B26754" s="113" t="s">
        <v>177</v>
      </c>
      <c r="C26754" s="113">
        <v>1992</v>
      </c>
      <c r="D26754" s="113" t="s">
        <v>134</v>
      </c>
      <c r="E26754" s="113" t="s">
        <v>124</v>
      </c>
      <c r="F26754" s="113" t="s">
        <v>200</v>
      </c>
      <c r="G26754" s="113">
        <v>2.0166933012019101</v>
      </c>
    </row>
    <row r="26755" spans="1:7" x14ac:dyDescent="0.25">
      <c r="A26755" s="108" t="str">
        <f t="shared" si="418"/>
        <v>CH_1992_1A3(FS)_NH3</v>
      </c>
      <c r="B26755" s="113" t="s">
        <v>177</v>
      </c>
      <c r="C26755" s="113">
        <v>1992</v>
      </c>
      <c r="D26755" s="113" t="s">
        <v>132</v>
      </c>
      <c r="E26755" s="113" t="s">
        <v>124</v>
      </c>
      <c r="F26755" s="113" t="s">
        <v>200</v>
      </c>
      <c r="G26755" s="113">
        <v>2.3930972810200202</v>
      </c>
    </row>
    <row r="26756" spans="1:7" x14ac:dyDescent="0.25">
      <c r="A26756" s="108" t="str">
        <f t="shared" si="418"/>
        <v>CH_1992_1A3(FU)_PM2.5</v>
      </c>
      <c r="B26756" s="113" t="s">
        <v>177</v>
      </c>
      <c r="C26756" s="113">
        <v>1992</v>
      </c>
      <c r="D26756" s="113" t="s">
        <v>134</v>
      </c>
      <c r="E26756" s="113" t="s">
        <v>203</v>
      </c>
      <c r="F26756" s="113" t="s">
        <v>200</v>
      </c>
      <c r="G26756" s="113">
        <v>3.3824832189435901</v>
      </c>
    </row>
    <row r="26757" spans="1:7" x14ac:dyDescent="0.25">
      <c r="A26757" s="108" t="str">
        <f t="shared" si="418"/>
        <v>CH_1992_1A3(FS)_PM2.5</v>
      </c>
      <c r="B26757" s="113" t="s">
        <v>177</v>
      </c>
      <c r="C26757" s="113">
        <v>1992</v>
      </c>
      <c r="D26757" s="113" t="s">
        <v>132</v>
      </c>
      <c r="E26757" s="113" t="s">
        <v>203</v>
      </c>
      <c r="F26757" s="113" t="s">
        <v>200</v>
      </c>
      <c r="G26757" s="113">
        <v>3.2612799481410599</v>
      </c>
    </row>
    <row r="26758" spans="1:7" x14ac:dyDescent="0.25">
      <c r="A26758" s="108" t="str">
        <f t="shared" si="418"/>
        <v>CH_1992_3D_NOx</v>
      </c>
      <c r="B26758" s="113" t="s">
        <v>177</v>
      </c>
      <c r="C26758" s="113">
        <v>1992</v>
      </c>
      <c r="D26758" s="113" t="s">
        <v>206</v>
      </c>
      <c r="E26758" s="113" t="s">
        <v>199</v>
      </c>
      <c r="F26758" s="113" t="s">
        <v>200</v>
      </c>
      <c r="G26758" s="113">
        <v>3.5612920193846</v>
      </c>
    </row>
    <row r="26759" spans="1:7" x14ac:dyDescent="0.25">
      <c r="A26759" s="108" t="str">
        <f t="shared" si="418"/>
        <v>CH_1993_NATIONAL TOTAL_NOx</v>
      </c>
      <c r="B26759" s="113" t="s">
        <v>177</v>
      </c>
      <c r="C26759" s="113">
        <v>1993</v>
      </c>
      <c r="D26759" s="113" t="s">
        <v>122</v>
      </c>
      <c r="E26759" s="113" t="s">
        <v>199</v>
      </c>
      <c r="F26759" s="113" t="s">
        <v>200</v>
      </c>
      <c r="G26759" s="113">
        <v>122.74364767920299</v>
      </c>
    </row>
    <row r="26760" spans="1:7" x14ac:dyDescent="0.25">
      <c r="A26760" s="108" t="str">
        <f t="shared" si="418"/>
        <v>CH_1993_NATIONAL TOTAL_NMVOC</v>
      </c>
      <c r="B26760" s="113" t="s">
        <v>177</v>
      </c>
      <c r="C26760" s="113">
        <v>1993</v>
      </c>
      <c r="D26760" s="113" t="s">
        <v>122</v>
      </c>
      <c r="E26760" s="113" t="s">
        <v>123</v>
      </c>
      <c r="F26760" s="113" t="s">
        <v>200</v>
      </c>
      <c r="G26760" s="113">
        <v>241.41886912186101</v>
      </c>
    </row>
    <row r="26761" spans="1:7" x14ac:dyDescent="0.25">
      <c r="A26761" s="108" t="str">
        <f t="shared" si="418"/>
        <v>CH_1993_NATIONAL TOTAL_SOx</v>
      </c>
      <c r="B26761" s="113" t="s">
        <v>177</v>
      </c>
      <c r="C26761" s="113">
        <v>1993</v>
      </c>
      <c r="D26761" s="113" t="s">
        <v>122</v>
      </c>
      <c r="E26761" s="113" t="s">
        <v>201</v>
      </c>
      <c r="F26761" s="113" t="s">
        <v>200</v>
      </c>
      <c r="G26761" s="113">
        <v>28.126659154545099</v>
      </c>
    </row>
    <row r="26762" spans="1:7" x14ac:dyDescent="0.25">
      <c r="A26762" s="108" t="str">
        <f t="shared" si="418"/>
        <v>CH_1993_NATIONAL TOTAL_NH3</v>
      </c>
      <c r="B26762" s="113" t="s">
        <v>177</v>
      </c>
      <c r="C26762" s="113">
        <v>1993</v>
      </c>
      <c r="D26762" s="113" t="s">
        <v>122</v>
      </c>
      <c r="E26762" s="113" t="s">
        <v>124</v>
      </c>
      <c r="F26762" s="113" t="s">
        <v>200</v>
      </c>
      <c r="G26762" s="113">
        <v>66.295651806018597</v>
      </c>
    </row>
    <row r="26763" spans="1:7" x14ac:dyDescent="0.25">
      <c r="A26763" s="108" t="str">
        <f t="shared" si="418"/>
        <v>CH_1993_NATIONAL TOTAL_PM2.5</v>
      </c>
      <c r="B26763" s="113" t="s">
        <v>177</v>
      </c>
      <c r="C26763" s="113">
        <v>1993</v>
      </c>
      <c r="D26763" s="113" t="s">
        <v>122</v>
      </c>
      <c r="E26763" s="113" t="s">
        <v>203</v>
      </c>
      <c r="F26763" s="113" t="s">
        <v>200</v>
      </c>
      <c r="G26763" s="113">
        <v>24.8819843694505</v>
      </c>
    </row>
    <row r="26764" spans="1:7" x14ac:dyDescent="0.25">
      <c r="A26764" s="108" t="str">
        <f t="shared" si="418"/>
        <v>CH_1993_NATIONAL TOTAL_Pb</v>
      </c>
      <c r="B26764" s="113" t="s">
        <v>177</v>
      </c>
      <c r="C26764" s="113">
        <v>1993</v>
      </c>
      <c r="D26764" s="113" t="s">
        <v>122</v>
      </c>
      <c r="E26764" s="113" t="s">
        <v>125</v>
      </c>
      <c r="F26764" s="113" t="s">
        <v>200</v>
      </c>
      <c r="G26764" s="113">
        <v>0.26663657503818</v>
      </c>
    </row>
    <row r="26765" spans="1:7" x14ac:dyDescent="0.25">
      <c r="A26765" s="108" t="str">
        <f t="shared" si="418"/>
        <v>CH_1993_NATIONAL TOTAL_Cd</v>
      </c>
      <c r="B26765" s="113" t="s">
        <v>177</v>
      </c>
      <c r="C26765" s="113">
        <v>1993</v>
      </c>
      <c r="D26765" s="113" t="s">
        <v>122</v>
      </c>
      <c r="E26765" s="113" t="s">
        <v>126</v>
      </c>
      <c r="F26765" s="113" t="s">
        <v>200</v>
      </c>
      <c r="G26765" s="113">
        <v>2.6454193945584601E-3</v>
      </c>
    </row>
    <row r="26766" spans="1:7" x14ac:dyDescent="0.25">
      <c r="A26766" s="108" t="str">
        <f t="shared" si="418"/>
        <v>CH_1993_NATIONAL TOTAL_Hg</v>
      </c>
      <c r="B26766" s="113" t="s">
        <v>177</v>
      </c>
      <c r="C26766" s="113">
        <v>1993</v>
      </c>
      <c r="D26766" s="113" t="s">
        <v>122</v>
      </c>
      <c r="E26766" s="113" t="s">
        <v>127</v>
      </c>
      <c r="F26766" s="113" t="s">
        <v>200</v>
      </c>
      <c r="G26766" s="113">
        <v>5.1142697474830297E-3</v>
      </c>
    </row>
    <row r="26767" spans="1:7" x14ac:dyDescent="0.25">
      <c r="A26767" s="108" t="str">
        <f t="shared" si="418"/>
        <v>CH_1993_NATIONAL TOTAL_DIOX</v>
      </c>
      <c r="B26767" s="113" t="s">
        <v>177</v>
      </c>
      <c r="C26767" s="113">
        <v>1993</v>
      </c>
      <c r="D26767" s="113" t="s">
        <v>122</v>
      </c>
      <c r="E26767" s="113" t="s">
        <v>128</v>
      </c>
      <c r="F26767" s="113" t="s">
        <v>200</v>
      </c>
      <c r="G26767" s="150">
        <v>1.5297555090048699E-7</v>
      </c>
    </row>
    <row r="26768" spans="1:7" x14ac:dyDescent="0.25">
      <c r="A26768" s="108" t="str">
        <f t="shared" si="418"/>
        <v>CH_1993_NATIONAL TOTAL_PAH</v>
      </c>
      <c r="B26768" s="113" t="s">
        <v>177</v>
      </c>
      <c r="C26768" s="113">
        <v>1993</v>
      </c>
      <c r="D26768" s="113" t="s">
        <v>122</v>
      </c>
      <c r="E26768" s="113" t="s">
        <v>129</v>
      </c>
      <c r="F26768" s="113" t="s">
        <v>200</v>
      </c>
      <c r="G26768" s="113">
        <v>7.3045366658120899E-3</v>
      </c>
    </row>
    <row r="26769" spans="1:7" x14ac:dyDescent="0.25">
      <c r="A26769" s="108" t="str">
        <f t="shared" si="418"/>
        <v>CH_1993_NATIONAL TOTAL_HCB</v>
      </c>
      <c r="B26769" s="113" t="s">
        <v>177</v>
      </c>
      <c r="C26769" s="113">
        <v>1993</v>
      </c>
      <c r="D26769" s="113" t="s">
        <v>122</v>
      </c>
      <c r="E26769" s="113" t="s">
        <v>130</v>
      </c>
      <c r="F26769" s="113" t="s">
        <v>200</v>
      </c>
      <c r="G26769" s="150">
        <v>5.2305514038479704E-7</v>
      </c>
    </row>
    <row r="26770" spans="1:7" x14ac:dyDescent="0.25">
      <c r="A26770" s="108" t="str">
        <f t="shared" si="418"/>
        <v>CH_1993_NATIONAL TOTAL_PCB</v>
      </c>
      <c r="B26770" s="113" t="s">
        <v>177</v>
      </c>
      <c r="C26770" s="113">
        <v>1993</v>
      </c>
      <c r="D26770" s="113" t="s">
        <v>122</v>
      </c>
      <c r="E26770" s="113" t="s">
        <v>259</v>
      </c>
      <c r="F26770" s="113" t="s">
        <v>200</v>
      </c>
      <c r="G26770" s="113">
        <v>2.0341913563507699E-3</v>
      </c>
    </row>
    <row r="26771" spans="1:7" x14ac:dyDescent="0.25">
      <c r="A26771" s="108" t="str">
        <f t="shared" si="418"/>
        <v>CH_1993_1A3(FU)_NOx</v>
      </c>
      <c r="B26771" s="113" t="s">
        <v>177</v>
      </c>
      <c r="C26771" s="113">
        <v>1993</v>
      </c>
      <c r="D26771" s="113" t="s">
        <v>134</v>
      </c>
      <c r="E26771" s="113" t="s">
        <v>199</v>
      </c>
      <c r="F26771" s="113" t="s">
        <v>200</v>
      </c>
      <c r="G26771" s="113">
        <v>68.635762246918702</v>
      </c>
    </row>
    <row r="26772" spans="1:7" x14ac:dyDescent="0.25">
      <c r="A26772" s="108" t="str">
        <f t="shared" si="418"/>
        <v>CH_1993_1A3(FS)_NOx</v>
      </c>
      <c r="B26772" s="113" t="s">
        <v>177</v>
      </c>
      <c r="C26772" s="113">
        <v>1993</v>
      </c>
      <c r="D26772" s="113" t="s">
        <v>132</v>
      </c>
      <c r="E26772" s="113" t="s">
        <v>199</v>
      </c>
      <c r="F26772" s="113" t="s">
        <v>200</v>
      </c>
      <c r="G26772" s="113">
        <v>66.9101937534071</v>
      </c>
    </row>
    <row r="26773" spans="1:7" x14ac:dyDescent="0.25">
      <c r="A26773" s="108" t="str">
        <f t="shared" si="418"/>
        <v>CH_1993_1A3(FU)_NMVOC</v>
      </c>
      <c r="B26773" s="113" t="s">
        <v>177</v>
      </c>
      <c r="C26773" s="113">
        <v>1993</v>
      </c>
      <c r="D26773" s="113" t="s">
        <v>134</v>
      </c>
      <c r="E26773" s="113" t="s">
        <v>123</v>
      </c>
      <c r="F26773" s="113" t="s">
        <v>200</v>
      </c>
      <c r="G26773" s="113">
        <v>60.204566231213001</v>
      </c>
    </row>
    <row r="26774" spans="1:7" x14ac:dyDescent="0.25">
      <c r="A26774" s="108" t="str">
        <f t="shared" si="418"/>
        <v>CH_1993_1A3(FS)_NMVOC</v>
      </c>
      <c r="B26774" s="113" t="s">
        <v>177</v>
      </c>
      <c r="C26774" s="113">
        <v>1993</v>
      </c>
      <c r="D26774" s="113" t="s">
        <v>132</v>
      </c>
      <c r="E26774" s="113" t="s">
        <v>123</v>
      </c>
      <c r="F26774" s="113" t="s">
        <v>200</v>
      </c>
      <c r="G26774" s="113">
        <v>66.439153055256398</v>
      </c>
    </row>
    <row r="26775" spans="1:7" x14ac:dyDescent="0.25">
      <c r="A26775" s="108" t="str">
        <f t="shared" si="418"/>
        <v>CH_1993_1A3(FU)_SOx</v>
      </c>
      <c r="B26775" s="113" t="s">
        <v>177</v>
      </c>
      <c r="C26775" s="113">
        <v>1993</v>
      </c>
      <c r="D26775" s="113" t="s">
        <v>134</v>
      </c>
      <c r="E26775" s="113" t="s">
        <v>201</v>
      </c>
      <c r="F26775" s="113" t="s">
        <v>200</v>
      </c>
      <c r="G26775" s="113">
        <v>2.7706502969346301</v>
      </c>
    </row>
    <row r="26776" spans="1:7" x14ac:dyDescent="0.25">
      <c r="A26776" s="108" t="str">
        <f t="shared" si="418"/>
        <v>CH_1993_1A3(FS)_SOx</v>
      </c>
      <c r="B26776" s="113" t="s">
        <v>177</v>
      </c>
      <c r="C26776" s="113">
        <v>1993</v>
      </c>
      <c r="D26776" s="113" t="s">
        <v>132</v>
      </c>
      <c r="E26776" s="113" t="s">
        <v>201</v>
      </c>
      <c r="F26776" s="113" t="s">
        <v>200</v>
      </c>
      <c r="G26776" s="113">
        <v>2.62540855215906</v>
      </c>
    </row>
    <row r="26777" spans="1:7" x14ac:dyDescent="0.25">
      <c r="A26777" s="108" t="str">
        <f t="shared" si="418"/>
        <v>CH_1993_1A3(FU)_NH3</v>
      </c>
      <c r="B26777" s="113" t="s">
        <v>177</v>
      </c>
      <c r="C26777" s="113">
        <v>1993</v>
      </c>
      <c r="D26777" s="113" t="s">
        <v>134</v>
      </c>
      <c r="E26777" s="113" t="s">
        <v>124</v>
      </c>
      <c r="F26777" s="113" t="s">
        <v>200</v>
      </c>
      <c r="G26777" s="113">
        <v>2.22365078759894</v>
      </c>
    </row>
    <row r="26778" spans="1:7" x14ac:dyDescent="0.25">
      <c r="A26778" s="108" t="str">
        <f t="shared" si="418"/>
        <v>CH_1993_1A3(FS)_NH3</v>
      </c>
      <c r="B26778" s="113" t="s">
        <v>177</v>
      </c>
      <c r="C26778" s="113">
        <v>1993</v>
      </c>
      <c r="D26778" s="113" t="s">
        <v>132</v>
      </c>
      <c r="E26778" s="113" t="s">
        <v>124</v>
      </c>
      <c r="F26778" s="113" t="s">
        <v>200</v>
      </c>
      <c r="G26778" s="113">
        <v>2.49336599674763</v>
      </c>
    </row>
    <row r="26779" spans="1:7" x14ac:dyDescent="0.25">
      <c r="A26779" s="108" t="str">
        <f t="shared" si="418"/>
        <v>CH_1993_1A3(FU)_PM2.5</v>
      </c>
      <c r="B26779" s="113" t="s">
        <v>177</v>
      </c>
      <c r="C26779" s="113">
        <v>1993</v>
      </c>
      <c r="D26779" s="113" t="s">
        <v>134</v>
      </c>
      <c r="E26779" s="113" t="s">
        <v>203</v>
      </c>
      <c r="F26779" s="113" t="s">
        <v>200</v>
      </c>
      <c r="G26779" s="113">
        <v>3.2867196804879599</v>
      </c>
    </row>
    <row r="26780" spans="1:7" x14ac:dyDescent="0.25">
      <c r="A26780" s="108" t="str">
        <f t="shared" si="418"/>
        <v>CH_1993_1A3(FS)_PM2.5</v>
      </c>
      <c r="B26780" s="113" t="s">
        <v>177</v>
      </c>
      <c r="C26780" s="113">
        <v>1993</v>
      </c>
      <c r="D26780" s="113" t="s">
        <v>132</v>
      </c>
      <c r="E26780" s="113" t="s">
        <v>203</v>
      </c>
      <c r="F26780" s="113" t="s">
        <v>200</v>
      </c>
      <c r="G26780" s="113">
        <v>2.9776039795022999</v>
      </c>
    </row>
    <row r="26781" spans="1:7" x14ac:dyDescent="0.25">
      <c r="A26781" s="108" t="str">
        <f t="shared" si="418"/>
        <v>CH_1993_3D_NOx</v>
      </c>
      <c r="B26781" s="113" t="s">
        <v>177</v>
      </c>
      <c r="C26781" s="113">
        <v>1993</v>
      </c>
      <c r="D26781" s="113" t="s">
        <v>206</v>
      </c>
      <c r="E26781" s="113" t="s">
        <v>199</v>
      </c>
      <c r="F26781" s="113" t="s">
        <v>200</v>
      </c>
      <c r="G26781" s="113">
        <v>3.43597640471069</v>
      </c>
    </row>
    <row r="26782" spans="1:7" x14ac:dyDescent="0.25">
      <c r="A26782" s="108" t="str">
        <f t="shared" si="418"/>
        <v>CH_1994_NATIONAL TOTAL_NOx</v>
      </c>
      <c r="B26782" s="113" t="s">
        <v>177</v>
      </c>
      <c r="C26782" s="113">
        <v>1994</v>
      </c>
      <c r="D26782" s="113" t="s">
        <v>122</v>
      </c>
      <c r="E26782" s="113" t="s">
        <v>199</v>
      </c>
      <c r="F26782" s="113" t="s">
        <v>200</v>
      </c>
      <c r="G26782" s="113">
        <v>120.01443379888499</v>
      </c>
    </row>
    <row r="26783" spans="1:7" x14ac:dyDescent="0.25">
      <c r="A26783" s="108" t="str">
        <f t="shared" si="418"/>
        <v>CH_1994_NATIONAL TOTAL_NMVOC</v>
      </c>
      <c r="B26783" s="113" t="s">
        <v>177</v>
      </c>
      <c r="C26783" s="113">
        <v>1994</v>
      </c>
      <c r="D26783" s="113" t="s">
        <v>122</v>
      </c>
      <c r="E26783" s="113" t="s">
        <v>123</v>
      </c>
      <c r="F26783" s="113" t="s">
        <v>200</v>
      </c>
      <c r="G26783" s="113">
        <v>227.31197667002701</v>
      </c>
    </row>
    <row r="26784" spans="1:7" x14ac:dyDescent="0.25">
      <c r="A26784" s="108" t="str">
        <f t="shared" si="418"/>
        <v>CH_1994_NATIONAL TOTAL_SOx</v>
      </c>
      <c r="B26784" s="113" t="s">
        <v>177</v>
      </c>
      <c r="C26784" s="113">
        <v>1994</v>
      </c>
      <c r="D26784" s="113" t="s">
        <v>122</v>
      </c>
      <c r="E26784" s="113" t="s">
        <v>201</v>
      </c>
      <c r="F26784" s="113" t="s">
        <v>200</v>
      </c>
      <c r="G26784" s="113">
        <v>26.0551243253562</v>
      </c>
    </row>
    <row r="26785" spans="1:7" x14ac:dyDescent="0.25">
      <c r="A26785" s="108" t="str">
        <f t="shared" si="418"/>
        <v>CH_1994_NATIONAL TOTAL_NH3</v>
      </c>
      <c r="B26785" s="113" t="s">
        <v>177</v>
      </c>
      <c r="C26785" s="113">
        <v>1994</v>
      </c>
      <c r="D26785" s="113" t="s">
        <v>122</v>
      </c>
      <c r="E26785" s="113" t="s">
        <v>124</v>
      </c>
      <c r="F26785" s="113" t="s">
        <v>200</v>
      </c>
      <c r="G26785" s="113">
        <v>65.950026085101996</v>
      </c>
    </row>
    <row r="26786" spans="1:7" x14ac:dyDescent="0.25">
      <c r="A26786" s="108" t="str">
        <f t="shared" si="418"/>
        <v>CH_1994_NATIONAL TOTAL_PM2.5</v>
      </c>
      <c r="B26786" s="113" t="s">
        <v>177</v>
      </c>
      <c r="C26786" s="113">
        <v>1994</v>
      </c>
      <c r="D26786" s="113" t="s">
        <v>122</v>
      </c>
      <c r="E26786" s="113" t="s">
        <v>203</v>
      </c>
      <c r="F26786" s="113" t="s">
        <v>200</v>
      </c>
      <c r="G26786" s="113">
        <v>22.809891323169399</v>
      </c>
    </row>
    <row r="26787" spans="1:7" x14ac:dyDescent="0.25">
      <c r="A26787" s="108" t="str">
        <f t="shared" si="418"/>
        <v>CH_1994_NATIONAL TOTAL_Pb</v>
      </c>
      <c r="B26787" s="113" t="s">
        <v>177</v>
      </c>
      <c r="C26787" s="113">
        <v>1994</v>
      </c>
      <c r="D26787" s="113" t="s">
        <v>122</v>
      </c>
      <c r="E26787" s="113" t="s">
        <v>125</v>
      </c>
      <c r="F26787" s="113" t="s">
        <v>200</v>
      </c>
      <c r="G26787" s="113">
        <v>0.23478303246612001</v>
      </c>
    </row>
    <row r="26788" spans="1:7" x14ac:dyDescent="0.25">
      <c r="A26788" s="108" t="str">
        <f t="shared" si="418"/>
        <v>CH_1994_NATIONAL TOTAL_Cd</v>
      </c>
      <c r="B26788" s="113" t="s">
        <v>177</v>
      </c>
      <c r="C26788" s="113">
        <v>1994</v>
      </c>
      <c r="D26788" s="113" t="s">
        <v>122</v>
      </c>
      <c r="E26788" s="113" t="s">
        <v>126</v>
      </c>
      <c r="F26788" s="113" t="s">
        <v>200</v>
      </c>
      <c r="G26788" s="113">
        <v>2.4255285127820999E-3</v>
      </c>
    </row>
    <row r="26789" spans="1:7" x14ac:dyDescent="0.25">
      <c r="A26789" s="108" t="str">
        <f t="shared" si="418"/>
        <v>CH_1994_NATIONAL TOTAL_Hg</v>
      </c>
      <c r="B26789" s="113" t="s">
        <v>177</v>
      </c>
      <c r="C26789" s="113">
        <v>1994</v>
      </c>
      <c r="D26789" s="113" t="s">
        <v>122</v>
      </c>
      <c r="E26789" s="113" t="s">
        <v>127</v>
      </c>
      <c r="F26789" s="113" t="s">
        <v>200</v>
      </c>
      <c r="G26789" s="113">
        <v>4.6838150297700103E-3</v>
      </c>
    </row>
    <row r="26790" spans="1:7" x14ac:dyDescent="0.25">
      <c r="A26790" s="108" t="str">
        <f t="shared" si="418"/>
        <v>CH_1994_NATIONAL TOTAL_DIOX</v>
      </c>
      <c r="B26790" s="113" t="s">
        <v>177</v>
      </c>
      <c r="C26790" s="113">
        <v>1994</v>
      </c>
      <c r="D26790" s="113" t="s">
        <v>122</v>
      </c>
      <c r="E26790" s="113" t="s">
        <v>128</v>
      </c>
      <c r="F26790" s="113" t="s">
        <v>200</v>
      </c>
      <c r="G26790" s="150">
        <v>1.3812199152478899E-7</v>
      </c>
    </row>
    <row r="26791" spans="1:7" x14ac:dyDescent="0.25">
      <c r="A26791" s="108" t="str">
        <f t="shared" si="418"/>
        <v>CH_1994_NATIONAL TOTAL_PAH</v>
      </c>
      <c r="B26791" s="113" t="s">
        <v>177</v>
      </c>
      <c r="C26791" s="113">
        <v>1994</v>
      </c>
      <c r="D26791" s="113" t="s">
        <v>122</v>
      </c>
      <c r="E26791" s="113" t="s">
        <v>129</v>
      </c>
      <c r="F26791" s="113" t="s">
        <v>200</v>
      </c>
      <c r="G26791" s="113">
        <v>6.4907663762024696E-3</v>
      </c>
    </row>
    <row r="26792" spans="1:7" x14ac:dyDescent="0.25">
      <c r="A26792" s="108" t="str">
        <f t="shared" si="418"/>
        <v>CH_1994_NATIONAL TOTAL_HCB</v>
      </c>
      <c r="B26792" s="113" t="s">
        <v>177</v>
      </c>
      <c r="C26792" s="113">
        <v>1994</v>
      </c>
      <c r="D26792" s="113" t="s">
        <v>122</v>
      </c>
      <c r="E26792" s="113" t="s">
        <v>130</v>
      </c>
      <c r="F26792" s="113" t="s">
        <v>200</v>
      </c>
      <c r="G26792" s="150">
        <v>4.8074135371707002E-7</v>
      </c>
    </row>
    <row r="26793" spans="1:7" x14ac:dyDescent="0.25">
      <c r="A26793" s="108" t="str">
        <f t="shared" si="418"/>
        <v>CH_1994_NATIONAL TOTAL_PCB</v>
      </c>
      <c r="B26793" s="113" t="s">
        <v>177</v>
      </c>
      <c r="C26793" s="113">
        <v>1994</v>
      </c>
      <c r="D26793" s="113" t="s">
        <v>122</v>
      </c>
      <c r="E26793" s="113" t="s">
        <v>259</v>
      </c>
      <c r="F26793" s="113" t="s">
        <v>200</v>
      </c>
      <c r="G26793" s="113">
        <v>1.9670100022403801E-3</v>
      </c>
    </row>
    <row r="26794" spans="1:7" x14ac:dyDescent="0.25">
      <c r="A26794" s="108" t="str">
        <f t="shared" si="418"/>
        <v>CH_1994_1A3(FU)_NOx</v>
      </c>
      <c r="B26794" s="113" t="s">
        <v>177</v>
      </c>
      <c r="C26794" s="113">
        <v>1994</v>
      </c>
      <c r="D26794" s="113" t="s">
        <v>134</v>
      </c>
      <c r="E26794" s="113" t="s">
        <v>199</v>
      </c>
      <c r="F26794" s="113" t="s">
        <v>200</v>
      </c>
      <c r="G26794" s="113">
        <v>65.809870877541599</v>
      </c>
    </row>
    <row r="26795" spans="1:7" x14ac:dyDescent="0.25">
      <c r="A26795" s="108" t="str">
        <f t="shared" si="418"/>
        <v>CH_1994_1A3(FS)_NOx</v>
      </c>
      <c r="B26795" s="113" t="s">
        <v>177</v>
      </c>
      <c r="C26795" s="113">
        <v>1994</v>
      </c>
      <c r="D26795" s="113" t="s">
        <v>132</v>
      </c>
      <c r="E26795" s="113" t="s">
        <v>199</v>
      </c>
      <c r="F26795" s="113" t="s">
        <v>200</v>
      </c>
      <c r="G26795" s="113">
        <v>65.717828668770395</v>
      </c>
    </row>
    <row r="26796" spans="1:7" x14ac:dyDescent="0.25">
      <c r="A26796" s="108" t="str">
        <f t="shared" si="418"/>
        <v>CH_1994_1A3(FU)_NMVOC</v>
      </c>
      <c r="B26796" s="113" t="s">
        <v>177</v>
      </c>
      <c r="C26796" s="113">
        <v>1994</v>
      </c>
      <c r="D26796" s="113" t="s">
        <v>134</v>
      </c>
      <c r="E26796" s="113" t="s">
        <v>123</v>
      </c>
      <c r="F26796" s="113" t="s">
        <v>200</v>
      </c>
      <c r="G26796" s="113">
        <v>52.5610196047503</v>
      </c>
    </row>
    <row r="26797" spans="1:7" x14ac:dyDescent="0.25">
      <c r="A26797" s="108" t="str">
        <f t="shared" si="418"/>
        <v>CH_1994_1A3(FS)_NMVOC</v>
      </c>
      <c r="B26797" s="113" t="s">
        <v>177</v>
      </c>
      <c r="C26797" s="113">
        <v>1994</v>
      </c>
      <c r="D26797" s="113" t="s">
        <v>132</v>
      </c>
      <c r="E26797" s="113" t="s">
        <v>123</v>
      </c>
      <c r="F26797" s="113" t="s">
        <v>200</v>
      </c>
      <c r="G26797" s="113">
        <v>59.641158249073897</v>
      </c>
    </row>
    <row r="26798" spans="1:7" x14ac:dyDescent="0.25">
      <c r="A26798" s="108" t="str">
        <f t="shared" si="418"/>
        <v>CH_1994_1A3(FU)_SOx</v>
      </c>
      <c r="B26798" s="113" t="s">
        <v>177</v>
      </c>
      <c r="C26798" s="113">
        <v>1994</v>
      </c>
      <c r="D26798" s="113" t="s">
        <v>134</v>
      </c>
      <c r="E26798" s="113" t="s">
        <v>201</v>
      </c>
      <c r="F26798" s="113" t="s">
        <v>200</v>
      </c>
      <c r="G26798" s="113">
        <v>2.2490717301726599</v>
      </c>
    </row>
    <row r="26799" spans="1:7" x14ac:dyDescent="0.25">
      <c r="A26799" s="108" t="str">
        <f t="shared" si="418"/>
        <v>CH_1994_1A3(FS)_SOx</v>
      </c>
      <c r="B26799" s="113" t="s">
        <v>177</v>
      </c>
      <c r="C26799" s="113">
        <v>1994</v>
      </c>
      <c r="D26799" s="113" t="s">
        <v>132</v>
      </c>
      <c r="E26799" s="113" t="s">
        <v>201</v>
      </c>
      <c r="F26799" s="113" t="s">
        <v>200</v>
      </c>
      <c r="G26799" s="113">
        <v>2.2601538822755498</v>
      </c>
    </row>
    <row r="26800" spans="1:7" x14ac:dyDescent="0.25">
      <c r="A26800" s="108" t="str">
        <f t="shared" si="418"/>
        <v>CH_1994_1A3(FU)_NH3</v>
      </c>
      <c r="B26800" s="113" t="s">
        <v>177</v>
      </c>
      <c r="C26800" s="113">
        <v>1994</v>
      </c>
      <c r="D26800" s="113" t="s">
        <v>134</v>
      </c>
      <c r="E26800" s="113" t="s">
        <v>124</v>
      </c>
      <c r="F26800" s="113" t="s">
        <v>200</v>
      </c>
      <c r="G26800" s="113">
        <v>2.3688321023773602</v>
      </c>
    </row>
    <row r="26801" spans="1:7" x14ac:dyDescent="0.25">
      <c r="A26801" s="108" t="str">
        <f t="shared" si="418"/>
        <v>CH_1994_1A3(FS)_NH3</v>
      </c>
      <c r="B26801" s="113" t="s">
        <v>177</v>
      </c>
      <c r="C26801" s="113">
        <v>1994</v>
      </c>
      <c r="D26801" s="113" t="s">
        <v>132</v>
      </c>
      <c r="E26801" s="113" t="s">
        <v>124</v>
      </c>
      <c r="F26801" s="113" t="s">
        <v>200</v>
      </c>
      <c r="G26801" s="113">
        <v>2.73435216032652</v>
      </c>
    </row>
    <row r="26802" spans="1:7" x14ac:dyDescent="0.25">
      <c r="A26802" s="108" t="str">
        <f t="shared" si="418"/>
        <v>CH_1994_1A3(FU)_PM2.5</v>
      </c>
      <c r="B26802" s="113" t="s">
        <v>177</v>
      </c>
      <c r="C26802" s="113">
        <v>1994</v>
      </c>
      <c r="D26802" s="113" t="s">
        <v>134</v>
      </c>
      <c r="E26802" s="113" t="s">
        <v>203</v>
      </c>
      <c r="F26802" s="113" t="s">
        <v>200</v>
      </c>
      <c r="G26802" s="113">
        <v>3.1830449281516602</v>
      </c>
    </row>
    <row r="26803" spans="1:7" x14ac:dyDescent="0.25">
      <c r="A26803" s="108" t="str">
        <f t="shared" si="418"/>
        <v>CH_1994_1A3(FS)_PM2.5</v>
      </c>
      <c r="B26803" s="113" t="s">
        <v>177</v>
      </c>
      <c r="C26803" s="113">
        <v>1994</v>
      </c>
      <c r="D26803" s="113" t="s">
        <v>132</v>
      </c>
      <c r="E26803" s="113" t="s">
        <v>203</v>
      </c>
      <c r="F26803" s="113" t="s">
        <v>200</v>
      </c>
      <c r="G26803" s="113">
        <v>2.9790555563358301</v>
      </c>
    </row>
    <row r="26804" spans="1:7" x14ac:dyDescent="0.25">
      <c r="A26804" s="108" t="str">
        <f t="shared" si="418"/>
        <v>CH_1994_3D_NOx</v>
      </c>
      <c r="B26804" s="113" t="s">
        <v>177</v>
      </c>
      <c r="C26804" s="113">
        <v>1994</v>
      </c>
      <c r="D26804" s="113" t="s">
        <v>206</v>
      </c>
      <c r="E26804" s="113" t="s">
        <v>199</v>
      </c>
      <c r="F26804" s="113" t="s">
        <v>200</v>
      </c>
      <c r="G26804" s="113">
        <v>3.3595570138913802</v>
      </c>
    </row>
    <row r="26805" spans="1:7" x14ac:dyDescent="0.25">
      <c r="A26805" s="108" t="str">
        <f t="shared" si="418"/>
        <v>CH_1995_NATIONAL TOTAL_NOx</v>
      </c>
      <c r="B26805" s="113" t="s">
        <v>177</v>
      </c>
      <c r="C26805" s="113">
        <v>1995</v>
      </c>
      <c r="D26805" s="113" t="s">
        <v>122</v>
      </c>
      <c r="E26805" s="113" t="s">
        <v>199</v>
      </c>
      <c r="F26805" s="113" t="s">
        <v>200</v>
      </c>
      <c r="G26805" s="113">
        <v>115.67147308588901</v>
      </c>
    </row>
    <row r="26806" spans="1:7" x14ac:dyDescent="0.25">
      <c r="A26806" s="108" t="str">
        <f t="shared" si="418"/>
        <v>CH_1995_NATIONAL TOTAL_NMVOC</v>
      </c>
      <c r="B26806" s="113" t="s">
        <v>177</v>
      </c>
      <c r="C26806" s="113">
        <v>1995</v>
      </c>
      <c r="D26806" s="113" t="s">
        <v>122</v>
      </c>
      <c r="E26806" s="113" t="s">
        <v>123</v>
      </c>
      <c r="F26806" s="113" t="s">
        <v>200</v>
      </c>
      <c r="G26806" s="113">
        <v>210.82422905315201</v>
      </c>
    </row>
    <row r="26807" spans="1:7" x14ac:dyDescent="0.25">
      <c r="A26807" s="108" t="str">
        <f t="shared" si="418"/>
        <v>CH_1995_NATIONAL TOTAL_SOx</v>
      </c>
      <c r="B26807" s="113" t="s">
        <v>177</v>
      </c>
      <c r="C26807" s="113">
        <v>1995</v>
      </c>
      <c r="D26807" s="113" t="s">
        <v>122</v>
      </c>
      <c r="E26807" s="113" t="s">
        <v>201</v>
      </c>
      <c r="F26807" s="113" t="s">
        <v>200</v>
      </c>
      <c r="G26807" s="113">
        <v>26.4307637244729</v>
      </c>
    </row>
    <row r="26808" spans="1:7" x14ac:dyDescent="0.25">
      <c r="A26808" s="108" t="str">
        <f t="shared" si="418"/>
        <v>CH_1995_NATIONAL TOTAL_NH3</v>
      </c>
      <c r="B26808" s="113" t="s">
        <v>177</v>
      </c>
      <c r="C26808" s="113">
        <v>1995</v>
      </c>
      <c r="D26808" s="113" t="s">
        <v>122</v>
      </c>
      <c r="E26808" s="113" t="s">
        <v>124</v>
      </c>
      <c r="F26808" s="113" t="s">
        <v>200</v>
      </c>
      <c r="G26808" s="113">
        <v>65.685230092966705</v>
      </c>
    </row>
    <row r="26809" spans="1:7" x14ac:dyDescent="0.25">
      <c r="A26809" s="108" t="str">
        <f t="shared" si="418"/>
        <v>CH_1995_NATIONAL TOTAL_PM2.5</v>
      </c>
      <c r="B26809" s="113" t="s">
        <v>177</v>
      </c>
      <c r="C26809" s="113">
        <v>1995</v>
      </c>
      <c r="D26809" s="113" t="s">
        <v>122</v>
      </c>
      <c r="E26809" s="113" t="s">
        <v>203</v>
      </c>
      <c r="F26809" s="113" t="s">
        <v>200</v>
      </c>
      <c r="G26809" s="113">
        <v>22.333041351265798</v>
      </c>
    </row>
    <row r="26810" spans="1:7" x14ac:dyDescent="0.25">
      <c r="A26810" s="108" t="str">
        <f t="shared" si="418"/>
        <v>CH_1995_NATIONAL TOTAL_Pb</v>
      </c>
      <c r="B26810" s="113" t="s">
        <v>177</v>
      </c>
      <c r="C26810" s="113">
        <v>1995</v>
      </c>
      <c r="D26810" s="113" t="s">
        <v>122</v>
      </c>
      <c r="E26810" s="113" t="s">
        <v>125</v>
      </c>
      <c r="F26810" s="113" t="s">
        <v>200</v>
      </c>
      <c r="G26810" s="113">
        <v>0.17177012132685501</v>
      </c>
    </row>
    <row r="26811" spans="1:7" x14ac:dyDescent="0.25">
      <c r="A26811" s="108" t="str">
        <f t="shared" si="418"/>
        <v>CH_1995_NATIONAL TOTAL_Cd</v>
      </c>
      <c r="B26811" s="113" t="s">
        <v>177</v>
      </c>
      <c r="C26811" s="113">
        <v>1995</v>
      </c>
      <c r="D26811" s="113" t="s">
        <v>122</v>
      </c>
      <c r="E26811" s="113" t="s">
        <v>126</v>
      </c>
      <c r="F26811" s="113" t="s">
        <v>200</v>
      </c>
      <c r="G26811" s="113">
        <v>2.0442820286540198E-3</v>
      </c>
    </row>
    <row r="26812" spans="1:7" x14ac:dyDescent="0.25">
      <c r="A26812" s="108" t="str">
        <f t="shared" si="418"/>
        <v>CH_1995_NATIONAL TOTAL_Hg</v>
      </c>
      <c r="B26812" s="113" t="s">
        <v>177</v>
      </c>
      <c r="C26812" s="113">
        <v>1995</v>
      </c>
      <c r="D26812" s="113" t="s">
        <v>122</v>
      </c>
      <c r="E26812" s="113" t="s">
        <v>127</v>
      </c>
      <c r="F26812" s="113" t="s">
        <v>200</v>
      </c>
      <c r="G26812" s="113">
        <v>3.8606563775981598E-3</v>
      </c>
    </row>
    <row r="26813" spans="1:7" x14ac:dyDescent="0.25">
      <c r="A26813" s="108" t="str">
        <f t="shared" si="418"/>
        <v>CH_1995_NATIONAL TOTAL_DIOX</v>
      </c>
      <c r="B26813" s="113" t="s">
        <v>177</v>
      </c>
      <c r="C26813" s="113">
        <v>1995</v>
      </c>
      <c r="D26813" s="113" t="s">
        <v>122</v>
      </c>
      <c r="E26813" s="113" t="s">
        <v>128</v>
      </c>
      <c r="F26813" s="113" t="s">
        <v>200</v>
      </c>
      <c r="G26813" s="150">
        <v>1.22719349272305E-7</v>
      </c>
    </row>
    <row r="26814" spans="1:7" x14ac:dyDescent="0.25">
      <c r="A26814" s="108" t="str">
        <f t="shared" si="418"/>
        <v>CH_1995_NATIONAL TOTAL_PAH</v>
      </c>
      <c r="B26814" s="113" t="s">
        <v>177</v>
      </c>
      <c r="C26814" s="113">
        <v>1995</v>
      </c>
      <c r="D26814" s="113" t="s">
        <v>122</v>
      </c>
      <c r="E26814" s="113" t="s">
        <v>129</v>
      </c>
      <c r="F26814" s="113" t="s">
        <v>200</v>
      </c>
      <c r="G26814" s="113">
        <v>6.53809896682869E-3</v>
      </c>
    </row>
    <row r="26815" spans="1:7" x14ac:dyDescent="0.25">
      <c r="A26815" s="108" t="str">
        <f t="shared" si="418"/>
        <v>CH_1995_NATIONAL TOTAL_HCB</v>
      </c>
      <c r="B26815" s="113" t="s">
        <v>177</v>
      </c>
      <c r="C26815" s="113">
        <v>1995</v>
      </c>
      <c r="D26815" s="113" t="s">
        <v>122</v>
      </c>
      <c r="E26815" s="113" t="s">
        <v>130</v>
      </c>
      <c r="F26815" s="113" t="s">
        <v>200</v>
      </c>
      <c r="G26815" s="150">
        <v>4.9176202580349005E-7</v>
      </c>
    </row>
    <row r="26816" spans="1:7" x14ac:dyDescent="0.25">
      <c r="A26816" s="108" t="str">
        <f t="shared" si="418"/>
        <v>CH_1995_NATIONAL TOTAL_PCB</v>
      </c>
      <c r="B26816" s="113" t="s">
        <v>177</v>
      </c>
      <c r="C26816" s="113">
        <v>1995</v>
      </c>
      <c r="D26816" s="113" t="s">
        <v>122</v>
      </c>
      <c r="E26816" s="113" t="s">
        <v>259</v>
      </c>
      <c r="F26816" s="113" t="s">
        <v>200</v>
      </c>
      <c r="G26816" s="113">
        <v>1.9008268052212E-3</v>
      </c>
    </row>
    <row r="26817" spans="1:7" x14ac:dyDescent="0.25">
      <c r="A26817" s="108" t="str">
        <f t="shared" si="418"/>
        <v>CH_1995_1A3(FU)_NOx</v>
      </c>
      <c r="B26817" s="113" t="s">
        <v>177</v>
      </c>
      <c r="C26817" s="113">
        <v>1995</v>
      </c>
      <c r="D26817" s="113" t="s">
        <v>134</v>
      </c>
      <c r="E26817" s="113" t="s">
        <v>199</v>
      </c>
      <c r="F26817" s="113" t="s">
        <v>200</v>
      </c>
      <c r="G26817" s="113">
        <v>63.3064296750605</v>
      </c>
    </row>
    <row r="26818" spans="1:7" x14ac:dyDescent="0.25">
      <c r="A26818" s="108" t="str">
        <f t="shared" ref="A26818:A26881" si="419">CONCATENATE(B26818,"_",C26818,"_",D26818,"_",E26818)</f>
        <v>CH_1995_1A3(FS)_NOx</v>
      </c>
      <c r="B26818" s="113" t="s">
        <v>177</v>
      </c>
      <c r="C26818" s="113">
        <v>1995</v>
      </c>
      <c r="D26818" s="113" t="s">
        <v>132</v>
      </c>
      <c r="E26818" s="113" t="s">
        <v>199</v>
      </c>
      <c r="F26818" s="113" t="s">
        <v>200</v>
      </c>
      <c r="G26818" s="113">
        <v>61.646048597067399</v>
      </c>
    </row>
    <row r="26819" spans="1:7" x14ac:dyDescent="0.25">
      <c r="A26819" s="108" t="str">
        <f t="shared" si="419"/>
        <v>CH_1995_1A3(FU)_NMVOC</v>
      </c>
      <c r="B26819" s="113" t="s">
        <v>177</v>
      </c>
      <c r="C26819" s="113">
        <v>1995</v>
      </c>
      <c r="D26819" s="113" t="s">
        <v>134</v>
      </c>
      <c r="E26819" s="113" t="s">
        <v>123</v>
      </c>
      <c r="F26819" s="113" t="s">
        <v>200</v>
      </c>
      <c r="G26819" s="113">
        <v>48.463520269015902</v>
      </c>
    </row>
    <row r="26820" spans="1:7" x14ac:dyDescent="0.25">
      <c r="A26820" s="108" t="str">
        <f t="shared" si="419"/>
        <v>CH_1995_1A3(FS)_NMVOC</v>
      </c>
      <c r="B26820" s="113" t="s">
        <v>177</v>
      </c>
      <c r="C26820" s="113">
        <v>1995</v>
      </c>
      <c r="D26820" s="113" t="s">
        <v>132</v>
      </c>
      <c r="E26820" s="113" t="s">
        <v>123</v>
      </c>
      <c r="F26820" s="113" t="s">
        <v>200</v>
      </c>
      <c r="G26820" s="113">
        <v>52.724701125532597</v>
      </c>
    </row>
    <row r="26821" spans="1:7" x14ac:dyDescent="0.25">
      <c r="A26821" s="108" t="str">
        <f t="shared" si="419"/>
        <v>CH_1995_1A3(FU)_SOx</v>
      </c>
      <c r="B26821" s="113" t="s">
        <v>177</v>
      </c>
      <c r="C26821" s="113">
        <v>1995</v>
      </c>
      <c r="D26821" s="113" t="s">
        <v>134</v>
      </c>
      <c r="E26821" s="113" t="s">
        <v>201</v>
      </c>
      <c r="F26821" s="113" t="s">
        <v>200</v>
      </c>
      <c r="G26821" s="113">
        <v>1.87775222489557</v>
      </c>
    </row>
    <row r="26822" spans="1:7" x14ac:dyDescent="0.25">
      <c r="A26822" s="108" t="str">
        <f t="shared" si="419"/>
        <v>CH_1995_1A3(FS)_SOx</v>
      </c>
      <c r="B26822" s="113" t="s">
        <v>177</v>
      </c>
      <c r="C26822" s="113">
        <v>1995</v>
      </c>
      <c r="D26822" s="113" t="s">
        <v>132</v>
      </c>
      <c r="E26822" s="113" t="s">
        <v>201</v>
      </c>
      <c r="F26822" s="113" t="s">
        <v>200</v>
      </c>
      <c r="G26822" s="113">
        <v>1.8918836955134299</v>
      </c>
    </row>
    <row r="26823" spans="1:7" x14ac:dyDescent="0.25">
      <c r="A26823" s="108" t="str">
        <f t="shared" si="419"/>
        <v>CH_1995_1A3(FU)_NH3</v>
      </c>
      <c r="B26823" s="113" t="s">
        <v>177</v>
      </c>
      <c r="C26823" s="113">
        <v>1995</v>
      </c>
      <c r="D26823" s="113" t="s">
        <v>134</v>
      </c>
      <c r="E26823" s="113" t="s">
        <v>124</v>
      </c>
      <c r="F26823" s="113" t="s">
        <v>200</v>
      </c>
      <c r="G26823" s="113">
        <v>2.5799084005569699</v>
      </c>
    </row>
    <row r="26824" spans="1:7" x14ac:dyDescent="0.25">
      <c r="A26824" s="108" t="str">
        <f t="shared" si="419"/>
        <v>CH_1995_1A3(FS)_NH3</v>
      </c>
      <c r="B26824" s="113" t="s">
        <v>177</v>
      </c>
      <c r="C26824" s="113">
        <v>1995</v>
      </c>
      <c r="D26824" s="113" t="s">
        <v>132</v>
      </c>
      <c r="E26824" s="113" t="s">
        <v>124</v>
      </c>
      <c r="F26824" s="113" t="s">
        <v>200</v>
      </c>
      <c r="G26824" s="113">
        <v>2.8495904657043498</v>
      </c>
    </row>
    <row r="26825" spans="1:7" x14ac:dyDescent="0.25">
      <c r="A26825" s="108" t="str">
        <f t="shared" si="419"/>
        <v>CH_1995_1A3(FU)_PM2.5</v>
      </c>
      <c r="B26825" s="113" t="s">
        <v>177</v>
      </c>
      <c r="C26825" s="113">
        <v>1995</v>
      </c>
      <c r="D26825" s="113" t="s">
        <v>134</v>
      </c>
      <c r="E26825" s="113" t="s">
        <v>203</v>
      </c>
      <c r="F26825" s="113" t="s">
        <v>200</v>
      </c>
      <c r="G26825" s="113">
        <v>3.1410061757991801</v>
      </c>
    </row>
    <row r="26826" spans="1:7" x14ac:dyDescent="0.25">
      <c r="A26826" s="108" t="str">
        <f t="shared" si="419"/>
        <v>CH_1995_1A3(FS)_PM2.5</v>
      </c>
      <c r="B26826" s="113" t="s">
        <v>177</v>
      </c>
      <c r="C26826" s="113">
        <v>1995</v>
      </c>
      <c r="D26826" s="113" t="s">
        <v>132</v>
      </c>
      <c r="E26826" s="113" t="s">
        <v>203</v>
      </c>
      <c r="F26826" s="113" t="s">
        <v>200</v>
      </c>
      <c r="G26826" s="113">
        <v>2.9037548055976599</v>
      </c>
    </row>
    <row r="26827" spans="1:7" x14ac:dyDescent="0.25">
      <c r="A26827" s="108" t="str">
        <f t="shared" si="419"/>
        <v>CH_1995_3D_NOx</v>
      </c>
      <c r="B26827" s="113" t="s">
        <v>177</v>
      </c>
      <c r="C26827" s="113">
        <v>1995</v>
      </c>
      <c r="D26827" s="113" t="s">
        <v>206</v>
      </c>
      <c r="E26827" s="113" t="s">
        <v>199</v>
      </c>
      <c r="F26827" s="113" t="s">
        <v>200</v>
      </c>
      <c r="G26827" s="113">
        <v>3.3419047354394702</v>
      </c>
    </row>
    <row r="26828" spans="1:7" x14ac:dyDescent="0.25">
      <c r="A26828" s="108" t="str">
        <f t="shared" si="419"/>
        <v>CH_1996_NATIONAL TOTAL_NOx</v>
      </c>
      <c r="B26828" s="113" t="s">
        <v>177</v>
      </c>
      <c r="C26828" s="113">
        <v>1996</v>
      </c>
      <c r="D26828" s="113" t="s">
        <v>122</v>
      </c>
      <c r="E26828" s="113" t="s">
        <v>199</v>
      </c>
      <c r="F26828" s="113" t="s">
        <v>200</v>
      </c>
      <c r="G26828" s="113">
        <v>110.200493908315</v>
      </c>
    </row>
    <row r="26829" spans="1:7" x14ac:dyDescent="0.25">
      <c r="A26829" s="108" t="str">
        <f t="shared" si="419"/>
        <v>CH_1996_NATIONAL TOTAL_NMVOC</v>
      </c>
      <c r="B26829" s="113" t="s">
        <v>177</v>
      </c>
      <c r="C26829" s="113">
        <v>1996</v>
      </c>
      <c r="D26829" s="113" t="s">
        <v>122</v>
      </c>
      <c r="E26829" s="113" t="s">
        <v>123</v>
      </c>
      <c r="F26829" s="113" t="s">
        <v>200</v>
      </c>
      <c r="G26829" s="113">
        <v>199.494565562454</v>
      </c>
    </row>
    <row r="26830" spans="1:7" x14ac:dyDescent="0.25">
      <c r="A26830" s="108" t="str">
        <f t="shared" si="419"/>
        <v>CH_1996_NATIONAL TOTAL_SOx</v>
      </c>
      <c r="B26830" s="113" t="s">
        <v>177</v>
      </c>
      <c r="C26830" s="113">
        <v>1996</v>
      </c>
      <c r="D26830" s="113" t="s">
        <v>122</v>
      </c>
      <c r="E26830" s="113" t="s">
        <v>201</v>
      </c>
      <c r="F26830" s="113" t="s">
        <v>200</v>
      </c>
      <c r="G26830" s="113">
        <v>25.315622652478702</v>
      </c>
    </row>
    <row r="26831" spans="1:7" x14ac:dyDescent="0.25">
      <c r="A26831" s="108" t="str">
        <f t="shared" si="419"/>
        <v>CH_1996_NATIONAL TOTAL_NH3</v>
      </c>
      <c r="B26831" s="113" t="s">
        <v>177</v>
      </c>
      <c r="C26831" s="113">
        <v>1996</v>
      </c>
      <c r="D26831" s="113" t="s">
        <v>122</v>
      </c>
      <c r="E26831" s="113" t="s">
        <v>124</v>
      </c>
      <c r="F26831" s="113" t="s">
        <v>200</v>
      </c>
      <c r="G26831" s="113">
        <v>64.473010391268403</v>
      </c>
    </row>
    <row r="26832" spans="1:7" x14ac:dyDescent="0.25">
      <c r="A26832" s="108" t="str">
        <f t="shared" si="419"/>
        <v>CH_1996_NATIONAL TOTAL_PM2.5</v>
      </c>
      <c r="B26832" s="113" t="s">
        <v>177</v>
      </c>
      <c r="C26832" s="113">
        <v>1996</v>
      </c>
      <c r="D26832" s="113" t="s">
        <v>122</v>
      </c>
      <c r="E26832" s="113" t="s">
        <v>203</v>
      </c>
      <c r="F26832" s="113" t="s">
        <v>200</v>
      </c>
      <c r="G26832" s="113">
        <v>22.274794824164601</v>
      </c>
    </row>
    <row r="26833" spans="1:7" x14ac:dyDescent="0.25">
      <c r="A26833" s="108" t="str">
        <f t="shared" si="419"/>
        <v>CH_1996_NATIONAL TOTAL_Pb</v>
      </c>
      <c r="B26833" s="113" t="s">
        <v>177</v>
      </c>
      <c r="C26833" s="113">
        <v>1996</v>
      </c>
      <c r="D26833" s="113" t="s">
        <v>122</v>
      </c>
      <c r="E26833" s="113" t="s">
        <v>125</v>
      </c>
      <c r="F26833" s="113" t="s">
        <v>200</v>
      </c>
      <c r="G26833" s="113">
        <v>0.14984938989418101</v>
      </c>
    </row>
    <row r="26834" spans="1:7" x14ac:dyDescent="0.25">
      <c r="A26834" s="108" t="str">
        <f t="shared" si="419"/>
        <v>CH_1996_NATIONAL TOTAL_Cd</v>
      </c>
      <c r="B26834" s="113" t="s">
        <v>177</v>
      </c>
      <c r="C26834" s="113">
        <v>1996</v>
      </c>
      <c r="D26834" s="113" t="s">
        <v>122</v>
      </c>
      <c r="E26834" s="113" t="s">
        <v>126</v>
      </c>
      <c r="F26834" s="113" t="s">
        <v>200</v>
      </c>
      <c r="G26834" s="113">
        <v>1.89825708747813E-3</v>
      </c>
    </row>
    <row r="26835" spans="1:7" x14ac:dyDescent="0.25">
      <c r="A26835" s="108" t="str">
        <f t="shared" si="419"/>
        <v>CH_1996_NATIONAL TOTAL_Hg</v>
      </c>
      <c r="B26835" s="113" t="s">
        <v>177</v>
      </c>
      <c r="C26835" s="113">
        <v>1996</v>
      </c>
      <c r="D26835" s="113" t="s">
        <v>122</v>
      </c>
      <c r="E26835" s="113" t="s">
        <v>127</v>
      </c>
      <c r="F26835" s="113" t="s">
        <v>200</v>
      </c>
      <c r="G26835" s="113">
        <v>3.5866122694343501E-3</v>
      </c>
    </row>
    <row r="26836" spans="1:7" x14ac:dyDescent="0.25">
      <c r="A26836" s="108" t="str">
        <f t="shared" si="419"/>
        <v>CH_1996_NATIONAL TOTAL_DIOX</v>
      </c>
      <c r="B26836" s="113" t="s">
        <v>177</v>
      </c>
      <c r="C26836" s="113">
        <v>1996</v>
      </c>
      <c r="D26836" s="113" t="s">
        <v>122</v>
      </c>
      <c r="E26836" s="113" t="s">
        <v>128</v>
      </c>
      <c r="F26836" s="113" t="s">
        <v>200</v>
      </c>
      <c r="G26836" s="150">
        <v>1.15463930235149E-7</v>
      </c>
    </row>
    <row r="26837" spans="1:7" x14ac:dyDescent="0.25">
      <c r="A26837" s="108" t="str">
        <f t="shared" si="419"/>
        <v>CH_1996_NATIONAL TOTAL_PAH</v>
      </c>
      <c r="B26837" s="113" t="s">
        <v>177</v>
      </c>
      <c r="C26837" s="113">
        <v>1996</v>
      </c>
      <c r="D26837" s="113" t="s">
        <v>122</v>
      </c>
      <c r="E26837" s="113" t="s">
        <v>129</v>
      </c>
      <c r="F26837" s="113" t="s">
        <v>200</v>
      </c>
      <c r="G26837" s="113">
        <v>6.68755170221571E-3</v>
      </c>
    </row>
    <row r="26838" spans="1:7" x14ac:dyDescent="0.25">
      <c r="A26838" s="108" t="str">
        <f t="shared" si="419"/>
        <v>CH_1996_NATIONAL TOTAL_HCB</v>
      </c>
      <c r="B26838" s="113" t="s">
        <v>177</v>
      </c>
      <c r="C26838" s="113">
        <v>1996</v>
      </c>
      <c r="D26838" s="113" t="s">
        <v>122</v>
      </c>
      <c r="E26838" s="113" t="s">
        <v>130</v>
      </c>
      <c r="F26838" s="113" t="s">
        <v>200</v>
      </c>
      <c r="G26838" s="150">
        <v>5.1019981308759905E-7</v>
      </c>
    </row>
    <row r="26839" spans="1:7" x14ac:dyDescent="0.25">
      <c r="A26839" s="108" t="str">
        <f t="shared" si="419"/>
        <v>CH_1996_NATIONAL TOTAL_PCB</v>
      </c>
      <c r="B26839" s="113" t="s">
        <v>177</v>
      </c>
      <c r="C26839" s="113">
        <v>1996</v>
      </c>
      <c r="D26839" s="113" t="s">
        <v>122</v>
      </c>
      <c r="E26839" s="113" t="s">
        <v>259</v>
      </c>
      <c r="F26839" s="113" t="s">
        <v>200</v>
      </c>
      <c r="G26839" s="113">
        <v>1.8334948198447699E-3</v>
      </c>
    </row>
    <row r="26840" spans="1:7" x14ac:dyDescent="0.25">
      <c r="A26840" s="108" t="str">
        <f t="shared" si="419"/>
        <v>CH_1996_1A3(FU)_NOx</v>
      </c>
      <c r="B26840" s="113" t="s">
        <v>177</v>
      </c>
      <c r="C26840" s="113">
        <v>1996</v>
      </c>
      <c r="D26840" s="113" t="s">
        <v>134</v>
      </c>
      <c r="E26840" s="113" t="s">
        <v>199</v>
      </c>
      <c r="F26840" s="113" t="s">
        <v>200</v>
      </c>
      <c r="G26840" s="113">
        <v>60.296781066771899</v>
      </c>
    </row>
    <row r="26841" spans="1:7" x14ac:dyDescent="0.25">
      <c r="A26841" s="108" t="str">
        <f t="shared" si="419"/>
        <v>CH_1996_1A3(FS)_NOx</v>
      </c>
      <c r="B26841" s="113" t="s">
        <v>177</v>
      </c>
      <c r="C26841" s="113">
        <v>1996</v>
      </c>
      <c r="D26841" s="113" t="s">
        <v>132</v>
      </c>
      <c r="E26841" s="113" t="s">
        <v>199</v>
      </c>
      <c r="F26841" s="113" t="s">
        <v>200</v>
      </c>
      <c r="G26841" s="113">
        <v>57.002118133702098</v>
      </c>
    </row>
    <row r="26842" spans="1:7" x14ac:dyDescent="0.25">
      <c r="A26842" s="108" t="str">
        <f t="shared" si="419"/>
        <v>CH_1996_1A3(FU)_NMVOC</v>
      </c>
      <c r="B26842" s="113" t="s">
        <v>177</v>
      </c>
      <c r="C26842" s="113">
        <v>1996</v>
      </c>
      <c r="D26842" s="113" t="s">
        <v>134</v>
      </c>
      <c r="E26842" s="113" t="s">
        <v>123</v>
      </c>
      <c r="F26842" s="113" t="s">
        <v>200</v>
      </c>
      <c r="G26842" s="113">
        <v>44.669027800563597</v>
      </c>
    </row>
    <row r="26843" spans="1:7" x14ac:dyDescent="0.25">
      <c r="A26843" s="108" t="str">
        <f t="shared" si="419"/>
        <v>CH_1996_1A3(FS)_NMVOC</v>
      </c>
      <c r="B26843" s="113" t="s">
        <v>177</v>
      </c>
      <c r="C26843" s="113">
        <v>1996</v>
      </c>
      <c r="D26843" s="113" t="s">
        <v>132</v>
      </c>
      <c r="E26843" s="113" t="s">
        <v>123</v>
      </c>
      <c r="F26843" s="113" t="s">
        <v>200</v>
      </c>
      <c r="G26843" s="113">
        <v>49.009301324853197</v>
      </c>
    </row>
    <row r="26844" spans="1:7" x14ac:dyDescent="0.25">
      <c r="A26844" s="108" t="str">
        <f t="shared" si="419"/>
        <v>CH_1996_1A3(FU)_SOx</v>
      </c>
      <c r="B26844" s="113" t="s">
        <v>177</v>
      </c>
      <c r="C26844" s="113">
        <v>1996</v>
      </c>
      <c r="D26844" s="113" t="s">
        <v>134</v>
      </c>
      <c r="E26844" s="113" t="s">
        <v>201</v>
      </c>
      <c r="F26844" s="113" t="s">
        <v>200</v>
      </c>
      <c r="G26844" s="113">
        <v>1.8319703491464301</v>
      </c>
    </row>
    <row r="26845" spans="1:7" x14ac:dyDescent="0.25">
      <c r="A26845" s="108" t="str">
        <f t="shared" si="419"/>
        <v>CH_1996_1A3(FS)_SOx</v>
      </c>
      <c r="B26845" s="113" t="s">
        <v>177</v>
      </c>
      <c r="C26845" s="113">
        <v>1996</v>
      </c>
      <c r="D26845" s="113" t="s">
        <v>132</v>
      </c>
      <c r="E26845" s="113" t="s">
        <v>201</v>
      </c>
      <c r="F26845" s="113" t="s">
        <v>200</v>
      </c>
      <c r="G26845" s="113">
        <v>1.82846762529365</v>
      </c>
    </row>
    <row r="26846" spans="1:7" x14ac:dyDescent="0.25">
      <c r="A26846" s="108" t="str">
        <f t="shared" si="419"/>
        <v>CH_1996_1A3(FU)_NH3</v>
      </c>
      <c r="B26846" s="113" t="s">
        <v>177</v>
      </c>
      <c r="C26846" s="113">
        <v>1996</v>
      </c>
      <c r="D26846" s="113" t="s">
        <v>134</v>
      </c>
      <c r="E26846" s="113" t="s">
        <v>124</v>
      </c>
      <c r="F26846" s="113" t="s">
        <v>200</v>
      </c>
      <c r="G26846" s="113">
        <v>2.79125846274454</v>
      </c>
    </row>
    <row r="26847" spans="1:7" x14ac:dyDescent="0.25">
      <c r="A26847" s="108" t="str">
        <f t="shared" si="419"/>
        <v>CH_1996_1A3(FS)_NH3</v>
      </c>
      <c r="B26847" s="113" t="s">
        <v>177</v>
      </c>
      <c r="C26847" s="113">
        <v>1996</v>
      </c>
      <c r="D26847" s="113" t="s">
        <v>132</v>
      </c>
      <c r="E26847" s="113" t="s">
        <v>124</v>
      </c>
      <c r="F26847" s="113" t="s">
        <v>200</v>
      </c>
      <c r="G26847" s="113">
        <v>3.1239243769617802</v>
      </c>
    </row>
    <row r="26848" spans="1:7" x14ac:dyDescent="0.25">
      <c r="A26848" s="108" t="str">
        <f t="shared" si="419"/>
        <v>CH_1996_1A3(FU)_PM2.5</v>
      </c>
      <c r="B26848" s="113" t="s">
        <v>177</v>
      </c>
      <c r="C26848" s="113">
        <v>1996</v>
      </c>
      <c r="D26848" s="113" t="s">
        <v>134</v>
      </c>
      <c r="E26848" s="113" t="s">
        <v>203</v>
      </c>
      <c r="F26848" s="113" t="s">
        <v>200</v>
      </c>
      <c r="G26848" s="113">
        <v>3.0485579981301498</v>
      </c>
    </row>
    <row r="26849" spans="1:7" x14ac:dyDescent="0.25">
      <c r="A26849" s="108" t="str">
        <f t="shared" si="419"/>
        <v>CH_1996_1A3(FS)_PM2.5</v>
      </c>
      <c r="B26849" s="113" t="s">
        <v>177</v>
      </c>
      <c r="C26849" s="113">
        <v>1996</v>
      </c>
      <c r="D26849" s="113" t="s">
        <v>132</v>
      </c>
      <c r="E26849" s="113" t="s">
        <v>203</v>
      </c>
      <c r="F26849" s="113" t="s">
        <v>200</v>
      </c>
      <c r="G26849" s="113">
        <v>2.6949318242318299</v>
      </c>
    </row>
    <row r="26850" spans="1:7" x14ac:dyDescent="0.25">
      <c r="A26850" s="108" t="str">
        <f t="shared" si="419"/>
        <v>CH_1996_3D_NOx</v>
      </c>
      <c r="B26850" s="113" t="s">
        <v>177</v>
      </c>
      <c r="C26850" s="113">
        <v>1996</v>
      </c>
      <c r="D26850" s="113" t="s">
        <v>206</v>
      </c>
      <c r="E26850" s="113" t="s">
        <v>199</v>
      </c>
      <c r="F26850" s="113" t="s">
        <v>200</v>
      </c>
      <c r="G26850" s="113">
        <v>3.25092230318339</v>
      </c>
    </row>
    <row r="26851" spans="1:7" x14ac:dyDescent="0.25">
      <c r="A26851" s="108" t="str">
        <f t="shared" si="419"/>
        <v>CH_1997_NATIONAL TOTAL_NOx</v>
      </c>
      <c r="B26851" s="113" t="s">
        <v>177</v>
      </c>
      <c r="C26851" s="113">
        <v>1997</v>
      </c>
      <c r="D26851" s="113" t="s">
        <v>122</v>
      </c>
      <c r="E26851" s="113" t="s">
        <v>199</v>
      </c>
      <c r="F26851" s="113" t="s">
        <v>200</v>
      </c>
      <c r="G26851" s="113">
        <v>105.919275502819</v>
      </c>
    </row>
    <row r="26852" spans="1:7" x14ac:dyDescent="0.25">
      <c r="A26852" s="108" t="str">
        <f t="shared" si="419"/>
        <v>CH_1997_NATIONAL TOTAL_NMVOC</v>
      </c>
      <c r="B26852" s="113" t="s">
        <v>177</v>
      </c>
      <c r="C26852" s="113">
        <v>1997</v>
      </c>
      <c r="D26852" s="113" t="s">
        <v>122</v>
      </c>
      <c r="E26852" s="113" t="s">
        <v>123</v>
      </c>
      <c r="F26852" s="113" t="s">
        <v>200</v>
      </c>
      <c r="G26852" s="113">
        <v>186.58406767809601</v>
      </c>
    </row>
    <row r="26853" spans="1:7" x14ac:dyDescent="0.25">
      <c r="A26853" s="108" t="str">
        <f t="shared" si="419"/>
        <v>CH_1997_NATIONAL TOTAL_SOx</v>
      </c>
      <c r="B26853" s="113" t="s">
        <v>177</v>
      </c>
      <c r="C26853" s="113">
        <v>1997</v>
      </c>
      <c r="D26853" s="113" t="s">
        <v>122</v>
      </c>
      <c r="E26853" s="113" t="s">
        <v>201</v>
      </c>
      <c r="F26853" s="113" t="s">
        <v>200</v>
      </c>
      <c r="G26853" s="113">
        <v>22.028460130050799</v>
      </c>
    </row>
    <row r="26854" spans="1:7" x14ac:dyDescent="0.25">
      <c r="A26854" s="108" t="str">
        <f t="shared" si="419"/>
        <v>CH_1997_NATIONAL TOTAL_NH3</v>
      </c>
      <c r="B26854" s="113" t="s">
        <v>177</v>
      </c>
      <c r="C26854" s="113">
        <v>1997</v>
      </c>
      <c r="D26854" s="113" t="s">
        <v>122</v>
      </c>
      <c r="E26854" s="113" t="s">
        <v>124</v>
      </c>
      <c r="F26854" s="113" t="s">
        <v>200</v>
      </c>
      <c r="G26854" s="113">
        <v>62.314307507201299</v>
      </c>
    </row>
    <row r="26855" spans="1:7" x14ac:dyDescent="0.25">
      <c r="A26855" s="108" t="str">
        <f t="shared" si="419"/>
        <v>CH_1997_NATIONAL TOTAL_PM2.5</v>
      </c>
      <c r="B26855" s="113" t="s">
        <v>177</v>
      </c>
      <c r="C26855" s="113">
        <v>1997</v>
      </c>
      <c r="D26855" s="113" t="s">
        <v>122</v>
      </c>
      <c r="E26855" s="113" t="s">
        <v>203</v>
      </c>
      <c r="F26855" s="113" t="s">
        <v>200</v>
      </c>
      <c r="G26855" s="113">
        <v>19.844907783066301</v>
      </c>
    </row>
    <row r="26856" spans="1:7" x14ac:dyDescent="0.25">
      <c r="A26856" s="108" t="str">
        <f t="shared" si="419"/>
        <v>CH_1997_NATIONAL TOTAL_Pb</v>
      </c>
      <c r="B26856" s="113" t="s">
        <v>177</v>
      </c>
      <c r="C26856" s="113">
        <v>1997</v>
      </c>
      <c r="D26856" s="113" t="s">
        <v>122</v>
      </c>
      <c r="E26856" s="113" t="s">
        <v>125</v>
      </c>
      <c r="F26856" s="113" t="s">
        <v>200</v>
      </c>
      <c r="G26856" s="113">
        <v>0.13423104767171401</v>
      </c>
    </row>
    <row r="26857" spans="1:7" x14ac:dyDescent="0.25">
      <c r="A26857" s="108" t="str">
        <f t="shared" si="419"/>
        <v>CH_1997_NATIONAL TOTAL_Cd</v>
      </c>
      <c r="B26857" s="113" t="s">
        <v>177</v>
      </c>
      <c r="C26857" s="113">
        <v>1997</v>
      </c>
      <c r="D26857" s="113" t="s">
        <v>122</v>
      </c>
      <c r="E26857" s="113" t="s">
        <v>126</v>
      </c>
      <c r="F26857" s="113" t="s">
        <v>200</v>
      </c>
      <c r="G26857" s="113">
        <v>1.74871691195139E-3</v>
      </c>
    </row>
    <row r="26858" spans="1:7" x14ac:dyDescent="0.25">
      <c r="A26858" s="108" t="str">
        <f t="shared" si="419"/>
        <v>CH_1997_NATIONAL TOTAL_Hg</v>
      </c>
      <c r="B26858" s="113" t="s">
        <v>177</v>
      </c>
      <c r="C26858" s="113">
        <v>1997</v>
      </c>
      <c r="D26858" s="113" t="s">
        <v>122</v>
      </c>
      <c r="E26858" s="113" t="s">
        <v>127</v>
      </c>
      <c r="F26858" s="113" t="s">
        <v>200</v>
      </c>
      <c r="G26858" s="113">
        <v>3.3183394548778299E-3</v>
      </c>
    </row>
    <row r="26859" spans="1:7" x14ac:dyDescent="0.25">
      <c r="A26859" s="108" t="str">
        <f t="shared" si="419"/>
        <v>CH_1997_NATIONAL TOTAL_DIOX</v>
      </c>
      <c r="B26859" s="113" t="s">
        <v>177</v>
      </c>
      <c r="C26859" s="113">
        <v>1997</v>
      </c>
      <c r="D26859" s="113" t="s">
        <v>122</v>
      </c>
      <c r="E26859" s="113" t="s">
        <v>128</v>
      </c>
      <c r="F26859" s="113" t="s">
        <v>200</v>
      </c>
      <c r="G26859" s="150">
        <v>1.0413092021158801E-7</v>
      </c>
    </row>
    <row r="26860" spans="1:7" x14ac:dyDescent="0.25">
      <c r="A26860" s="108" t="str">
        <f t="shared" si="419"/>
        <v>CH_1997_NATIONAL TOTAL_PAH</v>
      </c>
      <c r="B26860" s="113" t="s">
        <v>177</v>
      </c>
      <c r="C26860" s="113">
        <v>1997</v>
      </c>
      <c r="D26860" s="113" t="s">
        <v>122</v>
      </c>
      <c r="E26860" s="113" t="s">
        <v>129</v>
      </c>
      <c r="F26860" s="113" t="s">
        <v>200</v>
      </c>
      <c r="G26860" s="113">
        <v>5.8375094425285098E-3</v>
      </c>
    </row>
    <row r="26861" spans="1:7" x14ac:dyDescent="0.25">
      <c r="A26861" s="108" t="str">
        <f t="shared" si="419"/>
        <v>CH_1997_NATIONAL TOTAL_HCB</v>
      </c>
      <c r="B26861" s="113" t="s">
        <v>177</v>
      </c>
      <c r="C26861" s="113">
        <v>1997</v>
      </c>
      <c r="D26861" s="113" t="s">
        <v>122</v>
      </c>
      <c r="E26861" s="113" t="s">
        <v>130</v>
      </c>
      <c r="F26861" s="113" t="s">
        <v>200</v>
      </c>
      <c r="G26861" s="150">
        <v>4.5766594066985301E-7</v>
      </c>
    </row>
    <row r="26862" spans="1:7" x14ac:dyDescent="0.25">
      <c r="A26862" s="108" t="str">
        <f t="shared" si="419"/>
        <v>CH_1997_NATIONAL TOTAL_PCB</v>
      </c>
      <c r="B26862" s="113" t="s">
        <v>177</v>
      </c>
      <c r="C26862" s="113">
        <v>1997</v>
      </c>
      <c r="D26862" s="113" t="s">
        <v>122</v>
      </c>
      <c r="E26862" s="113" t="s">
        <v>259</v>
      </c>
      <c r="F26862" s="113" t="s">
        <v>200</v>
      </c>
      <c r="G26862" s="113">
        <v>1.7671108286594699E-3</v>
      </c>
    </row>
    <row r="26863" spans="1:7" x14ac:dyDescent="0.25">
      <c r="A26863" s="108" t="str">
        <f t="shared" si="419"/>
        <v>CH_1997_1A3(FU)_NOx</v>
      </c>
      <c r="B26863" s="113" t="s">
        <v>177</v>
      </c>
      <c r="C26863" s="113">
        <v>1997</v>
      </c>
      <c r="D26863" s="113" t="s">
        <v>134</v>
      </c>
      <c r="E26863" s="113" t="s">
        <v>199</v>
      </c>
      <c r="F26863" s="113" t="s">
        <v>200</v>
      </c>
      <c r="G26863" s="113">
        <v>59.135573817899001</v>
      </c>
    </row>
    <row r="26864" spans="1:7" x14ac:dyDescent="0.25">
      <c r="A26864" s="108" t="str">
        <f t="shared" si="419"/>
        <v>CH_1997_1A3(FS)_NOx</v>
      </c>
      <c r="B26864" s="113" t="s">
        <v>177</v>
      </c>
      <c r="C26864" s="113">
        <v>1997</v>
      </c>
      <c r="D26864" s="113" t="s">
        <v>132</v>
      </c>
      <c r="E26864" s="113" t="s">
        <v>199</v>
      </c>
      <c r="F26864" s="113" t="s">
        <v>200</v>
      </c>
      <c r="G26864" s="113">
        <v>57.2355183863273</v>
      </c>
    </row>
    <row r="26865" spans="1:7" x14ac:dyDescent="0.25">
      <c r="A26865" s="108" t="str">
        <f t="shared" si="419"/>
        <v>CH_1997_1A3(FU)_NMVOC</v>
      </c>
      <c r="B26865" s="113" t="s">
        <v>177</v>
      </c>
      <c r="C26865" s="113">
        <v>1997</v>
      </c>
      <c r="D26865" s="113" t="s">
        <v>134</v>
      </c>
      <c r="E26865" s="113" t="s">
        <v>123</v>
      </c>
      <c r="F26865" s="113" t="s">
        <v>200</v>
      </c>
      <c r="G26865" s="113">
        <v>41.6620829554656</v>
      </c>
    </row>
    <row r="26866" spans="1:7" x14ac:dyDescent="0.25">
      <c r="A26866" s="108" t="str">
        <f t="shared" si="419"/>
        <v>CH_1997_1A3(FS)_NMVOC</v>
      </c>
      <c r="B26866" s="113" t="s">
        <v>177</v>
      </c>
      <c r="C26866" s="113">
        <v>1997</v>
      </c>
      <c r="D26866" s="113" t="s">
        <v>132</v>
      </c>
      <c r="E26866" s="113" t="s">
        <v>123</v>
      </c>
      <c r="F26866" s="113" t="s">
        <v>200</v>
      </c>
      <c r="G26866" s="113">
        <v>46.591449145911596</v>
      </c>
    </row>
    <row r="26867" spans="1:7" x14ac:dyDescent="0.25">
      <c r="A26867" s="108" t="str">
        <f t="shared" si="419"/>
        <v>CH_1997_1A3(FU)_SOx</v>
      </c>
      <c r="B26867" s="113" t="s">
        <v>177</v>
      </c>
      <c r="C26867" s="113">
        <v>1997</v>
      </c>
      <c r="D26867" s="113" t="s">
        <v>134</v>
      </c>
      <c r="E26867" s="113" t="s">
        <v>201</v>
      </c>
      <c r="F26867" s="113" t="s">
        <v>200</v>
      </c>
      <c r="G26867" s="113">
        <v>1.9058777781779299</v>
      </c>
    </row>
    <row r="26868" spans="1:7" x14ac:dyDescent="0.25">
      <c r="A26868" s="108" t="str">
        <f t="shared" si="419"/>
        <v>CH_1997_1A3(FS)_SOx</v>
      </c>
      <c r="B26868" s="113" t="s">
        <v>177</v>
      </c>
      <c r="C26868" s="113">
        <v>1997</v>
      </c>
      <c r="D26868" s="113" t="s">
        <v>132</v>
      </c>
      <c r="E26868" s="113" t="s">
        <v>201</v>
      </c>
      <c r="F26868" s="113" t="s">
        <v>200</v>
      </c>
      <c r="G26868" s="113">
        <v>1.9382773435362299</v>
      </c>
    </row>
    <row r="26869" spans="1:7" x14ac:dyDescent="0.25">
      <c r="A26869" s="108" t="str">
        <f t="shared" si="419"/>
        <v>CH_1997_1A3(FU)_NH3</v>
      </c>
      <c r="B26869" s="113" t="s">
        <v>177</v>
      </c>
      <c r="C26869" s="113">
        <v>1997</v>
      </c>
      <c r="D26869" s="113" t="s">
        <v>134</v>
      </c>
      <c r="E26869" s="113" t="s">
        <v>124</v>
      </c>
      <c r="F26869" s="113" t="s">
        <v>200</v>
      </c>
      <c r="G26869" s="113">
        <v>3.0211692098530301</v>
      </c>
    </row>
    <row r="26870" spans="1:7" x14ac:dyDescent="0.25">
      <c r="A26870" s="108" t="str">
        <f t="shared" si="419"/>
        <v>CH_1997_1A3(FS)_NH3</v>
      </c>
      <c r="B26870" s="113" t="s">
        <v>177</v>
      </c>
      <c r="C26870" s="113">
        <v>1997</v>
      </c>
      <c r="D26870" s="113" t="s">
        <v>132</v>
      </c>
      <c r="E26870" s="113" t="s">
        <v>124</v>
      </c>
      <c r="F26870" s="113" t="s">
        <v>200</v>
      </c>
      <c r="G26870" s="113">
        <v>3.4447560016304299</v>
      </c>
    </row>
    <row r="26871" spans="1:7" x14ac:dyDescent="0.25">
      <c r="A26871" s="108" t="str">
        <f t="shared" si="419"/>
        <v>CH_1997_1A3(FU)_PM2.5</v>
      </c>
      <c r="B26871" s="113" t="s">
        <v>177</v>
      </c>
      <c r="C26871" s="113">
        <v>1997</v>
      </c>
      <c r="D26871" s="113" t="s">
        <v>134</v>
      </c>
      <c r="E26871" s="113" t="s">
        <v>203</v>
      </c>
      <c r="F26871" s="113" t="s">
        <v>200</v>
      </c>
      <c r="G26871" s="113">
        <v>3.0017631250540999</v>
      </c>
    </row>
    <row r="26872" spans="1:7" x14ac:dyDescent="0.25">
      <c r="A26872" s="108" t="str">
        <f t="shared" si="419"/>
        <v>CH_1997_1A3(FS)_PM2.5</v>
      </c>
      <c r="B26872" s="113" t="s">
        <v>177</v>
      </c>
      <c r="C26872" s="113">
        <v>1997</v>
      </c>
      <c r="D26872" s="113" t="s">
        <v>132</v>
      </c>
      <c r="E26872" s="113" t="s">
        <v>203</v>
      </c>
      <c r="F26872" s="113" t="s">
        <v>200</v>
      </c>
      <c r="G26872" s="113">
        <v>2.73918264271648</v>
      </c>
    </row>
    <row r="26873" spans="1:7" x14ac:dyDescent="0.25">
      <c r="A26873" s="108" t="str">
        <f t="shared" si="419"/>
        <v>CH_1997_3D_NOx</v>
      </c>
      <c r="B26873" s="113" t="s">
        <v>177</v>
      </c>
      <c r="C26873" s="113">
        <v>1997</v>
      </c>
      <c r="D26873" s="113" t="s">
        <v>206</v>
      </c>
      <c r="E26873" s="113" t="s">
        <v>199</v>
      </c>
      <c r="F26873" s="113" t="s">
        <v>200</v>
      </c>
      <c r="G26873" s="113">
        <v>3.0331383634892601</v>
      </c>
    </row>
    <row r="26874" spans="1:7" x14ac:dyDescent="0.25">
      <c r="A26874" s="108" t="str">
        <f t="shared" si="419"/>
        <v>CH_1998_NATIONAL TOTAL_NOx</v>
      </c>
      <c r="B26874" s="113" t="s">
        <v>177</v>
      </c>
      <c r="C26874" s="113">
        <v>1998</v>
      </c>
      <c r="D26874" s="113" t="s">
        <v>122</v>
      </c>
      <c r="E26874" s="113" t="s">
        <v>199</v>
      </c>
      <c r="F26874" s="113" t="s">
        <v>200</v>
      </c>
      <c r="G26874" s="113">
        <v>105.55731986264399</v>
      </c>
    </row>
    <row r="26875" spans="1:7" x14ac:dyDescent="0.25">
      <c r="A26875" s="108" t="str">
        <f t="shared" si="419"/>
        <v>CH_1998_NATIONAL TOTAL_NMVOC</v>
      </c>
      <c r="B26875" s="113" t="s">
        <v>177</v>
      </c>
      <c r="C26875" s="113">
        <v>1998</v>
      </c>
      <c r="D26875" s="113" t="s">
        <v>122</v>
      </c>
      <c r="E26875" s="113" t="s">
        <v>123</v>
      </c>
      <c r="F26875" s="113" t="s">
        <v>200</v>
      </c>
      <c r="G26875" s="113">
        <v>174.98188354891099</v>
      </c>
    </row>
    <row r="26876" spans="1:7" x14ac:dyDescent="0.25">
      <c r="A26876" s="108" t="str">
        <f t="shared" si="419"/>
        <v>CH_1998_NATIONAL TOTAL_SOx</v>
      </c>
      <c r="B26876" s="113" t="s">
        <v>177</v>
      </c>
      <c r="C26876" s="113">
        <v>1998</v>
      </c>
      <c r="D26876" s="113" t="s">
        <v>122</v>
      </c>
      <c r="E26876" s="113" t="s">
        <v>201</v>
      </c>
      <c r="F26876" s="113" t="s">
        <v>200</v>
      </c>
      <c r="G26876" s="113">
        <v>21.767185636867701</v>
      </c>
    </row>
    <row r="26877" spans="1:7" x14ac:dyDescent="0.25">
      <c r="A26877" s="108" t="str">
        <f t="shared" si="419"/>
        <v>CH_1998_NATIONAL TOTAL_NH3</v>
      </c>
      <c r="B26877" s="113" t="s">
        <v>177</v>
      </c>
      <c r="C26877" s="113">
        <v>1998</v>
      </c>
      <c r="D26877" s="113" t="s">
        <v>122</v>
      </c>
      <c r="E26877" s="113" t="s">
        <v>124</v>
      </c>
      <c r="F26877" s="113" t="s">
        <v>200</v>
      </c>
      <c r="G26877" s="113">
        <v>62.0388438989146</v>
      </c>
    </row>
    <row r="26878" spans="1:7" x14ac:dyDescent="0.25">
      <c r="A26878" s="108" t="str">
        <f t="shared" si="419"/>
        <v>CH_1998_NATIONAL TOTAL_PM2.5</v>
      </c>
      <c r="B26878" s="113" t="s">
        <v>177</v>
      </c>
      <c r="C26878" s="113">
        <v>1998</v>
      </c>
      <c r="D26878" s="113" t="s">
        <v>122</v>
      </c>
      <c r="E26878" s="113" t="s">
        <v>203</v>
      </c>
      <c r="F26878" s="113" t="s">
        <v>200</v>
      </c>
      <c r="G26878" s="113">
        <v>19.043083441428301</v>
      </c>
    </row>
    <row r="26879" spans="1:7" x14ac:dyDescent="0.25">
      <c r="A26879" s="108" t="str">
        <f t="shared" si="419"/>
        <v>CH_1998_NATIONAL TOTAL_Pb</v>
      </c>
      <c r="B26879" s="113" t="s">
        <v>177</v>
      </c>
      <c r="C26879" s="113">
        <v>1998</v>
      </c>
      <c r="D26879" s="113" t="s">
        <v>122</v>
      </c>
      <c r="E26879" s="113" t="s">
        <v>125</v>
      </c>
      <c r="F26879" s="113" t="s">
        <v>200</v>
      </c>
      <c r="G26879" s="113">
        <v>9.23211893452663E-2</v>
      </c>
    </row>
    <row r="26880" spans="1:7" x14ac:dyDescent="0.25">
      <c r="A26880" s="108" t="str">
        <f t="shared" si="419"/>
        <v>CH_1998_NATIONAL TOTAL_Cd</v>
      </c>
      <c r="B26880" s="113" t="s">
        <v>177</v>
      </c>
      <c r="C26880" s="113">
        <v>1998</v>
      </c>
      <c r="D26880" s="113" t="s">
        <v>122</v>
      </c>
      <c r="E26880" s="113" t="s">
        <v>126</v>
      </c>
      <c r="F26880" s="113" t="s">
        <v>200</v>
      </c>
      <c r="G26880" s="113">
        <v>1.4862135238162301E-3</v>
      </c>
    </row>
    <row r="26881" spans="1:7" x14ac:dyDescent="0.25">
      <c r="A26881" s="108" t="str">
        <f t="shared" si="419"/>
        <v>CH_1998_NATIONAL TOTAL_Hg</v>
      </c>
      <c r="B26881" s="113" t="s">
        <v>177</v>
      </c>
      <c r="C26881" s="113">
        <v>1998</v>
      </c>
      <c r="D26881" s="113" t="s">
        <v>122</v>
      </c>
      <c r="E26881" s="113" t="s">
        <v>127</v>
      </c>
      <c r="F26881" s="113" t="s">
        <v>200</v>
      </c>
      <c r="G26881" s="113">
        <v>2.5267772408287602E-3</v>
      </c>
    </row>
    <row r="26882" spans="1:7" x14ac:dyDescent="0.25">
      <c r="A26882" s="108" t="str">
        <f t="shared" ref="A26882:A26945" si="420">CONCATENATE(B26882,"_",C26882,"_",D26882,"_",E26882)</f>
        <v>CH_1998_NATIONAL TOTAL_DIOX</v>
      </c>
      <c r="B26882" s="113" t="s">
        <v>177</v>
      </c>
      <c r="C26882" s="113">
        <v>1998</v>
      </c>
      <c r="D26882" s="113" t="s">
        <v>122</v>
      </c>
      <c r="E26882" s="113" t="s">
        <v>128</v>
      </c>
      <c r="F26882" s="113" t="s">
        <v>200</v>
      </c>
      <c r="G26882" s="150">
        <v>8.7700585317511295E-8</v>
      </c>
    </row>
    <row r="26883" spans="1:7" x14ac:dyDescent="0.25">
      <c r="A26883" s="108" t="str">
        <f t="shared" si="420"/>
        <v>CH_1998_NATIONAL TOTAL_PAH</v>
      </c>
      <c r="B26883" s="113" t="s">
        <v>177</v>
      </c>
      <c r="C26883" s="113">
        <v>1998</v>
      </c>
      <c r="D26883" s="113" t="s">
        <v>122</v>
      </c>
      <c r="E26883" s="113" t="s">
        <v>129</v>
      </c>
      <c r="F26883" s="113" t="s">
        <v>200</v>
      </c>
      <c r="G26883" s="113">
        <v>5.7656346836058798E-3</v>
      </c>
    </row>
    <row r="26884" spans="1:7" x14ac:dyDescent="0.25">
      <c r="A26884" s="108" t="str">
        <f t="shared" si="420"/>
        <v>CH_1998_NATIONAL TOTAL_HCB</v>
      </c>
      <c r="B26884" s="113" t="s">
        <v>177</v>
      </c>
      <c r="C26884" s="113">
        <v>1998</v>
      </c>
      <c r="D26884" s="113" t="s">
        <v>122</v>
      </c>
      <c r="E26884" s="113" t="s">
        <v>130</v>
      </c>
      <c r="F26884" s="113" t="s">
        <v>200</v>
      </c>
      <c r="G26884" s="150">
        <v>4.61750111876211E-7</v>
      </c>
    </row>
    <row r="26885" spans="1:7" x14ac:dyDescent="0.25">
      <c r="A26885" s="108" t="str">
        <f t="shared" si="420"/>
        <v>CH_1998_NATIONAL TOTAL_PCB</v>
      </c>
      <c r="B26885" s="113" t="s">
        <v>177</v>
      </c>
      <c r="C26885" s="113">
        <v>1998</v>
      </c>
      <c r="D26885" s="113" t="s">
        <v>122</v>
      </c>
      <c r="E26885" s="113" t="s">
        <v>259</v>
      </c>
      <c r="F26885" s="113" t="s">
        <v>200</v>
      </c>
      <c r="G26885" s="113">
        <v>1.6982621565644E-3</v>
      </c>
    </row>
    <row r="26886" spans="1:7" x14ac:dyDescent="0.25">
      <c r="A26886" s="108" t="str">
        <f t="shared" si="420"/>
        <v>CH_1998_1A3(FU)_NOx</v>
      </c>
      <c r="B26886" s="113" t="s">
        <v>177</v>
      </c>
      <c r="C26886" s="113">
        <v>1998</v>
      </c>
      <c r="D26886" s="113" t="s">
        <v>134</v>
      </c>
      <c r="E26886" s="113" t="s">
        <v>199</v>
      </c>
      <c r="F26886" s="113" t="s">
        <v>200</v>
      </c>
      <c r="G26886" s="113">
        <v>58.755498446331103</v>
      </c>
    </row>
    <row r="26887" spans="1:7" x14ac:dyDescent="0.25">
      <c r="A26887" s="108" t="str">
        <f t="shared" si="420"/>
        <v>CH_1998_1A3(FS)_NOx</v>
      </c>
      <c r="B26887" s="113" t="s">
        <v>177</v>
      </c>
      <c r="C26887" s="113">
        <v>1998</v>
      </c>
      <c r="D26887" s="113" t="s">
        <v>132</v>
      </c>
      <c r="E26887" s="113" t="s">
        <v>199</v>
      </c>
      <c r="F26887" s="113" t="s">
        <v>200</v>
      </c>
      <c r="G26887" s="113">
        <v>56.751515301065602</v>
      </c>
    </row>
    <row r="26888" spans="1:7" x14ac:dyDescent="0.25">
      <c r="A26888" s="108" t="str">
        <f t="shared" si="420"/>
        <v>CH_1998_1A3(FU)_NMVOC</v>
      </c>
      <c r="B26888" s="113" t="s">
        <v>177</v>
      </c>
      <c r="C26888" s="113">
        <v>1998</v>
      </c>
      <c r="D26888" s="113" t="s">
        <v>134</v>
      </c>
      <c r="E26888" s="113" t="s">
        <v>123</v>
      </c>
      <c r="F26888" s="113" t="s">
        <v>200</v>
      </c>
      <c r="G26888" s="113">
        <v>39.334044388413197</v>
      </c>
    </row>
    <row r="26889" spans="1:7" x14ac:dyDescent="0.25">
      <c r="A26889" s="108" t="str">
        <f t="shared" si="420"/>
        <v>CH_1998_1A3(FS)_NMVOC</v>
      </c>
      <c r="B26889" s="113" t="s">
        <v>177</v>
      </c>
      <c r="C26889" s="113">
        <v>1998</v>
      </c>
      <c r="D26889" s="113" t="s">
        <v>132</v>
      </c>
      <c r="E26889" s="113" t="s">
        <v>123</v>
      </c>
      <c r="F26889" s="113" t="s">
        <v>200</v>
      </c>
      <c r="G26889" s="113">
        <v>43.428220013297299</v>
      </c>
    </row>
    <row r="26890" spans="1:7" x14ac:dyDescent="0.25">
      <c r="A26890" s="108" t="str">
        <f t="shared" si="420"/>
        <v>CH_1998_1A3(FU)_SOx</v>
      </c>
      <c r="B26890" s="113" t="s">
        <v>177</v>
      </c>
      <c r="C26890" s="113">
        <v>1998</v>
      </c>
      <c r="D26890" s="113" t="s">
        <v>134</v>
      </c>
      <c r="E26890" s="113" t="s">
        <v>201</v>
      </c>
      <c r="F26890" s="113" t="s">
        <v>200</v>
      </c>
      <c r="G26890" s="113">
        <v>2.0037726523558299</v>
      </c>
    </row>
    <row r="26891" spans="1:7" x14ac:dyDescent="0.25">
      <c r="A26891" s="108" t="str">
        <f t="shared" si="420"/>
        <v>CH_1998_1A3(FS)_SOx</v>
      </c>
      <c r="B26891" s="113" t="s">
        <v>177</v>
      </c>
      <c r="C26891" s="113">
        <v>1998</v>
      </c>
      <c r="D26891" s="113" t="s">
        <v>132</v>
      </c>
      <c r="E26891" s="113" t="s">
        <v>201</v>
      </c>
      <c r="F26891" s="113" t="s">
        <v>200</v>
      </c>
      <c r="G26891" s="113">
        <v>2.0187280802343701</v>
      </c>
    </row>
    <row r="26892" spans="1:7" x14ac:dyDescent="0.25">
      <c r="A26892" s="108" t="str">
        <f t="shared" si="420"/>
        <v>CH_1998_1A3(FU)_NH3</v>
      </c>
      <c r="B26892" s="113" t="s">
        <v>177</v>
      </c>
      <c r="C26892" s="113">
        <v>1998</v>
      </c>
      <c r="D26892" s="113" t="s">
        <v>134</v>
      </c>
      <c r="E26892" s="113" t="s">
        <v>124</v>
      </c>
      <c r="F26892" s="113" t="s">
        <v>200</v>
      </c>
      <c r="G26892" s="113">
        <v>3.2545527804382099</v>
      </c>
    </row>
    <row r="26893" spans="1:7" x14ac:dyDescent="0.25">
      <c r="A26893" s="108" t="str">
        <f t="shared" si="420"/>
        <v>CH_1998_1A3(FS)_NH3</v>
      </c>
      <c r="B26893" s="113" t="s">
        <v>177</v>
      </c>
      <c r="C26893" s="113">
        <v>1998</v>
      </c>
      <c r="D26893" s="113" t="s">
        <v>132</v>
      </c>
      <c r="E26893" s="113" t="s">
        <v>124</v>
      </c>
      <c r="F26893" s="113" t="s">
        <v>200</v>
      </c>
      <c r="G26893" s="113">
        <v>3.6583332138806002</v>
      </c>
    </row>
    <row r="26894" spans="1:7" x14ac:dyDescent="0.25">
      <c r="A26894" s="108" t="str">
        <f t="shared" si="420"/>
        <v>CH_1998_1A3(FU)_PM2.5</v>
      </c>
      <c r="B26894" s="113" t="s">
        <v>177</v>
      </c>
      <c r="C26894" s="113">
        <v>1998</v>
      </c>
      <c r="D26894" s="113" t="s">
        <v>134</v>
      </c>
      <c r="E26894" s="113" t="s">
        <v>203</v>
      </c>
      <c r="F26894" s="113" t="s">
        <v>200</v>
      </c>
      <c r="G26894" s="113">
        <v>2.97386692328796</v>
      </c>
    </row>
    <row r="26895" spans="1:7" x14ac:dyDescent="0.25">
      <c r="A26895" s="108" t="str">
        <f t="shared" si="420"/>
        <v>CH_1998_1A3(FS)_PM2.5</v>
      </c>
      <c r="B26895" s="113" t="s">
        <v>177</v>
      </c>
      <c r="C26895" s="113">
        <v>1998</v>
      </c>
      <c r="D26895" s="113" t="s">
        <v>132</v>
      </c>
      <c r="E26895" s="113" t="s">
        <v>203</v>
      </c>
      <c r="F26895" s="113" t="s">
        <v>200</v>
      </c>
      <c r="G26895" s="113">
        <v>2.7411817774190101</v>
      </c>
    </row>
    <row r="26896" spans="1:7" x14ac:dyDescent="0.25">
      <c r="A26896" s="108" t="str">
        <f t="shared" si="420"/>
        <v>CH_1998_3D_NOx</v>
      </c>
      <c r="B26896" s="113" t="s">
        <v>177</v>
      </c>
      <c r="C26896" s="113">
        <v>1998</v>
      </c>
      <c r="D26896" s="113" t="s">
        <v>206</v>
      </c>
      <c r="E26896" s="113" t="s">
        <v>199</v>
      </c>
      <c r="F26896" s="113" t="s">
        <v>200</v>
      </c>
      <c r="G26896" s="113">
        <v>3.0050505474508902</v>
      </c>
    </row>
    <row r="26897" spans="1:7" x14ac:dyDescent="0.25">
      <c r="A26897" s="108" t="str">
        <f t="shared" si="420"/>
        <v>CH_1999_NATIONAL TOTAL_NOx</v>
      </c>
      <c r="B26897" s="113" t="s">
        <v>177</v>
      </c>
      <c r="C26897" s="113">
        <v>1999</v>
      </c>
      <c r="D26897" s="113" t="s">
        <v>122</v>
      </c>
      <c r="E26897" s="113" t="s">
        <v>199</v>
      </c>
      <c r="F26897" s="113" t="s">
        <v>200</v>
      </c>
      <c r="G26897" s="113">
        <v>105.197858899948</v>
      </c>
    </row>
    <row r="26898" spans="1:7" x14ac:dyDescent="0.25">
      <c r="A26898" s="108" t="str">
        <f t="shared" si="420"/>
        <v>CH_1999_NATIONAL TOTAL_NMVOC</v>
      </c>
      <c r="B26898" s="113" t="s">
        <v>177</v>
      </c>
      <c r="C26898" s="113">
        <v>1999</v>
      </c>
      <c r="D26898" s="113" t="s">
        <v>122</v>
      </c>
      <c r="E26898" s="113" t="s">
        <v>123</v>
      </c>
      <c r="F26898" s="113" t="s">
        <v>200</v>
      </c>
      <c r="G26898" s="113">
        <v>167.62380134466699</v>
      </c>
    </row>
    <row r="26899" spans="1:7" x14ac:dyDescent="0.25">
      <c r="A26899" s="108" t="str">
        <f t="shared" si="420"/>
        <v>CH_1999_NATIONAL TOTAL_SOx</v>
      </c>
      <c r="B26899" s="113" t="s">
        <v>177</v>
      </c>
      <c r="C26899" s="113">
        <v>1999</v>
      </c>
      <c r="D26899" s="113" t="s">
        <v>122</v>
      </c>
      <c r="E26899" s="113" t="s">
        <v>201</v>
      </c>
      <c r="F26899" s="113" t="s">
        <v>200</v>
      </c>
      <c r="G26899" s="113">
        <v>17.6747298280618</v>
      </c>
    </row>
    <row r="26900" spans="1:7" x14ac:dyDescent="0.25">
      <c r="A26900" s="108" t="str">
        <f t="shared" si="420"/>
        <v>CH_1999_NATIONAL TOTAL_NH3</v>
      </c>
      <c r="B26900" s="113" t="s">
        <v>177</v>
      </c>
      <c r="C26900" s="113">
        <v>1999</v>
      </c>
      <c r="D26900" s="113" t="s">
        <v>122</v>
      </c>
      <c r="E26900" s="113" t="s">
        <v>124</v>
      </c>
      <c r="F26900" s="113" t="s">
        <v>200</v>
      </c>
      <c r="G26900" s="113">
        <v>61.686639010677503</v>
      </c>
    </row>
    <row r="26901" spans="1:7" x14ac:dyDescent="0.25">
      <c r="A26901" s="108" t="str">
        <f t="shared" si="420"/>
        <v>CH_1999_NATIONAL TOTAL_PM2.5</v>
      </c>
      <c r="B26901" s="113" t="s">
        <v>177</v>
      </c>
      <c r="C26901" s="113">
        <v>1999</v>
      </c>
      <c r="D26901" s="113" t="s">
        <v>122</v>
      </c>
      <c r="E26901" s="113" t="s">
        <v>203</v>
      </c>
      <c r="F26901" s="113" t="s">
        <v>200</v>
      </c>
      <c r="G26901" s="113">
        <v>18.172514300777799</v>
      </c>
    </row>
    <row r="26902" spans="1:7" x14ac:dyDescent="0.25">
      <c r="A26902" s="108" t="str">
        <f t="shared" si="420"/>
        <v>CH_1999_NATIONAL TOTAL_Pb</v>
      </c>
      <c r="B26902" s="113" t="s">
        <v>177</v>
      </c>
      <c r="C26902" s="113">
        <v>1999</v>
      </c>
      <c r="D26902" s="113" t="s">
        <v>122</v>
      </c>
      <c r="E26902" s="113" t="s">
        <v>125</v>
      </c>
      <c r="F26902" s="113" t="s">
        <v>200</v>
      </c>
      <c r="G26902" s="113">
        <v>5.5699272059735301E-2</v>
      </c>
    </row>
    <row r="26903" spans="1:7" x14ac:dyDescent="0.25">
      <c r="A26903" s="108" t="str">
        <f t="shared" si="420"/>
        <v>CH_1999_NATIONAL TOTAL_Cd</v>
      </c>
      <c r="B26903" s="113" t="s">
        <v>177</v>
      </c>
      <c r="C26903" s="113">
        <v>1999</v>
      </c>
      <c r="D26903" s="113" t="s">
        <v>122</v>
      </c>
      <c r="E26903" s="113" t="s">
        <v>126</v>
      </c>
      <c r="F26903" s="113" t="s">
        <v>200</v>
      </c>
      <c r="G26903" s="113">
        <v>1.2021327466971599E-3</v>
      </c>
    </row>
    <row r="26904" spans="1:7" x14ac:dyDescent="0.25">
      <c r="A26904" s="108" t="str">
        <f t="shared" si="420"/>
        <v>CH_1999_NATIONAL TOTAL_Hg</v>
      </c>
      <c r="B26904" s="113" t="s">
        <v>177</v>
      </c>
      <c r="C26904" s="113">
        <v>1999</v>
      </c>
      <c r="D26904" s="113" t="s">
        <v>122</v>
      </c>
      <c r="E26904" s="113" t="s">
        <v>127</v>
      </c>
      <c r="F26904" s="113" t="s">
        <v>200</v>
      </c>
      <c r="G26904" s="113">
        <v>2.2672070389840402E-3</v>
      </c>
    </row>
    <row r="26905" spans="1:7" x14ac:dyDescent="0.25">
      <c r="A26905" s="108" t="str">
        <f t="shared" si="420"/>
        <v>CH_1999_NATIONAL TOTAL_DIOX</v>
      </c>
      <c r="B26905" s="113" t="s">
        <v>177</v>
      </c>
      <c r="C26905" s="113">
        <v>1999</v>
      </c>
      <c r="D26905" s="113" t="s">
        <v>122</v>
      </c>
      <c r="E26905" s="113" t="s">
        <v>128</v>
      </c>
      <c r="F26905" s="113" t="s">
        <v>200</v>
      </c>
      <c r="G26905" s="150">
        <v>7.9504609054116995E-8</v>
      </c>
    </row>
    <row r="26906" spans="1:7" x14ac:dyDescent="0.25">
      <c r="A26906" s="108" t="str">
        <f t="shared" si="420"/>
        <v>CH_1999_NATIONAL TOTAL_PAH</v>
      </c>
      <c r="B26906" s="113" t="s">
        <v>177</v>
      </c>
      <c r="C26906" s="113">
        <v>1999</v>
      </c>
      <c r="D26906" s="113" t="s">
        <v>122</v>
      </c>
      <c r="E26906" s="113" t="s">
        <v>129</v>
      </c>
      <c r="F26906" s="113" t="s">
        <v>200</v>
      </c>
      <c r="G26906" s="113">
        <v>5.5700424789330901E-3</v>
      </c>
    </row>
    <row r="26907" spans="1:7" x14ac:dyDescent="0.25">
      <c r="A26907" s="108" t="str">
        <f t="shared" si="420"/>
        <v>CH_1999_NATIONAL TOTAL_HCB</v>
      </c>
      <c r="B26907" s="113" t="s">
        <v>177</v>
      </c>
      <c r="C26907" s="113">
        <v>1999</v>
      </c>
      <c r="D26907" s="113" t="s">
        <v>122</v>
      </c>
      <c r="E26907" s="113" t="s">
        <v>130</v>
      </c>
      <c r="F26907" s="113" t="s">
        <v>200</v>
      </c>
      <c r="G26907" s="150">
        <v>4.5534906548481001E-7</v>
      </c>
    </row>
    <row r="26908" spans="1:7" x14ac:dyDescent="0.25">
      <c r="A26908" s="108" t="str">
        <f t="shared" si="420"/>
        <v>CH_1999_NATIONAL TOTAL_PCB</v>
      </c>
      <c r="B26908" s="113" t="s">
        <v>177</v>
      </c>
      <c r="C26908" s="113">
        <v>1999</v>
      </c>
      <c r="D26908" s="113" t="s">
        <v>122</v>
      </c>
      <c r="E26908" s="113" t="s">
        <v>259</v>
      </c>
      <c r="F26908" s="113" t="s">
        <v>200</v>
      </c>
      <c r="G26908" s="113">
        <v>2.1420576890987301E-3</v>
      </c>
    </row>
    <row r="26909" spans="1:7" x14ac:dyDescent="0.25">
      <c r="A26909" s="108" t="str">
        <f t="shared" si="420"/>
        <v>CH_1999_1A3(FU)_NOx</v>
      </c>
      <c r="B26909" s="113" t="s">
        <v>177</v>
      </c>
      <c r="C26909" s="113">
        <v>1999</v>
      </c>
      <c r="D26909" s="113" t="s">
        <v>134</v>
      </c>
      <c r="E26909" s="113" t="s">
        <v>199</v>
      </c>
      <c r="F26909" s="113" t="s">
        <v>200</v>
      </c>
      <c r="G26909" s="113">
        <v>58.637700567116603</v>
      </c>
    </row>
    <row r="26910" spans="1:7" x14ac:dyDescent="0.25">
      <c r="A26910" s="108" t="str">
        <f t="shared" si="420"/>
        <v>CH_1999_1A3(FS)_NOx</v>
      </c>
      <c r="B26910" s="113" t="s">
        <v>177</v>
      </c>
      <c r="C26910" s="113">
        <v>1999</v>
      </c>
      <c r="D26910" s="113" t="s">
        <v>132</v>
      </c>
      <c r="E26910" s="113" t="s">
        <v>199</v>
      </c>
      <c r="F26910" s="113" t="s">
        <v>200</v>
      </c>
      <c r="G26910" s="113">
        <v>57.656637039383703</v>
      </c>
    </row>
    <row r="26911" spans="1:7" x14ac:dyDescent="0.25">
      <c r="A26911" s="108" t="str">
        <f t="shared" si="420"/>
        <v>CH_1999_1A3(FU)_NMVOC</v>
      </c>
      <c r="B26911" s="113" t="s">
        <v>177</v>
      </c>
      <c r="C26911" s="113">
        <v>1999</v>
      </c>
      <c r="D26911" s="113" t="s">
        <v>134</v>
      </c>
      <c r="E26911" s="113" t="s">
        <v>123</v>
      </c>
      <c r="F26911" s="113" t="s">
        <v>200</v>
      </c>
      <c r="G26911" s="113">
        <v>37.383350832317397</v>
      </c>
    </row>
    <row r="26912" spans="1:7" x14ac:dyDescent="0.25">
      <c r="A26912" s="108" t="str">
        <f t="shared" si="420"/>
        <v>CH_1999_1A3(FS)_NMVOC</v>
      </c>
      <c r="B26912" s="113" t="s">
        <v>177</v>
      </c>
      <c r="C26912" s="113">
        <v>1999</v>
      </c>
      <c r="D26912" s="113" t="s">
        <v>132</v>
      </c>
      <c r="E26912" s="113" t="s">
        <v>123</v>
      </c>
      <c r="F26912" s="113" t="s">
        <v>200</v>
      </c>
      <c r="G26912" s="113">
        <v>41.944470375506697</v>
      </c>
    </row>
    <row r="26913" spans="1:7" x14ac:dyDescent="0.25">
      <c r="A26913" s="108" t="str">
        <f t="shared" si="420"/>
        <v>CH_1999_1A3(FU)_SOx</v>
      </c>
      <c r="B26913" s="113" t="s">
        <v>177</v>
      </c>
      <c r="C26913" s="113">
        <v>1999</v>
      </c>
      <c r="D26913" s="113" t="s">
        <v>134</v>
      </c>
      <c r="E26913" s="113" t="s">
        <v>201</v>
      </c>
      <c r="F26913" s="113" t="s">
        <v>200</v>
      </c>
      <c r="G26913" s="113">
        <v>2.0057092332578401</v>
      </c>
    </row>
    <row r="26914" spans="1:7" x14ac:dyDescent="0.25">
      <c r="A26914" s="108" t="str">
        <f t="shared" si="420"/>
        <v>CH_1999_1A3(FS)_SOx</v>
      </c>
      <c r="B26914" s="113" t="s">
        <v>177</v>
      </c>
      <c r="C26914" s="113">
        <v>1999</v>
      </c>
      <c r="D26914" s="113" t="s">
        <v>132</v>
      </c>
      <c r="E26914" s="113" t="s">
        <v>201</v>
      </c>
      <c r="F26914" s="113" t="s">
        <v>200</v>
      </c>
      <c r="G26914" s="113">
        <v>2.0668510609946602</v>
      </c>
    </row>
    <row r="26915" spans="1:7" x14ac:dyDescent="0.25">
      <c r="A26915" s="108" t="str">
        <f t="shared" si="420"/>
        <v>CH_1999_1A3(FU)_NH3</v>
      </c>
      <c r="B26915" s="113" t="s">
        <v>177</v>
      </c>
      <c r="C26915" s="113">
        <v>1999</v>
      </c>
      <c r="D26915" s="113" t="s">
        <v>134</v>
      </c>
      <c r="E26915" s="113" t="s">
        <v>124</v>
      </c>
      <c r="F26915" s="113" t="s">
        <v>200</v>
      </c>
      <c r="G26915" s="113">
        <v>3.4631581794900299</v>
      </c>
    </row>
    <row r="26916" spans="1:7" x14ac:dyDescent="0.25">
      <c r="A26916" s="108" t="str">
        <f t="shared" si="420"/>
        <v>CH_1999_1A3(FS)_NH3</v>
      </c>
      <c r="B26916" s="113" t="s">
        <v>177</v>
      </c>
      <c r="C26916" s="113">
        <v>1999</v>
      </c>
      <c r="D26916" s="113" t="s">
        <v>132</v>
      </c>
      <c r="E26916" s="113" t="s">
        <v>124</v>
      </c>
      <c r="F26916" s="113" t="s">
        <v>200</v>
      </c>
      <c r="G26916" s="113">
        <v>3.9540233233225299</v>
      </c>
    </row>
    <row r="26917" spans="1:7" x14ac:dyDescent="0.25">
      <c r="A26917" s="108" t="str">
        <f t="shared" si="420"/>
        <v>CH_1999_1A3(FU)_PM2.5</v>
      </c>
      <c r="B26917" s="113" t="s">
        <v>177</v>
      </c>
      <c r="C26917" s="113">
        <v>1999</v>
      </c>
      <c r="D26917" s="113" t="s">
        <v>134</v>
      </c>
      <c r="E26917" s="113" t="s">
        <v>203</v>
      </c>
      <c r="F26917" s="113" t="s">
        <v>200</v>
      </c>
      <c r="G26917" s="113">
        <v>2.9714340128816201</v>
      </c>
    </row>
    <row r="26918" spans="1:7" x14ac:dyDescent="0.25">
      <c r="A26918" s="108" t="str">
        <f t="shared" si="420"/>
        <v>CH_1999_1A3(FS)_PM2.5</v>
      </c>
      <c r="B26918" s="113" t="s">
        <v>177</v>
      </c>
      <c r="C26918" s="113">
        <v>1999</v>
      </c>
      <c r="D26918" s="113" t="s">
        <v>132</v>
      </c>
      <c r="E26918" s="113" t="s">
        <v>203</v>
      </c>
      <c r="F26918" s="113" t="s">
        <v>200</v>
      </c>
      <c r="G26918" s="113">
        <v>2.8130153020211699</v>
      </c>
    </row>
    <row r="26919" spans="1:7" x14ac:dyDescent="0.25">
      <c r="A26919" s="108" t="str">
        <f t="shared" si="420"/>
        <v>CH_1999_3D_NOx</v>
      </c>
      <c r="B26919" s="113" t="s">
        <v>177</v>
      </c>
      <c r="C26919" s="113">
        <v>1999</v>
      </c>
      <c r="D26919" s="113" t="s">
        <v>206</v>
      </c>
      <c r="E26919" s="113" t="s">
        <v>199</v>
      </c>
      <c r="F26919" s="113" t="s">
        <v>200</v>
      </c>
      <c r="G26919" s="113">
        <v>2.9913142502818402</v>
      </c>
    </row>
    <row r="26920" spans="1:7" x14ac:dyDescent="0.25">
      <c r="A26920" s="108" t="str">
        <f t="shared" si="420"/>
        <v>CH_2000_NATIONAL TOTAL_NOx</v>
      </c>
      <c r="B26920" s="113" t="s">
        <v>177</v>
      </c>
      <c r="C26920" s="113">
        <v>2000</v>
      </c>
      <c r="D26920" s="113" t="s">
        <v>122</v>
      </c>
      <c r="E26920" s="113" t="s">
        <v>199</v>
      </c>
      <c r="F26920" s="113" t="s">
        <v>200</v>
      </c>
      <c r="G26920" s="113">
        <v>103.18262819288699</v>
      </c>
    </row>
    <row r="26921" spans="1:7" x14ac:dyDescent="0.25">
      <c r="A26921" s="108" t="str">
        <f t="shared" si="420"/>
        <v>CH_2000_NATIONAL TOTAL_NMVOC</v>
      </c>
      <c r="B26921" s="113" t="s">
        <v>177</v>
      </c>
      <c r="C26921" s="113">
        <v>2000</v>
      </c>
      <c r="D26921" s="113" t="s">
        <v>122</v>
      </c>
      <c r="E26921" s="113" t="s">
        <v>123</v>
      </c>
      <c r="F26921" s="113" t="s">
        <v>200</v>
      </c>
      <c r="G26921" s="113">
        <v>157.473436711201</v>
      </c>
    </row>
    <row r="26922" spans="1:7" x14ac:dyDescent="0.25">
      <c r="A26922" s="108" t="str">
        <f t="shared" si="420"/>
        <v>CH_2000_NATIONAL TOTAL_SOx</v>
      </c>
      <c r="B26922" s="113" t="s">
        <v>177</v>
      </c>
      <c r="C26922" s="113">
        <v>2000</v>
      </c>
      <c r="D26922" s="113" t="s">
        <v>122</v>
      </c>
      <c r="E26922" s="113" t="s">
        <v>201</v>
      </c>
      <c r="F26922" s="113" t="s">
        <v>200</v>
      </c>
      <c r="G26922" s="113">
        <v>15.8855932023551</v>
      </c>
    </row>
    <row r="26923" spans="1:7" x14ac:dyDescent="0.25">
      <c r="A26923" s="108" t="str">
        <f t="shared" si="420"/>
        <v>CH_2000_NATIONAL TOTAL_NH3</v>
      </c>
      <c r="B26923" s="113" t="s">
        <v>177</v>
      </c>
      <c r="C26923" s="113">
        <v>2000</v>
      </c>
      <c r="D26923" s="113" t="s">
        <v>122</v>
      </c>
      <c r="E26923" s="113" t="s">
        <v>124</v>
      </c>
      <c r="F26923" s="113" t="s">
        <v>200</v>
      </c>
      <c r="G26923" s="113">
        <v>62.193835634213002</v>
      </c>
    </row>
    <row r="26924" spans="1:7" x14ac:dyDescent="0.25">
      <c r="A26924" s="108" t="str">
        <f t="shared" si="420"/>
        <v>CH_2000_NATIONAL TOTAL_PM2.5</v>
      </c>
      <c r="B26924" s="113" t="s">
        <v>177</v>
      </c>
      <c r="C26924" s="113">
        <v>2000</v>
      </c>
      <c r="D26924" s="113" t="s">
        <v>122</v>
      </c>
      <c r="E26924" s="113" t="s">
        <v>203</v>
      </c>
      <c r="F26924" s="113" t="s">
        <v>200</v>
      </c>
      <c r="G26924" s="113">
        <v>16.746060485169401</v>
      </c>
    </row>
    <row r="26925" spans="1:7" x14ac:dyDescent="0.25">
      <c r="A26925" s="108" t="str">
        <f t="shared" si="420"/>
        <v>CH_2000_NATIONAL TOTAL_Pb</v>
      </c>
      <c r="B26925" s="113" t="s">
        <v>177</v>
      </c>
      <c r="C26925" s="113">
        <v>2000</v>
      </c>
      <c r="D26925" s="113" t="s">
        <v>122</v>
      </c>
      <c r="E26925" s="113" t="s">
        <v>125</v>
      </c>
      <c r="F26925" s="113" t="s">
        <v>200</v>
      </c>
      <c r="G26925" s="113">
        <v>3.35834548252869E-2</v>
      </c>
    </row>
    <row r="26926" spans="1:7" x14ac:dyDescent="0.25">
      <c r="A26926" s="108" t="str">
        <f t="shared" si="420"/>
        <v>CH_2000_NATIONAL TOTAL_Cd</v>
      </c>
      <c r="B26926" s="113" t="s">
        <v>177</v>
      </c>
      <c r="C26926" s="113">
        <v>2000</v>
      </c>
      <c r="D26926" s="113" t="s">
        <v>122</v>
      </c>
      <c r="E26926" s="113" t="s">
        <v>126</v>
      </c>
      <c r="F26926" s="113" t="s">
        <v>200</v>
      </c>
      <c r="G26926" s="113">
        <v>1.03195037452661E-3</v>
      </c>
    </row>
    <row r="26927" spans="1:7" x14ac:dyDescent="0.25">
      <c r="A26927" s="108" t="str">
        <f t="shared" si="420"/>
        <v>CH_2000_NATIONAL TOTAL_Hg</v>
      </c>
      <c r="B26927" s="113" t="s">
        <v>177</v>
      </c>
      <c r="C26927" s="113">
        <v>2000</v>
      </c>
      <c r="D26927" s="113" t="s">
        <v>122</v>
      </c>
      <c r="E26927" s="113" t="s">
        <v>127</v>
      </c>
      <c r="F26927" s="113" t="s">
        <v>200</v>
      </c>
      <c r="G26927" s="113">
        <v>1.7406605893341999E-3</v>
      </c>
    </row>
    <row r="26928" spans="1:7" x14ac:dyDescent="0.25">
      <c r="A26928" s="108" t="str">
        <f t="shared" si="420"/>
        <v>CH_2000_NATIONAL TOTAL_DIOX</v>
      </c>
      <c r="B26928" s="113" t="s">
        <v>177</v>
      </c>
      <c r="C26928" s="113">
        <v>2000</v>
      </c>
      <c r="D26928" s="113" t="s">
        <v>122</v>
      </c>
      <c r="E26928" s="113" t="s">
        <v>128</v>
      </c>
      <c r="F26928" s="113" t="s">
        <v>200</v>
      </c>
      <c r="G26928" s="150">
        <v>6.9282903328165794E-8</v>
      </c>
    </row>
    <row r="26929" spans="1:7" x14ac:dyDescent="0.25">
      <c r="A26929" s="108" t="str">
        <f t="shared" si="420"/>
        <v>CH_2000_NATIONAL TOTAL_PAH</v>
      </c>
      <c r="B26929" s="113" t="s">
        <v>177</v>
      </c>
      <c r="C26929" s="113">
        <v>2000</v>
      </c>
      <c r="D26929" s="113" t="s">
        <v>122</v>
      </c>
      <c r="E26929" s="113" t="s">
        <v>129</v>
      </c>
      <c r="F26929" s="113" t="s">
        <v>200</v>
      </c>
      <c r="G26929" s="113">
        <v>5.0489612419233098E-3</v>
      </c>
    </row>
    <row r="26930" spans="1:7" x14ac:dyDescent="0.25">
      <c r="A26930" s="108" t="str">
        <f t="shared" si="420"/>
        <v>CH_2000_NATIONAL TOTAL_HCB</v>
      </c>
      <c r="B26930" s="113" t="s">
        <v>177</v>
      </c>
      <c r="C26930" s="113">
        <v>2000</v>
      </c>
      <c r="D26930" s="113" t="s">
        <v>122</v>
      </c>
      <c r="E26930" s="113" t="s">
        <v>130</v>
      </c>
      <c r="F26930" s="113" t="s">
        <v>200</v>
      </c>
      <c r="G26930" s="150">
        <v>4.3295748168203501E-7</v>
      </c>
    </row>
    <row r="26931" spans="1:7" x14ac:dyDescent="0.25">
      <c r="A26931" s="108" t="str">
        <f t="shared" si="420"/>
        <v>CH_2000_NATIONAL TOTAL_PCB</v>
      </c>
      <c r="B26931" s="113" t="s">
        <v>177</v>
      </c>
      <c r="C26931" s="113">
        <v>2000</v>
      </c>
      <c r="D26931" s="113" t="s">
        <v>122</v>
      </c>
      <c r="E26931" s="113" t="s">
        <v>259</v>
      </c>
      <c r="F26931" s="113" t="s">
        <v>200</v>
      </c>
      <c r="G26931" s="113">
        <v>2.0793240965388099E-3</v>
      </c>
    </row>
    <row r="26932" spans="1:7" x14ac:dyDescent="0.25">
      <c r="A26932" s="108" t="str">
        <f t="shared" si="420"/>
        <v>CH_2000_1A3(FU)_NOx</v>
      </c>
      <c r="B26932" s="113" t="s">
        <v>177</v>
      </c>
      <c r="C26932" s="113">
        <v>2000</v>
      </c>
      <c r="D26932" s="113" t="s">
        <v>134</v>
      </c>
      <c r="E26932" s="113" t="s">
        <v>199</v>
      </c>
      <c r="F26932" s="113" t="s">
        <v>200</v>
      </c>
      <c r="G26932" s="113">
        <v>58.330826125808301</v>
      </c>
    </row>
    <row r="26933" spans="1:7" x14ac:dyDescent="0.25">
      <c r="A26933" s="108" t="str">
        <f t="shared" si="420"/>
        <v>CH_2000_1A3(FS)_NOx</v>
      </c>
      <c r="B26933" s="113" t="s">
        <v>177</v>
      </c>
      <c r="C26933" s="113">
        <v>2000</v>
      </c>
      <c r="D26933" s="113" t="s">
        <v>132</v>
      </c>
      <c r="E26933" s="113" t="s">
        <v>199</v>
      </c>
      <c r="F26933" s="113" t="s">
        <v>200</v>
      </c>
      <c r="G26933" s="113">
        <v>57.492110638173401</v>
      </c>
    </row>
    <row r="26934" spans="1:7" x14ac:dyDescent="0.25">
      <c r="A26934" s="108" t="str">
        <f t="shared" si="420"/>
        <v>CH_2000_1A3(FU)_NMVOC</v>
      </c>
      <c r="B26934" s="113" t="s">
        <v>177</v>
      </c>
      <c r="C26934" s="113">
        <v>2000</v>
      </c>
      <c r="D26934" s="113" t="s">
        <v>134</v>
      </c>
      <c r="E26934" s="113" t="s">
        <v>123</v>
      </c>
      <c r="F26934" s="113" t="s">
        <v>200</v>
      </c>
      <c r="G26934" s="113">
        <v>35.321722949863499</v>
      </c>
    </row>
    <row r="26935" spans="1:7" x14ac:dyDescent="0.25">
      <c r="A26935" s="108" t="str">
        <f t="shared" si="420"/>
        <v>CH_2000_1A3(FS)_NMVOC</v>
      </c>
      <c r="B26935" s="113" t="s">
        <v>177</v>
      </c>
      <c r="C26935" s="113">
        <v>2000</v>
      </c>
      <c r="D26935" s="113" t="s">
        <v>132</v>
      </c>
      <c r="E26935" s="113" t="s">
        <v>123</v>
      </c>
      <c r="F26935" s="113" t="s">
        <v>200</v>
      </c>
      <c r="G26935" s="113">
        <v>39.137297972337699</v>
      </c>
    </row>
    <row r="26936" spans="1:7" x14ac:dyDescent="0.25">
      <c r="A26936" s="108" t="str">
        <f t="shared" si="420"/>
        <v>CH_2000_1A3(FU)_SOx</v>
      </c>
      <c r="B26936" s="113" t="s">
        <v>177</v>
      </c>
      <c r="C26936" s="113">
        <v>2000</v>
      </c>
      <c r="D26936" s="113" t="s">
        <v>134</v>
      </c>
      <c r="E26936" s="113" t="s">
        <v>201</v>
      </c>
      <c r="F26936" s="113" t="s">
        <v>200</v>
      </c>
      <c r="G26936" s="113">
        <v>1.7137919598131499</v>
      </c>
    </row>
    <row r="26937" spans="1:7" x14ac:dyDescent="0.25">
      <c r="A26937" s="108" t="str">
        <f t="shared" si="420"/>
        <v>CH_2000_1A3(FS)_SOx</v>
      </c>
      <c r="B26937" s="113" t="s">
        <v>177</v>
      </c>
      <c r="C26937" s="113">
        <v>2000</v>
      </c>
      <c r="D26937" s="113" t="s">
        <v>132</v>
      </c>
      <c r="E26937" s="113" t="s">
        <v>201</v>
      </c>
      <c r="F26937" s="113" t="s">
        <v>200</v>
      </c>
      <c r="G26937" s="113">
        <v>1.7525703194312801</v>
      </c>
    </row>
    <row r="26938" spans="1:7" x14ac:dyDescent="0.25">
      <c r="A26938" s="108" t="str">
        <f t="shared" si="420"/>
        <v>CH_2000_1A3(FU)_NH3</v>
      </c>
      <c r="B26938" s="113" t="s">
        <v>177</v>
      </c>
      <c r="C26938" s="113">
        <v>2000</v>
      </c>
      <c r="D26938" s="113" t="s">
        <v>134</v>
      </c>
      <c r="E26938" s="113" t="s">
        <v>124</v>
      </c>
      <c r="F26938" s="113" t="s">
        <v>200</v>
      </c>
      <c r="G26938" s="113">
        <v>4.5919714134067497</v>
      </c>
    </row>
    <row r="26939" spans="1:7" x14ac:dyDescent="0.25">
      <c r="A26939" s="108" t="str">
        <f t="shared" si="420"/>
        <v>CH_2000_1A3(FS)_NH3</v>
      </c>
      <c r="B26939" s="113" t="s">
        <v>177</v>
      </c>
      <c r="C26939" s="113">
        <v>2000</v>
      </c>
      <c r="D26939" s="113" t="s">
        <v>132</v>
      </c>
      <c r="E26939" s="113" t="s">
        <v>124</v>
      </c>
      <c r="F26939" s="113" t="s">
        <v>200</v>
      </c>
      <c r="G26939" s="113">
        <v>5.1667250552730897</v>
      </c>
    </row>
    <row r="26940" spans="1:7" x14ac:dyDescent="0.25">
      <c r="A26940" s="108" t="str">
        <f t="shared" si="420"/>
        <v>CH_2000_1A3(FU)_PM2.5</v>
      </c>
      <c r="B26940" s="113" t="s">
        <v>177</v>
      </c>
      <c r="C26940" s="113">
        <v>2000</v>
      </c>
      <c r="D26940" s="113" t="s">
        <v>134</v>
      </c>
      <c r="E26940" s="113" t="s">
        <v>203</v>
      </c>
      <c r="F26940" s="113" t="s">
        <v>200</v>
      </c>
      <c r="G26940" s="113">
        <v>2.9570028952027299</v>
      </c>
    </row>
    <row r="26941" spans="1:7" x14ac:dyDescent="0.25">
      <c r="A26941" s="108" t="str">
        <f t="shared" si="420"/>
        <v>CH_2000_1A3(FS)_PM2.5</v>
      </c>
      <c r="B26941" s="113" t="s">
        <v>177</v>
      </c>
      <c r="C26941" s="113">
        <v>2000</v>
      </c>
      <c r="D26941" s="113" t="s">
        <v>132</v>
      </c>
      <c r="E26941" s="113" t="s">
        <v>203</v>
      </c>
      <c r="F26941" s="113" t="s">
        <v>200</v>
      </c>
      <c r="G26941" s="113">
        <v>2.8363534994988702</v>
      </c>
    </row>
    <row r="26942" spans="1:7" x14ac:dyDescent="0.25">
      <c r="A26942" s="108" t="str">
        <f t="shared" si="420"/>
        <v>CH_2000_3D_NOx</v>
      </c>
      <c r="B26942" s="113" t="s">
        <v>177</v>
      </c>
      <c r="C26942" s="113">
        <v>2000</v>
      </c>
      <c r="D26942" s="113" t="s">
        <v>206</v>
      </c>
      <c r="E26942" s="113" t="s">
        <v>199</v>
      </c>
      <c r="F26942" s="113" t="s">
        <v>200</v>
      </c>
      <c r="G26942" s="113">
        <v>2.9542682569547498</v>
      </c>
    </row>
    <row r="26943" spans="1:7" x14ac:dyDescent="0.25">
      <c r="A26943" s="108" t="str">
        <f t="shared" si="420"/>
        <v>CH_2001_NATIONAL TOTAL_NOx</v>
      </c>
      <c r="B26943" s="113" t="s">
        <v>177</v>
      </c>
      <c r="C26943" s="113">
        <v>2001</v>
      </c>
      <c r="D26943" s="113" t="s">
        <v>122</v>
      </c>
      <c r="E26943" s="113" t="s">
        <v>199</v>
      </c>
      <c r="F26943" s="113" t="s">
        <v>200</v>
      </c>
      <c r="G26943" s="113">
        <v>100.178427774144</v>
      </c>
    </row>
    <row r="26944" spans="1:7" x14ac:dyDescent="0.25">
      <c r="A26944" s="108" t="str">
        <f t="shared" si="420"/>
        <v>CH_2001_NATIONAL TOTAL_NMVOC</v>
      </c>
      <c r="B26944" s="113" t="s">
        <v>177</v>
      </c>
      <c r="C26944" s="113">
        <v>2001</v>
      </c>
      <c r="D26944" s="113" t="s">
        <v>122</v>
      </c>
      <c r="E26944" s="113" t="s">
        <v>123</v>
      </c>
      <c r="F26944" s="113" t="s">
        <v>200</v>
      </c>
      <c r="G26944" s="113">
        <v>147.924428967279</v>
      </c>
    </row>
    <row r="26945" spans="1:7" x14ac:dyDescent="0.25">
      <c r="A26945" s="108" t="str">
        <f t="shared" si="420"/>
        <v>CH_2001_NATIONAL TOTAL_SOx</v>
      </c>
      <c r="B26945" s="113" t="s">
        <v>177</v>
      </c>
      <c r="C26945" s="113">
        <v>2001</v>
      </c>
      <c r="D26945" s="113" t="s">
        <v>122</v>
      </c>
      <c r="E26945" s="113" t="s">
        <v>201</v>
      </c>
      <c r="F26945" s="113" t="s">
        <v>200</v>
      </c>
      <c r="G26945" s="113">
        <v>17.127558946684999</v>
      </c>
    </row>
    <row r="26946" spans="1:7" x14ac:dyDescent="0.25">
      <c r="A26946" s="108" t="str">
        <f t="shared" ref="A26946:A27009" si="421">CONCATENATE(B26946,"_",C26946,"_",D26946,"_",E26946)</f>
        <v>CH_2001_NATIONAL TOTAL_NH3</v>
      </c>
      <c r="B26946" s="113" t="s">
        <v>177</v>
      </c>
      <c r="C26946" s="113">
        <v>2001</v>
      </c>
      <c r="D26946" s="113" t="s">
        <v>122</v>
      </c>
      <c r="E26946" s="113" t="s">
        <v>124</v>
      </c>
      <c r="F26946" s="113" t="s">
        <v>200</v>
      </c>
      <c r="G26946" s="113">
        <v>62.2600530593608</v>
      </c>
    </row>
    <row r="26947" spans="1:7" x14ac:dyDescent="0.25">
      <c r="A26947" s="108" t="str">
        <f t="shared" si="421"/>
        <v>CH_2001_NATIONAL TOTAL_PM2.5</v>
      </c>
      <c r="B26947" s="113" t="s">
        <v>177</v>
      </c>
      <c r="C26947" s="113">
        <v>2001</v>
      </c>
      <c r="D26947" s="113" t="s">
        <v>122</v>
      </c>
      <c r="E26947" s="113" t="s">
        <v>203</v>
      </c>
      <c r="F26947" s="113" t="s">
        <v>200</v>
      </c>
      <c r="G26947" s="113">
        <v>16.351627210581199</v>
      </c>
    </row>
    <row r="26948" spans="1:7" x14ac:dyDescent="0.25">
      <c r="A26948" s="108" t="str">
        <f t="shared" si="421"/>
        <v>CH_2001_NATIONAL TOTAL_Pb</v>
      </c>
      <c r="B26948" s="113" t="s">
        <v>177</v>
      </c>
      <c r="C26948" s="113">
        <v>2001</v>
      </c>
      <c r="D26948" s="113" t="s">
        <v>122</v>
      </c>
      <c r="E26948" s="113" t="s">
        <v>125</v>
      </c>
      <c r="F26948" s="113" t="s">
        <v>200</v>
      </c>
      <c r="G26948" s="113">
        <v>2.7369420480513901E-2</v>
      </c>
    </row>
    <row r="26949" spans="1:7" x14ac:dyDescent="0.25">
      <c r="A26949" s="108" t="str">
        <f t="shared" si="421"/>
        <v>CH_2001_NATIONAL TOTAL_Cd</v>
      </c>
      <c r="B26949" s="113" t="s">
        <v>177</v>
      </c>
      <c r="C26949" s="113">
        <v>2001</v>
      </c>
      <c r="D26949" s="113" t="s">
        <v>122</v>
      </c>
      <c r="E26949" s="113" t="s">
        <v>126</v>
      </c>
      <c r="F26949" s="113" t="s">
        <v>200</v>
      </c>
      <c r="G26949" s="113">
        <v>8.5426077112391496E-4</v>
      </c>
    </row>
    <row r="26950" spans="1:7" x14ac:dyDescent="0.25">
      <c r="A26950" s="108" t="str">
        <f t="shared" si="421"/>
        <v>CH_2001_NATIONAL TOTAL_Hg</v>
      </c>
      <c r="B26950" s="113" t="s">
        <v>177</v>
      </c>
      <c r="C26950" s="113">
        <v>2001</v>
      </c>
      <c r="D26950" s="113" t="s">
        <v>122</v>
      </c>
      <c r="E26950" s="113" t="s">
        <v>127</v>
      </c>
      <c r="F26950" s="113" t="s">
        <v>200</v>
      </c>
      <c r="G26950" s="113">
        <v>1.40494279629961E-3</v>
      </c>
    </row>
    <row r="26951" spans="1:7" x14ac:dyDescent="0.25">
      <c r="A26951" s="108" t="str">
        <f t="shared" si="421"/>
        <v>CH_2001_NATIONAL TOTAL_DIOX</v>
      </c>
      <c r="B26951" s="113" t="s">
        <v>177</v>
      </c>
      <c r="C26951" s="113">
        <v>2001</v>
      </c>
      <c r="D26951" s="113" t="s">
        <v>122</v>
      </c>
      <c r="E26951" s="113" t="s">
        <v>128</v>
      </c>
      <c r="F26951" s="113" t="s">
        <v>200</v>
      </c>
      <c r="G26951" s="150">
        <v>5.8578896546161502E-8</v>
      </c>
    </row>
    <row r="26952" spans="1:7" x14ac:dyDescent="0.25">
      <c r="A26952" s="108" t="str">
        <f t="shared" si="421"/>
        <v>CH_2001_NATIONAL TOTAL_PAH</v>
      </c>
      <c r="B26952" s="113" t="s">
        <v>177</v>
      </c>
      <c r="C26952" s="113">
        <v>2001</v>
      </c>
      <c r="D26952" s="113" t="s">
        <v>122</v>
      </c>
      <c r="E26952" s="113" t="s">
        <v>129</v>
      </c>
      <c r="F26952" s="113" t="s">
        <v>200</v>
      </c>
      <c r="G26952" s="113">
        <v>5.1064198710699697E-3</v>
      </c>
    </row>
    <row r="26953" spans="1:7" x14ac:dyDescent="0.25">
      <c r="A26953" s="108" t="str">
        <f t="shared" si="421"/>
        <v>CH_2001_NATIONAL TOTAL_HCB</v>
      </c>
      <c r="B26953" s="113" t="s">
        <v>177</v>
      </c>
      <c r="C26953" s="113">
        <v>2001</v>
      </c>
      <c r="D26953" s="113" t="s">
        <v>122</v>
      </c>
      <c r="E26953" s="113" t="s">
        <v>130</v>
      </c>
      <c r="F26953" s="113" t="s">
        <v>200</v>
      </c>
      <c r="G26953" s="150">
        <v>4.4985205332980599E-7</v>
      </c>
    </row>
    <row r="26954" spans="1:7" x14ac:dyDescent="0.25">
      <c r="A26954" s="108" t="str">
        <f t="shared" si="421"/>
        <v>CH_2001_NATIONAL TOTAL_PCB</v>
      </c>
      <c r="B26954" s="113" t="s">
        <v>177</v>
      </c>
      <c r="C26954" s="113">
        <v>2001</v>
      </c>
      <c r="D26954" s="113" t="s">
        <v>122</v>
      </c>
      <c r="E26954" s="113" t="s">
        <v>259</v>
      </c>
      <c r="F26954" s="113" t="s">
        <v>200</v>
      </c>
      <c r="G26954" s="113">
        <v>1.88769717697996E-3</v>
      </c>
    </row>
    <row r="26955" spans="1:7" x14ac:dyDescent="0.25">
      <c r="A26955" s="108" t="str">
        <f t="shared" si="421"/>
        <v>CH_2001_1A3(FU)_NOx</v>
      </c>
      <c r="B26955" s="113" t="s">
        <v>177</v>
      </c>
      <c r="C26955" s="113">
        <v>2001</v>
      </c>
      <c r="D26955" s="113" t="s">
        <v>134</v>
      </c>
      <c r="E26955" s="113" t="s">
        <v>199</v>
      </c>
      <c r="F26955" s="113" t="s">
        <v>200</v>
      </c>
      <c r="G26955" s="113">
        <v>55.592628888554401</v>
      </c>
    </row>
    <row r="26956" spans="1:7" x14ac:dyDescent="0.25">
      <c r="A26956" s="108" t="str">
        <f t="shared" si="421"/>
        <v>CH_2001_1A3(FS)_NOx</v>
      </c>
      <c r="B26956" s="113" t="s">
        <v>177</v>
      </c>
      <c r="C26956" s="113">
        <v>2001</v>
      </c>
      <c r="D26956" s="113" t="s">
        <v>132</v>
      </c>
      <c r="E26956" s="113" t="s">
        <v>199</v>
      </c>
      <c r="F26956" s="113" t="s">
        <v>200</v>
      </c>
      <c r="G26956" s="113">
        <v>53.969706289953002</v>
      </c>
    </row>
    <row r="26957" spans="1:7" x14ac:dyDescent="0.25">
      <c r="A26957" s="108" t="str">
        <f t="shared" si="421"/>
        <v>CH_2001_1A3(FU)_NMVOC</v>
      </c>
      <c r="B26957" s="113" t="s">
        <v>177</v>
      </c>
      <c r="C26957" s="113">
        <v>2001</v>
      </c>
      <c r="D26957" s="113" t="s">
        <v>134</v>
      </c>
      <c r="E26957" s="113" t="s">
        <v>123</v>
      </c>
      <c r="F26957" s="113" t="s">
        <v>200</v>
      </c>
      <c r="G26957" s="113">
        <v>32.236210530981303</v>
      </c>
    </row>
    <row r="26958" spans="1:7" x14ac:dyDescent="0.25">
      <c r="A26958" s="108" t="str">
        <f t="shared" si="421"/>
        <v>CH_2001_1A3(FS)_NMVOC</v>
      </c>
      <c r="B26958" s="113" t="s">
        <v>177</v>
      </c>
      <c r="C26958" s="113">
        <v>2001</v>
      </c>
      <c r="D26958" s="113" t="s">
        <v>132</v>
      </c>
      <c r="E26958" s="113" t="s">
        <v>123</v>
      </c>
      <c r="F26958" s="113" t="s">
        <v>200</v>
      </c>
      <c r="G26958" s="113">
        <v>34.902129673965199</v>
      </c>
    </row>
    <row r="26959" spans="1:7" x14ac:dyDescent="0.25">
      <c r="A26959" s="108" t="str">
        <f t="shared" si="421"/>
        <v>CH_2001_1A3(FU)_SOx</v>
      </c>
      <c r="B26959" s="113" t="s">
        <v>177</v>
      </c>
      <c r="C26959" s="113">
        <v>2001</v>
      </c>
      <c r="D26959" s="113" t="s">
        <v>134</v>
      </c>
      <c r="E26959" s="113" t="s">
        <v>201</v>
      </c>
      <c r="F26959" s="113" t="s">
        <v>200</v>
      </c>
      <c r="G26959" s="113">
        <v>1.32935176681598</v>
      </c>
    </row>
    <row r="26960" spans="1:7" x14ac:dyDescent="0.25">
      <c r="A26960" s="108" t="str">
        <f t="shared" si="421"/>
        <v>CH_2001_1A3(FS)_SOx</v>
      </c>
      <c r="B26960" s="113" t="s">
        <v>177</v>
      </c>
      <c r="C26960" s="113">
        <v>2001</v>
      </c>
      <c r="D26960" s="113" t="s">
        <v>132</v>
      </c>
      <c r="E26960" s="113" t="s">
        <v>201</v>
      </c>
      <c r="F26960" s="113" t="s">
        <v>200</v>
      </c>
      <c r="G26960" s="113">
        <v>1.3318323268147001</v>
      </c>
    </row>
    <row r="26961" spans="1:7" x14ac:dyDescent="0.25">
      <c r="A26961" s="108" t="str">
        <f t="shared" si="421"/>
        <v>CH_2001_1A3(FU)_NH3</v>
      </c>
      <c r="B26961" s="113" t="s">
        <v>177</v>
      </c>
      <c r="C26961" s="113">
        <v>2001</v>
      </c>
      <c r="D26961" s="113" t="s">
        <v>134</v>
      </c>
      <c r="E26961" s="113" t="s">
        <v>124</v>
      </c>
      <c r="F26961" s="113" t="s">
        <v>200</v>
      </c>
      <c r="G26961" s="113">
        <v>4.5278337571092102</v>
      </c>
    </row>
    <row r="26962" spans="1:7" x14ac:dyDescent="0.25">
      <c r="A26962" s="108" t="str">
        <f t="shared" si="421"/>
        <v>CH_2001_1A3(FS)_NH3</v>
      </c>
      <c r="B26962" s="113" t="s">
        <v>177</v>
      </c>
      <c r="C26962" s="113">
        <v>2001</v>
      </c>
      <c r="D26962" s="113" t="s">
        <v>132</v>
      </c>
      <c r="E26962" s="113" t="s">
        <v>124</v>
      </c>
      <c r="F26962" s="113" t="s">
        <v>200</v>
      </c>
      <c r="G26962" s="113">
        <v>4.9662950672937001</v>
      </c>
    </row>
    <row r="26963" spans="1:7" x14ac:dyDescent="0.25">
      <c r="A26963" s="108" t="str">
        <f t="shared" si="421"/>
        <v>CH_2001_1A3(FU)_PM2.5</v>
      </c>
      <c r="B26963" s="113" t="s">
        <v>177</v>
      </c>
      <c r="C26963" s="113">
        <v>2001</v>
      </c>
      <c r="D26963" s="113" t="s">
        <v>134</v>
      </c>
      <c r="E26963" s="113" t="s">
        <v>203</v>
      </c>
      <c r="F26963" s="113" t="s">
        <v>200</v>
      </c>
      <c r="G26963" s="113">
        <v>2.7859171006822998</v>
      </c>
    </row>
    <row r="26964" spans="1:7" x14ac:dyDescent="0.25">
      <c r="A26964" s="108" t="str">
        <f t="shared" si="421"/>
        <v>CH_2001_1A3(FS)_PM2.5</v>
      </c>
      <c r="B26964" s="113" t="s">
        <v>177</v>
      </c>
      <c r="C26964" s="113">
        <v>2001</v>
      </c>
      <c r="D26964" s="113" t="s">
        <v>132</v>
      </c>
      <c r="E26964" s="113" t="s">
        <v>203</v>
      </c>
      <c r="F26964" s="113" t="s">
        <v>200</v>
      </c>
      <c r="G26964" s="113">
        <v>2.65362370267757</v>
      </c>
    </row>
    <row r="26965" spans="1:7" x14ac:dyDescent="0.25">
      <c r="A26965" s="108" t="str">
        <f t="shared" si="421"/>
        <v>CH_2001_3D_NOx</v>
      </c>
      <c r="B26965" s="113" t="s">
        <v>177</v>
      </c>
      <c r="C26965" s="113">
        <v>2001</v>
      </c>
      <c r="D26965" s="113" t="s">
        <v>206</v>
      </c>
      <c r="E26965" s="113" t="s">
        <v>199</v>
      </c>
      <c r="F26965" s="113" t="s">
        <v>200</v>
      </c>
      <c r="G26965" s="113">
        <v>3.0167962743188901</v>
      </c>
    </row>
    <row r="26966" spans="1:7" x14ac:dyDescent="0.25">
      <c r="A26966" s="108" t="str">
        <f t="shared" si="421"/>
        <v>CH_2002_NATIONAL TOTAL_NOx</v>
      </c>
      <c r="B26966" s="113" t="s">
        <v>177</v>
      </c>
      <c r="C26966" s="113">
        <v>2002</v>
      </c>
      <c r="D26966" s="113" t="s">
        <v>122</v>
      </c>
      <c r="E26966" s="113" t="s">
        <v>199</v>
      </c>
      <c r="F26966" s="113" t="s">
        <v>200</v>
      </c>
      <c r="G26966" s="113">
        <v>95.476687841696602</v>
      </c>
    </row>
    <row r="26967" spans="1:7" x14ac:dyDescent="0.25">
      <c r="A26967" s="108" t="str">
        <f t="shared" si="421"/>
        <v>CH_2002_NATIONAL TOTAL_NMVOC</v>
      </c>
      <c r="B26967" s="113" t="s">
        <v>177</v>
      </c>
      <c r="C26967" s="113">
        <v>2002</v>
      </c>
      <c r="D26967" s="113" t="s">
        <v>122</v>
      </c>
      <c r="E26967" s="113" t="s">
        <v>123</v>
      </c>
      <c r="F26967" s="113" t="s">
        <v>200</v>
      </c>
      <c r="G26967" s="113">
        <v>136.03582384875401</v>
      </c>
    </row>
    <row r="26968" spans="1:7" x14ac:dyDescent="0.25">
      <c r="A26968" s="108" t="str">
        <f t="shared" si="421"/>
        <v>CH_2002_NATIONAL TOTAL_SOx</v>
      </c>
      <c r="B26968" s="113" t="s">
        <v>177</v>
      </c>
      <c r="C26968" s="113">
        <v>2002</v>
      </c>
      <c r="D26968" s="113" t="s">
        <v>122</v>
      </c>
      <c r="E26968" s="113" t="s">
        <v>201</v>
      </c>
      <c r="F26968" s="113" t="s">
        <v>200</v>
      </c>
      <c r="G26968" s="113">
        <v>15.316335115333599</v>
      </c>
    </row>
    <row r="26969" spans="1:7" x14ac:dyDescent="0.25">
      <c r="A26969" s="108" t="str">
        <f t="shared" si="421"/>
        <v>CH_2002_NATIONAL TOTAL_NH3</v>
      </c>
      <c r="B26969" s="113" t="s">
        <v>177</v>
      </c>
      <c r="C26969" s="113">
        <v>2002</v>
      </c>
      <c r="D26969" s="113" t="s">
        <v>122</v>
      </c>
      <c r="E26969" s="113" t="s">
        <v>124</v>
      </c>
      <c r="F26969" s="113" t="s">
        <v>200</v>
      </c>
      <c r="G26969" s="113">
        <v>61.253809275304398</v>
      </c>
    </row>
    <row r="26970" spans="1:7" x14ac:dyDescent="0.25">
      <c r="A26970" s="108" t="str">
        <f t="shared" si="421"/>
        <v>CH_2002_NATIONAL TOTAL_PM2.5</v>
      </c>
      <c r="B26970" s="113" t="s">
        <v>177</v>
      </c>
      <c r="C26970" s="113">
        <v>2002</v>
      </c>
      <c r="D26970" s="113" t="s">
        <v>122</v>
      </c>
      <c r="E26970" s="113" t="s">
        <v>203</v>
      </c>
      <c r="F26970" s="113" t="s">
        <v>200</v>
      </c>
      <c r="G26970" s="113">
        <v>15.1218890115903</v>
      </c>
    </row>
    <row r="26971" spans="1:7" x14ac:dyDescent="0.25">
      <c r="A26971" s="108" t="str">
        <f t="shared" si="421"/>
        <v>CH_2002_NATIONAL TOTAL_Pb</v>
      </c>
      <c r="B26971" s="113" t="s">
        <v>177</v>
      </c>
      <c r="C26971" s="113">
        <v>2002</v>
      </c>
      <c r="D26971" s="113" t="s">
        <v>122</v>
      </c>
      <c r="E26971" s="113" t="s">
        <v>125</v>
      </c>
      <c r="F26971" s="113" t="s">
        <v>200</v>
      </c>
      <c r="G26971" s="113">
        <v>2.3907939250806001E-2</v>
      </c>
    </row>
    <row r="26972" spans="1:7" x14ac:dyDescent="0.25">
      <c r="A26972" s="108" t="str">
        <f t="shared" si="421"/>
        <v>CH_2002_NATIONAL TOTAL_Cd</v>
      </c>
      <c r="B26972" s="113" t="s">
        <v>177</v>
      </c>
      <c r="C26972" s="113">
        <v>2002</v>
      </c>
      <c r="D26972" s="113" t="s">
        <v>122</v>
      </c>
      <c r="E26972" s="113" t="s">
        <v>126</v>
      </c>
      <c r="F26972" s="113" t="s">
        <v>200</v>
      </c>
      <c r="G26972" s="113">
        <v>7.0113020945087201E-4</v>
      </c>
    </row>
    <row r="26973" spans="1:7" x14ac:dyDescent="0.25">
      <c r="A26973" s="108" t="str">
        <f t="shared" si="421"/>
        <v>CH_2002_NATIONAL TOTAL_Hg</v>
      </c>
      <c r="B26973" s="113" t="s">
        <v>177</v>
      </c>
      <c r="C26973" s="113">
        <v>2002</v>
      </c>
      <c r="D26973" s="113" t="s">
        <v>122</v>
      </c>
      <c r="E26973" s="113" t="s">
        <v>127</v>
      </c>
      <c r="F26973" s="113" t="s">
        <v>200</v>
      </c>
      <c r="G26973" s="113">
        <v>1.0229334319785399E-3</v>
      </c>
    </row>
    <row r="26974" spans="1:7" x14ac:dyDescent="0.25">
      <c r="A26974" s="108" t="str">
        <f t="shared" si="421"/>
        <v>CH_2002_NATIONAL TOTAL_DIOX</v>
      </c>
      <c r="B26974" s="113" t="s">
        <v>177</v>
      </c>
      <c r="C26974" s="113">
        <v>2002</v>
      </c>
      <c r="D26974" s="113" t="s">
        <v>122</v>
      </c>
      <c r="E26974" s="113" t="s">
        <v>128</v>
      </c>
      <c r="F26974" s="113" t="s">
        <v>200</v>
      </c>
      <c r="G26974" s="150">
        <v>4.4880378266135598E-8</v>
      </c>
    </row>
    <row r="26975" spans="1:7" x14ac:dyDescent="0.25">
      <c r="A26975" s="108" t="str">
        <f t="shared" si="421"/>
        <v>CH_2002_NATIONAL TOTAL_PAH</v>
      </c>
      <c r="B26975" s="113" t="s">
        <v>177</v>
      </c>
      <c r="C26975" s="113">
        <v>2002</v>
      </c>
      <c r="D26975" s="113" t="s">
        <v>122</v>
      </c>
      <c r="E26975" s="113" t="s">
        <v>129</v>
      </c>
      <c r="F26975" s="113" t="s">
        <v>200</v>
      </c>
      <c r="G26975" s="113">
        <v>4.7682933555523999E-3</v>
      </c>
    </row>
    <row r="26976" spans="1:7" x14ac:dyDescent="0.25">
      <c r="A26976" s="108" t="str">
        <f t="shared" si="421"/>
        <v>CH_2002_NATIONAL TOTAL_HCB</v>
      </c>
      <c r="B26976" s="113" t="s">
        <v>177</v>
      </c>
      <c r="C26976" s="113">
        <v>2002</v>
      </c>
      <c r="D26976" s="113" t="s">
        <v>122</v>
      </c>
      <c r="E26976" s="113" t="s">
        <v>130</v>
      </c>
      <c r="F26976" s="113" t="s">
        <v>200</v>
      </c>
      <c r="G26976" s="150">
        <v>4.2881337435505201E-7</v>
      </c>
    </row>
    <row r="26977" spans="1:7" x14ac:dyDescent="0.25">
      <c r="A26977" s="108" t="str">
        <f t="shared" si="421"/>
        <v>CH_2002_NATIONAL TOTAL_PCB</v>
      </c>
      <c r="B26977" s="113" t="s">
        <v>177</v>
      </c>
      <c r="C26977" s="113">
        <v>2002</v>
      </c>
      <c r="D26977" s="113" t="s">
        <v>122</v>
      </c>
      <c r="E26977" s="113" t="s">
        <v>259</v>
      </c>
      <c r="F26977" s="113" t="s">
        <v>200</v>
      </c>
      <c r="G26977" s="113">
        <v>1.7115104032239101E-3</v>
      </c>
    </row>
    <row r="26978" spans="1:7" x14ac:dyDescent="0.25">
      <c r="A26978" s="108" t="str">
        <f t="shared" si="421"/>
        <v>CH_2002_1A3(FU)_NOx</v>
      </c>
      <c r="B26978" s="113" t="s">
        <v>177</v>
      </c>
      <c r="C26978" s="113">
        <v>2002</v>
      </c>
      <c r="D26978" s="113" t="s">
        <v>134</v>
      </c>
      <c r="E26978" s="113" t="s">
        <v>199</v>
      </c>
      <c r="F26978" s="113" t="s">
        <v>200</v>
      </c>
      <c r="G26978" s="113">
        <v>53.5470826793334</v>
      </c>
    </row>
    <row r="26979" spans="1:7" x14ac:dyDescent="0.25">
      <c r="A26979" s="108" t="str">
        <f t="shared" si="421"/>
        <v>CH_2002_1A3(FS)_NOx</v>
      </c>
      <c r="B26979" s="113" t="s">
        <v>177</v>
      </c>
      <c r="C26979" s="113">
        <v>2002</v>
      </c>
      <c r="D26979" s="113" t="s">
        <v>132</v>
      </c>
      <c r="E26979" s="113" t="s">
        <v>199</v>
      </c>
      <c r="F26979" s="113" t="s">
        <v>200</v>
      </c>
      <c r="G26979" s="113">
        <v>51.839330392905403</v>
      </c>
    </row>
    <row r="26980" spans="1:7" x14ac:dyDescent="0.25">
      <c r="A26980" s="108" t="str">
        <f t="shared" si="421"/>
        <v>CH_2002_1A3(FU)_NMVOC</v>
      </c>
      <c r="B26980" s="113" t="s">
        <v>177</v>
      </c>
      <c r="C26980" s="113">
        <v>2002</v>
      </c>
      <c r="D26980" s="113" t="s">
        <v>134</v>
      </c>
      <c r="E26980" s="113" t="s">
        <v>123</v>
      </c>
      <c r="F26980" s="113" t="s">
        <v>200</v>
      </c>
      <c r="G26980" s="113">
        <v>29.3205811384356</v>
      </c>
    </row>
    <row r="26981" spans="1:7" x14ac:dyDescent="0.25">
      <c r="A26981" s="108" t="str">
        <f t="shared" si="421"/>
        <v>CH_2002_1A3(FS)_NMVOC</v>
      </c>
      <c r="B26981" s="113" t="s">
        <v>177</v>
      </c>
      <c r="C26981" s="113">
        <v>2002</v>
      </c>
      <c r="D26981" s="113" t="s">
        <v>132</v>
      </c>
      <c r="E26981" s="113" t="s">
        <v>123</v>
      </c>
      <c r="F26981" s="113" t="s">
        <v>200</v>
      </c>
      <c r="G26981" s="113">
        <v>31.366204904908301</v>
      </c>
    </row>
    <row r="26982" spans="1:7" x14ac:dyDescent="0.25">
      <c r="A26982" s="108" t="str">
        <f t="shared" si="421"/>
        <v>CH_2002_1A3(FU)_SOx</v>
      </c>
      <c r="B26982" s="113" t="s">
        <v>177</v>
      </c>
      <c r="C26982" s="113">
        <v>2002</v>
      </c>
      <c r="D26982" s="113" t="s">
        <v>134</v>
      </c>
      <c r="E26982" s="113" t="s">
        <v>201</v>
      </c>
      <c r="F26982" s="113" t="s">
        <v>200</v>
      </c>
      <c r="G26982" s="113">
        <v>1.0460307500714301</v>
      </c>
    </row>
    <row r="26983" spans="1:7" x14ac:dyDescent="0.25">
      <c r="A26983" s="108" t="str">
        <f t="shared" si="421"/>
        <v>CH_2002_1A3(FS)_SOx</v>
      </c>
      <c r="B26983" s="113" t="s">
        <v>177</v>
      </c>
      <c r="C26983" s="113">
        <v>2002</v>
      </c>
      <c r="D26983" s="113" t="s">
        <v>132</v>
      </c>
      <c r="E26983" s="113" t="s">
        <v>201</v>
      </c>
      <c r="F26983" s="113" t="s">
        <v>200</v>
      </c>
      <c r="G26983" s="113">
        <v>1.02781693032968</v>
      </c>
    </row>
    <row r="26984" spans="1:7" x14ac:dyDescent="0.25">
      <c r="A26984" s="108" t="str">
        <f t="shared" si="421"/>
        <v>CH_2002_1A3(FU)_NH3</v>
      </c>
      <c r="B26984" s="113" t="s">
        <v>177</v>
      </c>
      <c r="C26984" s="113">
        <v>2002</v>
      </c>
      <c r="D26984" s="113" t="s">
        <v>134</v>
      </c>
      <c r="E26984" s="113" t="s">
        <v>124</v>
      </c>
      <c r="F26984" s="113" t="s">
        <v>200</v>
      </c>
      <c r="G26984" s="113">
        <v>4.2821828047765003</v>
      </c>
    </row>
    <row r="26985" spans="1:7" x14ac:dyDescent="0.25">
      <c r="A26985" s="108" t="str">
        <f t="shared" si="421"/>
        <v>CH_2002_1A3(FS)_NH3</v>
      </c>
      <c r="B26985" s="113" t="s">
        <v>177</v>
      </c>
      <c r="C26985" s="113">
        <v>2002</v>
      </c>
      <c r="D26985" s="113" t="s">
        <v>132</v>
      </c>
      <c r="E26985" s="113" t="s">
        <v>124</v>
      </c>
      <c r="F26985" s="113" t="s">
        <v>200</v>
      </c>
      <c r="G26985" s="113">
        <v>4.6340733237664899</v>
      </c>
    </row>
    <row r="26986" spans="1:7" x14ac:dyDescent="0.25">
      <c r="A26986" s="108" t="str">
        <f t="shared" si="421"/>
        <v>CH_2002_1A3(FU)_PM2.5</v>
      </c>
      <c r="B26986" s="113" t="s">
        <v>177</v>
      </c>
      <c r="C26986" s="113">
        <v>2002</v>
      </c>
      <c r="D26986" s="113" t="s">
        <v>134</v>
      </c>
      <c r="E26986" s="113" t="s">
        <v>203</v>
      </c>
      <c r="F26986" s="113" t="s">
        <v>200</v>
      </c>
      <c r="G26986" s="113">
        <v>2.67751909683246</v>
      </c>
    </row>
    <row r="26987" spans="1:7" x14ac:dyDescent="0.25">
      <c r="A26987" s="108" t="str">
        <f t="shared" si="421"/>
        <v>CH_2002_1A3(FS)_PM2.5</v>
      </c>
      <c r="B26987" s="113" t="s">
        <v>177</v>
      </c>
      <c r="C26987" s="113">
        <v>2002</v>
      </c>
      <c r="D26987" s="113" t="s">
        <v>132</v>
      </c>
      <c r="E26987" s="113" t="s">
        <v>203</v>
      </c>
      <c r="F26987" s="113" t="s">
        <v>200</v>
      </c>
      <c r="G26987" s="113">
        <v>2.5605455737727798</v>
      </c>
    </row>
    <row r="26988" spans="1:7" x14ac:dyDescent="0.25">
      <c r="A26988" s="108" t="str">
        <f t="shared" si="421"/>
        <v>CH_2002_3D_NOx</v>
      </c>
      <c r="B26988" s="113" t="s">
        <v>177</v>
      </c>
      <c r="C26988" s="113">
        <v>2002</v>
      </c>
      <c r="D26988" s="113" t="s">
        <v>206</v>
      </c>
      <c r="E26988" s="113" t="s">
        <v>199</v>
      </c>
      <c r="F26988" s="113" t="s">
        <v>200</v>
      </c>
      <c r="G26988" s="113">
        <v>2.9496275480674101</v>
      </c>
    </row>
    <row r="26989" spans="1:7" x14ac:dyDescent="0.25">
      <c r="A26989" s="108" t="str">
        <f t="shared" si="421"/>
        <v>CH_2003_NATIONAL TOTAL_NOx</v>
      </c>
      <c r="B26989" s="113" t="s">
        <v>177</v>
      </c>
      <c r="C26989" s="113">
        <v>2003</v>
      </c>
      <c r="D26989" s="113" t="s">
        <v>122</v>
      </c>
      <c r="E26989" s="113" t="s">
        <v>199</v>
      </c>
      <c r="F26989" s="113" t="s">
        <v>200</v>
      </c>
      <c r="G26989" s="113">
        <v>94.255605738385199</v>
      </c>
    </row>
    <row r="26990" spans="1:7" x14ac:dyDescent="0.25">
      <c r="A26990" s="108" t="str">
        <f t="shared" si="421"/>
        <v>CH_2003_NATIONAL TOTAL_NMVOC</v>
      </c>
      <c r="B26990" s="113" t="s">
        <v>177</v>
      </c>
      <c r="C26990" s="113">
        <v>2003</v>
      </c>
      <c r="D26990" s="113" t="s">
        <v>122</v>
      </c>
      <c r="E26990" s="113" t="s">
        <v>123</v>
      </c>
      <c r="F26990" s="113" t="s">
        <v>200</v>
      </c>
      <c r="G26990" s="113">
        <v>127.73210677655101</v>
      </c>
    </row>
    <row r="26991" spans="1:7" x14ac:dyDescent="0.25">
      <c r="A26991" s="108" t="str">
        <f t="shared" si="421"/>
        <v>CH_2003_NATIONAL TOTAL_SOx</v>
      </c>
      <c r="B26991" s="113" t="s">
        <v>177</v>
      </c>
      <c r="C26991" s="113">
        <v>2003</v>
      </c>
      <c r="D26991" s="113" t="s">
        <v>122</v>
      </c>
      <c r="E26991" s="113" t="s">
        <v>201</v>
      </c>
      <c r="F26991" s="113" t="s">
        <v>200</v>
      </c>
      <c r="G26991" s="113">
        <v>15.13839612059</v>
      </c>
    </row>
    <row r="26992" spans="1:7" x14ac:dyDescent="0.25">
      <c r="A26992" s="108" t="str">
        <f t="shared" si="421"/>
        <v>CH_2003_NATIONAL TOTAL_NH3</v>
      </c>
      <c r="B26992" s="113" t="s">
        <v>177</v>
      </c>
      <c r="C26992" s="113">
        <v>2003</v>
      </c>
      <c r="D26992" s="113" t="s">
        <v>122</v>
      </c>
      <c r="E26992" s="113" t="s">
        <v>124</v>
      </c>
      <c r="F26992" s="113" t="s">
        <v>200</v>
      </c>
      <c r="G26992" s="113">
        <v>60.005917567521898</v>
      </c>
    </row>
    <row r="26993" spans="1:7" x14ac:dyDescent="0.25">
      <c r="A26993" s="108" t="str">
        <f t="shared" si="421"/>
        <v>CH_2003_NATIONAL TOTAL_PM2.5</v>
      </c>
      <c r="B26993" s="113" t="s">
        <v>177</v>
      </c>
      <c r="C26993" s="113">
        <v>2003</v>
      </c>
      <c r="D26993" s="113" t="s">
        <v>122</v>
      </c>
      <c r="E26993" s="113" t="s">
        <v>203</v>
      </c>
      <c r="F26993" s="113" t="s">
        <v>200</v>
      </c>
      <c r="G26993" s="113">
        <v>14.9387499057814</v>
      </c>
    </row>
    <row r="26994" spans="1:7" x14ac:dyDescent="0.25">
      <c r="A26994" s="108" t="str">
        <f t="shared" si="421"/>
        <v>CH_2003_NATIONAL TOTAL_Pb</v>
      </c>
      <c r="B26994" s="113" t="s">
        <v>177</v>
      </c>
      <c r="C26994" s="113">
        <v>2003</v>
      </c>
      <c r="D26994" s="113" t="s">
        <v>122</v>
      </c>
      <c r="E26994" s="113" t="s">
        <v>125</v>
      </c>
      <c r="F26994" s="113" t="s">
        <v>200</v>
      </c>
      <c r="G26994" s="113">
        <v>2.1108788536722701E-2</v>
      </c>
    </row>
    <row r="26995" spans="1:7" x14ac:dyDescent="0.25">
      <c r="A26995" s="108" t="str">
        <f t="shared" si="421"/>
        <v>CH_2003_NATIONAL TOTAL_Cd</v>
      </c>
      <c r="B26995" s="113" t="s">
        <v>177</v>
      </c>
      <c r="C26995" s="113">
        <v>2003</v>
      </c>
      <c r="D26995" s="113" t="s">
        <v>122</v>
      </c>
      <c r="E26995" s="113" t="s">
        <v>126</v>
      </c>
      <c r="F26995" s="113" t="s">
        <v>200</v>
      </c>
      <c r="G26995" s="113">
        <v>5.4929867862327599E-4</v>
      </c>
    </row>
    <row r="26996" spans="1:7" x14ac:dyDescent="0.25">
      <c r="A26996" s="108" t="str">
        <f t="shared" si="421"/>
        <v>CH_2003_NATIONAL TOTAL_Hg</v>
      </c>
      <c r="B26996" s="113" t="s">
        <v>177</v>
      </c>
      <c r="C26996" s="113">
        <v>2003</v>
      </c>
      <c r="D26996" s="113" t="s">
        <v>122</v>
      </c>
      <c r="E26996" s="113" t="s">
        <v>127</v>
      </c>
      <c r="F26996" s="113" t="s">
        <v>200</v>
      </c>
      <c r="G26996" s="113">
        <v>6.8501887990708602E-4</v>
      </c>
    </row>
    <row r="26997" spans="1:7" x14ac:dyDescent="0.25">
      <c r="A26997" s="108" t="str">
        <f t="shared" si="421"/>
        <v>CH_2003_NATIONAL TOTAL_DIOX</v>
      </c>
      <c r="B26997" s="113" t="s">
        <v>177</v>
      </c>
      <c r="C26997" s="113">
        <v>2003</v>
      </c>
      <c r="D26997" s="113" t="s">
        <v>122</v>
      </c>
      <c r="E26997" s="113" t="s">
        <v>128</v>
      </c>
      <c r="F26997" s="113" t="s">
        <v>200</v>
      </c>
      <c r="G26997" s="150">
        <v>3.2910810415646699E-8</v>
      </c>
    </row>
    <row r="26998" spans="1:7" x14ac:dyDescent="0.25">
      <c r="A26998" s="108" t="str">
        <f t="shared" si="421"/>
        <v>CH_2003_NATIONAL TOTAL_PAH</v>
      </c>
      <c r="B26998" s="113" t="s">
        <v>177</v>
      </c>
      <c r="C26998" s="113">
        <v>2003</v>
      </c>
      <c r="D26998" s="113" t="s">
        <v>122</v>
      </c>
      <c r="E26998" s="113" t="s">
        <v>129</v>
      </c>
      <c r="F26998" s="113" t="s">
        <v>200</v>
      </c>
      <c r="G26998" s="113">
        <v>4.8870414047154096E-3</v>
      </c>
    </row>
    <row r="26999" spans="1:7" x14ac:dyDescent="0.25">
      <c r="A26999" s="108" t="str">
        <f t="shared" si="421"/>
        <v>CH_2003_NATIONAL TOTAL_HCB</v>
      </c>
      <c r="B26999" s="113" t="s">
        <v>177</v>
      </c>
      <c r="C26999" s="113">
        <v>2003</v>
      </c>
      <c r="D26999" s="113" t="s">
        <v>122</v>
      </c>
      <c r="E26999" s="113" t="s">
        <v>130</v>
      </c>
      <c r="F26999" s="113" t="s">
        <v>200</v>
      </c>
      <c r="G26999" s="150">
        <v>4.3770550162256102E-7</v>
      </c>
    </row>
    <row r="27000" spans="1:7" x14ac:dyDescent="0.25">
      <c r="A27000" s="108" t="str">
        <f t="shared" si="421"/>
        <v>CH_2003_NATIONAL TOTAL_PCB</v>
      </c>
      <c r="B27000" s="113" t="s">
        <v>177</v>
      </c>
      <c r="C27000" s="113">
        <v>2003</v>
      </c>
      <c r="D27000" s="113" t="s">
        <v>122</v>
      </c>
      <c r="E27000" s="113" t="s">
        <v>259</v>
      </c>
      <c r="F27000" s="113" t="s">
        <v>200</v>
      </c>
      <c r="G27000" s="113">
        <v>1.5498989617801801E-3</v>
      </c>
    </row>
    <row r="27001" spans="1:7" x14ac:dyDescent="0.25">
      <c r="A27001" s="108" t="str">
        <f t="shared" si="421"/>
        <v>CH_2003_1A3(FU)_NOx</v>
      </c>
      <c r="B27001" s="113" t="s">
        <v>177</v>
      </c>
      <c r="C27001" s="113">
        <v>2003</v>
      </c>
      <c r="D27001" s="113" t="s">
        <v>134</v>
      </c>
      <c r="E27001" s="113" t="s">
        <v>199</v>
      </c>
      <c r="F27001" s="113" t="s">
        <v>200</v>
      </c>
      <c r="G27001" s="113">
        <v>52.438498672761298</v>
      </c>
    </row>
    <row r="27002" spans="1:7" x14ac:dyDescent="0.25">
      <c r="A27002" s="108" t="str">
        <f t="shared" si="421"/>
        <v>CH_2003_1A3(FS)_NOx</v>
      </c>
      <c r="B27002" s="113" t="s">
        <v>177</v>
      </c>
      <c r="C27002" s="113">
        <v>2003</v>
      </c>
      <c r="D27002" s="113" t="s">
        <v>132</v>
      </c>
      <c r="E27002" s="113" t="s">
        <v>199</v>
      </c>
      <c r="F27002" s="113" t="s">
        <v>200</v>
      </c>
      <c r="G27002" s="113">
        <v>51.132356584287699</v>
      </c>
    </row>
    <row r="27003" spans="1:7" x14ac:dyDescent="0.25">
      <c r="A27003" s="108" t="str">
        <f t="shared" si="421"/>
        <v>CH_2003_1A3(FU)_NMVOC</v>
      </c>
      <c r="B27003" s="113" t="s">
        <v>177</v>
      </c>
      <c r="C27003" s="113">
        <v>2003</v>
      </c>
      <c r="D27003" s="113" t="s">
        <v>134</v>
      </c>
      <c r="E27003" s="113" t="s">
        <v>123</v>
      </c>
      <c r="F27003" s="113" t="s">
        <v>200</v>
      </c>
      <c r="G27003" s="113">
        <v>26.4501418311844</v>
      </c>
    </row>
    <row r="27004" spans="1:7" x14ac:dyDescent="0.25">
      <c r="A27004" s="108" t="str">
        <f t="shared" si="421"/>
        <v>CH_2003_1A3(FS)_NMVOC</v>
      </c>
      <c r="B27004" s="113" t="s">
        <v>177</v>
      </c>
      <c r="C27004" s="113">
        <v>2003</v>
      </c>
      <c r="D27004" s="113" t="s">
        <v>132</v>
      </c>
      <c r="E27004" s="113" t="s">
        <v>123</v>
      </c>
      <c r="F27004" s="113" t="s">
        <v>200</v>
      </c>
      <c r="G27004" s="113">
        <v>28.653546396374999</v>
      </c>
    </row>
    <row r="27005" spans="1:7" x14ac:dyDescent="0.25">
      <c r="A27005" s="108" t="str">
        <f t="shared" si="421"/>
        <v>CH_2003_1A3(FU)_SOx</v>
      </c>
      <c r="B27005" s="113" t="s">
        <v>177</v>
      </c>
      <c r="C27005" s="113">
        <v>2003</v>
      </c>
      <c r="D27005" s="113" t="s">
        <v>134</v>
      </c>
      <c r="E27005" s="113" t="s">
        <v>201</v>
      </c>
      <c r="F27005" s="113" t="s">
        <v>200</v>
      </c>
      <c r="G27005" s="113">
        <v>0.62957418360448103</v>
      </c>
    </row>
    <row r="27006" spans="1:7" x14ac:dyDescent="0.25">
      <c r="A27006" s="108" t="str">
        <f t="shared" si="421"/>
        <v>CH_2003_1A3(FS)_SOx</v>
      </c>
      <c r="B27006" s="113" t="s">
        <v>177</v>
      </c>
      <c r="C27006" s="113">
        <v>2003</v>
      </c>
      <c r="D27006" s="113" t="s">
        <v>132</v>
      </c>
      <c r="E27006" s="113" t="s">
        <v>201</v>
      </c>
      <c r="F27006" s="113" t="s">
        <v>200</v>
      </c>
      <c r="G27006" s="113">
        <v>0.617372700173214</v>
      </c>
    </row>
    <row r="27007" spans="1:7" x14ac:dyDescent="0.25">
      <c r="A27007" s="108" t="str">
        <f t="shared" si="421"/>
        <v>CH_2003_1A3(FU)_NH3</v>
      </c>
      <c r="B27007" s="113" t="s">
        <v>177</v>
      </c>
      <c r="C27007" s="113">
        <v>2003</v>
      </c>
      <c r="D27007" s="113" t="s">
        <v>134</v>
      </c>
      <c r="E27007" s="113" t="s">
        <v>124</v>
      </c>
      <c r="F27007" s="113" t="s">
        <v>200</v>
      </c>
      <c r="G27007" s="113">
        <v>3.9994577123722101</v>
      </c>
    </row>
    <row r="27008" spans="1:7" x14ac:dyDescent="0.25">
      <c r="A27008" s="108" t="str">
        <f t="shared" si="421"/>
        <v>CH_2003_1A3(FS)_NH3</v>
      </c>
      <c r="B27008" s="113" t="s">
        <v>177</v>
      </c>
      <c r="C27008" s="113">
        <v>2003</v>
      </c>
      <c r="D27008" s="113" t="s">
        <v>132</v>
      </c>
      <c r="E27008" s="113" t="s">
        <v>124</v>
      </c>
      <c r="F27008" s="113" t="s">
        <v>200</v>
      </c>
      <c r="G27008" s="113">
        <v>4.3869788274082397</v>
      </c>
    </row>
    <row r="27009" spans="1:7" x14ac:dyDescent="0.25">
      <c r="A27009" s="108" t="str">
        <f t="shared" si="421"/>
        <v>CH_2003_1A3(FU)_PM2.5</v>
      </c>
      <c r="B27009" s="113" t="s">
        <v>177</v>
      </c>
      <c r="C27009" s="113">
        <v>2003</v>
      </c>
      <c r="D27009" s="113" t="s">
        <v>134</v>
      </c>
      <c r="E27009" s="113" t="s">
        <v>203</v>
      </c>
      <c r="F27009" s="113" t="s">
        <v>200</v>
      </c>
      <c r="G27009" s="113">
        <v>2.6210532227071002</v>
      </c>
    </row>
    <row r="27010" spans="1:7" x14ac:dyDescent="0.25">
      <c r="A27010" s="108" t="str">
        <f t="shared" ref="A27010:A27073" si="422">CONCATENATE(B27010,"_",C27010,"_",D27010,"_",E27010)</f>
        <v>CH_2003_1A3(FS)_PM2.5</v>
      </c>
      <c r="B27010" s="113" t="s">
        <v>177</v>
      </c>
      <c r="C27010" s="113">
        <v>2003</v>
      </c>
      <c r="D27010" s="113" t="s">
        <v>132</v>
      </c>
      <c r="E27010" s="113" t="s">
        <v>203</v>
      </c>
      <c r="F27010" s="113" t="s">
        <v>200</v>
      </c>
      <c r="G27010" s="113">
        <v>2.5289054931836299</v>
      </c>
    </row>
    <row r="27011" spans="1:7" x14ac:dyDescent="0.25">
      <c r="A27011" s="108" t="str">
        <f t="shared" si="422"/>
        <v>CH_2003_3D_NOx</v>
      </c>
      <c r="B27011" s="113" t="s">
        <v>177</v>
      </c>
      <c r="C27011" s="113">
        <v>2003</v>
      </c>
      <c r="D27011" s="113" t="s">
        <v>206</v>
      </c>
      <c r="E27011" s="113" t="s">
        <v>199</v>
      </c>
      <c r="F27011" s="113" t="s">
        <v>200</v>
      </c>
      <c r="G27011" s="113">
        <v>2.87772539124696</v>
      </c>
    </row>
    <row r="27012" spans="1:7" x14ac:dyDescent="0.25">
      <c r="A27012" s="108" t="str">
        <f t="shared" si="422"/>
        <v>CH_2004_NATIONAL TOTAL_NOx</v>
      </c>
      <c r="B27012" s="113" t="s">
        <v>177</v>
      </c>
      <c r="C27012" s="113">
        <v>2004</v>
      </c>
      <c r="D27012" s="113" t="s">
        <v>122</v>
      </c>
      <c r="E27012" s="113" t="s">
        <v>199</v>
      </c>
      <c r="F27012" s="113" t="s">
        <v>200</v>
      </c>
      <c r="G27012" s="113">
        <v>93.672431252001502</v>
      </c>
    </row>
    <row r="27013" spans="1:7" x14ac:dyDescent="0.25">
      <c r="A27013" s="108" t="str">
        <f t="shared" si="422"/>
        <v>CH_2004_NATIONAL TOTAL_NMVOC</v>
      </c>
      <c r="B27013" s="113" t="s">
        <v>177</v>
      </c>
      <c r="C27013" s="113">
        <v>2004</v>
      </c>
      <c r="D27013" s="113" t="s">
        <v>122</v>
      </c>
      <c r="E27013" s="113" t="s">
        <v>123</v>
      </c>
      <c r="F27013" s="113" t="s">
        <v>200</v>
      </c>
      <c r="G27013" s="113">
        <v>118.526600292761</v>
      </c>
    </row>
    <row r="27014" spans="1:7" x14ac:dyDescent="0.25">
      <c r="A27014" s="108" t="str">
        <f t="shared" si="422"/>
        <v>CH_2004_NATIONAL TOTAL_SOx</v>
      </c>
      <c r="B27014" s="113" t="s">
        <v>177</v>
      </c>
      <c r="C27014" s="113">
        <v>2004</v>
      </c>
      <c r="D27014" s="113" t="s">
        <v>122</v>
      </c>
      <c r="E27014" s="113" t="s">
        <v>201</v>
      </c>
      <c r="F27014" s="113" t="s">
        <v>200</v>
      </c>
      <c r="G27014" s="113">
        <v>15.536824304058801</v>
      </c>
    </row>
    <row r="27015" spans="1:7" x14ac:dyDescent="0.25">
      <c r="A27015" s="108" t="str">
        <f t="shared" si="422"/>
        <v>CH_2004_NATIONAL TOTAL_NH3</v>
      </c>
      <c r="B27015" s="113" t="s">
        <v>177</v>
      </c>
      <c r="C27015" s="113">
        <v>2004</v>
      </c>
      <c r="D27015" s="113" t="s">
        <v>122</v>
      </c>
      <c r="E27015" s="113" t="s">
        <v>124</v>
      </c>
      <c r="F27015" s="113" t="s">
        <v>200</v>
      </c>
      <c r="G27015" s="113">
        <v>59.477698772418002</v>
      </c>
    </row>
    <row r="27016" spans="1:7" x14ac:dyDescent="0.25">
      <c r="A27016" s="108" t="str">
        <f t="shared" si="422"/>
        <v>CH_2004_NATIONAL TOTAL_PM2.5</v>
      </c>
      <c r="B27016" s="113" t="s">
        <v>177</v>
      </c>
      <c r="C27016" s="113">
        <v>2004</v>
      </c>
      <c r="D27016" s="113" t="s">
        <v>122</v>
      </c>
      <c r="E27016" s="113" t="s">
        <v>203</v>
      </c>
      <c r="F27016" s="113" t="s">
        <v>200</v>
      </c>
      <c r="G27016" s="113">
        <v>14.3220330918799</v>
      </c>
    </row>
    <row r="27017" spans="1:7" x14ac:dyDescent="0.25">
      <c r="A27017" s="108" t="str">
        <f t="shared" si="422"/>
        <v>CH_2004_NATIONAL TOTAL_Pb</v>
      </c>
      <c r="B27017" s="113" t="s">
        <v>177</v>
      </c>
      <c r="C27017" s="113">
        <v>2004</v>
      </c>
      <c r="D27017" s="113" t="s">
        <v>122</v>
      </c>
      <c r="E27017" s="113" t="s">
        <v>125</v>
      </c>
      <c r="F27017" s="113" t="s">
        <v>200</v>
      </c>
      <c r="G27017" s="113">
        <v>1.99348312892078E-2</v>
      </c>
    </row>
    <row r="27018" spans="1:7" x14ac:dyDescent="0.25">
      <c r="A27018" s="108" t="str">
        <f t="shared" si="422"/>
        <v>CH_2004_NATIONAL TOTAL_Cd</v>
      </c>
      <c r="B27018" s="113" t="s">
        <v>177</v>
      </c>
      <c r="C27018" s="113">
        <v>2004</v>
      </c>
      <c r="D27018" s="113" t="s">
        <v>122</v>
      </c>
      <c r="E27018" s="113" t="s">
        <v>126</v>
      </c>
      <c r="F27018" s="113" t="s">
        <v>200</v>
      </c>
      <c r="G27018" s="113">
        <v>5.5556087954801198E-4</v>
      </c>
    </row>
    <row r="27019" spans="1:7" x14ac:dyDescent="0.25">
      <c r="A27019" s="108" t="str">
        <f t="shared" si="422"/>
        <v>CH_2004_NATIONAL TOTAL_Hg</v>
      </c>
      <c r="B27019" s="113" t="s">
        <v>177</v>
      </c>
      <c r="C27019" s="113">
        <v>2004</v>
      </c>
      <c r="D27019" s="113" t="s">
        <v>122</v>
      </c>
      <c r="E27019" s="113" t="s">
        <v>127</v>
      </c>
      <c r="F27019" s="113" t="s">
        <v>200</v>
      </c>
      <c r="G27019" s="113">
        <v>7.1006171085079999E-4</v>
      </c>
    </row>
    <row r="27020" spans="1:7" x14ac:dyDescent="0.25">
      <c r="A27020" s="108" t="str">
        <f t="shared" si="422"/>
        <v>CH_2004_NATIONAL TOTAL_DIOX</v>
      </c>
      <c r="B27020" s="113" t="s">
        <v>177</v>
      </c>
      <c r="C27020" s="113">
        <v>2004</v>
      </c>
      <c r="D27020" s="113" t="s">
        <v>122</v>
      </c>
      <c r="E27020" s="113" t="s">
        <v>128</v>
      </c>
      <c r="F27020" s="113" t="s">
        <v>200</v>
      </c>
      <c r="G27020" s="150">
        <v>3.1779255872183997E-8</v>
      </c>
    </row>
    <row r="27021" spans="1:7" x14ac:dyDescent="0.25">
      <c r="A27021" s="108" t="str">
        <f t="shared" si="422"/>
        <v>CH_2004_NATIONAL TOTAL_PAH</v>
      </c>
      <c r="B27021" s="113" t="s">
        <v>177</v>
      </c>
      <c r="C27021" s="113">
        <v>2004</v>
      </c>
      <c r="D27021" s="113" t="s">
        <v>122</v>
      </c>
      <c r="E27021" s="113" t="s">
        <v>129</v>
      </c>
      <c r="F27021" s="113" t="s">
        <v>200</v>
      </c>
      <c r="G27021" s="113">
        <v>4.9120609745649402E-3</v>
      </c>
    </row>
    <row r="27022" spans="1:7" x14ac:dyDescent="0.25">
      <c r="A27022" s="108" t="str">
        <f t="shared" si="422"/>
        <v>CH_2004_NATIONAL TOTAL_HCB</v>
      </c>
      <c r="B27022" s="113" t="s">
        <v>177</v>
      </c>
      <c r="C27022" s="113">
        <v>2004</v>
      </c>
      <c r="D27022" s="113" t="s">
        <v>122</v>
      </c>
      <c r="E27022" s="113" t="s">
        <v>130</v>
      </c>
      <c r="F27022" s="113" t="s">
        <v>200</v>
      </c>
      <c r="G27022" s="150">
        <v>4.3411261601540502E-7</v>
      </c>
    </row>
    <row r="27023" spans="1:7" x14ac:dyDescent="0.25">
      <c r="A27023" s="108" t="str">
        <f t="shared" si="422"/>
        <v>CH_2004_NATIONAL TOTAL_PCB</v>
      </c>
      <c r="B27023" s="113" t="s">
        <v>177</v>
      </c>
      <c r="C27023" s="113">
        <v>2004</v>
      </c>
      <c r="D27023" s="113" t="s">
        <v>122</v>
      </c>
      <c r="E27023" s="113" t="s">
        <v>259</v>
      </c>
      <c r="F27023" s="113" t="s">
        <v>200</v>
      </c>
      <c r="G27023" s="113">
        <v>1.40462538215184E-3</v>
      </c>
    </row>
    <row r="27024" spans="1:7" x14ac:dyDescent="0.25">
      <c r="A27024" s="108" t="str">
        <f t="shared" si="422"/>
        <v>CH_2004_1A3(FU)_NOx</v>
      </c>
      <c r="B27024" s="113" t="s">
        <v>177</v>
      </c>
      <c r="C27024" s="113">
        <v>2004</v>
      </c>
      <c r="D27024" s="113" t="s">
        <v>134</v>
      </c>
      <c r="E27024" s="113" t="s">
        <v>199</v>
      </c>
      <c r="F27024" s="113" t="s">
        <v>200</v>
      </c>
      <c r="G27024" s="113">
        <v>51.2608401232592</v>
      </c>
    </row>
    <row r="27025" spans="1:7" x14ac:dyDescent="0.25">
      <c r="A27025" s="108" t="str">
        <f t="shared" si="422"/>
        <v>CH_2004_1A3(FS)_NOx</v>
      </c>
      <c r="B27025" s="113" t="s">
        <v>177</v>
      </c>
      <c r="C27025" s="113">
        <v>2004</v>
      </c>
      <c r="D27025" s="113" t="s">
        <v>132</v>
      </c>
      <c r="E27025" s="113" t="s">
        <v>199</v>
      </c>
      <c r="F27025" s="113" t="s">
        <v>200</v>
      </c>
      <c r="G27025" s="113">
        <v>50.630515121634197</v>
      </c>
    </row>
    <row r="27026" spans="1:7" x14ac:dyDescent="0.25">
      <c r="A27026" s="108" t="str">
        <f t="shared" si="422"/>
        <v>CH_2004_1A3(FU)_NMVOC</v>
      </c>
      <c r="B27026" s="113" t="s">
        <v>177</v>
      </c>
      <c r="C27026" s="113">
        <v>2004</v>
      </c>
      <c r="D27026" s="113" t="s">
        <v>134</v>
      </c>
      <c r="E27026" s="113" t="s">
        <v>123</v>
      </c>
      <c r="F27026" s="113" t="s">
        <v>200</v>
      </c>
      <c r="G27026" s="113">
        <v>24.104120586340201</v>
      </c>
    </row>
    <row r="27027" spans="1:7" x14ac:dyDescent="0.25">
      <c r="A27027" s="108" t="str">
        <f t="shared" si="422"/>
        <v>CH_2004_1A3(FS)_NMVOC</v>
      </c>
      <c r="B27027" s="113" t="s">
        <v>177</v>
      </c>
      <c r="C27027" s="113">
        <v>2004</v>
      </c>
      <c r="D27027" s="113" t="s">
        <v>132</v>
      </c>
      <c r="E27027" s="113" t="s">
        <v>123</v>
      </c>
      <c r="F27027" s="113" t="s">
        <v>200</v>
      </c>
      <c r="G27027" s="113">
        <v>26.206447179374202</v>
      </c>
    </row>
    <row r="27028" spans="1:7" x14ac:dyDescent="0.25">
      <c r="A27028" s="108" t="str">
        <f t="shared" si="422"/>
        <v>CH_2004_1A3(FU)_SOx</v>
      </c>
      <c r="B27028" s="113" t="s">
        <v>177</v>
      </c>
      <c r="C27028" s="113">
        <v>2004</v>
      </c>
      <c r="D27028" s="113" t="s">
        <v>134</v>
      </c>
      <c r="E27028" s="113" t="s">
        <v>201</v>
      </c>
      <c r="F27028" s="113" t="s">
        <v>200</v>
      </c>
      <c r="G27028" s="113">
        <v>0.29426000658000201</v>
      </c>
    </row>
    <row r="27029" spans="1:7" x14ac:dyDescent="0.25">
      <c r="A27029" s="108" t="str">
        <f t="shared" si="422"/>
        <v>CH_2004_1A3(FS)_SOx</v>
      </c>
      <c r="B27029" s="113" t="s">
        <v>177</v>
      </c>
      <c r="C27029" s="113">
        <v>2004</v>
      </c>
      <c r="D27029" s="113" t="s">
        <v>132</v>
      </c>
      <c r="E27029" s="113" t="s">
        <v>201</v>
      </c>
      <c r="F27029" s="113" t="s">
        <v>200</v>
      </c>
      <c r="G27029" s="113">
        <v>0.29027382110128802</v>
      </c>
    </row>
    <row r="27030" spans="1:7" x14ac:dyDescent="0.25">
      <c r="A27030" s="108" t="str">
        <f t="shared" si="422"/>
        <v>CH_2004_1A3(FU)_NH3</v>
      </c>
      <c r="B27030" s="113" t="s">
        <v>177</v>
      </c>
      <c r="C27030" s="113">
        <v>2004</v>
      </c>
      <c r="D27030" s="113" t="s">
        <v>134</v>
      </c>
      <c r="E27030" s="113" t="s">
        <v>124</v>
      </c>
      <c r="F27030" s="113" t="s">
        <v>200</v>
      </c>
      <c r="G27030" s="113">
        <v>3.75951616250781</v>
      </c>
    </row>
    <row r="27031" spans="1:7" x14ac:dyDescent="0.25">
      <c r="A27031" s="108" t="str">
        <f t="shared" si="422"/>
        <v>CH_2004_1A3(FS)_NH3</v>
      </c>
      <c r="B27031" s="113" t="s">
        <v>177</v>
      </c>
      <c r="C27031" s="113">
        <v>2004</v>
      </c>
      <c r="D27031" s="113" t="s">
        <v>132</v>
      </c>
      <c r="E27031" s="113" t="s">
        <v>124</v>
      </c>
      <c r="F27031" s="113" t="s">
        <v>200</v>
      </c>
      <c r="G27031" s="113">
        <v>4.13233308239524</v>
      </c>
    </row>
    <row r="27032" spans="1:7" x14ac:dyDescent="0.25">
      <c r="A27032" s="108" t="str">
        <f t="shared" si="422"/>
        <v>CH_2004_1A3(FU)_PM2.5</v>
      </c>
      <c r="B27032" s="113" t="s">
        <v>177</v>
      </c>
      <c r="C27032" s="113">
        <v>2004</v>
      </c>
      <c r="D27032" s="113" t="s">
        <v>134</v>
      </c>
      <c r="E27032" s="113" t="s">
        <v>203</v>
      </c>
      <c r="F27032" s="113" t="s">
        <v>200</v>
      </c>
      <c r="G27032" s="113">
        <v>2.5560602873149101</v>
      </c>
    </row>
    <row r="27033" spans="1:7" x14ac:dyDescent="0.25">
      <c r="A27033" s="108" t="str">
        <f t="shared" si="422"/>
        <v>CH_2004_1A3(FS)_PM2.5</v>
      </c>
      <c r="B27033" s="113" t="s">
        <v>177</v>
      </c>
      <c r="C27033" s="113">
        <v>2004</v>
      </c>
      <c r="D27033" s="113" t="s">
        <v>132</v>
      </c>
      <c r="E27033" s="113" t="s">
        <v>203</v>
      </c>
      <c r="F27033" s="113" t="s">
        <v>200</v>
      </c>
      <c r="G27033" s="113">
        <v>2.5092696917502799</v>
      </c>
    </row>
    <row r="27034" spans="1:7" x14ac:dyDescent="0.25">
      <c r="A27034" s="108" t="str">
        <f t="shared" si="422"/>
        <v>CH_2004_3D_NOx</v>
      </c>
      <c r="B27034" s="113" t="s">
        <v>177</v>
      </c>
      <c r="C27034" s="113">
        <v>2004</v>
      </c>
      <c r="D27034" s="113" t="s">
        <v>206</v>
      </c>
      <c r="E27034" s="113" t="s">
        <v>199</v>
      </c>
      <c r="F27034" s="113" t="s">
        <v>200</v>
      </c>
      <c r="G27034" s="113">
        <v>2.86175170525435</v>
      </c>
    </row>
    <row r="27035" spans="1:7" x14ac:dyDescent="0.25">
      <c r="A27035" s="108" t="str">
        <f t="shared" si="422"/>
        <v>CH_2005_NATIONAL TOTAL_NOx</v>
      </c>
      <c r="B27035" s="113" t="s">
        <v>177</v>
      </c>
      <c r="C27035" s="113">
        <v>2005</v>
      </c>
      <c r="D27035" s="113" t="s">
        <v>122</v>
      </c>
      <c r="E27035" s="113" t="s">
        <v>199</v>
      </c>
      <c r="F27035" s="113" t="s">
        <v>200</v>
      </c>
      <c r="G27035" s="113">
        <v>94.484179426455398</v>
      </c>
    </row>
    <row r="27036" spans="1:7" x14ac:dyDescent="0.25">
      <c r="A27036" s="108" t="str">
        <f t="shared" si="422"/>
        <v>CH_2005_NATIONAL TOTAL_NMVOC</v>
      </c>
      <c r="B27036" s="113" t="s">
        <v>177</v>
      </c>
      <c r="C27036" s="113">
        <v>2005</v>
      </c>
      <c r="D27036" s="113" t="s">
        <v>122</v>
      </c>
      <c r="E27036" s="113" t="s">
        <v>123</v>
      </c>
      <c r="F27036" s="113" t="s">
        <v>200</v>
      </c>
      <c r="G27036" s="113">
        <v>115.13592100289701</v>
      </c>
    </row>
    <row r="27037" spans="1:7" x14ac:dyDescent="0.25">
      <c r="A27037" s="108" t="str">
        <f t="shared" si="422"/>
        <v>CH_2005_NATIONAL TOTAL_SOx</v>
      </c>
      <c r="B27037" s="113" t="s">
        <v>177</v>
      </c>
      <c r="C27037" s="113">
        <v>2005</v>
      </c>
      <c r="D27037" s="113" t="s">
        <v>122</v>
      </c>
      <c r="E27037" s="113" t="s">
        <v>201</v>
      </c>
      <c r="F27037" s="113" t="s">
        <v>200</v>
      </c>
      <c r="G27037" s="113">
        <v>14.246769493292</v>
      </c>
    </row>
    <row r="27038" spans="1:7" x14ac:dyDescent="0.25">
      <c r="A27038" s="108" t="str">
        <f t="shared" si="422"/>
        <v>CH_2005_NATIONAL TOTAL_NH3</v>
      </c>
      <c r="B27038" s="113" t="s">
        <v>177</v>
      </c>
      <c r="C27038" s="113">
        <v>2005</v>
      </c>
      <c r="D27038" s="113" t="s">
        <v>122</v>
      </c>
      <c r="E27038" s="113" t="s">
        <v>124</v>
      </c>
      <c r="F27038" s="113" t="s">
        <v>200</v>
      </c>
      <c r="G27038" s="113">
        <v>60.075173460398197</v>
      </c>
    </row>
    <row r="27039" spans="1:7" x14ac:dyDescent="0.25">
      <c r="A27039" s="108" t="str">
        <f t="shared" si="422"/>
        <v>CH_2005_NATIONAL TOTAL_PM2.5</v>
      </c>
      <c r="B27039" s="113" t="s">
        <v>177</v>
      </c>
      <c r="C27039" s="113">
        <v>2005</v>
      </c>
      <c r="D27039" s="113" t="s">
        <v>122</v>
      </c>
      <c r="E27039" s="113" t="s">
        <v>203</v>
      </c>
      <c r="F27039" s="113" t="s">
        <v>200</v>
      </c>
      <c r="G27039" s="113">
        <v>14.005474357875</v>
      </c>
    </row>
    <row r="27040" spans="1:7" x14ac:dyDescent="0.25">
      <c r="A27040" s="108" t="str">
        <f t="shared" si="422"/>
        <v>CH_2005_NATIONAL TOTAL_Pb</v>
      </c>
      <c r="B27040" s="113" t="s">
        <v>177</v>
      </c>
      <c r="C27040" s="113">
        <v>2005</v>
      </c>
      <c r="D27040" s="113" t="s">
        <v>122</v>
      </c>
      <c r="E27040" s="113" t="s">
        <v>125</v>
      </c>
      <c r="F27040" s="113" t="s">
        <v>200</v>
      </c>
      <c r="G27040" s="113">
        <v>1.8006970906183899E-2</v>
      </c>
    </row>
    <row r="27041" spans="1:7" x14ac:dyDescent="0.25">
      <c r="A27041" s="108" t="str">
        <f t="shared" si="422"/>
        <v>CH_2005_NATIONAL TOTAL_Cd</v>
      </c>
      <c r="B27041" s="113" t="s">
        <v>177</v>
      </c>
      <c r="C27041" s="113">
        <v>2005</v>
      </c>
      <c r="D27041" s="113" t="s">
        <v>122</v>
      </c>
      <c r="E27041" s="113" t="s">
        <v>126</v>
      </c>
      <c r="F27041" s="113" t="s">
        <v>200</v>
      </c>
      <c r="G27041" s="113">
        <v>5.4717908722246597E-4</v>
      </c>
    </row>
    <row r="27042" spans="1:7" x14ac:dyDescent="0.25">
      <c r="A27042" s="108" t="str">
        <f t="shared" si="422"/>
        <v>CH_2005_NATIONAL TOTAL_Hg</v>
      </c>
      <c r="B27042" s="113" t="s">
        <v>177</v>
      </c>
      <c r="C27042" s="113">
        <v>2005</v>
      </c>
      <c r="D27042" s="113" t="s">
        <v>122</v>
      </c>
      <c r="E27042" s="113" t="s">
        <v>127</v>
      </c>
      <c r="F27042" s="113" t="s">
        <v>200</v>
      </c>
      <c r="G27042" s="113">
        <v>7.35549201763704E-4</v>
      </c>
    </row>
    <row r="27043" spans="1:7" x14ac:dyDescent="0.25">
      <c r="A27043" s="108" t="str">
        <f t="shared" si="422"/>
        <v>CH_2005_NATIONAL TOTAL_DIOX</v>
      </c>
      <c r="B27043" s="113" t="s">
        <v>177</v>
      </c>
      <c r="C27043" s="113">
        <v>2005</v>
      </c>
      <c r="D27043" s="113" t="s">
        <v>122</v>
      </c>
      <c r="E27043" s="113" t="s">
        <v>128</v>
      </c>
      <c r="F27043" s="113" t="s">
        <v>200</v>
      </c>
      <c r="G27043" s="150">
        <v>3.11923142942976E-8</v>
      </c>
    </row>
    <row r="27044" spans="1:7" x14ac:dyDescent="0.25">
      <c r="A27044" s="108" t="str">
        <f t="shared" si="422"/>
        <v>CH_2005_NATIONAL TOTAL_PAH</v>
      </c>
      <c r="B27044" s="113" t="s">
        <v>177</v>
      </c>
      <c r="C27044" s="113">
        <v>2005</v>
      </c>
      <c r="D27044" s="113" t="s">
        <v>122</v>
      </c>
      <c r="E27044" s="113" t="s">
        <v>129</v>
      </c>
      <c r="F27044" s="113" t="s">
        <v>200</v>
      </c>
      <c r="G27044" s="113">
        <v>4.9148073776106704E-3</v>
      </c>
    </row>
    <row r="27045" spans="1:7" x14ac:dyDescent="0.25">
      <c r="A27045" s="108" t="str">
        <f t="shared" si="422"/>
        <v>CH_2005_NATIONAL TOTAL_HCB</v>
      </c>
      <c r="B27045" s="113" t="s">
        <v>177</v>
      </c>
      <c r="C27045" s="113">
        <v>2005</v>
      </c>
      <c r="D27045" s="113" t="s">
        <v>122</v>
      </c>
      <c r="E27045" s="113" t="s">
        <v>130</v>
      </c>
      <c r="F27045" s="113" t="s">
        <v>200</v>
      </c>
      <c r="G27045" s="150">
        <v>4.4442042340662998E-7</v>
      </c>
    </row>
    <row r="27046" spans="1:7" x14ac:dyDescent="0.25">
      <c r="A27046" s="108" t="str">
        <f t="shared" si="422"/>
        <v>CH_2005_NATIONAL TOTAL_PCB</v>
      </c>
      <c r="B27046" s="113" t="s">
        <v>177</v>
      </c>
      <c r="C27046" s="113">
        <v>2005</v>
      </c>
      <c r="D27046" s="113" t="s">
        <v>122</v>
      </c>
      <c r="E27046" s="113" t="s">
        <v>259</v>
      </c>
      <c r="F27046" s="113" t="s">
        <v>200</v>
      </c>
      <c r="G27046" s="113">
        <v>1.27021057171138E-3</v>
      </c>
    </row>
    <row r="27047" spans="1:7" x14ac:dyDescent="0.25">
      <c r="A27047" s="108" t="str">
        <f t="shared" si="422"/>
        <v>CH_2005_1A3(FU)_NOx</v>
      </c>
      <c r="B27047" s="113" t="s">
        <v>177</v>
      </c>
      <c r="C27047" s="113">
        <v>2005</v>
      </c>
      <c r="D27047" s="113" t="s">
        <v>134</v>
      </c>
      <c r="E27047" s="113" t="s">
        <v>199</v>
      </c>
      <c r="F27047" s="113" t="s">
        <v>200</v>
      </c>
      <c r="G27047" s="113">
        <v>51.091786529227903</v>
      </c>
    </row>
    <row r="27048" spans="1:7" x14ac:dyDescent="0.25">
      <c r="A27048" s="108" t="str">
        <f t="shared" si="422"/>
        <v>CH_2005_1A3(FS)_NOx</v>
      </c>
      <c r="B27048" s="113" t="s">
        <v>177</v>
      </c>
      <c r="C27048" s="113">
        <v>2005</v>
      </c>
      <c r="D27048" s="113" t="s">
        <v>132</v>
      </c>
      <c r="E27048" s="113" t="s">
        <v>199</v>
      </c>
      <c r="F27048" s="113" t="s">
        <v>200</v>
      </c>
      <c r="G27048" s="113">
        <v>51.734191544962101</v>
      </c>
    </row>
    <row r="27049" spans="1:7" x14ac:dyDescent="0.25">
      <c r="A27049" s="108" t="str">
        <f t="shared" si="422"/>
        <v>CH_2005_1A3(FU)_NMVOC</v>
      </c>
      <c r="B27049" s="113" t="s">
        <v>177</v>
      </c>
      <c r="C27049" s="113">
        <v>2005</v>
      </c>
      <c r="D27049" s="113" t="s">
        <v>134</v>
      </c>
      <c r="E27049" s="113" t="s">
        <v>123</v>
      </c>
      <c r="F27049" s="113" t="s">
        <v>200</v>
      </c>
      <c r="G27049" s="113">
        <v>22.162951896465</v>
      </c>
    </row>
    <row r="27050" spans="1:7" x14ac:dyDescent="0.25">
      <c r="A27050" s="108" t="str">
        <f t="shared" si="422"/>
        <v>CH_2005_1A3(FS)_NMVOC</v>
      </c>
      <c r="B27050" s="113" t="s">
        <v>177</v>
      </c>
      <c r="C27050" s="113">
        <v>2005</v>
      </c>
      <c r="D27050" s="113" t="s">
        <v>132</v>
      </c>
      <c r="E27050" s="113" t="s">
        <v>123</v>
      </c>
      <c r="F27050" s="113" t="s">
        <v>200</v>
      </c>
      <c r="G27050" s="113">
        <v>24.119691151419701</v>
      </c>
    </row>
    <row r="27051" spans="1:7" x14ac:dyDescent="0.25">
      <c r="A27051" s="108" t="str">
        <f t="shared" si="422"/>
        <v>CH_2005_1A3(FU)_SOx</v>
      </c>
      <c r="B27051" s="113" t="s">
        <v>177</v>
      </c>
      <c r="C27051" s="113">
        <v>2005</v>
      </c>
      <c r="D27051" s="113" t="s">
        <v>134</v>
      </c>
      <c r="E27051" s="113" t="s">
        <v>201</v>
      </c>
      <c r="F27051" s="113" t="s">
        <v>200</v>
      </c>
      <c r="G27051" s="113">
        <v>4.8831014283727998E-2</v>
      </c>
    </row>
    <row r="27052" spans="1:7" x14ac:dyDescent="0.25">
      <c r="A27052" s="108" t="str">
        <f t="shared" si="422"/>
        <v>CH_2005_1A3(FS)_SOx</v>
      </c>
      <c r="B27052" s="113" t="s">
        <v>177</v>
      </c>
      <c r="C27052" s="113">
        <v>2005</v>
      </c>
      <c r="D27052" s="113" t="s">
        <v>132</v>
      </c>
      <c r="E27052" s="113" t="s">
        <v>201</v>
      </c>
      <c r="F27052" s="113" t="s">
        <v>200</v>
      </c>
      <c r="G27052" s="113">
        <v>5.1412487927357697E-2</v>
      </c>
    </row>
    <row r="27053" spans="1:7" x14ac:dyDescent="0.25">
      <c r="A27053" s="108" t="str">
        <f t="shared" si="422"/>
        <v>CH_2005_1A3(FU)_NH3</v>
      </c>
      <c r="B27053" s="113" t="s">
        <v>177</v>
      </c>
      <c r="C27053" s="113">
        <v>2005</v>
      </c>
      <c r="D27053" s="113" t="s">
        <v>134</v>
      </c>
      <c r="E27053" s="113" t="s">
        <v>124</v>
      </c>
      <c r="F27053" s="113" t="s">
        <v>200</v>
      </c>
      <c r="G27053" s="113">
        <v>3.5162805694280901</v>
      </c>
    </row>
    <row r="27054" spans="1:7" x14ac:dyDescent="0.25">
      <c r="A27054" s="108" t="str">
        <f t="shared" si="422"/>
        <v>CH_2005_1A3(FS)_NH3</v>
      </c>
      <c r="B27054" s="113" t="s">
        <v>177</v>
      </c>
      <c r="C27054" s="113">
        <v>2005</v>
      </c>
      <c r="D27054" s="113" t="s">
        <v>132</v>
      </c>
      <c r="E27054" s="113" t="s">
        <v>124</v>
      </c>
      <c r="F27054" s="113" t="s">
        <v>200</v>
      </c>
      <c r="G27054" s="113">
        <v>3.8594580230230302</v>
      </c>
    </row>
    <row r="27055" spans="1:7" x14ac:dyDescent="0.25">
      <c r="A27055" s="108" t="str">
        <f t="shared" si="422"/>
        <v>CH_2005_1A3(FU)_PM2.5</v>
      </c>
      <c r="B27055" s="113" t="s">
        <v>177</v>
      </c>
      <c r="C27055" s="113">
        <v>2005</v>
      </c>
      <c r="D27055" s="113" t="s">
        <v>134</v>
      </c>
      <c r="E27055" s="113" t="s">
        <v>203</v>
      </c>
      <c r="F27055" s="113" t="s">
        <v>200</v>
      </c>
      <c r="G27055" s="113">
        <v>2.5524687031092501</v>
      </c>
    </row>
    <row r="27056" spans="1:7" x14ac:dyDescent="0.25">
      <c r="A27056" s="108" t="str">
        <f t="shared" si="422"/>
        <v>CH_2005_1A3(FS)_PM2.5</v>
      </c>
      <c r="B27056" s="113" t="s">
        <v>177</v>
      </c>
      <c r="C27056" s="113">
        <v>2005</v>
      </c>
      <c r="D27056" s="113" t="s">
        <v>132</v>
      </c>
      <c r="E27056" s="113" t="s">
        <v>203</v>
      </c>
      <c r="F27056" s="113" t="s">
        <v>200</v>
      </c>
      <c r="G27056" s="113">
        <v>2.5767897507361299</v>
      </c>
    </row>
    <row r="27057" spans="1:7" x14ac:dyDescent="0.25">
      <c r="A27057" s="108" t="str">
        <f t="shared" si="422"/>
        <v>CH_2005_3D_NOx</v>
      </c>
      <c r="B27057" s="113" t="s">
        <v>177</v>
      </c>
      <c r="C27057" s="113">
        <v>2005</v>
      </c>
      <c r="D27057" s="113" t="s">
        <v>206</v>
      </c>
      <c r="E27057" s="113" t="s">
        <v>199</v>
      </c>
      <c r="F27057" s="113" t="s">
        <v>200</v>
      </c>
      <c r="G27057" s="113">
        <v>2.8684492587063999</v>
      </c>
    </row>
    <row r="27058" spans="1:7" x14ac:dyDescent="0.25">
      <c r="A27058" s="108" t="str">
        <f t="shared" si="422"/>
        <v>CH_2006_NATIONAL TOTAL_NOx</v>
      </c>
      <c r="B27058" s="113" t="s">
        <v>177</v>
      </c>
      <c r="C27058" s="113">
        <v>2006</v>
      </c>
      <c r="D27058" s="113" t="s">
        <v>122</v>
      </c>
      <c r="E27058" s="113" t="s">
        <v>199</v>
      </c>
      <c r="F27058" s="113" t="s">
        <v>200</v>
      </c>
      <c r="G27058" s="113">
        <v>92.945395032784305</v>
      </c>
    </row>
    <row r="27059" spans="1:7" x14ac:dyDescent="0.25">
      <c r="A27059" s="108" t="str">
        <f t="shared" si="422"/>
        <v>CH_2006_NATIONAL TOTAL_NMVOC</v>
      </c>
      <c r="B27059" s="113" t="s">
        <v>177</v>
      </c>
      <c r="C27059" s="113">
        <v>2006</v>
      </c>
      <c r="D27059" s="113" t="s">
        <v>122</v>
      </c>
      <c r="E27059" s="113" t="s">
        <v>123</v>
      </c>
      <c r="F27059" s="113" t="s">
        <v>200</v>
      </c>
      <c r="G27059" s="113">
        <v>111.794313975335</v>
      </c>
    </row>
    <row r="27060" spans="1:7" x14ac:dyDescent="0.25">
      <c r="A27060" s="108" t="str">
        <f t="shared" si="422"/>
        <v>CH_2006_NATIONAL TOTAL_SOx</v>
      </c>
      <c r="B27060" s="113" t="s">
        <v>177</v>
      </c>
      <c r="C27060" s="113">
        <v>2006</v>
      </c>
      <c r="D27060" s="113" t="s">
        <v>122</v>
      </c>
      <c r="E27060" s="113" t="s">
        <v>201</v>
      </c>
      <c r="F27060" s="113" t="s">
        <v>200</v>
      </c>
      <c r="G27060" s="113">
        <v>13.425757203302201</v>
      </c>
    </row>
    <row r="27061" spans="1:7" x14ac:dyDescent="0.25">
      <c r="A27061" s="108" t="str">
        <f t="shared" si="422"/>
        <v>CH_2006_NATIONAL TOTAL_NH3</v>
      </c>
      <c r="B27061" s="113" t="s">
        <v>177</v>
      </c>
      <c r="C27061" s="113">
        <v>2006</v>
      </c>
      <c r="D27061" s="113" t="s">
        <v>122</v>
      </c>
      <c r="E27061" s="113" t="s">
        <v>124</v>
      </c>
      <c r="F27061" s="113" t="s">
        <v>200</v>
      </c>
      <c r="G27061" s="113">
        <v>60.180985904084999</v>
      </c>
    </row>
    <row r="27062" spans="1:7" x14ac:dyDescent="0.25">
      <c r="A27062" s="108" t="str">
        <f t="shared" si="422"/>
        <v>CH_2006_NATIONAL TOTAL_PM2.5</v>
      </c>
      <c r="B27062" s="113" t="s">
        <v>177</v>
      </c>
      <c r="C27062" s="113">
        <v>2006</v>
      </c>
      <c r="D27062" s="113" t="s">
        <v>122</v>
      </c>
      <c r="E27062" s="113" t="s">
        <v>203</v>
      </c>
      <c r="F27062" s="113" t="s">
        <v>200</v>
      </c>
      <c r="G27062" s="113">
        <v>13.3985457221847</v>
      </c>
    </row>
    <row r="27063" spans="1:7" x14ac:dyDescent="0.25">
      <c r="A27063" s="108" t="str">
        <f t="shared" si="422"/>
        <v>CH_2006_NATIONAL TOTAL_Pb</v>
      </c>
      <c r="B27063" s="113" t="s">
        <v>177</v>
      </c>
      <c r="C27063" s="113">
        <v>2006</v>
      </c>
      <c r="D27063" s="113" t="s">
        <v>122</v>
      </c>
      <c r="E27063" s="113" t="s">
        <v>125</v>
      </c>
      <c r="F27063" s="113" t="s">
        <v>200</v>
      </c>
      <c r="G27063" s="113">
        <v>1.6417931540556999E-2</v>
      </c>
    </row>
    <row r="27064" spans="1:7" x14ac:dyDescent="0.25">
      <c r="A27064" s="108" t="str">
        <f t="shared" si="422"/>
        <v>CH_2006_NATIONAL TOTAL_Cd</v>
      </c>
      <c r="B27064" s="113" t="s">
        <v>177</v>
      </c>
      <c r="C27064" s="113">
        <v>2006</v>
      </c>
      <c r="D27064" s="113" t="s">
        <v>122</v>
      </c>
      <c r="E27064" s="113" t="s">
        <v>126</v>
      </c>
      <c r="F27064" s="113" t="s">
        <v>200</v>
      </c>
      <c r="G27064" s="113">
        <v>5.6159881093243596E-4</v>
      </c>
    </row>
    <row r="27065" spans="1:7" x14ac:dyDescent="0.25">
      <c r="A27065" s="108" t="str">
        <f t="shared" si="422"/>
        <v>CH_2006_NATIONAL TOTAL_Hg</v>
      </c>
      <c r="B27065" s="113" t="s">
        <v>177</v>
      </c>
      <c r="C27065" s="113">
        <v>2006</v>
      </c>
      <c r="D27065" s="113" t="s">
        <v>122</v>
      </c>
      <c r="E27065" s="113" t="s">
        <v>127</v>
      </c>
      <c r="F27065" s="113" t="s">
        <v>200</v>
      </c>
      <c r="G27065" s="113">
        <v>7.7817162382352704E-4</v>
      </c>
    </row>
    <row r="27066" spans="1:7" x14ac:dyDescent="0.25">
      <c r="A27066" s="108" t="str">
        <f t="shared" si="422"/>
        <v>CH_2006_NATIONAL TOTAL_DIOX</v>
      </c>
      <c r="B27066" s="113" t="s">
        <v>177</v>
      </c>
      <c r="C27066" s="113">
        <v>2006</v>
      </c>
      <c r="D27066" s="113" t="s">
        <v>122</v>
      </c>
      <c r="E27066" s="113" t="s">
        <v>128</v>
      </c>
      <c r="F27066" s="113" t="s">
        <v>200</v>
      </c>
      <c r="G27066" s="150">
        <v>3.0536381070002299E-8</v>
      </c>
    </row>
    <row r="27067" spans="1:7" x14ac:dyDescent="0.25">
      <c r="A27067" s="108" t="str">
        <f t="shared" si="422"/>
        <v>CH_2006_NATIONAL TOTAL_PAH</v>
      </c>
      <c r="B27067" s="113" t="s">
        <v>177</v>
      </c>
      <c r="C27067" s="113">
        <v>2006</v>
      </c>
      <c r="D27067" s="113" t="s">
        <v>122</v>
      </c>
      <c r="E27067" s="113" t="s">
        <v>129</v>
      </c>
      <c r="F27067" s="113" t="s">
        <v>200</v>
      </c>
      <c r="G27067" s="113">
        <v>4.4083488612721797E-3</v>
      </c>
    </row>
    <row r="27068" spans="1:7" x14ac:dyDescent="0.25">
      <c r="A27068" s="108" t="str">
        <f t="shared" si="422"/>
        <v>CH_2006_NATIONAL TOTAL_HCB</v>
      </c>
      <c r="B27068" s="113" t="s">
        <v>177</v>
      </c>
      <c r="C27068" s="113">
        <v>2006</v>
      </c>
      <c r="D27068" s="113" t="s">
        <v>122</v>
      </c>
      <c r="E27068" s="113" t="s">
        <v>130</v>
      </c>
      <c r="F27068" s="113" t="s">
        <v>200</v>
      </c>
      <c r="G27068" s="150">
        <v>4.52966520612311E-7</v>
      </c>
    </row>
    <row r="27069" spans="1:7" x14ac:dyDescent="0.25">
      <c r="A27069" s="108" t="str">
        <f t="shared" si="422"/>
        <v>CH_2006_NATIONAL TOTAL_PCB</v>
      </c>
      <c r="B27069" s="113" t="s">
        <v>177</v>
      </c>
      <c r="C27069" s="113">
        <v>2006</v>
      </c>
      <c r="D27069" s="113" t="s">
        <v>122</v>
      </c>
      <c r="E27069" s="113" t="s">
        <v>259</v>
      </c>
      <c r="F27069" s="113" t="s">
        <v>200</v>
      </c>
      <c r="G27069" s="113">
        <v>1.14556440791779E-3</v>
      </c>
    </row>
    <row r="27070" spans="1:7" x14ac:dyDescent="0.25">
      <c r="A27070" s="108" t="str">
        <f t="shared" si="422"/>
        <v>CH_2006_1A3(FU)_NOx</v>
      </c>
      <c r="B27070" s="113" t="s">
        <v>177</v>
      </c>
      <c r="C27070" s="113">
        <v>2006</v>
      </c>
      <c r="D27070" s="113" t="s">
        <v>134</v>
      </c>
      <c r="E27070" s="113" t="s">
        <v>199</v>
      </c>
      <c r="F27070" s="113" t="s">
        <v>200</v>
      </c>
      <c r="G27070" s="113">
        <v>49.772747340370799</v>
      </c>
    </row>
    <row r="27071" spans="1:7" x14ac:dyDescent="0.25">
      <c r="A27071" s="108" t="str">
        <f t="shared" si="422"/>
        <v>CH_2006_1A3(FS)_NOx</v>
      </c>
      <c r="B27071" s="113" t="s">
        <v>177</v>
      </c>
      <c r="C27071" s="113">
        <v>2006</v>
      </c>
      <c r="D27071" s="113" t="s">
        <v>132</v>
      </c>
      <c r="E27071" s="113" t="s">
        <v>199</v>
      </c>
      <c r="F27071" s="113" t="s">
        <v>200</v>
      </c>
      <c r="G27071" s="113">
        <v>51.194350943299099</v>
      </c>
    </row>
    <row r="27072" spans="1:7" x14ac:dyDescent="0.25">
      <c r="A27072" s="108" t="str">
        <f t="shared" si="422"/>
        <v>CH_2006_1A3(FU)_NMVOC</v>
      </c>
      <c r="B27072" s="113" t="s">
        <v>177</v>
      </c>
      <c r="C27072" s="113">
        <v>2006</v>
      </c>
      <c r="D27072" s="113" t="s">
        <v>134</v>
      </c>
      <c r="E27072" s="113" t="s">
        <v>123</v>
      </c>
      <c r="F27072" s="113" t="s">
        <v>200</v>
      </c>
      <c r="G27072" s="113">
        <v>19.925519606995699</v>
      </c>
    </row>
    <row r="27073" spans="1:7" x14ac:dyDescent="0.25">
      <c r="A27073" s="108" t="str">
        <f t="shared" si="422"/>
        <v>CH_2006_1A3(FS)_NMVOC</v>
      </c>
      <c r="B27073" s="113" t="s">
        <v>177</v>
      </c>
      <c r="C27073" s="113">
        <v>2006</v>
      </c>
      <c r="D27073" s="113" t="s">
        <v>132</v>
      </c>
      <c r="E27073" s="113" t="s">
        <v>123</v>
      </c>
      <c r="F27073" s="113" t="s">
        <v>200</v>
      </c>
      <c r="G27073" s="113">
        <v>21.710693663391801</v>
      </c>
    </row>
    <row r="27074" spans="1:7" x14ac:dyDescent="0.25">
      <c r="A27074" s="108" t="str">
        <f t="shared" ref="A27074:A27137" si="423">CONCATENATE(B27074,"_",C27074,"_",D27074,"_",E27074)</f>
        <v>CH_2006_1A3(FU)_SOx</v>
      </c>
      <c r="B27074" s="113" t="s">
        <v>177</v>
      </c>
      <c r="C27074" s="113">
        <v>2006</v>
      </c>
      <c r="D27074" s="113" t="s">
        <v>134</v>
      </c>
      <c r="E27074" s="113" t="s">
        <v>201</v>
      </c>
      <c r="F27074" s="113" t="s">
        <v>200</v>
      </c>
      <c r="G27074" s="113">
        <v>5.3687083349171799E-2</v>
      </c>
    </row>
    <row r="27075" spans="1:7" x14ac:dyDescent="0.25">
      <c r="A27075" s="108" t="str">
        <f t="shared" si="423"/>
        <v>CH_2006_1A3(FS)_SOx</v>
      </c>
      <c r="B27075" s="113" t="s">
        <v>177</v>
      </c>
      <c r="C27075" s="113">
        <v>2006</v>
      </c>
      <c r="D27075" s="113" t="s">
        <v>132</v>
      </c>
      <c r="E27075" s="113" t="s">
        <v>201</v>
      </c>
      <c r="F27075" s="113" t="s">
        <v>200</v>
      </c>
      <c r="G27075" s="113">
        <v>5.6998309782343097E-2</v>
      </c>
    </row>
    <row r="27076" spans="1:7" x14ac:dyDescent="0.25">
      <c r="A27076" s="108" t="str">
        <f t="shared" si="423"/>
        <v>CH_2006_1A3(FU)_NH3</v>
      </c>
      <c r="B27076" s="113" t="s">
        <v>177</v>
      </c>
      <c r="C27076" s="113">
        <v>2006</v>
      </c>
      <c r="D27076" s="113" t="s">
        <v>134</v>
      </c>
      <c r="E27076" s="113" t="s">
        <v>124</v>
      </c>
      <c r="F27076" s="113" t="s">
        <v>200</v>
      </c>
      <c r="G27076" s="113">
        <v>3.2173438820893199</v>
      </c>
    </row>
    <row r="27077" spans="1:7" x14ac:dyDescent="0.25">
      <c r="A27077" s="108" t="str">
        <f t="shared" si="423"/>
        <v>CH_2006_1A3(FS)_NH3</v>
      </c>
      <c r="B27077" s="113" t="s">
        <v>177</v>
      </c>
      <c r="C27077" s="113">
        <v>2006</v>
      </c>
      <c r="D27077" s="113" t="s">
        <v>132</v>
      </c>
      <c r="E27077" s="113" t="s">
        <v>124</v>
      </c>
      <c r="F27077" s="113" t="s">
        <v>200</v>
      </c>
      <c r="G27077" s="113">
        <v>3.52889895867238</v>
      </c>
    </row>
    <row r="27078" spans="1:7" x14ac:dyDescent="0.25">
      <c r="A27078" s="108" t="str">
        <f t="shared" si="423"/>
        <v>CH_2006_1A3(FU)_PM2.5</v>
      </c>
      <c r="B27078" s="113" t="s">
        <v>177</v>
      </c>
      <c r="C27078" s="113">
        <v>2006</v>
      </c>
      <c r="D27078" s="113" t="s">
        <v>134</v>
      </c>
      <c r="E27078" s="113" t="s">
        <v>203</v>
      </c>
      <c r="F27078" s="113" t="s">
        <v>200</v>
      </c>
      <c r="G27078" s="113">
        <v>2.49164563033318</v>
      </c>
    </row>
    <row r="27079" spans="1:7" x14ac:dyDescent="0.25">
      <c r="A27079" s="108" t="str">
        <f t="shared" si="423"/>
        <v>CH_2006_1A3(FS)_PM2.5</v>
      </c>
      <c r="B27079" s="113" t="s">
        <v>177</v>
      </c>
      <c r="C27079" s="113">
        <v>2006</v>
      </c>
      <c r="D27079" s="113" t="s">
        <v>132</v>
      </c>
      <c r="E27079" s="113" t="s">
        <v>203</v>
      </c>
      <c r="F27079" s="113" t="s">
        <v>200</v>
      </c>
      <c r="G27079" s="113">
        <v>2.5632307013478299</v>
      </c>
    </row>
    <row r="27080" spans="1:7" x14ac:dyDescent="0.25">
      <c r="A27080" s="108" t="str">
        <f t="shared" si="423"/>
        <v>CH_2006_3D_NOx</v>
      </c>
      <c r="B27080" s="113" t="s">
        <v>177</v>
      </c>
      <c r="C27080" s="113">
        <v>2006</v>
      </c>
      <c r="D27080" s="113" t="s">
        <v>206</v>
      </c>
      <c r="E27080" s="113" t="s">
        <v>199</v>
      </c>
      <c r="F27080" s="113" t="s">
        <v>200</v>
      </c>
      <c r="G27080" s="113">
        <v>2.8707239280414698</v>
      </c>
    </row>
    <row r="27081" spans="1:7" x14ac:dyDescent="0.25">
      <c r="A27081" s="108" t="str">
        <f t="shared" si="423"/>
        <v>CH_2007_NATIONAL TOTAL_NOx</v>
      </c>
      <c r="B27081" s="113" t="s">
        <v>177</v>
      </c>
      <c r="C27081" s="113">
        <v>2007</v>
      </c>
      <c r="D27081" s="113" t="s">
        <v>122</v>
      </c>
      <c r="E27081" s="113" t="s">
        <v>199</v>
      </c>
      <c r="F27081" s="113" t="s">
        <v>200</v>
      </c>
      <c r="G27081" s="113">
        <v>91.651164768961493</v>
      </c>
    </row>
    <row r="27082" spans="1:7" x14ac:dyDescent="0.25">
      <c r="A27082" s="108" t="str">
        <f t="shared" si="423"/>
        <v>CH_2007_NATIONAL TOTAL_NMVOC</v>
      </c>
      <c r="B27082" s="113" t="s">
        <v>177</v>
      </c>
      <c r="C27082" s="113">
        <v>2007</v>
      </c>
      <c r="D27082" s="113" t="s">
        <v>122</v>
      </c>
      <c r="E27082" s="113" t="s">
        <v>123</v>
      </c>
      <c r="F27082" s="113" t="s">
        <v>200</v>
      </c>
      <c r="G27082" s="113">
        <v>108.758021690437</v>
      </c>
    </row>
    <row r="27083" spans="1:7" x14ac:dyDescent="0.25">
      <c r="A27083" s="108" t="str">
        <f t="shared" si="423"/>
        <v>CH_2007_NATIONAL TOTAL_SOx</v>
      </c>
      <c r="B27083" s="113" t="s">
        <v>177</v>
      </c>
      <c r="C27083" s="113">
        <v>2007</v>
      </c>
      <c r="D27083" s="113" t="s">
        <v>122</v>
      </c>
      <c r="E27083" s="113" t="s">
        <v>201</v>
      </c>
      <c r="F27083" s="113" t="s">
        <v>200</v>
      </c>
      <c r="G27083" s="113">
        <v>11.603890298505799</v>
      </c>
    </row>
    <row r="27084" spans="1:7" x14ac:dyDescent="0.25">
      <c r="A27084" s="108" t="str">
        <f t="shared" si="423"/>
        <v>CH_2007_NATIONAL TOTAL_NH3</v>
      </c>
      <c r="B27084" s="113" t="s">
        <v>177</v>
      </c>
      <c r="C27084" s="113">
        <v>2007</v>
      </c>
      <c r="D27084" s="113" t="s">
        <v>122</v>
      </c>
      <c r="E27084" s="113" t="s">
        <v>124</v>
      </c>
      <c r="F27084" s="113" t="s">
        <v>200</v>
      </c>
      <c r="G27084" s="113">
        <v>60.776423947487103</v>
      </c>
    </row>
    <row r="27085" spans="1:7" x14ac:dyDescent="0.25">
      <c r="A27085" s="108" t="str">
        <f t="shared" si="423"/>
        <v>CH_2007_NATIONAL TOTAL_PM2.5</v>
      </c>
      <c r="B27085" s="113" t="s">
        <v>177</v>
      </c>
      <c r="C27085" s="113">
        <v>2007</v>
      </c>
      <c r="D27085" s="113" t="s">
        <v>122</v>
      </c>
      <c r="E27085" s="113" t="s">
        <v>203</v>
      </c>
      <c r="F27085" s="113" t="s">
        <v>200</v>
      </c>
      <c r="G27085" s="113">
        <v>12.409982177016699</v>
      </c>
    </row>
    <row r="27086" spans="1:7" x14ac:dyDescent="0.25">
      <c r="A27086" s="108" t="str">
        <f t="shared" si="423"/>
        <v>CH_2007_NATIONAL TOTAL_Pb</v>
      </c>
      <c r="B27086" s="113" t="s">
        <v>177</v>
      </c>
      <c r="C27086" s="113">
        <v>2007</v>
      </c>
      <c r="D27086" s="113" t="s">
        <v>122</v>
      </c>
      <c r="E27086" s="113" t="s">
        <v>125</v>
      </c>
      <c r="F27086" s="113" t="s">
        <v>200</v>
      </c>
      <c r="G27086" s="113">
        <v>1.5764587617608902E-2</v>
      </c>
    </row>
    <row r="27087" spans="1:7" x14ac:dyDescent="0.25">
      <c r="A27087" s="108" t="str">
        <f t="shared" si="423"/>
        <v>CH_2007_NATIONAL TOTAL_Cd</v>
      </c>
      <c r="B27087" s="113" t="s">
        <v>177</v>
      </c>
      <c r="C27087" s="113">
        <v>2007</v>
      </c>
      <c r="D27087" s="113" t="s">
        <v>122</v>
      </c>
      <c r="E27087" s="113" t="s">
        <v>126</v>
      </c>
      <c r="F27087" s="113" t="s">
        <v>200</v>
      </c>
      <c r="G27087" s="113">
        <v>5.5066934911026798E-4</v>
      </c>
    </row>
    <row r="27088" spans="1:7" x14ac:dyDescent="0.25">
      <c r="A27088" s="108" t="str">
        <f t="shared" si="423"/>
        <v>CH_2007_NATIONAL TOTAL_Hg</v>
      </c>
      <c r="B27088" s="113" t="s">
        <v>177</v>
      </c>
      <c r="C27088" s="113">
        <v>2007</v>
      </c>
      <c r="D27088" s="113" t="s">
        <v>122</v>
      </c>
      <c r="E27088" s="113" t="s">
        <v>127</v>
      </c>
      <c r="F27088" s="113" t="s">
        <v>200</v>
      </c>
      <c r="G27088" s="113">
        <v>7.70070014236284E-4</v>
      </c>
    </row>
    <row r="27089" spans="1:7" x14ac:dyDescent="0.25">
      <c r="A27089" s="108" t="str">
        <f t="shared" si="423"/>
        <v>CH_2007_NATIONAL TOTAL_DIOX</v>
      </c>
      <c r="B27089" s="113" t="s">
        <v>177</v>
      </c>
      <c r="C27089" s="113">
        <v>2007</v>
      </c>
      <c r="D27089" s="113" t="s">
        <v>122</v>
      </c>
      <c r="E27089" s="113" t="s">
        <v>128</v>
      </c>
      <c r="F27089" s="113" t="s">
        <v>200</v>
      </c>
      <c r="G27089" s="150">
        <v>2.83426722860698E-8</v>
      </c>
    </row>
    <row r="27090" spans="1:7" x14ac:dyDescent="0.25">
      <c r="A27090" s="108" t="str">
        <f t="shared" si="423"/>
        <v>CH_2007_NATIONAL TOTAL_PAH</v>
      </c>
      <c r="B27090" s="113" t="s">
        <v>177</v>
      </c>
      <c r="C27090" s="113">
        <v>2007</v>
      </c>
      <c r="D27090" s="113" t="s">
        <v>122</v>
      </c>
      <c r="E27090" s="113" t="s">
        <v>129</v>
      </c>
      <c r="F27090" s="113" t="s">
        <v>200</v>
      </c>
      <c r="G27090" s="113">
        <v>3.8855624471044398E-3</v>
      </c>
    </row>
    <row r="27091" spans="1:7" x14ac:dyDescent="0.25">
      <c r="A27091" s="108" t="str">
        <f t="shared" si="423"/>
        <v>CH_2007_NATIONAL TOTAL_HCB</v>
      </c>
      <c r="B27091" s="113" t="s">
        <v>177</v>
      </c>
      <c r="C27091" s="113">
        <v>2007</v>
      </c>
      <c r="D27091" s="113" t="s">
        <v>122</v>
      </c>
      <c r="E27091" s="113" t="s">
        <v>130</v>
      </c>
      <c r="F27091" s="113" t="s">
        <v>200</v>
      </c>
      <c r="G27091" s="150">
        <v>4.2399931455493801E-7</v>
      </c>
    </row>
    <row r="27092" spans="1:7" x14ac:dyDescent="0.25">
      <c r="A27092" s="108" t="str">
        <f t="shared" si="423"/>
        <v>CH_2007_NATIONAL TOTAL_PCB</v>
      </c>
      <c r="B27092" s="113" t="s">
        <v>177</v>
      </c>
      <c r="C27092" s="113">
        <v>2007</v>
      </c>
      <c r="D27092" s="113" t="s">
        <v>122</v>
      </c>
      <c r="E27092" s="113" t="s">
        <v>259</v>
      </c>
      <c r="F27092" s="113" t="s">
        <v>200</v>
      </c>
      <c r="G27092" s="113">
        <v>1.0428475735480499E-3</v>
      </c>
    </row>
    <row r="27093" spans="1:7" x14ac:dyDescent="0.25">
      <c r="A27093" s="108" t="str">
        <f t="shared" si="423"/>
        <v>CH_2007_1A3(FU)_NOx</v>
      </c>
      <c r="B27093" s="113" t="s">
        <v>177</v>
      </c>
      <c r="C27093" s="113">
        <v>2007</v>
      </c>
      <c r="D27093" s="113" t="s">
        <v>134</v>
      </c>
      <c r="E27093" s="113" t="s">
        <v>199</v>
      </c>
      <c r="F27093" s="113" t="s">
        <v>200</v>
      </c>
      <c r="G27093" s="113">
        <v>49.837295283073203</v>
      </c>
    </row>
    <row r="27094" spans="1:7" x14ac:dyDescent="0.25">
      <c r="A27094" s="108" t="str">
        <f t="shared" si="423"/>
        <v>CH_2007_1A3(FS)_NOx</v>
      </c>
      <c r="B27094" s="113" t="s">
        <v>177</v>
      </c>
      <c r="C27094" s="113">
        <v>2007</v>
      </c>
      <c r="D27094" s="113" t="s">
        <v>132</v>
      </c>
      <c r="E27094" s="113" t="s">
        <v>199</v>
      </c>
      <c r="F27094" s="113" t="s">
        <v>200</v>
      </c>
      <c r="G27094" s="113">
        <v>52.122689770281397</v>
      </c>
    </row>
    <row r="27095" spans="1:7" x14ac:dyDescent="0.25">
      <c r="A27095" s="108" t="str">
        <f t="shared" si="423"/>
        <v>CH_2007_1A3(FU)_NMVOC</v>
      </c>
      <c r="B27095" s="113" t="s">
        <v>177</v>
      </c>
      <c r="C27095" s="113">
        <v>2007</v>
      </c>
      <c r="D27095" s="113" t="s">
        <v>134</v>
      </c>
      <c r="E27095" s="113" t="s">
        <v>123</v>
      </c>
      <c r="F27095" s="113" t="s">
        <v>200</v>
      </c>
      <c r="G27095" s="113">
        <v>18.672728094702599</v>
      </c>
    </row>
    <row r="27096" spans="1:7" x14ac:dyDescent="0.25">
      <c r="A27096" s="108" t="str">
        <f t="shared" si="423"/>
        <v>CH_2007_1A3(FS)_NMVOC</v>
      </c>
      <c r="B27096" s="113" t="s">
        <v>177</v>
      </c>
      <c r="C27096" s="113">
        <v>2007</v>
      </c>
      <c r="D27096" s="113" t="s">
        <v>132</v>
      </c>
      <c r="E27096" s="113" t="s">
        <v>123</v>
      </c>
      <c r="F27096" s="113" t="s">
        <v>200</v>
      </c>
      <c r="G27096" s="113">
        <v>20.7495476162781</v>
      </c>
    </row>
    <row r="27097" spans="1:7" x14ac:dyDescent="0.25">
      <c r="A27097" s="108" t="str">
        <f t="shared" si="423"/>
        <v>CH_2007_1A3(FU)_SOx</v>
      </c>
      <c r="B27097" s="113" t="s">
        <v>177</v>
      </c>
      <c r="C27097" s="113">
        <v>2007</v>
      </c>
      <c r="D27097" s="113" t="s">
        <v>134</v>
      </c>
      <c r="E27097" s="113" t="s">
        <v>201</v>
      </c>
      <c r="F27097" s="113" t="s">
        <v>200</v>
      </c>
      <c r="G27097" s="113">
        <v>5.3808529619752798E-2</v>
      </c>
    </row>
    <row r="27098" spans="1:7" x14ac:dyDescent="0.25">
      <c r="A27098" s="108" t="str">
        <f t="shared" si="423"/>
        <v>CH_2007_1A3(FS)_SOx</v>
      </c>
      <c r="B27098" s="113" t="s">
        <v>177</v>
      </c>
      <c r="C27098" s="113">
        <v>2007</v>
      </c>
      <c r="D27098" s="113" t="s">
        <v>132</v>
      </c>
      <c r="E27098" s="113" t="s">
        <v>201</v>
      </c>
      <c r="F27098" s="113" t="s">
        <v>200</v>
      </c>
      <c r="G27098" s="113">
        <v>5.8051756011211E-2</v>
      </c>
    </row>
    <row r="27099" spans="1:7" x14ac:dyDescent="0.25">
      <c r="A27099" s="108" t="str">
        <f t="shared" si="423"/>
        <v>CH_2007_1A3(FU)_NH3</v>
      </c>
      <c r="B27099" s="113" t="s">
        <v>177</v>
      </c>
      <c r="C27099" s="113">
        <v>2007</v>
      </c>
      <c r="D27099" s="113" t="s">
        <v>134</v>
      </c>
      <c r="E27099" s="113" t="s">
        <v>124</v>
      </c>
      <c r="F27099" s="113" t="s">
        <v>200</v>
      </c>
      <c r="G27099" s="113">
        <v>3.0147469331197398</v>
      </c>
    </row>
    <row r="27100" spans="1:7" x14ac:dyDescent="0.25">
      <c r="A27100" s="108" t="str">
        <f t="shared" si="423"/>
        <v>CH_2007_1A3(FS)_NH3</v>
      </c>
      <c r="B27100" s="113" t="s">
        <v>177</v>
      </c>
      <c r="C27100" s="113">
        <v>2007</v>
      </c>
      <c r="D27100" s="113" t="s">
        <v>132</v>
      </c>
      <c r="E27100" s="113" t="s">
        <v>124</v>
      </c>
      <c r="F27100" s="113" t="s">
        <v>200</v>
      </c>
      <c r="G27100" s="113">
        <v>3.3729351663383702</v>
      </c>
    </row>
    <row r="27101" spans="1:7" x14ac:dyDescent="0.25">
      <c r="A27101" s="108" t="str">
        <f t="shared" si="423"/>
        <v>CH_2007_1A3(FU)_PM2.5</v>
      </c>
      <c r="B27101" s="113" t="s">
        <v>177</v>
      </c>
      <c r="C27101" s="113">
        <v>2007</v>
      </c>
      <c r="D27101" s="113" t="s">
        <v>134</v>
      </c>
      <c r="E27101" s="113" t="s">
        <v>203</v>
      </c>
      <c r="F27101" s="113" t="s">
        <v>200</v>
      </c>
      <c r="G27101" s="113">
        <v>2.4442189609994802</v>
      </c>
    </row>
    <row r="27102" spans="1:7" x14ac:dyDescent="0.25">
      <c r="A27102" s="108" t="str">
        <f t="shared" si="423"/>
        <v>CH_2007_1A3(FS)_PM2.5</v>
      </c>
      <c r="B27102" s="113" t="s">
        <v>177</v>
      </c>
      <c r="C27102" s="113">
        <v>2007</v>
      </c>
      <c r="D27102" s="113" t="s">
        <v>132</v>
      </c>
      <c r="E27102" s="113" t="s">
        <v>203</v>
      </c>
      <c r="F27102" s="113" t="s">
        <v>200</v>
      </c>
      <c r="G27102" s="113">
        <v>2.5571598493979599</v>
      </c>
    </row>
    <row r="27103" spans="1:7" x14ac:dyDescent="0.25">
      <c r="A27103" s="108" t="str">
        <f t="shared" si="423"/>
        <v>CH_2007_3D_NOx</v>
      </c>
      <c r="B27103" s="113" t="s">
        <v>177</v>
      </c>
      <c r="C27103" s="113">
        <v>2007</v>
      </c>
      <c r="D27103" s="113" t="s">
        <v>206</v>
      </c>
      <c r="E27103" s="113" t="s">
        <v>199</v>
      </c>
      <c r="F27103" s="113" t="s">
        <v>200</v>
      </c>
      <c r="G27103" s="113">
        <v>2.92564158506045</v>
      </c>
    </row>
    <row r="27104" spans="1:7" x14ac:dyDescent="0.25">
      <c r="A27104" s="108" t="str">
        <f t="shared" si="423"/>
        <v>CH_2008_NATIONAL TOTAL_NOx</v>
      </c>
      <c r="B27104" s="113" t="s">
        <v>177</v>
      </c>
      <c r="C27104" s="113">
        <v>2008</v>
      </c>
      <c r="D27104" s="113" t="s">
        <v>122</v>
      </c>
      <c r="E27104" s="113" t="s">
        <v>199</v>
      </c>
      <c r="F27104" s="113" t="s">
        <v>200</v>
      </c>
      <c r="G27104" s="113">
        <v>91.616992919815104</v>
      </c>
    </row>
    <row r="27105" spans="1:7" x14ac:dyDescent="0.25">
      <c r="A27105" s="108" t="str">
        <f t="shared" si="423"/>
        <v>CH_2008_NATIONAL TOTAL_NMVOC</v>
      </c>
      <c r="B27105" s="113" t="s">
        <v>177</v>
      </c>
      <c r="C27105" s="113">
        <v>2008</v>
      </c>
      <c r="D27105" s="113" t="s">
        <v>122</v>
      </c>
      <c r="E27105" s="113" t="s">
        <v>123</v>
      </c>
      <c r="F27105" s="113" t="s">
        <v>200</v>
      </c>
      <c r="G27105" s="113">
        <v>106.277050643446</v>
      </c>
    </row>
    <row r="27106" spans="1:7" x14ac:dyDescent="0.25">
      <c r="A27106" s="108" t="str">
        <f t="shared" si="423"/>
        <v>CH_2008_NATIONAL TOTAL_SOx</v>
      </c>
      <c r="B27106" s="113" t="s">
        <v>177</v>
      </c>
      <c r="C27106" s="113">
        <v>2008</v>
      </c>
      <c r="D27106" s="113" t="s">
        <v>122</v>
      </c>
      <c r="E27106" s="113" t="s">
        <v>201</v>
      </c>
      <c r="F27106" s="113" t="s">
        <v>200</v>
      </c>
      <c r="G27106" s="113">
        <v>11.594689164041</v>
      </c>
    </row>
    <row r="27107" spans="1:7" x14ac:dyDescent="0.25">
      <c r="A27107" s="108" t="str">
        <f t="shared" si="423"/>
        <v>CH_2008_NATIONAL TOTAL_NH3</v>
      </c>
      <c r="B27107" s="113" t="s">
        <v>177</v>
      </c>
      <c r="C27107" s="113">
        <v>2008</v>
      </c>
      <c r="D27107" s="113" t="s">
        <v>122</v>
      </c>
      <c r="E27107" s="113" t="s">
        <v>124</v>
      </c>
      <c r="F27107" s="113" t="s">
        <v>200</v>
      </c>
      <c r="G27107" s="113">
        <v>60.232692346313399</v>
      </c>
    </row>
    <row r="27108" spans="1:7" x14ac:dyDescent="0.25">
      <c r="A27108" s="108" t="str">
        <f t="shared" si="423"/>
        <v>CH_2008_NATIONAL TOTAL_PM2.5</v>
      </c>
      <c r="B27108" s="113" t="s">
        <v>177</v>
      </c>
      <c r="C27108" s="113">
        <v>2008</v>
      </c>
      <c r="D27108" s="113" t="s">
        <v>122</v>
      </c>
      <c r="E27108" s="113" t="s">
        <v>203</v>
      </c>
      <c r="F27108" s="113" t="s">
        <v>200</v>
      </c>
      <c r="G27108" s="113">
        <v>12.324802052324401</v>
      </c>
    </row>
    <row r="27109" spans="1:7" x14ac:dyDescent="0.25">
      <c r="A27109" s="108" t="str">
        <f t="shared" si="423"/>
        <v>CH_2008_NATIONAL TOTAL_Pb</v>
      </c>
      <c r="B27109" s="113" t="s">
        <v>177</v>
      </c>
      <c r="C27109" s="113">
        <v>2008</v>
      </c>
      <c r="D27109" s="113" t="s">
        <v>122</v>
      </c>
      <c r="E27109" s="113" t="s">
        <v>125</v>
      </c>
      <c r="F27109" s="113" t="s">
        <v>200</v>
      </c>
      <c r="G27109" s="113">
        <v>1.43629843439725E-2</v>
      </c>
    </row>
    <row r="27110" spans="1:7" x14ac:dyDescent="0.25">
      <c r="A27110" s="108" t="str">
        <f t="shared" si="423"/>
        <v>CH_2008_NATIONAL TOTAL_Cd</v>
      </c>
      <c r="B27110" s="113" t="s">
        <v>177</v>
      </c>
      <c r="C27110" s="113">
        <v>2008</v>
      </c>
      <c r="D27110" s="113" t="s">
        <v>122</v>
      </c>
      <c r="E27110" s="113" t="s">
        <v>126</v>
      </c>
      <c r="F27110" s="113" t="s">
        <v>200</v>
      </c>
      <c r="G27110" s="113">
        <v>5.6596439369917804E-4</v>
      </c>
    </row>
    <row r="27111" spans="1:7" x14ac:dyDescent="0.25">
      <c r="A27111" s="108" t="str">
        <f t="shared" si="423"/>
        <v>CH_2008_NATIONAL TOTAL_Hg</v>
      </c>
      <c r="B27111" s="113" t="s">
        <v>177</v>
      </c>
      <c r="C27111" s="113">
        <v>2008</v>
      </c>
      <c r="D27111" s="113" t="s">
        <v>122</v>
      </c>
      <c r="E27111" s="113" t="s">
        <v>127</v>
      </c>
      <c r="F27111" s="113" t="s">
        <v>200</v>
      </c>
      <c r="G27111" s="113">
        <v>7.8780183191505797E-4</v>
      </c>
    </row>
    <row r="27112" spans="1:7" x14ac:dyDescent="0.25">
      <c r="A27112" s="108" t="str">
        <f t="shared" si="423"/>
        <v>CH_2008_NATIONAL TOTAL_DIOX</v>
      </c>
      <c r="B27112" s="113" t="s">
        <v>177</v>
      </c>
      <c r="C27112" s="113">
        <v>2008</v>
      </c>
      <c r="D27112" s="113" t="s">
        <v>122</v>
      </c>
      <c r="E27112" s="113" t="s">
        <v>128</v>
      </c>
      <c r="F27112" s="113" t="s">
        <v>200</v>
      </c>
      <c r="G27112" s="150">
        <v>2.8332050759204301E-8</v>
      </c>
    </row>
    <row r="27113" spans="1:7" x14ac:dyDescent="0.25">
      <c r="A27113" s="108" t="str">
        <f t="shared" si="423"/>
        <v>CH_2008_NATIONAL TOTAL_PAH</v>
      </c>
      <c r="B27113" s="113" t="s">
        <v>177</v>
      </c>
      <c r="C27113" s="113">
        <v>2008</v>
      </c>
      <c r="D27113" s="113" t="s">
        <v>122</v>
      </c>
      <c r="E27113" s="113" t="s">
        <v>129</v>
      </c>
      <c r="F27113" s="113" t="s">
        <v>200</v>
      </c>
      <c r="G27113" s="113">
        <v>4.0672138070041398E-3</v>
      </c>
    </row>
    <row r="27114" spans="1:7" x14ac:dyDescent="0.25">
      <c r="A27114" s="108" t="str">
        <f t="shared" si="423"/>
        <v>CH_2008_NATIONAL TOTAL_HCB</v>
      </c>
      <c r="B27114" s="113" t="s">
        <v>177</v>
      </c>
      <c r="C27114" s="113">
        <v>2008</v>
      </c>
      <c r="D27114" s="113" t="s">
        <v>122</v>
      </c>
      <c r="E27114" s="113" t="s">
        <v>130</v>
      </c>
      <c r="F27114" s="113" t="s">
        <v>200</v>
      </c>
      <c r="G27114" s="150">
        <v>4.4364293265543501E-7</v>
      </c>
    </row>
    <row r="27115" spans="1:7" x14ac:dyDescent="0.25">
      <c r="A27115" s="108" t="str">
        <f t="shared" si="423"/>
        <v>CH_2008_NATIONAL TOTAL_PCB</v>
      </c>
      <c r="B27115" s="113" t="s">
        <v>177</v>
      </c>
      <c r="C27115" s="113">
        <v>2008</v>
      </c>
      <c r="D27115" s="113" t="s">
        <v>122</v>
      </c>
      <c r="E27115" s="113" t="s">
        <v>259</v>
      </c>
      <c r="F27115" s="113" t="s">
        <v>200</v>
      </c>
      <c r="G27115" s="113">
        <v>9.6279108398877704E-4</v>
      </c>
    </row>
    <row r="27116" spans="1:7" x14ac:dyDescent="0.25">
      <c r="A27116" s="108" t="str">
        <f t="shared" si="423"/>
        <v>CH_2008_1A3(FU)_NOx</v>
      </c>
      <c r="B27116" s="113" t="s">
        <v>177</v>
      </c>
      <c r="C27116" s="113">
        <v>2008</v>
      </c>
      <c r="D27116" s="113" t="s">
        <v>134</v>
      </c>
      <c r="E27116" s="113" t="s">
        <v>199</v>
      </c>
      <c r="F27116" s="113" t="s">
        <v>200</v>
      </c>
      <c r="G27116" s="113">
        <v>48.156232648715502</v>
      </c>
    </row>
    <row r="27117" spans="1:7" x14ac:dyDescent="0.25">
      <c r="A27117" s="108" t="str">
        <f t="shared" si="423"/>
        <v>CH_2008_1A3(FS)_NOx</v>
      </c>
      <c r="B27117" s="113" t="s">
        <v>177</v>
      </c>
      <c r="C27117" s="113">
        <v>2008</v>
      </c>
      <c r="D27117" s="113" t="s">
        <v>132</v>
      </c>
      <c r="E27117" s="113" t="s">
        <v>199</v>
      </c>
      <c r="F27117" s="113" t="s">
        <v>200</v>
      </c>
      <c r="G27117" s="113">
        <v>51.980890410757098</v>
      </c>
    </row>
    <row r="27118" spans="1:7" x14ac:dyDescent="0.25">
      <c r="A27118" s="108" t="str">
        <f t="shared" si="423"/>
        <v>CH_2008_1A3(FU)_NMVOC</v>
      </c>
      <c r="B27118" s="113" t="s">
        <v>177</v>
      </c>
      <c r="C27118" s="113">
        <v>2008</v>
      </c>
      <c r="D27118" s="113" t="s">
        <v>134</v>
      </c>
      <c r="E27118" s="113" t="s">
        <v>123</v>
      </c>
      <c r="F27118" s="113" t="s">
        <v>200</v>
      </c>
      <c r="G27118" s="113">
        <v>17.304724394057899</v>
      </c>
    </row>
    <row r="27119" spans="1:7" x14ac:dyDescent="0.25">
      <c r="A27119" s="108" t="str">
        <f t="shared" si="423"/>
        <v>CH_2008_1A3(FS)_NMVOC</v>
      </c>
      <c r="B27119" s="113" t="s">
        <v>177</v>
      </c>
      <c r="C27119" s="113">
        <v>2008</v>
      </c>
      <c r="D27119" s="113" t="s">
        <v>132</v>
      </c>
      <c r="E27119" s="113" t="s">
        <v>123</v>
      </c>
      <c r="F27119" s="113" t="s">
        <v>200</v>
      </c>
      <c r="G27119" s="113">
        <v>19.240655806540801</v>
      </c>
    </row>
    <row r="27120" spans="1:7" x14ac:dyDescent="0.25">
      <c r="A27120" s="108" t="str">
        <f t="shared" si="423"/>
        <v>CH_2008_1A3(FU)_SOx</v>
      </c>
      <c r="B27120" s="113" t="s">
        <v>177</v>
      </c>
      <c r="C27120" s="113">
        <v>2008</v>
      </c>
      <c r="D27120" s="113" t="s">
        <v>134</v>
      </c>
      <c r="E27120" s="113" t="s">
        <v>201</v>
      </c>
      <c r="F27120" s="113" t="s">
        <v>200</v>
      </c>
      <c r="G27120" s="113">
        <v>5.5463677034785497E-2</v>
      </c>
    </row>
    <row r="27121" spans="1:7" x14ac:dyDescent="0.25">
      <c r="A27121" s="108" t="str">
        <f t="shared" si="423"/>
        <v>CH_2008_1A3(FS)_SOx</v>
      </c>
      <c r="B27121" s="113" t="s">
        <v>177</v>
      </c>
      <c r="C27121" s="113">
        <v>2008</v>
      </c>
      <c r="D27121" s="113" t="s">
        <v>132</v>
      </c>
      <c r="E27121" s="113" t="s">
        <v>201</v>
      </c>
      <c r="F27121" s="113" t="s">
        <v>200</v>
      </c>
      <c r="G27121" s="113">
        <v>6.0728990785803703E-2</v>
      </c>
    </row>
    <row r="27122" spans="1:7" x14ac:dyDescent="0.25">
      <c r="A27122" s="108" t="str">
        <f t="shared" si="423"/>
        <v>CH_2008_1A3(FU)_NH3</v>
      </c>
      <c r="B27122" s="113" t="s">
        <v>177</v>
      </c>
      <c r="C27122" s="113">
        <v>2008</v>
      </c>
      <c r="D27122" s="113" t="s">
        <v>134</v>
      </c>
      <c r="E27122" s="113" t="s">
        <v>124</v>
      </c>
      <c r="F27122" s="113" t="s">
        <v>200</v>
      </c>
      <c r="G27122" s="113">
        <v>2.81417197224919</v>
      </c>
    </row>
    <row r="27123" spans="1:7" x14ac:dyDescent="0.25">
      <c r="A27123" s="108" t="str">
        <f t="shared" si="423"/>
        <v>CH_2008_1A3(FS)_NH3</v>
      </c>
      <c r="B27123" s="113" t="s">
        <v>177</v>
      </c>
      <c r="C27123" s="113">
        <v>2008</v>
      </c>
      <c r="D27123" s="113" t="s">
        <v>132</v>
      </c>
      <c r="E27123" s="113" t="s">
        <v>124</v>
      </c>
      <c r="F27123" s="113" t="s">
        <v>200</v>
      </c>
      <c r="G27123" s="113">
        <v>3.13911597439435</v>
      </c>
    </row>
    <row r="27124" spans="1:7" x14ac:dyDescent="0.25">
      <c r="A27124" s="108" t="str">
        <f t="shared" si="423"/>
        <v>CH_2008_1A3(FU)_PM2.5</v>
      </c>
      <c r="B27124" s="113" t="s">
        <v>177</v>
      </c>
      <c r="C27124" s="113">
        <v>2008</v>
      </c>
      <c r="D27124" s="113" t="s">
        <v>134</v>
      </c>
      <c r="E27124" s="113" t="s">
        <v>203</v>
      </c>
      <c r="F27124" s="113" t="s">
        <v>200</v>
      </c>
      <c r="G27124" s="113">
        <v>2.2992259106125301</v>
      </c>
    </row>
    <row r="27125" spans="1:7" x14ac:dyDescent="0.25">
      <c r="A27125" s="108" t="str">
        <f t="shared" si="423"/>
        <v>CH_2008_1A3(FS)_PM2.5</v>
      </c>
      <c r="B27125" s="113" t="s">
        <v>177</v>
      </c>
      <c r="C27125" s="113">
        <v>2008</v>
      </c>
      <c r="D27125" s="113" t="s">
        <v>132</v>
      </c>
      <c r="E27125" s="113" t="s">
        <v>203</v>
      </c>
      <c r="F27125" s="113" t="s">
        <v>200</v>
      </c>
      <c r="G27125" s="113">
        <v>2.4834252526935101</v>
      </c>
    </row>
    <row r="27126" spans="1:7" x14ac:dyDescent="0.25">
      <c r="A27126" s="108" t="str">
        <f t="shared" si="423"/>
        <v>CH_2008_3D_NOx</v>
      </c>
      <c r="B27126" s="113" t="s">
        <v>177</v>
      </c>
      <c r="C27126" s="113">
        <v>2008</v>
      </c>
      <c r="D27126" s="113" t="s">
        <v>206</v>
      </c>
      <c r="E27126" s="113" t="s">
        <v>199</v>
      </c>
      <c r="F27126" s="113" t="s">
        <v>200</v>
      </c>
      <c r="G27126" s="113">
        <v>2.9111148664516899</v>
      </c>
    </row>
    <row r="27127" spans="1:7" x14ac:dyDescent="0.25">
      <c r="A27127" s="108" t="str">
        <f t="shared" si="423"/>
        <v>CH_2009_NATIONAL TOTAL_NOx</v>
      </c>
      <c r="B27127" s="113" t="s">
        <v>177</v>
      </c>
      <c r="C27127" s="113">
        <v>2009</v>
      </c>
      <c r="D27127" s="113" t="s">
        <v>122</v>
      </c>
      <c r="E27127" s="113" t="s">
        <v>199</v>
      </c>
      <c r="F27127" s="113" t="s">
        <v>200</v>
      </c>
      <c r="G27127" s="113">
        <v>86.756256972841797</v>
      </c>
    </row>
    <row r="27128" spans="1:7" x14ac:dyDescent="0.25">
      <c r="A27128" s="108" t="str">
        <f t="shared" si="423"/>
        <v>CH_2009_NATIONAL TOTAL_NMVOC</v>
      </c>
      <c r="B27128" s="113" t="s">
        <v>177</v>
      </c>
      <c r="C27128" s="113">
        <v>2009</v>
      </c>
      <c r="D27128" s="113" t="s">
        <v>122</v>
      </c>
      <c r="E27128" s="113" t="s">
        <v>123</v>
      </c>
      <c r="F27128" s="113" t="s">
        <v>200</v>
      </c>
      <c r="G27128" s="113">
        <v>102.98465874553099</v>
      </c>
    </row>
    <row r="27129" spans="1:7" x14ac:dyDescent="0.25">
      <c r="A27129" s="108" t="str">
        <f t="shared" si="423"/>
        <v>CH_2009_NATIONAL TOTAL_SOx</v>
      </c>
      <c r="B27129" s="113" t="s">
        <v>177</v>
      </c>
      <c r="C27129" s="113">
        <v>2009</v>
      </c>
      <c r="D27129" s="113" t="s">
        <v>122</v>
      </c>
      <c r="E27129" s="113" t="s">
        <v>201</v>
      </c>
      <c r="F27129" s="113" t="s">
        <v>200</v>
      </c>
      <c r="G27129" s="113">
        <v>10.088324150505599</v>
      </c>
    </row>
    <row r="27130" spans="1:7" x14ac:dyDescent="0.25">
      <c r="A27130" s="108" t="str">
        <f t="shared" si="423"/>
        <v>CH_2009_NATIONAL TOTAL_NH3</v>
      </c>
      <c r="B27130" s="113" t="s">
        <v>177</v>
      </c>
      <c r="C27130" s="113">
        <v>2009</v>
      </c>
      <c r="D27130" s="113" t="s">
        <v>122</v>
      </c>
      <c r="E27130" s="113" t="s">
        <v>124</v>
      </c>
      <c r="F27130" s="113" t="s">
        <v>200</v>
      </c>
      <c r="G27130" s="113">
        <v>58.454996994321398</v>
      </c>
    </row>
    <row r="27131" spans="1:7" x14ac:dyDescent="0.25">
      <c r="A27131" s="108" t="str">
        <f t="shared" si="423"/>
        <v>CH_2009_NATIONAL TOTAL_PM2.5</v>
      </c>
      <c r="B27131" s="113" t="s">
        <v>177</v>
      </c>
      <c r="C27131" s="113">
        <v>2009</v>
      </c>
      <c r="D27131" s="113" t="s">
        <v>122</v>
      </c>
      <c r="E27131" s="113" t="s">
        <v>203</v>
      </c>
      <c r="F27131" s="113" t="s">
        <v>200</v>
      </c>
      <c r="G27131" s="113">
        <v>11.583208529979499</v>
      </c>
    </row>
    <row r="27132" spans="1:7" x14ac:dyDescent="0.25">
      <c r="A27132" s="108" t="str">
        <f t="shared" si="423"/>
        <v>CH_2009_NATIONAL TOTAL_Pb</v>
      </c>
      <c r="B27132" s="113" t="s">
        <v>177</v>
      </c>
      <c r="C27132" s="113">
        <v>2009</v>
      </c>
      <c r="D27132" s="113" t="s">
        <v>122</v>
      </c>
      <c r="E27132" s="113" t="s">
        <v>125</v>
      </c>
      <c r="F27132" s="113" t="s">
        <v>200</v>
      </c>
      <c r="G27132" s="113">
        <v>1.3613433893038601E-2</v>
      </c>
    </row>
    <row r="27133" spans="1:7" x14ac:dyDescent="0.25">
      <c r="A27133" s="108" t="str">
        <f t="shared" si="423"/>
        <v>CH_2009_NATIONAL TOTAL_Cd</v>
      </c>
      <c r="B27133" s="113" t="s">
        <v>177</v>
      </c>
      <c r="C27133" s="113">
        <v>2009</v>
      </c>
      <c r="D27133" s="113" t="s">
        <v>122</v>
      </c>
      <c r="E27133" s="113" t="s">
        <v>126</v>
      </c>
      <c r="F27133" s="113" t="s">
        <v>200</v>
      </c>
      <c r="G27133" s="113">
        <v>5.5156386656645697E-4</v>
      </c>
    </row>
    <row r="27134" spans="1:7" x14ac:dyDescent="0.25">
      <c r="A27134" s="108" t="str">
        <f t="shared" si="423"/>
        <v>CH_2009_NATIONAL TOTAL_Hg</v>
      </c>
      <c r="B27134" s="113" t="s">
        <v>177</v>
      </c>
      <c r="C27134" s="113">
        <v>2009</v>
      </c>
      <c r="D27134" s="113" t="s">
        <v>122</v>
      </c>
      <c r="E27134" s="113" t="s">
        <v>127</v>
      </c>
      <c r="F27134" s="113" t="s">
        <v>200</v>
      </c>
      <c r="G27134" s="113">
        <v>7.3236558534037601E-4</v>
      </c>
    </row>
    <row r="27135" spans="1:7" x14ac:dyDescent="0.25">
      <c r="A27135" s="108" t="str">
        <f t="shared" si="423"/>
        <v>CH_2009_NATIONAL TOTAL_DIOX</v>
      </c>
      <c r="B27135" s="113" t="s">
        <v>177</v>
      </c>
      <c r="C27135" s="113">
        <v>2009</v>
      </c>
      <c r="D27135" s="113" t="s">
        <v>122</v>
      </c>
      <c r="E27135" s="113" t="s">
        <v>128</v>
      </c>
      <c r="F27135" s="113" t="s">
        <v>200</v>
      </c>
      <c r="G27135" s="150">
        <v>2.59644412992826E-8</v>
      </c>
    </row>
    <row r="27136" spans="1:7" x14ac:dyDescent="0.25">
      <c r="A27136" s="108" t="str">
        <f t="shared" si="423"/>
        <v>CH_2009_NATIONAL TOTAL_PAH</v>
      </c>
      <c r="B27136" s="113" t="s">
        <v>177</v>
      </c>
      <c r="C27136" s="113">
        <v>2009</v>
      </c>
      <c r="D27136" s="113" t="s">
        <v>122</v>
      </c>
      <c r="E27136" s="113" t="s">
        <v>129</v>
      </c>
      <c r="F27136" s="113" t="s">
        <v>200</v>
      </c>
      <c r="G27136" s="113">
        <v>3.9130872256936001E-3</v>
      </c>
    </row>
    <row r="27137" spans="1:7" x14ac:dyDescent="0.25">
      <c r="A27137" s="108" t="str">
        <f t="shared" si="423"/>
        <v>CH_2009_NATIONAL TOTAL_HCB</v>
      </c>
      <c r="B27137" s="113" t="s">
        <v>177</v>
      </c>
      <c r="C27137" s="113">
        <v>2009</v>
      </c>
      <c r="D27137" s="113" t="s">
        <v>122</v>
      </c>
      <c r="E27137" s="113" t="s">
        <v>130</v>
      </c>
      <c r="F27137" s="113" t="s">
        <v>200</v>
      </c>
      <c r="G27137" s="150">
        <v>4.3251833143728499E-7</v>
      </c>
    </row>
    <row r="27138" spans="1:7" x14ac:dyDescent="0.25">
      <c r="A27138" s="108" t="str">
        <f t="shared" ref="A27138:A27201" si="424">CONCATENATE(B27138,"_",C27138,"_",D27138,"_",E27138)</f>
        <v>CH_2009_NATIONAL TOTAL_PCB</v>
      </c>
      <c r="B27138" s="113" t="s">
        <v>177</v>
      </c>
      <c r="C27138" s="113">
        <v>2009</v>
      </c>
      <c r="D27138" s="113" t="s">
        <v>122</v>
      </c>
      <c r="E27138" s="113" t="s">
        <v>259</v>
      </c>
      <c r="F27138" s="113" t="s">
        <v>200</v>
      </c>
      <c r="G27138" s="113">
        <v>8.91262238936084E-4</v>
      </c>
    </row>
    <row r="27139" spans="1:7" x14ac:dyDescent="0.25">
      <c r="A27139" s="108" t="str">
        <f t="shared" si="424"/>
        <v>CH_2009_1A3(FU)_NOx</v>
      </c>
      <c r="B27139" s="113" t="s">
        <v>177</v>
      </c>
      <c r="C27139" s="113">
        <v>2009</v>
      </c>
      <c r="D27139" s="113" t="s">
        <v>134</v>
      </c>
      <c r="E27139" s="113" t="s">
        <v>199</v>
      </c>
      <c r="F27139" s="113" t="s">
        <v>200</v>
      </c>
      <c r="G27139" s="113">
        <v>46.602102474452003</v>
      </c>
    </row>
    <row r="27140" spans="1:7" x14ac:dyDescent="0.25">
      <c r="A27140" s="108" t="str">
        <f t="shared" si="424"/>
        <v>CH_2009_1A3(FS)_NOx</v>
      </c>
      <c r="B27140" s="113" t="s">
        <v>177</v>
      </c>
      <c r="C27140" s="113">
        <v>2009</v>
      </c>
      <c r="D27140" s="113" t="s">
        <v>132</v>
      </c>
      <c r="E27140" s="113" t="s">
        <v>199</v>
      </c>
      <c r="F27140" s="113" t="s">
        <v>200</v>
      </c>
      <c r="G27140" s="113">
        <v>48.786078945085897</v>
      </c>
    </row>
    <row r="27141" spans="1:7" x14ac:dyDescent="0.25">
      <c r="A27141" s="108" t="str">
        <f t="shared" si="424"/>
        <v>CH_2009_1A3(FU)_NMVOC</v>
      </c>
      <c r="B27141" s="113" t="s">
        <v>177</v>
      </c>
      <c r="C27141" s="113">
        <v>2009</v>
      </c>
      <c r="D27141" s="113" t="s">
        <v>134</v>
      </c>
      <c r="E27141" s="113" t="s">
        <v>123</v>
      </c>
      <c r="F27141" s="113" t="s">
        <v>200</v>
      </c>
      <c r="G27141" s="113">
        <v>16.013845077625199</v>
      </c>
    </row>
    <row r="27142" spans="1:7" x14ac:dyDescent="0.25">
      <c r="A27142" s="108" t="str">
        <f t="shared" si="424"/>
        <v>CH_2009_1A3(FS)_NMVOC</v>
      </c>
      <c r="B27142" s="113" t="s">
        <v>177</v>
      </c>
      <c r="C27142" s="113">
        <v>2009</v>
      </c>
      <c r="D27142" s="113" t="s">
        <v>132</v>
      </c>
      <c r="E27142" s="113" t="s">
        <v>123</v>
      </c>
      <c r="F27142" s="113" t="s">
        <v>200</v>
      </c>
      <c r="G27142" s="113">
        <v>17.654046967947401</v>
      </c>
    </row>
    <row r="27143" spans="1:7" x14ac:dyDescent="0.25">
      <c r="A27143" s="108" t="str">
        <f t="shared" si="424"/>
        <v>CH_2009_1A3(FU)_SOx</v>
      </c>
      <c r="B27143" s="113" t="s">
        <v>177</v>
      </c>
      <c r="C27143" s="113">
        <v>2009</v>
      </c>
      <c r="D27143" s="113" t="s">
        <v>134</v>
      </c>
      <c r="E27143" s="113" t="s">
        <v>201</v>
      </c>
      <c r="F27143" s="113" t="s">
        <v>200</v>
      </c>
      <c r="G27143" s="113">
        <v>5.4408785242865298E-2</v>
      </c>
    </row>
    <row r="27144" spans="1:7" x14ac:dyDescent="0.25">
      <c r="A27144" s="108" t="str">
        <f t="shared" si="424"/>
        <v>CH_2009_1A3(FS)_SOx</v>
      </c>
      <c r="B27144" s="113" t="s">
        <v>177</v>
      </c>
      <c r="C27144" s="113">
        <v>2009</v>
      </c>
      <c r="D27144" s="113" t="s">
        <v>132</v>
      </c>
      <c r="E27144" s="113" t="s">
        <v>201</v>
      </c>
      <c r="F27144" s="113" t="s">
        <v>200</v>
      </c>
      <c r="G27144" s="113">
        <v>5.8203847767658697E-2</v>
      </c>
    </row>
    <row r="27145" spans="1:7" x14ac:dyDescent="0.25">
      <c r="A27145" s="108" t="str">
        <f t="shared" si="424"/>
        <v>CH_2009_1A3(FU)_NH3</v>
      </c>
      <c r="B27145" s="113" t="s">
        <v>177</v>
      </c>
      <c r="C27145" s="113">
        <v>2009</v>
      </c>
      <c r="D27145" s="113" t="s">
        <v>134</v>
      </c>
      <c r="E27145" s="113" t="s">
        <v>124</v>
      </c>
      <c r="F27145" s="113" t="s">
        <v>200</v>
      </c>
      <c r="G27145" s="113">
        <v>2.62187787290677</v>
      </c>
    </row>
    <row r="27146" spans="1:7" x14ac:dyDescent="0.25">
      <c r="A27146" s="108" t="str">
        <f t="shared" si="424"/>
        <v>CH_2009_1A3(FS)_NH3</v>
      </c>
      <c r="B27146" s="113" t="s">
        <v>177</v>
      </c>
      <c r="C27146" s="113">
        <v>2009</v>
      </c>
      <c r="D27146" s="113" t="s">
        <v>132</v>
      </c>
      <c r="E27146" s="113" t="s">
        <v>124</v>
      </c>
      <c r="F27146" s="113" t="s">
        <v>200</v>
      </c>
      <c r="G27146" s="113">
        <v>2.9036421995662498</v>
      </c>
    </row>
    <row r="27147" spans="1:7" x14ac:dyDescent="0.25">
      <c r="A27147" s="108" t="str">
        <f t="shared" si="424"/>
        <v>CH_2009_1A3(FU)_PM2.5</v>
      </c>
      <c r="B27147" s="113" t="s">
        <v>177</v>
      </c>
      <c r="C27147" s="113">
        <v>2009</v>
      </c>
      <c r="D27147" s="113" t="s">
        <v>134</v>
      </c>
      <c r="E27147" s="113" t="s">
        <v>203</v>
      </c>
      <c r="F27147" s="113" t="s">
        <v>200</v>
      </c>
      <c r="G27147" s="113">
        <v>2.17202248195259</v>
      </c>
    </row>
    <row r="27148" spans="1:7" x14ac:dyDescent="0.25">
      <c r="A27148" s="108" t="str">
        <f t="shared" si="424"/>
        <v>CH_2009_1A3(FS)_PM2.5</v>
      </c>
      <c r="B27148" s="113" t="s">
        <v>177</v>
      </c>
      <c r="C27148" s="113">
        <v>2009</v>
      </c>
      <c r="D27148" s="113" t="s">
        <v>132</v>
      </c>
      <c r="E27148" s="113" t="s">
        <v>203</v>
      </c>
      <c r="F27148" s="113" t="s">
        <v>200</v>
      </c>
      <c r="G27148" s="113">
        <v>2.2828797392215598</v>
      </c>
    </row>
    <row r="27149" spans="1:7" x14ac:dyDescent="0.25">
      <c r="A27149" s="108" t="str">
        <f t="shared" si="424"/>
        <v>CH_2009_3D_NOx</v>
      </c>
      <c r="B27149" s="113" t="s">
        <v>177</v>
      </c>
      <c r="C27149" s="113">
        <v>2009</v>
      </c>
      <c r="D27149" s="113" t="s">
        <v>206</v>
      </c>
      <c r="E27149" s="113" t="s">
        <v>199</v>
      </c>
      <c r="F27149" s="113" t="s">
        <v>200</v>
      </c>
      <c r="G27149" s="113">
        <v>2.8426806517969299</v>
      </c>
    </row>
    <row r="27150" spans="1:7" x14ac:dyDescent="0.25">
      <c r="A27150" s="108" t="str">
        <f t="shared" si="424"/>
        <v>CH_2010_NATIONAL TOTAL_NOx</v>
      </c>
      <c r="B27150" s="113" t="s">
        <v>177</v>
      </c>
      <c r="C27150" s="113">
        <v>2010</v>
      </c>
      <c r="D27150" s="113" t="s">
        <v>122</v>
      </c>
      <c r="E27150" s="113" t="s">
        <v>199</v>
      </c>
      <c r="F27150" s="113" t="s">
        <v>200</v>
      </c>
      <c r="G27150" s="113">
        <v>84.531070618962204</v>
      </c>
    </row>
    <row r="27151" spans="1:7" x14ac:dyDescent="0.25">
      <c r="A27151" s="108" t="str">
        <f t="shared" si="424"/>
        <v>CH_2010_NATIONAL TOTAL_NMVOC</v>
      </c>
      <c r="B27151" s="113" t="s">
        <v>177</v>
      </c>
      <c r="C27151" s="113">
        <v>2010</v>
      </c>
      <c r="D27151" s="113" t="s">
        <v>122</v>
      </c>
      <c r="E27151" s="113" t="s">
        <v>123</v>
      </c>
      <c r="F27151" s="113" t="s">
        <v>200</v>
      </c>
      <c r="G27151" s="113">
        <v>99.426977204001801</v>
      </c>
    </row>
    <row r="27152" spans="1:7" x14ac:dyDescent="0.25">
      <c r="A27152" s="108" t="str">
        <f t="shared" si="424"/>
        <v>CH_2010_NATIONAL TOTAL_SOx</v>
      </c>
      <c r="B27152" s="113" t="s">
        <v>177</v>
      </c>
      <c r="C27152" s="113">
        <v>2010</v>
      </c>
      <c r="D27152" s="113" t="s">
        <v>122</v>
      </c>
      <c r="E27152" s="113" t="s">
        <v>201</v>
      </c>
      <c r="F27152" s="113" t="s">
        <v>200</v>
      </c>
      <c r="G27152" s="113">
        <v>10.062849033804399</v>
      </c>
    </row>
    <row r="27153" spans="1:7" x14ac:dyDescent="0.25">
      <c r="A27153" s="108" t="str">
        <f t="shared" si="424"/>
        <v>CH_2010_NATIONAL TOTAL_NH3</v>
      </c>
      <c r="B27153" s="113" t="s">
        <v>177</v>
      </c>
      <c r="C27153" s="113">
        <v>2010</v>
      </c>
      <c r="D27153" s="113" t="s">
        <v>122</v>
      </c>
      <c r="E27153" s="113" t="s">
        <v>124</v>
      </c>
      <c r="F27153" s="113" t="s">
        <v>200</v>
      </c>
      <c r="G27153" s="113">
        <v>58.020127260072101</v>
      </c>
    </row>
    <row r="27154" spans="1:7" x14ac:dyDescent="0.25">
      <c r="A27154" s="108" t="str">
        <f t="shared" si="424"/>
        <v>CH_2010_NATIONAL TOTAL_PM2.5</v>
      </c>
      <c r="B27154" s="113" t="s">
        <v>177</v>
      </c>
      <c r="C27154" s="113">
        <v>2010</v>
      </c>
      <c r="D27154" s="113" t="s">
        <v>122</v>
      </c>
      <c r="E27154" s="113" t="s">
        <v>203</v>
      </c>
      <c r="F27154" s="113" t="s">
        <v>200</v>
      </c>
      <c r="G27154" s="113">
        <v>11.3935591520892</v>
      </c>
    </row>
    <row r="27155" spans="1:7" x14ac:dyDescent="0.25">
      <c r="A27155" s="108" t="str">
        <f t="shared" si="424"/>
        <v>CH_2010_NATIONAL TOTAL_Pb</v>
      </c>
      <c r="B27155" s="113" t="s">
        <v>177</v>
      </c>
      <c r="C27155" s="113">
        <v>2010</v>
      </c>
      <c r="D27155" s="113" t="s">
        <v>122</v>
      </c>
      <c r="E27155" s="113" t="s">
        <v>125</v>
      </c>
      <c r="F27155" s="113" t="s">
        <v>200</v>
      </c>
      <c r="G27155" s="113">
        <v>1.2215153439886399E-2</v>
      </c>
    </row>
    <row r="27156" spans="1:7" x14ac:dyDescent="0.25">
      <c r="A27156" s="108" t="str">
        <f t="shared" si="424"/>
        <v>CH_2010_NATIONAL TOTAL_Cd</v>
      </c>
      <c r="B27156" s="113" t="s">
        <v>177</v>
      </c>
      <c r="C27156" s="113">
        <v>2010</v>
      </c>
      <c r="D27156" s="113" t="s">
        <v>122</v>
      </c>
      <c r="E27156" s="113" t="s">
        <v>126</v>
      </c>
      <c r="F27156" s="113" t="s">
        <v>200</v>
      </c>
      <c r="G27156" s="113">
        <v>5.6222603688667295E-4</v>
      </c>
    </row>
    <row r="27157" spans="1:7" x14ac:dyDescent="0.25">
      <c r="A27157" s="108" t="str">
        <f t="shared" si="424"/>
        <v>CH_2010_NATIONAL TOTAL_Hg</v>
      </c>
      <c r="B27157" s="113" t="s">
        <v>177</v>
      </c>
      <c r="C27157" s="113">
        <v>2010</v>
      </c>
      <c r="D27157" s="113" t="s">
        <v>122</v>
      </c>
      <c r="E27157" s="113" t="s">
        <v>127</v>
      </c>
      <c r="F27157" s="113" t="s">
        <v>200</v>
      </c>
      <c r="G27157" s="113">
        <v>7.4493793656126505E-4</v>
      </c>
    </row>
    <row r="27158" spans="1:7" x14ac:dyDescent="0.25">
      <c r="A27158" s="108" t="str">
        <f t="shared" si="424"/>
        <v>CH_2010_NATIONAL TOTAL_DIOX</v>
      </c>
      <c r="B27158" s="113" t="s">
        <v>177</v>
      </c>
      <c r="C27158" s="113">
        <v>2010</v>
      </c>
      <c r="D27158" s="113" t="s">
        <v>122</v>
      </c>
      <c r="E27158" s="113" t="s">
        <v>128</v>
      </c>
      <c r="F27158" s="113" t="s">
        <v>200</v>
      </c>
      <c r="G27158" s="150">
        <v>2.54542217601688E-8</v>
      </c>
    </row>
    <row r="27159" spans="1:7" x14ac:dyDescent="0.25">
      <c r="A27159" s="108" t="str">
        <f t="shared" si="424"/>
        <v>CH_2010_NATIONAL TOTAL_PAH</v>
      </c>
      <c r="B27159" s="113" t="s">
        <v>177</v>
      </c>
      <c r="C27159" s="113">
        <v>2010</v>
      </c>
      <c r="D27159" s="113" t="s">
        <v>122</v>
      </c>
      <c r="E27159" s="113" t="s">
        <v>129</v>
      </c>
      <c r="F27159" s="113" t="s">
        <v>200</v>
      </c>
      <c r="G27159" s="113">
        <v>4.0235728262790803E-3</v>
      </c>
    </row>
    <row r="27160" spans="1:7" x14ac:dyDescent="0.25">
      <c r="A27160" s="108" t="str">
        <f t="shared" si="424"/>
        <v>CH_2010_NATIONAL TOTAL_HCB</v>
      </c>
      <c r="B27160" s="113" t="s">
        <v>177</v>
      </c>
      <c r="C27160" s="113">
        <v>2010</v>
      </c>
      <c r="D27160" s="113" t="s">
        <v>122</v>
      </c>
      <c r="E27160" s="113" t="s">
        <v>130</v>
      </c>
      <c r="F27160" s="113" t="s">
        <v>200</v>
      </c>
      <c r="G27160" s="150">
        <v>4.4550939013457901E-7</v>
      </c>
    </row>
    <row r="27161" spans="1:7" x14ac:dyDescent="0.25">
      <c r="A27161" s="108" t="str">
        <f t="shared" si="424"/>
        <v>CH_2010_NATIONAL TOTAL_PCB</v>
      </c>
      <c r="B27161" s="113" t="s">
        <v>177</v>
      </c>
      <c r="C27161" s="113">
        <v>2010</v>
      </c>
      <c r="D27161" s="113" t="s">
        <v>122</v>
      </c>
      <c r="E27161" s="113" t="s">
        <v>259</v>
      </c>
      <c r="F27161" s="113" t="s">
        <v>200</v>
      </c>
      <c r="G27161" s="113">
        <v>8.2706164279677504E-4</v>
      </c>
    </row>
    <row r="27162" spans="1:7" x14ac:dyDescent="0.25">
      <c r="A27162" s="108" t="str">
        <f t="shared" si="424"/>
        <v>CH_2010_1A3(FU)_NOx</v>
      </c>
      <c r="B27162" s="113" t="s">
        <v>177</v>
      </c>
      <c r="C27162" s="113">
        <v>2010</v>
      </c>
      <c r="D27162" s="113" t="s">
        <v>134</v>
      </c>
      <c r="E27162" s="113" t="s">
        <v>199</v>
      </c>
      <c r="F27162" s="113" t="s">
        <v>200</v>
      </c>
      <c r="G27162" s="113">
        <v>44.567781333586602</v>
      </c>
    </row>
    <row r="27163" spans="1:7" x14ac:dyDescent="0.25">
      <c r="A27163" s="108" t="str">
        <f t="shared" si="424"/>
        <v>CH_2010_1A3(FS)_NOx</v>
      </c>
      <c r="B27163" s="113" t="s">
        <v>177</v>
      </c>
      <c r="C27163" s="113">
        <v>2010</v>
      </c>
      <c r="D27163" s="113" t="s">
        <v>132</v>
      </c>
      <c r="E27163" s="113" t="s">
        <v>199</v>
      </c>
      <c r="F27163" s="113" t="s">
        <v>200</v>
      </c>
      <c r="G27163" s="113">
        <v>45.852805308205198</v>
      </c>
    </row>
    <row r="27164" spans="1:7" x14ac:dyDescent="0.25">
      <c r="A27164" s="108" t="str">
        <f t="shared" si="424"/>
        <v>CH_2010_1A3(FU)_NMVOC</v>
      </c>
      <c r="B27164" s="113" t="s">
        <v>177</v>
      </c>
      <c r="C27164" s="113">
        <v>2010</v>
      </c>
      <c r="D27164" s="113" t="s">
        <v>134</v>
      </c>
      <c r="E27164" s="113" t="s">
        <v>123</v>
      </c>
      <c r="F27164" s="113" t="s">
        <v>200</v>
      </c>
      <c r="G27164" s="113">
        <v>14.1552961994683</v>
      </c>
    </row>
    <row r="27165" spans="1:7" x14ac:dyDescent="0.25">
      <c r="A27165" s="108" t="str">
        <f t="shared" si="424"/>
        <v>CH_2010_1A3(FS)_NMVOC</v>
      </c>
      <c r="B27165" s="113" t="s">
        <v>177</v>
      </c>
      <c r="C27165" s="113">
        <v>2010</v>
      </c>
      <c r="D27165" s="113" t="s">
        <v>132</v>
      </c>
      <c r="E27165" s="113" t="s">
        <v>123</v>
      </c>
      <c r="F27165" s="113" t="s">
        <v>200</v>
      </c>
      <c r="G27165" s="113">
        <v>15.523683461086801</v>
      </c>
    </row>
    <row r="27166" spans="1:7" x14ac:dyDescent="0.25">
      <c r="A27166" s="108" t="str">
        <f t="shared" si="424"/>
        <v>CH_2010_1A3(FU)_SOx</v>
      </c>
      <c r="B27166" s="113" t="s">
        <v>177</v>
      </c>
      <c r="C27166" s="113">
        <v>2010</v>
      </c>
      <c r="D27166" s="113" t="s">
        <v>134</v>
      </c>
      <c r="E27166" s="113" t="s">
        <v>201</v>
      </c>
      <c r="F27166" s="113" t="s">
        <v>200</v>
      </c>
      <c r="G27166" s="113">
        <v>5.2984081185937303E-2</v>
      </c>
    </row>
    <row r="27167" spans="1:7" x14ac:dyDescent="0.25">
      <c r="A27167" s="108" t="str">
        <f t="shared" si="424"/>
        <v>CH_2010_1A3(FS)_SOx</v>
      </c>
      <c r="B27167" s="113" t="s">
        <v>177</v>
      </c>
      <c r="C27167" s="113">
        <v>2010</v>
      </c>
      <c r="D27167" s="113" t="s">
        <v>132</v>
      </c>
      <c r="E27167" s="113" t="s">
        <v>201</v>
      </c>
      <c r="F27167" s="113" t="s">
        <v>200</v>
      </c>
      <c r="G27167" s="113">
        <v>5.5911909392268901E-2</v>
      </c>
    </row>
    <row r="27168" spans="1:7" x14ac:dyDescent="0.25">
      <c r="A27168" s="108" t="str">
        <f t="shared" si="424"/>
        <v>CH_2010_1A3(FU)_NH3</v>
      </c>
      <c r="B27168" s="113" t="s">
        <v>177</v>
      </c>
      <c r="C27168" s="113">
        <v>2010</v>
      </c>
      <c r="D27168" s="113" t="s">
        <v>134</v>
      </c>
      <c r="E27168" s="113" t="s">
        <v>124</v>
      </c>
      <c r="F27168" s="113" t="s">
        <v>200</v>
      </c>
      <c r="G27168" s="113">
        <v>2.3306057513227501</v>
      </c>
    </row>
    <row r="27169" spans="1:7" x14ac:dyDescent="0.25">
      <c r="A27169" s="108" t="str">
        <f t="shared" si="424"/>
        <v>CH_2010_1A3(FS)_NH3</v>
      </c>
      <c r="B27169" s="113" t="s">
        <v>177</v>
      </c>
      <c r="C27169" s="113">
        <v>2010</v>
      </c>
      <c r="D27169" s="113" t="s">
        <v>132</v>
      </c>
      <c r="E27169" s="113" t="s">
        <v>124</v>
      </c>
      <c r="F27169" s="113" t="s">
        <v>200</v>
      </c>
      <c r="G27169" s="113">
        <v>2.5678438676712001</v>
      </c>
    </row>
    <row r="27170" spans="1:7" x14ac:dyDescent="0.25">
      <c r="A27170" s="108" t="str">
        <f t="shared" si="424"/>
        <v>CH_2010_1A3(FU)_PM2.5</v>
      </c>
      <c r="B27170" s="113" t="s">
        <v>177</v>
      </c>
      <c r="C27170" s="113">
        <v>2010</v>
      </c>
      <c r="D27170" s="113" t="s">
        <v>134</v>
      </c>
      <c r="E27170" s="113" t="s">
        <v>203</v>
      </c>
      <c r="F27170" s="113" t="s">
        <v>200</v>
      </c>
      <c r="G27170" s="113">
        <v>2.00753114844342</v>
      </c>
    </row>
    <row r="27171" spans="1:7" x14ac:dyDescent="0.25">
      <c r="A27171" s="108" t="str">
        <f t="shared" si="424"/>
        <v>CH_2010_1A3(FS)_PM2.5</v>
      </c>
      <c r="B27171" s="113" t="s">
        <v>177</v>
      </c>
      <c r="C27171" s="113">
        <v>2010</v>
      </c>
      <c r="D27171" s="113" t="s">
        <v>132</v>
      </c>
      <c r="E27171" s="113" t="s">
        <v>203</v>
      </c>
      <c r="F27171" s="113" t="s">
        <v>200</v>
      </c>
      <c r="G27171" s="113">
        <v>2.08488744962678</v>
      </c>
    </row>
    <row r="27172" spans="1:7" x14ac:dyDescent="0.25">
      <c r="A27172" s="108" t="str">
        <f t="shared" si="424"/>
        <v>CH_2010_3D_NOx</v>
      </c>
      <c r="B27172" s="113" t="s">
        <v>177</v>
      </c>
      <c r="C27172" s="113">
        <v>2010</v>
      </c>
      <c r="D27172" s="113" t="s">
        <v>206</v>
      </c>
      <c r="E27172" s="113" t="s">
        <v>199</v>
      </c>
      <c r="F27172" s="113" t="s">
        <v>200</v>
      </c>
      <c r="G27172" s="113">
        <v>2.9891871003577402</v>
      </c>
    </row>
    <row r="27173" spans="1:7" x14ac:dyDescent="0.25">
      <c r="A27173" s="108" t="str">
        <f t="shared" si="424"/>
        <v>CH_2011_NATIONAL TOTAL_NOx</v>
      </c>
      <c r="B27173" s="113" t="s">
        <v>177</v>
      </c>
      <c r="C27173" s="113">
        <v>2011</v>
      </c>
      <c r="D27173" s="113" t="s">
        <v>122</v>
      </c>
      <c r="E27173" s="113" t="s">
        <v>199</v>
      </c>
      <c r="F27173" s="113" t="s">
        <v>200</v>
      </c>
      <c r="G27173" s="113">
        <v>80.449841833897494</v>
      </c>
    </row>
    <row r="27174" spans="1:7" x14ac:dyDescent="0.25">
      <c r="A27174" s="108" t="str">
        <f t="shared" si="424"/>
        <v>CH_2011_NATIONAL TOTAL_NMVOC</v>
      </c>
      <c r="B27174" s="113" t="s">
        <v>177</v>
      </c>
      <c r="C27174" s="113">
        <v>2011</v>
      </c>
      <c r="D27174" s="113" t="s">
        <v>122</v>
      </c>
      <c r="E27174" s="113" t="s">
        <v>123</v>
      </c>
      <c r="F27174" s="113" t="s">
        <v>200</v>
      </c>
      <c r="G27174" s="113">
        <v>94.896253669754103</v>
      </c>
    </row>
    <row r="27175" spans="1:7" x14ac:dyDescent="0.25">
      <c r="A27175" s="108" t="str">
        <f t="shared" si="424"/>
        <v>CH_2011_NATIONAL TOTAL_SOx</v>
      </c>
      <c r="B27175" s="113" t="s">
        <v>177</v>
      </c>
      <c r="C27175" s="113">
        <v>2011</v>
      </c>
      <c r="D27175" s="113" t="s">
        <v>122</v>
      </c>
      <c r="E27175" s="113" t="s">
        <v>201</v>
      </c>
      <c r="F27175" s="113" t="s">
        <v>200</v>
      </c>
      <c r="G27175" s="113">
        <v>8.3249815735630008</v>
      </c>
    </row>
    <row r="27176" spans="1:7" x14ac:dyDescent="0.25">
      <c r="A27176" s="108" t="str">
        <f t="shared" si="424"/>
        <v>CH_2011_NATIONAL TOTAL_NH3</v>
      </c>
      <c r="B27176" s="113" t="s">
        <v>177</v>
      </c>
      <c r="C27176" s="113">
        <v>2011</v>
      </c>
      <c r="D27176" s="113" t="s">
        <v>122</v>
      </c>
      <c r="E27176" s="113" t="s">
        <v>124</v>
      </c>
      <c r="F27176" s="113" t="s">
        <v>200</v>
      </c>
      <c r="G27176" s="113">
        <v>56.964156758202598</v>
      </c>
    </row>
    <row r="27177" spans="1:7" x14ac:dyDescent="0.25">
      <c r="A27177" s="108" t="str">
        <f t="shared" si="424"/>
        <v>CH_2011_NATIONAL TOTAL_PM2.5</v>
      </c>
      <c r="B27177" s="113" t="s">
        <v>177</v>
      </c>
      <c r="C27177" s="113">
        <v>2011</v>
      </c>
      <c r="D27177" s="113" t="s">
        <v>122</v>
      </c>
      <c r="E27177" s="113" t="s">
        <v>203</v>
      </c>
      <c r="F27177" s="113" t="s">
        <v>200</v>
      </c>
      <c r="G27177" s="113">
        <v>9.8822254694161806</v>
      </c>
    </row>
    <row r="27178" spans="1:7" x14ac:dyDescent="0.25">
      <c r="A27178" s="108" t="str">
        <f t="shared" si="424"/>
        <v>CH_2011_NATIONAL TOTAL_Pb</v>
      </c>
      <c r="B27178" s="113" t="s">
        <v>177</v>
      </c>
      <c r="C27178" s="113">
        <v>2011</v>
      </c>
      <c r="D27178" s="113" t="s">
        <v>122</v>
      </c>
      <c r="E27178" s="113" t="s">
        <v>125</v>
      </c>
      <c r="F27178" s="113" t="s">
        <v>200</v>
      </c>
      <c r="G27178" s="113">
        <v>1.1639294746782601E-2</v>
      </c>
    </row>
    <row r="27179" spans="1:7" x14ac:dyDescent="0.25">
      <c r="A27179" s="108" t="str">
        <f t="shared" si="424"/>
        <v>CH_2011_NATIONAL TOTAL_Cd</v>
      </c>
      <c r="B27179" s="113" t="s">
        <v>177</v>
      </c>
      <c r="C27179" s="113">
        <v>2011</v>
      </c>
      <c r="D27179" s="113" t="s">
        <v>122</v>
      </c>
      <c r="E27179" s="113" t="s">
        <v>126</v>
      </c>
      <c r="F27179" s="113" t="s">
        <v>200</v>
      </c>
      <c r="G27179" s="113">
        <v>5.3306426920737696E-4</v>
      </c>
    </row>
    <row r="27180" spans="1:7" x14ac:dyDescent="0.25">
      <c r="A27180" s="108" t="str">
        <f t="shared" si="424"/>
        <v>CH_2011_NATIONAL TOTAL_Hg</v>
      </c>
      <c r="B27180" s="113" t="s">
        <v>177</v>
      </c>
      <c r="C27180" s="113">
        <v>2011</v>
      </c>
      <c r="D27180" s="113" t="s">
        <v>122</v>
      </c>
      <c r="E27180" s="113" t="s">
        <v>127</v>
      </c>
      <c r="F27180" s="113" t="s">
        <v>200</v>
      </c>
      <c r="G27180" s="113">
        <v>6.9600022653812398E-4</v>
      </c>
    </row>
    <row r="27181" spans="1:7" x14ac:dyDescent="0.25">
      <c r="A27181" s="108" t="str">
        <f t="shared" si="424"/>
        <v>CH_2011_NATIONAL TOTAL_DIOX</v>
      </c>
      <c r="B27181" s="113" t="s">
        <v>177</v>
      </c>
      <c r="C27181" s="113">
        <v>2011</v>
      </c>
      <c r="D27181" s="113" t="s">
        <v>122</v>
      </c>
      <c r="E27181" s="113" t="s">
        <v>128</v>
      </c>
      <c r="F27181" s="113" t="s">
        <v>200</v>
      </c>
      <c r="G27181" s="150">
        <v>2.1096195683739499E-8</v>
      </c>
    </row>
    <row r="27182" spans="1:7" x14ac:dyDescent="0.25">
      <c r="A27182" s="108" t="str">
        <f t="shared" si="424"/>
        <v>CH_2011_NATIONAL TOTAL_PAH</v>
      </c>
      <c r="B27182" s="113" t="s">
        <v>177</v>
      </c>
      <c r="C27182" s="113">
        <v>2011</v>
      </c>
      <c r="D27182" s="113" t="s">
        <v>122</v>
      </c>
      <c r="E27182" s="113" t="s">
        <v>129</v>
      </c>
      <c r="F27182" s="113" t="s">
        <v>200</v>
      </c>
      <c r="G27182" s="113">
        <v>3.2492082178942699E-3</v>
      </c>
    </row>
    <row r="27183" spans="1:7" x14ac:dyDescent="0.25">
      <c r="A27183" s="108" t="str">
        <f t="shared" si="424"/>
        <v>CH_2011_NATIONAL TOTAL_HCB</v>
      </c>
      <c r="B27183" s="113" t="s">
        <v>177</v>
      </c>
      <c r="C27183" s="113">
        <v>2011</v>
      </c>
      <c r="D27183" s="113" t="s">
        <v>122</v>
      </c>
      <c r="E27183" s="113" t="s">
        <v>130</v>
      </c>
      <c r="F27183" s="113" t="s">
        <v>200</v>
      </c>
      <c r="G27183" s="150">
        <v>3.8687817695403299E-7</v>
      </c>
    </row>
    <row r="27184" spans="1:7" x14ac:dyDescent="0.25">
      <c r="A27184" s="108" t="str">
        <f t="shared" si="424"/>
        <v>CH_2011_NATIONAL TOTAL_PCB</v>
      </c>
      <c r="B27184" s="113" t="s">
        <v>177</v>
      </c>
      <c r="C27184" s="113">
        <v>2011</v>
      </c>
      <c r="D27184" s="113" t="s">
        <v>122</v>
      </c>
      <c r="E27184" s="113" t="s">
        <v>259</v>
      </c>
      <c r="F27184" s="113" t="s">
        <v>200</v>
      </c>
      <c r="G27184" s="113">
        <v>7.7817132566280599E-4</v>
      </c>
    </row>
    <row r="27185" spans="1:7" x14ac:dyDescent="0.25">
      <c r="A27185" s="108" t="str">
        <f t="shared" si="424"/>
        <v>CH_2011_1A3(FU)_NOx</v>
      </c>
      <c r="B27185" s="113" t="s">
        <v>177</v>
      </c>
      <c r="C27185" s="113">
        <v>2011</v>
      </c>
      <c r="D27185" s="113" t="s">
        <v>134</v>
      </c>
      <c r="E27185" s="113" t="s">
        <v>199</v>
      </c>
      <c r="F27185" s="113" t="s">
        <v>200</v>
      </c>
      <c r="G27185" s="113">
        <v>44.449857945570997</v>
      </c>
    </row>
    <row r="27186" spans="1:7" x14ac:dyDescent="0.25">
      <c r="A27186" s="108" t="str">
        <f t="shared" si="424"/>
        <v>CH_2011_1A3(FS)_NOx</v>
      </c>
      <c r="B27186" s="113" t="s">
        <v>177</v>
      </c>
      <c r="C27186" s="113">
        <v>2011</v>
      </c>
      <c r="D27186" s="113" t="s">
        <v>132</v>
      </c>
      <c r="E27186" s="113" t="s">
        <v>199</v>
      </c>
      <c r="F27186" s="113" t="s">
        <v>200</v>
      </c>
      <c r="G27186" s="113">
        <v>44.933660769816498</v>
      </c>
    </row>
    <row r="27187" spans="1:7" x14ac:dyDescent="0.25">
      <c r="A27187" s="108" t="str">
        <f t="shared" si="424"/>
        <v>CH_2011_1A3(FU)_NMVOC</v>
      </c>
      <c r="B27187" s="113" t="s">
        <v>177</v>
      </c>
      <c r="C27187" s="113">
        <v>2011</v>
      </c>
      <c r="D27187" s="113" t="s">
        <v>134</v>
      </c>
      <c r="E27187" s="113" t="s">
        <v>123</v>
      </c>
      <c r="F27187" s="113" t="s">
        <v>200</v>
      </c>
      <c r="G27187" s="113">
        <v>13.140340653699299</v>
      </c>
    </row>
    <row r="27188" spans="1:7" x14ac:dyDescent="0.25">
      <c r="A27188" s="108" t="str">
        <f t="shared" si="424"/>
        <v>CH_2011_1A3(FS)_NMVOC</v>
      </c>
      <c r="B27188" s="113" t="s">
        <v>177</v>
      </c>
      <c r="C27188" s="113">
        <v>2011</v>
      </c>
      <c r="D27188" s="113" t="s">
        <v>132</v>
      </c>
      <c r="E27188" s="113" t="s">
        <v>123</v>
      </c>
      <c r="F27188" s="113" t="s">
        <v>200</v>
      </c>
      <c r="G27188" s="113">
        <v>14.377801297398401</v>
      </c>
    </row>
    <row r="27189" spans="1:7" x14ac:dyDescent="0.25">
      <c r="A27189" s="108" t="str">
        <f t="shared" si="424"/>
        <v>CH_2011_1A3(FU)_SOx</v>
      </c>
      <c r="B27189" s="113" t="s">
        <v>177</v>
      </c>
      <c r="C27189" s="113">
        <v>2011</v>
      </c>
      <c r="D27189" s="113" t="s">
        <v>134</v>
      </c>
      <c r="E27189" s="113" t="s">
        <v>201</v>
      </c>
      <c r="F27189" s="113" t="s">
        <v>200</v>
      </c>
      <c r="G27189" s="113">
        <v>5.1871731537142002E-2</v>
      </c>
    </row>
    <row r="27190" spans="1:7" x14ac:dyDescent="0.25">
      <c r="A27190" s="108" t="str">
        <f t="shared" si="424"/>
        <v>CH_2011_1A3(FS)_SOx</v>
      </c>
      <c r="B27190" s="113" t="s">
        <v>177</v>
      </c>
      <c r="C27190" s="113">
        <v>2011</v>
      </c>
      <c r="D27190" s="113" t="s">
        <v>132</v>
      </c>
      <c r="E27190" s="113" t="s">
        <v>201</v>
      </c>
      <c r="F27190" s="113" t="s">
        <v>200</v>
      </c>
      <c r="G27190" s="113">
        <v>5.4124765088421803E-2</v>
      </c>
    </row>
    <row r="27191" spans="1:7" x14ac:dyDescent="0.25">
      <c r="A27191" s="108" t="str">
        <f t="shared" si="424"/>
        <v>CH_2011_1A3(FU)_NH3</v>
      </c>
      <c r="B27191" s="113" t="s">
        <v>177</v>
      </c>
      <c r="C27191" s="113">
        <v>2011</v>
      </c>
      <c r="D27191" s="113" t="s">
        <v>134</v>
      </c>
      <c r="E27191" s="113" t="s">
        <v>124</v>
      </c>
      <c r="F27191" s="113" t="s">
        <v>200</v>
      </c>
      <c r="G27191" s="113">
        <v>2.0327420710261301</v>
      </c>
    </row>
    <row r="27192" spans="1:7" x14ac:dyDescent="0.25">
      <c r="A27192" s="108" t="str">
        <f t="shared" si="424"/>
        <v>CH_2011_1A3(FS)_NH3</v>
      </c>
      <c r="B27192" s="113" t="s">
        <v>177</v>
      </c>
      <c r="C27192" s="113">
        <v>2011</v>
      </c>
      <c r="D27192" s="113" t="s">
        <v>132</v>
      </c>
      <c r="E27192" s="113" t="s">
        <v>124</v>
      </c>
      <c r="F27192" s="113" t="s">
        <v>200</v>
      </c>
      <c r="G27192" s="113">
        <v>2.23592244549158</v>
      </c>
    </row>
    <row r="27193" spans="1:7" x14ac:dyDescent="0.25">
      <c r="A27193" s="108" t="str">
        <f t="shared" si="424"/>
        <v>CH_2011_1A3(FU)_PM2.5</v>
      </c>
      <c r="B27193" s="113" t="s">
        <v>177</v>
      </c>
      <c r="C27193" s="113">
        <v>2011</v>
      </c>
      <c r="D27193" s="113" t="s">
        <v>134</v>
      </c>
      <c r="E27193" s="113" t="s">
        <v>203</v>
      </c>
      <c r="F27193" s="113" t="s">
        <v>200</v>
      </c>
      <c r="G27193" s="113">
        <v>1.8879141141964599</v>
      </c>
    </row>
    <row r="27194" spans="1:7" x14ac:dyDescent="0.25">
      <c r="A27194" s="108" t="str">
        <f t="shared" si="424"/>
        <v>CH_2011_1A3(FS)_PM2.5</v>
      </c>
      <c r="B27194" s="113" t="s">
        <v>177</v>
      </c>
      <c r="C27194" s="113">
        <v>2011</v>
      </c>
      <c r="D27194" s="113" t="s">
        <v>132</v>
      </c>
      <c r="E27194" s="113" t="s">
        <v>203</v>
      </c>
      <c r="F27194" s="113" t="s">
        <v>200</v>
      </c>
      <c r="G27194" s="113">
        <v>1.9359874298195201</v>
      </c>
    </row>
    <row r="27195" spans="1:7" x14ac:dyDescent="0.25">
      <c r="A27195" s="108" t="str">
        <f t="shared" si="424"/>
        <v>CH_2011_3D_NOx</v>
      </c>
      <c r="B27195" s="113" t="s">
        <v>177</v>
      </c>
      <c r="C27195" s="113">
        <v>2011</v>
      </c>
      <c r="D27195" s="113" t="s">
        <v>206</v>
      </c>
      <c r="E27195" s="113" t="s">
        <v>199</v>
      </c>
      <c r="F27195" s="113" t="s">
        <v>200</v>
      </c>
      <c r="G27195" s="113">
        <v>2.8668325616737902</v>
      </c>
    </row>
    <row r="27196" spans="1:7" x14ac:dyDescent="0.25">
      <c r="A27196" s="108" t="str">
        <f t="shared" si="424"/>
        <v>CH_2012_NATIONAL TOTAL_NOx</v>
      </c>
      <c r="B27196" s="113" t="s">
        <v>177</v>
      </c>
      <c r="C27196" s="113">
        <v>2012</v>
      </c>
      <c r="D27196" s="113" t="s">
        <v>122</v>
      </c>
      <c r="E27196" s="113" t="s">
        <v>199</v>
      </c>
      <c r="F27196" s="113" t="s">
        <v>200</v>
      </c>
      <c r="G27196" s="113">
        <v>80.921360790638403</v>
      </c>
    </row>
    <row r="27197" spans="1:7" x14ac:dyDescent="0.25">
      <c r="A27197" s="108" t="str">
        <f t="shared" si="424"/>
        <v>CH_2012_NATIONAL TOTAL_NMVOC</v>
      </c>
      <c r="B27197" s="113" t="s">
        <v>177</v>
      </c>
      <c r="C27197" s="113">
        <v>2012</v>
      </c>
      <c r="D27197" s="113" t="s">
        <v>122</v>
      </c>
      <c r="E27197" s="113" t="s">
        <v>123</v>
      </c>
      <c r="F27197" s="113" t="s">
        <v>200</v>
      </c>
      <c r="G27197" s="113">
        <v>91.894409253668002</v>
      </c>
    </row>
    <row r="27198" spans="1:7" x14ac:dyDescent="0.25">
      <c r="A27198" s="108" t="str">
        <f t="shared" si="424"/>
        <v>CH_2012_NATIONAL TOTAL_SOx</v>
      </c>
      <c r="B27198" s="113" t="s">
        <v>177</v>
      </c>
      <c r="C27198" s="113">
        <v>2012</v>
      </c>
      <c r="D27198" s="113" t="s">
        <v>122</v>
      </c>
      <c r="E27198" s="113" t="s">
        <v>201</v>
      </c>
      <c r="F27198" s="113" t="s">
        <v>200</v>
      </c>
      <c r="G27198" s="113">
        <v>8.3164718257610808</v>
      </c>
    </row>
    <row r="27199" spans="1:7" x14ac:dyDescent="0.25">
      <c r="A27199" s="108" t="str">
        <f t="shared" si="424"/>
        <v>CH_2012_NATIONAL TOTAL_NH3</v>
      </c>
      <c r="B27199" s="113" t="s">
        <v>177</v>
      </c>
      <c r="C27199" s="113">
        <v>2012</v>
      </c>
      <c r="D27199" s="113" t="s">
        <v>122</v>
      </c>
      <c r="E27199" s="113" t="s">
        <v>124</v>
      </c>
      <c r="F27199" s="113" t="s">
        <v>200</v>
      </c>
      <c r="G27199" s="113">
        <v>56.3545126596701</v>
      </c>
    </row>
    <row r="27200" spans="1:7" x14ac:dyDescent="0.25">
      <c r="A27200" s="108" t="str">
        <f t="shared" si="424"/>
        <v>CH_2012_NATIONAL TOTAL_PM2.5</v>
      </c>
      <c r="B27200" s="113" t="s">
        <v>177</v>
      </c>
      <c r="C27200" s="113">
        <v>2012</v>
      </c>
      <c r="D27200" s="113" t="s">
        <v>122</v>
      </c>
      <c r="E27200" s="113" t="s">
        <v>203</v>
      </c>
      <c r="F27200" s="113" t="s">
        <v>200</v>
      </c>
      <c r="G27200" s="113">
        <v>9.7380856305163697</v>
      </c>
    </row>
    <row r="27201" spans="1:7" x14ac:dyDescent="0.25">
      <c r="A27201" s="108" t="str">
        <f t="shared" si="424"/>
        <v>CH_2012_NATIONAL TOTAL_Pb</v>
      </c>
      <c r="B27201" s="113" t="s">
        <v>177</v>
      </c>
      <c r="C27201" s="113">
        <v>2012</v>
      </c>
      <c r="D27201" s="113" t="s">
        <v>122</v>
      </c>
      <c r="E27201" s="113" t="s">
        <v>125</v>
      </c>
      <c r="F27201" s="113" t="s">
        <v>200</v>
      </c>
      <c r="G27201" s="113">
        <v>1.07420763815526E-2</v>
      </c>
    </row>
    <row r="27202" spans="1:7" x14ac:dyDescent="0.25">
      <c r="A27202" s="108" t="str">
        <f t="shared" ref="A27202:A27265" si="425">CONCATENATE(B27202,"_",C27202,"_",D27202,"_",E27202)</f>
        <v>CH_2012_NATIONAL TOTAL_Cd</v>
      </c>
      <c r="B27202" s="113" t="s">
        <v>177</v>
      </c>
      <c r="C27202" s="113">
        <v>2012</v>
      </c>
      <c r="D27202" s="113" t="s">
        <v>122</v>
      </c>
      <c r="E27202" s="113" t="s">
        <v>126</v>
      </c>
      <c r="F27202" s="113" t="s">
        <v>200</v>
      </c>
      <c r="G27202" s="113">
        <v>5.4881841893865803E-4</v>
      </c>
    </row>
    <row r="27203" spans="1:7" x14ac:dyDescent="0.25">
      <c r="A27203" s="108" t="str">
        <f t="shared" si="425"/>
        <v>CH_2012_NATIONAL TOTAL_Hg</v>
      </c>
      <c r="B27203" s="113" t="s">
        <v>177</v>
      </c>
      <c r="C27203" s="113">
        <v>2012</v>
      </c>
      <c r="D27203" s="113" t="s">
        <v>122</v>
      </c>
      <c r="E27203" s="113" t="s">
        <v>127</v>
      </c>
      <c r="F27203" s="113" t="s">
        <v>200</v>
      </c>
      <c r="G27203" s="113">
        <v>6.6579791959228804E-4</v>
      </c>
    </row>
    <row r="27204" spans="1:7" x14ac:dyDescent="0.25">
      <c r="A27204" s="108" t="str">
        <f t="shared" si="425"/>
        <v>CH_2012_NATIONAL TOTAL_DIOX</v>
      </c>
      <c r="B27204" s="113" t="s">
        <v>177</v>
      </c>
      <c r="C27204" s="113">
        <v>2012</v>
      </c>
      <c r="D27204" s="113" t="s">
        <v>122</v>
      </c>
      <c r="E27204" s="113" t="s">
        <v>128</v>
      </c>
      <c r="F27204" s="113" t="s">
        <v>200</v>
      </c>
      <c r="G27204" s="150">
        <v>2.0024763966922301E-8</v>
      </c>
    </row>
    <row r="27205" spans="1:7" x14ac:dyDescent="0.25">
      <c r="A27205" s="108" t="str">
        <f t="shared" si="425"/>
        <v>CH_2012_NATIONAL TOTAL_PAH</v>
      </c>
      <c r="B27205" s="113" t="s">
        <v>177</v>
      </c>
      <c r="C27205" s="113">
        <v>2012</v>
      </c>
      <c r="D27205" s="113" t="s">
        <v>122</v>
      </c>
      <c r="E27205" s="113" t="s">
        <v>129</v>
      </c>
      <c r="F27205" s="113" t="s">
        <v>200</v>
      </c>
      <c r="G27205" s="113">
        <v>3.3640480672743498E-3</v>
      </c>
    </row>
    <row r="27206" spans="1:7" x14ac:dyDescent="0.25">
      <c r="A27206" s="108" t="str">
        <f t="shared" si="425"/>
        <v>CH_2012_NATIONAL TOTAL_HCB</v>
      </c>
      <c r="B27206" s="113" t="s">
        <v>177</v>
      </c>
      <c r="C27206" s="113">
        <v>2012</v>
      </c>
      <c r="D27206" s="113" t="s">
        <v>122</v>
      </c>
      <c r="E27206" s="113" t="s">
        <v>130</v>
      </c>
      <c r="F27206" s="113" t="s">
        <v>200</v>
      </c>
      <c r="G27206" s="150">
        <v>4.01176904960873E-7</v>
      </c>
    </row>
    <row r="27207" spans="1:7" x14ac:dyDescent="0.25">
      <c r="A27207" s="108" t="str">
        <f t="shared" si="425"/>
        <v>CH_2012_NATIONAL TOTAL_PCB</v>
      </c>
      <c r="B27207" s="113" t="s">
        <v>177</v>
      </c>
      <c r="C27207" s="113">
        <v>2012</v>
      </c>
      <c r="D27207" s="113" t="s">
        <v>122</v>
      </c>
      <c r="E27207" s="113" t="s">
        <v>259</v>
      </c>
      <c r="F27207" s="113" t="s">
        <v>200</v>
      </c>
      <c r="G27207" s="113">
        <v>7.3106531520054495E-4</v>
      </c>
    </row>
    <row r="27208" spans="1:7" x14ac:dyDescent="0.25">
      <c r="A27208" s="108" t="str">
        <f t="shared" si="425"/>
        <v>CH_2012_1A3(FU)_NOx</v>
      </c>
      <c r="B27208" s="113" t="s">
        <v>177</v>
      </c>
      <c r="C27208" s="113">
        <v>2012</v>
      </c>
      <c r="D27208" s="113" t="s">
        <v>134</v>
      </c>
      <c r="E27208" s="113" t="s">
        <v>199</v>
      </c>
      <c r="F27208" s="113" t="s">
        <v>200</v>
      </c>
      <c r="G27208" s="113">
        <v>44.201844482395401</v>
      </c>
    </row>
    <row r="27209" spans="1:7" x14ac:dyDescent="0.25">
      <c r="A27209" s="108" t="str">
        <f t="shared" si="425"/>
        <v>CH_2012_1A3(FS)_NOx</v>
      </c>
      <c r="B27209" s="113" t="s">
        <v>177</v>
      </c>
      <c r="C27209" s="113">
        <v>2012</v>
      </c>
      <c r="D27209" s="113" t="s">
        <v>132</v>
      </c>
      <c r="E27209" s="113" t="s">
        <v>199</v>
      </c>
      <c r="F27209" s="113" t="s">
        <v>200</v>
      </c>
      <c r="G27209" s="113">
        <v>45.278042872249102</v>
      </c>
    </row>
    <row r="27210" spans="1:7" x14ac:dyDescent="0.25">
      <c r="A27210" s="108" t="str">
        <f t="shared" si="425"/>
        <v>CH_2012_1A3(FU)_NMVOC</v>
      </c>
      <c r="B27210" s="113" t="s">
        <v>177</v>
      </c>
      <c r="C27210" s="113">
        <v>2012</v>
      </c>
      <c r="D27210" s="113" t="s">
        <v>134</v>
      </c>
      <c r="E27210" s="113" t="s">
        <v>123</v>
      </c>
      <c r="F27210" s="113" t="s">
        <v>200</v>
      </c>
      <c r="G27210" s="113">
        <v>12.0019522451055</v>
      </c>
    </row>
    <row r="27211" spans="1:7" x14ac:dyDescent="0.25">
      <c r="A27211" s="108" t="str">
        <f t="shared" si="425"/>
        <v>CH_2012_1A3(FS)_NMVOC</v>
      </c>
      <c r="B27211" s="113" t="s">
        <v>177</v>
      </c>
      <c r="C27211" s="113">
        <v>2012</v>
      </c>
      <c r="D27211" s="113" t="s">
        <v>132</v>
      </c>
      <c r="E27211" s="113" t="s">
        <v>123</v>
      </c>
      <c r="F27211" s="113" t="s">
        <v>200</v>
      </c>
      <c r="G27211" s="113">
        <v>13.2425448040579</v>
      </c>
    </row>
    <row r="27212" spans="1:7" x14ac:dyDescent="0.25">
      <c r="A27212" s="108" t="str">
        <f t="shared" si="425"/>
        <v>CH_2012_1A3(FU)_SOx</v>
      </c>
      <c r="B27212" s="113" t="s">
        <v>177</v>
      </c>
      <c r="C27212" s="113">
        <v>2012</v>
      </c>
      <c r="D27212" s="113" t="s">
        <v>134</v>
      </c>
      <c r="E27212" s="113" t="s">
        <v>201</v>
      </c>
      <c r="F27212" s="113" t="s">
        <v>200</v>
      </c>
      <c r="G27212" s="113">
        <v>5.3083893345253597E-2</v>
      </c>
    </row>
    <row r="27213" spans="1:7" x14ac:dyDescent="0.25">
      <c r="A27213" s="108" t="str">
        <f t="shared" si="425"/>
        <v>CH_2012_1A3(FS)_SOx</v>
      </c>
      <c r="B27213" s="113" t="s">
        <v>177</v>
      </c>
      <c r="C27213" s="113">
        <v>2012</v>
      </c>
      <c r="D27213" s="113" t="s">
        <v>132</v>
      </c>
      <c r="E27213" s="113" t="s">
        <v>201</v>
      </c>
      <c r="F27213" s="113" t="s">
        <v>200</v>
      </c>
      <c r="G27213" s="113">
        <v>5.5977178360712303E-2</v>
      </c>
    </row>
    <row r="27214" spans="1:7" x14ac:dyDescent="0.25">
      <c r="A27214" s="108" t="str">
        <f t="shared" si="425"/>
        <v>CH_2012_1A3(FU)_NH3</v>
      </c>
      <c r="B27214" s="113" t="s">
        <v>177</v>
      </c>
      <c r="C27214" s="113">
        <v>2012</v>
      </c>
      <c r="D27214" s="113" t="s">
        <v>134</v>
      </c>
      <c r="E27214" s="113" t="s">
        <v>124</v>
      </c>
      <c r="F27214" s="113" t="s">
        <v>200</v>
      </c>
      <c r="G27214" s="113">
        <v>1.74894045144273</v>
      </c>
    </row>
    <row r="27215" spans="1:7" x14ac:dyDescent="0.25">
      <c r="A27215" s="108" t="str">
        <f t="shared" si="425"/>
        <v>CH_2012_1A3(FS)_NH3</v>
      </c>
      <c r="B27215" s="113" t="s">
        <v>177</v>
      </c>
      <c r="C27215" s="113">
        <v>2012</v>
      </c>
      <c r="D27215" s="113" t="s">
        <v>132</v>
      </c>
      <c r="E27215" s="113" t="s">
        <v>124</v>
      </c>
      <c r="F27215" s="113" t="s">
        <v>200</v>
      </c>
      <c r="G27215" s="113">
        <v>1.93805116237238</v>
      </c>
    </row>
    <row r="27216" spans="1:7" x14ac:dyDescent="0.25">
      <c r="A27216" s="108" t="str">
        <f t="shared" si="425"/>
        <v>CH_2012_1A3(FU)_PM2.5</v>
      </c>
      <c r="B27216" s="113" t="s">
        <v>177</v>
      </c>
      <c r="C27216" s="113">
        <v>2012</v>
      </c>
      <c r="D27216" s="113" t="s">
        <v>134</v>
      </c>
      <c r="E27216" s="113" t="s">
        <v>203</v>
      </c>
      <c r="F27216" s="113" t="s">
        <v>200</v>
      </c>
      <c r="G27216" s="113">
        <v>1.7492707726409999</v>
      </c>
    </row>
    <row r="27217" spans="1:7" x14ac:dyDescent="0.25">
      <c r="A27217" s="108" t="str">
        <f t="shared" si="425"/>
        <v>CH_2012_1A3(FS)_PM2.5</v>
      </c>
      <c r="B27217" s="113" t="s">
        <v>177</v>
      </c>
      <c r="C27217" s="113">
        <v>2012</v>
      </c>
      <c r="D27217" s="113" t="s">
        <v>132</v>
      </c>
      <c r="E27217" s="113" t="s">
        <v>203</v>
      </c>
      <c r="F27217" s="113" t="s">
        <v>200</v>
      </c>
      <c r="G27217" s="113">
        <v>1.82207654898105</v>
      </c>
    </row>
    <row r="27218" spans="1:7" x14ac:dyDescent="0.25">
      <c r="A27218" s="108" t="str">
        <f t="shared" si="425"/>
        <v>CH_2012_3D_NOx</v>
      </c>
      <c r="B27218" s="113" t="s">
        <v>177</v>
      </c>
      <c r="C27218" s="113">
        <v>2012</v>
      </c>
      <c r="D27218" s="113" t="s">
        <v>206</v>
      </c>
      <c r="E27218" s="113" t="s">
        <v>199</v>
      </c>
      <c r="F27218" s="113" t="s">
        <v>200</v>
      </c>
      <c r="G27218" s="113">
        <v>2.84619352986237</v>
      </c>
    </row>
    <row r="27219" spans="1:7" x14ac:dyDescent="0.25">
      <c r="A27219" s="108" t="str">
        <f t="shared" si="425"/>
        <v>CH_2013_NATIONAL TOTAL_NOx</v>
      </c>
      <c r="B27219" s="113" t="s">
        <v>177</v>
      </c>
      <c r="C27219" s="113">
        <v>2013</v>
      </c>
      <c r="D27219" s="113" t="s">
        <v>122</v>
      </c>
      <c r="E27219" s="113" t="s">
        <v>199</v>
      </c>
      <c r="F27219" s="113" t="s">
        <v>200</v>
      </c>
      <c r="G27219" s="113">
        <v>81.054860232574001</v>
      </c>
    </row>
    <row r="27220" spans="1:7" x14ac:dyDescent="0.25">
      <c r="A27220" s="108" t="str">
        <f t="shared" si="425"/>
        <v>CH_2013_NATIONAL TOTAL_NMVOC</v>
      </c>
      <c r="B27220" s="113" t="s">
        <v>177</v>
      </c>
      <c r="C27220" s="113">
        <v>2013</v>
      </c>
      <c r="D27220" s="113" t="s">
        <v>122</v>
      </c>
      <c r="E27220" s="113" t="s">
        <v>123</v>
      </c>
      <c r="F27220" s="113" t="s">
        <v>200</v>
      </c>
      <c r="G27220" s="113">
        <v>89.056639486037</v>
      </c>
    </row>
    <row r="27221" spans="1:7" x14ac:dyDescent="0.25">
      <c r="A27221" s="108" t="str">
        <f t="shared" si="425"/>
        <v>CH_2013_NATIONAL TOTAL_SOx</v>
      </c>
      <c r="B27221" s="113" t="s">
        <v>177</v>
      </c>
      <c r="C27221" s="113">
        <v>2013</v>
      </c>
      <c r="D27221" s="113" t="s">
        <v>122</v>
      </c>
      <c r="E27221" s="113" t="s">
        <v>201</v>
      </c>
      <c r="F27221" s="113" t="s">
        <v>200</v>
      </c>
      <c r="G27221" s="113">
        <v>7.8910963701093202</v>
      </c>
    </row>
    <row r="27222" spans="1:7" x14ac:dyDescent="0.25">
      <c r="A27222" s="108" t="str">
        <f t="shared" si="425"/>
        <v>CH_2013_NATIONAL TOTAL_NH3</v>
      </c>
      <c r="B27222" s="113" t="s">
        <v>177</v>
      </c>
      <c r="C27222" s="113">
        <v>2013</v>
      </c>
      <c r="D27222" s="113" t="s">
        <v>122</v>
      </c>
      <c r="E27222" s="113" t="s">
        <v>124</v>
      </c>
      <c r="F27222" s="113" t="s">
        <v>200</v>
      </c>
      <c r="G27222" s="113">
        <v>55.607746312806903</v>
      </c>
    </row>
    <row r="27223" spans="1:7" x14ac:dyDescent="0.25">
      <c r="A27223" s="108" t="str">
        <f t="shared" si="425"/>
        <v>CH_2013_NATIONAL TOTAL_PM2.5</v>
      </c>
      <c r="B27223" s="113" t="s">
        <v>177</v>
      </c>
      <c r="C27223" s="113">
        <v>2013</v>
      </c>
      <c r="D27223" s="113" t="s">
        <v>122</v>
      </c>
      <c r="E27223" s="113" t="s">
        <v>203</v>
      </c>
      <c r="F27223" s="113" t="s">
        <v>200</v>
      </c>
      <c r="G27223" s="113">
        <v>9.4987069120404506</v>
      </c>
    </row>
    <row r="27224" spans="1:7" x14ac:dyDescent="0.25">
      <c r="A27224" s="108" t="str">
        <f t="shared" si="425"/>
        <v>CH_2013_NATIONAL TOTAL_Pb</v>
      </c>
      <c r="B27224" s="113" t="s">
        <v>177</v>
      </c>
      <c r="C27224" s="113">
        <v>2013</v>
      </c>
      <c r="D27224" s="113" t="s">
        <v>122</v>
      </c>
      <c r="E27224" s="113" t="s">
        <v>125</v>
      </c>
      <c r="F27224" s="113" t="s">
        <v>200</v>
      </c>
      <c r="G27224" s="113">
        <v>1.02045244590273E-2</v>
      </c>
    </row>
    <row r="27225" spans="1:7" x14ac:dyDescent="0.25">
      <c r="A27225" s="108" t="str">
        <f t="shared" si="425"/>
        <v>CH_2013_NATIONAL TOTAL_Cd</v>
      </c>
      <c r="B27225" s="113" t="s">
        <v>177</v>
      </c>
      <c r="C27225" s="113">
        <v>2013</v>
      </c>
      <c r="D27225" s="113" t="s">
        <v>122</v>
      </c>
      <c r="E27225" s="113" t="s">
        <v>126</v>
      </c>
      <c r="F27225" s="113" t="s">
        <v>200</v>
      </c>
      <c r="G27225" s="113">
        <v>5.5312244597430899E-4</v>
      </c>
    </row>
    <row r="27226" spans="1:7" x14ac:dyDescent="0.25">
      <c r="A27226" s="108" t="str">
        <f t="shared" si="425"/>
        <v>CH_2013_NATIONAL TOTAL_Hg</v>
      </c>
      <c r="B27226" s="113" t="s">
        <v>177</v>
      </c>
      <c r="C27226" s="113">
        <v>2013</v>
      </c>
      <c r="D27226" s="113" t="s">
        <v>122</v>
      </c>
      <c r="E27226" s="113" t="s">
        <v>127</v>
      </c>
      <c r="F27226" s="113" t="s">
        <v>200</v>
      </c>
      <c r="G27226" s="113">
        <v>6.4953339106735199E-4</v>
      </c>
    </row>
    <row r="27227" spans="1:7" x14ac:dyDescent="0.25">
      <c r="A27227" s="108" t="str">
        <f t="shared" si="425"/>
        <v>CH_2013_NATIONAL TOTAL_DIOX</v>
      </c>
      <c r="B27227" s="113" t="s">
        <v>177</v>
      </c>
      <c r="C27227" s="113">
        <v>2013</v>
      </c>
      <c r="D27227" s="113" t="s">
        <v>122</v>
      </c>
      <c r="E27227" s="113" t="s">
        <v>128</v>
      </c>
      <c r="F27227" s="113" t="s">
        <v>200</v>
      </c>
      <c r="G27227" s="150">
        <v>1.8784672378458901E-8</v>
      </c>
    </row>
    <row r="27228" spans="1:7" x14ac:dyDescent="0.25">
      <c r="A27228" s="108" t="str">
        <f t="shared" si="425"/>
        <v>CH_2013_NATIONAL TOTAL_PAH</v>
      </c>
      <c r="B27228" s="113" t="s">
        <v>177</v>
      </c>
      <c r="C27228" s="113">
        <v>2013</v>
      </c>
      <c r="D27228" s="113" t="s">
        <v>122</v>
      </c>
      <c r="E27228" s="113" t="s">
        <v>129</v>
      </c>
      <c r="F27228" s="113" t="s">
        <v>200</v>
      </c>
      <c r="G27228" s="113">
        <v>3.44152832388403E-3</v>
      </c>
    </row>
    <row r="27229" spans="1:7" x14ac:dyDescent="0.25">
      <c r="A27229" s="108" t="str">
        <f t="shared" si="425"/>
        <v>CH_2013_NATIONAL TOTAL_HCB</v>
      </c>
      <c r="B27229" s="113" t="s">
        <v>177</v>
      </c>
      <c r="C27229" s="113">
        <v>2013</v>
      </c>
      <c r="D27229" s="113" t="s">
        <v>122</v>
      </c>
      <c r="E27229" s="113" t="s">
        <v>130</v>
      </c>
      <c r="F27229" s="113" t="s">
        <v>200</v>
      </c>
      <c r="G27229" s="150">
        <v>4.0076233146820099E-7</v>
      </c>
    </row>
    <row r="27230" spans="1:7" x14ac:dyDescent="0.25">
      <c r="A27230" s="108" t="str">
        <f t="shared" si="425"/>
        <v>CH_2013_NATIONAL TOTAL_PCB</v>
      </c>
      <c r="B27230" s="113" t="s">
        <v>177</v>
      </c>
      <c r="C27230" s="113">
        <v>2013</v>
      </c>
      <c r="D27230" s="113" t="s">
        <v>122</v>
      </c>
      <c r="E27230" s="113" t="s">
        <v>259</v>
      </c>
      <c r="F27230" s="113" t="s">
        <v>200</v>
      </c>
      <c r="G27230" s="113">
        <v>6.8572457675145895E-4</v>
      </c>
    </row>
    <row r="27231" spans="1:7" x14ac:dyDescent="0.25">
      <c r="A27231" s="108" t="str">
        <f t="shared" si="425"/>
        <v>CH_2013_1A3(FU)_NOx</v>
      </c>
      <c r="B27231" s="113" t="s">
        <v>177</v>
      </c>
      <c r="C27231" s="113">
        <v>2013</v>
      </c>
      <c r="D27231" s="113" t="s">
        <v>134</v>
      </c>
      <c r="E27231" s="113" t="s">
        <v>199</v>
      </c>
      <c r="F27231" s="113" t="s">
        <v>200</v>
      </c>
      <c r="G27231" s="113">
        <v>44.5078850499306</v>
      </c>
    </row>
    <row r="27232" spans="1:7" x14ac:dyDescent="0.25">
      <c r="A27232" s="108" t="str">
        <f t="shared" si="425"/>
        <v>CH_2013_1A3(FS)_NOx</v>
      </c>
      <c r="B27232" s="113" t="s">
        <v>177</v>
      </c>
      <c r="C27232" s="113">
        <v>2013</v>
      </c>
      <c r="D27232" s="113" t="s">
        <v>132</v>
      </c>
      <c r="E27232" s="113" t="s">
        <v>199</v>
      </c>
      <c r="F27232" s="113" t="s">
        <v>200</v>
      </c>
      <c r="G27232" s="113">
        <v>45.255802256280802</v>
      </c>
    </row>
    <row r="27233" spans="1:7" x14ac:dyDescent="0.25">
      <c r="A27233" s="108" t="str">
        <f t="shared" si="425"/>
        <v>CH_2013_1A3(FU)_NMVOC</v>
      </c>
      <c r="B27233" s="113" t="s">
        <v>177</v>
      </c>
      <c r="C27233" s="113">
        <v>2013</v>
      </c>
      <c r="D27233" s="113" t="s">
        <v>134</v>
      </c>
      <c r="E27233" s="113" t="s">
        <v>123</v>
      </c>
      <c r="F27233" s="113" t="s">
        <v>200</v>
      </c>
      <c r="G27233" s="113">
        <v>11.041804527522499</v>
      </c>
    </row>
    <row r="27234" spans="1:7" x14ac:dyDescent="0.25">
      <c r="A27234" s="108" t="str">
        <f t="shared" si="425"/>
        <v>CH_2013_1A3(FS)_NMVOC</v>
      </c>
      <c r="B27234" s="113" t="s">
        <v>177</v>
      </c>
      <c r="C27234" s="113">
        <v>2013</v>
      </c>
      <c r="D27234" s="113" t="s">
        <v>132</v>
      </c>
      <c r="E27234" s="113" t="s">
        <v>123</v>
      </c>
      <c r="F27234" s="113" t="s">
        <v>200</v>
      </c>
      <c r="G27234" s="113">
        <v>12.1438372733876</v>
      </c>
    </row>
    <row r="27235" spans="1:7" x14ac:dyDescent="0.25">
      <c r="A27235" s="108" t="str">
        <f t="shared" si="425"/>
        <v>CH_2013_1A3(FU)_SOx</v>
      </c>
      <c r="B27235" s="113" t="s">
        <v>177</v>
      </c>
      <c r="C27235" s="113">
        <v>2013</v>
      </c>
      <c r="D27235" s="113" t="s">
        <v>134</v>
      </c>
      <c r="E27235" s="113" t="s">
        <v>201</v>
      </c>
      <c r="F27235" s="113" t="s">
        <v>200</v>
      </c>
      <c r="G27235" s="113">
        <v>5.3459250153218299E-2</v>
      </c>
    </row>
    <row r="27236" spans="1:7" x14ac:dyDescent="0.25">
      <c r="A27236" s="108" t="str">
        <f t="shared" si="425"/>
        <v>CH_2013_1A3(FS)_SOx</v>
      </c>
      <c r="B27236" s="113" t="s">
        <v>177</v>
      </c>
      <c r="C27236" s="113">
        <v>2013</v>
      </c>
      <c r="D27236" s="113" t="s">
        <v>132</v>
      </c>
      <c r="E27236" s="113" t="s">
        <v>201</v>
      </c>
      <c r="F27236" s="113" t="s">
        <v>200</v>
      </c>
      <c r="G27236" s="113">
        <v>5.59653130459676E-2</v>
      </c>
    </row>
    <row r="27237" spans="1:7" x14ac:dyDescent="0.25">
      <c r="A27237" s="108" t="str">
        <f t="shared" si="425"/>
        <v>CH_2013_1A3(FU)_NH3</v>
      </c>
      <c r="B27237" s="113" t="s">
        <v>177</v>
      </c>
      <c r="C27237" s="113">
        <v>2013</v>
      </c>
      <c r="D27237" s="113" t="s">
        <v>134</v>
      </c>
      <c r="E27237" s="113" t="s">
        <v>124</v>
      </c>
      <c r="F27237" s="113" t="s">
        <v>200</v>
      </c>
      <c r="G27237" s="113">
        <v>1.5111518440631899</v>
      </c>
    </row>
    <row r="27238" spans="1:7" x14ac:dyDescent="0.25">
      <c r="A27238" s="108" t="str">
        <f t="shared" si="425"/>
        <v>CH_2013_1A3(FS)_NH3</v>
      </c>
      <c r="B27238" s="113" t="s">
        <v>177</v>
      </c>
      <c r="C27238" s="113">
        <v>2013</v>
      </c>
      <c r="D27238" s="113" t="s">
        <v>132</v>
      </c>
      <c r="E27238" s="113" t="s">
        <v>124</v>
      </c>
      <c r="F27238" s="113" t="s">
        <v>200</v>
      </c>
      <c r="G27238" s="113">
        <v>1.6687748452190301</v>
      </c>
    </row>
    <row r="27239" spans="1:7" x14ac:dyDescent="0.25">
      <c r="A27239" s="108" t="str">
        <f t="shared" si="425"/>
        <v>CH_2013_1A3(FU)_PM2.5</v>
      </c>
      <c r="B27239" s="113" t="s">
        <v>177</v>
      </c>
      <c r="C27239" s="113">
        <v>2013</v>
      </c>
      <c r="D27239" s="113" t="s">
        <v>134</v>
      </c>
      <c r="E27239" s="113" t="s">
        <v>203</v>
      </c>
      <c r="F27239" s="113" t="s">
        <v>200</v>
      </c>
      <c r="G27239" s="113">
        <v>1.6429406302981</v>
      </c>
    </row>
    <row r="27240" spans="1:7" x14ac:dyDescent="0.25">
      <c r="A27240" s="108" t="str">
        <f t="shared" si="425"/>
        <v>CH_2013_1A3(FS)_PM2.5</v>
      </c>
      <c r="B27240" s="113" t="s">
        <v>177</v>
      </c>
      <c r="C27240" s="113">
        <v>2013</v>
      </c>
      <c r="D27240" s="113" t="s">
        <v>132</v>
      </c>
      <c r="E27240" s="113" t="s">
        <v>203</v>
      </c>
      <c r="F27240" s="113" t="s">
        <v>200</v>
      </c>
      <c r="G27240" s="113">
        <v>1.7056600909730599</v>
      </c>
    </row>
    <row r="27241" spans="1:7" x14ac:dyDescent="0.25">
      <c r="A27241" s="108" t="str">
        <f t="shared" si="425"/>
        <v>CH_2013_3D_NOx</v>
      </c>
      <c r="B27241" s="113" t="s">
        <v>177</v>
      </c>
      <c r="C27241" s="113">
        <v>2013</v>
      </c>
      <c r="D27241" s="113" t="s">
        <v>206</v>
      </c>
      <c r="E27241" s="113" t="s">
        <v>199</v>
      </c>
      <c r="F27241" s="113" t="s">
        <v>200</v>
      </c>
      <c r="G27241" s="113">
        <v>2.8118680010691199</v>
      </c>
    </row>
    <row r="27242" spans="1:7" x14ac:dyDescent="0.25">
      <c r="A27242" s="108" t="str">
        <f t="shared" si="425"/>
        <v>CH_2014_NATIONAL TOTAL_NOx</v>
      </c>
      <c r="B27242" s="113" t="s">
        <v>177</v>
      </c>
      <c r="C27242" s="113">
        <v>2014</v>
      </c>
      <c r="D27242" s="113" t="s">
        <v>122</v>
      </c>
      <c r="E27242" s="113" t="s">
        <v>199</v>
      </c>
      <c r="F27242" s="113" t="s">
        <v>200</v>
      </c>
      <c r="G27242" s="113">
        <v>77.219968310198297</v>
      </c>
    </row>
    <row r="27243" spans="1:7" x14ac:dyDescent="0.25">
      <c r="A27243" s="108" t="str">
        <f t="shared" si="425"/>
        <v>CH_2014_NATIONAL TOTAL_NMVOC</v>
      </c>
      <c r="B27243" s="113" t="s">
        <v>177</v>
      </c>
      <c r="C27243" s="113">
        <v>2014</v>
      </c>
      <c r="D27243" s="113" t="s">
        <v>122</v>
      </c>
      <c r="E27243" s="113" t="s">
        <v>123</v>
      </c>
      <c r="F27243" s="113" t="s">
        <v>200</v>
      </c>
      <c r="G27243" s="113">
        <v>85.038781132057395</v>
      </c>
    </row>
    <row r="27244" spans="1:7" x14ac:dyDescent="0.25">
      <c r="A27244" s="108" t="str">
        <f t="shared" si="425"/>
        <v>CH_2014_NATIONAL TOTAL_SOx</v>
      </c>
      <c r="B27244" s="113" t="s">
        <v>177</v>
      </c>
      <c r="C27244" s="113">
        <v>2014</v>
      </c>
      <c r="D27244" s="113" t="s">
        <v>122</v>
      </c>
      <c r="E27244" s="113" t="s">
        <v>201</v>
      </c>
      <c r="F27244" s="113" t="s">
        <v>200</v>
      </c>
      <c r="G27244" s="113">
        <v>6.8325934118650897</v>
      </c>
    </row>
    <row r="27245" spans="1:7" x14ac:dyDescent="0.25">
      <c r="A27245" s="108" t="str">
        <f t="shared" si="425"/>
        <v>CH_2014_NATIONAL TOTAL_NH3</v>
      </c>
      <c r="B27245" s="113" t="s">
        <v>177</v>
      </c>
      <c r="C27245" s="113">
        <v>2014</v>
      </c>
      <c r="D27245" s="113" t="s">
        <v>122</v>
      </c>
      <c r="E27245" s="113" t="s">
        <v>124</v>
      </c>
      <c r="F27245" s="113" t="s">
        <v>200</v>
      </c>
      <c r="G27245" s="113">
        <v>55.985344726963497</v>
      </c>
    </row>
    <row r="27246" spans="1:7" x14ac:dyDescent="0.25">
      <c r="A27246" s="108" t="str">
        <f t="shared" si="425"/>
        <v>CH_2014_NATIONAL TOTAL_PM2.5</v>
      </c>
      <c r="B27246" s="113" t="s">
        <v>177</v>
      </c>
      <c r="C27246" s="113">
        <v>2014</v>
      </c>
      <c r="D27246" s="113" t="s">
        <v>122</v>
      </c>
      <c r="E27246" s="113" t="s">
        <v>203</v>
      </c>
      <c r="F27246" s="113" t="s">
        <v>200</v>
      </c>
      <c r="G27246" s="113">
        <v>8.2064635971852198</v>
      </c>
    </row>
    <row r="27247" spans="1:7" x14ac:dyDescent="0.25">
      <c r="A27247" s="108" t="str">
        <f t="shared" si="425"/>
        <v>CH_2014_NATIONAL TOTAL_Pb</v>
      </c>
      <c r="B27247" s="113" t="s">
        <v>177</v>
      </c>
      <c r="C27247" s="113">
        <v>2014</v>
      </c>
      <c r="D27247" s="113" t="s">
        <v>122</v>
      </c>
      <c r="E27247" s="113" t="s">
        <v>125</v>
      </c>
      <c r="F27247" s="113" t="s">
        <v>200</v>
      </c>
      <c r="G27247" s="113">
        <v>1.00513158329191E-2</v>
      </c>
    </row>
    <row r="27248" spans="1:7" x14ac:dyDescent="0.25">
      <c r="A27248" s="108" t="str">
        <f t="shared" si="425"/>
        <v>CH_2014_NATIONAL TOTAL_Cd</v>
      </c>
      <c r="B27248" s="113" t="s">
        <v>177</v>
      </c>
      <c r="C27248" s="113">
        <v>2014</v>
      </c>
      <c r="D27248" s="113" t="s">
        <v>122</v>
      </c>
      <c r="E27248" s="113" t="s">
        <v>126</v>
      </c>
      <c r="F27248" s="113" t="s">
        <v>200</v>
      </c>
      <c r="G27248" s="113">
        <v>5.2365234805795203E-4</v>
      </c>
    </row>
    <row r="27249" spans="1:7" x14ac:dyDescent="0.25">
      <c r="A27249" s="108" t="str">
        <f t="shared" si="425"/>
        <v>CH_2014_NATIONAL TOTAL_Hg</v>
      </c>
      <c r="B27249" s="113" t="s">
        <v>177</v>
      </c>
      <c r="C27249" s="113">
        <v>2014</v>
      </c>
      <c r="D27249" s="113" t="s">
        <v>122</v>
      </c>
      <c r="E27249" s="113" t="s">
        <v>127</v>
      </c>
      <c r="F27249" s="113" t="s">
        <v>200</v>
      </c>
      <c r="G27249" s="113">
        <v>6.3556779058477003E-4</v>
      </c>
    </row>
    <row r="27250" spans="1:7" x14ac:dyDescent="0.25">
      <c r="A27250" s="108" t="str">
        <f t="shared" si="425"/>
        <v>CH_2014_NATIONAL TOTAL_DIOX</v>
      </c>
      <c r="B27250" s="113" t="s">
        <v>177</v>
      </c>
      <c r="C27250" s="113">
        <v>2014</v>
      </c>
      <c r="D27250" s="113" t="s">
        <v>122</v>
      </c>
      <c r="E27250" s="113" t="s">
        <v>128</v>
      </c>
      <c r="F27250" s="113" t="s">
        <v>200</v>
      </c>
      <c r="G27250" s="150">
        <v>1.5595689592295401E-8</v>
      </c>
    </row>
    <row r="27251" spans="1:7" x14ac:dyDescent="0.25">
      <c r="A27251" s="108" t="str">
        <f t="shared" si="425"/>
        <v>CH_2014_NATIONAL TOTAL_PAH</v>
      </c>
      <c r="B27251" s="113" t="s">
        <v>177</v>
      </c>
      <c r="C27251" s="113">
        <v>2014</v>
      </c>
      <c r="D27251" s="113" t="s">
        <v>122</v>
      </c>
      <c r="E27251" s="113" t="s">
        <v>129</v>
      </c>
      <c r="F27251" s="113" t="s">
        <v>200</v>
      </c>
      <c r="G27251" s="113">
        <v>2.7534329260848699E-3</v>
      </c>
    </row>
    <row r="27252" spans="1:7" x14ac:dyDescent="0.25">
      <c r="A27252" s="108" t="str">
        <f t="shared" si="425"/>
        <v>CH_2014_NATIONAL TOTAL_HCB</v>
      </c>
      <c r="B27252" s="113" t="s">
        <v>177</v>
      </c>
      <c r="C27252" s="113">
        <v>2014</v>
      </c>
      <c r="D27252" s="113" t="s">
        <v>122</v>
      </c>
      <c r="E27252" s="113" t="s">
        <v>130</v>
      </c>
      <c r="F27252" s="113" t="s">
        <v>200</v>
      </c>
      <c r="G27252" s="150">
        <v>3.47997938946327E-7</v>
      </c>
    </row>
    <row r="27253" spans="1:7" x14ac:dyDescent="0.25">
      <c r="A27253" s="108" t="str">
        <f t="shared" si="425"/>
        <v>CH_2014_NATIONAL TOTAL_PCB</v>
      </c>
      <c r="B27253" s="113" t="s">
        <v>177</v>
      </c>
      <c r="C27253" s="113">
        <v>2014</v>
      </c>
      <c r="D27253" s="113" t="s">
        <v>122</v>
      </c>
      <c r="E27253" s="113" t="s">
        <v>259</v>
      </c>
      <c r="F27253" s="113" t="s">
        <v>200</v>
      </c>
      <c r="G27253" s="113">
        <v>6.4194575824189602E-4</v>
      </c>
    </row>
    <row r="27254" spans="1:7" x14ac:dyDescent="0.25">
      <c r="A27254" s="108" t="str">
        <f t="shared" si="425"/>
        <v>CH_2014_1A3(FU)_NOx</v>
      </c>
      <c r="B27254" s="113" t="s">
        <v>177</v>
      </c>
      <c r="C27254" s="113">
        <v>2014</v>
      </c>
      <c r="D27254" s="113" t="s">
        <v>134</v>
      </c>
      <c r="E27254" s="113" t="s">
        <v>199</v>
      </c>
      <c r="F27254" s="113" t="s">
        <v>200</v>
      </c>
      <c r="G27254" s="113">
        <v>44.122700965521098</v>
      </c>
    </row>
    <row r="27255" spans="1:7" x14ac:dyDescent="0.25">
      <c r="A27255" s="108" t="str">
        <f t="shared" si="425"/>
        <v>CH_2014_1A3(FS)_NOx</v>
      </c>
      <c r="B27255" s="113" t="s">
        <v>177</v>
      </c>
      <c r="C27255" s="113">
        <v>2014</v>
      </c>
      <c r="D27255" s="113" t="s">
        <v>132</v>
      </c>
      <c r="E27255" s="113" t="s">
        <v>199</v>
      </c>
      <c r="F27255" s="113" t="s">
        <v>200</v>
      </c>
      <c r="G27255" s="113">
        <v>44.326360583448803</v>
      </c>
    </row>
    <row r="27256" spans="1:7" x14ac:dyDescent="0.25">
      <c r="A27256" s="108" t="str">
        <f t="shared" si="425"/>
        <v>CH_2014_1A3(FU)_NMVOC</v>
      </c>
      <c r="B27256" s="113" t="s">
        <v>177</v>
      </c>
      <c r="C27256" s="113">
        <v>2014</v>
      </c>
      <c r="D27256" s="113" t="s">
        <v>134</v>
      </c>
      <c r="E27256" s="113" t="s">
        <v>123</v>
      </c>
      <c r="F27256" s="113" t="s">
        <v>200</v>
      </c>
      <c r="G27256" s="113">
        <v>10.1657107022708</v>
      </c>
    </row>
    <row r="27257" spans="1:7" x14ac:dyDescent="0.25">
      <c r="A27257" s="108" t="str">
        <f t="shared" si="425"/>
        <v>CH_2014_1A3(FS)_NMVOC</v>
      </c>
      <c r="B27257" s="113" t="s">
        <v>177</v>
      </c>
      <c r="C27257" s="113">
        <v>2014</v>
      </c>
      <c r="D27257" s="113" t="s">
        <v>132</v>
      </c>
      <c r="E27257" s="113" t="s">
        <v>123</v>
      </c>
      <c r="F27257" s="113" t="s">
        <v>200</v>
      </c>
      <c r="G27257" s="113">
        <v>11.155962953966499</v>
      </c>
    </row>
    <row r="27258" spans="1:7" x14ac:dyDescent="0.25">
      <c r="A27258" s="108" t="str">
        <f t="shared" si="425"/>
        <v>CH_2014_1A3(FU)_SOx</v>
      </c>
      <c r="B27258" s="113" t="s">
        <v>177</v>
      </c>
      <c r="C27258" s="113">
        <v>2014</v>
      </c>
      <c r="D27258" s="113" t="s">
        <v>134</v>
      </c>
      <c r="E27258" s="113" t="s">
        <v>201</v>
      </c>
      <c r="F27258" s="113" t="s">
        <v>200</v>
      </c>
      <c r="G27258" s="113">
        <v>5.4940585226932702E-2</v>
      </c>
    </row>
    <row r="27259" spans="1:7" x14ac:dyDescent="0.25">
      <c r="A27259" s="108" t="str">
        <f t="shared" si="425"/>
        <v>CH_2014_1A3(FS)_SOx</v>
      </c>
      <c r="B27259" s="113" t="s">
        <v>177</v>
      </c>
      <c r="C27259" s="113">
        <v>2014</v>
      </c>
      <c r="D27259" s="113" t="s">
        <v>132</v>
      </c>
      <c r="E27259" s="113" t="s">
        <v>201</v>
      </c>
      <c r="F27259" s="113" t="s">
        <v>200</v>
      </c>
      <c r="G27259" s="113">
        <v>5.6836978457987498E-2</v>
      </c>
    </row>
    <row r="27260" spans="1:7" x14ac:dyDescent="0.25">
      <c r="A27260" s="108" t="str">
        <f t="shared" si="425"/>
        <v>CH_2014_1A3(FU)_NH3</v>
      </c>
      <c r="B27260" s="113" t="s">
        <v>177</v>
      </c>
      <c r="C27260" s="113">
        <v>2014</v>
      </c>
      <c r="D27260" s="113" t="s">
        <v>134</v>
      </c>
      <c r="E27260" s="113" t="s">
        <v>124</v>
      </c>
      <c r="F27260" s="113" t="s">
        <v>200</v>
      </c>
      <c r="G27260" s="113">
        <v>1.3253257454074101</v>
      </c>
    </row>
    <row r="27261" spans="1:7" x14ac:dyDescent="0.25">
      <c r="A27261" s="108" t="str">
        <f t="shared" si="425"/>
        <v>CH_2014_1A3(FS)_NH3</v>
      </c>
      <c r="B27261" s="113" t="s">
        <v>177</v>
      </c>
      <c r="C27261" s="113">
        <v>2014</v>
      </c>
      <c r="D27261" s="113" t="s">
        <v>132</v>
      </c>
      <c r="E27261" s="113" t="s">
        <v>124</v>
      </c>
      <c r="F27261" s="113" t="s">
        <v>200</v>
      </c>
      <c r="G27261" s="113">
        <v>1.4599743850337299</v>
      </c>
    </row>
    <row r="27262" spans="1:7" x14ac:dyDescent="0.25">
      <c r="A27262" s="108" t="str">
        <f t="shared" si="425"/>
        <v>CH_2014_1A3(FU)_PM2.5</v>
      </c>
      <c r="B27262" s="113" t="s">
        <v>177</v>
      </c>
      <c r="C27262" s="113">
        <v>2014</v>
      </c>
      <c r="D27262" s="113" t="s">
        <v>134</v>
      </c>
      <c r="E27262" s="113" t="s">
        <v>203</v>
      </c>
      <c r="F27262" s="113" t="s">
        <v>200</v>
      </c>
      <c r="G27262" s="113">
        <v>1.5626097001866199</v>
      </c>
    </row>
    <row r="27263" spans="1:7" x14ac:dyDescent="0.25">
      <c r="A27263" s="108" t="str">
        <f t="shared" si="425"/>
        <v>CH_2014_1A3(FS)_PM2.5</v>
      </c>
      <c r="B27263" s="113" t="s">
        <v>177</v>
      </c>
      <c r="C27263" s="113">
        <v>2014</v>
      </c>
      <c r="D27263" s="113" t="s">
        <v>132</v>
      </c>
      <c r="E27263" s="113" t="s">
        <v>203</v>
      </c>
      <c r="F27263" s="113" t="s">
        <v>200</v>
      </c>
      <c r="G27263" s="113">
        <v>1.61014910470529</v>
      </c>
    </row>
    <row r="27264" spans="1:7" x14ac:dyDescent="0.25">
      <c r="A27264" s="108" t="str">
        <f t="shared" si="425"/>
        <v>CH_2014_3D_NOx</v>
      </c>
      <c r="B27264" s="113" t="s">
        <v>177</v>
      </c>
      <c r="C27264" s="113">
        <v>2014</v>
      </c>
      <c r="D27264" s="113" t="s">
        <v>206</v>
      </c>
      <c r="E27264" s="113" t="s">
        <v>199</v>
      </c>
      <c r="F27264" s="113" t="s">
        <v>200</v>
      </c>
      <c r="G27264" s="113">
        <v>2.9197025004339401</v>
      </c>
    </row>
    <row r="27265" spans="1:7" x14ac:dyDescent="0.25">
      <c r="A27265" s="108" t="str">
        <f t="shared" si="425"/>
        <v>CH_2015_NATIONAL TOTAL_NOx</v>
      </c>
      <c r="B27265" s="113" t="s">
        <v>177</v>
      </c>
      <c r="C27265" s="113">
        <v>2015</v>
      </c>
      <c r="D27265" s="113" t="s">
        <v>122</v>
      </c>
      <c r="E27265" s="113" t="s">
        <v>199</v>
      </c>
      <c r="F27265" s="113" t="s">
        <v>200</v>
      </c>
      <c r="G27265" s="113">
        <v>73.234467861828307</v>
      </c>
    </row>
    <row r="27266" spans="1:7" x14ac:dyDescent="0.25">
      <c r="A27266" s="108" t="str">
        <f t="shared" ref="A27266:A27329" si="426">CONCATENATE(B27266,"_",C27266,"_",D27266,"_",E27266)</f>
        <v>CH_2015_NATIONAL TOTAL_NMVOC</v>
      </c>
      <c r="B27266" s="113" t="s">
        <v>177</v>
      </c>
      <c r="C27266" s="113">
        <v>2015</v>
      </c>
      <c r="D27266" s="113" t="s">
        <v>122</v>
      </c>
      <c r="E27266" s="113" t="s">
        <v>123</v>
      </c>
      <c r="F27266" s="113" t="s">
        <v>200</v>
      </c>
      <c r="G27266" s="113">
        <v>81.330624040744993</v>
      </c>
    </row>
    <row r="27267" spans="1:7" x14ac:dyDescent="0.25">
      <c r="A27267" s="108" t="str">
        <f t="shared" si="426"/>
        <v>CH_2015_NATIONAL TOTAL_SOx</v>
      </c>
      <c r="B27267" s="113" t="s">
        <v>177</v>
      </c>
      <c r="C27267" s="113">
        <v>2015</v>
      </c>
      <c r="D27267" s="113" t="s">
        <v>122</v>
      </c>
      <c r="E27267" s="113" t="s">
        <v>201</v>
      </c>
      <c r="F27267" s="113" t="s">
        <v>200</v>
      </c>
      <c r="G27267" s="113">
        <v>5.7686861683183501</v>
      </c>
    </row>
    <row r="27268" spans="1:7" x14ac:dyDescent="0.25">
      <c r="A27268" s="108" t="str">
        <f t="shared" si="426"/>
        <v>CH_2015_NATIONAL TOTAL_NH3</v>
      </c>
      <c r="B27268" s="113" t="s">
        <v>177</v>
      </c>
      <c r="C27268" s="113">
        <v>2015</v>
      </c>
      <c r="D27268" s="113" t="s">
        <v>122</v>
      </c>
      <c r="E27268" s="113" t="s">
        <v>124</v>
      </c>
      <c r="F27268" s="113" t="s">
        <v>200</v>
      </c>
      <c r="G27268" s="113">
        <v>55.176972585433298</v>
      </c>
    </row>
    <row r="27269" spans="1:7" x14ac:dyDescent="0.25">
      <c r="A27269" s="108" t="str">
        <f t="shared" si="426"/>
        <v>CH_2015_NATIONAL TOTAL_PM2.5</v>
      </c>
      <c r="B27269" s="113" t="s">
        <v>177</v>
      </c>
      <c r="C27269" s="113">
        <v>2015</v>
      </c>
      <c r="D27269" s="113" t="s">
        <v>122</v>
      </c>
      <c r="E27269" s="113" t="s">
        <v>203</v>
      </c>
      <c r="F27269" s="113" t="s">
        <v>200</v>
      </c>
      <c r="G27269" s="113">
        <v>8.0399808941502808</v>
      </c>
    </row>
    <row r="27270" spans="1:7" x14ac:dyDescent="0.25">
      <c r="A27270" s="108" t="str">
        <f t="shared" si="426"/>
        <v>CH_2015_NATIONAL TOTAL_Pb</v>
      </c>
      <c r="B27270" s="113" t="s">
        <v>177</v>
      </c>
      <c r="C27270" s="113">
        <v>2015</v>
      </c>
      <c r="D27270" s="113" t="s">
        <v>122</v>
      </c>
      <c r="E27270" s="113" t="s">
        <v>125</v>
      </c>
      <c r="F27270" s="113" t="s">
        <v>200</v>
      </c>
      <c r="G27270" s="113">
        <v>9.6209589491007396E-3</v>
      </c>
    </row>
    <row r="27271" spans="1:7" x14ac:dyDescent="0.25">
      <c r="A27271" s="108" t="str">
        <f t="shared" si="426"/>
        <v>CH_2015_NATIONAL TOTAL_Cd</v>
      </c>
      <c r="B27271" s="113" t="s">
        <v>177</v>
      </c>
      <c r="C27271" s="113">
        <v>2015</v>
      </c>
      <c r="D27271" s="113" t="s">
        <v>122</v>
      </c>
      <c r="E27271" s="113" t="s">
        <v>126</v>
      </c>
      <c r="F27271" s="113" t="s">
        <v>200</v>
      </c>
      <c r="G27271" s="113">
        <v>5.1427036663173901E-4</v>
      </c>
    </row>
    <row r="27272" spans="1:7" x14ac:dyDescent="0.25">
      <c r="A27272" s="108" t="str">
        <f t="shared" si="426"/>
        <v>CH_2015_NATIONAL TOTAL_Hg</v>
      </c>
      <c r="B27272" s="113" t="s">
        <v>177</v>
      </c>
      <c r="C27272" s="113">
        <v>2015</v>
      </c>
      <c r="D27272" s="113" t="s">
        <v>122</v>
      </c>
      <c r="E27272" s="113" t="s">
        <v>127</v>
      </c>
      <c r="F27272" s="113" t="s">
        <v>200</v>
      </c>
      <c r="G27272" s="113">
        <v>6.4145082996361401E-4</v>
      </c>
    </row>
    <row r="27273" spans="1:7" x14ac:dyDescent="0.25">
      <c r="A27273" s="108" t="str">
        <f t="shared" si="426"/>
        <v>CH_2015_NATIONAL TOTAL_DIOX</v>
      </c>
      <c r="B27273" s="113" t="s">
        <v>177</v>
      </c>
      <c r="C27273" s="113">
        <v>2015</v>
      </c>
      <c r="D27273" s="113" t="s">
        <v>122</v>
      </c>
      <c r="E27273" s="113" t="s">
        <v>128</v>
      </c>
      <c r="F27273" s="113" t="s">
        <v>200</v>
      </c>
      <c r="G27273" s="150">
        <v>1.5562314319605699E-8</v>
      </c>
    </row>
    <row r="27274" spans="1:7" x14ac:dyDescent="0.25">
      <c r="A27274" s="108" t="str">
        <f t="shared" si="426"/>
        <v>CH_2015_NATIONAL TOTAL_PAH</v>
      </c>
      <c r="B27274" s="113" t="s">
        <v>177</v>
      </c>
      <c r="C27274" s="113">
        <v>2015</v>
      </c>
      <c r="D27274" s="113" t="s">
        <v>122</v>
      </c>
      <c r="E27274" s="113" t="s">
        <v>129</v>
      </c>
      <c r="F27274" s="113" t="s">
        <v>200</v>
      </c>
      <c r="G27274" s="113">
        <v>2.8894685382165899E-3</v>
      </c>
    </row>
    <row r="27275" spans="1:7" x14ac:dyDescent="0.25">
      <c r="A27275" s="108" t="str">
        <f t="shared" si="426"/>
        <v>CH_2015_NATIONAL TOTAL_HCB</v>
      </c>
      <c r="B27275" s="113" t="s">
        <v>177</v>
      </c>
      <c r="C27275" s="113">
        <v>2015</v>
      </c>
      <c r="D27275" s="113" t="s">
        <v>122</v>
      </c>
      <c r="E27275" s="113" t="s">
        <v>130</v>
      </c>
      <c r="F27275" s="113" t="s">
        <v>200</v>
      </c>
      <c r="G27275" s="150">
        <v>3.6069462798289601E-7</v>
      </c>
    </row>
    <row r="27276" spans="1:7" x14ac:dyDescent="0.25">
      <c r="A27276" s="108" t="str">
        <f t="shared" si="426"/>
        <v>CH_2015_NATIONAL TOTAL_PCB</v>
      </c>
      <c r="B27276" s="113" t="s">
        <v>177</v>
      </c>
      <c r="C27276" s="113">
        <v>2015</v>
      </c>
      <c r="D27276" s="113" t="s">
        <v>122</v>
      </c>
      <c r="E27276" s="113" t="s">
        <v>259</v>
      </c>
      <c r="F27276" s="113" t="s">
        <v>200</v>
      </c>
      <c r="G27276" s="113">
        <v>5.9958850304151997E-4</v>
      </c>
    </row>
    <row r="27277" spans="1:7" x14ac:dyDescent="0.25">
      <c r="A27277" s="108" t="str">
        <f t="shared" si="426"/>
        <v>CH_2015_1A3(FU)_NOx</v>
      </c>
      <c r="B27277" s="113" t="s">
        <v>177</v>
      </c>
      <c r="C27277" s="113">
        <v>2015</v>
      </c>
      <c r="D27277" s="113" t="s">
        <v>134</v>
      </c>
      <c r="E27277" s="113" t="s">
        <v>199</v>
      </c>
      <c r="F27277" s="113" t="s">
        <v>200</v>
      </c>
      <c r="G27277" s="113">
        <v>43.152476220838999</v>
      </c>
    </row>
    <row r="27278" spans="1:7" x14ac:dyDescent="0.25">
      <c r="A27278" s="108" t="str">
        <f t="shared" si="426"/>
        <v>CH_2015_1A3(FS)_NOx</v>
      </c>
      <c r="B27278" s="113" t="s">
        <v>177</v>
      </c>
      <c r="C27278" s="113">
        <v>2015</v>
      </c>
      <c r="D27278" s="113" t="s">
        <v>132</v>
      </c>
      <c r="E27278" s="113" t="s">
        <v>199</v>
      </c>
      <c r="F27278" s="113" t="s">
        <v>200</v>
      </c>
      <c r="G27278" s="113">
        <v>41.250828107049699</v>
      </c>
    </row>
    <row r="27279" spans="1:7" x14ac:dyDescent="0.25">
      <c r="A27279" s="108" t="str">
        <f t="shared" si="426"/>
        <v>CH_2015_1A3(FU)_NMVOC</v>
      </c>
      <c r="B27279" s="113" t="s">
        <v>177</v>
      </c>
      <c r="C27279" s="113">
        <v>2015</v>
      </c>
      <c r="D27279" s="113" t="s">
        <v>134</v>
      </c>
      <c r="E27279" s="113" t="s">
        <v>123</v>
      </c>
      <c r="F27279" s="113" t="s">
        <v>200</v>
      </c>
      <c r="G27279" s="113">
        <v>9.4432131076042793</v>
      </c>
    </row>
    <row r="27280" spans="1:7" x14ac:dyDescent="0.25">
      <c r="A27280" s="108" t="str">
        <f t="shared" si="426"/>
        <v>CH_2015_1A3(FS)_NMVOC</v>
      </c>
      <c r="B27280" s="113" t="s">
        <v>177</v>
      </c>
      <c r="C27280" s="113">
        <v>2015</v>
      </c>
      <c r="D27280" s="113" t="s">
        <v>132</v>
      </c>
      <c r="E27280" s="113" t="s">
        <v>123</v>
      </c>
      <c r="F27280" s="113" t="s">
        <v>200</v>
      </c>
      <c r="G27280" s="113">
        <v>10.0208061265149</v>
      </c>
    </row>
    <row r="27281" spans="1:7" x14ac:dyDescent="0.25">
      <c r="A27281" s="108" t="str">
        <f t="shared" si="426"/>
        <v>CH_2015_1A3(FU)_SOx</v>
      </c>
      <c r="B27281" s="113" t="s">
        <v>177</v>
      </c>
      <c r="C27281" s="113">
        <v>2015</v>
      </c>
      <c r="D27281" s="113" t="s">
        <v>134</v>
      </c>
      <c r="E27281" s="113" t="s">
        <v>201</v>
      </c>
      <c r="F27281" s="113" t="s">
        <v>200</v>
      </c>
      <c r="G27281" s="113">
        <v>5.4945675403993303E-2</v>
      </c>
    </row>
    <row r="27282" spans="1:7" x14ac:dyDescent="0.25">
      <c r="A27282" s="108" t="str">
        <f t="shared" si="426"/>
        <v>CH_2015_1A3(FS)_SOx</v>
      </c>
      <c r="B27282" s="113" t="s">
        <v>177</v>
      </c>
      <c r="C27282" s="113">
        <v>2015</v>
      </c>
      <c r="D27282" s="113" t="s">
        <v>132</v>
      </c>
      <c r="E27282" s="113" t="s">
        <v>201</v>
      </c>
      <c r="F27282" s="113" t="s">
        <v>200</v>
      </c>
      <c r="G27282" s="113">
        <v>5.4284598269053901E-2</v>
      </c>
    </row>
    <row r="27283" spans="1:7" x14ac:dyDescent="0.25">
      <c r="A27283" s="108" t="str">
        <f t="shared" si="426"/>
        <v>CH_2015_1A3(FU)_NH3</v>
      </c>
      <c r="B27283" s="113" t="s">
        <v>177</v>
      </c>
      <c r="C27283" s="113">
        <v>2015</v>
      </c>
      <c r="D27283" s="113" t="s">
        <v>134</v>
      </c>
      <c r="E27283" s="113" t="s">
        <v>124</v>
      </c>
      <c r="F27283" s="113" t="s">
        <v>200</v>
      </c>
      <c r="G27283" s="113">
        <v>1.18305721220504</v>
      </c>
    </row>
    <row r="27284" spans="1:7" x14ac:dyDescent="0.25">
      <c r="A27284" s="108" t="str">
        <f t="shared" si="426"/>
        <v>CH_2015_1A3(FS)_NH3</v>
      </c>
      <c r="B27284" s="113" t="s">
        <v>177</v>
      </c>
      <c r="C27284" s="113">
        <v>2015</v>
      </c>
      <c r="D27284" s="113" t="s">
        <v>132</v>
      </c>
      <c r="E27284" s="113" t="s">
        <v>124</v>
      </c>
      <c r="F27284" s="113" t="s">
        <v>200</v>
      </c>
      <c r="G27284" s="113">
        <v>1.2591310351979901</v>
      </c>
    </row>
    <row r="27285" spans="1:7" x14ac:dyDescent="0.25">
      <c r="A27285" s="108" t="str">
        <f t="shared" si="426"/>
        <v>CH_2015_1A3(FU)_PM2.5</v>
      </c>
      <c r="B27285" s="113" t="s">
        <v>177</v>
      </c>
      <c r="C27285" s="113">
        <v>2015</v>
      </c>
      <c r="D27285" s="113" t="s">
        <v>134</v>
      </c>
      <c r="E27285" s="113" t="s">
        <v>203</v>
      </c>
      <c r="F27285" s="113" t="s">
        <v>200</v>
      </c>
      <c r="G27285" s="113">
        <v>1.47657409856888</v>
      </c>
    </row>
    <row r="27286" spans="1:7" x14ac:dyDescent="0.25">
      <c r="A27286" s="108" t="str">
        <f t="shared" si="426"/>
        <v>CH_2015_1A3(FS)_PM2.5</v>
      </c>
      <c r="B27286" s="113" t="s">
        <v>177</v>
      </c>
      <c r="C27286" s="113">
        <v>2015</v>
      </c>
      <c r="D27286" s="113" t="s">
        <v>132</v>
      </c>
      <c r="E27286" s="113" t="s">
        <v>203</v>
      </c>
      <c r="F27286" s="113" t="s">
        <v>200</v>
      </c>
      <c r="G27286" s="113">
        <v>1.45840276518228</v>
      </c>
    </row>
    <row r="27287" spans="1:7" x14ac:dyDescent="0.25">
      <c r="A27287" s="108" t="str">
        <f t="shared" si="426"/>
        <v>CH_2015_3D_NOx</v>
      </c>
      <c r="B27287" s="113" t="s">
        <v>177</v>
      </c>
      <c r="C27287" s="113">
        <v>2015</v>
      </c>
      <c r="D27287" s="113" t="s">
        <v>206</v>
      </c>
      <c r="E27287" s="113" t="s">
        <v>199</v>
      </c>
      <c r="F27287" s="113" t="s">
        <v>200</v>
      </c>
      <c r="G27287" s="113">
        <v>2.8069383503994501</v>
      </c>
    </row>
    <row r="27288" spans="1:7" x14ac:dyDescent="0.25">
      <c r="A27288" s="108" t="str">
        <f t="shared" si="426"/>
        <v>CH_2016_NATIONAL TOTAL_NOx</v>
      </c>
      <c r="B27288" s="113" t="s">
        <v>177</v>
      </c>
      <c r="C27288" s="113">
        <v>2016</v>
      </c>
      <c r="D27288" s="113" t="s">
        <v>122</v>
      </c>
      <c r="E27288" s="113" t="s">
        <v>199</v>
      </c>
      <c r="F27288" s="113" t="s">
        <v>200</v>
      </c>
      <c r="G27288" s="113">
        <v>71.291654771522701</v>
      </c>
    </row>
    <row r="27289" spans="1:7" x14ac:dyDescent="0.25">
      <c r="A27289" s="108" t="str">
        <f t="shared" si="426"/>
        <v>CH_2016_NATIONAL TOTAL_NMVOC</v>
      </c>
      <c r="B27289" s="113" t="s">
        <v>177</v>
      </c>
      <c r="C27289" s="113">
        <v>2016</v>
      </c>
      <c r="D27289" s="113" t="s">
        <v>122</v>
      </c>
      <c r="E27289" s="113" t="s">
        <v>123</v>
      </c>
      <c r="F27289" s="113" t="s">
        <v>200</v>
      </c>
      <c r="G27289" s="113">
        <v>78.558638960049393</v>
      </c>
    </row>
    <row r="27290" spans="1:7" x14ac:dyDescent="0.25">
      <c r="A27290" s="108" t="str">
        <f t="shared" si="426"/>
        <v>CH_2016_NATIONAL TOTAL_SOx</v>
      </c>
      <c r="B27290" s="113" t="s">
        <v>177</v>
      </c>
      <c r="C27290" s="113">
        <v>2016</v>
      </c>
      <c r="D27290" s="113" t="s">
        <v>122</v>
      </c>
      <c r="E27290" s="113" t="s">
        <v>201</v>
      </c>
      <c r="F27290" s="113" t="s">
        <v>200</v>
      </c>
      <c r="G27290" s="113">
        <v>5.1495070219217798</v>
      </c>
    </row>
    <row r="27291" spans="1:7" x14ac:dyDescent="0.25">
      <c r="A27291" s="108" t="str">
        <f t="shared" si="426"/>
        <v>CH_2016_NATIONAL TOTAL_NH3</v>
      </c>
      <c r="B27291" s="113" t="s">
        <v>177</v>
      </c>
      <c r="C27291" s="113">
        <v>2016</v>
      </c>
      <c r="D27291" s="113" t="s">
        <v>122</v>
      </c>
      <c r="E27291" s="113" t="s">
        <v>124</v>
      </c>
      <c r="F27291" s="113" t="s">
        <v>200</v>
      </c>
      <c r="G27291" s="113">
        <v>55.037462711364697</v>
      </c>
    </row>
    <row r="27292" spans="1:7" x14ac:dyDescent="0.25">
      <c r="A27292" s="108" t="str">
        <f t="shared" si="426"/>
        <v>CH_2016_NATIONAL TOTAL_PM2.5</v>
      </c>
      <c r="B27292" s="113" t="s">
        <v>177</v>
      </c>
      <c r="C27292" s="113">
        <v>2016</v>
      </c>
      <c r="D27292" s="113" t="s">
        <v>122</v>
      </c>
      <c r="E27292" s="113" t="s">
        <v>203</v>
      </c>
      <c r="F27292" s="113" t="s">
        <v>200</v>
      </c>
      <c r="G27292" s="113">
        <v>7.9786411696013699</v>
      </c>
    </row>
    <row r="27293" spans="1:7" x14ac:dyDescent="0.25">
      <c r="A27293" s="108" t="str">
        <f t="shared" si="426"/>
        <v>CH_2016_NATIONAL TOTAL_Pb</v>
      </c>
      <c r="B27293" s="113" t="s">
        <v>177</v>
      </c>
      <c r="C27293" s="113">
        <v>2016</v>
      </c>
      <c r="D27293" s="113" t="s">
        <v>122</v>
      </c>
      <c r="E27293" s="113" t="s">
        <v>125</v>
      </c>
      <c r="F27293" s="113" t="s">
        <v>200</v>
      </c>
      <c r="G27293" s="113">
        <v>9.4205315575375693E-3</v>
      </c>
    </row>
    <row r="27294" spans="1:7" x14ac:dyDescent="0.25">
      <c r="A27294" s="108" t="str">
        <f t="shared" si="426"/>
        <v>CH_2016_NATIONAL TOTAL_Cd</v>
      </c>
      <c r="B27294" s="113" t="s">
        <v>177</v>
      </c>
      <c r="C27294" s="113">
        <v>2016</v>
      </c>
      <c r="D27294" s="113" t="s">
        <v>122</v>
      </c>
      <c r="E27294" s="113" t="s">
        <v>126</v>
      </c>
      <c r="F27294" s="113" t="s">
        <v>200</v>
      </c>
      <c r="G27294" s="113">
        <v>5.0181225879278204E-4</v>
      </c>
    </row>
    <row r="27295" spans="1:7" x14ac:dyDescent="0.25">
      <c r="A27295" s="108" t="str">
        <f t="shared" si="426"/>
        <v>CH_2016_NATIONAL TOTAL_Hg</v>
      </c>
      <c r="B27295" s="113" t="s">
        <v>177</v>
      </c>
      <c r="C27295" s="113">
        <v>2016</v>
      </c>
      <c r="D27295" s="113" t="s">
        <v>122</v>
      </c>
      <c r="E27295" s="113" t="s">
        <v>127</v>
      </c>
      <c r="F27295" s="113" t="s">
        <v>200</v>
      </c>
      <c r="G27295" s="113">
        <v>6.3604250249583104E-4</v>
      </c>
    </row>
    <row r="27296" spans="1:7" x14ac:dyDescent="0.25">
      <c r="A27296" s="108" t="str">
        <f t="shared" si="426"/>
        <v>CH_2016_NATIONAL TOTAL_DIOX</v>
      </c>
      <c r="B27296" s="113" t="s">
        <v>177</v>
      </c>
      <c r="C27296" s="113">
        <v>2016</v>
      </c>
      <c r="D27296" s="113" t="s">
        <v>122</v>
      </c>
      <c r="E27296" s="113" t="s">
        <v>128</v>
      </c>
      <c r="F27296" s="113" t="s">
        <v>200</v>
      </c>
      <c r="G27296" s="150">
        <v>1.55715345161783E-8</v>
      </c>
    </row>
    <row r="27297" spans="1:7" x14ac:dyDescent="0.25">
      <c r="A27297" s="108" t="str">
        <f t="shared" si="426"/>
        <v>CH_2016_NATIONAL TOTAL_PAH</v>
      </c>
      <c r="B27297" s="113" t="s">
        <v>177</v>
      </c>
      <c r="C27297" s="113">
        <v>2016</v>
      </c>
      <c r="D27297" s="113" t="s">
        <v>122</v>
      </c>
      <c r="E27297" s="113" t="s">
        <v>129</v>
      </c>
      <c r="F27297" s="113" t="s">
        <v>200</v>
      </c>
      <c r="G27297" s="113">
        <v>2.9766601739106102E-3</v>
      </c>
    </row>
    <row r="27298" spans="1:7" x14ac:dyDescent="0.25">
      <c r="A27298" s="108" t="str">
        <f t="shared" si="426"/>
        <v>CH_2016_NATIONAL TOTAL_HCB</v>
      </c>
      <c r="B27298" s="113" t="s">
        <v>177</v>
      </c>
      <c r="C27298" s="113">
        <v>2016</v>
      </c>
      <c r="D27298" s="113" t="s">
        <v>122</v>
      </c>
      <c r="E27298" s="113" t="s">
        <v>130</v>
      </c>
      <c r="F27298" s="113" t="s">
        <v>200</v>
      </c>
      <c r="G27298" s="150">
        <v>3.75864588042819E-7</v>
      </c>
    </row>
    <row r="27299" spans="1:7" x14ac:dyDescent="0.25">
      <c r="A27299" s="108" t="str">
        <f t="shared" si="426"/>
        <v>CH_2016_NATIONAL TOTAL_PCB</v>
      </c>
      <c r="B27299" s="113" t="s">
        <v>177</v>
      </c>
      <c r="C27299" s="113">
        <v>2016</v>
      </c>
      <c r="D27299" s="113" t="s">
        <v>122</v>
      </c>
      <c r="E27299" s="113" t="s">
        <v>259</v>
      </c>
      <c r="F27299" s="113" t="s">
        <v>200</v>
      </c>
      <c r="G27299" s="113">
        <v>5.5866573710891196E-4</v>
      </c>
    </row>
    <row r="27300" spans="1:7" x14ac:dyDescent="0.25">
      <c r="A27300" s="108" t="str">
        <f t="shared" si="426"/>
        <v>CH_2016_1A3(FU)_NOx</v>
      </c>
      <c r="B27300" s="113" t="s">
        <v>177</v>
      </c>
      <c r="C27300" s="113">
        <v>2016</v>
      </c>
      <c r="D27300" s="113" t="s">
        <v>134</v>
      </c>
      <c r="E27300" s="113" t="s">
        <v>199</v>
      </c>
      <c r="F27300" s="113" t="s">
        <v>200</v>
      </c>
      <c r="G27300" s="113">
        <v>41.657002788065697</v>
      </c>
    </row>
    <row r="27301" spans="1:7" x14ac:dyDescent="0.25">
      <c r="A27301" s="108" t="str">
        <f t="shared" si="426"/>
        <v>CH_2016_1A3(FS)_NOx</v>
      </c>
      <c r="B27301" s="113" t="s">
        <v>177</v>
      </c>
      <c r="C27301" s="113">
        <v>2016</v>
      </c>
      <c r="D27301" s="113" t="s">
        <v>132</v>
      </c>
      <c r="E27301" s="113" t="s">
        <v>199</v>
      </c>
      <c r="F27301" s="113" t="s">
        <v>200</v>
      </c>
      <c r="G27301" s="113">
        <v>39.263160135228397</v>
      </c>
    </row>
    <row r="27302" spans="1:7" x14ac:dyDescent="0.25">
      <c r="A27302" s="108" t="str">
        <f t="shared" si="426"/>
        <v>CH_2016_1A3(FU)_NMVOC</v>
      </c>
      <c r="B27302" s="113" t="s">
        <v>177</v>
      </c>
      <c r="C27302" s="113">
        <v>2016</v>
      </c>
      <c r="D27302" s="113" t="s">
        <v>134</v>
      </c>
      <c r="E27302" s="113" t="s">
        <v>123</v>
      </c>
      <c r="F27302" s="113" t="s">
        <v>200</v>
      </c>
      <c r="G27302" s="113">
        <v>8.9369850842283896</v>
      </c>
    </row>
    <row r="27303" spans="1:7" x14ac:dyDescent="0.25">
      <c r="A27303" s="108" t="str">
        <f t="shared" si="426"/>
        <v>CH_2016_1A3(FS)_NMVOC</v>
      </c>
      <c r="B27303" s="113" t="s">
        <v>177</v>
      </c>
      <c r="C27303" s="113">
        <v>2016</v>
      </c>
      <c r="D27303" s="113" t="s">
        <v>132</v>
      </c>
      <c r="E27303" s="113" t="s">
        <v>123</v>
      </c>
      <c r="F27303" s="113" t="s">
        <v>200</v>
      </c>
      <c r="G27303" s="113">
        <v>9.5157687540155091</v>
      </c>
    </row>
    <row r="27304" spans="1:7" x14ac:dyDescent="0.25">
      <c r="A27304" s="108" t="str">
        <f t="shared" si="426"/>
        <v>CH_2016_1A3(FU)_SOx</v>
      </c>
      <c r="B27304" s="113" t="s">
        <v>177</v>
      </c>
      <c r="C27304" s="113">
        <v>2016</v>
      </c>
      <c r="D27304" s="113" t="s">
        <v>134</v>
      </c>
      <c r="E27304" s="113" t="s">
        <v>201</v>
      </c>
      <c r="F27304" s="113" t="s">
        <v>200</v>
      </c>
      <c r="G27304" s="113">
        <v>5.8030725738374901E-2</v>
      </c>
    </row>
    <row r="27305" spans="1:7" x14ac:dyDescent="0.25">
      <c r="A27305" s="108" t="str">
        <f t="shared" si="426"/>
        <v>CH_2016_1A3(FS)_SOx</v>
      </c>
      <c r="B27305" s="113" t="s">
        <v>177</v>
      </c>
      <c r="C27305" s="113">
        <v>2016</v>
      </c>
      <c r="D27305" s="113" t="s">
        <v>132</v>
      </c>
      <c r="E27305" s="113" t="s">
        <v>201</v>
      </c>
      <c r="F27305" s="113" t="s">
        <v>200</v>
      </c>
      <c r="G27305" s="113">
        <v>5.6735898351596703E-2</v>
      </c>
    </row>
    <row r="27306" spans="1:7" x14ac:dyDescent="0.25">
      <c r="A27306" s="108" t="str">
        <f t="shared" si="426"/>
        <v>CH_2016_1A3(FU)_NH3</v>
      </c>
      <c r="B27306" s="113" t="s">
        <v>177</v>
      </c>
      <c r="C27306" s="113">
        <v>2016</v>
      </c>
      <c r="D27306" s="113" t="s">
        <v>134</v>
      </c>
      <c r="E27306" s="113" t="s">
        <v>124</v>
      </c>
      <c r="F27306" s="113" t="s">
        <v>200</v>
      </c>
      <c r="G27306" s="113">
        <v>1.08525966433791</v>
      </c>
    </row>
    <row r="27307" spans="1:7" x14ac:dyDescent="0.25">
      <c r="A27307" s="108" t="str">
        <f t="shared" si="426"/>
        <v>CH_2016_1A3(FS)_NH3</v>
      </c>
      <c r="B27307" s="113" t="s">
        <v>177</v>
      </c>
      <c r="C27307" s="113">
        <v>2016</v>
      </c>
      <c r="D27307" s="113" t="s">
        <v>132</v>
      </c>
      <c r="E27307" s="113" t="s">
        <v>124</v>
      </c>
      <c r="F27307" s="113" t="s">
        <v>200</v>
      </c>
      <c r="G27307" s="113">
        <v>1.1553170651898399</v>
      </c>
    </row>
    <row r="27308" spans="1:7" x14ac:dyDescent="0.25">
      <c r="A27308" s="108" t="str">
        <f t="shared" si="426"/>
        <v>CH_2016_1A3(FU)_PM2.5</v>
      </c>
      <c r="B27308" s="113" t="s">
        <v>177</v>
      </c>
      <c r="C27308" s="113">
        <v>2016</v>
      </c>
      <c r="D27308" s="113" t="s">
        <v>134</v>
      </c>
      <c r="E27308" s="113" t="s">
        <v>203</v>
      </c>
      <c r="F27308" s="113" t="s">
        <v>200</v>
      </c>
      <c r="G27308" s="113">
        <v>1.4133821176141601</v>
      </c>
    </row>
    <row r="27309" spans="1:7" x14ac:dyDescent="0.25">
      <c r="A27309" s="108" t="str">
        <f t="shared" si="426"/>
        <v>CH_2016_1A3(FS)_PM2.5</v>
      </c>
      <c r="B27309" s="113" t="s">
        <v>177</v>
      </c>
      <c r="C27309" s="113">
        <v>2016</v>
      </c>
      <c r="D27309" s="113" t="s">
        <v>132</v>
      </c>
      <c r="E27309" s="113" t="s">
        <v>203</v>
      </c>
      <c r="F27309" s="113" t="s">
        <v>200</v>
      </c>
      <c r="G27309" s="113">
        <v>1.3879392391121901</v>
      </c>
    </row>
    <row r="27310" spans="1:7" x14ac:dyDescent="0.25">
      <c r="A27310" s="108" t="str">
        <f t="shared" si="426"/>
        <v>CH_2016_3D_NOx</v>
      </c>
      <c r="B27310" s="113" t="s">
        <v>177</v>
      </c>
      <c r="C27310" s="113">
        <v>2016</v>
      </c>
      <c r="D27310" s="113" t="s">
        <v>206</v>
      </c>
      <c r="E27310" s="113" t="s">
        <v>199</v>
      </c>
      <c r="F27310" s="113" t="s">
        <v>200</v>
      </c>
      <c r="G27310" s="113">
        <v>2.8575215190311698</v>
      </c>
    </row>
    <row r="27311" spans="1:7" x14ac:dyDescent="0.25">
      <c r="A27311" s="108" t="str">
        <f t="shared" si="426"/>
        <v>CH_2017_NATIONAL TOTAL_NOx</v>
      </c>
      <c r="B27311" s="113" t="s">
        <v>177</v>
      </c>
      <c r="C27311" s="113">
        <v>2017</v>
      </c>
      <c r="D27311" s="113" t="s">
        <v>122</v>
      </c>
      <c r="E27311" s="113" t="s">
        <v>199</v>
      </c>
      <c r="F27311" s="113" t="s">
        <v>200</v>
      </c>
      <c r="G27311" s="113">
        <v>67.408957167834501</v>
      </c>
    </row>
    <row r="27312" spans="1:7" x14ac:dyDescent="0.25">
      <c r="A27312" s="108" t="str">
        <f t="shared" si="426"/>
        <v>CH_2017_NATIONAL TOTAL_NMVOC</v>
      </c>
      <c r="B27312" s="113" t="s">
        <v>177</v>
      </c>
      <c r="C27312" s="113">
        <v>2017</v>
      </c>
      <c r="D27312" s="113" t="s">
        <v>122</v>
      </c>
      <c r="E27312" s="113" t="s">
        <v>123</v>
      </c>
      <c r="F27312" s="113" t="s">
        <v>200</v>
      </c>
      <c r="G27312" s="113">
        <v>77.687025072527902</v>
      </c>
    </row>
    <row r="27313" spans="1:7" x14ac:dyDescent="0.25">
      <c r="A27313" s="108" t="str">
        <f t="shared" si="426"/>
        <v>CH_2017_NATIONAL TOTAL_SOx</v>
      </c>
      <c r="B27313" s="113" t="s">
        <v>177</v>
      </c>
      <c r="C27313" s="113">
        <v>2017</v>
      </c>
      <c r="D27313" s="113" t="s">
        <v>122</v>
      </c>
      <c r="E27313" s="113" t="s">
        <v>201</v>
      </c>
      <c r="F27313" s="113" t="s">
        <v>200</v>
      </c>
      <c r="G27313" s="113">
        <v>4.8508935464810099</v>
      </c>
    </row>
    <row r="27314" spans="1:7" x14ac:dyDescent="0.25">
      <c r="A27314" s="108" t="str">
        <f t="shared" si="426"/>
        <v>CH_2017_NATIONAL TOTAL_NH3</v>
      </c>
      <c r="B27314" s="113" t="s">
        <v>177</v>
      </c>
      <c r="C27314" s="113">
        <v>2017</v>
      </c>
      <c r="D27314" s="113" t="s">
        <v>122</v>
      </c>
      <c r="E27314" s="113" t="s">
        <v>124</v>
      </c>
      <c r="F27314" s="113" t="s">
        <v>200</v>
      </c>
      <c r="G27314" s="113">
        <v>54.979530131454297</v>
      </c>
    </row>
    <row r="27315" spans="1:7" x14ac:dyDescent="0.25">
      <c r="A27315" s="108" t="str">
        <f t="shared" si="426"/>
        <v>CH_2017_NATIONAL TOTAL_PM2.5</v>
      </c>
      <c r="B27315" s="113" t="s">
        <v>177</v>
      </c>
      <c r="C27315" s="113">
        <v>2017</v>
      </c>
      <c r="D27315" s="113" t="s">
        <v>122</v>
      </c>
      <c r="E27315" s="113" t="s">
        <v>203</v>
      </c>
      <c r="F27315" s="113" t="s">
        <v>200</v>
      </c>
      <c r="G27315" s="113">
        <v>7.8217608777333201</v>
      </c>
    </row>
    <row r="27316" spans="1:7" x14ac:dyDescent="0.25">
      <c r="A27316" s="108" t="str">
        <f t="shared" si="426"/>
        <v>CH_2017_NATIONAL TOTAL_Pb</v>
      </c>
      <c r="B27316" s="113" t="s">
        <v>177</v>
      </c>
      <c r="C27316" s="113">
        <v>2017</v>
      </c>
      <c r="D27316" s="113" t="s">
        <v>122</v>
      </c>
      <c r="E27316" s="113" t="s">
        <v>125</v>
      </c>
      <c r="F27316" s="113" t="s">
        <v>200</v>
      </c>
      <c r="G27316" s="113">
        <v>9.5286498560269803E-3</v>
      </c>
    </row>
    <row r="27317" spans="1:7" x14ac:dyDescent="0.25">
      <c r="A27317" s="108" t="str">
        <f t="shared" si="426"/>
        <v>CH_2017_NATIONAL TOTAL_Cd</v>
      </c>
      <c r="B27317" s="113" t="s">
        <v>177</v>
      </c>
      <c r="C27317" s="113">
        <v>2017</v>
      </c>
      <c r="D27317" s="113" t="s">
        <v>122</v>
      </c>
      <c r="E27317" s="113" t="s">
        <v>126</v>
      </c>
      <c r="F27317" s="113" t="s">
        <v>200</v>
      </c>
      <c r="G27317" s="113">
        <v>4.8652829654568001E-4</v>
      </c>
    </row>
    <row r="27318" spans="1:7" x14ac:dyDescent="0.25">
      <c r="A27318" s="108" t="str">
        <f t="shared" si="426"/>
        <v>CH_2017_NATIONAL TOTAL_Hg</v>
      </c>
      <c r="B27318" s="113" t="s">
        <v>177</v>
      </c>
      <c r="C27318" s="113">
        <v>2017</v>
      </c>
      <c r="D27318" s="113" t="s">
        <v>122</v>
      </c>
      <c r="E27318" s="113" t="s">
        <v>127</v>
      </c>
      <c r="F27318" s="113" t="s">
        <v>200</v>
      </c>
      <c r="G27318" s="113">
        <v>6.0897682440423401E-4</v>
      </c>
    </row>
    <row r="27319" spans="1:7" x14ac:dyDescent="0.25">
      <c r="A27319" s="108" t="str">
        <f t="shared" si="426"/>
        <v>CH_2017_NATIONAL TOTAL_DIOX</v>
      </c>
      <c r="B27319" s="113" t="s">
        <v>177</v>
      </c>
      <c r="C27319" s="113">
        <v>2017</v>
      </c>
      <c r="D27319" s="113" t="s">
        <v>122</v>
      </c>
      <c r="E27319" s="113" t="s">
        <v>128</v>
      </c>
      <c r="F27319" s="113" t="s">
        <v>200</v>
      </c>
      <c r="G27319" s="150">
        <v>1.4956942323132499E-8</v>
      </c>
    </row>
    <row r="27320" spans="1:7" x14ac:dyDescent="0.25">
      <c r="A27320" s="108" t="str">
        <f t="shared" si="426"/>
        <v>CH_2017_NATIONAL TOTAL_PAH</v>
      </c>
      <c r="B27320" s="113" t="s">
        <v>177</v>
      </c>
      <c r="C27320" s="113">
        <v>2017</v>
      </c>
      <c r="D27320" s="113" t="s">
        <v>122</v>
      </c>
      <c r="E27320" s="113" t="s">
        <v>129</v>
      </c>
      <c r="F27320" s="113" t="s">
        <v>200</v>
      </c>
      <c r="G27320" s="113">
        <v>2.8341633558247601E-3</v>
      </c>
    </row>
    <row r="27321" spans="1:7" x14ac:dyDescent="0.25">
      <c r="A27321" s="108" t="str">
        <f t="shared" si="426"/>
        <v>CH_2017_NATIONAL TOTAL_HCB</v>
      </c>
      <c r="B27321" s="113" t="s">
        <v>177</v>
      </c>
      <c r="C27321" s="113">
        <v>2017</v>
      </c>
      <c r="D27321" s="113" t="s">
        <v>122</v>
      </c>
      <c r="E27321" s="113" t="s">
        <v>130</v>
      </c>
      <c r="F27321" s="113" t="s">
        <v>200</v>
      </c>
      <c r="G27321" s="150">
        <v>3.7159877598201402E-7</v>
      </c>
    </row>
    <row r="27322" spans="1:7" x14ac:dyDescent="0.25">
      <c r="A27322" s="108" t="str">
        <f t="shared" si="426"/>
        <v>CH_2017_NATIONAL TOTAL_PCB</v>
      </c>
      <c r="B27322" s="113" t="s">
        <v>177</v>
      </c>
      <c r="C27322" s="113">
        <v>2017</v>
      </c>
      <c r="D27322" s="113" t="s">
        <v>122</v>
      </c>
      <c r="E27322" s="113" t="s">
        <v>259</v>
      </c>
      <c r="F27322" s="113" t="s">
        <v>200</v>
      </c>
      <c r="G27322" s="113">
        <v>5.1907814736216497E-4</v>
      </c>
    </row>
    <row r="27323" spans="1:7" x14ac:dyDescent="0.25">
      <c r="A27323" s="108" t="str">
        <f t="shared" si="426"/>
        <v>CH_2017_1A3(FU)_NOx</v>
      </c>
      <c r="B27323" s="113" t="s">
        <v>177</v>
      </c>
      <c r="C27323" s="113">
        <v>2017</v>
      </c>
      <c r="D27323" s="113" t="s">
        <v>134</v>
      </c>
      <c r="E27323" s="113" t="s">
        <v>199</v>
      </c>
      <c r="F27323" s="113" t="s">
        <v>200</v>
      </c>
      <c r="G27323" s="113">
        <v>38.0966408711406</v>
      </c>
    </row>
    <row r="27324" spans="1:7" x14ac:dyDescent="0.25">
      <c r="A27324" s="108" t="str">
        <f t="shared" si="426"/>
        <v>CH_2017_1A3(FS)_NOx</v>
      </c>
      <c r="B27324" s="113" t="s">
        <v>177</v>
      </c>
      <c r="C27324" s="113">
        <v>2017</v>
      </c>
      <c r="D27324" s="113" t="s">
        <v>132</v>
      </c>
      <c r="E27324" s="113" t="s">
        <v>199</v>
      </c>
      <c r="F27324" s="113" t="s">
        <v>200</v>
      </c>
      <c r="G27324" s="113">
        <v>36.209635576811003</v>
      </c>
    </row>
    <row r="27325" spans="1:7" x14ac:dyDescent="0.25">
      <c r="A27325" s="108" t="str">
        <f t="shared" si="426"/>
        <v>CH_2017_1A3(FU)_NMVOC</v>
      </c>
      <c r="B27325" s="113" t="s">
        <v>177</v>
      </c>
      <c r="C27325" s="113">
        <v>2017</v>
      </c>
      <c r="D27325" s="113" t="s">
        <v>134</v>
      </c>
      <c r="E27325" s="113" t="s">
        <v>123</v>
      </c>
      <c r="F27325" s="113" t="s">
        <v>200</v>
      </c>
      <c r="G27325" s="113">
        <v>8.5258888454020596</v>
      </c>
    </row>
    <row r="27326" spans="1:7" x14ac:dyDescent="0.25">
      <c r="A27326" s="108" t="str">
        <f t="shared" si="426"/>
        <v>CH_2017_1A3(FS)_NMVOC</v>
      </c>
      <c r="B27326" s="113" t="s">
        <v>177</v>
      </c>
      <c r="C27326" s="113">
        <v>2017</v>
      </c>
      <c r="D27326" s="113" t="s">
        <v>132</v>
      </c>
      <c r="E27326" s="113" t="s">
        <v>123</v>
      </c>
      <c r="F27326" s="113" t="s">
        <v>200</v>
      </c>
      <c r="G27326" s="113">
        <v>9.2385627643985906</v>
      </c>
    </row>
    <row r="27327" spans="1:7" x14ac:dyDescent="0.25">
      <c r="A27327" s="108" t="str">
        <f t="shared" si="426"/>
        <v>CH_2017_1A3(FU)_SOx</v>
      </c>
      <c r="B27327" s="113" t="s">
        <v>177</v>
      </c>
      <c r="C27327" s="113">
        <v>2017</v>
      </c>
      <c r="D27327" s="113" t="s">
        <v>134</v>
      </c>
      <c r="E27327" s="113" t="s">
        <v>201</v>
      </c>
      <c r="F27327" s="113" t="s">
        <v>200</v>
      </c>
      <c r="G27327" s="113">
        <v>5.7747159040971198E-2</v>
      </c>
    </row>
    <row r="27328" spans="1:7" x14ac:dyDescent="0.25">
      <c r="A27328" s="108" t="str">
        <f t="shared" si="426"/>
        <v>CH_2017_1A3(FS)_SOx</v>
      </c>
      <c r="B27328" s="113" t="s">
        <v>177</v>
      </c>
      <c r="C27328" s="113">
        <v>2017</v>
      </c>
      <c r="D27328" s="113" t="s">
        <v>132</v>
      </c>
      <c r="E27328" s="113" t="s">
        <v>201</v>
      </c>
      <c r="F27328" s="113" t="s">
        <v>200</v>
      </c>
      <c r="G27328" s="113">
        <v>5.7085098058144497E-2</v>
      </c>
    </row>
    <row r="27329" spans="1:7" x14ac:dyDescent="0.25">
      <c r="A27329" s="108" t="str">
        <f t="shared" si="426"/>
        <v>CH_2017_1A3(FU)_NH3</v>
      </c>
      <c r="B27329" s="113" t="s">
        <v>177</v>
      </c>
      <c r="C27329" s="113">
        <v>2017</v>
      </c>
      <c r="D27329" s="113" t="s">
        <v>134</v>
      </c>
      <c r="E27329" s="113" t="s">
        <v>124</v>
      </c>
      <c r="F27329" s="113" t="s">
        <v>200</v>
      </c>
      <c r="G27329" s="113">
        <v>1.03248663114147</v>
      </c>
    </row>
    <row r="27330" spans="1:7" x14ac:dyDescent="0.25">
      <c r="A27330" s="108" t="str">
        <f t="shared" ref="A27330:A27393" si="427">CONCATENATE(B27330,"_",C27330,"_",D27330,"_",E27330)</f>
        <v>CH_2017_1A3(FS)_NH3</v>
      </c>
      <c r="B27330" s="113" t="s">
        <v>177</v>
      </c>
      <c r="C27330" s="113">
        <v>2017</v>
      </c>
      <c r="D27330" s="113" t="s">
        <v>132</v>
      </c>
      <c r="E27330" s="113" t="s">
        <v>124</v>
      </c>
      <c r="F27330" s="113" t="s">
        <v>200</v>
      </c>
      <c r="G27330" s="113">
        <v>1.11359729310586</v>
      </c>
    </row>
    <row r="27331" spans="1:7" x14ac:dyDescent="0.25">
      <c r="A27331" s="108" t="str">
        <f t="shared" si="427"/>
        <v>CH_2017_1A3(FU)_PM2.5</v>
      </c>
      <c r="B27331" s="113" t="s">
        <v>177</v>
      </c>
      <c r="C27331" s="113">
        <v>2017</v>
      </c>
      <c r="D27331" s="113" t="s">
        <v>134</v>
      </c>
      <c r="E27331" s="113" t="s">
        <v>203</v>
      </c>
      <c r="F27331" s="113" t="s">
        <v>200</v>
      </c>
      <c r="G27331" s="113">
        <v>1.3594443854448801</v>
      </c>
    </row>
    <row r="27332" spans="1:7" x14ac:dyDescent="0.25">
      <c r="A27332" s="108" t="str">
        <f t="shared" si="427"/>
        <v>CH_2017_1A3(FS)_PM2.5</v>
      </c>
      <c r="B27332" s="113" t="s">
        <v>177</v>
      </c>
      <c r="C27332" s="113">
        <v>2017</v>
      </c>
      <c r="D27332" s="113" t="s">
        <v>132</v>
      </c>
      <c r="E27332" s="113" t="s">
        <v>203</v>
      </c>
      <c r="F27332" s="113" t="s">
        <v>200</v>
      </c>
      <c r="G27332" s="113">
        <v>1.35348241971187</v>
      </c>
    </row>
    <row r="27333" spans="1:7" x14ac:dyDescent="0.25">
      <c r="A27333" s="108" t="str">
        <f t="shared" si="427"/>
        <v>CH_2017_3D_NOx</v>
      </c>
      <c r="B27333" s="113" t="s">
        <v>177</v>
      </c>
      <c r="C27333" s="113">
        <v>2017</v>
      </c>
      <c r="D27333" s="113" t="s">
        <v>206</v>
      </c>
      <c r="E27333" s="113" t="s">
        <v>199</v>
      </c>
      <c r="F27333" s="113" t="s">
        <v>200</v>
      </c>
      <c r="G27333" s="113">
        <v>2.90230186532659</v>
      </c>
    </row>
    <row r="27334" spans="1:7" x14ac:dyDescent="0.25">
      <c r="A27334" s="108" t="str">
        <f t="shared" si="427"/>
        <v>CH_2018_NATIONAL TOTAL_NOx</v>
      </c>
      <c r="B27334" s="113" t="s">
        <v>177</v>
      </c>
      <c r="C27334" s="113">
        <v>2018</v>
      </c>
      <c r="D27334" s="113" t="s">
        <v>122</v>
      </c>
      <c r="E27334" s="113" t="s">
        <v>199</v>
      </c>
      <c r="F27334" s="113" t="s">
        <v>200</v>
      </c>
      <c r="G27334" s="113">
        <v>64.133392306009398</v>
      </c>
    </row>
    <row r="27335" spans="1:7" x14ac:dyDescent="0.25">
      <c r="A27335" s="108" t="str">
        <f t="shared" si="427"/>
        <v>CH_2018_NATIONAL TOTAL_NMVOC</v>
      </c>
      <c r="B27335" s="113" t="s">
        <v>177</v>
      </c>
      <c r="C27335" s="113">
        <v>2018</v>
      </c>
      <c r="D27335" s="113" t="s">
        <v>122</v>
      </c>
      <c r="E27335" s="113" t="s">
        <v>123</v>
      </c>
      <c r="F27335" s="113" t="s">
        <v>200</v>
      </c>
      <c r="G27335" s="113">
        <v>76.370580672931794</v>
      </c>
    </row>
    <row r="27336" spans="1:7" x14ac:dyDescent="0.25">
      <c r="A27336" s="108" t="str">
        <f t="shared" si="427"/>
        <v>CH_2018_NATIONAL TOTAL_SOx</v>
      </c>
      <c r="B27336" s="113" t="s">
        <v>177</v>
      </c>
      <c r="C27336" s="113">
        <v>2018</v>
      </c>
      <c r="D27336" s="113" t="s">
        <v>122</v>
      </c>
      <c r="E27336" s="113" t="s">
        <v>201</v>
      </c>
      <c r="F27336" s="113" t="s">
        <v>200</v>
      </c>
      <c r="G27336" s="113">
        <v>4.6650568924431299</v>
      </c>
    </row>
    <row r="27337" spans="1:7" x14ac:dyDescent="0.25">
      <c r="A27337" s="108" t="str">
        <f t="shared" si="427"/>
        <v>CH_2018_NATIONAL TOTAL_NH3</v>
      </c>
      <c r="B27337" s="113" t="s">
        <v>177</v>
      </c>
      <c r="C27337" s="113">
        <v>2018</v>
      </c>
      <c r="D27337" s="113" t="s">
        <v>122</v>
      </c>
      <c r="E27337" s="113" t="s">
        <v>124</v>
      </c>
      <c r="F27337" s="113" t="s">
        <v>200</v>
      </c>
      <c r="G27337" s="113">
        <v>54.384857672770003</v>
      </c>
    </row>
    <row r="27338" spans="1:7" x14ac:dyDescent="0.25">
      <c r="A27338" s="108" t="str">
        <f t="shared" si="427"/>
        <v>CH_2018_NATIONAL TOTAL_PM2.5</v>
      </c>
      <c r="B27338" s="113" t="s">
        <v>177</v>
      </c>
      <c r="C27338" s="113">
        <v>2018</v>
      </c>
      <c r="D27338" s="113" t="s">
        <v>122</v>
      </c>
      <c r="E27338" s="113" t="s">
        <v>203</v>
      </c>
      <c r="F27338" s="113" t="s">
        <v>200</v>
      </c>
      <c r="G27338" s="113">
        <v>7.4411603266983999</v>
      </c>
    </row>
    <row r="27339" spans="1:7" x14ac:dyDescent="0.25">
      <c r="A27339" s="108" t="str">
        <f t="shared" si="427"/>
        <v>CH_2018_NATIONAL TOTAL_Pb</v>
      </c>
      <c r="B27339" s="113" t="s">
        <v>177</v>
      </c>
      <c r="C27339" s="113">
        <v>2018</v>
      </c>
      <c r="D27339" s="113" t="s">
        <v>122</v>
      </c>
      <c r="E27339" s="113" t="s">
        <v>125</v>
      </c>
      <c r="F27339" s="113" t="s">
        <v>200</v>
      </c>
      <c r="G27339" s="113">
        <v>8.9430779688138302E-3</v>
      </c>
    </row>
    <row r="27340" spans="1:7" x14ac:dyDescent="0.25">
      <c r="A27340" s="108" t="str">
        <f t="shared" si="427"/>
        <v>CH_2018_NATIONAL TOTAL_Cd</v>
      </c>
      <c r="B27340" s="113" t="s">
        <v>177</v>
      </c>
      <c r="C27340" s="113">
        <v>2018</v>
      </c>
      <c r="D27340" s="113" t="s">
        <v>122</v>
      </c>
      <c r="E27340" s="113" t="s">
        <v>126</v>
      </c>
      <c r="F27340" s="113" t="s">
        <v>200</v>
      </c>
      <c r="G27340" s="113">
        <v>4.6583895843972602E-4</v>
      </c>
    </row>
    <row r="27341" spans="1:7" x14ac:dyDescent="0.25">
      <c r="A27341" s="108" t="str">
        <f t="shared" si="427"/>
        <v>CH_2018_NATIONAL TOTAL_Hg</v>
      </c>
      <c r="B27341" s="113" t="s">
        <v>177</v>
      </c>
      <c r="C27341" s="113">
        <v>2018</v>
      </c>
      <c r="D27341" s="113" t="s">
        <v>122</v>
      </c>
      <c r="E27341" s="113" t="s">
        <v>127</v>
      </c>
      <c r="F27341" s="113" t="s">
        <v>200</v>
      </c>
      <c r="G27341" s="113">
        <v>5.9462802358506602E-4</v>
      </c>
    </row>
    <row r="27342" spans="1:7" x14ac:dyDescent="0.25">
      <c r="A27342" s="108" t="str">
        <f t="shared" si="427"/>
        <v>CH_2018_NATIONAL TOTAL_DIOX</v>
      </c>
      <c r="B27342" s="113" t="s">
        <v>177</v>
      </c>
      <c r="C27342" s="113">
        <v>2018</v>
      </c>
      <c r="D27342" s="113" t="s">
        <v>122</v>
      </c>
      <c r="E27342" s="113" t="s">
        <v>128</v>
      </c>
      <c r="F27342" s="113" t="s">
        <v>200</v>
      </c>
      <c r="G27342" s="150">
        <v>1.3888093223116599E-8</v>
      </c>
    </row>
    <row r="27343" spans="1:7" x14ac:dyDescent="0.25">
      <c r="A27343" s="108" t="str">
        <f t="shared" si="427"/>
        <v>CH_2018_NATIONAL TOTAL_PAH</v>
      </c>
      <c r="B27343" s="113" t="s">
        <v>177</v>
      </c>
      <c r="C27343" s="113">
        <v>2018</v>
      </c>
      <c r="D27343" s="113" t="s">
        <v>122</v>
      </c>
      <c r="E27343" s="113" t="s">
        <v>129</v>
      </c>
      <c r="F27343" s="113" t="s">
        <v>200</v>
      </c>
      <c r="G27343" s="113">
        <v>2.66891669637623E-3</v>
      </c>
    </row>
    <row r="27344" spans="1:7" x14ac:dyDescent="0.25">
      <c r="A27344" s="108" t="str">
        <f t="shared" si="427"/>
        <v>CH_2018_NATIONAL TOTAL_HCB</v>
      </c>
      <c r="B27344" s="113" t="s">
        <v>177</v>
      </c>
      <c r="C27344" s="113">
        <v>2018</v>
      </c>
      <c r="D27344" s="113" t="s">
        <v>122</v>
      </c>
      <c r="E27344" s="113" t="s">
        <v>130</v>
      </c>
      <c r="F27344" s="113" t="s">
        <v>200</v>
      </c>
      <c r="G27344" s="150">
        <v>3.60224562134879E-7</v>
      </c>
    </row>
    <row r="27345" spans="1:7" x14ac:dyDescent="0.25">
      <c r="A27345" s="108" t="str">
        <f t="shared" si="427"/>
        <v>CH_2018_NATIONAL TOTAL_PCB</v>
      </c>
      <c r="B27345" s="113" t="s">
        <v>177</v>
      </c>
      <c r="C27345" s="113">
        <v>2018</v>
      </c>
      <c r="D27345" s="113" t="s">
        <v>122</v>
      </c>
      <c r="E27345" s="113" t="s">
        <v>259</v>
      </c>
      <c r="F27345" s="113" t="s">
        <v>200</v>
      </c>
      <c r="G27345" s="113">
        <v>4.8081466183911903E-4</v>
      </c>
    </row>
    <row r="27346" spans="1:7" x14ac:dyDescent="0.25">
      <c r="A27346" s="108" t="str">
        <f t="shared" si="427"/>
        <v>CH_2018_1A3(FU)_NOx</v>
      </c>
      <c r="B27346" s="113" t="s">
        <v>177</v>
      </c>
      <c r="C27346" s="113">
        <v>2018</v>
      </c>
      <c r="D27346" s="113" t="s">
        <v>134</v>
      </c>
      <c r="E27346" s="113" t="s">
        <v>199</v>
      </c>
      <c r="F27346" s="113" t="s">
        <v>200</v>
      </c>
      <c r="G27346" s="113">
        <v>35.512028388412197</v>
      </c>
    </row>
    <row r="27347" spans="1:7" x14ac:dyDescent="0.25">
      <c r="A27347" s="108" t="str">
        <f t="shared" si="427"/>
        <v>CH_2018_1A3(FS)_NOx</v>
      </c>
      <c r="B27347" s="113" t="s">
        <v>177</v>
      </c>
      <c r="C27347" s="113">
        <v>2018</v>
      </c>
      <c r="D27347" s="113" t="s">
        <v>132</v>
      </c>
      <c r="E27347" s="113" t="s">
        <v>199</v>
      </c>
      <c r="F27347" s="113" t="s">
        <v>200</v>
      </c>
      <c r="G27347" s="113">
        <v>34.461217583729997</v>
      </c>
    </row>
    <row r="27348" spans="1:7" x14ac:dyDescent="0.25">
      <c r="A27348" s="108" t="str">
        <f t="shared" si="427"/>
        <v>CH_2018_1A3(FU)_NMVOC</v>
      </c>
      <c r="B27348" s="113" t="s">
        <v>177</v>
      </c>
      <c r="C27348" s="113">
        <v>2018</v>
      </c>
      <c r="D27348" s="113" t="s">
        <v>134</v>
      </c>
      <c r="E27348" s="113" t="s">
        <v>123</v>
      </c>
      <c r="F27348" s="113" t="s">
        <v>200</v>
      </c>
      <c r="G27348" s="113">
        <v>8.2006867737917499</v>
      </c>
    </row>
    <row r="27349" spans="1:7" x14ac:dyDescent="0.25">
      <c r="A27349" s="108" t="str">
        <f t="shared" si="427"/>
        <v>CH_2018_1A3(FS)_NMVOC</v>
      </c>
      <c r="B27349" s="113" t="s">
        <v>177</v>
      </c>
      <c r="C27349" s="113">
        <v>2018</v>
      </c>
      <c r="D27349" s="113" t="s">
        <v>132</v>
      </c>
      <c r="E27349" s="113" t="s">
        <v>123</v>
      </c>
      <c r="F27349" s="113" t="s">
        <v>200</v>
      </c>
      <c r="G27349" s="113">
        <v>8.9193159817252994</v>
      </c>
    </row>
    <row r="27350" spans="1:7" x14ac:dyDescent="0.25">
      <c r="A27350" s="108" t="str">
        <f t="shared" si="427"/>
        <v>CH_2018_1A3(FU)_SOx</v>
      </c>
      <c r="B27350" s="113" t="s">
        <v>177</v>
      </c>
      <c r="C27350" s="113">
        <v>2018</v>
      </c>
      <c r="D27350" s="113" t="s">
        <v>134</v>
      </c>
      <c r="E27350" s="113" t="s">
        <v>201</v>
      </c>
      <c r="F27350" s="113" t="s">
        <v>200</v>
      </c>
      <c r="G27350" s="113">
        <v>5.8332278842530998E-2</v>
      </c>
    </row>
    <row r="27351" spans="1:7" x14ac:dyDescent="0.25">
      <c r="A27351" s="108" t="str">
        <f t="shared" si="427"/>
        <v>CH_2018_1A3(FS)_SOx</v>
      </c>
      <c r="B27351" s="113" t="s">
        <v>177</v>
      </c>
      <c r="C27351" s="113">
        <v>2018</v>
      </c>
      <c r="D27351" s="113" t="s">
        <v>132</v>
      </c>
      <c r="E27351" s="113" t="s">
        <v>201</v>
      </c>
      <c r="F27351" s="113" t="s">
        <v>200</v>
      </c>
      <c r="G27351" s="113">
        <v>5.8716745011111099E-2</v>
      </c>
    </row>
    <row r="27352" spans="1:7" x14ac:dyDescent="0.25">
      <c r="A27352" s="108" t="str">
        <f t="shared" si="427"/>
        <v>CH_2018_1A3(FU)_NH3</v>
      </c>
      <c r="B27352" s="113" t="s">
        <v>177</v>
      </c>
      <c r="C27352" s="113">
        <v>2018</v>
      </c>
      <c r="D27352" s="113" t="s">
        <v>134</v>
      </c>
      <c r="E27352" s="113" t="s">
        <v>124</v>
      </c>
      <c r="F27352" s="113" t="s">
        <v>200</v>
      </c>
      <c r="G27352" s="113">
        <v>0.97794945415246004</v>
      </c>
    </row>
    <row r="27353" spans="1:7" x14ac:dyDescent="0.25">
      <c r="A27353" s="108" t="str">
        <f t="shared" si="427"/>
        <v>CH_2018_1A3(FS)_NH3</v>
      </c>
      <c r="B27353" s="113" t="s">
        <v>177</v>
      </c>
      <c r="C27353" s="113">
        <v>2018</v>
      </c>
      <c r="D27353" s="113" t="s">
        <v>132</v>
      </c>
      <c r="E27353" s="113" t="s">
        <v>124</v>
      </c>
      <c r="F27353" s="113" t="s">
        <v>200</v>
      </c>
      <c r="G27353" s="113">
        <v>1.0553493537610601</v>
      </c>
    </row>
    <row r="27354" spans="1:7" x14ac:dyDescent="0.25">
      <c r="A27354" s="108" t="str">
        <f t="shared" si="427"/>
        <v>CH_2018_1A3(FU)_PM2.5</v>
      </c>
      <c r="B27354" s="113" t="s">
        <v>177</v>
      </c>
      <c r="C27354" s="113">
        <v>2018</v>
      </c>
      <c r="D27354" s="113" t="s">
        <v>134</v>
      </c>
      <c r="E27354" s="113" t="s">
        <v>203</v>
      </c>
      <c r="F27354" s="113" t="s">
        <v>200</v>
      </c>
      <c r="G27354" s="113">
        <v>1.33684830329399</v>
      </c>
    </row>
    <row r="27355" spans="1:7" x14ac:dyDescent="0.25">
      <c r="A27355" s="108" t="str">
        <f t="shared" si="427"/>
        <v>CH_2018_1A3(FS)_PM2.5</v>
      </c>
      <c r="B27355" s="113" t="s">
        <v>177</v>
      </c>
      <c r="C27355" s="113">
        <v>2018</v>
      </c>
      <c r="D27355" s="113" t="s">
        <v>132</v>
      </c>
      <c r="E27355" s="113" t="s">
        <v>203</v>
      </c>
      <c r="F27355" s="113" t="s">
        <v>200</v>
      </c>
      <c r="G27355" s="113">
        <v>1.3517010299084999</v>
      </c>
    </row>
    <row r="27356" spans="1:7" x14ac:dyDescent="0.25">
      <c r="A27356" s="108" t="str">
        <f t="shared" si="427"/>
        <v>CH_2018_3D_NOx</v>
      </c>
      <c r="B27356" s="113" t="s">
        <v>177</v>
      </c>
      <c r="C27356" s="113">
        <v>2018</v>
      </c>
      <c r="D27356" s="113" t="s">
        <v>206</v>
      </c>
      <c r="E27356" s="113" t="s">
        <v>199</v>
      </c>
      <c r="F27356" s="113" t="s">
        <v>200</v>
      </c>
      <c r="G27356" s="113">
        <v>2.83130199573618</v>
      </c>
    </row>
    <row r="27357" spans="1:7" x14ac:dyDescent="0.25">
      <c r="A27357" s="108" t="str">
        <f t="shared" si="427"/>
        <v>CH_2019_NATIONAL TOTAL_NOx</v>
      </c>
      <c r="B27357" s="113" t="s">
        <v>177</v>
      </c>
      <c r="C27357" s="113">
        <v>2019</v>
      </c>
      <c r="D27357" s="113" t="s">
        <v>122</v>
      </c>
      <c r="E27357" s="113" t="s">
        <v>199</v>
      </c>
      <c r="F27357" s="113" t="s">
        <v>200</v>
      </c>
      <c r="G27357" s="113">
        <v>60.637391852060802</v>
      </c>
    </row>
    <row r="27358" spans="1:7" x14ac:dyDescent="0.25">
      <c r="A27358" s="108" t="str">
        <f t="shared" si="427"/>
        <v>CH_2019_NATIONAL TOTAL_NMVOC</v>
      </c>
      <c r="B27358" s="113" t="s">
        <v>177</v>
      </c>
      <c r="C27358" s="113">
        <v>2019</v>
      </c>
      <c r="D27358" s="113" t="s">
        <v>122</v>
      </c>
      <c r="E27358" s="113" t="s">
        <v>123</v>
      </c>
      <c r="F27358" s="113" t="s">
        <v>200</v>
      </c>
      <c r="G27358" s="113">
        <v>75.420837030220795</v>
      </c>
    </row>
    <row r="27359" spans="1:7" x14ac:dyDescent="0.25">
      <c r="A27359" s="108" t="str">
        <f t="shared" si="427"/>
        <v>CH_2019_NATIONAL TOTAL_SOx</v>
      </c>
      <c r="B27359" s="113" t="s">
        <v>177</v>
      </c>
      <c r="C27359" s="113">
        <v>2019</v>
      </c>
      <c r="D27359" s="113" t="s">
        <v>122</v>
      </c>
      <c r="E27359" s="113" t="s">
        <v>201</v>
      </c>
      <c r="F27359" s="113" t="s">
        <v>200</v>
      </c>
      <c r="G27359" s="113">
        <v>4.3103750495146702</v>
      </c>
    </row>
    <row r="27360" spans="1:7" x14ac:dyDescent="0.25">
      <c r="A27360" s="108" t="str">
        <f t="shared" si="427"/>
        <v>CH_2019_NATIONAL TOTAL_NH3</v>
      </c>
      <c r="B27360" s="113" t="s">
        <v>177</v>
      </c>
      <c r="C27360" s="113">
        <v>2019</v>
      </c>
      <c r="D27360" s="113" t="s">
        <v>122</v>
      </c>
      <c r="E27360" s="113" t="s">
        <v>124</v>
      </c>
      <c r="F27360" s="113" t="s">
        <v>200</v>
      </c>
      <c r="G27360" s="113">
        <v>53.595955243243999</v>
      </c>
    </row>
    <row r="27361" spans="1:7" x14ac:dyDescent="0.25">
      <c r="A27361" s="108" t="str">
        <f t="shared" si="427"/>
        <v>CH_2019_NATIONAL TOTAL_PM2.5</v>
      </c>
      <c r="B27361" s="113" t="s">
        <v>177</v>
      </c>
      <c r="C27361" s="113">
        <v>2019</v>
      </c>
      <c r="D27361" s="113" t="s">
        <v>122</v>
      </c>
      <c r="E27361" s="113" t="s">
        <v>203</v>
      </c>
      <c r="F27361" s="113" t="s">
        <v>200</v>
      </c>
      <c r="G27361" s="113">
        <v>7.2394542995345201</v>
      </c>
    </row>
    <row r="27362" spans="1:7" x14ac:dyDescent="0.25">
      <c r="A27362" s="108" t="str">
        <f t="shared" si="427"/>
        <v>CH_2019_NATIONAL TOTAL_Pb</v>
      </c>
      <c r="B27362" s="113" t="s">
        <v>177</v>
      </c>
      <c r="C27362" s="113">
        <v>2019</v>
      </c>
      <c r="D27362" s="113" t="s">
        <v>122</v>
      </c>
      <c r="E27362" s="113" t="s">
        <v>125</v>
      </c>
      <c r="F27362" s="113" t="s">
        <v>200</v>
      </c>
      <c r="G27362" s="113">
        <v>8.2192410932758492E-3</v>
      </c>
    </row>
    <row r="27363" spans="1:7" x14ac:dyDescent="0.25">
      <c r="A27363" s="108" t="str">
        <f t="shared" si="427"/>
        <v>CH_2019_NATIONAL TOTAL_Cd</v>
      </c>
      <c r="B27363" s="113" t="s">
        <v>177</v>
      </c>
      <c r="C27363" s="113">
        <v>2019</v>
      </c>
      <c r="D27363" s="113" t="s">
        <v>122</v>
      </c>
      <c r="E27363" s="113" t="s">
        <v>126</v>
      </c>
      <c r="F27363" s="113" t="s">
        <v>200</v>
      </c>
      <c r="G27363" s="113">
        <v>4.6196485179268102E-4</v>
      </c>
    </row>
    <row r="27364" spans="1:7" x14ac:dyDescent="0.25">
      <c r="A27364" s="108" t="str">
        <f t="shared" si="427"/>
        <v>CH_2019_NATIONAL TOTAL_Hg</v>
      </c>
      <c r="B27364" s="113" t="s">
        <v>177</v>
      </c>
      <c r="C27364" s="113">
        <v>2019</v>
      </c>
      <c r="D27364" s="113" t="s">
        <v>122</v>
      </c>
      <c r="E27364" s="113" t="s">
        <v>127</v>
      </c>
      <c r="F27364" s="113" t="s">
        <v>200</v>
      </c>
      <c r="G27364" s="113">
        <v>5.9026506396817199E-4</v>
      </c>
    </row>
    <row r="27365" spans="1:7" x14ac:dyDescent="0.25">
      <c r="A27365" s="108" t="str">
        <f t="shared" si="427"/>
        <v>CH_2019_NATIONAL TOTAL_DIOX</v>
      </c>
      <c r="B27365" s="113" t="s">
        <v>177</v>
      </c>
      <c r="C27365" s="113">
        <v>2019</v>
      </c>
      <c r="D27365" s="113" t="s">
        <v>122</v>
      </c>
      <c r="E27365" s="113" t="s">
        <v>128</v>
      </c>
      <c r="F27365" s="113" t="s">
        <v>200</v>
      </c>
      <c r="G27365" s="150">
        <v>1.35642981032054E-8</v>
      </c>
    </row>
    <row r="27366" spans="1:7" x14ac:dyDescent="0.25">
      <c r="A27366" s="108" t="str">
        <f t="shared" si="427"/>
        <v>CH_2019_NATIONAL TOTAL_PAH</v>
      </c>
      <c r="B27366" s="113" t="s">
        <v>177</v>
      </c>
      <c r="C27366" s="113">
        <v>2019</v>
      </c>
      <c r="D27366" s="113" t="s">
        <v>122</v>
      </c>
      <c r="E27366" s="113" t="s">
        <v>129</v>
      </c>
      <c r="F27366" s="113" t="s">
        <v>200</v>
      </c>
      <c r="G27366" s="113">
        <v>2.6526210839675898E-3</v>
      </c>
    </row>
    <row r="27367" spans="1:7" x14ac:dyDescent="0.25">
      <c r="A27367" s="108" t="str">
        <f t="shared" si="427"/>
        <v>CH_2019_NATIONAL TOTAL_HCB</v>
      </c>
      <c r="B27367" s="113" t="s">
        <v>177</v>
      </c>
      <c r="C27367" s="113">
        <v>2019</v>
      </c>
      <c r="D27367" s="113" t="s">
        <v>122</v>
      </c>
      <c r="E27367" s="113" t="s">
        <v>130</v>
      </c>
      <c r="F27367" s="113" t="s">
        <v>200</v>
      </c>
      <c r="G27367" s="150">
        <v>3.6244935473760201E-7</v>
      </c>
    </row>
    <row r="27368" spans="1:7" x14ac:dyDescent="0.25">
      <c r="A27368" s="108" t="str">
        <f t="shared" si="427"/>
        <v>CH_2019_NATIONAL TOTAL_PCB</v>
      </c>
      <c r="B27368" s="113" t="s">
        <v>177</v>
      </c>
      <c r="C27368" s="113">
        <v>2019</v>
      </c>
      <c r="D27368" s="113" t="s">
        <v>122</v>
      </c>
      <c r="E27368" s="113" t="s">
        <v>259</v>
      </c>
      <c r="F27368" s="113" t="s">
        <v>200</v>
      </c>
      <c r="G27368" s="113">
        <v>4.4388192788097098E-4</v>
      </c>
    </row>
    <row r="27369" spans="1:7" x14ac:dyDescent="0.25">
      <c r="A27369" s="108" t="str">
        <f t="shared" si="427"/>
        <v>CH_2019_1A3(FU)_NOx</v>
      </c>
      <c r="B27369" s="113" t="s">
        <v>177</v>
      </c>
      <c r="C27369" s="113">
        <v>2019</v>
      </c>
      <c r="D27369" s="113" t="s">
        <v>134</v>
      </c>
      <c r="E27369" s="113" t="s">
        <v>199</v>
      </c>
      <c r="F27369" s="113" t="s">
        <v>200</v>
      </c>
      <c r="G27369" s="113">
        <v>32.766242536743803</v>
      </c>
    </row>
    <row r="27370" spans="1:7" x14ac:dyDescent="0.25">
      <c r="A27370" s="108" t="str">
        <f t="shared" si="427"/>
        <v>CH_2019_1A3(FS)_NOx</v>
      </c>
      <c r="B27370" s="113" t="s">
        <v>177</v>
      </c>
      <c r="C27370" s="113">
        <v>2019</v>
      </c>
      <c r="D27370" s="113" t="s">
        <v>132</v>
      </c>
      <c r="E27370" s="113" t="s">
        <v>199</v>
      </c>
      <c r="F27370" s="113" t="s">
        <v>200</v>
      </c>
      <c r="G27370" s="113">
        <v>31.623565651389502</v>
      </c>
    </row>
    <row r="27371" spans="1:7" x14ac:dyDescent="0.25">
      <c r="A27371" s="108" t="str">
        <f t="shared" si="427"/>
        <v>CH_2019_1A3(FU)_NMVOC</v>
      </c>
      <c r="B27371" s="113" t="s">
        <v>177</v>
      </c>
      <c r="C27371" s="113">
        <v>2019</v>
      </c>
      <c r="D27371" s="113" t="s">
        <v>134</v>
      </c>
      <c r="E27371" s="113" t="s">
        <v>123</v>
      </c>
      <c r="F27371" s="113" t="s">
        <v>200</v>
      </c>
      <c r="G27371" s="113">
        <v>7.7564131868593504</v>
      </c>
    </row>
    <row r="27372" spans="1:7" x14ac:dyDescent="0.25">
      <c r="A27372" s="108" t="str">
        <f t="shared" si="427"/>
        <v>CH_2019_1A3(FS)_NMVOC</v>
      </c>
      <c r="B27372" s="113" t="s">
        <v>177</v>
      </c>
      <c r="C27372" s="113">
        <v>2019</v>
      </c>
      <c r="D27372" s="113" t="s">
        <v>132</v>
      </c>
      <c r="E27372" s="113" t="s">
        <v>123</v>
      </c>
      <c r="F27372" s="113" t="s">
        <v>200</v>
      </c>
      <c r="G27372" s="113">
        <v>8.4963430456308604</v>
      </c>
    </row>
    <row r="27373" spans="1:7" x14ac:dyDescent="0.25">
      <c r="A27373" s="108" t="str">
        <f t="shared" si="427"/>
        <v>CH_2019_1A3(FU)_SOx</v>
      </c>
      <c r="B27373" s="113" t="s">
        <v>177</v>
      </c>
      <c r="C27373" s="113">
        <v>2019</v>
      </c>
      <c r="D27373" s="113" t="s">
        <v>134</v>
      </c>
      <c r="E27373" s="113" t="s">
        <v>201</v>
      </c>
      <c r="F27373" s="113" t="s">
        <v>200</v>
      </c>
      <c r="G27373" s="113">
        <v>5.7629503999693799E-2</v>
      </c>
    </row>
    <row r="27374" spans="1:7" x14ac:dyDescent="0.25">
      <c r="A27374" s="108" t="str">
        <f t="shared" si="427"/>
        <v>CH_2019_1A3(FS)_SOx</v>
      </c>
      <c r="B27374" s="113" t="s">
        <v>177</v>
      </c>
      <c r="C27374" s="113">
        <v>2019</v>
      </c>
      <c r="D27374" s="113" t="s">
        <v>132</v>
      </c>
      <c r="E27374" s="113" t="s">
        <v>201</v>
      </c>
      <c r="F27374" s="113" t="s">
        <v>200</v>
      </c>
      <c r="G27374" s="113">
        <v>5.7919553518310102E-2</v>
      </c>
    </row>
    <row r="27375" spans="1:7" x14ac:dyDescent="0.25">
      <c r="A27375" s="108" t="str">
        <f t="shared" si="427"/>
        <v>CH_2019_1A3(FU)_NH3</v>
      </c>
      <c r="B27375" s="113" t="s">
        <v>177</v>
      </c>
      <c r="C27375" s="113">
        <v>2019</v>
      </c>
      <c r="D27375" s="113" t="s">
        <v>134</v>
      </c>
      <c r="E27375" s="113" t="s">
        <v>124</v>
      </c>
      <c r="F27375" s="113" t="s">
        <v>200</v>
      </c>
      <c r="G27375" s="113">
        <v>0.943886472309303</v>
      </c>
    </row>
    <row r="27376" spans="1:7" x14ac:dyDescent="0.25">
      <c r="A27376" s="108" t="str">
        <f t="shared" si="427"/>
        <v>CH_2019_1A3(FS)_NH3</v>
      </c>
      <c r="B27376" s="113" t="s">
        <v>177</v>
      </c>
      <c r="C27376" s="113">
        <v>2019</v>
      </c>
      <c r="D27376" s="113" t="s">
        <v>132</v>
      </c>
      <c r="E27376" s="113" t="s">
        <v>124</v>
      </c>
      <c r="F27376" s="113" t="s">
        <v>200</v>
      </c>
      <c r="G27376" s="113">
        <v>1.02126608722817</v>
      </c>
    </row>
    <row r="27377" spans="1:7" x14ac:dyDescent="0.25">
      <c r="A27377" s="108" t="str">
        <f t="shared" si="427"/>
        <v>CH_2019_1A3(FU)_PM2.5</v>
      </c>
      <c r="B27377" s="113" t="s">
        <v>177</v>
      </c>
      <c r="C27377" s="113">
        <v>2019</v>
      </c>
      <c r="D27377" s="113" t="s">
        <v>134</v>
      </c>
      <c r="E27377" s="113" t="s">
        <v>203</v>
      </c>
      <c r="F27377" s="113" t="s">
        <v>200</v>
      </c>
      <c r="G27377" s="113">
        <v>1.292635645893</v>
      </c>
    </row>
    <row r="27378" spans="1:7" x14ac:dyDescent="0.25">
      <c r="A27378" s="108" t="str">
        <f t="shared" si="427"/>
        <v>CH_2019_1A3(FS)_PM2.5</v>
      </c>
      <c r="B27378" s="113" t="s">
        <v>177</v>
      </c>
      <c r="C27378" s="113">
        <v>2019</v>
      </c>
      <c r="D27378" s="113" t="s">
        <v>132</v>
      </c>
      <c r="E27378" s="113" t="s">
        <v>203</v>
      </c>
      <c r="F27378" s="113" t="s">
        <v>200</v>
      </c>
      <c r="G27378" s="113">
        <v>1.30769935368294</v>
      </c>
    </row>
    <row r="27379" spans="1:7" x14ac:dyDescent="0.25">
      <c r="A27379" s="108" t="str">
        <f t="shared" si="427"/>
        <v>CH_2019_3D_NOx</v>
      </c>
      <c r="B27379" s="113" t="s">
        <v>177</v>
      </c>
      <c r="C27379" s="113">
        <v>2019</v>
      </c>
      <c r="D27379" s="113" t="s">
        <v>206</v>
      </c>
      <c r="E27379" s="113" t="s">
        <v>199</v>
      </c>
      <c r="F27379" s="113" t="s">
        <v>200</v>
      </c>
      <c r="G27379" s="113">
        <v>2.7182411942042499</v>
      </c>
    </row>
    <row r="27380" spans="1:7" x14ac:dyDescent="0.25">
      <c r="A27380" s="108" t="str">
        <f t="shared" si="427"/>
        <v>CH_2020_NATIONAL TOTAL_NOx</v>
      </c>
      <c r="B27380" s="113" t="s">
        <v>177</v>
      </c>
      <c r="C27380" s="113">
        <v>2020</v>
      </c>
      <c r="D27380" s="113" t="s">
        <v>122</v>
      </c>
      <c r="E27380" s="113" t="s">
        <v>199</v>
      </c>
      <c r="F27380" s="113" t="s">
        <v>200</v>
      </c>
      <c r="G27380" s="113">
        <v>52.610223441413403</v>
      </c>
    </row>
    <row r="27381" spans="1:7" x14ac:dyDescent="0.25">
      <c r="A27381" s="108" t="str">
        <f t="shared" si="427"/>
        <v>CH_2020_NATIONAL TOTAL_NMVOC</v>
      </c>
      <c r="B27381" s="113" t="s">
        <v>177</v>
      </c>
      <c r="C27381" s="113">
        <v>2020</v>
      </c>
      <c r="D27381" s="113" t="s">
        <v>122</v>
      </c>
      <c r="E27381" s="113" t="s">
        <v>123</v>
      </c>
      <c r="F27381" s="113" t="s">
        <v>200</v>
      </c>
      <c r="G27381" s="113">
        <v>73.151128140571302</v>
      </c>
    </row>
    <row r="27382" spans="1:7" x14ac:dyDescent="0.25">
      <c r="A27382" s="108" t="str">
        <f t="shared" si="427"/>
        <v>CH_2020_NATIONAL TOTAL_SOx</v>
      </c>
      <c r="B27382" s="113" t="s">
        <v>177</v>
      </c>
      <c r="C27382" s="113">
        <v>2020</v>
      </c>
      <c r="D27382" s="113" t="s">
        <v>122</v>
      </c>
      <c r="E27382" s="113" t="s">
        <v>201</v>
      </c>
      <c r="F27382" s="113" t="s">
        <v>200</v>
      </c>
      <c r="G27382" s="113">
        <v>3.6582635578328202</v>
      </c>
    </row>
    <row r="27383" spans="1:7" x14ac:dyDescent="0.25">
      <c r="A27383" s="108" t="str">
        <f t="shared" si="427"/>
        <v>CH_2020_NATIONAL TOTAL_NH3</v>
      </c>
      <c r="B27383" s="113" t="s">
        <v>177</v>
      </c>
      <c r="C27383" s="113">
        <v>2020</v>
      </c>
      <c r="D27383" s="113" t="s">
        <v>122</v>
      </c>
      <c r="E27383" s="113" t="s">
        <v>124</v>
      </c>
      <c r="F27383" s="113" t="s">
        <v>200</v>
      </c>
      <c r="G27383" s="113">
        <v>53.306157836596803</v>
      </c>
    </row>
    <row r="27384" spans="1:7" x14ac:dyDescent="0.25">
      <c r="A27384" s="108" t="str">
        <f t="shared" si="427"/>
        <v>CH_2020_NATIONAL TOTAL_PM2.5</v>
      </c>
      <c r="B27384" s="113" t="s">
        <v>177</v>
      </c>
      <c r="C27384" s="113">
        <v>2020</v>
      </c>
      <c r="D27384" s="113" t="s">
        <v>122</v>
      </c>
      <c r="E27384" s="113" t="s">
        <v>203</v>
      </c>
      <c r="F27384" s="113" t="s">
        <v>200</v>
      </c>
      <c r="G27384" s="113">
        <v>6.83571544186269</v>
      </c>
    </row>
    <row r="27385" spans="1:7" x14ac:dyDescent="0.25">
      <c r="A27385" s="108" t="str">
        <f t="shared" si="427"/>
        <v>CH_2020_NATIONAL TOTAL_Pb</v>
      </c>
      <c r="B27385" s="113" t="s">
        <v>177</v>
      </c>
      <c r="C27385" s="113">
        <v>2020</v>
      </c>
      <c r="D27385" s="113" t="s">
        <v>122</v>
      </c>
      <c r="E27385" s="113" t="s">
        <v>125</v>
      </c>
      <c r="F27385" s="113" t="s">
        <v>200</v>
      </c>
      <c r="G27385" s="113">
        <v>7.9654482459725496E-3</v>
      </c>
    </row>
    <row r="27386" spans="1:7" x14ac:dyDescent="0.25">
      <c r="A27386" s="108" t="str">
        <f t="shared" si="427"/>
        <v>CH_2020_NATIONAL TOTAL_Cd</v>
      </c>
      <c r="B27386" s="113" t="s">
        <v>177</v>
      </c>
      <c r="C27386" s="113">
        <v>2020</v>
      </c>
      <c r="D27386" s="113" t="s">
        <v>122</v>
      </c>
      <c r="E27386" s="113" t="s">
        <v>126</v>
      </c>
      <c r="F27386" s="113" t="s">
        <v>200</v>
      </c>
      <c r="G27386" s="113">
        <v>4.5244835186713302E-4</v>
      </c>
    </row>
    <row r="27387" spans="1:7" x14ac:dyDescent="0.25">
      <c r="A27387" s="108" t="str">
        <f t="shared" si="427"/>
        <v>CH_2020_NATIONAL TOTAL_Hg</v>
      </c>
      <c r="B27387" s="113" t="s">
        <v>177</v>
      </c>
      <c r="C27387" s="113">
        <v>2020</v>
      </c>
      <c r="D27387" s="113" t="s">
        <v>122</v>
      </c>
      <c r="E27387" s="113" t="s">
        <v>127</v>
      </c>
      <c r="F27387" s="113" t="s">
        <v>200</v>
      </c>
      <c r="G27387" s="113">
        <v>5.8253644053327504E-4</v>
      </c>
    </row>
    <row r="27388" spans="1:7" x14ac:dyDescent="0.25">
      <c r="A27388" s="108" t="str">
        <f t="shared" si="427"/>
        <v>CH_2020_NATIONAL TOTAL_DIOX</v>
      </c>
      <c r="B27388" s="113" t="s">
        <v>177</v>
      </c>
      <c r="C27388" s="113">
        <v>2020</v>
      </c>
      <c r="D27388" s="113" t="s">
        <v>122</v>
      </c>
      <c r="E27388" s="113" t="s">
        <v>128</v>
      </c>
      <c r="F27388" s="113" t="s">
        <v>200</v>
      </c>
      <c r="G27388" s="150">
        <v>1.29085693268233E-8</v>
      </c>
    </row>
    <row r="27389" spans="1:7" x14ac:dyDescent="0.25">
      <c r="A27389" s="108" t="str">
        <f t="shared" si="427"/>
        <v>CH_2020_NATIONAL TOTAL_PAH</v>
      </c>
      <c r="B27389" s="113" t="s">
        <v>177</v>
      </c>
      <c r="C27389" s="113">
        <v>2020</v>
      </c>
      <c r="D27389" s="113" t="s">
        <v>122</v>
      </c>
      <c r="E27389" s="113" t="s">
        <v>129</v>
      </c>
      <c r="F27389" s="113" t="s">
        <v>200</v>
      </c>
      <c r="G27389" s="113">
        <v>2.5040252377910199E-3</v>
      </c>
    </row>
    <row r="27390" spans="1:7" x14ac:dyDescent="0.25">
      <c r="A27390" s="108" t="str">
        <f t="shared" si="427"/>
        <v>CH_2020_NATIONAL TOTAL_HCB</v>
      </c>
      <c r="B27390" s="113" t="s">
        <v>177</v>
      </c>
      <c r="C27390" s="113">
        <v>2020</v>
      </c>
      <c r="D27390" s="113" t="s">
        <v>122</v>
      </c>
      <c r="E27390" s="113" t="s">
        <v>130</v>
      </c>
      <c r="F27390" s="113" t="s">
        <v>200</v>
      </c>
      <c r="G27390" s="150">
        <v>3.5235896235278198E-7</v>
      </c>
    </row>
    <row r="27391" spans="1:7" x14ac:dyDescent="0.25">
      <c r="A27391" s="108" t="str">
        <f t="shared" si="427"/>
        <v>CH_2020_NATIONAL TOTAL_PCB</v>
      </c>
      <c r="B27391" s="113" t="s">
        <v>177</v>
      </c>
      <c r="C27391" s="113">
        <v>2020</v>
      </c>
      <c r="D27391" s="113" t="s">
        <v>122</v>
      </c>
      <c r="E27391" s="113" t="s">
        <v>259</v>
      </c>
      <c r="F27391" s="113" t="s">
        <v>200</v>
      </c>
      <c r="G27391" s="113">
        <v>4.0828854791787598E-4</v>
      </c>
    </row>
    <row r="27392" spans="1:7" x14ac:dyDescent="0.25">
      <c r="A27392" s="108" t="str">
        <f t="shared" si="427"/>
        <v>CH_2020_1A3(FU)_NOx</v>
      </c>
      <c r="B27392" s="113" t="s">
        <v>177</v>
      </c>
      <c r="C27392" s="113">
        <v>2020</v>
      </c>
      <c r="D27392" s="113" t="s">
        <v>134</v>
      </c>
      <c r="E27392" s="113" t="s">
        <v>199</v>
      </c>
      <c r="F27392" s="113" t="s">
        <v>200</v>
      </c>
      <c r="G27392" s="113">
        <v>26.877476678777398</v>
      </c>
    </row>
    <row r="27393" spans="1:7" x14ac:dyDescent="0.25">
      <c r="A27393" s="108" t="str">
        <f t="shared" si="427"/>
        <v>CH_2020_1A3(FS)_NOx</v>
      </c>
      <c r="B27393" s="113" t="s">
        <v>177</v>
      </c>
      <c r="C27393" s="113">
        <v>2020</v>
      </c>
      <c r="D27393" s="113" t="s">
        <v>132</v>
      </c>
      <c r="E27393" s="113" t="s">
        <v>199</v>
      </c>
      <c r="F27393" s="113" t="s">
        <v>200</v>
      </c>
      <c r="G27393" s="113">
        <v>26.3161576894768</v>
      </c>
    </row>
    <row r="27394" spans="1:7" x14ac:dyDescent="0.25">
      <c r="A27394" s="108" t="str">
        <f t="shared" ref="A27394:A27457" si="428">CONCATENATE(B27394,"_",C27394,"_",D27394,"_",E27394)</f>
        <v>CH_2020_1A3(FU)_NMVOC</v>
      </c>
      <c r="B27394" s="113" t="s">
        <v>177</v>
      </c>
      <c r="C27394" s="113">
        <v>2020</v>
      </c>
      <c r="D27394" s="113" t="s">
        <v>134</v>
      </c>
      <c r="E27394" s="113" t="s">
        <v>123</v>
      </c>
      <c r="F27394" s="113" t="s">
        <v>200</v>
      </c>
      <c r="G27394" s="113">
        <v>6.79748880535917</v>
      </c>
    </row>
    <row r="27395" spans="1:7" x14ac:dyDescent="0.25">
      <c r="A27395" s="108" t="str">
        <f t="shared" si="428"/>
        <v>CH_2020_1A3(FS)_NMVOC</v>
      </c>
      <c r="B27395" s="113" t="s">
        <v>177</v>
      </c>
      <c r="C27395" s="113">
        <v>2020</v>
      </c>
      <c r="D27395" s="113" t="s">
        <v>132</v>
      </c>
      <c r="E27395" s="113" t="s">
        <v>123</v>
      </c>
      <c r="F27395" s="113" t="s">
        <v>200</v>
      </c>
      <c r="G27395" s="113">
        <v>7.3718768324192103</v>
      </c>
    </row>
    <row r="27396" spans="1:7" x14ac:dyDescent="0.25">
      <c r="A27396" s="108" t="str">
        <f t="shared" si="428"/>
        <v>CH_2020_1A3(FU)_SOx</v>
      </c>
      <c r="B27396" s="113" t="s">
        <v>177</v>
      </c>
      <c r="C27396" s="113">
        <v>2020</v>
      </c>
      <c r="D27396" s="113" t="s">
        <v>134</v>
      </c>
      <c r="E27396" s="113" t="s">
        <v>201</v>
      </c>
      <c r="F27396" s="113" t="s">
        <v>200</v>
      </c>
      <c r="G27396" s="113">
        <v>4.9889690873309502E-2</v>
      </c>
    </row>
    <row r="27397" spans="1:7" x14ac:dyDescent="0.25">
      <c r="A27397" s="108" t="str">
        <f t="shared" si="428"/>
        <v>CH_2020_1A3(FS)_SOx</v>
      </c>
      <c r="B27397" s="113" t="s">
        <v>177</v>
      </c>
      <c r="C27397" s="113">
        <v>2020</v>
      </c>
      <c r="D27397" s="113" t="s">
        <v>132</v>
      </c>
      <c r="E27397" s="113" t="s">
        <v>201</v>
      </c>
      <c r="F27397" s="113" t="s">
        <v>200</v>
      </c>
      <c r="G27397" s="113">
        <v>5.0314778947923501E-2</v>
      </c>
    </row>
    <row r="27398" spans="1:7" x14ac:dyDescent="0.25">
      <c r="A27398" s="108" t="str">
        <f t="shared" si="428"/>
        <v>CH_2020_1A3(FU)_NH3</v>
      </c>
      <c r="B27398" s="113" t="s">
        <v>177</v>
      </c>
      <c r="C27398" s="113">
        <v>2020</v>
      </c>
      <c r="D27398" s="113" t="s">
        <v>134</v>
      </c>
      <c r="E27398" s="113" t="s">
        <v>124</v>
      </c>
      <c r="F27398" s="113" t="s">
        <v>200</v>
      </c>
      <c r="G27398" s="113">
        <v>0.81219214964452902</v>
      </c>
    </row>
    <row r="27399" spans="1:7" x14ac:dyDescent="0.25">
      <c r="A27399" s="108" t="str">
        <f t="shared" si="428"/>
        <v>CH_2020_1A3(FS)_NH3</v>
      </c>
      <c r="B27399" s="113" t="s">
        <v>177</v>
      </c>
      <c r="C27399" s="113">
        <v>2020</v>
      </c>
      <c r="D27399" s="113" t="s">
        <v>132</v>
      </c>
      <c r="E27399" s="113" t="s">
        <v>124</v>
      </c>
      <c r="F27399" s="113" t="s">
        <v>200</v>
      </c>
      <c r="G27399" s="113">
        <v>0.86949446812734699</v>
      </c>
    </row>
    <row r="27400" spans="1:7" x14ac:dyDescent="0.25">
      <c r="A27400" s="108" t="str">
        <f t="shared" si="428"/>
        <v>CH_2020_1A3(FU)_PM2.5</v>
      </c>
      <c r="B27400" s="113" t="s">
        <v>177</v>
      </c>
      <c r="C27400" s="113">
        <v>2020</v>
      </c>
      <c r="D27400" s="113" t="s">
        <v>134</v>
      </c>
      <c r="E27400" s="113" t="s">
        <v>203</v>
      </c>
      <c r="F27400" s="113" t="s">
        <v>200</v>
      </c>
      <c r="G27400" s="113">
        <v>1.1595908318243699</v>
      </c>
    </row>
    <row r="27401" spans="1:7" x14ac:dyDescent="0.25">
      <c r="A27401" s="108" t="str">
        <f t="shared" si="428"/>
        <v>CH_2020_1A3(FS)_PM2.5</v>
      </c>
      <c r="B27401" s="113" t="s">
        <v>177</v>
      </c>
      <c r="C27401" s="113">
        <v>2020</v>
      </c>
      <c r="D27401" s="113" t="s">
        <v>132</v>
      </c>
      <c r="E27401" s="113" t="s">
        <v>203</v>
      </c>
      <c r="F27401" s="113" t="s">
        <v>200</v>
      </c>
      <c r="G27401" s="113">
        <v>1.1795976171601501</v>
      </c>
    </row>
    <row r="27402" spans="1:7" x14ac:dyDescent="0.25">
      <c r="A27402" s="108" t="str">
        <f t="shared" si="428"/>
        <v>CH_2020_3D_NOx</v>
      </c>
      <c r="B27402" s="113" t="s">
        <v>177</v>
      </c>
      <c r="C27402" s="113">
        <v>2020</v>
      </c>
      <c r="D27402" s="113" t="s">
        <v>206</v>
      </c>
      <c r="E27402" s="113" t="s">
        <v>199</v>
      </c>
      <c r="F27402" s="113" t="s">
        <v>200</v>
      </c>
      <c r="G27402" s="113">
        <v>2.7302936893699199</v>
      </c>
    </row>
    <row r="27403" spans="1:7" x14ac:dyDescent="0.25">
      <c r="A27403" s="108" t="str">
        <f t="shared" si="428"/>
        <v>CH_2021_NATIONAL TOTAL_NOx</v>
      </c>
      <c r="B27403" s="113" t="s">
        <v>177</v>
      </c>
      <c r="C27403" s="113">
        <v>2021</v>
      </c>
      <c r="D27403" s="113" t="s">
        <v>122</v>
      </c>
      <c r="E27403" s="113" t="s">
        <v>199</v>
      </c>
      <c r="F27403" s="113" t="s">
        <v>200</v>
      </c>
      <c r="G27403" s="113">
        <v>51.412591616237599</v>
      </c>
    </row>
    <row r="27404" spans="1:7" x14ac:dyDescent="0.25">
      <c r="A27404" s="108" t="str">
        <f t="shared" si="428"/>
        <v>CH_2021_NATIONAL TOTAL_NMVOC</v>
      </c>
      <c r="B27404" s="113" t="s">
        <v>177</v>
      </c>
      <c r="C27404" s="113">
        <v>2021</v>
      </c>
      <c r="D27404" s="113" t="s">
        <v>122</v>
      </c>
      <c r="E27404" s="113" t="s">
        <v>123</v>
      </c>
      <c r="F27404" s="113" t="s">
        <v>200</v>
      </c>
      <c r="G27404" s="113">
        <v>73.522824284213101</v>
      </c>
    </row>
    <row r="27405" spans="1:7" x14ac:dyDescent="0.25">
      <c r="A27405" s="108" t="str">
        <f t="shared" si="428"/>
        <v>CH_2021_NATIONAL TOTAL_SOx</v>
      </c>
      <c r="B27405" s="113" t="s">
        <v>177</v>
      </c>
      <c r="C27405" s="113">
        <v>2021</v>
      </c>
      <c r="D27405" s="113" t="s">
        <v>122</v>
      </c>
      <c r="E27405" s="113" t="s">
        <v>201</v>
      </c>
      <c r="F27405" s="113" t="s">
        <v>200</v>
      </c>
      <c r="G27405" s="113">
        <v>3.5643631849492001</v>
      </c>
    </row>
    <row r="27406" spans="1:7" x14ac:dyDescent="0.25">
      <c r="A27406" s="108" t="str">
        <f t="shared" si="428"/>
        <v>CH_2021_NATIONAL TOTAL_NH3</v>
      </c>
      <c r="B27406" s="113" t="s">
        <v>177</v>
      </c>
      <c r="C27406" s="113">
        <v>2021</v>
      </c>
      <c r="D27406" s="113" t="s">
        <v>122</v>
      </c>
      <c r="E27406" s="113" t="s">
        <v>124</v>
      </c>
      <c r="F27406" s="113" t="s">
        <v>200</v>
      </c>
      <c r="G27406" s="113">
        <v>53.786018398967897</v>
      </c>
    </row>
    <row r="27407" spans="1:7" x14ac:dyDescent="0.25">
      <c r="A27407" s="108" t="str">
        <f t="shared" si="428"/>
        <v>CH_2021_NATIONAL TOTAL_PM2.5</v>
      </c>
      <c r="B27407" s="113" t="s">
        <v>177</v>
      </c>
      <c r="C27407" s="113">
        <v>2021</v>
      </c>
      <c r="D27407" s="113" t="s">
        <v>122</v>
      </c>
      <c r="E27407" s="113" t="s">
        <v>203</v>
      </c>
      <c r="F27407" s="113" t="s">
        <v>200</v>
      </c>
      <c r="G27407" s="113">
        <v>7.0673922725159697</v>
      </c>
    </row>
    <row r="27408" spans="1:7" x14ac:dyDescent="0.25">
      <c r="A27408" s="108" t="str">
        <f t="shared" si="428"/>
        <v>CH_2021_NATIONAL TOTAL_Pb</v>
      </c>
      <c r="B27408" s="113" t="s">
        <v>177</v>
      </c>
      <c r="C27408" s="113">
        <v>2021</v>
      </c>
      <c r="D27408" s="113" t="s">
        <v>122</v>
      </c>
      <c r="E27408" s="113" t="s">
        <v>125</v>
      </c>
      <c r="F27408" s="113" t="s">
        <v>200</v>
      </c>
      <c r="G27408" s="113">
        <v>8.5052887499149805E-3</v>
      </c>
    </row>
    <row r="27409" spans="1:7" x14ac:dyDescent="0.25">
      <c r="A27409" s="108" t="str">
        <f t="shared" si="428"/>
        <v>CH_2021_NATIONAL TOTAL_Cd</v>
      </c>
      <c r="B27409" s="113" t="s">
        <v>177</v>
      </c>
      <c r="C27409" s="113">
        <v>2021</v>
      </c>
      <c r="D27409" s="113" t="s">
        <v>122</v>
      </c>
      <c r="E27409" s="113" t="s">
        <v>126</v>
      </c>
      <c r="F27409" s="113" t="s">
        <v>200</v>
      </c>
      <c r="G27409" s="113">
        <v>4.6276775098697302E-4</v>
      </c>
    </row>
    <row r="27410" spans="1:7" x14ac:dyDescent="0.25">
      <c r="A27410" s="108" t="str">
        <f t="shared" si="428"/>
        <v>CH_2021_NATIONAL TOTAL_Hg</v>
      </c>
      <c r="B27410" s="113" t="s">
        <v>177</v>
      </c>
      <c r="C27410" s="113">
        <v>2021</v>
      </c>
      <c r="D27410" s="113" t="s">
        <v>122</v>
      </c>
      <c r="E27410" s="113" t="s">
        <v>127</v>
      </c>
      <c r="F27410" s="113" t="s">
        <v>200</v>
      </c>
      <c r="G27410" s="113">
        <v>6.0321445702035399E-4</v>
      </c>
    </row>
    <row r="27411" spans="1:7" x14ac:dyDescent="0.25">
      <c r="A27411" s="108" t="str">
        <f t="shared" si="428"/>
        <v>CH_2021_NATIONAL TOTAL_DIOX</v>
      </c>
      <c r="B27411" s="113" t="s">
        <v>177</v>
      </c>
      <c r="C27411" s="113">
        <v>2021</v>
      </c>
      <c r="D27411" s="113" t="s">
        <v>122</v>
      </c>
      <c r="E27411" s="113" t="s">
        <v>128</v>
      </c>
      <c r="F27411" s="113" t="s">
        <v>200</v>
      </c>
      <c r="G27411" s="150">
        <v>1.38075904288703E-8</v>
      </c>
    </row>
    <row r="27412" spans="1:7" x14ac:dyDescent="0.25">
      <c r="A27412" s="108" t="str">
        <f t="shared" si="428"/>
        <v>CH_2021_NATIONAL TOTAL_PAH</v>
      </c>
      <c r="B27412" s="113" t="s">
        <v>177</v>
      </c>
      <c r="C27412" s="113">
        <v>2021</v>
      </c>
      <c r="D27412" s="113" t="s">
        <v>122</v>
      </c>
      <c r="E27412" s="113" t="s">
        <v>129</v>
      </c>
      <c r="F27412" s="113" t="s">
        <v>200</v>
      </c>
      <c r="G27412" s="113">
        <v>2.6839566230847998E-3</v>
      </c>
    </row>
    <row r="27413" spans="1:7" x14ac:dyDescent="0.25">
      <c r="A27413" s="108" t="str">
        <f t="shared" si="428"/>
        <v>CH_2021_NATIONAL TOTAL_HCB</v>
      </c>
      <c r="B27413" s="113" t="s">
        <v>177</v>
      </c>
      <c r="C27413" s="113">
        <v>2021</v>
      </c>
      <c r="D27413" s="113" t="s">
        <v>122</v>
      </c>
      <c r="E27413" s="113" t="s">
        <v>130</v>
      </c>
      <c r="F27413" s="113" t="s">
        <v>200</v>
      </c>
      <c r="G27413" s="150">
        <v>3.7075050332311298E-7</v>
      </c>
    </row>
    <row r="27414" spans="1:7" x14ac:dyDescent="0.25">
      <c r="A27414" s="108" t="str">
        <f t="shared" si="428"/>
        <v>CH_2021_NATIONAL TOTAL_PCB</v>
      </c>
      <c r="B27414" s="113" t="s">
        <v>177</v>
      </c>
      <c r="C27414" s="113">
        <v>2021</v>
      </c>
      <c r="D27414" s="113" t="s">
        <v>122</v>
      </c>
      <c r="E27414" s="113" t="s">
        <v>259</v>
      </c>
      <c r="F27414" s="113" t="s">
        <v>200</v>
      </c>
      <c r="G27414" s="113">
        <v>3.7410138258232802E-4</v>
      </c>
    </row>
    <row r="27415" spans="1:7" x14ac:dyDescent="0.25">
      <c r="A27415" s="108" t="str">
        <f t="shared" si="428"/>
        <v>CH_2021_1A3(FU)_NOx</v>
      </c>
      <c r="B27415" s="113" t="s">
        <v>177</v>
      </c>
      <c r="C27415" s="113">
        <v>2021</v>
      </c>
      <c r="D27415" s="113" t="s">
        <v>134</v>
      </c>
      <c r="E27415" s="113" t="s">
        <v>199</v>
      </c>
      <c r="F27415" s="113" t="s">
        <v>200</v>
      </c>
      <c r="G27415" s="113">
        <v>25.144842995654098</v>
      </c>
    </row>
    <row r="27416" spans="1:7" x14ac:dyDescent="0.25">
      <c r="A27416" s="108" t="str">
        <f t="shared" si="428"/>
        <v>CH_2021_1A3(FS)_NOx</v>
      </c>
      <c r="B27416" s="113" t="s">
        <v>177</v>
      </c>
      <c r="C27416" s="113">
        <v>2021</v>
      </c>
      <c r="D27416" s="113" t="s">
        <v>132</v>
      </c>
      <c r="E27416" s="113" t="s">
        <v>199</v>
      </c>
      <c r="F27416" s="113" t="s">
        <v>200</v>
      </c>
      <c r="G27416" s="113">
        <v>23.882919750910901</v>
      </c>
    </row>
    <row r="27417" spans="1:7" x14ac:dyDescent="0.25">
      <c r="A27417" s="108" t="str">
        <f t="shared" si="428"/>
        <v>CH_2021_1A3(FU)_NMVOC</v>
      </c>
      <c r="B27417" s="113" t="s">
        <v>177</v>
      </c>
      <c r="C27417" s="113">
        <v>2021</v>
      </c>
      <c r="D27417" s="113" t="s">
        <v>134</v>
      </c>
      <c r="E27417" s="113" t="s">
        <v>123</v>
      </c>
      <c r="F27417" s="113" t="s">
        <v>200</v>
      </c>
      <c r="G27417" s="113">
        <v>6.8663925012057199</v>
      </c>
    </row>
    <row r="27418" spans="1:7" x14ac:dyDescent="0.25">
      <c r="A27418" s="108" t="str">
        <f t="shared" si="428"/>
        <v>CH_2021_1A3(FS)_NMVOC</v>
      </c>
      <c r="B27418" s="113" t="s">
        <v>177</v>
      </c>
      <c r="C27418" s="113">
        <v>2021</v>
      </c>
      <c r="D27418" s="113" t="s">
        <v>132</v>
      </c>
      <c r="E27418" s="113" t="s">
        <v>123</v>
      </c>
      <c r="F27418" s="113" t="s">
        <v>200</v>
      </c>
      <c r="G27418" s="113">
        <v>7.3467850116759896</v>
      </c>
    </row>
    <row r="27419" spans="1:7" x14ac:dyDescent="0.25">
      <c r="A27419" s="108" t="str">
        <f t="shared" si="428"/>
        <v>CH_2021_1A3(FU)_SOx</v>
      </c>
      <c r="B27419" s="113" t="s">
        <v>177</v>
      </c>
      <c r="C27419" s="113">
        <v>2021</v>
      </c>
      <c r="D27419" s="113" t="s">
        <v>134</v>
      </c>
      <c r="E27419" s="113" t="s">
        <v>201</v>
      </c>
      <c r="F27419" s="113" t="s">
        <v>200</v>
      </c>
      <c r="G27419" s="113">
        <v>5.1114003894639402E-2</v>
      </c>
    </row>
    <row r="27420" spans="1:7" x14ac:dyDescent="0.25">
      <c r="A27420" s="108" t="str">
        <f t="shared" si="428"/>
        <v>CH_2021_1A3(FS)_SOx</v>
      </c>
      <c r="B27420" s="113" t="s">
        <v>177</v>
      </c>
      <c r="C27420" s="113">
        <v>2021</v>
      </c>
      <c r="D27420" s="113" t="s">
        <v>132</v>
      </c>
      <c r="E27420" s="113" t="s">
        <v>201</v>
      </c>
      <c r="F27420" s="113" t="s">
        <v>200</v>
      </c>
      <c r="G27420" s="113">
        <v>5.0296361591400697E-2</v>
      </c>
    </row>
    <row r="27421" spans="1:7" x14ac:dyDescent="0.25">
      <c r="A27421" s="108" t="str">
        <f t="shared" si="428"/>
        <v>CH_2021_1A3(FU)_NH3</v>
      </c>
      <c r="B27421" s="113" t="s">
        <v>177</v>
      </c>
      <c r="C27421" s="113">
        <v>2021</v>
      </c>
      <c r="D27421" s="113" t="s">
        <v>134</v>
      </c>
      <c r="E27421" s="113" t="s">
        <v>124</v>
      </c>
      <c r="F27421" s="113" t="s">
        <v>200</v>
      </c>
      <c r="G27421" s="113">
        <v>0.84952152315670704</v>
      </c>
    </row>
    <row r="27422" spans="1:7" x14ac:dyDescent="0.25">
      <c r="A27422" s="108" t="str">
        <f t="shared" si="428"/>
        <v>CH_2021_1A3(FS)_NH3</v>
      </c>
      <c r="B27422" s="113" t="s">
        <v>177</v>
      </c>
      <c r="C27422" s="113">
        <v>2021</v>
      </c>
      <c r="D27422" s="113" t="s">
        <v>132</v>
      </c>
      <c r="E27422" s="113" t="s">
        <v>124</v>
      </c>
      <c r="F27422" s="113" t="s">
        <v>200</v>
      </c>
      <c r="G27422" s="113">
        <v>0.89300263028222604</v>
      </c>
    </row>
    <row r="27423" spans="1:7" x14ac:dyDescent="0.25">
      <c r="A27423" s="108" t="str">
        <f t="shared" si="428"/>
        <v>CH_2021_1A3(FU)_PM2.5</v>
      </c>
      <c r="B27423" s="113" t="s">
        <v>177</v>
      </c>
      <c r="C27423" s="113">
        <v>2021</v>
      </c>
      <c r="D27423" s="113" t="s">
        <v>134</v>
      </c>
      <c r="E27423" s="113" t="s">
        <v>203</v>
      </c>
      <c r="F27423" s="113" t="s">
        <v>200</v>
      </c>
      <c r="G27423" s="113">
        <v>1.1924040894055601</v>
      </c>
    </row>
    <row r="27424" spans="1:7" x14ac:dyDescent="0.25">
      <c r="A27424" s="108" t="str">
        <f t="shared" si="428"/>
        <v>CH_2021_1A3(FS)_PM2.5</v>
      </c>
      <c r="B27424" s="113" t="s">
        <v>177</v>
      </c>
      <c r="C27424" s="113">
        <v>2021</v>
      </c>
      <c r="D27424" s="113" t="s">
        <v>132</v>
      </c>
      <c r="E27424" s="113" t="s">
        <v>203</v>
      </c>
      <c r="F27424" s="113" t="s">
        <v>200</v>
      </c>
      <c r="G27424" s="113">
        <v>1.1868678115950599</v>
      </c>
    </row>
    <row r="27425" spans="1:7" x14ac:dyDescent="0.25">
      <c r="A27425" s="108" t="str">
        <f t="shared" si="428"/>
        <v>CH_2021_3D_NOx</v>
      </c>
      <c r="B27425" s="113" t="s">
        <v>177</v>
      </c>
      <c r="C27425" s="113">
        <v>2021</v>
      </c>
      <c r="D27425" s="113" t="s">
        <v>206</v>
      </c>
      <c r="E27425" s="113" t="s">
        <v>199</v>
      </c>
      <c r="F27425" s="113" t="s">
        <v>200</v>
      </c>
      <c r="G27425" s="113">
        <v>2.81660583603297</v>
      </c>
    </row>
    <row r="27426" spans="1:7" x14ac:dyDescent="0.25">
      <c r="A27426" s="108" t="str">
        <f t="shared" si="428"/>
        <v>CH_2022_NATIONAL TOTAL_NOx</v>
      </c>
      <c r="B27426" s="113" t="s">
        <v>177</v>
      </c>
      <c r="C27426" s="113">
        <v>2022</v>
      </c>
      <c r="D27426" s="113" t="s">
        <v>122</v>
      </c>
      <c r="E27426" s="113" t="s">
        <v>199</v>
      </c>
      <c r="F27426" s="113" t="s">
        <v>200</v>
      </c>
      <c r="G27426" s="113">
        <v>48.369220982281703</v>
      </c>
    </row>
    <row r="27427" spans="1:7" x14ac:dyDescent="0.25">
      <c r="A27427" s="108" t="str">
        <f t="shared" si="428"/>
        <v>CH_2022_NATIONAL TOTAL_NMVOC</v>
      </c>
      <c r="B27427" s="113" t="s">
        <v>177</v>
      </c>
      <c r="C27427" s="113">
        <v>2022</v>
      </c>
      <c r="D27427" s="113" t="s">
        <v>122</v>
      </c>
      <c r="E27427" s="113" t="s">
        <v>123</v>
      </c>
      <c r="F27427" s="113" t="s">
        <v>200</v>
      </c>
      <c r="G27427" s="113">
        <v>72.631935717892503</v>
      </c>
    </row>
    <row r="27428" spans="1:7" x14ac:dyDescent="0.25">
      <c r="A27428" s="108" t="str">
        <f t="shared" si="428"/>
        <v>CH_2022_NATIONAL TOTAL_SOx</v>
      </c>
      <c r="B27428" s="113" t="s">
        <v>177</v>
      </c>
      <c r="C27428" s="113">
        <v>2022</v>
      </c>
      <c r="D27428" s="113" t="s">
        <v>122</v>
      </c>
      <c r="E27428" s="113" t="s">
        <v>201</v>
      </c>
      <c r="F27428" s="113" t="s">
        <v>200</v>
      </c>
      <c r="G27428" s="113">
        <v>3.2115697253890199</v>
      </c>
    </row>
    <row r="27429" spans="1:7" x14ac:dyDescent="0.25">
      <c r="A27429" s="108" t="str">
        <f t="shared" si="428"/>
        <v>CH_2022_NATIONAL TOTAL_NH3</v>
      </c>
      <c r="B27429" s="113" t="s">
        <v>177</v>
      </c>
      <c r="C27429" s="113">
        <v>2022</v>
      </c>
      <c r="D27429" s="113" t="s">
        <v>122</v>
      </c>
      <c r="E27429" s="113" t="s">
        <v>124</v>
      </c>
      <c r="F27429" s="113" t="s">
        <v>200</v>
      </c>
      <c r="G27429" s="113">
        <v>53.4389184539396</v>
      </c>
    </row>
    <row r="27430" spans="1:7" x14ac:dyDescent="0.25">
      <c r="A27430" s="108" t="str">
        <f t="shared" si="428"/>
        <v>CH_2022_NATIONAL TOTAL_PM2.5</v>
      </c>
      <c r="B27430" s="113" t="s">
        <v>177</v>
      </c>
      <c r="C27430" s="113">
        <v>2022</v>
      </c>
      <c r="D27430" s="113" t="s">
        <v>122</v>
      </c>
      <c r="E27430" s="113" t="s">
        <v>203</v>
      </c>
      <c r="F27430" s="113" t="s">
        <v>200</v>
      </c>
      <c r="G27430" s="113">
        <v>6.5382608660476702</v>
      </c>
    </row>
    <row r="27431" spans="1:7" x14ac:dyDescent="0.25">
      <c r="A27431" s="108" t="str">
        <f t="shared" si="428"/>
        <v>CH_2022_NATIONAL TOTAL_Pb</v>
      </c>
      <c r="B27431" s="113" t="s">
        <v>177</v>
      </c>
      <c r="C27431" s="113">
        <v>2022</v>
      </c>
      <c r="D27431" s="113" t="s">
        <v>122</v>
      </c>
      <c r="E27431" s="113" t="s">
        <v>125</v>
      </c>
      <c r="F27431" s="113" t="s">
        <v>200</v>
      </c>
      <c r="G27431" s="113">
        <v>8.4403685174042498E-3</v>
      </c>
    </row>
    <row r="27432" spans="1:7" x14ac:dyDescent="0.25">
      <c r="A27432" s="108" t="str">
        <f t="shared" si="428"/>
        <v>CH_2022_NATIONAL TOTAL_Cd</v>
      </c>
      <c r="B27432" s="113" t="s">
        <v>177</v>
      </c>
      <c r="C27432" s="113">
        <v>2022</v>
      </c>
      <c r="D27432" s="113" t="s">
        <v>122</v>
      </c>
      <c r="E27432" s="113" t="s">
        <v>126</v>
      </c>
      <c r="F27432" s="113" t="s">
        <v>200</v>
      </c>
      <c r="G27432" s="113">
        <v>4.61402132155939E-4</v>
      </c>
    </row>
    <row r="27433" spans="1:7" x14ac:dyDescent="0.25">
      <c r="A27433" s="108" t="str">
        <f t="shared" si="428"/>
        <v>CH_2022_NATIONAL TOTAL_Hg</v>
      </c>
      <c r="B27433" s="113" t="s">
        <v>177</v>
      </c>
      <c r="C27433" s="113">
        <v>2022</v>
      </c>
      <c r="D27433" s="113" t="s">
        <v>122</v>
      </c>
      <c r="E27433" s="113" t="s">
        <v>127</v>
      </c>
      <c r="F27433" s="113" t="s">
        <v>200</v>
      </c>
      <c r="G27433" s="113">
        <v>5.7765315119855803E-4</v>
      </c>
    </row>
    <row r="27434" spans="1:7" x14ac:dyDescent="0.25">
      <c r="A27434" s="108" t="str">
        <f t="shared" si="428"/>
        <v>CH_2022_NATIONAL TOTAL_DIOX</v>
      </c>
      <c r="B27434" s="113" t="s">
        <v>177</v>
      </c>
      <c r="C27434" s="113">
        <v>2022</v>
      </c>
      <c r="D27434" s="113" t="s">
        <v>122</v>
      </c>
      <c r="E27434" s="113" t="s">
        <v>128</v>
      </c>
      <c r="F27434" s="113" t="s">
        <v>200</v>
      </c>
      <c r="G27434" s="150">
        <v>1.25010780381532E-8</v>
      </c>
    </row>
    <row r="27435" spans="1:7" x14ac:dyDescent="0.25">
      <c r="A27435" s="108" t="str">
        <f t="shared" si="428"/>
        <v>CH_2022_NATIONAL TOTAL_PAH</v>
      </c>
      <c r="B27435" s="113" t="s">
        <v>177</v>
      </c>
      <c r="C27435" s="113">
        <v>2022</v>
      </c>
      <c r="D27435" s="113" t="s">
        <v>122</v>
      </c>
      <c r="E27435" s="113" t="s">
        <v>129</v>
      </c>
      <c r="F27435" s="113" t="s">
        <v>200</v>
      </c>
      <c r="G27435" s="113">
        <v>2.3354607766573701E-3</v>
      </c>
    </row>
    <row r="27436" spans="1:7" x14ac:dyDescent="0.25">
      <c r="A27436" s="108" t="str">
        <f t="shared" si="428"/>
        <v>CH_2022_NATIONAL TOTAL_HCB</v>
      </c>
      <c r="B27436" s="113" t="s">
        <v>177</v>
      </c>
      <c r="C27436" s="113">
        <v>2022</v>
      </c>
      <c r="D27436" s="113" t="s">
        <v>122</v>
      </c>
      <c r="E27436" s="113" t="s">
        <v>130</v>
      </c>
      <c r="F27436" s="113" t="s">
        <v>200</v>
      </c>
      <c r="G27436" s="150">
        <v>3.3870811399227801E-7</v>
      </c>
    </row>
    <row r="27437" spans="1:7" x14ac:dyDescent="0.25">
      <c r="A27437" s="108" t="str">
        <f t="shared" si="428"/>
        <v>CH_2022_NATIONAL TOTAL_PCB</v>
      </c>
      <c r="B27437" s="113" t="s">
        <v>177</v>
      </c>
      <c r="C27437" s="113">
        <v>2022</v>
      </c>
      <c r="D27437" s="113" t="s">
        <v>122</v>
      </c>
      <c r="E27437" s="113" t="s">
        <v>259</v>
      </c>
      <c r="F27437" s="113" t="s">
        <v>200</v>
      </c>
      <c r="G27437" s="113">
        <v>3.4133134938228E-4</v>
      </c>
    </row>
    <row r="27438" spans="1:7" x14ac:dyDescent="0.25">
      <c r="A27438" s="108" t="str">
        <f t="shared" si="428"/>
        <v>CH_2022_1A3(FU)_NOx</v>
      </c>
      <c r="B27438" s="113" t="s">
        <v>177</v>
      </c>
      <c r="C27438" s="113">
        <v>2022</v>
      </c>
      <c r="D27438" s="113" t="s">
        <v>134</v>
      </c>
      <c r="E27438" s="113" t="s">
        <v>199</v>
      </c>
      <c r="F27438" s="113" t="s">
        <v>200</v>
      </c>
      <c r="G27438" s="113">
        <v>23.2898162958863</v>
      </c>
    </row>
    <row r="27439" spans="1:7" x14ac:dyDescent="0.25">
      <c r="A27439" s="108" t="str">
        <f t="shared" si="428"/>
        <v>CH_2022_1A3(FS)_NOx</v>
      </c>
      <c r="B27439" s="113" t="s">
        <v>177</v>
      </c>
      <c r="C27439" s="113">
        <v>2022</v>
      </c>
      <c r="D27439" s="113" t="s">
        <v>132</v>
      </c>
      <c r="E27439" s="113" t="s">
        <v>199</v>
      </c>
      <c r="F27439" s="113" t="s">
        <v>200</v>
      </c>
      <c r="G27439" s="113">
        <v>21.751592235323599</v>
      </c>
    </row>
    <row r="27440" spans="1:7" x14ac:dyDescent="0.25">
      <c r="A27440" s="108" t="str">
        <f t="shared" si="428"/>
        <v>CH_2022_1A3(FU)_NMVOC</v>
      </c>
      <c r="B27440" s="113" t="s">
        <v>177</v>
      </c>
      <c r="C27440" s="113">
        <v>2022</v>
      </c>
      <c r="D27440" s="113" t="s">
        <v>134</v>
      </c>
      <c r="E27440" s="113" t="s">
        <v>123</v>
      </c>
      <c r="F27440" s="113" t="s">
        <v>200</v>
      </c>
      <c r="G27440" s="113">
        <v>6.8480522797302896</v>
      </c>
    </row>
    <row r="27441" spans="1:7" x14ac:dyDescent="0.25">
      <c r="A27441" s="108" t="str">
        <f t="shared" si="428"/>
        <v>CH_2022_1A3(FS)_NMVOC</v>
      </c>
      <c r="B27441" s="113" t="s">
        <v>177</v>
      </c>
      <c r="C27441" s="113">
        <v>2022</v>
      </c>
      <c r="D27441" s="113" t="s">
        <v>132</v>
      </c>
      <c r="E27441" s="113" t="s">
        <v>123</v>
      </c>
      <c r="F27441" s="113" t="s">
        <v>200</v>
      </c>
      <c r="G27441" s="113">
        <v>6.9654699625448497</v>
      </c>
    </row>
    <row r="27442" spans="1:7" x14ac:dyDescent="0.25">
      <c r="A27442" s="108" t="str">
        <f t="shared" si="428"/>
        <v>CH_2022_1A3(FU)_SOx</v>
      </c>
      <c r="B27442" s="113" t="s">
        <v>177</v>
      </c>
      <c r="C27442" s="113">
        <v>2022</v>
      </c>
      <c r="D27442" s="113" t="s">
        <v>134</v>
      </c>
      <c r="E27442" s="113" t="s">
        <v>201</v>
      </c>
      <c r="F27442" s="113" t="s">
        <v>200</v>
      </c>
      <c r="G27442" s="113">
        <v>5.2168519848892599E-2</v>
      </c>
    </row>
    <row r="27443" spans="1:7" x14ac:dyDescent="0.25">
      <c r="A27443" s="108" t="str">
        <f t="shared" si="428"/>
        <v>CH_2022_1A3(FS)_SOx</v>
      </c>
      <c r="B27443" s="113" t="s">
        <v>177</v>
      </c>
      <c r="C27443" s="113">
        <v>2022</v>
      </c>
      <c r="D27443" s="113" t="s">
        <v>132</v>
      </c>
      <c r="E27443" s="113" t="s">
        <v>201</v>
      </c>
      <c r="F27443" s="113" t="s">
        <v>200</v>
      </c>
      <c r="G27443" s="113">
        <v>4.9991209008010899E-2</v>
      </c>
    </row>
    <row r="27444" spans="1:7" x14ac:dyDescent="0.25">
      <c r="A27444" s="108" t="str">
        <f t="shared" si="428"/>
        <v>CH_2022_1A3(FU)_NH3</v>
      </c>
      <c r="B27444" s="113" t="s">
        <v>177</v>
      </c>
      <c r="C27444" s="113">
        <v>2022</v>
      </c>
      <c r="D27444" s="113" t="s">
        <v>134</v>
      </c>
      <c r="E27444" s="113" t="s">
        <v>124</v>
      </c>
      <c r="F27444" s="113" t="s">
        <v>200</v>
      </c>
      <c r="G27444" s="113">
        <v>0.89600266605903101</v>
      </c>
    </row>
    <row r="27445" spans="1:7" x14ac:dyDescent="0.25">
      <c r="A27445" s="108" t="str">
        <f t="shared" si="428"/>
        <v>CH_2022_1A3(FS)_NH3</v>
      </c>
      <c r="B27445" s="113" t="s">
        <v>177</v>
      </c>
      <c r="C27445" s="113">
        <v>2022</v>
      </c>
      <c r="D27445" s="113" t="s">
        <v>132</v>
      </c>
      <c r="E27445" s="113" t="s">
        <v>124</v>
      </c>
      <c r="F27445" s="113" t="s">
        <v>200</v>
      </c>
      <c r="G27445" s="113">
        <v>0.89870584242263996</v>
      </c>
    </row>
    <row r="27446" spans="1:7" x14ac:dyDescent="0.25">
      <c r="A27446" s="108" t="str">
        <f t="shared" si="428"/>
        <v>CH_2022_1A3(FU)_PM2.5</v>
      </c>
      <c r="B27446" s="113" t="s">
        <v>177</v>
      </c>
      <c r="C27446" s="113">
        <v>2022</v>
      </c>
      <c r="D27446" s="113" t="s">
        <v>134</v>
      </c>
      <c r="E27446" s="113" t="s">
        <v>203</v>
      </c>
      <c r="F27446" s="113" t="s">
        <v>200</v>
      </c>
      <c r="G27446" s="113">
        <v>1.21625798415927</v>
      </c>
    </row>
    <row r="27447" spans="1:7" x14ac:dyDescent="0.25">
      <c r="A27447" s="108" t="str">
        <f t="shared" si="428"/>
        <v>CH_2022_1A3(FS)_PM2.5</v>
      </c>
      <c r="B27447" s="113" t="s">
        <v>177</v>
      </c>
      <c r="C27447" s="113">
        <v>2022</v>
      </c>
      <c r="D27447" s="113" t="s">
        <v>132</v>
      </c>
      <c r="E27447" s="113" t="s">
        <v>203</v>
      </c>
      <c r="F27447" s="113" t="s">
        <v>200</v>
      </c>
      <c r="G27447" s="113">
        <v>1.1773555428103</v>
      </c>
    </row>
    <row r="27448" spans="1:7" x14ac:dyDescent="0.25">
      <c r="A27448" s="108" t="str">
        <f t="shared" si="428"/>
        <v>CH_2022_3D_NOx</v>
      </c>
      <c r="B27448" s="113" t="s">
        <v>177</v>
      </c>
      <c r="C27448" s="113">
        <v>2022</v>
      </c>
      <c r="D27448" s="113" t="s">
        <v>206</v>
      </c>
      <c r="E27448" s="113" t="s">
        <v>199</v>
      </c>
      <c r="F27448" s="113" t="s">
        <v>200</v>
      </c>
      <c r="G27448" s="113">
        <v>2.6995082658951</v>
      </c>
    </row>
    <row r="27449" spans="1:7" x14ac:dyDescent="0.25">
      <c r="A27449" s="108" t="str">
        <f t="shared" si="428"/>
        <v>MK_1980_NATIONAL TOTAL_SOx</v>
      </c>
      <c r="B27449" s="113" t="s">
        <v>178</v>
      </c>
      <c r="C27449" s="113">
        <v>1980</v>
      </c>
      <c r="D27449" s="113" t="s">
        <v>122</v>
      </c>
      <c r="E27449" s="113" t="s">
        <v>201</v>
      </c>
      <c r="F27449" s="113" t="s">
        <v>200</v>
      </c>
      <c r="G27449" s="113">
        <v>67.335506010411805</v>
      </c>
    </row>
    <row r="27450" spans="1:7" x14ac:dyDescent="0.25">
      <c r="A27450" s="108" t="str">
        <f t="shared" si="428"/>
        <v>MK_1980_1A3(FS)_SOx</v>
      </c>
      <c r="B27450" s="113" t="s">
        <v>178</v>
      </c>
      <c r="C27450" s="113">
        <v>1980</v>
      </c>
      <c r="D27450" s="113" t="s">
        <v>132</v>
      </c>
      <c r="E27450" s="113" t="s">
        <v>201</v>
      </c>
      <c r="F27450" s="113" t="s">
        <v>200</v>
      </c>
      <c r="G27450" s="113">
        <v>1.39771949851178</v>
      </c>
    </row>
    <row r="27451" spans="1:7" x14ac:dyDescent="0.25">
      <c r="A27451" s="108" t="str">
        <f t="shared" si="428"/>
        <v>MK_1987_NATIONAL TOTAL_NOx</v>
      </c>
      <c r="B27451" s="113" t="s">
        <v>178</v>
      </c>
      <c r="C27451" s="113">
        <v>1987</v>
      </c>
      <c r="D27451" s="113" t="s">
        <v>122</v>
      </c>
      <c r="E27451" s="113" t="s">
        <v>199</v>
      </c>
      <c r="F27451" s="113" t="s">
        <v>200</v>
      </c>
      <c r="G27451" s="113">
        <v>33.156253122261099</v>
      </c>
    </row>
    <row r="27452" spans="1:7" x14ac:dyDescent="0.25">
      <c r="A27452" s="108" t="str">
        <f t="shared" si="428"/>
        <v>MK_1987_1A3(FS)_NOx</v>
      </c>
      <c r="B27452" s="113" t="s">
        <v>178</v>
      </c>
      <c r="C27452" s="113">
        <v>1987</v>
      </c>
      <c r="D27452" s="113" t="s">
        <v>132</v>
      </c>
      <c r="E27452" s="113" t="s">
        <v>199</v>
      </c>
      <c r="F27452" s="113" t="s">
        <v>200</v>
      </c>
      <c r="G27452" s="113">
        <v>7.0144454022178602</v>
      </c>
    </row>
    <row r="27453" spans="1:7" x14ac:dyDescent="0.25">
      <c r="A27453" s="108" t="str">
        <f t="shared" si="428"/>
        <v>MK_1987_3D_NOx</v>
      </c>
      <c r="B27453" s="113" t="s">
        <v>178</v>
      </c>
      <c r="C27453" s="113">
        <v>1987</v>
      </c>
      <c r="D27453" s="113" t="s">
        <v>206</v>
      </c>
      <c r="E27453" s="113" t="s">
        <v>199</v>
      </c>
      <c r="F27453" s="113" t="s">
        <v>200</v>
      </c>
      <c r="G27453" s="113">
        <v>4.8370366199998897E-2</v>
      </c>
    </row>
    <row r="27454" spans="1:7" x14ac:dyDescent="0.25">
      <c r="A27454" s="108" t="str">
        <f t="shared" si="428"/>
        <v>MK_1988_NATIONAL TOTAL_NMVOC</v>
      </c>
      <c r="B27454" s="113" t="s">
        <v>178</v>
      </c>
      <c r="C27454" s="113">
        <v>1988</v>
      </c>
      <c r="D27454" s="113" t="s">
        <v>122</v>
      </c>
      <c r="E27454" s="113" t="s">
        <v>123</v>
      </c>
      <c r="F27454" s="113" t="s">
        <v>200</v>
      </c>
      <c r="G27454" s="113">
        <v>45.157207216692797</v>
      </c>
    </row>
    <row r="27455" spans="1:7" x14ac:dyDescent="0.25">
      <c r="A27455" s="108" t="str">
        <f t="shared" si="428"/>
        <v>MK_1988_1A3(FS)_NMVOC</v>
      </c>
      <c r="B27455" s="113" t="s">
        <v>178</v>
      </c>
      <c r="C27455" s="113">
        <v>1988</v>
      </c>
      <c r="D27455" s="113" t="s">
        <v>132</v>
      </c>
      <c r="E27455" s="113" t="s">
        <v>123</v>
      </c>
      <c r="F27455" s="113" t="s">
        <v>200</v>
      </c>
      <c r="G27455" s="113">
        <v>13.769210185395201</v>
      </c>
    </row>
    <row r="27456" spans="1:7" x14ac:dyDescent="0.25">
      <c r="A27456" s="108" t="str">
        <f t="shared" si="428"/>
        <v>MK_1990_NATIONAL TOTAL_NOx</v>
      </c>
      <c r="B27456" s="113" t="s">
        <v>178</v>
      </c>
      <c r="C27456" s="113">
        <v>1990</v>
      </c>
      <c r="D27456" s="113" t="s">
        <v>122</v>
      </c>
      <c r="E27456" s="113" t="s">
        <v>199</v>
      </c>
      <c r="F27456" s="113" t="s">
        <v>200</v>
      </c>
      <c r="G27456" s="113">
        <v>45.656578222589999</v>
      </c>
    </row>
    <row r="27457" spans="1:7" x14ac:dyDescent="0.25">
      <c r="A27457" s="108" t="str">
        <f t="shared" si="428"/>
        <v>MK_1990_NATIONAL TOTAL_NMVOC</v>
      </c>
      <c r="B27457" s="113" t="s">
        <v>178</v>
      </c>
      <c r="C27457" s="113">
        <v>1990</v>
      </c>
      <c r="D27457" s="113" t="s">
        <v>122</v>
      </c>
      <c r="E27457" s="113" t="s">
        <v>123</v>
      </c>
      <c r="F27457" s="113" t="s">
        <v>200</v>
      </c>
      <c r="G27457" s="113">
        <v>48.182908765293099</v>
      </c>
    </row>
    <row r="27458" spans="1:7" x14ac:dyDescent="0.25">
      <c r="A27458" s="108" t="str">
        <f t="shared" ref="A27458:A27462" si="429">CONCATENATE(B27458,"_",C27458,"_",D27458,"_",E27458)</f>
        <v>MK_1990_NATIONAL TOTAL_SOx</v>
      </c>
      <c r="B27458" s="113" t="s">
        <v>178</v>
      </c>
      <c r="C27458" s="113">
        <v>1990</v>
      </c>
      <c r="D27458" s="113" t="s">
        <v>122</v>
      </c>
      <c r="E27458" s="113" t="s">
        <v>201</v>
      </c>
      <c r="F27458" s="113" t="s">
        <v>200</v>
      </c>
      <c r="G27458" s="113">
        <v>112.14974539280099</v>
      </c>
    </row>
    <row r="27459" spans="1:7" x14ac:dyDescent="0.25">
      <c r="A27459" s="108" t="str">
        <f t="shared" si="429"/>
        <v>MK_1990_NATIONAL TOTAL_NH3</v>
      </c>
      <c r="B27459" s="113" t="s">
        <v>178</v>
      </c>
      <c r="C27459" s="113">
        <v>1990</v>
      </c>
      <c r="D27459" s="113" t="s">
        <v>122</v>
      </c>
      <c r="E27459" s="113" t="s">
        <v>124</v>
      </c>
      <c r="F27459" s="113" t="s">
        <v>200</v>
      </c>
      <c r="G27459" s="113">
        <v>14.679405309486899</v>
      </c>
    </row>
    <row r="27460" spans="1:7" x14ac:dyDescent="0.25">
      <c r="A27460" s="108" t="str">
        <f t="shared" si="429"/>
        <v>MK_1990_NATIONAL TOTAL_PM2.5</v>
      </c>
      <c r="B27460" s="113" t="s">
        <v>178</v>
      </c>
      <c r="C27460" s="113">
        <v>1990</v>
      </c>
      <c r="D27460" s="113" t="s">
        <v>122</v>
      </c>
      <c r="E27460" s="113" t="s">
        <v>203</v>
      </c>
      <c r="F27460" s="113" t="s">
        <v>200</v>
      </c>
      <c r="G27460" s="113">
        <v>32.606328612152801</v>
      </c>
    </row>
    <row r="27461" spans="1:7" x14ac:dyDescent="0.25">
      <c r="A27461" s="108" t="str">
        <f t="shared" si="429"/>
        <v>MK_1990_NATIONAL TOTAL_Pb</v>
      </c>
      <c r="B27461" s="113" t="s">
        <v>178</v>
      </c>
      <c r="C27461" s="113">
        <v>1990</v>
      </c>
      <c r="D27461" s="113" t="s">
        <v>122</v>
      </c>
      <c r="E27461" s="113" t="s">
        <v>125</v>
      </c>
      <c r="F27461" s="113" t="s">
        <v>200</v>
      </c>
      <c r="G27461" s="113">
        <v>0.23252663092370601</v>
      </c>
    </row>
    <row r="27462" spans="1:7" x14ac:dyDescent="0.25">
      <c r="A27462" s="108" t="str">
        <f t="shared" si="429"/>
        <v>MK_1990_NATIONAL TOTAL_Cd</v>
      </c>
      <c r="B27462" s="113" t="s">
        <v>178</v>
      </c>
      <c r="C27462" s="113">
        <v>1990</v>
      </c>
      <c r="D27462" s="113" t="s">
        <v>122</v>
      </c>
      <c r="E27462" s="113" t="s">
        <v>126</v>
      </c>
      <c r="F27462" s="113" t="s">
        <v>200</v>
      </c>
      <c r="G27462" s="113">
        <v>1.60562269867882E-3</v>
      </c>
    </row>
    <row r="27463" spans="1:7" x14ac:dyDescent="0.25">
      <c r="A27463" s="108" t="str">
        <f t="shared" ref="A27463:A27526" si="430">CONCATENATE(B27463,"_",C27463,"_",D27463,"_",E27463)</f>
        <v>MK_1990_NATIONAL TOTAL_Hg</v>
      </c>
      <c r="B27463" s="113" t="s">
        <v>178</v>
      </c>
      <c r="C27463" s="113">
        <v>1990</v>
      </c>
      <c r="D27463" s="113" t="s">
        <v>122</v>
      </c>
      <c r="E27463" s="113" t="s">
        <v>127</v>
      </c>
      <c r="F27463" s="113" t="s">
        <v>200</v>
      </c>
      <c r="G27463" s="113">
        <v>6.6862727520630803E-4</v>
      </c>
    </row>
    <row r="27464" spans="1:7" x14ac:dyDescent="0.25">
      <c r="A27464" s="108" t="str">
        <f t="shared" si="430"/>
        <v>MK_1990_NATIONAL TOTAL_DIOX</v>
      </c>
      <c r="B27464" s="113" t="s">
        <v>178</v>
      </c>
      <c r="C27464" s="113">
        <v>1990</v>
      </c>
      <c r="D27464" s="113" t="s">
        <v>122</v>
      </c>
      <c r="E27464" s="113" t="s">
        <v>128</v>
      </c>
      <c r="F27464" s="113" t="s">
        <v>200</v>
      </c>
      <c r="G27464" s="150">
        <v>1.9814512333458001E-8</v>
      </c>
    </row>
    <row r="27465" spans="1:7" x14ac:dyDescent="0.25">
      <c r="A27465" s="108" t="str">
        <f t="shared" si="430"/>
        <v>MK_1990_NATIONAL TOTAL_PAH</v>
      </c>
      <c r="B27465" s="113" t="s">
        <v>178</v>
      </c>
      <c r="C27465" s="113">
        <v>1990</v>
      </c>
      <c r="D27465" s="113" t="s">
        <v>122</v>
      </c>
      <c r="E27465" s="113" t="s">
        <v>129</v>
      </c>
      <c r="F27465" s="113" t="s">
        <v>200</v>
      </c>
      <c r="G27465" s="113">
        <v>7.1686190314843804E-3</v>
      </c>
    </row>
    <row r="27466" spans="1:7" x14ac:dyDescent="0.25">
      <c r="A27466" s="108" t="str">
        <f t="shared" si="430"/>
        <v>MK_1990_NATIONAL TOTAL_HCB</v>
      </c>
      <c r="B27466" s="113" t="s">
        <v>178</v>
      </c>
      <c r="C27466" s="113">
        <v>1990</v>
      </c>
      <c r="D27466" s="113" t="s">
        <v>122</v>
      </c>
      <c r="E27466" s="113" t="s">
        <v>130</v>
      </c>
      <c r="F27466" s="113" t="s">
        <v>200</v>
      </c>
      <c r="G27466" s="150">
        <v>4.4288099937127699E-5</v>
      </c>
    </row>
    <row r="27467" spans="1:7" x14ac:dyDescent="0.25">
      <c r="A27467" s="108" t="str">
        <f t="shared" si="430"/>
        <v>MK_1990_NATIONAL TOTAL_PCB</v>
      </c>
      <c r="B27467" s="113" t="s">
        <v>178</v>
      </c>
      <c r="C27467" s="113">
        <v>1990</v>
      </c>
      <c r="D27467" s="113" t="s">
        <v>122</v>
      </c>
      <c r="E27467" s="113" t="s">
        <v>259</v>
      </c>
      <c r="F27467" s="113" t="s">
        <v>200</v>
      </c>
      <c r="G27467" s="113">
        <v>3.8118054513014101E-4</v>
      </c>
    </row>
    <row r="27468" spans="1:7" x14ac:dyDescent="0.25">
      <c r="A27468" s="108" t="str">
        <f t="shared" si="430"/>
        <v>MK_1990_1A3(FS)_NOx</v>
      </c>
      <c r="B27468" s="113" t="s">
        <v>178</v>
      </c>
      <c r="C27468" s="113">
        <v>1990</v>
      </c>
      <c r="D27468" s="113" t="s">
        <v>132</v>
      </c>
      <c r="E27468" s="113" t="s">
        <v>199</v>
      </c>
      <c r="F27468" s="113" t="s">
        <v>200</v>
      </c>
      <c r="G27468" s="113">
        <v>8.8815200412999999</v>
      </c>
    </row>
    <row r="27469" spans="1:7" x14ac:dyDescent="0.25">
      <c r="A27469" s="108" t="str">
        <f t="shared" si="430"/>
        <v>MK_1990_1A3(FS)_NMVOC</v>
      </c>
      <c r="B27469" s="113" t="s">
        <v>178</v>
      </c>
      <c r="C27469" s="113">
        <v>1990</v>
      </c>
      <c r="D27469" s="113" t="s">
        <v>132</v>
      </c>
      <c r="E27469" s="113" t="s">
        <v>123</v>
      </c>
      <c r="F27469" s="113" t="s">
        <v>200</v>
      </c>
      <c r="G27469" s="113">
        <v>14.7755219420252</v>
      </c>
    </row>
    <row r="27470" spans="1:7" x14ac:dyDescent="0.25">
      <c r="A27470" s="108" t="str">
        <f t="shared" si="430"/>
        <v>MK_1990_1A3(FS)_SOx</v>
      </c>
      <c r="B27470" s="113" t="s">
        <v>178</v>
      </c>
      <c r="C27470" s="113">
        <v>1990</v>
      </c>
      <c r="D27470" s="113" t="s">
        <v>132</v>
      </c>
      <c r="E27470" s="113" t="s">
        <v>201</v>
      </c>
      <c r="F27470" s="113" t="s">
        <v>200</v>
      </c>
      <c r="G27470" s="113">
        <v>0.65485956841000004</v>
      </c>
    </row>
    <row r="27471" spans="1:7" x14ac:dyDescent="0.25">
      <c r="A27471" s="108" t="str">
        <f t="shared" si="430"/>
        <v>MK_1990_1A3(FS)_PM2.5</v>
      </c>
      <c r="B27471" s="113" t="s">
        <v>178</v>
      </c>
      <c r="C27471" s="113">
        <v>1990</v>
      </c>
      <c r="D27471" s="113" t="s">
        <v>132</v>
      </c>
      <c r="E27471" s="113" t="s">
        <v>203</v>
      </c>
      <c r="F27471" s="113" t="s">
        <v>200</v>
      </c>
      <c r="G27471" s="113">
        <v>4.3064361597886097E-2</v>
      </c>
    </row>
    <row r="27472" spans="1:7" x14ac:dyDescent="0.25">
      <c r="A27472" s="108" t="str">
        <f t="shared" si="430"/>
        <v>MK_1990_3D_NOx</v>
      </c>
      <c r="B27472" s="113" t="s">
        <v>178</v>
      </c>
      <c r="C27472" s="113">
        <v>1990</v>
      </c>
      <c r="D27472" s="113" t="s">
        <v>206</v>
      </c>
      <c r="E27472" s="113" t="s">
        <v>199</v>
      </c>
      <c r="F27472" s="113" t="s">
        <v>200</v>
      </c>
      <c r="G27472" s="113">
        <v>0.27403687999999998</v>
      </c>
    </row>
    <row r="27473" spans="1:7" x14ac:dyDescent="0.25">
      <c r="A27473" s="108" t="str">
        <f t="shared" si="430"/>
        <v>MK_1991_NATIONAL TOTAL_NOx</v>
      </c>
      <c r="B27473" s="113" t="s">
        <v>178</v>
      </c>
      <c r="C27473" s="113">
        <v>1991</v>
      </c>
      <c r="D27473" s="113" t="s">
        <v>122</v>
      </c>
      <c r="E27473" s="113" t="s">
        <v>199</v>
      </c>
      <c r="F27473" s="113" t="s">
        <v>200</v>
      </c>
      <c r="G27473" s="113">
        <v>37.797087897210702</v>
      </c>
    </row>
    <row r="27474" spans="1:7" x14ac:dyDescent="0.25">
      <c r="A27474" s="108" t="str">
        <f t="shared" si="430"/>
        <v>MK_1991_NATIONAL TOTAL_NMVOC</v>
      </c>
      <c r="B27474" s="113" t="s">
        <v>178</v>
      </c>
      <c r="C27474" s="113">
        <v>1991</v>
      </c>
      <c r="D27474" s="113" t="s">
        <v>122</v>
      </c>
      <c r="E27474" s="113" t="s">
        <v>123</v>
      </c>
      <c r="F27474" s="113" t="s">
        <v>200</v>
      </c>
      <c r="G27474" s="113">
        <v>42.162778947847798</v>
      </c>
    </row>
    <row r="27475" spans="1:7" x14ac:dyDescent="0.25">
      <c r="A27475" s="108" t="str">
        <f t="shared" si="430"/>
        <v>MK_1991_NATIONAL TOTAL_SOx</v>
      </c>
      <c r="B27475" s="113" t="s">
        <v>178</v>
      </c>
      <c r="C27475" s="113">
        <v>1991</v>
      </c>
      <c r="D27475" s="113" t="s">
        <v>122</v>
      </c>
      <c r="E27475" s="113" t="s">
        <v>201</v>
      </c>
      <c r="F27475" s="113" t="s">
        <v>200</v>
      </c>
      <c r="G27475" s="113">
        <v>91.210678631410602</v>
      </c>
    </row>
    <row r="27476" spans="1:7" x14ac:dyDescent="0.25">
      <c r="A27476" s="108" t="str">
        <f t="shared" si="430"/>
        <v>MK_1991_NATIONAL TOTAL_NH3</v>
      </c>
      <c r="B27476" s="113" t="s">
        <v>178</v>
      </c>
      <c r="C27476" s="113">
        <v>1991</v>
      </c>
      <c r="D27476" s="113" t="s">
        <v>122</v>
      </c>
      <c r="E27476" s="113" t="s">
        <v>124</v>
      </c>
      <c r="F27476" s="113" t="s">
        <v>200</v>
      </c>
      <c r="G27476" s="113">
        <v>13.8457470742733</v>
      </c>
    </row>
    <row r="27477" spans="1:7" x14ac:dyDescent="0.25">
      <c r="A27477" s="108" t="str">
        <f t="shared" si="430"/>
        <v>MK_1991_NATIONAL TOTAL_PM2.5</v>
      </c>
      <c r="B27477" s="113" t="s">
        <v>178</v>
      </c>
      <c r="C27477" s="113">
        <v>1991</v>
      </c>
      <c r="D27477" s="113" t="s">
        <v>122</v>
      </c>
      <c r="E27477" s="113" t="s">
        <v>203</v>
      </c>
      <c r="F27477" s="113" t="s">
        <v>200</v>
      </c>
      <c r="G27477" s="113">
        <v>28.563069793853799</v>
      </c>
    </row>
    <row r="27478" spans="1:7" x14ac:dyDescent="0.25">
      <c r="A27478" s="108" t="str">
        <f t="shared" si="430"/>
        <v>MK_1991_NATIONAL TOTAL_Pb</v>
      </c>
      <c r="B27478" s="113" t="s">
        <v>178</v>
      </c>
      <c r="C27478" s="113">
        <v>1991</v>
      </c>
      <c r="D27478" s="113" t="s">
        <v>122</v>
      </c>
      <c r="E27478" s="113" t="s">
        <v>125</v>
      </c>
      <c r="F27478" s="113" t="s">
        <v>200</v>
      </c>
      <c r="G27478" s="113">
        <v>0.19671052993975899</v>
      </c>
    </row>
    <row r="27479" spans="1:7" x14ac:dyDescent="0.25">
      <c r="A27479" s="108" t="str">
        <f t="shared" si="430"/>
        <v>MK_1991_NATIONAL TOTAL_Cd</v>
      </c>
      <c r="B27479" s="113" t="s">
        <v>178</v>
      </c>
      <c r="C27479" s="113">
        <v>1991</v>
      </c>
      <c r="D27479" s="113" t="s">
        <v>122</v>
      </c>
      <c r="E27479" s="113" t="s">
        <v>126</v>
      </c>
      <c r="F27479" s="113" t="s">
        <v>200</v>
      </c>
      <c r="G27479" s="113">
        <v>1.5073188074604901E-3</v>
      </c>
    </row>
    <row r="27480" spans="1:7" x14ac:dyDescent="0.25">
      <c r="A27480" s="108" t="str">
        <f t="shared" si="430"/>
        <v>MK_1991_NATIONAL TOTAL_Hg</v>
      </c>
      <c r="B27480" s="113" t="s">
        <v>178</v>
      </c>
      <c r="C27480" s="113">
        <v>1991</v>
      </c>
      <c r="D27480" s="113" t="s">
        <v>122</v>
      </c>
      <c r="E27480" s="113" t="s">
        <v>127</v>
      </c>
      <c r="F27480" s="113" t="s">
        <v>200</v>
      </c>
      <c r="G27480" s="113">
        <v>6.1590227939111797E-4</v>
      </c>
    </row>
    <row r="27481" spans="1:7" x14ac:dyDescent="0.25">
      <c r="A27481" s="108" t="str">
        <f t="shared" si="430"/>
        <v>MK_1991_NATIONAL TOTAL_DIOX</v>
      </c>
      <c r="B27481" s="113" t="s">
        <v>178</v>
      </c>
      <c r="C27481" s="113">
        <v>1991</v>
      </c>
      <c r="D27481" s="113" t="s">
        <v>122</v>
      </c>
      <c r="E27481" s="113" t="s">
        <v>128</v>
      </c>
      <c r="F27481" s="113" t="s">
        <v>200</v>
      </c>
      <c r="G27481" s="150">
        <v>1.7622514577871101E-8</v>
      </c>
    </row>
    <row r="27482" spans="1:7" x14ac:dyDescent="0.25">
      <c r="A27482" s="108" t="str">
        <f t="shared" si="430"/>
        <v>MK_1991_NATIONAL TOTAL_PAH</v>
      </c>
      <c r="B27482" s="113" t="s">
        <v>178</v>
      </c>
      <c r="C27482" s="113">
        <v>1991</v>
      </c>
      <c r="D27482" s="113" t="s">
        <v>122</v>
      </c>
      <c r="E27482" s="113" t="s">
        <v>129</v>
      </c>
      <c r="F27482" s="113" t="s">
        <v>200</v>
      </c>
      <c r="G27482" s="113">
        <v>6.3781380923844501E-3</v>
      </c>
    </row>
    <row r="27483" spans="1:7" x14ac:dyDescent="0.25">
      <c r="A27483" s="108" t="str">
        <f t="shared" si="430"/>
        <v>MK_1991_NATIONAL TOTAL_HCB</v>
      </c>
      <c r="B27483" s="113" t="s">
        <v>178</v>
      </c>
      <c r="C27483" s="113">
        <v>1991</v>
      </c>
      <c r="D27483" s="113" t="s">
        <v>122</v>
      </c>
      <c r="E27483" s="113" t="s">
        <v>130</v>
      </c>
      <c r="F27483" s="113" t="s">
        <v>200</v>
      </c>
      <c r="G27483" s="150">
        <v>3.9217308496118402E-5</v>
      </c>
    </row>
    <row r="27484" spans="1:7" x14ac:dyDescent="0.25">
      <c r="A27484" s="108" t="str">
        <f t="shared" si="430"/>
        <v>MK_1991_NATIONAL TOTAL_PCB</v>
      </c>
      <c r="B27484" s="113" t="s">
        <v>178</v>
      </c>
      <c r="C27484" s="113">
        <v>1991</v>
      </c>
      <c r="D27484" s="113" t="s">
        <v>122</v>
      </c>
      <c r="E27484" s="113" t="s">
        <v>259</v>
      </c>
      <c r="F27484" s="113" t="s">
        <v>200</v>
      </c>
      <c r="G27484" s="113">
        <v>3.8272790126477399E-4</v>
      </c>
    </row>
    <row r="27485" spans="1:7" x14ac:dyDescent="0.25">
      <c r="A27485" s="108" t="str">
        <f t="shared" si="430"/>
        <v>MK_1991_1A3(FS)_NOx</v>
      </c>
      <c r="B27485" s="113" t="s">
        <v>178</v>
      </c>
      <c r="C27485" s="113">
        <v>1991</v>
      </c>
      <c r="D27485" s="113" t="s">
        <v>132</v>
      </c>
      <c r="E27485" s="113" t="s">
        <v>199</v>
      </c>
      <c r="F27485" s="113" t="s">
        <v>200</v>
      </c>
      <c r="G27485" s="113">
        <v>9.0620566789579602</v>
      </c>
    </row>
    <row r="27486" spans="1:7" x14ac:dyDescent="0.25">
      <c r="A27486" s="108" t="str">
        <f t="shared" si="430"/>
        <v>MK_1991_1A3(FS)_NMVOC</v>
      </c>
      <c r="B27486" s="113" t="s">
        <v>178</v>
      </c>
      <c r="C27486" s="113">
        <v>1991</v>
      </c>
      <c r="D27486" s="113" t="s">
        <v>132</v>
      </c>
      <c r="E27486" s="113" t="s">
        <v>123</v>
      </c>
      <c r="F27486" s="113" t="s">
        <v>200</v>
      </c>
      <c r="G27486" s="113">
        <v>12.406691977759801</v>
      </c>
    </row>
    <row r="27487" spans="1:7" x14ac:dyDescent="0.25">
      <c r="A27487" s="108" t="str">
        <f t="shared" si="430"/>
        <v>MK_1991_1A3(FS)_SOx</v>
      </c>
      <c r="B27487" s="113" t="s">
        <v>178</v>
      </c>
      <c r="C27487" s="113">
        <v>1991</v>
      </c>
      <c r="D27487" s="113" t="s">
        <v>132</v>
      </c>
      <c r="E27487" s="113" t="s">
        <v>201</v>
      </c>
      <c r="F27487" s="113" t="s">
        <v>200</v>
      </c>
      <c r="G27487" s="113">
        <v>0.81510968018728303</v>
      </c>
    </row>
    <row r="27488" spans="1:7" x14ac:dyDescent="0.25">
      <c r="A27488" s="108" t="str">
        <f t="shared" si="430"/>
        <v>MK_1991_1A3(FS)_PM2.5</v>
      </c>
      <c r="B27488" s="113" t="s">
        <v>178</v>
      </c>
      <c r="C27488" s="113">
        <v>1991</v>
      </c>
      <c r="D27488" s="113" t="s">
        <v>132</v>
      </c>
      <c r="E27488" s="113" t="s">
        <v>203</v>
      </c>
      <c r="F27488" s="113" t="s">
        <v>200</v>
      </c>
      <c r="G27488" s="113">
        <v>4.6079948284922401E-2</v>
      </c>
    </row>
    <row r="27489" spans="1:7" x14ac:dyDescent="0.25">
      <c r="A27489" s="108" t="str">
        <f t="shared" si="430"/>
        <v>MK_1991_3D_NOx</v>
      </c>
      <c r="B27489" s="113" t="s">
        <v>178</v>
      </c>
      <c r="C27489" s="113">
        <v>1991</v>
      </c>
      <c r="D27489" s="113" t="s">
        <v>206</v>
      </c>
      <c r="E27489" s="113" t="s">
        <v>199</v>
      </c>
      <c r="F27489" s="113" t="s">
        <v>200</v>
      </c>
      <c r="G27489" s="113">
        <v>0.27143687999999999</v>
      </c>
    </row>
    <row r="27490" spans="1:7" x14ac:dyDescent="0.25">
      <c r="A27490" s="108" t="str">
        <f t="shared" si="430"/>
        <v>MK_1992_NATIONAL TOTAL_NOx</v>
      </c>
      <c r="B27490" s="113" t="s">
        <v>178</v>
      </c>
      <c r="C27490" s="113">
        <v>1992</v>
      </c>
      <c r="D27490" s="113" t="s">
        <v>122</v>
      </c>
      <c r="E27490" s="113" t="s">
        <v>199</v>
      </c>
      <c r="F27490" s="113" t="s">
        <v>200</v>
      </c>
      <c r="G27490" s="113">
        <v>39.629607383713001</v>
      </c>
    </row>
    <row r="27491" spans="1:7" x14ac:dyDescent="0.25">
      <c r="A27491" s="108" t="str">
        <f t="shared" si="430"/>
        <v>MK_1992_NATIONAL TOTAL_NMVOC</v>
      </c>
      <c r="B27491" s="113" t="s">
        <v>178</v>
      </c>
      <c r="C27491" s="113">
        <v>1992</v>
      </c>
      <c r="D27491" s="113" t="s">
        <v>122</v>
      </c>
      <c r="E27491" s="113" t="s">
        <v>123</v>
      </c>
      <c r="F27491" s="113" t="s">
        <v>200</v>
      </c>
      <c r="G27491" s="113">
        <v>44.046193408489501</v>
      </c>
    </row>
    <row r="27492" spans="1:7" x14ac:dyDescent="0.25">
      <c r="A27492" s="108" t="str">
        <f t="shared" si="430"/>
        <v>MK_1992_NATIONAL TOTAL_SOx</v>
      </c>
      <c r="B27492" s="113" t="s">
        <v>178</v>
      </c>
      <c r="C27492" s="113">
        <v>1992</v>
      </c>
      <c r="D27492" s="113" t="s">
        <v>122</v>
      </c>
      <c r="E27492" s="113" t="s">
        <v>201</v>
      </c>
      <c r="F27492" s="113" t="s">
        <v>200</v>
      </c>
      <c r="G27492" s="113">
        <v>88.391900175739096</v>
      </c>
    </row>
    <row r="27493" spans="1:7" x14ac:dyDescent="0.25">
      <c r="A27493" s="108" t="str">
        <f t="shared" si="430"/>
        <v>MK_1992_NATIONAL TOTAL_NH3</v>
      </c>
      <c r="B27493" s="113" t="s">
        <v>178</v>
      </c>
      <c r="C27493" s="113">
        <v>1992</v>
      </c>
      <c r="D27493" s="113" t="s">
        <v>122</v>
      </c>
      <c r="E27493" s="113" t="s">
        <v>124</v>
      </c>
      <c r="F27493" s="113" t="s">
        <v>200</v>
      </c>
      <c r="G27493" s="113">
        <v>13.8741137028374</v>
      </c>
    </row>
    <row r="27494" spans="1:7" x14ac:dyDescent="0.25">
      <c r="A27494" s="108" t="str">
        <f t="shared" si="430"/>
        <v>MK_1992_NATIONAL TOTAL_PM2.5</v>
      </c>
      <c r="B27494" s="113" t="s">
        <v>178</v>
      </c>
      <c r="C27494" s="113">
        <v>1992</v>
      </c>
      <c r="D27494" s="113" t="s">
        <v>122</v>
      </c>
      <c r="E27494" s="113" t="s">
        <v>203</v>
      </c>
      <c r="F27494" s="113" t="s">
        <v>200</v>
      </c>
      <c r="G27494" s="113">
        <v>34.912810514207202</v>
      </c>
    </row>
    <row r="27495" spans="1:7" x14ac:dyDescent="0.25">
      <c r="A27495" s="108" t="str">
        <f t="shared" si="430"/>
        <v>MK_1992_NATIONAL TOTAL_Pb</v>
      </c>
      <c r="B27495" s="113" t="s">
        <v>178</v>
      </c>
      <c r="C27495" s="113">
        <v>1992</v>
      </c>
      <c r="D27495" s="113" t="s">
        <v>122</v>
      </c>
      <c r="E27495" s="113" t="s">
        <v>125</v>
      </c>
      <c r="F27495" s="113" t="s">
        <v>200</v>
      </c>
      <c r="G27495" s="113">
        <v>0.22758680752456101</v>
      </c>
    </row>
    <row r="27496" spans="1:7" x14ac:dyDescent="0.25">
      <c r="A27496" s="108" t="str">
        <f t="shared" si="430"/>
        <v>MK_1992_NATIONAL TOTAL_Cd</v>
      </c>
      <c r="B27496" s="113" t="s">
        <v>178</v>
      </c>
      <c r="C27496" s="113">
        <v>1992</v>
      </c>
      <c r="D27496" s="113" t="s">
        <v>122</v>
      </c>
      <c r="E27496" s="113" t="s">
        <v>126</v>
      </c>
      <c r="F27496" s="113" t="s">
        <v>200</v>
      </c>
      <c r="G27496" s="113">
        <v>1.4582276144698399E-3</v>
      </c>
    </row>
    <row r="27497" spans="1:7" x14ac:dyDescent="0.25">
      <c r="A27497" s="108" t="str">
        <f t="shared" si="430"/>
        <v>MK_1992_NATIONAL TOTAL_Hg</v>
      </c>
      <c r="B27497" s="113" t="s">
        <v>178</v>
      </c>
      <c r="C27497" s="113">
        <v>1992</v>
      </c>
      <c r="D27497" s="113" t="s">
        <v>122</v>
      </c>
      <c r="E27497" s="113" t="s">
        <v>127</v>
      </c>
      <c r="F27497" s="113" t="s">
        <v>200</v>
      </c>
      <c r="G27497" s="113">
        <v>5.6689232060420903E-4</v>
      </c>
    </row>
    <row r="27498" spans="1:7" x14ac:dyDescent="0.25">
      <c r="A27498" s="108" t="str">
        <f t="shared" si="430"/>
        <v>MK_1992_NATIONAL TOTAL_DIOX</v>
      </c>
      <c r="B27498" s="113" t="s">
        <v>178</v>
      </c>
      <c r="C27498" s="113">
        <v>1992</v>
      </c>
      <c r="D27498" s="113" t="s">
        <v>122</v>
      </c>
      <c r="E27498" s="113" t="s">
        <v>128</v>
      </c>
      <c r="F27498" s="113" t="s">
        <v>200</v>
      </c>
      <c r="G27498" s="150">
        <v>1.7698544697253801E-8</v>
      </c>
    </row>
    <row r="27499" spans="1:7" x14ac:dyDescent="0.25">
      <c r="A27499" s="108" t="str">
        <f t="shared" si="430"/>
        <v>MK_1992_NATIONAL TOTAL_PAH</v>
      </c>
      <c r="B27499" s="113" t="s">
        <v>178</v>
      </c>
      <c r="C27499" s="113">
        <v>1992</v>
      </c>
      <c r="D27499" s="113" t="s">
        <v>122</v>
      </c>
      <c r="E27499" s="113" t="s">
        <v>129</v>
      </c>
      <c r="F27499" s="113" t="s">
        <v>200</v>
      </c>
      <c r="G27499" s="113">
        <v>6.7921849058671302E-3</v>
      </c>
    </row>
    <row r="27500" spans="1:7" x14ac:dyDescent="0.25">
      <c r="A27500" s="108" t="str">
        <f t="shared" si="430"/>
        <v>MK_1992_NATIONAL TOTAL_HCB</v>
      </c>
      <c r="B27500" s="113" t="s">
        <v>178</v>
      </c>
      <c r="C27500" s="113">
        <v>1992</v>
      </c>
      <c r="D27500" s="113" t="s">
        <v>122</v>
      </c>
      <c r="E27500" s="113" t="s">
        <v>130</v>
      </c>
      <c r="F27500" s="113" t="s">
        <v>200</v>
      </c>
      <c r="G27500" s="150">
        <v>2.5828860000110101E-5</v>
      </c>
    </row>
    <row r="27501" spans="1:7" x14ac:dyDescent="0.25">
      <c r="A27501" s="108" t="str">
        <f t="shared" si="430"/>
        <v>MK_1992_NATIONAL TOTAL_PCB</v>
      </c>
      <c r="B27501" s="113" t="s">
        <v>178</v>
      </c>
      <c r="C27501" s="113">
        <v>1992</v>
      </c>
      <c r="D27501" s="113" t="s">
        <v>122</v>
      </c>
      <c r="E27501" s="113" t="s">
        <v>259</v>
      </c>
      <c r="F27501" s="113" t="s">
        <v>200</v>
      </c>
      <c r="G27501" s="113">
        <v>3.8295174131401498E-4</v>
      </c>
    </row>
    <row r="27502" spans="1:7" x14ac:dyDescent="0.25">
      <c r="A27502" s="108" t="str">
        <f t="shared" si="430"/>
        <v>MK_1992_1A3(FS)_NOx</v>
      </c>
      <c r="B27502" s="113" t="s">
        <v>178</v>
      </c>
      <c r="C27502" s="113">
        <v>1992</v>
      </c>
      <c r="D27502" s="113" t="s">
        <v>132</v>
      </c>
      <c r="E27502" s="113" t="s">
        <v>199</v>
      </c>
      <c r="F27502" s="113" t="s">
        <v>200</v>
      </c>
      <c r="G27502" s="113">
        <v>10.4818008948128</v>
      </c>
    </row>
    <row r="27503" spans="1:7" x14ac:dyDescent="0.25">
      <c r="A27503" s="108" t="str">
        <f t="shared" si="430"/>
        <v>MK_1992_1A3(FS)_NMVOC</v>
      </c>
      <c r="B27503" s="113" t="s">
        <v>178</v>
      </c>
      <c r="C27503" s="113">
        <v>1992</v>
      </c>
      <c r="D27503" s="113" t="s">
        <v>132</v>
      </c>
      <c r="E27503" s="113" t="s">
        <v>123</v>
      </c>
      <c r="F27503" s="113" t="s">
        <v>200</v>
      </c>
      <c r="G27503" s="113">
        <v>14.386293229242099</v>
      </c>
    </row>
    <row r="27504" spans="1:7" x14ac:dyDescent="0.25">
      <c r="A27504" s="108" t="str">
        <f t="shared" si="430"/>
        <v>MK_1992_1A3(FS)_SOx</v>
      </c>
      <c r="B27504" s="113" t="s">
        <v>178</v>
      </c>
      <c r="C27504" s="113">
        <v>1992</v>
      </c>
      <c r="D27504" s="113" t="s">
        <v>132</v>
      </c>
      <c r="E27504" s="113" t="s">
        <v>201</v>
      </c>
      <c r="F27504" s="113" t="s">
        <v>200</v>
      </c>
      <c r="G27504" s="113">
        <v>0.95239757239717904</v>
      </c>
    </row>
    <row r="27505" spans="1:7" x14ac:dyDescent="0.25">
      <c r="A27505" s="108" t="str">
        <f t="shared" si="430"/>
        <v>MK_1992_1A3(FS)_PM2.5</v>
      </c>
      <c r="B27505" s="113" t="s">
        <v>178</v>
      </c>
      <c r="C27505" s="113">
        <v>1992</v>
      </c>
      <c r="D27505" s="113" t="s">
        <v>132</v>
      </c>
      <c r="E27505" s="113" t="s">
        <v>203</v>
      </c>
      <c r="F27505" s="113" t="s">
        <v>200</v>
      </c>
      <c r="G27505" s="113">
        <v>5.25177614124809E-2</v>
      </c>
    </row>
    <row r="27506" spans="1:7" x14ac:dyDescent="0.25">
      <c r="A27506" s="108" t="str">
        <f t="shared" si="430"/>
        <v>MK_1992_3D_NOx</v>
      </c>
      <c r="B27506" s="113" t="s">
        <v>178</v>
      </c>
      <c r="C27506" s="113">
        <v>1992</v>
      </c>
      <c r="D27506" s="113" t="s">
        <v>206</v>
      </c>
      <c r="E27506" s="113" t="s">
        <v>199</v>
      </c>
      <c r="F27506" s="113" t="s">
        <v>200</v>
      </c>
      <c r="G27506" s="113">
        <v>0.26103688000000003</v>
      </c>
    </row>
    <row r="27507" spans="1:7" x14ac:dyDescent="0.25">
      <c r="A27507" s="108" t="str">
        <f t="shared" si="430"/>
        <v>MK_1993_NATIONAL TOTAL_NOx</v>
      </c>
      <c r="B27507" s="113" t="s">
        <v>178</v>
      </c>
      <c r="C27507" s="113">
        <v>1993</v>
      </c>
      <c r="D27507" s="113" t="s">
        <v>122</v>
      </c>
      <c r="E27507" s="113" t="s">
        <v>199</v>
      </c>
      <c r="F27507" s="113" t="s">
        <v>200</v>
      </c>
      <c r="G27507" s="113">
        <v>41.099658330189399</v>
      </c>
    </row>
    <row r="27508" spans="1:7" x14ac:dyDescent="0.25">
      <c r="A27508" s="108" t="str">
        <f t="shared" si="430"/>
        <v>MK_1993_NATIONAL TOTAL_NMVOC</v>
      </c>
      <c r="B27508" s="113" t="s">
        <v>178</v>
      </c>
      <c r="C27508" s="113">
        <v>1993</v>
      </c>
      <c r="D27508" s="113" t="s">
        <v>122</v>
      </c>
      <c r="E27508" s="113" t="s">
        <v>123</v>
      </c>
      <c r="F27508" s="113" t="s">
        <v>200</v>
      </c>
      <c r="G27508" s="113">
        <v>46.9578237981071</v>
      </c>
    </row>
    <row r="27509" spans="1:7" x14ac:dyDescent="0.25">
      <c r="A27509" s="108" t="str">
        <f t="shared" si="430"/>
        <v>MK_1993_NATIONAL TOTAL_SOx</v>
      </c>
      <c r="B27509" s="113" t="s">
        <v>178</v>
      </c>
      <c r="C27509" s="113">
        <v>1993</v>
      </c>
      <c r="D27509" s="113" t="s">
        <v>122</v>
      </c>
      <c r="E27509" s="113" t="s">
        <v>201</v>
      </c>
      <c r="F27509" s="113" t="s">
        <v>200</v>
      </c>
      <c r="G27509" s="113">
        <v>90.902910546249501</v>
      </c>
    </row>
    <row r="27510" spans="1:7" x14ac:dyDescent="0.25">
      <c r="A27510" s="108" t="str">
        <f t="shared" si="430"/>
        <v>MK_1993_NATIONAL TOTAL_NH3</v>
      </c>
      <c r="B27510" s="113" t="s">
        <v>178</v>
      </c>
      <c r="C27510" s="113">
        <v>1993</v>
      </c>
      <c r="D27510" s="113" t="s">
        <v>122</v>
      </c>
      <c r="E27510" s="113" t="s">
        <v>124</v>
      </c>
      <c r="F27510" s="113" t="s">
        <v>200</v>
      </c>
      <c r="G27510" s="113">
        <v>14.109689221632101</v>
      </c>
    </row>
    <row r="27511" spans="1:7" x14ac:dyDescent="0.25">
      <c r="A27511" s="108" t="str">
        <f t="shared" si="430"/>
        <v>MK_1993_NATIONAL TOTAL_PM2.5</v>
      </c>
      <c r="B27511" s="113" t="s">
        <v>178</v>
      </c>
      <c r="C27511" s="113">
        <v>1993</v>
      </c>
      <c r="D27511" s="113" t="s">
        <v>122</v>
      </c>
      <c r="E27511" s="113" t="s">
        <v>203</v>
      </c>
      <c r="F27511" s="113" t="s">
        <v>200</v>
      </c>
      <c r="G27511" s="113">
        <v>31.2476752292866</v>
      </c>
    </row>
    <row r="27512" spans="1:7" x14ac:dyDescent="0.25">
      <c r="A27512" s="108" t="str">
        <f t="shared" si="430"/>
        <v>MK_1993_NATIONAL TOTAL_Pb</v>
      </c>
      <c r="B27512" s="113" t="s">
        <v>178</v>
      </c>
      <c r="C27512" s="113">
        <v>1993</v>
      </c>
      <c r="D27512" s="113" t="s">
        <v>122</v>
      </c>
      <c r="E27512" s="113" t="s">
        <v>125</v>
      </c>
      <c r="F27512" s="113" t="s">
        <v>200</v>
      </c>
      <c r="G27512" s="113">
        <v>0.21278158093548999</v>
      </c>
    </row>
    <row r="27513" spans="1:7" x14ac:dyDescent="0.25">
      <c r="A27513" s="108" t="str">
        <f t="shared" si="430"/>
        <v>MK_1993_NATIONAL TOTAL_Cd</v>
      </c>
      <c r="B27513" s="113" t="s">
        <v>178</v>
      </c>
      <c r="C27513" s="113">
        <v>1993</v>
      </c>
      <c r="D27513" s="113" t="s">
        <v>122</v>
      </c>
      <c r="E27513" s="113" t="s">
        <v>126</v>
      </c>
      <c r="F27513" s="113" t="s">
        <v>200</v>
      </c>
      <c r="G27513" s="113">
        <v>1.0620875572905999E-3</v>
      </c>
    </row>
    <row r="27514" spans="1:7" x14ac:dyDescent="0.25">
      <c r="A27514" s="108" t="str">
        <f t="shared" si="430"/>
        <v>MK_1993_NATIONAL TOTAL_Hg</v>
      </c>
      <c r="B27514" s="113" t="s">
        <v>178</v>
      </c>
      <c r="C27514" s="113">
        <v>1993</v>
      </c>
      <c r="D27514" s="113" t="s">
        <v>122</v>
      </c>
      <c r="E27514" s="113" t="s">
        <v>127</v>
      </c>
      <c r="F27514" s="113" t="s">
        <v>200</v>
      </c>
      <c r="G27514" s="113">
        <v>5.4246958875634203E-4</v>
      </c>
    </row>
    <row r="27515" spans="1:7" x14ac:dyDescent="0.25">
      <c r="A27515" s="108" t="str">
        <f t="shared" si="430"/>
        <v>MK_1993_NATIONAL TOTAL_DIOX</v>
      </c>
      <c r="B27515" s="113" t="s">
        <v>178</v>
      </c>
      <c r="C27515" s="113">
        <v>1993</v>
      </c>
      <c r="D27515" s="113" t="s">
        <v>122</v>
      </c>
      <c r="E27515" s="113" t="s">
        <v>128</v>
      </c>
      <c r="F27515" s="113" t="s">
        <v>200</v>
      </c>
      <c r="G27515" s="150">
        <v>1.7285088198557001E-8</v>
      </c>
    </row>
    <row r="27516" spans="1:7" x14ac:dyDescent="0.25">
      <c r="A27516" s="108" t="str">
        <f t="shared" si="430"/>
        <v>MK_1993_NATIONAL TOTAL_PAH</v>
      </c>
      <c r="B27516" s="113" t="s">
        <v>178</v>
      </c>
      <c r="C27516" s="113">
        <v>1993</v>
      </c>
      <c r="D27516" s="113" t="s">
        <v>122</v>
      </c>
      <c r="E27516" s="113" t="s">
        <v>129</v>
      </c>
      <c r="F27516" s="113" t="s">
        <v>200</v>
      </c>
      <c r="G27516" s="113">
        <v>7.2446868213689401E-3</v>
      </c>
    </row>
    <row r="27517" spans="1:7" x14ac:dyDescent="0.25">
      <c r="A27517" s="108" t="str">
        <f t="shared" si="430"/>
        <v>MK_1993_NATIONAL TOTAL_HCB</v>
      </c>
      <c r="B27517" s="113" t="s">
        <v>178</v>
      </c>
      <c r="C27517" s="113">
        <v>1993</v>
      </c>
      <c r="D27517" s="113" t="s">
        <v>122</v>
      </c>
      <c r="E27517" s="113" t="s">
        <v>130</v>
      </c>
      <c r="F27517" s="113" t="s">
        <v>200</v>
      </c>
      <c r="G27517" s="150">
        <v>2.41824780194202E-5</v>
      </c>
    </row>
    <row r="27518" spans="1:7" x14ac:dyDescent="0.25">
      <c r="A27518" s="108" t="str">
        <f t="shared" si="430"/>
        <v>MK_1993_NATIONAL TOTAL_PCB</v>
      </c>
      <c r="B27518" s="113" t="s">
        <v>178</v>
      </c>
      <c r="C27518" s="113">
        <v>1993</v>
      </c>
      <c r="D27518" s="113" t="s">
        <v>122</v>
      </c>
      <c r="E27518" s="113" t="s">
        <v>259</v>
      </c>
      <c r="F27518" s="113" t="s">
        <v>200</v>
      </c>
      <c r="G27518" s="113">
        <v>3.6979988195887499E-4</v>
      </c>
    </row>
    <row r="27519" spans="1:7" x14ac:dyDescent="0.25">
      <c r="A27519" s="108" t="str">
        <f t="shared" si="430"/>
        <v>MK_1993_1A3(FS)_NOx</v>
      </c>
      <c r="B27519" s="113" t="s">
        <v>178</v>
      </c>
      <c r="C27519" s="113">
        <v>1993</v>
      </c>
      <c r="D27519" s="113" t="s">
        <v>132</v>
      </c>
      <c r="E27519" s="113" t="s">
        <v>199</v>
      </c>
      <c r="F27519" s="113" t="s">
        <v>200</v>
      </c>
      <c r="G27519" s="113">
        <v>10.9010452357823</v>
      </c>
    </row>
    <row r="27520" spans="1:7" x14ac:dyDescent="0.25">
      <c r="A27520" s="108" t="str">
        <f t="shared" si="430"/>
        <v>MK_1993_1A3(FS)_NMVOC</v>
      </c>
      <c r="B27520" s="113" t="s">
        <v>178</v>
      </c>
      <c r="C27520" s="113">
        <v>1993</v>
      </c>
      <c r="D27520" s="113" t="s">
        <v>132</v>
      </c>
      <c r="E27520" s="113" t="s">
        <v>123</v>
      </c>
      <c r="F27520" s="113" t="s">
        <v>200</v>
      </c>
      <c r="G27520" s="113">
        <v>15.0076398669834</v>
      </c>
    </row>
    <row r="27521" spans="1:7" x14ac:dyDescent="0.25">
      <c r="A27521" s="108" t="str">
        <f t="shared" si="430"/>
        <v>MK_1993_1A3(FS)_SOx</v>
      </c>
      <c r="B27521" s="113" t="s">
        <v>178</v>
      </c>
      <c r="C27521" s="113">
        <v>1993</v>
      </c>
      <c r="D27521" s="113" t="s">
        <v>132</v>
      </c>
      <c r="E27521" s="113" t="s">
        <v>201</v>
      </c>
      <c r="F27521" s="113" t="s">
        <v>200</v>
      </c>
      <c r="G27521" s="113">
        <v>0.99169946492156702</v>
      </c>
    </row>
    <row r="27522" spans="1:7" x14ac:dyDescent="0.25">
      <c r="A27522" s="108" t="str">
        <f t="shared" si="430"/>
        <v>MK_1993_1A3(FS)_PM2.5</v>
      </c>
      <c r="B27522" s="113" t="s">
        <v>178</v>
      </c>
      <c r="C27522" s="113">
        <v>1993</v>
      </c>
      <c r="D27522" s="113" t="s">
        <v>132</v>
      </c>
      <c r="E27522" s="113" t="s">
        <v>203</v>
      </c>
      <c r="F27522" s="113" t="s">
        <v>200</v>
      </c>
      <c r="G27522" s="113">
        <v>5.5300390036052499E-2</v>
      </c>
    </row>
    <row r="27523" spans="1:7" x14ac:dyDescent="0.25">
      <c r="A27523" s="108" t="str">
        <f t="shared" si="430"/>
        <v>MK_1993_3D_NOx</v>
      </c>
      <c r="B27523" s="113" t="s">
        <v>178</v>
      </c>
      <c r="C27523" s="113">
        <v>1993</v>
      </c>
      <c r="D27523" s="113" t="s">
        <v>206</v>
      </c>
      <c r="E27523" s="113" t="s">
        <v>199</v>
      </c>
      <c r="F27523" s="113" t="s">
        <v>200</v>
      </c>
      <c r="G27523" s="113">
        <v>0.248470213333333</v>
      </c>
    </row>
    <row r="27524" spans="1:7" x14ac:dyDescent="0.25">
      <c r="A27524" s="108" t="str">
        <f t="shared" si="430"/>
        <v>MK_1994_NATIONAL TOTAL_NOx</v>
      </c>
      <c r="B27524" s="113" t="s">
        <v>178</v>
      </c>
      <c r="C27524" s="113">
        <v>1994</v>
      </c>
      <c r="D27524" s="113" t="s">
        <v>122</v>
      </c>
      <c r="E27524" s="113" t="s">
        <v>199</v>
      </c>
      <c r="F27524" s="113" t="s">
        <v>200</v>
      </c>
      <c r="G27524" s="113">
        <v>36.917272214778599</v>
      </c>
    </row>
    <row r="27525" spans="1:7" x14ac:dyDescent="0.25">
      <c r="A27525" s="108" t="str">
        <f t="shared" si="430"/>
        <v>MK_1994_NATIONAL TOTAL_NMVOC</v>
      </c>
      <c r="B27525" s="113" t="s">
        <v>178</v>
      </c>
      <c r="C27525" s="113">
        <v>1994</v>
      </c>
      <c r="D27525" s="113" t="s">
        <v>122</v>
      </c>
      <c r="E27525" s="113" t="s">
        <v>123</v>
      </c>
      <c r="F27525" s="113" t="s">
        <v>200</v>
      </c>
      <c r="G27525" s="113">
        <v>40.745818547533503</v>
      </c>
    </row>
    <row r="27526" spans="1:7" x14ac:dyDescent="0.25">
      <c r="A27526" s="108" t="str">
        <f t="shared" si="430"/>
        <v>MK_1994_NATIONAL TOTAL_SOx</v>
      </c>
      <c r="B27526" s="113" t="s">
        <v>178</v>
      </c>
      <c r="C27526" s="113">
        <v>1994</v>
      </c>
      <c r="D27526" s="113" t="s">
        <v>122</v>
      </c>
      <c r="E27526" s="113" t="s">
        <v>201</v>
      </c>
      <c r="F27526" s="113" t="s">
        <v>200</v>
      </c>
      <c r="G27526" s="113">
        <v>90.176384585487199</v>
      </c>
    </row>
    <row r="27527" spans="1:7" x14ac:dyDescent="0.25">
      <c r="A27527" s="108" t="str">
        <f t="shared" ref="A27527:A27590" si="431">CONCATENATE(B27527,"_",C27527,"_",D27527,"_",E27527)</f>
        <v>MK_1994_NATIONAL TOTAL_NH3</v>
      </c>
      <c r="B27527" s="113" t="s">
        <v>178</v>
      </c>
      <c r="C27527" s="113">
        <v>1994</v>
      </c>
      <c r="D27527" s="113" t="s">
        <v>122</v>
      </c>
      <c r="E27527" s="113" t="s">
        <v>124</v>
      </c>
      <c r="F27527" s="113" t="s">
        <v>200</v>
      </c>
      <c r="G27527" s="113">
        <v>14.0957761612945</v>
      </c>
    </row>
    <row r="27528" spans="1:7" x14ac:dyDescent="0.25">
      <c r="A27528" s="108" t="str">
        <f t="shared" si="431"/>
        <v>MK_1994_NATIONAL TOTAL_PM2.5</v>
      </c>
      <c r="B27528" s="113" t="s">
        <v>178</v>
      </c>
      <c r="C27528" s="113">
        <v>1994</v>
      </c>
      <c r="D27528" s="113" t="s">
        <v>122</v>
      </c>
      <c r="E27528" s="113" t="s">
        <v>203</v>
      </c>
      <c r="F27528" s="113" t="s">
        <v>200</v>
      </c>
      <c r="G27528" s="113">
        <v>29.214025922747101</v>
      </c>
    </row>
    <row r="27529" spans="1:7" x14ac:dyDescent="0.25">
      <c r="A27529" s="108" t="str">
        <f t="shared" si="431"/>
        <v>MK_1994_NATIONAL TOTAL_Pb</v>
      </c>
      <c r="B27529" s="113" t="s">
        <v>178</v>
      </c>
      <c r="C27529" s="113">
        <v>1994</v>
      </c>
      <c r="D27529" s="113" t="s">
        <v>122</v>
      </c>
      <c r="E27529" s="113" t="s">
        <v>125</v>
      </c>
      <c r="F27529" s="113" t="s">
        <v>200</v>
      </c>
      <c r="G27529" s="113">
        <v>0.203783798239072</v>
      </c>
    </row>
    <row r="27530" spans="1:7" x14ac:dyDescent="0.25">
      <c r="A27530" s="108" t="str">
        <f t="shared" si="431"/>
        <v>MK_1994_NATIONAL TOTAL_Cd</v>
      </c>
      <c r="B27530" s="113" t="s">
        <v>178</v>
      </c>
      <c r="C27530" s="113">
        <v>1994</v>
      </c>
      <c r="D27530" s="113" t="s">
        <v>122</v>
      </c>
      <c r="E27530" s="113" t="s">
        <v>126</v>
      </c>
      <c r="F27530" s="113" t="s">
        <v>200</v>
      </c>
      <c r="G27530" s="113">
        <v>1.01578591837505E-3</v>
      </c>
    </row>
    <row r="27531" spans="1:7" x14ac:dyDescent="0.25">
      <c r="A27531" s="108" t="str">
        <f t="shared" si="431"/>
        <v>MK_1994_NATIONAL TOTAL_Hg</v>
      </c>
      <c r="B27531" s="113" t="s">
        <v>178</v>
      </c>
      <c r="C27531" s="113">
        <v>1994</v>
      </c>
      <c r="D27531" s="113" t="s">
        <v>122</v>
      </c>
      <c r="E27531" s="113" t="s">
        <v>127</v>
      </c>
      <c r="F27531" s="113" t="s">
        <v>200</v>
      </c>
      <c r="G27531" s="113">
        <v>4.56916857817948E-4</v>
      </c>
    </row>
    <row r="27532" spans="1:7" x14ac:dyDescent="0.25">
      <c r="A27532" s="108" t="str">
        <f t="shared" si="431"/>
        <v>MK_1994_NATIONAL TOTAL_DIOX</v>
      </c>
      <c r="B27532" s="113" t="s">
        <v>178</v>
      </c>
      <c r="C27532" s="113">
        <v>1994</v>
      </c>
      <c r="D27532" s="113" t="s">
        <v>122</v>
      </c>
      <c r="E27532" s="113" t="s">
        <v>128</v>
      </c>
      <c r="F27532" s="113" t="s">
        <v>200</v>
      </c>
      <c r="G27532" s="150">
        <v>1.5867884688646501E-8</v>
      </c>
    </row>
    <row r="27533" spans="1:7" x14ac:dyDescent="0.25">
      <c r="A27533" s="108" t="str">
        <f t="shared" si="431"/>
        <v>MK_1994_NATIONAL TOTAL_PAH</v>
      </c>
      <c r="B27533" s="113" t="s">
        <v>178</v>
      </c>
      <c r="C27533" s="113">
        <v>1994</v>
      </c>
      <c r="D27533" s="113" t="s">
        <v>122</v>
      </c>
      <c r="E27533" s="113" t="s">
        <v>129</v>
      </c>
      <c r="F27533" s="113" t="s">
        <v>200</v>
      </c>
      <c r="G27533" s="113">
        <v>6.6762260513937204E-3</v>
      </c>
    </row>
    <row r="27534" spans="1:7" x14ac:dyDescent="0.25">
      <c r="A27534" s="108" t="str">
        <f t="shared" si="431"/>
        <v>MK_1994_NATIONAL TOTAL_HCB</v>
      </c>
      <c r="B27534" s="113" t="s">
        <v>178</v>
      </c>
      <c r="C27534" s="113">
        <v>1994</v>
      </c>
      <c r="D27534" s="113" t="s">
        <v>122</v>
      </c>
      <c r="E27534" s="113" t="s">
        <v>130</v>
      </c>
      <c r="F27534" s="113" t="s">
        <v>200</v>
      </c>
      <c r="G27534" s="150">
        <v>2.50380052522016E-5</v>
      </c>
    </row>
    <row r="27535" spans="1:7" x14ac:dyDescent="0.25">
      <c r="A27535" s="108" t="str">
        <f t="shared" si="431"/>
        <v>MK_1994_NATIONAL TOTAL_PCB</v>
      </c>
      <c r="B27535" s="113" t="s">
        <v>178</v>
      </c>
      <c r="C27535" s="113">
        <v>1994</v>
      </c>
      <c r="D27535" s="113" t="s">
        <v>122</v>
      </c>
      <c r="E27535" s="113" t="s">
        <v>259</v>
      </c>
      <c r="F27535" s="113" t="s">
        <v>200</v>
      </c>
      <c r="G27535" s="113">
        <v>3.4060410040991399E-4</v>
      </c>
    </row>
    <row r="27536" spans="1:7" x14ac:dyDescent="0.25">
      <c r="A27536" s="108" t="str">
        <f t="shared" si="431"/>
        <v>MK_1994_1A3(FS)_NOx</v>
      </c>
      <c r="B27536" s="113" t="s">
        <v>178</v>
      </c>
      <c r="C27536" s="113">
        <v>1994</v>
      </c>
      <c r="D27536" s="113" t="s">
        <v>132</v>
      </c>
      <c r="E27536" s="113" t="s">
        <v>199</v>
      </c>
      <c r="F27536" s="113" t="s">
        <v>200</v>
      </c>
      <c r="G27536" s="113">
        <v>9.6332466594102595</v>
      </c>
    </row>
    <row r="27537" spans="1:7" x14ac:dyDescent="0.25">
      <c r="A27537" s="108" t="str">
        <f t="shared" si="431"/>
        <v>MK_1994_1A3(FS)_NMVOC</v>
      </c>
      <c r="B27537" s="113" t="s">
        <v>178</v>
      </c>
      <c r="C27537" s="113">
        <v>1994</v>
      </c>
      <c r="D27537" s="113" t="s">
        <v>132</v>
      </c>
      <c r="E27537" s="113" t="s">
        <v>123</v>
      </c>
      <c r="F27537" s="113" t="s">
        <v>200</v>
      </c>
      <c r="G27537" s="113">
        <v>12.822752943003501</v>
      </c>
    </row>
    <row r="27538" spans="1:7" x14ac:dyDescent="0.25">
      <c r="A27538" s="108" t="str">
        <f t="shared" si="431"/>
        <v>MK_1994_1A3(FS)_SOx</v>
      </c>
      <c r="B27538" s="113" t="s">
        <v>178</v>
      </c>
      <c r="C27538" s="113">
        <v>1994</v>
      </c>
      <c r="D27538" s="113" t="s">
        <v>132</v>
      </c>
      <c r="E27538" s="113" t="s">
        <v>201</v>
      </c>
      <c r="F27538" s="113" t="s">
        <v>200</v>
      </c>
      <c r="G27538" s="113">
        <v>0.86840692590755197</v>
      </c>
    </row>
    <row r="27539" spans="1:7" x14ac:dyDescent="0.25">
      <c r="A27539" s="108" t="str">
        <f t="shared" si="431"/>
        <v>MK_1994_1A3(FS)_PM2.5</v>
      </c>
      <c r="B27539" s="113" t="s">
        <v>178</v>
      </c>
      <c r="C27539" s="113">
        <v>1994</v>
      </c>
      <c r="D27539" s="113" t="s">
        <v>132</v>
      </c>
      <c r="E27539" s="113" t="s">
        <v>203</v>
      </c>
      <c r="F27539" s="113" t="s">
        <v>200</v>
      </c>
      <c r="G27539" s="113">
        <v>4.94809473582861E-2</v>
      </c>
    </row>
    <row r="27540" spans="1:7" x14ac:dyDescent="0.25">
      <c r="A27540" s="108" t="str">
        <f t="shared" si="431"/>
        <v>MK_1994_3D_NOx</v>
      </c>
      <c r="B27540" s="113" t="s">
        <v>178</v>
      </c>
      <c r="C27540" s="113">
        <v>1994</v>
      </c>
      <c r="D27540" s="113" t="s">
        <v>206</v>
      </c>
      <c r="E27540" s="113" t="s">
        <v>199</v>
      </c>
      <c r="F27540" s="113" t="s">
        <v>200</v>
      </c>
      <c r="G27540" s="113">
        <v>0.24035023999999999</v>
      </c>
    </row>
    <row r="27541" spans="1:7" x14ac:dyDescent="0.25">
      <c r="A27541" s="108" t="str">
        <f t="shared" si="431"/>
        <v>MK_1995_NATIONAL TOTAL_NOx</v>
      </c>
      <c r="B27541" s="113" t="s">
        <v>178</v>
      </c>
      <c r="C27541" s="113">
        <v>1995</v>
      </c>
      <c r="D27541" s="113" t="s">
        <v>122</v>
      </c>
      <c r="E27541" s="113" t="s">
        <v>199</v>
      </c>
      <c r="F27541" s="113" t="s">
        <v>200</v>
      </c>
      <c r="G27541" s="113">
        <v>39.467077553688803</v>
      </c>
    </row>
    <row r="27542" spans="1:7" x14ac:dyDescent="0.25">
      <c r="A27542" s="108" t="str">
        <f t="shared" si="431"/>
        <v>MK_1995_NATIONAL TOTAL_NMVOC</v>
      </c>
      <c r="B27542" s="113" t="s">
        <v>178</v>
      </c>
      <c r="C27542" s="113">
        <v>1995</v>
      </c>
      <c r="D27542" s="113" t="s">
        <v>122</v>
      </c>
      <c r="E27542" s="113" t="s">
        <v>123</v>
      </c>
      <c r="F27542" s="113" t="s">
        <v>200</v>
      </c>
      <c r="G27542" s="113">
        <v>45.048084276258798</v>
      </c>
    </row>
    <row r="27543" spans="1:7" x14ac:dyDescent="0.25">
      <c r="A27543" s="108" t="str">
        <f t="shared" si="431"/>
        <v>MK_1995_NATIONAL TOTAL_SOx</v>
      </c>
      <c r="B27543" s="113" t="s">
        <v>178</v>
      </c>
      <c r="C27543" s="113">
        <v>1995</v>
      </c>
      <c r="D27543" s="113" t="s">
        <v>122</v>
      </c>
      <c r="E27543" s="113" t="s">
        <v>201</v>
      </c>
      <c r="F27543" s="113" t="s">
        <v>200</v>
      </c>
      <c r="G27543" s="113">
        <v>96.540832031845795</v>
      </c>
    </row>
    <row r="27544" spans="1:7" x14ac:dyDescent="0.25">
      <c r="A27544" s="108" t="str">
        <f t="shared" si="431"/>
        <v>MK_1995_NATIONAL TOTAL_NH3</v>
      </c>
      <c r="B27544" s="113" t="s">
        <v>178</v>
      </c>
      <c r="C27544" s="113">
        <v>1995</v>
      </c>
      <c r="D27544" s="113" t="s">
        <v>122</v>
      </c>
      <c r="E27544" s="113" t="s">
        <v>124</v>
      </c>
      <c r="F27544" s="113" t="s">
        <v>200</v>
      </c>
      <c r="G27544" s="113">
        <v>13.883758543934</v>
      </c>
    </row>
    <row r="27545" spans="1:7" x14ac:dyDescent="0.25">
      <c r="A27545" s="108" t="str">
        <f t="shared" si="431"/>
        <v>MK_1995_NATIONAL TOTAL_PM2.5</v>
      </c>
      <c r="B27545" s="113" t="s">
        <v>178</v>
      </c>
      <c r="C27545" s="113">
        <v>1995</v>
      </c>
      <c r="D27545" s="113" t="s">
        <v>122</v>
      </c>
      <c r="E27545" s="113" t="s">
        <v>203</v>
      </c>
      <c r="F27545" s="113" t="s">
        <v>200</v>
      </c>
      <c r="G27545" s="113">
        <v>29.493334673713601</v>
      </c>
    </row>
    <row r="27546" spans="1:7" x14ac:dyDescent="0.25">
      <c r="A27546" s="108" t="str">
        <f t="shared" si="431"/>
        <v>MK_1995_NATIONAL TOTAL_Pb</v>
      </c>
      <c r="B27546" s="113" t="s">
        <v>178</v>
      </c>
      <c r="C27546" s="113">
        <v>1995</v>
      </c>
      <c r="D27546" s="113" t="s">
        <v>122</v>
      </c>
      <c r="E27546" s="113" t="s">
        <v>125</v>
      </c>
      <c r="F27546" s="113" t="s">
        <v>200</v>
      </c>
      <c r="G27546" s="113">
        <v>0.22227869831112401</v>
      </c>
    </row>
    <row r="27547" spans="1:7" x14ac:dyDescent="0.25">
      <c r="A27547" s="108" t="str">
        <f t="shared" si="431"/>
        <v>MK_1995_NATIONAL TOTAL_Cd</v>
      </c>
      <c r="B27547" s="113" t="s">
        <v>178</v>
      </c>
      <c r="C27547" s="113">
        <v>1995</v>
      </c>
      <c r="D27547" s="113" t="s">
        <v>122</v>
      </c>
      <c r="E27547" s="113" t="s">
        <v>126</v>
      </c>
      <c r="F27547" s="113" t="s">
        <v>200</v>
      </c>
      <c r="G27547" s="113">
        <v>2.10749122934347E-3</v>
      </c>
    </row>
    <row r="27548" spans="1:7" x14ac:dyDescent="0.25">
      <c r="A27548" s="108" t="str">
        <f t="shared" si="431"/>
        <v>MK_1995_NATIONAL TOTAL_Hg</v>
      </c>
      <c r="B27548" s="113" t="s">
        <v>178</v>
      </c>
      <c r="C27548" s="113">
        <v>1995</v>
      </c>
      <c r="D27548" s="113" t="s">
        <v>122</v>
      </c>
      <c r="E27548" s="113" t="s">
        <v>127</v>
      </c>
      <c r="F27548" s="113" t="s">
        <v>200</v>
      </c>
      <c r="G27548" s="113">
        <v>4.7995214418834298E-4</v>
      </c>
    </row>
    <row r="27549" spans="1:7" x14ac:dyDescent="0.25">
      <c r="A27549" s="108" t="str">
        <f t="shared" si="431"/>
        <v>MK_1995_NATIONAL TOTAL_DIOX</v>
      </c>
      <c r="B27549" s="113" t="s">
        <v>178</v>
      </c>
      <c r="C27549" s="113">
        <v>1995</v>
      </c>
      <c r="D27549" s="113" t="s">
        <v>122</v>
      </c>
      <c r="E27549" s="113" t="s">
        <v>128</v>
      </c>
      <c r="F27549" s="113" t="s">
        <v>200</v>
      </c>
      <c r="G27549" s="150">
        <v>1.8911760508367599E-8</v>
      </c>
    </row>
    <row r="27550" spans="1:7" x14ac:dyDescent="0.25">
      <c r="A27550" s="108" t="str">
        <f t="shared" si="431"/>
        <v>MK_1995_NATIONAL TOTAL_PAH</v>
      </c>
      <c r="B27550" s="113" t="s">
        <v>178</v>
      </c>
      <c r="C27550" s="113">
        <v>1995</v>
      </c>
      <c r="D27550" s="113" t="s">
        <v>122</v>
      </c>
      <c r="E27550" s="113" t="s">
        <v>129</v>
      </c>
      <c r="F27550" s="113" t="s">
        <v>200</v>
      </c>
      <c r="G27550" s="113">
        <v>6.7776751233587403E-3</v>
      </c>
    </row>
    <row r="27551" spans="1:7" x14ac:dyDescent="0.25">
      <c r="A27551" s="108" t="str">
        <f t="shared" si="431"/>
        <v>MK_1995_NATIONAL TOTAL_HCB</v>
      </c>
      <c r="B27551" s="113" t="s">
        <v>178</v>
      </c>
      <c r="C27551" s="113">
        <v>1995</v>
      </c>
      <c r="D27551" s="113" t="s">
        <v>122</v>
      </c>
      <c r="E27551" s="113" t="s">
        <v>130</v>
      </c>
      <c r="F27551" s="113" t="s">
        <v>200</v>
      </c>
      <c r="G27551" s="150">
        <v>1.8628654208708801E-5</v>
      </c>
    </row>
    <row r="27552" spans="1:7" x14ac:dyDescent="0.25">
      <c r="A27552" s="108" t="str">
        <f t="shared" si="431"/>
        <v>MK_1995_NATIONAL TOTAL_PCB</v>
      </c>
      <c r="B27552" s="113" t="s">
        <v>178</v>
      </c>
      <c r="C27552" s="113">
        <v>1995</v>
      </c>
      <c r="D27552" s="113" t="s">
        <v>122</v>
      </c>
      <c r="E27552" s="113" t="s">
        <v>259</v>
      </c>
      <c r="F27552" s="113" t="s">
        <v>200</v>
      </c>
      <c r="G27552" s="113">
        <v>3.55776196062067E-4</v>
      </c>
    </row>
    <row r="27553" spans="1:7" x14ac:dyDescent="0.25">
      <c r="A27553" s="108" t="str">
        <f t="shared" si="431"/>
        <v>MK_1995_1A3(FS)_NOx</v>
      </c>
      <c r="B27553" s="113" t="s">
        <v>178</v>
      </c>
      <c r="C27553" s="113">
        <v>1995</v>
      </c>
      <c r="D27553" s="113" t="s">
        <v>132</v>
      </c>
      <c r="E27553" s="113" t="s">
        <v>199</v>
      </c>
      <c r="F27553" s="113" t="s">
        <v>200</v>
      </c>
      <c r="G27553" s="113">
        <v>10.6583792599166</v>
      </c>
    </row>
    <row r="27554" spans="1:7" x14ac:dyDescent="0.25">
      <c r="A27554" s="108" t="str">
        <f t="shared" si="431"/>
        <v>MK_1995_1A3(FS)_NMVOC</v>
      </c>
      <c r="B27554" s="113" t="s">
        <v>178</v>
      </c>
      <c r="C27554" s="113">
        <v>1995</v>
      </c>
      <c r="D27554" s="113" t="s">
        <v>132</v>
      </c>
      <c r="E27554" s="113" t="s">
        <v>123</v>
      </c>
      <c r="F27554" s="113" t="s">
        <v>200</v>
      </c>
      <c r="G27554" s="113">
        <v>14.396591435215701</v>
      </c>
    </row>
    <row r="27555" spans="1:7" x14ac:dyDescent="0.25">
      <c r="A27555" s="108" t="str">
        <f t="shared" si="431"/>
        <v>MK_1995_1A3(FS)_SOx</v>
      </c>
      <c r="B27555" s="113" t="s">
        <v>178</v>
      </c>
      <c r="C27555" s="113">
        <v>1995</v>
      </c>
      <c r="D27555" s="113" t="s">
        <v>132</v>
      </c>
      <c r="E27555" s="113" t="s">
        <v>201</v>
      </c>
      <c r="F27555" s="113" t="s">
        <v>200</v>
      </c>
      <c r="G27555" s="113">
        <v>0.96673231231520196</v>
      </c>
    </row>
    <row r="27556" spans="1:7" x14ac:dyDescent="0.25">
      <c r="A27556" s="108" t="str">
        <f t="shared" si="431"/>
        <v>MK_1995_1A3(FS)_PM2.5</v>
      </c>
      <c r="B27556" s="113" t="s">
        <v>178</v>
      </c>
      <c r="C27556" s="113">
        <v>1995</v>
      </c>
      <c r="D27556" s="113" t="s">
        <v>132</v>
      </c>
      <c r="E27556" s="113" t="s">
        <v>203</v>
      </c>
      <c r="F27556" s="113" t="s">
        <v>200</v>
      </c>
      <c r="G27556" s="113">
        <v>5.5181036131056099E-2</v>
      </c>
    </row>
    <row r="27557" spans="1:7" x14ac:dyDescent="0.25">
      <c r="A27557" s="108" t="str">
        <f t="shared" si="431"/>
        <v>MK_1995_3D_NOx</v>
      </c>
      <c r="B27557" s="113" t="s">
        <v>178</v>
      </c>
      <c r="C27557" s="113">
        <v>1995</v>
      </c>
      <c r="D27557" s="113" t="s">
        <v>206</v>
      </c>
      <c r="E27557" s="113" t="s">
        <v>199</v>
      </c>
      <c r="F27557" s="113" t="s">
        <v>200</v>
      </c>
      <c r="G27557" s="113">
        <v>0.21536839999999999</v>
      </c>
    </row>
    <row r="27558" spans="1:7" x14ac:dyDescent="0.25">
      <c r="A27558" s="108" t="str">
        <f t="shared" si="431"/>
        <v>MK_1996_NATIONAL TOTAL_NOx</v>
      </c>
      <c r="B27558" s="113" t="s">
        <v>178</v>
      </c>
      <c r="C27558" s="113">
        <v>1996</v>
      </c>
      <c r="D27558" s="113" t="s">
        <v>122</v>
      </c>
      <c r="E27558" s="113" t="s">
        <v>199</v>
      </c>
      <c r="F27558" s="113" t="s">
        <v>200</v>
      </c>
      <c r="G27558" s="113">
        <v>38.723580776150399</v>
      </c>
    </row>
    <row r="27559" spans="1:7" x14ac:dyDescent="0.25">
      <c r="A27559" s="108" t="str">
        <f t="shared" si="431"/>
        <v>MK_1996_NATIONAL TOTAL_NMVOC</v>
      </c>
      <c r="B27559" s="113" t="s">
        <v>178</v>
      </c>
      <c r="C27559" s="113">
        <v>1996</v>
      </c>
      <c r="D27559" s="113" t="s">
        <v>122</v>
      </c>
      <c r="E27559" s="113" t="s">
        <v>123</v>
      </c>
      <c r="F27559" s="113" t="s">
        <v>200</v>
      </c>
      <c r="G27559" s="113">
        <v>43.486961150463401</v>
      </c>
    </row>
    <row r="27560" spans="1:7" x14ac:dyDescent="0.25">
      <c r="A27560" s="108" t="str">
        <f t="shared" si="431"/>
        <v>MK_1996_NATIONAL TOTAL_SOx</v>
      </c>
      <c r="B27560" s="113" t="s">
        <v>178</v>
      </c>
      <c r="C27560" s="113">
        <v>1996</v>
      </c>
      <c r="D27560" s="113" t="s">
        <v>122</v>
      </c>
      <c r="E27560" s="113" t="s">
        <v>201</v>
      </c>
      <c r="F27560" s="113" t="s">
        <v>200</v>
      </c>
      <c r="G27560" s="113">
        <v>90.421611851027393</v>
      </c>
    </row>
    <row r="27561" spans="1:7" x14ac:dyDescent="0.25">
      <c r="A27561" s="108" t="str">
        <f t="shared" si="431"/>
        <v>MK_1996_NATIONAL TOTAL_NH3</v>
      </c>
      <c r="B27561" s="113" t="s">
        <v>178</v>
      </c>
      <c r="C27561" s="113">
        <v>1996</v>
      </c>
      <c r="D27561" s="113" t="s">
        <v>122</v>
      </c>
      <c r="E27561" s="113" t="s">
        <v>124</v>
      </c>
      <c r="F27561" s="113" t="s">
        <v>200</v>
      </c>
      <c r="G27561" s="113">
        <v>12.8276842500632</v>
      </c>
    </row>
    <row r="27562" spans="1:7" x14ac:dyDescent="0.25">
      <c r="A27562" s="108" t="str">
        <f t="shared" si="431"/>
        <v>MK_1996_NATIONAL TOTAL_PM2.5</v>
      </c>
      <c r="B27562" s="113" t="s">
        <v>178</v>
      </c>
      <c r="C27562" s="113">
        <v>1996</v>
      </c>
      <c r="D27562" s="113" t="s">
        <v>122</v>
      </c>
      <c r="E27562" s="113" t="s">
        <v>203</v>
      </c>
      <c r="F27562" s="113" t="s">
        <v>200</v>
      </c>
      <c r="G27562" s="113">
        <v>32.4231222409203</v>
      </c>
    </row>
    <row r="27563" spans="1:7" x14ac:dyDescent="0.25">
      <c r="A27563" s="108" t="str">
        <f t="shared" si="431"/>
        <v>MK_1996_NATIONAL TOTAL_Pb</v>
      </c>
      <c r="B27563" s="113" t="s">
        <v>178</v>
      </c>
      <c r="C27563" s="113">
        <v>1996</v>
      </c>
      <c r="D27563" s="113" t="s">
        <v>122</v>
      </c>
      <c r="E27563" s="113" t="s">
        <v>125</v>
      </c>
      <c r="F27563" s="113" t="s">
        <v>200</v>
      </c>
      <c r="G27563" s="113">
        <v>0.22966297536088601</v>
      </c>
    </row>
    <row r="27564" spans="1:7" x14ac:dyDescent="0.25">
      <c r="A27564" s="108" t="str">
        <f t="shared" si="431"/>
        <v>MK_1996_NATIONAL TOTAL_Cd</v>
      </c>
      <c r="B27564" s="113" t="s">
        <v>178</v>
      </c>
      <c r="C27564" s="113">
        <v>1996</v>
      </c>
      <c r="D27564" s="113" t="s">
        <v>122</v>
      </c>
      <c r="E27564" s="113" t="s">
        <v>126</v>
      </c>
      <c r="F27564" s="113" t="s">
        <v>200</v>
      </c>
      <c r="G27564" s="113">
        <v>2.3175080060272601E-3</v>
      </c>
    </row>
    <row r="27565" spans="1:7" x14ac:dyDescent="0.25">
      <c r="A27565" s="108" t="str">
        <f t="shared" si="431"/>
        <v>MK_1996_NATIONAL TOTAL_Hg</v>
      </c>
      <c r="B27565" s="113" t="s">
        <v>178</v>
      </c>
      <c r="C27565" s="113">
        <v>1996</v>
      </c>
      <c r="D27565" s="113" t="s">
        <v>122</v>
      </c>
      <c r="E27565" s="113" t="s">
        <v>127</v>
      </c>
      <c r="F27565" s="113" t="s">
        <v>200</v>
      </c>
      <c r="G27565" s="113">
        <v>5.3590770132828003E-4</v>
      </c>
    </row>
    <row r="27566" spans="1:7" x14ac:dyDescent="0.25">
      <c r="A27566" s="108" t="str">
        <f t="shared" si="431"/>
        <v>MK_1996_NATIONAL TOTAL_DIOX</v>
      </c>
      <c r="B27566" s="113" t="s">
        <v>178</v>
      </c>
      <c r="C27566" s="113">
        <v>1996</v>
      </c>
      <c r="D27566" s="113" t="s">
        <v>122</v>
      </c>
      <c r="E27566" s="113" t="s">
        <v>128</v>
      </c>
      <c r="F27566" s="113" t="s">
        <v>200</v>
      </c>
      <c r="G27566" s="150">
        <v>1.8727307284301502E-8</v>
      </c>
    </row>
    <row r="27567" spans="1:7" x14ac:dyDescent="0.25">
      <c r="A27567" s="108" t="str">
        <f t="shared" si="431"/>
        <v>MK_1996_NATIONAL TOTAL_PAH</v>
      </c>
      <c r="B27567" s="113" t="s">
        <v>178</v>
      </c>
      <c r="C27567" s="113">
        <v>1996</v>
      </c>
      <c r="D27567" s="113" t="s">
        <v>122</v>
      </c>
      <c r="E27567" s="113" t="s">
        <v>129</v>
      </c>
      <c r="F27567" s="113" t="s">
        <v>200</v>
      </c>
      <c r="G27567" s="113">
        <v>6.2813354800059203E-3</v>
      </c>
    </row>
    <row r="27568" spans="1:7" x14ac:dyDescent="0.25">
      <c r="A27568" s="108" t="str">
        <f t="shared" si="431"/>
        <v>MK_1996_NATIONAL TOTAL_HCB</v>
      </c>
      <c r="B27568" s="113" t="s">
        <v>178</v>
      </c>
      <c r="C27568" s="113">
        <v>1996</v>
      </c>
      <c r="D27568" s="113" t="s">
        <v>122</v>
      </c>
      <c r="E27568" s="113" t="s">
        <v>130</v>
      </c>
      <c r="F27568" s="113" t="s">
        <v>200</v>
      </c>
      <c r="G27568" s="150">
        <v>1.9701372634557501E-5</v>
      </c>
    </row>
    <row r="27569" spans="1:7" x14ac:dyDescent="0.25">
      <c r="A27569" s="108" t="str">
        <f t="shared" si="431"/>
        <v>MK_1996_NATIONAL TOTAL_PCB</v>
      </c>
      <c r="B27569" s="113" t="s">
        <v>178</v>
      </c>
      <c r="C27569" s="113">
        <v>1996</v>
      </c>
      <c r="D27569" s="113" t="s">
        <v>122</v>
      </c>
      <c r="E27569" s="113" t="s">
        <v>259</v>
      </c>
      <c r="F27569" s="113" t="s">
        <v>200</v>
      </c>
      <c r="G27569" s="113">
        <v>3.8420976175641499E-4</v>
      </c>
    </row>
    <row r="27570" spans="1:7" x14ac:dyDescent="0.25">
      <c r="A27570" s="108" t="str">
        <f t="shared" si="431"/>
        <v>MK_1996_1A3(FS)_NOx</v>
      </c>
      <c r="B27570" s="113" t="s">
        <v>178</v>
      </c>
      <c r="C27570" s="113">
        <v>1996</v>
      </c>
      <c r="D27570" s="113" t="s">
        <v>132</v>
      </c>
      <c r="E27570" s="113" t="s">
        <v>199</v>
      </c>
      <c r="F27570" s="113" t="s">
        <v>200</v>
      </c>
      <c r="G27570" s="113">
        <v>10.577883848681401</v>
      </c>
    </row>
    <row r="27571" spans="1:7" x14ac:dyDescent="0.25">
      <c r="A27571" s="108" t="str">
        <f t="shared" si="431"/>
        <v>MK_1996_1A3(FS)_NMVOC</v>
      </c>
      <c r="B27571" s="113" t="s">
        <v>178</v>
      </c>
      <c r="C27571" s="113">
        <v>1996</v>
      </c>
      <c r="D27571" s="113" t="s">
        <v>132</v>
      </c>
      <c r="E27571" s="113" t="s">
        <v>123</v>
      </c>
      <c r="F27571" s="113" t="s">
        <v>200</v>
      </c>
      <c r="G27571" s="113">
        <v>14.5383734926061</v>
      </c>
    </row>
    <row r="27572" spans="1:7" x14ac:dyDescent="0.25">
      <c r="A27572" s="108" t="str">
        <f t="shared" si="431"/>
        <v>MK_1996_1A3(FS)_SOx</v>
      </c>
      <c r="B27572" s="113" t="s">
        <v>178</v>
      </c>
      <c r="C27572" s="113">
        <v>1996</v>
      </c>
      <c r="D27572" s="113" t="s">
        <v>132</v>
      </c>
      <c r="E27572" s="113" t="s">
        <v>201</v>
      </c>
      <c r="F27572" s="113" t="s">
        <v>200</v>
      </c>
      <c r="G27572" s="113">
        <v>0.95944303012363796</v>
      </c>
    </row>
    <row r="27573" spans="1:7" x14ac:dyDescent="0.25">
      <c r="A27573" s="108" t="str">
        <f t="shared" si="431"/>
        <v>MK_1996_1A3(FS)_PM2.5</v>
      </c>
      <c r="B27573" s="113" t="s">
        <v>178</v>
      </c>
      <c r="C27573" s="113">
        <v>1996</v>
      </c>
      <c r="D27573" s="113" t="s">
        <v>132</v>
      </c>
      <c r="E27573" s="113" t="s">
        <v>203</v>
      </c>
      <c r="F27573" s="113" t="s">
        <v>200</v>
      </c>
      <c r="G27573" s="113">
        <v>5.4942668629507002E-2</v>
      </c>
    </row>
    <row r="27574" spans="1:7" x14ac:dyDescent="0.25">
      <c r="A27574" s="108" t="str">
        <f t="shared" si="431"/>
        <v>MK_1996_3D_NOx</v>
      </c>
      <c r="B27574" s="113" t="s">
        <v>178</v>
      </c>
      <c r="C27574" s="113">
        <v>1996</v>
      </c>
      <c r="D27574" s="113" t="s">
        <v>206</v>
      </c>
      <c r="E27574" s="113" t="s">
        <v>199</v>
      </c>
      <c r="F27574" s="113" t="s">
        <v>200</v>
      </c>
      <c r="G27574" s="113">
        <v>0.2145416</v>
      </c>
    </row>
    <row r="27575" spans="1:7" x14ac:dyDescent="0.25">
      <c r="A27575" s="108" t="str">
        <f t="shared" si="431"/>
        <v>MK_1997_NATIONAL TOTAL_NOx</v>
      </c>
      <c r="B27575" s="113" t="s">
        <v>178</v>
      </c>
      <c r="C27575" s="113">
        <v>1997</v>
      </c>
      <c r="D27575" s="113" t="s">
        <v>122</v>
      </c>
      <c r="E27575" s="113" t="s">
        <v>199</v>
      </c>
      <c r="F27575" s="113" t="s">
        <v>200</v>
      </c>
      <c r="G27575" s="113">
        <v>38.045964974823796</v>
      </c>
    </row>
    <row r="27576" spans="1:7" x14ac:dyDescent="0.25">
      <c r="A27576" s="108" t="str">
        <f t="shared" si="431"/>
        <v>MK_1997_NATIONAL TOTAL_NMVOC</v>
      </c>
      <c r="B27576" s="113" t="s">
        <v>178</v>
      </c>
      <c r="C27576" s="113">
        <v>1997</v>
      </c>
      <c r="D27576" s="113" t="s">
        <v>122</v>
      </c>
      <c r="E27576" s="113" t="s">
        <v>123</v>
      </c>
      <c r="F27576" s="113" t="s">
        <v>200</v>
      </c>
      <c r="G27576" s="113">
        <v>44.797012193784397</v>
      </c>
    </row>
    <row r="27577" spans="1:7" x14ac:dyDescent="0.25">
      <c r="A27577" s="108" t="str">
        <f t="shared" si="431"/>
        <v>MK_1997_NATIONAL TOTAL_SOx</v>
      </c>
      <c r="B27577" s="113" t="s">
        <v>178</v>
      </c>
      <c r="C27577" s="113">
        <v>1997</v>
      </c>
      <c r="D27577" s="113" t="s">
        <v>122</v>
      </c>
      <c r="E27577" s="113" t="s">
        <v>201</v>
      </c>
      <c r="F27577" s="113" t="s">
        <v>200</v>
      </c>
      <c r="G27577" s="113">
        <v>94.758118198281494</v>
      </c>
    </row>
    <row r="27578" spans="1:7" x14ac:dyDescent="0.25">
      <c r="A27578" s="108" t="str">
        <f t="shared" si="431"/>
        <v>MK_1997_NATIONAL TOTAL_NH3</v>
      </c>
      <c r="B27578" s="113" t="s">
        <v>178</v>
      </c>
      <c r="C27578" s="113">
        <v>1997</v>
      </c>
      <c r="D27578" s="113" t="s">
        <v>122</v>
      </c>
      <c r="E27578" s="113" t="s">
        <v>124</v>
      </c>
      <c r="F27578" s="113" t="s">
        <v>200</v>
      </c>
      <c r="G27578" s="113">
        <v>12.4344361793322</v>
      </c>
    </row>
    <row r="27579" spans="1:7" x14ac:dyDescent="0.25">
      <c r="A27579" s="108" t="str">
        <f t="shared" si="431"/>
        <v>MK_1997_NATIONAL TOTAL_PM2.5</v>
      </c>
      <c r="B27579" s="113" t="s">
        <v>178</v>
      </c>
      <c r="C27579" s="113">
        <v>1997</v>
      </c>
      <c r="D27579" s="113" t="s">
        <v>122</v>
      </c>
      <c r="E27579" s="113" t="s">
        <v>203</v>
      </c>
      <c r="F27579" s="113" t="s">
        <v>200</v>
      </c>
      <c r="G27579" s="113">
        <v>31.504968675183399</v>
      </c>
    </row>
    <row r="27580" spans="1:7" x14ac:dyDescent="0.25">
      <c r="A27580" s="108" t="str">
        <f t="shared" si="431"/>
        <v>MK_1997_NATIONAL TOTAL_Pb</v>
      </c>
      <c r="B27580" s="113" t="s">
        <v>178</v>
      </c>
      <c r="C27580" s="113">
        <v>1997</v>
      </c>
      <c r="D27580" s="113" t="s">
        <v>122</v>
      </c>
      <c r="E27580" s="113" t="s">
        <v>125</v>
      </c>
      <c r="F27580" s="113" t="s">
        <v>200</v>
      </c>
      <c r="G27580" s="113">
        <v>0.24469151222532901</v>
      </c>
    </row>
    <row r="27581" spans="1:7" x14ac:dyDescent="0.25">
      <c r="A27581" s="108" t="str">
        <f t="shared" si="431"/>
        <v>MK_1997_NATIONAL TOTAL_Cd</v>
      </c>
      <c r="B27581" s="113" t="s">
        <v>178</v>
      </c>
      <c r="C27581" s="113">
        <v>1997</v>
      </c>
      <c r="D27581" s="113" t="s">
        <v>122</v>
      </c>
      <c r="E27581" s="113" t="s">
        <v>126</v>
      </c>
      <c r="F27581" s="113" t="s">
        <v>200</v>
      </c>
      <c r="G27581" s="113">
        <v>1.1467670294400701E-3</v>
      </c>
    </row>
    <row r="27582" spans="1:7" x14ac:dyDescent="0.25">
      <c r="A27582" s="108" t="str">
        <f t="shared" si="431"/>
        <v>MK_1997_NATIONAL TOTAL_Hg</v>
      </c>
      <c r="B27582" s="113" t="s">
        <v>178</v>
      </c>
      <c r="C27582" s="113">
        <v>1997</v>
      </c>
      <c r="D27582" s="113" t="s">
        <v>122</v>
      </c>
      <c r="E27582" s="113" t="s">
        <v>127</v>
      </c>
      <c r="F27582" s="113" t="s">
        <v>200</v>
      </c>
      <c r="G27582" s="113">
        <v>5.6891826282788605E-4</v>
      </c>
    </row>
    <row r="27583" spans="1:7" x14ac:dyDescent="0.25">
      <c r="A27583" s="108" t="str">
        <f t="shared" si="431"/>
        <v>MK_1997_NATIONAL TOTAL_DIOX</v>
      </c>
      <c r="B27583" s="113" t="s">
        <v>178</v>
      </c>
      <c r="C27583" s="113">
        <v>1997</v>
      </c>
      <c r="D27583" s="113" t="s">
        <v>122</v>
      </c>
      <c r="E27583" s="113" t="s">
        <v>128</v>
      </c>
      <c r="F27583" s="113" t="s">
        <v>200</v>
      </c>
      <c r="G27583" s="150">
        <v>1.5996092761964501E-8</v>
      </c>
    </row>
    <row r="27584" spans="1:7" x14ac:dyDescent="0.25">
      <c r="A27584" s="108" t="str">
        <f t="shared" si="431"/>
        <v>MK_1997_NATIONAL TOTAL_PAH</v>
      </c>
      <c r="B27584" s="113" t="s">
        <v>178</v>
      </c>
      <c r="C27584" s="113">
        <v>1997</v>
      </c>
      <c r="D27584" s="113" t="s">
        <v>122</v>
      </c>
      <c r="E27584" s="113" t="s">
        <v>129</v>
      </c>
      <c r="F27584" s="113" t="s">
        <v>200</v>
      </c>
      <c r="G27584" s="113">
        <v>6.5231546386083803E-3</v>
      </c>
    </row>
    <row r="27585" spans="1:7" x14ac:dyDescent="0.25">
      <c r="A27585" s="108" t="str">
        <f t="shared" si="431"/>
        <v>MK_1997_NATIONAL TOTAL_HCB</v>
      </c>
      <c r="B27585" s="113" t="s">
        <v>178</v>
      </c>
      <c r="C27585" s="113">
        <v>1997</v>
      </c>
      <c r="D27585" s="113" t="s">
        <v>122</v>
      </c>
      <c r="E27585" s="113" t="s">
        <v>130</v>
      </c>
      <c r="F27585" s="113" t="s">
        <v>200</v>
      </c>
      <c r="G27585" s="150">
        <v>2.7887408199711801E-5</v>
      </c>
    </row>
    <row r="27586" spans="1:7" x14ac:dyDescent="0.25">
      <c r="A27586" s="108" t="str">
        <f t="shared" si="431"/>
        <v>MK_1997_NATIONAL TOTAL_PCB</v>
      </c>
      <c r="B27586" s="113" t="s">
        <v>178</v>
      </c>
      <c r="C27586" s="113">
        <v>1997</v>
      </c>
      <c r="D27586" s="113" t="s">
        <v>122</v>
      </c>
      <c r="E27586" s="113" t="s">
        <v>259</v>
      </c>
      <c r="F27586" s="113" t="s">
        <v>200</v>
      </c>
      <c r="G27586" s="113">
        <v>3.9624645746886102E-4</v>
      </c>
    </row>
    <row r="27587" spans="1:7" x14ac:dyDescent="0.25">
      <c r="A27587" s="108" t="str">
        <f t="shared" si="431"/>
        <v>MK_1997_1A3(FS)_NOx</v>
      </c>
      <c r="B27587" s="113" t="s">
        <v>178</v>
      </c>
      <c r="C27587" s="113">
        <v>1997</v>
      </c>
      <c r="D27587" s="113" t="s">
        <v>132</v>
      </c>
      <c r="E27587" s="113" t="s">
        <v>199</v>
      </c>
      <c r="F27587" s="113" t="s">
        <v>200</v>
      </c>
      <c r="G27587" s="113">
        <v>10.8022354155498</v>
      </c>
    </row>
    <row r="27588" spans="1:7" x14ac:dyDescent="0.25">
      <c r="A27588" s="108" t="str">
        <f t="shared" si="431"/>
        <v>MK_1997_1A3(FS)_NMVOC</v>
      </c>
      <c r="B27588" s="113" t="s">
        <v>178</v>
      </c>
      <c r="C27588" s="113">
        <v>1997</v>
      </c>
      <c r="D27588" s="113" t="s">
        <v>132</v>
      </c>
      <c r="E27588" s="113" t="s">
        <v>123</v>
      </c>
      <c r="F27588" s="113" t="s">
        <v>200</v>
      </c>
      <c r="G27588" s="113">
        <v>15.208239140808001</v>
      </c>
    </row>
    <row r="27589" spans="1:7" x14ac:dyDescent="0.25">
      <c r="A27589" s="108" t="str">
        <f t="shared" si="431"/>
        <v>MK_1997_1A3(FS)_SOx</v>
      </c>
      <c r="B27589" s="113" t="s">
        <v>178</v>
      </c>
      <c r="C27589" s="113">
        <v>1997</v>
      </c>
      <c r="D27589" s="113" t="s">
        <v>132</v>
      </c>
      <c r="E27589" s="113" t="s">
        <v>201</v>
      </c>
      <c r="F27589" s="113" t="s">
        <v>200</v>
      </c>
      <c r="G27589" s="113">
        <v>0.98113541743109101</v>
      </c>
    </row>
    <row r="27590" spans="1:7" x14ac:dyDescent="0.25">
      <c r="A27590" s="108" t="str">
        <f t="shared" si="431"/>
        <v>MK_1997_1A3(FS)_PM2.5</v>
      </c>
      <c r="B27590" s="113" t="s">
        <v>178</v>
      </c>
      <c r="C27590" s="113">
        <v>1997</v>
      </c>
      <c r="D27590" s="113" t="s">
        <v>132</v>
      </c>
      <c r="E27590" s="113" t="s">
        <v>203</v>
      </c>
      <c r="F27590" s="113" t="s">
        <v>200</v>
      </c>
      <c r="G27590" s="113">
        <v>5.58160955402748E-2</v>
      </c>
    </row>
    <row r="27591" spans="1:7" x14ac:dyDescent="0.25">
      <c r="A27591" s="108" t="str">
        <f t="shared" ref="A27591:A27654" si="432">CONCATENATE(B27591,"_",C27591,"_",D27591,"_",E27591)</f>
        <v>MK_1997_3D_NOx</v>
      </c>
      <c r="B27591" s="113" t="s">
        <v>178</v>
      </c>
      <c r="C27591" s="113">
        <v>1997</v>
      </c>
      <c r="D27591" s="113" t="s">
        <v>206</v>
      </c>
      <c r="E27591" s="113" t="s">
        <v>199</v>
      </c>
      <c r="F27591" s="113" t="s">
        <v>200</v>
      </c>
      <c r="G27591" s="113">
        <v>0.198348106666667</v>
      </c>
    </row>
    <row r="27592" spans="1:7" x14ac:dyDescent="0.25">
      <c r="A27592" s="108" t="str">
        <f t="shared" si="432"/>
        <v>MK_1998_NATIONAL TOTAL_NOx</v>
      </c>
      <c r="B27592" s="113" t="s">
        <v>178</v>
      </c>
      <c r="C27592" s="113">
        <v>1998</v>
      </c>
      <c r="D27592" s="113" t="s">
        <v>122</v>
      </c>
      <c r="E27592" s="113" t="s">
        <v>199</v>
      </c>
      <c r="F27592" s="113" t="s">
        <v>200</v>
      </c>
      <c r="G27592" s="113">
        <v>43.324282434590003</v>
      </c>
    </row>
    <row r="27593" spans="1:7" x14ac:dyDescent="0.25">
      <c r="A27593" s="108" t="str">
        <f t="shared" si="432"/>
        <v>MK_1998_NATIONAL TOTAL_NMVOC</v>
      </c>
      <c r="B27593" s="113" t="s">
        <v>178</v>
      </c>
      <c r="C27593" s="113">
        <v>1998</v>
      </c>
      <c r="D27593" s="113" t="s">
        <v>122</v>
      </c>
      <c r="E27593" s="113" t="s">
        <v>123</v>
      </c>
      <c r="F27593" s="113" t="s">
        <v>200</v>
      </c>
      <c r="G27593" s="113">
        <v>44.720239571776702</v>
      </c>
    </row>
    <row r="27594" spans="1:7" x14ac:dyDescent="0.25">
      <c r="A27594" s="108" t="str">
        <f t="shared" si="432"/>
        <v>MK_1998_NATIONAL TOTAL_SOx</v>
      </c>
      <c r="B27594" s="113" t="s">
        <v>178</v>
      </c>
      <c r="C27594" s="113">
        <v>1998</v>
      </c>
      <c r="D27594" s="113" t="s">
        <v>122</v>
      </c>
      <c r="E27594" s="113" t="s">
        <v>201</v>
      </c>
      <c r="F27594" s="113" t="s">
        <v>200</v>
      </c>
      <c r="G27594" s="113">
        <v>109.287880604252</v>
      </c>
    </row>
    <row r="27595" spans="1:7" x14ac:dyDescent="0.25">
      <c r="A27595" s="108" t="str">
        <f t="shared" si="432"/>
        <v>MK_1998_NATIONAL TOTAL_NH3</v>
      </c>
      <c r="B27595" s="113" t="s">
        <v>178</v>
      </c>
      <c r="C27595" s="113">
        <v>1998</v>
      </c>
      <c r="D27595" s="113" t="s">
        <v>122</v>
      </c>
      <c r="E27595" s="113" t="s">
        <v>124</v>
      </c>
      <c r="F27595" s="113" t="s">
        <v>200</v>
      </c>
      <c r="G27595" s="113">
        <v>12.174210637107301</v>
      </c>
    </row>
    <row r="27596" spans="1:7" x14ac:dyDescent="0.25">
      <c r="A27596" s="108" t="str">
        <f t="shared" si="432"/>
        <v>MK_1998_NATIONAL TOTAL_PM2.5</v>
      </c>
      <c r="B27596" s="113" t="s">
        <v>178</v>
      </c>
      <c r="C27596" s="113">
        <v>1998</v>
      </c>
      <c r="D27596" s="113" t="s">
        <v>122</v>
      </c>
      <c r="E27596" s="113" t="s">
        <v>203</v>
      </c>
      <c r="F27596" s="113" t="s">
        <v>200</v>
      </c>
      <c r="G27596" s="113">
        <v>35.907769610927502</v>
      </c>
    </row>
    <row r="27597" spans="1:7" x14ac:dyDescent="0.25">
      <c r="A27597" s="108" t="str">
        <f t="shared" si="432"/>
        <v>MK_1998_NATIONAL TOTAL_Pb</v>
      </c>
      <c r="B27597" s="113" t="s">
        <v>178</v>
      </c>
      <c r="C27597" s="113">
        <v>1998</v>
      </c>
      <c r="D27597" s="113" t="s">
        <v>122</v>
      </c>
      <c r="E27597" s="113" t="s">
        <v>125</v>
      </c>
      <c r="F27597" s="113" t="s">
        <v>200</v>
      </c>
      <c r="G27597" s="113">
        <v>0.25996450442501901</v>
      </c>
    </row>
    <row r="27598" spans="1:7" x14ac:dyDescent="0.25">
      <c r="A27598" s="108" t="str">
        <f t="shared" si="432"/>
        <v>MK_1998_NATIONAL TOTAL_Cd</v>
      </c>
      <c r="B27598" s="113" t="s">
        <v>178</v>
      </c>
      <c r="C27598" s="113">
        <v>1998</v>
      </c>
      <c r="D27598" s="113" t="s">
        <v>122</v>
      </c>
      <c r="E27598" s="113" t="s">
        <v>126</v>
      </c>
      <c r="F27598" s="113" t="s">
        <v>200</v>
      </c>
      <c r="G27598" s="113">
        <v>1.3941055254782901E-3</v>
      </c>
    </row>
    <row r="27599" spans="1:7" x14ac:dyDescent="0.25">
      <c r="A27599" s="108" t="str">
        <f t="shared" si="432"/>
        <v>MK_1998_NATIONAL TOTAL_Hg</v>
      </c>
      <c r="B27599" s="113" t="s">
        <v>178</v>
      </c>
      <c r="C27599" s="113">
        <v>1998</v>
      </c>
      <c r="D27599" s="113" t="s">
        <v>122</v>
      </c>
      <c r="E27599" s="113" t="s">
        <v>127</v>
      </c>
      <c r="F27599" s="113" t="s">
        <v>200</v>
      </c>
      <c r="G27599" s="113">
        <v>6.3459174818269299E-4</v>
      </c>
    </row>
    <row r="27600" spans="1:7" x14ac:dyDescent="0.25">
      <c r="A27600" s="108" t="str">
        <f t="shared" si="432"/>
        <v>MK_1998_NATIONAL TOTAL_DIOX</v>
      </c>
      <c r="B27600" s="113" t="s">
        <v>178</v>
      </c>
      <c r="C27600" s="113">
        <v>1998</v>
      </c>
      <c r="D27600" s="113" t="s">
        <v>122</v>
      </c>
      <c r="E27600" s="113" t="s">
        <v>128</v>
      </c>
      <c r="F27600" s="113" t="s">
        <v>200</v>
      </c>
      <c r="G27600" s="150">
        <v>1.7600825319098299E-8</v>
      </c>
    </row>
    <row r="27601" spans="1:7" x14ac:dyDescent="0.25">
      <c r="A27601" s="108" t="str">
        <f t="shared" si="432"/>
        <v>MK_1998_NATIONAL TOTAL_PAH</v>
      </c>
      <c r="B27601" s="113" t="s">
        <v>178</v>
      </c>
      <c r="C27601" s="113">
        <v>1998</v>
      </c>
      <c r="D27601" s="113" t="s">
        <v>122</v>
      </c>
      <c r="E27601" s="113" t="s">
        <v>129</v>
      </c>
      <c r="F27601" s="113" t="s">
        <v>200</v>
      </c>
      <c r="G27601" s="113">
        <v>7.1914846759228903E-3</v>
      </c>
    </row>
    <row r="27602" spans="1:7" x14ac:dyDescent="0.25">
      <c r="A27602" s="108" t="str">
        <f t="shared" si="432"/>
        <v>MK_1998_NATIONAL TOTAL_HCB</v>
      </c>
      <c r="B27602" s="113" t="s">
        <v>178</v>
      </c>
      <c r="C27602" s="113">
        <v>1998</v>
      </c>
      <c r="D27602" s="113" t="s">
        <v>122</v>
      </c>
      <c r="E27602" s="113" t="s">
        <v>130</v>
      </c>
      <c r="F27602" s="113" t="s">
        <v>200</v>
      </c>
      <c r="G27602" s="150">
        <v>2.9336501905989499E-5</v>
      </c>
    </row>
    <row r="27603" spans="1:7" x14ac:dyDescent="0.25">
      <c r="A27603" s="108" t="str">
        <f t="shared" si="432"/>
        <v>MK_1998_NATIONAL TOTAL_PCB</v>
      </c>
      <c r="B27603" s="113" t="s">
        <v>178</v>
      </c>
      <c r="C27603" s="113">
        <v>1998</v>
      </c>
      <c r="D27603" s="113" t="s">
        <v>122</v>
      </c>
      <c r="E27603" s="113" t="s">
        <v>259</v>
      </c>
      <c r="F27603" s="113" t="s">
        <v>200</v>
      </c>
      <c r="G27603" s="113">
        <v>4.0300661867411202E-4</v>
      </c>
    </row>
    <row r="27604" spans="1:7" x14ac:dyDescent="0.25">
      <c r="A27604" s="108" t="str">
        <f t="shared" si="432"/>
        <v>MK_1998_1A3(FS)_NOx</v>
      </c>
      <c r="B27604" s="113" t="s">
        <v>178</v>
      </c>
      <c r="C27604" s="113">
        <v>1998</v>
      </c>
      <c r="D27604" s="113" t="s">
        <v>132</v>
      </c>
      <c r="E27604" s="113" t="s">
        <v>199</v>
      </c>
      <c r="F27604" s="113" t="s">
        <v>200</v>
      </c>
      <c r="G27604" s="113">
        <v>10.8749339535372</v>
      </c>
    </row>
    <row r="27605" spans="1:7" x14ac:dyDescent="0.25">
      <c r="A27605" s="108" t="str">
        <f t="shared" si="432"/>
        <v>MK_1998_1A3(FS)_NMVOC</v>
      </c>
      <c r="B27605" s="113" t="s">
        <v>178</v>
      </c>
      <c r="C27605" s="113">
        <v>1998</v>
      </c>
      <c r="D27605" s="113" t="s">
        <v>132</v>
      </c>
      <c r="E27605" s="113" t="s">
        <v>123</v>
      </c>
      <c r="F27605" s="113" t="s">
        <v>200</v>
      </c>
      <c r="G27605" s="113">
        <v>15.279160115460201</v>
      </c>
    </row>
    <row r="27606" spans="1:7" x14ac:dyDescent="0.25">
      <c r="A27606" s="108" t="str">
        <f t="shared" si="432"/>
        <v>MK_1998_1A3(FS)_SOx</v>
      </c>
      <c r="B27606" s="113" t="s">
        <v>178</v>
      </c>
      <c r="C27606" s="113">
        <v>1998</v>
      </c>
      <c r="D27606" s="113" t="s">
        <v>132</v>
      </c>
      <c r="E27606" s="113" t="s">
        <v>201</v>
      </c>
      <c r="F27606" s="113" t="s">
        <v>200</v>
      </c>
      <c r="G27606" s="113">
        <v>0.99034883730504597</v>
      </c>
    </row>
    <row r="27607" spans="1:7" x14ac:dyDescent="0.25">
      <c r="A27607" s="108" t="str">
        <f t="shared" si="432"/>
        <v>MK_1998_1A3(FS)_PM2.5</v>
      </c>
      <c r="B27607" s="113" t="s">
        <v>178</v>
      </c>
      <c r="C27607" s="113">
        <v>1998</v>
      </c>
      <c r="D27607" s="113" t="s">
        <v>132</v>
      </c>
      <c r="E27607" s="113" t="s">
        <v>203</v>
      </c>
      <c r="F27607" s="113" t="s">
        <v>200</v>
      </c>
      <c r="G27607" s="113">
        <v>5.6182347986900097E-2</v>
      </c>
    </row>
    <row r="27608" spans="1:7" x14ac:dyDescent="0.25">
      <c r="A27608" s="108" t="str">
        <f t="shared" si="432"/>
        <v>MK_1998_3D_NOx</v>
      </c>
      <c r="B27608" s="113" t="s">
        <v>178</v>
      </c>
      <c r="C27608" s="113">
        <v>1998</v>
      </c>
      <c r="D27608" s="113" t="s">
        <v>206</v>
      </c>
      <c r="E27608" s="113" t="s">
        <v>199</v>
      </c>
      <c r="F27608" s="113" t="s">
        <v>200</v>
      </c>
      <c r="G27608" s="113">
        <v>0.20482314666666701</v>
      </c>
    </row>
    <row r="27609" spans="1:7" x14ac:dyDescent="0.25">
      <c r="A27609" s="108" t="str">
        <f t="shared" si="432"/>
        <v>MK_1999_NATIONAL TOTAL_NOx</v>
      </c>
      <c r="B27609" s="113" t="s">
        <v>178</v>
      </c>
      <c r="C27609" s="113">
        <v>1999</v>
      </c>
      <c r="D27609" s="113" t="s">
        <v>122</v>
      </c>
      <c r="E27609" s="113" t="s">
        <v>199</v>
      </c>
      <c r="F27609" s="113" t="s">
        <v>200</v>
      </c>
      <c r="G27609" s="113">
        <v>40.577185732347999</v>
      </c>
    </row>
    <row r="27610" spans="1:7" x14ac:dyDescent="0.25">
      <c r="A27610" s="108" t="str">
        <f t="shared" si="432"/>
        <v>MK_1999_NATIONAL TOTAL_NMVOC</v>
      </c>
      <c r="B27610" s="113" t="s">
        <v>178</v>
      </c>
      <c r="C27610" s="113">
        <v>1999</v>
      </c>
      <c r="D27610" s="113" t="s">
        <v>122</v>
      </c>
      <c r="E27610" s="113" t="s">
        <v>123</v>
      </c>
      <c r="F27610" s="113" t="s">
        <v>200</v>
      </c>
      <c r="G27610" s="113">
        <v>45.5646440560771</v>
      </c>
    </row>
    <row r="27611" spans="1:7" x14ac:dyDescent="0.25">
      <c r="A27611" s="108" t="str">
        <f t="shared" si="432"/>
        <v>MK_1999_NATIONAL TOTAL_SOx</v>
      </c>
      <c r="B27611" s="113" t="s">
        <v>178</v>
      </c>
      <c r="C27611" s="113">
        <v>1999</v>
      </c>
      <c r="D27611" s="113" t="s">
        <v>122</v>
      </c>
      <c r="E27611" s="113" t="s">
        <v>201</v>
      </c>
      <c r="F27611" s="113" t="s">
        <v>200</v>
      </c>
      <c r="G27611" s="113">
        <v>99.239331399988899</v>
      </c>
    </row>
    <row r="27612" spans="1:7" x14ac:dyDescent="0.25">
      <c r="A27612" s="108" t="str">
        <f t="shared" si="432"/>
        <v>MK_1999_NATIONAL TOTAL_NH3</v>
      </c>
      <c r="B27612" s="113" t="s">
        <v>178</v>
      </c>
      <c r="C27612" s="113">
        <v>1999</v>
      </c>
      <c r="D27612" s="113" t="s">
        <v>122</v>
      </c>
      <c r="E27612" s="113" t="s">
        <v>124</v>
      </c>
      <c r="F27612" s="113" t="s">
        <v>200</v>
      </c>
      <c r="G27612" s="113">
        <v>12.304449849853</v>
      </c>
    </row>
    <row r="27613" spans="1:7" x14ac:dyDescent="0.25">
      <c r="A27613" s="108" t="str">
        <f t="shared" si="432"/>
        <v>MK_1999_NATIONAL TOTAL_PM2.5</v>
      </c>
      <c r="B27613" s="113" t="s">
        <v>178</v>
      </c>
      <c r="C27613" s="113">
        <v>1999</v>
      </c>
      <c r="D27613" s="113" t="s">
        <v>122</v>
      </c>
      <c r="E27613" s="113" t="s">
        <v>203</v>
      </c>
      <c r="F27613" s="113" t="s">
        <v>200</v>
      </c>
      <c r="G27613" s="113">
        <v>31.108171398082799</v>
      </c>
    </row>
    <row r="27614" spans="1:7" x14ac:dyDescent="0.25">
      <c r="A27614" s="108" t="str">
        <f t="shared" si="432"/>
        <v>MK_1999_NATIONAL TOTAL_Pb</v>
      </c>
      <c r="B27614" s="113" t="s">
        <v>178</v>
      </c>
      <c r="C27614" s="113">
        <v>1999</v>
      </c>
      <c r="D27614" s="113" t="s">
        <v>122</v>
      </c>
      <c r="E27614" s="113" t="s">
        <v>125</v>
      </c>
      <c r="F27614" s="113" t="s">
        <v>200</v>
      </c>
      <c r="G27614" s="113">
        <v>0.208309223252476</v>
      </c>
    </row>
    <row r="27615" spans="1:7" x14ac:dyDescent="0.25">
      <c r="A27615" s="108" t="str">
        <f t="shared" si="432"/>
        <v>MK_1999_NATIONAL TOTAL_Cd</v>
      </c>
      <c r="B27615" s="113" t="s">
        <v>178</v>
      </c>
      <c r="C27615" s="113">
        <v>1999</v>
      </c>
      <c r="D27615" s="113" t="s">
        <v>122</v>
      </c>
      <c r="E27615" s="113" t="s">
        <v>126</v>
      </c>
      <c r="F27615" s="113" t="s">
        <v>200</v>
      </c>
      <c r="G27615" s="113">
        <v>1.07091709802234E-3</v>
      </c>
    </row>
    <row r="27616" spans="1:7" x14ac:dyDescent="0.25">
      <c r="A27616" s="108" t="str">
        <f t="shared" si="432"/>
        <v>MK_1999_NATIONAL TOTAL_Hg</v>
      </c>
      <c r="B27616" s="113" t="s">
        <v>178</v>
      </c>
      <c r="C27616" s="113">
        <v>1999</v>
      </c>
      <c r="D27616" s="113" t="s">
        <v>122</v>
      </c>
      <c r="E27616" s="113" t="s">
        <v>127</v>
      </c>
      <c r="F27616" s="113" t="s">
        <v>200</v>
      </c>
      <c r="G27616" s="113">
        <v>5.7160197199043598E-4</v>
      </c>
    </row>
    <row r="27617" spans="1:7" x14ac:dyDescent="0.25">
      <c r="A27617" s="108" t="str">
        <f t="shared" si="432"/>
        <v>MK_1999_NATIONAL TOTAL_DIOX</v>
      </c>
      <c r="B27617" s="113" t="s">
        <v>178</v>
      </c>
      <c r="C27617" s="113">
        <v>1999</v>
      </c>
      <c r="D27617" s="113" t="s">
        <v>122</v>
      </c>
      <c r="E27617" s="113" t="s">
        <v>128</v>
      </c>
      <c r="F27617" s="113" t="s">
        <v>200</v>
      </c>
      <c r="G27617" s="150">
        <v>1.7175471570589899E-8</v>
      </c>
    </row>
    <row r="27618" spans="1:7" x14ac:dyDescent="0.25">
      <c r="A27618" s="108" t="str">
        <f t="shared" si="432"/>
        <v>MK_1999_NATIONAL TOTAL_PAH</v>
      </c>
      <c r="B27618" s="113" t="s">
        <v>178</v>
      </c>
      <c r="C27618" s="113">
        <v>1999</v>
      </c>
      <c r="D27618" s="113" t="s">
        <v>122</v>
      </c>
      <c r="E27618" s="113" t="s">
        <v>129</v>
      </c>
      <c r="F27618" s="113" t="s">
        <v>200</v>
      </c>
      <c r="G27618" s="113">
        <v>7.1978229946535804E-3</v>
      </c>
    </row>
    <row r="27619" spans="1:7" x14ac:dyDescent="0.25">
      <c r="A27619" s="108" t="str">
        <f t="shared" si="432"/>
        <v>MK_1999_NATIONAL TOTAL_HCB</v>
      </c>
      <c r="B27619" s="113" t="s">
        <v>178</v>
      </c>
      <c r="C27619" s="113">
        <v>1999</v>
      </c>
      <c r="D27619" s="113" t="s">
        <v>122</v>
      </c>
      <c r="E27619" s="113" t="s">
        <v>130</v>
      </c>
      <c r="F27619" s="113" t="s">
        <v>200</v>
      </c>
      <c r="G27619" s="150">
        <v>5.3974536305311902E-5</v>
      </c>
    </row>
    <row r="27620" spans="1:7" x14ac:dyDescent="0.25">
      <c r="A27620" s="108" t="str">
        <f t="shared" si="432"/>
        <v>MK_1999_NATIONAL TOTAL_PCB</v>
      </c>
      <c r="B27620" s="113" t="s">
        <v>178</v>
      </c>
      <c r="C27620" s="113">
        <v>1999</v>
      </c>
      <c r="D27620" s="113" t="s">
        <v>122</v>
      </c>
      <c r="E27620" s="113" t="s">
        <v>259</v>
      </c>
      <c r="F27620" s="113" t="s">
        <v>200</v>
      </c>
      <c r="G27620" s="113">
        <v>3.6648764389697901E-4</v>
      </c>
    </row>
    <row r="27621" spans="1:7" x14ac:dyDescent="0.25">
      <c r="A27621" s="108" t="str">
        <f t="shared" si="432"/>
        <v>MK_1999_1A3(FS)_NOx</v>
      </c>
      <c r="B27621" s="113" t="s">
        <v>178</v>
      </c>
      <c r="C27621" s="113">
        <v>1999</v>
      </c>
      <c r="D27621" s="113" t="s">
        <v>132</v>
      </c>
      <c r="E27621" s="113" t="s">
        <v>199</v>
      </c>
      <c r="F27621" s="113" t="s">
        <v>200</v>
      </c>
      <c r="G27621" s="113">
        <v>10.8737978834745</v>
      </c>
    </row>
    <row r="27622" spans="1:7" x14ac:dyDescent="0.25">
      <c r="A27622" s="108" t="str">
        <f t="shared" si="432"/>
        <v>MK_1999_1A3(FS)_NMVOC</v>
      </c>
      <c r="B27622" s="113" t="s">
        <v>178</v>
      </c>
      <c r="C27622" s="113">
        <v>1999</v>
      </c>
      <c r="D27622" s="113" t="s">
        <v>132</v>
      </c>
      <c r="E27622" s="113" t="s">
        <v>123</v>
      </c>
      <c r="F27622" s="113" t="s">
        <v>200</v>
      </c>
      <c r="G27622" s="113">
        <v>15.2879350856272</v>
      </c>
    </row>
    <row r="27623" spans="1:7" x14ac:dyDescent="0.25">
      <c r="A27623" s="108" t="str">
        <f t="shared" si="432"/>
        <v>MK_1999_1A3(FS)_SOx</v>
      </c>
      <c r="B27623" s="113" t="s">
        <v>178</v>
      </c>
      <c r="C27623" s="113">
        <v>1999</v>
      </c>
      <c r="D27623" s="113" t="s">
        <v>132</v>
      </c>
      <c r="E27623" s="113" t="s">
        <v>201</v>
      </c>
      <c r="F27623" s="113" t="s">
        <v>200</v>
      </c>
      <c r="G27623" s="113">
        <v>0.988959367922291</v>
      </c>
    </row>
    <row r="27624" spans="1:7" x14ac:dyDescent="0.25">
      <c r="A27624" s="108" t="str">
        <f t="shared" si="432"/>
        <v>MK_1999_1A3(FS)_PM2.5</v>
      </c>
      <c r="B27624" s="113" t="s">
        <v>178</v>
      </c>
      <c r="C27624" s="113">
        <v>1999</v>
      </c>
      <c r="D27624" s="113" t="s">
        <v>132</v>
      </c>
      <c r="E27624" s="113" t="s">
        <v>203</v>
      </c>
      <c r="F27624" s="113" t="s">
        <v>200</v>
      </c>
      <c r="G27624" s="113">
        <v>5.6814733990412099E-2</v>
      </c>
    </row>
    <row r="27625" spans="1:7" x14ac:dyDescent="0.25">
      <c r="A27625" s="108" t="str">
        <f t="shared" si="432"/>
        <v>MK_1999_3D_NOx</v>
      </c>
      <c r="B27625" s="113" t="s">
        <v>178</v>
      </c>
      <c r="C27625" s="113">
        <v>1999</v>
      </c>
      <c r="D27625" s="113" t="s">
        <v>206</v>
      </c>
      <c r="E27625" s="113" t="s">
        <v>199</v>
      </c>
      <c r="F27625" s="113" t="s">
        <v>200</v>
      </c>
      <c r="G27625" s="113">
        <v>0.187299146666667</v>
      </c>
    </row>
    <row r="27626" spans="1:7" x14ac:dyDescent="0.25">
      <c r="A27626" s="108" t="str">
        <f t="shared" si="432"/>
        <v>MK_2000_NATIONAL TOTAL_NOx</v>
      </c>
      <c r="B27626" s="113" t="s">
        <v>178</v>
      </c>
      <c r="C27626" s="113">
        <v>2000</v>
      </c>
      <c r="D27626" s="113" t="s">
        <v>122</v>
      </c>
      <c r="E27626" s="113" t="s">
        <v>199</v>
      </c>
      <c r="F27626" s="113" t="s">
        <v>200</v>
      </c>
      <c r="G27626" s="113">
        <v>43.915173244378302</v>
      </c>
    </row>
    <row r="27627" spans="1:7" x14ac:dyDescent="0.25">
      <c r="A27627" s="108" t="str">
        <f t="shared" si="432"/>
        <v>MK_2000_NATIONAL TOTAL_NMVOC</v>
      </c>
      <c r="B27627" s="113" t="s">
        <v>178</v>
      </c>
      <c r="C27627" s="113">
        <v>2000</v>
      </c>
      <c r="D27627" s="113" t="s">
        <v>122</v>
      </c>
      <c r="E27627" s="113" t="s">
        <v>123</v>
      </c>
      <c r="F27627" s="113" t="s">
        <v>200</v>
      </c>
      <c r="G27627" s="113">
        <v>47.2640391600358</v>
      </c>
    </row>
    <row r="27628" spans="1:7" x14ac:dyDescent="0.25">
      <c r="A27628" s="108" t="str">
        <f t="shared" si="432"/>
        <v>MK_2000_NATIONAL TOTAL_SOx</v>
      </c>
      <c r="B27628" s="113" t="s">
        <v>178</v>
      </c>
      <c r="C27628" s="113">
        <v>2000</v>
      </c>
      <c r="D27628" s="113" t="s">
        <v>122</v>
      </c>
      <c r="E27628" s="113" t="s">
        <v>201</v>
      </c>
      <c r="F27628" s="113" t="s">
        <v>200</v>
      </c>
      <c r="G27628" s="113">
        <v>106.177112327912</v>
      </c>
    </row>
    <row r="27629" spans="1:7" x14ac:dyDescent="0.25">
      <c r="A27629" s="108" t="str">
        <f t="shared" si="432"/>
        <v>MK_2000_NATIONAL TOTAL_NH3</v>
      </c>
      <c r="B27629" s="113" t="s">
        <v>178</v>
      </c>
      <c r="C27629" s="113">
        <v>2000</v>
      </c>
      <c r="D27629" s="113" t="s">
        <v>122</v>
      </c>
      <c r="E27629" s="113" t="s">
        <v>124</v>
      </c>
      <c r="F27629" s="113" t="s">
        <v>200</v>
      </c>
      <c r="G27629" s="113">
        <v>12.1984077384305</v>
      </c>
    </row>
    <row r="27630" spans="1:7" x14ac:dyDescent="0.25">
      <c r="A27630" s="108" t="str">
        <f t="shared" si="432"/>
        <v>MK_2000_NATIONAL TOTAL_PM2.5</v>
      </c>
      <c r="B27630" s="113" t="s">
        <v>178</v>
      </c>
      <c r="C27630" s="113">
        <v>2000</v>
      </c>
      <c r="D27630" s="113" t="s">
        <v>122</v>
      </c>
      <c r="E27630" s="113" t="s">
        <v>203</v>
      </c>
      <c r="F27630" s="113" t="s">
        <v>200</v>
      </c>
      <c r="G27630" s="113">
        <v>29.988364778572699</v>
      </c>
    </row>
    <row r="27631" spans="1:7" x14ac:dyDescent="0.25">
      <c r="A27631" s="108" t="str">
        <f t="shared" si="432"/>
        <v>MK_2000_NATIONAL TOTAL_Pb</v>
      </c>
      <c r="B27631" s="113" t="s">
        <v>178</v>
      </c>
      <c r="C27631" s="113">
        <v>2000</v>
      </c>
      <c r="D27631" s="113" t="s">
        <v>122</v>
      </c>
      <c r="E27631" s="113" t="s">
        <v>125</v>
      </c>
      <c r="F27631" s="113" t="s">
        <v>200</v>
      </c>
      <c r="G27631" s="113">
        <v>0.19548701936929699</v>
      </c>
    </row>
    <row r="27632" spans="1:7" x14ac:dyDescent="0.25">
      <c r="A27632" s="108" t="str">
        <f t="shared" si="432"/>
        <v>MK_2000_NATIONAL TOTAL_Cd</v>
      </c>
      <c r="B27632" s="113" t="s">
        <v>178</v>
      </c>
      <c r="C27632" s="113">
        <v>2000</v>
      </c>
      <c r="D27632" s="113" t="s">
        <v>122</v>
      </c>
      <c r="E27632" s="113" t="s">
        <v>126</v>
      </c>
      <c r="F27632" s="113" t="s">
        <v>200</v>
      </c>
      <c r="G27632" s="113">
        <v>9.3300810543003702E-4</v>
      </c>
    </row>
    <row r="27633" spans="1:7" x14ac:dyDescent="0.25">
      <c r="A27633" s="108" t="str">
        <f t="shared" si="432"/>
        <v>MK_2000_NATIONAL TOTAL_Hg</v>
      </c>
      <c r="B27633" s="113" t="s">
        <v>178</v>
      </c>
      <c r="C27633" s="113">
        <v>2000</v>
      </c>
      <c r="D27633" s="113" t="s">
        <v>122</v>
      </c>
      <c r="E27633" s="113" t="s">
        <v>127</v>
      </c>
      <c r="F27633" s="113" t="s">
        <v>200</v>
      </c>
      <c r="G27633" s="113">
        <v>5.9106131574191095E-4</v>
      </c>
    </row>
    <row r="27634" spans="1:7" x14ac:dyDescent="0.25">
      <c r="A27634" s="108" t="str">
        <f t="shared" si="432"/>
        <v>MK_2000_NATIONAL TOTAL_DIOX</v>
      </c>
      <c r="B27634" s="113" t="s">
        <v>178</v>
      </c>
      <c r="C27634" s="113">
        <v>2000</v>
      </c>
      <c r="D27634" s="113" t="s">
        <v>122</v>
      </c>
      <c r="E27634" s="113" t="s">
        <v>128</v>
      </c>
      <c r="F27634" s="113" t="s">
        <v>200</v>
      </c>
      <c r="G27634" s="150">
        <v>2.3933224286690201E-8</v>
      </c>
    </row>
    <row r="27635" spans="1:7" x14ac:dyDescent="0.25">
      <c r="A27635" s="108" t="str">
        <f t="shared" si="432"/>
        <v>MK_2000_NATIONAL TOTAL_PAH</v>
      </c>
      <c r="B27635" s="113" t="s">
        <v>178</v>
      </c>
      <c r="C27635" s="113">
        <v>2000</v>
      </c>
      <c r="D27635" s="113" t="s">
        <v>122</v>
      </c>
      <c r="E27635" s="113" t="s">
        <v>129</v>
      </c>
      <c r="F27635" s="113" t="s">
        <v>200</v>
      </c>
      <c r="G27635" s="113">
        <v>8.1671285400761202E-3</v>
      </c>
    </row>
    <row r="27636" spans="1:7" x14ac:dyDescent="0.25">
      <c r="A27636" s="108" t="str">
        <f t="shared" si="432"/>
        <v>MK_2000_NATIONAL TOTAL_HCB</v>
      </c>
      <c r="B27636" s="113" t="s">
        <v>178</v>
      </c>
      <c r="C27636" s="113">
        <v>2000</v>
      </c>
      <c r="D27636" s="113" t="s">
        <v>122</v>
      </c>
      <c r="E27636" s="113" t="s">
        <v>130</v>
      </c>
      <c r="F27636" s="113" t="s">
        <v>200</v>
      </c>
      <c r="G27636" s="150">
        <v>3.8320473062744697E-5</v>
      </c>
    </row>
    <row r="27637" spans="1:7" x14ac:dyDescent="0.25">
      <c r="A27637" s="108" t="str">
        <f t="shared" si="432"/>
        <v>MK_2000_NATIONAL TOTAL_PCB</v>
      </c>
      <c r="B27637" s="113" t="s">
        <v>178</v>
      </c>
      <c r="C27637" s="113">
        <v>2000</v>
      </c>
      <c r="D27637" s="113" t="s">
        <v>122</v>
      </c>
      <c r="E27637" s="113" t="s">
        <v>259</v>
      </c>
      <c r="F27637" s="113" t="s">
        <v>200</v>
      </c>
      <c r="G27637" s="113">
        <v>3.4284610086785802E-4</v>
      </c>
    </row>
    <row r="27638" spans="1:7" x14ac:dyDescent="0.25">
      <c r="A27638" s="108" t="str">
        <f t="shared" si="432"/>
        <v>MK_2000_1A3(FS)_NOx</v>
      </c>
      <c r="B27638" s="113" t="s">
        <v>178</v>
      </c>
      <c r="C27638" s="113">
        <v>2000</v>
      </c>
      <c r="D27638" s="113" t="s">
        <v>132</v>
      </c>
      <c r="E27638" s="113" t="s">
        <v>199</v>
      </c>
      <c r="F27638" s="113" t="s">
        <v>200</v>
      </c>
      <c r="G27638" s="113">
        <v>11.264283544491301</v>
      </c>
    </row>
    <row r="27639" spans="1:7" x14ac:dyDescent="0.25">
      <c r="A27639" s="108" t="str">
        <f t="shared" si="432"/>
        <v>MK_2000_1A3(FS)_NMVOC</v>
      </c>
      <c r="B27639" s="113" t="s">
        <v>178</v>
      </c>
      <c r="C27639" s="113">
        <v>2000</v>
      </c>
      <c r="D27639" s="113" t="s">
        <v>132</v>
      </c>
      <c r="E27639" s="113" t="s">
        <v>123</v>
      </c>
      <c r="F27639" s="113" t="s">
        <v>200</v>
      </c>
      <c r="G27639" s="113">
        <v>15.867904169514601</v>
      </c>
    </row>
    <row r="27640" spans="1:7" x14ac:dyDescent="0.25">
      <c r="A27640" s="108" t="str">
        <f t="shared" si="432"/>
        <v>MK_2000_1A3(FS)_SOx</v>
      </c>
      <c r="B27640" s="113" t="s">
        <v>178</v>
      </c>
      <c r="C27640" s="113">
        <v>2000</v>
      </c>
      <c r="D27640" s="113" t="s">
        <v>132</v>
      </c>
      <c r="E27640" s="113" t="s">
        <v>201</v>
      </c>
      <c r="F27640" s="113" t="s">
        <v>200</v>
      </c>
      <c r="G27640" s="113">
        <v>1.02524104831004</v>
      </c>
    </row>
    <row r="27641" spans="1:7" x14ac:dyDescent="0.25">
      <c r="A27641" s="108" t="str">
        <f t="shared" si="432"/>
        <v>MK_2000_1A3(FS)_PM2.5</v>
      </c>
      <c r="B27641" s="113" t="s">
        <v>178</v>
      </c>
      <c r="C27641" s="113">
        <v>2000</v>
      </c>
      <c r="D27641" s="113" t="s">
        <v>132</v>
      </c>
      <c r="E27641" s="113" t="s">
        <v>203</v>
      </c>
      <c r="F27641" s="113" t="s">
        <v>200</v>
      </c>
      <c r="G27641" s="113">
        <v>6.0348625638148898E-2</v>
      </c>
    </row>
    <row r="27642" spans="1:7" x14ac:dyDescent="0.25">
      <c r="A27642" s="108" t="str">
        <f t="shared" si="432"/>
        <v>MK_2000_3D_NOx</v>
      </c>
      <c r="B27642" s="113" t="s">
        <v>178</v>
      </c>
      <c r="C27642" s="113">
        <v>2000</v>
      </c>
      <c r="D27642" s="113" t="s">
        <v>206</v>
      </c>
      <c r="E27642" s="113" t="s">
        <v>199</v>
      </c>
      <c r="F27642" s="113" t="s">
        <v>200</v>
      </c>
      <c r="G27642" s="113">
        <v>0.17254848</v>
      </c>
    </row>
    <row r="27643" spans="1:7" x14ac:dyDescent="0.25">
      <c r="A27643" s="108" t="str">
        <f t="shared" si="432"/>
        <v>MK_2001_NATIONAL TOTAL_NOx</v>
      </c>
      <c r="B27643" s="113" t="s">
        <v>178</v>
      </c>
      <c r="C27643" s="113">
        <v>2001</v>
      </c>
      <c r="D27643" s="113" t="s">
        <v>122</v>
      </c>
      <c r="E27643" s="113" t="s">
        <v>199</v>
      </c>
      <c r="F27643" s="113" t="s">
        <v>200</v>
      </c>
      <c r="G27643" s="113">
        <v>40.9009149781999</v>
      </c>
    </row>
    <row r="27644" spans="1:7" x14ac:dyDescent="0.25">
      <c r="A27644" s="108" t="str">
        <f t="shared" si="432"/>
        <v>MK_2001_NATIONAL TOTAL_NMVOC</v>
      </c>
      <c r="B27644" s="113" t="s">
        <v>178</v>
      </c>
      <c r="C27644" s="113">
        <v>2001</v>
      </c>
      <c r="D27644" s="113" t="s">
        <v>122</v>
      </c>
      <c r="E27644" s="113" t="s">
        <v>123</v>
      </c>
      <c r="F27644" s="113" t="s">
        <v>200</v>
      </c>
      <c r="G27644" s="113">
        <v>40.886121984974899</v>
      </c>
    </row>
    <row r="27645" spans="1:7" x14ac:dyDescent="0.25">
      <c r="A27645" s="108" t="str">
        <f t="shared" si="432"/>
        <v>MK_2001_NATIONAL TOTAL_SOx</v>
      </c>
      <c r="B27645" s="113" t="s">
        <v>178</v>
      </c>
      <c r="C27645" s="113">
        <v>2001</v>
      </c>
      <c r="D27645" s="113" t="s">
        <v>122</v>
      </c>
      <c r="E27645" s="113" t="s">
        <v>201</v>
      </c>
      <c r="F27645" s="113" t="s">
        <v>200</v>
      </c>
      <c r="G27645" s="113">
        <v>108.22660693549599</v>
      </c>
    </row>
    <row r="27646" spans="1:7" x14ac:dyDescent="0.25">
      <c r="A27646" s="108" t="str">
        <f t="shared" si="432"/>
        <v>MK_2001_NATIONAL TOTAL_NH3</v>
      </c>
      <c r="B27646" s="113" t="s">
        <v>178</v>
      </c>
      <c r="C27646" s="113">
        <v>2001</v>
      </c>
      <c r="D27646" s="113" t="s">
        <v>122</v>
      </c>
      <c r="E27646" s="113" t="s">
        <v>124</v>
      </c>
      <c r="F27646" s="113" t="s">
        <v>200</v>
      </c>
      <c r="G27646" s="113">
        <v>11.696174179659501</v>
      </c>
    </row>
    <row r="27647" spans="1:7" x14ac:dyDescent="0.25">
      <c r="A27647" s="108" t="str">
        <f t="shared" si="432"/>
        <v>MK_2001_NATIONAL TOTAL_PM2.5</v>
      </c>
      <c r="B27647" s="113" t="s">
        <v>178</v>
      </c>
      <c r="C27647" s="113">
        <v>2001</v>
      </c>
      <c r="D27647" s="113" t="s">
        <v>122</v>
      </c>
      <c r="E27647" s="113" t="s">
        <v>203</v>
      </c>
      <c r="F27647" s="113" t="s">
        <v>200</v>
      </c>
      <c r="G27647" s="113">
        <v>18.554544500450199</v>
      </c>
    </row>
    <row r="27648" spans="1:7" x14ac:dyDescent="0.25">
      <c r="A27648" s="108" t="str">
        <f t="shared" si="432"/>
        <v>MK_2001_NATIONAL TOTAL_Pb</v>
      </c>
      <c r="B27648" s="113" t="s">
        <v>178</v>
      </c>
      <c r="C27648" s="113">
        <v>2001</v>
      </c>
      <c r="D27648" s="113" t="s">
        <v>122</v>
      </c>
      <c r="E27648" s="113" t="s">
        <v>125</v>
      </c>
      <c r="F27648" s="113" t="s">
        <v>200</v>
      </c>
      <c r="G27648" s="113">
        <v>0.17238601465513401</v>
      </c>
    </row>
    <row r="27649" spans="1:7" x14ac:dyDescent="0.25">
      <c r="A27649" s="108" t="str">
        <f t="shared" si="432"/>
        <v>MK_2001_NATIONAL TOTAL_Cd</v>
      </c>
      <c r="B27649" s="113" t="s">
        <v>178</v>
      </c>
      <c r="C27649" s="113">
        <v>2001</v>
      </c>
      <c r="D27649" s="113" t="s">
        <v>122</v>
      </c>
      <c r="E27649" s="113" t="s">
        <v>126</v>
      </c>
      <c r="F27649" s="113" t="s">
        <v>200</v>
      </c>
      <c r="G27649" s="113">
        <v>8.2060252868694299E-4</v>
      </c>
    </row>
    <row r="27650" spans="1:7" x14ac:dyDescent="0.25">
      <c r="A27650" s="108" t="str">
        <f t="shared" si="432"/>
        <v>MK_2001_NATIONAL TOTAL_Hg</v>
      </c>
      <c r="B27650" s="113" t="s">
        <v>178</v>
      </c>
      <c r="C27650" s="113">
        <v>2001</v>
      </c>
      <c r="D27650" s="113" t="s">
        <v>122</v>
      </c>
      <c r="E27650" s="113" t="s">
        <v>127</v>
      </c>
      <c r="F27650" s="113" t="s">
        <v>200</v>
      </c>
      <c r="G27650" s="113">
        <v>6.2026147234007796E-4</v>
      </c>
    </row>
    <row r="27651" spans="1:7" x14ac:dyDescent="0.25">
      <c r="A27651" s="108" t="str">
        <f t="shared" si="432"/>
        <v>MK_2001_NATIONAL TOTAL_DIOX</v>
      </c>
      <c r="B27651" s="113" t="s">
        <v>178</v>
      </c>
      <c r="C27651" s="113">
        <v>2001</v>
      </c>
      <c r="D27651" s="113" t="s">
        <v>122</v>
      </c>
      <c r="E27651" s="113" t="s">
        <v>128</v>
      </c>
      <c r="F27651" s="113" t="s">
        <v>200</v>
      </c>
      <c r="G27651" s="150">
        <v>2.54017791065064E-8</v>
      </c>
    </row>
    <row r="27652" spans="1:7" x14ac:dyDescent="0.25">
      <c r="A27652" s="108" t="str">
        <f t="shared" si="432"/>
        <v>MK_2001_NATIONAL TOTAL_PAH</v>
      </c>
      <c r="B27652" s="113" t="s">
        <v>178</v>
      </c>
      <c r="C27652" s="113">
        <v>2001</v>
      </c>
      <c r="D27652" s="113" t="s">
        <v>122</v>
      </c>
      <c r="E27652" s="113" t="s">
        <v>129</v>
      </c>
      <c r="F27652" s="113" t="s">
        <v>200</v>
      </c>
      <c r="G27652" s="113">
        <v>6.57053211659594E-3</v>
      </c>
    </row>
    <row r="27653" spans="1:7" x14ac:dyDescent="0.25">
      <c r="A27653" s="108" t="str">
        <f t="shared" si="432"/>
        <v>MK_2001_NATIONAL TOTAL_HCB</v>
      </c>
      <c r="B27653" s="113" t="s">
        <v>178</v>
      </c>
      <c r="C27653" s="113">
        <v>2001</v>
      </c>
      <c r="D27653" s="113" t="s">
        <v>122</v>
      </c>
      <c r="E27653" s="113" t="s">
        <v>130</v>
      </c>
      <c r="F27653" s="113" t="s">
        <v>200</v>
      </c>
      <c r="G27653" s="150">
        <v>3.4146177010348302E-5</v>
      </c>
    </row>
    <row r="27654" spans="1:7" x14ac:dyDescent="0.25">
      <c r="A27654" s="108" t="str">
        <f t="shared" si="432"/>
        <v>MK_2001_NATIONAL TOTAL_PCB</v>
      </c>
      <c r="B27654" s="113" t="s">
        <v>178</v>
      </c>
      <c r="C27654" s="113">
        <v>2001</v>
      </c>
      <c r="D27654" s="113" t="s">
        <v>122</v>
      </c>
      <c r="E27654" s="113" t="s">
        <v>259</v>
      </c>
      <c r="F27654" s="113" t="s">
        <v>200</v>
      </c>
      <c r="G27654" s="113">
        <v>3.3236785043428199E-4</v>
      </c>
    </row>
    <row r="27655" spans="1:7" x14ac:dyDescent="0.25">
      <c r="A27655" s="108" t="str">
        <f t="shared" ref="A27655:A27718" si="433">CONCATENATE(B27655,"_",C27655,"_",D27655,"_",E27655)</f>
        <v>MK_2001_1A3(FS)_NOx</v>
      </c>
      <c r="B27655" s="113" t="s">
        <v>178</v>
      </c>
      <c r="C27655" s="113">
        <v>2001</v>
      </c>
      <c r="D27655" s="113" t="s">
        <v>132</v>
      </c>
      <c r="E27655" s="113" t="s">
        <v>199</v>
      </c>
      <c r="F27655" s="113" t="s">
        <v>200</v>
      </c>
      <c r="G27655" s="113">
        <v>9.5883001948702393</v>
      </c>
    </row>
    <row r="27656" spans="1:7" x14ac:dyDescent="0.25">
      <c r="A27656" s="108" t="str">
        <f t="shared" si="433"/>
        <v>MK_2001_1A3(FS)_NMVOC</v>
      </c>
      <c r="B27656" s="113" t="s">
        <v>178</v>
      </c>
      <c r="C27656" s="113">
        <v>2001</v>
      </c>
      <c r="D27656" s="113" t="s">
        <v>132</v>
      </c>
      <c r="E27656" s="113" t="s">
        <v>123</v>
      </c>
      <c r="F27656" s="113" t="s">
        <v>200</v>
      </c>
      <c r="G27656" s="113">
        <v>9.82859867568677</v>
      </c>
    </row>
    <row r="27657" spans="1:7" x14ac:dyDescent="0.25">
      <c r="A27657" s="108" t="str">
        <f t="shared" si="433"/>
        <v>MK_2001_1A3(FS)_SOx</v>
      </c>
      <c r="B27657" s="113" t="s">
        <v>178</v>
      </c>
      <c r="C27657" s="113">
        <v>2001</v>
      </c>
      <c r="D27657" s="113" t="s">
        <v>132</v>
      </c>
      <c r="E27657" s="113" t="s">
        <v>201</v>
      </c>
      <c r="F27657" s="113" t="s">
        <v>200</v>
      </c>
      <c r="G27657" s="113">
        <v>0.68436646294681003</v>
      </c>
    </row>
    <row r="27658" spans="1:7" x14ac:dyDescent="0.25">
      <c r="A27658" s="108" t="str">
        <f t="shared" si="433"/>
        <v>MK_2001_1A3(FS)_NH3</v>
      </c>
      <c r="B27658" s="113" t="s">
        <v>178</v>
      </c>
      <c r="C27658" s="113">
        <v>2001</v>
      </c>
      <c r="D27658" s="113" t="s">
        <v>132</v>
      </c>
      <c r="E27658" s="113" t="s">
        <v>124</v>
      </c>
      <c r="F27658" s="113" t="s">
        <v>200</v>
      </c>
      <c r="G27658" s="113">
        <v>2.8150459403157201E-2</v>
      </c>
    </row>
    <row r="27659" spans="1:7" x14ac:dyDescent="0.25">
      <c r="A27659" s="108" t="str">
        <f t="shared" si="433"/>
        <v>MK_2001_1A3(FS)_PM2.5</v>
      </c>
      <c r="B27659" s="113" t="s">
        <v>178</v>
      </c>
      <c r="C27659" s="113">
        <v>2001</v>
      </c>
      <c r="D27659" s="113" t="s">
        <v>132</v>
      </c>
      <c r="E27659" s="113" t="s">
        <v>203</v>
      </c>
      <c r="F27659" s="113" t="s">
        <v>200</v>
      </c>
      <c r="G27659" s="113">
        <v>0.41340753347641002</v>
      </c>
    </row>
    <row r="27660" spans="1:7" x14ac:dyDescent="0.25">
      <c r="A27660" s="108" t="str">
        <f t="shared" si="433"/>
        <v>MK_2001_3D_NOx</v>
      </c>
      <c r="B27660" s="113" t="s">
        <v>178</v>
      </c>
      <c r="C27660" s="113">
        <v>2001</v>
      </c>
      <c r="D27660" s="113" t="s">
        <v>206</v>
      </c>
      <c r="E27660" s="113" t="s">
        <v>199</v>
      </c>
      <c r="F27660" s="113" t="s">
        <v>200</v>
      </c>
      <c r="G27660" s="113">
        <v>0.14634048</v>
      </c>
    </row>
    <row r="27661" spans="1:7" x14ac:dyDescent="0.25">
      <c r="A27661" s="108" t="str">
        <f t="shared" si="433"/>
        <v>MK_2002_NATIONAL TOTAL_NOx</v>
      </c>
      <c r="B27661" s="113" t="s">
        <v>178</v>
      </c>
      <c r="C27661" s="113">
        <v>2002</v>
      </c>
      <c r="D27661" s="113" t="s">
        <v>122</v>
      </c>
      <c r="E27661" s="113" t="s">
        <v>199</v>
      </c>
      <c r="F27661" s="113" t="s">
        <v>200</v>
      </c>
      <c r="G27661" s="113">
        <v>40.947026825145798</v>
      </c>
    </row>
    <row r="27662" spans="1:7" x14ac:dyDescent="0.25">
      <c r="A27662" s="108" t="str">
        <f t="shared" si="433"/>
        <v>MK_2002_NATIONAL TOTAL_NMVOC</v>
      </c>
      <c r="B27662" s="113" t="s">
        <v>178</v>
      </c>
      <c r="C27662" s="113">
        <v>2002</v>
      </c>
      <c r="D27662" s="113" t="s">
        <v>122</v>
      </c>
      <c r="E27662" s="113" t="s">
        <v>123</v>
      </c>
      <c r="F27662" s="113" t="s">
        <v>200</v>
      </c>
      <c r="G27662" s="113">
        <v>37.927671864237297</v>
      </c>
    </row>
    <row r="27663" spans="1:7" x14ac:dyDescent="0.25">
      <c r="A27663" s="108" t="str">
        <f t="shared" si="433"/>
        <v>MK_2002_NATIONAL TOTAL_SOx</v>
      </c>
      <c r="B27663" s="113" t="s">
        <v>178</v>
      </c>
      <c r="C27663" s="113">
        <v>2002</v>
      </c>
      <c r="D27663" s="113" t="s">
        <v>122</v>
      </c>
      <c r="E27663" s="113" t="s">
        <v>201</v>
      </c>
      <c r="F27663" s="113" t="s">
        <v>200</v>
      </c>
      <c r="G27663" s="113">
        <v>96.136722139796007</v>
      </c>
    </row>
    <row r="27664" spans="1:7" x14ac:dyDescent="0.25">
      <c r="A27664" s="108" t="str">
        <f t="shared" si="433"/>
        <v>MK_2002_NATIONAL TOTAL_NH3</v>
      </c>
      <c r="B27664" s="113" t="s">
        <v>178</v>
      </c>
      <c r="C27664" s="113">
        <v>2002</v>
      </c>
      <c r="D27664" s="113" t="s">
        <v>122</v>
      </c>
      <c r="E27664" s="113" t="s">
        <v>124</v>
      </c>
      <c r="F27664" s="113" t="s">
        <v>200</v>
      </c>
      <c r="G27664" s="113">
        <v>11.103317142087301</v>
      </c>
    </row>
    <row r="27665" spans="1:7" x14ac:dyDescent="0.25">
      <c r="A27665" s="108" t="str">
        <f t="shared" si="433"/>
        <v>MK_2002_NATIONAL TOTAL_PM2.5</v>
      </c>
      <c r="B27665" s="113" t="s">
        <v>178</v>
      </c>
      <c r="C27665" s="113">
        <v>2002</v>
      </c>
      <c r="D27665" s="113" t="s">
        <v>122</v>
      </c>
      <c r="E27665" s="113" t="s">
        <v>203</v>
      </c>
      <c r="F27665" s="113" t="s">
        <v>200</v>
      </c>
      <c r="G27665" s="113">
        <v>19.071709542631801</v>
      </c>
    </row>
    <row r="27666" spans="1:7" x14ac:dyDescent="0.25">
      <c r="A27666" s="108" t="str">
        <f t="shared" si="433"/>
        <v>MK_2002_NATIONAL TOTAL_Pb</v>
      </c>
      <c r="B27666" s="113" t="s">
        <v>178</v>
      </c>
      <c r="C27666" s="113">
        <v>2002</v>
      </c>
      <c r="D27666" s="113" t="s">
        <v>122</v>
      </c>
      <c r="E27666" s="113" t="s">
        <v>125</v>
      </c>
      <c r="F27666" s="113" t="s">
        <v>200</v>
      </c>
      <c r="G27666" s="113">
        <v>0.170790975605877</v>
      </c>
    </row>
    <row r="27667" spans="1:7" x14ac:dyDescent="0.25">
      <c r="A27667" s="108" t="str">
        <f t="shared" si="433"/>
        <v>MK_2002_NATIONAL TOTAL_Cd</v>
      </c>
      <c r="B27667" s="113" t="s">
        <v>178</v>
      </c>
      <c r="C27667" s="113">
        <v>2002</v>
      </c>
      <c r="D27667" s="113" t="s">
        <v>122</v>
      </c>
      <c r="E27667" s="113" t="s">
        <v>126</v>
      </c>
      <c r="F27667" s="113" t="s">
        <v>200</v>
      </c>
      <c r="G27667" s="113">
        <v>8.0518897804464796E-4</v>
      </c>
    </row>
    <row r="27668" spans="1:7" x14ac:dyDescent="0.25">
      <c r="A27668" s="108" t="str">
        <f t="shared" si="433"/>
        <v>MK_2002_NATIONAL TOTAL_Hg</v>
      </c>
      <c r="B27668" s="113" t="s">
        <v>178</v>
      </c>
      <c r="C27668" s="113">
        <v>2002</v>
      </c>
      <c r="D27668" s="113" t="s">
        <v>122</v>
      </c>
      <c r="E27668" s="113" t="s">
        <v>127</v>
      </c>
      <c r="F27668" s="113" t="s">
        <v>200</v>
      </c>
      <c r="G27668" s="113">
        <v>6.4864366058614196E-4</v>
      </c>
    </row>
    <row r="27669" spans="1:7" x14ac:dyDescent="0.25">
      <c r="A27669" s="108" t="str">
        <f t="shared" si="433"/>
        <v>MK_2002_NATIONAL TOTAL_DIOX</v>
      </c>
      <c r="B27669" s="113" t="s">
        <v>178</v>
      </c>
      <c r="C27669" s="113">
        <v>2002</v>
      </c>
      <c r="D27669" s="113" t="s">
        <v>122</v>
      </c>
      <c r="E27669" s="113" t="s">
        <v>128</v>
      </c>
      <c r="F27669" s="113" t="s">
        <v>200</v>
      </c>
      <c r="G27669" s="150">
        <v>2.70108549240898E-8</v>
      </c>
    </row>
    <row r="27670" spans="1:7" x14ac:dyDescent="0.25">
      <c r="A27670" s="108" t="str">
        <f t="shared" si="433"/>
        <v>MK_2002_NATIONAL TOTAL_PAH</v>
      </c>
      <c r="B27670" s="113" t="s">
        <v>178</v>
      </c>
      <c r="C27670" s="113">
        <v>2002</v>
      </c>
      <c r="D27670" s="113" t="s">
        <v>122</v>
      </c>
      <c r="E27670" s="113" t="s">
        <v>129</v>
      </c>
      <c r="F27670" s="113" t="s">
        <v>200</v>
      </c>
      <c r="G27670" s="113">
        <v>6.5927257856745903E-3</v>
      </c>
    </row>
    <row r="27671" spans="1:7" x14ac:dyDescent="0.25">
      <c r="A27671" s="108" t="str">
        <f t="shared" si="433"/>
        <v>MK_2002_NATIONAL TOTAL_HCB</v>
      </c>
      <c r="B27671" s="113" t="s">
        <v>178</v>
      </c>
      <c r="C27671" s="113">
        <v>2002</v>
      </c>
      <c r="D27671" s="113" t="s">
        <v>122</v>
      </c>
      <c r="E27671" s="113" t="s">
        <v>130</v>
      </c>
      <c r="F27671" s="113" t="s">
        <v>200</v>
      </c>
      <c r="G27671" s="150">
        <v>5.2683197731501999E-5</v>
      </c>
    </row>
    <row r="27672" spans="1:7" x14ac:dyDescent="0.25">
      <c r="A27672" s="108" t="str">
        <f t="shared" si="433"/>
        <v>MK_2002_NATIONAL TOTAL_PCB</v>
      </c>
      <c r="B27672" s="113" t="s">
        <v>178</v>
      </c>
      <c r="C27672" s="113">
        <v>2002</v>
      </c>
      <c r="D27672" s="113" t="s">
        <v>122</v>
      </c>
      <c r="E27672" s="113" t="s">
        <v>259</v>
      </c>
      <c r="F27672" s="113" t="s">
        <v>200</v>
      </c>
      <c r="G27672" s="113">
        <v>3.3009838654693701E-4</v>
      </c>
    </row>
    <row r="27673" spans="1:7" x14ac:dyDescent="0.25">
      <c r="A27673" s="108" t="str">
        <f t="shared" si="433"/>
        <v>MK_2002_1A3(FS)_NOx</v>
      </c>
      <c r="B27673" s="113" t="s">
        <v>178</v>
      </c>
      <c r="C27673" s="113">
        <v>2002</v>
      </c>
      <c r="D27673" s="113" t="s">
        <v>132</v>
      </c>
      <c r="E27673" s="113" t="s">
        <v>199</v>
      </c>
      <c r="F27673" s="113" t="s">
        <v>200</v>
      </c>
      <c r="G27673" s="113">
        <v>10.3623833897454</v>
      </c>
    </row>
    <row r="27674" spans="1:7" x14ac:dyDescent="0.25">
      <c r="A27674" s="108" t="str">
        <f t="shared" si="433"/>
        <v>MK_2002_1A3(FS)_NMVOC</v>
      </c>
      <c r="B27674" s="113" t="s">
        <v>178</v>
      </c>
      <c r="C27674" s="113">
        <v>2002</v>
      </c>
      <c r="D27674" s="113" t="s">
        <v>132</v>
      </c>
      <c r="E27674" s="113" t="s">
        <v>123</v>
      </c>
      <c r="F27674" s="113" t="s">
        <v>200</v>
      </c>
      <c r="G27674" s="113">
        <v>10.672859846830301</v>
      </c>
    </row>
    <row r="27675" spans="1:7" x14ac:dyDescent="0.25">
      <c r="A27675" s="108" t="str">
        <f t="shared" si="433"/>
        <v>MK_2002_1A3(FS)_SOx</v>
      </c>
      <c r="B27675" s="113" t="s">
        <v>178</v>
      </c>
      <c r="C27675" s="113">
        <v>2002</v>
      </c>
      <c r="D27675" s="113" t="s">
        <v>132</v>
      </c>
      <c r="E27675" s="113" t="s">
        <v>201</v>
      </c>
      <c r="F27675" s="113" t="s">
        <v>200</v>
      </c>
      <c r="G27675" s="113">
        <v>1.13948955053304</v>
      </c>
    </row>
    <row r="27676" spans="1:7" x14ac:dyDescent="0.25">
      <c r="A27676" s="108" t="str">
        <f t="shared" si="433"/>
        <v>MK_2002_1A3(FS)_NH3</v>
      </c>
      <c r="B27676" s="113" t="s">
        <v>178</v>
      </c>
      <c r="C27676" s="113">
        <v>2002</v>
      </c>
      <c r="D27676" s="113" t="s">
        <v>132</v>
      </c>
      <c r="E27676" s="113" t="s">
        <v>124</v>
      </c>
      <c r="F27676" s="113" t="s">
        <v>200</v>
      </c>
      <c r="G27676" s="113">
        <v>3.0397683098958999E-2</v>
      </c>
    </row>
    <row r="27677" spans="1:7" x14ac:dyDescent="0.25">
      <c r="A27677" s="108" t="str">
        <f t="shared" si="433"/>
        <v>MK_2002_1A3(FS)_PM2.5</v>
      </c>
      <c r="B27677" s="113" t="s">
        <v>178</v>
      </c>
      <c r="C27677" s="113">
        <v>2002</v>
      </c>
      <c r="D27677" s="113" t="s">
        <v>132</v>
      </c>
      <c r="E27677" s="113" t="s">
        <v>203</v>
      </c>
      <c r="F27677" s="113" t="s">
        <v>200</v>
      </c>
      <c r="G27677" s="113">
        <v>0.45540965425271501</v>
      </c>
    </row>
    <row r="27678" spans="1:7" x14ac:dyDescent="0.25">
      <c r="A27678" s="108" t="str">
        <f t="shared" si="433"/>
        <v>MK_2002_3D_NOx</v>
      </c>
      <c r="B27678" s="113" t="s">
        <v>178</v>
      </c>
      <c r="C27678" s="113">
        <v>2002</v>
      </c>
      <c r="D27678" s="113" t="s">
        <v>206</v>
      </c>
      <c r="E27678" s="113" t="s">
        <v>199</v>
      </c>
      <c r="F27678" s="113" t="s">
        <v>200</v>
      </c>
      <c r="G27678" s="113">
        <v>0.16654126666666699</v>
      </c>
    </row>
    <row r="27679" spans="1:7" x14ac:dyDescent="0.25">
      <c r="A27679" s="108" t="str">
        <f t="shared" si="433"/>
        <v>MK_2003_NATIONAL TOTAL_NOx</v>
      </c>
      <c r="B27679" s="113" t="s">
        <v>178</v>
      </c>
      <c r="C27679" s="113">
        <v>2003</v>
      </c>
      <c r="D27679" s="113" t="s">
        <v>122</v>
      </c>
      <c r="E27679" s="113" t="s">
        <v>199</v>
      </c>
      <c r="F27679" s="113" t="s">
        <v>200</v>
      </c>
      <c r="G27679" s="113">
        <v>35.955664727835298</v>
      </c>
    </row>
    <row r="27680" spans="1:7" x14ac:dyDescent="0.25">
      <c r="A27680" s="108" t="str">
        <f t="shared" si="433"/>
        <v>MK_2003_NATIONAL TOTAL_NMVOC</v>
      </c>
      <c r="B27680" s="113" t="s">
        <v>178</v>
      </c>
      <c r="C27680" s="113">
        <v>2003</v>
      </c>
      <c r="D27680" s="113" t="s">
        <v>122</v>
      </c>
      <c r="E27680" s="113" t="s">
        <v>123</v>
      </c>
      <c r="F27680" s="113" t="s">
        <v>200</v>
      </c>
      <c r="G27680" s="113">
        <v>37.887773534032497</v>
      </c>
    </row>
    <row r="27681" spans="1:7" x14ac:dyDescent="0.25">
      <c r="A27681" s="108" t="str">
        <f t="shared" si="433"/>
        <v>MK_2003_NATIONAL TOTAL_SOx</v>
      </c>
      <c r="B27681" s="113" t="s">
        <v>178</v>
      </c>
      <c r="C27681" s="113">
        <v>2003</v>
      </c>
      <c r="D27681" s="113" t="s">
        <v>122</v>
      </c>
      <c r="E27681" s="113" t="s">
        <v>201</v>
      </c>
      <c r="F27681" s="113" t="s">
        <v>200</v>
      </c>
      <c r="G27681" s="113">
        <v>94.7597623506649</v>
      </c>
    </row>
    <row r="27682" spans="1:7" x14ac:dyDescent="0.25">
      <c r="A27682" s="108" t="str">
        <f t="shared" si="433"/>
        <v>MK_2003_NATIONAL TOTAL_NH3</v>
      </c>
      <c r="B27682" s="113" t="s">
        <v>178</v>
      </c>
      <c r="C27682" s="113">
        <v>2003</v>
      </c>
      <c r="D27682" s="113" t="s">
        <v>122</v>
      </c>
      <c r="E27682" s="113" t="s">
        <v>124</v>
      </c>
      <c r="F27682" s="113" t="s">
        <v>200</v>
      </c>
      <c r="G27682" s="113">
        <v>10.962238489832099</v>
      </c>
    </row>
    <row r="27683" spans="1:7" x14ac:dyDescent="0.25">
      <c r="A27683" s="108" t="str">
        <f t="shared" si="433"/>
        <v>MK_2003_NATIONAL TOTAL_PM2.5</v>
      </c>
      <c r="B27683" s="113" t="s">
        <v>178</v>
      </c>
      <c r="C27683" s="113">
        <v>2003</v>
      </c>
      <c r="D27683" s="113" t="s">
        <v>122</v>
      </c>
      <c r="E27683" s="113" t="s">
        <v>203</v>
      </c>
      <c r="F27683" s="113" t="s">
        <v>200</v>
      </c>
      <c r="G27683" s="113">
        <v>29.337782051027599</v>
      </c>
    </row>
    <row r="27684" spans="1:7" x14ac:dyDescent="0.25">
      <c r="A27684" s="108" t="str">
        <f t="shared" si="433"/>
        <v>MK_2003_NATIONAL TOTAL_Pb</v>
      </c>
      <c r="B27684" s="113" t="s">
        <v>178</v>
      </c>
      <c r="C27684" s="113">
        <v>2003</v>
      </c>
      <c r="D27684" s="113" t="s">
        <v>122</v>
      </c>
      <c r="E27684" s="113" t="s">
        <v>125</v>
      </c>
      <c r="F27684" s="113" t="s">
        <v>200</v>
      </c>
      <c r="G27684" s="113">
        <v>0.13198754675714999</v>
      </c>
    </row>
    <row r="27685" spans="1:7" x14ac:dyDescent="0.25">
      <c r="A27685" s="108" t="str">
        <f t="shared" si="433"/>
        <v>MK_2003_NATIONAL TOTAL_Cd</v>
      </c>
      <c r="B27685" s="113" t="s">
        <v>178</v>
      </c>
      <c r="C27685" s="113">
        <v>2003</v>
      </c>
      <c r="D27685" s="113" t="s">
        <v>122</v>
      </c>
      <c r="E27685" s="113" t="s">
        <v>126</v>
      </c>
      <c r="F27685" s="113" t="s">
        <v>200</v>
      </c>
      <c r="G27685" s="113">
        <v>6.0402574298777103E-4</v>
      </c>
    </row>
    <row r="27686" spans="1:7" x14ac:dyDescent="0.25">
      <c r="A27686" s="108" t="str">
        <f t="shared" si="433"/>
        <v>MK_2003_NATIONAL TOTAL_Hg</v>
      </c>
      <c r="B27686" s="113" t="s">
        <v>178</v>
      </c>
      <c r="C27686" s="113">
        <v>2003</v>
      </c>
      <c r="D27686" s="113" t="s">
        <v>122</v>
      </c>
      <c r="E27686" s="113" t="s">
        <v>127</v>
      </c>
      <c r="F27686" s="113" t="s">
        <v>200</v>
      </c>
      <c r="G27686" s="113">
        <v>4.9447989430097998E-4</v>
      </c>
    </row>
    <row r="27687" spans="1:7" x14ac:dyDescent="0.25">
      <c r="A27687" s="108" t="str">
        <f t="shared" si="433"/>
        <v>MK_2003_NATIONAL TOTAL_DIOX</v>
      </c>
      <c r="B27687" s="113" t="s">
        <v>178</v>
      </c>
      <c r="C27687" s="113">
        <v>2003</v>
      </c>
      <c r="D27687" s="113" t="s">
        <v>122</v>
      </c>
      <c r="E27687" s="113" t="s">
        <v>128</v>
      </c>
      <c r="F27687" s="113" t="s">
        <v>200</v>
      </c>
      <c r="G27687" s="150">
        <v>2.80087714178094E-8</v>
      </c>
    </row>
    <row r="27688" spans="1:7" x14ac:dyDescent="0.25">
      <c r="A27688" s="108" t="str">
        <f t="shared" si="433"/>
        <v>MK_2003_NATIONAL TOTAL_PAH</v>
      </c>
      <c r="B27688" s="113" t="s">
        <v>178</v>
      </c>
      <c r="C27688" s="113">
        <v>2003</v>
      </c>
      <c r="D27688" s="113" t="s">
        <v>122</v>
      </c>
      <c r="E27688" s="113" t="s">
        <v>129</v>
      </c>
      <c r="F27688" s="113" t="s">
        <v>200</v>
      </c>
      <c r="G27688" s="113">
        <v>7.2458681501540202E-3</v>
      </c>
    </row>
    <row r="27689" spans="1:7" x14ac:dyDescent="0.25">
      <c r="A27689" s="108" t="str">
        <f t="shared" si="433"/>
        <v>MK_2003_NATIONAL TOTAL_HCB</v>
      </c>
      <c r="B27689" s="113" t="s">
        <v>178</v>
      </c>
      <c r="C27689" s="113">
        <v>2003</v>
      </c>
      <c r="D27689" s="113" t="s">
        <v>122</v>
      </c>
      <c r="E27689" s="113" t="s">
        <v>130</v>
      </c>
      <c r="F27689" s="113" t="s">
        <v>200</v>
      </c>
      <c r="G27689" s="150">
        <v>4.2978274568571303E-5</v>
      </c>
    </row>
    <row r="27690" spans="1:7" x14ac:dyDescent="0.25">
      <c r="A27690" s="108" t="str">
        <f t="shared" si="433"/>
        <v>MK_2003_NATIONAL TOTAL_PCB</v>
      </c>
      <c r="B27690" s="113" t="s">
        <v>178</v>
      </c>
      <c r="C27690" s="113">
        <v>2003</v>
      </c>
      <c r="D27690" s="113" t="s">
        <v>122</v>
      </c>
      <c r="E27690" s="113" t="s">
        <v>259</v>
      </c>
      <c r="F27690" s="113" t="s">
        <v>200</v>
      </c>
      <c r="G27690" s="113">
        <v>2.8739952284272298E-4</v>
      </c>
    </row>
    <row r="27691" spans="1:7" x14ac:dyDescent="0.25">
      <c r="A27691" s="108" t="str">
        <f t="shared" si="433"/>
        <v>MK_2003_1A3(FS)_NOx</v>
      </c>
      <c r="B27691" s="113" t="s">
        <v>178</v>
      </c>
      <c r="C27691" s="113">
        <v>2003</v>
      </c>
      <c r="D27691" s="113" t="s">
        <v>132</v>
      </c>
      <c r="E27691" s="113" t="s">
        <v>199</v>
      </c>
      <c r="F27691" s="113" t="s">
        <v>200</v>
      </c>
      <c r="G27691" s="113">
        <v>7.8253733591449901</v>
      </c>
    </row>
    <row r="27692" spans="1:7" x14ac:dyDescent="0.25">
      <c r="A27692" s="108" t="str">
        <f t="shared" si="433"/>
        <v>MK_2003_1A3(FS)_NMVOC</v>
      </c>
      <c r="B27692" s="113" t="s">
        <v>178</v>
      </c>
      <c r="C27692" s="113">
        <v>2003</v>
      </c>
      <c r="D27692" s="113" t="s">
        <v>132</v>
      </c>
      <c r="E27692" s="113" t="s">
        <v>123</v>
      </c>
      <c r="F27692" s="113" t="s">
        <v>200</v>
      </c>
      <c r="G27692" s="113">
        <v>9.2230622310290702</v>
      </c>
    </row>
    <row r="27693" spans="1:7" x14ac:dyDescent="0.25">
      <c r="A27693" s="108" t="str">
        <f t="shared" si="433"/>
        <v>MK_2003_1A3(FS)_SOx</v>
      </c>
      <c r="B27693" s="113" t="s">
        <v>178</v>
      </c>
      <c r="C27693" s="113">
        <v>2003</v>
      </c>
      <c r="D27693" s="113" t="s">
        <v>132</v>
      </c>
      <c r="E27693" s="113" t="s">
        <v>201</v>
      </c>
      <c r="F27693" s="113" t="s">
        <v>200</v>
      </c>
      <c r="G27693" s="113">
        <v>0.71504634254752197</v>
      </c>
    </row>
    <row r="27694" spans="1:7" x14ac:dyDescent="0.25">
      <c r="A27694" s="108" t="str">
        <f t="shared" si="433"/>
        <v>MK_2003_1A3(FS)_NH3</v>
      </c>
      <c r="B27694" s="113" t="s">
        <v>178</v>
      </c>
      <c r="C27694" s="113">
        <v>2003</v>
      </c>
      <c r="D27694" s="113" t="s">
        <v>132</v>
      </c>
      <c r="E27694" s="113" t="s">
        <v>124</v>
      </c>
      <c r="F27694" s="113" t="s">
        <v>200</v>
      </c>
      <c r="G27694" s="113">
        <v>2.8831006222149801E-2</v>
      </c>
    </row>
    <row r="27695" spans="1:7" x14ac:dyDescent="0.25">
      <c r="A27695" s="108" t="str">
        <f t="shared" si="433"/>
        <v>MK_2003_1A3(FS)_PM2.5</v>
      </c>
      <c r="B27695" s="113" t="s">
        <v>178</v>
      </c>
      <c r="C27695" s="113">
        <v>2003</v>
      </c>
      <c r="D27695" s="113" t="s">
        <v>132</v>
      </c>
      <c r="E27695" s="113" t="s">
        <v>203</v>
      </c>
      <c r="F27695" s="113" t="s">
        <v>200</v>
      </c>
      <c r="G27695" s="113">
        <v>0.43134925899999998</v>
      </c>
    </row>
    <row r="27696" spans="1:7" x14ac:dyDescent="0.25">
      <c r="A27696" s="108" t="str">
        <f t="shared" si="433"/>
        <v>MK_2003_3D_NOx</v>
      </c>
      <c r="B27696" s="113" t="s">
        <v>178</v>
      </c>
      <c r="C27696" s="113">
        <v>2003</v>
      </c>
      <c r="D27696" s="113" t="s">
        <v>206</v>
      </c>
      <c r="E27696" s="113" t="s">
        <v>199</v>
      </c>
      <c r="F27696" s="113" t="s">
        <v>200</v>
      </c>
      <c r="G27696" s="113">
        <v>0.23508688666666699</v>
      </c>
    </row>
    <row r="27697" spans="1:7" x14ac:dyDescent="0.25">
      <c r="A27697" s="108" t="str">
        <f t="shared" si="433"/>
        <v>MK_2004_NATIONAL TOTAL_NOx</v>
      </c>
      <c r="B27697" s="113" t="s">
        <v>178</v>
      </c>
      <c r="C27697" s="113">
        <v>2004</v>
      </c>
      <c r="D27697" s="113" t="s">
        <v>122</v>
      </c>
      <c r="E27697" s="113" t="s">
        <v>199</v>
      </c>
      <c r="F27697" s="113" t="s">
        <v>200</v>
      </c>
      <c r="G27697" s="113">
        <v>37.200086781747899</v>
      </c>
    </row>
    <row r="27698" spans="1:7" x14ac:dyDescent="0.25">
      <c r="A27698" s="108" t="str">
        <f t="shared" si="433"/>
        <v>MK_2004_NATIONAL TOTAL_NMVOC</v>
      </c>
      <c r="B27698" s="113" t="s">
        <v>178</v>
      </c>
      <c r="C27698" s="113">
        <v>2004</v>
      </c>
      <c r="D27698" s="113" t="s">
        <v>122</v>
      </c>
      <c r="E27698" s="113" t="s">
        <v>123</v>
      </c>
      <c r="F27698" s="113" t="s">
        <v>200</v>
      </c>
      <c r="G27698" s="113">
        <v>38.220238680371601</v>
      </c>
    </row>
    <row r="27699" spans="1:7" x14ac:dyDescent="0.25">
      <c r="A27699" s="108" t="str">
        <f t="shared" si="433"/>
        <v>MK_2004_NATIONAL TOTAL_SOx</v>
      </c>
      <c r="B27699" s="113" t="s">
        <v>178</v>
      </c>
      <c r="C27699" s="113">
        <v>2004</v>
      </c>
      <c r="D27699" s="113" t="s">
        <v>122</v>
      </c>
      <c r="E27699" s="113" t="s">
        <v>201</v>
      </c>
      <c r="F27699" s="113" t="s">
        <v>200</v>
      </c>
      <c r="G27699" s="113">
        <v>95.631021461388997</v>
      </c>
    </row>
    <row r="27700" spans="1:7" x14ac:dyDescent="0.25">
      <c r="A27700" s="108" t="str">
        <f t="shared" si="433"/>
        <v>MK_2004_NATIONAL TOTAL_NH3</v>
      </c>
      <c r="B27700" s="113" t="s">
        <v>178</v>
      </c>
      <c r="C27700" s="113">
        <v>2004</v>
      </c>
      <c r="D27700" s="113" t="s">
        <v>122</v>
      </c>
      <c r="E27700" s="113" t="s">
        <v>124</v>
      </c>
      <c r="F27700" s="113" t="s">
        <v>200</v>
      </c>
      <c r="G27700" s="113">
        <v>11.038616815719999</v>
      </c>
    </row>
    <row r="27701" spans="1:7" x14ac:dyDescent="0.25">
      <c r="A27701" s="108" t="str">
        <f t="shared" si="433"/>
        <v>MK_2004_NATIONAL TOTAL_PM2.5</v>
      </c>
      <c r="B27701" s="113" t="s">
        <v>178</v>
      </c>
      <c r="C27701" s="113">
        <v>2004</v>
      </c>
      <c r="D27701" s="113" t="s">
        <v>122</v>
      </c>
      <c r="E27701" s="113" t="s">
        <v>203</v>
      </c>
      <c r="F27701" s="113" t="s">
        <v>200</v>
      </c>
      <c r="G27701" s="113">
        <v>31.724420267105</v>
      </c>
    </row>
    <row r="27702" spans="1:7" x14ac:dyDescent="0.25">
      <c r="A27702" s="108" t="str">
        <f t="shared" si="433"/>
        <v>MK_2004_NATIONAL TOTAL_Pb</v>
      </c>
      <c r="B27702" s="113" t="s">
        <v>178</v>
      </c>
      <c r="C27702" s="113">
        <v>2004</v>
      </c>
      <c r="D27702" s="113" t="s">
        <v>122</v>
      </c>
      <c r="E27702" s="113" t="s">
        <v>125</v>
      </c>
      <c r="F27702" s="113" t="s">
        <v>200</v>
      </c>
      <c r="G27702" s="113">
        <v>4.5694357499379203E-2</v>
      </c>
    </row>
    <row r="27703" spans="1:7" x14ac:dyDescent="0.25">
      <c r="A27703" s="108" t="str">
        <f t="shared" si="433"/>
        <v>MK_2004_NATIONAL TOTAL_Cd</v>
      </c>
      <c r="B27703" s="113" t="s">
        <v>178</v>
      </c>
      <c r="C27703" s="113">
        <v>2004</v>
      </c>
      <c r="D27703" s="113" t="s">
        <v>122</v>
      </c>
      <c r="E27703" s="113" t="s">
        <v>126</v>
      </c>
      <c r="F27703" s="113" t="s">
        <v>200</v>
      </c>
      <c r="G27703" s="113">
        <v>5.3646921508720903E-4</v>
      </c>
    </row>
    <row r="27704" spans="1:7" x14ac:dyDescent="0.25">
      <c r="A27704" s="108" t="str">
        <f t="shared" si="433"/>
        <v>MK_2004_NATIONAL TOTAL_Hg</v>
      </c>
      <c r="B27704" s="113" t="s">
        <v>178</v>
      </c>
      <c r="C27704" s="113">
        <v>2004</v>
      </c>
      <c r="D27704" s="113" t="s">
        <v>122</v>
      </c>
      <c r="E27704" s="113" t="s">
        <v>127</v>
      </c>
      <c r="F27704" s="113" t="s">
        <v>200</v>
      </c>
      <c r="G27704" s="113">
        <v>4.7729272802543501E-4</v>
      </c>
    </row>
    <row r="27705" spans="1:7" x14ac:dyDescent="0.25">
      <c r="A27705" s="108" t="str">
        <f t="shared" si="433"/>
        <v>MK_2004_NATIONAL TOTAL_DIOX</v>
      </c>
      <c r="B27705" s="113" t="s">
        <v>178</v>
      </c>
      <c r="C27705" s="113">
        <v>2004</v>
      </c>
      <c r="D27705" s="113" t="s">
        <v>122</v>
      </c>
      <c r="E27705" s="113" t="s">
        <v>128</v>
      </c>
      <c r="F27705" s="113" t="s">
        <v>200</v>
      </c>
      <c r="G27705" s="150">
        <v>3.0627516111563602E-8</v>
      </c>
    </row>
    <row r="27706" spans="1:7" x14ac:dyDescent="0.25">
      <c r="A27706" s="108" t="str">
        <f t="shared" si="433"/>
        <v>MK_2004_NATIONAL TOTAL_PAH</v>
      </c>
      <c r="B27706" s="113" t="s">
        <v>178</v>
      </c>
      <c r="C27706" s="113">
        <v>2004</v>
      </c>
      <c r="D27706" s="113" t="s">
        <v>122</v>
      </c>
      <c r="E27706" s="113" t="s">
        <v>129</v>
      </c>
      <c r="F27706" s="113" t="s">
        <v>200</v>
      </c>
      <c r="G27706" s="113">
        <v>7.3069717943903597E-3</v>
      </c>
    </row>
    <row r="27707" spans="1:7" x14ac:dyDescent="0.25">
      <c r="A27707" s="108" t="str">
        <f t="shared" si="433"/>
        <v>MK_2004_NATIONAL TOTAL_HCB</v>
      </c>
      <c r="B27707" s="113" t="s">
        <v>178</v>
      </c>
      <c r="C27707" s="113">
        <v>2004</v>
      </c>
      <c r="D27707" s="113" t="s">
        <v>122</v>
      </c>
      <c r="E27707" s="113" t="s">
        <v>130</v>
      </c>
      <c r="F27707" s="113" t="s">
        <v>200</v>
      </c>
      <c r="G27707" s="150">
        <v>8.5151732933223297E-6</v>
      </c>
    </row>
    <row r="27708" spans="1:7" x14ac:dyDescent="0.25">
      <c r="A27708" s="108" t="str">
        <f t="shared" si="433"/>
        <v>MK_2004_NATIONAL TOTAL_PCB</v>
      </c>
      <c r="B27708" s="113" t="s">
        <v>178</v>
      </c>
      <c r="C27708" s="113">
        <v>2004</v>
      </c>
      <c r="D27708" s="113" t="s">
        <v>122</v>
      </c>
      <c r="E27708" s="113" t="s">
        <v>259</v>
      </c>
      <c r="F27708" s="113" t="s">
        <v>200</v>
      </c>
      <c r="G27708" s="113">
        <v>2.4053115269098799E-4</v>
      </c>
    </row>
    <row r="27709" spans="1:7" x14ac:dyDescent="0.25">
      <c r="A27709" s="108" t="str">
        <f t="shared" si="433"/>
        <v>MK_2004_1A3(FS)_NOx</v>
      </c>
      <c r="B27709" s="113" t="s">
        <v>178</v>
      </c>
      <c r="C27709" s="113">
        <v>2004</v>
      </c>
      <c r="D27709" s="113" t="s">
        <v>132</v>
      </c>
      <c r="E27709" s="113" t="s">
        <v>199</v>
      </c>
      <c r="F27709" s="113" t="s">
        <v>200</v>
      </c>
      <c r="G27709" s="113">
        <v>9.1999999999999993</v>
      </c>
    </row>
    <row r="27710" spans="1:7" x14ac:dyDescent="0.25">
      <c r="A27710" s="108" t="str">
        <f t="shared" si="433"/>
        <v>MK_2004_1A3(FS)_NMVOC</v>
      </c>
      <c r="B27710" s="113" t="s">
        <v>178</v>
      </c>
      <c r="C27710" s="113">
        <v>2004</v>
      </c>
      <c r="D27710" s="113" t="s">
        <v>132</v>
      </c>
      <c r="E27710" s="113" t="s">
        <v>123</v>
      </c>
      <c r="F27710" s="113" t="s">
        <v>200</v>
      </c>
      <c r="G27710" s="113">
        <v>9.915450775</v>
      </c>
    </row>
    <row r="27711" spans="1:7" x14ac:dyDescent="0.25">
      <c r="A27711" s="108" t="str">
        <f t="shared" si="433"/>
        <v>MK_2004_1A3(FS)_SOx</v>
      </c>
      <c r="B27711" s="113" t="s">
        <v>178</v>
      </c>
      <c r="C27711" s="113">
        <v>2004</v>
      </c>
      <c r="D27711" s="113" t="s">
        <v>132</v>
      </c>
      <c r="E27711" s="113" t="s">
        <v>201</v>
      </c>
      <c r="F27711" s="113" t="s">
        <v>200</v>
      </c>
      <c r="G27711" s="113">
        <v>0.73836542000000005</v>
      </c>
    </row>
    <row r="27712" spans="1:7" x14ac:dyDescent="0.25">
      <c r="A27712" s="108" t="str">
        <f t="shared" si="433"/>
        <v>MK_2004_1A3(FS)_NH3</v>
      </c>
      <c r="B27712" s="113" t="s">
        <v>178</v>
      </c>
      <c r="C27712" s="113">
        <v>2004</v>
      </c>
      <c r="D27712" s="113" t="s">
        <v>132</v>
      </c>
      <c r="E27712" s="113" t="s">
        <v>124</v>
      </c>
      <c r="F27712" s="113" t="s">
        <v>200</v>
      </c>
      <c r="G27712" s="113">
        <v>2.9884338589852E-2</v>
      </c>
    </row>
    <row r="27713" spans="1:7" x14ac:dyDescent="0.25">
      <c r="A27713" s="108" t="str">
        <f t="shared" si="433"/>
        <v>MK_2004_1A3(FS)_PM2.5</v>
      </c>
      <c r="B27713" s="113" t="s">
        <v>178</v>
      </c>
      <c r="C27713" s="113">
        <v>2004</v>
      </c>
      <c r="D27713" s="113" t="s">
        <v>132</v>
      </c>
      <c r="E27713" s="113" t="s">
        <v>203</v>
      </c>
      <c r="F27713" s="113" t="s">
        <v>200</v>
      </c>
      <c r="G27713" s="113">
        <v>0.39926335400000001</v>
      </c>
    </row>
    <row r="27714" spans="1:7" x14ac:dyDescent="0.25">
      <c r="A27714" s="108" t="str">
        <f t="shared" si="433"/>
        <v>MK_2004_3D_NOx</v>
      </c>
      <c r="B27714" s="113" t="s">
        <v>178</v>
      </c>
      <c r="C27714" s="113">
        <v>2004</v>
      </c>
      <c r="D27714" s="113" t="s">
        <v>206</v>
      </c>
      <c r="E27714" s="113" t="s">
        <v>199</v>
      </c>
      <c r="F27714" s="113" t="s">
        <v>200</v>
      </c>
      <c r="G27714" s="113">
        <v>0.33091170666666703</v>
      </c>
    </row>
    <row r="27715" spans="1:7" x14ac:dyDescent="0.25">
      <c r="A27715" s="108" t="str">
        <f t="shared" si="433"/>
        <v>MK_2005_NATIONAL TOTAL_NOx</v>
      </c>
      <c r="B27715" s="113" t="s">
        <v>178</v>
      </c>
      <c r="C27715" s="113">
        <v>2005</v>
      </c>
      <c r="D27715" s="113" t="s">
        <v>122</v>
      </c>
      <c r="E27715" s="113" t="s">
        <v>199</v>
      </c>
      <c r="F27715" s="113" t="s">
        <v>200</v>
      </c>
      <c r="G27715" s="113">
        <v>35.0662332798438</v>
      </c>
    </row>
    <row r="27716" spans="1:7" x14ac:dyDescent="0.25">
      <c r="A27716" s="108" t="str">
        <f t="shared" si="433"/>
        <v>MK_2005_NATIONAL TOTAL_NMVOC</v>
      </c>
      <c r="B27716" s="113" t="s">
        <v>178</v>
      </c>
      <c r="C27716" s="113">
        <v>2005</v>
      </c>
      <c r="D27716" s="113" t="s">
        <v>122</v>
      </c>
      <c r="E27716" s="113" t="s">
        <v>123</v>
      </c>
      <c r="F27716" s="113" t="s">
        <v>200</v>
      </c>
      <c r="G27716" s="113">
        <v>27.184094875166998</v>
      </c>
    </row>
    <row r="27717" spans="1:7" x14ac:dyDescent="0.25">
      <c r="A27717" s="108" t="str">
        <f t="shared" si="433"/>
        <v>MK_2005_NATIONAL TOTAL_SOx</v>
      </c>
      <c r="B27717" s="113" t="s">
        <v>178</v>
      </c>
      <c r="C27717" s="113">
        <v>2005</v>
      </c>
      <c r="D27717" s="113" t="s">
        <v>122</v>
      </c>
      <c r="E27717" s="113" t="s">
        <v>201</v>
      </c>
      <c r="F27717" s="113" t="s">
        <v>200</v>
      </c>
      <c r="G27717" s="113">
        <v>94.777059385017296</v>
      </c>
    </row>
    <row r="27718" spans="1:7" x14ac:dyDescent="0.25">
      <c r="A27718" s="108" t="str">
        <f t="shared" si="433"/>
        <v>MK_2005_NATIONAL TOTAL_NH3</v>
      </c>
      <c r="B27718" s="113" t="s">
        <v>178</v>
      </c>
      <c r="C27718" s="113">
        <v>2005</v>
      </c>
      <c r="D27718" s="113" t="s">
        <v>122</v>
      </c>
      <c r="E27718" s="113" t="s">
        <v>124</v>
      </c>
      <c r="F27718" s="113" t="s">
        <v>200</v>
      </c>
      <c r="G27718" s="113">
        <v>10.5717799794577</v>
      </c>
    </row>
    <row r="27719" spans="1:7" x14ac:dyDescent="0.25">
      <c r="A27719" s="108" t="str">
        <f t="shared" ref="A27719:A27782" si="434">CONCATENATE(B27719,"_",C27719,"_",D27719,"_",E27719)</f>
        <v>MK_2005_NATIONAL TOTAL_PM2.5</v>
      </c>
      <c r="B27719" s="113" t="s">
        <v>178</v>
      </c>
      <c r="C27719" s="113">
        <v>2005</v>
      </c>
      <c r="D27719" s="113" t="s">
        <v>122</v>
      </c>
      <c r="E27719" s="113" t="s">
        <v>203</v>
      </c>
      <c r="F27719" s="113" t="s">
        <v>200</v>
      </c>
      <c r="G27719" s="113">
        <v>24.059620125011001</v>
      </c>
    </row>
    <row r="27720" spans="1:7" x14ac:dyDescent="0.25">
      <c r="A27720" s="108" t="str">
        <f t="shared" si="434"/>
        <v>MK_2005_NATIONAL TOTAL_Pb</v>
      </c>
      <c r="B27720" s="113" t="s">
        <v>178</v>
      </c>
      <c r="C27720" s="113">
        <v>2005</v>
      </c>
      <c r="D27720" s="113" t="s">
        <v>122</v>
      </c>
      <c r="E27720" s="113" t="s">
        <v>125</v>
      </c>
      <c r="F27720" s="113" t="s">
        <v>200</v>
      </c>
      <c r="G27720" s="113">
        <v>6.4495578949333903E-3</v>
      </c>
    </row>
    <row r="27721" spans="1:7" x14ac:dyDescent="0.25">
      <c r="A27721" s="108" t="str">
        <f t="shared" si="434"/>
        <v>MK_2005_NATIONAL TOTAL_Cd</v>
      </c>
      <c r="B27721" s="113" t="s">
        <v>178</v>
      </c>
      <c r="C27721" s="113">
        <v>2005</v>
      </c>
      <c r="D27721" s="113" t="s">
        <v>122</v>
      </c>
      <c r="E27721" s="113" t="s">
        <v>126</v>
      </c>
      <c r="F27721" s="113" t="s">
        <v>200</v>
      </c>
      <c r="G27721" s="113">
        <v>2.8493943666389998E-4</v>
      </c>
    </row>
    <row r="27722" spans="1:7" x14ac:dyDescent="0.25">
      <c r="A27722" s="108" t="str">
        <f t="shared" si="434"/>
        <v>MK_2005_NATIONAL TOTAL_Hg</v>
      </c>
      <c r="B27722" s="113" t="s">
        <v>178</v>
      </c>
      <c r="C27722" s="113">
        <v>2005</v>
      </c>
      <c r="D27722" s="113" t="s">
        <v>122</v>
      </c>
      <c r="E27722" s="113" t="s">
        <v>127</v>
      </c>
      <c r="F27722" s="113" t="s">
        <v>200</v>
      </c>
      <c r="G27722" s="113">
        <v>3.5715541754028702E-4</v>
      </c>
    </row>
    <row r="27723" spans="1:7" x14ac:dyDescent="0.25">
      <c r="A27723" s="108" t="str">
        <f t="shared" si="434"/>
        <v>MK_2005_NATIONAL TOTAL_DIOX</v>
      </c>
      <c r="B27723" s="113" t="s">
        <v>178</v>
      </c>
      <c r="C27723" s="113">
        <v>2005</v>
      </c>
      <c r="D27723" s="113" t="s">
        <v>122</v>
      </c>
      <c r="E27723" s="113" t="s">
        <v>128</v>
      </c>
      <c r="F27723" s="113" t="s">
        <v>200</v>
      </c>
      <c r="G27723" s="150">
        <v>2.6870381958211799E-8</v>
      </c>
    </row>
    <row r="27724" spans="1:7" x14ac:dyDescent="0.25">
      <c r="A27724" s="108" t="str">
        <f t="shared" si="434"/>
        <v>MK_2005_NATIONAL TOTAL_PAH</v>
      </c>
      <c r="B27724" s="113" t="s">
        <v>178</v>
      </c>
      <c r="C27724" s="113">
        <v>2005</v>
      </c>
      <c r="D27724" s="113" t="s">
        <v>122</v>
      </c>
      <c r="E27724" s="113" t="s">
        <v>129</v>
      </c>
      <c r="F27724" s="113" t="s">
        <v>200</v>
      </c>
      <c r="G27724" s="113">
        <v>4.8360373670577996E-3</v>
      </c>
    </row>
    <row r="27725" spans="1:7" x14ac:dyDescent="0.25">
      <c r="A27725" s="108" t="str">
        <f t="shared" si="434"/>
        <v>MK_2005_NATIONAL TOTAL_HCB</v>
      </c>
      <c r="B27725" s="113" t="s">
        <v>178</v>
      </c>
      <c r="C27725" s="113">
        <v>2005</v>
      </c>
      <c r="D27725" s="113" t="s">
        <v>122</v>
      </c>
      <c r="E27725" s="113" t="s">
        <v>130</v>
      </c>
      <c r="F27725" s="113" t="s">
        <v>200</v>
      </c>
      <c r="G27725" s="150">
        <v>7.5441278094272297E-6</v>
      </c>
    </row>
    <row r="27726" spans="1:7" x14ac:dyDescent="0.25">
      <c r="A27726" s="108" t="str">
        <f t="shared" si="434"/>
        <v>MK_2005_NATIONAL TOTAL_PCB</v>
      </c>
      <c r="B27726" s="113" t="s">
        <v>178</v>
      </c>
      <c r="C27726" s="113">
        <v>2005</v>
      </c>
      <c r="D27726" s="113" t="s">
        <v>122</v>
      </c>
      <c r="E27726" s="113" t="s">
        <v>259</v>
      </c>
      <c r="F27726" s="113" t="s">
        <v>200</v>
      </c>
      <c r="G27726" s="113">
        <v>2.07009547050443E-4</v>
      </c>
    </row>
    <row r="27727" spans="1:7" x14ac:dyDescent="0.25">
      <c r="A27727" s="108" t="str">
        <f t="shared" si="434"/>
        <v>MK_2005_1A3(FS)_NOx</v>
      </c>
      <c r="B27727" s="113" t="s">
        <v>178</v>
      </c>
      <c r="C27727" s="113">
        <v>2005</v>
      </c>
      <c r="D27727" s="113" t="s">
        <v>132</v>
      </c>
      <c r="E27727" s="113" t="s">
        <v>199</v>
      </c>
      <c r="F27727" s="113" t="s">
        <v>200</v>
      </c>
      <c r="G27727" s="113">
        <v>5.52903618483555</v>
      </c>
    </row>
    <row r="27728" spans="1:7" x14ac:dyDescent="0.25">
      <c r="A27728" s="108" t="str">
        <f t="shared" si="434"/>
        <v>MK_2005_1A3(FS)_NMVOC</v>
      </c>
      <c r="B27728" s="113" t="s">
        <v>178</v>
      </c>
      <c r="C27728" s="113">
        <v>2005</v>
      </c>
      <c r="D27728" s="113" t="s">
        <v>132</v>
      </c>
      <c r="E27728" s="113" t="s">
        <v>123</v>
      </c>
      <c r="F27728" s="113" t="s">
        <v>200</v>
      </c>
      <c r="G27728" s="113">
        <v>4.1489834432426198</v>
      </c>
    </row>
    <row r="27729" spans="1:7" x14ac:dyDescent="0.25">
      <c r="A27729" s="108" t="str">
        <f t="shared" si="434"/>
        <v>MK_2005_1A3(FS)_SOx</v>
      </c>
      <c r="B27729" s="113" t="s">
        <v>178</v>
      </c>
      <c r="C27729" s="113">
        <v>2005</v>
      </c>
      <c r="D27729" s="113" t="s">
        <v>132</v>
      </c>
      <c r="E27729" s="113" t="s">
        <v>201</v>
      </c>
      <c r="F27729" s="113" t="s">
        <v>200</v>
      </c>
      <c r="G27729" s="113">
        <v>8.6815202254188605E-3</v>
      </c>
    </row>
    <row r="27730" spans="1:7" x14ac:dyDescent="0.25">
      <c r="A27730" s="108" t="str">
        <f t="shared" si="434"/>
        <v>MK_2005_1A3(FS)_NH3</v>
      </c>
      <c r="B27730" s="113" t="s">
        <v>178</v>
      </c>
      <c r="C27730" s="113">
        <v>2005</v>
      </c>
      <c r="D27730" s="113" t="s">
        <v>132</v>
      </c>
      <c r="E27730" s="113" t="s">
        <v>124</v>
      </c>
      <c r="F27730" s="113" t="s">
        <v>200</v>
      </c>
      <c r="G27730" s="113">
        <v>8.8315022520192105E-2</v>
      </c>
    </row>
    <row r="27731" spans="1:7" x14ac:dyDescent="0.25">
      <c r="A27731" s="108" t="str">
        <f t="shared" si="434"/>
        <v>MK_2005_1A3(FS)_PM2.5</v>
      </c>
      <c r="B27731" s="113" t="s">
        <v>178</v>
      </c>
      <c r="C27731" s="113">
        <v>2005</v>
      </c>
      <c r="D27731" s="113" t="s">
        <v>132</v>
      </c>
      <c r="E27731" s="113" t="s">
        <v>203</v>
      </c>
      <c r="F27731" s="113" t="s">
        <v>200</v>
      </c>
      <c r="G27731" s="113">
        <v>0.39578576137238403</v>
      </c>
    </row>
    <row r="27732" spans="1:7" x14ac:dyDescent="0.25">
      <c r="A27732" s="108" t="str">
        <f t="shared" si="434"/>
        <v>MK_2005_3D_NOx</v>
      </c>
      <c r="B27732" s="113" t="s">
        <v>178</v>
      </c>
      <c r="C27732" s="113">
        <v>2005</v>
      </c>
      <c r="D27732" s="113" t="s">
        <v>206</v>
      </c>
      <c r="E27732" s="113" t="s">
        <v>199</v>
      </c>
      <c r="F27732" s="113" t="s">
        <v>200</v>
      </c>
      <c r="G27732" s="113">
        <v>0.407118486666667</v>
      </c>
    </row>
    <row r="27733" spans="1:7" x14ac:dyDescent="0.25">
      <c r="A27733" s="108" t="str">
        <f t="shared" si="434"/>
        <v>MK_2006_NATIONAL TOTAL_NOx</v>
      </c>
      <c r="B27733" s="113" t="s">
        <v>178</v>
      </c>
      <c r="C27733" s="113">
        <v>2006</v>
      </c>
      <c r="D27733" s="113" t="s">
        <v>122</v>
      </c>
      <c r="E27733" s="113" t="s">
        <v>199</v>
      </c>
      <c r="F27733" s="113" t="s">
        <v>200</v>
      </c>
      <c r="G27733" s="113">
        <v>34.958886866283997</v>
      </c>
    </row>
    <row r="27734" spans="1:7" x14ac:dyDescent="0.25">
      <c r="A27734" s="108" t="str">
        <f t="shared" si="434"/>
        <v>MK_2006_NATIONAL TOTAL_NMVOC</v>
      </c>
      <c r="B27734" s="113" t="s">
        <v>178</v>
      </c>
      <c r="C27734" s="113">
        <v>2006</v>
      </c>
      <c r="D27734" s="113" t="s">
        <v>122</v>
      </c>
      <c r="E27734" s="113" t="s">
        <v>123</v>
      </c>
      <c r="F27734" s="113" t="s">
        <v>200</v>
      </c>
      <c r="G27734" s="113">
        <v>28.448469085238401</v>
      </c>
    </row>
    <row r="27735" spans="1:7" x14ac:dyDescent="0.25">
      <c r="A27735" s="108" t="str">
        <f t="shared" si="434"/>
        <v>MK_2006_NATIONAL TOTAL_SOx</v>
      </c>
      <c r="B27735" s="113" t="s">
        <v>178</v>
      </c>
      <c r="C27735" s="113">
        <v>2006</v>
      </c>
      <c r="D27735" s="113" t="s">
        <v>122</v>
      </c>
      <c r="E27735" s="113" t="s">
        <v>201</v>
      </c>
      <c r="F27735" s="113" t="s">
        <v>200</v>
      </c>
      <c r="G27735" s="113">
        <v>93.133926825722398</v>
      </c>
    </row>
    <row r="27736" spans="1:7" x14ac:dyDescent="0.25">
      <c r="A27736" s="108" t="str">
        <f t="shared" si="434"/>
        <v>MK_2006_NATIONAL TOTAL_NH3</v>
      </c>
      <c r="B27736" s="113" t="s">
        <v>178</v>
      </c>
      <c r="C27736" s="113">
        <v>2006</v>
      </c>
      <c r="D27736" s="113" t="s">
        <v>122</v>
      </c>
      <c r="E27736" s="113" t="s">
        <v>124</v>
      </c>
      <c r="F27736" s="113" t="s">
        <v>200</v>
      </c>
      <c r="G27736" s="113">
        <v>10.850853409129501</v>
      </c>
    </row>
    <row r="27737" spans="1:7" x14ac:dyDescent="0.25">
      <c r="A27737" s="108" t="str">
        <f t="shared" si="434"/>
        <v>MK_2006_NATIONAL TOTAL_PM2.5</v>
      </c>
      <c r="B27737" s="113" t="s">
        <v>178</v>
      </c>
      <c r="C27737" s="113">
        <v>2006</v>
      </c>
      <c r="D27737" s="113" t="s">
        <v>122</v>
      </c>
      <c r="E27737" s="113" t="s">
        <v>203</v>
      </c>
      <c r="F27737" s="113" t="s">
        <v>200</v>
      </c>
      <c r="G27737" s="113">
        <v>21.669725187986099</v>
      </c>
    </row>
    <row r="27738" spans="1:7" x14ac:dyDescent="0.25">
      <c r="A27738" s="108" t="str">
        <f t="shared" si="434"/>
        <v>MK_2006_NATIONAL TOTAL_Pb</v>
      </c>
      <c r="B27738" s="113" t="s">
        <v>178</v>
      </c>
      <c r="C27738" s="113">
        <v>2006</v>
      </c>
      <c r="D27738" s="113" t="s">
        <v>122</v>
      </c>
      <c r="E27738" s="113" t="s">
        <v>125</v>
      </c>
      <c r="F27738" s="113" t="s">
        <v>200</v>
      </c>
      <c r="G27738" s="113">
        <v>7.0087093492769001E-3</v>
      </c>
    </row>
    <row r="27739" spans="1:7" x14ac:dyDescent="0.25">
      <c r="A27739" s="108" t="str">
        <f t="shared" si="434"/>
        <v>MK_2006_NATIONAL TOTAL_Cd</v>
      </c>
      <c r="B27739" s="113" t="s">
        <v>178</v>
      </c>
      <c r="C27739" s="113">
        <v>2006</v>
      </c>
      <c r="D27739" s="113" t="s">
        <v>122</v>
      </c>
      <c r="E27739" s="113" t="s">
        <v>126</v>
      </c>
      <c r="F27739" s="113" t="s">
        <v>200</v>
      </c>
      <c r="G27739" s="113">
        <v>2.6096762058022102E-4</v>
      </c>
    </row>
    <row r="27740" spans="1:7" x14ac:dyDescent="0.25">
      <c r="A27740" s="108" t="str">
        <f t="shared" si="434"/>
        <v>MK_2006_NATIONAL TOTAL_Hg</v>
      </c>
      <c r="B27740" s="113" t="s">
        <v>178</v>
      </c>
      <c r="C27740" s="113">
        <v>2006</v>
      </c>
      <c r="D27740" s="113" t="s">
        <v>122</v>
      </c>
      <c r="E27740" s="113" t="s">
        <v>127</v>
      </c>
      <c r="F27740" s="113" t="s">
        <v>200</v>
      </c>
      <c r="G27740" s="113">
        <v>3.67115390406233E-4</v>
      </c>
    </row>
    <row r="27741" spans="1:7" x14ac:dyDescent="0.25">
      <c r="A27741" s="108" t="str">
        <f t="shared" si="434"/>
        <v>MK_2006_NATIONAL TOTAL_DIOX</v>
      </c>
      <c r="B27741" s="113" t="s">
        <v>178</v>
      </c>
      <c r="C27741" s="113">
        <v>2006</v>
      </c>
      <c r="D27741" s="113" t="s">
        <v>122</v>
      </c>
      <c r="E27741" s="113" t="s">
        <v>128</v>
      </c>
      <c r="F27741" s="113" t="s">
        <v>200</v>
      </c>
      <c r="G27741" s="150">
        <v>2.5204655423301502E-8</v>
      </c>
    </row>
    <row r="27742" spans="1:7" x14ac:dyDescent="0.25">
      <c r="A27742" s="108" t="str">
        <f t="shared" si="434"/>
        <v>MK_2006_NATIONAL TOTAL_PAH</v>
      </c>
      <c r="B27742" s="113" t="s">
        <v>178</v>
      </c>
      <c r="C27742" s="113">
        <v>2006</v>
      </c>
      <c r="D27742" s="113" t="s">
        <v>122</v>
      </c>
      <c r="E27742" s="113" t="s">
        <v>129</v>
      </c>
      <c r="F27742" s="113" t="s">
        <v>200</v>
      </c>
      <c r="G27742" s="113">
        <v>4.9459642079520303E-3</v>
      </c>
    </row>
    <row r="27743" spans="1:7" x14ac:dyDescent="0.25">
      <c r="A27743" s="108" t="str">
        <f t="shared" si="434"/>
        <v>MK_2006_NATIONAL TOTAL_HCB</v>
      </c>
      <c r="B27743" s="113" t="s">
        <v>178</v>
      </c>
      <c r="C27743" s="113">
        <v>2006</v>
      </c>
      <c r="D27743" s="113" t="s">
        <v>122</v>
      </c>
      <c r="E27743" s="113" t="s">
        <v>130</v>
      </c>
      <c r="F27743" s="113" t="s">
        <v>200</v>
      </c>
      <c r="G27743" s="150">
        <v>1.16650422062428E-5</v>
      </c>
    </row>
    <row r="27744" spans="1:7" x14ac:dyDescent="0.25">
      <c r="A27744" s="108" t="str">
        <f t="shared" si="434"/>
        <v>MK_2006_NATIONAL TOTAL_PCB</v>
      </c>
      <c r="B27744" s="113" t="s">
        <v>178</v>
      </c>
      <c r="C27744" s="113">
        <v>2006</v>
      </c>
      <c r="D27744" s="113" t="s">
        <v>122</v>
      </c>
      <c r="E27744" s="113" t="s">
        <v>259</v>
      </c>
      <c r="F27744" s="113" t="s">
        <v>200</v>
      </c>
      <c r="G27744" s="113">
        <v>2.0778007619485801E-4</v>
      </c>
    </row>
    <row r="27745" spans="1:7" x14ac:dyDescent="0.25">
      <c r="A27745" s="108" t="str">
        <f t="shared" si="434"/>
        <v>MK_2006_1A3(FS)_NOx</v>
      </c>
      <c r="B27745" s="113" t="s">
        <v>178</v>
      </c>
      <c r="C27745" s="113">
        <v>2006</v>
      </c>
      <c r="D27745" s="113" t="s">
        <v>132</v>
      </c>
      <c r="E27745" s="113" t="s">
        <v>199</v>
      </c>
      <c r="F27745" s="113" t="s">
        <v>200</v>
      </c>
      <c r="G27745" s="113">
        <v>5.2098939248553204</v>
      </c>
    </row>
    <row r="27746" spans="1:7" x14ac:dyDescent="0.25">
      <c r="A27746" s="108" t="str">
        <f t="shared" si="434"/>
        <v>MK_2006_1A3(FS)_NMVOC</v>
      </c>
      <c r="B27746" s="113" t="s">
        <v>178</v>
      </c>
      <c r="C27746" s="113">
        <v>2006</v>
      </c>
      <c r="D27746" s="113" t="s">
        <v>132</v>
      </c>
      <c r="E27746" s="113" t="s">
        <v>123</v>
      </c>
      <c r="F27746" s="113" t="s">
        <v>200</v>
      </c>
      <c r="G27746" s="113">
        <v>4.3959784319536501</v>
      </c>
    </row>
    <row r="27747" spans="1:7" x14ac:dyDescent="0.25">
      <c r="A27747" s="108" t="str">
        <f t="shared" si="434"/>
        <v>MK_2006_1A3(FS)_SOx</v>
      </c>
      <c r="B27747" s="113" t="s">
        <v>178</v>
      </c>
      <c r="C27747" s="113">
        <v>2006</v>
      </c>
      <c r="D27747" s="113" t="s">
        <v>132</v>
      </c>
      <c r="E27747" s="113" t="s">
        <v>201</v>
      </c>
      <c r="F27747" s="113" t="s">
        <v>200</v>
      </c>
      <c r="G27747" s="113">
        <v>9.1002206866206397E-3</v>
      </c>
    </row>
    <row r="27748" spans="1:7" x14ac:dyDescent="0.25">
      <c r="A27748" s="108" t="str">
        <f t="shared" si="434"/>
        <v>MK_2006_1A3(FS)_NH3</v>
      </c>
      <c r="B27748" s="113" t="s">
        <v>178</v>
      </c>
      <c r="C27748" s="113">
        <v>2006</v>
      </c>
      <c r="D27748" s="113" t="s">
        <v>132</v>
      </c>
      <c r="E27748" s="113" t="s">
        <v>124</v>
      </c>
      <c r="F27748" s="113" t="s">
        <v>200</v>
      </c>
      <c r="G27748" s="113">
        <v>9.1459176637809003E-2</v>
      </c>
    </row>
    <row r="27749" spans="1:7" x14ac:dyDescent="0.25">
      <c r="A27749" s="108" t="str">
        <f t="shared" si="434"/>
        <v>MK_2006_1A3(FS)_PM2.5</v>
      </c>
      <c r="B27749" s="113" t="s">
        <v>178</v>
      </c>
      <c r="C27749" s="113">
        <v>2006</v>
      </c>
      <c r="D27749" s="113" t="s">
        <v>132</v>
      </c>
      <c r="E27749" s="113" t="s">
        <v>203</v>
      </c>
      <c r="F27749" s="113" t="s">
        <v>200</v>
      </c>
      <c r="G27749" s="113">
        <v>0.39394875441994598</v>
      </c>
    </row>
    <row r="27750" spans="1:7" x14ac:dyDescent="0.25">
      <c r="A27750" s="108" t="str">
        <f t="shared" si="434"/>
        <v>MK_2006_3D_NOx</v>
      </c>
      <c r="B27750" s="113" t="s">
        <v>178</v>
      </c>
      <c r="C27750" s="113">
        <v>2006</v>
      </c>
      <c r="D27750" s="113" t="s">
        <v>206</v>
      </c>
      <c r="E27750" s="113" t="s">
        <v>199</v>
      </c>
      <c r="F27750" s="113" t="s">
        <v>200</v>
      </c>
      <c r="G27750" s="113">
        <v>0.43843305999999999</v>
      </c>
    </row>
    <row r="27751" spans="1:7" x14ac:dyDescent="0.25">
      <c r="A27751" s="108" t="str">
        <f t="shared" si="434"/>
        <v>MK_2007_NATIONAL TOTAL_NOx</v>
      </c>
      <c r="B27751" s="113" t="s">
        <v>178</v>
      </c>
      <c r="C27751" s="113">
        <v>2007</v>
      </c>
      <c r="D27751" s="113" t="s">
        <v>122</v>
      </c>
      <c r="E27751" s="113" t="s">
        <v>199</v>
      </c>
      <c r="F27751" s="113" t="s">
        <v>200</v>
      </c>
      <c r="G27751" s="113">
        <v>38.035319942827499</v>
      </c>
    </row>
    <row r="27752" spans="1:7" x14ac:dyDescent="0.25">
      <c r="A27752" s="108" t="str">
        <f t="shared" si="434"/>
        <v>MK_2007_NATIONAL TOTAL_NMVOC</v>
      </c>
      <c r="B27752" s="113" t="s">
        <v>178</v>
      </c>
      <c r="C27752" s="113">
        <v>2007</v>
      </c>
      <c r="D27752" s="113" t="s">
        <v>122</v>
      </c>
      <c r="E27752" s="113" t="s">
        <v>123</v>
      </c>
      <c r="F27752" s="113" t="s">
        <v>200</v>
      </c>
      <c r="G27752" s="113">
        <v>29.232449146545601</v>
      </c>
    </row>
    <row r="27753" spans="1:7" x14ac:dyDescent="0.25">
      <c r="A27753" s="108" t="str">
        <f t="shared" si="434"/>
        <v>MK_2007_NATIONAL TOTAL_SOx</v>
      </c>
      <c r="B27753" s="113" t="s">
        <v>178</v>
      </c>
      <c r="C27753" s="113">
        <v>2007</v>
      </c>
      <c r="D27753" s="113" t="s">
        <v>122</v>
      </c>
      <c r="E27753" s="113" t="s">
        <v>201</v>
      </c>
      <c r="F27753" s="113" t="s">
        <v>200</v>
      </c>
      <c r="G27753" s="113">
        <v>98.480796711135497</v>
      </c>
    </row>
    <row r="27754" spans="1:7" x14ac:dyDescent="0.25">
      <c r="A27754" s="108" t="str">
        <f t="shared" si="434"/>
        <v>MK_2007_NATIONAL TOTAL_NH3</v>
      </c>
      <c r="B27754" s="113" t="s">
        <v>178</v>
      </c>
      <c r="C27754" s="113">
        <v>2007</v>
      </c>
      <c r="D27754" s="113" t="s">
        <v>122</v>
      </c>
      <c r="E27754" s="113" t="s">
        <v>124</v>
      </c>
      <c r="F27754" s="113" t="s">
        <v>200</v>
      </c>
      <c r="G27754" s="113">
        <v>10.7083447784442</v>
      </c>
    </row>
    <row r="27755" spans="1:7" x14ac:dyDescent="0.25">
      <c r="A27755" s="108" t="str">
        <f t="shared" si="434"/>
        <v>MK_2007_NATIONAL TOTAL_PM2.5</v>
      </c>
      <c r="B27755" s="113" t="s">
        <v>178</v>
      </c>
      <c r="C27755" s="113">
        <v>2007</v>
      </c>
      <c r="D27755" s="113" t="s">
        <v>122</v>
      </c>
      <c r="E27755" s="113" t="s">
        <v>203</v>
      </c>
      <c r="F27755" s="113" t="s">
        <v>200</v>
      </c>
      <c r="G27755" s="113">
        <v>17.3922182954677</v>
      </c>
    </row>
    <row r="27756" spans="1:7" x14ac:dyDescent="0.25">
      <c r="A27756" s="108" t="str">
        <f t="shared" si="434"/>
        <v>MK_2007_NATIONAL TOTAL_Pb</v>
      </c>
      <c r="B27756" s="113" t="s">
        <v>178</v>
      </c>
      <c r="C27756" s="113">
        <v>2007</v>
      </c>
      <c r="D27756" s="113" t="s">
        <v>122</v>
      </c>
      <c r="E27756" s="113" t="s">
        <v>125</v>
      </c>
      <c r="F27756" s="113" t="s">
        <v>200</v>
      </c>
      <c r="G27756" s="113">
        <v>7.4992488371311197E-3</v>
      </c>
    </row>
    <row r="27757" spans="1:7" x14ac:dyDescent="0.25">
      <c r="A27757" s="108" t="str">
        <f t="shared" si="434"/>
        <v>MK_2007_NATIONAL TOTAL_Cd</v>
      </c>
      <c r="B27757" s="113" t="s">
        <v>178</v>
      </c>
      <c r="C27757" s="113">
        <v>2007</v>
      </c>
      <c r="D27757" s="113" t="s">
        <v>122</v>
      </c>
      <c r="E27757" s="113" t="s">
        <v>126</v>
      </c>
      <c r="F27757" s="113" t="s">
        <v>200</v>
      </c>
      <c r="G27757" s="113">
        <v>2.60808538632124E-4</v>
      </c>
    </row>
    <row r="27758" spans="1:7" x14ac:dyDescent="0.25">
      <c r="A27758" s="108" t="str">
        <f t="shared" si="434"/>
        <v>MK_2007_NATIONAL TOTAL_Hg</v>
      </c>
      <c r="B27758" s="113" t="s">
        <v>178</v>
      </c>
      <c r="C27758" s="113">
        <v>2007</v>
      </c>
      <c r="D27758" s="113" t="s">
        <v>122</v>
      </c>
      <c r="E27758" s="113" t="s">
        <v>127</v>
      </c>
      <c r="F27758" s="113" t="s">
        <v>200</v>
      </c>
      <c r="G27758" s="113">
        <v>3.9860200276111302E-4</v>
      </c>
    </row>
    <row r="27759" spans="1:7" x14ac:dyDescent="0.25">
      <c r="A27759" s="108" t="str">
        <f t="shared" si="434"/>
        <v>MK_2007_NATIONAL TOTAL_DIOX</v>
      </c>
      <c r="B27759" s="113" t="s">
        <v>178</v>
      </c>
      <c r="C27759" s="113">
        <v>2007</v>
      </c>
      <c r="D27759" s="113" t="s">
        <v>122</v>
      </c>
      <c r="E27759" s="113" t="s">
        <v>128</v>
      </c>
      <c r="F27759" s="113" t="s">
        <v>200</v>
      </c>
      <c r="G27759" s="150">
        <v>2.6557045654772501E-8</v>
      </c>
    </row>
    <row r="27760" spans="1:7" x14ac:dyDescent="0.25">
      <c r="A27760" s="108" t="str">
        <f t="shared" si="434"/>
        <v>MK_2007_NATIONAL TOTAL_PAH</v>
      </c>
      <c r="B27760" s="113" t="s">
        <v>178</v>
      </c>
      <c r="C27760" s="113">
        <v>2007</v>
      </c>
      <c r="D27760" s="113" t="s">
        <v>122</v>
      </c>
      <c r="E27760" s="113" t="s">
        <v>129</v>
      </c>
      <c r="F27760" s="113" t="s">
        <v>200</v>
      </c>
      <c r="G27760" s="113">
        <v>5.14034137724745E-3</v>
      </c>
    </row>
    <row r="27761" spans="1:7" x14ac:dyDescent="0.25">
      <c r="A27761" s="108" t="str">
        <f t="shared" si="434"/>
        <v>MK_2007_NATIONAL TOTAL_HCB</v>
      </c>
      <c r="B27761" s="113" t="s">
        <v>178</v>
      </c>
      <c r="C27761" s="113">
        <v>2007</v>
      </c>
      <c r="D27761" s="113" t="s">
        <v>122</v>
      </c>
      <c r="E27761" s="113" t="s">
        <v>130</v>
      </c>
      <c r="F27761" s="113" t="s">
        <v>200</v>
      </c>
      <c r="G27761" s="150">
        <v>8.8707036643990705E-6</v>
      </c>
    </row>
    <row r="27762" spans="1:7" x14ac:dyDescent="0.25">
      <c r="A27762" s="108" t="str">
        <f t="shared" si="434"/>
        <v>MK_2007_NATIONAL TOTAL_PCB</v>
      </c>
      <c r="B27762" s="113" t="s">
        <v>178</v>
      </c>
      <c r="C27762" s="113">
        <v>2007</v>
      </c>
      <c r="D27762" s="113" t="s">
        <v>122</v>
      </c>
      <c r="E27762" s="113" t="s">
        <v>259</v>
      </c>
      <c r="F27762" s="113" t="s">
        <v>200</v>
      </c>
      <c r="G27762" s="113">
        <v>2.0858467162771199E-4</v>
      </c>
    </row>
    <row r="27763" spans="1:7" x14ac:dyDescent="0.25">
      <c r="A27763" s="108" t="str">
        <f t="shared" si="434"/>
        <v>MK_2007_1A3(FS)_NOx</v>
      </c>
      <c r="B27763" s="113" t="s">
        <v>178</v>
      </c>
      <c r="C27763" s="113">
        <v>2007</v>
      </c>
      <c r="D27763" s="113" t="s">
        <v>132</v>
      </c>
      <c r="E27763" s="113" t="s">
        <v>199</v>
      </c>
      <c r="F27763" s="113" t="s">
        <v>200</v>
      </c>
      <c r="G27763" s="113">
        <v>5.90042308270404</v>
      </c>
    </row>
    <row r="27764" spans="1:7" x14ac:dyDescent="0.25">
      <c r="A27764" s="108" t="str">
        <f t="shared" si="434"/>
        <v>MK_2007_1A3(FS)_NMVOC</v>
      </c>
      <c r="B27764" s="113" t="s">
        <v>178</v>
      </c>
      <c r="C27764" s="113">
        <v>2007</v>
      </c>
      <c r="D27764" s="113" t="s">
        <v>132</v>
      </c>
      <c r="E27764" s="113" t="s">
        <v>123</v>
      </c>
      <c r="F27764" s="113" t="s">
        <v>200</v>
      </c>
      <c r="G27764" s="113">
        <v>4.6490343400737899</v>
      </c>
    </row>
    <row r="27765" spans="1:7" x14ac:dyDescent="0.25">
      <c r="A27765" s="108" t="str">
        <f t="shared" si="434"/>
        <v>MK_2007_1A3(FS)_SOx</v>
      </c>
      <c r="B27765" s="113" t="s">
        <v>178</v>
      </c>
      <c r="C27765" s="113">
        <v>2007</v>
      </c>
      <c r="D27765" s="113" t="s">
        <v>132</v>
      </c>
      <c r="E27765" s="113" t="s">
        <v>201</v>
      </c>
      <c r="F27765" s="113" t="s">
        <v>200</v>
      </c>
      <c r="G27765" s="113">
        <v>1.0908022709973901E-2</v>
      </c>
    </row>
    <row r="27766" spans="1:7" x14ac:dyDescent="0.25">
      <c r="A27766" s="108" t="str">
        <f t="shared" si="434"/>
        <v>MK_2007_1A3(FS)_NH3</v>
      </c>
      <c r="B27766" s="113" t="s">
        <v>178</v>
      </c>
      <c r="C27766" s="113">
        <v>2007</v>
      </c>
      <c r="D27766" s="113" t="s">
        <v>132</v>
      </c>
      <c r="E27766" s="113" t="s">
        <v>124</v>
      </c>
      <c r="F27766" s="113" t="s">
        <v>200</v>
      </c>
      <c r="G27766" s="113">
        <v>0.10838740873316501</v>
      </c>
    </row>
    <row r="27767" spans="1:7" x14ac:dyDescent="0.25">
      <c r="A27767" s="108" t="str">
        <f t="shared" si="434"/>
        <v>MK_2007_1A3(FS)_PM2.5</v>
      </c>
      <c r="B27767" s="113" t="s">
        <v>178</v>
      </c>
      <c r="C27767" s="113">
        <v>2007</v>
      </c>
      <c r="D27767" s="113" t="s">
        <v>132</v>
      </c>
      <c r="E27767" s="113" t="s">
        <v>203</v>
      </c>
      <c r="F27767" s="113" t="s">
        <v>200</v>
      </c>
      <c r="G27767" s="113">
        <v>0.454032187710394</v>
      </c>
    </row>
    <row r="27768" spans="1:7" x14ac:dyDescent="0.25">
      <c r="A27768" s="108" t="str">
        <f t="shared" si="434"/>
        <v>MK_2007_3D_NOx</v>
      </c>
      <c r="B27768" s="113" t="s">
        <v>178</v>
      </c>
      <c r="C27768" s="113">
        <v>2007</v>
      </c>
      <c r="D27768" s="113" t="s">
        <v>206</v>
      </c>
      <c r="E27768" s="113" t="s">
        <v>199</v>
      </c>
      <c r="F27768" s="113" t="s">
        <v>200</v>
      </c>
      <c r="G27768" s="113">
        <v>0.46905360666666701</v>
      </c>
    </row>
    <row r="27769" spans="1:7" x14ac:dyDescent="0.25">
      <c r="A27769" s="108" t="str">
        <f t="shared" si="434"/>
        <v>MK_2008_NATIONAL TOTAL_NOx</v>
      </c>
      <c r="B27769" s="113" t="s">
        <v>178</v>
      </c>
      <c r="C27769" s="113">
        <v>2008</v>
      </c>
      <c r="D27769" s="113" t="s">
        <v>122</v>
      </c>
      <c r="E27769" s="113" t="s">
        <v>199</v>
      </c>
      <c r="F27769" s="113" t="s">
        <v>200</v>
      </c>
      <c r="G27769" s="113">
        <v>33.972783697705403</v>
      </c>
    </row>
    <row r="27770" spans="1:7" x14ac:dyDescent="0.25">
      <c r="A27770" s="108" t="str">
        <f t="shared" si="434"/>
        <v>MK_2008_NATIONAL TOTAL_NMVOC</v>
      </c>
      <c r="B27770" s="113" t="s">
        <v>178</v>
      </c>
      <c r="C27770" s="113">
        <v>2008</v>
      </c>
      <c r="D27770" s="113" t="s">
        <v>122</v>
      </c>
      <c r="E27770" s="113" t="s">
        <v>123</v>
      </c>
      <c r="F27770" s="113" t="s">
        <v>200</v>
      </c>
      <c r="G27770" s="113">
        <v>29.065544865483002</v>
      </c>
    </row>
    <row r="27771" spans="1:7" x14ac:dyDescent="0.25">
      <c r="A27771" s="108" t="str">
        <f t="shared" si="434"/>
        <v>MK_2008_NATIONAL TOTAL_SOx</v>
      </c>
      <c r="B27771" s="113" t="s">
        <v>178</v>
      </c>
      <c r="C27771" s="113">
        <v>2008</v>
      </c>
      <c r="D27771" s="113" t="s">
        <v>122</v>
      </c>
      <c r="E27771" s="113" t="s">
        <v>201</v>
      </c>
      <c r="F27771" s="113" t="s">
        <v>200</v>
      </c>
      <c r="G27771" s="113">
        <v>76.827604263378902</v>
      </c>
    </row>
    <row r="27772" spans="1:7" x14ac:dyDescent="0.25">
      <c r="A27772" s="108" t="str">
        <f t="shared" si="434"/>
        <v>MK_2008_NATIONAL TOTAL_NH3</v>
      </c>
      <c r="B27772" s="113" t="s">
        <v>178</v>
      </c>
      <c r="C27772" s="113">
        <v>2008</v>
      </c>
      <c r="D27772" s="113" t="s">
        <v>122</v>
      </c>
      <c r="E27772" s="113" t="s">
        <v>124</v>
      </c>
      <c r="F27772" s="113" t="s">
        <v>200</v>
      </c>
      <c r="G27772" s="113">
        <v>10.6373271363152</v>
      </c>
    </row>
    <row r="27773" spans="1:7" x14ac:dyDescent="0.25">
      <c r="A27773" s="108" t="str">
        <f t="shared" si="434"/>
        <v>MK_2008_NATIONAL TOTAL_PM2.5</v>
      </c>
      <c r="B27773" s="113" t="s">
        <v>178</v>
      </c>
      <c r="C27773" s="113">
        <v>2008</v>
      </c>
      <c r="D27773" s="113" t="s">
        <v>122</v>
      </c>
      <c r="E27773" s="113" t="s">
        <v>203</v>
      </c>
      <c r="F27773" s="113" t="s">
        <v>200</v>
      </c>
      <c r="G27773" s="113">
        <v>18.111806160097899</v>
      </c>
    </row>
    <row r="27774" spans="1:7" x14ac:dyDescent="0.25">
      <c r="A27774" s="108" t="str">
        <f t="shared" si="434"/>
        <v>MK_2008_NATIONAL TOTAL_Pb</v>
      </c>
      <c r="B27774" s="113" t="s">
        <v>178</v>
      </c>
      <c r="C27774" s="113">
        <v>2008</v>
      </c>
      <c r="D27774" s="113" t="s">
        <v>122</v>
      </c>
      <c r="E27774" s="113" t="s">
        <v>125</v>
      </c>
      <c r="F27774" s="113" t="s">
        <v>200</v>
      </c>
      <c r="G27774" s="113">
        <v>6.4277178086341704E-3</v>
      </c>
    </row>
    <row r="27775" spans="1:7" x14ac:dyDescent="0.25">
      <c r="A27775" s="108" t="str">
        <f t="shared" si="434"/>
        <v>MK_2008_NATIONAL TOTAL_Cd</v>
      </c>
      <c r="B27775" s="113" t="s">
        <v>178</v>
      </c>
      <c r="C27775" s="113">
        <v>2008</v>
      </c>
      <c r="D27775" s="113" t="s">
        <v>122</v>
      </c>
      <c r="E27775" s="113" t="s">
        <v>126</v>
      </c>
      <c r="F27775" s="113" t="s">
        <v>200</v>
      </c>
      <c r="G27775" s="113">
        <v>2.6202246548035E-4</v>
      </c>
    </row>
    <row r="27776" spans="1:7" x14ac:dyDescent="0.25">
      <c r="A27776" s="108" t="str">
        <f t="shared" si="434"/>
        <v>MK_2008_NATIONAL TOTAL_Hg</v>
      </c>
      <c r="B27776" s="113" t="s">
        <v>178</v>
      </c>
      <c r="C27776" s="113">
        <v>2008</v>
      </c>
      <c r="D27776" s="113" t="s">
        <v>122</v>
      </c>
      <c r="E27776" s="113" t="s">
        <v>127</v>
      </c>
      <c r="F27776" s="113" t="s">
        <v>200</v>
      </c>
      <c r="G27776" s="113">
        <v>3.8377869041025E-4</v>
      </c>
    </row>
    <row r="27777" spans="1:7" x14ac:dyDescent="0.25">
      <c r="A27777" s="108" t="str">
        <f t="shared" si="434"/>
        <v>MK_2008_NATIONAL TOTAL_DIOX</v>
      </c>
      <c r="B27777" s="113" t="s">
        <v>178</v>
      </c>
      <c r="C27777" s="113">
        <v>2008</v>
      </c>
      <c r="D27777" s="113" t="s">
        <v>122</v>
      </c>
      <c r="E27777" s="113" t="s">
        <v>128</v>
      </c>
      <c r="F27777" s="113" t="s">
        <v>200</v>
      </c>
      <c r="G27777" s="150">
        <v>2.5872042851098601E-8</v>
      </c>
    </row>
    <row r="27778" spans="1:7" x14ac:dyDescent="0.25">
      <c r="A27778" s="108" t="str">
        <f t="shared" si="434"/>
        <v>MK_2008_NATIONAL TOTAL_PAH</v>
      </c>
      <c r="B27778" s="113" t="s">
        <v>178</v>
      </c>
      <c r="C27778" s="113">
        <v>2008</v>
      </c>
      <c r="D27778" s="113" t="s">
        <v>122</v>
      </c>
      <c r="E27778" s="113" t="s">
        <v>129</v>
      </c>
      <c r="F27778" s="113" t="s">
        <v>200</v>
      </c>
      <c r="G27778" s="113">
        <v>4.8172754920886001E-3</v>
      </c>
    </row>
    <row r="27779" spans="1:7" x14ac:dyDescent="0.25">
      <c r="A27779" s="108" t="str">
        <f t="shared" si="434"/>
        <v>MK_2008_NATIONAL TOTAL_HCB</v>
      </c>
      <c r="B27779" s="113" t="s">
        <v>178</v>
      </c>
      <c r="C27779" s="113">
        <v>2008</v>
      </c>
      <c r="D27779" s="113" t="s">
        <v>122</v>
      </c>
      <c r="E27779" s="113" t="s">
        <v>130</v>
      </c>
      <c r="F27779" s="113" t="s">
        <v>200</v>
      </c>
      <c r="G27779" s="150">
        <v>7.7408910013571495E-6</v>
      </c>
    </row>
    <row r="27780" spans="1:7" x14ac:dyDescent="0.25">
      <c r="A27780" s="108" t="str">
        <f t="shared" si="434"/>
        <v>MK_2008_NATIONAL TOTAL_PCB</v>
      </c>
      <c r="B27780" s="113" t="s">
        <v>178</v>
      </c>
      <c r="C27780" s="113">
        <v>2008</v>
      </c>
      <c r="D27780" s="113" t="s">
        <v>122</v>
      </c>
      <c r="E27780" s="113" t="s">
        <v>259</v>
      </c>
      <c r="F27780" s="113" t="s">
        <v>200</v>
      </c>
      <c r="G27780" s="113">
        <v>2.0828008039608701E-4</v>
      </c>
    </row>
    <row r="27781" spans="1:7" x14ac:dyDescent="0.25">
      <c r="A27781" s="108" t="str">
        <f t="shared" si="434"/>
        <v>MK_2008_1A3(FS)_NOx</v>
      </c>
      <c r="B27781" s="113" t="s">
        <v>178</v>
      </c>
      <c r="C27781" s="113">
        <v>2008</v>
      </c>
      <c r="D27781" s="113" t="s">
        <v>132</v>
      </c>
      <c r="E27781" s="113" t="s">
        <v>199</v>
      </c>
      <c r="F27781" s="113" t="s">
        <v>200</v>
      </c>
      <c r="G27781" s="113">
        <v>5.6862015118977096</v>
      </c>
    </row>
    <row r="27782" spans="1:7" x14ac:dyDescent="0.25">
      <c r="A27782" s="108" t="str">
        <f t="shared" si="434"/>
        <v>MK_2008_1A3(FS)_NMVOC</v>
      </c>
      <c r="B27782" s="113" t="s">
        <v>178</v>
      </c>
      <c r="C27782" s="113">
        <v>2008</v>
      </c>
      <c r="D27782" s="113" t="s">
        <v>132</v>
      </c>
      <c r="E27782" s="113" t="s">
        <v>123</v>
      </c>
      <c r="F27782" s="113" t="s">
        <v>200</v>
      </c>
      <c r="G27782" s="113">
        <v>4.2212481593793401</v>
      </c>
    </row>
    <row r="27783" spans="1:7" x14ac:dyDescent="0.25">
      <c r="A27783" s="108" t="str">
        <f t="shared" ref="A27783:A27846" si="435">CONCATENATE(B27783,"_",C27783,"_",D27783,"_",E27783)</f>
        <v>MK_2008_1A3(FS)_SOx</v>
      </c>
      <c r="B27783" s="113" t="s">
        <v>178</v>
      </c>
      <c r="C27783" s="113">
        <v>2008</v>
      </c>
      <c r="D27783" s="113" t="s">
        <v>132</v>
      </c>
      <c r="E27783" s="113" t="s">
        <v>201</v>
      </c>
      <c r="F27783" s="113" t="s">
        <v>200</v>
      </c>
      <c r="G27783" s="113">
        <v>1.1297605213566901E-2</v>
      </c>
    </row>
    <row r="27784" spans="1:7" x14ac:dyDescent="0.25">
      <c r="A27784" s="108" t="str">
        <f t="shared" si="435"/>
        <v>MK_2008_1A3(FS)_NH3</v>
      </c>
      <c r="B27784" s="113" t="s">
        <v>178</v>
      </c>
      <c r="C27784" s="113">
        <v>2008</v>
      </c>
      <c r="D27784" s="113" t="s">
        <v>132</v>
      </c>
      <c r="E27784" s="113" t="s">
        <v>124</v>
      </c>
      <c r="F27784" s="113" t="s">
        <v>200</v>
      </c>
      <c r="G27784" s="113">
        <v>0.111095296836024</v>
      </c>
    </row>
    <row r="27785" spans="1:7" x14ac:dyDescent="0.25">
      <c r="A27785" s="108" t="str">
        <f t="shared" si="435"/>
        <v>MK_2008_1A3(FS)_PM2.5</v>
      </c>
      <c r="B27785" s="113" t="s">
        <v>178</v>
      </c>
      <c r="C27785" s="113">
        <v>2008</v>
      </c>
      <c r="D27785" s="113" t="s">
        <v>132</v>
      </c>
      <c r="E27785" s="113" t="s">
        <v>203</v>
      </c>
      <c r="F27785" s="113" t="s">
        <v>200</v>
      </c>
      <c r="G27785" s="113">
        <v>0.42969628304495999</v>
      </c>
    </row>
    <row r="27786" spans="1:7" x14ac:dyDescent="0.25">
      <c r="A27786" s="108" t="str">
        <f t="shared" si="435"/>
        <v>MK_2008_3D_NOx</v>
      </c>
      <c r="B27786" s="113" t="s">
        <v>178</v>
      </c>
      <c r="C27786" s="113">
        <v>2008</v>
      </c>
      <c r="D27786" s="113" t="s">
        <v>206</v>
      </c>
      <c r="E27786" s="113" t="s">
        <v>199</v>
      </c>
      <c r="F27786" s="113" t="s">
        <v>200</v>
      </c>
      <c r="G27786" s="113">
        <v>0.447631946666667</v>
      </c>
    </row>
    <row r="27787" spans="1:7" x14ac:dyDescent="0.25">
      <c r="A27787" s="108" t="str">
        <f t="shared" si="435"/>
        <v>MK_2009_NATIONAL TOTAL_NOx</v>
      </c>
      <c r="B27787" s="113" t="s">
        <v>178</v>
      </c>
      <c r="C27787" s="113">
        <v>2009</v>
      </c>
      <c r="D27787" s="113" t="s">
        <v>122</v>
      </c>
      <c r="E27787" s="113" t="s">
        <v>199</v>
      </c>
      <c r="F27787" s="113" t="s">
        <v>200</v>
      </c>
      <c r="G27787" s="113">
        <v>34.907846309787303</v>
      </c>
    </row>
    <row r="27788" spans="1:7" x14ac:dyDescent="0.25">
      <c r="A27788" s="108" t="str">
        <f t="shared" si="435"/>
        <v>MK_2009_NATIONAL TOTAL_NMVOC</v>
      </c>
      <c r="B27788" s="113" t="s">
        <v>178</v>
      </c>
      <c r="C27788" s="113">
        <v>2009</v>
      </c>
      <c r="D27788" s="113" t="s">
        <v>122</v>
      </c>
      <c r="E27788" s="113" t="s">
        <v>123</v>
      </c>
      <c r="F27788" s="113" t="s">
        <v>200</v>
      </c>
      <c r="G27788" s="113">
        <v>27.162951700232998</v>
      </c>
    </row>
    <row r="27789" spans="1:7" x14ac:dyDescent="0.25">
      <c r="A27789" s="108" t="str">
        <f t="shared" si="435"/>
        <v>MK_2009_NATIONAL TOTAL_SOx</v>
      </c>
      <c r="B27789" s="113" t="s">
        <v>178</v>
      </c>
      <c r="C27789" s="113">
        <v>2009</v>
      </c>
      <c r="D27789" s="113" t="s">
        <v>122</v>
      </c>
      <c r="E27789" s="113" t="s">
        <v>201</v>
      </c>
      <c r="F27789" s="113" t="s">
        <v>200</v>
      </c>
      <c r="G27789" s="113">
        <v>103.048907834101</v>
      </c>
    </row>
    <row r="27790" spans="1:7" x14ac:dyDescent="0.25">
      <c r="A27790" s="108" t="str">
        <f t="shared" si="435"/>
        <v>MK_2009_NATIONAL TOTAL_NH3</v>
      </c>
      <c r="B27790" s="113" t="s">
        <v>178</v>
      </c>
      <c r="C27790" s="113">
        <v>2009</v>
      </c>
      <c r="D27790" s="113" t="s">
        <v>122</v>
      </c>
      <c r="E27790" s="113" t="s">
        <v>124</v>
      </c>
      <c r="F27790" s="113" t="s">
        <v>200</v>
      </c>
      <c r="G27790" s="113">
        <v>9.8200538554392907</v>
      </c>
    </row>
    <row r="27791" spans="1:7" x14ac:dyDescent="0.25">
      <c r="A27791" s="108" t="str">
        <f t="shared" si="435"/>
        <v>MK_2009_NATIONAL TOTAL_PM2.5</v>
      </c>
      <c r="B27791" s="113" t="s">
        <v>178</v>
      </c>
      <c r="C27791" s="113">
        <v>2009</v>
      </c>
      <c r="D27791" s="113" t="s">
        <v>122</v>
      </c>
      <c r="E27791" s="113" t="s">
        <v>203</v>
      </c>
      <c r="F27791" s="113" t="s">
        <v>200</v>
      </c>
      <c r="G27791" s="113">
        <v>12.8054986433282</v>
      </c>
    </row>
    <row r="27792" spans="1:7" x14ac:dyDescent="0.25">
      <c r="A27792" s="108" t="str">
        <f t="shared" si="435"/>
        <v>MK_2009_NATIONAL TOTAL_Pb</v>
      </c>
      <c r="B27792" s="113" t="s">
        <v>178</v>
      </c>
      <c r="C27792" s="113">
        <v>2009</v>
      </c>
      <c r="D27792" s="113" t="s">
        <v>122</v>
      </c>
      <c r="E27792" s="113" t="s">
        <v>125</v>
      </c>
      <c r="F27792" s="113" t="s">
        <v>200</v>
      </c>
      <c r="G27792" s="113">
        <v>5.72144425605419E-3</v>
      </c>
    </row>
    <row r="27793" spans="1:7" x14ac:dyDescent="0.25">
      <c r="A27793" s="108" t="str">
        <f t="shared" si="435"/>
        <v>MK_2009_NATIONAL TOTAL_Cd</v>
      </c>
      <c r="B27793" s="113" t="s">
        <v>178</v>
      </c>
      <c r="C27793" s="113">
        <v>2009</v>
      </c>
      <c r="D27793" s="113" t="s">
        <v>122</v>
      </c>
      <c r="E27793" s="113" t="s">
        <v>126</v>
      </c>
      <c r="F27793" s="113" t="s">
        <v>200</v>
      </c>
      <c r="G27793" s="113">
        <v>2.50436019179531E-4</v>
      </c>
    </row>
    <row r="27794" spans="1:7" x14ac:dyDescent="0.25">
      <c r="A27794" s="108" t="str">
        <f t="shared" si="435"/>
        <v>MK_2009_NATIONAL TOTAL_Hg</v>
      </c>
      <c r="B27794" s="113" t="s">
        <v>178</v>
      </c>
      <c r="C27794" s="113">
        <v>2009</v>
      </c>
      <c r="D27794" s="113" t="s">
        <v>122</v>
      </c>
      <c r="E27794" s="113" t="s">
        <v>127</v>
      </c>
      <c r="F27794" s="113" t="s">
        <v>200</v>
      </c>
      <c r="G27794" s="113">
        <v>3.2679094140220498E-4</v>
      </c>
    </row>
    <row r="27795" spans="1:7" x14ac:dyDescent="0.25">
      <c r="A27795" s="108" t="str">
        <f t="shared" si="435"/>
        <v>MK_2009_NATIONAL TOTAL_DIOX</v>
      </c>
      <c r="B27795" s="113" t="s">
        <v>178</v>
      </c>
      <c r="C27795" s="113">
        <v>2009</v>
      </c>
      <c r="D27795" s="113" t="s">
        <v>122</v>
      </c>
      <c r="E27795" s="113" t="s">
        <v>128</v>
      </c>
      <c r="F27795" s="113" t="s">
        <v>200</v>
      </c>
      <c r="G27795" s="150">
        <v>2.7344454643452502E-8</v>
      </c>
    </row>
    <row r="27796" spans="1:7" x14ac:dyDescent="0.25">
      <c r="A27796" s="108" t="str">
        <f t="shared" si="435"/>
        <v>MK_2009_NATIONAL TOTAL_PAH</v>
      </c>
      <c r="B27796" s="113" t="s">
        <v>178</v>
      </c>
      <c r="C27796" s="113">
        <v>2009</v>
      </c>
      <c r="D27796" s="113" t="s">
        <v>122</v>
      </c>
      <c r="E27796" s="113" t="s">
        <v>129</v>
      </c>
      <c r="F27796" s="113" t="s">
        <v>200</v>
      </c>
      <c r="G27796" s="113">
        <v>4.1596693328033799E-3</v>
      </c>
    </row>
    <row r="27797" spans="1:7" x14ac:dyDescent="0.25">
      <c r="A27797" s="108" t="str">
        <f t="shared" si="435"/>
        <v>MK_2009_NATIONAL TOTAL_HCB</v>
      </c>
      <c r="B27797" s="113" t="s">
        <v>178</v>
      </c>
      <c r="C27797" s="113">
        <v>2009</v>
      </c>
      <c r="D27797" s="113" t="s">
        <v>122</v>
      </c>
      <c r="E27797" s="113" t="s">
        <v>130</v>
      </c>
      <c r="F27797" s="113" t="s">
        <v>200</v>
      </c>
      <c r="G27797" s="150">
        <v>8.2754296468167301E-6</v>
      </c>
    </row>
    <row r="27798" spans="1:7" x14ac:dyDescent="0.25">
      <c r="A27798" s="108" t="str">
        <f t="shared" si="435"/>
        <v>MK_2009_NATIONAL TOTAL_PCB</v>
      </c>
      <c r="B27798" s="113" t="s">
        <v>178</v>
      </c>
      <c r="C27798" s="113">
        <v>2009</v>
      </c>
      <c r="D27798" s="113" t="s">
        <v>122</v>
      </c>
      <c r="E27798" s="113" t="s">
        <v>259</v>
      </c>
      <c r="F27798" s="113" t="s">
        <v>200</v>
      </c>
      <c r="G27798" s="113">
        <v>2.0806500671668399E-4</v>
      </c>
    </row>
    <row r="27799" spans="1:7" x14ac:dyDescent="0.25">
      <c r="A27799" s="108" t="str">
        <f t="shared" si="435"/>
        <v>MK_2009_1A3(FS)_NOx</v>
      </c>
      <c r="B27799" s="113" t="s">
        <v>178</v>
      </c>
      <c r="C27799" s="113">
        <v>2009</v>
      </c>
      <c r="D27799" s="113" t="s">
        <v>132</v>
      </c>
      <c r="E27799" s="113" t="s">
        <v>199</v>
      </c>
      <c r="F27799" s="113" t="s">
        <v>200</v>
      </c>
      <c r="G27799" s="113">
        <v>5.8518557210115603</v>
      </c>
    </row>
    <row r="27800" spans="1:7" x14ac:dyDescent="0.25">
      <c r="A27800" s="108" t="str">
        <f t="shared" si="435"/>
        <v>MK_2009_1A3(FS)_NMVOC</v>
      </c>
      <c r="B27800" s="113" t="s">
        <v>178</v>
      </c>
      <c r="C27800" s="113">
        <v>2009</v>
      </c>
      <c r="D27800" s="113" t="s">
        <v>132</v>
      </c>
      <c r="E27800" s="113" t="s">
        <v>123</v>
      </c>
      <c r="F27800" s="113" t="s">
        <v>200</v>
      </c>
      <c r="G27800" s="113">
        <v>4.0411370940396401</v>
      </c>
    </row>
    <row r="27801" spans="1:7" x14ac:dyDescent="0.25">
      <c r="A27801" s="108" t="str">
        <f t="shared" si="435"/>
        <v>MK_2009_1A3(FS)_SOx</v>
      </c>
      <c r="B27801" s="113" t="s">
        <v>178</v>
      </c>
      <c r="C27801" s="113">
        <v>2009</v>
      </c>
      <c r="D27801" s="113" t="s">
        <v>132</v>
      </c>
      <c r="E27801" s="113" t="s">
        <v>201</v>
      </c>
      <c r="F27801" s="113" t="s">
        <v>200</v>
      </c>
      <c r="G27801" s="113">
        <v>1.1760986716152499E-2</v>
      </c>
    </row>
    <row r="27802" spans="1:7" x14ac:dyDescent="0.25">
      <c r="A27802" s="108" t="str">
        <f t="shared" si="435"/>
        <v>MK_2009_1A3(FS)_NH3</v>
      </c>
      <c r="B27802" s="113" t="s">
        <v>178</v>
      </c>
      <c r="C27802" s="113">
        <v>2009</v>
      </c>
      <c r="D27802" s="113" t="s">
        <v>132</v>
      </c>
      <c r="E27802" s="113" t="s">
        <v>124</v>
      </c>
      <c r="F27802" s="113" t="s">
        <v>200</v>
      </c>
      <c r="G27802" s="113">
        <v>0.11517578365322299</v>
      </c>
    </row>
    <row r="27803" spans="1:7" x14ac:dyDescent="0.25">
      <c r="A27803" s="108" t="str">
        <f t="shared" si="435"/>
        <v>MK_2009_1A3(FS)_PM2.5</v>
      </c>
      <c r="B27803" s="113" t="s">
        <v>178</v>
      </c>
      <c r="C27803" s="113">
        <v>2009</v>
      </c>
      <c r="D27803" s="113" t="s">
        <v>132</v>
      </c>
      <c r="E27803" s="113" t="s">
        <v>203</v>
      </c>
      <c r="F27803" s="113" t="s">
        <v>200</v>
      </c>
      <c r="G27803" s="113">
        <v>0.45268124370021001</v>
      </c>
    </row>
    <row r="27804" spans="1:7" x14ac:dyDescent="0.25">
      <c r="A27804" s="108" t="str">
        <f t="shared" si="435"/>
        <v>MK_2009_3D_NOx</v>
      </c>
      <c r="B27804" s="113" t="s">
        <v>178</v>
      </c>
      <c r="C27804" s="113">
        <v>2009</v>
      </c>
      <c r="D27804" s="113" t="s">
        <v>206</v>
      </c>
      <c r="E27804" s="113" t="s">
        <v>199</v>
      </c>
      <c r="F27804" s="113" t="s">
        <v>200</v>
      </c>
      <c r="G27804" s="113">
        <v>0.41693539333333302</v>
      </c>
    </row>
    <row r="27805" spans="1:7" x14ac:dyDescent="0.25">
      <c r="A27805" s="108" t="str">
        <f t="shared" si="435"/>
        <v>MK_2010_NATIONAL TOTAL_NOx</v>
      </c>
      <c r="B27805" s="113" t="s">
        <v>178</v>
      </c>
      <c r="C27805" s="113">
        <v>2010</v>
      </c>
      <c r="D27805" s="113" t="s">
        <v>122</v>
      </c>
      <c r="E27805" s="113" t="s">
        <v>199</v>
      </c>
      <c r="F27805" s="113" t="s">
        <v>200</v>
      </c>
      <c r="G27805" s="113">
        <v>36.376188239548704</v>
      </c>
    </row>
    <row r="27806" spans="1:7" x14ac:dyDescent="0.25">
      <c r="A27806" s="108" t="str">
        <f t="shared" si="435"/>
        <v>MK_2010_NATIONAL TOTAL_NMVOC</v>
      </c>
      <c r="B27806" s="113" t="s">
        <v>178</v>
      </c>
      <c r="C27806" s="113">
        <v>2010</v>
      </c>
      <c r="D27806" s="113" t="s">
        <v>122</v>
      </c>
      <c r="E27806" s="113" t="s">
        <v>123</v>
      </c>
      <c r="F27806" s="113" t="s">
        <v>200</v>
      </c>
      <c r="G27806" s="113">
        <v>28.466921239188402</v>
      </c>
    </row>
    <row r="27807" spans="1:7" x14ac:dyDescent="0.25">
      <c r="A27807" s="108" t="str">
        <f t="shared" si="435"/>
        <v>MK_2010_NATIONAL TOTAL_SOx</v>
      </c>
      <c r="B27807" s="113" t="s">
        <v>178</v>
      </c>
      <c r="C27807" s="113">
        <v>2010</v>
      </c>
      <c r="D27807" s="113" t="s">
        <v>122</v>
      </c>
      <c r="E27807" s="113" t="s">
        <v>201</v>
      </c>
      <c r="F27807" s="113" t="s">
        <v>200</v>
      </c>
      <c r="G27807" s="113">
        <v>85.631466485207596</v>
      </c>
    </row>
    <row r="27808" spans="1:7" x14ac:dyDescent="0.25">
      <c r="A27808" s="108" t="str">
        <f t="shared" si="435"/>
        <v>MK_2010_NATIONAL TOTAL_NH3</v>
      </c>
      <c r="B27808" s="113" t="s">
        <v>178</v>
      </c>
      <c r="C27808" s="113">
        <v>2010</v>
      </c>
      <c r="D27808" s="113" t="s">
        <v>122</v>
      </c>
      <c r="E27808" s="113" t="s">
        <v>124</v>
      </c>
      <c r="F27808" s="113" t="s">
        <v>200</v>
      </c>
      <c r="G27808" s="113">
        <v>10.0244983280899</v>
      </c>
    </row>
    <row r="27809" spans="1:7" x14ac:dyDescent="0.25">
      <c r="A27809" s="108" t="str">
        <f t="shared" si="435"/>
        <v>MK_2010_NATIONAL TOTAL_PM2.5</v>
      </c>
      <c r="B27809" s="113" t="s">
        <v>178</v>
      </c>
      <c r="C27809" s="113">
        <v>2010</v>
      </c>
      <c r="D27809" s="113" t="s">
        <v>122</v>
      </c>
      <c r="E27809" s="113" t="s">
        <v>203</v>
      </c>
      <c r="F27809" s="113" t="s">
        <v>200</v>
      </c>
      <c r="G27809" s="113">
        <v>15.861373016017399</v>
      </c>
    </row>
    <row r="27810" spans="1:7" x14ac:dyDescent="0.25">
      <c r="A27810" s="108" t="str">
        <f t="shared" si="435"/>
        <v>MK_2010_NATIONAL TOTAL_Pb</v>
      </c>
      <c r="B27810" s="113" t="s">
        <v>178</v>
      </c>
      <c r="C27810" s="113">
        <v>2010</v>
      </c>
      <c r="D27810" s="113" t="s">
        <v>122</v>
      </c>
      <c r="E27810" s="113" t="s">
        <v>125</v>
      </c>
      <c r="F27810" s="113" t="s">
        <v>200</v>
      </c>
      <c r="G27810" s="113">
        <v>5.9724504879499797E-3</v>
      </c>
    </row>
    <row r="27811" spans="1:7" x14ac:dyDescent="0.25">
      <c r="A27811" s="108" t="str">
        <f t="shared" si="435"/>
        <v>MK_2010_NATIONAL TOTAL_Cd</v>
      </c>
      <c r="B27811" s="113" t="s">
        <v>178</v>
      </c>
      <c r="C27811" s="113">
        <v>2010</v>
      </c>
      <c r="D27811" s="113" t="s">
        <v>122</v>
      </c>
      <c r="E27811" s="113" t="s">
        <v>126</v>
      </c>
      <c r="F27811" s="113" t="s">
        <v>200</v>
      </c>
      <c r="G27811" s="113">
        <v>2.46383529309102E-4</v>
      </c>
    </row>
    <row r="27812" spans="1:7" x14ac:dyDescent="0.25">
      <c r="A27812" s="108" t="str">
        <f t="shared" si="435"/>
        <v>MK_2010_NATIONAL TOTAL_Hg</v>
      </c>
      <c r="B27812" s="113" t="s">
        <v>178</v>
      </c>
      <c r="C27812" s="113">
        <v>2010</v>
      </c>
      <c r="D27812" s="113" t="s">
        <v>122</v>
      </c>
      <c r="E27812" s="113" t="s">
        <v>127</v>
      </c>
      <c r="F27812" s="113" t="s">
        <v>200</v>
      </c>
      <c r="G27812" s="113">
        <v>3.4379263851513702E-4</v>
      </c>
    </row>
    <row r="27813" spans="1:7" x14ac:dyDescent="0.25">
      <c r="A27813" s="108" t="str">
        <f t="shared" si="435"/>
        <v>MK_2010_NATIONAL TOTAL_DIOX</v>
      </c>
      <c r="B27813" s="113" t="s">
        <v>178</v>
      </c>
      <c r="C27813" s="113">
        <v>2010</v>
      </c>
      <c r="D27813" s="113" t="s">
        <v>122</v>
      </c>
      <c r="E27813" s="113" t="s">
        <v>128</v>
      </c>
      <c r="F27813" s="113" t="s">
        <v>200</v>
      </c>
      <c r="G27813" s="150">
        <v>2.9548016969404898E-8</v>
      </c>
    </row>
    <row r="27814" spans="1:7" x14ac:dyDescent="0.25">
      <c r="A27814" s="108" t="str">
        <f t="shared" si="435"/>
        <v>MK_2010_NATIONAL TOTAL_PAH</v>
      </c>
      <c r="B27814" s="113" t="s">
        <v>178</v>
      </c>
      <c r="C27814" s="113">
        <v>2010</v>
      </c>
      <c r="D27814" s="113" t="s">
        <v>122</v>
      </c>
      <c r="E27814" s="113" t="s">
        <v>129</v>
      </c>
      <c r="F27814" s="113" t="s">
        <v>200</v>
      </c>
      <c r="G27814" s="113">
        <v>4.4741344521988897E-3</v>
      </c>
    </row>
    <row r="27815" spans="1:7" x14ac:dyDescent="0.25">
      <c r="A27815" s="108" t="str">
        <f t="shared" si="435"/>
        <v>MK_2010_NATIONAL TOTAL_HCB</v>
      </c>
      <c r="B27815" s="113" t="s">
        <v>178</v>
      </c>
      <c r="C27815" s="113">
        <v>2010</v>
      </c>
      <c r="D27815" s="113" t="s">
        <v>122</v>
      </c>
      <c r="E27815" s="113" t="s">
        <v>130</v>
      </c>
      <c r="F27815" s="113" t="s">
        <v>200</v>
      </c>
      <c r="G27815" s="150">
        <v>9.5801311644223594E-6</v>
      </c>
    </row>
    <row r="27816" spans="1:7" x14ac:dyDescent="0.25">
      <c r="A27816" s="108" t="str">
        <f t="shared" si="435"/>
        <v>MK_2010_NATIONAL TOTAL_PCB</v>
      </c>
      <c r="B27816" s="113" t="s">
        <v>178</v>
      </c>
      <c r="C27816" s="113">
        <v>2010</v>
      </c>
      <c r="D27816" s="113" t="s">
        <v>122</v>
      </c>
      <c r="E27816" s="113" t="s">
        <v>259</v>
      </c>
      <c r="F27816" s="113" t="s">
        <v>200</v>
      </c>
      <c r="G27816" s="113">
        <v>2.08853197082678E-4</v>
      </c>
    </row>
    <row r="27817" spans="1:7" x14ac:dyDescent="0.25">
      <c r="A27817" s="108" t="str">
        <f t="shared" si="435"/>
        <v>MK_2010_1A3(FS)_NOx</v>
      </c>
      <c r="B27817" s="113" t="s">
        <v>178</v>
      </c>
      <c r="C27817" s="113">
        <v>2010</v>
      </c>
      <c r="D27817" s="113" t="s">
        <v>132</v>
      </c>
      <c r="E27817" s="113" t="s">
        <v>199</v>
      </c>
      <c r="F27817" s="113" t="s">
        <v>200</v>
      </c>
      <c r="G27817" s="113">
        <v>5.5177829171984802</v>
      </c>
    </row>
    <row r="27818" spans="1:7" x14ac:dyDescent="0.25">
      <c r="A27818" s="108" t="str">
        <f t="shared" si="435"/>
        <v>MK_2010_1A3(FS)_NMVOC</v>
      </c>
      <c r="B27818" s="113" t="s">
        <v>178</v>
      </c>
      <c r="C27818" s="113">
        <v>2010</v>
      </c>
      <c r="D27818" s="113" t="s">
        <v>132</v>
      </c>
      <c r="E27818" s="113" t="s">
        <v>123</v>
      </c>
      <c r="F27818" s="113" t="s">
        <v>200</v>
      </c>
      <c r="G27818" s="113">
        <v>3.4745219526845901</v>
      </c>
    </row>
    <row r="27819" spans="1:7" x14ac:dyDescent="0.25">
      <c r="A27819" s="108" t="str">
        <f t="shared" si="435"/>
        <v>MK_2010_1A3(FS)_SOx</v>
      </c>
      <c r="B27819" s="113" t="s">
        <v>178</v>
      </c>
      <c r="C27819" s="113">
        <v>2010</v>
      </c>
      <c r="D27819" s="113" t="s">
        <v>132</v>
      </c>
      <c r="E27819" s="113" t="s">
        <v>201</v>
      </c>
      <c r="F27819" s="113" t="s">
        <v>200</v>
      </c>
      <c r="G27819" s="113">
        <v>1.1868701252257001E-2</v>
      </c>
    </row>
    <row r="27820" spans="1:7" x14ac:dyDescent="0.25">
      <c r="A27820" s="108" t="str">
        <f t="shared" si="435"/>
        <v>MK_2010_1A3(FS)_NH3</v>
      </c>
      <c r="B27820" s="113" t="s">
        <v>178</v>
      </c>
      <c r="C27820" s="113">
        <v>2010</v>
      </c>
      <c r="D27820" s="113" t="s">
        <v>132</v>
      </c>
      <c r="E27820" s="113" t="s">
        <v>124</v>
      </c>
      <c r="F27820" s="113" t="s">
        <v>200</v>
      </c>
      <c r="G27820" s="113">
        <v>0.12591587767679899</v>
      </c>
    </row>
    <row r="27821" spans="1:7" x14ac:dyDescent="0.25">
      <c r="A27821" s="108" t="str">
        <f t="shared" si="435"/>
        <v>MK_2010_1A3(FS)_PM2.5</v>
      </c>
      <c r="B27821" s="113" t="s">
        <v>178</v>
      </c>
      <c r="C27821" s="113">
        <v>2010</v>
      </c>
      <c r="D27821" s="113" t="s">
        <v>132</v>
      </c>
      <c r="E27821" s="113" t="s">
        <v>203</v>
      </c>
      <c r="F27821" s="113" t="s">
        <v>200</v>
      </c>
      <c r="G27821" s="113">
        <v>0.44299871651212702</v>
      </c>
    </row>
    <row r="27822" spans="1:7" x14ac:dyDescent="0.25">
      <c r="A27822" s="108" t="str">
        <f t="shared" si="435"/>
        <v>MK_2010_3D_NOx</v>
      </c>
      <c r="B27822" s="113" t="s">
        <v>178</v>
      </c>
      <c r="C27822" s="113">
        <v>2010</v>
      </c>
      <c r="D27822" s="113" t="s">
        <v>206</v>
      </c>
      <c r="E27822" s="113" t="s">
        <v>199</v>
      </c>
      <c r="F27822" s="113" t="s">
        <v>200</v>
      </c>
      <c r="G27822" s="113">
        <v>0.44297478333333301</v>
      </c>
    </row>
    <row r="27823" spans="1:7" x14ac:dyDescent="0.25">
      <c r="A27823" s="108" t="str">
        <f t="shared" si="435"/>
        <v>MK_2011_NATIONAL TOTAL_NOx</v>
      </c>
      <c r="B27823" s="113" t="s">
        <v>178</v>
      </c>
      <c r="C27823" s="113">
        <v>2011</v>
      </c>
      <c r="D27823" s="113" t="s">
        <v>122</v>
      </c>
      <c r="E27823" s="113" t="s">
        <v>199</v>
      </c>
      <c r="F27823" s="113" t="s">
        <v>200</v>
      </c>
      <c r="G27823" s="113">
        <v>38.735927121959598</v>
      </c>
    </row>
    <row r="27824" spans="1:7" x14ac:dyDescent="0.25">
      <c r="A27824" s="108" t="str">
        <f t="shared" si="435"/>
        <v>MK_2011_NATIONAL TOTAL_NMVOC</v>
      </c>
      <c r="B27824" s="113" t="s">
        <v>178</v>
      </c>
      <c r="C27824" s="113">
        <v>2011</v>
      </c>
      <c r="D27824" s="113" t="s">
        <v>122</v>
      </c>
      <c r="E27824" s="113" t="s">
        <v>123</v>
      </c>
      <c r="F27824" s="113" t="s">
        <v>200</v>
      </c>
      <c r="G27824" s="113">
        <v>29.115202129464102</v>
      </c>
    </row>
    <row r="27825" spans="1:7" x14ac:dyDescent="0.25">
      <c r="A27825" s="108" t="str">
        <f t="shared" si="435"/>
        <v>MK_2011_NATIONAL TOTAL_SOx</v>
      </c>
      <c r="B27825" s="113" t="s">
        <v>178</v>
      </c>
      <c r="C27825" s="113">
        <v>2011</v>
      </c>
      <c r="D27825" s="113" t="s">
        <v>122</v>
      </c>
      <c r="E27825" s="113" t="s">
        <v>201</v>
      </c>
      <c r="F27825" s="113" t="s">
        <v>200</v>
      </c>
      <c r="G27825" s="113">
        <v>103.38595034978</v>
      </c>
    </row>
    <row r="27826" spans="1:7" x14ac:dyDescent="0.25">
      <c r="A27826" s="108" t="str">
        <f t="shared" si="435"/>
        <v>MK_2011_NATIONAL TOTAL_NH3</v>
      </c>
      <c r="B27826" s="113" t="s">
        <v>178</v>
      </c>
      <c r="C27826" s="113">
        <v>2011</v>
      </c>
      <c r="D27826" s="113" t="s">
        <v>122</v>
      </c>
      <c r="E27826" s="113" t="s">
        <v>124</v>
      </c>
      <c r="F27826" s="113" t="s">
        <v>200</v>
      </c>
      <c r="G27826" s="113">
        <v>10.381481809997901</v>
      </c>
    </row>
    <row r="27827" spans="1:7" x14ac:dyDescent="0.25">
      <c r="A27827" s="108" t="str">
        <f t="shared" si="435"/>
        <v>MK_2011_NATIONAL TOTAL_PM2.5</v>
      </c>
      <c r="B27827" s="113" t="s">
        <v>178</v>
      </c>
      <c r="C27827" s="113">
        <v>2011</v>
      </c>
      <c r="D27827" s="113" t="s">
        <v>122</v>
      </c>
      <c r="E27827" s="113" t="s">
        <v>203</v>
      </c>
      <c r="F27827" s="113" t="s">
        <v>200</v>
      </c>
      <c r="G27827" s="113">
        <v>21.710804415374501</v>
      </c>
    </row>
    <row r="27828" spans="1:7" x14ac:dyDescent="0.25">
      <c r="A27828" s="108" t="str">
        <f t="shared" si="435"/>
        <v>MK_2011_NATIONAL TOTAL_Pb</v>
      </c>
      <c r="B27828" s="113" t="s">
        <v>178</v>
      </c>
      <c r="C27828" s="113">
        <v>2011</v>
      </c>
      <c r="D27828" s="113" t="s">
        <v>122</v>
      </c>
      <c r="E27828" s="113" t="s">
        <v>125</v>
      </c>
      <c r="F27828" s="113" t="s">
        <v>200</v>
      </c>
      <c r="G27828" s="113">
        <v>6.4934474914378803E-3</v>
      </c>
    </row>
    <row r="27829" spans="1:7" x14ac:dyDescent="0.25">
      <c r="A27829" s="108" t="str">
        <f t="shared" si="435"/>
        <v>MK_2011_NATIONAL TOTAL_Cd</v>
      </c>
      <c r="B27829" s="113" t="s">
        <v>178</v>
      </c>
      <c r="C27829" s="113">
        <v>2011</v>
      </c>
      <c r="D27829" s="113" t="s">
        <v>122</v>
      </c>
      <c r="E27829" s="113" t="s">
        <v>126</v>
      </c>
      <c r="F27829" s="113" t="s">
        <v>200</v>
      </c>
      <c r="G27829" s="113">
        <v>2.63043528877264E-4</v>
      </c>
    </row>
    <row r="27830" spans="1:7" x14ac:dyDescent="0.25">
      <c r="A27830" s="108" t="str">
        <f t="shared" si="435"/>
        <v>MK_2011_NATIONAL TOTAL_Hg</v>
      </c>
      <c r="B27830" s="113" t="s">
        <v>178</v>
      </c>
      <c r="C27830" s="113">
        <v>2011</v>
      </c>
      <c r="D27830" s="113" t="s">
        <v>122</v>
      </c>
      <c r="E27830" s="113" t="s">
        <v>127</v>
      </c>
      <c r="F27830" s="113" t="s">
        <v>200</v>
      </c>
      <c r="G27830" s="113">
        <v>3.7906537002305201E-4</v>
      </c>
    </row>
    <row r="27831" spans="1:7" x14ac:dyDescent="0.25">
      <c r="A27831" s="108" t="str">
        <f t="shared" si="435"/>
        <v>MK_2011_NATIONAL TOTAL_DIOX</v>
      </c>
      <c r="B27831" s="113" t="s">
        <v>178</v>
      </c>
      <c r="C27831" s="113">
        <v>2011</v>
      </c>
      <c r="D27831" s="113" t="s">
        <v>122</v>
      </c>
      <c r="E27831" s="113" t="s">
        <v>128</v>
      </c>
      <c r="F27831" s="113" t="s">
        <v>200</v>
      </c>
      <c r="G27831" s="150">
        <v>3.5773944078116702E-8</v>
      </c>
    </row>
    <row r="27832" spans="1:7" x14ac:dyDescent="0.25">
      <c r="A27832" s="108" t="str">
        <f t="shared" si="435"/>
        <v>MK_2011_NATIONAL TOTAL_PAH</v>
      </c>
      <c r="B27832" s="113" t="s">
        <v>178</v>
      </c>
      <c r="C27832" s="113">
        <v>2011</v>
      </c>
      <c r="D27832" s="113" t="s">
        <v>122</v>
      </c>
      <c r="E27832" s="113" t="s">
        <v>129</v>
      </c>
      <c r="F27832" s="113" t="s">
        <v>200</v>
      </c>
      <c r="G27832" s="113">
        <v>4.6768242594272796E-3</v>
      </c>
    </row>
    <row r="27833" spans="1:7" x14ac:dyDescent="0.25">
      <c r="A27833" s="108" t="str">
        <f t="shared" si="435"/>
        <v>MK_2011_NATIONAL TOTAL_HCB</v>
      </c>
      <c r="B27833" s="113" t="s">
        <v>178</v>
      </c>
      <c r="C27833" s="113">
        <v>2011</v>
      </c>
      <c r="D27833" s="113" t="s">
        <v>122</v>
      </c>
      <c r="E27833" s="113" t="s">
        <v>130</v>
      </c>
      <c r="F27833" s="113" t="s">
        <v>200</v>
      </c>
      <c r="G27833" s="150">
        <v>1.0504776694221499E-5</v>
      </c>
    </row>
    <row r="27834" spans="1:7" x14ac:dyDescent="0.25">
      <c r="A27834" s="108" t="str">
        <f t="shared" si="435"/>
        <v>MK_2011_NATIONAL TOTAL_PCB</v>
      </c>
      <c r="B27834" s="113" t="s">
        <v>178</v>
      </c>
      <c r="C27834" s="113">
        <v>2011</v>
      </c>
      <c r="D27834" s="113" t="s">
        <v>122</v>
      </c>
      <c r="E27834" s="113" t="s">
        <v>259</v>
      </c>
      <c r="F27834" s="113" t="s">
        <v>200</v>
      </c>
      <c r="G27834" s="113">
        <v>2.0921479924086801E-4</v>
      </c>
    </row>
    <row r="27835" spans="1:7" x14ac:dyDescent="0.25">
      <c r="A27835" s="108" t="str">
        <f t="shared" si="435"/>
        <v>MK_2011_1A3(FS)_NOx</v>
      </c>
      <c r="B27835" s="113" t="s">
        <v>178</v>
      </c>
      <c r="C27835" s="113">
        <v>2011</v>
      </c>
      <c r="D27835" s="113" t="s">
        <v>132</v>
      </c>
      <c r="E27835" s="113" t="s">
        <v>199</v>
      </c>
      <c r="F27835" s="113" t="s">
        <v>200</v>
      </c>
      <c r="G27835" s="113">
        <v>5.5121612476486703</v>
      </c>
    </row>
    <row r="27836" spans="1:7" x14ac:dyDescent="0.25">
      <c r="A27836" s="108" t="str">
        <f t="shared" si="435"/>
        <v>MK_2011_1A3(FS)_NMVOC</v>
      </c>
      <c r="B27836" s="113" t="s">
        <v>178</v>
      </c>
      <c r="C27836" s="113">
        <v>2011</v>
      </c>
      <c r="D27836" s="113" t="s">
        <v>132</v>
      </c>
      <c r="E27836" s="113" t="s">
        <v>123</v>
      </c>
      <c r="F27836" s="113" t="s">
        <v>200</v>
      </c>
      <c r="G27836" s="113">
        <v>3.1347399868369599</v>
      </c>
    </row>
    <row r="27837" spans="1:7" x14ac:dyDescent="0.25">
      <c r="A27837" s="108" t="str">
        <f t="shared" si="435"/>
        <v>MK_2011_1A3(FS)_SOx</v>
      </c>
      <c r="B27837" s="113" t="s">
        <v>178</v>
      </c>
      <c r="C27837" s="113">
        <v>2011</v>
      </c>
      <c r="D27837" s="113" t="s">
        <v>132</v>
      </c>
      <c r="E27837" s="113" t="s">
        <v>201</v>
      </c>
      <c r="F27837" s="113" t="s">
        <v>200</v>
      </c>
      <c r="G27837" s="113">
        <v>1.1823099494964301E-2</v>
      </c>
    </row>
    <row r="27838" spans="1:7" x14ac:dyDescent="0.25">
      <c r="A27838" s="108" t="str">
        <f t="shared" si="435"/>
        <v>MK_2011_1A3(FS)_NH3</v>
      </c>
      <c r="B27838" s="113" t="s">
        <v>178</v>
      </c>
      <c r="C27838" s="113">
        <v>2011</v>
      </c>
      <c r="D27838" s="113" t="s">
        <v>132</v>
      </c>
      <c r="E27838" s="113" t="s">
        <v>124</v>
      </c>
      <c r="F27838" s="113" t="s">
        <v>200</v>
      </c>
      <c r="G27838" s="113">
        <v>0.130453208911185</v>
      </c>
    </row>
    <row r="27839" spans="1:7" x14ac:dyDescent="0.25">
      <c r="A27839" s="108" t="str">
        <f t="shared" si="435"/>
        <v>MK_2011_1A3(FS)_PM2.5</v>
      </c>
      <c r="B27839" s="113" t="s">
        <v>178</v>
      </c>
      <c r="C27839" s="113">
        <v>2011</v>
      </c>
      <c r="D27839" s="113" t="s">
        <v>132</v>
      </c>
      <c r="E27839" s="113" t="s">
        <v>203</v>
      </c>
      <c r="F27839" s="113" t="s">
        <v>200</v>
      </c>
      <c r="G27839" s="113">
        <v>0.44756292173557399</v>
      </c>
    </row>
    <row r="27840" spans="1:7" x14ac:dyDescent="0.25">
      <c r="A27840" s="108" t="str">
        <f t="shared" si="435"/>
        <v>MK_2011_3D_NOx</v>
      </c>
      <c r="B27840" s="113" t="s">
        <v>178</v>
      </c>
      <c r="C27840" s="113">
        <v>2011</v>
      </c>
      <c r="D27840" s="113" t="s">
        <v>206</v>
      </c>
      <c r="E27840" s="113" t="s">
        <v>199</v>
      </c>
      <c r="F27840" s="113" t="s">
        <v>200</v>
      </c>
      <c r="G27840" s="113">
        <v>0.43230216466666699</v>
      </c>
    </row>
    <row r="27841" spans="1:7" x14ac:dyDescent="0.25">
      <c r="A27841" s="108" t="str">
        <f t="shared" si="435"/>
        <v>MK_2012_NATIONAL TOTAL_NOx</v>
      </c>
      <c r="B27841" s="113" t="s">
        <v>178</v>
      </c>
      <c r="C27841" s="113">
        <v>2012</v>
      </c>
      <c r="D27841" s="113" t="s">
        <v>122</v>
      </c>
      <c r="E27841" s="113" t="s">
        <v>199</v>
      </c>
      <c r="F27841" s="113" t="s">
        <v>200</v>
      </c>
      <c r="G27841" s="113">
        <v>36.581143912502803</v>
      </c>
    </row>
    <row r="27842" spans="1:7" x14ac:dyDescent="0.25">
      <c r="A27842" s="108" t="str">
        <f t="shared" si="435"/>
        <v>MK_2012_NATIONAL TOTAL_NMVOC</v>
      </c>
      <c r="B27842" s="113" t="s">
        <v>178</v>
      </c>
      <c r="C27842" s="113">
        <v>2012</v>
      </c>
      <c r="D27842" s="113" t="s">
        <v>122</v>
      </c>
      <c r="E27842" s="113" t="s">
        <v>123</v>
      </c>
      <c r="F27842" s="113" t="s">
        <v>200</v>
      </c>
      <c r="G27842" s="113">
        <v>29.262206590706</v>
      </c>
    </row>
    <row r="27843" spans="1:7" x14ac:dyDescent="0.25">
      <c r="A27843" s="108" t="str">
        <f t="shared" si="435"/>
        <v>MK_2012_NATIONAL TOTAL_SOx</v>
      </c>
      <c r="B27843" s="113" t="s">
        <v>178</v>
      </c>
      <c r="C27843" s="113">
        <v>2012</v>
      </c>
      <c r="D27843" s="113" t="s">
        <v>122</v>
      </c>
      <c r="E27843" s="113" t="s">
        <v>201</v>
      </c>
      <c r="F27843" s="113" t="s">
        <v>200</v>
      </c>
      <c r="G27843" s="113">
        <v>91.304521631107505</v>
      </c>
    </row>
    <row r="27844" spans="1:7" x14ac:dyDescent="0.25">
      <c r="A27844" s="108" t="str">
        <f t="shared" si="435"/>
        <v>MK_2012_NATIONAL TOTAL_NH3</v>
      </c>
      <c r="B27844" s="113" t="s">
        <v>178</v>
      </c>
      <c r="C27844" s="113">
        <v>2012</v>
      </c>
      <c r="D27844" s="113" t="s">
        <v>122</v>
      </c>
      <c r="E27844" s="113" t="s">
        <v>124</v>
      </c>
      <c r="F27844" s="113" t="s">
        <v>200</v>
      </c>
      <c r="G27844" s="113">
        <v>9.5555280242254508</v>
      </c>
    </row>
    <row r="27845" spans="1:7" x14ac:dyDescent="0.25">
      <c r="A27845" s="108" t="str">
        <f t="shared" si="435"/>
        <v>MK_2012_NATIONAL TOTAL_PM2.5</v>
      </c>
      <c r="B27845" s="113" t="s">
        <v>178</v>
      </c>
      <c r="C27845" s="113">
        <v>2012</v>
      </c>
      <c r="D27845" s="113" t="s">
        <v>122</v>
      </c>
      <c r="E27845" s="113" t="s">
        <v>203</v>
      </c>
      <c r="F27845" s="113" t="s">
        <v>200</v>
      </c>
      <c r="G27845" s="113">
        <v>21.405284785108002</v>
      </c>
    </row>
    <row r="27846" spans="1:7" x14ac:dyDescent="0.25">
      <c r="A27846" s="108" t="str">
        <f t="shared" si="435"/>
        <v>MK_2012_NATIONAL TOTAL_Pb</v>
      </c>
      <c r="B27846" s="113" t="s">
        <v>178</v>
      </c>
      <c r="C27846" s="113">
        <v>2012</v>
      </c>
      <c r="D27846" s="113" t="s">
        <v>122</v>
      </c>
      <c r="E27846" s="113" t="s">
        <v>125</v>
      </c>
      <c r="F27846" s="113" t="s">
        <v>200</v>
      </c>
      <c r="G27846" s="113">
        <v>5.3804559629321404E-3</v>
      </c>
    </row>
    <row r="27847" spans="1:7" x14ac:dyDescent="0.25">
      <c r="A27847" s="108" t="str">
        <f t="shared" ref="A27847:A27910" si="436">CONCATENATE(B27847,"_",C27847,"_",D27847,"_",E27847)</f>
        <v>MK_2012_NATIONAL TOTAL_Cd</v>
      </c>
      <c r="B27847" s="113" t="s">
        <v>178</v>
      </c>
      <c r="C27847" s="113">
        <v>2012</v>
      </c>
      <c r="D27847" s="113" t="s">
        <v>122</v>
      </c>
      <c r="E27847" s="113" t="s">
        <v>126</v>
      </c>
      <c r="F27847" s="113" t="s">
        <v>200</v>
      </c>
      <c r="G27847" s="113">
        <v>2.6612761175468701E-4</v>
      </c>
    </row>
    <row r="27848" spans="1:7" x14ac:dyDescent="0.25">
      <c r="A27848" s="108" t="str">
        <f t="shared" si="436"/>
        <v>MK_2012_NATIONAL TOTAL_Hg</v>
      </c>
      <c r="B27848" s="113" t="s">
        <v>178</v>
      </c>
      <c r="C27848" s="113">
        <v>2012</v>
      </c>
      <c r="D27848" s="113" t="s">
        <v>122</v>
      </c>
      <c r="E27848" s="113" t="s">
        <v>127</v>
      </c>
      <c r="F27848" s="113" t="s">
        <v>200</v>
      </c>
      <c r="G27848" s="113">
        <v>3.5721382129727303E-4</v>
      </c>
    </row>
    <row r="27849" spans="1:7" x14ac:dyDescent="0.25">
      <c r="A27849" s="108" t="str">
        <f t="shared" si="436"/>
        <v>MK_2012_NATIONAL TOTAL_DIOX</v>
      </c>
      <c r="B27849" s="113" t="s">
        <v>178</v>
      </c>
      <c r="C27849" s="113">
        <v>2012</v>
      </c>
      <c r="D27849" s="113" t="s">
        <v>122</v>
      </c>
      <c r="E27849" s="113" t="s">
        <v>128</v>
      </c>
      <c r="F27849" s="113" t="s">
        <v>200</v>
      </c>
      <c r="G27849" s="150">
        <v>3.8994506929679098E-8</v>
      </c>
    </row>
    <row r="27850" spans="1:7" x14ac:dyDescent="0.25">
      <c r="A27850" s="108" t="str">
        <f t="shared" si="436"/>
        <v>MK_2012_NATIONAL TOTAL_PAH</v>
      </c>
      <c r="B27850" s="113" t="s">
        <v>178</v>
      </c>
      <c r="C27850" s="113">
        <v>2012</v>
      </c>
      <c r="D27850" s="113" t="s">
        <v>122</v>
      </c>
      <c r="E27850" s="113" t="s">
        <v>129</v>
      </c>
      <c r="F27850" s="113" t="s">
        <v>200</v>
      </c>
      <c r="G27850" s="113">
        <v>5.1291653043744898E-3</v>
      </c>
    </row>
    <row r="27851" spans="1:7" x14ac:dyDescent="0.25">
      <c r="A27851" s="108" t="str">
        <f t="shared" si="436"/>
        <v>MK_2012_NATIONAL TOTAL_HCB</v>
      </c>
      <c r="B27851" s="113" t="s">
        <v>178</v>
      </c>
      <c r="C27851" s="113">
        <v>2012</v>
      </c>
      <c r="D27851" s="113" t="s">
        <v>122</v>
      </c>
      <c r="E27851" s="113" t="s">
        <v>130</v>
      </c>
      <c r="F27851" s="113" t="s">
        <v>200</v>
      </c>
      <c r="G27851" s="150">
        <v>9.4740374335021E-6</v>
      </c>
    </row>
    <row r="27852" spans="1:7" x14ac:dyDescent="0.25">
      <c r="A27852" s="108" t="str">
        <f t="shared" si="436"/>
        <v>MK_2012_NATIONAL TOTAL_PCB</v>
      </c>
      <c r="B27852" s="113" t="s">
        <v>178</v>
      </c>
      <c r="C27852" s="113">
        <v>2012</v>
      </c>
      <c r="D27852" s="113" t="s">
        <v>122</v>
      </c>
      <c r="E27852" s="113" t="s">
        <v>259</v>
      </c>
      <c r="F27852" s="113" t="s">
        <v>200</v>
      </c>
      <c r="G27852" s="113">
        <v>2.09187755690206E-4</v>
      </c>
    </row>
    <row r="27853" spans="1:7" x14ac:dyDescent="0.25">
      <c r="A27853" s="108" t="str">
        <f t="shared" si="436"/>
        <v>MK_2012_1A3(FS)_NOx</v>
      </c>
      <c r="B27853" s="113" t="s">
        <v>178</v>
      </c>
      <c r="C27853" s="113">
        <v>2012</v>
      </c>
      <c r="D27853" s="113" t="s">
        <v>132</v>
      </c>
      <c r="E27853" s="113" t="s">
        <v>199</v>
      </c>
      <c r="F27853" s="113" t="s">
        <v>200</v>
      </c>
      <c r="G27853" s="113">
        <v>5.1933921253845901</v>
      </c>
    </row>
    <row r="27854" spans="1:7" x14ac:dyDescent="0.25">
      <c r="A27854" s="108" t="str">
        <f t="shared" si="436"/>
        <v>MK_2012_1A3(FS)_NMVOC</v>
      </c>
      <c r="B27854" s="113" t="s">
        <v>178</v>
      </c>
      <c r="C27854" s="113">
        <v>2012</v>
      </c>
      <c r="D27854" s="113" t="s">
        <v>132</v>
      </c>
      <c r="E27854" s="113" t="s">
        <v>123</v>
      </c>
      <c r="F27854" s="113" t="s">
        <v>200</v>
      </c>
      <c r="G27854" s="113">
        <v>2.4165086585342799</v>
      </c>
    </row>
    <row r="27855" spans="1:7" x14ac:dyDescent="0.25">
      <c r="A27855" s="108" t="str">
        <f t="shared" si="436"/>
        <v>MK_2012_1A3(FS)_SOx</v>
      </c>
      <c r="B27855" s="113" t="s">
        <v>178</v>
      </c>
      <c r="C27855" s="113">
        <v>2012</v>
      </c>
      <c r="D27855" s="113" t="s">
        <v>132</v>
      </c>
      <c r="E27855" s="113" t="s">
        <v>201</v>
      </c>
      <c r="F27855" s="113" t="s">
        <v>200</v>
      </c>
      <c r="G27855" s="113">
        <v>1.1369838628722E-2</v>
      </c>
    </row>
    <row r="27856" spans="1:7" x14ac:dyDescent="0.25">
      <c r="A27856" s="108" t="str">
        <f t="shared" si="436"/>
        <v>MK_2012_1A3(FS)_NH3</v>
      </c>
      <c r="B27856" s="113" t="s">
        <v>178</v>
      </c>
      <c r="C27856" s="113">
        <v>2012</v>
      </c>
      <c r="D27856" s="113" t="s">
        <v>132</v>
      </c>
      <c r="E27856" s="113" t="s">
        <v>124</v>
      </c>
      <c r="F27856" s="113" t="s">
        <v>200</v>
      </c>
      <c r="G27856" s="113">
        <v>0.11540007005010899</v>
      </c>
    </row>
    <row r="27857" spans="1:7" x14ac:dyDescent="0.25">
      <c r="A27857" s="108" t="str">
        <f t="shared" si="436"/>
        <v>MK_2012_1A3(FS)_PM2.5</v>
      </c>
      <c r="B27857" s="113" t="s">
        <v>178</v>
      </c>
      <c r="C27857" s="113">
        <v>2012</v>
      </c>
      <c r="D27857" s="113" t="s">
        <v>132</v>
      </c>
      <c r="E27857" s="113" t="s">
        <v>203</v>
      </c>
      <c r="F27857" s="113" t="s">
        <v>200</v>
      </c>
      <c r="G27857" s="113">
        <v>0.42684223856148401</v>
      </c>
    </row>
    <row r="27858" spans="1:7" x14ac:dyDescent="0.25">
      <c r="A27858" s="108" t="str">
        <f t="shared" si="436"/>
        <v>MK_2012_3D_NOx</v>
      </c>
      <c r="B27858" s="113" t="s">
        <v>178</v>
      </c>
      <c r="C27858" s="113">
        <v>2012</v>
      </c>
      <c r="D27858" s="113" t="s">
        <v>206</v>
      </c>
      <c r="E27858" s="113" t="s">
        <v>199</v>
      </c>
      <c r="F27858" s="113" t="s">
        <v>200</v>
      </c>
      <c r="G27858" s="113">
        <v>0.44607095623999998</v>
      </c>
    </row>
    <row r="27859" spans="1:7" x14ac:dyDescent="0.25">
      <c r="A27859" s="108" t="str">
        <f t="shared" si="436"/>
        <v>MK_2013_NATIONAL TOTAL_NOx</v>
      </c>
      <c r="B27859" s="113" t="s">
        <v>178</v>
      </c>
      <c r="C27859" s="113">
        <v>2013</v>
      </c>
      <c r="D27859" s="113" t="s">
        <v>122</v>
      </c>
      <c r="E27859" s="113" t="s">
        <v>199</v>
      </c>
      <c r="F27859" s="113" t="s">
        <v>200</v>
      </c>
      <c r="G27859" s="113">
        <v>29.022874530540101</v>
      </c>
    </row>
    <row r="27860" spans="1:7" x14ac:dyDescent="0.25">
      <c r="A27860" s="108" t="str">
        <f t="shared" si="436"/>
        <v>MK_2013_NATIONAL TOTAL_NMVOC</v>
      </c>
      <c r="B27860" s="113" t="s">
        <v>178</v>
      </c>
      <c r="C27860" s="113">
        <v>2013</v>
      </c>
      <c r="D27860" s="113" t="s">
        <v>122</v>
      </c>
      <c r="E27860" s="113" t="s">
        <v>123</v>
      </c>
      <c r="F27860" s="113" t="s">
        <v>200</v>
      </c>
      <c r="G27860" s="113">
        <v>28.853853973278301</v>
      </c>
    </row>
    <row r="27861" spans="1:7" x14ac:dyDescent="0.25">
      <c r="A27861" s="108" t="str">
        <f t="shared" si="436"/>
        <v>MK_2013_NATIONAL TOTAL_SOx</v>
      </c>
      <c r="B27861" s="113" t="s">
        <v>178</v>
      </c>
      <c r="C27861" s="113">
        <v>2013</v>
      </c>
      <c r="D27861" s="113" t="s">
        <v>122</v>
      </c>
      <c r="E27861" s="113" t="s">
        <v>201</v>
      </c>
      <c r="F27861" s="113" t="s">
        <v>200</v>
      </c>
      <c r="G27861" s="113">
        <v>82.025963843627096</v>
      </c>
    </row>
    <row r="27862" spans="1:7" x14ac:dyDescent="0.25">
      <c r="A27862" s="108" t="str">
        <f t="shared" si="436"/>
        <v>MK_2013_NATIONAL TOTAL_NH3</v>
      </c>
      <c r="B27862" s="113" t="s">
        <v>178</v>
      </c>
      <c r="C27862" s="113">
        <v>2013</v>
      </c>
      <c r="D27862" s="113" t="s">
        <v>122</v>
      </c>
      <c r="E27862" s="113" t="s">
        <v>124</v>
      </c>
      <c r="F27862" s="113" t="s">
        <v>200</v>
      </c>
      <c r="G27862" s="113">
        <v>9.5907660705730304</v>
      </c>
    </row>
    <row r="27863" spans="1:7" x14ac:dyDescent="0.25">
      <c r="A27863" s="108" t="str">
        <f t="shared" si="436"/>
        <v>MK_2013_NATIONAL TOTAL_PM2.5</v>
      </c>
      <c r="B27863" s="113" t="s">
        <v>178</v>
      </c>
      <c r="C27863" s="113">
        <v>2013</v>
      </c>
      <c r="D27863" s="113" t="s">
        <v>122</v>
      </c>
      <c r="E27863" s="113" t="s">
        <v>203</v>
      </c>
      <c r="F27863" s="113" t="s">
        <v>200</v>
      </c>
      <c r="G27863" s="113">
        <v>23.726996988961702</v>
      </c>
    </row>
    <row r="27864" spans="1:7" x14ac:dyDescent="0.25">
      <c r="A27864" s="108" t="str">
        <f t="shared" si="436"/>
        <v>MK_2013_NATIONAL TOTAL_Pb</v>
      </c>
      <c r="B27864" s="113" t="s">
        <v>178</v>
      </c>
      <c r="C27864" s="113">
        <v>2013</v>
      </c>
      <c r="D27864" s="113" t="s">
        <v>122</v>
      </c>
      <c r="E27864" s="113" t="s">
        <v>125</v>
      </c>
      <c r="F27864" s="113" t="s">
        <v>200</v>
      </c>
      <c r="G27864" s="113">
        <v>4.2259000189595599E-3</v>
      </c>
    </row>
    <row r="27865" spans="1:7" x14ac:dyDescent="0.25">
      <c r="A27865" s="108" t="str">
        <f t="shared" si="436"/>
        <v>MK_2013_NATIONAL TOTAL_Cd</v>
      </c>
      <c r="B27865" s="113" t="s">
        <v>178</v>
      </c>
      <c r="C27865" s="113">
        <v>2013</v>
      </c>
      <c r="D27865" s="113" t="s">
        <v>122</v>
      </c>
      <c r="E27865" s="113" t="s">
        <v>126</v>
      </c>
      <c r="F27865" s="113" t="s">
        <v>200</v>
      </c>
      <c r="G27865" s="113">
        <v>2.4254087049807401E-4</v>
      </c>
    </row>
    <row r="27866" spans="1:7" x14ac:dyDescent="0.25">
      <c r="A27866" s="108" t="str">
        <f t="shared" si="436"/>
        <v>MK_2013_NATIONAL TOTAL_Hg</v>
      </c>
      <c r="B27866" s="113" t="s">
        <v>178</v>
      </c>
      <c r="C27866" s="113">
        <v>2013</v>
      </c>
      <c r="D27866" s="113" t="s">
        <v>122</v>
      </c>
      <c r="E27866" s="113" t="s">
        <v>127</v>
      </c>
      <c r="F27866" s="113" t="s">
        <v>200</v>
      </c>
      <c r="G27866" s="113">
        <v>3.0622284800522299E-4</v>
      </c>
    </row>
    <row r="27867" spans="1:7" x14ac:dyDescent="0.25">
      <c r="A27867" s="108" t="str">
        <f t="shared" si="436"/>
        <v>MK_2013_NATIONAL TOTAL_DIOX</v>
      </c>
      <c r="B27867" s="113" t="s">
        <v>178</v>
      </c>
      <c r="C27867" s="113">
        <v>2013</v>
      </c>
      <c r="D27867" s="113" t="s">
        <v>122</v>
      </c>
      <c r="E27867" s="113" t="s">
        <v>128</v>
      </c>
      <c r="F27867" s="113" t="s">
        <v>200</v>
      </c>
      <c r="G27867" s="150">
        <v>4.0113974362702601E-8</v>
      </c>
    </row>
    <row r="27868" spans="1:7" x14ac:dyDescent="0.25">
      <c r="A27868" s="108" t="str">
        <f t="shared" si="436"/>
        <v>MK_2013_NATIONAL TOTAL_PAH</v>
      </c>
      <c r="B27868" s="113" t="s">
        <v>178</v>
      </c>
      <c r="C27868" s="113">
        <v>2013</v>
      </c>
      <c r="D27868" s="113" t="s">
        <v>122</v>
      </c>
      <c r="E27868" s="113" t="s">
        <v>129</v>
      </c>
      <c r="F27868" s="113" t="s">
        <v>200</v>
      </c>
      <c r="G27868" s="113">
        <v>4.86685046693965E-3</v>
      </c>
    </row>
    <row r="27869" spans="1:7" x14ac:dyDescent="0.25">
      <c r="A27869" s="108" t="str">
        <f t="shared" si="436"/>
        <v>MK_2013_NATIONAL TOTAL_HCB</v>
      </c>
      <c r="B27869" s="113" t="s">
        <v>178</v>
      </c>
      <c r="C27869" s="113">
        <v>2013</v>
      </c>
      <c r="D27869" s="113" t="s">
        <v>122</v>
      </c>
      <c r="E27869" s="113" t="s">
        <v>130</v>
      </c>
      <c r="F27869" s="113" t="s">
        <v>200</v>
      </c>
      <c r="G27869" s="150">
        <v>6.35241676521052E-6</v>
      </c>
    </row>
    <row r="27870" spans="1:7" x14ac:dyDescent="0.25">
      <c r="A27870" s="108" t="str">
        <f t="shared" si="436"/>
        <v>MK_2013_NATIONAL TOTAL_PCB</v>
      </c>
      <c r="B27870" s="113" t="s">
        <v>178</v>
      </c>
      <c r="C27870" s="113">
        <v>2013</v>
      </c>
      <c r="D27870" s="113" t="s">
        <v>122</v>
      </c>
      <c r="E27870" s="113" t="s">
        <v>259</v>
      </c>
      <c r="F27870" s="113" t="s">
        <v>200</v>
      </c>
      <c r="G27870" s="113">
        <v>2.0901541377166299E-4</v>
      </c>
    </row>
    <row r="27871" spans="1:7" x14ac:dyDescent="0.25">
      <c r="A27871" s="108" t="str">
        <f t="shared" si="436"/>
        <v>MK_2013_1A3(FS)_NOx</v>
      </c>
      <c r="B27871" s="113" t="s">
        <v>178</v>
      </c>
      <c r="C27871" s="113">
        <v>2013</v>
      </c>
      <c r="D27871" s="113" t="s">
        <v>132</v>
      </c>
      <c r="E27871" s="113" t="s">
        <v>199</v>
      </c>
      <c r="F27871" s="113" t="s">
        <v>200</v>
      </c>
      <c r="G27871" s="113">
        <v>5.82039246255599</v>
      </c>
    </row>
    <row r="27872" spans="1:7" x14ac:dyDescent="0.25">
      <c r="A27872" s="108" t="str">
        <f t="shared" si="436"/>
        <v>MK_2013_1A3(FS)_NMVOC</v>
      </c>
      <c r="B27872" s="113" t="s">
        <v>178</v>
      </c>
      <c r="C27872" s="113">
        <v>2013</v>
      </c>
      <c r="D27872" s="113" t="s">
        <v>132</v>
      </c>
      <c r="E27872" s="113" t="s">
        <v>123</v>
      </c>
      <c r="F27872" s="113" t="s">
        <v>200</v>
      </c>
      <c r="G27872" s="113">
        <v>2.3923326126054301</v>
      </c>
    </row>
    <row r="27873" spans="1:7" x14ac:dyDescent="0.25">
      <c r="A27873" s="108" t="str">
        <f t="shared" si="436"/>
        <v>MK_2013_1A3(FS)_SOx</v>
      </c>
      <c r="B27873" s="113" t="s">
        <v>178</v>
      </c>
      <c r="C27873" s="113">
        <v>2013</v>
      </c>
      <c r="D27873" s="113" t="s">
        <v>132</v>
      </c>
      <c r="E27873" s="113" t="s">
        <v>201</v>
      </c>
      <c r="F27873" s="113" t="s">
        <v>200</v>
      </c>
      <c r="G27873" s="113">
        <v>1.28550813343955E-2</v>
      </c>
    </row>
    <row r="27874" spans="1:7" x14ac:dyDescent="0.25">
      <c r="A27874" s="108" t="str">
        <f t="shared" si="436"/>
        <v>MK_2013_1A3(FS)_NH3</v>
      </c>
      <c r="B27874" s="113" t="s">
        <v>178</v>
      </c>
      <c r="C27874" s="113">
        <v>2013</v>
      </c>
      <c r="D27874" s="113" t="s">
        <v>132</v>
      </c>
      <c r="E27874" s="113" t="s">
        <v>124</v>
      </c>
      <c r="F27874" s="113" t="s">
        <v>200</v>
      </c>
      <c r="G27874" s="113">
        <v>0.127839098510594</v>
      </c>
    </row>
    <row r="27875" spans="1:7" x14ac:dyDescent="0.25">
      <c r="A27875" s="108" t="str">
        <f t="shared" si="436"/>
        <v>MK_2013_1A3(FS)_PM2.5</v>
      </c>
      <c r="B27875" s="113" t="s">
        <v>178</v>
      </c>
      <c r="C27875" s="113">
        <v>2013</v>
      </c>
      <c r="D27875" s="113" t="s">
        <v>132</v>
      </c>
      <c r="E27875" s="113" t="s">
        <v>203</v>
      </c>
      <c r="F27875" s="113" t="s">
        <v>200</v>
      </c>
      <c r="G27875" s="113">
        <v>0.476307550252978</v>
      </c>
    </row>
    <row r="27876" spans="1:7" x14ac:dyDescent="0.25">
      <c r="A27876" s="108" t="str">
        <f t="shared" si="436"/>
        <v>MK_2013_3D_NOx</v>
      </c>
      <c r="B27876" s="113" t="s">
        <v>178</v>
      </c>
      <c r="C27876" s="113">
        <v>2013</v>
      </c>
      <c r="D27876" s="113" t="s">
        <v>206</v>
      </c>
      <c r="E27876" s="113" t="s">
        <v>199</v>
      </c>
      <c r="F27876" s="113" t="s">
        <v>200</v>
      </c>
      <c r="G27876" s="113">
        <v>0.39263952623999998</v>
      </c>
    </row>
    <row r="27877" spans="1:7" x14ac:dyDescent="0.25">
      <c r="A27877" s="108" t="str">
        <f t="shared" si="436"/>
        <v>MK_2014_NATIONAL TOTAL_NOx</v>
      </c>
      <c r="B27877" s="113" t="s">
        <v>178</v>
      </c>
      <c r="C27877" s="113">
        <v>2014</v>
      </c>
      <c r="D27877" s="113" t="s">
        <v>122</v>
      </c>
      <c r="E27877" s="113" t="s">
        <v>199</v>
      </c>
      <c r="F27877" s="113" t="s">
        <v>200</v>
      </c>
      <c r="G27877" s="113">
        <v>26.391585558781301</v>
      </c>
    </row>
    <row r="27878" spans="1:7" x14ac:dyDescent="0.25">
      <c r="A27878" s="108" t="str">
        <f t="shared" si="436"/>
        <v>MK_2014_NATIONAL TOTAL_NMVOC</v>
      </c>
      <c r="B27878" s="113" t="s">
        <v>178</v>
      </c>
      <c r="C27878" s="113">
        <v>2014</v>
      </c>
      <c r="D27878" s="113" t="s">
        <v>122</v>
      </c>
      <c r="E27878" s="113" t="s">
        <v>123</v>
      </c>
      <c r="F27878" s="113" t="s">
        <v>200</v>
      </c>
      <c r="G27878" s="113">
        <v>28.635164651946699</v>
      </c>
    </row>
    <row r="27879" spans="1:7" x14ac:dyDescent="0.25">
      <c r="A27879" s="108" t="str">
        <f t="shared" si="436"/>
        <v>MK_2014_NATIONAL TOTAL_SOx</v>
      </c>
      <c r="B27879" s="113" t="s">
        <v>178</v>
      </c>
      <c r="C27879" s="113">
        <v>2014</v>
      </c>
      <c r="D27879" s="113" t="s">
        <v>122</v>
      </c>
      <c r="E27879" s="113" t="s">
        <v>201</v>
      </c>
      <c r="F27879" s="113" t="s">
        <v>200</v>
      </c>
      <c r="G27879" s="113">
        <v>82.685386648662202</v>
      </c>
    </row>
    <row r="27880" spans="1:7" x14ac:dyDescent="0.25">
      <c r="A27880" s="108" t="str">
        <f t="shared" si="436"/>
        <v>MK_2014_NATIONAL TOTAL_NH3</v>
      </c>
      <c r="B27880" s="113" t="s">
        <v>178</v>
      </c>
      <c r="C27880" s="113">
        <v>2014</v>
      </c>
      <c r="D27880" s="113" t="s">
        <v>122</v>
      </c>
      <c r="E27880" s="113" t="s">
        <v>124</v>
      </c>
      <c r="F27880" s="113" t="s">
        <v>200</v>
      </c>
      <c r="G27880" s="113">
        <v>9.6254472534167093</v>
      </c>
    </row>
    <row r="27881" spans="1:7" x14ac:dyDescent="0.25">
      <c r="A27881" s="108" t="str">
        <f t="shared" si="436"/>
        <v>MK_2014_NATIONAL TOTAL_PM2.5</v>
      </c>
      <c r="B27881" s="113" t="s">
        <v>178</v>
      </c>
      <c r="C27881" s="113">
        <v>2014</v>
      </c>
      <c r="D27881" s="113" t="s">
        <v>122</v>
      </c>
      <c r="E27881" s="113" t="s">
        <v>203</v>
      </c>
      <c r="F27881" s="113" t="s">
        <v>200</v>
      </c>
      <c r="G27881" s="113">
        <v>17.0469894929657</v>
      </c>
    </row>
    <row r="27882" spans="1:7" x14ac:dyDescent="0.25">
      <c r="A27882" s="108" t="str">
        <f t="shared" si="436"/>
        <v>MK_2014_NATIONAL TOTAL_Pb</v>
      </c>
      <c r="B27882" s="113" t="s">
        <v>178</v>
      </c>
      <c r="C27882" s="113">
        <v>2014</v>
      </c>
      <c r="D27882" s="113" t="s">
        <v>122</v>
      </c>
      <c r="E27882" s="113" t="s">
        <v>125</v>
      </c>
      <c r="F27882" s="113" t="s">
        <v>200</v>
      </c>
      <c r="G27882" s="113">
        <v>4.7175940639190804E-3</v>
      </c>
    </row>
    <row r="27883" spans="1:7" x14ac:dyDescent="0.25">
      <c r="A27883" s="108" t="str">
        <f t="shared" si="436"/>
        <v>MK_2014_NATIONAL TOTAL_Cd</v>
      </c>
      <c r="B27883" s="113" t="s">
        <v>178</v>
      </c>
      <c r="C27883" s="113">
        <v>2014</v>
      </c>
      <c r="D27883" s="113" t="s">
        <v>122</v>
      </c>
      <c r="E27883" s="113" t="s">
        <v>126</v>
      </c>
      <c r="F27883" s="113" t="s">
        <v>200</v>
      </c>
      <c r="G27883" s="113">
        <v>2.43748089799928E-4</v>
      </c>
    </row>
    <row r="27884" spans="1:7" x14ac:dyDescent="0.25">
      <c r="A27884" s="108" t="str">
        <f t="shared" si="436"/>
        <v>MK_2014_NATIONAL TOTAL_Hg</v>
      </c>
      <c r="B27884" s="113" t="s">
        <v>178</v>
      </c>
      <c r="C27884" s="113">
        <v>2014</v>
      </c>
      <c r="D27884" s="113" t="s">
        <v>122</v>
      </c>
      <c r="E27884" s="113" t="s">
        <v>127</v>
      </c>
      <c r="F27884" s="113" t="s">
        <v>200</v>
      </c>
      <c r="G27884" s="113">
        <v>3.1031699337376198E-4</v>
      </c>
    </row>
    <row r="27885" spans="1:7" x14ac:dyDescent="0.25">
      <c r="A27885" s="108" t="str">
        <f t="shared" si="436"/>
        <v>MK_2014_NATIONAL TOTAL_DIOX</v>
      </c>
      <c r="B27885" s="113" t="s">
        <v>178</v>
      </c>
      <c r="C27885" s="113">
        <v>2014</v>
      </c>
      <c r="D27885" s="113" t="s">
        <v>122</v>
      </c>
      <c r="E27885" s="113" t="s">
        <v>128</v>
      </c>
      <c r="F27885" s="113" t="s">
        <v>200</v>
      </c>
      <c r="G27885" s="150">
        <v>3.9993709544527198E-8</v>
      </c>
    </row>
    <row r="27886" spans="1:7" x14ac:dyDescent="0.25">
      <c r="A27886" s="108" t="str">
        <f t="shared" si="436"/>
        <v>MK_2014_NATIONAL TOTAL_PAH</v>
      </c>
      <c r="B27886" s="113" t="s">
        <v>178</v>
      </c>
      <c r="C27886" s="113">
        <v>2014</v>
      </c>
      <c r="D27886" s="113" t="s">
        <v>122</v>
      </c>
      <c r="E27886" s="113" t="s">
        <v>129</v>
      </c>
      <c r="F27886" s="113" t="s">
        <v>200</v>
      </c>
      <c r="G27886" s="113">
        <v>4.6895964184708004E-3</v>
      </c>
    </row>
    <row r="27887" spans="1:7" x14ac:dyDescent="0.25">
      <c r="A27887" s="108" t="str">
        <f t="shared" si="436"/>
        <v>MK_2014_NATIONAL TOTAL_HCB</v>
      </c>
      <c r="B27887" s="113" t="s">
        <v>178</v>
      </c>
      <c r="C27887" s="113">
        <v>2014</v>
      </c>
      <c r="D27887" s="113" t="s">
        <v>122</v>
      </c>
      <c r="E27887" s="113" t="s">
        <v>130</v>
      </c>
      <c r="F27887" s="113" t="s">
        <v>200</v>
      </c>
      <c r="G27887" s="150">
        <v>4.1864742543120703E-6</v>
      </c>
    </row>
    <row r="27888" spans="1:7" x14ac:dyDescent="0.25">
      <c r="A27888" s="108" t="str">
        <f t="shared" si="436"/>
        <v>MK_2014_NATIONAL TOTAL_PCB</v>
      </c>
      <c r="B27888" s="113" t="s">
        <v>178</v>
      </c>
      <c r="C27888" s="113">
        <v>2014</v>
      </c>
      <c r="D27888" s="113" t="s">
        <v>122</v>
      </c>
      <c r="E27888" s="113" t="s">
        <v>259</v>
      </c>
      <c r="F27888" s="113" t="s">
        <v>200</v>
      </c>
      <c r="G27888" s="113">
        <v>2.09476975251924E-4</v>
      </c>
    </row>
    <row r="27889" spans="1:7" x14ac:dyDescent="0.25">
      <c r="A27889" s="108" t="str">
        <f t="shared" si="436"/>
        <v>MK_2014_1A3(FS)_NOx</v>
      </c>
      <c r="B27889" s="113" t="s">
        <v>178</v>
      </c>
      <c r="C27889" s="113">
        <v>2014</v>
      </c>
      <c r="D27889" s="113" t="s">
        <v>132</v>
      </c>
      <c r="E27889" s="113" t="s">
        <v>199</v>
      </c>
      <c r="F27889" s="113" t="s">
        <v>200</v>
      </c>
      <c r="G27889" s="113">
        <v>8.99823493182158</v>
      </c>
    </row>
    <row r="27890" spans="1:7" x14ac:dyDescent="0.25">
      <c r="A27890" s="108" t="str">
        <f t="shared" si="436"/>
        <v>MK_2014_1A3(FS)_NMVOC</v>
      </c>
      <c r="B27890" s="113" t="s">
        <v>178</v>
      </c>
      <c r="C27890" s="113">
        <v>2014</v>
      </c>
      <c r="D27890" s="113" t="s">
        <v>132</v>
      </c>
      <c r="E27890" s="113" t="s">
        <v>123</v>
      </c>
      <c r="F27890" s="113" t="s">
        <v>200</v>
      </c>
      <c r="G27890" s="113">
        <v>2.24644978823786</v>
      </c>
    </row>
    <row r="27891" spans="1:7" x14ac:dyDescent="0.25">
      <c r="A27891" s="108" t="str">
        <f t="shared" si="436"/>
        <v>MK_2014_1A3(FS)_SOx</v>
      </c>
      <c r="B27891" s="113" t="s">
        <v>178</v>
      </c>
      <c r="C27891" s="113">
        <v>2014</v>
      </c>
      <c r="D27891" s="113" t="s">
        <v>132</v>
      </c>
      <c r="E27891" s="113" t="s">
        <v>201</v>
      </c>
      <c r="F27891" s="113" t="s">
        <v>200</v>
      </c>
      <c r="G27891" s="113">
        <v>1.37708703815388E-2</v>
      </c>
    </row>
    <row r="27892" spans="1:7" x14ac:dyDescent="0.25">
      <c r="A27892" s="108" t="str">
        <f t="shared" si="436"/>
        <v>MK_2014_1A3(FS)_NH3</v>
      </c>
      <c r="B27892" s="113" t="s">
        <v>178</v>
      </c>
      <c r="C27892" s="113">
        <v>2014</v>
      </c>
      <c r="D27892" s="113" t="s">
        <v>132</v>
      </c>
      <c r="E27892" s="113" t="s">
        <v>124</v>
      </c>
      <c r="F27892" s="113" t="s">
        <v>200</v>
      </c>
      <c r="G27892" s="113">
        <v>0.12390686107258</v>
      </c>
    </row>
    <row r="27893" spans="1:7" x14ac:dyDescent="0.25">
      <c r="A27893" s="108" t="str">
        <f t="shared" si="436"/>
        <v>MK_2014_1A3(FS)_PM2.5</v>
      </c>
      <c r="B27893" s="113" t="s">
        <v>178</v>
      </c>
      <c r="C27893" s="113">
        <v>2014</v>
      </c>
      <c r="D27893" s="113" t="s">
        <v>132</v>
      </c>
      <c r="E27893" s="113" t="s">
        <v>203</v>
      </c>
      <c r="F27893" s="113" t="s">
        <v>200</v>
      </c>
      <c r="G27893" s="113">
        <v>0.418527596862934</v>
      </c>
    </row>
    <row r="27894" spans="1:7" x14ac:dyDescent="0.25">
      <c r="A27894" s="108" t="str">
        <f t="shared" si="436"/>
        <v>MK_2014_3D_NOx</v>
      </c>
      <c r="B27894" s="113" t="s">
        <v>178</v>
      </c>
      <c r="C27894" s="113">
        <v>2014</v>
      </c>
      <c r="D27894" s="113" t="s">
        <v>206</v>
      </c>
      <c r="E27894" s="113" t="s">
        <v>199</v>
      </c>
      <c r="F27894" s="113" t="s">
        <v>200</v>
      </c>
      <c r="G27894" s="113">
        <v>0.43379744096</v>
      </c>
    </row>
    <row r="27895" spans="1:7" x14ac:dyDescent="0.25">
      <c r="A27895" s="108" t="str">
        <f t="shared" si="436"/>
        <v>MK_2015_NATIONAL TOTAL_NOx</v>
      </c>
      <c r="B27895" s="113" t="s">
        <v>178</v>
      </c>
      <c r="C27895" s="113">
        <v>2015</v>
      </c>
      <c r="D27895" s="113" t="s">
        <v>122</v>
      </c>
      <c r="E27895" s="113" t="s">
        <v>199</v>
      </c>
      <c r="F27895" s="113" t="s">
        <v>200</v>
      </c>
      <c r="G27895" s="113">
        <v>21.6727922288499</v>
      </c>
    </row>
    <row r="27896" spans="1:7" x14ac:dyDescent="0.25">
      <c r="A27896" s="108" t="str">
        <f t="shared" si="436"/>
        <v>MK_2015_NATIONAL TOTAL_NMVOC</v>
      </c>
      <c r="B27896" s="113" t="s">
        <v>178</v>
      </c>
      <c r="C27896" s="113">
        <v>2015</v>
      </c>
      <c r="D27896" s="113" t="s">
        <v>122</v>
      </c>
      <c r="E27896" s="113" t="s">
        <v>123</v>
      </c>
      <c r="F27896" s="113" t="s">
        <v>200</v>
      </c>
      <c r="G27896" s="113">
        <v>27.308012652931801</v>
      </c>
    </row>
    <row r="27897" spans="1:7" x14ac:dyDescent="0.25">
      <c r="A27897" s="108" t="str">
        <f t="shared" si="436"/>
        <v>MK_2015_NATIONAL TOTAL_SOx</v>
      </c>
      <c r="B27897" s="113" t="s">
        <v>178</v>
      </c>
      <c r="C27897" s="113">
        <v>2015</v>
      </c>
      <c r="D27897" s="113" t="s">
        <v>122</v>
      </c>
      <c r="E27897" s="113" t="s">
        <v>201</v>
      </c>
      <c r="F27897" s="113" t="s">
        <v>200</v>
      </c>
      <c r="G27897" s="113">
        <v>74.998961791748997</v>
      </c>
    </row>
    <row r="27898" spans="1:7" x14ac:dyDescent="0.25">
      <c r="A27898" s="108" t="str">
        <f t="shared" si="436"/>
        <v>MK_2015_NATIONAL TOTAL_NH3</v>
      </c>
      <c r="B27898" s="113" t="s">
        <v>178</v>
      </c>
      <c r="C27898" s="113">
        <v>2015</v>
      </c>
      <c r="D27898" s="113" t="s">
        <v>122</v>
      </c>
      <c r="E27898" s="113" t="s">
        <v>124</v>
      </c>
      <c r="F27898" s="113" t="s">
        <v>200</v>
      </c>
      <c r="G27898" s="113">
        <v>9.5695372667420102</v>
      </c>
    </row>
    <row r="27899" spans="1:7" x14ac:dyDescent="0.25">
      <c r="A27899" s="108" t="str">
        <f t="shared" si="436"/>
        <v>MK_2015_NATIONAL TOTAL_PM2.5</v>
      </c>
      <c r="B27899" s="113" t="s">
        <v>178</v>
      </c>
      <c r="C27899" s="113">
        <v>2015</v>
      </c>
      <c r="D27899" s="113" t="s">
        <v>122</v>
      </c>
      <c r="E27899" s="113" t="s">
        <v>203</v>
      </c>
      <c r="F27899" s="113" t="s">
        <v>200</v>
      </c>
      <c r="G27899" s="113">
        <v>14.755691137698699</v>
      </c>
    </row>
    <row r="27900" spans="1:7" x14ac:dyDescent="0.25">
      <c r="A27900" s="108" t="str">
        <f t="shared" si="436"/>
        <v>MK_2015_NATIONAL TOTAL_Pb</v>
      </c>
      <c r="B27900" s="113" t="s">
        <v>178</v>
      </c>
      <c r="C27900" s="113">
        <v>2015</v>
      </c>
      <c r="D27900" s="113" t="s">
        <v>122</v>
      </c>
      <c r="E27900" s="113" t="s">
        <v>125</v>
      </c>
      <c r="F27900" s="113" t="s">
        <v>200</v>
      </c>
      <c r="G27900" s="113">
        <v>4.5289260714951596E-3</v>
      </c>
    </row>
    <row r="27901" spans="1:7" x14ac:dyDescent="0.25">
      <c r="A27901" s="108" t="str">
        <f t="shared" si="436"/>
        <v>MK_2015_NATIONAL TOTAL_Cd</v>
      </c>
      <c r="B27901" s="113" t="s">
        <v>178</v>
      </c>
      <c r="C27901" s="113">
        <v>2015</v>
      </c>
      <c r="D27901" s="113" t="s">
        <v>122</v>
      </c>
      <c r="E27901" s="113" t="s">
        <v>126</v>
      </c>
      <c r="F27901" s="113" t="s">
        <v>200</v>
      </c>
      <c r="G27901" s="113">
        <v>2.40500697646425E-4</v>
      </c>
    </row>
    <row r="27902" spans="1:7" x14ac:dyDescent="0.25">
      <c r="A27902" s="108" t="str">
        <f t="shared" si="436"/>
        <v>MK_2015_NATIONAL TOTAL_Hg</v>
      </c>
      <c r="B27902" s="113" t="s">
        <v>178</v>
      </c>
      <c r="C27902" s="113">
        <v>2015</v>
      </c>
      <c r="D27902" s="113" t="s">
        <v>122</v>
      </c>
      <c r="E27902" s="113" t="s">
        <v>127</v>
      </c>
      <c r="F27902" s="113" t="s">
        <v>200</v>
      </c>
      <c r="G27902" s="113">
        <v>3.0418117475541499E-4</v>
      </c>
    </row>
    <row r="27903" spans="1:7" x14ac:dyDescent="0.25">
      <c r="A27903" s="108" t="str">
        <f t="shared" si="436"/>
        <v>MK_2015_NATIONAL TOTAL_DIOX</v>
      </c>
      <c r="B27903" s="113" t="s">
        <v>178</v>
      </c>
      <c r="C27903" s="113">
        <v>2015</v>
      </c>
      <c r="D27903" s="113" t="s">
        <v>122</v>
      </c>
      <c r="E27903" s="113" t="s">
        <v>128</v>
      </c>
      <c r="F27903" s="113" t="s">
        <v>200</v>
      </c>
      <c r="G27903" s="150">
        <v>4.9518389252582302E-8</v>
      </c>
    </row>
    <row r="27904" spans="1:7" x14ac:dyDescent="0.25">
      <c r="A27904" s="108" t="str">
        <f t="shared" si="436"/>
        <v>MK_2015_NATIONAL TOTAL_PAH</v>
      </c>
      <c r="B27904" s="113" t="s">
        <v>178</v>
      </c>
      <c r="C27904" s="113">
        <v>2015</v>
      </c>
      <c r="D27904" s="113" t="s">
        <v>122</v>
      </c>
      <c r="E27904" s="113" t="s">
        <v>129</v>
      </c>
      <c r="F27904" s="113" t="s">
        <v>200</v>
      </c>
      <c r="G27904" s="113">
        <v>4.7457865480413598E-3</v>
      </c>
    </row>
    <row r="27905" spans="1:7" x14ac:dyDescent="0.25">
      <c r="A27905" s="108" t="str">
        <f t="shared" si="436"/>
        <v>MK_2015_NATIONAL TOTAL_HCB</v>
      </c>
      <c r="B27905" s="113" t="s">
        <v>178</v>
      </c>
      <c r="C27905" s="113">
        <v>2015</v>
      </c>
      <c r="D27905" s="113" t="s">
        <v>122</v>
      </c>
      <c r="E27905" s="113" t="s">
        <v>130</v>
      </c>
      <c r="F27905" s="113" t="s">
        <v>200</v>
      </c>
      <c r="G27905" s="150">
        <v>9.5632691572885594E-7</v>
      </c>
    </row>
    <row r="27906" spans="1:7" x14ac:dyDescent="0.25">
      <c r="A27906" s="108" t="str">
        <f t="shared" si="436"/>
        <v>MK_2015_NATIONAL TOTAL_PCB</v>
      </c>
      <c r="B27906" s="113" t="s">
        <v>178</v>
      </c>
      <c r="C27906" s="113">
        <v>2015</v>
      </c>
      <c r="D27906" s="113" t="s">
        <v>122</v>
      </c>
      <c r="E27906" s="113" t="s">
        <v>259</v>
      </c>
      <c r="F27906" s="113" t="s">
        <v>200</v>
      </c>
      <c r="G27906" s="113">
        <v>2.1633167474212299E-4</v>
      </c>
    </row>
    <row r="27907" spans="1:7" x14ac:dyDescent="0.25">
      <c r="A27907" s="108" t="str">
        <f t="shared" si="436"/>
        <v>MK_2015_1A3(FS)_NOx</v>
      </c>
      <c r="B27907" s="113" t="s">
        <v>178</v>
      </c>
      <c r="C27907" s="113">
        <v>2015</v>
      </c>
      <c r="D27907" s="113" t="s">
        <v>132</v>
      </c>
      <c r="E27907" s="113" t="s">
        <v>199</v>
      </c>
      <c r="F27907" s="113" t="s">
        <v>200</v>
      </c>
      <c r="G27907" s="113">
        <v>5.7523121174006402</v>
      </c>
    </row>
    <row r="27908" spans="1:7" x14ac:dyDescent="0.25">
      <c r="A27908" s="108" t="str">
        <f t="shared" si="436"/>
        <v>MK_2015_1A3(FS)_NMVOC</v>
      </c>
      <c r="B27908" s="113" t="s">
        <v>178</v>
      </c>
      <c r="C27908" s="113">
        <v>2015</v>
      </c>
      <c r="D27908" s="113" t="s">
        <v>132</v>
      </c>
      <c r="E27908" s="113" t="s">
        <v>123</v>
      </c>
      <c r="F27908" s="113" t="s">
        <v>200</v>
      </c>
      <c r="G27908" s="113">
        <v>0.96116753917986297</v>
      </c>
    </row>
    <row r="27909" spans="1:7" x14ac:dyDescent="0.25">
      <c r="A27909" s="108" t="str">
        <f t="shared" si="436"/>
        <v>MK_2015_1A3(FS)_SOx</v>
      </c>
      <c r="B27909" s="113" t="s">
        <v>178</v>
      </c>
      <c r="C27909" s="113">
        <v>2015</v>
      </c>
      <c r="D27909" s="113" t="s">
        <v>132</v>
      </c>
      <c r="E27909" s="113" t="s">
        <v>201</v>
      </c>
      <c r="F27909" s="113" t="s">
        <v>200</v>
      </c>
      <c r="G27909" s="113">
        <v>7.2479148655783098E-3</v>
      </c>
    </row>
    <row r="27910" spans="1:7" x14ac:dyDescent="0.25">
      <c r="A27910" s="108" t="str">
        <f t="shared" si="436"/>
        <v>MK_2015_1A3(FS)_NH3</v>
      </c>
      <c r="B27910" s="113" t="s">
        <v>178</v>
      </c>
      <c r="C27910" s="113">
        <v>2015</v>
      </c>
      <c r="D27910" s="113" t="s">
        <v>132</v>
      </c>
      <c r="E27910" s="113" t="s">
        <v>124</v>
      </c>
      <c r="F27910" s="113" t="s">
        <v>200</v>
      </c>
      <c r="G27910" s="113">
        <v>9.1495510401269395E-2</v>
      </c>
    </row>
    <row r="27911" spans="1:7" x14ac:dyDescent="0.25">
      <c r="A27911" s="108" t="str">
        <f t="shared" ref="A27911:A27974" si="437">CONCATENATE(B27911,"_",C27911,"_",D27911,"_",E27911)</f>
        <v>MK_2015_1A3(FS)_PM2.5</v>
      </c>
      <c r="B27911" s="113" t="s">
        <v>178</v>
      </c>
      <c r="C27911" s="113">
        <v>2015</v>
      </c>
      <c r="D27911" s="113" t="s">
        <v>132</v>
      </c>
      <c r="E27911" s="113" t="s">
        <v>203</v>
      </c>
      <c r="F27911" s="113" t="s">
        <v>200</v>
      </c>
      <c r="G27911" s="113">
        <v>0.31212163409638</v>
      </c>
    </row>
    <row r="27912" spans="1:7" x14ac:dyDescent="0.25">
      <c r="A27912" s="108" t="str">
        <f t="shared" si="437"/>
        <v>MK_2015_3D_NOx</v>
      </c>
      <c r="B27912" s="113" t="s">
        <v>178</v>
      </c>
      <c r="C27912" s="113">
        <v>2015</v>
      </c>
      <c r="D27912" s="113" t="s">
        <v>206</v>
      </c>
      <c r="E27912" s="113" t="s">
        <v>199</v>
      </c>
      <c r="F27912" s="113" t="s">
        <v>200</v>
      </c>
      <c r="G27912" s="113">
        <v>0.42721721605333302</v>
      </c>
    </row>
    <row r="27913" spans="1:7" x14ac:dyDescent="0.25">
      <c r="A27913" s="108" t="str">
        <f t="shared" si="437"/>
        <v>MK_2016_NATIONAL TOTAL_NOx</v>
      </c>
      <c r="B27913" s="113" t="s">
        <v>178</v>
      </c>
      <c r="C27913" s="113">
        <v>2016</v>
      </c>
      <c r="D27913" s="113" t="s">
        <v>122</v>
      </c>
      <c r="E27913" s="113" t="s">
        <v>199</v>
      </c>
      <c r="F27913" s="113" t="s">
        <v>200</v>
      </c>
      <c r="G27913" s="113">
        <v>24.788895678593001</v>
      </c>
    </row>
    <row r="27914" spans="1:7" x14ac:dyDescent="0.25">
      <c r="A27914" s="108" t="str">
        <f t="shared" si="437"/>
        <v>MK_2016_NATIONAL TOTAL_NMVOC</v>
      </c>
      <c r="B27914" s="113" t="s">
        <v>178</v>
      </c>
      <c r="C27914" s="113">
        <v>2016</v>
      </c>
      <c r="D27914" s="113" t="s">
        <v>122</v>
      </c>
      <c r="E27914" s="113" t="s">
        <v>123</v>
      </c>
      <c r="F27914" s="113" t="s">
        <v>200</v>
      </c>
      <c r="G27914" s="113">
        <v>27.800045470324498</v>
      </c>
    </row>
    <row r="27915" spans="1:7" x14ac:dyDescent="0.25">
      <c r="A27915" s="108" t="str">
        <f t="shared" si="437"/>
        <v>MK_2016_NATIONAL TOTAL_SOx</v>
      </c>
      <c r="B27915" s="113" t="s">
        <v>178</v>
      </c>
      <c r="C27915" s="113">
        <v>2016</v>
      </c>
      <c r="D27915" s="113" t="s">
        <v>122</v>
      </c>
      <c r="E27915" s="113" t="s">
        <v>201</v>
      </c>
      <c r="F27915" s="113" t="s">
        <v>200</v>
      </c>
      <c r="G27915" s="113">
        <v>63.268047309662101</v>
      </c>
    </row>
    <row r="27916" spans="1:7" x14ac:dyDescent="0.25">
      <c r="A27916" s="108" t="str">
        <f t="shared" si="437"/>
        <v>MK_2016_NATIONAL TOTAL_NH3</v>
      </c>
      <c r="B27916" s="113" t="s">
        <v>178</v>
      </c>
      <c r="C27916" s="113">
        <v>2016</v>
      </c>
      <c r="D27916" s="113" t="s">
        <v>122</v>
      </c>
      <c r="E27916" s="113" t="s">
        <v>124</v>
      </c>
      <c r="F27916" s="113" t="s">
        <v>200</v>
      </c>
      <c r="G27916" s="113">
        <v>9.7174256297011201</v>
      </c>
    </row>
    <row r="27917" spans="1:7" x14ac:dyDescent="0.25">
      <c r="A27917" s="108" t="str">
        <f t="shared" si="437"/>
        <v>MK_2016_NATIONAL TOTAL_PM2.5</v>
      </c>
      <c r="B27917" s="113" t="s">
        <v>178</v>
      </c>
      <c r="C27917" s="113">
        <v>2016</v>
      </c>
      <c r="D27917" s="113" t="s">
        <v>122</v>
      </c>
      <c r="E27917" s="113" t="s">
        <v>203</v>
      </c>
      <c r="F27917" s="113" t="s">
        <v>200</v>
      </c>
      <c r="G27917" s="113">
        <v>12.9783223318256</v>
      </c>
    </row>
    <row r="27918" spans="1:7" x14ac:dyDescent="0.25">
      <c r="A27918" s="108" t="str">
        <f t="shared" si="437"/>
        <v>MK_2016_NATIONAL TOTAL_Pb</v>
      </c>
      <c r="B27918" s="113" t="s">
        <v>178</v>
      </c>
      <c r="C27918" s="113">
        <v>2016</v>
      </c>
      <c r="D27918" s="113" t="s">
        <v>122</v>
      </c>
      <c r="E27918" s="113" t="s">
        <v>125</v>
      </c>
      <c r="F27918" s="113" t="s">
        <v>200</v>
      </c>
      <c r="G27918" s="113">
        <v>2.7717594712186001E-3</v>
      </c>
    </row>
    <row r="27919" spans="1:7" x14ac:dyDescent="0.25">
      <c r="A27919" s="108" t="str">
        <f t="shared" si="437"/>
        <v>MK_2016_NATIONAL TOTAL_Cd</v>
      </c>
      <c r="B27919" s="113" t="s">
        <v>178</v>
      </c>
      <c r="C27919" s="113">
        <v>2016</v>
      </c>
      <c r="D27919" s="113" t="s">
        <v>122</v>
      </c>
      <c r="E27919" s="113" t="s">
        <v>126</v>
      </c>
      <c r="F27919" s="113" t="s">
        <v>200</v>
      </c>
      <c r="G27919" s="113">
        <v>2.3865127319705701E-4</v>
      </c>
    </row>
    <row r="27920" spans="1:7" x14ac:dyDescent="0.25">
      <c r="A27920" s="108" t="str">
        <f t="shared" si="437"/>
        <v>MK_2016_NATIONAL TOTAL_Hg</v>
      </c>
      <c r="B27920" s="113" t="s">
        <v>178</v>
      </c>
      <c r="C27920" s="113">
        <v>2016</v>
      </c>
      <c r="D27920" s="113" t="s">
        <v>122</v>
      </c>
      <c r="E27920" s="113" t="s">
        <v>127</v>
      </c>
      <c r="F27920" s="113" t="s">
        <v>200</v>
      </c>
      <c r="G27920" s="113">
        <v>2.7482937760460398E-4</v>
      </c>
    </row>
    <row r="27921" spans="1:7" x14ac:dyDescent="0.25">
      <c r="A27921" s="108" t="str">
        <f t="shared" si="437"/>
        <v>MK_2016_NATIONAL TOTAL_DIOX</v>
      </c>
      <c r="B27921" s="113" t="s">
        <v>178</v>
      </c>
      <c r="C27921" s="113">
        <v>2016</v>
      </c>
      <c r="D27921" s="113" t="s">
        <v>122</v>
      </c>
      <c r="E27921" s="113" t="s">
        <v>128</v>
      </c>
      <c r="F27921" s="113" t="s">
        <v>200</v>
      </c>
      <c r="G27921" s="150">
        <v>5.1123738812353901E-8</v>
      </c>
    </row>
    <row r="27922" spans="1:7" x14ac:dyDescent="0.25">
      <c r="A27922" s="108" t="str">
        <f t="shared" si="437"/>
        <v>MK_2016_NATIONAL TOTAL_PAH</v>
      </c>
      <c r="B27922" s="113" t="s">
        <v>178</v>
      </c>
      <c r="C27922" s="113">
        <v>2016</v>
      </c>
      <c r="D27922" s="113" t="s">
        <v>122</v>
      </c>
      <c r="E27922" s="113" t="s">
        <v>129</v>
      </c>
      <c r="F27922" s="113" t="s">
        <v>200</v>
      </c>
      <c r="G27922" s="113">
        <v>4.6873459006151197E-3</v>
      </c>
    </row>
    <row r="27923" spans="1:7" x14ac:dyDescent="0.25">
      <c r="A27923" s="108" t="str">
        <f t="shared" si="437"/>
        <v>MK_2016_NATIONAL TOTAL_HCB</v>
      </c>
      <c r="B27923" s="113" t="s">
        <v>178</v>
      </c>
      <c r="C27923" s="113">
        <v>2016</v>
      </c>
      <c r="D27923" s="113" t="s">
        <v>122</v>
      </c>
      <c r="E27923" s="113" t="s">
        <v>130</v>
      </c>
      <c r="F27923" s="113" t="s">
        <v>200</v>
      </c>
      <c r="G27923" s="150">
        <v>7.6642313745680704E-7</v>
      </c>
    </row>
    <row r="27924" spans="1:7" x14ac:dyDescent="0.25">
      <c r="A27924" s="108" t="str">
        <f t="shared" si="437"/>
        <v>MK_2016_NATIONAL TOTAL_PCB</v>
      </c>
      <c r="B27924" s="113" t="s">
        <v>178</v>
      </c>
      <c r="C27924" s="113">
        <v>2016</v>
      </c>
      <c r="D27924" s="113" t="s">
        <v>122</v>
      </c>
      <c r="E27924" s="113" t="s">
        <v>259</v>
      </c>
      <c r="F27924" s="113" t="s">
        <v>200</v>
      </c>
      <c r="G27924" s="113">
        <v>2.2078403323010201E-4</v>
      </c>
    </row>
    <row r="27925" spans="1:7" x14ac:dyDescent="0.25">
      <c r="A27925" s="108" t="str">
        <f t="shared" si="437"/>
        <v>MK_2016_1A3(FS)_NOx</v>
      </c>
      <c r="B27925" s="113" t="s">
        <v>178</v>
      </c>
      <c r="C27925" s="113">
        <v>2016</v>
      </c>
      <c r="D27925" s="113" t="s">
        <v>132</v>
      </c>
      <c r="E27925" s="113" t="s">
        <v>199</v>
      </c>
      <c r="F27925" s="113" t="s">
        <v>200</v>
      </c>
      <c r="G27925" s="113">
        <v>10.355937859381401</v>
      </c>
    </row>
    <row r="27926" spans="1:7" x14ac:dyDescent="0.25">
      <c r="A27926" s="108" t="str">
        <f t="shared" si="437"/>
        <v>MK_2016_1A3(FS)_NMVOC</v>
      </c>
      <c r="B27926" s="113" t="s">
        <v>178</v>
      </c>
      <c r="C27926" s="113">
        <v>2016</v>
      </c>
      <c r="D27926" s="113" t="s">
        <v>132</v>
      </c>
      <c r="E27926" s="113" t="s">
        <v>123</v>
      </c>
      <c r="F27926" s="113" t="s">
        <v>200</v>
      </c>
      <c r="G27926" s="113">
        <v>2.0618413726938298</v>
      </c>
    </row>
    <row r="27927" spans="1:7" x14ac:dyDescent="0.25">
      <c r="A27927" s="108" t="str">
        <f t="shared" si="437"/>
        <v>MK_2016_1A3(FS)_SOx</v>
      </c>
      <c r="B27927" s="113" t="s">
        <v>178</v>
      </c>
      <c r="C27927" s="113">
        <v>2016</v>
      </c>
      <c r="D27927" s="113" t="s">
        <v>132</v>
      </c>
      <c r="E27927" s="113" t="s">
        <v>201</v>
      </c>
      <c r="F27927" s="113" t="s">
        <v>200</v>
      </c>
      <c r="G27927" s="113">
        <v>1.7370143528530699E-2</v>
      </c>
    </row>
    <row r="27928" spans="1:7" x14ac:dyDescent="0.25">
      <c r="A27928" s="108" t="str">
        <f t="shared" si="437"/>
        <v>MK_2016_1A3(FS)_NH3</v>
      </c>
      <c r="B27928" s="113" t="s">
        <v>178</v>
      </c>
      <c r="C27928" s="113">
        <v>2016</v>
      </c>
      <c r="D27928" s="113" t="s">
        <v>132</v>
      </c>
      <c r="E27928" s="113" t="s">
        <v>124</v>
      </c>
      <c r="F27928" s="113" t="s">
        <v>200</v>
      </c>
      <c r="G27928" s="113">
        <v>0.140382017412476</v>
      </c>
    </row>
    <row r="27929" spans="1:7" x14ac:dyDescent="0.25">
      <c r="A27929" s="108" t="str">
        <f t="shared" si="437"/>
        <v>MK_2016_1A3(FS)_PM2.5</v>
      </c>
      <c r="B27929" s="113" t="s">
        <v>178</v>
      </c>
      <c r="C27929" s="113">
        <v>2016</v>
      </c>
      <c r="D27929" s="113" t="s">
        <v>132</v>
      </c>
      <c r="E27929" s="113" t="s">
        <v>203</v>
      </c>
      <c r="F27929" s="113" t="s">
        <v>200</v>
      </c>
      <c r="G27929" s="113">
        <v>0.472354843842135</v>
      </c>
    </row>
    <row r="27930" spans="1:7" x14ac:dyDescent="0.25">
      <c r="A27930" s="108" t="str">
        <f t="shared" si="437"/>
        <v>MK_2016_3D_NOx</v>
      </c>
      <c r="B27930" s="113" t="s">
        <v>178</v>
      </c>
      <c r="C27930" s="113">
        <v>2016</v>
      </c>
      <c r="D27930" s="113" t="s">
        <v>206</v>
      </c>
      <c r="E27930" s="113" t="s">
        <v>199</v>
      </c>
      <c r="F27930" s="113" t="s">
        <v>200</v>
      </c>
      <c r="G27930" s="113">
        <v>0.34771016938666699</v>
      </c>
    </row>
    <row r="27931" spans="1:7" x14ac:dyDescent="0.25">
      <c r="A27931" s="108" t="str">
        <f t="shared" si="437"/>
        <v>MK_2017_NATIONAL TOTAL_NOx</v>
      </c>
      <c r="B27931" s="113" t="s">
        <v>178</v>
      </c>
      <c r="C27931" s="113">
        <v>2017</v>
      </c>
      <c r="D27931" s="113" t="s">
        <v>122</v>
      </c>
      <c r="E27931" s="113" t="s">
        <v>199</v>
      </c>
      <c r="F27931" s="113" t="s">
        <v>200</v>
      </c>
      <c r="G27931" s="113">
        <v>23.4728462294933</v>
      </c>
    </row>
    <row r="27932" spans="1:7" x14ac:dyDescent="0.25">
      <c r="A27932" s="108" t="str">
        <f t="shared" si="437"/>
        <v>MK_2017_NATIONAL TOTAL_NMVOC</v>
      </c>
      <c r="B27932" s="113" t="s">
        <v>178</v>
      </c>
      <c r="C27932" s="113">
        <v>2017</v>
      </c>
      <c r="D27932" s="113" t="s">
        <v>122</v>
      </c>
      <c r="E27932" s="113" t="s">
        <v>123</v>
      </c>
      <c r="F27932" s="113" t="s">
        <v>200</v>
      </c>
      <c r="G27932" s="113">
        <v>28.3583269742902</v>
      </c>
    </row>
    <row r="27933" spans="1:7" x14ac:dyDescent="0.25">
      <c r="A27933" s="108" t="str">
        <f t="shared" si="437"/>
        <v>MK_2017_NATIONAL TOTAL_SOx</v>
      </c>
      <c r="B27933" s="113" t="s">
        <v>178</v>
      </c>
      <c r="C27933" s="113">
        <v>2017</v>
      </c>
      <c r="D27933" s="113" t="s">
        <v>122</v>
      </c>
      <c r="E27933" s="113" t="s">
        <v>201</v>
      </c>
      <c r="F27933" s="113" t="s">
        <v>200</v>
      </c>
      <c r="G27933" s="113">
        <v>54.719776448260603</v>
      </c>
    </row>
    <row r="27934" spans="1:7" x14ac:dyDescent="0.25">
      <c r="A27934" s="108" t="str">
        <f t="shared" si="437"/>
        <v>MK_2017_NATIONAL TOTAL_NH3</v>
      </c>
      <c r="B27934" s="113" t="s">
        <v>178</v>
      </c>
      <c r="C27934" s="113">
        <v>2017</v>
      </c>
      <c r="D27934" s="113" t="s">
        <v>122</v>
      </c>
      <c r="E27934" s="113" t="s">
        <v>124</v>
      </c>
      <c r="F27934" s="113" t="s">
        <v>200</v>
      </c>
      <c r="G27934" s="113">
        <v>9.6448081139925499</v>
      </c>
    </row>
    <row r="27935" spans="1:7" x14ac:dyDescent="0.25">
      <c r="A27935" s="108" t="str">
        <f t="shared" si="437"/>
        <v>MK_2017_NATIONAL TOTAL_PM2.5</v>
      </c>
      <c r="B27935" s="113" t="s">
        <v>178</v>
      </c>
      <c r="C27935" s="113">
        <v>2017</v>
      </c>
      <c r="D27935" s="113" t="s">
        <v>122</v>
      </c>
      <c r="E27935" s="113" t="s">
        <v>203</v>
      </c>
      <c r="F27935" s="113" t="s">
        <v>200</v>
      </c>
      <c r="G27935" s="113">
        <v>8.9353465152636993</v>
      </c>
    </row>
    <row r="27936" spans="1:7" x14ac:dyDescent="0.25">
      <c r="A27936" s="108" t="str">
        <f t="shared" si="437"/>
        <v>MK_2017_NATIONAL TOTAL_Pb</v>
      </c>
      <c r="B27936" s="113" t="s">
        <v>178</v>
      </c>
      <c r="C27936" s="113">
        <v>2017</v>
      </c>
      <c r="D27936" s="113" t="s">
        <v>122</v>
      </c>
      <c r="E27936" s="113" t="s">
        <v>125</v>
      </c>
      <c r="F27936" s="113" t="s">
        <v>200</v>
      </c>
      <c r="G27936" s="113">
        <v>2.62430107183331E-3</v>
      </c>
    </row>
    <row r="27937" spans="1:7" x14ac:dyDescent="0.25">
      <c r="A27937" s="108" t="str">
        <f t="shared" si="437"/>
        <v>MK_2017_NATIONAL TOTAL_Cd</v>
      </c>
      <c r="B27937" s="113" t="s">
        <v>178</v>
      </c>
      <c r="C27937" s="113">
        <v>2017</v>
      </c>
      <c r="D27937" s="113" t="s">
        <v>122</v>
      </c>
      <c r="E27937" s="113" t="s">
        <v>126</v>
      </c>
      <c r="F27937" s="113" t="s">
        <v>200</v>
      </c>
      <c r="G27937" s="113">
        <v>2.2218327306526499E-4</v>
      </c>
    </row>
    <row r="27938" spans="1:7" x14ac:dyDescent="0.25">
      <c r="A27938" s="108" t="str">
        <f t="shared" si="437"/>
        <v>MK_2017_NATIONAL TOTAL_Hg</v>
      </c>
      <c r="B27938" s="113" t="s">
        <v>178</v>
      </c>
      <c r="C27938" s="113">
        <v>2017</v>
      </c>
      <c r="D27938" s="113" t="s">
        <v>122</v>
      </c>
      <c r="E27938" s="113" t="s">
        <v>127</v>
      </c>
      <c r="F27938" s="113" t="s">
        <v>200</v>
      </c>
      <c r="G27938" s="113">
        <v>2.5864494342963502E-4</v>
      </c>
    </row>
    <row r="27939" spans="1:7" x14ac:dyDescent="0.25">
      <c r="A27939" s="108" t="str">
        <f t="shared" si="437"/>
        <v>MK_2017_NATIONAL TOTAL_DIOX</v>
      </c>
      <c r="B27939" s="113" t="s">
        <v>178</v>
      </c>
      <c r="C27939" s="113">
        <v>2017</v>
      </c>
      <c r="D27939" s="113" t="s">
        <v>122</v>
      </c>
      <c r="E27939" s="113" t="s">
        <v>128</v>
      </c>
      <c r="F27939" s="113" t="s">
        <v>200</v>
      </c>
      <c r="G27939" s="150">
        <v>5.1533930079276898E-8</v>
      </c>
    </row>
    <row r="27940" spans="1:7" x14ac:dyDescent="0.25">
      <c r="A27940" s="108" t="str">
        <f t="shared" si="437"/>
        <v>MK_2017_NATIONAL TOTAL_PAH</v>
      </c>
      <c r="B27940" s="113" t="s">
        <v>178</v>
      </c>
      <c r="C27940" s="113">
        <v>2017</v>
      </c>
      <c r="D27940" s="113" t="s">
        <v>122</v>
      </c>
      <c r="E27940" s="113" t="s">
        <v>129</v>
      </c>
      <c r="F27940" s="113" t="s">
        <v>200</v>
      </c>
      <c r="G27940" s="113">
        <v>3.9917983929397601E-3</v>
      </c>
    </row>
    <row r="27941" spans="1:7" x14ac:dyDescent="0.25">
      <c r="A27941" s="108" t="str">
        <f t="shared" si="437"/>
        <v>MK_2017_NATIONAL TOTAL_HCB</v>
      </c>
      <c r="B27941" s="113" t="s">
        <v>178</v>
      </c>
      <c r="C27941" s="113">
        <v>2017</v>
      </c>
      <c r="D27941" s="113" t="s">
        <v>122</v>
      </c>
      <c r="E27941" s="113" t="s">
        <v>130</v>
      </c>
      <c r="F27941" s="113" t="s">
        <v>200</v>
      </c>
      <c r="G27941" s="150">
        <v>2.0623080585037101E-6</v>
      </c>
    </row>
    <row r="27942" spans="1:7" x14ac:dyDescent="0.25">
      <c r="A27942" s="108" t="str">
        <f t="shared" si="437"/>
        <v>MK_2017_NATIONAL TOTAL_PCB</v>
      </c>
      <c r="B27942" s="113" t="s">
        <v>178</v>
      </c>
      <c r="C27942" s="113">
        <v>2017</v>
      </c>
      <c r="D27942" s="113" t="s">
        <v>122</v>
      </c>
      <c r="E27942" s="113" t="s">
        <v>259</v>
      </c>
      <c r="F27942" s="113" t="s">
        <v>200</v>
      </c>
      <c r="G27942" s="113">
        <v>2.2868659395729901E-4</v>
      </c>
    </row>
    <row r="27943" spans="1:7" x14ac:dyDescent="0.25">
      <c r="A27943" s="108" t="str">
        <f t="shared" si="437"/>
        <v>MK_2017_1A3(FS)_NOx</v>
      </c>
      <c r="B27943" s="113" t="s">
        <v>178</v>
      </c>
      <c r="C27943" s="113">
        <v>2017</v>
      </c>
      <c r="D27943" s="113" t="s">
        <v>132</v>
      </c>
      <c r="E27943" s="113" t="s">
        <v>199</v>
      </c>
      <c r="F27943" s="113" t="s">
        <v>200</v>
      </c>
      <c r="G27943" s="113">
        <v>10.1871667378008</v>
      </c>
    </row>
    <row r="27944" spans="1:7" x14ac:dyDescent="0.25">
      <c r="A27944" s="108" t="str">
        <f t="shared" si="437"/>
        <v>MK_2017_1A3(FS)_NMVOC</v>
      </c>
      <c r="B27944" s="113" t="s">
        <v>178</v>
      </c>
      <c r="C27944" s="113">
        <v>2017</v>
      </c>
      <c r="D27944" s="113" t="s">
        <v>132</v>
      </c>
      <c r="E27944" s="113" t="s">
        <v>123</v>
      </c>
      <c r="F27944" s="113" t="s">
        <v>200</v>
      </c>
      <c r="G27944" s="113">
        <v>1.8841943780563</v>
      </c>
    </row>
    <row r="27945" spans="1:7" x14ac:dyDescent="0.25">
      <c r="A27945" s="108" t="str">
        <f t="shared" si="437"/>
        <v>MK_2017_1A3(FS)_SOx</v>
      </c>
      <c r="B27945" s="113" t="s">
        <v>178</v>
      </c>
      <c r="C27945" s="113">
        <v>2017</v>
      </c>
      <c r="D27945" s="113" t="s">
        <v>132</v>
      </c>
      <c r="E27945" s="113" t="s">
        <v>201</v>
      </c>
      <c r="F27945" s="113" t="s">
        <v>200</v>
      </c>
      <c r="G27945" s="113">
        <v>1.7795000577034301E-2</v>
      </c>
    </row>
    <row r="27946" spans="1:7" x14ac:dyDescent="0.25">
      <c r="A27946" s="108" t="str">
        <f t="shared" si="437"/>
        <v>MK_2017_1A3(FS)_NH3</v>
      </c>
      <c r="B27946" s="113" t="s">
        <v>178</v>
      </c>
      <c r="C27946" s="113">
        <v>2017</v>
      </c>
      <c r="D27946" s="113" t="s">
        <v>132</v>
      </c>
      <c r="E27946" s="113" t="s">
        <v>124</v>
      </c>
      <c r="F27946" s="113" t="s">
        <v>200</v>
      </c>
      <c r="G27946" s="113">
        <v>0.13858442983098199</v>
      </c>
    </row>
    <row r="27947" spans="1:7" x14ac:dyDescent="0.25">
      <c r="A27947" s="108" t="str">
        <f t="shared" si="437"/>
        <v>MK_2017_1A3(FS)_PM2.5</v>
      </c>
      <c r="B27947" s="113" t="s">
        <v>178</v>
      </c>
      <c r="C27947" s="113">
        <v>2017</v>
      </c>
      <c r="D27947" s="113" t="s">
        <v>132</v>
      </c>
      <c r="E27947" s="113" t="s">
        <v>203</v>
      </c>
      <c r="F27947" s="113" t="s">
        <v>200</v>
      </c>
      <c r="G27947" s="113">
        <v>0.46932446773325698</v>
      </c>
    </row>
    <row r="27948" spans="1:7" x14ac:dyDescent="0.25">
      <c r="A27948" s="108" t="str">
        <f t="shared" si="437"/>
        <v>MK_2017_3D_NOx</v>
      </c>
      <c r="B27948" s="113" t="s">
        <v>178</v>
      </c>
      <c r="C27948" s="113">
        <v>2017</v>
      </c>
      <c r="D27948" s="113" t="s">
        <v>206</v>
      </c>
      <c r="E27948" s="113" t="s">
        <v>199</v>
      </c>
      <c r="F27948" s="113" t="s">
        <v>200</v>
      </c>
      <c r="G27948" s="113">
        <v>0.40566980410666698</v>
      </c>
    </row>
    <row r="27949" spans="1:7" x14ac:dyDescent="0.25">
      <c r="A27949" s="108" t="str">
        <f t="shared" si="437"/>
        <v>MK_2018_NATIONAL TOTAL_NOx</v>
      </c>
      <c r="B27949" s="113" t="s">
        <v>178</v>
      </c>
      <c r="C27949" s="113">
        <v>2018</v>
      </c>
      <c r="D27949" s="113" t="s">
        <v>122</v>
      </c>
      <c r="E27949" s="113" t="s">
        <v>199</v>
      </c>
      <c r="F27949" s="113" t="s">
        <v>200</v>
      </c>
      <c r="G27949" s="113">
        <v>22.7096812746598</v>
      </c>
    </row>
    <row r="27950" spans="1:7" x14ac:dyDescent="0.25">
      <c r="A27950" s="108" t="str">
        <f t="shared" si="437"/>
        <v>MK_2018_NATIONAL TOTAL_NMVOC</v>
      </c>
      <c r="B27950" s="113" t="s">
        <v>178</v>
      </c>
      <c r="C27950" s="113">
        <v>2018</v>
      </c>
      <c r="D27950" s="113" t="s">
        <v>122</v>
      </c>
      <c r="E27950" s="113" t="s">
        <v>123</v>
      </c>
      <c r="F27950" s="113" t="s">
        <v>200</v>
      </c>
      <c r="G27950" s="113">
        <v>27.687362544668499</v>
      </c>
    </row>
    <row r="27951" spans="1:7" x14ac:dyDescent="0.25">
      <c r="A27951" s="108" t="str">
        <f t="shared" si="437"/>
        <v>MK_2018_NATIONAL TOTAL_SOx</v>
      </c>
      <c r="B27951" s="113" t="s">
        <v>178</v>
      </c>
      <c r="C27951" s="113">
        <v>2018</v>
      </c>
      <c r="D27951" s="113" t="s">
        <v>122</v>
      </c>
      <c r="E27951" s="113" t="s">
        <v>201</v>
      </c>
      <c r="F27951" s="113" t="s">
        <v>200</v>
      </c>
      <c r="G27951" s="113">
        <v>59.796977899595198</v>
      </c>
    </row>
    <row r="27952" spans="1:7" x14ac:dyDescent="0.25">
      <c r="A27952" s="108" t="str">
        <f t="shared" si="437"/>
        <v>MK_2018_NATIONAL TOTAL_NH3</v>
      </c>
      <c r="B27952" s="113" t="s">
        <v>178</v>
      </c>
      <c r="C27952" s="113">
        <v>2018</v>
      </c>
      <c r="D27952" s="113" t="s">
        <v>122</v>
      </c>
      <c r="E27952" s="113" t="s">
        <v>124</v>
      </c>
      <c r="F27952" s="113" t="s">
        <v>200</v>
      </c>
      <c r="G27952" s="113">
        <v>9.1883160391634107</v>
      </c>
    </row>
    <row r="27953" spans="1:7" x14ac:dyDescent="0.25">
      <c r="A27953" s="108" t="str">
        <f t="shared" si="437"/>
        <v>MK_2018_NATIONAL TOTAL_PM2.5</v>
      </c>
      <c r="B27953" s="113" t="s">
        <v>178</v>
      </c>
      <c r="C27953" s="113">
        <v>2018</v>
      </c>
      <c r="D27953" s="113" t="s">
        <v>122</v>
      </c>
      <c r="E27953" s="113" t="s">
        <v>203</v>
      </c>
      <c r="F27953" s="113" t="s">
        <v>200</v>
      </c>
      <c r="G27953" s="113">
        <v>8.6223997768605596</v>
      </c>
    </row>
    <row r="27954" spans="1:7" x14ac:dyDescent="0.25">
      <c r="A27954" s="108" t="str">
        <f t="shared" si="437"/>
        <v>MK_2018_NATIONAL TOTAL_Pb</v>
      </c>
      <c r="B27954" s="113" t="s">
        <v>178</v>
      </c>
      <c r="C27954" s="113">
        <v>2018</v>
      </c>
      <c r="D27954" s="113" t="s">
        <v>122</v>
      </c>
      <c r="E27954" s="113" t="s">
        <v>125</v>
      </c>
      <c r="F27954" s="113" t="s">
        <v>200</v>
      </c>
      <c r="G27954" s="113">
        <v>2.7071958079709401E-3</v>
      </c>
    </row>
    <row r="27955" spans="1:7" x14ac:dyDescent="0.25">
      <c r="A27955" s="108" t="str">
        <f t="shared" si="437"/>
        <v>MK_2018_NATIONAL TOTAL_Cd</v>
      </c>
      <c r="B27955" s="113" t="s">
        <v>178</v>
      </c>
      <c r="C27955" s="113">
        <v>2018</v>
      </c>
      <c r="D27955" s="113" t="s">
        <v>122</v>
      </c>
      <c r="E27955" s="113" t="s">
        <v>126</v>
      </c>
      <c r="F27955" s="113" t="s">
        <v>200</v>
      </c>
      <c r="G27955" s="113">
        <v>2.2257232300004E-4</v>
      </c>
    </row>
    <row r="27956" spans="1:7" x14ac:dyDescent="0.25">
      <c r="A27956" s="108" t="str">
        <f t="shared" si="437"/>
        <v>MK_2018_NATIONAL TOTAL_Hg</v>
      </c>
      <c r="B27956" s="113" t="s">
        <v>178</v>
      </c>
      <c r="C27956" s="113">
        <v>2018</v>
      </c>
      <c r="D27956" s="113" t="s">
        <v>122</v>
      </c>
      <c r="E27956" s="113" t="s">
        <v>127</v>
      </c>
      <c r="F27956" s="113" t="s">
        <v>200</v>
      </c>
      <c r="G27956" s="113">
        <v>2.2926619192315499E-4</v>
      </c>
    </row>
    <row r="27957" spans="1:7" x14ac:dyDescent="0.25">
      <c r="A27957" s="108" t="str">
        <f t="shared" si="437"/>
        <v>MK_2018_NATIONAL TOTAL_DIOX</v>
      </c>
      <c r="B27957" s="113" t="s">
        <v>178</v>
      </c>
      <c r="C27957" s="113">
        <v>2018</v>
      </c>
      <c r="D27957" s="113" t="s">
        <v>122</v>
      </c>
      <c r="E27957" s="113" t="s">
        <v>128</v>
      </c>
      <c r="F27957" s="113" t="s">
        <v>200</v>
      </c>
      <c r="G27957" s="150">
        <v>8.9596021444181094E-9</v>
      </c>
    </row>
    <row r="27958" spans="1:7" x14ac:dyDescent="0.25">
      <c r="A27958" s="108" t="str">
        <f t="shared" si="437"/>
        <v>MK_2018_NATIONAL TOTAL_PAH</v>
      </c>
      <c r="B27958" s="113" t="s">
        <v>178</v>
      </c>
      <c r="C27958" s="113">
        <v>2018</v>
      </c>
      <c r="D27958" s="113" t="s">
        <v>122</v>
      </c>
      <c r="E27958" s="113" t="s">
        <v>129</v>
      </c>
      <c r="F27958" s="113" t="s">
        <v>200</v>
      </c>
      <c r="G27958" s="113">
        <v>3.9375404723804601E-3</v>
      </c>
    </row>
    <row r="27959" spans="1:7" x14ac:dyDescent="0.25">
      <c r="A27959" s="108" t="str">
        <f t="shared" si="437"/>
        <v>MK_2018_NATIONAL TOTAL_HCB</v>
      </c>
      <c r="B27959" s="113" t="s">
        <v>178</v>
      </c>
      <c r="C27959" s="113">
        <v>2018</v>
      </c>
      <c r="D27959" s="113" t="s">
        <v>122</v>
      </c>
      <c r="E27959" s="113" t="s">
        <v>130</v>
      </c>
      <c r="F27959" s="113" t="s">
        <v>200</v>
      </c>
      <c r="G27959" s="150">
        <v>1.5319636080095601E-6</v>
      </c>
    </row>
    <row r="27960" spans="1:7" x14ac:dyDescent="0.25">
      <c r="A27960" s="108" t="str">
        <f t="shared" si="437"/>
        <v>MK_2018_NATIONAL TOTAL_PCB</v>
      </c>
      <c r="B27960" s="113" t="s">
        <v>178</v>
      </c>
      <c r="C27960" s="113">
        <v>2018</v>
      </c>
      <c r="D27960" s="113" t="s">
        <v>122</v>
      </c>
      <c r="E27960" s="113" t="s">
        <v>259</v>
      </c>
      <c r="F27960" s="113" t="s">
        <v>200</v>
      </c>
      <c r="G27960" s="113">
        <v>2.36918277057588E-4</v>
      </c>
    </row>
    <row r="27961" spans="1:7" x14ac:dyDescent="0.25">
      <c r="A27961" s="108" t="str">
        <f t="shared" si="437"/>
        <v>MK_2018_1A3(FS)_NOx</v>
      </c>
      <c r="B27961" s="113" t="s">
        <v>178</v>
      </c>
      <c r="C27961" s="113">
        <v>2018</v>
      </c>
      <c r="D27961" s="113" t="s">
        <v>132</v>
      </c>
      <c r="E27961" s="113" t="s">
        <v>199</v>
      </c>
      <c r="F27961" s="113" t="s">
        <v>200</v>
      </c>
      <c r="G27961" s="113">
        <v>10.250926148914999</v>
      </c>
    </row>
    <row r="27962" spans="1:7" x14ac:dyDescent="0.25">
      <c r="A27962" s="108" t="str">
        <f t="shared" si="437"/>
        <v>MK_2018_1A3(FS)_NMVOC</v>
      </c>
      <c r="B27962" s="113" t="s">
        <v>178</v>
      </c>
      <c r="C27962" s="113">
        <v>2018</v>
      </c>
      <c r="D27962" s="113" t="s">
        <v>132</v>
      </c>
      <c r="E27962" s="113" t="s">
        <v>123</v>
      </c>
      <c r="F27962" s="113" t="s">
        <v>200</v>
      </c>
      <c r="G27962" s="113">
        <v>2.08725683906107</v>
      </c>
    </row>
    <row r="27963" spans="1:7" x14ac:dyDescent="0.25">
      <c r="A27963" s="108" t="str">
        <f t="shared" si="437"/>
        <v>MK_2018_1A3(FS)_SOx</v>
      </c>
      <c r="B27963" s="113" t="s">
        <v>178</v>
      </c>
      <c r="C27963" s="113">
        <v>2018</v>
      </c>
      <c r="D27963" s="113" t="s">
        <v>132</v>
      </c>
      <c r="E27963" s="113" t="s">
        <v>201</v>
      </c>
      <c r="F27963" s="113" t="s">
        <v>200</v>
      </c>
      <c r="G27963" s="113">
        <v>1.78055449987677E-2</v>
      </c>
    </row>
    <row r="27964" spans="1:7" x14ac:dyDescent="0.25">
      <c r="A27964" s="108" t="str">
        <f t="shared" si="437"/>
        <v>MK_2018_1A3(FS)_NH3</v>
      </c>
      <c r="B27964" s="113" t="s">
        <v>178</v>
      </c>
      <c r="C27964" s="113">
        <v>2018</v>
      </c>
      <c r="D27964" s="113" t="s">
        <v>132</v>
      </c>
      <c r="E27964" s="113" t="s">
        <v>124</v>
      </c>
      <c r="F27964" s="113" t="s">
        <v>200</v>
      </c>
      <c r="G27964" s="113">
        <v>0.118048734140559</v>
      </c>
    </row>
    <row r="27965" spans="1:7" x14ac:dyDescent="0.25">
      <c r="A27965" s="108" t="str">
        <f t="shared" si="437"/>
        <v>MK_2018_1A3(FS)_PM2.5</v>
      </c>
      <c r="B27965" s="113" t="s">
        <v>178</v>
      </c>
      <c r="C27965" s="113">
        <v>2018</v>
      </c>
      <c r="D27965" s="113" t="s">
        <v>132</v>
      </c>
      <c r="E27965" s="113" t="s">
        <v>203</v>
      </c>
      <c r="F27965" s="113" t="s">
        <v>200</v>
      </c>
      <c r="G27965" s="113">
        <v>0.435138559736099</v>
      </c>
    </row>
    <row r="27966" spans="1:7" x14ac:dyDescent="0.25">
      <c r="A27966" s="108" t="str">
        <f t="shared" si="437"/>
        <v>MK_2018_3D_NOx</v>
      </c>
      <c r="B27966" s="113" t="s">
        <v>178</v>
      </c>
      <c r="C27966" s="113">
        <v>2018</v>
      </c>
      <c r="D27966" s="113" t="s">
        <v>206</v>
      </c>
      <c r="E27966" s="113" t="s">
        <v>199</v>
      </c>
      <c r="F27966" s="113" t="s">
        <v>200</v>
      </c>
      <c r="G27966" s="113">
        <v>0.3661335778425</v>
      </c>
    </row>
    <row r="27967" spans="1:7" x14ac:dyDescent="0.25">
      <c r="A27967" s="108" t="str">
        <f t="shared" si="437"/>
        <v>MK_2019_NATIONAL TOTAL_NOx</v>
      </c>
      <c r="B27967" s="113" t="s">
        <v>178</v>
      </c>
      <c r="C27967" s="113">
        <v>2019</v>
      </c>
      <c r="D27967" s="113" t="s">
        <v>122</v>
      </c>
      <c r="E27967" s="113" t="s">
        <v>199</v>
      </c>
      <c r="F27967" s="113" t="s">
        <v>200</v>
      </c>
      <c r="G27967" s="113">
        <v>23.272895804574301</v>
      </c>
    </row>
    <row r="27968" spans="1:7" x14ac:dyDescent="0.25">
      <c r="A27968" s="108" t="str">
        <f t="shared" si="437"/>
        <v>MK_2019_NATIONAL TOTAL_NMVOC</v>
      </c>
      <c r="B27968" s="113" t="s">
        <v>178</v>
      </c>
      <c r="C27968" s="113">
        <v>2019</v>
      </c>
      <c r="D27968" s="113" t="s">
        <v>122</v>
      </c>
      <c r="E27968" s="113" t="s">
        <v>123</v>
      </c>
      <c r="F27968" s="113" t="s">
        <v>200</v>
      </c>
      <c r="G27968" s="113">
        <v>27.379266349966901</v>
      </c>
    </row>
    <row r="27969" spans="1:7" x14ac:dyDescent="0.25">
      <c r="A27969" s="108" t="str">
        <f t="shared" si="437"/>
        <v>MK_2019_NATIONAL TOTAL_SOx</v>
      </c>
      <c r="B27969" s="113" t="s">
        <v>178</v>
      </c>
      <c r="C27969" s="113">
        <v>2019</v>
      </c>
      <c r="D27969" s="113" t="s">
        <v>122</v>
      </c>
      <c r="E27969" s="113" t="s">
        <v>201</v>
      </c>
      <c r="F27969" s="113" t="s">
        <v>200</v>
      </c>
      <c r="G27969" s="113">
        <v>115.41973144348</v>
      </c>
    </row>
    <row r="27970" spans="1:7" x14ac:dyDescent="0.25">
      <c r="A27970" s="108" t="str">
        <f t="shared" si="437"/>
        <v>MK_2019_NATIONAL TOTAL_NH3</v>
      </c>
      <c r="B27970" s="113" t="s">
        <v>178</v>
      </c>
      <c r="C27970" s="113">
        <v>2019</v>
      </c>
      <c r="D27970" s="113" t="s">
        <v>122</v>
      </c>
      <c r="E27970" s="113" t="s">
        <v>124</v>
      </c>
      <c r="F27970" s="113" t="s">
        <v>200</v>
      </c>
      <c r="G27970" s="113">
        <v>7.9705666692207604</v>
      </c>
    </row>
    <row r="27971" spans="1:7" x14ac:dyDescent="0.25">
      <c r="A27971" s="108" t="str">
        <f t="shared" si="437"/>
        <v>MK_2019_NATIONAL TOTAL_PM2.5</v>
      </c>
      <c r="B27971" s="113" t="s">
        <v>178</v>
      </c>
      <c r="C27971" s="113">
        <v>2019</v>
      </c>
      <c r="D27971" s="113" t="s">
        <v>122</v>
      </c>
      <c r="E27971" s="113" t="s">
        <v>203</v>
      </c>
      <c r="F27971" s="113" t="s">
        <v>200</v>
      </c>
      <c r="G27971" s="113">
        <v>8.9376566714402692</v>
      </c>
    </row>
    <row r="27972" spans="1:7" x14ac:dyDescent="0.25">
      <c r="A27972" s="108" t="str">
        <f t="shared" si="437"/>
        <v>MK_2019_NATIONAL TOTAL_Pb</v>
      </c>
      <c r="B27972" s="113" t="s">
        <v>178</v>
      </c>
      <c r="C27972" s="113">
        <v>2019</v>
      </c>
      <c r="D27972" s="113" t="s">
        <v>122</v>
      </c>
      <c r="E27972" s="113" t="s">
        <v>125</v>
      </c>
      <c r="F27972" s="113" t="s">
        <v>200</v>
      </c>
      <c r="G27972" s="113">
        <v>2.9985769795411199E-3</v>
      </c>
    </row>
    <row r="27973" spans="1:7" x14ac:dyDescent="0.25">
      <c r="A27973" s="108" t="str">
        <f t="shared" si="437"/>
        <v>MK_2019_NATIONAL TOTAL_Cd</v>
      </c>
      <c r="B27973" s="113" t="s">
        <v>178</v>
      </c>
      <c r="C27973" s="113">
        <v>2019</v>
      </c>
      <c r="D27973" s="113" t="s">
        <v>122</v>
      </c>
      <c r="E27973" s="113" t="s">
        <v>126</v>
      </c>
      <c r="F27973" s="113" t="s">
        <v>200</v>
      </c>
      <c r="G27973" s="113">
        <v>2.3667948216278301E-4</v>
      </c>
    </row>
    <row r="27974" spans="1:7" x14ac:dyDescent="0.25">
      <c r="A27974" s="108" t="str">
        <f t="shared" si="437"/>
        <v>MK_2019_NATIONAL TOTAL_Hg</v>
      </c>
      <c r="B27974" s="113" t="s">
        <v>178</v>
      </c>
      <c r="C27974" s="113">
        <v>2019</v>
      </c>
      <c r="D27974" s="113" t="s">
        <v>122</v>
      </c>
      <c r="E27974" s="113" t="s">
        <v>127</v>
      </c>
      <c r="F27974" s="113" t="s">
        <v>200</v>
      </c>
      <c r="G27974" s="113">
        <v>2.5756504037796499E-4</v>
      </c>
    </row>
    <row r="27975" spans="1:7" x14ac:dyDescent="0.25">
      <c r="A27975" s="108" t="str">
        <f t="shared" ref="A27975:A28038" si="438">CONCATENATE(B27975,"_",C27975,"_",D27975,"_",E27975)</f>
        <v>MK_2019_NATIONAL TOTAL_DIOX</v>
      </c>
      <c r="B27975" s="113" t="s">
        <v>178</v>
      </c>
      <c r="C27975" s="113">
        <v>2019</v>
      </c>
      <c r="D27975" s="113" t="s">
        <v>122</v>
      </c>
      <c r="E27975" s="113" t="s">
        <v>128</v>
      </c>
      <c r="F27975" s="113" t="s">
        <v>200</v>
      </c>
      <c r="G27975" s="150">
        <v>9.4881954490303199E-9</v>
      </c>
    </row>
    <row r="27976" spans="1:7" x14ac:dyDescent="0.25">
      <c r="A27976" s="108" t="str">
        <f t="shared" si="438"/>
        <v>MK_2019_NATIONAL TOTAL_PAH</v>
      </c>
      <c r="B27976" s="113" t="s">
        <v>178</v>
      </c>
      <c r="C27976" s="113">
        <v>2019</v>
      </c>
      <c r="D27976" s="113" t="s">
        <v>122</v>
      </c>
      <c r="E27976" s="113" t="s">
        <v>129</v>
      </c>
      <c r="F27976" s="113" t="s">
        <v>200</v>
      </c>
      <c r="G27976" s="113">
        <v>4.2595075921587596E-3</v>
      </c>
    </row>
    <row r="27977" spans="1:7" x14ac:dyDescent="0.25">
      <c r="A27977" s="108" t="str">
        <f t="shared" si="438"/>
        <v>MK_2019_NATIONAL TOTAL_HCB</v>
      </c>
      <c r="B27977" s="113" t="s">
        <v>178</v>
      </c>
      <c r="C27977" s="113">
        <v>2019</v>
      </c>
      <c r="D27977" s="113" t="s">
        <v>122</v>
      </c>
      <c r="E27977" s="113" t="s">
        <v>130</v>
      </c>
      <c r="F27977" s="113" t="s">
        <v>200</v>
      </c>
      <c r="G27977" s="150">
        <v>4.4315829615084997E-6</v>
      </c>
    </row>
    <row r="27978" spans="1:7" x14ac:dyDescent="0.25">
      <c r="A27978" s="108" t="str">
        <f t="shared" si="438"/>
        <v>MK_2019_NATIONAL TOTAL_PCB</v>
      </c>
      <c r="B27978" s="113" t="s">
        <v>178</v>
      </c>
      <c r="C27978" s="113">
        <v>2019</v>
      </c>
      <c r="D27978" s="113" t="s">
        <v>122</v>
      </c>
      <c r="E27978" s="113" t="s">
        <v>259</v>
      </c>
      <c r="F27978" s="113" t="s">
        <v>200</v>
      </c>
      <c r="G27978" s="113">
        <v>2.38135617283069E-4</v>
      </c>
    </row>
    <row r="27979" spans="1:7" x14ac:dyDescent="0.25">
      <c r="A27979" s="108" t="str">
        <f t="shared" si="438"/>
        <v>MK_2019_1A3(FS)_NOx</v>
      </c>
      <c r="B27979" s="113" t="s">
        <v>178</v>
      </c>
      <c r="C27979" s="113">
        <v>2019</v>
      </c>
      <c r="D27979" s="113" t="s">
        <v>132</v>
      </c>
      <c r="E27979" s="113" t="s">
        <v>199</v>
      </c>
      <c r="F27979" s="113" t="s">
        <v>200</v>
      </c>
      <c r="G27979" s="113">
        <v>9.4245244230887693</v>
      </c>
    </row>
    <row r="27980" spans="1:7" x14ac:dyDescent="0.25">
      <c r="A27980" s="108" t="str">
        <f t="shared" si="438"/>
        <v>MK_2019_1A3(FS)_NMVOC</v>
      </c>
      <c r="B27980" s="113" t="s">
        <v>178</v>
      </c>
      <c r="C27980" s="113">
        <v>2019</v>
      </c>
      <c r="D27980" s="113" t="s">
        <v>132</v>
      </c>
      <c r="E27980" s="113" t="s">
        <v>123</v>
      </c>
      <c r="F27980" s="113" t="s">
        <v>200</v>
      </c>
      <c r="G27980" s="113">
        <v>1.4596343457705101</v>
      </c>
    </row>
    <row r="27981" spans="1:7" x14ac:dyDescent="0.25">
      <c r="A27981" s="108" t="str">
        <f t="shared" si="438"/>
        <v>MK_2019_1A3(FS)_SOx</v>
      </c>
      <c r="B27981" s="113" t="s">
        <v>178</v>
      </c>
      <c r="C27981" s="113">
        <v>2019</v>
      </c>
      <c r="D27981" s="113" t="s">
        <v>132</v>
      </c>
      <c r="E27981" s="113" t="s">
        <v>201</v>
      </c>
      <c r="F27981" s="113" t="s">
        <v>200</v>
      </c>
      <c r="G27981" s="113">
        <v>1.90350928004452E-2</v>
      </c>
    </row>
    <row r="27982" spans="1:7" x14ac:dyDescent="0.25">
      <c r="A27982" s="108" t="str">
        <f t="shared" si="438"/>
        <v>MK_2019_1A3(FS)_NH3</v>
      </c>
      <c r="B27982" s="113" t="s">
        <v>178</v>
      </c>
      <c r="C27982" s="113">
        <v>2019</v>
      </c>
      <c r="D27982" s="113" t="s">
        <v>132</v>
      </c>
      <c r="E27982" s="113" t="s">
        <v>124</v>
      </c>
      <c r="F27982" s="113" t="s">
        <v>200</v>
      </c>
      <c r="G27982" s="113">
        <v>0.130702199997482</v>
      </c>
    </row>
    <row r="27983" spans="1:7" x14ac:dyDescent="0.25">
      <c r="A27983" s="108" t="str">
        <f t="shared" si="438"/>
        <v>MK_2019_1A3(FS)_PM2.5</v>
      </c>
      <c r="B27983" s="113" t="s">
        <v>178</v>
      </c>
      <c r="C27983" s="113">
        <v>2019</v>
      </c>
      <c r="D27983" s="113" t="s">
        <v>132</v>
      </c>
      <c r="E27983" s="113" t="s">
        <v>203</v>
      </c>
      <c r="F27983" s="113" t="s">
        <v>200</v>
      </c>
      <c r="G27983" s="113">
        <v>0.44195801649979999</v>
      </c>
    </row>
    <row r="27984" spans="1:7" x14ac:dyDescent="0.25">
      <c r="A27984" s="108" t="str">
        <f t="shared" si="438"/>
        <v>MK_2019_3D_NOx</v>
      </c>
      <c r="B27984" s="113" t="s">
        <v>178</v>
      </c>
      <c r="C27984" s="113">
        <v>2019</v>
      </c>
      <c r="D27984" s="113" t="s">
        <v>206</v>
      </c>
      <c r="E27984" s="113" t="s">
        <v>199</v>
      </c>
      <c r="F27984" s="113" t="s">
        <v>200</v>
      </c>
      <c r="G27984" s="113">
        <v>0.45543050675416702</v>
      </c>
    </row>
    <row r="27985" spans="1:7" x14ac:dyDescent="0.25">
      <c r="A27985" s="108" t="str">
        <f t="shared" si="438"/>
        <v>MK_2020_NATIONAL TOTAL_NOx</v>
      </c>
      <c r="B27985" s="113" t="s">
        <v>178</v>
      </c>
      <c r="C27985" s="113">
        <v>2020</v>
      </c>
      <c r="D27985" s="113" t="s">
        <v>122</v>
      </c>
      <c r="E27985" s="113" t="s">
        <v>199</v>
      </c>
      <c r="F27985" s="113" t="s">
        <v>200</v>
      </c>
      <c r="G27985" s="113">
        <v>20.154822928396499</v>
      </c>
    </row>
    <row r="27986" spans="1:7" x14ac:dyDescent="0.25">
      <c r="A27986" s="108" t="str">
        <f t="shared" si="438"/>
        <v>MK_2020_NATIONAL TOTAL_NMVOC</v>
      </c>
      <c r="B27986" s="113" t="s">
        <v>178</v>
      </c>
      <c r="C27986" s="113">
        <v>2020</v>
      </c>
      <c r="D27986" s="113" t="s">
        <v>122</v>
      </c>
      <c r="E27986" s="113" t="s">
        <v>123</v>
      </c>
      <c r="F27986" s="113" t="s">
        <v>200</v>
      </c>
      <c r="G27986" s="113">
        <v>26.143717875858901</v>
      </c>
    </row>
    <row r="27987" spans="1:7" x14ac:dyDescent="0.25">
      <c r="A27987" s="108" t="str">
        <f t="shared" si="438"/>
        <v>MK_2020_NATIONAL TOTAL_SOx</v>
      </c>
      <c r="B27987" s="113" t="s">
        <v>178</v>
      </c>
      <c r="C27987" s="113">
        <v>2020</v>
      </c>
      <c r="D27987" s="113" t="s">
        <v>122</v>
      </c>
      <c r="E27987" s="113" t="s">
        <v>201</v>
      </c>
      <c r="F27987" s="113" t="s">
        <v>200</v>
      </c>
      <c r="G27987" s="113">
        <v>93.428662318128204</v>
      </c>
    </row>
    <row r="27988" spans="1:7" x14ac:dyDescent="0.25">
      <c r="A27988" s="108" t="str">
        <f t="shared" si="438"/>
        <v>MK_2020_NATIONAL TOTAL_NH3</v>
      </c>
      <c r="B27988" s="113" t="s">
        <v>178</v>
      </c>
      <c r="C27988" s="113">
        <v>2020</v>
      </c>
      <c r="D27988" s="113" t="s">
        <v>122</v>
      </c>
      <c r="E27988" s="113" t="s">
        <v>124</v>
      </c>
      <c r="F27988" s="113" t="s">
        <v>200</v>
      </c>
      <c r="G27988" s="113">
        <v>8.1221890293695793</v>
      </c>
    </row>
    <row r="27989" spans="1:7" x14ac:dyDescent="0.25">
      <c r="A27989" s="108" t="str">
        <f t="shared" si="438"/>
        <v>MK_2020_NATIONAL TOTAL_PM2.5</v>
      </c>
      <c r="B27989" s="113" t="s">
        <v>178</v>
      </c>
      <c r="C27989" s="113">
        <v>2020</v>
      </c>
      <c r="D27989" s="113" t="s">
        <v>122</v>
      </c>
      <c r="E27989" s="113" t="s">
        <v>203</v>
      </c>
      <c r="F27989" s="113" t="s">
        <v>200</v>
      </c>
      <c r="G27989" s="113">
        <v>8.83576268830533</v>
      </c>
    </row>
    <row r="27990" spans="1:7" x14ac:dyDescent="0.25">
      <c r="A27990" s="108" t="str">
        <f t="shared" si="438"/>
        <v>MK_2020_NATIONAL TOTAL_Pb</v>
      </c>
      <c r="B27990" s="113" t="s">
        <v>178</v>
      </c>
      <c r="C27990" s="113">
        <v>2020</v>
      </c>
      <c r="D27990" s="113" t="s">
        <v>122</v>
      </c>
      <c r="E27990" s="113" t="s">
        <v>125</v>
      </c>
      <c r="F27990" s="113" t="s">
        <v>200</v>
      </c>
      <c r="G27990" s="113">
        <v>2.3298151864927E-3</v>
      </c>
    </row>
    <row r="27991" spans="1:7" x14ac:dyDescent="0.25">
      <c r="A27991" s="108" t="str">
        <f t="shared" si="438"/>
        <v>MK_2020_NATIONAL TOTAL_Cd</v>
      </c>
      <c r="B27991" s="113" t="s">
        <v>178</v>
      </c>
      <c r="C27991" s="113">
        <v>2020</v>
      </c>
      <c r="D27991" s="113" t="s">
        <v>122</v>
      </c>
      <c r="E27991" s="113" t="s">
        <v>126</v>
      </c>
      <c r="F27991" s="113" t="s">
        <v>200</v>
      </c>
      <c r="G27991" s="113">
        <v>2.1728970892366799E-4</v>
      </c>
    </row>
    <row r="27992" spans="1:7" x14ac:dyDescent="0.25">
      <c r="A27992" s="108" t="str">
        <f t="shared" si="438"/>
        <v>MK_2020_NATIONAL TOTAL_Hg</v>
      </c>
      <c r="B27992" s="113" t="s">
        <v>178</v>
      </c>
      <c r="C27992" s="113">
        <v>2020</v>
      </c>
      <c r="D27992" s="113" t="s">
        <v>122</v>
      </c>
      <c r="E27992" s="113" t="s">
        <v>127</v>
      </c>
      <c r="F27992" s="113" t="s">
        <v>200</v>
      </c>
      <c r="G27992" s="113">
        <v>2.0327118817163801E-4</v>
      </c>
    </row>
    <row r="27993" spans="1:7" x14ac:dyDescent="0.25">
      <c r="A27993" s="108" t="str">
        <f t="shared" si="438"/>
        <v>MK_2020_NATIONAL TOTAL_DIOX</v>
      </c>
      <c r="B27993" s="113" t="s">
        <v>178</v>
      </c>
      <c r="C27993" s="113">
        <v>2020</v>
      </c>
      <c r="D27993" s="113" t="s">
        <v>122</v>
      </c>
      <c r="E27993" s="113" t="s">
        <v>128</v>
      </c>
      <c r="F27993" s="113" t="s">
        <v>200</v>
      </c>
      <c r="G27993" s="150">
        <v>8.7628613827355504E-9</v>
      </c>
    </row>
    <row r="27994" spans="1:7" x14ac:dyDescent="0.25">
      <c r="A27994" s="108" t="str">
        <f t="shared" si="438"/>
        <v>MK_2020_NATIONAL TOTAL_PAH</v>
      </c>
      <c r="B27994" s="113" t="s">
        <v>178</v>
      </c>
      <c r="C27994" s="113">
        <v>2020</v>
      </c>
      <c r="D27994" s="113" t="s">
        <v>122</v>
      </c>
      <c r="E27994" s="113" t="s">
        <v>129</v>
      </c>
      <c r="F27994" s="113" t="s">
        <v>200</v>
      </c>
      <c r="G27994" s="113">
        <v>3.9083102198644304E-3</v>
      </c>
    </row>
    <row r="27995" spans="1:7" x14ac:dyDescent="0.25">
      <c r="A27995" s="108" t="str">
        <f t="shared" si="438"/>
        <v>MK_2020_NATIONAL TOTAL_HCB</v>
      </c>
      <c r="B27995" s="113" t="s">
        <v>178</v>
      </c>
      <c r="C27995" s="113">
        <v>2020</v>
      </c>
      <c r="D27995" s="113" t="s">
        <v>122</v>
      </c>
      <c r="E27995" s="113" t="s">
        <v>130</v>
      </c>
      <c r="F27995" s="113" t="s">
        <v>200</v>
      </c>
      <c r="G27995" s="150">
        <v>1.5549120654876999E-7</v>
      </c>
    </row>
    <row r="27996" spans="1:7" x14ac:dyDescent="0.25">
      <c r="A27996" s="108" t="str">
        <f t="shared" si="438"/>
        <v>MK_2020_NATIONAL TOTAL_PCB</v>
      </c>
      <c r="B27996" s="113" t="s">
        <v>178</v>
      </c>
      <c r="C27996" s="113">
        <v>2020</v>
      </c>
      <c r="D27996" s="113" t="s">
        <v>122</v>
      </c>
      <c r="E27996" s="113" t="s">
        <v>259</v>
      </c>
      <c r="F27996" s="113" t="s">
        <v>200</v>
      </c>
      <c r="G27996" s="113">
        <v>2.36774303977022E-4</v>
      </c>
    </row>
    <row r="27997" spans="1:7" x14ac:dyDescent="0.25">
      <c r="A27997" s="108" t="str">
        <f t="shared" si="438"/>
        <v>MK_2020_1A3(FS)_NOx</v>
      </c>
      <c r="B27997" s="113" t="s">
        <v>178</v>
      </c>
      <c r="C27997" s="113">
        <v>2020</v>
      </c>
      <c r="D27997" s="113" t="s">
        <v>132</v>
      </c>
      <c r="E27997" s="113" t="s">
        <v>199</v>
      </c>
      <c r="F27997" s="113" t="s">
        <v>200</v>
      </c>
      <c r="G27997" s="113">
        <v>7.7697823394661896</v>
      </c>
    </row>
    <row r="27998" spans="1:7" x14ac:dyDescent="0.25">
      <c r="A27998" s="108" t="str">
        <f t="shared" si="438"/>
        <v>MK_2020_1A3(FS)_NMVOC</v>
      </c>
      <c r="B27998" s="113" t="s">
        <v>178</v>
      </c>
      <c r="C27998" s="113">
        <v>2020</v>
      </c>
      <c r="D27998" s="113" t="s">
        <v>132</v>
      </c>
      <c r="E27998" s="113" t="s">
        <v>123</v>
      </c>
      <c r="F27998" s="113" t="s">
        <v>200</v>
      </c>
      <c r="G27998" s="113">
        <v>1.0126372238368999</v>
      </c>
    </row>
    <row r="27999" spans="1:7" x14ac:dyDescent="0.25">
      <c r="A27999" s="108" t="str">
        <f t="shared" si="438"/>
        <v>MK_2020_1A3(FS)_SOx</v>
      </c>
      <c r="B27999" s="113" t="s">
        <v>178</v>
      </c>
      <c r="C27999" s="113">
        <v>2020</v>
      </c>
      <c r="D27999" s="113" t="s">
        <v>132</v>
      </c>
      <c r="E27999" s="113" t="s">
        <v>201</v>
      </c>
      <c r="F27999" s="113" t="s">
        <v>200</v>
      </c>
      <c r="G27999" s="113">
        <v>1.5835335358729E-2</v>
      </c>
    </row>
    <row r="28000" spans="1:7" x14ac:dyDescent="0.25">
      <c r="A28000" s="108" t="str">
        <f t="shared" si="438"/>
        <v>MK_2020_1A3(FS)_NH3</v>
      </c>
      <c r="B28000" s="113" t="s">
        <v>178</v>
      </c>
      <c r="C28000" s="113">
        <v>2020</v>
      </c>
      <c r="D28000" s="113" t="s">
        <v>132</v>
      </c>
      <c r="E28000" s="113" t="s">
        <v>124</v>
      </c>
      <c r="F28000" s="113" t="s">
        <v>200</v>
      </c>
      <c r="G28000" s="113">
        <v>8.7042060219640602E-2</v>
      </c>
    </row>
    <row r="28001" spans="1:7" x14ac:dyDescent="0.25">
      <c r="A28001" s="108" t="str">
        <f t="shared" si="438"/>
        <v>MK_2020_1A3(FS)_PM2.5</v>
      </c>
      <c r="B28001" s="113" t="s">
        <v>178</v>
      </c>
      <c r="C28001" s="113">
        <v>2020</v>
      </c>
      <c r="D28001" s="113" t="s">
        <v>132</v>
      </c>
      <c r="E28001" s="113" t="s">
        <v>203</v>
      </c>
      <c r="F28001" s="113" t="s">
        <v>200</v>
      </c>
      <c r="G28001" s="113">
        <v>0.364538546021623</v>
      </c>
    </row>
    <row r="28002" spans="1:7" x14ac:dyDescent="0.25">
      <c r="A28002" s="108" t="str">
        <f t="shared" si="438"/>
        <v>MK_2020_3D_NOx</v>
      </c>
      <c r="B28002" s="113" t="s">
        <v>178</v>
      </c>
      <c r="C28002" s="113">
        <v>2020</v>
      </c>
      <c r="D28002" s="113" t="s">
        <v>206</v>
      </c>
      <c r="E28002" s="113" t="s">
        <v>199</v>
      </c>
      <c r="F28002" s="113" t="s">
        <v>200</v>
      </c>
      <c r="G28002" s="113">
        <v>0.48875017408749999</v>
      </c>
    </row>
    <row r="28003" spans="1:7" x14ac:dyDescent="0.25">
      <c r="A28003" s="108" t="str">
        <f t="shared" si="438"/>
        <v>MK_2021_NATIONAL TOTAL_NOx</v>
      </c>
      <c r="B28003" s="113" t="s">
        <v>178</v>
      </c>
      <c r="C28003" s="113">
        <v>2021</v>
      </c>
      <c r="D28003" s="113" t="s">
        <v>122</v>
      </c>
      <c r="E28003" s="113" t="s">
        <v>199</v>
      </c>
      <c r="F28003" s="113" t="s">
        <v>200</v>
      </c>
      <c r="G28003" s="113">
        <v>21.0732074173463</v>
      </c>
    </row>
    <row r="28004" spans="1:7" x14ac:dyDescent="0.25">
      <c r="A28004" s="108" t="str">
        <f t="shared" si="438"/>
        <v>MK_2021_NATIONAL TOTAL_NMVOC</v>
      </c>
      <c r="B28004" s="113" t="s">
        <v>178</v>
      </c>
      <c r="C28004" s="113">
        <v>2021</v>
      </c>
      <c r="D28004" s="113" t="s">
        <v>122</v>
      </c>
      <c r="E28004" s="113" t="s">
        <v>123</v>
      </c>
      <c r="F28004" s="113" t="s">
        <v>200</v>
      </c>
      <c r="G28004" s="113">
        <v>25.8074263642823</v>
      </c>
    </row>
    <row r="28005" spans="1:7" x14ac:dyDescent="0.25">
      <c r="A28005" s="108" t="str">
        <f t="shared" si="438"/>
        <v>MK_2021_NATIONAL TOTAL_SOx</v>
      </c>
      <c r="B28005" s="113" t="s">
        <v>178</v>
      </c>
      <c r="C28005" s="113">
        <v>2021</v>
      </c>
      <c r="D28005" s="113" t="s">
        <v>122</v>
      </c>
      <c r="E28005" s="113" t="s">
        <v>201</v>
      </c>
      <c r="F28005" s="113" t="s">
        <v>200</v>
      </c>
      <c r="G28005" s="113">
        <v>88.585438075024996</v>
      </c>
    </row>
    <row r="28006" spans="1:7" x14ac:dyDescent="0.25">
      <c r="A28006" s="108" t="str">
        <f t="shared" si="438"/>
        <v>MK_2021_NATIONAL TOTAL_NH3</v>
      </c>
      <c r="B28006" s="113" t="s">
        <v>178</v>
      </c>
      <c r="C28006" s="113">
        <v>2021</v>
      </c>
      <c r="D28006" s="113" t="s">
        <v>122</v>
      </c>
      <c r="E28006" s="113" t="s">
        <v>124</v>
      </c>
      <c r="F28006" s="113" t="s">
        <v>200</v>
      </c>
      <c r="G28006" s="113">
        <v>7.6245999921876102</v>
      </c>
    </row>
    <row r="28007" spans="1:7" x14ac:dyDescent="0.25">
      <c r="A28007" s="108" t="str">
        <f t="shared" si="438"/>
        <v>MK_2021_NATIONAL TOTAL_PM2.5</v>
      </c>
      <c r="B28007" s="113" t="s">
        <v>178</v>
      </c>
      <c r="C28007" s="113">
        <v>2021</v>
      </c>
      <c r="D28007" s="113" t="s">
        <v>122</v>
      </c>
      <c r="E28007" s="113" t="s">
        <v>203</v>
      </c>
      <c r="F28007" s="113" t="s">
        <v>200</v>
      </c>
      <c r="G28007" s="113">
        <v>8.7872682784152794</v>
      </c>
    </row>
    <row r="28008" spans="1:7" x14ac:dyDescent="0.25">
      <c r="A28008" s="108" t="str">
        <f t="shared" si="438"/>
        <v>MK_2021_NATIONAL TOTAL_Pb</v>
      </c>
      <c r="B28008" s="113" t="s">
        <v>178</v>
      </c>
      <c r="C28008" s="113">
        <v>2021</v>
      </c>
      <c r="D28008" s="113" t="s">
        <v>122</v>
      </c>
      <c r="E28008" s="113" t="s">
        <v>125</v>
      </c>
      <c r="F28008" s="113" t="s">
        <v>200</v>
      </c>
      <c r="G28008" s="113">
        <v>2.61742133823119E-3</v>
      </c>
    </row>
    <row r="28009" spans="1:7" x14ac:dyDescent="0.25">
      <c r="A28009" s="108" t="str">
        <f t="shared" si="438"/>
        <v>MK_2021_NATIONAL TOTAL_Cd</v>
      </c>
      <c r="B28009" s="113" t="s">
        <v>178</v>
      </c>
      <c r="C28009" s="113">
        <v>2021</v>
      </c>
      <c r="D28009" s="113" t="s">
        <v>122</v>
      </c>
      <c r="E28009" s="113" t="s">
        <v>126</v>
      </c>
      <c r="F28009" s="113" t="s">
        <v>200</v>
      </c>
      <c r="G28009" s="113">
        <v>2.27760521975392E-4</v>
      </c>
    </row>
    <row r="28010" spans="1:7" x14ac:dyDescent="0.25">
      <c r="A28010" s="108" t="str">
        <f t="shared" si="438"/>
        <v>MK_2021_NATIONAL TOTAL_Hg</v>
      </c>
      <c r="B28010" s="113" t="s">
        <v>178</v>
      </c>
      <c r="C28010" s="113">
        <v>2021</v>
      </c>
      <c r="D28010" s="113" t="s">
        <v>122</v>
      </c>
      <c r="E28010" s="113" t="s">
        <v>127</v>
      </c>
      <c r="F28010" s="113" t="s">
        <v>200</v>
      </c>
      <c r="G28010" s="113">
        <v>2.0662693645411199E-4</v>
      </c>
    </row>
    <row r="28011" spans="1:7" x14ac:dyDescent="0.25">
      <c r="A28011" s="108" t="str">
        <f t="shared" si="438"/>
        <v>MK_2021_NATIONAL TOTAL_DIOX</v>
      </c>
      <c r="B28011" s="113" t="s">
        <v>178</v>
      </c>
      <c r="C28011" s="113">
        <v>2021</v>
      </c>
      <c r="D28011" s="113" t="s">
        <v>122</v>
      </c>
      <c r="E28011" s="113" t="s">
        <v>128</v>
      </c>
      <c r="F28011" s="113" t="s">
        <v>200</v>
      </c>
      <c r="G28011" s="150">
        <v>9.4278304657738196E-9</v>
      </c>
    </row>
    <row r="28012" spans="1:7" x14ac:dyDescent="0.25">
      <c r="A28012" s="108" t="str">
        <f t="shared" si="438"/>
        <v>MK_2021_NATIONAL TOTAL_PAH</v>
      </c>
      <c r="B28012" s="113" t="s">
        <v>178</v>
      </c>
      <c r="C28012" s="113">
        <v>2021</v>
      </c>
      <c r="D28012" s="113" t="s">
        <v>122</v>
      </c>
      <c r="E28012" s="113" t="s">
        <v>129</v>
      </c>
      <c r="F28012" s="113" t="s">
        <v>200</v>
      </c>
      <c r="G28012" s="113">
        <v>4.1513365383467104E-3</v>
      </c>
    </row>
    <row r="28013" spans="1:7" x14ac:dyDescent="0.25">
      <c r="A28013" s="108" t="str">
        <f t="shared" si="438"/>
        <v>MK_2021_NATIONAL TOTAL_HCB</v>
      </c>
      <c r="B28013" s="113" t="s">
        <v>178</v>
      </c>
      <c r="C28013" s="113">
        <v>2021</v>
      </c>
      <c r="D28013" s="113" t="s">
        <v>122</v>
      </c>
      <c r="E28013" s="113" t="s">
        <v>130</v>
      </c>
      <c r="F28013" s="113" t="s">
        <v>200</v>
      </c>
      <c r="G28013" s="150">
        <v>1.6427931776211299E-7</v>
      </c>
    </row>
    <row r="28014" spans="1:7" x14ac:dyDescent="0.25">
      <c r="A28014" s="108" t="str">
        <f t="shared" si="438"/>
        <v>MK_2021_NATIONAL TOTAL_PCB</v>
      </c>
      <c r="B28014" s="113" t="s">
        <v>178</v>
      </c>
      <c r="C28014" s="113">
        <v>2021</v>
      </c>
      <c r="D28014" s="113" t="s">
        <v>122</v>
      </c>
      <c r="E28014" s="113" t="s">
        <v>259</v>
      </c>
      <c r="F28014" s="113" t="s">
        <v>200</v>
      </c>
      <c r="G28014" s="113">
        <v>2.3828700824615799E-4</v>
      </c>
    </row>
    <row r="28015" spans="1:7" x14ac:dyDescent="0.25">
      <c r="A28015" s="108" t="str">
        <f t="shared" si="438"/>
        <v>MK_2021_1A3(FS)_NOx</v>
      </c>
      <c r="B28015" s="113" t="s">
        <v>178</v>
      </c>
      <c r="C28015" s="113">
        <v>2021</v>
      </c>
      <c r="D28015" s="113" t="s">
        <v>132</v>
      </c>
      <c r="E28015" s="113" t="s">
        <v>199</v>
      </c>
      <c r="F28015" s="113" t="s">
        <v>200</v>
      </c>
      <c r="G28015" s="113">
        <v>8.5577304340205895</v>
      </c>
    </row>
    <row r="28016" spans="1:7" x14ac:dyDescent="0.25">
      <c r="A28016" s="108" t="str">
        <f t="shared" si="438"/>
        <v>MK_2021_1A3(FS)_NMVOC</v>
      </c>
      <c r="B28016" s="113" t="s">
        <v>178</v>
      </c>
      <c r="C28016" s="113">
        <v>2021</v>
      </c>
      <c r="D28016" s="113" t="s">
        <v>132</v>
      </c>
      <c r="E28016" s="113" t="s">
        <v>123</v>
      </c>
      <c r="F28016" s="113" t="s">
        <v>200</v>
      </c>
      <c r="G28016" s="113">
        <v>0.88237860010580604</v>
      </c>
    </row>
    <row r="28017" spans="1:7" x14ac:dyDescent="0.25">
      <c r="A28017" s="108" t="str">
        <f t="shared" si="438"/>
        <v>MK_2021_1A3(FS)_SOx</v>
      </c>
      <c r="B28017" s="113" t="s">
        <v>178</v>
      </c>
      <c r="C28017" s="113">
        <v>2021</v>
      </c>
      <c r="D28017" s="113" t="s">
        <v>132</v>
      </c>
      <c r="E28017" s="113" t="s">
        <v>201</v>
      </c>
      <c r="F28017" s="113" t="s">
        <v>200</v>
      </c>
      <c r="G28017" s="113">
        <v>1.7964040258664399E-2</v>
      </c>
    </row>
    <row r="28018" spans="1:7" x14ac:dyDescent="0.25">
      <c r="A28018" s="108" t="str">
        <f t="shared" si="438"/>
        <v>MK_2021_1A3(FS)_NH3</v>
      </c>
      <c r="B28018" s="113" t="s">
        <v>178</v>
      </c>
      <c r="C28018" s="113">
        <v>2021</v>
      </c>
      <c r="D28018" s="113" t="s">
        <v>132</v>
      </c>
      <c r="E28018" s="113" t="s">
        <v>124</v>
      </c>
      <c r="F28018" s="113" t="s">
        <v>200</v>
      </c>
      <c r="G28018" s="113">
        <v>9.08474912509106E-2</v>
      </c>
    </row>
    <row r="28019" spans="1:7" x14ac:dyDescent="0.25">
      <c r="A28019" s="108" t="str">
        <f t="shared" si="438"/>
        <v>MK_2021_1A3(FS)_PM2.5</v>
      </c>
      <c r="B28019" s="113" t="s">
        <v>178</v>
      </c>
      <c r="C28019" s="113">
        <v>2021</v>
      </c>
      <c r="D28019" s="113" t="s">
        <v>132</v>
      </c>
      <c r="E28019" s="113" t="s">
        <v>203</v>
      </c>
      <c r="F28019" s="113" t="s">
        <v>200</v>
      </c>
      <c r="G28019" s="113">
        <v>0.39243903337713598</v>
      </c>
    </row>
    <row r="28020" spans="1:7" x14ac:dyDescent="0.25">
      <c r="A28020" s="108" t="str">
        <f t="shared" si="438"/>
        <v>MK_2021_3D_NOx</v>
      </c>
      <c r="B28020" s="113" t="s">
        <v>178</v>
      </c>
      <c r="C28020" s="113">
        <v>2021</v>
      </c>
      <c r="D28020" s="113" t="s">
        <v>206</v>
      </c>
      <c r="E28020" s="113" t="s">
        <v>199</v>
      </c>
      <c r="F28020" s="113" t="s">
        <v>200</v>
      </c>
      <c r="G28020" s="113">
        <v>0.46620001999999999</v>
      </c>
    </row>
    <row r="28021" spans="1:7" x14ac:dyDescent="0.25">
      <c r="A28021" s="108" t="str">
        <f t="shared" si="438"/>
        <v>MK_2022_NATIONAL TOTAL_NOx</v>
      </c>
      <c r="B28021" s="113" t="s">
        <v>178</v>
      </c>
      <c r="C28021" s="113">
        <v>2022</v>
      </c>
      <c r="D28021" s="113" t="s">
        <v>122</v>
      </c>
      <c r="E28021" s="113" t="s">
        <v>199</v>
      </c>
      <c r="F28021" s="113" t="s">
        <v>200</v>
      </c>
      <c r="G28021" s="113">
        <v>22.695277573586001</v>
      </c>
    </row>
    <row r="28022" spans="1:7" x14ac:dyDescent="0.25">
      <c r="A28022" s="108" t="str">
        <f t="shared" si="438"/>
        <v>MK_2022_NATIONAL TOTAL_NMVOC</v>
      </c>
      <c r="B28022" s="113" t="s">
        <v>178</v>
      </c>
      <c r="C28022" s="113">
        <v>2022</v>
      </c>
      <c r="D28022" s="113" t="s">
        <v>122</v>
      </c>
      <c r="E28022" s="113" t="s">
        <v>123</v>
      </c>
      <c r="F28022" s="113" t="s">
        <v>200</v>
      </c>
      <c r="G28022" s="113">
        <v>26.076499403689098</v>
      </c>
    </row>
    <row r="28023" spans="1:7" x14ac:dyDescent="0.25">
      <c r="A28023" s="108" t="str">
        <f t="shared" si="438"/>
        <v>MK_2022_NATIONAL TOTAL_SOx</v>
      </c>
      <c r="B28023" s="113" t="s">
        <v>178</v>
      </c>
      <c r="C28023" s="113">
        <v>2022</v>
      </c>
      <c r="D28023" s="113" t="s">
        <v>122</v>
      </c>
      <c r="E28023" s="113" t="s">
        <v>201</v>
      </c>
      <c r="F28023" s="113" t="s">
        <v>200</v>
      </c>
      <c r="G28023" s="113">
        <v>90.574707691869193</v>
      </c>
    </row>
    <row r="28024" spans="1:7" x14ac:dyDescent="0.25">
      <c r="A28024" s="108" t="str">
        <f t="shared" si="438"/>
        <v>MK_2022_NATIONAL TOTAL_NH3</v>
      </c>
      <c r="B28024" s="113" t="s">
        <v>178</v>
      </c>
      <c r="C28024" s="113">
        <v>2022</v>
      </c>
      <c r="D28024" s="113" t="s">
        <v>122</v>
      </c>
      <c r="E28024" s="113" t="s">
        <v>124</v>
      </c>
      <c r="F28024" s="113" t="s">
        <v>200</v>
      </c>
      <c r="G28024" s="113">
        <v>8.3492046551481707</v>
      </c>
    </row>
    <row r="28025" spans="1:7" x14ac:dyDescent="0.25">
      <c r="A28025" s="108" t="str">
        <f t="shared" si="438"/>
        <v>MK_2022_NATIONAL TOTAL_PM2.5</v>
      </c>
      <c r="B28025" s="113" t="s">
        <v>178</v>
      </c>
      <c r="C28025" s="113">
        <v>2022</v>
      </c>
      <c r="D28025" s="113" t="s">
        <v>122</v>
      </c>
      <c r="E28025" s="113" t="s">
        <v>203</v>
      </c>
      <c r="F28025" s="113" t="s">
        <v>200</v>
      </c>
      <c r="G28025" s="113">
        <v>8.4055533635582407</v>
      </c>
    </row>
    <row r="28026" spans="1:7" x14ac:dyDescent="0.25">
      <c r="A28026" s="108" t="str">
        <f t="shared" si="438"/>
        <v>MK_2022_NATIONAL TOTAL_Pb</v>
      </c>
      <c r="B28026" s="113" t="s">
        <v>178</v>
      </c>
      <c r="C28026" s="113">
        <v>2022</v>
      </c>
      <c r="D28026" s="113" t="s">
        <v>122</v>
      </c>
      <c r="E28026" s="113" t="s">
        <v>125</v>
      </c>
      <c r="F28026" s="113" t="s">
        <v>200</v>
      </c>
      <c r="G28026" s="113">
        <v>2.2176192016565102E-3</v>
      </c>
    </row>
    <row r="28027" spans="1:7" x14ac:dyDescent="0.25">
      <c r="A28027" s="108" t="str">
        <f t="shared" si="438"/>
        <v>MK_2022_NATIONAL TOTAL_Cd</v>
      </c>
      <c r="B28027" s="113" t="s">
        <v>178</v>
      </c>
      <c r="C28027" s="113">
        <v>2022</v>
      </c>
      <c r="D28027" s="113" t="s">
        <v>122</v>
      </c>
      <c r="E28027" s="113" t="s">
        <v>126</v>
      </c>
      <c r="F28027" s="113" t="s">
        <v>200</v>
      </c>
      <c r="G28027" s="113">
        <v>2.2555581066552999E-4</v>
      </c>
    </row>
    <row r="28028" spans="1:7" x14ac:dyDescent="0.25">
      <c r="A28028" s="108" t="str">
        <f t="shared" si="438"/>
        <v>MK_2022_NATIONAL TOTAL_Hg</v>
      </c>
      <c r="B28028" s="113" t="s">
        <v>178</v>
      </c>
      <c r="C28028" s="113">
        <v>2022</v>
      </c>
      <c r="D28028" s="113" t="s">
        <v>122</v>
      </c>
      <c r="E28028" s="113" t="s">
        <v>127</v>
      </c>
      <c r="F28028" s="113" t="s">
        <v>200</v>
      </c>
      <c r="G28028" s="113">
        <v>1.9063687802210199E-4</v>
      </c>
    </row>
    <row r="28029" spans="1:7" x14ac:dyDescent="0.25">
      <c r="A28029" s="108" t="str">
        <f t="shared" si="438"/>
        <v>MK_2022_NATIONAL TOTAL_DIOX</v>
      </c>
      <c r="B28029" s="113" t="s">
        <v>178</v>
      </c>
      <c r="C28029" s="113">
        <v>2022</v>
      </c>
      <c r="D28029" s="113" t="s">
        <v>122</v>
      </c>
      <c r="E28029" s="113" t="s">
        <v>128</v>
      </c>
      <c r="F28029" s="113" t="s">
        <v>200</v>
      </c>
      <c r="G28029" s="150">
        <v>8.4991435983524895E-9</v>
      </c>
    </row>
    <row r="28030" spans="1:7" x14ac:dyDescent="0.25">
      <c r="A28030" s="108" t="str">
        <f t="shared" si="438"/>
        <v>MK_2022_NATIONAL TOTAL_PAH</v>
      </c>
      <c r="B28030" s="113" t="s">
        <v>178</v>
      </c>
      <c r="C28030" s="113">
        <v>2022</v>
      </c>
      <c r="D28030" s="113" t="s">
        <v>122</v>
      </c>
      <c r="E28030" s="113" t="s">
        <v>129</v>
      </c>
      <c r="F28030" s="113" t="s">
        <v>200</v>
      </c>
      <c r="G28030" s="113">
        <v>3.6104922359398999E-3</v>
      </c>
    </row>
    <row r="28031" spans="1:7" x14ac:dyDescent="0.25">
      <c r="A28031" s="108" t="str">
        <f t="shared" si="438"/>
        <v>MK_2022_NATIONAL TOTAL_HCB</v>
      </c>
      <c r="B28031" s="113" t="s">
        <v>178</v>
      </c>
      <c r="C28031" s="113">
        <v>2022</v>
      </c>
      <c r="D28031" s="113" t="s">
        <v>122</v>
      </c>
      <c r="E28031" s="113" t="s">
        <v>130</v>
      </c>
      <c r="F28031" s="113" t="s">
        <v>200</v>
      </c>
      <c r="G28031" s="150">
        <v>1.5095905478453899E-7</v>
      </c>
    </row>
    <row r="28032" spans="1:7" x14ac:dyDescent="0.25">
      <c r="A28032" s="108" t="str">
        <f t="shared" si="438"/>
        <v>MK_2022_NATIONAL TOTAL_PCB</v>
      </c>
      <c r="B28032" s="113" t="s">
        <v>178</v>
      </c>
      <c r="C28032" s="113">
        <v>2022</v>
      </c>
      <c r="D28032" s="113" t="s">
        <v>122</v>
      </c>
      <c r="E28032" s="113" t="s">
        <v>259</v>
      </c>
      <c r="F28032" s="113" t="s">
        <v>200</v>
      </c>
      <c r="G28032" s="113">
        <v>2.42305306030467E-4</v>
      </c>
    </row>
    <row r="28033" spans="1:7" x14ac:dyDescent="0.25">
      <c r="A28033" s="108" t="str">
        <f t="shared" si="438"/>
        <v>MK_2022_1A3(FS)_NOx</v>
      </c>
      <c r="B28033" s="113" t="s">
        <v>178</v>
      </c>
      <c r="C28033" s="113">
        <v>2022</v>
      </c>
      <c r="D28033" s="113" t="s">
        <v>132</v>
      </c>
      <c r="E28033" s="113" t="s">
        <v>199</v>
      </c>
      <c r="F28033" s="113" t="s">
        <v>200</v>
      </c>
      <c r="G28033" s="113">
        <v>8.9537900100194694</v>
      </c>
    </row>
    <row r="28034" spans="1:7" x14ac:dyDescent="0.25">
      <c r="A28034" s="108" t="str">
        <f t="shared" si="438"/>
        <v>MK_2022_1A3(FS)_NMVOC</v>
      </c>
      <c r="B28034" s="113" t="s">
        <v>178</v>
      </c>
      <c r="C28034" s="113">
        <v>2022</v>
      </c>
      <c r="D28034" s="113" t="s">
        <v>132</v>
      </c>
      <c r="E28034" s="113" t="s">
        <v>123</v>
      </c>
      <c r="F28034" s="113" t="s">
        <v>200</v>
      </c>
      <c r="G28034" s="113">
        <v>1.4150941057162501</v>
      </c>
    </row>
    <row r="28035" spans="1:7" x14ac:dyDescent="0.25">
      <c r="A28035" s="108" t="str">
        <f t="shared" si="438"/>
        <v>MK_2022_1A3(FS)_SOx</v>
      </c>
      <c r="B28035" s="113" t="s">
        <v>178</v>
      </c>
      <c r="C28035" s="113">
        <v>2022</v>
      </c>
      <c r="D28035" s="113" t="s">
        <v>132</v>
      </c>
      <c r="E28035" s="113" t="s">
        <v>201</v>
      </c>
      <c r="F28035" s="113" t="s">
        <v>200</v>
      </c>
      <c r="G28035" s="113">
        <v>1.7747955307382199E-2</v>
      </c>
    </row>
    <row r="28036" spans="1:7" x14ac:dyDescent="0.25">
      <c r="A28036" s="108" t="str">
        <f t="shared" si="438"/>
        <v>MK_2022_1A3(FS)_NH3</v>
      </c>
      <c r="B28036" s="113" t="s">
        <v>178</v>
      </c>
      <c r="C28036" s="113">
        <v>2022</v>
      </c>
      <c r="D28036" s="113" t="s">
        <v>132</v>
      </c>
      <c r="E28036" s="113" t="s">
        <v>124</v>
      </c>
      <c r="F28036" s="113" t="s">
        <v>200</v>
      </c>
      <c r="G28036" s="113">
        <v>0.101863045020051</v>
      </c>
    </row>
    <row r="28037" spans="1:7" x14ac:dyDescent="0.25">
      <c r="A28037" s="108" t="str">
        <f t="shared" si="438"/>
        <v>MK_2022_1A3(FS)_PM2.5</v>
      </c>
      <c r="B28037" s="113" t="s">
        <v>178</v>
      </c>
      <c r="C28037" s="113">
        <v>2022</v>
      </c>
      <c r="D28037" s="113" t="s">
        <v>132</v>
      </c>
      <c r="E28037" s="113" t="s">
        <v>203</v>
      </c>
      <c r="F28037" s="113" t="s">
        <v>200</v>
      </c>
      <c r="G28037" s="113">
        <v>0.37423386678283099</v>
      </c>
    </row>
    <row r="28038" spans="1:7" x14ac:dyDescent="0.25">
      <c r="A28038" s="108" t="str">
        <f t="shared" si="438"/>
        <v>MK_2022_3D_NOx</v>
      </c>
      <c r="B28038" s="113" t="s">
        <v>178</v>
      </c>
      <c r="C28038" s="113">
        <v>2022</v>
      </c>
      <c r="D28038" s="113" t="s">
        <v>206</v>
      </c>
      <c r="E28038" s="113" t="s">
        <v>199</v>
      </c>
      <c r="F28038" s="113" t="s">
        <v>200</v>
      </c>
      <c r="G28038" s="113">
        <v>0.36938909800000003</v>
      </c>
    </row>
    <row r="28039" spans="1:7" x14ac:dyDescent="0.25">
      <c r="A28039" s="108" t="str">
        <f t="shared" ref="A28039:A28102" si="439">CONCATENATE(B28039,"_",C28039,"_",D28039,"_",E28039)</f>
        <v>TR_1980_NATIONAL TOTAL_NOx</v>
      </c>
      <c r="B28039" s="113" t="s">
        <v>179</v>
      </c>
      <c r="C28039" s="113">
        <v>1980</v>
      </c>
      <c r="D28039" s="113" t="s">
        <v>122</v>
      </c>
      <c r="E28039" s="113" t="s">
        <v>199</v>
      </c>
      <c r="F28039" s="113" t="s">
        <v>200</v>
      </c>
      <c r="G28039" s="113">
        <v>363.94</v>
      </c>
    </row>
    <row r="28040" spans="1:7" x14ac:dyDescent="0.25">
      <c r="A28040" s="108" t="str">
        <f t="shared" si="439"/>
        <v>TR_1980_NATIONAL TOTAL_NMVOC</v>
      </c>
      <c r="B28040" s="113" t="s">
        <v>179</v>
      </c>
      <c r="C28040" s="113">
        <v>1980</v>
      </c>
      <c r="D28040" s="113" t="s">
        <v>122</v>
      </c>
      <c r="E28040" s="113" t="s">
        <v>123</v>
      </c>
      <c r="F28040" s="113" t="s">
        <v>200</v>
      </c>
      <c r="G28040" s="113">
        <v>359.02</v>
      </c>
    </row>
    <row r="28041" spans="1:7" x14ac:dyDescent="0.25">
      <c r="A28041" s="108" t="str">
        <f t="shared" si="439"/>
        <v>TR_1980_NATIONAL TOTAL_SOx</v>
      </c>
      <c r="B28041" s="113" t="s">
        <v>179</v>
      </c>
      <c r="C28041" s="113">
        <v>1980</v>
      </c>
      <c r="D28041" s="113" t="s">
        <v>122</v>
      </c>
      <c r="E28041" s="113" t="s">
        <v>201</v>
      </c>
      <c r="F28041" s="113" t="s">
        <v>200</v>
      </c>
      <c r="G28041" s="113">
        <v>204.49</v>
      </c>
    </row>
    <row r="28042" spans="1:7" x14ac:dyDescent="0.25">
      <c r="A28042" s="108" t="str">
        <f t="shared" si="439"/>
        <v>TR_1981_NATIONAL TOTAL_NOx</v>
      </c>
      <c r="B28042" s="113" t="s">
        <v>179</v>
      </c>
      <c r="C28042" s="113">
        <v>1981</v>
      </c>
      <c r="D28042" s="113" t="s">
        <v>122</v>
      </c>
      <c r="E28042" s="113" t="s">
        <v>199</v>
      </c>
      <c r="F28042" s="113" t="s">
        <v>200</v>
      </c>
      <c r="G28042" s="113">
        <v>377.06</v>
      </c>
    </row>
    <row r="28043" spans="1:7" x14ac:dyDescent="0.25">
      <c r="A28043" s="108" t="str">
        <f t="shared" si="439"/>
        <v>TR_1981_NATIONAL TOTAL_NMVOC</v>
      </c>
      <c r="B28043" s="113" t="s">
        <v>179</v>
      </c>
      <c r="C28043" s="113">
        <v>1981</v>
      </c>
      <c r="D28043" s="113" t="s">
        <v>122</v>
      </c>
      <c r="E28043" s="113" t="s">
        <v>123</v>
      </c>
      <c r="F28043" s="113" t="s">
        <v>200</v>
      </c>
      <c r="G28043" s="113">
        <v>360.95</v>
      </c>
    </row>
    <row r="28044" spans="1:7" x14ac:dyDescent="0.25">
      <c r="A28044" s="108" t="str">
        <f t="shared" si="439"/>
        <v>TR_1981_NATIONAL TOTAL_SOx</v>
      </c>
      <c r="B28044" s="113" t="s">
        <v>179</v>
      </c>
      <c r="C28044" s="113">
        <v>1981</v>
      </c>
      <c r="D28044" s="113" t="s">
        <v>122</v>
      </c>
      <c r="E28044" s="113" t="s">
        <v>201</v>
      </c>
      <c r="F28044" s="113" t="s">
        <v>200</v>
      </c>
      <c r="G28044" s="113">
        <v>217.96</v>
      </c>
    </row>
    <row r="28045" spans="1:7" x14ac:dyDescent="0.25">
      <c r="A28045" s="108" t="str">
        <f t="shared" si="439"/>
        <v>TR_1982_NATIONAL TOTAL_NOx</v>
      </c>
      <c r="B28045" s="113" t="s">
        <v>179</v>
      </c>
      <c r="C28045" s="113">
        <v>1982</v>
      </c>
      <c r="D28045" s="113" t="s">
        <v>122</v>
      </c>
      <c r="E28045" s="113" t="s">
        <v>199</v>
      </c>
      <c r="F28045" s="113" t="s">
        <v>200</v>
      </c>
      <c r="G28045" s="113">
        <v>407.51</v>
      </c>
    </row>
    <row r="28046" spans="1:7" x14ac:dyDescent="0.25">
      <c r="A28046" s="108" t="str">
        <f t="shared" si="439"/>
        <v>TR_1982_NATIONAL TOTAL_NMVOC</v>
      </c>
      <c r="B28046" s="113" t="s">
        <v>179</v>
      </c>
      <c r="C28046" s="113">
        <v>1982</v>
      </c>
      <c r="D28046" s="113" t="s">
        <v>122</v>
      </c>
      <c r="E28046" s="113" t="s">
        <v>123</v>
      </c>
      <c r="F28046" s="113" t="s">
        <v>200</v>
      </c>
      <c r="G28046" s="113">
        <v>379.26</v>
      </c>
    </row>
    <row r="28047" spans="1:7" x14ac:dyDescent="0.25">
      <c r="A28047" s="108" t="str">
        <f t="shared" si="439"/>
        <v>TR_1982_NATIONAL TOTAL_SOx</v>
      </c>
      <c r="B28047" s="113" t="s">
        <v>179</v>
      </c>
      <c r="C28047" s="113">
        <v>1982</v>
      </c>
      <c r="D28047" s="113" t="s">
        <v>122</v>
      </c>
      <c r="E28047" s="113" t="s">
        <v>201</v>
      </c>
      <c r="F28047" s="113" t="s">
        <v>200</v>
      </c>
      <c r="G28047" s="113">
        <v>236.72</v>
      </c>
    </row>
    <row r="28048" spans="1:7" x14ac:dyDescent="0.25">
      <c r="A28048" s="108" t="str">
        <f t="shared" si="439"/>
        <v>TR_1983_NATIONAL TOTAL_NOx</v>
      </c>
      <c r="B28048" s="113" t="s">
        <v>179</v>
      </c>
      <c r="C28048" s="113">
        <v>1983</v>
      </c>
      <c r="D28048" s="113" t="s">
        <v>122</v>
      </c>
      <c r="E28048" s="113" t="s">
        <v>199</v>
      </c>
      <c r="F28048" s="113" t="s">
        <v>200</v>
      </c>
      <c r="G28048" s="113">
        <v>432.99</v>
      </c>
    </row>
    <row r="28049" spans="1:7" x14ac:dyDescent="0.25">
      <c r="A28049" s="108" t="str">
        <f t="shared" si="439"/>
        <v>TR_1983_NATIONAL TOTAL_NMVOC</v>
      </c>
      <c r="B28049" s="113" t="s">
        <v>179</v>
      </c>
      <c r="C28049" s="113">
        <v>1983</v>
      </c>
      <c r="D28049" s="113" t="s">
        <v>122</v>
      </c>
      <c r="E28049" s="113" t="s">
        <v>123</v>
      </c>
      <c r="F28049" s="113" t="s">
        <v>200</v>
      </c>
      <c r="G28049" s="113">
        <v>387.44</v>
      </c>
    </row>
    <row r="28050" spans="1:7" x14ac:dyDescent="0.25">
      <c r="A28050" s="108" t="str">
        <f t="shared" si="439"/>
        <v>TR_1983_NATIONAL TOTAL_SOx</v>
      </c>
      <c r="B28050" s="113" t="s">
        <v>179</v>
      </c>
      <c r="C28050" s="113">
        <v>1983</v>
      </c>
      <c r="D28050" s="113" t="s">
        <v>122</v>
      </c>
      <c r="E28050" s="113" t="s">
        <v>201</v>
      </c>
      <c r="F28050" s="113" t="s">
        <v>200</v>
      </c>
      <c r="G28050" s="113">
        <v>299.12</v>
      </c>
    </row>
    <row r="28051" spans="1:7" x14ac:dyDescent="0.25">
      <c r="A28051" s="108" t="str">
        <f t="shared" si="439"/>
        <v>TR_1984_NATIONAL TOTAL_NOx</v>
      </c>
      <c r="B28051" s="113" t="s">
        <v>179</v>
      </c>
      <c r="C28051" s="113">
        <v>1984</v>
      </c>
      <c r="D28051" s="113" t="s">
        <v>122</v>
      </c>
      <c r="E28051" s="113" t="s">
        <v>199</v>
      </c>
      <c r="F28051" s="113" t="s">
        <v>200</v>
      </c>
      <c r="G28051" s="113">
        <v>459.35</v>
      </c>
    </row>
    <row r="28052" spans="1:7" x14ac:dyDescent="0.25">
      <c r="A28052" s="108" t="str">
        <f t="shared" si="439"/>
        <v>TR_1984_NATIONAL TOTAL_NMVOC</v>
      </c>
      <c r="B28052" s="113" t="s">
        <v>179</v>
      </c>
      <c r="C28052" s="113">
        <v>1984</v>
      </c>
      <c r="D28052" s="113" t="s">
        <v>122</v>
      </c>
      <c r="E28052" s="113" t="s">
        <v>123</v>
      </c>
      <c r="F28052" s="113" t="s">
        <v>200</v>
      </c>
      <c r="G28052" s="113">
        <v>383.86</v>
      </c>
    </row>
    <row r="28053" spans="1:7" x14ac:dyDescent="0.25">
      <c r="A28053" s="108" t="str">
        <f t="shared" si="439"/>
        <v>TR_1984_NATIONAL TOTAL_SOx</v>
      </c>
      <c r="B28053" s="113" t="s">
        <v>179</v>
      </c>
      <c r="C28053" s="113">
        <v>1984</v>
      </c>
      <c r="D28053" s="113" t="s">
        <v>122</v>
      </c>
      <c r="E28053" s="113" t="s">
        <v>201</v>
      </c>
      <c r="F28053" s="113" t="s">
        <v>200</v>
      </c>
      <c r="G28053" s="113">
        <v>360.84</v>
      </c>
    </row>
    <row r="28054" spans="1:7" x14ac:dyDescent="0.25">
      <c r="A28054" s="108" t="str">
        <f t="shared" si="439"/>
        <v>TR_1985_NATIONAL TOTAL_NOx</v>
      </c>
      <c r="B28054" s="113" t="s">
        <v>179</v>
      </c>
      <c r="C28054" s="113">
        <v>1985</v>
      </c>
      <c r="D28054" s="113" t="s">
        <v>122</v>
      </c>
      <c r="E28054" s="113" t="s">
        <v>199</v>
      </c>
      <c r="F28054" s="113" t="s">
        <v>200</v>
      </c>
      <c r="G28054" s="113">
        <v>483.03</v>
      </c>
    </row>
    <row r="28055" spans="1:7" x14ac:dyDescent="0.25">
      <c r="A28055" s="108" t="str">
        <f t="shared" si="439"/>
        <v>TR_1985_NATIONAL TOTAL_NMVOC</v>
      </c>
      <c r="B28055" s="113" t="s">
        <v>179</v>
      </c>
      <c r="C28055" s="113">
        <v>1985</v>
      </c>
      <c r="D28055" s="113" t="s">
        <v>122</v>
      </c>
      <c r="E28055" s="113" t="s">
        <v>123</v>
      </c>
      <c r="F28055" s="113" t="s">
        <v>200</v>
      </c>
      <c r="G28055" s="113">
        <v>378.97</v>
      </c>
    </row>
    <row r="28056" spans="1:7" x14ac:dyDescent="0.25">
      <c r="A28056" s="108" t="str">
        <f t="shared" si="439"/>
        <v>TR_1985_NATIONAL TOTAL_SOx</v>
      </c>
      <c r="B28056" s="113" t="s">
        <v>179</v>
      </c>
      <c r="C28056" s="113">
        <v>1985</v>
      </c>
      <c r="D28056" s="113" t="s">
        <v>122</v>
      </c>
      <c r="E28056" s="113" t="s">
        <v>201</v>
      </c>
      <c r="F28056" s="113" t="s">
        <v>200</v>
      </c>
      <c r="G28056" s="113">
        <v>519.80999999999995</v>
      </c>
    </row>
    <row r="28057" spans="1:7" x14ac:dyDescent="0.25">
      <c r="A28057" s="108" t="str">
        <f t="shared" si="439"/>
        <v>TR_1986_NATIONAL TOTAL_NOx</v>
      </c>
      <c r="B28057" s="113" t="s">
        <v>179</v>
      </c>
      <c r="C28057" s="113">
        <v>1986</v>
      </c>
      <c r="D28057" s="113" t="s">
        <v>122</v>
      </c>
      <c r="E28057" s="113" t="s">
        <v>199</v>
      </c>
      <c r="F28057" s="113" t="s">
        <v>200</v>
      </c>
      <c r="G28057" s="113">
        <v>528.26</v>
      </c>
    </row>
    <row r="28058" spans="1:7" x14ac:dyDescent="0.25">
      <c r="A28058" s="108" t="str">
        <f t="shared" si="439"/>
        <v>TR_1986_NATIONAL TOTAL_NMVOC</v>
      </c>
      <c r="B28058" s="113" t="s">
        <v>179</v>
      </c>
      <c r="C28058" s="113">
        <v>1986</v>
      </c>
      <c r="D28058" s="113" t="s">
        <v>122</v>
      </c>
      <c r="E28058" s="113" t="s">
        <v>123</v>
      </c>
      <c r="F28058" s="113" t="s">
        <v>200</v>
      </c>
      <c r="G28058" s="113">
        <v>403.01</v>
      </c>
    </row>
    <row r="28059" spans="1:7" x14ac:dyDescent="0.25">
      <c r="A28059" s="108" t="str">
        <f t="shared" si="439"/>
        <v>TR_1986_NATIONAL TOTAL_SOx</v>
      </c>
      <c r="B28059" s="113" t="s">
        <v>179</v>
      </c>
      <c r="C28059" s="113">
        <v>1986</v>
      </c>
      <c r="D28059" s="113" t="s">
        <v>122</v>
      </c>
      <c r="E28059" s="113" t="s">
        <v>201</v>
      </c>
      <c r="F28059" s="113" t="s">
        <v>200</v>
      </c>
      <c r="G28059" s="113">
        <v>674.42</v>
      </c>
    </row>
    <row r="28060" spans="1:7" x14ac:dyDescent="0.25">
      <c r="A28060" s="108" t="str">
        <f t="shared" si="439"/>
        <v>TR_1987_NATIONAL TOTAL_NOx</v>
      </c>
      <c r="B28060" s="113" t="s">
        <v>179</v>
      </c>
      <c r="C28060" s="113">
        <v>1987</v>
      </c>
      <c r="D28060" s="113" t="s">
        <v>122</v>
      </c>
      <c r="E28060" s="113" t="s">
        <v>199</v>
      </c>
      <c r="F28060" s="113" t="s">
        <v>200</v>
      </c>
      <c r="G28060" s="113">
        <v>569.57000000000005</v>
      </c>
    </row>
    <row r="28061" spans="1:7" x14ac:dyDescent="0.25">
      <c r="A28061" s="108" t="str">
        <f t="shared" si="439"/>
        <v>TR_1987_NATIONAL TOTAL_NMVOC</v>
      </c>
      <c r="B28061" s="113" t="s">
        <v>179</v>
      </c>
      <c r="C28061" s="113">
        <v>1987</v>
      </c>
      <c r="D28061" s="113" t="s">
        <v>122</v>
      </c>
      <c r="E28061" s="113" t="s">
        <v>123</v>
      </c>
      <c r="F28061" s="113" t="s">
        <v>200</v>
      </c>
      <c r="G28061" s="113">
        <v>430.31</v>
      </c>
    </row>
    <row r="28062" spans="1:7" x14ac:dyDescent="0.25">
      <c r="A28062" s="108" t="str">
        <f t="shared" si="439"/>
        <v>TR_1987_NATIONAL TOTAL_SOx</v>
      </c>
      <c r="B28062" s="113" t="s">
        <v>179</v>
      </c>
      <c r="C28062" s="113">
        <v>1987</v>
      </c>
      <c r="D28062" s="113" t="s">
        <v>122</v>
      </c>
      <c r="E28062" s="113" t="s">
        <v>201</v>
      </c>
      <c r="F28062" s="113" t="s">
        <v>200</v>
      </c>
      <c r="G28062" s="113">
        <v>606.41</v>
      </c>
    </row>
    <row r="28063" spans="1:7" x14ac:dyDescent="0.25">
      <c r="A28063" s="108" t="str">
        <f t="shared" si="439"/>
        <v>TR_1988_NATIONAL TOTAL_NOx</v>
      </c>
      <c r="B28063" s="113" t="s">
        <v>179</v>
      </c>
      <c r="C28063" s="113">
        <v>1988</v>
      </c>
      <c r="D28063" s="113" t="s">
        <v>122</v>
      </c>
      <c r="E28063" s="113" t="s">
        <v>199</v>
      </c>
      <c r="F28063" s="113" t="s">
        <v>200</v>
      </c>
      <c r="G28063" s="113">
        <v>570.73</v>
      </c>
    </row>
    <row r="28064" spans="1:7" x14ac:dyDescent="0.25">
      <c r="A28064" s="108" t="str">
        <f t="shared" si="439"/>
        <v>TR_1988_NATIONAL TOTAL_NMVOC</v>
      </c>
      <c r="B28064" s="113" t="s">
        <v>179</v>
      </c>
      <c r="C28064" s="113">
        <v>1988</v>
      </c>
      <c r="D28064" s="113" t="s">
        <v>122</v>
      </c>
      <c r="E28064" s="113" t="s">
        <v>123</v>
      </c>
      <c r="F28064" s="113" t="s">
        <v>200</v>
      </c>
      <c r="G28064" s="113">
        <v>449.82</v>
      </c>
    </row>
    <row r="28065" spans="1:7" x14ac:dyDescent="0.25">
      <c r="A28065" s="108" t="str">
        <f t="shared" si="439"/>
        <v>TR_1988_NATIONAL TOTAL_SOx</v>
      </c>
      <c r="B28065" s="113" t="s">
        <v>179</v>
      </c>
      <c r="C28065" s="113">
        <v>1988</v>
      </c>
      <c r="D28065" s="113" t="s">
        <v>122</v>
      </c>
      <c r="E28065" s="113" t="s">
        <v>201</v>
      </c>
      <c r="F28065" s="113" t="s">
        <v>200</v>
      </c>
      <c r="G28065" s="113">
        <v>443.05</v>
      </c>
    </row>
    <row r="28066" spans="1:7" x14ac:dyDescent="0.25">
      <c r="A28066" s="108" t="str">
        <f t="shared" si="439"/>
        <v>TR_1989_NATIONAL TOTAL_NOx</v>
      </c>
      <c r="B28066" s="113" t="s">
        <v>179</v>
      </c>
      <c r="C28066" s="113">
        <v>1989</v>
      </c>
      <c r="D28066" s="113" t="s">
        <v>122</v>
      </c>
      <c r="E28066" s="113" t="s">
        <v>199</v>
      </c>
      <c r="F28066" s="113" t="s">
        <v>200</v>
      </c>
      <c r="G28066" s="113">
        <v>609.24</v>
      </c>
    </row>
    <row r="28067" spans="1:7" x14ac:dyDescent="0.25">
      <c r="A28067" s="108" t="str">
        <f t="shared" si="439"/>
        <v>TR_1989_NATIONAL TOTAL_NMVOC</v>
      </c>
      <c r="B28067" s="113" t="s">
        <v>179</v>
      </c>
      <c r="C28067" s="113">
        <v>1989</v>
      </c>
      <c r="D28067" s="113" t="s">
        <v>122</v>
      </c>
      <c r="E28067" s="113" t="s">
        <v>123</v>
      </c>
      <c r="F28067" s="113" t="s">
        <v>200</v>
      </c>
      <c r="G28067" s="113">
        <v>453.02</v>
      </c>
    </row>
    <row r="28068" spans="1:7" x14ac:dyDescent="0.25">
      <c r="A28068" s="108" t="str">
        <f t="shared" si="439"/>
        <v>TR_1989_NATIONAL TOTAL_SOx</v>
      </c>
      <c r="B28068" s="113" t="s">
        <v>179</v>
      </c>
      <c r="C28068" s="113">
        <v>1989</v>
      </c>
      <c r="D28068" s="113" t="s">
        <v>122</v>
      </c>
      <c r="E28068" s="113" t="s">
        <v>201</v>
      </c>
      <c r="F28068" s="113" t="s">
        <v>200</v>
      </c>
      <c r="G28068" s="113">
        <v>740.66</v>
      </c>
    </row>
    <row r="28069" spans="1:7" x14ac:dyDescent="0.25">
      <c r="A28069" s="108" t="str">
        <f t="shared" si="439"/>
        <v>TR_1990_NATIONAL TOTAL_NOx</v>
      </c>
      <c r="B28069" s="113" t="s">
        <v>179</v>
      </c>
      <c r="C28069" s="113">
        <v>1990</v>
      </c>
      <c r="D28069" s="113" t="s">
        <v>122</v>
      </c>
      <c r="E28069" s="113" t="s">
        <v>199</v>
      </c>
      <c r="F28069" s="113" t="s">
        <v>200</v>
      </c>
      <c r="G28069" s="113">
        <v>132.28546490161199</v>
      </c>
    </row>
    <row r="28070" spans="1:7" x14ac:dyDescent="0.25">
      <c r="A28070" s="108" t="str">
        <f t="shared" si="439"/>
        <v>TR_1990_NATIONAL TOTAL_NMVOC</v>
      </c>
      <c r="B28070" s="113" t="s">
        <v>179</v>
      </c>
      <c r="C28070" s="113">
        <v>1990</v>
      </c>
      <c r="D28070" s="113" t="s">
        <v>122</v>
      </c>
      <c r="E28070" s="113" t="s">
        <v>123</v>
      </c>
      <c r="F28070" s="113" t="s">
        <v>200</v>
      </c>
      <c r="G28070" s="113">
        <v>727.85881525318996</v>
      </c>
    </row>
    <row r="28071" spans="1:7" x14ac:dyDescent="0.25">
      <c r="A28071" s="108" t="str">
        <f t="shared" si="439"/>
        <v>TR_1990_NATIONAL TOTAL_SOx</v>
      </c>
      <c r="B28071" s="113" t="s">
        <v>179</v>
      </c>
      <c r="C28071" s="113">
        <v>1990</v>
      </c>
      <c r="D28071" s="113" t="s">
        <v>122</v>
      </c>
      <c r="E28071" s="113" t="s">
        <v>201</v>
      </c>
      <c r="F28071" s="113" t="s">
        <v>200</v>
      </c>
      <c r="G28071" s="113">
        <v>571.912284398</v>
      </c>
    </row>
    <row r="28072" spans="1:7" x14ac:dyDescent="0.25">
      <c r="A28072" s="108" t="str">
        <f t="shared" si="439"/>
        <v>TR_1990_NATIONAL TOTAL_NH3</v>
      </c>
      <c r="B28072" s="113" t="s">
        <v>179</v>
      </c>
      <c r="C28072" s="113">
        <v>1990</v>
      </c>
      <c r="D28072" s="113" t="s">
        <v>122</v>
      </c>
      <c r="E28072" s="113" t="s">
        <v>124</v>
      </c>
      <c r="F28072" s="113" t="s">
        <v>200</v>
      </c>
      <c r="G28072" s="113">
        <v>628.20922608761805</v>
      </c>
    </row>
    <row r="28073" spans="1:7" x14ac:dyDescent="0.25">
      <c r="A28073" s="108" t="str">
        <f t="shared" si="439"/>
        <v>TR_1990_NATIONAL TOTAL_PM2.5</v>
      </c>
      <c r="B28073" s="113" t="s">
        <v>179</v>
      </c>
      <c r="C28073" s="113">
        <v>1990</v>
      </c>
      <c r="D28073" s="113" t="s">
        <v>122</v>
      </c>
      <c r="E28073" s="113" t="s">
        <v>203</v>
      </c>
      <c r="F28073" s="113" t="s">
        <v>200</v>
      </c>
      <c r="G28073" s="113">
        <v>37.843865032649802</v>
      </c>
    </row>
    <row r="28074" spans="1:7" x14ac:dyDescent="0.25">
      <c r="A28074" s="108" t="str">
        <f t="shared" si="439"/>
        <v>TR_1990_NATIONAL TOTAL_Pb</v>
      </c>
      <c r="B28074" s="113" t="s">
        <v>179</v>
      </c>
      <c r="C28074" s="113">
        <v>1990</v>
      </c>
      <c r="D28074" s="113" t="s">
        <v>122</v>
      </c>
      <c r="E28074" s="113" t="s">
        <v>125</v>
      </c>
      <c r="F28074" s="113" t="s">
        <v>200</v>
      </c>
      <c r="G28074" s="113">
        <v>3.4942415152594298E-4</v>
      </c>
    </row>
    <row r="28075" spans="1:7" x14ac:dyDescent="0.25">
      <c r="A28075" s="108" t="str">
        <f t="shared" si="439"/>
        <v>TR_1990_NATIONAL TOTAL_Cd</v>
      </c>
      <c r="B28075" s="113" t="s">
        <v>179</v>
      </c>
      <c r="C28075" s="113">
        <v>1990</v>
      </c>
      <c r="D28075" s="113" t="s">
        <v>122</v>
      </c>
      <c r="E28075" s="113" t="s">
        <v>126</v>
      </c>
      <c r="F28075" s="113" t="s">
        <v>200</v>
      </c>
      <c r="G28075" s="113">
        <v>9.4571715685418296E-4</v>
      </c>
    </row>
    <row r="28076" spans="1:7" x14ac:dyDescent="0.25">
      <c r="A28076" s="108" t="str">
        <f t="shared" si="439"/>
        <v>TR_1990_NATIONAL TOTAL_Hg</v>
      </c>
      <c r="B28076" s="113" t="s">
        <v>179</v>
      </c>
      <c r="C28076" s="113">
        <v>1990</v>
      </c>
      <c r="D28076" s="113" t="s">
        <v>122</v>
      </c>
      <c r="E28076" s="113" t="s">
        <v>127</v>
      </c>
      <c r="F28076" s="113" t="s">
        <v>200</v>
      </c>
      <c r="G28076" s="150">
        <v>6.4795218923495697E-5</v>
      </c>
    </row>
    <row r="28077" spans="1:7" x14ac:dyDescent="0.25">
      <c r="A28077" s="108" t="str">
        <f t="shared" si="439"/>
        <v>TR_1991_NATIONAL TOTAL_NOx</v>
      </c>
      <c r="B28077" s="113" t="s">
        <v>179</v>
      </c>
      <c r="C28077" s="113">
        <v>1991</v>
      </c>
      <c r="D28077" s="113" t="s">
        <v>122</v>
      </c>
      <c r="E28077" s="113" t="s">
        <v>199</v>
      </c>
      <c r="F28077" s="113" t="s">
        <v>200</v>
      </c>
      <c r="G28077" s="113">
        <v>138.800460693888</v>
      </c>
    </row>
    <row r="28078" spans="1:7" x14ac:dyDescent="0.25">
      <c r="A28078" s="108" t="str">
        <f t="shared" si="439"/>
        <v>TR_1991_NATIONAL TOTAL_NMVOC</v>
      </c>
      <c r="B28078" s="113" t="s">
        <v>179</v>
      </c>
      <c r="C28078" s="113">
        <v>1991</v>
      </c>
      <c r="D28078" s="113" t="s">
        <v>122</v>
      </c>
      <c r="E28078" s="113" t="s">
        <v>123</v>
      </c>
      <c r="F28078" s="113" t="s">
        <v>200</v>
      </c>
      <c r="G28078" s="113">
        <v>757.22110973603003</v>
      </c>
    </row>
    <row r="28079" spans="1:7" x14ac:dyDescent="0.25">
      <c r="A28079" s="108" t="str">
        <f t="shared" si="439"/>
        <v>TR_1991_NATIONAL TOTAL_SOx</v>
      </c>
      <c r="B28079" s="113" t="s">
        <v>179</v>
      </c>
      <c r="C28079" s="113">
        <v>1991</v>
      </c>
      <c r="D28079" s="113" t="s">
        <v>122</v>
      </c>
      <c r="E28079" s="113" t="s">
        <v>201</v>
      </c>
      <c r="F28079" s="113" t="s">
        <v>200</v>
      </c>
      <c r="G28079" s="113">
        <v>593.30664482460998</v>
      </c>
    </row>
    <row r="28080" spans="1:7" x14ac:dyDescent="0.25">
      <c r="A28080" s="108" t="str">
        <f t="shared" si="439"/>
        <v>TR_1991_NATIONAL TOTAL_NH3</v>
      </c>
      <c r="B28080" s="113" t="s">
        <v>179</v>
      </c>
      <c r="C28080" s="113">
        <v>1991</v>
      </c>
      <c r="D28080" s="113" t="s">
        <v>122</v>
      </c>
      <c r="E28080" s="113" t="s">
        <v>124</v>
      </c>
      <c r="F28080" s="113" t="s">
        <v>200</v>
      </c>
      <c r="G28080" s="113">
        <v>648.13848528496499</v>
      </c>
    </row>
    <row r="28081" spans="1:7" x14ac:dyDescent="0.25">
      <c r="A28081" s="108" t="str">
        <f t="shared" si="439"/>
        <v>TR_1991_NATIONAL TOTAL_PM2.5</v>
      </c>
      <c r="B28081" s="113" t="s">
        <v>179</v>
      </c>
      <c r="C28081" s="113">
        <v>1991</v>
      </c>
      <c r="D28081" s="113" t="s">
        <v>122</v>
      </c>
      <c r="E28081" s="113" t="s">
        <v>203</v>
      </c>
      <c r="F28081" s="113" t="s">
        <v>200</v>
      </c>
      <c r="G28081" s="113">
        <v>39.884651904429603</v>
      </c>
    </row>
    <row r="28082" spans="1:7" x14ac:dyDescent="0.25">
      <c r="A28082" s="108" t="str">
        <f t="shared" si="439"/>
        <v>TR_1991_NATIONAL TOTAL_Pb</v>
      </c>
      <c r="B28082" s="113" t="s">
        <v>179</v>
      </c>
      <c r="C28082" s="113">
        <v>1991</v>
      </c>
      <c r="D28082" s="113" t="s">
        <v>122</v>
      </c>
      <c r="E28082" s="113" t="s">
        <v>125</v>
      </c>
      <c r="F28082" s="113" t="s">
        <v>200</v>
      </c>
      <c r="G28082" s="113">
        <v>3.6305084853023801E-4</v>
      </c>
    </row>
    <row r="28083" spans="1:7" x14ac:dyDescent="0.25">
      <c r="A28083" s="108" t="str">
        <f t="shared" si="439"/>
        <v>TR_1991_NATIONAL TOTAL_Cd</v>
      </c>
      <c r="B28083" s="113" t="s">
        <v>179</v>
      </c>
      <c r="C28083" s="113">
        <v>1991</v>
      </c>
      <c r="D28083" s="113" t="s">
        <v>122</v>
      </c>
      <c r="E28083" s="113" t="s">
        <v>126</v>
      </c>
      <c r="F28083" s="113" t="s">
        <v>200</v>
      </c>
      <c r="G28083" s="113">
        <v>9.6206266189334598E-4</v>
      </c>
    </row>
    <row r="28084" spans="1:7" x14ac:dyDescent="0.25">
      <c r="A28084" s="108" t="str">
        <f t="shared" si="439"/>
        <v>TR_1991_NATIONAL TOTAL_Hg</v>
      </c>
      <c r="B28084" s="113" t="s">
        <v>179</v>
      </c>
      <c r="C28084" s="113">
        <v>1991</v>
      </c>
      <c r="D28084" s="113" t="s">
        <v>122</v>
      </c>
      <c r="E28084" s="113" t="s">
        <v>127</v>
      </c>
      <c r="F28084" s="113" t="s">
        <v>200</v>
      </c>
      <c r="G28084" s="150">
        <v>6.6032378346022298E-5</v>
      </c>
    </row>
    <row r="28085" spans="1:7" x14ac:dyDescent="0.25">
      <c r="A28085" s="108" t="str">
        <f t="shared" si="439"/>
        <v>TR_1992_NATIONAL TOTAL_NOx</v>
      </c>
      <c r="B28085" s="113" t="s">
        <v>179</v>
      </c>
      <c r="C28085" s="113">
        <v>1992</v>
      </c>
      <c r="D28085" s="113" t="s">
        <v>122</v>
      </c>
      <c r="E28085" s="113" t="s">
        <v>199</v>
      </c>
      <c r="F28085" s="113" t="s">
        <v>200</v>
      </c>
      <c r="G28085" s="113">
        <v>153.20617870564899</v>
      </c>
    </row>
    <row r="28086" spans="1:7" x14ac:dyDescent="0.25">
      <c r="A28086" s="108" t="str">
        <f t="shared" si="439"/>
        <v>TR_1992_NATIONAL TOTAL_NMVOC</v>
      </c>
      <c r="B28086" s="113" t="s">
        <v>179</v>
      </c>
      <c r="C28086" s="113">
        <v>1992</v>
      </c>
      <c r="D28086" s="113" t="s">
        <v>122</v>
      </c>
      <c r="E28086" s="113" t="s">
        <v>123</v>
      </c>
      <c r="F28086" s="113" t="s">
        <v>200</v>
      </c>
      <c r="G28086" s="113">
        <v>767.67375512072999</v>
      </c>
    </row>
    <row r="28087" spans="1:7" x14ac:dyDescent="0.25">
      <c r="A28087" s="108" t="str">
        <f t="shared" si="439"/>
        <v>TR_1992_NATIONAL TOTAL_SOx</v>
      </c>
      <c r="B28087" s="113" t="s">
        <v>179</v>
      </c>
      <c r="C28087" s="113">
        <v>1992</v>
      </c>
      <c r="D28087" s="113" t="s">
        <v>122</v>
      </c>
      <c r="E28087" s="113" t="s">
        <v>201</v>
      </c>
      <c r="F28087" s="113" t="s">
        <v>200</v>
      </c>
      <c r="G28087" s="113">
        <v>597.94524330795696</v>
      </c>
    </row>
    <row r="28088" spans="1:7" x14ac:dyDescent="0.25">
      <c r="A28088" s="108" t="str">
        <f t="shared" si="439"/>
        <v>TR_1992_NATIONAL TOTAL_NH3</v>
      </c>
      <c r="B28088" s="113" t="s">
        <v>179</v>
      </c>
      <c r="C28088" s="113">
        <v>1992</v>
      </c>
      <c r="D28088" s="113" t="s">
        <v>122</v>
      </c>
      <c r="E28088" s="113" t="s">
        <v>124</v>
      </c>
      <c r="F28088" s="113" t="s">
        <v>200</v>
      </c>
      <c r="G28088" s="113">
        <v>658.81290485430702</v>
      </c>
    </row>
    <row r="28089" spans="1:7" x14ac:dyDescent="0.25">
      <c r="A28089" s="108" t="str">
        <f t="shared" si="439"/>
        <v>TR_1992_NATIONAL TOTAL_PM2.5</v>
      </c>
      <c r="B28089" s="113" t="s">
        <v>179</v>
      </c>
      <c r="C28089" s="113">
        <v>1992</v>
      </c>
      <c r="D28089" s="113" t="s">
        <v>122</v>
      </c>
      <c r="E28089" s="113" t="s">
        <v>203</v>
      </c>
      <c r="F28089" s="113" t="s">
        <v>200</v>
      </c>
      <c r="G28089" s="113">
        <v>39.158212888683003</v>
      </c>
    </row>
    <row r="28090" spans="1:7" x14ac:dyDescent="0.25">
      <c r="A28090" s="108" t="str">
        <f t="shared" si="439"/>
        <v>TR_1992_NATIONAL TOTAL_Pb</v>
      </c>
      <c r="B28090" s="113" t="s">
        <v>179</v>
      </c>
      <c r="C28090" s="113">
        <v>1992</v>
      </c>
      <c r="D28090" s="113" t="s">
        <v>122</v>
      </c>
      <c r="E28090" s="113" t="s">
        <v>125</v>
      </c>
      <c r="F28090" s="113" t="s">
        <v>200</v>
      </c>
      <c r="G28090" s="113">
        <v>3.8062361382542399E-4</v>
      </c>
    </row>
    <row r="28091" spans="1:7" x14ac:dyDescent="0.25">
      <c r="A28091" s="108" t="str">
        <f t="shared" si="439"/>
        <v>TR_1992_NATIONAL TOTAL_Cd</v>
      </c>
      <c r="B28091" s="113" t="s">
        <v>179</v>
      </c>
      <c r="C28091" s="113">
        <v>1992</v>
      </c>
      <c r="D28091" s="113" t="s">
        <v>122</v>
      </c>
      <c r="E28091" s="113" t="s">
        <v>126</v>
      </c>
      <c r="F28091" s="113" t="s">
        <v>200</v>
      </c>
      <c r="G28091" s="113">
        <v>9.7844743111415991E-4</v>
      </c>
    </row>
    <row r="28092" spans="1:7" x14ac:dyDescent="0.25">
      <c r="A28092" s="108" t="str">
        <f t="shared" si="439"/>
        <v>TR_1992_NATIONAL TOTAL_Hg</v>
      </c>
      <c r="B28092" s="113" t="s">
        <v>179</v>
      </c>
      <c r="C28092" s="113">
        <v>1992</v>
      </c>
      <c r="D28092" s="113" t="s">
        <v>122</v>
      </c>
      <c r="E28092" s="113" t="s">
        <v>127</v>
      </c>
      <c r="F28092" s="113" t="s">
        <v>200</v>
      </c>
      <c r="G28092" s="150">
        <v>6.7751093450720004E-5</v>
      </c>
    </row>
    <row r="28093" spans="1:7" x14ac:dyDescent="0.25">
      <c r="A28093" s="108" t="str">
        <f t="shared" si="439"/>
        <v>TR_1993_NATIONAL TOTAL_NOx</v>
      </c>
      <c r="B28093" s="113" t="s">
        <v>179</v>
      </c>
      <c r="C28093" s="113">
        <v>1993</v>
      </c>
      <c r="D28093" s="113" t="s">
        <v>122</v>
      </c>
      <c r="E28093" s="113" t="s">
        <v>199</v>
      </c>
      <c r="F28093" s="113" t="s">
        <v>200</v>
      </c>
      <c r="G28093" s="113">
        <v>160.74388000028301</v>
      </c>
    </row>
    <row r="28094" spans="1:7" x14ac:dyDescent="0.25">
      <c r="A28094" s="108" t="str">
        <f t="shared" si="439"/>
        <v>TR_1993_NATIONAL TOTAL_NMVOC</v>
      </c>
      <c r="B28094" s="113" t="s">
        <v>179</v>
      </c>
      <c r="C28094" s="113">
        <v>1993</v>
      </c>
      <c r="D28094" s="113" t="s">
        <v>122</v>
      </c>
      <c r="E28094" s="113" t="s">
        <v>123</v>
      </c>
      <c r="F28094" s="113" t="s">
        <v>200</v>
      </c>
      <c r="G28094" s="113">
        <v>776.47611976239398</v>
      </c>
    </row>
    <row r="28095" spans="1:7" x14ac:dyDescent="0.25">
      <c r="A28095" s="108" t="str">
        <f t="shared" si="439"/>
        <v>TR_1993_NATIONAL TOTAL_SOx</v>
      </c>
      <c r="B28095" s="113" t="s">
        <v>179</v>
      </c>
      <c r="C28095" s="113">
        <v>1993</v>
      </c>
      <c r="D28095" s="113" t="s">
        <v>122</v>
      </c>
      <c r="E28095" s="113" t="s">
        <v>201</v>
      </c>
      <c r="F28095" s="113" t="s">
        <v>200</v>
      </c>
      <c r="G28095" s="113">
        <v>581.46606873455005</v>
      </c>
    </row>
    <row r="28096" spans="1:7" x14ac:dyDescent="0.25">
      <c r="A28096" s="108" t="str">
        <f t="shared" si="439"/>
        <v>TR_1993_NATIONAL TOTAL_NH3</v>
      </c>
      <c r="B28096" s="113" t="s">
        <v>179</v>
      </c>
      <c r="C28096" s="113">
        <v>1993</v>
      </c>
      <c r="D28096" s="113" t="s">
        <v>122</v>
      </c>
      <c r="E28096" s="113" t="s">
        <v>124</v>
      </c>
      <c r="F28096" s="113" t="s">
        <v>200</v>
      </c>
      <c r="G28096" s="113">
        <v>672.02929623324599</v>
      </c>
    </row>
    <row r="28097" spans="1:7" x14ac:dyDescent="0.25">
      <c r="A28097" s="108" t="str">
        <f t="shared" si="439"/>
        <v>TR_1993_NATIONAL TOTAL_PM2.5</v>
      </c>
      <c r="B28097" s="113" t="s">
        <v>179</v>
      </c>
      <c r="C28097" s="113">
        <v>1993</v>
      </c>
      <c r="D28097" s="113" t="s">
        <v>122</v>
      </c>
      <c r="E28097" s="113" t="s">
        <v>203</v>
      </c>
      <c r="F28097" s="113" t="s">
        <v>200</v>
      </c>
      <c r="G28097" s="113">
        <v>40.141271389153403</v>
      </c>
    </row>
    <row r="28098" spans="1:7" x14ac:dyDescent="0.25">
      <c r="A28098" s="108" t="str">
        <f t="shared" si="439"/>
        <v>TR_1993_NATIONAL TOTAL_Pb</v>
      </c>
      <c r="B28098" s="113" t="s">
        <v>179</v>
      </c>
      <c r="C28098" s="113">
        <v>1993</v>
      </c>
      <c r="D28098" s="113" t="s">
        <v>122</v>
      </c>
      <c r="E28098" s="113" t="s">
        <v>125</v>
      </c>
      <c r="F28098" s="113" t="s">
        <v>200</v>
      </c>
      <c r="G28098" s="113">
        <v>3.9166167141150101E-4</v>
      </c>
    </row>
    <row r="28099" spans="1:7" x14ac:dyDescent="0.25">
      <c r="A28099" s="108" t="str">
        <f t="shared" si="439"/>
        <v>TR_1993_NATIONAL TOTAL_Cd</v>
      </c>
      <c r="B28099" s="113" t="s">
        <v>179</v>
      </c>
      <c r="C28099" s="113">
        <v>1993</v>
      </c>
      <c r="D28099" s="113" t="s">
        <v>122</v>
      </c>
      <c r="E28099" s="113" t="s">
        <v>126</v>
      </c>
      <c r="F28099" s="113" t="s">
        <v>200</v>
      </c>
      <c r="G28099" s="113">
        <v>9.9460309051662408E-4</v>
      </c>
    </row>
    <row r="28100" spans="1:7" x14ac:dyDescent="0.25">
      <c r="A28100" s="108" t="str">
        <f t="shared" si="439"/>
        <v>TR_1993_NATIONAL TOTAL_Hg</v>
      </c>
      <c r="B28100" s="113" t="s">
        <v>179</v>
      </c>
      <c r="C28100" s="113">
        <v>1993</v>
      </c>
      <c r="D28100" s="113" t="s">
        <v>122</v>
      </c>
      <c r="E28100" s="113" t="s">
        <v>127</v>
      </c>
      <c r="F28100" s="113" t="s">
        <v>200</v>
      </c>
      <c r="G28100" s="150">
        <v>6.9048298865588602E-5</v>
      </c>
    </row>
    <row r="28101" spans="1:7" x14ac:dyDescent="0.25">
      <c r="A28101" s="108" t="str">
        <f t="shared" si="439"/>
        <v>TR_1994_NATIONAL TOTAL_NOx</v>
      </c>
      <c r="B28101" s="113" t="s">
        <v>179</v>
      </c>
      <c r="C28101" s="113">
        <v>1994</v>
      </c>
      <c r="D28101" s="113" t="s">
        <v>122</v>
      </c>
      <c r="E28101" s="113" t="s">
        <v>199</v>
      </c>
      <c r="F28101" s="113" t="s">
        <v>200</v>
      </c>
      <c r="G28101" s="113">
        <v>1082.1624952623399</v>
      </c>
    </row>
    <row r="28102" spans="1:7" x14ac:dyDescent="0.25">
      <c r="A28102" s="108" t="str">
        <f t="shared" si="439"/>
        <v>TR_1994_NATIONAL TOTAL_NMVOC</v>
      </c>
      <c r="B28102" s="113" t="s">
        <v>179</v>
      </c>
      <c r="C28102" s="113">
        <v>1994</v>
      </c>
      <c r="D28102" s="113" t="s">
        <v>122</v>
      </c>
      <c r="E28102" s="113" t="s">
        <v>123</v>
      </c>
      <c r="F28102" s="113" t="s">
        <v>200</v>
      </c>
      <c r="G28102" s="113">
        <v>1353.17933753136</v>
      </c>
    </row>
    <row r="28103" spans="1:7" x14ac:dyDescent="0.25">
      <c r="A28103" s="108" t="str">
        <f t="shared" ref="A28103:A28166" si="440">CONCATENATE(B28103,"_",C28103,"_",D28103,"_",E28103)</f>
        <v>TR_1994_NATIONAL TOTAL_SOx</v>
      </c>
      <c r="B28103" s="113" t="s">
        <v>179</v>
      </c>
      <c r="C28103" s="113">
        <v>1994</v>
      </c>
      <c r="D28103" s="113" t="s">
        <v>122</v>
      </c>
      <c r="E28103" s="113" t="s">
        <v>201</v>
      </c>
      <c r="F28103" s="113" t="s">
        <v>200</v>
      </c>
      <c r="G28103" s="113">
        <v>1725.89382102646</v>
      </c>
    </row>
    <row r="28104" spans="1:7" x14ac:dyDescent="0.25">
      <c r="A28104" s="108" t="str">
        <f t="shared" si="440"/>
        <v>TR_1994_NATIONAL TOTAL_NH3</v>
      </c>
      <c r="B28104" s="113" t="s">
        <v>179</v>
      </c>
      <c r="C28104" s="113">
        <v>1994</v>
      </c>
      <c r="D28104" s="113" t="s">
        <v>122</v>
      </c>
      <c r="E28104" s="113" t="s">
        <v>124</v>
      </c>
      <c r="F28104" s="113" t="s">
        <v>200</v>
      </c>
      <c r="G28104" s="113">
        <v>639.61738517601304</v>
      </c>
    </row>
    <row r="28105" spans="1:7" x14ac:dyDescent="0.25">
      <c r="A28105" s="108" t="str">
        <f t="shared" si="440"/>
        <v>TR_1994_NATIONAL TOTAL_PM2.5</v>
      </c>
      <c r="B28105" s="113" t="s">
        <v>179</v>
      </c>
      <c r="C28105" s="113">
        <v>1994</v>
      </c>
      <c r="D28105" s="113" t="s">
        <v>122</v>
      </c>
      <c r="E28105" s="113" t="s">
        <v>203</v>
      </c>
      <c r="F28105" s="113" t="s">
        <v>200</v>
      </c>
      <c r="G28105" s="113">
        <v>81.438138438436596</v>
      </c>
    </row>
    <row r="28106" spans="1:7" x14ac:dyDescent="0.25">
      <c r="A28106" s="108" t="str">
        <f t="shared" si="440"/>
        <v>TR_1994_NATIONAL TOTAL_Pb</v>
      </c>
      <c r="B28106" s="113" t="s">
        <v>179</v>
      </c>
      <c r="C28106" s="113">
        <v>1994</v>
      </c>
      <c r="D28106" s="113" t="s">
        <v>122</v>
      </c>
      <c r="E28106" s="113" t="s">
        <v>125</v>
      </c>
      <c r="F28106" s="113" t="s">
        <v>200</v>
      </c>
      <c r="G28106" s="113">
        <v>9.0286254258396207E-3</v>
      </c>
    </row>
    <row r="28107" spans="1:7" x14ac:dyDescent="0.25">
      <c r="A28107" s="108" t="str">
        <f t="shared" si="440"/>
        <v>TR_1994_NATIONAL TOTAL_Cd</v>
      </c>
      <c r="B28107" s="113" t="s">
        <v>179</v>
      </c>
      <c r="C28107" s="113">
        <v>1994</v>
      </c>
      <c r="D28107" s="113" t="s">
        <v>122</v>
      </c>
      <c r="E28107" s="113" t="s">
        <v>126</v>
      </c>
      <c r="F28107" s="113" t="s">
        <v>200</v>
      </c>
      <c r="G28107" s="113">
        <v>1.25478881651136E-3</v>
      </c>
    </row>
    <row r="28108" spans="1:7" x14ac:dyDescent="0.25">
      <c r="A28108" s="108" t="str">
        <f t="shared" si="440"/>
        <v>TR_1994_NATIONAL TOTAL_Hg</v>
      </c>
      <c r="B28108" s="113" t="s">
        <v>179</v>
      </c>
      <c r="C28108" s="113">
        <v>1994</v>
      </c>
      <c r="D28108" s="113" t="s">
        <v>122</v>
      </c>
      <c r="E28108" s="113" t="s">
        <v>127</v>
      </c>
      <c r="F28108" s="113" t="s">
        <v>200</v>
      </c>
      <c r="G28108" s="150">
        <v>6.9917941168085607E-5</v>
      </c>
    </row>
    <row r="28109" spans="1:7" x14ac:dyDescent="0.25">
      <c r="A28109" s="108" t="str">
        <f t="shared" si="440"/>
        <v>TR_1994_1A3(FS)_NOx</v>
      </c>
      <c r="B28109" s="113" t="s">
        <v>179</v>
      </c>
      <c r="C28109" s="113">
        <v>1994</v>
      </c>
      <c r="D28109" s="113" t="s">
        <v>132</v>
      </c>
      <c r="E28109" s="113" t="s">
        <v>199</v>
      </c>
      <c r="F28109" s="113" t="s">
        <v>200</v>
      </c>
      <c r="G28109" s="113">
        <v>773.52251860030799</v>
      </c>
    </row>
    <row r="28110" spans="1:7" x14ac:dyDescent="0.25">
      <c r="A28110" s="108" t="str">
        <f t="shared" si="440"/>
        <v>TR_1994_1A3(FS)_NMVOC</v>
      </c>
      <c r="B28110" s="113" t="s">
        <v>179</v>
      </c>
      <c r="C28110" s="113">
        <v>1994</v>
      </c>
      <c r="D28110" s="113" t="s">
        <v>132</v>
      </c>
      <c r="E28110" s="113" t="s">
        <v>123</v>
      </c>
      <c r="F28110" s="113" t="s">
        <v>200</v>
      </c>
      <c r="G28110" s="113">
        <v>401.57958125965803</v>
      </c>
    </row>
    <row r="28111" spans="1:7" x14ac:dyDescent="0.25">
      <c r="A28111" s="108" t="str">
        <f t="shared" si="440"/>
        <v>TR_1994_1A3(FS)_SOx</v>
      </c>
      <c r="B28111" s="113" t="s">
        <v>179</v>
      </c>
      <c r="C28111" s="113">
        <v>1994</v>
      </c>
      <c r="D28111" s="113" t="s">
        <v>132</v>
      </c>
      <c r="E28111" s="113" t="s">
        <v>201</v>
      </c>
      <c r="F28111" s="113" t="s">
        <v>200</v>
      </c>
      <c r="G28111" s="113">
        <v>8.7288845047484992E-3</v>
      </c>
    </row>
    <row r="28112" spans="1:7" x14ac:dyDescent="0.25">
      <c r="A28112" s="108" t="str">
        <f t="shared" si="440"/>
        <v>TR_1994_1A3(FS)_NH3</v>
      </c>
      <c r="B28112" s="113" t="s">
        <v>179</v>
      </c>
      <c r="C28112" s="113">
        <v>1994</v>
      </c>
      <c r="D28112" s="113" t="s">
        <v>132</v>
      </c>
      <c r="E28112" s="113" t="s">
        <v>124</v>
      </c>
      <c r="F28112" s="113" t="s">
        <v>200</v>
      </c>
      <c r="G28112" s="113">
        <v>0.37886525247584502</v>
      </c>
    </row>
    <row r="28113" spans="1:7" x14ac:dyDescent="0.25">
      <c r="A28113" s="108" t="str">
        <f t="shared" si="440"/>
        <v>TR_1994_1A3(FS)_PM2.5</v>
      </c>
      <c r="B28113" s="113" t="s">
        <v>179</v>
      </c>
      <c r="C28113" s="113">
        <v>1994</v>
      </c>
      <c r="D28113" s="113" t="s">
        <v>132</v>
      </c>
      <c r="E28113" s="113" t="s">
        <v>203</v>
      </c>
      <c r="F28113" s="113" t="s">
        <v>200</v>
      </c>
      <c r="G28113" s="113">
        <v>31.126713215553199</v>
      </c>
    </row>
    <row r="28114" spans="1:7" x14ac:dyDescent="0.25">
      <c r="A28114" s="108" t="str">
        <f t="shared" si="440"/>
        <v>TR_1995_NATIONAL TOTAL_NOx</v>
      </c>
      <c r="B28114" s="113" t="s">
        <v>179</v>
      </c>
      <c r="C28114" s="113">
        <v>1995</v>
      </c>
      <c r="D28114" s="113" t="s">
        <v>122</v>
      </c>
      <c r="E28114" s="113" t="s">
        <v>199</v>
      </c>
      <c r="F28114" s="113" t="s">
        <v>200</v>
      </c>
      <c r="G28114" s="113">
        <v>1034.2072238301</v>
      </c>
    </row>
    <row r="28115" spans="1:7" x14ac:dyDescent="0.25">
      <c r="A28115" s="108" t="str">
        <f t="shared" si="440"/>
        <v>TR_1995_NATIONAL TOTAL_NMVOC</v>
      </c>
      <c r="B28115" s="113" t="s">
        <v>179</v>
      </c>
      <c r="C28115" s="113">
        <v>1995</v>
      </c>
      <c r="D28115" s="113" t="s">
        <v>122</v>
      </c>
      <c r="E28115" s="113" t="s">
        <v>123</v>
      </c>
      <c r="F28115" s="113" t="s">
        <v>200</v>
      </c>
      <c r="G28115" s="113">
        <v>1317.07928378714</v>
      </c>
    </row>
    <row r="28116" spans="1:7" x14ac:dyDescent="0.25">
      <c r="A28116" s="108" t="str">
        <f t="shared" si="440"/>
        <v>TR_1995_NATIONAL TOTAL_SOx</v>
      </c>
      <c r="B28116" s="113" t="s">
        <v>179</v>
      </c>
      <c r="C28116" s="113">
        <v>1995</v>
      </c>
      <c r="D28116" s="113" t="s">
        <v>122</v>
      </c>
      <c r="E28116" s="113" t="s">
        <v>201</v>
      </c>
      <c r="F28116" s="113" t="s">
        <v>200</v>
      </c>
      <c r="G28116" s="113">
        <v>1808.8815902435799</v>
      </c>
    </row>
    <row r="28117" spans="1:7" x14ac:dyDescent="0.25">
      <c r="A28117" s="108" t="str">
        <f t="shared" si="440"/>
        <v>TR_1995_NATIONAL TOTAL_NH3</v>
      </c>
      <c r="B28117" s="113" t="s">
        <v>179</v>
      </c>
      <c r="C28117" s="113">
        <v>1995</v>
      </c>
      <c r="D28117" s="113" t="s">
        <v>122</v>
      </c>
      <c r="E28117" s="113" t="s">
        <v>124</v>
      </c>
      <c r="F28117" s="113" t="s">
        <v>200</v>
      </c>
      <c r="G28117" s="113">
        <v>612.49539779814199</v>
      </c>
    </row>
    <row r="28118" spans="1:7" x14ac:dyDescent="0.25">
      <c r="A28118" s="108" t="str">
        <f t="shared" si="440"/>
        <v>TR_1995_NATIONAL TOTAL_PM2.5</v>
      </c>
      <c r="B28118" s="113" t="s">
        <v>179</v>
      </c>
      <c r="C28118" s="113">
        <v>1995</v>
      </c>
      <c r="D28118" s="113" t="s">
        <v>122</v>
      </c>
      <c r="E28118" s="113" t="s">
        <v>203</v>
      </c>
      <c r="F28118" s="113" t="s">
        <v>200</v>
      </c>
      <c r="G28118" s="113">
        <v>79.743965079202795</v>
      </c>
    </row>
    <row r="28119" spans="1:7" x14ac:dyDescent="0.25">
      <c r="A28119" s="108" t="str">
        <f t="shared" si="440"/>
        <v>TR_1995_NATIONAL TOTAL_Pb</v>
      </c>
      <c r="B28119" s="113" t="s">
        <v>179</v>
      </c>
      <c r="C28119" s="113">
        <v>1995</v>
      </c>
      <c r="D28119" s="113" t="s">
        <v>122</v>
      </c>
      <c r="E28119" s="113" t="s">
        <v>125</v>
      </c>
      <c r="F28119" s="113" t="s">
        <v>200</v>
      </c>
      <c r="G28119" s="113">
        <v>8.2229936858952309E-3</v>
      </c>
    </row>
    <row r="28120" spans="1:7" x14ac:dyDescent="0.25">
      <c r="A28120" s="108" t="str">
        <f t="shared" si="440"/>
        <v>TR_1995_NATIONAL TOTAL_Cd</v>
      </c>
      <c r="B28120" s="113" t="s">
        <v>179</v>
      </c>
      <c r="C28120" s="113">
        <v>1995</v>
      </c>
      <c r="D28120" s="113" t="s">
        <v>122</v>
      </c>
      <c r="E28120" s="113" t="s">
        <v>126</v>
      </c>
      <c r="F28120" s="113" t="s">
        <v>200</v>
      </c>
      <c r="G28120" s="113">
        <v>1.2481404138688899E-3</v>
      </c>
    </row>
    <row r="28121" spans="1:7" x14ac:dyDescent="0.25">
      <c r="A28121" s="108" t="str">
        <f t="shared" si="440"/>
        <v>TR_1995_NATIONAL TOTAL_Hg</v>
      </c>
      <c r="B28121" s="113" t="s">
        <v>179</v>
      </c>
      <c r="C28121" s="113">
        <v>1995</v>
      </c>
      <c r="D28121" s="113" t="s">
        <v>122</v>
      </c>
      <c r="E28121" s="113" t="s">
        <v>127</v>
      </c>
      <c r="F28121" s="113" t="s">
        <v>200</v>
      </c>
      <c r="G28121" s="150">
        <v>7.1636187443296199E-5</v>
      </c>
    </row>
    <row r="28122" spans="1:7" x14ac:dyDescent="0.25">
      <c r="A28122" s="108" t="str">
        <f t="shared" si="440"/>
        <v>TR_1995_1A3(FS)_NOx</v>
      </c>
      <c r="B28122" s="113" t="s">
        <v>179</v>
      </c>
      <c r="C28122" s="113">
        <v>1995</v>
      </c>
      <c r="D28122" s="113" t="s">
        <v>132</v>
      </c>
      <c r="E28122" s="113" t="s">
        <v>199</v>
      </c>
      <c r="F28122" s="113" t="s">
        <v>200</v>
      </c>
      <c r="G28122" s="113">
        <v>702.12009443715397</v>
      </c>
    </row>
    <row r="28123" spans="1:7" x14ac:dyDescent="0.25">
      <c r="A28123" s="108" t="str">
        <f t="shared" si="440"/>
        <v>TR_1995_1A3(FS)_NMVOC</v>
      </c>
      <c r="B28123" s="113" t="s">
        <v>179</v>
      </c>
      <c r="C28123" s="113">
        <v>1995</v>
      </c>
      <c r="D28123" s="113" t="s">
        <v>132</v>
      </c>
      <c r="E28123" s="113" t="s">
        <v>123</v>
      </c>
      <c r="F28123" s="113" t="s">
        <v>200</v>
      </c>
      <c r="G28123" s="113">
        <v>364.434162332933</v>
      </c>
    </row>
    <row r="28124" spans="1:7" x14ac:dyDescent="0.25">
      <c r="A28124" s="108" t="str">
        <f t="shared" si="440"/>
        <v>TR_1995_1A3(FS)_SOx</v>
      </c>
      <c r="B28124" s="113" t="s">
        <v>179</v>
      </c>
      <c r="C28124" s="113">
        <v>1995</v>
      </c>
      <c r="D28124" s="113" t="s">
        <v>132</v>
      </c>
      <c r="E28124" s="113" t="s">
        <v>201</v>
      </c>
      <c r="F28124" s="113" t="s">
        <v>200</v>
      </c>
      <c r="G28124" s="113">
        <v>8.7016696223873296E-3</v>
      </c>
    </row>
    <row r="28125" spans="1:7" x14ac:dyDescent="0.25">
      <c r="A28125" s="108" t="str">
        <f t="shared" si="440"/>
        <v>TR_1995_1A3(FS)_NH3</v>
      </c>
      <c r="B28125" s="113" t="s">
        <v>179</v>
      </c>
      <c r="C28125" s="113">
        <v>1995</v>
      </c>
      <c r="D28125" s="113" t="s">
        <v>132</v>
      </c>
      <c r="E28125" s="113" t="s">
        <v>124</v>
      </c>
      <c r="F28125" s="113" t="s">
        <v>200</v>
      </c>
      <c r="G28125" s="113">
        <v>0.34310876001521501</v>
      </c>
    </row>
    <row r="28126" spans="1:7" x14ac:dyDescent="0.25">
      <c r="A28126" s="108" t="str">
        <f t="shared" si="440"/>
        <v>TR_1995_1A3(FS)_PM2.5</v>
      </c>
      <c r="B28126" s="113" t="s">
        <v>179</v>
      </c>
      <c r="C28126" s="113">
        <v>1995</v>
      </c>
      <c r="D28126" s="113" t="s">
        <v>132</v>
      </c>
      <c r="E28126" s="113" t="s">
        <v>203</v>
      </c>
      <c r="F28126" s="113" t="s">
        <v>200</v>
      </c>
      <c r="G28126" s="113">
        <v>28.217451776086499</v>
      </c>
    </row>
    <row r="28127" spans="1:7" x14ac:dyDescent="0.25">
      <c r="A28127" s="108" t="str">
        <f t="shared" si="440"/>
        <v>TR_1996_NATIONAL TOTAL_NOx</v>
      </c>
      <c r="B28127" s="113" t="s">
        <v>179</v>
      </c>
      <c r="C28127" s="113">
        <v>1996</v>
      </c>
      <c r="D28127" s="113" t="s">
        <v>122</v>
      </c>
      <c r="E28127" s="113" t="s">
        <v>199</v>
      </c>
      <c r="F28127" s="113" t="s">
        <v>200</v>
      </c>
      <c r="G28127" s="113">
        <v>1184.26968721293</v>
      </c>
    </row>
    <row r="28128" spans="1:7" x14ac:dyDescent="0.25">
      <c r="A28128" s="108" t="str">
        <f t="shared" si="440"/>
        <v>TR_1996_NATIONAL TOTAL_NMVOC</v>
      </c>
      <c r="B28128" s="113" t="s">
        <v>179</v>
      </c>
      <c r="C28128" s="113">
        <v>1996</v>
      </c>
      <c r="D28128" s="113" t="s">
        <v>122</v>
      </c>
      <c r="E28128" s="113" t="s">
        <v>123</v>
      </c>
      <c r="F28128" s="113" t="s">
        <v>200</v>
      </c>
      <c r="G28128" s="113">
        <v>1383.3068644258401</v>
      </c>
    </row>
    <row r="28129" spans="1:7" x14ac:dyDescent="0.25">
      <c r="A28129" s="108" t="str">
        <f t="shared" si="440"/>
        <v>TR_1996_NATIONAL TOTAL_SOx</v>
      </c>
      <c r="B28129" s="113" t="s">
        <v>179</v>
      </c>
      <c r="C28129" s="113">
        <v>1996</v>
      </c>
      <c r="D28129" s="113" t="s">
        <v>122</v>
      </c>
      <c r="E28129" s="113" t="s">
        <v>201</v>
      </c>
      <c r="F28129" s="113" t="s">
        <v>200</v>
      </c>
      <c r="G28129" s="113">
        <v>1937.87188042961</v>
      </c>
    </row>
    <row r="28130" spans="1:7" x14ac:dyDescent="0.25">
      <c r="A28130" s="108" t="str">
        <f t="shared" si="440"/>
        <v>TR_1996_NATIONAL TOTAL_NH3</v>
      </c>
      <c r="B28130" s="113" t="s">
        <v>179</v>
      </c>
      <c r="C28130" s="113">
        <v>1996</v>
      </c>
      <c r="D28130" s="113" t="s">
        <v>122</v>
      </c>
      <c r="E28130" s="113" t="s">
        <v>124</v>
      </c>
      <c r="F28130" s="113" t="s">
        <v>200</v>
      </c>
      <c r="G28130" s="113">
        <v>628.72036812575095</v>
      </c>
    </row>
    <row r="28131" spans="1:7" x14ac:dyDescent="0.25">
      <c r="A28131" s="108" t="str">
        <f t="shared" si="440"/>
        <v>TR_1996_NATIONAL TOTAL_PM2.5</v>
      </c>
      <c r="B28131" s="113" t="s">
        <v>179</v>
      </c>
      <c r="C28131" s="113">
        <v>1996</v>
      </c>
      <c r="D28131" s="113" t="s">
        <v>122</v>
      </c>
      <c r="E28131" s="113" t="s">
        <v>203</v>
      </c>
      <c r="F28131" s="113" t="s">
        <v>200</v>
      </c>
      <c r="G28131" s="113">
        <v>98.919413124086603</v>
      </c>
    </row>
    <row r="28132" spans="1:7" x14ac:dyDescent="0.25">
      <c r="A28132" s="108" t="str">
        <f t="shared" si="440"/>
        <v>TR_1996_NATIONAL TOTAL_Pb</v>
      </c>
      <c r="B28132" s="113" t="s">
        <v>179</v>
      </c>
      <c r="C28132" s="113">
        <v>1996</v>
      </c>
      <c r="D28132" s="113" t="s">
        <v>122</v>
      </c>
      <c r="E28132" s="113" t="s">
        <v>125</v>
      </c>
      <c r="F28132" s="113" t="s">
        <v>200</v>
      </c>
      <c r="G28132" s="113">
        <v>9.8990755509480496E-3</v>
      </c>
    </row>
    <row r="28133" spans="1:7" x14ac:dyDescent="0.25">
      <c r="A28133" s="108" t="str">
        <f t="shared" si="440"/>
        <v>TR_1996_NATIONAL TOTAL_Cd</v>
      </c>
      <c r="B28133" s="113" t="s">
        <v>179</v>
      </c>
      <c r="C28133" s="113">
        <v>1996</v>
      </c>
      <c r="D28133" s="113" t="s">
        <v>122</v>
      </c>
      <c r="E28133" s="113" t="s">
        <v>126</v>
      </c>
      <c r="F28133" s="113" t="s">
        <v>200</v>
      </c>
      <c r="G28133" s="113">
        <v>1.2700121318284701E-3</v>
      </c>
    </row>
    <row r="28134" spans="1:7" x14ac:dyDescent="0.25">
      <c r="A28134" s="108" t="str">
        <f t="shared" si="440"/>
        <v>TR_1996_NATIONAL TOTAL_Hg</v>
      </c>
      <c r="B28134" s="113" t="s">
        <v>179</v>
      </c>
      <c r="C28134" s="113">
        <v>1996</v>
      </c>
      <c r="D28134" s="113" t="s">
        <v>122</v>
      </c>
      <c r="E28134" s="113" t="s">
        <v>127</v>
      </c>
      <c r="F28134" s="113" t="s">
        <v>200</v>
      </c>
      <c r="G28134" s="150">
        <v>7.2517878736677902E-5</v>
      </c>
    </row>
    <row r="28135" spans="1:7" x14ac:dyDescent="0.25">
      <c r="A28135" s="108" t="str">
        <f t="shared" si="440"/>
        <v>TR_1996_1A3(FS)_NOx</v>
      </c>
      <c r="B28135" s="113" t="s">
        <v>179</v>
      </c>
      <c r="C28135" s="113">
        <v>1996</v>
      </c>
      <c r="D28135" s="113" t="s">
        <v>132</v>
      </c>
      <c r="E28135" s="113" t="s">
        <v>199</v>
      </c>
      <c r="F28135" s="113" t="s">
        <v>200</v>
      </c>
      <c r="G28135" s="113">
        <v>821.11259411018602</v>
      </c>
    </row>
    <row r="28136" spans="1:7" x14ac:dyDescent="0.25">
      <c r="A28136" s="108" t="str">
        <f t="shared" si="440"/>
        <v>TR_1996_1A3(FS)_NMVOC</v>
      </c>
      <c r="B28136" s="113" t="s">
        <v>179</v>
      </c>
      <c r="C28136" s="113">
        <v>1996</v>
      </c>
      <c r="D28136" s="113" t="s">
        <v>132</v>
      </c>
      <c r="E28136" s="113" t="s">
        <v>123</v>
      </c>
      <c r="F28136" s="113" t="s">
        <v>200</v>
      </c>
      <c r="G28136" s="113">
        <v>410.82729785283198</v>
      </c>
    </row>
    <row r="28137" spans="1:7" x14ac:dyDescent="0.25">
      <c r="A28137" s="108" t="str">
        <f t="shared" si="440"/>
        <v>TR_1996_1A3(FS)_SOx</v>
      </c>
      <c r="B28137" s="113" t="s">
        <v>179</v>
      </c>
      <c r="C28137" s="113">
        <v>1996</v>
      </c>
      <c r="D28137" s="113" t="s">
        <v>132</v>
      </c>
      <c r="E28137" s="113" t="s">
        <v>201</v>
      </c>
      <c r="F28137" s="113" t="s">
        <v>200</v>
      </c>
      <c r="G28137" s="113">
        <v>8.8118326277654303E-3</v>
      </c>
    </row>
    <row r="28138" spans="1:7" x14ac:dyDescent="0.25">
      <c r="A28138" s="108" t="str">
        <f t="shared" si="440"/>
        <v>TR_1996_1A3(FS)_NH3</v>
      </c>
      <c r="B28138" s="113" t="s">
        <v>179</v>
      </c>
      <c r="C28138" s="113">
        <v>1996</v>
      </c>
      <c r="D28138" s="113" t="s">
        <v>132</v>
      </c>
      <c r="E28138" s="113" t="s">
        <v>124</v>
      </c>
      <c r="F28138" s="113" t="s">
        <v>200</v>
      </c>
      <c r="G28138" s="113">
        <v>0.39672323856247299</v>
      </c>
    </row>
    <row r="28139" spans="1:7" x14ac:dyDescent="0.25">
      <c r="A28139" s="108" t="str">
        <f t="shared" si="440"/>
        <v>TR_1996_1A3(FS)_PM2.5</v>
      </c>
      <c r="B28139" s="113" t="s">
        <v>179</v>
      </c>
      <c r="C28139" s="113">
        <v>1996</v>
      </c>
      <c r="D28139" s="113" t="s">
        <v>132</v>
      </c>
      <c r="E28139" s="113" t="s">
        <v>203</v>
      </c>
      <c r="F28139" s="113" t="s">
        <v>200</v>
      </c>
      <c r="G28139" s="113">
        <v>33.896069561261598</v>
      </c>
    </row>
    <row r="28140" spans="1:7" x14ac:dyDescent="0.25">
      <c r="A28140" s="108" t="str">
        <f t="shared" si="440"/>
        <v>TR_1997_NATIONAL TOTAL_NOx</v>
      </c>
      <c r="B28140" s="113" t="s">
        <v>179</v>
      </c>
      <c r="C28140" s="113">
        <v>1997</v>
      </c>
      <c r="D28140" s="113" t="s">
        <v>122</v>
      </c>
      <c r="E28140" s="113" t="s">
        <v>199</v>
      </c>
      <c r="F28140" s="113" t="s">
        <v>200</v>
      </c>
      <c r="G28140" s="113">
        <v>1397.51994096315</v>
      </c>
    </row>
    <row r="28141" spans="1:7" x14ac:dyDescent="0.25">
      <c r="A28141" s="108" t="str">
        <f t="shared" si="440"/>
        <v>TR_1997_NATIONAL TOTAL_NMVOC</v>
      </c>
      <c r="B28141" s="113" t="s">
        <v>179</v>
      </c>
      <c r="C28141" s="113">
        <v>1997</v>
      </c>
      <c r="D28141" s="113" t="s">
        <v>122</v>
      </c>
      <c r="E28141" s="113" t="s">
        <v>123</v>
      </c>
      <c r="F28141" s="113" t="s">
        <v>200</v>
      </c>
      <c r="G28141" s="113">
        <v>1478.96701358211</v>
      </c>
    </row>
    <row r="28142" spans="1:7" x14ac:dyDescent="0.25">
      <c r="A28142" s="108" t="str">
        <f t="shared" si="440"/>
        <v>TR_1997_NATIONAL TOTAL_SOx</v>
      </c>
      <c r="B28142" s="113" t="s">
        <v>179</v>
      </c>
      <c r="C28142" s="113">
        <v>1997</v>
      </c>
      <c r="D28142" s="113" t="s">
        <v>122</v>
      </c>
      <c r="E28142" s="113" t="s">
        <v>201</v>
      </c>
      <c r="F28142" s="113" t="s">
        <v>200</v>
      </c>
      <c r="G28142" s="113">
        <v>2108.5033019859802</v>
      </c>
    </row>
    <row r="28143" spans="1:7" x14ac:dyDescent="0.25">
      <c r="A28143" s="108" t="str">
        <f t="shared" si="440"/>
        <v>TR_1997_NATIONAL TOTAL_NH3</v>
      </c>
      <c r="B28143" s="113" t="s">
        <v>179</v>
      </c>
      <c r="C28143" s="113">
        <v>1997</v>
      </c>
      <c r="D28143" s="113" t="s">
        <v>122</v>
      </c>
      <c r="E28143" s="113" t="s">
        <v>124</v>
      </c>
      <c r="F28143" s="113" t="s">
        <v>200</v>
      </c>
      <c r="G28143" s="113">
        <v>608.33424501209595</v>
      </c>
    </row>
    <row r="28144" spans="1:7" x14ac:dyDescent="0.25">
      <c r="A28144" s="108" t="str">
        <f t="shared" si="440"/>
        <v>TR_1997_NATIONAL TOTAL_PM2.5</v>
      </c>
      <c r="B28144" s="113" t="s">
        <v>179</v>
      </c>
      <c r="C28144" s="113">
        <v>1997</v>
      </c>
      <c r="D28144" s="113" t="s">
        <v>122</v>
      </c>
      <c r="E28144" s="113" t="s">
        <v>203</v>
      </c>
      <c r="F28144" s="113" t="s">
        <v>200</v>
      </c>
      <c r="G28144" s="113">
        <v>111.98533093534699</v>
      </c>
    </row>
    <row r="28145" spans="1:7" x14ac:dyDescent="0.25">
      <c r="A28145" s="108" t="str">
        <f t="shared" si="440"/>
        <v>TR_1997_NATIONAL TOTAL_Pb</v>
      </c>
      <c r="B28145" s="113" t="s">
        <v>179</v>
      </c>
      <c r="C28145" s="113">
        <v>1997</v>
      </c>
      <c r="D28145" s="113" t="s">
        <v>122</v>
      </c>
      <c r="E28145" s="113" t="s">
        <v>125</v>
      </c>
      <c r="F28145" s="113" t="s">
        <v>200</v>
      </c>
      <c r="G28145" s="113">
        <v>1.2003250767933901E-2</v>
      </c>
    </row>
    <row r="28146" spans="1:7" x14ac:dyDescent="0.25">
      <c r="A28146" s="108" t="str">
        <f t="shared" si="440"/>
        <v>TR_1997_NATIONAL TOTAL_Cd</v>
      </c>
      <c r="B28146" s="113" t="s">
        <v>179</v>
      </c>
      <c r="C28146" s="113">
        <v>1997</v>
      </c>
      <c r="D28146" s="113" t="s">
        <v>122</v>
      </c>
      <c r="E28146" s="113" t="s">
        <v>126</v>
      </c>
      <c r="F28146" s="113" t="s">
        <v>200</v>
      </c>
      <c r="G28146" s="113">
        <v>1.2947732986196699E-3</v>
      </c>
    </row>
    <row r="28147" spans="1:7" x14ac:dyDescent="0.25">
      <c r="A28147" s="108" t="str">
        <f t="shared" si="440"/>
        <v>TR_1997_NATIONAL TOTAL_Hg</v>
      </c>
      <c r="B28147" s="113" t="s">
        <v>179</v>
      </c>
      <c r="C28147" s="113">
        <v>1997</v>
      </c>
      <c r="D28147" s="113" t="s">
        <v>122</v>
      </c>
      <c r="E28147" s="113" t="s">
        <v>127</v>
      </c>
      <c r="F28147" s="113" t="s">
        <v>200</v>
      </c>
      <c r="G28147" s="150">
        <v>7.3596521648230598E-5</v>
      </c>
    </row>
    <row r="28148" spans="1:7" x14ac:dyDescent="0.25">
      <c r="A28148" s="108" t="str">
        <f t="shared" si="440"/>
        <v>TR_1997_1A3(FS)_NOx</v>
      </c>
      <c r="B28148" s="113" t="s">
        <v>179</v>
      </c>
      <c r="C28148" s="113">
        <v>1997</v>
      </c>
      <c r="D28148" s="113" t="s">
        <v>132</v>
      </c>
      <c r="E28148" s="113" t="s">
        <v>199</v>
      </c>
      <c r="F28148" s="113" t="s">
        <v>200</v>
      </c>
      <c r="G28148" s="113">
        <v>1007.87891175127</v>
      </c>
    </row>
    <row r="28149" spans="1:7" x14ac:dyDescent="0.25">
      <c r="A28149" s="108" t="str">
        <f t="shared" si="440"/>
        <v>TR_1997_1A3(FS)_NMVOC</v>
      </c>
      <c r="B28149" s="113" t="s">
        <v>179</v>
      </c>
      <c r="C28149" s="113">
        <v>1997</v>
      </c>
      <c r="D28149" s="113" t="s">
        <v>132</v>
      </c>
      <c r="E28149" s="113" t="s">
        <v>123</v>
      </c>
      <c r="F28149" s="113" t="s">
        <v>200</v>
      </c>
      <c r="G28149" s="113">
        <v>502.57161420713101</v>
      </c>
    </row>
    <row r="28150" spans="1:7" x14ac:dyDescent="0.25">
      <c r="A28150" s="108" t="str">
        <f t="shared" si="440"/>
        <v>TR_1997_1A3(FS)_SOx</v>
      </c>
      <c r="B28150" s="113" t="s">
        <v>179</v>
      </c>
      <c r="C28150" s="113">
        <v>1997</v>
      </c>
      <c r="D28150" s="113" t="s">
        <v>132</v>
      </c>
      <c r="E28150" s="113" t="s">
        <v>201</v>
      </c>
      <c r="F28150" s="113" t="s">
        <v>200</v>
      </c>
      <c r="G28150" s="113">
        <v>9.1293828883759892E-3</v>
      </c>
    </row>
    <row r="28151" spans="1:7" x14ac:dyDescent="0.25">
      <c r="A28151" s="108" t="str">
        <f t="shared" si="440"/>
        <v>TR_1997_1A3(FS)_NH3</v>
      </c>
      <c r="B28151" s="113" t="s">
        <v>179</v>
      </c>
      <c r="C28151" s="113">
        <v>1997</v>
      </c>
      <c r="D28151" s="113" t="s">
        <v>132</v>
      </c>
      <c r="E28151" s="113" t="s">
        <v>124</v>
      </c>
      <c r="F28151" s="113" t="s">
        <v>200</v>
      </c>
      <c r="G28151" s="113">
        <v>0.49122114277544598</v>
      </c>
    </row>
    <row r="28152" spans="1:7" x14ac:dyDescent="0.25">
      <c r="A28152" s="108" t="str">
        <f t="shared" si="440"/>
        <v>TR_1997_1A3(FS)_PM2.5</v>
      </c>
      <c r="B28152" s="113" t="s">
        <v>179</v>
      </c>
      <c r="C28152" s="113">
        <v>1997</v>
      </c>
      <c r="D28152" s="113" t="s">
        <v>132</v>
      </c>
      <c r="E28152" s="113" t="s">
        <v>203</v>
      </c>
      <c r="F28152" s="113" t="s">
        <v>200</v>
      </c>
      <c r="G28152" s="113">
        <v>42.471321052147502</v>
      </c>
    </row>
    <row r="28153" spans="1:7" x14ac:dyDescent="0.25">
      <c r="A28153" s="108" t="str">
        <f t="shared" si="440"/>
        <v>TR_1998_NATIONAL TOTAL_NOx</v>
      </c>
      <c r="B28153" s="113" t="s">
        <v>179</v>
      </c>
      <c r="C28153" s="113">
        <v>1998</v>
      </c>
      <c r="D28153" s="113" t="s">
        <v>122</v>
      </c>
      <c r="E28153" s="113" t="s">
        <v>199</v>
      </c>
      <c r="F28153" s="113" t="s">
        <v>200</v>
      </c>
      <c r="G28153" s="113">
        <v>1544.2058369748099</v>
      </c>
    </row>
    <row r="28154" spans="1:7" x14ac:dyDescent="0.25">
      <c r="A28154" s="108" t="str">
        <f t="shared" si="440"/>
        <v>TR_1998_NATIONAL TOTAL_NMVOC</v>
      </c>
      <c r="B28154" s="113" t="s">
        <v>179</v>
      </c>
      <c r="C28154" s="113">
        <v>1998</v>
      </c>
      <c r="D28154" s="113" t="s">
        <v>122</v>
      </c>
      <c r="E28154" s="113" t="s">
        <v>123</v>
      </c>
      <c r="F28154" s="113" t="s">
        <v>200</v>
      </c>
      <c r="G28154" s="113">
        <v>1570.95270811414</v>
      </c>
    </row>
    <row r="28155" spans="1:7" x14ac:dyDescent="0.25">
      <c r="A28155" s="108" t="str">
        <f t="shared" si="440"/>
        <v>TR_1998_NATIONAL TOTAL_SOx</v>
      </c>
      <c r="B28155" s="113" t="s">
        <v>179</v>
      </c>
      <c r="C28155" s="113">
        <v>1998</v>
      </c>
      <c r="D28155" s="113" t="s">
        <v>122</v>
      </c>
      <c r="E28155" s="113" t="s">
        <v>201</v>
      </c>
      <c r="F28155" s="113" t="s">
        <v>200</v>
      </c>
      <c r="G28155" s="113">
        <v>2186.9938429303602</v>
      </c>
    </row>
    <row r="28156" spans="1:7" x14ac:dyDescent="0.25">
      <c r="A28156" s="108" t="str">
        <f t="shared" si="440"/>
        <v>TR_1998_NATIONAL TOTAL_NH3</v>
      </c>
      <c r="B28156" s="113" t="s">
        <v>179</v>
      </c>
      <c r="C28156" s="113">
        <v>1998</v>
      </c>
      <c r="D28156" s="113" t="s">
        <v>122</v>
      </c>
      <c r="E28156" s="113" t="s">
        <v>124</v>
      </c>
      <c r="F28156" s="113" t="s">
        <v>200</v>
      </c>
      <c r="G28156" s="113">
        <v>647.30648155597498</v>
      </c>
    </row>
    <row r="28157" spans="1:7" x14ac:dyDescent="0.25">
      <c r="A28157" s="108" t="str">
        <f t="shared" si="440"/>
        <v>TR_1998_NATIONAL TOTAL_PM2.5</v>
      </c>
      <c r="B28157" s="113" t="s">
        <v>179</v>
      </c>
      <c r="C28157" s="113">
        <v>1998</v>
      </c>
      <c r="D28157" s="113" t="s">
        <v>122</v>
      </c>
      <c r="E28157" s="113" t="s">
        <v>203</v>
      </c>
      <c r="F28157" s="113" t="s">
        <v>200</v>
      </c>
      <c r="G28157" s="113">
        <v>115.008348845806</v>
      </c>
    </row>
    <row r="28158" spans="1:7" x14ac:dyDescent="0.25">
      <c r="A28158" s="108" t="str">
        <f t="shared" si="440"/>
        <v>TR_1998_NATIONAL TOTAL_Pb</v>
      </c>
      <c r="B28158" s="113" t="s">
        <v>179</v>
      </c>
      <c r="C28158" s="113">
        <v>1998</v>
      </c>
      <c r="D28158" s="113" t="s">
        <v>122</v>
      </c>
      <c r="E28158" s="113" t="s">
        <v>125</v>
      </c>
      <c r="F28158" s="113" t="s">
        <v>200</v>
      </c>
      <c r="G28158" s="113">
        <v>1.3189567709824299E-2</v>
      </c>
    </row>
    <row r="28159" spans="1:7" x14ac:dyDescent="0.25">
      <c r="A28159" s="108" t="str">
        <f t="shared" si="440"/>
        <v>TR_1998_NATIONAL TOTAL_Cd</v>
      </c>
      <c r="B28159" s="113" t="s">
        <v>179</v>
      </c>
      <c r="C28159" s="113">
        <v>1998</v>
      </c>
      <c r="D28159" s="113" t="s">
        <v>122</v>
      </c>
      <c r="E28159" s="113" t="s">
        <v>126</v>
      </c>
      <c r="F28159" s="113" t="s">
        <v>200</v>
      </c>
      <c r="G28159" s="113">
        <v>1.3157006657650999E-3</v>
      </c>
    </row>
    <row r="28160" spans="1:7" x14ac:dyDescent="0.25">
      <c r="A28160" s="108" t="str">
        <f t="shared" si="440"/>
        <v>TR_1998_NATIONAL TOTAL_Hg</v>
      </c>
      <c r="B28160" s="113" t="s">
        <v>179</v>
      </c>
      <c r="C28160" s="113">
        <v>1998</v>
      </c>
      <c r="D28160" s="113" t="s">
        <v>122</v>
      </c>
      <c r="E28160" s="113" t="s">
        <v>127</v>
      </c>
      <c r="F28160" s="113" t="s">
        <v>200</v>
      </c>
      <c r="G28160" s="150">
        <v>7.4706278141523105E-5</v>
      </c>
    </row>
    <row r="28161" spans="1:7" x14ac:dyDescent="0.25">
      <c r="A28161" s="108" t="str">
        <f t="shared" si="440"/>
        <v>TR_1998_1A3(FS)_NOx</v>
      </c>
      <c r="B28161" s="113" t="s">
        <v>179</v>
      </c>
      <c r="C28161" s="113">
        <v>1998</v>
      </c>
      <c r="D28161" s="113" t="s">
        <v>132</v>
      </c>
      <c r="E28161" s="113" t="s">
        <v>199</v>
      </c>
      <c r="F28161" s="113" t="s">
        <v>200</v>
      </c>
      <c r="G28161" s="113">
        <v>1133.5696633196101</v>
      </c>
    </row>
    <row r="28162" spans="1:7" x14ac:dyDescent="0.25">
      <c r="A28162" s="108" t="str">
        <f t="shared" si="440"/>
        <v>TR_1998_1A3(FS)_NMVOC</v>
      </c>
      <c r="B28162" s="113" t="s">
        <v>179</v>
      </c>
      <c r="C28162" s="113">
        <v>1998</v>
      </c>
      <c r="D28162" s="113" t="s">
        <v>132</v>
      </c>
      <c r="E28162" s="113" t="s">
        <v>123</v>
      </c>
      <c r="F28162" s="113" t="s">
        <v>200</v>
      </c>
      <c r="G28162" s="113">
        <v>592.026668460515</v>
      </c>
    </row>
    <row r="28163" spans="1:7" x14ac:dyDescent="0.25">
      <c r="A28163" s="108" t="str">
        <f t="shared" si="440"/>
        <v>TR_1998_1A3(FS)_SOx</v>
      </c>
      <c r="B28163" s="113" t="s">
        <v>179</v>
      </c>
      <c r="C28163" s="113">
        <v>1998</v>
      </c>
      <c r="D28163" s="113" t="s">
        <v>132</v>
      </c>
      <c r="E28163" s="113" t="s">
        <v>201</v>
      </c>
      <c r="F28163" s="113" t="s">
        <v>200</v>
      </c>
      <c r="G28163" s="113">
        <v>9.3599577826895194E-3</v>
      </c>
    </row>
    <row r="28164" spans="1:7" x14ac:dyDescent="0.25">
      <c r="A28164" s="108" t="str">
        <f t="shared" si="440"/>
        <v>TR_1998_1A3(FS)_NH3</v>
      </c>
      <c r="B28164" s="113" t="s">
        <v>179</v>
      </c>
      <c r="C28164" s="113">
        <v>1998</v>
      </c>
      <c r="D28164" s="113" t="s">
        <v>132</v>
      </c>
      <c r="E28164" s="113" t="s">
        <v>124</v>
      </c>
      <c r="F28164" s="113" t="s">
        <v>200</v>
      </c>
      <c r="G28164" s="113">
        <v>0.565192652087945</v>
      </c>
    </row>
    <row r="28165" spans="1:7" x14ac:dyDescent="0.25">
      <c r="A28165" s="108" t="str">
        <f t="shared" si="440"/>
        <v>TR_1998_1A3(FS)_PM2.5</v>
      </c>
      <c r="B28165" s="113" t="s">
        <v>179</v>
      </c>
      <c r="C28165" s="113">
        <v>1998</v>
      </c>
      <c r="D28165" s="113" t="s">
        <v>132</v>
      </c>
      <c r="E28165" s="113" t="s">
        <v>203</v>
      </c>
      <c r="F28165" s="113" t="s">
        <v>200</v>
      </c>
      <c r="G28165" s="113">
        <v>47.5215414092483</v>
      </c>
    </row>
    <row r="28166" spans="1:7" x14ac:dyDescent="0.25">
      <c r="A28166" s="108" t="str">
        <f t="shared" si="440"/>
        <v>TR_1999_NATIONAL TOTAL_NOx</v>
      </c>
      <c r="B28166" s="113" t="s">
        <v>179</v>
      </c>
      <c r="C28166" s="113">
        <v>1999</v>
      </c>
      <c r="D28166" s="113" t="s">
        <v>122</v>
      </c>
      <c r="E28166" s="113" t="s">
        <v>199</v>
      </c>
      <c r="F28166" s="113" t="s">
        <v>200</v>
      </c>
      <c r="G28166" s="113">
        <v>543.82600548169501</v>
      </c>
    </row>
    <row r="28167" spans="1:7" x14ac:dyDescent="0.25">
      <c r="A28167" s="108" t="str">
        <f t="shared" ref="A28167:A28230" si="441">CONCATENATE(B28167,"_",C28167,"_",D28167,"_",E28167)</f>
        <v>TR_1999_NATIONAL TOTAL_NMVOC</v>
      </c>
      <c r="B28167" s="113" t="s">
        <v>179</v>
      </c>
      <c r="C28167" s="113">
        <v>1999</v>
      </c>
      <c r="D28167" s="113" t="s">
        <v>122</v>
      </c>
      <c r="E28167" s="113" t="s">
        <v>123</v>
      </c>
      <c r="F28167" s="113" t="s">
        <v>200</v>
      </c>
      <c r="G28167" s="113">
        <v>1016.24935398649</v>
      </c>
    </row>
    <row r="28168" spans="1:7" x14ac:dyDescent="0.25">
      <c r="A28168" s="108" t="str">
        <f t="shared" si="441"/>
        <v>TR_1999_NATIONAL TOTAL_SOx</v>
      </c>
      <c r="B28168" s="113" t="s">
        <v>179</v>
      </c>
      <c r="C28168" s="113">
        <v>1999</v>
      </c>
      <c r="D28168" s="113" t="s">
        <v>122</v>
      </c>
      <c r="E28168" s="113" t="s">
        <v>201</v>
      </c>
      <c r="F28168" s="113" t="s">
        <v>200</v>
      </c>
      <c r="G28168" s="113">
        <v>2115.6668094414099</v>
      </c>
    </row>
    <row r="28169" spans="1:7" x14ac:dyDescent="0.25">
      <c r="A28169" s="108" t="str">
        <f t="shared" si="441"/>
        <v>TR_1999_NATIONAL TOTAL_NH3</v>
      </c>
      <c r="B28169" s="113" t="s">
        <v>179</v>
      </c>
      <c r="C28169" s="113">
        <v>1999</v>
      </c>
      <c r="D28169" s="113" t="s">
        <v>122</v>
      </c>
      <c r="E28169" s="113" t="s">
        <v>124</v>
      </c>
      <c r="F28169" s="113" t="s">
        <v>200</v>
      </c>
      <c r="G28169" s="113">
        <v>659.48160340945299</v>
      </c>
    </row>
    <row r="28170" spans="1:7" x14ac:dyDescent="0.25">
      <c r="A28170" s="108" t="str">
        <f t="shared" si="441"/>
        <v>TR_1999_NATIONAL TOTAL_PM2.5</v>
      </c>
      <c r="B28170" s="113" t="s">
        <v>179</v>
      </c>
      <c r="C28170" s="113">
        <v>1999</v>
      </c>
      <c r="D28170" s="113" t="s">
        <v>122</v>
      </c>
      <c r="E28170" s="113" t="s">
        <v>203</v>
      </c>
      <c r="F28170" s="113" t="s">
        <v>200</v>
      </c>
      <c r="G28170" s="113">
        <v>75.790758400618898</v>
      </c>
    </row>
    <row r="28171" spans="1:7" x14ac:dyDescent="0.25">
      <c r="A28171" s="108" t="str">
        <f t="shared" si="441"/>
        <v>TR_1999_NATIONAL TOTAL_Pb</v>
      </c>
      <c r="B28171" s="113" t="s">
        <v>179</v>
      </c>
      <c r="C28171" s="113">
        <v>1999</v>
      </c>
      <c r="D28171" s="113" t="s">
        <v>122</v>
      </c>
      <c r="E28171" s="113" t="s">
        <v>125</v>
      </c>
      <c r="F28171" s="113" t="s">
        <v>200</v>
      </c>
      <c r="G28171" s="113">
        <v>8.3268636706261695E-3</v>
      </c>
    </row>
    <row r="28172" spans="1:7" x14ac:dyDescent="0.25">
      <c r="A28172" s="108" t="str">
        <f t="shared" si="441"/>
        <v>TR_1999_NATIONAL TOTAL_Cd</v>
      </c>
      <c r="B28172" s="113" t="s">
        <v>179</v>
      </c>
      <c r="C28172" s="113">
        <v>1999</v>
      </c>
      <c r="D28172" s="113" t="s">
        <v>122</v>
      </c>
      <c r="E28172" s="113" t="s">
        <v>126</v>
      </c>
      <c r="F28172" s="113" t="s">
        <v>200</v>
      </c>
      <c r="G28172" s="113">
        <v>1.2628107371305301E-3</v>
      </c>
    </row>
    <row r="28173" spans="1:7" x14ac:dyDescent="0.25">
      <c r="A28173" s="108" t="str">
        <f t="shared" si="441"/>
        <v>TR_1999_NATIONAL TOTAL_Hg</v>
      </c>
      <c r="B28173" s="113" t="s">
        <v>179</v>
      </c>
      <c r="C28173" s="113">
        <v>1999</v>
      </c>
      <c r="D28173" s="113" t="s">
        <v>122</v>
      </c>
      <c r="E28173" s="113" t="s">
        <v>127</v>
      </c>
      <c r="F28173" s="113" t="s">
        <v>200</v>
      </c>
      <c r="G28173" s="150">
        <v>7.5287689053046107E-5</v>
      </c>
    </row>
    <row r="28174" spans="1:7" x14ac:dyDescent="0.25">
      <c r="A28174" s="108" t="str">
        <f t="shared" si="441"/>
        <v>TR_1999_1A3(FS)_NOx</v>
      </c>
      <c r="B28174" s="113" t="s">
        <v>179</v>
      </c>
      <c r="C28174" s="113">
        <v>1999</v>
      </c>
      <c r="D28174" s="113" t="s">
        <v>132</v>
      </c>
      <c r="E28174" s="113" t="s">
        <v>199</v>
      </c>
      <c r="F28174" s="113" t="s">
        <v>200</v>
      </c>
      <c r="G28174" s="113">
        <v>135.23442070720199</v>
      </c>
    </row>
    <row r="28175" spans="1:7" x14ac:dyDescent="0.25">
      <c r="A28175" s="108" t="str">
        <f t="shared" si="441"/>
        <v>TR_1999_1A3(FS)_NMVOC</v>
      </c>
      <c r="B28175" s="113" t="s">
        <v>179</v>
      </c>
      <c r="C28175" s="113">
        <v>1999</v>
      </c>
      <c r="D28175" s="113" t="s">
        <v>132</v>
      </c>
      <c r="E28175" s="113" t="s">
        <v>123</v>
      </c>
      <c r="F28175" s="113" t="s">
        <v>200</v>
      </c>
      <c r="G28175" s="113">
        <v>44.247642595610102</v>
      </c>
    </row>
    <row r="28176" spans="1:7" x14ac:dyDescent="0.25">
      <c r="A28176" s="108" t="str">
        <f t="shared" si="441"/>
        <v>TR_1999_1A3(FS)_SOx</v>
      </c>
      <c r="B28176" s="113" t="s">
        <v>179</v>
      </c>
      <c r="C28176" s="113">
        <v>1999</v>
      </c>
      <c r="D28176" s="113" t="s">
        <v>132</v>
      </c>
      <c r="E28176" s="113" t="s">
        <v>201</v>
      </c>
      <c r="F28176" s="113" t="s">
        <v>200</v>
      </c>
      <c r="G28176" s="113">
        <v>9.3451119594908094E-3</v>
      </c>
    </row>
    <row r="28177" spans="1:7" x14ac:dyDescent="0.25">
      <c r="A28177" s="108" t="str">
        <f t="shared" si="441"/>
        <v>TR_1999_1A3(FS)_NH3</v>
      </c>
      <c r="B28177" s="113" t="s">
        <v>179</v>
      </c>
      <c r="C28177" s="113">
        <v>1999</v>
      </c>
      <c r="D28177" s="113" t="s">
        <v>132</v>
      </c>
      <c r="E28177" s="113" t="s">
        <v>124</v>
      </c>
      <c r="F28177" s="113" t="s">
        <v>200</v>
      </c>
      <c r="G28177" s="113">
        <v>0.58225552883560505</v>
      </c>
    </row>
    <row r="28178" spans="1:7" x14ac:dyDescent="0.25">
      <c r="A28178" s="108" t="str">
        <f t="shared" si="441"/>
        <v>TR_1999_1A3(FS)_PM2.5</v>
      </c>
      <c r="B28178" s="113" t="s">
        <v>179</v>
      </c>
      <c r="C28178" s="113">
        <v>1999</v>
      </c>
      <c r="D28178" s="113" t="s">
        <v>132</v>
      </c>
      <c r="E28178" s="113" t="s">
        <v>203</v>
      </c>
      <c r="F28178" s="113" t="s">
        <v>200</v>
      </c>
      <c r="G28178" s="113">
        <v>7.5949558451461501</v>
      </c>
    </row>
    <row r="28179" spans="1:7" x14ac:dyDescent="0.25">
      <c r="A28179" s="108" t="str">
        <f t="shared" si="441"/>
        <v>TR_2000_NATIONAL TOTAL_NOx</v>
      </c>
      <c r="B28179" s="113" t="s">
        <v>179</v>
      </c>
      <c r="C28179" s="113">
        <v>2000</v>
      </c>
      <c r="D28179" s="113" t="s">
        <v>122</v>
      </c>
      <c r="E28179" s="113" t="s">
        <v>199</v>
      </c>
      <c r="F28179" s="113" t="s">
        <v>200</v>
      </c>
      <c r="G28179" s="113">
        <v>1274.05247407967</v>
      </c>
    </row>
    <row r="28180" spans="1:7" x14ac:dyDescent="0.25">
      <c r="A28180" s="108" t="str">
        <f t="shared" si="441"/>
        <v>TR_2000_NATIONAL TOTAL_NMVOC</v>
      </c>
      <c r="B28180" s="113" t="s">
        <v>179</v>
      </c>
      <c r="C28180" s="113">
        <v>2000</v>
      </c>
      <c r="D28180" s="113" t="s">
        <v>122</v>
      </c>
      <c r="E28180" s="113" t="s">
        <v>123</v>
      </c>
      <c r="F28180" s="113" t="s">
        <v>200</v>
      </c>
      <c r="G28180" s="113">
        <v>1448.17398657742</v>
      </c>
    </row>
    <row r="28181" spans="1:7" x14ac:dyDescent="0.25">
      <c r="A28181" s="108" t="str">
        <f t="shared" si="441"/>
        <v>TR_2000_NATIONAL TOTAL_SOx</v>
      </c>
      <c r="B28181" s="113" t="s">
        <v>179</v>
      </c>
      <c r="C28181" s="113">
        <v>2000</v>
      </c>
      <c r="D28181" s="113" t="s">
        <v>122</v>
      </c>
      <c r="E28181" s="113" t="s">
        <v>201</v>
      </c>
      <c r="F28181" s="113" t="s">
        <v>200</v>
      </c>
      <c r="G28181" s="113">
        <v>726.72444648272403</v>
      </c>
    </row>
    <row r="28182" spans="1:7" x14ac:dyDescent="0.25">
      <c r="A28182" s="108" t="str">
        <f t="shared" si="441"/>
        <v>TR_2000_NATIONAL TOTAL_NH3</v>
      </c>
      <c r="B28182" s="113" t="s">
        <v>179</v>
      </c>
      <c r="C28182" s="113">
        <v>2000</v>
      </c>
      <c r="D28182" s="113" t="s">
        <v>122</v>
      </c>
      <c r="E28182" s="113" t="s">
        <v>124</v>
      </c>
      <c r="F28182" s="113" t="s">
        <v>200</v>
      </c>
      <c r="G28182" s="113">
        <v>635.38691439639194</v>
      </c>
    </row>
    <row r="28183" spans="1:7" x14ac:dyDescent="0.25">
      <c r="A28183" s="108" t="str">
        <f t="shared" si="441"/>
        <v>TR_2000_NATIONAL TOTAL_PM2.5</v>
      </c>
      <c r="B28183" s="113" t="s">
        <v>179</v>
      </c>
      <c r="C28183" s="113">
        <v>2000</v>
      </c>
      <c r="D28183" s="113" t="s">
        <v>122</v>
      </c>
      <c r="E28183" s="113" t="s">
        <v>203</v>
      </c>
      <c r="F28183" s="113" t="s">
        <v>200</v>
      </c>
      <c r="G28183" s="113">
        <v>170.34388490466</v>
      </c>
    </row>
    <row r="28184" spans="1:7" x14ac:dyDescent="0.25">
      <c r="A28184" s="108" t="str">
        <f t="shared" si="441"/>
        <v>TR_2000_NATIONAL TOTAL_Pb</v>
      </c>
      <c r="B28184" s="113" t="s">
        <v>179</v>
      </c>
      <c r="C28184" s="113">
        <v>2000</v>
      </c>
      <c r="D28184" s="113" t="s">
        <v>122</v>
      </c>
      <c r="E28184" s="113" t="s">
        <v>125</v>
      </c>
      <c r="F28184" s="113" t="s">
        <v>200</v>
      </c>
      <c r="G28184" s="113">
        <v>6.0650505140301403E-4</v>
      </c>
    </row>
    <row r="28185" spans="1:7" x14ac:dyDescent="0.25">
      <c r="A28185" s="108" t="str">
        <f t="shared" si="441"/>
        <v>TR_2000_NATIONAL TOTAL_Cd</v>
      </c>
      <c r="B28185" s="113" t="s">
        <v>179</v>
      </c>
      <c r="C28185" s="113">
        <v>2000</v>
      </c>
      <c r="D28185" s="113" t="s">
        <v>122</v>
      </c>
      <c r="E28185" s="113" t="s">
        <v>126</v>
      </c>
      <c r="F28185" s="113" t="s">
        <v>200</v>
      </c>
      <c r="G28185" s="113">
        <v>1.3405477681263499E-3</v>
      </c>
    </row>
    <row r="28186" spans="1:7" x14ac:dyDescent="0.25">
      <c r="A28186" s="108" t="str">
        <f t="shared" si="441"/>
        <v>TR_2000_NATIONAL TOTAL_Hg</v>
      </c>
      <c r="B28186" s="113" t="s">
        <v>179</v>
      </c>
      <c r="C28186" s="113">
        <v>2000</v>
      </c>
      <c r="D28186" s="113" t="s">
        <v>122</v>
      </c>
      <c r="E28186" s="113" t="s">
        <v>127</v>
      </c>
      <c r="F28186" s="113" t="s">
        <v>200</v>
      </c>
      <c r="G28186" s="150">
        <v>7.6046242097082097E-5</v>
      </c>
    </row>
    <row r="28187" spans="1:7" x14ac:dyDescent="0.25">
      <c r="A28187" s="108" t="str">
        <f t="shared" si="441"/>
        <v>TR_2000_1A3(FS)_NOx</v>
      </c>
      <c r="B28187" s="113" t="s">
        <v>179</v>
      </c>
      <c r="C28187" s="113">
        <v>2000</v>
      </c>
      <c r="D28187" s="113" t="s">
        <v>132</v>
      </c>
      <c r="E28187" s="113" t="s">
        <v>199</v>
      </c>
      <c r="F28187" s="113" t="s">
        <v>200</v>
      </c>
      <c r="G28187" s="113">
        <v>1045.4297154946501</v>
      </c>
    </row>
    <row r="28188" spans="1:7" x14ac:dyDescent="0.25">
      <c r="A28188" s="108" t="str">
        <f t="shared" si="441"/>
        <v>TR_2000_1A3(FS)_NMVOC</v>
      </c>
      <c r="B28188" s="113" t="s">
        <v>179</v>
      </c>
      <c r="C28188" s="113">
        <v>2000</v>
      </c>
      <c r="D28188" s="113" t="s">
        <v>132</v>
      </c>
      <c r="E28188" s="113" t="s">
        <v>123</v>
      </c>
      <c r="F28188" s="113" t="s">
        <v>200</v>
      </c>
      <c r="G28188" s="113">
        <v>631.90941112784401</v>
      </c>
    </row>
    <row r="28189" spans="1:7" x14ac:dyDescent="0.25">
      <c r="A28189" s="108" t="str">
        <f t="shared" si="441"/>
        <v>TR_2000_1A3(FS)_SOx</v>
      </c>
      <c r="B28189" s="113" t="s">
        <v>179</v>
      </c>
      <c r="C28189" s="113">
        <v>2000</v>
      </c>
      <c r="D28189" s="113" t="s">
        <v>132</v>
      </c>
      <c r="E28189" s="113" t="s">
        <v>201</v>
      </c>
      <c r="F28189" s="113" t="s">
        <v>200</v>
      </c>
      <c r="G28189" s="113">
        <v>7.1574269583212599E-2</v>
      </c>
    </row>
    <row r="28190" spans="1:7" x14ac:dyDescent="0.25">
      <c r="A28190" s="108" t="str">
        <f t="shared" si="441"/>
        <v>TR_2000_1A3(FS)_NH3</v>
      </c>
      <c r="B28190" s="113" t="s">
        <v>179</v>
      </c>
      <c r="C28190" s="113">
        <v>2000</v>
      </c>
      <c r="D28190" s="113" t="s">
        <v>132</v>
      </c>
      <c r="E28190" s="113" t="s">
        <v>124</v>
      </c>
      <c r="F28190" s="113" t="s">
        <v>200</v>
      </c>
      <c r="G28190" s="113">
        <v>0.556135521487921</v>
      </c>
    </row>
    <row r="28191" spans="1:7" x14ac:dyDescent="0.25">
      <c r="A28191" s="108" t="str">
        <f t="shared" si="441"/>
        <v>TR_2000_1A3(FS)_PM2.5</v>
      </c>
      <c r="B28191" s="113" t="s">
        <v>179</v>
      </c>
      <c r="C28191" s="113">
        <v>2000</v>
      </c>
      <c r="D28191" s="113" t="s">
        <v>132</v>
      </c>
      <c r="E28191" s="113" t="s">
        <v>203</v>
      </c>
      <c r="F28191" s="113" t="s">
        <v>200</v>
      </c>
      <c r="G28191" s="113">
        <v>40.8505687079479</v>
      </c>
    </row>
    <row r="28192" spans="1:7" x14ac:dyDescent="0.25">
      <c r="A28192" s="108" t="str">
        <f t="shared" si="441"/>
        <v>TR_2001_NATIONAL TOTAL_NOx</v>
      </c>
      <c r="B28192" s="113" t="s">
        <v>179</v>
      </c>
      <c r="C28192" s="113">
        <v>2001</v>
      </c>
      <c r="D28192" s="113" t="s">
        <v>122</v>
      </c>
      <c r="E28192" s="113" t="s">
        <v>199</v>
      </c>
      <c r="F28192" s="113" t="s">
        <v>200</v>
      </c>
      <c r="G28192" s="113">
        <v>1374.1634792812199</v>
      </c>
    </row>
    <row r="28193" spans="1:7" x14ac:dyDescent="0.25">
      <c r="A28193" s="108" t="str">
        <f t="shared" si="441"/>
        <v>TR_2001_NATIONAL TOTAL_NMVOC</v>
      </c>
      <c r="B28193" s="113" t="s">
        <v>179</v>
      </c>
      <c r="C28193" s="113">
        <v>2001</v>
      </c>
      <c r="D28193" s="113" t="s">
        <v>122</v>
      </c>
      <c r="E28193" s="113" t="s">
        <v>123</v>
      </c>
      <c r="F28193" s="113" t="s">
        <v>200</v>
      </c>
      <c r="G28193" s="113">
        <v>1479.70424100931</v>
      </c>
    </row>
    <row r="28194" spans="1:7" x14ac:dyDescent="0.25">
      <c r="A28194" s="108" t="str">
        <f t="shared" si="441"/>
        <v>TR_2001_NATIONAL TOTAL_SOx</v>
      </c>
      <c r="B28194" s="113" t="s">
        <v>179</v>
      </c>
      <c r="C28194" s="113">
        <v>2001</v>
      </c>
      <c r="D28194" s="113" t="s">
        <v>122</v>
      </c>
      <c r="E28194" s="113" t="s">
        <v>201</v>
      </c>
      <c r="F28194" s="113" t="s">
        <v>200</v>
      </c>
      <c r="G28194" s="113">
        <v>1947.5929440636</v>
      </c>
    </row>
    <row r="28195" spans="1:7" x14ac:dyDescent="0.25">
      <c r="A28195" s="108" t="str">
        <f t="shared" si="441"/>
        <v>TR_2001_NATIONAL TOTAL_NH3</v>
      </c>
      <c r="B28195" s="113" t="s">
        <v>179</v>
      </c>
      <c r="C28195" s="113">
        <v>2001</v>
      </c>
      <c r="D28195" s="113" t="s">
        <v>122</v>
      </c>
      <c r="E28195" s="113" t="s">
        <v>124</v>
      </c>
      <c r="F28195" s="113" t="s">
        <v>200</v>
      </c>
      <c r="G28195" s="113">
        <v>583.81501045692505</v>
      </c>
    </row>
    <row r="28196" spans="1:7" x14ac:dyDescent="0.25">
      <c r="A28196" s="108" t="str">
        <f t="shared" si="441"/>
        <v>TR_2001_NATIONAL TOTAL_PM2.5</v>
      </c>
      <c r="B28196" s="113" t="s">
        <v>179</v>
      </c>
      <c r="C28196" s="113">
        <v>2001</v>
      </c>
      <c r="D28196" s="113" t="s">
        <v>122</v>
      </c>
      <c r="E28196" s="113" t="s">
        <v>203</v>
      </c>
      <c r="F28196" s="113" t="s">
        <v>200</v>
      </c>
      <c r="G28196" s="113">
        <v>308.19841686609402</v>
      </c>
    </row>
    <row r="28197" spans="1:7" x14ac:dyDescent="0.25">
      <c r="A28197" s="108" t="str">
        <f t="shared" si="441"/>
        <v>TR_2001_NATIONAL TOTAL_Pb</v>
      </c>
      <c r="B28197" s="113" t="s">
        <v>179</v>
      </c>
      <c r="C28197" s="113">
        <v>2001</v>
      </c>
      <c r="D28197" s="113" t="s">
        <v>122</v>
      </c>
      <c r="E28197" s="113" t="s">
        <v>125</v>
      </c>
      <c r="F28197" s="113" t="s">
        <v>200</v>
      </c>
      <c r="G28197" s="113">
        <v>5.7263072905081405E-4</v>
      </c>
    </row>
    <row r="28198" spans="1:7" x14ac:dyDescent="0.25">
      <c r="A28198" s="108" t="str">
        <f t="shared" si="441"/>
        <v>TR_2001_NATIONAL TOTAL_Cd</v>
      </c>
      <c r="B28198" s="113" t="s">
        <v>179</v>
      </c>
      <c r="C28198" s="113">
        <v>2001</v>
      </c>
      <c r="D28198" s="113" t="s">
        <v>122</v>
      </c>
      <c r="E28198" s="113" t="s">
        <v>126</v>
      </c>
      <c r="F28198" s="113" t="s">
        <v>200</v>
      </c>
      <c r="G28198" s="113">
        <v>9.9819364105081408E-4</v>
      </c>
    </row>
    <row r="28199" spans="1:7" x14ac:dyDescent="0.25">
      <c r="A28199" s="108" t="str">
        <f t="shared" si="441"/>
        <v>TR_2001_NATIONAL TOTAL_Hg</v>
      </c>
      <c r="B28199" s="113" t="s">
        <v>179</v>
      </c>
      <c r="C28199" s="113">
        <v>2001</v>
      </c>
      <c r="D28199" s="113" t="s">
        <v>122</v>
      </c>
      <c r="E28199" s="113" t="s">
        <v>127</v>
      </c>
      <c r="F28199" s="113" t="s">
        <v>200</v>
      </c>
      <c r="G28199" s="150">
        <v>5.5323546272999999E-5</v>
      </c>
    </row>
    <row r="28200" spans="1:7" x14ac:dyDescent="0.25">
      <c r="A28200" s="108" t="str">
        <f t="shared" si="441"/>
        <v>TR_2001_1A3(FS)_NOx</v>
      </c>
      <c r="B28200" s="113" t="s">
        <v>179</v>
      </c>
      <c r="C28200" s="113">
        <v>2001</v>
      </c>
      <c r="D28200" s="113" t="s">
        <v>132</v>
      </c>
      <c r="E28200" s="113" t="s">
        <v>199</v>
      </c>
      <c r="F28200" s="113" t="s">
        <v>200</v>
      </c>
      <c r="G28200" s="113">
        <v>963.90998516301295</v>
      </c>
    </row>
    <row r="28201" spans="1:7" x14ac:dyDescent="0.25">
      <c r="A28201" s="108" t="str">
        <f t="shared" si="441"/>
        <v>TR_2001_1A3(FS)_NMVOC</v>
      </c>
      <c r="B28201" s="113" t="s">
        <v>179</v>
      </c>
      <c r="C28201" s="113">
        <v>2001</v>
      </c>
      <c r="D28201" s="113" t="s">
        <v>132</v>
      </c>
      <c r="E28201" s="113" t="s">
        <v>123</v>
      </c>
      <c r="F28201" s="113" t="s">
        <v>200</v>
      </c>
      <c r="G28201" s="113">
        <v>583.10989894926195</v>
      </c>
    </row>
    <row r="28202" spans="1:7" x14ac:dyDescent="0.25">
      <c r="A28202" s="108" t="str">
        <f t="shared" si="441"/>
        <v>TR_2001_1A3(FS)_SOx</v>
      </c>
      <c r="B28202" s="113" t="s">
        <v>179</v>
      </c>
      <c r="C28202" s="113">
        <v>2001</v>
      </c>
      <c r="D28202" s="113" t="s">
        <v>132</v>
      </c>
      <c r="E28202" s="113" t="s">
        <v>201</v>
      </c>
      <c r="F28202" s="113" t="s">
        <v>200</v>
      </c>
      <c r="G28202" s="113">
        <v>9.3427749273288802E-3</v>
      </c>
    </row>
    <row r="28203" spans="1:7" x14ac:dyDescent="0.25">
      <c r="A28203" s="108" t="str">
        <f t="shared" si="441"/>
        <v>TR_2001_1A3(FS)_NH3</v>
      </c>
      <c r="B28203" s="113" t="s">
        <v>179</v>
      </c>
      <c r="C28203" s="113">
        <v>2001</v>
      </c>
      <c r="D28203" s="113" t="s">
        <v>132</v>
      </c>
      <c r="E28203" s="113" t="s">
        <v>124</v>
      </c>
      <c r="F28203" s="113" t="s">
        <v>200</v>
      </c>
      <c r="G28203" s="113">
        <v>0.51213033548003295</v>
      </c>
    </row>
    <row r="28204" spans="1:7" x14ac:dyDescent="0.25">
      <c r="A28204" s="108" t="str">
        <f t="shared" si="441"/>
        <v>TR_2001_1A3(FS)_PM2.5</v>
      </c>
      <c r="B28204" s="113" t="s">
        <v>179</v>
      </c>
      <c r="C28204" s="113">
        <v>2001</v>
      </c>
      <c r="D28204" s="113" t="s">
        <v>132</v>
      </c>
      <c r="E28204" s="113" t="s">
        <v>203</v>
      </c>
      <c r="F28204" s="113" t="s">
        <v>200</v>
      </c>
      <c r="G28204" s="113">
        <v>37.435700115470397</v>
      </c>
    </row>
    <row r="28205" spans="1:7" x14ac:dyDescent="0.25">
      <c r="A28205" s="108" t="str">
        <f t="shared" si="441"/>
        <v>TR_2002_NATIONAL TOTAL_NOx</v>
      </c>
      <c r="B28205" s="113" t="s">
        <v>179</v>
      </c>
      <c r="C28205" s="113">
        <v>2002</v>
      </c>
      <c r="D28205" s="113" t="s">
        <v>122</v>
      </c>
      <c r="E28205" s="113" t="s">
        <v>199</v>
      </c>
      <c r="F28205" s="113" t="s">
        <v>200</v>
      </c>
      <c r="G28205" s="113">
        <v>1054.20835345053</v>
      </c>
    </row>
    <row r="28206" spans="1:7" x14ac:dyDescent="0.25">
      <c r="A28206" s="108" t="str">
        <f t="shared" si="441"/>
        <v>TR_2002_NATIONAL TOTAL_NMVOC</v>
      </c>
      <c r="B28206" s="113" t="s">
        <v>179</v>
      </c>
      <c r="C28206" s="113">
        <v>2002</v>
      </c>
      <c r="D28206" s="113" t="s">
        <v>122</v>
      </c>
      <c r="E28206" s="113" t="s">
        <v>123</v>
      </c>
      <c r="F28206" s="113" t="s">
        <v>200</v>
      </c>
      <c r="G28206" s="113">
        <v>1298.07067230692</v>
      </c>
    </row>
    <row r="28207" spans="1:7" x14ac:dyDescent="0.25">
      <c r="A28207" s="108" t="str">
        <f t="shared" si="441"/>
        <v>TR_2002_NATIONAL TOTAL_SOx</v>
      </c>
      <c r="B28207" s="113" t="s">
        <v>179</v>
      </c>
      <c r="C28207" s="113">
        <v>2002</v>
      </c>
      <c r="D28207" s="113" t="s">
        <v>122</v>
      </c>
      <c r="E28207" s="113" t="s">
        <v>201</v>
      </c>
      <c r="F28207" s="113" t="s">
        <v>200</v>
      </c>
      <c r="G28207" s="113">
        <v>1831.8734726983</v>
      </c>
    </row>
    <row r="28208" spans="1:7" x14ac:dyDescent="0.25">
      <c r="A28208" s="108" t="str">
        <f t="shared" si="441"/>
        <v>TR_2002_NATIONAL TOTAL_NH3</v>
      </c>
      <c r="B28208" s="113" t="s">
        <v>179</v>
      </c>
      <c r="C28208" s="113">
        <v>2002</v>
      </c>
      <c r="D28208" s="113" t="s">
        <v>122</v>
      </c>
      <c r="E28208" s="113" t="s">
        <v>124</v>
      </c>
      <c r="F28208" s="113" t="s">
        <v>200</v>
      </c>
      <c r="G28208" s="113">
        <v>576.43437934817803</v>
      </c>
    </row>
    <row r="28209" spans="1:7" x14ac:dyDescent="0.25">
      <c r="A28209" s="108" t="str">
        <f t="shared" si="441"/>
        <v>TR_2002_NATIONAL TOTAL_PM2.5</v>
      </c>
      <c r="B28209" s="113" t="s">
        <v>179</v>
      </c>
      <c r="C28209" s="113">
        <v>2002</v>
      </c>
      <c r="D28209" s="113" t="s">
        <v>122</v>
      </c>
      <c r="E28209" s="113" t="s">
        <v>203</v>
      </c>
      <c r="F28209" s="113" t="s">
        <v>200</v>
      </c>
      <c r="G28209" s="113">
        <v>305.41177055975498</v>
      </c>
    </row>
    <row r="28210" spans="1:7" x14ac:dyDescent="0.25">
      <c r="A28210" s="108" t="str">
        <f t="shared" si="441"/>
        <v>TR_2002_NATIONAL TOTAL_Pb</v>
      </c>
      <c r="B28210" s="113" t="s">
        <v>179</v>
      </c>
      <c r="C28210" s="113">
        <v>2002</v>
      </c>
      <c r="D28210" s="113" t="s">
        <v>122</v>
      </c>
      <c r="E28210" s="113" t="s">
        <v>125</v>
      </c>
      <c r="F28210" s="113" t="s">
        <v>200</v>
      </c>
      <c r="G28210" s="113">
        <v>8.2720969596259894E-3</v>
      </c>
    </row>
    <row r="28211" spans="1:7" x14ac:dyDescent="0.25">
      <c r="A28211" s="108" t="str">
        <f t="shared" si="441"/>
        <v>TR_2002_NATIONAL TOTAL_Cd</v>
      </c>
      <c r="B28211" s="113" t="s">
        <v>179</v>
      </c>
      <c r="C28211" s="113">
        <v>2002</v>
      </c>
      <c r="D28211" s="113" t="s">
        <v>122</v>
      </c>
      <c r="E28211" s="113" t="s">
        <v>126</v>
      </c>
      <c r="F28211" s="113" t="s">
        <v>200</v>
      </c>
      <c r="G28211" s="113">
        <v>1.25703777842352E-3</v>
      </c>
    </row>
    <row r="28212" spans="1:7" x14ac:dyDescent="0.25">
      <c r="A28212" s="108" t="str">
        <f t="shared" si="441"/>
        <v>TR_2002_NATIONAL TOTAL_Hg</v>
      </c>
      <c r="B28212" s="113" t="s">
        <v>179</v>
      </c>
      <c r="C28212" s="113">
        <v>2002</v>
      </c>
      <c r="D28212" s="113" t="s">
        <v>122</v>
      </c>
      <c r="E28212" s="113" t="s">
        <v>127</v>
      </c>
      <c r="F28212" s="113" t="s">
        <v>200</v>
      </c>
      <c r="G28212" s="150">
        <v>7.2464045624999997E-5</v>
      </c>
    </row>
    <row r="28213" spans="1:7" x14ac:dyDescent="0.25">
      <c r="A28213" s="108" t="str">
        <f t="shared" si="441"/>
        <v>TR_2002_1A3(FS)_NOx</v>
      </c>
      <c r="B28213" s="113" t="s">
        <v>179</v>
      </c>
      <c r="C28213" s="113">
        <v>2002</v>
      </c>
      <c r="D28213" s="113" t="s">
        <v>132</v>
      </c>
      <c r="E28213" s="113" t="s">
        <v>199</v>
      </c>
      <c r="F28213" s="113" t="s">
        <v>200</v>
      </c>
      <c r="G28213" s="113">
        <v>667.27262483954405</v>
      </c>
    </row>
    <row r="28214" spans="1:7" x14ac:dyDescent="0.25">
      <c r="A28214" s="108" t="str">
        <f t="shared" si="441"/>
        <v>TR_2002_1A3(FS)_NMVOC</v>
      </c>
      <c r="B28214" s="113" t="s">
        <v>179</v>
      </c>
      <c r="C28214" s="113">
        <v>2002</v>
      </c>
      <c r="D28214" s="113" t="s">
        <v>132</v>
      </c>
      <c r="E28214" s="113" t="s">
        <v>123</v>
      </c>
      <c r="F28214" s="113" t="s">
        <v>200</v>
      </c>
      <c r="G28214" s="113">
        <v>391.80858315970102</v>
      </c>
    </row>
    <row r="28215" spans="1:7" x14ac:dyDescent="0.25">
      <c r="A28215" s="108" t="str">
        <f t="shared" si="441"/>
        <v>TR_2002_1A3(FS)_SOx</v>
      </c>
      <c r="B28215" s="113" t="s">
        <v>179</v>
      </c>
      <c r="C28215" s="113">
        <v>2002</v>
      </c>
      <c r="D28215" s="113" t="s">
        <v>132</v>
      </c>
      <c r="E28215" s="113" t="s">
        <v>201</v>
      </c>
      <c r="F28215" s="113" t="s">
        <v>200</v>
      </c>
      <c r="G28215" s="113">
        <v>1.02476015359424E-2</v>
      </c>
    </row>
    <row r="28216" spans="1:7" x14ac:dyDescent="0.25">
      <c r="A28216" s="108" t="str">
        <f t="shared" si="441"/>
        <v>TR_2002_1A3(FS)_NH3</v>
      </c>
      <c r="B28216" s="113" t="s">
        <v>179</v>
      </c>
      <c r="C28216" s="113">
        <v>2002</v>
      </c>
      <c r="D28216" s="113" t="s">
        <v>132</v>
      </c>
      <c r="E28216" s="113" t="s">
        <v>124</v>
      </c>
      <c r="F28216" s="113" t="s">
        <v>200</v>
      </c>
      <c r="G28216" s="113">
        <v>0.78389815579278599</v>
      </c>
    </row>
    <row r="28217" spans="1:7" x14ac:dyDescent="0.25">
      <c r="A28217" s="108" t="str">
        <f t="shared" si="441"/>
        <v>TR_2002_1A3(FS)_PM2.5</v>
      </c>
      <c r="B28217" s="113" t="s">
        <v>179</v>
      </c>
      <c r="C28217" s="113">
        <v>2002</v>
      </c>
      <c r="D28217" s="113" t="s">
        <v>132</v>
      </c>
      <c r="E28217" s="113" t="s">
        <v>203</v>
      </c>
      <c r="F28217" s="113" t="s">
        <v>200</v>
      </c>
      <c r="G28217" s="113">
        <v>26.4172521856994</v>
      </c>
    </row>
    <row r="28218" spans="1:7" x14ac:dyDescent="0.25">
      <c r="A28218" s="108" t="str">
        <f t="shared" si="441"/>
        <v>TR_2003_NATIONAL TOTAL_NOx</v>
      </c>
      <c r="B28218" s="113" t="s">
        <v>179</v>
      </c>
      <c r="C28218" s="113">
        <v>2003</v>
      </c>
      <c r="D28218" s="113" t="s">
        <v>122</v>
      </c>
      <c r="E28218" s="113" t="s">
        <v>199</v>
      </c>
      <c r="F28218" s="113" t="s">
        <v>200</v>
      </c>
      <c r="G28218" s="113">
        <v>794.34452149403</v>
      </c>
    </row>
    <row r="28219" spans="1:7" x14ac:dyDescent="0.25">
      <c r="A28219" s="108" t="str">
        <f t="shared" si="441"/>
        <v>TR_2003_NATIONAL TOTAL_NMVOC</v>
      </c>
      <c r="B28219" s="113" t="s">
        <v>179</v>
      </c>
      <c r="C28219" s="113">
        <v>2003</v>
      </c>
      <c r="D28219" s="113" t="s">
        <v>122</v>
      </c>
      <c r="E28219" s="113" t="s">
        <v>123</v>
      </c>
      <c r="F28219" s="113" t="s">
        <v>200</v>
      </c>
      <c r="G28219" s="113">
        <v>1088.5005933770401</v>
      </c>
    </row>
    <row r="28220" spans="1:7" x14ac:dyDescent="0.25">
      <c r="A28220" s="108" t="str">
        <f t="shared" si="441"/>
        <v>TR_2003_NATIONAL TOTAL_SOx</v>
      </c>
      <c r="B28220" s="113" t="s">
        <v>179</v>
      </c>
      <c r="C28220" s="113">
        <v>2003</v>
      </c>
      <c r="D28220" s="113" t="s">
        <v>122</v>
      </c>
      <c r="E28220" s="113" t="s">
        <v>201</v>
      </c>
      <c r="F28220" s="113" t="s">
        <v>200</v>
      </c>
      <c r="G28220" s="113">
        <v>663.65448035085001</v>
      </c>
    </row>
    <row r="28221" spans="1:7" x14ac:dyDescent="0.25">
      <c r="A28221" s="108" t="str">
        <f t="shared" si="441"/>
        <v>TR_2003_NATIONAL TOTAL_NH3</v>
      </c>
      <c r="B28221" s="113" t="s">
        <v>179</v>
      </c>
      <c r="C28221" s="113">
        <v>2003</v>
      </c>
      <c r="D28221" s="113" t="s">
        <v>122</v>
      </c>
      <c r="E28221" s="113" t="s">
        <v>124</v>
      </c>
      <c r="F28221" s="113" t="s">
        <v>200</v>
      </c>
      <c r="G28221" s="113">
        <v>608.06601150581196</v>
      </c>
    </row>
    <row r="28222" spans="1:7" x14ac:dyDescent="0.25">
      <c r="A28222" s="108" t="str">
        <f t="shared" si="441"/>
        <v>TR_2003_NATIONAL TOTAL_PM2.5</v>
      </c>
      <c r="B28222" s="113" t="s">
        <v>179</v>
      </c>
      <c r="C28222" s="113">
        <v>2003</v>
      </c>
      <c r="D28222" s="113" t="s">
        <v>122</v>
      </c>
      <c r="E28222" s="113" t="s">
        <v>203</v>
      </c>
      <c r="F28222" s="113" t="s">
        <v>200</v>
      </c>
      <c r="G28222" s="113">
        <v>149.48889507854801</v>
      </c>
    </row>
    <row r="28223" spans="1:7" x14ac:dyDescent="0.25">
      <c r="A28223" s="108" t="str">
        <f t="shared" si="441"/>
        <v>TR_2003_NATIONAL TOTAL_Pb</v>
      </c>
      <c r="B28223" s="113" t="s">
        <v>179</v>
      </c>
      <c r="C28223" s="113">
        <v>2003</v>
      </c>
      <c r="D28223" s="113" t="s">
        <v>122</v>
      </c>
      <c r="E28223" s="113" t="s">
        <v>125</v>
      </c>
      <c r="F28223" s="113" t="s">
        <v>200</v>
      </c>
      <c r="G28223" s="113">
        <v>8.3726100193618602E-3</v>
      </c>
    </row>
    <row r="28224" spans="1:7" x14ac:dyDescent="0.25">
      <c r="A28224" s="108" t="str">
        <f t="shared" si="441"/>
        <v>TR_2003_NATIONAL TOTAL_Cd</v>
      </c>
      <c r="B28224" s="113" t="s">
        <v>179</v>
      </c>
      <c r="C28224" s="113">
        <v>2003</v>
      </c>
      <c r="D28224" s="113" t="s">
        <v>122</v>
      </c>
      <c r="E28224" s="113" t="s">
        <v>126</v>
      </c>
      <c r="F28224" s="113" t="s">
        <v>200</v>
      </c>
      <c r="G28224" s="113">
        <v>1.9751151659236901E-3</v>
      </c>
    </row>
    <row r="28225" spans="1:7" x14ac:dyDescent="0.25">
      <c r="A28225" s="108" t="str">
        <f t="shared" si="441"/>
        <v>TR_2003_NATIONAL TOTAL_Hg</v>
      </c>
      <c r="B28225" s="113" t="s">
        <v>179</v>
      </c>
      <c r="C28225" s="113">
        <v>2003</v>
      </c>
      <c r="D28225" s="113" t="s">
        <v>122</v>
      </c>
      <c r="E28225" s="113" t="s">
        <v>127</v>
      </c>
      <c r="F28225" s="113" t="s">
        <v>200</v>
      </c>
      <c r="G28225" s="113">
        <v>1.179011232E-4</v>
      </c>
    </row>
    <row r="28226" spans="1:7" x14ac:dyDescent="0.25">
      <c r="A28226" s="108" t="str">
        <f t="shared" si="441"/>
        <v>TR_2003_1A3(FS)_NOx</v>
      </c>
      <c r="B28226" s="113" t="s">
        <v>179</v>
      </c>
      <c r="C28226" s="113">
        <v>2003</v>
      </c>
      <c r="D28226" s="113" t="s">
        <v>132</v>
      </c>
      <c r="E28226" s="113" t="s">
        <v>199</v>
      </c>
      <c r="F28226" s="113" t="s">
        <v>200</v>
      </c>
      <c r="G28226" s="113">
        <v>551.35449117499695</v>
      </c>
    </row>
    <row r="28227" spans="1:7" x14ac:dyDescent="0.25">
      <c r="A28227" s="108" t="str">
        <f t="shared" si="441"/>
        <v>TR_2003_1A3(FS)_NMVOC</v>
      </c>
      <c r="B28227" s="113" t="s">
        <v>179</v>
      </c>
      <c r="C28227" s="113">
        <v>2003</v>
      </c>
      <c r="D28227" s="113" t="s">
        <v>132</v>
      </c>
      <c r="E28227" s="113" t="s">
        <v>123</v>
      </c>
      <c r="F28227" s="113" t="s">
        <v>200</v>
      </c>
      <c r="G28227" s="113">
        <v>311.44729290363898</v>
      </c>
    </row>
    <row r="28228" spans="1:7" x14ac:dyDescent="0.25">
      <c r="A28228" s="108" t="str">
        <f t="shared" si="441"/>
        <v>TR_2003_1A3(FS)_SOx</v>
      </c>
      <c r="B28228" s="113" t="s">
        <v>179</v>
      </c>
      <c r="C28228" s="113">
        <v>2003</v>
      </c>
      <c r="D28228" s="113" t="s">
        <v>132</v>
      </c>
      <c r="E28228" s="113" t="s">
        <v>201</v>
      </c>
      <c r="F28228" s="113" t="s">
        <v>200</v>
      </c>
      <c r="G28228" s="113">
        <v>1.23858211802939E-2</v>
      </c>
    </row>
    <row r="28229" spans="1:7" x14ac:dyDescent="0.25">
      <c r="A28229" s="108" t="str">
        <f t="shared" si="441"/>
        <v>TR_2003_1A3(FS)_NH3</v>
      </c>
      <c r="B28229" s="113" t="s">
        <v>179</v>
      </c>
      <c r="C28229" s="113">
        <v>2003</v>
      </c>
      <c r="D28229" s="113" t="s">
        <v>132</v>
      </c>
      <c r="E28229" s="113" t="s">
        <v>124</v>
      </c>
      <c r="F28229" s="113" t="s">
        <v>200</v>
      </c>
      <c r="G28229" s="113">
        <v>1.10869737895756</v>
      </c>
    </row>
    <row r="28230" spans="1:7" x14ac:dyDescent="0.25">
      <c r="A28230" s="108" t="str">
        <f t="shared" si="441"/>
        <v>TR_2003_1A3(FS)_PM2.5</v>
      </c>
      <c r="B28230" s="113" t="s">
        <v>179</v>
      </c>
      <c r="C28230" s="113">
        <v>2003</v>
      </c>
      <c r="D28230" s="113" t="s">
        <v>132</v>
      </c>
      <c r="E28230" s="113" t="s">
        <v>203</v>
      </c>
      <c r="F28230" s="113" t="s">
        <v>200</v>
      </c>
      <c r="G28230" s="113">
        <v>22.317702800804401</v>
      </c>
    </row>
    <row r="28231" spans="1:7" x14ac:dyDescent="0.25">
      <c r="A28231" s="108" t="str">
        <f t="shared" ref="A28231:A28294" si="442">CONCATENATE(B28231,"_",C28231,"_",D28231,"_",E28231)</f>
        <v>TR_2004_NATIONAL TOTAL_NOx</v>
      </c>
      <c r="B28231" s="113" t="s">
        <v>179</v>
      </c>
      <c r="C28231" s="113">
        <v>2004</v>
      </c>
      <c r="D28231" s="113" t="s">
        <v>122</v>
      </c>
      <c r="E28231" s="113" t="s">
        <v>199</v>
      </c>
      <c r="F28231" s="113" t="s">
        <v>200</v>
      </c>
      <c r="G28231" s="113">
        <v>1195.4632805911899</v>
      </c>
    </row>
    <row r="28232" spans="1:7" x14ac:dyDescent="0.25">
      <c r="A28232" s="108" t="str">
        <f t="shared" si="442"/>
        <v>TR_2004_NATIONAL TOTAL_NMVOC</v>
      </c>
      <c r="B28232" s="113" t="s">
        <v>179</v>
      </c>
      <c r="C28232" s="113">
        <v>2004</v>
      </c>
      <c r="D28232" s="113" t="s">
        <v>122</v>
      </c>
      <c r="E28232" s="113" t="s">
        <v>123</v>
      </c>
      <c r="F28232" s="113" t="s">
        <v>200</v>
      </c>
      <c r="G28232" s="113">
        <v>1035.50238056585</v>
      </c>
    </row>
    <row r="28233" spans="1:7" x14ac:dyDescent="0.25">
      <c r="A28233" s="108" t="str">
        <f t="shared" si="442"/>
        <v>TR_2004_NATIONAL TOTAL_SOx</v>
      </c>
      <c r="B28233" s="113" t="s">
        <v>179</v>
      </c>
      <c r="C28233" s="113">
        <v>2004</v>
      </c>
      <c r="D28233" s="113" t="s">
        <v>122</v>
      </c>
      <c r="E28233" s="113" t="s">
        <v>201</v>
      </c>
      <c r="F28233" s="113" t="s">
        <v>200</v>
      </c>
      <c r="G28233" s="113">
        <v>646.09203548363905</v>
      </c>
    </row>
    <row r="28234" spans="1:7" x14ac:dyDescent="0.25">
      <c r="A28234" s="108" t="str">
        <f t="shared" si="442"/>
        <v>TR_2004_NATIONAL TOTAL_NH3</v>
      </c>
      <c r="B28234" s="113" t="s">
        <v>179</v>
      </c>
      <c r="C28234" s="113">
        <v>2004</v>
      </c>
      <c r="D28234" s="113" t="s">
        <v>122</v>
      </c>
      <c r="E28234" s="113" t="s">
        <v>124</v>
      </c>
      <c r="F28234" s="113" t="s">
        <v>200</v>
      </c>
      <c r="G28234" s="113">
        <v>617.78254090930795</v>
      </c>
    </row>
    <row r="28235" spans="1:7" x14ac:dyDescent="0.25">
      <c r="A28235" s="108" t="str">
        <f t="shared" si="442"/>
        <v>TR_2004_NATIONAL TOTAL_PM2.5</v>
      </c>
      <c r="B28235" s="113" t="s">
        <v>179</v>
      </c>
      <c r="C28235" s="113">
        <v>2004</v>
      </c>
      <c r="D28235" s="113" t="s">
        <v>122</v>
      </c>
      <c r="E28235" s="113" t="s">
        <v>203</v>
      </c>
      <c r="F28235" s="113" t="s">
        <v>200</v>
      </c>
      <c r="G28235" s="113">
        <v>173.398472903591</v>
      </c>
    </row>
    <row r="28236" spans="1:7" x14ac:dyDescent="0.25">
      <c r="A28236" s="108" t="str">
        <f t="shared" si="442"/>
        <v>TR_2004_NATIONAL TOTAL_Pb</v>
      </c>
      <c r="B28236" s="113" t="s">
        <v>179</v>
      </c>
      <c r="C28236" s="113">
        <v>2004</v>
      </c>
      <c r="D28236" s="113" t="s">
        <v>122</v>
      </c>
      <c r="E28236" s="113" t="s">
        <v>125</v>
      </c>
      <c r="F28236" s="113" t="s">
        <v>200</v>
      </c>
      <c r="G28236" s="113">
        <v>1.64911900603E-2</v>
      </c>
    </row>
    <row r="28237" spans="1:7" x14ac:dyDescent="0.25">
      <c r="A28237" s="108" t="str">
        <f t="shared" si="442"/>
        <v>TR_2004_NATIONAL TOTAL_Cd</v>
      </c>
      <c r="B28237" s="113" t="s">
        <v>179</v>
      </c>
      <c r="C28237" s="113">
        <v>2004</v>
      </c>
      <c r="D28237" s="113" t="s">
        <v>122</v>
      </c>
      <c r="E28237" s="113" t="s">
        <v>126</v>
      </c>
      <c r="F28237" s="113" t="s">
        <v>200</v>
      </c>
      <c r="G28237" s="113">
        <v>1.74318932326957E-3</v>
      </c>
    </row>
    <row r="28238" spans="1:7" x14ac:dyDescent="0.25">
      <c r="A28238" s="108" t="str">
        <f t="shared" si="442"/>
        <v>TR_2004_NATIONAL TOTAL_Hg</v>
      </c>
      <c r="B28238" s="113" t="s">
        <v>179</v>
      </c>
      <c r="C28238" s="113">
        <v>2004</v>
      </c>
      <c r="D28238" s="113" t="s">
        <v>122</v>
      </c>
      <c r="E28238" s="113" t="s">
        <v>127</v>
      </c>
      <c r="F28238" s="113" t="s">
        <v>200</v>
      </c>
      <c r="G28238" s="113">
        <v>1.027711981E-4</v>
      </c>
    </row>
    <row r="28239" spans="1:7" x14ac:dyDescent="0.25">
      <c r="A28239" s="108" t="str">
        <f t="shared" si="442"/>
        <v>TR_2004_1A3(FS)_NOx</v>
      </c>
      <c r="B28239" s="113" t="s">
        <v>179</v>
      </c>
      <c r="C28239" s="113">
        <v>2004</v>
      </c>
      <c r="D28239" s="113" t="s">
        <v>132</v>
      </c>
      <c r="E28239" s="113" t="s">
        <v>199</v>
      </c>
      <c r="F28239" s="113" t="s">
        <v>200</v>
      </c>
      <c r="G28239" s="113">
        <v>936.60205652653303</v>
      </c>
    </row>
    <row r="28240" spans="1:7" x14ac:dyDescent="0.25">
      <c r="A28240" s="108" t="str">
        <f t="shared" si="442"/>
        <v>TR_2004_1A3(FS)_NMVOC</v>
      </c>
      <c r="B28240" s="113" t="s">
        <v>179</v>
      </c>
      <c r="C28240" s="113">
        <v>2004</v>
      </c>
      <c r="D28240" s="113" t="s">
        <v>132</v>
      </c>
      <c r="E28240" s="113" t="s">
        <v>123</v>
      </c>
      <c r="F28240" s="113" t="s">
        <v>200</v>
      </c>
      <c r="G28240" s="113">
        <v>240.14262187607901</v>
      </c>
    </row>
    <row r="28241" spans="1:7" x14ac:dyDescent="0.25">
      <c r="A28241" s="108" t="str">
        <f t="shared" si="442"/>
        <v>TR_2004_1A3(FS)_SOx</v>
      </c>
      <c r="B28241" s="113" t="s">
        <v>179</v>
      </c>
      <c r="C28241" s="113">
        <v>2004</v>
      </c>
      <c r="D28241" s="113" t="s">
        <v>132</v>
      </c>
      <c r="E28241" s="113" t="s">
        <v>201</v>
      </c>
      <c r="F28241" s="113" t="s">
        <v>200</v>
      </c>
      <c r="G28241" s="113">
        <v>6.7758048630953305E-2</v>
      </c>
    </row>
    <row r="28242" spans="1:7" x14ac:dyDescent="0.25">
      <c r="A28242" s="108" t="str">
        <f t="shared" si="442"/>
        <v>TR_2004_1A3(FS)_NH3</v>
      </c>
      <c r="B28242" s="113" t="s">
        <v>179</v>
      </c>
      <c r="C28242" s="113">
        <v>2004</v>
      </c>
      <c r="D28242" s="113" t="s">
        <v>132</v>
      </c>
      <c r="E28242" s="113" t="s">
        <v>124</v>
      </c>
      <c r="F28242" s="113" t="s">
        <v>200</v>
      </c>
      <c r="G28242" s="113">
        <v>2.55667042099746</v>
      </c>
    </row>
    <row r="28243" spans="1:7" x14ac:dyDescent="0.25">
      <c r="A28243" s="108" t="str">
        <f t="shared" si="442"/>
        <v>TR_2004_1A3(FS)_PM2.5</v>
      </c>
      <c r="B28243" s="113" t="s">
        <v>179</v>
      </c>
      <c r="C28243" s="113">
        <v>2004</v>
      </c>
      <c r="D28243" s="113" t="s">
        <v>132</v>
      </c>
      <c r="E28243" s="113" t="s">
        <v>203</v>
      </c>
      <c r="F28243" s="113" t="s">
        <v>200</v>
      </c>
      <c r="G28243" s="113">
        <v>41.3234510790383</v>
      </c>
    </row>
    <row r="28244" spans="1:7" x14ac:dyDescent="0.25">
      <c r="A28244" s="108" t="str">
        <f t="shared" si="442"/>
        <v>TR_2005_NATIONAL TOTAL_NOx</v>
      </c>
      <c r="B28244" s="113" t="s">
        <v>179</v>
      </c>
      <c r="C28244" s="113">
        <v>2005</v>
      </c>
      <c r="D28244" s="113" t="s">
        <v>122</v>
      </c>
      <c r="E28244" s="113" t="s">
        <v>199</v>
      </c>
      <c r="F28244" s="113" t="s">
        <v>200</v>
      </c>
      <c r="G28244" s="113">
        <v>1081.07141162417</v>
      </c>
    </row>
    <row r="28245" spans="1:7" x14ac:dyDescent="0.25">
      <c r="A28245" s="108" t="str">
        <f t="shared" si="442"/>
        <v>TR_2005_NATIONAL TOTAL_NMVOC</v>
      </c>
      <c r="B28245" s="113" t="s">
        <v>179</v>
      </c>
      <c r="C28245" s="113">
        <v>2005</v>
      </c>
      <c r="D28245" s="113" t="s">
        <v>122</v>
      </c>
      <c r="E28245" s="113" t="s">
        <v>123</v>
      </c>
      <c r="F28245" s="113" t="s">
        <v>200</v>
      </c>
      <c r="G28245" s="113">
        <v>969.35043022682498</v>
      </c>
    </row>
    <row r="28246" spans="1:7" x14ac:dyDescent="0.25">
      <c r="A28246" s="108" t="str">
        <f t="shared" si="442"/>
        <v>TR_2005_NATIONAL TOTAL_SOx</v>
      </c>
      <c r="B28246" s="113" t="s">
        <v>179</v>
      </c>
      <c r="C28246" s="113">
        <v>2005</v>
      </c>
      <c r="D28246" s="113" t="s">
        <v>122</v>
      </c>
      <c r="E28246" s="113" t="s">
        <v>201</v>
      </c>
      <c r="F28246" s="113" t="s">
        <v>200</v>
      </c>
      <c r="G28246" s="113">
        <v>626.34132171081797</v>
      </c>
    </row>
    <row r="28247" spans="1:7" x14ac:dyDescent="0.25">
      <c r="A28247" s="108" t="str">
        <f t="shared" si="442"/>
        <v>TR_2005_NATIONAL TOTAL_NH3</v>
      </c>
      <c r="B28247" s="113" t="s">
        <v>179</v>
      </c>
      <c r="C28247" s="113">
        <v>2005</v>
      </c>
      <c r="D28247" s="113" t="s">
        <v>122</v>
      </c>
      <c r="E28247" s="113" t="s">
        <v>124</v>
      </c>
      <c r="F28247" s="113" t="s">
        <v>200</v>
      </c>
      <c r="G28247" s="113">
        <v>631.06030389606599</v>
      </c>
    </row>
    <row r="28248" spans="1:7" x14ac:dyDescent="0.25">
      <c r="A28248" s="108" t="str">
        <f t="shared" si="442"/>
        <v>TR_2005_NATIONAL TOTAL_PM2.5</v>
      </c>
      <c r="B28248" s="113" t="s">
        <v>179</v>
      </c>
      <c r="C28248" s="113">
        <v>2005</v>
      </c>
      <c r="D28248" s="113" t="s">
        <v>122</v>
      </c>
      <c r="E28248" s="113" t="s">
        <v>203</v>
      </c>
      <c r="F28248" s="113" t="s">
        <v>200</v>
      </c>
      <c r="G28248" s="113">
        <v>170.61503027648001</v>
      </c>
    </row>
    <row r="28249" spans="1:7" x14ac:dyDescent="0.25">
      <c r="A28249" s="108" t="str">
        <f t="shared" si="442"/>
        <v>TR_2005_NATIONAL TOTAL_Pb</v>
      </c>
      <c r="B28249" s="113" t="s">
        <v>179</v>
      </c>
      <c r="C28249" s="113">
        <v>2005</v>
      </c>
      <c r="D28249" s="113" t="s">
        <v>122</v>
      </c>
      <c r="E28249" s="113" t="s">
        <v>125</v>
      </c>
      <c r="F28249" s="113" t="s">
        <v>200</v>
      </c>
      <c r="G28249" s="113">
        <v>1.5108233200681E-2</v>
      </c>
    </row>
    <row r="28250" spans="1:7" x14ac:dyDescent="0.25">
      <c r="A28250" s="108" t="str">
        <f t="shared" si="442"/>
        <v>TR_2005_NATIONAL TOTAL_Cd</v>
      </c>
      <c r="B28250" s="113" t="s">
        <v>179</v>
      </c>
      <c r="C28250" s="113">
        <v>2005</v>
      </c>
      <c r="D28250" s="113" t="s">
        <v>122</v>
      </c>
      <c r="E28250" s="113" t="s">
        <v>126</v>
      </c>
      <c r="F28250" s="113" t="s">
        <v>200</v>
      </c>
      <c r="G28250" s="113">
        <v>1.4490809603445599E-3</v>
      </c>
    </row>
    <row r="28251" spans="1:7" x14ac:dyDescent="0.25">
      <c r="A28251" s="108" t="str">
        <f t="shared" si="442"/>
        <v>TR_2005_NATIONAL TOTAL_Hg</v>
      </c>
      <c r="B28251" s="113" t="s">
        <v>179</v>
      </c>
      <c r="C28251" s="113">
        <v>2005</v>
      </c>
      <c r="D28251" s="113" t="s">
        <v>122</v>
      </c>
      <c r="E28251" s="113" t="s">
        <v>127</v>
      </c>
      <c r="F28251" s="113" t="s">
        <v>200</v>
      </c>
      <c r="G28251" s="150">
        <v>8.4639737100000002E-5</v>
      </c>
    </row>
    <row r="28252" spans="1:7" x14ac:dyDescent="0.25">
      <c r="A28252" s="108" t="str">
        <f t="shared" si="442"/>
        <v>TR_2005_1A3(FS)_NOx</v>
      </c>
      <c r="B28252" s="113" t="s">
        <v>179</v>
      </c>
      <c r="C28252" s="113">
        <v>2005</v>
      </c>
      <c r="D28252" s="113" t="s">
        <v>132</v>
      </c>
      <c r="E28252" s="113" t="s">
        <v>199</v>
      </c>
      <c r="F28252" s="113" t="s">
        <v>200</v>
      </c>
      <c r="G28252" s="113">
        <v>814.84960160602895</v>
      </c>
    </row>
    <row r="28253" spans="1:7" x14ac:dyDescent="0.25">
      <c r="A28253" s="108" t="str">
        <f t="shared" si="442"/>
        <v>TR_2005_1A3(FS)_NMVOC</v>
      </c>
      <c r="B28253" s="113" t="s">
        <v>179</v>
      </c>
      <c r="C28253" s="113">
        <v>2005</v>
      </c>
      <c r="D28253" s="113" t="s">
        <v>132</v>
      </c>
      <c r="E28253" s="113" t="s">
        <v>123</v>
      </c>
      <c r="F28253" s="113" t="s">
        <v>200</v>
      </c>
      <c r="G28253" s="113">
        <v>178.19946710776799</v>
      </c>
    </row>
    <row r="28254" spans="1:7" x14ac:dyDescent="0.25">
      <c r="A28254" s="108" t="str">
        <f t="shared" si="442"/>
        <v>TR_2005_1A3(FS)_SOx</v>
      </c>
      <c r="B28254" s="113" t="s">
        <v>179</v>
      </c>
      <c r="C28254" s="113">
        <v>2005</v>
      </c>
      <c r="D28254" s="113" t="s">
        <v>132</v>
      </c>
      <c r="E28254" s="113" t="s">
        <v>201</v>
      </c>
      <c r="F28254" s="113" t="s">
        <v>200</v>
      </c>
      <c r="G28254" s="113">
        <v>6.49230779232709E-2</v>
      </c>
    </row>
    <row r="28255" spans="1:7" x14ac:dyDescent="0.25">
      <c r="A28255" s="108" t="str">
        <f t="shared" si="442"/>
        <v>TR_2005_1A3(FS)_NH3</v>
      </c>
      <c r="B28255" s="113" t="s">
        <v>179</v>
      </c>
      <c r="C28255" s="113">
        <v>2005</v>
      </c>
      <c r="D28255" s="113" t="s">
        <v>132</v>
      </c>
      <c r="E28255" s="113" t="s">
        <v>124</v>
      </c>
      <c r="F28255" s="113" t="s">
        <v>200</v>
      </c>
      <c r="G28255" s="113">
        <v>2.5066165039778099</v>
      </c>
    </row>
    <row r="28256" spans="1:7" x14ac:dyDescent="0.25">
      <c r="A28256" s="108" t="str">
        <f t="shared" si="442"/>
        <v>TR_2005_1A3(FS)_PM2.5</v>
      </c>
      <c r="B28256" s="113" t="s">
        <v>179</v>
      </c>
      <c r="C28256" s="113">
        <v>2005</v>
      </c>
      <c r="D28256" s="113" t="s">
        <v>132</v>
      </c>
      <c r="E28256" s="113" t="s">
        <v>203</v>
      </c>
      <c r="F28256" s="113" t="s">
        <v>200</v>
      </c>
      <c r="G28256" s="113">
        <v>36.759028179281003</v>
      </c>
    </row>
    <row r="28257" spans="1:7" x14ac:dyDescent="0.25">
      <c r="A28257" s="108" t="str">
        <f t="shared" si="442"/>
        <v>TR_2006_NATIONAL TOTAL_NOx</v>
      </c>
      <c r="B28257" s="113" t="s">
        <v>179</v>
      </c>
      <c r="C28257" s="113">
        <v>2006</v>
      </c>
      <c r="D28257" s="113" t="s">
        <v>122</v>
      </c>
      <c r="E28257" s="113" t="s">
        <v>199</v>
      </c>
      <c r="F28257" s="113" t="s">
        <v>200</v>
      </c>
      <c r="G28257" s="113">
        <v>1049.2828558989399</v>
      </c>
    </row>
    <row r="28258" spans="1:7" x14ac:dyDescent="0.25">
      <c r="A28258" s="108" t="str">
        <f t="shared" si="442"/>
        <v>TR_2006_NATIONAL TOTAL_NMVOC</v>
      </c>
      <c r="B28258" s="113" t="s">
        <v>179</v>
      </c>
      <c r="C28258" s="113">
        <v>2006</v>
      </c>
      <c r="D28258" s="113" t="s">
        <v>122</v>
      </c>
      <c r="E28258" s="113" t="s">
        <v>123</v>
      </c>
      <c r="F28258" s="113" t="s">
        <v>200</v>
      </c>
      <c r="G28258" s="113">
        <v>949.56026198153404</v>
      </c>
    </row>
    <row r="28259" spans="1:7" x14ac:dyDescent="0.25">
      <c r="A28259" s="108" t="str">
        <f t="shared" si="442"/>
        <v>TR_2006_NATIONAL TOTAL_SOx</v>
      </c>
      <c r="B28259" s="113" t="s">
        <v>179</v>
      </c>
      <c r="C28259" s="113">
        <v>2006</v>
      </c>
      <c r="D28259" s="113" t="s">
        <v>122</v>
      </c>
      <c r="E28259" s="113" t="s">
        <v>201</v>
      </c>
      <c r="F28259" s="113" t="s">
        <v>200</v>
      </c>
      <c r="G28259" s="113">
        <v>697.866717327326</v>
      </c>
    </row>
    <row r="28260" spans="1:7" x14ac:dyDescent="0.25">
      <c r="A28260" s="108" t="str">
        <f t="shared" si="442"/>
        <v>TR_2006_NATIONAL TOTAL_NH3</v>
      </c>
      <c r="B28260" s="113" t="s">
        <v>179</v>
      </c>
      <c r="C28260" s="113">
        <v>2006</v>
      </c>
      <c r="D28260" s="113" t="s">
        <v>122</v>
      </c>
      <c r="E28260" s="113" t="s">
        <v>124</v>
      </c>
      <c r="F28260" s="113" t="s">
        <v>200</v>
      </c>
      <c r="G28260" s="113">
        <v>647.87670872782599</v>
      </c>
    </row>
    <row r="28261" spans="1:7" x14ac:dyDescent="0.25">
      <c r="A28261" s="108" t="str">
        <f t="shared" si="442"/>
        <v>TR_2006_NATIONAL TOTAL_PM2.5</v>
      </c>
      <c r="B28261" s="113" t="s">
        <v>179</v>
      </c>
      <c r="C28261" s="113">
        <v>2006</v>
      </c>
      <c r="D28261" s="113" t="s">
        <v>122</v>
      </c>
      <c r="E28261" s="113" t="s">
        <v>203</v>
      </c>
      <c r="F28261" s="113" t="s">
        <v>200</v>
      </c>
      <c r="G28261" s="113">
        <v>172.472209494439</v>
      </c>
    </row>
    <row r="28262" spans="1:7" x14ac:dyDescent="0.25">
      <c r="A28262" s="108" t="str">
        <f t="shared" si="442"/>
        <v>TR_2006_NATIONAL TOTAL_Pb</v>
      </c>
      <c r="B28262" s="113" t="s">
        <v>179</v>
      </c>
      <c r="C28262" s="113">
        <v>2006</v>
      </c>
      <c r="D28262" s="113" t="s">
        <v>122</v>
      </c>
      <c r="E28262" s="113" t="s">
        <v>125</v>
      </c>
      <c r="F28262" s="113" t="s">
        <v>200</v>
      </c>
      <c r="G28262" s="113">
        <v>1.45893735111526E-2</v>
      </c>
    </row>
    <row r="28263" spans="1:7" x14ac:dyDescent="0.25">
      <c r="A28263" s="108" t="str">
        <f t="shared" si="442"/>
        <v>TR_2006_NATIONAL TOTAL_Cd</v>
      </c>
      <c r="B28263" s="113" t="s">
        <v>179</v>
      </c>
      <c r="C28263" s="113">
        <v>2006</v>
      </c>
      <c r="D28263" s="113" t="s">
        <v>122</v>
      </c>
      <c r="E28263" s="113" t="s">
        <v>126</v>
      </c>
      <c r="F28263" s="113" t="s">
        <v>200</v>
      </c>
      <c r="G28263" s="113">
        <v>1.14657357924652E-3</v>
      </c>
    </row>
    <row r="28264" spans="1:7" x14ac:dyDescent="0.25">
      <c r="A28264" s="108" t="str">
        <f t="shared" si="442"/>
        <v>TR_2006_NATIONAL TOTAL_Hg</v>
      </c>
      <c r="B28264" s="113" t="s">
        <v>179</v>
      </c>
      <c r="C28264" s="113">
        <v>2006</v>
      </c>
      <c r="D28264" s="113" t="s">
        <v>122</v>
      </c>
      <c r="E28264" s="113" t="s">
        <v>127</v>
      </c>
      <c r="F28264" s="113" t="s">
        <v>200</v>
      </c>
      <c r="G28264" s="150">
        <v>6.3730655871999995E-5</v>
      </c>
    </row>
    <row r="28265" spans="1:7" x14ac:dyDescent="0.25">
      <c r="A28265" s="108" t="str">
        <f t="shared" si="442"/>
        <v>TR_2006_1A3(FS)_NOx</v>
      </c>
      <c r="B28265" s="113" t="s">
        <v>179</v>
      </c>
      <c r="C28265" s="113">
        <v>2006</v>
      </c>
      <c r="D28265" s="113" t="s">
        <v>132</v>
      </c>
      <c r="E28265" s="113" t="s">
        <v>199</v>
      </c>
      <c r="F28265" s="113" t="s">
        <v>200</v>
      </c>
      <c r="G28265" s="113">
        <v>757.65279307724404</v>
      </c>
    </row>
    <row r="28266" spans="1:7" x14ac:dyDescent="0.25">
      <c r="A28266" s="108" t="str">
        <f t="shared" si="442"/>
        <v>TR_2006_1A3(FS)_NMVOC</v>
      </c>
      <c r="B28266" s="113" t="s">
        <v>179</v>
      </c>
      <c r="C28266" s="113">
        <v>2006</v>
      </c>
      <c r="D28266" s="113" t="s">
        <v>132</v>
      </c>
      <c r="E28266" s="113" t="s">
        <v>123</v>
      </c>
      <c r="F28266" s="113" t="s">
        <v>200</v>
      </c>
      <c r="G28266" s="113">
        <v>155.19565471703601</v>
      </c>
    </row>
    <row r="28267" spans="1:7" x14ac:dyDescent="0.25">
      <c r="A28267" s="108" t="str">
        <f t="shared" si="442"/>
        <v>TR_2006_1A3(FS)_SOx</v>
      </c>
      <c r="B28267" s="113" t="s">
        <v>179</v>
      </c>
      <c r="C28267" s="113">
        <v>2006</v>
      </c>
      <c r="D28267" s="113" t="s">
        <v>132</v>
      </c>
      <c r="E28267" s="113" t="s">
        <v>201</v>
      </c>
      <c r="F28267" s="113" t="s">
        <v>200</v>
      </c>
      <c r="G28267" s="113">
        <v>6.4504892890022106E-2</v>
      </c>
    </row>
    <row r="28268" spans="1:7" x14ac:dyDescent="0.25">
      <c r="A28268" s="108" t="str">
        <f t="shared" si="442"/>
        <v>TR_2006_1A3(FS)_NH3</v>
      </c>
      <c r="B28268" s="113" t="s">
        <v>179</v>
      </c>
      <c r="C28268" s="113">
        <v>2006</v>
      </c>
      <c r="D28268" s="113" t="s">
        <v>132</v>
      </c>
      <c r="E28268" s="113" t="s">
        <v>124</v>
      </c>
      <c r="F28268" s="113" t="s">
        <v>200</v>
      </c>
      <c r="G28268" s="113">
        <v>2.42267586367623</v>
      </c>
    </row>
    <row r="28269" spans="1:7" x14ac:dyDescent="0.25">
      <c r="A28269" s="108" t="str">
        <f t="shared" si="442"/>
        <v>TR_2006_1A3(FS)_PM2.5</v>
      </c>
      <c r="B28269" s="113" t="s">
        <v>179</v>
      </c>
      <c r="C28269" s="113">
        <v>2006</v>
      </c>
      <c r="D28269" s="113" t="s">
        <v>132</v>
      </c>
      <c r="E28269" s="113" t="s">
        <v>203</v>
      </c>
      <c r="F28269" s="113" t="s">
        <v>200</v>
      </c>
      <c r="G28269" s="113">
        <v>34.614989176995302</v>
      </c>
    </row>
    <row r="28270" spans="1:7" x14ac:dyDescent="0.25">
      <c r="A28270" s="108" t="str">
        <f t="shared" si="442"/>
        <v>TR_2007_NATIONAL TOTAL_NOx</v>
      </c>
      <c r="B28270" s="113" t="s">
        <v>179</v>
      </c>
      <c r="C28270" s="113">
        <v>2007</v>
      </c>
      <c r="D28270" s="113" t="s">
        <v>122</v>
      </c>
      <c r="E28270" s="113" t="s">
        <v>199</v>
      </c>
      <c r="F28270" s="113" t="s">
        <v>200</v>
      </c>
      <c r="G28270" s="113">
        <v>1215.0996811709099</v>
      </c>
    </row>
    <row r="28271" spans="1:7" x14ac:dyDescent="0.25">
      <c r="A28271" s="108" t="str">
        <f t="shared" si="442"/>
        <v>TR_2007_NATIONAL TOTAL_NMVOC</v>
      </c>
      <c r="B28271" s="113" t="s">
        <v>179</v>
      </c>
      <c r="C28271" s="113">
        <v>2007</v>
      </c>
      <c r="D28271" s="113" t="s">
        <v>122</v>
      </c>
      <c r="E28271" s="113" t="s">
        <v>123</v>
      </c>
      <c r="F28271" s="113" t="s">
        <v>200</v>
      </c>
      <c r="G28271" s="113">
        <v>989.29468995623995</v>
      </c>
    </row>
    <row r="28272" spans="1:7" x14ac:dyDescent="0.25">
      <c r="A28272" s="108" t="str">
        <f t="shared" si="442"/>
        <v>TR_2007_NATIONAL TOTAL_SOx</v>
      </c>
      <c r="B28272" s="113" t="s">
        <v>179</v>
      </c>
      <c r="C28272" s="113">
        <v>2007</v>
      </c>
      <c r="D28272" s="113" t="s">
        <v>122</v>
      </c>
      <c r="E28272" s="113" t="s">
        <v>201</v>
      </c>
      <c r="F28272" s="113" t="s">
        <v>200</v>
      </c>
      <c r="G28272" s="113">
        <v>2498.5764596776798</v>
      </c>
    </row>
    <row r="28273" spans="1:7" x14ac:dyDescent="0.25">
      <c r="A28273" s="108" t="str">
        <f t="shared" si="442"/>
        <v>TR_2007_NATIONAL TOTAL_NH3</v>
      </c>
      <c r="B28273" s="113" t="s">
        <v>179</v>
      </c>
      <c r="C28273" s="113">
        <v>2007</v>
      </c>
      <c r="D28273" s="113" t="s">
        <v>122</v>
      </c>
      <c r="E28273" s="113" t="s">
        <v>124</v>
      </c>
      <c r="F28273" s="113" t="s">
        <v>200</v>
      </c>
      <c r="G28273" s="113">
        <v>612.352377093516</v>
      </c>
    </row>
    <row r="28274" spans="1:7" x14ac:dyDescent="0.25">
      <c r="A28274" s="108" t="str">
        <f t="shared" si="442"/>
        <v>TR_2007_NATIONAL TOTAL_PM2.5</v>
      </c>
      <c r="B28274" s="113" t="s">
        <v>179</v>
      </c>
      <c r="C28274" s="113">
        <v>2007</v>
      </c>
      <c r="D28274" s="113" t="s">
        <v>122</v>
      </c>
      <c r="E28274" s="113" t="s">
        <v>203</v>
      </c>
      <c r="F28274" s="113" t="s">
        <v>200</v>
      </c>
      <c r="G28274" s="113">
        <v>322.24578229172801</v>
      </c>
    </row>
    <row r="28275" spans="1:7" x14ac:dyDescent="0.25">
      <c r="A28275" s="108" t="str">
        <f t="shared" si="442"/>
        <v>TR_2007_NATIONAL TOTAL_Pb</v>
      </c>
      <c r="B28275" s="113" t="s">
        <v>179</v>
      </c>
      <c r="C28275" s="113">
        <v>2007</v>
      </c>
      <c r="D28275" s="113" t="s">
        <v>122</v>
      </c>
      <c r="E28275" s="113" t="s">
        <v>125</v>
      </c>
      <c r="F28275" s="113" t="s">
        <v>200</v>
      </c>
      <c r="G28275" s="113">
        <v>1.26131999884704E-2</v>
      </c>
    </row>
    <row r="28276" spans="1:7" x14ac:dyDescent="0.25">
      <c r="A28276" s="108" t="str">
        <f t="shared" si="442"/>
        <v>TR_2007_NATIONAL TOTAL_Cd</v>
      </c>
      <c r="B28276" s="113" t="s">
        <v>179</v>
      </c>
      <c r="C28276" s="113">
        <v>2007</v>
      </c>
      <c r="D28276" s="113" t="s">
        <v>122</v>
      </c>
      <c r="E28276" s="113" t="s">
        <v>126</v>
      </c>
      <c r="F28276" s="113" t="s">
        <v>200</v>
      </c>
      <c r="G28276" s="113">
        <v>1.60420468336906E-3</v>
      </c>
    </row>
    <row r="28277" spans="1:7" x14ac:dyDescent="0.25">
      <c r="A28277" s="108" t="str">
        <f t="shared" si="442"/>
        <v>TR_2007_NATIONAL TOTAL_Hg</v>
      </c>
      <c r="B28277" s="113" t="s">
        <v>179</v>
      </c>
      <c r="C28277" s="113">
        <v>2007</v>
      </c>
      <c r="D28277" s="113" t="s">
        <v>122</v>
      </c>
      <c r="E28277" s="113" t="s">
        <v>127</v>
      </c>
      <c r="F28277" s="113" t="s">
        <v>200</v>
      </c>
      <c r="G28277" s="150">
        <v>9.8298266174197998E-5</v>
      </c>
    </row>
    <row r="28278" spans="1:7" x14ac:dyDescent="0.25">
      <c r="A28278" s="108" t="str">
        <f t="shared" si="442"/>
        <v>TR_2007_1A3(FS)_NOx</v>
      </c>
      <c r="B28278" s="113" t="s">
        <v>179</v>
      </c>
      <c r="C28278" s="113">
        <v>2007</v>
      </c>
      <c r="D28278" s="113" t="s">
        <v>132</v>
      </c>
      <c r="E28278" s="113" t="s">
        <v>199</v>
      </c>
      <c r="F28278" s="113" t="s">
        <v>200</v>
      </c>
      <c r="G28278" s="113">
        <v>642.50174868445799</v>
      </c>
    </row>
    <row r="28279" spans="1:7" x14ac:dyDescent="0.25">
      <c r="A28279" s="108" t="str">
        <f t="shared" si="442"/>
        <v>TR_2007_1A3(FS)_NMVOC</v>
      </c>
      <c r="B28279" s="113" t="s">
        <v>179</v>
      </c>
      <c r="C28279" s="113">
        <v>2007</v>
      </c>
      <c r="D28279" s="113" t="s">
        <v>132</v>
      </c>
      <c r="E28279" s="113" t="s">
        <v>123</v>
      </c>
      <c r="F28279" s="113" t="s">
        <v>200</v>
      </c>
      <c r="G28279" s="113">
        <v>54.683560782961102</v>
      </c>
    </row>
    <row r="28280" spans="1:7" x14ac:dyDescent="0.25">
      <c r="A28280" s="108" t="str">
        <f t="shared" si="442"/>
        <v>TR_2007_1A3(FS)_SOx</v>
      </c>
      <c r="B28280" s="113" t="s">
        <v>179</v>
      </c>
      <c r="C28280" s="113">
        <v>2007</v>
      </c>
      <c r="D28280" s="113" t="s">
        <v>132</v>
      </c>
      <c r="E28280" s="113" t="s">
        <v>201</v>
      </c>
      <c r="F28280" s="113" t="s">
        <v>200</v>
      </c>
      <c r="G28280" s="113">
        <v>6.2648338341335499E-2</v>
      </c>
    </row>
    <row r="28281" spans="1:7" x14ac:dyDescent="0.25">
      <c r="A28281" s="108" t="str">
        <f t="shared" si="442"/>
        <v>TR_2007_1A3(FS)_NH3</v>
      </c>
      <c r="B28281" s="113" t="s">
        <v>179</v>
      </c>
      <c r="C28281" s="113">
        <v>2007</v>
      </c>
      <c r="D28281" s="113" t="s">
        <v>132</v>
      </c>
      <c r="E28281" s="113" t="s">
        <v>124</v>
      </c>
      <c r="F28281" s="113" t="s">
        <v>200</v>
      </c>
      <c r="G28281" s="113">
        <v>2.1066524221596201</v>
      </c>
    </row>
    <row r="28282" spans="1:7" x14ac:dyDescent="0.25">
      <c r="A28282" s="108" t="str">
        <f t="shared" si="442"/>
        <v>TR_2007_1A3(FS)_PM2.5</v>
      </c>
      <c r="B28282" s="113" t="s">
        <v>179</v>
      </c>
      <c r="C28282" s="113">
        <v>2007</v>
      </c>
      <c r="D28282" s="113" t="s">
        <v>132</v>
      </c>
      <c r="E28282" s="113" t="s">
        <v>203</v>
      </c>
      <c r="F28282" s="113" t="s">
        <v>200</v>
      </c>
      <c r="G28282" s="113">
        <v>29.632866758746001</v>
      </c>
    </row>
    <row r="28283" spans="1:7" x14ac:dyDescent="0.25">
      <c r="A28283" s="108" t="str">
        <f t="shared" si="442"/>
        <v>TR_2008_NATIONAL TOTAL_NOx</v>
      </c>
      <c r="B28283" s="113" t="s">
        <v>179</v>
      </c>
      <c r="C28283" s="113">
        <v>2008</v>
      </c>
      <c r="D28283" s="113" t="s">
        <v>122</v>
      </c>
      <c r="E28283" s="113" t="s">
        <v>199</v>
      </c>
      <c r="F28283" s="113" t="s">
        <v>200</v>
      </c>
      <c r="G28283" s="113">
        <v>1127.4908650136899</v>
      </c>
    </row>
    <row r="28284" spans="1:7" x14ac:dyDescent="0.25">
      <c r="A28284" s="108" t="str">
        <f t="shared" si="442"/>
        <v>TR_2008_NATIONAL TOTAL_NMVOC</v>
      </c>
      <c r="B28284" s="113" t="s">
        <v>179</v>
      </c>
      <c r="C28284" s="113">
        <v>2008</v>
      </c>
      <c r="D28284" s="113" t="s">
        <v>122</v>
      </c>
      <c r="E28284" s="113" t="s">
        <v>123</v>
      </c>
      <c r="F28284" s="113" t="s">
        <v>200</v>
      </c>
      <c r="G28284" s="113">
        <v>1088.3021155998299</v>
      </c>
    </row>
    <row r="28285" spans="1:7" x14ac:dyDescent="0.25">
      <c r="A28285" s="108" t="str">
        <f t="shared" si="442"/>
        <v>TR_2008_NATIONAL TOTAL_SOx</v>
      </c>
      <c r="B28285" s="113" t="s">
        <v>179</v>
      </c>
      <c r="C28285" s="113">
        <v>2008</v>
      </c>
      <c r="D28285" s="113" t="s">
        <v>122</v>
      </c>
      <c r="E28285" s="113" t="s">
        <v>201</v>
      </c>
      <c r="F28285" s="113" t="s">
        <v>200</v>
      </c>
      <c r="G28285" s="113">
        <v>2526.3291791941801</v>
      </c>
    </row>
    <row r="28286" spans="1:7" x14ac:dyDescent="0.25">
      <c r="A28286" s="108" t="str">
        <f t="shared" si="442"/>
        <v>TR_2008_NATIONAL TOTAL_NH3</v>
      </c>
      <c r="B28286" s="113" t="s">
        <v>179</v>
      </c>
      <c r="C28286" s="113">
        <v>2008</v>
      </c>
      <c r="D28286" s="113" t="s">
        <v>122</v>
      </c>
      <c r="E28286" s="113" t="s">
        <v>124</v>
      </c>
      <c r="F28286" s="113" t="s">
        <v>200</v>
      </c>
      <c r="G28286" s="113">
        <v>594.58684080769899</v>
      </c>
    </row>
    <row r="28287" spans="1:7" x14ac:dyDescent="0.25">
      <c r="A28287" s="108" t="str">
        <f t="shared" si="442"/>
        <v>TR_2008_NATIONAL TOTAL_PM2.5</v>
      </c>
      <c r="B28287" s="113" t="s">
        <v>179</v>
      </c>
      <c r="C28287" s="113">
        <v>2008</v>
      </c>
      <c r="D28287" s="113" t="s">
        <v>122</v>
      </c>
      <c r="E28287" s="113" t="s">
        <v>203</v>
      </c>
      <c r="F28287" s="113" t="s">
        <v>200</v>
      </c>
      <c r="G28287" s="113">
        <v>343.68085450024199</v>
      </c>
    </row>
    <row r="28288" spans="1:7" x14ac:dyDescent="0.25">
      <c r="A28288" s="108" t="str">
        <f t="shared" si="442"/>
        <v>TR_2008_NATIONAL TOTAL_Pb</v>
      </c>
      <c r="B28288" s="113" t="s">
        <v>179</v>
      </c>
      <c r="C28288" s="113">
        <v>2008</v>
      </c>
      <c r="D28288" s="113" t="s">
        <v>122</v>
      </c>
      <c r="E28288" s="113" t="s">
        <v>125</v>
      </c>
      <c r="F28288" s="113" t="s">
        <v>200</v>
      </c>
      <c r="G28288" s="113">
        <v>1.12053199914243E-2</v>
      </c>
    </row>
    <row r="28289" spans="1:7" x14ac:dyDescent="0.25">
      <c r="A28289" s="108" t="str">
        <f t="shared" si="442"/>
        <v>TR_2008_NATIONAL TOTAL_Cd</v>
      </c>
      <c r="B28289" s="113" t="s">
        <v>179</v>
      </c>
      <c r="C28289" s="113">
        <v>2008</v>
      </c>
      <c r="D28289" s="113" t="s">
        <v>122</v>
      </c>
      <c r="E28289" s="113" t="s">
        <v>126</v>
      </c>
      <c r="F28289" s="113" t="s">
        <v>200</v>
      </c>
      <c r="G28289" s="113">
        <v>2.09926042645831E-3</v>
      </c>
    </row>
    <row r="28290" spans="1:7" x14ac:dyDescent="0.25">
      <c r="A28290" s="108" t="str">
        <f t="shared" si="442"/>
        <v>TR_2008_NATIONAL TOTAL_Hg</v>
      </c>
      <c r="B28290" s="113" t="s">
        <v>179</v>
      </c>
      <c r="C28290" s="113">
        <v>2008</v>
      </c>
      <c r="D28290" s="113" t="s">
        <v>122</v>
      </c>
      <c r="E28290" s="113" t="s">
        <v>127</v>
      </c>
      <c r="F28290" s="113" t="s">
        <v>200</v>
      </c>
      <c r="G28290" s="113">
        <v>1.3136843333961799E-4</v>
      </c>
    </row>
    <row r="28291" spans="1:7" x14ac:dyDescent="0.25">
      <c r="A28291" s="108" t="str">
        <f t="shared" si="442"/>
        <v>TR_2008_1A3(FS)_NOx</v>
      </c>
      <c r="B28291" s="113" t="s">
        <v>179</v>
      </c>
      <c r="C28291" s="113">
        <v>2008</v>
      </c>
      <c r="D28291" s="113" t="s">
        <v>132</v>
      </c>
      <c r="E28291" s="113" t="s">
        <v>199</v>
      </c>
      <c r="F28291" s="113" t="s">
        <v>200</v>
      </c>
      <c r="G28291" s="113">
        <v>557.53969718858298</v>
      </c>
    </row>
    <row r="28292" spans="1:7" x14ac:dyDescent="0.25">
      <c r="A28292" s="108" t="str">
        <f t="shared" si="442"/>
        <v>TR_2008_1A3(FS)_NMVOC</v>
      </c>
      <c r="B28292" s="113" t="s">
        <v>179</v>
      </c>
      <c r="C28292" s="113">
        <v>2008</v>
      </c>
      <c r="D28292" s="113" t="s">
        <v>132</v>
      </c>
      <c r="E28292" s="113" t="s">
        <v>123</v>
      </c>
      <c r="F28292" s="113" t="s">
        <v>200</v>
      </c>
      <c r="G28292" s="113">
        <v>135.56395920979401</v>
      </c>
    </row>
    <row r="28293" spans="1:7" x14ac:dyDescent="0.25">
      <c r="A28293" s="108" t="str">
        <f t="shared" si="442"/>
        <v>TR_2008_1A3(FS)_SOx</v>
      </c>
      <c r="B28293" s="113" t="s">
        <v>179</v>
      </c>
      <c r="C28293" s="113">
        <v>2008</v>
      </c>
      <c r="D28293" s="113" t="s">
        <v>132</v>
      </c>
      <c r="E28293" s="113" t="s">
        <v>201</v>
      </c>
      <c r="F28293" s="113" t="s">
        <v>200</v>
      </c>
      <c r="G28293" s="113">
        <v>6.03273652437923E-2</v>
      </c>
    </row>
    <row r="28294" spans="1:7" x14ac:dyDescent="0.25">
      <c r="A28294" s="108" t="str">
        <f t="shared" si="442"/>
        <v>TR_2008_1A3(FS)_NH3</v>
      </c>
      <c r="B28294" s="113" t="s">
        <v>179</v>
      </c>
      <c r="C28294" s="113">
        <v>2008</v>
      </c>
      <c r="D28294" s="113" t="s">
        <v>132</v>
      </c>
      <c r="E28294" s="113" t="s">
        <v>124</v>
      </c>
      <c r="F28294" s="113" t="s">
        <v>200</v>
      </c>
      <c r="G28294" s="113">
        <v>1.96127600183993</v>
      </c>
    </row>
    <row r="28295" spans="1:7" x14ac:dyDescent="0.25">
      <c r="A28295" s="108" t="str">
        <f t="shared" ref="A28295:A28358" si="443">CONCATENATE(B28295,"_",C28295,"_",D28295,"_",E28295)</f>
        <v>TR_2008_1A3(FS)_PM2.5</v>
      </c>
      <c r="B28295" s="113" t="s">
        <v>179</v>
      </c>
      <c r="C28295" s="113">
        <v>2008</v>
      </c>
      <c r="D28295" s="113" t="s">
        <v>132</v>
      </c>
      <c r="E28295" s="113" t="s">
        <v>203</v>
      </c>
      <c r="F28295" s="113" t="s">
        <v>200</v>
      </c>
      <c r="G28295" s="113">
        <v>26.074306681083101</v>
      </c>
    </row>
    <row r="28296" spans="1:7" x14ac:dyDescent="0.25">
      <c r="A28296" s="108" t="str">
        <f t="shared" si="443"/>
        <v>TR_2009_NATIONAL TOTAL_NOx</v>
      </c>
      <c r="B28296" s="113" t="s">
        <v>179</v>
      </c>
      <c r="C28296" s="113">
        <v>2009</v>
      </c>
      <c r="D28296" s="113" t="s">
        <v>122</v>
      </c>
      <c r="E28296" s="113" t="s">
        <v>199</v>
      </c>
      <c r="F28296" s="113" t="s">
        <v>200</v>
      </c>
      <c r="G28296" s="113">
        <v>1055.5349058635099</v>
      </c>
    </row>
    <row r="28297" spans="1:7" x14ac:dyDescent="0.25">
      <c r="A28297" s="108" t="str">
        <f t="shared" si="443"/>
        <v>TR_2009_NATIONAL TOTAL_NMVOC</v>
      </c>
      <c r="B28297" s="113" t="s">
        <v>179</v>
      </c>
      <c r="C28297" s="113">
        <v>2009</v>
      </c>
      <c r="D28297" s="113" t="s">
        <v>122</v>
      </c>
      <c r="E28297" s="113" t="s">
        <v>123</v>
      </c>
      <c r="F28297" s="113" t="s">
        <v>200</v>
      </c>
      <c r="G28297" s="113">
        <v>1096.3598707965</v>
      </c>
    </row>
    <row r="28298" spans="1:7" x14ac:dyDescent="0.25">
      <c r="A28298" s="108" t="str">
        <f t="shared" si="443"/>
        <v>TR_2009_NATIONAL TOTAL_SOx</v>
      </c>
      <c r="B28298" s="113" t="s">
        <v>179</v>
      </c>
      <c r="C28298" s="113">
        <v>2009</v>
      </c>
      <c r="D28298" s="113" t="s">
        <v>122</v>
      </c>
      <c r="E28298" s="113" t="s">
        <v>201</v>
      </c>
      <c r="F28298" s="113" t="s">
        <v>200</v>
      </c>
      <c r="G28298" s="113">
        <v>2626.1841662280499</v>
      </c>
    </row>
    <row r="28299" spans="1:7" x14ac:dyDescent="0.25">
      <c r="A28299" s="108" t="str">
        <f t="shared" si="443"/>
        <v>TR_2009_NATIONAL TOTAL_NH3</v>
      </c>
      <c r="B28299" s="113" t="s">
        <v>179</v>
      </c>
      <c r="C28299" s="113">
        <v>2009</v>
      </c>
      <c r="D28299" s="113" t="s">
        <v>122</v>
      </c>
      <c r="E28299" s="113" t="s">
        <v>124</v>
      </c>
      <c r="F28299" s="113" t="s">
        <v>200</v>
      </c>
      <c r="G28299" s="113">
        <v>575.59212419094297</v>
      </c>
    </row>
    <row r="28300" spans="1:7" x14ac:dyDescent="0.25">
      <c r="A28300" s="108" t="str">
        <f t="shared" si="443"/>
        <v>TR_2009_NATIONAL TOTAL_PM2.5</v>
      </c>
      <c r="B28300" s="113" t="s">
        <v>179</v>
      </c>
      <c r="C28300" s="113">
        <v>2009</v>
      </c>
      <c r="D28300" s="113" t="s">
        <v>122</v>
      </c>
      <c r="E28300" s="113" t="s">
        <v>203</v>
      </c>
      <c r="F28300" s="113" t="s">
        <v>200</v>
      </c>
      <c r="G28300" s="113">
        <v>351.213222462977</v>
      </c>
    </row>
    <row r="28301" spans="1:7" x14ac:dyDescent="0.25">
      <c r="A28301" s="108" t="str">
        <f t="shared" si="443"/>
        <v>TR_2009_NATIONAL TOTAL_Pb</v>
      </c>
      <c r="B28301" s="113" t="s">
        <v>179</v>
      </c>
      <c r="C28301" s="113">
        <v>2009</v>
      </c>
      <c r="D28301" s="113" t="s">
        <v>122</v>
      </c>
      <c r="E28301" s="113" t="s">
        <v>125</v>
      </c>
      <c r="F28301" s="113" t="s">
        <v>200</v>
      </c>
      <c r="G28301" s="113">
        <v>9.6342813556620794E-3</v>
      </c>
    </row>
    <row r="28302" spans="1:7" x14ac:dyDescent="0.25">
      <c r="A28302" s="108" t="str">
        <f t="shared" si="443"/>
        <v>TR_2009_NATIONAL TOTAL_Cd</v>
      </c>
      <c r="B28302" s="113" t="s">
        <v>179</v>
      </c>
      <c r="C28302" s="113">
        <v>2009</v>
      </c>
      <c r="D28302" s="113" t="s">
        <v>122</v>
      </c>
      <c r="E28302" s="113" t="s">
        <v>126</v>
      </c>
      <c r="F28302" s="113" t="s">
        <v>200</v>
      </c>
      <c r="G28302" s="113">
        <v>1.4897848907760201E-3</v>
      </c>
    </row>
    <row r="28303" spans="1:7" x14ac:dyDescent="0.25">
      <c r="A28303" s="108" t="str">
        <f t="shared" si="443"/>
        <v>TR_2009_NATIONAL TOTAL_Hg</v>
      </c>
      <c r="B28303" s="113" t="s">
        <v>179</v>
      </c>
      <c r="C28303" s="113">
        <v>2009</v>
      </c>
      <c r="D28303" s="113" t="s">
        <v>122</v>
      </c>
      <c r="E28303" s="113" t="s">
        <v>127</v>
      </c>
      <c r="F28303" s="113" t="s">
        <v>200</v>
      </c>
      <c r="G28303" s="150">
        <v>9.4580396588457203E-5</v>
      </c>
    </row>
    <row r="28304" spans="1:7" x14ac:dyDescent="0.25">
      <c r="A28304" s="108" t="str">
        <f t="shared" si="443"/>
        <v>TR_2009_1A3(FS)_NOx</v>
      </c>
      <c r="B28304" s="113" t="s">
        <v>179</v>
      </c>
      <c r="C28304" s="113">
        <v>2009</v>
      </c>
      <c r="D28304" s="113" t="s">
        <v>132</v>
      </c>
      <c r="E28304" s="113" t="s">
        <v>199</v>
      </c>
      <c r="F28304" s="113" t="s">
        <v>200</v>
      </c>
      <c r="G28304" s="113">
        <v>449.69156378048399</v>
      </c>
    </row>
    <row r="28305" spans="1:7" x14ac:dyDescent="0.25">
      <c r="A28305" s="108" t="str">
        <f t="shared" si="443"/>
        <v>TR_2009_1A3(FS)_NMVOC</v>
      </c>
      <c r="B28305" s="113" t="s">
        <v>179</v>
      </c>
      <c r="C28305" s="113">
        <v>2009</v>
      </c>
      <c r="D28305" s="113" t="s">
        <v>132</v>
      </c>
      <c r="E28305" s="113" t="s">
        <v>123</v>
      </c>
      <c r="F28305" s="113" t="s">
        <v>200</v>
      </c>
      <c r="G28305" s="113">
        <v>116.860881961082</v>
      </c>
    </row>
    <row r="28306" spans="1:7" x14ac:dyDescent="0.25">
      <c r="A28306" s="108" t="str">
        <f t="shared" si="443"/>
        <v>TR_2009_1A3(FS)_SOx</v>
      </c>
      <c r="B28306" s="113" t="s">
        <v>179</v>
      </c>
      <c r="C28306" s="113">
        <v>2009</v>
      </c>
      <c r="D28306" s="113" t="s">
        <v>132</v>
      </c>
      <c r="E28306" s="113" t="s">
        <v>201</v>
      </c>
      <c r="F28306" s="113" t="s">
        <v>200</v>
      </c>
      <c r="G28306" s="113">
        <v>0.118652696692933</v>
      </c>
    </row>
    <row r="28307" spans="1:7" x14ac:dyDescent="0.25">
      <c r="A28307" s="108" t="str">
        <f t="shared" si="443"/>
        <v>TR_2009_1A3(FS)_NH3</v>
      </c>
      <c r="B28307" s="113" t="s">
        <v>179</v>
      </c>
      <c r="C28307" s="113">
        <v>2009</v>
      </c>
      <c r="D28307" s="113" t="s">
        <v>132</v>
      </c>
      <c r="E28307" s="113" t="s">
        <v>124</v>
      </c>
      <c r="F28307" s="113" t="s">
        <v>200</v>
      </c>
      <c r="G28307" s="113">
        <v>1.7864548229461401</v>
      </c>
    </row>
    <row r="28308" spans="1:7" x14ac:dyDescent="0.25">
      <c r="A28308" s="108" t="str">
        <f t="shared" si="443"/>
        <v>TR_2009_1A3(FS)_PM2.5</v>
      </c>
      <c r="B28308" s="113" t="s">
        <v>179</v>
      </c>
      <c r="C28308" s="113">
        <v>2009</v>
      </c>
      <c r="D28308" s="113" t="s">
        <v>132</v>
      </c>
      <c r="E28308" s="113" t="s">
        <v>203</v>
      </c>
      <c r="F28308" s="113" t="s">
        <v>200</v>
      </c>
      <c r="G28308" s="113">
        <v>21.879482017046801</v>
      </c>
    </row>
    <row r="28309" spans="1:7" x14ac:dyDescent="0.25">
      <c r="A28309" s="108" t="str">
        <f t="shared" si="443"/>
        <v>TR_2010_NATIONAL TOTAL_NOx</v>
      </c>
      <c r="B28309" s="113" t="s">
        <v>179</v>
      </c>
      <c r="C28309" s="113">
        <v>2010</v>
      </c>
      <c r="D28309" s="113" t="s">
        <v>122</v>
      </c>
      <c r="E28309" s="113" t="s">
        <v>199</v>
      </c>
      <c r="F28309" s="113" t="s">
        <v>200</v>
      </c>
      <c r="G28309" s="113">
        <v>981.77351659210797</v>
      </c>
    </row>
    <row r="28310" spans="1:7" x14ac:dyDescent="0.25">
      <c r="A28310" s="108" t="str">
        <f t="shared" si="443"/>
        <v>TR_2010_NATIONAL TOTAL_NMVOC</v>
      </c>
      <c r="B28310" s="113" t="s">
        <v>179</v>
      </c>
      <c r="C28310" s="113">
        <v>2010</v>
      </c>
      <c r="D28310" s="113" t="s">
        <v>122</v>
      </c>
      <c r="E28310" s="113" t="s">
        <v>123</v>
      </c>
      <c r="F28310" s="113" t="s">
        <v>200</v>
      </c>
      <c r="G28310" s="113">
        <v>1104.84649612103</v>
      </c>
    </row>
    <row r="28311" spans="1:7" x14ac:dyDescent="0.25">
      <c r="A28311" s="108" t="str">
        <f t="shared" si="443"/>
        <v>TR_2010_NATIONAL TOTAL_SOx</v>
      </c>
      <c r="B28311" s="113" t="s">
        <v>179</v>
      </c>
      <c r="C28311" s="113">
        <v>2010</v>
      </c>
      <c r="D28311" s="113" t="s">
        <v>122</v>
      </c>
      <c r="E28311" s="113" t="s">
        <v>201</v>
      </c>
      <c r="F28311" s="113" t="s">
        <v>200</v>
      </c>
      <c r="G28311" s="113">
        <v>2473.1182749404502</v>
      </c>
    </row>
    <row r="28312" spans="1:7" x14ac:dyDescent="0.25">
      <c r="A28312" s="108" t="str">
        <f t="shared" si="443"/>
        <v>TR_2010_NATIONAL TOTAL_NH3</v>
      </c>
      <c r="B28312" s="113" t="s">
        <v>179</v>
      </c>
      <c r="C28312" s="113">
        <v>2010</v>
      </c>
      <c r="D28312" s="113" t="s">
        <v>122</v>
      </c>
      <c r="E28312" s="113" t="s">
        <v>124</v>
      </c>
      <c r="F28312" s="113" t="s">
        <v>200</v>
      </c>
      <c r="G28312" s="113">
        <v>590.14498683166698</v>
      </c>
    </row>
    <row r="28313" spans="1:7" x14ac:dyDescent="0.25">
      <c r="A28313" s="108" t="str">
        <f t="shared" si="443"/>
        <v>TR_2010_NATIONAL TOTAL_PM2.5</v>
      </c>
      <c r="B28313" s="113" t="s">
        <v>179</v>
      </c>
      <c r="C28313" s="113">
        <v>2010</v>
      </c>
      <c r="D28313" s="113" t="s">
        <v>122</v>
      </c>
      <c r="E28313" s="113" t="s">
        <v>203</v>
      </c>
      <c r="F28313" s="113" t="s">
        <v>200</v>
      </c>
      <c r="G28313" s="113">
        <v>350.32980975593398</v>
      </c>
    </row>
    <row r="28314" spans="1:7" x14ac:dyDescent="0.25">
      <c r="A28314" s="108" t="str">
        <f t="shared" si="443"/>
        <v>TR_2010_NATIONAL TOTAL_Pb</v>
      </c>
      <c r="B28314" s="113" t="s">
        <v>179</v>
      </c>
      <c r="C28314" s="113">
        <v>2010</v>
      </c>
      <c r="D28314" s="113" t="s">
        <v>122</v>
      </c>
      <c r="E28314" s="113" t="s">
        <v>125</v>
      </c>
      <c r="F28314" s="113" t="s">
        <v>200</v>
      </c>
      <c r="G28314" s="113">
        <v>8.7189389028262607E-3</v>
      </c>
    </row>
    <row r="28315" spans="1:7" x14ac:dyDescent="0.25">
      <c r="A28315" s="108" t="str">
        <f t="shared" si="443"/>
        <v>TR_2010_NATIONAL TOTAL_Cd</v>
      </c>
      <c r="B28315" s="113" t="s">
        <v>179</v>
      </c>
      <c r="C28315" s="113">
        <v>2010</v>
      </c>
      <c r="D28315" s="113" t="s">
        <v>122</v>
      </c>
      <c r="E28315" s="113" t="s">
        <v>126</v>
      </c>
      <c r="F28315" s="113" t="s">
        <v>200</v>
      </c>
      <c r="G28315" s="113">
        <v>8.9539506668605598E-4</v>
      </c>
    </row>
    <row r="28316" spans="1:7" x14ac:dyDescent="0.25">
      <c r="A28316" s="108" t="str">
        <f t="shared" si="443"/>
        <v>TR_2010_NATIONAL TOTAL_Hg</v>
      </c>
      <c r="B28316" s="113" t="s">
        <v>179</v>
      </c>
      <c r="C28316" s="113">
        <v>2010</v>
      </c>
      <c r="D28316" s="113" t="s">
        <v>122</v>
      </c>
      <c r="E28316" s="113" t="s">
        <v>127</v>
      </c>
      <c r="F28316" s="113" t="s">
        <v>200</v>
      </c>
      <c r="G28316" s="150">
        <v>5.8203331469988601E-5</v>
      </c>
    </row>
    <row r="28317" spans="1:7" x14ac:dyDescent="0.25">
      <c r="A28317" s="108" t="str">
        <f t="shared" si="443"/>
        <v>TR_2010_1A3(FS)_NOx</v>
      </c>
      <c r="B28317" s="113" t="s">
        <v>179</v>
      </c>
      <c r="C28317" s="113">
        <v>2010</v>
      </c>
      <c r="D28317" s="113" t="s">
        <v>132</v>
      </c>
      <c r="E28317" s="113" t="s">
        <v>199</v>
      </c>
      <c r="F28317" s="113" t="s">
        <v>200</v>
      </c>
      <c r="G28317" s="113">
        <v>386.41527967691701</v>
      </c>
    </row>
    <row r="28318" spans="1:7" x14ac:dyDescent="0.25">
      <c r="A28318" s="108" t="str">
        <f t="shared" si="443"/>
        <v>TR_2010_1A3(FS)_NMVOC</v>
      </c>
      <c r="B28318" s="113" t="s">
        <v>179</v>
      </c>
      <c r="C28318" s="113">
        <v>2010</v>
      </c>
      <c r="D28318" s="113" t="s">
        <v>132</v>
      </c>
      <c r="E28318" s="113" t="s">
        <v>123</v>
      </c>
      <c r="F28318" s="113" t="s">
        <v>200</v>
      </c>
      <c r="G28318" s="113">
        <v>103.510401706275</v>
      </c>
    </row>
    <row r="28319" spans="1:7" x14ac:dyDescent="0.25">
      <c r="A28319" s="108" t="str">
        <f t="shared" si="443"/>
        <v>TR_2010_1A3(FS)_SOx</v>
      </c>
      <c r="B28319" s="113" t="s">
        <v>179</v>
      </c>
      <c r="C28319" s="113">
        <v>2010</v>
      </c>
      <c r="D28319" s="113" t="s">
        <v>132</v>
      </c>
      <c r="E28319" s="113" t="s">
        <v>201</v>
      </c>
      <c r="F28319" s="113" t="s">
        <v>200</v>
      </c>
      <c r="G28319" s="113">
        <v>0.105572483714785</v>
      </c>
    </row>
    <row r="28320" spans="1:7" x14ac:dyDescent="0.25">
      <c r="A28320" s="108" t="str">
        <f t="shared" si="443"/>
        <v>TR_2010_1A3(FS)_NH3</v>
      </c>
      <c r="B28320" s="113" t="s">
        <v>179</v>
      </c>
      <c r="C28320" s="113">
        <v>2010</v>
      </c>
      <c r="D28320" s="113" t="s">
        <v>132</v>
      </c>
      <c r="E28320" s="113" t="s">
        <v>124</v>
      </c>
      <c r="F28320" s="113" t="s">
        <v>200</v>
      </c>
      <c r="G28320" s="113">
        <v>1.94627715037726</v>
      </c>
    </row>
    <row r="28321" spans="1:7" x14ac:dyDescent="0.25">
      <c r="A28321" s="108" t="str">
        <f t="shared" si="443"/>
        <v>TR_2010_1A3(FS)_PM2.5</v>
      </c>
      <c r="B28321" s="113" t="s">
        <v>179</v>
      </c>
      <c r="C28321" s="113">
        <v>2010</v>
      </c>
      <c r="D28321" s="113" t="s">
        <v>132</v>
      </c>
      <c r="E28321" s="113" t="s">
        <v>203</v>
      </c>
      <c r="F28321" s="113" t="s">
        <v>200</v>
      </c>
      <c r="G28321" s="113">
        <v>19.048933614484699</v>
      </c>
    </row>
    <row r="28322" spans="1:7" x14ac:dyDescent="0.25">
      <c r="A28322" s="108" t="str">
        <f t="shared" si="443"/>
        <v>TR_2011_NATIONAL TOTAL_NOx</v>
      </c>
      <c r="B28322" s="113" t="s">
        <v>179</v>
      </c>
      <c r="C28322" s="113">
        <v>2011</v>
      </c>
      <c r="D28322" s="113" t="s">
        <v>122</v>
      </c>
      <c r="E28322" s="113" t="s">
        <v>199</v>
      </c>
      <c r="F28322" s="113" t="s">
        <v>200</v>
      </c>
      <c r="G28322" s="113">
        <v>948.34642025367395</v>
      </c>
    </row>
    <row r="28323" spans="1:7" x14ac:dyDescent="0.25">
      <c r="A28323" s="108" t="str">
        <f t="shared" si="443"/>
        <v>TR_2011_NATIONAL TOTAL_NMVOC</v>
      </c>
      <c r="B28323" s="113" t="s">
        <v>179</v>
      </c>
      <c r="C28323" s="113">
        <v>2011</v>
      </c>
      <c r="D28323" s="113" t="s">
        <v>122</v>
      </c>
      <c r="E28323" s="113" t="s">
        <v>123</v>
      </c>
      <c r="F28323" s="113" t="s">
        <v>200</v>
      </c>
      <c r="G28323" s="113">
        <v>1074.3837758580501</v>
      </c>
    </row>
    <row r="28324" spans="1:7" x14ac:dyDescent="0.25">
      <c r="A28324" s="108" t="str">
        <f t="shared" si="443"/>
        <v>TR_2011_NATIONAL TOTAL_SOx</v>
      </c>
      <c r="B28324" s="113" t="s">
        <v>179</v>
      </c>
      <c r="C28324" s="113">
        <v>2011</v>
      </c>
      <c r="D28324" s="113" t="s">
        <v>122</v>
      </c>
      <c r="E28324" s="113" t="s">
        <v>201</v>
      </c>
      <c r="F28324" s="113" t="s">
        <v>200</v>
      </c>
      <c r="G28324" s="113">
        <v>2469.9658311009798</v>
      </c>
    </row>
    <row r="28325" spans="1:7" x14ac:dyDescent="0.25">
      <c r="A28325" s="108" t="str">
        <f t="shared" si="443"/>
        <v>TR_2011_NATIONAL TOTAL_NH3</v>
      </c>
      <c r="B28325" s="113" t="s">
        <v>179</v>
      </c>
      <c r="C28325" s="113">
        <v>2011</v>
      </c>
      <c r="D28325" s="113" t="s">
        <v>122</v>
      </c>
      <c r="E28325" s="113" t="s">
        <v>124</v>
      </c>
      <c r="F28325" s="113" t="s">
        <v>200</v>
      </c>
      <c r="G28325" s="113">
        <v>612.76111576014705</v>
      </c>
    </row>
    <row r="28326" spans="1:7" x14ac:dyDescent="0.25">
      <c r="A28326" s="108" t="str">
        <f t="shared" si="443"/>
        <v>TR_2011_NATIONAL TOTAL_PM2.5</v>
      </c>
      <c r="B28326" s="113" t="s">
        <v>179</v>
      </c>
      <c r="C28326" s="113">
        <v>2011</v>
      </c>
      <c r="D28326" s="113" t="s">
        <v>122</v>
      </c>
      <c r="E28326" s="113" t="s">
        <v>203</v>
      </c>
      <c r="F28326" s="113" t="s">
        <v>200</v>
      </c>
      <c r="G28326" s="113">
        <v>306.68230708733103</v>
      </c>
    </row>
    <row r="28327" spans="1:7" x14ac:dyDescent="0.25">
      <c r="A28327" s="108" t="str">
        <f t="shared" si="443"/>
        <v>TR_2011_NATIONAL TOTAL_Pb</v>
      </c>
      <c r="B28327" s="113" t="s">
        <v>179</v>
      </c>
      <c r="C28327" s="113">
        <v>2011</v>
      </c>
      <c r="D28327" s="113" t="s">
        <v>122</v>
      </c>
      <c r="E28327" s="113" t="s">
        <v>125</v>
      </c>
      <c r="F28327" s="113" t="s">
        <v>200</v>
      </c>
      <c r="G28327" s="113">
        <v>7.8760674175425999E-3</v>
      </c>
    </row>
    <row r="28328" spans="1:7" x14ac:dyDescent="0.25">
      <c r="A28328" s="108" t="str">
        <f t="shared" si="443"/>
        <v>TR_2011_NATIONAL TOTAL_Cd</v>
      </c>
      <c r="B28328" s="113" t="s">
        <v>179</v>
      </c>
      <c r="C28328" s="113">
        <v>2011</v>
      </c>
      <c r="D28328" s="113" t="s">
        <v>122</v>
      </c>
      <c r="E28328" s="113" t="s">
        <v>126</v>
      </c>
      <c r="F28328" s="113" t="s">
        <v>200</v>
      </c>
      <c r="G28328" s="113">
        <v>8.9297858520447396E-4</v>
      </c>
    </row>
    <row r="28329" spans="1:7" x14ac:dyDescent="0.25">
      <c r="A28329" s="108" t="str">
        <f t="shared" si="443"/>
        <v>TR_2011_NATIONAL TOTAL_Hg</v>
      </c>
      <c r="B28329" s="113" t="s">
        <v>179</v>
      </c>
      <c r="C28329" s="113">
        <v>2011</v>
      </c>
      <c r="D28329" s="113" t="s">
        <v>122</v>
      </c>
      <c r="E28329" s="113" t="s">
        <v>127</v>
      </c>
      <c r="F28329" s="113" t="s">
        <v>200</v>
      </c>
      <c r="G28329" s="150">
        <v>6.2925100000000005E-5</v>
      </c>
    </row>
    <row r="28330" spans="1:7" x14ac:dyDescent="0.25">
      <c r="A28330" s="108" t="str">
        <f t="shared" si="443"/>
        <v>TR_2011_1A3(FS)_NOx</v>
      </c>
      <c r="B28330" s="113" t="s">
        <v>179</v>
      </c>
      <c r="C28330" s="113">
        <v>2011</v>
      </c>
      <c r="D28330" s="113" t="s">
        <v>132</v>
      </c>
      <c r="E28330" s="113" t="s">
        <v>199</v>
      </c>
      <c r="F28330" s="113" t="s">
        <v>200</v>
      </c>
      <c r="G28330" s="113">
        <v>344.60444426959901</v>
      </c>
    </row>
    <row r="28331" spans="1:7" x14ac:dyDescent="0.25">
      <c r="A28331" s="108" t="str">
        <f t="shared" si="443"/>
        <v>TR_2011_1A3(FS)_NMVOC</v>
      </c>
      <c r="B28331" s="113" t="s">
        <v>179</v>
      </c>
      <c r="C28331" s="113">
        <v>2011</v>
      </c>
      <c r="D28331" s="113" t="s">
        <v>132</v>
      </c>
      <c r="E28331" s="113" t="s">
        <v>123</v>
      </c>
      <c r="F28331" s="113" t="s">
        <v>200</v>
      </c>
      <c r="G28331" s="113">
        <v>91.756700609924195</v>
      </c>
    </row>
    <row r="28332" spans="1:7" x14ac:dyDescent="0.25">
      <c r="A28332" s="108" t="str">
        <f t="shared" si="443"/>
        <v>TR_2011_1A3(FS)_SOx</v>
      </c>
      <c r="B28332" s="113" t="s">
        <v>179</v>
      </c>
      <c r="C28332" s="113">
        <v>2011</v>
      </c>
      <c r="D28332" s="113" t="s">
        <v>132</v>
      </c>
      <c r="E28332" s="113" t="s">
        <v>201</v>
      </c>
      <c r="F28332" s="113" t="s">
        <v>200</v>
      </c>
      <c r="G28332" s="113">
        <v>0.113708376313715</v>
      </c>
    </row>
    <row r="28333" spans="1:7" x14ac:dyDescent="0.25">
      <c r="A28333" s="108" t="str">
        <f t="shared" si="443"/>
        <v>TR_2011_1A3(FS)_NH3</v>
      </c>
      <c r="B28333" s="113" t="s">
        <v>179</v>
      </c>
      <c r="C28333" s="113">
        <v>2011</v>
      </c>
      <c r="D28333" s="113" t="s">
        <v>132</v>
      </c>
      <c r="E28333" s="113" t="s">
        <v>124</v>
      </c>
      <c r="F28333" s="113" t="s">
        <v>200</v>
      </c>
      <c r="G28333" s="113">
        <v>1.53040978196998</v>
      </c>
    </row>
    <row r="28334" spans="1:7" x14ac:dyDescent="0.25">
      <c r="A28334" s="108" t="str">
        <f t="shared" si="443"/>
        <v>TR_2011_1A3(FS)_PM2.5</v>
      </c>
      <c r="B28334" s="113" t="s">
        <v>179</v>
      </c>
      <c r="C28334" s="113">
        <v>2011</v>
      </c>
      <c r="D28334" s="113" t="s">
        <v>132</v>
      </c>
      <c r="E28334" s="113" t="s">
        <v>203</v>
      </c>
      <c r="F28334" s="113" t="s">
        <v>200</v>
      </c>
      <c r="G28334" s="113">
        <v>16.256641043351198</v>
      </c>
    </row>
    <row r="28335" spans="1:7" x14ac:dyDescent="0.25">
      <c r="A28335" s="108" t="str">
        <f t="shared" si="443"/>
        <v>TR_2012_NATIONAL TOTAL_NOx</v>
      </c>
      <c r="B28335" s="113" t="s">
        <v>179</v>
      </c>
      <c r="C28335" s="113">
        <v>2012</v>
      </c>
      <c r="D28335" s="113" t="s">
        <v>122</v>
      </c>
      <c r="E28335" s="113" t="s">
        <v>199</v>
      </c>
      <c r="F28335" s="113" t="s">
        <v>200</v>
      </c>
      <c r="G28335" s="113">
        <v>941.68933056221204</v>
      </c>
    </row>
    <row r="28336" spans="1:7" x14ac:dyDescent="0.25">
      <c r="A28336" s="108" t="str">
        <f t="shared" si="443"/>
        <v>TR_2012_NATIONAL TOTAL_NMVOC</v>
      </c>
      <c r="B28336" s="113" t="s">
        <v>179</v>
      </c>
      <c r="C28336" s="113">
        <v>2012</v>
      </c>
      <c r="D28336" s="113" t="s">
        <v>122</v>
      </c>
      <c r="E28336" s="113" t="s">
        <v>123</v>
      </c>
      <c r="F28336" s="113" t="s">
        <v>200</v>
      </c>
      <c r="G28336" s="113">
        <v>1101.7053582452399</v>
      </c>
    </row>
    <row r="28337" spans="1:7" x14ac:dyDescent="0.25">
      <c r="A28337" s="108" t="str">
        <f t="shared" si="443"/>
        <v>TR_2012_NATIONAL TOTAL_SOx</v>
      </c>
      <c r="B28337" s="113" t="s">
        <v>179</v>
      </c>
      <c r="C28337" s="113">
        <v>2012</v>
      </c>
      <c r="D28337" s="113" t="s">
        <v>122</v>
      </c>
      <c r="E28337" s="113" t="s">
        <v>201</v>
      </c>
      <c r="F28337" s="113" t="s">
        <v>200</v>
      </c>
      <c r="G28337" s="113">
        <v>2280.99105064478</v>
      </c>
    </row>
    <row r="28338" spans="1:7" x14ac:dyDescent="0.25">
      <c r="A28338" s="108" t="str">
        <f t="shared" si="443"/>
        <v>TR_2012_NATIONAL TOTAL_NH3</v>
      </c>
      <c r="B28338" s="113" t="s">
        <v>179</v>
      </c>
      <c r="C28338" s="113">
        <v>2012</v>
      </c>
      <c r="D28338" s="113" t="s">
        <v>122</v>
      </c>
      <c r="E28338" s="113" t="s">
        <v>124</v>
      </c>
      <c r="F28338" s="113" t="s">
        <v>200</v>
      </c>
      <c r="G28338" s="113">
        <v>680.81907619038498</v>
      </c>
    </row>
    <row r="28339" spans="1:7" x14ac:dyDescent="0.25">
      <c r="A28339" s="108" t="str">
        <f t="shared" si="443"/>
        <v>TR_2012_NATIONAL TOTAL_PM2.5</v>
      </c>
      <c r="B28339" s="113" t="s">
        <v>179</v>
      </c>
      <c r="C28339" s="113">
        <v>2012</v>
      </c>
      <c r="D28339" s="113" t="s">
        <v>122</v>
      </c>
      <c r="E28339" s="113" t="s">
        <v>203</v>
      </c>
      <c r="F28339" s="113" t="s">
        <v>200</v>
      </c>
      <c r="G28339" s="113">
        <v>320.74366349922599</v>
      </c>
    </row>
    <row r="28340" spans="1:7" x14ac:dyDescent="0.25">
      <c r="A28340" s="108" t="str">
        <f t="shared" si="443"/>
        <v>TR_2012_NATIONAL TOTAL_Pb</v>
      </c>
      <c r="B28340" s="113" t="s">
        <v>179</v>
      </c>
      <c r="C28340" s="113">
        <v>2012</v>
      </c>
      <c r="D28340" s="113" t="s">
        <v>122</v>
      </c>
      <c r="E28340" s="113" t="s">
        <v>125</v>
      </c>
      <c r="F28340" s="113" t="s">
        <v>200</v>
      </c>
      <c r="G28340" s="113">
        <v>6.76591043632637E-3</v>
      </c>
    </row>
    <row r="28341" spans="1:7" x14ac:dyDescent="0.25">
      <c r="A28341" s="108" t="str">
        <f t="shared" si="443"/>
        <v>TR_2012_NATIONAL TOTAL_Cd</v>
      </c>
      <c r="B28341" s="113" t="s">
        <v>179</v>
      </c>
      <c r="C28341" s="113">
        <v>2012</v>
      </c>
      <c r="D28341" s="113" t="s">
        <v>122</v>
      </c>
      <c r="E28341" s="113" t="s">
        <v>126</v>
      </c>
      <c r="F28341" s="113" t="s">
        <v>200</v>
      </c>
      <c r="G28341" s="113">
        <v>8.7015631426597996E-4</v>
      </c>
    </row>
    <row r="28342" spans="1:7" x14ac:dyDescent="0.25">
      <c r="A28342" s="108" t="str">
        <f t="shared" si="443"/>
        <v>TR_2012_NATIONAL TOTAL_Hg</v>
      </c>
      <c r="B28342" s="113" t="s">
        <v>179</v>
      </c>
      <c r="C28342" s="113">
        <v>2012</v>
      </c>
      <c r="D28342" s="113" t="s">
        <v>122</v>
      </c>
      <c r="E28342" s="113" t="s">
        <v>127</v>
      </c>
      <c r="F28342" s="113" t="s">
        <v>200</v>
      </c>
      <c r="G28342" s="150">
        <v>5.0921768500000001E-5</v>
      </c>
    </row>
    <row r="28343" spans="1:7" x14ac:dyDescent="0.25">
      <c r="A28343" s="108" t="str">
        <f t="shared" si="443"/>
        <v>TR_2012_1A3(FS)_NOx</v>
      </c>
      <c r="B28343" s="113" t="s">
        <v>179</v>
      </c>
      <c r="C28343" s="113">
        <v>2012</v>
      </c>
      <c r="D28343" s="113" t="s">
        <v>132</v>
      </c>
      <c r="E28343" s="113" t="s">
        <v>199</v>
      </c>
      <c r="F28343" s="113" t="s">
        <v>200</v>
      </c>
      <c r="G28343" s="113">
        <v>304.06366116691697</v>
      </c>
    </row>
    <row r="28344" spans="1:7" x14ac:dyDescent="0.25">
      <c r="A28344" s="108" t="str">
        <f t="shared" si="443"/>
        <v>TR_2012_1A3(FS)_NMVOC</v>
      </c>
      <c r="B28344" s="113" t="s">
        <v>179</v>
      </c>
      <c r="C28344" s="113">
        <v>2012</v>
      </c>
      <c r="D28344" s="113" t="s">
        <v>132</v>
      </c>
      <c r="E28344" s="113" t="s">
        <v>123</v>
      </c>
      <c r="F28344" s="113" t="s">
        <v>200</v>
      </c>
      <c r="G28344" s="113">
        <v>83.143437227662403</v>
      </c>
    </row>
    <row r="28345" spans="1:7" x14ac:dyDescent="0.25">
      <c r="A28345" s="108" t="str">
        <f t="shared" si="443"/>
        <v>TR_2012_1A3(FS)_SOx</v>
      </c>
      <c r="B28345" s="113" t="s">
        <v>179</v>
      </c>
      <c r="C28345" s="113">
        <v>2012</v>
      </c>
      <c r="D28345" s="113" t="s">
        <v>132</v>
      </c>
      <c r="E28345" s="113" t="s">
        <v>201</v>
      </c>
      <c r="F28345" s="113" t="s">
        <v>200</v>
      </c>
      <c r="G28345" s="113">
        <v>0.105298035157353</v>
      </c>
    </row>
    <row r="28346" spans="1:7" x14ac:dyDescent="0.25">
      <c r="A28346" s="108" t="str">
        <f t="shared" si="443"/>
        <v>TR_2012_1A3(FS)_NH3</v>
      </c>
      <c r="B28346" s="113" t="s">
        <v>179</v>
      </c>
      <c r="C28346" s="113">
        <v>2012</v>
      </c>
      <c r="D28346" s="113" t="s">
        <v>132</v>
      </c>
      <c r="E28346" s="113" t="s">
        <v>124</v>
      </c>
      <c r="F28346" s="113" t="s">
        <v>200</v>
      </c>
      <c r="G28346" s="113">
        <v>1.25684134745832</v>
      </c>
    </row>
    <row r="28347" spans="1:7" x14ac:dyDescent="0.25">
      <c r="A28347" s="108" t="str">
        <f t="shared" si="443"/>
        <v>TR_2012_1A3(FS)_PM2.5</v>
      </c>
      <c r="B28347" s="113" t="s">
        <v>179</v>
      </c>
      <c r="C28347" s="113">
        <v>2012</v>
      </c>
      <c r="D28347" s="113" t="s">
        <v>132</v>
      </c>
      <c r="E28347" s="113" t="s">
        <v>203</v>
      </c>
      <c r="F28347" s="113" t="s">
        <v>200</v>
      </c>
      <c r="G28347" s="113">
        <v>14.3805159666256</v>
      </c>
    </row>
    <row r="28348" spans="1:7" x14ac:dyDescent="0.25">
      <c r="A28348" s="108" t="str">
        <f t="shared" si="443"/>
        <v>TR_2013_NATIONAL TOTAL_NOx</v>
      </c>
      <c r="B28348" s="113" t="s">
        <v>179</v>
      </c>
      <c r="C28348" s="113">
        <v>2013</v>
      </c>
      <c r="D28348" s="113" t="s">
        <v>122</v>
      </c>
      <c r="E28348" s="113" t="s">
        <v>199</v>
      </c>
      <c r="F28348" s="113" t="s">
        <v>200</v>
      </c>
      <c r="G28348" s="113">
        <v>873.64418911410701</v>
      </c>
    </row>
    <row r="28349" spans="1:7" x14ac:dyDescent="0.25">
      <c r="A28349" s="108" t="str">
        <f t="shared" si="443"/>
        <v>TR_2013_NATIONAL TOTAL_NMVOC</v>
      </c>
      <c r="B28349" s="113" t="s">
        <v>179</v>
      </c>
      <c r="C28349" s="113">
        <v>2013</v>
      </c>
      <c r="D28349" s="113" t="s">
        <v>122</v>
      </c>
      <c r="E28349" s="113" t="s">
        <v>123</v>
      </c>
      <c r="F28349" s="113" t="s">
        <v>200</v>
      </c>
      <c r="G28349" s="113">
        <v>1083.99691941027</v>
      </c>
    </row>
    <row r="28350" spans="1:7" x14ac:dyDescent="0.25">
      <c r="A28350" s="108" t="str">
        <f t="shared" si="443"/>
        <v>TR_2013_NATIONAL TOTAL_SOx</v>
      </c>
      <c r="B28350" s="113" t="s">
        <v>179</v>
      </c>
      <c r="C28350" s="113">
        <v>2013</v>
      </c>
      <c r="D28350" s="113" t="s">
        <v>122</v>
      </c>
      <c r="E28350" s="113" t="s">
        <v>201</v>
      </c>
      <c r="F28350" s="113" t="s">
        <v>200</v>
      </c>
      <c r="G28350" s="113">
        <v>1902.8755899832599</v>
      </c>
    </row>
    <row r="28351" spans="1:7" x14ac:dyDescent="0.25">
      <c r="A28351" s="108" t="str">
        <f t="shared" si="443"/>
        <v>TR_2013_NATIONAL TOTAL_NH3</v>
      </c>
      <c r="B28351" s="113" t="s">
        <v>179</v>
      </c>
      <c r="C28351" s="113">
        <v>2013</v>
      </c>
      <c r="D28351" s="113" t="s">
        <v>122</v>
      </c>
      <c r="E28351" s="113" t="s">
        <v>124</v>
      </c>
      <c r="F28351" s="113" t="s">
        <v>200</v>
      </c>
      <c r="G28351" s="113">
        <v>715.124154561301</v>
      </c>
    </row>
    <row r="28352" spans="1:7" x14ac:dyDescent="0.25">
      <c r="A28352" s="108" t="str">
        <f t="shared" si="443"/>
        <v>TR_2013_NATIONAL TOTAL_PM2.5</v>
      </c>
      <c r="B28352" s="113" t="s">
        <v>179</v>
      </c>
      <c r="C28352" s="113">
        <v>2013</v>
      </c>
      <c r="D28352" s="113" t="s">
        <v>122</v>
      </c>
      <c r="E28352" s="113" t="s">
        <v>203</v>
      </c>
      <c r="F28352" s="113" t="s">
        <v>200</v>
      </c>
      <c r="G28352" s="113">
        <v>272.54336296555402</v>
      </c>
    </row>
    <row r="28353" spans="1:7" x14ac:dyDescent="0.25">
      <c r="A28353" s="108" t="str">
        <f t="shared" si="443"/>
        <v>TR_2013_NATIONAL TOTAL_Pb</v>
      </c>
      <c r="B28353" s="113" t="s">
        <v>179</v>
      </c>
      <c r="C28353" s="113">
        <v>2013</v>
      </c>
      <c r="D28353" s="113" t="s">
        <v>122</v>
      </c>
      <c r="E28353" s="113" t="s">
        <v>125</v>
      </c>
      <c r="F28353" s="113" t="s">
        <v>200</v>
      </c>
      <c r="G28353" s="113">
        <v>6.03043878119678E-3</v>
      </c>
    </row>
    <row r="28354" spans="1:7" x14ac:dyDescent="0.25">
      <c r="A28354" s="108" t="str">
        <f t="shared" si="443"/>
        <v>TR_2013_NATIONAL TOTAL_Cd</v>
      </c>
      <c r="B28354" s="113" t="s">
        <v>179</v>
      </c>
      <c r="C28354" s="113">
        <v>2013</v>
      </c>
      <c r="D28354" s="113" t="s">
        <v>122</v>
      </c>
      <c r="E28354" s="113" t="s">
        <v>126</v>
      </c>
      <c r="F28354" s="113" t="s">
        <v>200</v>
      </c>
      <c r="G28354" s="113">
        <v>9.6878741975356397E-4</v>
      </c>
    </row>
    <row r="28355" spans="1:7" x14ac:dyDescent="0.25">
      <c r="A28355" s="108" t="str">
        <f t="shared" si="443"/>
        <v>TR_2013_NATIONAL TOTAL_Hg</v>
      </c>
      <c r="B28355" s="113" t="s">
        <v>179</v>
      </c>
      <c r="C28355" s="113">
        <v>2013</v>
      </c>
      <c r="D28355" s="113" t="s">
        <v>122</v>
      </c>
      <c r="E28355" s="113" t="s">
        <v>127</v>
      </c>
      <c r="F28355" s="113" t="s">
        <v>200</v>
      </c>
      <c r="G28355" s="150">
        <v>6.5175613399999995E-5</v>
      </c>
    </row>
    <row r="28356" spans="1:7" x14ac:dyDescent="0.25">
      <c r="A28356" s="108" t="str">
        <f t="shared" si="443"/>
        <v>TR_2013_1A3(FS)_NOx</v>
      </c>
      <c r="B28356" s="113" t="s">
        <v>179</v>
      </c>
      <c r="C28356" s="113">
        <v>2013</v>
      </c>
      <c r="D28356" s="113" t="s">
        <v>132</v>
      </c>
      <c r="E28356" s="113" t="s">
        <v>199</v>
      </c>
      <c r="F28356" s="113" t="s">
        <v>200</v>
      </c>
      <c r="G28356" s="113">
        <v>269.62766202359001</v>
      </c>
    </row>
    <row r="28357" spans="1:7" x14ac:dyDescent="0.25">
      <c r="A28357" s="108" t="str">
        <f t="shared" si="443"/>
        <v>TR_2013_1A3(FS)_NMVOC</v>
      </c>
      <c r="B28357" s="113" t="s">
        <v>179</v>
      </c>
      <c r="C28357" s="113">
        <v>2013</v>
      </c>
      <c r="D28357" s="113" t="s">
        <v>132</v>
      </c>
      <c r="E28357" s="113" t="s">
        <v>123</v>
      </c>
      <c r="F28357" s="113" t="s">
        <v>200</v>
      </c>
      <c r="G28357" s="113">
        <v>75.994899997288996</v>
      </c>
    </row>
    <row r="28358" spans="1:7" x14ac:dyDescent="0.25">
      <c r="A28358" s="108" t="str">
        <f t="shared" si="443"/>
        <v>TR_2013_1A3(FS)_SOx</v>
      </c>
      <c r="B28358" s="113" t="s">
        <v>179</v>
      </c>
      <c r="C28358" s="113">
        <v>2013</v>
      </c>
      <c r="D28358" s="113" t="s">
        <v>132</v>
      </c>
      <c r="E28358" s="113" t="s">
        <v>201</v>
      </c>
      <c r="F28358" s="113" t="s">
        <v>200</v>
      </c>
      <c r="G28358" s="113">
        <v>0.13667159193282699</v>
      </c>
    </row>
    <row r="28359" spans="1:7" x14ac:dyDescent="0.25">
      <c r="A28359" s="108" t="str">
        <f t="shared" ref="A28359:A28422" si="444">CONCATENATE(B28359,"_",C28359,"_",D28359,"_",E28359)</f>
        <v>TR_2013_1A3(FS)_NH3</v>
      </c>
      <c r="B28359" s="113" t="s">
        <v>179</v>
      </c>
      <c r="C28359" s="113">
        <v>2013</v>
      </c>
      <c r="D28359" s="113" t="s">
        <v>132</v>
      </c>
      <c r="E28359" s="113" t="s">
        <v>124</v>
      </c>
      <c r="F28359" s="113" t="s">
        <v>200</v>
      </c>
      <c r="G28359" s="113">
        <v>1.08149263787951</v>
      </c>
    </row>
    <row r="28360" spans="1:7" x14ac:dyDescent="0.25">
      <c r="A28360" s="108" t="str">
        <f t="shared" si="444"/>
        <v>TR_2013_1A3(FS)_PM2.5</v>
      </c>
      <c r="B28360" s="113" t="s">
        <v>179</v>
      </c>
      <c r="C28360" s="113">
        <v>2013</v>
      </c>
      <c r="D28360" s="113" t="s">
        <v>132</v>
      </c>
      <c r="E28360" s="113" t="s">
        <v>203</v>
      </c>
      <c r="F28360" s="113" t="s">
        <v>200</v>
      </c>
      <c r="G28360" s="113">
        <v>12.741925126654399</v>
      </c>
    </row>
    <row r="28361" spans="1:7" x14ac:dyDescent="0.25">
      <c r="A28361" s="108" t="str">
        <f t="shared" si="444"/>
        <v>TR_2014_NATIONAL TOTAL_NOx</v>
      </c>
      <c r="B28361" s="113" t="s">
        <v>179</v>
      </c>
      <c r="C28361" s="113">
        <v>2014</v>
      </c>
      <c r="D28361" s="113" t="s">
        <v>122</v>
      </c>
      <c r="E28361" s="113" t="s">
        <v>199</v>
      </c>
      <c r="F28361" s="113" t="s">
        <v>200</v>
      </c>
      <c r="G28361" s="113">
        <v>902.18322360321702</v>
      </c>
    </row>
    <row r="28362" spans="1:7" x14ac:dyDescent="0.25">
      <c r="A28362" s="108" t="str">
        <f t="shared" si="444"/>
        <v>TR_2014_NATIONAL TOTAL_NMVOC</v>
      </c>
      <c r="B28362" s="113" t="s">
        <v>179</v>
      </c>
      <c r="C28362" s="113">
        <v>2014</v>
      </c>
      <c r="D28362" s="113" t="s">
        <v>122</v>
      </c>
      <c r="E28362" s="113" t="s">
        <v>123</v>
      </c>
      <c r="F28362" s="113" t="s">
        <v>200</v>
      </c>
      <c r="G28362" s="113">
        <v>1089.4899135277999</v>
      </c>
    </row>
    <row r="28363" spans="1:7" x14ac:dyDescent="0.25">
      <c r="A28363" s="108" t="str">
        <f t="shared" si="444"/>
        <v>TR_2014_NATIONAL TOTAL_SOx</v>
      </c>
      <c r="B28363" s="113" t="s">
        <v>179</v>
      </c>
      <c r="C28363" s="113">
        <v>2014</v>
      </c>
      <c r="D28363" s="113" t="s">
        <v>122</v>
      </c>
      <c r="E28363" s="113" t="s">
        <v>201</v>
      </c>
      <c r="F28363" s="113" t="s">
        <v>200</v>
      </c>
      <c r="G28363" s="113">
        <v>2153.8084780600302</v>
      </c>
    </row>
    <row r="28364" spans="1:7" x14ac:dyDescent="0.25">
      <c r="A28364" s="108" t="str">
        <f t="shared" si="444"/>
        <v>TR_2014_NATIONAL TOTAL_NH3</v>
      </c>
      <c r="B28364" s="113" t="s">
        <v>179</v>
      </c>
      <c r="C28364" s="113">
        <v>2014</v>
      </c>
      <c r="D28364" s="113" t="s">
        <v>122</v>
      </c>
      <c r="E28364" s="113" t="s">
        <v>124</v>
      </c>
      <c r="F28364" s="113" t="s">
        <v>200</v>
      </c>
      <c r="G28364" s="113">
        <v>728.51762083216602</v>
      </c>
    </row>
    <row r="28365" spans="1:7" x14ac:dyDescent="0.25">
      <c r="A28365" s="108" t="str">
        <f t="shared" si="444"/>
        <v>TR_2014_NATIONAL TOTAL_PM2.5</v>
      </c>
      <c r="B28365" s="113" t="s">
        <v>179</v>
      </c>
      <c r="C28365" s="113">
        <v>2014</v>
      </c>
      <c r="D28365" s="113" t="s">
        <v>122</v>
      </c>
      <c r="E28365" s="113" t="s">
        <v>203</v>
      </c>
      <c r="F28365" s="113" t="s">
        <v>200</v>
      </c>
      <c r="G28365" s="113">
        <v>266.57222381995598</v>
      </c>
    </row>
    <row r="28366" spans="1:7" x14ac:dyDescent="0.25">
      <c r="A28366" s="108" t="str">
        <f t="shared" si="444"/>
        <v>TR_2014_NATIONAL TOTAL_Pb</v>
      </c>
      <c r="B28366" s="113" t="s">
        <v>179</v>
      </c>
      <c r="C28366" s="113">
        <v>2014</v>
      </c>
      <c r="D28366" s="113" t="s">
        <v>122</v>
      </c>
      <c r="E28366" s="113" t="s">
        <v>125</v>
      </c>
      <c r="F28366" s="113" t="s">
        <v>200</v>
      </c>
      <c r="G28366" s="113">
        <v>5.4417615279565602E-3</v>
      </c>
    </row>
    <row r="28367" spans="1:7" x14ac:dyDescent="0.25">
      <c r="A28367" s="108" t="str">
        <f t="shared" si="444"/>
        <v>TR_2014_NATIONAL TOTAL_Cd</v>
      </c>
      <c r="B28367" s="113" t="s">
        <v>179</v>
      </c>
      <c r="C28367" s="113">
        <v>2014</v>
      </c>
      <c r="D28367" s="113" t="s">
        <v>122</v>
      </c>
      <c r="E28367" s="113" t="s">
        <v>126</v>
      </c>
      <c r="F28367" s="113" t="s">
        <v>200</v>
      </c>
      <c r="G28367" s="113">
        <v>1.06553582228873E-3</v>
      </c>
    </row>
    <row r="28368" spans="1:7" x14ac:dyDescent="0.25">
      <c r="A28368" s="108" t="str">
        <f t="shared" si="444"/>
        <v>TR_2014_NATIONAL TOTAL_Hg</v>
      </c>
      <c r="B28368" s="113" t="s">
        <v>179</v>
      </c>
      <c r="C28368" s="113">
        <v>2014</v>
      </c>
      <c r="D28368" s="113" t="s">
        <v>122</v>
      </c>
      <c r="E28368" s="113" t="s">
        <v>127</v>
      </c>
      <c r="F28368" s="113" t="s">
        <v>200</v>
      </c>
      <c r="G28368" s="150">
        <v>7.3168637800000004E-5</v>
      </c>
    </row>
    <row r="28369" spans="1:7" x14ac:dyDescent="0.25">
      <c r="A28369" s="108" t="str">
        <f t="shared" si="444"/>
        <v>TR_2014_1A3(FS)_NOx</v>
      </c>
      <c r="B28369" s="113" t="s">
        <v>179</v>
      </c>
      <c r="C28369" s="113">
        <v>2014</v>
      </c>
      <c r="D28369" s="113" t="s">
        <v>132</v>
      </c>
      <c r="E28369" s="113" t="s">
        <v>199</v>
      </c>
      <c r="F28369" s="113" t="s">
        <v>200</v>
      </c>
      <c r="G28369" s="113">
        <v>243.90541629970301</v>
      </c>
    </row>
    <row r="28370" spans="1:7" x14ac:dyDescent="0.25">
      <c r="A28370" s="108" t="str">
        <f t="shared" si="444"/>
        <v>TR_2014_1A3(FS)_NMVOC</v>
      </c>
      <c r="B28370" s="113" t="s">
        <v>179</v>
      </c>
      <c r="C28370" s="113">
        <v>2014</v>
      </c>
      <c r="D28370" s="113" t="s">
        <v>132</v>
      </c>
      <c r="E28370" s="113" t="s">
        <v>123</v>
      </c>
      <c r="F28370" s="113" t="s">
        <v>200</v>
      </c>
      <c r="G28370" s="113">
        <v>70.373154363493896</v>
      </c>
    </row>
    <row r="28371" spans="1:7" x14ac:dyDescent="0.25">
      <c r="A28371" s="108" t="str">
        <f t="shared" si="444"/>
        <v>TR_2014_1A3(FS)_SOx</v>
      </c>
      <c r="B28371" s="113" t="s">
        <v>179</v>
      </c>
      <c r="C28371" s="113">
        <v>2014</v>
      </c>
      <c r="D28371" s="113" t="s">
        <v>132</v>
      </c>
      <c r="E28371" s="113" t="s">
        <v>201</v>
      </c>
      <c r="F28371" s="113" t="s">
        <v>200</v>
      </c>
      <c r="G28371" s="113">
        <v>0.12264856851028801</v>
      </c>
    </row>
    <row r="28372" spans="1:7" x14ac:dyDescent="0.25">
      <c r="A28372" s="108" t="str">
        <f t="shared" si="444"/>
        <v>TR_2014_1A3(FS)_NH3</v>
      </c>
      <c r="B28372" s="113" t="s">
        <v>179</v>
      </c>
      <c r="C28372" s="113">
        <v>2014</v>
      </c>
      <c r="D28372" s="113" t="s">
        <v>132</v>
      </c>
      <c r="E28372" s="113" t="s">
        <v>124</v>
      </c>
      <c r="F28372" s="113" t="s">
        <v>200</v>
      </c>
      <c r="G28372" s="113">
        <v>0.95108387557250695</v>
      </c>
    </row>
    <row r="28373" spans="1:7" x14ac:dyDescent="0.25">
      <c r="A28373" s="108" t="str">
        <f t="shared" si="444"/>
        <v>TR_2014_1A3(FS)_PM2.5</v>
      </c>
      <c r="B28373" s="113" t="s">
        <v>179</v>
      </c>
      <c r="C28373" s="113">
        <v>2014</v>
      </c>
      <c r="D28373" s="113" t="s">
        <v>132</v>
      </c>
      <c r="E28373" s="113" t="s">
        <v>203</v>
      </c>
      <c r="F28373" s="113" t="s">
        <v>200</v>
      </c>
      <c r="G28373" s="113">
        <v>11.5492655035555</v>
      </c>
    </row>
    <row r="28374" spans="1:7" x14ac:dyDescent="0.25">
      <c r="A28374" s="108" t="str">
        <f t="shared" si="444"/>
        <v>TR_2015_NATIONAL TOTAL_NOx</v>
      </c>
      <c r="B28374" s="113" t="s">
        <v>179</v>
      </c>
      <c r="C28374" s="113">
        <v>2015</v>
      </c>
      <c r="D28374" s="113" t="s">
        <v>122</v>
      </c>
      <c r="E28374" s="113" t="s">
        <v>199</v>
      </c>
      <c r="F28374" s="113" t="s">
        <v>200</v>
      </c>
      <c r="G28374" s="113">
        <v>964.57640794796396</v>
      </c>
    </row>
    <row r="28375" spans="1:7" x14ac:dyDescent="0.25">
      <c r="A28375" s="108" t="str">
        <f t="shared" si="444"/>
        <v>TR_2015_NATIONAL TOTAL_NMVOC</v>
      </c>
      <c r="B28375" s="113" t="s">
        <v>179</v>
      </c>
      <c r="C28375" s="113">
        <v>2015</v>
      </c>
      <c r="D28375" s="113" t="s">
        <v>122</v>
      </c>
      <c r="E28375" s="113" t="s">
        <v>123</v>
      </c>
      <c r="F28375" s="113" t="s">
        <v>200</v>
      </c>
      <c r="G28375" s="113">
        <v>1095.70547519051</v>
      </c>
    </row>
    <row r="28376" spans="1:7" x14ac:dyDescent="0.25">
      <c r="A28376" s="108" t="str">
        <f t="shared" si="444"/>
        <v>TR_2015_NATIONAL TOTAL_SOx</v>
      </c>
      <c r="B28376" s="113" t="s">
        <v>179</v>
      </c>
      <c r="C28376" s="113">
        <v>2015</v>
      </c>
      <c r="D28376" s="113" t="s">
        <v>122</v>
      </c>
      <c r="E28376" s="113" t="s">
        <v>201</v>
      </c>
      <c r="F28376" s="113" t="s">
        <v>200</v>
      </c>
      <c r="G28376" s="113">
        <v>1959.86087054006</v>
      </c>
    </row>
    <row r="28377" spans="1:7" x14ac:dyDescent="0.25">
      <c r="A28377" s="108" t="str">
        <f t="shared" si="444"/>
        <v>TR_2015_NATIONAL TOTAL_NH3</v>
      </c>
      <c r="B28377" s="113" t="s">
        <v>179</v>
      </c>
      <c r="C28377" s="113">
        <v>2015</v>
      </c>
      <c r="D28377" s="113" t="s">
        <v>122</v>
      </c>
      <c r="E28377" s="113" t="s">
        <v>124</v>
      </c>
      <c r="F28377" s="113" t="s">
        <v>200</v>
      </c>
      <c r="G28377" s="113">
        <v>695.96694690205902</v>
      </c>
    </row>
    <row r="28378" spans="1:7" x14ac:dyDescent="0.25">
      <c r="A28378" s="108" t="str">
        <f t="shared" si="444"/>
        <v>TR_2015_NATIONAL TOTAL_PM2.5</v>
      </c>
      <c r="B28378" s="113" t="s">
        <v>179</v>
      </c>
      <c r="C28378" s="113">
        <v>2015</v>
      </c>
      <c r="D28378" s="113" t="s">
        <v>122</v>
      </c>
      <c r="E28378" s="113" t="s">
        <v>203</v>
      </c>
      <c r="F28378" s="113" t="s">
        <v>200</v>
      </c>
      <c r="G28378" s="113">
        <v>303.47431423765101</v>
      </c>
    </row>
    <row r="28379" spans="1:7" x14ac:dyDescent="0.25">
      <c r="A28379" s="108" t="str">
        <f t="shared" si="444"/>
        <v>TR_2015_NATIONAL TOTAL_Pb</v>
      </c>
      <c r="B28379" s="113" t="s">
        <v>179</v>
      </c>
      <c r="C28379" s="113">
        <v>2015</v>
      </c>
      <c r="D28379" s="113" t="s">
        <v>122</v>
      </c>
      <c r="E28379" s="113" t="s">
        <v>125</v>
      </c>
      <c r="F28379" s="113" t="s">
        <v>200</v>
      </c>
      <c r="G28379" s="113">
        <v>5.45630074438641E-3</v>
      </c>
    </row>
    <row r="28380" spans="1:7" x14ac:dyDescent="0.25">
      <c r="A28380" s="108" t="str">
        <f t="shared" si="444"/>
        <v>TR_2015_NATIONAL TOTAL_Cd</v>
      </c>
      <c r="B28380" s="113" t="s">
        <v>179</v>
      </c>
      <c r="C28380" s="113">
        <v>2015</v>
      </c>
      <c r="D28380" s="113" t="s">
        <v>122</v>
      </c>
      <c r="E28380" s="113" t="s">
        <v>126</v>
      </c>
      <c r="F28380" s="113" t="s">
        <v>200</v>
      </c>
      <c r="G28380" s="113">
        <v>1.3768418114240601E-3</v>
      </c>
    </row>
    <row r="28381" spans="1:7" x14ac:dyDescent="0.25">
      <c r="A28381" s="108" t="str">
        <f t="shared" si="444"/>
        <v>TR_2015_NATIONAL TOTAL_Hg</v>
      </c>
      <c r="B28381" s="113" t="s">
        <v>179</v>
      </c>
      <c r="C28381" s="113">
        <v>2015</v>
      </c>
      <c r="D28381" s="113" t="s">
        <v>122</v>
      </c>
      <c r="E28381" s="113" t="s">
        <v>127</v>
      </c>
      <c r="F28381" s="113" t="s">
        <v>200</v>
      </c>
      <c r="G28381" s="150">
        <v>8.8382342199999994E-5</v>
      </c>
    </row>
    <row r="28382" spans="1:7" x14ac:dyDescent="0.25">
      <c r="A28382" s="108" t="str">
        <f t="shared" si="444"/>
        <v>TR_2015_1A3(FS)_NOx</v>
      </c>
      <c r="B28382" s="113" t="s">
        <v>179</v>
      </c>
      <c r="C28382" s="113">
        <v>2015</v>
      </c>
      <c r="D28382" s="113" t="s">
        <v>132</v>
      </c>
      <c r="E28382" s="113" t="s">
        <v>199</v>
      </c>
      <c r="F28382" s="113" t="s">
        <v>200</v>
      </c>
      <c r="G28382" s="113">
        <v>231.580081050877</v>
      </c>
    </row>
    <row r="28383" spans="1:7" x14ac:dyDescent="0.25">
      <c r="A28383" s="108" t="str">
        <f t="shared" si="444"/>
        <v>TR_2015_1A3(FS)_NMVOC</v>
      </c>
      <c r="B28383" s="113" t="s">
        <v>179</v>
      </c>
      <c r="C28383" s="113">
        <v>2015</v>
      </c>
      <c r="D28383" s="113" t="s">
        <v>132</v>
      </c>
      <c r="E28383" s="113" t="s">
        <v>123</v>
      </c>
      <c r="F28383" s="113" t="s">
        <v>200</v>
      </c>
      <c r="G28383" s="113">
        <v>67.253071888645295</v>
      </c>
    </row>
    <row r="28384" spans="1:7" x14ac:dyDescent="0.25">
      <c r="A28384" s="108" t="str">
        <f t="shared" si="444"/>
        <v>TR_2015_1A3(FS)_SOx</v>
      </c>
      <c r="B28384" s="113" t="s">
        <v>179</v>
      </c>
      <c r="C28384" s="113">
        <v>2015</v>
      </c>
      <c r="D28384" s="113" t="s">
        <v>132</v>
      </c>
      <c r="E28384" s="113" t="s">
        <v>201</v>
      </c>
      <c r="F28384" s="113" t="s">
        <v>200</v>
      </c>
      <c r="G28384" s="113">
        <v>0.120613819074452</v>
      </c>
    </row>
    <row r="28385" spans="1:7" x14ac:dyDescent="0.25">
      <c r="A28385" s="108" t="str">
        <f t="shared" si="444"/>
        <v>TR_2015_1A3(FS)_NH3</v>
      </c>
      <c r="B28385" s="113" t="s">
        <v>179</v>
      </c>
      <c r="C28385" s="113">
        <v>2015</v>
      </c>
      <c r="D28385" s="113" t="s">
        <v>132</v>
      </c>
      <c r="E28385" s="113" t="s">
        <v>124</v>
      </c>
      <c r="F28385" s="113" t="s">
        <v>200</v>
      </c>
      <c r="G28385" s="113">
        <v>1.00977998509276</v>
      </c>
    </row>
    <row r="28386" spans="1:7" x14ac:dyDescent="0.25">
      <c r="A28386" s="108" t="str">
        <f t="shared" si="444"/>
        <v>TR_2015_1A3(FS)_PM2.5</v>
      </c>
      <c r="B28386" s="113" t="s">
        <v>179</v>
      </c>
      <c r="C28386" s="113">
        <v>2015</v>
      </c>
      <c r="D28386" s="113" t="s">
        <v>132</v>
      </c>
      <c r="E28386" s="113" t="s">
        <v>203</v>
      </c>
      <c r="F28386" s="113" t="s">
        <v>200</v>
      </c>
      <c r="G28386" s="113">
        <v>10.872641383750601</v>
      </c>
    </row>
    <row r="28387" spans="1:7" x14ac:dyDescent="0.25">
      <c r="A28387" s="108" t="str">
        <f t="shared" si="444"/>
        <v>TR_2016_NATIONAL TOTAL_NOx</v>
      </c>
      <c r="B28387" s="113" t="s">
        <v>179</v>
      </c>
      <c r="C28387" s="113">
        <v>2016</v>
      </c>
      <c r="D28387" s="113" t="s">
        <v>122</v>
      </c>
      <c r="E28387" s="113" t="s">
        <v>199</v>
      </c>
      <c r="F28387" s="113" t="s">
        <v>200</v>
      </c>
      <c r="G28387" s="113">
        <v>996.74694155241798</v>
      </c>
    </row>
    <row r="28388" spans="1:7" x14ac:dyDescent="0.25">
      <c r="A28388" s="108" t="str">
        <f t="shared" si="444"/>
        <v>TR_2016_NATIONAL TOTAL_NMVOC</v>
      </c>
      <c r="B28388" s="113" t="s">
        <v>179</v>
      </c>
      <c r="C28388" s="113">
        <v>2016</v>
      </c>
      <c r="D28388" s="113" t="s">
        <v>122</v>
      </c>
      <c r="E28388" s="113" t="s">
        <v>123</v>
      </c>
      <c r="F28388" s="113" t="s">
        <v>200</v>
      </c>
      <c r="G28388" s="113">
        <v>1106.1445463730399</v>
      </c>
    </row>
    <row r="28389" spans="1:7" x14ac:dyDescent="0.25">
      <c r="A28389" s="108" t="str">
        <f t="shared" si="444"/>
        <v>TR_2016_NATIONAL TOTAL_SOx</v>
      </c>
      <c r="B28389" s="113" t="s">
        <v>179</v>
      </c>
      <c r="C28389" s="113">
        <v>2016</v>
      </c>
      <c r="D28389" s="113" t="s">
        <v>122</v>
      </c>
      <c r="E28389" s="113" t="s">
        <v>201</v>
      </c>
      <c r="F28389" s="113" t="s">
        <v>200</v>
      </c>
      <c r="G28389" s="113">
        <v>2274.8237630469698</v>
      </c>
    </row>
    <row r="28390" spans="1:7" x14ac:dyDescent="0.25">
      <c r="A28390" s="108" t="str">
        <f t="shared" si="444"/>
        <v>TR_2016_NATIONAL TOTAL_NH3</v>
      </c>
      <c r="B28390" s="113" t="s">
        <v>179</v>
      </c>
      <c r="C28390" s="113">
        <v>2016</v>
      </c>
      <c r="D28390" s="113" t="s">
        <v>122</v>
      </c>
      <c r="E28390" s="113" t="s">
        <v>124</v>
      </c>
      <c r="F28390" s="113" t="s">
        <v>200</v>
      </c>
      <c r="G28390" s="113">
        <v>764.36276770263703</v>
      </c>
    </row>
    <row r="28391" spans="1:7" x14ac:dyDescent="0.25">
      <c r="A28391" s="108" t="str">
        <f t="shared" si="444"/>
        <v>TR_2016_NATIONAL TOTAL_PM2.5</v>
      </c>
      <c r="B28391" s="113" t="s">
        <v>179</v>
      </c>
      <c r="C28391" s="113">
        <v>2016</v>
      </c>
      <c r="D28391" s="113" t="s">
        <v>122</v>
      </c>
      <c r="E28391" s="113" t="s">
        <v>203</v>
      </c>
      <c r="F28391" s="113" t="s">
        <v>200</v>
      </c>
      <c r="G28391" s="113">
        <v>292.04574295651798</v>
      </c>
    </row>
    <row r="28392" spans="1:7" x14ac:dyDescent="0.25">
      <c r="A28392" s="108" t="str">
        <f t="shared" si="444"/>
        <v>TR_2016_NATIONAL TOTAL_Pb</v>
      </c>
      <c r="B28392" s="113" t="s">
        <v>179</v>
      </c>
      <c r="C28392" s="113">
        <v>2016</v>
      </c>
      <c r="D28392" s="113" t="s">
        <v>122</v>
      </c>
      <c r="E28392" s="113" t="s">
        <v>125</v>
      </c>
      <c r="F28392" s="113" t="s">
        <v>200</v>
      </c>
      <c r="G28392" s="113">
        <v>5.4573169504602099E-3</v>
      </c>
    </row>
    <row r="28393" spans="1:7" x14ac:dyDescent="0.25">
      <c r="A28393" s="108" t="str">
        <f t="shared" si="444"/>
        <v>TR_2016_NATIONAL TOTAL_Cd</v>
      </c>
      <c r="B28393" s="113" t="s">
        <v>179</v>
      </c>
      <c r="C28393" s="113">
        <v>2016</v>
      </c>
      <c r="D28393" s="113" t="s">
        <v>122</v>
      </c>
      <c r="E28393" s="113" t="s">
        <v>126</v>
      </c>
      <c r="F28393" s="113" t="s">
        <v>200</v>
      </c>
      <c r="G28393" s="113">
        <v>1.6886216262E-3</v>
      </c>
    </row>
    <row r="28394" spans="1:7" x14ac:dyDescent="0.25">
      <c r="A28394" s="108" t="str">
        <f t="shared" si="444"/>
        <v>TR_2016_NATIONAL TOTAL_Hg</v>
      </c>
      <c r="B28394" s="113" t="s">
        <v>179</v>
      </c>
      <c r="C28394" s="113">
        <v>2016</v>
      </c>
      <c r="D28394" s="113" t="s">
        <v>122</v>
      </c>
      <c r="E28394" s="113" t="s">
        <v>127</v>
      </c>
      <c r="F28394" s="113" t="s">
        <v>200</v>
      </c>
      <c r="G28394" s="113">
        <v>1.061311726E-4</v>
      </c>
    </row>
    <row r="28395" spans="1:7" x14ac:dyDescent="0.25">
      <c r="A28395" s="108" t="str">
        <f t="shared" si="444"/>
        <v>TR_2016_1A3(FS)_NOx</v>
      </c>
      <c r="B28395" s="113" t="s">
        <v>179</v>
      </c>
      <c r="C28395" s="113">
        <v>2016</v>
      </c>
      <c r="D28395" s="113" t="s">
        <v>132</v>
      </c>
      <c r="E28395" s="113" t="s">
        <v>199</v>
      </c>
      <c r="F28395" s="113" t="s">
        <v>200</v>
      </c>
      <c r="G28395" s="113">
        <v>217.321397492725</v>
      </c>
    </row>
    <row r="28396" spans="1:7" x14ac:dyDescent="0.25">
      <c r="A28396" s="108" t="str">
        <f t="shared" si="444"/>
        <v>TR_2016_1A3(FS)_NMVOC</v>
      </c>
      <c r="B28396" s="113" t="s">
        <v>179</v>
      </c>
      <c r="C28396" s="113">
        <v>2016</v>
      </c>
      <c r="D28396" s="113" t="s">
        <v>132</v>
      </c>
      <c r="E28396" s="113" t="s">
        <v>123</v>
      </c>
      <c r="F28396" s="113" t="s">
        <v>200</v>
      </c>
      <c r="G28396" s="113">
        <v>63.775691047204099</v>
      </c>
    </row>
    <row r="28397" spans="1:7" x14ac:dyDescent="0.25">
      <c r="A28397" s="108" t="str">
        <f t="shared" si="444"/>
        <v>TR_2016_1A3(FS)_SOx</v>
      </c>
      <c r="B28397" s="113" t="s">
        <v>179</v>
      </c>
      <c r="C28397" s="113">
        <v>2016</v>
      </c>
      <c r="D28397" s="113" t="s">
        <v>132</v>
      </c>
      <c r="E28397" s="113" t="s">
        <v>201</v>
      </c>
      <c r="F28397" s="113" t="s">
        <v>200</v>
      </c>
      <c r="G28397" s="113">
        <v>0.112495378783546</v>
      </c>
    </row>
    <row r="28398" spans="1:7" x14ac:dyDescent="0.25">
      <c r="A28398" s="108" t="str">
        <f t="shared" si="444"/>
        <v>TR_2016_1A3(FS)_NH3</v>
      </c>
      <c r="B28398" s="113" t="s">
        <v>179</v>
      </c>
      <c r="C28398" s="113">
        <v>2016</v>
      </c>
      <c r="D28398" s="113" t="s">
        <v>132</v>
      </c>
      <c r="E28398" s="113" t="s">
        <v>124</v>
      </c>
      <c r="F28398" s="113" t="s">
        <v>200</v>
      </c>
      <c r="G28398" s="113">
        <v>0.924277001468921</v>
      </c>
    </row>
    <row r="28399" spans="1:7" x14ac:dyDescent="0.25">
      <c r="A28399" s="108" t="str">
        <f t="shared" si="444"/>
        <v>TR_2016_1A3(FS)_PM2.5</v>
      </c>
      <c r="B28399" s="113" t="s">
        <v>179</v>
      </c>
      <c r="C28399" s="113">
        <v>2016</v>
      </c>
      <c r="D28399" s="113" t="s">
        <v>132</v>
      </c>
      <c r="E28399" s="113" t="s">
        <v>203</v>
      </c>
      <c r="F28399" s="113" t="s">
        <v>200</v>
      </c>
      <c r="G28399" s="113">
        <v>10.246505375618099</v>
      </c>
    </row>
    <row r="28400" spans="1:7" x14ac:dyDescent="0.25">
      <c r="A28400" s="108" t="str">
        <f t="shared" si="444"/>
        <v>TR_2017_NATIONAL TOTAL_NOx</v>
      </c>
      <c r="B28400" s="113" t="s">
        <v>179</v>
      </c>
      <c r="C28400" s="113">
        <v>2017</v>
      </c>
      <c r="D28400" s="113" t="s">
        <v>122</v>
      </c>
      <c r="E28400" s="113" t="s">
        <v>199</v>
      </c>
      <c r="F28400" s="113" t="s">
        <v>200</v>
      </c>
      <c r="G28400" s="113">
        <v>977.022847300065</v>
      </c>
    </row>
    <row r="28401" spans="1:7" x14ac:dyDescent="0.25">
      <c r="A28401" s="108" t="str">
        <f t="shared" si="444"/>
        <v>TR_2017_NATIONAL TOTAL_NMVOC</v>
      </c>
      <c r="B28401" s="113" t="s">
        <v>179</v>
      </c>
      <c r="C28401" s="113">
        <v>2017</v>
      </c>
      <c r="D28401" s="113" t="s">
        <v>122</v>
      </c>
      <c r="E28401" s="113" t="s">
        <v>123</v>
      </c>
      <c r="F28401" s="113" t="s">
        <v>200</v>
      </c>
      <c r="G28401" s="113">
        <v>1133.12672843634</v>
      </c>
    </row>
    <row r="28402" spans="1:7" x14ac:dyDescent="0.25">
      <c r="A28402" s="108" t="str">
        <f t="shared" si="444"/>
        <v>TR_2017_NATIONAL TOTAL_SOx</v>
      </c>
      <c r="B28402" s="113" t="s">
        <v>179</v>
      </c>
      <c r="C28402" s="113">
        <v>2017</v>
      </c>
      <c r="D28402" s="113" t="s">
        <v>122</v>
      </c>
      <c r="E28402" s="113" t="s">
        <v>201</v>
      </c>
      <c r="F28402" s="113" t="s">
        <v>200</v>
      </c>
      <c r="G28402" s="113">
        <v>2379.5946156558898</v>
      </c>
    </row>
    <row r="28403" spans="1:7" x14ac:dyDescent="0.25">
      <c r="A28403" s="108" t="str">
        <f t="shared" si="444"/>
        <v>TR_2017_NATIONAL TOTAL_NH3</v>
      </c>
      <c r="B28403" s="113" t="s">
        <v>179</v>
      </c>
      <c r="C28403" s="113">
        <v>2017</v>
      </c>
      <c r="D28403" s="113" t="s">
        <v>122</v>
      </c>
      <c r="E28403" s="113" t="s">
        <v>124</v>
      </c>
      <c r="F28403" s="113" t="s">
        <v>200</v>
      </c>
      <c r="G28403" s="113">
        <v>799.41787407238405</v>
      </c>
    </row>
    <row r="28404" spans="1:7" x14ac:dyDescent="0.25">
      <c r="A28404" s="108" t="str">
        <f t="shared" si="444"/>
        <v>TR_2017_NATIONAL TOTAL_PM2.5</v>
      </c>
      <c r="B28404" s="113" t="s">
        <v>179</v>
      </c>
      <c r="C28404" s="113">
        <v>2017</v>
      </c>
      <c r="D28404" s="113" t="s">
        <v>122</v>
      </c>
      <c r="E28404" s="113" t="s">
        <v>203</v>
      </c>
      <c r="F28404" s="113" t="s">
        <v>200</v>
      </c>
      <c r="G28404" s="113">
        <v>279.58008859574602</v>
      </c>
    </row>
    <row r="28405" spans="1:7" x14ac:dyDescent="0.25">
      <c r="A28405" s="108" t="str">
        <f t="shared" si="444"/>
        <v>TR_2017_NATIONAL TOTAL_Pb</v>
      </c>
      <c r="B28405" s="113" t="s">
        <v>179</v>
      </c>
      <c r="C28405" s="113">
        <v>2017</v>
      </c>
      <c r="D28405" s="113" t="s">
        <v>122</v>
      </c>
      <c r="E28405" s="113" t="s">
        <v>125</v>
      </c>
      <c r="F28405" s="113" t="s">
        <v>200</v>
      </c>
      <c r="G28405" s="113">
        <v>8.4407196041126498E-3</v>
      </c>
    </row>
    <row r="28406" spans="1:7" x14ac:dyDescent="0.25">
      <c r="A28406" s="108" t="str">
        <f t="shared" si="444"/>
        <v>TR_2017_NATIONAL TOTAL_Cd</v>
      </c>
      <c r="B28406" s="113" t="s">
        <v>179</v>
      </c>
      <c r="C28406" s="113">
        <v>2017</v>
      </c>
      <c r="D28406" s="113" t="s">
        <v>122</v>
      </c>
      <c r="E28406" s="113" t="s">
        <v>126</v>
      </c>
      <c r="F28406" s="113" t="s">
        <v>200</v>
      </c>
      <c r="G28406" s="113">
        <v>1.74779724284231E-3</v>
      </c>
    </row>
    <row r="28407" spans="1:7" x14ac:dyDescent="0.25">
      <c r="A28407" s="108" t="str">
        <f t="shared" si="444"/>
        <v>TR_2017_NATIONAL TOTAL_Hg</v>
      </c>
      <c r="B28407" s="113" t="s">
        <v>179</v>
      </c>
      <c r="C28407" s="113">
        <v>2017</v>
      </c>
      <c r="D28407" s="113" t="s">
        <v>122</v>
      </c>
      <c r="E28407" s="113" t="s">
        <v>127</v>
      </c>
      <c r="F28407" s="113" t="s">
        <v>200</v>
      </c>
      <c r="G28407" s="113">
        <v>1.136930042E-4</v>
      </c>
    </row>
    <row r="28408" spans="1:7" x14ac:dyDescent="0.25">
      <c r="A28408" s="108" t="str">
        <f t="shared" si="444"/>
        <v>TR_2017_1A3(FS)_NOx</v>
      </c>
      <c r="B28408" s="113" t="s">
        <v>179</v>
      </c>
      <c r="C28408" s="113">
        <v>2017</v>
      </c>
      <c r="D28408" s="113" t="s">
        <v>132</v>
      </c>
      <c r="E28408" s="113" t="s">
        <v>199</v>
      </c>
      <c r="F28408" s="113" t="s">
        <v>200</v>
      </c>
      <c r="G28408" s="113">
        <v>135.23442070720199</v>
      </c>
    </row>
    <row r="28409" spans="1:7" x14ac:dyDescent="0.25">
      <c r="A28409" s="108" t="str">
        <f t="shared" si="444"/>
        <v>TR_2017_1A3(FS)_NMVOC</v>
      </c>
      <c r="B28409" s="113" t="s">
        <v>179</v>
      </c>
      <c r="C28409" s="113">
        <v>2017</v>
      </c>
      <c r="D28409" s="113" t="s">
        <v>132</v>
      </c>
      <c r="E28409" s="113" t="s">
        <v>123</v>
      </c>
      <c r="F28409" s="113" t="s">
        <v>200</v>
      </c>
      <c r="G28409" s="113">
        <v>44.247642595610102</v>
      </c>
    </row>
    <row r="28410" spans="1:7" x14ac:dyDescent="0.25">
      <c r="A28410" s="108" t="str">
        <f t="shared" si="444"/>
        <v>TR_2017_1A3(FS)_SOx</v>
      </c>
      <c r="B28410" s="113" t="s">
        <v>179</v>
      </c>
      <c r="C28410" s="113">
        <v>2017</v>
      </c>
      <c r="D28410" s="113" t="s">
        <v>132</v>
      </c>
      <c r="E28410" s="113" t="s">
        <v>201</v>
      </c>
      <c r="F28410" s="113" t="s">
        <v>200</v>
      </c>
      <c r="G28410" s="113">
        <v>0.135769071744098</v>
      </c>
    </row>
    <row r="28411" spans="1:7" x14ac:dyDescent="0.25">
      <c r="A28411" s="108" t="str">
        <f t="shared" si="444"/>
        <v>TR_2017_1A3(FS)_NH3</v>
      </c>
      <c r="B28411" s="113" t="s">
        <v>179</v>
      </c>
      <c r="C28411" s="113">
        <v>2017</v>
      </c>
      <c r="D28411" s="113" t="s">
        <v>132</v>
      </c>
      <c r="E28411" s="113" t="s">
        <v>124</v>
      </c>
      <c r="F28411" s="113" t="s">
        <v>200</v>
      </c>
      <c r="G28411" s="113">
        <v>0.58225552883560505</v>
      </c>
    </row>
    <row r="28412" spans="1:7" x14ac:dyDescent="0.25">
      <c r="A28412" s="108" t="str">
        <f t="shared" si="444"/>
        <v>TR_2017_1A3(FS)_PM2.5</v>
      </c>
      <c r="B28412" s="113" t="s">
        <v>179</v>
      </c>
      <c r="C28412" s="113">
        <v>2017</v>
      </c>
      <c r="D28412" s="113" t="s">
        <v>132</v>
      </c>
      <c r="E28412" s="113" t="s">
        <v>203</v>
      </c>
      <c r="F28412" s="113" t="s">
        <v>200</v>
      </c>
      <c r="G28412" s="113">
        <v>7.5949558451461501</v>
      </c>
    </row>
    <row r="28413" spans="1:7" x14ac:dyDescent="0.25">
      <c r="A28413" s="108" t="str">
        <f t="shared" si="444"/>
        <v>TR_2018_NATIONAL TOTAL_NOx</v>
      </c>
      <c r="B28413" s="113" t="s">
        <v>179</v>
      </c>
      <c r="C28413" s="113">
        <v>2018</v>
      </c>
      <c r="D28413" s="113" t="s">
        <v>122</v>
      </c>
      <c r="E28413" s="113" t="s">
        <v>199</v>
      </c>
      <c r="F28413" s="113" t="s">
        <v>200</v>
      </c>
      <c r="G28413" s="113">
        <v>963.29485374677904</v>
      </c>
    </row>
    <row r="28414" spans="1:7" x14ac:dyDescent="0.25">
      <c r="A28414" s="108" t="str">
        <f t="shared" si="444"/>
        <v>TR_2018_NATIONAL TOTAL_NMVOC</v>
      </c>
      <c r="B28414" s="113" t="s">
        <v>179</v>
      </c>
      <c r="C28414" s="113">
        <v>2018</v>
      </c>
      <c r="D28414" s="113" t="s">
        <v>122</v>
      </c>
      <c r="E28414" s="113" t="s">
        <v>123</v>
      </c>
      <c r="F28414" s="113" t="s">
        <v>200</v>
      </c>
      <c r="G28414" s="113">
        <v>1109.8530043548401</v>
      </c>
    </row>
    <row r="28415" spans="1:7" x14ac:dyDescent="0.25">
      <c r="A28415" s="108" t="str">
        <f t="shared" si="444"/>
        <v>TR_2018_NATIONAL TOTAL_SOx</v>
      </c>
      <c r="B28415" s="113" t="s">
        <v>179</v>
      </c>
      <c r="C28415" s="113">
        <v>2018</v>
      </c>
      <c r="D28415" s="113" t="s">
        <v>122</v>
      </c>
      <c r="E28415" s="113" t="s">
        <v>201</v>
      </c>
      <c r="F28415" s="113" t="s">
        <v>200</v>
      </c>
      <c r="G28415" s="113">
        <v>2528.3131648183598</v>
      </c>
    </row>
    <row r="28416" spans="1:7" x14ac:dyDescent="0.25">
      <c r="A28416" s="108" t="str">
        <f t="shared" si="444"/>
        <v>TR_2018_NATIONAL TOTAL_NH3</v>
      </c>
      <c r="B28416" s="113" t="s">
        <v>179</v>
      </c>
      <c r="C28416" s="113">
        <v>2018</v>
      </c>
      <c r="D28416" s="113" t="s">
        <v>122</v>
      </c>
      <c r="E28416" s="113" t="s">
        <v>124</v>
      </c>
      <c r="F28416" s="113" t="s">
        <v>200</v>
      </c>
      <c r="G28416" s="113">
        <v>803.90115986980595</v>
      </c>
    </row>
    <row r="28417" spans="1:7" x14ac:dyDescent="0.25">
      <c r="A28417" s="108" t="str">
        <f t="shared" si="444"/>
        <v>TR_2018_NATIONAL TOTAL_PM2.5</v>
      </c>
      <c r="B28417" s="113" t="s">
        <v>179</v>
      </c>
      <c r="C28417" s="113">
        <v>2018</v>
      </c>
      <c r="D28417" s="113" t="s">
        <v>122</v>
      </c>
      <c r="E28417" s="113" t="s">
        <v>203</v>
      </c>
      <c r="F28417" s="113" t="s">
        <v>200</v>
      </c>
      <c r="G28417" s="113">
        <v>199.47693266931901</v>
      </c>
    </row>
    <row r="28418" spans="1:7" x14ac:dyDescent="0.25">
      <c r="A28418" s="108" t="str">
        <f t="shared" si="444"/>
        <v>TR_2018_NATIONAL TOTAL_Pb</v>
      </c>
      <c r="B28418" s="113" t="s">
        <v>179</v>
      </c>
      <c r="C28418" s="113">
        <v>2018</v>
      </c>
      <c r="D28418" s="113" t="s">
        <v>122</v>
      </c>
      <c r="E28418" s="113" t="s">
        <v>125</v>
      </c>
      <c r="F28418" s="113" t="s">
        <v>200</v>
      </c>
      <c r="G28418" s="113">
        <v>7.2029418485212602E-3</v>
      </c>
    </row>
    <row r="28419" spans="1:7" x14ac:dyDescent="0.25">
      <c r="A28419" s="108" t="str">
        <f t="shared" si="444"/>
        <v>TR_2018_NATIONAL TOTAL_Cd</v>
      </c>
      <c r="B28419" s="113" t="s">
        <v>179</v>
      </c>
      <c r="C28419" s="113">
        <v>2018</v>
      </c>
      <c r="D28419" s="113" t="s">
        <v>122</v>
      </c>
      <c r="E28419" s="113" t="s">
        <v>126</v>
      </c>
      <c r="F28419" s="113" t="s">
        <v>200</v>
      </c>
      <c r="G28419" s="113">
        <v>1.01526316210567E-3</v>
      </c>
    </row>
    <row r="28420" spans="1:7" x14ac:dyDescent="0.25">
      <c r="A28420" s="108" t="str">
        <f t="shared" si="444"/>
        <v>TR_2018_NATIONAL TOTAL_Hg</v>
      </c>
      <c r="B28420" s="113" t="s">
        <v>179</v>
      </c>
      <c r="C28420" s="113">
        <v>2018</v>
      </c>
      <c r="D28420" s="113" t="s">
        <v>122</v>
      </c>
      <c r="E28420" s="113" t="s">
        <v>127</v>
      </c>
      <c r="F28420" s="113" t="s">
        <v>200</v>
      </c>
      <c r="G28420" s="150">
        <v>6.7670080199999996E-5</v>
      </c>
    </row>
    <row r="28421" spans="1:7" x14ac:dyDescent="0.25">
      <c r="A28421" s="108" t="str">
        <f t="shared" si="444"/>
        <v>TR_2018_1A3(FS)_NOx</v>
      </c>
      <c r="B28421" s="113" t="s">
        <v>179</v>
      </c>
      <c r="C28421" s="113">
        <v>2018</v>
      </c>
      <c r="D28421" s="113" t="s">
        <v>132</v>
      </c>
      <c r="E28421" s="113" t="s">
        <v>199</v>
      </c>
      <c r="F28421" s="113" t="s">
        <v>200</v>
      </c>
      <c r="G28421" s="113">
        <v>123.930498790838</v>
      </c>
    </row>
    <row r="28422" spans="1:7" x14ac:dyDescent="0.25">
      <c r="A28422" s="108" t="str">
        <f t="shared" si="444"/>
        <v>TR_2018_1A3(FS)_NMVOC</v>
      </c>
      <c r="B28422" s="113" t="s">
        <v>179</v>
      </c>
      <c r="C28422" s="113">
        <v>2018</v>
      </c>
      <c r="D28422" s="113" t="s">
        <v>132</v>
      </c>
      <c r="E28422" s="113" t="s">
        <v>123</v>
      </c>
      <c r="F28422" s="113" t="s">
        <v>200</v>
      </c>
      <c r="G28422" s="113">
        <v>42.187154441693004</v>
      </c>
    </row>
    <row r="28423" spans="1:7" x14ac:dyDescent="0.25">
      <c r="A28423" s="108" t="str">
        <f t="shared" ref="A28423:A28486" si="445">CONCATENATE(B28423,"_",C28423,"_",D28423,"_",E28423)</f>
        <v>TR_2018_1A3(FS)_SOx</v>
      </c>
      <c r="B28423" s="113" t="s">
        <v>179</v>
      </c>
      <c r="C28423" s="113">
        <v>2018</v>
      </c>
      <c r="D28423" s="113" t="s">
        <v>132</v>
      </c>
      <c r="E28423" s="113" t="s">
        <v>201</v>
      </c>
      <c r="F28423" s="113" t="s">
        <v>200</v>
      </c>
      <c r="G28423" s="113">
        <v>0.15835642393973201</v>
      </c>
    </row>
    <row r="28424" spans="1:7" x14ac:dyDescent="0.25">
      <c r="A28424" s="108" t="str">
        <f t="shared" si="445"/>
        <v>TR_2018_1A3(FS)_NH3</v>
      </c>
      <c r="B28424" s="113" t="s">
        <v>179</v>
      </c>
      <c r="C28424" s="113">
        <v>2018</v>
      </c>
      <c r="D28424" s="113" t="s">
        <v>132</v>
      </c>
      <c r="E28424" s="113" t="s">
        <v>124</v>
      </c>
      <c r="F28424" s="113" t="s">
        <v>200</v>
      </c>
      <c r="G28424" s="113">
        <v>0.51429543453682602</v>
      </c>
    </row>
    <row r="28425" spans="1:7" x14ac:dyDescent="0.25">
      <c r="A28425" s="108" t="str">
        <f t="shared" si="445"/>
        <v>TR_2018_1A3(FS)_PM2.5</v>
      </c>
      <c r="B28425" s="113" t="s">
        <v>179</v>
      </c>
      <c r="C28425" s="113">
        <v>2018</v>
      </c>
      <c r="D28425" s="113" t="s">
        <v>132</v>
      </c>
      <c r="E28425" s="113" t="s">
        <v>203</v>
      </c>
      <c r="F28425" s="113" t="s">
        <v>200</v>
      </c>
      <c r="G28425" s="113">
        <v>6.90099556871857</v>
      </c>
    </row>
    <row r="28426" spans="1:7" x14ac:dyDescent="0.25">
      <c r="A28426" s="108" t="str">
        <f t="shared" si="445"/>
        <v>TR_2019_NATIONAL TOTAL_NOx</v>
      </c>
      <c r="B28426" s="113" t="s">
        <v>179</v>
      </c>
      <c r="C28426" s="113">
        <v>2019</v>
      </c>
      <c r="D28426" s="113" t="s">
        <v>122</v>
      </c>
      <c r="E28426" s="113" t="s">
        <v>199</v>
      </c>
      <c r="F28426" s="113" t="s">
        <v>200</v>
      </c>
      <c r="G28426" s="113">
        <v>974.70225037839896</v>
      </c>
    </row>
    <row r="28427" spans="1:7" x14ac:dyDescent="0.25">
      <c r="A28427" s="108" t="str">
        <f t="shared" si="445"/>
        <v>TR_2019_NATIONAL TOTAL_NMVOC</v>
      </c>
      <c r="B28427" s="113" t="s">
        <v>179</v>
      </c>
      <c r="C28427" s="113">
        <v>2019</v>
      </c>
      <c r="D28427" s="113" t="s">
        <v>122</v>
      </c>
      <c r="E28427" s="113" t="s">
        <v>123</v>
      </c>
      <c r="F28427" s="113" t="s">
        <v>200</v>
      </c>
      <c r="G28427" s="113">
        <v>1137.7801543678299</v>
      </c>
    </row>
    <row r="28428" spans="1:7" x14ac:dyDescent="0.25">
      <c r="A28428" s="108" t="str">
        <f t="shared" si="445"/>
        <v>TR_2019_NATIONAL TOTAL_SOx</v>
      </c>
      <c r="B28428" s="113" t="s">
        <v>179</v>
      </c>
      <c r="C28428" s="113">
        <v>2019</v>
      </c>
      <c r="D28428" s="113" t="s">
        <v>122</v>
      </c>
      <c r="E28428" s="113" t="s">
        <v>201</v>
      </c>
      <c r="F28428" s="113" t="s">
        <v>200</v>
      </c>
      <c r="G28428" s="113">
        <v>2533.36500530787</v>
      </c>
    </row>
    <row r="28429" spans="1:7" x14ac:dyDescent="0.25">
      <c r="A28429" s="108" t="str">
        <f t="shared" si="445"/>
        <v>TR_2019_NATIONAL TOTAL_NH3</v>
      </c>
      <c r="B28429" s="113" t="s">
        <v>179</v>
      </c>
      <c r="C28429" s="113">
        <v>2019</v>
      </c>
      <c r="D28429" s="113" t="s">
        <v>122</v>
      </c>
      <c r="E28429" s="113" t="s">
        <v>124</v>
      </c>
      <c r="F28429" s="113" t="s">
        <v>200</v>
      </c>
      <c r="G28429" s="113">
        <v>844.07929523646806</v>
      </c>
    </row>
    <row r="28430" spans="1:7" x14ac:dyDescent="0.25">
      <c r="A28430" s="108" t="str">
        <f t="shared" si="445"/>
        <v>TR_2019_NATIONAL TOTAL_PM2.5</v>
      </c>
      <c r="B28430" s="113" t="s">
        <v>179</v>
      </c>
      <c r="C28430" s="113">
        <v>2019</v>
      </c>
      <c r="D28430" s="113" t="s">
        <v>122</v>
      </c>
      <c r="E28430" s="113" t="s">
        <v>203</v>
      </c>
      <c r="F28430" s="113" t="s">
        <v>200</v>
      </c>
      <c r="G28430" s="113">
        <v>227.01742835082101</v>
      </c>
    </row>
    <row r="28431" spans="1:7" x14ac:dyDescent="0.25">
      <c r="A28431" s="108" t="str">
        <f t="shared" si="445"/>
        <v>TR_2019_NATIONAL TOTAL_Pb</v>
      </c>
      <c r="B28431" s="113" t="s">
        <v>179</v>
      </c>
      <c r="C28431" s="113">
        <v>2019</v>
      </c>
      <c r="D28431" s="113" t="s">
        <v>122</v>
      </c>
      <c r="E28431" s="113" t="s">
        <v>125</v>
      </c>
      <c r="F28431" s="113" t="s">
        <v>200</v>
      </c>
      <c r="G28431" s="113">
        <v>3.7690050253138098E-3</v>
      </c>
    </row>
    <row r="28432" spans="1:7" x14ac:dyDescent="0.25">
      <c r="A28432" s="108" t="str">
        <f t="shared" si="445"/>
        <v>TR_2019_NATIONAL TOTAL_Cd</v>
      </c>
      <c r="B28432" s="113" t="s">
        <v>179</v>
      </c>
      <c r="C28432" s="113">
        <v>2019</v>
      </c>
      <c r="D28432" s="113" t="s">
        <v>122</v>
      </c>
      <c r="E28432" s="113" t="s">
        <v>126</v>
      </c>
      <c r="F28432" s="113" t="s">
        <v>200</v>
      </c>
      <c r="G28432" s="113">
        <v>1.07255315480582E-3</v>
      </c>
    </row>
    <row r="28433" spans="1:7" x14ac:dyDescent="0.25">
      <c r="A28433" s="108" t="str">
        <f t="shared" si="445"/>
        <v>TR_2019_NATIONAL TOTAL_Hg</v>
      </c>
      <c r="B28433" s="113" t="s">
        <v>179</v>
      </c>
      <c r="C28433" s="113">
        <v>2019</v>
      </c>
      <c r="D28433" s="113" t="s">
        <v>122</v>
      </c>
      <c r="E28433" s="113" t="s">
        <v>127</v>
      </c>
      <c r="F28433" s="113" t="s">
        <v>200</v>
      </c>
      <c r="G28433" s="150">
        <v>7.5403447100000004E-5</v>
      </c>
    </row>
    <row r="28434" spans="1:7" x14ac:dyDescent="0.25">
      <c r="A28434" s="108" t="str">
        <f t="shared" si="445"/>
        <v>TR_2019_1A3(FS)_NOx</v>
      </c>
      <c r="B28434" s="113" t="s">
        <v>179</v>
      </c>
      <c r="C28434" s="113">
        <v>2019</v>
      </c>
      <c r="D28434" s="113" t="s">
        <v>132</v>
      </c>
      <c r="E28434" s="113" t="s">
        <v>199</v>
      </c>
      <c r="F28434" s="113" t="s">
        <v>200</v>
      </c>
      <c r="G28434" s="113">
        <v>141.266592534376</v>
      </c>
    </row>
    <row r="28435" spans="1:7" x14ac:dyDescent="0.25">
      <c r="A28435" s="108" t="str">
        <f t="shared" si="445"/>
        <v>TR_2019_1A3(FS)_NMVOC</v>
      </c>
      <c r="B28435" s="113" t="s">
        <v>179</v>
      </c>
      <c r="C28435" s="113">
        <v>2019</v>
      </c>
      <c r="D28435" s="113" t="s">
        <v>132</v>
      </c>
      <c r="E28435" s="113" t="s">
        <v>123</v>
      </c>
      <c r="F28435" s="113" t="s">
        <v>200</v>
      </c>
      <c r="G28435" s="113">
        <v>42.814829910869001</v>
      </c>
    </row>
    <row r="28436" spans="1:7" x14ac:dyDescent="0.25">
      <c r="A28436" s="108" t="str">
        <f t="shared" si="445"/>
        <v>TR_2019_1A3(FS)_SOx</v>
      </c>
      <c r="B28436" s="113" t="s">
        <v>179</v>
      </c>
      <c r="C28436" s="113">
        <v>2019</v>
      </c>
      <c r="D28436" s="113" t="s">
        <v>132</v>
      </c>
      <c r="E28436" s="113" t="s">
        <v>201</v>
      </c>
      <c r="F28436" s="113" t="s">
        <v>200</v>
      </c>
      <c r="G28436" s="113">
        <v>0.15835642393973201</v>
      </c>
    </row>
    <row r="28437" spans="1:7" x14ac:dyDescent="0.25">
      <c r="A28437" s="108" t="str">
        <f t="shared" si="445"/>
        <v>TR_2019_1A3(FS)_NH3</v>
      </c>
      <c r="B28437" s="113" t="s">
        <v>179</v>
      </c>
      <c r="C28437" s="113">
        <v>2019</v>
      </c>
      <c r="D28437" s="113" t="s">
        <v>132</v>
      </c>
      <c r="E28437" s="113" t="s">
        <v>124</v>
      </c>
      <c r="F28437" s="113" t="s">
        <v>200</v>
      </c>
      <c r="G28437" s="113">
        <v>0.61983096810843696</v>
      </c>
    </row>
    <row r="28438" spans="1:7" x14ac:dyDescent="0.25">
      <c r="A28438" s="108" t="str">
        <f t="shared" si="445"/>
        <v>TR_2019_1A3(FS)_PM2.5</v>
      </c>
      <c r="B28438" s="113" t="s">
        <v>179</v>
      </c>
      <c r="C28438" s="113">
        <v>2019</v>
      </c>
      <c r="D28438" s="113" t="s">
        <v>132</v>
      </c>
      <c r="E28438" s="113" t="s">
        <v>203</v>
      </c>
      <c r="F28438" s="113" t="s">
        <v>200</v>
      </c>
      <c r="G28438" s="113">
        <v>6.8523937604205596</v>
      </c>
    </row>
    <row r="28439" spans="1:7" x14ac:dyDescent="0.25">
      <c r="A28439" s="108" t="str">
        <f t="shared" si="445"/>
        <v>TR_2020_NATIONAL TOTAL_NOx</v>
      </c>
      <c r="B28439" s="113" t="s">
        <v>179</v>
      </c>
      <c r="C28439" s="113">
        <v>2020</v>
      </c>
      <c r="D28439" s="113" t="s">
        <v>122</v>
      </c>
      <c r="E28439" s="113" t="s">
        <v>199</v>
      </c>
      <c r="F28439" s="113" t="s">
        <v>200</v>
      </c>
      <c r="G28439" s="113">
        <v>957.35342087434299</v>
      </c>
    </row>
    <row r="28440" spans="1:7" x14ac:dyDescent="0.25">
      <c r="A28440" s="108" t="str">
        <f t="shared" si="445"/>
        <v>TR_2020_NATIONAL TOTAL_NMVOC</v>
      </c>
      <c r="B28440" s="113" t="s">
        <v>179</v>
      </c>
      <c r="C28440" s="113">
        <v>2020</v>
      </c>
      <c r="D28440" s="113" t="s">
        <v>122</v>
      </c>
      <c r="E28440" s="113" t="s">
        <v>123</v>
      </c>
      <c r="F28440" s="113" t="s">
        <v>200</v>
      </c>
      <c r="G28440" s="113">
        <v>1177.4323208045901</v>
      </c>
    </row>
    <row r="28441" spans="1:7" x14ac:dyDescent="0.25">
      <c r="A28441" s="108" t="str">
        <f t="shared" si="445"/>
        <v>TR_2020_NATIONAL TOTAL_SOx</v>
      </c>
      <c r="B28441" s="113" t="s">
        <v>179</v>
      </c>
      <c r="C28441" s="113">
        <v>2020</v>
      </c>
      <c r="D28441" s="113" t="s">
        <v>122</v>
      </c>
      <c r="E28441" s="113" t="s">
        <v>201</v>
      </c>
      <c r="F28441" s="113" t="s">
        <v>200</v>
      </c>
      <c r="G28441" s="113">
        <v>2310.8668773985801</v>
      </c>
    </row>
    <row r="28442" spans="1:7" x14ac:dyDescent="0.25">
      <c r="A28442" s="108" t="str">
        <f t="shared" si="445"/>
        <v>TR_2020_NATIONAL TOTAL_NH3</v>
      </c>
      <c r="B28442" s="113" t="s">
        <v>179</v>
      </c>
      <c r="C28442" s="113">
        <v>2020</v>
      </c>
      <c r="D28442" s="113" t="s">
        <v>122</v>
      </c>
      <c r="E28442" s="113" t="s">
        <v>124</v>
      </c>
      <c r="F28442" s="113" t="s">
        <v>200</v>
      </c>
      <c r="G28442" s="113">
        <v>921.21154010301802</v>
      </c>
    </row>
    <row r="28443" spans="1:7" x14ac:dyDescent="0.25">
      <c r="A28443" s="108" t="str">
        <f t="shared" si="445"/>
        <v>TR_2020_NATIONAL TOTAL_PM2.5</v>
      </c>
      <c r="B28443" s="113" t="s">
        <v>179</v>
      </c>
      <c r="C28443" s="113">
        <v>2020</v>
      </c>
      <c r="D28443" s="113" t="s">
        <v>122</v>
      </c>
      <c r="E28443" s="113" t="s">
        <v>203</v>
      </c>
      <c r="F28443" s="113" t="s">
        <v>200</v>
      </c>
      <c r="G28443" s="113">
        <v>244.97162370999601</v>
      </c>
    </row>
    <row r="28444" spans="1:7" x14ac:dyDescent="0.25">
      <c r="A28444" s="108" t="str">
        <f t="shared" si="445"/>
        <v>TR_2020_NATIONAL TOTAL_Pb</v>
      </c>
      <c r="B28444" s="113" t="s">
        <v>179</v>
      </c>
      <c r="C28444" s="113">
        <v>2020</v>
      </c>
      <c r="D28444" s="113" t="s">
        <v>122</v>
      </c>
      <c r="E28444" s="113" t="s">
        <v>125</v>
      </c>
      <c r="F28444" s="113" t="s">
        <v>200</v>
      </c>
      <c r="G28444" s="113">
        <v>4.2244102854599999E-3</v>
      </c>
    </row>
    <row r="28445" spans="1:7" x14ac:dyDescent="0.25">
      <c r="A28445" s="108" t="str">
        <f t="shared" si="445"/>
        <v>TR_2020_NATIONAL TOTAL_Cd</v>
      </c>
      <c r="B28445" s="113" t="s">
        <v>179</v>
      </c>
      <c r="C28445" s="113">
        <v>2020</v>
      </c>
      <c r="D28445" s="113" t="s">
        <v>122</v>
      </c>
      <c r="E28445" s="113" t="s">
        <v>126</v>
      </c>
      <c r="F28445" s="113" t="s">
        <v>200</v>
      </c>
      <c r="G28445" s="113">
        <v>1.38010790389065E-3</v>
      </c>
    </row>
    <row r="28446" spans="1:7" x14ac:dyDescent="0.25">
      <c r="A28446" s="108" t="str">
        <f t="shared" si="445"/>
        <v>TR_2020_NATIONAL TOTAL_Hg</v>
      </c>
      <c r="B28446" s="113" t="s">
        <v>179</v>
      </c>
      <c r="C28446" s="113">
        <v>2020</v>
      </c>
      <c r="D28446" s="113" t="s">
        <v>122</v>
      </c>
      <c r="E28446" s="113" t="s">
        <v>127</v>
      </c>
      <c r="F28446" s="113" t="s">
        <v>200</v>
      </c>
      <c r="G28446" s="150">
        <v>9.4665732699999999E-5</v>
      </c>
    </row>
    <row r="28447" spans="1:7" x14ac:dyDescent="0.25">
      <c r="A28447" s="108" t="str">
        <f t="shared" si="445"/>
        <v>TR_2020_1A3(FS)_NOx</v>
      </c>
      <c r="B28447" s="113" t="s">
        <v>179</v>
      </c>
      <c r="C28447" s="113">
        <v>2020</v>
      </c>
      <c r="D28447" s="113" t="s">
        <v>132</v>
      </c>
      <c r="E28447" s="113" t="s">
        <v>199</v>
      </c>
      <c r="F28447" s="113" t="s">
        <v>200</v>
      </c>
      <c r="G28447" s="113">
        <v>135.45645440915499</v>
      </c>
    </row>
    <row r="28448" spans="1:7" x14ac:dyDescent="0.25">
      <c r="A28448" s="108" t="str">
        <f t="shared" si="445"/>
        <v>TR_2020_1A3(FS)_NMVOC</v>
      </c>
      <c r="B28448" s="113" t="s">
        <v>179</v>
      </c>
      <c r="C28448" s="113">
        <v>2020</v>
      </c>
      <c r="D28448" s="113" t="s">
        <v>132</v>
      </c>
      <c r="E28448" s="113" t="s">
        <v>123</v>
      </c>
      <c r="F28448" s="113" t="s">
        <v>200</v>
      </c>
      <c r="G28448" s="113">
        <v>48.226157495158901</v>
      </c>
    </row>
    <row r="28449" spans="1:7" x14ac:dyDescent="0.25">
      <c r="A28449" s="108" t="str">
        <f t="shared" si="445"/>
        <v>TR_2020_1A3(FS)_NH3</v>
      </c>
      <c r="B28449" s="113" t="s">
        <v>179</v>
      </c>
      <c r="C28449" s="113">
        <v>2020</v>
      </c>
      <c r="D28449" s="113" t="s">
        <v>132</v>
      </c>
      <c r="E28449" s="113" t="s">
        <v>124</v>
      </c>
      <c r="F28449" s="113" t="s">
        <v>200</v>
      </c>
      <c r="G28449" s="113">
        <v>0.78423795581940303</v>
      </c>
    </row>
    <row r="28450" spans="1:7" x14ac:dyDescent="0.25">
      <c r="A28450" s="108" t="str">
        <f t="shared" si="445"/>
        <v>TR_2020_1A3(FS)_PM2.5</v>
      </c>
      <c r="B28450" s="113" t="s">
        <v>179</v>
      </c>
      <c r="C28450" s="113">
        <v>2020</v>
      </c>
      <c r="D28450" s="113" t="s">
        <v>132</v>
      </c>
      <c r="E28450" s="113" t="s">
        <v>203</v>
      </c>
      <c r="F28450" s="113" t="s">
        <v>200</v>
      </c>
      <c r="G28450" s="113">
        <v>6.3093156217957604</v>
      </c>
    </row>
    <row r="28451" spans="1:7" x14ac:dyDescent="0.25">
      <c r="A28451" s="108" t="str">
        <f t="shared" si="445"/>
        <v>TR_2021_NATIONAL TOTAL_NOx</v>
      </c>
      <c r="B28451" s="113" t="s">
        <v>179</v>
      </c>
      <c r="C28451" s="113">
        <v>2021</v>
      </c>
      <c r="D28451" s="113" t="s">
        <v>122</v>
      </c>
      <c r="E28451" s="113" t="s">
        <v>199</v>
      </c>
      <c r="F28451" s="113" t="s">
        <v>200</v>
      </c>
      <c r="G28451" s="113">
        <v>980.374892555977</v>
      </c>
    </row>
    <row r="28452" spans="1:7" x14ac:dyDescent="0.25">
      <c r="A28452" s="108" t="str">
        <f t="shared" si="445"/>
        <v>TR_2021_NATIONAL TOTAL_NMVOC</v>
      </c>
      <c r="B28452" s="113" t="s">
        <v>179</v>
      </c>
      <c r="C28452" s="113">
        <v>2021</v>
      </c>
      <c r="D28452" s="113" t="s">
        <v>122</v>
      </c>
      <c r="E28452" s="113" t="s">
        <v>123</v>
      </c>
      <c r="F28452" s="113" t="s">
        <v>200</v>
      </c>
      <c r="G28452" s="113">
        <v>1174.6336402278901</v>
      </c>
    </row>
    <row r="28453" spans="1:7" x14ac:dyDescent="0.25">
      <c r="A28453" s="108" t="str">
        <f t="shared" si="445"/>
        <v>TR_2021_NATIONAL TOTAL_SOx</v>
      </c>
      <c r="B28453" s="113" t="s">
        <v>179</v>
      </c>
      <c r="C28453" s="113">
        <v>2021</v>
      </c>
      <c r="D28453" s="113" t="s">
        <v>122</v>
      </c>
      <c r="E28453" s="113" t="s">
        <v>201</v>
      </c>
      <c r="F28453" s="113" t="s">
        <v>200</v>
      </c>
      <c r="G28453" s="113">
        <v>2700.1920754729399</v>
      </c>
    </row>
    <row r="28454" spans="1:7" x14ac:dyDescent="0.25">
      <c r="A28454" s="108" t="str">
        <f t="shared" si="445"/>
        <v>TR_2021_NATIONAL TOTAL_NH3</v>
      </c>
      <c r="B28454" s="113" t="s">
        <v>179</v>
      </c>
      <c r="C28454" s="113">
        <v>2021</v>
      </c>
      <c r="D28454" s="113" t="s">
        <v>122</v>
      </c>
      <c r="E28454" s="113" t="s">
        <v>124</v>
      </c>
      <c r="F28454" s="113" t="s">
        <v>200</v>
      </c>
      <c r="G28454" s="113">
        <v>913.77389839282205</v>
      </c>
    </row>
    <row r="28455" spans="1:7" x14ac:dyDescent="0.25">
      <c r="A28455" s="108" t="str">
        <f t="shared" si="445"/>
        <v>TR_2021_NATIONAL TOTAL_PM2.5</v>
      </c>
      <c r="B28455" s="113" t="s">
        <v>179</v>
      </c>
      <c r="C28455" s="113">
        <v>2021</v>
      </c>
      <c r="D28455" s="113" t="s">
        <v>122</v>
      </c>
      <c r="E28455" s="113" t="s">
        <v>203</v>
      </c>
      <c r="F28455" s="113" t="s">
        <v>200</v>
      </c>
      <c r="G28455" s="113">
        <v>235.499695296619</v>
      </c>
    </row>
    <row r="28456" spans="1:7" x14ac:dyDescent="0.25">
      <c r="A28456" s="108" t="str">
        <f t="shared" si="445"/>
        <v>TR_2021_NATIONAL TOTAL_Pb</v>
      </c>
      <c r="B28456" s="113" t="s">
        <v>179</v>
      </c>
      <c r="C28456" s="113">
        <v>2021</v>
      </c>
      <c r="D28456" s="113" t="s">
        <v>122</v>
      </c>
      <c r="E28456" s="113" t="s">
        <v>125</v>
      </c>
      <c r="F28456" s="113" t="s">
        <v>200</v>
      </c>
      <c r="G28456" s="113">
        <v>4.1158372778775697E-3</v>
      </c>
    </row>
    <row r="28457" spans="1:7" x14ac:dyDescent="0.25">
      <c r="A28457" s="108" t="str">
        <f t="shared" si="445"/>
        <v>TR_2021_NATIONAL TOTAL_Cd</v>
      </c>
      <c r="B28457" s="113" t="s">
        <v>179</v>
      </c>
      <c r="C28457" s="113">
        <v>2021</v>
      </c>
      <c r="D28457" s="113" t="s">
        <v>122</v>
      </c>
      <c r="E28457" s="113" t="s">
        <v>126</v>
      </c>
      <c r="F28457" s="113" t="s">
        <v>200</v>
      </c>
      <c r="G28457" s="113">
        <v>2.6792790394827102E-3</v>
      </c>
    </row>
    <row r="28458" spans="1:7" x14ac:dyDescent="0.25">
      <c r="A28458" s="108" t="str">
        <f t="shared" si="445"/>
        <v>TR_2021_NATIONAL TOTAL_Hg</v>
      </c>
      <c r="B28458" s="113" t="s">
        <v>179</v>
      </c>
      <c r="C28458" s="113">
        <v>2021</v>
      </c>
      <c r="D28458" s="113" t="s">
        <v>122</v>
      </c>
      <c r="E28458" s="113" t="s">
        <v>127</v>
      </c>
      <c r="F28458" s="113" t="s">
        <v>200</v>
      </c>
      <c r="G28458" s="113">
        <v>1.4172351665E-4</v>
      </c>
    </row>
    <row r="28459" spans="1:7" x14ac:dyDescent="0.25">
      <c r="A28459" s="108" t="str">
        <f t="shared" si="445"/>
        <v>TR_2021_1A3(FS)_NOx</v>
      </c>
      <c r="B28459" s="113" t="s">
        <v>179</v>
      </c>
      <c r="C28459" s="113">
        <v>2021</v>
      </c>
      <c r="D28459" s="113" t="s">
        <v>132</v>
      </c>
      <c r="E28459" s="113" t="s">
        <v>199</v>
      </c>
      <c r="F28459" s="113" t="s">
        <v>200</v>
      </c>
      <c r="G28459" s="113">
        <v>134.50036519545699</v>
      </c>
    </row>
    <row r="28460" spans="1:7" x14ac:dyDescent="0.25">
      <c r="A28460" s="108" t="str">
        <f t="shared" si="445"/>
        <v>TR_2021_1A3(FS)_NMVOC</v>
      </c>
      <c r="B28460" s="113" t="s">
        <v>179</v>
      </c>
      <c r="C28460" s="113">
        <v>2021</v>
      </c>
      <c r="D28460" s="113" t="s">
        <v>132</v>
      </c>
      <c r="E28460" s="113" t="s">
        <v>123</v>
      </c>
      <c r="F28460" s="113" t="s">
        <v>200</v>
      </c>
      <c r="G28460" s="113">
        <v>49.761154026664599</v>
      </c>
    </row>
    <row r="28461" spans="1:7" x14ac:dyDescent="0.25">
      <c r="A28461" s="108" t="str">
        <f t="shared" si="445"/>
        <v>TR_2021_1A3(FS)_NH3</v>
      </c>
      <c r="B28461" s="113" t="s">
        <v>179</v>
      </c>
      <c r="C28461" s="113">
        <v>2021</v>
      </c>
      <c r="D28461" s="113" t="s">
        <v>132</v>
      </c>
      <c r="E28461" s="113" t="s">
        <v>124</v>
      </c>
      <c r="F28461" s="113" t="s">
        <v>200</v>
      </c>
      <c r="G28461" s="113">
        <v>0.72973221534495103</v>
      </c>
    </row>
    <row r="28462" spans="1:7" x14ac:dyDescent="0.25">
      <c r="A28462" s="108" t="str">
        <f t="shared" si="445"/>
        <v>TR_2021_1A3(FS)_PM2.5</v>
      </c>
      <c r="B28462" s="113" t="s">
        <v>179</v>
      </c>
      <c r="C28462" s="113">
        <v>2021</v>
      </c>
      <c r="D28462" s="113" t="s">
        <v>132</v>
      </c>
      <c r="E28462" s="113" t="s">
        <v>203</v>
      </c>
      <c r="F28462" s="113" t="s">
        <v>200</v>
      </c>
      <c r="G28462" s="113">
        <v>7.8208549513858197</v>
      </c>
    </row>
    <row r="28463" spans="1:7" x14ac:dyDescent="0.25">
      <c r="A28463" s="108" t="str">
        <f t="shared" si="445"/>
        <v>TR_2022_NATIONAL TOTAL_NOx</v>
      </c>
      <c r="B28463" s="113" t="s">
        <v>179</v>
      </c>
      <c r="C28463" s="113">
        <v>2022</v>
      </c>
      <c r="D28463" s="113" t="s">
        <v>122</v>
      </c>
      <c r="E28463" s="113" t="s">
        <v>199</v>
      </c>
      <c r="F28463" s="113" t="s">
        <v>200</v>
      </c>
      <c r="G28463" s="113">
        <v>986.91114258508298</v>
      </c>
    </row>
    <row r="28464" spans="1:7" x14ac:dyDescent="0.25">
      <c r="A28464" s="108" t="str">
        <f t="shared" si="445"/>
        <v>TR_2022_NATIONAL TOTAL_NMVOC</v>
      </c>
      <c r="B28464" s="113" t="s">
        <v>179</v>
      </c>
      <c r="C28464" s="113">
        <v>2022</v>
      </c>
      <c r="D28464" s="113" t="s">
        <v>122</v>
      </c>
      <c r="E28464" s="113" t="s">
        <v>123</v>
      </c>
      <c r="F28464" s="113" t="s">
        <v>200</v>
      </c>
      <c r="G28464" s="113">
        <v>1143.0149152147201</v>
      </c>
    </row>
    <row r="28465" spans="1:7" x14ac:dyDescent="0.25">
      <c r="A28465" s="108" t="str">
        <f t="shared" si="445"/>
        <v>TR_2022_NATIONAL TOTAL_SOx</v>
      </c>
      <c r="B28465" s="113" t="s">
        <v>179</v>
      </c>
      <c r="C28465" s="113">
        <v>2022</v>
      </c>
      <c r="D28465" s="113" t="s">
        <v>122</v>
      </c>
      <c r="E28465" s="113" t="s">
        <v>201</v>
      </c>
      <c r="F28465" s="113" t="s">
        <v>200</v>
      </c>
      <c r="G28465" s="113">
        <v>2738.1959792669099</v>
      </c>
    </row>
    <row r="28466" spans="1:7" x14ac:dyDescent="0.25">
      <c r="A28466" s="108" t="str">
        <f t="shared" si="445"/>
        <v>TR_2022_NATIONAL TOTAL_NH3</v>
      </c>
      <c r="B28466" s="113" t="s">
        <v>179</v>
      </c>
      <c r="C28466" s="113">
        <v>2022</v>
      </c>
      <c r="D28466" s="113" t="s">
        <v>122</v>
      </c>
      <c r="E28466" s="113" t="s">
        <v>124</v>
      </c>
      <c r="F28466" s="113" t="s">
        <v>200</v>
      </c>
      <c r="G28466" s="113">
        <v>898.87531325317502</v>
      </c>
    </row>
    <row r="28467" spans="1:7" x14ac:dyDescent="0.25">
      <c r="A28467" s="108" t="str">
        <f t="shared" si="445"/>
        <v>TR_2022_NATIONAL TOTAL_PM2.5</v>
      </c>
      <c r="B28467" s="113" t="s">
        <v>179</v>
      </c>
      <c r="C28467" s="113">
        <v>2022</v>
      </c>
      <c r="D28467" s="113" t="s">
        <v>122</v>
      </c>
      <c r="E28467" s="113" t="s">
        <v>203</v>
      </c>
      <c r="F28467" s="113" t="s">
        <v>200</v>
      </c>
      <c r="G28467" s="113">
        <v>223.353860899761</v>
      </c>
    </row>
    <row r="28468" spans="1:7" x14ac:dyDescent="0.25">
      <c r="A28468" s="108" t="str">
        <f t="shared" si="445"/>
        <v>TR_2022_NATIONAL TOTAL_Pb</v>
      </c>
      <c r="B28468" s="113" t="s">
        <v>179</v>
      </c>
      <c r="C28468" s="113">
        <v>2022</v>
      </c>
      <c r="D28468" s="113" t="s">
        <v>122</v>
      </c>
      <c r="E28468" s="113" t="s">
        <v>125</v>
      </c>
      <c r="F28468" s="113" t="s">
        <v>200</v>
      </c>
      <c r="G28468" s="113">
        <v>5.7632756228911102E-3</v>
      </c>
    </row>
    <row r="28469" spans="1:7" x14ac:dyDescent="0.25">
      <c r="A28469" s="108" t="str">
        <f t="shared" si="445"/>
        <v>TR_2022_NATIONAL TOTAL_Cd</v>
      </c>
      <c r="B28469" s="113" t="s">
        <v>179</v>
      </c>
      <c r="C28469" s="113">
        <v>2022</v>
      </c>
      <c r="D28469" s="113" t="s">
        <v>122</v>
      </c>
      <c r="E28469" s="113" t="s">
        <v>126</v>
      </c>
      <c r="F28469" s="113" t="s">
        <v>200</v>
      </c>
      <c r="G28469" s="113">
        <v>2.2039117980509801E-3</v>
      </c>
    </row>
    <row r="28470" spans="1:7" x14ac:dyDescent="0.25">
      <c r="A28470" s="108" t="str">
        <f t="shared" si="445"/>
        <v>TR_2022_NATIONAL TOTAL_Hg</v>
      </c>
      <c r="B28470" s="113" t="s">
        <v>179</v>
      </c>
      <c r="C28470" s="113">
        <v>2022</v>
      </c>
      <c r="D28470" s="113" t="s">
        <v>122</v>
      </c>
      <c r="E28470" s="113" t="s">
        <v>127</v>
      </c>
      <c r="F28470" s="113" t="s">
        <v>200</v>
      </c>
      <c r="G28470" s="113">
        <v>1.5123565435999999E-4</v>
      </c>
    </row>
    <row r="28471" spans="1:7" x14ac:dyDescent="0.25">
      <c r="A28471" s="108" t="str">
        <f t="shared" si="445"/>
        <v>TR_2022_1A3(FS)_NOx</v>
      </c>
      <c r="B28471" s="113" t="s">
        <v>179</v>
      </c>
      <c r="C28471" s="113">
        <v>2022</v>
      </c>
      <c r="D28471" s="113" t="s">
        <v>132</v>
      </c>
      <c r="E28471" s="113" t="s">
        <v>199</v>
      </c>
      <c r="F28471" s="113" t="s">
        <v>200</v>
      </c>
      <c r="G28471" s="113">
        <v>103.471782415646</v>
      </c>
    </row>
    <row r="28472" spans="1:7" x14ac:dyDescent="0.25">
      <c r="A28472" s="108" t="str">
        <f t="shared" si="445"/>
        <v>TR_2022_1A3(FS)_NMVOC</v>
      </c>
      <c r="B28472" s="113" t="s">
        <v>179</v>
      </c>
      <c r="C28472" s="113">
        <v>2022</v>
      </c>
      <c r="D28472" s="113" t="s">
        <v>132</v>
      </c>
      <c r="E28472" s="113" t="s">
        <v>123</v>
      </c>
      <c r="F28472" s="113" t="s">
        <v>200</v>
      </c>
      <c r="G28472" s="113">
        <v>60.1196067506758</v>
      </c>
    </row>
    <row r="28473" spans="1:7" x14ac:dyDescent="0.25">
      <c r="A28473" s="108" t="str">
        <f t="shared" si="445"/>
        <v>TR_2022_1A3(FS)_NH3</v>
      </c>
      <c r="B28473" s="113" t="s">
        <v>179</v>
      </c>
      <c r="C28473" s="113">
        <v>2022</v>
      </c>
      <c r="D28473" s="113" t="s">
        <v>132</v>
      </c>
      <c r="E28473" s="113" t="s">
        <v>124</v>
      </c>
      <c r="F28473" s="113" t="s">
        <v>200</v>
      </c>
      <c r="G28473" s="113">
        <v>0.54289329202092695</v>
      </c>
    </row>
    <row r="28474" spans="1:7" x14ac:dyDescent="0.25">
      <c r="A28474" s="108" t="str">
        <f t="shared" si="445"/>
        <v>TR_2022_1A3(FS)_PM2.5</v>
      </c>
      <c r="B28474" s="113" t="s">
        <v>179</v>
      </c>
      <c r="C28474" s="113">
        <v>2022</v>
      </c>
      <c r="D28474" s="113" t="s">
        <v>132</v>
      </c>
      <c r="E28474" s="113" t="s">
        <v>203</v>
      </c>
      <c r="F28474" s="113" t="s">
        <v>200</v>
      </c>
      <c r="G28474" s="113">
        <v>7.8010309025607301</v>
      </c>
    </row>
    <row r="28475" spans="1:7" x14ac:dyDescent="0.25">
      <c r="A28475" s="108" t="str">
        <f t="shared" si="445"/>
        <v>UA_1980_NATIONAL TOTAL_NOx</v>
      </c>
      <c r="B28475" s="113" t="s">
        <v>180</v>
      </c>
      <c r="C28475" s="113">
        <v>1980</v>
      </c>
      <c r="D28475" s="113" t="s">
        <v>122</v>
      </c>
      <c r="E28475" s="113" t="s">
        <v>199</v>
      </c>
      <c r="F28475" s="113" t="s">
        <v>200</v>
      </c>
      <c r="G28475" s="113">
        <v>1145</v>
      </c>
    </row>
    <row r="28476" spans="1:7" x14ac:dyDescent="0.25">
      <c r="A28476" s="108" t="str">
        <f t="shared" si="445"/>
        <v>UA_1980_NATIONAL TOTAL_SOx</v>
      </c>
      <c r="B28476" s="113" t="s">
        <v>180</v>
      </c>
      <c r="C28476" s="113">
        <v>1980</v>
      </c>
      <c r="D28476" s="113" t="s">
        <v>122</v>
      </c>
      <c r="E28476" s="113" t="s">
        <v>201</v>
      </c>
      <c r="F28476" s="113" t="s">
        <v>200</v>
      </c>
      <c r="G28476" s="113">
        <v>3849</v>
      </c>
    </row>
    <row r="28477" spans="1:7" x14ac:dyDescent="0.25">
      <c r="A28477" s="108" t="str">
        <f t="shared" si="445"/>
        <v>UA_1981_NATIONAL TOTAL_NOx</v>
      </c>
      <c r="B28477" s="113" t="s">
        <v>180</v>
      </c>
      <c r="C28477" s="113">
        <v>1981</v>
      </c>
      <c r="D28477" s="113" t="s">
        <v>122</v>
      </c>
      <c r="E28477" s="113" t="s">
        <v>199</v>
      </c>
      <c r="F28477" s="113" t="s">
        <v>200</v>
      </c>
      <c r="G28477" s="113">
        <v>1145</v>
      </c>
    </row>
    <row r="28478" spans="1:7" x14ac:dyDescent="0.25">
      <c r="A28478" s="108" t="str">
        <f t="shared" si="445"/>
        <v>UA_1981_NATIONAL TOTAL_SOx</v>
      </c>
      <c r="B28478" s="113" t="s">
        <v>180</v>
      </c>
      <c r="C28478" s="113">
        <v>1981</v>
      </c>
      <c r="D28478" s="113" t="s">
        <v>122</v>
      </c>
      <c r="E28478" s="113" t="s">
        <v>201</v>
      </c>
      <c r="F28478" s="113" t="s">
        <v>200</v>
      </c>
      <c r="G28478" s="113">
        <v>3492</v>
      </c>
    </row>
    <row r="28479" spans="1:7" x14ac:dyDescent="0.25">
      <c r="A28479" s="108" t="str">
        <f t="shared" si="445"/>
        <v>UA_1982_NATIONAL TOTAL_NOx</v>
      </c>
      <c r="B28479" s="113" t="s">
        <v>180</v>
      </c>
      <c r="C28479" s="113">
        <v>1982</v>
      </c>
      <c r="D28479" s="113" t="s">
        <v>122</v>
      </c>
      <c r="E28479" s="113" t="s">
        <v>199</v>
      </c>
      <c r="F28479" s="113" t="s">
        <v>200</v>
      </c>
      <c r="G28479" s="113">
        <v>1153</v>
      </c>
    </row>
    <row r="28480" spans="1:7" x14ac:dyDescent="0.25">
      <c r="A28480" s="108" t="str">
        <f t="shared" si="445"/>
        <v>UA_1982_NATIONAL TOTAL_SOx</v>
      </c>
      <c r="B28480" s="113" t="s">
        <v>180</v>
      </c>
      <c r="C28480" s="113">
        <v>1982</v>
      </c>
      <c r="D28480" s="113" t="s">
        <v>122</v>
      </c>
      <c r="E28480" s="113" t="s">
        <v>201</v>
      </c>
      <c r="F28480" s="113" t="s">
        <v>200</v>
      </c>
      <c r="G28480" s="113">
        <v>3427</v>
      </c>
    </row>
    <row r="28481" spans="1:7" x14ac:dyDescent="0.25">
      <c r="A28481" s="108" t="str">
        <f t="shared" si="445"/>
        <v>UA_1983_NATIONAL TOTAL_NOx</v>
      </c>
      <c r="B28481" s="113" t="s">
        <v>180</v>
      </c>
      <c r="C28481" s="113">
        <v>1983</v>
      </c>
      <c r="D28481" s="113" t="s">
        <v>122</v>
      </c>
      <c r="E28481" s="113" t="s">
        <v>199</v>
      </c>
      <c r="F28481" s="113" t="s">
        <v>200</v>
      </c>
      <c r="G28481" s="113">
        <v>1153</v>
      </c>
    </row>
    <row r="28482" spans="1:7" x14ac:dyDescent="0.25">
      <c r="A28482" s="108" t="str">
        <f t="shared" si="445"/>
        <v>UA_1983_NATIONAL TOTAL_SOx</v>
      </c>
      <c r="B28482" s="113" t="s">
        <v>180</v>
      </c>
      <c r="C28482" s="113">
        <v>1983</v>
      </c>
      <c r="D28482" s="113" t="s">
        <v>122</v>
      </c>
      <c r="E28482" s="113" t="s">
        <v>201</v>
      </c>
      <c r="F28482" s="113" t="s">
        <v>200</v>
      </c>
      <c r="G28482" s="113">
        <v>3498</v>
      </c>
    </row>
    <row r="28483" spans="1:7" x14ac:dyDescent="0.25">
      <c r="A28483" s="108" t="str">
        <f t="shared" si="445"/>
        <v>UA_1984_NATIONAL TOTAL_NOx</v>
      </c>
      <c r="B28483" s="113" t="s">
        <v>180</v>
      </c>
      <c r="C28483" s="113">
        <v>1984</v>
      </c>
      <c r="D28483" s="113" t="s">
        <v>122</v>
      </c>
      <c r="E28483" s="113" t="s">
        <v>199</v>
      </c>
      <c r="F28483" s="113" t="s">
        <v>200</v>
      </c>
      <c r="G28483" s="113">
        <v>1102</v>
      </c>
    </row>
    <row r="28484" spans="1:7" x14ac:dyDescent="0.25">
      <c r="A28484" s="108" t="str">
        <f t="shared" si="445"/>
        <v>UA_1984_NATIONAL TOTAL_SOx</v>
      </c>
      <c r="B28484" s="113" t="s">
        <v>180</v>
      </c>
      <c r="C28484" s="113">
        <v>1984</v>
      </c>
      <c r="D28484" s="113" t="s">
        <v>122</v>
      </c>
      <c r="E28484" s="113" t="s">
        <v>201</v>
      </c>
      <c r="F28484" s="113" t="s">
        <v>200</v>
      </c>
      <c r="G28484" s="113">
        <v>3470</v>
      </c>
    </row>
    <row r="28485" spans="1:7" x14ac:dyDescent="0.25">
      <c r="A28485" s="108" t="str">
        <f t="shared" si="445"/>
        <v>UA_1985_NATIONAL TOTAL_NOx</v>
      </c>
      <c r="B28485" s="113" t="s">
        <v>180</v>
      </c>
      <c r="C28485" s="113">
        <v>1985</v>
      </c>
      <c r="D28485" s="113" t="s">
        <v>122</v>
      </c>
      <c r="E28485" s="113" t="s">
        <v>199</v>
      </c>
      <c r="F28485" s="113" t="s">
        <v>200</v>
      </c>
      <c r="G28485" s="113">
        <v>1059</v>
      </c>
    </row>
    <row r="28486" spans="1:7" x14ac:dyDescent="0.25">
      <c r="A28486" s="108" t="str">
        <f t="shared" si="445"/>
        <v>UA_1985_NATIONAL TOTAL_NMVOC</v>
      </c>
      <c r="B28486" s="113" t="s">
        <v>180</v>
      </c>
      <c r="C28486" s="113">
        <v>1985</v>
      </c>
      <c r="D28486" s="113" t="s">
        <v>122</v>
      </c>
      <c r="E28486" s="113" t="s">
        <v>123</v>
      </c>
      <c r="F28486" s="113" t="s">
        <v>200</v>
      </c>
      <c r="G28486" s="113">
        <v>1626</v>
      </c>
    </row>
    <row r="28487" spans="1:7" x14ac:dyDescent="0.25">
      <c r="A28487" s="108" t="str">
        <f t="shared" ref="A28487:A28550" si="446">CONCATENATE(B28487,"_",C28487,"_",D28487,"_",E28487)</f>
        <v>UA_1985_NATIONAL TOTAL_SOx</v>
      </c>
      <c r="B28487" s="113" t="s">
        <v>180</v>
      </c>
      <c r="C28487" s="113">
        <v>1985</v>
      </c>
      <c r="D28487" s="113" t="s">
        <v>122</v>
      </c>
      <c r="E28487" s="113" t="s">
        <v>201</v>
      </c>
      <c r="F28487" s="113" t="s">
        <v>200</v>
      </c>
      <c r="G28487" s="113">
        <v>3463</v>
      </c>
    </row>
    <row r="28488" spans="1:7" x14ac:dyDescent="0.25">
      <c r="A28488" s="108" t="str">
        <f t="shared" si="446"/>
        <v>UA_1986_NATIONAL TOTAL_NOx</v>
      </c>
      <c r="B28488" s="113" t="s">
        <v>180</v>
      </c>
      <c r="C28488" s="113">
        <v>1986</v>
      </c>
      <c r="D28488" s="113" t="s">
        <v>122</v>
      </c>
      <c r="E28488" s="113" t="s">
        <v>199</v>
      </c>
      <c r="F28488" s="113" t="s">
        <v>200</v>
      </c>
      <c r="G28488" s="113">
        <v>1112</v>
      </c>
    </row>
    <row r="28489" spans="1:7" x14ac:dyDescent="0.25">
      <c r="A28489" s="108" t="str">
        <f t="shared" si="446"/>
        <v>UA_1986_NATIONAL TOTAL_NMVOC</v>
      </c>
      <c r="B28489" s="113" t="s">
        <v>180</v>
      </c>
      <c r="C28489" s="113">
        <v>1986</v>
      </c>
      <c r="D28489" s="113" t="s">
        <v>122</v>
      </c>
      <c r="E28489" s="113" t="s">
        <v>123</v>
      </c>
      <c r="F28489" s="113" t="s">
        <v>200</v>
      </c>
      <c r="G28489" s="113">
        <v>1660</v>
      </c>
    </row>
    <row r="28490" spans="1:7" x14ac:dyDescent="0.25">
      <c r="A28490" s="108" t="str">
        <f t="shared" si="446"/>
        <v>UA_1986_NATIONAL TOTAL_SOx</v>
      </c>
      <c r="B28490" s="113" t="s">
        <v>180</v>
      </c>
      <c r="C28490" s="113">
        <v>1986</v>
      </c>
      <c r="D28490" s="113" t="s">
        <v>122</v>
      </c>
      <c r="E28490" s="113" t="s">
        <v>201</v>
      </c>
      <c r="F28490" s="113" t="s">
        <v>200</v>
      </c>
      <c r="G28490" s="113">
        <v>3393</v>
      </c>
    </row>
    <row r="28491" spans="1:7" x14ac:dyDescent="0.25">
      <c r="A28491" s="108" t="str">
        <f t="shared" si="446"/>
        <v>UA_1987_NATIONAL TOTAL_NOx</v>
      </c>
      <c r="B28491" s="113" t="s">
        <v>180</v>
      </c>
      <c r="C28491" s="113">
        <v>1987</v>
      </c>
      <c r="D28491" s="113" t="s">
        <v>122</v>
      </c>
      <c r="E28491" s="113" t="s">
        <v>199</v>
      </c>
      <c r="F28491" s="113" t="s">
        <v>200</v>
      </c>
      <c r="G28491" s="113">
        <v>1094</v>
      </c>
    </row>
    <row r="28492" spans="1:7" x14ac:dyDescent="0.25">
      <c r="A28492" s="108" t="str">
        <f t="shared" si="446"/>
        <v>UA_1987_NATIONAL TOTAL_NMVOC</v>
      </c>
      <c r="B28492" s="113" t="s">
        <v>180</v>
      </c>
      <c r="C28492" s="113">
        <v>1987</v>
      </c>
      <c r="D28492" s="113" t="s">
        <v>122</v>
      </c>
      <c r="E28492" s="113" t="s">
        <v>123</v>
      </c>
      <c r="F28492" s="113" t="s">
        <v>200</v>
      </c>
      <c r="G28492" s="113">
        <v>1687</v>
      </c>
    </row>
    <row r="28493" spans="1:7" x14ac:dyDescent="0.25">
      <c r="A28493" s="108" t="str">
        <f t="shared" si="446"/>
        <v>UA_1987_NATIONAL TOTAL_SOx</v>
      </c>
      <c r="B28493" s="113" t="s">
        <v>180</v>
      </c>
      <c r="C28493" s="113">
        <v>1987</v>
      </c>
      <c r="D28493" s="113" t="s">
        <v>122</v>
      </c>
      <c r="E28493" s="113" t="s">
        <v>201</v>
      </c>
      <c r="F28493" s="113" t="s">
        <v>200</v>
      </c>
      <c r="G28493" s="113">
        <v>3264</v>
      </c>
    </row>
    <row r="28494" spans="1:7" x14ac:dyDescent="0.25">
      <c r="A28494" s="108" t="str">
        <f t="shared" si="446"/>
        <v>UA_1988_NATIONAL TOTAL_NOx</v>
      </c>
      <c r="B28494" s="113" t="s">
        <v>180</v>
      </c>
      <c r="C28494" s="113">
        <v>1988</v>
      </c>
      <c r="D28494" s="113" t="s">
        <v>122</v>
      </c>
      <c r="E28494" s="113" t="s">
        <v>199</v>
      </c>
      <c r="F28494" s="113" t="s">
        <v>200</v>
      </c>
      <c r="G28494" s="113">
        <v>1090</v>
      </c>
    </row>
    <row r="28495" spans="1:7" x14ac:dyDescent="0.25">
      <c r="A28495" s="108" t="str">
        <f t="shared" si="446"/>
        <v>UA_1988_NATIONAL TOTAL_NMVOC</v>
      </c>
      <c r="B28495" s="113" t="s">
        <v>180</v>
      </c>
      <c r="C28495" s="113">
        <v>1988</v>
      </c>
      <c r="D28495" s="113" t="s">
        <v>122</v>
      </c>
      <c r="E28495" s="113" t="s">
        <v>123</v>
      </c>
      <c r="F28495" s="113" t="s">
        <v>200</v>
      </c>
      <c r="G28495" s="113">
        <v>1604</v>
      </c>
    </row>
    <row r="28496" spans="1:7" x14ac:dyDescent="0.25">
      <c r="A28496" s="108" t="str">
        <f t="shared" si="446"/>
        <v>UA_1988_NATIONAL TOTAL_SOx</v>
      </c>
      <c r="B28496" s="113" t="s">
        <v>180</v>
      </c>
      <c r="C28496" s="113">
        <v>1988</v>
      </c>
      <c r="D28496" s="113" t="s">
        <v>122</v>
      </c>
      <c r="E28496" s="113" t="s">
        <v>201</v>
      </c>
      <c r="F28496" s="113" t="s">
        <v>200</v>
      </c>
      <c r="G28496" s="113">
        <v>3211</v>
      </c>
    </row>
    <row r="28497" spans="1:7" x14ac:dyDescent="0.25">
      <c r="A28497" s="108" t="str">
        <f t="shared" si="446"/>
        <v>UA_1989_NATIONAL TOTAL_NOx</v>
      </c>
      <c r="B28497" s="113" t="s">
        <v>180</v>
      </c>
      <c r="C28497" s="113">
        <v>1989</v>
      </c>
      <c r="D28497" s="113" t="s">
        <v>122</v>
      </c>
      <c r="E28497" s="113" t="s">
        <v>199</v>
      </c>
      <c r="F28497" s="113" t="s">
        <v>200</v>
      </c>
      <c r="G28497" s="113">
        <v>1065</v>
      </c>
    </row>
    <row r="28498" spans="1:7" x14ac:dyDescent="0.25">
      <c r="A28498" s="108" t="str">
        <f t="shared" si="446"/>
        <v>UA_1989_NATIONAL TOTAL_NMVOC</v>
      </c>
      <c r="B28498" s="113" t="s">
        <v>180</v>
      </c>
      <c r="C28498" s="113">
        <v>1989</v>
      </c>
      <c r="D28498" s="113" t="s">
        <v>122</v>
      </c>
      <c r="E28498" s="113" t="s">
        <v>123</v>
      </c>
      <c r="F28498" s="113" t="s">
        <v>200</v>
      </c>
      <c r="G28498" s="113">
        <v>1512</v>
      </c>
    </row>
    <row r="28499" spans="1:7" x14ac:dyDescent="0.25">
      <c r="A28499" s="108" t="str">
        <f t="shared" si="446"/>
        <v>UA_1989_NATIONAL TOTAL_SOx</v>
      </c>
      <c r="B28499" s="113" t="s">
        <v>180</v>
      </c>
      <c r="C28499" s="113">
        <v>1989</v>
      </c>
      <c r="D28499" s="113" t="s">
        <v>122</v>
      </c>
      <c r="E28499" s="113" t="s">
        <v>201</v>
      </c>
      <c r="F28499" s="113" t="s">
        <v>200</v>
      </c>
      <c r="G28499" s="113">
        <v>3073</v>
      </c>
    </row>
    <row r="28500" spans="1:7" x14ac:dyDescent="0.25">
      <c r="A28500" s="108" t="str">
        <f t="shared" si="446"/>
        <v>UA_1990_NATIONAL TOTAL_NOx</v>
      </c>
      <c r="B28500" s="113" t="s">
        <v>180</v>
      </c>
      <c r="C28500" s="113">
        <v>1990</v>
      </c>
      <c r="D28500" s="113" t="s">
        <v>122</v>
      </c>
      <c r="E28500" s="113" t="s">
        <v>199</v>
      </c>
      <c r="F28500" s="113" t="s">
        <v>200</v>
      </c>
      <c r="G28500" s="113">
        <v>406.43225000000001</v>
      </c>
    </row>
    <row r="28501" spans="1:7" x14ac:dyDescent="0.25">
      <c r="A28501" s="108" t="str">
        <f t="shared" si="446"/>
        <v>UA_1990_NATIONAL TOTAL_NMVOC</v>
      </c>
      <c r="B28501" s="113" t="s">
        <v>180</v>
      </c>
      <c r="C28501" s="113">
        <v>1990</v>
      </c>
      <c r="D28501" s="113" t="s">
        <v>122</v>
      </c>
      <c r="E28501" s="113" t="s">
        <v>123</v>
      </c>
      <c r="F28501" s="113" t="s">
        <v>200</v>
      </c>
      <c r="G28501" s="113">
        <v>397.44699000000003</v>
      </c>
    </row>
    <row r="28502" spans="1:7" x14ac:dyDescent="0.25">
      <c r="A28502" s="108" t="str">
        <f t="shared" si="446"/>
        <v>UA_1990_NATIONAL TOTAL_SOx</v>
      </c>
      <c r="B28502" s="113" t="s">
        <v>180</v>
      </c>
      <c r="C28502" s="113">
        <v>1990</v>
      </c>
      <c r="D28502" s="113" t="s">
        <v>122</v>
      </c>
      <c r="E28502" s="113" t="s">
        <v>201</v>
      </c>
      <c r="F28502" s="113" t="s">
        <v>200</v>
      </c>
      <c r="G28502" s="113">
        <v>903.27164000000005</v>
      </c>
    </row>
    <row r="28503" spans="1:7" x14ac:dyDescent="0.25">
      <c r="A28503" s="108" t="str">
        <f t="shared" si="446"/>
        <v>UA_1990_NATIONAL TOTAL_NH3</v>
      </c>
      <c r="B28503" s="113" t="s">
        <v>180</v>
      </c>
      <c r="C28503" s="113">
        <v>1990</v>
      </c>
      <c r="D28503" s="113" t="s">
        <v>122</v>
      </c>
      <c r="E28503" s="113" t="s">
        <v>124</v>
      </c>
      <c r="F28503" s="113" t="s">
        <v>200</v>
      </c>
      <c r="G28503" s="113">
        <v>846.54011000000003</v>
      </c>
    </row>
    <row r="28504" spans="1:7" x14ac:dyDescent="0.25">
      <c r="A28504" s="108" t="str">
        <f t="shared" si="446"/>
        <v>UA_1990_NATIONAL TOTAL_PM2.5</v>
      </c>
      <c r="B28504" s="113" t="s">
        <v>180</v>
      </c>
      <c r="C28504" s="113">
        <v>1990</v>
      </c>
      <c r="D28504" s="113" t="s">
        <v>122</v>
      </c>
      <c r="E28504" s="113" t="s">
        <v>203</v>
      </c>
      <c r="F28504" s="113" t="s">
        <v>200</v>
      </c>
      <c r="G28504" s="113">
        <v>85.976699999999994</v>
      </c>
    </row>
    <row r="28505" spans="1:7" x14ac:dyDescent="0.25">
      <c r="A28505" s="108" t="str">
        <f t="shared" si="446"/>
        <v>UA_1990_NATIONAL TOTAL_Pb</v>
      </c>
      <c r="B28505" s="113" t="s">
        <v>180</v>
      </c>
      <c r="C28505" s="113">
        <v>1990</v>
      </c>
      <c r="D28505" s="113" t="s">
        <v>122</v>
      </c>
      <c r="E28505" s="113" t="s">
        <v>125</v>
      </c>
      <c r="F28505" s="113" t="s">
        <v>200</v>
      </c>
      <c r="G28505" s="113">
        <v>7.8742640000000003E-2</v>
      </c>
    </row>
    <row r="28506" spans="1:7" x14ac:dyDescent="0.25">
      <c r="A28506" s="108" t="str">
        <f t="shared" si="446"/>
        <v>UA_1990_NATIONAL TOTAL_Cd</v>
      </c>
      <c r="B28506" s="113" t="s">
        <v>180</v>
      </c>
      <c r="C28506" s="113">
        <v>1990</v>
      </c>
      <c r="D28506" s="113" t="s">
        <v>122</v>
      </c>
      <c r="E28506" s="113" t="s">
        <v>126</v>
      </c>
      <c r="F28506" s="113" t="s">
        <v>200</v>
      </c>
      <c r="G28506" s="113">
        <v>1.5865199999999999E-3</v>
      </c>
    </row>
    <row r="28507" spans="1:7" x14ac:dyDescent="0.25">
      <c r="A28507" s="108" t="str">
        <f t="shared" si="446"/>
        <v>UA_1990_NATIONAL TOTAL_Hg</v>
      </c>
      <c r="B28507" s="113" t="s">
        <v>180</v>
      </c>
      <c r="C28507" s="113">
        <v>1990</v>
      </c>
      <c r="D28507" s="113" t="s">
        <v>122</v>
      </c>
      <c r="E28507" s="113" t="s">
        <v>127</v>
      </c>
      <c r="F28507" s="113" t="s">
        <v>200</v>
      </c>
      <c r="G28507" s="113">
        <v>5.7800100000000004E-3</v>
      </c>
    </row>
    <row r="28508" spans="1:7" x14ac:dyDescent="0.25">
      <c r="A28508" s="108" t="str">
        <f t="shared" si="446"/>
        <v>UA_1990_NATIONAL TOTAL_DIOX</v>
      </c>
      <c r="B28508" s="113" t="s">
        <v>180</v>
      </c>
      <c r="C28508" s="113">
        <v>1990</v>
      </c>
      <c r="D28508" s="113" t="s">
        <v>122</v>
      </c>
      <c r="E28508" s="113" t="s">
        <v>128</v>
      </c>
      <c r="F28508" s="113" t="s">
        <v>200</v>
      </c>
      <c r="G28508" s="150">
        <v>9.3955490000000001E-8</v>
      </c>
    </row>
    <row r="28509" spans="1:7" x14ac:dyDescent="0.25">
      <c r="A28509" s="108" t="str">
        <f t="shared" si="446"/>
        <v>UA_1990_NATIONAL TOTAL_HCB</v>
      </c>
      <c r="B28509" s="113" t="s">
        <v>180</v>
      </c>
      <c r="C28509" s="113">
        <v>1990</v>
      </c>
      <c r="D28509" s="113" t="s">
        <v>122</v>
      </c>
      <c r="E28509" s="113" t="s">
        <v>130</v>
      </c>
      <c r="F28509" s="113" t="s">
        <v>200</v>
      </c>
      <c r="G28509" s="150">
        <v>2.82598E-6</v>
      </c>
    </row>
    <row r="28510" spans="1:7" x14ac:dyDescent="0.25">
      <c r="A28510" s="108" t="str">
        <f t="shared" si="446"/>
        <v>UA_1990_NATIONAL TOTAL_PCB</v>
      </c>
      <c r="B28510" s="113" t="s">
        <v>180</v>
      </c>
      <c r="C28510" s="113">
        <v>1990</v>
      </c>
      <c r="D28510" s="113" t="s">
        <v>122</v>
      </c>
      <c r="E28510" s="113" t="s">
        <v>259</v>
      </c>
      <c r="F28510" s="113" t="s">
        <v>200</v>
      </c>
      <c r="G28510" s="113">
        <v>1.2090026E-4</v>
      </c>
    </row>
    <row r="28511" spans="1:7" x14ac:dyDescent="0.25">
      <c r="A28511" s="108" t="str">
        <f t="shared" si="446"/>
        <v>UA_1990_3D_NOx</v>
      </c>
      <c r="B28511" s="113" t="s">
        <v>180</v>
      </c>
      <c r="C28511" s="113">
        <v>1990</v>
      </c>
      <c r="D28511" s="113" t="s">
        <v>206</v>
      </c>
      <c r="E28511" s="113" t="s">
        <v>199</v>
      </c>
      <c r="F28511" s="113" t="s">
        <v>200</v>
      </c>
      <c r="G28511" s="113">
        <v>0.10389</v>
      </c>
    </row>
    <row r="28512" spans="1:7" x14ac:dyDescent="0.25">
      <c r="A28512" s="108" t="str">
        <f t="shared" si="446"/>
        <v>UA_1991_NATIONAL TOTAL_NOx</v>
      </c>
      <c r="B28512" s="113" t="s">
        <v>180</v>
      </c>
      <c r="C28512" s="113">
        <v>1991</v>
      </c>
      <c r="D28512" s="113" t="s">
        <v>122</v>
      </c>
      <c r="E28512" s="113" t="s">
        <v>199</v>
      </c>
      <c r="F28512" s="113" t="s">
        <v>200</v>
      </c>
      <c r="G28512" s="113">
        <v>397.57787999999999</v>
      </c>
    </row>
    <row r="28513" spans="1:7" x14ac:dyDescent="0.25">
      <c r="A28513" s="108" t="str">
        <f t="shared" si="446"/>
        <v>UA_1991_NATIONAL TOTAL_NMVOC</v>
      </c>
      <c r="B28513" s="113" t="s">
        <v>180</v>
      </c>
      <c r="C28513" s="113">
        <v>1991</v>
      </c>
      <c r="D28513" s="113" t="s">
        <v>122</v>
      </c>
      <c r="E28513" s="113" t="s">
        <v>123</v>
      </c>
      <c r="F28513" s="113" t="s">
        <v>200</v>
      </c>
      <c r="G28513" s="113">
        <v>386.97874999999999</v>
      </c>
    </row>
    <row r="28514" spans="1:7" x14ac:dyDescent="0.25">
      <c r="A28514" s="108" t="str">
        <f t="shared" si="446"/>
        <v>UA_1991_NATIONAL TOTAL_SOx</v>
      </c>
      <c r="B28514" s="113" t="s">
        <v>180</v>
      </c>
      <c r="C28514" s="113">
        <v>1991</v>
      </c>
      <c r="D28514" s="113" t="s">
        <v>122</v>
      </c>
      <c r="E28514" s="113" t="s">
        <v>201</v>
      </c>
      <c r="F28514" s="113" t="s">
        <v>200</v>
      </c>
      <c r="G28514" s="113">
        <v>858.28183000000001</v>
      </c>
    </row>
    <row r="28515" spans="1:7" x14ac:dyDescent="0.25">
      <c r="A28515" s="108" t="str">
        <f t="shared" si="446"/>
        <v>UA_1991_NATIONAL TOTAL_NH3</v>
      </c>
      <c r="B28515" s="113" t="s">
        <v>180</v>
      </c>
      <c r="C28515" s="113">
        <v>1991</v>
      </c>
      <c r="D28515" s="113" t="s">
        <v>122</v>
      </c>
      <c r="E28515" s="113" t="s">
        <v>124</v>
      </c>
      <c r="F28515" s="113" t="s">
        <v>200</v>
      </c>
      <c r="G28515" s="113">
        <v>817.46119999999996</v>
      </c>
    </row>
    <row r="28516" spans="1:7" x14ac:dyDescent="0.25">
      <c r="A28516" s="108" t="str">
        <f t="shared" si="446"/>
        <v>UA_1991_NATIONAL TOTAL_PM2.5</v>
      </c>
      <c r="B28516" s="113" t="s">
        <v>180</v>
      </c>
      <c r="C28516" s="113">
        <v>1991</v>
      </c>
      <c r="D28516" s="113" t="s">
        <v>122</v>
      </c>
      <c r="E28516" s="113" t="s">
        <v>203</v>
      </c>
      <c r="F28516" s="113" t="s">
        <v>200</v>
      </c>
      <c r="G28516" s="113">
        <v>81.264690000000002</v>
      </c>
    </row>
    <row r="28517" spans="1:7" x14ac:dyDescent="0.25">
      <c r="A28517" s="108" t="str">
        <f t="shared" si="446"/>
        <v>UA_1991_NATIONAL TOTAL_Pb</v>
      </c>
      <c r="B28517" s="113" t="s">
        <v>180</v>
      </c>
      <c r="C28517" s="113">
        <v>1991</v>
      </c>
      <c r="D28517" s="113" t="s">
        <v>122</v>
      </c>
      <c r="E28517" s="113" t="s">
        <v>125</v>
      </c>
      <c r="F28517" s="113" t="s">
        <v>200</v>
      </c>
      <c r="G28517" s="113">
        <v>7.5062080000000003E-2</v>
      </c>
    </row>
    <row r="28518" spans="1:7" x14ac:dyDescent="0.25">
      <c r="A28518" s="108" t="str">
        <f t="shared" si="446"/>
        <v>UA_1991_NATIONAL TOTAL_Cd</v>
      </c>
      <c r="B28518" s="113" t="s">
        <v>180</v>
      </c>
      <c r="C28518" s="113">
        <v>1991</v>
      </c>
      <c r="D28518" s="113" t="s">
        <v>122</v>
      </c>
      <c r="E28518" s="113" t="s">
        <v>126</v>
      </c>
      <c r="F28518" s="113" t="s">
        <v>200</v>
      </c>
      <c r="G28518" s="113">
        <v>1.4670900000000001E-3</v>
      </c>
    </row>
    <row r="28519" spans="1:7" x14ac:dyDescent="0.25">
      <c r="A28519" s="108" t="str">
        <f t="shared" si="446"/>
        <v>UA_1991_NATIONAL TOTAL_Hg</v>
      </c>
      <c r="B28519" s="113" t="s">
        <v>180</v>
      </c>
      <c r="C28519" s="113">
        <v>1991</v>
      </c>
      <c r="D28519" s="113" t="s">
        <v>122</v>
      </c>
      <c r="E28519" s="113" t="s">
        <v>127</v>
      </c>
      <c r="F28519" s="113" t="s">
        <v>200</v>
      </c>
      <c r="G28519" s="113">
        <v>5.52842E-3</v>
      </c>
    </row>
    <row r="28520" spans="1:7" x14ac:dyDescent="0.25">
      <c r="A28520" s="108" t="str">
        <f t="shared" si="446"/>
        <v>UA_1991_NATIONAL TOTAL_DIOX</v>
      </c>
      <c r="B28520" s="113" t="s">
        <v>180</v>
      </c>
      <c r="C28520" s="113">
        <v>1991</v>
      </c>
      <c r="D28520" s="113" t="s">
        <v>122</v>
      </c>
      <c r="E28520" s="113" t="s">
        <v>128</v>
      </c>
      <c r="F28520" s="113" t="s">
        <v>200</v>
      </c>
      <c r="G28520" s="150">
        <v>8.933438E-8</v>
      </c>
    </row>
    <row r="28521" spans="1:7" x14ac:dyDescent="0.25">
      <c r="A28521" s="108" t="str">
        <f t="shared" si="446"/>
        <v>UA_1991_NATIONAL TOTAL_HCB</v>
      </c>
      <c r="B28521" s="113" t="s">
        <v>180</v>
      </c>
      <c r="C28521" s="113">
        <v>1991</v>
      </c>
      <c r="D28521" s="113" t="s">
        <v>122</v>
      </c>
      <c r="E28521" s="113" t="s">
        <v>130</v>
      </c>
      <c r="F28521" s="113" t="s">
        <v>200</v>
      </c>
      <c r="G28521" s="150">
        <v>2.6691E-6</v>
      </c>
    </row>
    <row r="28522" spans="1:7" x14ac:dyDescent="0.25">
      <c r="A28522" s="108" t="str">
        <f t="shared" si="446"/>
        <v>UA_1991_NATIONAL TOTAL_PCB</v>
      </c>
      <c r="B28522" s="113" t="s">
        <v>180</v>
      </c>
      <c r="C28522" s="113">
        <v>1991</v>
      </c>
      <c r="D28522" s="113" t="s">
        <v>122</v>
      </c>
      <c r="E28522" s="113" t="s">
        <v>259</v>
      </c>
      <c r="F28522" s="113" t="s">
        <v>200</v>
      </c>
      <c r="G28522" s="113">
        <v>1.1543881E-4</v>
      </c>
    </row>
    <row r="28523" spans="1:7" x14ac:dyDescent="0.25">
      <c r="A28523" s="108" t="str">
        <f t="shared" si="446"/>
        <v>UA_1991_3D_NOx</v>
      </c>
      <c r="B28523" s="113" t="s">
        <v>180</v>
      </c>
      <c r="C28523" s="113">
        <v>1991</v>
      </c>
      <c r="D28523" s="113" t="s">
        <v>206</v>
      </c>
      <c r="E28523" s="113" t="s">
        <v>199</v>
      </c>
      <c r="F28523" s="113" t="s">
        <v>200</v>
      </c>
      <c r="G28523" s="113">
        <v>0.10410999999999999</v>
      </c>
    </row>
    <row r="28524" spans="1:7" x14ac:dyDescent="0.25">
      <c r="A28524" s="108" t="str">
        <f t="shared" si="446"/>
        <v>UA_1992_NATIONAL TOTAL_NOx</v>
      </c>
      <c r="B28524" s="113" t="s">
        <v>180</v>
      </c>
      <c r="C28524" s="113">
        <v>1992</v>
      </c>
      <c r="D28524" s="113" t="s">
        <v>122</v>
      </c>
      <c r="E28524" s="113" t="s">
        <v>199</v>
      </c>
      <c r="F28524" s="113" t="s">
        <v>200</v>
      </c>
      <c r="G28524" s="113">
        <v>412.06229000000002</v>
      </c>
    </row>
    <row r="28525" spans="1:7" x14ac:dyDescent="0.25">
      <c r="A28525" s="108" t="str">
        <f t="shared" si="446"/>
        <v>UA_1992_NATIONAL TOTAL_NMVOC</v>
      </c>
      <c r="B28525" s="113" t="s">
        <v>180</v>
      </c>
      <c r="C28525" s="113">
        <v>1992</v>
      </c>
      <c r="D28525" s="113" t="s">
        <v>122</v>
      </c>
      <c r="E28525" s="113" t="s">
        <v>123</v>
      </c>
      <c r="F28525" s="113" t="s">
        <v>200</v>
      </c>
      <c r="G28525" s="113">
        <v>373.85379999999998</v>
      </c>
    </row>
    <row r="28526" spans="1:7" x14ac:dyDescent="0.25">
      <c r="A28526" s="108" t="str">
        <f t="shared" si="446"/>
        <v>UA_1992_NATIONAL TOTAL_SOx</v>
      </c>
      <c r="B28526" s="113" t="s">
        <v>180</v>
      </c>
      <c r="C28526" s="113">
        <v>1992</v>
      </c>
      <c r="D28526" s="113" t="s">
        <v>122</v>
      </c>
      <c r="E28526" s="113" t="s">
        <v>201</v>
      </c>
      <c r="F28526" s="113" t="s">
        <v>200</v>
      </c>
      <c r="G28526" s="113">
        <v>1060.3368499999999</v>
      </c>
    </row>
    <row r="28527" spans="1:7" x14ac:dyDescent="0.25">
      <c r="A28527" s="108" t="str">
        <f t="shared" si="446"/>
        <v>UA_1992_NATIONAL TOTAL_NH3</v>
      </c>
      <c r="B28527" s="113" t="s">
        <v>180</v>
      </c>
      <c r="C28527" s="113">
        <v>1992</v>
      </c>
      <c r="D28527" s="113" t="s">
        <v>122</v>
      </c>
      <c r="E28527" s="113" t="s">
        <v>124</v>
      </c>
      <c r="F28527" s="113" t="s">
        <v>200</v>
      </c>
      <c r="G28527" s="113">
        <v>770.32794999999999</v>
      </c>
    </row>
    <row r="28528" spans="1:7" x14ac:dyDescent="0.25">
      <c r="A28528" s="108" t="str">
        <f t="shared" si="446"/>
        <v>UA_1992_NATIONAL TOTAL_PM2.5</v>
      </c>
      <c r="B28528" s="113" t="s">
        <v>180</v>
      </c>
      <c r="C28528" s="113">
        <v>1992</v>
      </c>
      <c r="D28528" s="113" t="s">
        <v>122</v>
      </c>
      <c r="E28528" s="113" t="s">
        <v>203</v>
      </c>
      <c r="F28528" s="113" t="s">
        <v>200</v>
      </c>
      <c r="G28528" s="113">
        <v>93.513670000000005</v>
      </c>
    </row>
    <row r="28529" spans="1:7" x14ac:dyDescent="0.25">
      <c r="A28529" s="108" t="str">
        <f t="shared" si="446"/>
        <v>UA_1992_NATIONAL TOTAL_Pb</v>
      </c>
      <c r="B28529" s="113" t="s">
        <v>180</v>
      </c>
      <c r="C28529" s="113">
        <v>1992</v>
      </c>
      <c r="D28529" s="113" t="s">
        <v>122</v>
      </c>
      <c r="E28529" s="113" t="s">
        <v>125</v>
      </c>
      <c r="F28529" s="113" t="s">
        <v>200</v>
      </c>
      <c r="G28529" s="113">
        <v>9.5380119999999999E-2</v>
      </c>
    </row>
    <row r="28530" spans="1:7" x14ac:dyDescent="0.25">
      <c r="A28530" s="108" t="str">
        <f t="shared" si="446"/>
        <v>UA_1992_NATIONAL TOTAL_Cd</v>
      </c>
      <c r="B28530" s="113" t="s">
        <v>180</v>
      </c>
      <c r="C28530" s="113">
        <v>1992</v>
      </c>
      <c r="D28530" s="113" t="s">
        <v>122</v>
      </c>
      <c r="E28530" s="113" t="s">
        <v>126</v>
      </c>
      <c r="F28530" s="113" t="s">
        <v>200</v>
      </c>
      <c r="G28530" s="113">
        <v>1.7455299999999999E-3</v>
      </c>
    </row>
    <row r="28531" spans="1:7" x14ac:dyDescent="0.25">
      <c r="A28531" s="108" t="str">
        <f t="shared" si="446"/>
        <v>UA_1992_NATIONAL TOTAL_Hg</v>
      </c>
      <c r="B28531" s="113" t="s">
        <v>180</v>
      </c>
      <c r="C28531" s="113">
        <v>1992</v>
      </c>
      <c r="D28531" s="113" t="s">
        <v>122</v>
      </c>
      <c r="E28531" s="113" t="s">
        <v>127</v>
      </c>
      <c r="F28531" s="113" t="s">
        <v>200</v>
      </c>
      <c r="G28531" s="113">
        <v>7.0662399999999997E-3</v>
      </c>
    </row>
    <row r="28532" spans="1:7" x14ac:dyDescent="0.25">
      <c r="A28532" s="108" t="str">
        <f t="shared" si="446"/>
        <v>UA_1992_NATIONAL TOTAL_DIOX</v>
      </c>
      <c r="B28532" s="113" t="s">
        <v>180</v>
      </c>
      <c r="C28532" s="113">
        <v>1992</v>
      </c>
      <c r="D28532" s="113" t="s">
        <v>122</v>
      </c>
      <c r="E28532" s="113" t="s">
        <v>128</v>
      </c>
      <c r="F28532" s="113" t="s">
        <v>200</v>
      </c>
      <c r="G28532" s="150">
        <v>1.1415495E-7</v>
      </c>
    </row>
    <row r="28533" spans="1:7" x14ac:dyDescent="0.25">
      <c r="A28533" s="108" t="str">
        <f t="shared" si="446"/>
        <v>UA_1992_NATIONAL TOTAL_HCB</v>
      </c>
      <c r="B28533" s="113" t="s">
        <v>180</v>
      </c>
      <c r="C28533" s="113">
        <v>1992</v>
      </c>
      <c r="D28533" s="113" t="s">
        <v>122</v>
      </c>
      <c r="E28533" s="113" t="s">
        <v>130</v>
      </c>
      <c r="F28533" s="113" t="s">
        <v>200</v>
      </c>
      <c r="G28533" s="150">
        <v>3.4972199999999999E-6</v>
      </c>
    </row>
    <row r="28534" spans="1:7" x14ac:dyDescent="0.25">
      <c r="A28534" s="108" t="str">
        <f t="shared" si="446"/>
        <v>UA_1992_NATIONAL TOTAL_PCB</v>
      </c>
      <c r="B28534" s="113" t="s">
        <v>180</v>
      </c>
      <c r="C28534" s="113">
        <v>1992</v>
      </c>
      <c r="D28534" s="113" t="s">
        <v>122</v>
      </c>
      <c r="E28534" s="113" t="s">
        <v>259</v>
      </c>
      <c r="F28534" s="113" t="s">
        <v>200</v>
      </c>
      <c r="G28534" s="113">
        <v>1.5056174000000001E-4</v>
      </c>
    </row>
    <row r="28535" spans="1:7" x14ac:dyDescent="0.25">
      <c r="A28535" s="108" t="str">
        <f t="shared" si="446"/>
        <v>UA_1992_3D_NOx</v>
      </c>
      <c r="B28535" s="113" t="s">
        <v>180</v>
      </c>
      <c r="C28535" s="113">
        <v>1992</v>
      </c>
      <c r="D28535" s="113" t="s">
        <v>206</v>
      </c>
      <c r="E28535" s="113" t="s">
        <v>199</v>
      </c>
      <c r="F28535" s="113" t="s">
        <v>200</v>
      </c>
      <c r="G28535" s="113">
        <v>0.10449</v>
      </c>
    </row>
    <row r="28536" spans="1:7" x14ac:dyDescent="0.25">
      <c r="A28536" s="108" t="str">
        <f t="shared" si="446"/>
        <v>UA_1993_NATIONAL TOTAL_NOx</v>
      </c>
      <c r="B28536" s="113" t="s">
        <v>180</v>
      </c>
      <c r="C28536" s="113">
        <v>1993</v>
      </c>
      <c r="D28536" s="113" t="s">
        <v>122</v>
      </c>
      <c r="E28536" s="113" t="s">
        <v>199</v>
      </c>
      <c r="F28536" s="113" t="s">
        <v>200</v>
      </c>
      <c r="G28536" s="113">
        <v>373.26774999999998</v>
      </c>
    </row>
    <row r="28537" spans="1:7" x14ac:dyDescent="0.25">
      <c r="A28537" s="108" t="str">
        <f t="shared" si="446"/>
        <v>UA_1993_NATIONAL TOTAL_NMVOC</v>
      </c>
      <c r="B28537" s="113" t="s">
        <v>180</v>
      </c>
      <c r="C28537" s="113">
        <v>1993</v>
      </c>
      <c r="D28537" s="113" t="s">
        <v>122</v>
      </c>
      <c r="E28537" s="113" t="s">
        <v>123</v>
      </c>
      <c r="F28537" s="113" t="s">
        <v>200</v>
      </c>
      <c r="G28537" s="113">
        <v>357.13889</v>
      </c>
    </row>
    <row r="28538" spans="1:7" x14ac:dyDescent="0.25">
      <c r="A28538" s="108" t="str">
        <f t="shared" si="446"/>
        <v>UA_1993_NATIONAL TOTAL_SOx</v>
      </c>
      <c r="B28538" s="113" t="s">
        <v>180</v>
      </c>
      <c r="C28538" s="113">
        <v>1993</v>
      </c>
      <c r="D28538" s="113" t="s">
        <v>122</v>
      </c>
      <c r="E28538" s="113" t="s">
        <v>201</v>
      </c>
      <c r="F28538" s="113" t="s">
        <v>200</v>
      </c>
      <c r="G28538" s="113">
        <v>1012.8586</v>
      </c>
    </row>
    <row r="28539" spans="1:7" x14ac:dyDescent="0.25">
      <c r="A28539" s="108" t="str">
        <f t="shared" si="446"/>
        <v>UA_1993_NATIONAL TOTAL_NH3</v>
      </c>
      <c r="B28539" s="113" t="s">
        <v>180</v>
      </c>
      <c r="C28539" s="113">
        <v>1993</v>
      </c>
      <c r="D28539" s="113" t="s">
        <v>122</v>
      </c>
      <c r="E28539" s="113" t="s">
        <v>124</v>
      </c>
      <c r="F28539" s="113" t="s">
        <v>200</v>
      </c>
      <c r="G28539" s="113">
        <v>744.84352999999999</v>
      </c>
    </row>
    <row r="28540" spans="1:7" x14ac:dyDescent="0.25">
      <c r="A28540" s="108" t="str">
        <f t="shared" si="446"/>
        <v>UA_1993_NATIONAL TOTAL_PM2.5</v>
      </c>
      <c r="B28540" s="113" t="s">
        <v>180</v>
      </c>
      <c r="C28540" s="113">
        <v>1993</v>
      </c>
      <c r="D28540" s="113" t="s">
        <v>122</v>
      </c>
      <c r="E28540" s="113" t="s">
        <v>203</v>
      </c>
      <c r="F28540" s="113" t="s">
        <v>200</v>
      </c>
      <c r="G28540" s="113">
        <v>87.254639999999995</v>
      </c>
    </row>
    <row r="28541" spans="1:7" x14ac:dyDescent="0.25">
      <c r="A28541" s="108" t="str">
        <f t="shared" si="446"/>
        <v>UA_1993_NATIONAL TOTAL_Pb</v>
      </c>
      <c r="B28541" s="113" t="s">
        <v>180</v>
      </c>
      <c r="C28541" s="113">
        <v>1993</v>
      </c>
      <c r="D28541" s="113" t="s">
        <v>122</v>
      </c>
      <c r="E28541" s="113" t="s">
        <v>125</v>
      </c>
      <c r="F28541" s="113" t="s">
        <v>200</v>
      </c>
      <c r="G28541" s="113">
        <v>9.2410649999999997E-2</v>
      </c>
    </row>
    <row r="28542" spans="1:7" x14ac:dyDescent="0.25">
      <c r="A28542" s="108" t="str">
        <f t="shared" si="446"/>
        <v>UA_1993_NATIONAL TOTAL_Cd</v>
      </c>
      <c r="B28542" s="113" t="s">
        <v>180</v>
      </c>
      <c r="C28542" s="113">
        <v>1993</v>
      </c>
      <c r="D28542" s="113" t="s">
        <v>122</v>
      </c>
      <c r="E28542" s="113" t="s">
        <v>126</v>
      </c>
      <c r="F28542" s="113" t="s">
        <v>200</v>
      </c>
      <c r="G28542" s="113">
        <v>1.64828E-3</v>
      </c>
    </row>
    <row r="28543" spans="1:7" x14ac:dyDescent="0.25">
      <c r="A28543" s="108" t="str">
        <f t="shared" si="446"/>
        <v>UA_1993_NATIONAL TOTAL_Hg</v>
      </c>
      <c r="B28543" s="113" t="s">
        <v>180</v>
      </c>
      <c r="C28543" s="113">
        <v>1993</v>
      </c>
      <c r="D28543" s="113" t="s">
        <v>122</v>
      </c>
      <c r="E28543" s="113" t="s">
        <v>127</v>
      </c>
      <c r="F28543" s="113" t="s">
        <v>200</v>
      </c>
      <c r="G28543" s="113">
        <v>6.8622900000000001E-3</v>
      </c>
    </row>
    <row r="28544" spans="1:7" x14ac:dyDescent="0.25">
      <c r="A28544" s="108" t="str">
        <f t="shared" si="446"/>
        <v>UA_1993_NATIONAL TOTAL_DIOX</v>
      </c>
      <c r="B28544" s="113" t="s">
        <v>180</v>
      </c>
      <c r="C28544" s="113">
        <v>1993</v>
      </c>
      <c r="D28544" s="113" t="s">
        <v>122</v>
      </c>
      <c r="E28544" s="113" t="s">
        <v>128</v>
      </c>
      <c r="F28544" s="113" t="s">
        <v>200</v>
      </c>
      <c r="G28544" s="150">
        <v>1.1070081000000001E-7</v>
      </c>
    </row>
    <row r="28545" spans="1:7" x14ac:dyDescent="0.25">
      <c r="A28545" s="108" t="str">
        <f t="shared" si="446"/>
        <v>UA_1993_NATIONAL TOTAL_HCB</v>
      </c>
      <c r="B28545" s="113" t="s">
        <v>180</v>
      </c>
      <c r="C28545" s="113">
        <v>1993</v>
      </c>
      <c r="D28545" s="113" t="s">
        <v>122</v>
      </c>
      <c r="E28545" s="113" t="s">
        <v>130</v>
      </c>
      <c r="F28545" s="113" t="s">
        <v>200</v>
      </c>
      <c r="G28545" s="150">
        <v>3.4122199999999998E-6</v>
      </c>
    </row>
    <row r="28546" spans="1:7" x14ac:dyDescent="0.25">
      <c r="A28546" s="108" t="str">
        <f t="shared" si="446"/>
        <v>UA_1993_NATIONAL TOTAL_PCB</v>
      </c>
      <c r="B28546" s="113" t="s">
        <v>180</v>
      </c>
      <c r="C28546" s="113">
        <v>1993</v>
      </c>
      <c r="D28546" s="113" t="s">
        <v>122</v>
      </c>
      <c r="E28546" s="113" t="s">
        <v>259</v>
      </c>
      <c r="F28546" s="113" t="s">
        <v>200</v>
      </c>
      <c r="G28546" s="113">
        <v>1.4709333000000001E-4</v>
      </c>
    </row>
    <row r="28547" spans="1:7" x14ac:dyDescent="0.25">
      <c r="A28547" s="108" t="str">
        <f t="shared" si="446"/>
        <v>UA_1993_3D_NOx</v>
      </c>
      <c r="B28547" s="113" t="s">
        <v>180</v>
      </c>
      <c r="C28547" s="113">
        <v>1993</v>
      </c>
      <c r="D28547" s="113" t="s">
        <v>206</v>
      </c>
      <c r="E28547" s="113" t="s">
        <v>199</v>
      </c>
      <c r="F28547" s="113" t="s">
        <v>200</v>
      </c>
      <c r="G28547" s="113">
        <v>0.10423</v>
      </c>
    </row>
    <row r="28548" spans="1:7" x14ac:dyDescent="0.25">
      <c r="A28548" s="108" t="str">
        <f t="shared" si="446"/>
        <v>UA_1994_NATIONAL TOTAL_NOx</v>
      </c>
      <c r="B28548" s="113" t="s">
        <v>180</v>
      </c>
      <c r="C28548" s="113">
        <v>1994</v>
      </c>
      <c r="D28548" s="113" t="s">
        <v>122</v>
      </c>
      <c r="E28548" s="113" t="s">
        <v>199</v>
      </c>
      <c r="F28548" s="113" t="s">
        <v>200</v>
      </c>
      <c r="G28548" s="113">
        <v>320.32697999999999</v>
      </c>
    </row>
    <row r="28549" spans="1:7" x14ac:dyDescent="0.25">
      <c r="A28549" s="108" t="str">
        <f t="shared" si="446"/>
        <v>UA_1994_NATIONAL TOTAL_NMVOC</v>
      </c>
      <c r="B28549" s="113" t="s">
        <v>180</v>
      </c>
      <c r="C28549" s="113">
        <v>1994</v>
      </c>
      <c r="D28549" s="113" t="s">
        <v>122</v>
      </c>
      <c r="E28549" s="113" t="s">
        <v>123</v>
      </c>
      <c r="F28549" s="113" t="s">
        <v>200</v>
      </c>
      <c r="G28549" s="113">
        <v>328.25949000000003</v>
      </c>
    </row>
    <row r="28550" spans="1:7" x14ac:dyDescent="0.25">
      <c r="A28550" s="108" t="str">
        <f t="shared" si="446"/>
        <v>UA_1994_NATIONAL TOTAL_SOx</v>
      </c>
      <c r="B28550" s="113" t="s">
        <v>180</v>
      </c>
      <c r="C28550" s="113">
        <v>1994</v>
      </c>
      <c r="D28550" s="113" t="s">
        <v>122</v>
      </c>
      <c r="E28550" s="113" t="s">
        <v>201</v>
      </c>
      <c r="F28550" s="113" t="s">
        <v>200</v>
      </c>
      <c r="G28550" s="113">
        <v>876.91939000000002</v>
      </c>
    </row>
    <row r="28551" spans="1:7" x14ac:dyDescent="0.25">
      <c r="A28551" s="108" t="str">
        <f t="shared" ref="A28551:A28614" si="447">CONCATENATE(B28551,"_",C28551,"_",D28551,"_",E28551)</f>
        <v>UA_1994_NATIONAL TOTAL_NH3</v>
      </c>
      <c r="B28551" s="113" t="s">
        <v>180</v>
      </c>
      <c r="C28551" s="113">
        <v>1994</v>
      </c>
      <c r="D28551" s="113" t="s">
        <v>122</v>
      </c>
      <c r="E28551" s="113" t="s">
        <v>124</v>
      </c>
      <c r="F28551" s="113" t="s">
        <v>200</v>
      </c>
      <c r="G28551" s="113">
        <v>688.83340999999996</v>
      </c>
    </row>
    <row r="28552" spans="1:7" x14ac:dyDescent="0.25">
      <c r="A28552" s="108" t="str">
        <f t="shared" si="447"/>
        <v>UA_1994_NATIONAL TOTAL_PM2.5</v>
      </c>
      <c r="B28552" s="113" t="s">
        <v>180</v>
      </c>
      <c r="C28552" s="113">
        <v>1994</v>
      </c>
      <c r="D28552" s="113" t="s">
        <v>122</v>
      </c>
      <c r="E28552" s="113" t="s">
        <v>203</v>
      </c>
      <c r="F28552" s="113" t="s">
        <v>200</v>
      </c>
      <c r="G28552" s="113">
        <v>74.808530000000005</v>
      </c>
    </row>
    <row r="28553" spans="1:7" x14ac:dyDescent="0.25">
      <c r="A28553" s="108" t="str">
        <f t="shared" si="447"/>
        <v>UA_1994_NATIONAL TOTAL_Pb</v>
      </c>
      <c r="B28553" s="113" t="s">
        <v>180</v>
      </c>
      <c r="C28553" s="113">
        <v>1994</v>
      </c>
      <c r="D28553" s="113" t="s">
        <v>122</v>
      </c>
      <c r="E28553" s="113" t="s">
        <v>125</v>
      </c>
      <c r="F28553" s="113" t="s">
        <v>200</v>
      </c>
      <c r="G28553" s="113">
        <v>8.1296240000000006E-2</v>
      </c>
    </row>
    <row r="28554" spans="1:7" x14ac:dyDescent="0.25">
      <c r="A28554" s="108" t="str">
        <f t="shared" si="447"/>
        <v>UA_1994_NATIONAL TOTAL_Cd</v>
      </c>
      <c r="B28554" s="113" t="s">
        <v>180</v>
      </c>
      <c r="C28554" s="113">
        <v>1994</v>
      </c>
      <c r="D28554" s="113" t="s">
        <v>122</v>
      </c>
      <c r="E28554" s="113" t="s">
        <v>126</v>
      </c>
      <c r="F28554" s="113" t="s">
        <v>200</v>
      </c>
      <c r="G28554" s="113">
        <v>1.4193000000000001E-3</v>
      </c>
    </row>
    <row r="28555" spans="1:7" x14ac:dyDescent="0.25">
      <c r="A28555" s="108" t="str">
        <f t="shared" si="447"/>
        <v>UA_1994_NATIONAL TOTAL_Hg</v>
      </c>
      <c r="B28555" s="113" t="s">
        <v>180</v>
      </c>
      <c r="C28555" s="113">
        <v>1994</v>
      </c>
      <c r="D28555" s="113" t="s">
        <v>122</v>
      </c>
      <c r="E28555" s="113" t="s">
        <v>127</v>
      </c>
      <c r="F28555" s="113" t="s">
        <v>200</v>
      </c>
      <c r="G28555" s="113">
        <v>6.0638999999999997E-3</v>
      </c>
    </row>
    <row r="28556" spans="1:7" x14ac:dyDescent="0.25">
      <c r="A28556" s="108" t="str">
        <f t="shared" si="447"/>
        <v>UA_1994_NATIONAL TOTAL_DIOX</v>
      </c>
      <c r="B28556" s="113" t="s">
        <v>180</v>
      </c>
      <c r="C28556" s="113">
        <v>1994</v>
      </c>
      <c r="D28556" s="113" t="s">
        <v>122</v>
      </c>
      <c r="E28556" s="113" t="s">
        <v>128</v>
      </c>
      <c r="F28556" s="113" t="s">
        <v>200</v>
      </c>
      <c r="G28556" s="150">
        <v>9.7465980000000001E-8</v>
      </c>
    </row>
    <row r="28557" spans="1:7" x14ac:dyDescent="0.25">
      <c r="A28557" s="108" t="str">
        <f t="shared" si="447"/>
        <v>UA_1994_NATIONAL TOTAL_HCB</v>
      </c>
      <c r="B28557" s="113" t="s">
        <v>180</v>
      </c>
      <c r="C28557" s="113">
        <v>1994</v>
      </c>
      <c r="D28557" s="113" t="s">
        <v>122</v>
      </c>
      <c r="E28557" s="113" t="s">
        <v>130</v>
      </c>
      <c r="F28557" s="113" t="s">
        <v>200</v>
      </c>
      <c r="G28557" s="150">
        <v>3.0271900000000001E-6</v>
      </c>
    </row>
    <row r="28558" spans="1:7" x14ac:dyDescent="0.25">
      <c r="A28558" s="108" t="str">
        <f t="shared" si="447"/>
        <v>UA_1994_NATIONAL TOTAL_PCB</v>
      </c>
      <c r="B28558" s="113" t="s">
        <v>180</v>
      </c>
      <c r="C28558" s="113">
        <v>1994</v>
      </c>
      <c r="D28558" s="113" t="s">
        <v>122</v>
      </c>
      <c r="E28558" s="113" t="s">
        <v>259</v>
      </c>
      <c r="F28558" s="113" t="s">
        <v>200</v>
      </c>
      <c r="G28558" s="113">
        <v>1.3031259E-4</v>
      </c>
    </row>
    <row r="28559" spans="1:7" x14ac:dyDescent="0.25">
      <c r="A28559" s="108" t="str">
        <f t="shared" si="447"/>
        <v>UA_1994_3D_NOx</v>
      </c>
      <c r="B28559" s="113" t="s">
        <v>180</v>
      </c>
      <c r="C28559" s="113">
        <v>1994</v>
      </c>
      <c r="D28559" s="113" t="s">
        <v>206</v>
      </c>
      <c r="E28559" s="113" t="s">
        <v>199</v>
      </c>
      <c r="F28559" s="113" t="s">
        <v>200</v>
      </c>
      <c r="G28559" s="113">
        <v>0.10346</v>
      </c>
    </row>
    <row r="28560" spans="1:7" x14ac:dyDescent="0.25">
      <c r="A28560" s="108" t="str">
        <f t="shared" si="447"/>
        <v>UA_1995_NATIONAL TOTAL_NOx</v>
      </c>
      <c r="B28560" s="113" t="s">
        <v>180</v>
      </c>
      <c r="C28560" s="113">
        <v>1995</v>
      </c>
      <c r="D28560" s="113" t="s">
        <v>122</v>
      </c>
      <c r="E28560" s="113" t="s">
        <v>199</v>
      </c>
      <c r="F28560" s="113" t="s">
        <v>200</v>
      </c>
      <c r="G28560" s="113">
        <v>320.57269000000002</v>
      </c>
    </row>
    <row r="28561" spans="1:7" x14ac:dyDescent="0.25">
      <c r="A28561" s="108" t="str">
        <f t="shared" si="447"/>
        <v>UA_1995_NATIONAL TOTAL_NMVOC</v>
      </c>
      <c r="B28561" s="113" t="s">
        <v>180</v>
      </c>
      <c r="C28561" s="113">
        <v>1995</v>
      </c>
      <c r="D28561" s="113" t="s">
        <v>122</v>
      </c>
      <c r="E28561" s="113" t="s">
        <v>123</v>
      </c>
      <c r="F28561" s="113" t="s">
        <v>200</v>
      </c>
      <c r="G28561" s="113">
        <v>306.18015000000003</v>
      </c>
    </row>
    <row r="28562" spans="1:7" x14ac:dyDescent="0.25">
      <c r="A28562" s="108" t="str">
        <f t="shared" si="447"/>
        <v>UA_1995_NATIONAL TOTAL_SOx</v>
      </c>
      <c r="B28562" s="113" t="s">
        <v>180</v>
      </c>
      <c r="C28562" s="113">
        <v>1995</v>
      </c>
      <c r="D28562" s="113" t="s">
        <v>122</v>
      </c>
      <c r="E28562" s="113" t="s">
        <v>201</v>
      </c>
      <c r="F28562" s="113" t="s">
        <v>200</v>
      </c>
      <c r="G28562" s="113">
        <v>916.58639000000005</v>
      </c>
    </row>
    <row r="28563" spans="1:7" x14ac:dyDescent="0.25">
      <c r="A28563" s="108" t="str">
        <f t="shared" si="447"/>
        <v>UA_1995_NATIONAL TOTAL_NH3</v>
      </c>
      <c r="B28563" s="113" t="s">
        <v>180</v>
      </c>
      <c r="C28563" s="113">
        <v>1995</v>
      </c>
      <c r="D28563" s="113" t="s">
        <v>122</v>
      </c>
      <c r="E28563" s="113" t="s">
        <v>124</v>
      </c>
      <c r="F28563" s="113" t="s">
        <v>200</v>
      </c>
      <c r="G28563" s="113">
        <v>638.32775000000004</v>
      </c>
    </row>
    <row r="28564" spans="1:7" x14ac:dyDescent="0.25">
      <c r="A28564" s="108" t="str">
        <f t="shared" si="447"/>
        <v>UA_1995_NATIONAL TOTAL_PM2.5</v>
      </c>
      <c r="B28564" s="113" t="s">
        <v>180</v>
      </c>
      <c r="C28564" s="113">
        <v>1995</v>
      </c>
      <c r="D28564" s="113" t="s">
        <v>122</v>
      </c>
      <c r="E28564" s="113" t="s">
        <v>203</v>
      </c>
      <c r="F28564" s="113" t="s">
        <v>200</v>
      </c>
      <c r="G28564" s="113">
        <v>76.075959999999995</v>
      </c>
    </row>
    <row r="28565" spans="1:7" x14ac:dyDescent="0.25">
      <c r="A28565" s="108" t="str">
        <f t="shared" si="447"/>
        <v>UA_1995_NATIONAL TOTAL_Pb</v>
      </c>
      <c r="B28565" s="113" t="s">
        <v>180</v>
      </c>
      <c r="C28565" s="113">
        <v>1995</v>
      </c>
      <c r="D28565" s="113" t="s">
        <v>122</v>
      </c>
      <c r="E28565" s="113" t="s">
        <v>125</v>
      </c>
      <c r="F28565" s="113" t="s">
        <v>200</v>
      </c>
      <c r="G28565" s="113">
        <v>8.5456130000000005E-2</v>
      </c>
    </row>
    <row r="28566" spans="1:7" x14ac:dyDescent="0.25">
      <c r="A28566" s="108" t="str">
        <f t="shared" si="447"/>
        <v>UA_1995_NATIONAL TOTAL_Cd</v>
      </c>
      <c r="B28566" s="113" t="s">
        <v>180</v>
      </c>
      <c r="C28566" s="113">
        <v>1995</v>
      </c>
      <c r="D28566" s="113" t="s">
        <v>122</v>
      </c>
      <c r="E28566" s="113" t="s">
        <v>126</v>
      </c>
      <c r="F28566" s="113" t="s">
        <v>200</v>
      </c>
      <c r="G28566" s="113">
        <v>1.4788799999999999E-3</v>
      </c>
    </row>
    <row r="28567" spans="1:7" x14ac:dyDescent="0.25">
      <c r="A28567" s="108" t="str">
        <f t="shared" si="447"/>
        <v>UA_1995_NATIONAL TOTAL_Hg</v>
      </c>
      <c r="B28567" s="113" t="s">
        <v>180</v>
      </c>
      <c r="C28567" s="113">
        <v>1995</v>
      </c>
      <c r="D28567" s="113" t="s">
        <v>122</v>
      </c>
      <c r="E28567" s="113" t="s">
        <v>127</v>
      </c>
      <c r="F28567" s="113" t="s">
        <v>200</v>
      </c>
      <c r="G28567" s="113">
        <v>6.3741700000000002E-3</v>
      </c>
    </row>
    <row r="28568" spans="1:7" x14ac:dyDescent="0.25">
      <c r="A28568" s="108" t="str">
        <f t="shared" si="447"/>
        <v>UA_1995_NATIONAL TOTAL_DIOX</v>
      </c>
      <c r="B28568" s="113" t="s">
        <v>180</v>
      </c>
      <c r="C28568" s="113">
        <v>1995</v>
      </c>
      <c r="D28568" s="113" t="s">
        <v>122</v>
      </c>
      <c r="E28568" s="113" t="s">
        <v>128</v>
      </c>
      <c r="F28568" s="113" t="s">
        <v>200</v>
      </c>
      <c r="G28568" s="150">
        <v>1.0257166999999999E-7</v>
      </c>
    </row>
    <row r="28569" spans="1:7" x14ac:dyDescent="0.25">
      <c r="A28569" s="108" t="str">
        <f t="shared" si="447"/>
        <v>UA_1995_NATIONAL TOTAL_HCB</v>
      </c>
      <c r="B28569" s="113" t="s">
        <v>180</v>
      </c>
      <c r="C28569" s="113">
        <v>1995</v>
      </c>
      <c r="D28569" s="113" t="s">
        <v>122</v>
      </c>
      <c r="E28569" s="113" t="s">
        <v>130</v>
      </c>
      <c r="F28569" s="113" t="s">
        <v>200</v>
      </c>
      <c r="G28569" s="150">
        <v>3.1859899999999998E-6</v>
      </c>
    </row>
    <row r="28570" spans="1:7" x14ac:dyDescent="0.25">
      <c r="A28570" s="108" t="str">
        <f t="shared" si="447"/>
        <v>UA_1995_NATIONAL TOTAL_PCB</v>
      </c>
      <c r="B28570" s="113" t="s">
        <v>180</v>
      </c>
      <c r="C28570" s="113">
        <v>1995</v>
      </c>
      <c r="D28570" s="113" t="s">
        <v>122</v>
      </c>
      <c r="E28570" s="113" t="s">
        <v>259</v>
      </c>
      <c r="F28570" s="113" t="s">
        <v>200</v>
      </c>
      <c r="G28570" s="113">
        <v>1.3753020000000001E-4</v>
      </c>
    </row>
    <row r="28571" spans="1:7" x14ac:dyDescent="0.25">
      <c r="A28571" s="108" t="str">
        <f t="shared" si="447"/>
        <v>UA_1995_3D_NOx</v>
      </c>
      <c r="B28571" s="113" t="s">
        <v>180</v>
      </c>
      <c r="C28571" s="113">
        <v>1995</v>
      </c>
      <c r="D28571" s="113" t="s">
        <v>206</v>
      </c>
      <c r="E28571" s="113" t="s">
        <v>199</v>
      </c>
      <c r="F28571" s="113" t="s">
        <v>200</v>
      </c>
      <c r="G28571" s="113">
        <v>0.10259</v>
      </c>
    </row>
    <row r="28572" spans="1:7" x14ac:dyDescent="0.25">
      <c r="A28572" s="108" t="str">
        <f t="shared" si="447"/>
        <v>UA_1996_NATIONAL TOTAL_NOx</v>
      </c>
      <c r="B28572" s="113" t="s">
        <v>180</v>
      </c>
      <c r="C28572" s="113">
        <v>1996</v>
      </c>
      <c r="D28572" s="113" t="s">
        <v>122</v>
      </c>
      <c r="E28572" s="113" t="s">
        <v>199</v>
      </c>
      <c r="F28572" s="113" t="s">
        <v>200</v>
      </c>
      <c r="G28572" s="113">
        <v>268.65978000000001</v>
      </c>
    </row>
    <row r="28573" spans="1:7" x14ac:dyDescent="0.25">
      <c r="A28573" s="108" t="str">
        <f t="shared" si="447"/>
        <v>UA_1996_NATIONAL TOTAL_NMVOC</v>
      </c>
      <c r="B28573" s="113" t="s">
        <v>180</v>
      </c>
      <c r="C28573" s="113">
        <v>1996</v>
      </c>
      <c r="D28573" s="113" t="s">
        <v>122</v>
      </c>
      <c r="E28573" s="113" t="s">
        <v>123</v>
      </c>
      <c r="F28573" s="113" t="s">
        <v>200</v>
      </c>
      <c r="G28573" s="113">
        <v>272.20197999999999</v>
      </c>
    </row>
    <row r="28574" spans="1:7" x14ac:dyDescent="0.25">
      <c r="A28574" s="108" t="str">
        <f t="shared" si="447"/>
        <v>UA_1996_NATIONAL TOTAL_SOx</v>
      </c>
      <c r="B28574" s="113" t="s">
        <v>180</v>
      </c>
      <c r="C28574" s="113">
        <v>1996</v>
      </c>
      <c r="D28574" s="113" t="s">
        <v>122</v>
      </c>
      <c r="E28574" s="113" t="s">
        <v>201</v>
      </c>
      <c r="F28574" s="113" t="s">
        <v>200</v>
      </c>
      <c r="G28574" s="113">
        <v>666.81407000000002</v>
      </c>
    </row>
    <row r="28575" spans="1:7" x14ac:dyDescent="0.25">
      <c r="A28575" s="108" t="str">
        <f t="shared" si="447"/>
        <v>UA_1996_NATIONAL TOTAL_NH3</v>
      </c>
      <c r="B28575" s="113" t="s">
        <v>180</v>
      </c>
      <c r="C28575" s="113">
        <v>1996</v>
      </c>
      <c r="D28575" s="113" t="s">
        <v>122</v>
      </c>
      <c r="E28575" s="113" t="s">
        <v>124</v>
      </c>
      <c r="F28575" s="113" t="s">
        <v>200</v>
      </c>
      <c r="G28575" s="113">
        <v>568.79351999999994</v>
      </c>
    </row>
    <row r="28576" spans="1:7" x14ac:dyDescent="0.25">
      <c r="A28576" s="108" t="str">
        <f t="shared" si="447"/>
        <v>UA_1996_NATIONAL TOTAL_PM2.5</v>
      </c>
      <c r="B28576" s="113" t="s">
        <v>180</v>
      </c>
      <c r="C28576" s="113">
        <v>1996</v>
      </c>
      <c r="D28576" s="113" t="s">
        <v>122</v>
      </c>
      <c r="E28576" s="113" t="s">
        <v>203</v>
      </c>
      <c r="F28576" s="113" t="s">
        <v>200</v>
      </c>
      <c r="G28576" s="113">
        <v>57.330289999999998</v>
      </c>
    </row>
    <row r="28577" spans="1:7" x14ac:dyDescent="0.25">
      <c r="A28577" s="108" t="str">
        <f t="shared" si="447"/>
        <v>UA_1996_NATIONAL TOTAL_Pb</v>
      </c>
      <c r="B28577" s="113" t="s">
        <v>180</v>
      </c>
      <c r="C28577" s="113">
        <v>1996</v>
      </c>
      <c r="D28577" s="113" t="s">
        <v>122</v>
      </c>
      <c r="E28577" s="113" t="s">
        <v>125</v>
      </c>
      <c r="F28577" s="113" t="s">
        <v>200</v>
      </c>
      <c r="G28577" s="113">
        <v>6.1003870000000002E-2</v>
      </c>
    </row>
    <row r="28578" spans="1:7" x14ac:dyDescent="0.25">
      <c r="A28578" s="108" t="str">
        <f t="shared" si="447"/>
        <v>UA_1996_NATIONAL TOTAL_Cd</v>
      </c>
      <c r="B28578" s="113" t="s">
        <v>180</v>
      </c>
      <c r="C28578" s="113">
        <v>1996</v>
      </c>
      <c r="D28578" s="113" t="s">
        <v>122</v>
      </c>
      <c r="E28578" s="113" t="s">
        <v>126</v>
      </c>
      <c r="F28578" s="113" t="s">
        <v>200</v>
      </c>
      <c r="G28578" s="113">
        <v>1.0907899999999999E-3</v>
      </c>
    </row>
    <row r="28579" spans="1:7" x14ac:dyDescent="0.25">
      <c r="A28579" s="108" t="str">
        <f t="shared" si="447"/>
        <v>UA_1996_NATIONAL TOTAL_Hg</v>
      </c>
      <c r="B28579" s="113" t="s">
        <v>180</v>
      </c>
      <c r="C28579" s="113">
        <v>1996</v>
      </c>
      <c r="D28579" s="113" t="s">
        <v>122</v>
      </c>
      <c r="E28579" s="113" t="s">
        <v>127</v>
      </c>
      <c r="F28579" s="113" t="s">
        <v>200</v>
      </c>
      <c r="G28579" s="113">
        <v>4.5821400000000002E-3</v>
      </c>
    </row>
    <row r="28580" spans="1:7" x14ac:dyDescent="0.25">
      <c r="A28580" s="108" t="str">
        <f t="shared" si="447"/>
        <v>UA_1996_NATIONAL TOTAL_DIOX</v>
      </c>
      <c r="B28580" s="113" t="s">
        <v>180</v>
      </c>
      <c r="C28580" s="113">
        <v>1996</v>
      </c>
      <c r="D28580" s="113" t="s">
        <v>122</v>
      </c>
      <c r="E28580" s="113" t="s">
        <v>128</v>
      </c>
      <c r="F28580" s="113" t="s">
        <v>200</v>
      </c>
      <c r="G28580" s="150">
        <v>7.356638E-8</v>
      </c>
    </row>
    <row r="28581" spans="1:7" x14ac:dyDescent="0.25">
      <c r="A28581" s="108" t="str">
        <f t="shared" si="447"/>
        <v>UA_1996_NATIONAL TOTAL_HCB</v>
      </c>
      <c r="B28581" s="113" t="s">
        <v>180</v>
      </c>
      <c r="C28581" s="113">
        <v>1996</v>
      </c>
      <c r="D28581" s="113" t="s">
        <v>122</v>
      </c>
      <c r="E28581" s="113" t="s">
        <v>130</v>
      </c>
      <c r="F28581" s="113" t="s">
        <v>200</v>
      </c>
      <c r="G28581" s="150">
        <v>2.2737100000000002E-6</v>
      </c>
    </row>
    <row r="28582" spans="1:7" x14ac:dyDescent="0.25">
      <c r="A28582" s="108" t="str">
        <f t="shared" si="447"/>
        <v>UA_1996_NATIONAL TOTAL_PCB</v>
      </c>
      <c r="B28582" s="113" t="s">
        <v>180</v>
      </c>
      <c r="C28582" s="113">
        <v>1996</v>
      </c>
      <c r="D28582" s="113" t="s">
        <v>122</v>
      </c>
      <c r="E28582" s="113" t="s">
        <v>259</v>
      </c>
      <c r="F28582" s="113" t="s">
        <v>200</v>
      </c>
      <c r="G28582" s="150">
        <v>9.7629209999999998E-5</v>
      </c>
    </row>
    <row r="28583" spans="1:7" x14ac:dyDescent="0.25">
      <c r="A28583" s="108" t="str">
        <f t="shared" si="447"/>
        <v>UA_1996_3D_NOx</v>
      </c>
      <c r="B28583" s="113" t="s">
        <v>180</v>
      </c>
      <c r="C28583" s="113">
        <v>1996</v>
      </c>
      <c r="D28583" s="113" t="s">
        <v>206</v>
      </c>
      <c r="E28583" s="113" t="s">
        <v>199</v>
      </c>
      <c r="F28583" s="113" t="s">
        <v>200</v>
      </c>
      <c r="G28583" s="113">
        <v>0.10163999999999999</v>
      </c>
    </row>
    <row r="28584" spans="1:7" x14ac:dyDescent="0.25">
      <c r="A28584" s="108" t="str">
        <f t="shared" si="447"/>
        <v>UA_1997_NATIONAL TOTAL_NOx</v>
      </c>
      <c r="B28584" s="113" t="s">
        <v>180</v>
      </c>
      <c r="C28584" s="113">
        <v>1997</v>
      </c>
      <c r="D28584" s="113" t="s">
        <v>122</v>
      </c>
      <c r="E28584" s="113" t="s">
        <v>199</v>
      </c>
      <c r="F28584" s="113" t="s">
        <v>200</v>
      </c>
      <c r="G28584" s="113">
        <v>271.84363999999999</v>
      </c>
    </row>
    <row r="28585" spans="1:7" x14ac:dyDescent="0.25">
      <c r="A28585" s="108" t="str">
        <f t="shared" si="447"/>
        <v>UA_1997_NATIONAL TOTAL_NMVOC</v>
      </c>
      <c r="B28585" s="113" t="s">
        <v>180</v>
      </c>
      <c r="C28585" s="113">
        <v>1997</v>
      </c>
      <c r="D28585" s="113" t="s">
        <v>122</v>
      </c>
      <c r="E28585" s="113" t="s">
        <v>123</v>
      </c>
      <c r="F28585" s="113" t="s">
        <v>200</v>
      </c>
      <c r="G28585" s="113">
        <v>249.43009000000001</v>
      </c>
    </row>
    <row r="28586" spans="1:7" x14ac:dyDescent="0.25">
      <c r="A28586" s="108" t="str">
        <f t="shared" si="447"/>
        <v>UA_1997_NATIONAL TOTAL_SOx</v>
      </c>
      <c r="B28586" s="113" t="s">
        <v>180</v>
      </c>
      <c r="C28586" s="113">
        <v>1997</v>
      </c>
      <c r="D28586" s="113" t="s">
        <v>122</v>
      </c>
      <c r="E28586" s="113" t="s">
        <v>201</v>
      </c>
      <c r="F28586" s="113" t="s">
        <v>200</v>
      </c>
      <c r="G28586" s="113">
        <v>755.56457999999998</v>
      </c>
    </row>
    <row r="28587" spans="1:7" x14ac:dyDescent="0.25">
      <c r="A28587" s="108" t="str">
        <f t="shared" si="447"/>
        <v>UA_1997_NATIONAL TOTAL_NH3</v>
      </c>
      <c r="B28587" s="113" t="s">
        <v>180</v>
      </c>
      <c r="C28587" s="113">
        <v>1997</v>
      </c>
      <c r="D28587" s="113" t="s">
        <v>122</v>
      </c>
      <c r="E28587" s="113" t="s">
        <v>124</v>
      </c>
      <c r="F28587" s="113" t="s">
        <v>200</v>
      </c>
      <c r="G28587" s="113">
        <v>494.94261</v>
      </c>
    </row>
    <row r="28588" spans="1:7" x14ac:dyDescent="0.25">
      <c r="A28588" s="108" t="str">
        <f t="shared" si="447"/>
        <v>UA_1997_NATIONAL TOTAL_PM2.5</v>
      </c>
      <c r="B28588" s="113" t="s">
        <v>180</v>
      </c>
      <c r="C28588" s="113">
        <v>1997</v>
      </c>
      <c r="D28588" s="113" t="s">
        <v>122</v>
      </c>
      <c r="E28588" s="113" t="s">
        <v>203</v>
      </c>
      <c r="F28588" s="113" t="s">
        <v>200</v>
      </c>
      <c r="G28588" s="113">
        <v>61.973950000000002</v>
      </c>
    </row>
    <row r="28589" spans="1:7" x14ac:dyDescent="0.25">
      <c r="A28589" s="108" t="str">
        <f t="shared" si="447"/>
        <v>UA_1997_NATIONAL TOTAL_Pb</v>
      </c>
      <c r="B28589" s="113" t="s">
        <v>180</v>
      </c>
      <c r="C28589" s="113">
        <v>1997</v>
      </c>
      <c r="D28589" s="113" t="s">
        <v>122</v>
      </c>
      <c r="E28589" s="113" t="s">
        <v>125</v>
      </c>
      <c r="F28589" s="113" t="s">
        <v>200</v>
      </c>
      <c r="G28589" s="113">
        <v>7.0914699999999997E-2</v>
      </c>
    </row>
    <row r="28590" spans="1:7" x14ac:dyDescent="0.25">
      <c r="A28590" s="108" t="str">
        <f t="shared" si="447"/>
        <v>UA_1997_NATIONAL TOTAL_Cd</v>
      </c>
      <c r="B28590" s="113" t="s">
        <v>180</v>
      </c>
      <c r="C28590" s="113">
        <v>1997</v>
      </c>
      <c r="D28590" s="113" t="s">
        <v>122</v>
      </c>
      <c r="E28590" s="113" t="s">
        <v>126</v>
      </c>
      <c r="F28590" s="113" t="s">
        <v>200</v>
      </c>
      <c r="G28590" s="113">
        <v>1.19994E-3</v>
      </c>
    </row>
    <row r="28591" spans="1:7" x14ac:dyDescent="0.25">
      <c r="A28591" s="108" t="str">
        <f t="shared" si="447"/>
        <v>UA_1997_NATIONAL TOTAL_Hg</v>
      </c>
      <c r="B28591" s="113" t="s">
        <v>180</v>
      </c>
      <c r="C28591" s="113">
        <v>1997</v>
      </c>
      <c r="D28591" s="113" t="s">
        <v>122</v>
      </c>
      <c r="E28591" s="113" t="s">
        <v>127</v>
      </c>
      <c r="F28591" s="113" t="s">
        <v>200</v>
      </c>
      <c r="G28591" s="113">
        <v>5.3587799999999996E-3</v>
      </c>
    </row>
    <row r="28592" spans="1:7" x14ac:dyDescent="0.25">
      <c r="A28592" s="108" t="str">
        <f t="shared" si="447"/>
        <v>UA_1997_NATIONAL TOTAL_DIOX</v>
      </c>
      <c r="B28592" s="113" t="s">
        <v>180</v>
      </c>
      <c r="C28592" s="113">
        <v>1997</v>
      </c>
      <c r="D28592" s="113" t="s">
        <v>122</v>
      </c>
      <c r="E28592" s="113" t="s">
        <v>128</v>
      </c>
      <c r="F28592" s="113" t="s">
        <v>200</v>
      </c>
      <c r="G28592" s="150">
        <v>8.58394E-8</v>
      </c>
    </row>
    <row r="28593" spans="1:7" x14ac:dyDescent="0.25">
      <c r="A28593" s="108" t="str">
        <f t="shared" si="447"/>
        <v>UA_1997_NATIONAL TOTAL_HCB</v>
      </c>
      <c r="B28593" s="113" t="s">
        <v>180</v>
      </c>
      <c r="C28593" s="113">
        <v>1997</v>
      </c>
      <c r="D28593" s="113" t="s">
        <v>122</v>
      </c>
      <c r="E28593" s="113" t="s">
        <v>130</v>
      </c>
      <c r="F28593" s="113" t="s">
        <v>200</v>
      </c>
      <c r="G28593" s="150">
        <v>2.6860100000000001E-6</v>
      </c>
    </row>
    <row r="28594" spans="1:7" x14ac:dyDescent="0.25">
      <c r="A28594" s="108" t="str">
        <f t="shared" si="447"/>
        <v>UA_1997_NATIONAL TOTAL_PCB</v>
      </c>
      <c r="B28594" s="113" t="s">
        <v>180</v>
      </c>
      <c r="C28594" s="113">
        <v>1997</v>
      </c>
      <c r="D28594" s="113" t="s">
        <v>122</v>
      </c>
      <c r="E28594" s="113" t="s">
        <v>259</v>
      </c>
      <c r="F28594" s="113" t="s">
        <v>200</v>
      </c>
      <c r="G28594" s="113">
        <v>1.1557278E-4</v>
      </c>
    </row>
    <row r="28595" spans="1:7" x14ac:dyDescent="0.25">
      <c r="A28595" s="108" t="str">
        <f t="shared" si="447"/>
        <v>UA_1997_3D_NOx</v>
      </c>
      <c r="B28595" s="113" t="s">
        <v>180</v>
      </c>
      <c r="C28595" s="113">
        <v>1997</v>
      </c>
      <c r="D28595" s="113" t="s">
        <v>206</v>
      </c>
      <c r="E28595" s="113" t="s">
        <v>199</v>
      </c>
      <c r="F28595" s="113" t="s">
        <v>200</v>
      </c>
      <c r="G28595" s="113">
        <v>0.10074</v>
      </c>
    </row>
    <row r="28596" spans="1:7" x14ac:dyDescent="0.25">
      <c r="A28596" s="108" t="str">
        <f t="shared" si="447"/>
        <v>UA_1998_NATIONAL TOTAL_NOx</v>
      </c>
      <c r="B28596" s="113" t="s">
        <v>180</v>
      </c>
      <c r="C28596" s="113">
        <v>1998</v>
      </c>
      <c r="D28596" s="113" t="s">
        <v>122</v>
      </c>
      <c r="E28596" s="113" t="s">
        <v>199</v>
      </c>
      <c r="F28596" s="113" t="s">
        <v>200</v>
      </c>
      <c r="G28596" s="113">
        <v>218.05425</v>
      </c>
    </row>
    <row r="28597" spans="1:7" x14ac:dyDescent="0.25">
      <c r="A28597" s="108" t="str">
        <f t="shared" si="447"/>
        <v>UA_1998_NATIONAL TOTAL_NMVOC</v>
      </c>
      <c r="B28597" s="113" t="s">
        <v>180</v>
      </c>
      <c r="C28597" s="113">
        <v>1998</v>
      </c>
      <c r="D28597" s="113" t="s">
        <v>122</v>
      </c>
      <c r="E28597" s="113" t="s">
        <v>123</v>
      </c>
      <c r="F28597" s="113" t="s">
        <v>200</v>
      </c>
      <c r="G28597" s="113">
        <v>231.83394999999999</v>
      </c>
    </row>
    <row r="28598" spans="1:7" x14ac:dyDescent="0.25">
      <c r="A28598" s="108" t="str">
        <f t="shared" si="447"/>
        <v>UA_1998_NATIONAL TOTAL_SOx</v>
      </c>
      <c r="B28598" s="113" t="s">
        <v>180</v>
      </c>
      <c r="C28598" s="113">
        <v>1998</v>
      </c>
      <c r="D28598" s="113" t="s">
        <v>122</v>
      </c>
      <c r="E28598" s="113" t="s">
        <v>201</v>
      </c>
      <c r="F28598" s="113" t="s">
        <v>200</v>
      </c>
      <c r="G28598" s="113">
        <v>416.10021999999998</v>
      </c>
    </row>
    <row r="28599" spans="1:7" x14ac:dyDescent="0.25">
      <c r="A28599" s="108" t="str">
        <f t="shared" si="447"/>
        <v>UA_1998_NATIONAL TOTAL_NH3</v>
      </c>
      <c r="B28599" s="113" t="s">
        <v>180</v>
      </c>
      <c r="C28599" s="113">
        <v>1998</v>
      </c>
      <c r="D28599" s="113" t="s">
        <v>122</v>
      </c>
      <c r="E28599" s="113" t="s">
        <v>124</v>
      </c>
      <c r="F28599" s="113" t="s">
        <v>200</v>
      </c>
      <c r="G28599" s="113">
        <v>474.88794999999999</v>
      </c>
    </row>
    <row r="28600" spans="1:7" x14ac:dyDescent="0.25">
      <c r="A28600" s="108" t="str">
        <f t="shared" si="447"/>
        <v>UA_1998_NATIONAL TOTAL_PM2.5</v>
      </c>
      <c r="B28600" s="113" t="s">
        <v>180</v>
      </c>
      <c r="C28600" s="113">
        <v>1998</v>
      </c>
      <c r="D28600" s="113" t="s">
        <v>122</v>
      </c>
      <c r="E28600" s="113" t="s">
        <v>203</v>
      </c>
      <c r="F28600" s="113" t="s">
        <v>200</v>
      </c>
      <c r="G28600" s="113">
        <v>38.924930000000003</v>
      </c>
    </row>
    <row r="28601" spans="1:7" x14ac:dyDescent="0.25">
      <c r="A28601" s="108" t="str">
        <f t="shared" si="447"/>
        <v>UA_1998_NATIONAL TOTAL_Pb</v>
      </c>
      <c r="B28601" s="113" t="s">
        <v>180</v>
      </c>
      <c r="C28601" s="113">
        <v>1998</v>
      </c>
      <c r="D28601" s="113" t="s">
        <v>122</v>
      </c>
      <c r="E28601" s="113" t="s">
        <v>125</v>
      </c>
      <c r="F28601" s="113" t="s">
        <v>200</v>
      </c>
      <c r="G28601" s="113">
        <v>3.9126939999999999E-2</v>
      </c>
    </row>
    <row r="28602" spans="1:7" x14ac:dyDescent="0.25">
      <c r="A28602" s="108" t="str">
        <f t="shared" si="447"/>
        <v>UA_1998_NATIONAL TOTAL_Cd</v>
      </c>
      <c r="B28602" s="113" t="s">
        <v>180</v>
      </c>
      <c r="C28602" s="113">
        <v>1998</v>
      </c>
      <c r="D28602" s="113" t="s">
        <v>122</v>
      </c>
      <c r="E28602" s="113" t="s">
        <v>126</v>
      </c>
      <c r="F28602" s="113" t="s">
        <v>200</v>
      </c>
      <c r="G28602" s="113">
        <v>9.0841000000000001E-4</v>
      </c>
    </row>
    <row r="28603" spans="1:7" x14ac:dyDescent="0.25">
      <c r="A28603" s="108" t="str">
        <f t="shared" si="447"/>
        <v>UA_1998_NATIONAL TOTAL_Hg</v>
      </c>
      <c r="B28603" s="113" t="s">
        <v>180</v>
      </c>
      <c r="C28603" s="113">
        <v>1998</v>
      </c>
      <c r="D28603" s="113" t="s">
        <v>122</v>
      </c>
      <c r="E28603" s="113" t="s">
        <v>127</v>
      </c>
      <c r="F28603" s="113" t="s">
        <v>200</v>
      </c>
      <c r="G28603" s="113">
        <v>2.96846E-3</v>
      </c>
    </row>
    <row r="28604" spans="1:7" x14ac:dyDescent="0.25">
      <c r="A28604" s="108" t="str">
        <f t="shared" si="447"/>
        <v>UA_1998_NATIONAL TOTAL_DIOX</v>
      </c>
      <c r="B28604" s="113" t="s">
        <v>180</v>
      </c>
      <c r="C28604" s="113">
        <v>1998</v>
      </c>
      <c r="D28604" s="113" t="s">
        <v>122</v>
      </c>
      <c r="E28604" s="113" t="s">
        <v>128</v>
      </c>
      <c r="F28604" s="113" t="s">
        <v>200</v>
      </c>
      <c r="G28604" s="150">
        <v>4.8399239999999999E-8</v>
      </c>
    </row>
    <row r="28605" spans="1:7" x14ac:dyDescent="0.25">
      <c r="A28605" s="108" t="str">
        <f t="shared" si="447"/>
        <v>UA_1998_NATIONAL TOTAL_HCB</v>
      </c>
      <c r="B28605" s="113" t="s">
        <v>180</v>
      </c>
      <c r="C28605" s="113">
        <v>1998</v>
      </c>
      <c r="D28605" s="113" t="s">
        <v>122</v>
      </c>
      <c r="E28605" s="113" t="s">
        <v>130</v>
      </c>
      <c r="F28605" s="113" t="s">
        <v>200</v>
      </c>
      <c r="G28605" s="150">
        <v>1.52266E-6</v>
      </c>
    </row>
    <row r="28606" spans="1:7" x14ac:dyDescent="0.25">
      <c r="A28606" s="108" t="str">
        <f t="shared" si="447"/>
        <v>UA_1998_NATIONAL TOTAL_PCB</v>
      </c>
      <c r="B28606" s="113" t="s">
        <v>180</v>
      </c>
      <c r="C28606" s="113">
        <v>1998</v>
      </c>
      <c r="D28606" s="113" t="s">
        <v>122</v>
      </c>
      <c r="E28606" s="113" t="s">
        <v>259</v>
      </c>
      <c r="F28606" s="113" t="s">
        <v>200</v>
      </c>
      <c r="G28606" s="150">
        <v>6.1823959999999993E-5</v>
      </c>
    </row>
    <row r="28607" spans="1:7" x14ac:dyDescent="0.25">
      <c r="A28607" s="108" t="str">
        <f t="shared" si="447"/>
        <v>UA_1998_3D_NOx</v>
      </c>
      <c r="B28607" s="113" t="s">
        <v>180</v>
      </c>
      <c r="C28607" s="113">
        <v>1998</v>
      </c>
      <c r="D28607" s="113" t="s">
        <v>206</v>
      </c>
      <c r="E28607" s="113" t="s">
        <v>199</v>
      </c>
      <c r="F28607" s="113" t="s">
        <v>200</v>
      </c>
      <c r="G28607" s="113">
        <v>9.9839999999999998E-2</v>
      </c>
    </row>
    <row r="28608" spans="1:7" x14ac:dyDescent="0.25">
      <c r="A28608" s="108" t="str">
        <f t="shared" si="447"/>
        <v>UA_1999_NATIONAL TOTAL_NOx</v>
      </c>
      <c r="B28608" s="113" t="s">
        <v>180</v>
      </c>
      <c r="C28608" s="113">
        <v>1999</v>
      </c>
      <c r="D28608" s="113" t="s">
        <v>122</v>
      </c>
      <c r="E28608" s="113" t="s">
        <v>199</v>
      </c>
      <c r="F28608" s="113" t="s">
        <v>200</v>
      </c>
      <c r="G28608" s="113">
        <v>186.63328999999999</v>
      </c>
    </row>
    <row r="28609" spans="1:7" x14ac:dyDescent="0.25">
      <c r="A28609" s="108" t="str">
        <f t="shared" si="447"/>
        <v>UA_1999_NATIONAL TOTAL_NMVOC</v>
      </c>
      <c r="B28609" s="113" t="s">
        <v>180</v>
      </c>
      <c r="C28609" s="113">
        <v>1999</v>
      </c>
      <c r="D28609" s="113" t="s">
        <v>122</v>
      </c>
      <c r="E28609" s="113" t="s">
        <v>123</v>
      </c>
      <c r="F28609" s="113" t="s">
        <v>200</v>
      </c>
      <c r="G28609" s="113">
        <v>217.20747</v>
      </c>
    </row>
    <row r="28610" spans="1:7" x14ac:dyDescent="0.25">
      <c r="A28610" s="108" t="str">
        <f t="shared" si="447"/>
        <v>UA_1999_NATIONAL TOTAL_SOx</v>
      </c>
      <c r="B28610" s="113" t="s">
        <v>180</v>
      </c>
      <c r="C28610" s="113">
        <v>1999</v>
      </c>
      <c r="D28610" s="113" t="s">
        <v>122</v>
      </c>
      <c r="E28610" s="113" t="s">
        <v>201</v>
      </c>
      <c r="F28610" s="113" t="s">
        <v>200</v>
      </c>
      <c r="G28610" s="113">
        <v>430.05515000000003</v>
      </c>
    </row>
    <row r="28611" spans="1:7" x14ac:dyDescent="0.25">
      <c r="A28611" s="108" t="str">
        <f t="shared" si="447"/>
        <v>UA_1999_NATIONAL TOTAL_NH3</v>
      </c>
      <c r="B28611" s="113" t="s">
        <v>180</v>
      </c>
      <c r="C28611" s="113">
        <v>1999</v>
      </c>
      <c r="D28611" s="113" t="s">
        <v>122</v>
      </c>
      <c r="E28611" s="113" t="s">
        <v>124</v>
      </c>
      <c r="F28611" s="113" t="s">
        <v>200</v>
      </c>
      <c r="G28611" s="113">
        <v>445.58501999999999</v>
      </c>
    </row>
    <row r="28612" spans="1:7" x14ac:dyDescent="0.25">
      <c r="A28612" s="108" t="str">
        <f t="shared" si="447"/>
        <v>UA_1999_NATIONAL TOTAL_PM2.5</v>
      </c>
      <c r="B28612" s="113" t="s">
        <v>180</v>
      </c>
      <c r="C28612" s="113">
        <v>1999</v>
      </c>
      <c r="D28612" s="113" t="s">
        <v>122</v>
      </c>
      <c r="E28612" s="113" t="s">
        <v>203</v>
      </c>
      <c r="F28612" s="113" t="s">
        <v>200</v>
      </c>
      <c r="G28612" s="113">
        <v>38.721609999999998</v>
      </c>
    </row>
    <row r="28613" spans="1:7" x14ac:dyDescent="0.25">
      <c r="A28613" s="108" t="str">
        <f t="shared" si="447"/>
        <v>UA_1999_NATIONAL TOTAL_Pb</v>
      </c>
      <c r="B28613" s="113" t="s">
        <v>180</v>
      </c>
      <c r="C28613" s="113">
        <v>1999</v>
      </c>
      <c r="D28613" s="113" t="s">
        <v>122</v>
      </c>
      <c r="E28613" s="113" t="s">
        <v>125</v>
      </c>
      <c r="F28613" s="113" t="s">
        <v>200</v>
      </c>
      <c r="G28613" s="113">
        <v>4.1153750000000003E-2</v>
      </c>
    </row>
    <row r="28614" spans="1:7" x14ac:dyDescent="0.25">
      <c r="A28614" s="108" t="str">
        <f t="shared" si="447"/>
        <v>UA_1999_NATIONAL TOTAL_Cd</v>
      </c>
      <c r="B28614" s="113" t="s">
        <v>180</v>
      </c>
      <c r="C28614" s="113">
        <v>1999</v>
      </c>
      <c r="D28614" s="113" t="s">
        <v>122</v>
      </c>
      <c r="E28614" s="113" t="s">
        <v>126</v>
      </c>
      <c r="F28614" s="113" t="s">
        <v>200</v>
      </c>
      <c r="G28614" s="113">
        <v>9.1248000000000002E-4</v>
      </c>
    </row>
    <row r="28615" spans="1:7" x14ac:dyDescent="0.25">
      <c r="A28615" s="108" t="str">
        <f t="shared" ref="A28615:A28678" si="448">CONCATENATE(B28615,"_",C28615,"_",D28615,"_",E28615)</f>
        <v>UA_1999_NATIONAL TOTAL_Hg</v>
      </c>
      <c r="B28615" s="113" t="s">
        <v>180</v>
      </c>
      <c r="C28615" s="113">
        <v>1999</v>
      </c>
      <c r="D28615" s="113" t="s">
        <v>122</v>
      </c>
      <c r="E28615" s="113" t="s">
        <v>127</v>
      </c>
      <c r="F28615" s="113" t="s">
        <v>200</v>
      </c>
      <c r="G28615" s="113">
        <v>3.0998800000000002E-3</v>
      </c>
    </row>
    <row r="28616" spans="1:7" x14ac:dyDescent="0.25">
      <c r="A28616" s="108" t="str">
        <f t="shared" si="448"/>
        <v>UA_1999_NATIONAL TOTAL_DIOX</v>
      </c>
      <c r="B28616" s="113" t="s">
        <v>180</v>
      </c>
      <c r="C28616" s="113">
        <v>1999</v>
      </c>
      <c r="D28616" s="113" t="s">
        <v>122</v>
      </c>
      <c r="E28616" s="113" t="s">
        <v>128</v>
      </c>
      <c r="F28616" s="113" t="s">
        <v>200</v>
      </c>
      <c r="G28616" s="150">
        <v>5.0729399999999999E-8</v>
      </c>
    </row>
    <row r="28617" spans="1:7" x14ac:dyDescent="0.25">
      <c r="A28617" s="108" t="str">
        <f t="shared" si="448"/>
        <v>UA_1999_NATIONAL TOTAL_HCB</v>
      </c>
      <c r="B28617" s="113" t="s">
        <v>180</v>
      </c>
      <c r="C28617" s="113">
        <v>1999</v>
      </c>
      <c r="D28617" s="113" t="s">
        <v>122</v>
      </c>
      <c r="E28617" s="113" t="s">
        <v>130</v>
      </c>
      <c r="F28617" s="113" t="s">
        <v>200</v>
      </c>
      <c r="G28617" s="150">
        <v>1.61583E-6</v>
      </c>
    </row>
    <row r="28618" spans="1:7" x14ac:dyDescent="0.25">
      <c r="A28618" s="108" t="str">
        <f t="shared" si="448"/>
        <v>UA_1999_NATIONAL TOTAL_PCB</v>
      </c>
      <c r="B28618" s="113" t="s">
        <v>180</v>
      </c>
      <c r="C28618" s="113">
        <v>1999</v>
      </c>
      <c r="D28618" s="113" t="s">
        <v>122</v>
      </c>
      <c r="E28618" s="113" t="s">
        <v>259</v>
      </c>
      <c r="F28618" s="113" t="s">
        <v>200</v>
      </c>
      <c r="G28618" s="150">
        <v>6.5889160000000003E-5</v>
      </c>
    </row>
    <row r="28619" spans="1:7" x14ac:dyDescent="0.25">
      <c r="A28619" s="108" t="str">
        <f t="shared" si="448"/>
        <v>UA_1999_3D_NOx</v>
      </c>
      <c r="B28619" s="113" t="s">
        <v>180</v>
      </c>
      <c r="C28619" s="113">
        <v>1999</v>
      </c>
      <c r="D28619" s="113" t="s">
        <v>206</v>
      </c>
      <c r="E28619" s="113" t="s">
        <v>199</v>
      </c>
      <c r="F28619" s="113" t="s">
        <v>200</v>
      </c>
      <c r="G28619" s="113">
        <v>9.8860000000000003E-2</v>
      </c>
    </row>
    <row r="28620" spans="1:7" x14ac:dyDescent="0.25">
      <c r="A28620" s="108" t="str">
        <f t="shared" si="448"/>
        <v>UA_2000_NATIONAL TOTAL_NOx</v>
      </c>
      <c r="B28620" s="113" t="s">
        <v>180</v>
      </c>
      <c r="C28620" s="113">
        <v>2000</v>
      </c>
      <c r="D28620" s="113" t="s">
        <v>122</v>
      </c>
      <c r="E28620" s="113" t="s">
        <v>199</v>
      </c>
      <c r="F28620" s="113" t="s">
        <v>200</v>
      </c>
      <c r="G28620" s="113">
        <v>169.46982</v>
      </c>
    </row>
    <row r="28621" spans="1:7" x14ac:dyDescent="0.25">
      <c r="A28621" s="108" t="str">
        <f t="shared" si="448"/>
        <v>UA_2000_NATIONAL TOTAL_NMVOC</v>
      </c>
      <c r="B28621" s="113" t="s">
        <v>180</v>
      </c>
      <c r="C28621" s="113">
        <v>2000</v>
      </c>
      <c r="D28621" s="113" t="s">
        <v>122</v>
      </c>
      <c r="E28621" s="113" t="s">
        <v>123</v>
      </c>
      <c r="F28621" s="113" t="s">
        <v>200</v>
      </c>
      <c r="G28621" s="113">
        <v>201.95357999999999</v>
      </c>
    </row>
    <row r="28622" spans="1:7" x14ac:dyDescent="0.25">
      <c r="A28622" s="108" t="str">
        <f t="shared" si="448"/>
        <v>UA_2000_NATIONAL TOTAL_SOx</v>
      </c>
      <c r="B28622" s="113" t="s">
        <v>180</v>
      </c>
      <c r="C28622" s="113">
        <v>2000</v>
      </c>
      <c r="D28622" s="113" t="s">
        <v>122</v>
      </c>
      <c r="E28622" s="113" t="s">
        <v>201</v>
      </c>
      <c r="F28622" s="113" t="s">
        <v>200</v>
      </c>
      <c r="G28622" s="113">
        <v>383.30340000000001</v>
      </c>
    </row>
    <row r="28623" spans="1:7" x14ac:dyDescent="0.25">
      <c r="A28623" s="108" t="str">
        <f t="shared" si="448"/>
        <v>UA_2000_NATIONAL TOTAL_NH3</v>
      </c>
      <c r="B28623" s="113" t="s">
        <v>180</v>
      </c>
      <c r="C28623" s="113">
        <v>2000</v>
      </c>
      <c r="D28623" s="113" t="s">
        <v>122</v>
      </c>
      <c r="E28623" s="113" t="s">
        <v>124</v>
      </c>
      <c r="F28623" s="113" t="s">
        <v>200</v>
      </c>
      <c r="G28623" s="113">
        <v>396.22618999999997</v>
      </c>
    </row>
    <row r="28624" spans="1:7" x14ac:dyDescent="0.25">
      <c r="A28624" s="108" t="str">
        <f t="shared" si="448"/>
        <v>UA_2000_NATIONAL TOTAL_PM2.5</v>
      </c>
      <c r="B28624" s="113" t="s">
        <v>180</v>
      </c>
      <c r="C28624" s="113">
        <v>2000</v>
      </c>
      <c r="D28624" s="113" t="s">
        <v>122</v>
      </c>
      <c r="E28624" s="113" t="s">
        <v>203</v>
      </c>
      <c r="F28624" s="113" t="s">
        <v>200</v>
      </c>
      <c r="G28624" s="113">
        <v>34.77449</v>
      </c>
    </row>
    <row r="28625" spans="1:7" x14ac:dyDescent="0.25">
      <c r="A28625" s="108" t="str">
        <f t="shared" si="448"/>
        <v>UA_2000_NATIONAL TOTAL_Pb</v>
      </c>
      <c r="B28625" s="113" t="s">
        <v>180</v>
      </c>
      <c r="C28625" s="113">
        <v>2000</v>
      </c>
      <c r="D28625" s="113" t="s">
        <v>122</v>
      </c>
      <c r="E28625" s="113" t="s">
        <v>125</v>
      </c>
      <c r="F28625" s="113" t="s">
        <v>200</v>
      </c>
      <c r="G28625" s="113">
        <v>3.7223159999999998E-2</v>
      </c>
    </row>
    <row r="28626" spans="1:7" x14ac:dyDescent="0.25">
      <c r="A28626" s="108" t="str">
        <f t="shared" si="448"/>
        <v>UA_2000_NATIONAL TOTAL_Cd</v>
      </c>
      <c r="B28626" s="113" t="s">
        <v>180</v>
      </c>
      <c r="C28626" s="113">
        <v>2000</v>
      </c>
      <c r="D28626" s="113" t="s">
        <v>122</v>
      </c>
      <c r="E28626" s="113" t="s">
        <v>126</v>
      </c>
      <c r="F28626" s="113" t="s">
        <v>200</v>
      </c>
      <c r="G28626" s="113">
        <v>8.2229000000000004E-4</v>
      </c>
    </row>
    <row r="28627" spans="1:7" x14ac:dyDescent="0.25">
      <c r="A28627" s="108" t="str">
        <f t="shared" si="448"/>
        <v>UA_2000_NATIONAL TOTAL_Hg</v>
      </c>
      <c r="B28627" s="113" t="s">
        <v>180</v>
      </c>
      <c r="C28627" s="113">
        <v>2000</v>
      </c>
      <c r="D28627" s="113" t="s">
        <v>122</v>
      </c>
      <c r="E28627" s="113" t="s">
        <v>127</v>
      </c>
      <c r="F28627" s="113" t="s">
        <v>200</v>
      </c>
      <c r="G28627" s="113">
        <v>2.8150200000000001E-3</v>
      </c>
    </row>
    <row r="28628" spans="1:7" x14ac:dyDescent="0.25">
      <c r="A28628" s="108" t="str">
        <f t="shared" si="448"/>
        <v>UA_2000_NATIONAL TOTAL_DIOX</v>
      </c>
      <c r="B28628" s="113" t="s">
        <v>180</v>
      </c>
      <c r="C28628" s="113">
        <v>2000</v>
      </c>
      <c r="D28628" s="113" t="s">
        <v>122</v>
      </c>
      <c r="E28628" s="113" t="s">
        <v>128</v>
      </c>
      <c r="F28628" s="113" t="s">
        <v>200</v>
      </c>
      <c r="G28628" s="150">
        <v>4.592744E-8</v>
      </c>
    </row>
    <row r="28629" spans="1:7" x14ac:dyDescent="0.25">
      <c r="A28629" s="108" t="str">
        <f t="shared" si="448"/>
        <v>UA_2000_NATIONAL TOTAL_HCB</v>
      </c>
      <c r="B28629" s="113" t="s">
        <v>180</v>
      </c>
      <c r="C28629" s="113">
        <v>2000</v>
      </c>
      <c r="D28629" s="113" t="s">
        <v>122</v>
      </c>
      <c r="E28629" s="113" t="s">
        <v>130</v>
      </c>
      <c r="F28629" s="113" t="s">
        <v>200</v>
      </c>
      <c r="G28629" s="150">
        <v>1.469E-6</v>
      </c>
    </row>
    <row r="28630" spans="1:7" x14ac:dyDescent="0.25">
      <c r="A28630" s="108" t="str">
        <f t="shared" si="448"/>
        <v>UA_2000_NATIONAL TOTAL_PCB</v>
      </c>
      <c r="B28630" s="113" t="s">
        <v>180</v>
      </c>
      <c r="C28630" s="113">
        <v>2000</v>
      </c>
      <c r="D28630" s="113" t="s">
        <v>122</v>
      </c>
      <c r="E28630" s="113" t="s">
        <v>259</v>
      </c>
      <c r="F28630" s="113" t="s">
        <v>200</v>
      </c>
      <c r="G28630" s="150">
        <v>5.9856859999999997E-5</v>
      </c>
    </row>
    <row r="28631" spans="1:7" x14ac:dyDescent="0.25">
      <c r="A28631" s="108" t="str">
        <f t="shared" si="448"/>
        <v>UA_2000_3D_NOx</v>
      </c>
      <c r="B28631" s="113" t="s">
        <v>180</v>
      </c>
      <c r="C28631" s="113">
        <v>2000</v>
      </c>
      <c r="D28631" s="113" t="s">
        <v>206</v>
      </c>
      <c r="E28631" s="113" t="s">
        <v>199</v>
      </c>
      <c r="F28631" s="113" t="s">
        <v>200</v>
      </c>
      <c r="G28631" s="113">
        <v>9.7850000000000006E-2</v>
      </c>
    </row>
    <row r="28632" spans="1:7" x14ac:dyDescent="0.25">
      <c r="A28632" s="108" t="str">
        <f t="shared" si="448"/>
        <v>UA_2001_NATIONAL TOTAL_NOx</v>
      </c>
      <c r="B28632" s="113" t="s">
        <v>180</v>
      </c>
      <c r="C28632" s="113">
        <v>2001</v>
      </c>
      <c r="D28632" s="113" t="s">
        <v>122</v>
      </c>
      <c r="E28632" s="113" t="s">
        <v>199</v>
      </c>
      <c r="F28632" s="113" t="s">
        <v>200</v>
      </c>
      <c r="G28632" s="113">
        <v>188.55089000000001</v>
      </c>
    </row>
    <row r="28633" spans="1:7" x14ac:dyDescent="0.25">
      <c r="A28633" s="108" t="str">
        <f t="shared" si="448"/>
        <v>UA_2001_NATIONAL TOTAL_NMVOC</v>
      </c>
      <c r="B28633" s="113" t="s">
        <v>180</v>
      </c>
      <c r="C28633" s="113">
        <v>2001</v>
      </c>
      <c r="D28633" s="113" t="s">
        <v>122</v>
      </c>
      <c r="E28633" s="113" t="s">
        <v>123</v>
      </c>
      <c r="F28633" s="113" t="s">
        <v>200</v>
      </c>
      <c r="G28633" s="113">
        <v>207.98665</v>
      </c>
    </row>
    <row r="28634" spans="1:7" x14ac:dyDescent="0.25">
      <c r="A28634" s="108" t="str">
        <f t="shared" si="448"/>
        <v>UA_2001_NATIONAL TOTAL_SOx</v>
      </c>
      <c r="B28634" s="113" t="s">
        <v>180</v>
      </c>
      <c r="C28634" s="113">
        <v>2001</v>
      </c>
      <c r="D28634" s="113" t="s">
        <v>122</v>
      </c>
      <c r="E28634" s="113" t="s">
        <v>201</v>
      </c>
      <c r="F28634" s="113" t="s">
        <v>200</v>
      </c>
      <c r="G28634" s="113">
        <v>429.77276000000001</v>
      </c>
    </row>
    <row r="28635" spans="1:7" x14ac:dyDescent="0.25">
      <c r="A28635" s="108" t="str">
        <f t="shared" si="448"/>
        <v>UA_2001_NATIONAL TOTAL_NH3</v>
      </c>
      <c r="B28635" s="113" t="s">
        <v>180</v>
      </c>
      <c r="C28635" s="113">
        <v>2001</v>
      </c>
      <c r="D28635" s="113" t="s">
        <v>122</v>
      </c>
      <c r="E28635" s="113" t="s">
        <v>124</v>
      </c>
      <c r="F28635" s="113" t="s">
        <v>200</v>
      </c>
      <c r="G28635" s="113">
        <v>404.81851999999998</v>
      </c>
    </row>
    <row r="28636" spans="1:7" x14ac:dyDescent="0.25">
      <c r="A28636" s="108" t="str">
        <f t="shared" si="448"/>
        <v>UA_2001_NATIONAL TOTAL_PM2.5</v>
      </c>
      <c r="B28636" s="113" t="s">
        <v>180</v>
      </c>
      <c r="C28636" s="113">
        <v>2001</v>
      </c>
      <c r="D28636" s="113" t="s">
        <v>122</v>
      </c>
      <c r="E28636" s="113" t="s">
        <v>203</v>
      </c>
      <c r="F28636" s="113" t="s">
        <v>200</v>
      </c>
      <c r="G28636" s="113">
        <v>38.908389999999997</v>
      </c>
    </row>
    <row r="28637" spans="1:7" x14ac:dyDescent="0.25">
      <c r="A28637" s="108" t="str">
        <f t="shared" si="448"/>
        <v>UA_2001_NATIONAL TOTAL_Pb</v>
      </c>
      <c r="B28637" s="113" t="s">
        <v>180</v>
      </c>
      <c r="C28637" s="113">
        <v>2001</v>
      </c>
      <c r="D28637" s="113" t="s">
        <v>122</v>
      </c>
      <c r="E28637" s="113" t="s">
        <v>125</v>
      </c>
      <c r="F28637" s="113" t="s">
        <v>200</v>
      </c>
      <c r="G28637" s="113">
        <v>4.3481510000000001E-2</v>
      </c>
    </row>
    <row r="28638" spans="1:7" x14ac:dyDescent="0.25">
      <c r="A28638" s="108" t="str">
        <f t="shared" si="448"/>
        <v>UA_2001_NATIONAL TOTAL_Cd</v>
      </c>
      <c r="B28638" s="113" t="s">
        <v>180</v>
      </c>
      <c r="C28638" s="113">
        <v>2001</v>
      </c>
      <c r="D28638" s="113" t="s">
        <v>122</v>
      </c>
      <c r="E28638" s="113" t="s">
        <v>126</v>
      </c>
      <c r="F28638" s="113" t="s">
        <v>200</v>
      </c>
      <c r="G28638" s="113">
        <v>9.5182999999999997E-4</v>
      </c>
    </row>
    <row r="28639" spans="1:7" x14ac:dyDescent="0.25">
      <c r="A28639" s="108" t="str">
        <f t="shared" si="448"/>
        <v>UA_2001_NATIONAL TOTAL_Hg</v>
      </c>
      <c r="B28639" s="113" t="s">
        <v>180</v>
      </c>
      <c r="C28639" s="113">
        <v>2001</v>
      </c>
      <c r="D28639" s="113" t="s">
        <v>122</v>
      </c>
      <c r="E28639" s="113" t="s">
        <v>127</v>
      </c>
      <c r="F28639" s="113" t="s">
        <v>200</v>
      </c>
      <c r="G28639" s="113">
        <v>3.1665199999999999E-3</v>
      </c>
    </row>
    <row r="28640" spans="1:7" x14ac:dyDescent="0.25">
      <c r="A28640" s="108" t="str">
        <f t="shared" si="448"/>
        <v>UA_2001_NATIONAL TOTAL_DIOX</v>
      </c>
      <c r="B28640" s="113" t="s">
        <v>180</v>
      </c>
      <c r="C28640" s="113">
        <v>2001</v>
      </c>
      <c r="D28640" s="113" t="s">
        <v>122</v>
      </c>
      <c r="E28640" s="113" t="s">
        <v>128</v>
      </c>
      <c r="F28640" s="113" t="s">
        <v>200</v>
      </c>
      <c r="G28640" s="150">
        <v>5.1349630000000001E-8</v>
      </c>
    </row>
    <row r="28641" spans="1:7" x14ac:dyDescent="0.25">
      <c r="A28641" s="108" t="str">
        <f t="shared" si="448"/>
        <v>UA_2001_NATIONAL TOTAL_HCB</v>
      </c>
      <c r="B28641" s="113" t="s">
        <v>180</v>
      </c>
      <c r="C28641" s="113">
        <v>2001</v>
      </c>
      <c r="D28641" s="113" t="s">
        <v>122</v>
      </c>
      <c r="E28641" s="113" t="s">
        <v>130</v>
      </c>
      <c r="F28641" s="113" t="s">
        <v>200</v>
      </c>
      <c r="G28641" s="150">
        <v>1.6389600000000001E-6</v>
      </c>
    </row>
    <row r="28642" spans="1:7" x14ac:dyDescent="0.25">
      <c r="A28642" s="108" t="str">
        <f t="shared" si="448"/>
        <v>UA_2001_NATIONAL TOTAL_PCB</v>
      </c>
      <c r="B28642" s="113" t="s">
        <v>180</v>
      </c>
      <c r="C28642" s="113">
        <v>2001</v>
      </c>
      <c r="D28642" s="113" t="s">
        <v>122</v>
      </c>
      <c r="E28642" s="113" t="s">
        <v>259</v>
      </c>
      <c r="F28642" s="113" t="s">
        <v>200</v>
      </c>
      <c r="G28642" s="150">
        <v>6.739189E-5</v>
      </c>
    </row>
    <row r="28643" spans="1:7" x14ac:dyDescent="0.25">
      <c r="A28643" s="108" t="str">
        <f t="shared" si="448"/>
        <v>UA_2001_3D_NOx</v>
      </c>
      <c r="B28643" s="113" t="s">
        <v>180</v>
      </c>
      <c r="C28643" s="113">
        <v>2001</v>
      </c>
      <c r="D28643" s="113" t="s">
        <v>206</v>
      </c>
      <c r="E28643" s="113" t="s">
        <v>199</v>
      </c>
      <c r="F28643" s="113" t="s">
        <v>200</v>
      </c>
      <c r="G28643" s="113">
        <v>9.6909999999999996E-2</v>
      </c>
    </row>
    <row r="28644" spans="1:7" x14ac:dyDescent="0.25">
      <c r="A28644" s="108" t="str">
        <f t="shared" si="448"/>
        <v>UA_2002_NATIONAL TOTAL_NOx</v>
      </c>
      <c r="B28644" s="113" t="s">
        <v>180</v>
      </c>
      <c r="C28644" s="113">
        <v>2002</v>
      </c>
      <c r="D28644" s="113" t="s">
        <v>122</v>
      </c>
      <c r="E28644" s="113" t="s">
        <v>199</v>
      </c>
      <c r="F28644" s="113" t="s">
        <v>200</v>
      </c>
      <c r="G28644" s="113">
        <v>175.68808999999999</v>
      </c>
    </row>
    <row r="28645" spans="1:7" x14ac:dyDescent="0.25">
      <c r="A28645" s="108" t="str">
        <f t="shared" si="448"/>
        <v>UA_2002_NATIONAL TOTAL_NMVOC</v>
      </c>
      <c r="B28645" s="113" t="s">
        <v>180</v>
      </c>
      <c r="C28645" s="113">
        <v>2002</v>
      </c>
      <c r="D28645" s="113" t="s">
        <v>122</v>
      </c>
      <c r="E28645" s="113" t="s">
        <v>123</v>
      </c>
      <c r="F28645" s="113" t="s">
        <v>200</v>
      </c>
      <c r="G28645" s="113">
        <v>205.33908</v>
      </c>
    </row>
    <row r="28646" spans="1:7" x14ac:dyDescent="0.25">
      <c r="A28646" s="108" t="str">
        <f t="shared" si="448"/>
        <v>UA_2002_NATIONAL TOTAL_SOx</v>
      </c>
      <c r="B28646" s="113" t="s">
        <v>180</v>
      </c>
      <c r="C28646" s="113">
        <v>2002</v>
      </c>
      <c r="D28646" s="113" t="s">
        <v>122</v>
      </c>
      <c r="E28646" s="113" t="s">
        <v>201</v>
      </c>
      <c r="F28646" s="113" t="s">
        <v>200</v>
      </c>
      <c r="G28646" s="113">
        <v>447.60498000000001</v>
      </c>
    </row>
    <row r="28647" spans="1:7" x14ac:dyDescent="0.25">
      <c r="A28647" s="108" t="str">
        <f t="shared" si="448"/>
        <v>UA_2002_NATIONAL TOTAL_NH3</v>
      </c>
      <c r="B28647" s="113" t="s">
        <v>180</v>
      </c>
      <c r="C28647" s="113">
        <v>2002</v>
      </c>
      <c r="D28647" s="113" t="s">
        <v>122</v>
      </c>
      <c r="E28647" s="113" t="s">
        <v>124</v>
      </c>
      <c r="F28647" s="113" t="s">
        <v>200</v>
      </c>
      <c r="G28647" s="113">
        <v>404.23466000000002</v>
      </c>
    </row>
    <row r="28648" spans="1:7" x14ac:dyDescent="0.25">
      <c r="A28648" s="108" t="str">
        <f t="shared" si="448"/>
        <v>UA_2002_NATIONAL TOTAL_PM2.5</v>
      </c>
      <c r="B28648" s="113" t="s">
        <v>180</v>
      </c>
      <c r="C28648" s="113">
        <v>2002</v>
      </c>
      <c r="D28648" s="113" t="s">
        <v>122</v>
      </c>
      <c r="E28648" s="113" t="s">
        <v>203</v>
      </c>
      <c r="F28648" s="113" t="s">
        <v>200</v>
      </c>
      <c r="G28648" s="113">
        <v>39.876829999999998</v>
      </c>
    </row>
    <row r="28649" spans="1:7" x14ac:dyDescent="0.25">
      <c r="A28649" s="108" t="str">
        <f t="shared" si="448"/>
        <v>UA_2002_NATIONAL TOTAL_Pb</v>
      </c>
      <c r="B28649" s="113" t="s">
        <v>180</v>
      </c>
      <c r="C28649" s="113">
        <v>2002</v>
      </c>
      <c r="D28649" s="113" t="s">
        <v>122</v>
      </c>
      <c r="E28649" s="113" t="s">
        <v>125</v>
      </c>
      <c r="F28649" s="113" t="s">
        <v>200</v>
      </c>
      <c r="G28649" s="113">
        <v>4.5214980000000002E-2</v>
      </c>
    </row>
    <row r="28650" spans="1:7" x14ac:dyDescent="0.25">
      <c r="A28650" s="108" t="str">
        <f t="shared" si="448"/>
        <v>UA_2002_NATIONAL TOTAL_Cd</v>
      </c>
      <c r="B28650" s="113" t="s">
        <v>180</v>
      </c>
      <c r="C28650" s="113">
        <v>2002</v>
      </c>
      <c r="D28650" s="113" t="s">
        <v>122</v>
      </c>
      <c r="E28650" s="113" t="s">
        <v>126</v>
      </c>
      <c r="F28650" s="113" t="s">
        <v>200</v>
      </c>
      <c r="G28650" s="113">
        <v>9.6290000000000004E-4</v>
      </c>
    </row>
    <row r="28651" spans="1:7" x14ac:dyDescent="0.25">
      <c r="A28651" s="108" t="str">
        <f t="shared" si="448"/>
        <v>UA_2002_NATIONAL TOTAL_Hg</v>
      </c>
      <c r="B28651" s="113" t="s">
        <v>180</v>
      </c>
      <c r="C28651" s="113">
        <v>2002</v>
      </c>
      <c r="D28651" s="113" t="s">
        <v>122</v>
      </c>
      <c r="E28651" s="113" t="s">
        <v>127</v>
      </c>
      <c r="F28651" s="113" t="s">
        <v>200</v>
      </c>
      <c r="G28651" s="113">
        <v>3.2768699999999999E-3</v>
      </c>
    </row>
    <row r="28652" spans="1:7" x14ac:dyDescent="0.25">
      <c r="A28652" s="108" t="str">
        <f t="shared" si="448"/>
        <v>UA_2002_NATIONAL TOTAL_DIOX</v>
      </c>
      <c r="B28652" s="113" t="s">
        <v>180</v>
      </c>
      <c r="C28652" s="113">
        <v>2002</v>
      </c>
      <c r="D28652" s="113" t="s">
        <v>122</v>
      </c>
      <c r="E28652" s="113" t="s">
        <v>128</v>
      </c>
      <c r="F28652" s="113" t="s">
        <v>200</v>
      </c>
      <c r="G28652" s="150">
        <v>5.3255080000000002E-8</v>
      </c>
    </row>
    <row r="28653" spans="1:7" x14ac:dyDescent="0.25">
      <c r="A28653" s="108" t="str">
        <f t="shared" si="448"/>
        <v>UA_2002_NATIONAL TOTAL_HCB</v>
      </c>
      <c r="B28653" s="113" t="s">
        <v>180</v>
      </c>
      <c r="C28653" s="113">
        <v>2002</v>
      </c>
      <c r="D28653" s="113" t="s">
        <v>122</v>
      </c>
      <c r="E28653" s="113" t="s">
        <v>130</v>
      </c>
      <c r="F28653" s="113" t="s">
        <v>200</v>
      </c>
      <c r="G28653" s="150">
        <v>1.70079E-6</v>
      </c>
    </row>
    <row r="28654" spans="1:7" x14ac:dyDescent="0.25">
      <c r="A28654" s="108" t="str">
        <f t="shared" si="448"/>
        <v>UA_2002_NATIONAL TOTAL_PCB</v>
      </c>
      <c r="B28654" s="113" t="s">
        <v>180</v>
      </c>
      <c r="C28654" s="113">
        <v>2002</v>
      </c>
      <c r="D28654" s="113" t="s">
        <v>122</v>
      </c>
      <c r="E28654" s="113" t="s">
        <v>259</v>
      </c>
      <c r="F28654" s="113" t="s">
        <v>200</v>
      </c>
      <c r="G28654" s="150">
        <v>7.0372399999999997E-5</v>
      </c>
    </row>
    <row r="28655" spans="1:7" x14ac:dyDescent="0.25">
      <c r="A28655" s="108" t="str">
        <f t="shared" si="448"/>
        <v>UA_2002_3D_NOx</v>
      </c>
      <c r="B28655" s="113" t="s">
        <v>180</v>
      </c>
      <c r="C28655" s="113">
        <v>2002</v>
      </c>
      <c r="D28655" s="113" t="s">
        <v>206</v>
      </c>
      <c r="E28655" s="113" t="s">
        <v>199</v>
      </c>
      <c r="F28655" s="113" t="s">
        <v>200</v>
      </c>
      <c r="G28655" s="113">
        <v>9.6009999999999998E-2</v>
      </c>
    </row>
    <row r="28656" spans="1:7" x14ac:dyDescent="0.25">
      <c r="A28656" s="108" t="str">
        <f t="shared" si="448"/>
        <v>UA_2003_NATIONAL TOTAL_NOx</v>
      </c>
      <c r="B28656" s="113" t="s">
        <v>180</v>
      </c>
      <c r="C28656" s="113">
        <v>2003</v>
      </c>
      <c r="D28656" s="113" t="s">
        <v>122</v>
      </c>
      <c r="E28656" s="113" t="s">
        <v>199</v>
      </c>
      <c r="F28656" s="113" t="s">
        <v>200</v>
      </c>
      <c r="G28656" s="113">
        <v>164.34249</v>
      </c>
    </row>
    <row r="28657" spans="1:7" x14ac:dyDescent="0.25">
      <c r="A28657" s="108" t="str">
        <f t="shared" si="448"/>
        <v>UA_2003_NATIONAL TOTAL_NMVOC</v>
      </c>
      <c r="B28657" s="113" t="s">
        <v>180</v>
      </c>
      <c r="C28657" s="113">
        <v>2003</v>
      </c>
      <c r="D28657" s="113" t="s">
        <v>122</v>
      </c>
      <c r="E28657" s="113" t="s">
        <v>123</v>
      </c>
      <c r="F28657" s="113" t="s">
        <v>200</v>
      </c>
      <c r="G28657" s="113">
        <v>187.44879</v>
      </c>
    </row>
    <row r="28658" spans="1:7" x14ac:dyDescent="0.25">
      <c r="A28658" s="108" t="str">
        <f t="shared" si="448"/>
        <v>UA_2003_NATIONAL TOTAL_SOx</v>
      </c>
      <c r="B28658" s="113" t="s">
        <v>180</v>
      </c>
      <c r="C28658" s="113">
        <v>2003</v>
      </c>
      <c r="D28658" s="113" t="s">
        <v>122</v>
      </c>
      <c r="E28658" s="113" t="s">
        <v>201</v>
      </c>
      <c r="F28658" s="113" t="s">
        <v>200</v>
      </c>
      <c r="G28658" s="113">
        <v>363.13952999999998</v>
      </c>
    </row>
    <row r="28659" spans="1:7" x14ac:dyDescent="0.25">
      <c r="A28659" s="108" t="str">
        <f t="shared" si="448"/>
        <v>UA_2003_NATIONAL TOTAL_NH3</v>
      </c>
      <c r="B28659" s="113" t="s">
        <v>180</v>
      </c>
      <c r="C28659" s="113">
        <v>2003</v>
      </c>
      <c r="D28659" s="113" t="s">
        <v>122</v>
      </c>
      <c r="E28659" s="113" t="s">
        <v>124</v>
      </c>
      <c r="F28659" s="113" t="s">
        <v>200</v>
      </c>
      <c r="G28659" s="113">
        <v>354.18475000000001</v>
      </c>
    </row>
    <row r="28660" spans="1:7" x14ac:dyDescent="0.25">
      <c r="A28660" s="108" t="str">
        <f t="shared" si="448"/>
        <v>UA_2003_NATIONAL TOTAL_PM2.5</v>
      </c>
      <c r="B28660" s="113" t="s">
        <v>180</v>
      </c>
      <c r="C28660" s="113">
        <v>2003</v>
      </c>
      <c r="D28660" s="113" t="s">
        <v>122</v>
      </c>
      <c r="E28660" s="113" t="s">
        <v>203</v>
      </c>
      <c r="F28660" s="113" t="s">
        <v>200</v>
      </c>
      <c r="G28660" s="113">
        <v>34.777819999999998</v>
      </c>
    </row>
    <row r="28661" spans="1:7" x14ac:dyDescent="0.25">
      <c r="A28661" s="108" t="str">
        <f t="shared" si="448"/>
        <v>UA_2003_NATIONAL TOTAL_Pb</v>
      </c>
      <c r="B28661" s="113" t="s">
        <v>180</v>
      </c>
      <c r="C28661" s="113">
        <v>2003</v>
      </c>
      <c r="D28661" s="113" t="s">
        <v>122</v>
      </c>
      <c r="E28661" s="113" t="s">
        <v>125</v>
      </c>
      <c r="F28661" s="113" t="s">
        <v>200</v>
      </c>
      <c r="G28661" s="113">
        <v>3.7285699999999998E-2</v>
      </c>
    </row>
    <row r="28662" spans="1:7" x14ac:dyDescent="0.25">
      <c r="A28662" s="108" t="str">
        <f t="shared" si="448"/>
        <v>UA_2003_NATIONAL TOTAL_Cd</v>
      </c>
      <c r="B28662" s="113" t="s">
        <v>180</v>
      </c>
      <c r="C28662" s="113">
        <v>2003</v>
      </c>
      <c r="D28662" s="113" t="s">
        <v>122</v>
      </c>
      <c r="E28662" s="113" t="s">
        <v>126</v>
      </c>
      <c r="F28662" s="113" t="s">
        <v>200</v>
      </c>
      <c r="G28662" s="113">
        <v>8.4353E-4</v>
      </c>
    </row>
    <row r="28663" spans="1:7" x14ac:dyDescent="0.25">
      <c r="A28663" s="108" t="str">
        <f t="shared" si="448"/>
        <v>UA_2003_NATIONAL TOTAL_Hg</v>
      </c>
      <c r="B28663" s="113" t="s">
        <v>180</v>
      </c>
      <c r="C28663" s="113">
        <v>2003</v>
      </c>
      <c r="D28663" s="113" t="s">
        <v>122</v>
      </c>
      <c r="E28663" s="113" t="s">
        <v>127</v>
      </c>
      <c r="F28663" s="113" t="s">
        <v>200</v>
      </c>
      <c r="G28663" s="113">
        <v>2.6946700000000001E-3</v>
      </c>
    </row>
    <row r="28664" spans="1:7" x14ac:dyDescent="0.25">
      <c r="A28664" s="108" t="str">
        <f t="shared" si="448"/>
        <v>UA_2003_NATIONAL TOTAL_DIOX</v>
      </c>
      <c r="B28664" s="113" t="s">
        <v>180</v>
      </c>
      <c r="C28664" s="113">
        <v>2003</v>
      </c>
      <c r="D28664" s="113" t="s">
        <v>122</v>
      </c>
      <c r="E28664" s="113" t="s">
        <v>128</v>
      </c>
      <c r="F28664" s="113" t="s">
        <v>200</v>
      </c>
      <c r="G28664" s="150">
        <v>4.3790430000000002E-8</v>
      </c>
    </row>
    <row r="28665" spans="1:7" x14ac:dyDescent="0.25">
      <c r="A28665" s="108" t="str">
        <f t="shared" si="448"/>
        <v>UA_2003_NATIONAL TOTAL_HCB</v>
      </c>
      <c r="B28665" s="113" t="s">
        <v>180</v>
      </c>
      <c r="C28665" s="113">
        <v>2003</v>
      </c>
      <c r="D28665" s="113" t="s">
        <v>122</v>
      </c>
      <c r="E28665" s="113" t="s">
        <v>130</v>
      </c>
      <c r="F28665" s="113" t="s">
        <v>200</v>
      </c>
      <c r="G28665" s="150">
        <v>1.40347E-6</v>
      </c>
    </row>
    <row r="28666" spans="1:7" x14ac:dyDescent="0.25">
      <c r="A28666" s="108" t="str">
        <f t="shared" si="448"/>
        <v>UA_2003_NATIONAL TOTAL_PCB</v>
      </c>
      <c r="B28666" s="113" t="s">
        <v>180</v>
      </c>
      <c r="C28666" s="113">
        <v>2003</v>
      </c>
      <c r="D28666" s="113" t="s">
        <v>122</v>
      </c>
      <c r="E28666" s="113" t="s">
        <v>259</v>
      </c>
      <c r="F28666" s="113" t="s">
        <v>200</v>
      </c>
      <c r="G28666" s="150">
        <v>5.7259809999999998E-5</v>
      </c>
    </row>
    <row r="28667" spans="1:7" x14ac:dyDescent="0.25">
      <c r="A28667" s="108" t="str">
        <f t="shared" si="448"/>
        <v>UA_2003_3D_NOx</v>
      </c>
      <c r="B28667" s="113" t="s">
        <v>180</v>
      </c>
      <c r="C28667" s="113">
        <v>2003</v>
      </c>
      <c r="D28667" s="113" t="s">
        <v>206</v>
      </c>
      <c r="E28667" s="113" t="s">
        <v>199</v>
      </c>
      <c r="F28667" s="113" t="s">
        <v>200</v>
      </c>
      <c r="G28667" s="113">
        <v>9.5240000000000005E-2</v>
      </c>
    </row>
    <row r="28668" spans="1:7" x14ac:dyDescent="0.25">
      <c r="A28668" s="108" t="str">
        <f t="shared" si="448"/>
        <v>UA_2004_NATIONAL TOTAL_NOx</v>
      </c>
      <c r="B28668" s="113" t="s">
        <v>180</v>
      </c>
      <c r="C28668" s="113">
        <v>2004</v>
      </c>
      <c r="D28668" s="113" t="s">
        <v>122</v>
      </c>
      <c r="E28668" s="113" t="s">
        <v>199</v>
      </c>
      <c r="F28668" s="113" t="s">
        <v>200</v>
      </c>
      <c r="G28668" s="113">
        <v>333.67568999999997</v>
      </c>
    </row>
    <row r="28669" spans="1:7" x14ac:dyDescent="0.25">
      <c r="A28669" s="108" t="str">
        <f t="shared" si="448"/>
        <v>UA_2004_NATIONAL TOTAL_NMVOC</v>
      </c>
      <c r="B28669" s="113" t="s">
        <v>180</v>
      </c>
      <c r="C28669" s="113">
        <v>2004</v>
      </c>
      <c r="D28669" s="113" t="s">
        <v>122</v>
      </c>
      <c r="E28669" s="113" t="s">
        <v>123</v>
      </c>
      <c r="F28669" s="113" t="s">
        <v>200</v>
      </c>
      <c r="G28669" s="113">
        <v>274.17498000000001</v>
      </c>
    </row>
    <row r="28670" spans="1:7" x14ac:dyDescent="0.25">
      <c r="A28670" s="108" t="str">
        <f t="shared" si="448"/>
        <v>UA_2004_NATIONAL TOTAL_SOx</v>
      </c>
      <c r="B28670" s="113" t="s">
        <v>180</v>
      </c>
      <c r="C28670" s="113">
        <v>2004</v>
      </c>
      <c r="D28670" s="113" t="s">
        <v>122</v>
      </c>
      <c r="E28670" s="113" t="s">
        <v>201</v>
      </c>
      <c r="F28670" s="113" t="s">
        <v>200</v>
      </c>
      <c r="G28670" s="113">
        <v>646.16792999999996</v>
      </c>
    </row>
    <row r="28671" spans="1:7" x14ac:dyDescent="0.25">
      <c r="A28671" s="108" t="str">
        <f t="shared" si="448"/>
        <v>UA_2004_NATIONAL TOTAL_NH3</v>
      </c>
      <c r="B28671" s="113" t="s">
        <v>180</v>
      </c>
      <c r="C28671" s="113">
        <v>2004</v>
      </c>
      <c r="D28671" s="113" t="s">
        <v>122</v>
      </c>
      <c r="E28671" s="113" t="s">
        <v>124</v>
      </c>
      <c r="F28671" s="113" t="s">
        <v>200</v>
      </c>
      <c r="G28671" s="113">
        <v>336.68428999999998</v>
      </c>
    </row>
    <row r="28672" spans="1:7" x14ac:dyDescent="0.25">
      <c r="A28672" s="108" t="str">
        <f t="shared" si="448"/>
        <v>UA_2004_NATIONAL TOTAL_PM2.5</v>
      </c>
      <c r="B28672" s="113" t="s">
        <v>180</v>
      </c>
      <c r="C28672" s="113">
        <v>2004</v>
      </c>
      <c r="D28672" s="113" t="s">
        <v>122</v>
      </c>
      <c r="E28672" s="113" t="s">
        <v>203</v>
      </c>
      <c r="F28672" s="113" t="s">
        <v>200</v>
      </c>
      <c r="G28672" s="113">
        <v>51.658700000000003</v>
      </c>
    </row>
    <row r="28673" spans="1:7" x14ac:dyDescent="0.25">
      <c r="A28673" s="108" t="str">
        <f t="shared" si="448"/>
        <v>UA_2004_NATIONAL TOTAL_Pb</v>
      </c>
      <c r="B28673" s="113" t="s">
        <v>180</v>
      </c>
      <c r="C28673" s="113">
        <v>2004</v>
      </c>
      <c r="D28673" s="113" t="s">
        <v>122</v>
      </c>
      <c r="E28673" s="113" t="s">
        <v>125</v>
      </c>
      <c r="F28673" s="113" t="s">
        <v>200</v>
      </c>
      <c r="G28673" s="113">
        <v>0.15571081000000001</v>
      </c>
    </row>
    <row r="28674" spans="1:7" x14ac:dyDescent="0.25">
      <c r="A28674" s="108" t="str">
        <f t="shared" si="448"/>
        <v>UA_2004_NATIONAL TOTAL_Cd</v>
      </c>
      <c r="B28674" s="113" t="s">
        <v>180</v>
      </c>
      <c r="C28674" s="113">
        <v>2004</v>
      </c>
      <c r="D28674" s="113" t="s">
        <v>122</v>
      </c>
      <c r="E28674" s="113" t="s">
        <v>126</v>
      </c>
      <c r="F28674" s="113" t="s">
        <v>200</v>
      </c>
      <c r="G28674" s="113">
        <v>4.2168099999999997E-3</v>
      </c>
    </row>
    <row r="28675" spans="1:7" x14ac:dyDescent="0.25">
      <c r="A28675" s="108" t="str">
        <f t="shared" si="448"/>
        <v>UA_2004_NATIONAL TOTAL_Hg</v>
      </c>
      <c r="B28675" s="113" t="s">
        <v>180</v>
      </c>
      <c r="C28675" s="113">
        <v>2004</v>
      </c>
      <c r="D28675" s="113" t="s">
        <v>122</v>
      </c>
      <c r="E28675" s="113" t="s">
        <v>127</v>
      </c>
      <c r="F28675" s="113" t="s">
        <v>200</v>
      </c>
      <c r="G28675" s="113">
        <v>6.6480799999999998E-3</v>
      </c>
    </row>
    <row r="28676" spans="1:7" x14ac:dyDescent="0.25">
      <c r="A28676" s="108" t="str">
        <f t="shared" si="448"/>
        <v>UA_2004_NATIONAL TOTAL_DIOX</v>
      </c>
      <c r="B28676" s="113" t="s">
        <v>180</v>
      </c>
      <c r="C28676" s="113">
        <v>2004</v>
      </c>
      <c r="D28676" s="113" t="s">
        <v>122</v>
      </c>
      <c r="E28676" s="113" t="s">
        <v>128</v>
      </c>
      <c r="F28676" s="113" t="s">
        <v>200</v>
      </c>
      <c r="G28676" s="150">
        <v>5.0728749999999997E-8</v>
      </c>
    </row>
    <row r="28677" spans="1:7" x14ac:dyDescent="0.25">
      <c r="A28677" s="108" t="str">
        <f t="shared" si="448"/>
        <v>UA_2004_NATIONAL TOTAL_PAH</v>
      </c>
      <c r="B28677" s="113" t="s">
        <v>180</v>
      </c>
      <c r="C28677" s="113">
        <v>2004</v>
      </c>
      <c r="D28677" s="113" t="s">
        <v>122</v>
      </c>
      <c r="E28677" s="113" t="s">
        <v>129</v>
      </c>
      <c r="F28677" s="113" t="s">
        <v>200</v>
      </c>
      <c r="G28677" s="113">
        <v>6.2059999999999997E-3</v>
      </c>
    </row>
    <row r="28678" spans="1:7" x14ac:dyDescent="0.25">
      <c r="A28678" s="108" t="str">
        <f t="shared" si="448"/>
        <v>UA_2004_NATIONAL TOTAL_HCB</v>
      </c>
      <c r="B28678" s="113" t="s">
        <v>180</v>
      </c>
      <c r="C28678" s="113">
        <v>2004</v>
      </c>
      <c r="D28678" s="113" t="s">
        <v>122</v>
      </c>
      <c r="E28678" s="113" t="s">
        <v>130</v>
      </c>
      <c r="F28678" s="113" t="s">
        <v>200</v>
      </c>
      <c r="G28678" s="113">
        <v>1.140159898E-2</v>
      </c>
    </row>
    <row r="28679" spans="1:7" x14ac:dyDescent="0.25">
      <c r="A28679" s="108" t="str">
        <f t="shared" ref="A28679:A28742" si="449">CONCATENATE(B28679,"_",C28679,"_",D28679,"_",E28679)</f>
        <v>UA_2004_NATIONAL TOTAL_PCB</v>
      </c>
      <c r="B28679" s="113" t="s">
        <v>180</v>
      </c>
      <c r="C28679" s="113">
        <v>2004</v>
      </c>
      <c r="D28679" s="113" t="s">
        <v>122</v>
      </c>
      <c r="E28679" s="113" t="s">
        <v>259</v>
      </c>
      <c r="F28679" s="113" t="s">
        <v>200</v>
      </c>
      <c r="G28679" s="150">
        <v>6.6053430000000002E-5</v>
      </c>
    </row>
    <row r="28680" spans="1:7" x14ac:dyDescent="0.25">
      <c r="A28680" s="108" t="str">
        <f t="shared" si="449"/>
        <v>UA_2004_3D_NOx</v>
      </c>
      <c r="B28680" s="113" t="s">
        <v>180</v>
      </c>
      <c r="C28680" s="113">
        <v>2004</v>
      </c>
      <c r="D28680" s="113" t="s">
        <v>206</v>
      </c>
      <c r="E28680" s="113" t="s">
        <v>199</v>
      </c>
      <c r="F28680" s="113" t="s">
        <v>200</v>
      </c>
      <c r="G28680" s="113">
        <v>0.53700999999999999</v>
      </c>
    </row>
    <row r="28681" spans="1:7" x14ac:dyDescent="0.25">
      <c r="A28681" s="108" t="str">
        <f t="shared" si="449"/>
        <v>UA_2005_NATIONAL TOTAL_NOx</v>
      </c>
      <c r="B28681" s="113" t="s">
        <v>180</v>
      </c>
      <c r="C28681" s="113">
        <v>2005</v>
      </c>
      <c r="D28681" s="113" t="s">
        <v>122</v>
      </c>
      <c r="E28681" s="113" t="s">
        <v>199</v>
      </c>
      <c r="F28681" s="113" t="s">
        <v>200</v>
      </c>
      <c r="G28681" s="113">
        <v>432.34156999999999</v>
      </c>
    </row>
    <row r="28682" spans="1:7" x14ac:dyDescent="0.25">
      <c r="A28682" s="108" t="str">
        <f t="shared" si="449"/>
        <v>UA_2005_NATIONAL TOTAL_NMVOC</v>
      </c>
      <c r="B28682" s="113" t="s">
        <v>180</v>
      </c>
      <c r="C28682" s="113">
        <v>2005</v>
      </c>
      <c r="D28682" s="113" t="s">
        <v>122</v>
      </c>
      <c r="E28682" s="113" t="s">
        <v>123</v>
      </c>
      <c r="F28682" s="113" t="s">
        <v>200</v>
      </c>
      <c r="G28682" s="113">
        <v>319.68459999999999</v>
      </c>
    </row>
    <row r="28683" spans="1:7" x14ac:dyDescent="0.25">
      <c r="A28683" s="108" t="str">
        <f t="shared" si="449"/>
        <v>UA_2005_NATIONAL TOTAL_SOx</v>
      </c>
      <c r="B28683" s="113" t="s">
        <v>180</v>
      </c>
      <c r="C28683" s="113">
        <v>2005</v>
      </c>
      <c r="D28683" s="113" t="s">
        <v>122</v>
      </c>
      <c r="E28683" s="113" t="s">
        <v>201</v>
      </c>
      <c r="F28683" s="113" t="s">
        <v>200</v>
      </c>
      <c r="G28683" s="113">
        <v>711.98186999999996</v>
      </c>
    </row>
    <row r="28684" spans="1:7" x14ac:dyDescent="0.25">
      <c r="A28684" s="108" t="str">
        <f t="shared" si="449"/>
        <v>UA_2005_NATIONAL TOTAL_NH3</v>
      </c>
      <c r="B28684" s="113" t="s">
        <v>180</v>
      </c>
      <c r="C28684" s="113">
        <v>2005</v>
      </c>
      <c r="D28684" s="113" t="s">
        <v>122</v>
      </c>
      <c r="E28684" s="113" t="s">
        <v>124</v>
      </c>
      <c r="F28684" s="113" t="s">
        <v>200</v>
      </c>
      <c r="G28684" s="113">
        <v>332.15485999999999</v>
      </c>
    </row>
    <row r="28685" spans="1:7" x14ac:dyDescent="0.25">
      <c r="A28685" s="108" t="str">
        <f t="shared" si="449"/>
        <v>UA_2005_NATIONAL TOTAL_PM2.5</v>
      </c>
      <c r="B28685" s="113" t="s">
        <v>180</v>
      </c>
      <c r="C28685" s="113">
        <v>2005</v>
      </c>
      <c r="D28685" s="113" t="s">
        <v>122</v>
      </c>
      <c r="E28685" s="113" t="s">
        <v>203</v>
      </c>
      <c r="F28685" s="113" t="s">
        <v>200</v>
      </c>
      <c r="G28685" s="113">
        <v>62.986400000000003</v>
      </c>
    </row>
    <row r="28686" spans="1:7" x14ac:dyDescent="0.25">
      <c r="A28686" s="108" t="str">
        <f t="shared" si="449"/>
        <v>UA_2005_NATIONAL TOTAL_Pb</v>
      </c>
      <c r="B28686" s="113" t="s">
        <v>180</v>
      </c>
      <c r="C28686" s="113">
        <v>2005</v>
      </c>
      <c r="D28686" s="113" t="s">
        <v>122</v>
      </c>
      <c r="E28686" s="113" t="s">
        <v>125</v>
      </c>
      <c r="F28686" s="113" t="s">
        <v>200</v>
      </c>
      <c r="G28686" s="113">
        <v>0.25840077</v>
      </c>
    </row>
    <row r="28687" spans="1:7" x14ac:dyDescent="0.25">
      <c r="A28687" s="108" t="str">
        <f t="shared" si="449"/>
        <v>UA_2005_NATIONAL TOTAL_Cd</v>
      </c>
      <c r="B28687" s="113" t="s">
        <v>180</v>
      </c>
      <c r="C28687" s="113">
        <v>2005</v>
      </c>
      <c r="D28687" s="113" t="s">
        <v>122</v>
      </c>
      <c r="E28687" s="113" t="s">
        <v>126</v>
      </c>
      <c r="F28687" s="113" t="s">
        <v>200</v>
      </c>
      <c r="G28687" s="113">
        <v>4.5404E-3</v>
      </c>
    </row>
    <row r="28688" spans="1:7" x14ac:dyDescent="0.25">
      <c r="A28688" s="108" t="str">
        <f t="shared" si="449"/>
        <v>UA_2005_NATIONAL TOTAL_Hg</v>
      </c>
      <c r="B28688" s="113" t="s">
        <v>180</v>
      </c>
      <c r="C28688" s="113">
        <v>2005</v>
      </c>
      <c r="D28688" s="113" t="s">
        <v>122</v>
      </c>
      <c r="E28688" s="113" t="s">
        <v>127</v>
      </c>
      <c r="F28688" s="113" t="s">
        <v>200</v>
      </c>
      <c r="G28688" s="113">
        <v>5.7985199999999997E-3</v>
      </c>
    </row>
    <row r="28689" spans="1:7" x14ac:dyDescent="0.25">
      <c r="A28689" s="108" t="str">
        <f t="shared" si="449"/>
        <v>UA_2005_NATIONAL TOTAL_DIOX</v>
      </c>
      <c r="B28689" s="113" t="s">
        <v>180</v>
      </c>
      <c r="C28689" s="113">
        <v>2005</v>
      </c>
      <c r="D28689" s="113" t="s">
        <v>122</v>
      </c>
      <c r="E28689" s="113" t="s">
        <v>128</v>
      </c>
      <c r="F28689" s="113" t="s">
        <v>200</v>
      </c>
      <c r="G28689" s="150">
        <v>5.9747499999999999E-8</v>
      </c>
    </row>
    <row r="28690" spans="1:7" x14ac:dyDescent="0.25">
      <c r="A28690" s="108" t="str">
        <f t="shared" si="449"/>
        <v>UA_2005_NATIONAL TOTAL_PAH</v>
      </c>
      <c r="B28690" s="113" t="s">
        <v>180</v>
      </c>
      <c r="C28690" s="113">
        <v>2005</v>
      </c>
      <c r="D28690" s="113" t="s">
        <v>122</v>
      </c>
      <c r="E28690" s="113" t="s">
        <v>129</v>
      </c>
      <c r="F28690" s="113" t="s">
        <v>200</v>
      </c>
      <c r="G28690" s="113">
        <v>7.5380000000000004E-3</v>
      </c>
    </row>
    <row r="28691" spans="1:7" x14ac:dyDescent="0.25">
      <c r="A28691" s="108" t="str">
        <f t="shared" si="449"/>
        <v>UA_2005_NATIONAL TOTAL_HCB</v>
      </c>
      <c r="B28691" s="113" t="s">
        <v>180</v>
      </c>
      <c r="C28691" s="113">
        <v>2005</v>
      </c>
      <c r="D28691" s="113" t="s">
        <v>122</v>
      </c>
      <c r="E28691" s="113" t="s">
        <v>130</v>
      </c>
      <c r="F28691" s="113" t="s">
        <v>200</v>
      </c>
      <c r="G28691" s="113">
        <v>3.6190708000000002E-4</v>
      </c>
    </row>
    <row r="28692" spans="1:7" x14ac:dyDescent="0.25">
      <c r="A28692" s="108" t="str">
        <f t="shared" si="449"/>
        <v>UA_2005_NATIONAL TOTAL_PCB</v>
      </c>
      <c r="B28692" s="113" t="s">
        <v>180</v>
      </c>
      <c r="C28692" s="113">
        <v>2005</v>
      </c>
      <c r="D28692" s="113" t="s">
        <v>122</v>
      </c>
      <c r="E28692" s="113" t="s">
        <v>259</v>
      </c>
      <c r="F28692" s="113" t="s">
        <v>200</v>
      </c>
      <c r="G28692" s="150">
        <v>7.9231159999999999E-5</v>
      </c>
    </row>
    <row r="28693" spans="1:7" x14ac:dyDescent="0.25">
      <c r="A28693" s="108" t="str">
        <f t="shared" si="449"/>
        <v>UA_2005_1A3(FS)_NOx</v>
      </c>
      <c r="B28693" s="113" t="s">
        <v>180</v>
      </c>
      <c r="C28693" s="113">
        <v>2005</v>
      </c>
      <c r="D28693" s="113" t="s">
        <v>132</v>
      </c>
      <c r="E28693" s="113" t="s">
        <v>199</v>
      </c>
      <c r="F28693" s="113" t="s">
        <v>200</v>
      </c>
      <c r="G28693" s="113">
        <v>76.130359999999996</v>
      </c>
    </row>
    <row r="28694" spans="1:7" x14ac:dyDescent="0.25">
      <c r="A28694" s="108" t="str">
        <f t="shared" si="449"/>
        <v>UA_2005_1A3(FS)_NMVOC</v>
      </c>
      <c r="B28694" s="113" t="s">
        <v>180</v>
      </c>
      <c r="C28694" s="113">
        <v>2005</v>
      </c>
      <c r="D28694" s="113" t="s">
        <v>132</v>
      </c>
      <c r="E28694" s="113" t="s">
        <v>123</v>
      </c>
      <c r="F28694" s="113" t="s">
        <v>200</v>
      </c>
      <c r="G28694" s="113">
        <v>46.438360000000003</v>
      </c>
    </row>
    <row r="28695" spans="1:7" x14ac:dyDescent="0.25">
      <c r="A28695" s="108" t="str">
        <f t="shared" si="449"/>
        <v>UA_2005_1A3(FS)_NH3</v>
      </c>
      <c r="B28695" s="113" t="s">
        <v>180</v>
      </c>
      <c r="C28695" s="113">
        <v>2005</v>
      </c>
      <c r="D28695" s="113" t="s">
        <v>132</v>
      </c>
      <c r="E28695" s="113" t="s">
        <v>124</v>
      </c>
      <c r="F28695" s="113" t="s">
        <v>200</v>
      </c>
      <c r="G28695" s="113">
        <v>2.90943</v>
      </c>
    </row>
    <row r="28696" spans="1:7" x14ac:dyDescent="0.25">
      <c r="A28696" s="108" t="str">
        <f t="shared" si="449"/>
        <v>UA_2005_1A3(FS)_PM2.5</v>
      </c>
      <c r="B28696" s="113" t="s">
        <v>180</v>
      </c>
      <c r="C28696" s="113">
        <v>2005</v>
      </c>
      <c r="D28696" s="113" t="s">
        <v>132</v>
      </c>
      <c r="E28696" s="113" t="s">
        <v>203</v>
      </c>
      <c r="F28696" s="113" t="s">
        <v>200</v>
      </c>
      <c r="G28696" s="113">
        <v>5.5608899999999997</v>
      </c>
    </row>
    <row r="28697" spans="1:7" x14ac:dyDescent="0.25">
      <c r="A28697" s="108" t="str">
        <f t="shared" si="449"/>
        <v>UA_2005_3D_NOx</v>
      </c>
      <c r="B28697" s="113" t="s">
        <v>180</v>
      </c>
      <c r="C28697" s="113">
        <v>2005</v>
      </c>
      <c r="D28697" s="113" t="s">
        <v>206</v>
      </c>
      <c r="E28697" s="113" t="s">
        <v>199</v>
      </c>
      <c r="F28697" s="113" t="s">
        <v>200</v>
      </c>
      <c r="G28697" s="113">
        <v>0.55069000000000001</v>
      </c>
    </row>
    <row r="28698" spans="1:7" x14ac:dyDescent="0.25">
      <c r="A28698" s="108" t="str">
        <f t="shared" si="449"/>
        <v>UA_2006_NATIONAL TOTAL_NOx</v>
      </c>
      <c r="B28698" s="113" t="s">
        <v>180</v>
      </c>
      <c r="C28698" s="113">
        <v>2006</v>
      </c>
      <c r="D28698" s="113" t="s">
        <v>122</v>
      </c>
      <c r="E28698" s="113" t="s">
        <v>199</v>
      </c>
      <c r="F28698" s="113" t="s">
        <v>200</v>
      </c>
      <c r="G28698" s="113">
        <v>444.00529999999998</v>
      </c>
    </row>
    <row r="28699" spans="1:7" x14ac:dyDescent="0.25">
      <c r="A28699" s="108" t="str">
        <f t="shared" si="449"/>
        <v>UA_2006_NATIONAL TOTAL_NMVOC</v>
      </c>
      <c r="B28699" s="113" t="s">
        <v>180</v>
      </c>
      <c r="C28699" s="113">
        <v>2006</v>
      </c>
      <c r="D28699" s="113" t="s">
        <v>122</v>
      </c>
      <c r="E28699" s="113" t="s">
        <v>123</v>
      </c>
      <c r="F28699" s="113" t="s">
        <v>200</v>
      </c>
      <c r="G28699" s="113">
        <v>317.76177999999999</v>
      </c>
    </row>
    <row r="28700" spans="1:7" x14ac:dyDescent="0.25">
      <c r="A28700" s="108" t="str">
        <f t="shared" si="449"/>
        <v>UA_2006_NATIONAL TOTAL_SOx</v>
      </c>
      <c r="B28700" s="113" t="s">
        <v>180</v>
      </c>
      <c r="C28700" s="113">
        <v>2006</v>
      </c>
      <c r="D28700" s="113" t="s">
        <v>122</v>
      </c>
      <c r="E28700" s="113" t="s">
        <v>201</v>
      </c>
      <c r="F28700" s="113" t="s">
        <v>200</v>
      </c>
      <c r="G28700" s="113">
        <v>804.36069999999995</v>
      </c>
    </row>
    <row r="28701" spans="1:7" x14ac:dyDescent="0.25">
      <c r="A28701" s="108" t="str">
        <f t="shared" si="449"/>
        <v>UA_2006_NATIONAL TOTAL_NH3</v>
      </c>
      <c r="B28701" s="113" t="s">
        <v>180</v>
      </c>
      <c r="C28701" s="113">
        <v>2006</v>
      </c>
      <c r="D28701" s="113" t="s">
        <v>122</v>
      </c>
      <c r="E28701" s="113" t="s">
        <v>124</v>
      </c>
      <c r="F28701" s="113" t="s">
        <v>200</v>
      </c>
      <c r="G28701" s="113">
        <v>326.36979000000002</v>
      </c>
    </row>
    <row r="28702" spans="1:7" x14ac:dyDescent="0.25">
      <c r="A28702" s="108" t="str">
        <f t="shared" si="449"/>
        <v>UA_2006_NATIONAL TOTAL_PM2.5</v>
      </c>
      <c r="B28702" s="113" t="s">
        <v>180</v>
      </c>
      <c r="C28702" s="113">
        <v>2006</v>
      </c>
      <c r="D28702" s="113" t="s">
        <v>122</v>
      </c>
      <c r="E28702" s="113" t="s">
        <v>203</v>
      </c>
      <c r="F28702" s="113" t="s">
        <v>200</v>
      </c>
      <c r="G28702" s="113">
        <v>69.096260000000001</v>
      </c>
    </row>
    <row r="28703" spans="1:7" x14ac:dyDescent="0.25">
      <c r="A28703" s="108" t="str">
        <f t="shared" si="449"/>
        <v>UA_2006_NATIONAL TOTAL_Pb</v>
      </c>
      <c r="B28703" s="113" t="s">
        <v>180</v>
      </c>
      <c r="C28703" s="113">
        <v>2006</v>
      </c>
      <c r="D28703" s="113" t="s">
        <v>122</v>
      </c>
      <c r="E28703" s="113" t="s">
        <v>125</v>
      </c>
      <c r="F28703" s="113" t="s">
        <v>200</v>
      </c>
      <c r="G28703" s="113">
        <v>0.25427698999999998</v>
      </c>
    </row>
    <row r="28704" spans="1:7" x14ac:dyDescent="0.25">
      <c r="A28704" s="108" t="str">
        <f t="shared" si="449"/>
        <v>UA_2006_NATIONAL TOTAL_Cd</v>
      </c>
      <c r="B28704" s="113" t="s">
        <v>180</v>
      </c>
      <c r="C28704" s="113">
        <v>2006</v>
      </c>
      <c r="D28704" s="113" t="s">
        <v>122</v>
      </c>
      <c r="E28704" s="113" t="s">
        <v>126</v>
      </c>
      <c r="F28704" s="113" t="s">
        <v>200</v>
      </c>
      <c r="G28704" s="113">
        <v>5.3783199999999998E-3</v>
      </c>
    </row>
    <row r="28705" spans="1:7" x14ac:dyDescent="0.25">
      <c r="A28705" s="108" t="str">
        <f t="shared" si="449"/>
        <v>UA_2006_NATIONAL TOTAL_Hg</v>
      </c>
      <c r="B28705" s="113" t="s">
        <v>180</v>
      </c>
      <c r="C28705" s="113">
        <v>2006</v>
      </c>
      <c r="D28705" s="113" t="s">
        <v>122</v>
      </c>
      <c r="E28705" s="113" t="s">
        <v>127</v>
      </c>
      <c r="F28705" s="113" t="s">
        <v>200</v>
      </c>
      <c r="G28705" s="113">
        <v>6.7590999999999997E-3</v>
      </c>
    </row>
    <row r="28706" spans="1:7" x14ac:dyDescent="0.25">
      <c r="A28706" s="108" t="str">
        <f t="shared" si="449"/>
        <v>UA_2006_NATIONAL TOTAL_DIOX</v>
      </c>
      <c r="B28706" s="113" t="s">
        <v>180</v>
      </c>
      <c r="C28706" s="113">
        <v>2006</v>
      </c>
      <c r="D28706" s="113" t="s">
        <v>122</v>
      </c>
      <c r="E28706" s="113" t="s">
        <v>128</v>
      </c>
      <c r="F28706" s="113" t="s">
        <v>200</v>
      </c>
      <c r="G28706" s="150">
        <v>7.2378540000000001E-8</v>
      </c>
    </row>
    <row r="28707" spans="1:7" x14ac:dyDescent="0.25">
      <c r="A28707" s="108" t="str">
        <f t="shared" si="449"/>
        <v>UA_2006_NATIONAL TOTAL_PAH</v>
      </c>
      <c r="B28707" s="113" t="s">
        <v>180</v>
      </c>
      <c r="C28707" s="113">
        <v>2006</v>
      </c>
      <c r="D28707" s="113" t="s">
        <v>122</v>
      </c>
      <c r="E28707" s="113" t="s">
        <v>129</v>
      </c>
      <c r="F28707" s="113" t="s">
        <v>200</v>
      </c>
      <c r="G28707" s="113">
        <v>2.6900000000000001E-3</v>
      </c>
    </row>
    <row r="28708" spans="1:7" x14ac:dyDescent="0.25">
      <c r="A28708" s="108" t="str">
        <f t="shared" si="449"/>
        <v>UA_2006_NATIONAL TOTAL_HCB</v>
      </c>
      <c r="B28708" s="113" t="s">
        <v>180</v>
      </c>
      <c r="C28708" s="113">
        <v>2006</v>
      </c>
      <c r="D28708" s="113" t="s">
        <v>122</v>
      </c>
      <c r="E28708" s="113" t="s">
        <v>130</v>
      </c>
      <c r="F28708" s="113" t="s">
        <v>200</v>
      </c>
      <c r="G28708" s="150">
        <v>8.2317679999999998E-5</v>
      </c>
    </row>
    <row r="28709" spans="1:7" x14ac:dyDescent="0.25">
      <c r="A28709" s="108" t="str">
        <f t="shared" si="449"/>
        <v>UA_2006_NATIONAL TOTAL_PCB</v>
      </c>
      <c r="B28709" s="113" t="s">
        <v>180</v>
      </c>
      <c r="C28709" s="113">
        <v>2006</v>
      </c>
      <c r="D28709" s="113" t="s">
        <v>122</v>
      </c>
      <c r="E28709" s="113" t="s">
        <v>259</v>
      </c>
      <c r="F28709" s="113" t="s">
        <v>200</v>
      </c>
      <c r="G28709" s="150">
        <v>9.6475909999999996E-5</v>
      </c>
    </row>
    <row r="28710" spans="1:7" x14ac:dyDescent="0.25">
      <c r="A28710" s="108" t="str">
        <f t="shared" si="449"/>
        <v>UA_2006_1A3(FS)_NOx</v>
      </c>
      <c r="B28710" s="113" t="s">
        <v>180</v>
      </c>
      <c r="C28710" s="113">
        <v>2006</v>
      </c>
      <c r="D28710" s="113" t="s">
        <v>132</v>
      </c>
      <c r="E28710" s="113" t="s">
        <v>199</v>
      </c>
      <c r="F28710" s="113" t="s">
        <v>200</v>
      </c>
      <c r="G28710" s="113">
        <v>75.564210000000003</v>
      </c>
    </row>
    <row r="28711" spans="1:7" x14ac:dyDescent="0.25">
      <c r="A28711" s="108" t="str">
        <f t="shared" si="449"/>
        <v>UA_2006_1A3(FS)_NMVOC</v>
      </c>
      <c r="B28711" s="113" t="s">
        <v>180</v>
      </c>
      <c r="C28711" s="113">
        <v>2006</v>
      </c>
      <c r="D28711" s="113" t="s">
        <v>132</v>
      </c>
      <c r="E28711" s="113" t="s">
        <v>123</v>
      </c>
      <c r="F28711" s="113" t="s">
        <v>200</v>
      </c>
      <c r="G28711" s="113">
        <v>45.675750000000001</v>
      </c>
    </row>
    <row r="28712" spans="1:7" x14ac:dyDescent="0.25">
      <c r="A28712" s="108" t="str">
        <f t="shared" si="449"/>
        <v>UA_2006_1A3(FS)_NH3</v>
      </c>
      <c r="B28712" s="113" t="s">
        <v>180</v>
      </c>
      <c r="C28712" s="113">
        <v>2006</v>
      </c>
      <c r="D28712" s="113" t="s">
        <v>132</v>
      </c>
      <c r="E28712" s="113" t="s">
        <v>124</v>
      </c>
      <c r="F28712" s="113" t="s">
        <v>200</v>
      </c>
      <c r="G28712" s="113">
        <v>2.9155000000000002</v>
      </c>
    </row>
    <row r="28713" spans="1:7" x14ac:dyDescent="0.25">
      <c r="A28713" s="108" t="str">
        <f t="shared" si="449"/>
        <v>UA_2006_1A3(FS)_PM2.5</v>
      </c>
      <c r="B28713" s="113" t="s">
        <v>180</v>
      </c>
      <c r="C28713" s="113">
        <v>2006</v>
      </c>
      <c r="D28713" s="113" t="s">
        <v>132</v>
      </c>
      <c r="E28713" s="113" t="s">
        <v>203</v>
      </c>
      <c r="F28713" s="113" t="s">
        <v>200</v>
      </c>
      <c r="G28713" s="113">
        <v>5.5295100000000001</v>
      </c>
    </row>
    <row r="28714" spans="1:7" x14ac:dyDescent="0.25">
      <c r="A28714" s="108" t="str">
        <f t="shared" si="449"/>
        <v>UA_2006_3D_NOx</v>
      </c>
      <c r="B28714" s="113" t="s">
        <v>180</v>
      </c>
      <c r="C28714" s="113">
        <v>2006</v>
      </c>
      <c r="D28714" s="113" t="s">
        <v>206</v>
      </c>
      <c r="E28714" s="113" t="s">
        <v>199</v>
      </c>
      <c r="F28714" s="113" t="s">
        <v>200</v>
      </c>
      <c r="G28714" s="113">
        <v>0.62678999999999996</v>
      </c>
    </row>
    <row r="28715" spans="1:7" x14ac:dyDescent="0.25">
      <c r="A28715" s="108" t="str">
        <f t="shared" si="449"/>
        <v>UA_2007_NATIONAL TOTAL_NOx</v>
      </c>
      <c r="B28715" s="113" t="s">
        <v>180</v>
      </c>
      <c r="C28715" s="113">
        <v>2007</v>
      </c>
      <c r="D28715" s="113" t="s">
        <v>122</v>
      </c>
      <c r="E28715" s="113" t="s">
        <v>199</v>
      </c>
      <c r="F28715" s="113" t="s">
        <v>200</v>
      </c>
      <c r="G28715" s="113">
        <v>452.72224</v>
      </c>
    </row>
    <row r="28716" spans="1:7" x14ac:dyDescent="0.25">
      <c r="A28716" s="108" t="str">
        <f t="shared" si="449"/>
        <v>UA_2007_NATIONAL TOTAL_NMVOC</v>
      </c>
      <c r="B28716" s="113" t="s">
        <v>180</v>
      </c>
      <c r="C28716" s="113">
        <v>2007</v>
      </c>
      <c r="D28716" s="113" t="s">
        <v>122</v>
      </c>
      <c r="E28716" s="113" t="s">
        <v>123</v>
      </c>
      <c r="F28716" s="113" t="s">
        <v>200</v>
      </c>
      <c r="G28716" s="113">
        <v>306.84640000000002</v>
      </c>
    </row>
    <row r="28717" spans="1:7" x14ac:dyDescent="0.25">
      <c r="A28717" s="108" t="str">
        <f t="shared" si="449"/>
        <v>UA_2007_NATIONAL TOTAL_SOx</v>
      </c>
      <c r="B28717" s="113" t="s">
        <v>180</v>
      </c>
      <c r="C28717" s="113">
        <v>2007</v>
      </c>
      <c r="D28717" s="113" t="s">
        <v>122</v>
      </c>
      <c r="E28717" s="113" t="s">
        <v>201</v>
      </c>
      <c r="F28717" s="113" t="s">
        <v>200</v>
      </c>
      <c r="G28717" s="113">
        <v>828.90146000000004</v>
      </c>
    </row>
    <row r="28718" spans="1:7" x14ac:dyDescent="0.25">
      <c r="A28718" s="108" t="str">
        <f t="shared" si="449"/>
        <v>UA_2007_NATIONAL TOTAL_NH3</v>
      </c>
      <c r="B28718" s="113" t="s">
        <v>180</v>
      </c>
      <c r="C28718" s="113">
        <v>2007</v>
      </c>
      <c r="D28718" s="113" t="s">
        <v>122</v>
      </c>
      <c r="E28718" s="113" t="s">
        <v>124</v>
      </c>
      <c r="F28718" s="113" t="s">
        <v>200</v>
      </c>
      <c r="G28718" s="113">
        <v>302.17707000000001</v>
      </c>
    </row>
    <row r="28719" spans="1:7" x14ac:dyDescent="0.25">
      <c r="A28719" s="108" t="str">
        <f t="shared" si="449"/>
        <v>UA_2007_NATIONAL TOTAL_PM2.5</v>
      </c>
      <c r="B28719" s="113" t="s">
        <v>180</v>
      </c>
      <c r="C28719" s="113">
        <v>2007</v>
      </c>
      <c r="D28719" s="113" t="s">
        <v>122</v>
      </c>
      <c r="E28719" s="113" t="s">
        <v>203</v>
      </c>
      <c r="F28719" s="113" t="s">
        <v>200</v>
      </c>
      <c r="G28719" s="113">
        <v>74.189539999999994</v>
      </c>
    </row>
    <row r="28720" spans="1:7" x14ac:dyDescent="0.25">
      <c r="A28720" s="108" t="str">
        <f t="shared" si="449"/>
        <v>UA_2007_NATIONAL TOTAL_Pb</v>
      </c>
      <c r="B28720" s="113" t="s">
        <v>180</v>
      </c>
      <c r="C28720" s="113">
        <v>2007</v>
      </c>
      <c r="D28720" s="113" t="s">
        <v>122</v>
      </c>
      <c r="E28720" s="113" t="s">
        <v>125</v>
      </c>
      <c r="F28720" s="113" t="s">
        <v>200</v>
      </c>
      <c r="G28720" s="113">
        <v>0.26514799</v>
      </c>
    </row>
    <row r="28721" spans="1:7" x14ac:dyDescent="0.25">
      <c r="A28721" s="108" t="str">
        <f t="shared" si="449"/>
        <v>UA_2007_NATIONAL TOTAL_Cd</v>
      </c>
      <c r="B28721" s="113" t="s">
        <v>180</v>
      </c>
      <c r="C28721" s="113">
        <v>2007</v>
      </c>
      <c r="D28721" s="113" t="s">
        <v>122</v>
      </c>
      <c r="E28721" s="113" t="s">
        <v>126</v>
      </c>
      <c r="F28721" s="113" t="s">
        <v>200</v>
      </c>
      <c r="G28721" s="113">
        <v>5.8506900000000004E-3</v>
      </c>
    </row>
    <row r="28722" spans="1:7" x14ac:dyDescent="0.25">
      <c r="A28722" s="108" t="str">
        <f t="shared" si="449"/>
        <v>UA_2007_NATIONAL TOTAL_Hg</v>
      </c>
      <c r="B28722" s="113" t="s">
        <v>180</v>
      </c>
      <c r="C28722" s="113">
        <v>2007</v>
      </c>
      <c r="D28722" s="113" t="s">
        <v>122</v>
      </c>
      <c r="E28722" s="113" t="s">
        <v>127</v>
      </c>
      <c r="F28722" s="113" t="s">
        <v>200</v>
      </c>
      <c r="G28722" s="113">
        <v>7.241E-3</v>
      </c>
    </row>
    <row r="28723" spans="1:7" x14ac:dyDescent="0.25">
      <c r="A28723" s="108" t="str">
        <f t="shared" si="449"/>
        <v>UA_2007_NATIONAL TOTAL_DIOX</v>
      </c>
      <c r="B28723" s="113" t="s">
        <v>180</v>
      </c>
      <c r="C28723" s="113">
        <v>2007</v>
      </c>
      <c r="D28723" s="113" t="s">
        <v>122</v>
      </c>
      <c r="E28723" s="113" t="s">
        <v>128</v>
      </c>
      <c r="F28723" s="113" t="s">
        <v>200</v>
      </c>
      <c r="G28723" s="150">
        <v>1.4203139E-7</v>
      </c>
    </row>
    <row r="28724" spans="1:7" x14ac:dyDescent="0.25">
      <c r="A28724" s="108" t="str">
        <f t="shared" si="449"/>
        <v>UA_2007_NATIONAL TOTAL_PAH</v>
      </c>
      <c r="B28724" s="113" t="s">
        <v>180</v>
      </c>
      <c r="C28724" s="113">
        <v>2007</v>
      </c>
      <c r="D28724" s="113" t="s">
        <v>122</v>
      </c>
      <c r="E28724" s="113" t="s">
        <v>129</v>
      </c>
      <c r="F28724" s="113" t="s">
        <v>200</v>
      </c>
      <c r="G28724" s="113">
        <v>2.3869999999999998E-3</v>
      </c>
    </row>
    <row r="28725" spans="1:7" x14ac:dyDescent="0.25">
      <c r="A28725" s="108" t="str">
        <f t="shared" si="449"/>
        <v>UA_2007_NATIONAL TOTAL_HCB</v>
      </c>
      <c r="B28725" s="113" t="s">
        <v>180</v>
      </c>
      <c r="C28725" s="113">
        <v>2007</v>
      </c>
      <c r="D28725" s="113" t="s">
        <v>122</v>
      </c>
      <c r="E28725" s="113" t="s">
        <v>130</v>
      </c>
      <c r="F28725" s="113" t="s">
        <v>200</v>
      </c>
      <c r="G28725" s="150">
        <v>2.3953000000000002E-6</v>
      </c>
    </row>
    <row r="28726" spans="1:7" x14ac:dyDescent="0.25">
      <c r="A28726" s="108" t="str">
        <f t="shared" si="449"/>
        <v>UA_2007_NATIONAL TOTAL_PCB</v>
      </c>
      <c r="B28726" s="113" t="s">
        <v>180</v>
      </c>
      <c r="C28726" s="113">
        <v>2007</v>
      </c>
      <c r="D28726" s="113" t="s">
        <v>122</v>
      </c>
      <c r="E28726" s="113" t="s">
        <v>259</v>
      </c>
      <c r="F28726" s="113" t="s">
        <v>200</v>
      </c>
      <c r="G28726" s="150">
        <v>9.9655760000000006E-5</v>
      </c>
    </row>
    <row r="28727" spans="1:7" x14ac:dyDescent="0.25">
      <c r="A28727" s="108" t="str">
        <f t="shared" si="449"/>
        <v>UA_2007_1A3(FS)_NOx</v>
      </c>
      <c r="B28727" s="113" t="s">
        <v>180</v>
      </c>
      <c r="C28727" s="113">
        <v>2007</v>
      </c>
      <c r="D28727" s="113" t="s">
        <v>132</v>
      </c>
      <c r="E28727" s="113" t="s">
        <v>199</v>
      </c>
      <c r="F28727" s="113" t="s">
        <v>200</v>
      </c>
      <c r="G28727" s="113">
        <v>77.901650000000004</v>
      </c>
    </row>
    <row r="28728" spans="1:7" x14ac:dyDescent="0.25">
      <c r="A28728" s="108" t="str">
        <f t="shared" si="449"/>
        <v>UA_2007_1A3(FS)_NMVOC</v>
      </c>
      <c r="B28728" s="113" t="s">
        <v>180</v>
      </c>
      <c r="C28728" s="113">
        <v>2007</v>
      </c>
      <c r="D28728" s="113" t="s">
        <v>132</v>
      </c>
      <c r="E28728" s="113" t="s">
        <v>123</v>
      </c>
      <c r="F28728" s="113" t="s">
        <v>200</v>
      </c>
      <c r="G28728" s="113">
        <v>46.872010000000003</v>
      </c>
    </row>
    <row r="28729" spans="1:7" x14ac:dyDescent="0.25">
      <c r="A28729" s="108" t="str">
        <f t="shared" si="449"/>
        <v>UA_2007_1A3(FS)_NH3</v>
      </c>
      <c r="B28729" s="113" t="s">
        <v>180</v>
      </c>
      <c r="C28729" s="113">
        <v>2007</v>
      </c>
      <c r="D28729" s="113" t="s">
        <v>132</v>
      </c>
      <c r="E28729" s="113" t="s">
        <v>124</v>
      </c>
      <c r="F28729" s="113" t="s">
        <v>200</v>
      </c>
      <c r="G28729" s="113">
        <v>3.0706199999999999</v>
      </c>
    </row>
    <row r="28730" spans="1:7" x14ac:dyDescent="0.25">
      <c r="A28730" s="108" t="str">
        <f t="shared" si="449"/>
        <v>UA_2007_1A3(FS)_PM2.5</v>
      </c>
      <c r="B28730" s="113" t="s">
        <v>180</v>
      </c>
      <c r="C28730" s="113">
        <v>2007</v>
      </c>
      <c r="D28730" s="113" t="s">
        <v>132</v>
      </c>
      <c r="E28730" s="113" t="s">
        <v>203</v>
      </c>
      <c r="F28730" s="113" t="s">
        <v>200</v>
      </c>
      <c r="G28730" s="113">
        <v>5.70885</v>
      </c>
    </row>
    <row r="28731" spans="1:7" x14ac:dyDescent="0.25">
      <c r="A28731" s="108" t="str">
        <f t="shared" si="449"/>
        <v>UA_2007_3D_NOx</v>
      </c>
      <c r="B28731" s="113" t="s">
        <v>180</v>
      </c>
      <c r="C28731" s="113">
        <v>2007</v>
      </c>
      <c r="D28731" s="113" t="s">
        <v>206</v>
      </c>
      <c r="E28731" s="113" t="s">
        <v>199</v>
      </c>
      <c r="F28731" s="113" t="s">
        <v>200</v>
      </c>
      <c r="G28731" s="113">
        <v>0.55798000000000003</v>
      </c>
    </row>
    <row r="28732" spans="1:7" x14ac:dyDescent="0.25">
      <c r="A28732" s="108" t="str">
        <f t="shared" si="449"/>
        <v>UA_2008_NATIONAL TOTAL_NOx</v>
      </c>
      <c r="B28732" s="113" t="s">
        <v>180</v>
      </c>
      <c r="C28732" s="113">
        <v>2008</v>
      </c>
      <c r="D28732" s="113" t="s">
        <v>122</v>
      </c>
      <c r="E28732" s="113" t="s">
        <v>199</v>
      </c>
      <c r="F28732" s="113" t="s">
        <v>200</v>
      </c>
      <c r="G28732" s="113">
        <v>440.04097999999999</v>
      </c>
    </row>
    <row r="28733" spans="1:7" x14ac:dyDescent="0.25">
      <c r="A28733" s="108" t="str">
        <f t="shared" si="449"/>
        <v>UA_2008_NATIONAL TOTAL_NMVOC</v>
      </c>
      <c r="B28733" s="113" t="s">
        <v>180</v>
      </c>
      <c r="C28733" s="113">
        <v>2008</v>
      </c>
      <c r="D28733" s="113" t="s">
        <v>122</v>
      </c>
      <c r="E28733" s="113" t="s">
        <v>123</v>
      </c>
      <c r="F28733" s="113" t="s">
        <v>200</v>
      </c>
      <c r="G28733" s="113">
        <v>295.43828999999999</v>
      </c>
    </row>
    <row r="28734" spans="1:7" x14ac:dyDescent="0.25">
      <c r="A28734" s="108" t="str">
        <f t="shared" si="449"/>
        <v>UA_2008_NATIONAL TOTAL_SOx</v>
      </c>
      <c r="B28734" s="113" t="s">
        <v>180</v>
      </c>
      <c r="C28734" s="113">
        <v>2008</v>
      </c>
      <c r="D28734" s="113" t="s">
        <v>122</v>
      </c>
      <c r="E28734" s="113" t="s">
        <v>201</v>
      </c>
      <c r="F28734" s="113" t="s">
        <v>200</v>
      </c>
      <c r="G28734" s="113">
        <v>802.31313999999998</v>
      </c>
    </row>
    <row r="28735" spans="1:7" x14ac:dyDescent="0.25">
      <c r="A28735" s="108" t="str">
        <f t="shared" si="449"/>
        <v>UA_2008_NATIONAL TOTAL_NH3</v>
      </c>
      <c r="B28735" s="113" t="s">
        <v>180</v>
      </c>
      <c r="C28735" s="113">
        <v>2008</v>
      </c>
      <c r="D28735" s="113" t="s">
        <v>122</v>
      </c>
      <c r="E28735" s="113" t="s">
        <v>124</v>
      </c>
      <c r="F28735" s="113" t="s">
        <v>200</v>
      </c>
      <c r="G28735" s="113">
        <v>285.22762</v>
      </c>
    </row>
    <row r="28736" spans="1:7" x14ac:dyDescent="0.25">
      <c r="A28736" s="108" t="str">
        <f t="shared" si="449"/>
        <v>UA_2008_NATIONAL TOTAL_PM2.5</v>
      </c>
      <c r="B28736" s="113" t="s">
        <v>180</v>
      </c>
      <c r="C28736" s="113">
        <v>2008</v>
      </c>
      <c r="D28736" s="113" t="s">
        <v>122</v>
      </c>
      <c r="E28736" s="113" t="s">
        <v>203</v>
      </c>
      <c r="F28736" s="113" t="s">
        <v>200</v>
      </c>
      <c r="G28736" s="113">
        <v>72.897689999999997</v>
      </c>
    </row>
    <row r="28737" spans="1:7" x14ac:dyDescent="0.25">
      <c r="A28737" s="108" t="str">
        <f t="shared" si="449"/>
        <v>UA_2008_NATIONAL TOTAL_Pb</v>
      </c>
      <c r="B28737" s="113" t="s">
        <v>180</v>
      </c>
      <c r="C28737" s="113">
        <v>2008</v>
      </c>
      <c r="D28737" s="113" t="s">
        <v>122</v>
      </c>
      <c r="E28737" s="113" t="s">
        <v>125</v>
      </c>
      <c r="F28737" s="113" t="s">
        <v>200</v>
      </c>
      <c r="G28737" s="113">
        <v>0.20862919999999999</v>
      </c>
    </row>
    <row r="28738" spans="1:7" x14ac:dyDescent="0.25">
      <c r="A28738" s="108" t="str">
        <f t="shared" si="449"/>
        <v>UA_2008_NATIONAL TOTAL_Cd</v>
      </c>
      <c r="B28738" s="113" t="s">
        <v>180</v>
      </c>
      <c r="C28738" s="113">
        <v>2008</v>
      </c>
      <c r="D28738" s="113" t="s">
        <v>122</v>
      </c>
      <c r="E28738" s="113" t="s">
        <v>126</v>
      </c>
      <c r="F28738" s="113" t="s">
        <v>200</v>
      </c>
      <c r="G28738" s="113">
        <v>5.72004E-3</v>
      </c>
    </row>
    <row r="28739" spans="1:7" x14ac:dyDescent="0.25">
      <c r="A28739" s="108" t="str">
        <f t="shared" si="449"/>
        <v>UA_2008_NATIONAL TOTAL_Hg</v>
      </c>
      <c r="B28739" s="113" t="s">
        <v>180</v>
      </c>
      <c r="C28739" s="113">
        <v>2008</v>
      </c>
      <c r="D28739" s="113" t="s">
        <v>122</v>
      </c>
      <c r="E28739" s="113" t="s">
        <v>127</v>
      </c>
      <c r="F28739" s="113" t="s">
        <v>200</v>
      </c>
      <c r="G28739" s="113">
        <v>7.2099599999999996E-3</v>
      </c>
    </row>
    <row r="28740" spans="1:7" x14ac:dyDescent="0.25">
      <c r="A28740" s="108" t="str">
        <f t="shared" si="449"/>
        <v>UA_2008_NATIONAL TOTAL_DIOX</v>
      </c>
      <c r="B28740" s="113" t="s">
        <v>180</v>
      </c>
      <c r="C28740" s="113">
        <v>2008</v>
      </c>
      <c r="D28740" s="113" t="s">
        <v>122</v>
      </c>
      <c r="E28740" s="113" t="s">
        <v>128</v>
      </c>
      <c r="F28740" s="113" t="s">
        <v>200</v>
      </c>
      <c r="G28740" s="150">
        <v>1.5116388E-7</v>
      </c>
    </row>
    <row r="28741" spans="1:7" x14ac:dyDescent="0.25">
      <c r="A28741" s="108" t="str">
        <f t="shared" si="449"/>
        <v>UA_2008_NATIONAL TOTAL_PAH</v>
      </c>
      <c r="B28741" s="113" t="s">
        <v>180</v>
      </c>
      <c r="C28741" s="113">
        <v>2008</v>
      </c>
      <c r="D28741" s="113" t="s">
        <v>122</v>
      </c>
      <c r="E28741" s="113" t="s">
        <v>129</v>
      </c>
      <c r="F28741" s="113" t="s">
        <v>200</v>
      </c>
      <c r="G28741" s="113">
        <v>2.4160000000000002E-3</v>
      </c>
    </row>
    <row r="28742" spans="1:7" x14ac:dyDescent="0.25">
      <c r="A28742" s="108" t="str">
        <f t="shared" si="449"/>
        <v>UA_2008_NATIONAL TOTAL_HCB</v>
      </c>
      <c r="B28742" s="113" t="s">
        <v>180</v>
      </c>
      <c r="C28742" s="113">
        <v>2008</v>
      </c>
      <c r="D28742" s="113" t="s">
        <v>122</v>
      </c>
      <c r="E28742" s="113" t="s">
        <v>130</v>
      </c>
      <c r="F28742" s="113" t="s">
        <v>200</v>
      </c>
      <c r="G28742" s="150">
        <v>2.3826299999999998E-6</v>
      </c>
    </row>
    <row r="28743" spans="1:7" x14ac:dyDescent="0.25">
      <c r="A28743" s="108" t="str">
        <f t="shared" ref="A28743:A28806" si="450">CONCATENATE(B28743,"_",C28743,"_",D28743,"_",E28743)</f>
        <v>UA_2008_NATIONAL TOTAL_PCB</v>
      </c>
      <c r="B28743" s="113" t="s">
        <v>180</v>
      </c>
      <c r="C28743" s="113">
        <v>2008</v>
      </c>
      <c r="D28743" s="113" t="s">
        <v>122</v>
      </c>
      <c r="E28743" s="113" t="s">
        <v>259</v>
      </c>
      <c r="F28743" s="113" t="s">
        <v>200</v>
      </c>
      <c r="G28743" s="150">
        <v>9.9289849999999996E-5</v>
      </c>
    </row>
    <row r="28744" spans="1:7" x14ac:dyDescent="0.25">
      <c r="A28744" s="108" t="str">
        <f t="shared" si="450"/>
        <v>UA_2008_1A3(FS)_NOx</v>
      </c>
      <c r="B28744" s="113" t="s">
        <v>180</v>
      </c>
      <c r="C28744" s="113">
        <v>2008</v>
      </c>
      <c r="D28744" s="113" t="s">
        <v>132</v>
      </c>
      <c r="E28744" s="113" t="s">
        <v>199</v>
      </c>
      <c r="F28744" s="113" t="s">
        <v>200</v>
      </c>
      <c r="G28744" s="113">
        <v>82.376620000000003</v>
      </c>
    </row>
    <row r="28745" spans="1:7" x14ac:dyDescent="0.25">
      <c r="A28745" s="108" t="str">
        <f t="shared" si="450"/>
        <v>UA_2008_1A3(FS)_NMVOC</v>
      </c>
      <c r="B28745" s="113" t="s">
        <v>180</v>
      </c>
      <c r="C28745" s="113">
        <v>2008</v>
      </c>
      <c r="D28745" s="113" t="s">
        <v>132</v>
      </c>
      <c r="E28745" s="113" t="s">
        <v>123</v>
      </c>
      <c r="F28745" s="113" t="s">
        <v>200</v>
      </c>
      <c r="G28745" s="113">
        <v>49.486750000000001</v>
      </c>
    </row>
    <row r="28746" spans="1:7" x14ac:dyDescent="0.25">
      <c r="A28746" s="108" t="str">
        <f t="shared" si="450"/>
        <v>UA_2008_1A3(FS)_NH3</v>
      </c>
      <c r="B28746" s="113" t="s">
        <v>180</v>
      </c>
      <c r="C28746" s="113">
        <v>2008</v>
      </c>
      <c r="D28746" s="113" t="s">
        <v>132</v>
      </c>
      <c r="E28746" s="113" t="s">
        <v>124</v>
      </c>
      <c r="F28746" s="113" t="s">
        <v>200</v>
      </c>
      <c r="G28746" s="113">
        <v>3.36747</v>
      </c>
    </row>
    <row r="28747" spans="1:7" x14ac:dyDescent="0.25">
      <c r="A28747" s="108" t="str">
        <f t="shared" si="450"/>
        <v>UA_2008_1A3(FS)_PM2.5</v>
      </c>
      <c r="B28747" s="113" t="s">
        <v>180</v>
      </c>
      <c r="C28747" s="113">
        <v>2008</v>
      </c>
      <c r="D28747" s="113" t="s">
        <v>132</v>
      </c>
      <c r="E28747" s="113" t="s">
        <v>203</v>
      </c>
      <c r="F28747" s="113" t="s">
        <v>200</v>
      </c>
      <c r="G28747" s="113">
        <v>6.0437799999999999</v>
      </c>
    </row>
    <row r="28748" spans="1:7" x14ac:dyDescent="0.25">
      <c r="A28748" s="108" t="str">
        <f t="shared" si="450"/>
        <v>UA_2008_3D_NOx</v>
      </c>
      <c r="B28748" s="113" t="s">
        <v>180</v>
      </c>
      <c r="C28748" s="113">
        <v>2008</v>
      </c>
      <c r="D28748" s="113" t="s">
        <v>206</v>
      </c>
      <c r="E28748" s="113" t="s">
        <v>199</v>
      </c>
      <c r="F28748" s="113" t="s">
        <v>200</v>
      </c>
      <c r="G28748" s="113">
        <v>0.49176999999999998</v>
      </c>
    </row>
    <row r="28749" spans="1:7" x14ac:dyDescent="0.25">
      <c r="A28749" s="108" t="str">
        <f t="shared" si="450"/>
        <v>UA_2009_NATIONAL TOTAL_NOx</v>
      </c>
      <c r="B28749" s="113" t="s">
        <v>180</v>
      </c>
      <c r="C28749" s="113">
        <v>2009</v>
      </c>
      <c r="D28749" s="113" t="s">
        <v>122</v>
      </c>
      <c r="E28749" s="113" t="s">
        <v>199</v>
      </c>
      <c r="F28749" s="113" t="s">
        <v>200</v>
      </c>
      <c r="G28749" s="113">
        <v>368.76922999999999</v>
      </c>
    </row>
    <row r="28750" spans="1:7" x14ac:dyDescent="0.25">
      <c r="A28750" s="108" t="str">
        <f t="shared" si="450"/>
        <v>UA_2009_NATIONAL TOTAL_NMVOC</v>
      </c>
      <c r="B28750" s="113" t="s">
        <v>180</v>
      </c>
      <c r="C28750" s="113">
        <v>2009</v>
      </c>
      <c r="D28750" s="113" t="s">
        <v>122</v>
      </c>
      <c r="E28750" s="113" t="s">
        <v>123</v>
      </c>
      <c r="F28750" s="113" t="s">
        <v>200</v>
      </c>
      <c r="G28750" s="113">
        <v>283.93155000000002</v>
      </c>
    </row>
    <row r="28751" spans="1:7" x14ac:dyDescent="0.25">
      <c r="A28751" s="108" t="str">
        <f t="shared" si="450"/>
        <v>UA_2009_NATIONAL TOTAL_SOx</v>
      </c>
      <c r="B28751" s="113" t="s">
        <v>180</v>
      </c>
      <c r="C28751" s="113">
        <v>2009</v>
      </c>
      <c r="D28751" s="113" t="s">
        <v>122</v>
      </c>
      <c r="E28751" s="113" t="s">
        <v>201</v>
      </c>
      <c r="F28751" s="113" t="s">
        <v>200</v>
      </c>
      <c r="G28751" s="113">
        <v>700.13329999999996</v>
      </c>
    </row>
    <row r="28752" spans="1:7" x14ac:dyDescent="0.25">
      <c r="A28752" s="108" t="str">
        <f t="shared" si="450"/>
        <v>UA_2009_NATIONAL TOTAL_NH3</v>
      </c>
      <c r="B28752" s="113" t="s">
        <v>180</v>
      </c>
      <c r="C28752" s="113">
        <v>2009</v>
      </c>
      <c r="D28752" s="113" t="s">
        <v>122</v>
      </c>
      <c r="E28752" s="113" t="s">
        <v>124</v>
      </c>
      <c r="F28752" s="113" t="s">
        <v>200</v>
      </c>
      <c r="G28752" s="113">
        <v>288.02102000000002</v>
      </c>
    </row>
    <row r="28753" spans="1:7" x14ac:dyDescent="0.25">
      <c r="A28753" s="108" t="str">
        <f t="shared" si="450"/>
        <v>UA_2009_NATIONAL TOTAL_PM2.5</v>
      </c>
      <c r="B28753" s="113" t="s">
        <v>180</v>
      </c>
      <c r="C28753" s="113">
        <v>2009</v>
      </c>
      <c r="D28753" s="113" t="s">
        <v>122</v>
      </c>
      <c r="E28753" s="113" t="s">
        <v>203</v>
      </c>
      <c r="F28753" s="113" t="s">
        <v>200</v>
      </c>
      <c r="G28753" s="113">
        <v>62.161610000000003</v>
      </c>
    </row>
    <row r="28754" spans="1:7" x14ac:dyDescent="0.25">
      <c r="A28754" s="108" t="str">
        <f t="shared" si="450"/>
        <v>UA_2009_NATIONAL TOTAL_Pb</v>
      </c>
      <c r="B28754" s="113" t="s">
        <v>180</v>
      </c>
      <c r="C28754" s="113">
        <v>2009</v>
      </c>
      <c r="D28754" s="113" t="s">
        <v>122</v>
      </c>
      <c r="E28754" s="113" t="s">
        <v>125</v>
      </c>
      <c r="F28754" s="113" t="s">
        <v>200</v>
      </c>
      <c r="G28754" s="113">
        <v>0.16457492000000001</v>
      </c>
    </row>
    <row r="28755" spans="1:7" x14ac:dyDescent="0.25">
      <c r="A28755" s="108" t="str">
        <f t="shared" si="450"/>
        <v>UA_2009_NATIONAL TOTAL_Cd</v>
      </c>
      <c r="B28755" s="113" t="s">
        <v>180</v>
      </c>
      <c r="C28755" s="113">
        <v>2009</v>
      </c>
      <c r="D28755" s="113" t="s">
        <v>122</v>
      </c>
      <c r="E28755" s="113" t="s">
        <v>126</v>
      </c>
      <c r="F28755" s="113" t="s">
        <v>200</v>
      </c>
      <c r="G28755" s="113">
        <v>4.0836099999999997E-3</v>
      </c>
    </row>
    <row r="28756" spans="1:7" x14ac:dyDescent="0.25">
      <c r="A28756" s="108" t="str">
        <f t="shared" si="450"/>
        <v>UA_2009_NATIONAL TOTAL_Hg</v>
      </c>
      <c r="B28756" s="113" t="s">
        <v>180</v>
      </c>
      <c r="C28756" s="113">
        <v>2009</v>
      </c>
      <c r="D28756" s="113" t="s">
        <v>122</v>
      </c>
      <c r="E28756" s="113" t="s">
        <v>127</v>
      </c>
      <c r="F28756" s="113" t="s">
        <v>200</v>
      </c>
      <c r="G28756" s="113">
        <v>5.3877400000000002E-3</v>
      </c>
    </row>
    <row r="28757" spans="1:7" x14ac:dyDescent="0.25">
      <c r="A28757" s="108" t="str">
        <f t="shared" si="450"/>
        <v>UA_2009_NATIONAL TOTAL_DIOX</v>
      </c>
      <c r="B28757" s="113" t="s">
        <v>180</v>
      </c>
      <c r="C28757" s="113">
        <v>2009</v>
      </c>
      <c r="D28757" s="113" t="s">
        <v>122</v>
      </c>
      <c r="E28757" s="113" t="s">
        <v>128</v>
      </c>
      <c r="F28757" s="113" t="s">
        <v>200</v>
      </c>
      <c r="G28757" s="150">
        <v>6.7826549999999998E-8</v>
      </c>
    </row>
    <row r="28758" spans="1:7" x14ac:dyDescent="0.25">
      <c r="A28758" s="108" t="str">
        <f t="shared" si="450"/>
        <v>UA_2009_NATIONAL TOTAL_PAH</v>
      </c>
      <c r="B28758" s="113" t="s">
        <v>180</v>
      </c>
      <c r="C28758" s="113">
        <v>2009</v>
      </c>
      <c r="D28758" s="113" t="s">
        <v>122</v>
      </c>
      <c r="E28758" s="113" t="s">
        <v>129</v>
      </c>
      <c r="F28758" s="113" t="s">
        <v>200</v>
      </c>
      <c r="G28758" s="113">
        <v>8.92E-4</v>
      </c>
    </row>
    <row r="28759" spans="1:7" x14ac:dyDescent="0.25">
      <c r="A28759" s="108" t="str">
        <f t="shared" si="450"/>
        <v>UA_2009_NATIONAL TOTAL_HCB</v>
      </c>
      <c r="B28759" s="113" t="s">
        <v>180</v>
      </c>
      <c r="C28759" s="113">
        <v>2009</v>
      </c>
      <c r="D28759" s="113" t="s">
        <v>122</v>
      </c>
      <c r="E28759" s="113" t="s">
        <v>130</v>
      </c>
      <c r="F28759" s="113" t="s">
        <v>200</v>
      </c>
      <c r="G28759" s="150">
        <v>2.0789499999999998E-6</v>
      </c>
    </row>
    <row r="28760" spans="1:7" x14ac:dyDescent="0.25">
      <c r="A28760" s="108" t="str">
        <f t="shared" si="450"/>
        <v>UA_2009_NATIONAL TOTAL_PCB</v>
      </c>
      <c r="B28760" s="113" t="s">
        <v>180</v>
      </c>
      <c r="C28760" s="113">
        <v>2009</v>
      </c>
      <c r="D28760" s="113" t="s">
        <v>122</v>
      </c>
      <c r="E28760" s="113" t="s">
        <v>259</v>
      </c>
      <c r="F28760" s="113" t="s">
        <v>200</v>
      </c>
      <c r="G28760" s="150">
        <v>9.1184379999999999E-5</v>
      </c>
    </row>
    <row r="28761" spans="1:7" x14ac:dyDescent="0.25">
      <c r="A28761" s="108" t="str">
        <f t="shared" si="450"/>
        <v>UA_2009_1A3(FS)_NOx</v>
      </c>
      <c r="B28761" s="113" t="s">
        <v>180</v>
      </c>
      <c r="C28761" s="113">
        <v>2009</v>
      </c>
      <c r="D28761" s="113" t="s">
        <v>132</v>
      </c>
      <c r="E28761" s="113" t="s">
        <v>199</v>
      </c>
      <c r="F28761" s="113" t="s">
        <v>200</v>
      </c>
      <c r="G28761" s="113">
        <v>82.088790000000003</v>
      </c>
    </row>
    <row r="28762" spans="1:7" x14ac:dyDescent="0.25">
      <c r="A28762" s="108" t="str">
        <f t="shared" si="450"/>
        <v>UA_2009_1A3(FS)_NMVOC</v>
      </c>
      <c r="B28762" s="113" t="s">
        <v>180</v>
      </c>
      <c r="C28762" s="113">
        <v>2009</v>
      </c>
      <c r="D28762" s="113" t="s">
        <v>132</v>
      </c>
      <c r="E28762" s="113" t="s">
        <v>123</v>
      </c>
      <c r="F28762" s="113" t="s">
        <v>200</v>
      </c>
      <c r="G28762" s="113">
        <v>49.32938</v>
      </c>
    </row>
    <row r="28763" spans="1:7" x14ac:dyDescent="0.25">
      <c r="A28763" s="108" t="str">
        <f t="shared" si="450"/>
        <v>UA_2009_1A3(FS)_NH3</v>
      </c>
      <c r="B28763" s="113" t="s">
        <v>180</v>
      </c>
      <c r="C28763" s="113">
        <v>2009</v>
      </c>
      <c r="D28763" s="113" t="s">
        <v>132</v>
      </c>
      <c r="E28763" s="113" t="s">
        <v>124</v>
      </c>
      <c r="F28763" s="113" t="s">
        <v>200</v>
      </c>
      <c r="G28763" s="113">
        <v>3.4675099999999999</v>
      </c>
    </row>
    <row r="28764" spans="1:7" x14ac:dyDescent="0.25">
      <c r="A28764" s="108" t="str">
        <f t="shared" si="450"/>
        <v>UA_2009_1A3(FS)_PM2.5</v>
      </c>
      <c r="B28764" s="113" t="s">
        <v>180</v>
      </c>
      <c r="C28764" s="113">
        <v>2009</v>
      </c>
      <c r="D28764" s="113" t="s">
        <v>132</v>
      </c>
      <c r="E28764" s="113" t="s">
        <v>203</v>
      </c>
      <c r="F28764" s="113" t="s">
        <v>200</v>
      </c>
      <c r="G28764" s="113">
        <v>6.0293400000000004</v>
      </c>
    </row>
    <row r="28765" spans="1:7" x14ac:dyDescent="0.25">
      <c r="A28765" s="108" t="str">
        <f t="shared" si="450"/>
        <v>UA_2009_3D_NOx</v>
      </c>
      <c r="B28765" s="113" t="s">
        <v>180</v>
      </c>
      <c r="C28765" s="113">
        <v>2009</v>
      </c>
      <c r="D28765" s="113" t="s">
        <v>206</v>
      </c>
      <c r="E28765" s="113" t="s">
        <v>199</v>
      </c>
      <c r="F28765" s="113" t="s">
        <v>200</v>
      </c>
      <c r="G28765" s="113">
        <v>0.45541999999999999</v>
      </c>
    </row>
    <row r="28766" spans="1:7" x14ac:dyDescent="0.25">
      <c r="A28766" s="108" t="str">
        <f t="shared" si="450"/>
        <v>UA_2010_NATIONAL TOTAL_NOx</v>
      </c>
      <c r="B28766" s="113" t="s">
        <v>180</v>
      </c>
      <c r="C28766" s="113">
        <v>2010</v>
      </c>
      <c r="D28766" s="113" t="s">
        <v>122</v>
      </c>
      <c r="E28766" s="113" t="s">
        <v>199</v>
      </c>
      <c r="F28766" s="113" t="s">
        <v>200</v>
      </c>
      <c r="G28766" s="113">
        <v>393.03021999999999</v>
      </c>
    </row>
    <row r="28767" spans="1:7" x14ac:dyDescent="0.25">
      <c r="A28767" s="108" t="str">
        <f t="shared" si="450"/>
        <v>UA_2010_NATIONAL TOTAL_NMVOC</v>
      </c>
      <c r="B28767" s="113" t="s">
        <v>180</v>
      </c>
      <c r="C28767" s="113">
        <v>2010</v>
      </c>
      <c r="D28767" s="113" t="s">
        <v>122</v>
      </c>
      <c r="E28767" s="113" t="s">
        <v>123</v>
      </c>
      <c r="F28767" s="113" t="s">
        <v>200</v>
      </c>
      <c r="G28767" s="113">
        <v>285.08654000000001</v>
      </c>
    </row>
    <row r="28768" spans="1:7" x14ac:dyDescent="0.25">
      <c r="A28768" s="108" t="str">
        <f t="shared" si="450"/>
        <v>UA_2010_NATIONAL TOTAL_SOx</v>
      </c>
      <c r="B28768" s="113" t="s">
        <v>180</v>
      </c>
      <c r="C28768" s="113">
        <v>2010</v>
      </c>
      <c r="D28768" s="113" t="s">
        <v>122</v>
      </c>
      <c r="E28768" s="113" t="s">
        <v>201</v>
      </c>
      <c r="F28768" s="113" t="s">
        <v>200</v>
      </c>
      <c r="G28768" s="113">
        <v>737.16961000000003</v>
      </c>
    </row>
    <row r="28769" spans="1:7" x14ac:dyDescent="0.25">
      <c r="A28769" s="108" t="str">
        <f t="shared" si="450"/>
        <v>UA_2010_NATIONAL TOTAL_NH3</v>
      </c>
      <c r="B28769" s="113" t="s">
        <v>180</v>
      </c>
      <c r="C28769" s="113">
        <v>2010</v>
      </c>
      <c r="D28769" s="113" t="s">
        <v>122</v>
      </c>
      <c r="E28769" s="113" t="s">
        <v>124</v>
      </c>
      <c r="F28769" s="113" t="s">
        <v>200</v>
      </c>
      <c r="G28769" s="113">
        <v>287.80592000000001</v>
      </c>
    </row>
    <row r="28770" spans="1:7" x14ac:dyDescent="0.25">
      <c r="A28770" s="108" t="str">
        <f t="shared" si="450"/>
        <v>UA_2010_NATIONAL TOTAL_PM2.5</v>
      </c>
      <c r="B28770" s="113" t="s">
        <v>180</v>
      </c>
      <c r="C28770" s="113">
        <v>2010</v>
      </c>
      <c r="D28770" s="113" t="s">
        <v>122</v>
      </c>
      <c r="E28770" s="113" t="s">
        <v>203</v>
      </c>
      <c r="F28770" s="113" t="s">
        <v>200</v>
      </c>
      <c r="G28770" s="113">
        <v>65.385909999999996</v>
      </c>
    </row>
    <row r="28771" spans="1:7" x14ac:dyDescent="0.25">
      <c r="A28771" s="108" t="str">
        <f t="shared" si="450"/>
        <v>UA_2010_NATIONAL TOTAL_Pb</v>
      </c>
      <c r="B28771" s="113" t="s">
        <v>180</v>
      </c>
      <c r="C28771" s="113">
        <v>2010</v>
      </c>
      <c r="D28771" s="113" t="s">
        <v>122</v>
      </c>
      <c r="E28771" s="113" t="s">
        <v>125</v>
      </c>
      <c r="F28771" s="113" t="s">
        <v>200</v>
      </c>
      <c r="G28771" s="113">
        <v>0.16331005000000001</v>
      </c>
    </row>
    <row r="28772" spans="1:7" x14ac:dyDescent="0.25">
      <c r="A28772" s="108" t="str">
        <f t="shared" si="450"/>
        <v>UA_2010_NATIONAL TOTAL_Cd</v>
      </c>
      <c r="B28772" s="113" t="s">
        <v>180</v>
      </c>
      <c r="C28772" s="113">
        <v>2010</v>
      </c>
      <c r="D28772" s="113" t="s">
        <v>122</v>
      </c>
      <c r="E28772" s="113" t="s">
        <v>126</v>
      </c>
      <c r="F28772" s="113" t="s">
        <v>200</v>
      </c>
      <c r="G28772" s="113">
        <v>3.6501699999999999E-3</v>
      </c>
    </row>
    <row r="28773" spans="1:7" x14ac:dyDescent="0.25">
      <c r="A28773" s="108" t="str">
        <f t="shared" si="450"/>
        <v>UA_2010_NATIONAL TOTAL_Hg</v>
      </c>
      <c r="B28773" s="113" t="s">
        <v>180</v>
      </c>
      <c r="C28773" s="113">
        <v>2010</v>
      </c>
      <c r="D28773" s="113" t="s">
        <v>122</v>
      </c>
      <c r="E28773" s="113" t="s">
        <v>127</v>
      </c>
      <c r="F28773" s="113" t="s">
        <v>200</v>
      </c>
      <c r="G28773" s="113">
        <v>6.28277E-3</v>
      </c>
    </row>
    <row r="28774" spans="1:7" x14ac:dyDescent="0.25">
      <c r="A28774" s="108" t="str">
        <f t="shared" si="450"/>
        <v>UA_2010_NATIONAL TOTAL_DIOX</v>
      </c>
      <c r="B28774" s="113" t="s">
        <v>180</v>
      </c>
      <c r="C28774" s="113">
        <v>2010</v>
      </c>
      <c r="D28774" s="113" t="s">
        <v>122</v>
      </c>
      <c r="E28774" s="113" t="s">
        <v>128</v>
      </c>
      <c r="F28774" s="113" t="s">
        <v>200</v>
      </c>
      <c r="G28774" s="150">
        <v>7.297906E-8</v>
      </c>
    </row>
    <row r="28775" spans="1:7" x14ac:dyDescent="0.25">
      <c r="A28775" s="108" t="str">
        <f t="shared" si="450"/>
        <v>UA_2010_NATIONAL TOTAL_PAH</v>
      </c>
      <c r="B28775" s="113" t="s">
        <v>180</v>
      </c>
      <c r="C28775" s="113">
        <v>2010</v>
      </c>
      <c r="D28775" s="113" t="s">
        <v>122</v>
      </c>
      <c r="E28775" s="113" t="s">
        <v>129</v>
      </c>
      <c r="F28775" s="113" t="s">
        <v>200</v>
      </c>
      <c r="G28775" s="113">
        <v>9.9625000000000005E-2</v>
      </c>
    </row>
    <row r="28776" spans="1:7" x14ac:dyDescent="0.25">
      <c r="A28776" s="108" t="str">
        <f t="shared" si="450"/>
        <v>UA_2010_NATIONAL TOTAL_HCB</v>
      </c>
      <c r="B28776" s="113" t="s">
        <v>180</v>
      </c>
      <c r="C28776" s="113">
        <v>2010</v>
      </c>
      <c r="D28776" s="113" t="s">
        <v>122</v>
      </c>
      <c r="E28776" s="113" t="s">
        <v>130</v>
      </c>
      <c r="F28776" s="113" t="s">
        <v>200</v>
      </c>
      <c r="G28776" s="150">
        <v>2.2240300000000002E-6</v>
      </c>
    </row>
    <row r="28777" spans="1:7" x14ac:dyDescent="0.25">
      <c r="A28777" s="108" t="str">
        <f t="shared" si="450"/>
        <v>UA_2010_NATIONAL TOTAL_PCB</v>
      </c>
      <c r="B28777" s="113" t="s">
        <v>180</v>
      </c>
      <c r="C28777" s="113">
        <v>2010</v>
      </c>
      <c r="D28777" s="113" t="s">
        <v>122</v>
      </c>
      <c r="E28777" s="113" t="s">
        <v>259</v>
      </c>
      <c r="F28777" s="113" t="s">
        <v>200</v>
      </c>
      <c r="G28777" s="150">
        <v>9.1350290000000005E-5</v>
      </c>
    </row>
    <row r="28778" spans="1:7" x14ac:dyDescent="0.25">
      <c r="A28778" s="108" t="str">
        <f t="shared" si="450"/>
        <v>UA_2010_1A3(FS)_NOx</v>
      </c>
      <c r="B28778" s="113" t="s">
        <v>180</v>
      </c>
      <c r="C28778" s="113">
        <v>2010</v>
      </c>
      <c r="D28778" s="113" t="s">
        <v>132</v>
      </c>
      <c r="E28778" s="113" t="s">
        <v>199</v>
      </c>
      <c r="F28778" s="113" t="s">
        <v>200</v>
      </c>
      <c r="G28778" s="113">
        <v>82.686210000000003</v>
      </c>
    </row>
    <row r="28779" spans="1:7" x14ac:dyDescent="0.25">
      <c r="A28779" s="108" t="str">
        <f t="shared" si="450"/>
        <v>UA_2010_1A3(FS)_NMVOC</v>
      </c>
      <c r="B28779" s="113" t="s">
        <v>180</v>
      </c>
      <c r="C28779" s="113">
        <v>2010</v>
      </c>
      <c r="D28779" s="113" t="s">
        <v>132</v>
      </c>
      <c r="E28779" s="113" t="s">
        <v>123</v>
      </c>
      <c r="F28779" s="113" t="s">
        <v>200</v>
      </c>
      <c r="G28779" s="113">
        <v>49.446069999999999</v>
      </c>
    </row>
    <row r="28780" spans="1:7" x14ac:dyDescent="0.25">
      <c r="A28780" s="108" t="str">
        <f t="shared" si="450"/>
        <v>UA_2010_1A3(FS)_NH3</v>
      </c>
      <c r="B28780" s="113" t="s">
        <v>180</v>
      </c>
      <c r="C28780" s="113">
        <v>2010</v>
      </c>
      <c r="D28780" s="113" t="s">
        <v>132</v>
      </c>
      <c r="E28780" s="113" t="s">
        <v>124</v>
      </c>
      <c r="F28780" s="113" t="s">
        <v>200</v>
      </c>
      <c r="G28780" s="113">
        <v>3.53756</v>
      </c>
    </row>
    <row r="28781" spans="1:7" x14ac:dyDescent="0.25">
      <c r="A28781" s="108" t="str">
        <f t="shared" si="450"/>
        <v>UA_2010_1A3(FS)_PM2.5</v>
      </c>
      <c r="B28781" s="113" t="s">
        <v>180</v>
      </c>
      <c r="C28781" s="113">
        <v>2010</v>
      </c>
      <c r="D28781" s="113" t="s">
        <v>132</v>
      </c>
      <c r="E28781" s="113" t="s">
        <v>203</v>
      </c>
      <c r="F28781" s="113" t="s">
        <v>200</v>
      </c>
      <c r="G28781" s="113">
        <v>6.0769200000000003</v>
      </c>
    </row>
    <row r="28782" spans="1:7" x14ac:dyDescent="0.25">
      <c r="A28782" s="108" t="str">
        <f t="shared" si="450"/>
        <v>UA_2010_3D_NOx</v>
      </c>
      <c r="B28782" s="113" t="s">
        <v>180</v>
      </c>
      <c r="C28782" s="113">
        <v>2010</v>
      </c>
      <c r="D28782" s="113" t="s">
        <v>206</v>
      </c>
      <c r="E28782" s="113" t="s">
        <v>199</v>
      </c>
      <c r="F28782" s="113" t="s">
        <v>200</v>
      </c>
      <c r="G28782" s="113">
        <v>0.44847999999999999</v>
      </c>
    </row>
    <row r="28783" spans="1:7" x14ac:dyDescent="0.25">
      <c r="A28783" s="108" t="str">
        <f t="shared" si="450"/>
        <v>UA_2011_NATIONAL TOTAL_NOx</v>
      </c>
      <c r="B28783" s="113" t="s">
        <v>180</v>
      </c>
      <c r="C28783" s="113">
        <v>2011</v>
      </c>
      <c r="D28783" s="113" t="s">
        <v>122</v>
      </c>
      <c r="E28783" s="113" t="s">
        <v>199</v>
      </c>
      <c r="F28783" s="113" t="s">
        <v>200</v>
      </c>
      <c r="G28783" s="113">
        <v>409.95386000000002</v>
      </c>
    </row>
    <row r="28784" spans="1:7" x14ac:dyDescent="0.25">
      <c r="A28784" s="108" t="str">
        <f t="shared" si="450"/>
        <v>UA_2011_NATIONAL TOTAL_NMVOC</v>
      </c>
      <c r="B28784" s="113" t="s">
        <v>180</v>
      </c>
      <c r="C28784" s="113">
        <v>2011</v>
      </c>
      <c r="D28784" s="113" t="s">
        <v>122</v>
      </c>
      <c r="E28784" s="113" t="s">
        <v>123</v>
      </c>
      <c r="F28784" s="113" t="s">
        <v>200</v>
      </c>
      <c r="G28784" s="113">
        <v>284.10892999999999</v>
      </c>
    </row>
    <row r="28785" spans="1:7" x14ac:dyDescent="0.25">
      <c r="A28785" s="108" t="str">
        <f t="shared" si="450"/>
        <v>UA_2011_NATIONAL TOTAL_SOx</v>
      </c>
      <c r="B28785" s="113" t="s">
        <v>180</v>
      </c>
      <c r="C28785" s="113">
        <v>2011</v>
      </c>
      <c r="D28785" s="113" t="s">
        <v>122</v>
      </c>
      <c r="E28785" s="113" t="s">
        <v>201</v>
      </c>
      <c r="F28785" s="113" t="s">
        <v>200</v>
      </c>
      <c r="G28785" s="113">
        <v>783.4402</v>
      </c>
    </row>
    <row r="28786" spans="1:7" x14ac:dyDescent="0.25">
      <c r="A28786" s="108" t="str">
        <f t="shared" si="450"/>
        <v>UA_2011_NATIONAL TOTAL_NH3</v>
      </c>
      <c r="B28786" s="113" t="s">
        <v>180</v>
      </c>
      <c r="C28786" s="113">
        <v>2011</v>
      </c>
      <c r="D28786" s="113" t="s">
        <v>122</v>
      </c>
      <c r="E28786" s="113" t="s">
        <v>124</v>
      </c>
      <c r="F28786" s="113" t="s">
        <v>200</v>
      </c>
      <c r="G28786" s="113">
        <v>281.15859</v>
      </c>
    </row>
    <row r="28787" spans="1:7" x14ac:dyDescent="0.25">
      <c r="A28787" s="108" t="str">
        <f t="shared" si="450"/>
        <v>UA_2011_NATIONAL TOTAL_PM2.5</v>
      </c>
      <c r="B28787" s="113" t="s">
        <v>180</v>
      </c>
      <c r="C28787" s="113">
        <v>2011</v>
      </c>
      <c r="D28787" s="113" t="s">
        <v>122</v>
      </c>
      <c r="E28787" s="113" t="s">
        <v>203</v>
      </c>
      <c r="F28787" s="113" t="s">
        <v>200</v>
      </c>
      <c r="G28787" s="113">
        <v>66.360339999999994</v>
      </c>
    </row>
    <row r="28788" spans="1:7" x14ac:dyDescent="0.25">
      <c r="A28788" s="108" t="str">
        <f t="shared" si="450"/>
        <v>UA_2011_NATIONAL TOTAL_Pb</v>
      </c>
      <c r="B28788" s="113" t="s">
        <v>180</v>
      </c>
      <c r="C28788" s="113">
        <v>2011</v>
      </c>
      <c r="D28788" s="113" t="s">
        <v>122</v>
      </c>
      <c r="E28788" s="113" t="s">
        <v>125</v>
      </c>
      <c r="F28788" s="113" t="s">
        <v>200</v>
      </c>
      <c r="G28788" s="113">
        <v>0.15914595000000001</v>
      </c>
    </row>
    <row r="28789" spans="1:7" x14ac:dyDescent="0.25">
      <c r="A28789" s="108" t="str">
        <f t="shared" si="450"/>
        <v>UA_2011_NATIONAL TOTAL_Cd</v>
      </c>
      <c r="B28789" s="113" t="s">
        <v>180</v>
      </c>
      <c r="C28789" s="113">
        <v>2011</v>
      </c>
      <c r="D28789" s="113" t="s">
        <v>122</v>
      </c>
      <c r="E28789" s="113" t="s">
        <v>126</v>
      </c>
      <c r="F28789" s="113" t="s">
        <v>200</v>
      </c>
      <c r="G28789" s="113">
        <v>3.9878200000000004E-3</v>
      </c>
    </row>
    <row r="28790" spans="1:7" x14ac:dyDescent="0.25">
      <c r="A28790" s="108" t="str">
        <f t="shared" si="450"/>
        <v>UA_2011_NATIONAL TOTAL_Hg</v>
      </c>
      <c r="B28790" s="113" t="s">
        <v>180</v>
      </c>
      <c r="C28790" s="113">
        <v>2011</v>
      </c>
      <c r="D28790" s="113" t="s">
        <v>122</v>
      </c>
      <c r="E28790" s="113" t="s">
        <v>127</v>
      </c>
      <c r="F28790" s="113" t="s">
        <v>200</v>
      </c>
      <c r="G28790" s="113">
        <v>7.1702199999999997E-3</v>
      </c>
    </row>
    <row r="28791" spans="1:7" x14ac:dyDescent="0.25">
      <c r="A28791" s="108" t="str">
        <f t="shared" si="450"/>
        <v>UA_2011_NATIONAL TOTAL_DIOX</v>
      </c>
      <c r="B28791" s="113" t="s">
        <v>180</v>
      </c>
      <c r="C28791" s="113">
        <v>2011</v>
      </c>
      <c r="D28791" s="113" t="s">
        <v>122</v>
      </c>
      <c r="E28791" s="113" t="s">
        <v>128</v>
      </c>
      <c r="F28791" s="113" t="s">
        <v>200</v>
      </c>
      <c r="G28791" s="150">
        <v>7.9047050000000002E-8</v>
      </c>
    </row>
    <row r="28792" spans="1:7" x14ac:dyDescent="0.25">
      <c r="A28792" s="108" t="str">
        <f t="shared" si="450"/>
        <v>UA_2011_NATIONAL TOTAL_PAH</v>
      </c>
      <c r="B28792" s="113" t="s">
        <v>180</v>
      </c>
      <c r="C28792" s="113">
        <v>2011</v>
      </c>
      <c r="D28792" s="113" t="s">
        <v>122</v>
      </c>
      <c r="E28792" s="113" t="s">
        <v>129</v>
      </c>
      <c r="F28792" s="113" t="s">
        <v>200</v>
      </c>
      <c r="G28792" s="113">
        <v>6.8400000000000002E-2</v>
      </c>
    </row>
    <row r="28793" spans="1:7" x14ac:dyDescent="0.25">
      <c r="A28793" s="108" t="str">
        <f t="shared" si="450"/>
        <v>UA_2011_NATIONAL TOTAL_HCB</v>
      </c>
      <c r="B28793" s="113" t="s">
        <v>180</v>
      </c>
      <c r="C28793" s="113">
        <v>2011</v>
      </c>
      <c r="D28793" s="113" t="s">
        <v>122</v>
      </c>
      <c r="E28793" s="113" t="s">
        <v>130</v>
      </c>
      <c r="F28793" s="113" t="s">
        <v>200</v>
      </c>
      <c r="G28793" s="150">
        <v>4.0409879999999999E-5</v>
      </c>
    </row>
    <row r="28794" spans="1:7" x14ac:dyDescent="0.25">
      <c r="A28794" s="108" t="str">
        <f t="shared" si="450"/>
        <v>UA_2011_NATIONAL TOTAL_PCB</v>
      </c>
      <c r="B28794" s="113" t="s">
        <v>180</v>
      </c>
      <c r="C28794" s="113">
        <v>2011</v>
      </c>
      <c r="D28794" s="113" t="s">
        <v>122</v>
      </c>
      <c r="E28794" s="113" t="s">
        <v>259</v>
      </c>
      <c r="F28794" s="113" t="s">
        <v>200</v>
      </c>
      <c r="G28794" s="150">
        <v>9.9047139999999998E-5</v>
      </c>
    </row>
    <row r="28795" spans="1:7" x14ac:dyDescent="0.25">
      <c r="A28795" s="108" t="str">
        <f t="shared" si="450"/>
        <v>UA_2011_1A3(FS)_NOx</v>
      </c>
      <c r="B28795" s="113" t="s">
        <v>180</v>
      </c>
      <c r="C28795" s="113">
        <v>2011</v>
      </c>
      <c r="D28795" s="113" t="s">
        <v>132</v>
      </c>
      <c r="E28795" s="113" t="s">
        <v>199</v>
      </c>
      <c r="F28795" s="113" t="s">
        <v>200</v>
      </c>
      <c r="G28795" s="113">
        <v>81.606070000000003</v>
      </c>
    </row>
    <row r="28796" spans="1:7" x14ac:dyDescent="0.25">
      <c r="A28796" s="108" t="str">
        <f t="shared" si="450"/>
        <v>UA_2011_1A3(FS)_NMVOC</v>
      </c>
      <c r="B28796" s="113" t="s">
        <v>180</v>
      </c>
      <c r="C28796" s="113">
        <v>2011</v>
      </c>
      <c r="D28796" s="113" t="s">
        <v>132</v>
      </c>
      <c r="E28796" s="113" t="s">
        <v>123</v>
      </c>
      <c r="F28796" s="113" t="s">
        <v>200</v>
      </c>
      <c r="G28796" s="113">
        <v>48.401220000000002</v>
      </c>
    </row>
    <row r="28797" spans="1:7" x14ac:dyDescent="0.25">
      <c r="A28797" s="108" t="str">
        <f t="shared" si="450"/>
        <v>UA_2011_1A3(FS)_NH3</v>
      </c>
      <c r="B28797" s="113" t="s">
        <v>180</v>
      </c>
      <c r="C28797" s="113">
        <v>2011</v>
      </c>
      <c r="D28797" s="113" t="s">
        <v>132</v>
      </c>
      <c r="E28797" s="113" t="s">
        <v>124</v>
      </c>
      <c r="F28797" s="113" t="s">
        <v>200</v>
      </c>
      <c r="G28797" s="113">
        <v>3.4457100000000001</v>
      </c>
    </row>
    <row r="28798" spans="1:7" x14ac:dyDescent="0.25">
      <c r="A28798" s="108" t="str">
        <f t="shared" si="450"/>
        <v>UA_2011_1A3(FS)_PM2.5</v>
      </c>
      <c r="B28798" s="113" t="s">
        <v>180</v>
      </c>
      <c r="C28798" s="113">
        <v>2011</v>
      </c>
      <c r="D28798" s="113" t="s">
        <v>132</v>
      </c>
      <c r="E28798" s="113" t="s">
        <v>203</v>
      </c>
      <c r="F28798" s="113" t="s">
        <v>200</v>
      </c>
      <c r="G28798" s="113">
        <v>6.0114999999999998</v>
      </c>
    </row>
    <row r="28799" spans="1:7" x14ac:dyDescent="0.25">
      <c r="A28799" s="108" t="str">
        <f t="shared" si="450"/>
        <v>UA_2011_3D_NOx</v>
      </c>
      <c r="B28799" s="113" t="s">
        <v>180</v>
      </c>
      <c r="C28799" s="113">
        <v>2011</v>
      </c>
      <c r="D28799" s="113" t="s">
        <v>206</v>
      </c>
      <c r="E28799" s="113" t="s">
        <v>199</v>
      </c>
      <c r="F28799" s="113" t="s">
        <v>200</v>
      </c>
      <c r="G28799" s="113">
        <v>0.46059</v>
      </c>
    </row>
    <row r="28800" spans="1:7" x14ac:dyDescent="0.25">
      <c r="A28800" s="108" t="str">
        <f t="shared" si="450"/>
        <v>UA_2012_NATIONAL TOTAL_NOx</v>
      </c>
      <c r="B28800" s="113" t="s">
        <v>180</v>
      </c>
      <c r="C28800" s="113">
        <v>2012</v>
      </c>
      <c r="D28800" s="113" t="s">
        <v>122</v>
      </c>
      <c r="E28800" s="113" t="s">
        <v>199</v>
      </c>
      <c r="F28800" s="113" t="s">
        <v>200</v>
      </c>
      <c r="G28800" s="113">
        <v>410.21839</v>
      </c>
    </row>
    <row r="28801" spans="1:7" x14ac:dyDescent="0.25">
      <c r="A28801" s="108" t="str">
        <f t="shared" si="450"/>
        <v>UA_2012_NATIONAL TOTAL_NMVOC</v>
      </c>
      <c r="B28801" s="113" t="s">
        <v>180</v>
      </c>
      <c r="C28801" s="113">
        <v>2012</v>
      </c>
      <c r="D28801" s="113" t="s">
        <v>122</v>
      </c>
      <c r="E28801" s="113" t="s">
        <v>123</v>
      </c>
      <c r="F28801" s="113" t="s">
        <v>200</v>
      </c>
      <c r="G28801" s="113">
        <v>282.46647999999999</v>
      </c>
    </row>
    <row r="28802" spans="1:7" x14ac:dyDescent="0.25">
      <c r="A28802" s="108" t="str">
        <f t="shared" si="450"/>
        <v>UA_2012_NATIONAL TOTAL_SOx</v>
      </c>
      <c r="B28802" s="113" t="s">
        <v>180</v>
      </c>
      <c r="C28802" s="113">
        <v>2012</v>
      </c>
      <c r="D28802" s="113" t="s">
        <v>122</v>
      </c>
      <c r="E28802" s="113" t="s">
        <v>201</v>
      </c>
      <c r="F28802" s="113" t="s">
        <v>200</v>
      </c>
      <c r="G28802" s="113">
        <v>816.3913</v>
      </c>
    </row>
    <row r="28803" spans="1:7" x14ac:dyDescent="0.25">
      <c r="A28803" s="108" t="str">
        <f t="shared" si="450"/>
        <v>UA_2012_NATIONAL TOTAL_NH3</v>
      </c>
      <c r="B28803" s="113" t="s">
        <v>180</v>
      </c>
      <c r="C28803" s="113">
        <v>2012</v>
      </c>
      <c r="D28803" s="113" t="s">
        <v>122</v>
      </c>
      <c r="E28803" s="113" t="s">
        <v>124</v>
      </c>
      <c r="F28803" s="113" t="s">
        <v>200</v>
      </c>
      <c r="G28803" s="113">
        <v>288.30793</v>
      </c>
    </row>
    <row r="28804" spans="1:7" x14ac:dyDescent="0.25">
      <c r="A28804" s="108" t="str">
        <f t="shared" si="450"/>
        <v>UA_2012_NATIONAL TOTAL_PM2.5</v>
      </c>
      <c r="B28804" s="113" t="s">
        <v>180</v>
      </c>
      <c r="C28804" s="113">
        <v>2012</v>
      </c>
      <c r="D28804" s="113" t="s">
        <v>122</v>
      </c>
      <c r="E28804" s="113" t="s">
        <v>203</v>
      </c>
      <c r="F28804" s="113" t="s">
        <v>200</v>
      </c>
      <c r="G28804" s="113">
        <v>68.850729999999999</v>
      </c>
    </row>
    <row r="28805" spans="1:7" x14ac:dyDescent="0.25">
      <c r="A28805" s="108" t="str">
        <f t="shared" si="450"/>
        <v>UA_2012_NATIONAL TOTAL_Pb</v>
      </c>
      <c r="B28805" s="113" t="s">
        <v>180</v>
      </c>
      <c r="C28805" s="113">
        <v>2012</v>
      </c>
      <c r="D28805" s="113" t="s">
        <v>122</v>
      </c>
      <c r="E28805" s="113" t="s">
        <v>125</v>
      </c>
      <c r="F28805" s="113" t="s">
        <v>200</v>
      </c>
      <c r="G28805" s="113">
        <v>0.13837289999999999</v>
      </c>
    </row>
    <row r="28806" spans="1:7" x14ac:dyDescent="0.25">
      <c r="A28806" s="108" t="str">
        <f t="shared" si="450"/>
        <v>UA_2012_NATIONAL TOTAL_Cd</v>
      </c>
      <c r="B28806" s="113" t="s">
        <v>180</v>
      </c>
      <c r="C28806" s="113">
        <v>2012</v>
      </c>
      <c r="D28806" s="113" t="s">
        <v>122</v>
      </c>
      <c r="E28806" s="113" t="s">
        <v>126</v>
      </c>
      <c r="F28806" s="113" t="s">
        <v>200</v>
      </c>
      <c r="G28806" s="113">
        <v>3.9334000000000001E-3</v>
      </c>
    </row>
    <row r="28807" spans="1:7" x14ac:dyDescent="0.25">
      <c r="A28807" s="108" t="str">
        <f t="shared" ref="A28807:A28870" si="451">CONCATENATE(B28807,"_",C28807,"_",D28807,"_",E28807)</f>
        <v>UA_2012_NATIONAL TOTAL_Hg</v>
      </c>
      <c r="B28807" s="113" t="s">
        <v>180</v>
      </c>
      <c r="C28807" s="113">
        <v>2012</v>
      </c>
      <c r="D28807" s="113" t="s">
        <v>122</v>
      </c>
      <c r="E28807" s="113" t="s">
        <v>127</v>
      </c>
      <c r="F28807" s="113" t="s">
        <v>200</v>
      </c>
      <c r="G28807" s="113">
        <v>6.0312400000000002E-3</v>
      </c>
    </row>
    <row r="28808" spans="1:7" x14ac:dyDescent="0.25">
      <c r="A28808" s="108" t="str">
        <f t="shared" si="451"/>
        <v>UA_2012_NATIONAL TOTAL_DIOX</v>
      </c>
      <c r="B28808" s="113" t="s">
        <v>180</v>
      </c>
      <c r="C28808" s="113">
        <v>2012</v>
      </c>
      <c r="D28808" s="113" t="s">
        <v>122</v>
      </c>
      <c r="E28808" s="113" t="s">
        <v>128</v>
      </c>
      <c r="F28808" s="113" t="s">
        <v>200</v>
      </c>
      <c r="G28808" s="150">
        <v>8.5071379999999997E-8</v>
      </c>
    </row>
    <row r="28809" spans="1:7" x14ac:dyDescent="0.25">
      <c r="A28809" s="108" t="str">
        <f t="shared" si="451"/>
        <v>UA_2012_NATIONAL TOTAL_PAH</v>
      </c>
      <c r="B28809" s="113" t="s">
        <v>180</v>
      </c>
      <c r="C28809" s="113">
        <v>2012</v>
      </c>
      <c r="D28809" s="113" t="s">
        <v>122</v>
      </c>
      <c r="E28809" s="113" t="s">
        <v>129</v>
      </c>
      <c r="F28809" s="113" t="s">
        <v>200</v>
      </c>
      <c r="G28809" s="113">
        <v>7.1224999999999997E-2</v>
      </c>
    </row>
    <row r="28810" spans="1:7" x14ac:dyDescent="0.25">
      <c r="A28810" s="108" t="str">
        <f t="shared" si="451"/>
        <v>UA_2012_NATIONAL TOTAL_HCB</v>
      </c>
      <c r="B28810" s="113" t="s">
        <v>180</v>
      </c>
      <c r="C28810" s="113">
        <v>2012</v>
      </c>
      <c r="D28810" s="113" t="s">
        <v>122</v>
      </c>
      <c r="E28810" s="113" t="s">
        <v>130</v>
      </c>
      <c r="F28810" s="113" t="s">
        <v>200</v>
      </c>
      <c r="G28810" s="150">
        <v>3.660181E-5</v>
      </c>
    </row>
    <row r="28811" spans="1:7" x14ac:dyDescent="0.25">
      <c r="A28811" s="108" t="str">
        <f t="shared" si="451"/>
        <v>UA_2012_NATIONAL TOTAL_PCB</v>
      </c>
      <c r="B28811" s="113" t="s">
        <v>180</v>
      </c>
      <c r="C28811" s="113">
        <v>2012</v>
      </c>
      <c r="D28811" s="113" t="s">
        <v>122</v>
      </c>
      <c r="E28811" s="113" t="s">
        <v>259</v>
      </c>
      <c r="F28811" s="113" t="s">
        <v>200</v>
      </c>
      <c r="G28811" s="113">
        <v>1.0705513999999999E-4</v>
      </c>
    </row>
    <row r="28812" spans="1:7" x14ac:dyDescent="0.25">
      <c r="A28812" s="108" t="str">
        <f t="shared" si="451"/>
        <v>UA_2012_1A3(FS)_NOx</v>
      </c>
      <c r="B28812" s="113" t="s">
        <v>180</v>
      </c>
      <c r="C28812" s="113">
        <v>2012</v>
      </c>
      <c r="D28812" s="113" t="s">
        <v>132</v>
      </c>
      <c r="E28812" s="113" t="s">
        <v>199</v>
      </c>
      <c r="F28812" s="113" t="s">
        <v>200</v>
      </c>
      <c r="G28812" s="113">
        <v>84.391170000000002</v>
      </c>
    </row>
    <row r="28813" spans="1:7" x14ac:dyDescent="0.25">
      <c r="A28813" s="108" t="str">
        <f t="shared" si="451"/>
        <v>UA_2012_1A3(FS)_NMVOC</v>
      </c>
      <c r="B28813" s="113" t="s">
        <v>180</v>
      </c>
      <c r="C28813" s="113">
        <v>2012</v>
      </c>
      <c r="D28813" s="113" t="s">
        <v>132</v>
      </c>
      <c r="E28813" s="113" t="s">
        <v>123</v>
      </c>
      <c r="F28813" s="113" t="s">
        <v>200</v>
      </c>
      <c r="G28813" s="113">
        <v>49.282400000000003</v>
      </c>
    </row>
    <row r="28814" spans="1:7" x14ac:dyDescent="0.25">
      <c r="A28814" s="108" t="str">
        <f t="shared" si="451"/>
        <v>UA_2012_1A3(FS)_NH3</v>
      </c>
      <c r="B28814" s="113" t="s">
        <v>180</v>
      </c>
      <c r="C28814" s="113">
        <v>2012</v>
      </c>
      <c r="D28814" s="113" t="s">
        <v>132</v>
      </c>
      <c r="E28814" s="113" t="s">
        <v>124</v>
      </c>
      <c r="F28814" s="113" t="s">
        <v>200</v>
      </c>
      <c r="G28814" s="113">
        <v>3.3986499999999999</v>
      </c>
    </row>
    <row r="28815" spans="1:7" x14ac:dyDescent="0.25">
      <c r="A28815" s="108" t="str">
        <f t="shared" si="451"/>
        <v>UA_2012_1A3(FS)_PM2.5</v>
      </c>
      <c r="B28815" s="113" t="s">
        <v>180</v>
      </c>
      <c r="C28815" s="113">
        <v>2012</v>
      </c>
      <c r="D28815" s="113" t="s">
        <v>132</v>
      </c>
      <c r="E28815" s="113" t="s">
        <v>203</v>
      </c>
      <c r="F28815" s="113" t="s">
        <v>200</v>
      </c>
      <c r="G28815" s="113">
        <v>6.2298999999999998</v>
      </c>
    </row>
    <row r="28816" spans="1:7" x14ac:dyDescent="0.25">
      <c r="A28816" s="108" t="str">
        <f t="shared" si="451"/>
        <v>UA_2012_3D_NOx</v>
      </c>
      <c r="B28816" s="113" t="s">
        <v>180</v>
      </c>
      <c r="C28816" s="113">
        <v>2012</v>
      </c>
      <c r="D28816" s="113" t="s">
        <v>206</v>
      </c>
      <c r="E28816" s="113" t="s">
        <v>199</v>
      </c>
      <c r="F28816" s="113" t="s">
        <v>200</v>
      </c>
      <c r="G28816" s="113">
        <v>0.44666</v>
      </c>
    </row>
    <row r="28817" spans="1:7" x14ac:dyDescent="0.25">
      <c r="A28817" s="108" t="str">
        <f t="shared" si="451"/>
        <v>UA_2013_NATIONAL TOTAL_NOx</v>
      </c>
      <c r="B28817" s="113" t="s">
        <v>180</v>
      </c>
      <c r="C28817" s="113">
        <v>2013</v>
      </c>
      <c r="D28817" s="113" t="s">
        <v>122</v>
      </c>
      <c r="E28817" s="113" t="s">
        <v>199</v>
      </c>
      <c r="F28817" s="113" t="s">
        <v>200</v>
      </c>
      <c r="G28817" s="113">
        <v>391.88938999999999</v>
      </c>
    </row>
    <row r="28818" spans="1:7" x14ac:dyDescent="0.25">
      <c r="A28818" s="108" t="str">
        <f t="shared" si="451"/>
        <v>UA_2013_NATIONAL TOTAL_NMVOC</v>
      </c>
      <c r="B28818" s="113" t="s">
        <v>180</v>
      </c>
      <c r="C28818" s="113">
        <v>2013</v>
      </c>
      <c r="D28818" s="113" t="s">
        <v>122</v>
      </c>
      <c r="E28818" s="113" t="s">
        <v>123</v>
      </c>
      <c r="F28818" s="113" t="s">
        <v>200</v>
      </c>
      <c r="G28818" s="113">
        <v>276.48534999999998</v>
      </c>
    </row>
    <row r="28819" spans="1:7" x14ac:dyDescent="0.25">
      <c r="A28819" s="108" t="str">
        <f t="shared" si="451"/>
        <v>UA_2013_NATIONAL TOTAL_SOx</v>
      </c>
      <c r="B28819" s="113" t="s">
        <v>180</v>
      </c>
      <c r="C28819" s="113">
        <v>2013</v>
      </c>
      <c r="D28819" s="113" t="s">
        <v>122</v>
      </c>
      <c r="E28819" s="113" t="s">
        <v>201</v>
      </c>
      <c r="F28819" s="113" t="s">
        <v>200</v>
      </c>
      <c r="G28819" s="113">
        <v>777.77578000000005</v>
      </c>
    </row>
    <row r="28820" spans="1:7" x14ac:dyDescent="0.25">
      <c r="A28820" s="108" t="str">
        <f t="shared" si="451"/>
        <v>UA_2013_NATIONAL TOTAL_NH3</v>
      </c>
      <c r="B28820" s="113" t="s">
        <v>180</v>
      </c>
      <c r="C28820" s="113">
        <v>2013</v>
      </c>
      <c r="D28820" s="113" t="s">
        <v>122</v>
      </c>
      <c r="E28820" s="113" t="s">
        <v>124</v>
      </c>
      <c r="F28820" s="113" t="s">
        <v>200</v>
      </c>
      <c r="G28820" s="113">
        <v>293.85559000000001</v>
      </c>
    </row>
    <row r="28821" spans="1:7" x14ac:dyDescent="0.25">
      <c r="A28821" s="108" t="str">
        <f t="shared" si="451"/>
        <v>UA_2013_NATIONAL TOTAL_PM2.5</v>
      </c>
      <c r="B28821" s="113" t="s">
        <v>180</v>
      </c>
      <c r="C28821" s="113">
        <v>2013</v>
      </c>
      <c r="D28821" s="113" t="s">
        <v>122</v>
      </c>
      <c r="E28821" s="113" t="s">
        <v>203</v>
      </c>
      <c r="F28821" s="113" t="s">
        <v>200</v>
      </c>
      <c r="G28821" s="113">
        <v>66.094239999999999</v>
      </c>
    </row>
    <row r="28822" spans="1:7" x14ac:dyDescent="0.25">
      <c r="A28822" s="108" t="str">
        <f t="shared" si="451"/>
        <v>UA_2013_NATIONAL TOTAL_Pb</v>
      </c>
      <c r="B28822" s="113" t="s">
        <v>180</v>
      </c>
      <c r="C28822" s="113">
        <v>2013</v>
      </c>
      <c r="D28822" s="113" t="s">
        <v>122</v>
      </c>
      <c r="E28822" s="113" t="s">
        <v>125</v>
      </c>
      <c r="F28822" s="113" t="s">
        <v>200</v>
      </c>
      <c r="G28822" s="113">
        <v>0.12913752000000001</v>
      </c>
    </row>
    <row r="28823" spans="1:7" x14ac:dyDescent="0.25">
      <c r="A28823" s="108" t="str">
        <f t="shared" si="451"/>
        <v>UA_2013_NATIONAL TOTAL_Cd</v>
      </c>
      <c r="B28823" s="113" t="s">
        <v>180</v>
      </c>
      <c r="C28823" s="113">
        <v>2013</v>
      </c>
      <c r="D28823" s="113" t="s">
        <v>122</v>
      </c>
      <c r="E28823" s="113" t="s">
        <v>126</v>
      </c>
      <c r="F28823" s="113" t="s">
        <v>200</v>
      </c>
      <c r="G28823" s="113">
        <v>3.7665799999999998E-3</v>
      </c>
    </row>
    <row r="28824" spans="1:7" x14ac:dyDescent="0.25">
      <c r="A28824" s="108" t="str">
        <f t="shared" si="451"/>
        <v>UA_2013_NATIONAL TOTAL_Hg</v>
      </c>
      <c r="B28824" s="113" t="s">
        <v>180</v>
      </c>
      <c r="C28824" s="113">
        <v>2013</v>
      </c>
      <c r="D28824" s="113" t="s">
        <v>122</v>
      </c>
      <c r="E28824" s="113" t="s">
        <v>127</v>
      </c>
      <c r="F28824" s="113" t="s">
        <v>200</v>
      </c>
      <c r="G28824" s="113">
        <v>5.8107200000000001E-3</v>
      </c>
    </row>
    <row r="28825" spans="1:7" x14ac:dyDescent="0.25">
      <c r="A28825" s="108" t="str">
        <f t="shared" si="451"/>
        <v>UA_2013_NATIONAL TOTAL_DIOX</v>
      </c>
      <c r="B28825" s="113" t="s">
        <v>180</v>
      </c>
      <c r="C28825" s="113">
        <v>2013</v>
      </c>
      <c r="D28825" s="113" t="s">
        <v>122</v>
      </c>
      <c r="E28825" s="113" t="s">
        <v>128</v>
      </c>
      <c r="F28825" s="113" t="s">
        <v>200</v>
      </c>
      <c r="G28825" s="150">
        <v>8.3301290000000006E-8</v>
      </c>
    </row>
    <row r="28826" spans="1:7" x14ac:dyDescent="0.25">
      <c r="A28826" s="108" t="str">
        <f t="shared" si="451"/>
        <v>UA_2013_NATIONAL TOTAL_PAH</v>
      </c>
      <c r="B28826" s="113" t="s">
        <v>180</v>
      </c>
      <c r="C28826" s="113">
        <v>2013</v>
      </c>
      <c r="D28826" s="113" t="s">
        <v>122</v>
      </c>
      <c r="E28826" s="113" t="s">
        <v>129</v>
      </c>
      <c r="F28826" s="113" t="s">
        <v>200</v>
      </c>
      <c r="G28826" s="113">
        <v>7.0081000000000004E-2</v>
      </c>
    </row>
    <row r="28827" spans="1:7" x14ac:dyDescent="0.25">
      <c r="A28827" s="108" t="str">
        <f t="shared" si="451"/>
        <v>UA_2013_NATIONAL TOTAL_HCB</v>
      </c>
      <c r="B28827" s="113" t="s">
        <v>180</v>
      </c>
      <c r="C28827" s="113">
        <v>2013</v>
      </c>
      <c r="D28827" s="113" t="s">
        <v>122</v>
      </c>
      <c r="E28827" s="113" t="s">
        <v>130</v>
      </c>
      <c r="F28827" s="113" t="s">
        <v>200</v>
      </c>
      <c r="G28827" s="150">
        <v>3.8537690000000001E-5</v>
      </c>
    </row>
    <row r="28828" spans="1:7" x14ac:dyDescent="0.25">
      <c r="A28828" s="108" t="str">
        <f t="shared" si="451"/>
        <v>UA_2013_NATIONAL TOTAL_PCB</v>
      </c>
      <c r="B28828" s="113" t="s">
        <v>180</v>
      </c>
      <c r="C28828" s="113">
        <v>2013</v>
      </c>
      <c r="D28828" s="113" t="s">
        <v>122</v>
      </c>
      <c r="E28828" s="113" t="s">
        <v>259</v>
      </c>
      <c r="F28828" s="113" t="s">
        <v>200</v>
      </c>
      <c r="G28828" s="113">
        <v>1.0403762E-4</v>
      </c>
    </row>
    <row r="28829" spans="1:7" x14ac:dyDescent="0.25">
      <c r="A28829" s="108" t="str">
        <f t="shared" si="451"/>
        <v>UA_2013_1A3(FS)_NOx</v>
      </c>
      <c r="B28829" s="113" t="s">
        <v>180</v>
      </c>
      <c r="C28829" s="113">
        <v>2013</v>
      </c>
      <c r="D28829" s="113" t="s">
        <v>132</v>
      </c>
      <c r="E28829" s="113" t="s">
        <v>199</v>
      </c>
      <c r="F28829" s="113" t="s">
        <v>200</v>
      </c>
      <c r="G28829" s="113">
        <v>80.339029999999994</v>
      </c>
    </row>
    <row r="28830" spans="1:7" x14ac:dyDescent="0.25">
      <c r="A28830" s="108" t="str">
        <f t="shared" si="451"/>
        <v>UA_2013_1A3(FS)_NMVOC</v>
      </c>
      <c r="B28830" s="113" t="s">
        <v>180</v>
      </c>
      <c r="C28830" s="113">
        <v>2013</v>
      </c>
      <c r="D28830" s="113" t="s">
        <v>132</v>
      </c>
      <c r="E28830" s="113" t="s">
        <v>123</v>
      </c>
      <c r="F28830" s="113" t="s">
        <v>200</v>
      </c>
      <c r="G28830" s="113">
        <v>46.620269999999998</v>
      </c>
    </row>
    <row r="28831" spans="1:7" x14ac:dyDescent="0.25">
      <c r="A28831" s="108" t="str">
        <f t="shared" si="451"/>
        <v>UA_2013_1A3(FS)_NH3</v>
      </c>
      <c r="B28831" s="113" t="s">
        <v>180</v>
      </c>
      <c r="C28831" s="113">
        <v>2013</v>
      </c>
      <c r="D28831" s="113" t="s">
        <v>132</v>
      </c>
      <c r="E28831" s="113" t="s">
        <v>124</v>
      </c>
      <c r="F28831" s="113" t="s">
        <v>200</v>
      </c>
      <c r="G28831" s="113">
        <v>3.44903</v>
      </c>
    </row>
    <row r="28832" spans="1:7" x14ac:dyDescent="0.25">
      <c r="A28832" s="108" t="str">
        <f t="shared" si="451"/>
        <v>UA_2013_1A3(FS)_PM2.5</v>
      </c>
      <c r="B28832" s="113" t="s">
        <v>180</v>
      </c>
      <c r="C28832" s="113">
        <v>2013</v>
      </c>
      <c r="D28832" s="113" t="s">
        <v>132</v>
      </c>
      <c r="E28832" s="113" t="s">
        <v>203</v>
      </c>
      <c r="F28832" s="113" t="s">
        <v>200</v>
      </c>
      <c r="G28832" s="113">
        <v>5.9416399999999996</v>
      </c>
    </row>
    <row r="28833" spans="1:7" x14ac:dyDescent="0.25">
      <c r="A28833" s="108" t="str">
        <f t="shared" si="451"/>
        <v>UA_2013_3D_NOx</v>
      </c>
      <c r="B28833" s="113" t="s">
        <v>180</v>
      </c>
      <c r="C28833" s="113">
        <v>2013</v>
      </c>
      <c r="D28833" s="113" t="s">
        <v>206</v>
      </c>
      <c r="E28833" s="113" t="s">
        <v>199</v>
      </c>
      <c r="F28833" s="113" t="s">
        <v>200</v>
      </c>
      <c r="G28833" s="113">
        <v>0.57306000000000001</v>
      </c>
    </row>
    <row r="28834" spans="1:7" x14ac:dyDescent="0.25">
      <c r="A28834" s="108" t="str">
        <f t="shared" si="451"/>
        <v>UA_2014_NATIONAL TOTAL_NOx</v>
      </c>
      <c r="B28834" s="113" t="s">
        <v>180</v>
      </c>
      <c r="C28834" s="113">
        <v>2014</v>
      </c>
      <c r="D28834" s="113" t="s">
        <v>122</v>
      </c>
      <c r="E28834" s="113" t="s">
        <v>199</v>
      </c>
      <c r="F28834" s="113" t="s">
        <v>200</v>
      </c>
      <c r="G28834" s="113">
        <v>354.89042999999998</v>
      </c>
    </row>
    <row r="28835" spans="1:7" x14ac:dyDescent="0.25">
      <c r="A28835" s="108" t="str">
        <f t="shared" si="451"/>
        <v>UA_2014_NATIONAL TOTAL_NMVOC</v>
      </c>
      <c r="B28835" s="113" t="s">
        <v>180</v>
      </c>
      <c r="C28835" s="113">
        <v>2014</v>
      </c>
      <c r="D28835" s="113" t="s">
        <v>122</v>
      </c>
      <c r="E28835" s="113" t="s">
        <v>123</v>
      </c>
      <c r="F28835" s="113" t="s">
        <v>200</v>
      </c>
      <c r="G28835" s="113">
        <v>263.99347</v>
      </c>
    </row>
    <row r="28836" spans="1:7" x14ac:dyDescent="0.25">
      <c r="A28836" s="108" t="str">
        <f t="shared" si="451"/>
        <v>UA_2014_NATIONAL TOTAL_SOx</v>
      </c>
      <c r="B28836" s="113" t="s">
        <v>180</v>
      </c>
      <c r="C28836" s="113">
        <v>2014</v>
      </c>
      <c r="D28836" s="113" t="s">
        <v>122</v>
      </c>
      <c r="E28836" s="113" t="s">
        <v>201</v>
      </c>
      <c r="F28836" s="113" t="s">
        <v>200</v>
      </c>
      <c r="G28836" s="113">
        <v>685.09037999999998</v>
      </c>
    </row>
    <row r="28837" spans="1:7" x14ac:dyDescent="0.25">
      <c r="A28837" s="108" t="str">
        <f t="shared" si="451"/>
        <v>UA_2014_NATIONAL TOTAL_NH3</v>
      </c>
      <c r="B28837" s="113" t="s">
        <v>180</v>
      </c>
      <c r="C28837" s="113">
        <v>2014</v>
      </c>
      <c r="D28837" s="113" t="s">
        <v>122</v>
      </c>
      <c r="E28837" s="113" t="s">
        <v>124</v>
      </c>
      <c r="F28837" s="113" t="s">
        <v>200</v>
      </c>
      <c r="G28837" s="113">
        <v>284.48651999999998</v>
      </c>
    </row>
    <row r="28838" spans="1:7" x14ac:dyDescent="0.25">
      <c r="A28838" s="108" t="str">
        <f t="shared" si="451"/>
        <v>UA_2014_NATIONAL TOTAL_PM2.5</v>
      </c>
      <c r="B28838" s="113" t="s">
        <v>180</v>
      </c>
      <c r="C28838" s="113">
        <v>2014</v>
      </c>
      <c r="D28838" s="113" t="s">
        <v>122</v>
      </c>
      <c r="E28838" s="113" t="s">
        <v>203</v>
      </c>
      <c r="F28838" s="113" t="s">
        <v>200</v>
      </c>
      <c r="G28838" s="113">
        <v>58.957560000000001</v>
      </c>
    </row>
    <row r="28839" spans="1:7" x14ac:dyDescent="0.25">
      <c r="A28839" s="108" t="str">
        <f t="shared" si="451"/>
        <v>UA_2014_NATIONAL TOTAL_Pb</v>
      </c>
      <c r="B28839" s="113" t="s">
        <v>180</v>
      </c>
      <c r="C28839" s="113">
        <v>2014</v>
      </c>
      <c r="D28839" s="113" t="s">
        <v>122</v>
      </c>
      <c r="E28839" s="113" t="s">
        <v>125</v>
      </c>
      <c r="F28839" s="113" t="s">
        <v>200</v>
      </c>
      <c r="G28839" s="113">
        <v>0.11962861</v>
      </c>
    </row>
    <row r="28840" spans="1:7" x14ac:dyDescent="0.25">
      <c r="A28840" s="108" t="str">
        <f t="shared" si="451"/>
        <v>UA_2014_NATIONAL TOTAL_Cd</v>
      </c>
      <c r="B28840" s="113" t="s">
        <v>180</v>
      </c>
      <c r="C28840" s="113">
        <v>2014</v>
      </c>
      <c r="D28840" s="113" t="s">
        <v>122</v>
      </c>
      <c r="E28840" s="113" t="s">
        <v>126</v>
      </c>
      <c r="F28840" s="113" t="s">
        <v>200</v>
      </c>
      <c r="G28840" s="113">
        <v>4.55501E-3</v>
      </c>
    </row>
    <row r="28841" spans="1:7" x14ac:dyDescent="0.25">
      <c r="A28841" s="108" t="str">
        <f t="shared" si="451"/>
        <v>UA_2014_NATIONAL TOTAL_Hg</v>
      </c>
      <c r="B28841" s="113" t="s">
        <v>180</v>
      </c>
      <c r="C28841" s="113">
        <v>2014</v>
      </c>
      <c r="D28841" s="113" t="s">
        <v>122</v>
      </c>
      <c r="E28841" s="113" t="s">
        <v>127</v>
      </c>
      <c r="F28841" s="113" t="s">
        <v>200</v>
      </c>
      <c r="G28841" s="113">
        <v>5.2472999999999999E-3</v>
      </c>
    </row>
    <row r="28842" spans="1:7" x14ac:dyDescent="0.25">
      <c r="A28842" s="108" t="str">
        <f t="shared" si="451"/>
        <v>UA_2014_NATIONAL TOTAL_DIOX</v>
      </c>
      <c r="B28842" s="113" t="s">
        <v>180</v>
      </c>
      <c r="C28842" s="113">
        <v>2014</v>
      </c>
      <c r="D28842" s="113" t="s">
        <v>122</v>
      </c>
      <c r="E28842" s="113" t="s">
        <v>128</v>
      </c>
      <c r="F28842" s="113" t="s">
        <v>200</v>
      </c>
      <c r="G28842" s="150">
        <v>7.7402660000000006E-8</v>
      </c>
    </row>
    <row r="28843" spans="1:7" x14ac:dyDescent="0.25">
      <c r="A28843" s="108" t="str">
        <f t="shared" si="451"/>
        <v>UA_2014_NATIONAL TOTAL_PAH</v>
      </c>
      <c r="B28843" s="113" t="s">
        <v>180</v>
      </c>
      <c r="C28843" s="113">
        <v>2014</v>
      </c>
      <c r="D28843" s="113" t="s">
        <v>122</v>
      </c>
      <c r="E28843" s="113" t="s">
        <v>129</v>
      </c>
      <c r="F28843" s="113" t="s">
        <v>200</v>
      </c>
      <c r="G28843" s="113">
        <v>2.7316E-2</v>
      </c>
    </row>
    <row r="28844" spans="1:7" x14ac:dyDescent="0.25">
      <c r="A28844" s="108" t="str">
        <f t="shared" si="451"/>
        <v>UA_2014_NATIONAL TOTAL_HCB</v>
      </c>
      <c r="B28844" s="113" t="s">
        <v>180</v>
      </c>
      <c r="C28844" s="113">
        <v>2014</v>
      </c>
      <c r="D28844" s="113" t="s">
        <v>122</v>
      </c>
      <c r="E28844" s="113" t="s">
        <v>130</v>
      </c>
      <c r="F28844" s="113" t="s">
        <v>200</v>
      </c>
      <c r="G28844" s="150">
        <v>3.4334629999999997E-5</v>
      </c>
    </row>
    <row r="28845" spans="1:7" x14ac:dyDescent="0.25">
      <c r="A28845" s="108" t="str">
        <f t="shared" si="451"/>
        <v>UA_2014_NATIONAL TOTAL_PCB</v>
      </c>
      <c r="B28845" s="113" t="s">
        <v>180</v>
      </c>
      <c r="C28845" s="113">
        <v>2014</v>
      </c>
      <c r="D28845" s="113" t="s">
        <v>122</v>
      </c>
      <c r="E28845" s="113" t="s">
        <v>259</v>
      </c>
      <c r="F28845" s="113" t="s">
        <v>200</v>
      </c>
      <c r="G28845" s="150">
        <v>9.5072329999999996E-5</v>
      </c>
    </row>
    <row r="28846" spans="1:7" x14ac:dyDescent="0.25">
      <c r="A28846" s="108" t="str">
        <f t="shared" si="451"/>
        <v>UA_2014_1A3(FS)_NOx</v>
      </c>
      <c r="B28846" s="113" t="s">
        <v>180</v>
      </c>
      <c r="C28846" s="113">
        <v>2014</v>
      </c>
      <c r="D28846" s="113" t="s">
        <v>132</v>
      </c>
      <c r="E28846" s="113" t="s">
        <v>199</v>
      </c>
      <c r="F28846" s="113" t="s">
        <v>200</v>
      </c>
      <c r="G28846" s="113">
        <v>81.850560000000002</v>
      </c>
    </row>
    <row r="28847" spans="1:7" x14ac:dyDescent="0.25">
      <c r="A28847" s="108" t="str">
        <f t="shared" si="451"/>
        <v>UA_2014_1A3(FS)_NMVOC</v>
      </c>
      <c r="B28847" s="113" t="s">
        <v>180</v>
      </c>
      <c r="C28847" s="113">
        <v>2014</v>
      </c>
      <c r="D28847" s="113" t="s">
        <v>132</v>
      </c>
      <c r="E28847" s="113" t="s">
        <v>123</v>
      </c>
      <c r="F28847" s="113" t="s">
        <v>200</v>
      </c>
      <c r="G28847" s="113">
        <v>47.436999999999998</v>
      </c>
    </row>
    <row r="28848" spans="1:7" x14ac:dyDescent="0.25">
      <c r="A28848" s="108" t="str">
        <f t="shared" si="451"/>
        <v>UA_2014_1A3(FS)_NH3</v>
      </c>
      <c r="B28848" s="113" t="s">
        <v>180</v>
      </c>
      <c r="C28848" s="113">
        <v>2014</v>
      </c>
      <c r="D28848" s="113" t="s">
        <v>132</v>
      </c>
      <c r="E28848" s="113" t="s">
        <v>124</v>
      </c>
      <c r="F28848" s="113" t="s">
        <v>200</v>
      </c>
      <c r="G28848" s="113">
        <v>3.2338100000000001</v>
      </c>
    </row>
    <row r="28849" spans="1:7" x14ac:dyDescent="0.25">
      <c r="A28849" s="108" t="str">
        <f t="shared" si="451"/>
        <v>UA_2014_1A3(FS)_PM2.5</v>
      </c>
      <c r="B28849" s="113" t="s">
        <v>180</v>
      </c>
      <c r="C28849" s="113">
        <v>2014</v>
      </c>
      <c r="D28849" s="113" t="s">
        <v>132</v>
      </c>
      <c r="E28849" s="113" t="s">
        <v>203</v>
      </c>
      <c r="F28849" s="113" t="s">
        <v>200</v>
      </c>
      <c r="G28849" s="113">
        <v>6.0461299999999998</v>
      </c>
    </row>
    <row r="28850" spans="1:7" x14ac:dyDescent="0.25">
      <c r="A28850" s="108" t="str">
        <f t="shared" si="451"/>
        <v>UA_2014_3D_NOx</v>
      </c>
      <c r="B28850" s="113" t="s">
        <v>180</v>
      </c>
      <c r="C28850" s="113">
        <v>2014</v>
      </c>
      <c r="D28850" s="113" t="s">
        <v>206</v>
      </c>
      <c r="E28850" s="113" t="s">
        <v>199</v>
      </c>
      <c r="F28850" s="113" t="s">
        <v>200</v>
      </c>
      <c r="G28850" s="113">
        <v>0.41726000000000002</v>
      </c>
    </row>
    <row r="28851" spans="1:7" x14ac:dyDescent="0.25">
      <c r="A28851" s="108" t="str">
        <f t="shared" si="451"/>
        <v>UA_2015_NATIONAL TOTAL_NOx</v>
      </c>
      <c r="B28851" s="113" t="s">
        <v>180</v>
      </c>
      <c r="C28851" s="113">
        <v>2015</v>
      </c>
      <c r="D28851" s="113" t="s">
        <v>122</v>
      </c>
      <c r="E28851" s="113" t="s">
        <v>199</v>
      </c>
      <c r="F28851" s="113" t="s">
        <v>200</v>
      </c>
      <c r="G28851" s="113">
        <v>317.08807000000002</v>
      </c>
    </row>
    <row r="28852" spans="1:7" x14ac:dyDescent="0.25">
      <c r="A28852" s="108" t="str">
        <f t="shared" si="451"/>
        <v>UA_2015_NATIONAL TOTAL_NMVOC</v>
      </c>
      <c r="B28852" s="113" t="s">
        <v>180</v>
      </c>
      <c r="C28852" s="113">
        <v>2015</v>
      </c>
      <c r="D28852" s="113" t="s">
        <v>122</v>
      </c>
      <c r="E28852" s="113" t="s">
        <v>123</v>
      </c>
      <c r="F28852" s="113" t="s">
        <v>200</v>
      </c>
      <c r="G28852" s="113">
        <v>242.20594</v>
      </c>
    </row>
    <row r="28853" spans="1:7" x14ac:dyDescent="0.25">
      <c r="A28853" s="108" t="str">
        <f t="shared" si="451"/>
        <v>UA_2015_NATIONAL TOTAL_SOx</v>
      </c>
      <c r="B28853" s="113" t="s">
        <v>180</v>
      </c>
      <c r="C28853" s="113">
        <v>2015</v>
      </c>
      <c r="D28853" s="113" t="s">
        <v>122</v>
      </c>
      <c r="E28853" s="113" t="s">
        <v>201</v>
      </c>
      <c r="F28853" s="113" t="s">
        <v>200</v>
      </c>
      <c r="G28853" s="113">
        <v>588.05976999999996</v>
      </c>
    </row>
    <row r="28854" spans="1:7" x14ac:dyDescent="0.25">
      <c r="A28854" s="108" t="str">
        <f t="shared" si="451"/>
        <v>UA_2015_NATIONAL TOTAL_NH3</v>
      </c>
      <c r="B28854" s="113" t="s">
        <v>180</v>
      </c>
      <c r="C28854" s="113">
        <v>2015</v>
      </c>
      <c r="D28854" s="113" t="s">
        <v>122</v>
      </c>
      <c r="E28854" s="113" t="s">
        <v>124</v>
      </c>
      <c r="F28854" s="113" t="s">
        <v>200</v>
      </c>
      <c r="G28854" s="113">
        <v>252.54216</v>
      </c>
    </row>
    <row r="28855" spans="1:7" x14ac:dyDescent="0.25">
      <c r="A28855" s="108" t="str">
        <f t="shared" si="451"/>
        <v>UA_2015_NATIONAL TOTAL_PM2.5</v>
      </c>
      <c r="B28855" s="113" t="s">
        <v>180</v>
      </c>
      <c r="C28855" s="113">
        <v>2015</v>
      </c>
      <c r="D28855" s="113" t="s">
        <v>122</v>
      </c>
      <c r="E28855" s="113" t="s">
        <v>203</v>
      </c>
      <c r="F28855" s="113" t="s">
        <v>200</v>
      </c>
      <c r="G28855" s="113">
        <v>55.231789999999997</v>
      </c>
    </row>
    <row r="28856" spans="1:7" x14ac:dyDescent="0.25">
      <c r="A28856" s="108" t="str">
        <f t="shared" si="451"/>
        <v>UA_2015_NATIONAL TOTAL_Pb</v>
      </c>
      <c r="B28856" s="113" t="s">
        <v>180</v>
      </c>
      <c r="C28856" s="113">
        <v>2015</v>
      </c>
      <c r="D28856" s="113" t="s">
        <v>122</v>
      </c>
      <c r="E28856" s="113" t="s">
        <v>125</v>
      </c>
      <c r="F28856" s="113" t="s">
        <v>200</v>
      </c>
      <c r="G28856" s="113">
        <v>0.10631698000000001</v>
      </c>
    </row>
    <row r="28857" spans="1:7" x14ac:dyDescent="0.25">
      <c r="A28857" s="108" t="str">
        <f t="shared" si="451"/>
        <v>UA_2015_NATIONAL TOTAL_Cd</v>
      </c>
      <c r="B28857" s="113" t="s">
        <v>180</v>
      </c>
      <c r="C28857" s="113">
        <v>2015</v>
      </c>
      <c r="D28857" s="113" t="s">
        <v>122</v>
      </c>
      <c r="E28857" s="113" t="s">
        <v>126</v>
      </c>
      <c r="F28857" s="113" t="s">
        <v>200</v>
      </c>
      <c r="G28857" s="113">
        <v>5.20318E-3</v>
      </c>
    </row>
    <row r="28858" spans="1:7" x14ac:dyDescent="0.25">
      <c r="A28858" s="108" t="str">
        <f t="shared" si="451"/>
        <v>UA_2015_NATIONAL TOTAL_Hg</v>
      </c>
      <c r="B28858" s="113" t="s">
        <v>180</v>
      </c>
      <c r="C28858" s="113">
        <v>2015</v>
      </c>
      <c r="D28858" s="113" t="s">
        <v>122</v>
      </c>
      <c r="E28858" s="113" t="s">
        <v>127</v>
      </c>
      <c r="F28858" s="113" t="s">
        <v>200</v>
      </c>
      <c r="G28858" s="113">
        <v>4.9168299999999996E-3</v>
      </c>
    </row>
    <row r="28859" spans="1:7" x14ac:dyDescent="0.25">
      <c r="A28859" s="108" t="str">
        <f t="shared" si="451"/>
        <v>UA_2015_NATIONAL TOTAL_DIOX</v>
      </c>
      <c r="B28859" s="113" t="s">
        <v>180</v>
      </c>
      <c r="C28859" s="113">
        <v>2015</v>
      </c>
      <c r="D28859" s="113" t="s">
        <v>122</v>
      </c>
      <c r="E28859" s="113" t="s">
        <v>128</v>
      </c>
      <c r="F28859" s="113" t="s">
        <v>200</v>
      </c>
      <c r="G28859" s="150">
        <v>6.4062330000000001E-8</v>
      </c>
    </row>
    <row r="28860" spans="1:7" x14ac:dyDescent="0.25">
      <c r="A28860" s="108" t="str">
        <f t="shared" si="451"/>
        <v>UA_2015_NATIONAL TOTAL_PAH</v>
      </c>
      <c r="B28860" s="113" t="s">
        <v>180</v>
      </c>
      <c r="C28860" s="113">
        <v>2015</v>
      </c>
      <c r="D28860" s="113" t="s">
        <v>122</v>
      </c>
      <c r="E28860" s="113" t="s">
        <v>129</v>
      </c>
      <c r="F28860" s="113" t="s">
        <v>200</v>
      </c>
      <c r="G28860" s="113">
        <v>2.4691999999999999E-2</v>
      </c>
    </row>
    <row r="28861" spans="1:7" x14ac:dyDescent="0.25">
      <c r="A28861" s="108" t="str">
        <f t="shared" si="451"/>
        <v>UA_2015_NATIONAL TOTAL_HCB</v>
      </c>
      <c r="B28861" s="113" t="s">
        <v>180</v>
      </c>
      <c r="C28861" s="113">
        <v>2015</v>
      </c>
      <c r="D28861" s="113" t="s">
        <v>122</v>
      </c>
      <c r="E28861" s="113" t="s">
        <v>130</v>
      </c>
      <c r="F28861" s="113" t="s">
        <v>200</v>
      </c>
      <c r="G28861" s="150">
        <v>3.1976919999999997E-5</v>
      </c>
    </row>
    <row r="28862" spans="1:7" x14ac:dyDescent="0.25">
      <c r="A28862" s="108" t="str">
        <f t="shared" si="451"/>
        <v>UA_2015_NATIONAL TOTAL_PCB</v>
      </c>
      <c r="B28862" s="113" t="s">
        <v>180</v>
      </c>
      <c r="C28862" s="113">
        <v>2015</v>
      </c>
      <c r="D28862" s="113" t="s">
        <v>122</v>
      </c>
      <c r="E28862" s="113" t="s">
        <v>259</v>
      </c>
      <c r="F28862" s="113" t="s">
        <v>200</v>
      </c>
      <c r="G28862" s="150">
        <v>7.9379450000000004E-5</v>
      </c>
    </row>
    <row r="28863" spans="1:7" x14ac:dyDescent="0.25">
      <c r="A28863" s="108" t="str">
        <f t="shared" si="451"/>
        <v>UA_2015_1A3(FS)_NOx</v>
      </c>
      <c r="B28863" s="113" t="s">
        <v>180</v>
      </c>
      <c r="C28863" s="113">
        <v>2015</v>
      </c>
      <c r="D28863" s="113" t="s">
        <v>132</v>
      </c>
      <c r="E28863" s="113" t="s">
        <v>199</v>
      </c>
      <c r="F28863" s="113" t="s">
        <v>200</v>
      </c>
      <c r="G28863" s="113">
        <v>78.774959999999993</v>
      </c>
    </row>
    <row r="28864" spans="1:7" x14ac:dyDescent="0.25">
      <c r="A28864" s="108" t="str">
        <f t="shared" si="451"/>
        <v>UA_2015_1A3(FS)_NMVOC</v>
      </c>
      <c r="B28864" s="113" t="s">
        <v>180</v>
      </c>
      <c r="C28864" s="113">
        <v>2015</v>
      </c>
      <c r="D28864" s="113" t="s">
        <v>132</v>
      </c>
      <c r="E28864" s="113" t="s">
        <v>123</v>
      </c>
      <c r="F28864" s="113" t="s">
        <v>200</v>
      </c>
      <c r="G28864" s="113">
        <v>45.449199999999998</v>
      </c>
    </row>
    <row r="28865" spans="1:7" x14ac:dyDescent="0.25">
      <c r="A28865" s="108" t="str">
        <f t="shared" si="451"/>
        <v>UA_2015_1A3(FS)_NH3</v>
      </c>
      <c r="B28865" s="113" t="s">
        <v>180</v>
      </c>
      <c r="C28865" s="113">
        <v>2015</v>
      </c>
      <c r="D28865" s="113" t="s">
        <v>132</v>
      </c>
      <c r="E28865" s="113" t="s">
        <v>124</v>
      </c>
      <c r="F28865" s="113" t="s">
        <v>200</v>
      </c>
      <c r="G28865" s="113">
        <v>3.1019899999999998</v>
      </c>
    </row>
    <row r="28866" spans="1:7" x14ac:dyDescent="0.25">
      <c r="A28866" s="108" t="str">
        <f t="shared" si="451"/>
        <v>UA_2015_1A3(FS)_PM2.5</v>
      </c>
      <c r="B28866" s="113" t="s">
        <v>180</v>
      </c>
      <c r="C28866" s="113">
        <v>2015</v>
      </c>
      <c r="D28866" s="113" t="s">
        <v>132</v>
      </c>
      <c r="E28866" s="113" t="s">
        <v>203</v>
      </c>
      <c r="F28866" s="113" t="s">
        <v>200</v>
      </c>
      <c r="G28866" s="113">
        <v>5.8167999999999997</v>
      </c>
    </row>
    <row r="28867" spans="1:7" x14ac:dyDescent="0.25">
      <c r="A28867" s="108" t="str">
        <f t="shared" si="451"/>
        <v>UA_2015_3D_NOx</v>
      </c>
      <c r="B28867" s="113" t="s">
        <v>180</v>
      </c>
      <c r="C28867" s="113">
        <v>2015</v>
      </c>
      <c r="D28867" s="113" t="s">
        <v>206</v>
      </c>
      <c r="E28867" s="113" t="s">
        <v>199</v>
      </c>
      <c r="F28867" s="113" t="s">
        <v>200</v>
      </c>
      <c r="G28867" s="113">
        <v>0.39357999999999999</v>
      </c>
    </row>
    <row r="28868" spans="1:7" x14ac:dyDescent="0.25">
      <c r="A28868" s="108" t="str">
        <f t="shared" si="451"/>
        <v>UA_2016_NATIONAL TOTAL_NOx</v>
      </c>
      <c r="B28868" s="113" t="s">
        <v>180</v>
      </c>
      <c r="C28868" s="113">
        <v>2016</v>
      </c>
      <c r="D28868" s="113" t="s">
        <v>122</v>
      </c>
      <c r="E28868" s="113" t="s">
        <v>199</v>
      </c>
      <c r="F28868" s="113" t="s">
        <v>200</v>
      </c>
      <c r="G28868" s="113">
        <v>345.16710999999998</v>
      </c>
    </row>
    <row r="28869" spans="1:7" x14ac:dyDescent="0.25">
      <c r="A28869" s="108" t="str">
        <f t="shared" si="451"/>
        <v>UA_2016_NATIONAL TOTAL_NMVOC</v>
      </c>
      <c r="B28869" s="113" t="s">
        <v>180</v>
      </c>
      <c r="C28869" s="113">
        <v>2016</v>
      </c>
      <c r="D28869" s="113" t="s">
        <v>122</v>
      </c>
      <c r="E28869" s="113" t="s">
        <v>123</v>
      </c>
      <c r="F28869" s="113" t="s">
        <v>200</v>
      </c>
      <c r="G28869" s="113">
        <v>249.93348</v>
      </c>
    </row>
    <row r="28870" spans="1:7" x14ac:dyDescent="0.25">
      <c r="A28870" s="108" t="str">
        <f t="shared" si="451"/>
        <v>UA_2016_NATIONAL TOTAL_SOx</v>
      </c>
      <c r="B28870" s="113" t="s">
        <v>180</v>
      </c>
      <c r="C28870" s="113">
        <v>2016</v>
      </c>
      <c r="D28870" s="113" t="s">
        <v>122</v>
      </c>
      <c r="E28870" s="113" t="s">
        <v>201</v>
      </c>
      <c r="F28870" s="113" t="s">
        <v>200</v>
      </c>
      <c r="G28870" s="113">
        <v>671.44631000000004</v>
      </c>
    </row>
    <row r="28871" spans="1:7" x14ac:dyDescent="0.25">
      <c r="A28871" s="108" t="str">
        <f t="shared" ref="A28871:A28934" si="452">CONCATENATE(B28871,"_",C28871,"_",D28871,"_",E28871)</f>
        <v>UA_2016_NATIONAL TOTAL_NH3</v>
      </c>
      <c r="B28871" s="113" t="s">
        <v>180</v>
      </c>
      <c r="C28871" s="113">
        <v>2016</v>
      </c>
      <c r="D28871" s="113" t="s">
        <v>122</v>
      </c>
      <c r="E28871" s="113" t="s">
        <v>124</v>
      </c>
      <c r="F28871" s="113" t="s">
        <v>200</v>
      </c>
      <c r="G28871" s="113">
        <v>247.71785</v>
      </c>
    </row>
    <row r="28872" spans="1:7" x14ac:dyDescent="0.25">
      <c r="A28872" s="108" t="str">
        <f t="shared" si="452"/>
        <v>UA_2016_NATIONAL TOTAL_PM2.5</v>
      </c>
      <c r="B28872" s="113" t="s">
        <v>180</v>
      </c>
      <c r="C28872" s="113">
        <v>2016</v>
      </c>
      <c r="D28872" s="113" t="s">
        <v>122</v>
      </c>
      <c r="E28872" s="113" t="s">
        <v>203</v>
      </c>
      <c r="F28872" s="113" t="s">
        <v>200</v>
      </c>
      <c r="G28872" s="113">
        <v>62.670819999999999</v>
      </c>
    </row>
    <row r="28873" spans="1:7" x14ac:dyDescent="0.25">
      <c r="A28873" s="108" t="str">
        <f t="shared" si="452"/>
        <v>UA_2016_NATIONAL TOTAL_Pb</v>
      </c>
      <c r="B28873" s="113" t="s">
        <v>180</v>
      </c>
      <c r="C28873" s="113">
        <v>2016</v>
      </c>
      <c r="D28873" s="113" t="s">
        <v>122</v>
      </c>
      <c r="E28873" s="113" t="s">
        <v>125</v>
      </c>
      <c r="F28873" s="113" t="s">
        <v>200</v>
      </c>
      <c r="G28873" s="113">
        <v>0.11838574</v>
      </c>
    </row>
    <row r="28874" spans="1:7" x14ac:dyDescent="0.25">
      <c r="A28874" s="108" t="str">
        <f t="shared" si="452"/>
        <v>UA_2016_NATIONAL TOTAL_Cd</v>
      </c>
      <c r="B28874" s="113" t="s">
        <v>180</v>
      </c>
      <c r="C28874" s="113">
        <v>2016</v>
      </c>
      <c r="D28874" s="113" t="s">
        <v>122</v>
      </c>
      <c r="E28874" s="113" t="s">
        <v>126</v>
      </c>
      <c r="F28874" s="113" t="s">
        <v>200</v>
      </c>
      <c r="G28874" s="113">
        <v>5.6348400000000003E-3</v>
      </c>
    </row>
    <row r="28875" spans="1:7" x14ac:dyDescent="0.25">
      <c r="A28875" s="108" t="str">
        <f t="shared" si="452"/>
        <v>UA_2016_NATIONAL TOTAL_Hg</v>
      </c>
      <c r="B28875" s="113" t="s">
        <v>180</v>
      </c>
      <c r="C28875" s="113">
        <v>2016</v>
      </c>
      <c r="D28875" s="113" t="s">
        <v>122</v>
      </c>
      <c r="E28875" s="113" t="s">
        <v>127</v>
      </c>
      <c r="F28875" s="113" t="s">
        <v>200</v>
      </c>
      <c r="G28875" s="113">
        <v>8.63447E-3</v>
      </c>
    </row>
    <row r="28876" spans="1:7" x14ac:dyDescent="0.25">
      <c r="A28876" s="108" t="str">
        <f t="shared" si="452"/>
        <v>UA_2016_NATIONAL TOTAL_DIOX</v>
      </c>
      <c r="B28876" s="113" t="s">
        <v>180</v>
      </c>
      <c r="C28876" s="113">
        <v>2016</v>
      </c>
      <c r="D28876" s="113" t="s">
        <v>122</v>
      </c>
      <c r="E28876" s="113" t="s">
        <v>128</v>
      </c>
      <c r="F28876" s="113" t="s">
        <v>200</v>
      </c>
      <c r="G28876" s="150">
        <v>7.7071960000000004E-8</v>
      </c>
    </row>
    <row r="28877" spans="1:7" x14ac:dyDescent="0.25">
      <c r="A28877" s="108" t="str">
        <f t="shared" si="452"/>
        <v>UA_2016_NATIONAL TOTAL_PAH</v>
      </c>
      <c r="B28877" s="113" t="s">
        <v>180</v>
      </c>
      <c r="C28877" s="113">
        <v>2016</v>
      </c>
      <c r="D28877" s="113" t="s">
        <v>122</v>
      </c>
      <c r="E28877" s="113" t="s">
        <v>129</v>
      </c>
      <c r="F28877" s="113" t="s">
        <v>200</v>
      </c>
      <c r="G28877" s="113">
        <v>2.2311000000000001E-2</v>
      </c>
    </row>
    <row r="28878" spans="1:7" x14ac:dyDescent="0.25">
      <c r="A28878" s="108" t="str">
        <f t="shared" si="452"/>
        <v>UA_2016_NATIONAL TOTAL_HCB</v>
      </c>
      <c r="B28878" s="113" t="s">
        <v>180</v>
      </c>
      <c r="C28878" s="113">
        <v>2016</v>
      </c>
      <c r="D28878" s="113" t="s">
        <v>122</v>
      </c>
      <c r="E28878" s="113" t="s">
        <v>130</v>
      </c>
      <c r="F28878" s="113" t="s">
        <v>200</v>
      </c>
      <c r="G28878" s="150">
        <v>3.8430360000000001E-5</v>
      </c>
    </row>
    <row r="28879" spans="1:7" x14ac:dyDescent="0.25">
      <c r="A28879" s="108" t="str">
        <f t="shared" si="452"/>
        <v>UA_2016_NATIONAL TOTAL_PCB</v>
      </c>
      <c r="B28879" s="113" t="s">
        <v>180</v>
      </c>
      <c r="C28879" s="113">
        <v>2016</v>
      </c>
      <c r="D28879" s="113" t="s">
        <v>122</v>
      </c>
      <c r="E28879" s="113" t="s">
        <v>259</v>
      </c>
      <c r="F28879" s="113" t="s">
        <v>200</v>
      </c>
      <c r="G28879" s="150">
        <v>9.2424670000000001E-5</v>
      </c>
    </row>
    <row r="28880" spans="1:7" x14ac:dyDescent="0.25">
      <c r="A28880" s="108" t="str">
        <f t="shared" si="452"/>
        <v>UA_2016_1A3(FS)_NOx</v>
      </c>
      <c r="B28880" s="113" t="s">
        <v>180</v>
      </c>
      <c r="C28880" s="113">
        <v>2016</v>
      </c>
      <c r="D28880" s="113" t="s">
        <v>132</v>
      </c>
      <c r="E28880" s="113" t="s">
        <v>199</v>
      </c>
      <c r="F28880" s="113" t="s">
        <v>200</v>
      </c>
      <c r="G28880" s="113">
        <v>81.537019999999998</v>
      </c>
    </row>
    <row r="28881" spans="1:7" x14ac:dyDescent="0.25">
      <c r="A28881" s="108" t="str">
        <f t="shared" si="452"/>
        <v>UA_2016_1A3(FS)_NMVOC</v>
      </c>
      <c r="B28881" s="113" t="s">
        <v>180</v>
      </c>
      <c r="C28881" s="113">
        <v>2016</v>
      </c>
      <c r="D28881" s="113" t="s">
        <v>132</v>
      </c>
      <c r="E28881" s="113" t="s">
        <v>123</v>
      </c>
      <c r="F28881" s="113" t="s">
        <v>200</v>
      </c>
      <c r="G28881" s="113">
        <v>47.119979999999998</v>
      </c>
    </row>
    <row r="28882" spans="1:7" x14ac:dyDescent="0.25">
      <c r="A28882" s="108" t="str">
        <f t="shared" si="452"/>
        <v>UA_2016_1A3(FS)_NH3</v>
      </c>
      <c r="B28882" s="113" t="s">
        <v>180</v>
      </c>
      <c r="C28882" s="113">
        <v>2016</v>
      </c>
      <c r="D28882" s="113" t="s">
        <v>132</v>
      </c>
      <c r="E28882" s="113" t="s">
        <v>124</v>
      </c>
      <c r="F28882" s="113" t="s">
        <v>200</v>
      </c>
      <c r="G28882" s="113">
        <v>3.2591899999999998</v>
      </c>
    </row>
    <row r="28883" spans="1:7" x14ac:dyDescent="0.25">
      <c r="A28883" s="108" t="str">
        <f t="shared" si="452"/>
        <v>UA_2016_1A3(FS)_PM2.5</v>
      </c>
      <c r="B28883" s="113" t="s">
        <v>180</v>
      </c>
      <c r="C28883" s="113">
        <v>2016</v>
      </c>
      <c r="D28883" s="113" t="s">
        <v>132</v>
      </c>
      <c r="E28883" s="113" t="s">
        <v>203</v>
      </c>
      <c r="F28883" s="113" t="s">
        <v>200</v>
      </c>
      <c r="G28883" s="113">
        <v>6.0123699999999998</v>
      </c>
    </row>
    <row r="28884" spans="1:7" x14ac:dyDescent="0.25">
      <c r="A28884" s="108" t="str">
        <f t="shared" si="452"/>
        <v>UA_2016_3D_NOx</v>
      </c>
      <c r="B28884" s="113" t="s">
        <v>180</v>
      </c>
      <c r="C28884" s="113">
        <v>2016</v>
      </c>
      <c r="D28884" s="113" t="s">
        <v>206</v>
      </c>
      <c r="E28884" s="113" t="s">
        <v>199</v>
      </c>
      <c r="F28884" s="113" t="s">
        <v>200</v>
      </c>
      <c r="G28884" s="113">
        <v>0.54844999999999999</v>
      </c>
    </row>
    <row r="28885" spans="1:7" x14ac:dyDescent="0.25">
      <c r="A28885" s="108" t="str">
        <f t="shared" si="452"/>
        <v>UA_2017_NATIONAL TOTAL_NOx</v>
      </c>
      <c r="B28885" s="113" t="s">
        <v>180</v>
      </c>
      <c r="C28885" s="113">
        <v>2017</v>
      </c>
      <c r="D28885" s="113" t="s">
        <v>122</v>
      </c>
      <c r="E28885" s="113" t="s">
        <v>199</v>
      </c>
      <c r="F28885" s="113" t="s">
        <v>200</v>
      </c>
      <c r="G28885" s="113">
        <v>339.92763000000002</v>
      </c>
    </row>
    <row r="28886" spans="1:7" x14ac:dyDescent="0.25">
      <c r="A28886" s="108" t="str">
        <f t="shared" si="452"/>
        <v>UA_2017_NATIONAL TOTAL_NMVOC</v>
      </c>
      <c r="B28886" s="113" t="s">
        <v>180</v>
      </c>
      <c r="C28886" s="113">
        <v>2017</v>
      </c>
      <c r="D28886" s="113" t="s">
        <v>122</v>
      </c>
      <c r="E28886" s="113" t="s">
        <v>123</v>
      </c>
      <c r="F28886" s="113" t="s">
        <v>200</v>
      </c>
      <c r="G28886" s="113">
        <v>247.95940999999999</v>
      </c>
    </row>
    <row r="28887" spans="1:7" x14ac:dyDescent="0.25">
      <c r="A28887" s="108" t="str">
        <f t="shared" si="452"/>
        <v>UA_2017_NATIONAL TOTAL_SOx</v>
      </c>
      <c r="B28887" s="113" t="s">
        <v>180</v>
      </c>
      <c r="C28887" s="113">
        <v>2017</v>
      </c>
      <c r="D28887" s="113" t="s">
        <v>122</v>
      </c>
      <c r="E28887" s="113" t="s">
        <v>201</v>
      </c>
      <c r="F28887" s="113" t="s">
        <v>200</v>
      </c>
      <c r="G28887" s="113">
        <v>643.02557000000002</v>
      </c>
    </row>
    <row r="28888" spans="1:7" x14ac:dyDescent="0.25">
      <c r="A28888" s="108" t="str">
        <f t="shared" si="452"/>
        <v>UA_2017_NATIONAL TOTAL_NH3</v>
      </c>
      <c r="B28888" s="113" t="s">
        <v>180</v>
      </c>
      <c r="C28888" s="113">
        <v>2017</v>
      </c>
      <c r="D28888" s="113" t="s">
        <v>122</v>
      </c>
      <c r="E28888" s="113" t="s">
        <v>124</v>
      </c>
      <c r="F28888" s="113" t="s">
        <v>200</v>
      </c>
      <c r="G28888" s="113">
        <v>238.99544</v>
      </c>
    </row>
    <row r="28889" spans="1:7" x14ac:dyDescent="0.25">
      <c r="A28889" s="108" t="str">
        <f t="shared" si="452"/>
        <v>UA_2017_NATIONAL TOTAL_PM2.5</v>
      </c>
      <c r="B28889" s="113" t="s">
        <v>180</v>
      </c>
      <c r="C28889" s="113">
        <v>2017</v>
      </c>
      <c r="D28889" s="113" t="s">
        <v>122</v>
      </c>
      <c r="E28889" s="113" t="s">
        <v>203</v>
      </c>
      <c r="F28889" s="113" t="s">
        <v>200</v>
      </c>
      <c r="G28889" s="113">
        <v>57.61206</v>
      </c>
    </row>
    <row r="28890" spans="1:7" x14ac:dyDescent="0.25">
      <c r="A28890" s="108" t="str">
        <f t="shared" si="452"/>
        <v>UA_2017_NATIONAL TOTAL_Pb</v>
      </c>
      <c r="B28890" s="113" t="s">
        <v>180</v>
      </c>
      <c r="C28890" s="113">
        <v>2017</v>
      </c>
      <c r="D28890" s="113" t="s">
        <v>122</v>
      </c>
      <c r="E28890" s="113" t="s">
        <v>125</v>
      </c>
      <c r="F28890" s="113" t="s">
        <v>200</v>
      </c>
      <c r="G28890" s="113">
        <v>0.11717292999999999</v>
      </c>
    </row>
    <row r="28891" spans="1:7" x14ac:dyDescent="0.25">
      <c r="A28891" s="108" t="str">
        <f t="shared" si="452"/>
        <v>UA_2017_NATIONAL TOTAL_Cd</v>
      </c>
      <c r="B28891" s="113" t="s">
        <v>180</v>
      </c>
      <c r="C28891" s="113">
        <v>2017</v>
      </c>
      <c r="D28891" s="113" t="s">
        <v>122</v>
      </c>
      <c r="E28891" s="113" t="s">
        <v>126</v>
      </c>
      <c r="F28891" s="113" t="s">
        <v>200</v>
      </c>
      <c r="G28891" s="113">
        <v>3.9719400000000002E-3</v>
      </c>
    </row>
    <row r="28892" spans="1:7" x14ac:dyDescent="0.25">
      <c r="A28892" s="108" t="str">
        <f t="shared" si="452"/>
        <v>UA_2017_NATIONAL TOTAL_Hg</v>
      </c>
      <c r="B28892" s="113" t="s">
        <v>180</v>
      </c>
      <c r="C28892" s="113">
        <v>2017</v>
      </c>
      <c r="D28892" s="113" t="s">
        <v>122</v>
      </c>
      <c r="E28892" s="113" t="s">
        <v>127</v>
      </c>
      <c r="F28892" s="113" t="s">
        <v>200</v>
      </c>
      <c r="G28892" s="113">
        <v>7.4925399999999998E-3</v>
      </c>
    </row>
    <row r="28893" spans="1:7" x14ac:dyDescent="0.25">
      <c r="A28893" s="108" t="str">
        <f t="shared" si="452"/>
        <v>UA_2017_NATIONAL TOTAL_DIOX</v>
      </c>
      <c r="B28893" s="113" t="s">
        <v>180</v>
      </c>
      <c r="C28893" s="113">
        <v>2017</v>
      </c>
      <c r="D28893" s="113" t="s">
        <v>122</v>
      </c>
      <c r="E28893" s="113" t="s">
        <v>128</v>
      </c>
      <c r="F28893" s="113" t="s">
        <v>200</v>
      </c>
      <c r="G28893" s="150">
        <v>7.3399039999999994E-8</v>
      </c>
    </row>
    <row r="28894" spans="1:7" x14ac:dyDescent="0.25">
      <c r="A28894" s="108" t="str">
        <f t="shared" si="452"/>
        <v>UA_2017_NATIONAL TOTAL_PAH</v>
      </c>
      <c r="B28894" s="113" t="s">
        <v>180</v>
      </c>
      <c r="C28894" s="113">
        <v>2017</v>
      </c>
      <c r="D28894" s="113" t="s">
        <v>122</v>
      </c>
      <c r="E28894" s="113" t="s">
        <v>129</v>
      </c>
      <c r="F28894" s="113" t="s">
        <v>200</v>
      </c>
      <c r="G28894" s="113">
        <v>2.0102999999999999E-2</v>
      </c>
    </row>
    <row r="28895" spans="1:7" x14ac:dyDescent="0.25">
      <c r="A28895" s="108" t="str">
        <f t="shared" si="452"/>
        <v>UA_2017_NATIONAL TOTAL_HCB</v>
      </c>
      <c r="B28895" s="113" t="s">
        <v>180</v>
      </c>
      <c r="C28895" s="113">
        <v>2017</v>
      </c>
      <c r="D28895" s="113" t="s">
        <v>122</v>
      </c>
      <c r="E28895" s="113" t="s">
        <v>130</v>
      </c>
      <c r="F28895" s="113" t="s">
        <v>200</v>
      </c>
      <c r="G28895" s="150">
        <v>3.4263929999999998E-5</v>
      </c>
    </row>
    <row r="28896" spans="1:7" x14ac:dyDescent="0.25">
      <c r="A28896" s="108" t="str">
        <f t="shared" si="452"/>
        <v>UA_2017_NATIONAL TOTAL_PCB</v>
      </c>
      <c r="B28896" s="113" t="s">
        <v>180</v>
      </c>
      <c r="C28896" s="113">
        <v>2017</v>
      </c>
      <c r="D28896" s="113" t="s">
        <v>122</v>
      </c>
      <c r="E28896" s="113" t="s">
        <v>259</v>
      </c>
      <c r="F28896" s="113" t="s">
        <v>200</v>
      </c>
      <c r="G28896" s="150">
        <v>8.991972E-5</v>
      </c>
    </row>
    <row r="28897" spans="1:7" x14ac:dyDescent="0.25">
      <c r="A28897" s="108" t="str">
        <f t="shared" si="452"/>
        <v>UA_2017_1A3(FS)_NOx</v>
      </c>
      <c r="B28897" s="113" t="s">
        <v>180</v>
      </c>
      <c r="C28897" s="113">
        <v>2017</v>
      </c>
      <c r="D28897" s="113" t="s">
        <v>132</v>
      </c>
      <c r="E28897" s="113" t="s">
        <v>199</v>
      </c>
      <c r="F28897" s="113" t="s">
        <v>200</v>
      </c>
      <c r="G28897" s="113">
        <v>80.539789999999996</v>
      </c>
    </row>
    <row r="28898" spans="1:7" x14ac:dyDescent="0.25">
      <c r="A28898" s="108" t="str">
        <f t="shared" si="452"/>
        <v>UA_2017_1A3(FS)_NMVOC</v>
      </c>
      <c r="B28898" s="113" t="s">
        <v>180</v>
      </c>
      <c r="C28898" s="113">
        <v>2017</v>
      </c>
      <c r="D28898" s="113" t="s">
        <v>132</v>
      </c>
      <c r="E28898" s="113" t="s">
        <v>123</v>
      </c>
      <c r="F28898" s="113" t="s">
        <v>200</v>
      </c>
      <c r="G28898" s="113">
        <v>46.097940000000001</v>
      </c>
    </row>
    <row r="28899" spans="1:7" x14ac:dyDescent="0.25">
      <c r="A28899" s="108" t="str">
        <f t="shared" si="452"/>
        <v>UA_2017_1A3(FS)_NH3</v>
      </c>
      <c r="B28899" s="113" t="s">
        <v>180</v>
      </c>
      <c r="C28899" s="113">
        <v>2017</v>
      </c>
      <c r="D28899" s="113" t="s">
        <v>132</v>
      </c>
      <c r="E28899" s="113" t="s">
        <v>124</v>
      </c>
      <c r="F28899" s="113" t="s">
        <v>200</v>
      </c>
      <c r="G28899" s="113">
        <v>3.14656</v>
      </c>
    </row>
    <row r="28900" spans="1:7" x14ac:dyDescent="0.25">
      <c r="A28900" s="108" t="str">
        <f t="shared" si="452"/>
        <v>UA_2017_1A3(FS)_PM2.5</v>
      </c>
      <c r="B28900" s="113" t="s">
        <v>180</v>
      </c>
      <c r="C28900" s="113">
        <v>2017</v>
      </c>
      <c r="D28900" s="113" t="s">
        <v>132</v>
      </c>
      <c r="E28900" s="113" t="s">
        <v>203</v>
      </c>
      <c r="F28900" s="113" t="s">
        <v>200</v>
      </c>
      <c r="G28900" s="113">
        <v>5.9391699999999998</v>
      </c>
    </row>
    <row r="28901" spans="1:7" x14ac:dyDescent="0.25">
      <c r="A28901" s="108" t="str">
        <f t="shared" si="452"/>
        <v>UA_2017_3D_NOx</v>
      </c>
      <c r="B28901" s="113" t="s">
        <v>180</v>
      </c>
      <c r="C28901" s="113">
        <v>2017</v>
      </c>
      <c r="D28901" s="113" t="s">
        <v>206</v>
      </c>
      <c r="E28901" s="113" t="s">
        <v>199</v>
      </c>
      <c r="F28901" s="113" t="s">
        <v>200</v>
      </c>
      <c r="G28901" s="113">
        <v>0.88829999999999998</v>
      </c>
    </row>
    <row r="28902" spans="1:7" x14ac:dyDescent="0.25">
      <c r="A28902" s="108" t="str">
        <f t="shared" si="452"/>
        <v>UA_2018_NATIONAL TOTAL_NOx</v>
      </c>
      <c r="B28902" s="113" t="s">
        <v>180</v>
      </c>
      <c r="C28902" s="113">
        <v>2018</v>
      </c>
      <c r="D28902" s="113" t="s">
        <v>122</v>
      </c>
      <c r="E28902" s="113" t="s">
        <v>199</v>
      </c>
      <c r="F28902" s="113" t="s">
        <v>200</v>
      </c>
      <c r="G28902" s="113">
        <v>347.00844000000001</v>
      </c>
    </row>
    <row r="28903" spans="1:7" x14ac:dyDescent="0.25">
      <c r="A28903" s="108" t="str">
        <f t="shared" si="452"/>
        <v>UA_2018_NATIONAL TOTAL_NMVOC</v>
      </c>
      <c r="B28903" s="113" t="s">
        <v>180</v>
      </c>
      <c r="C28903" s="113">
        <v>2018</v>
      </c>
      <c r="D28903" s="113" t="s">
        <v>122</v>
      </c>
      <c r="E28903" s="113" t="s">
        <v>123</v>
      </c>
      <c r="F28903" s="113" t="s">
        <v>200</v>
      </c>
      <c r="G28903" s="113">
        <v>239.12640999999999</v>
      </c>
    </row>
    <row r="28904" spans="1:7" x14ac:dyDescent="0.25">
      <c r="A28904" s="108" t="str">
        <f t="shared" si="452"/>
        <v>UA_2018_NATIONAL TOTAL_SOx</v>
      </c>
      <c r="B28904" s="113" t="s">
        <v>180</v>
      </c>
      <c r="C28904" s="113">
        <v>2018</v>
      </c>
      <c r="D28904" s="113" t="s">
        <v>122</v>
      </c>
      <c r="E28904" s="113" t="s">
        <v>201</v>
      </c>
      <c r="F28904" s="113" t="s">
        <v>200</v>
      </c>
      <c r="G28904" s="113">
        <v>674.75606000000005</v>
      </c>
    </row>
    <row r="28905" spans="1:7" x14ac:dyDescent="0.25">
      <c r="A28905" s="108" t="str">
        <f t="shared" si="452"/>
        <v>UA_2018_NATIONAL TOTAL_NH3</v>
      </c>
      <c r="B28905" s="113" t="s">
        <v>180</v>
      </c>
      <c r="C28905" s="113">
        <v>2018</v>
      </c>
      <c r="D28905" s="113" t="s">
        <v>122</v>
      </c>
      <c r="E28905" s="113" t="s">
        <v>124</v>
      </c>
      <c r="F28905" s="113" t="s">
        <v>200</v>
      </c>
      <c r="G28905" s="113">
        <v>234.7055</v>
      </c>
    </row>
    <row r="28906" spans="1:7" x14ac:dyDescent="0.25">
      <c r="A28906" s="108" t="str">
        <f t="shared" si="452"/>
        <v>UA_2018_NATIONAL TOTAL_PM2.5</v>
      </c>
      <c r="B28906" s="113" t="s">
        <v>180</v>
      </c>
      <c r="C28906" s="113">
        <v>2018</v>
      </c>
      <c r="D28906" s="113" t="s">
        <v>122</v>
      </c>
      <c r="E28906" s="113" t="s">
        <v>203</v>
      </c>
      <c r="F28906" s="113" t="s">
        <v>200</v>
      </c>
      <c r="G28906" s="113">
        <v>61.059640000000002</v>
      </c>
    </row>
    <row r="28907" spans="1:7" x14ac:dyDescent="0.25">
      <c r="A28907" s="108" t="str">
        <f t="shared" si="452"/>
        <v>UA_2018_NATIONAL TOTAL_Pb</v>
      </c>
      <c r="B28907" s="113" t="s">
        <v>180</v>
      </c>
      <c r="C28907" s="113">
        <v>2018</v>
      </c>
      <c r="D28907" s="113" t="s">
        <v>122</v>
      </c>
      <c r="E28907" s="113" t="s">
        <v>125</v>
      </c>
      <c r="F28907" s="113" t="s">
        <v>200</v>
      </c>
      <c r="G28907" s="113">
        <v>0.11139862</v>
      </c>
    </row>
    <row r="28908" spans="1:7" x14ac:dyDescent="0.25">
      <c r="A28908" s="108" t="str">
        <f t="shared" si="452"/>
        <v>UA_2018_NATIONAL TOTAL_Cd</v>
      </c>
      <c r="B28908" s="113" t="s">
        <v>180</v>
      </c>
      <c r="C28908" s="113">
        <v>2018</v>
      </c>
      <c r="D28908" s="113" t="s">
        <v>122</v>
      </c>
      <c r="E28908" s="113" t="s">
        <v>126</v>
      </c>
      <c r="F28908" s="113" t="s">
        <v>200</v>
      </c>
      <c r="G28908" s="113">
        <v>4.3070499999999998E-3</v>
      </c>
    </row>
    <row r="28909" spans="1:7" x14ac:dyDescent="0.25">
      <c r="A28909" s="108" t="str">
        <f t="shared" si="452"/>
        <v>UA_2018_NATIONAL TOTAL_Hg</v>
      </c>
      <c r="B28909" s="113" t="s">
        <v>180</v>
      </c>
      <c r="C28909" s="113">
        <v>2018</v>
      </c>
      <c r="D28909" s="113" t="s">
        <v>122</v>
      </c>
      <c r="E28909" s="113" t="s">
        <v>127</v>
      </c>
      <c r="F28909" s="113" t="s">
        <v>200</v>
      </c>
      <c r="G28909" s="113">
        <v>7.5024599999999999E-3</v>
      </c>
    </row>
    <row r="28910" spans="1:7" x14ac:dyDescent="0.25">
      <c r="A28910" s="108" t="str">
        <f t="shared" si="452"/>
        <v>UA_2018_NATIONAL TOTAL_DIOX</v>
      </c>
      <c r="B28910" s="113" t="s">
        <v>180</v>
      </c>
      <c r="C28910" s="113">
        <v>2018</v>
      </c>
      <c r="D28910" s="113" t="s">
        <v>122</v>
      </c>
      <c r="E28910" s="113" t="s">
        <v>128</v>
      </c>
      <c r="F28910" s="113" t="s">
        <v>200</v>
      </c>
      <c r="G28910" s="150">
        <v>7.3613819999999996E-8</v>
      </c>
    </row>
    <row r="28911" spans="1:7" x14ac:dyDescent="0.25">
      <c r="A28911" s="108" t="str">
        <f t="shared" si="452"/>
        <v>UA_2018_NATIONAL TOTAL_PAH</v>
      </c>
      <c r="B28911" s="113" t="s">
        <v>180</v>
      </c>
      <c r="C28911" s="113">
        <v>2018</v>
      </c>
      <c r="D28911" s="113" t="s">
        <v>122</v>
      </c>
      <c r="E28911" s="113" t="s">
        <v>129</v>
      </c>
      <c r="F28911" s="113" t="s">
        <v>200</v>
      </c>
      <c r="G28911" s="113">
        <v>1.3140000000000001E-3</v>
      </c>
    </row>
    <row r="28912" spans="1:7" x14ac:dyDescent="0.25">
      <c r="A28912" s="108" t="str">
        <f t="shared" si="452"/>
        <v>UA_2018_NATIONAL TOTAL_HCB</v>
      </c>
      <c r="B28912" s="113" t="s">
        <v>180</v>
      </c>
      <c r="C28912" s="113">
        <v>2018</v>
      </c>
      <c r="D28912" s="113" t="s">
        <v>122</v>
      </c>
      <c r="E28912" s="113" t="s">
        <v>130</v>
      </c>
      <c r="F28912" s="113" t="s">
        <v>200</v>
      </c>
      <c r="G28912" s="150">
        <v>3.3414999999999998E-5</v>
      </c>
    </row>
    <row r="28913" spans="1:7" x14ac:dyDescent="0.25">
      <c r="A28913" s="108" t="str">
        <f t="shared" si="452"/>
        <v>UA_2018_NATIONAL TOTAL_PCB</v>
      </c>
      <c r="B28913" s="113" t="s">
        <v>180</v>
      </c>
      <c r="C28913" s="113">
        <v>2018</v>
      </c>
      <c r="D28913" s="113" t="s">
        <v>122</v>
      </c>
      <c r="E28913" s="113" t="s">
        <v>259</v>
      </c>
      <c r="F28913" s="113" t="s">
        <v>200</v>
      </c>
      <c r="G28913" s="150">
        <v>9.5618550000000003E-5</v>
      </c>
    </row>
    <row r="28914" spans="1:7" x14ac:dyDescent="0.25">
      <c r="A28914" s="108" t="str">
        <f t="shared" si="452"/>
        <v>UA_2018_1A3(FS)_NOx</v>
      </c>
      <c r="B28914" s="113" t="s">
        <v>180</v>
      </c>
      <c r="C28914" s="113">
        <v>2018</v>
      </c>
      <c r="D28914" s="113" t="s">
        <v>132</v>
      </c>
      <c r="E28914" s="113" t="s">
        <v>199</v>
      </c>
      <c r="F28914" s="113" t="s">
        <v>200</v>
      </c>
      <c r="G28914" s="113">
        <v>79.267349999999993</v>
      </c>
    </row>
    <row r="28915" spans="1:7" x14ac:dyDescent="0.25">
      <c r="A28915" s="108" t="str">
        <f t="shared" si="452"/>
        <v>UA_2018_1A3(FS)_NMVOC</v>
      </c>
      <c r="B28915" s="113" t="s">
        <v>180</v>
      </c>
      <c r="C28915" s="113">
        <v>2018</v>
      </c>
      <c r="D28915" s="113" t="s">
        <v>132</v>
      </c>
      <c r="E28915" s="113" t="s">
        <v>123</v>
      </c>
      <c r="F28915" s="113" t="s">
        <v>200</v>
      </c>
      <c r="G28915" s="113">
        <v>45.037430000000001</v>
      </c>
    </row>
    <row r="28916" spans="1:7" x14ac:dyDescent="0.25">
      <c r="A28916" s="108" t="str">
        <f t="shared" si="452"/>
        <v>UA_2018_1A3(FS)_NH3</v>
      </c>
      <c r="B28916" s="113" t="s">
        <v>180</v>
      </c>
      <c r="C28916" s="113">
        <v>2018</v>
      </c>
      <c r="D28916" s="113" t="s">
        <v>132</v>
      </c>
      <c r="E28916" s="113" t="s">
        <v>124</v>
      </c>
      <c r="F28916" s="113" t="s">
        <v>200</v>
      </c>
      <c r="G28916" s="113">
        <v>3.05762</v>
      </c>
    </row>
    <row r="28917" spans="1:7" x14ac:dyDescent="0.25">
      <c r="A28917" s="108" t="str">
        <f t="shared" si="452"/>
        <v>UA_2018_1A3(FS)_PM2.5</v>
      </c>
      <c r="B28917" s="113" t="s">
        <v>180</v>
      </c>
      <c r="C28917" s="113">
        <v>2018</v>
      </c>
      <c r="D28917" s="113" t="s">
        <v>132</v>
      </c>
      <c r="E28917" s="113" t="s">
        <v>203</v>
      </c>
      <c r="F28917" s="113" t="s">
        <v>200</v>
      </c>
      <c r="G28917" s="113">
        <v>5.8413199999999996</v>
      </c>
    </row>
    <row r="28918" spans="1:7" x14ac:dyDescent="0.25">
      <c r="A28918" s="108" t="str">
        <f t="shared" si="452"/>
        <v>UA_2018_3D_NOx</v>
      </c>
      <c r="B28918" s="113" t="s">
        <v>180</v>
      </c>
      <c r="C28918" s="113">
        <v>2018</v>
      </c>
      <c r="D28918" s="113" t="s">
        <v>206</v>
      </c>
      <c r="E28918" s="113" t="s">
        <v>199</v>
      </c>
      <c r="F28918" s="113" t="s">
        <v>200</v>
      </c>
      <c r="G28918" s="113">
        <v>0.78583999999999998</v>
      </c>
    </row>
    <row r="28919" spans="1:7" x14ac:dyDescent="0.25">
      <c r="A28919" s="108" t="str">
        <f t="shared" si="452"/>
        <v>UA_2019_NATIONAL TOTAL_NOx</v>
      </c>
      <c r="B28919" s="113" t="s">
        <v>180</v>
      </c>
      <c r="C28919" s="113">
        <v>2019</v>
      </c>
      <c r="D28919" s="113" t="s">
        <v>122</v>
      </c>
      <c r="E28919" s="113" t="s">
        <v>199</v>
      </c>
      <c r="F28919" s="113" t="s">
        <v>200</v>
      </c>
      <c r="G28919" s="113">
        <v>427.87155999999999</v>
      </c>
    </row>
    <row r="28920" spans="1:7" x14ac:dyDescent="0.25">
      <c r="A28920" s="108" t="str">
        <f t="shared" si="452"/>
        <v>UA_2019_NATIONAL TOTAL_NMVOC</v>
      </c>
      <c r="B28920" s="113" t="s">
        <v>180</v>
      </c>
      <c r="C28920" s="113">
        <v>2019</v>
      </c>
      <c r="D28920" s="113" t="s">
        <v>122</v>
      </c>
      <c r="E28920" s="113" t="s">
        <v>123</v>
      </c>
      <c r="F28920" s="113" t="s">
        <v>200</v>
      </c>
      <c r="G28920" s="113">
        <v>328.89487000000003</v>
      </c>
    </row>
    <row r="28921" spans="1:7" x14ac:dyDescent="0.25">
      <c r="A28921" s="108" t="str">
        <f t="shared" si="452"/>
        <v>UA_2019_NATIONAL TOTAL_SOx</v>
      </c>
      <c r="B28921" s="113" t="s">
        <v>180</v>
      </c>
      <c r="C28921" s="113">
        <v>2019</v>
      </c>
      <c r="D28921" s="113" t="s">
        <v>122</v>
      </c>
      <c r="E28921" s="113" t="s">
        <v>201</v>
      </c>
      <c r="F28921" s="113" t="s">
        <v>200</v>
      </c>
      <c r="G28921" s="113">
        <v>840.38205000000005</v>
      </c>
    </row>
    <row r="28922" spans="1:7" x14ac:dyDescent="0.25">
      <c r="A28922" s="108" t="str">
        <f t="shared" si="452"/>
        <v>UA_2019_NATIONAL TOTAL_NH3</v>
      </c>
      <c r="B28922" s="113" t="s">
        <v>180</v>
      </c>
      <c r="C28922" s="113">
        <v>2019</v>
      </c>
      <c r="D28922" s="113" t="s">
        <v>122</v>
      </c>
      <c r="E28922" s="113" t="s">
        <v>124</v>
      </c>
      <c r="F28922" s="113" t="s">
        <v>200</v>
      </c>
      <c r="G28922" s="113">
        <v>233.1198</v>
      </c>
    </row>
    <row r="28923" spans="1:7" x14ac:dyDescent="0.25">
      <c r="A28923" s="108" t="str">
        <f t="shared" si="452"/>
        <v>UA_2019_NATIONAL TOTAL_PM2.5</v>
      </c>
      <c r="B28923" s="113" t="s">
        <v>180</v>
      </c>
      <c r="C28923" s="113">
        <v>2019</v>
      </c>
      <c r="D28923" s="113" t="s">
        <v>122</v>
      </c>
      <c r="E28923" s="113" t="s">
        <v>203</v>
      </c>
      <c r="F28923" s="113" t="s">
        <v>200</v>
      </c>
      <c r="G28923" s="113">
        <v>207.23326</v>
      </c>
    </row>
    <row r="28924" spans="1:7" x14ac:dyDescent="0.25">
      <c r="A28924" s="108" t="str">
        <f t="shared" si="452"/>
        <v>UA_2019_NATIONAL TOTAL_Pb</v>
      </c>
      <c r="B28924" s="113" t="s">
        <v>180</v>
      </c>
      <c r="C28924" s="113">
        <v>2019</v>
      </c>
      <c r="D28924" s="113" t="s">
        <v>122</v>
      </c>
      <c r="E28924" s="113" t="s">
        <v>125</v>
      </c>
      <c r="F28924" s="113" t="s">
        <v>200</v>
      </c>
      <c r="G28924" s="113">
        <v>0.33730573000000003</v>
      </c>
    </row>
    <row r="28925" spans="1:7" x14ac:dyDescent="0.25">
      <c r="A28925" s="108" t="str">
        <f t="shared" si="452"/>
        <v>UA_2019_NATIONAL TOTAL_Cd</v>
      </c>
      <c r="B28925" s="113" t="s">
        <v>180</v>
      </c>
      <c r="C28925" s="113">
        <v>2019</v>
      </c>
      <c r="D28925" s="113" t="s">
        <v>122</v>
      </c>
      <c r="E28925" s="113" t="s">
        <v>126</v>
      </c>
      <c r="F28925" s="113" t="s">
        <v>200</v>
      </c>
      <c r="G28925" s="113">
        <v>6.2020199999999999E-3</v>
      </c>
    </row>
    <row r="28926" spans="1:7" x14ac:dyDescent="0.25">
      <c r="A28926" s="108" t="str">
        <f t="shared" si="452"/>
        <v>UA_2019_NATIONAL TOTAL_Hg</v>
      </c>
      <c r="B28926" s="113" t="s">
        <v>180</v>
      </c>
      <c r="C28926" s="113">
        <v>2019</v>
      </c>
      <c r="D28926" s="113" t="s">
        <v>122</v>
      </c>
      <c r="E28926" s="113" t="s">
        <v>127</v>
      </c>
      <c r="F28926" s="113" t="s">
        <v>200</v>
      </c>
      <c r="G28926" s="113">
        <v>4.0859300000000001E-2</v>
      </c>
    </row>
    <row r="28927" spans="1:7" x14ac:dyDescent="0.25">
      <c r="A28927" s="108" t="str">
        <f t="shared" si="452"/>
        <v>UA_2019_NATIONAL TOTAL_DIOX</v>
      </c>
      <c r="B28927" s="113" t="s">
        <v>180</v>
      </c>
      <c r="C28927" s="113">
        <v>2019</v>
      </c>
      <c r="D28927" s="113" t="s">
        <v>122</v>
      </c>
      <c r="E28927" s="113" t="s">
        <v>128</v>
      </c>
      <c r="F28927" s="113" t="s">
        <v>200</v>
      </c>
      <c r="G28927" s="150">
        <v>2.1040481999999999E-7</v>
      </c>
    </row>
    <row r="28928" spans="1:7" x14ac:dyDescent="0.25">
      <c r="A28928" s="108" t="str">
        <f t="shared" si="452"/>
        <v>UA_2019_NATIONAL TOTAL_PAH</v>
      </c>
      <c r="B28928" s="113" t="s">
        <v>180</v>
      </c>
      <c r="C28928" s="113">
        <v>2019</v>
      </c>
      <c r="D28928" s="113" t="s">
        <v>122</v>
      </c>
      <c r="E28928" s="113" t="s">
        <v>129</v>
      </c>
      <c r="F28928" s="113" t="s">
        <v>200</v>
      </c>
      <c r="G28928" s="113">
        <v>4.7061E-4</v>
      </c>
    </row>
    <row r="28929" spans="1:7" x14ac:dyDescent="0.25">
      <c r="A28929" s="108" t="str">
        <f t="shared" si="452"/>
        <v>UA_2019_NATIONAL TOTAL_HCB</v>
      </c>
      <c r="B28929" s="113" t="s">
        <v>180</v>
      </c>
      <c r="C28929" s="113">
        <v>2019</v>
      </c>
      <c r="D28929" s="113" t="s">
        <v>122</v>
      </c>
      <c r="E28929" s="113" t="s">
        <v>130</v>
      </c>
      <c r="F28929" s="113" t="s">
        <v>200</v>
      </c>
      <c r="G28929" s="150">
        <v>2.6225830000000001E-5</v>
      </c>
    </row>
    <row r="28930" spans="1:7" x14ac:dyDescent="0.25">
      <c r="A28930" s="108" t="str">
        <f t="shared" si="452"/>
        <v>UA_2019_NATIONAL TOTAL_PCB</v>
      </c>
      <c r="B28930" s="113" t="s">
        <v>180</v>
      </c>
      <c r="C28930" s="113">
        <v>2019</v>
      </c>
      <c r="D28930" s="113" t="s">
        <v>122</v>
      </c>
      <c r="E28930" s="113" t="s">
        <v>259</v>
      </c>
      <c r="F28930" s="113" t="s">
        <v>200</v>
      </c>
      <c r="G28930" s="113">
        <v>2.0598710000000001E-4</v>
      </c>
    </row>
    <row r="28931" spans="1:7" x14ac:dyDescent="0.25">
      <c r="A28931" s="108" t="str">
        <f t="shared" si="452"/>
        <v>UA_2019_1A3(FS)_NOx</v>
      </c>
      <c r="B28931" s="113" t="s">
        <v>180</v>
      </c>
      <c r="C28931" s="113">
        <v>2019</v>
      </c>
      <c r="D28931" s="113" t="s">
        <v>132</v>
      </c>
      <c r="E28931" s="113" t="s">
        <v>199</v>
      </c>
      <c r="F28931" s="113" t="s">
        <v>200</v>
      </c>
      <c r="G28931" s="113">
        <v>78.76388</v>
      </c>
    </row>
    <row r="28932" spans="1:7" x14ac:dyDescent="0.25">
      <c r="A28932" s="108" t="str">
        <f t="shared" si="452"/>
        <v>UA_2019_1A3(FS)_NMVOC</v>
      </c>
      <c r="B28932" s="113" t="s">
        <v>180</v>
      </c>
      <c r="C28932" s="113">
        <v>2019</v>
      </c>
      <c r="D28932" s="113" t="s">
        <v>132</v>
      </c>
      <c r="E28932" s="113" t="s">
        <v>123</v>
      </c>
      <c r="F28932" s="113" t="s">
        <v>200</v>
      </c>
      <c r="G28932" s="113">
        <v>44.663980000000002</v>
      </c>
    </row>
    <row r="28933" spans="1:7" x14ac:dyDescent="0.25">
      <c r="A28933" s="108" t="str">
        <f t="shared" si="452"/>
        <v>UA_2019_1A3(FS)_NH3</v>
      </c>
      <c r="B28933" s="113" t="s">
        <v>180</v>
      </c>
      <c r="C28933" s="113">
        <v>2019</v>
      </c>
      <c r="D28933" s="113" t="s">
        <v>132</v>
      </c>
      <c r="E28933" s="113" t="s">
        <v>124</v>
      </c>
      <c r="F28933" s="113" t="s">
        <v>200</v>
      </c>
      <c r="G28933" s="113">
        <v>3.0489999999999999</v>
      </c>
    </row>
    <row r="28934" spans="1:7" x14ac:dyDescent="0.25">
      <c r="A28934" s="108" t="str">
        <f t="shared" si="452"/>
        <v>UA_2019_1A3(FS)_PM2.5</v>
      </c>
      <c r="B28934" s="113" t="s">
        <v>180</v>
      </c>
      <c r="C28934" s="113">
        <v>2019</v>
      </c>
      <c r="D28934" s="113" t="s">
        <v>132</v>
      </c>
      <c r="E28934" s="113" t="s">
        <v>203</v>
      </c>
      <c r="F28934" s="113" t="s">
        <v>200</v>
      </c>
      <c r="G28934" s="113">
        <v>5.7992400000000002</v>
      </c>
    </row>
    <row r="28935" spans="1:7" x14ac:dyDescent="0.25">
      <c r="A28935" s="108" t="str">
        <f t="shared" ref="A28935:A28998" si="453">CONCATENATE(B28935,"_",C28935,"_",D28935,"_",E28935)</f>
        <v>UA_2019_3D_NOx</v>
      </c>
      <c r="B28935" s="113" t="s">
        <v>180</v>
      </c>
      <c r="C28935" s="113">
        <v>2019</v>
      </c>
      <c r="D28935" s="113" t="s">
        <v>206</v>
      </c>
      <c r="E28935" s="113" t="s">
        <v>199</v>
      </c>
      <c r="F28935" s="113" t="s">
        <v>200</v>
      </c>
      <c r="G28935" s="113">
        <v>0.78578000000000003</v>
      </c>
    </row>
    <row r="28936" spans="1:7" x14ac:dyDescent="0.25">
      <c r="A28936" s="108" t="str">
        <f t="shared" si="453"/>
        <v>UA_2020_NATIONAL TOTAL_NOx</v>
      </c>
      <c r="B28936" s="113" t="s">
        <v>180</v>
      </c>
      <c r="C28936" s="113">
        <v>2020</v>
      </c>
      <c r="D28936" s="113" t="s">
        <v>122</v>
      </c>
      <c r="E28936" s="113" t="s">
        <v>199</v>
      </c>
      <c r="F28936" s="113" t="s">
        <v>200</v>
      </c>
      <c r="G28936" s="113">
        <v>519.64549999999997</v>
      </c>
    </row>
    <row r="28937" spans="1:7" x14ac:dyDescent="0.25">
      <c r="A28937" s="108" t="str">
        <f t="shared" si="453"/>
        <v>UA_2020_NATIONAL TOTAL_NMVOC</v>
      </c>
      <c r="B28937" s="113" t="s">
        <v>180</v>
      </c>
      <c r="C28937" s="113">
        <v>2020</v>
      </c>
      <c r="D28937" s="113" t="s">
        <v>122</v>
      </c>
      <c r="E28937" s="113" t="s">
        <v>123</v>
      </c>
      <c r="F28937" s="113" t="s">
        <v>200</v>
      </c>
      <c r="G28937" s="113">
        <v>314.95355000000001</v>
      </c>
    </row>
    <row r="28938" spans="1:7" x14ac:dyDescent="0.25">
      <c r="A28938" s="108" t="str">
        <f t="shared" si="453"/>
        <v>UA_2020_NATIONAL TOTAL_SOx</v>
      </c>
      <c r="B28938" s="113" t="s">
        <v>180</v>
      </c>
      <c r="C28938" s="113">
        <v>2020</v>
      </c>
      <c r="D28938" s="113" t="s">
        <v>122</v>
      </c>
      <c r="E28938" s="113" t="s">
        <v>201</v>
      </c>
      <c r="F28938" s="113" t="s">
        <v>200</v>
      </c>
      <c r="G28938" s="113">
        <v>755.69591000000003</v>
      </c>
    </row>
    <row r="28939" spans="1:7" x14ac:dyDescent="0.25">
      <c r="A28939" s="108" t="str">
        <f t="shared" si="453"/>
        <v>UA_2020_NATIONAL TOTAL_NH3</v>
      </c>
      <c r="B28939" s="113" t="s">
        <v>180</v>
      </c>
      <c r="C28939" s="113">
        <v>2020</v>
      </c>
      <c r="D28939" s="113" t="s">
        <v>122</v>
      </c>
      <c r="E28939" s="113" t="s">
        <v>124</v>
      </c>
      <c r="F28939" s="113" t="s">
        <v>200</v>
      </c>
      <c r="G28939" s="113">
        <v>312.01916999999997</v>
      </c>
    </row>
    <row r="28940" spans="1:7" x14ac:dyDescent="0.25">
      <c r="A28940" s="108" t="str">
        <f t="shared" si="453"/>
        <v>UA_2020_NATIONAL TOTAL_PM2.5</v>
      </c>
      <c r="B28940" s="113" t="s">
        <v>180</v>
      </c>
      <c r="C28940" s="113">
        <v>2020</v>
      </c>
      <c r="D28940" s="113" t="s">
        <v>122</v>
      </c>
      <c r="E28940" s="113" t="s">
        <v>203</v>
      </c>
      <c r="F28940" s="113" t="s">
        <v>200</v>
      </c>
      <c r="G28940" s="113">
        <v>195.96197000000001</v>
      </c>
    </row>
    <row r="28941" spans="1:7" x14ac:dyDescent="0.25">
      <c r="A28941" s="108" t="str">
        <f t="shared" si="453"/>
        <v>UA_2020_NATIONAL TOTAL_Pb</v>
      </c>
      <c r="B28941" s="113" t="s">
        <v>180</v>
      </c>
      <c r="C28941" s="113">
        <v>2020</v>
      </c>
      <c r="D28941" s="113" t="s">
        <v>122</v>
      </c>
      <c r="E28941" s="113" t="s">
        <v>125</v>
      </c>
      <c r="F28941" s="113" t="s">
        <v>200</v>
      </c>
      <c r="G28941" s="113">
        <v>0.32847870000000001</v>
      </c>
    </row>
    <row r="28942" spans="1:7" x14ac:dyDescent="0.25">
      <c r="A28942" s="108" t="str">
        <f t="shared" si="453"/>
        <v>UA_2020_NATIONAL TOTAL_Cd</v>
      </c>
      <c r="B28942" s="113" t="s">
        <v>180</v>
      </c>
      <c r="C28942" s="113">
        <v>2020</v>
      </c>
      <c r="D28942" s="113" t="s">
        <v>122</v>
      </c>
      <c r="E28942" s="113" t="s">
        <v>126</v>
      </c>
      <c r="F28942" s="113" t="s">
        <v>200</v>
      </c>
      <c r="G28942" s="113">
        <v>6.0467400000000001E-3</v>
      </c>
    </row>
    <row r="28943" spans="1:7" x14ac:dyDescent="0.25">
      <c r="A28943" s="108" t="str">
        <f t="shared" si="453"/>
        <v>UA_2020_NATIONAL TOTAL_Hg</v>
      </c>
      <c r="B28943" s="113" t="s">
        <v>180</v>
      </c>
      <c r="C28943" s="113">
        <v>2020</v>
      </c>
      <c r="D28943" s="113" t="s">
        <v>122</v>
      </c>
      <c r="E28943" s="113" t="s">
        <v>127</v>
      </c>
      <c r="F28943" s="113" t="s">
        <v>200</v>
      </c>
      <c r="G28943" s="113">
        <v>3.8418830000000001E-2</v>
      </c>
    </row>
    <row r="28944" spans="1:7" x14ac:dyDescent="0.25">
      <c r="A28944" s="108" t="str">
        <f t="shared" si="453"/>
        <v>UA_2020_NATIONAL TOTAL_DIOX</v>
      </c>
      <c r="B28944" s="113" t="s">
        <v>180</v>
      </c>
      <c r="C28944" s="113">
        <v>2020</v>
      </c>
      <c r="D28944" s="113" t="s">
        <v>122</v>
      </c>
      <c r="E28944" s="113" t="s">
        <v>128</v>
      </c>
      <c r="F28944" s="113" t="s">
        <v>200</v>
      </c>
      <c r="G28944" s="150">
        <v>1.8942317E-7</v>
      </c>
    </row>
    <row r="28945" spans="1:7" x14ac:dyDescent="0.25">
      <c r="A28945" s="108" t="str">
        <f t="shared" si="453"/>
        <v>UA_2020_NATIONAL TOTAL_PAH</v>
      </c>
      <c r="B28945" s="113" t="s">
        <v>180</v>
      </c>
      <c r="C28945" s="113">
        <v>2020</v>
      </c>
      <c r="D28945" s="113" t="s">
        <v>122</v>
      </c>
      <c r="E28945" s="113" t="s">
        <v>129</v>
      </c>
      <c r="F28945" s="113" t="s">
        <v>200</v>
      </c>
      <c r="G28945" s="113">
        <v>9.8575759999999998E-2</v>
      </c>
    </row>
    <row r="28946" spans="1:7" x14ac:dyDescent="0.25">
      <c r="A28946" s="108" t="str">
        <f t="shared" si="453"/>
        <v>UA_2020_NATIONAL TOTAL_HCB</v>
      </c>
      <c r="B28946" s="113" t="s">
        <v>180</v>
      </c>
      <c r="C28946" s="113">
        <v>2020</v>
      </c>
      <c r="D28946" s="113" t="s">
        <v>122</v>
      </c>
      <c r="E28946" s="113" t="s">
        <v>130</v>
      </c>
      <c r="F28946" s="113" t="s">
        <v>200</v>
      </c>
      <c r="G28946" s="150">
        <v>4.0457899999999996E-6</v>
      </c>
    </row>
    <row r="28947" spans="1:7" x14ac:dyDescent="0.25">
      <c r="A28947" s="108" t="str">
        <f t="shared" si="453"/>
        <v>UA_2020_NATIONAL TOTAL_PCB</v>
      </c>
      <c r="B28947" s="113" t="s">
        <v>180</v>
      </c>
      <c r="C28947" s="113">
        <v>2020</v>
      </c>
      <c r="D28947" s="113" t="s">
        <v>122</v>
      </c>
      <c r="E28947" s="113" t="s">
        <v>259</v>
      </c>
      <c r="F28947" s="113" t="s">
        <v>200</v>
      </c>
      <c r="G28947" s="113">
        <v>1.8776544000000001E-4</v>
      </c>
    </row>
    <row r="28948" spans="1:7" x14ac:dyDescent="0.25">
      <c r="A28948" s="108" t="str">
        <f t="shared" si="453"/>
        <v>UA_2020_1A3(FS)_NOx</v>
      </c>
      <c r="B28948" s="113" t="s">
        <v>180</v>
      </c>
      <c r="C28948" s="113">
        <v>2020</v>
      </c>
      <c r="D28948" s="113" t="s">
        <v>132</v>
      </c>
      <c r="E28948" s="113" t="s">
        <v>199</v>
      </c>
      <c r="F28948" s="113" t="s">
        <v>200</v>
      </c>
      <c r="G28948" s="113">
        <v>77.510260000000002</v>
      </c>
    </row>
    <row r="28949" spans="1:7" x14ac:dyDescent="0.25">
      <c r="A28949" s="108" t="str">
        <f t="shared" si="453"/>
        <v>UA_2020_1A3(FS)_NMVOC</v>
      </c>
      <c r="B28949" s="113" t="s">
        <v>180</v>
      </c>
      <c r="C28949" s="113">
        <v>2020</v>
      </c>
      <c r="D28949" s="113" t="s">
        <v>132</v>
      </c>
      <c r="E28949" s="113" t="s">
        <v>123</v>
      </c>
      <c r="F28949" s="113" t="s">
        <v>200</v>
      </c>
      <c r="G28949" s="113">
        <v>43.772179999999999</v>
      </c>
    </row>
    <row r="28950" spans="1:7" x14ac:dyDescent="0.25">
      <c r="A28950" s="108" t="str">
        <f t="shared" si="453"/>
        <v>UA_2020_1A3(FS)_NH3</v>
      </c>
      <c r="B28950" s="113" t="s">
        <v>180</v>
      </c>
      <c r="C28950" s="113">
        <v>2020</v>
      </c>
      <c r="D28950" s="113" t="s">
        <v>132</v>
      </c>
      <c r="E28950" s="113" t="s">
        <v>124</v>
      </c>
      <c r="F28950" s="113" t="s">
        <v>200</v>
      </c>
      <c r="G28950" s="113">
        <v>2.9839199999999999</v>
      </c>
    </row>
    <row r="28951" spans="1:7" x14ac:dyDescent="0.25">
      <c r="A28951" s="108" t="str">
        <f t="shared" si="453"/>
        <v>UA_2020_1A3(FS)_PM2.5</v>
      </c>
      <c r="B28951" s="113" t="s">
        <v>180</v>
      </c>
      <c r="C28951" s="113">
        <v>2020</v>
      </c>
      <c r="D28951" s="113" t="s">
        <v>132</v>
      </c>
      <c r="E28951" s="113" t="s">
        <v>203</v>
      </c>
      <c r="F28951" s="113" t="s">
        <v>200</v>
      </c>
      <c r="G28951" s="113">
        <v>5.7003000000000004</v>
      </c>
    </row>
    <row r="28952" spans="1:7" x14ac:dyDescent="0.25">
      <c r="A28952" s="108" t="str">
        <f t="shared" si="453"/>
        <v>UA_2020_3D_NOx</v>
      </c>
      <c r="B28952" s="113" t="s">
        <v>180</v>
      </c>
      <c r="C28952" s="113">
        <v>2020</v>
      </c>
      <c r="D28952" s="113" t="s">
        <v>206</v>
      </c>
      <c r="E28952" s="113" t="s">
        <v>199</v>
      </c>
      <c r="F28952" s="113" t="s">
        <v>200</v>
      </c>
      <c r="G28952" s="113">
        <v>109.66191999999999</v>
      </c>
    </row>
    <row r="28953" spans="1:7" x14ac:dyDescent="0.25">
      <c r="A28953" s="108" t="str">
        <f t="shared" si="453"/>
        <v>UA_2021_NATIONAL TOTAL_NOx</v>
      </c>
      <c r="B28953" s="113" t="s">
        <v>180</v>
      </c>
      <c r="C28953" s="113">
        <v>2021</v>
      </c>
      <c r="D28953" s="113" t="s">
        <v>122</v>
      </c>
      <c r="E28953" s="113" t="s">
        <v>199</v>
      </c>
      <c r="F28953" s="113" t="s">
        <v>200</v>
      </c>
      <c r="G28953" s="113">
        <v>361.80921000000001</v>
      </c>
    </row>
    <row r="28954" spans="1:7" x14ac:dyDescent="0.25">
      <c r="A28954" s="108" t="str">
        <f t="shared" si="453"/>
        <v>UA_2021_NATIONAL TOTAL_NMVOC</v>
      </c>
      <c r="B28954" s="113" t="s">
        <v>180</v>
      </c>
      <c r="C28954" s="113">
        <v>2021</v>
      </c>
      <c r="D28954" s="113" t="s">
        <v>122</v>
      </c>
      <c r="E28954" s="113" t="s">
        <v>123</v>
      </c>
      <c r="F28954" s="113" t="s">
        <v>200</v>
      </c>
      <c r="G28954" s="113">
        <v>142.12325999999999</v>
      </c>
    </row>
    <row r="28955" spans="1:7" x14ac:dyDescent="0.25">
      <c r="A28955" s="108" t="str">
        <f t="shared" si="453"/>
        <v>UA_2021_NATIONAL TOTAL_SOx</v>
      </c>
      <c r="B28955" s="113" t="s">
        <v>180</v>
      </c>
      <c r="C28955" s="113">
        <v>2021</v>
      </c>
      <c r="D28955" s="113" t="s">
        <v>122</v>
      </c>
      <c r="E28955" s="113" t="s">
        <v>201</v>
      </c>
      <c r="F28955" s="113" t="s">
        <v>200</v>
      </c>
      <c r="G28955" s="113">
        <v>568.19242999999994</v>
      </c>
    </row>
    <row r="28956" spans="1:7" x14ac:dyDescent="0.25">
      <c r="A28956" s="108" t="str">
        <f t="shared" si="453"/>
        <v>UA_2021_NATIONAL TOTAL_NH3</v>
      </c>
      <c r="B28956" s="113" t="s">
        <v>180</v>
      </c>
      <c r="C28956" s="113">
        <v>2021</v>
      </c>
      <c r="D28956" s="113" t="s">
        <v>122</v>
      </c>
      <c r="E28956" s="113" t="s">
        <v>124</v>
      </c>
      <c r="F28956" s="113" t="s">
        <v>200</v>
      </c>
      <c r="G28956" s="113">
        <v>304.82794000000001</v>
      </c>
    </row>
    <row r="28957" spans="1:7" x14ac:dyDescent="0.25">
      <c r="A28957" s="108" t="str">
        <f t="shared" si="453"/>
        <v>UA_2021_NATIONAL TOTAL_PM2.5</v>
      </c>
      <c r="B28957" s="113" t="s">
        <v>180</v>
      </c>
      <c r="C28957" s="113">
        <v>2021</v>
      </c>
      <c r="D28957" s="113" t="s">
        <v>122</v>
      </c>
      <c r="E28957" s="113" t="s">
        <v>203</v>
      </c>
      <c r="F28957" s="113" t="s">
        <v>200</v>
      </c>
      <c r="G28957" s="113">
        <v>32.083320000000001</v>
      </c>
    </row>
    <row r="28958" spans="1:7" x14ac:dyDescent="0.25">
      <c r="A28958" s="108" t="str">
        <f t="shared" si="453"/>
        <v>UA_2021_NATIONAL TOTAL_Pb</v>
      </c>
      <c r="B28958" s="113" t="s">
        <v>180</v>
      </c>
      <c r="C28958" s="113">
        <v>2021</v>
      </c>
      <c r="D28958" s="113" t="s">
        <v>122</v>
      </c>
      <c r="E28958" s="113" t="s">
        <v>125</v>
      </c>
      <c r="F28958" s="113" t="s">
        <v>200</v>
      </c>
      <c r="G28958" s="113">
        <v>4.8079990000000003E-2</v>
      </c>
    </row>
    <row r="28959" spans="1:7" x14ac:dyDescent="0.25">
      <c r="A28959" s="108" t="str">
        <f t="shared" si="453"/>
        <v>UA_2021_NATIONAL TOTAL_Cd</v>
      </c>
      <c r="B28959" s="113" t="s">
        <v>180</v>
      </c>
      <c r="C28959" s="113">
        <v>2021</v>
      </c>
      <c r="D28959" s="113" t="s">
        <v>122</v>
      </c>
      <c r="E28959" s="113" t="s">
        <v>126</v>
      </c>
      <c r="F28959" s="113" t="s">
        <v>200</v>
      </c>
      <c r="G28959" s="113">
        <v>2.4480000000000001E-3</v>
      </c>
    </row>
    <row r="28960" spans="1:7" x14ac:dyDescent="0.25">
      <c r="A28960" s="108" t="str">
        <f t="shared" si="453"/>
        <v>UA_2021_NATIONAL TOTAL_Hg</v>
      </c>
      <c r="B28960" s="113" t="s">
        <v>180</v>
      </c>
      <c r="C28960" s="113">
        <v>2021</v>
      </c>
      <c r="D28960" s="113" t="s">
        <v>122</v>
      </c>
      <c r="E28960" s="113" t="s">
        <v>127</v>
      </c>
      <c r="F28960" s="113" t="s">
        <v>200</v>
      </c>
      <c r="G28960" s="113">
        <v>4.3309999999999998E-3</v>
      </c>
    </row>
    <row r="28961" spans="1:7" x14ac:dyDescent="0.25">
      <c r="A28961" s="108" t="str">
        <f t="shared" si="453"/>
        <v>UA_2021_NATIONAL TOTAL_PAH</v>
      </c>
      <c r="B28961" s="113" t="s">
        <v>180</v>
      </c>
      <c r="C28961" s="113">
        <v>2021</v>
      </c>
      <c r="D28961" s="113" t="s">
        <v>122</v>
      </c>
      <c r="E28961" s="113" t="s">
        <v>129</v>
      </c>
      <c r="F28961" s="113" t="s">
        <v>200</v>
      </c>
      <c r="G28961" s="113">
        <v>0.32993099999999997</v>
      </c>
    </row>
    <row r="28962" spans="1:7" x14ac:dyDescent="0.25">
      <c r="A28962" s="108" t="str">
        <f t="shared" si="453"/>
        <v>UA_2021_1A3(FS)_NOx</v>
      </c>
      <c r="B28962" s="113" t="s">
        <v>180</v>
      </c>
      <c r="C28962" s="113">
        <v>2021</v>
      </c>
      <c r="D28962" s="113" t="s">
        <v>132</v>
      </c>
      <c r="E28962" s="113" t="s">
        <v>199</v>
      </c>
      <c r="F28962" s="113" t="s">
        <v>200</v>
      </c>
      <c r="G28962" s="113">
        <v>76.676770000000005</v>
      </c>
    </row>
    <row r="28963" spans="1:7" x14ac:dyDescent="0.25">
      <c r="A28963" s="108" t="str">
        <f t="shared" si="453"/>
        <v>UA_2021_1A3(FS)_NMVOC</v>
      </c>
      <c r="B28963" s="113" t="s">
        <v>180</v>
      </c>
      <c r="C28963" s="113">
        <v>2021</v>
      </c>
      <c r="D28963" s="113" t="s">
        <v>132</v>
      </c>
      <c r="E28963" s="113" t="s">
        <v>123</v>
      </c>
      <c r="F28963" s="113" t="s">
        <v>200</v>
      </c>
      <c r="G28963" s="113">
        <v>43.100349999999999</v>
      </c>
    </row>
    <row r="28964" spans="1:7" x14ac:dyDescent="0.25">
      <c r="A28964" s="108" t="str">
        <f t="shared" si="453"/>
        <v>UA_2021_1A3(FS)_NH3</v>
      </c>
      <c r="B28964" s="113" t="s">
        <v>180</v>
      </c>
      <c r="C28964" s="113">
        <v>2021</v>
      </c>
      <c r="D28964" s="113" t="s">
        <v>132</v>
      </c>
      <c r="E28964" s="113" t="s">
        <v>124</v>
      </c>
      <c r="F28964" s="113" t="s">
        <v>200</v>
      </c>
      <c r="G28964" s="113">
        <v>2.9642599999999999</v>
      </c>
    </row>
    <row r="28965" spans="1:7" x14ac:dyDescent="0.25">
      <c r="A28965" s="108" t="str">
        <f t="shared" si="453"/>
        <v>UA_2021_1A3(FS)_PM2.5</v>
      </c>
      <c r="B28965" s="113" t="s">
        <v>180</v>
      </c>
      <c r="C28965" s="113">
        <v>2021</v>
      </c>
      <c r="D28965" s="113" t="s">
        <v>132</v>
      </c>
      <c r="E28965" s="113" t="s">
        <v>203</v>
      </c>
      <c r="F28965" s="113" t="s">
        <v>200</v>
      </c>
      <c r="G28965" s="113">
        <v>5.6426299999999996</v>
      </c>
    </row>
    <row r="28966" spans="1:7" x14ac:dyDescent="0.25">
      <c r="A28966" s="108" t="str">
        <f t="shared" si="453"/>
        <v>UA_2021_3D_NOx</v>
      </c>
      <c r="B28966" s="113" t="s">
        <v>180</v>
      </c>
      <c r="C28966" s="113">
        <v>2021</v>
      </c>
      <c r="D28966" s="113" t="s">
        <v>206</v>
      </c>
      <c r="E28966" s="113" t="s">
        <v>199</v>
      </c>
      <c r="F28966" s="113" t="s">
        <v>200</v>
      </c>
      <c r="G28966" s="113">
        <v>113.96194</v>
      </c>
    </row>
    <row r="28967" spans="1:7" x14ac:dyDescent="0.25">
      <c r="A28967" s="108" t="str">
        <f t="shared" si="453"/>
        <v>UA_2022_NATIONAL TOTAL_NOx</v>
      </c>
      <c r="B28967" s="113" t="s">
        <v>180</v>
      </c>
      <c r="C28967" s="113">
        <v>2022</v>
      </c>
      <c r="D28967" s="113" t="s">
        <v>122</v>
      </c>
      <c r="E28967" s="113" t="s">
        <v>199</v>
      </c>
      <c r="F28967" s="113" t="s">
        <v>200</v>
      </c>
      <c r="G28967" s="113">
        <v>248.76444000000001</v>
      </c>
    </row>
    <row r="28968" spans="1:7" x14ac:dyDescent="0.25">
      <c r="A28968" s="108" t="str">
        <f t="shared" si="453"/>
        <v>UA_2022_NATIONAL TOTAL_NMVOC</v>
      </c>
      <c r="B28968" s="113" t="s">
        <v>180</v>
      </c>
      <c r="C28968" s="113">
        <v>2022</v>
      </c>
      <c r="D28968" s="113" t="s">
        <v>122</v>
      </c>
      <c r="E28968" s="113" t="s">
        <v>123</v>
      </c>
      <c r="F28968" s="113" t="s">
        <v>200</v>
      </c>
      <c r="G28968" s="113">
        <v>114.77175</v>
      </c>
    </row>
    <row r="28969" spans="1:7" x14ac:dyDescent="0.25">
      <c r="A28969" s="108" t="str">
        <f t="shared" si="453"/>
        <v>UA_2022_NATIONAL TOTAL_SOx</v>
      </c>
      <c r="B28969" s="113" t="s">
        <v>180</v>
      </c>
      <c r="C28969" s="113">
        <v>2022</v>
      </c>
      <c r="D28969" s="113" t="s">
        <v>122</v>
      </c>
      <c r="E28969" s="113" t="s">
        <v>201</v>
      </c>
      <c r="F28969" s="113" t="s">
        <v>200</v>
      </c>
      <c r="G28969" s="113">
        <v>336.8707</v>
      </c>
    </row>
    <row r="28970" spans="1:7" x14ac:dyDescent="0.25">
      <c r="A28970" s="108" t="str">
        <f t="shared" si="453"/>
        <v>UA_2022_NATIONAL TOTAL_NH3</v>
      </c>
      <c r="B28970" s="113" t="s">
        <v>180</v>
      </c>
      <c r="C28970" s="113">
        <v>2022</v>
      </c>
      <c r="D28970" s="113" t="s">
        <v>122</v>
      </c>
      <c r="E28970" s="113" t="s">
        <v>124</v>
      </c>
      <c r="F28970" s="113" t="s">
        <v>200</v>
      </c>
      <c r="G28970" s="113">
        <v>296.21451000000002</v>
      </c>
    </row>
    <row r="28971" spans="1:7" x14ac:dyDescent="0.25">
      <c r="A28971" s="108" t="str">
        <f t="shared" si="453"/>
        <v>UA_2022_NATIONAL TOTAL_PM2.5</v>
      </c>
      <c r="B28971" s="113" t="s">
        <v>180</v>
      </c>
      <c r="C28971" s="113">
        <v>2022</v>
      </c>
      <c r="D28971" s="113" t="s">
        <v>122</v>
      </c>
      <c r="E28971" s="113" t="s">
        <v>203</v>
      </c>
      <c r="F28971" s="113" t="s">
        <v>200</v>
      </c>
      <c r="G28971" s="113">
        <v>29.110969999999998</v>
      </c>
    </row>
    <row r="28972" spans="1:7" x14ac:dyDescent="0.25">
      <c r="A28972" s="108" t="str">
        <f t="shared" si="453"/>
        <v>UA_2022_NATIONAL TOTAL_Pb</v>
      </c>
      <c r="B28972" s="113" t="s">
        <v>180</v>
      </c>
      <c r="C28972" s="113">
        <v>2022</v>
      </c>
      <c r="D28972" s="113" t="s">
        <v>122</v>
      </c>
      <c r="E28972" s="113" t="s">
        <v>125</v>
      </c>
      <c r="F28972" s="113" t="s">
        <v>200</v>
      </c>
      <c r="G28972" s="113">
        <v>1.8571000000000001E-2</v>
      </c>
    </row>
    <row r="28973" spans="1:7" x14ac:dyDescent="0.25">
      <c r="A28973" s="108" t="str">
        <f t="shared" si="453"/>
        <v>UA_2022_NATIONAL TOTAL_Cd</v>
      </c>
      <c r="B28973" s="113" t="s">
        <v>180</v>
      </c>
      <c r="C28973" s="113">
        <v>2022</v>
      </c>
      <c r="D28973" s="113" t="s">
        <v>122</v>
      </c>
      <c r="E28973" s="113" t="s">
        <v>126</v>
      </c>
      <c r="F28973" s="113" t="s">
        <v>200</v>
      </c>
      <c r="G28973" s="113">
        <v>2.4060000000000002E-3</v>
      </c>
    </row>
    <row r="28974" spans="1:7" x14ac:dyDescent="0.25">
      <c r="A28974" s="108" t="str">
        <f t="shared" si="453"/>
        <v>UA_2022_NATIONAL TOTAL_Hg</v>
      </c>
      <c r="B28974" s="113" t="s">
        <v>180</v>
      </c>
      <c r="C28974" s="113">
        <v>2022</v>
      </c>
      <c r="D28974" s="113" t="s">
        <v>122</v>
      </c>
      <c r="E28974" s="113" t="s">
        <v>127</v>
      </c>
      <c r="F28974" s="113" t="s">
        <v>200</v>
      </c>
      <c r="G28974" s="113">
        <v>1.8309999999999999E-3</v>
      </c>
    </row>
    <row r="28975" spans="1:7" x14ac:dyDescent="0.25">
      <c r="A28975" s="108" t="str">
        <f t="shared" si="453"/>
        <v>UA_2022_NATIONAL TOTAL_PAH</v>
      </c>
      <c r="B28975" s="113" t="s">
        <v>180</v>
      </c>
      <c r="C28975" s="113">
        <v>2022</v>
      </c>
      <c r="D28975" s="113" t="s">
        <v>122</v>
      </c>
      <c r="E28975" s="113" t="s">
        <v>129</v>
      </c>
      <c r="F28975" s="113" t="s">
        <v>200</v>
      </c>
      <c r="G28975" s="113">
        <v>0.11507199999999999</v>
      </c>
    </row>
    <row r="28976" spans="1:7" x14ac:dyDescent="0.25">
      <c r="A28976" s="108" t="str">
        <f t="shared" si="453"/>
        <v>UA_2022_1A3(FS)_NOx</v>
      </c>
      <c r="B28976" s="113" t="s">
        <v>180</v>
      </c>
      <c r="C28976" s="113">
        <v>2022</v>
      </c>
      <c r="D28976" s="113" t="s">
        <v>132</v>
      </c>
      <c r="E28976" s="113" t="s">
        <v>199</v>
      </c>
      <c r="F28976" s="113" t="s">
        <v>200</v>
      </c>
      <c r="G28976" s="113">
        <v>38.22</v>
      </c>
    </row>
    <row r="28977" spans="1:7" x14ac:dyDescent="0.25">
      <c r="A28977" s="108" t="str">
        <f t="shared" si="453"/>
        <v>UA_2022_1A3(FS)_NMVOC</v>
      </c>
      <c r="B28977" s="113" t="s">
        <v>180</v>
      </c>
      <c r="C28977" s="113">
        <v>2022</v>
      </c>
      <c r="D28977" s="113" t="s">
        <v>132</v>
      </c>
      <c r="E28977" s="113" t="s">
        <v>123</v>
      </c>
      <c r="F28977" s="113" t="s">
        <v>200</v>
      </c>
      <c r="G28977" s="113">
        <v>35.474020000000003</v>
      </c>
    </row>
    <row r="28978" spans="1:7" x14ac:dyDescent="0.25">
      <c r="A28978" s="108" t="str">
        <f t="shared" si="453"/>
        <v>UA_2022_1A3(FS)_NH3</v>
      </c>
      <c r="B28978" s="113" t="s">
        <v>180</v>
      </c>
      <c r="C28978" s="113">
        <v>2022</v>
      </c>
      <c r="D28978" s="113" t="s">
        <v>132</v>
      </c>
      <c r="E28978" s="113" t="s">
        <v>124</v>
      </c>
      <c r="F28978" s="113" t="s">
        <v>200</v>
      </c>
      <c r="G28978" s="113">
        <v>5.3</v>
      </c>
    </row>
    <row r="28979" spans="1:7" x14ac:dyDescent="0.25">
      <c r="A28979" s="108" t="str">
        <f t="shared" si="453"/>
        <v>UA_2022_1A3(FS)_PM2.5</v>
      </c>
      <c r="B28979" s="113" t="s">
        <v>180</v>
      </c>
      <c r="C28979" s="113">
        <v>2022</v>
      </c>
      <c r="D28979" s="113" t="s">
        <v>132</v>
      </c>
      <c r="E28979" s="113" t="s">
        <v>203</v>
      </c>
      <c r="F28979" s="113" t="s">
        <v>200</v>
      </c>
      <c r="G28979" s="113">
        <v>4.65489</v>
      </c>
    </row>
    <row r="28980" spans="1:7" x14ac:dyDescent="0.25">
      <c r="A28980" s="108" t="str">
        <f t="shared" si="453"/>
        <v>UA_2022_3D_NOx</v>
      </c>
      <c r="B28980" s="113" t="s">
        <v>180</v>
      </c>
      <c r="C28980" s="113">
        <v>2022</v>
      </c>
      <c r="D28980" s="113" t="s">
        <v>206</v>
      </c>
      <c r="E28980" s="113" t="s">
        <v>199</v>
      </c>
      <c r="F28980" s="113" t="s">
        <v>200</v>
      </c>
      <c r="G28980" s="113">
        <v>112.35849</v>
      </c>
    </row>
    <row r="28981" spans="1:7" x14ac:dyDescent="0.25">
      <c r="A28981" s="108" t="str">
        <f t="shared" si="453"/>
        <v>GB_1980_NATIONAL TOTAL_NOx</v>
      </c>
      <c r="B28981" s="113" t="s">
        <v>181</v>
      </c>
      <c r="C28981" s="113">
        <v>1980</v>
      </c>
      <c r="D28981" s="113" t="s">
        <v>122</v>
      </c>
      <c r="E28981" s="113" t="s">
        <v>199</v>
      </c>
      <c r="F28981" s="113" t="s">
        <v>200</v>
      </c>
      <c r="G28981" s="113">
        <v>2660.78590450909</v>
      </c>
    </row>
    <row r="28982" spans="1:7" x14ac:dyDescent="0.25">
      <c r="A28982" s="108" t="str">
        <f t="shared" si="453"/>
        <v>GB_1980_NATIONAL TOTAL_NMVOC</v>
      </c>
      <c r="B28982" s="113" t="s">
        <v>181</v>
      </c>
      <c r="C28982" s="113">
        <v>1980</v>
      </c>
      <c r="D28982" s="113" t="s">
        <v>122</v>
      </c>
      <c r="E28982" s="113" t="s">
        <v>123</v>
      </c>
      <c r="F28982" s="113" t="s">
        <v>200</v>
      </c>
      <c r="G28982" s="113">
        <v>2297.6819038854601</v>
      </c>
    </row>
    <row r="28983" spans="1:7" x14ac:dyDescent="0.25">
      <c r="A28983" s="108" t="str">
        <f t="shared" si="453"/>
        <v>GB_1980_NATIONAL TOTAL_SOx</v>
      </c>
      <c r="B28983" s="113" t="s">
        <v>181</v>
      </c>
      <c r="C28983" s="113">
        <v>1980</v>
      </c>
      <c r="D28983" s="113" t="s">
        <v>122</v>
      </c>
      <c r="E28983" s="113" t="s">
        <v>201</v>
      </c>
      <c r="F28983" s="113" t="s">
        <v>200</v>
      </c>
      <c r="G28983" s="113">
        <v>4782.8911070137501</v>
      </c>
    </row>
    <row r="28984" spans="1:7" x14ac:dyDescent="0.25">
      <c r="A28984" s="108" t="str">
        <f t="shared" si="453"/>
        <v>GB_1980_NATIONAL TOTAL_NH3</v>
      </c>
      <c r="B28984" s="113" t="s">
        <v>181</v>
      </c>
      <c r="C28984" s="113">
        <v>1980</v>
      </c>
      <c r="D28984" s="113" t="s">
        <v>122</v>
      </c>
      <c r="E28984" s="113" t="s">
        <v>124</v>
      </c>
      <c r="F28984" s="113" t="s">
        <v>200</v>
      </c>
      <c r="G28984" s="113">
        <v>351.53378395435402</v>
      </c>
    </row>
    <row r="28985" spans="1:7" x14ac:dyDescent="0.25">
      <c r="A28985" s="108" t="str">
        <f t="shared" si="453"/>
        <v>GB_1980_NATIONAL TOTAL_PM2.5</v>
      </c>
      <c r="B28985" s="113" t="s">
        <v>181</v>
      </c>
      <c r="C28985" s="113">
        <v>1980</v>
      </c>
      <c r="D28985" s="113" t="s">
        <v>122</v>
      </c>
      <c r="E28985" s="113" t="s">
        <v>203</v>
      </c>
      <c r="F28985" s="113" t="s">
        <v>200</v>
      </c>
      <c r="G28985" s="113">
        <v>275.49090362747</v>
      </c>
    </row>
    <row r="28986" spans="1:7" x14ac:dyDescent="0.25">
      <c r="A28986" s="108" t="str">
        <f t="shared" si="453"/>
        <v>GB_1980_NATIONAL TOTAL_Pb</v>
      </c>
      <c r="B28986" s="113" t="s">
        <v>181</v>
      </c>
      <c r="C28986" s="113">
        <v>1980</v>
      </c>
      <c r="D28986" s="113" t="s">
        <v>122</v>
      </c>
      <c r="E28986" s="113" t="s">
        <v>125</v>
      </c>
      <c r="F28986" s="113" t="s">
        <v>200</v>
      </c>
      <c r="G28986" s="113">
        <v>8.8271458712687298</v>
      </c>
    </row>
    <row r="28987" spans="1:7" x14ac:dyDescent="0.25">
      <c r="A28987" s="108" t="str">
        <f t="shared" si="453"/>
        <v>GB_1980_NATIONAL TOTAL_Cd</v>
      </c>
      <c r="B28987" s="113" t="s">
        <v>181</v>
      </c>
      <c r="C28987" s="113">
        <v>1980</v>
      </c>
      <c r="D28987" s="113" t="s">
        <v>122</v>
      </c>
      <c r="E28987" s="113" t="s">
        <v>126</v>
      </c>
      <c r="F28987" s="113" t="s">
        <v>200</v>
      </c>
      <c r="G28987" s="113">
        <v>2.5068027831686001E-2</v>
      </c>
    </row>
    <row r="28988" spans="1:7" x14ac:dyDescent="0.25">
      <c r="A28988" s="108" t="str">
        <f t="shared" si="453"/>
        <v>GB_1980_NATIONAL TOTAL_Hg</v>
      </c>
      <c r="B28988" s="113" t="s">
        <v>181</v>
      </c>
      <c r="C28988" s="113">
        <v>1980</v>
      </c>
      <c r="D28988" s="113" t="s">
        <v>122</v>
      </c>
      <c r="E28988" s="113" t="s">
        <v>127</v>
      </c>
      <c r="F28988" s="113" t="s">
        <v>200</v>
      </c>
      <c r="G28988" s="113">
        <v>4.3272598778851E-2</v>
      </c>
    </row>
    <row r="28989" spans="1:7" x14ac:dyDescent="0.25">
      <c r="A28989" s="108" t="str">
        <f t="shared" si="453"/>
        <v>GB_1981_NATIONAL TOTAL_NOx</v>
      </c>
      <c r="B28989" s="113" t="s">
        <v>181</v>
      </c>
      <c r="C28989" s="113">
        <v>1981</v>
      </c>
      <c r="D28989" s="113" t="s">
        <v>122</v>
      </c>
      <c r="E28989" s="113" t="s">
        <v>199</v>
      </c>
      <c r="F28989" s="113" t="s">
        <v>200</v>
      </c>
      <c r="G28989" s="113">
        <v>2571.7753917840701</v>
      </c>
    </row>
    <row r="28990" spans="1:7" x14ac:dyDescent="0.25">
      <c r="A28990" s="108" t="str">
        <f t="shared" si="453"/>
        <v>GB_1981_NATIONAL TOTAL_NMVOC</v>
      </c>
      <c r="B28990" s="113" t="s">
        <v>181</v>
      </c>
      <c r="C28990" s="113">
        <v>1981</v>
      </c>
      <c r="D28990" s="113" t="s">
        <v>122</v>
      </c>
      <c r="E28990" s="113" t="s">
        <v>123</v>
      </c>
      <c r="F28990" s="113" t="s">
        <v>200</v>
      </c>
      <c r="G28990" s="113">
        <v>2266.0574451685602</v>
      </c>
    </row>
    <row r="28991" spans="1:7" x14ac:dyDescent="0.25">
      <c r="A28991" s="108" t="str">
        <f t="shared" si="453"/>
        <v>GB_1981_NATIONAL TOTAL_SOx</v>
      </c>
      <c r="B28991" s="113" t="s">
        <v>181</v>
      </c>
      <c r="C28991" s="113">
        <v>1981</v>
      </c>
      <c r="D28991" s="113" t="s">
        <v>122</v>
      </c>
      <c r="E28991" s="113" t="s">
        <v>201</v>
      </c>
      <c r="F28991" s="113" t="s">
        <v>200</v>
      </c>
      <c r="G28991" s="113">
        <v>4360.2552680501103</v>
      </c>
    </row>
    <row r="28992" spans="1:7" x14ac:dyDescent="0.25">
      <c r="A28992" s="108" t="str">
        <f t="shared" si="453"/>
        <v>GB_1981_NATIONAL TOTAL_NH3</v>
      </c>
      <c r="B28992" s="113" t="s">
        <v>181</v>
      </c>
      <c r="C28992" s="113">
        <v>1981</v>
      </c>
      <c r="D28992" s="113" t="s">
        <v>122</v>
      </c>
      <c r="E28992" s="113" t="s">
        <v>124</v>
      </c>
      <c r="F28992" s="113" t="s">
        <v>200</v>
      </c>
      <c r="G28992" s="113">
        <v>350.91652811280301</v>
      </c>
    </row>
    <row r="28993" spans="1:7" x14ac:dyDescent="0.25">
      <c r="A28993" s="108" t="str">
        <f t="shared" si="453"/>
        <v>GB_1981_NATIONAL TOTAL_PM2.5</v>
      </c>
      <c r="B28993" s="113" t="s">
        <v>181</v>
      </c>
      <c r="C28993" s="113">
        <v>1981</v>
      </c>
      <c r="D28993" s="113" t="s">
        <v>122</v>
      </c>
      <c r="E28993" s="113" t="s">
        <v>203</v>
      </c>
      <c r="F28993" s="113" t="s">
        <v>200</v>
      </c>
      <c r="G28993" s="113">
        <v>264.847239560952</v>
      </c>
    </row>
    <row r="28994" spans="1:7" x14ac:dyDescent="0.25">
      <c r="A28994" s="108" t="str">
        <f t="shared" si="453"/>
        <v>GB_1981_NATIONAL TOTAL_Pb</v>
      </c>
      <c r="B28994" s="113" t="s">
        <v>181</v>
      </c>
      <c r="C28994" s="113">
        <v>1981</v>
      </c>
      <c r="D28994" s="113" t="s">
        <v>122</v>
      </c>
      <c r="E28994" s="113" t="s">
        <v>125</v>
      </c>
      <c r="F28994" s="113" t="s">
        <v>200</v>
      </c>
      <c r="G28994" s="113">
        <v>7.9748295119433497</v>
      </c>
    </row>
    <row r="28995" spans="1:7" x14ac:dyDescent="0.25">
      <c r="A28995" s="108" t="str">
        <f t="shared" si="453"/>
        <v>GB_1981_NATIONAL TOTAL_Cd</v>
      </c>
      <c r="B28995" s="113" t="s">
        <v>181</v>
      </c>
      <c r="C28995" s="113">
        <v>1981</v>
      </c>
      <c r="D28995" s="113" t="s">
        <v>122</v>
      </c>
      <c r="E28995" s="113" t="s">
        <v>126</v>
      </c>
      <c r="F28995" s="113" t="s">
        <v>200</v>
      </c>
      <c r="G28995" s="113">
        <v>2.3874289709774101E-2</v>
      </c>
    </row>
    <row r="28996" spans="1:7" x14ac:dyDescent="0.25">
      <c r="A28996" s="108" t="str">
        <f t="shared" si="453"/>
        <v>GB_1981_NATIONAL TOTAL_Hg</v>
      </c>
      <c r="B28996" s="113" t="s">
        <v>181</v>
      </c>
      <c r="C28996" s="113">
        <v>1981</v>
      </c>
      <c r="D28996" s="113" t="s">
        <v>122</v>
      </c>
      <c r="E28996" s="113" t="s">
        <v>127</v>
      </c>
      <c r="F28996" s="113" t="s">
        <v>200</v>
      </c>
      <c r="G28996" s="113">
        <v>4.1659948791213902E-2</v>
      </c>
    </row>
    <row r="28997" spans="1:7" x14ac:dyDescent="0.25">
      <c r="A28997" s="108" t="str">
        <f t="shared" si="453"/>
        <v>GB_1982_NATIONAL TOTAL_NOx</v>
      </c>
      <c r="B28997" s="113" t="s">
        <v>181</v>
      </c>
      <c r="C28997" s="113">
        <v>1982</v>
      </c>
      <c r="D28997" s="113" t="s">
        <v>122</v>
      </c>
      <c r="E28997" s="113" t="s">
        <v>199</v>
      </c>
      <c r="F28997" s="113" t="s">
        <v>200</v>
      </c>
      <c r="G28997" s="113">
        <v>2547.72365052751</v>
      </c>
    </row>
    <row r="28998" spans="1:7" x14ac:dyDescent="0.25">
      <c r="A28998" s="108" t="str">
        <f t="shared" si="453"/>
        <v>GB_1982_NATIONAL TOTAL_NMVOC</v>
      </c>
      <c r="B28998" s="113" t="s">
        <v>181</v>
      </c>
      <c r="C28998" s="113">
        <v>1982</v>
      </c>
      <c r="D28998" s="113" t="s">
        <v>122</v>
      </c>
      <c r="E28998" s="113" t="s">
        <v>123</v>
      </c>
      <c r="F28998" s="113" t="s">
        <v>200</v>
      </c>
      <c r="G28998" s="113">
        <v>2311.5326677736002</v>
      </c>
    </row>
    <row r="28999" spans="1:7" x14ac:dyDescent="0.25">
      <c r="A28999" s="108" t="str">
        <f t="shared" ref="A28999:A29062" si="454">CONCATENATE(B28999,"_",C28999,"_",D28999,"_",E28999)</f>
        <v>GB_1982_NATIONAL TOTAL_SOx</v>
      </c>
      <c r="B28999" s="113" t="s">
        <v>181</v>
      </c>
      <c r="C28999" s="113">
        <v>1982</v>
      </c>
      <c r="D28999" s="113" t="s">
        <v>122</v>
      </c>
      <c r="E28999" s="113" t="s">
        <v>201</v>
      </c>
      <c r="F28999" s="113" t="s">
        <v>200</v>
      </c>
      <c r="G28999" s="113">
        <v>4158.9361582457996</v>
      </c>
    </row>
    <row r="29000" spans="1:7" x14ac:dyDescent="0.25">
      <c r="A29000" s="108" t="str">
        <f t="shared" si="454"/>
        <v>GB_1982_NATIONAL TOTAL_NH3</v>
      </c>
      <c r="B29000" s="113" t="s">
        <v>181</v>
      </c>
      <c r="C29000" s="113">
        <v>1982</v>
      </c>
      <c r="D29000" s="113" t="s">
        <v>122</v>
      </c>
      <c r="E29000" s="113" t="s">
        <v>124</v>
      </c>
      <c r="F29000" s="113" t="s">
        <v>200</v>
      </c>
      <c r="G29000" s="113">
        <v>354.67860273309901</v>
      </c>
    </row>
    <row r="29001" spans="1:7" x14ac:dyDescent="0.25">
      <c r="A29001" s="108" t="str">
        <f t="shared" si="454"/>
        <v>GB_1982_NATIONAL TOTAL_PM2.5</v>
      </c>
      <c r="B29001" s="113" t="s">
        <v>181</v>
      </c>
      <c r="C29001" s="113">
        <v>1982</v>
      </c>
      <c r="D29001" s="113" t="s">
        <v>122</v>
      </c>
      <c r="E29001" s="113" t="s">
        <v>203</v>
      </c>
      <c r="F29001" s="113" t="s">
        <v>200</v>
      </c>
      <c r="G29001" s="113">
        <v>264.31894242922101</v>
      </c>
    </row>
    <row r="29002" spans="1:7" x14ac:dyDescent="0.25">
      <c r="A29002" s="108" t="str">
        <f t="shared" si="454"/>
        <v>GB_1982_NATIONAL TOTAL_Pb</v>
      </c>
      <c r="B29002" s="113" t="s">
        <v>181</v>
      </c>
      <c r="C29002" s="113">
        <v>1982</v>
      </c>
      <c r="D29002" s="113" t="s">
        <v>122</v>
      </c>
      <c r="E29002" s="113" t="s">
        <v>125</v>
      </c>
      <c r="F29002" s="113" t="s">
        <v>200</v>
      </c>
      <c r="G29002" s="113">
        <v>8.0789433235782298</v>
      </c>
    </row>
    <row r="29003" spans="1:7" x14ac:dyDescent="0.25">
      <c r="A29003" s="108" t="str">
        <f t="shared" si="454"/>
        <v>GB_1982_NATIONAL TOTAL_Cd</v>
      </c>
      <c r="B29003" s="113" t="s">
        <v>181</v>
      </c>
      <c r="C29003" s="113">
        <v>1982</v>
      </c>
      <c r="D29003" s="113" t="s">
        <v>122</v>
      </c>
      <c r="E29003" s="113" t="s">
        <v>126</v>
      </c>
      <c r="F29003" s="113" t="s">
        <v>200</v>
      </c>
      <c r="G29003" s="113">
        <v>2.3552283478060401E-2</v>
      </c>
    </row>
    <row r="29004" spans="1:7" x14ac:dyDescent="0.25">
      <c r="A29004" s="108" t="str">
        <f t="shared" si="454"/>
        <v>GB_1982_NATIONAL TOTAL_Hg</v>
      </c>
      <c r="B29004" s="113" t="s">
        <v>181</v>
      </c>
      <c r="C29004" s="113">
        <v>1982</v>
      </c>
      <c r="D29004" s="113" t="s">
        <v>122</v>
      </c>
      <c r="E29004" s="113" t="s">
        <v>127</v>
      </c>
      <c r="F29004" s="113" t="s">
        <v>200</v>
      </c>
      <c r="G29004" s="113">
        <v>4.0732129195386199E-2</v>
      </c>
    </row>
    <row r="29005" spans="1:7" x14ac:dyDescent="0.25">
      <c r="A29005" s="108" t="str">
        <f t="shared" si="454"/>
        <v>GB_1983_NATIONAL TOTAL_NOx</v>
      </c>
      <c r="B29005" s="113" t="s">
        <v>181</v>
      </c>
      <c r="C29005" s="113">
        <v>1983</v>
      </c>
      <c r="D29005" s="113" t="s">
        <v>122</v>
      </c>
      <c r="E29005" s="113" t="s">
        <v>199</v>
      </c>
      <c r="F29005" s="113" t="s">
        <v>200</v>
      </c>
      <c r="G29005" s="113">
        <v>2546.93398572875</v>
      </c>
    </row>
    <row r="29006" spans="1:7" x14ac:dyDescent="0.25">
      <c r="A29006" s="108" t="str">
        <f t="shared" si="454"/>
        <v>GB_1983_NATIONAL TOTAL_NMVOC</v>
      </c>
      <c r="B29006" s="113" t="s">
        <v>181</v>
      </c>
      <c r="C29006" s="113">
        <v>1983</v>
      </c>
      <c r="D29006" s="113" t="s">
        <v>122</v>
      </c>
      <c r="E29006" s="113" t="s">
        <v>123</v>
      </c>
      <c r="F29006" s="113" t="s">
        <v>200</v>
      </c>
      <c r="G29006" s="113">
        <v>2330.1164412204198</v>
      </c>
    </row>
    <row r="29007" spans="1:7" x14ac:dyDescent="0.25">
      <c r="A29007" s="108" t="str">
        <f t="shared" si="454"/>
        <v>GB_1983_NATIONAL TOTAL_SOx</v>
      </c>
      <c r="B29007" s="113" t="s">
        <v>181</v>
      </c>
      <c r="C29007" s="113">
        <v>1983</v>
      </c>
      <c r="D29007" s="113" t="s">
        <v>122</v>
      </c>
      <c r="E29007" s="113" t="s">
        <v>201</v>
      </c>
      <c r="F29007" s="113" t="s">
        <v>200</v>
      </c>
      <c r="G29007" s="113">
        <v>3843.25738986544</v>
      </c>
    </row>
    <row r="29008" spans="1:7" x14ac:dyDescent="0.25">
      <c r="A29008" s="108" t="str">
        <f t="shared" si="454"/>
        <v>GB_1983_NATIONAL TOTAL_NH3</v>
      </c>
      <c r="B29008" s="113" t="s">
        <v>181</v>
      </c>
      <c r="C29008" s="113">
        <v>1983</v>
      </c>
      <c r="D29008" s="113" t="s">
        <v>122</v>
      </c>
      <c r="E29008" s="113" t="s">
        <v>124</v>
      </c>
      <c r="F29008" s="113" t="s">
        <v>200</v>
      </c>
      <c r="G29008" s="113">
        <v>357.93990974103599</v>
      </c>
    </row>
    <row r="29009" spans="1:7" x14ac:dyDescent="0.25">
      <c r="A29009" s="108" t="str">
        <f t="shared" si="454"/>
        <v>GB_1983_NATIONAL TOTAL_PM2.5</v>
      </c>
      <c r="B29009" s="113" t="s">
        <v>181</v>
      </c>
      <c r="C29009" s="113">
        <v>1983</v>
      </c>
      <c r="D29009" s="113" t="s">
        <v>122</v>
      </c>
      <c r="E29009" s="113" t="s">
        <v>203</v>
      </c>
      <c r="F29009" s="113" t="s">
        <v>200</v>
      </c>
      <c r="G29009" s="113">
        <v>259.26666209264698</v>
      </c>
    </row>
    <row r="29010" spans="1:7" x14ac:dyDescent="0.25">
      <c r="A29010" s="108" t="str">
        <f t="shared" si="454"/>
        <v>GB_1983_NATIONAL TOTAL_Pb</v>
      </c>
      <c r="B29010" s="113" t="s">
        <v>181</v>
      </c>
      <c r="C29010" s="113">
        <v>1983</v>
      </c>
      <c r="D29010" s="113" t="s">
        <v>122</v>
      </c>
      <c r="E29010" s="113" t="s">
        <v>125</v>
      </c>
      <c r="F29010" s="113" t="s">
        <v>200</v>
      </c>
      <c r="G29010" s="113">
        <v>8.2002512442671005</v>
      </c>
    </row>
    <row r="29011" spans="1:7" x14ac:dyDescent="0.25">
      <c r="A29011" s="108" t="str">
        <f t="shared" si="454"/>
        <v>GB_1983_NATIONAL TOTAL_Cd</v>
      </c>
      <c r="B29011" s="113" t="s">
        <v>181</v>
      </c>
      <c r="C29011" s="113">
        <v>1983</v>
      </c>
      <c r="D29011" s="113" t="s">
        <v>122</v>
      </c>
      <c r="E29011" s="113" t="s">
        <v>126</v>
      </c>
      <c r="F29011" s="113" t="s">
        <v>200</v>
      </c>
      <c r="G29011" s="113">
        <v>2.3002899282856499E-2</v>
      </c>
    </row>
    <row r="29012" spans="1:7" x14ac:dyDescent="0.25">
      <c r="A29012" s="108" t="str">
        <f t="shared" si="454"/>
        <v>GB_1983_NATIONAL TOTAL_Hg</v>
      </c>
      <c r="B29012" s="113" t="s">
        <v>181</v>
      </c>
      <c r="C29012" s="113">
        <v>1983</v>
      </c>
      <c r="D29012" s="113" t="s">
        <v>122</v>
      </c>
      <c r="E29012" s="113" t="s">
        <v>127</v>
      </c>
      <c r="F29012" s="113" t="s">
        <v>200</v>
      </c>
      <c r="G29012" s="113">
        <v>3.94890496562465E-2</v>
      </c>
    </row>
    <row r="29013" spans="1:7" x14ac:dyDescent="0.25">
      <c r="A29013" s="108" t="str">
        <f t="shared" si="454"/>
        <v>GB_1984_NATIONAL TOTAL_NOx</v>
      </c>
      <c r="B29013" s="113" t="s">
        <v>181</v>
      </c>
      <c r="C29013" s="113">
        <v>1984</v>
      </c>
      <c r="D29013" s="113" t="s">
        <v>122</v>
      </c>
      <c r="E29013" s="113" t="s">
        <v>199</v>
      </c>
      <c r="F29013" s="113" t="s">
        <v>200</v>
      </c>
      <c r="G29013" s="113">
        <v>2503.6533215812101</v>
      </c>
    </row>
    <row r="29014" spans="1:7" x14ac:dyDescent="0.25">
      <c r="A29014" s="108" t="str">
        <f t="shared" si="454"/>
        <v>GB_1984_NATIONAL TOTAL_NMVOC</v>
      </c>
      <c r="B29014" s="113" t="s">
        <v>181</v>
      </c>
      <c r="C29014" s="113">
        <v>1984</v>
      </c>
      <c r="D29014" s="113" t="s">
        <v>122</v>
      </c>
      <c r="E29014" s="113" t="s">
        <v>123</v>
      </c>
      <c r="F29014" s="113" t="s">
        <v>200</v>
      </c>
      <c r="G29014" s="113">
        <v>2390.1311993767699</v>
      </c>
    </row>
    <row r="29015" spans="1:7" x14ac:dyDescent="0.25">
      <c r="A29015" s="108" t="str">
        <f t="shared" si="454"/>
        <v>GB_1984_NATIONAL TOTAL_SOx</v>
      </c>
      <c r="B29015" s="113" t="s">
        <v>181</v>
      </c>
      <c r="C29015" s="113">
        <v>1984</v>
      </c>
      <c r="D29015" s="113" t="s">
        <v>122</v>
      </c>
      <c r="E29015" s="113" t="s">
        <v>201</v>
      </c>
      <c r="F29015" s="113" t="s">
        <v>200</v>
      </c>
      <c r="G29015" s="113">
        <v>3689.2892686583</v>
      </c>
    </row>
    <row r="29016" spans="1:7" x14ac:dyDescent="0.25">
      <c r="A29016" s="108" t="str">
        <f t="shared" si="454"/>
        <v>GB_1984_NATIONAL TOTAL_NH3</v>
      </c>
      <c r="B29016" s="113" t="s">
        <v>181</v>
      </c>
      <c r="C29016" s="113">
        <v>1984</v>
      </c>
      <c r="D29016" s="113" t="s">
        <v>122</v>
      </c>
      <c r="E29016" s="113" t="s">
        <v>124</v>
      </c>
      <c r="F29016" s="113" t="s">
        <v>200</v>
      </c>
      <c r="G29016" s="113">
        <v>349.58648776611</v>
      </c>
    </row>
    <row r="29017" spans="1:7" x14ac:dyDescent="0.25">
      <c r="A29017" s="108" t="str">
        <f t="shared" si="454"/>
        <v>GB_1984_NATIONAL TOTAL_PM2.5</v>
      </c>
      <c r="B29017" s="113" t="s">
        <v>181</v>
      </c>
      <c r="C29017" s="113">
        <v>1984</v>
      </c>
      <c r="D29017" s="113" t="s">
        <v>122</v>
      </c>
      <c r="E29017" s="113" t="s">
        <v>203</v>
      </c>
      <c r="F29017" s="113" t="s">
        <v>200</v>
      </c>
      <c r="G29017" s="113">
        <v>242.45759298292</v>
      </c>
    </row>
    <row r="29018" spans="1:7" x14ac:dyDescent="0.25">
      <c r="A29018" s="108" t="str">
        <f t="shared" si="454"/>
        <v>GB_1984_NATIONAL TOTAL_Pb</v>
      </c>
      <c r="B29018" s="113" t="s">
        <v>181</v>
      </c>
      <c r="C29018" s="113">
        <v>1984</v>
      </c>
      <c r="D29018" s="113" t="s">
        <v>122</v>
      </c>
      <c r="E29018" s="113" t="s">
        <v>125</v>
      </c>
      <c r="F29018" s="113" t="s">
        <v>200</v>
      </c>
      <c r="G29018" s="113">
        <v>8.4248644013255891</v>
      </c>
    </row>
    <row r="29019" spans="1:7" x14ac:dyDescent="0.25">
      <c r="A29019" s="108" t="str">
        <f t="shared" si="454"/>
        <v>GB_1984_NATIONAL TOTAL_Cd</v>
      </c>
      <c r="B29019" s="113" t="s">
        <v>181</v>
      </c>
      <c r="C29019" s="113">
        <v>1984</v>
      </c>
      <c r="D29019" s="113" t="s">
        <v>122</v>
      </c>
      <c r="E29019" s="113" t="s">
        <v>126</v>
      </c>
      <c r="F29019" s="113" t="s">
        <v>200</v>
      </c>
      <c r="G29019" s="113">
        <v>2.5191393103394698E-2</v>
      </c>
    </row>
    <row r="29020" spans="1:7" x14ac:dyDescent="0.25">
      <c r="A29020" s="108" t="str">
        <f t="shared" si="454"/>
        <v>GB_1984_NATIONAL TOTAL_Hg</v>
      </c>
      <c r="B29020" s="113" t="s">
        <v>181</v>
      </c>
      <c r="C29020" s="113">
        <v>1984</v>
      </c>
      <c r="D29020" s="113" t="s">
        <v>122</v>
      </c>
      <c r="E29020" s="113" t="s">
        <v>127</v>
      </c>
      <c r="F29020" s="113" t="s">
        <v>200</v>
      </c>
      <c r="G29020" s="113">
        <v>3.7167798753162402E-2</v>
      </c>
    </row>
    <row r="29021" spans="1:7" x14ac:dyDescent="0.25">
      <c r="A29021" s="108" t="str">
        <f t="shared" si="454"/>
        <v>GB_1985_NATIONAL TOTAL_NOx</v>
      </c>
      <c r="B29021" s="113" t="s">
        <v>181</v>
      </c>
      <c r="C29021" s="113">
        <v>1985</v>
      </c>
      <c r="D29021" s="113" t="s">
        <v>122</v>
      </c>
      <c r="E29021" s="113" t="s">
        <v>199</v>
      </c>
      <c r="F29021" s="113" t="s">
        <v>200</v>
      </c>
      <c r="G29021" s="113">
        <v>2593.7144910167199</v>
      </c>
    </row>
    <row r="29022" spans="1:7" x14ac:dyDescent="0.25">
      <c r="A29022" s="108" t="str">
        <f t="shared" si="454"/>
        <v>GB_1985_NATIONAL TOTAL_NMVOC</v>
      </c>
      <c r="B29022" s="113" t="s">
        <v>181</v>
      </c>
      <c r="C29022" s="113">
        <v>1985</v>
      </c>
      <c r="D29022" s="113" t="s">
        <v>122</v>
      </c>
      <c r="E29022" s="113" t="s">
        <v>123</v>
      </c>
      <c r="F29022" s="113" t="s">
        <v>200</v>
      </c>
      <c r="G29022" s="113">
        <v>2422.32511310155</v>
      </c>
    </row>
    <row r="29023" spans="1:7" x14ac:dyDescent="0.25">
      <c r="A29023" s="108" t="str">
        <f t="shared" si="454"/>
        <v>GB_1985_NATIONAL TOTAL_SOx</v>
      </c>
      <c r="B29023" s="113" t="s">
        <v>181</v>
      </c>
      <c r="C29023" s="113">
        <v>1985</v>
      </c>
      <c r="D29023" s="113" t="s">
        <v>122</v>
      </c>
      <c r="E29023" s="113" t="s">
        <v>201</v>
      </c>
      <c r="F29023" s="113" t="s">
        <v>200</v>
      </c>
      <c r="G29023" s="113">
        <v>3715.7002311256401</v>
      </c>
    </row>
    <row r="29024" spans="1:7" x14ac:dyDescent="0.25">
      <c r="A29024" s="108" t="str">
        <f t="shared" si="454"/>
        <v>GB_1985_NATIONAL TOTAL_NH3</v>
      </c>
      <c r="B29024" s="113" t="s">
        <v>181</v>
      </c>
      <c r="C29024" s="113">
        <v>1985</v>
      </c>
      <c r="D29024" s="113" t="s">
        <v>122</v>
      </c>
      <c r="E29024" s="113" t="s">
        <v>124</v>
      </c>
      <c r="F29024" s="113" t="s">
        <v>200</v>
      </c>
      <c r="G29024" s="113">
        <v>349.43126009136699</v>
      </c>
    </row>
    <row r="29025" spans="1:7" x14ac:dyDescent="0.25">
      <c r="A29025" s="108" t="str">
        <f t="shared" si="454"/>
        <v>GB_1985_NATIONAL TOTAL_PM2.5</v>
      </c>
      <c r="B29025" s="113" t="s">
        <v>181</v>
      </c>
      <c r="C29025" s="113">
        <v>1985</v>
      </c>
      <c r="D29025" s="113" t="s">
        <v>122</v>
      </c>
      <c r="E29025" s="113" t="s">
        <v>203</v>
      </c>
      <c r="F29025" s="113" t="s">
        <v>200</v>
      </c>
      <c r="G29025" s="113">
        <v>248.032733062917</v>
      </c>
    </row>
    <row r="29026" spans="1:7" x14ac:dyDescent="0.25">
      <c r="A29026" s="108" t="str">
        <f t="shared" si="454"/>
        <v>GB_1985_NATIONAL TOTAL_Pb</v>
      </c>
      <c r="B29026" s="113" t="s">
        <v>181</v>
      </c>
      <c r="C29026" s="113">
        <v>1985</v>
      </c>
      <c r="D29026" s="113" t="s">
        <v>122</v>
      </c>
      <c r="E29026" s="113" t="s">
        <v>125</v>
      </c>
      <c r="F29026" s="113" t="s">
        <v>200</v>
      </c>
      <c r="G29026" s="113">
        <v>7.7575383107905402</v>
      </c>
    </row>
    <row r="29027" spans="1:7" x14ac:dyDescent="0.25">
      <c r="A29027" s="108" t="str">
        <f t="shared" si="454"/>
        <v>GB_1985_NATIONAL TOTAL_Cd</v>
      </c>
      <c r="B29027" s="113" t="s">
        <v>181</v>
      </c>
      <c r="C29027" s="113">
        <v>1985</v>
      </c>
      <c r="D29027" s="113" t="s">
        <v>122</v>
      </c>
      <c r="E29027" s="113" t="s">
        <v>126</v>
      </c>
      <c r="F29027" s="113" t="s">
        <v>200</v>
      </c>
      <c r="G29027" s="113">
        <v>2.2669359666245899E-2</v>
      </c>
    </row>
    <row r="29028" spans="1:7" x14ac:dyDescent="0.25">
      <c r="A29028" s="108" t="str">
        <f t="shared" si="454"/>
        <v>GB_1985_NATIONAL TOTAL_Hg</v>
      </c>
      <c r="B29028" s="113" t="s">
        <v>181</v>
      </c>
      <c r="C29028" s="113">
        <v>1985</v>
      </c>
      <c r="D29028" s="113" t="s">
        <v>122</v>
      </c>
      <c r="E29028" s="113" t="s">
        <v>127</v>
      </c>
      <c r="F29028" s="113" t="s">
        <v>200</v>
      </c>
      <c r="G29028" s="113">
        <v>3.9551021219310999E-2</v>
      </c>
    </row>
    <row r="29029" spans="1:7" x14ac:dyDescent="0.25">
      <c r="A29029" s="108" t="str">
        <f t="shared" si="454"/>
        <v>GB_1986_NATIONAL TOTAL_NOx</v>
      </c>
      <c r="B29029" s="113" t="s">
        <v>181</v>
      </c>
      <c r="C29029" s="113">
        <v>1986</v>
      </c>
      <c r="D29029" s="113" t="s">
        <v>122</v>
      </c>
      <c r="E29029" s="113" t="s">
        <v>199</v>
      </c>
      <c r="F29029" s="113" t="s">
        <v>200</v>
      </c>
      <c r="G29029" s="113">
        <v>2692.1518434805698</v>
      </c>
    </row>
    <row r="29030" spans="1:7" x14ac:dyDescent="0.25">
      <c r="A29030" s="108" t="str">
        <f t="shared" si="454"/>
        <v>GB_1986_NATIONAL TOTAL_NMVOC</v>
      </c>
      <c r="B29030" s="113" t="s">
        <v>181</v>
      </c>
      <c r="C29030" s="113">
        <v>1986</v>
      </c>
      <c r="D29030" s="113" t="s">
        <v>122</v>
      </c>
      <c r="E29030" s="113" t="s">
        <v>123</v>
      </c>
      <c r="F29030" s="113" t="s">
        <v>200</v>
      </c>
      <c r="G29030" s="113">
        <v>2482.4056597507401</v>
      </c>
    </row>
    <row r="29031" spans="1:7" x14ac:dyDescent="0.25">
      <c r="A29031" s="108" t="str">
        <f t="shared" si="454"/>
        <v>GB_1986_NATIONAL TOTAL_SOx</v>
      </c>
      <c r="B29031" s="113" t="s">
        <v>181</v>
      </c>
      <c r="C29031" s="113">
        <v>1986</v>
      </c>
      <c r="D29031" s="113" t="s">
        <v>122</v>
      </c>
      <c r="E29031" s="113" t="s">
        <v>201</v>
      </c>
      <c r="F29031" s="113" t="s">
        <v>200</v>
      </c>
      <c r="G29031" s="113">
        <v>3855.1017289526799</v>
      </c>
    </row>
    <row r="29032" spans="1:7" x14ac:dyDescent="0.25">
      <c r="A29032" s="108" t="str">
        <f t="shared" si="454"/>
        <v>GB_1986_NATIONAL TOTAL_NH3</v>
      </c>
      <c r="B29032" s="113" t="s">
        <v>181</v>
      </c>
      <c r="C29032" s="113">
        <v>1986</v>
      </c>
      <c r="D29032" s="113" t="s">
        <v>122</v>
      </c>
      <c r="E29032" s="113" t="s">
        <v>124</v>
      </c>
      <c r="F29032" s="113" t="s">
        <v>200</v>
      </c>
      <c r="G29032" s="113">
        <v>345.40666805789198</v>
      </c>
    </row>
    <row r="29033" spans="1:7" x14ac:dyDescent="0.25">
      <c r="A29033" s="108" t="str">
        <f t="shared" si="454"/>
        <v>GB_1986_NATIONAL TOTAL_PM2.5</v>
      </c>
      <c r="B29033" s="113" t="s">
        <v>181</v>
      </c>
      <c r="C29033" s="113">
        <v>1986</v>
      </c>
      <c r="D29033" s="113" t="s">
        <v>122</v>
      </c>
      <c r="E29033" s="113" t="s">
        <v>203</v>
      </c>
      <c r="F29033" s="113" t="s">
        <v>200</v>
      </c>
      <c r="G29033" s="113">
        <v>258.121309261855</v>
      </c>
    </row>
    <row r="29034" spans="1:7" x14ac:dyDescent="0.25">
      <c r="A29034" s="108" t="str">
        <f t="shared" si="454"/>
        <v>GB_1986_NATIONAL TOTAL_Pb</v>
      </c>
      <c r="B29034" s="113" t="s">
        <v>181</v>
      </c>
      <c r="C29034" s="113">
        <v>1986</v>
      </c>
      <c r="D29034" s="113" t="s">
        <v>122</v>
      </c>
      <c r="E29034" s="113" t="s">
        <v>125</v>
      </c>
      <c r="F29034" s="113" t="s">
        <v>200</v>
      </c>
      <c r="G29034" s="113">
        <v>3.8090680563385502</v>
      </c>
    </row>
    <row r="29035" spans="1:7" x14ac:dyDescent="0.25">
      <c r="A29035" s="108" t="str">
        <f t="shared" si="454"/>
        <v>GB_1986_NATIONAL TOTAL_Cd</v>
      </c>
      <c r="B29035" s="113" t="s">
        <v>181</v>
      </c>
      <c r="C29035" s="113">
        <v>1986</v>
      </c>
      <c r="D29035" s="113" t="s">
        <v>122</v>
      </c>
      <c r="E29035" s="113" t="s">
        <v>126</v>
      </c>
      <c r="F29035" s="113" t="s">
        <v>200</v>
      </c>
      <c r="G29035" s="113">
        <v>2.24483790662235E-2</v>
      </c>
    </row>
    <row r="29036" spans="1:7" x14ac:dyDescent="0.25">
      <c r="A29036" s="108" t="str">
        <f t="shared" si="454"/>
        <v>GB_1986_NATIONAL TOTAL_Hg</v>
      </c>
      <c r="B29036" s="113" t="s">
        <v>181</v>
      </c>
      <c r="C29036" s="113">
        <v>1986</v>
      </c>
      <c r="D29036" s="113" t="s">
        <v>122</v>
      </c>
      <c r="E29036" s="113" t="s">
        <v>127</v>
      </c>
      <c r="F29036" s="113" t="s">
        <v>200</v>
      </c>
      <c r="G29036" s="113">
        <v>3.8468125547086701E-2</v>
      </c>
    </row>
    <row r="29037" spans="1:7" x14ac:dyDescent="0.25">
      <c r="A29037" s="108" t="str">
        <f t="shared" si="454"/>
        <v>GB_1987_NATIONAL TOTAL_NOx</v>
      </c>
      <c r="B29037" s="113" t="s">
        <v>181</v>
      </c>
      <c r="C29037" s="113">
        <v>1987</v>
      </c>
      <c r="D29037" s="113" t="s">
        <v>122</v>
      </c>
      <c r="E29037" s="113" t="s">
        <v>199</v>
      </c>
      <c r="F29037" s="113" t="s">
        <v>200</v>
      </c>
      <c r="G29037" s="113">
        <v>2791.2534272316002</v>
      </c>
    </row>
    <row r="29038" spans="1:7" x14ac:dyDescent="0.25">
      <c r="A29038" s="108" t="str">
        <f t="shared" si="454"/>
        <v>GB_1987_NATIONAL TOTAL_NMVOC</v>
      </c>
      <c r="B29038" s="113" t="s">
        <v>181</v>
      </c>
      <c r="C29038" s="113">
        <v>1987</v>
      </c>
      <c r="D29038" s="113" t="s">
        <v>122</v>
      </c>
      <c r="E29038" s="113" t="s">
        <v>123</v>
      </c>
      <c r="F29038" s="113" t="s">
        <v>200</v>
      </c>
      <c r="G29038" s="113">
        <v>2558.6237940607002</v>
      </c>
    </row>
    <row r="29039" spans="1:7" x14ac:dyDescent="0.25">
      <c r="A29039" s="108" t="str">
        <f t="shared" si="454"/>
        <v>GB_1987_NATIONAL TOTAL_SOx</v>
      </c>
      <c r="B29039" s="113" t="s">
        <v>181</v>
      </c>
      <c r="C29039" s="113">
        <v>1987</v>
      </c>
      <c r="D29039" s="113" t="s">
        <v>122</v>
      </c>
      <c r="E29039" s="113" t="s">
        <v>201</v>
      </c>
      <c r="F29039" s="113" t="s">
        <v>200</v>
      </c>
      <c r="G29039" s="113">
        <v>3842.74335168894</v>
      </c>
    </row>
    <row r="29040" spans="1:7" x14ac:dyDescent="0.25">
      <c r="A29040" s="108" t="str">
        <f t="shared" si="454"/>
        <v>GB_1987_NATIONAL TOTAL_NH3</v>
      </c>
      <c r="B29040" s="113" t="s">
        <v>181</v>
      </c>
      <c r="C29040" s="113">
        <v>1987</v>
      </c>
      <c r="D29040" s="113" t="s">
        <v>122</v>
      </c>
      <c r="E29040" s="113" t="s">
        <v>124</v>
      </c>
      <c r="F29040" s="113" t="s">
        <v>200</v>
      </c>
      <c r="G29040" s="113">
        <v>343.848923487116</v>
      </c>
    </row>
    <row r="29041" spans="1:7" x14ac:dyDescent="0.25">
      <c r="A29041" s="108" t="str">
        <f t="shared" si="454"/>
        <v>GB_1987_NATIONAL TOTAL_PM2.5</v>
      </c>
      <c r="B29041" s="113" t="s">
        <v>181</v>
      </c>
      <c r="C29041" s="113">
        <v>1987</v>
      </c>
      <c r="D29041" s="113" t="s">
        <v>122</v>
      </c>
      <c r="E29041" s="113" t="s">
        <v>203</v>
      </c>
      <c r="F29041" s="113" t="s">
        <v>200</v>
      </c>
      <c r="G29041" s="113">
        <v>242.95445591524901</v>
      </c>
    </row>
    <row r="29042" spans="1:7" x14ac:dyDescent="0.25">
      <c r="A29042" s="108" t="str">
        <f t="shared" si="454"/>
        <v>GB_1987_NATIONAL TOTAL_Pb</v>
      </c>
      <c r="B29042" s="113" t="s">
        <v>181</v>
      </c>
      <c r="C29042" s="113">
        <v>1987</v>
      </c>
      <c r="D29042" s="113" t="s">
        <v>122</v>
      </c>
      <c r="E29042" s="113" t="s">
        <v>125</v>
      </c>
      <c r="F29042" s="113" t="s">
        <v>200</v>
      </c>
      <c r="G29042" s="113">
        <v>3.9114019301354999</v>
      </c>
    </row>
    <row r="29043" spans="1:7" x14ac:dyDescent="0.25">
      <c r="A29043" s="108" t="str">
        <f t="shared" si="454"/>
        <v>GB_1987_NATIONAL TOTAL_Cd</v>
      </c>
      <c r="B29043" s="113" t="s">
        <v>181</v>
      </c>
      <c r="C29043" s="113">
        <v>1987</v>
      </c>
      <c r="D29043" s="113" t="s">
        <v>122</v>
      </c>
      <c r="E29043" s="113" t="s">
        <v>126</v>
      </c>
      <c r="F29043" s="113" t="s">
        <v>200</v>
      </c>
      <c r="G29043" s="113">
        <v>2.18720252851312E-2</v>
      </c>
    </row>
    <row r="29044" spans="1:7" x14ac:dyDescent="0.25">
      <c r="A29044" s="108" t="str">
        <f t="shared" si="454"/>
        <v>GB_1987_NATIONAL TOTAL_Hg</v>
      </c>
      <c r="B29044" s="113" t="s">
        <v>181</v>
      </c>
      <c r="C29044" s="113">
        <v>1987</v>
      </c>
      <c r="D29044" s="113" t="s">
        <v>122</v>
      </c>
      <c r="E29044" s="113" t="s">
        <v>127</v>
      </c>
      <c r="F29044" s="113" t="s">
        <v>200</v>
      </c>
      <c r="G29044" s="113">
        <v>3.6442384316630098E-2</v>
      </c>
    </row>
    <row r="29045" spans="1:7" x14ac:dyDescent="0.25">
      <c r="A29045" s="108" t="str">
        <f t="shared" si="454"/>
        <v>GB_1988_NATIONAL TOTAL_NOx</v>
      </c>
      <c r="B29045" s="113" t="s">
        <v>181</v>
      </c>
      <c r="C29045" s="113">
        <v>1988</v>
      </c>
      <c r="D29045" s="113" t="s">
        <v>122</v>
      </c>
      <c r="E29045" s="113" t="s">
        <v>199</v>
      </c>
      <c r="F29045" s="113" t="s">
        <v>200</v>
      </c>
      <c r="G29045" s="113">
        <v>2856.19462084305</v>
      </c>
    </row>
    <row r="29046" spans="1:7" x14ac:dyDescent="0.25">
      <c r="A29046" s="108" t="str">
        <f t="shared" si="454"/>
        <v>GB_1988_NATIONAL TOTAL_NMVOC</v>
      </c>
      <c r="B29046" s="113" t="s">
        <v>181</v>
      </c>
      <c r="C29046" s="113">
        <v>1988</v>
      </c>
      <c r="D29046" s="113" t="s">
        <v>122</v>
      </c>
      <c r="E29046" s="113" t="s">
        <v>123</v>
      </c>
      <c r="F29046" s="113" t="s">
        <v>200</v>
      </c>
      <c r="G29046" s="113">
        <v>2636.8680239967698</v>
      </c>
    </row>
    <row r="29047" spans="1:7" x14ac:dyDescent="0.25">
      <c r="A29047" s="108" t="str">
        <f t="shared" si="454"/>
        <v>GB_1988_NATIONAL TOTAL_SOx</v>
      </c>
      <c r="B29047" s="113" t="s">
        <v>181</v>
      </c>
      <c r="C29047" s="113">
        <v>1988</v>
      </c>
      <c r="D29047" s="113" t="s">
        <v>122</v>
      </c>
      <c r="E29047" s="113" t="s">
        <v>201</v>
      </c>
      <c r="F29047" s="113" t="s">
        <v>200</v>
      </c>
      <c r="G29047" s="113">
        <v>3779.04065502304</v>
      </c>
    </row>
    <row r="29048" spans="1:7" x14ac:dyDescent="0.25">
      <c r="A29048" s="108" t="str">
        <f t="shared" si="454"/>
        <v>GB_1988_NATIONAL TOTAL_NH3</v>
      </c>
      <c r="B29048" s="113" t="s">
        <v>181</v>
      </c>
      <c r="C29048" s="113">
        <v>1988</v>
      </c>
      <c r="D29048" s="113" t="s">
        <v>122</v>
      </c>
      <c r="E29048" s="113" t="s">
        <v>124</v>
      </c>
      <c r="F29048" s="113" t="s">
        <v>200</v>
      </c>
      <c r="G29048" s="113">
        <v>336.511534327346</v>
      </c>
    </row>
    <row r="29049" spans="1:7" x14ac:dyDescent="0.25">
      <c r="A29049" s="108" t="str">
        <f t="shared" si="454"/>
        <v>GB_1988_NATIONAL TOTAL_PM2.5</v>
      </c>
      <c r="B29049" s="113" t="s">
        <v>181</v>
      </c>
      <c r="C29049" s="113">
        <v>1988</v>
      </c>
      <c r="D29049" s="113" t="s">
        <v>122</v>
      </c>
      <c r="E29049" s="113" t="s">
        <v>203</v>
      </c>
      <c r="F29049" s="113" t="s">
        <v>200</v>
      </c>
      <c r="G29049" s="113">
        <v>227.48471701590699</v>
      </c>
    </row>
    <row r="29050" spans="1:7" x14ac:dyDescent="0.25">
      <c r="A29050" s="108" t="str">
        <f t="shared" si="454"/>
        <v>GB_1988_NATIONAL TOTAL_Pb</v>
      </c>
      <c r="B29050" s="113" t="s">
        <v>181</v>
      </c>
      <c r="C29050" s="113">
        <v>1988</v>
      </c>
      <c r="D29050" s="113" t="s">
        <v>122</v>
      </c>
      <c r="E29050" s="113" t="s">
        <v>125</v>
      </c>
      <c r="F29050" s="113" t="s">
        <v>200</v>
      </c>
      <c r="G29050" s="113">
        <v>4.0541231462526897</v>
      </c>
    </row>
    <row r="29051" spans="1:7" x14ac:dyDescent="0.25">
      <c r="A29051" s="108" t="str">
        <f t="shared" si="454"/>
        <v>GB_1988_NATIONAL TOTAL_Cd</v>
      </c>
      <c r="B29051" s="113" t="s">
        <v>181</v>
      </c>
      <c r="C29051" s="113">
        <v>1988</v>
      </c>
      <c r="D29051" s="113" t="s">
        <v>122</v>
      </c>
      <c r="E29051" s="113" t="s">
        <v>126</v>
      </c>
      <c r="F29051" s="113" t="s">
        <v>200</v>
      </c>
      <c r="G29051" s="113">
        <v>2.2317762227462401E-2</v>
      </c>
    </row>
    <row r="29052" spans="1:7" x14ac:dyDescent="0.25">
      <c r="A29052" s="108" t="str">
        <f t="shared" si="454"/>
        <v>GB_1988_NATIONAL TOTAL_Hg</v>
      </c>
      <c r="B29052" s="113" t="s">
        <v>181</v>
      </c>
      <c r="C29052" s="113">
        <v>1988</v>
      </c>
      <c r="D29052" s="113" t="s">
        <v>122</v>
      </c>
      <c r="E29052" s="113" t="s">
        <v>127</v>
      </c>
      <c r="F29052" s="113" t="s">
        <v>200</v>
      </c>
      <c r="G29052" s="113">
        <v>3.75067055538797E-2</v>
      </c>
    </row>
    <row r="29053" spans="1:7" x14ac:dyDescent="0.25">
      <c r="A29053" s="108" t="str">
        <f t="shared" si="454"/>
        <v>GB_1989_NATIONAL TOTAL_NOx</v>
      </c>
      <c r="B29053" s="113" t="s">
        <v>181</v>
      </c>
      <c r="C29053" s="113">
        <v>1989</v>
      </c>
      <c r="D29053" s="113" t="s">
        <v>122</v>
      </c>
      <c r="E29053" s="113" t="s">
        <v>199</v>
      </c>
      <c r="F29053" s="113" t="s">
        <v>200</v>
      </c>
      <c r="G29053" s="113">
        <v>2885.1505169093298</v>
      </c>
    </row>
    <row r="29054" spans="1:7" x14ac:dyDescent="0.25">
      <c r="A29054" s="108" t="str">
        <f t="shared" si="454"/>
        <v>GB_1989_NATIONAL TOTAL_NMVOC</v>
      </c>
      <c r="B29054" s="113" t="s">
        <v>181</v>
      </c>
      <c r="C29054" s="113">
        <v>1989</v>
      </c>
      <c r="D29054" s="113" t="s">
        <v>122</v>
      </c>
      <c r="E29054" s="113" t="s">
        <v>123</v>
      </c>
      <c r="F29054" s="113" t="s">
        <v>200</v>
      </c>
      <c r="G29054" s="113">
        <v>2700.8741661921699</v>
      </c>
    </row>
    <row r="29055" spans="1:7" x14ac:dyDescent="0.25">
      <c r="A29055" s="108" t="str">
        <f t="shared" si="454"/>
        <v>GB_1989_NATIONAL TOTAL_SOx</v>
      </c>
      <c r="B29055" s="113" t="s">
        <v>181</v>
      </c>
      <c r="C29055" s="113">
        <v>1989</v>
      </c>
      <c r="D29055" s="113" t="s">
        <v>122</v>
      </c>
      <c r="E29055" s="113" t="s">
        <v>201</v>
      </c>
      <c r="F29055" s="113" t="s">
        <v>200</v>
      </c>
      <c r="G29055" s="113">
        <v>3648.2137466347899</v>
      </c>
    </row>
    <row r="29056" spans="1:7" x14ac:dyDescent="0.25">
      <c r="A29056" s="108" t="str">
        <f t="shared" si="454"/>
        <v>GB_1989_NATIONAL TOTAL_NH3</v>
      </c>
      <c r="B29056" s="113" t="s">
        <v>181</v>
      </c>
      <c r="C29056" s="113">
        <v>1989</v>
      </c>
      <c r="D29056" s="113" t="s">
        <v>122</v>
      </c>
      <c r="E29056" s="113" t="s">
        <v>124</v>
      </c>
      <c r="F29056" s="113" t="s">
        <v>200</v>
      </c>
      <c r="G29056" s="113">
        <v>332.82137895713299</v>
      </c>
    </row>
    <row r="29057" spans="1:7" x14ac:dyDescent="0.25">
      <c r="A29057" s="108" t="str">
        <f t="shared" si="454"/>
        <v>GB_1989_NATIONAL TOTAL_PM2.5</v>
      </c>
      <c r="B29057" s="113" t="s">
        <v>181</v>
      </c>
      <c r="C29057" s="113">
        <v>1989</v>
      </c>
      <c r="D29057" s="113" t="s">
        <v>122</v>
      </c>
      <c r="E29057" s="113" t="s">
        <v>203</v>
      </c>
      <c r="F29057" s="113" t="s">
        <v>200</v>
      </c>
      <c r="G29057" s="113">
        <v>224.538036123962</v>
      </c>
    </row>
    <row r="29058" spans="1:7" x14ac:dyDescent="0.25">
      <c r="A29058" s="108" t="str">
        <f t="shared" si="454"/>
        <v>GB_1989_NATIONAL TOTAL_Pb</v>
      </c>
      <c r="B29058" s="113" t="s">
        <v>181</v>
      </c>
      <c r="C29058" s="113">
        <v>1989</v>
      </c>
      <c r="D29058" s="113" t="s">
        <v>122</v>
      </c>
      <c r="E29058" s="113" t="s">
        <v>125</v>
      </c>
      <c r="F29058" s="113" t="s">
        <v>200</v>
      </c>
      <c r="G29058" s="113">
        <v>3.5078076957928799</v>
      </c>
    </row>
    <row r="29059" spans="1:7" x14ac:dyDescent="0.25">
      <c r="A29059" s="108" t="str">
        <f t="shared" si="454"/>
        <v>GB_1989_NATIONAL TOTAL_Cd</v>
      </c>
      <c r="B29059" s="113" t="s">
        <v>181</v>
      </c>
      <c r="C29059" s="113">
        <v>1989</v>
      </c>
      <c r="D29059" s="113" t="s">
        <v>122</v>
      </c>
      <c r="E29059" s="113" t="s">
        <v>126</v>
      </c>
      <c r="F29059" s="113" t="s">
        <v>200</v>
      </c>
      <c r="G29059" s="113">
        <v>2.1981232459188999E-2</v>
      </c>
    </row>
    <row r="29060" spans="1:7" x14ac:dyDescent="0.25">
      <c r="A29060" s="108" t="str">
        <f t="shared" si="454"/>
        <v>GB_1989_NATIONAL TOTAL_Hg</v>
      </c>
      <c r="B29060" s="113" t="s">
        <v>181</v>
      </c>
      <c r="C29060" s="113">
        <v>1989</v>
      </c>
      <c r="D29060" s="113" t="s">
        <v>122</v>
      </c>
      <c r="E29060" s="113" t="s">
        <v>127</v>
      </c>
      <c r="F29060" s="113" t="s">
        <v>200</v>
      </c>
      <c r="G29060" s="113">
        <v>3.6724026461218202E-2</v>
      </c>
    </row>
    <row r="29061" spans="1:7" x14ac:dyDescent="0.25">
      <c r="A29061" s="108" t="str">
        <f t="shared" si="454"/>
        <v>GB_1990_NATIONAL TOTAL_NOx</v>
      </c>
      <c r="B29061" s="113" t="s">
        <v>181</v>
      </c>
      <c r="C29061" s="113">
        <v>1990</v>
      </c>
      <c r="D29061" s="113" t="s">
        <v>122</v>
      </c>
      <c r="E29061" s="113" t="s">
        <v>199</v>
      </c>
      <c r="F29061" s="113" t="s">
        <v>200</v>
      </c>
      <c r="G29061" s="113">
        <v>2754.7133704466701</v>
      </c>
    </row>
    <row r="29062" spans="1:7" x14ac:dyDescent="0.25">
      <c r="A29062" s="108" t="str">
        <f t="shared" si="454"/>
        <v>GB_1990_NATIONAL TOTAL_NMVOC</v>
      </c>
      <c r="B29062" s="113" t="s">
        <v>181</v>
      </c>
      <c r="C29062" s="113">
        <v>1990</v>
      </c>
      <c r="D29062" s="113" t="s">
        <v>122</v>
      </c>
      <c r="E29062" s="113" t="s">
        <v>123</v>
      </c>
      <c r="F29062" s="113" t="s">
        <v>200</v>
      </c>
      <c r="G29062" s="113">
        <v>2735.9782294404399</v>
      </c>
    </row>
    <row r="29063" spans="1:7" x14ac:dyDescent="0.25">
      <c r="A29063" s="108" t="str">
        <f t="shared" ref="A29063:A29126" si="455">CONCATENATE(B29063,"_",C29063,"_",D29063,"_",E29063)</f>
        <v>GB_1990_NATIONAL TOTAL_SOx</v>
      </c>
      <c r="B29063" s="113" t="s">
        <v>181</v>
      </c>
      <c r="C29063" s="113">
        <v>1990</v>
      </c>
      <c r="D29063" s="113" t="s">
        <v>122</v>
      </c>
      <c r="E29063" s="113" t="s">
        <v>201</v>
      </c>
      <c r="F29063" s="113" t="s">
        <v>200</v>
      </c>
      <c r="G29063" s="113">
        <v>3577.7099316183198</v>
      </c>
    </row>
    <row r="29064" spans="1:7" x14ac:dyDescent="0.25">
      <c r="A29064" s="108" t="str">
        <f t="shared" si="455"/>
        <v>GB_1990_NATIONAL TOTAL_NH3</v>
      </c>
      <c r="B29064" s="113" t="s">
        <v>181</v>
      </c>
      <c r="C29064" s="113">
        <v>1990</v>
      </c>
      <c r="D29064" s="113" t="s">
        <v>122</v>
      </c>
      <c r="E29064" s="113" t="s">
        <v>124</v>
      </c>
      <c r="F29064" s="113" t="s">
        <v>200</v>
      </c>
      <c r="G29064" s="113">
        <v>308.54970614510302</v>
      </c>
    </row>
    <row r="29065" spans="1:7" x14ac:dyDescent="0.25">
      <c r="A29065" s="108" t="str">
        <f t="shared" si="455"/>
        <v>GB_1990_NATIONAL TOTAL_PM2.5</v>
      </c>
      <c r="B29065" s="113" t="s">
        <v>181</v>
      </c>
      <c r="C29065" s="113">
        <v>1990</v>
      </c>
      <c r="D29065" s="113" t="s">
        <v>122</v>
      </c>
      <c r="E29065" s="113" t="s">
        <v>203</v>
      </c>
      <c r="F29065" s="113" t="s">
        <v>200</v>
      </c>
      <c r="G29065" s="113">
        <v>230.436954809821</v>
      </c>
    </row>
    <row r="29066" spans="1:7" x14ac:dyDescent="0.25">
      <c r="A29066" s="108" t="str">
        <f t="shared" si="455"/>
        <v>GB_1990_NATIONAL TOTAL_Pb</v>
      </c>
      <c r="B29066" s="113" t="s">
        <v>181</v>
      </c>
      <c r="C29066" s="113">
        <v>1990</v>
      </c>
      <c r="D29066" s="113" t="s">
        <v>122</v>
      </c>
      <c r="E29066" s="113" t="s">
        <v>125</v>
      </c>
      <c r="F29066" s="113" t="s">
        <v>200</v>
      </c>
      <c r="G29066" s="113">
        <v>2.9481351166570899</v>
      </c>
    </row>
    <row r="29067" spans="1:7" x14ac:dyDescent="0.25">
      <c r="A29067" s="108" t="str">
        <f t="shared" si="455"/>
        <v>GB_1990_NATIONAL TOTAL_Cd</v>
      </c>
      <c r="B29067" s="113" t="s">
        <v>181</v>
      </c>
      <c r="C29067" s="113">
        <v>1990</v>
      </c>
      <c r="D29067" s="113" t="s">
        <v>122</v>
      </c>
      <c r="E29067" s="113" t="s">
        <v>126</v>
      </c>
      <c r="F29067" s="113" t="s">
        <v>200</v>
      </c>
      <c r="G29067" s="113">
        <v>2.6719496856843002E-2</v>
      </c>
    </row>
    <row r="29068" spans="1:7" x14ac:dyDescent="0.25">
      <c r="A29068" s="108" t="str">
        <f t="shared" si="455"/>
        <v>GB_1990_NATIONAL TOTAL_Hg</v>
      </c>
      <c r="B29068" s="113" t="s">
        <v>181</v>
      </c>
      <c r="C29068" s="113">
        <v>1990</v>
      </c>
      <c r="D29068" s="113" t="s">
        <v>122</v>
      </c>
      <c r="E29068" s="113" t="s">
        <v>127</v>
      </c>
      <c r="F29068" s="113" t="s">
        <v>200</v>
      </c>
      <c r="G29068" s="113">
        <v>3.8775788572640003E-2</v>
      </c>
    </row>
    <row r="29069" spans="1:7" x14ac:dyDescent="0.25">
      <c r="A29069" s="108" t="str">
        <f t="shared" si="455"/>
        <v>GB_1990_NATIONAL TOTAL_DIOX</v>
      </c>
      <c r="B29069" s="113" t="s">
        <v>181</v>
      </c>
      <c r="C29069" s="113">
        <v>1990</v>
      </c>
      <c r="D29069" s="113" t="s">
        <v>122</v>
      </c>
      <c r="E29069" s="113" t="s">
        <v>128</v>
      </c>
      <c r="F29069" s="113" t="s">
        <v>200</v>
      </c>
      <c r="G29069" s="150">
        <v>1.21744726391915E-6</v>
      </c>
    </row>
    <row r="29070" spans="1:7" x14ac:dyDescent="0.25">
      <c r="A29070" s="108" t="str">
        <f t="shared" si="455"/>
        <v>GB_1990_NATIONAL TOTAL_PAH</v>
      </c>
      <c r="B29070" s="113" t="s">
        <v>181</v>
      </c>
      <c r="C29070" s="113">
        <v>1990</v>
      </c>
      <c r="D29070" s="113" t="s">
        <v>122</v>
      </c>
      <c r="E29070" s="113" t="s">
        <v>129</v>
      </c>
      <c r="F29070" s="113" t="s">
        <v>200</v>
      </c>
      <c r="G29070" s="113">
        <v>0.234884040148856</v>
      </c>
    </row>
    <row r="29071" spans="1:7" x14ac:dyDescent="0.25">
      <c r="A29071" s="108" t="str">
        <f t="shared" si="455"/>
        <v>GB_1990_NATIONAL TOTAL_HCB</v>
      </c>
      <c r="B29071" s="113" t="s">
        <v>181</v>
      </c>
      <c r="C29071" s="113">
        <v>1990</v>
      </c>
      <c r="D29071" s="113" t="s">
        <v>122</v>
      </c>
      <c r="E29071" s="113" t="s">
        <v>130</v>
      </c>
      <c r="F29071" s="113" t="s">
        <v>200</v>
      </c>
      <c r="G29071" s="113">
        <v>3.1571426108198499E-3</v>
      </c>
    </row>
    <row r="29072" spans="1:7" x14ac:dyDescent="0.25">
      <c r="A29072" s="108" t="str">
        <f t="shared" si="455"/>
        <v>GB_1990_NATIONAL TOTAL_PCB</v>
      </c>
      <c r="B29072" s="113" t="s">
        <v>181</v>
      </c>
      <c r="C29072" s="113">
        <v>1990</v>
      </c>
      <c r="D29072" s="113" t="s">
        <v>122</v>
      </c>
      <c r="E29072" s="113" t="s">
        <v>259</v>
      </c>
      <c r="F29072" s="113" t="s">
        <v>200</v>
      </c>
      <c r="G29072" s="113">
        <v>1.24693858130814E-2</v>
      </c>
    </row>
    <row r="29073" spans="1:7" x14ac:dyDescent="0.25">
      <c r="A29073" s="108" t="str">
        <f t="shared" si="455"/>
        <v>GB_1990_1A3(FU)_NOx</v>
      </c>
      <c r="B29073" s="113" t="s">
        <v>181</v>
      </c>
      <c r="C29073" s="113">
        <v>1990</v>
      </c>
      <c r="D29073" s="113" t="s">
        <v>134</v>
      </c>
      <c r="E29073" s="113" t="s">
        <v>199</v>
      </c>
      <c r="F29073" s="113" t="s">
        <v>200</v>
      </c>
      <c r="G29073" s="113">
        <v>1166.1760936565699</v>
      </c>
    </row>
    <row r="29074" spans="1:7" x14ac:dyDescent="0.25">
      <c r="A29074" s="108" t="str">
        <f t="shared" si="455"/>
        <v>GB_1990_1A3(FS)_NOx</v>
      </c>
      <c r="B29074" s="113" t="s">
        <v>181</v>
      </c>
      <c r="C29074" s="113">
        <v>1990</v>
      </c>
      <c r="D29074" s="113" t="s">
        <v>132</v>
      </c>
      <c r="E29074" s="113" t="s">
        <v>199</v>
      </c>
      <c r="F29074" s="113" t="s">
        <v>200</v>
      </c>
      <c r="G29074" s="113">
        <v>1096.0016240016</v>
      </c>
    </row>
    <row r="29075" spans="1:7" x14ac:dyDescent="0.25">
      <c r="A29075" s="108" t="str">
        <f t="shared" si="455"/>
        <v>GB_1990_1A3(FU)_NMVOC</v>
      </c>
      <c r="B29075" s="113" t="s">
        <v>181</v>
      </c>
      <c r="C29075" s="113">
        <v>1990</v>
      </c>
      <c r="D29075" s="113" t="s">
        <v>134</v>
      </c>
      <c r="E29075" s="113" t="s">
        <v>123</v>
      </c>
      <c r="F29075" s="113" t="s">
        <v>200</v>
      </c>
      <c r="G29075" s="113">
        <v>916.25482407294601</v>
      </c>
    </row>
    <row r="29076" spans="1:7" x14ac:dyDescent="0.25">
      <c r="A29076" s="108" t="str">
        <f t="shared" si="455"/>
        <v>GB_1990_1A3(FS)_NMVOC</v>
      </c>
      <c r="B29076" s="113" t="s">
        <v>181</v>
      </c>
      <c r="C29076" s="113">
        <v>1990</v>
      </c>
      <c r="D29076" s="113" t="s">
        <v>132</v>
      </c>
      <c r="E29076" s="113" t="s">
        <v>123</v>
      </c>
      <c r="F29076" s="113" t="s">
        <v>200</v>
      </c>
      <c r="G29076" s="113">
        <v>887.84834250569895</v>
      </c>
    </row>
    <row r="29077" spans="1:7" x14ac:dyDescent="0.25">
      <c r="A29077" s="108" t="str">
        <f t="shared" si="455"/>
        <v>GB_1990_1A3(FS)_SOx</v>
      </c>
      <c r="B29077" s="113" t="s">
        <v>181</v>
      </c>
      <c r="C29077" s="113">
        <v>1990</v>
      </c>
      <c r="D29077" s="113" t="s">
        <v>132</v>
      </c>
      <c r="E29077" s="113" t="s">
        <v>201</v>
      </c>
      <c r="F29077" s="113" t="s">
        <v>200</v>
      </c>
      <c r="G29077" s="113">
        <v>62.535696566954996</v>
      </c>
    </row>
    <row r="29078" spans="1:7" x14ac:dyDescent="0.25">
      <c r="A29078" s="108" t="str">
        <f t="shared" si="455"/>
        <v>GB_1990_1A3(FU)_NH3</v>
      </c>
      <c r="B29078" s="113" t="s">
        <v>181</v>
      </c>
      <c r="C29078" s="113">
        <v>1990</v>
      </c>
      <c r="D29078" s="113" t="s">
        <v>134</v>
      </c>
      <c r="E29078" s="113" t="s">
        <v>124</v>
      </c>
      <c r="F29078" s="113" t="s">
        <v>200</v>
      </c>
      <c r="G29078" s="113">
        <v>0.84497712210300002</v>
      </c>
    </row>
    <row r="29079" spans="1:7" x14ac:dyDescent="0.25">
      <c r="A29079" s="108" t="str">
        <f t="shared" si="455"/>
        <v>GB_1990_1A3(FS)_NH3</v>
      </c>
      <c r="B29079" s="113" t="s">
        <v>181</v>
      </c>
      <c r="C29079" s="113">
        <v>1990</v>
      </c>
      <c r="D29079" s="113" t="s">
        <v>132</v>
      </c>
      <c r="E29079" s="113" t="s">
        <v>124</v>
      </c>
      <c r="F29079" s="113" t="s">
        <v>200</v>
      </c>
      <c r="G29079" s="113">
        <v>0.80790141395319304</v>
      </c>
    </row>
    <row r="29080" spans="1:7" x14ac:dyDescent="0.25">
      <c r="A29080" s="108" t="str">
        <f t="shared" si="455"/>
        <v>GB_1990_1A3(FU)_PM2.5</v>
      </c>
      <c r="B29080" s="113" t="s">
        <v>181</v>
      </c>
      <c r="C29080" s="113">
        <v>1990</v>
      </c>
      <c r="D29080" s="113" t="s">
        <v>134</v>
      </c>
      <c r="E29080" s="113" t="s">
        <v>203</v>
      </c>
      <c r="F29080" s="113" t="s">
        <v>200</v>
      </c>
      <c r="G29080" s="113">
        <v>30.903512864568</v>
      </c>
    </row>
    <row r="29081" spans="1:7" x14ac:dyDescent="0.25">
      <c r="A29081" s="108" t="str">
        <f t="shared" si="455"/>
        <v>GB_1990_1A3(FS)_PM2.5</v>
      </c>
      <c r="B29081" s="113" t="s">
        <v>181</v>
      </c>
      <c r="C29081" s="113">
        <v>1990</v>
      </c>
      <c r="D29081" s="113" t="s">
        <v>132</v>
      </c>
      <c r="E29081" s="113" t="s">
        <v>203</v>
      </c>
      <c r="F29081" s="113" t="s">
        <v>200</v>
      </c>
      <c r="G29081" s="113">
        <v>27.286215834338702</v>
      </c>
    </row>
    <row r="29082" spans="1:7" x14ac:dyDescent="0.25">
      <c r="A29082" s="108" t="str">
        <f t="shared" si="455"/>
        <v>GB_1990_3D_NOx</v>
      </c>
      <c r="B29082" s="113" t="s">
        <v>181</v>
      </c>
      <c r="C29082" s="113">
        <v>1990</v>
      </c>
      <c r="D29082" s="113" t="s">
        <v>206</v>
      </c>
      <c r="E29082" s="113" t="s">
        <v>199</v>
      </c>
      <c r="F29082" s="113" t="s">
        <v>200</v>
      </c>
      <c r="G29082" s="113">
        <v>35.412113416574996</v>
      </c>
    </row>
    <row r="29083" spans="1:7" x14ac:dyDescent="0.25">
      <c r="A29083" s="108" t="str">
        <f t="shared" si="455"/>
        <v>GB_1991_NATIONAL TOTAL_NOx</v>
      </c>
      <c r="B29083" s="113" t="s">
        <v>181</v>
      </c>
      <c r="C29083" s="113">
        <v>1991</v>
      </c>
      <c r="D29083" s="113" t="s">
        <v>122</v>
      </c>
      <c r="E29083" s="113" t="s">
        <v>199</v>
      </c>
      <c r="F29083" s="113" t="s">
        <v>200</v>
      </c>
      <c r="G29083" s="113">
        <v>2703.61157981826</v>
      </c>
    </row>
    <row r="29084" spans="1:7" x14ac:dyDescent="0.25">
      <c r="A29084" s="108" t="str">
        <f t="shared" si="455"/>
        <v>GB_1991_NATIONAL TOTAL_NMVOC</v>
      </c>
      <c r="B29084" s="113" t="s">
        <v>181</v>
      </c>
      <c r="C29084" s="113">
        <v>1991</v>
      </c>
      <c r="D29084" s="113" t="s">
        <v>122</v>
      </c>
      <c r="E29084" s="113" t="s">
        <v>123</v>
      </c>
      <c r="F29084" s="113" t="s">
        <v>200</v>
      </c>
      <c r="G29084" s="113">
        <v>2701.8411984827499</v>
      </c>
    </row>
    <row r="29085" spans="1:7" x14ac:dyDescent="0.25">
      <c r="A29085" s="108" t="str">
        <f t="shared" si="455"/>
        <v>GB_1991_NATIONAL TOTAL_SOx</v>
      </c>
      <c r="B29085" s="113" t="s">
        <v>181</v>
      </c>
      <c r="C29085" s="113">
        <v>1991</v>
      </c>
      <c r="D29085" s="113" t="s">
        <v>122</v>
      </c>
      <c r="E29085" s="113" t="s">
        <v>201</v>
      </c>
      <c r="F29085" s="113" t="s">
        <v>200</v>
      </c>
      <c r="G29085" s="113">
        <v>3509.2052227603499</v>
      </c>
    </row>
    <row r="29086" spans="1:7" x14ac:dyDescent="0.25">
      <c r="A29086" s="108" t="str">
        <f t="shared" si="455"/>
        <v>GB_1991_NATIONAL TOTAL_NH3</v>
      </c>
      <c r="B29086" s="113" t="s">
        <v>181</v>
      </c>
      <c r="C29086" s="113">
        <v>1991</v>
      </c>
      <c r="D29086" s="113" t="s">
        <v>122</v>
      </c>
      <c r="E29086" s="113" t="s">
        <v>124</v>
      </c>
      <c r="F29086" s="113" t="s">
        <v>200</v>
      </c>
      <c r="G29086" s="113">
        <v>312.12125964511</v>
      </c>
    </row>
    <row r="29087" spans="1:7" x14ac:dyDescent="0.25">
      <c r="A29087" s="108" t="str">
        <f t="shared" si="455"/>
        <v>GB_1991_NATIONAL TOTAL_PM2.5</v>
      </c>
      <c r="B29087" s="113" t="s">
        <v>181</v>
      </c>
      <c r="C29087" s="113">
        <v>1991</v>
      </c>
      <c r="D29087" s="113" t="s">
        <v>122</v>
      </c>
      <c r="E29087" s="113" t="s">
        <v>203</v>
      </c>
      <c r="F29087" s="113" t="s">
        <v>200</v>
      </c>
      <c r="G29087" s="113">
        <v>229.77028125077999</v>
      </c>
    </row>
    <row r="29088" spans="1:7" x14ac:dyDescent="0.25">
      <c r="A29088" s="108" t="str">
        <f t="shared" si="455"/>
        <v>GB_1991_NATIONAL TOTAL_Pb</v>
      </c>
      <c r="B29088" s="113" t="s">
        <v>181</v>
      </c>
      <c r="C29088" s="113">
        <v>1991</v>
      </c>
      <c r="D29088" s="113" t="s">
        <v>122</v>
      </c>
      <c r="E29088" s="113" t="s">
        <v>125</v>
      </c>
      <c r="F29088" s="113" t="s">
        <v>200</v>
      </c>
      <c r="G29088" s="113">
        <v>2.6972477965741901</v>
      </c>
    </row>
    <row r="29089" spans="1:7" x14ac:dyDescent="0.25">
      <c r="A29089" s="108" t="str">
        <f t="shared" si="455"/>
        <v>GB_1991_NATIONAL TOTAL_Cd</v>
      </c>
      <c r="B29089" s="113" t="s">
        <v>181</v>
      </c>
      <c r="C29089" s="113">
        <v>1991</v>
      </c>
      <c r="D29089" s="113" t="s">
        <v>122</v>
      </c>
      <c r="E29089" s="113" t="s">
        <v>126</v>
      </c>
      <c r="F29089" s="113" t="s">
        <v>200</v>
      </c>
      <c r="G29089" s="113">
        <v>2.6075624965943001E-2</v>
      </c>
    </row>
    <row r="29090" spans="1:7" x14ac:dyDescent="0.25">
      <c r="A29090" s="108" t="str">
        <f t="shared" si="455"/>
        <v>GB_1991_NATIONAL TOTAL_Hg</v>
      </c>
      <c r="B29090" s="113" t="s">
        <v>181</v>
      </c>
      <c r="C29090" s="113">
        <v>1991</v>
      </c>
      <c r="D29090" s="113" t="s">
        <v>122</v>
      </c>
      <c r="E29090" s="113" t="s">
        <v>127</v>
      </c>
      <c r="F29090" s="113" t="s">
        <v>200</v>
      </c>
      <c r="G29090" s="113">
        <v>3.8992184396480001E-2</v>
      </c>
    </row>
    <row r="29091" spans="1:7" x14ac:dyDescent="0.25">
      <c r="A29091" s="108" t="str">
        <f t="shared" si="455"/>
        <v>GB_1991_NATIONAL TOTAL_DIOX</v>
      </c>
      <c r="B29091" s="113" t="s">
        <v>181</v>
      </c>
      <c r="C29091" s="113">
        <v>1991</v>
      </c>
      <c r="D29091" s="113" t="s">
        <v>122</v>
      </c>
      <c r="E29091" s="113" t="s">
        <v>128</v>
      </c>
      <c r="F29091" s="113" t="s">
        <v>200</v>
      </c>
      <c r="G29091" s="150">
        <v>1.1908497889266899E-6</v>
      </c>
    </row>
    <row r="29092" spans="1:7" x14ac:dyDescent="0.25">
      <c r="A29092" s="108" t="str">
        <f t="shared" si="455"/>
        <v>GB_1991_NATIONAL TOTAL_PAH</v>
      </c>
      <c r="B29092" s="113" t="s">
        <v>181</v>
      </c>
      <c r="C29092" s="113">
        <v>1991</v>
      </c>
      <c r="D29092" s="113" t="s">
        <v>122</v>
      </c>
      <c r="E29092" s="113" t="s">
        <v>129</v>
      </c>
      <c r="F29092" s="113" t="s">
        <v>200</v>
      </c>
      <c r="G29092" s="113">
        <v>0.240659365498614</v>
      </c>
    </row>
    <row r="29093" spans="1:7" x14ac:dyDescent="0.25">
      <c r="A29093" s="108" t="str">
        <f t="shared" si="455"/>
        <v>GB_1991_NATIONAL TOTAL_HCB</v>
      </c>
      <c r="B29093" s="113" t="s">
        <v>181</v>
      </c>
      <c r="C29093" s="113">
        <v>1991</v>
      </c>
      <c r="D29093" s="113" t="s">
        <v>122</v>
      </c>
      <c r="E29093" s="113" t="s">
        <v>130</v>
      </c>
      <c r="F29093" s="113" t="s">
        <v>200</v>
      </c>
      <c r="G29093" s="113">
        <v>3.06455911244297E-3</v>
      </c>
    </row>
    <row r="29094" spans="1:7" x14ac:dyDescent="0.25">
      <c r="A29094" s="108" t="str">
        <f t="shared" si="455"/>
        <v>GB_1991_NATIONAL TOTAL_PCB</v>
      </c>
      <c r="B29094" s="113" t="s">
        <v>181</v>
      </c>
      <c r="C29094" s="113">
        <v>1991</v>
      </c>
      <c r="D29094" s="113" t="s">
        <v>122</v>
      </c>
      <c r="E29094" s="113" t="s">
        <v>259</v>
      </c>
      <c r="F29094" s="113" t="s">
        <v>200</v>
      </c>
      <c r="G29094" s="113">
        <v>1.10676440162377E-2</v>
      </c>
    </row>
    <row r="29095" spans="1:7" x14ac:dyDescent="0.25">
      <c r="A29095" s="108" t="str">
        <f t="shared" si="455"/>
        <v>GB_1991_1A3(FU)_NOx</v>
      </c>
      <c r="B29095" s="113" t="s">
        <v>181</v>
      </c>
      <c r="C29095" s="113">
        <v>1991</v>
      </c>
      <c r="D29095" s="113" t="s">
        <v>134</v>
      </c>
      <c r="E29095" s="113" t="s">
        <v>199</v>
      </c>
      <c r="F29095" s="113" t="s">
        <v>200</v>
      </c>
      <c r="G29095" s="113">
        <v>1162.48551284011</v>
      </c>
    </row>
    <row r="29096" spans="1:7" x14ac:dyDescent="0.25">
      <c r="A29096" s="108" t="str">
        <f t="shared" si="455"/>
        <v>GB_1991_1A3(FS)_NOx</v>
      </c>
      <c r="B29096" s="113" t="s">
        <v>181</v>
      </c>
      <c r="C29096" s="113">
        <v>1991</v>
      </c>
      <c r="D29096" s="113" t="s">
        <v>132</v>
      </c>
      <c r="E29096" s="113" t="s">
        <v>199</v>
      </c>
      <c r="F29096" s="113" t="s">
        <v>200</v>
      </c>
      <c r="G29096" s="113">
        <v>1107.7163722217799</v>
      </c>
    </row>
    <row r="29097" spans="1:7" x14ac:dyDescent="0.25">
      <c r="A29097" s="108" t="str">
        <f t="shared" si="455"/>
        <v>GB_1991_1A3(FU)_NMVOC</v>
      </c>
      <c r="B29097" s="113" t="s">
        <v>181</v>
      </c>
      <c r="C29097" s="113">
        <v>1991</v>
      </c>
      <c r="D29097" s="113" t="s">
        <v>134</v>
      </c>
      <c r="E29097" s="113" t="s">
        <v>123</v>
      </c>
      <c r="F29097" s="113" t="s">
        <v>200</v>
      </c>
      <c r="G29097" s="113">
        <v>918.77116206621395</v>
      </c>
    </row>
    <row r="29098" spans="1:7" x14ac:dyDescent="0.25">
      <c r="A29098" s="108" t="str">
        <f t="shared" si="455"/>
        <v>GB_1991_1A3(FS)_NMVOC</v>
      </c>
      <c r="B29098" s="113" t="s">
        <v>181</v>
      </c>
      <c r="C29098" s="113">
        <v>1991</v>
      </c>
      <c r="D29098" s="113" t="s">
        <v>132</v>
      </c>
      <c r="E29098" s="113" t="s">
        <v>123</v>
      </c>
      <c r="F29098" s="113" t="s">
        <v>200</v>
      </c>
      <c r="G29098" s="113">
        <v>896.49907009356002</v>
      </c>
    </row>
    <row r="29099" spans="1:7" x14ac:dyDescent="0.25">
      <c r="A29099" s="108" t="str">
        <f t="shared" si="455"/>
        <v>GB_1991_1A3(FS)_SOx</v>
      </c>
      <c r="B29099" s="113" t="s">
        <v>181</v>
      </c>
      <c r="C29099" s="113">
        <v>1991</v>
      </c>
      <c r="D29099" s="113" t="s">
        <v>132</v>
      </c>
      <c r="E29099" s="113" t="s">
        <v>201</v>
      </c>
      <c r="F29099" s="113" t="s">
        <v>200</v>
      </c>
      <c r="G29099" s="113">
        <v>57.350139661093003</v>
      </c>
    </row>
    <row r="29100" spans="1:7" x14ac:dyDescent="0.25">
      <c r="A29100" s="108" t="str">
        <f t="shared" si="455"/>
        <v>GB_1991_1A3(FU)_NH3</v>
      </c>
      <c r="B29100" s="113" t="s">
        <v>181</v>
      </c>
      <c r="C29100" s="113">
        <v>1991</v>
      </c>
      <c r="D29100" s="113" t="s">
        <v>134</v>
      </c>
      <c r="E29100" s="113" t="s">
        <v>124</v>
      </c>
      <c r="F29100" s="113" t="s">
        <v>200</v>
      </c>
      <c r="G29100" s="113">
        <v>0.917606738654</v>
      </c>
    </row>
    <row r="29101" spans="1:7" x14ac:dyDescent="0.25">
      <c r="A29101" s="108" t="str">
        <f t="shared" si="455"/>
        <v>GB_1991_1A3(FS)_NH3</v>
      </c>
      <c r="B29101" s="113" t="s">
        <v>181</v>
      </c>
      <c r="C29101" s="113">
        <v>1991</v>
      </c>
      <c r="D29101" s="113" t="s">
        <v>132</v>
      </c>
      <c r="E29101" s="113" t="s">
        <v>124</v>
      </c>
      <c r="F29101" s="113" t="s">
        <v>200</v>
      </c>
      <c r="G29101" s="113">
        <v>0.88687630642033699</v>
      </c>
    </row>
    <row r="29102" spans="1:7" x14ac:dyDescent="0.25">
      <c r="A29102" s="108" t="str">
        <f t="shared" si="455"/>
        <v>GB_1991_1A3(FU)_PM2.5</v>
      </c>
      <c r="B29102" s="113" t="s">
        <v>181</v>
      </c>
      <c r="C29102" s="113">
        <v>1991</v>
      </c>
      <c r="D29102" s="113" t="s">
        <v>134</v>
      </c>
      <c r="E29102" s="113" t="s">
        <v>203</v>
      </c>
      <c r="F29102" s="113" t="s">
        <v>200</v>
      </c>
      <c r="G29102" s="113">
        <v>32.917301614635001</v>
      </c>
    </row>
    <row r="29103" spans="1:7" x14ac:dyDescent="0.25">
      <c r="A29103" s="108" t="str">
        <f t="shared" si="455"/>
        <v>GB_1991_1A3(FS)_PM2.5</v>
      </c>
      <c r="B29103" s="113" t="s">
        <v>181</v>
      </c>
      <c r="C29103" s="113">
        <v>1991</v>
      </c>
      <c r="D29103" s="113" t="s">
        <v>132</v>
      </c>
      <c r="E29103" s="113" t="s">
        <v>203</v>
      </c>
      <c r="F29103" s="113" t="s">
        <v>200</v>
      </c>
      <c r="G29103" s="113">
        <v>29.883152115221201</v>
      </c>
    </row>
    <row r="29104" spans="1:7" x14ac:dyDescent="0.25">
      <c r="A29104" s="108" t="str">
        <f t="shared" si="455"/>
        <v>GB_1991_3D_NOx</v>
      </c>
      <c r="B29104" s="113" t="s">
        <v>181</v>
      </c>
      <c r="C29104" s="113">
        <v>1991</v>
      </c>
      <c r="D29104" s="113" t="s">
        <v>206</v>
      </c>
      <c r="E29104" s="113" t="s">
        <v>199</v>
      </c>
      <c r="F29104" s="113" t="s">
        <v>200</v>
      </c>
      <c r="G29104" s="113">
        <v>35.311466532639997</v>
      </c>
    </row>
    <row r="29105" spans="1:7" x14ac:dyDescent="0.25">
      <c r="A29105" s="108" t="str">
        <f t="shared" si="455"/>
        <v>GB_1992_NATIONAL TOTAL_NOx</v>
      </c>
      <c r="B29105" s="113" t="s">
        <v>181</v>
      </c>
      <c r="C29105" s="113">
        <v>1992</v>
      </c>
      <c r="D29105" s="113" t="s">
        <v>122</v>
      </c>
      <c r="E29105" s="113" t="s">
        <v>199</v>
      </c>
      <c r="F29105" s="113" t="s">
        <v>200</v>
      </c>
      <c r="G29105" s="113">
        <v>2624.31515880609</v>
      </c>
    </row>
    <row r="29106" spans="1:7" x14ac:dyDescent="0.25">
      <c r="A29106" s="108" t="str">
        <f t="shared" si="455"/>
        <v>GB_1992_NATIONAL TOTAL_NMVOC</v>
      </c>
      <c r="B29106" s="113" t="s">
        <v>181</v>
      </c>
      <c r="C29106" s="113">
        <v>1992</v>
      </c>
      <c r="D29106" s="113" t="s">
        <v>122</v>
      </c>
      <c r="E29106" s="113" t="s">
        <v>123</v>
      </c>
      <c r="F29106" s="113" t="s">
        <v>200</v>
      </c>
      <c r="G29106" s="113">
        <v>2598.9147757412402</v>
      </c>
    </row>
    <row r="29107" spans="1:7" x14ac:dyDescent="0.25">
      <c r="A29107" s="108" t="str">
        <f t="shared" si="455"/>
        <v>GB_1992_NATIONAL TOTAL_SOx</v>
      </c>
      <c r="B29107" s="113" t="s">
        <v>181</v>
      </c>
      <c r="C29107" s="113">
        <v>1992</v>
      </c>
      <c r="D29107" s="113" t="s">
        <v>122</v>
      </c>
      <c r="E29107" s="113" t="s">
        <v>201</v>
      </c>
      <c r="F29107" s="113" t="s">
        <v>200</v>
      </c>
      <c r="G29107" s="113">
        <v>3414.5702362490902</v>
      </c>
    </row>
    <row r="29108" spans="1:7" x14ac:dyDescent="0.25">
      <c r="A29108" s="108" t="str">
        <f t="shared" si="455"/>
        <v>GB_1992_NATIONAL TOTAL_NH3</v>
      </c>
      <c r="B29108" s="113" t="s">
        <v>181</v>
      </c>
      <c r="C29108" s="113">
        <v>1992</v>
      </c>
      <c r="D29108" s="113" t="s">
        <v>122</v>
      </c>
      <c r="E29108" s="113" t="s">
        <v>124</v>
      </c>
      <c r="F29108" s="113" t="s">
        <v>200</v>
      </c>
      <c r="G29108" s="113">
        <v>298.18052022134498</v>
      </c>
    </row>
    <row r="29109" spans="1:7" x14ac:dyDescent="0.25">
      <c r="A29109" s="108" t="str">
        <f t="shared" si="455"/>
        <v>GB_1992_NATIONAL TOTAL_PM2.5</v>
      </c>
      <c r="B29109" s="113" t="s">
        <v>181</v>
      </c>
      <c r="C29109" s="113">
        <v>1992</v>
      </c>
      <c r="D29109" s="113" t="s">
        <v>122</v>
      </c>
      <c r="E29109" s="113" t="s">
        <v>203</v>
      </c>
      <c r="F29109" s="113" t="s">
        <v>200</v>
      </c>
      <c r="G29109" s="113">
        <v>218.94347576295999</v>
      </c>
    </row>
    <row r="29110" spans="1:7" x14ac:dyDescent="0.25">
      <c r="A29110" s="108" t="str">
        <f t="shared" si="455"/>
        <v>GB_1992_NATIONAL TOTAL_Pb</v>
      </c>
      <c r="B29110" s="113" t="s">
        <v>181</v>
      </c>
      <c r="C29110" s="113">
        <v>1992</v>
      </c>
      <c r="D29110" s="113" t="s">
        <v>122</v>
      </c>
      <c r="E29110" s="113" t="s">
        <v>125</v>
      </c>
      <c r="F29110" s="113" t="s">
        <v>200</v>
      </c>
      <c r="G29110" s="113">
        <v>2.4788707446378502</v>
      </c>
    </row>
    <row r="29111" spans="1:7" x14ac:dyDescent="0.25">
      <c r="A29111" s="108" t="str">
        <f t="shared" si="455"/>
        <v>GB_1992_NATIONAL TOTAL_Cd</v>
      </c>
      <c r="B29111" s="113" t="s">
        <v>181</v>
      </c>
      <c r="C29111" s="113">
        <v>1992</v>
      </c>
      <c r="D29111" s="113" t="s">
        <v>122</v>
      </c>
      <c r="E29111" s="113" t="s">
        <v>126</v>
      </c>
      <c r="F29111" s="113" t="s">
        <v>200</v>
      </c>
      <c r="G29111" s="113">
        <v>2.4862890177172001E-2</v>
      </c>
    </row>
    <row r="29112" spans="1:7" x14ac:dyDescent="0.25">
      <c r="A29112" s="108" t="str">
        <f t="shared" si="455"/>
        <v>GB_1992_NATIONAL TOTAL_Hg</v>
      </c>
      <c r="B29112" s="113" t="s">
        <v>181</v>
      </c>
      <c r="C29112" s="113">
        <v>1992</v>
      </c>
      <c r="D29112" s="113" t="s">
        <v>122</v>
      </c>
      <c r="E29112" s="113" t="s">
        <v>127</v>
      </c>
      <c r="F29112" s="113" t="s">
        <v>200</v>
      </c>
      <c r="G29112" s="113">
        <v>3.7245255782829001E-2</v>
      </c>
    </row>
    <row r="29113" spans="1:7" x14ac:dyDescent="0.25">
      <c r="A29113" s="108" t="str">
        <f t="shared" si="455"/>
        <v>GB_1992_NATIONAL TOTAL_DIOX</v>
      </c>
      <c r="B29113" s="113" t="s">
        <v>181</v>
      </c>
      <c r="C29113" s="113">
        <v>1992</v>
      </c>
      <c r="D29113" s="113" t="s">
        <v>122</v>
      </c>
      <c r="E29113" s="113" t="s">
        <v>128</v>
      </c>
      <c r="F29113" s="113" t="s">
        <v>200</v>
      </c>
      <c r="G29113" s="150">
        <v>1.1554701923972901E-6</v>
      </c>
    </row>
    <row r="29114" spans="1:7" x14ac:dyDescent="0.25">
      <c r="A29114" s="108" t="str">
        <f t="shared" si="455"/>
        <v>GB_1992_NATIONAL TOTAL_PAH</v>
      </c>
      <c r="B29114" s="113" t="s">
        <v>181</v>
      </c>
      <c r="C29114" s="113">
        <v>1992</v>
      </c>
      <c r="D29114" s="113" t="s">
        <v>122</v>
      </c>
      <c r="E29114" s="113" t="s">
        <v>129</v>
      </c>
      <c r="F29114" s="113" t="s">
        <v>200</v>
      </c>
      <c r="G29114" s="113">
        <v>0.21931406036232601</v>
      </c>
    </row>
    <row r="29115" spans="1:7" x14ac:dyDescent="0.25">
      <c r="A29115" s="108" t="str">
        <f t="shared" si="455"/>
        <v>GB_1992_NATIONAL TOTAL_HCB</v>
      </c>
      <c r="B29115" s="113" t="s">
        <v>181</v>
      </c>
      <c r="C29115" s="113">
        <v>1992</v>
      </c>
      <c r="D29115" s="113" t="s">
        <v>122</v>
      </c>
      <c r="E29115" s="113" t="s">
        <v>130</v>
      </c>
      <c r="F29115" s="113" t="s">
        <v>200</v>
      </c>
      <c r="G29115" s="113">
        <v>3.3729730739119499E-3</v>
      </c>
    </row>
    <row r="29116" spans="1:7" x14ac:dyDescent="0.25">
      <c r="A29116" s="108" t="str">
        <f t="shared" si="455"/>
        <v>GB_1992_NATIONAL TOTAL_PCB</v>
      </c>
      <c r="B29116" s="113" t="s">
        <v>181</v>
      </c>
      <c r="C29116" s="113">
        <v>1992</v>
      </c>
      <c r="D29116" s="113" t="s">
        <v>122</v>
      </c>
      <c r="E29116" s="113" t="s">
        <v>259</v>
      </c>
      <c r="F29116" s="113" t="s">
        <v>200</v>
      </c>
      <c r="G29116" s="113">
        <v>9.9227433055314902E-3</v>
      </c>
    </row>
    <row r="29117" spans="1:7" x14ac:dyDescent="0.25">
      <c r="A29117" s="108" t="str">
        <f t="shared" si="455"/>
        <v>GB_1992_1A3(FU)_NOx</v>
      </c>
      <c r="B29117" s="113" t="s">
        <v>181</v>
      </c>
      <c r="C29117" s="113">
        <v>1992</v>
      </c>
      <c r="D29117" s="113" t="s">
        <v>134</v>
      </c>
      <c r="E29117" s="113" t="s">
        <v>199</v>
      </c>
      <c r="F29117" s="113" t="s">
        <v>200</v>
      </c>
      <c r="G29117" s="113">
        <v>1138.12243485256</v>
      </c>
    </row>
    <row r="29118" spans="1:7" x14ac:dyDescent="0.25">
      <c r="A29118" s="108" t="str">
        <f t="shared" si="455"/>
        <v>GB_1992_1A3(FS)_NOx</v>
      </c>
      <c r="B29118" s="113" t="s">
        <v>181</v>
      </c>
      <c r="C29118" s="113">
        <v>1992</v>
      </c>
      <c r="D29118" s="113" t="s">
        <v>132</v>
      </c>
      <c r="E29118" s="113" t="s">
        <v>199</v>
      </c>
      <c r="F29118" s="113" t="s">
        <v>200</v>
      </c>
      <c r="G29118" s="113">
        <v>1065.10191001265</v>
      </c>
    </row>
    <row r="29119" spans="1:7" x14ac:dyDescent="0.25">
      <c r="A29119" s="108" t="str">
        <f t="shared" si="455"/>
        <v>GB_1992_1A3(FU)_NMVOC</v>
      </c>
      <c r="B29119" s="113" t="s">
        <v>181</v>
      </c>
      <c r="C29119" s="113">
        <v>1992</v>
      </c>
      <c r="D29119" s="113" t="s">
        <v>134</v>
      </c>
      <c r="E29119" s="113" t="s">
        <v>123</v>
      </c>
      <c r="F29119" s="113" t="s">
        <v>200</v>
      </c>
      <c r="G29119" s="113">
        <v>890.28370327700998</v>
      </c>
    </row>
    <row r="29120" spans="1:7" x14ac:dyDescent="0.25">
      <c r="A29120" s="108" t="str">
        <f t="shared" si="455"/>
        <v>GB_1992_1A3(FS)_NMVOC</v>
      </c>
      <c r="B29120" s="113" t="s">
        <v>181</v>
      </c>
      <c r="C29120" s="113">
        <v>1992</v>
      </c>
      <c r="D29120" s="113" t="s">
        <v>132</v>
      </c>
      <c r="E29120" s="113" t="s">
        <v>123</v>
      </c>
      <c r="F29120" s="113" t="s">
        <v>200</v>
      </c>
      <c r="G29120" s="113">
        <v>855.67508751647404</v>
      </c>
    </row>
    <row r="29121" spans="1:7" x14ac:dyDescent="0.25">
      <c r="A29121" s="108" t="str">
        <f t="shared" si="455"/>
        <v>GB_1992_1A3(FS)_SOx</v>
      </c>
      <c r="B29121" s="113" t="s">
        <v>181</v>
      </c>
      <c r="C29121" s="113">
        <v>1992</v>
      </c>
      <c r="D29121" s="113" t="s">
        <v>132</v>
      </c>
      <c r="E29121" s="113" t="s">
        <v>201</v>
      </c>
      <c r="F29121" s="113" t="s">
        <v>200</v>
      </c>
      <c r="G29121" s="113">
        <v>61.263008252246998</v>
      </c>
    </row>
    <row r="29122" spans="1:7" x14ac:dyDescent="0.25">
      <c r="A29122" s="108" t="str">
        <f t="shared" si="455"/>
        <v>GB_1992_1A3(FU)_NH3</v>
      </c>
      <c r="B29122" s="113" t="s">
        <v>181</v>
      </c>
      <c r="C29122" s="113">
        <v>1992</v>
      </c>
      <c r="D29122" s="113" t="s">
        <v>134</v>
      </c>
      <c r="E29122" s="113" t="s">
        <v>124</v>
      </c>
      <c r="F29122" s="113" t="s">
        <v>200</v>
      </c>
      <c r="G29122" s="113">
        <v>1.355681897972</v>
      </c>
    </row>
    <row r="29123" spans="1:7" x14ac:dyDescent="0.25">
      <c r="A29123" s="108" t="str">
        <f t="shared" si="455"/>
        <v>GB_1992_1A3(FS)_NH3</v>
      </c>
      <c r="B29123" s="113" t="s">
        <v>181</v>
      </c>
      <c r="C29123" s="113">
        <v>1992</v>
      </c>
      <c r="D29123" s="113" t="s">
        <v>132</v>
      </c>
      <c r="E29123" s="113" t="s">
        <v>124</v>
      </c>
      <c r="F29123" s="113" t="s">
        <v>200</v>
      </c>
      <c r="G29123" s="113">
        <v>1.2948465706930701</v>
      </c>
    </row>
    <row r="29124" spans="1:7" x14ac:dyDescent="0.25">
      <c r="A29124" s="108" t="str">
        <f t="shared" si="455"/>
        <v>GB_1992_1A3(FU)_PM2.5</v>
      </c>
      <c r="B29124" s="113" t="s">
        <v>181</v>
      </c>
      <c r="C29124" s="113">
        <v>1992</v>
      </c>
      <c r="D29124" s="113" t="s">
        <v>134</v>
      </c>
      <c r="E29124" s="113" t="s">
        <v>203</v>
      </c>
      <c r="F29124" s="113" t="s">
        <v>200</v>
      </c>
      <c r="G29124" s="113">
        <v>33.900998061875001</v>
      </c>
    </row>
    <row r="29125" spans="1:7" x14ac:dyDescent="0.25">
      <c r="A29125" s="108" t="str">
        <f t="shared" si="455"/>
        <v>GB_1992_1A3(FS)_PM2.5</v>
      </c>
      <c r="B29125" s="113" t="s">
        <v>181</v>
      </c>
      <c r="C29125" s="113">
        <v>1992</v>
      </c>
      <c r="D29125" s="113" t="s">
        <v>132</v>
      </c>
      <c r="E29125" s="113" t="s">
        <v>203</v>
      </c>
      <c r="F29125" s="113" t="s">
        <v>200</v>
      </c>
      <c r="G29125" s="113">
        <v>30.005085428722399</v>
      </c>
    </row>
    <row r="29126" spans="1:7" x14ac:dyDescent="0.25">
      <c r="A29126" s="108" t="str">
        <f t="shared" si="455"/>
        <v>GB_1992_3D_NOx</v>
      </c>
      <c r="B29126" s="113" t="s">
        <v>181</v>
      </c>
      <c r="C29126" s="113">
        <v>1992</v>
      </c>
      <c r="D29126" s="113" t="s">
        <v>206</v>
      </c>
      <c r="E29126" s="113" t="s">
        <v>199</v>
      </c>
      <c r="F29126" s="113" t="s">
        <v>200</v>
      </c>
      <c r="G29126" s="113">
        <v>33.261330513555002</v>
      </c>
    </row>
    <row r="29127" spans="1:7" x14ac:dyDescent="0.25">
      <c r="A29127" s="108" t="str">
        <f t="shared" ref="A29127:A29190" si="456">CONCATENATE(B29127,"_",C29127,"_",D29127,"_",E29127)</f>
        <v>GB_1993_NATIONAL TOTAL_NOx</v>
      </c>
      <c r="B29127" s="113" t="s">
        <v>181</v>
      </c>
      <c r="C29127" s="113">
        <v>1993</v>
      </c>
      <c r="D29127" s="113" t="s">
        <v>122</v>
      </c>
      <c r="E29127" s="113" t="s">
        <v>199</v>
      </c>
      <c r="F29127" s="113" t="s">
        <v>200</v>
      </c>
      <c r="G29127" s="113">
        <v>2483.57299169108</v>
      </c>
    </row>
    <row r="29128" spans="1:7" x14ac:dyDescent="0.25">
      <c r="A29128" s="108" t="str">
        <f t="shared" si="456"/>
        <v>GB_1993_NATIONAL TOTAL_NMVOC</v>
      </c>
      <c r="B29128" s="113" t="s">
        <v>181</v>
      </c>
      <c r="C29128" s="113">
        <v>1993</v>
      </c>
      <c r="D29128" s="113" t="s">
        <v>122</v>
      </c>
      <c r="E29128" s="113" t="s">
        <v>123</v>
      </c>
      <c r="F29128" s="113" t="s">
        <v>200</v>
      </c>
      <c r="G29128" s="113">
        <v>2470.0216902725801</v>
      </c>
    </row>
    <row r="29129" spans="1:7" x14ac:dyDescent="0.25">
      <c r="A29129" s="108" t="str">
        <f t="shared" si="456"/>
        <v>GB_1993_NATIONAL TOTAL_SOx</v>
      </c>
      <c r="B29129" s="113" t="s">
        <v>181</v>
      </c>
      <c r="C29129" s="113">
        <v>1993</v>
      </c>
      <c r="D29129" s="113" t="s">
        <v>122</v>
      </c>
      <c r="E29129" s="113" t="s">
        <v>201</v>
      </c>
      <c r="F29129" s="113" t="s">
        <v>200</v>
      </c>
      <c r="G29129" s="113">
        <v>3100.1934067741699</v>
      </c>
    </row>
    <row r="29130" spans="1:7" x14ac:dyDescent="0.25">
      <c r="A29130" s="108" t="str">
        <f t="shared" si="456"/>
        <v>GB_1993_NATIONAL TOTAL_NH3</v>
      </c>
      <c r="B29130" s="113" t="s">
        <v>181</v>
      </c>
      <c r="C29130" s="113">
        <v>1993</v>
      </c>
      <c r="D29130" s="113" t="s">
        <v>122</v>
      </c>
      <c r="E29130" s="113" t="s">
        <v>124</v>
      </c>
      <c r="F29130" s="113" t="s">
        <v>200</v>
      </c>
      <c r="G29130" s="113">
        <v>294.01992756749797</v>
      </c>
    </row>
    <row r="29131" spans="1:7" x14ac:dyDescent="0.25">
      <c r="A29131" s="108" t="str">
        <f t="shared" si="456"/>
        <v>GB_1993_NATIONAL TOTAL_PM2.5</v>
      </c>
      <c r="B29131" s="113" t="s">
        <v>181</v>
      </c>
      <c r="C29131" s="113">
        <v>1993</v>
      </c>
      <c r="D29131" s="113" t="s">
        <v>122</v>
      </c>
      <c r="E29131" s="113" t="s">
        <v>203</v>
      </c>
      <c r="F29131" s="113" t="s">
        <v>200</v>
      </c>
      <c r="G29131" s="113">
        <v>203.517416139837</v>
      </c>
    </row>
    <row r="29132" spans="1:7" x14ac:dyDescent="0.25">
      <c r="A29132" s="108" t="str">
        <f t="shared" si="456"/>
        <v>GB_1993_NATIONAL TOTAL_Pb</v>
      </c>
      <c r="B29132" s="113" t="s">
        <v>181</v>
      </c>
      <c r="C29132" s="113">
        <v>1993</v>
      </c>
      <c r="D29132" s="113" t="s">
        <v>122</v>
      </c>
      <c r="E29132" s="113" t="s">
        <v>125</v>
      </c>
      <c r="F29132" s="113" t="s">
        <v>200</v>
      </c>
      <c r="G29132" s="113">
        <v>2.20589163849926</v>
      </c>
    </row>
    <row r="29133" spans="1:7" x14ac:dyDescent="0.25">
      <c r="A29133" s="108" t="str">
        <f t="shared" si="456"/>
        <v>GB_1993_NATIONAL TOTAL_Cd</v>
      </c>
      <c r="B29133" s="113" t="s">
        <v>181</v>
      </c>
      <c r="C29133" s="113">
        <v>1993</v>
      </c>
      <c r="D29133" s="113" t="s">
        <v>122</v>
      </c>
      <c r="E29133" s="113" t="s">
        <v>126</v>
      </c>
      <c r="F29133" s="113" t="s">
        <v>200</v>
      </c>
      <c r="G29133" s="113">
        <v>1.4220425818383E-2</v>
      </c>
    </row>
    <row r="29134" spans="1:7" x14ac:dyDescent="0.25">
      <c r="A29134" s="108" t="str">
        <f t="shared" si="456"/>
        <v>GB_1993_NATIONAL TOTAL_Hg</v>
      </c>
      <c r="B29134" s="113" t="s">
        <v>181</v>
      </c>
      <c r="C29134" s="113">
        <v>1993</v>
      </c>
      <c r="D29134" s="113" t="s">
        <v>122</v>
      </c>
      <c r="E29134" s="113" t="s">
        <v>127</v>
      </c>
      <c r="F29134" s="113" t="s">
        <v>200</v>
      </c>
      <c r="G29134" s="113">
        <v>2.281420369787E-2</v>
      </c>
    </row>
    <row r="29135" spans="1:7" x14ac:dyDescent="0.25">
      <c r="A29135" s="108" t="str">
        <f t="shared" si="456"/>
        <v>GB_1993_NATIONAL TOTAL_DIOX</v>
      </c>
      <c r="B29135" s="113" t="s">
        <v>181</v>
      </c>
      <c r="C29135" s="113">
        <v>1993</v>
      </c>
      <c r="D29135" s="113" t="s">
        <v>122</v>
      </c>
      <c r="E29135" s="113" t="s">
        <v>128</v>
      </c>
      <c r="F29135" s="113" t="s">
        <v>200</v>
      </c>
      <c r="G29135" s="150">
        <v>7.7349161119866495E-7</v>
      </c>
    </row>
    <row r="29136" spans="1:7" x14ac:dyDescent="0.25">
      <c r="A29136" s="108" t="str">
        <f t="shared" si="456"/>
        <v>GB_1993_NATIONAL TOTAL_PAH</v>
      </c>
      <c r="B29136" s="113" t="s">
        <v>181</v>
      </c>
      <c r="C29136" s="113">
        <v>1993</v>
      </c>
      <c r="D29136" s="113" t="s">
        <v>122</v>
      </c>
      <c r="E29136" s="113" t="s">
        <v>129</v>
      </c>
      <c r="F29136" s="113" t="s">
        <v>200</v>
      </c>
      <c r="G29136" s="113">
        <v>0.22348347015818101</v>
      </c>
    </row>
    <row r="29137" spans="1:7" x14ac:dyDescent="0.25">
      <c r="A29137" s="108" t="str">
        <f t="shared" si="456"/>
        <v>GB_1993_NATIONAL TOTAL_HCB</v>
      </c>
      <c r="B29137" s="113" t="s">
        <v>181</v>
      </c>
      <c r="C29137" s="113">
        <v>1993</v>
      </c>
      <c r="D29137" s="113" t="s">
        <v>122</v>
      </c>
      <c r="E29137" s="113" t="s">
        <v>130</v>
      </c>
      <c r="F29137" s="113" t="s">
        <v>200</v>
      </c>
      <c r="G29137" s="113">
        <v>3.68667629251686E-3</v>
      </c>
    </row>
    <row r="29138" spans="1:7" x14ac:dyDescent="0.25">
      <c r="A29138" s="108" t="str">
        <f t="shared" si="456"/>
        <v>GB_1993_NATIONAL TOTAL_PCB</v>
      </c>
      <c r="B29138" s="113" t="s">
        <v>181</v>
      </c>
      <c r="C29138" s="113">
        <v>1993</v>
      </c>
      <c r="D29138" s="113" t="s">
        <v>122</v>
      </c>
      <c r="E29138" s="113" t="s">
        <v>259</v>
      </c>
      <c r="F29138" s="113" t="s">
        <v>200</v>
      </c>
      <c r="G29138" s="113">
        <v>8.9283607001855395E-3</v>
      </c>
    </row>
    <row r="29139" spans="1:7" x14ac:dyDescent="0.25">
      <c r="A29139" s="108" t="str">
        <f t="shared" si="456"/>
        <v>GB_1993_1A3(FU)_NOx</v>
      </c>
      <c r="B29139" s="113" t="s">
        <v>181</v>
      </c>
      <c r="C29139" s="113">
        <v>1993</v>
      </c>
      <c r="D29139" s="113" t="s">
        <v>134</v>
      </c>
      <c r="E29139" s="113" t="s">
        <v>199</v>
      </c>
      <c r="F29139" s="113" t="s">
        <v>200</v>
      </c>
      <c r="G29139" s="113">
        <v>1097.035508294</v>
      </c>
    </row>
    <row r="29140" spans="1:7" x14ac:dyDescent="0.25">
      <c r="A29140" s="108" t="str">
        <f t="shared" si="456"/>
        <v>GB_1993_1A3(FS)_NOx</v>
      </c>
      <c r="B29140" s="113" t="s">
        <v>181</v>
      </c>
      <c r="C29140" s="113">
        <v>1993</v>
      </c>
      <c r="D29140" s="113" t="s">
        <v>132</v>
      </c>
      <c r="E29140" s="113" t="s">
        <v>199</v>
      </c>
      <c r="F29140" s="113" t="s">
        <v>200</v>
      </c>
      <c r="G29140" s="113">
        <v>1019.52579921161</v>
      </c>
    </row>
    <row r="29141" spans="1:7" x14ac:dyDescent="0.25">
      <c r="A29141" s="108" t="str">
        <f t="shared" si="456"/>
        <v>GB_1993_1A3(FU)_NMVOC</v>
      </c>
      <c r="B29141" s="113" t="s">
        <v>181</v>
      </c>
      <c r="C29141" s="113">
        <v>1993</v>
      </c>
      <c r="D29141" s="113" t="s">
        <v>134</v>
      </c>
      <c r="E29141" s="113" t="s">
        <v>123</v>
      </c>
      <c r="F29141" s="113" t="s">
        <v>200</v>
      </c>
      <c r="G29141" s="113">
        <v>844.557295271778</v>
      </c>
    </row>
    <row r="29142" spans="1:7" x14ac:dyDescent="0.25">
      <c r="A29142" s="108" t="str">
        <f t="shared" si="456"/>
        <v>GB_1993_1A3(FS)_NMVOC</v>
      </c>
      <c r="B29142" s="113" t="s">
        <v>181</v>
      </c>
      <c r="C29142" s="113">
        <v>1993</v>
      </c>
      <c r="D29142" s="113" t="s">
        <v>132</v>
      </c>
      <c r="E29142" s="113" t="s">
        <v>123</v>
      </c>
      <c r="F29142" s="113" t="s">
        <v>200</v>
      </c>
      <c r="G29142" s="113">
        <v>803.86350402270602</v>
      </c>
    </row>
    <row r="29143" spans="1:7" x14ac:dyDescent="0.25">
      <c r="A29143" s="108" t="str">
        <f t="shared" si="456"/>
        <v>GB_1993_1A3(FS)_SOx</v>
      </c>
      <c r="B29143" s="113" t="s">
        <v>181</v>
      </c>
      <c r="C29143" s="113">
        <v>1993</v>
      </c>
      <c r="D29143" s="113" t="s">
        <v>132</v>
      </c>
      <c r="E29143" s="113" t="s">
        <v>201</v>
      </c>
      <c r="F29143" s="113" t="s">
        <v>200</v>
      </c>
      <c r="G29143" s="113">
        <v>58.369946706594</v>
      </c>
    </row>
    <row r="29144" spans="1:7" x14ac:dyDescent="0.25">
      <c r="A29144" s="108" t="str">
        <f t="shared" si="456"/>
        <v>GB_1993_1A3(FU)_NH3</v>
      </c>
      <c r="B29144" s="113" t="s">
        <v>181</v>
      </c>
      <c r="C29144" s="113">
        <v>1993</v>
      </c>
      <c r="D29144" s="113" t="s">
        <v>134</v>
      </c>
      <c r="E29144" s="113" t="s">
        <v>124</v>
      </c>
      <c r="F29144" s="113" t="s">
        <v>200</v>
      </c>
      <c r="G29144" s="113">
        <v>2.5650516810470001</v>
      </c>
    </row>
    <row r="29145" spans="1:7" x14ac:dyDescent="0.25">
      <c r="A29145" s="108" t="str">
        <f t="shared" si="456"/>
        <v>GB_1993_1A3(FS)_NH3</v>
      </c>
      <c r="B29145" s="113" t="s">
        <v>181</v>
      </c>
      <c r="C29145" s="113">
        <v>1993</v>
      </c>
      <c r="D29145" s="113" t="s">
        <v>132</v>
      </c>
      <c r="E29145" s="113" t="s">
        <v>124</v>
      </c>
      <c r="F29145" s="113" t="s">
        <v>200</v>
      </c>
      <c r="G29145" s="113">
        <v>2.4376051803927301</v>
      </c>
    </row>
    <row r="29146" spans="1:7" x14ac:dyDescent="0.25">
      <c r="A29146" s="108" t="str">
        <f t="shared" si="456"/>
        <v>GB_1993_1A3(FU)_PM2.5</v>
      </c>
      <c r="B29146" s="113" t="s">
        <v>181</v>
      </c>
      <c r="C29146" s="113">
        <v>1993</v>
      </c>
      <c r="D29146" s="113" t="s">
        <v>134</v>
      </c>
      <c r="E29146" s="113" t="s">
        <v>203</v>
      </c>
      <c r="F29146" s="113" t="s">
        <v>200</v>
      </c>
      <c r="G29146" s="113">
        <v>35.201501396097001</v>
      </c>
    </row>
    <row r="29147" spans="1:7" x14ac:dyDescent="0.25">
      <c r="A29147" s="108" t="str">
        <f t="shared" si="456"/>
        <v>GB_1993_1A3(FS)_PM2.5</v>
      </c>
      <c r="B29147" s="113" t="s">
        <v>181</v>
      </c>
      <c r="C29147" s="113">
        <v>1993</v>
      </c>
      <c r="D29147" s="113" t="s">
        <v>132</v>
      </c>
      <c r="E29147" s="113" t="s">
        <v>203</v>
      </c>
      <c r="F29147" s="113" t="s">
        <v>200</v>
      </c>
      <c r="G29147" s="113">
        <v>31.2590581423987</v>
      </c>
    </row>
    <row r="29148" spans="1:7" x14ac:dyDescent="0.25">
      <c r="A29148" s="108" t="str">
        <f t="shared" si="456"/>
        <v>GB_1993_3D_NOx</v>
      </c>
      <c r="B29148" s="113" t="s">
        <v>181</v>
      </c>
      <c r="C29148" s="113">
        <v>1993</v>
      </c>
      <c r="D29148" s="113" t="s">
        <v>206</v>
      </c>
      <c r="E29148" s="113" t="s">
        <v>199</v>
      </c>
      <c r="F29148" s="113" t="s">
        <v>200</v>
      </c>
      <c r="G29148" s="113">
        <v>32.537062081430001</v>
      </c>
    </row>
    <row r="29149" spans="1:7" x14ac:dyDescent="0.25">
      <c r="A29149" s="108" t="str">
        <f t="shared" si="456"/>
        <v>GB_1994_NATIONAL TOTAL_NOx</v>
      </c>
      <c r="B29149" s="113" t="s">
        <v>181</v>
      </c>
      <c r="C29149" s="113">
        <v>1994</v>
      </c>
      <c r="D29149" s="113" t="s">
        <v>122</v>
      </c>
      <c r="E29149" s="113" t="s">
        <v>199</v>
      </c>
      <c r="F29149" s="113" t="s">
        <v>200</v>
      </c>
      <c r="G29149" s="113">
        <v>2463.4035801304199</v>
      </c>
    </row>
    <row r="29150" spans="1:7" x14ac:dyDescent="0.25">
      <c r="A29150" s="108" t="str">
        <f t="shared" si="456"/>
        <v>GB_1994_NATIONAL TOTAL_NMVOC</v>
      </c>
      <c r="B29150" s="113" t="s">
        <v>181</v>
      </c>
      <c r="C29150" s="113">
        <v>1994</v>
      </c>
      <c r="D29150" s="113" t="s">
        <v>122</v>
      </c>
      <c r="E29150" s="113" t="s">
        <v>123</v>
      </c>
      <c r="F29150" s="113" t="s">
        <v>200</v>
      </c>
      <c r="G29150" s="113">
        <v>2374.33099427763</v>
      </c>
    </row>
    <row r="29151" spans="1:7" x14ac:dyDescent="0.25">
      <c r="A29151" s="108" t="str">
        <f t="shared" si="456"/>
        <v>GB_1994_NATIONAL TOTAL_SOx</v>
      </c>
      <c r="B29151" s="113" t="s">
        <v>181</v>
      </c>
      <c r="C29151" s="113">
        <v>1994</v>
      </c>
      <c r="D29151" s="113" t="s">
        <v>122</v>
      </c>
      <c r="E29151" s="113" t="s">
        <v>201</v>
      </c>
      <c r="F29151" s="113" t="s">
        <v>200</v>
      </c>
      <c r="G29151" s="113">
        <v>2812.04892474794</v>
      </c>
    </row>
    <row r="29152" spans="1:7" x14ac:dyDescent="0.25">
      <c r="A29152" s="108" t="str">
        <f t="shared" si="456"/>
        <v>GB_1994_NATIONAL TOTAL_NH3</v>
      </c>
      <c r="B29152" s="113" t="s">
        <v>181</v>
      </c>
      <c r="C29152" s="113">
        <v>1994</v>
      </c>
      <c r="D29152" s="113" t="s">
        <v>122</v>
      </c>
      <c r="E29152" s="113" t="s">
        <v>124</v>
      </c>
      <c r="F29152" s="113" t="s">
        <v>200</v>
      </c>
      <c r="G29152" s="113">
        <v>298.97436641003901</v>
      </c>
    </row>
    <row r="29153" spans="1:7" x14ac:dyDescent="0.25">
      <c r="A29153" s="108" t="str">
        <f t="shared" si="456"/>
        <v>GB_1994_NATIONAL TOTAL_PM2.5</v>
      </c>
      <c r="B29153" s="113" t="s">
        <v>181</v>
      </c>
      <c r="C29153" s="113">
        <v>1994</v>
      </c>
      <c r="D29153" s="113" t="s">
        <v>122</v>
      </c>
      <c r="E29153" s="113" t="s">
        <v>203</v>
      </c>
      <c r="F29153" s="113" t="s">
        <v>200</v>
      </c>
      <c r="G29153" s="113">
        <v>192.04821472762299</v>
      </c>
    </row>
    <row r="29154" spans="1:7" x14ac:dyDescent="0.25">
      <c r="A29154" s="108" t="str">
        <f t="shared" si="456"/>
        <v>GB_1994_NATIONAL TOTAL_Pb</v>
      </c>
      <c r="B29154" s="113" t="s">
        <v>181</v>
      </c>
      <c r="C29154" s="113">
        <v>1994</v>
      </c>
      <c r="D29154" s="113" t="s">
        <v>122</v>
      </c>
      <c r="E29154" s="113" t="s">
        <v>125</v>
      </c>
      <c r="F29154" s="113" t="s">
        <v>200</v>
      </c>
      <c r="G29154" s="113">
        <v>1.90841901845561</v>
      </c>
    </row>
    <row r="29155" spans="1:7" x14ac:dyDescent="0.25">
      <c r="A29155" s="108" t="str">
        <f t="shared" si="456"/>
        <v>GB_1994_NATIONAL TOTAL_Cd</v>
      </c>
      <c r="B29155" s="113" t="s">
        <v>181</v>
      </c>
      <c r="C29155" s="113">
        <v>1994</v>
      </c>
      <c r="D29155" s="113" t="s">
        <v>122</v>
      </c>
      <c r="E29155" s="113" t="s">
        <v>126</v>
      </c>
      <c r="F29155" s="113" t="s">
        <v>200</v>
      </c>
      <c r="G29155" s="113">
        <v>1.3600286303345E-2</v>
      </c>
    </row>
    <row r="29156" spans="1:7" x14ac:dyDescent="0.25">
      <c r="A29156" s="108" t="str">
        <f t="shared" si="456"/>
        <v>GB_1994_NATIONAL TOTAL_Hg</v>
      </c>
      <c r="B29156" s="113" t="s">
        <v>181</v>
      </c>
      <c r="C29156" s="113">
        <v>1994</v>
      </c>
      <c r="D29156" s="113" t="s">
        <v>122</v>
      </c>
      <c r="E29156" s="113" t="s">
        <v>127</v>
      </c>
      <c r="F29156" s="113" t="s">
        <v>200</v>
      </c>
      <c r="G29156" s="113">
        <v>2.1480592170190001E-2</v>
      </c>
    </row>
    <row r="29157" spans="1:7" x14ac:dyDescent="0.25">
      <c r="A29157" s="108" t="str">
        <f t="shared" si="456"/>
        <v>GB_1994_NATIONAL TOTAL_DIOX</v>
      </c>
      <c r="B29157" s="113" t="s">
        <v>181</v>
      </c>
      <c r="C29157" s="113">
        <v>1994</v>
      </c>
      <c r="D29157" s="113" t="s">
        <v>122</v>
      </c>
      <c r="E29157" s="113" t="s">
        <v>128</v>
      </c>
      <c r="F29157" s="113" t="s">
        <v>200</v>
      </c>
      <c r="G29157" s="150">
        <v>7.3627194052766596E-7</v>
      </c>
    </row>
    <row r="29158" spans="1:7" x14ac:dyDescent="0.25">
      <c r="A29158" s="108" t="str">
        <f t="shared" si="456"/>
        <v>GB_1994_NATIONAL TOTAL_PAH</v>
      </c>
      <c r="B29158" s="113" t="s">
        <v>181</v>
      </c>
      <c r="C29158" s="113">
        <v>1994</v>
      </c>
      <c r="D29158" s="113" t="s">
        <v>122</v>
      </c>
      <c r="E29158" s="113" t="s">
        <v>129</v>
      </c>
      <c r="F29158" s="113" t="s">
        <v>200</v>
      </c>
      <c r="G29158" s="113">
        <v>0.20505477823989399</v>
      </c>
    </row>
    <row r="29159" spans="1:7" x14ac:dyDescent="0.25">
      <c r="A29159" s="108" t="str">
        <f t="shared" si="456"/>
        <v>GB_1994_NATIONAL TOTAL_HCB</v>
      </c>
      <c r="B29159" s="113" t="s">
        <v>181</v>
      </c>
      <c r="C29159" s="113">
        <v>1994</v>
      </c>
      <c r="D29159" s="113" t="s">
        <v>122</v>
      </c>
      <c r="E29159" s="113" t="s">
        <v>130</v>
      </c>
      <c r="F29159" s="113" t="s">
        <v>200</v>
      </c>
      <c r="G29159" s="113">
        <v>3.9591460181495298E-3</v>
      </c>
    </row>
    <row r="29160" spans="1:7" x14ac:dyDescent="0.25">
      <c r="A29160" s="108" t="str">
        <f t="shared" si="456"/>
        <v>GB_1994_NATIONAL TOTAL_PCB</v>
      </c>
      <c r="B29160" s="113" t="s">
        <v>181</v>
      </c>
      <c r="C29160" s="113">
        <v>1994</v>
      </c>
      <c r="D29160" s="113" t="s">
        <v>122</v>
      </c>
      <c r="E29160" s="113" t="s">
        <v>259</v>
      </c>
      <c r="F29160" s="113" t="s">
        <v>200</v>
      </c>
      <c r="G29160" s="113">
        <v>8.0050494677203401E-3</v>
      </c>
    </row>
    <row r="29161" spans="1:7" x14ac:dyDescent="0.25">
      <c r="A29161" s="108" t="str">
        <f t="shared" si="456"/>
        <v>GB_1994_1A3(FU)_NOx</v>
      </c>
      <c r="B29161" s="113" t="s">
        <v>181</v>
      </c>
      <c r="C29161" s="113">
        <v>1994</v>
      </c>
      <c r="D29161" s="113" t="s">
        <v>134</v>
      </c>
      <c r="E29161" s="113" t="s">
        <v>199</v>
      </c>
      <c r="F29161" s="113" t="s">
        <v>200</v>
      </c>
      <c r="G29161" s="113">
        <v>1055.82908489959</v>
      </c>
    </row>
    <row r="29162" spans="1:7" x14ac:dyDescent="0.25">
      <c r="A29162" s="108" t="str">
        <f t="shared" si="456"/>
        <v>GB_1994_1A3(FS)_NOx</v>
      </c>
      <c r="B29162" s="113" t="s">
        <v>181</v>
      </c>
      <c r="C29162" s="113">
        <v>1994</v>
      </c>
      <c r="D29162" s="113" t="s">
        <v>132</v>
      </c>
      <c r="E29162" s="113" t="s">
        <v>199</v>
      </c>
      <c r="F29162" s="113" t="s">
        <v>200</v>
      </c>
      <c r="G29162" s="113">
        <v>992.41297887523103</v>
      </c>
    </row>
    <row r="29163" spans="1:7" x14ac:dyDescent="0.25">
      <c r="A29163" s="108" t="str">
        <f t="shared" si="456"/>
        <v>GB_1994_1A3(FU)_NMVOC</v>
      </c>
      <c r="B29163" s="113" t="s">
        <v>181</v>
      </c>
      <c r="C29163" s="113">
        <v>1994</v>
      </c>
      <c r="D29163" s="113" t="s">
        <v>134</v>
      </c>
      <c r="E29163" s="113" t="s">
        <v>123</v>
      </c>
      <c r="F29163" s="113" t="s">
        <v>200</v>
      </c>
      <c r="G29163" s="113">
        <v>790.36562389997596</v>
      </c>
    </row>
    <row r="29164" spans="1:7" x14ac:dyDescent="0.25">
      <c r="A29164" s="108" t="str">
        <f t="shared" si="456"/>
        <v>GB_1994_1A3(FS)_NMVOC</v>
      </c>
      <c r="B29164" s="113" t="s">
        <v>181</v>
      </c>
      <c r="C29164" s="113">
        <v>1994</v>
      </c>
      <c r="D29164" s="113" t="s">
        <v>132</v>
      </c>
      <c r="E29164" s="113" t="s">
        <v>123</v>
      </c>
      <c r="F29164" s="113" t="s">
        <v>200</v>
      </c>
      <c r="G29164" s="113">
        <v>772.40901168889695</v>
      </c>
    </row>
    <row r="29165" spans="1:7" x14ac:dyDescent="0.25">
      <c r="A29165" s="108" t="str">
        <f t="shared" si="456"/>
        <v>GB_1994_1A3(FS)_SOx</v>
      </c>
      <c r="B29165" s="113" t="s">
        <v>181</v>
      </c>
      <c r="C29165" s="113">
        <v>1994</v>
      </c>
      <c r="D29165" s="113" t="s">
        <v>132</v>
      </c>
      <c r="E29165" s="113" t="s">
        <v>201</v>
      </c>
      <c r="F29165" s="113" t="s">
        <v>200</v>
      </c>
      <c r="G29165" s="113">
        <v>62.551435047551998</v>
      </c>
    </row>
    <row r="29166" spans="1:7" x14ac:dyDescent="0.25">
      <c r="A29166" s="108" t="str">
        <f t="shared" si="456"/>
        <v>GB_1994_1A3(FU)_NH3</v>
      </c>
      <c r="B29166" s="113" t="s">
        <v>181</v>
      </c>
      <c r="C29166" s="113">
        <v>1994</v>
      </c>
      <c r="D29166" s="113" t="s">
        <v>134</v>
      </c>
      <c r="E29166" s="113" t="s">
        <v>124</v>
      </c>
      <c r="F29166" s="113" t="s">
        <v>200</v>
      </c>
      <c r="G29166" s="113">
        <v>4.0943280072270003</v>
      </c>
    </row>
    <row r="29167" spans="1:7" x14ac:dyDescent="0.25">
      <c r="A29167" s="108" t="str">
        <f t="shared" si="456"/>
        <v>GB_1994_1A3(FS)_NH3</v>
      </c>
      <c r="B29167" s="113" t="s">
        <v>181</v>
      </c>
      <c r="C29167" s="113">
        <v>1994</v>
      </c>
      <c r="D29167" s="113" t="s">
        <v>132</v>
      </c>
      <c r="E29167" s="113" t="s">
        <v>124</v>
      </c>
      <c r="F29167" s="113" t="s">
        <v>200</v>
      </c>
      <c r="G29167" s="113">
        <v>4.0017157390461398</v>
      </c>
    </row>
    <row r="29168" spans="1:7" x14ac:dyDescent="0.25">
      <c r="A29168" s="108" t="str">
        <f t="shared" si="456"/>
        <v>GB_1994_1A3(FU)_PM2.5</v>
      </c>
      <c r="B29168" s="113" t="s">
        <v>181</v>
      </c>
      <c r="C29168" s="113">
        <v>1994</v>
      </c>
      <c r="D29168" s="113" t="s">
        <v>134</v>
      </c>
      <c r="E29168" s="113" t="s">
        <v>203</v>
      </c>
      <c r="F29168" s="113" t="s">
        <v>200</v>
      </c>
      <c r="G29168" s="113">
        <v>35.788671032502002</v>
      </c>
    </row>
    <row r="29169" spans="1:7" x14ac:dyDescent="0.25">
      <c r="A29169" s="108" t="str">
        <f t="shared" si="456"/>
        <v>GB_1994_1A3(FS)_PM2.5</v>
      </c>
      <c r="B29169" s="113" t="s">
        <v>181</v>
      </c>
      <c r="C29169" s="113">
        <v>1994</v>
      </c>
      <c r="D29169" s="113" t="s">
        <v>132</v>
      </c>
      <c r="E29169" s="113" t="s">
        <v>203</v>
      </c>
      <c r="F29169" s="113" t="s">
        <v>200</v>
      </c>
      <c r="G29169" s="113">
        <v>31.350102284527299</v>
      </c>
    </row>
    <row r="29170" spans="1:7" x14ac:dyDescent="0.25">
      <c r="A29170" s="108" t="str">
        <f t="shared" si="456"/>
        <v>GB_1994_3D_NOx</v>
      </c>
      <c r="B29170" s="113" t="s">
        <v>181</v>
      </c>
      <c r="C29170" s="113">
        <v>1994</v>
      </c>
      <c r="D29170" s="113" t="s">
        <v>206</v>
      </c>
      <c r="E29170" s="113" t="s">
        <v>199</v>
      </c>
      <c r="F29170" s="113" t="s">
        <v>200</v>
      </c>
      <c r="G29170" s="113">
        <v>34.551467449930001</v>
      </c>
    </row>
    <row r="29171" spans="1:7" x14ac:dyDescent="0.25">
      <c r="A29171" s="108" t="str">
        <f t="shared" si="456"/>
        <v>GB_1995_NATIONAL TOTAL_NOx</v>
      </c>
      <c r="B29171" s="113" t="s">
        <v>181</v>
      </c>
      <c r="C29171" s="113">
        <v>1995</v>
      </c>
      <c r="D29171" s="113" t="s">
        <v>122</v>
      </c>
      <c r="E29171" s="113" t="s">
        <v>199</v>
      </c>
      <c r="F29171" s="113" t="s">
        <v>200</v>
      </c>
      <c r="G29171" s="113">
        <v>2398.2864641535002</v>
      </c>
    </row>
    <row r="29172" spans="1:7" x14ac:dyDescent="0.25">
      <c r="A29172" s="108" t="str">
        <f t="shared" si="456"/>
        <v>GB_1995_NATIONAL TOTAL_NMVOC</v>
      </c>
      <c r="B29172" s="113" t="s">
        <v>181</v>
      </c>
      <c r="C29172" s="113">
        <v>1995</v>
      </c>
      <c r="D29172" s="113" t="s">
        <v>122</v>
      </c>
      <c r="E29172" s="113" t="s">
        <v>123</v>
      </c>
      <c r="F29172" s="113" t="s">
        <v>200</v>
      </c>
      <c r="G29172" s="113">
        <v>2293.94498601332</v>
      </c>
    </row>
    <row r="29173" spans="1:7" x14ac:dyDescent="0.25">
      <c r="A29173" s="108" t="str">
        <f t="shared" si="456"/>
        <v>GB_1995_NATIONAL TOTAL_SOx</v>
      </c>
      <c r="B29173" s="113" t="s">
        <v>181</v>
      </c>
      <c r="C29173" s="113">
        <v>1995</v>
      </c>
      <c r="D29173" s="113" t="s">
        <v>122</v>
      </c>
      <c r="E29173" s="113" t="s">
        <v>201</v>
      </c>
      <c r="F29173" s="113" t="s">
        <v>200</v>
      </c>
      <c r="G29173" s="113">
        <v>2530.5961393361899</v>
      </c>
    </row>
    <row r="29174" spans="1:7" x14ac:dyDescent="0.25">
      <c r="A29174" s="108" t="str">
        <f t="shared" si="456"/>
        <v>GB_1995_NATIONAL TOTAL_NH3</v>
      </c>
      <c r="B29174" s="113" t="s">
        <v>181</v>
      </c>
      <c r="C29174" s="113">
        <v>1995</v>
      </c>
      <c r="D29174" s="113" t="s">
        <v>122</v>
      </c>
      <c r="E29174" s="113" t="s">
        <v>124</v>
      </c>
      <c r="F29174" s="113" t="s">
        <v>200</v>
      </c>
      <c r="G29174" s="113">
        <v>293.74415762960098</v>
      </c>
    </row>
    <row r="29175" spans="1:7" x14ac:dyDescent="0.25">
      <c r="A29175" s="108" t="str">
        <f t="shared" si="456"/>
        <v>GB_1995_NATIONAL TOTAL_PM2.5</v>
      </c>
      <c r="B29175" s="113" t="s">
        <v>181</v>
      </c>
      <c r="C29175" s="113">
        <v>1995</v>
      </c>
      <c r="D29175" s="113" t="s">
        <v>122</v>
      </c>
      <c r="E29175" s="113" t="s">
        <v>203</v>
      </c>
      <c r="F29175" s="113" t="s">
        <v>200</v>
      </c>
      <c r="G29175" s="113">
        <v>173.015624392012</v>
      </c>
    </row>
    <row r="29176" spans="1:7" x14ac:dyDescent="0.25">
      <c r="A29176" s="108" t="str">
        <f t="shared" si="456"/>
        <v>GB_1995_NATIONAL TOTAL_Pb</v>
      </c>
      <c r="B29176" s="113" t="s">
        <v>181</v>
      </c>
      <c r="C29176" s="113">
        <v>1995</v>
      </c>
      <c r="D29176" s="113" t="s">
        <v>122</v>
      </c>
      <c r="E29176" s="113" t="s">
        <v>125</v>
      </c>
      <c r="F29176" s="113" t="s">
        <v>200</v>
      </c>
      <c r="G29176" s="113">
        <v>1.6007237470654301</v>
      </c>
    </row>
    <row r="29177" spans="1:7" x14ac:dyDescent="0.25">
      <c r="A29177" s="108" t="str">
        <f t="shared" si="456"/>
        <v>GB_1995_NATIONAL TOTAL_Cd</v>
      </c>
      <c r="B29177" s="113" t="s">
        <v>181</v>
      </c>
      <c r="C29177" s="113">
        <v>1995</v>
      </c>
      <c r="D29177" s="113" t="s">
        <v>122</v>
      </c>
      <c r="E29177" s="113" t="s">
        <v>126</v>
      </c>
      <c r="F29177" s="113" t="s">
        <v>200</v>
      </c>
      <c r="G29177" s="113">
        <v>1.1898664112376001E-2</v>
      </c>
    </row>
    <row r="29178" spans="1:7" x14ac:dyDescent="0.25">
      <c r="A29178" s="108" t="str">
        <f t="shared" si="456"/>
        <v>GB_1995_NATIONAL TOTAL_Hg</v>
      </c>
      <c r="B29178" s="113" t="s">
        <v>181</v>
      </c>
      <c r="C29178" s="113">
        <v>1995</v>
      </c>
      <c r="D29178" s="113" t="s">
        <v>122</v>
      </c>
      <c r="E29178" s="113" t="s">
        <v>127</v>
      </c>
      <c r="F29178" s="113" t="s">
        <v>200</v>
      </c>
      <c r="G29178" s="113">
        <v>2.0915503609966999E-2</v>
      </c>
    </row>
    <row r="29179" spans="1:7" x14ac:dyDescent="0.25">
      <c r="A29179" s="108" t="str">
        <f t="shared" si="456"/>
        <v>GB_1995_NATIONAL TOTAL_DIOX</v>
      </c>
      <c r="B29179" s="113" t="s">
        <v>181</v>
      </c>
      <c r="C29179" s="113">
        <v>1995</v>
      </c>
      <c r="D29179" s="113" t="s">
        <v>122</v>
      </c>
      <c r="E29179" s="113" t="s">
        <v>128</v>
      </c>
      <c r="F29179" s="113" t="s">
        <v>200</v>
      </c>
      <c r="G29179" s="150">
        <v>7.5116712168747805E-7</v>
      </c>
    </row>
    <row r="29180" spans="1:7" x14ac:dyDescent="0.25">
      <c r="A29180" s="108" t="str">
        <f t="shared" si="456"/>
        <v>GB_1995_NATIONAL TOTAL_PAH</v>
      </c>
      <c r="B29180" s="113" t="s">
        <v>181</v>
      </c>
      <c r="C29180" s="113">
        <v>1995</v>
      </c>
      <c r="D29180" s="113" t="s">
        <v>122</v>
      </c>
      <c r="E29180" s="113" t="s">
        <v>129</v>
      </c>
      <c r="F29180" s="113" t="s">
        <v>200</v>
      </c>
      <c r="G29180" s="113">
        <v>0.158862841297747</v>
      </c>
    </row>
    <row r="29181" spans="1:7" x14ac:dyDescent="0.25">
      <c r="A29181" s="108" t="str">
        <f t="shared" si="456"/>
        <v>GB_1995_NATIONAL TOTAL_HCB</v>
      </c>
      <c r="B29181" s="113" t="s">
        <v>181</v>
      </c>
      <c r="C29181" s="113">
        <v>1995</v>
      </c>
      <c r="D29181" s="113" t="s">
        <v>122</v>
      </c>
      <c r="E29181" s="113" t="s">
        <v>130</v>
      </c>
      <c r="F29181" s="113" t="s">
        <v>200</v>
      </c>
      <c r="G29181" s="113">
        <v>4.1321925818367496E-3</v>
      </c>
    </row>
    <row r="29182" spans="1:7" x14ac:dyDescent="0.25">
      <c r="A29182" s="108" t="str">
        <f t="shared" si="456"/>
        <v>GB_1995_NATIONAL TOTAL_PCB</v>
      </c>
      <c r="B29182" s="113" t="s">
        <v>181</v>
      </c>
      <c r="C29182" s="113">
        <v>1995</v>
      </c>
      <c r="D29182" s="113" t="s">
        <v>122</v>
      </c>
      <c r="E29182" s="113" t="s">
        <v>259</v>
      </c>
      <c r="F29182" s="113" t="s">
        <v>200</v>
      </c>
      <c r="G29182" s="113">
        <v>7.2088646931093899E-3</v>
      </c>
    </row>
    <row r="29183" spans="1:7" x14ac:dyDescent="0.25">
      <c r="A29183" s="108" t="str">
        <f t="shared" si="456"/>
        <v>GB_1995_1A3(FU)_NOx</v>
      </c>
      <c r="B29183" s="113" t="s">
        <v>181</v>
      </c>
      <c r="C29183" s="113">
        <v>1995</v>
      </c>
      <c r="D29183" s="113" t="s">
        <v>134</v>
      </c>
      <c r="E29183" s="113" t="s">
        <v>199</v>
      </c>
      <c r="F29183" s="113" t="s">
        <v>200</v>
      </c>
      <c r="G29183" s="113">
        <v>1014.81761327319</v>
      </c>
    </row>
    <row r="29184" spans="1:7" x14ac:dyDescent="0.25">
      <c r="A29184" s="108" t="str">
        <f t="shared" si="456"/>
        <v>GB_1995_1A3(FS)_NOx</v>
      </c>
      <c r="B29184" s="113" t="s">
        <v>181</v>
      </c>
      <c r="C29184" s="113">
        <v>1995</v>
      </c>
      <c r="D29184" s="113" t="s">
        <v>132</v>
      </c>
      <c r="E29184" s="113" t="s">
        <v>199</v>
      </c>
      <c r="F29184" s="113" t="s">
        <v>200</v>
      </c>
      <c r="G29184" s="113">
        <v>978.55208799460797</v>
      </c>
    </row>
    <row r="29185" spans="1:7" x14ac:dyDescent="0.25">
      <c r="A29185" s="108" t="str">
        <f t="shared" si="456"/>
        <v>GB_1995_1A3(FU)_NMVOC</v>
      </c>
      <c r="B29185" s="113" t="s">
        <v>181</v>
      </c>
      <c r="C29185" s="113">
        <v>1995</v>
      </c>
      <c r="D29185" s="113" t="s">
        <v>134</v>
      </c>
      <c r="E29185" s="113" t="s">
        <v>123</v>
      </c>
      <c r="F29185" s="113" t="s">
        <v>200</v>
      </c>
      <c r="G29185" s="113">
        <v>742.60225872545095</v>
      </c>
    </row>
    <row r="29186" spans="1:7" x14ac:dyDescent="0.25">
      <c r="A29186" s="108" t="str">
        <f t="shared" si="456"/>
        <v>GB_1995_1A3(FS)_NMVOC</v>
      </c>
      <c r="B29186" s="113" t="s">
        <v>181</v>
      </c>
      <c r="C29186" s="113">
        <v>1995</v>
      </c>
      <c r="D29186" s="113" t="s">
        <v>132</v>
      </c>
      <c r="E29186" s="113" t="s">
        <v>123</v>
      </c>
      <c r="F29186" s="113" t="s">
        <v>200</v>
      </c>
      <c r="G29186" s="113">
        <v>747.05440008251605</v>
      </c>
    </row>
    <row r="29187" spans="1:7" x14ac:dyDescent="0.25">
      <c r="A29187" s="108" t="str">
        <f t="shared" si="456"/>
        <v>GB_1995_1A3(FS)_SOx</v>
      </c>
      <c r="B29187" s="113" t="s">
        <v>181</v>
      </c>
      <c r="C29187" s="113">
        <v>1995</v>
      </c>
      <c r="D29187" s="113" t="s">
        <v>132</v>
      </c>
      <c r="E29187" s="113" t="s">
        <v>201</v>
      </c>
      <c r="F29187" s="113" t="s">
        <v>200</v>
      </c>
      <c r="G29187" s="113">
        <v>50.521929383116003</v>
      </c>
    </row>
    <row r="29188" spans="1:7" x14ac:dyDescent="0.25">
      <c r="A29188" s="108" t="str">
        <f t="shared" si="456"/>
        <v>GB_1995_1A3(FU)_NH3</v>
      </c>
      <c r="B29188" s="113" t="s">
        <v>181</v>
      </c>
      <c r="C29188" s="113">
        <v>1995</v>
      </c>
      <c r="D29188" s="113" t="s">
        <v>134</v>
      </c>
      <c r="E29188" s="113" t="s">
        <v>124</v>
      </c>
      <c r="F29188" s="113" t="s">
        <v>200</v>
      </c>
      <c r="G29188" s="113">
        <v>5.669679051008</v>
      </c>
    </row>
    <row r="29189" spans="1:7" x14ac:dyDescent="0.25">
      <c r="A29189" s="108" t="str">
        <f t="shared" si="456"/>
        <v>GB_1995_1A3(FS)_NH3</v>
      </c>
      <c r="B29189" s="113" t="s">
        <v>181</v>
      </c>
      <c r="C29189" s="113">
        <v>1995</v>
      </c>
      <c r="D29189" s="113" t="s">
        <v>132</v>
      </c>
      <c r="E29189" s="113" t="s">
        <v>124</v>
      </c>
      <c r="F29189" s="113" t="s">
        <v>200</v>
      </c>
      <c r="G29189" s="113">
        <v>5.7122353285308902</v>
      </c>
    </row>
    <row r="29190" spans="1:7" x14ac:dyDescent="0.25">
      <c r="A29190" s="108" t="str">
        <f t="shared" si="456"/>
        <v>GB_1995_1A3(FU)_PM2.5</v>
      </c>
      <c r="B29190" s="113" t="s">
        <v>181</v>
      </c>
      <c r="C29190" s="113">
        <v>1995</v>
      </c>
      <c r="D29190" s="113" t="s">
        <v>134</v>
      </c>
      <c r="E29190" s="113" t="s">
        <v>203</v>
      </c>
      <c r="F29190" s="113" t="s">
        <v>200</v>
      </c>
      <c r="G29190" s="113">
        <v>35.879747504264998</v>
      </c>
    </row>
    <row r="29191" spans="1:7" x14ac:dyDescent="0.25">
      <c r="A29191" s="108" t="str">
        <f t="shared" ref="A29191:A29254" si="457">CONCATENATE(B29191,"_",C29191,"_",D29191,"_",E29191)</f>
        <v>GB_1995_1A3(FS)_PM2.5</v>
      </c>
      <c r="B29191" s="113" t="s">
        <v>181</v>
      </c>
      <c r="C29191" s="113">
        <v>1995</v>
      </c>
      <c r="D29191" s="113" t="s">
        <v>132</v>
      </c>
      <c r="E29191" s="113" t="s">
        <v>203</v>
      </c>
      <c r="F29191" s="113" t="s">
        <v>200</v>
      </c>
      <c r="G29191" s="113">
        <v>32.251990730577603</v>
      </c>
    </row>
    <row r="29192" spans="1:7" x14ac:dyDescent="0.25">
      <c r="A29192" s="108" t="str">
        <f t="shared" si="457"/>
        <v>GB_1995_3D_NOx</v>
      </c>
      <c r="B29192" s="113" t="s">
        <v>181</v>
      </c>
      <c r="C29192" s="113">
        <v>1995</v>
      </c>
      <c r="D29192" s="113" t="s">
        <v>206</v>
      </c>
      <c r="E29192" s="113" t="s">
        <v>199</v>
      </c>
      <c r="F29192" s="113" t="s">
        <v>200</v>
      </c>
      <c r="G29192" s="113">
        <v>34.626444160959998</v>
      </c>
    </row>
    <row r="29193" spans="1:7" x14ac:dyDescent="0.25">
      <c r="A29193" s="108" t="str">
        <f t="shared" si="457"/>
        <v>GB_1996_NATIONAL TOTAL_NOx</v>
      </c>
      <c r="B29193" s="113" t="s">
        <v>181</v>
      </c>
      <c r="C29193" s="113">
        <v>1996</v>
      </c>
      <c r="D29193" s="113" t="s">
        <v>122</v>
      </c>
      <c r="E29193" s="113" t="s">
        <v>199</v>
      </c>
      <c r="F29193" s="113" t="s">
        <v>200</v>
      </c>
      <c r="G29193" s="113">
        <v>2292.4562895997801</v>
      </c>
    </row>
    <row r="29194" spans="1:7" x14ac:dyDescent="0.25">
      <c r="A29194" s="108" t="str">
        <f t="shared" si="457"/>
        <v>GB_1996_NATIONAL TOTAL_NMVOC</v>
      </c>
      <c r="B29194" s="113" t="s">
        <v>181</v>
      </c>
      <c r="C29194" s="113">
        <v>1996</v>
      </c>
      <c r="D29194" s="113" t="s">
        <v>122</v>
      </c>
      <c r="E29194" s="113" t="s">
        <v>123</v>
      </c>
      <c r="F29194" s="113" t="s">
        <v>200</v>
      </c>
      <c r="G29194" s="113">
        <v>2224.85670055628</v>
      </c>
    </row>
    <row r="29195" spans="1:7" x14ac:dyDescent="0.25">
      <c r="A29195" s="108" t="str">
        <f t="shared" si="457"/>
        <v>GB_1996_NATIONAL TOTAL_SOx</v>
      </c>
      <c r="B29195" s="113" t="s">
        <v>181</v>
      </c>
      <c r="C29195" s="113">
        <v>1996</v>
      </c>
      <c r="D29195" s="113" t="s">
        <v>122</v>
      </c>
      <c r="E29195" s="113" t="s">
        <v>201</v>
      </c>
      <c r="F29195" s="113" t="s">
        <v>200</v>
      </c>
      <c r="G29195" s="113">
        <v>2152.4372600649199</v>
      </c>
    </row>
    <row r="29196" spans="1:7" x14ac:dyDescent="0.25">
      <c r="A29196" s="108" t="str">
        <f t="shared" si="457"/>
        <v>GB_1996_NATIONAL TOTAL_NH3</v>
      </c>
      <c r="B29196" s="113" t="s">
        <v>181</v>
      </c>
      <c r="C29196" s="113">
        <v>1996</v>
      </c>
      <c r="D29196" s="113" t="s">
        <v>122</v>
      </c>
      <c r="E29196" s="113" t="s">
        <v>124</v>
      </c>
      <c r="F29196" s="113" t="s">
        <v>200</v>
      </c>
      <c r="G29196" s="113">
        <v>299.66381802629297</v>
      </c>
    </row>
    <row r="29197" spans="1:7" x14ac:dyDescent="0.25">
      <c r="A29197" s="108" t="str">
        <f t="shared" si="457"/>
        <v>GB_1996_NATIONAL TOTAL_PM2.5</v>
      </c>
      <c r="B29197" s="113" t="s">
        <v>181</v>
      </c>
      <c r="C29197" s="113">
        <v>1996</v>
      </c>
      <c r="D29197" s="113" t="s">
        <v>122</v>
      </c>
      <c r="E29197" s="113" t="s">
        <v>203</v>
      </c>
      <c r="F29197" s="113" t="s">
        <v>200</v>
      </c>
      <c r="G29197" s="113">
        <v>168.66713704231901</v>
      </c>
    </row>
    <row r="29198" spans="1:7" x14ac:dyDescent="0.25">
      <c r="A29198" s="108" t="str">
        <f t="shared" si="457"/>
        <v>GB_1996_NATIONAL TOTAL_Pb</v>
      </c>
      <c r="B29198" s="113" t="s">
        <v>181</v>
      </c>
      <c r="C29198" s="113">
        <v>1996</v>
      </c>
      <c r="D29198" s="113" t="s">
        <v>122</v>
      </c>
      <c r="E29198" s="113" t="s">
        <v>125</v>
      </c>
      <c r="F29198" s="113" t="s">
        <v>200</v>
      </c>
      <c r="G29198" s="113">
        <v>1.3714252696092499</v>
      </c>
    </row>
    <row r="29199" spans="1:7" x14ac:dyDescent="0.25">
      <c r="A29199" s="108" t="str">
        <f t="shared" si="457"/>
        <v>GB_1996_NATIONAL TOTAL_Cd</v>
      </c>
      <c r="B29199" s="113" t="s">
        <v>181</v>
      </c>
      <c r="C29199" s="113">
        <v>1996</v>
      </c>
      <c r="D29199" s="113" t="s">
        <v>122</v>
      </c>
      <c r="E29199" s="113" t="s">
        <v>126</v>
      </c>
      <c r="F29199" s="113" t="s">
        <v>200</v>
      </c>
      <c r="G29199" s="113">
        <v>1.0362946198277E-2</v>
      </c>
    </row>
    <row r="29200" spans="1:7" x14ac:dyDescent="0.25">
      <c r="A29200" s="108" t="str">
        <f t="shared" si="457"/>
        <v>GB_1996_NATIONAL TOTAL_Hg</v>
      </c>
      <c r="B29200" s="113" t="s">
        <v>181</v>
      </c>
      <c r="C29200" s="113">
        <v>1996</v>
      </c>
      <c r="D29200" s="113" t="s">
        <v>122</v>
      </c>
      <c r="E29200" s="113" t="s">
        <v>127</v>
      </c>
      <c r="F29200" s="113" t="s">
        <v>200</v>
      </c>
      <c r="G29200" s="113">
        <v>1.5585036052701E-2</v>
      </c>
    </row>
    <row r="29201" spans="1:7" x14ac:dyDescent="0.25">
      <c r="A29201" s="108" t="str">
        <f t="shared" si="457"/>
        <v>GB_1996_NATIONAL TOTAL_DIOX</v>
      </c>
      <c r="B29201" s="113" t="s">
        <v>181</v>
      </c>
      <c r="C29201" s="113">
        <v>1996</v>
      </c>
      <c r="D29201" s="113" t="s">
        <v>122</v>
      </c>
      <c r="E29201" s="113" t="s">
        <v>128</v>
      </c>
      <c r="F29201" s="113" t="s">
        <v>200</v>
      </c>
      <c r="G29201" s="150">
        <v>5.3699804683162098E-7</v>
      </c>
    </row>
    <row r="29202" spans="1:7" x14ac:dyDescent="0.25">
      <c r="A29202" s="108" t="str">
        <f t="shared" si="457"/>
        <v>GB_1996_NATIONAL TOTAL_PAH</v>
      </c>
      <c r="B29202" s="113" t="s">
        <v>181</v>
      </c>
      <c r="C29202" s="113">
        <v>1996</v>
      </c>
      <c r="D29202" s="113" t="s">
        <v>122</v>
      </c>
      <c r="E29202" s="113" t="s">
        <v>129</v>
      </c>
      <c r="F29202" s="113" t="s">
        <v>200</v>
      </c>
      <c r="G29202" s="113">
        <v>0.108051664509655</v>
      </c>
    </row>
    <row r="29203" spans="1:7" x14ac:dyDescent="0.25">
      <c r="A29203" s="108" t="str">
        <f t="shared" si="457"/>
        <v>GB_1996_NATIONAL TOTAL_HCB</v>
      </c>
      <c r="B29203" s="113" t="s">
        <v>181</v>
      </c>
      <c r="C29203" s="113">
        <v>1996</v>
      </c>
      <c r="D29203" s="113" t="s">
        <v>122</v>
      </c>
      <c r="E29203" s="113" t="s">
        <v>130</v>
      </c>
      <c r="F29203" s="113" t="s">
        <v>200</v>
      </c>
      <c r="G29203" s="113">
        <v>4.1740448606149604E-3</v>
      </c>
    </row>
    <row r="29204" spans="1:7" x14ac:dyDescent="0.25">
      <c r="A29204" s="108" t="str">
        <f t="shared" si="457"/>
        <v>GB_1996_NATIONAL TOTAL_PCB</v>
      </c>
      <c r="B29204" s="113" t="s">
        <v>181</v>
      </c>
      <c r="C29204" s="113">
        <v>1996</v>
      </c>
      <c r="D29204" s="113" t="s">
        <v>122</v>
      </c>
      <c r="E29204" s="113" t="s">
        <v>259</v>
      </c>
      <c r="F29204" s="113" t="s">
        <v>200</v>
      </c>
      <c r="G29204" s="113">
        <v>6.5191220210937002E-3</v>
      </c>
    </row>
    <row r="29205" spans="1:7" x14ac:dyDescent="0.25">
      <c r="A29205" s="108" t="str">
        <f t="shared" si="457"/>
        <v>GB_1996_1A3(FU)_NOx</v>
      </c>
      <c r="B29205" s="113" t="s">
        <v>181</v>
      </c>
      <c r="C29205" s="113">
        <v>1996</v>
      </c>
      <c r="D29205" s="113" t="s">
        <v>134</v>
      </c>
      <c r="E29205" s="113" t="s">
        <v>199</v>
      </c>
      <c r="F29205" s="113" t="s">
        <v>200</v>
      </c>
      <c r="G29205" s="113">
        <v>982.783603756042</v>
      </c>
    </row>
    <row r="29206" spans="1:7" x14ac:dyDescent="0.25">
      <c r="A29206" s="108" t="str">
        <f t="shared" si="457"/>
        <v>GB_1996_1A3(FS)_NOx</v>
      </c>
      <c r="B29206" s="113" t="s">
        <v>181</v>
      </c>
      <c r="C29206" s="113">
        <v>1996</v>
      </c>
      <c r="D29206" s="113" t="s">
        <v>132</v>
      </c>
      <c r="E29206" s="113" t="s">
        <v>199</v>
      </c>
      <c r="F29206" s="113" t="s">
        <v>200</v>
      </c>
      <c r="G29206" s="113">
        <v>935.17825224932506</v>
      </c>
    </row>
    <row r="29207" spans="1:7" x14ac:dyDescent="0.25">
      <c r="A29207" s="108" t="str">
        <f t="shared" si="457"/>
        <v>GB_1996_1A3(FU)_NMVOC</v>
      </c>
      <c r="B29207" s="113" t="s">
        <v>181</v>
      </c>
      <c r="C29207" s="113">
        <v>1996</v>
      </c>
      <c r="D29207" s="113" t="s">
        <v>134</v>
      </c>
      <c r="E29207" s="113" t="s">
        <v>123</v>
      </c>
      <c r="F29207" s="113" t="s">
        <v>200</v>
      </c>
      <c r="G29207" s="113">
        <v>715.33657941047602</v>
      </c>
    </row>
    <row r="29208" spans="1:7" x14ac:dyDescent="0.25">
      <c r="A29208" s="108" t="str">
        <f t="shared" si="457"/>
        <v>GB_1996_1A3(FS)_NMVOC</v>
      </c>
      <c r="B29208" s="113" t="s">
        <v>181</v>
      </c>
      <c r="C29208" s="113">
        <v>1996</v>
      </c>
      <c r="D29208" s="113" t="s">
        <v>132</v>
      </c>
      <c r="E29208" s="113" t="s">
        <v>123</v>
      </c>
      <c r="F29208" s="113" t="s">
        <v>200</v>
      </c>
      <c r="G29208" s="113">
        <v>711.15653440251299</v>
      </c>
    </row>
    <row r="29209" spans="1:7" x14ac:dyDescent="0.25">
      <c r="A29209" s="108" t="str">
        <f t="shared" si="457"/>
        <v>GB_1996_1A3(FS)_SOx</v>
      </c>
      <c r="B29209" s="113" t="s">
        <v>181</v>
      </c>
      <c r="C29209" s="113">
        <v>1996</v>
      </c>
      <c r="D29209" s="113" t="s">
        <v>132</v>
      </c>
      <c r="E29209" s="113" t="s">
        <v>201</v>
      </c>
      <c r="F29209" s="113" t="s">
        <v>200</v>
      </c>
      <c r="G29209" s="113">
        <v>37.168362803023001</v>
      </c>
    </row>
    <row r="29210" spans="1:7" x14ac:dyDescent="0.25">
      <c r="A29210" s="108" t="str">
        <f t="shared" si="457"/>
        <v>GB_1996_1A3(FU)_NH3</v>
      </c>
      <c r="B29210" s="113" t="s">
        <v>181</v>
      </c>
      <c r="C29210" s="113">
        <v>1996</v>
      </c>
      <c r="D29210" s="113" t="s">
        <v>134</v>
      </c>
      <c r="E29210" s="113" t="s">
        <v>124</v>
      </c>
      <c r="F29210" s="113" t="s">
        <v>200</v>
      </c>
      <c r="G29210" s="113">
        <v>7.4346257623829999</v>
      </c>
    </row>
    <row r="29211" spans="1:7" x14ac:dyDescent="0.25">
      <c r="A29211" s="108" t="str">
        <f t="shared" si="457"/>
        <v>GB_1996_1A3(FS)_NH3</v>
      </c>
      <c r="B29211" s="113" t="s">
        <v>181</v>
      </c>
      <c r="C29211" s="113">
        <v>1996</v>
      </c>
      <c r="D29211" s="113" t="s">
        <v>132</v>
      </c>
      <c r="E29211" s="113" t="s">
        <v>124</v>
      </c>
      <c r="F29211" s="113" t="s">
        <v>200</v>
      </c>
      <c r="G29211" s="113">
        <v>7.4088547113338299</v>
      </c>
    </row>
    <row r="29212" spans="1:7" x14ac:dyDescent="0.25">
      <c r="A29212" s="108" t="str">
        <f t="shared" si="457"/>
        <v>GB_1996_1A3(FU)_PM2.5</v>
      </c>
      <c r="B29212" s="113" t="s">
        <v>181</v>
      </c>
      <c r="C29212" s="113">
        <v>1996</v>
      </c>
      <c r="D29212" s="113" t="s">
        <v>134</v>
      </c>
      <c r="E29212" s="113" t="s">
        <v>203</v>
      </c>
      <c r="F29212" s="113" t="s">
        <v>200</v>
      </c>
      <c r="G29212" s="113">
        <v>36.232880960757001</v>
      </c>
    </row>
    <row r="29213" spans="1:7" x14ac:dyDescent="0.25">
      <c r="A29213" s="108" t="str">
        <f t="shared" si="457"/>
        <v>GB_1996_1A3(FS)_PM2.5</v>
      </c>
      <c r="B29213" s="113" t="s">
        <v>181</v>
      </c>
      <c r="C29213" s="113">
        <v>1996</v>
      </c>
      <c r="D29213" s="113" t="s">
        <v>132</v>
      </c>
      <c r="E29213" s="113" t="s">
        <v>203</v>
      </c>
      <c r="F29213" s="113" t="s">
        <v>200</v>
      </c>
      <c r="G29213" s="113">
        <v>32.245256201057003</v>
      </c>
    </row>
    <row r="29214" spans="1:7" x14ac:dyDescent="0.25">
      <c r="A29214" s="108" t="str">
        <f t="shared" si="457"/>
        <v>GB_1996_3D_NOx</v>
      </c>
      <c r="B29214" s="113" t="s">
        <v>181</v>
      </c>
      <c r="C29214" s="113">
        <v>1996</v>
      </c>
      <c r="D29214" s="113" t="s">
        <v>206</v>
      </c>
      <c r="E29214" s="113" t="s">
        <v>199</v>
      </c>
      <c r="F29214" s="113" t="s">
        <v>200</v>
      </c>
      <c r="G29214" s="113">
        <v>34.690526123590999</v>
      </c>
    </row>
    <row r="29215" spans="1:7" x14ac:dyDescent="0.25">
      <c r="A29215" s="108" t="str">
        <f t="shared" si="457"/>
        <v>GB_1997_NATIONAL TOTAL_NOx</v>
      </c>
      <c r="B29215" s="113" t="s">
        <v>181</v>
      </c>
      <c r="C29215" s="113">
        <v>1997</v>
      </c>
      <c r="D29215" s="113" t="s">
        <v>122</v>
      </c>
      <c r="E29215" s="113" t="s">
        <v>199</v>
      </c>
      <c r="F29215" s="113" t="s">
        <v>200</v>
      </c>
      <c r="G29215" s="113">
        <v>2135.4995684772998</v>
      </c>
    </row>
    <row r="29216" spans="1:7" x14ac:dyDescent="0.25">
      <c r="A29216" s="108" t="str">
        <f t="shared" si="457"/>
        <v>GB_1997_NATIONAL TOTAL_NMVOC</v>
      </c>
      <c r="B29216" s="113" t="s">
        <v>181</v>
      </c>
      <c r="C29216" s="113">
        <v>1997</v>
      </c>
      <c r="D29216" s="113" t="s">
        <v>122</v>
      </c>
      <c r="E29216" s="113" t="s">
        <v>123</v>
      </c>
      <c r="F29216" s="113" t="s">
        <v>200</v>
      </c>
      <c r="G29216" s="113">
        <v>2138.6536355928502</v>
      </c>
    </row>
    <row r="29217" spans="1:7" x14ac:dyDescent="0.25">
      <c r="A29217" s="108" t="str">
        <f t="shared" si="457"/>
        <v>GB_1997_NATIONAL TOTAL_SOx</v>
      </c>
      <c r="B29217" s="113" t="s">
        <v>181</v>
      </c>
      <c r="C29217" s="113">
        <v>1997</v>
      </c>
      <c r="D29217" s="113" t="s">
        <v>122</v>
      </c>
      <c r="E29217" s="113" t="s">
        <v>201</v>
      </c>
      <c r="F29217" s="113" t="s">
        <v>200</v>
      </c>
      <c r="G29217" s="113">
        <v>1751.26718930332</v>
      </c>
    </row>
    <row r="29218" spans="1:7" x14ac:dyDescent="0.25">
      <c r="A29218" s="108" t="str">
        <f t="shared" si="457"/>
        <v>GB_1997_NATIONAL TOTAL_NH3</v>
      </c>
      <c r="B29218" s="113" t="s">
        <v>181</v>
      </c>
      <c r="C29218" s="113">
        <v>1997</v>
      </c>
      <c r="D29218" s="113" t="s">
        <v>122</v>
      </c>
      <c r="E29218" s="113" t="s">
        <v>124</v>
      </c>
      <c r="F29218" s="113" t="s">
        <v>200</v>
      </c>
      <c r="G29218" s="113">
        <v>309.759731241417</v>
      </c>
    </row>
    <row r="29219" spans="1:7" x14ac:dyDescent="0.25">
      <c r="A29219" s="108" t="str">
        <f t="shared" si="457"/>
        <v>GB_1997_NATIONAL TOTAL_PM2.5</v>
      </c>
      <c r="B29219" s="113" t="s">
        <v>181</v>
      </c>
      <c r="C29219" s="113">
        <v>1997</v>
      </c>
      <c r="D29219" s="113" t="s">
        <v>122</v>
      </c>
      <c r="E29219" s="113" t="s">
        <v>203</v>
      </c>
      <c r="F29219" s="113" t="s">
        <v>200</v>
      </c>
      <c r="G29219" s="113">
        <v>160.32403090415099</v>
      </c>
    </row>
    <row r="29220" spans="1:7" x14ac:dyDescent="0.25">
      <c r="A29220" s="108" t="str">
        <f t="shared" si="457"/>
        <v>GB_1997_NATIONAL TOTAL_Pb</v>
      </c>
      <c r="B29220" s="113" t="s">
        <v>181</v>
      </c>
      <c r="C29220" s="113">
        <v>1997</v>
      </c>
      <c r="D29220" s="113" t="s">
        <v>122</v>
      </c>
      <c r="E29220" s="113" t="s">
        <v>125</v>
      </c>
      <c r="F29220" s="113" t="s">
        <v>200</v>
      </c>
      <c r="G29220" s="113">
        <v>1.20883733177512</v>
      </c>
    </row>
    <row r="29221" spans="1:7" x14ac:dyDescent="0.25">
      <c r="A29221" s="108" t="str">
        <f t="shared" si="457"/>
        <v>GB_1997_NATIONAL TOTAL_Cd</v>
      </c>
      <c r="B29221" s="113" t="s">
        <v>181</v>
      </c>
      <c r="C29221" s="113">
        <v>1997</v>
      </c>
      <c r="D29221" s="113" t="s">
        <v>122</v>
      </c>
      <c r="E29221" s="113" t="s">
        <v>126</v>
      </c>
      <c r="F29221" s="113" t="s">
        <v>200</v>
      </c>
      <c r="G29221" s="113">
        <v>9.4071681989490001E-3</v>
      </c>
    </row>
    <row r="29222" spans="1:7" x14ac:dyDescent="0.25">
      <c r="A29222" s="108" t="str">
        <f t="shared" si="457"/>
        <v>GB_1997_NATIONAL TOTAL_Hg</v>
      </c>
      <c r="B29222" s="113" t="s">
        <v>181</v>
      </c>
      <c r="C29222" s="113">
        <v>1997</v>
      </c>
      <c r="D29222" s="113" t="s">
        <v>122</v>
      </c>
      <c r="E29222" s="113" t="s">
        <v>127</v>
      </c>
      <c r="F29222" s="113" t="s">
        <v>200</v>
      </c>
      <c r="G29222" s="113">
        <v>1.2476617803419E-2</v>
      </c>
    </row>
    <row r="29223" spans="1:7" x14ac:dyDescent="0.25">
      <c r="A29223" s="108" t="str">
        <f t="shared" si="457"/>
        <v>GB_1997_NATIONAL TOTAL_DIOX</v>
      </c>
      <c r="B29223" s="113" t="s">
        <v>181</v>
      </c>
      <c r="C29223" s="113">
        <v>1997</v>
      </c>
      <c r="D29223" s="113" t="s">
        <v>122</v>
      </c>
      <c r="E29223" s="113" t="s">
        <v>128</v>
      </c>
      <c r="F29223" s="113" t="s">
        <v>200</v>
      </c>
      <c r="G29223" s="150">
        <v>4.73524221493924E-7</v>
      </c>
    </row>
    <row r="29224" spans="1:7" x14ac:dyDescent="0.25">
      <c r="A29224" s="108" t="str">
        <f t="shared" si="457"/>
        <v>GB_1997_NATIONAL TOTAL_PAH</v>
      </c>
      <c r="B29224" s="113" t="s">
        <v>181</v>
      </c>
      <c r="C29224" s="113">
        <v>1997</v>
      </c>
      <c r="D29224" s="113" t="s">
        <v>122</v>
      </c>
      <c r="E29224" s="113" t="s">
        <v>129</v>
      </c>
      <c r="F29224" s="113" t="s">
        <v>200</v>
      </c>
      <c r="G29224" s="113">
        <v>9.0159580636267306E-2</v>
      </c>
    </row>
    <row r="29225" spans="1:7" x14ac:dyDescent="0.25">
      <c r="A29225" s="108" t="str">
        <f t="shared" si="457"/>
        <v>GB_1997_NATIONAL TOTAL_HCB</v>
      </c>
      <c r="B29225" s="113" t="s">
        <v>181</v>
      </c>
      <c r="C29225" s="113">
        <v>1997</v>
      </c>
      <c r="D29225" s="113" t="s">
        <v>122</v>
      </c>
      <c r="E29225" s="113" t="s">
        <v>130</v>
      </c>
      <c r="F29225" s="113" t="s">
        <v>200</v>
      </c>
      <c r="G29225" s="113">
        <v>4.1744861686306501E-3</v>
      </c>
    </row>
    <row r="29226" spans="1:7" x14ac:dyDescent="0.25">
      <c r="A29226" s="108" t="str">
        <f t="shared" si="457"/>
        <v>GB_1997_NATIONAL TOTAL_PCB</v>
      </c>
      <c r="B29226" s="113" t="s">
        <v>181</v>
      </c>
      <c r="C29226" s="113">
        <v>1997</v>
      </c>
      <c r="D29226" s="113" t="s">
        <v>122</v>
      </c>
      <c r="E29226" s="113" t="s">
        <v>259</v>
      </c>
      <c r="F29226" s="113" t="s">
        <v>200</v>
      </c>
      <c r="G29226" s="113">
        <v>5.9394983705593199E-3</v>
      </c>
    </row>
    <row r="29227" spans="1:7" x14ac:dyDescent="0.25">
      <c r="A29227" s="108" t="str">
        <f t="shared" si="457"/>
        <v>GB_1997_1A3(FU)_NOx</v>
      </c>
      <c r="B29227" s="113" t="s">
        <v>181</v>
      </c>
      <c r="C29227" s="113">
        <v>1997</v>
      </c>
      <c r="D29227" s="113" t="s">
        <v>134</v>
      </c>
      <c r="E29227" s="113" t="s">
        <v>199</v>
      </c>
      <c r="F29227" s="113" t="s">
        <v>200</v>
      </c>
      <c r="G29227" s="113">
        <v>934.39828476907803</v>
      </c>
    </row>
    <row r="29228" spans="1:7" x14ac:dyDescent="0.25">
      <c r="A29228" s="108" t="str">
        <f t="shared" si="457"/>
        <v>GB_1997_1A3(FS)_NOx</v>
      </c>
      <c r="B29228" s="113" t="s">
        <v>181</v>
      </c>
      <c r="C29228" s="113">
        <v>1997</v>
      </c>
      <c r="D29228" s="113" t="s">
        <v>132</v>
      </c>
      <c r="E29228" s="113" t="s">
        <v>199</v>
      </c>
      <c r="F29228" s="113" t="s">
        <v>200</v>
      </c>
      <c r="G29228" s="113">
        <v>892.00114401599706</v>
      </c>
    </row>
    <row r="29229" spans="1:7" x14ac:dyDescent="0.25">
      <c r="A29229" s="108" t="str">
        <f t="shared" si="457"/>
        <v>GB_1997_1A3(FU)_NMVOC</v>
      </c>
      <c r="B29229" s="113" t="s">
        <v>181</v>
      </c>
      <c r="C29229" s="113">
        <v>1997</v>
      </c>
      <c r="D29229" s="113" t="s">
        <v>134</v>
      </c>
      <c r="E29229" s="113" t="s">
        <v>123</v>
      </c>
      <c r="F29229" s="113" t="s">
        <v>200</v>
      </c>
      <c r="G29229" s="113">
        <v>645.77461846753602</v>
      </c>
    </row>
    <row r="29230" spans="1:7" x14ac:dyDescent="0.25">
      <c r="A29230" s="108" t="str">
        <f t="shared" si="457"/>
        <v>GB_1997_1A3(FS)_NMVOC</v>
      </c>
      <c r="B29230" s="113" t="s">
        <v>181</v>
      </c>
      <c r="C29230" s="113">
        <v>1997</v>
      </c>
      <c r="D29230" s="113" t="s">
        <v>132</v>
      </c>
      <c r="E29230" s="113" t="s">
        <v>123</v>
      </c>
      <c r="F29230" s="113" t="s">
        <v>200</v>
      </c>
      <c r="G29230" s="113">
        <v>645.69221944296805</v>
      </c>
    </row>
    <row r="29231" spans="1:7" x14ac:dyDescent="0.25">
      <c r="A29231" s="108" t="str">
        <f t="shared" si="457"/>
        <v>GB_1997_1A3(FS)_SOx</v>
      </c>
      <c r="B29231" s="113" t="s">
        <v>181</v>
      </c>
      <c r="C29231" s="113">
        <v>1997</v>
      </c>
      <c r="D29231" s="113" t="s">
        <v>132</v>
      </c>
      <c r="E29231" s="113" t="s">
        <v>201</v>
      </c>
      <c r="F29231" s="113" t="s">
        <v>200</v>
      </c>
      <c r="G29231" s="113">
        <v>27.095647355484001</v>
      </c>
    </row>
    <row r="29232" spans="1:7" x14ac:dyDescent="0.25">
      <c r="A29232" s="108" t="str">
        <f t="shared" si="457"/>
        <v>GB_1997_1A3(FU)_NH3</v>
      </c>
      <c r="B29232" s="113" t="s">
        <v>181</v>
      </c>
      <c r="C29232" s="113">
        <v>1997</v>
      </c>
      <c r="D29232" s="113" t="s">
        <v>134</v>
      </c>
      <c r="E29232" s="113" t="s">
        <v>124</v>
      </c>
      <c r="F29232" s="113" t="s">
        <v>200</v>
      </c>
      <c r="G29232" s="113">
        <v>9.7337183244880006</v>
      </c>
    </row>
    <row r="29233" spans="1:7" x14ac:dyDescent="0.25">
      <c r="A29233" s="108" t="str">
        <f t="shared" si="457"/>
        <v>GB_1997_1A3(FS)_NH3</v>
      </c>
      <c r="B29233" s="113" t="s">
        <v>181</v>
      </c>
      <c r="C29233" s="113">
        <v>1997</v>
      </c>
      <c r="D29233" s="113" t="s">
        <v>132</v>
      </c>
      <c r="E29233" s="113" t="s">
        <v>124</v>
      </c>
      <c r="F29233" s="113" t="s">
        <v>200</v>
      </c>
      <c r="G29233" s="113">
        <v>9.7650919931186095</v>
      </c>
    </row>
    <row r="29234" spans="1:7" x14ac:dyDescent="0.25">
      <c r="A29234" s="108" t="str">
        <f t="shared" si="457"/>
        <v>GB_1997_1A3(FU)_PM2.5</v>
      </c>
      <c r="B29234" s="113" t="s">
        <v>181</v>
      </c>
      <c r="C29234" s="113">
        <v>1997</v>
      </c>
      <c r="D29234" s="113" t="s">
        <v>134</v>
      </c>
      <c r="E29234" s="113" t="s">
        <v>203</v>
      </c>
      <c r="F29234" s="113" t="s">
        <v>200</v>
      </c>
      <c r="G29234" s="113">
        <v>34.976336631751998</v>
      </c>
    </row>
    <row r="29235" spans="1:7" x14ac:dyDescent="0.25">
      <c r="A29235" s="108" t="str">
        <f t="shared" si="457"/>
        <v>GB_1997_1A3(FS)_PM2.5</v>
      </c>
      <c r="B29235" s="113" t="s">
        <v>181</v>
      </c>
      <c r="C29235" s="113">
        <v>1997</v>
      </c>
      <c r="D29235" s="113" t="s">
        <v>132</v>
      </c>
      <c r="E29235" s="113" t="s">
        <v>203</v>
      </c>
      <c r="F29235" s="113" t="s">
        <v>200</v>
      </c>
      <c r="G29235" s="113">
        <v>31.387888022984999</v>
      </c>
    </row>
    <row r="29236" spans="1:7" x14ac:dyDescent="0.25">
      <c r="A29236" s="108" t="str">
        <f t="shared" si="457"/>
        <v>GB_1997_3D_NOx</v>
      </c>
      <c r="B29236" s="113" t="s">
        <v>181</v>
      </c>
      <c r="C29236" s="113">
        <v>1997</v>
      </c>
      <c r="D29236" s="113" t="s">
        <v>206</v>
      </c>
      <c r="E29236" s="113" t="s">
        <v>199</v>
      </c>
      <c r="F29236" s="113" t="s">
        <v>200</v>
      </c>
      <c r="G29236" s="113">
        <v>34.552820168205997</v>
      </c>
    </row>
    <row r="29237" spans="1:7" x14ac:dyDescent="0.25">
      <c r="A29237" s="108" t="str">
        <f t="shared" si="457"/>
        <v>GB_1998_NATIONAL TOTAL_NOx</v>
      </c>
      <c r="B29237" s="113" t="s">
        <v>181</v>
      </c>
      <c r="C29237" s="113">
        <v>1998</v>
      </c>
      <c r="D29237" s="113" t="s">
        <v>122</v>
      </c>
      <c r="E29237" s="113" t="s">
        <v>199</v>
      </c>
      <c r="F29237" s="113" t="s">
        <v>200</v>
      </c>
      <c r="G29237" s="113">
        <v>2100.5482412481701</v>
      </c>
    </row>
    <row r="29238" spans="1:7" x14ac:dyDescent="0.25">
      <c r="A29238" s="108" t="str">
        <f t="shared" si="457"/>
        <v>GB_1998_NATIONAL TOTAL_NMVOC</v>
      </c>
      <c r="B29238" s="113" t="s">
        <v>181</v>
      </c>
      <c r="C29238" s="113">
        <v>1998</v>
      </c>
      <c r="D29238" s="113" t="s">
        <v>122</v>
      </c>
      <c r="E29238" s="113" t="s">
        <v>123</v>
      </c>
      <c r="F29238" s="113" t="s">
        <v>200</v>
      </c>
      <c r="G29238" s="113">
        <v>2054.9319724270099</v>
      </c>
    </row>
    <row r="29239" spans="1:7" x14ac:dyDescent="0.25">
      <c r="A29239" s="108" t="str">
        <f t="shared" si="457"/>
        <v>GB_1998_NATIONAL TOTAL_SOx</v>
      </c>
      <c r="B29239" s="113" t="s">
        <v>181</v>
      </c>
      <c r="C29239" s="113">
        <v>1998</v>
      </c>
      <c r="D29239" s="113" t="s">
        <v>122</v>
      </c>
      <c r="E29239" s="113" t="s">
        <v>201</v>
      </c>
      <c r="F29239" s="113" t="s">
        <v>200</v>
      </c>
      <c r="G29239" s="113">
        <v>1750.0817511738901</v>
      </c>
    </row>
    <row r="29240" spans="1:7" x14ac:dyDescent="0.25">
      <c r="A29240" s="108" t="str">
        <f t="shared" si="457"/>
        <v>GB_1998_NATIONAL TOTAL_NH3</v>
      </c>
      <c r="B29240" s="113" t="s">
        <v>181</v>
      </c>
      <c r="C29240" s="113">
        <v>1998</v>
      </c>
      <c r="D29240" s="113" t="s">
        <v>122</v>
      </c>
      <c r="E29240" s="113" t="s">
        <v>124</v>
      </c>
      <c r="F29240" s="113" t="s">
        <v>200</v>
      </c>
      <c r="G29240" s="113">
        <v>309.11298076447599</v>
      </c>
    </row>
    <row r="29241" spans="1:7" x14ac:dyDescent="0.25">
      <c r="A29241" s="108" t="str">
        <f t="shared" si="457"/>
        <v>GB_1998_NATIONAL TOTAL_PM2.5</v>
      </c>
      <c r="B29241" s="113" t="s">
        <v>181</v>
      </c>
      <c r="C29241" s="113">
        <v>1998</v>
      </c>
      <c r="D29241" s="113" t="s">
        <v>122</v>
      </c>
      <c r="E29241" s="113" t="s">
        <v>203</v>
      </c>
      <c r="F29241" s="113" t="s">
        <v>200</v>
      </c>
      <c r="G29241" s="113">
        <v>153.11567178603701</v>
      </c>
    </row>
    <row r="29242" spans="1:7" x14ac:dyDescent="0.25">
      <c r="A29242" s="108" t="str">
        <f t="shared" si="457"/>
        <v>GB_1998_NATIONAL TOTAL_Pb</v>
      </c>
      <c r="B29242" s="113" t="s">
        <v>181</v>
      </c>
      <c r="C29242" s="113">
        <v>1998</v>
      </c>
      <c r="D29242" s="113" t="s">
        <v>122</v>
      </c>
      <c r="E29242" s="113" t="s">
        <v>125</v>
      </c>
      <c r="F29242" s="113" t="s">
        <v>200</v>
      </c>
      <c r="G29242" s="113">
        <v>0.90798467776929004</v>
      </c>
    </row>
    <row r="29243" spans="1:7" x14ac:dyDescent="0.25">
      <c r="A29243" s="108" t="str">
        <f t="shared" si="457"/>
        <v>GB_1998_NATIONAL TOTAL_Cd</v>
      </c>
      <c r="B29243" s="113" t="s">
        <v>181</v>
      </c>
      <c r="C29243" s="113">
        <v>1998</v>
      </c>
      <c r="D29243" s="113" t="s">
        <v>122</v>
      </c>
      <c r="E29243" s="113" t="s">
        <v>126</v>
      </c>
      <c r="F29243" s="113" t="s">
        <v>200</v>
      </c>
      <c r="G29243" s="113">
        <v>7.7231573370250004E-3</v>
      </c>
    </row>
    <row r="29244" spans="1:7" x14ac:dyDescent="0.25">
      <c r="A29244" s="108" t="str">
        <f t="shared" si="457"/>
        <v>GB_1998_NATIONAL TOTAL_Hg</v>
      </c>
      <c r="B29244" s="113" t="s">
        <v>181</v>
      </c>
      <c r="C29244" s="113">
        <v>1998</v>
      </c>
      <c r="D29244" s="113" t="s">
        <v>122</v>
      </c>
      <c r="E29244" s="113" t="s">
        <v>127</v>
      </c>
      <c r="F29244" s="113" t="s">
        <v>200</v>
      </c>
      <c r="G29244" s="113">
        <v>1.1422888727789999E-2</v>
      </c>
    </row>
    <row r="29245" spans="1:7" x14ac:dyDescent="0.25">
      <c r="A29245" s="108" t="str">
        <f t="shared" si="457"/>
        <v>GB_1998_NATIONAL TOTAL_DIOX</v>
      </c>
      <c r="B29245" s="113" t="s">
        <v>181</v>
      </c>
      <c r="C29245" s="113">
        <v>1998</v>
      </c>
      <c r="D29245" s="113" t="s">
        <v>122</v>
      </c>
      <c r="E29245" s="113" t="s">
        <v>128</v>
      </c>
      <c r="F29245" s="113" t="s">
        <v>200</v>
      </c>
      <c r="G29245" s="150">
        <v>4.1550099235794297E-7</v>
      </c>
    </row>
    <row r="29246" spans="1:7" x14ac:dyDescent="0.25">
      <c r="A29246" s="108" t="str">
        <f t="shared" si="457"/>
        <v>GB_1998_NATIONAL TOTAL_PAH</v>
      </c>
      <c r="B29246" s="113" t="s">
        <v>181</v>
      </c>
      <c r="C29246" s="113">
        <v>1998</v>
      </c>
      <c r="D29246" s="113" t="s">
        <v>122</v>
      </c>
      <c r="E29246" s="113" t="s">
        <v>129</v>
      </c>
      <c r="F29246" s="113" t="s">
        <v>200</v>
      </c>
      <c r="G29246" s="113">
        <v>7.7015191649826897E-2</v>
      </c>
    </row>
    <row r="29247" spans="1:7" x14ac:dyDescent="0.25">
      <c r="A29247" s="108" t="str">
        <f t="shared" si="457"/>
        <v>GB_1998_NATIONAL TOTAL_HCB</v>
      </c>
      <c r="B29247" s="113" t="s">
        <v>181</v>
      </c>
      <c r="C29247" s="113">
        <v>1998</v>
      </c>
      <c r="D29247" s="113" t="s">
        <v>122</v>
      </c>
      <c r="E29247" s="113" t="s">
        <v>130</v>
      </c>
      <c r="F29247" s="113" t="s">
        <v>200</v>
      </c>
      <c r="G29247" s="113">
        <v>4.4311963784399401E-3</v>
      </c>
    </row>
    <row r="29248" spans="1:7" x14ac:dyDescent="0.25">
      <c r="A29248" s="108" t="str">
        <f t="shared" si="457"/>
        <v>GB_1998_NATIONAL TOTAL_PCB</v>
      </c>
      <c r="B29248" s="113" t="s">
        <v>181</v>
      </c>
      <c r="C29248" s="113">
        <v>1998</v>
      </c>
      <c r="D29248" s="113" t="s">
        <v>122</v>
      </c>
      <c r="E29248" s="113" t="s">
        <v>259</v>
      </c>
      <c r="F29248" s="113" t="s">
        <v>200</v>
      </c>
      <c r="G29248" s="113">
        <v>5.3666054644951099E-3</v>
      </c>
    </row>
    <row r="29249" spans="1:7" x14ac:dyDescent="0.25">
      <c r="A29249" s="108" t="str">
        <f t="shared" si="457"/>
        <v>GB_1998_1A3(FU)_NOx</v>
      </c>
      <c r="B29249" s="113" t="s">
        <v>181</v>
      </c>
      <c r="C29249" s="113">
        <v>1998</v>
      </c>
      <c r="D29249" s="113" t="s">
        <v>134</v>
      </c>
      <c r="E29249" s="113" t="s">
        <v>199</v>
      </c>
      <c r="F29249" s="113" t="s">
        <v>200</v>
      </c>
      <c r="G29249" s="113">
        <v>886.39116389869696</v>
      </c>
    </row>
    <row r="29250" spans="1:7" x14ac:dyDescent="0.25">
      <c r="A29250" s="108" t="str">
        <f t="shared" si="457"/>
        <v>GB_1998_1A3(FS)_NOx</v>
      </c>
      <c r="B29250" s="113" t="s">
        <v>181</v>
      </c>
      <c r="C29250" s="113">
        <v>1998</v>
      </c>
      <c r="D29250" s="113" t="s">
        <v>132</v>
      </c>
      <c r="E29250" s="113" t="s">
        <v>199</v>
      </c>
      <c r="F29250" s="113" t="s">
        <v>200</v>
      </c>
      <c r="G29250" s="113">
        <v>864.00986034867299</v>
      </c>
    </row>
    <row r="29251" spans="1:7" x14ac:dyDescent="0.25">
      <c r="A29251" s="108" t="str">
        <f t="shared" si="457"/>
        <v>GB_1998_1A3(FU)_NMVOC</v>
      </c>
      <c r="B29251" s="113" t="s">
        <v>181</v>
      </c>
      <c r="C29251" s="113">
        <v>1998</v>
      </c>
      <c r="D29251" s="113" t="s">
        <v>134</v>
      </c>
      <c r="E29251" s="113" t="s">
        <v>123</v>
      </c>
      <c r="F29251" s="113" t="s">
        <v>200</v>
      </c>
      <c r="G29251" s="113">
        <v>590.13969661276894</v>
      </c>
    </row>
    <row r="29252" spans="1:7" x14ac:dyDescent="0.25">
      <c r="A29252" s="108" t="str">
        <f t="shared" si="457"/>
        <v>GB_1998_1A3(FS)_NMVOC</v>
      </c>
      <c r="B29252" s="113" t="s">
        <v>181</v>
      </c>
      <c r="C29252" s="113">
        <v>1998</v>
      </c>
      <c r="D29252" s="113" t="s">
        <v>132</v>
      </c>
      <c r="E29252" s="113" t="s">
        <v>123</v>
      </c>
      <c r="F29252" s="113" t="s">
        <v>200</v>
      </c>
      <c r="G29252" s="113">
        <v>599.75134701222896</v>
      </c>
    </row>
    <row r="29253" spans="1:7" x14ac:dyDescent="0.25">
      <c r="A29253" s="108" t="str">
        <f t="shared" si="457"/>
        <v>GB_1998_1A3(FS)_SOx</v>
      </c>
      <c r="B29253" s="113" t="s">
        <v>181</v>
      </c>
      <c r="C29253" s="113">
        <v>1998</v>
      </c>
      <c r="D29253" s="113" t="s">
        <v>132</v>
      </c>
      <c r="E29253" s="113" t="s">
        <v>201</v>
      </c>
      <c r="F29253" s="113" t="s">
        <v>200</v>
      </c>
      <c r="G29253" s="113">
        <v>22.137053970170999</v>
      </c>
    </row>
    <row r="29254" spans="1:7" x14ac:dyDescent="0.25">
      <c r="A29254" s="108" t="str">
        <f t="shared" si="457"/>
        <v>GB_1998_1A3(FU)_NH3</v>
      </c>
      <c r="B29254" s="113" t="s">
        <v>181</v>
      </c>
      <c r="C29254" s="113">
        <v>1998</v>
      </c>
      <c r="D29254" s="113" t="s">
        <v>134</v>
      </c>
      <c r="E29254" s="113" t="s">
        <v>124</v>
      </c>
      <c r="F29254" s="113" t="s">
        <v>200</v>
      </c>
      <c r="G29254" s="113">
        <v>11.936554577581999</v>
      </c>
    </row>
    <row r="29255" spans="1:7" x14ac:dyDescent="0.25">
      <c r="A29255" s="108" t="str">
        <f t="shared" ref="A29255:A29318" si="458">CONCATENATE(B29255,"_",C29255,"_",D29255,"_",E29255)</f>
        <v>GB_1998_1A3(FS)_NH3</v>
      </c>
      <c r="B29255" s="113" t="s">
        <v>181</v>
      </c>
      <c r="C29255" s="113">
        <v>1998</v>
      </c>
      <c r="D29255" s="113" t="s">
        <v>132</v>
      </c>
      <c r="E29255" s="113" t="s">
        <v>124</v>
      </c>
      <c r="F29255" s="113" t="s">
        <v>200</v>
      </c>
      <c r="G29255" s="113">
        <v>12.173310319194799</v>
      </c>
    </row>
    <row r="29256" spans="1:7" x14ac:dyDescent="0.25">
      <c r="A29256" s="108" t="str">
        <f t="shared" si="458"/>
        <v>GB_1998_1A3(FU)_PM2.5</v>
      </c>
      <c r="B29256" s="113" t="s">
        <v>181</v>
      </c>
      <c r="C29256" s="113">
        <v>1998</v>
      </c>
      <c r="D29256" s="113" t="s">
        <v>134</v>
      </c>
      <c r="E29256" s="113" t="s">
        <v>203</v>
      </c>
      <c r="F29256" s="113" t="s">
        <v>200</v>
      </c>
      <c r="G29256" s="113">
        <v>34.291475114031002</v>
      </c>
    </row>
    <row r="29257" spans="1:7" x14ac:dyDescent="0.25">
      <c r="A29257" s="108" t="str">
        <f t="shared" si="458"/>
        <v>GB_1998_1A3(FS)_PM2.5</v>
      </c>
      <c r="B29257" s="113" t="s">
        <v>181</v>
      </c>
      <c r="C29257" s="113">
        <v>1998</v>
      </c>
      <c r="D29257" s="113" t="s">
        <v>132</v>
      </c>
      <c r="E29257" s="113" t="s">
        <v>203</v>
      </c>
      <c r="F29257" s="113" t="s">
        <v>200</v>
      </c>
      <c r="G29257" s="113">
        <v>31.859319022367099</v>
      </c>
    </row>
    <row r="29258" spans="1:7" x14ac:dyDescent="0.25">
      <c r="A29258" s="108" t="str">
        <f t="shared" si="458"/>
        <v>GB_1998_3D_NOx</v>
      </c>
      <c r="B29258" s="113" t="s">
        <v>181</v>
      </c>
      <c r="C29258" s="113">
        <v>1998</v>
      </c>
      <c r="D29258" s="113" t="s">
        <v>206</v>
      </c>
      <c r="E29258" s="113" t="s">
        <v>199</v>
      </c>
      <c r="F29258" s="113" t="s">
        <v>200</v>
      </c>
      <c r="G29258" s="113">
        <v>33.967619708671002</v>
      </c>
    </row>
    <row r="29259" spans="1:7" x14ac:dyDescent="0.25">
      <c r="A29259" s="108" t="str">
        <f t="shared" si="458"/>
        <v>GB_1999_NATIONAL TOTAL_NOx</v>
      </c>
      <c r="B29259" s="113" t="s">
        <v>181</v>
      </c>
      <c r="C29259" s="113">
        <v>1999</v>
      </c>
      <c r="D29259" s="113" t="s">
        <v>122</v>
      </c>
      <c r="E29259" s="113" t="s">
        <v>199</v>
      </c>
      <c r="F29259" s="113" t="s">
        <v>200</v>
      </c>
      <c r="G29259" s="113">
        <v>1997.92714605472</v>
      </c>
    </row>
    <row r="29260" spans="1:7" x14ac:dyDescent="0.25">
      <c r="A29260" s="108" t="str">
        <f t="shared" si="458"/>
        <v>GB_1999_NATIONAL TOTAL_NMVOC</v>
      </c>
      <c r="B29260" s="113" t="s">
        <v>181</v>
      </c>
      <c r="C29260" s="113">
        <v>1999</v>
      </c>
      <c r="D29260" s="113" t="s">
        <v>122</v>
      </c>
      <c r="E29260" s="113" t="s">
        <v>123</v>
      </c>
      <c r="F29260" s="113" t="s">
        <v>200</v>
      </c>
      <c r="G29260" s="113">
        <v>1847.3384712080999</v>
      </c>
    </row>
    <row r="29261" spans="1:7" x14ac:dyDescent="0.25">
      <c r="A29261" s="108" t="str">
        <f t="shared" si="458"/>
        <v>GB_1999_NATIONAL TOTAL_SOx</v>
      </c>
      <c r="B29261" s="113" t="s">
        <v>181</v>
      </c>
      <c r="C29261" s="113">
        <v>1999</v>
      </c>
      <c r="D29261" s="113" t="s">
        <v>122</v>
      </c>
      <c r="E29261" s="113" t="s">
        <v>201</v>
      </c>
      <c r="F29261" s="113" t="s">
        <v>200</v>
      </c>
      <c r="G29261" s="113">
        <v>1358.3565524605201</v>
      </c>
    </row>
    <row r="29262" spans="1:7" x14ac:dyDescent="0.25">
      <c r="A29262" s="108" t="str">
        <f t="shared" si="458"/>
        <v>GB_1999_NATIONAL TOTAL_NH3</v>
      </c>
      <c r="B29262" s="113" t="s">
        <v>181</v>
      </c>
      <c r="C29262" s="113">
        <v>1999</v>
      </c>
      <c r="D29262" s="113" t="s">
        <v>122</v>
      </c>
      <c r="E29262" s="113" t="s">
        <v>124</v>
      </c>
      <c r="F29262" s="113" t="s">
        <v>200</v>
      </c>
      <c r="G29262" s="113">
        <v>302.12781069261501</v>
      </c>
    </row>
    <row r="29263" spans="1:7" x14ac:dyDescent="0.25">
      <c r="A29263" s="108" t="str">
        <f t="shared" si="458"/>
        <v>GB_1999_NATIONAL TOTAL_PM2.5</v>
      </c>
      <c r="B29263" s="113" t="s">
        <v>181</v>
      </c>
      <c r="C29263" s="113">
        <v>1999</v>
      </c>
      <c r="D29263" s="113" t="s">
        <v>122</v>
      </c>
      <c r="E29263" s="113" t="s">
        <v>203</v>
      </c>
      <c r="F29263" s="113" t="s">
        <v>200</v>
      </c>
      <c r="G29263" s="113">
        <v>149.15115901511999</v>
      </c>
    </row>
    <row r="29264" spans="1:7" x14ac:dyDescent="0.25">
      <c r="A29264" s="108" t="str">
        <f t="shared" si="458"/>
        <v>GB_1999_NATIONAL TOTAL_Pb</v>
      </c>
      <c r="B29264" s="113" t="s">
        <v>181</v>
      </c>
      <c r="C29264" s="113">
        <v>1999</v>
      </c>
      <c r="D29264" s="113" t="s">
        <v>122</v>
      </c>
      <c r="E29264" s="113" t="s">
        <v>125</v>
      </c>
      <c r="F29264" s="113" t="s">
        <v>200</v>
      </c>
      <c r="G29264" s="113">
        <v>0.57266034032642399</v>
      </c>
    </row>
    <row r="29265" spans="1:7" x14ac:dyDescent="0.25">
      <c r="A29265" s="108" t="str">
        <f t="shared" si="458"/>
        <v>GB_1999_NATIONAL TOTAL_Cd</v>
      </c>
      <c r="B29265" s="113" t="s">
        <v>181</v>
      </c>
      <c r="C29265" s="113">
        <v>1999</v>
      </c>
      <c r="D29265" s="113" t="s">
        <v>122</v>
      </c>
      <c r="E29265" s="113" t="s">
        <v>126</v>
      </c>
      <c r="F29265" s="113" t="s">
        <v>200</v>
      </c>
      <c r="G29265" s="113">
        <v>7.3431027973989999E-3</v>
      </c>
    </row>
    <row r="29266" spans="1:7" x14ac:dyDescent="0.25">
      <c r="A29266" s="108" t="str">
        <f t="shared" si="458"/>
        <v>GB_1999_NATIONAL TOTAL_Hg</v>
      </c>
      <c r="B29266" s="113" t="s">
        <v>181</v>
      </c>
      <c r="C29266" s="113">
        <v>1999</v>
      </c>
      <c r="D29266" s="113" t="s">
        <v>122</v>
      </c>
      <c r="E29266" s="113" t="s">
        <v>127</v>
      </c>
      <c r="F29266" s="113" t="s">
        <v>200</v>
      </c>
      <c r="G29266" s="113">
        <v>9.0166227784900001E-3</v>
      </c>
    </row>
    <row r="29267" spans="1:7" x14ac:dyDescent="0.25">
      <c r="A29267" s="108" t="str">
        <f t="shared" si="458"/>
        <v>GB_1999_NATIONAL TOTAL_DIOX</v>
      </c>
      <c r="B29267" s="113" t="s">
        <v>181</v>
      </c>
      <c r="C29267" s="113">
        <v>1999</v>
      </c>
      <c r="D29267" s="113" t="s">
        <v>122</v>
      </c>
      <c r="E29267" s="113" t="s">
        <v>128</v>
      </c>
      <c r="F29267" s="113" t="s">
        <v>200</v>
      </c>
      <c r="G29267" s="150">
        <v>3.7267939469724999E-7</v>
      </c>
    </row>
    <row r="29268" spans="1:7" x14ac:dyDescent="0.25">
      <c r="A29268" s="108" t="str">
        <f t="shared" si="458"/>
        <v>GB_1999_NATIONAL TOTAL_PAH</v>
      </c>
      <c r="B29268" s="113" t="s">
        <v>181</v>
      </c>
      <c r="C29268" s="113">
        <v>1999</v>
      </c>
      <c r="D29268" s="113" t="s">
        <v>122</v>
      </c>
      <c r="E29268" s="113" t="s">
        <v>129</v>
      </c>
      <c r="F29268" s="113" t="s">
        <v>200</v>
      </c>
      <c r="G29268" s="113">
        <v>7.3447766426308306E-2</v>
      </c>
    </row>
    <row r="29269" spans="1:7" x14ac:dyDescent="0.25">
      <c r="A29269" s="108" t="str">
        <f t="shared" si="458"/>
        <v>GB_1999_NATIONAL TOTAL_HCB</v>
      </c>
      <c r="B29269" s="113" t="s">
        <v>181</v>
      </c>
      <c r="C29269" s="113">
        <v>1999</v>
      </c>
      <c r="D29269" s="113" t="s">
        <v>122</v>
      </c>
      <c r="E29269" s="113" t="s">
        <v>130</v>
      </c>
      <c r="F29269" s="113" t="s">
        <v>200</v>
      </c>
      <c r="G29269" s="150">
        <v>9.6909216813356998E-5</v>
      </c>
    </row>
    <row r="29270" spans="1:7" x14ac:dyDescent="0.25">
      <c r="A29270" s="108" t="str">
        <f t="shared" si="458"/>
        <v>GB_1999_NATIONAL TOTAL_PCB</v>
      </c>
      <c r="B29270" s="113" t="s">
        <v>181</v>
      </c>
      <c r="C29270" s="113">
        <v>1999</v>
      </c>
      <c r="D29270" s="113" t="s">
        <v>122</v>
      </c>
      <c r="E29270" s="113" t="s">
        <v>259</v>
      </c>
      <c r="F29270" s="113" t="s">
        <v>200</v>
      </c>
      <c r="G29270" s="113">
        <v>4.7670218426707498E-3</v>
      </c>
    </row>
    <row r="29271" spans="1:7" x14ac:dyDescent="0.25">
      <c r="A29271" s="108" t="str">
        <f t="shared" si="458"/>
        <v>GB_1999_1A3(FU)_NOx</v>
      </c>
      <c r="B29271" s="113" t="s">
        <v>181</v>
      </c>
      <c r="C29271" s="113">
        <v>1999</v>
      </c>
      <c r="D29271" s="113" t="s">
        <v>134</v>
      </c>
      <c r="E29271" s="113" t="s">
        <v>199</v>
      </c>
      <c r="F29271" s="113" t="s">
        <v>200</v>
      </c>
      <c r="G29271" s="113">
        <v>842.19284637876206</v>
      </c>
    </row>
    <row r="29272" spans="1:7" x14ac:dyDescent="0.25">
      <c r="A29272" s="108" t="str">
        <f t="shared" si="458"/>
        <v>GB_1999_1A3(FS)_NOx</v>
      </c>
      <c r="B29272" s="113" t="s">
        <v>181</v>
      </c>
      <c r="C29272" s="113">
        <v>1999</v>
      </c>
      <c r="D29272" s="113" t="s">
        <v>132</v>
      </c>
      <c r="E29272" s="113" t="s">
        <v>199</v>
      </c>
      <c r="F29272" s="113" t="s">
        <v>200</v>
      </c>
      <c r="G29272" s="113">
        <v>822.08756206204498</v>
      </c>
    </row>
    <row r="29273" spans="1:7" x14ac:dyDescent="0.25">
      <c r="A29273" s="108" t="str">
        <f t="shared" si="458"/>
        <v>GB_1999_1A3(FU)_NMVOC</v>
      </c>
      <c r="B29273" s="113" t="s">
        <v>181</v>
      </c>
      <c r="C29273" s="113">
        <v>1999</v>
      </c>
      <c r="D29273" s="113" t="s">
        <v>134</v>
      </c>
      <c r="E29273" s="113" t="s">
        <v>123</v>
      </c>
      <c r="F29273" s="113" t="s">
        <v>200</v>
      </c>
      <c r="G29273" s="113">
        <v>536.89835084002902</v>
      </c>
    </row>
    <row r="29274" spans="1:7" x14ac:dyDescent="0.25">
      <c r="A29274" s="108" t="str">
        <f t="shared" si="458"/>
        <v>GB_1999_1A3(FS)_NMVOC</v>
      </c>
      <c r="B29274" s="113" t="s">
        <v>181</v>
      </c>
      <c r="C29274" s="113">
        <v>1999</v>
      </c>
      <c r="D29274" s="113" t="s">
        <v>132</v>
      </c>
      <c r="E29274" s="113" t="s">
        <v>123</v>
      </c>
      <c r="F29274" s="113" t="s">
        <v>200</v>
      </c>
      <c r="G29274" s="113">
        <v>544.96658268545195</v>
      </c>
    </row>
    <row r="29275" spans="1:7" x14ac:dyDescent="0.25">
      <c r="A29275" s="108" t="str">
        <f t="shared" si="458"/>
        <v>GB_1999_1A3(FS)_SOx</v>
      </c>
      <c r="B29275" s="113" t="s">
        <v>181</v>
      </c>
      <c r="C29275" s="113">
        <v>1999</v>
      </c>
      <c r="D29275" s="113" t="s">
        <v>132</v>
      </c>
      <c r="E29275" s="113" t="s">
        <v>201</v>
      </c>
      <c r="F29275" s="113" t="s">
        <v>200</v>
      </c>
      <c r="G29275" s="113">
        <v>13.400639533733999</v>
      </c>
    </row>
    <row r="29276" spans="1:7" x14ac:dyDescent="0.25">
      <c r="A29276" s="108" t="str">
        <f t="shared" si="458"/>
        <v>GB_1999_1A3(FU)_NH3</v>
      </c>
      <c r="B29276" s="113" t="s">
        <v>181</v>
      </c>
      <c r="C29276" s="113">
        <v>1999</v>
      </c>
      <c r="D29276" s="113" t="s">
        <v>134</v>
      </c>
      <c r="E29276" s="113" t="s">
        <v>124</v>
      </c>
      <c r="F29276" s="113" t="s">
        <v>200</v>
      </c>
      <c r="G29276" s="113">
        <v>14.158742170828001</v>
      </c>
    </row>
    <row r="29277" spans="1:7" x14ac:dyDescent="0.25">
      <c r="A29277" s="108" t="str">
        <f t="shared" si="458"/>
        <v>GB_1999_1A3(FS)_NH3</v>
      </c>
      <c r="B29277" s="113" t="s">
        <v>181</v>
      </c>
      <c r="C29277" s="113">
        <v>1999</v>
      </c>
      <c r="D29277" s="113" t="s">
        <v>132</v>
      </c>
      <c r="E29277" s="113" t="s">
        <v>124</v>
      </c>
      <c r="F29277" s="113" t="s">
        <v>200</v>
      </c>
      <c r="G29277" s="113">
        <v>14.423731045625001</v>
      </c>
    </row>
    <row r="29278" spans="1:7" x14ac:dyDescent="0.25">
      <c r="A29278" s="108" t="str">
        <f t="shared" si="458"/>
        <v>GB_1999_1A3(FU)_PM2.5</v>
      </c>
      <c r="B29278" s="113" t="s">
        <v>181</v>
      </c>
      <c r="C29278" s="113">
        <v>1999</v>
      </c>
      <c r="D29278" s="113" t="s">
        <v>134</v>
      </c>
      <c r="E29278" s="113" t="s">
        <v>203</v>
      </c>
      <c r="F29278" s="113" t="s">
        <v>200</v>
      </c>
      <c r="G29278" s="113">
        <v>33.330456497499</v>
      </c>
    </row>
    <row r="29279" spans="1:7" x14ac:dyDescent="0.25">
      <c r="A29279" s="108" t="str">
        <f t="shared" si="458"/>
        <v>GB_1999_1A3(FS)_PM2.5</v>
      </c>
      <c r="B29279" s="113" t="s">
        <v>181</v>
      </c>
      <c r="C29279" s="113">
        <v>1999</v>
      </c>
      <c r="D29279" s="113" t="s">
        <v>132</v>
      </c>
      <c r="E29279" s="113" t="s">
        <v>203</v>
      </c>
      <c r="F29279" s="113" t="s">
        <v>200</v>
      </c>
      <c r="G29279" s="113">
        <v>31.293822586074999</v>
      </c>
    </row>
    <row r="29280" spans="1:7" x14ac:dyDescent="0.25">
      <c r="A29280" s="108" t="str">
        <f t="shared" si="458"/>
        <v>GB_1999_3D_NOx</v>
      </c>
      <c r="B29280" s="113" t="s">
        <v>181</v>
      </c>
      <c r="C29280" s="113">
        <v>1999</v>
      </c>
      <c r="D29280" s="113" t="s">
        <v>206</v>
      </c>
      <c r="E29280" s="113" t="s">
        <v>199</v>
      </c>
      <c r="F29280" s="113" t="s">
        <v>200</v>
      </c>
      <c r="G29280" s="113">
        <v>34.585779087071003</v>
      </c>
    </row>
    <row r="29281" spans="1:7" x14ac:dyDescent="0.25">
      <c r="A29281" s="108" t="str">
        <f t="shared" si="458"/>
        <v>GB_2000_NATIONAL TOTAL_NOx</v>
      </c>
      <c r="B29281" s="113" t="s">
        <v>181</v>
      </c>
      <c r="C29281" s="113">
        <v>2000</v>
      </c>
      <c r="D29281" s="113" t="s">
        <v>122</v>
      </c>
      <c r="E29281" s="113" t="s">
        <v>199</v>
      </c>
      <c r="F29281" s="113" t="s">
        <v>200</v>
      </c>
      <c r="G29281" s="113">
        <v>1932.93244388837</v>
      </c>
    </row>
    <row r="29282" spans="1:7" x14ac:dyDescent="0.25">
      <c r="A29282" s="108" t="str">
        <f t="shared" si="458"/>
        <v>GB_2000_NATIONAL TOTAL_NMVOC</v>
      </c>
      <c r="B29282" s="113" t="s">
        <v>181</v>
      </c>
      <c r="C29282" s="113">
        <v>2000</v>
      </c>
      <c r="D29282" s="113" t="s">
        <v>122</v>
      </c>
      <c r="E29282" s="113" t="s">
        <v>123</v>
      </c>
      <c r="F29282" s="113" t="s">
        <v>200</v>
      </c>
      <c r="G29282" s="113">
        <v>1713.2294236228199</v>
      </c>
    </row>
    <row r="29283" spans="1:7" x14ac:dyDescent="0.25">
      <c r="A29283" s="108" t="str">
        <f t="shared" si="458"/>
        <v>GB_2000_NATIONAL TOTAL_SOx</v>
      </c>
      <c r="B29283" s="113" t="s">
        <v>181</v>
      </c>
      <c r="C29283" s="113">
        <v>2000</v>
      </c>
      <c r="D29283" s="113" t="s">
        <v>122</v>
      </c>
      <c r="E29283" s="113" t="s">
        <v>201</v>
      </c>
      <c r="F29283" s="113" t="s">
        <v>200</v>
      </c>
      <c r="G29283" s="113">
        <v>1293.28865523685</v>
      </c>
    </row>
    <row r="29284" spans="1:7" x14ac:dyDescent="0.25">
      <c r="A29284" s="108" t="str">
        <f t="shared" si="458"/>
        <v>GB_2000_NATIONAL TOTAL_NH3</v>
      </c>
      <c r="B29284" s="113" t="s">
        <v>181</v>
      </c>
      <c r="C29284" s="113">
        <v>2000</v>
      </c>
      <c r="D29284" s="113" t="s">
        <v>122</v>
      </c>
      <c r="E29284" s="113" t="s">
        <v>124</v>
      </c>
      <c r="F29284" s="113" t="s">
        <v>200</v>
      </c>
      <c r="G29284" s="113">
        <v>295.478795502921</v>
      </c>
    </row>
    <row r="29285" spans="1:7" x14ac:dyDescent="0.25">
      <c r="A29285" s="108" t="str">
        <f t="shared" si="458"/>
        <v>GB_2000_NATIONAL TOTAL_PM2.5</v>
      </c>
      <c r="B29285" s="113" t="s">
        <v>181</v>
      </c>
      <c r="C29285" s="113">
        <v>2000</v>
      </c>
      <c r="D29285" s="113" t="s">
        <v>122</v>
      </c>
      <c r="E29285" s="113" t="s">
        <v>203</v>
      </c>
      <c r="F29285" s="113" t="s">
        <v>200</v>
      </c>
      <c r="G29285" s="113">
        <v>134.77486928450799</v>
      </c>
    </row>
    <row r="29286" spans="1:7" x14ac:dyDescent="0.25">
      <c r="A29286" s="108" t="str">
        <f t="shared" si="458"/>
        <v>GB_2000_NATIONAL TOTAL_Pb</v>
      </c>
      <c r="B29286" s="113" t="s">
        <v>181</v>
      </c>
      <c r="C29286" s="113">
        <v>2000</v>
      </c>
      <c r="D29286" s="113" t="s">
        <v>122</v>
      </c>
      <c r="E29286" s="113" t="s">
        <v>125</v>
      </c>
      <c r="F29286" s="113" t="s">
        <v>200</v>
      </c>
      <c r="G29286" s="113">
        <v>0.25435310686496798</v>
      </c>
    </row>
    <row r="29287" spans="1:7" x14ac:dyDescent="0.25">
      <c r="A29287" s="108" t="str">
        <f t="shared" si="458"/>
        <v>GB_2000_NATIONAL TOTAL_Cd</v>
      </c>
      <c r="B29287" s="113" t="s">
        <v>181</v>
      </c>
      <c r="C29287" s="113">
        <v>2000</v>
      </c>
      <c r="D29287" s="113" t="s">
        <v>122</v>
      </c>
      <c r="E29287" s="113" t="s">
        <v>126</v>
      </c>
      <c r="F29287" s="113" t="s">
        <v>200</v>
      </c>
      <c r="G29287" s="113">
        <v>6.6551465183290002E-3</v>
      </c>
    </row>
    <row r="29288" spans="1:7" x14ac:dyDescent="0.25">
      <c r="A29288" s="108" t="str">
        <f t="shared" si="458"/>
        <v>GB_2000_NATIONAL TOTAL_Hg</v>
      </c>
      <c r="B29288" s="113" t="s">
        <v>181</v>
      </c>
      <c r="C29288" s="113">
        <v>2000</v>
      </c>
      <c r="D29288" s="113" t="s">
        <v>122</v>
      </c>
      <c r="E29288" s="113" t="s">
        <v>127</v>
      </c>
      <c r="F29288" s="113" t="s">
        <v>200</v>
      </c>
      <c r="G29288" s="113">
        <v>8.9822247566619991E-3</v>
      </c>
    </row>
    <row r="29289" spans="1:7" x14ac:dyDescent="0.25">
      <c r="A29289" s="108" t="str">
        <f t="shared" si="458"/>
        <v>GB_2000_NATIONAL TOTAL_DIOX</v>
      </c>
      <c r="B29289" s="113" t="s">
        <v>181</v>
      </c>
      <c r="C29289" s="113">
        <v>2000</v>
      </c>
      <c r="D29289" s="113" t="s">
        <v>122</v>
      </c>
      <c r="E29289" s="113" t="s">
        <v>128</v>
      </c>
      <c r="F29289" s="113" t="s">
        <v>200</v>
      </c>
      <c r="G29289" s="150">
        <v>3.0908385132776401E-7</v>
      </c>
    </row>
    <row r="29290" spans="1:7" x14ac:dyDescent="0.25">
      <c r="A29290" s="108" t="str">
        <f t="shared" si="458"/>
        <v>GB_2000_NATIONAL TOTAL_PAH</v>
      </c>
      <c r="B29290" s="113" t="s">
        <v>181</v>
      </c>
      <c r="C29290" s="113">
        <v>2000</v>
      </c>
      <c r="D29290" s="113" t="s">
        <v>122</v>
      </c>
      <c r="E29290" s="113" t="s">
        <v>129</v>
      </c>
      <c r="F29290" s="113" t="s">
        <v>200</v>
      </c>
      <c r="G29290" s="113">
        <v>6.1291284546719803E-2</v>
      </c>
    </row>
    <row r="29291" spans="1:7" x14ac:dyDescent="0.25">
      <c r="A29291" s="108" t="str">
        <f t="shared" si="458"/>
        <v>GB_2000_NATIONAL TOTAL_HCB</v>
      </c>
      <c r="B29291" s="113" t="s">
        <v>181</v>
      </c>
      <c r="C29291" s="113">
        <v>2000</v>
      </c>
      <c r="D29291" s="113" t="s">
        <v>122</v>
      </c>
      <c r="E29291" s="113" t="s">
        <v>130</v>
      </c>
      <c r="F29291" s="113" t="s">
        <v>200</v>
      </c>
      <c r="G29291" s="150">
        <v>8.2795043083678006E-5</v>
      </c>
    </row>
    <row r="29292" spans="1:7" x14ac:dyDescent="0.25">
      <c r="A29292" s="108" t="str">
        <f t="shared" si="458"/>
        <v>GB_2000_NATIONAL TOTAL_PCB</v>
      </c>
      <c r="B29292" s="113" t="s">
        <v>181</v>
      </c>
      <c r="C29292" s="113">
        <v>2000</v>
      </c>
      <c r="D29292" s="113" t="s">
        <v>122</v>
      </c>
      <c r="E29292" s="113" t="s">
        <v>259</v>
      </c>
      <c r="F29292" s="113" t="s">
        <v>200</v>
      </c>
      <c r="G29292" s="113">
        <v>1.63503777072581E-3</v>
      </c>
    </row>
    <row r="29293" spans="1:7" x14ac:dyDescent="0.25">
      <c r="A29293" s="108" t="str">
        <f t="shared" si="458"/>
        <v>GB_2000_1A3(FU)_NOx</v>
      </c>
      <c r="B29293" s="113" t="s">
        <v>181</v>
      </c>
      <c r="C29293" s="113">
        <v>2000</v>
      </c>
      <c r="D29293" s="113" t="s">
        <v>134</v>
      </c>
      <c r="E29293" s="113" t="s">
        <v>199</v>
      </c>
      <c r="F29293" s="113" t="s">
        <v>200</v>
      </c>
      <c r="G29293" s="113">
        <v>780.89406939159198</v>
      </c>
    </row>
    <row r="29294" spans="1:7" x14ac:dyDescent="0.25">
      <c r="A29294" s="108" t="str">
        <f t="shared" si="458"/>
        <v>GB_2000_1A3(FS)_NOx</v>
      </c>
      <c r="B29294" s="113" t="s">
        <v>181</v>
      </c>
      <c r="C29294" s="113">
        <v>2000</v>
      </c>
      <c r="D29294" s="113" t="s">
        <v>132</v>
      </c>
      <c r="E29294" s="113" t="s">
        <v>199</v>
      </c>
      <c r="F29294" s="113" t="s">
        <v>200</v>
      </c>
      <c r="G29294" s="113">
        <v>765.33054272345703</v>
      </c>
    </row>
    <row r="29295" spans="1:7" x14ac:dyDescent="0.25">
      <c r="A29295" s="108" t="str">
        <f t="shared" si="458"/>
        <v>GB_2000_1A3(FU)_NMVOC</v>
      </c>
      <c r="B29295" s="113" t="s">
        <v>181</v>
      </c>
      <c r="C29295" s="113">
        <v>2000</v>
      </c>
      <c r="D29295" s="113" t="s">
        <v>134</v>
      </c>
      <c r="E29295" s="113" t="s">
        <v>123</v>
      </c>
      <c r="F29295" s="113" t="s">
        <v>200</v>
      </c>
      <c r="G29295" s="113">
        <v>462.75603724263999</v>
      </c>
    </row>
    <row r="29296" spans="1:7" x14ac:dyDescent="0.25">
      <c r="A29296" s="108" t="str">
        <f t="shared" si="458"/>
        <v>GB_2000_1A3(FS)_NMVOC</v>
      </c>
      <c r="B29296" s="113" t="s">
        <v>181</v>
      </c>
      <c r="C29296" s="113">
        <v>2000</v>
      </c>
      <c r="D29296" s="113" t="s">
        <v>132</v>
      </c>
      <c r="E29296" s="113" t="s">
        <v>123</v>
      </c>
      <c r="F29296" s="113" t="s">
        <v>200</v>
      </c>
      <c r="G29296" s="113">
        <v>470.32084366798802</v>
      </c>
    </row>
    <row r="29297" spans="1:7" x14ac:dyDescent="0.25">
      <c r="A29297" s="108" t="str">
        <f t="shared" si="458"/>
        <v>GB_2000_1A3(FS)_SOx</v>
      </c>
      <c r="B29297" s="113" t="s">
        <v>181</v>
      </c>
      <c r="C29297" s="113">
        <v>2000</v>
      </c>
      <c r="D29297" s="113" t="s">
        <v>132</v>
      </c>
      <c r="E29297" s="113" t="s">
        <v>201</v>
      </c>
      <c r="F29297" s="113" t="s">
        <v>200</v>
      </c>
      <c r="G29297" s="113">
        <v>5.8218445020820004</v>
      </c>
    </row>
    <row r="29298" spans="1:7" x14ac:dyDescent="0.25">
      <c r="A29298" s="108" t="str">
        <f t="shared" si="458"/>
        <v>GB_2000_1A3(FU)_NH3</v>
      </c>
      <c r="B29298" s="113" t="s">
        <v>181</v>
      </c>
      <c r="C29298" s="113">
        <v>2000</v>
      </c>
      <c r="D29298" s="113" t="s">
        <v>134</v>
      </c>
      <c r="E29298" s="113" t="s">
        <v>124</v>
      </c>
      <c r="F29298" s="113" t="s">
        <v>200</v>
      </c>
      <c r="G29298" s="113">
        <v>20.950859408755999</v>
      </c>
    </row>
    <row r="29299" spans="1:7" x14ac:dyDescent="0.25">
      <c r="A29299" s="108" t="str">
        <f t="shared" si="458"/>
        <v>GB_2000_1A3(FS)_NH3</v>
      </c>
      <c r="B29299" s="113" t="s">
        <v>181</v>
      </c>
      <c r="C29299" s="113">
        <v>2000</v>
      </c>
      <c r="D29299" s="113" t="s">
        <v>132</v>
      </c>
      <c r="E29299" s="113" t="s">
        <v>124</v>
      </c>
      <c r="F29299" s="113" t="s">
        <v>200</v>
      </c>
      <c r="G29299" s="113">
        <v>21.380489457372601</v>
      </c>
    </row>
    <row r="29300" spans="1:7" x14ac:dyDescent="0.25">
      <c r="A29300" s="108" t="str">
        <f t="shared" si="458"/>
        <v>GB_2000_1A3(FU)_PM2.5</v>
      </c>
      <c r="B29300" s="113" t="s">
        <v>181</v>
      </c>
      <c r="C29300" s="113">
        <v>2000</v>
      </c>
      <c r="D29300" s="113" t="s">
        <v>134</v>
      </c>
      <c r="E29300" s="113" t="s">
        <v>203</v>
      </c>
      <c r="F29300" s="113" t="s">
        <v>200</v>
      </c>
      <c r="G29300" s="113">
        <v>29.488992430694001</v>
      </c>
    </row>
    <row r="29301" spans="1:7" x14ac:dyDescent="0.25">
      <c r="A29301" s="108" t="str">
        <f t="shared" si="458"/>
        <v>GB_2000_1A3(FS)_PM2.5</v>
      </c>
      <c r="B29301" s="113" t="s">
        <v>181</v>
      </c>
      <c r="C29301" s="113">
        <v>2000</v>
      </c>
      <c r="D29301" s="113" t="s">
        <v>132</v>
      </c>
      <c r="E29301" s="113" t="s">
        <v>203</v>
      </c>
      <c r="F29301" s="113" t="s">
        <v>200</v>
      </c>
      <c r="G29301" s="113">
        <v>28.0602707953209</v>
      </c>
    </row>
    <row r="29302" spans="1:7" x14ac:dyDescent="0.25">
      <c r="A29302" s="108" t="str">
        <f t="shared" si="458"/>
        <v>GB_2000_3D_NOx</v>
      </c>
      <c r="B29302" s="113" t="s">
        <v>181</v>
      </c>
      <c r="C29302" s="113">
        <v>2000</v>
      </c>
      <c r="D29302" s="113" t="s">
        <v>206</v>
      </c>
      <c r="E29302" s="113" t="s">
        <v>199</v>
      </c>
      <c r="F29302" s="113" t="s">
        <v>200</v>
      </c>
      <c r="G29302" s="113">
        <v>31.838537377712001</v>
      </c>
    </row>
    <row r="29303" spans="1:7" x14ac:dyDescent="0.25">
      <c r="A29303" s="108" t="str">
        <f t="shared" si="458"/>
        <v>GB_2001_NATIONAL TOTAL_NOx</v>
      </c>
      <c r="B29303" s="113" t="s">
        <v>181</v>
      </c>
      <c r="C29303" s="113">
        <v>2001</v>
      </c>
      <c r="D29303" s="113" t="s">
        <v>122</v>
      </c>
      <c r="E29303" s="113" t="s">
        <v>199</v>
      </c>
      <c r="F29303" s="113" t="s">
        <v>200</v>
      </c>
      <c r="G29303" s="113">
        <v>1896.91041469685</v>
      </c>
    </row>
    <row r="29304" spans="1:7" x14ac:dyDescent="0.25">
      <c r="A29304" s="108" t="str">
        <f t="shared" si="458"/>
        <v>GB_2001_NATIONAL TOTAL_NMVOC</v>
      </c>
      <c r="B29304" s="113" t="s">
        <v>181</v>
      </c>
      <c r="C29304" s="113">
        <v>2001</v>
      </c>
      <c r="D29304" s="113" t="s">
        <v>122</v>
      </c>
      <c r="E29304" s="113" t="s">
        <v>123</v>
      </c>
      <c r="F29304" s="113" t="s">
        <v>200</v>
      </c>
      <c r="G29304" s="113">
        <v>1615.5573610372601</v>
      </c>
    </row>
    <row r="29305" spans="1:7" x14ac:dyDescent="0.25">
      <c r="A29305" s="108" t="str">
        <f t="shared" si="458"/>
        <v>GB_2001_NATIONAL TOTAL_SOx</v>
      </c>
      <c r="B29305" s="113" t="s">
        <v>181</v>
      </c>
      <c r="C29305" s="113">
        <v>2001</v>
      </c>
      <c r="D29305" s="113" t="s">
        <v>122</v>
      </c>
      <c r="E29305" s="113" t="s">
        <v>201</v>
      </c>
      <c r="F29305" s="113" t="s">
        <v>200</v>
      </c>
      <c r="G29305" s="113">
        <v>1220.53235010052</v>
      </c>
    </row>
    <row r="29306" spans="1:7" x14ac:dyDescent="0.25">
      <c r="A29306" s="108" t="str">
        <f t="shared" si="458"/>
        <v>GB_2001_NATIONAL TOTAL_NH3</v>
      </c>
      <c r="B29306" s="113" t="s">
        <v>181</v>
      </c>
      <c r="C29306" s="113">
        <v>2001</v>
      </c>
      <c r="D29306" s="113" t="s">
        <v>122</v>
      </c>
      <c r="E29306" s="113" t="s">
        <v>124</v>
      </c>
      <c r="F29306" s="113" t="s">
        <v>200</v>
      </c>
      <c r="G29306" s="113">
        <v>293.08000980256901</v>
      </c>
    </row>
    <row r="29307" spans="1:7" x14ac:dyDescent="0.25">
      <c r="A29307" s="108" t="str">
        <f t="shared" si="458"/>
        <v>GB_2001_NATIONAL TOTAL_PM2.5</v>
      </c>
      <c r="B29307" s="113" t="s">
        <v>181</v>
      </c>
      <c r="C29307" s="113">
        <v>2001</v>
      </c>
      <c r="D29307" s="113" t="s">
        <v>122</v>
      </c>
      <c r="E29307" s="113" t="s">
        <v>203</v>
      </c>
      <c r="F29307" s="113" t="s">
        <v>200</v>
      </c>
      <c r="G29307" s="113">
        <v>132.13900531125199</v>
      </c>
    </row>
    <row r="29308" spans="1:7" x14ac:dyDescent="0.25">
      <c r="A29308" s="108" t="str">
        <f t="shared" si="458"/>
        <v>GB_2001_NATIONAL TOTAL_Pb</v>
      </c>
      <c r="B29308" s="113" t="s">
        <v>181</v>
      </c>
      <c r="C29308" s="113">
        <v>2001</v>
      </c>
      <c r="D29308" s="113" t="s">
        <v>122</v>
      </c>
      <c r="E29308" s="113" t="s">
        <v>125</v>
      </c>
      <c r="F29308" s="113" t="s">
        <v>200</v>
      </c>
      <c r="G29308" s="113">
        <v>0.25311069584705298</v>
      </c>
    </row>
    <row r="29309" spans="1:7" x14ac:dyDescent="0.25">
      <c r="A29309" s="108" t="str">
        <f t="shared" si="458"/>
        <v>GB_2001_NATIONAL TOTAL_Cd</v>
      </c>
      <c r="B29309" s="113" t="s">
        <v>181</v>
      </c>
      <c r="C29309" s="113">
        <v>2001</v>
      </c>
      <c r="D29309" s="113" t="s">
        <v>122</v>
      </c>
      <c r="E29309" s="113" t="s">
        <v>126</v>
      </c>
      <c r="F29309" s="113" t="s">
        <v>200</v>
      </c>
      <c r="G29309" s="113">
        <v>6.3384803993970004E-3</v>
      </c>
    </row>
    <row r="29310" spans="1:7" x14ac:dyDescent="0.25">
      <c r="A29310" s="108" t="str">
        <f t="shared" si="458"/>
        <v>GB_2001_NATIONAL TOTAL_Hg</v>
      </c>
      <c r="B29310" s="113" t="s">
        <v>181</v>
      </c>
      <c r="C29310" s="113">
        <v>2001</v>
      </c>
      <c r="D29310" s="113" t="s">
        <v>122</v>
      </c>
      <c r="E29310" s="113" t="s">
        <v>127</v>
      </c>
      <c r="F29310" s="113" t="s">
        <v>200</v>
      </c>
      <c r="G29310" s="113">
        <v>8.8422210342770004E-3</v>
      </c>
    </row>
    <row r="29311" spans="1:7" x14ac:dyDescent="0.25">
      <c r="A29311" s="108" t="str">
        <f t="shared" si="458"/>
        <v>GB_2001_NATIONAL TOTAL_DIOX</v>
      </c>
      <c r="B29311" s="113" t="s">
        <v>181</v>
      </c>
      <c r="C29311" s="113">
        <v>2001</v>
      </c>
      <c r="D29311" s="113" t="s">
        <v>122</v>
      </c>
      <c r="E29311" s="113" t="s">
        <v>128</v>
      </c>
      <c r="F29311" s="113" t="s">
        <v>200</v>
      </c>
      <c r="G29311" s="150">
        <v>2.9598784941932702E-7</v>
      </c>
    </row>
    <row r="29312" spans="1:7" x14ac:dyDescent="0.25">
      <c r="A29312" s="108" t="str">
        <f t="shared" si="458"/>
        <v>GB_2001_NATIONAL TOTAL_PAH</v>
      </c>
      <c r="B29312" s="113" t="s">
        <v>181</v>
      </c>
      <c r="C29312" s="113">
        <v>2001</v>
      </c>
      <c r="D29312" s="113" t="s">
        <v>122</v>
      </c>
      <c r="E29312" s="113" t="s">
        <v>129</v>
      </c>
      <c r="F29312" s="113" t="s">
        <v>200</v>
      </c>
      <c r="G29312" s="113">
        <v>6.1698562294160403E-2</v>
      </c>
    </row>
    <row r="29313" spans="1:7" x14ac:dyDescent="0.25">
      <c r="A29313" s="108" t="str">
        <f t="shared" si="458"/>
        <v>GB_2001_NATIONAL TOTAL_HCB</v>
      </c>
      <c r="B29313" s="113" t="s">
        <v>181</v>
      </c>
      <c r="C29313" s="113">
        <v>2001</v>
      </c>
      <c r="D29313" s="113" t="s">
        <v>122</v>
      </c>
      <c r="E29313" s="113" t="s">
        <v>130</v>
      </c>
      <c r="F29313" s="113" t="s">
        <v>200</v>
      </c>
      <c r="G29313" s="150">
        <v>7.3285130611048006E-5</v>
      </c>
    </row>
    <row r="29314" spans="1:7" x14ac:dyDescent="0.25">
      <c r="A29314" s="108" t="str">
        <f t="shared" si="458"/>
        <v>GB_2001_NATIONAL TOTAL_PCB</v>
      </c>
      <c r="B29314" s="113" t="s">
        <v>181</v>
      </c>
      <c r="C29314" s="113">
        <v>2001</v>
      </c>
      <c r="D29314" s="113" t="s">
        <v>122</v>
      </c>
      <c r="E29314" s="113" t="s">
        <v>259</v>
      </c>
      <c r="F29314" s="113" t="s">
        <v>200</v>
      </c>
      <c r="G29314" s="113">
        <v>1.51748328238165E-3</v>
      </c>
    </row>
    <row r="29315" spans="1:7" x14ac:dyDescent="0.25">
      <c r="A29315" s="108" t="str">
        <f t="shared" si="458"/>
        <v>GB_2001_1A3(FU)_NOx</v>
      </c>
      <c r="B29315" s="113" t="s">
        <v>181</v>
      </c>
      <c r="C29315" s="113">
        <v>2001</v>
      </c>
      <c r="D29315" s="113" t="s">
        <v>134</v>
      </c>
      <c r="E29315" s="113" t="s">
        <v>199</v>
      </c>
      <c r="F29315" s="113" t="s">
        <v>200</v>
      </c>
      <c r="G29315" s="113">
        <v>731.81477265149204</v>
      </c>
    </row>
    <row r="29316" spans="1:7" x14ac:dyDescent="0.25">
      <c r="A29316" s="108" t="str">
        <f t="shared" si="458"/>
        <v>GB_2001_1A3(FS)_NOx</v>
      </c>
      <c r="B29316" s="113" t="s">
        <v>181</v>
      </c>
      <c r="C29316" s="113">
        <v>2001</v>
      </c>
      <c r="D29316" s="113" t="s">
        <v>132</v>
      </c>
      <c r="E29316" s="113" t="s">
        <v>199</v>
      </c>
      <c r="F29316" s="113" t="s">
        <v>200</v>
      </c>
      <c r="G29316" s="113">
        <v>724.58102820849001</v>
      </c>
    </row>
    <row r="29317" spans="1:7" x14ac:dyDescent="0.25">
      <c r="A29317" s="108" t="str">
        <f t="shared" si="458"/>
        <v>GB_2001_1A3(FU)_NMVOC</v>
      </c>
      <c r="B29317" s="113" t="s">
        <v>181</v>
      </c>
      <c r="C29317" s="113">
        <v>2001</v>
      </c>
      <c r="D29317" s="113" t="s">
        <v>134</v>
      </c>
      <c r="E29317" s="113" t="s">
        <v>123</v>
      </c>
      <c r="F29317" s="113" t="s">
        <v>200</v>
      </c>
      <c r="G29317" s="113">
        <v>399.19986214716698</v>
      </c>
    </row>
    <row r="29318" spans="1:7" x14ac:dyDescent="0.25">
      <c r="A29318" s="108" t="str">
        <f t="shared" si="458"/>
        <v>GB_2001_1A3(FS)_NMVOC</v>
      </c>
      <c r="B29318" s="113" t="s">
        <v>181</v>
      </c>
      <c r="C29318" s="113">
        <v>2001</v>
      </c>
      <c r="D29318" s="113" t="s">
        <v>132</v>
      </c>
      <c r="E29318" s="113" t="s">
        <v>123</v>
      </c>
      <c r="F29318" s="113" t="s">
        <v>200</v>
      </c>
      <c r="G29318" s="113">
        <v>412.50060692827401</v>
      </c>
    </row>
    <row r="29319" spans="1:7" x14ac:dyDescent="0.25">
      <c r="A29319" s="108" t="str">
        <f t="shared" ref="A29319:A29382" si="459">CONCATENATE(B29319,"_",C29319,"_",D29319,"_",E29319)</f>
        <v>GB_2001_1A3(FS)_SOx</v>
      </c>
      <c r="B29319" s="113" t="s">
        <v>181</v>
      </c>
      <c r="C29319" s="113">
        <v>2001</v>
      </c>
      <c r="D29319" s="113" t="s">
        <v>132</v>
      </c>
      <c r="E29319" s="113" t="s">
        <v>201</v>
      </c>
      <c r="F29319" s="113" t="s">
        <v>200</v>
      </c>
      <c r="G29319" s="113">
        <v>3.3419250199450001</v>
      </c>
    </row>
    <row r="29320" spans="1:7" x14ac:dyDescent="0.25">
      <c r="A29320" s="108" t="str">
        <f t="shared" si="459"/>
        <v>GB_2001_1A3(FU)_NH3</v>
      </c>
      <c r="B29320" s="113" t="s">
        <v>181</v>
      </c>
      <c r="C29320" s="113">
        <v>2001</v>
      </c>
      <c r="D29320" s="113" t="s">
        <v>134</v>
      </c>
      <c r="E29320" s="113" t="s">
        <v>124</v>
      </c>
      <c r="F29320" s="113" t="s">
        <v>200</v>
      </c>
      <c r="G29320" s="113">
        <v>20.671553704743001</v>
      </c>
    </row>
    <row r="29321" spans="1:7" x14ac:dyDescent="0.25">
      <c r="A29321" s="108" t="str">
        <f t="shared" si="459"/>
        <v>GB_2001_1A3(FS)_NH3</v>
      </c>
      <c r="B29321" s="113" t="s">
        <v>181</v>
      </c>
      <c r="C29321" s="113">
        <v>2001</v>
      </c>
      <c r="D29321" s="113" t="s">
        <v>132</v>
      </c>
      <c r="E29321" s="113" t="s">
        <v>124</v>
      </c>
      <c r="F29321" s="113" t="s">
        <v>200</v>
      </c>
      <c r="G29321" s="113">
        <v>21.468642642206799</v>
      </c>
    </row>
    <row r="29322" spans="1:7" x14ac:dyDescent="0.25">
      <c r="A29322" s="108" t="str">
        <f t="shared" si="459"/>
        <v>GB_2001_1A3(FU)_PM2.5</v>
      </c>
      <c r="B29322" s="113" t="s">
        <v>181</v>
      </c>
      <c r="C29322" s="113">
        <v>2001</v>
      </c>
      <c r="D29322" s="113" t="s">
        <v>134</v>
      </c>
      <c r="E29322" s="113" t="s">
        <v>203</v>
      </c>
      <c r="F29322" s="113" t="s">
        <v>200</v>
      </c>
      <c r="G29322" s="113">
        <v>28.753870442562</v>
      </c>
    </row>
    <row r="29323" spans="1:7" x14ac:dyDescent="0.25">
      <c r="A29323" s="108" t="str">
        <f t="shared" si="459"/>
        <v>GB_2001_1A3(FS)_PM2.5</v>
      </c>
      <c r="B29323" s="113" t="s">
        <v>181</v>
      </c>
      <c r="C29323" s="113">
        <v>2001</v>
      </c>
      <c r="D29323" s="113" t="s">
        <v>132</v>
      </c>
      <c r="E29323" s="113" t="s">
        <v>203</v>
      </c>
      <c r="F29323" s="113" t="s">
        <v>200</v>
      </c>
      <c r="G29323" s="113">
        <v>27.674761856172701</v>
      </c>
    </row>
    <row r="29324" spans="1:7" x14ac:dyDescent="0.25">
      <c r="A29324" s="108" t="str">
        <f t="shared" si="459"/>
        <v>GB_2001_3D_NOx</v>
      </c>
      <c r="B29324" s="113" t="s">
        <v>181</v>
      </c>
      <c r="C29324" s="113">
        <v>2001</v>
      </c>
      <c r="D29324" s="113" t="s">
        <v>206</v>
      </c>
      <c r="E29324" s="113" t="s">
        <v>199</v>
      </c>
      <c r="F29324" s="113" t="s">
        <v>200</v>
      </c>
      <c r="G29324" s="113">
        <v>30.123017636191999</v>
      </c>
    </row>
    <row r="29325" spans="1:7" x14ac:dyDescent="0.25">
      <c r="A29325" s="108" t="str">
        <f t="shared" si="459"/>
        <v>GB_2002_NATIONAL TOTAL_NOx</v>
      </c>
      <c r="B29325" s="113" t="s">
        <v>181</v>
      </c>
      <c r="C29325" s="113">
        <v>2002</v>
      </c>
      <c r="D29325" s="113" t="s">
        <v>122</v>
      </c>
      <c r="E29325" s="113" t="s">
        <v>199</v>
      </c>
      <c r="F29325" s="113" t="s">
        <v>200</v>
      </c>
      <c r="G29325" s="113">
        <v>1801.9508101203201</v>
      </c>
    </row>
    <row r="29326" spans="1:7" x14ac:dyDescent="0.25">
      <c r="A29326" s="108" t="str">
        <f t="shared" si="459"/>
        <v>GB_2002_NATIONAL TOTAL_NMVOC</v>
      </c>
      <c r="B29326" s="113" t="s">
        <v>181</v>
      </c>
      <c r="C29326" s="113">
        <v>2002</v>
      </c>
      <c r="D29326" s="113" t="s">
        <v>122</v>
      </c>
      <c r="E29326" s="113" t="s">
        <v>123</v>
      </c>
      <c r="F29326" s="113" t="s">
        <v>200</v>
      </c>
      <c r="G29326" s="113">
        <v>1501.4966379320399</v>
      </c>
    </row>
    <row r="29327" spans="1:7" x14ac:dyDescent="0.25">
      <c r="A29327" s="108" t="str">
        <f t="shared" si="459"/>
        <v>GB_2002_NATIONAL TOTAL_SOx</v>
      </c>
      <c r="B29327" s="113" t="s">
        <v>181</v>
      </c>
      <c r="C29327" s="113">
        <v>2002</v>
      </c>
      <c r="D29327" s="113" t="s">
        <v>122</v>
      </c>
      <c r="E29327" s="113" t="s">
        <v>201</v>
      </c>
      <c r="F29327" s="113" t="s">
        <v>200</v>
      </c>
      <c r="G29327" s="113">
        <v>1099.7150077101801</v>
      </c>
    </row>
    <row r="29328" spans="1:7" x14ac:dyDescent="0.25">
      <c r="A29328" s="108" t="str">
        <f t="shared" si="459"/>
        <v>GB_2002_NATIONAL TOTAL_NH3</v>
      </c>
      <c r="B29328" s="113" t="s">
        <v>181</v>
      </c>
      <c r="C29328" s="113">
        <v>2002</v>
      </c>
      <c r="D29328" s="113" t="s">
        <v>122</v>
      </c>
      <c r="E29328" s="113" t="s">
        <v>124</v>
      </c>
      <c r="F29328" s="113" t="s">
        <v>200</v>
      </c>
      <c r="G29328" s="113">
        <v>288.463551500368</v>
      </c>
    </row>
    <row r="29329" spans="1:7" x14ac:dyDescent="0.25">
      <c r="A29329" s="108" t="str">
        <f t="shared" si="459"/>
        <v>GB_2002_NATIONAL TOTAL_PM2.5</v>
      </c>
      <c r="B29329" s="113" t="s">
        <v>181</v>
      </c>
      <c r="C29329" s="113">
        <v>2002</v>
      </c>
      <c r="D29329" s="113" t="s">
        <v>122</v>
      </c>
      <c r="E29329" s="113" t="s">
        <v>203</v>
      </c>
      <c r="F29329" s="113" t="s">
        <v>200</v>
      </c>
      <c r="G29329" s="113">
        <v>115.361201129973</v>
      </c>
    </row>
    <row r="29330" spans="1:7" x14ac:dyDescent="0.25">
      <c r="A29330" s="108" t="str">
        <f t="shared" si="459"/>
        <v>GB_2002_NATIONAL TOTAL_Pb</v>
      </c>
      <c r="B29330" s="113" t="s">
        <v>181</v>
      </c>
      <c r="C29330" s="113">
        <v>2002</v>
      </c>
      <c r="D29330" s="113" t="s">
        <v>122</v>
      </c>
      <c r="E29330" s="113" t="s">
        <v>125</v>
      </c>
      <c r="F29330" s="113" t="s">
        <v>200</v>
      </c>
      <c r="G29330" s="113">
        <v>0.23883949300326299</v>
      </c>
    </row>
    <row r="29331" spans="1:7" x14ac:dyDescent="0.25">
      <c r="A29331" s="108" t="str">
        <f t="shared" si="459"/>
        <v>GB_2002_NATIONAL TOTAL_Cd</v>
      </c>
      <c r="B29331" s="113" t="s">
        <v>181</v>
      </c>
      <c r="C29331" s="113">
        <v>2002</v>
      </c>
      <c r="D29331" s="113" t="s">
        <v>122</v>
      </c>
      <c r="E29331" s="113" t="s">
        <v>126</v>
      </c>
      <c r="F29331" s="113" t="s">
        <v>200</v>
      </c>
      <c r="G29331" s="113">
        <v>6.2081634356879996E-3</v>
      </c>
    </row>
    <row r="29332" spans="1:7" x14ac:dyDescent="0.25">
      <c r="A29332" s="108" t="str">
        <f t="shared" si="459"/>
        <v>GB_2002_NATIONAL TOTAL_Hg</v>
      </c>
      <c r="B29332" s="113" t="s">
        <v>181</v>
      </c>
      <c r="C29332" s="113">
        <v>2002</v>
      </c>
      <c r="D29332" s="113" t="s">
        <v>122</v>
      </c>
      <c r="E29332" s="113" t="s">
        <v>127</v>
      </c>
      <c r="F29332" s="113" t="s">
        <v>200</v>
      </c>
      <c r="G29332" s="113">
        <v>7.8531513415429997E-3</v>
      </c>
    </row>
    <row r="29333" spans="1:7" x14ac:dyDescent="0.25">
      <c r="A29333" s="108" t="str">
        <f t="shared" si="459"/>
        <v>GB_2002_NATIONAL TOTAL_DIOX</v>
      </c>
      <c r="B29333" s="113" t="s">
        <v>181</v>
      </c>
      <c r="C29333" s="113">
        <v>2002</v>
      </c>
      <c r="D29333" s="113" t="s">
        <v>122</v>
      </c>
      <c r="E29333" s="113" t="s">
        <v>128</v>
      </c>
      <c r="F29333" s="113" t="s">
        <v>200</v>
      </c>
      <c r="G29333" s="150">
        <v>2.6945516560284401E-7</v>
      </c>
    </row>
    <row r="29334" spans="1:7" x14ac:dyDescent="0.25">
      <c r="A29334" s="108" t="str">
        <f t="shared" si="459"/>
        <v>GB_2002_NATIONAL TOTAL_PAH</v>
      </c>
      <c r="B29334" s="113" t="s">
        <v>181</v>
      </c>
      <c r="C29334" s="113">
        <v>2002</v>
      </c>
      <c r="D29334" s="113" t="s">
        <v>122</v>
      </c>
      <c r="E29334" s="113" t="s">
        <v>129</v>
      </c>
      <c r="F29334" s="113" t="s">
        <v>200</v>
      </c>
      <c r="G29334" s="113">
        <v>4.98974323156006E-2</v>
      </c>
    </row>
    <row r="29335" spans="1:7" x14ac:dyDescent="0.25">
      <c r="A29335" s="108" t="str">
        <f t="shared" si="459"/>
        <v>GB_2002_NATIONAL TOTAL_HCB</v>
      </c>
      <c r="B29335" s="113" t="s">
        <v>181</v>
      </c>
      <c r="C29335" s="113">
        <v>2002</v>
      </c>
      <c r="D29335" s="113" t="s">
        <v>122</v>
      </c>
      <c r="E29335" s="113" t="s">
        <v>130</v>
      </c>
      <c r="F29335" s="113" t="s">
        <v>200</v>
      </c>
      <c r="G29335" s="150">
        <v>6.835490673273E-5</v>
      </c>
    </row>
    <row r="29336" spans="1:7" x14ac:dyDescent="0.25">
      <c r="A29336" s="108" t="str">
        <f t="shared" si="459"/>
        <v>GB_2002_NATIONAL TOTAL_PCB</v>
      </c>
      <c r="B29336" s="113" t="s">
        <v>181</v>
      </c>
      <c r="C29336" s="113">
        <v>2002</v>
      </c>
      <c r="D29336" s="113" t="s">
        <v>122</v>
      </c>
      <c r="E29336" s="113" t="s">
        <v>259</v>
      </c>
      <c r="F29336" s="113" t="s">
        <v>200</v>
      </c>
      <c r="G29336" s="113">
        <v>1.3860386572684699E-3</v>
      </c>
    </row>
    <row r="29337" spans="1:7" x14ac:dyDescent="0.25">
      <c r="A29337" s="108" t="str">
        <f t="shared" si="459"/>
        <v>GB_2002_1A3(FU)_NOx</v>
      </c>
      <c r="B29337" s="113" t="s">
        <v>181</v>
      </c>
      <c r="C29337" s="113">
        <v>2002</v>
      </c>
      <c r="D29337" s="113" t="s">
        <v>134</v>
      </c>
      <c r="E29337" s="113" t="s">
        <v>199</v>
      </c>
      <c r="F29337" s="113" t="s">
        <v>200</v>
      </c>
      <c r="G29337" s="113">
        <v>693.56953320811601</v>
      </c>
    </row>
    <row r="29338" spans="1:7" x14ac:dyDescent="0.25">
      <c r="A29338" s="108" t="str">
        <f t="shared" si="459"/>
        <v>GB_2002_1A3(FS)_NOx</v>
      </c>
      <c r="B29338" s="113" t="s">
        <v>181</v>
      </c>
      <c r="C29338" s="113">
        <v>2002</v>
      </c>
      <c r="D29338" s="113" t="s">
        <v>132</v>
      </c>
      <c r="E29338" s="113" t="s">
        <v>199</v>
      </c>
      <c r="F29338" s="113" t="s">
        <v>200</v>
      </c>
      <c r="G29338" s="113">
        <v>683.52634562961202</v>
      </c>
    </row>
    <row r="29339" spans="1:7" x14ac:dyDescent="0.25">
      <c r="A29339" s="108" t="str">
        <f t="shared" si="459"/>
        <v>GB_2002_1A3(FU)_NMVOC</v>
      </c>
      <c r="B29339" s="113" t="s">
        <v>181</v>
      </c>
      <c r="C29339" s="113">
        <v>2002</v>
      </c>
      <c r="D29339" s="113" t="s">
        <v>134</v>
      </c>
      <c r="E29339" s="113" t="s">
        <v>123</v>
      </c>
      <c r="F29339" s="113" t="s">
        <v>200</v>
      </c>
      <c r="G29339" s="113">
        <v>341.84363735375302</v>
      </c>
    </row>
    <row r="29340" spans="1:7" x14ac:dyDescent="0.25">
      <c r="A29340" s="108" t="str">
        <f t="shared" si="459"/>
        <v>GB_2002_1A3(FS)_NMVOC</v>
      </c>
      <c r="B29340" s="113" t="s">
        <v>181</v>
      </c>
      <c r="C29340" s="113">
        <v>2002</v>
      </c>
      <c r="D29340" s="113" t="s">
        <v>132</v>
      </c>
      <c r="E29340" s="113" t="s">
        <v>123</v>
      </c>
      <c r="F29340" s="113" t="s">
        <v>200</v>
      </c>
      <c r="G29340" s="113">
        <v>351.50458818672899</v>
      </c>
    </row>
    <row r="29341" spans="1:7" x14ac:dyDescent="0.25">
      <c r="A29341" s="108" t="str">
        <f t="shared" si="459"/>
        <v>GB_2002_1A3(FS)_SOx</v>
      </c>
      <c r="B29341" s="113" t="s">
        <v>181</v>
      </c>
      <c r="C29341" s="113">
        <v>2002</v>
      </c>
      <c r="D29341" s="113" t="s">
        <v>132</v>
      </c>
      <c r="E29341" s="113" t="s">
        <v>201</v>
      </c>
      <c r="F29341" s="113" t="s">
        <v>200</v>
      </c>
      <c r="G29341" s="113">
        <v>3.00011082823</v>
      </c>
    </row>
    <row r="29342" spans="1:7" x14ac:dyDescent="0.25">
      <c r="A29342" s="108" t="str">
        <f t="shared" si="459"/>
        <v>GB_2002_1A3(FU)_NH3</v>
      </c>
      <c r="B29342" s="113" t="s">
        <v>181</v>
      </c>
      <c r="C29342" s="113">
        <v>2002</v>
      </c>
      <c r="D29342" s="113" t="s">
        <v>134</v>
      </c>
      <c r="E29342" s="113" t="s">
        <v>124</v>
      </c>
      <c r="F29342" s="113" t="s">
        <v>200</v>
      </c>
      <c r="G29342" s="113">
        <v>20.366186659859999</v>
      </c>
    </row>
    <row r="29343" spans="1:7" x14ac:dyDescent="0.25">
      <c r="A29343" s="108" t="str">
        <f t="shared" si="459"/>
        <v>GB_2002_1A3(FS)_NH3</v>
      </c>
      <c r="B29343" s="113" t="s">
        <v>181</v>
      </c>
      <c r="C29343" s="113">
        <v>2002</v>
      </c>
      <c r="D29343" s="113" t="s">
        <v>132</v>
      </c>
      <c r="E29343" s="113" t="s">
        <v>124</v>
      </c>
      <c r="F29343" s="113" t="s">
        <v>200</v>
      </c>
      <c r="G29343" s="113">
        <v>21.052591233033102</v>
      </c>
    </row>
    <row r="29344" spans="1:7" x14ac:dyDescent="0.25">
      <c r="A29344" s="108" t="str">
        <f t="shared" si="459"/>
        <v>GB_2002_1A3(FU)_PM2.5</v>
      </c>
      <c r="B29344" s="113" t="s">
        <v>181</v>
      </c>
      <c r="C29344" s="113">
        <v>2002</v>
      </c>
      <c r="D29344" s="113" t="s">
        <v>134</v>
      </c>
      <c r="E29344" s="113" t="s">
        <v>203</v>
      </c>
      <c r="F29344" s="113" t="s">
        <v>200</v>
      </c>
      <c r="G29344" s="113">
        <v>27.780900107446001</v>
      </c>
    </row>
    <row r="29345" spans="1:7" x14ac:dyDescent="0.25">
      <c r="A29345" s="108" t="str">
        <f t="shared" si="459"/>
        <v>GB_2002_1A3(FS)_PM2.5</v>
      </c>
      <c r="B29345" s="113" t="s">
        <v>181</v>
      </c>
      <c r="C29345" s="113">
        <v>2002</v>
      </c>
      <c r="D29345" s="113" t="s">
        <v>132</v>
      </c>
      <c r="E29345" s="113" t="s">
        <v>203</v>
      </c>
      <c r="F29345" s="113" t="s">
        <v>200</v>
      </c>
      <c r="G29345" s="113">
        <v>26.7719204068385</v>
      </c>
    </row>
    <row r="29346" spans="1:7" x14ac:dyDescent="0.25">
      <c r="A29346" s="108" t="str">
        <f t="shared" si="459"/>
        <v>GB_2002_3D_NOx</v>
      </c>
      <c r="B29346" s="113" t="s">
        <v>181</v>
      </c>
      <c r="C29346" s="113">
        <v>2002</v>
      </c>
      <c r="D29346" s="113" t="s">
        <v>206</v>
      </c>
      <c r="E29346" s="113" t="s">
        <v>199</v>
      </c>
      <c r="F29346" s="113" t="s">
        <v>200</v>
      </c>
      <c r="G29346" s="113">
        <v>29.923275938903998</v>
      </c>
    </row>
    <row r="29347" spans="1:7" x14ac:dyDescent="0.25">
      <c r="A29347" s="108" t="str">
        <f t="shared" si="459"/>
        <v>GB_2003_NATIONAL TOTAL_NOx</v>
      </c>
      <c r="B29347" s="113" t="s">
        <v>181</v>
      </c>
      <c r="C29347" s="113">
        <v>2003</v>
      </c>
      <c r="D29347" s="113" t="s">
        <v>122</v>
      </c>
      <c r="E29347" s="113" t="s">
        <v>199</v>
      </c>
      <c r="F29347" s="113" t="s">
        <v>200</v>
      </c>
      <c r="G29347" s="113">
        <v>1786.59691817731</v>
      </c>
    </row>
    <row r="29348" spans="1:7" x14ac:dyDescent="0.25">
      <c r="A29348" s="108" t="str">
        <f t="shared" si="459"/>
        <v>GB_2003_NATIONAL TOTAL_NMVOC</v>
      </c>
      <c r="B29348" s="113" t="s">
        <v>181</v>
      </c>
      <c r="C29348" s="113">
        <v>2003</v>
      </c>
      <c r="D29348" s="113" t="s">
        <v>122</v>
      </c>
      <c r="E29348" s="113" t="s">
        <v>123</v>
      </c>
      <c r="F29348" s="113" t="s">
        <v>200</v>
      </c>
      <c r="G29348" s="113">
        <v>1432.9016186659601</v>
      </c>
    </row>
    <row r="29349" spans="1:7" x14ac:dyDescent="0.25">
      <c r="A29349" s="108" t="str">
        <f t="shared" si="459"/>
        <v>GB_2003_NATIONAL TOTAL_SOx</v>
      </c>
      <c r="B29349" s="113" t="s">
        <v>181</v>
      </c>
      <c r="C29349" s="113">
        <v>2003</v>
      </c>
      <c r="D29349" s="113" t="s">
        <v>122</v>
      </c>
      <c r="E29349" s="113" t="s">
        <v>201</v>
      </c>
      <c r="F29349" s="113" t="s">
        <v>200</v>
      </c>
      <c r="G29349" s="113">
        <v>1070.34793452601</v>
      </c>
    </row>
    <row r="29350" spans="1:7" x14ac:dyDescent="0.25">
      <c r="A29350" s="108" t="str">
        <f t="shared" si="459"/>
        <v>GB_2003_NATIONAL TOTAL_NH3</v>
      </c>
      <c r="B29350" s="113" t="s">
        <v>181</v>
      </c>
      <c r="C29350" s="113">
        <v>2003</v>
      </c>
      <c r="D29350" s="113" t="s">
        <v>122</v>
      </c>
      <c r="E29350" s="113" t="s">
        <v>124</v>
      </c>
      <c r="F29350" s="113" t="s">
        <v>200</v>
      </c>
      <c r="G29350" s="113">
        <v>283.98319837495899</v>
      </c>
    </row>
    <row r="29351" spans="1:7" x14ac:dyDescent="0.25">
      <c r="A29351" s="108" t="str">
        <f t="shared" si="459"/>
        <v>GB_2003_NATIONAL TOTAL_PM2.5</v>
      </c>
      <c r="B29351" s="113" t="s">
        <v>181</v>
      </c>
      <c r="C29351" s="113">
        <v>2003</v>
      </c>
      <c r="D29351" s="113" t="s">
        <v>122</v>
      </c>
      <c r="E29351" s="113" t="s">
        <v>203</v>
      </c>
      <c r="F29351" s="113" t="s">
        <v>200</v>
      </c>
      <c r="G29351" s="113">
        <v>113.914396842724</v>
      </c>
    </row>
    <row r="29352" spans="1:7" x14ac:dyDescent="0.25">
      <c r="A29352" s="108" t="str">
        <f t="shared" si="459"/>
        <v>GB_2003_NATIONAL TOTAL_Pb</v>
      </c>
      <c r="B29352" s="113" t="s">
        <v>181</v>
      </c>
      <c r="C29352" s="113">
        <v>2003</v>
      </c>
      <c r="D29352" s="113" t="s">
        <v>122</v>
      </c>
      <c r="E29352" s="113" t="s">
        <v>125</v>
      </c>
      <c r="F29352" s="113" t="s">
        <v>200</v>
      </c>
      <c r="G29352" s="113">
        <v>0.22917026593787401</v>
      </c>
    </row>
    <row r="29353" spans="1:7" x14ac:dyDescent="0.25">
      <c r="A29353" s="108" t="str">
        <f t="shared" si="459"/>
        <v>GB_2003_NATIONAL TOTAL_Cd</v>
      </c>
      <c r="B29353" s="113" t="s">
        <v>181</v>
      </c>
      <c r="C29353" s="113">
        <v>2003</v>
      </c>
      <c r="D29353" s="113" t="s">
        <v>122</v>
      </c>
      <c r="E29353" s="113" t="s">
        <v>126</v>
      </c>
      <c r="F29353" s="113" t="s">
        <v>200</v>
      </c>
      <c r="G29353" s="113">
        <v>5.4244644844100003E-3</v>
      </c>
    </row>
    <row r="29354" spans="1:7" x14ac:dyDescent="0.25">
      <c r="A29354" s="108" t="str">
        <f t="shared" si="459"/>
        <v>GB_2003_NATIONAL TOTAL_Hg</v>
      </c>
      <c r="B29354" s="113" t="s">
        <v>181</v>
      </c>
      <c r="C29354" s="113">
        <v>2003</v>
      </c>
      <c r="D29354" s="113" t="s">
        <v>122</v>
      </c>
      <c r="E29354" s="113" t="s">
        <v>127</v>
      </c>
      <c r="F29354" s="113" t="s">
        <v>200</v>
      </c>
      <c r="G29354" s="113">
        <v>8.2180182566560008E-3</v>
      </c>
    </row>
    <row r="29355" spans="1:7" x14ac:dyDescent="0.25">
      <c r="A29355" s="108" t="str">
        <f t="shared" si="459"/>
        <v>GB_2003_NATIONAL TOTAL_DIOX</v>
      </c>
      <c r="B29355" s="113" t="s">
        <v>181</v>
      </c>
      <c r="C29355" s="113">
        <v>2003</v>
      </c>
      <c r="D29355" s="113" t="s">
        <v>122</v>
      </c>
      <c r="E29355" s="113" t="s">
        <v>128</v>
      </c>
      <c r="F29355" s="113" t="s">
        <v>200</v>
      </c>
      <c r="G29355" s="150">
        <v>2.4502231654515998E-7</v>
      </c>
    </row>
    <row r="29356" spans="1:7" x14ac:dyDescent="0.25">
      <c r="A29356" s="108" t="str">
        <f t="shared" si="459"/>
        <v>GB_2003_NATIONAL TOTAL_PAH</v>
      </c>
      <c r="B29356" s="113" t="s">
        <v>181</v>
      </c>
      <c r="C29356" s="113">
        <v>2003</v>
      </c>
      <c r="D29356" s="113" t="s">
        <v>122</v>
      </c>
      <c r="E29356" s="113" t="s">
        <v>129</v>
      </c>
      <c r="F29356" s="113" t="s">
        <v>200</v>
      </c>
      <c r="G29356" s="113">
        <v>4.1174792782726101E-2</v>
      </c>
    </row>
    <row r="29357" spans="1:7" x14ac:dyDescent="0.25">
      <c r="A29357" s="108" t="str">
        <f t="shared" si="459"/>
        <v>GB_2003_NATIONAL TOTAL_HCB</v>
      </c>
      <c r="B29357" s="113" t="s">
        <v>181</v>
      </c>
      <c r="C29357" s="113">
        <v>2003</v>
      </c>
      <c r="D29357" s="113" t="s">
        <v>122</v>
      </c>
      <c r="E29357" s="113" t="s">
        <v>130</v>
      </c>
      <c r="F29357" s="113" t="s">
        <v>200</v>
      </c>
      <c r="G29357" s="150">
        <v>6.3388333874057006E-5</v>
      </c>
    </row>
    <row r="29358" spans="1:7" x14ac:dyDescent="0.25">
      <c r="A29358" s="108" t="str">
        <f t="shared" si="459"/>
        <v>GB_2003_NATIONAL TOTAL_PCB</v>
      </c>
      <c r="B29358" s="113" t="s">
        <v>181</v>
      </c>
      <c r="C29358" s="113">
        <v>2003</v>
      </c>
      <c r="D29358" s="113" t="s">
        <v>122</v>
      </c>
      <c r="E29358" s="113" t="s">
        <v>259</v>
      </c>
      <c r="F29358" s="113" t="s">
        <v>200</v>
      </c>
      <c r="G29358" s="113">
        <v>1.2812490308381399E-3</v>
      </c>
    </row>
    <row r="29359" spans="1:7" x14ac:dyDescent="0.25">
      <c r="A29359" s="108" t="str">
        <f t="shared" si="459"/>
        <v>GB_2003_1A3(FU)_NOx</v>
      </c>
      <c r="B29359" s="113" t="s">
        <v>181</v>
      </c>
      <c r="C29359" s="113">
        <v>2003</v>
      </c>
      <c r="D29359" s="113" t="s">
        <v>134</v>
      </c>
      <c r="E29359" s="113" t="s">
        <v>199</v>
      </c>
      <c r="F29359" s="113" t="s">
        <v>200</v>
      </c>
      <c r="G29359" s="113">
        <v>658.247289728032</v>
      </c>
    </row>
    <row r="29360" spans="1:7" x14ac:dyDescent="0.25">
      <c r="A29360" s="108" t="str">
        <f t="shared" si="459"/>
        <v>GB_2003_1A3(FS)_NOx</v>
      </c>
      <c r="B29360" s="113" t="s">
        <v>181</v>
      </c>
      <c r="C29360" s="113">
        <v>2003</v>
      </c>
      <c r="D29360" s="113" t="s">
        <v>132</v>
      </c>
      <c r="E29360" s="113" t="s">
        <v>199</v>
      </c>
      <c r="F29360" s="113" t="s">
        <v>200</v>
      </c>
      <c r="G29360" s="113">
        <v>655.55823258752196</v>
      </c>
    </row>
    <row r="29361" spans="1:7" x14ac:dyDescent="0.25">
      <c r="A29361" s="108" t="str">
        <f t="shared" si="459"/>
        <v>GB_2003_1A3(FU)_NMVOC</v>
      </c>
      <c r="B29361" s="113" t="s">
        <v>181</v>
      </c>
      <c r="C29361" s="113">
        <v>2003</v>
      </c>
      <c r="D29361" s="113" t="s">
        <v>134</v>
      </c>
      <c r="E29361" s="113" t="s">
        <v>123</v>
      </c>
      <c r="F29361" s="113" t="s">
        <v>200</v>
      </c>
      <c r="G29361" s="113">
        <v>291.94452723285701</v>
      </c>
    </row>
    <row r="29362" spans="1:7" x14ac:dyDescent="0.25">
      <c r="A29362" s="108" t="str">
        <f t="shared" si="459"/>
        <v>GB_2003_1A3(FS)_NMVOC</v>
      </c>
      <c r="B29362" s="113" t="s">
        <v>181</v>
      </c>
      <c r="C29362" s="113">
        <v>2003</v>
      </c>
      <c r="D29362" s="113" t="s">
        <v>132</v>
      </c>
      <c r="E29362" s="113" t="s">
        <v>123</v>
      </c>
      <c r="F29362" s="113" t="s">
        <v>200</v>
      </c>
      <c r="G29362" s="113">
        <v>304.63867069587798</v>
      </c>
    </row>
    <row r="29363" spans="1:7" x14ac:dyDescent="0.25">
      <c r="A29363" s="108" t="str">
        <f t="shared" si="459"/>
        <v>GB_2003_1A3(FS)_SOx</v>
      </c>
      <c r="B29363" s="113" t="s">
        <v>181</v>
      </c>
      <c r="C29363" s="113">
        <v>2003</v>
      </c>
      <c r="D29363" s="113" t="s">
        <v>132</v>
      </c>
      <c r="E29363" s="113" t="s">
        <v>201</v>
      </c>
      <c r="F29363" s="113" t="s">
        <v>200</v>
      </c>
      <c r="G29363" s="113">
        <v>2.9624481928919999</v>
      </c>
    </row>
    <row r="29364" spans="1:7" x14ac:dyDescent="0.25">
      <c r="A29364" s="108" t="str">
        <f t="shared" si="459"/>
        <v>GB_2003_1A3(FU)_NH3</v>
      </c>
      <c r="B29364" s="113" t="s">
        <v>181</v>
      </c>
      <c r="C29364" s="113">
        <v>2003</v>
      </c>
      <c r="D29364" s="113" t="s">
        <v>134</v>
      </c>
      <c r="E29364" s="113" t="s">
        <v>124</v>
      </c>
      <c r="F29364" s="113" t="s">
        <v>200</v>
      </c>
      <c r="G29364" s="113">
        <v>19.470509604017</v>
      </c>
    </row>
    <row r="29365" spans="1:7" x14ac:dyDescent="0.25">
      <c r="A29365" s="108" t="str">
        <f t="shared" si="459"/>
        <v>GB_2003_1A3(FS)_NH3</v>
      </c>
      <c r="B29365" s="113" t="s">
        <v>181</v>
      </c>
      <c r="C29365" s="113">
        <v>2003</v>
      </c>
      <c r="D29365" s="113" t="s">
        <v>132</v>
      </c>
      <c r="E29365" s="113" t="s">
        <v>124</v>
      </c>
      <c r="F29365" s="113" t="s">
        <v>200</v>
      </c>
      <c r="G29365" s="113">
        <v>20.4450581303369</v>
      </c>
    </row>
    <row r="29366" spans="1:7" x14ac:dyDescent="0.25">
      <c r="A29366" s="108" t="str">
        <f t="shared" si="459"/>
        <v>GB_2003_1A3(FU)_PM2.5</v>
      </c>
      <c r="B29366" s="113" t="s">
        <v>181</v>
      </c>
      <c r="C29366" s="113">
        <v>2003</v>
      </c>
      <c r="D29366" s="113" t="s">
        <v>134</v>
      </c>
      <c r="E29366" s="113" t="s">
        <v>203</v>
      </c>
      <c r="F29366" s="113" t="s">
        <v>200</v>
      </c>
      <c r="G29366" s="113">
        <v>27.136582655727999</v>
      </c>
    </row>
    <row r="29367" spans="1:7" x14ac:dyDescent="0.25">
      <c r="A29367" s="108" t="str">
        <f t="shared" si="459"/>
        <v>GB_2003_1A3(FS)_PM2.5</v>
      </c>
      <c r="B29367" s="113" t="s">
        <v>181</v>
      </c>
      <c r="C29367" s="113">
        <v>2003</v>
      </c>
      <c r="D29367" s="113" t="s">
        <v>132</v>
      </c>
      <c r="E29367" s="113" t="s">
        <v>203</v>
      </c>
      <c r="F29367" s="113" t="s">
        <v>200</v>
      </c>
      <c r="G29367" s="113">
        <v>26.5108848010012</v>
      </c>
    </row>
    <row r="29368" spans="1:7" x14ac:dyDescent="0.25">
      <c r="A29368" s="108" t="str">
        <f t="shared" si="459"/>
        <v>GB_2003_3D_NOx</v>
      </c>
      <c r="B29368" s="113" t="s">
        <v>181</v>
      </c>
      <c r="C29368" s="113">
        <v>2003</v>
      </c>
      <c r="D29368" s="113" t="s">
        <v>206</v>
      </c>
      <c r="E29368" s="113" t="s">
        <v>199</v>
      </c>
      <c r="F29368" s="113" t="s">
        <v>200</v>
      </c>
      <c r="G29368" s="113">
        <v>29.710612555649998</v>
      </c>
    </row>
    <row r="29369" spans="1:7" x14ac:dyDescent="0.25">
      <c r="A29369" s="108" t="str">
        <f t="shared" si="459"/>
        <v>GB_2004_NATIONAL TOTAL_NOx</v>
      </c>
      <c r="B29369" s="113" t="s">
        <v>181</v>
      </c>
      <c r="C29369" s="113">
        <v>2004</v>
      </c>
      <c r="D29369" s="113" t="s">
        <v>122</v>
      </c>
      <c r="E29369" s="113" t="s">
        <v>199</v>
      </c>
      <c r="F29369" s="113" t="s">
        <v>200</v>
      </c>
      <c r="G29369" s="113">
        <v>1738.98502217073</v>
      </c>
    </row>
    <row r="29370" spans="1:7" x14ac:dyDescent="0.25">
      <c r="A29370" s="108" t="str">
        <f t="shared" si="459"/>
        <v>GB_2004_NATIONAL TOTAL_NMVOC</v>
      </c>
      <c r="B29370" s="113" t="s">
        <v>181</v>
      </c>
      <c r="C29370" s="113">
        <v>2004</v>
      </c>
      <c r="D29370" s="113" t="s">
        <v>122</v>
      </c>
      <c r="E29370" s="113" t="s">
        <v>123</v>
      </c>
      <c r="F29370" s="113" t="s">
        <v>200</v>
      </c>
      <c r="G29370" s="113">
        <v>1329.5163715792</v>
      </c>
    </row>
    <row r="29371" spans="1:7" x14ac:dyDescent="0.25">
      <c r="A29371" s="108" t="str">
        <f t="shared" si="459"/>
        <v>GB_2004_NATIONAL TOTAL_SOx</v>
      </c>
      <c r="B29371" s="113" t="s">
        <v>181</v>
      </c>
      <c r="C29371" s="113">
        <v>2004</v>
      </c>
      <c r="D29371" s="113" t="s">
        <v>122</v>
      </c>
      <c r="E29371" s="113" t="s">
        <v>201</v>
      </c>
      <c r="F29371" s="113" t="s">
        <v>200</v>
      </c>
      <c r="G29371" s="113">
        <v>900.58441486998902</v>
      </c>
    </row>
    <row r="29372" spans="1:7" x14ac:dyDescent="0.25">
      <c r="A29372" s="108" t="str">
        <f t="shared" si="459"/>
        <v>GB_2004_NATIONAL TOTAL_NH3</v>
      </c>
      <c r="B29372" s="113" t="s">
        <v>181</v>
      </c>
      <c r="C29372" s="113">
        <v>2004</v>
      </c>
      <c r="D29372" s="113" t="s">
        <v>122</v>
      </c>
      <c r="E29372" s="113" t="s">
        <v>124</v>
      </c>
      <c r="F29372" s="113" t="s">
        <v>200</v>
      </c>
      <c r="G29372" s="113">
        <v>288.89180932287599</v>
      </c>
    </row>
    <row r="29373" spans="1:7" x14ac:dyDescent="0.25">
      <c r="A29373" s="108" t="str">
        <f t="shared" si="459"/>
        <v>GB_2004_NATIONAL TOTAL_PM2.5</v>
      </c>
      <c r="B29373" s="113" t="s">
        <v>181</v>
      </c>
      <c r="C29373" s="113">
        <v>2004</v>
      </c>
      <c r="D29373" s="113" t="s">
        <v>122</v>
      </c>
      <c r="E29373" s="113" t="s">
        <v>203</v>
      </c>
      <c r="F29373" s="113" t="s">
        <v>200</v>
      </c>
      <c r="G29373" s="113">
        <v>110.76997081211699</v>
      </c>
    </row>
    <row r="29374" spans="1:7" x14ac:dyDescent="0.25">
      <c r="A29374" s="108" t="str">
        <f t="shared" si="459"/>
        <v>GB_2004_NATIONAL TOTAL_Pb</v>
      </c>
      <c r="B29374" s="113" t="s">
        <v>181</v>
      </c>
      <c r="C29374" s="113">
        <v>2004</v>
      </c>
      <c r="D29374" s="113" t="s">
        <v>122</v>
      </c>
      <c r="E29374" s="113" t="s">
        <v>125</v>
      </c>
      <c r="F29374" s="113" t="s">
        <v>200</v>
      </c>
      <c r="G29374" s="113">
        <v>0.22342548569661599</v>
      </c>
    </row>
    <row r="29375" spans="1:7" x14ac:dyDescent="0.25">
      <c r="A29375" s="108" t="str">
        <f t="shared" si="459"/>
        <v>GB_2004_NATIONAL TOTAL_Cd</v>
      </c>
      <c r="B29375" s="113" t="s">
        <v>181</v>
      </c>
      <c r="C29375" s="113">
        <v>2004</v>
      </c>
      <c r="D29375" s="113" t="s">
        <v>122</v>
      </c>
      <c r="E29375" s="113" t="s">
        <v>126</v>
      </c>
      <c r="F29375" s="113" t="s">
        <v>200</v>
      </c>
      <c r="G29375" s="113">
        <v>5.3712670395730001E-3</v>
      </c>
    </row>
    <row r="29376" spans="1:7" x14ac:dyDescent="0.25">
      <c r="A29376" s="108" t="str">
        <f t="shared" si="459"/>
        <v>GB_2004_NATIONAL TOTAL_Hg</v>
      </c>
      <c r="B29376" s="113" t="s">
        <v>181</v>
      </c>
      <c r="C29376" s="113">
        <v>2004</v>
      </c>
      <c r="D29376" s="113" t="s">
        <v>122</v>
      </c>
      <c r="E29376" s="113" t="s">
        <v>127</v>
      </c>
      <c r="F29376" s="113" t="s">
        <v>200</v>
      </c>
      <c r="G29376" s="113">
        <v>7.3784896027980001E-3</v>
      </c>
    </row>
    <row r="29377" spans="1:7" x14ac:dyDescent="0.25">
      <c r="A29377" s="108" t="str">
        <f t="shared" si="459"/>
        <v>GB_2004_NATIONAL TOTAL_DIOX</v>
      </c>
      <c r="B29377" s="113" t="s">
        <v>181</v>
      </c>
      <c r="C29377" s="113">
        <v>2004</v>
      </c>
      <c r="D29377" s="113" t="s">
        <v>122</v>
      </c>
      <c r="E29377" s="113" t="s">
        <v>128</v>
      </c>
      <c r="F29377" s="113" t="s">
        <v>200</v>
      </c>
      <c r="G29377" s="150">
        <v>2.59560000205588E-7</v>
      </c>
    </row>
    <row r="29378" spans="1:7" x14ac:dyDescent="0.25">
      <c r="A29378" s="108" t="str">
        <f t="shared" si="459"/>
        <v>GB_2004_NATIONAL TOTAL_PAH</v>
      </c>
      <c r="B29378" s="113" t="s">
        <v>181</v>
      </c>
      <c r="C29378" s="113">
        <v>2004</v>
      </c>
      <c r="D29378" s="113" t="s">
        <v>122</v>
      </c>
      <c r="E29378" s="113" t="s">
        <v>129</v>
      </c>
      <c r="F29378" s="113" t="s">
        <v>200</v>
      </c>
      <c r="G29378" s="113">
        <v>3.6770378282077E-2</v>
      </c>
    </row>
    <row r="29379" spans="1:7" x14ac:dyDescent="0.25">
      <c r="A29379" s="108" t="str">
        <f t="shared" si="459"/>
        <v>GB_2004_NATIONAL TOTAL_HCB</v>
      </c>
      <c r="B29379" s="113" t="s">
        <v>181</v>
      </c>
      <c r="C29379" s="113">
        <v>2004</v>
      </c>
      <c r="D29379" s="113" t="s">
        <v>122</v>
      </c>
      <c r="E29379" s="113" t="s">
        <v>130</v>
      </c>
      <c r="F29379" s="113" t="s">
        <v>200</v>
      </c>
      <c r="G29379" s="150">
        <v>7.6616958525218005E-5</v>
      </c>
    </row>
    <row r="29380" spans="1:7" x14ac:dyDescent="0.25">
      <c r="A29380" s="108" t="str">
        <f t="shared" si="459"/>
        <v>GB_2004_NATIONAL TOTAL_PCB</v>
      </c>
      <c r="B29380" s="113" t="s">
        <v>181</v>
      </c>
      <c r="C29380" s="113">
        <v>2004</v>
      </c>
      <c r="D29380" s="113" t="s">
        <v>122</v>
      </c>
      <c r="E29380" s="113" t="s">
        <v>259</v>
      </c>
      <c r="F29380" s="113" t="s">
        <v>200</v>
      </c>
      <c r="G29380" s="113">
        <v>1.21429891595277E-3</v>
      </c>
    </row>
    <row r="29381" spans="1:7" x14ac:dyDescent="0.25">
      <c r="A29381" s="108" t="str">
        <f t="shared" si="459"/>
        <v>GB_2004_1A3(FU)_NOx</v>
      </c>
      <c r="B29381" s="113" t="s">
        <v>181</v>
      </c>
      <c r="C29381" s="113">
        <v>2004</v>
      </c>
      <c r="D29381" s="113" t="s">
        <v>134</v>
      </c>
      <c r="E29381" s="113" t="s">
        <v>199</v>
      </c>
      <c r="F29381" s="113" t="s">
        <v>200</v>
      </c>
      <c r="G29381" s="113">
        <v>632.99919814390103</v>
      </c>
    </row>
    <row r="29382" spans="1:7" x14ac:dyDescent="0.25">
      <c r="A29382" s="108" t="str">
        <f t="shared" si="459"/>
        <v>GB_2004_1A3(FS)_NOx</v>
      </c>
      <c r="B29382" s="113" t="s">
        <v>181</v>
      </c>
      <c r="C29382" s="113">
        <v>2004</v>
      </c>
      <c r="D29382" s="113" t="s">
        <v>132</v>
      </c>
      <c r="E29382" s="113" t="s">
        <v>199</v>
      </c>
      <c r="F29382" s="113" t="s">
        <v>200</v>
      </c>
      <c r="G29382" s="113">
        <v>633.15802527047799</v>
      </c>
    </row>
    <row r="29383" spans="1:7" x14ac:dyDescent="0.25">
      <c r="A29383" s="108" t="str">
        <f t="shared" ref="A29383:A29446" si="460">CONCATENATE(B29383,"_",C29383,"_",D29383,"_",E29383)</f>
        <v>GB_2004_1A3(FU)_NMVOC</v>
      </c>
      <c r="B29383" s="113" t="s">
        <v>181</v>
      </c>
      <c r="C29383" s="113">
        <v>2004</v>
      </c>
      <c r="D29383" s="113" t="s">
        <v>134</v>
      </c>
      <c r="E29383" s="113" t="s">
        <v>123</v>
      </c>
      <c r="F29383" s="113" t="s">
        <v>200</v>
      </c>
      <c r="G29383" s="113">
        <v>248.953719666654</v>
      </c>
    </row>
    <row r="29384" spans="1:7" x14ac:dyDescent="0.25">
      <c r="A29384" s="108" t="str">
        <f t="shared" si="460"/>
        <v>GB_2004_1A3(FS)_NMVOC</v>
      </c>
      <c r="B29384" s="113" t="s">
        <v>181</v>
      </c>
      <c r="C29384" s="113">
        <v>2004</v>
      </c>
      <c r="D29384" s="113" t="s">
        <v>132</v>
      </c>
      <c r="E29384" s="113" t="s">
        <v>123</v>
      </c>
      <c r="F29384" s="113" t="s">
        <v>200</v>
      </c>
      <c r="G29384" s="113">
        <v>259.12127301303099</v>
      </c>
    </row>
    <row r="29385" spans="1:7" x14ac:dyDescent="0.25">
      <c r="A29385" s="108" t="str">
        <f t="shared" si="460"/>
        <v>GB_2004_1A3(FS)_SOx</v>
      </c>
      <c r="B29385" s="113" t="s">
        <v>181</v>
      </c>
      <c r="C29385" s="113">
        <v>2004</v>
      </c>
      <c r="D29385" s="113" t="s">
        <v>132</v>
      </c>
      <c r="E29385" s="113" t="s">
        <v>201</v>
      </c>
      <c r="F29385" s="113" t="s">
        <v>200</v>
      </c>
      <c r="G29385" s="113">
        <v>2.7036042324510001</v>
      </c>
    </row>
    <row r="29386" spans="1:7" x14ac:dyDescent="0.25">
      <c r="A29386" s="108" t="str">
        <f t="shared" si="460"/>
        <v>GB_2004_1A3(FU)_NH3</v>
      </c>
      <c r="B29386" s="113" t="s">
        <v>181</v>
      </c>
      <c r="C29386" s="113">
        <v>2004</v>
      </c>
      <c r="D29386" s="113" t="s">
        <v>134</v>
      </c>
      <c r="E29386" s="113" t="s">
        <v>124</v>
      </c>
      <c r="F29386" s="113" t="s">
        <v>200</v>
      </c>
      <c r="G29386" s="113">
        <v>18.58793933207</v>
      </c>
    </row>
    <row r="29387" spans="1:7" x14ac:dyDescent="0.25">
      <c r="A29387" s="108" t="str">
        <f t="shared" si="460"/>
        <v>GB_2004_1A3(FS)_NH3</v>
      </c>
      <c r="B29387" s="113" t="s">
        <v>181</v>
      </c>
      <c r="C29387" s="113">
        <v>2004</v>
      </c>
      <c r="D29387" s="113" t="s">
        <v>132</v>
      </c>
      <c r="E29387" s="113" t="s">
        <v>124</v>
      </c>
      <c r="F29387" s="113" t="s">
        <v>200</v>
      </c>
      <c r="G29387" s="113">
        <v>19.461219791141499</v>
      </c>
    </row>
    <row r="29388" spans="1:7" x14ac:dyDescent="0.25">
      <c r="A29388" s="108" t="str">
        <f t="shared" si="460"/>
        <v>GB_2004_1A3(FU)_PM2.5</v>
      </c>
      <c r="B29388" s="113" t="s">
        <v>181</v>
      </c>
      <c r="C29388" s="113">
        <v>2004</v>
      </c>
      <c r="D29388" s="113" t="s">
        <v>134</v>
      </c>
      <c r="E29388" s="113" t="s">
        <v>203</v>
      </c>
      <c r="F29388" s="113" t="s">
        <v>200</v>
      </c>
      <c r="G29388" s="113">
        <v>26.559054160331002</v>
      </c>
    </row>
    <row r="29389" spans="1:7" x14ac:dyDescent="0.25">
      <c r="A29389" s="108" t="str">
        <f t="shared" si="460"/>
        <v>GB_2004_1A3(FS)_PM2.5</v>
      </c>
      <c r="B29389" s="113" t="s">
        <v>181</v>
      </c>
      <c r="C29389" s="113">
        <v>2004</v>
      </c>
      <c r="D29389" s="113" t="s">
        <v>132</v>
      </c>
      <c r="E29389" s="113" t="s">
        <v>203</v>
      </c>
      <c r="F29389" s="113" t="s">
        <v>200</v>
      </c>
      <c r="G29389" s="113">
        <v>26.227434100831399</v>
      </c>
    </row>
    <row r="29390" spans="1:7" x14ac:dyDescent="0.25">
      <c r="A29390" s="108" t="str">
        <f t="shared" si="460"/>
        <v>GB_2004_3D_NOx</v>
      </c>
      <c r="B29390" s="113" t="s">
        <v>181</v>
      </c>
      <c r="C29390" s="113">
        <v>2004</v>
      </c>
      <c r="D29390" s="113" t="s">
        <v>206</v>
      </c>
      <c r="E29390" s="113" t="s">
        <v>199</v>
      </c>
      <c r="F29390" s="113" t="s">
        <v>200</v>
      </c>
      <c r="G29390" s="113">
        <v>28.555613455662002</v>
      </c>
    </row>
    <row r="29391" spans="1:7" x14ac:dyDescent="0.25">
      <c r="A29391" s="108" t="str">
        <f t="shared" si="460"/>
        <v>GB_2005_NATIONAL TOTAL_NOx</v>
      </c>
      <c r="B29391" s="113" t="s">
        <v>181</v>
      </c>
      <c r="C29391" s="113">
        <v>2005</v>
      </c>
      <c r="D29391" s="113" t="s">
        <v>122</v>
      </c>
      <c r="E29391" s="113" t="s">
        <v>199</v>
      </c>
      <c r="F29391" s="113" t="s">
        <v>200</v>
      </c>
      <c r="G29391" s="113">
        <v>1723.1190779527899</v>
      </c>
    </row>
    <row r="29392" spans="1:7" x14ac:dyDescent="0.25">
      <c r="A29392" s="108" t="str">
        <f t="shared" si="460"/>
        <v>GB_2005_NATIONAL TOTAL_NMVOC</v>
      </c>
      <c r="B29392" s="113" t="s">
        <v>181</v>
      </c>
      <c r="C29392" s="113">
        <v>2005</v>
      </c>
      <c r="D29392" s="113" t="s">
        <v>122</v>
      </c>
      <c r="E29392" s="113" t="s">
        <v>123</v>
      </c>
      <c r="F29392" s="113" t="s">
        <v>200</v>
      </c>
      <c r="G29392" s="113">
        <v>1247.5269000481101</v>
      </c>
    </row>
    <row r="29393" spans="1:7" x14ac:dyDescent="0.25">
      <c r="A29393" s="108" t="str">
        <f t="shared" si="460"/>
        <v>GB_2005_NATIONAL TOTAL_SOx</v>
      </c>
      <c r="B29393" s="113" t="s">
        <v>181</v>
      </c>
      <c r="C29393" s="113">
        <v>2005</v>
      </c>
      <c r="D29393" s="113" t="s">
        <v>122</v>
      </c>
      <c r="E29393" s="113" t="s">
        <v>201</v>
      </c>
      <c r="F29393" s="113" t="s">
        <v>200</v>
      </c>
      <c r="G29393" s="113">
        <v>781.82871646213505</v>
      </c>
    </row>
    <row r="29394" spans="1:7" x14ac:dyDescent="0.25">
      <c r="A29394" s="108" t="str">
        <f t="shared" si="460"/>
        <v>GB_2005_NATIONAL TOTAL_NH3</v>
      </c>
      <c r="B29394" s="113" t="s">
        <v>181</v>
      </c>
      <c r="C29394" s="113">
        <v>2005</v>
      </c>
      <c r="D29394" s="113" t="s">
        <v>122</v>
      </c>
      <c r="E29394" s="113" t="s">
        <v>124</v>
      </c>
      <c r="F29394" s="113" t="s">
        <v>200</v>
      </c>
      <c r="G29394" s="113">
        <v>281.72849854644397</v>
      </c>
    </row>
    <row r="29395" spans="1:7" x14ac:dyDescent="0.25">
      <c r="A29395" s="108" t="str">
        <f t="shared" si="460"/>
        <v>GB_2005_NATIONAL TOTAL_PM2.5</v>
      </c>
      <c r="B29395" s="113" t="s">
        <v>181</v>
      </c>
      <c r="C29395" s="113">
        <v>2005</v>
      </c>
      <c r="D29395" s="113" t="s">
        <v>122</v>
      </c>
      <c r="E29395" s="113" t="s">
        <v>203</v>
      </c>
      <c r="F29395" s="113" t="s">
        <v>200</v>
      </c>
      <c r="G29395" s="113">
        <v>109.134318103388</v>
      </c>
    </row>
    <row r="29396" spans="1:7" x14ac:dyDescent="0.25">
      <c r="A29396" s="108" t="str">
        <f t="shared" si="460"/>
        <v>GB_2005_NATIONAL TOTAL_Pb</v>
      </c>
      <c r="B29396" s="113" t="s">
        <v>181</v>
      </c>
      <c r="C29396" s="113">
        <v>2005</v>
      </c>
      <c r="D29396" s="113" t="s">
        <v>122</v>
      </c>
      <c r="E29396" s="113" t="s">
        <v>125</v>
      </c>
      <c r="F29396" s="113" t="s">
        <v>200</v>
      </c>
      <c r="G29396" s="113">
        <v>0.214646935714984</v>
      </c>
    </row>
    <row r="29397" spans="1:7" x14ac:dyDescent="0.25">
      <c r="A29397" s="108" t="str">
        <f t="shared" si="460"/>
        <v>GB_2005_NATIONAL TOTAL_Cd</v>
      </c>
      <c r="B29397" s="113" t="s">
        <v>181</v>
      </c>
      <c r="C29397" s="113">
        <v>2005</v>
      </c>
      <c r="D29397" s="113" t="s">
        <v>122</v>
      </c>
      <c r="E29397" s="113" t="s">
        <v>126</v>
      </c>
      <c r="F29397" s="113" t="s">
        <v>200</v>
      </c>
      <c r="G29397" s="113">
        <v>5.4860348196230004E-3</v>
      </c>
    </row>
    <row r="29398" spans="1:7" x14ac:dyDescent="0.25">
      <c r="A29398" s="108" t="str">
        <f t="shared" si="460"/>
        <v>GB_2005_NATIONAL TOTAL_Hg</v>
      </c>
      <c r="B29398" s="113" t="s">
        <v>181</v>
      </c>
      <c r="C29398" s="113">
        <v>2005</v>
      </c>
      <c r="D29398" s="113" t="s">
        <v>122</v>
      </c>
      <c r="E29398" s="113" t="s">
        <v>127</v>
      </c>
      <c r="F29398" s="113" t="s">
        <v>200</v>
      </c>
      <c r="G29398" s="113">
        <v>8.0130212258119997E-3</v>
      </c>
    </row>
    <row r="29399" spans="1:7" x14ac:dyDescent="0.25">
      <c r="A29399" s="108" t="str">
        <f t="shared" si="460"/>
        <v>GB_2005_NATIONAL TOTAL_DIOX</v>
      </c>
      <c r="B29399" s="113" t="s">
        <v>181</v>
      </c>
      <c r="C29399" s="113">
        <v>2005</v>
      </c>
      <c r="D29399" s="113" t="s">
        <v>122</v>
      </c>
      <c r="E29399" s="113" t="s">
        <v>128</v>
      </c>
      <c r="F29399" s="113" t="s">
        <v>200</v>
      </c>
      <c r="G29399" s="150">
        <v>2.2138398383861401E-7</v>
      </c>
    </row>
    <row r="29400" spans="1:7" x14ac:dyDescent="0.25">
      <c r="A29400" s="108" t="str">
        <f t="shared" si="460"/>
        <v>GB_2005_NATIONAL TOTAL_PAH</v>
      </c>
      <c r="B29400" s="113" t="s">
        <v>181</v>
      </c>
      <c r="C29400" s="113">
        <v>2005</v>
      </c>
      <c r="D29400" s="113" t="s">
        <v>122</v>
      </c>
      <c r="E29400" s="113" t="s">
        <v>129</v>
      </c>
      <c r="F29400" s="113" t="s">
        <v>200</v>
      </c>
      <c r="G29400" s="113">
        <v>2.7818365549749102E-2</v>
      </c>
    </row>
    <row r="29401" spans="1:7" x14ac:dyDescent="0.25">
      <c r="A29401" s="108" t="str">
        <f t="shared" si="460"/>
        <v>GB_2005_NATIONAL TOTAL_HCB</v>
      </c>
      <c r="B29401" s="113" t="s">
        <v>181</v>
      </c>
      <c r="C29401" s="113">
        <v>2005</v>
      </c>
      <c r="D29401" s="113" t="s">
        <v>122</v>
      </c>
      <c r="E29401" s="113" t="s">
        <v>130</v>
      </c>
      <c r="F29401" s="113" t="s">
        <v>200</v>
      </c>
      <c r="G29401" s="150">
        <v>7.3194869383840002E-5</v>
      </c>
    </row>
    <row r="29402" spans="1:7" x14ac:dyDescent="0.25">
      <c r="A29402" s="108" t="str">
        <f t="shared" si="460"/>
        <v>GB_2005_NATIONAL TOTAL_PCB</v>
      </c>
      <c r="B29402" s="113" t="s">
        <v>181</v>
      </c>
      <c r="C29402" s="113">
        <v>2005</v>
      </c>
      <c r="D29402" s="113" t="s">
        <v>122</v>
      </c>
      <c r="E29402" s="113" t="s">
        <v>259</v>
      </c>
      <c r="F29402" s="113" t="s">
        <v>200</v>
      </c>
      <c r="G29402" s="113">
        <v>1.1209586013679899E-3</v>
      </c>
    </row>
    <row r="29403" spans="1:7" x14ac:dyDescent="0.25">
      <c r="A29403" s="108" t="str">
        <f t="shared" si="460"/>
        <v>GB_2005_1A3(FU)_NOx</v>
      </c>
      <c r="B29403" s="113" t="s">
        <v>181</v>
      </c>
      <c r="C29403" s="113">
        <v>2005</v>
      </c>
      <c r="D29403" s="113" t="s">
        <v>134</v>
      </c>
      <c r="E29403" s="113" t="s">
        <v>199</v>
      </c>
      <c r="F29403" s="113" t="s">
        <v>200</v>
      </c>
      <c r="G29403" s="113">
        <v>605.95829866908105</v>
      </c>
    </row>
    <row r="29404" spans="1:7" x14ac:dyDescent="0.25">
      <c r="A29404" s="108" t="str">
        <f t="shared" si="460"/>
        <v>GB_2005_1A3(FS)_NOx</v>
      </c>
      <c r="B29404" s="113" t="s">
        <v>181</v>
      </c>
      <c r="C29404" s="113">
        <v>2005</v>
      </c>
      <c r="D29404" s="113" t="s">
        <v>132</v>
      </c>
      <c r="E29404" s="113" t="s">
        <v>199</v>
      </c>
      <c r="F29404" s="113" t="s">
        <v>200</v>
      </c>
      <c r="G29404" s="113">
        <v>604.13291110624095</v>
      </c>
    </row>
    <row r="29405" spans="1:7" x14ac:dyDescent="0.25">
      <c r="A29405" s="108" t="str">
        <f t="shared" si="460"/>
        <v>GB_2005_1A3(FU)_NMVOC</v>
      </c>
      <c r="B29405" s="113" t="s">
        <v>181</v>
      </c>
      <c r="C29405" s="113">
        <v>2005</v>
      </c>
      <c r="D29405" s="113" t="s">
        <v>134</v>
      </c>
      <c r="E29405" s="113" t="s">
        <v>123</v>
      </c>
      <c r="F29405" s="113" t="s">
        <v>200</v>
      </c>
      <c r="G29405" s="113">
        <v>213.75593786784401</v>
      </c>
    </row>
    <row r="29406" spans="1:7" x14ac:dyDescent="0.25">
      <c r="A29406" s="108" t="str">
        <f t="shared" si="460"/>
        <v>GB_2005_1A3(FS)_NMVOC</v>
      </c>
      <c r="B29406" s="113" t="s">
        <v>181</v>
      </c>
      <c r="C29406" s="113">
        <v>2005</v>
      </c>
      <c r="D29406" s="113" t="s">
        <v>132</v>
      </c>
      <c r="E29406" s="113" t="s">
        <v>123</v>
      </c>
      <c r="F29406" s="113" t="s">
        <v>200</v>
      </c>
      <c r="G29406" s="113">
        <v>222.07991001499099</v>
      </c>
    </row>
    <row r="29407" spans="1:7" x14ac:dyDescent="0.25">
      <c r="A29407" s="108" t="str">
        <f t="shared" si="460"/>
        <v>GB_2005_1A3(FS)_SOx</v>
      </c>
      <c r="B29407" s="113" t="s">
        <v>181</v>
      </c>
      <c r="C29407" s="113">
        <v>2005</v>
      </c>
      <c r="D29407" s="113" t="s">
        <v>132</v>
      </c>
      <c r="E29407" s="113" t="s">
        <v>201</v>
      </c>
      <c r="F29407" s="113" t="s">
        <v>200</v>
      </c>
      <c r="G29407" s="113">
        <v>2.3694740904649998</v>
      </c>
    </row>
    <row r="29408" spans="1:7" x14ac:dyDescent="0.25">
      <c r="A29408" s="108" t="str">
        <f t="shared" si="460"/>
        <v>GB_2005_ADJUSTMENTS_NH3</v>
      </c>
      <c r="B29408" s="113" t="s">
        <v>181</v>
      </c>
      <c r="C29408" s="113">
        <v>2005</v>
      </c>
      <c r="D29408" s="113" t="s">
        <v>138</v>
      </c>
      <c r="E29408" s="113" t="s">
        <v>124</v>
      </c>
      <c r="F29408" s="113" t="s">
        <v>200</v>
      </c>
      <c r="G29408" s="113">
        <v>-0.46019370138600002</v>
      </c>
    </row>
    <row r="29409" spans="1:7" x14ac:dyDescent="0.25">
      <c r="A29409" s="108" t="str">
        <f t="shared" si="460"/>
        <v>GB_2005_1A3(FU)_NH3</v>
      </c>
      <c r="B29409" s="113" t="s">
        <v>181</v>
      </c>
      <c r="C29409" s="113">
        <v>2005</v>
      </c>
      <c r="D29409" s="113" t="s">
        <v>134</v>
      </c>
      <c r="E29409" s="113" t="s">
        <v>124</v>
      </c>
      <c r="F29409" s="113" t="s">
        <v>200</v>
      </c>
      <c r="G29409" s="113">
        <v>17.253813865491999</v>
      </c>
    </row>
    <row r="29410" spans="1:7" x14ac:dyDescent="0.25">
      <c r="A29410" s="108" t="str">
        <f t="shared" si="460"/>
        <v>GB_2005_1A3(FS)_NH3</v>
      </c>
      <c r="B29410" s="113" t="s">
        <v>181</v>
      </c>
      <c r="C29410" s="113">
        <v>2005</v>
      </c>
      <c r="D29410" s="113" t="s">
        <v>132</v>
      </c>
      <c r="E29410" s="113" t="s">
        <v>124</v>
      </c>
      <c r="F29410" s="113" t="s">
        <v>200</v>
      </c>
      <c r="G29410" s="113">
        <v>18.044669811438901</v>
      </c>
    </row>
    <row r="29411" spans="1:7" x14ac:dyDescent="0.25">
      <c r="A29411" s="108" t="str">
        <f t="shared" si="460"/>
        <v>GB_2005_1A3(FU)_PM2.5</v>
      </c>
      <c r="B29411" s="113" t="s">
        <v>181</v>
      </c>
      <c r="C29411" s="113">
        <v>2005</v>
      </c>
      <c r="D29411" s="113" t="s">
        <v>134</v>
      </c>
      <c r="E29411" s="113" t="s">
        <v>203</v>
      </c>
      <c r="F29411" s="113" t="s">
        <v>200</v>
      </c>
      <c r="G29411" s="113">
        <v>25.803952050722</v>
      </c>
    </row>
    <row r="29412" spans="1:7" x14ac:dyDescent="0.25">
      <c r="A29412" s="108" t="str">
        <f t="shared" si="460"/>
        <v>GB_2005_1A3(FS)_PM2.5</v>
      </c>
      <c r="B29412" s="113" t="s">
        <v>181</v>
      </c>
      <c r="C29412" s="113">
        <v>2005</v>
      </c>
      <c r="D29412" s="113" t="s">
        <v>132</v>
      </c>
      <c r="E29412" s="113" t="s">
        <v>203</v>
      </c>
      <c r="F29412" s="113" t="s">
        <v>200</v>
      </c>
      <c r="G29412" s="113">
        <v>25.461558553104599</v>
      </c>
    </row>
    <row r="29413" spans="1:7" x14ac:dyDescent="0.25">
      <c r="A29413" s="108" t="str">
        <f t="shared" si="460"/>
        <v>GB_2005_3D_NOx</v>
      </c>
      <c r="B29413" s="113" t="s">
        <v>181</v>
      </c>
      <c r="C29413" s="113">
        <v>2005</v>
      </c>
      <c r="D29413" s="113" t="s">
        <v>206</v>
      </c>
      <c r="E29413" s="113" t="s">
        <v>199</v>
      </c>
      <c r="F29413" s="113" t="s">
        <v>200</v>
      </c>
      <c r="G29413" s="113">
        <v>27.557032947012999</v>
      </c>
    </row>
    <row r="29414" spans="1:7" x14ac:dyDescent="0.25">
      <c r="A29414" s="108" t="str">
        <f t="shared" si="460"/>
        <v>GB_2006_NATIONAL TOTAL_NOx</v>
      </c>
      <c r="B29414" s="113" t="s">
        <v>181</v>
      </c>
      <c r="C29414" s="113">
        <v>2006</v>
      </c>
      <c r="D29414" s="113" t="s">
        <v>122</v>
      </c>
      <c r="E29414" s="113" t="s">
        <v>199</v>
      </c>
      <c r="F29414" s="113" t="s">
        <v>200</v>
      </c>
      <c r="G29414" s="113">
        <v>1678.8736271205701</v>
      </c>
    </row>
    <row r="29415" spans="1:7" x14ac:dyDescent="0.25">
      <c r="A29415" s="108" t="str">
        <f t="shared" si="460"/>
        <v>GB_2006_NATIONAL TOTAL_NMVOC</v>
      </c>
      <c r="B29415" s="113" t="s">
        <v>181</v>
      </c>
      <c r="C29415" s="113">
        <v>2006</v>
      </c>
      <c r="D29415" s="113" t="s">
        <v>122</v>
      </c>
      <c r="E29415" s="113" t="s">
        <v>123</v>
      </c>
      <c r="F29415" s="113" t="s">
        <v>200</v>
      </c>
      <c r="G29415" s="113">
        <v>1195.5255338274001</v>
      </c>
    </row>
    <row r="29416" spans="1:7" x14ac:dyDescent="0.25">
      <c r="A29416" s="108" t="str">
        <f t="shared" si="460"/>
        <v>GB_2006_NATIONAL TOTAL_SOx</v>
      </c>
      <c r="B29416" s="113" t="s">
        <v>181</v>
      </c>
      <c r="C29416" s="113">
        <v>2006</v>
      </c>
      <c r="D29416" s="113" t="s">
        <v>122</v>
      </c>
      <c r="E29416" s="113" t="s">
        <v>201</v>
      </c>
      <c r="F29416" s="113" t="s">
        <v>200</v>
      </c>
      <c r="G29416" s="113">
        <v>739.49100344522697</v>
      </c>
    </row>
    <row r="29417" spans="1:7" x14ac:dyDescent="0.25">
      <c r="A29417" s="108" t="str">
        <f t="shared" si="460"/>
        <v>GB_2006_NATIONAL TOTAL_NH3</v>
      </c>
      <c r="B29417" s="113" t="s">
        <v>181</v>
      </c>
      <c r="C29417" s="113">
        <v>2006</v>
      </c>
      <c r="D29417" s="113" t="s">
        <v>122</v>
      </c>
      <c r="E29417" s="113" t="s">
        <v>124</v>
      </c>
      <c r="F29417" s="113" t="s">
        <v>200</v>
      </c>
      <c r="G29417" s="113">
        <v>278.41916431821602</v>
      </c>
    </row>
    <row r="29418" spans="1:7" x14ac:dyDescent="0.25">
      <c r="A29418" s="108" t="str">
        <f t="shared" si="460"/>
        <v>GB_2006_NATIONAL TOTAL_PM2.5</v>
      </c>
      <c r="B29418" s="113" t="s">
        <v>181</v>
      </c>
      <c r="C29418" s="113">
        <v>2006</v>
      </c>
      <c r="D29418" s="113" t="s">
        <v>122</v>
      </c>
      <c r="E29418" s="113" t="s">
        <v>203</v>
      </c>
      <c r="F29418" s="113" t="s">
        <v>200</v>
      </c>
      <c r="G29418" s="113">
        <v>107.91190042565199</v>
      </c>
    </row>
    <row r="29419" spans="1:7" x14ac:dyDescent="0.25">
      <c r="A29419" s="108" t="str">
        <f t="shared" si="460"/>
        <v>GB_2006_NATIONAL TOTAL_Pb</v>
      </c>
      <c r="B29419" s="113" t="s">
        <v>181</v>
      </c>
      <c r="C29419" s="113">
        <v>2006</v>
      </c>
      <c r="D29419" s="113" t="s">
        <v>122</v>
      </c>
      <c r="E29419" s="113" t="s">
        <v>125</v>
      </c>
      <c r="F29419" s="113" t="s">
        <v>200</v>
      </c>
      <c r="G29419" s="113">
        <v>0.19137517931281001</v>
      </c>
    </row>
    <row r="29420" spans="1:7" x14ac:dyDescent="0.25">
      <c r="A29420" s="108" t="str">
        <f t="shared" si="460"/>
        <v>GB_2006_NATIONAL TOTAL_Cd</v>
      </c>
      <c r="B29420" s="113" t="s">
        <v>181</v>
      </c>
      <c r="C29420" s="113">
        <v>2006</v>
      </c>
      <c r="D29420" s="113" t="s">
        <v>122</v>
      </c>
      <c r="E29420" s="113" t="s">
        <v>126</v>
      </c>
      <c r="F29420" s="113" t="s">
        <v>200</v>
      </c>
      <c r="G29420" s="113">
        <v>5.5025634266870002E-3</v>
      </c>
    </row>
    <row r="29421" spans="1:7" x14ac:dyDescent="0.25">
      <c r="A29421" s="108" t="str">
        <f t="shared" si="460"/>
        <v>GB_2006_NATIONAL TOTAL_Hg</v>
      </c>
      <c r="B29421" s="113" t="s">
        <v>181</v>
      </c>
      <c r="C29421" s="113">
        <v>2006</v>
      </c>
      <c r="D29421" s="113" t="s">
        <v>122</v>
      </c>
      <c r="E29421" s="113" t="s">
        <v>127</v>
      </c>
      <c r="F29421" s="113" t="s">
        <v>200</v>
      </c>
      <c r="G29421" s="113">
        <v>8.0042576903840007E-3</v>
      </c>
    </row>
    <row r="29422" spans="1:7" x14ac:dyDescent="0.25">
      <c r="A29422" s="108" t="str">
        <f t="shared" si="460"/>
        <v>GB_2006_NATIONAL TOTAL_DIOX</v>
      </c>
      <c r="B29422" s="113" t="s">
        <v>181</v>
      </c>
      <c r="C29422" s="113">
        <v>2006</v>
      </c>
      <c r="D29422" s="113" t="s">
        <v>122</v>
      </c>
      <c r="E29422" s="113" t="s">
        <v>128</v>
      </c>
      <c r="F29422" s="113" t="s">
        <v>200</v>
      </c>
      <c r="G29422" s="150">
        <v>1.9339290289647699E-7</v>
      </c>
    </row>
    <row r="29423" spans="1:7" x14ac:dyDescent="0.25">
      <c r="A29423" s="108" t="str">
        <f t="shared" si="460"/>
        <v>GB_2006_NATIONAL TOTAL_PAH</v>
      </c>
      <c r="B29423" s="113" t="s">
        <v>181</v>
      </c>
      <c r="C29423" s="113">
        <v>2006</v>
      </c>
      <c r="D29423" s="113" t="s">
        <v>122</v>
      </c>
      <c r="E29423" s="113" t="s">
        <v>129</v>
      </c>
      <c r="F29423" s="113" t="s">
        <v>200</v>
      </c>
      <c r="G29423" s="113">
        <v>2.3807774621702998E-2</v>
      </c>
    </row>
    <row r="29424" spans="1:7" x14ac:dyDescent="0.25">
      <c r="A29424" s="108" t="str">
        <f t="shared" si="460"/>
        <v>GB_2006_NATIONAL TOTAL_HCB</v>
      </c>
      <c r="B29424" s="113" t="s">
        <v>181</v>
      </c>
      <c r="C29424" s="113">
        <v>2006</v>
      </c>
      <c r="D29424" s="113" t="s">
        <v>122</v>
      </c>
      <c r="E29424" s="113" t="s">
        <v>130</v>
      </c>
      <c r="F29424" s="113" t="s">
        <v>200</v>
      </c>
      <c r="G29424" s="150">
        <v>6.8803804984938E-5</v>
      </c>
    </row>
    <row r="29425" spans="1:7" x14ac:dyDescent="0.25">
      <c r="A29425" s="108" t="str">
        <f t="shared" si="460"/>
        <v>GB_2006_NATIONAL TOTAL_PCB</v>
      </c>
      <c r="B29425" s="113" t="s">
        <v>181</v>
      </c>
      <c r="C29425" s="113">
        <v>2006</v>
      </c>
      <c r="D29425" s="113" t="s">
        <v>122</v>
      </c>
      <c r="E29425" s="113" t="s">
        <v>259</v>
      </c>
      <c r="F29425" s="113" t="s">
        <v>200</v>
      </c>
      <c r="G29425" s="113">
        <v>1.0490713612838799E-3</v>
      </c>
    </row>
    <row r="29426" spans="1:7" x14ac:dyDescent="0.25">
      <c r="A29426" s="108" t="str">
        <f t="shared" si="460"/>
        <v>GB_2006_1A3(FU)_NOx</v>
      </c>
      <c r="B29426" s="113" t="s">
        <v>181</v>
      </c>
      <c r="C29426" s="113">
        <v>2006</v>
      </c>
      <c r="D29426" s="113" t="s">
        <v>134</v>
      </c>
      <c r="E29426" s="113" t="s">
        <v>199</v>
      </c>
      <c r="F29426" s="113" t="s">
        <v>200</v>
      </c>
      <c r="G29426" s="113">
        <v>585.56758820620905</v>
      </c>
    </row>
    <row r="29427" spans="1:7" x14ac:dyDescent="0.25">
      <c r="A29427" s="108" t="str">
        <f t="shared" si="460"/>
        <v>GB_2006_1A3(FS)_NOx</v>
      </c>
      <c r="B29427" s="113" t="s">
        <v>181</v>
      </c>
      <c r="C29427" s="113">
        <v>2006</v>
      </c>
      <c r="D29427" s="113" t="s">
        <v>132</v>
      </c>
      <c r="E29427" s="113" t="s">
        <v>199</v>
      </c>
      <c r="F29427" s="113" t="s">
        <v>200</v>
      </c>
      <c r="G29427" s="113">
        <v>591.22236512599204</v>
      </c>
    </row>
    <row r="29428" spans="1:7" x14ac:dyDescent="0.25">
      <c r="A29428" s="108" t="str">
        <f t="shared" si="460"/>
        <v>GB_2006_1A3(FU)_NMVOC</v>
      </c>
      <c r="B29428" s="113" t="s">
        <v>181</v>
      </c>
      <c r="C29428" s="113">
        <v>2006</v>
      </c>
      <c r="D29428" s="113" t="s">
        <v>134</v>
      </c>
      <c r="E29428" s="113" t="s">
        <v>123</v>
      </c>
      <c r="F29428" s="113" t="s">
        <v>200</v>
      </c>
      <c r="G29428" s="113">
        <v>183.66456624514501</v>
      </c>
    </row>
    <row r="29429" spans="1:7" x14ac:dyDescent="0.25">
      <c r="A29429" s="108" t="str">
        <f t="shared" si="460"/>
        <v>GB_2006_1A3(FS)_NMVOC</v>
      </c>
      <c r="B29429" s="113" t="s">
        <v>181</v>
      </c>
      <c r="C29429" s="113">
        <v>2006</v>
      </c>
      <c r="D29429" s="113" t="s">
        <v>132</v>
      </c>
      <c r="E29429" s="113" t="s">
        <v>123</v>
      </c>
      <c r="F29429" s="113" t="s">
        <v>200</v>
      </c>
      <c r="G29429" s="113">
        <v>194.64599412856401</v>
      </c>
    </row>
    <row r="29430" spans="1:7" x14ac:dyDescent="0.25">
      <c r="A29430" s="108" t="str">
        <f t="shared" si="460"/>
        <v>GB_2006_1A3(FS)_SOx</v>
      </c>
      <c r="B29430" s="113" t="s">
        <v>181</v>
      </c>
      <c r="C29430" s="113">
        <v>2006</v>
      </c>
      <c r="D29430" s="113" t="s">
        <v>132</v>
      </c>
      <c r="E29430" s="113" t="s">
        <v>201</v>
      </c>
      <c r="F29430" s="113" t="s">
        <v>200</v>
      </c>
      <c r="G29430" s="113">
        <v>2.0857017330829999</v>
      </c>
    </row>
    <row r="29431" spans="1:7" x14ac:dyDescent="0.25">
      <c r="A29431" s="108" t="str">
        <f t="shared" si="460"/>
        <v>GB_2006_1A3(FU)_NH3</v>
      </c>
      <c r="B29431" s="113" t="s">
        <v>181</v>
      </c>
      <c r="C29431" s="113">
        <v>2006</v>
      </c>
      <c r="D29431" s="113" t="s">
        <v>134</v>
      </c>
      <c r="E29431" s="113" t="s">
        <v>124</v>
      </c>
      <c r="F29431" s="113" t="s">
        <v>200</v>
      </c>
      <c r="G29431" s="113">
        <v>16.088608603066</v>
      </c>
    </row>
    <row r="29432" spans="1:7" x14ac:dyDescent="0.25">
      <c r="A29432" s="108" t="str">
        <f t="shared" si="460"/>
        <v>GB_2006_1A3(FS)_NH3</v>
      </c>
      <c r="B29432" s="113" t="s">
        <v>181</v>
      </c>
      <c r="C29432" s="113">
        <v>2006</v>
      </c>
      <c r="D29432" s="113" t="s">
        <v>132</v>
      </c>
      <c r="E29432" s="113" t="s">
        <v>124</v>
      </c>
      <c r="F29432" s="113" t="s">
        <v>200</v>
      </c>
      <c r="G29432" s="113">
        <v>17.191639479773901</v>
      </c>
    </row>
    <row r="29433" spans="1:7" x14ac:dyDescent="0.25">
      <c r="A29433" s="108" t="str">
        <f t="shared" si="460"/>
        <v>GB_2006_1A3(FU)_PM2.5</v>
      </c>
      <c r="B29433" s="113" t="s">
        <v>181</v>
      </c>
      <c r="C29433" s="113">
        <v>2006</v>
      </c>
      <c r="D29433" s="113" t="s">
        <v>134</v>
      </c>
      <c r="E29433" s="113" t="s">
        <v>203</v>
      </c>
      <c r="F29433" s="113" t="s">
        <v>200</v>
      </c>
      <c r="G29433" s="113">
        <v>25.076255310375</v>
      </c>
    </row>
    <row r="29434" spans="1:7" x14ac:dyDescent="0.25">
      <c r="A29434" s="108" t="str">
        <f t="shared" si="460"/>
        <v>GB_2006_1A3(FS)_PM2.5</v>
      </c>
      <c r="B29434" s="113" t="s">
        <v>181</v>
      </c>
      <c r="C29434" s="113">
        <v>2006</v>
      </c>
      <c r="D29434" s="113" t="s">
        <v>132</v>
      </c>
      <c r="E29434" s="113" t="s">
        <v>203</v>
      </c>
      <c r="F29434" s="113" t="s">
        <v>200</v>
      </c>
      <c r="G29434" s="113">
        <v>25.074826338454599</v>
      </c>
    </row>
    <row r="29435" spans="1:7" x14ac:dyDescent="0.25">
      <c r="A29435" s="108" t="str">
        <f t="shared" si="460"/>
        <v>GB_2006_3D_NOx</v>
      </c>
      <c r="B29435" s="113" t="s">
        <v>181</v>
      </c>
      <c r="C29435" s="113">
        <v>2006</v>
      </c>
      <c r="D29435" s="113" t="s">
        <v>206</v>
      </c>
      <c r="E29435" s="113" t="s">
        <v>199</v>
      </c>
      <c r="F29435" s="113" t="s">
        <v>200</v>
      </c>
      <c r="G29435" s="113">
        <v>26.578024304513001</v>
      </c>
    </row>
    <row r="29436" spans="1:7" x14ac:dyDescent="0.25">
      <c r="A29436" s="108" t="str">
        <f t="shared" si="460"/>
        <v>GB_2007_NATIONAL TOTAL_NOx</v>
      </c>
      <c r="B29436" s="113" t="s">
        <v>181</v>
      </c>
      <c r="C29436" s="113">
        <v>2007</v>
      </c>
      <c r="D29436" s="113" t="s">
        <v>122</v>
      </c>
      <c r="E29436" s="113" t="s">
        <v>199</v>
      </c>
      <c r="F29436" s="113" t="s">
        <v>200</v>
      </c>
      <c r="G29436" s="113">
        <v>1613.6548166453299</v>
      </c>
    </row>
    <row r="29437" spans="1:7" x14ac:dyDescent="0.25">
      <c r="A29437" s="108" t="str">
        <f t="shared" si="460"/>
        <v>GB_2007_NATIONAL TOTAL_NMVOC</v>
      </c>
      <c r="B29437" s="113" t="s">
        <v>181</v>
      </c>
      <c r="C29437" s="113">
        <v>2007</v>
      </c>
      <c r="D29437" s="113" t="s">
        <v>122</v>
      </c>
      <c r="E29437" s="113" t="s">
        <v>123</v>
      </c>
      <c r="F29437" s="113" t="s">
        <v>200</v>
      </c>
      <c r="G29437" s="113">
        <v>1153.99082448374</v>
      </c>
    </row>
    <row r="29438" spans="1:7" x14ac:dyDescent="0.25">
      <c r="A29438" s="108" t="str">
        <f t="shared" si="460"/>
        <v>GB_2007_NATIONAL TOTAL_SOx</v>
      </c>
      <c r="B29438" s="113" t="s">
        <v>181</v>
      </c>
      <c r="C29438" s="113">
        <v>2007</v>
      </c>
      <c r="D29438" s="113" t="s">
        <v>122</v>
      </c>
      <c r="E29438" s="113" t="s">
        <v>201</v>
      </c>
      <c r="F29438" s="113" t="s">
        <v>200</v>
      </c>
      <c r="G29438" s="113">
        <v>647.67555540312003</v>
      </c>
    </row>
    <row r="29439" spans="1:7" x14ac:dyDescent="0.25">
      <c r="A29439" s="108" t="str">
        <f t="shared" si="460"/>
        <v>GB_2007_NATIONAL TOTAL_NH3</v>
      </c>
      <c r="B29439" s="113" t="s">
        <v>181</v>
      </c>
      <c r="C29439" s="113">
        <v>2007</v>
      </c>
      <c r="D29439" s="113" t="s">
        <v>122</v>
      </c>
      <c r="E29439" s="113" t="s">
        <v>124</v>
      </c>
      <c r="F29439" s="113" t="s">
        <v>200</v>
      </c>
      <c r="G29439" s="113">
        <v>274.50667279691999</v>
      </c>
    </row>
    <row r="29440" spans="1:7" x14ac:dyDescent="0.25">
      <c r="A29440" s="108" t="str">
        <f t="shared" si="460"/>
        <v>GB_2007_NATIONAL TOTAL_PM2.5</v>
      </c>
      <c r="B29440" s="113" t="s">
        <v>181</v>
      </c>
      <c r="C29440" s="113">
        <v>2007</v>
      </c>
      <c r="D29440" s="113" t="s">
        <v>122</v>
      </c>
      <c r="E29440" s="113" t="s">
        <v>203</v>
      </c>
      <c r="F29440" s="113" t="s">
        <v>200</v>
      </c>
      <c r="G29440" s="113">
        <v>100.357283554866</v>
      </c>
    </row>
    <row r="29441" spans="1:7" x14ac:dyDescent="0.25">
      <c r="A29441" s="108" t="str">
        <f t="shared" si="460"/>
        <v>GB_2007_NATIONAL TOTAL_Pb</v>
      </c>
      <c r="B29441" s="113" t="s">
        <v>181</v>
      </c>
      <c r="C29441" s="113">
        <v>2007</v>
      </c>
      <c r="D29441" s="113" t="s">
        <v>122</v>
      </c>
      <c r="E29441" s="113" t="s">
        <v>125</v>
      </c>
      <c r="F29441" s="113" t="s">
        <v>200</v>
      </c>
      <c r="G29441" s="113">
        <v>0.17076072729049199</v>
      </c>
    </row>
    <row r="29442" spans="1:7" x14ac:dyDescent="0.25">
      <c r="A29442" s="108" t="str">
        <f t="shared" si="460"/>
        <v>GB_2007_NATIONAL TOTAL_Cd</v>
      </c>
      <c r="B29442" s="113" t="s">
        <v>181</v>
      </c>
      <c r="C29442" s="113">
        <v>2007</v>
      </c>
      <c r="D29442" s="113" t="s">
        <v>122</v>
      </c>
      <c r="E29442" s="113" t="s">
        <v>126</v>
      </c>
      <c r="F29442" s="113" t="s">
        <v>200</v>
      </c>
      <c r="G29442" s="113">
        <v>4.6679186878630001E-3</v>
      </c>
    </row>
    <row r="29443" spans="1:7" x14ac:dyDescent="0.25">
      <c r="A29443" s="108" t="str">
        <f t="shared" si="460"/>
        <v>GB_2007_NATIONAL TOTAL_Hg</v>
      </c>
      <c r="B29443" s="113" t="s">
        <v>181</v>
      </c>
      <c r="C29443" s="113">
        <v>2007</v>
      </c>
      <c r="D29443" s="113" t="s">
        <v>122</v>
      </c>
      <c r="E29443" s="113" t="s">
        <v>127</v>
      </c>
      <c r="F29443" s="113" t="s">
        <v>200</v>
      </c>
      <c r="G29443" s="113">
        <v>7.6234482564249998E-3</v>
      </c>
    </row>
    <row r="29444" spans="1:7" x14ac:dyDescent="0.25">
      <c r="A29444" s="108" t="str">
        <f t="shared" si="460"/>
        <v>GB_2007_NATIONAL TOTAL_DIOX</v>
      </c>
      <c r="B29444" s="113" t="s">
        <v>181</v>
      </c>
      <c r="C29444" s="113">
        <v>2007</v>
      </c>
      <c r="D29444" s="113" t="s">
        <v>122</v>
      </c>
      <c r="E29444" s="113" t="s">
        <v>128</v>
      </c>
      <c r="F29444" s="113" t="s">
        <v>200</v>
      </c>
      <c r="G29444" s="150">
        <v>1.76637258969275E-7</v>
      </c>
    </row>
    <row r="29445" spans="1:7" x14ac:dyDescent="0.25">
      <c r="A29445" s="108" t="str">
        <f t="shared" si="460"/>
        <v>GB_2007_NATIONAL TOTAL_PAH</v>
      </c>
      <c r="B29445" s="113" t="s">
        <v>181</v>
      </c>
      <c r="C29445" s="113">
        <v>2007</v>
      </c>
      <c r="D29445" s="113" t="s">
        <v>122</v>
      </c>
      <c r="E29445" s="113" t="s">
        <v>129</v>
      </c>
      <c r="F29445" s="113" t="s">
        <v>200</v>
      </c>
      <c r="G29445" s="113">
        <v>2.2966445532324499E-2</v>
      </c>
    </row>
    <row r="29446" spans="1:7" x14ac:dyDescent="0.25">
      <c r="A29446" s="108" t="str">
        <f t="shared" si="460"/>
        <v>GB_2007_NATIONAL TOTAL_HCB</v>
      </c>
      <c r="B29446" s="113" t="s">
        <v>181</v>
      </c>
      <c r="C29446" s="113">
        <v>2007</v>
      </c>
      <c r="D29446" s="113" t="s">
        <v>122</v>
      </c>
      <c r="E29446" s="113" t="s">
        <v>130</v>
      </c>
      <c r="F29446" s="113" t="s">
        <v>200</v>
      </c>
      <c r="G29446" s="150">
        <v>5.9381282200759999E-5</v>
      </c>
    </row>
    <row r="29447" spans="1:7" x14ac:dyDescent="0.25">
      <c r="A29447" s="108" t="str">
        <f t="shared" ref="A29447:A29510" si="461">CONCATENATE(B29447,"_",C29447,"_",D29447,"_",E29447)</f>
        <v>GB_2007_NATIONAL TOTAL_PCB</v>
      </c>
      <c r="B29447" s="113" t="s">
        <v>181</v>
      </c>
      <c r="C29447" s="113">
        <v>2007</v>
      </c>
      <c r="D29447" s="113" t="s">
        <v>122</v>
      </c>
      <c r="E29447" s="113" t="s">
        <v>259</v>
      </c>
      <c r="F29447" s="113" t="s">
        <v>200</v>
      </c>
      <c r="G29447" s="113">
        <v>9.9597809827504003E-4</v>
      </c>
    </row>
    <row r="29448" spans="1:7" x14ac:dyDescent="0.25">
      <c r="A29448" s="108" t="str">
        <f t="shared" si="461"/>
        <v>GB_2007_1A3(FU)_NOx</v>
      </c>
      <c r="B29448" s="113" t="s">
        <v>181</v>
      </c>
      <c r="C29448" s="113">
        <v>2007</v>
      </c>
      <c r="D29448" s="113" t="s">
        <v>134</v>
      </c>
      <c r="E29448" s="113" t="s">
        <v>199</v>
      </c>
      <c r="F29448" s="113" t="s">
        <v>200</v>
      </c>
      <c r="G29448" s="113">
        <v>566.18378622283603</v>
      </c>
    </row>
    <row r="29449" spans="1:7" x14ac:dyDescent="0.25">
      <c r="A29449" s="108" t="str">
        <f t="shared" si="461"/>
        <v>GB_2007_1A3(FS)_NOx</v>
      </c>
      <c r="B29449" s="113" t="s">
        <v>181</v>
      </c>
      <c r="C29449" s="113">
        <v>2007</v>
      </c>
      <c r="D29449" s="113" t="s">
        <v>132</v>
      </c>
      <c r="E29449" s="113" t="s">
        <v>199</v>
      </c>
      <c r="F29449" s="113" t="s">
        <v>200</v>
      </c>
      <c r="G29449" s="113">
        <v>573.70225643570495</v>
      </c>
    </row>
    <row r="29450" spans="1:7" x14ac:dyDescent="0.25">
      <c r="A29450" s="108" t="str">
        <f t="shared" si="461"/>
        <v>GB_2007_1A3(FU)_NMVOC</v>
      </c>
      <c r="B29450" s="113" t="s">
        <v>181</v>
      </c>
      <c r="C29450" s="113">
        <v>2007</v>
      </c>
      <c r="D29450" s="113" t="s">
        <v>134</v>
      </c>
      <c r="E29450" s="113" t="s">
        <v>123</v>
      </c>
      <c r="F29450" s="113" t="s">
        <v>200</v>
      </c>
      <c r="G29450" s="113">
        <v>162.39261853675799</v>
      </c>
    </row>
    <row r="29451" spans="1:7" x14ac:dyDescent="0.25">
      <c r="A29451" s="108" t="str">
        <f t="shared" si="461"/>
        <v>GB_2007_1A3(FS)_NMVOC</v>
      </c>
      <c r="B29451" s="113" t="s">
        <v>181</v>
      </c>
      <c r="C29451" s="113">
        <v>2007</v>
      </c>
      <c r="D29451" s="113" t="s">
        <v>132</v>
      </c>
      <c r="E29451" s="113" t="s">
        <v>123</v>
      </c>
      <c r="F29451" s="113" t="s">
        <v>200</v>
      </c>
      <c r="G29451" s="113">
        <v>173.13753091705601</v>
      </c>
    </row>
    <row r="29452" spans="1:7" x14ac:dyDescent="0.25">
      <c r="A29452" s="108" t="str">
        <f t="shared" si="461"/>
        <v>GB_2007_1A3(FS)_SOx</v>
      </c>
      <c r="B29452" s="113" t="s">
        <v>181</v>
      </c>
      <c r="C29452" s="113">
        <v>2007</v>
      </c>
      <c r="D29452" s="113" t="s">
        <v>132</v>
      </c>
      <c r="E29452" s="113" t="s">
        <v>201</v>
      </c>
      <c r="F29452" s="113" t="s">
        <v>200</v>
      </c>
      <c r="G29452" s="113">
        <v>1.667432214747</v>
      </c>
    </row>
    <row r="29453" spans="1:7" x14ac:dyDescent="0.25">
      <c r="A29453" s="108" t="str">
        <f t="shared" si="461"/>
        <v>GB_2007_1A3(FU)_NH3</v>
      </c>
      <c r="B29453" s="113" t="s">
        <v>181</v>
      </c>
      <c r="C29453" s="113">
        <v>2007</v>
      </c>
      <c r="D29453" s="113" t="s">
        <v>134</v>
      </c>
      <c r="E29453" s="113" t="s">
        <v>124</v>
      </c>
      <c r="F29453" s="113" t="s">
        <v>200</v>
      </c>
      <c r="G29453" s="113">
        <v>14.637820458147001</v>
      </c>
    </row>
    <row r="29454" spans="1:7" x14ac:dyDescent="0.25">
      <c r="A29454" s="108" t="str">
        <f t="shared" si="461"/>
        <v>GB_2007_1A3(FS)_NH3</v>
      </c>
      <c r="B29454" s="113" t="s">
        <v>181</v>
      </c>
      <c r="C29454" s="113">
        <v>2007</v>
      </c>
      <c r="D29454" s="113" t="s">
        <v>132</v>
      </c>
      <c r="E29454" s="113" t="s">
        <v>124</v>
      </c>
      <c r="F29454" s="113" t="s">
        <v>200</v>
      </c>
      <c r="G29454" s="113">
        <v>15.7422778514663</v>
      </c>
    </row>
    <row r="29455" spans="1:7" x14ac:dyDescent="0.25">
      <c r="A29455" s="108" t="str">
        <f t="shared" si="461"/>
        <v>GB_2007_1A3(FU)_PM2.5</v>
      </c>
      <c r="B29455" s="113" t="s">
        <v>181</v>
      </c>
      <c r="C29455" s="113">
        <v>2007</v>
      </c>
      <c r="D29455" s="113" t="s">
        <v>134</v>
      </c>
      <c r="E29455" s="113" t="s">
        <v>203</v>
      </c>
      <c r="F29455" s="113" t="s">
        <v>200</v>
      </c>
      <c r="G29455" s="113">
        <v>24.356099908910998</v>
      </c>
    </row>
    <row r="29456" spans="1:7" x14ac:dyDescent="0.25">
      <c r="A29456" s="108" t="str">
        <f t="shared" si="461"/>
        <v>GB_2007_1A3(FS)_PM2.5</v>
      </c>
      <c r="B29456" s="113" t="s">
        <v>181</v>
      </c>
      <c r="C29456" s="113">
        <v>2007</v>
      </c>
      <c r="D29456" s="113" t="s">
        <v>132</v>
      </c>
      <c r="E29456" s="113" t="s">
        <v>203</v>
      </c>
      <c r="F29456" s="113" t="s">
        <v>200</v>
      </c>
      <c r="G29456" s="113">
        <v>24.4819617226205</v>
      </c>
    </row>
    <row r="29457" spans="1:7" x14ac:dyDescent="0.25">
      <c r="A29457" s="108" t="str">
        <f t="shared" si="461"/>
        <v>GB_2007_3D_NOx</v>
      </c>
      <c r="B29457" s="113" t="s">
        <v>181</v>
      </c>
      <c r="C29457" s="113">
        <v>2007</v>
      </c>
      <c r="D29457" s="113" t="s">
        <v>206</v>
      </c>
      <c r="E29457" s="113" t="s">
        <v>199</v>
      </c>
      <c r="F29457" s="113" t="s">
        <v>200</v>
      </c>
      <c r="G29457" s="113">
        <v>25.596622324009001</v>
      </c>
    </row>
    <row r="29458" spans="1:7" x14ac:dyDescent="0.25">
      <c r="A29458" s="108" t="str">
        <f t="shared" si="461"/>
        <v>GB_2008_NATIONAL TOTAL_NOx</v>
      </c>
      <c r="B29458" s="113" t="s">
        <v>181</v>
      </c>
      <c r="C29458" s="113">
        <v>2008</v>
      </c>
      <c r="D29458" s="113" t="s">
        <v>122</v>
      </c>
      <c r="E29458" s="113" t="s">
        <v>199</v>
      </c>
      <c r="F29458" s="113" t="s">
        <v>200</v>
      </c>
      <c r="G29458" s="113">
        <v>1459.9508436118399</v>
      </c>
    </row>
    <row r="29459" spans="1:7" x14ac:dyDescent="0.25">
      <c r="A29459" s="108" t="str">
        <f t="shared" si="461"/>
        <v>GB_2008_NATIONAL TOTAL_NMVOC</v>
      </c>
      <c r="B29459" s="113" t="s">
        <v>181</v>
      </c>
      <c r="C29459" s="113">
        <v>2008</v>
      </c>
      <c r="D29459" s="113" t="s">
        <v>122</v>
      </c>
      <c r="E29459" s="113" t="s">
        <v>123</v>
      </c>
      <c r="F29459" s="113" t="s">
        <v>200</v>
      </c>
      <c r="G29459" s="113">
        <v>1064.3591501173901</v>
      </c>
    </row>
    <row r="29460" spans="1:7" x14ac:dyDescent="0.25">
      <c r="A29460" s="108" t="str">
        <f t="shared" si="461"/>
        <v>GB_2008_NATIONAL TOTAL_SOx</v>
      </c>
      <c r="B29460" s="113" t="s">
        <v>181</v>
      </c>
      <c r="C29460" s="113">
        <v>2008</v>
      </c>
      <c r="D29460" s="113" t="s">
        <v>122</v>
      </c>
      <c r="E29460" s="113" t="s">
        <v>201</v>
      </c>
      <c r="F29460" s="113" t="s">
        <v>200</v>
      </c>
      <c r="G29460" s="113">
        <v>547.27239964667797</v>
      </c>
    </row>
    <row r="29461" spans="1:7" x14ac:dyDescent="0.25">
      <c r="A29461" s="108" t="str">
        <f t="shared" si="461"/>
        <v>GB_2008_NATIONAL TOTAL_NH3</v>
      </c>
      <c r="B29461" s="113" t="s">
        <v>181</v>
      </c>
      <c r="C29461" s="113">
        <v>2008</v>
      </c>
      <c r="D29461" s="113" t="s">
        <v>122</v>
      </c>
      <c r="E29461" s="113" t="s">
        <v>124</v>
      </c>
      <c r="F29461" s="113" t="s">
        <v>200</v>
      </c>
      <c r="G29461" s="113">
        <v>257.67527781147697</v>
      </c>
    </row>
    <row r="29462" spans="1:7" x14ac:dyDescent="0.25">
      <c r="A29462" s="108" t="str">
        <f t="shared" si="461"/>
        <v>GB_2008_NATIONAL TOTAL_PM2.5</v>
      </c>
      <c r="B29462" s="113" t="s">
        <v>181</v>
      </c>
      <c r="C29462" s="113">
        <v>2008</v>
      </c>
      <c r="D29462" s="113" t="s">
        <v>122</v>
      </c>
      <c r="E29462" s="113" t="s">
        <v>203</v>
      </c>
      <c r="F29462" s="113" t="s">
        <v>200</v>
      </c>
      <c r="G29462" s="113">
        <v>91.648683838634199</v>
      </c>
    </row>
    <row r="29463" spans="1:7" x14ac:dyDescent="0.25">
      <c r="A29463" s="108" t="str">
        <f t="shared" si="461"/>
        <v>GB_2008_NATIONAL TOTAL_Pb</v>
      </c>
      <c r="B29463" s="113" t="s">
        <v>181</v>
      </c>
      <c r="C29463" s="113">
        <v>2008</v>
      </c>
      <c r="D29463" s="113" t="s">
        <v>122</v>
      </c>
      <c r="E29463" s="113" t="s">
        <v>125</v>
      </c>
      <c r="F29463" s="113" t="s">
        <v>200</v>
      </c>
      <c r="G29463" s="113">
        <v>0.158964896883976</v>
      </c>
    </row>
    <row r="29464" spans="1:7" x14ac:dyDescent="0.25">
      <c r="A29464" s="108" t="str">
        <f t="shared" si="461"/>
        <v>GB_2008_NATIONAL TOTAL_Cd</v>
      </c>
      <c r="B29464" s="113" t="s">
        <v>181</v>
      </c>
      <c r="C29464" s="113">
        <v>2008</v>
      </c>
      <c r="D29464" s="113" t="s">
        <v>122</v>
      </c>
      <c r="E29464" s="113" t="s">
        <v>126</v>
      </c>
      <c r="F29464" s="113" t="s">
        <v>200</v>
      </c>
      <c r="G29464" s="113">
        <v>4.3678527815980001E-3</v>
      </c>
    </row>
    <row r="29465" spans="1:7" x14ac:dyDescent="0.25">
      <c r="A29465" s="108" t="str">
        <f t="shared" si="461"/>
        <v>GB_2008_NATIONAL TOTAL_Hg</v>
      </c>
      <c r="B29465" s="113" t="s">
        <v>181</v>
      </c>
      <c r="C29465" s="113">
        <v>2008</v>
      </c>
      <c r="D29465" s="113" t="s">
        <v>122</v>
      </c>
      <c r="E29465" s="113" t="s">
        <v>127</v>
      </c>
      <c r="F29465" s="113" t="s">
        <v>200</v>
      </c>
      <c r="G29465" s="113">
        <v>7.471347028172E-3</v>
      </c>
    </row>
    <row r="29466" spans="1:7" x14ac:dyDescent="0.25">
      <c r="A29466" s="108" t="str">
        <f t="shared" si="461"/>
        <v>GB_2008_NATIONAL TOTAL_DIOX</v>
      </c>
      <c r="B29466" s="113" t="s">
        <v>181</v>
      </c>
      <c r="C29466" s="113">
        <v>2008</v>
      </c>
      <c r="D29466" s="113" t="s">
        <v>122</v>
      </c>
      <c r="E29466" s="113" t="s">
        <v>128</v>
      </c>
      <c r="F29466" s="113" t="s">
        <v>200</v>
      </c>
      <c r="G29466" s="150">
        <v>1.76582553825057E-7</v>
      </c>
    </row>
    <row r="29467" spans="1:7" x14ac:dyDescent="0.25">
      <c r="A29467" s="108" t="str">
        <f t="shared" si="461"/>
        <v>GB_2008_NATIONAL TOTAL_PAH</v>
      </c>
      <c r="B29467" s="113" t="s">
        <v>181</v>
      </c>
      <c r="C29467" s="113">
        <v>2008</v>
      </c>
      <c r="D29467" s="113" t="s">
        <v>122</v>
      </c>
      <c r="E29467" s="113" t="s">
        <v>129</v>
      </c>
      <c r="F29467" s="113" t="s">
        <v>200</v>
      </c>
      <c r="G29467" s="113">
        <v>2.4554396059835601E-2</v>
      </c>
    </row>
    <row r="29468" spans="1:7" x14ac:dyDescent="0.25">
      <c r="A29468" s="108" t="str">
        <f t="shared" si="461"/>
        <v>GB_2008_NATIONAL TOTAL_HCB</v>
      </c>
      <c r="B29468" s="113" t="s">
        <v>181</v>
      </c>
      <c r="C29468" s="113">
        <v>2008</v>
      </c>
      <c r="D29468" s="113" t="s">
        <v>122</v>
      </c>
      <c r="E29468" s="113" t="s">
        <v>130</v>
      </c>
      <c r="F29468" s="113" t="s">
        <v>200</v>
      </c>
      <c r="G29468" s="150">
        <v>5.4967677673836999E-5</v>
      </c>
    </row>
    <row r="29469" spans="1:7" x14ac:dyDescent="0.25">
      <c r="A29469" s="108" t="str">
        <f t="shared" si="461"/>
        <v>GB_2008_NATIONAL TOTAL_PCB</v>
      </c>
      <c r="B29469" s="113" t="s">
        <v>181</v>
      </c>
      <c r="C29469" s="113">
        <v>2008</v>
      </c>
      <c r="D29469" s="113" t="s">
        <v>122</v>
      </c>
      <c r="E29469" s="113" t="s">
        <v>259</v>
      </c>
      <c r="F29469" s="113" t="s">
        <v>200</v>
      </c>
      <c r="G29469" s="113">
        <v>9.3212994269695497E-4</v>
      </c>
    </row>
    <row r="29470" spans="1:7" x14ac:dyDescent="0.25">
      <c r="A29470" s="108" t="str">
        <f t="shared" si="461"/>
        <v>GB_2008_1A3(FU)_NOx</v>
      </c>
      <c r="B29470" s="113" t="s">
        <v>181</v>
      </c>
      <c r="C29470" s="113">
        <v>2008</v>
      </c>
      <c r="D29470" s="113" t="s">
        <v>134</v>
      </c>
      <c r="E29470" s="113" t="s">
        <v>199</v>
      </c>
      <c r="F29470" s="113" t="s">
        <v>200</v>
      </c>
      <c r="G29470" s="113">
        <v>528.14684313232897</v>
      </c>
    </row>
    <row r="29471" spans="1:7" x14ac:dyDescent="0.25">
      <c r="A29471" s="108" t="str">
        <f t="shared" si="461"/>
        <v>GB_2008_1A3(FS)_NOx</v>
      </c>
      <c r="B29471" s="113" t="s">
        <v>181</v>
      </c>
      <c r="C29471" s="113">
        <v>2008</v>
      </c>
      <c r="D29471" s="113" t="s">
        <v>132</v>
      </c>
      <c r="E29471" s="113" t="s">
        <v>199</v>
      </c>
      <c r="F29471" s="113" t="s">
        <v>200</v>
      </c>
      <c r="G29471" s="113">
        <v>545.52110910023396</v>
      </c>
    </row>
    <row r="29472" spans="1:7" x14ac:dyDescent="0.25">
      <c r="A29472" s="108" t="str">
        <f t="shared" si="461"/>
        <v>GB_2008_1A3(FU)_NMVOC</v>
      </c>
      <c r="B29472" s="113" t="s">
        <v>181</v>
      </c>
      <c r="C29472" s="113">
        <v>2008</v>
      </c>
      <c r="D29472" s="113" t="s">
        <v>134</v>
      </c>
      <c r="E29472" s="113" t="s">
        <v>123</v>
      </c>
      <c r="F29472" s="113" t="s">
        <v>200</v>
      </c>
      <c r="G29472" s="113">
        <v>141.468241236143</v>
      </c>
    </row>
    <row r="29473" spans="1:7" x14ac:dyDescent="0.25">
      <c r="A29473" s="108" t="str">
        <f t="shared" si="461"/>
        <v>GB_2008_1A3(FS)_NMVOC</v>
      </c>
      <c r="B29473" s="113" t="s">
        <v>181</v>
      </c>
      <c r="C29473" s="113">
        <v>2008</v>
      </c>
      <c r="D29473" s="113" t="s">
        <v>132</v>
      </c>
      <c r="E29473" s="113" t="s">
        <v>123</v>
      </c>
      <c r="F29473" s="113" t="s">
        <v>200</v>
      </c>
      <c r="G29473" s="113">
        <v>150.032898190049</v>
      </c>
    </row>
    <row r="29474" spans="1:7" x14ac:dyDescent="0.25">
      <c r="A29474" s="108" t="str">
        <f t="shared" si="461"/>
        <v>GB_2008_1A3(FS)_SOx</v>
      </c>
      <c r="B29474" s="113" t="s">
        <v>181</v>
      </c>
      <c r="C29474" s="113">
        <v>2008</v>
      </c>
      <c r="D29474" s="113" t="s">
        <v>132</v>
      </c>
      <c r="E29474" s="113" t="s">
        <v>201</v>
      </c>
      <c r="F29474" s="113" t="s">
        <v>200</v>
      </c>
      <c r="G29474" s="113">
        <v>1.0477624624769999</v>
      </c>
    </row>
    <row r="29475" spans="1:7" x14ac:dyDescent="0.25">
      <c r="A29475" s="108" t="str">
        <f t="shared" si="461"/>
        <v>GB_2008_1A3(FU)_NH3</v>
      </c>
      <c r="B29475" s="113" t="s">
        <v>181</v>
      </c>
      <c r="C29475" s="113">
        <v>2008</v>
      </c>
      <c r="D29475" s="113" t="s">
        <v>134</v>
      </c>
      <c r="E29475" s="113" t="s">
        <v>124</v>
      </c>
      <c r="F29475" s="113" t="s">
        <v>200</v>
      </c>
      <c r="G29475" s="113">
        <v>12.846618359689</v>
      </c>
    </row>
    <row r="29476" spans="1:7" x14ac:dyDescent="0.25">
      <c r="A29476" s="108" t="str">
        <f t="shared" si="461"/>
        <v>GB_2008_1A3(FS)_NH3</v>
      </c>
      <c r="B29476" s="113" t="s">
        <v>181</v>
      </c>
      <c r="C29476" s="113">
        <v>2008</v>
      </c>
      <c r="D29476" s="113" t="s">
        <v>132</v>
      </c>
      <c r="E29476" s="113" t="s">
        <v>124</v>
      </c>
      <c r="F29476" s="113" t="s">
        <v>200</v>
      </c>
      <c r="G29476" s="113">
        <v>13.680600677655599</v>
      </c>
    </row>
    <row r="29477" spans="1:7" x14ac:dyDescent="0.25">
      <c r="A29477" s="108" t="str">
        <f t="shared" si="461"/>
        <v>GB_2008_1A3(FU)_PM2.5</v>
      </c>
      <c r="B29477" s="113" t="s">
        <v>181</v>
      </c>
      <c r="C29477" s="113">
        <v>2008</v>
      </c>
      <c r="D29477" s="113" t="s">
        <v>134</v>
      </c>
      <c r="E29477" s="113" t="s">
        <v>203</v>
      </c>
      <c r="F29477" s="113" t="s">
        <v>200</v>
      </c>
      <c r="G29477" s="113">
        <v>23.086963917239</v>
      </c>
    </row>
    <row r="29478" spans="1:7" x14ac:dyDescent="0.25">
      <c r="A29478" s="108" t="str">
        <f t="shared" si="461"/>
        <v>GB_2008_1A3(FS)_PM2.5</v>
      </c>
      <c r="B29478" s="113" t="s">
        <v>181</v>
      </c>
      <c r="C29478" s="113">
        <v>2008</v>
      </c>
      <c r="D29478" s="113" t="s">
        <v>132</v>
      </c>
      <c r="E29478" s="113" t="s">
        <v>203</v>
      </c>
      <c r="F29478" s="113" t="s">
        <v>200</v>
      </c>
      <c r="G29478" s="113">
        <v>23.766757915457301</v>
      </c>
    </row>
    <row r="29479" spans="1:7" x14ac:dyDescent="0.25">
      <c r="A29479" s="108" t="str">
        <f t="shared" si="461"/>
        <v>GB_2008_3D_NOx</v>
      </c>
      <c r="B29479" s="113" t="s">
        <v>181</v>
      </c>
      <c r="C29479" s="113">
        <v>2008</v>
      </c>
      <c r="D29479" s="113" t="s">
        <v>206</v>
      </c>
      <c r="E29479" s="113" t="s">
        <v>199</v>
      </c>
      <c r="F29479" s="113" t="s">
        <v>200</v>
      </c>
      <c r="G29479" s="113">
        <v>25.007226480172999</v>
      </c>
    </row>
    <row r="29480" spans="1:7" x14ac:dyDescent="0.25">
      <c r="A29480" s="108" t="str">
        <f t="shared" si="461"/>
        <v>GB_2009_NATIONAL TOTAL_NOx</v>
      </c>
      <c r="B29480" s="113" t="s">
        <v>181</v>
      </c>
      <c r="C29480" s="113">
        <v>2009</v>
      </c>
      <c r="D29480" s="113" t="s">
        <v>122</v>
      </c>
      <c r="E29480" s="113" t="s">
        <v>199</v>
      </c>
      <c r="F29480" s="113" t="s">
        <v>200</v>
      </c>
      <c r="G29480" s="113">
        <v>1280.0390695895201</v>
      </c>
    </row>
    <row r="29481" spans="1:7" x14ac:dyDescent="0.25">
      <c r="A29481" s="108" t="str">
        <f t="shared" si="461"/>
        <v>GB_2009_NATIONAL TOTAL_NMVOC</v>
      </c>
      <c r="B29481" s="113" t="s">
        <v>181</v>
      </c>
      <c r="C29481" s="113">
        <v>2009</v>
      </c>
      <c r="D29481" s="113" t="s">
        <v>122</v>
      </c>
      <c r="E29481" s="113" t="s">
        <v>123</v>
      </c>
      <c r="F29481" s="113" t="s">
        <v>200</v>
      </c>
      <c r="G29481" s="113">
        <v>971.74802210136204</v>
      </c>
    </row>
    <row r="29482" spans="1:7" x14ac:dyDescent="0.25">
      <c r="A29482" s="108" t="str">
        <f t="shared" si="461"/>
        <v>GB_2009_NATIONAL TOTAL_SOx</v>
      </c>
      <c r="B29482" s="113" t="s">
        <v>181</v>
      </c>
      <c r="C29482" s="113">
        <v>2009</v>
      </c>
      <c r="D29482" s="113" t="s">
        <v>122</v>
      </c>
      <c r="E29482" s="113" t="s">
        <v>201</v>
      </c>
      <c r="F29482" s="113" t="s">
        <v>200</v>
      </c>
      <c r="G29482" s="113">
        <v>452.73931958495598</v>
      </c>
    </row>
    <row r="29483" spans="1:7" x14ac:dyDescent="0.25">
      <c r="A29483" s="108" t="str">
        <f t="shared" si="461"/>
        <v>GB_2009_NATIONAL TOTAL_NH3</v>
      </c>
      <c r="B29483" s="113" t="s">
        <v>181</v>
      </c>
      <c r="C29483" s="113">
        <v>2009</v>
      </c>
      <c r="D29483" s="113" t="s">
        <v>122</v>
      </c>
      <c r="E29483" s="113" t="s">
        <v>124</v>
      </c>
      <c r="F29483" s="113" t="s">
        <v>200</v>
      </c>
      <c r="G29483" s="113">
        <v>261.34812166975797</v>
      </c>
    </row>
    <row r="29484" spans="1:7" x14ac:dyDescent="0.25">
      <c r="A29484" s="108" t="str">
        <f t="shared" si="461"/>
        <v>GB_2009_NATIONAL TOTAL_PM2.5</v>
      </c>
      <c r="B29484" s="113" t="s">
        <v>181</v>
      </c>
      <c r="C29484" s="113">
        <v>2009</v>
      </c>
      <c r="D29484" s="113" t="s">
        <v>122</v>
      </c>
      <c r="E29484" s="113" t="s">
        <v>203</v>
      </c>
      <c r="F29484" s="113" t="s">
        <v>200</v>
      </c>
      <c r="G29484" s="113">
        <v>83.580672696139203</v>
      </c>
    </row>
    <row r="29485" spans="1:7" x14ac:dyDescent="0.25">
      <c r="A29485" s="108" t="str">
        <f t="shared" si="461"/>
        <v>GB_2009_NATIONAL TOTAL_Pb</v>
      </c>
      <c r="B29485" s="113" t="s">
        <v>181</v>
      </c>
      <c r="C29485" s="113">
        <v>2009</v>
      </c>
      <c r="D29485" s="113" t="s">
        <v>122</v>
      </c>
      <c r="E29485" s="113" t="s">
        <v>125</v>
      </c>
      <c r="F29485" s="113" t="s">
        <v>200</v>
      </c>
      <c r="G29485" s="113">
        <v>0.13781302123271799</v>
      </c>
    </row>
    <row r="29486" spans="1:7" x14ac:dyDescent="0.25">
      <c r="A29486" s="108" t="str">
        <f t="shared" si="461"/>
        <v>GB_2009_NATIONAL TOTAL_Cd</v>
      </c>
      <c r="B29486" s="113" t="s">
        <v>181</v>
      </c>
      <c r="C29486" s="113">
        <v>2009</v>
      </c>
      <c r="D29486" s="113" t="s">
        <v>122</v>
      </c>
      <c r="E29486" s="113" t="s">
        <v>126</v>
      </c>
      <c r="F29486" s="113" t="s">
        <v>200</v>
      </c>
      <c r="G29486" s="113">
        <v>4.1405321620089997E-3</v>
      </c>
    </row>
    <row r="29487" spans="1:7" x14ac:dyDescent="0.25">
      <c r="A29487" s="108" t="str">
        <f t="shared" si="461"/>
        <v>GB_2009_NATIONAL TOTAL_Hg</v>
      </c>
      <c r="B29487" s="113" t="s">
        <v>181</v>
      </c>
      <c r="C29487" s="113">
        <v>2009</v>
      </c>
      <c r="D29487" s="113" t="s">
        <v>122</v>
      </c>
      <c r="E29487" s="113" t="s">
        <v>127</v>
      </c>
      <c r="F29487" s="113" t="s">
        <v>200</v>
      </c>
      <c r="G29487" s="113">
        <v>6.8148119508599997E-3</v>
      </c>
    </row>
    <row r="29488" spans="1:7" x14ac:dyDescent="0.25">
      <c r="A29488" s="108" t="str">
        <f t="shared" si="461"/>
        <v>GB_2009_NATIONAL TOTAL_DIOX</v>
      </c>
      <c r="B29488" s="113" t="s">
        <v>181</v>
      </c>
      <c r="C29488" s="113">
        <v>2009</v>
      </c>
      <c r="D29488" s="113" t="s">
        <v>122</v>
      </c>
      <c r="E29488" s="113" t="s">
        <v>128</v>
      </c>
      <c r="F29488" s="113" t="s">
        <v>200</v>
      </c>
      <c r="G29488" s="150">
        <v>1.6040575171148299E-7</v>
      </c>
    </row>
    <row r="29489" spans="1:7" x14ac:dyDescent="0.25">
      <c r="A29489" s="108" t="str">
        <f t="shared" si="461"/>
        <v>GB_2009_NATIONAL TOTAL_PAH</v>
      </c>
      <c r="B29489" s="113" t="s">
        <v>181</v>
      </c>
      <c r="C29489" s="113">
        <v>2009</v>
      </c>
      <c r="D29489" s="113" t="s">
        <v>122</v>
      </c>
      <c r="E29489" s="113" t="s">
        <v>129</v>
      </c>
      <c r="F29489" s="113" t="s">
        <v>200</v>
      </c>
      <c r="G29489" s="113">
        <v>2.22527573786005E-2</v>
      </c>
    </row>
    <row r="29490" spans="1:7" x14ac:dyDescent="0.25">
      <c r="A29490" s="108" t="str">
        <f t="shared" si="461"/>
        <v>GB_2009_NATIONAL TOTAL_HCB</v>
      </c>
      <c r="B29490" s="113" t="s">
        <v>181</v>
      </c>
      <c r="C29490" s="113">
        <v>2009</v>
      </c>
      <c r="D29490" s="113" t="s">
        <v>122</v>
      </c>
      <c r="E29490" s="113" t="s">
        <v>130</v>
      </c>
      <c r="F29490" s="113" t="s">
        <v>200</v>
      </c>
      <c r="G29490" s="150">
        <v>3.6209312250180998E-5</v>
      </c>
    </row>
    <row r="29491" spans="1:7" x14ac:dyDescent="0.25">
      <c r="A29491" s="108" t="str">
        <f t="shared" si="461"/>
        <v>GB_2009_NATIONAL TOTAL_PCB</v>
      </c>
      <c r="B29491" s="113" t="s">
        <v>181</v>
      </c>
      <c r="C29491" s="113">
        <v>2009</v>
      </c>
      <c r="D29491" s="113" t="s">
        <v>122</v>
      </c>
      <c r="E29491" s="113" t="s">
        <v>259</v>
      </c>
      <c r="F29491" s="113" t="s">
        <v>200</v>
      </c>
      <c r="G29491" s="113">
        <v>8.1733276270879503E-4</v>
      </c>
    </row>
    <row r="29492" spans="1:7" x14ac:dyDescent="0.25">
      <c r="A29492" s="108" t="str">
        <f t="shared" si="461"/>
        <v>GB_2009_1A3(FU)_NOx</v>
      </c>
      <c r="B29492" s="113" t="s">
        <v>181</v>
      </c>
      <c r="C29492" s="113">
        <v>2009</v>
      </c>
      <c r="D29492" s="113" t="s">
        <v>134</v>
      </c>
      <c r="E29492" s="113" t="s">
        <v>199</v>
      </c>
      <c r="F29492" s="113" t="s">
        <v>200</v>
      </c>
      <c r="G29492" s="113">
        <v>447.154214729606</v>
      </c>
    </row>
    <row r="29493" spans="1:7" x14ac:dyDescent="0.25">
      <c r="A29493" s="108" t="str">
        <f t="shared" si="461"/>
        <v>GB_2009_1A3(FS)_NOx</v>
      </c>
      <c r="B29493" s="113" t="s">
        <v>181</v>
      </c>
      <c r="C29493" s="113">
        <v>2009</v>
      </c>
      <c r="D29493" s="113" t="s">
        <v>132</v>
      </c>
      <c r="E29493" s="113" t="s">
        <v>199</v>
      </c>
      <c r="F29493" s="113" t="s">
        <v>200</v>
      </c>
      <c r="G29493" s="113">
        <v>459.452682082313</v>
      </c>
    </row>
    <row r="29494" spans="1:7" x14ac:dyDescent="0.25">
      <c r="A29494" s="108" t="str">
        <f t="shared" si="461"/>
        <v>GB_2009_1A3(FU)_NMVOC</v>
      </c>
      <c r="B29494" s="113" t="s">
        <v>181</v>
      </c>
      <c r="C29494" s="113">
        <v>2009</v>
      </c>
      <c r="D29494" s="113" t="s">
        <v>134</v>
      </c>
      <c r="E29494" s="113" t="s">
        <v>123</v>
      </c>
      <c r="F29494" s="113" t="s">
        <v>200</v>
      </c>
      <c r="G29494" s="113">
        <v>108.404147857849</v>
      </c>
    </row>
    <row r="29495" spans="1:7" x14ac:dyDescent="0.25">
      <c r="A29495" s="108" t="str">
        <f t="shared" si="461"/>
        <v>GB_2009_1A3(FS)_NMVOC</v>
      </c>
      <c r="B29495" s="113" t="s">
        <v>181</v>
      </c>
      <c r="C29495" s="113">
        <v>2009</v>
      </c>
      <c r="D29495" s="113" t="s">
        <v>132</v>
      </c>
      <c r="E29495" s="113" t="s">
        <v>123</v>
      </c>
      <c r="F29495" s="113" t="s">
        <v>200</v>
      </c>
      <c r="G29495" s="113">
        <v>118.60766616714</v>
      </c>
    </row>
    <row r="29496" spans="1:7" x14ac:dyDescent="0.25">
      <c r="A29496" s="108" t="str">
        <f t="shared" si="461"/>
        <v>GB_2009_1A3(FS)_SOx</v>
      </c>
      <c r="B29496" s="113" t="s">
        <v>181</v>
      </c>
      <c r="C29496" s="113">
        <v>2009</v>
      </c>
      <c r="D29496" s="113" t="s">
        <v>132</v>
      </c>
      <c r="E29496" s="113" t="s">
        <v>201</v>
      </c>
      <c r="F29496" s="113" t="s">
        <v>200</v>
      </c>
      <c r="G29496" s="113">
        <v>0.48411556905000003</v>
      </c>
    </row>
    <row r="29497" spans="1:7" x14ac:dyDescent="0.25">
      <c r="A29497" s="108" t="str">
        <f t="shared" si="461"/>
        <v>GB_2009_1A3(FU)_NH3</v>
      </c>
      <c r="B29497" s="113" t="s">
        <v>181</v>
      </c>
      <c r="C29497" s="113">
        <v>2009</v>
      </c>
      <c r="D29497" s="113" t="s">
        <v>134</v>
      </c>
      <c r="E29497" s="113" t="s">
        <v>124</v>
      </c>
      <c r="F29497" s="113" t="s">
        <v>200</v>
      </c>
      <c r="G29497" s="113">
        <v>12.324392598112</v>
      </c>
    </row>
    <row r="29498" spans="1:7" x14ac:dyDescent="0.25">
      <c r="A29498" s="108" t="str">
        <f t="shared" si="461"/>
        <v>GB_2009_1A3(FS)_NH3</v>
      </c>
      <c r="B29498" s="113" t="s">
        <v>181</v>
      </c>
      <c r="C29498" s="113">
        <v>2009</v>
      </c>
      <c r="D29498" s="113" t="s">
        <v>132</v>
      </c>
      <c r="E29498" s="113" t="s">
        <v>124</v>
      </c>
      <c r="F29498" s="113" t="s">
        <v>200</v>
      </c>
      <c r="G29498" s="113">
        <v>13.635215508407899</v>
      </c>
    </row>
    <row r="29499" spans="1:7" x14ac:dyDescent="0.25">
      <c r="A29499" s="108" t="str">
        <f t="shared" si="461"/>
        <v>GB_2009_1A3(FU)_PM2.5</v>
      </c>
      <c r="B29499" s="113" t="s">
        <v>181</v>
      </c>
      <c r="C29499" s="113">
        <v>2009</v>
      </c>
      <c r="D29499" s="113" t="s">
        <v>134</v>
      </c>
      <c r="E29499" s="113" t="s">
        <v>203</v>
      </c>
      <c r="F29499" s="113" t="s">
        <v>200</v>
      </c>
      <c r="G29499" s="113">
        <v>21.659718475142999</v>
      </c>
    </row>
    <row r="29500" spans="1:7" x14ac:dyDescent="0.25">
      <c r="A29500" s="108" t="str">
        <f t="shared" si="461"/>
        <v>GB_2009_1A3(FS)_PM2.5</v>
      </c>
      <c r="B29500" s="113" t="s">
        <v>181</v>
      </c>
      <c r="C29500" s="113">
        <v>2009</v>
      </c>
      <c r="D29500" s="113" t="s">
        <v>132</v>
      </c>
      <c r="E29500" s="113" t="s">
        <v>203</v>
      </c>
      <c r="F29500" s="113" t="s">
        <v>200</v>
      </c>
      <c r="G29500" s="113">
        <v>22.2499121993641</v>
      </c>
    </row>
    <row r="29501" spans="1:7" x14ac:dyDescent="0.25">
      <c r="A29501" s="108" t="str">
        <f t="shared" si="461"/>
        <v>GB_2009_3D_NOx</v>
      </c>
      <c r="B29501" s="113" t="s">
        <v>181</v>
      </c>
      <c r="C29501" s="113">
        <v>2009</v>
      </c>
      <c r="D29501" s="113" t="s">
        <v>206</v>
      </c>
      <c r="E29501" s="113" t="s">
        <v>199</v>
      </c>
      <c r="F29501" s="113" t="s">
        <v>200</v>
      </c>
      <c r="G29501" s="113">
        <v>25.025494599548001</v>
      </c>
    </row>
    <row r="29502" spans="1:7" x14ac:dyDescent="0.25">
      <c r="A29502" s="108" t="str">
        <f t="shared" si="461"/>
        <v>GB_2010_NATIONAL TOTAL_NOx</v>
      </c>
      <c r="B29502" s="113" t="s">
        <v>181</v>
      </c>
      <c r="C29502" s="113">
        <v>2010</v>
      </c>
      <c r="D29502" s="113" t="s">
        <v>122</v>
      </c>
      <c r="E29502" s="113" t="s">
        <v>199</v>
      </c>
      <c r="F29502" s="113" t="s">
        <v>200</v>
      </c>
      <c r="G29502" s="113">
        <v>1247.05161728755</v>
      </c>
    </row>
    <row r="29503" spans="1:7" x14ac:dyDescent="0.25">
      <c r="A29503" s="108" t="str">
        <f t="shared" si="461"/>
        <v>GB_2010_NATIONAL TOTAL_NMVOC</v>
      </c>
      <c r="B29503" s="113" t="s">
        <v>181</v>
      </c>
      <c r="C29503" s="113">
        <v>2010</v>
      </c>
      <c r="D29503" s="113" t="s">
        <v>122</v>
      </c>
      <c r="E29503" s="113" t="s">
        <v>123</v>
      </c>
      <c r="F29503" s="113" t="s">
        <v>200</v>
      </c>
      <c r="G29503" s="113">
        <v>944.95743681513795</v>
      </c>
    </row>
    <row r="29504" spans="1:7" x14ac:dyDescent="0.25">
      <c r="A29504" s="108" t="str">
        <f t="shared" si="461"/>
        <v>GB_2010_NATIONAL TOTAL_SOx</v>
      </c>
      <c r="B29504" s="113" t="s">
        <v>181</v>
      </c>
      <c r="C29504" s="113">
        <v>2010</v>
      </c>
      <c r="D29504" s="113" t="s">
        <v>122</v>
      </c>
      <c r="E29504" s="113" t="s">
        <v>201</v>
      </c>
      <c r="F29504" s="113" t="s">
        <v>200</v>
      </c>
      <c r="G29504" s="113">
        <v>460.82990572473</v>
      </c>
    </row>
    <row r="29505" spans="1:7" x14ac:dyDescent="0.25">
      <c r="A29505" s="108" t="str">
        <f t="shared" si="461"/>
        <v>GB_2010_NATIONAL TOTAL_NH3</v>
      </c>
      <c r="B29505" s="113" t="s">
        <v>181</v>
      </c>
      <c r="C29505" s="113">
        <v>2010</v>
      </c>
      <c r="D29505" s="113" t="s">
        <v>122</v>
      </c>
      <c r="E29505" s="113" t="s">
        <v>124</v>
      </c>
      <c r="F29505" s="113" t="s">
        <v>200</v>
      </c>
      <c r="G29505" s="113">
        <v>263.04055733172203</v>
      </c>
    </row>
    <row r="29506" spans="1:7" x14ac:dyDescent="0.25">
      <c r="A29506" s="108" t="str">
        <f t="shared" si="461"/>
        <v>GB_2010_NATIONAL TOTAL_PM2.5</v>
      </c>
      <c r="B29506" s="113" t="s">
        <v>181</v>
      </c>
      <c r="C29506" s="113">
        <v>2010</v>
      </c>
      <c r="D29506" s="113" t="s">
        <v>122</v>
      </c>
      <c r="E29506" s="113" t="s">
        <v>203</v>
      </c>
      <c r="F29506" s="113" t="s">
        <v>200</v>
      </c>
      <c r="G29506" s="113">
        <v>85.470448014355597</v>
      </c>
    </row>
    <row r="29507" spans="1:7" x14ac:dyDescent="0.25">
      <c r="A29507" s="108" t="str">
        <f t="shared" si="461"/>
        <v>GB_2010_NATIONAL TOTAL_Pb</v>
      </c>
      <c r="B29507" s="113" t="s">
        <v>181</v>
      </c>
      <c r="C29507" s="113">
        <v>2010</v>
      </c>
      <c r="D29507" s="113" t="s">
        <v>122</v>
      </c>
      <c r="E29507" s="113" t="s">
        <v>125</v>
      </c>
      <c r="F29507" s="113" t="s">
        <v>200</v>
      </c>
      <c r="G29507" s="113">
        <v>0.13914606036179999</v>
      </c>
    </row>
    <row r="29508" spans="1:7" x14ac:dyDescent="0.25">
      <c r="A29508" s="108" t="str">
        <f t="shared" si="461"/>
        <v>GB_2010_NATIONAL TOTAL_Cd</v>
      </c>
      <c r="B29508" s="113" t="s">
        <v>181</v>
      </c>
      <c r="C29508" s="113">
        <v>2010</v>
      </c>
      <c r="D29508" s="113" t="s">
        <v>122</v>
      </c>
      <c r="E29508" s="113" t="s">
        <v>126</v>
      </c>
      <c r="F29508" s="113" t="s">
        <v>200</v>
      </c>
      <c r="G29508" s="113">
        <v>4.376941604499E-3</v>
      </c>
    </row>
    <row r="29509" spans="1:7" x14ac:dyDescent="0.25">
      <c r="A29509" s="108" t="str">
        <f t="shared" si="461"/>
        <v>GB_2010_NATIONAL TOTAL_Hg</v>
      </c>
      <c r="B29509" s="113" t="s">
        <v>181</v>
      </c>
      <c r="C29509" s="113">
        <v>2010</v>
      </c>
      <c r="D29509" s="113" t="s">
        <v>122</v>
      </c>
      <c r="E29509" s="113" t="s">
        <v>127</v>
      </c>
      <c r="F29509" s="113" t="s">
        <v>200</v>
      </c>
      <c r="G29509" s="113">
        <v>6.9679974840710004E-3</v>
      </c>
    </row>
    <row r="29510" spans="1:7" x14ac:dyDescent="0.25">
      <c r="A29510" s="108" t="str">
        <f t="shared" si="461"/>
        <v>GB_2010_NATIONAL TOTAL_DIOX</v>
      </c>
      <c r="B29510" s="113" t="s">
        <v>181</v>
      </c>
      <c r="C29510" s="113">
        <v>2010</v>
      </c>
      <c r="D29510" s="113" t="s">
        <v>122</v>
      </c>
      <c r="E29510" s="113" t="s">
        <v>128</v>
      </c>
      <c r="F29510" s="113" t="s">
        <v>200</v>
      </c>
      <c r="G29510" s="150">
        <v>1.7127223396748299E-7</v>
      </c>
    </row>
    <row r="29511" spans="1:7" x14ac:dyDescent="0.25">
      <c r="A29511" s="108" t="str">
        <f t="shared" ref="A29511:A29574" si="462">CONCATENATE(B29511,"_",C29511,"_",D29511,"_",E29511)</f>
        <v>GB_2010_NATIONAL TOTAL_PAH</v>
      </c>
      <c r="B29511" s="113" t="s">
        <v>181</v>
      </c>
      <c r="C29511" s="113">
        <v>2010</v>
      </c>
      <c r="D29511" s="113" t="s">
        <v>122</v>
      </c>
      <c r="E29511" s="113" t="s">
        <v>129</v>
      </c>
      <c r="F29511" s="113" t="s">
        <v>200</v>
      </c>
      <c r="G29511" s="113">
        <v>2.3836108604265001E-2</v>
      </c>
    </row>
    <row r="29512" spans="1:7" x14ac:dyDescent="0.25">
      <c r="A29512" s="108" t="str">
        <f t="shared" si="462"/>
        <v>GB_2010_NATIONAL TOTAL_HCB</v>
      </c>
      <c r="B29512" s="113" t="s">
        <v>181</v>
      </c>
      <c r="C29512" s="113">
        <v>2010</v>
      </c>
      <c r="D29512" s="113" t="s">
        <v>122</v>
      </c>
      <c r="E29512" s="113" t="s">
        <v>130</v>
      </c>
      <c r="F29512" s="113" t="s">
        <v>200</v>
      </c>
      <c r="G29512" s="150">
        <v>3.5029898669282002E-5</v>
      </c>
    </row>
    <row r="29513" spans="1:7" x14ac:dyDescent="0.25">
      <c r="A29513" s="108" t="str">
        <f t="shared" si="462"/>
        <v>GB_2010_NATIONAL TOTAL_PCB</v>
      </c>
      <c r="B29513" s="113" t="s">
        <v>181</v>
      </c>
      <c r="C29513" s="113">
        <v>2010</v>
      </c>
      <c r="D29513" s="113" t="s">
        <v>122</v>
      </c>
      <c r="E29513" s="113" t="s">
        <v>259</v>
      </c>
      <c r="F29513" s="113" t="s">
        <v>200</v>
      </c>
      <c r="G29513" s="113">
        <v>7.7955964537332399E-4</v>
      </c>
    </row>
    <row r="29514" spans="1:7" x14ac:dyDescent="0.25">
      <c r="A29514" s="108" t="str">
        <f t="shared" si="462"/>
        <v>GB_2010_1A3(FU)_NOx</v>
      </c>
      <c r="B29514" s="113" t="s">
        <v>181</v>
      </c>
      <c r="C29514" s="113">
        <v>2010</v>
      </c>
      <c r="D29514" s="113" t="s">
        <v>134</v>
      </c>
      <c r="E29514" s="113" t="s">
        <v>199</v>
      </c>
      <c r="F29514" s="113" t="s">
        <v>200</v>
      </c>
      <c r="G29514" s="113">
        <v>426.76061518778602</v>
      </c>
    </row>
    <row r="29515" spans="1:7" x14ac:dyDescent="0.25">
      <c r="A29515" s="108" t="str">
        <f t="shared" si="462"/>
        <v>GB_2010_1A3(FS)_NOx</v>
      </c>
      <c r="B29515" s="113" t="s">
        <v>181</v>
      </c>
      <c r="C29515" s="113">
        <v>2010</v>
      </c>
      <c r="D29515" s="113" t="s">
        <v>132</v>
      </c>
      <c r="E29515" s="113" t="s">
        <v>199</v>
      </c>
      <c r="F29515" s="113" t="s">
        <v>200</v>
      </c>
      <c r="G29515" s="113">
        <v>434.51208356571198</v>
      </c>
    </row>
    <row r="29516" spans="1:7" x14ac:dyDescent="0.25">
      <c r="A29516" s="108" t="str">
        <f t="shared" si="462"/>
        <v>GB_2010_1A3(FU)_NMVOC</v>
      </c>
      <c r="B29516" s="113" t="s">
        <v>181</v>
      </c>
      <c r="C29516" s="113">
        <v>2010</v>
      </c>
      <c r="D29516" s="113" t="s">
        <v>134</v>
      </c>
      <c r="E29516" s="113" t="s">
        <v>123</v>
      </c>
      <c r="F29516" s="113" t="s">
        <v>200</v>
      </c>
      <c r="G29516" s="113">
        <v>98.337984510891005</v>
      </c>
    </row>
    <row r="29517" spans="1:7" x14ac:dyDescent="0.25">
      <c r="A29517" s="108" t="str">
        <f t="shared" si="462"/>
        <v>GB_2010_1A3(FS)_NMVOC</v>
      </c>
      <c r="B29517" s="113" t="s">
        <v>181</v>
      </c>
      <c r="C29517" s="113">
        <v>2010</v>
      </c>
      <c r="D29517" s="113" t="s">
        <v>132</v>
      </c>
      <c r="E29517" s="113" t="s">
        <v>123</v>
      </c>
      <c r="F29517" s="113" t="s">
        <v>200</v>
      </c>
      <c r="G29517" s="113">
        <v>109.184923246742</v>
      </c>
    </row>
    <row r="29518" spans="1:7" x14ac:dyDescent="0.25">
      <c r="A29518" s="108" t="str">
        <f t="shared" si="462"/>
        <v>GB_2010_1A3(FS)_SOx</v>
      </c>
      <c r="B29518" s="113" t="s">
        <v>181</v>
      </c>
      <c r="C29518" s="113">
        <v>2010</v>
      </c>
      <c r="D29518" s="113" t="s">
        <v>132</v>
      </c>
      <c r="E29518" s="113" t="s">
        <v>201</v>
      </c>
      <c r="F29518" s="113" t="s">
        <v>200</v>
      </c>
      <c r="G29518" s="113">
        <v>0.47840589877900003</v>
      </c>
    </row>
    <row r="29519" spans="1:7" x14ac:dyDescent="0.25">
      <c r="A29519" s="108" t="str">
        <f t="shared" si="462"/>
        <v>GB_2010_1A3(FU)_NH3</v>
      </c>
      <c r="B29519" s="113" t="s">
        <v>181</v>
      </c>
      <c r="C29519" s="113">
        <v>2010</v>
      </c>
      <c r="D29519" s="113" t="s">
        <v>134</v>
      </c>
      <c r="E29519" s="113" t="s">
        <v>124</v>
      </c>
      <c r="F29519" s="113" t="s">
        <v>200</v>
      </c>
      <c r="G29519" s="113">
        <v>11.046162065163999</v>
      </c>
    </row>
    <row r="29520" spans="1:7" x14ac:dyDescent="0.25">
      <c r="A29520" s="108" t="str">
        <f t="shared" si="462"/>
        <v>GB_2010_1A3(FS)_NH3</v>
      </c>
      <c r="B29520" s="113" t="s">
        <v>181</v>
      </c>
      <c r="C29520" s="113">
        <v>2010</v>
      </c>
      <c r="D29520" s="113" t="s">
        <v>132</v>
      </c>
      <c r="E29520" s="113" t="s">
        <v>124</v>
      </c>
      <c r="F29520" s="113" t="s">
        <v>200</v>
      </c>
      <c r="G29520" s="113">
        <v>12.448298673633399</v>
      </c>
    </row>
    <row r="29521" spans="1:7" x14ac:dyDescent="0.25">
      <c r="A29521" s="108" t="str">
        <f t="shared" si="462"/>
        <v>GB_2010_1A3(FU)_PM2.5</v>
      </c>
      <c r="B29521" s="113" t="s">
        <v>181</v>
      </c>
      <c r="C29521" s="113">
        <v>2010</v>
      </c>
      <c r="D29521" s="113" t="s">
        <v>134</v>
      </c>
      <c r="E29521" s="113" t="s">
        <v>203</v>
      </c>
      <c r="F29521" s="113" t="s">
        <v>200</v>
      </c>
      <c r="G29521" s="113">
        <v>21.052729764811001</v>
      </c>
    </row>
    <row r="29522" spans="1:7" x14ac:dyDescent="0.25">
      <c r="A29522" s="108" t="str">
        <f t="shared" si="462"/>
        <v>GB_2010_1A3(FS)_PM2.5</v>
      </c>
      <c r="B29522" s="113" t="s">
        <v>181</v>
      </c>
      <c r="C29522" s="113">
        <v>2010</v>
      </c>
      <c r="D29522" s="113" t="s">
        <v>132</v>
      </c>
      <c r="E29522" s="113" t="s">
        <v>203</v>
      </c>
      <c r="F29522" s="113" t="s">
        <v>200</v>
      </c>
      <c r="G29522" s="113">
        <v>21.471707471744601</v>
      </c>
    </row>
    <row r="29523" spans="1:7" x14ac:dyDescent="0.25">
      <c r="A29523" s="108" t="str">
        <f t="shared" si="462"/>
        <v>GB_2010_3D_NOx</v>
      </c>
      <c r="B29523" s="113" t="s">
        <v>181</v>
      </c>
      <c r="C29523" s="113">
        <v>2010</v>
      </c>
      <c r="D29523" s="113" t="s">
        <v>206</v>
      </c>
      <c r="E29523" s="113" t="s">
        <v>199</v>
      </c>
      <c r="F29523" s="113" t="s">
        <v>200</v>
      </c>
      <c r="G29523" s="113">
        <v>25.79606386112</v>
      </c>
    </row>
    <row r="29524" spans="1:7" x14ac:dyDescent="0.25">
      <c r="A29524" s="108" t="str">
        <f t="shared" si="462"/>
        <v>GB_2011_NATIONAL TOTAL_NOx</v>
      </c>
      <c r="B29524" s="113" t="s">
        <v>181</v>
      </c>
      <c r="C29524" s="113">
        <v>2011</v>
      </c>
      <c r="D29524" s="113" t="s">
        <v>122</v>
      </c>
      <c r="E29524" s="113" t="s">
        <v>199</v>
      </c>
      <c r="F29524" s="113" t="s">
        <v>200</v>
      </c>
      <c r="G29524" s="113">
        <v>1166.15670985837</v>
      </c>
    </row>
    <row r="29525" spans="1:7" x14ac:dyDescent="0.25">
      <c r="A29525" s="108" t="str">
        <f t="shared" si="462"/>
        <v>GB_2011_NATIONAL TOTAL_NMVOC</v>
      </c>
      <c r="B29525" s="113" t="s">
        <v>181</v>
      </c>
      <c r="C29525" s="113">
        <v>2011</v>
      </c>
      <c r="D29525" s="113" t="s">
        <v>122</v>
      </c>
      <c r="E29525" s="113" t="s">
        <v>123</v>
      </c>
      <c r="F29525" s="113" t="s">
        <v>200</v>
      </c>
      <c r="G29525" s="113">
        <v>917.214281734255</v>
      </c>
    </row>
    <row r="29526" spans="1:7" x14ac:dyDescent="0.25">
      <c r="A29526" s="108" t="str">
        <f t="shared" si="462"/>
        <v>GB_2011_NATIONAL TOTAL_SOx</v>
      </c>
      <c r="B29526" s="113" t="s">
        <v>181</v>
      </c>
      <c r="C29526" s="113">
        <v>2011</v>
      </c>
      <c r="D29526" s="113" t="s">
        <v>122</v>
      </c>
      <c r="E29526" s="113" t="s">
        <v>201</v>
      </c>
      <c r="F29526" s="113" t="s">
        <v>200</v>
      </c>
      <c r="G29526" s="113">
        <v>427.12127104921302</v>
      </c>
    </row>
    <row r="29527" spans="1:7" x14ac:dyDescent="0.25">
      <c r="A29527" s="108" t="str">
        <f t="shared" si="462"/>
        <v>GB_2011_NATIONAL TOTAL_NH3</v>
      </c>
      <c r="B29527" s="113" t="s">
        <v>181</v>
      </c>
      <c r="C29527" s="113">
        <v>2011</v>
      </c>
      <c r="D29527" s="113" t="s">
        <v>122</v>
      </c>
      <c r="E29527" s="113" t="s">
        <v>124</v>
      </c>
      <c r="F29527" s="113" t="s">
        <v>200</v>
      </c>
      <c r="G29527" s="113">
        <v>262.75294928093899</v>
      </c>
    </row>
    <row r="29528" spans="1:7" x14ac:dyDescent="0.25">
      <c r="A29528" s="108" t="str">
        <f t="shared" si="462"/>
        <v>GB_2011_NATIONAL TOTAL_PM2.5</v>
      </c>
      <c r="B29528" s="113" t="s">
        <v>181</v>
      </c>
      <c r="C29528" s="113">
        <v>2011</v>
      </c>
      <c r="D29528" s="113" t="s">
        <v>122</v>
      </c>
      <c r="E29528" s="113" t="s">
        <v>203</v>
      </c>
      <c r="F29528" s="113" t="s">
        <v>200</v>
      </c>
      <c r="G29528" s="113">
        <v>79.307279549982695</v>
      </c>
    </row>
    <row r="29529" spans="1:7" x14ac:dyDescent="0.25">
      <c r="A29529" s="108" t="str">
        <f t="shared" si="462"/>
        <v>GB_2011_NATIONAL TOTAL_Pb</v>
      </c>
      <c r="B29529" s="113" t="s">
        <v>181</v>
      </c>
      <c r="C29529" s="113">
        <v>2011</v>
      </c>
      <c r="D29529" s="113" t="s">
        <v>122</v>
      </c>
      <c r="E29529" s="113" t="s">
        <v>125</v>
      </c>
      <c r="F29529" s="113" t="s">
        <v>200</v>
      </c>
      <c r="G29529" s="113">
        <v>0.13676176603373499</v>
      </c>
    </row>
    <row r="29530" spans="1:7" x14ac:dyDescent="0.25">
      <c r="A29530" s="108" t="str">
        <f t="shared" si="462"/>
        <v>GB_2011_NATIONAL TOTAL_Cd</v>
      </c>
      <c r="B29530" s="113" t="s">
        <v>181</v>
      </c>
      <c r="C29530" s="113">
        <v>2011</v>
      </c>
      <c r="D29530" s="113" t="s">
        <v>122</v>
      </c>
      <c r="E29530" s="113" t="s">
        <v>126</v>
      </c>
      <c r="F29530" s="113" t="s">
        <v>200</v>
      </c>
      <c r="G29530" s="113">
        <v>4.590882313316E-3</v>
      </c>
    </row>
    <row r="29531" spans="1:7" x14ac:dyDescent="0.25">
      <c r="A29531" s="108" t="str">
        <f t="shared" si="462"/>
        <v>GB_2011_NATIONAL TOTAL_Hg</v>
      </c>
      <c r="B29531" s="113" t="s">
        <v>181</v>
      </c>
      <c r="C29531" s="113">
        <v>2011</v>
      </c>
      <c r="D29531" s="113" t="s">
        <v>122</v>
      </c>
      <c r="E29531" s="113" t="s">
        <v>127</v>
      </c>
      <c r="F29531" s="113" t="s">
        <v>200</v>
      </c>
      <c r="G29531" s="113">
        <v>6.4184580029739997E-3</v>
      </c>
    </row>
    <row r="29532" spans="1:7" x14ac:dyDescent="0.25">
      <c r="A29532" s="108" t="str">
        <f t="shared" si="462"/>
        <v>GB_2011_NATIONAL TOTAL_DIOX</v>
      </c>
      <c r="B29532" s="113" t="s">
        <v>181</v>
      </c>
      <c r="C29532" s="113">
        <v>2011</v>
      </c>
      <c r="D29532" s="113" t="s">
        <v>122</v>
      </c>
      <c r="E29532" s="113" t="s">
        <v>128</v>
      </c>
      <c r="F29532" s="113" t="s">
        <v>200</v>
      </c>
      <c r="G29532" s="150">
        <v>1.56721724741967E-7</v>
      </c>
    </row>
    <row r="29533" spans="1:7" x14ac:dyDescent="0.25">
      <c r="A29533" s="108" t="str">
        <f t="shared" si="462"/>
        <v>GB_2011_NATIONAL TOTAL_PAH</v>
      </c>
      <c r="B29533" s="113" t="s">
        <v>181</v>
      </c>
      <c r="C29533" s="113">
        <v>2011</v>
      </c>
      <c r="D29533" s="113" t="s">
        <v>122</v>
      </c>
      <c r="E29533" s="113" t="s">
        <v>129</v>
      </c>
      <c r="F29533" s="113" t="s">
        <v>200</v>
      </c>
      <c r="G29533" s="113">
        <v>2.3255942581798101E-2</v>
      </c>
    </row>
    <row r="29534" spans="1:7" x14ac:dyDescent="0.25">
      <c r="A29534" s="108" t="str">
        <f t="shared" si="462"/>
        <v>GB_2011_NATIONAL TOTAL_HCB</v>
      </c>
      <c r="B29534" s="113" t="s">
        <v>181</v>
      </c>
      <c r="C29534" s="113">
        <v>2011</v>
      </c>
      <c r="D29534" s="113" t="s">
        <v>122</v>
      </c>
      <c r="E29534" s="113" t="s">
        <v>130</v>
      </c>
      <c r="F29534" s="113" t="s">
        <v>200</v>
      </c>
      <c r="G29534" s="150">
        <v>2.5630447931124999E-5</v>
      </c>
    </row>
    <row r="29535" spans="1:7" x14ac:dyDescent="0.25">
      <c r="A29535" s="108" t="str">
        <f t="shared" si="462"/>
        <v>GB_2011_NATIONAL TOTAL_PCB</v>
      </c>
      <c r="B29535" s="113" t="s">
        <v>181</v>
      </c>
      <c r="C29535" s="113">
        <v>2011</v>
      </c>
      <c r="D29535" s="113" t="s">
        <v>122</v>
      </c>
      <c r="E29535" s="113" t="s">
        <v>259</v>
      </c>
      <c r="F29535" s="113" t="s">
        <v>200</v>
      </c>
      <c r="G29535" s="113">
        <v>7.4761045293460096E-4</v>
      </c>
    </row>
    <row r="29536" spans="1:7" x14ac:dyDescent="0.25">
      <c r="A29536" s="108" t="str">
        <f t="shared" si="462"/>
        <v>GB_2011_1A3(FU)_NOx</v>
      </c>
      <c r="B29536" s="113" t="s">
        <v>181</v>
      </c>
      <c r="C29536" s="113">
        <v>2011</v>
      </c>
      <c r="D29536" s="113" t="s">
        <v>134</v>
      </c>
      <c r="E29536" s="113" t="s">
        <v>199</v>
      </c>
      <c r="F29536" s="113" t="s">
        <v>200</v>
      </c>
      <c r="G29536" s="113">
        <v>400.98795291749599</v>
      </c>
    </row>
    <row r="29537" spans="1:7" x14ac:dyDescent="0.25">
      <c r="A29537" s="108" t="str">
        <f t="shared" si="462"/>
        <v>GB_2011_1A3(FS)_NOx</v>
      </c>
      <c r="B29537" s="113" t="s">
        <v>181</v>
      </c>
      <c r="C29537" s="113">
        <v>2011</v>
      </c>
      <c r="D29537" s="113" t="s">
        <v>132</v>
      </c>
      <c r="E29537" s="113" t="s">
        <v>199</v>
      </c>
      <c r="F29537" s="113" t="s">
        <v>200</v>
      </c>
      <c r="G29537" s="113">
        <v>409.14515502008499</v>
      </c>
    </row>
    <row r="29538" spans="1:7" x14ac:dyDescent="0.25">
      <c r="A29538" s="108" t="str">
        <f t="shared" si="462"/>
        <v>GB_2011_1A3(FU)_NMVOC</v>
      </c>
      <c r="B29538" s="113" t="s">
        <v>181</v>
      </c>
      <c r="C29538" s="113">
        <v>2011</v>
      </c>
      <c r="D29538" s="113" t="s">
        <v>134</v>
      </c>
      <c r="E29538" s="113" t="s">
        <v>123</v>
      </c>
      <c r="F29538" s="113" t="s">
        <v>200</v>
      </c>
      <c r="G29538" s="113">
        <v>83.639142376075</v>
      </c>
    </row>
    <row r="29539" spans="1:7" x14ac:dyDescent="0.25">
      <c r="A29539" s="108" t="str">
        <f t="shared" si="462"/>
        <v>GB_2011_1A3(FS)_NMVOC</v>
      </c>
      <c r="B29539" s="113" t="s">
        <v>181</v>
      </c>
      <c r="C29539" s="113">
        <v>2011</v>
      </c>
      <c r="D29539" s="113" t="s">
        <v>132</v>
      </c>
      <c r="E29539" s="113" t="s">
        <v>123</v>
      </c>
      <c r="F29539" s="113" t="s">
        <v>200</v>
      </c>
      <c r="G29539" s="113">
        <v>93.2102263904778</v>
      </c>
    </row>
    <row r="29540" spans="1:7" x14ac:dyDescent="0.25">
      <c r="A29540" s="108" t="str">
        <f t="shared" si="462"/>
        <v>GB_2011_1A3(FS)_SOx</v>
      </c>
      <c r="B29540" s="113" t="s">
        <v>181</v>
      </c>
      <c r="C29540" s="113">
        <v>2011</v>
      </c>
      <c r="D29540" s="113" t="s">
        <v>132</v>
      </c>
      <c r="E29540" s="113" t="s">
        <v>201</v>
      </c>
      <c r="F29540" s="113" t="s">
        <v>200</v>
      </c>
      <c r="G29540" s="113">
        <v>0.45370576244600003</v>
      </c>
    </row>
    <row r="29541" spans="1:7" x14ac:dyDescent="0.25">
      <c r="A29541" s="108" t="str">
        <f t="shared" si="462"/>
        <v>GB_2011_1A3(FU)_NH3</v>
      </c>
      <c r="B29541" s="113" t="s">
        <v>181</v>
      </c>
      <c r="C29541" s="113">
        <v>2011</v>
      </c>
      <c r="D29541" s="113" t="s">
        <v>134</v>
      </c>
      <c r="E29541" s="113" t="s">
        <v>124</v>
      </c>
      <c r="F29541" s="113" t="s">
        <v>200</v>
      </c>
      <c r="G29541" s="113">
        <v>9.7674142119709995</v>
      </c>
    </row>
    <row r="29542" spans="1:7" x14ac:dyDescent="0.25">
      <c r="A29542" s="108" t="str">
        <f t="shared" si="462"/>
        <v>GB_2011_1A3(FS)_NH3</v>
      </c>
      <c r="B29542" s="113" t="s">
        <v>181</v>
      </c>
      <c r="C29542" s="113">
        <v>2011</v>
      </c>
      <c r="D29542" s="113" t="s">
        <v>132</v>
      </c>
      <c r="E29542" s="113" t="s">
        <v>124</v>
      </c>
      <c r="F29542" s="113" t="s">
        <v>200</v>
      </c>
      <c r="G29542" s="113">
        <v>11.040310843145701</v>
      </c>
    </row>
    <row r="29543" spans="1:7" x14ac:dyDescent="0.25">
      <c r="A29543" s="108" t="str">
        <f t="shared" si="462"/>
        <v>GB_2011_1A3(FU)_PM2.5</v>
      </c>
      <c r="B29543" s="113" t="s">
        <v>181</v>
      </c>
      <c r="C29543" s="113">
        <v>2011</v>
      </c>
      <c r="D29543" s="113" t="s">
        <v>134</v>
      </c>
      <c r="E29543" s="113" t="s">
        <v>203</v>
      </c>
      <c r="F29543" s="113" t="s">
        <v>200</v>
      </c>
      <c r="G29543" s="113">
        <v>19.474193598997001</v>
      </c>
    </row>
    <row r="29544" spans="1:7" x14ac:dyDescent="0.25">
      <c r="A29544" s="108" t="str">
        <f t="shared" si="462"/>
        <v>GB_2011_1A3(FS)_PM2.5</v>
      </c>
      <c r="B29544" s="113" t="s">
        <v>181</v>
      </c>
      <c r="C29544" s="113">
        <v>2011</v>
      </c>
      <c r="D29544" s="113" t="s">
        <v>132</v>
      </c>
      <c r="E29544" s="113" t="s">
        <v>203</v>
      </c>
      <c r="F29544" s="113" t="s">
        <v>200</v>
      </c>
      <c r="G29544" s="113">
        <v>19.970250664808699</v>
      </c>
    </row>
    <row r="29545" spans="1:7" x14ac:dyDescent="0.25">
      <c r="A29545" s="108" t="str">
        <f t="shared" si="462"/>
        <v>GB_2011_3D_NOx</v>
      </c>
      <c r="B29545" s="113" t="s">
        <v>181</v>
      </c>
      <c r="C29545" s="113">
        <v>2011</v>
      </c>
      <c r="D29545" s="113" t="s">
        <v>206</v>
      </c>
      <c r="E29545" s="113" t="s">
        <v>199</v>
      </c>
      <c r="F29545" s="113" t="s">
        <v>200</v>
      </c>
      <c r="G29545" s="113">
        <v>25.804865084825</v>
      </c>
    </row>
    <row r="29546" spans="1:7" x14ac:dyDescent="0.25">
      <c r="A29546" s="108" t="str">
        <f t="shared" si="462"/>
        <v>GB_2012_NATIONAL TOTAL_NOx</v>
      </c>
      <c r="B29546" s="113" t="s">
        <v>181</v>
      </c>
      <c r="C29546" s="113">
        <v>2012</v>
      </c>
      <c r="D29546" s="113" t="s">
        <v>122</v>
      </c>
      <c r="E29546" s="113" t="s">
        <v>199</v>
      </c>
      <c r="F29546" s="113" t="s">
        <v>200</v>
      </c>
      <c r="G29546" s="113">
        <v>1193.5821956145201</v>
      </c>
    </row>
    <row r="29547" spans="1:7" x14ac:dyDescent="0.25">
      <c r="A29547" s="108" t="str">
        <f t="shared" si="462"/>
        <v>GB_2012_NATIONAL TOTAL_NMVOC</v>
      </c>
      <c r="B29547" s="113" t="s">
        <v>181</v>
      </c>
      <c r="C29547" s="113">
        <v>2012</v>
      </c>
      <c r="D29547" s="113" t="s">
        <v>122</v>
      </c>
      <c r="E29547" s="113" t="s">
        <v>123</v>
      </c>
      <c r="F29547" s="113" t="s">
        <v>200</v>
      </c>
      <c r="G29547" s="113">
        <v>902.80472015057205</v>
      </c>
    </row>
    <row r="29548" spans="1:7" x14ac:dyDescent="0.25">
      <c r="A29548" s="108" t="str">
        <f t="shared" si="462"/>
        <v>GB_2012_NATIONAL TOTAL_SOx</v>
      </c>
      <c r="B29548" s="113" t="s">
        <v>181</v>
      </c>
      <c r="C29548" s="113">
        <v>2012</v>
      </c>
      <c r="D29548" s="113" t="s">
        <v>122</v>
      </c>
      <c r="E29548" s="113" t="s">
        <v>201</v>
      </c>
      <c r="F29548" s="113" t="s">
        <v>200</v>
      </c>
      <c r="G29548" s="113">
        <v>476.90180059007002</v>
      </c>
    </row>
    <row r="29549" spans="1:7" x14ac:dyDescent="0.25">
      <c r="A29549" s="108" t="str">
        <f t="shared" si="462"/>
        <v>GB_2012_NATIONAL TOTAL_NH3</v>
      </c>
      <c r="B29549" s="113" t="s">
        <v>181</v>
      </c>
      <c r="C29549" s="113">
        <v>2012</v>
      </c>
      <c r="D29549" s="113" t="s">
        <v>122</v>
      </c>
      <c r="E29549" s="113" t="s">
        <v>124</v>
      </c>
      <c r="F29549" s="113" t="s">
        <v>200</v>
      </c>
      <c r="G29549" s="113">
        <v>261.621879716796</v>
      </c>
    </row>
    <row r="29550" spans="1:7" x14ac:dyDescent="0.25">
      <c r="A29550" s="108" t="str">
        <f t="shared" si="462"/>
        <v>GB_2012_NATIONAL TOTAL_PM2.5</v>
      </c>
      <c r="B29550" s="113" t="s">
        <v>181</v>
      </c>
      <c r="C29550" s="113">
        <v>2012</v>
      </c>
      <c r="D29550" s="113" t="s">
        <v>122</v>
      </c>
      <c r="E29550" s="113" t="s">
        <v>203</v>
      </c>
      <c r="F29550" s="113" t="s">
        <v>200</v>
      </c>
      <c r="G29550" s="113">
        <v>79.930524611829</v>
      </c>
    </row>
    <row r="29551" spans="1:7" x14ac:dyDescent="0.25">
      <c r="A29551" s="108" t="str">
        <f t="shared" si="462"/>
        <v>GB_2012_NATIONAL TOTAL_Pb</v>
      </c>
      <c r="B29551" s="113" t="s">
        <v>181</v>
      </c>
      <c r="C29551" s="113">
        <v>2012</v>
      </c>
      <c r="D29551" s="113" t="s">
        <v>122</v>
      </c>
      <c r="E29551" s="113" t="s">
        <v>125</v>
      </c>
      <c r="F29551" s="113" t="s">
        <v>200</v>
      </c>
      <c r="G29551" s="113">
        <v>0.13799716143199001</v>
      </c>
    </row>
    <row r="29552" spans="1:7" x14ac:dyDescent="0.25">
      <c r="A29552" s="108" t="str">
        <f t="shared" si="462"/>
        <v>GB_2012_NATIONAL TOTAL_Cd</v>
      </c>
      <c r="B29552" s="113" t="s">
        <v>181</v>
      </c>
      <c r="C29552" s="113">
        <v>2012</v>
      </c>
      <c r="D29552" s="113" t="s">
        <v>122</v>
      </c>
      <c r="E29552" s="113" t="s">
        <v>126</v>
      </c>
      <c r="F29552" s="113" t="s">
        <v>200</v>
      </c>
      <c r="G29552" s="113">
        <v>4.0646989369720003E-3</v>
      </c>
    </row>
    <row r="29553" spans="1:7" x14ac:dyDescent="0.25">
      <c r="A29553" s="108" t="str">
        <f t="shared" si="462"/>
        <v>GB_2012_NATIONAL TOTAL_Hg</v>
      </c>
      <c r="B29553" s="113" t="s">
        <v>181</v>
      </c>
      <c r="C29553" s="113">
        <v>2012</v>
      </c>
      <c r="D29553" s="113" t="s">
        <v>122</v>
      </c>
      <c r="E29553" s="113" t="s">
        <v>127</v>
      </c>
      <c r="F29553" s="113" t="s">
        <v>200</v>
      </c>
      <c r="G29553" s="113">
        <v>6.127385035913E-3</v>
      </c>
    </row>
    <row r="29554" spans="1:7" x14ac:dyDescent="0.25">
      <c r="A29554" s="108" t="str">
        <f t="shared" si="462"/>
        <v>GB_2012_NATIONAL TOTAL_DIOX</v>
      </c>
      <c r="B29554" s="113" t="s">
        <v>181</v>
      </c>
      <c r="C29554" s="113">
        <v>2012</v>
      </c>
      <c r="D29554" s="113" t="s">
        <v>122</v>
      </c>
      <c r="E29554" s="113" t="s">
        <v>128</v>
      </c>
      <c r="F29554" s="113" t="s">
        <v>200</v>
      </c>
      <c r="G29554" s="150">
        <v>1.5349624414598901E-7</v>
      </c>
    </row>
    <row r="29555" spans="1:7" x14ac:dyDescent="0.25">
      <c r="A29555" s="108" t="str">
        <f t="shared" si="462"/>
        <v>GB_2012_NATIONAL TOTAL_PAH</v>
      </c>
      <c r="B29555" s="113" t="s">
        <v>181</v>
      </c>
      <c r="C29555" s="113">
        <v>2012</v>
      </c>
      <c r="D29555" s="113" t="s">
        <v>122</v>
      </c>
      <c r="E29555" s="113" t="s">
        <v>129</v>
      </c>
      <c r="F29555" s="113" t="s">
        <v>200</v>
      </c>
      <c r="G29555" s="113">
        <v>2.3551304009447799E-2</v>
      </c>
    </row>
    <row r="29556" spans="1:7" x14ac:dyDescent="0.25">
      <c r="A29556" s="108" t="str">
        <f t="shared" si="462"/>
        <v>GB_2012_NATIONAL TOTAL_HCB</v>
      </c>
      <c r="B29556" s="113" t="s">
        <v>181</v>
      </c>
      <c r="C29556" s="113">
        <v>2012</v>
      </c>
      <c r="D29556" s="113" t="s">
        <v>122</v>
      </c>
      <c r="E29556" s="113" t="s">
        <v>130</v>
      </c>
      <c r="F29556" s="113" t="s">
        <v>200</v>
      </c>
      <c r="G29556" s="150">
        <v>2.4573069912987E-5</v>
      </c>
    </row>
    <row r="29557" spans="1:7" x14ac:dyDescent="0.25">
      <c r="A29557" s="108" t="str">
        <f t="shared" si="462"/>
        <v>GB_2012_NATIONAL TOTAL_PCB</v>
      </c>
      <c r="B29557" s="113" t="s">
        <v>181</v>
      </c>
      <c r="C29557" s="113">
        <v>2012</v>
      </c>
      <c r="D29557" s="113" t="s">
        <v>122</v>
      </c>
      <c r="E29557" s="113" t="s">
        <v>259</v>
      </c>
      <c r="F29557" s="113" t="s">
        <v>200</v>
      </c>
      <c r="G29557" s="113">
        <v>6.9817304879270399E-4</v>
      </c>
    </row>
    <row r="29558" spans="1:7" x14ac:dyDescent="0.25">
      <c r="A29558" s="108" t="str">
        <f t="shared" si="462"/>
        <v>GB_2012_1A3(FU)_NOx</v>
      </c>
      <c r="B29558" s="113" t="s">
        <v>181</v>
      </c>
      <c r="C29558" s="113">
        <v>2012</v>
      </c>
      <c r="D29558" s="113" t="s">
        <v>134</v>
      </c>
      <c r="E29558" s="113" t="s">
        <v>199</v>
      </c>
      <c r="F29558" s="113" t="s">
        <v>200</v>
      </c>
      <c r="G29558" s="113">
        <v>386.030039665049</v>
      </c>
    </row>
    <row r="29559" spans="1:7" x14ac:dyDescent="0.25">
      <c r="A29559" s="108" t="str">
        <f t="shared" si="462"/>
        <v>GB_2012_1A3(FS)_NOx</v>
      </c>
      <c r="B29559" s="113" t="s">
        <v>181</v>
      </c>
      <c r="C29559" s="113">
        <v>2012</v>
      </c>
      <c r="D29559" s="113" t="s">
        <v>132</v>
      </c>
      <c r="E29559" s="113" t="s">
        <v>199</v>
      </c>
      <c r="F29559" s="113" t="s">
        <v>200</v>
      </c>
      <c r="G29559" s="113">
        <v>396.711680850748</v>
      </c>
    </row>
    <row r="29560" spans="1:7" x14ac:dyDescent="0.25">
      <c r="A29560" s="108" t="str">
        <f t="shared" si="462"/>
        <v>GB_2012_1A3(FU)_NMVOC</v>
      </c>
      <c r="B29560" s="113" t="s">
        <v>181</v>
      </c>
      <c r="C29560" s="113">
        <v>2012</v>
      </c>
      <c r="D29560" s="113" t="s">
        <v>134</v>
      </c>
      <c r="E29560" s="113" t="s">
        <v>123</v>
      </c>
      <c r="F29560" s="113" t="s">
        <v>200</v>
      </c>
      <c r="G29560" s="113">
        <v>75.344785787974999</v>
      </c>
    </row>
    <row r="29561" spans="1:7" x14ac:dyDescent="0.25">
      <c r="A29561" s="108" t="str">
        <f t="shared" si="462"/>
        <v>GB_2012_1A3(FS)_NMVOC</v>
      </c>
      <c r="B29561" s="113" t="s">
        <v>181</v>
      </c>
      <c r="C29561" s="113">
        <v>2012</v>
      </c>
      <c r="D29561" s="113" t="s">
        <v>132</v>
      </c>
      <c r="E29561" s="113" t="s">
        <v>123</v>
      </c>
      <c r="F29561" s="113" t="s">
        <v>200</v>
      </c>
      <c r="G29561" s="113">
        <v>84.453231217792293</v>
      </c>
    </row>
    <row r="29562" spans="1:7" x14ac:dyDescent="0.25">
      <c r="A29562" s="108" t="str">
        <f t="shared" si="462"/>
        <v>GB_2012_1A3(FS)_SOx</v>
      </c>
      <c r="B29562" s="113" t="s">
        <v>181</v>
      </c>
      <c r="C29562" s="113">
        <v>2012</v>
      </c>
      <c r="D29562" s="113" t="s">
        <v>132</v>
      </c>
      <c r="E29562" s="113" t="s">
        <v>201</v>
      </c>
      <c r="F29562" s="113" t="s">
        <v>200</v>
      </c>
      <c r="G29562" s="113">
        <v>0.46037524300900001</v>
      </c>
    </row>
    <row r="29563" spans="1:7" x14ac:dyDescent="0.25">
      <c r="A29563" s="108" t="str">
        <f t="shared" si="462"/>
        <v>GB_2012_1A3(FU)_NH3</v>
      </c>
      <c r="B29563" s="113" t="s">
        <v>181</v>
      </c>
      <c r="C29563" s="113">
        <v>2012</v>
      </c>
      <c r="D29563" s="113" t="s">
        <v>134</v>
      </c>
      <c r="E29563" s="113" t="s">
        <v>124</v>
      </c>
      <c r="F29563" s="113" t="s">
        <v>200</v>
      </c>
      <c r="G29563" s="113">
        <v>8.5763105359259999</v>
      </c>
    </row>
    <row r="29564" spans="1:7" x14ac:dyDescent="0.25">
      <c r="A29564" s="108" t="str">
        <f t="shared" si="462"/>
        <v>GB_2012_1A3(FS)_NH3</v>
      </c>
      <c r="B29564" s="113" t="s">
        <v>181</v>
      </c>
      <c r="C29564" s="113">
        <v>2012</v>
      </c>
      <c r="D29564" s="113" t="s">
        <v>132</v>
      </c>
      <c r="E29564" s="113" t="s">
        <v>124</v>
      </c>
      <c r="F29564" s="113" t="s">
        <v>200</v>
      </c>
      <c r="G29564" s="113">
        <v>9.7309736153644497</v>
      </c>
    </row>
    <row r="29565" spans="1:7" x14ac:dyDescent="0.25">
      <c r="A29565" s="108" t="str">
        <f t="shared" si="462"/>
        <v>GB_2012_1A3(FU)_PM2.5</v>
      </c>
      <c r="B29565" s="113" t="s">
        <v>181</v>
      </c>
      <c r="C29565" s="113">
        <v>2012</v>
      </c>
      <c r="D29565" s="113" t="s">
        <v>134</v>
      </c>
      <c r="E29565" s="113" t="s">
        <v>203</v>
      </c>
      <c r="F29565" s="113" t="s">
        <v>200</v>
      </c>
      <c r="G29565" s="113">
        <v>18.634326424985002</v>
      </c>
    </row>
    <row r="29566" spans="1:7" x14ac:dyDescent="0.25">
      <c r="A29566" s="108" t="str">
        <f t="shared" si="462"/>
        <v>GB_2012_1A3(FS)_PM2.5</v>
      </c>
      <c r="B29566" s="113" t="s">
        <v>181</v>
      </c>
      <c r="C29566" s="113">
        <v>2012</v>
      </c>
      <c r="D29566" s="113" t="s">
        <v>132</v>
      </c>
      <c r="E29566" s="113" t="s">
        <v>203</v>
      </c>
      <c r="F29566" s="113" t="s">
        <v>200</v>
      </c>
      <c r="G29566" s="113">
        <v>19.290914690228</v>
      </c>
    </row>
    <row r="29567" spans="1:7" x14ac:dyDescent="0.25">
      <c r="A29567" s="108" t="str">
        <f t="shared" si="462"/>
        <v>GB_2012_3D_NOx</v>
      </c>
      <c r="B29567" s="113" t="s">
        <v>181</v>
      </c>
      <c r="C29567" s="113">
        <v>2012</v>
      </c>
      <c r="D29567" s="113" t="s">
        <v>206</v>
      </c>
      <c r="E29567" s="113" t="s">
        <v>199</v>
      </c>
      <c r="F29567" s="113" t="s">
        <v>200</v>
      </c>
      <c r="G29567" s="113">
        <v>25.465494430694001</v>
      </c>
    </row>
    <row r="29568" spans="1:7" x14ac:dyDescent="0.25">
      <c r="A29568" s="108" t="str">
        <f t="shared" si="462"/>
        <v>GB_2013_NATIONAL TOTAL_NOx</v>
      </c>
      <c r="B29568" s="113" t="s">
        <v>181</v>
      </c>
      <c r="C29568" s="113">
        <v>2013</v>
      </c>
      <c r="D29568" s="113" t="s">
        <v>122</v>
      </c>
      <c r="E29568" s="113" t="s">
        <v>199</v>
      </c>
      <c r="F29568" s="113" t="s">
        <v>200</v>
      </c>
      <c r="G29568" s="113">
        <v>1137.07432854066</v>
      </c>
    </row>
    <row r="29569" spans="1:7" x14ac:dyDescent="0.25">
      <c r="A29569" s="108" t="str">
        <f t="shared" si="462"/>
        <v>GB_2013_NATIONAL TOTAL_NMVOC</v>
      </c>
      <c r="B29569" s="113" t="s">
        <v>181</v>
      </c>
      <c r="C29569" s="113">
        <v>2013</v>
      </c>
      <c r="D29569" s="113" t="s">
        <v>122</v>
      </c>
      <c r="E29569" s="113" t="s">
        <v>123</v>
      </c>
      <c r="F29569" s="113" t="s">
        <v>200</v>
      </c>
      <c r="G29569" s="113">
        <v>872.31952073428704</v>
      </c>
    </row>
    <row r="29570" spans="1:7" x14ac:dyDescent="0.25">
      <c r="A29570" s="108" t="str">
        <f t="shared" si="462"/>
        <v>GB_2013_NATIONAL TOTAL_SOx</v>
      </c>
      <c r="B29570" s="113" t="s">
        <v>181</v>
      </c>
      <c r="C29570" s="113">
        <v>2013</v>
      </c>
      <c r="D29570" s="113" t="s">
        <v>122</v>
      </c>
      <c r="E29570" s="113" t="s">
        <v>201</v>
      </c>
      <c r="F29570" s="113" t="s">
        <v>200</v>
      </c>
      <c r="G29570" s="113">
        <v>413.70671433241898</v>
      </c>
    </row>
    <row r="29571" spans="1:7" x14ac:dyDescent="0.25">
      <c r="A29571" s="108" t="str">
        <f t="shared" si="462"/>
        <v>GB_2013_NATIONAL TOTAL_NH3</v>
      </c>
      <c r="B29571" s="113" t="s">
        <v>181</v>
      </c>
      <c r="C29571" s="113">
        <v>2013</v>
      </c>
      <c r="D29571" s="113" t="s">
        <v>122</v>
      </c>
      <c r="E29571" s="113" t="s">
        <v>124</v>
      </c>
      <c r="F29571" s="113" t="s">
        <v>200</v>
      </c>
      <c r="G29571" s="113">
        <v>256.84450499679502</v>
      </c>
    </row>
    <row r="29572" spans="1:7" x14ac:dyDescent="0.25">
      <c r="A29572" s="108" t="str">
        <f t="shared" si="462"/>
        <v>GB_2013_NATIONAL TOTAL_PM2.5</v>
      </c>
      <c r="B29572" s="113" t="s">
        <v>181</v>
      </c>
      <c r="C29572" s="113">
        <v>2013</v>
      </c>
      <c r="D29572" s="113" t="s">
        <v>122</v>
      </c>
      <c r="E29572" s="113" t="s">
        <v>203</v>
      </c>
      <c r="F29572" s="113" t="s">
        <v>200</v>
      </c>
      <c r="G29572" s="113">
        <v>79.809378463175406</v>
      </c>
    </row>
    <row r="29573" spans="1:7" x14ac:dyDescent="0.25">
      <c r="A29573" s="108" t="str">
        <f t="shared" si="462"/>
        <v>GB_2013_NATIONAL TOTAL_Pb</v>
      </c>
      <c r="B29573" s="113" t="s">
        <v>181</v>
      </c>
      <c r="C29573" s="113">
        <v>2013</v>
      </c>
      <c r="D29573" s="113" t="s">
        <v>122</v>
      </c>
      <c r="E29573" s="113" t="s">
        <v>125</v>
      </c>
      <c r="F29573" s="113" t="s">
        <v>200</v>
      </c>
      <c r="G29573" s="113">
        <v>0.13127595837962899</v>
      </c>
    </row>
    <row r="29574" spans="1:7" x14ac:dyDescent="0.25">
      <c r="A29574" s="108" t="str">
        <f t="shared" si="462"/>
        <v>GB_2013_NATIONAL TOTAL_Cd</v>
      </c>
      <c r="B29574" s="113" t="s">
        <v>181</v>
      </c>
      <c r="C29574" s="113">
        <v>2013</v>
      </c>
      <c r="D29574" s="113" t="s">
        <v>122</v>
      </c>
      <c r="E29574" s="113" t="s">
        <v>126</v>
      </c>
      <c r="F29574" s="113" t="s">
        <v>200</v>
      </c>
      <c r="G29574" s="113">
        <v>4.1471849953179998E-3</v>
      </c>
    </row>
    <row r="29575" spans="1:7" x14ac:dyDescent="0.25">
      <c r="A29575" s="108" t="str">
        <f t="shared" ref="A29575:A29638" si="463">CONCATENATE(B29575,"_",C29575,"_",D29575,"_",E29575)</f>
        <v>GB_2013_NATIONAL TOTAL_Hg</v>
      </c>
      <c r="B29575" s="113" t="s">
        <v>181</v>
      </c>
      <c r="C29575" s="113">
        <v>2013</v>
      </c>
      <c r="D29575" s="113" t="s">
        <v>122</v>
      </c>
      <c r="E29575" s="113" t="s">
        <v>127</v>
      </c>
      <c r="F29575" s="113" t="s">
        <v>200</v>
      </c>
      <c r="G29575" s="113">
        <v>6.469550946576E-3</v>
      </c>
    </row>
    <row r="29576" spans="1:7" x14ac:dyDescent="0.25">
      <c r="A29576" s="108" t="str">
        <f t="shared" si="463"/>
        <v>GB_2013_NATIONAL TOTAL_DIOX</v>
      </c>
      <c r="B29576" s="113" t="s">
        <v>181</v>
      </c>
      <c r="C29576" s="113">
        <v>2013</v>
      </c>
      <c r="D29576" s="113" t="s">
        <v>122</v>
      </c>
      <c r="E29576" s="113" t="s">
        <v>128</v>
      </c>
      <c r="F29576" s="113" t="s">
        <v>200</v>
      </c>
      <c r="G29576" s="150">
        <v>1.51364958563983E-7</v>
      </c>
    </row>
    <row r="29577" spans="1:7" x14ac:dyDescent="0.25">
      <c r="A29577" s="108" t="str">
        <f t="shared" si="463"/>
        <v>GB_2013_NATIONAL TOTAL_PAH</v>
      </c>
      <c r="B29577" s="113" t="s">
        <v>181</v>
      </c>
      <c r="C29577" s="113">
        <v>2013</v>
      </c>
      <c r="D29577" s="113" t="s">
        <v>122</v>
      </c>
      <c r="E29577" s="113" t="s">
        <v>129</v>
      </c>
      <c r="F29577" s="113" t="s">
        <v>200</v>
      </c>
      <c r="G29577" s="113">
        <v>2.5388687563678999E-2</v>
      </c>
    </row>
    <row r="29578" spans="1:7" x14ac:dyDescent="0.25">
      <c r="A29578" s="108" t="str">
        <f t="shared" si="463"/>
        <v>GB_2013_NATIONAL TOTAL_HCB</v>
      </c>
      <c r="B29578" s="113" t="s">
        <v>181</v>
      </c>
      <c r="C29578" s="113">
        <v>2013</v>
      </c>
      <c r="D29578" s="113" t="s">
        <v>122</v>
      </c>
      <c r="E29578" s="113" t="s">
        <v>130</v>
      </c>
      <c r="F29578" s="113" t="s">
        <v>200</v>
      </c>
      <c r="G29578" s="150">
        <v>2.0807173709413999E-5</v>
      </c>
    </row>
    <row r="29579" spans="1:7" x14ac:dyDescent="0.25">
      <c r="A29579" s="108" t="str">
        <f t="shared" si="463"/>
        <v>GB_2013_NATIONAL TOTAL_PCB</v>
      </c>
      <c r="B29579" s="113" t="s">
        <v>181</v>
      </c>
      <c r="C29579" s="113">
        <v>2013</v>
      </c>
      <c r="D29579" s="113" t="s">
        <v>122</v>
      </c>
      <c r="E29579" s="113" t="s">
        <v>259</v>
      </c>
      <c r="F29579" s="113" t="s">
        <v>200</v>
      </c>
      <c r="G29579" s="113">
        <v>6.6567233140748302E-4</v>
      </c>
    </row>
    <row r="29580" spans="1:7" x14ac:dyDescent="0.25">
      <c r="A29580" s="108" t="str">
        <f t="shared" si="463"/>
        <v>GB_2013_1A3(FU)_NOx</v>
      </c>
      <c r="B29580" s="113" t="s">
        <v>181</v>
      </c>
      <c r="C29580" s="113">
        <v>2013</v>
      </c>
      <c r="D29580" s="113" t="s">
        <v>134</v>
      </c>
      <c r="E29580" s="113" t="s">
        <v>199</v>
      </c>
      <c r="F29580" s="113" t="s">
        <v>200</v>
      </c>
      <c r="G29580" s="113">
        <v>368.28496238635398</v>
      </c>
    </row>
    <row r="29581" spans="1:7" x14ac:dyDescent="0.25">
      <c r="A29581" s="108" t="str">
        <f t="shared" si="463"/>
        <v>GB_2013_1A3(FS)_NOx</v>
      </c>
      <c r="B29581" s="113" t="s">
        <v>181</v>
      </c>
      <c r="C29581" s="113">
        <v>2013</v>
      </c>
      <c r="D29581" s="113" t="s">
        <v>132</v>
      </c>
      <c r="E29581" s="113" t="s">
        <v>199</v>
      </c>
      <c r="F29581" s="113" t="s">
        <v>200</v>
      </c>
      <c r="G29581" s="113">
        <v>379.76590791756797</v>
      </c>
    </row>
    <row r="29582" spans="1:7" x14ac:dyDescent="0.25">
      <c r="A29582" s="108" t="str">
        <f t="shared" si="463"/>
        <v>GB_2013_1A3(FU)_NMVOC</v>
      </c>
      <c r="B29582" s="113" t="s">
        <v>181</v>
      </c>
      <c r="C29582" s="113">
        <v>2013</v>
      </c>
      <c r="D29582" s="113" t="s">
        <v>134</v>
      </c>
      <c r="E29582" s="113" t="s">
        <v>123</v>
      </c>
      <c r="F29582" s="113" t="s">
        <v>200</v>
      </c>
      <c r="G29582" s="113">
        <v>67.411152057891002</v>
      </c>
    </row>
    <row r="29583" spans="1:7" x14ac:dyDescent="0.25">
      <c r="A29583" s="108" t="str">
        <f t="shared" si="463"/>
        <v>GB_2013_1A3(FS)_NMVOC</v>
      </c>
      <c r="B29583" s="113" t="s">
        <v>181</v>
      </c>
      <c r="C29583" s="113">
        <v>2013</v>
      </c>
      <c r="D29583" s="113" t="s">
        <v>132</v>
      </c>
      <c r="E29583" s="113" t="s">
        <v>123</v>
      </c>
      <c r="F29583" s="113" t="s">
        <v>200</v>
      </c>
      <c r="G29583" s="113">
        <v>75.975699973139498</v>
      </c>
    </row>
    <row r="29584" spans="1:7" x14ac:dyDescent="0.25">
      <c r="A29584" s="108" t="str">
        <f t="shared" si="463"/>
        <v>GB_2013_1A3(FS)_SOx</v>
      </c>
      <c r="B29584" s="113" t="s">
        <v>181</v>
      </c>
      <c r="C29584" s="113">
        <v>2013</v>
      </c>
      <c r="D29584" s="113" t="s">
        <v>132</v>
      </c>
      <c r="E29584" s="113" t="s">
        <v>201</v>
      </c>
      <c r="F29584" s="113" t="s">
        <v>200</v>
      </c>
      <c r="G29584" s="113">
        <v>0.41797299204799998</v>
      </c>
    </row>
    <row r="29585" spans="1:7" x14ac:dyDescent="0.25">
      <c r="A29585" s="108" t="str">
        <f t="shared" si="463"/>
        <v>GB_2013_1A3(FU)_NH3</v>
      </c>
      <c r="B29585" s="113" t="s">
        <v>181</v>
      </c>
      <c r="C29585" s="113">
        <v>2013</v>
      </c>
      <c r="D29585" s="113" t="s">
        <v>134</v>
      </c>
      <c r="E29585" s="113" t="s">
        <v>124</v>
      </c>
      <c r="F29585" s="113" t="s">
        <v>200</v>
      </c>
      <c r="G29585" s="113">
        <v>7.5580831653429996</v>
      </c>
    </row>
    <row r="29586" spans="1:7" x14ac:dyDescent="0.25">
      <c r="A29586" s="108" t="str">
        <f t="shared" si="463"/>
        <v>GB_2013_1A3(FS)_NH3</v>
      </c>
      <c r="B29586" s="113" t="s">
        <v>181</v>
      </c>
      <c r="C29586" s="113">
        <v>2013</v>
      </c>
      <c r="D29586" s="113" t="s">
        <v>132</v>
      </c>
      <c r="E29586" s="113" t="s">
        <v>124</v>
      </c>
      <c r="F29586" s="113" t="s">
        <v>200</v>
      </c>
      <c r="G29586" s="113">
        <v>8.6062229383458195</v>
      </c>
    </row>
    <row r="29587" spans="1:7" x14ac:dyDescent="0.25">
      <c r="A29587" s="108" t="str">
        <f t="shared" si="463"/>
        <v>GB_2013_1A3(FU)_PM2.5</v>
      </c>
      <c r="B29587" s="113" t="s">
        <v>181</v>
      </c>
      <c r="C29587" s="113">
        <v>2013</v>
      </c>
      <c r="D29587" s="113" t="s">
        <v>134</v>
      </c>
      <c r="E29587" s="113" t="s">
        <v>203</v>
      </c>
      <c r="F29587" s="113" t="s">
        <v>200</v>
      </c>
      <c r="G29587" s="113">
        <v>17.595993863404999</v>
      </c>
    </row>
    <row r="29588" spans="1:7" x14ac:dyDescent="0.25">
      <c r="A29588" s="108" t="str">
        <f t="shared" si="463"/>
        <v>GB_2013_1A3(FS)_PM2.5</v>
      </c>
      <c r="B29588" s="113" t="s">
        <v>181</v>
      </c>
      <c r="C29588" s="113">
        <v>2013</v>
      </c>
      <c r="D29588" s="113" t="s">
        <v>132</v>
      </c>
      <c r="E29588" s="113" t="s">
        <v>203</v>
      </c>
      <c r="F29588" s="113" t="s">
        <v>200</v>
      </c>
      <c r="G29588" s="113">
        <v>18.3259427600184</v>
      </c>
    </row>
    <row r="29589" spans="1:7" x14ac:dyDescent="0.25">
      <c r="A29589" s="108" t="str">
        <f t="shared" si="463"/>
        <v>GB_2013_3D_NOx</v>
      </c>
      <c r="B29589" s="113" t="s">
        <v>181</v>
      </c>
      <c r="C29589" s="113">
        <v>2013</v>
      </c>
      <c r="D29589" s="113" t="s">
        <v>206</v>
      </c>
      <c r="E29589" s="113" t="s">
        <v>199</v>
      </c>
      <c r="F29589" s="113" t="s">
        <v>200</v>
      </c>
      <c r="G29589" s="113">
        <v>26.096785967098</v>
      </c>
    </row>
    <row r="29590" spans="1:7" x14ac:dyDescent="0.25">
      <c r="A29590" s="108" t="str">
        <f t="shared" si="463"/>
        <v>GB_2014_NATIONAL TOTAL_NOx</v>
      </c>
      <c r="B29590" s="113" t="s">
        <v>181</v>
      </c>
      <c r="C29590" s="113">
        <v>2014</v>
      </c>
      <c r="D29590" s="113" t="s">
        <v>122</v>
      </c>
      <c r="E29590" s="113" t="s">
        <v>199</v>
      </c>
      <c r="F29590" s="113" t="s">
        <v>200</v>
      </c>
      <c r="G29590" s="113">
        <v>1066.5937083937099</v>
      </c>
    </row>
    <row r="29591" spans="1:7" x14ac:dyDescent="0.25">
      <c r="A29591" s="108" t="str">
        <f t="shared" si="463"/>
        <v>GB_2014_NATIONAL TOTAL_NMVOC</v>
      </c>
      <c r="B29591" s="113" t="s">
        <v>181</v>
      </c>
      <c r="C29591" s="113">
        <v>2014</v>
      </c>
      <c r="D29591" s="113" t="s">
        <v>122</v>
      </c>
      <c r="E29591" s="113" t="s">
        <v>123</v>
      </c>
      <c r="F29591" s="113" t="s">
        <v>200</v>
      </c>
      <c r="G29591" s="113">
        <v>853.75425339139997</v>
      </c>
    </row>
    <row r="29592" spans="1:7" x14ac:dyDescent="0.25">
      <c r="A29592" s="108" t="str">
        <f t="shared" si="463"/>
        <v>GB_2014_NATIONAL TOTAL_SOx</v>
      </c>
      <c r="B29592" s="113" t="s">
        <v>181</v>
      </c>
      <c r="C29592" s="113">
        <v>2014</v>
      </c>
      <c r="D29592" s="113" t="s">
        <v>122</v>
      </c>
      <c r="E29592" s="113" t="s">
        <v>201</v>
      </c>
      <c r="F29592" s="113" t="s">
        <v>200</v>
      </c>
      <c r="G29592" s="113">
        <v>338.757337822171</v>
      </c>
    </row>
    <row r="29593" spans="1:7" x14ac:dyDescent="0.25">
      <c r="A29593" s="108" t="str">
        <f t="shared" si="463"/>
        <v>GB_2014_NATIONAL TOTAL_NH3</v>
      </c>
      <c r="B29593" s="113" t="s">
        <v>181</v>
      </c>
      <c r="C29593" s="113">
        <v>2014</v>
      </c>
      <c r="D29593" s="113" t="s">
        <v>122</v>
      </c>
      <c r="E29593" s="113" t="s">
        <v>124</v>
      </c>
      <c r="F29593" s="113" t="s">
        <v>200</v>
      </c>
      <c r="G29593" s="113">
        <v>268.07939738120501</v>
      </c>
    </row>
    <row r="29594" spans="1:7" x14ac:dyDescent="0.25">
      <c r="A29594" s="108" t="str">
        <f t="shared" si="463"/>
        <v>GB_2014_NATIONAL TOTAL_PM2.5</v>
      </c>
      <c r="B29594" s="113" t="s">
        <v>181</v>
      </c>
      <c r="C29594" s="113">
        <v>2014</v>
      </c>
      <c r="D29594" s="113" t="s">
        <v>122</v>
      </c>
      <c r="E29594" s="113" t="s">
        <v>203</v>
      </c>
      <c r="F29594" s="113" t="s">
        <v>200</v>
      </c>
      <c r="G29594" s="113">
        <v>76.340499815703794</v>
      </c>
    </row>
    <row r="29595" spans="1:7" x14ac:dyDescent="0.25">
      <c r="A29595" s="108" t="str">
        <f t="shared" si="463"/>
        <v>GB_2014_NATIONAL TOTAL_Pb</v>
      </c>
      <c r="B29595" s="113" t="s">
        <v>181</v>
      </c>
      <c r="C29595" s="113">
        <v>2014</v>
      </c>
      <c r="D29595" s="113" t="s">
        <v>122</v>
      </c>
      <c r="E29595" s="113" t="s">
        <v>125</v>
      </c>
      <c r="F29595" s="113" t="s">
        <v>200</v>
      </c>
      <c r="G29595" s="113">
        <v>0.14083433226370001</v>
      </c>
    </row>
    <row r="29596" spans="1:7" x14ac:dyDescent="0.25">
      <c r="A29596" s="108" t="str">
        <f t="shared" si="463"/>
        <v>GB_2014_NATIONAL TOTAL_Cd</v>
      </c>
      <c r="B29596" s="113" t="s">
        <v>181</v>
      </c>
      <c r="C29596" s="113">
        <v>2014</v>
      </c>
      <c r="D29596" s="113" t="s">
        <v>122</v>
      </c>
      <c r="E29596" s="113" t="s">
        <v>126</v>
      </c>
      <c r="F29596" s="113" t="s">
        <v>200</v>
      </c>
      <c r="G29596" s="113">
        <v>4.6418323230949998E-3</v>
      </c>
    </row>
    <row r="29597" spans="1:7" x14ac:dyDescent="0.25">
      <c r="A29597" s="108" t="str">
        <f t="shared" si="463"/>
        <v>GB_2014_NATIONAL TOTAL_Hg</v>
      </c>
      <c r="B29597" s="113" t="s">
        <v>181</v>
      </c>
      <c r="C29597" s="113">
        <v>2014</v>
      </c>
      <c r="D29597" s="113" t="s">
        <v>122</v>
      </c>
      <c r="E29597" s="113" t="s">
        <v>127</v>
      </c>
      <c r="F29597" s="113" t="s">
        <v>200</v>
      </c>
      <c r="G29597" s="113">
        <v>5.7174848921869997E-3</v>
      </c>
    </row>
    <row r="29598" spans="1:7" x14ac:dyDescent="0.25">
      <c r="A29598" s="108" t="str">
        <f t="shared" si="463"/>
        <v>GB_2014_NATIONAL TOTAL_DIOX</v>
      </c>
      <c r="B29598" s="113" t="s">
        <v>181</v>
      </c>
      <c r="C29598" s="113">
        <v>2014</v>
      </c>
      <c r="D29598" s="113" t="s">
        <v>122</v>
      </c>
      <c r="E29598" s="113" t="s">
        <v>128</v>
      </c>
      <c r="F29598" s="113" t="s">
        <v>200</v>
      </c>
      <c r="G29598" s="150">
        <v>1.5395125080587099E-7</v>
      </c>
    </row>
    <row r="29599" spans="1:7" x14ac:dyDescent="0.25">
      <c r="A29599" s="108" t="str">
        <f t="shared" si="463"/>
        <v>GB_2014_NATIONAL TOTAL_PAH</v>
      </c>
      <c r="B29599" s="113" t="s">
        <v>181</v>
      </c>
      <c r="C29599" s="113">
        <v>2014</v>
      </c>
      <c r="D29599" s="113" t="s">
        <v>122</v>
      </c>
      <c r="E29599" s="113" t="s">
        <v>129</v>
      </c>
      <c r="F29599" s="113" t="s">
        <v>200</v>
      </c>
      <c r="G29599" s="113">
        <v>2.3177220721404899E-2</v>
      </c>
    </row>
    <row r="29600" spans="1:7" x14ac:dyDescent="0.25">
      <c r="A29600" s="108" t="str">
        <f t="shared" si="463"/>
        <v>GB_2014_NATIONAL TOTAL_HCB</v>
      </c>
      <c r="B29600" s="113" t="s">
        <v>181</v>
      </c>
      <c r="C29600" s="113">
        <v>2014</v>
      </c>
      <c r="D29600" s="113" t="s">
        <v>122</v>
      </c>
      <c r="E29600" s="113" t="s">
        <v>130</v>
      </c>
      <c r="F29600" s="113" t="s">
        <v>200</v>
      </c>
      <c r="G29600" s="150">
        <v>2.4527649179320002E-5</v>
      </c>
    </row>
    <row r="29601" spans="1:7" x14ac:dyDescent="0.25">
      <c r="A29601" s="108" t="str">
        <f t="shared" si="463"/>
        <v>GB_2014_NATIONAL TOTAL_PCB</v>
      </c>
      <c r="B29601" s="113" t="s">
        <v>181</v>
      </c>
      <c r="C29601" s="113">
        <v>2014</v>
      </c>
      <c r="D29601" s="113" t="s">
        <v>122</v>
      </c>
      <c r="E29601" s="113" t="s">
        <v>259</v>
      </c>
      <c r="F29601" s="113" t="s">
        <v>200</v>
      </c>
      <c r="G29601" s="113">
        <v>6.2806527406421395E-4</v>
      </c>
    </row>
    <row r="29602" spans="1:7" x14ac:dyDescent="0.25">
      <c r="A29602" s="108" t="str">
        <f t="shared" si="463"/>
        <v>GB_2014_1A3(FU)_NOx</v>
      </c>
      <c r="B29602" s="113" t="s">
        <v>181</v>
      </c>
      <c r="C29602" s="113">
        <v>2014</v>
      </c>
      <c r="D29602" s="113" t="s">
        <v>134</v>
      </c>
      <c r="E29602" s="113" t="s">
        <v>199</v>
      </c>
      <c r="F29602" s="113" t="s">
        <v>200</v>
      </c>
      <c r="G29602" s="113">
        <v>359.302668476164</v>
      </c>
    </row>
    <row r="29603" spans="1:7" x14ac:dyDescent="0.25">
      <c r="A29603" s="108" t="str">
        <f t="shared" si="463"/>
        <v>GB_2014_1A3(FS)_NOx</v>
      </c>
      <c r="B29603" s="113" t="s">
        <v>181</v>
      </c>
      <c r="C29603" s="113">
        <v>2014</v>
      </c>
      <c r="D29603" s="113" t="s">
        <v>132</v>
      </c>
      <c r="E29603" s="113" t="s">
        <v>199</v>
      </c>
      <c r="F29603" s="113" t="s">
        <v>200</v>
      </c>
      <c r="G29603" s="113">
        <v>370.95012676124998</v>
      </c>
    </row>
    <row r="29604" spans="1:7" x14ac:dyDescent="0.25">
      <c r="A29604" s="108" t="str">
        <f t="shared" si="463"/>
        <v>GB_2014_1A3(FU)_NMVOC</v>
      </c>
      <c r="B29604" s="113" t="s">
        <v>181</v>
      </c>
      <c r="C29604" s="113">
        <v>2014</v>
      </c>
      <c r="D29604" s="113" t="s">
        <v>134</v>
      </c>
      <c r="E29604" s="113" t="s">
        <v>123</v>
      </c>
      <c r="F29604" s="113" t="s">
        <v>200</v>
      </c>
      <c r="G29604" s="113">
        <v>59.653310023205002</v>
      </c>
    </row>
    <row r="29605" spans="1:7" x14ac:dyDescent="0.25">
      <c r="A29605" s="108" t="str">
        <f t="shared" si="463"/>
        <v>GB_2014_1A3(FS)_NMVOC</v>
      </c>
      <c r="B29605" s="113" t="s">
        <v>181</v>
      </c>
      <c r="C29605" s="113">
        <v>2014</v>
      </c>
      <c r="D29605" s="113" t="s">
        <v>132</v>
      </c>
      <c r="E29605" s="113" t="s">
        <v>123</v>
      </c>
      <c r="F29605" s="113" t="s">
        <v>200</v>
      </c>
      <c r="G29605" s="113">
        <v>67.553927933030593</v>
      </c>
    </row>
    <row r="29606" spans="1:7" x14ac:dyDescent="0.25">
      <c r="A29606" s="108" t="str">
        <f t="shared" si="463"/>
        <v>GB_2014_1A3(FS)_SOx</v>
      </c>
      <c r="B29606" s="113" t="s">
        <v>181</v>
      </c>
      <c r="C29606" s="113">
        <v>2014</v>
      </c>
      <c r="D29606" s="113" t="s">
        <v>132</v>
      </c>
      <c r="E29606" s="113" t="s">
        <v>201</v>
      </c>
      <c r="F29606" s="113" t="s">
        <v>200</v>
      </c>
      <c r="G29606" s="113">
        <v>0.42423718928199999</v>
      </c>
    </row>
    <row r="29607" spans="1:7" x14ac:dyDescent="0.25">
      <c r="A29607" s="108" t="str">
        <f t="shared" si="463"/>
        <v>GB_2014_1A3(FU)_NH3</v>
      </c>
      <c r="B29607" s="113" t="s">
        <v>181</v>
      </c>
      <c r="C29607" s="113">
        <v>2014</v>
      </c>
      <c r="D29607" s="113" t="s">
        <v>134</v>
      </c>
      <c r="E29607" s="113" t="s">
        <v>124</v>
      </c>
      <c r="F29607" s="113" t="s">
        <v>200</v>
      </c>
      <c r="G29607" s="113">
        <v>6.7977059227129999</v>
      </c>
    </row>
    <row r="29608" spans="1:7" x14ac:dyDescent="0.25">
      <c r="A29608" s="108" t="str">
        <f t="shared" si="463"/>
        <v>GB_2014_1A3(FS)_NH3</v>
      </c>
      <c r="B29608" s="113" t="s">
        <v>181</v>
      </c>
      <c r="C29608" s="113">
        <v>2014</v>
      </c>
      <c r="D29608" s="113" t="s">
        <v>132</v>
      </c>
      <c r="E29608" s="113" t="s">
        <v>124</v>
      </c>
      <c r="F29608" s="113" t="s">
        <v>200</v>
      </c>
      <c r="G29608" s="113">
        <v>7.76159535535957</v>
      </c>
    </row>
    <row r="29609" spans="1:7" x14ac:dyDescent="0.25">
      <c r="A29609" s="108" t="str">
        <f t="shared" si="463"/>
        <v>GB_2014_1A3(FU)_PM2.5</v>
      </c>
      <c r="B29609" s="113" t="s">
        <v>181</v>
      </c>
      <c r="C29609" s="113">
        <v>2014</v>
      </c>
      <c r="D29609" s="113" t="s">
        <v>134</v>
      </c>
      <c r="E29609" s="113" t="s">
        <v>203</v>
      </c>
      <c r="F29609" s="113" t="s">
        <v>200</v>
      </c>
      <c r="G29609" s="113">
        <v>16.610114133561002</v>
      </c>
    </row>
    <row r="29610" spans="1:7" x14ac:dyDescent="0.25">
      <c r="A29610" s="108" t="str">
        <f t="shared" si="463"/>
        <v>GB_2014_1A3(FS)_PM2.5</v>
      </c>
      <c r="B29610" s="113" t="s">
        <v>181</v>
      </c>
      <c r="C29610" s="113">
        <v>2014</v>
      </c>
      <c r="D29610" s="113" t="s">
        <v>132</v>
      </c>
      <c r="E29610" s="113" t="s">
        <v>203</v>
      </c>
      <c r="F29610" s="113" t="s">
        <v>200</v>
      </c>
      <c r="G29610" s="113">
        <v>17.377046045519801</v>
      </c>
    </row>
    <row r="29611" spans="1:7" x14ac:dyDescent="0.25">
      <c r="A29611" s="108" t="str">
        <f t="shared" si="463"/>
        <v>GB_2014_3D_NOx</v>
      </c>
      <c r="B29611" s="113" t="s">
        <v>181</v>
      </c>
      <c r="C29611" s="113">
        <v>2014</v>
      </c>
      <c r="D29611" s="113" t="s">
        <v>206</v>
      </c>
      <c r="E29611" s="113" t="s">
        <v>199</v>
      </c>
      <c r="F29611" s="113" t="s">
        <v>200</v>
      </c>
      <c r="G29611" s="113">
        <v>27.170248912512999</v>
      </c>
    </row>
    <row r="29612" spans="1:7" x14ac:dyDescent="0.25">
      <c r="A29612" s="108" t="str">
        <f t="shared" si="463"/>
        <v>GB_2015_NATIONAL TOTAL_NOx</v>
      </c>
      <c r="B29612" s="113" t="s">
        <v>181</v>
      </c>
      <c r="C29612" s="113">
        <v>2015</v>
      </c>
      <c r="D29612" s="113" t="s">
        <v>122</v>
      </c>
      <c r="E29612" s="113" t="s">
        <v>199</v>
      </c>
      <c r="F29612" s="113" t="s">
        <v>200</v>
      </c>
      <c r="G29612" s="113">
        <v>1024.33846157112</v>
      </c>
    </row>
    <row r="29613" spans="1:7" x14ac:dyDescent="0.25">
      <c r="A29613" s="108" t="str">
        <f t="shared" si="463"/>
        <v>GB_2015_NATIONAL TOTAL_NMVOC</v>
      </c>
      <c r="B29613" s="113" t="s">
        <v>181</v>
      </c>
      <c r="C29613" s="113">
        <v>2015</v>
      </c>
      <c r="D29613" s="113" t="s">
        <v>122</v>
      </c>
      <c r="E29613" s="113" t="s">
        <v>123</v>
      </c>
      <c r="F29613" s="113" t="s">
        <v>200</v>
      </c>
      <c r="G29613" s="113">
        <v>851.21831540897097</v>
      </c>
    </row>
    <row r="29614" spans="1:7" x14ac:dyDescent="0.25">
      <c r="A29614" s="108" t="str">
        <f t="shared" si="463"/>
        <v>GB_2015_NATIONAL TOTAL_SOx</v>
      </c>
      <c r="B29614" s="113" t="s">
        <v>181</v>
      </c>
      <c r="C29614" s="113">
        <v>2015</v>
      </c>
      <c r="D29614" s="113" t="s">
        <v>122</v>
      </c>
      <c r="E29614" s="113" t="s">
        <v>201</v>
      </c>
      <c r="F29614" s="113" t="s">
        <v>200</v>
      </c>
      <c r="G29614" s="113">
        <v>265.98740210135401</v>
      </c>
    </row>
    <row r="29615" spans="1:7" x14ac:dyDescent="0.25">
      <c r="A29615" s="108" t="str">
        <f t="shared" si="463"/>
        <v>GB_2015_NATIONAL TOTAL_NH3</v>
      </c>
      <c r="B29615" s="113" t="s">
        <v>181</v>
      </c>
      <c r="C29615" s="113">
        <v>2015</v>
      </c>
      <c r="D29615" s="113" t="s">
        <v>122</v>
      </c>
      <c r="E29615" s="113" t="s">
        <v>124</v>
      </c>
      <c r="F29615" s="113" t="s">
        <v>200</v>
      </c>
      <c r="G29615" s="113">
        <v>270.09864373955298</v>
      </c>
    </row>
    <row r="29616" spans="1:7" x14ac:dyDescent="0.25">
      <c r="A29616" s="108" t="str">
        <f t="shared" si="463"/>
        <v>GB_2015_NATIONAL TOTAL_PM2.5</v>
      </c>
      <c r="B29616" s="113" t="s">
        <v>181</v>
      </c>
      <c r="C29616" s="113">
        <v>2015</v>
      </c>
      <c r="D29616" s="113" t="s">
        <v>122</v>
      </c>
      <c r="E29616" s="113" t="s">
        <v>203</v>
      </c>
      <c r="F29616" s="113" t="s">
        <v>200</v>
      </c>
      <c r="G29616" s="113">
        <v>75.534541567290802</v>
      </c>
    </row>
    <row r="29617" spans="1:7" x14ac:dyDescent="0.25">
      <c r="A29617" s="108" t="str">
        <f t="shared" si="463"/>
        <v>GB_2015_NATIONAL TOTAL_Pb</v>
      </c>
      <c r="B29617" s="113" t="s">
        <v>181</v>
      </c>
      <c r="C29617" s="113">
        <v>2015</v>
      </c>
      <c r="D29617" s="113" t="s">
        <v>122</v>
      </c>
      <c r="E29617" s="113" t="s">
        <v>125</v>
      </c>
      <c r="F29617" s="113" t="s">
        <v>200</v>
      </c>
      <c r="G29617" s="113">
        <v>0.13628189464276499</v>
      </c>
    </row>
    <row r="29618" spans="1:7" x14ac:dyDescent="0.25">
      <c r="A29618" s="108" t="str">
        <f t="shared" si="463"/>
        <v>GB_2015_NATIONAL TOTAL_Cd</v>
      </c>
      <c r="B29618" s="113" t="s">
        <v>181</v>
      </c>
      <c r="C29618" s="113">
        <v>2015</v>
      </c>
      <c r="D29618" s="113" t="s">
        <v>122</v>
      </c>
      <c r="E29618" s="113" t="s">
        <v>126</v>
      </c>
      <c r="F29618" s="113" t="s">
        <v>200</v>
      </c>
      <c r="G29618" s="113">
        <v>4.4997210416870001E-3</v>
      </c>
    </row>
    <row r="29619" spans="1:7" x14ac:dyDescent="0.25">
      <c r="A29619" s="108" t="str">
        <f t="shared" si="463"/>
        <v>GB_2015_NATIONAL TOTAL_Hg</v>
      </c>
      <c r="B29619" s="113" t="s">
        <v>181</v>
      </c>
      <c r="C29619" s="113">
        <v>2015</v>
      </c>
      <c r="D29619" s="113" t="s">
        <v>122</v>
      </c>
      <c r="E29619" s="113" t="s">
        <v>127</v>
      </c>
      <c r="F29619" s="113" t="s">
        <v>200</v>
      </c>
      <c r="G29619" s="113">
        <v>5.0893337811360002E-3</v>
      </c>
    </row>
    <row r="29620" spans="1:7" x14ac:dyDescent="0.25">
      <c r="A29620" s="108" t="str">
        <f t="shared" si="463"/>
        <v>GB_2015_NATIONAL TOTAL_DIOX</v>
      </c>
      <c r="B29620" s="113" t="s">
        <v>181</v>
      </c>
      <c r="C29620" s="113">
        <v>2015</v>
      </c>
      <c r="D29620" s="113" t="s">
        <v>122</v>
      </c>
      <c r="E29620" s="113" t="s">
        <v>128</v>
      </c>
      <c r="F29620" s="113" t="s">
        <v>200</v>
      </c>
      <c r="G29620" s="150">
        <v>1.49130750275552E-7</v>
      </c>
    </row>
    <row r="29621" spans="1:7" x14ac:dyDescent="0.25">
      <c r="A29621" s="108" t="str">
        <f t="shared" si="463"/>
        <v>GB_2015_NATIONAL TOTAL_PAH</v>
      </c>
      <c r="B29621" s="113" t="s">
        <v>181</v>
      </c>
      <c r="C29621" s="113">
        <v>2015</v>
      </c>
      <c r="D29621" s="113" t="s">
        <v>122</v>
      </c>
      <c r="E29621" s="113" t="s">
        <v>129</v>
      </c>
      <c r="F29621" s="113" t="s">
        <v>200</v>
      </c>
      <c r="G29621" s="113">
        <v>2.3504538463445999E-2</v>
      </c>
    </row>
    <row r="29622" spans="1:7" x14ac:dyDescent="0.25">
      <c r="A29622" s="108" t="str">
        <f t="shared" si="463"/>
        <v>GB_2015_NATIONAL TOTAL_HCB</v>
      </c>
      <c r="B29622" s="113" t="s">
        <v>181</v>
      </c>
      <c r="C29622" s="113">
        <v>2015</v>
      </c>
      <c r="D29622" s="113" t="s">
        <v>122</v>
      </c>
      <c r="E29622" s="113" t="s">
        <v>130</v>
      </c>
      <c r="F29622" s="113" t="s">
        <v>200</v>
      </c>
      <c r="G29622" s="150">
        <v>2.8182065957073E-5</v>
      </c>
    </row>
    <row r="29623" spans="1:7" x14ac:dyDescent="0.25">
      <c r="A29623" s="108" t="str">
        <f t="shared" si="463"/>
        <v>GB_2015_NATIONAL TOTAL_PCB</v>
      </c>
      <c r="B29623" s="113" t="s">
        <v>181</v>
      </c>
      <c r="C29623" s="113">
        <v>2015</v>
      </c>
      <c r="D29623" s="113" t="s">
        <v>122</v>
      </c>
      <c r="E29623" s="113" t="s">
        <v>259</v>
      </c>
      <c r="F29623" s="113" t="s">
        <v>200</v>
      </c>
      <c r="G29623" s="113">
        <v>5.8892991325862603E-4</v>
      </c>
    </row>
    <row r="29624" spans="1:7" x14ac:dyDescent="0.25">
      <c r="A29624" s="108" t="str">
        <f t="shared" si="463"/>
        <v>GB_2015_1A3(FU)_NOx</v>
      </c>
      <c r="B29624" s="113" t="s">
        <v>181</v>
      </c>
      <c r="C29624" s="113">
        <v>2015</v>
      </c>
      <c r="D29624" s="113" t="s">
        <v>134</v>
      </c>
      <c r="E29624" s="113" t="s">
        <v>199</v>
      </c>
      <c r="F29624" s="113" t="s">
        <v>200</v>
      </c>
      <c r="G29624" s="113">
        <v>345.22786980121998</v>
      </c>
    </row>
    <row r="29625" spans="1:7" x14ac:dyDescent="0.25">
      <c r="A29625" s="108" t="str">
        <f t="shared" si="463"/>
        <v>GB_2015_1A3(FS)_NOx</v>
      </c>
      <c r="B29625" s="113" t="s">
        <v>181</v>
      </c>
      <c r="C29625" s="113">
        <v>2015</v>
      </c>
      <c r="D29625" s="113" t="s">
        <v>132</v>
      </c>
      <c r="E29625" s="113" t="s">
        <v>199</v>
      </c>
      <c r="F29625" s="113" t="s">
        <v>200</v>
      </c>
      <c r="G29625" s="113">
        <v>357.45999369597399</v>
      </c>
    </row>
    <row r="29626" spans="1:7" x14ac:dyDescent="0.25">
      <c r="A29626" s="108" t="str">
        <f t="shared" si="463"/>
        <v>GB_2015_1A3(FU)_NMVOC</v>
      </c>
      <c r="B29626" s="113" t="s">
        <v>181</v>
      </c>
      <c r="C29626" s="113">
        <v>2015</v>
      </c>
      <c r="D29626" s="113" t="s">
        <v>134</v>
      </c>
      <c r="E29626" s="113" t="s">
        <v>123</v>
      </c>
      <c r="F29626" s="113" t="s">
        <v>200</v>
      </c>
      <c r="G29626" s="113">
        <v>54.326094353725999</v>
      </c>
    </row>
    <row r="29627" spans="1:7" x14ac:dyDescent="0.25">
      <c r="A29627" s="108" t="str">
        <f t="shared" si="463"/>
        <v>GB_2015_1A3(FS)_NMVOC</v>
      </c>
      <c r="B29627" s="113" t="s">
        <v>181</v>
      </c>
      <c r="C29627" s="113">
        <v>2015</v>
      </c>
      <c r="D29627" s="113" t="s">
        <v>132</v>
      </c>
      <c r="E29627" s="113" t="s">
        <v>123</v>
      </c>
      <c r="F29627" s="113" t="s">
        <v>200</v>
      </c>
      <c r="G29627" s="113">
        <v>61.633740781363898</v>
      </c>
    </row>
    <row r="29628" spans="1:7" x14ac:dyDescent="0.25">
      <c r="A29628" s="108" t="str">
        <f t="shared" si="463"/>
        <v>GB_2015_1A3(FS)_SOx</v>
      </c>
      <c r="B29628" s="113" t="s">
        <v>181</v>
      </c>
      <c r="C29628" s="113">
        <v>2015</v>
      </c>
      <c r="D29628" s="113" t="s">
        <v>132</v>
      </c>
      <c r="E29628" s="113" t="s">
        <v>201</v>
      </c>
      <c r="F29628" s="113" t="s">
        <v>200</v>
      </c>
      <c r="G29628" s="113">
        <v>0.45899079626400002</v>
      </c>
    </row>
    <row r="29629" spans="1:7" x14ac:dyDescent="0.25">
      <c r="A29629" s="108" t="str">
        <f t="shared" si="463"/>
        <v>GB_2015_1A3(FU)_NH3</v>
      </c>
      <c r="B29629" s="113" t="s">
        <v>181</v>
      </c>
      <c r="C29629" s="113">
        <v>2015</v>
      </c>
      <c r="D29629" s="113" t="s">
        <v>134</v>
      </c>
      <c r="E29629" s="113" t="s">
        <v>124</v>
      </c>
      <c r="F29629" s="113" t="s">
        <v>200</v>
      </c>
      <c r="G29629" s="113">
        <v>6.1757331857480002</v>
      </c>
    </row>
    <row r="29630" spans="1:7" x14ac:dyDescent="0.25">
      <c r="A29630" s="108" t="str">
        <f t="shared" si="463"/>
        <v>GB_2015_1A3(FS)_NH3</v>
      </c>
      <c r="B29630" s="113" t="s">
        <v>181</v>
      </c>
      <c r="C29630" s="113">
        <v>2015</v>
      </c>
      <c r="D29630" s="113" t="s">
        <v>132</v>
      </c>
      <c r="E29630" s="113" t="s">
        <v>124</v>
      </c>
      <c r="F29630" s="113" t="s">
        <v>200</v>
      </c>
      <c r="G29630" s="113">
        <v>7.0298549852487398</v>
      </c>
    </row>
    <row r="29631" spans="1:7" x14ac:dyDescent="0.25">
      <c r="A29631" s="108" t="str">
        <f t="shared" si="463"/>
        <v>GB_2015_1A3(FU)_PM2.5</v>
      </c>
      <c r="B29631" s="113" t="s">
        <v>181</v>
      </c>
      <c r="C29631" s="113">
        <v>2015</v>
      </c>
      <c r="D29631" s="113" t="s">
        <v>134</v>
      </c>
      <c r="E29631" s="113" t="s">
        <v>203</v>
      </c>
      <c r="F29631" s="113" t="s">
        <v>200</v>
      </c>
      <c r="G29631" s="113">
        <v>15.938892740574</v>
      </c>
    </row>
    <row r="29632" spans="1:7" x14ac:dyDescent="0.25">
      <c r="A29632" s="108" t="str">
        <f t="shared" si="463"/>
        <v>GB_2015_1A3(FS)_PM2.5</v>
      </c>
      <c r="B29632" s="113" t="s">
        <v>181</v>
      </c>
      <c r="C29632" s="113">
        <v>2015</v>
      </c>
      <c r="D29632" s="113" t="s">
        <v>132</v>
      </c>
      <c r="E29632" s="113" t="s">
        <v>203</v>
      </c>
      <c r="F29632" s="113" t="s">
        <v>200</v>
      </c>
      <c r="G29632" s="113">
        <v>16.7525129500148</v>
      </c>
    </row>
    <row r="29633" spans="1:7" x14ac:dyDescent="0.25">
      <c r="A29633" s="108" t="str">
        <f t="shared" si="463"/>
        <v>GB_2015_3D_NOx</v>
      </c>
      <c r="B29633" s="113" t="s">
        <v>181</v>
      </c>
      <c r="C29633" s="113">
        <v>2015</v>
      </c>
      <c r="D29633" s="113" t="s">
        <v>206</v>
      </c>
      <c r="E29633" s="113" t="s">
        <v>199</v>
      </c>
      <c r="F29633" s="113" t="s">
        <v>200</v>
      </c>
      <c r="G29633" s="113">
        <v>26.690681938809</v>
      </c>
    </row>
    <row r="29634" spans="1:7" x14ac:dyDescent="0.25">
      <c r="A29634" s="108" t="str">
        <f t="shared" si="463"/>
        <v>GB_2016_NATIONAL TOTAL_NOx</v>
      </c>
      <c r="B29634" s="113" t="s">
        <v>181</v>
      </c>
      <c r="C29634" s="113">
        <v>2016</v>
      </c>
      <c r="D29634" s="113" t="s">
        <v>122</v>
      </c>
      <c r="E29634" s="113" t="s">
        <v>199</v>
      </c>
      <c r="F29634" s="113" t="s">
        <v>200</v>
      </c>
      <c r="G29634" s="113">
        <v>922.23254616894303</v>
      </c>
    </row>
    <row r="29635" spans="1:7" x14ac:dyDescent="0.25">
      <c r="A29635" s="108" t="str">
        <f t="shared" si="463"/>
        <v>GB_2016_NATIONAL TOTAL_NMVOC</v>
      </c>
      <c r="B29635" s="113" t="s">
        <v>181</v>
      </c>
      <c r="C29635" s="113">
        <v>2016</v>
      </c>
      <c r="D29635" s="113" t="s">
        <v>122</v>
      </c>
      <c r="E29635" s="113" t="s">
        <v>123</v>
      </c>
      <c r="F29635" s="113" t="s">
        <v>200</v>
      </c>
      <c r="G29635" s="113">
        <v>833.71267535702202</v>
      </c>
    </row>
    <row r="29636" spans="1:7" x14ac:dyDescent="0.25">
      <c r="A29636" s="108" t="str">
        <f t="shared" si="463"/>
        <v>GB_2016_NATIONAL TOTAL_SOx</v>
      </c>
      <c r="B29636" s="113" t="s">
        <v>181</v>
      </c>
      <c r="C29636" s="113">
        <v>2016</v>
      </c>
      <c r="D29636" s="113" t="s">
        <v>122</v>
      </c>
      <c r="E29636" s="113" t="s">
        <v>201</v>
      </c>
      <c r="F29636" s="113" t="s">
        <v>200</v>
      </c>
      <c r="G29636" s="113">
        <v>194.559538254898</v>
      </c>
    </row>
    <row r="29637" spans="1:7" x14ac:dyDescent="0.25">
      <c r="A29637" s="108" t="str">
        <f t="shared" si="463"/>
        <v>GB_2016_NATIONAL TOTAL_NH3</v>
      </c>
      <c r="B29637" s="113" t="s">
        <v>181</v>
      </c>
      <c r="C29637" s="113">
        <v>2016</v>
      </c>
      <c r="D29637" s="113" t="s">
        <v>122</v>
      </c>
      <c r="E29637" s="113" t="s">
        <v>124</v>
      </c>
      <c r="F29637" s="113" t="s">
        <v>200</v>
      </c>
      <c r="G29637" s="113">
        <v>271.65370394248203</v>
      </c>
    </row>
    <row r="29638" spans="1:7" x14ac:dyDescent="0.25">
      <c r="A29638" s="108" t="str">
        <f t="shared" si="463"/>
        <v>GB_2016_NATIONAL TOTAL_PM2.5</v>
      </c>
      <c r="B29638" s="113" t="s">
        <v>181</v>
      </c>
      <c r="C29638" s="113">
        <v>2016</v>
      </c>
      <c r="D29638" s="113" t="s">
        <v>122</v>
      </c>
      <c r="E29638" s="113" t="s">
        <v>203</v>
      </c>
      <c r="F29638" s="113" t="s">
        <v>200</v>
      </c>
      <c r="G29638" s="113">
        <v>73.477032116504603</v>
      </c>
    </row>
    <row r="29639" spans="1:7" x14ac:dyDescent="0.25">
      <c r="A29639" s="108" t="str">
        <f t="shared" ref="A29639:A29702" si="464">CONCATENATE(B29639,"_",C29639,"_",D29639,"_",E29639)</f>
        <v>GB_2016_NATIONAL TOTAL_Pb</v>
      </c>
      <c r="B29639" s="113" t="s">
        <v>181</v>
      </c>
      <c r="C29639" s="113">
        <v>2016</v>
      </c>
      <c r="D29639" s="113" t="s">
        <v>122</v>
      </c>
      <c r="E29639" s="113" t="s">
        <v>125</v>
      </c>
      <c r="F29639" s="113" t="s">
        <v>200</v>
      </c>
      <c r="G29639" s="113">
        <v>0.12829733853238501</v>
      </c>
    </row>
    <row r="29640" spans="1:7" x14ac:dyDescent="0.25">
      <c r="A29640" s="108" t="str">
        <f t="shared" si="464"/>
        <v>GB_2016_NATIONAL TOTAL_Cd</v>
      </c>
      <c r="B29640" s="113" t="s">
        <v>181</v>
      </c>
      <c r="C29640" s="113">
        <v>2016</v>
      </c>
      <c r="D29640" s="113" t="s">
        <v>122</v>
      </c>
      <c r="E29640" s="113" t="s">
        <v>126</v>
      </c>
      <c r="F29640" s="113" t="s">
        <v>200</v>
      </c>
      <c r="G29640" s="113">
        <v>4.3215462101489997E-3</v>
      </c>
    </row>
    <row r="29641" spans="1:7" x14ac:dyDescent="0.25">
      <c r="A29641" s="108" t="str">
        <f t="shared" si="464"/>
        <v>GB_2016_NATIONAL TOTAL_Hg</v>
      </c>
      <c r="B29641" s="113" t="s">
        <v>181</v>
      </c>
      <c r="C29641" s="113">
        <v>2016</v>
      </c>
      <c r="D29641" s="113" t="s">
        <v>122</v>
      </c>
      <c r="E29641" s="113" t="s">
        <v>127</v>
      </c>
      <c r="F29641" s="113" t="s">
        <v>200</v>
      </c>
      <c r="G29641" s="113">
        <v>4.3500052278560002E-3</v>
      </c>
    </row>
    <row r="29642" spans="1:7" x14ac:dyDescent="0.25">
      <c r="A29642" s="108" t="str">
        <f t="shared" si="464"/>
        <v>GB_2016_NATIONAL TOTAL_DIOX</v>
      </c>
      <c r="B29642" s="113" t="s">
        <v>181</v>
      </c>
      <c r="C29642" s="113">
        <v>2016</v>
      </c>
      <c r="D29642" s="113" t="s">
        <v>122</v>
      </c>
      <c r="E29642" s="113" t="s">
        <v>128</v>
      </c>
      <c r="F29642" s="113" t="s">
        <v>200</v>
      </c>
      <c r="G29642" s="150">
        <v>1.38562442974287E-7</v>
      </c>
    </row>
    <row r="29643" spans="1:7" x14ac:dyDescent="0.25">
      <c r="A29643" s="108" t="str">
        <f t="shared" si="464"/>
        <v>GB_2016_NATIONAL TOTAL_PAH</v>
      </c>
      <c r="B29643" s="113" t="s">
        <v>181</v>
      </c>
      <c r="C29643" s="113">
        <v>2016</v>
      </c>
      <c r="D29643" s="113" t="s">
        <v>122</v>
      </c>
      <c r="E29643" s="113" t="s">
        <v>129</v>
      </c>
      <c r="F29643" s="113" t="s">
        <v>200</v>
      </c>
      <c r="G29643" s="113">
        <v>2.2792615853910601E-2</v>
      </c>
    </row>
    <row r="29644" spans="1:7" x14ac:dyDescent="0.25">
      <c r="A29644" s="108" t="str">
        <f t="shared" si="464"/>
        <v>GB_2016_NATIONAL TOTAL_HCB</v>
      </c>
      <c r="B29644" s="113" t="s">
        <v>181</v>
      </c>
      <c r="C29644" s="113">
        <v>2016</v>
      </c>
      <c r="D29644" s="113" t="s">
        <v>122</v>
      </c>
      <c r="E29644" s="113" t="s">
        <v>130</v>
      </c>
      <c r="F29644" s="113" t="s">
        <v>200</v>
      </c>
      <c r="G29644" s="150">
        <v>3.3528955238918003E-5</v>
      </c>
    </row>
    <row r="29645" spans="1:7" x14ac:dyDescent="0.25">
      <c r="A29645" s="108" t="str">
        <f t="shared" si="464"/>
        <v>GB_2016_NATIONAL TOTAL_PCB</v>
      </c>
      <c r="B29645" s="113" t="s">
        <v>181</v>
      </c>
      <c r="C29645" s="113">
        <v>2016</v>
      </c>
      <c r="D29645" s="113" t="s">
        <v>122</v>
      </c>
      <c r="E29645" s="113" t="s">
        <v>259</v>
      </c>
      <c r="F29645" s="113" t="s">
        <v>200</v>
      </c>
      <c r="G29645" s="113">
        <v>5.2611331993473304E-4</v>
      </c>
    </row>
    <row r="29646" spans="1:7" x14ac:dyDescent="0.25">
      <c r="A29646" s="108" t="str">
        <f t="shared" si="464"/>
        <v>GB_2016_1A3(FU)_NOx</v>
      </c>
      <c r="B29646" s="113" t="s">
        <v>181</v>
      </c>
      <c r="C29646" s="113">
        <v>2016</v>
      </c>
      <c r="D29646" s="113" t="s">
        <v>134</v>
      </c>
      <c r="E29646" s="113" t="s">
        <v>199</v>
      </c>
      <c r="F29646" s="113" t="s">
        <v>200</v>
      </c>
      <c r="G29646" s="113">
        <v>329.94134055355499</v>
      </c>
    </row>
    <row r="29647" spans="1:7" x14ac:dyDescent="0.25">
      <c r="A29647" s="108" t="str">
        <f t="shared" si="464"/>
        <v>GB_2016_1A3(FS)_NOx</v>
      </c>
      <c r="B29647" s="113" t="s">
        <v>181</v>
      </c>
      <c r="C29647" s="113">
        <v>2016</v>
      </c>
      <c r="D29647" s="113" t="s">
        <v>132</v>
      </c>
      <c r="E29647" s="113" t="s">
        <v>199</v>
      </c>
      <c r="F29647" s="113" t="s">
        <v>200</v>
      </c>
      <c r="G29647" s="113">
        <v>338.00149882357601</v>
      </c>
    </row>
    <row r="29648" spans="1:7" x14ac:dyDescent="0.25">
      <c r="A29648" s="108" t="str">
        <f t="shared" si="464"/>
        <v>GB_2016_1A3(FU)_NMVOC</v>
      </c>
      <c r="B29648" s="113" t="s">
        <v>181</v>
      </c>
      <c r="C29648" s="113">
        <v>2016</v>
      </c>
      <c r="D29648" s="113" t="s">
        <v>134</v>
      </c>
      <c r="E29648" s="113" t="s">
        <v>123</v>
      </c>
      <c r="F29648" s="113" t="s">
        <v>200</v>
      </c>
      <c r="G29648" s="113">
        <v>48.958460165692003</v>
      </c>
    </row>
    <row r="29649" spans="1:7" x14ac:dyDescent="0.25">
      <c r="A29649" s="108" t="str">
        <f t="shared" si="464"/>
        <v>GB_2016_1A3(FS)_NMVOC</v>
      </c>
      <c r="B29649" s="113" t="s">
        <v>181</v>
      </c>
      <c r="C29649" s="113">
        <v>2016</v>
      </c>
      <c r="D29649" s="113" t="s">
        <v>132</v>
      </c>
      <c r="E29649" s="113" t="s">
        <v>123</v>
      </c>
      <c r="F29649" s="113" t="s">
        <v>200</v>
      </c>
      <c r="G29649" s="113">
        <v>55.328902708466202</v>
      </c>
    </row>
    <row r="29650" spans="1:7" x14ac:dyDescent="0.25">
      <c r="A29650" s="108" t="str">
        <f t="shared" si="464"/>
        <v>GB_2016_1A3(FS)_SOx</v>
      </c>
      <c r="B29650" s="113" t="s">
        <v>181</v>
      </c>
      <c r="C29650" s="113">
        <v>2016</v>
      </c>
      <c r="D29650" s="113" t="s">
        <v>132</v>
      </c>
      <c r="E29650" s="113" t="s">
        <v>201</v>
      </c>
      <c r="F29650" s="113" t="s">
        <v>200</v>
      </c>
      <c r="G29650" s="113">
        <v>0.50525932789700001</v>
      </c>
    </row>
    <row r="29651" spans="1:7" x14ac:dyDescent="0.25">
      <c r="A29651" s="108" t="str">
        <f t="shared" si="464"/>
        <v>GB_2016_1A3(FU)_NH3</v>
      </c>
      <c r="B29651" s="113" t="s">
        <v>181</v>
      </c>
      <c r="C29651" s="113">
        <v>2016</v>
      </c>
      <c r="D29651" s="113" t="s">
        <v>134</v>
      </c>
      <c r="E29651" s="113" t="s">
        <v>124</v>
      </c>
      <c r="F29651" s="113" t="s">
        <v>200</v>
      </c>
      <c r="G29651" s="113">
        <v>5.8455664377660002</v>
      </c>
    </row>
    <row r="29652" spans="1:7" x14ac:dyDescent="0.25">
      <c r="A29652" s="108" t="str">
        <f t="shared" si="464"/>
        <v>GB_2016_1A3(FS)_NH3</v>
      </c>
      <c r="B29652" s="113" t="s">
        <v>181</v>
      </c>
      <c r="C29652" s="113">
        <v>2016</v>
      </c>
      <c r="D29652" s="113" t="s">
        <v>132</v>
      </c>
      <c r="E29652" s="113" t="s">
        <v>124</v>
      </c>
      <c r="F29652" s="113" t="s">
        <v>200</v>
      </c>
      <c r="G29652" s="113">
        <v>6.59035348437581</v>
      </c>
    </row>
    <row r="29653" spans="1:7" x14ac:dyDescent="0.25">
      <c r="A29653" s="108" t="str">
        <f t="shared" si="464"/>
        <v>GB_2016_1A3(FU)_PM2.5</v>
      </c>
      <c r="B29653" s="113" t="s">
        <v>181</v>
      </c>
      <c r="C29653" s="113">
        <v>2016</v>
      </c>
      <c r="D29653" s="113" t="s">
        <v>134</v>
      </c>
      <c r="E29653" s="113" t="s">
        <v>203</v>
      </c>
      <c r="F29653" s="113" t="s">
        <v>200</v>
      </c>
      <c r="G29653" s="113">
        <v>15.313205254057999</v>
      </c>
    </row>
    <row r="29654" spans="1:7" x14ac:dyDescent="0.25">
      <c r="A29654" s="108" t="str">
        <f t="shared" si="464"/>
        <v>GB_2016_1A3(FS)_PM2.5</v>
      </c>
      <c r="B29654" s="113" t="s">
        <v>181</v>
      </c>
      <c r="C29654" s="113">
        <v>2016</v>
      </c>
      <c r="D29654" s="113" t="s">
        <v>132</v>
      </c>
      <c r="E29654" s="113" t="s">
        <v>203</v>
      </c>
      <c r="F29654" s="113" t="s">
        <v>200</v>
      </c>
      <c r="G29654" s="113">
        <v>15.973304886329601</v>
      </c>
    </row>
    <row r="29655" spans="1:7" x14ac:dyDescent="0.25">
      <c r="A29655" s="108" t="str">
        <f t="shared" si="464"/>
        <v>GB_2016_3D_NOx</v>
      </c>
      <c r="B29655" s="113" t="s">
        <v>181</v>
      </c>
      <c r="C29655" s="113">
        <v>2016</v>
      </c>
      <c r="D29655" s="113" t="s">
        <v>206</v>
      </c>
      <c r="E29655" s="113" t="s">
        <v>199</v>
      </c>
      <c r="F29655" s="113" t="s">
        <v>200</v>
      </c>
      <c r="G29655" s="113">
        <v>25.909577164224</v>
      </c>
    </row>
    <row r="29656" spans="1:7" x14ac:dyDescent="0.25">
      <c r="A29656" s="108" t="str">
        <f t="shared" si="464"/>
        <v>GB_2017_NATIONAL TOTAL_NOx</v>
      </c>
      <c r="B29656" s="113" t="s">
        <v>181</v>
      </c>
      <c r="C29656" s="113">
        <v>2017</v>
      </c>
      <c r="D29656" s="113" t="s">
        <v>122</v>
      </c>
      <c r="E29656" s="113" t="s">
        <v>199</v>
      </c>
      <c r="F29656" s="113" t="s">
        <v>200</v>
      </c>
      <c r="G29656" s="113">
        <v>887.18345579638901</v>
      </c>
    </row>
    <row r="29657" spans="1:7" x14ac:dyDescent="0.25">
      <c r="A29657" s="108" t="str">
        <f t="shared" si="464"/>
        <v>GB_2017_NATIONAL TOTAL_NMVOC</v>
      </c>
      <c r="B29657" s="113" t="s">
        <v>181</v>
      </c>
      <c r="C29657" s="113">
        <v>2017</v>
      </c>
      <c r="D29657" s="113" t="s">
        <v>122</v>
      </c>
      <c r="E29657" s="113" t="s">
        <v>123</v>
      </c>
      <c r="F29657" s="113" t="s">
        <v>200</v>
      </c>
      <c r="G29657" s="113">
        <v>841.52678202566506</v>
      </c>
    </row>
    <row r="29658" spans="1:7" x14ac:dyDescent="0.25">
      <c r="A29658" s="108" t="str">
        <f t="shared" si="464"/>
        <v>GB_2017_NATIONAL TOTAL_SOx</v>
      </c>
      <c r="B29658" s="113" t="s">
        <v>181</v>
      </c>
      <c r="C29658" s="113">
        <v>2017</v>
      </c>
      <c r="D29658" s="113" t="s">
        <v>122</v>
      </c>
      <c r="E29658" s="113" t="s">
        <v>201</v>
      </c>
      <c r="F29658" s="113" t="s">
        <v>200</v>
      </c>
      <c r="G29658" s="113">
        <v>187.465737250253</v>
      </c>
    </row>
    <row r="29659" spans="1:7" x14ac:dyDescent="0.25">
      <c r="A29659" s="108" t="str">
        <f t="shared" si="464"/>
        <v>GB_2017_NATIONAL TOTAL_NH3</v>
      </c>
      <c r="B29659" s="113" t="s">
        <v>181</v>
      </c>
      <c r="C29659" s="113">
        <v>2017</v>
      </c>
      <c r="D29659" s="113" t="s">
        <v>122</v>
      </c>
      <c r="E29659" s="113" t="s">
        <v>124</v>
      </c>
      <c r="F29659" s="113" t="s">
        <v>200</v>
      </c>
      <c r="G29659" s="113">
        <v>275.03981543108699</v>
      </c>
    </row>
    <row r="29660" spans="1:7" x14ac:dyDescent="0.25">
      <c r="A29660" s="108" t="str">
        <f t="shared" si="464"/>
        <v>GB_2017_NATIONAL TOTAL_PM2.5</v>
      </c>
      <c r="B29660" s="113" t="s">
        <v>181</v>
      </c>
      <c r="C29660" s="113">
        <v>2017</v>
      </c>
      <c r="D29660" s="113" t="s">
        <v>122</v>
      </c>
      <c r="E29660" s="113" t="s">
        <v>203</v>
      </c>
      <c r="F29660" s="113" t="s">
        <v>200</v>
      </c>
      <c r="G29660" s="113">
        <v>73.900704493975695</v>
      </c>
    </row>
    <row r="29661" spans="1:7" x14ac:dyDescent="0.25">
      <c r="A29661" s="108" t="str">
        <f t="shared" si="464"/>
        <v>GB_2017_NATIONAL TOTAL_Pb</v>
      </c>
      <c r="B29661" s="113" t="s">
        <v>181</v>
      </c>
      <c r="C29661" s="113">
        <v>2017</v>
      </c>
      <c r="D29661" s="113" t="s">
        <v>122</v>
      </c>
      <c r="E29661" s="113" t="s">
        <v>125</v>
      </c>
      <c r="F29661" s="113" t="s">
        <v>200</v>
      </c>
      <c r="G29661" s="113">
        <v>0.127570176110996</v>
      </c>
    </row>
    <row r="29662" spans="1:7" x14ac:dyDescent="0.25">
      <c r="A29662" s="108" t="str">
        <f t="shared" si="464"/>
        <v>GB_2017_NATIONAL TOTAL_Cd</v>
      </c>
      <c r="B29662" s="113" t="s">
        <v>181</v>
      </c>
      <c r="C29662" s="113">
        <v>2017</v>
      </c>
      <c r="D29662" s="113" t="s">
        <v>122</v>
      </c>
      <c r="E29662" s="113" t="s">
        <v>126</v>
      </c>
      <c r="F29662" s="113" t="s">
        <v>200</v>
      </c>
      <c r="G29662" s="113">
        <v>4.573907058547E-3</v>
      </c>
    </row>
    <row r="29663" spans="1:7" x14ac:dyDescent="0.25">
      <c r="A29663" s="108" t="str">
        <f t="shared" si="464"/>
        <v>GB_2017_NATIONAL TOTAL_Hg</v>
      </c>
      <c r="B29663" s="113" t="s">
        <v>181</v>
      </c>
      <c r="C29663" s="113">
        <v>2017</v>
      </c>
      <c r="D29663" s="113" t="s">
        <v>122</v>
      </c>
      <c r="E29663" s="113" t="s">
        <v>127</v>
      </c>
      <c r="F29663" s="113" t="s">
        <v>200</v>
      </c>
      <c r="G29663" s="113">
        <v>4.2207994221830003E-3</v>
      </c>
    </row>
    <row r="29664" spans="1:7" x14ac:dyDescent="0.25">
      <c r="A29664" s="108" t="str">
        <f t="shared" si="464"/>
        <v>GB_2017_NATIONAL TOTAL_DIOX</v>
      </c>
      <c r="B29664" s="113" t="s">
        <v>181</v>
      </c>
      <c r="C29664" s="113">
        <v>2017</v>
      </c>
      <c r="D29664" s="113" t="s">
        <v>122</v>
      </c>
      <c r="E29664" s="113" t="s">
        <v>128</v>
      </c>
      <c r="F29664" s="113" t="s">
        <v>200</v>
      </c>
      <c r="G29664" s="150">
        <v>1.37338579636552E-7</v>
      </c>
    </row>
    <row r="29665" spans="1:7" x14ac:dyDescent="0.25">
      <c r="A29665" s="108" t="str">
        <f t="shared" si="464"/>
        <v>GB_2017_NATIONAL TOTAL_PAH</v>
      </c>
      <c r="B29665" s="113" t="s">
        <v>181</v>
      </c>
      <c r="C29665" s="113">
        <v>2017</v>
      </c>
      <c r="D29665" s="113" t="s">
        <v>122</v>
      </c>
      <c r="E29665" s="113" t="s">
        <v>129</v>
      </c>
      <c r="F29665" s="113" t="s">
        <v>200</v>
      </c>
      <c r="G29665" s="113">
        <v>2.3864175140025499E-2</v>
      </c>
    </row>
    <row r="29666" spans="1:7" x14ac:dyDescent="0.25">
      <c r="A29666" s="108" t="str">
        <f t="shared" si="464"/>
        <v>GB_2017_NATIONAL TOTAL_HCB</v>
      </c>
      <c r="B29666" s="113" t="s">
        <v>181</v>
      </c>
      <c r="C29666" s="113">
        <v>2017</v>
      </c>
      <c r="D29666" s="113" t="s">
        <v>122</v>
      </c>
      <c r="E29666" s="113" t="s">
        <v>130</v>
      </c>
      <c r="F29666" s="113" t="s">
        <v>200</v>
      </c>
      <c r="G29666" s="150">
        <v>3.6691732297815999E-5</v>
      </c>
    </row>
    <row r="29667" spans="1:7" x14ac:dyDescent="0.25">
      <c r="A29667" s="108" t="str">
        <f t="shared" si="464"/>
        <v>GB_2017_NATIONAL TOTAL_PCB</v>
      </c>
      <c r="B29667" s="113" t="s">
        <v>181</v>
      </c>
      <c r="C29667" s="113">
        <v>2017</v>
      </c>
      <c r="D29667" s="113" t="s">
        <v>122</v>
      </c>
      <c r="E29667" s="113" t="s">
        <v>259</v>
      </c>
      <c r="F29667" s="113" t="s">
        <v>200</v>
      </c>
      <c r="G29667" s="113">
        <v>5.0460091226305504E-4</v>
      </c>
    </row>
    <row r="29668" spans="1:7" x14ac:dyDescent="0.25">
      <c r="A29668" s="108" t="str">
        <f t="shared" si="464"/>
        <v>GB_2017_1A3(FU)_NOx</v>
      </c>
      <c r="B29668" s="113" t="s">
        <v>181</v>
      </c>
      <c r="C29668" s="113">
        <v>2017</v>
      </c>
      <c r="D29668" s="113" t="s">
        <v>134</v>
      </c>
      <c r="E29668" s="113" t="s">
        <v>199</v>
      </c>
      <c r="F29668" s="113" t="s">
        <v>200</v>
      </c>
      <c r="G29668" s="113">
        <v>313.49950286118798</v>
      </c>
    </row>
    <row r="29669" spans="1:7" x14ac:dyDescent="0.25">
      <c r="A29669" s="108" t="str">
        <f t="shared" si="464"/>
        <v>GB_2017_1A3(FS)_NOx</v>
      </c>
      <c r="B29669" s="113" t="s">
        <v>181</v>
      </c>
      <c r="C29669" s="113">
        <v>2017</v>
      </c>
      <c r="D29669" s="113" t="s">
        <v>132</v>
      </c>
      <c r="E29669" s="113" t="s">
        <v>199</v>
      </c>
      <c r="F29669" s="113" t="s">
        <v>200</v>
      </c>
      <c r="G29669" s="113">
        <v>324.632950243393</v>
      </c>
    </row>
    <row r="29670" spans="1:7" x14ac:dyDescent="0.25">
      <c r="A29670" s="108" t="str">
        <f t="shared" si="464"/>
        <v>GB_2017_1A3(FU)_NMVOC</v>
      </c>
      <c r="B29670" s="113" t="s">
        <v>181</v>
      </c>
      <c r="C29670" s="113">
        <v>2017</v>
      </c>
      <c r="D29670" s="113" t="s">
        <v>134</v>
      </c>
      <c r="E29670" s="113" t="s">
        <v>123</v>
      </c>
      <c r="F29670" s="113" t="s">
        <v>200</v>
      </c>
      <c r="G29670" s="113">
        <v>43.845046520747999</v>
      </c>
    </row>
    <row r="29671" spans="1:7" x14ac:dyDescent="0.25">
      <c r="A29671" s="108" t="str">
        <f t="shared" si="464"/>
        <v>GB_2017_1A3(FS)_NMVOC</v>
      </c>
      <c r="B29671" s="113" t="s">
        <v>181</v>
      </c>
      <c r="C29671" s="113">
        <v>2017</v>
      </c>
      <c r="D29671" s="113" t="s">
        <v>132</v>
      </c>
      <c r="E29671" s="113" t="s">
        <v>123</v>
      </c>
      <c r="F29671" s="113" t="s">
        <v>200</v>
      </c>
      <c r="G29671" s="113">
        <v>49.324414755667803</v>
      </c>
    </row>
    <row r="29672" spans="1:7" x14ac:dyDescent="0.25">
      <c r="A29672" s="108" t="str">
        <f t="shared" si="464"/>
        <v>GB_2017_1A3(FS)_SOx</v>
      </c>
      <c r="B29672" s="113" t="s">
        <v>181</v>
      </c>
      <c r="C29672" s="113">
        <v>2017</v>
      </c>
      <c r="D29672" s="113" t="s">
        <v>132</v>
      </c>
      <c r="E29672" s="113" t="s">
        <v>201</v>
      </c>
      <c r="F29672" s="113" t="s">
        <v>200</v>
      </c>
      <c r="G29672" s="113">
        <v>0.48812465717800002</v>
      </c>
    </row>
    <row r="29673" spans="1:7" x14ac:dyDescent="0.25">
      <c r="A29673" s="108" t="str">
        <f t="shared" si="464"/>
        <v>GB_2017_1A3(FU)_NH3</v>
      </c>
      <c r="B29673" s="113" t="s">
        <v>181</v>
      </c>
      <c r="C29673" s="113">
        <v>2017</v>
      </c>
      <c r="D29673" s="113" t="s">
        <v>134</v>
      </c>
      <c r="E29673" s="113" t="s">
        <v>124</v>
      </c>
      <c r="F29673" s="113" t="s">
        <v>200</v>
      </c>
      <c r="G29673" s="113">
        <v>5.5191872620840003</v>
      </c>
    </row>
    <row r="29674" spans="1:7" x14ac:dyDescent="0.25">
      <c r="A29674" s="108" t="str">
        <f t="shared" si="464"/>
        <v>GB_2017_1A3(FS)_NH3</v>
      </c>
      <c r="B29674" s="113" t="s">
        <v>181</v>
      </c>
      <c r="C29674" s="113">
        <v>2017</v>
      </c>
      <c r="D29674" s="113" t="s">
        <v>132</v>
      </c>
      <c r="E29674" s="113" t="s">
        <v>124</v>
      </c>
      <c r="F29674" s="113" t="s">
        <v>200</v>
      </c>
      <c r="G29674" s="113">
        <v>6.1634789245575803</v>
      </c>
    </row>
    <row r="29675" spans="1:7" x14ac:dyDescent="0.25">
      <c r="A29675" s="108" t="str">
        <f t="shared" si="464"/>
        <v>GB_2017_1A3(FU)_PM2.5</v>
      </c>
      <c r="B29675" s="113" t="s">
        <v>181</v>
      </c>
      <c r="C29675" s="113">
        <v>2017</v>
      </c>
      <c r="D29675" s="113" t="s">
        <v>134</v>
      </c>
      <c r="E29675" s="113" t="s">
        <v>203</v>
      </c>
      <c r="F29675" s="113" t="s">
        <v>200</v>
      </c>
      <c r="G29675" s="113">
        <v>14.657717136966999</v>
      </c>
    </row>
    <row r="29676" spans="1:7" x14ac:dyDescent="0.25">
      <c r="A29676" s="108" t="str">
        <f t="shared" si="464"/>
        <v>GB_2017_1A3(FS)_PM2.5</v>
      </c>
      <c r="B29676" s="113" t="s">
        <v>181</v>
      </c>
      <c r="C29676" s="113">
        <v>2017</v>
      </c>
      <c r="D29676" s="113" t="s">
        <v>132</v>
      </c>
      <c r="E29676" s="113" t="s">
        <v>203</v>
      </c>
      <c r="F29676" s="113" t="s">
        <v>200</v>
      </c>
      <c r="G29676" s="113">
        <v>15.432391231885701</v>
      </c>
    </row>
    <row r="29677" spans="1:7" x14ac:dyDescent="0.25">
      <c r="A29677" s="108" t="str">
        <f t="shared" si="464"/>
        <v>GB_2017_3D_NOx</v>
      </c>
      <c r="B29677" s="113" t="s">
        <v>181</v>
      </c>
      <c r="C29677" s="113">
        <v>2017</v>
      </c>
      <c r="D29677" s="113" t="s">
        <v>206</v>
      </c>
      <c r="E29677" s="113" t="s">
        <v>199</v>
      </c>
      <c r="F29677" s="113" t="s">
        <v>200</v>
      </c>
      <c r="G29677" s="113">
        <v>26.575352617061998</v>
      </c>
    </row>
    <row r="29678" spans="1:7" x14ac:dyDescent="0.25">
      <c r="A29678" s="108" t="str">
        <f t="shared" si="464"/>
        <v>GB_2018_NATIONAL TOTAL_NOx</v>
      </c>
      <c r="B29678" s="113" t="s">
        <v>181</v>
      </c>
      <c r="C29678" s="113">
        <v>2018</v>
      </c>
      <c r="D29678" s="113" t="s">
        <v>122</v>
      </c>
      <c r="E29678" s="113" t="s">
        <v>199</v>
      </c>
      <c r="F29678" s="113" t="s">
        <v>200</v>
      </c>
      <c r="G29678" s="113">
        <v>846.39852612719301</v>
      </c>
    </row>
    <row r="29679" spans="1:7" x14ac:dyDescent="0.25">
      <c r="A29679" s="108" t="str">
        <f t="shared" si="464"/>
        <v>GB_2018_NATIONAL TOTAL_NMVOC</v>
      </c>
      <c r="B29679" s="113" t="s">
        <v>181</v>
      </c>
      <c r="C29679" s="113">
        <v>2018</v>
      </c>
      <c r="D29679" s="113" t="s">
        <v>122</v>
      </c>
      <c r="E29679" s="113" t="s">
        <v>123</v>
      </c>
      <c r="F29679" s="113" t="s">
        <v>200</v>
      </c>
      <c r="G29679" s="113">
        <v>864.16877635110802</v>
      </c>
    </row>
    <row r="29680" spans="1:7" x14ac:dyDescent="0.25">
      <c r="A29680" s="108" t="str">
        <f t="shared" si="464"/>
        <v>GB_2018_NATIONAL TOTAL_SOx</v>
      </c>
      <c r="B29680" s="113" t="s">
        <v>181</v>
      </c>
      <c r="C29680" s="113">
        <v>2018</v>
      </c>
      <c r="D29680" s="113" t="s">
        <v>122</v>
      </c>
      <c r="E29680" s="113" t="s">
        <v>201</v>
      </c>
      <c r="F29680" s="113" t="s">
        <v>200</v>
      </c>
      <c r="G29680" s="113">
        <v>172.88807558310501</v>
      </c>
    </row>
    <row r="29681" spans="1:7" x14ac:dyDescent="0.25">
      <c r="A29681" s="108" t="str">
        <f t="shared" si="464"/>
        <v>GB_2018_NATIONAL TOTAL_NH3</v>
      </c>
      <c r="B29681" s="113" t="s">
        <v>181</v>
      </c>
      <c r="C29681" s="113">
        <v>2018</v>
      </c>
      <c r="D29681" s="113" t="s">
        <v>122</v>
      </c>
      <c r="E29681" s="113" t="s">
        <v>124</v>
      </c>
      <c r="F29681" s="113" t="s">
        <v>200</v>
      </c>
      <c r="G29681" s="113">
        <v>271.02311197920801</v>
      </c>
    </row>
    <row r="29682" spans="1:7" x14ac:dyDescent="0.25">
      <c r="A29682" s="108" t="str">
        <f t="shared" si="464"/>
        <v>GB_2018_NATIONAL TOTAL_PM2.5</v>
      </c>
      <c r="B29682" s="113" t="s">
        <v>181</v>
      </c>
      <c r="C29682" s="113">
        <v>2018</v>
      </c>
      <c r="D29682" s="113" t="s">
        <v>122</v>
      </c>
      <c r="E29682" s="113" t="s">
        <v>203</v>
      </c>
      <c r="F29682" s="113" t="s">
        <v>200</v>
      </c>
      <c r="G29682" s="113">
        <v>74.435043835110307</v>
      </c>
    </row>
    <row r="29683" spans="1:7" x14ac:dyDescent="0.25">
      <c r="A29683" s="108" t="str">
        <f t="shared" si="464"/>
        <v>GB_2018_NATIONAL TOTAL_Pb</v>
      </c>
      <c r="B29683" s="113" t="s">
        <v>181</v>
      </c>
      <c r="C29683" s="113">
        <v>2018</v>
      </c>
      <c r="D29683" s="113" t="s">
        <v>122</v>
      </c>
      <c r="E29683" s="113" t="s">
        <v>125</v>
      </c>
      <c r="F29683" s="113" t="s">
        <v>200</v>
      </c>
      <c r="G29683" s="113">
        <v>0.124326232233417</v>
      </c>
    </row>
    <row r="29684" spans="1:7" x14ac:dyDescent="0.25">
      <c r="A29684" s="108" t="str">
        <f t="shared" si="464"/>
        <v>GB_2018_NATIONAL TOTAL_Cd</v>
      </c>
      <c r="B29684" s="113" t="s">
        <v>181</v>
      </c>
      <c r="C29684" s="113">
        <v>2018</v>
      </c>
      <c r="D29684" s="113" t="s">
        <v>122</v>
      </c>
      <c r="E29684" s="113" t="s">
        <v>126</v>
      </c>
      <c r="F29684" s="113" t="s">
        <v>200</v>
      </c>
      <c r="G29684" s="113">
        <v>4.7814173144360003E-3</v>
      </c>
    </row>
    <row r="29685" spans="1:7" x14ac:dyDescent="0.25">
      <c r="A29685" s="108" t="str">
        <f t="shared" si="464"/>
        <v>GB_2018_NATIONAL TOTAL_Hg</v>
      </c>
      <c r="B29685" s="113" t="s">
        <v>181</v>
      </c>
      <c r="C29685" s="113">
        <v>2018</v>
      </c>
      <c r="D29685" s="113" t="s">
        <v>122</v>
      </c>
      <c r="E29685" s="113" t="s">
        <v>127</v>
      </c>
      <c r="F29685" s="113" t="s">
        <v>200</v>
      </c>
      <c r="G29685" s="113">
        <v>4.3701428523890001E-3</v>
      </c>
    </row>
    <row r="29686" spans="1:7" x14ac:dyDescent="0.25">
      <c r="A29686" s="108" t="str">
        <f t="shared" si="464"/>
        <v>GB_2018_NATIONAL TOTAL_DIOX</v>
      </c>
      <c r="B29686" s="113" t="s">
        <v>181</v>
      </c>
      <c r="C29686" s="113">
        <v>2018</v>
      </c>
      <c r="D29686" s="113" t="s">
        <v>122</v>
      </c>
      <c r="E29686" s="113" t="s">
        <v>128</v>
      </c>
      <c r="F29686" s="113" t="s">
        <v>200</v>
      </c>
      <c r="G29686" s="150">
        <v>1.3817240797142E-7</v>
      </c>
    </row>
    <row r="29687" spans="1:7" x14ac:dyDescent="0.25">
      <c r="A29687" s="108" t="str">
        <f t="shared" si="464"/>
        <v>GB_2018_NATIONAL TOTAL_PAH</v>
      </c>
      <c r="B29687" s="113" t="s">
        <v>181</v>
      </c>
      <c r="C29687" s="113">
        <v>2018</v>
      </c>
      <c r="D29687" s="113" t="s">
        <v>122</v>
      </c>
      <c r="E29687" s="113" t="s">
        <v>129</v>
      </c>
      <c r="F29687" s="113" t="s">
        <v>200</v>
      </c>
      <c r="G29687" s="113">
        <v>2.4194757842263302E-2</v>
      </c>
    </row>
    <row r="29688" spans="1:7" x14ac:dyDescent="0.25">
      <c r="A29688" s="108" t="str">
        <f t="shared" si="464"/>
        <v>GB_2018_NATIONAL TOTAL_HCB</v>
      </c>
      <c r="B29688" s="113" t="s">
        <v>181</v>
      </c>
      <c r="C29688" s="113">
        <v>2018</v>
      </c>
      <c r="D29688" s="113" t="s">
        <v>122</v>
      </c>
      <c r="E29688" s="113" t="s">
        <v>130</v>
      </c>
      <c r="F29688" s="113" t="s">
        <v>200</v>
      </c>
      <c r="G29688" s="150">
        <v>3.8864553399623001E-5</v>
      </c>
    </row>
    <row r="29689" spans="1:7" x14ac:dyDescent="0.25">
      <c r="A29689" s="108" t="str">
        <f t="shared" si="464"/>
        <v>GB_2018_NATIONAL TOTAL_PCB</v>
      </c>
      <c r="B29689" s="113" t="s">
        <v>181</v>
      </c>
      <c r="C29689" s="113">
        <v>2018</v>
      </c>
      <c r="D29689" s="113" t="s">
        <v>122</v>
      </c>
      <c r="E29689" s="113" t="s">
        <v>259</v>
      </c>
      <c r="F29689" s="113" t="s">
        <v>200</v>
      </c>
      <c r="G29689" s="113">
        <v>4.9042435296659296E-4</v>
      </c>
    </row>
    <row r="29690" spans="1:7" x14ac:dyDescent="0.25">
      <c r="A29690" s="108" t="str">
        <f t="shared" si="464"/>
        <v>GB_2018_1A3(FU)_NOx</v>
      </c>
      <c r="B29690" s="113" t="s">
        <v>181</v>
      </c>
      <c r="C29690" s="113">
        <v>2018</v>
      </c>
      <c r="D29690" s="113" t="s">
        <v>134</v>
      </c>
      <c r="E29690" s="113" t="s">
        <v>199</v>
      </c>
      <c r="F29690" s="113" t="s">
        <v>200</v>
      </c>
      <c r="G29690" s="113">
        <v>288.599130071263</v>
      </c>
    </row>
    <row r="29691" spans="1:7" x14ac:dyDescent="0.25">
      <c r="A29691" s="108" t="str">
        <f t="shared" si="464"/>
        <v>GB_2018_1A3(FS)_NOx</v>
      </c>
      <c r="B29691" s="113" t="s">
        <v>181</v>
      </c>
      <c r="C29691" s="113">
        <v>2018</v>
      </c>
      <c r="D29691" s="113" t="s">
        <v>132</v>
      </c>
      <c r="E29691" s="113" t="s">
        <v>199</v>
      </c>
      <c r="F29691" s="113" t="s">
        <v>200</v>
      </c>
      <c r="G29691" s="113">
        <v>298.06102688635298</v>
      </c>
    </row>
    <row r="29692" spans="1:7" x14ac:dyDescent="0.25">
      <c r="A29692" s="108" t="str">
        <f t="shared" si="464"/>
        <v>GB_2018_1A3(FU)_NMVOC</v>
      </c>
      <c r="B29692" s="113" t="s">
        <v>181</v>
      </c>
      <c r="C29692" s="113">
        <v>2018</v>
      </c>
      <c r="D29692" s="113" t="s">
        <v>134</v>
      </c>
      <c r="E29692" s="113" t="s">
        <v>123</v>
      </c>
      <c r="F29692" s="113" t="s">
        <v>200</v>
      </c>
      <c r="G29692" s="113">
        <v>40.26550151491</v>
      </c>
    </row>
    <row r="29693" spans="1:7" x14ac:dyDescent="0.25">
      <c r="A29693" s="108" t="str">
        <f t="shared" si="464"/>
        <v>GB_2018_1A3(FS)_NMVOC</v>
      </c>
      <c r="B29693" s="113" t="s">
        <v>181</v>
      </c>
      <c r="C29693" s="113">
        <v>2018</v>
      </c>
      <c r="D29693" s="113" t="s">
        <v>132</v>
      </c>
      <c r="E29693" s="113" t="s">
        <v>123</v>
      </c>
      <c r="F29693" s="113" t="s">
        <v>200</v>
      </c>
      <c r="G29693" s="113">
        <v>46.0883019580113</v>
      </c>
    </row>
    <row r="29694" spans="1:7" x14ac:dyDescent="0.25">
      <c r="A29694" s="108" t="str">
        <f t="shared" si="464"/>
        <v>GB_2018_1A3(FS)_SOx</v>
      </c>
      <c r="B29694" s="113" t="s">
        <v>181</v>
      </c>
      <c r="C29694" s="113">
        <v>2018</v>
      </c>
      <c r="D29694" s="113" t="s">
        <v>132</v>
      </c>
      <c r="E29694" s="113" t="s">
        <v>201</v>
      </c>
      <c r="F29694" s="113" t="s">
        <v>200</v>
      </c>
      <c r="G29694" s="113">
        <v>0.47622545370399999</v>
      </c>
    </row>
    <row r="29695" spans="1:7" x14ac:dyDescent="0.25">
      <c r="A29695" s="108" t="str">
        <f t="shared" si="464"/>
        <v>GB_2018_1A3(FU)_NH3</v>
      </c>
      <c r="B29695" s="113" t="s">
        <v>181</v>
      </c>
      <c r="C29695" s="113">
        <v>2018</v>
      </c>
      <c r="D29695" s="113" t="s">
        <v>134</v>
      </c>
      <c r="E29695" s="113" t="s">
        <v>124</v>
      </c>
      <c r="F29695" s="113" t="s">
        <v>200</v>
      </c>
      <c r="G29695" s="113">
        <v>5.3133935859010002</v>
      </c>
    </row>
    <row r="29696" spans="1:7" x14ac:dyDescent="0.25">
      <c r="A29696" s="108" t="str">
        <f t="shared" si="464"/>
        <v>GB_2018_1A3(FS)_NH3</v>
      </c>
      <c r="B29696" s="113" t="s">
        <v>181</v>
      </c>
      <c r="C29696" s="113">
        <v>2018</v>
      </c>
      <c r="D29696" s="113" t="s">
        <v>132</v>
      </c>
      <c r="E29696" s="113" t="s">
        <v>124</v>
      </c>
      <c r="F29696" s="113" t="s">
        <v>200</v>
      </c>
      <c r="G29696" s="113">
        <v>5.9935480578300702</v>
      </c>
    </row>
    <row r="29697" spans="1:7" x14ac:dyDescent="0.25">
      <c r="A29697" s="108" t="str">
        <f t="shared" si="464"/>
        <v>GB_2018_1A3(FU)_PM2.5</v>
      </c>
      <c r="B29697" s="113" t="s">
        <v>181</v>
      </c>
      <c r="C29697" s="113">
        <v>2018</v>
      </c>
      <c r="D29697" s="113" t="s">
        <v>134</v>
      </c>
      <c r="E29697" s="113" t="s">
        <v>203</v>
      </c>
      <c r="F29697" s="113" t="s">
        <v>200</v>
      </c>
      <c r="G29697" s="113">
        <v>13.892534688766</v>
      </c>
    </row>
    <row r="29698" spans="1:7" x14ac:dyDescent="0.25">
      <c r="A29698" s="108" t="str">
        <f t="shared" si="464"/>
        <v>GB_2018_1A3(FS)_PM2.5</v>
      </c>
      <c r="B29698" s="113" t="s">
        <v>181</v>
      </c>
      <c r="C29698" s="113">
        <v>2018</v>
      </c>
      <c r="D29698" s="113" t="s">
        <v>132</v>
      </c>
      <c r="E29698" s="113" t="s">
        <v>203</v>
      </c>
      <c r="F29698" s="113" t="s">
        <v>200</v>
      </c>
      <c r="G29698" s="113">
        <v>14.6794140327062</v>
      </c>
    </row>
    <row r="29699" spans="1:7" x14ac:dyDescent="0.25">
      <c r="A29699" s="108" t="str">
        <f t="shared" si="464"/>
        <v>GB_2018_3D_NOx</v>
      </c>
      <c r="B29699" s="113" t="s">
        <v>181</v>
      </c>
      <c r="C29699" s="113">
        <v>2018</v>
      </c>
      <c r="D29699" s="113" t="s">
        <v>206</v>
      </c>
      <c r="E29699" s="113" t="s">
        <v>199</v>
      </c>
      <c r="F29699" s="113" t="s">
        <v>200</v>
      </c>
      <c r="G29699" s="113">
        <v>26.418000063160999</v>
      </c>
    </row>
    <row r="29700" spans="1:7" x14ac:dyDescent="0.25">
      <c r="A29700" s="108" t="str">
        <f t="shared" si="464"/>
        <v>GB_2019_NATIONAL TOTAL_NOx</v>
      </c>
      <c r="B29700" s="113" t="s">
        <v>181</v>
      </c>
      <c r="C29700" s="113">
        <v>2019</v>
      </c>
      <c r="D29700" s="113" t="s">
        <v>122</v>
      </c>
      <c r="E29700" s="113" t="s">
        <v>199</v>
      </c>
      <c r="F29700" s="113" t="s">
        <v>200</v>
      </c>
      <c r="G29700" s="113">
        <v>798.06872017900798</v>
      </c>
    </row>
    <row r="29701" spans="1:7" x14ac:dyDescent="0.25">
      <c r="A29701" s="108" t="str">
        <f t="shared" si="464"/>
        <v>GB_2019_NATIONAL TOTAL_NMVOC</v>
      </c>
      <c r="B29701" s="113" t="s">
        <v>181</v>
      </c>
      <c r="C29701" s="113">
        <v>2019</v>
      </c>
      <c r="D29701" s="113" t="s">
        <v>122</v>
      </c>
      <c r="E29701" s="113" t="s">
        <v>123</v>
      </c>
      <c r="F29701" s="113" t="s">
        <v>200</v>
      </c>
      <c r="G29701" s="113">
        <v>845.44154967527004</v>
      </c>
    </row>
    <row r="29702" spans="1:7" x14ac:dyDescent="0.25">
      <c r="A29702" s="108" t="str">
        <f t="shared" si="464"/>
        <v>GB_2019_NATIONAL TOTAL_SOx</v>
      </c>
      <c r="B29702" s="113" t="s">
        <v>181</v>
      </c>
      <c r="C29702" s="113">
        <v>2019</v>
      </c>
      <c r="D29702" s="113" t="s">
        <v>122</v>
      </c>
      <c r="E29702" s="113" t="s">
        <v>201</v>
      </c>
      <c r="F29702" s="113" t="s">
        <v>200</v>
      </c>
      <c r="G29702" s="113">
        <v>153.20945678096601</v>
      </c>
    </row>
    <row r="29703" spans="1:7" x14ac:dyDescent="0.25">
      <c r="A29703" s="108" t="str">
        <f t="shared" ref="A29703:A29766" si="465">CONCATENATE(B29703,"_",C29703,"_",D29703,"_",E29703)</f>
        <v>GB_2019_NATIONAL TOTAL_NH3</v>
      </c>
      <c r="B29703" s="113" t="s">
        <v>181</v>
      </c>
      <c r="C29703" s="113">
        <v>2019</v>
      </c>
      <c r="D29703" s="113" t="s">
        <v>122</v>
      </c>
      <c r="E29703" s="113" t="s">
        <v>124</v>
      </c>
      <c r="F29703" s="113" t="s">
        <v>200</v>
      </c>
      <c r="G29703" s="113">
        <v>270.14887403076898</v>
      </c>
    </row>
    <row r="29704" spans="1:7" x14ac:dyDescent="0.25">
      <c r="A29704" s="108" t="str">
        <f t="shared" si="465"/>
        <v>GB_2019_NATIONAL TOTAL_PM2.5</v>
      </c>
      <c r="B29704" s="113" t="s">
        <v>181</v>
      </c>
      <c r="C29704" s="113">
        <v>2019</v>
      </c>
      <c r="D29704" s="113" t="s">
        <v>122</v>
      </c>
      <c r="E29704" s="113" t="s">
        <v>203</v>
      </c>
      <c r="F29704" s="113" t="s">
        <v>200</v>
      </c>
      <c r="G29704" s="113">
        <v>71.1906507554326</v>
      </c>
    </row>
    <row r="29705" spans="1:7" x14ac:dyDescent="0.25">
      <c r="A29705" s="108" t="str">
        <f t="shared" si="465"/>
        <v>GB_2019_NATIONAL TOTAL_Pb</v>
      </c>
      <c r="B29705" s="113" t="s">
        <v>181</v>
      </c>
      <c r="C29705" s="113">
        <v>2019</v>
      </c>
      <c r="D29705" s="113" t="s">
        <v>122</v>
      </c>
      <c r="E29705" s="113" t="s">
        <v>125</v>
      </c>
      <c r="F29705" s="113" t="s">
        <v>200</v>
      </c>
      <c r="G29705" s="113">
        <v>0.123407766477582</v>
      </c>
    </row>
    <row r="29706" spans="1:7" x14ac:dyDescent="0.25">
      <c r="A29706" s="108" t="str">
        <f t="shared" si="465"/>
        <v>GB_2019_NATIONAL TOTAL_Cd</v>
      </c>
      <c r="B29706" s="113" t="s">
        <v>181</v>
      </c>
      <c r="C29706" s="113">
        <v>2019</v>
      </c>
      <c r="D29706" s="113" t="s">
        <v>122</v>
      </c>
      <c r="E29706" s="113" t="s">
        <v>126</v>
      </c>
      <c r="F29706" s="113" t="s">
        <v>200</v>
      </c>
      <c r="G29706" s="113">
        <v>4.6113045683079997E-3</v>
      </c>
    </row>
    <row r="29707" spans="1:7" x14ac:dyDescent="0.25">
      <c r="A29707" s="108" t="str">
        <f t="shared" si="465"/>
        <v>GB_2019_NATIONAL TOTAL_Hg</v>
      </c>
      <c r="B29707" s="113" t="s">
        <v>181</v>
      </c>
      <c r="C29707" s="113">
        <v>2019</v>
      </c>
      <c r="D29707" s="113" t="s">
        <v>122</v>
      </c>
      <c r="E29707" s="113" t="s">
        <v>127</v>
      </c>
      <c r="F29707" s="113" t="s">
        <v>200</v>
      </c>
      <c r="G29707" s="113">
        <v>3.8734907054309999E-3</v>
      </c>
    </row>
    <row r="29708" spans="1:7" x14ac:dyDescent="0.25">
      <c r="A29708" s="108" t="str">
        <f t="shared" si="465"/>
        <v>GB_2019_NATIONAL TOTAL_DIOX</v>
      </c>
      <c r="B29708" s="113" t="s">
        <v>181</v>
      </c>
      <c r="C29708" s="113">
        <v>2019</v>
      </c>
      <c r="D29708" s="113" t="s">
        <v>122</v>
      </c>
      <c r="E29708" s="113" t="s">
        <v>128</v>
      </c>
      <c r="F29708" s="113" t="s">
        <v>200</v>
      </c>
      <c r="G29708" s="150">
        <v>1.3380068424111901E-7</v>
      </c>
    </row>
    <row r="29709" spans="1:7" x14ac:dyDescent="0.25">
      <c r="A29709" s="108" t="str">
        <f t="shared" si="465"/>
        <v>GB_2019_NATIONAL TOTAL_PAH</v>
      </c>
      <c r="B29709" s="113" t="s">
        <v>181</v>
      </c>
      <c r="C29709" s="113">
        <v>2019</v>
      </c>
      <c r="D29709" s="113" t="s">
        <v>122</v>
      </c>
      <c r="E29709" s="113" t="s">
        <v>129</v>
      </c>
      <c r="F29709" s="113" t="s">
        <v>200</v>
      </c>
      <c r="G29709" s="113">
        <v>2.2768517727010301E-2</v>
      </c>
    </row>
    <row r="29710" spans="1:7" x14ac:dyDescent="0.25">
      <c r="A29710" s="108" t="str">
        <f t="shared" si="465"/>
        <v>GB_2019_NATIONAL TOTAL_HCB</v>
      </c>
      <c r="B29710" s="113" t="s">
        <v>181</v>
      </c>
      <c r="C29710" s="113">
        <v>2019</v>
      </c>
      <c r="D29710" s="113" t="s">
        <v>122</v>
      </c>
      <c r="E29710" s="113" t="s">
        <v>130</v>
      </c>
      <c r="F29710" s="113" t="s">
        <v>200</v>
      </c>
      <c r="G29710" s="150">
        <v>3.8732548543548998E-5</v>
      </c>
    </row>
    <row r="29711" spans="1:7" x14ac:dyDescent="0.25">
      <c r="A29711" s="108" t="str">
        <f t="shared" si="465"/>
        <v>GB_2019_NATIONAL TOTAL_PCB</v>
      </c>
      <c r="B29711" s="113" t="s">
        <v>181</v>
      </c>
      <c r="C29711" s="113">
        <v>2019</v>
      </c>
      <c r="D29711" s="113" t="s">
        <v>122</v>
      </c>
      <c r="E29711" s="113" t="s">
        <v>259</v>
      </c>
      <c r="F29711" s="113" t="s">
        <v>200</v>
      </c>
      <c r="G29711" s="113">
        <v>4.65621816983885E-4</v>
      </c>
    </row>
    <row r="29712" spans="1:7" x14ac:dyDescent="0.25">
      <c r="A29712" s="108" t="str">
        <f t="shared" si="465"/>
        <v>GB_2019_1A3(FU)_NOx</v>
      </c>
      <c r="B29712" s="113" t="s">
        <v>181</v>
      </c>
      <c r="C29712" s="113">
        <v>2019</v>
      </c>
      <c r="D29712" s="113" t="s">
        <v>134</v>
      </c>
      <c r="E29712" s="113" t="s">
        <v>199</v>
      </c>
      <c r="F29712" s="113" t="s">
        <v>200</v>
      </c>
      <c r="G29712" s="113">
        <v>263.68801759936599</v>
      </c>
    </row>
    <row r="29713" spans="1:7" x14ac:dyDescent="0.25">
      <c r="A29713" s="108" t="str">
        <f t="shared" si="465"/>
        <v>GB_2019_1A3(FS)_NOx</v>
      </c>
      <c r="B29713" s="113" t="s">
        <v>181</v>
      </c>
      <c r="C29713" s="113">
        <v>2019</v>
      </c>
      <c r="D29713" s="113" t="s">
        <v>132</v>
      </c>
      <c r="E29713" s="113" t="s">
        <v>199</v>
      </c>
      <c r="F29713" s="113" t="s">
        <v>200</v>
      </c>
      <c r="G29713" s="113">
        <v>277.923201578494</v>
      </c>
    </row>
    <row r="29714" spans="1:7" x14ac:dyDescent="0.25">
      <c r="A29714" s="108" t="str">
        <f t="shared" si="465"/>
        <v>GB_2019_1A3(FU)_NMVOC</v>
      </c>
      <c r="B29714" s="113" t="s">
        <v>181</v>
      </c>
      <c r="C29714" s="113">
        <v>2019</v>
      </c>
      <c r="D29714" s="113" t="s">
        <v>134</v>
      </c>
      <c r="E29714" s="113" t="s">
        <v>123</v>
      </c>
      <c r="F29714" s="113" t="s">
        <v>200</v>
      </c>
      <c r="G29714" s="113">
        <v>37.639902376447999</v>
      </c>
    </row>
    <row r="29715" spans="1:7" x14ac:dyDescent="0.25">
      <c r="A29715" s="108" t="str">
        <f t="shared" si="465"/>
        <v>GB_2019_1A3(FS)_NMVOC</v>
      </c>
      <c r="B29715" s="113" t="s">
        <v>181</v>
      </c>
      <c r="C29715" s="113">
        <v>2019</v>
      </c>
      <c r="D29715" s="113" t="s">
        <v>132</v>
      </c>
      <c r="E29715" s="113" t="s">
        <v>123</v>
      </c>
      <c r="F29715" s="113" t="s">
        <v>200</v>
      </c>
      <c r="G29715" s="113">
        <v>42.747665778611498</v>
      </c>
    </row>
    <row r="29716" spans="1:7" x14ac:dyDescent="0.25">
      <c r="A29716" s="108" t="str">
        <f t="shared" si="465"/>
        <v>GB_2019_1A3(FS)_SOx</v>
      </c>
      <c r="B29716" s="113" t="s">
        <v>181</v>
      </c>
      <c r="C29716" s="113">
        <v>2019</v>
      </c>
      <c r="D29716" s="113" t="s">
        <v>132</v>
      </c>
      <c r="E29716" s="113" t="s">
        <v>201</v>
      </c>
      <c r="F29716" s="113" t="s">
        <v>200</v>
      </c>
      <c r="G29716" s="113">
        <v>0.490447900326</v>
      </c>
    </row>
    <row r="29717" spans="1:7" x14ac:dyDescent="0.25">
      <c r="A29717" s="108" t="str">
        <f t="shared" si="465"/>
        <v>GB_2019_1A3(FU)_NH3</v>
      </c>
      <c r="B29717" s="113" t="s">
        <v>181</v>
      </c>
      <c r="C29717" s="113">
        <v>2019</v>
      </c>
      <c r="D29717" s="113" t="s">
        <v>134</v>
      </c>
      <c r="E29717" s="113" t="s">
        <v>124</v>
      </c>
      <c r="F29717" s="113" t="s">
        <v>200</v>
      </c>
      <c r="G29717" s="113">
        <v>5.1744965490119998</v>
      </c>
    </row>
    <row r="29718" spans="1:7" x14ac:dyDescent="0.25">
      <c r="A29718" s="108" t="str">
        <f t="shared" si="465"/>
        <v>GB_2019_1A3(FS)_NH3</v>
      </c>
      <c r="B29718" s="113" t="s">
        <v>181</v>
      </c>
      <c r="C29718" s="113">
        <v>2019</v>
      </c>
      <c r="D29718" s="113" t="s">
        <v>132</v>
      </c>
      <c r="E29718" s="113" t="s">
        <v>124</v>
      </c>
      <c r="F29718" s="113" t="s">
        <v>200</v>
      </c>
      <c r="G29718" s="113">
        <v>5.7927347963096398</v>
      </c>
    </row>
    <row r="29719" spans="1:7" x14ac:dyDescent="0.25">
      <c r="A29719" s="108" t="str">
        <f t="shared" si="465"/>
        <v>GB_2019_1A3(FU)_PM2.5</v>
      </c>
      <c r="B29719" s="113" t="s">
        <v>181</v>
      </c>
      <c r="C29719" s="113">
        <v>2019</v>
      </c>
      <c r="D29719" s="113" t="s">
        <v>134</v>
      </c>
      <c r="E29719" s="113" t="s">
        <v>203</v>
      </c>
      <c r="F29719" s="113" t="s">
        <v>200</v>
      </c>
      <c r="G29719" s="113">
        <v>13.332875222131999</v>
      </c>
    </row>
    <row r="29720" spans="1:7" x14ac:dyDescent="0.25">
      <c r="A29720" s="108" t="str">
        <f t="shared" si="465"/>
        <v>GB_2019_1A3(FS)_PM2.5</v>
      </c>
      <c r="B29720" s="113" t="s">
        <v>181</v>
      </c>
      <c r="C29720" s="113">
        <v>2019</v>
      </c>
      <c r="D29720" s="113" t="s">
        <v>132</v>
      </c>
      <c r="E29720" s="113" t="s">
        <v>203</v>
      </c>
      <c r="F29720" s="113" t="s">
        <v>200</v>
      </c>
      <c r="G29720" s="113">
        <v>14.3038136739286</v>
      </c>
    </row>
    <row r="29721" spans="1:7" x14ac:dyDescent="0.25">
      <c r="A29721" s="108" t="str">
        <f t="shared" si="465"/>
        <v>GB_2019_3D_NOx</v>
      </c>
      <c r="B29721" s="113" t="s">
        <v>181</v>
      </c>
      <c r="C29721" s="113">
        <v>2019</v>
      </c>
      <c r="D29721" s="113" t="s">
        <v>206</v>
      </c>
      <c r="E29721" s="113" t="s">
        <v>199</v>
      </c>
      <c r="F29721" s="113" t="s">
        <v>200</v>
      </c>
      <c r="G29721" s="113">
        <v>26.445056256377001</v>
      </c>
    </row>
    <row r="29722" spans="1:7" x14ac:dyDescent="0.25">
      <c r="A29722" s="108" t="str">
        <f t="shared" si="465"/>
        <v>GB_2020_NATIONAL TOTAL_NOx</v>
      </c>
      <c r="B29722" s="113" t="s">
        <v>181</v>
      </c>
      <c r="C29722" s="113">
        <v>2020</v>
      </c>
      <c r="D29722" s="113" t="s">
        <v>122</v>
      </c>
      <c r="E29722" s="113" t="s">
        <v>199</v>
      </c>
      <c r="F29722" s="113" t="s">
        <v>200</v>
      </c>
      <c r="G29722" s="113">
        <v>682.68982461507801</v>
      </c>
    </row>
    <row r="29723" spans="1:7" x14ac:dyDescent="0.25">
      <c r="A29723" s="108" t="str">
        <f t="shared" si="465"/>
        <v>GB_2020_NATIONAL TOTAL_NMVOC</v>
      </c>
      <c r="B29723" s="113" t="s">
        <v>181</v>
      </c>
      <c r="C29723" s="113">
        <v>2020</v>
      </c>
      <c r="D29723" s="113" t="s">
        <v>122</v>
      </c>
      <c r="E29723" s="113" t="s">
        <v>123</v>
      </c>
      <c r="F29723" s="113" t="s">
        <v>200</v>
      </c>
      <c r="G29723" s="113">
        <v>813.48019542319196</v>
      </c>
    </row>
    <row r="29724" spans="1:7" x14ac:dyDescent="0.25">
      <c r="A29724" s="108" t="str">
        <f t="shared" si="465"/>
        <v>GB_2020_NATIONAL TOTAL_SOx</v>
      </c>
      <c r="B29724" s="113" t="s">
        <v>181</v>
      </c>
      <c r="C29724" s="113">
        <v>2020</v>
      </c>
      <c r="D29724" s="113" t="s">
        <v>122</v>
      </c>
      <c r="E29724" s="113" t="s">
        <v>201</v>
      </c>
      <c r="F29724" s="113" t="s">
        <v>200</v>
      </c>
      <c r="G29724" s="113">
        <v>128.82392083280899</v>
      </c>
    </row>
    <row r="29725" spans="1:7" x14ac:dyDescent="0.25">
      <c r="A29725" s="108" t="str">
        <f t="shared" si="465"/>
        <v>GB_2020_NATIONAL TOTAL_NH3</v>
      </c>
      <c r="B29725" s="113" t="s">
        <v>181</v>
      </c>
      <c r="C29725" s="113">
        <v>2020</v>
      </c>
      <c r="D29725" s="113" t="s">
        <v>122</v>
      </c>
      <c r="E29725" s="113" t="s">
        <v>124</v>
      </c>
      <c r="F29725" s="113" t="s">
        <v>200</v>
      </c>
      <c r="G29725" s="113">
        <v>261.13511735975999</v>
      </c>
    </row>
    <row r="29726" spans="1:7" x14ac:dyDescent="0.25">
      <c r="A29726" s="108" t="str">
        <f t="shared" si="465"/>
        <v>GB_2020_NATIONAL TOTAL_PM2.5</v>
      </c>
      <c r="B29726" s="113" t="s">
        <v>181</v>
      </c>
      <c r="C29726" s="113">
        <v>2020</v>
      </c>
      <c r="D29726" s="113" t="s">
        <v>122</v>
      </c>
      <c r="E29726" s="113" t="s">
        <v>203</v>
      </c>
      <c r="F29726" s="113" t="s">
        <v>200</v>
      </c>
      <c r="G29726" s="113">
        <v>64.490834404959401</v>
      </c>
    </row>
    <row r="29727" spans="1:7" x14ac:dyDescent="0.25">
      <c r="A29727" s="108" t="str">
        <f t="shared" si="465"/>
        <v>GB_2020_NATIONAL TOTAL_Pb</v>
      </c>
      <c r="B29727" s="113" t="s">
        <v>181</v>
      </c>
      <c r="C29727" s="113">
        <v>2020</v>
      </c>
      <c r="D29727" s="113" t="s">
        <v>122</v>
      </c>
      <c r="E29727" s="113" t="s">
        <v>125</v>
      </c>
      <c r="F29727" s="113" t="s">
        <v>200</v>
      </c>
      <c r="G29727" s="113">
        <v>0.104184213319271</v>
      </c>
    </row>
    <row r="29728" spans="1:7" x14ac:dyDescent="0.25">
      <c r="A29728" s="108" t="str">
        <f t="shared" si="465"/>
        <v>GB_2020_NATIONAL TOTAL_Cd</v>
      </c>
      <c r="B29728" s="113" t="s">
        <v>181</v>
      </c>
      <c r="C29728" s="113">
        <v>2020</v>
      </c>
      <c r="D29728" s="113" t="s">
        <v>122</v>
      </c>
      <c r="E29728" s="113" t="s">
        <v>126</v>
      </c>
      <c r="F29728" s="113" t="s">
        <v>200</v>
      </c>
      <c r="G29728" s="113">
        <v>4.3691692829579999E-3</v>
      </c>
    </row>
    <row r="29729" spans="1:7" x14ac:dyDescent="0.25">
      <c r="A29729" s="108" t="str">
        <f t="shared" si="465"/>
        <v>GB_2020_NATIONAL TOTAL_Hg</v>
      </c>
      <c r="B29729" s="113" t="s">
        <v>181</v>
      </c>
      <c r="C29729" s="113">
        <v>2020</v>
      </c>
      <c r="D29729" s="113" t="s">
        <v>122</v>
      </c>
      <c r="E29729" s="113" t="s">
        <v>127</v>
      </c>
      <c r="F29729" s="113" t="s">
        <v>200</v>
      </c>
      <c r="G29729" s="113">
        <v>3.5673859988439999E-3</v>
      </c>
    </row>
    <row r="29730" spans="1:7" x14ac:dyDescent="0.25">
      <c r="A29730" s="108" t="str">
        <f t="shared" si="465"/>
        <v>GB_2020_NATIONAL TOTAL_DIOX</v>
      </c>
      <c r="B29730" s="113" t="s">
        <v>181</v>
      </c>
      <c r="C29730" s="113">
        <v>2020</v>
      </c>
      <c r="D29730" s="113" t="s">
        <v>122</v>
      </c>
      <c r="E29730" s="113" t="s">
        <v>128</v>
      </c>
      <c r="F29730" s="113" t="s">
        <v>200</v>
      </c>
      <c r="G29730" s="150">
        <v>1.2411706521222601E-7</v>
      </c>
    </row>
    <row r="29731" spans="1:7" x14ac:dyDescent="0.25">
      <c r="A29731" s="108" t="str">
        <f t="shared" si="465"/>
        <v>GB_2020_NATIONAL TOTAL_PAH</v>
      </c>
      <c r="B29731" s="113" t="s">
        <v>181</v>
      </c>
      <c r="C29731" s="113">
        <v>2020</v>
      </c>
      <c r="D29731" s="113" t="s">
        <v>122</v>
      </c>
      <c r="E29731" s="113" t="s">
        <v>129</v>
      </c>
      <c r="F29731" s="113" t="s">
        <v>200</v>
      </c>
      <c r="G29731" s="113">
        <v>2.1235236005031501E-2</v>
      </c>
    </row>
    <row r="29732" spans="1:7" x14ac:dyDescent="0.25">
      <c r="A29732" s="108" t="str">
        <f t="shared" si="465"/>
        <v>GB_2020_NATIONAL TOTAL_HCB</v>
      </c>
      <c r="B29732" s="113" t="s">
        <v>181</v>
      </c>
      <c r="C29732" s="113">
        <v>2020</v>
      </c>
      <c r="D29732" s="113" t="s">
        <v>122</v>
      </c>
      <c r="E29732" s="113" t="s">
        <v>130</v>
      </c>
      <c r="F29732" s="113" t="s">
        <v>200</v>
      </c>
      <c r="G29732" s="150">
        <v>3.8044963010779E-5</v>
      </c>
    </row>
    <row r="29733" spans="1:7" x14ac:dyDescent="0.25">
      <c r="A29733" s="108" t="str">
        <f t="shared" si="465"/>
        <v>GB_2020_NATIONAL TOTAL_PCB</v>
      </c>
      <c r="B29733" s="113" t="s">
        <v>181</v>
      </c>
      <c r="C29733" s="113">
        <v>2020</v>
      </c>
      <c r="D29733" s="113" t="s">
        <v>122</v>
      </c>
      <c r="E29733" s="113" t="s">
        <v>259</v>
      </c>
      <c r="F29733" s="113" t="s">
        <v>200</v>
      </c>
      <c r="G29733" s="113">
        <v>4.2418827877084602E-4</v>
      </c>
    </row>
    <row r="29734" spans="1:7" x14ac:dyDescent="0.25">
      <c r="A29734" s="108" t="str">
        <f t="shared" si="465"/>
        <v>GB_2020_1A3(FU)_NOx</v>
      </c>
      <c r="B29734" s="113" t="s">
        <v>181</v>
      </c>
      <c r="C29734" s="113">
        <v>2020</v>
      </c>
      <c r="D29734" s="113" t="s">
        <v>134</v>
      </c>
      <c r="E29734" s="113" t="s">
        <v>199</v>
      </c>
      <c r="F29734" s="113" t="s">
        <v>200</v>
      </c>
      <c r="G29734" s="113">
        <v>197.81234649396399</v>
      </c>
    </row>
    <row r="29735" spans="1:7" x14ac:dyDescent="0.25">
      <c r="A29735" s="108" t="str">
        <f t="shared" si="465"/>
        <v>GB_2020_1A3(FS)_NOx</v>
      </c>
      <c r="B29735" s="113" t="s">
        <v>181</v>
      </c>
      <c r="C29735" s="113">
        <v>2020</v>
      </c>
      <c r="D29735" s="113" t="s">
        <v>132</v>
      </c>
      <c r="E29735" s="113" t="s">
        <v>199</v>
      </c>
      <c r="F29735" s="113" t="s">
        <v>200</v>
      </c>
      <c r="G29735" s="113">
        <v>205.70861812316599</v>
      </c>
    </row>
    <row r="29736" spans="1:7" x14ac:dyDescent="0.25">
      <c r="A29736" s="108" t="str">
        <f t="shared" si="465"/>
        <v>GB_2020_1A3(FU)_NMVOC</v>
      </c>
      <c r="B29736" s="113" t="s">
        <v>181</v>
      </c>
      <c r="C29736" s="113">
        <v>2020</v>
      </c>
      <c r="D29736" s="113" t="s">
        <v>134</v>
      </c>
      <c r="E29736" s="113" t="s">
        <v>123</v>
      </c>
      <c r="F29736" s="113" t="s">
        <v>200</v>
      </c>
      <c r="G29736" s="113">
        <v>29.126599032600001</v>
      </c>
    </row>
    <row r="29737" spans="1:7" x14ac:dyDescent="0.25">
      <c r="A29737" s="108" t="str">
        <f t="shared" si="465"/>
        <v>GB_2020_1A3(FS)_NMVOC</v>
      </c>
      <c r="B29737" s="113" t="s">
        <v>181</v>
      </c>
      <c r="C29737" s="113">
        <v>2020</v>
      </c>
      <c r="D29737" s="113" t="s">
        <v>132</v>
      </c>
      <c r="E29737" s="113" t="s">
        <v>123</v>
      </c>
      <c r="F29737" s="113" t="s">
        <v>200</v>
      </c>
      <c r="G29737" s="113">
        <v>32.830909914661298</v>
      </c>
    </row>
    <row r="29738" spans="1:7" x14ac:dyDescent="0.25">
      <c r="A29738" s="108" t="str">
        <f t="shared" si="465"/>
        <v>GB_2020_1A3(FS)_SOx</v>
      </c>
      <c r="B29738" s="113" t="s">
        <v>181</v>
      </c>
      <c r="C29738" s="113">
        <v>2020</v>
      </c>
      <c r="D29738" s="113" t="s">
        <v>132</v>
      </c>
      <c r="E29738" s="113" t="s">
        <v>201</v>
      </c>
      <c r="F29738" s="113" t="s">
        <v>200</v>
      </c>
      <c r="G29738" s="113">
        <v>0.36648691761899999</v>
      </c>
    </row>
    <row r="29739" spans="1:7" x14ac:dyDescent="0.25">
      <c r="A29739" s="108" t="str">
        <f t="shared" si="465"/>
        <v>GB_2020_ADJUSTMENTS_NH3</v>
      </c>
      <c r="B29739" s="113" t="s">
        <v>181</v>
      </c>
      <c r="C29739" s="113">
        <v>2020</v>
      </c>
      <c r="D29739" s="113" t="s">
        <v>138</v>
      </c>
      <c r="E29739" s="113" t="s">
        <v>124</v>
      </c>
      <c r="F29739" s="113" t="s">
        <v>200</v>
      </c>
      <c r="G29739" s="113">
        <v>-12.549054969531401</v>
      </c>
    </row>
    <row r="29740" spans="1:7" x14ac:dyDescent="0.25">
      <c r="A29740" s="108" t="str">
        <f t="shared" si="465"/>
        <v>GB_2020_1A3(FU)_NH3</v>
      </c>
      <c r="B29740" s="113" t="s">
        <v>181</v>
      </c>
      <c r="C29740" s="113">
        <v>2020</v>
      </c>
      <c r="D29740" s="113" t="s">
        <v>134</v>
      </c>
      <c r="E29740" s="113" t="s">
        <v>124</v>
      </c>
      <c r="F29740" s="113" t="s">
        <v>200</v>
      </c>
      <c r="G29740" s="113">
        <v>3.8757063106060001</v>
      </c>
    </row>
    <row r="29741" spans="1:7" x14ac:dyDescent="0.25">
      <c r="A29741" s="108" t="str">
        <f t="shared" si="465"/>
        <v>GB_2020_1A3(FS)_NH3</v>
      </c>
      <c r="B29741" s="113" t="s">
        <v>181</v>
      </c>
      <c r="C29741" s="113">
        <v>2020</v>
      </c>
      <c r="D29741" s="113" t="s">
        <v>132</v>
      </c>
      <c r="E29741" s="113" t="s">
        <v>124</v>
      </c>
      <c r="F29741" s="113" t="s">
        <v>200</v>
      </c>
      <c r="G29741" s="113">
        <v>4.2843153270412602</v>
      </c>
    </row>
    <row r="29742" spans="1:7" x14ac:dyDescent="0.25">
      <c r="A29742" s="108" t="str">
        <f t="shared" si="465"/>
        <v>GB_2020_1A3(FU)_PM2.5</v>
      </c>
      <c r="B29742" s="113" t="s">
        <v>181</v>
      </c>
      <c r="C29742" s="113">
        <v>2020</v>
      </c>
      <c r="D29742" s="113" t="s">
        <v>134</v>
      </c>
      <c r="E29742" s="113" t="s">
        <v>203</v>
      </c>
      <c r="F29742" s="113" t="s">
        <v>200</v>
      </c>
      <c r="G29742" s="113">
        <v>10.401022130861</v>
      </c>
    </row>
    <row r="29743" spans="1:7" x14ac:dyDescent="0.25">
      <c r="A29743" s="108" t="str">
        <f t="shared" si="465"/>
        <v>GB_2020_1A3(FS)_PM2.5</v>
      </c>
      <c r="B29743" s="113" t="s">
        <v>181</v>
      </c>
      <c r="C29743" s="113">
        <v>2020</v>
      </c>
      <c r="D29743" s="113" t="s">
        <v>132</v>
      </c>
      <c r="E29743" s="113" t="s">
        <v>203</v>
      </c>
      <c r="F29743" s="113" t="s">
        <v>200</v>
      </c>
      <c r="G29743" s="113">
        <v>11.027045948438399</v>
      </c>
    </row>
    <row r="29744" spans="1:7" x14ac:dyDescent="0.25">
      <c r="A29744" s="108" t="str">
        <f t="shared" si="465"/>
        <v>GB_2020_3D_NOx</v>
      </c>
      <c r="B29744" s="113" t="s">
        <v>181</v>
      </c>
      <c r="C29744" s="113">
        <v>2020</v>
      </c>
      <c r="D29744" s="113" t="s">
        <v>206</v>
      </c>
      <c r="E29744" s="113" t="s">
        <v>199</v>
      </c>
      <c r="F29744" s="113" t="s">
        <v>200</v>
      </c>
      <c r="G29744" s="113">
        <v>24.712269687980999</v>
      </c>
    </row>
    <row r="29745" spans="1:7" x14ac:dyDescent="0.25">
      <c r="A29745" s="108" t="str">
        <f t="shared" si="465"/>
        <v>GB_2021_NATIONAL TOTAL_NOx</v>
      </c>
      <c r="B29745" s="113" t="s">
        <v>181</v>
      </c>
      <c r="C29745" s="113">
        <v>2021</v>
      </c>
      <c r="D29745" s="113" t="s">
        <v>122</v>
      </c>
      <c r="E29745" s="113" t="s">
        <v>199</v>
      </c>
      <c r="F29745" s="113" t="s">
        <v>200</v>
      </c>
      <c r="G29745" s="113">
        <v>675.34496302118305</v>
      </c>
    </row>
    <row r="29746" spans="1:7" x14ac:dyDescent="0.25">
      <c r="A29746" s="108" t="str">
        <f t="shared" si="465"/>
        <v>GB_2021_NATIONAL TOTAL_NMVOC</v>
      </c>
      <c r="B29746" s="113" t="s">
        <v>181</v>
      </c>
      <c r="C29746" s="113">
        <v>2021</v>
      </c>
      <c r="D29746" s="113" t="s">
        <v>122</v>
      </c>
      <c r="E29746" s="113" t="s">
        <v>123</v>
      </c>
      <c r="F29746" s="113" t="s">
        <v>200</v>
      </c>
      <c r="G29746" s="113">
        <v>796.15959564652201</v>
      </c>
    </row>
    <row r="29747" spans="1:7" x14ac:dyDescent="0.25">
      <c r="A29747" s="108" t="str">
        <f t="shared" si="465"/>
        <v>GB_2021_NATIONAL TOTAL_SOx</v>
      </c>
      <c r="B29747" s="113" t="s">
        <v>181</v>
      </c>
      <c r="C29747" s="113">
        <v>2021</v>
      </c>
      <c r="D29747" s="113" t="s">
        <v>122</v>
      </c>
      <c r="E29747" s="113" t="s">
        <v>201</v>
      </c>
      <c r="F29747" s="113" t="s">
        <v>200</v>
      </c>
      <c r="G29747" s="113">
        <v>117.78373446596601</v>
      </c>
    </row>
    <row r="29748" spans="1:7" x14ac:dyDescent="0.25">
      <c r="A29748" s="108" t="str">
        <f t="shared" si="465"/>
        <v>GB_2021_NATIONAL TOTAL_NH3</v>
      </c>
      <c r="B29748" s="113" t="s">
        <v>181</v>
      </c>
      <c r="C29748" s="113">
        <v>2021</v>
      </c>
      <c r="D29748" s="113" t="s">
        <v>122</v>
      </c>
      <c r="E29748" s="113" t="s">
        <v>124</v>
      </c>
      <c r="F29748" s="113" t="s">
        <v>200</v>
      </c>
      <c r="G29748" s="113">
        <v>266.98629576141599</v>
      </c>
    </row>
    <row r="29749" spans="1:7" x14ac:dyDescent="0.25">
      <c r="A29749" s="108" t="str">
        <f t="shared" si="465"/>
        <v>GB_2021_NATIONAL TOTAL_PM2.5</v>
      </c>
      <c r="B29749" s="113" t="s">
        <v>181</v>
      </c>
      <c r="C29749" s="113">
        <v>2021</v>
      </c>
      <c r="D29749" s="113" t="s">
        <v>122</v>
      </c>
      <c r="E29749" s="113" t="s">
        <v>203</v>
      </c>
      <c r="F29749" s="113" t="s">
        <v>200</v>
      </c>
      <c r="G29749" s="113">
        <v>66.754313202678503</v>
      </c>
    </row>
    <row r="29750" spans="1:7" x14ac:dyDescent="0.25">
      <c r="A29750" s="108" t="str">
        <f t="shared" si="465"/>
        <v>GB_2021_NATIONAL TOTAL_Pb</v>
      </c>
      <c r="B29750" s="113" t="s">
        <v>181</v>
      </c>
      <c r="C29750" s="113">
        <v>2021</v>
      </c>
      <c r="D29750" s="113" t="s">
        <v>122</v>
      </c>
      <c r="E29750" s="113" t="s">
        <v>125</v>
      </c>
      <c r="F29750" s="113" t="s">
        <v>200</v>
      </c>
      <c r="G29750" s="113">
        <v>0.13182247897407601</v>
      </c>
    </row>
    <row r="29751" spans="1:7" x14ac:dyDescent="0.25">
      <c r="A29751" s="108" t="str">
        <f t="shared" si="465"/>
        <v>GB_2021_NATIONAL TOTAL_Cd</v>
      </c>
      <c r="B29751" s="113" t="s">
        <v>181</v>
      </c>
      <c r="C29751" s="113">
        <v>2021</v>
      </c>
      <c r="D29751" s="113" t="s">
        <v>122</v>
      </c>
      <c r="E29751" s="113" t="s">
        <v>126</v>
      </c>
      <c r="F29751" s="113" t="s">
        <v>200</v>
      </c>
      <c r="G29751" s="113">
        <v>4.9015160699830002E-3</v>
      </c>
    </row>
    <row r="29752" spans="1:7" x14ac:dyDescent="0.25">
      <c r="A29752" s="108" t="str">
        <f t="shared" si="465"/>
        <v>GB_2021_NATIONAL TOTAL_Hg</v>
      </c>
      <c r="B29752" s="113" t="s">
        <v>181</v>
      </c>
      <c r="C29752" s="113">
        <v>2021</v>
      </c>
      <c r="D29752" s="113" t="s">
        <v>122</v>
      </c>
      <c r="E29752" s="113" t="s">
        <v>127</v>
      </c>
      <c r="F29752" s="113" t="s">
        <v>200</v>
      </c>
      <c r="G29752" s="113">
        <v>3.8937120895109999E-3</v>
      </c>
    </row>
    <row r="29753" spans="1:7" x14ac:dyDescent="0.25">
      <c r="A29753" s="108" t="str">
        <f t="shared" si="465"/>
        <v>GB_2021_NATIONAL TOTAL_DIOX</v>
      </c>
      <c r="B29753" s="113" t="s">
        <v>181</v>
      </c>
      <c r="C29753" s="113">
        <v>2021</v>
      </c>
      <c r="D29753" s="113" t="s">
        <v>122</v>
      </c>
      <c r="E29753" s="113" t="s">
        <v>128</v>
      </c>
      <c r="F29753" s="113" t="s">
        <v>200</v>
      </c>
      <c r="G29753" s="150">
        <v>1.14482559612965E-7</v>
      </c>
    </row>
    <row r="29754" spans="1:7" x14ac:dyDescent="0.25">
      <c r="A29754" s="108" t="str">
        <f t="shared" si="465"/>
        <v>GB_2021_NATIONAL TOTAL_PAH</v>
      </c>
      <c r="B29754" s="113" t="s">
        <v>181</v>
      </c>
      <c r="C29754" s="113">
        <v>2021</v>
      </c>
      <c r="D29754" s="113" t="s">
        <v>122</v>
      </c>
      <c r="E29754" s="113" t="s">
        <v>129</v>
      </c>
      <c r="F29754" s="113" t="s">
        <v>200</v>
      </c>
      <c r="G29754" s="113">
        <v>2.1437112837692701E-2</v>
      </c>
    </row>
    <row r="29755" spans="1:7" x14ac:dyDescent="0.25">
      <c r="A29755" s="108" t="str">
        <f t="shared" si="465"/>
        <v>GB_2021_NATIONAL TOTAL_HCB</v>
      </c>
      <c r="B29755" s="113" t="s">
        <v>181</v>
      </c>
      <c r="C29755" s="113">
        <v>2021</v>
      </c>
      <c r="D29755" s="113" t="s">
        <v>122</v>
      </c>
      <c r="E29755" s="113" t="s">
        <v>130</v>
      </c>
      <c r="F29755" s="113" t="s">
        <v>200</v>
      </c>
      <c r="G29755" s="150">
        <v>3.9091821305154998E-5</v>
      </c>
    </row>
    <row r="29756" spans="1:7" x14ac:dyDescent="0.25">
      <c r="A29756" s="108" t="str">
        <f t="shared" si="465"/>
        <v>GB_2021_NATIONAL TOTAL_PCB</v>
      </c>
      <c r="B29756" s="113" t="s">
        <v>181</v>
      </c>
      <c r="C29756" s="113">
        <v>2021</v>
      </c>
      <c r="D29756" s="113" t="s">
        <v>122</v>
      </c>
      <c r="E29756" s="113" t="s">
        <v>259</v>
      </c>
      <c r="F29756" s="113" t="s">
        <v>200</v>
      </c>
      <c r="G29756" s="113">
        <v>4.2054215561718102E-4</v>
      </c>
    </row>
    <row r="29757" spans="1:7" x14ac:dyDescent="0.25">
      <c r="A29757" s="108" t="str">
        <f t="shared" si="465"/>
        <v>GB_2021_1A3(FU)_NOx</v>
      </c>
      <c r="B29757" s="113" t="s">
        <v>181</v>
      </c>
      <c r="C29757" s="113">
        <v>2021</v>
      </c>
      <c r="D29757" s="113" t="s">
        <v>134</v>
      </c>
      <c r="E29757" s="113" t="s">
        <v>199</v>
      </c>
      <c r="F29757" s="113" t="s">
        <v>200</v>
      </c>
      <c r="G29757" s="113">
        <v>200.34439212749101</v>
      </c>
    </row>
    <row r="29758" spans="1:7" x14ac:dyDescent="0.25">
      <c r="A29758" s="108" t="str">
        <f t="shared" si="465"/>
        <v>GB_2021_1A3(FS)_NOx</v>
      </c>
      <c r="B29758" s="113" t="s">
        <v>181</v>
      </c>
      <c r="C29758" s="113">
        <v>2021</v>
      </c>
      <c r="D29758" s="113" t="s">
        <v>132</v>
      </c>
      <c r="E29758" s="113" t="s">
        <v>199</v>
      </c>
      <c r="F29758" s="113" t="s">
        <v>200</v>
      </c>
      <c r="G29758" s="113">
        <v>208.917383817934</v>
      </c>
    </row>
    <row r="29759" spans="1:7" x14ac:dyDescent="0.25">
      <c r="A29759" s="108" t="str">
        <f t="shared" si="465"/>
        <v>GB_2021_1A3(FU)_NMVOC</v>
      </c>
      <c r="B29759" s="113" t="s">
        <v>181</v>
      </c>
      <c r="C29759" s="113">
        <v>2021</v>
      </c>
      <c r="D29759" s="113" t="s">
        <v>134</v>
      </c>
      <c r="E29759" s="113" t="s">
        <v>123</v>
      </c>
      <c r="F29759" s="113" t="s">
        <v>200</v>
      </c>
      <c r="G29759" s="113">
        <v>30.548856774642999</v>
      </c>
    </row>
    <row r="29760" spans="1:7" x14ac:dyDescent="0.25">
      <c r="A29760" s="108" t="str">
        <f t="shared" si="465"/>
        <v>GB_2021_1A3(FS)_NMVOC</v>
      </c>
      <c r="B29760" s="113" t="s">
        <v>181</v>
      </c>
      <c r="C29760" s="113">
        <v>2021</v>
      </c>
      <c r="D29760" s="113" t="s">
        <v>132</v>
      </c>
      <c r="E29760" s="113" t="s">
        <v>123</v>
      </c>
      <c r="F29760" s="113" t="s">
        <v>200</v>
      </c>
      <c r="G29760" s="113">
        <v>34.521737758814801</v>
      </c>
    </row>
    <row r="29761" spans="1:7" x14ac:dyDescent="0.25">
      <c r="A29761" s="108" t="str">
        <f t="shared" si="465"/>
        <v>GB_2021_1A3(FS)_SOx</v>
      </c>
      <c r="B29761" s="113" t="s">
        <v>181</v>
      </c>
      <c r="C29761" s="113">
        <v>2021</v>
      </c>
      <c r="D29761" s="113" t="s">
        <v>132</v>
      </c>
      <c r="E29761" s="113" t="s">
        <v>201</v>
      </c>
      <c r="F29761" s="113" t="s">
        <v>200</v>
      </c>
      <c r="G29761" s="113">
        <v>0.41827647232800003</v>
      </c>
    </row>
    <row r="29762" spans="1:7" x14ac:dyDescent="0.25">
      <c r="A29762" s="108" t="str">
        <f t="shared" si="465"/>
        <v>GB_2021_ADJUSTMENTS_NH3</v>
      </c>
      <c r="B29762" s="113" t="s">
        <v>181</v>
      </c>
      <c r="C29762" s="113">
        <v>2021</v>
      </c>
      <c r="D29762" s="113" t="s">
        <v>138</v>
      </c>
      <c r="E29762" s="113" t="s">
        <v>124</v>
      </c>
      <c r="F29762" s="113" t="s">
        <v>200</v>
      </c>
      <c r="G29762" s="113">
        <v>-12.9467686775314</v>
      </c>
    </row>
    <row r="29763" spans="1:7" x14ac:dyDescent="0.25">
      <c r="A29763" s="108" t="str">
        <f t="shared" si="465"/>
        <v>GB_2021_1A3(FU)_NH3</v>
      </c>
      <c r="B29763" s="113" t="s">
        <v>181</v>
      </c>
      <c r="C29763" s="113">
        <v>2021</v>
      </c>
      <c r="D29763" s="113" t="s">
        <v>134</v>
      </c>
      <c r="E29763" s="113" t="s">
        <v>124</v>
      </c>
      <c r="F29763" s="113" t="s">
        <v>200</v>
      </c>
      <c r="G29763" s="113">
        <v>4.2900374736930003</v>
      </c>
    </row>
    <row r="29764" spans="1:7" x14ac:dyDescent="0.25">
      <c r="A29764" s="108" t="str">
        <f t="shared" si="465"/>
        <v>GB_2021_1A3(FS)_NH3</v>
      </c>
      <c r="B29764" s="113" t="s">
        <v>181</v>
      </c>
      <c r="C29764" s="113">
        <v>2021</v>
      </c>
      <c r="D29764" s="113" t="s">
        <v>132</v>
      </c>
      <c r="E29764" s="113" t="s">
        <v>124</v>
      </c>
      <c r="F29764" s="113" t="s">
        <v>200</v>
      </c>
      <c r="G29764" s="113">
        <v>4.7481310701815502</v>
      </c>
    </row>
    <row r="29765" spans="1:7" x14ac:dyDescent="0.25">
      <c r="A29765" s="108" t="str">
        <f t="shared" si="465"/>
        <v>GB_2021_1A3(FU)_PM2.5</v>
      </c>
      <c r="B29765" s="113" t="s">
        <v>181</v>
      </c>
      <c r="C29765" s="113">
        <v>2021</v>
      </c>
      <c r="D29765" s="113" t="s">
        <v>134</v>
      </c>
      <c r="E29765" s="113" t="s">
        <v>203</v>
      </c>
      <c r="F29765" s="113" t="s">
        <v>200</v>
      </c>
      <c r="G29765" s="113">
        <v>11.249073265471001</v>
      </c>
    </row>
    <row r="29766" spans="1:7" x14ac:dyDescent="0.25">
      <c r="A29766" s="108" t="str">
        <f t="shared" si="465"/>
        <v>GB_2021_1A3(FS)_PM2.5</v>
      </c>
      <c r="B29766" s="113" t="s">
        <v>181</v>
      </c>
      <c r="C29766" s="113">
        <v>2021</v>
      </c>
      <c r="D29766" s="113" t="s">
        <v>132</v>
      </c>
      <c r="E29766" s="113" t="s">
        <v>203</v>
      </c>
      <c r="F29766" s="113" t="s">
        <v>200</v>
      </c>
      <c r="G29766" s="113">
        <v>11.969068911786501</v>
      </c>
    </row>
    <row r="29767" spans="1:7" x14ac:dyDescent="0.25">
      <c r="A29767" s="108" t="str">
        <f t="shared" ref="A29767:A29830" si="466">CONCATENATE(B29767,"_",C29767,"_",D29767,"_",E29767)</f>
        <v>GB_2021_3D_NOx</v>
      </c>
      <c r="B29767" s="113" t="s">
        <v>181</v>
      </c>
      <c r="C29767" s="113">
        <v>2021</v>
      </c>
      <c r="D29767" s="113" t="s">
        <v>206</v>
      </c>
      <c r="E29767" s="113" t="s">
        <v>199</v>
      </c>
      <c r="F29767" s="113" t="s">
        <v>200</v>
      </c>
      <c r="G29767" s="113">
        <v>25.285529949617999</v>
      </c>
    </row>
    <row r="29768" spans="1:7" x14ac:dyDescent="0.25">
      <c r="A29768" s="108" t="str">
        <f t="shared" si="466"/>
        <v>GB_2022_NATIONAL TOTAL_NOx</v>
      </c>
      <c r="B29768" s="113" t="s">
        <v>181</v>
      </c>
      <c r="C29768" s="113">
        <v>2022</v>
      </c>
      <c r="D29768" s="113" t="s">
        <v>122</v>
      </c>
      <c r="E29768" s="113" t="s">
        <v>199</v>
      </c>
      <c r="F29768" s="113" t="s">
        <v>200</v>
      </c>
      <c r="G29768" s="113">
        <v>658.16200323423698</v>
      </c>
    </row>
    <row r="29769" spans="1:7" x14ac:dyDescent="0.25">
      <c r="A29769" s="108" t="str">
        <f t="shared" si="466"/>
        <v>GB_2022_NATIONAL TOTAL_NMVOC</v>
      </c>
      <c r="B29769" s="113" t="s">
        <v>181</v>
      </c>
      <c r="C29769" s="113">
        <v>2022</v>
      </c>
      <c r="D29769" s="113" t="s">
        <v>122</v>
      </c>
      <c r="E29769" s="113" t="s">
        <v>123</v>
      </c>
      <c r="F29769" s="113" t="s">
        <v>200</v>
      </c>
      <c r="G29769" s="113">
        <v>759.235829620505</v>
      </c>
    </row>
    <row r="29770" spans="1:7" x14ac:dyDescent="0.25">
      <c r="A29770" s="108" t="str">
        <f t="shared" si="466"/>
        <v>GB_2022_NATIONAL TOTAL_SOx</v>
      </c>
      <c r="B29770" s="113" t="s">
        <v>181</v>
      </c>
      <c r="C29770" s="113">
        <v>2022</v>
      </c>
      <c r="D29770" s="113" t="s">
        <v>122</v>
      </c>
      <c r="E29770" s="113" t="s">
        <v>201</v>
      </c>
      <c r="F29770" s="113" t="s">
        <v>200</v>
      </c>
      <c r="G29770" s="113">
        <v>120.23055755383901</v>
      </c>
    </row>
    <row r="29771" spans="1:7" x14ac:dyDescent="0.25">
      <c r="A29771" s="108" t="str">
        <f t="shared" si="466"/>
        <v>GB_2022_NATIONAL TOTAL_NH3</v>
      </c>
      <c r="B29771" s="113" t="s">
        <v>181</v>
      </c>
      <c r="C29771" s="113">
        <v>2022</v>
      </c>
      <c r="D29771" s="113" t="s">
        <v>122</v>
      </c>
      <c r="E29771" s="113" t="s">
        <v>124</v>
      </c>
      <c r="F29771" s="113" t="s">
        <v>200</v>
      </c>
      <c r="G29771" s="113">
        <v>259.76308448387698</v>
      </c>
    </row>
    <row r="29772" spans="1:7" x14ac:dyDescent="0.25">
      <c r="A29772" s="108" t="str">
        <f t="shared" si="466"/>
        <v>GB_2022_NATIONAL TOTAL_PM2.5</v>
      </c>
      <c r="B29772" s="113" t="s">
        <v>181</v>
      </c>
      <c r="C29772" s="113">
        <v>2022</v>
      </c>
      <c r="D29772" s="113" t="s">
        <v>122</v>
      </c>
      <c r="E29772" s="113" t="s">
        <v>203</v>
      </c>
      <c r="F29772" s="113" t="s">
        <v>200</v>
      </c>
      <c r="G29772" s="113">
        <v>65.909246602896602</v>
      </c>
    </row>
    <row r="29773" spans="1:7" x14ac:dyDescent="0.25">
      <c r="A29773" s="108" t="str">
        <f t="shared" si="466"/>
        <v>GB_2022_NATIONAL TOTAL_Pb</v>
      </c>
      <c r="B29773" s="113" t="s">
        <v>181</v>
      </c>
      <c r="C29773" s="113">
        <v>2022</v>
      </c>
      <c r="D29773" s="113" t="s">
        <v>122</v>
      </c>
      <c r="E29773" s="113" t="s">
        <v>125</v>
      </c>
      <c r="F29773" s="113" t="s">
        <v>200</v>
      </c>
      <c r="G29773" s="113">
        <v>0.147026565299163</v>
      </c>
    </row>
    <row r="29774" spans="1:7" x14ac:dyDescent="0.25">
      <c r="A29774" s="108" t="str">
        <f t="shared" si="466"/>
        <v>GB_2022_NATIONAL TOTAL_Cd</v>
      </c>
      <c r="B29774" s="113" t="s">
        <v>181</v>
      </c>
      <c r="C29774" s="113">
        <v>2022</v>
      </c>
      <c r="D29774" s="113" t="s">
        <v>122</v>
      </c>
      <c r="E29774" s="113" t="s">
        <v>126</v>
      </c>
      <c r="F29774" s="113" t="s">
        <v>200</v>
      </c>
      <c r="G29774" s="113">
        <v>5.1295250923419997E-3</v>
      </c>
    </row>
    <row r="29775" spans="1:7" x14ac:dyDescent="0.25">
      <c r="A29775" s="108" t="str">
        <f t="shared" si="466"/>
        <v>GB_2022_NATIONAL TOTAL_Hg</v>
      </c>
      <c r="B29775" s="113" t="s">
        <v>181</v>
      </c>
      <c r="C29775" s="113">
        <v>2022</v>
      </c>
      <c r="D29775" s="113" t="s">
        <v>122</v>
      </c>
      <c r="E29775" s="113" t="s">
        <v>127</v>
      </c>
      <c r="F29775" s="113" t="s">
        <v>200</v>
      </c>
      <c r="G29775" s="113">
        <v>3.4884271093440001E-3</v>
      </c>
    </row>
    <row r="29776" spans="1:7" x14ac:dyDescent="0.25">
      <c r="A29776" s="108" t="str">
        <f t="shared" si="466"/>
        <v>GB_2022_NATIONAL TOTAL_DIOX</v>
      </c>
      <c r="B29776" s="113" t="s">
        <v>181</v>
      </c>
      <c r="C29776" s="113">
        <v>2022</v>
      </c>
      <c r="D29776" s="113" t="s">
        <v>122</v>
      </c>
      <c r="E29776" s="113" t="s">
        <v>128</v>
      </c>
      <c r="F29776" s="113" t="s">
        <v>200</v>
      </c>
      <c r="G29776" s="150">
        <v>1.3162913731471399E-7</v>
      </c>
    </row>
    <row r="29777" spans="1:7" x14ac:dyDescent="0.25">
      <c r="A29777" s="108" t="str">
        <f t="shared" si="466"/>
        <v>GB_2022_NATIONAL TOTAL_PAH</v>
      </c>
      <c r="B29777" s="113" t="s">
        <v>181</v>
      </c>
      <c r="C29777" s="113">
        <v>2022</v>
      </c>
      <c r="D29777" s="113" t="s">
        <v>122</v>
      </c>
      <c r="E29777" s="113" t="s">
        <v>129</v>
      </c>
      <c r="F29777" s="113" t="s">
        <v>200</v>
      </c>
      <c r="G29777" s="113">
        <v>2.3078565400824799E-2</v>
      </c>
    </row>
    <row r="29778" spans="1:7" x14ac:dyDescent="0.25">
      <c r="A29778" s="108" t="str">
        <f t="shared" si="466"/>
        <v>GB_2022_NATIONAL TOTAL_HCB</v>
      </c>
      <c r="B29778" s="113" t="s">
        <v>181</v>
      </c>
      <c r="C29778" s="113">
        <v>2022</v>
      </c>
      <c r="D29778" s="113" t="s">
        <v>122</v>
      </c>
      <c r="E29778" s="113" t="s">
        <v>130</v>
      </c>
      <c r="F29778" s="113" t="s">
        <v>200</v>
      </c>
      <c r="G29778" s="150">
        <v>3.8730401235113002E-5</v>
      </c>
    </row>
    <row r="29779" spans="1:7" x14ac:dyDescent="0.25">
      <c r="A29779" s="108" t="str">
        <f t="shared" si="466"/>
        <v>GB_2022_NATIONAL TOTAL_PCB</v>
      </c>
      <c r="B29779" s="113" t="s">
        <v>181</v>
      </c>
      <c r="C29779" s="113">
        <v>2022</v>
      </c>
      <c r="D29779" s="113" t="s">
        <v>122</v>
      </c>
      <c r="E29779" s="113" t="s">
        <v>259</v>
      </c>
      <c r="F29779" s="113" t="s">
        <v>200</v>
      </c>
      <c r="G29779" s="113">
        <v>3.9689705992094403E-4</v>
      </c>
    </row>
    <row r="29780" spans="1:7" x14ac:dyDescent="0.25">
      <c r="A29780" s="108" t="str">
        <f t="shared" si="466"/>
        <v>GB_2022_1A3(FU)_NOx</v>
      </c>
      <c r="B29780" s="113" t="s">
        <v>181</v>
      </c>
      <c r="C29780" s="113">
        <v>2022</v>
      </c>
      <c r="D29780" s="113" t="s">
        <v>134</v>
      </c>
      <c r="E29780" s="113" t="s">
        <v>199</v>
      </c>
      <c r="F29780" s="113" t="s">
        <v>200</v>
      </c>
      <c r="G29780" s="113">
        <v>195.42795494839501</v>
      </c>
    </row>
    <row r="29781" spans="1:7" x14ac:dyDescent="0.25">
      <c r="A29781" s="108" t="str">
        <f t="shared" si="466"/>
        <v>GB_2022_1A3(FS)_NOx</v>
      </c>
      <c r="B29781" s="113" t="s">
        <v>181</v>
      </c>
      <c r="C29781" s="113">
        <v>2022</v>
      </c>
      <c r="D29781" s="113" t="s">
        <v>132</v>
      </c>
      <c r="E29781" s="113" t="s">
        <v>199</v>
      </c>
      <c r="F29781" s="113" t="s">
        <v>200</v>
      </c>
      <c r="G29781" s="113">
        <v>210.29378998917301</v>
      </c>
    </row>
    <row r="29782" spans="1:7" x14ac:dyDescent="0.25">
      <c r="A29782" s="108" t="str">
        <f t="shared" si="466"/>
        <v>GB_2022_1A3(FU)_NMVOC</v>
      </c>
      <c r="B29782" s="113" t="s">
        <v>181</v>
      </c>
      <c r="C29782" s="113">
        <v>2022</v>
      </c>
      <c r="D29782" s="113" t="s">
        <v>134</v>
      </c>
      <c r="E29782" s="113" t="s">
        <v>123</v>
      </c>
      <c r="F29782" s="113" t="s">
        <v>200</v>
      </c>
      <c r="G29782" s="113">
        <v>30.265620892133001</v>
      </c>
    </row>
    <row r="29783" spans="1:7" x14ac:dyDescent="0.25">
      <c r="A29783" s="108" t="str">
        <f t="shared" si="466"/>
        <v>GB_2022_1A3(FS)_NMVOC</v>
      </c>
      <c r="B29783" s="113" t="s">
        <v>181</v>
      </c>
      <c r="C29783" s="113">
        <v>2022</v>
      </c>
      <c r="D29783" s="113" t="s">
        <v>132</v>
      </c>
      <c r="E29783" s="113" t="s">
        <v>123</v>
      </c>
      <c r="F29783" s="113" t="s">
        <v>200</v>
      </c>
      <c r="G29783" s="113">
        <v>33.910676841000502</v>
      </c>
    </row>
    <row r="29784" spans="1:7" x14ac:dyDescent="0.25">
      <c r="A29784" s="108" t="str">
        <f t="shared" si="466"/>
        <v>GB_2022_1A3(FS)_SOx</v>
      </c>
      <c r="B29784" s="113" t="s">
        <v>181</v>
      </c>
      <c r="C29784" s="113">
        <v>2022</v>
      </c>
      <c r="D29784" s="113" t="s">
        <v>132</v>
      </c>
      <c r="E29784" s="113" t="s">
        <v>201</v>
      </c>
      <c r="F29784" s="113" t="s">
        <v>200</v>
      </c>
      <c r="G29784" s="113">
        <v>0.41268905932700001</v>
      </c>
    </row>
    <row r="29785" spans="1:7" x14ac:dyDescent="0.25">
      <c r="A29785" s="108" t="str">
        <f t="shared" si="466"/>
        <v>GB_2022_ADJUSTMENTS_NH3</v>
      </c>
      <c r="B29785" s="113" t="s">
        <v>181</v>
      </c>
      <c r="C29785" s="113">
        <v>2022</v>
      </c>
      <c r="D29785" s="113" t="s">
        <v>138</v>
      </c>
      <c r="E29785" s="113" t="s">
        <v>124</v>
      </c>
      <c r="F29785" s="113" t="s">
        <v>200</v>
      </c>
      <c r="G29785" s="113">
        <v>-13.130980677531401</v>
      </c>
    </row>
    <row r="29786" spans="1:7" x14ac:dyDescent="0.25">
      <c r="A29786" s="108" t="str">
        <f t="shared" si="466"/>
        <v>GB_2022_1A3(FU)_NH3</v>
      </c>
      <c r="B29786" s="113" t="s">
        <v>181</v>
      </c>
      <c r="C29786" s="113">
        <v>2022</v>
      </c>
      <c r="D29786" s="113" t="s">
        <v>134</v>
      </c>
      <c r="E29786" s="113" t="s">
        <v>124</v>
      </c>
      <c r="F29786" s="113" t="s">
        <v>200</v>
      </c>
      <c r="G29786" s="113">
        <v>4.5863482279939998</v>
      </c>
    </row>
    <row r="29787" spans="1:7" x14ac:dyDescent="0.25">
      <c r="A29787" s="108" t="str">
        <f t="shared" si="466"/>
        <v>GB_2022_1A3(FS)_NH3</v>
      </c>
      <c r="B29787" s="113" t="s">
        <v>181</v>
      </c>
      <c r="C29787" s="113">
        <v>2022</v>
      </c>
      <c r="D29787" s="113" t="s">
        <v>132</v>
      </c>
      <c r="E29787" s="113" t="s">
        <v>124</v>
      </c>
      <c r="F29787" s="113" t="s">
        <v>200</v>
      </c>
      <c r="G29787" s="113">
        <v>5.0802192314732002</v>
      </c>
    </row>
    <row r="29788" spans="1:7" x14ac:dyDescent="0.25">
      <c r="A29788" s="108" t="str">
        <f t="shared" si="466"/>
        <v>GB_2022_1A3(FU)_PM2.5</v>
      </c>
      <c r="B29788" s="113" t="s">
        <v>181</v>
      </c>
      <c r="C29788" s="113">
        <v>2022</v>
      </c>
      <c r="D29788" s="113" t="s">
        <v>134</v>
      </c>
      <c r="E29788" s="113" t="s">
        <v>203</v>
      </c>
      <c r="F29788" s="113" t="s">
        <v>200</v>
      </c>
      <c r="G29788" s="113">
        <v>11.593830221854001</v>
      </c>
    </row>
    <row r="29789" spans="1:7" x14ac:dyDescent="0.25">
      <c r="A29789" s="108" t="str">
        <f t="shared" si="466"/>
        <v>GB_2022_1A3(FS)_PM2.5</v>
      </c>
      <c r="B29789" s="113" t="s">
        <v>181</v>
      </c>
      <c r="C29789" s="113">
        <v>2022</v>
      </c>
      <c r="D29789" s="113" t="s">
        <v>132</v>
      </c>
      <c r="E29789" s="113" t="s">
        <v>203</v>
      </c>
      <c r="F29789" s="113" t="s">
        <v>200</v>
      </c>
      <c r="G29789" s="113">
        <v>12.6109236455186</v>
      </c>
    </row>
    <row r="29790" spans="1:7" x14ac:dyDescent="0.25">
      <c r="A29790" s="108" t="str">
        <f t="shared" si="466"/>
        <v>GB_2022_3D_NOx</v>
      </c>
      <c r="B29790" s="113" t="s">
        <v>181</v>
      </c>
      <c r="C29790" s="113">
        <v>2022</v>
      </c>
      <c r="D29790" s="113" t="s">
        <v>206</v>
      </c>
      <c r="E29790" s="113" t="s">
        <v>199</v>
      </c>
      <c r="F29790" s="113" t="s">
        <v>200</v>
      </c>
      <c r="G29790" s="113">
        <v>22.624839164234999</v>
      </c>
    </row>
    <row r="29791" spans="1:7" x14ac:dyDescent="0.25">
      <c r="A29791" s="108" t="str">
        <f t="shared" si="466"/>
        <v>US_1978_NATIONAL TOTAL_NOx</v>
      </c>
      <c r="B29791" s="113" t="s">
        <v>182</v>
      </c>
      <c r="C29791" s="113">
        <v>1978</v>
      </c>
      <c r="D29791" s="113" t="s">
        <v>122</v>
      </c>
      <c r="E29791" s="113" t="s">
        <v>199</v>
      </c>
      <c r="F29791" s="113" t="s">
        <v>200</v>
      </c>
      <c r="G29791" s="113">
        <v>23951</v>
      </c>
    </row>
    <row r="29792" spans="1:7" x14ac:dyDescent="0.25">
      <c r="A29792" s="108" t="str">
        <f t="shared" si="466"/>
        <v>US_1980_NATIONAL TOTAL_NOx</v>
      </c>
      <c r="B29792" s="113" t="s">
        <v>182</v>
      </c>
      <c r="C29792" s="113">
        <v>1980</v>
      </c>
      <c r="D29792" s="113" t="s">
        <v>122</v>
      </c>
      <c r="E29792" s="113" t="s">
        <v>199</v>
      </c>
      <c r="F29792" s="113" t="s">
        <v>200</v>
      </c>
      <c r="G29792" s="113">
        <v>22121</v>
      </c>
    </row>
    <row r="29793" spans="1:7" x14ac:dyDescent="0.25">
      <c r="A29793" s="108" t="str">
        <f t="shared" si="466"/>
        <v>US_1980_NATIONAL TOTAL_NMVOC</v>
      </c>
      <c r="B29793" s="113" t="s">
        <v>182</v>
      </c>
      <c r="C29793" s="113">
        <v>1980</v>
      </c>
      <c r="D29793" s="113" t="s">
        <v>122</v>
      </c>
      <c r="E29793" s="113" t="s">
        <v>123</v>
      </c>
      <c r="F29793" s="113" t="s">
        <v>200</v>
      </c>
      <c r="G29793" s="113">
        <v>23892</v>
      </c>
    </row>
    <row r="29794" spans="1:7" x14ac:dyDescent="0.25">
      <c r="A29794" s="108" t="str">
        <f t="shared" si="466"/>
        <v>US_1980_NATIONAL TOTAL_SOx</v>
      </c>
      <c r="B29794" s="113" t="s">
        <v>182</v>
      </c>
      <c r="C29794" s="113">
        <v>1980</v>
      </c>
      <c r="D29794" s="113" t="s">
        <v>122</v>
      </c>
      <c r="E29794" s="113" t="s">
        <v>201</v>
      </c>
      <c r="F29794" s="113" t="s">
        <v>200</v>
      </c>
      <c r="G29794" s="113">
        <v>23501</v>
      </c>
    </row>
    <row r="29795" spans="1:7" x14ac:dyDescent="0.25">
      <c r="A29795" s="108" t="str">
        <f t="shared" si="466"/>
        <v>US_1981_NATIONAL TOTAL_NOx</v>
      </c>
      <c r="B29795" s="113" t="s">
        <v>182</v>
      </c>
      <c r="C29795" s="113">
        <v>1981</v>
      </c>
      <c r="D29795" s="113" t="s">
        <v>122</v>
      </c>
      <c r="E29795" s="113" t="s">
        <v>199</v>
      </c>
      <c r="F29795" s="113" t="s">
        <v>200</v>
      </c>
      <c r="G29795" s="113">
        <v>22397</v>
      </c>
    </row>
    <row r="29796" spans="1:7" x14ac:dyDescent="0.25">
      <c r="A29796" s="108" t="str">
        <f t="shared" si="466"/>
        <v>US_1981_NATIONAL TOTAL_NMVOC</v>
      </c>
      <c r="B29796" s="113" t="s">
        <v>182</v>
      </c>
      <c r="C29796" s="113">
        <v>1981</v>
      </c>
      <c r="D29796" s="113" t="s">
        <v>122</v>
      </c>
      <c r="E29796" s="113" t="s">
        <v>123</v>
      </c>
      <c r="F29796" s="113" t="s">
        <v>200</v>
      </c>
      <c r="G29796" s="113">
        <v>22485</v>
      </c>
    </row>
    <row r="29797" spans="1:7" x14ac:dyDescent="0.25">
      <c r="A29797" s="108" t="str">
        <f t="shared" si="466"/>
        <v>US_1981_NATIONAL TOTAL_SOx</v>
      </c>
      <c r="B29797" s="113" t="s">
        <v>182</v>
      </c>
      <c r="C29797" s="113">
        <v>1981</v>
      </c>
      <c r="D29797" s="113" t="s">
        <v>122</v>
      </c>
      <c r="E29797" s="113" t="s">
        <v>201</v>
      </c>
      <c r="F29797" s="113" t="s">
        <v>200</v>
      </c>
      <c r="G29797" s="113">
        <v>22251</v>
      </c>
    </row>
    <row r="29798" spans="1:7" x14ac:dyDescent="0.25">
      <c r="A29798" s="108" t="str">
        <f t="shared" si="466"/>
        <v>US_1982_NATIONAL TOTAL_NOx</v>
      </c>
      <c r="B29798" s="113" t="s">
        <v>182</v>
      </c>
      <c r="C29798" s="113">
        <v>1982</v>
      </c>
      <c r="D29798" s="113" t="s">
        <v>122</v>
      </c>
      <c r="E29798" s="113" t="s">
        <v>199</v>
      </c>
      <c r="F29798" s="113" t="s">
        <v>200</v>
      </c>
      <c r="G29798" s="113">
        <v>21819</v>
      </c>
    </row>
    <row r="29799" spans="1:7" x14ac:dyDescent="0.25">
      <c r="A29799" s="108" t="str">
        <f t="shared" si="466"/>
        <v>US_1982_NATIONAL TOTAL_NMVOC</v>
      </c>
      <c r="B29799" s="113" t="s">
        <v>182</v>
      </c>
      <c r="C29799" s="113">
        <v>1982</v>
      </c>
      <c r="D29799" s="113" t="s">
        <v>122</v>
      </c>
      <c r="E29799" s="113" t="s">
        <v>123</v>
      </c>
      <c r="F29799" s="113" t="s">
        <v>200</v>
      </c>
      <c r="G29799" s="113">
        <v>21460</v>
      </c>
    </row>
    <row r="29800" spans="1:7" x14ac:dyDescent="0.25">
      <c r="A29800" s="108" t="str">
        <f t="shared" si="466"/>
        <v>US_1982_NATIONAL TOTAL_SOx</v>
      </c>
      <c r="B29800" s="113" t="s">
        <v>182</v>
      </c>
      <c r="C29800" s="113">
        <v>1982</v>
      </c>
      <c r="D29800" s="113" t="s">
        <v>122</v>
      </c>
      <c r="E29800" s="113" t="s">
        <v>201</v>
      </c>
      <c r="F29800" s="113" t="s">
        <v>200</v>
      </c>
      <c r="G29800" s="113">
        <v>20993</v>
      </c>
    </row>
    <row r="29801" spans="1:7" x14ac:dyDescent="0.25">
      <c r="A29801" s="108" t="str">
        <f t="shared" si="466"/>
        <v>US_1983_NATIONAL TOTAL_NOx</v>
      </c>
      <c r="B29801" s="113" t="s">
        <v>182</v>
      </c>
      <c r="C29801" s="113">
        <v>1983</v>
      </c>
      <c r="D29801" s="113" t="s">
        <v>122</v>
      </c>
      <c r="E29801" s="113" t="s">
        <v>199</v>
      </c>
      <c r="F29801" s="113" t="s">
        <v>200</v>
      </c>
      <c r="G29801" s="113">
        <v>21704</v>
      </c>
    </row>
    <row r="29802" spans="1:7" x14ac:dyDescent="0.25">
      <c r="A29802" s="108" t="str">
        <f t="shared" si="466"/>
        <v>US_1983_NATIONAL TOTAL_NMVOC</v>
      </c>
      <c r="B29802" s="113" t="s">
        <v>182</v>
      </c>
      <c r="C29802" s="113">
        <v>1983</v>
      </c>
      <c r="D29802" s="113" t="s">
        <v>122</v>
      </c>
      <c r="E29802" s="113" t="s">
        <v>123</v>
      </c>
      <c r="F29802" s="113" t="s">
        <v>200</v>
      </c>
      <c r="G29802" s="113">
        <v>22565</v>
      </c>
    </row>
    <row r="29803" spans="1:7" x14ac:dyDescent="0.25">
      <c r="A29803" s="108" t="str">
        <f t="shared" si="466"/>
        <v>US_1983_NATIONAL TOTAL_SOx</v>
      </c>
      <c r="B29803" s="113" t="s">
        <v>182</v>
      </c>
      <c r="C29803" s="113">
        <v>1983</v>
      </c>
      <c r="D29803" s="113" t="s">
        <v>122</v>
      </c>
      <c r="E29803" s="113" t="s">
        <v>201</v>
      </c>
      <c r="F29803" s="113" t="s">
        <v>200</v>
      </c>
      <c r="G29803" s="113">
        <v>20449</v>
      </c>
    </row>
    <row r="29804" spans="1:7" x14ac:dyDescent="0.25">
      <c r="A29804" s="108" t="str">
        <f t="shared" si="466"/>
        <v>US_1984_NATIONAL TOTAL_NOx</v>
      </c>
      <c r="B29804" s="113" t="s">
        <v>182</v>
      </c>
      <c r="C29804" s="113">
        <v>1984</v>
      </c>
      <c r="D29804" s="113" t="s">
        <v>122</v>
      </c>
      <c r="E29804" s="113" t="s">
        <v>199</v>
      </c>
      <c r="F29804" s="113" t="s">
        <v>200</v>
      </c>
      <c r="G29804" s="113">
        <v>22581</v>
      </c>
    </row>
    <row r="29805" spans="1:7" x14ac:dyDescent="0.25">
      <c r="A29805" s="108" t="str">
        <f t="shared" si="466"/>
        <v>US_1984_NATIONAL TOTAL_NMVOC</v>
      </c>
      <c r="B29805" s="113" t="s">
        <v>182</v>
      </c>
      <c r="C29805" s="113">
        <v>1984</v>
      </c>
      <c r="D29805" s="113" t="s">
        <v>122</v>
      </c>
      <c r="E29805" s="113" t="s">
        <v>123</v>
      </c>
      <c r="F29805" s="113" t="s">
        <v>200</v>
      </c>
      <c r="G29805" s="113">
        <v>23466</v>
      </c>
    </row>
    <row r="29806" spans="1:7" x14ac:dyDescent="0.25">
      <c r="A29806" s="108" t="str">
        <f t="shared" si="466"/>
        <v>US_1984_NATIONAL TOTAL_SOx</v>
      </c>
      <c r="B29806" s="113" t="s">
        <v>182</v>
      </c>
      <c r="C29806" s="113">
        <v>1984</v>
      </c>
      <c r="D29806" s="113" t="s">
        <v>122</v>
      </c>
      <c r="E29806" s="113" t="s">
        <v>201</v>
      </c>
      <c r="F29806" s="113" t="s">
        <v>200</v>
      </c>
      <c r="G29806" s="113">
        <v>21292</v>
      </c>
    </row>
    <row r="29807" spans="1:7" x14ac:dyDescent="0.25">
      <c r="A29807" s="108" t="str">
        <f t="shared" si="466"/>
        <v>US_1985_NATIONAL TOTAL_NOx</v>
      </c>
      <c r="B29807" s="113" t="s">
        <v>182</v>
      </c>
      <c r="C29807" s="113">
        <v>1985</v>
      </c>
      <c r="D29807" s="113" t="s">
        <v>122</v>
      </c>
      <c r="E29807" s="113" t="s">
        <v>199</v>
      </c>
      <c r="F29807" s="113" t="s">
        <v>200</v>
      </c>
      <c r="G29807" s="113">
        <v>21045</v>
      </c>
    </row>
    <row r="29808" spans="1:7" x14ac:dyDescent="0.25">
      <c r="A29808" s="108" t="str">
        <f t="shared" si="466"/>
        <v>US_1985_NATIONAL TOTAL_NMVOC</v>
      </c>
      <c r="B29808" s="113" t="s">
        <v>182</v>
      </c>
      <c r="C29808" s="113">
        <v>1985</v>
      </c>
      <c r="D29808" s="113" t="s">
        <v>122</v>
      </c>
      <c r="E29808" s="113" t="s">
        <v>123</v>
      </c>
      <c r="F29808" s="113" t="s">
        <v>200</v>
      </c>
      <c r="G29808" s="113">
        <v>22161</v>
      </c>
    </row>
    <row r="29809" spans="1:7" x14ac:dyDescent="0.25">
      <c r="A29809" s="108" t="str">
        <f t="shared" si="466"/>
        <v>US_1985_NATIONAL TOTAL_SOx</v>
      </c>
      <c r="B29809" s="113" t="s">
        <v>182</v>
      </c>
      <c r="C29809" s="113">
        <v>1985</v>
      </c>
      <c r="D29809" s="113" t="s">
        <v>122</v>
      </c>
      <c r="E29809" s="113" t="s">
        <v>201</v>
      </c>
      <c r="F29809" s="113" t="s">
        <v>200</v>
      </c>
      <c r="G29809" s="113">
        <v>21463</v>
      </c>
    </row>
    <row r="29810" spans="1:7" x14ac:dyDescent="0.25">
      <c r="A29810" s="108" t="str">
        <f t="shared" si="466"/>
        <v>US_1985_NATIONAL TOTAL_NH3</v>
      </c>
      <c r="B29810" s="113" t="s">
        <v>182</v>
      </c>
      <c r="C29810" s="113">
        <v>1985</v>
      </c>
      <c r="D29810" s="113" t="s">
        <v>122</v>
      </c>
      <c r="E29810" s="113" t="s">
        <v>124</v>
      </c>
      <c r="F29810" s="113" t="s">
        <v>200</v>
      </c>
      <c r="G29810" s="113">
        <v>1685</v>
      </c>
    </row>
    <row r="29811" spans="1:7" x14ac:dyDescent="0.25">
      <c r="A29811" s="108" t="str">
        <f t="shared" si="466"/>
        <v>US_1986_NATIONAL TOTAL_NOx</v>
      </c>
      <c r="B29811" s="113" t="s">
        <v>182</v>
      </c>
      <c r="C29811" s="113">
        <v>1986</v>
      </c>
      <c r="D29811" s="113" t="s">
        <v>122</v>
      </c>
      <c r="E29811" s="113" t="s">
        <v>199</v>
      </c>
      <c r="F29811" s="113" t="s">
        <v>200</v>
      </c>
      <c r="G29811" s="113">
        <v>20480</v>
      </c>
    </row>
    <row r="29812" spans="1:7" x14ac:dyDescent="0.25">
      <c r="A29812" s="108" t="str">
        <f t="shared" si="466"/>
        <v>US_1986_NATIONAL TOTAL_NMVOC</v>
      </c>
      <c r="B29812" s="113" t="s">
        <v>182</v>
      </c>
      <c r="C29812" s="113">
        <v>1986</v>
      </c>
      <c r="D29812" s="113" t="s">
        <v>122</v>
      </c>
      <c r="E29812" s="113" t="s">
        <v>123</v>
      </c>
      <c r="F29812" s="113" t="s">
        <v>200</v>
      </c>
      <c r="G29812" s="113">
        <v>21188</v>
      </c>
    </row>
    <row r="29813" spans="1:7" x14ac:dyDescent="0.25">
      <c r="A29813" s="108" t="str">
        <f t="shared" si="466"/>
        <v>US_1986_NATIONAL TOTAL_SOx</v>
      </c>
      <c r="B29813" s="113" t="s">
        <v>182</v>
      </c>
      <c r="C29813" s="113">
        <v>1986</v>
      </c>
      <c r="D29813" s="113" t="s">
        <v>122</v>
      </c>
      <c r="E29813" s="113" t="s">
        <v>201</v>
      </c>
      <c r="F29813" s="113" t="s">
        <v>200</v>
      </c>
      <c r="G29813" s="113">
        <v>20795</v>
      </c>
    </row>
    <row r="29814" spans="1:7" x14ac:dyDescent="0.25">
      <c r="A29814" s="108" t="str">
        <f t="shared" si="466"/>
        <v>US_1987_NATIONAL TOTAL_NOx</v>
      </c>
      <c r="B29814" s="113" t="s">
        <v>182</v>
      </c>
      <c r="C29814" s="113">
        <v>1987</v>
      </c>
      <c r="D29814" s="113" t="s">
        <v>122</v>
      </c>
      <c r="E29814" s="113" t="s">
        <v>199</v>
      </c>
      <c r="F29814" s="113" t="s">
        <v>200</v>
      </c>
      <c r="G29814" s="113">
        <v>23442.6</v>
      </c>
    </row>
    <row r="29815" spans="1:7" x14ac:dyDescent="0.25">
      <c r="A29815" s="108" t="str">
        <f t="shared" si="466"/>
        <v>US_1987_NATIONAL TOTAL_NMVOC</v>
      </c>
      <c r="B29815" s="113" t="s">
        <v>182</v>
      </c>
      <c r="C29815" s="113">
        <v>1987</v>
      </c>
      <c r="D29815" s="113" t="s">
        <v>122</v>
      </c>
      <c r="E29815" s="113" t="s">
        <v>123</v>
      </c>
      <c r="F29815" s="113" t="s">
        <v>200</v>
      </c>
      <c r="G29815" s="113">
        <v>21053</v>
      </c>
    </row>
    <row r="29816" spans="1:7" x14ac:dyDescent="0.25">
      <c r="A29816" s="108" t="str">
        <f t="shared" si="466"/>
        <v>US_1987_NATIONAL TOTAL_SOx</v>
      </c>
      <c r="B29816" s="113" t="s">
        <v>182</v>
      </c>
      <c r="C29816" s="113">
        <v>1987</v>
      </c>
      <c r="D29816" s="113" t="s">
        <v>122</v>
      </c>
      <c r="E29816" s="113" t="s">
        <v>201</v>
      </c>
      <c r="F29816" s="113" t="s">
        <v>200</v>
      </c>
      <c r="G29816" s="113">
        <v>20580</v>
      </c>
    </row>
    <row r="29817" spans="1:7" x14ac:dyDescent="0.25">
      <c r="A29817" s="108" t="str">
        <f t="shared" si="466"/>
        <v>US_1988_NATIONAL TOTAL_NOx</v>
      </c>
      <c r="B29817" s="113" t="s">
        <v>182</v>
      </c>
      <c r="C29817" s="113">
        <v>1988</v>
      </c>
      <c r="D29817" s="113" t="s">
        <v>122</v>
      </c>
      <c r="E29817" s="113" t="s">
        <v>199</v>
      </c>
      <c r="F29817" s="113" t="s">
        <v>200</v>
      </c>
      <c r="G29817" s="113">
        <v>23214.6</v>
      </c>
    </row>
    <row r="29818" spans="1:7" x14ac:dyDescent="0.25">
      <c r="A29818" s="108" t="str">
        <f t="shared" si="466"/>
        <v>US_1988_NATIONAL TOTAL_NMVOC</v>
      </c>
      <c r="B29818" s="113" t="s">
        <v>182</v>
      </c>
      <c r="C29818" s="113">
        <v>1988</v>
      </c>
      <c r="D29818" s="113" t="s">
        <v>122</v>
      </c>
      <c r="E29818" s="113" t="s">
        <v>123</v>
      </c>
      <c r="F29818" s="113" t="s">
        <v>200</v>
      </c>
      <c r="G29818" s="113">
        <v>21798</v>
      </c>
    </row>
    <row r="29819" spans="1:7" x14ac:dyDescent="0.25">
      <c r="A29819" s="108" t="str">
        <f t="shared" si="466"/>
        <v>US_1988_NATIONAL TOTAL_SOx</v>
      </c>
      <c r="B29819" s="113" t="s">
        <v>182</v>
      </c>
      <c r="C29819" s="113">
        <v>1988</v>
      </c>
      <c r="D29819" s="113" t="s">
        <v>122</v>
      </c>
      <c r="E29819" s="113" t="s">
        <v>201</v>
      </c>
      <c r="F29819" s="113" t="s">
        <v>200</v>
      </c>
      <c r="G29819" s="113">
        <v>21005</v>
      </c>
    </row>
    <row r="29820" spans="1:7" x14ac:dyDescent="0.25">
      <c r="A29820" s="108" t="str">
        <f t="shared" si="466"/>
        <v>US_1989_NATIONAL TOTAL_NOx</v>
      </c>
      <c r="B29820" s="113" t="s">
        <v>182</v>
      </c>
      <c r="C29820" s="113">
        <v>1989</v>
      </c>
      <c r="D29820" s="113" t="s">
        <v>122</v>
      </c>
      <c r="E29820" s="113" t="s">
        <v>199</v>
      </c>
      <c r="F29820" s="113" t="s">
        <v>200</v>
      </c>
      <c r="G29820" s="113">
        <v>23023</v>
      </c>
    </row>
    <row r="29821" spans="1:7" x14ac:dyDescent="0.25">
      <c r="A29821" s="108" t="str">
        <f t="shared" si="466"/>
        <v>US_1989_NATIONAL TOTAL_NMVOC</v>
      </c>
      <c r="B29821" s="113" t="s">
        <v>182</v>
      </c>
      <c r="C29821" s="113">
        <v>1989</v>
      </c>
      <c r="D29821" s="113" t="s">
        <v>122</v>
      </c>
      <c r="E29821" s="113" t="s">
        <v>123</v>
      </c>
      <c r="F29821" s="113" t="s">
        <v>200</v>
      </c>
      <c r="G29821" s="113">
        <v>20424</v>
      </c>
    </row>
    <row r="29822" spans="1:7" x14ac:dyDescent="0.25">
      <c r="A29822" s="108" t="str">
        <f t="shared" si="466"/>
        <v>US_1989_NATIONAL TOTAL_SOx</v>
      </c>
      <c r="B29822" s="113" t="s">
        <v>182</v>
      </c>
      <c r="C29822" s="113">
        <v>1989</v>
      </c>
      <c r="D29822" s="113" t="s">
        <v>122</v>
      </c>
      <c r="E29822" s="113" t="s">
        <v>201</v>
      </c>
      <c r="F29822" s="113" t="s">
        <v>200</v>
      </c>
      <c r="G29822" s="113">
        <v>21132</v>
      </c>
    </row>
    <row r="29823" spans="1:7" x14ac:dyDescent="0.25">
      <c r="A29823" s="108" t="str">
        <f t="shared" si="466"/>
        <v>US_1990_NATIONAL TOTAL_NOx</v>
      </c>
      <c r="B29823" s="113" t="s">
        <v>182</v>
      </c>
      <c r="C29823" s="113">
        <v>1990</v>
      </c>
      <c r="D29823" s="113" t="s">
        <v>122</v>
      </c>
      <c r="E29823" s="113" t="s">
        <v>199</v>
      </c>
      <c r="F29823" s="113" t="s">
        <v>200</v>
      </c>
      <c r="G29823" s="113">
        <v>23161</v>
      </c>
    </row>
    <row r="29824" spans="1:7" x14ac:dyDescent="0.25">
      <c r="A29824" s="108" t="str">
        <f t="shared" si="466"/>
        <v>US_1990_NATIONAL TOTAL_NMVOC</v>
      </c>
      <c r="B29824" s="113" t="s">
        <v>182</v>
      </c>
      <c r="C29824" s="113">
        <v>1990</v>
      </c>
      <c r="D29824" s="113" t="s">
        <v>122</v>
      </c>
      <c r="E29824" s="113" t="s">
        <v>123</v>
      </c>
      <c r="F29824" s="113" t="s">
        <v>200</v>
      </c>
      <c r="G29824" s="113">
        <v>21871</v>
      </c>
    </row>
    <row r="29825" spans="1:7" x14ac:dyDescent="0.25">
      <c r="A29825" s="108" t="str">
        <f t="shared" si="466"/>
        <v>US_1990_NATIONAL TOTAL_SOx</v>
      </c>
      <c r="B29825" s="113" t="s">
        <v>182</v>
      </c>
      <c r="C29825" s="113">
        <v>1990</v>
      </c>
      <c r="D29825" s="113" t="s">
        <v>122</v>
      </c>
      <c r="E29825" s="113" t="s">
        <v>201</v>
      </c>
      <c r="F29825" s="113" t="s">
        <v>200</v>
      </c>
      <c r="G29825" s="113">
        <v>20935</v>
      </c>
    </row>
    <row r="29826" spans="1:7" x14ac:dyDescent="0.25">
      <c r="A29826" s="108" t="str">
        <f t="shared" si="466"/>
        <v>US_1990_NATIONAL TOTAL_NH3</v>
      </c>
      <c r="B29826" s="113" t="s">
        <v>182</v>
      </c>
      <c r="C29826" s="113">
        <v>1990</v>
      </c>
      <c r="D29826" s="113" t="s">
        <v>122</v>
      </c>
      <c r="E29826" s="113" t="s">
        <v>124</v>
      </c>
      <c r="F29826" s="113" t="s">
        <v>200</v>
      </c>
      <c r="G29826" s="113">
        <v>3918</v>
      </c>
    </row>
    <row r="29827" spans="1:7" x14ac:dyDescent="0.25">
      <c r="A29827" s="108" t="str">
        <f t="shared" si="466"/>
        <v>US_1990_NATIONAL TOTAL_Pb</v>
      </c>
      <c r="B29827" s="113" t="s">
        <v>182</v>
      </c>
      <c r="C29827" s="113">
        <v>1990</v>
      </c>
      <c r="D29827" s="113" t="s">
        <v>122</v>
      </c>
      <c r="E29827" s="113" t="s">
        <v>125</v>
      </c>
      <c r="F29827" s="113" t="s">
        <v>200</v>
      </c>
      <c r="G29827" s="113">
        <v>2.996</v>
      </c>
    </row>
    <row r="29828" spans="1:7" x14ac:dyDescent="0.25">
      <c r="A29828" s="108" t="str">
        <f t="shared" si="466"/>
        <v>US_1990_NATIONAL TOTAL_Cd</v>
      </c>
      <c r="B29828" s="113" t="s">
        <v>182</v>
      </c>
      <c r="C29828" s="113">
        <v>1990</v>
      </c>
      <c r="D29828" s="113" t="s">
        <v>122</v>
      </c>
      <c r="E29828" s="113" t="s">
        <v>126</v>
      </c>
      <c r="F29828" s="113" t="s">
        <v>200</v>
      </c>
      <c r="G29828" s="113">
        <v>0.18</v>
      </c>
    </row>
    <row r="29829" spans="1:7" x14ac:dyDescent="0.25">
      <c r="A29829" s="108" t="str">
        <f t="shared" si="466"/>
        <v>US_1990_NATIONAL TOTAL_Hg</v>
      </c>
      <c r="B29829" s="113" t="s">
        <v>182</v>
      </c>
      <c r="C29829" s="113">
        <v>1990</v>
      </c>
      <c r="D29829" s="113" t="s">
        <v>122</v>
      </c>
      <c r="E29829" s="113" t="s">
        <v>127</v>
      </c>
      <c r="F29829" s="113" t="s">
        <v>200</v>
      </c>
      <c r="G29829" s="113">
        <v>0.187</v>
      </c>
    </row>
    <row r="29830" spans="1:7" x14ac:dyDescent="0.25">
      <c r="A29830" s="108" t="str">
        <f t="shared" si="466"/>
        <v>US_1990_NATIONAL TOTAL_DIOX</v>
      </c>
      <c r="B29830" s="113" t="s">
        <v>182</v>
      </c>
      <c r="C29830" s="113">
        <v>1990</v>
      </c>
      <c r="D29830" s="113" t="s">
        <v>122</v>
      </c>
      <c r="E29830" s="113" t="s">
        <v>128</v>
      </c>
      <c r="F29830" s="113" t="s">
        <v>200</v>
      </c>
      <c r="G29830" s="150">
        <v>2.34E-7</v>
      </c>
    </row>
    <row r="29831" spans="1:7" x14ac:dyDescent="0.25">
      <c r="A29831" s="108" t="str">
        <f t="shared" ref="A29831:A29894" si="467">CONCATENATE(B29831,"_",C29831,"_",D29831,"_",E29831)</f>
        <v>US_1990_NATIONAL TOTAL_PAH</v>
      </c>
      <c r="B29831" s="113" t="s">
        <v>182</v>
      </c>
      <c r="C29831" s="113">
        <v>1990</v>
      </c>
      <c r="D29831" s="113" t="s">
        <v>122</v>
      </c>
      <c r="E29831" s="113" t="s">
        <v>129</v>
      </c>
      <c r="F29831" s="113" t="s">
        <v>200</v>
      </c>
      <c r="G29831" s="113">
        <v>15.641999999999999</v>
      </c>
    </row>
    <row r="29832" spans="1:7" x14ac:dyDescent="0.25">
      <c r="A29832" s="108" t="str">
        <f t="shared" si="467"/>
        <v>US_1990_NATIONAL TOTAL_HCB</v>
      </c>
      <c r="B29832" s="113" t="s">
        <v>182</v>
      </c>
      <c r="C29832" s="113">
        <v>1990</v>
      </c>
      <c r="D29832" s="113" t="s">
        <v>122</v>
      </c>
      <c r="E29832" s="113" t="s">
        <v>130</v>
      </c>
      <c r="F29832" s="113" t="s">
        <v>200</v>
      </c>
      <c r="G29832" s="113">
        <v>1.4499999999999999E-3</v>
      </c>
    </row>
    <row r="29833" spans="1:7" x14ac:dyDescent="0.25">
      <c r="A29833" s="108" t="str">
        <f t="shared" si="467"/>
        <v>US_1991_NATIONAL TOTAL_NOx</v>
      </c>
      <c r="B29833" s="113" t="s">
        <v>182</v>
      </c>
      <c r="C29833" s="113">
        <v>1991</v>
      </c>
      <c r="D29833" s="113" t="s">
        <v>122</v>
      </c>
      <c r="E29833" s="113" t="s">
        <v>199</v>
      </c>
      <c r="F29833" s="113" t="s">
        <v>200</v>
      </c>
      <c r="G29833" s="113">
        <v>22842</v>
      </c>
    </row>
    <row r="29834" spans="1:7" x14ac:dyDescent="0.25">
      <c r="A29834" s="108" t="str">
        <f t="shared" si="467"/>
        <v>US_1991_NATIONAL TOTAL_NMVOC</v>
      </c>
      <c r="B29834" s="113" t="s">
        <v>182</v>
      </c>
      <c r="C29834" s="113">
        <v>1991</v>
      </c>
      <c r="D29834" s="113" t="s">
        <v>122</v>
      </c>
      <c r="E29834" s="113" t="s">
        <v>123</v>
      </c>
      <c r="F29834" s="113" t="s">
        <v>200</v>
      </c>
      <c r="G29834" s="113">
        <v>21389</v>
      </c>
    </row>
    <row r="29835" spans="1:7" x14ac:dyDescent="0.25">
      <c r="A29835" s="108" t="str">
        <f t="shared" si="467"/>
        <v>US_1991_NATIONAL TOTAL_SOx</v>
      </c>
      <c r="B29835" s="113" t="s">
        <v>182</v>
      </c>
      <c r="C29835" s="113">
        <v>1991</v>
      </c>
      <c r="D29835" s="113" t="s">
        <v>122</v>
      </c>
      <c r="E29835" s="113" t="s">
        <v>201</v>
      </c>
      <c r="F29835" s="113" t="s">
        <v>200</v>
      </c>
      <c r="G29835" s="113">
        <v>20299</v>
      </c>
    </row>
    <row r="29836" spans="1:7" x14ac:dyDescent="0.25">
      <c r="A29836" s="108" t="str">
        <f t="shared" si="467"/>
        <v>US_1991_NATIONAL TOTAL_NH3</v>
      </c>
      <c r="B29836" s="113" t="s">
        <v>182</v>
      </c>
      <c r="C29836" s="113">
        <v>1991</v>
      </c>
      <c r="D29836" s="113" t="s">
        <v>122</v>
      </c>
      <c r="E29836" s="113" t="s">
        <v>124</v>
      </c>
      <c r="F29836" s="113" t="s">
        <v>200</v>
      </c>
      <c r="G29836" s="113">
        <v>3975</v>
      </c>
    </row>
    <row r="29837" spans="1:7" x14ac:dyDescent="0.25">
      <c r="A29837" s="108" t="str">
        <f t="shared" si="467"/>
        <v>US_1991_NATIONAL TOTAL_Pb</v>
      </c>
      <c r="B29837" s="113" t="s">
        <v>182</v>
      </c>
      <c r="C29837" s="113">
        <v>1991</v>
      </c>
      <c r="D29837" s="113" t="s">
        <v>122</v>
      </c>
      <c r="E29837" s="113" t="s">
        <v>125</v>
      </c>
      <c r="F29837" s="113" t="s">
        <v>200</v>
      </c>
      <c r="G29837" s="113">
        <v>3.7814890000000001</v>
      </c>
    </row>
    <row r="29838" spans="1:7" x14ac:dyDescent="0.25">
      <c r="A29838" s="108" t="str">
        <f t="shared" si="467"/>
        <v>US_1992_NATIONAL TOTAL_NOx</v>
      </c>
      <c r="B29838" s="113" t="s">
        <v>182</v>
      </c>
      <c r="C29838" s="113">
        <v>1992</v>
      </c>
      <c r="D29838" s="113" t="s">
        <v>122</v>
      </c>
      <c r="E29838" s="113" t="s">
        <v>199</v>
      </c>
      <c r="F29838" s="113" t="s">
        <v>200</v>
      </c>
      <c r="G29838" s="113">
        <v>22916</v>
      </c>
    </row>
    <row r="29839" spans="1:7" x14ac:dyDescent="0.25">
      <c r="A29839" s="108" t="str">
        <f t="shared" si="467"/>
        <v>US_1992_NATIONAL TOTAL_NMVOC</v>
      </c>
      <c r="B29839" s="113" t="s">
        <v>182</v>
      </c>
      <c r="C29839" s="113">
        <v>1992</v>
      </c>
      <c r="D29839" s="113" t="s">
        <v>122</v>
      </c>
      <c r="E29839" s="113" t="s">
        <v>123</v>
      </c>
      <c r="F29839" s="113" t="s">
        <v>200</v>
      </c>
      <c r="G29839" s="113">
        <v>20925</v>
      </c>
    </row>
    <row r="29840" spans="1:7" x14ac:dyDescent="0.25">
      <c r="A29840" s="108" t="str">
        <f t="shared" si="467"/>
        <v>US_1992_NATIONAL TOTAL_SOx</v>
      </c>
      <c r="B29840" s="113" t="s">
        <v>182</v>
      </c>
      <c r="C29840" s="113">
        <v>1992</v>
      </c>
      <c r="D29840" s="113" t="s">
        <v>122</v>
      </c>
      <c r="E29840" s="113" t="s">
        <v>201</v>
      </c>
      <c r="F29840" s="113" t="s">
        <v>200</v>
      </c>
      <c r="G29840" s="113">
        <v>20033</v>
      </c>
    </row>
    <row r="29841" spans="1:7" x14ac:dyDescent="0.25">
      <c r="A29841" s="108" t="str">
        <f t="shared" si="467"/>
        <v>US_1992_NATIONAL TOTAL_NH3</v>
      </c>
      <c r="B29841" s="113" t="s">
        <v>182</v>
      </c>
      <c r="C29841" s="113">
        <v>1992</v>
      </c>
      <c r="D29841" s="113" t="s">
        <v>122</v>
      </c>
      <c r="E29841" s="113" t="s">
        <v>124</v>
      </c>
      <c r="F29841" s="113" t="s">
        <v>200</v>
      </c>
      <c r="G29841" s="113">
        <v>4031</v>
      </c>
    </row>
    <row r="29842" spans="1:7" x14ac:dyDescent="0.25">
      <c r="A29842" s="108" t="str">
        <f t="shared" si="467"/>
        <v>US_1992_NATIONAL TOTAL_Pb</v>
      </c>
      <c r="B29842" s="113" t="s">
        <v>182</v>
      </c>
      <c r="C29842" s="113">
        <v>1992</v>
      </c>
      <c r="D29842" s="113" t="s">
        <v>122</v>
      </c>
      <c r="E29842" s="113" t="s">
        <v>125</v>
      </c>
      <c r="F29842" s="113" t="s">
        <v>200</v>
      </c>
      <c r="G29842" s="113">
        <v>3.455047</v>
      </c>
    </row>
    <row r="29843" spans="1:7" x14ac:dyDescent="0.25">
      <c r="A29843" s="108" t="str">
        <f t="shared" si="467"/>
        <v>US_1993_NATIONAL TOTAL_NOx</v>
      </c>
      <c r="B29843" s="113" t="s">
        <v>182</v>
      </c>
      <c r="C29843" s="113">
        <v>1993</v>
      </c>
      <c r="D29843" s="113" t="s">
        <v>122</v>
      </c>
      <c r="E29843" s="113" t="s">
        <v>199</v>
      </c>
      <c r="F29843" s="113" t="s">
        <v>200</v>
      </c>
      <c r="G29843" s="113">
        <v>23003</v>
      </c>
    </row>
    <row r="29844" spans="1:7" x14ac:dyDescent="0.25">
      <c r="A29844" s="108" t="str">
        <f t="shared" si="467"/>
        <v>US_1993_NATIONAL TOTAL_NMVOC</v>
      </c>
      <c r="B29844" s="113" t="s">
        <v>182</v>
      </c>
      <c r="C29844" s="113">
        <v>1993</v>
      </c>
      <c r="D29844" s="113" t="s">
        <v>122</v>
      </c>
      <c r="E29844" s="113" t="s">
        <v>123</v>
      </c>
      <c r="F29844" s="113" t="s">
        <v>200</v>
      </c>
      <c r="G29844" s="113">
        <v>20621</v>
      </c>
    </row>
    <row r="29845" spans="1:7" x14ac:dyDescent="0.25">
      <c r="A29845" s="108" t="str">
        <f t="shared" si="467"/>
        <v>US_1993_NATIONAL TOTAL_SOx</v>
      </c>
      <c r="B29845" s="113" t="s">
        <v>182</v>
      </c>
      <c r="C29845" s="113">
        <v>1993</v>
      </c>
      <c r="D29845" s="113" t="s">
        <v>122</v>
      </c>
      <c r="E29845" s="113" t="s">
        <v>201</v>
      </c>
      <c r="F29845" s="113" t="s">
        <v>200</v>
      </c>
      <c r="G29845" s="113">
        <v>19752</v>
      </c>
    </row>
    <row r="29846" spans="1:7" x14ac:dyDescent="0.25">
      <c r="A29846" s="108" t="str">
        <f t="shared" si="467"/>
        <v>US_1993_NATIONAL TOTAL_NH3</v>
      </c>
      <c r="B29846" s="113" t="s">
        <v>182</v>
      </c>
      <c r="C29846" s="113">
        <v>1993</v>
      </c>
      <c r="D29846" s="113" t="s">
        <v>122</v>
      </c>
      <c r="E29846" s="113" t="s">
        <v>124</v>
      </c>
      <c r="F29846" s="113" t="s">
        <v>200</v>
      </c>
      <c r="G29846" s="113">
        <v>4099</v>
      </c>
    </row>
    <row r="29847" spans="1:7" x14ac:dyDescent="0.25">
      <c r="A29847" s="108" t="str">
        <f t="shared" si="467"/>
        <v>US_1993_NATIONAL TOTAL_Pb</v>
      </c>
      <c r="B29847" s="113" t="s">
        <v>182</v>
      </c>
      <c r="C29847" s="113">
        <v>1993</v>
      </c>
      <c r="D29847" s="113" t="s">
        <v>122</v>
      </c>
      <c r="E29847" s="113" t="s">
        <v>125</v>
      </c>
      <c r="F29847" s="113" t="s">
        <v>200</v>
      </c>
      <c r="G29847" s="113">
        <v>3.5483220000000002</v>
      </c>
    </row>
    <row r="29848" spans="1:7" x14ac:dyDescent="0.25">
      <c r="A29848" s="108" t="str">
        <f t="shared" si="467"/>
        <v>US_1994_NATIONAL TOTAL_NOx</v>
      </c>
      <c r="B29848" s="113" t="s">
        <v>182</v>
      </c>
      <c r="C29848" s="113">
        <v>1994</v>
      </c>
      <c r="D29848" s="113" t="s">
        <v>122</v>
      </c>
      <c r="E29848" s="113" t="s">
        <v>199</v>
      </c>
      <c r="F29848" s="113" t="s">
        <v>200</v>
      </c>
      <c r="G29848" s="113">
        <v>22997</v>
      </c>
    </row>
    <row r="29849" spans="1:7" x14ac:dyDescent="0.25">
      <c r="A29849" s="108" t="str">
        <f t="shared" si="467"/>
        <v>US_1994_NATIONAL TOTAL_NMVOC</v>
      </c>
      <c r="B29849" s="113" t="s">
        <v>182</v>
      </c>
      <c r="C29849" s="113">
        <v>1994</v>
      </c>
      <c r="D29849" s="113" t="s">
        <v>122</v>
      </c>
      <c r="E29849" s="113" t="s">
        <v>123</v>
      </c>
      <c r="F29849" s="113" t="s">
        <v>200</v>
      </c>
      <c r="G29849" s="113">
        <v>20475</v>
      </c>
    </row>
    <row r="29850" spans="1:7" x14ac:dyDescent="0.25">
      <c r="A29850" s="108" t="str">
        <f t="shared" si="467"/>
        <v>US_1994_NATIONAL TOTAL_SOx</v>
      </c>
      <c r="B29850" s="113" t="s">
        <v>182</v>
      </c>
      <c r="C29850" s="113">
        <v>1994</v>
      </c>
      <c r="D29850" s="113" t="s">
        <v>122</v>
      </c>
      <c r="E29850" s="113" t="s">
        <v>201</v>
      </c>
      <c r="F29850" s="113" t="s">
        <v>200</v>
      </c>
      <c r="G29850" s="113">
        <v>19365</v>
      </c>
    </row>
    <row r="29851" spans="1:7" x14ac:dyDescent="0.25">
      <c r="A29851" s="108" t="str">
        <f t="shared" si="467"/>
        <v>US_1994_NATIONAL TOTAL_NH3</v>
      </c>
      <c r="B29851" s="113" t="s">
        <v>182</v>
      </c>
      <c r="C29851" s="113">
        <v>1994</v>
      </c>
      <c r="D29851" s="113" t="s">
        <v>122</v>
      </c>
      <c r="E29851" s="113" t="s">
        <v>124</v>
      </c>
      <c r="F29851" s="113" t="s">
        <v>200</v>
      </c>
      <c r="G29851" s="113">
        <v>4163</v>
      </c>
    </row>
    <row r="29852" spans="1:7" x14ac:dyDescent="0.25">
      <c r="A29852" s="108" t="str">
        <f t="shared" si="467"/>
        <v>US_1994_NATIONAL TOTAL_Pb</v>
      </c>
      <c r="B29852" s="113" t="s">
        <v>182</v>
      </c>
      <c r="C29852" s="113">
        <v>1994</v>
      </c>
      <c r="D29852" s="113" t="s">
        <v>122</v>
      </c>
      <c r="E29852" s="113" t="s">
        <v>125</v>
      </c>
      <c r="F29852" s="113" t="s">
        <v>200</v>
      </c>
      <c r="G29852" s="113">
        <v>3.6678310000000001</v>
      </c>
    </row>
    <row r="29853" spans="1:7" x14ac:dyDescent="0.25">
      <c r="A29853" s="108" t="str">
        <f t="shared" si="467"/>
        <v>US_1995_NATIONAL TOTAL_NOx</v>
      </c>
      <c r="B29853" s="113" t="s">
        <v>182</v>
      </c>
      <c r="C29853" s="113">
        <v>1995</v>
      </c>
      <c r="D29853" s="113" t="s">
        <v>122</v>
      </c>
      <c r="E29853" s="113" t="s">
        <v>199</v>
      </c>
      <c r="F29853" s="113" t="s">
        <v>200</v>
      </c>
      <c r="G29853" s="113">
        <v>22639</v>
      </c>
    </row>
    <row r="29854" spans="1:7" x14ac:dyDescent="0.25">
      <c r="A29854" s="108" t="str">
        <f t="shared" si="467"/>
        <v>US_1995_NATIONAL TOTAL_NMVOC</v>
      </c>
      <c r="B29854" s="113" t="s">
        <v>182</v>
      </c>
      <c r="C29854" s="113">
        <v>1995</v>
      </c>
      <c r="D29854" s="113" t="s">
        <v>122</v>
      </c>
      <c r="E29854" s="113" t="s">
        <v>123</v>
      </c>
      <c r="F29854" s="113" t="s">
        <v>200</v>
      </c>
      <c r="G29854" s="113">
        <v>19996</v>
      </c>
    </row>
    <row r="29855" spans="1:7" x14ac:dyDescent="0.25">
      <c r="A29855" s="108" t="str">
        <f t="shared" si="467"/>
        <v>US_1995_NATIONAL TOTAL_SOx</v>
      </c>
      <c r="B29855" s="113" t="s">
        <v>182</v>
      </c>
      <c r="C29855" s="113">
        <v>1995</v>
      </c>
      <c r="D29855" s="113" t="s">
        <v>122</v>
      </c>
      <c r="E29855" s="113" t="s">
        <v>201</v>
      </c>
      <c r="F29855" s="113" t="s">
        <v>200</v>
      </c>
      <c r="G29855" s="113">
        <v>16891</v>
      </c>
    </row>
    <row r="29856" spans="1:7" x14ac:dyDescent="0.25">
      <c r="A29856" s="108" t="str">
        <f t="shared" si="467"/>
        <v>US_1995_NATIONAL TOTAL_NH3</v>
      </c>
      <c r="B29856" s="113" t="s">
        <v>182</v>
      </c>
      <c r="C29856" s="113">
        <v>1995</v>
      </c>
      <c r="D29856" s="113" t="s">
        <v>122</v>
      </c>
      <c r="E29856" s="113" t="s">
        <v>124</v>
      </c>
      <c r="F29856" s="113" t="s">
        <v>200</v>
      </c>
      <c r="G29856" s="113">
        <v>4227</v>
      </c>
    </row>
    <row r="29857" spans="1:7" x14ac:dyDescent="0.25">
      <c r="A29857" s="108" t="str">
        <f t="shared" si="467"/>
        <v>US_1995_NATIONAL TOTAL_Pb</v>
      </c>
      <c r="B29857" s="113" t="s">
        <v>182</v>
      </c>
      <c r="C29857" s="113">
        <v>1995</v>
      </c>
      <c r="D29857" s="113" t="s">
        <v>122</v>
      </c>
      <c r="E29857" s="113" t="s">
        <v>125</v>
      </c>
      <c r="F29857" s="113" t="s">
        <v>200</v>
      </c>
      <c r="G29857" s="113">
        <v>3.577299</v>
      </c>
    </row>
    <row r="29858" spans="1:7" x14ac:dyDescent="0.25">
      <c r="A29858" s="108" t="str">
        <f t="shared" si="467"/>
        <v>US_1995_NATIONAL TOTAL_Hg</v>
      </c>
      <c r="B29858" s="113" t="s">
        <v>182</v>
      </c>
      <c r="C29858" s="113">
        <v>1995</v>
      </c>
      <c r="D29858" s="113" t="s">
        <v>122</v>
      </c>
      <c r="E29858" s="113" t="s">
        <v>127</v>
      </c>
      <c r="F29858" s="113" t="s">
        <v>200</v>
      </c>
      <c r="G29858" s="113">
        <v>0.14599999999999999</v>
      </c>
    </row>
    <row r="29859" spans="1:7" x14ac:dyDescent="0.25">
      <c r="A29859" s="108" t="str">
        <f t="shared" si="467"/>
        <v>US_1996_NATIONAL TOTAL_NOx</v>
      </c>
      <c r="B29859" s="113" t="s">
        <v>182</v>
      </c>
      <c r="C29859" s="113">
        <v>1996</v>
      </c>
      <c r="D29859" s="113" t="s">
        <v>122</v>
      </c>
      <c r="E29859" s="113" t="s">
        <v>199</v>
      </c>
      <c r="F29859" s="113" t="s">
        <v>200</v>
      </c>
      <c r="G29859" s="113">
        <v>22423</v>
      </c>
    </row>
    <row r="29860" spans="1:7" x14ac:dyDescent="0.25">
      <c r="A29860" s="108" t="str">
        <f t="shared" si="467"/>
        <v>US_1996_NATIONAL TOTAL_NMVOC</v>
      </c>
      <c r="B29860" s="113" t="s">
        <v>182</v>
      </c>
      <c r="C29860" s="113">
        <v>1996</v>
      </c>
      <c r="D29860" s="113" t="s">
        <v>122</v>
      </c>
      <c r="E29860" s="113" t="s">
        <v>123</v>
      </c>
      <c r="F29860" s="113" t="s">
        <v>200</v>
      </c>
      <c r="G29860" s="113">
        <v>18934</v>
      </c>
    </row>
    <row r="29861" spans="1:7" x14ac:dyDescent="0.25">
      <c r="A29861" s="108" t="str">
        <f t="shared" si="467"/>
        <v>US_1996_NATIONAL TOTAL_SOx</v>
      </c>
      <c r="B29861" s="113" t="s">
        <v>182</v>
      </c>
      <c r="C29861" s="113">
        <v>1996</v>
      </c>
      <c r="D29861" s="113" t="s">
        <v>122</v>
      </c>
      <c r="E29861" s="113" t="s">
        <v>201</v>
      </c>
      <c r="F29861" s="113" t="s">
        <v>200</v>
      </c>
      <c r="G29861" s="113">
        <v>16679</v>
      </c>
    </row>
    <row r="29862" spans="1:7" x14ac:dyDescent="0.25">
      <c r="A29862" s="108" t="str">
        <f t="shared" si="467"/>
        <v>US_1996_NATIONAL TOTAL_NH3</v>
      </c>
      <c r="B29862" s="113" t="s">
        <v>182</v>
      </c>
      <c r="C29862" s="113">
        <v>1996</v>
      </c>
      <c r="D29862" s="113" t="s">
        <v>122</v>
      </c>
      <c r="E29862" s="113" t="s">
        <v>124</v>
      </c>
      <c r="F29862" s="113" t="s">
        <v>200</v>
      </c>
      <c r="G29862" s="113">
        <v>4289</v>
      </c>
    </row>
    <row r="29863" spans="1:7" x14ac:dyDescent="0.25">
      <c r="A29863" s="108" t="str">
        <f t="shared" si="467"/>
        <v>US_1996_NATIONAL TOTAL_Pb</v>
      </c>
      <c r="B29863" s="113" t="s">
        <v>182</v>
      </c>
      <c r="C29863" s="113">
        <v>1996</v>
      </c>
      <c r="D29863" s="113" t="s">
        <v>122</v>
      </c>
      <c r="E29863" s="113" t="s">
        <v>125</v>
      </c>
      <c r="F29863" s="113" t="s">
        <v>200</v>
      </c>
      <c r="G29863" s="113">
        <v>2.383</v>
      </c>
    </row>
    <row r="29864" spans="1:7" x14ac:dyDescent="0.25">
      <c r="A29864" s="108" t="str">
        <f t="shared" si="467"/>
        <v>US_1996_NATIONAL TOTAL_Cd</v>
      </c>
      <c r="B29864" s="113" t="s">
        <v>182</v>
      </c>
      <c r="C29864" s="113">
        <v>1996</v>
      </c>
      <c r="D29864" s="113" t="s">
        <v>122</v>
      </c>
      <c r="E29864" s="113" t="s">
        <v>126</v>
      </c>
      <c r="F29864" s="113" t="s">
        <v>200</v>
      </c>
      <c r="G29864" s="113">
        <v>0.14199999999999999</v>
      </c>
    </row>
    <row r="29865" spans="1:7" x14ac:dyDescent="0.25">
      <c r="A29865" s="108" t="str">
        <f t="shared" si="467"/>
        <v>US_1996_NATIONAL TOTAL_Hg</v>
      </c>
      <c r="B29865" s="113" t="s">
        <v>182</v>
      </c>
      <c r="C29865" s="113">
        <v>1996</v>
      </c>
      <c r="D29865" s="113" t="s">
        <v>122</v>
      </c>
      <c r="E29865" s="113" t="s">
        <v>127</v>
      </c>
      <c r="F29865" s="113" t="s">
        <v>200</v>
      </c>
      <c r="G29865" s="113">
        <v>0.17</v>
      </c>
    </row>
    <row r="29866" spans="1:7" x14ac:dyDescent="0.25">
      <c r="A29866" s="108" t="str">
        <f t="shared" si="467"/>
        <v>US_1996_NATIONAL TOTAL_PAH</v>
      </c>
      <c r="B29866" s="113" t="s">
        <v>182</v>
      </c>
      <c r="C29866" s="113">
        <v>1996</v>
      </c>
      <c r="D29866" s="113" t="s">
        <v>122</v>
      </c>
      <c r="E29866" s="113" t="s">
        <v>129</v>
      </c>
      <c r="F29866" s="113" t="s">
        <v>200</v>
      </c>
      <c r="G29866" s="113">
        <v>18.834</v>
      </c>
    </row>
    <row r="29867" spans="1:7" x14ac:dyDescent="0.25">
      <c r="A29867" s="108" t="str">
        <f t="shared" si="467"/>
        <v>US_1996_NATIONAL TOTAL_HCB</v>
      </c>
      <c r="B29867" s="113" t="s">
        <v>182</v>
      </c>
      <c r="C29867" s="113">
        <v>1996</v>
      </c>
      <c r="D29867" s="113" t="s">
        <v>122</v>
      </c>
      <c r="E29867" s="113" t="s">
        <v>130</v>
      </c>
      <c r="F29867" s="113" t="s">
        <v>200</v>
      </c>
      <c r="G29867" s="113">
        <v>2.81E-4</v>
      </c>
    </row>
    <row r="29868" spans="1:7" x14ac:dyDescent="0.25">
      <c r="A29868" s="108" t="str">
        <f t="shared" si="467"/>
        <v>US_1997_NATIONAL TOTAL_NOx</v>
      </c>
      <c r="B29868" s="113" t="s">
        <v>182</v>
      </c>
      <c r="C29868" s="113">
        <v>1997</v>
      </c>
      <c r="D29868" s="113" t="s">
        <v>122</v>
      </c>
      <c r="E29868" s="113" t="s">
        <v>199</v>
      </c>
      <c r="F29868" s="113" t="s">
        <v>200</v>
      </c>
      <c r="G29868" s="113">
        <v>22552</v>
      </c>
    </row>
    <row r="29869" spans="1:7" x14ac:dyDescent="0.25">
      <c r="A29869" s="108" t="str">
        <f t="shared" si="467"/>
        <v>US_1997_NATIONAL TOTAL_NMVOC</v>
      </c>
      <c r="B29869" s="113" t="s">
        <v>182</v>
      </c>
      <c r="C29869" s="113">
        <v>1997</v>
      </c>
      <c r="D29869" s="113" t="s">
        <v>122</v>
      </c>
      <c r="E29869" s="113" t="s">
        <v>123</v>
      </c>
      <c r="F29869" s="113" t="s">
        <v>200</v>
      </c>
      <c r="G29869" s="113">
        <v>17718</v>
      </c>
    </row>
    <row r="29870" spans="1:7" x14ac:dyDescent="0.25">
      <c r="A29870" s="108" t="str">
        <f t="shared" si="467"/>
        <v>US_1997_NATIONAL TOTAL_SOx</v>
      </c>
      <c r="B29870" s="113" t="s">
        <v>182</v>
      </c>
      <c r="C29870" s="113">
        <v>1997</v>
      </c>
      <c r="D29870" s="113" t="s">
        <v>122</v>
      </c>
      <c r="E29870" s="113" t="s">
        <v>201</v>
      </c>
      <c r="F29870" s="113" t="s">
        <v>200</v>
      </c>
      <c r="G29870" s="113">
        <v>17092</v>
      </c>
    </row>
    <row r="29871" spans="1:7" x14ac:dyDescent="0.25">
      <c r="A29871" s="108" t="str">
        <f t="shared" si="467"/>
        <v>US_1997_NATIONAL TOTAL_NH3</v>
      </c>
      <c r="B29871" s="113" t="s">
        <v>182</v>
      </c>
      <c r="C29871" s="113">
        <v>1997</v>
      </c>
      <c r="D29871" s="113" t="s">
        <v>122</v>
      </c>
      <c r="E29871" s="113" t="s">
        <v>124</v>
      </c>
      <c r="F29871" s="113" t="s">
        <v>200</v>
      </c>
      <c r="G29871" s="113">
        <v>4372</v>
      </c>
    </row>
    <row r="29872" spans="1:7" x14ac:dyDescent="0.25">
      <c r="A29872" s="108" t="str">
        <f t="shared" si="467"/>
        <v>US_1998_NATIONAL TOTAL_NOx</v>
      </c>
      <c r="B29872" s="113" t="s">
        <v>182</v>
      </c>
      <c r="C29872" s="113">
        <v>1998</v>
      </c>
      <c r="D29872" s="113" t="s">
        <v>122</v>
      </c>
      <c r="E29872" s="113" t="s">
        <v>199</v>
      </c>
      <c r="F29872" s="113" t="s">
        <v>200</v>
      </c>
      <c r="G29872" s="113">
        <v>22152</v>
      </c>
    </row>
    <row r="29873" spans="1:7" x14ac:dyDescent="0.25">
      <c r="A29873" s="108" t="str">
        <f t="shared" si="467"/>
        <v>US_1998_NATIONAL TOTAL_NMVOC</v>
      </c>
      <c r="B29873" s="113" t="s">
        <v>182</v>
      </c>
      <c r="C29873" s="113">
        <v>1998</v>
      </c>
      <c r="D29873" s="113" t="s">
        <v>122</v>
      </c>
      <c r="E29873" s="113" t="s">
        <v>123</v>
      </c>
      <c r="F29873" s="113" t="s">
        <v>200</v>
      </c>
      <c r="G29873" s="113">
        <v>17039</v>
      </c>
    </row>
    <row r="29874" spans="1:7" x14ac:dyDescent="0.25">
      <c r="A29874" s="108" t="str">
        <f t="shared" si="467"/>
        <v>US_1998_NATIONAL TOTAL_SOx</v>
      </c>
      <c r="B29874" s="113" t="s">
        <v>182</v>
      </c>
      <c r="C29874" s="113">
        <v>1998</v>
      </c>
      <c r="D29874" s="113" t="s">
        <v>122</v>
      </c>
      <c r="E29874" s="113" t="s">
        <v>201</v>
      </c>
      <c r="F29874" s="113" t="s">
        <v>200</v>
      </c>
      <c r="G29874" s="113">
        <v>17186</v>
      </c>
    </row>
    <row r="29875" spans="1:7" x14ac:dyDescent="0.25">
      <c r="A29875" s="108" t="str">
        <f t="shared" si="467"/>
        <v>US_1998_NATIONAL TOTAL_NH3</v>
      </c>
      <c r="B29875" s="113" t="s">
        <v>182</v>
      </c>
      <c r="C29875" s="113">
        <v>1998</v>
      </c>
      <c r="D29875" s="113" t="s">
        <v>122</v>
      </c>
      <c r="E29875" s="113" t="s">
        <v>124</v>
      </c>
      <c r="F29875" s="113" t="s">
        <v>200</v>
      </c>
      <c r="G29875" s="113">
        <v>4481</v>
      </c>
    </row>
    <row r="29876" spans="1:7" x14ac:dyDescent="0.25">
      <c r="A29876" s="108" t="str">
        <f t="shared" si="467"/>
        <v>US_1999_NATIONAL TOTAL_NOx</v>
      </c>
      <c r="B29876" s="113" t="s">
        <v>182</v>
      </c>
      <c r="C29876" s="113">
        <v>1999</v>
      </c>
      <c r="D29876" s="113" t="s">
        <v>122</v>
      </c>
      <c r="E29876" s="113" t="s">
        <v>199</v>
      </c>
      <c r="F29876" s="113" t="s">
        <v>200</v>
      </c>
      <c r="G29876" s="113">
        <v>20581</v>
      </c>
    </row>
    <row r="29877" spans="1:7" x14ac:dyDescent="0.25">
      <c r="A29877" s="108" t="str">
        <f t="shared" si="467"/>
        <v>US_1999_NATIONAL TOTAL_NMVOC</v>
      </c>
      <c r="B29877" s="113" t="s">
        <v>182</v>
      </c>
      <c r="C29877" s="113">
        <v>1999</v>
      </c>
      <c r="D29877" s="113" t="s">
        <v>122</v>
      </c>
      <c r="E29877" s="113" t="s">
        <v>123</v>
      </c>
      <c r="F29877" s="113" t="s">
        <v>200</v>
      </c>
      <c r="G29877" s="113">
        <v>16689</v>
      </c>
    </row>
    <row r="29878" spans="1:7" x14ac:dyDescent="0.25">
      <c r="A29878" s="108" t="str">
        <f t="shared" si="467"/>
        <v>US_1999_NATIONAL TOTAL_SOx</v>
      </c>
      <c r="B29878" s="113" t="s">
        <v>182</v>
      </c>
      <c r="C29878" s="113">
        <v>1999</v>
      </c>
      <c r="D29878" s="113" t="s">
        <v>122</v>
      </c>
      <c r="E29878" s="113" t="s">
        <v>201</v>
      </c>
      <c r="F29878" s="113" t="s">
        <v>200</v>
      </c>
      <c r="G29878" s="113">
        <v>15869</v>
      </c>
    </row>
    <row r="29879" spans="1:7" x14ac:dyDescent="0.25">
      <c r="A29879" s="108" t="str">
        <f t="shared" si="467"/>
        <v>US_1999_NATIONAL TOTAL_NH3</v>
      </c>
      <c r="B29879" s="113" t="s">
        <v>182</v>
      </c>
      <c r="C29879" s="113">
        <v>1999</v>
      </c>
      <c r="D29879" s="113" t="s">
        <v>122</v>
      </c>
      <c r="E29879" s="113" t="s">
        <v>124</v>
      </c>
      <c r="F29879" s="113" t="s">
        <v>200</v>
      </c>
      <c r="G29879" s="113">
        <v>4369</v>
      </c>
    </row>
    <row r="29880" spans="1:7" x14ac:dyDescent="0.25">
      <c r="A29880" s="108" t="str">
        <f t="shared" si="467"/>
        <v>US_1999_NATIONAL TOTAL_PM2.5</v>
      </c>
      <c r="B29880" s="113" t="s">
        <v>182</v>
      </c>
      <c r="C29880" s="113">
        <v>1999</v>
      </c>
      <c r="D29880" s="113" t="s">
        <v>122</v>
      </c>
      <c r="E29880" s="113" t="s">
        <v>203</v>
      </c>
      <c r="F29880" s="113" t="s">
        <v>200</v>
      </c>
      <c r="G29880" s="113">
        <v>6116.06</v>
      </c>
    </row>
    <row r="29881" spans="1:7" x14ac:dyDescent="0.25">
      <c r="A29881" s="108" t="str">
        <f t="shared" si="467"/>
        <v>US_1999_NATIONAL TOTAL_Pb</v>
      </c>
      <c r="B29881" s="113" t="s">
        <v>182</v>
      </c>
      <c r="C29881" s="113">
        <v>1999</v>
      </c>
      <c r="D29881" s="113" t="s">
        <v>122</v>
      </c>
      <c r="E29881" s="113" t="s">
        <v>125</v>
      </c>
      <c r="F29881" s="113" t="s">
        <v>200</v>
      </c>
      <c r="G29881" s="113">
        <v>3.044</v>
      </c>
    </row>
    <row r="29882" spans="1:7" x14ac:dyDescent="0.25">
      <c r="A29882" s="108" t="str">
        <f t="shared" si="467"/>
        <v>US_1999_NATIONAL TOTAL_Cd</v>
      </c>
      <c r="B29882" s="113" t="s">
        <v>182</v>
      </c>
      <c r="C29882" s="113">
        <v>1999</v>
      </c>
      <c r="D29882" s="113" t="s">
        <v>122</v>
      </c>
      <c r="E29882" s="113" t="s">
        <v>126</v>
      </c>
      <c r="F29882" s="113" t="s">
        <v>200</v>
      </c>
      <c r="G29882" s="113">
        <v>0.158</v>
      </c>
    </row>
    <row r="29883" spans="1:7" x14ac:dyDescent="0.25">
      <c r="A29883" s="108" t="str">
        <f t="shared" si="467"/>
        <v>US_1999_NATIONAL TOTAL_Hg</v>
      </c>
      <c r="B29883" s="113" t="s">
        <v>182</v>
      </c>
      <c r="C29883" s="113">
        <v>1999</v>
      </c>
      <c r="D29883" s="113" t="s">
        <v>122</v>
      </c>
      <c r="E29883" s="113" t="s">
        <v>127</v>
      </c>
      <c r="F29883" s="113" t="s">
        <v>200</v>
      </c>
      <c r="G29883" s="113">
        <v>0.106</v>
      </c>
    </row>
    <row r="29884" spans="1:7" x14ac:dyDescent="0.25">
      <c r="A29884" s="108" t="str">
        <f t="shared" si="467"/>
        <v>US_1999_NATIONAL TOTAL_PAH</v>
      </c>
      <c r="B29884" s="113" t="s">
        <v>182</v>
      </c>
      <c r="C29884" s="113">
        <v>1999</v>
      </c>
      <c r="D29884" s="113" t="s">
        <v>122</v>
      </c>
      <c r="E29884" s="113" t="s">
        <v>129</v>
      </c>
      <c r="F29884" s="113" t="s">
        <v>200</v>
      </c>
      <c r="G29884" s="113">
        <v>7.101</v>
      </c>
    </row>
    <row r="29885" spans="1:7" x14ac:dyDescent="0.25">
      <c r="A29885" s="108" t="str">
        <f t="shared" si="467"/>
        <v>US_1999_NATIONAL TOTAL_HCB</v>
      </c>
      <c r="B29885" s="113" t="s">
        <v>182</v>
      </c>
      <c r="C29885" s="113">
        <v>1999</v>
      </c>
      <c r="D29885" s="113" t="s">
        <v>122</v>
      </c>
      <c r="E29885" s="113" t="s">
        <v>130</v>
      </c>
      <c r="F29885" s="113" t="s">
        <v>200</v>
      </c>
      <c r="G29885" s="113">
        <v>4.8349999999999999E-3</v>
      </c>
    </row>
    <row r="29886" spans="1:7" x14ac:dyDescent="0.25">
      <c r="A29886" s="108" t="str">
        <f t="shared" si="467"/>
        <v>US_1999_NATIONAL TOTAL_PCB</v>
      </c>
      <c r="B29886" s="113" t="s">
        <v>182</v>
      </c>
      <c r="C29886" s="113">
        <v>1999</v>
      </c>
      <c r="D29886" s="113" t="s">
        <v>122</v>
      </c>
      <c r="E29886" s="113" t="s">
        <v>259</v>
      </c>
      <c r="F29886" s="113" t="s">
        <v>200</v>
      </c>
      <c r="G29886" s="113">
        <v>3.4065999999999999E-2</v>
      </c>
    </row>
    <row r="29887" spans="1:7" x14ac:dyDescent="0.25">
      <c r="A29887" s="108" t="str">
        <f t="shared" si="467"/>
        <v>US_2000_NATIONAL TOTAL_NOx</v>
      </c>
      <c r="B29887" s="113" t="s">
        <v>182</v>
      </c>
      <c r="C29887" s="113">
        <v>2000</v>
      </c>
      <c r="D29887" s="113" t="s">
        <v>122</v>
      </c>
      <c r="E29887" s="113" t="s">
        <v>199</v>
      </c>
      <c r="F29887" s="113" t="s">
        <v>200</v>
      </c>
      <c r="G29887" s="113">
        <v>21547</v>
      </c>
    </row>
    <row r="29888" spans="1:7" x14ac:dyDescent="0.25">
      <c r="A29888" s="108" t="str">
        <f t="shared" si="467"/>
        <v>US_2000_NATIONAL TOTAL_NMVOC</v>
      </c>
      <c r="B29888" s="113" t="s">
        <v>182</v>
      </c>
      <c r="C29888" s="113">
        <v>2000</v>
      </c>
      <c r="D29888" s="113" t="s">
        <v>122</v>
      </c>
      <c r="E29888" s="113" t="s">
        <v>123</v>
      </c>
      <c r="F29888" s="113" t="s">
        <v>200</v>
      </c>
      <c r="G29888" s="113">
        <v>15887</v>
      </c>
    </row>
    <row r="29889" spans="1:7" x14ac:dyDescent="0.25">
      <c r="A29889" s="108" t="str">
        <f t="shared" si="467"/>
        <v>US_2000_NATIONAL TOTAL_SOx</v>
      </c>
      <c r="B29889" s="113" t="s">
        <v>182</v>
      </c>
      <c r="C29889" s="113">
        <v>2000</v>
      </c>
      <c r="D29889" s="113" t="s">
        <v>122</v>
      </c>
      <c r="E29889" s="113" t="s">
        <v>201</v>
      </c>
      <c r="F29889" s="113" t="s">
        <v>200</v>
      </c>
      <c r="G29889" s="113">
        <v>14830</v>
      </c>
    </row>
    <row r="29890" spans="1:7" x14ac:dyDescent="0.25">
      <c r="A29890" s="108" t="str">
        <f t="shared" si="467"/>
        <v>US_2000_NATIONAL TOTAL_NH3</v>
      </c>
      <c r="B29890" s="113" t="s">
        <v>182</v>
      </c>
      <c r="C29890" s="113">
        <v>2000</v>
      </c>
      <c r="D29890" s="113" t="s">
        <v>122</v>
      </c>
      <c r="E29890" s="113" t="s">
        <v>124</v>
      </c>
      <c r="F29890" s="113" t="s">
        <v>200</v>
      </c>
      <c r="G29890" s="113">
        <v>4453</v>
      </c>
    </row>
    <row r="29891" spans="1:7" x14ac:dyDescent="0.25">
      <c r="A29891" s="108" t="str">
        <f t="shared" si="467"/>
        <v>US_2000_NATIONAL TOTAL_PM2.5</v>
      </c>
      <c r="B29891" s="113" t="s">
        <v>182</v>
      </c>
      <c r="C29891" s="113">
        <v>2000</v>
      </c>
      <c r="D29891" s="113" t="s">
        <v>122</v>
      </c>
      <c r="E29891" s="113" t="s">
        <v>203</v>
      </c>
      <c r="F29891" s="113" t="s">
        <v>200</v>
      </c>
      <c r="G29891" s="113">
        <v>6060.62</v>
      </c>
    </row>
    <row r="29892" spans="1:7" x14ac:dyDescent="0.25">
      <c r="A29892" s="108" t="str">
        <f t="shared" si="467"/>
        <v>US_2001_NATIONAL TOTAL_NOx</v>
      </c>
      <c r="B29892" s="113" t="s">
        <v>182</v>
      </c>
      <c r="C29892" s="113">
        <v>2001</v>
      </c>
      <c r="D29892" s="113" t="s">
        <v>122</v>
      </c>
      <c r="E29892" s="113" t="s">
        <v>199</v>
      </c>
      <c r="F29892" s="113" t="s">
        <v>200</v>
      </c>
      <c r="G29892" s="113">
        <v>20275</v>
      </c>
    </row>
    <row r="29893" spans="1:7" x14ac:dyDescent="0.25">
      <c r="A29893" s="108" t="str">
        <f t="shared" si="467"/>
        <v>US_2001_NATIONAL TOTAL_NMVOC</v>
      </c>
      <c r="B29893" s="113" t="s">
        <v>182</v>
      </c>
      <c r="C29893" s="113">
        <v>2001</v>
      </c>
      <c r="D29893" s="113" t="s">
        <v>122</v>
      </c>
      <c r="E29893" s="113" t="s">
        <v>123</v>
      </c>
      <c r="F29893" s="113" t="s">
        <v>200</v>
      </c>
      <c r="G29893" s="113">
        <v>15407.8</v>
      </c>
    </row>
    <row r="29894" spans="1:7" x14ac:dyDescent="0.25">
      <c r="A29894" s="108" t="str">
        <f t="shared" si="467"/>
        <v>US_2001_NATIONAL TOTAL_SOx</v>
      </c>
      <c r="B29894" s="113" t="s">
        <v>182</v>
      </c>
      <c r="C29894" s="113">
        <v>2001</v>
      </c>
      <c r="D29894" s="113" t="s">
        <v>122</v>
      </c>
      <c r="E29894" s="113" t="s">
        <v>201</v>
      </c>
      <c r="F29894" s="113" t="s">
        <v>200</v>
      </c>
      <c r="G29894" s="113">
        <v>14324.8</v>
      </c>
    </row>
    <row r="29895" spans="1:7" x14ac:dyDescent="0.25">
      <c r="A29895" s="108" t="str">
        <f t="shared" ref="A29895:A29958" si="468">CONCATENATE(B29895,"_",C29895,"_",D29895,"_",E29895)</f>
        <v>US_2001_NATIONAL TOTAL_NH3</v>
      </c>
      <c r="B29895" s="113" t="s">
        <v>182</v>
      </c>
      <c r="C29895" s="113">
        <v>2001</v>
      </c>
      <c r="D29895" s="113" t="s">
        <v>122</v>
      </c>
      <c r="E29895" s="113" t="s">
        <v>124</v>
      </c>
      <c r="F29895" s="113" t="s">
        <v>200</v>
      </c>
      <c r="G29895" s="113">
        <v>4532.17</v>
      </c>
    </row>
    <row r="29896" spans="1:7" x14ac:dyDescent="0.25">
      <c r="A29896" s="108" t="str">
        <f t="shared" si="468"/>
        <v>US_2001_NATIONAL TOTAL_PM2.5</v>
      </c>
      <c r="B29896" s="113" t="s">
        <v>182</v>
      </c>
      <c r="C29896" s="113">
        <v>2001</v>
      </c>
      <c r="D29896" s="113" t="s">
        <v>122</v>
      </c>
      <c r="E29896" s="113" t="s">
        <v>203</v>
      </c>
      <c r="F29896" s="113" t="s">
        <v>200</v>
      </c>
      <c r="G29896" s="113">
        <v>6153.84</v>
      </c>
    </row>
    <row r="29897" spans="1:7" x14ac:dyDescent="0.25">
      <c r="A29897" s="108" t="str">
        <f t="shared" si="468"/>
        <v>US_2002_NATIONAL TOTAL_NOx</v>
      </c>
      <c r="B29897" s="113" t="s">
        <v>182</v>
      </c>
      <c r="C29897" s="113">
        <v>2002</v>
      </c>
      <c r="D29897" s="113" t="s">
        <v>122</v>
      </c>
      <c r="E29897" s="113" t="s">
        <v>199</v>
      </c>
      <c r="F29897" s="113" t="s">
        <v>200</v>
      </c>
      <c r="G29897" s="113">
        <v>21632.3121341314</v>
      </c>
    </row>
    <row r="29898" spans="1:7" x14ac:dyDescent="0.25">
      <c r="A29898" s="108" t="str">
        <f t="shared" si="468"/>
        <v>US_2002_NATIONAL TOTAL_NMVOC</v>
      </c>
      <c r="B29898" s="113" t="s">
        <v>182</v>
      </c>
      <c r="C29898" s="113">
        <v>2002</v>
      </c>
      <c r="D29898" s="113" t="s">
        <v>122</v>
      </c>
      <c r="E29898" s="113" t="s">
        <v>123</v>
      </c>
      <c r="F29898" s="113" t="s">
        <v>200</v>
      </c>
      <c r="G29898" s="113">
        <v>15491.3237120227</v>
      </c>
    </row>
    <row r="29899" spans="1:7" x14ac:dyDescent="0.25">
      <c r="A29899" s="108" t="str">
        <f t="shared" si="468"/>
        <v>US_2002_NATIONAL TOTAL_SOx</v>
      </c>
      <c r="B29899" s="113" t="s">
        <v>182</v>
      </c>
      <c r="C29899" s="113">
        <v>2002</v>
      </c>
      <c r="D29899" s="113" t="s">
        <v>122</v>
      </c>
      <c r="E29899" s="113" t="s">
        <v>201</v>
      </c>
      <c r="F29899" s="113" t="s">
        <v>200</v>
      </c>
      <c r="G29899" s="113">
        <v>13514.6648211108</v>
      </c>
    </row>
    <row r="29900" spans="1:7" x14ac:dyDescent="0.25">
      <c r="A29900" s="108" t="str">
        <f t="shared" si="468"/>
        <v>US_2002_NATIONAL TOTAL_NH3</v>
      </c>
      <c r="B29900" s="113" t="s">
        <v>182</v>
      </c>
      <c r="C29900" s="113">
        <v>2002</v>
      </c>
      <c r="D29900" s="113" t="s">
        <v>122</v>
      </c>
      <c r="E29900" s="113" t="s">
        <v>124</v>
      </c>
      <c r="F29900" s="113" t="s">
        <v>200</v>
      </c>
      <c r="G29900" s="113">
        <v>3417.8519559535898</v>
      </c>
    </row>
    <row r="29901" spans="1:7" x14ac:dyDescent="0.25">
      <c r="A29901" s="108" t="str">
        <f t="shared" si="468"/>
        <v>US_2002_NATIONAL TOTAL_PM2.5</v>
      </c>
      <c r="B29901" s="113" t="s">
        <v>182</v>
      </c>
      <c r="C29901" s="113">
        <v>2002</v>
      </c>
      <c r="D29901" s="113" t="s">
        <v>122</v>
      </c>
      <c r="E29901" s="113" t="s">
        <v>203</v>
      </c>
      <c r="F29901" s="113" t="s">
        <v>200</v>
      </c>
      <c r="G29901" s="113">
        <v>5163.8535749468401</v>
      </c>
    </row>
    <row r="29902" spans="1:7" x14ac:dyDescent="0.25">
      <c r="A29902" s="108" t="str">
        <f t="shared" si="468"/>
        <v>US_2002_NATIONAL TOTAL_Pb</v>
      </c>
      <c r="B29902" s="113" t="s">
        <v>182</v>
      </c>
      <c r="C29902" s="113">
        <v>2002</v>
      </c>
      <c r="D29902" s="113" t="s">
        <v>122</v>
      </c>
      <c r="E29902" s="113" t="s">
        <v>125</v>
      </c>
      <c r="F29902" s="113" t="s">
        <v>200</v>
      </c>
      <c r="G29902" s="113">
        <v>1.51501398</v>
      </c>
    </row>
    <row r="29903" spans="1:7" x14ac:dyDescent="0.25">
      <c r="A29903" s="108" t="str">
        <f t="shared" si="468"/>
        <v>US_2002_NATIONAL TOTAL_Cd</v>
      </c>
      <c r="B29903" s="113" t="s">
        <v>182</v>
      </c>
      <c r="C29903" s="113">
        <v>2002</v>
      </c>
      <c r="D29903" s="113" t="s">
        <v>122</v>
      </c>
      <c r="E29903" s="113" t="s">
        <v>126</v>
      </c>
      <c r="F29903" s="113" t="s">
        <v>200</v>
      </c>
      <c r="G29903" s="113">
        <v>8.2000000000000003E-2</v>
      </c>
    </row>
    <row r="29904" spans="1:7" x14ac:dyDescent="0.25">
      <c r="A29904" s="108" t="str">
        <f t="shared" si="468"/>
        <v>US_2002_NATIONAL TOTAL_Hg</v>
      </c>
      <c r="B29904" s="113" t="s">
        <v>182</v>
      </c>
      <c r="C29904" s="113">
        <v>2002</v>
      </c>
      <c r="D29904" s="113" t="s">
        <v>122</v>
      </c>
      <c r="E29904" s="113" t="s">
        <v>127</v>
      </c>
      <c r="F29904" s="113" t="s">
        <v>200</v>
      </c>
      <c r="G29904" s="113">
        <v>0.10795608600000001</v>
      </c>
    </row>
    <row r="29905" spans="1:7" x14ac:dyDescent="0.25">
      <c r="A29905" s="108" t="str">
        <f t="shared" si="468"/>
        <v>US_2002_NATIONAL TOTAL_PAH</v>
      </c>
      <c r="B29905" s="113" t="s">
        <v>182</v>
      </c>
      <c r="C29905" s="113">
        <v>2002</v>
      </c>
      <c r="D29905" s="113" t="s">
        <v>122</v>
      </c>
      <c r="E29905" s="113" t="s">
        <v>129</v>
      </c>
      <c r="F29905" s="113" t="s">
        <v>200</v>
      </c>
      <c r="G29905" s="113">
        <v>4.79</v>
      </c>
    </row>
    <row r="29906" spans="1:7" x14ac:dyDescent="0.25">
      <c r="A29906" s="108" t="str">
        <f t="shared" si="468"/>
        <v>US_2002_NATIONAL TOTAL_HCB</v>
      </c>
      <c r="B29906" s="113" t="s">
        <v>182</v>
      </c>
      <c r="C29906" s="113">
        <v>2002</v>
      </c>
      <c r="D29906" s="113" t="s">
        <v>122</v>
      </c>
      <c r="E29906" s="113" t="s">
        <v>130</v>
      </c>
      <c r="F29906" s="113" t="s">
        <v>200</v>
      </c>
      <c r="G29906" s="113">
        <v>9.0720000000000004E-4</v>
      </c>
    </row>
    <row r="29907" spans="1:7" x14ac:dyDescent="0.25">
      <c r="A29907" s="108" t="str">
        <f t="shared" si="468"/>
        <v>US_2003_NATIONAL TOTAL_NOx</v>
      </c>
      <c r="B29907" s="113" t="s">
        <v>182</v>
      </c>
      <c r="C29907" s="113">
        <v>2003</v>
      </c>
      <c r="D29907" s="113" t="s">
        <v>122</v>
      </c>
      <c r="E29907" s="113" t="s">
        <v>199</v>
      </c>
      <c r="F29907" s="113" t="s">
        <v>200</v>
      </c>
      <c r="G29907" s="113">
        <v>20493.093048140301</v>
      </c>
    </row>
    <row r="29908" spans="1:7" x14ac:dyDescent="0.25">
      <c r="A29908" s="108" t="str">
        <f t="shared" si="468"/>
        <v>US_2003_NATIONAL TOTAL_NMVOC</v>
      </c>
      <c r="B29908" s="113" t="s">
        <v>182</v>
      </c>
      <c r="C29908" s="113">
        <v>2003</v>
      </c>
      <c r="D29908" s="113" t="s">
        <v>122</v>
      </c>
      <c r="E29908" s="113" t="s">
        <v>123</v>
      </c>
      <c r="F29908" s="113" t="s">
        <v>200</v>
      </c>
      <c r="G29908" s="113">
        <v>14946.278504032</v>
      </c>
    </row>
    <row r="29909" spans="1:7" x14ac:dyDescent="0.25">
      <c r="A29909" s="108" t="str">
        <f t="shared" si="468"/>
        <v>US_2003_NATIONAL TOTAL_SOx</v>
      </c>
      <c r="B29909" s="113" t="s">
        <v>182</v>
      </c>
      <c r="C29909" s="113">
        <v>2003</v>
      </c>
      <c r="D29909" s="113" t="s">
        <v>122</v>
      </c>
      <c r="E29909" s="113" t="s">
        <v>201</v>
      </c>
      <c r="F29909" s="113" t="s">
        <v>200</v>
      </c>
      <c r="G29909" s="113">
        <v>13306.632050816899</v>
      </c>
    </row>
    <row r="29910" spans="1:7" x14ac:dyDescent="0.25">
      <c r="A29910" s="108" t="str">
        <f t="shared" si="468"/>
        <v>US_2003_NATIONAL TOTAL_NH3</v>
      </c>
      <c r="B29910" s="113" t="s">
        <v>182</v>
      </c>
      <c r="C29910" s="113">
        <v>2003</v>
      </c>
      <c r="D29910" s="113" t="s">
        <v>122</v>
      </c>
      <c r="E29910" s="113" t="s">
        <v>124</v>
      </c>
      <c r="F29910" s="113" t="s">
        <v>200</v>
      </c>
      <c r="G29910" s="113">
        <v>3398.8688721187</v>
      </c>
    </row>
    <row r="29911" spans="1:7" x14ac:dyDescent="0.25">
      <c r="A29911" s="108" t="str">
        <f t="shared" si="468"/>
        <v>US_2003_NATIONAL TOTAL_PM2.5</v>
      </c>
      <c r="B29911" s="113" t="s">
        <v>182</v>
      </c>
      <c r="C29911" s="113">
        <v>2003</v>
      </c>
      <c r="D29911" s="113" t="s">
        <v>122</v>
      </c>
      <c r="E29911" s="113" t="s">
        <v>203</v>
      </c>
      <c r="F29911" s="113" t="s">
        <v>200</v>
      </c>
      <c r="G29911" s="113">
        <v>5100.6745224721999</v>
      </c>
    </row>
    <row r="29912" spans="1:7" x14ac:dyDescent="0.25">
      <c r="A29912" s="108" t="str">
        <f t="shared" si="468"/>
        <v>US_2004_NATIONAL TOTAL_NOx</v>
      </c>
      <c r="B29912" s="113" t="s">
        <v>182</v>
      </c>
      <c r="C29912" s="113">
        <v>2004</v>
      </c>
      <c r="D29912" s="113" t="s">
        <v>122</v>
      </c>
      <c r="E29912" s="113" t="s">
        <v>199</v>
      </c>
      <c r="F29912" s="113" t="s">
        <v>200</v>
      </c>
      <c r="G29912" s="113">
        <v>19343.665948362501</v>
      </c>
    </row>
    <row r="29913" spans="1:7" x14ac:dyDescent="0.25">
      <c r="A29913" s="108" t="str">
        <f t="shared" si="468"/>
        <v>US_2004_NATIONAL TOTAL_NMVOC</v>
      </c>
      <c r="B29913" s="113" t="s">
        <v>182</v>
      </c>
      <c r="C29913" s="113">
        <v>2004</v>
      </c>
      <c r="D29913" s="113" t="s">
        <v>122</v>
      </c>
      <c r="E29913" s="113" t="s">
        <v>123</v>
      </c>
      <c r="F29913" s="113" t="s">
        <v>200</v>
      </c>
      <c r="G29913" s="113">
        <v>14384.312274711499</v>
      </c>
    </row>
    <row r="29914" spans="1:7" x14ac:dyDescent="0.25">
      <c r="A29914" s="108" t="str">
        <f t="shared" si="468"/>
        <v>US_2004_NATIONAL TOTAL_SOx</v>
      </c>
      <c r="B29914" s="113" t="s">
        <v>182</v>
      </c>
      <c r="C29914" s="113">
        <v>2004</v>
      </c>
      <c r="D29914" s="113" t="s">
        <v>122</v>
      </c>
      <c r="E29914" s="113" t="s">
        <v>201</v>
      </c>
      <c r="F29914" s="113" t="s">
        <v>200</v>
      </c>
      <c r="G29914" s="113">
        <v>13087.415558061401</v>
      </c>
    </row>
    <row r="29915" spans="1:7" x14ac:dyDescent="0.25">
      <c r="A29915" s="108" t="str">
        <f t="shared" si="468"/>
        <v>US_2004_NATIONAL TOTAL_NH3</v>
      </c>
      <c r="B29915" s="113" t="s">
        <v>182</v>
      </c>
      <c r="C29915" s="113">
        <v>2004</v>
      </c>
      <c r="D29915" s="113" t="s">
        <v>122</v>
      </c>
      <c r="E29915" s="113" t="s">
        <v>124</v>
      </c>
      <c r="F29915" s="113" t="s">
        <v>200</v>
      </c>
      <c r="G29915" s="113">
        <v>3379.8857882838101</v>
      </c>
    </row>
    <row r="29916" spans="1:7" x14ac:dyDescent="0.25">
      <c r="A29916" s="108" t="str">
        <f t="shared" si="468"/>
        <v>US_2004_NATIONAL TOTAL_PM2.5</v>
      </c>
      <c r="B29916" s="113" t="s">
        <v>182</v>
      </c>
      <c r="C29916" s="113">
        <v>2004</v>
      </c>
      <c r="D29916" s="113" t="s">
        <v>122</v>
      </c>
      <c r="E29916" s="113" t="s">
        <v>203</v>
      </c>
      <c r="F29916" s="113" t="s">
        <v>200</v>
      </c>
      <c r="G29916" s="113">
        <v>5035.9614158498598</v>
      </c>
    </row>
    <row r="29917" spans="1:7" x14ac:dyDescent="0.25">
      <c r="A29917" s="108" t="str">
        <f t="shared" si="468"/>
        <v>US_2005_NATIONAL TOTAL_NOx</v>
      </c>
      <c r="B29917" s="113" t="s">
        <v>182</v>
      </c>
      <c r="C29917" s="113">
        <v>2005</v>
      </c>
      <c r="D29917" s="113" t="s">
        <v>122</v>
      </c>
      <c r="E29917" s="113" t="s">
        <v>199</v>
      </c>
      <c r="F29917" s="113" t="s">
        <v>200</v>
      </c>
      <c r="G29917" s="113">
        <v>18380.738820894901</v>
      </c>
    </row>
    <row r="29918" spans="1:7" x14ac:dyDescent="0.25">
      <c r="A29918" s="108" t="str">
        <f t="shared" si="468"/>
        <v>US_2005_NATIONAL TOTAL_NMVOC</v>
      </c>
      <c r="B29918" s="113" t="s">
        <v>182</v>
      </c>
      <c r="C29918" s="113">
        <v>2005</v>
      </c>
      <c r="D29918" s="113" t="s">
        <v>122</v>
      </c>
      <c r="E29918" s="113" t="s">
        <v>123</v>
      </c>
      <c r="F29918" s="113" t="s">
        <v>200</v>
      </c>
      <c r="G29918" s="113">
        <v>14411.176926117199</v>
      </c>
    </row>
    <row r="29919" spans="1:7" x14ac:dyDescent="0.25">
      <c r="A29919" s="108" t="str">
        <f t="shared" si="468"/>
        <v>US_2005_NATIONAL TOTAL_SOx</v>
      </c>
      <c r="B29919" s="113" t="s">
        <v>182</v>
      </c>
      <c r="C29919" s="113">
        <v>2005</v>
      </c>
      <c r="D29919" s="113" t="s">
        <v>122</v>
      </c>
      <c r="E29919" s="113" t="s">
        <v>201</v>
      </c>
      <c r="F29919" s="113" t="s">
        <v>200</v>
      </c>
      <c r="G29919" s="113">
        <v>13145.1758638268</v>
      </c>
    </row>
    <row r="29920" spans="1:7" x14ac:dyDescent="0.25">
      <c r="A29920" s="108" t="str">
        <f t="shared" si="468"/>
        <v>US_2005_NATIONAL TOTAL_NH3</v>
      </c>
      <c r="B29920" s="113" t="s">
        <v>182</v>
      </c>
      <c r="C29920" s="113">
        <v>2005</v>
      </c>
      <c r="D29920" s="113" t="s">
        <v>122</v>
      </c>
      <c r="E29920" s="113" t="s">
        <v>124</v>
      </c>
      <c r="F29920" s="113" t="s">
        <v>200</v>
      </c>
      <c r="G29920" s="113">
        <v>3446.75437649681</v>
      </c>
    </row>
    <row r="29921" spans="1:7" x14ac:dyDescent="0.25">
      <c r="A29921" s="108" t="str">
        <f t="shared" si="468"/>
        <v>US_2005_NATIONAL TOTAL_PM2.5</v>
      </c>
      <c r="B29921" s="113" t="s">
        <v>182</v>
      </c>
      <c r="C29921" s="113">
        <v>2005</v>
      </c>
      <c r="D29921" s="113" t="s">
        <v>122</v>
      </c>
      <c r="E29921" s="113" t="s">
        <v>203</v>
      </c>
      <c r="F29921" s="113" t="s">
        <v>200</v>
      </c>
      <c r="G29921" s="113">
        <v>4462.4874888801796</v>
      </c>
    </row>
    <row r="29922" spans="1:7" x14ac:dyDescent="0.25">
      <c r="A29922" s="108" t="str">
        <f t="shared" si="468"/>
        <v>US_2005_NATIONAL TOTAL_Pb</v>
      </c>
      <c r="B29922" s="113" t="s">
        <v>182</v>
      </c>
      <c r="C29922" s="113">
        <v>2005</v>
      </c>
      <c r="D29922" s="113" t="s">
        <v>122</v>
      </c>
      <c r="E29922" s="113" t="s">
        <v>125</v>
      </c>
      <c r="F29922" s="113" t="s">
        <v>200</v>
      </c>
      <c r="G29922" s="113">
        <v>1.083</v>
      </c>
    </row>
    <row r="29923" spans="1:7" x14ac:dyDescent="0.25">
      <c r="A29923" s="108" t="str">
        <f t="shared" si="468"/>
        <v>US_2005_NATIONAL TOTAL_Cd</v>
      </c>
      <c r="B29923" s="113" t="s">
        <v>182</v>
      </c>
      <c r="C29923" s="113">
        <v>2005</v>
      </c>
      <c r="D29923" s="113" t="s">
        <v>122</v>
      </c>
      <c r="E29923" s="113" t="s">
        <v>126</v>
      </c>
      <c r="F29923" s="113" t="s">
        <v>200</v>
      </c>
      <c r="G29923" s="113">
        <v>5.6000000000000001E-2</v>
      </c>
    </row>
    <row r="29924" spans="1:7" x14ac:dyDescent="0.25">
      <c r="A29924" s="108" t="str">
        <f t="shared" si="468"/>
        <v>US_2005_NATIONAL TOTAL_Hg</v>
      </c>
      <c r="B29924" s="113" t="s">
        <v>182</v>
      </c>
      <c r="C29924" s="113">
        <v>2005</v>
      </c>
      <c r="D29924" s="113" t="s">
        <v>122</v>
      </c>
      <c r="E29924" s="113" t="s">
        <v>127</v>
      </c>
      <c r="F29924" s="113" t="s">
        <v>200</v>
      </c>
      <c r="G29924" s="113">
        <v>9.5000000000000001E-2</v>
      </c>
    </row>
    <row r="29925" spans="1:7" x14ac:dyDescent="0.25">
      <c r="A29925" s="108" t="str">
        <f t="shared" si="468"/>
        <v>US_2005_NATIONAL TOTAL_PAH</v>
      </c>
      <c r="B29925" s="113" t="s">
        <v>182</v>
      </c>
      <c r="C29925" s="113">
        <v>2005</v>
      </c>
      <c r="D29925" s="113" t="s">
        <v>122</v>
      </c>
      <c r="E29925" s="113" t="s">
        <v>129</v>
      </c>
      <c r="F29925" s="113" t="s">
        <v>200</v>
      </c>
      <c r="G29925" s="113">
        <v>0.49299999999999999</v>
      </c>
    </row>
    <row r="29926" spans="1:7" x14ac:dyDescent="0.25">
      <c r="A29926" s="108" t="str">
        <f t="shared" si="468"/>
        <v>US_2005_NATIONAL TOTAL_HCB</v>
      </c>
      <c r="B29926" s="113" t="s">
        <v>182</v>
      </c>
      <c r="C29926" s="113">
        <v>2005</v>
      </c>
      <c r="D29926" s="113" t="s">
        <v>122</v>
      </c>
      <c r="E29926" s="113" t="s">
        <v>130</v>
      </c>
      <c r="F29926" s="113" t="s">
        <v>200</v>
      </c>
      <c r="G29926" s="113">
        <v>9.8799999999999995E-4</v>
      </c>
    </row>
    <row r="29927" spans="1:7" x14ac:dyDescent="0.25">
      <c r="A29927" s="108" t="str">
        <f t="shared" si="468"/>
        <v>US_2006_NATIONAL TOTAL_NOx</v>
      </c>
      <c r="B29927" s="113" t="s">
        <v>182</v>
      </c>
      <c r="C29927" s="113">
        <v>2006</v>
      </c>
      <c r="D29927" s="113" t="s">
        <v>122</v>
      </c>
      <c r="E29927" s="113" t="s">
        <v>199</v>
      </c>
      <c r="F29927" s="113" t="s">
        <v>200</v>
      </c>
      <c r="G29927" s="113">
        <v>17357.6309980269</v>
      </c>
    </row>
    <row r="29928" spans="1:7" x14ac:dyDescent="0.25">
      <c r="A29928" s="108" t="str">
        <f t="shared" si="468"/>
        <v>US_2006_NATIONAL TOTAL_NMVOC</v>
      </c>
      <c r="B29928" s="113" t="s">
        <v>182</v>
      </c>
      <c r="C29928" s="113">
        <v>2006</v>
      </c>
      <c r="D29928" s="113" t="s">
        <v>122</v>
      </c>
      <c r="E29928" s="113" t="s">
        <v>123</v>
      </c>
      <c r="F29928" s="113" t="s">
        <v>200</v>
      </c>
      <c r="G29928" s="113">
        <v>14546.1069466626</v>
      </c>
    </row>
    <row r="29929" spans="1:7" x14ac:dyDescent="0.25">
      <c r="A29929" s="108" t="str">
        <f t="shared" si="468"/>
        <v>US_2006_NATIONAL TOTAL_SOx</v>
      </c>
      <c r="B29929" s="113" t="s">
        <v>182</v>
      </c>
      <c r="C29929" s="113">
        <v>2006</v>
      </c>
      <c r="D29929" s="113" t="s">
        <v>122</v>
      </c>
      <c r="E29929" s="113" t="s">
        <v>201</v>
      </c>
      <c r="F29929" s="113" t="s">
        <v>200</v>
      </c>
      <c r="G29929" s="113">
        <v>11854.0556738988</v>
      </c>
    </row>
    <row r="29930" spans="1:7" x14ac:dyDescent="0.25">
      <c r="A29930" s="108" t="str">
        <f t="shared" si="468"/>
        <v>US_2006_NATIONAL TOTAL_NH3</v>
      </c>
      <c r="B29930" s="113" t="s">
        <v>182</v>
      </c>
      <c r="C29930" s="113">
        <v>2006</v>
      </c>
      <c r="D29930" s="113" t="s">
        <v>122</v>
      </c>
      <c r="E29930" s="113" t="s">
        <v>124</v>
      </c>
      <c r="F29930" s="113" t="s">
        <v>200</v>
      </c>
      <c r="G29930" s="113">
        <v>3578.4771062293698</v>
      </c>
    </row>
    <row r="29931" spans="1:7" x14ac:dyDescent="0.25">
      <c r="A29931" s="108" t="str">
        <f t="shared" si="468"/>
        <v>US_2006_NATIONAL TOTAL_PM2.5</v>
      </c>
      <c r="B29931" s="113" t="s">
        <v>182</v>
      </c>
      <c r="C29931" s="113">
        <v>2006</v>
      </c>
      <c r="D29931" s="113" t="s">
        <v>122</v>
      </c>
      <c r="E29931" s="113" t="s">
        <v>203</v>
      </c>
      <c r="F29931" s="113" t="s">
        <v>200</v>
      </c>
      <c r="G29931" s="113">
        <v>4593.5264710602696</v>
      </c>
    </row>
    <row r="29932" spans="1:7" x14ac:dyDescent="0.25">
      <c r="A29932" s="108" t="str">
        <f t="shared" si="468"/>
        <v>US_2007_NATIONAL TOTAL_NOx</v>
      </c>
      <c r="B29932" s="113" t="s">
        <v>182</v>
      </c>
      <c r="C29932" s="113">
        <v>2007</v>
      </c>
      <c r="D29932" s="113" t="s">
        <v>122</v>
      </c>
      <c r="E29932" s="113" t="s">
        <v>199</v>
      </c>
      <c r="F29932" s="113" t="s">
        <v>200</v>
      </c>
      <c r="G29932" s="113">
        <v>16334.5231751589</v>
      </c>
    </row>
    <row r="29933" spans="1:7" x14ac:dyDescent="0.25">
      <c r="A29933" s="108" t="str">
        <f t="shared" si="468"/>
        <v>US_2007_NATIONAL TOTAL_NMVOC</v>
      </c>
      <c r="B29933" s="113" t="s">
        <v>182</v>
      </c>
      <c r="C29933" s="113">
        <v>2007</v>
      </c>
      <c r="D29933" s="113" t="s">
        <v>122</v>
      </c>
      <c r="E29933" s="113" t="s">
        <v>123</v>
      </c>
      <c r="F29933" s="113" t="s">
        <v>200</v>
      </c>
      <c r="G29933" s="113">
        <v>14681.0369672079</v>
      </c>
    </row>
    <row r="29934" spans="1:7" x14ac:dyDescent="0.25">
      <c r="A29934" s="108" t="str">
        <f t="shared" si="468"/>
        <v>US_2007_NATIONAL TOTAL_SOx</v>
      </c>
      <c r="B29934" s="113" t="s">
        <v>182</v>
      </c>
      <c r="C29934" s="113">
        <v>2007</v>
      </c>
      <c r="D29934" s="113" t="s">
        <v>122</v>
      </c>
      <c r="E29934" s="113" t="s">
        <v>201</v>
      </c>
      <c r="F29934" s="113" t="s">
        <v>200</v>
      </c>
      <c r="G29934" s="113">
        <v>10562.935483970899</v>
      </c>
    </row>
    <row r="29935" spans="1:7" x14ac:dyDescent="0.25">
      <c r="A29935" s="108" t="str">
        <f t="shared" si="468"/>
        <v>US_2007_NATIONAL TOTAL_NH3</v>
      </c>
      <c r="B29935" s="113" t="s">
        <v>182</v>
      </c>
      <c r="C29935" s="113">
        <v>2007</v>
      </c>
      <c r="D29935" s="113" t="s">
        <v>122</v>
      </c>
      <c r="E29935" s="113" t="s">
        <v>124</v>
      </c>
      <c r="F29935" s="113" t="s">
        <v>200</v>
      </c>
      <c r="G29935" s="113">
        <v>3710.1998359619402</v>
      </c>
    </row>
    <row r="29936" spans="1:7" x14ac:dyDescent="0.25">
      <c r="A29936" s="108" t="str">
        <f t="shared" si="468"/>
        <v>US_2007_NATIONAL TOTAL_PM2.5</v>
      </c>
      <c r="B29936" s="113" t="s">
        <v>182</v>
      </c>
      <c r="C29936" s="113">
        <v>2007</v>
      </c>
      <c r="D29936" s="113" t="s">
        <v>122</v>
      </c>
      <c r="E29936" s="113" t="s">
        <v>203</v>
      </c>
      <c r="F29936" s="113" t="s">
        <v>200</v>
      </c>
      <c r="G29936" s="113">
        <v>4724.5654532403696</v>
      </c>
    </row>
    <row r="29937" spans="1:7" x14ac:dyDescent="0.25">
      <c r="A29937" s="108" t="str">
        <f t="shared" si="468"/>
        <v>US_2008_NATIONAL TOTAL_NOx</v>
      </c>
      <c r="B29937" s="113" t="s">
        <v>182</v>
      </c>
      <c r="C29937" s="113">
        <v>2008</v>
      </c>
      <c r="D29937" s="113" t="s">
        <v>122</v>
      </c>
      <c r="E29937" s="113" t="s">
        <v>199</v>
      </c>
      <c r="F29937" s="113" t="s">
        <v>200</v>
      </c>
      <c r="G29937" s="113">
        <v>15252.743702493701</v>
      </c>
    </row>
    <row r="29938" spans="1:7" x14ac:dyDescent="0.25">
      <c r="A29938" s="108" t="str">
        <f t="shared" si="468"/>
        <v>US_2008_NATIONAL TOTAL_NMVOC</v>
      </c>
      <c r="B29938" s="113" t="s">
        <v>182</v>
      </c>
      <c r="C29938" s="113">
        <v>2008</v>
      </c>
      <c r="D29938" s="113" t="s">
        <v>122</v>
      </c>
      <c r="E29938" s="113" t="s">
        <v>123</v>
      </c>
      <c r="F29938" s="113" t="s">
        <v>200</v>
      </c>
      <c r="G29938" s="113">
        <v>13528.3679114232</v>
      </c>
    </row>
    <row r="29939" spans="1:7" x14ac:dyDescent="0.25">
      <c r="A29939" s="108" t="str">
        <f t="shared" si="468"/>
        <v>US_2008_NATIONAL TOTAL_SOx</v>
      </c>
      <c r="B29939" s="113" t="s">
        <v>182</v>
      </c>
      <c r="C29939" s="113">
        <v>2008</v>
      </c>
      <c r="D29939" s="113" t="s">
        <v>122</v>
      </c>
      <c r="E29939" s="113" t="s">
        <v>201</v>
      </c>
      <c r="F29939" s="113" t="s">
        <v>200</v>
      </c>
      <c r="G29939" s="113">
        <v>9302.1247025713201</v>
      </c>
    </row>
    <row r="29940" spans="1:7" x14ac:dyDescent="0.25">
      <c r="A29940" s="108" t="str">
        <f t="shared" si="468"/>
        <v>US_2008_NATIONAL TOTAL_NH3</v>
      </c>
      <c r="B29940" s="113" t="s">
        <v>182</v>
      </c>
      <c r="C29940" s="113">
        <v>2008</v>
      </c>
      <c r="D29940" s="113" t="s">
        <v>122</v>
      </c>
      <c r="E29940" s="113" t="s">
        <v>124</v>
      </c>
      <c r="F29940" s="113" t="s">
        <v>200</v>
      </c>
      <c r="G29940" s="113">
        <v>3772.6110898480802</v>
      </c>
    </row>
    <row r="29941" spans="1:7" x14ac:dyDescent="0.25">
      <c r="A29941" s="108" t="str">
        <f t="shared" si="468"/>
        <v>US_2008_NATIONAL TOTAL_PM2.5</v>
      </c>
      <c r="B29941" s="113" t="s">
        <v>182</v>
      </c>
      <c r="C29941" s="113">
        <v>2008</v>
      </c>
      <c r="D29941" s="113" t="s">
        <v>122</v>
      </c>
      <c r="E29941" s="113" t="s">
        <v>203</v>
      </c>
      <c r="F29941" s="113" t="s">
        <v>200</v>
      </c>
      <c r="G29941" s="113">
        <v>4550.0963452530495</v>
      </c>
    </row>
    <row r="29942" spans="1:7" x14ac:dyDescent="0.25">
      <c r="A29942" s="108" t="str">
        <f t="shared" si="468"/>
        <v>US_2008_NATIONAL TOTAL_Pb</v>
      </c>
      <c r="B29942" s="113" t="s">
        <v>182</v>
      </c>
      <c r="C29942" s="113">
        <v>2008</v>
      </c>
      <c r="D29942" s="113" t="s">
        <v>122</v>
      </c>
      <c r="E29942" s="113" t="s">
        <v>125</v>
      </c>
      <c r="F29942" s="113" t="s">
        <v>200</v>
      </c>
      <c r="G29942" s="113">
        <v>0.86199999999999999</v>
      </c>
    </row>
    <row r="29943" spans="1:7" x14ac:dyDescent="0.25">
      <c r="A29943" s="108" t="str">
        <f t="shared" si="468"/>
        <v>US_2008_NATIONAL TOTAL_Cd</v>
      </c>
      <c r="B29943" s="113" t="s">
        <v>182</v>
      </c>
      <c r="C29943" s="113">
        <v>2008</v>
      </c>
      <c r="D29943" s="113" t="s">
        <v>122</v>
      </c>
      <c r="E29943" s="113" t="s">
        <v>126</v>
      </c>
      <c r="F29943" s="113" t="s">
        <v>200</v>
      </c>
      <c r="G29943" s="113">
        <v>2.7E-2</v>
      </c>
    </row>
    <row r="29944" spans="1:7" x14ac:dyDescent="0.25">
      <c r="A29944" s="108" t="str">
        <f t="shared" si="468"/>
        <v>US_2008_NATIONAL TOTAL_Hg</v>
      </c>
      <c r="B29944" s="113" t="s">
        <v>182</v>
      </c>
      <c r="C29944" s="113">
        <v>2008</v>
      </c>
      <c r="D29944" s="113" t="s">
        <v>122</v>
      </c>
      <c r="E29944" s="113" t="s">
        <v>127</v>
      </c>
      <c r="F29944" s="113" t="s">
        <v>200</v>
      </c>
      <c r="G29944" s="113">
        <v>5.5E-2</v>
      </c>
    </row>
    <row r="29945" spans="1:7" x14ac:dyDescent="0.25">
      <c r="A29945" s="108" t="str">
        <f t="shared" si="468"/>
        <v>US_2008_NATIONAL TOTAL_PAH</v>
      </c>
      <c r="B29945" s="113" t="s">
        <v>182</v>
      </c>
      <c r="C29945" s="113">
        <v>2008</v>
      </c>
      <c r="D29945" s="113" t="s">
        <v>122</v>
      </c>
      <c r="E29945" s="113" t="s">
        <v>129</v>
      </c>
      <c r="F29945" s="113" t="s">
        <v>200</v>
      </c>
      <c r="G29945" s="113">
        <v>0.40200000000000002</v>
      </c>
    </row>
    <row r="29946" spans="1:7" x14ac:dyDescent="0.25">
      <c r="A29946" s="108" t="str">
        <f t="shared" si="468"/>
        <v>US_2008_NATIONAL TOTAL_HCB</v>
      </c>
      <c r="B29946" s="113" t="s">
        <v>182</v>
      </c>
      <c r="C29946" s="113">
        <v>2008</v>
      </c>
      <c r="D29946" s="113" t="s">
        <v>122</v>
      </c>
      <c r="E29946" s="113" t="s">
        <v>130</v>
      </c>
      <c r="F29946" s="113" t="s">
        <v>200</v>
      </c>
      <c r="G29946" s="113">
        <v>1.1280000000000001E-3</v>
      </c>
    </row>
    <row r="29947" spans="1:7" x14ac:dyDescent="0.25">
      <c r="A29947" s="108" t="str">
        <f t="shared" si="468"/>
        <v>US_2009_NATIONAL TOTAL_NOx</v>
      </c>
      <c r="B29947" s="113" t="s">
        <v>182</v>
      </c>
      <c r="C29947" s="113">
        <v>2009</v>
      </c>
      <c r="D29947" s="113" t="s">
        <v>122</v>
      </c>
      <c r="E29947" s="113" t="s">
        <v>199</v>
      </c>
      <c r="F29947" s="113" t="s">
        <v>200</v>
      </c>
      <c r="G29947" s="113">
        <v>14221</v>
      </c>
    </row>
    <row r="29948" spans="1:7" x14ac:dyDescent="0.25">
      <c r="A29948" s="108" t="str">
        <f t="shared" si="468"/>
        <v>US_2009_NATIONAL TOTAL_NMVOC</v>
      </c>
      <c r="B29948" s="113" t="s">
        <v>182</v>
      </c>
      <c r="C29948" s="113">
        <v>2009</v>
      </c>
      <c r="D29948" s="113" t="s">
        <v>122</v>
      </c>
      <c r="E29948" s="113" t="s">
        <v>123</v>
      </c>
      <c r="F29948" s="113" t="s">
        <v>200</v>
      </c>
      <c r="G29948" s="113">
        <v>13378</v>
      </c>
    </row>
    <row r="29949" spans="1:7" x14ac:dyDescent="0.25">
      <c r="A29949" s="108" t="str">
        <f t="shared" si="468"/>
        <v>US_2009_NATIONAL TOTAL_SOx</v>
      </c>
      <c r="B29949" s="113" t="s">
        <v>182</v>
      </c>
      <c r="C29949" s="113">
        <v>2009</v>
      </c>
      <c r="D29949" s="113" t="s">
        <v>122</v>
      </c>
      <c r="E29949" s="113" t="s">
        <v>201</v>
      </c>
      <c r="F29949" s="113" t="s">
        <v>200</v>
      </c>
      <c r="G29949" s="113">
        <v>8182</v>
      </c>
    </row>
    <row r="29950" spans="1:7" x14ac:dyDescent="0.25">
      <c r="A29950" s="108" t="str">
        <f t="shared" si="468"/>
        <v>US_2009_NATIONAL TOTAL_NH3</v>
      </c>
      <c r="B29950" s="113" t="s">
        <v>182</v>
      </c>
      <c r="C29950" s="113">
        <v>2009</v>
      </c>
      <c r="D29950" s="113" t="s">
        <v>122</v>
      </c>
      <c r="E29950" s="113" t="s">
        <v>124</v>
      </c>
      <c r="F29950" s="113" t="s">
        <v>200</v>
      </c>
      <c r="G29950" s="113">
        <v>3735</v>
      </c>
    </row>
    <row r="29951" spans="1:7" x14ac:dyDescent="0.25">
      <c r="A29951" s="108" t="str">
        <f t="shared" si="468"/>
        <v>US_2009_NATIONAL TOTAL_PM2.5</v>
      </c>
      <c r="B29951" s="113" t="s">
        <v>182</v>
      </c>
      <c r="C29951" s="113">
        <v>2009</v>
      </c>
      <c r="D29951" s="113" t="s">
        <v>122</v>
      </c>
      <c r="E29951" s="113" t="s">
        <v>203</v>
      </c>
      <c r="F29951" s="113" t="s">
        <v>200</v>
      </c>
      <c r="G29951" s="113">
        <v>4526</v>
      </c>
    </row>
    <row r="29952" spans="1:7" x14ac:dyDescent="0.25">
      <c r="A29952" s="108" t="str">
        <f t="shared" si="468"/>
        <v>US_2010_NATIONAL TOTAL_NOx</v>
      </c>
      <c r="B29952" s="113" t="s">
        <v>182</v>
      </c>
      <c r="C29952" s="113">
        <v>2010</v>
      </c>
      <c r="D29952" s="113" t="s">
        <v>122</v>
      </c>
      <c r="E29952" s="113" t="s">
        <v>199</v>
      </c>
      <c r="F29952" s="113" t="s">
        <v>200</v>
      </c>
      <c r="G29952" s="113">
        <v>13381</v>
      </c>
    </row>
    <row r="29953" spans="1:7" x14ac:dyDescent="0.25">
      <c r="A29953" s="108" t="str">
        <f t="shared" si="468"/>
        <v>US_2010_NATIONAL TOTAL_NMVOC</v>
      </c>
      <c r="B29953" s="113" t="s">
        <v>182</v>
      </c>
      <c r="C29953" s="113">
        <v>2010</v>
      </c>
      <c r="D29953" s="113" t="s">
        <v>122</v>
      </c>
      <c r="E29953" s="113" t="s">
        <v>123</v>
      </c>
      <c r="F29953" s="113" t="s">
        <v>200</v>
      </c>
      <c r="G29953" s="113">
        <v>13579</v>
      </c>
    </row>
    <row r="29954" spans="1:7" x14ac:dyDescent="0.25">
      <c r="A29954" s="108" t="str">
        <f t="shared" si="468"/>
        <v>US_2010_NATIONAL TOTAL_SOx</v>
      </c>
      <c r="B29954" s="113" t="s">
        <v>182</v>
      </c>
      <c r="C29954" s="113">
        <v>2010</v>
      </c>
      <c r="D29954" s="113" t="s">
        <v>122</v>
      </c>
      <c r="E29954" s="113" t="s">
        <v>201</v>
      </c>
      <c r="F29954" s="113" t="s">
        <v>200</v>
      </c>
      <c r="G29954" s="113">
        <v>6951</v>
      </c>
    </row>
    <row r="29955" spans="1:7" x14ac:dyDescent="0.25">
      <c r="A29955" s="108" t="str">
        <f t="shared" si="468"/>
        <v>US_2010_NATIONAL TOTAL_NH3</v>
      </c>
      <c r="B29955" s="113" t="s">
        <v>182</v>
      </c>
      <c r="C29955" s="113">
        <v>2010</v>
      </c>
      <c r="D29955" s="113" t="s">
        <v>122</v>
      </c>
      <c r="E29955" s="113" t="s">
        <v>124</v>
      </c>
      <c r="F29955" s="113" t="s">
        <v>200</v>
      </c>
      <c r="G29955" s="113">
        <v>3695</v>
      </c>
    </row>
    <row r="29956" spans="1:7" x14ac:dyDescent="0.25">
      <c r="A29956" s="108" t="str">
        <f t="shared" si="468"/>
        <v>US_2010_NATIONAL TOTAL_PM2.5</v>
      </c>
      <c r="B29956" s="113" t="s">
        <v>182</v>
      </c>
      <c r="C29956" s="113">
        <v>2010</v>
      </c>
      <c r="D29956" s="113" t="s">
        <v>122</v>
      </c>
      <c r="E29956" s="113" t="s">
        <v>203</v>
      </c>
      <c r="F29956" s="113" t="s">
        <v>200</v>
      </c>
      <c r="G29956" s="113">
        <v>4505</v>
      </c>
    </row>
    <row r="29957" spans="1:7" x14ac:dyDescent="0.25">
      <c r="A29957" s="108" t="str">
        <f t="shared" si="468"/>
        <v>US_2011_NATIONAL TOTAL_NOx</v>
      </c>
      <c r="B29957" s="113" t="s">
        <v>182</v>
      </c>
      <c r="C29957" s="113">
        <v>2011</v>
      </c>
      <c r="D29957" s="113" t="s">
        <v>122</v>
      </c>
      <c r="E29957" s="113" t="s">
        <v>199</v>
      </c>
      <c r="F29957" s="113" t="s">
        <v>200</v>
      </c>
      <c r="G29957" s="113">
        <v>13004</v>
      </c>
    </row>
    <row r="29958" spans="1:7" x14ac:dyDescent="0.25">
      <c r="A29958" s="108" t="str">
        <f t="shared" si="468"/>
        <v>US_2011_NATIONAL TOTAL_NMVOC</v>
      </c>
      <c r="B29958" s="113" t="s">
        <v>182</v>
      </c>
      <c r="C29958" s="113">
        <v>2011</v>
      </c>
      <c r="D29958" s="113" t="s">
        <v>122</v>
      </c>
      <c r="E29958" s="113" t="s">
        <v>123</v>
      </c>
      <c r="F29958" s="113" t="s">
        <v>200</v>
      </c>
      <c r="G29958" s="113">
        <v>13847</v>
      </c>
    </row>
    <row r="29959" spans="1:7" x14ac:dyDescent="0.25">
      <c r="A29959" s="108" t="str">
        <f t="shared" ref="A29959:A30022" si="469">CONCATENATE(B29959,"_",C29959,"_",D29959,"_",E29959)</f>
        <v>US_2011_NATIONAL TOTAL_SOx</v>
      </c>
      <c r="B29959" s="113" t="s">
        <v>182</v>
      </c>
      <c r="C29959" s="113">
        <v>2011</v>
      </c>
      <c r="D29959" s="113" t="s">
        <v>122</v>
      </c>
      <c r="E29959" s="113" t="s">
        <v>201</v>
      </c>
      <c r="F29959" s="113" t="s">
        <v>200</v>
      </c>
      <c r="G29959" s="113">
        <v>5791</v>
      </c>
    </row>
    <row r="29960" spans="1:7" x14ac:dyDescent="0.25">
      <c r="A29960" s="108" t="str">
        <f t="shared" si="469"/>
        <v>US_2011_NATIONAL TOTAL_NH3</v>
      </c>
      <c r="B29960" s="113" t="s">
        <v>182</v>
      </c>
      <c r="C29960" s="113">
        <v>2011</v>
      </c>
      <c r="D29960" s="113" t="s">
        <v>122</v>
      </c>
      <c r="E29960" s="113" t="s">
        <v>124</v>
      </c>
      <c r="F29960" s="113" t="s">
        <v>200</v>
      </c>
      <c r="G29960" s="113">
        <v>3655</v>
      </c>
    </row>
    <row r="29961" spans="1:7" x14ac:dyDescent="0.25">
      <c r="A29961" s="108" t="str">
        <f t="shared" si="469"/>
        <v>US_2011_NATIONAL TOTAL_PM2.5</v>
      </c>
      <c r="B29961" s="113" t="s">
        <v>182</v>
      </c>
      <c r="C29961" s="113">
        <v>2011</v>
      </c>
      <c r="D29961" s="113" t="s">
        <v>122</v>
      </c>
      <c r="E29961" s="113" t="s">
        <v>203</v>
      </c>
      <c r="F29961" s="113" t="s">
        <v>200</v>
      </c>
      <c r="G29961" s="113">
        <v>4513</v>
      </c>
    </row>
    <row r="29962" spans="1:7" x14ac:dyDescent="0.25">
      <c r="A29962" s="108" t="str">
        <f t="shared" si="469"/>
        <v>US_2011_NATIONAL TOTAL_Pb</v>
      </c>
      <c r="B29962" s="113" t="s">
        <v>182</v>
      </c>
      <c r="C29962" s="113">
        <v>2011</v>
      </c>
      <c r="D29962" s="113" t="s">
        <v>122</v>
      </c>
      <c r="E29962" s="113" t="s">
        <v>125</v>
      </c>
      <c r="F29962" s="113" t="s">
        <v>200</v>
      </c>
      <c r="G29962" s="113">
        <v>0.74099999999999999</v>
      </c>
    </row>
    <row r="29963" spans="1:7" x14ac:dyDescent="0.25">
      <c r="A29963" s="108" t="str">
        <f t="shared" si="469"/>
        <v>US_2011_NATIONAL TOTAL_Cd</v>
      </c>
      <c r="B29963" s="113" t="s">
        <v>182</v>
      </c>
      <c r="C29963" s="113">
        <v>2011</v>
      </c>
      <c r="D29963" s="113" t="s">
        <v>122</v>
      </c>
      <c r="E29963" s="113" t="s">
        <v>126</v>
      </c>
      <c r="F29963" s="113" t="s">
        <v>200</v>
      </c>
      <c r="G29963" s="113">
        <v>2.5000000000000001E-2</v>
      </c>
    </row>
    <row r="29964" spans="1:7" x14ac:dyDescent="0.25">
      <c r="A29964" s="108" t="str">
        <f t="shared" si="469"/>
        <v>US_2011_NATIONAL TOTAL_Hg</v>
      </c>
      <c r="B29964" s="113" t="s">
        <v>182</v>
      </c>
      <c r="C29964" s="113">
        <v>2011</v>
      </c>
      <c r="D29964" s="113" t="s">
        <v>122</v>
      </c>
      <c r="E29964" s="113" t="s">
        <v>127</v>
      </c>
      <c r="F29964" s="113" t="s">
        <v>200</v>
      </c>
      <c r="G29964" s="113">
        <v>5.0999999999999997E-2</v>
      </c>
    </row>
    <row r="29965" spans="1:7" x14ac:dyDescent="0.25">
      <c r="A29965" s="108" t="str">
        <f t="shared" si="469"/>
        <v>US_2011_NATIONAL TOTAL_PAH</v>
      </c>
      <c r="B29965" s="113" t="s">
        <v>182</v>
      </c>
      <c r="C29965" s="113">
        <v>2011</v>
      </c>
      <c r="D29965" s="113" t="s">
        <v>122</v>
      </c>
      <c r="E29965" s="113" t="s">
        <v>129</v>
      </c>
      <c r="F29965" s="113" t="s">
        <v>200</v>
      </c>
      <c r="G29965" s="113">
        <v>0.55900000000000005</v>
      </c>
    </row>
    <row r="29966" spans="1:7" x14ac:dyDescent="0.25">
      <c r="A29966" s="108" t="str">
        <f t="shared" si="469"/>
        <v>US_2011_NATIONAL TOTAL_HCB</v>
      </c>
      <c r="B29966" s="113" t="s">
        <v>182</v>
      </c>
      <c r="C29966" s="113">
        <v>2011</v>
      </c>
      <c r="D29966" s="113" t="s">
        <v>122</v>
      </c>
      <c r="E29966" s="113" t="s">
        <v>130</v>
      </c>
      <c r="F29966" s="113" t="s">
        <v>200</v>
      </c>
      <c r="G29966" s="113">
        <v>1.17E-3</v>
      </c>
    </row>
    <row r="29967" spans="1:7" x14ac:dyDescent="0.25">
      <c r="A29967" s="108" t="str">
        <f t="shared" si="469"/>
        <v>US_2012_NATIONAL TOTAL_NOx</v>
      </c>
      <c r="B29967" s="113" t="s">
        <v>182</v>
      </c>
      <c r="C29967" s="113">
        <v>2012</v>
      </c>
      <c r="D29967" s="113" t="s">
        <v>122</v>
      </c>
      <c r="E29967" s="113" t="s">
        <v>199</v>
      </c>
      <c r="F29967" s="113" t="s">
        <v>200</v>
      </c>
      <c r="G29967" s="113">
        <v>12425</v>
      </c>
    </row>
    <row r="29968" spans="1:7" x14ac:dyDescent="0.25">
      <c r="A29968" s="108" t="str">
        <f t="shared" si="469"/>
        <v>US_2012_NATIONAL TOTAL_NMVOC</v>
      </c>
      <c r="B29968" s="113" t="s">
        <v>182</v>
      </c>
      <c r="C29968" s="113">
        <v>2012</v>
      </c>
      <c r="D29968" s="113" t="s">
        <v>122</v>
      </c>
      <c r="E29968" s="113" t="s">
        <v>123</v>
      </c>
      <c r="F29968" s="113" t="s">
        <v>200</v>
      </c>
      <c r="G29968" s="113">
        <v>13600</v>
      </c>
    </row>
    <row r="29969" spans="1:7" x14ac:dyDescent="0.25">
      <c r="A29969" s="108" t="str">
        <f t="shared" si="469"/>
        <v>US_2012_NATIONAL TOTAL_SOx</v>
      </c>
      <c r="B29969" s="113" t="s">
        <v>182</v>
      </c>
      <c r="C29969" s="113">
        <v>2012</v>
      </c>
      <c r="D29969" s="113" t="s">
        <v>122</v>
      </c>
      <c r="E29969" s="113" t="s">
        <v>201</v>
      </c>
      <c r="F29969" s="113" t="s">
        <v>200</v>
      </c>
      <c r="G29969" s="113">
        <v>4521</v>
      </c>
    </row>
    <row r="29970" spans="1:7" x14ac:dyDescent="0.25">
      <c r="A29970" s="108" t="str">
        <f t="shared" si="469"/>
        <v>US_2012_NATIONAL TOTAL_NH3</v>
      </c>
      <c r="B29970" s="113" t="s">
        <v>182</v>
      </c>
      <c r="C29970" s="113">
        <v>2012</v>
      </c>
      <c r="D29970" s="113" t="s">
        <v>122</v>
      </c>
      <c r="E29970" s="113" t="s">
        <v>124</v>
      </c>
      <c r="F29970" s="113" t="s">
        <v>200</v>
      </c>
      <c r="G29970" s="113">
        <v>3465</v>
      </c>
    </row>
    <row r="29971" spans="1:7" x14ac:dyDescent="0.25">
      <c r="A29971" s="108" t="str">
        <f t="shared" si="469"/>
        <v>US_2012_NATIONAL TOTAL_PM2.5</v>
      </c>
      <c r="B29971" s="113" t="s">
        <v>182</v>
      </c>
      <c r="C29971" s="113">
        <v>2012</v>
      </c>
      <c r="D29971" s="113" t="s">
        <v>122</v>
      </c>
      <c r="E29971" s="113" t="s">
        <v>203</v>
      </c>
      <c r="F29971" s="113" t="s">
        <v>200</v>
      </c>
      <c r="G29971" s="113">
        <v>4371</v>
      </c>
    </row>
    <row r="29972" spans="1:7" x14ac:dyDescent="0.25">
      <c r="A29972" s="108" t="str">
        <f t="shared" si="469"/>
        <v>US_2013_NATIONAL TOTAL_NOx</v>
      </c>
      <c r="B29972" s="113" t="s">
        <v>182</v>
      </c>
      <c r="C29972" s="113">
        <v>2013</v>
      </c>
      <c r="D29972" s="113" t="s">
        <v>122</v>
      </c>
      <c r="E29972" s="113" t="s">
        <v>199</v>
      </c>
      <c r="F29972" s="113" t="s">
        <v>200</v>
      </c>
      <c r="G29972" s="113">
        <v>11846</v>
      </c>
    </row>
    <row r="29973" spans="1:7" x14ac:dyDescent="0.25">
      <c r="A29973" s="108" t="str">
        <f t="shared" si="469"/>
        <v>US_2013_NATIONAL TOTAL_NMVOC</v>
      </c>
      <c r="B29973" s="113" t="s">
        <v>182</v>
      </c>
      <c r="C29973" s="113">
        <v>2013</v>
      </c>
      <c r="D29973" s="113" t="s">
        <v>122</v>
      </c>
      <c r="E29973" s="113" t="s">
        <v>123</v>
      </c>
      <c r="F29973" s="113" t="s">
        <v>200</v>
      </c>
      <c r="G29973" s="113">
        <v>13353</v>
      </c>
    </row>
    <row r="29974" spans="1:7" x14ac:dyDescent="0.25">
      <c r="A29974" s="108" t="str">
        <f t="shared" si="469"/>
        <v>US_2013_NATIONAL TOTAL_SOx</v>
      </c>
      <c r="B29974" s="113" t="s">
        <v>182</v>
      </c>
      <c r="C29974" s="113">
        <v>2013</v>
      </c>
      <c r="D29974" s="113" t="s">
        <v>122</v>
      </c>
      <c r="E29974" s="113" t="s">
        <v>201</v>
      </c>
      <c r="F29974" s="113" t="s">
        <v>200</v>
      </c>
      <c r="G29974" s="113">
        <v>4335</v>
      </c>
    </row>
    <row r="29975" spans="1:7" x14ac:dyDescent="0.25">
      <c r="A29975" s="108" t="str">
        <f t="shared" si="469"/>
        <v>US_2013_NATIONAL TOTAL_NH3</v>
      </c>
      <c r="B29975" s="113" t="s">
        <v>182</v>
      </c>
      <c r="C29975" s="113">
        <v>2013</v>
      </c>
      <c r="D29975" s="113" t="s">
        <v>122</v>
      </c>
      <c r="E29975" s="113" t="s">
        <v>124</v>
      </c>
      <c r="F29975" s="113" t="s">
        <v>200</v>
      </c>
      <c r="G29975" s="113">
        <v>3275</v>
      </c>
    </row>
    <row r="29976" spans="1:7" x14ac:dyDescent="0.25">
      <c r="A29976" s="108" t="str">
        <f t="shared" si="469"/>
        <v>US_2013_NATIONAL TOTAL_PM2.5</v>
      </c>
      <c r="B29976" s="113" t="s">
        <v>182</v>
      </c>
      <c r="C29976" s="113">
        <v>2013</v>
      </c>
      <c r="D29976" s="113" t="s">
        <v>122</v>
      </c>
      <c r="E29976" s="113" t="s">
        <v>203</v>
      </c>
      <c r="F29976" s="113" t="s">
        <v>200</v>
      </c>
      <c r="G29976" s="113">
        <v>4229</v>
      </c>
    </row>
    <row r="29977" spans="1:7" x14ac:dyDescent="0.25">
      <c r="A29977" s="108" t="str">
        <f t="shared" si="469"/>
        <v>US_2014_NATIONAL TOTAL_NOx</v>
      </c>
      <c r="B29977" s="113" t="s">
        <v>182</v>
      </c>
      <c r="C29977" s="113">
        <v>2014</v>
      </c>
      <c r="D29977" s="113" t="s">
        <v>122</v>
      </c>
      <c r="E29977" s="113" t="s">
        <v>199</v>
      </c>
      <c r="F29977" s="113" t="s">
        <v>200</v>
      </c>
      <c r="G29977" s="113">
        <v>11319</v>
      </c>
    </row>
    <row r="29978" spans="1:7" x14ac:dyDescent="0.25">
      <c r="A29978" s="108" t="str">
        <f t="shared" si="469"/>
        <v>US_2014_NATIONAL TOTAL_NMVOC</v>
      </c>
      <c r="B29978" s="113" t="s">
        <v>182</v>
      </c>
      <c r="C29978" s="113">
        <v>2014</v>
      </c>
      <c r="D29978" s="113" t="s">
        <v>122</v>
      </c>
      <c r="E29978" s="113" t="s">
        <v>123</v>
      </c>
      <c r="F29978" s="113" t="s">
        <v>200</v>
      </c>
      <c r="G29978" s="113">
        <v>13106</v>
      </c>
    </row>
    <row r="29979" spans="1:7" x14ac:dyDescent="0.25">
      <c r="A29979" s="108" t="str">
        <f t="shared" si="469"/>
        <v>US_2014_NATIONAL TOTAL_SOx</v>
      </c>
      <c r="B29979" s="113" t="s">
        <v>182</v>
      </c>
      <c r="C29979" s="113">
        <v>2014</v>
      </c>
      <c r="D29979" s="113" t="s">
        <v>122</v>
      </c>
      <c r="E29979" s="113" t="s">
        <v>201</v>
      </c>
      <c r="F29979" s="113" t="s">
        <v>200</v>
      </c>
      <c r="G29979" s="113">
        <v>4176</v>
      </c>
    </row>
    <row r="29980" spans="1:7" x14ac:dyDescent="0.25">
      <c r="A29980" s="108" t="str">
        <f t="shared" si="469"/>
        <v>US_2014_NATIONAL TOTAL_NH3</v>
      </c>
      <c r="B29980" s="113" t="s">
        <v>182</v>
      </c>
      <c r="C29980" s="113">
        <v>2014</v>
      </c>
      <c r="D29980" s="113" t="s">
        <v>122</v>
      </c>
      <c r="E29980" s="113" t="s">
        <v>124</v>
      </c>
      <c r="F29980" s="113" t="s">
        <v>200</v>
      </c>
      <c r="G29980" s="113">
        <v>3085</v>
      </c>
    </row>
    <row r="29981" spans="1:7" x14ac:dyDescent="0.25">
      <c r="A29981" s="108" t="str">
        <f t="shared" si="469"/>
        <v>US_2014_NATIONAL TOTAL_PM2.5</v>
      </c>
      <c r="B29981" s="113" t="s">
        <v>182</v>
      </c>
      <c r="C29981" s="113">
        <v>2014</v>
      </c>
      <c r="D29981" s="113" t="s">
        <v>122</v>
      </c>
      <c r="E29981" s="113" t="s">
        <v>203</v>
      </c>
      <c r="F29981" s="113" t="s">
        <v>200</v>
      </c>
      <c r="G29981" s="113">
        <v>4088</v>
      </c>
    </row>
    <row r="29982" spans="1:7" x14ac:dyDescent="0.25">
      <c r="A29982" s="108" t="str">
        <f t="shared" si="469"/>
        <v>US_2014_NATIONAL TOTAL_Pb</v>
      </c>
      <c r="B29982" s="113" t="s">
        <v>182</v>
      </c>
      <c r="C29982" s="113">
        <v>2014</v>
      </c>
      <c r="D29982" s="113" t="s">
        <v>122</v>
      </c>
      <c r="E29982" s="113" t="s">
        <v>125</v>
      </c>
      <c r="F29982" s="113" t="s">
        <v>200</v>
      </c>
      <c r="G29982" s="113">
        <v>0.66100000000000003</v>
      </c>
    </row>
    <row r="29983" spans="1:7" x14ac:dyDescent="0.25">
      <c r="A29983" s="108" t="str">
        <f t="shared" si="469"/>
        <v>US_2014_NATIONAL TOTAL_Cd</v>
      </c>
      <c r="B29983" s="113" t="s">
        <v>182</v>
      </c>
      <c r="C29983" s="113">
        <v>2014</v>
      </c>
      <c r="D29983" s="113" t="s">
        <v>122</v>
      </c>
      <c r="E29983" s="113" t="s">
        <v>126</v>
      </c>
      <c r="F29983" s="113" t="s">
        <v>200</v>
      </c>
      <c r="G29983" s="113">
        <v>2.9000000000000001E-2</v>
      </c>
    </row>
    <row r="29984" spans="1:7" x14ac:dyDescent="0.25">
      <c r="A29984" s="108" t="str">
        <f t="shared" si="469"/>
        <v>US_2014_NATIONAL TOTAL_Hg</v>
      </c>
      <c r="B29984" s="113" t="s">
        <v>182</v>
      </c>
      <c r="C29984" s="113">
        <v>2014</v>
      </c>
      <c r="D29984" s="113" t="s">
        <v>122</v>
      </c>
      <c r="E29984" s="113" t="s">
        <v>127</v>
      </c>
      <c r="F29984" s="113" t="s">
        <v>200</v>
      </c>
      <c r="G29984" s="113">
        <v>4.7E-2</v>
      </c>
    </row>
    <row r="29985" spans="1:7" x14ac:dyDescent="0.25">
      <c r="A29985" s="108" t="str">
        <f t="shared" si="469"/>
        <v>US_2014_NATIONAL TOTAL_PAH</v>
      </c>
      <c r="B29985" s="113" t="s">
        <v>182</v>
      </c>
      <c r="C29985" s="113">
        <v>2014</v>
      </c>
      <c r="D29985" s="113" t="s">
        <v>122</v>
      </c>
      <c r="E29985" s="113" t="s">
        <v>129</v>
      </c>
      <c r="F29985" s="113" t="s">
        <v>200</v>
      </c>
      <c r="G29985" s="113">
        <v>0.496</v>
      </c>
    </row>
    <row r="29986" spans="1:7" x14ac:dyDescent="0.25">
      <c r="A29986" s="108" t="str">
        <f t="shared" si="469"/>
        <v>US_2014_NATIONAL TOTAL_HCB</v>
      </c>
      <c r="B29986" s="113" t="s">
        <v>182</v>
      </c>
      <c r="C29986" s="113">
        <v>2014</v>
      </c>
      <c r="D29986" s="113" t="s">
        <v>122</v>
      </c>
      <c r="E29986" s="113" t="s">
        <v>130</v>
      </c>
      <c r="F29986" s="113" t="s">
        <v>200</v>
      </c>
      <c r="G29986" s="113">
        <v>1.436E-3</v>
      </c>
    </row>
    <row r="29987" spans="1:7" x14ac:dyDescent="0.25">
      <c r="A29987" s="108" t="str">
        <f t="shared" si="469"/>
        <v>US_2015_NATIONAL TOTAL_NOx</v>
      </c>
      <c r="B29987" s="113" t="s">
        <v>182</v>
      </c>
      <c r="C29987" s="113">
        <v>2015</v>
      </c>
      <c r="D29987" s="113" t="s">
        <v>122</v>
      </c>
      <c r="E29987" s="113" t="s">
        <v>199</v>
      </c>
      <c r="F29987" s="113" t="s">
        <v>200</v>
      </c>
      <c r="G29987" s="113">
        <v>10641</v>
      </c>
    </row>
    <row r="29988" spans="1:7" x14ac:dyDescent="0.25">
      <c r="A29988" s="108" t="str">
        <f t="shared" si="469"/>
        <v>US_2015_NATIONAL TOTAL_NMVOC</v>
      </c>
      <c r="B29988" s="113" t="s">
        <v>182</v>
      </c>
      <c r="C29988" s="113">
        <v>2015</v>
      </c>
      <c r="D29988" s="113" t="s">
        <v>122</v>
      </c>
      <c r="E29988" s="113" t="s">
        <v>123</v>
      </c>
      <c r="F29988" s="113" t="s">
        <v>200</v>
      </c>
      <c r="G29988" s="113">
        <v>12941</v>
      </c>
    </row>
    <row r="29989" spans="1:7" x14ac:dyDescent="0.25">
      <c r="A29989" s="108" t="str">
        <f t="shared" si="469"/>
        <v>US_2015_NATIONAL TOTAL_SOx</v>
      </c>
      <c r="B29989" s="113" t="s">
        <v>182</v>
      </c>
      <c r="C29989" s="113">
        <v>2015</v>
      </c>
      <c r="D29989" s="113" t="s">
        <v>122</v>
      </c>
      <c r="E29989" s="113" t="s">
        <v>201</v>
      </c>
      <c r="F29989" s="113" t="s">
        <v>200</v>
      </c>
      <c r="G29989" s="113">
        <v>3279</v>
      </c>
    </row>
    <row r="29990" spans="1:7" x14ac:dyDescent="0.25">
      <c r="A29990" s="108" t="str">
        <f t="shared" si="469"/>
        <v>US_2015_NATIONAL TOTAL_NH3</v>
      </c>
      <c r="B29990" s="113" t="s">
        <v>182</v>
      </c>
      <c r="C29990" s="113">
        <v>2015</v>
      </c>
      <c r="D29990" s="113" t="s">
        <v>122</v>
      </c>
      <c r="E29990" s="113" t="s">
        <v>124</v>
      </c>
      <c r="F29990" s="113" t="s">
        <v>200</v>
      </c>
      <c r="G29990" s="113">
        <v>3082</v>
      </c>
    </row>
    <row r="29991" spans="1:7" x14ac:dyDescent="0.25">
      <c r="A29991" s="108" t="str">
        <f t="shared" si="469"/>
        <v>US_2015_NATIONAL TOTAL_PM2.5</v>
      </c>
      <c r="B29991" s="113" t="s">
        <v>182</v>
      </c>
      <c r="C29991" s="113">
        <v>2015</v>
      </c>
      <c r="D29991" s="113" t="s">
        <v>122</v>
      </c>
      <c r="E29991" s="113" t="s">
        <v>203</v>
      </c>
      <c r="F29991" s="113" t="s">
        <v>200</v>
      </c>
      <c r="G29991" s="113">
        <v>4071</v>
      </c>
    </row>
    <row r="29992" spans="1:7" x14ac:dyDescent="0.25">
      <c r="A29992" s="108" t="str">
        <f t="shared" si="469"/>
        <v>US_2016_NATIONAL TOTAL_NOx</v>
      </c>
      <c r="B29992" s="113" t="s">
        <v>182</v>
      </c>
      <c r="C29992" s="113">
        <v>2016</v>
      </c>
      <c r="D29992" s="113" t="s">
        <v>122</v>
      </c>
      <c r="E29992" s="113" t="s">
        <v>199</v>
      </c>
      <c r="F29992" s="113" t="s">
        <v>200</v>
      </c>
      <c r="G29992" s="113">
        <v>10153</v>
      </c>
    </row>
    <row r="29993" spans="1:7" x14ac:dyDescent="0.25">
      <c r="A29993" s="108" t="str">
        <f t="shared" si="469"/>
        <v>US_2016_NATIONAL TOTAL_NMVOC</v>
      </c>
      <c r="B29993" s="113" t="s">
        <v>182</v>
      </c>
      <c r="C29993" s="113">
        <v>2016</v>
      </c>
      <c r="D29993" s="113" t="s">
        <v>122</v>
      </c>
      <c r="E29993" s="113" t="s">
        <v>123</v>
      </c>
      <c r="F29993" s="113" t="s">
        <v>200</v>
      </c>
      <c r="G29993" s="113">
        <v>12694</v>
      </c>
    </row>
    <row r="29994" spans="1:7" x14ac:dyDescent="0.25">
      <c r="A29994" s="108" t="str">
        <f t="shared" si="469"/>
        <v>US_2016_NATIONAL TOTAL_SOx</v>
      </c>
      <c r="B29994" s="113" t="s">
        <v>182</v>
      </c>
      <c r="C29994" s="113">
        <v>2016</v>
      </c>
      <c r="D29994" s="113" t="s">
        <v>122</v>
      </c>
      <c r="E29994" s="113" t="s">
        <v>201</v>
      </c>
      <c r="F29994" s="113" t="s">
        <v>200</v>
      </c>
      <c r="G29994" s="113">
        <v>2621</v>
      </c>
    </row>
    <row r="29995" spans="1:7" x14ac:dyDescent="0.25">
      <c r="A29995" s="108" t="str">
        <f t="shared" si="469"/>
        <v>US_2016_NATIONAL TOTAL_NH3</v>
      </c>
      <c r="B29995" s="113" t="s">
        <v>182</v>
      </c>
      <c r="C29995" s="113">
        <v>2016</v>
      </c>
      <c r="D29995" s="113" t="s">
        <v>122</v>
      </c>
      <c r="E29995" s="113" t="s">
        <v>124</v>
      </c>
      <c r="F29995" s="113" t="s">
        <v>200</v>
      </c>
      <c r="G29995" s="113">
        <v>3079</v>
      </c>
    </row>
    <row r="29996" spans="1:7" x14ac:dyDescent="0.25">
      <c r="A29996" s="108" t="str">
        <f t="shared" si="469"/>
        <v>US_2016_NATIONAL TOTAL_PM2.5</v>
      </c>
      <c r="B29996" s="113" t="s">
        <v>182</v>
      </c>
      <c r="C29996" s="113">
        <v>2016</v>
      </c>
      <c r="D29996" s="113" t="s">
        <v>122</v>
      </c>
      <c r="E29996" s="113" t="s">
        <v>203</v>
      </c>
      <c r="F29996" s="113" t="s">
        <v>200</v>
      </c>
      <c r="G29996" s="113">
        <v>4058</v>
      </c>
    </row>
    <row r="29997" spans="1:7" x14ac:dyDescent="0.25">
      <c r="A29997" s="108" t="str">
        <f t="shared" si="469"/>
        <v>US_2017_NATIONAL TOTAL_NOx</v>
      </c>
      <c r="B29997" s="113" t="s">
        <v>182</v>
      </c>
      <c r="C29997" s="113">
        <v>2017</v>
      </c>
      <c r="D29997" s="113" t="s">
        <v>122</v>
      </c>
      <c r="E29997" s="113" t="s">
        <v>199</v>
      </c>
      <c r="F29997" s="113" t="s">
        <v>200</v>
      </c>
      <c r="G29997" s="113">
        <v>9667.6000909300001</v>
      </c>
    </row>
    <row r="29998" spans="1:7" x14ac:dyDescent="0.25">
      <c r="A29998" s="108" t="str">
        <f t="shared" si="469"/>
        <v>US_2017_NATIONAL TOTAL_NMVOC</v>
      </c>
      <c r="B29998" s="113" t="s">
        <v>182</v>
      </c>
      <c r="C29998" s="113">
        <v>2017</v>
      </c>
      <c r="D29998" s="113" t="s">
        <v>122</v>
      </c>
      <c r="E29998" s="113" t="s">
        <v>123</v>
      </c>
      <c r="F29998" s="113" t="s">
        <v>200</v>
      </c>
      <c r="G29998" s="113">
        <v>12488.0862698194</v>
      </c>
    </row>
    <row r="29999" spans="1:7" x14ac:dyDescent="0.25">
      <c r="A29999" s="108" t="str">
        <f t="shared" si="469"/>
        <v>US_2017_NATIONAL TOTAL_SOx</v>
      </c>
      <c r="B29999" s="113" t="s">
        <v>182</v>
      </c>
      <c r="C29999" s="113">
        <v>2017</v>
      </c>
      <c r="D29999" s="113" t="s">
        <v>122</v>
      </c>
      <c r="E29999" s="113" t="s">
        <v>201</v>
      </c>
      <c r="F29999" s="113" t="s">
        <v>200</v>
      </c>
      <c r="G29999" s="113">
        <v>2489.0192497440598</v>
      </c>
    </row>
    <row r="30000" spans="1:7" x14ac:dyDescent="0.25">
      <c r="A30000" s="108" t="str">
        <f t="shared" si="469"/>
        <v>US_2017_NATIONAL TOTAL_NH3</v>
      </c>
      <c r="B30000" s="113" t="s">
        <v>182</v>
      </c>
      <c r="C30000" s="113">
        <v>2017</v>
      </c>
      <c r="D30000" s="113" t="s">
        <v>122</v>
      </c>
      <c r="E30000" s="113" t="s">
        <v>124</v>
      </c>
      <c r="F30000" s="113" t="s">
        <v>200</v>
      </c>
      <c r="G30000" s="113">
        <v>3076</v>
      </c>
    </row>
    <row r="30001" spans="1:7" x14ac:dyDescent="0.25">
      <c r="A30001" s="108" t="str">
        <f t="shared" si="469"/>
        <v>US_2017_NATIONAL TOTAL_PM2.5</v>
      </c>
      <c r="B30001" s="113" t="s">
        <v>182</v>
      </c>
      <c r="C30001" s="113">
        <v>2017</v>
      </c>
      <c r="D30001" s="113" t="s">
        <v>122</v>
      </c>
      <c r="E30001" s="113" t="s">
        <v>203</v>
      </c>
      <c r="F30001" s="113" t="s">
        <v>200</v>
      </c>
      <c r="G30001" s="113">
        <v>4042.78822776076</v>
      </c>
    </row>
    <row r="30002" spans="1:7" x14ac:dyDescent="0.25">
      <c r="A30002" s="108" t="str">
        <f t="shared" si="469"/>
        <v>US_2018_NATIONAL TOTAL_NOx</v>
      </c>
      <c r="B30002" s="113" t="s">
        <v>182</v>
      </c>
      <c r="C30002" s="113">
        <v>2018</v>
      </c>
      <c r="D30002" s="113" t="s">
        <v>122</v>
      </c>
      <c r="E30002" s="113" t="s">
        <v>199</v>
      </c>
      <c r="F30002" s="113" t="s">
        <v>200</v>
      </c>
      <c r="G30002" s="113">
        <v>8301.4938086786206</v>
      </c>
    </row>
    <row r="30003" spans="1:7" x14ac:dyDescent="0.25">
      <c r="A30003" s="108" t="str">
        <f t="shared" si="469"/>
        <v>US_2018_NATIONAL TOTAL_NMVOC</v>
      </c>
      <c r="B30003" s="113" t="s">
        <v>182</v>
      </c>
      <c r="C30003" s="113">
        <v>2018</v>
      </c>
      <c r="D30003" s="113" t="s">
        <v>122</v>
      </c>
      <c r="E30003" s="113" t="s">
        <v>123</v>
      </c>
      <c r="F30003" s="113" t="s">
        <v>200</v>
      </c>
      <c r="G30003" s="113">
        <v>11251.0267155411</v>
      </c>
    </row>
    <row r="30004" spans="1:7" x14ac:dyDescent="0.25">
      <c r="A30004" s="108" t="str">
        <f t="shared" si="469"/>
        <v>US_2018_NATIONAL TOTAL_SOx</v>
      </c>
      <c r="B30004" s="113" t="s">
        <v>182</v>
      </c>
      <c r="C30004" s="113">
        <v>2018</v>
      </c>
      <c r="D30004" s="113" t="s">
        <v>122</v>
      </c>
      <c r="E30004" s="113" t="s">
        <v>201</v>
      </c>
      <c r="F30004" s="113" t="s">
        <v>200</v>
      </c>
      <c r="G30004" s="113">
        <v>2110.6245208949599</v>
      </c>
    </row>
    <row r="30005" spans="1:7" x14ac:dyDescent="0.25">
      <c r="A30005" s="108" t="str">
        <f t="shared" si="469"/>
        <v>US_2018_NATIONAL TOTAL_NH3</v>
      </c>
      <c r="B30005" s="113" t="s">
        <v>182</v>
      </c>
      <c r="C30005" s="113">
        <v>2018</v>
      </c>
      <c r="D30005" s="113" t="s">
        <v>122</v>
      </c>
      <c r="E30005" s="113" t="s">
        <v>124</v>
      </c>
      <c r="F30005" s="113" t="s">
        <v>200</v>
      </c>
      <c r="G30005" s="113">
        <v>3603.7024210721402</v>
      </c>
    </row>
    <row r="30006" spans="1:7" x14ac:dyDescent="0.25">
      <c r="A30006" s="108" t="str">
        <f t="shared" si="469"/>
        <v>US_2018_NATIONAL TOTAL_PM2.5</v>
      </c>
      <c r="B30006" s="113" t="s">
        <v>182</v>
      </c>
      <c r="C30006" s="113">
        <v>2018</v>
      </c>
      <c r="D30006" s="113" t="s">
        <v>122</v>
      </c>
      <c r="E30006" s="113" t="s">
        <v>203</v>
      </c>
      <c r="F30006" s="113" t="s">
        <v>200</v>
      </c>
      <c r="G30006" s="113">
        <v>3662.6179436984598</v>
      </c>
    </row>
    <row r="30007" spans="1:7" x14ac:dyDescent="0.25">
      <c r="A30007" s="108" t="str">
        <f t="shared" si="469"/>
        <v>US_2019_NATIONAL TOTAL_NOx</v>
      </c>
      <c r="B30007" s="113" t="s">
        <v>182</v>
      </c>
      <c r="C30007" s="113">
        <v>2019</v>
      </c>
      <c r="D30007" s="113" t="s">
        <v>122</v>
      </c>
      <c r="E30007" s="113" t="s">
        <v>199</v>
      </c>
      <c r="F30007" s="113" t="s">
        <v>200</v>
      </c>
      <c r="G30007" s="113">
        <v>7910.0273900825596</v>
      </c>
    </row>
    <row r="30008" spans="1:7" x14ac:dyDescent="0.25">
      <c r="A30008" s="108" t="str">
        <f t="shared" si="469"/>
        <v>US_2019_NATIONAL TOTAL_NMVOC</v>
      </c>
      <c r="B30008" s="113" t="s">
        <v>182</v>
      </c>
      <c r="C30008" s="113">
        <v>2019</v>
      </c>
      <c r="D30008" s="113" t="s">
        <v>122</v>
      </c>
      <c r="E30008" s="113" t="s">
        <v>123</v>
      </c>
      <c r="F30008" s="113" t="s">
        <v>200</v>
      </c>
      <c r="G30008" s="113">
        <v>11145.3343986032</v>
      </c>
    </row>
    <row r="30009" spans="1:7" x14ac:dyDescent="0.25">
      <c r="A30009" s="108" t="str">
        <f t="shared" si="469"/>
        <v>US_2019_NATIONAL TOTAL_SOx</v>
      </c>
      <c r="B30009" s="113" t="s">
        <v>182</v>
      </c>
      <c r="C30009" s="113">
        <v>2019</v>
      </c>
      <c r="D30009" s="113" t="s">
        <v>122</v>
      </c>
      <c r="E30009" s="113" t="s">
        <v>201</v>
      </c>
      <c r="F30009" s="113" t="s">
        <v>200</v>
      </c>
      <c r="G30009" s="113">
        <v>1843.96889614613</v>
      </c>
    </row>
    <row r="30010" spans="1:7" x14ac:dyDescent="0.25">
      <c r="A30010" s="108" t="str">
        <f t="shared" si="469"/>
        <v>US_2019_NATIONAL TOTAL_NH3</v>
      </c>
      <c r="B30010" s="113" t="s">
        <v>182</v>
      </c>
      <c r="C30010" s="113">
        <v>2019</v>
      </c>
      <c r="D30010" s="113" t="s">
        <v>122</v>
      </c>
      <c r="E30010" s="113" t="s">
        <v>124</v>
      </c>
      <c r="F30010" s="113" t="s">
        <v>200</v>
      </c>
      <c r="G30010" s="113">
        <v>3602.1095266064299</v>
      </c>
    </row>
    <row r="30011" spans="1:7" x14ac:dyDescent="0.25">
      <c r="A30011" s="108" t="str">
        <f t="shared" si="469"/>
        <v>US_2019_NATIONAL TOTAL_PM2.5</v>
      </c>
      <c r="B30011" s="113" t="s">
        <v>182</v>
      </c>
      <c r="C30011" s="113">
        <v>2019</v>
      </c>
      <c r="D30011" s="113" t="s">
        <v>122</v>
      </c>
      <c r="E30011" s="113" t="s">
        <v>203</v>
      </c>
      <c r="F30011" s="113" t="s">
        <v>200</v>
      </c>
      <c r="G30011" s="113">
        <v>3656.4482463191798</v>
      </c>
    </row>
    <row r="30012" spans="1:7" x14ac:dyDescent="0.25">
      <c r="A30012" s="108" t="str">
        <f t="shared" si="469"/>
        <v>US_2020_NATIONAL TOTAL_NOx</v>
      </c>
      <c r="B30012" s="113" t="s">
        <v>182</v>
      </c>
      <c r="C30012" s="113">
        <v>2020</v>
      </c>
      <c r="D30012" s="113" t="s">
        <v>122</v>
      </c>
      <c r="E30012" s="113" t="s">
        <v>199</v>
      </c>
      <c r="F30012" s="113" t="s">
        <v>200</v>
      </c>
      <c r="G30012" s="113">
        <v>7244</v>
      </c>
    </row>
    <row r="30013" spans="1:7" x14ac:dyDescent="0.25">
      <c r="A30013" s="108" t="str">
        <f t="shared" si="469"/>
        <v>US_2020_NATIONAL TOTAL_NMVOC</v>
      </c>
      <c r="B30013" s="113" t="s">
        <v>182</v>
      </c>
      <c r="C30013" s="113">
        <v>2020</v>
      </c>
      <c r="D30013" s="113" t="s">
        <v>122</v>
      </c>
      <c r="E30013" s="113" t="s">
        <v>123</v>
      </c>
      <c r="F30013" s="113" t="s">
        <v>200</v>
      </c>
      <c r="G30013" s="113">
        <v>10879</v>
      </c>
    </row>
    <row r="30014" spans="1:7" x14ac:dyDescent="0.25">
      <c r="A30014" s="108" t="str">
        <f t="shared" si="469"/>
        <v>US_2020_NATIONAL TOTAL_SOx</v>
      </c>
      <c r="B30014" s="113" t="s">
        <v>182</v>
      </c>
      <c r="C30014" s="113">
        <v>2020</v>
      </c>
      <c r="D30014" s="113" t="s">
        <v>122</v>
      </c>
      <c r="E30014" s="113" t="s">
        <v>201</v>
      </c>
      <c r="F30014" s="113" t="s">
        <v>200</v>
      </c>
      <c r="G30014" s="113">
        <v>1579</v>
      </c>
    </row>
    <row r="30015" spans="1:7" x14ac:dyDescent="0.25">
      <c r="A30015" s="108" t="str">
        <f t="shared" si="469"/>
        <v>US_2020_NATIONAL TOTAL_NH3</v>
      </c>
      <c r="B30015" s="113" t="s">
        <v>182</v>
      </c>
      <c r="C30015" s="113">
        <v>2020</v>
      </c>
      <c r="D30015" s="113" t="s">
        <v>122</v>
      </c>
      <c r="E30015" s="113" t="s">
        <v>124</v>
      </c>
      <c r="F30015" s="113" t="s">
        <v>200</v>
      </c>
      <c r="G30015" s="113">
        <v>4312</v>
      </c>
    </row>
    <row r="30016" spans="1:7" x14ac:dyDescent="0.25">
      <c r="A30016" s="108" t="str">
        <f t="shared" si="469"/>
        <v>US_2020_NATIONAL TOTAL_PM2.5</v>
      </c>
      <c r="B30016" s="113" t="s">
        <v>182</v>
      </c>
      <c r="C30016" s="113">
        <v>2020</v>
      </c>
      <c r="D30016" s="113" t="s">
        <v>122</v>
      </c>
      <c r="E30016" s="113" t="s">
        <v>203</v>
      </c>
      <c r="F30016" s="113" t="s">
        <v>200</v>
      </c>
      <c r="G30016" s="113">
        <v>3594</v>
      </c>
    </row>
    <row r="30017" spans="1:7" x14ac:dyDescent="0.25">
      <c r="A30017" s="108" t="str">
        <f t="shared" si="469"/>
        <v>US_2021_NATIONAL TOTAL_NOx</v>
      </c>
      <c r="B30017" s="113" t="s">
        <v>182</v>
      </c>
      <c r="C30017" s="113">
        <v>2021</v>
      </c>
      <c r="D30017" s="113" t="s">
        <v>122</v>
      </c>
      <c r="E30017" s="113" t="s">
        <v>199</v>
      </c>
      <c r="F30017" s="113" t="s">
        <v>200</v>
      </c>
      <c r="G30017" s="113">
        <v>6880</v>
      </c>
    </row>
    <row r="30018" spans="1:7" x14ac:dyDescent="0.25">
      <c r="A30018" s="108" t="str">
        <f t="shared" si="469"/>
        <v>US_2021_NATIONAL TOTAL_NMVOC</v>
      </c>
      <c r="B30018" s="113" t="s">
        <v>182</v>
      </c>
      <c r="C30018" s="113">
        <v>2021</v>
      </c>
      <c r="D30018" s="113" t="s">
        <v>122</v>
      </c>
      <c r="E30018" s="113" t="s">
        <v>123</v>
      </c>
      <c r="F30018" s="113" t="s">
        <v>200</v>
      </c>
      <c r="G30018" s="113">
        <v>10849</v>
      </c>
    </row>
    <row r="30019" spans="1:7" x14ac:dyDescent="0.25">
      <c r="A30019" s="108" t="str">
        <f t="shared" si="469"/>
        <v>US_2021_NATIONAL TOTAL_SOx</v>
      </c>
      <c r="B30019" s="113" t="s">
        <v>182</v>
      </c>
      <c r="C30019" s="113">
        <v>2021</v>
      </c>
      <c r="D30019" s="113" t="s">
        <v>122</v>
      </c>
      <c r="E30019" s="113" t="s">
        <v>201</v>
      </c>
      <c r="F30019" s="113" t="s">
        <v>200</v>
      </c>
      <c r="G30019" s="113">
        <v>1689</v>
      </c>
    </row>
    <row r="30020" spans="1:7" x14ac:dyDescent="0.25">
      <c r="A30020" s="108" t="str">
        <f t="shared" si="469"/>
        <v>US_2021_NATIONAL TOTAL_NH3</v>
      </c>
      <c r="B30020" s="113" t="s">
        <v>182</v>
      </c>
      <c r="C30020" s="113">
        <v>2021</v>
      </c>
      <c r="D30020" s="113" t="s">
        <v>122</v>
      </c>
      <c r="E30020" s="113" t="s">
        <v>124</v>
      </c>
      <c r="F30020" s="113" t="s">
        <v>200</v>
      </c>
      <c r="G30020" s="113">
        <v>4693</v>
      </c>
    </row>
    <row r="30021" spans="1:7" x14ac:dyDescent="0.25">
      <c r="A30021" s="108" t="str">
        <f t="shared" si="469"/>
        <v>US_2021_NATIONAL TOTAL_PM2.5</v>
      </c>
      <c r="B30021" s="113" t="s">
        <v>182</v>
      </c>
      <c r="C30021" s="113">
        <v>2021</v>
      </c>
      <c r="D30021" s="113" t="s">
        <v>122</v>
      </c>
      <c r="E30021" s="113" t="s">
        <v>203</v>
      </c>
      <c r="F30021" s="113" t="s">
        <v>200</v>
      </c>
      <c r="G30021" s="113">
        <v>3142</v>
      </c>
    </row>
    <row r="30022" spans="1:7" x14ac:dyDescent="0.25">
      <c r="A30022" s="108" t="str">
        <f t="shared" si="469"/>
        <v>US_2022_NATIONAL TOTAL_NOx</v>
      </c>
      <c r="B30022" s="113" t="s">
        <v>182</v>
      </c>
      <c r="C30022" s="113">
        <v>2022</v>
      </c>
      <c r="D30022" s="113" t="s">
        <v>122</v>
      </c>
      <c r="E30022" s="113" t="s">
        <v>199</v>
      </c>
      <c r="F30022" s="113" t="s">
        <v>200</v>
      </c>
      <c r="G30022" s="113">
        <v>6551</v>
      </c>
    </row>
    <row r="30023" spans="1:7" x14ac:dyDescent="0.25">
      <c r="A30023" s="108" t="str">
        <f t="shared" ref="A30023:A30086" si="470">CONCATENATE(B30023,"_",C30023,"_",D30023,"_",E30023)</f>
        <v>US_2022_NATIONAL TOTAL_NMVOC</v>
      </c>
      <c r="B30023" s="113" t="s">
        <v>182</v>
      </c>
      <c r="C30023" s="113">
        <v>2022</v>
      </c>
      <c r="D30023" s="113" t="s">
        <v>122</v>
      </c>
      <c r="E30023" s="113" t="s">
        <v>123</v>
      </c>
      <c r="F30023" s="113" t="s">
        <v>200</v>
      </c>
      <c r="G30023" s="113">
        <v>11454</v>
      </c>
    </row>
    <row r="30024" spans="1:7" x14ac:dyDescent="0.25">
      <c r="A30024" s="108" t="str">
        <f t="shared" si="470"/>
        <v>US_2022_NATIONAL TOTAL_SOx</v>
      </c>
      <c r="B30024" s="113" t="s">
        <v>182</v>
      </c>
      <c r="C30024" s="113">
        <v>2022</v>
      </c>
      <c r="D30024" s="113" t="s">
        <v>122</v>
      </c>
      <c r="E30024" s="113" t="s">
        <v>201</v>
      </c>
      <c r="F30024" s="113" t="s">
        <v>200</v>
      </c>
      <c r="G30024" s="113">
        <v>1601</v>
      </c>
    </row>
    <row r="30025" spans="1:7" x14ac:dyDescent="0.25">
      <c r="A30025" s="108" t="str">
        <f t="shared" si="470"/>
        <v>US_2022_NATIONAL TOTAL_NH3</v>
      </c>
      <c r="B30025" s="113" t="s">
        <v>182</v>
      </c>
      <c r="C30025" s="113">
        <v>2022</v>
      </c>
      <c r="D30025" s="113" t="s">
        <v>122</v>
      </c>
      <c r="E30025" s="113" t="s">
        <v>124</v>
      </c>
      <c r="F30025" s="113" t="s">
        <v>200</v>
      </c>
      <c r="G30025" s="113">
        <v>4501</v>
      </c>
    </row>
    <row r="30026" spans="1:7" x14ac:dyDescent="0.25">
      <c r="A30026" s="108" t="str">
        <f t="shared" si="470"/>
        <v>US_2022_NATIONAL TOTAL_PM2.5</v>
      </c>
      <c r="B30026" s="113" t="s">
        <v>182</v>
      </c>
      <c r="C30026" s="113">
        <v>2022</v>
      </c>
      <c r="D30026" s="113" t="s">
        <v>122</v>
      </c>
      <c r="E30026" s="113" t="s">
        <v>203</v>
      </c>
      <c r="F30026" s="113" t="s">
        <v>200</v>
      </c>
      <c r="G30026" s="113">
        <v>3705</v>
      </c>
    </row>
    <row r="30027" spans="1:7" x14ac:dyDescent="0.25">
      <c r="A30027" s="108" t="str">
        <f t="shared" si="470"/>
        <v>EU27_1990_NATIONAL TOTAL_NOx</v>
      </c>
      <c r="B30027" s="113" t="s">
        <v>220</v>
      </c>
      <c r="C30027" s="113">
        <v>1990</v>
      </c>
      <c r="D30027" s="113" t="s">
        <v>122</v>
      </c>
      <c r="E30027" s="113" t="s">
        <v>199</v>
      </c>
      <c r="F30027" s="113" t="s">
        <v>200</v>
      </c>
      <c r="G30027" s="113">
        <v>15101.6616554543</v>
      </c>
    </row>
    <row r="30028" spans="1:7" x14ac:dyDescent="0.25">
      <c r="A30028" s="108" t="str">
        <f t="shared" si="470"/>
        <v>EU27_1990_NATIONAL TOTAL_NMVOC</v>
      </c>
      <c r="B30028" s="113" t="s">
        <v>220</v>
      </c>
      <c r="C30028" s="113">
        <v>1990</v>
      </c>
      <c r="D30028" s="113" t="s">
        <v>122</v>
      </c>
      <c r="E30028" s="113" t="s">
        <v>123</v>
      </c>
      <c r="F30028" s="113" t="s">
        <v>200</v>
      </c>
      <c r="G30028" s="113">
        <v>16413.509306557</v>
      </c>
    </row>
    <row r="30029" spans="1:7" x14ac:dyDescent="0.25">
      <c r="A30029" s="108" t="str">
        <f t="shared" si="470"/>
        <v>EU27_1990_NATIONAL TOTAL_SOx</v>
      </c>
      <c r="B30029" s="113" t="s">
        <v>220</v>
      </c>
      <c r="C30029" s="113">
        <v>1990</v>
      </c>
      <c r="D30029" s="113" t="s">
        <v>122</v>
      </c>
      <c r="E30029" s="113" t="s">
        <v>201</v>
      </c>
      <c r="F30029" s="113" t="s">
        <v>200</v>
      </c>
      <c r="G30029" s="113">
        <v>21448.272737699699</v>
      </c>
    </row>
    <row r="30030" spans="1:7" x14ac:dyDescent="0.25">
      <c r="A30030" s="108" t="str">
        <f t="shared" si="470"/>
        <v>EU27_1990_NATIONAL TOTAL_NH3</v>
      </c>
      <c r="B30030" s="113" t="s">
        <v>220</v>
      </c>
      <c r="C30030" s="113">
        <v>1990</v>
      </c>
      <c r="D30030" s="113" t="s">
        <v>122</v>
      </c>
      <c r="E30030" s="113" t="s">
        <v>124</v>
      </c>
      <c r="F30030" s="113" t="s">
        <v>200</v>
      </c>
      <c r="G30030" s="113">
        <v>5065.4362643015002</v>
      </c>
    </row>
    <row r="30031" spans="1:7" x14ac:dyDescent="0.25">
      <c r="A30031" s="108" t="str">
        <f t="shared" si="470"/>
        <v>EU27_1990_NATIONAL TOTAL_PM2.5</v>
      </c>
      <c r="B30031" s="113" t="s">
        <v>220</v>
      </c>
      <c r="C30031" s="113">
        <v>1990</v>
      </c>
      <c r="D30031" s="113" t="s">
        <v>122</v>
      </c>
      <c r="E30031" s="113" t="s">
        <v>203</v>
      </c>
      <c r="F30031" s="113" t="s">
        <v>200</v>
      </c>
      <c r="G30031" s="113">
        <v>2741.1088021614</v>
      </c>
    </row>
    <row r="30032" spans="1:7" x14ac:dyDescent="0.25">
      <c r="A30032" s="108" t="str">
        <f t="shared" si="470"/>
        <v>EU27_1990_NATIONAL TOTAL_Pb</v>
      </c>
      <c r="B30032" s="113" t="s">
        <v>220</v>
      </c>
      <c r="C30032" s="113">
        <v>1990</v>
      </c>
      <c r="D30032" s="113" t="s">
        <v>122</v>
      </c>
      <c r="E30032" s="113" t="s">
        <v>125</v>
      </c>
      <c r="F30032" s="113" t="s">
        <v>200</v>
      </c>
      <c r="G30032" s="113">
        <v>20.481799366703601</v>
      </c>
    </row>
    <row r="30033" spans="1:7" x14ac:dyDescent="0.25">
      <c r="A30033" s="108" t="str">
        <f t="shared" si="470"/>
        <v>EU27_1990_NATIONAL TOTAL_Cd</v>
      </c>
      <c r="B30033" s="113" t="s">
        <v>220</v>
      </c>
      <c r="C30033" s="113">
        <v>1990</v>
      </c>
      <c r="D30033" s="113" t="s">
        <v>122</v>
      </c>
      <c r="E30033" s="113" t="s">
        <v>126</v>
      </c>
      <c r="F30033" s="113" t="s">
        <v>200</v>
      </c>
      <c r="G30033" s="113">
        <v>0.16277026373387399</v>
      </c>
    </row>
    <row r="30034" spans="1:7" x14ac:dyDescent="0.25">
      <c r="A30034" s="108" t="str">
        <f t="shared" si="470"/>
        <v>EU27_1990_NATIONAL TOTAL_Hg</v>
      </c>
      <c r="B30034" s="113" t="s">
        <v>220</v>
      </c>
      <c r="C30034" s="113">
        <v>1990</v>
      </c>
      <c r="D30034" s="113" t="s">
        <v>122</v>
      </c>
      <c r="E30034" s="113" t="s">
        <v>127</v>
      </c>
      <c r="F30034" s="113" t="s">
        <v>200</v>
      </c>
      <c r="G30034" s="113">
        <v>0.14622918246318301</v>
      </c>
    </row>
    <row r="30035" spans="1:7" x14ac:dyDescent="0.25">
      <c r="A30035" s="108" t="str">
        <f t="shared" si="470"/>
        <v>EU27_1990_NATIONAL TOTAL_DIOX</v>
      </c>
      <c r="B30035" s="113" t="s">
        <v>220</v>
      </c>
      <c r="C30035" s="113">
        <v>1990</v>
      </c>
      <c r="D30035" s="113" t="s">
        <v>122</v>
      </c>
      <c r="E30035" s="113" t="s">
        <v>128</v>
      </c>
      <c r="F30035" s="113" t="s">
        <v>200</v>
      </c>
      <c r="G30035" s="150">
        <v>1.17071938864511E-5</v>
      </c>
    </row>
    <row r="30036" spans="1:7" x14ac:dyDescent="0.25">
      <c r="A30036" s="108" t="str">
        <f t="shared" si="470"/>
        <v>EU27_1990_NATIONAL TOTAL_PAH</v>
      </c>
      <c r="B30036" s="113" t="s">
        <v>220</v>
      </c>
      <c r="C30036" s="113">
        <v>1990</v>
      </c>
      <c r="D30036" s="113" t="s">
        <v>122</v>
      </c>
      <c r="E30036" s="113" t="s">
        <v>129</v>
      </c>
      <c r="F30036" s="113" t="s">
        <v>200</v>
      </c>
      <c r="G30036" s="113">
        <v>1.50873145374568</v>
      </c>
    </row>
    <row r="30037" spans="1:7" x14ac:dyDescent="0.25">
      <c r="A30037" s="108" t="str">
        <f t="shared" si="470"/>
        <v>EU27_1990_NATIONAL TOTAL_HCB</v>
      </c>
      <c r="B30037" s="113" t="s">
        <v>220</v>
      </c>
      <c r="C30037" s="113">
        <v>1990</v>
      </c>
      <c r="D30037" s="113" t="s">
        <v>122</v>
      </c>
      <c r="E30037" s="113" t="s">
        <v>130</v>
      </c>
      <c r="F30037" s="113" t="s">
        <v>200</v>
      </c>
      <c r="G30037" s="113">
        <v>6.0441657709609997E-3</v>
      </c>
    </row>
    <row r="30038" spans="1:7" x14ac:dyDescent="0.25">
      <c r="A30038" s="108" t="str">
        <f t="shared" si="470"/>
        <v>EU27_1990_NATIONAL TOTAL_PCB</v>
      </c>
      <c r="B30038" s="113" t="s">
        <v>220</v>
      </c>
      <c r="C30038" s="113">
        <v>1990</v>
      </c>
      <c r="D30038" s="113" t="s">
        <v>122</v>
      </c>
      <c r="E30038" s="113" t="s">
        <v>259</v>
      </c>
      <c r="F30038" s="113" t="s">
        <v>200</v>
      </c>
      <c r="G30038" s="113">
        <v>6.3891596654172501E-3</v>
      </c>
    </row>
    <row r="30039" spans="1:7" x14ac:dyDescent="0.25">
      <c r="A30039" s="108" t="str">
        <f t="shared" si="470"/>
        <v>EU27_1990_1A3(FU)_NOx</v>
      </c>
      <c r="B30039" s="113" t="s">
        <v>220</v>
      </c>
      <c r="C30039" s="113">
        <v>1990</v>
      </c>
      <c r="D30039" s="113" t="s">
        <v>134</v>
      </c>
      <c r="E30039" s="113" t="s">
        <v>199</v>
      </c>
      <c r="F30039" s="113" t="s">
        <v>200</v>
      </c>
      <c r="G30039" s="113">
        <v>617.30993000000001</v>
      </c>
    </row>
    <row r="30040" spans="1:7" x14ac:dyDescent="0.25">
      <c r="A30040" s="108" t="str">
        <f t="shared" si="470"/>
        <v>EU27_1990_1A3(FS)_NOx</v>
      </c>
      <c r="B30040" s="113" t="s">
        <v>220</v>
      </c>
      <c r="C30040" s="113">
        <v>1990</v>
      </c>
      <c r="D30040" s="113" t="s">
        <v>132</v>
      </c>
      <c r="E30040" s="113" t="s">
        <v>199</v>
      </c>
      <c r="F30040" s="113" t="s">
        <v>200</v>
      </c>
      <c r="G30040" s="113">
        <v>6186.7204000000002</v>
      </c>
    </row>
    <row r="30041" spans="1:7" x14ac:dyDescent="0.25">
      <c r="A30041" s="108" t="str">
        <f t="shared" si="470"/>
        <v>EU27_1990_1A3(FU)_NMVOC</v>
      </c>
      <c r="B30041" s="113" t="s">
        <v>220</v>
      </c>
      <c r="C30041" s="113">
        <v>1990</v>
      </c>
      <c r="D30041" s="113" t="s">
        <v>134</v>
      </c>
      <c r="E30041" s="113" t="s">
        <v>123</v>
      </c>
      <c r="F30041" s="113" t="s">
        <v>200</v>
      </c>
      <c r="G30041" s="113">
        <v>410.85667000000001</v>
      </c>
    </row>
    <row r="30042" spans="1:7" x14ac:dyDescent="0.25">
      <c r="A30042" s="108" t="str">
        <f t="shared" si="470"/>
        <v>EU27_1990_1A3(FS)_NMVOC</v>
      </c>
      <c r="B30042" s="113" t="s">
        <v>220</v>
      </c>
      <c r="C30042" s="113">
        <v>1990</v>
      </c>
      <c r="D30042" s="113" t="s">
        <v>132</v>
      </c>
      <c r="E30042" s="113" t="s">
        <v>123</v>
      </c>
      <c r="F30042" s="113" t="s">
        <v>200</v>
      </c>
      <c r="G30042" s="113">
        <v>5171.6679999999997</v>
      </c>
    </row>
    <row r="30043" spans="1:7" x14ac:dyDescent="0.25">
      <c r="A30043" s="108" t="str">
        <f t="shared" si="470"/>
        <v>EU27_1990_1A3(FU)_SOx</v>
      </c>
      <c r="B30043" s="113" t="s">
        <v>220</v>
      </c>
      <c r="C30043" s="113">
        <v>1990</v>
      </c>
      <c r="D30043" s="113" t="s">
        <v>134</v>
      </c>
      <c r="E30043" s="113" t="s">
        <v>201</v>
      </c>
      <c r="F30043" s="113" t="s">
        <v>200</v>
      </c>
      <c r="G30043" s="113">
        <v>35.995106</v>
      </c>
    </row>
    <row r="30044" spans="1:7" x14ac:dyDescent="0.25">
      <c r="A30044" s="108" t="str">
        <f t="shared" si="470"/>
        <v>EU27_1990_1A3(FS)_SOx</v>
      </c>
      <c r="B30044" s="113" t="s">
        <v>220</v>
      </c>
      <c r="C30044" s="113">
        <v>1990</v>
      </c>
      <c r="D30044" s="113" t="s">
        <v>132</v>
      </c>
      <c r="E30044" s="113" t="s">
        <v>201</v>
      </c>
      <c r="F30044" s="113" t="s">
        <v>200</v>
      </c>
      <c r="G30044" s="113">
        <v>589.99668999999994</v>
      </c>
    </row>
    <row r="30045" spans="1:7" x14ac:dyDescent="0.25">
      <c r="A30045" s="108" t="str">
        <f t="shared" si="470"/>
        <v>EU27_1990_1A3(FU)_NH3</v>
      </c>
      <c r="B30045" s="113" t="s">
        <v>220</v>
      </c>
      <c r="C30045" s="113">
        <v>1990</v>
      </c>
      <c r="D30045" s="113" t="s">
        <v>134</v>
      </c>
      <c r="E30045" s="113" t="s">
        <v>124</v>
      </c>
      <c r="F30045" s="113" t="s">
        <v>200</v>
      </c>
      <c r="G30045" s="113">
        <v>1.89800956</v>
      </c>
    </row>
    <row r="30046" spans="1:7" x14ac:dyDescent="0.25">
      <c r="A30046" s="108" t="str">
        <f t="shared" si="470"/>
        <v>EU27_1990_1A3(FS)_NH3</v>
      </c>
      <c r="B30046" s="113" t="s">
        <v>220</v>
      </c>
      <c r="C30046" s="113">
        <v>1990</v>
      </c>
      <c r="D30046" s="113" t="s">
        <v>132</v>
      </c>
      <c r="E30046" s="113" t="s">
        <v>124</v>
      </c>
      <c r="F30046" s="113" t="s">
        <v>200</v>
      </c>
      <c r="G30046" s="113">
        <v>19.005845000000001</v>
      </c>
    </row>
    <row r="30047" spans="1:7" x14ac:dyDescent="0.25">
      <c r="A30047" s="108" t="str">
        <f t="shared" si="470"/>
        <v>EU27_1990_1A3(FU)_PM2.5</v>
      </c>
      <c r="B30047" s="113" t="s">
        <v>220</v>
      </c>
      <c r="C30047" s="113">
        <v>1990</v>
      </c>
      <c r="D30047" s="113" t="s">
        <v>134</v>
      </c>
      <c r="E30047" s="113" t="s">
        <v>203</v>
      </c>
      <c r="F30047" s="113" t="s">
        <v>200</v>
      </c>
      <c r="G30047" s="113">
        <v>38.460121000000001</v>
      </c>
    </row>
    <row r="30048" spans="1:7" x14ac:dyDescent="0.25">
      <c r="A30048" s="108" t="str">
        <f t="shared" si="470"/>
        <v>EU27_1990_1A3(FS)_PM2.5</v>
      </c>
      <c r="B30048" s="113" t="s">
        <v>220</v>
      </c>
      <c r="C30048" s="113">
        <v>1990</v>
      </c>
      <c r="D30048" s="113" t="s">
        <v>132</v>
      </c>
      <c r="E30048" s="113" t="s">
        <v>203</v>
      </c>
      <c r="F30048" s="113" t="s">
        <v>200</v>
      </c>
      <c r="G30048" s="113">
        <v>323.85750000000002</v>
      </c>
    </row>
    <row r="30049" spans="1:7" x14ac:dyDescent="0.25">
      <c r="A30049" s="108" t="str">
        <f t="shared" si="470"/>
        <v>EU27_1990_3D_NOx</v>
      </c>
      <c r="B30049" s="113" t="s">
        <v>220</v>
      </c>
      <c r="C30049" s="113">
        <v>1990</v>
      </c>
      <c r="D30049" s="113" t="s">
        <v>206</v>
      </c>
      <c r="E30049" s="113" t="s">
        <v>199</v>
      </c>
      <c r="F30049" s="113" t="s">
        <v>200</v>
      </c>
      <c r="G30049" s="113">
        <v>902.80046000000004</v>
      </c>
    </row>
    <row r="30050" spans="1:7" x14ac:dyDescent="0.25">
      <c r="A30050" s="108" t="str">
        <f t="shared" si="470"/>
        <v>EU27_1991_NATIONAL TOTAL_NOx</v>
      </c>
      <c r="B30050" s="113" t="s">
        <v>220</v>
      </c>
      <c r="C30050" s="113">
        <v>1991</v>
      </c>
      <c r="D30050" s="113" t="s">
        <v>122</v>
      </c>
      <c r="E30050" s="113" t="s">
        <v>199</v>
      </c>
      <c r="F30050" s="113" t="s">
        <v>200</v>
      </c>
      <c r="G30050" s="113">
        <v>14806.649572738101</v>
      </c>
    </row>
    <row r="30051" spans="1:7" x14ac:dyDescent="0.25">
      <c r="A30051" s="108" t="str">
        <f t="shared" si="470"/>
        <v>EU27_1991_NATIONAL TOTAL_NMVOC</v>
      </c>
      <c r="B30051" s="113" t="s">
        <v>220</v>
      </c>
      <c r="C30051" s="113">
        <v>1991</v>
      </c>
      <c r="D30051" s="113" t="s">
        <v>122</v>
      </c>
      <c r="E30051" s="113" t="s">
        <v>123</v>
      </c>
      <c r="F30051" s="113" t="s">
        <v>200</v>
      </c>
      <c r="G30051" s="113">
        <v>15716.306090395999</v>
      </c>
    </row>
    <row r="30052" spans="1:7" x14ac:dyDescent="0.25">
      <c r="A30052" s="108" t="str">
        <f t="shared" si="470"/>
        <v>EU27_1991_NATIONAL TOTAL_SOx</v>
      </c>
      <c r="B30052" s="113" t="s">
        <v>220</v>
      </c>
      <c r="C30052" s="113">
        <v>1991</v>
      </c>
      <c r="D30052" s="113" t="s">
        <v>122</v>
      </c>
      <c r="E30052" s="113" t="s">
        <v>201</v>
      </c>
      <c r="F30052" s="113" t="s">
        <v>200</v>
      </c>
      <c r="G30052" s="113">
        <v>19332.2603279832</v>
      </c>
    </row>
    <row r="30053" spans="1:7" x14ac:dyDescent="0.25">
      <c r="A30053" s="108" t="str">
        <f t="shared" si="470"/>
        <v>EU27_1991_NATIONAL TOTAL_NH3</v>
      </c>
      <c r="B30053" s="113" t="s">
        <v>220</v>
      </c>
      <c r="C30053" s="113">
        <v>1991</v>
      </c>
      <c r="D30053" s="113" t="s">
        <v>122</v>
      </c>
      <c r="E30053" s="113" t="s">
        <v>124</v>
      </c>
      <c r="F30053" s="113" t="s">
        <v>200</v>
      </c>
      <c r="G30053" s="113">
        <v>4808.2484897584</v>
      </c>
    </row>
    <row r="30054" spans="1:7" x14ac:dyDescent="0.25">
      <c r="A30054" s="108" t="str">
        <f t="shared" si="470"/>
        <v>EU27_1991_NATIONAL TOTAL_PM2.5</v>
      </c>
      <c r="B30054" s="113" t="s">
        <v>220</v>
      </c>
      <c r="C30054" s="113">
        <v>1991</v>
      </c>
      <c r="D30054" s="113" t="s">
        <v>122</v>
      </c>
      <c r="E30054" s="113" t="s">
        <v>203</v>
      </c>
      <c r="F30054" s="113" t="s">
        <v>200</v>
      </c>
      <c r="G30054" s="113">
        <v>2723.4703408944101</v>
      </c>
    </row>
    <row r="30055" spans="1:7" x14ac:dyDescent="0.25">
      <c r="A30055" s="108" t="str">
        <f t="shared" si="470"/>
        <v>EU27_1991_NATIONAL TOTAL_Pb</v>
      </c>
      <c r="B30055" s="113" t="s">
        <v>220</v>
      </c>
      <c r="C30055" s="113">
        <v>1991</v>
      </c>
      <c r="D30055" s="113" t="s">
        <v>122</v>
      </c>
      <c r="E30055" s="113" t="s">
        <v>125</v>
      </c>
      <c r="F30055" s="113" t="s">
        <v>200</v>
      </c>
      <c r="G30055" s="113">
        <v>15.3551551622171</v>
      </c>
    </row>
    <row r="30056" spans="1:7" x14ac:dyDescent="0.25">
      <c r="A30056" s="108" t="str">
        <f t="shared" si="470"/>
        <v>EU27_1991_NATIONAL TOTAL_Cd</v>
      </c>
      <c r="B30056" s="113" t="s">
        <v>220</v>
      </c>
      <c r="C30056" s="113">
        <v>1991</v>
      </c>
      <c r="D30056" s="113" t="s">
        <v>122</v>
      </c>
      <c r="E30056" s="113" t="s">
        <v>126</v>
      </c>
      <c r="F30056" s="113" t="s">
        <v>200</v>
      </c>
      <c r="G30056" s="113">
        <v>0.14768078890653799</v>
      </c>
    </row>
    <row r="30057" spans="1:7" x14ac:dyDescent="0.25">
      <c r="A30057" s="108" t="str">
        <f t="shared" si="470"/>
        <v>EU27_1991_NATIONAL TOTAL_Hg</v>
      </c>
      <c r="B30057" s="113" t="s">
        <v>220</v>
      </c>
      <c r="C30057" s="113">
        <v>1991</v>
      </c>
      <c r="D30057" s="113" t="s">
        <v>122</v>
      </c>
      <c r="E30057" s="113" t="s">
        <v>127</v>
      </c>
      <c r="F30057" s="113" t="s">
        <v>200</v>
      </c>
      <c r="G30057" s="113">
        <v>0.137422832655588</v>
      </c>
    </row>
    <row r="30058" spans="1:7" x14ac:dyDescent="0.25">
      <c r="A30058" s="108" t="str">
        <f t="shared" si="470"/>
        <v>EU27_1991_NATIONAL TOTAL_DIOX</v>
      </c>
      <c r="B30058" s="113" t="s">
        <v>220</v>
      </c>
      <c r="C30058" s="113">
        <v>1991</v>
      </c>
      <c r="D30058" s="113" t="s">
        <v>122</v>
      </c>
      <c r="E30058" s="113" t="s">
        <v>128</v>
      </c>
      <c r="F30058" s="113" t="s">
        <v>200</v>
      </c>
      <c r="G30058" s="150">
        <v>9.5868355923738793E-6</v>
      </c>
    </row>
    <row r="30059" spans="1:7" x14ac:dyDescent="0.25">
      <c r="A30059" s="108" t="str">
        <f t="shared" si="470"/>
        <v>EU27_1991_NATIONAL TOTAL_PAH</v>
      </c>
      <c r="B30059" s="113" t="s">
        <v>220</v>
      </c>
      <c r="C30059" s="113">
        <v>1991</v>
      </c>
      <c r="D30059" s="113" t="s">
        <v>122</v>
      </c>
      <c r="E30059" s="113" t="s">
        <v>129</v>
      </c>
      <c r="F30059" s="113" t="s">
        <v>200</v>
      </c>
      <c r="G30059" s="113">
        <v>1.5380268738255201</v>
      </c>
    </row>
    <row r="30060" spans="1:7" x14ac:dyDescent="0.25">
      <c r="A30060" s="108" t="str">
        <f t="shared" si="470"/>
        <v>EU27_1991_NATIONAL TOTAL_HCB</v>
      </c>
      <c r="B30060" s="113" t="s">
        <v>220</v>
      </c>
      <c r="C30060" s="113">
        <v>1991</v>
      </c>
      <c r="D30060" s="113" t="s">
        <v>122</v>
      </c>
      <c r="E30060" s="113" t="s">
        <v>130</v>
      </c>
      <c r="F30060" s="113" t="s">
        <v>200</v>
      </c>
      <c r="G30060" s="113">
        <v>5.9249995662845004E-3</v>
      </c>
    </row>
    <row r="30061" spans="1:7" x14ac:dyDescent="0.25">
      <c r="A30061" s="108" t="str">
        <f t="shared" si="470"/>
        <v>EU27_1991_NATIONAL TOTAL_PCB</v>
      </c>
      <c r="B30061" s="113" t="s">
        <v>220</v>
      </c>
      <c r="C30061" s="113">
        <v>1991</v>
      </c>
      <c r="D30061" s="113" t="s">
        <v>122</v>
      </c>
      <c r="E30061" s="113" t="s">
        <v>259</v>
      </c>
      <c r="F30061" s="113" t="s">
        <v>200</v>
      </c>
      <c r="G30061" s="113">
        <v>6.2539733249042896E-3</v>
      </c>
    </row>
    <row r="30062" spans="1:7" x14ac:dyDescent="0.25">
      <c r="A30062" s="108" t="str">
        <f t="shared" si="470"/>
        <v>EU27_1991_1A3(FU)_NOx</v>
      </c>
      <c r="B30062" s="113" t="s">
        <v>220</v>
      </c>
      <c r="C30062" s="113">
        <v>1991</v>
      </c>
      <c r="D30062" s="113" t="s">
        <v>134</v>
      </c>
      <c r="E30062" s="113" t="s">
        <v>199</v>
      </c>
      <c r="F30062" s="113" t="s">
        <v>200</v>
      </c>
      <c r="G30062" s="113">
        <v>616.24156600000003</v>
      </c>
    </row>
    <row r="30063" spans="1:7" x14ac:dyDescent="0.25">
      <c r="A30063" s="108" t="str">
        <f t="shared" si="470"/>
        <v>EU27_1991_1A3(FS)_NOx</v>
      </c>
      <c r="B30063" s="113" t="s">
        <v>220</v>
      </c>
      <c r="C30063" s="113">
        <v>1991</v>
      </c>
      <c r="D30063" s="113" t="s">
        <v>132</v>
      </c>
      <c r="E30063" s="113" t="s">
        <v>199</v>
      </c>
      <c r="F30063" s="113" t="s">
        <v>200</v>
      </c>
      <c r="G30063" s="113">
        <v>6158.8006999999998</v>
      </c>
    </row>
    <row r="30064" spans="1:7" x14ac:dyDescent="0.25">
      <c r="A30064" s="108" t="str">
        <f t="shared" si="470"/>
        <v>EU27_1991_1A3(FU)_NMVOC</v>
      </c>
      <c r="B30064" s="113" t="s">
        <v>220</v>
      </c>
      <c r="C30064" s="113">
        <v>1991</v>
      </c>
      <c r="D30064" s="113" t="s">
        <v>134</v>
      </c>
      <c r="E30064" s="113" t="s">
        <v>123</v>
      </c>
      <c r="F30064" s="113" t="s">
        <v>200</v>
      </c>
      <c r="G30064" s="113">
        <v>382.56497000000002</v>
      </c>
    </row>
    <row r="30065" spans="1:7" x14ac:dyDescent="0.25">
      <c r="A30065" s="108" t="str">
        <f t="shared" si="470"/>
        <v>EU27_1991_1A3(FS)_NMVOC</v>
      </c>
      <c r="B30065" s="113" t="s">
        <v>220</v>
      </c>
      <c r="C30065" s="113">
        <v>1991</v>
      </c>
      <c r="D30065" s="113" t="s">
        <v>132</v>
      </c>
      <c r="E30065" s="113" t="s">
        <v>123</v>
      </c>
      <c r="F30065" s="113" t="s">
        <v>200</v>
      </c>
      <c r="G30065" s="113">
        <v>4850.9449999999997</v>
      </c>
    </row>
    <row r="30066" spans="1:7" x14ac:dyDescent="0.25">
      <c r="A30066" s="108" t="str">
        <f t="shared" si="470"/>
        <v>EU27_1991_1A3(FU)_SOx</v>
      </c>
      <c r="B30066" s="113" t="s">
        <v>220</v>
      </c>
      <c r="C30066" s="113">
        <v>1991</v>
      </c>
      <c r="D30066" s="113" t="s">
        <v>134</v>
      </c>
      <c r="E30066" s="113" t="s">
        <v>201</v>
      </c>
      <c r="F30066" s="113" t="s">
        <v>200</v>
      </c>
      <c r="G30066" s="113">
        <v>33.914532800000003</v>
      </c>
    </row>
    <row r="30067" spans="1:7" x14ac:dyDescent="0.25">
      <c r="A30067" s="108" t="str">
        <f t="shared" si="470"/>
        <v>EU27_1991_1A3(FS)_SOx</v>
      </c>
      <c r="B30067" s="113" t="s">
        <v>220</v>
      </c>
      <c r="C30067" s="113">
        <v>1991</v>
      </c>
      <c r="D30067" s="113" t="s">
        <v>132</v>
      </c>
      <c r="E30067" s="113" t="s">
        <v>201</v>
      </c>
      <c r="F30067" s="113" t="s">
        <v>200</v>
      </c>
      <c r="G30067" s="113">
        <v>580.72544000000005</v>
      </c>
    </row>
    <row r="30068" spans="1:7" x14ac:dyDescent="0.25">
      <c r="A30068" s="108" t="str">
        <f t="shared" si="470"/>
        <v>EU27_1991_1A3(FU)_NH3</v>
      </c>
      <c r="B30068" s="113" t="s">
        <v>220</v>
      </c>
      <c r="C30068" s="113">
        <v>1991</v>
      </c>
      <c r="D30068" s="113" t="s">
        <v>134</v>
      </c>
      <c r="E30068" s="113" t="s">
        <v>124</v>
      </c>
      <c r="F30068" s="113" t="s">
        <v>200</v>
      </c>
      <c r="G30068" s="113">
        <v>2.4814486200000001</v>
      </c>
    </row>
    <row r="30069" spans="1:7" x14ac:dyDescent="0.25">
      <c r="A30069" s="108" t="str">
        <f t="shared" si="470"/>
        <v>EU27_1991_1A3(FS)_NH3</v>
      </c>
      <c r="B30069" s="113" t="s">
        <v>220</v>
      </c>
      <c r="C30069" s="113">
        <v>1991</v>
      </c>
      <c r="D30069" s="113" t="s">
        <v>132</v>
      </c>
      <c r="E30069" s="113" t="s">
        <v>124</v>
      </c>
      <c r="F30069" s="113" t="s">
        <v>200</v>
      </c>
      <c r="G30069" s="113">
        <v>21.681516999999999</v>
      </c>
    </row>
    <row r="30070" spans="1:7" x14ac:dyDescent="0.25">
      <c r="A30070" s="108" t="str">
        <f t="shared" si="470"/>
        <v>EU27_1991_1A3(FU)_PM2.5</v>
      </c>
      <c r="B30070" s="113" t="s">
        <v>220</v>
      </c>
      <c r="C30070" s="113">
        <v>1991</v>
      </c>
      <c r="D30070" s="113" t="s">
        <v>134</v>
      </c>
      <c r="E30070" s="113" t="s">
        <v>203</v>
      </c>
      <c r="F30070" s="113" t="s">
        <v>200</v>
      </c>
      <c r="G30070" s="113">
        <v>37.624859999999998</v>
      </c>
    </row>
    <row r="30071" spans="1:7" x14ac:dyDescent="0.25">
      <c r="A30071" s="108" t="str">
        <f t="shared" si="470"/>
        <v>EU27_1991_1A3(FS)_PM2.5</v>
      </c>
      <c r="B30071" s="113" t="s">
        <v>220</v>
      </c>
      <c r="C30071" s="113">
        <v>1991</v>
      </c>
      <c r="D30071" s="113" t="s">
        <v>132</v>
      </c>
      <c r="E30071" s="113" t="s">
        <v>203</v>
      </c>
      <c r="F30071" s="113" t="s">
        <v>200</v>
      </c>
      <c r="G30071" s="113">
        <v>325.28348999999997</v>
      </c>
    </row>
    <row r="30072" spans="1:7" x14ac:dyDescent="0.25">
      <c r="A30072" s="108" t="str">
        <f t="shared" si="470"/>
        <v>EU27_1991_3D_NOx</v>
      </c>
      <c r="B30072" s="113" t="s">
        <v>220</v>
      </c>
      <c r="C30072" s="113">
        <v>1991</v>
      </c>
      <c r="D30072" s="113" t="s">
        <v>206</v>
      </c>
      <c r="E30072" s="113" t="s">
        <v>199</v>
      </c>
      <c r="F30072" s="113" t="s">
        <v>200</v>
      </c>
      <c r="G30072" s="113">
        <v>822.76827000000003</v>
      </c>
    </row>
    <row r="30073" spans="1:7" x14ac:dyDescent="0.25">
      <c r="A30073" s="108" t="str">
        <f t="shared" si="470"/>
        <v>EU27_1992_NATIONAL TOTAL_NOx</v>
      </c>
      <c r="B30073" s="113" t="s">
        <v>220</v>
      </c>
      <c r="C30073" s="113">
        <v>1992</v>
      </c>
      <c r="D30073" s="113" t="s">
        <v>122</v>
      </c>
      <c r="E30073" s="113" t="s">
        <v>199</v>
      </c>
      <c r="F30073" s="113" t="s">
        <v>200</v>
      </c>
      <c r="G30073" s="113">
        <v>14443.3928519209</v>
      </c>
    </row>
    <row r="30074" spans="1:7" x14ac:dyDescent="0.25">
      <c r="A30074" s="108" t="str">
        <f t="shared" si="470"/>
        <v>EU27_1992_NATIONAL TOTAL_NMVOC</v>
      </c>
      <c r="B30074" s="113" t="s">
        <v>220</v>
      </c>
      <c r="C30074" s="113">
        <v>1992</v>
      </c>
      <c r="D30074" s="113" t="s">
        <v>122</v>
      </c>
      <c r="E30074" s="113" t="s">
        <v>123</v>
      </c>
      <c r="F30074" s="113" t="s">
        <v>200</v>
      </c>
      <c r="G30074" s="113">
        <v>15090.695707516999</v>
      </c>
    </row>
    <row r="30075" spans="1:7" x14ac:dyDescent="0.25">
      <c r="A30075" s="108" t="str">
        <f t="shared" si="470"/>
        <v>EU27_1992_NATIONAL TOTAL_SOx</v>
      </c>
      <c r="B30075" s="113" t="s">
        <v>220</v>
      </c>
      <c r="C30075" s="113">
        <v>1992</v>
      </c>
      <c r="D30075" s="113" t="s">
        <v>122</v>
      </c>
      <c r="E30075" s="113" t="s">
        <v>201</v>
      </c>
      <c r="F30075" s="113" t="s">
        <v>200</v>
      </c>
      <c r="G30075" s="113">
        <v>17261.074356420399</v>
      </c>
    </row>
    <row r="30076" spans="1:7" x14ac:dyDescent="0.25">
      <c r="A30076" s="108" t="str">
        <f t="shared" si="470"/>
        <v>EU27_1992_NATIONAL TOTAL_NH3</v>
      </c>
      <c r="B30076" s="113" t="s">
        <v>220</v>
      </c>
      <c r="C30076" s="113">
        <v>1992</v>
      </c>
      <c r="D30076" s="113" t="s">
        <v>122</v>
      </c>
      <c r="E30076" s="113" t="s">
        <v>124</v>
      </c>
      <c r="F30076" s="113" t="s">
        <v>200</v>
      </c>
      <c r="G30076" s="113">
        <v>4559.0596923820003</v>
      </c>
    </row>
    <row r="30077" spans="1:7" x14ac:dyDescent="0.25">
      <c r="A30077" s="108" t="str">
        <f t="shared" si="470"/>
        <v>EU27_1992_NATIONAL TOTAL_PM2.5</v>
      </c>
      <c r="B30077" s="113" t="s">
        <v>220</v>
      </c>
      <c r="C30077" s="113">
        <v>1992</v>
      </c>
      <c r="D30077" s="113" t="s">
        <v>122</v>
      </c>
      <c r="E30077" s="113" t="s">
        <v>203</v>
      </c>
      <c r="F30077" s="113" t="s">
        <v>200</v>
      </c>
      <c r="G30077" s="113">
        <v>2578.2993756613801</v>
      </c>
    </row>
    <row r="30078" spans="1:7" x14ac:dyDescent="0.25">
      <c r="A30078" s="108" t="str">
        <f t="shared" si="470"/>
        <v>EU27_1992_NATIONAL TOTAL_Pb</v>
      </c>
      <c r="B30078" s="113" t="s">
        <v>220</v>
      </c>
      <c r="C30078" s="113">
        <v>1992</v>
      </c>
      <c r="D30078" s="113" t="s">
        <v>122</v>
      </c>
      <c r="E30078" s="113" t="s">
        <v>125</v>
      </c>
      <c r="F30078" s="113" t="s">
        <v>200</v>
      </c>
      <c r="G30078" s="113">
        <v>11.8257579076098</v>
      </c>
    </row>
    <row r="30079" spans="1:7" x14ac:dyDescent="0.25">
      <c r="A30079" s="108" t="str">
        <f t="shared" si="470"/>
        <v>EU27_1992_NATIONAL TOTAL_Cd</v>
      </c>
      <c r="B30079" s="113" t="s">
        <v>220</v>
      </c>
      <c r="C30079" s="113">
        <v>1992</v>
      </c>
      <c r="D30079" s="113" t="s">
        <v>122</v>
      </c>
      <c r="E30079" s="113" t="s">
        <v>126</v>
      </c>
      <c r="F30079" s="113" t="s">
        <v>200</v>
      </c>
      <c r="G30079" s="113">
        <v>0.136327068262067</v>
      </c>
    </row>
    <row r="30080" spans="1:7" x14ac:dyDescent="0.25">
      <c r="A30080" s="108" t="str">
        <f t="shared" si="470"/>
        <v>EU27_1992_NATIONAL TOTAL_Hg</v>
      </c>
      <c r="B30080" s="113" t="s">
        <v>220</v>
      </c>
      <c r="C30080" s="113">
        <v>1992</v>
      </c>
      <c r="D30080" s="113" t="s">
        <v>122</v>
      </c>
      <c r="E30080" s="113" t="s">
        <v>127</v>
      </c>
      <c r="F30080" s="113" t="s">
        <v>200</v>
      </c>
      <c r="G30080" s="113">
        <v>0.128343068984239</v>
      </c>
    </row>
    <row r="30081" spans="1:7" x14ac:dyDescent="0.25">
      <c r="A30081" s="108" t="str">
        <f t="shared" si="470"/>
        <v>EU27_1992_NATIONAL TOTAL_DIOX</v>
      </c>
      <c r="B30081" s="113" t="s">
        <v>220</v>
      </c>
      <c r="C30081" s="113">
        <v>1992</v>
      </c>
      <c r="D30081" s="113" t="s">
        <v>122</v>
      </c>
      <c r="E30081" s="113" t="s">
        <v>128</v>
      </c>
      <c r="F30081" s="113" t="s">
        <v>200</v>
      </c>
      <c r="G30081" s="150">
        <v>9.4467390871052402E-6</v>
      </c>
    </row>
    <row r="30082" spans="1:7" x14ac:dyDescent="0.25">
      <c r="A30082" s="108" t="str">
        <f t="shared" si="470"/>
        <v>EU27_1992_NATIONAL TOTAL_PAH</v>
      </c>
      <c r="B30082" s="113" t="s">
        <v>220</v>
      </c>
      <c r="C30082" s="113">
        <v>1992</v>
      </c>
      <c r="D30082" s="113" t="s">
        <v>122</v>
      </c>
      <c r="E30082" s="113" t="s">
        <v>129</v>
      </c>
      <c r="F30082" s="113" t="s">
        <v>200</v>
      </c>
      <c r="G30082" s="113">
        <v>1.39543199002677</v>
      </c>
    </row>
    <row r="30083" spans="1:7" x14ac:dyDescent="0.25">
      <c r="A30083" s="108" t="str">
        <f t="shared" si="470"/>
        <v>EU27_1992_NATIONAL TOTAL_HCB</v>
      </c>
      <c r="B30083" s="113" t="s">
        <v>220</v>
      </c>
      <c r="C30083" s="113">
        <v>1992</v>
      </c>
      <c r="D30083" s="113" t="s">
        <v>122</v>
      </c>
      <c r="E30083" s="113" t="s">
        <v>130</v>
      </c>
      <c r="F30083" s="113" t="s">
        <v>200</v>
      </c>
      <c r="G30083" s="113">
        <v>5.8308248156099998E-3</v>
      </c>
    </row>
    <row r="30084" spans="1:7" x14ac:dyDescent="0.25">
      <c r="A30084" s="108" t="str">
        <f t="shared" si="470"/>
        <v>EU27_1992_NATIONAL TOTAL_PCB</v>
      </c>
      <c r="B30084" s="113" t="s">
        <v>220</v>
      </c>
      <c r="C30084" s="113">
        <v>1992</v>
      </c>
      <c r="D30084" s="113" t="s">
        <v>122</v>
      </c>
      <c r="E30084" s="113" t="s">
        <v>259</v>
      </c>
      <c r="F30084" s="113" t="s">
        <v>200</v>
      </c>
      <c r="G30084" s="113">
        <v>6.0833187253383596E-3</v>
      </c>
    </row>
    <row r="30085" spans="1:7" x14ac:dyDescent="0.25">
      <c r="A30085" s="108" t="str">
        <f t="shared" si="470"/>
        <v>EU27_1992_1A3(FU)_NOx</v>
      </c>
      <c r="B30085" s="113" t="s">
        <v>220</v>
      </c>
      <c r="C30085" s="113">
        <v>1992</v>
      </c>
      <c r="D30085" s="113" t="s">
        <v>134</v>
      </c>
      <c r="E30085" s="113" t="s">
        <v>199</v>
      </c>
      <c r="F30085" s="113" t="s">
        <v>200</v>
      </c>
      <c r="G30085" s="113">
        <v>613.34467099999995</v>
      </c>
    </row>
    <row r="30086" spans="1:7" x14ac:dyDescent="0.25">
      <c r="A30086" s="108" t="str">
        <f t="shared" si="470"/>
        <v>EU27_1992_1A3(FS)_NOx</v>
      </c>
      <c r="B30086" s="113" t="s">
        <v>220</v>
      </c>
      <c r="C30086" s="113">
        <v>1992</v>
      </c>
      <c r="D30086" s="113" t="s">
        <v>132</v>
      </c>
      <c r="E30086" s="113" t="s">
        <v>199</v>
      </c>
      <c r="F30086" s="113" t="s">
        <v>200</v>
      </c>
      <c r="G30086" s="113">
        <v>6248.4414999999999</v>
      </c>
    </row>
    <row r="30087" spans="1:7" x14ac:dyDescent="0.25">
      <c r="A30087" s="108" t="str">
        <f t="shared" ref="A30087:A30150" si="471">CONCATENATE(B30087,"_",C30087,"_",D30087,"_",E30087)</f>
        <v>EU27_1992_1A3(FU)_NMVOC</v>
      </c>
      <c r="B30087" s="113" t="s">
        <v>220</v>
      </c>
      <c r="C30087" s="113">
        <v>1992</v>
      </c>
      <c r="D30087" s="113" t="s">
        <v>134</v>
      </c>
      <c r="E30087" s="113" t="s">
        <v>123</v>
      </c>
      <c r="F30087" s="113" t="s">
        <v>200</v>
      </c>
      <c r="G30087" s="113">
        <v>363.11666000000002</v>
      </c>
    </row>
    <row r="30088" spans="1:7" x14ac:dyDescent="0.25">
      <c r="A30088" s="108" t="str">
        <f t="shared" si="471"/>
        <v>EU27_1992_1A3(FS)_NMVOC</v>
      </c>
      <c r="B30088" s="113" t="s">
        <v>220</v>
      </c>
      <c r="C30088" s="113">
        <v>1992</v>
      </c>
      <c r="D30088" s="113" t="s">
        <v>132</v>
      </c>
      <c r="E30088" s="113" t="s">
        <v>123</v>
      </c>
      <c r="F30088" s="113" t="s">
        <v>200</v>
      </c>
      <c r="G30088" s="113">
        <v>4688.8829999999998</v>
      </c>
    </row>
    <row r="30089" spans="1:7" x14ac:dyDescent="0.25">
      <c r="A30089" s="108" t="str">
        <f t="shared" si="471"/>
        <v>EU27_1992_1A3(FU)_SOx</v>
      </c>
      <c r="B30089" s="113" t="s">
        <v>220</v>
      </c>
      <c r="C30089" s="113">
        <v>1992</v>
      </c>
      <c r="D30089" s="113" t="s">
        <v>134</v>
      </c>
      <c r="E30089" s="113" t="s">
        <v>201</v>
      </c>
      <c r="F30089" s="113" t="s">
        <v>200</v>
      </c>
      <c r="G30089" s="113">
        <v>36.169743699999998</v>
      </c>
    </row>
    <row r="30090" spans="1:7" x14ac:dyDescent="0.25">
      <c r="A30090" s="108" t="str">
        <f t="shared" si="471"/>
        <v>EU27_1992_1A3(FS)_SOx</v>
      </c>
      <c r="B30090" s="113" t="s">
        <v>220</v>
      </c>
      <c r="C30090" s="113">
        <v>1992</v>
      </c>
      <c r="D30090" s="113" t="s">
        <v>132</v>
      </c>
      <c r="E30090" s="113" t="s">
        <v>201</v>
      </c>
      <c r="F30090" s="113" t="s">
        <v>200</v>
      </c>
      <c r="G30090" s="113">
        <v>584.08952999999997</v>
      </c>
    </row>
    <row r="30091" spans="1:7" x14ac:dyDescent="0.25">
      <c r="A30091" s="108" t="str">
        <f t="shared" si="471"/>
        <v>EU27_1992_1A3(FU)_NH3</v>
      </c>
      <c r="B30091" s="113" t="s">
        <v>220</v>
      </c>
      <c r="C30091" s="113">
        <v>1992</v>
      </c>
      <c r="D30091" s="113" t="s">
        <v>134</v>
      </c>
      <c r="E30091" s="113" t="s">
        <v>124</v>
      </c>
      <c r="F30091" s="113" t="s">
        <v>200</v>
      </c>
      <c r="G30091" s="113">
        <v>3.20101813</v>
      </c>
    </row>
    <row r="30092" spans="1:7" x14ac:dyDescent="0.25">
      <c r="A30092" s="108" t="str">
        <f t="shared" si="471"/>
        <v>EU27_1992_1A3(FS)_NH3</v>
      </c>
      <c r="B30092" s="113" t="s">
        <v>220</v>
      </c>
      <c r="C30092" s="113">
        <v>1992</v>
      </c>
      <c r="D30092" s="113" t="s">
        <v>132</v>
      </c>
      <c r="E30092" s="113" t="s">
        <v>124</v>
      </c>
      <c r="F30092" s="113" t="s">
        <v>200</v>
      </c>
      <c r="G30092" s="113">
        <v>26.554293999999999</v>
      </c>
    </row>
    <row r="30093" spans="1:7" x14ac:dyDescent="0.25">
      <c r="A30093" s="108" t="str">
        <f t="shared" si="471"/>
        <v>EU27_1992_1A3(FU)_PM2.5</v>
      </c>
      <c r="B30093" s="113" t="s">
        <v>220</v>
      </c>
      <c r="C30093" s="113">
        <v>1992</v>
      </c>
      <c r="D30093" s="113" t="s">
        <v>134</v>
      </c>
      <c r="E30093" s="113" t="s">
        <v>203</v>
      </c>
      <c r="F30093" s="113" t="s">
        <v>200</v>
      </c>
      <c r="G30093" s="113">
        <v>36.919176999999998</v>
      </c>
    </row>
    <row r="30094" spans="1:7" x14ac:dyDescent="0.25">
      <c r="A30094" s="108" t="str">
        <f t="shared" si="471"/>
        <v>EU27_1992_1A3(FS)_PM2.5</v>
      </c>
      <c r="B30094" s="113" t="s">
        <v>220</v>
      </c>
      <c r="C30094" s="113">
        <v>1992</v>
      </c>
      <c r="D30094" s="113" t="s">
        <v>132</v>
      </c>
      <c r="E30094" s="113" t="s">
        <v>203</v>
      </c>
      <c r="F30094" s="113" t="s">
        <v>200</v>
      </c>
      <c r="G30094" s="113">
        <v>325.03566000000001</v>
      </c>
    </row>
    <row r="30095" spans="1:7" x14ac:dyDescent="0.25">
      <c r="A30095" s="108" t="str">
        <f t="shared" si="471"/>
        <v>EU27_1992_3D_NOx</v>
      </c>
      <c r="B30095" s="113" t="s">
        <v>220</v>
      </c>
      <c r="C30095" s="113">
        <v>1992</v>
      </c>
      <c r="D30095" s="113" t="s">
        <v>206</v>
      </c>
      <c r="E30095" s="113" t="s">
        <v>199</v>
      </c>
      <c r="F30095" s="113" t="s">
        <v>200</v>
      </c>
      <c r="G30095" s="113">
        <v>778.82884999999999</v>
      </c>
    </row>
    <row r="30096" spans="1:7" x14ac:dyDescent="0.25">
      <c r="A30096" s="108" t="str">
        <f t="shared" si="471"/>
        <v>EU27_1993_NATIONAL TOTAL_NOx</v>
      </c>
      <c r="B30096" s="113" t="s">
        <v>220</v>
      </c>
      <c r="C30096" s="113">
        <v>1993</v>
      </c>
      <c r="D30096" s="113" t="s">
        <v>122</v>
      </c>
      <c r="E30096" s="113" t="s">
        <v>199</v>
      </c>
      <c r="F30096" s="113" t="s">
        <v>200</v>
      </c>
      <c r="G30096" s="113">
        <v>13812.4319239387</v>
      </c>
    </row>
    <row r="30097" spans="1:7" x14ac:dyDescent="0.25">
      <c r="A30097" s="108" t="str">
        <f t="shared" si="471"/>
        <v>EU27_1993_NATIONAL TOTAL_NMVOC</v>
      </c>
      <c r="B30097" s="113" t="s">
        <v>220</v>
      </c>
      <c r="C30097" s="113">
        <v>1993</v>
      </c>
      <c r="D30097" s="113" t="s">
        <v>122</v>
      </c>
      <c r="E30097" s="113" t="s">
        <v>123</v>
      </c>
      <c r="F30097" s="113" t="s">
        <v>200</v>
      </c>
      <c r="G30097" s="113">
        <v>14520.279425021999</v>
      </c>
    </row>
    <row r="30098" spans="1:7" x14ac:dyDescent="0.25">
      <c r="A30098" s="108" t="str">
        <f t="shared" si="471"/>
        <v>EU27_1993_NATIONAL TOTAL_SOx</v>
      </c>
      <c r="B30098" s="113" t="s">
        <v>220</v>
      </c>
      <c r="C30098" s="113">
        <v>1993</v>
      </c>
      <c r="D30098" s="113" t="s">
        <v>122</v>
      </c>
      <c r="E30098" s="113" t="s">
        <v>201</v>
      </c>
      <c r="F30098" s="113" t="s">
        <v>200</v>
      </c>
      <c r="G30098" s="113">
        <v>16612.442364720999</v>
      </c>
    </row>
    <row r="30099" spans="1:7" x14ac:dyDescent="0.25">
      <c r="A30099" s="108" t="str">
        <f t="shared" si="471"/>
        <v>EU27_1993_NATIONAL TOTAL_NH3</v>
      </c>
      <c r="B30099" s="113" t="s">
        <v>220</v>
      </c>
      <c r="C30099" s="113">
        <v>1993</v>
      </c>
      <c r="D30099" s="113" t="s">
        <v>122</v>
      </c>
      <c r="E30099" s="113" t="s">
        <v>124</v>
      </c>
      <c r="F30099" s="113" t="s">
        <v>200</v>
      </c>
      <c r="G30099" s="113">
        <v>4415.0702930780999</v>
      </c>
    </row>
    <row r="30100" spans="1:7" x14ac:dyDescent="0.25">
      <c r="A30100" s="108" t="str">
        <f t="shared" si="471"/>
        <v>EU27_1993_NATIONAL TOTAL_PM2.5</v>
      </c>
      <c r="B30100" s="113" t="s">
        <v>220</v>
      </c>
      <c r="C30100" s="113">
        <v>1993</v>
      </c>
      <c r="D30100" s="113" t="s">
        <v>122</v>
      </c>
      <c r="E30100" s="113" t="s">
        <v>203</v>
      </c>
      <c r="F30100" s="113" t="s">
        <v>200</v>
      </c>
      <c r="G30100" s="113">
        <v>2609.8611314959098</v>
      </c>
    </row>
    <row r="30101" spans="1:7" x14ac:dyDescent="0.25">
      <c r="A30101" s="108" t="str">
        <f t="shared" si="471"/>
        <v>EU27_1993_NATIONAL TOTAL_Pb</v>
      </c>
      <c r="B30101" s="113" t="s">
        <v>220</v>
      </c>
      <c r="C30101" s="113">
        <v>1993</v>
      </c>
      <c r="D30101" s="113" t="s">
        <v>122</v>
      </c>
      <c r="E30101" s="113" t="s">
        <v>125</v>
      </c>
      <c r="F30101" s="113" t="s">
        <v>200</v>
      </c>
      <c r="G30101" s="113">
        <v>10.605694411011999</v>
      </c>
    </row>
    <row r="30102" spans="1:7" x14ac:dyDescent="0.25">
      <c r="A30102" s="108" t="str">
        <f t="shared" si="471"/>
        <v>EU27_1993_NATIONAL TOTAL_Cd</v>
      </c>
      <c r="B30102" s="113" t="s">
        <v>220</v>
      </c>
      <c r="C30102" s="113">
        <v>1993</v>
      </c>
      <c r="D30102" s="113" t="s">
        <v>122</v>
      </c>
      <c r="E30102" s="113" t="s">
        <v>126</v>
      </c>
      <c r="F30102" s="113" t="s">
        <v>200</v>
      </c>
      <c r="G30102" s="113">
        <v>0.12956356244304101</v>
      </c>
    </row>
    <row r="30103" spans="1:7" x14ac:dyDescent="0.25">
      <c r="A30103" s="108" t="str">
        <f t="shared" si="471"/>
        <v>EU27_1993_NATIONAL TOTAL_Hg</v>
      </c>
      <c r="B30103" s="113" t="s">
        <v>220</v>
      </c>
      <c r="C30103" s="113">
        <v>1993</v>
      </c>
      <c r="D30103" s="113" t="s">
        <v>122</v>
      </c>
      <c r="E30103" s="113" t="s">
        <v>127</v>
      </c>
      <c r="F30103" s="113" t="s">
        <v>200</v>
      </c>
      <c r="G30103" s="113">
        <v>0.11699499006639801</v>
      </c>
    </row>
    <row r="30104" spans="1:7" x14ac:dyDescent="0.25">
      <c r="A30104" s="108" t="str">
        <f t="shared" si="471"/>
        <v>EU27_1993_NATIONAL TOTAL_DIOX</v>
      </c>
      <c r="B30104" s="113" t="s">
        <v>220</v>
      </c>
      <c r="C30104" s="113">
        <v>1993</v>
      </c>
      <c r="D30104" s="113" t="s">
        <v>122</v>
      </c>
      <c r="E30104" s="113" t="s">
        <v>128</v>
      </c>
      <c r="F30104" s="113" t="s">
        <v>200</v>
      </c>
      <c r="G30104" s="150">
        <v>9.46779494839008E-6</v>
      </c>
    </row>
    <row r="30105" spans="1:7" x14ac:dyDescent="0.25">
      <c r="A30105" s="108" t="str">
        <f t="shared" si="471"/>
        <v>EU27_1993_NATIONAL TOTAL_PAH</v>
      </c>
      <c r="B30105" s="113" t="s">
        <v>220</v>
      </c>
      <c r="C30105" s="113">
        <v>1993</v>
      </c>
      <c r="D30105" s="113" t="s">
        <v>122</v>
      </c>
      <c r="E30105" s="113" t="s">
        <v>129</v>
      </c>
      <c r="F30105" s="113" t="s">
        <v>200</v>
      </c>
      <c r="G30105" s="113">
        <v>1.39545460754951</v>
      </c>
    </row>
    <row r="30106" spans="1:7" x14ac:dyDescent="0.25">
      <c r="A30106" s="108" t="str">
        <f t="shared" si="471"/>
        <v>EU27_1993_NATIONAL TOTAL_HCB</v>
      </c>
      <c r="B30106" s="113" t="s">
        <v>220</v>
      </c>
      <c r="C30106" s="113">
        <v>1993</v>
      </c>
      <c r="D30106" s="113" t="s">
        <v>122</v>
      </c>
      <c r="E30106" s="113" t="s">
        <v>130</v>
      </c>
      <c r="F30106" s="113" t="s">
        <v>200</v>
      </c>
      <c r="G30106" s="113">
        <v>4.581492491323E-3</v>
      </c>
    </row>
    <row r="30107" spans="1:7" x14ac:dyDescent="0.25">
      <c r="A30107" s="108" t="str">
        <f t="shared" si="471"/>
        <v>EU27_1993_NATIONAL TOTAL_PCB</v>
      </c>
      <c r="B30107" s="113" t="s">
        <v>220</v>
      </c>
      <c r="C30107" s="113">
        <v>1993</v>
      </c>
      <c r="D30107" s="113" t="s">
        <v>122</v>
      </c>
      <c r="E30107" s="113" t="s">
        <v>259</v>
      </c>
      <c r="F30107" s="113" t="s">
        <v>200</v>
      </c>
      <c r="G30107" s="113">
        <v>6.0382617408602998E-3</v>
      </c>
    </row>
    <row r="30108" spans="1:7" x14ac:dyDescent="0.25">
      <c r="A30108" s="108" t="str">
        <f t="shared" si="471"/>
        <v>EU27_1993_1A3(FU)_NOx</v>
      </c>
      <c r="B30108" s="113" t="s">
        <v>220</v>
      </c>
      <c r="C30108" s="113">
        <v>1993</v>
      </c>
      <c r="D30108" s="113" t="s">
        <v>134</v>
      </c>
      <c r="E30108" s="113" t="s">
        <v>199</v>
      </c>
      <c r="F30108" s="113" t="s">
        <v>200</v>
      </c>
      <c r="G30108" s="113">
        <v>584.82576500000005</v>
      </c>
    </row>
    <row r="30109" spans="1:7" x14ac:dyDescent="0.25">
      <c r="A30109" s="108" t="str">
        <f t="shared" si="471"/>
        <v>EU27_1993_1A3(FS)_NOx</v>
      </c>
      <c r="B30109" s="113" t="s">
        <v>220</v>
      </c>
      <c r="C30109" s="113">
        <v>1993</v>
      </c>
      <c r="D30109" s="113" t="s">
        <v>132</v>
      </c>
      <c r="E30109" s="113" t="s">
        <v>199</v>
      </c>
      <c r="F30109" s="113" t="s">
        <v>200</v>
      </c>
      <c r="G30109" s="113">
        <v>6067.7960999999996</v>
      </c>
    </row>
    <row r="30110" spans="1:7" x14ac:dyDescent="0.25">
      <c r="A30110" s="108" t="str">
        <f t="shared" si="471"/>
        <v>EU27_1993_1A3(FU)_NMVOC</v>
      </c>
      <c r="B30110" s="113" t="s">
        <v>220</v>
      </c>
      <c r="C30110" s="113">
        <v>1993</v>
      </c>
      <c r="D30110" s="113" t="s">
        <v>134</v>
      </c>
      <c r="E30110" s="113" t="s">
        <v>123</v>
      </c>
      <c r="F30110" s="113" t="s">
        <v>200</v>
      </c>
      <c r="G30110" s="113">
        <v>330.69292000000002</v>
      </c>
    </row>
    <row r="30111" spans="1:7" x14ac:dyDescent="0.25">
      <c r="A30111" s="108" t="str">
        <f t="shared" si="471"/>
        <v>EU27_1993_1A3(FS)_NMVOC</v>
      </c>
      <c r="B30111" s="113" t="s">
        <v>220</v>
      </c>
      <c r="C30111" s="113">
        <v>1993</v>
      </c>
      <c r="D30111" s="113" t="s">
        <v>132</v>
      </c>
      <c r="E30111" s="113" t="s">
        <v>123</v>
      </c>
      <c r="F30111" s="113" t="s">
        <v>200</v>
      </c>
      <c r="G30111" s="113">
        <v>4405.0439999999999</v>
      </c>
    </row>
    <row r="30112" spans="1:7" x14ac:dyDescent="0.25">
      <c r="A30112" s="108" t="str">
        <f t="shared" si="471"/>
        <v>EU27_1993_1A3(FU)_SOx</v>
      </c>
      <c r="B30112" s="113" t="s">
        <v>220</v>
      </c>
      <c r="C30112" s="113">
        <v>1993</v>
      </c>
      <c r="D30112" s="113" t="s">
        <v>134</v>
      </c>
      <c r="E30112" s="113" t="s">
        <v>201</v>
      </c>
      <c r="F30112" s="113" t="s">
        <v>200</v>
      </c>
      <c r="G30112" s="113">
        <v>36.697723000000003</v>
      </c>
    </row>
    <row r="30113" spans="1:7" x14ac:dyDescent="0.25">
      <c r="A30113" s="108" t="str">
        <f t="shared" si="471"/>
        <v>EU27_1993_1A3(FS)_SOx</v>
      </c>
      <c r="B30113" s="113" t="s">
        <v>220</v>
      </c>
      <c r="C30113" s="113">
        <v>1993</v>
      </c>
      <c r="D30113" s="113" t="s">
        <v>132</v>
      </c>
      <c r="E30113" s="113" t="s">
        <v>201</v>
      </c>
      <c r="F30113" s="113" t="s">
        <v>200</v>
      </c>
      <c r="G30113" s="113">
        <v>573.21023000000002</v>
      </c>
    </row>
    <row r="30114" spans="1:7" x14ac:dyDescent="0.25">
      <c r="A30114" s="108" t="str">
        <f t="shared" si="471"/>
        <v>EU27_1993_1A3(FU)_NH3</v>
      </c>
      <c r="B30114" s="113" t="s">
        <v>220</v>
      </c>
      <c r="C30114" s="113">
        <v>1993</v>
      </c>
      <c r="D30114" s="113" t="s">
        <v>134</v>
      </c>
      <c r="E30114" s="113" t="s">
        <v>124</v>
      </c>
      <c r="F30114" s="113" t="s">
        <v>200</v>
      </c>
      <c r="G30114" s="113">
        <v>3.9116574700000002</v>
      </c>
    </row>
    <row r="30115" spans="1:7" x14ac:dyDescent="0.25">
      <c r="A30115" s="108" t="str">
        <f t="shared" si="471"/>
        <v>EU27_1993_1A3(FS)_NH3</v>
      </c>
      <c r="B30115" s="113" t="s">
        <v>220</v>
      </c>
      <c r="C30115" s="113">
        <v>1993</v>
      </c>
      <c r="D30115" s="113" t="s">
        <v>132</v>
      </c>
      <c r="E30115" s="113" t="s">
        <v>124</v>
      </c>
      <c r="F30115" s="113" t="s">
        <v>200</v>
      </c>
      <c r="G30115" s="113">
        <v>34.246543000000003</v>
      </c>
    </row>
    <row r="30116" spans="1:7" x14ac:dyDescent="0.25">
      <c r="A30116" s="108" t="str">
        <f t="shared" si="471"/>
        <v>EU27_1993_1A3(FU)_PM2.5</v>
      </c>
      <c r="B30116" s="113" t="s">
        <v>220</v>
      </c>
      <c r="C30116" s="113">
        <v>1993</v>
      </c>
      <c r="D30116" s="113" t="s">
        <v>134</v>
      </c>
      <c r="E30116" s="113" t="s">
        <v>203</v>
      </c>
      <c r="F30116" s="113" t="s">
        <v>200</v>
      </c>
      <c r="G30116" s="113">
        <v>35.504055999999999</v>
      </c>
    </row>
    <row r="30117" spans="1:7" x14ac:dyDescent="0.25">
      <c r="A30117" s="108" t="str">
        <f t="shared" si="471"/>
        <v>EU27_1993_1A3(FS)_PM2.5</v>
      </c>
      <c r="B30117" s="113" t="s">
        <v>220</v>
      </c>
      <c r="C30117" s="113">
        <v>1993</v>
      </c>
      <c r="D30117" s="113" t="s">
        <v>132</v>
      </c>
      <c r="E30117" s="113" t="s">
        <v>203</v>
      </c>
      <c r="F30117" s="113" t="s">
        <v>200</v>
      </c>
      <c r="G30117" s="113">
        <v>324.1046</v>
      </c>
    </row>
    <row r="30118" spans="1:7" x14ac:dyDescent="0.25">
      <c r="A30118" s="108" t="str">
        <f t="shared" si="471"/>
        <v>EU27_1993_3D_NOx</v>
      </c>
      <c r="B30118" s="113" t="s">
        <v>220</v>
      </c>
      <c r="C30118" s="113">
        <v>1993</v>
      </c>
      <c r="D30118" s="113" t="s">
        <v>206</v>
      </c>
      <c r="E30118" s="113" t="s">
        <v>199</v>
      </c>
      <c r="F30118" s="113" t="s">
        <v>200</v>
      </c>
      <c r="G30118" s="113">
        <v>748.70570999999995</v>
      </c>
    </row>
    <row r="30119" spans="1:7" x14ac:dyDescent="0.25">
      <c r="A30119" s="108" t="str">
        <f t="shared" si="471"/>
        <v>EU27_1994_NATIONAL TOTAL_NOx</v>
      </c>
      <c r="B30119" s="113" t="s">
        <v>220</v>
      </c>
      <c r="C30119" s="113">
        <v>1994</v>
      </c>
      <c r="D30119" s="113" t="s">
        <v>122</v>
      </c>
      <c r="E30119" s="113" t="s">
        <v>199</v>
      </c>
      <c r="F30119" s="113" t="s">
        <v>200</v>
      </c>
      <c r="G30119" s="113">
        <v>13349.0797157055</v>
      </c>
    </row>
    <row r="30120" spans="1:7" x14ac:dyDescent="0.25">
      <c r="A30120" s="108" t="str">
        <f t="shared" si="471"/>
        <v>EU27_1994_NATIONAL TOTAL_NMVOC</v>
      </c>
      <c r="B30120" s="113" t="s">
        <v>220</v>
      </c>
      <c r="C30120" s="113">
        <v>1994</v>
      </c>
      <c r="D30120" s="113" t="s">
        <v>122</v>
      </c>
      <c r="E30120" s="113" t="s">
        <v>123</v>
      </c>
      <c r="F30120" s="113" t="s">
        <v>200</v>
      </c>
      <c r="G30120" s="113">
        <v>13492.175830628001</v>
      </c>
    </row>
    <row r="30121" spans="1:7" x14ac:dyDescent="0.25">
      <c r="A30121" s="108" t="str">
        <f t="shared" si="471"/>
        <v>EU27_1994_NATIONAL TOTAL_SOx</v>
      </c>
      <c r="B30121" s="113" t="s">
        <v>220</v>
      </c>
      <c r="C30121" s="113">
        <v>1994</v>
      </c>
      <c r="D30121" s="113" t="s">
        <v>122</v>
      </c>
      <c r="E30121" s="113" t="s">
        <v>201</v>
      </c>
      <c r="F30121" s="113" t="s">
        <v>200</v>
      </c>
      <c r="G30121" s="113">
        <v>15684.289387692301</v>
      </c>
    </row>
    <row r="30122" spans="1:7" x14ac:dyDescent="0.25">
      <c r="A30122" s="108" t="str">
        <f t="shared" si="471"/>
        <v>EU27_1994_NATIONAL TOTAL_NH3</v>
      </c>
      <c r="B30122" s="113" t="s">
        <v>220</v>
      </c>
      <c r="C30122" s="113">
        <v>1994</v>
      </c>
      <c r="D30122" s="113" t="s">
        <v>122</v>
      </c>
      <c r="E30122" s="113" t="s">
        <v>124</v>
      </c>
      <c r="F30122" s="113" t="s">
        <v>200</v>
      </c>
      <c r="G30122" s="113">
        <v>4311.5553269145003</v>
      </c>
    </row>
    <row r="30123" spans="1:7" x14ac:dyDescent="0.25">
      <c r="A30123" s="108" t="str">
        <f t="shared" si="471"/>
        <v>EU27_1994_NATIONAL TOTAL_PM2.5</v>
      </c>
      <c r="B30123" s="113" t="s">
        <v>220</v>
      </c>
      <c r="C30123" s="113">
        <v>1994</v>
      </c>
      <c r="D30123" s="113" t="s">
        <v>122</v>
      </c>
      <c r="E30123" s="113" t="s">
        <v>203</v>
      </c>
      <c r="F30123" s="113" t="s">
        <v>200</v>
      </c>
      <c r="G30123" s="113">
        <v>2436.9098105039302</v>
      </c>
    </row>
    <row r="30124" spans="1:7" x14ac:dyDescent="0.25">
      <c r="A30124" s="108" t="str">
        <f t="shared" si="471"/>
        <v>EU27_1994_NATIONAL TOTAL_Pb</v>
      </c>
      <c r="B30124" s="113" t="s">
        <v>220</v>
      </c>
      <c r="C30124" s="113">
        <v>1994</v>
      </c>
      <c r="D30124" s="113" t="s">
        <v>122</v>
      </c>
      <c r="E30124" s="113" t="s">
        <v>125</v>
      </c>
      <c r="F30124" s="113" t="s">
        <v>200</v>
      </c>
      <c r="G30124" s="113">
        <v>9.7374125180680196</v>
      </c>
    </row>
    <row r="30125" spans="1:7" x14ac:dyDescent="0.25">
      <c r="A30125" s="108" t="str">
        <f t="shared" si="471"/>
        <v>EU27_1994_NATIONAL TOTAL_Cd</v>
      </c>
      <c r="B30125" s="113" t="s">
        <v>220</v>
      </c>
      <c r="C30125" s="113">
        <v>1994</v>
      </c>
      <c r="D30125" s="113" t="s">
        <v>122</v>
      </c>
      <c r="E30125" s="113" t="s">
        <v>126</v>
      </c>
      <c r="F30125" s="113" t="s">
        <v>200</v>
      </c>
      <c r="G30125" s="113">
        <v>0.12790521216175299</v>
      </c>
    </row>
    <row r="30126" spans="1:7" x14ac:dyDescent="0.25">
      <c r="A30126" s="108" t="str">
        <f t="shared" si="471"/>
        <v>EU27_1994_NATIONAL TOTAL_Hg</v>
      </c>
      <c r="B30126" s="113" t="s">
        <v>220</v>
      </c>
      <c r="C30126" s="113">
        <v>1994</v>
      </c>
      <c r="D30126" s="113" t="s">
        <v>122</v>
      </c>
      <c r="E30126" s="113" t="s">
        <v>127</v>
      </c>
      <c r="F30126" s="113" t="s">
        <v>200</v>
      </c>
      <c r="G30126" s="113">
        <v>0.114208222338732</v>
      </c>
    </row>
    <row r="30127" spans="1:7" x14ac:dyDescent="0.25">
      <c r="A30127" s="108" t="str">
        <f t="shared" si="471"/>
        <v>EU27_1994_NATIONAL TOTAL_DIOX</v>
      </c>
      <c r="B30127" s="113" t="s">
        <v>220</v>
      </c>
      <c r="C30127" s="113">
        <v>1994</v>
      </c>
      <c r="D30127" s="113" t="s">
        <v>122</v>
      </c>
      <c r="E30127" s="113" t="s">
        <v>128</v>
      </c>
      <c r="F30127" s="113" t="s">
        <v>200</v>
      </c>
      <c r="G30127" s="150">
        <v>9.8201863697850399E-6</v>
      </c>
    </row>
    <row r="30128" spans="1:7" x14ac:dyDescent="0.25">
      <c r="A30128" s="108" t="str">
        <f t="shared" si="471"/>
        <v>EU27_1994_NATIONAL TOTAL_PAH</v>
      </c>
      <c r="B30128" s="113" t="s">
        <v>220</v>
      </c>
      <c r="C30128" s="113">
        <v>1994</v>
      </c>
      <c r="D30128" s="113" t="s">
        <v>122</v>
      </c>
      <c r="E30128" s="113" t="s">
        <v>129</v>
      </c>
      <c r="F30128" s="113" t="s">
        <v>200</v>
      </c>
      <c r="G30128" s="113">
        <v>1.27281516913423</v>
      </c>
    </row>
    <row r="30129" spans="1:7" x14ac:dyDescent="0.25">
      <c r="A30129" s="108" t="str">
        <f t="shared" si="471"/>
        <v>EU27_1994_NATIONAL TOTAL_HCB</v>
      </c>
      <c r="B30129" s="113" t="s">
        <v>220</v>
      </c>
      <c r="C30129" s="113">
        <v>1994</v>
      </c>
      <c r="D30129" s="113" t="s">
        <v>122</v>
      </c>
      <c r="E30129" s="113" t="s">
        <v>130</v>
      </c>
      <c r="F30129" s="113" t="s">
        <v>200</v>
      </c>
      <c r="G30129" s="113">
        <v>4.1945974043606001E-3</v>
      </c>
    </row>
    <row r="30130" spans="1:7" x14ac:dyDescent="0.25">
      <c r="A30130" s="108" t="str">
        <f t="shared" si="471"/>
        <v>EU27_1994_NATIONAL TOTAL_PCB</v>
      </c>
      <c r="B30130" s="113" t="s">
        <v>220</v>
      </c>
      <c r="C30130" s="113">
        <v>1994</v>
      </c>
      <c r="D30130" s="113" t="s">
        <v>122</v>
      </c>
      <c r="E30130" s="113" t="s">
        <v>259</v>
      </c>
      <c r="F30130" s="113" t="s">
        <v>200</v>
      </c>
      <c r="G30130" s="113">
        <v>5.9576081613981896E-3</v>
      </c>
    </row>
    <row r="30131" spans="1:7" x14ac:dyDescent="0.25">
      <c r="A30131" s="108" t="str">
        <f t="shared" si="471"/>
        <v>EU27_1994_1A3(FU)_NOx</v>
      </c>
      <c r="B30131" s="113" t="s">
        <v>220</v>
      </c>
      <c r="C30131" s="113">
        <v>1994</v>
      </c>
      <c r="D30131" s="113" t="s">
        <v>134</v>
      </c>
      <c r="E30131" s="113" t="s">
        <v>199</v>
      </c>
      <c r="F30131" s="113" t="s">
        <v>200</v>
      </c>
      <c r="G30131" s="113">
        <v>557.87492999999995</v>
      </c>
    </row>
    <row r="30132" spans="1:7" x14ac:dyDescent="0.25">
      <c r="A30132" s="108" t="str">
        <f t="shared" si="471"/>
        <v>EU27_1994_1A3(FS)_NOx</v>
      </c>
      <c r="B30132" s="113" t="s">
        <v>220</v>
      </c>
      <c r="C30132" s="113">
        <v>1994</v>
      </c>
      <c r="D30132" s="113" t="s">
        <v>132</v>
      </c>
      <c r="E30132" s="113" t="s">
        <v>199</v>
      </c>
      <c r="F30132" s="113" t="s">
        <v>200</v>
      </c>
      <c r="G30132" s="113">
        <v>5876.5232999999998</v>
      </c>
    </row>
    <row r="30133" spans="1:7" x14ac:dyDescent="0.25">
      <c r="A30133" s="108" t="str">
        <f t="shared" si="471"/>
        <v>EU27_1994_1A3(FU)_NMVOC</v>
      </c>
      <c r="B30133" s="113" t="s">
        <v>220</v>
      </c>
      <c r="C30133" s="113">
        <v>1994</v>
      </c>
      <c r="D30133" s="113" t="s">
        <v>134</v>
      </c>
      <c r="E30133" s="113" t="s">
        <v>123</v>
      </c>
      <c r="F30133" s="113" t="s">
        <v>200</v>
      </c>
      <c r="G30133" s="113">
        <v>303.63909000000001</v>
      </c>
    </row>
    <row r="30134" spans="1:7" x14ac:dyDescent="0.25">
      <c r="A30134" s="108" t="str">
        <f t="shared" si="471"/>
        <v>EU27_1994_1A3(FS)_NMVOC</v>
      </c>
      <c r="B30134" s="113" t="s">
        <v>220</v>
      </c>
      <c r="C30134" s="113">
        <v>1994</v>
      </c>
      <c r="D30134" s="113" t="s">
        <v>132</v>
      </c>
      <c r="E30134" s="113" t="s">
        <v>123</v>
      </c>
      <c r="F30134" s="113" t="s">
        <v>200</v>
      </c>
      <c r="G30134" s="113">
        <v>4109.6790000000001</v>
      </c>
    </row>
    <row r="30135" spans="1:7" x14ac:dyDescent="0.25">
      <c r="A30135" s="108" t="str">
        <f t="shared" si="471"/>
        <v>EU27_1994_1A3(FU)_SOx</v>
      </c>
      <c r="B30135" s="113" t="s">
        <v>220</v>
      </c>
      <c r="C30135" s="113">
        <v>1994</v>
      </c>
      <c r="D30135" s="113" t="s">
        <v>134</v>
      </c>
      <c r="E30135" s="113" t="s">
        <v>201</v>
      </c>
      <c r="F30135" s="113" t="s">
        <v>200</v>
      </c>
      <c r="G30135" s="113">
        <v>37.1038657</v>
      </c>
    </row>
    <row r="30136" spans="1:7" x14ac:dyDescent="0.25">
      <c r="A30136" s="108" t="str">
        <f t="shared" si="471"/>
        <v>EU27_1994_1A3(FS)_SOx</v>
      </c>
      <c r="B30136" s="113" t="s">
        <v>220</v>
      </c>
      <c r="C30136" s="113">
        <v>1994</v>
      </c>
      <c r="D30136" s="113" t="s">
        <v>132</v>
      </c>
      <c r="E30136" s="113" t="s">
        <v>201</v>
      </c>
      <c r="F30136" s="113" t="s">
        <v>200</v>
      </c>
      <c r="G30136" s="113">
        <v>537.07479999999998</v>
      </c>
    </row>
    <row r="30137" spans="1:7" x14ac:dyDescent="0.25">
      <c r="A30137" s="108" t="str">
        <f t="shared" si="471"/>
        <v>EU27_1994_1A3(FU)_NH3</v>
      </c>
      <c r="B30137" s="113" t="s">
        <v>220</v>
      </c>
      <c r="C30137" s="113">
        <v>1994</v>
      </c>
      <c r="D30137" s="113" t="s">
        <v>134</v>
      </c>
      <c r="E30137" s="113" t="s">
        <v>124</v>
      </c>
      <c r="F30137" s="113" t="s">
        <v>200</v>
      </c>
      <c r="G30137" s="113">
        <v>4.75168517</v>
      </c>
    </row>
    <row r="30138" spans="1:7" x14ac:dyDescent="0.25">
      <c r="A30138" s="108" t="str">
        <f t="shared" si="471"/>
        <v>EU27_1994_1A3(FS)_NH3</v>
      </c>
      <c r="B30138" s="113" t="s">
        <v>220</v>
      </c>
      <c r="C30138" s="113">
        <v>1994</v>
      </c>
      <c r="D30138" s="113" t="s">
        <v>132</v>
      </c>
      <c r="E30138" s="113" t="s">
        <v>124</v>
      </c>
      <c r="F30138" s="113" t="s">
        <v>200</v>
      </c>
      <c r="G30138" s="113">
        <v>41.811540000000001</v>
      </c>
    </row>
    <row r="30139" spans="1:7" x14ac:dyDescent="0.25">
      <c r="A30139" s="108" t="str">
        <f t="shared" si="471"/>
        <v>EU27_1994_1A3(FU)_PM2.5</v>
      </c>
      <c r="B30139" s="113" t="s">
        <v>220</v>
      </c>
      <c r="C30139" s="113">
        <v>1994</v>
      </c>
      <c r="D30139" s="113" t="s">
        <v>134</v>
      </c>
      <c r="E30139" s="113" t="s">
        <v>203</v>
      </c>
      <c r="F30139" s="113" t="s">
        <v>200</v>
      </c>
      <c r="G30139" s="113">
        <v>34.150196000000001</v>
      </c>
    </row>
    <row r="30140" spans="1:7" x14ac:dyDescent="0.25">
      <c r="A30140" s="108" t="str">
        <f t="shared" si="471"/>
        <v>EU27_1994_1A3(FS)_PM2.5</v>
      </c>
      <c r="B30140" s="113" t="s">
        <v>220</v>
      </c>
      <c r="C30140" s="113">
        <v>1994</v>
      </c>
      <c r="D30140" s="113" t="s">
        <v>132</v>
      </c>
      <c r="E30140" s="113" t="s">
        <v>203</v>
      </c>
      <c r="F30140" s="113" t="s">
        <v>200</v>
      </c>
      <c r="G30140" s="113">
        <v>315.85320000000002</v>
      </c>
    </row>
    <row r="30141" spans="1:7" x14ac:dyDescent="0.25">
      <c r="A30141" s="108" t="str">
        <f t="shared" si="471"/>
        <v>EU27_1994_3D_NOx</v>
      </c>
      <c r="B30141" s="113" t="s">
        <v>220</v>
      </c>
      <c r="C30141" s="113">
        <v>1994</v>
      </c>
      <c r="D30141" s="113" t="s">
        <v>206</v>
      </c>
      <c r="E30141" s="113" t="s">
        <v>199</v>
      </c>
      <c r="F30141" s="113" t="s">
        <v>200</v>
      </c>
      <c r="G30141" s="113">
        <v>745.52638999999999</v>
      </c>
    </row>
    <row r="30142" spans="1:7" x14ac:dyDescent="0.25">
      <c r="A30142" s="108" t="str">
        <f t="shared" si="471"/>
        <v>EU27_1995_NATIONAL TOTAL_NOx</v>
      </c>
      <c r="B30142" s="113" t="s">
        <v>220</v>
      </c>
      <c r="C30142" s="113">
        <v>1995</v>
      </c>
      <c r="D30142" s="113" t="s">
        <v>122</v>
      </c>
      <c r="E30142" s="113" t="s">
        <v>199</v>
      </c>
      <c r="F30142" s="113" t="s">
        <v>200</v>
      </c>
      <c r="G30142" s="113">
        <v>13059.221621406299</v>
      </c>
    </row>
    <row r="30143" spans="1:7" x14ac:dyDescent="0.25">
      <c r="A30143" s="108" t="str">
        <f t="shared" si="471"/>
        <v>EU27_1995_NATIONAL TOTAL_NMVOC</v>
      </c>
      <c r="B30143" s="113" t="s">
        <v>220</v>
      </c>
      <c r="C30143" s="113">
        <v>1995</v>
      </c>
      <c r="D30143" s="113" t="s">
        <v>122</v>
      </c>
      <c r="E30143" s="113" t="s">
        <v>123</v>
      </c>
      <c r="F30143" s="113" t="s">
        <v>200</v>
      </c>
      <c r="G30143" s="113">
        <v>13058.798853026001</v>
      </c>
    </row>
    <row r="30144" spans="1:7" x14ac:dyDescent="0.25">
      <c r="A30144" s="108" t="str">
        <f t="shared" si="471"/>
        <v>EU27_1995_NATIONAL TOTAL_SOx</v>
      </c>
      <c r="B30144" s="113" t="s">
        <v>220</v>
      </c>
      <c r="C30144" s="113">
        <v>1995</v>
      </c>
      <c r="D30144" s="113" t="s">
        <v>122</v>
      </c>
      <c r="E30144" s="113" t="s">
        <v>201</v>
      </c>
      <c r="F30144" s="113" t="s">
        <v>200</v>
      </c>
      <c r="G30144" s="113">
        <v>14305.1394205449</v>
      </c>
    </row>
    <row r="30145" spans="1:7" x14ac:dyDescent="0.25">
      <c r="A30145" s="108" t="str">
        <f t="shared" si="471"/>
        <v>EU27_1995_NATIONAL TOTAL_NH3</v>
      </c>
      <c r="B30145" s="113" t="s">
        <v>220</v>
      </c>
      <c r="C30145" s="113">
        <v>1995</v>
      </c>
      <c r="D30145" s="113" t="s">
        <v>122</v>
      </c>
      <c r="E30145" s="113" t="s">
        <v>124</v>
      </c>
      <c r="F30145" s="113" t="s">
        <v>200</v>
      </c>
      <c r="G30145" s="113">
        <v>4246.5700884139997</v>
      </c>
    </row>
    <row r="30146" spans="1:7" x14ac:dyDescent="0.25">
      <c r="A30146" s="108" t="str">
        <f t="shared" si="471"/>
        <v>EU27_1995_NATIONAL TOTAL_PM2.5</v>
      </c>
      <c r="B30146" s="113" t="s">
        <v>220</v>
      </c>
      <c r="C30146" s="113">
        <v>1995</v>
      </c>
      <c r="D30146" s="113" t="s">
        <v>122</v>
      </c>
      <c r="E30146" s="113" t="s">
        <v>203</v>
      </c>
      <c r="F30146" s="113" t="s">
        <v>200</v>
      </c>
      <c r="G30146" s="113">
        <v>2404.9687366779299</v>
      </c>
    </row>
    <row r="30147" spans="1:7" x14ac:dyDescent="0.25">
      <c r="A30147" s="108" t="str">
        <f t="shared" si="471"/>
        <v>EU27_1995_NATIONAL TOTAL_Pb</v>
      </c>
      <c r="B30147" s="113" t="s">
        <v>220</v>
      </c>
      <c r="C30147" s="113">
        <v>1995</v>
      </c>
      <c r="D30147" s="113" t="s">
        <v>122</v>
      </c>
      <c r="E30147" s="113" t="s">
        <v>125</v>
      </c>
      <c r="F30147" s="113" t="s">
        <v>200</v>
      </c>
      <c r="G30147" s="113">
        <v>8.9489813241010996</v>
      </c>
    </row>
    <row r="30148" spans="1:7" x14ac:dyDescent="0.25">
      <c r="A30148" s="108" t="str">
        <f t="shared" si="471"/>
        <v>EU27_1995_NATIONAL TOTAL_Cd</v>
      </c>
      <c r="B30148" s="113" t="s">
        <v>220</v>
      </c>
      <c r="C30148" s="113">
        <v>1995</v>
      </c>
      <c r="D30148" s="113" t="s">
        <v>122</v>
      </c>
      <c r="E30148" s="113" t="s">
        <v>126</v>
      </c>
      <c r="F30148" s="113" t="s">
        <v>200</v>
      </c>
      <c r="G30148" s="113">
        <v>0.124956149896207</v>
      </c>
    </row>
    <row r="30149" spans="1:7" x14ac:dyDescent="0.25">
      <c r="A30149" s="108" t="str">
        <f t="shared" si="471"/>
        <v>EU27_1995_NATIONAL TOTAL_Hg</v>
      </c>
      <c r="B30149" s="113" t="s">
        <v>220</v>
      </c>
      <c r="C30149" s="113">
        <v>1995</v>
      </c>
      <c r="D30149" s="113" t="s">
        <v>122</v>
      </c>
      <c r="E30149" s="113" t="s">
        <v>127</v>
      </c>
      <c r="F30149" s="113" t="s">
        <v>200</v>
      </c>
      <c r="G30149" s="113">
        <v>0.11231157270664401</v>
      </c>
    </row>
    <row r="30150" spans="1:7" x14ac:dyDescent="0.25">
      <c r="A30150" s="108" t="str">
        <f t="shared" si="471"/>
        <v>EU27_1995_NATIONAL TOTAL_DIOX</v>
      </c>
      <c r="B30150" s="113" t="s">
        <v>220</v>
      </c>
      <c r="C30150" s="113">
        <v>1995</v>
      </c>
      <c r="D30150" s="113" t="s">
        <v>122</v>
      </c>
      <c r="E30150" s="113" t="s">
        <v>128</v>
      </c>
      <c r="F30150" s="113" t="s">
        <v>200</v>
      </c>
      <c r="G30150" s="150">
        <v>1.0004589145978199E-5</v>
      </c>
    </row>
    <row r="30151" spans="1:7" x14ac:dyDescent="0.25">
      <c r="A30151" s="108" t="str">
        <f t="shared" ref="A30151:A30214" si="472">CONCATENATE(B30151,"_",C30151,"_",D30151,"_",E30151)</f>
        <v>EU27_1995_NATIONAL TOTAL_PAH</v>
      </c>
      <c r="B30151" s="113" t="s">
        <v>220</v>
      </c>
      <c r="C30151" s="113">
        <v>1995</v>
      </c>
      <c r="D30151" s="113" t="s">
        <v>122</v>
      </c>
      <c r="E30151" s="113" t="s">
        <v>129</v>
      </c>
      <c r="F30151" s="113" t="s">
        <v>200</v>
      </c>
      <c r="G30151" s="113">
        <v>1.24174513551109</v>
      </c>
    </row>
    <row r="30152" spans="1:7" x14ac:dyDescent="0.25">
      <c r="A30152" s="108" t="str">
        <f t="shared" si="472"/>
        <v>EU27_1995_NATIONAL TOTAL_HCB</v>
      </c>
      <c r="B30152" s="113" t="s">
        <v>220</v>
      </c>
      <c r="C30152" s="113">
        <v>1995</v>
      </c>
      <c r="D30152" s="113" t="s">
        <v>122</v>
      </c>
      <c r="E30152" s="113" t="s">
        <v>130</v>
      </c>
      <c r="F30152" s="113" t="s">
        <v>200</v>
      </c>
      <c r="G30152" s="113">
        <v>4.1740826332453997E-3</v>
      </c>
    </row>
    <row r="30153" spans="1:7" x14ac:dyDescent="0.25">
      <c r="A30153" s="108" t="str">
        <f t="shared" si="472"/>
        <v>EU27_1995_NATIONAL TOTAL_PCB</v>
      </c>
      <c r="B30153" s="113" t="s">
        <v>220</v>
      </c>
      <c r="C30153" s="113">
        <v>1995</v>
      </c>
      <c r="D30153" s="113" t="s">
        <v>122</v>
      </c>
      <c r="E30153" s="113" t="s">
        <v>259</v>
      </c>
      <c r="F30153" s="113" t="s">
        <v>200</v>
      </c>
      <c r="G30153" s="113">
        <v>5.7125418635956401E-3</v>
      </c>
    </row>
    <row r="30154" spans="1:7" x14ac:dyDescent="0.25">
      <c r="A30154" s="108" t="str">
        <f t="shared" si="472"/>
        <v>EU27_1995_1A3(FU)_NOx</v>
      </c>
      <c r="B30154" s="113" t="s">
        <v>220</v>
      </c>
      <c r="C30154" s="113">
        <v>1995</v>
      </c>
      <c r="D30154" s="113" t="s">
        <v>134</v>
      </c>
      <c r="E30154" s="113" t="s">
        <v>199</v>
      </c>
      <c r="F30154" s="113" t="s">
        <v>200</v>
      </c>
      <c r="G30154" s="113">
        <v>532.98392000000001</v>
      </c>
    </row>
    <row r="30155" spans="1:7" x14ac:dyDescent="0.25">
      <c r="A30155" s="108" t="str">
        <f t="shared" si="472"/>
        <v>EU27_1995_1A3(FS)_NOx</v>
      </c>
      <c r="B30155" s="113" t="s">
        <v>220</v>
      </c>
      <c r="C30155" s="113">
        <v>1995</v>
      </c>
      <c r="D30155" s="113" t="s">
        <v>132</v>
      </c>
      <c r="E30155" s="113" t="s">
        <v>199</v>
      </c>
      <c r="F30155" s="113" t="s">
        <v>200</v>
      </c>
      <c r="G30155" s="113">
        <v>5711.4102000000003</v>
      </c>
    </row>
    <row r="30156" spans="1:7" x14ac:dyDescent="0.25">
      <c r="A30156" s="108" t="str">
        <f t="shared" si="472"/>
        <v>EU27_1995_1A3(FU)_NMVOC</v>
      </c>
      <c r="B30156" s="113" t="s">
        <v>220</v>
      </c>
      <c r="C30156" s="113">
        <v>1995</v>
      </c>
      <c r="D30156" s="113" t="s">
        <v>134</v>
      </c>
      <c r="E30156" s="113" t="s">
        <v>123</v>
      </c>
      <c r="F30156" s="113" t="s">
        <v>200</v>
      </c>
      <c r="G30156" s="113">
        <v>278.10685000000001</v>
      </c>
    </row>
    <row r="30157" spans="1:7" x14ac:dyDescent="0.25">
      <c r="A30157" s="108" t="str">
        <f t="shared" si="472"/>
        <v>EU27_1995_1A3(FS)_NMVOC</v>
      </c>
      <c r="B30157" s="113" t="s">
        <v>220</v>
      </c>
      <c r="C30157" s="113">
        <v>1995</v>
      </c>
      <c r="D30157" s="113" t="s">
        <v>132</v>
      </c>
      <c r="E30157" s="113" t="s">
        <v>123</v>
      </c>
      <c r="F30157" s="113" t="s">
        <v>200</v>
      </c>
      <c r="G30157" s="113">
        <v>3864.4409999999998</v>
      </c>
    </row>
    <row r="30158" spans="1:7" x14ac:dyDescent="0.25">
      <c r="A30158" s="108" t="str">
        <f t="shared" si="472"/>
        <v>EU27_1995_1A3(FU)_SOx</v>
      </c>
      <c r="B30158" s="113" t="s">
        <v>220</v>
      </c>
      <c r="C30158" s="113">
        <v>1995</v>
      </c>
      <c r="D30158" s="113" t="s">
        <v>134</v>
      </c>
      <c r="E30158" s="113" t="s">
        <v>201</v>
      </c>
      <c r="F30158" s="113" t="s">
        <v>200</v>
      </c>
      <c r="G30158" s="113">
        <v>36.3545096</v>
      </c>
    </row>
    <row r="30159" spans="1:7" x14ac:dyDescent="0.25">
      <c r="A30159" s="108" t="str">
        <f t="shared" si="472"/>
        <v>EU27_1995_1A3(FS)_SOx</v>
      </c>
      <c r="B30159" s="113" t="s">
        <v>220</v>
      </c>
      <c r="C30159" s="113">
        <v>1995</v>
      </c>
      <c r="D30159" s="113" t="s">
        <v>132</v>
      </c>
      <c r="E30159" s="113" t="s">
        <v>201</v>
      </c>
      <c r="F30159" s="113" t="s">
        <v>200</v>
      </c>
      <c r="G30159" s="113">
        <v>428.37709000000001</v>
      </c>
    </row>
    <row r="30160" spans="1:7" x14ac:dyDescent="0.25">
      <c r="A30160" s="108" t="str">
        <f t="shared" si="472"/>
        <v>EU27_1995_1A3(FU)_NH3</v>
      </c>
      <c r="B30160" s="113" t="s">
        <v>220</v>
      </c>
      <c r="C30160" s="113">
        <v>1995</v>
      </c>
      <c r="D30160" s="113" t="s">
        <v>134</v>
      </c>
      <c r="E30160" s="113" t="s">
        <v>124</v>
      </c>
      <c r="F30160" s="113" t="s">
        <v>200</v>
      </c>
      <c r="G30160" s="113">
        <v>5.5975333200000001</v>
      </c>
    </row>
    <row r="30161" spans="1:7" x14ac:dyDescent="0.25">
      <c r="A30161" s="108" t="str">
        <f t="shared" si="472"/>
        <v>EU27_1995_1A3(FS)_NH3</v>
      </c>
      <c r="B30161" s="113" t="s">
        <v>220</v>
      </c>
      <c r="C30161" s="113">
        <v>1995</v>
      </c>
      <c r="D30161" s="113" t="s">
        <v>132</v>
      </c>
      <c r="E30161" s="113" t="s">
        <v>124</v>
      </c>
      <c r="F30161" s="113" t="s">
        <v>200</v>
      </c>
      <c r="G30161" s="113">
        <v>50.311138999999997</v>
      </c>
    </row>
    <row r="30162" spans="1:7" x14ac:dyDescent="0.25">
      <c r="A30162" s="108" t="str">
        <f t="shared" si="472"/>
        <v>EU27_1995_1A3(FU)_PM2.5</v>
      </c>
      <c r="B30162" s="113" t="s">
        <v>220</v>
      </c>
      <c r="C30162" s="113">
        <v>1995</v>
      </c>
      <c r="D30162" s="113" t="s">
        <v>134</v>
      </c>
      <c r="E30162" s="113" t="s">
        <v>203</v>
      </c>
      <c r="F30162" s="113" t="s">
        <v>200</v>
      </c>
      <c r="G30162" s="113">
        <v>32.869025000000001</v>
      </c>
    </row>
    <row r="30163" spans="1:7" x14ac:dyDescent="0.25">
      <c r="A30163" s="108" t="str">
        <f t="shared" si="472"/>
        <v>EU27_1995_1A3(FS)_PM2.5</v>
      </c>
      <c r="B30163" s="113" t="s">
        <v>220</v>
      </c>
      <c r="C30163" s="113">
        <v>1995</v>
      </c>
      <c r="D30163" s="113" t="s">
        <v>132</v>
      </c>
      <c r="E30163" s="113" t="s">
        <v>203</v>
      </c>
      <c r="F30163" s="113" t="s">
        <v>200</v>
      </c>
      <c r="G30163" s="113">
        <v>312.21197000000001</v>
      </c>
    </row>
    <row r="30164" spans="1:7" x14ac:dyDescent="0.25">
      <c r="A30164" s="108" t="str">
        <f t="shared" si="472"/>
        <v>EU27_1995_3D_NOx</v>
      </c>
      <c r="B30164" s="113" t="s">
        <v>220</v>
      </c>
      <c r="C30164" s="113">
        <v>1995</v>
      </c>
      <c r="D30164" s="113" t="s">
        <v>206</v>
      </c>
      <c r="E30164" s="113" t="s">
        <v>199</v>
      </c>
      <c r="F30164" s="113" t="s">
        <v>200</v>
      </c>
      <c r="G30164" s="113">
        <v>742.67103999999995</v>
      </c>
    </row>
    <row r="30165" spans="1:7" x14ac:dyDescent="0.25">
      <c r="A30165" s="108" t="str">
        <f t="shared" si="472"/>
        <v>EU27_1996_NATIONAL TOTAL_NOx</v>
      </c>
      <c r="B30165" s="113" t="s">
        <v>220</v>
      </c>
      <c r="C30165" s="113">
        <v>1996</v>
      </c>
      <c r="D30165" s="113" t="s">
        <v>122</v>
      </c>
      <c r="E30165" s="113" t="s">
        <v>199</v>
      </c>
      <c r="F30165" s="113" t="s">
        <v>200</v>
      </c>
      <c r="G30165" s="113">
        <v>12957.576978631199</v>
      </c>
    </row>
    <row r="30166" spans="1:7" x14ac:dyDescent="0.25">
      <c r="A30166" s="108" t="str">
        <f t="shared" si="472"/>
        <v>EU27_1996_NATIONAL TOTAL_NMVOC</v>
      </c>
      <c r="B30166" s="113" t="s">
        <v>220</v>
      </c>
      <c r="C30166" s="113">
        <v>1996</v>
      </c>
      <c r="D30166" s="113" t="s">
        <v>122</v>
      </c>
      <c r="E30166" s="113" t="s">
        <v>123</v>
      </c>
      <c r="F30166" s="113" t="s">
        <v>200</v>
      </c>
      <c r="G30166" s="113">
        <v>12894.773498050999</v>
      </c>
    </row>
    <row r="30167" spans="1:7" x14ac:dyDescent="0.25">
      <c r="A30167" s="108" t="str">
        <f t="shared" si="472"/>
        <v>EU27_1996_NATIONAL TOTAL_SOx</v>
      </c>
      <c r="B30167" s="113" t="s">
        <v>220</v>
      </c>
      <c r="C30167" s="113">
        <v>1996</v>
      </c>
      <c r="D30167" s="113" t="s">
        <v>122</v>
      </c>
      <c r="E30167" s="113" t="s">
        <v>201</v>
      </c>
      <c r="F30167" s="113" t="s">
        <v>200</v>
      </c>
      <c r="G30167" s="113">
        <v>13471.3026939871</v>
      </c>
    </row>
    <row r="30168" spans="1:7" x14ac:dyDescent="0.25">
      <c r="A30168" s="108" t="str">
        <f t="shared" si="472"/>
        <v>EU27_1996_NATIONAL TOTAL_NH3</v>
      </c>
      <c r="B30168" s="113" t="s">
        <v>220</v>
      </c>
      <c r="C30168" s="113">
        <v>1996</v>
      </c>
      <c r="D30168" s="113" t="s">
        <v>122</v>
      </c>
      <c r="E30168" s="113" t="s">
        <v>124</v>
      </c>
      <c r="F30168" s="113" t="s">
        <v>200</v>
      </c>
      <c r="G30168" s="113">
        <v>4282.3377989156998</v>
      </c>
    </row>
    <row r="30169" spans="1:7" x14ac:dyDescent="0.25">
      <c r="A30169" s="108" t="str">
        <f t="shared" si="472"/>
        <v>EU27_1996_NATIONAL TOTAL_PM2.5</v>
      </c>
      <c r="B30169" s="113" t="s">
        <v>220</v>
      </c>
      <c r="C30169" s="113">
        <v>1996</v>
      </c>
      <c r="D30169" s="113" t="s">
        <v>122</v>
      </c>
      <c r="E30169" s="113" t="s">
        <v>203</v>
      </c>
      <c r="F30169" s="113" t="s">
        <v>200</v>
      </c>
      <c r="G30169" s="113">
        <v>2447.9093611122098</v>
      </c>
    </row>
    <row r="30170" spans="1:7" x14ac:dyDescent="0.25">
      <c r="A30170" s="108" t="str">
        <f t="shared" si="472"/>
        <v>EU27_1996_NATIONAL TOTAL_Pb</v>
      </c>
      <c r="B30170" s="113" t="s">
        <v>220</v>
      </c>
      <c r="C30170" s="113">
        <v>1996</v>
      </c>
      <c r="D30170" s="113" t="s">
        <v>122</v>
      </c>
      <c r="E30170" s="113" t="s">
        <v>125</v>
      </c>
      <c r="F30170" s="113" t="s">
        <v>200</v>
      </c>
      <c r="G30170" s="113">
        <v>7.71868863652311</v>
      </c>
    </row>
    <row r="30171" spans="1:7" x14ac:dyDescent="0.25">
      <c r="A30171" s="108" t="str">
        <f t="shared" si="472"/>
        <v>EU27_1996_NATIONAL TOTAL_Cd</v>
      </c>
      <c r="B30171" s="113" t="s">
        <v>220</v>
      </c>
      <c r="C30171" s="113">
        <v>1996</v>
      </c>
      <c r="D30171" s="113" t="s">
        <v>122</v>
      </c>
      <c r="E30171" s="113" t="s">
        <v>126</v>
      </c>
      <c r="F30171" s="113" t="s">
        <v>200</v>
      </c>
      <c r="G30171" s="113">
        <v>0.12655408182365699</v>
      </c>
    </row>
    <row r="30172" spans="1:7" x14ac:dyDescent="0.25">
      <c r="A30172" s="108" t="str">
        <f t="shared" si="472"/>
        <v>EU27_1996_NATIONAL TOTAL_Hg</v>
      </c>
      <c r="B30172" s="113" t="s">
        <v>220</v>
      </c>
      <c r="C30172" s="113">
        <v>1996</v>
      </c>
      <c r="D30172" s="113" t="s">
        <v>122</v>
      </c>
      <c r="E30172" s="113" t="s">
        <v>127</v>
      </c>
      <c r="F30172" s="113" t="s">
        <v>200</v>
      </c>
      <c r="G30172" s="113">
        <v>0.108212247013418</v>
      </c>
    </row>
    <row r="30173" spans="1:7" x14ac:dyDescent="0.25">
      <c r="A30173" s="108" t="str">
        <f t="shared" si="472"/>
        <v>EU27_1996_NATIONAL TOTAL_DIOX</v>
      </c>
      <c r="B30173" s="113" t="s">
        <v>220</v>
      </c>
      <c r="C30173" s="113">
        <v>1996</v>
      </c>
      <c r="D30173" s="113" t="s">
        <v>122</v>
      </c>
      <c r="E30173" s="113" t="s">
        <v>128</v>
      </c>
      <c r="F30173" s="113" t="s">
        <v>200</v>
      </c>
      <c r="G30173" s="150">
        <v>9.1710237010853795E-6</v>
      </c>
    </row>
    <row r="30174" spans="1:7" x14ac:dyDescent="0.25">
      <c r="A30174" s="108" t="str">
        <f t="shared" si="472"/>
        <v>EU27_1996_NATIONAL TOTAL_PAH</v>
      </c>
      <c r="B30174" s="113" t="s">
        <v>220</v>
      </c>
      <c r="C30174" s="113">
        <v>1996</v>
      </c>
      <c r="D30174" s="113" t="s">
        <v>122</v>
      </c>
      <c r="E30174" s="113" t="s">
        <v>129</v>
      </c>
      <c r="F30174" s="113" t="s">
        <v>200</v>
      </c>
      <c r="G30174" s="113">
        <v>1.2669903993866101</v>
      </c>
    </row>
    <row r="30175" spans="1:7" x14ac:dyDescent="0.25">
      <c r="A30175" s="108" t="str">
        <f t="shared" si="472"/>
        <v>EU27_1996_NATIONAL TOTAL_HCB</v>
      </c>
      <c r="B30175" s="113" t="s">
        <v>220</v>
      </c>
      <c r="C30175" s="113">
        <v>1996</v>
      </c>
      <c r="D30175" s="113" t="s">
        <v>122</v>
      </c>
      <c r="E30175" s="113" t="s">
        <v>130</v>
      </c>
      <c r="F30175" s="113" t="s">
        <v>200</v>
      </c>
      <c r="G30175" s="113">
        <v>4.2020329778946998E-3</v>
      </c>
    </row>
    <row r="30176" spans="1:7" x14ac:dyDescent="0.25">
      <c r="A30176" s="108" t="str">
        <f t="shared" si="472"/>
        <v>EU27_1996_NATIONAL TOTAL_PCB</v>
      </c>
      <c r="B30176" s="113" t="s">
        <v>220</v>
      </c>
      <c r="C30176" s="113">
        <v>1996</v>
      </c>
      <c r="D30176" s="113" t="s">
        <v>122</v>
      </c>
      <c r="E30176" s="113" t="s">
        <v>259</v>
      </c>
      <c r="F30176" s="113" t="s">
        <v>200</v>
      </c>
      <c r="G30176" s="113">
        <v>5.3862134559987196E-3</v>
      </c>
    </row>
    <row r="30177" spans="1:7" x14ac:dyDescent="0.25">
      <c r="A30177" s="108" t="str">
        <f t="shared" si="472"/>
        <v>EU27_1996_1A3(FU)_NOx</v>
      </c>
      <c r="B30177" s="113" t="s">
        <v>220</v>
      </c>
      <c r="C30177" s="113">
        <v>1996</v>
      </c>
      <c r="D30177" s="113" t="s">
        <v>134</v>
      </c>
      <c r="E30177" s="113" t="s">
        <v>199</v>
      </c>
      <c r="F30177" s="113" t="s">
        <v>200</v>
      </c>
      <c r="G30177" s="113">
        <v>519.15629000000001</v>
      </c>
    </row>
    <row r="30178" spans="1:7" x14ac:dyDescent="0.25">
      <c r="A30178" s="108" t="str">
        <f t="shared" si="472"/>
        <v>EU27_1996_1A3(FS)_NOx</v>
      </c>
      <c r="B30178" s="113" t="s">
        <v>220</v>
      </c>
      <c r="C30178" s="113">
        <v>1996</v>
      </c>
      <c r="D30178" s="113" t="s">
        <v>132</v>
      </c>
      <c r="E30178" s="113" t="s">
        <v>199</v>
      </c>
      <c r="F30178" s="113" t="s">
        <v>200</v>
      </c>
      <c r="G30178" s="113">
        <v>5607.6075000000001</v>
      </c>
    </row>
    <row r="30179" spans="1:7" x14ac:dyDescent="0.25">
      <c r="A30179" s="108" t="str">
        <f t="shared" si="472"/>
        <v>EU27_1996_1A3(FU)_NMVOC</v>
      </c>
      <c r="B30179" s="113" t="s">
        <v>220</v>
      </c>
      <c r="C30179" s="113">
        <v>1996</v>
      </c>
      <c r="D30179" s="113" t="s">
        <v>134</v>
      </c>
      <c r="E30179" s="113" t="s">
        <v>123</v>
      </c>
      <c r="F30179" s="113" t="s">
        <v>200</v>
      </c>
      <c r="G30179" s="113">
        <v>256.41430000000003</v>
      </c>
    </row>
    <row r="30180" spans="1:7" x14ac:dyDescent="0.25">
      <c r="A30180" s="108" t="str">
        <f t="shared" si="472"/>
        <v>EU27_1996_1A3(FS)_NMVOC</v>
      </c>
      <c r="B30180" s="113" t="s">
        <v>220</v>
      </c>
      <c r="C30180" s="113">
        <v>1996</v>
      </c>
      <c r="D30180" s="113" t="s">
        <v>132</v>
      </c>
      <c r="E30180" s="113" t="s">
        <v>123</v>
      </c>
      <c r="F30180" s="113" t="s">
        <v>200</v>
      </c>
      <c r="G30180" s="113">
        <v>3670.8710000000001</v>
      </c>
    </row>
    <row r="30181" spans="1:7" x14ac:dyDescent="0.25">
      <c r="A30181" s="108" t="str">
        <f t="shared" si="472"/>
        <v>EU27_1996_1A3(FU)_SOx</v>
      </c>
      <c r="B30181" s="113" t="s">
        <v>220</v>
      </c>
      <c r="C30181" s="113">
        <v>1996</v>
      </c>
      <c r="D30181" s="113" t="s">
        <v>134</v>
      </c>
      <c r="E30181" s="113" t="s">
        <v>201</v>
      </c>
      <c r="F30181" s="113" t="s">
        <v>200</v>
      </c>
      <c r="G30181" s="113">
        <v>28.159867899999998</v>
      </c>
    </row>
    <row r="30182" spans="1:7" x14ac:dyDescent="0.25">
      <c r="A30182" s="108" t="str">
        <f t="shared" si="472"/>
        <v>EU27_1996_1A3(FS)_SOx</v>
      </c>
      <c r="B30182" s="113" t="s">
        <v>220</v>
      </c>
      <c r="C30182" s="113">
        <v>1996</v>
      </c>
      <c r="D30182" s="113" t="s">
        <v>132</v>
      </c>
      <c r="E30182" s="113" t="s">
        <v>201</v>
      </c>
      <c r="F30182" s="113" t="s">
        <v>200</v>
      </c>
      <c r="G30182" s="113">
        <v>364.41233999999997</v>
      </c>
    </row>
    <row r="30183" spans="1:7" x14ac:dyDescent="0.25">
      <c r="A30183" s="108" t="str">
        <f t="shared" si="472"/>
        <v>EU27_1996_1A3(FU)_NH3</v>
      </c>
      <c r="B30183" s="113" t="s">
        <v>220</v>
      </c>
      <c r="C30183" s="113">
        <v>1996</v>
      </c>
      <c r="D30183" s="113" t="s">
        <v>134</v>
      </c>
      <c r="E30183" s="113" t="s">
        <v>124</v>
      </c>
      <c r="F30183" s="113" t="s">
        <v>200</v>
      </c>
      <c r="G30183" s="113">
        <v>6.5743410300000003</v>
      </c>
    </row>
    <row r="30184" spans="1:7" x14ac:dyDescent="0.25">
      <c r="A30184" s="108" t="str">
        <f t="shared" si="472"/>
        <v>EU27_1996_1A3(FS)_NH3</v>
      </c>
      <c r="B30184" s="113" t="s">
        <v>220</v>
      </c>
      <c r="C30184" s="113">
        <v>1996</v>
      </c>
      <c r="D30184" s="113" t="s">
        <v>132</v>
      </c>
      <c r="E30184" s="113" t="s">
        <v>124</v>
      </c>
      <c r="F30184" s="113" t="s">
        <v>200</v>
      </c>
      <c r="G30184" s="113">
        <v>58.373190000000001</v>
      </c>
    </row>
    <row r="30185" spans="1:7" x14ac:dyDescent="0.25">
      <c r="A30185" s="108" t="str">
        <f t="shared" si="472"/>
        <v>EU27_1996_1A3(FU)_PM2.5</v>
      </c>
      <c r="B30185" s="113" t="s">
        <v>220</v>
      </c>
      <c r="C30185" s="113">
        <v>1996</v>
      </c>
      <c r="D30185" s="113" t="s">
        <v>134</v>
      </c>
      <c r="E30185" s="113" t="s">
        <v>203</v>
      </c>
      <c r="F30185" s="113" t="s">
        <v>200</v>
      </c>
      <c r="G30185" s="113">
        <v>32.036138000000001</v>
      </c>
    </row>
    <row r="30186" spans="1:7" x14ac:dyDescent="0.25">
      <c r="A30186" s="108" t="str">
        <f t="shared" si="472"/>
        <v>EU27_1996_1A3(FS)_PM2.5</v>
      </c>
      <c r="B30186" s="113" t="s">
        <v>220</v>
      </c>
      <c r="C30186" s="113">
        <v>1996</v>
      </c>
      <c r="D30186" s="113" t="s">
        <v>132</v>
      </c>
      <c r="E30186" s="113" t="s">
        <v>203</v>
      </c>
      <c r="F30186" s="113" t="s">
        <v>200</v>
      </c>
      <c r="G30186" s="113">
        <v>308.25650000000002</v>
      </c>
    </row>
    <row r="30187" spans="1:7" x14ac:dyDescent="0.25">
      <c r="A30187" s="108" t="str">
        <f t="shared" si="472"/>
        <v>EU27_1996_3D_NOx</v>
      </c>
      <c r="B30187" s="113" t="s">
        <v>220</v>
      </c>
      <c r="C30187" s="113">
        <v>1996</v>
      </c>
      <c r="D30187" s="113" t="s">
        <v>206</v>
      </c>
      <c r="E30187" s="113" t="s">
        <v>199</v>
      </c>
      <c r="F30187" s="113" t="s">
        <v>200</v>
      </c>
      <c r="G30187" s="113">
        <v>758.97883999999999</v>
      </c>
    </row>
    <row r="30188" spans="1:7" x14ac:dyDescent="0.25">
      <c r="A30188" s="108" t="str">
        <f t="shared" si="472"/>
        <v>EU27_1997_NATIONAL TOTAL_NOx</v>
      </c>
      <c r="B30188" s="113" t="s">
        <v>220</v>
      </c>
      <c r="C30188" s="113">
        <v>1997</v>
      </c>
      <c r="D30188" s="113" t="s">
        <v>122</v>
      </c>
      <c r="E30188" s="113" t="s">
        <v>199</v>
      </c>
      <c r="F30188" s="113" t="s">
        <v>200</v>
      </c>
      <c r="G30188" s="113">
        <v>12537.151389320999</v>
      </c>
    </row>
    <row r="30189" spans="1:7" x14ac:dyDescent="0.25">
      <c r="A30189" s="108" t="str">
        <f t="shared" si="472"/>
        <v>EU27_1997_NATIONAL TOTAL_NMVOC</v>
      </c>
      <c r="B30189" s="113" t="s">
        <v>220</v>
      </c>
      <c r="C30189" s="113">
        <v>1997</v>
      </c>
      <c r="D30189" s="113" t="s">
        <v>122</v>
      </c>
      <c r="E30189" s="113" t="s">
        <v>123</v>
      </c>
      <c r="F30189" s="113" t="s">
        <v>200</v>
      </c>
      <c r="G30189" s="113">
        <v>12444.612995183999</v>
      </c>
    </row>
    <row r="30190" spans="1:7" x14ac:dyDescent="0.25">
      <c r="A30190" s="108" t="str">
        <f t="shared" si="472"/>
        <v>EU27_1997_NATIONAL TOTAL_SOx</v>
      </c>
      <c r="B30190" s="113" t="s">
        <v>220</v>
      </c>
      <c r="C30190" s="113">
        <v>1997</v>
      </c>
      <c r="D30190" s="113" t="s">
        <v>122</v>
      </c>
      <c r="E30190" s="113" t="s">
        <v>201</v>
      </c>
      <c r="F30190" s="113" t="s">
        <v>200</v>
      </c>
      <c r="G30190" s="113">
        <v>12462.0310238358</v>
      </c>
    </row>
    <row r="30191" spans="1:7" x14ac:dyDescent="0.25">
      <c r="A30191" s="108" t="str">
        <f t="shared" si="472"/>
        <v>EU27_1997_NATIONAL TOTAL_NH3</v>
      </c>
      <c r="B30191" s="113" t="s">
        <v>220</v>
      </c>
      <c r="C30191" s="113">
        <v>1997</v>
      </c>
      <c r="D30191" s="113" t="s">
        <v>122</v>
      </c>
      <c r="E30191" s="113" t="s">
        <v>124</v>
      </c>
      <c r="F30191" s="113" t="s">
        <v>200</v>
      </c>
      <c r="G30191" s="113">
        <v>4263.9397951627998</v>
      </c>
    </row>
    <row r="30192" spans="1:7" x14ac:dyDescent="0.25">
      <c r="A30192" s="108" t="str">
        <f t="shared" si="472"/>
        <v>EU27_1997_NATIONAL TOTAL_PM2.5</v>
      </c>
      <c r="B30192" s="113" t="s">
        <v>220</v>
      </c>
      <c r="C30192" s="113">
        <v>1997</v>
      </c>
      <c r="D30192" s="113" t="s">
        <v>122</v>
      </c>
      <c r="E30192" s="113" t="s">
        <v>203</v>
      </c>
      <c r="F30192" s="113" t="s">
        <v>200</v>
      </c>
      <c r="G30192" s="113">
        <v>2316.6202339831202</v>
      </c>
    </row>
    <row r="30193" spans="1:7" x14ac:dyDescent="0.25">
      <c r="A30193" s="108" t="str">
        <f t="shared" si="472"/>
        <v>EU27_1997_NATIONAL TOTAL_Pb</v>
      </c>
      <c r="B30193" s="113" t="s">
        <v>220</v>
      </c>
      <c r="C30193" s="113">
        <v>1997</v>
      </c>
      <c r="D30193" s="113" t="s">
        <v>122</v>
      </c>
      <c r="E30193" s="113" t="s">
        <v>125</v>
      </c>
      <c r="F30193" s="113" t="s">
        <v>200</v>
      </c>
      <c r="G30193" s="113">
        <v>6.9990903365169999</v>
      </c>
    </row>
    <row r="30194" spans="1:7" x14ac:dyDescent="0.25">
      <c r="A30194" s="108" t="str">
        <f t="shared" si="472"/>
        <v>EU27_1997_NATIONAL TOTAL_Cd</v>
      </c>
      <c r="B30194" s="113" t="s">
        <v>220</v>
      </c>
      <c r="C30194" s="113">
        <v>1997</v>
      </c>
      <c r="D30194" s="113" t="s">
        <v>122</v>
      </c>
      <c r="E30194" s="113" t="s">
        <v>126</v>
      </c>
      <c r="F30194" s="113" t="s">
        <v>200</v>
      </c>
      <c r="G30194" s="113">
        <v>0.12521831663783001</v>
      </c>
    </row>
    <row r="30195" spans="1:7" x14ac:dyDescent="0.25">
      <c r="A30195" s="108" t="str">
        <f t="shared" si="472"/>
        <v>EU27_1997_NATIONAL TOTAL_Hg</v>
      </c>
      <c r="B30195" s="113" t="s">
        <v>220</v>
      </c>
      <c r="C30195" s="113">
        <v>1997</v>
      </c>
      <c r="D30195" s="113" t="s">
        <v>122</v>
      </c>
      <c r="E30195" s="113" t="s">
        <v>127</v>
      </c>
      <c r="F30195" s="113" t="s">
        <v>200</v>
      </c>
      <c r="G30195" s="113">
        <v>0.101442474486029</v>
      </c>
    </row>
    <row r="30196" spans="1:7" x14ac:dyDescent="0.25">
      <c r="A30196" s="108" t="str">
        <f t="shared" si="472"/>
        <v>EU27_1997_NATIONAL TOTAL_DIOX</v>
      </c>
      <c r="B30196" s="113" t="s">
        <v>220</v>
      </c>
      <c r="C30196" s="113">
        <v>1997</v>
      </c>
      <c r="D30196" s="113" t="s">
        <v>122</v>
      </c>
      <c r="E30196" s="113" t="s">
        <v>128</v>
      </c>
      <c r="F30196" s="113" t="s">
        <v>200</v>
      </c>
      <c r="G30196" s="150">
        <v>9.0239128441780596E-6</v>
      </c>
    </row>
    <row r="30197" spans="1:7" x14ac:dyDescent="0.25">
      <c r="A30197" s="108" t="str">
        <f t="shared" si="472"/>
        <v>EU27_1997_NATIONAL TOTAL_PAH</v>
      </c>
      <c r="B30197" s="113" t="s">
        <v>220</v>
      </c>
      <c r="C30197" s="113">
        <v>1997</v>
      </c>
      <c r="D30197" s="113" t="s">
        <v>122</v>
      </c>
      <c r="E30197" s="113" t="s">
        <v>129</v>
      </c>
      <c r="F30197" s="113" t="s">
        <v>200</v>
      </c>
      <c r="G30197" s="113">
        <v>1.1873118371764</v>
      </c>
    </row>
    <row r="30198" spans="1:7" x14ac:dyDescent="0.25">
      <c r="A30198" s="108" t="str">
        <f t="shared" si="472"/>
        <v>EU27_1997_NATIONAL TOTAL_HCB</v>
      </c>
      <c r="B30198" s="113" t="s">
        <v>220</v>
      </c>
      <c r="C30198" s="113">
        <v>1997</v>
      </c>
      <c r="D30198" s="113" t="s">
        <v>122</v>
      </c>
      <c r="E30198" s="113" t="s">
        <v>130</v>
      </c>
      <c r="F30198" s="113" t="s">
        <v>200</v>
      </c>
      <c r="G30198" s="113">
        <v>4.3016861440928001E-3</v>
      </c>
    </row>
    <row r="30199" spans="1:7" x14ac:dyDescent="0.25">
      <c r="A30199" s="108" t="str">
        <f t="shared" si="472"/>
        <v>EU27_1997_NATIONAL TOTAL_PCB</v>
      </c>
      <c r="B30199" s="113" t="s">
        <v>220</v>
      </c>
      <c r="C30199" s="113">
        <v>1997</v>
      </c>
      <c r="D30199" s="113" t="s">
        <v>122</v>
      </c>
      <c r="E30199" s="113" t="s">
        <v>259</v>
      </c>
      <c r="F30199" s="113" t="s">
        <v>200</v>
      </c>
      <c r="G30199" s="113">
        <v>5.3685654517783904E-3</v>
      </c>
    </row>
    <row r="30200" spans="1:7" x14ac:dyDescent="0.25">
      <c r="A30200" s="108" t="str">
        <f t="shared" si="472"/>
        <v>EU27_1997_1A3(FU)_NOx</v>
      </c>
      <c r="B30200" s="113" t="s">
        <v>220</v>
      </c>
      <c r="C30200" s="113">
        <v>1997</v>
      </c>
      <c r="D30200" s="113" t="s">
        <v>134</v>
      </c>
      <c r="E30200" s="113" t="s">
        <v>199</v>
      </c>
      <c r="F30200" s="113" t="s">
        <v>200</v>
      </c>
      <c r="G30200" s="113">
        <v>493.74930000000001</v>
      </c>
    </row>
    <row r="30201" spans="1:7" x14ac:dyDescent="0.25">
      <c r="A30201" s="108" t="str">
        <f t="shared" si="472"/>
        <v>EU27_1997_1A3(FS)_NOx</v>
      </c>
      <c r="B30201" s="113" t="s">
        <v>220</v>
      </c>
      <c r="C30201" s="113">
        <v>1997</v>
      </c>
      <c r="D30201" s="113" t="s">
        <v>132</v>
      </c>
      <c r="E30201" s="113" t="s">
        <v>199</v>
      </c>
      <c r="F30201" s="113" t="s">
        <v>200</v>
      </c>
      <c r="G30201" s="113">
        <v>5426.4578000000001</v>
      </c>
    </row>
    <row r="30202" spans="1:7" x14ac:dyDescent="0.25">
      <c r="A30202" s="108" t="str">
        <f t="shared" si="472"/>
        <v>EU27_1997_1A3(FU)_NMVOC</v>
      </c>
      <c r="B30202" s="113" t="s">
        <v>220</v>
      </c>
      <c r="C30202" s="113">
        <v>1997</v>
      </c>
      <c r="D30202" s="113" t="s">
        <v>134</v>
      </c>
      <c r="E30202" s="113" t="s">
        <v>123</v>
      </c>
      <c r="F30202" s="113" t="s">
        <v>200</v>
      </c>
      <c r="G30202" s="113">
        <v>229.20077000000001</v>
      </c>
    </row>
    <row r="30203" spans="1:7" x14ac:dyDescent="0.25">
      <c r="A30203" s="108" t="str">
        <f t="shared" si="472"/>
        <v>EU27_1997_1A3(FS)_NMVOC</v>
      </c>
      <c r="B30203" s="113" t="s">
        <v>220</v>
      </c>
      <c r="C30203" s="113">
        <v>1997</v>
      </c>
      <c r="D30203" s="113" t="s">
        <v>132</v>
      </c>
      <c r="E30203" s="113" t="s">
        <v>123</v>
      </c>
      <c r="F30203" s="113" t="s">
        <v>200</v>
      </c>
      <c r="G30203" s="113">
        <v>3403.7449999999999</v>
      </c>
    </row>
    <row r="30204" spans="1:7" x14ac:dyDescent="0.25">
      <c r="A30204" s="108" t="str">
        <f t="shared" si="472"/>
        <v>EU27_1997_1A3(FU)_SOx</v>
      </c>
      <c r="B30204" s="113" t="s">
        <v>220</v>
      </c>
      <c r="C30204" s="113">
        <v>1997</v>
      </c>
      <c r="D30204" s="113" t="s">
        <v>134</v>
      </c>
      <c r="E30204" s="113" t="s">
        <v>201</v>
      </c>
      <c r="F30204" s="113" t="s">
        <v>200</v>
      </c>
      <c r="G30204" s="113">
        <v>22.6531524</v>
      </c>
    </row>
    <row r="30205" spans="1:7" x14ac:dyDescent="0.25">
      <c r="A30205" s="108" t="str">
        <f t="shared" si="472"/>
        <v>EU27_1997_1A3(FS)_SOx</v>
      </c>
      <c r="B30205" s="113" t="s">
        <v>220</v>
      </c>
      <c r="C30205" s="113">
        <v>1997</v>
      </c>
      <c r="D30205" s="113" t="s">
        <v>132</v>
      </c>
      <c r="E30205" s="113" t="s">
        <v>201</v>
      </c>
      <c r="F30205" s="113" t="s">
        <v>200</v>
      </c>
      <c r="G30205" s="113">
        <v>218.85178999999999</v>
      </c>
    </row>
    <row r="30206" spans="1:7" x14ac:dyDescent="0.25">
      <c r="A30206" s="108" t="str">
        <f t="shared" si="472"/>
        <v>EU27_1997_1A3(FU)_NH3</v>
      </c>
      <c r="B30206" s="113" t="s">
        <v>220</v>
      </c>
      <c r="C30206" s="113">
        <v>1997</v>
      </c>
      <c r="D30206" s="113" t="s">
        <v>134</v>
      </c>
      <c r="E30206" s="113" t="s">
        <v>124</v>
      </c>
      <c r="F30206" s="113" t="s">
        <v>200</v>
      </c>
      <c r="G30206" s="113">
        <v>7.7833351200000003</v>
      </c>
    </row>
    <row r="30207" spans="1:7" x14ac:dyDescent="0.25">
      <c r="A30207" s="108" t="str">
        <f t="shared" si="472"/>
        <v>EU27_1997_1A3(FS)_NH3</v>
      </c>
      <c r="B30207" s="113" t="s">
        <v>220</v>
      </c>
      <c r="C30207" s="113">
        <v>1997</v>
      </c>
      <c r="D30207" s="113" t="s">
        <v>132</v>
      </c>
      <c r="E30207" s="113" t="s">
        <v>124</v>
      </c>
      <c r="F30207" s="113" t="s">
        <v>200</v>
      </c>
      <c r="G30207" s="113">
        <v>67.031108000000003</v>
      </c>
    </row>
    <row r="30208" spans="1:7" x14ac:dyDescent="0.25">
      <c r="A30208" s="108" t="str">
        <f t="shared" si="472"/>
        <v>EU27_1997_1A3(FU)_PM2.5</v>
      </c>
      <c r="B30208" s="113" t="s">
        <v>220</v>
      </c>
      <c r="C30208" s="113">
        <v>1997</v>
      </c>
      <c r="D30208" s="113" t="s">
        <v>134</v>
      </c>
      <c r="E30208" s="113" t="s">
        <v>203</v>
      </c>
      <c r="F30208" s="113" t="s">
        <v>200</v>
      </c>
      <c r="G30208" s="113">
        <v>30.491776000000002</v>
      </c>
    </row>
    <row r="30209" spans="1:7" x14ac:dyDescent="0.25">
      <c r="A30209" s="108" t="str">
        <f t="shared" si="472"/>
        <v>EU27_1997_1A3(FS)_PM2.5</v>
      </c>
      <c r="B30209" s="113" t="s">
        <v>220</v>
      </c>
      <c r="C30209" s="113">
        <v>1997</v>
      </c>
      <c r="D30209" s="113" t="s">
        <v>132</v>
      </c>
      <c r="E30209" s="113" t="s">
        <v>203</v>
      </c>
      <c r="F30209" s="113" t="s">
        <v>200</v>
      </c>
      <c r="G30209" s="113">
        <v>297.8852</v>
      </c>
    </row>
    <row r="30210" spans="1:7" x14ac:dyDescent="0.25">
      <c r="A30210" s="108" t="str">
        <f t="shared" si="472"/>
        <v>EU27_1997_3D_NOx</v>
      </c>
      <c r="B30210" s="113" t="s">
        <v>220</v>
      </c>
      <c r="C30210" s="113">
        <v>1997</v>
      </c>
      <c r="D30210" s="113" t="s">
        <v>206</v>
      </c>
      <c r="E30210" s="113" t="s">
        <v>199</v>
      </c>
      <c r="F30210" s="113" t="s">
        <v>200</v>
      </c>
      <c r="G30210" s="113">
        <v>758.35883999999999</v>
      </c>
    </row>
    <row r="30211" spans="1:7" x14ac:dyDescent="0.25">
      <c r="A30211" s="108" t="str">
        <f t="shared" si="472"/>
        <v>EU27_1998_NATIONAL TOTAL_NOx</v>
      </c>
      <c r="B30211" s="113" t="s">
        <v>220</v>
      </c>
      <c r="C30211" s="113">
        <v>1998</v>
      </c>
      <c r="D30211" s="113" t="s">
        <v>122</v>
      </c>
      <c r="E30211" s="113" t="s">
        <v>199</v>
      </c>
      <c r="F30211" s="113" t="s">
        <v>200</v>
      </c>
      <c r="G30211" s="113">
        <v>12241.8153728368</v>
      </c>
    </row>
    <row r="30212" spans="1:7" x14ac:dyDescent="0.25">
      <c r="A30212" s="108" t="str">
        <f t="shared" si="472"/>
        <v>EU27_1998_NATIONAL TOTAL_NMVOC</v>
      </c>
      <c r="B30212" s="113" t="s">
        <v>220</v>
      </c>
      <c r="C30212" s="113">
        <v>1998</v>
      </c>
      <c r="D30212" s="113" t="s">
        <v>122</v>
      </c>
      <c r="E30212" s="113" t="s">
        <v>123</v>
      </c>
      <c r="F30212" s="113" t="s">
        <v>200</v>
      </c>
      <c r="G30212" s="113">
        <v>12030.095634052999</v>
      </c>
    </row>
    <row r="30213" spans="1:7" x14ac:dyDescent="0.25">
      <c r="A30213" s="108" t="str">
        <f t="shared" si="472"/>
        <v>EU27_1998_NATIONAL TOTAL_SOx</v>
      </c>
      <c r="B30213" s="113" t="s">
        <v>220</v>
      </c>
      <c r="C30213" s="113">
        <v>1998</v>
      </c>
      <c r="D30213" s="113" t="s">
        <v>122</v>
      </c>
      <c r="E30213" s="113" t="s">
        <v>201</v>
      </c>
      <c r="F30213" s="113" t="s">
        <v>200</v>
      </c>
      <c r="G30213" s="113">
        <v>11194.156815165001</v>
      </c>
    </row>
    <row r="30214" spans="1:7" x14ac:dyDescent="0.25">
      <c r="A30214" s="108" t="str">
        <f t="shared" si="472"/>
        <v>EU27_1998_NATIONAL TOTAL_NH3</v>
      </c>
      <c r="B30214" s="113" t="s">
        <v>220</v>
      </c>
      <c r="C30214" s="113">
        <v>1998</v>
      </c>
      <c r="D30214" s="113" t="s">
        <v>122</v>
      </c>
      <c r="E30214" s="113" t="s">
        <v>124</v>
      </c>
      <c r="F30214" s="113" t="s">
        <v>200</v>
      </c>
      <c r="G30214" s="113">
        <v>4269.8951046469001</v>
      </c>
    </row>
    <row r="30215" spans="1:7" x14ac:dyDescent="0.25">
      <c r="A30215" s="108" t="str">
        <f t="shared" ref="A30215:A30278" si="473">CONCATENATE(B30215,"_",C30215,"_",D30215,"_",E30215)</f>
        <v>EU27_1998_NATIONAL TOTAL_PM2.5</v>
      </c>
      <c r="B30215" s="113" t="s">
        <v>220</v>
      </c>
      <c r="C30215" s="113">
        <v>1998</v>
      </c>
      <c r="D30215" s="113" t="s">
        <v>122</v>
      </c>
      <c r="E30215" s="113" t="s">
        <v>203</v>
      </c>
      <c r="F30215" s="113" t="s">
        <v>200</v>
      </c>
      <c r="G30215" s="113">
        <v>2191.9978671868198</v>
      </c>
    </row>
    <row r="30216" spans="1:7" x14ac:dyDescent="0.25">
      <c r="A30216" s="108" t="str">
        <f t="shared" si="473"/>
        <v>EU27_1998_NATIONAL TOTAL_Pb</v>
      </c>
      <c r="B30216" s="113" t="s">
        <v>220</v>
      </c>
      <c r="C30216" s="113">
        <v>1998</v>
      </c>
      <c r="D30216" s="113" t="s">
        <v>122</v>
      </c>
      <c r="E30216" s="113" t="s">
        <v>125</v>
      </c>
      <c r="F30216" s="113" t="s">
        <v>200</v>
      </c>
      <c r="G30216" s="113">
        <v>6.34167056691836</v>
      </c>
    </row>
    <row r="30217" spans="1:7" x14ac:dyDescent="0.25">
      <c r="A30217" s="108" t="str">
        <f t="shared" si="473"/>
        <v>EU27_1998_NATIONAL TOTAL_Cd</v>
      </c>
      <c r="B30217" s="113" t="s">
        <v>220</v>
      </c>
      <c r="C30217" s="113">
        <v>1998</v>
      </c>
      <c r="D30217" s="113" t="s">
        <v>122</v>
      </c>
      <c r="E30217" s="113" t="s">
        <v>126</v>
      </c>
      <c r="F30217" s="113" t="s">
        <v>200</v>
      </c>
      <c r="G30217" s="113">
        <v>0.120120656033726</v>
      </c>
    </row>
    <row r="30218" spans="1:7" x14ac:dyDescent="0.25">
      <c r="A30218" s="108" t="str">
        <f t="shared" si="473"/>
        <v>EU27_1998_NATIONAL TOTAL_Hg</v>
      </c>
      <c r="B30218" s="113" t="s">
        <v>220</v>
      </c>
      <c r="C30218" s="113">
        <v>1998</v>
      </c>
      <c r="D30218" s="113" t="s">
        <v>122</v>
      </c>
      <c r="E30218" s="113" t="s">
        <v>127</v>
      </c>
      <c r="F30218" s="113" t="s">
        <v>200</v>
      </c>
      <c r="G30218" s="113">
        <v>9.6090303514592995E-2</v>
      </c>
    </row>
    <row r="30219" spans="1:7" x14ac:dyDescent="0.25">
      <c r="A30219" s="108" t="str">
        <f t="shared" si="473"/>
        <v>EU27_1998_NATIONAL TOTAL_DIOX</v>
      </c>
      <c r="B30219" s="113" t="s">
        <v>220</v>
      </c>
      <c r="C30219" s="113">
        <v>1998</v>
      </c>
      <c r="D30219" s="113" t="s">
        <v>122</v>
      </c>
      <c r="E30219" s="113" t="s">
        <v>128</v>
      </c>
      <c r="F30219" s="113" t="s">
        <v>200</v>
      </c>
      <c r="G30219" s="150">
        <v>7.7863413229393605E-6</v>
      </c>
    </row>
    <row r="30220" spans="1:7" x14ac:dyDescent="0.25">
      <c r="A30220" s="108" t="str">
        <f t="shared" si="473"/>
        <v>EU27_1998_NATIONAL TOTAL_PAH</v>
      </c>
      <c r="B30220" s="113" t="s">
        <v>220</v>
      </c>
      <c r="C30220" s="113">
        <v>1998</v>
      </c>
      <c r="D30220" s="113" t="s">
        <v>122</v>
      </c>
      <c r="E30220" s="113" t="s">
        <v>129</v>
      </c>
      <c r="F30220" s="113" t="s">
        <v>200</v>
      </c>
      <c r="G30220" s="113">
        <v>1.08186803780869</v>
      </c>
    </row>
    <row r="30221" spans="1:7" x14ac:dyDescent="0.25">
      <c r="A30221" s="108" t="str">
        <f t="shared" si="473"/>
        <v>EU27_1998_NATIONAL TOTAL_HCB</v>
      </c>
      <c r="B30221" s="113" t="s">
        <v>220</v>
      </c>
      <c r="C30221" s="113">
        <v>1998</v>
      </c>
      <c r="D30221" s="113" t="s">
        <v>122</v>
      </c>
      <c r="E30221" s="113" t="s">
        <v>130</v>
      </c>
      <c r="F30221" s="113" t="s">
        <v>200</v>
      </c>
      <c r="G30221" s="113">
        <v>4.6024001323864E-3</v>
      </c>
    </row>
    <row r="30222" spans="1:7" x14ac:dyDescent="0.25">
      <c r="A30222" s="108" t="str">
        <f t="shared" si="473"/>
        <v>EU27_1998_NATIONAL TOTAL_PCB</v>
      </c>
      <c r="B30222" s="113" t="s">
        <v>220</v>
      </c>
      <c r="C30222" s="113">
        <v>1998</v>
      </c>
      <c r="D30222" s="113" t="s">
        <v>122</v>
      </c>
      <c r="E30222" s="113" t="s">
        <v>259</v>
      </c>
      <c r="F30222" s="113" t="s">
        <v>200</v>
      </c>
      <c r="G30222" s="113">
        <v>5.23397204620579E-3</v>
      </c>
    </row>
    <row r="30223" spans="1:7" x14ac:dyDescent="0.25">
      <c r="A30223" s="108" t="str">
        <f t="shared" si="473"/>
        <v>EU27_1998_1A3(FU)_NOx</v>
      </c>
      <c r="B30223" s="113" t="s">
        <v>220</v>
      </c>
      <c r="C30223" s="113">
        <v>1998</v>
      </c>
      <c r="D30223" s="113" t="s">
        <v>134</v>
      </c>
      <c r="E30223" s="113" t="s">
        <v>199</v>
      </c>
      <c r="F30223" s="113" t="s">
        <v>200</v>
      </c>
      <c r="G30223" s="113">
        <v>485.85032999999999</v>
      </c>
    </row>
    <row r="30224" spans="1:7" x14ac:dyDescent="0.25">
      <c r="A30224" s="108" t="str">
        <f t="shared" si="473"/>
        <v>EU27_1998_1A3(FS)_NOx</v>
      </c>
      <c r="B30224" s="113" t="s">
        <v>220</v>
      </c>
      <c r="C30224" s="113">
        <v>1998</v>
      </c>
      <c r="D30224" s="113" t="s">
        <v>132</v>
      </c>
      <c r="E30224" s="113" t="s">
        <v>199</v>
      </c>
      <c r="F30224" s="113" t="s">
        <v>200</v>
      </c>
      <c r="G30224" s="113">
        <v>5361.0155000000004</v>
      </c>
    </row>
    <row r="30225" spans="1:7" x14ac:dyDescent="0.25">
      <c r="A30225" s="108" t="str">
        <f t="shared" si="473"/>
        <v>EU27_1998_1A3(FU)_NMVOC</v>
      </c>
      <c r="B30225" s="113" t="s">
        <v>220</v>
      </c>
      <c r="C30225" s="113">
        <v>1998</v>
      </c>
      <c r="D30225" s="113" t="s">
        <v>134</v>
      </c>
      <c r="E30225" s="113" t="s">
        <v>123</v>
      </c>
      <c r="F30225" s="113" t="s">
        <v>200</v>
      </c>
      <c r="G30225" s="113">
        <v>207.81959000000001</v>
      </c>
    </row>
    <row r="30226" spans="1:7" x14ac:dyDescent="0.25">
      <c r="A30226" s="108" t="str">
        <f t="shared" si="473"/>
        <v>EU27_1998_1A3(FS)_NMVOC</v>
      </c>
      <c r="B30226" s="113" t="s">
        <v>220</v>
      </c>
      <c r="C30226" s="113">
        <v>1998</v>
      </c>
      <c r="D30226" s="113" t="s">
        <v>132</v>
      </c>
      <c r="E30226" s="113" t="s">
        <v>123</v>
      </c>
      <c r="F30226" s="113" t="s">
        <v>200</v>
      </c>
      <c r="G30226" s="113">
        <v>3189.1309999999999</v>
      </c>
    </row>
    <row r="30227" spans="1:7" x14ac:dyDescent="0.25">
      <c r="A30227" s="108" t="str">
        <f t="shared" si="473"/>
        <v>EU27_1998_1A3(FU)_SOx</v>
      </c>
      <c r="B30227" s="113" t="s">
        <v>220</v>
      </c>
      <c r="C30227" s="113">
        <v>1998</v>
      </c>
      <c r="D30227" s="113" t="s">
        <v>134</v>
      </c>
      <c r="E30227" s="113" t="s">
        <v>201</v>
      </c>
      <c r="F30227" s="113" t="s">
        <v>200</v>
      </c>
      <c r="G30227" s="113">
        <v>23.536633200000001</v>
      </c>
    </row>
    <row r="30228" spans="1:7" x14ac:dyDescent="0.25">
      <c r="A30228" s="108" t="str">
        <f t="shared" si="473"/>
        <v>EU27_1998_1A3(FS)_SOx</v>
      </c>
      <c r="B30228" s="113" t="s">
        <v>220</v>
      </c>
      <c r="C30228" s="113">
        <v>1998</v>
      </c>
      <c r="D30228" s="113" t="s">
        <v>132</v>
      </c>
      <c r="E30228" s="113" t="s">
        <v>201</v>
      </c>
      <c r="F30228" s="113" t="s">
        <v>200</v>
      </c>
      <c r="G30228" s="113">
        <v>222.62996000000001</v>
      </c>
    </row>
    <row r="30229" spans="1:7" x14ac:dyDescent="0.25">
      <c r="A30229" s="108" t="str">
        <f t="shared" si="473"/>
        <v>EU27_1998_1A3(FU)_NH3</v>
      </c>
      <c r="B30229" s="113" t="s">
        <v>220</v>
      </c>
      <c r="C30229" s="113">
        <v>1998</v>
      </c>
      <c r="D30229" s="113" t="s">
        <v>134</v>
      </c>
      <c r="E30229" s="113" t="s">
        <v>124</v>
      </c>
      <c r="F30229" s="113" t="s">
        <v>200</v>
      </c>
      <c r="G30229" s="113">
        <v>8.6934644700000003</v>
      </c>
    </row>
    <row r="30230" spans="1:7" x14ac:dyDescent="0.25">
      <c r="A30230" s="108" t="str">
        <f t="shared" si="473"/>
        <v>EU27_1998_1A3(FS)_NH3</v>
      </c>
      <c r="B30230" s="113" t="s">
        <v>220</v>
      </c>
      <c r="C30230" s="113">
        <v>1998</v>
      </c>
      <c r="D30230" s="113" t="s">
        <v>132</v>
      </c>
      <c r="E30230" s="113" t="s">
        <v>124</v>
      </c>
      <c r="F30230" s="113" t="s">
        <v>200</v>
      </c>
      <c r="G30230" s="113">
        <v>75.397211999999996</v>
      </c>
    </row>
    <row r="30231" spans="1:7" x14ac:dyDescent="0.25">
      <c r="A30231" s="108" t="str">
        <f t="shared" si="473"/>
        <v>EU27_1998_1A3(FU)_PM2.5</v>
      </c>
      <c r="B30231" s="113" t="s">
        <v>220</v>
      </c>
      <c r="C30231" s="113">
        <v>1998</v>
      </c>
      <c r="D30231" s="113" t="s">
        <v>134</v>
      </c>
      <c r="E30231" s="113" t="s">
        <v>203</v>
      </c>
      <c r="F30231" s="113" t="s">
        <v>200</v>
      </c>
      <c r="G30231" s="113">
        <v>29.671305</v>
      </c>
    </row>
    <row r="30232" spans="1:7" x14ac:dyDescent="0.25">
      <c r="A30232" s="108" t="str">
        <f t="shared" si="473"/>
        <v>EU27_1998_1A3(FS)_PM2.5</v>
      </c>
      <c r="B30232" s="113" t="s">
        <v>220</v>
      </c>
      <c r="C30232" s="113">
        <v>1998</v>
      </c>
      <c r="D30232" s="113" t="s">
        <v>132</v>
      </c>
      <c r="E30232" s="113" t="s">
        <v>203</v>
      </c>
      <c r="F30232" s="113" t="s">
        <v>200</v>
      </c>
      <c r="G30232" s="113">
        <v>295.88389999999998</v>
      </c>
    </row>
    <row r="30233" spans="1:7" x14ac:dyDescent="0.25">
      <c r="A30233" s="108" t="str">
        <f t="shared" si="473"/>
        <v>EU27_1998_3D_NOx</v>
      </c>
      <c r="B30233" s="113" t="s">
        <v>220</v>
      </c>
      <c r="C30233" s="113">
        <v>1998</v>
      </c>
      <c r="D30233" s="113" t="s">
        <v>206</v>
      </c>
      <c r="E30233" s="113" t="s">
        <v>199</v>
      </c>
      <c r="F30233" s="113" t="s">
        <v>200</v>
      </c>
      <c r="G30233" s="113">
        <v>758.08950000000004</v>
      </c>
    </row>
    <row r="30234" spans="1:7" x14ac:dyDescent="0.25">
      <c r="A30234" s="108" t="str">
        <f t="shared" si="473"/>
        <v>EU27_1999_NATIONAL TOTAL_NOx</v>
      </c>
      <c r="B30234" s="113" t="s">
        <v>220</v>
      </c>
      <c r="C30234" s="113">
        <v>1999</v>
      </c>
      <c r="D30234" s="113" t="s">
        <v>122</v>
      </c>
      <c r="E30234" s="113" t="s">
        <v>199</v>
      </c>
      <c r="F30234" s="113" t="s">
        <v>200</v>
      </c>
      <c r="G30234" s="113">
        <v>11876.920106523599</v>
      </c>
    </row>
    <row r="30235" spans="1:7" x14ac:dyDescent="0.25">
      <c r="A30235" s="108" t="str">
        <f t="shared" si="473"/>
        <v>EU27_1999_NATIONAL TOTAL_NMVOC</v>
      </c>
      <c r="B30235" s="113" t="s">
        <v>220</v>
      </c>
      <c r="C30235" s="113">
        <v>1999</v>
      </c>
      <c r="D30235" s="113" t="s">
        <v>122</v>
      </c>
      <c r="E30235" s="113" t="s">
        <v>123</v>
      </c>
      <c r="F30235" s="113" t="s">
        <v>200</v>
      </c>
      <c r="G30235" s="113">
        <v>11503.276597280001</v>
      </c>
    </row>
    <row r="30236" spans="1:7" x14ac:dyDescent="0.25">
      <c r="A30236" s="108" t="str">
        <f t="shared" si="473"/>
        <v>EU27_1999_NATIONAL TOTAL_SOx</v>
      </c>
      <c r="B30236" s="113" t="s">
        <v>220</v>
      </c>
      <c r="C30236" s="113">
        <v>1999</v>
      </c>
      <c r="D30236" s="113" t="s">
        <v>122</v>
      </c>
      <c r="E30236" s="113" t="s">
        <v>201</v>
      </c>
      <c r="F30236" s="113" t="s">
        <v>200</v>
      </c>
      <c r="G30236" s="113">
        <v>9920.1295989940809</v>
      </c>
    </row>
    <row r="30237" spans="1:7" x14ac:dyDescent="0.25">
      <c r="A30237" s="108" t="str">
        <f t="shared" si="473"/>
        <v>EU27_1999_NATIONAL TOTAL_NH3</v>
      </c>
      <c r="B30237" s="113" t="s">
        <v>220</v>
      </c>
      <c r="C30237" s="113">
        <v>1999</v>
      </c>
      <c r="D30237" s="113" t="s">
        <v>122</v>
      </c>
      <c r="E30237" s="113" t="s">
        <v>124</v>
      </c>
      <c r="F30237" s="113" t="s">
        <v>200</v>
      </c>
      <c r="G30237" s="113">
        <v>4236.6452995373002</v>
      </c>
    </row>
    <row r="30238" spans="1:7" x14ac:dyDescent="0.25">
      <c r="A30238" s="108" t="str">
        <f t="shared" si="473"/>
        <v>EU27_1999_NATIONAL TOTAL_PM2.5</v>
      </c>
      <c r="B30238" s="113" t="s">
        <v>220</v>
      </c>
      <c r="C30238" s="113">
        <v>1999</v>
      </c>
      <c r="D30238" s="113" t="s">
        <v>122</v>
      </c>
      <c r="E30238" s="113" t="s">
        <v>203</v>
      </c>
      <c r="F30238" s="113" t="s">
        <v>200</v>
      </c>
      <c r="G30238" s="113">
        <v>2098.19155155727</v>
      </c>
    </row>
    <row r="30239" spans="1:7" x14ac:dyDescent="0.25">
      <c r="A30239" s="108" t="str">
        <f t="shared" si="473"/>
        <v>EU27_1999_NATIONAL TOTAL_Pb</v>
      </c>
      <c r="B30239" s="113" t="s">
        <v>220</v>
      </c>
      <c r="C30239" s="113">
        <v>1999</v>
      </c>
      <c r="D30239" s="113" t="s">
        <v>122</v>
      </c>
      <c r="E30239" s="113" t="s">
        <v>125</v>
      </c>
      <c r="F30239" s="113" t="s">
        <v>200</v>
      </c>
      <c r="G30239" s="113">
        <v>5.5747850051835401</v>
      </c>
    </row>
    <row r="30240" spans="1:7" x14ac:dyDescent="0.25">
      <c r="A30240" s="108" t="str">
        <f t="shared" si="473"/>
        <v>EU27_1999_NATIONAL TOTAL_Cd</v>
      </c>
      <c r="B30240" s="113" t="s">
        <v>220</v>
      </c>
      <c r="C30240" s="113">
        <v>1999</v>
      </c>
      <c r="D30240" s="113" t="s">
        <v>122</v>
      </c>
      <c r="E30240" s="113" t="s">
        <v>126</v>
      </c>
      <c r="F30240" s="113" t="s">
        <v>200</v>
      </c>
      <c r="G30240" s="113">
        <v>0.11547828643561101</v>
      </c>
    </row>
    <row r="30241" spans="1:7" x14ac:dyDescent="0.25">
      <c r="A30241" s="108" t="str">
        <f t="shared" si="473"/>
        <v>EU27_1999_NATIONAL TOTAL_Hg</v>
      </c>
      <c r="B30241" s="113" t="s">
        <v>220</v>
      </c>
      <c r="C30241" s="113">
        <v>1999</v>
      </c>
      <c r="D30241" s="113" t="s">
        <v>122</v>
      </c>
      <c r="E30241" s="113" t="s">
        <v>127</v>
      </c>
      <c r="F30241" s="113" t="s">
        <v>200</v>
      </c>
      <c r="G30241" s="113">
        <v>9.2417026006602995E-2</v>
      </c>
    </row>
    <row r="30242" spans="1:7" x14ac:dyDescent="0.25">
      <c r="A30242" s="108" t="str">
        <f t="shared" si="473"/>
        <v>EU27_1999_NATIONAL TOTAL_DIOX</v>
      </c>
      <c r="B30242" s="113" t="s">
        <v>220</v>
      </c>
      <c r="C30242" s="113">
        <v>1999</v>
      </c>
      <c r="D30242" s="113" t="s">
        <v>122</v>
      </c>
      <c r="E30242" s="113" t="s">
        <v>128</v>
      </c>
      <c r="F30242" s="113" t="s">
        <v>200</v>
      </c>
      <c r="G30242" s="150">
        <v>7.1259656389901596E-6</v>
      </c>
    </row>
    <row r="30243" spans="1:7" x14ac:dyDescent="0.25">
      <c r="A30243" s="108" t="str">
        <f t="shared" si="473"/>
        <v>EU27_1999_NATIONAL TOTAL_PAH</v>
      </c>
      <c r="B30243" s="113" t="s">
        <v>220</v>
      </c>
      <c r="C30243" s="113">
        <v>1999</v>
      </c>
      <c r="D30243" s="113" t="s">
        <v>122</v>
      </c>
      <c r="E30243" s="113" t="s">
        <v>129</v>
      </c>
      <c r="F30243" s="113" t="s">
        <v>200</v>
      </c>
      <c r="G30243" s="113">
        <v>0.97753039419101295</v>
      </c>
    </row>
    <row r="30244" spans="1:7" x14ac:dyDescent="0.25">
      <c r="A30244" s="108" t="str">
        <f t="shared" si="473"/>
        <v>EU27_1999_NATIONAL TOTAL_HCB</v>
      </c>
      <c r="B30244" s="113" t="s">
        <v>220</v>
      </c>
      <c r="C30244" s="113">
        <v>1999</v>
      </c>
      <c r="D30244" s="113" t="s">
        <v>122</v>
      </c>
      <c r="E30244" s="113" t="s">
        <v>130</v>
      </c>
      <c r="F30244" s="113" t="s">
        <v>200</v>
      </c>
      <c r="G30244" s="113">
        <v>4.4039486470773001E-3</v>
      </c>
    </row>
    <row r="30245" spans="1:7" x14ac:dyDescent="0.25">
      <c r="A30245" s="108" t="str">
        <f t="shared" si="473"/>
        <v>EU27_1999_NATIONAL TOTAL_PCB</v>
      </c>
      <c r="B30245" s="113" t="s">
        <v>220</v>
      </c>
      <c r="C30245" s="113">
        <v>1999</v>
      </c>
      <c r="D30245" s="113" t="s">
        <v>122</v>
      </c>
      <c r="E30245" s="113" t="s">
        <v>259</v>
      </c>
      <c r="F30245" s="113" t="s">
        <v>200</v>
      </c>
      <c r="G30245" s="113">
        <v>5.0061444830265603E-3</v>
      </c>
    </row>
    <row r="30246" spans="1:7" x14ac:dyDescent="0.25">
      <c r="A30246" s="108" t="str">
        <f t="shared" si="473"/>
        <v>EU27_1999_1A3(FU)_NOx</v>
      </c>
      <c r="B30246" s="113" t="s">
        <v>220</v>
      </c>
      <c r="C30246" s="113">
        <v>1999</v>
      </c>
      <c r="D30246" s="113" t="s">
        <v>134</v>
      </c>
      <c r="E30246" s="113" t="s">
        <v>199</v>
      </c>
      <c r="F30246" s="113" t="s">
        <v>200</v>
      </c>
      <c r="G30246" s="113">
        <v>481.71206000000001</v>
      </c>
    </row>
    <row r="30247" spans="1:7" x14ac:dyDescent="0.25">
      <c r="A30247" s="108" t="str">
        <f t="shared" si="473"/>
        <v>EU27_1999_1A3(FS)_NOx</v>
      </c>
      <c r="B30247" s="113" t="s">
        <v>220</v>
      </c>
      <c r="C30247" s="113">
        <v>1999</v>
      </c>
      <c r="D30247" s="113" t="s">
        <v>132</v>
      </c>
      <c r="E30247" s="113" t="s">
        <v>199</v>
      </c>
      <c r="F30247" s="113" t="s">
        <v>200</v>
      </c>
      <c r="G30247" s="113">
        <v>5220.1214</v>
      </c>
    </row>
    <row r="30248" spans="1:7" x14ac:dyDescent="0.25">
      <c r="A30248" s="108" t="str">
        <f t="shared" si="473"/>
        <v>EU27_1999_1A3(FU)_NMVOC</v>
      </c>
      <c r="B30248" s="113" t="s">
        <v>220</v>
      </c>
      <c r="C30248" s="113">
        <v>1999</v>
      </c>
      <c r="D30248" s="113" t="s">
        <v>134</v>
      </c>
      <c r="E30248" s="113" t="s">
        <v>123</v>
      </c>
      <c r="F30248" s="113" t="s">
        <v>200</v>
      </c>
      <c r="G30248" s="113">
        <v>187.77824000000001</v>
      </c>
    </row>
    <row r="30249" spans="1:7" x14ac:dyDescent="0.25">
      <c r="A30249" s="108" t="str">
        <f t="shared" si="473"/>
        <v>EU27_1999_1A3(FS)_NMVOC</v>
      </c>
      <c r="B30249" s="113" t="s">
        <v>220</v>
      </c>
      <c r="C30249" s="113">
        <v>1999</v>
      </c>
      <c r="D30249" s="113" t="s">
        <v>132</v>
      </c>
      <c r="E30249" s="113" t="s">
        <v>123</v>
      </c>
      <c r="F30249" s="113" t="s">
        <v>200</v>
      </c>
      <c r="G30249" s="113">
        <v>2944.25</v>
      </c>
    </row>
    <row r="30250" spans="1:7" x14ac:dyDescent="0.25">
      <c r="A30250" s="108" t="str">
        <f t="shared" si="473"/>
        <v>EU27_1999_1A3(FU)_SOx</v>
      </c>
      <c r="B30250" s="113" t="s">
        <v>220</v>
      </c>
      <c r="C30250" s="113">
        <v>1999</v>
      </c>
      <c r="D30250" s="113" t="s">
        <v>134</v>
      </c>
      <c r="E30250" s="113" t="s">
        <v>201</v>
      </c>
      <c r="F30250" s="113" t="s">
        <v>200</v>
      </c>
      <c r="G30250" s="113">
        <v>18.290581100000001</v>
      </c>
    </row>
    <row r="30251" spans="1:7" x14ac:dyDescent="0.25">
      <c r="A30251" s="108" t="str">
        <f t="shared" si="473"/>
        <v>EU27_1999_1A3(FS)_SOx</v>
      </c>
      <c r="B30251" s="113" t="s">
        <v>220</v>
      </c>
      <c r="C30251" s="113">
        <v>1999</v>
      </c>
      <c r="D30251" s="113" t="s">
        <v>132</v>
      </c>
      <c r="E30251" s="113" t="s">
        <v>201</v>
      </c>
      <c r="F30251" s="113" t="s">
        <v>200</v>
      </c>
      <c r="G30251" s="113">
        <v>195.89453</v>
      </c>
    </row>
    <row r="30252" spans="1:7" x14ac:dyDescent="0.25">
      <c r="A30252" s="108" t="str">
        <f t="shared" si="473"/>
        <v>EU27_1999_1A3(FU)_NH3</v>
      </c>
      <c r="B30252" s="113" t="s">
        <v>220</v>
      </c>
      <c r="C30252" s="113">
        <v>1999</v>
      </c>
      <c r="D30252" s="113" t="s">
        <v>134</v>
      </c>
      <c r="E30252" s="113" t="s">
        <v>124</v>
      </c>
      <c r="F30252" s="113" t="s">
        <v>200</v>
      </c>
      <c r="G30252" s="113">
        <v>9.9429151999999998</v>
      </c>
    </row>
    <row r="30253" spans="1:7" x14ac:dyDescent="0.25">
      <c r="A30253" s="108" t="str">
        <f t="shared" si="473"/>
        <v>EU27_1999_1A3(FS)_NH3</v>
      </c>
      <c r="B30253" s="113" t="s">
        <v>220</v>
      </c>
      <c r="C30253" s="113">
        <v>1999</v>
      </c>
      <c r="D30253" s="113" t="s">
        <v>132</v>
      </c>
      <c r="E30253" s="113" t="s">
        <v>124</v>
      </c>
      <c r="F30253" s="113" t="s">
        <v>200</v>
      </c>
      <c r="G30253" s="113">
        <v>82.427814999999995</v>
      </c>
    </row>
    <row r="30254" spans="1:7" x14ac:dyDescent="0.25">
      <c r="A30254" s="108" t="str">
        <f t="shared" si="473"/>
        <v>EU27_1999_1A3(FU)_PM2.5</v>
      </c>
      <c r="B30254" s="113" t="s">
        <v>220</v>
      </c>
      <c r="C30254" s="113">
        <v>1999</v>
      </c>
      <c r="D30254" s="113" t="s">
        <v>134</v>
      </c>
      <c r="E30254" s="113" t="s">
        <v>203</v>
      </c>
      <c r="F30254" s="113" t="s">
        <v>200</v>
      </c>
      <c r="G30254" s="113">
        <v>29.101579000000001</v>
      </c>
    </row>
    <row r="30255" spans="1:7" x14ac:dyDescent="0.25">
      <c r="A30255" s="108" t="str">
        <f t="shared" si="473"/>
        <v>EU27_1999_1A3(FS)_PM2.5</v>
      </c>
      <c r="B30255" s="113" t="s">
        <v>220</v>
      </c>
      <c r="C30255" s="113">
        <v>1999</v>
      </c>
      <c r="D30255" s="113" t="s">
        <v>132</v>
      </c>
      <c r="E30255" s="113" t="s">
        <v>203</v>
      </c>
      <c r="F30255" s="113" t="s">
        <v>200</v>
      </c>
      <c r="G30255" s="113">
        <v>290.40699999999998</v>
      </c>
    </row>
    <row r="30256" spans="1:7" x14ac:dyDescent="0.25">
      <c r="A30256" s="108" t="str">
        <f t="shared" si="473"/>
        <v>EU27_1999_3D_NOx</v>
      </c>
      <c r="B30256" s="113" t="s">
        <v>220</v>
      </c>
      <c r="C30256" s="113">
        <v>1999</v>
      </c>
      <c r="D30256" s="113" t="s">
        <v>206</v>
      </c>
      <c r="E30256" s="113" t="s">
        <v>199</v>
      </c>
      <c r="F30256" s="113" t="s">
        <v>200</v>
      </c>
      <c r="G30256" s="113">
        <v>758.95424000000003</v>
      </c>
    </row>
    <row r="30257" spans="1:7" x14ac:dyDescent="0.25">
      <c r="A30257" s="108" t="str">
        <f t="shared" si="473"/>
        <v>EU27_2000_NATIONAL TOTAL_NOx</v>
      </c>
      <c r="B30257" s="113" t="s">
        <v>220</v>
      </c>
      <c r="C30257" s="113">
        <v>2000</v>
      </c>
      <c r="D30257" s="113" t="s">
        <v>122</v>
      </c>
      <c r="E30257" s="113" t="s">
        <v>199</v>
      </c>
      <c r="F30257" s="113" t="s">
        <v>200</v>
      </c>
      <c r="G30257" s="113">
        <v>11506.922357592401</v>
      </c>
    </row>
    <row r="30258" spans="1:7" x14ac:dyDescent="0.25">
      <c r="A30258" s="108" t="str">
        <f t="shared" si="473"/>
        <v>EU27_2000_NATIONAL TOTAL_NMVOC</v>
      </c>
      <c r="B30258" s="113" t="s">
        <v>220</v>
      </c>
      <c r="C30258" s="113">
        <v>2000</v>
      </c>
      <c r="D30258" s="113" t="s">
        <v>122</v>
      </c>
      <c r="E30258" s="113" t="s">
        <v>123</v>
      </c>
      <c r="F30258" s="113" t="s">
        <v>200</v>
      </c>
      <c r="G30258" s="113">
        <v>10894.594092453999</v>
      </c>
    </row>
    <row r="30259" spans="1:7" x14ac:dyDescent="0.25">
      <c r="A30259" s="108" t="str">
        <f t="shared" si="473"/>
        <v>EU27_2000_NATIONAL TOTAL_SOx</v>
      </c>
      <c r="B30259" s="113" t="s">
        <v>220</v>
      </c>
      <c r="C30259" s="113">
        <v>2000</v>
      </c>
      <c r="D30259" s="113" t="s">
        <v>122</v>
      </c>
      <c r="E30259" s="113" t="s">
        <v>201</v>
      </c>
      <c r="F30259" s="113" t="s">
        <v>200</v>
      </c>
      <c r="G30259" s="113">
        <v>8873.6936301121805</v>
      </c>
    </row>
    <row r="30260" spans="1:7" x14ac:dyDescent="0.25">
      <c r="A30260" s="108" t="str">
        <f t="shared" si="473"/>
        <v>EU27_2000_NATIONAL TOTAL_NH3</v>
      </c>
      <c r="B30260" s="113" t="s">
        <v>220</v>
      </c>
      <c r="C30260" s="113">
        <v>2000</v>
      </c>
      <c r="D30260" s="113" t="s">
        <v>122</v>
      </c>
      <c r="E30260" s="113" t="s">
        <v>124</v>
      </c>
      <c r="F30260" s="113" t="s">
        <v>200</v>
      </c>
      <c r="G30260" s="113">
        <v>4163.2735142600004</v>
      </c>
    </row>
    <row r="30261" spans="1:7" x14ac:dyDescent="0.25">
      <c r="A30261" s="108" t="str">
        <f t="shared" si="473"/>
        <v>EU27_2000_NATIONAL TOTAL_PM2.5</v>
      </c>
      <c r="B30261" s="113" t="s">
        <v>220</v>
      </c>
      <c r="C30261" s="113">
        <v>2000</v>
      </c>
      <c r="D30261" s="113" t="s">
        <v>122</v>
      </c>
      <c r="E30261" s="113" t="s">
        <v>203</v>
      </c>
      <c r="F30261" s="113" t="s">
        <v>200</v>
      </c>
      <c r="G30261" s="113">
        <v>1981.4582854616101</v>
      </c>
    </row>
    <row r="30262" spans="1:7" x14ac:dyDescent="0.25">
      <c r="A30262" s="108" t="str">
        <f t="shared" si="473"/>
        <v>EU27_2000_NATIONAL TOTAL_Pb</v>
      </c>
      <c r="B30262" s="113" t="s">
        <v>220</v>
      </c>
      <c r="C30262" s="113">
        <v>2000</v>
      </c>
      <c r="D30262" s="113" t="s">
        <v>122</v>
      </c>
      <c r="E30262" s="113" t="s">
        <v>125</v>
      </c>
      <c r="F30262" s="113" t="s">
        <v>200</v>
      </c>
      <c r="G30262" s="113">
        <v>3.8057146339500001</v>
      </c>
    </row>
    <row r="30263" spans="1:7" x14ac:dyDescent="0.25">
      <c r="A30263" s="108" t="str">
        <f t="shared" si="473"/>
        <v>EU27_2000_NATIONAL TOTAL_Cd</v>
      </c>
      <c r="B30263" s="113" t="s">
        <v>220</v>
      </c>
      <c r="C30263" s="113">
        <v>2000</v>
      </c>
      <c r="D30263" s="113" t="s">
        <v>122</v>
      </c>
      <c r="E30263" s="113" t="s">
        <v>126</v>
      </c>
      <c r="F30263" s="113" t="s">
        <v>200</v>
      </c>
      <c r="G30263" s="113">
        <v>0.109226293778628</v>
      </c>
    </row>
    <row r="30264" spans="1:7" x14ac:dyDescent="0.25">
      <c r="A30264" s="108" t="str">
        <f t="shared" si="473"/>
        <v>EU27_2000_NATIONAL TOTAL_Hg</v>
      </c>
      <c r="B30264" s="113" t="s">
        <v>220</v>
      </c>
      <c r="C30264" s="113">
        <v>2000</v>
      </c>
      <c r="D30264" s="113" t="s">
        <v>122</v>
      </c>
      <c r="E30264" s="113" t="s">
        <v>127</v>
      </c>
      <c r="F30264" s="113" t="s">
        <v>200</v>
      </c>
      <c r="G30264" s="113">
        <v>9.0946449472635998E-2</v>
      </c>
    </row>
    <row r="30265" spans="1:7" x14ac:dyDescent="0.25">
      <c r="A30265" s="108" t="str">
        <f t="shared" si="473"/>
        <v>EU27_2000_NATIONAL TOTAL_DIOX</v>
      </c>
      <c r="B30265" s="113" t="s">
        <v>220</v>
      </c>
      <c r="C30265" s="113">
        <v>2000</v>
      </c>
      <c r="D30265" s="113" t="s">
        <v>122</v>
      </c>
      <c r="E30265" s="113" t="s">
        <v>128</v>
      </c>
      <c r="F30265" s="113" t="s">
        <v>200</v>
      </c>
      <c r="G30265" s="150">
        <v>7.6615712871417808E-6</v>
      </c>
    </row>
    <row r="30266" spans="1:7" x14ac:dyDescent="0.25">
      <c r="A30266" s="108" t="str">
        <f t="shared" si="473"/>
        <v>EU27_2000_NATIONAL TOTAL_PAH</v>
      </c>
      <c r="B30266" s="113" t="s">
        <v>220</v>
      </c>
      <c r="C30266" s="113">
        <v>2000</v>
      </c>
      <c r="D30266" s="113" t="s">
        <v>122</v>
      </c>
      <c r="E30266" s="113" t="s">
        <v>129</v>
      </c>
      <c r="F30266" s="113" t="s">
        <v>200</v>
      </c>
      <c r="G30266" s="113">
        <v>0.85456538491251999</v>
      </c>
    </row>
    <row r="30267" spans="1:7" x14ac:dyDescent="0.25">
      <c r="A30267" s="108" t="str">
        <f t="shared" si="473"/>
        <v>EU27_2000_NATIONAL TOTAL_HCB</v>
      </c>
      <c r="B30267" s="113" t="s">
        <v>220</v>
      </c>
      <c r="C30267" s="113">
        <v>2000</v>
      </c>
      <c r="D30267" s="113" t="s">
        <v>122</v>
      </c>
      <c r="E30267" s="113" t="s">
        <v>130</v>
      </c>
      <c r="F30267" s="113" t="s">
        <v>200</v>
      </c>
      <c r="G30267" s="113">
        <v>3.8693678069257002E-3</v>
      </c>
    </row>
    <row r="30268" spans="1:7" x14ac:dyDescent="0.25">
      <c r="A30268" s="108" t="str">
        <f t="shared" si="473"/>
        <v>EU27_2000_NATIONAL TOTAL_PCB</v>
      </c>
      <c r="B30268" s="113" t="s">
        <v>220</v>
      </c>
      <c r="C30268" s="113">
        <v>2000</v>
      </c>
      <c r="D30268" s="113" t="s">
        <v>122</v>
      </c>
      <c r="E30268" s="113" t="s">
        <v>259</v>
      </c>
      <c r="F30268" s="113" t="s">
        <v>200</v>
      </c>
      <c r="G30268" s="113">
        <v>4.7329343108686696E-3</v>
      </c>
    </row>
    <row r="30269" spans="1:7" x14ac:dyDescent="0.25">
      <c r="A30269" s="108" t="str">
        <f t="shared" si="473"/>
        <v>EU27_2000_1A3(FU)_NOx</v>
      </c>
      <c r="B30269" s="113" t="s">
        <v>220</v>
      </c>
      <c r="C30269" s="113">
        <v>2000</v>
      </c>
      <c r="D30269" s="113" t="s">
        <v>134</v>
      </c>
      <c r="E30269" s="113" t="s">
        <v>199</v>
      </c>
      <c r="F30269" s="113" t="s">
        <v>200</v>
      </c>
      <c r="G30269" s="113">
        <v>465.92012999999997</v>
      </c>
    </row>
    <row r="30270" spans="1:7" x14ac:dyDescent="0.25">
      <c r="A30270" s="108" t="str">
        <f t="shared" si="473"/>
        <v>EU27_2000_1A3(FS)_NOx</v>
      </c>
      <c r="B30270" s="113" t="s">
        <v>220</v>
      </c>
      <c r="C30270" s="113">
        <v>2000</v>
      </c>
      <c r="D30270" s="113" t="s">
        <v>132</v>
      </c>
      <c r="E30270" s="113" t="s">
        <v>199</v>
      </c>
      <c r="F30270" s="113" t="s">
        <v>200</v>
      </c>
      <c r="G30270" s="113">
        <v>4979.4364999999998</v>
      </c>
    </row>
    <row r="30271" spans="1:7" x14ac:dyDescent="0.25">
      <c r="A30271" s="108" t="str">
        <f t="shared" si="473"/>
        <v>EU27_2000_1A3(FU)_NMVOC</v>
      </c>
      <c r="B30271" s="113" t="s">
        <v>220</v>
      </c>
      <c r="C30271" s="113">
        <v>2000</v>
      </c>
      <c r="D30271" s="113" t="s">
        <v>134</v>
      </c>
      <c r="E30271" s="113" t="s">
        <v>123</v>
      </c>
      <c r="F30271" s="113" t="s">
        <v>200</v>
      </c>
      <c r="G30271" s="113">
        <v>160.73195999999999</v>
      </c>
    </row>
    <row r="30272" spans="1:7" x14ac:dyDescent="0.25">
      <c r="A30272" s="108" t="str">
        <f t="shared" si="473"/>
        <v>EU27_2000_1A3(FS)_NMVOC</v>
      </c>
      <c r="B30272" s="113" t="s">
        <v>220</v>
      </c>
      <c r="C30272" s="113">
        <v>2000</v>
      </c>
      <c r="D30272" s="113" t="s">
        <v>132</v>
      </c>
      <c r="E30272" s="113" t="s">
        <v>123</v>
      </c>
      <c r="F30272" s="113" t="s">
        <v>200</v>
      </c>
      <c r="G30272" s="113">
        <v>2554.7020000000002</v>
      </c>
    </row>
    <row r="30273" spans="1:7" x14ac:dyDescent="0.25">
      <c r="A30273" s="108" t="str">
        <f t="shared" si="473"/>
        <v>EU27_2000_1A3(FU)_SOx</v>
      </c>
      <c r="B30273" s="113" t="s">
        <v>220</v>
      </c>
      <c r="C30273" s="113">
        <v>2000</v>
      </c>
      <c r="D30273" s="113" t="s">
        <v>134</v>
      </c>
      <c r="E30273" s="113" t="s">
        <v>201</v>
      </c>
      <c r="F30273" s="113" t="s">
        <v>200</v>
      </c>
      <c r="G30273" s="113">
        <v>16.178619999999999</v>
      </c>
    </row>
    <row r="30274" spans="1:7" x14ac:dyDescent="0.25">
      <c r="A30274" s="108" t="str">
        <f t="shared" si="473"/>
        <v>EU27_2000_1A3(FS)_SOx</v>
      </c>
      <c r="B30274" s="113" t="s">
        <v>220</v>
      </c>
      <c r="C30274" s="113">
        <v>2000</v>
      </c>
      <c r="D30274" s="113" t="s">
        <v>132</v>
      </c>
      <c r="E30274" s="113" t="s">
        <v>201</v>
      </c>
      <c r="F30274" s="113" t="s">
        <v>200</v>
      </c>
      <c r="G30274" s="113">
        <v>123.420969</v>
      </c>
    </row>
    <row r="30275" spans="1:7" x14ac:dyDescent="0.25">
      <c r="A30275" s="108" t="str">
        <f t="shared" si="473"/>
        <v>EU27_2000_1A3(FU)_NH3</v>
      </c>
      <c r="B30275" s="113" t="s">
        <v>220</v>
      </c>
      <c r="C30275" s="113">
        <v>2000</v>
      </c>
      <c r="D30275" s="113" t="s">
        <v>134</v>
      </c>
      <c r="E30275" s="113" t="s">
        <v>124</v>
      </c>
      <c r="F30275" s="113" t="s">
        <v>200</v>
      </c>
      <c r="G30275" s="113">
        <v>11.08173642</v>
      </c>
    </row>
    <row r="30276" spans="1:7" x14ac:dyDescent="0.25">
      <c r="A30276" s="108" t="str">
        <f t="shared" si="473"/>
        <v>EU27_2000_1A3(FS)_NH3</v>
      </c>
      <c r="B30276" s="113" t="s">
        <v>220</v>
      </c>
      <c r="C30276" s="113">
        <v>2000</v>
      </c>
      <c r="D30276" s="113" t="s">
        <v>132</v>
      </c>
      <c r="E30276" s="113" t="s">
        <v>124</v>
      </c>
      <c r="F30276" s="113" t="s">
        <v>200</v>
      </c>
      <c r="G30276" s="113">
        <v>100.108189</v>
      </c>
    </row>
    <row r="30277" spans="1:7" x14ac:dyDescent="0.25">
      <c r="A30277" s="108" t="str">
        <f t="shared" si="473"/>
        <v>EU27_2000_1A3(FU)_PM2.5</v>
      </c>
      <c r="B30277" s="113" t="s">
        <v>220</v>
      </c>
      <c r="C30277" s="113">
        <v>2000</v>
      </c>
      <c r="D30277" s="113" t="s">
        <v>134</v>
      </c>
      <c r="E30277" s="113" t="s">
        <v>203</v>
      </c>
      <c r="F30277" s="113" t="s">
        <v>200</v>
      </c>
      <c r="G30277" s="113">
        <v>28.136673999999999</v>
      </c>
    </row>
    <row r="30278" spans="1:7" x14ac:dyDescent="0.25">
      <c r="A30278" s="108" t="str">
        <f t="shared" si="473"/>
        <v>EU27_2000_1A3(FS)_PM2.5</v>
      </c>
      <c r="B30278" s="113" t="s">
        <v>220</v>
      </c>
      <c r="C30278" s="113">
        <v>2000</v>
      </c>
      <c r="D30278" s="113" t="s">
        <v>132</v>
      </c>
      <c r="E30278" s="113" t="s">
        <v>203</v>
      </c>
      <c r="F30278" s="113" t="s">
        <v>200</v>
      </c>
      <c r="G30278" s="113">
        <v>276.48081999999999</v>
      </c>
    </row>
    <row r="30279" spans="1:7" x14ac:dyDescent="0.25">
      <c r="A30279" s="108" t="str">
        <f t="shared" ref="A30279:A30342" si="474">CONCATENATE(B30279,"_",C30279,"_",D30279,"_",E30279)</f>
        <v>EU27_2000_3D_NOx</v>
      </c>
      <c r="B30279" s="113" t="s">
        <v>220</v>
      </c>
      <c r="C30279" s="113">
        <v>2000</v>
      </c>
      <c r="D30279" s="113" t="s">
        <v>206</v>
      </c>
      <c r="E30279" s="113" t="s">
        <v>199</v>
      </c>
      <c r="F30279" s="113" t="s">
        <v>200</v>
      </c>
      <c r="G30279" s="113">
        <v>757.90768000000003</v>
      </c>
    </row>
    <row r="30280" spans="1:7" x14ac:dyDescent="0.25">
      <c r="A30280" s="108" t="str">
        <f t="shared" si="474"/>
        <v>EU27_2001_NATIONAL TOTAL_NOx</v>
      </c>
      <c r="B30280" s="113" t="s">
        <v>220</v>
      </c>
      <c r="C30280" s="113">
        <v>2001</v>
      </c>
      <c r="D30280" s="113" t="s">
        <v>122</v>
      </c>
      <c r="E30280" s="113" t="s">
        <v>199</v>
      </c>
      <c r="F30280" s="113" t="s">
        <v>200</v>
      </c>
      <c r="G30280" s="113">
        <v>11336.255679154199</v>
      </c>
    </row>
    <row r="30281" spans="1:7" x14ac:dyDescent="0.25">
      <c r="A30281" s="108" t="str">
        <f t="shared" si="474"/>
        <v>EU27_2001_NATIONAL TOTAL_NMVOC</v>
      </c>
      <c r="B30281" s="113" t="s">
        <v>220</v>
      </c>
      <c r="C30281" s="113">
        <v>2001</v>
      </c>
      <c r="D30281" s="113" t="s">
        <v>122</v>
      </c>
      <c r="E30281" s="113" t="s">
        <v>123</v>
      </c>
      <c r="F30281" s="113" t="s">
        <v>200</v>
      </c>
      <c r="G30281" s="113">
        <v>10503.197913456001</v>
      </c>
    </row>
    <row r="30282" spans="1:7" x14ac:dyDescent="0.25">
      <c r="A30282" s="108" t="str">
        <f t="shared" si="474"/>
        <v>EU27_2001_NATIONAL TOTAL_SOx</v>
      </c>
      <c r="B30282" s="113" t="s">
        <v>220</v>
      </c>
      <c r="C30282" s="113">
        <v>2001</v>
      </c>
      <c r="D30282" s="113" t="s">
        <v>122</v>
      </c>
      <c r="E30282" s="113" t="s">
        <v>201</v>
      </c>
      <c r="F30282" s="113" t="s">
        <v>200</v>
      </c>
      <c r="G30282" s="113">
        <v>8471.7981530769594</v>
      </c>
    </row>
    <row r="30283" spans="1:7" x14ac:dyDescent="0.25">
      <c r="A30283" s="108" t="str">
        <f t="shared" si="474"/>
        <v>EU27_2001_NATIONAL TOTAL_NH3</v>
      </c>
      <c r="B30283" s="113" t="s">
        <v>220</v>
      </c>
      <c r="C30283" s="113">
        <v>2001</v>
      </c>
      <c r="D30283" s="113" t="s">
        <v>122</v>
      </c>
      <c r="E30283" s="113" t="s">
        <v>124</v>
      </c>
      <c r="F30283" s="113" t="s">
        <v>200</v>
      </c>
      <c r="G30283" s="113">
        <v>4134.1557526733004</v>
      </c>
    </row>
    <row r="30284" spans="1:7" x14ac:dyDescent="0.25">
      <c r="A30284" s="108" t="str">
        <f t="shared" si="474"/>
        <v>EU27_2001_NATIONAL TOTAL_PM2.5</v>
      </c>
      <c r="B30284" s="113" t="s">
        <v>220</v>
      </c>
      <c r="C30284" s="113">
        <v>2001</v>
      </c>
      <c r="D30284" s="113" t="s">
        <v>122</v>
      </c>
      <c r="E30284" s="113" t="s">
        <v>203</v>
      </c>
      <c r="F30284" s="113" t="s">
        <v>200</v>
      </c>
      <c r="G30284" s="113">
        <v>1956.7122277957999</v>
      </c>
    </row>
    <row r="30285" spans="1:7" x14ac:dyDescent="0.25">
      <c r="A30285" s="108" t="str">
        <f t="shared" si="474"/>
        <v>EU27_2001_NATIONAL TOTAL_Pb</v>
      </c>
      <c r="B30285" s="113" t="s">
        <v>220</v>
      </c>
      <c r="C30285" s="113">
        <v>2001</v>
      </c>
      <c r="D30285" s="113" t="s">
        <v>122</v>
      </c>
      <c r="E30285" s="113" t="s">
        <v>125</v>
      </c>
      <c r="F30285" s="113" t="s">
        <v>200</v>
      </c>
      <c r="G30285" s="113">
        <v>2.7758442562760002</v>
      </c>
    </row>
    <row r="30286" spans="1:7" x14ac:dyDescent="0.25">
      <c r="A30286" s="108" t="str">
        <f t="shared" si="474"/>
        <v>EU27_2001_NATIONAL TOTAL_Cd</v>
      </c>
      <c r="B30286" s="113" t="s">
        <v>220</v>
      </c>
      <c r="C30286" s="113">
        <v>2001</v>
      </c>
      <c r="D30286" s="113" t="s">
        <v>122</v>
      </c>
      <c r="E30286" s="113" t="s">
        <v>126</v>
      </c>
      <c r="F30286" s="113" t="s">
        <v>200</v>
      </c>
      <c r="G30286" s="113">
        <v>0.1035136434637</v>
      </c>
    </row>
    <row r="30287" spans="1:7" x14ac:dyDescent="0.25">
      <c r="A30287" s="108" t="str">
        <f t="shared" si="474"/>
        <v>EU27_2001_NATIONAL TOTAL_Hg</v>
      </c>
      <c r="B30287" s="113" t="s">
        <v>220</v>
      </c>
      <c r="C30287" s="113">
        <v>2001</v>
      </c>
      <c r="D30287" s="113" t="s">
        <v>122</v>
      </c>
      <c r="E30287" s="113" t="s">
        <v>127</v>
      </c>
      <c r="F30287" s="113" t="s">
        <v>200</v>
      </c>
      <c r="G30287" s="113">
        <v>8.4648419221271004E-2</v>
      </c>
    </row>
    <row r="30288" spans="1:7" x14ac:dyDescent="0.25">
      <c r="A30288" s="108" t="str">
        <f t="shared" si="474"/>
        <v>EU27_2001_NATIONAL TOTAL_DIOX</v>
      </c>
      <c r="B30288" s="113" t="s">
        <v>220</v>
      </c>
      <c r="C30288" s="113">
        <v>2001</v>
      </c>
      <c r="D30288" s="113" t="s">
        <v>122</v>
      </c>
      <c r="E30288" s="113" t="s">
        <v>128</v>
      </c>
      <c r="F30288" s="113" t="s">
        <v>200</v>
      </c>
      <c r="G30288" s="150">
        <v>6.7782264336370004E-6</v>
      </c>
    </row>
    <row r="30289" spans="1:7" x14ac:dyDescent="0.25">
      <c r="A30289" s="108" t="str">
        <f t="shared" si="474"/>
        <v>EU27_2001_NATIONAL TOTAL_PAH</v>
      </c>
      <c r="B30289" s="113" t="s">
        <v>220</v>
      </c>
      <c r="C30289" s="113">
        <v>2001</v>
      </c>
      <c r="D30289" s="113" t="s">
        <v>122</v>
      </c>
      <c r="E30289" s="113" t="s">
        <v>129</v>
      </c>
      <c r="F30289" s="113" t="s">
        <v>200</v>
      </c>
      <c r="G30289" s="113">
        <v>0.86629057020080003</v>
      </c>
    </row>
    <row r="30290" spans="1:7" x14ac:dyDescent="0.25">
      <c r="A30290" s="108" t="str">
        <f t="shared" si="474"/>
        <v>EU27_2001_NATIONAL TOTAL_HCB</v>
      </c>
      <c r="B30290" s="113" t="s">
        <v>220</v>
      </c>
      <c r="C30290" s="113">
        <v>2001</v>
      </c>
      <c r="D30290" s="113" t="s">
        <v>122</v>
      </c>
      <c r="E30290" s="113" t="s">
        <v>130</v>
      </c>
      <c r="F30290" s="113" t="s">
        <v>200</v>
      </c>
      <c r="G30290" s="113">
        <v>4.0000897750627996E-3</v>
      </c>
    </row>
    <row r="30291" spans="1:7" x14ac:dyDescent="0.25">
      <c r="A30291" s="108" t="str">
        <f t="shared" si="474"/>
        <v>EU27_2001_NATIONAL TOTAL_PCB</v>
      </c>
      <c r="B30291" s="113" t="s">
        <v>220</v>
      </c>
      <c r="C30291" s="113">
        <v>2001</v>
      </c>
      <c r="D30291" s="113" t="s">
        <v>122</v>
      </c>
      <c r="E30291" s="113" t="s">
        <v>259</v>
      </c>
      <c r="F30291" s="113" t="s">
        <v>200</v>
      </c>
      <c r="G30291" s="113">
        <v>4.3405011165228097E-3</v>
      </c>
    </row>
    <row r="30292" spans="1:7" x14ac:dyDescent="0.25">
      <c r="A30292" s="108" t="str">
        <f t="shared" si="474"/>
        <v>EU27_2001_1A3(FU)_NOx</v>
      </c>
      <c r="B30292" s="113" t="s">
        <v>220</v>
      </c>
      <c r="C30292" s="113">
        <v>2001</v>
      </c>
      <c r="D30292" s="113" t="s">
        <v>134</v>
      </c>
      <c r="E30292" s="113" t="s">
        <v>199</v>
      </c>
      <c r="F30292" s="113" t="s">
        <v>200</v>
      </c>
      <c r="G30292" s="113">
        <v>458.86525</v>
      </c>
    </row>
    <row r="30293" spans="1:7" x14ac:dyDescent="0.25">
      <c r="A30293" s="108" t="str">
        <f t="shared" si="474"/>
        <v>EU27_2001_1A3(FS)_NOx</v>
      </c>
      <c r="B30293" s="113" t="s">
        <v>220</v>
      </c>
      <c r="C30293" s="113">
        <v>2001</v>
      </c>
      <c r="D30293" s="113" t="s">
        <v>132</v>
      </c>
      <c r="E30293" s="113" t="s">
        <v>199</v>
      </c>
      <c r="F30293" s="113" t="s">
        <v>200</v>
      </c>
      <c r="G30293" s="113">
        <v>4851.7116999999998</v>
      </c>
    </row>
    <row r="30294" spans="1:7" x14ac:dyDescent="0.25">
      <c r="A30294" s="108" t="str">
        <f t="shared" si="474"/>
        <v>EU27_2001_1A3(FU)_NMVOC</v>
      </c>
      <c r="B30294" s="113" t="s">
        <v>220</v>
      </c>
      <c r="C30294" s="113">
        <v>2001</v>
      </c>
      <c r="D30294" s="113" t="s">
        <v>134</v>
      </c>
      <c r="E30294" s="113" t="s">
        <v>123</v>
      </c>
      <c r="F30294" s="113" t="s">
        <v>200</v>
      </c>
      <c r="G30294" s="113">
        <v>144.17841999999999</v>
      </c>
    </row>
    <row r="30295" spans="1:7" x14ac:dyDescent="0.25">
      <c r="A30295" s="108" t="str">
        <f t="shared" si="474"/>
        <v>EU27_2001_1A3(FS)_NMVOC</v>
      </c>
      <c r="B30295" s="113" t="s">
        <v>220</v>
      </c>
      <c r="C30295" s="113">
        <v>2001</v>
      </c>
      <c r="D30295" s="113" t="s">
        <v>132</v>
      </c>
      <c r="E30295" s="113" t="s">
        <v>123</v>
      </c>
      <c r="F30295" s="113" t="s">
        <v>200</v>
      </c>
      <c r="G30295" s="113">
        <v>2350.723</v>
      </c>
    </row>
    <row r="30296" spans="1:7" x14ac:dyDescent="0.25">
      <c r="A30296" s="108" t="str">
        <f t="shared" si="474"/>
        <v>EU27_2001_1A3(FU)_SOx</v>
      </c>
      <c r="B30296" s="113" t="s">
        <v>220</v>
      </c>
      <c r="C30296" s="113">
        <v>2001</v>
      </c>
      <c r="D30296" s="113" t="s">
        <v>134</v>
      </c>
      <c r="E30296" s="113" t="s">
        <v>201</v>
      </c>
      <c r="F30296" s="113" t="s">
        <v>200</v>
      </c>
      <c r="G30296" s="113">
        <v>14.065402300000001</v>
      </c>
    </row>
    <row r="30297" spans="1:7" x14ac:dyDescent="0.25">
      <c r="A30297" s="108" t="str">
        <f t="shared" si="474"/>
        <v>EU27_2001_1A3(FS)_SOx</v>
      </c>
      <c r="B30297" s="113" t="s">
        <v>220</v>
      </c>
      <c r="C30297" s="113">
        <v>2001</v>
      </c>
      <c r="D30297" s="113" t="s">
        <v>132</v>
      </c>
      <c r="E30297" s="113" t="s">
        <v>201</v>
      </c>
      <c r="F30297" s="113" t="s">
        <v>200</v>
      </c>
      <c r="G30297" s="113">
        <v>112.729354</v>
      </c>
    </row>
    <row r="30298" spans="1:7" x14ac:dyDescent="0.25">
      <c r="A30298" s="108" t="str">
        <f t="shared" si="474"/>
        <v>EU27_2001_1A3(FU)_NH3</v>
      </c>
      <c r="B30298" s="113" t="s">
        <v>220</v>
      </c>
      <c r="C30298" s="113">
        <v>2001</v>
      </c>
      <c r="D30298" s="113" t="s">
        <v>134</v>
      </c>
      <c r="E30298" s="113" t="s">
        <v>124</v>
      </c>
      <c r="F30298" s="113" t="s">
        <v>200</v>
      </c>
      <c r="G30298" s="113">
        <v>11.574207100000001</v>
      </c>
    </row>
    <row r="30299" spans="1:7" x14ac:dyDescent="0.25">
      <c r="A30299" s="108" t="str">
        <f t="shared" si="474"/>
        <v>EU27_2001_1A3(FS)_NH3</v>
      </c>
      <c r="B30299" s="113" t="s">
        <v>220</v>
      </c>
      <c r="C30299" s="113">
        <v>2001</v>
      </c>
      <c r="D30299" s="113" t="s">
        <v>132</v>
      </c>
      <c r="E30299" s="113" t="s">
        <v>124</v>
      </c>
      <c r="F30299" s="113" t="s">
        <v>200</v>
      </c>
      <c r="G30299" s="113">
        <v>100.123852</v>
      </c>
    </row>
    <row r="30300" spans="1:7" x14ac:dyDescent="0.25">
      <c r="A30300" s="108" t="str">
        <f t="shared" si="474"/>
        <v>EU27_2001_1A3(FU)_PM2.5</v>
      </c>
      <c r="B30300" s="113" t="s">
        <v>220</v>
      </c>
      <c r="C30300" s="113">
        <v>2001</v>
      </c>
      <c r="D30300" s="113" t="s">
        <v>134</v>
      </c>
      <c r="E30300" s="113" t="s">
        <v>203</v>
      </c>
      <c r="F30300" s="113" t="s">
        <v>200</v>
      </c>
      <c r="G30300" s="113">
        <v>27.252936999999999</v>
      </c>
    </row>
    <row r="30301" spans="1:7" x14ac:dyDescent="0.25">
      <c r="A30301" s="108" t="str">
        <f t="shared" si="474"/>
        <v>EU27_2001_1A3(FS)_PM2.5</v>
      </c>
      <c r="B30301" s="113" t="s">
        <v>220</v>
      </c>
      <c r="C30301" s="113">
        <v>2001</v>
      </c>
      <c r="D30301" s="113" t="s">
        <v>132</v>
      </c>
      <c r="E30301" s="113" t="s">
        <v>203</v>
      </c>
      <c r="F30301" s="113" t="s">
        <v>200</v>
      </c>
      <c r="G30301" s="113">
        <v>271.38929000000002</v>
      </c>
    </row>
    <row r="30302" spans="1:7" x14ac:dyDescent="0.25">
      <c r="A30302" s="108" t="str">
        <f t="shared" si="474"/>
        <v>EU27_2001_3D_NOx</v>
      </c>
      <c r="B30302" s="113" t="s">
        <v>220</v>
      </c>
      <c r="C30302" s="113">
        <v>2001</v>
      </c>
      <c r="D30302" s="113" t="s">
        <v>206</v>
      </c>
      <c r="E30302" s="113" t="s">
        <v>199</v>
      </c>
      <c r="F30302" s="113" t="s">
        <v>200</v>
      </c>
      <c r="G30302" s="113">
        <v>750.50811999999996</v>
      </c>
    </row>
    <row r="30303" spans="1:7" x14ac:dyDescent="0.25">
      <c r="A30303" s="108" t="str">
        <f t="shared" si="474"/>
        <v>EU27_2002_NATIONAL TOTAL_NOx</v>
      </c>
      <c r="B30303" s="113" t="s">
        <v>220</v>
      </c>
      <c r="C30303" s="113">
        <v>2002</v>
      </c>
      <c r="D30303" s="113" t="s">
        <v>122</v>
      </c>
      <c r="E30303" s="113" t="s">
        <v>199</v>
      </c>
      <c r="F30303" s="113" t="s">
        <v>200</v>
      </c>
      <c r="G30303" s="113">
        <v>11127.136382929</v>
      </c>
    </row>
    <row r="30304" spans="1:7" x14ac:dyDescent="0.25">
      <c r="A30304" s="108" t="str">
        <f t="shared" si="474"/>
        <v>EU27_2002_NATIONAL TOTAL_NMVOC</v>
      </c>
      <c r="B30304" s="113" t="s">
        <v>220</v>
      </c>
      <c r="C30304" s="113">
        <v>2002</v>
      </c>
      <c r="D30304" s="113" t="s">
        <v>122</v>
      </c>
      <c r="E30304" s="113" t="s">
        <v>123</v>
      </c>
      <c r="F30304" s="113" t="s">
        <v>200</v>
      </c>
      <c r="G30304" s="113">
        <v>10101.44885909</v>
      </c>
    </row>
    <row r="30305" spans="1:7" x14ac:dyDescent="0.25">
      <c r="A30305" s="108" t="str">
        <f t="shared" si="474"/>
        <v>EU27_2002_NATIONAL TOTAL_SOx</v>
      </c>
      <c r="B30305" s="113" t="s">
        <v>220</v>
      </c>
      <c r="C30305" s="113">
        <v>2002</v>
      </c>
      <c r="D30305" s="113" t="s">
        <v>122</v>
      </c>
      <c r="E30305" s="113" t="s">
        <v>201</v>
      </c>
      <c r="F30305" s="113" t="s">
        <v>200</v>
      </c>
      <c r="G30305" s="113">
        <v>8063.9647775564399</v>
      </c>
    </row>
    <row r="30306" spans="1:7" x14ac:dyDescent="0.25">
      <c r="A30306" s="108" t="str">
        <f t="shared" si="474"/>
        <v>EU27_2002_NATIONAL TOTAL_NH3</v>
      </c>
      <c r="B30306" s="113" t="s">
        <v>220</v>
      </c>
      <c r="C30306" s="113">
        <v>2002</v>
      </c>
      <c r="D30306" s="113" t="s">
        <v>122</v>
      </c>
      <c r="E30306" s="113" t="s">
        <v>124</v>
      </c>
      <c r="F30306" s="113" t="s">
        <v>200</v>
      </c>
      <c r="G30306" s="113">
        <v>4077.0257245653002</v>
      </c>
    </row>
    <row r="30307" spans="1:7" x14ac:dyDescent="0.25">
      <c r="A30307" s="108" t="str">
        <f t="shared" si="474"/>
        <v>EU27_2002_NATIONAL TOTAL_PM2.5</v>
      </c>
      <c r="B30307" s="113" t="s">
        <v>220</v>
      </c>
      <c r="C30307" s="113">
        <v>2002</v>
      </c>
      <c r="D30307" s="113" t="s">
        <v>122</v>
      </c>
      <c r="E30307" s="113" t="s">
        <v>203</v>
      </c>
      <c r="F30307" s="113" t="s">
        <v>200</v>
      </c>
      <c r="G30307" s="113">
        <v>1874.583352508</v>
      </c>
    </row>
    <row r="30308" spans="1:7" x14ac:dyDescent="0.25">
      <c r="A30308" s="108" t="str">
        <f t="shared" si="474"/>
        <v>EU27_2002_NATIONAL TOTAL_Pb</v>
      </c>
      <c r="B30308" s="113" t="s">
        <v>220</v>
      </c>
      <c r="C30308" s="113">
        <v>2002</v>
      </c>
      <c r="D30308" s="113" t="s">
        <v>122</v>
      </c>
      <c r="E30308" s="113" t="s">
        <v>125</v>
      </c>
      <c r="F30308" s="113" t="s">
        <v>200</v>
      </c>
      <c r="G30308" s="113">
        <v>2.2505055974146</v>
      </c>
    </row>
    <row r="30309" spans="1:7" x14ac:dyDescent="0.25">
      <c r="A30309" s="108" t="str">
        <f t="shared" si="474"/>
        <v>EU27_2002_NATIONAL TOTAL_Cd</v>
      </c>
      <c r="B30309" s="113" t="s">
        <v>220</v>
      </c>
      <c r="C30309" s="113">
        <v>2002</v>
      </c>
      <c r="D30309" s="113" t="s">
        <v>122</v>
      </c>
      <c r="E30309" s="113" t="s">
        <v>126</v>
      </c>
      <c r="F30309" s="113" t="s">
        <v>200</v>
      </c>
      <c r="G30309" s="113">
        <v>0.100779694973923</v>
      </c>
    </row>
    <row r="30310" spans="1:7" x14ac:dyDescent="0.25">
      <c r="A30310" s="108" t="str">
        <f t="shared" si="474"/>
        <v>EU27_2002_NATIONAL TOTAL_Hg</v>
      </c>
      <c r="B30310" s="113" t="s">
        <v>220</v>
      </c>
      <c r="C30310" s="113">
        <v>2002</v>
      </c>
      <c r="D30310" s="113" t="s">
        <v>122</v>
      </c>
      <c r="E30310" s="113" t="s">
        <v>127</v>
      </c>
      <c r="F30310" s="113" t="s">
        <v>200</v>
      </c>
      <c r="G30310" s="113">
        <v>8.5570693776292006E-2</v>
      </c>
    </row>
    <row r="30311" spans="1:7" x14ac:dyDescent="0.25">
      <c r="A30311" s="108" t="str">
        <f t="shared" si="474"/>
        <v>EU27_2002_NATIONAL TOTAL_DIOX</v>
      </c>
      <c r="B30311" s="113" t="s">
        <v>220</v>
      </c>
      <c r="C30311" s="113">
        <v>2002</v>
      </c>
      <c r="D30311" s="113" t="s">
        <v>122</v>
      </c>
      <c r="E30311" s="113" t="s">
        <v>128</v>
      </c>
      <c r="F30311" s="113" t="s">
        <v>200</v>
      </c>
      <c r="G30311" s="150">
        <v>6.5773123318749999E-6</v>
      </c>
    </row>
    <row r="30312" spans="1:7" x14ac:dyDescent="0.25">
      <c r="A30312" s="108" t="str">
        <f t="shared" si="474"/>
        <v>EU27_2002_NATIONAL TOTAL_PAH</v>
      </c>
      <c r="B30312" s="113" t="s">
        <v>220</v>
      </c>
      <c r="C30312" s="113">
        <v>2002</v>
      </c>
      <c r="D30312" s="113" t="s">
        <v>122</v>
      </c>
      <c r="E30312" s="113" t="s">
        <v>129</v>
      </c>
      <c r="F30312" s="113" t="s">
        <v>200</v>
      </c>
      <c r="G30312" s="113">
        <v>0.85191794376116403</v>
      </c>
    </row>
    <row r="30313" spans="1:7" x14ac:dyDescent="0.25">
      <c r="A30313" s="108" t="str">
        <f t="shared" si="474"/>
        <v>EU27_2002_NATIONAL TOTAL_HCB</v>
      </c>
      <c r="B30313" s="113" t="s">
        <v>220</v>
      </c>
      <c r="C30313" s="113">
        <v>2002</v>
      </c>
      <c r="D30313" s="113" t="s">
        <v>122</v>
      </c>
      <c r="E30313" s="113" t="s">
        <v>130</v>
      </c>
      <c r="F30313" s="113" t="s">
        <v>200</v>
      </c>
      <c r="G30313" s="113">
        <v>7.4518157839599997E-4</v>
      </c>
    </row>
    <row r="30314" spans="1:7" x14ac:dyDescent="0.25">
      <c r="A30314" s="108" t="str">
        <f t="shared" si="474"/>
        <v>EU27_2002_NATIONAL TOTAL_PCB</v>
      </c>
      <c r="B30314" s="113" t="s">
        <v>220</v>
      </c>
      <c r="C30314" s="113">
        <v>2002</v>
      </c>
      <c r="D30314" s="113" t="s">
        <v>122</v>
      </c>
      <c r="E30314" s="113" t="s">
        <v>259</v>
      </c>
      <c r="F30314" s="113" t="s">
        <v>200</v>
      </c>
      <c r="G30314" s="113">
        <v>3.9704507808101903E-3</v>
      </c>
    </row>
    <row r="30315" spans="1:7" x14ac:dyDescent="0.25">
      <c r="A30315" s="108" t="str">
        <f t="shared" si="474"/>
        <v>EU27_2002_1A3(FU)_NOx</v>
      </c>
      <c r="B30315" s="113" t="s">
        <v>220</v>
      </c>
      <c r="C30315" s="113">
        <v>2002</v>
      </c>
      <c r="D30315" s="113" t="s">
        <v>134</v>
      </c>
      <c r="E30315" s="113" t="s">
        <v>199</v>
      </c>
      <c r="F30315" s="113" t="s">
        <v>200</v>
      </c>
      <c r="G30315" s="113">
        <v>447.80351999999999</v>
      </c>
    </row>
    <row r="30316" spans="1:7" x14ac:dyDescent="0.25">
      <c r="A30316" s="108" t="str">
        <f t="shared" si="474"/>
        <v>EU27_2002_1A3(FS)_NOx</v>
      </c>
      <c r="B30316" s="113" t="s">
        <v>220</v>
      </c>
      <c r="C30316" s="113">
        <v>2002</v>
      </c>
      <c r="D30316" s="113" t="s">
        <v>132</v>
      </c>
      <c r="E30316" s="113" t="s">
        <v>199</v>
      </c>
      <c r="F30316" s="113" t="s">
        <v>200</v>
      </c>
      <c r="G30316" s="113">
        <v>4702.0133999999998</v>
      </c>
    </row>
    <row r="30317" spans="1:7" x14ac:dyDescent="0.25">
      <c r="A30317" s="108" t="str">
        <f t="shared" si="474"/>
        <v>EU27_2002_1A3(FU)_NMVOC</v>
      </c>
      <c r="B30317" s="113" t="s">
        <v>220</v>
      </c>
      <c r="C30317" s="113">
        <v>2002</v>
      </c>
      <c r="D30317" s="113" t="s">
        <v>134</v>
      </c>
      <c r="E30317" s="113" t="s">
        <v>123</v>
      </c>
      <c r="F30317" s="113" t="s">
        <v>200</v>
      </c>
      <c r="G30317" s="113">
        <v>128.29687000000001</v>
      </c>
    </row>
    <row r="30318" spans="1:7" x14ac:dyDescent="0.25">
      <c r="A30318" s="108" t="str">
        <f t="shared" si="474"/>
        <v>EU27_2002_1A3(FS)_NMVOC</v>
      </c>
      <c r="B30318" s="113" t="s">
        <v>220</v>
      </c>
      <c r="C30318" s="113">
        <v>2002</v>
      </c>
      <c r="D30318" s="113" t="s">
        <v>132</v>
      </c>
      <c r="E30318" s="113" t="s">
        <v>123</v>
      </c>
      <c r="F30318" s="113" t="s">
        <v>200</v>
      </c>
      <c r="G30318" s="113">
        <v>2142.346</v>
      </c>
    </row>
    <row r="30319" spans="1:7" x14ac:dyDescent="0.25">
      <c r="A30319" s="108" t="str">
        <f t="shared" si="474"/>
        <v>EU27_2002_1A3(FU)_SOx</v>
      </c>
      <c r="B30319" s="113" t="s">
        <v>220</v>
      </c>
      <c r="C30319" s="113">
        <v>2002</v>
      </c>
      <c r="D30319" s="113" t="s">
        <v>134</v>
      </c>
      <c r="E30319" s="113" t="s">
        <v>201</v>
      </c>
      <c r="F30319" s="113" t="s">
        <v>200</v>
      </c>
      <c r="G30319" s="113">
        <v>10.833580899999999</v>
      </c>
    </row>
    <row r="30320" spans="1:7" x14ac:dyDescent="0.25">
      <c r="A30320" s="108" t="str">
        <f t="shared" si="474"/>
        <v>EU27_2002_1A3(FS)_SOx</v>
      </c>
      <c r="B30320" s="113" t="s">
        <v>220</v>
      </c>
      <c r="C30320" s="113">
        <v>2002</v>
      </c>
      <c r="D30320" s="113" t="s">
        <v>132</v>
      </c>
      <c r="E30320" s="113" t="s">
        <v>201</v>
      </c>
      <c r="F30320" s="113" t="s">
        <v>200</v>
      </c>
      <c r="G30320" s="113">
        <v>94.154013000000006</v>
      </c>
    </row>
    <row r="30321" spans="1:7" x14ac:dyDescent="0.25">
      <c r="A30321" s="108" t="str">
        <f t="shared" si="474"/>
        <v>EU27_2002_1A3(FU)_NH3</v>
      </c>
      <c r="B30321" s="113" t="s">
        <v>220</v>
      </c>
      <c r="C30321" s="113">
        <v>2002</v>
      </c>
      <c r="D30321" s="113" t="s">
        <v>134</v>
      </c>
      <c r="E30321" s="113" t="s">
        <v>124</v>
      </c>
      <c r="F30321" s="113" t="s">
        <v>200</v>
      </c>
      <c r="G30321" s="113">
        <v>11.6129113</v>
      </c>
    </row>
    <row r="30322" spans="1:7" x14ac:dyDescent="0.25">
      <c r="A30322" s="108" t="str">
        <f t="shared" si="474"/>
        <v>EU27_2002_1A3(FS)_NH3</v>
      </c>
      <c r="B30322" s="113" t="s">
        <v>220</v>
      </c>
      <c r="C30322" s="113">
        <v>2002</v>
      </c>
      <c r="D30322" s="113" t="s">
        <v>132</v>
      </c>
      <c r="E30322" s="113" t="s">
        <v>124</v>
      </c>
      <c r="F30322" s="113" t="s">
        <v>200</v>
      </c>
      <c r="G30322" s="113">
        <v>98.310851</v>
      </c>
    </row>
    <row r="30323" spans="1:7" x14ac:dyDescent="0.25">
      <c r="A30323" s="108" t="str">
        <f t="shared" si="474"/>
        <v>EU27_2002_1A3(FU)_PM2.5</v>
      </c>
      <c r="B30323" s="113" t="s">
        <v>220</v>
      </c>
      <c r="C30323" s="113">
        <v>2002</v>
      </c>
      <c r="D30323" s="113" t="s">
        <v>134</v>
      </c>
      <c r="E30323" s="113" t="s">
        <v>203</v>
      </c>
      <c r="F30323" s="113" t="s">
        <v>200</v>
      </c>
      <c r="G30323" s="113">
        <v>25.58839</v>
      </c>
    </row>
    <row r="30324" spans="1:7" x14ac:dyDescent="0.25">
      <c r="A30324" s="108" t="str">
        <f t="shared" si="474"/>
        <v>EU27_2002_1A3(FS)_PM2.5</v>
      </c>
      <c r="B30324" s="113" t="s">
        <v>220</v>
      </c>
      <c r="C30324" s="113">
        <v>2002</v>
      </c>
      <c r="D30324" s="113" t="s">
        <v>132</v>
      </c>
      <c r="E30324" s="113" t="s">
        <v>203</v>
      </c>
      <c r="F30324" s="113" t="s">
        <v>200</v>
      </c>
      <c r="G30324" s="113">
        <v>262.73534000000001</v>
      </c>
    </row>
    <row r="30325" spans="1:7" x14ac:dyDescent="0.25">
      <c r="A30325" s="108" t="str">
        <f t="shared" si="474"/>
        <v>EU27_2002_3D_NOx</v>
      </c>
      <c r="B30325" s="113" t="s">
        <v>220</v>
      </c>
      <c r="C30325" s="113">
        <v>2002</v>
      </c>
      <c r="D30325" s="113" t="s">
        <v>206</v>
      </c>
      <c r="E30325" s="113" t="s">
        <v>199</v>
      </c>
      <c r="F30325" s="113" t="s">
        <v>200</v>
      </c>
      <c r="G30325" s="113">
        <v>733.29277999999999</v>
      </c>
    </row>
    <row r="30326" spans="1:7" x14ac:dyDescent="0.25">
      <c r="A30326" s="108" t="str">
        <f t="shared" si="474"/>
        <v>EU27_2003_NATIONAL TOTAL_NOx</v>
      </c>
      <c r="B30326" s="113" t="s">
        <v>220</v>
      </c>
      <c r="C30326" s="113">
        <v>2003</v>
      </c>
      <c r="D30326" s="113" t="s">
        <v>122</v>
      </c>
      <c r="E30326" s="113" t="s">
        <v>199</v>
      </c>
      <c r="F30326" s="113" t="s">
        <v>200</v>
      </c>
      <c r="G30326" s="113">
        <v>11018.760417474799</v>
      </c>
    </row>
    <row r="30327" spans="1:7" x14ac:dyDescent="0.25">
      <c r="A30327" s="108" t="str">
        <f t="shared" si="474"/>
        <v>EU27_2003_NATIONAL TOTAL_NMVOC</v>
      </c>
      <c r="B30327" s="113" t="s">
        <v>220</v>
      </c>
      <c r="C30327" s="113">
        <v>2003</v>
      </c>
      <c r="D30327" s="113" t="s">
        <v>122</v>
      </c>
      <c r="E30327" s="113" t="s">
        <v>123</v>
      </c>
      <c r="F30327" s="113" t="s">
        <v>200</v>
      </c>
      <c r="G30327" s="113">
        <v>9875.5057877788895</v>
      </c>
    </row>
    <row r="30328" spans="1:7" x14ac:dyDescent="0.25">
      <c r="A30328" s="108" t="str">
        <f t="shared" si="474"/>
        <v>EU27_2003_NATIONAL TOTAL_SOx</v>
      </c>
      <c r="B30328" s="113" t="s">
        <v>220</v>
      </c>
      <c r="C30328" s="113">
        <v>2003</v>
      </c>
      <c r="D30328" s="113" t="s">
        <v>122</v>
      </c>
      <c r="E30328" s="113" t="s">
        <v>201</v>
      </c>
      <c r="F30328" s="113" t="s">
        <v>200</v>
      </c>
      <c r="G30328" s="113">
        <v>7645.37806280114</v>
      </c>
    </row>
    <row r="30329" spans="1:7" x14ac:dyDescent="0.25">
      <c r="A30329" s="108" t="str">
        <f t="shared" si="474"/>
        <v>EU27_2003_NATIONAL TOTAL_NH3</v>
      </c>
      <c r="B30329" s="113" t="s">
        <v>220</v>
      </c>
      <c r="C30329" s="113">
        <v>2003</v>
      </c>
      <c r="D30329" s="113" t="s">
        <v>122</v>
      </c>
      <c r="E30329" s="113" t="s">
        <v>124</v>
      </c>
      <c r="F30329" s="113" t="s">
        <v>200</v>
      </c>
      <c r="G30329" s="113">
        <v>4025.8028498396002</v>
      </c>
    </row>
    <row r="30330" spans="1:7" x14ac:dyDescent="0.25">
      <c r="A30330" s="108" t="str">
        <f t="shared" si="474"/>
        <v>EU27_2003_NATIONAL TOTAL_PM2.5</v>
      </c>
      <c r="B30330" s="113" t="s">
        <v>220</v>
      </c>
      <c r="C30330" s="113">
        <v>2003</v>
      </c>
      <c r="D30330" s="113" t="s">
        <v>122</v>
      </c>
      <c r="E30330" s="113" t="s">
        <v>203</v>
      </c>
      <c r="F30330" s="113" t="s">
        <v>200</v>
      </c>
      <c r="G30330" s="113">
        <v>1927.181204064</v>
      </c>
    </row>
    <row r="30331" spans="1:7" x14ac:dyDescent="0.25">
      <c r="A30331" s="108" t="str">
        <f t="shared" si="474"/>
        <v>EU27_2003_NATIONAL TOTAL_Pb</v>
      </c>
      <c r="B30331" s="113" t="s">
        <v>220</v>
      </c>
      <c r="C30331" s="113">
        <v>2003</v>
      </c>
      <c r="D30331" s="113" t="s">
        <v>122</v>
      </c>
      <c r="E30331" s="113" t="s">
        <v>125</v>
      </c>
      <c r="F30331" s="113" t="s">
        <v>200</v>
      </c>
      <c r="G30331" s="113">
        <v>2.117428506585</v>
      </c>
    </row>
    <row r="30332" spans="1:7" x14ac:dyDescent="0.25">
      <c r="A30332" s="108" t="str">
        <f t="shared" si="474"/>
        <v>EU27_2003_NATIONAL TOTAL_Cd</v>
      </c>
      <c r="B30332" s="113" t="s">
        <v>220</v>
      </c>
      <c r="C30332" s="113">
        <v>2003</v>
      </c>
      <c r="D30332" s="113" t="s">
        <v>122</v>
      </c>
      <c r="E30332" s="113" t="s">
        <v>126</v>
      </c>
      <c r="F30332" s="113" t="s">
        <v>200</v>
      </c>
      <c r="G30332" s="113">
        <v>9.6514154757300005E-2</v>
      </c>
    </row>
    <row r="30333" spans="1:7" x14ac:dyDescent="0.25">
      <c r="A30333" s="108" t="str">
        <f t="shared" si="474"/>
        <v>EU27_2003_NATIONAL TOTAL_Hg</v>
      </c>
      <c r="B30333" s="113" t="s">
        <v>220</v>
      </c>
      <c r="C30333" s="113">
        <v>2003</v>
      </c>
      <c r="D30333" s="113" t="s">
        <v>122</v>
      </c>
      <c r="E30333" s="113" t="s">
        <v>127</v>
      </c>
      <c r="F30333" s="113" t="s">
        <v>200</v>
      </c>
      <c r="G30333" s="113">
        <v>8.1840686093251E-2</v>
      </c>
    </row>
    <row r="30334" spans="1:7" x14ac:dyDescent="0.25">
      <c r="A30334" s="108" t="str">
        <f t="shared" si="474"/>
        <v>EU27_2003_NATIONAL TOTAL_DIOX</v>
      </c>
      <c r="B30334" s="113" t="s">
        <v>220</v>
      </c>
      <c r="C30334" s="113">
        <v>2003</v>
      </c>
      <c r="D30334" s="113" t="s">
        <v>122</v>
      </c>
      <c r="E30334" s="113" t="s">
        <v>128</v>
      </c>
      <c r="F30334" s="113" t="s">
        <v>200</v>
      </c>
      <c r="G30334" s="150">
        <v>6.4723291139469997E-6</v>
      </c>
    </row>
    <row r="30335" spans="1:7" x14ac:dyDescent="0.25">
      <c r="A30335" s="108" t="str">
        <f t="shared" si="474"/>
        <v>EU27_2003_NATIONAL TOTAL_PAH</v>
      </c>
      <c r="B30335" s="113" t="s">
        <v>220</v>
      </c>
      <c r="C30335" s="113">
        <v>2003</v>
      </c>
      <c r="D30335" s="113" t="s">
        <v>122</v>
      </c>
      <c r="E30335" s="113" t="s">
        <v>129</v>
      </c>
      <c r="F30335" s="113" t="s">
        <v>200</v>
      </c>
      <c r="G30335" s="113">
        <v>0.88216474931347999</v>
      </c>
    </row>
    <row r="30336" spans="1:7" x14ac:dyDescent="0.25">
      <c r="A30336" s="108" t="str">
        <f t="shared" si="474"/>
        <v>EU27_2003_NATIONAL TOTAL_HCB</v>
      </c>
      <c r="B30336" s="113" t="s">
        <v>220</v>
      </c>
      <c r="C30336" s="113">
        <v>2003</v>
      </c>
      <c r="D30336" s="113" t="s">
        <v>122</v>
      </c>
      <c r="E30336" s="113" t="s">
        <v>130</v>
      </c>
      <c r="F30336" s="113" t="s">
        <v>200</v>
      </c>
      <c r="G30336" s="113">
        <v>3.2122857090499999E-4</v>
      </c>
    </row>
    <row r="30337" spans="1:7" x14ac:dyDescent="0.25">
      <c r="A30337" s="108" t="str">
        <f t="shared" si="474"/>
        <v>EU27_2003_NATIONAL TOTAL_PCB</v>
      </c>
      <c r="B30337" s="113" t="s">
        <v>220</v>
      </c>
      <c r="C30337" s="113">
        <v>2003</v>
      </c>
      <c r="D30337" s="113" t="s">
        <v>122</v>
      </c>
      <c r="E30337" s="113" t="s">
        <v>259</v>
      </c>
      <c r="F30337" s="113" t="s">
        <v>200</v>
      </c>
      <c r="G30337" s="113">
        <v>3.6776538012679699E-3</v>
      </c>
    </row>
    <row r="30338" spans="1:7" x14ac:dyDescent="0.25">
      <c r="A30338" s="108" t="str">
        <f t="shared" si="474"/>
        <v>EU27_2003_1A3(FU)_NOx</v>
      </c>
      <c r="B30338" s="113" t="s">
        <v>220</v>
      </c>
      <c r="C30338" s="113">
        <v>2003</v>
      </c>
      <c r="D30338" s="113" t="s">
        <v>134</v>
      </c>
      <c r="E30338" s="113" t="s">
        <v>199</v>
      </c>
      <c r="F30338" s="113" t="s">
        <v>200</v>
      </c>
      <c r="G30338" s="113">
        <v>443.31580000000002</v>
      </c>
    </row>
    <row r="30339" spans="1:7" x14ac:dyDescent="0.25">
      <c r="A30339" s="108" t="str">
        <f t="shared" si="474"/>
        <v>EU27_2003_1A3(FS)_NOx</v>
      </c>
      <c r="B30339" s="113" t="s">
        <v>220</v>
      </c>
      <c r="C30339" s="113">
        <v>2003</v>
      </c>
      <c r="D30339" s="113" t="s">
        <v>132</v>
      </c>
      <c r="E30339" s="113" t="s">
        <v>199</v>
      </c>
      <c r="F30339" s="113" t="s">
        <v>200</v>
      </c>
      <c r="G30339" s="113">
        <v>4566.7658000000001</v>
      </c>
    </row>
    <row r="30340" spans="1:7" x14ac:dyDescent="0.25">
      <c r="A30340" s="108" t="str">
        <f t="shared" si="474"/>
        <v>EU27_2003_1A3(FU)_NMVOC</v>
      </c>
      <c r="B30340" s="113" t="s">
        <v>220</v>
      </c>
      <c r="C30340" s="113">
        <v>2003</v>
      </c>
      <c r="D30340" s="113" t="s">
        <v>134</v>
      </c>
      <c r="E30340" s="113" t="s">
        <v>123</v>
      </c>
      <c r="F30340" s="113" t="s">
        <v>200</v>
      </c>
      <c r="G30340" s="113">
        <v>116.67083</v>
      </c>
    </row>
    <row r="30341" spans="1:7" x14ac:dyDescent="0.25">
      <c r="A30341" s="108" t="str">
        <f t="shared" si="474"/>
        <v>EU27_2003_1A3(FS)_NMVOC</v>
      </c>
      <c r="B30341" s="113" t="s">
        <v>220</v>
      </c>
      <c r="C30341" s="113">
        <v>2003</v>
      </c>
      <c r="D30341" s="113" t="s">
        <v>132</v>
      </c>
      <c r="E30341" s="113" t="s">
        <v>123</v>
      </c>
      <c r="F30341" s="113" t="s">
        <v>200</v>
      </c>
      <c r="G30341" s="113">
        <v>1970.3910000000001</v>
      </c>
    </row>
    <row r="30342" spans="1:7" x14ac:dyDescent="0.25">
      <c r="A30342" s="108" t="str">
        <f t="shared" si="474"/>
        <v>EU27_2003_1A3(FU)_SOx</v>
      </c>
      <c r="B30342" s="113" t="s">
        <v>220</v>
      </c>
      <c r="C30342" s="113">
        <v>2003</v>
      </c>
      <c r="D30342" s="113" t="s">
        <v>134</v>
      </c>
      <c r="E30342" s="113" t="s">
        <v>201</v>
      </c>
      <c r="F30342" s="113" t="s">
        <v>200</v>
      </c>
      <c r="G30342" s="113">
        <v>10.1782816</v>
      </c>
    </row>
    <row r="30343" spans="1:7" x14ac:dyDescent="0.25">
      <c r="A30343" s="108" t="str">
        <f t="shared" ref="A30343:A30406" si="475">CONCATENATE(B30343,"_",C30343,"_",D30343,"_",E30343)</f>
        <v>EU27_2003_1A3(FS)_SOx</v>
      </c>
      <c r="B30343" s="113" t="s">
        <v>220</v>
      </c>
      <c r="C30343" s="113">
        <v>2003</v>
      </c>
      <c r="D30343" s="113" t="s">
        <v>132</v>
      </c>
      <c r="E30343" s="113" t="s">
        <v>201</v>
      </c>
      <c r="F30343" s="113" t="s">
        <v>200</v>
      </c>
      <c r="G30343" s="113">
        <v>89.942121</v>
      </c>
    </row>
    <row r="30344" spans="1:7" x14ac:dyDescent="0.25">
      <c r="A30344" s="108" t="str">
        <f t="shared" si="475"/>
        <v>EU27_2003_1A3(FU)_NH3</v>
      </c>
      <c r="B30344" s="113" t="s">
        <v>220</v>
      </c>
      <c r="C30344" s="113">
        <v>2003</v>
      </c>
      <c r="D30344" s="113" t="s">
        <v>134</v>
      </c>
      <c r="E30344" s="113" t="s">
        <v>124</v>
      </c>
      <c r="F30344" s="113" t="s">
        <v>200</v>
      </c>
      <c r="G30344" s="113">
        <v>11.5113124</v>
      </c>
    </row>
    <row r="30345" spans="1:7" x14ac:dyDescent="0.25">
      <c r="A30345" s="108" t="str">
        <f t="shared" si="475"/>
        <v>EU27_2003_1A3(FS)_NH3</v>
      </c>
      <c r="B30345" s="113" t="s">
        <v>220</v>
      </c>
      <c r="C30345" s="113">
        <v>2003</v>
      </c>
      <c r="D30345" s="113" t="s">
        <v>132</v>
      </c>
      <c r="E30345" s="113" t="s">
        <v>124</v>
      </c>
      <c r="F30345" s="113" t="s">
        <v>200</v>
      </c>
      <c r="G30345" s="113">
        <v>97.009311999999994</v>
      </c>
    </row>
    <row r="30346" spans="1:7" x14ac:dyDescent="0.25">
      <c r="A30346" s="108" t="str">
        <f t="shared" si="475"/>
        <v>EU27_2003_1A3(FU)_PM2.5</v>
      </c>
      <c r="B30346" s="113" t="s">
        <v>220</v>
      </c>
      <c r="C30346" s="113">
        <v>2003</v>
      </c>
      <c r="D30346" s="113" t="s">
        <v>134</v>
      </c>
      <c r="E30346" s="113" t="s">
        <v>203</v>
      </c>
      <c r="F30346" s="113" t="s">
        <v>200</v>
      </c>
      <c r="G30346" s="113">
        <v>24.675369</v>
      </c>
    </row>
    <row r="30347" spans="1:7" x14ac:dyDescent="0.25">
      <c r="A30347" s="108" t="str">
        <f t="shared" si="475"/>
        <v>EU27_2003_1A3(FS)_PM2.5</v>
      </c>
      <c r="B30347" s="113" t="s">
        <v>220</v>
      </c>
      <c r="C30347" s="113">
        <v>2003</v>
      </c>
      <c r="D30347" s="113" t="s">
        <v>132</v>
      </c>
      <c r="E30347" s="113" t="s">
        <v>203</v>
      </c>
      <c r="F30347" s="113" t="s">
        <v>200</v>
      </c>
      <c r="G30347" s="113">
        <v>257.40359999999998</v>
      </c>
    </row>
    <row r="30348" spans="1:7" x14ac:dyDescent="0.25">
      <c r="A30348" s="108" t="str">
        <f t="shared" si="475"/>
        <v>EU27_2003_3D_NOx</v>
      </c>
      <c r="B30348" s="113" t="s">
        <v>220</v>
      </c>
      <c r="C30348" s="113">
        <v>2003</v>
      </c>
      <c r="D30348" s="113" t="s">
        <v>206</v>
      </c>
      <c r="E30348" s="113" t="s">
        <v>199</v>
      </c>
      <c r="F30348" s="113" t="s">
        <v>200</v>
      </c>
      <c r="G30348" s="113">
        <v>728.61756000000003</v>
      </c>
    </row>
    <row r="30349" spans="1:7" x14ac:dyDescent="0.25">
      <c r="A30349" s="108" t="str">
        <f t="shared" si="475"/>
        <v>EU27_2004_NATIONAL TOTAL_NOx</v>
      </c>
      <c r="B30349" s="113" t="s">
        <v>220</v>
      </c>
      <c r="C30349" s="113">
        <v>2004</v>
      </c>
      <c r="D30349" s="113" t="s">
        <v>122</v>
      </c>
      <c r="E30349" s="113" t="s">
        <v>199</v>
      </c>
      <c r="F30349" s="113" t="s">
        <v>200</v>
      </c>
      <c r="G30349" s="113">
        <v>10885.0444414756</v>
      </c>
    </row>
    <row r="30350" spans="1:7" x14ac:dyDescent="0.25">
      <c r="A30350" s="108" t="str">
        <f t="shared" si="475"/>
        <v>EU27_2004_NATIONAL TOTAL_NMVOC</v>
      </c>
      <c r="B30350" s="113" t="s">
        <v>220</v>
      </c>
      <c r="C30350" s="113">
        <v>2004</v>
      </c>
      <c r="D30350" s="113" t="s">
        <v>122</v>
      </c>
      <c r="E30350" s="113" t="s">
        <v>123</v>
      </c>
      <c r="F30350" s="113" t="s">
        <v>200</v>
      </c>
      <c r="G30350" s="113">
        <v>9617.1063184496998</v>
      </c>
    </row>
    <row r="30351" spans="1:7" x14ac:dyDescent="0.25">
      <c r="A30351" s="108" t="str">
        <f t="shared" si="475"/>
        <v>EU27_2004_NATIONAL TOTAL_SOx</v>
      </c>
      <c r="B30351" s="113" t="s">
        <v>220</v>
      </c>
      <c r="C30351" s="113">
        <v>2004</v>
      </c>
      <c r="D30351" s="113" t="s">
        <v>122</v>
      </c>
      <c r="E30351" s="113" t="s">
        <v>201</v>
      </c>
      <c r="F30351" s="113" t="s">
        <v>200</v>
      </c>
      <c r="G30351" s="113">
        <v>7309.4381450711298</v>
      </c>
    </row>
    <row r="30352" spans="1:7" x14ac:dyDescent="0.25">
      <c r="A30352" s="108" t="str">
        <f t="shared" si="475"/>
        <v>EU27_2004_NATIONAL TOTAL_NH3</v>
      </c>
      <c r="B30352" s="113" t="s">
        <v>220</v>
      </c>
      <c r="C30352" s="113">
        <v>2004</v>
      </c>
      <c r="D30352" s="113" t="s">
        <v>122</v>
      </c>
      <c r="E30352" s="113" t="s">
        <v>124</v>
      </c>
      <c r="F30352" s="113" t="s">
        <v>200</v>
      </c>
      <c r="G30352" s="113">
        <v>3962.3738566647198</v>
      </c>
    </row>
    <row r="30353" spans="1:7" x14ac:dyDescent="0.25">
      <c r="A30353" s="108" t="str">
        <f t="shared" si="475"/>
        <v>EU27_2004_NATIONAL TOTAL_PM2.5</v>
      </c>
      <c r="B30353" s="113" t="s">
        <v>220</v>
      </c>
      <c r="C30353" s="113">
        <v>2004</v>
      </c>
      <c r="D30353" s="113" t="s">
        <v>122</v>
      </c>
      <c r="E30353" s="113" t="s">
        <v>203</v>
      </c>
      <c r="F30353" s="113" t="s">
        <v>200</v>
      </c>
      <c r="G30353" s="113">
        <v>1887.2198515801999</v>
      </c>
    </row>
    <row r="30354" spans="1:7" x14ac:dyDescent="0.25">
      <c r="A30354" s="108" t="str">
        <f t="shared" si="475"/>
        <v>EU27_2004_NATIONAL TOTAL_Pb</v>
      </c>
      <c r="B30354" s="113" t="s">
        <v>220</v>
      </c>
      <c r="C30354" s="113">
        <v>2004</v>
      </c>
      <c r="D30354" s="113" t="s">
        <v>122</v>
      </c>
      <c r="E30354" s="113" t="s">
        <v>125</v>
      </c>
      <c r="F30354" s="113" t="s">
        <v>200</v>
      </c>
      <c r="G30354" s="113">
        <v>1.968723697857</v>
      </c>
    </row>
    <row r="30355" spans="1:7" x14ac:dyDescent="0.25">
      <c r="A30355" s="108" t="str">
        <f t="shared" si="475"/>
        <v>EU27_2004_NATIONAL TOTAL_Cd</v>
      </c>
      <c r="B30355" s="113" t="s">
        <v>220</v>
      </c>
      <c r="C30355" s="113">
        <v>2004</v>
      </c>
      <c r="D30355" s="113" t="s">
        <v>122</v>
      </c>
      <c r="E30355" s="113" t="s">
        <v>126</v>
      </c>
      <c r="F30355" s="113" t="s">
        <v>200</v>
      </c>
      <c r="G30355" s="113">
        <v>9.1082685043599995E-2</v>
      </c>
    </row>
    <row r="30356" spans="1:7" x14ac:dyDescent="0.25">
      <c r="A30356" s="108" t="str">
        <f t="shared" si="475"/>
        <v>EU27_2004_NATIONAL TOTAL_Hg</v>
      </c>
      <c r="B30356" s="113" t="s">
        <v>220</v>
      </c>
      <c r="C30356" s="113">
        <v>2004</v>
      </c>
      <c r="D30356" s="113" t="s">
        <v>122</v>
      </c>
      <c r="E30356" s="113" t="s">
        <v>127</v>
      </c>
      <c r="F30356" s="113" t="s">
        <v>200</v>
      </c>
      <c r="G30356" s="113">
        <v>7.8378418521048002E-2</v>
      </c>
    </row>
    <row r="30357" spans="1:7" x14ac:dyDescent="0.25">
      <c r="A30357" s="108" t="str">
        <f t="shared" si="475"/>
        <v>EU27_2004_NATIONAL TOTAL_DIOX</v>
      </c>
      <c r="B30357" s="113" t="s">
        <v>220</v>
      </c>
      <c r="C30357" s="113">
        <v>2004</v>
      </c>
      <c r="D30357" s="113" t="s">
        <v>122</v>
      </c>
      <c r="E30357" s="113" t="s">
        <v>128</v>
      </c>
      <c r="F30357" s="113" t="s">
        <v>200</v>
      </c>
      <c r="G30357" s="150">
        <v>6.2170964600070003E-6</v>
      </c>
    </row>
    <row r="30358" spans="1:7" x14ac:dyDescent="0.25">
      <c r="A30358" s="108" t="str">
        <f t="shared" si="475"/>
        <v>EU27_2004_NATIONAL TOTAL_PAH</v>
      </c>
      <c r="B30358" s="113" t="s">
        <v>220</v>
      </c>
      <c r="C30358" s="113">
        <v>2004</v>
      </c>
      <c r="D30358" s="113" t="s">
        <v>122</v>
      </c>
      <c r="E30358" s="113" t="s">
        <v>129</v>
      </c>
      <c r="F30358" s="113" t="s">
        <v>200</v>
      </c>
      <c r="G30358" s="113">
        <v>0.88008259131912003</v>
      </c>
    </row>
    <row r="30359" spans="1:7" x14ac:dyDescent="0.25">
      <c r="A30359" s="108" t="str">
        <f t="shared" si="475"/>
        <v>EU27_2004_NATIONAL TOTAL_HCB</v>
      </c>
      <c r="B30359" s="113" t="s">
        <v>220</v>
      </c>
      <c r="C30359" s="113">
        <v>2004</v>
      </c>
      <c r="D30359" s="113" t="s">
        <v>122</v>
      </c>
      <c r="E30359" s="113" t="s">
        <v>130</v>
      </c>
      <c r="F30359" s="113" t="s">
        <v>200</v>
      </c>
      <c r="G30359" s="113">
        <v>2.82760690749E-4</v>
      </c>
    </row>
    <row r="30360" spans="1:7" x14ac:dyDescent="0.25">
      <c r="A30360" s="108" t="str">
        <f t="shared" si="475"/>
        <v>EU27_2004_NATIONAL TOTAL_PCB</v>
      </c>
      <c r="B30360" s="113" t="s">
        <v>220</v>
      </c>
      <c r="C30360" s="113">
        <v>2004</v>
      </c>
      <c r="D30360" s="113" t="s">
        <v>122</v>
      </c>
      <c r="E30360" s="113" t="s">
        <v>259</v>
      </c>
      <c r="F30360" s="113" t="s">
        <v>200</v>
      </c>
      <c r="G30360" s="113">
        <v>3.3373742970294199E-3</v>
      </c>
    </row>
    <row r="30361" spans="1:7" x14ac:dyDescent="0.25">
      <c r="A30361" s="108" t="str">
        <f t="shared" si="475"/>
        <v>EU27_2004_1A3(FU)_NOx</v>
      </c>
      <c r="B30361" s="113" t="s">
        <v>220</v>
      </c>
      <c r="C30361" s="113">
        <v>2004</v>
      </c>
      <c r="D30361" s="113" t="s">
        <v>134</v>
      </c>
      <c r="E30361" s="113" t="s">
        <v>199</v>
      </c>
      <c r="F30361" s="113" t="s">
        <v>200</v>
      </c>
      <c r="G30361" s="113">
        <v>443.54534000000001</v>
      </c>
    </row>
    <row r="30362" spans="1:7" x14ac:dyDescent="0.25">
      <c r="A30362" s="108" t="str">
        <f t="shared" si="475"/>
        <v>EU27_2004_1A3(FS)_NOx</v>
      </c>
      <c r="B30362" s="113" t="s">
        <v>220</v>
      </c>
      <c r="C30362" s="113">
        <v>2004</v>
      </c>
      <c r="D30362" s="113" t="s">
        <v>132</v>
      </c>
      <c r="E30362" s="113" t="s">
        <v>199</v>
      </c>
      <c r="F30362" s="113" t="s">
        <v>200</v>
      </c>
      <c r="G30362" s="113">
        <v>4531.9476000000004</v>
      </c>
    </row>
    <row r="30363" spans="1:7" x14ac:dyDescent="0.25">
      <c r="A30363" s="108" t="str">
        <f t="shared" si="475"/>
        <v>EU27_2004_1A3(FU)_NMVOC</v>
      </c>
      <c r="B30363" s="113" t="s">
        <v>220</v>
      </c>
      <c r="C30363" s="113">
        <v>2004</v>
      </c>
      <c r="D30363" s="113" t="s">
        <v>134</v>
      </c>
      <c r="E30363" s="113" t="s">
        <v>123</v>
      </c>
      <c r="F30363" s="113" t="s">
        <v>200</v>
      </c>
      <c r="G30363" s="113">
        <v>105.64649</v>
      </c>
    </row>
    <row r="30364" spans="1:7" x14ac:dyDescent="0.25">
      <c r="A30364" s="108" t="str">
        <f t="shared" si="475"/>
        <v>EU27_2004_1A3(FS)_NMVOC</v>
      </c>
      <c r="B30364" s="113" t="s">
        <v>220</v>
      </c>
      <c r="C30364" s="113">
        <v>2004</v>
      </c>
      <c r="D30364" s="113" t="s">
        <v>132</v>
      </c>
      <c r="E30364" s="113" t="s">
        <v>123</v>
      </c>
      <c r="F30364" s="113" t="s">
        <v>200</v>
      </c>
      <c r="G30364" s="113">
        <v>1767.74</v>
      </c>
    </row>
    <row r="30365" spans="1:7" x14ac:dyDescent="0.25">
      <c r="A30365" s="108" t="str">
        <f t="shared" si="475"/>
        <v>EU27_2004_1A3(FU)_SOx</v>
      </c>
      <c r="B30365" s="113" t="s">
        <v>220</v>
      </c>
      <c r="C30365" s="113">
        <v>2004</v>
      </c>
      <c r="D30365" s="113" t="s">
        <v>134</v>
      </c>
      <c r="E30365" s="113" t="s">
        <v>201</v>
      </c>
      <c r="F30365" s="113" t="s">
        <v>200</v>
      </c>
      <c r="G30365" s="113">
        <v>4.7319388</v>
      </c>
    </row>
    <row r="30366" spans="1:7" x14ac:dyDescent="0.25">
      <c r="A30366" s="108" t="str">
        <f t="shared" si="475"/>
        <v>EU27_2004_1A3(FS)_SOx</v>
      </c>
      <c r="B30366" s="113" t="s">
        <v>220</v>
      </c>
      <c r="C30366" s="113">
        <v>2004</v>
      </c>
      <c r="D30366" s="113" t="s">
        <v>132</v>
      </c>
      <c r="E30366" s="113" t="s">
        <v>201</v>
      </c>
      <c r="F30366" s="113" t="s">
        <v>200</v>
      </c>
      <c r="G30366" s="113">
        <v>84.417152000000002</v>
      </c>
    </row>
    <row r="30367" spans="1:7" x14ac:dyDescent="0.25">
      <c r="A30367" s="108" t="str">
        <f t="shared" si="475"/>
        <v>EU27_2004_1A3(FU)_NH3</v>
      </c>
      <c r="B30367" s="113" t="s">
        <v>220</v>
      </c>
      <c r="C30367" s="113">
        <v>2004</v>
      </c>
      <c r="D30367" s="113" t="s">
        <v>134</v>
      </c>
      <c r="E30367" s="113" t="s">
        <v>124</v>
      </c>
      <c r="F30367" s="113" t="s">
        <v>200</v>
      </c>
      <c r="G30367" s="113">
        <v>11.366929499999999</v>
      </c>
    </row>
    <row r="30368" spans="1:7" x14ac:dyDescent="0.25">
      <c r="A30368" s="108" t="str">
        <f t="shared" si="475"/>
        <v>EU27_2004_1A3(FS)_NH3</v>
      </c>
      <c r="B30368" s="113" t="s">
        <v>220</v>
      </c>
      <c r="C30368" s="113">
        <v>2004</v>
      </c>
      <c r="D30368" s="113" t="s">
        <v>132</v>
      </c>
      <c r="E30368" s="113" t="s">
        <v>124</v>
      </c>
      <c r="F30368" s="113" t="s">
        <v>200</v>
      </c>
      <c r="G30368" s="113">
        <v>92.980106000000006</v>
      </c>
    </row>
    <row r="30369" spans="1:7" x14ac:dyDescent="0.25">
      <c r="A30369" s="108" t="str">
        <f t="shared" si="475"/>
        <v>EU27_2004_1A3(FU)_PM2.5</v>
      </c>
      <c r="B30369" s="113" t="s">
        <v>220</v>
      </c>
      <c r="C30369" s="113">
        <v>2004</v>
      </c>
      <c r="D30369" s="113" t="s">
        <v>134</v>
      </c>
      <c r="E30369" s="113" t="s">
        <v>203</v>
      </c>
      <c r="F30369" s="113" t="s">
        <v>200</v>
      </c>
      <c r="G30369" s="113">
        <v>24.229997000000001</v>
      </c>
    </row>
    <row r="30370" spans="1:7" x14ac:dyDescent="0.25">
      <c r="A30370" s="108" t="str">
        <f t="shared" si="475"/>
        <v>EU27_2004_1A3(FS)_PM2.5</v>
      </c>
      <c r="B30370" s="113" t="s">
        <v>220</v>
      </c>
      <c r="C30370" s="113">
        <v>2004</v>
      </c>
      <c r="D30370" s="113" t="s">
        <v>132</v>
      </c>
      <c r="E30370" s="113" t="s">
        <v>203</v>
      </c>
      <c r="F30370" s="113" t="s">
        <v>200</v>
      </c>
      <c r="G30370" s="113">
        <v>254.50398999999999</v>
      </c>
    </row>
    <row r="30371" spans="1:7" x14ac:dyDescent="0.25">
      <c r="A30371" s="108" t="str">
        <f t="shared" si="475"/>
        <v>EU27_2004_3D_NOx</v>
      </c>
      <c r="B30371" s="113" t="s">
        <v>220</v>
      </c>
      <c r="C30371" s="113">
        <v>2004</v>
      </c>
      <c r="D30371" s="113" t="s">
        <v>206</v>
      </c>
      <c r="E30371" s="113" t="s">
        <v>199</v>
      </c>
      <c r="F30371" s="113" t="s">
        <v>200</v>
      </c>
      <c r="G30371" s="113">
        <v>724.04848000000004</v>
      </c>
    </row>
    <row r="30372" spans="1:7" x14ac:dyDescent="0.25">
      <c r="A30372" s="108" t="str">
        <f t="shared" si="475"/>
        <v>EU27_2005_NATIONAL TOTAL_NOx</v>
      </c>
      <c r="B30372" s="113" t="s">
        <v>220</v>
      </c>
      <c r="C30372" s="113">
        <v>2005</v>
      </c>
      <c r="D30372" s="113" t="s">
        <v>122</v>
      </c>
      <c r="E30372" s="113" t="s">
        <v>199</v>
      </c>
      <c r="F30372" s="113" t="s">
        <v>200</v>
      </c>
      <c r="G30372" s="113">
        <v>10709.9283974594</v>
      </c>
    </row>
    <row r="30373" spans="1:7" x14ac:dyDescent="0.25">
      <c r="A30373" s="108" t="str">
        <f t="shared" si="475"/>
        <v>EU27_2005_NATIONAL TOTAL_NMVOC</v>
      </c>
      <c r="B30373" s="113" t="s">
        <v>220</v>
      </c>
      <c r="C30373" s="113">
        <v>2005</v>
      </c>
      <c r="D30373" s="113" t="s">
        <v>122</v>
      </c>
      <c r="E30373" s="113" t="s">
        <v>123</v>
      </c>
      <c r="F30373" s="113" t="s">
        <v>200</v>
      </c>
      <c r="G30373" s="113">
        <v>9416.9853062330003</v>
      </c>
    </row>
    <row r="30374" spans="1:7" x14ac:dyDescent="0.25">
      <c r="A30374" s="108" t="str">
        <f t="shared" si="475"/>
        <v>EU27_2005_NATIONAL TOTAL_SOx</v>
      </c>
      <c r="B30374" s="113" t="s">
        <v>220</v>
      </c>
      <c r="C30374" s="113">
        <v>2005</v>
      </c>
      <c r="D30374" s="113" t="s">
        <v>122</v>
      </c>
      <c r="E30374" s="113" t="s">
        <v>201</v>
      </c>
      <c r="F30374" s="113" t="s">
        <v>200</v>
      </c>
      <c r="G30374" s="113">
        <v>7013.1349459491103</v>
      </c>
    </row>
    <row r="30375" spans="1:7" x14ac:dyDescent="0.25">
      <c r="A30375" s="108" t="str">
        <f t="shared" si="475"/>
        <v>EU27_2005_NATIONAL TOTAL_NH3</v>
      </c>
      <c r="B30375" s="113" t="s">
        <v>220</v>
      </c>
      <c r="C30375" s="113">
        <v>2005</v>
      </c>
      <c r="D30375" s="113" t="s">
        <v>122</v>
      </c>
      <c r="E30375" s="113" t="s">
        <v>124</v>
      </c>
      <c r="F30375" s="113" t="s">
        <v>200</v>
      </c>
      <c r="G30375" s="113">
        <v>3906.3992507308399</v>
      </c>
    </row>
    <row r="30376" spans="1:7" x14ac:dyDescent="0.25">
      <c r="A30376" s="108" t="str">
        <f t="shared" si="475"/>
        <v>EU27_2005_NATIONAL TOTAL_PM2.5</v>
      </c>
      <c r="B30376" s="113" t="s">
        <v>220</v>
      </c>
      <c r="C30376" s="113">
        <v>2005</v>
      </c>
      <c r="D30376" s="113" t="s">
        <v>122</v>
      </c>
      <c r="E30376" s="113" t="s">
        <v>203</v>
      </c>
      <c r="F30376" s="113" t="s">
        <v>200</v>
      </c>
      <c r="G30376" s="113">
        <v>1883.6054721057001</v>
      </c>
    </row>
    <row r="30377" spans="1:7" x14ac:dyDescent="0.25">
      <c r="A30377" s="108" t="str">
        <f t="shared" si="475"/>
        <v>EU27_2005_NATIONAL TOTAL_Pb</v>
      </c>
      <c r="B30377" s="113" t="s">
        <v>220</v>
      </c>
      <c r="C30377" s="113">
        <v>2005</v>
      </c>
      <c r="D30377" s="113" t="s">
        <v>122</v>
      </c>
      <c r="E30377" s="113" t="s">
        <v>125</v>
      </c>
      <c r="F30377" s="113" t="s">
        <v>200</v>
      </c>
      <c r="G30377" s="113">
        <v>1.8663322958650499</v>
      </c>
    </row>
    <row r="30378" spans="1:7" x14ac:dyDescent="0.25">
      <c r="A30378" s="108" t="str">
        <f t="shared" si="475"/>
        <v>EU27_2005_NATIONAL TOTAL_Cd</v>
      </c>
      <c r="B30378" s="113" t="s">
        <v>220</v>
      </c>
      <c r="C30378" s="113">
        <v>2005</v>
      </c>
      <c r="D30378" s="113" t="s">
        <v>122</v>
      </c>
      <c r="E30378" s="113" t="s">
        <v>126</v>
      </c>
      <c r="F30378" s="113" t="s">
        <v>200</v>
      </c>
      <c r="G30378" s="113">
        <v>8.7022464554464399E-2</v>
      </c>
    </row>
    <row r="30379" spans="1:7" x14ac:dyDescent="0.25">
      <c r="A30379" s="108" t="str">
        <f t="shared" si="475"/>
        <v>EU27_2005_NATIONAL TOTAL_Hg</v>
      </c>
      <c r="B30379" s="113" t="s">
        <v>220</v>
      </c>
      <c r="C30379" s="113">
        <v>2005</v>
      </c>
      <c r="D30379" s="113" t="s">
        <v>122</v>
      </c>
      <c r="E30379" s="113" t="s">
        <v>127</v>
      </c>
      <c r="F30379" s="113" t="s">
        <v>200</v>
      </c>
      <c r="G30379" s="113">
        <v>7.5690852665000002E-2</v>
      </c>
    </row>
    <row r="30380" spans="1:7" x14ac:dyDescent="0.25">
      <c r="A30380" s="108" t="str">
        <f t="shared" si="475"/>
        <v>EU27_2005_NATIONAL TOTAL_DIOX</v>
      </c>
      <c r="B30380" s="113" t="s">
        <v>220</v>
      </c>
      <c r="C30380" s="113">
        <v>2005</v>
      </c>
      <c r="D30380" s="113" t="s">
        <v>122</v>
      </c>
      <c r="E30380" s="113" t="s">
        <v>128</v>
      </c>
      <c r="F30380" s="113" t="s">
        <v>200</v>
      </c>
      <c r="G30380" s="150">
        <v>5.6769705642884998E-6</v>
      </c>
    </row>
    <row r="30381" spans="1:7" x14ac:dyDescent="0.25">
      <c r="A30381" s="108" t="str">
        <f t="shared" si="475"/>
        <v>EU27_2005_NATIONAL TOTAL_PAH</v>
      </c>
      <c r="B30381" s="113" t="s">
        <v>220</v>
      </c>
      <c r="C30381" s="113">
        <v>2005</v>
      </c>
      <c r="D30381" s="113" t="s">
        <v>122</v>
      </c>
      <c r="E30381" s="113" t="s">
        <v>129</v>
      </c>
      <c r="F30381" s="113" t="s">
        <v>200</v>
      </c>
      <c r="G30381" s="113">
        <v>0.91316334155797196</v>
      </c>
    </row>
    <row r="30382" spans="1:7" x14ac:dyDescent="0.25">
      <c r="A30382" s="108" t="str">
        <f t="shared" si="475"/>
        <v>EU27_2005_NATIONAL TOTAL_HCB</v>
      </c>
      <c r="B30382" s="113" t="s">
        <v>220</v>
      </c>
      <c r="C30382" s="113">
        <v>2005</v>
      </c>
      <c r="D30382" s="113" t="s">
        <v>122</v>
      </c>
      <c r="E30382" s="113" t="s">
        <v>130</v>
      </c>
      <c r="F30382" s="113" t="s">
        <v>200</v>
      </c>
      <c r="G30382" s="113">
        <v>2.4526573104999999E-4</v>
      </c>
    </row>
    <row r="30383" spans="1:7" x14ac:dyDescent="0.25">
      <c r="A30383" s="108" t="str">
        <f t="shared" si="475"/>
        <v>EU27_2005_NATIONAL TOTAL_PCB</v>
      </c>
      <c r="B30383" s="113" t="s">
        <v>220</v>
      </c>
      <c r="C30383" s="113">
        <v>2005</v>
      </c>
      <c r="D30383" s="113" t="s">
        <v>122</v>
      </c>
      <c r="E30383" s="113" t="s">
        <v>259</v>
      </c>
      <c r="F30383" s="113" t="s">
        <v>200</v>
      </c>
      <c r="G30383" s="113">
        <v>3.1587683407850601E-3</v>
      </c>
    </row>
    <row r="30384" spans="1:7" x14ac:dyDescent="0.25">
      <c r="A30384" s="108" t="str">
        <f t="shared" si="475"/>
        <v>EU27_2005_1A3(FU)_NOx</v>
      </c>
      <c r="B30384" s="113" t="s">
        <v>220</v>
      </c>
      <c r="C30384" s="113">
        <v>2005</v>
      </c>
      <c r="D30384" s="113" t="s">
        <v>134</v>
      </c>
      <c r="E30384" s="113" t="s">
        <v>199</v>
      </c>
      <c r="F30384" s="113" t="s">
        <v>200</v>
      </c>
      <c r="G30384" s="113">
        <v>433.46269000000001</v>
      </c>
    </row>
    <row r="30385" spans="1:7" x14ac:dyDescent="0.25">
      <c r="A30385" s="108" t="str">
        <f t="shared" si="475"/>
        <v>EU27_2005_1A3(FS)_NOx</v>
      </c>
      <c r="B30385" s="113" t="s">
        <v>220</v>
      </c>
      <c r="C30385" s="113">
        <v>2005</v>
      </c>
      <c r="D30385" s="113" t="s">
        <v>132</v>
      </c>
      <c r="E30385" s="113" t="s">
        <v>199</v>
      </c>
      <c r="F30385" s="113" t="s">
        <v>200</v>
      </c>
      <c r="G30385" s="113">
        <v>4409.6782000000003</v>
      </c>
    </row>
    <row r="30386" spans="1:7" x14ac:dyDescent="0.25">
      <c r="A30386" s="108" t="str">
        <f t="shared" si="475"/>
        <v>EU27_2005_1A3(FU)_NMVOC</v>
      </c>
      <c r="B30386" s="113" t="s">
        <v>220</v>
      </c>
      <c r="C30386" s="113">
        <v>2005</v>
      </c>
      <c r="D30386" s="113" t="s">
        <v>134</v>
      </c>
      <c r="E30386" s="113" t="s">
        <v>123</v>
      </c>
      <c r="F30386" s="113" t="s">
        <v>200</v>
      </c>
      <c r="G30386" s="113">
        <v>96.12697</v>
      </c>
    </row>
    <row r="30387" spans="1:7" x14ac:dyDescent="0.25">
      <c r="A30387" s="108" t="str">
        <f t="shared" si="475"/>
        <v>EU27_2005_1A3(FS)_NMVOC</v>
      </c>
      <c r="B30387" s="113" t="s">
        <v>220</v>
      </c>
      <c r="C30387" s="113">
        <v>2005</v>
      </c>
      <c r="D30387" s="113" t="s">
        <v>132</v>
      </c>
      <c r="E30387" s="113" t="s">
        <v>123</v>
      </c>
      <c r="F30387" s="113" t="s">
        <v>200</v>
      </c>
      <c r="G30387" s="113">
        <v>1569.087</v>
      </c>
    </row>
    <row r="30388" spans="1:7" x14ac:dyDescent="0.25">
      <c r="A30388" s="108" t="str">
        <f t="shared" si="475"/>
        <v>EU27_2005_1A3(FU)_SOx</v>
      </c>
      <c r="B30388" s="113" t="s">
        <v>220</v>
      </c>
      <c r="C30388" s="113">
        <v>2005</v>
      </c>
      <c r="D30388" s="113" t="s">
        <v>134</v>
      </c>
      <c r="E30388" s="113" t="s">
        <v>201</v>
      </c>
      <c r="F30388" s="113" t="s">
        <v>200</v>
      </c>
      <c r="G30388" s="113">
        <v>1.30911249</v>
      </c>
    </row>
    <row r="30389" spans="1:7" x14ac:dyDescent="0.25">
      <c r="A30389" s="108" t="str">
        <f t="shared" si="475"/>
        <v>EU27_2005_1A3(FS)_SOx</v>
      </c>
      <c r="B30389" s="113" t="s">
        <v>220</v>
      </c>
      <c r="C30389" s="113">
        <v>2005</v>
      </c>
      <c r="D30389" s="113" t="s">
        <v>132</v>
      </c>
      <c r="E30389" s="113" t="s">
        <v>201</v>
      </c>
      <c r="F30389" s="113" t="s">
        <v>200</v>
      </c>
      <c r="G30389" s="113">
        <v>23.119821000000002</v>
      </c>
    </row>
    <row r="30390" spans="1:7" x14ac:dyDescent="0.25">
      <c r="A30390" s="108" t="str">
        <f t="shared" si="475"/>
        <v>EU27_2005_1A3(FU)_NH3</v>
      </c>
      <c r="B30390" s="113" t="s">
        <v>220</v>
      </c>
      <c r="C30390" s="113">
        <v>2005</v>
      </c>
      <c r="D30390" s="113" t="s">
        <v>134</v>
      </c>
      <c r="E30390" s="113" t="s">
        <v>124</v>
      </c>
      <c r="F30390" s="113" t="s">
        <v>200</v>
      </c>
      <c r="G30390" s="113">
        <v>11.4339754</v>
      </c>
    </row>
    <row r="30391" spans="1:7" x14ac:dyDescent="0.25">
      <c r="A30391" s="108" t="str">
        <f t="shared" si="475"/>
        <v>EU27_2005_1A3(FS)_NH3</v>
      </c>
      <c r="B30391" s="113" t="s">
        <v>220</v>
      </c>
      <c r="C30391" s="113">
        <v>2005</v>
      </c>
      <c r="D30391" s="113" t="s">
        <v>132</v>
      </c>
      <c r="E30391" s="113" t="s">
        <v>124</v>
      </c>
      <c r="F30391" s="113" t="s">
        <v>200</v>
      </c>
      <c r="G30391" s="113">
        <v>91.589703</v>
      </c>
    </row>
    <row r="30392" spans="1:7" x14ac:dyDescent="0.25">
      <c r="A30392" s="108" t="str">
        <f t="shared" si="475"/>
        <v>EU27_2005_1A3(FU)_PM2.5</v>
      </c>
      <c r="B30392" s="113" t="s">
        <v>220</v>
      </c>
      <c r="C30392" s="113">
        <v>2005</v>
      </c>
      <c r="D30392" s="113" t="s">
        <v>134</v>
      </c>
      <c r="E30392" s="113" t="s">
        <v>203</v>
      </c>
      <c r="F30392" s="113" t="s">
        <v>200</v>
      </c>
      <c r="G30392" s="113">
        <v>22.830110000000001</v>
      </c>
    </row>
    <row r="30393" spans="1:7" x14ac:dyDescent="0.25">
      <c r="A30393" s="108" t="str">
        <f t="shared" si="475"/>
        <v>EU27_2005_1A3(FS)_PM2.5</v>
      </c>
      <c r="B30393" s="113" t="s">
        <v>220</v>
      </c>
      <c r="C30393" s="113">
        <v>2005</v>
      </c>
      <c r="D30393" s="113" t="s">
        <v>132</v>
      </c>
      <c r="E30393" s="113" t="s">
        <v>203</v>
      </c>
      <c r="F30393" s="113" t="s">
        <v>200</v>
      </c>
      <c r="G30393" s="113">
        <v>243.29813999999999</v>
      </c>
    </row>
    <row r="30394" spans="1:7" x14ac:dyDescent="0.25">
      <c r="A30394" s="108" t="str">
        <f t="shared" si="475"/>
        <v>EU27_2005_3D_NOx</v>
      </c>
      <c r="B30394" s="113" t="s">
        <v>220</v>
      </c>
      <c r="C30394" s="113">
        <v>2005</v>
      </c>
      <c r="D30394" s="113" t="s">
        <v>206</v>
      </c>
      <c r="E30394" s="113" t="s">
        <v>199</v>
      </c>
      <c r="F30394" s="113" t="s">
        <v>200</v>
      </c>
      <c r="G30394" s="113">
        <v>710.26176999999996</v>
      </c>
    </row>
    <row r="30395" spans="1:7" x14ac:dyDescent="0.25">
      <c r="A30395" s="108" t="str">
        <f t="shared" si="475"/>
        <v>EU27_2006_NATIONAL TOTAL_NOx</v>
      </c>
      <c r="B30395" s="113" t="s">
        <v>220</v>
      </c>
      <c r="C30395" s="113">
        <v>2006</v>
      </c>
      <c r="D30395" s="113" t="s">
        <v>122</v>
      </c>
      <c r="E30395" s="113" t="s">
        <v>199</v>
      </c>
      <c r="F30395" s="113" t="s">
        <v>200</v>
      </c>
      <c r="G30395" s="113">
        <v>10510.518055987999</v>
      </c>
    </row>
    <row r="30396" spans="1:7" x14ac:dyDescent="0.25">
      <c r="A30396" s="108" t="str">
        <f t="shared" si="475"/>
        <v>EU27_2006_NATIONAL TOTAL_NMVOC</v>
      </c>
      <c r="B30396" s="113" t="s">
        <v>220</v>
      </c>
      <c r="C30396" s="113">
        <v>2006</v>
      </c>
      <c r="D30396" s="113" t="s">
        <v>122</v>
      </c>
      <c r="E30396" s="113" t="s">
        <v>123</v>
      </c>
      <c r="F30396" s="113" t="s">
        <v>200</v>
      </c>
      <c r="G30396" s="113">
        <v>9239.7726364690006</v>
      </c>
    </row>
    <row r="30397" spans="1:7" x14ac:dyDescent="0.25">
      <c r="A30397" s="108" t="str">
        <f t="shared" si="475"/>
        <v>EU27_2006_NATIONAL TOTAL_SOx</v>
      </c>
      <c r="B30397" s="113" t="s">
        <v>220</v>
      </c>
      <c r="C30397" s="113">
        <v>2006</v>
      </c>
      <c r="D30397" s="113" t="s">
        <v>122</v>
      </c>
      <c r="E30397" s="113" t="s">
        <v>201</v>
      </c>
      <c r="F30397" s="113" t="s">
        <v>200</v>
      </c>
      <c r="G30397" s="113">
        <v>6819.1610348670001</v>
      </c>
    </row>
    <row r="30398" spans="1:7" x14ac:dyDescent="0.25">
      <c r="A30398" s="108" t="str">
        <f t="shared" si="475"/>
        <v>EU27_2006_NATIONAL TOTAL_NH3</v>
      </c>
      <c r="B30398" s="113" t="s">
        <v>220</v>
      </c>
      <c r="C30398" s="113">
        <v>2006</v>
      </c>
      <c r="D30398" s="113" t="s">
        <v>122</v>
      </c>
      <c r="E30398" s="113" t="s">
        <v>124</v>
      </c>
      <c r="F30398" s="113" t="s">
        <v>200</v>
      </c>
      <c r="G30398" s="113">
        <v>3884.6460433439602</v>
      </c>
    </row>
    <row r="30399" spans="1:7" x14ac:dyDescent="0.25">
      <c r="A30399" s="108" t="str">
        <f t="shared" si="475"/>
        <v>EU27_2006_NATIONAL TOTAL_PM2.5</v>
      </c>
      <c r="B30399" s="113" t="s">
        <v>220</v>
      </c>
      <c r="C30399" s="113">
        <v>2006</v>
      </c>
      <c r="D30399" s="113" t="s">
        <v>122</v>
      </c>
      <c r="E30399" s="113" t="s">
        <v>203</v>
      </c>
      <c r="F30399" s="113" t="s">
        <v>200</v>
      </c>
      <c r="G30399" s="113">
        <v>1869.3878236830001</v>
      </c>
    </row>
    <row r="30400" spans="1:7" x14ac:dyDescent="0.25">
      <c r="A30400" s="108" t="str">
        <f t="shared" si="475"/>
        <v>EU27_2006_NATIONAL TOTAL_Pb</v>
      </c>
      <c r="B30400" s="113" t="s">
        <v>220</v>
      </c>
      <c r="C30400" s="113">
        <v>2006</v>
      </c>
      <c r="D30400" s="113" t="s">
        <v>122</v>
      </c>
      <c r="E30400" s="113" t="s">
        <v>125</v>
      </c>
      <c r="F30400" s="113" t="s">
        <v>200</v>
      </c>
      <c r="G30400" s="113">
        <v>1.846943147552</v>
      </c>
    </row>
    <row r="30401" spans="1:7" x14ac:dyDescent="0.25">
      <c r="A30401" s="108" t="str">
        <f t="shared" si="475"/>
        <v>EU27_2006_NATIONAL TOTAL_Cd</v>
      </c>
      <c r="B30401" s="113" t="s">
        <v>220</v>
      </c>
      <c r="C30401" s="113">
        <v>2006</v>
      </c>
      <c r="D30401" s="113" t="s">
        <v>122</v>
      </c>
      <c r="E30401" s="113" t="s">
        <v>126</v>
      </c>
      <c r="F30401" s="113" t="s">
        <v>200</v>
      </c>
      <c r="G30401" s="113">
        <v>8.5794822451399994E-2</v>
      </c>
    </row>
    <row r="30402" spans="1:7" x14ac:dyDescent="0.25">
      <c r="A30402" s="108" t="str">
        <f t="shared" si="475"/>
        <v>EU27_2006_NATIONAL TOTAL_Hg</v>
      </c>
      <c r="B30402" s="113" t="s">
        <v>220</v>
      </c>
      <c r="C30402" s="113">
        <v>2006</v>
      </c>
      <c r="D30402" s="113" t="s">
        <v>122</v>
      </c>
      <c r="E30402" s="113" t="s">
        <v>127</v>
      </c>
      <c r="F30402" s="113" t="s">
        <v>200</v>
      </c>
      <c r="G30402" s="113">
        <v>7.2920000991149994E-2</v>
      </c>
    </row>
    <row r="30403" spans="1:7" x14ac:dyDescent="0.25">
      <c r="A30403" s="108" t="str">
        <f t="shared" si="475"/>
        <v>EU27_2006_NATIONAL TOTAL_DIOX</v>
      </c>
      <c r="B30403" s="113" t="s">
        <v>220</v>
      </c>
      <c r="C30403" s="113">
        <v>2006</v>
      </c>
      <c r="D30403" s="113" t="s">
        <v>122</v>
      </c>
      <c r="E30403" s="113" t="s">
        <v>128</v>
      </c>
      <c r="F30403" s="113" t="s">
        <v>200</v>
      </c>
      <c r="G30403" s="150">
        <v>5.0532229967500004E-6</v>
      </c>
    </row>
    <row r="30404" spans="1:7" x14ac:dyDescent="0.25">
      <c r="A30404" s="108" t="str">
        <f t="shared" si="475"/>
        <v>EU27_2006_NATIONAL TOTAL_PAH</v>
      </c>
      <c r="B30404" s="113" t="s">
        <v>220</v>
      </c>
      <c r="C30404" s="113">
        <v>2006</v>
      </c>
      <c r="D30404" s="113" t="s">
        <v>122</v>
      </c>
      <c r="E30404" s="113" t="s">
        <v>129</v>
      </c>
      <c r="F30404" s="113" t="s">
        <v>200</v>
      </c>
      <c r="G30404" s="113">
        <v>0.95363294599830495</v>
      </c>
    </row>
    <row r="30405" spans="1:7" x14ac:dyDescent="0.25">
      <c r="A30405" s="108" t="str">
        <f t="shared" si="475"/>
        <v>EU27_2006_NATIONAL TOTAL_HCB</v>
      </c>
      <c r="B30405" s="113" t="s">
        <v>220</v>
      </c>
      <c r="C30405" s="113">
        <v>2006</v>
      </c>
      <c r="D30405" s="113" t="s">
        <v>122</v>
      </c>
      <c r="E30405" s="113" t="s">
        <v>130</v>
      </c>
      <c r="F30405" s="113" t="s">
        <v>200</v>
      </c>
      <c r="G30405" s="113">
        <v>2.47007090476E-4</v>
      </c>
    </row>
    <row r="30406" spans="1:7" x14ac:dyDescent="0.25">
      <c r="A30406" s="108" t="str">
        <f t="shared" si="475"/>
        <v>EU27_2006_NATIONAL TOTAL_PCB</v>
      </c>
      <c r="B30406" s="113" t="s">
        <v>220</v>
      </c>
      <c r="C30406" s="113">
        <v>2006</v>
      </c>
      <c r="D30406" s="113" t="s">
        <v>122</v>
      </c>
      <c r="E30406" s="113" t="s">
        <v>259</v>
      </c>
      <c r="F30406" s="113" t="s">
        <v>200</v>
      </c>
      <c r="G30406" s="113">
        <v>3.01428474022779E-3</v>
      </c>
    </row>
    <row r="30407" spans="1:7" x14ac:dyDescent="0.25">
      <c r="A30407" s="108" t="str">
        <f t="shared" ref="A30407:A30470" si="476">CONCATENATE(B30407,"_",C30407,"_",D30407,"_",E30407)</f>
        <v>EU27_2006_1A3(FU)_NOx</v>
      </c>
      <c r="B30407" s="113" t="s">
        <v>220</v>
      </c>
      <c r="C30407" s="113">
        <v>2006</v>
      </c>
      <c r="D30407" s="113" t="s">
        <v>134</v>
      </c>
      <c r="E30407" s="113" t="s">
        <v>199</v>
      </c>
      <c r="F30407" s="113" t="s">
        <v>200</v>
      </c>
      <c r="G30407" s="113">
        <v>426.21267999999998</v>
      </c>
    </row>
    <row r="30408" spans="1:7" x14ac:dyDescent="0.25">
      <c r="A30408" s="108" t="str">
        <f t="shared" si="476"/>
        <v>EU27_2006_1A3(FS)_NOx</v>
      </c>
      <c r="B30408" s="113" t="s">
        <v>220</v>
      </c>
      <c r="C30408" s="113">
        <v>2006</v>
      </c>
      <c r="D30408" s="113" t="s">
        <v>132</v>
      </c>
      <c r="E30408" s="113" t="s">
        <v>199</v>
      </c>
      <c r="F30408" s="113" t="s">
        <v>200</v>
      </c>
      <c r="G30408" s="113">
        <v>4395.8806000000004</v>
      </c>
    </row>
    <row r="30409" spans="1:7" x14ac:dyDescent="0.25">
      <c r="A30409" s="108" t="str">
        <f t="shared" si="476"/>
        <v>EU27_2006_1A3(FU)_NMVOC</v>
      </c>
      <c r="B30409" s="113" t="s">
        <v>220</v>
      </c>
      <c r="C30409" s="113">
        <v>2006</v>
      </c>
      <c r="D30409" s="113" t="s">
        <v>134</v>
      </c>
      <c r="E30409" s="113" t="s">
        <v>123</v>
      </c>
      <c r="F30409" s="113" t="s">
        <v>200</v>
      </c>
      <c r="G30409" s="113">
        <v>84.721140000000005</v>
      </c>
    </row>
    <row r="30410" spans="1:7" x14ac:dyDescent="0.25">
      <c r="A30410" s="108" t="str">
        <f t="shared" si="476"/>
        <v>EU27_2006_1A3(FS)_NMVOC</v>
      </c>
      <c r="B30410" s="113" t="s">
        <v>220</v>
      </c>
      <c r="C30410" s="113">
        <v>2006</v>
      </c>
      <c r="D30410" s="113" t="s">
        <v>132</v>
      </c>
      <c r="E30410" s="113" t="s">
        <v>123</v>
      </c>
      <c r="F30410" s="113" t="s">
        <v>200</v>
      </c>
      <c r="G30410" s="113">
        <v>1397.4201</v>
      </c>
    </row>
    <row r="30411" spans="1:7" x14ac:dyDescent="0.25">
      <c r="A30411" s="108" t="str">
        <f t="shared" si="476"/>
        <v>EU27_2006_1A3(FU)_SOx</v>
      </c>
      <c r="B30411" s="113" t="s">
        <v>220</v>
      </c>
      <c r="C30411" s="113">
        <v>2006</v>
      </c>
      <c r="D30411" s="113" t="s">
        <v>134</v>
      </c>
      <c r="E30411" s="113" t="s">
        <v>201</v>
      </c>
      <c r="F30411" s="113" t="s">
        <v>200</v>
      </c>
      <c r="G30411" s="113">
        <v>1.2704995100000001</v>
      </c>
    </row>
    <row r="30412" spans="1:7" x14ac:dyDescent="0.25">
      <c r="A30412" s="108" t="str">
        <f t="shared" si="476"/>
        <v>EU27_2006_1A3(FS)_SOx</v>
      </c>
      <c r="B30412" s="113" t="s">
        <v>220</v>
      </c>
      <c r="C30412" s="113">
        <v>2006</v>
      </c>
      <c r="D30412" s="113" t="s">
        <v>132</v>
      </c>
      <c r="E30412" s="113" t="s">
        <v>201</v>
      </c>
      <c r="F30412" s="113" t="s">
        <v>200</v>
      </c>
      <c r="G30412" s="113">
        <v>22.429489</v>
      </c>
    </row>
    <row r="30413" spans="1:7" x14ac:dyDescent="0.25">
      <c r="A30413" s="108" t="str">
        <f t="shared" si="476"/>
        <v>EU27_2006_1A3(FU)_NH3</v>
      </c>
      <c r="B30413" s="113" t="s">
        <v>220</v>
      </c>
      <c r="C30413" s="113">
        <v>2006</v>
      </c>
      <c r="D30413" s="113" t="s">
        <v>134</v>
      </c>
      <c r="E30413" s="113" t="s">
        <v>124</v>
      </c>
      <c r="F30413" s="113" t="s">
        <v>200</v>
      </c>
      <c r="G30413" s="113">
        <v>10.635111500000001</v>
      </c>
    </row>
    <row r="30414" spans="1:7" x14ac:dyDescent="0.25">
      <c r="A30414" s="108" t="str">
        <f t="shared" si="476"/>
        <v>EU27_2006_1A3(FS)_NH3</v>
      </c>
      <c r="B30414" s="113" t="s">
        <v>220</v>
      </c>
      <c r="C30414" s="113">
        <v>2006</v>
      </c>
      <c r="D30414" s="113" t="s">
        <v>132</v>
      </c>
      <c r="E30414" s="113" t="s">
        <v>124</v>
      </c>
      <c r="F30414" s="113" t="s">
        <v>200</v>
      </c>
      <c r="G30414" s="113">
        <v>88.562636999999995</v>
      </c>
    </row>
    <row r="30415" spans="1:7" x14ac:dyDescent="0.25">
      <c r="A30415" s="108" t="str">
        <f t="shared" si="476"/>
        <v>EU27_2006_1A3(FU)_PM2.5</v>
      </c>
      <c r="B30415" s="113" t="s">
        <v>220</v>
      </c>
      <c r="C30415" s="113">
        <v>2006</v>
      </c>
      <c r="D30415" s="113" t="s">
        <v>134</v>
      </c>
      <c r="E30415" s="113" t="s">
        <v>203</v>
      </c>
      <c r="F30415" s="113" t="s">
        <v>200</v>
      </c>
      <c r="G30415" s="113">
        <v>22.034355999999999</v>
      </c>
    </row>
    <row r="30416" spans="1:7" x14ac:dyDescent="0.25">
      <c r="A30416" s="108" t="str">
        <f t="shared" si="476"/>
        <v>EU27_2006_1A3(FS)_PM2.5</v>
      </c>
      <c r="B30416" s="113" t="s">
        <v>220</v>
      </c>
      <c r="C30416" s="113">
        <v>2006</v>
      </c>
      <c r="D30416" s="113" t="s">
        <v>132</v>
      </c>
      <c r="E30416" s="113" t="s">
        <v>203</v>
      </c>
      <c r="F30416" s="113" t="s">
        <v>200</v>
      </c>
      <c r="G30416" s="113">
        <v>237.82400999999999</v>
      </c>
    </row>
    <row r="30417" spans="1:7" x14ac:dyDescent="0.25">
      <c r="A30417" s="108" t="str">
        <f t="shared" si="476"/>
        <v>EU27_2006_3D_NOx</v>
      </c>
      <c r="B30417" s="113" t="s">
        <v>220</v>
      </c>
      <c r="C30417" s="113">
        <v>2006</v>
      </c>
      <c r="D30417" s="113" t="s">
        <v>206</v>
      </c>
      <c r="E30417" s="113" t="s">
        <v>199</v>
      </c>
      <c r="F30417" s="113" t="s">
        <v>200</v>
      </c>
      <c r="G30417" s="113">
        <v>705.74521000000004</v>
      </c>
    </row>
    <row r="30418" spans="1:7" x14ac:dyDescent="0.25">
      <c r="A30418" s="108" t="str">
        <f t="shared" si="476"/>
        <v>EU27_2007_NATIONAL TOTAL_NOx</v>
      </c>
      <c r="B30418" s="113" t="s">
        <v>220</v>
      </c>
      <c r="C30418" s="113">
        <v>2007</v>
      </c>
      <c r="D30418" s="113" t="s">
        <v>122</v>
      </c>
      <c r="E30418" s="113" t="s">
        <v>199</v>
      </c>
      <c r="F30418" s="113" t="s">
        <v>200</v>
      </c>
      <c r="G30418" s="113">
        <v>10186.628342190999</v>
      </c>
    </row>
    <row r="30419" spans="1:7" x14ac:dyDescent="0.25">
      <c r="A30419" s="108" t="str">
        <f t="shared" si="476"/>
        <v>EU27_2007_NATIONAL TOTAL_NMVOC</v>
      </c>
      <c r="B30419" s="113" t="s">
        <v>220</v>
      </c>
      <c r="C30419" s="113">
        <v>2007</v>
      </c>
      <c r="D30419" s="113" t="s">
        <v>122</v>
      </c>
      <c r="E30419" s="113" t="s">
        <v>123</v>
      </c>
      <c r="F30419" s="113" t="s">
        <v>200</v>
      </c>
      <c r="G30419" s="113">
        <v>8865.1688703189993</v>
      </c>
    </row>
    <row r="30420" spans="1:7" x14ac:dyDescent="0.25">
      <c r="A30420" s="108" t="str">
        <f t="shared" si="476"/>
        <v>EU27_2007_NATIONAL TOTAL_SOx</v>
      </c>
      <c r="B30420" s="113" t="s">
        <v>220</v>
      </c>
      <c r="C30420" s="113">
        <v>2007</v>
      </c>
      <c r="D30420" s="113" t="s">
        <v>122</v>
      </c>
      <c r="E30420" s="113" t="s">
        <v>201</v>
      </c>
      <c r="F30420" s="113" t="s">
        <v>200</v>
      </c>
      <c r="G30420" s="113">
        <v>6518.3387150189901</v>
      </c>
    </row>
    <row r="30421" spans="1:7" x14ac:dyDescent="0.25">
      <c r="A30421" s="108" t="str">
        <f t="shared" si="476"/>
        <v>EU27_2007_NATIONAL TOTAL_NH3</v>
      </c>
      <c r="B30421" s="113" t="s">
        <v>220</v>
      </c>
      <c r="C30421" s="113">
        <v>2007</v>
      </c>
      <c r="D30421" s="113" t="s">
        <v>122</v>
      </c>
      <c r="E30421" s="113" t="s">
        <v>124</v>
      </c>
      <c r="F30421" s="113" t="s">
        <v>200</v>
      </c>
      <c r="G30421" s="113">
        <v>3893.9911901337</v>
      </c>
    </row>
    <row r="30422" spans="1:7" x14ac:dyDescent="0.25">
      <c r="A30422" s="108" t="str">
        <f t="shared" si="476"/>
        <v>EU27_2007_NATIONAL TOTAL_PM2.5</v>
      </c>
      <c r="B30422" s="113" t="s">
        <v>220</v>
      </c>
      <c r="C30422" s="113">
        <v>2007</v>
      </c>
      <c r="D30422" s="113" t="s">
        <v>122</v>
      </c>
      <c r="E30422" s="113" t="s">
        <v>203</v>
      </c>
      <c r="F30422" s="113" t="s">
        <v>200</v>
      </c>
      <c r="G30422" s="113">
        <v>1835.003021154</v>
      </c>
    </row>
    <row r="30423" spans="1:7" x14ac:dyDescent="0.25">
      <c r="A30423" s="108" t="str">
        <f t="shared" si="476"/>
        <v>EU27_2007_NATIONAL TOTAL_Pb</v>
      </c>
      <c r="B30423" s="113" t="s">
        <v>220</v>
      </c>
      <c r="C30423" s="113">
        <v>2007</v>
      </c>
      <c r="D30423" s="113" t="s">
        <v>122</v>
      </c>
      <c r="E30423" s="113" t="s">
        <v>125</v>
      </c>
      <c r="F30423" s="113" t="s">
        <v>200</v>
      </c>
      <c r="G30423" s="113">
        <v>1.8121798853660001</v>
      </c>
    </row>
    <row r="30424" spans="1:7" x14ac:dyDescent="0.25">
      <c r="A30424" s="108" t="str">
        <f t="shared" si="476"/>
        <v>EU27_2007_NATIONAL TOTAL_Cd</v>
      </c>
      <c r="B30424" s="113" t="s">
        <v>220</v>
      </c>
      <c r="C30424" s="113">
        <v>2007</v>
      </c>
      <c r="D30424" s="113" t="s">
        <v>122</v>
      </c>
      <c r="E30424" s="113" t="s">
        <v>126</v>
      </c>
      <c r="F30424" s="113" t="s">
        <v>200</v>
      </c>
      <c r="G30424" s="113">
        <v>8.3349599011900005E-2</v>
      </c>
    </row>
    <row r="30425" spans="1:7" x14ac:dyDescent="0.25">
      <c r="A30425" s="108" t="str">
        <f t="shared" si="476"/>
        <v>EU27_2007_NATIONAL TOTAL_Hg</v>
      </c>
      <c r="B30425" s="113" t="s">
        <v>220</v>
      </c>
      <c r="C30425" s="113">
        <v>2007</v>
      </c>
      <c r="D30425" s="113" t="s">
        <v>122</v>
      </c>
      <c r="E30425" s="113" t="s">
        <v>127</v>
      </c>
      <c r="F30425" s="113" t="s">
        <v>200</v>
      </c>
      <c r="G30425" s="113">
        <v>6.9294390940700001E-2</v>
      </c>
    </row>
    <row r="30426" spans="1:7" x14ac:dyDescent="0.25">
      <c r="A30426" s="108" t="str">
        <f t="shared" si="476"/>
        <v>EU27_2007_NATIONAL TOTAL_DIOX</v>
      </c>
      <c r="B30426" s="113" t="s">
        <v>220</v>
      </c>
      <c r="C30426" s="113">
        <v>2007</v>
      </c>
      <c r="D30426" s="113" t="s">
        <v>122</v>
      </c>
      <c r="E30426" s="113" t="s">
        <v>128</v>
      </c>
      <c r="F30426" s="113" t="s">
        <v>200</v>
      </c>
      <c r="G30426" s="150">
        <v>4.3501109232199999E-6</v>
      </c>
    </row>
    <row r="30427" spans="1:7" x14ac:dyDescent="0.25">
      <c r="A30427" s="108" t="str">
        <f t="shared" si="476"/>
        <v>EU27_2007_NATIONAL TOTAL_PAH</v>
      </c>
      <c r="B30427" s="113" t="s">
        <v>220</v>
      </c>
      <c r="C30427" s="113">
        <v>2007</v>
      </c>
      <c r="D30427" s="113" t="s">
        <v>122</v>
      </c>
      <c r="E30427" s="113" t="s">
        <v>129</v>
      </c>
      <c r="F30427" s="113" t="s">
        <v>200</v>
      </c>
      <c r="G30427" s="113">
        <v>0.93195807636104</v>
      </c>
    </row>
    <row r="30428" spans="1:7" x14ac:dyDescent="0.25">
      <c r="A30428" s="108" t="str">
        <f t="shared" si="476"/>
        <v>EU27_2007_NATIONAL TOTAL_HCB</v>
      </c>
      <c r="B30428" s="113" t="s">
        <v>220</v>
      </c>
      <c r="C30428" s="113">
        <v>2007</v>
      </c>
      <c r="D30428" s="113" t="s">
        <v>122</v>
      </c>
      <c r="E30428" s="113" t="s">
        <v>130</v>
      </c>
      <c r="F30428" s="113" t="s">
        <v>200</v>
      </c>
      <c r="G30428" s="113">
        <v>2.38299238031E-4</v>
      </c>
    </row>
    <row r="30429" spans="1:7" x14ac:dyDescent="0.25">
      <c r="A30429" s="108" t="str">
        <f t="shared" si="476"/>
        <v>EU27_2007_NATIONAL TOTAL_PCB</v>
      </c>
      <c r="B30429" s="113" t="s">
        <v>220</v>
      </c>
      <c r="C30429" s="113">
        <v>2007</v>
      </c>
      <c r="D30429" s="113" t="s">
        <v>122</v>
      </c>
      <c r="E30429" s="113" t="s">
        <v>259</v>
      </c>
      <c r="F30429" s="113" t="s">
        <v>200</v>
      </c>
      <c r="G30429" s="113">
        <v>2.7378216540955898E-3</v>
      </c>
    </row>
    <row r="30430" spans="1:7" x14ac:dyDescent="0.25">
      <c r="A30430" s="108" t="str">
        <f t="shared" si="476"/>
        <v>EU27_2007_1A3(FU)_NOx</v>
      </c>
      <c r="B30430" s="113" t="s">
        <v>220</v>
      </c>
      <c r="C30430" s="113">
        <v>2007</v>
      </c>
      <c r="D30430" s="113" t="s">
        <v>134</v>
      </c>
      <c r="E30430" s="113" t="s">
        <v>199</v>
      </c>
      <c r="F30430" s="113" t="s">
        <v>200</v>
      </c>
      <c r="G30430" s="113">
        <v>414.57384999999999</v>
      </c>
    </row>
    <row r="30431" spans="1:7" x14ac:dyDescent="0.25">
      <c r="A30431" s="108" t="str">
        <f t="shared" si="476"/>
        <v>EU27_2007_1A3(FS)_NOx</v>
      </c>
      <c r="B30431" s="113" t="s">
        <v>220</v>
      </c>
      <c r="C30431" s="113">
        <v>2007</v>
      </c>
      <c r="D30431" s="113" t="s">
        <v>132</v>
      </c>
      <c r="E30431" s="113" t="s">
        <v>199</v>
      </c>
      <c r="F30431" s="113" t="s">
        <v>200</v>
      </c>
      <c r="G30431" s="113">
        <v>4238.0092999999997</v>
      </c>
    </row>
    <row r="30432" spans="1:7" x14ac:dyDescent="0.25">
      <c r="A30432" s="108" t="str">
        <f t="shared" si="476"/>
        <v>EU27_2007_1A3(FU)_NMVOC</v>
      </c>
      <c r="B30432" s="113" t="s">
        <v>220</v>
      </c>
      <c r="C30432" s="113">
        <v>2007</v>
      </c>
      <c r="D30432" s="113" t="s">
        <v>134</v>
      </c>
      <c r="E30432" s="113" t="s">
        <v>123</v>
      </c>
      <c r="F30432" s="113" t="s">
        <v>200</v>
      </c>
      <c r="G30432" s="113">
        <v>76.655320000000003</v>
      </c>
    </row>
    <row r="30433" spans="1:7" x14ac:dyDescent="0.25">
      <c r="A30433" s="108" t="str">
        <f t="shared" si="476"/>
        <v>EU27_2007_1A3(FS)_NMVOC</v>
      </c>
      <c r="B30433" s="113" t="s">
        <v>220</v>
      </c>
      <c r="C30433" s="113">
        <v>2007</v>
      </c>
      <c r="D30433" s="113" t="s">
        <v>132</v>
      </c>
      <c r="E30433" s="113" t="s">
        <v>123</v>
      </c>
      <c r="F30433" s="113" t="s">
        <v>200</v>
      </c>
      <c r="G30433" s="113">
        <v>1225.4607000000001</v>
      </c>
    </row>
    <row r="30434" spans="1:7" x14ac:dyDescent="0.25">
      <c r="A30434" s="108" t="str">
        <f t="shared" si="476"/>
        <v>EU27_2007_1A3(FU)_SOx</v>
      </c>
      <c r="B30434" s="113" t="s">
        <v>220</v>
      </c>
      <c r="C30434" s="113">
        <v>2007</v>
      </c>
      <c r="D30434" s="113" t="s">
        <v>134</v>
      </c>
      <c r="E30434" s="113" t="s">
        <v>201</v>
      </c>
      <c r="F30434" s="113" t="s">
        <v>200</v>
      </c>
      <c r="G30434" s="113">
        <v>0.88951690000000005</v>
      </c>
    </row>
    <row r="30435" spans="1:7" x14ac:dyDescent="0.25">
      <c r="A30435" s="108" t="str">
        <f t="shared" si="476"/>
        <v>EU27_2007_1A3(FS)_SOx</v>
      </c>
      <c r="B30435" s="113" t="s">
        <v>220</v>
      </c>
      <c r="C30435" s="113">
        <v>2007</v>
      </c>
      <c r="D30435" s="113" t="s">
        <v>132</v>
      </c>
      <c r="E30435" s="113" t="s">
        <v>201</v>
      </c>
      <c r="F30435" s="113" t="s">
        <v>200</v>
      </c>
      <c r="G30435" s="113">
        <v>18.582661999999999</v>
      </c>
    </row>
    <row r="30436" spans="1:7" x14ac:dyDescent="0.25">
      <c r="A30436" s="108" t="str">
        <f t="shared" si="476"/>
        <v>EU27_2007_1A3(FU)_NH3</v>
      </c>
      <c r="B30436" s="113" t="s">
        <v>220</v>
      </c>
      <c r="C30436" s="113">
        <v>2007</v>
      </c>
      <c r="D30436" s="113" t="s">
        <v>134</v>
      </c>
      <c r="E30436" s="113" t="s">
        <v>124</v>
      </c>
      <c r="F30436" s="113" t="s">
        <v>200</v>
      </c>
      <c r="G30436" s="113">
        <v>9.8181960999999998</v>
      </c>
    </row>
    <row r="30437" spans="1:7" x14ac:dyDescent="0.25">
      <c r="A30437" s="108" t="str">
        <f t="shared" si="476"/>
        <v>EU27_2007_1A3(FS)_NH3</v>
      </c>
      <c r="B30437" s="113" t="s">
        <v>220</v>
      </c>
      <c r="C30437" s="113">
        <v>2007</v>
      </c>
      <c r="D30437" s="113" t="s">
        <v>132</v>
      </c>
      <c r="E30437" s="113" t="s">
        <v>124</v>
      </c>
      <c r="F30437" s="113" t="s">
        <v>200</v>
      </c>
      <c r="G30437" s="113">
        <v>83.767069000000006</v>
      </c>
    </row>
    <row r="30438" spans="1:7" x14ac:dyDescent="0.25">
      <c r="A30438" s="108" t="str">
        <f t="shared" si="476"/>
        <v>EU27_2007_1A3(FU)_PM2.5</v>
      </c>
      <c r="B30438" s="113" t="s">
        <v>220</v>
      </c>
      <c r="C30438" s="113">
        <v>2007</v>
      </c>
      <c r="D30438" s="113" t="s">
        <v>134</v>
      </c>
      <c r="E30438" s="113" t="s">
        <v>203</v>
      </c>
      <c r="F30438" s="113" t="s">
        <v>200</v>
      </c>
      <c r="G30438" s="113">
        <v>20.776530999999999</v>
      </c>
    </row>
    <row r="30439" spans="1:7" x14ac:dyDescent="0.25">
      <c r="A30439" s="108" t="str">
        <f t="shared" si="476"/>
        <v>EU27_2007_1A3(FS)_PM2.5</v>
      </c>
      <c r="B30439" s="113" t="s">
        <v>220</v>
      </c>
      <c r="C30439" s="113">
        <v>2007</v>
      </c>
      <c r="D30439" s="113" t="s">
        <v>132</v>
      </c>
      <c r="E30439" s="113" t="s">
        <v>203</v>
      </c>
      <c r="F30439" s="113" t="s">
        <v>200</v>
      </c>
      <c r="G30439" s="113">
        <v>229.47220999999999</v>
      </c>
    </row>
    <row r="30440" spans="1:7" x14ac:dyDescent="0.25">
      <c r="A30440" s="108" t="str">
        <f t="shared" si="476"/>
        <v>EU27_2007_3D_NOx</v>
      </c>
      <c r="B30440" s="113" t="s">
        <v>220</v>
      </c>
      <c r="C30440" s="113">
        <v>2007</v>
      </c>
      <c r="D30440" s="113" t="s">
        <v>206</v>
      </c>
      <c r="E30440" s="113" t="s">
        <v>199</v>
      </c>
      <c r="F30440" s="113" t="s">
        <v>200</v>
      </c>
      <c r="G30440" s="113">
        <v>713.36201000000005</v>
      </c>
    </row>
    <row r="30441" spans="1:7" x14ac:dyDescent="0.25">
      <c r="A30441" s="108" t="str">
        <f t="shared" si="476"/>
        <v>EU27_2008_NATIONAL TOTAL_NOx</v>
      </c>
      <c r="B30441" s="113" t="s">
        <v>220</v>
      </c>
      <c r="C30441" s="113">
        <v>2008</v>
      </c>
      <c r="D30441" s="113" t="s">
        <v>122</v>
      </c>
      <c r="E30441" s="113" t="s">
        <v>199</v>
      </c>
      <c r="F30441" s="113" t="s">
        <v>200</v>
      </c>
      <c r="G30441" s="113">
        <v>9552.2776409569997</v>
      </c>
    </row>
    <row r="30442" spans="1:7" x14ac:dyDescent="0.25">
      <c r="A30442" s="108" t="str">
        <f t="shared" si="476"/>
        <v>EU27_2008_NATIONAL TOTAL_NMVOC</v>
      </c>
      <c r="B30442" s="113" t="s">
        <v>220</v>
      </c>
      <c r="C30442" s="113">
        <v>2008</v>
      </c>
      <c r="D30442" s="113" t="s">
        <v>122</v>
      </c>
      <c r="E30442" s="113" t="s">
        <v>123</v>
      </c>
      <c r="F30442" s="113" t="s">
        <v>200</v>
      </c>
      <c r="G30442" s="113">
        <v>8575.6235945940007</v>
      </c>
    </row>
    <row r="30443" spans="1:7" x14ac:dyDescent="0.25">
      <c r="A30443" s="108" t="str">
        <f t="shared" si="476"/>
        <v>EU27_2008_NATIONAL TOTAL_SOx</v>
      </c>
      <c r="B30443" s="113" t="s">
        <v>220</v>
      </c>
      <c r="C30443" s="113">
        <v>2008</v>
      </c>
      <c r="D30443" s="113" t="s">
        <v>122</v>
      </c>
      <c r="E30443" s="113" t="s">
        <v>201</v>
      </c>
      <c r="F30443" s="113" t="s">
        <v>200</v>
      </c>
      <c r="G30443" s="113">
        <v>4913.6946278100004</v>
      </c>
    </row>
    <row r="30444" spans="1:7" x14ac:dyDescent="0.25">
      <c r="A30444" s="108" t="str">
        <f t="shared" si="476"/>
        <v>EU27_2008_NATIONAL TOTAL_NH3</v>
      </c>
      <c r="B30444" s="113" t="s">
        <v>220</v>
      </c>
      <c r="C30444" s="113">
        <v>2008</v>
      </c>
      <c r="D30444" s="113" t="s">
        <v>122</v>
      </c>
      <c r="E30444" s="113" t="s">
        <v>124</v>
      </c>
      <c r="F30444" s="113" t="s">
        <v>200</v>
      </c>
      <c r="G30444" s="113">
        <v>3800.6451657849998</v>
      </c>
    </row>
    <row r="30445" spans="1:7" x14ac:dyDescent="0.25">
      <c r="A30445" s="108" t="str">
        <f t="shared" si="476"/>
        <v>EU27_2008_NATIONAL TOTAL_PM2.5</v>
      </c>
      <c r="B30445" s="113" t="s">
        <v>220</v>
      </c>
      <c r="C30445" s="113">
        <v>2008</v>
      </c>
      <c r="D30445" s="113" t="s">
        <v>122</v>
      </c>
      <c r="E30445" s="113" t="s">
        <v>203</v>
      </c>
      <c r="F30445" s="113" t="s">
        <v>200</v>
      </c>
      <c r="G30445" s="113">
        <v>1825.4699676990001</v>
      </c>
    </row>
    <row r="30446" spans="1:7" x14ac:dyDescent="0.25">
      <c r="A30446" s="108" t="str">
        <f t="shared" si="476"/>
        <v>EU27_2008_NATIONAL TOTAL_Pb</v>
      </c>
      <c r="B30446" s="113" t="s">
        <v>220</v>
      </c>
      <c r="C30446" s="113">
        <v>2008</v>
      </c>
      <c r="D30446" s="113" t="s">
        <v>122</v>
      </c>
      <c r="E30446" s="113" t="s">
        <v>125</v>
      </c>
      <c r="F30446" s="113" t="s">
        <v>200</v>
      </c>
      <c r="G30446" s="113">
        <v>1.7002818010559999</v>
      </c>
    </row>
    <row r="30447" spans="1:7" x14ac:dyDescent="0.25">
      <c r="A30447" s="108" t="str">
        <f t="shared" si="476"/>
        <v>EU27_2008_NATIONAL TOTAL_Cd</v>
      </c>
      <c r="B30447" s="113" t="s">
        <v>220</v>
      </c>
      <c r="C30447" s="113">
        <v>2008</v>
      </c>
      <c r="D30447" s="113" t="s">
        <v>122</v>
      </c>
      <c r="E30447" s="113" t="s">
        <v>126</v>
      </c>
      <c r="F30447" s="113" t="s">
        <v>200</v>
      </c>
      <c r="G30447" s="113">
        <v>7.90430065499E-2</v>
      </c>
    </row>
    <row r="30448" spans="1:7" x14ac:dyDescent="0.25">
      <c r="A30448" s="108" t="str">
        <f t="shared" si="476"/>
        <v>EU27_2008_NATIONAL TOTAL_Hg</v>
      </c>
      <c r="B30448" s="113" t="s">
        <v>220</v>
      </c>
      <c r="C30448" s="113">
        <v>2008</v>
      </c>
      <c r="D30448" s="113" t="s">
        <v>122</v>
      </c>
      <c r="E30448" s="113" t="s">
        <v>127</v>
      </c>
      <c r="F30448" s="113" t="s">
        <v>200</v>
      </c>
      <c r="G30448" s="113">
        <v>6.5060680610560001E-2</v>
      </c>
    </row>
    <row r="30449" spans="1:7" x14ac:dyDescent="0.25">
      <c r="A30449" s="108" t="str">
        <f t="shared" si="476"/>
        <v>EU27_2008_NATIONAL TOTAL_DIOX</v>
      </c>
      <c r="B30449" s="113" t="s">
        <v>220</v>
      </c>
      <c r="C30449" s="113">
        <v>2008</v>
      </c>
      <c r="D30449" s="113" t="s">
        <v>122</v>
      </c>
      <c r="E30449" s="113" t="s">
        <v>128</v>
      </c>
      <c r="F30449" s="113" t="s">
        <v>200</v>
      </c>
      <c r="G30449" s="150">
        <v>3.7735416707960002E-6</v>
      </c>
    </row>
    <row r="30450" spans="1:7" x14ac:dyDescent="0.25">
      <c r="A30450" s="108" t="str">
        <f t="shared" si="476"/>
        <v>EU27_2008_NATIONAL TOTAL_PAH</v>
      </c>
      <c r="B30450" s="113" t="s">
        <v>220</v>
      </c>
      <c r="C30450" s="113">
        <v>2008</v>
      </c>
      <c r="D30450" s="113" t="s">
        <v>122</v>
      </c>
      <c r="E30450" s="113" t="s">
        <v>129</v>
      </c>
      <c r="F30450" s="113" t="s">
        <v>200</v>
      </c>
      <c r="G30450" s="113">
        <v>0.96261644390252499</v>
      </c>
    </row>
    <row r="30451" spans="1:7" x14ac:dyDescent="0.25">
      <c r="A30451" s="108" t="str">
        <f t="shared" si="476"/>
        <v>EU27_2008_NATIONAL TOTAL_HCB</v>
      </c>
      <c r="B30451" s="113" t="s">
        <v>220</v>
      </c>
      <c r="C30451" s="113">
        <v>2008</v>
      </c>
      <c r="D30451" s="113" t="s">
        <v>122</v>
      </c>
      <c r="E30451" s="113" t="s">
        <v>130</v>
      </c>
      <c r="F30451" s="113" t="s">
        <v>200</v>
      </c>
      <c r="G30451" s="113">
        <v>2.0680298179800001E-4</v>
      </c>
    </row>
    <row r="30452" spans="1:7" x14ac:dyDescent="0.25">
      <c r="A30452" s="108" t="str">
        <f t="shared" si="476"/>
        <v>EU27_2008_NATIONAL TOTAL_PCB</v>
      </c>
      <c r="B30452" s="113" t="s">
        <v>220</v>
      </c>
      <c r="C30452" s="113">
        <v>2008</v>
      </c>
      <c r="D30452" s="113" t="s">
        <v>122</v>
      </c>
      <c r="E30452" s="113" t="s">
        <v>259</v>
      </c>
      <c r="F30452" s="113" t="s">
        <v>200</v>
      </c>
      <c r="G30452" s="113">
        <v>2.4795548899127899E-3</v>
      </c>
    </row>
    <row r="30453" spans="1:7" x14ac:dyDescent="0.25">
      <c r="A30453" s="108" t="str">
        <f t="shared" si="476"/>
        <v>EU27_2008_1A3(FU)_NOx</v>
      </c>
      <c r="B30453" s="113" t="s">
        <v>220</v>
      </c>
      <c r="C30453" s="113">
        <v>2008</v>
      </c>
      <c r="D30453" s="113" t="s">
        <v>134</v>
      </c>
      <c r="E30453" s="113" t="s">
        <v>199</v>
      </c>
      <c r="F30453" s="113" t="s">
        <v>200</v>
      </c>
      <c r="G30453" s="113">
        <v>385.66077000000001</v>
      </c>
    </row>
    <row r="30454" spans="1:7" x14ac:dyDescent="0.25">
      <c r="A30454" s="108" t="str">
        <f t="shared" si="476"/>
        <v>EU27_2008_1A3(FS)_NOx</v>
      </c>
      <c r="B30454" s="113" t="s">
        <v>220</v>
      </c>
      <c r="C30454" s="113">
        <v>2008</v>
      </c>
      <c r="D30454" s="113" t="s">
        <v>132</v>
      </c>
      <c r="E30454" s="113" t="s">
        <v>199</v>
      </c>
      <c r="F30454" s="113" t="s">
        <v>200</v>
      </c>
      <c r="G30454" s="113">
        <v>3975.7361999999998</v>
      </c>
    </row>
    <row r="30455" spans="1:7" x14ac:dyDescent="0.25">
      <c r="A30455" s="108" t="str">
        <f t="shared" si="476"/>
        <v>EU27_2008_1A3(FU)_NMVOC</v>
      </c>
      <c r="B30455" s="113" t="s">
        <v>220</v>
      </c>
      <c r="C30455" s="113">
        <v>2008</v>
      </c>
      <c r="D30455" s="113" t="s">
        <v>134</v>
      </c>
      <c r="E30455" s="113" t="s">
        <v>123</v>
      </c>
      <c r="F30455" s="113" t="s">
        <v>200</v>
      </c>
      <c r="G30455" s="113">
        <v>69.028809999999993</v>
      </c>
    </row>
    <row r="30456" spans="1:7" x14ac:dyDescent="0.25">
      <c r="A30456" s="108" t="str">
        <f t="shared" si="476"/>
        <v>EU27_2008_1A3(FS)_NMVOC</v>
      </c>
      <c r="B30456" s="113" t="s">
        <v>220</v>
      </c>
      <c r="C30456" s="113">
        <v>2008</v>
      </c>
      <c r="D30456" s="113" t="s">
        <v>132</v>
      </c>
      <c r="E30456" s="113" t="s">
        <v>123</v>
      </c>
      <c r="F30456" s="113" t="s">
        <v>200</v>
      </c>
      <c r="G30456" s="113">
        <v>1102.6821</v>
      </c>
    </row>
    <row r="30457" spans="1:7" x14ac:dyDescent="0.25">
      <c r="A30457" s="108" t="str">
        <f t="shared" si="476"/>
        <v>EU27_2008_1A3(FU)_SOx</v>
      </c>
      <c r="B30457" s="113" t="s">
        <v>220</v>
      </c>
      <c r="C30457" s="113">
        <v>2008</v>
      </c>
      <c r="D30457" s="113" t="s">
        <v>134</v>
      </c>
      <c r="E30457" s="113" t="s">
        <v>201</v>
      </c>
      <c r="F30457" s="113" t="s">
        <v>200</v>
      </c>
      <c r="G30457" s="113">
        <v>0.59408696000000005</v>
      </c>
    </row>
    <row r="30458" spans="1:7" x14ac:dyDescent="0.25">
      <c r="A30458" s="108" t="str">
        <f t="shared" si="476"/>
        <v>EU27_2008_1A3(FS)_SOx</v>
      </c>
      <c r="B30458" s="113" t="s">
        <v>220</v>
      </c>
      <c r="C30458" s="113">
        <v>2008</v>
      </c>
      <c r="D30458" s="113" t="s">
        <v>132</v>
      </c>
      <c r="E30458" s="113" t="s">
        <v>201</v>
      </c>
      <c r="F30458" s="113" t="s">
        <v>200</v>
      </c>
      <c r="G30458" s="113">
        <v>17.735700000000001</v>
      </c>
    </row>
    <row r="30459" spans="1:7" x14ac:dyDescent="0.25">
      <c r="A30459" s="108" t="str">
        <f t="shared" si="476"/>
        <v>EU27_2008_1A3(FU)_NH3</v>
      </c>
      <c r="B30459" s="113" t="s">
        <v>220</v>
      </c>
      <c r="C30459" s="113">
        <v>2008</v>
      </c>
      <c r="D30459" s="113" t="s">
        <v>134</v>
      </c>
      <c r="E30459" s="113" t="s">
        <v>124</v>
      </c>
      <c r="F30459" s="113" t="s">
        <v>200</v>
      </c>
      <c r="G30459" s="113">
        <v>9.0838903000000002</v>
      </c>
    </row>
    <row r="30460" spans="1:7" x14ac:dyDescent="0.25">
      <c r="A30460" s="108" t="str">
        <f t="shared" si="476"/>
        <v>EU27_2008_1A3(FS)_NH3</v>
      </c>
      <c r="B30460" s="113" t="s">
        <v>220</v>
      </c>
      <c r="C30460" s="113">
        <v>2008</v>
      </c>
      <c r="D30460" s="113" t="s">
        <v>132</v>
      </c>
      <c r="E30460" s="113" t="s">
        <v>124</v>
      </c>
      <c r="F30460" s="113" t="s">
        <v>200</v>
      </c>
      <c r="G30460" s="113">
        <v>78.771512999999999</v>
      </c>
    </row>
    <row r="30461" spans="1:7" x14ac:dyDescent="0.25">
      <c r="A30461" s="108" t="str">
        <f t="shared" si="476"/>
        <v>EU27_2008_1A3(FU)_PM2.5</v>
      </c>
      <c r="B30461" s="113" t="s">
        <v>220</v>
      </c>
      <c r="C30461" s="113">
        <v>2008</v>
      </c>
      <c r="D30461" s="113" t="s">
        <v>134</v>
      </c>
      <c r="E30461" s="113" t="s">
        <v>203</v>
      </c>
      <c r="F30461" s="113" t="s">
        <v>200</v>
      </c>
      <c r="G30461" s="113">
        <v>18.797326999999999</v>
      </c>
    </row>
    <row r="30462" spans="1:7" x14ac:dyDescent="0.25">
      <c r="A30462" s="108" t="str">
        <f t="shared" si="476"/>
        <v>EU27_2008_1A3(FS)_PM2.5</v>
      </c>
      <c r="B30462" s="113" t="s">
        <v>220</v>
      </c>
      <c r="C30462" s="113">
        <v>2008</v>
      </c>
      <c r="D30462" s="113" t="s">
        <v>132</v>
      </c>
      <c r="E30462" s="113" t="s">
        <v>203</v>
      </c>
      <c r="F30462" s="113" t="s">
        <v>200</v>
      </c>
      <c r="G30462" s="113">
        <v>214.05334999999999</v>
      </c>
    </row>
    <row r="30463" spans="1:7" x14ac:dyDescent="0.25">
      <c r="A30463" s="108" t="str">
        <f t="shared" si="476"/>
        <v>EU27_2008_3D_NOx</v>
      </c>
      <c r="B30463" s="113" t="s">
        <v>220</v>
      </c>
      <c r="C30463" s="113">
        <v>2008</v>
      </c>
      <c r="D30463" s="113" t="s">
        <v>206</v>
      </c>
      <c r="E30463" s="113" t="s">
        <v>199</v>
      </c>
      <c r="F30463" s="113" t="s">
        <v>200</v>
      </c>
      <c r="G30463" s="113">
        <v>702.84605299999998</v>
      </c>
    </row>
    <row r="30464" spans="1:7" x14ac:dyDescent="0.25">
      <c r="A30464" s="108" t="str">
        <f t="shared" si="476"/>
        <v>EU27_2009_NATIONAL TOTAL_NOx</v>
      </c>
      <c r="B30464" s="113" t="s">
        <v>220</v>
      </c>
      <c r="C30464" s="113">
        <v>2009</v>
      </c>
      <c r="D30464" s="113" t="s">
        <v>122</v>
      </c>
      <c r="E30464" s="113" t="s">
        <v>199</v>
      </c>
      <c r="F30464" s="113" t="s">
        <v>200</v>
      </c>
      <c r="G30464" s="113">
        <v>8796.1199615709993</v>
      </c>
    </row>
    <row r="30465" spans="1:7" x14ac:dyDescent="0.25">
      <c r="A30465" s="108" t="str">
        <f t="shared" si="476"/>
        <v>EU27_2009_NATIONAL TOTAL_NMVOC</v>
      </c>
      <c r="B30465" s="113" t="s">
        <v>220</v>
      </c>
      <c r="C30465" s="113">
        <v>2009</v>
      </c>
      <c r="D30465" s="113" t="s">
        <v>122</v>
      </c>
      <c r="E30465" s="113" t="s">
        <v>123</v>
      </c>
      <c r="F30465" s="113" t="s">
        <v>200</v>
      </c>
      <c r="G30465" s="113">
        <v>8079.0796401019998</v>
      </c>
    </row>
    <row r="30466" spans="1:7" x14ac:dyDescent="0.25">
      <c r="A30466" s="108" t="str">
        <f t="shared" si="476"/>
        <v>EU27_2009_NATIONAL TOTAL_SOx</v>
      </c>
      <c r="B30466" s="113" t="s">
        <v>220</v>
      </c>
      <c r="C30466" s="113">
        <v>2009</v>
      </c>
      <c r="D30466" s="113" t="s">
        <v>122</v>
      </c>
      <c r="E30466" s="113" t="s">
        <v>201</v>
      </c>
      <c r="F30466" s="113" t="s">
        <v>200</v>
      </c>
      <c r="G30466" s="113">
        <v>4112.2198667880002</v>
      </c>
    </row>
    <row r="30467" spans="1:7" x14ac:dyDescent="0.25">
      <c r="A30467" s="108" t="str">
        <f t="shared" si="476"/>
        <v>EU27_2009_NATIONAL TOTAL_NH3</v>
      </c>
      <c r="B30467" s="113" t="s">
        <v>220</v>
      </c>
      <c r="C30467" s="113">
        <v>2009</v>
      </c>
      <c r="D30467" s="113" t="s">
        <v>122</v>
      </c>
      <c r="E30467" s="113" t="s">
        <v>124</v>
      </c>
      <c r="F30467" s="113" t="s">
        <v>200</v>
      </c>
      <c r="G30467" s="113">
        <v>3714.8495730877999</v>
      </c>
    </row>
    <row r="30468" spans="1:7" x14ac:dyDescent="0.25">
      <c r="A30468" s="108" t="str">
        <f t="shared" si="476"/>
        <v>EU27_2009_NATIONAL TOTAL_PM2.5</v>
      </c>
      <c r="B30468" s="113" t="s">
        <v>220</v>
      </c>
      <c r="C30468" s="113">
        <v>2009</v>
      </c>
      <c r="D30468" s="113" t="s">
        <v>122</v>
      </c>
      <c r="E30468" s="113" t="s">
        <v>203</v>
      </c>
      <c r="F30468" s="113" t="s">
        <v>200</v>
      </c>
      <c r="G30468" s="113">
        <v>1772.19798443895</v>
      </c>
    </row>
    <row r="30469" spans="1:7" x14ac:dyDescent="0.25">
      <c r="A30469" s="108" t="str">
        <f t="shared" si="476"/>
        <v>EU27_2009_NATIONAL TOTAL_Pb</v>
      </c>
      <c r="B30469" s="113" t="s">
        <v>220</v>
      </c>
      <c r="C30469" s="113">
        <v>2009</v>
      </c>
      <c r="D30469" s="113" t="s">
        <v>122</v>
      </c>
      <c r="E30469" s="113" t="s">
        <v>125</v>
      </c>
      <c r="F30469" s="113" t="s">
        <v>200</v>
      </c>
      <c r="G30469" s="113">
        <v>1.40478923185745</v>
      </c>
    </row>
    <row r="30470" spans="1:7" x14ac:dyDescent="0.25">
      <c r="A30470" s="108" t="str">
        <f t="shared" si="476"/>
        <v>EU27_2009_NATIONAL TOTAL_Cd</v>
      </c>
      <c r="B30470" s="113" t="s">
        <v>220</v>
      </c>
      <c r="C30470" s="113">
        <v>2009</v>
      </c>
      <c r="D30470" s="113" t="s">
        <v>122</v>
      </c>
      <c r="E30470" s="113" t="s">
        <v>126</v>
      </c>
      <c r="F30470" s="113" t="s">
        <v>200</v>
      </c>
      <c r="G30470" s="113">
        <v>7.0891456693171206E-2</v>
      </c>
    </row>
    <row r="30471" spans="1:7" x14ac:dyDescent="0.25">
      <c r="A30471" s="108" t="str">
        <f t="shared" ref="A30471:A30534" si="477">CONCATENATE(B30471,"_",C30471,"_",D30471,"_",E30471)</f>
        <v>EU27_2009_NATIONAL TOTAL_Hg</v>
      </c>
      <c r="B30471" s="113" t="s">
        <v>220</v>
      </c>
      <c r="C30471" s="113">
        <v>2009</v>
      </c>
      <c r="D30471" s="113" t="s">
        <v>122</v>
      </c>
      <c r="E30471" s="113" t="s">
        <v>127</v>
      </c>
      <c r="F30471" s="113" t="s">
        <v>200</v>
      </c>
      <c r="G30471" s="113">
        <v>5.5544918874264999E-2</v>
      </c>
    </row>
    <row r="30472" spans="1:7" x14ac:dyDescent="0.25">
      <c r="A30472" s="108" t="str">
        <f t="shared" si="477"/>
        <v>EU27_2009_NATIONAL TOTAL_DIOX</v>
      </c>
      <c r="B30472" s="113" t="s">
        <v>220</v>
      </c>
      <c r="C30472" s="113">
        <v>2009</v>
      </c>
      <c r="D30472" s="113" t="s">
        <v>122</v>
      </c>
      <c r="E30472" s="113" t="s">
        <v>128</v>
      </c>
      <c r="F30472" s="113" t="s">
        <v>200</v>
      </c>
      <c r="G30472" s="150">
        <v>2.40165635428979E-6</v>
      </c>
    </row>
    <row r="30473" spans="1:7" x14ac:dyDescent="0.25">
      <c r="A30473" s="108" t="str">
        <f t="shared" si="477"/>
        <v>EU27_2009_NATIONAL TOTAL_PAH</v>
      </c>
      <c r="B30473" s="113" t="s">
        <v>220</v>
      </c>
      <c r="C30473" s="113">
        <v>2009</v>
      </c>
      <c r="D30473" s="113" t="s">
        <v>122</v>
      </c>
      <c r="E30473" s="113" t="s">
        <v>129</v>
      </c>
      <c r="F30473" s="113" t="s">
        <v>200</v>
      </c>
      <c r="G30473" s="113">
        <v>0.92335918157642505</v>
      </c>
    </row>
    <row r="30474" spans="1:7" x14ac:dyDescent="0.25">
      <c r="A30474" s="108" t="str">
        <f t="shared" si="477"/>
        <v>EU27_2009_NATIONAL TOTAL_HCB</v>
      </c>
      <c r="B30474" s="113" t="s">
        <v>220</v>
      </c>
      <c r="C30474" s="113">
        <v>2009</v>
      </c>
      <c r="D30474" s="113" t="s">
        <v>122</v>
      </c>
      <c r="E30474" s="113" t="s">
        <v>130</v>
      </c>
      <c r="F30474" s="113" t="s">
        <v>200</v>
      </c>
      <c r="G30474" s="113">
        <v>1.9842359125699999E-4</v>
      </c>
    </row>
    <row r="30475" spans="1:7" x14ac:dyDescent="0.25">
      <c r="A30475" s="108" t="str">
        <f t="shared" si="477"/>
        <v>EU27_2009_NATIONAL TOTAL_PCB</v>
      </c>
      <c r="B30475" s="113" t="s">
        <v>220</v>
      </c>
      <c r="C30475" s="113">
        <v>2009</v>
      </c>
      <c r="D30475" s="113" t="s">
        <v>122</v>
      </c>
      <c r="E30475" s="113" t="s">
        <v>259</v>
      </c>
      <c r="F30475" s="113" t="s">
        <v>200</v>
      </c>
      <c r="G30475" s="113">
        <v>2.0778840596373301E-3</v>
      </c>
    </row>
    <row r="30476" spans="1:7" x14ac:dyDescent="0.25">
      <c r="A30476" s="108" t="str">
        <f t="shared" si="477"/>
        <v>EU27_2009_1A3(FU)_NOx</v>
      </c>
      <c r="B30476" s="113" t="s">
        <v>220</v>
      </c>
      <c r="C30476" s="113">
        <v>2009</v>
      </c>
      <c r="D30476" s="113" t="s">
        <v>134</v>
      </c>
      <c r="E30476" s="113" t="s">
        <v>199</v>
      </c>
      <c r="F30476" s="113" t="s">
        <v>200</v>
      </c>
      <c r="G30476" s="113">
        <v>355.24428999999998</v>
      </c>
    </row>
    <row r="30477" spans="1:7" x14ac:dyDescent="0.25">
      <c r="A30477" s="108" t="str">
        <f t="shared" si="477"/>
        <v>EU27_2009_1A3(FS)_NOx</v>
      </c>
      <c r="B30477" s="113" t="s">
        <v>220</v>
      </c>
      <c r="C30477" s="113">
        <v>2009</v>
      </c>
      <c r="D30477" s="113" t="s">
        <v>132</v>
      </c>
      <c r="E30477" s="113" t="s">
        <v>199</v>
      </c>
      <c r="F30477" s="113" t="s">
        <v>200</v>
      </c>
      <c r="G30477" s="113">
        <v>3673.2676000000001</v>
      </c>
    </row>
    <row r="30478" spans="1:7" x14ac:dyDescent="0.25">
      <c r="A30478" s="108" t="str">
        <f t="shared" si="477"/>
        <v>EU27_2009_1A3(FU)_NMVOC</v>
      </c>
      <c r="B30478" s="113" t="s">
        <v>220</v>
      </c>
      <c r="C30478" s="113">
        <v>2009</v>
      </c>
      <c r="D30478" s="113" t="s">
        <v>134</v>
      </c>
      <c r="E30478" s="113" t="s">
        <v>123</v>
      </c>
      <c r="F30478" s="113" t="s">
        <v>200</v>
      </c>
      <c r="G30478" s="113">
        <v>62.356389999999998</v>
      </c>
    </row>
    <row r="30479" spans="1:7" x14ac:dyDescent="0.25">
      <c r="A30479" s="108" t="str">
        <f t="shared" si="477"/>
        <v>EU27_2009_1A3(FS)_NMVOC</v>
      </c>
      <c r="B30479" s="113" t="s">
        <v>220</v>
      </c>
      <c r="C30479" s="113">
        <v>2009</v>
      </c>
      <c r="D30479" s="113" t="s">
        <v>132</v>
      </c>
      <c r="E30479" s="113" t="s">
        <v>123</v>
      </c>
      <c r="F30479" s="113" t="s">
        <v>200</v>
      </c>
      <c r="G30479" s="113">
        <v>997.45370000000003</v>
      </c>
    </row>
    <row r="30480" spans="1:7" x14ac:dyDescent="0.25">
      <c r="A30480" s="108" t="str">
        <f t="shared" si="477"/>
        <v>EU27_2009_1A3(FU)_SOx</v>
      </c>
      <c r="B30480" s="113" t="s">
        <v>220</v>
      </c>
      <c r="C30480" s="113">
        <v>2009</v>
      </c>
      <c r="D30480" s="113" t="s">
        <v>134</v>
      </c>
      <c r="E30480" s="113" t="s">
        <v>201</v>
      </c>
      <c r="F30480" s="113" t="s">
        <v>200</v>
      </c>
      <c r="G30480" s="113">
        <v>0.44812009000000003</v>
      </c>
    </row>
    <row r="30481" spans="1:7" x14ac:dyDescent="0.25">
      <c r="A30481" s="108" t="str">
        <f t="shared" si="477"/>
        <v>EU27_2009_1A3(FS)_SOx</v>
      </c>
      <c r="B30481" s="113" t="s">
        <v>220</v>
      </c>
      <c r="C30481" s="113">
        <v>2009</v>
      </c>
      <c r="D30481" s="113" t="s">
        <v>132</v>
      </c>
      <c r="E30481" s="113" t="s">
        <v>201</v>
      </c>
      <c r="F30481" s="113" t="s">
        <v>200</v>
      </c>
      <c r="G30481" s="113">
        <v>7.6678379000000003</v>
      </c>
    </row>
    <row r="30482" spans="1:7" x14ac:dyDescent="0.25">
      <c r="A30482" s="108" t="str">
        <f t="shared" si="477"/>
        <v>EU27_2009_1A3(FU)_NH3</v>
      </c>
      <c r="B30482" s="113" t="s">
        <v>220</v>
      </c>
      <c r="C30482" s="113">
        <v>2009</v>
      </c>
      <c r="D30482" s="113" t="s">
        <v>134</v>
      </c>
      <c r="E30482" s="113" t="s">
        <v>124</v>
      </c>
      <c r="F30482" s="113" t="s">
        <v>200</v>
      </c>
      <c r="G30482" s="113">
        <v>8.3305062999999997</v>
      </c>
    </row>
    <row r="30483" spans="1:7" x14ac:dyDescent="0.25">
      <c r="A30483" s="108" t="str">
        <f t="shared" si="477"/>
        <v>EU27_2009_1A3(FS)_NH3</v>
      </c>
      <c r="B30483" s="113" t="s">
        <v>220</v>
      </c>
      <c r="C30483" s="113">
        <v>2009</v>
      </c>
      <c r="D30483" s="113" t="s">
        <v>132</v>
      </c>
      <c r="E30483" s="113" t="s">
        <v>124</v>
      </c>
      <c r="F30483" s="113" t="s">
        <v>200</v>
      </c>
      <c r="G30483" s="113">
        <v>75.848151999999999</v>
      </c>
    </row>
    <row r="30484" spans="1:7" x14ac:dyDescent="0.25">
      <c r="A30484" s="108" t="str">
        <f t="shared" si="477"/>
        <v>EU27_2009_1A3(FU)_PM2.5</v>
      </c>
      <c r="B30484" s="113" t="s">
        <v>220</v>
      </c>
      <c r="C30484" s="113">
        <v>2009</v>
      </c>
      <c r="D30484" s="113" t="s">
        <v>134</v>
      </c>
      <c r="E30484" s="113" t="s">
        <v>203</v>
      </c>
      <c r="F30484" s="113" t="s">
        <v>200</v>
      </c>
      <c r="G30484" s="113">
        <v>16.834233999999999</v>
      </c>
    </row>
    <row r="30485" spans="1:7" x14ac:dyDescent="0.25">
      <c r="A30485" s="108" t="str">
        <f t="shared" si="477"/>
        <v>EU27_2009_1A3(FS)_PM2.5</v>
      </c>
      <c r="B30485" s="113" t="s">
        <v>220</v>
      </c>
      <c r="C30485" s="113">
        <v>2009</v>
      </c>
      <c r="D30485" s="113" t="s">
        <v>132</v>
      </c>
      <c r="E30485" s="113" t="s">
        <v>203</v>
      </c>
      <c r="F30485" s="113" t="s">
        <v>200</v>
      </c>
      <c r="G30485" s="113">
        <v>198.72603000000001</v>
      </c>
    </row>
    <row r="30486" spans="1:7" x14ac:dyDescent="0.25">
      <c r="A30486" s="108" t="str">
        <f t="shared" si="477"/>
        <v>EU27_2009_3D_NOx</v>
      </c>
      <c r="B30486" s="113" t="s">
        <v>220</v>
      </c>
      <c r="C30486" s="113">
        <v>2009</v>
      </c>
      <c r="D30486" s="113" t="s">
        <v>206</v>
      </c>
      <c r="E30486" s="113" t="s">
        <v>199</v>
      </c>
      <c r="F30486" s="113" t="s">
        <v>200</v>
      </c>
      <c r="G30486" s="113">
        <v>685.94828500000006</v>
      </c>
    </row>
    <row r="30487" spans="1:7" x14ac:dyDescent="0.25">
      <c r="A30487" s="108" t="str">
        <f t="shared" si="477"/>
        <v>EU27_2010_NATIONAL TOTAL_NOx</v>
      </c>
      <c r="B30487" s="113" t="s">
        <v>220</v>
      </c>
      <c r="C30487" s="113">
        <v>2010</v>
      </c>
      <c r="D30487" s="113" t="s">
        <v>122</v>
      </c>
      <c r="E30487" s="113" t="s">
        <v>199</v>
      </c>
      <c r="F30487" s="113" t="s">
        <v>200</v>
      </c>
      <c r="G30487" s="113">
        <v>8607.2857990209995</v>
      </c>
    </row>
    <row r="30488" spans="1:7" x14ac:dyDescent="0.25">
      <c r="A30488" s="108" t="str">
        <f t="shared" si="477"/>
        <v>EU27_2010_NATIONAL TOTAL_NMVOC</v>
      </c>
      <c r="B30488" s="113" t="s">
        <v>220</v>
      </c>
      <c r="C30488" s="113">
        <v>2010</v>
      </c>
      <c r="D30488" s="113" t="s">
        <v>122</v>
      </c>
      <c r="E30488" s="113" t="s">
        <v>123</v>
      </c>
      <c r="F30488" s="113" t="s">
        <v>200</v>
      </c>
      <c r="G30488" s="113">
        <v>8066.7750383049997</v>
      </c>
    </row>
    <row r="30489" spans="1:7" x14ac:dyDescent="0.25">
      <c r="A30489" s="108" t="str">
        <f t="shared" si="477"/>
        <v>EU27_2010_NATIONAL TOTAL_SOx</v>
      </c>
      <c r="B30489" s="113" t="s">
        <v>220</v>
      </c>
      <c r="C30489" s="113">
        <v>2010</v>
      </c>
      <c r="D30489" s="113" t="s">
        <v>122</v>
      </c>
      <c r="E30489" s="113" t="s">
        <v>201</v>
      </c>
      <c r="F30489" s="113" t="s">
        <v>200</v>
      </c>
      <c r="G30489" s="113">
        <v>3590.9183707739999</v>
      </c>
    </row>
    <row r="30490" spans="1:7" x14ac:dyDescent="0.25">
      <c r="A30490" s="108" t="str">
        <f t="shared" si="477"/>
        <v>EU27_2010_NATIONAL TOTAL_NH3</v>
      </c>
      <c r="B30490" s="113" t="s">
        <v>220</v>
      </c>
      <c r="C30490" s="113">
        <v>2010</v>
      </c>
      <c r="D30490" s="113" t="s">
        <v>122</v>
      </c>
      <c r="E30490" s="113" t="s">
        <v>124</v>
      </c>
      <c r="F30490" s="113" t="s">
        <v>200</v>
      </c>
      <c r="G30490" s="113">
        <v>3673.5983207713002</v>
      </c>
    </row>
    <row r="30491" spans="1:7" x14ac:dyDescent="0.25">
      <c r="A30491" s="108" t="str">
        <f t="shared" si="477"/>
        <v>EU27_2010_NATIONAL TOTAL_PM2.5</v>
      </c>
      <c r="B30491" s="113" t="s">
        <v>220</v>
      </c>
      <c r="C30491" s="113">
        <v>2010</v>
      </c>
      <c r="D30491" s="113" t="s">
        <v>122</v>
      </c>
      <c r="E30491" s="113" t="s">
        <v>203</v>
      </c>
      <c r="F30491" s="113" t="s">
        <v>200</v>
      </c>
      <c r="G30491" s="113">
        <v>1828.0047913830001</v>
      </c>
    </row>
    <row r="30492" spans="1:7" x14ac:dyDescent="0.25">
      <c r="A30492" s="108" t="str">
        <f t="shared" si="477"/>
        <v>EU27_2010_NATIONAL TOTAL_Pb</v>
      </c>
      <c r="B30492" s="113" t="s">
        <v>220</v>
      </c>
      <c r="C30492" s="113">
        <v>2010</v>
      </c>
      <c r="D30492" s="113" t="s">
        <v>122</v>
      </c>
      <c r="E30492" s="113" t="s">
        <v>125</v>
      </c>
      <c r="F30492" s="113" t="s">
        <v>200</v>
      </c>
      <c r="G30492" s="113">
        <v>1.5223510278720001</v>
      </c>
    </row>
    <row r="30493" spans="1:7" x14ac:dyDescent="0.25">
      <c r="A30493" s="108" t="str">
        <f t="shared" si="477"/>
        <v>EU27_2010_NATIONAL TOTAL_Cd</v>
      </c>
      <c r="B30493" s="113" t="s">
        <v>220</v>
      </c>
      <c r="C30493" s="113">
        <v>2010</v>
      </c>
      <c r="D30493" s="113" t="s">
        <v>122</v>
      </c>
      <c r="E30493" s="113" t="s">
        <v>126</v>
      </c>
      <c r="F30493" s="113" t="s">
        <v>200</v>
      </c>
      <c r="G30493" s="113">
        <v>7.1094032447099997E-2</v>
      </c>
    </row>
    <row r="30494" spans="1:7" x14ac:dyDescent="0.25">
      <c r="A30494" s="108" t="str">
        <f t="shared" si="477"/>
        <v>EU27_2010_NATIONAL TOTAL_Hg</v>
      </c>
      <c r="B30494" s="113" t="s">
        <v>220</v>
      </c>
      <c r="C30494" s="113">
        <v>2010</v>
      </c>
      <c r="D30494" s="113" t="s">
        <v>122</v>
      </c>
      <c r="E30494" s="113" t="s">
        <v>127</v>
      </c>
      <c r="F30494" s="113" t="s">
        <v>200</v>
      </c>
      <c r="G30494" s="113">
        <v>5.7113498917080001E-2</v>
      </c>
    </row>
    <row r="30495" spans="1:7" x14ac:dyDescent="0.25">
      <c r="A30495" s="108" t="str">
        <f t="shared" si="477"/>
        <v>EU27_2010_NATIONAL TOTAL_DIOX</v>
      </c>
      <c r="B30495" s="113" t="s">
        <v>220</v>
      </c>
      <c r="C30495" s="113">
        <v>2010</v>
      </c>
      <c r="D30495" s="113" t="s">
        <v>122</v>
      </c>
      <c r="E30495" s="113" t="s">
        <v>128</v>
      </c>
      <c r="F30495" s="113" t="s">
        <v>200</v>
      </c>
      <c r="G30495" s="150">
        <v>2.5074676294699999E-6</v>
      </c>
    </row>
    <row r="30496" spans="1:7" x14ac:dyDescent="0.25">
      <c r="A30496" s="108" t="str">
        <f t="shared" si="477"/>
        <v>EU27_2010_NATIONAL TOTAL_PAH</v>
      </c>
      <c r="B30496" s="113" t="s">
        <v>220</v>
      </c>
      <c r="C30496" s="113">
        <v>2010</v>
      </c>
      <c r="D30496" s="113" t="s">
        <v>122</v>
      </c>
      <c r="E30496" s="113" t="s">
        <v>129</v>
      </c>
      <c r="F30496" s="113" t="s">
        <v>200</v>
      </c>
      <c r="G30496" s="113">
        <v>0.99999811099440294</v>
      </c>
    </row>
    <row r="30497" spans="1:7" x14ac:dyDescent="0.25">
      <c r="A30497" s="108" t="str">
        <f t="shared" si="477"/>
        <v>EU27_2010_NATIONAL TOTAL_HCB</v>
      </c>
      <c r="B30497" s="113" t="s">
        <v>220</v>
      </c>
      <c r="C30497" s="113">
        <v>2010</v>
      </c>
      <c r="D30497" s="113" t="s">
        <v>122</v>
      </c>
      <c r="E30497" s="113" t="s">
        <v>130</v>
      </c>
      <c r="F30497" s="113" t="s">
        <v>200</v>
      </c>
      <c r="G30497" s="113">
        <v>2.2781449300700001E-4</v>
      </c>
    </row>
    <row r="30498" spans="1:7" x14ac:dyDescent="0.25">
      <c r="A30498" s="108" t="str">
        <f t="shared" si="477"/>
        <v>EU27_2010_NATIONAL TOTAL_PCB</v>
      </c>
      <c r="B30498" s="113" t="s">
        <v>220</v>
      </c>
      <c r="C30498" s="113">
        <v>2010</v>
      </c>
      <c r="D30498" s="113" t="s">
        <v>122</v>
      </c>
      <c r="E30498" s="113" t="s">
        <v>259</v>
      </c>
      <c r="F30498" s="113" t="s">
        <v>200</v>
      </c>
      <c r="G30498" s="113">
        <v>1.99595912861484E-3</v>
      </c>
    </row>
    <row r="30499" spans="1:7" x14ac:dyDescent="0.25">
      <c r="A30499" s="108" t="str">
        <f t="shared" si="477"/>
        <v>EU27_2010_1A3(FU)_NOx</v>
      </c>
      <c r="B30499" s="113" t="s">
        <v>220</v>
      </c>
      <c r="C30499" s="113">
        <v>2010</v>
      </c>
      <c r="D30499" s="113" t="s">
        <v>134</v>
      </c>
      <c r="E30499" s="113" t="s">
        <v>199</v>
      </c>
      <c r="F30499" s="113" t="s">
        <v>200</v>
      </c>
      <c r="G30499" s="113">
        <v>343.63403</v>
      </c>
    </row>
    <row r="30500" spans="1:7" x14ac:dyDescent="0.25">
      <c r="A30500" s="108" t="str">
        <f t="shared" si="477"/>
        <v>EU27_2010_1A3(FS)_NOx</v>
      </c>
      <c r="B30500" s="113" t="s">
        <v>220</v>
      </c>
      <c r="C30500" s="113">
        <v>2010</v>
      </c>
      <c r="D30500" s="113" t="s">
        <v>132</v>
      </c>
      <c r="E30500" s="113" t="s">
        <v>199</v>
      </c>
      <c r="F30500" s="113" t="s">
        <v>200</v>
      </c>
      <c r="G30500" s="113">
        <v>3519.8132000000001</v>
      </c>
    </row>
    <row r="30501" spans="1:7" x14ac:dyDescent="0.25">
      <c r="A30501" s="108" t="str">
        <f t="shared" si="477"/>
        <v>EU27_2010_1A3(FU)_NMVOC</v>
      </c>
      <c r="B30501" s="113" t="s">
        <v>220</v>
      </c>
      <c r="C30501" s="113">
        <v>2010</v>
      </c>
      <c r="D30501" s="113" t="s">
        <v>134</v>
      </c>
      <c r="E30501" s="113" t="s">
        <v>123</v>
      </c>
      <c r="F30501" s="113" t="s">
        <v>200</v>
      </c>
      <c r="G30501" s="113">
        <v>57.374670000000002</v>
      </c>
    </row>
    <row r="30502" spans="1:7" x14ac:dyDescent="0.25">
      <c r="A30502" s="108" t="str">
        <f t="shared" si="477"/>
        <v>EU27_2010_1A3(FS)_NMVOC</v>
      </c>
      <c r="B30502" s="113" t="s">
        <v>220</v>
      </c>
      <c r="C30502" s="113">
        <v>2010</v>
      </c>
      <c r="D30502" s="113" t="s">
        <v>132</v>
      </c>
      <c r="E30502" s="113" t="s">
        <v>123</v>
      </c>
      <c r="F30502" s="113" t="s">
        <v>200</v>
      </c>
      <c r="G30502" s="113">
        <v>881.25189999999998</v>
      </c>
    </row>
    <row r="30503" spans="1:7" x14ac:dyDescent="0.25">
      <c r="A30503" s="108" t="str">
        <f t="shared" si="477"/>
        <v>EU27_2010_1A3(FU)_SOx</v>
      </c>
      <c r="B30503" s="113" t="s">
        <v>220</v>
      </c>
      <c r="C30503" s="113">
        <v>2010</v>
      </c>
      <c r="D30503" s="113" t="s">
        <v>134</v>
      </c>
      <c r="E30503" s="113" t="s">
        <v>201</v>
      </c>
      <c r="F30503" s="113" t="s">
        <v>200</v>
      </c>
      <c r="G30503" s="113">
        <v>0.44497561000000002</v>
      </c>
    </row>
    <row r="30504" spans="1:7" x14ac:dyDescent="0.25">
      <c r="A30504" s="108" t="str">
        <f t="shared" si="477"/>
        <v>EU27_2010_1A3(FS)_SOx</v>
      </c>
      <c r="B30504" s="113" t="s">
        <v>220</v>
      </c>
      <c r="C30504" s="113">
        <v>2010</v>
      </c>
      <c r="D30504" s="113" t="s">
        <v>132</v>
      </c>
      <c r="E30504" s="113" t="s">
        <v>201</v>
      </c>
      <c r="F30504" s="113" t="s">
        <v>200</v>
      </c>
      <c r="G30504" s="113">
        <v>6.2955414999999997</v>
      </c>
    </row>
    <row r="30505" spans="1:7" x14ac:dyDescent="0.25">
      <c r="A30505" s="108" t="str">
        <f t="shared" si="477"/>
        <v>EU27_2010_1A3(FU)_NH3</v>
      </c>
      <c r="B30505" s="113" t="s">
        <v>220</v>
      </c>
      <c r="C30505" s="113">
        <v>2010</v>
      </c>
      <c r="D30505" s="113" t="s">
        <v>134</v>
      </c>
      <c r="E30505" s="113" t="s">
        <v>124</v>
      </c>
      <c r="F30505" s="113" t="s">
        <v>200</v>
      </c>
      <c r="G30505" s="113">
        <v>7.7741426000000002</v>
      </c>
    </row>
    <row r="30506" spans="1:7" x14ac:dyDescent="0.25">
      <c r="A30506" s="108" t="str">
        <f t="shared" si="477"/>
        <v>EU27_2010_1A3(FS)_NH3</v>
      </c>
      <c r="B30506" s="113" t="s">
        <v>220</v>
      </c>
      <c r="C30506" s="113">
        <v>2010</v>
      </c>
      <c r="D30506" s="113" t="s">
        <v>132</v>
      </c>
      <c r="E30506" s="113" t="s">
        <v>124</v>
      </c>
      <c r="F30506" s="113" t="s">
        <v>200</v>
      </c>
      <c r="G30506" s="113">
        <v>68.779706000000004</v>
      </c>
    </row>
    <row r="30507" spans="1:7" x14ac:dyDescent="0.25">
      <c r="A30507" s="108" t="str">
        <f t="shared" si="477"/>
        <v>EU27_2010_1A3(FU)_PM2.5</v>
      </c>
      <c r="B30507" s="113" t="s">
        <v>220</v>
      </c>
      <c r="C30507" s="113">
        <v>2010</v>
      </c>
      <c r="D30507" s="113" t="s">
        <v>134</v>
      </c>
      <c r="E30507" s="113" t="s">
        <v>203</v>
      </c>
      <c r="F30507" s="113" t="s">
        <v>200</v>
      </c>
      <c r="G30507" s="113">
        <v>15.888349</v>
      </c>
    </row>
    <row r="30508" spans="1:7" x14ac:dyDescent="0.25">
      <c r="A30508" s="108" t="str">
        <f t="shared" si="477"/>
        <v>EU27_2010_1A3(FS)_PM2.5</v>
      </c>
      <c r="B30508" s="113" t="s">
        <v>220</v>
      </c>
      <c r="C30508" s="113">
        <v>2010</v>
      </c>
      <c r="D30508" s="113" t="s">
        <v>132</v>
      </c>
      <c r="E30508" s="113" t="s">
        <v>203</v>
      </c>
      <c r="F30508" s="113" t="s">
        <v>200</v>
      </c>
      <c r="G30508" s="113">
        <v>189.63908000000001</v>
      </c>
    </row>
    <row r="30509" spans="1:7" x14ac:dyDescent="0.25">
      <c r="A30509" s="108" t="str">
        <f t="shared" si="477"/>
        <v>EU27_2010_3D_NOx</v>
      </c>
      <c r="B30509" s="113" t="s">
        <v>220</v>
      </c>
      <c r="C30509" s="113">
        <v>2010</v>
      </c>
      <c r="D30509" s="113" t="s">
        <v>206</v>
      </c>
      <c r="E30509" s="113" t="s">
        <v>199</v>
      </c>
      <c r="F30509" s="113" t="s">
        <v>200</v>
      </c>
      <c r="G30509" s="113">
        <v>687.07773099999997</v>
      </c>
    </row>
    <row r="30510" spans="1:7" x14ac:dyDescent="0.25">
      <c r="A30510" s="108" t="str">
        <f t="shared" si="477"/>
        <v>EU27_2011_NATIONAL TOTAL_NOx</v>
      </c>
      <c r="B30510" s="113" t="s">
        <v>220</v>
      </c>
      <c r="C30510" s="113">
        <v>2011</v>
      </c>
      <c r="D30510" s="113" t="s">
        <v>122</v>
      </c>
      <c r="E30510" s="113" t="s">
        <v>199</v>
      </c>
      <c r="F30510" s="113" t="s">
        <v>200</v>
      </c>
      <c r="G30510" s="113">
        <v>8320.2689934459995</v>
      </c>
    </row>
    <row r="30511" spans="1:7" x14ac:dyDescent="0.25">
      <c r="A30511" s="108" t="str">
        <f t="shared" si="477"/>
        <v>EU27_2011_NATIONAL TOTAL_NMVOC</v>
      </c>
      <c r="B30511" s="113" t="s">
        <v>220</v>
      </c>
      <c r="C30511" s="113">
        <v>2011</v>
      </c>
      <c r="D30511" s="113" t="s">
        <v>122</v>
      </c>
      <c r="E30511" s="113" t="s">
        <v>123</v>
      </c>
      <c r="F30511" s="113" t="s">
        <v>200</v>
      </c>
      <c r="G30511" s="113">
        <v>7633.6981916499999</v>
      </c>
    </row>
    <row r="30512" spans="1:7" x14ac:dyDescent="0.25">
      <c r="A30512" s="108" t="str">
        <f t="shared" si="477"/>
        <v>EU27_2011_NATIONAL TOTAL_SOx</v>
      </c>
      <c r="B30512" s="113" t="s">
        <v>220</v>
      </c>
      <c r="C30512" s="113">
        <v>2011</v>
      </c>
      <c r="D30512" s="113" t="s">
        <v>122</v>
      </c>
      <c r="E30512" s="113" t="s">
        <v>201</v>
      </c>
      <c r="F30512" s="113" t="s">
        <v>200</v>
      </c>
      <c r="G30512" s="113">
        <v>3671.947038195</v>
      </c>
    </row>
    <row r="30513" spans="1:7" x14ac:dyDescent="0.25">
      <c r="A30513" s="108" t="str">
        <f t="shared" si="477"/>
        <v>EU27_2011_NATIONAL TOTAL_NH3</v>
      </c>
      <c r="B30513" s="113" t="s">
        <v>220</v>
      </c>
      <c r="C30513" s="113">
        <v>2011</v>
      </c>
      <c r="D30513" s="113" t="s">
        <v>122</v>
      </c>
      <c r="E30513" s="113" t="s">
        <v>124</v>
      </c>
      <c r="F30513" s="113" t="s">
        <v>200</v>
      </c>
      <c r="G30513" s="113">
        <v>3648.61286735563</v>
      </c>
    </row>
    <row r="30514" spans="1:7" x14ac:dyDescent="0.25">
      <c r="A30514" s="108" t="str">
        <f t="shared" si="477"/>
        <v>EU27_2011_NATIONAL TOTAL_PM2.5</v>
      </c>
      <c r="B30514" s="113" t="s">
        <v>220</v>
      </c>
      <c r="C30514" s="113">
        <v>2011</v>
      </c>
      <c r="D30514" s="113" t="s">
        <v>122</v>
      </c>
      <c r="E30514" s="113" t="s">
        <v>203</v>
      </c>
      <c r="F30514" s="113" t="s">
        <v>200</v>
      </c>
      <c r="G30514" s="113">
        <v>1688.7957133570001</v>
      </c>
    </row>
    <row r="30515" spans="1:7" x14ac:dyDescent="0.25">
      <c r="A30515" s="108" t="str">
        <f t="shared" si="477"/>
        <v>EU27_2011_NATIONAL TOTAL_Pb</v>
      </c>
      <c r="B30515" s="113" t="s">
        <v>220</v>
      </c>
      <c r="C30515" s="113">
        <v>2011</v>
      </c>
      <c r="D30515" s="113" t="s">
        <v>122</v>
      </c>
      <c r="E30515" s="113" t="s">
        <v>125</v>
      </c>
      <c r="F30515" s="113" t="s">
        <v>200</v>
      </c>
      <c r="G30515" s="113">
        <v>1.295434653067</v>
      </c>
    </row>
    <row r="30516" spans="1:7" x14ac:dyDescent="0.25">
      <c r="A30516" s="108" t="str">
        <f t="shared" si="477"/>
        <v>EU27_2011_NATIONAL TOTAL_Cd</v>
      </c>
      <c r="B30516" s="113" t="s">
        <v>220</v>
      </c>
      <c r="C30516" s="113">
        <v>2011</v>
      </c>
      <c r="D30516" s="113" t="s">
        <v>122</v>
      </c>
      <c r="E30516" s="113" t="s">
        <v>126</v>
      </c>
      <c r="F30516" s="113" t="s">
        <v>200</v>
      </c>
      <c r="G30516" s="113">
        <v>7.0502093270700006E-2</v>
      </c>
    </row>
    <row r="30517" spans="1:7" x14ac:dyDescent="0.25">
      <c r="A30517" s="108" t="str">
        <f t="shared" si="477"/>
        <v>EU27_2011_NATIONAL TOTAL_Hg</v>
      </c>
      <c r="B30517" s="113" t="s">
        <v>220</v>
      </c>
      <c r="C30517" s="113">
        <v>2011</v>
      </c>
      <c r="D30517" s="113" t="s">
        <v>122</v>
      </c>
      <c r="E30517" s="113" t="s">
        <v>127</v>
      </c>
      <c r="F30517" s="113" t="s">
        <v>200</v>
      </c>
      <c r="G30517" s="113">
        <v>5.7624891486590002E-2</v>
      </c>
    </row>
    <row r="30518" spans="1:7" x14ac:dyDescent="0.25">
      <c r="A30518" s="108" t="str">
        <f t="shared" si="477"/>
        <v>EU27_2011_NATIONAL TOTAL_DIOX</v>
      </c>
      <c r="B30518" s="113" t="s">
        <v>220</v>
      </c>
      <c r="C30518" s="113">
        <v>2011</v>
      </c>
      <c r="D30518" s="113" t="s">
        <v>122</v>
      </c>
      <c r="E30518" s="113" t="s">
        <v>128</v>
      </c>
      <c r="F30518" s="113" t="s">
        <v>200</v>
      </c>
      <c r="G30518" s="150">
        <v>2.4140720916850002E-6</v>
      </c>
    </row>
    <row r="30519" spans="1:7" x14ac:dyDescent="0.25">
      <c r="A30519" s="108" t="str">
        <f t="shared" si="477"/>
        <v>EU27_2011_NATIONAL TOTAL_PAH</v>
      </c>
      <c r="B30519" s="113" t="s">
        <v>220</v>
      </c>
      <c r="C30519" s="113">
        <v>2011</v>
      </c>
      <c r="D30519" s="113" t="s">
        <v>122</v>
      </c>
      <c r="E30519" s="113" t="s">
        <v>129</v>
      </c>
      <c r="F30519" s="113" t="s">
        <v>200</v>
      </c>
      <c r="G30519" s="113">
        <v>0.91496560187771003</v>
      </c>
    </row>
    <row r="30520" spans="1:7" x14ac:dyDescent="0.25">
      <c r="A30520" s="108" t="str">
        <f t="shared" si="477"/>
        <v>EU27_2011_NATIONAL TOTAL_HCB</v>
      </c>
      <c r="B30520" s="113" t="s">
        <v>220</v>
      </c>
      <c r="C30520" s="113">
        <v>2011</v>
      </c>
      <c r="D30520" s="113" t="s">
        <v>122</v>
      </c>
      <c r="E30520" s="113" t="s">
        <v>130</v>
      </c>
      <c r="F30520" s="113" t="s">
        <v>200</v>
      </c>
      <c r="G30520" s="113">
        <v>2.5339174251100001E-4</v>
      </c>
    </row>
    <row r="30521" spans="1:7" x14ac:dyDescent="0.25">
      <c r="A30521" s="108" t="str">
        <f t="shared" si="477"/>
        <v>EU27_2011_NATIONAL TOTAL_PCB</v>
      </c>
      <c r="B30521" s="113" t="s">
        <v>220</v>
      </c>
      <c r="C30521" s="113">
        <v>2011</v>
      </c>
      <c r="D30521" s="113" t="s">
        <v>122</v>
      </c>
      <c r="E30521" s="113" t="s">
        <v>259</v>
      </c>
      <c r="F30521" s="113" t="s">
        <v>200</v>
      </c>
      <c r="G30521" s="113">
        <v>1.8372817681625801E-3</v>
      </c>
    </row>
    <row r="30522" spans="1:7" x14ac:dyDescent="0.25">
      <c r="A30522" s="108" t="str">
        <f t="shared" si="477"/>
        <v>EU27_2011_1A3(FU)_NOx</v>
      </c>
      <c r="B30522" s="113" t="s">
        <v>220</v>
      </c>
      <c r="C30522" s="113">
        <v>2011</v>
      </c>
      <c r="D30522" s="113" t="s">
        <v>134</v>
      </c>
      <c r="E30522" s="113" t="s">
        <v>199</v>
      </c>
      <c r="F30522" s="113" t="s">
        <v>200</v>
      </c>
      <c r="G30522" s="113">
        <v>333.11311999999998</v>
      </c>
    </row>
    <row r="30523" spans="1:7" x14ac:dyDescent="0.25">
      <c r="A30523" s="108" t="str">
        <f t="shared" si="477"/>
        <v>EU27_2011_1A3(FS)_NOx</v>
      </c>
      <c r="B30523" s="113" t="s">
        <v>220</v>
      </c>
      <c r="C30523" s="113">
        <v>2011</v>
      </c>
      <c r="D30523" s="113" t="s">
        <v>132</v>
      </c>
      <c r="E30523" s="113" t="s">
        <v>199</v>
      </c>
      <c r="F30523" s="113" t="s">
        <v>200</v>
      </c>
      <c r="G30523" s="113">
        <v>3392.5160999999998</v>
      </c>
    </row>
    <row r="30524" spans="1:7" x14ac:dyDescent="0.25">
      <c r="A30524" s="108" t="str">
        <f t="shared" si="477"/>
        <v>EU27_2011_1A3(FU)_NMVOC</v>
      </c>
      <c r="B30524" s="113" t="s">
        <v>220</v>
      </c>
      <c r="C30524" s="113">
        <v>2011</v>
      </c>
      <c r="D30524" s="113" t="s">
        <v>134</v>
      </c>
      <c r="E30524" s="113" t="s">
        <v>123</v>
      </c>
      <c r="F30524" s="113" t="s">
        <v>200</v>
      </c>
      <c r="G30524" s="113">
        <v>54.159649999999999</v>
      </c>
    </row>
    <row r="30525" spans="1:7" x14ac:dyDescent="0.25">
      <c r="A30525" s="108" t="str">
        <f t="shared" si="477"/>
        <v>EU27_2011_1A3(FS)_NMVOC</v>
      </c>
      <c r="B30525" s="113" t="s">
        <v>220</v>
      </c>
      <c r="C30525" s="113">
        <v>2011</v>
      </c>
      <c r="D30525" s="113" t="s">
        <v>132</v>
      </c>
      <c r="E30525" s="113" t="s">
        <v>123</v>
      </c>
      <c r="F30525" s="113" t="s">
        <v>200</v>
      </c>
      <c r="G30525" s="113">
        <v>798.49789999999996</v>
      </c>
    </row>
    <row r="30526" spans="1:7" x14ac:dyDescent="0.25">
      <c r="A30526" s="108" t="str">
        <f t="shared" si="477"/>
        <v>EU27_2011_1A3(FU)_SOx</v>
      </c>
      <c r="B30526" s="113" t="s">
        <v>220</v>
      </c>
      <c r="C30526" s="113">
        <v>2011</v>
      </c>
      <c r="D30526" s="113" t="s">
        <v>134</v>
      </c>
      <c r="E30526" s="113" t="s">
        <v>201</v>
      </c>
      <c r="F30526" s="113" t="s">
        <v>200</v>
      </c>
      <c r="G30526" s="113">
        <v>0.44150668999999998</v>
      </c>
    </row>
    <row r="30527" spans="1:7" x14ac:dyDescent="0.25">
      <c r="A30527" s="108" t="str">
        <f t="shared" si="477"/>
        <v>EU27_2011_1A3(FS)_SOx</v>
      </c>
      <c r="B30527" s="113" t="s">
        <v>220</v>
      </c>
      <c r="C30527" s="113">
        <v>2011</v>
      </c>
      <c r="D30527" s="113" t="s">
        <v>132</v>
      </c>
      <c r="E30527" s="113" t="s">
        <v>201</v>
      </c>
      <c r="F30527" s="113" t="s">
        <v>200</v>
      </c>
      <c r="G30527" s="113">
        <v>4.7079819000000001</v>
      </c>
    </row>
    <row r="30528" spans="1:7" x14ac:dyDescent="0.25">
      <c r="A30528" s="108" t="str">
        <f t="shared" si="477"/>
        <v>EU27_2011_1A3(FU)_NH3</v>
      </c>
      <c r="B30528" s="113" t="s">
        <v>220</v>
      </c>
      <c r="C30528" s="113">
        <v>2011</v>
      </c>
      <c r="D30528" s="113" t="s">
        <v>134</v>
      </c>
      <c r="E30528" s="113" t="s">
        <v>124</v>
      </c>
      <c r="F30528" s="113" t="s">
        <v>200</v>
      </c>
      <c r="G30528" s="113">
        <v>7.2822082999999997</v>
      </c>
    </row>
    <row r="30529" spans="1:7" x14ac:dyDescent="0.25">
      <c r="A30529" s="108" t="str">
        <f t="shared" si="477"/>
        <v>EU27_2011_1A3(FS)_NH3</v>
      </c>
      <c r="B30529" s="113" t="s">
        <v>220</v>
      </c>
      <c r="C30529" s="113">
        <v>2011</v>
      </c>
      <c r="D30529" s="113" t="s">
        <v>132</v>
      </c>
      <c r="E30529" s="113" t="s">
        <v>124</v>
      </c>
      <c r="F30529" s="113" t="s">
        <v>200</v>
      </c>
      <c r="G30529" s="113">
        <v>64.406993</v>
      </c>
    </row>
    <row r="30530" spans="1:7" x14ac:dyDescent="0.25">
      <c r="A30530" s="108" t="str">
        <f t="shared" si="477"/>
        <v>EU27_2011_1A3(FU)_PM2.5</v>
      </c>
      <c r="B30530" s="113" t="s">
        <v>220</v>
      </c>
      <c r="C30530" s="113">
        <v>2011</v>
      </c>
      <c r="D30530" s="113" t="s">
        <v>134</v>
      </c>
      <c r="E30530" s="113" t="s">
        <v>203</v>
      </c>
      <c r="F30530" s="113" t="s">
        <v>200</v>
      </c>
      <c r="G30530" s="113">
        <v>14.490826999999999</v>
      </c>
    </row>
    <row r="30531" spans="1:7" x14ac:dyDescent="0.25">
      <c r="A30531" s="108" t="str">
        <f t="shared" si="477"/>
        <v>EU27_2011_1A3(FS)_PM2.5</v>
      </c>
      <c r="B30531" s="113" t="s">
        <v>220</v>
      </c>
      <c r="C30531" s="113">
        <v>2011</v>
      </c>
      <c r="D30531" s="113" t="s">
        <v>132</v>
      </c>
      <c r="E30531" s="113" t="s">
        <v>203</v>
      </c>
      <c r="F30531" s="113" t="s">
        <v>200</v>
      </c>
      <c r="G30531" s="113">
        <v>176.62961000000001</v>
      </c>
    </row>
    <row r="30532" spans="1:7" x14ac:dyDescent="0.25">
      <c r="A30532" s="108" t="str">
        <f t="shared" si="477"/>
        <v>EU27_2011_3D_NOx</v>
      </c>
      <c r="B30532" s="113" t="s">
        <v>220</v>
      </c>
      <c r="C30532" s="113">
        <v>2011</v>
      </c>
      <c r="D30532" s="113" t="s">
        <v>206</v>
      </c>
      <c r="E30532" s="113" t="s">
        <v>199</v>
      </c>
      <c r="F30532" s="113" t="s">
        <v>200</v>
      </c>
      <c r="G30532" s="113">
        <v>690.87344599999994</v>
      </c>
    </row>
    <row r="30533" spans="1:7" x14ac:dyDescent="0.25">
      <c r="A30533" s="108" t="str">
        <f t="shared" si="477"/>
        <v>EU27_2012_NATIONAL TOTAL_NOx</v>
      </c>
      <c r="B30533" s="113" t="s">
        <v>220</v>
      </c>
      <c r="C30533" s="113">
        <v>2012</v>
      </c>
      <c r="D30533" s="113" t="s">
        <v>122</v>
      </c>
      <c r="E30533" s="113" t="s">
        <v>199</v>
      </c>
      <c r="F30533" s="113" t="s">
        <v>200</v>
      </c>
      <c r="G30533" s="113">
        <v>7979.8256791020003</v>
      </c>
    </row>
    <row r="30534" spans="1:7" x14ac:dyDescent="0.25">
      <c r="A30534" s="108" t="str">
        <f t="shared" si="477"/>
        <v>EU27_2012_NATIONAL TOTAL_NMVOC</v>
      </c>
      <c r="B30534" s="113" t="s">
        <v>220</v>
      </c>
      <c r="C30534" s="113">
        <v>2012</v>
      </c>
      <c r="D30534" s="113" t="s">
        <v>122</v>
      </c>
      <c r="E30534" s="113" t="s">
        <v>123</v>
      </c>
      <c r="F30534" s="113" t="s">
        <v>200</v>
      </c>
      <c r="G30534" s="113">
        <v>7474.3797691199998</v>
      </c>
    </row>
    <row r="30535" spans="1:7" x14ac:dyDescent="0.25">
      <c r="A30535" s="108" t="str">
        <f t="shared" ref="A30535:A30598" si="478">CONCATENATE(B30535,"_",C30535,"_",D30535,"_",E30535)</f>
        <v>EU27_2012_NATIONAL TOTAL_SOx</v>
      </c>
      <c r="B30535" s="113" t="s">
        <v>220</v>
      </c>
      <c r="C30535" s="113">
        <v>2012</v>
      </c>
      <c r="D30535" s="113" t="s">
        <v>122</v>
      </c>
      <c r="E30535" s="113" t="s">
        <v>201</v>
      </c>
      <c r="F30535" s="113" t="s">
        <v>200</v>
      </c>
      <c r="G30535" s="113">
        <v>3113.6546449409998</v>
      </c>
    </row>
    <row r="30536" spans="1:7" x14ac:dyDescent="0.25">
      <c r="A30536" s="108" t="str">
        <f t="shared" si="478"/>
        <v>EU27_2012_NATIONAL TOTAL_NH3</v>
      </c>
      <c r="B30536" s="113" t="s">
        <v>220</v>
      </c>
      <c r="C30536" s="113">
        <v>2012</v>
      </c>
      <c r="D30536" s="113" t="s">
        <v>122</v>
      </c>
      <c r="E30536" s="113" t="s">
        <v>124</v>
      </c>
      <c r="F30536" s="113" t="s">
        <v>200</v>
      </c>
      <c r="G30536" s="113">
        <v>3639.9148488795399</v>
      </c>
    </row>
    <row r="30537" spans="1:7" x14ac:dyDescent="0.25">
      <c r="A30537" s="108" t="str">
        <f t="shared" si="478"/>
        <v>EU27_2012_NATIONAL TOTAL_PM2.5</v>
      </c>
      <c r="B30537" s="113" t="s">
        <v>220</v>
      </c>
      <c r="C30537" s="113">
        <v>2012</v>
      </c>
      <c r="D30537" s="113" t="s">
        <v>122</v>
      </c>
      <c r="E30537" s="113" t="s">
        <v>203</v>
      </c>
      <c r="F30537" s="113" t="s">
        <v>200</v>
      </c>
      <c r="G30537" s="113">
        <v>1697.0447640320001</v>
      </c>
    </row>
    <row r="30538" spans="1:7" x14ac:dyDescent="0.25">
      <c r="A30538" s="108" t="str">
        <f t="shared" si="478"/>
        <v>EU27_2012_NATIONAL TOTAL_Pb</v>
      </c>
      <c r="B30538" s="113" t="s">
        <v>220</v>
      </c>
      <c r="C30538" s="113">
        <v>2012</v>
      </c>
      <c r="D30538" s="113" t="s">
        <v>122</v>
      </c>
      <c r="E30538" s="113" t="s">
        <v>125</v>
      </c>
      <c r="F30538" s="113" t="s">
        <v>200</v>
      </c>
      <c r="G30538" s="113">
        <v>1.2589182853359999</v>
      </c>
    </row>
    <row r="30539" spans="1:7" x14ac:dyDescent="0.25">
      <c r="A30539" s="108" t="str">
        <f t="shared" si="478"/>
        <v>EU27_2012_NATIONAL TOTAL_Cd</v>
      </c>
      <c r="B30539" s="113" t="s">
        <v>220</v>
      </c>
      <c r="C30539" s="113">
        <v>2012</v>
      </c>
      <c r="D30539" s="113" t="s">
        <v>122</v>
      </c>
      <c r="E30539" s="113" t="s">
        <v>126</v>
      </c>
      <c r="F30539" s="113" t="s">
        <v>200</v>
      </c>
      <c r="G30539" s="113">
        <v>6.5899773232700007E-2</v>
      </c>
    </row>
    <row r="30540" spans="1:7" x14ac:dyDescent="0.25">
      <c r="A30540" s="108" t="str">
        <f t="shared" si="478"/>
        <v>EU27_2012_NATIONAL TOTAL_Hg</v>
      </c>
      <c r="B30540" s="113" t="s">
        <v>220</v>
      </c>
      <c r="C30540" s="113">
        <v>2012</v>
      </c>
      <c r="D30540" s="113" t="s">
        <v>122</v>
      </c>
      <c r="E30540" s="113" t="s">
        <v>127</v>
      </c>
      <c r="F30540" s="113" t="s">
        <v>200</v>
      </c>
      <c r="G30540" s="113">
        <v>5.5448855862269997E-2</v>
      </c>
    </row>
    <row r="30541" spans="1:7" x14ac:dyDescent="0.25">
      <c r="A30541" s="108" t="str">
        <f t="shared" si="478"/>
        <v>EU27_2012_NATIONAL TOTAL_DIOX</v>
      </c>
      <c r="B30541" s="113" t="s">
        <v>220</v>
      </c>
      <c r="C30541" s="113">
        <v>2012</v>
      </c>
      <c r="D30541" s="113" t="s">
        <v>122</v>
      </c>
      <c r="E30541" s="113" t="s">
        <v>128</v>
      </c>
      <c r="F30541" s="113" t="s">
        <v>200</v>
      </c>
      <c r="G30541" s="150">
        <v>2.4374598123539999E-6</v>
      </c>
    </row>
    <row r="30542" spans="1:7" x14ac:dyDescent="0.25">
      <c r="A30542" s="108" t="str">
        <f t="shared" si="478"/>
        <v>EU27_2012_NATIONAL TOTAL_PAH</v>
      </c>
      <c r="B30542" s="113" t="s">
        <v>220</v>
      </c>
      <c r="C30542" s="113">
        <v>2012</v>
      </c>
      <c r="D30542" s="113" t="s">
        <v>122</v>
      </c>
      <c r="E30542" s="113" t="s">
        <v>129</v>
      </c>
      <c r="F30542" s="113" t="s">
        <v>200</v>
      </c>
      <c r="G30542" s="113">
        <v>0.95616234057900495</v>
      </c>
    </row>
    <row r="30543" spans="1:7" x14ac:dyDescent="0.25">
      <c r="A30543" s="108" t="str">
        <f t="shared" si="478"/>
        <v>EU27_2012_NATIONAL TOTAL_HCB</v>
      </c>
      <c r="B30543" s="113" t="s">
        <v>220</v>
      </c>
      <c r="C30543" s="113">
        <v>2012</v>
      </c>
      <c r="D30543" s="113" t="s">
        <v>122</v>
      </c>
      <c r="E30543" s="113" t="s">
        <v>130</v>
      </c>
      <c r="F30543" s="113" t="s">
        <v>200</v>
      </c>
      <c r="G30543" s="113">
        <v>2.4466820817099999E-4</v>
      </c>
    </row>
    <row r="30544" spans="1:7" x14ac:dyDescent="0.25">
      <c r="A30544" s="108" t="str">
        <f t="shared" si="478"/>
        <v>EU27_2012_NATIONAL TOTAL_PCB</v>
      </c>
      <c r="B30544" s="113" t="s">
        <v>220</v>
      </c>
      <c r="C30544" s="113">
        <v>2012</v>
      </c>
      <c r="D30544" s="113" t="s">
        <v>122</v>
      </c>
      <c r="E30544" s="113" t="s">
        <v>259</v>
      </c>
      <c r="F30544" s="113" t="s">
        <v>200</v>
      </c>
      <c r="G30544" s="113">
        <v>1.7318356731111401E-3</v>
      </c>
    </row>
    <row r="30545" spans="1:7" x14ac:dyDescent="0.25">
      <c r="A30545" s="108" t="str">
        <f t="shared" si="478"/>
        <v>EU27_2012_1A3(FU)_NOx</v>
      </c>
      <c r="B30545" s="113" t="s">
        <v>220</v>
      </c>
      <c r="C30545" s="113">
        <v>2012</v>
      </c>
      <c r="D30545" s="113" t="s">
        <v>134</v>
      </c>
      <c r="E30545" s="113" t="s">
        <v>199</v>
      </c>
      <c r="F30545" s="113" t="s">
        <v>200</v>
      </c>
      <c r="G30545" s="113">
        <v>323.51222999999999</v>
      </c>
    </row>
    <row r="30546" spans="1:7" x14ac:dyDescent="0.25">
      <c r="A30546" s="108" t="str">
        <f t="shared" si="478"/>
        <v>EU27_2012_1A3(FS)_NOx</v>
      </c>
      <c r="B30546" s="113" t="s">
        <v>220</v>
      </c>
      <c r="C30546" s="113">
        <v>2012</v>
      </c>
      <c r="D30546" s="113" t="s">
        <v>132</v>
      </c>
      <c r="E30546" s="113" t="s">
        <v>199</v>
      </c>
      <c r="F30546" s="113" t="s">
        <v>200</v>
      </c>
      <c r="G30546" s="113">
        <v>3225.5338000000002</v>
      </c>
    </row>
    <row r="30547" spans="1:7" x14ac:dyDescent="0.25">
      <c r="A30547" s="108" t="str">
        <f t="shared" si="478"/>
        <v>EU27_2012_1A3(FU)_NMVOC</v>
      </c>
      <c r="B30547" s="113" t="s">
        <v>220</v>
      </c>
      <c r="C30547" s="113">
        <v>2012</v>
      </c>
      <c r="D30547" s="113" t="s">
        <v>134</v>
      </c>
      <c r="E30547" s="113" t="s">
        <v>123</v>
      </c>
      <c r="F30547" s="113" t="s">
        <v>200</v>
      </c>
      <c r="G30547" s="113">
        <v>51.297029999999999</v>
      </c>
    </row>
    <row r="30548" spans="1:7" x14ac:dyDescent="0.25">
      <c r="A30548" s="108" t="str">
        <f t="shared" si="478"/>
        <v>EU27_2012_1A3(FS)_NMVOC</v>
      </c>
      <c r="B30548" s="113" t="s">
        <v>220</v>
      </c>
      <c r="C30548" s="113">
        <v>2012</v>
      </c>
      <c r="D30548" s="113" t="s">
        <v>132</v>
      </c>
      <c r="E30548" s="113" t="s">
        <v>123</v>
      </c>
      <c r="F30548" s="113" t="s">
        <v>200</v>
      </c>
      <c r="G30548" s="113">
        <v>734.46900000000005</v>
      </c>
    </row>
    <row r="30549" spans="1:7" x14ac:dyDescent="0.25">
      <c r="A30549" s="108" t="str">
        <f t="shared" si="478"/>
        <v>EU27_2012_1A3(FU)_SOx</v>
      </c>
      <c r="B30549" s="113" t="s">
        <v>220</v>
      </c>
      <c r="C30549" s="113">
        <v>2012</v>
      </c>
      <c r="D30549" s="113" t="s">
        <v>134</v>
      </c>
      <c r="E30549" s="113" t="s">
        <v>201</v>
      </c>
      <c r="F30549" s="113" t="s">
        <v>200</v>
      </c>
      <c r="G30549" s="113">
        <v>0.44097554</v>
      </c>
    </row>
    <row r="30550" spans="1:7" x14ac:dyDescent="0.25">
      <c r="A30550" s="108" t="str">
        <f t="shared" si="478"/>
        <v>EU27_2012_1A3(FS)_SOx</v>
      </c>
      <c r="B30550" s="113" t="s">
        <v>220</v>
      </c>
      <c r="C30550" s="113">
        <v>2012</v>
      </c>
      <c r="D30550" s="113" t="s">
        <v>132</v>
      </c>
      <c r="E30550" s="113" t="s">
        <v>201</v>
      </c>
      <c r="F30550" s="113" t="s">
        <v>200</v>
      </c>
      <c r="G30550" s="113">
        <v>4.0588217000000002</v>
      </c>
    </row>
    <row r="30551" spans="1:7" x14ac:dyDescent="0.25">
      <c r="A30551" s="108" t="str">
        <f t="shared" si="478"/>
        <v>EU27_2012_1A3(FU)_NH3</v>
      </c>
      <c r="B30551" s="113" t="s">
        <v>220</v>
      </c>
      <c r="C30551" s="113">
        <v>2012</v>
      </c>
      <c r="D30551" s="113" t="s">
        <v>134</v>
      </c>
      <c r="E30551" s="113" t="s">
        <v>124</v>
      </c>
      <c r="F30551" s="113" t="s">
        <v>200</v>
      </c>
      <c r="G30551" s="113">
        <v>6.8158636000000001</v>
      </c>
    </row>
    <row r="30552" spans="1:7" x14ac:dyDescent="0.25">
      <c r="A30552" s="108" t="str">
        <f t="shared" si="478"/>
        <v>EU27_2012_1A3(FS)_NH3</v>
      </c>
      <c r="B30552" s="113" t="s">
        <v>220</v>
      </c>
      <c r="C30552" s="113">
        <v>2012</v>
      </c>
      <c r="D30552" s="113" t="s">
        <v>132</v>
      </c>
      <c r="E30552" s="113" t="s">
        <v>124</v>
      </c>
      <c r="F30552" s="113" t="s">
        <v>200</v>
      </c>
      <c r="G30552" s="113">
        <v>57.809531</v>
      </c>
    </row>
    <row r="30553" spans="1:7" x14ac:dyDescent="0.25">
      <c r="A30553" s="108" t="str">
        <f t="shared" si="478"/>
        <v>EU27_2012_1A3(FU)_PM2.5</v>
      </c>
      <c r="B30553" s="113" t="s">
        <v>220</v>
      </c>
      <c r="C30553" s="113">
        <v>2012</v>
      </c>
      <c r="D30553" s="113" t="s">
        <v>134</v>
      </c>
      <c r="E30553" s="113" t="s">
        <v>203</v>
      </c>
      <c r="F30553" s="113" t="s">
        <v>200</v>
      </c>
      <c r="G30553" s="113">
        <v>13.336304</v>
      </c>
    </row>
    <row r="30554" spans="1:7" x14ac:dyDescent="0.25">
      <c r="A30554" s="108" t="str">
        <f t="shared" si="478"/>
        <v>EU27_2012_1A3(FS)_PM2.5</v>
      </c>
      <c r="B30554" s="113" t="s">
        <v>220</v>
      </c>
      <c r="C30554" s="113">
        <v>2012</v>
      </c>
      <c r="D30554" s="113" t="s">
        <v>132</v>
      </c>
      <c r="E30554" s="113" t="s">
        <v>203</v>
      </c>
      <c r="F30554" s="113" t="s">
        <v>200</v>
      </c>
      <c r="G30554" s="113">
        <v>163.39069000000001</v>
      </c>
    </row>
    <row r="30555" spans="1:7" x14ac:dyDescent="0.25">
      <c r="A30555" s="108" t="str">
        <f t="shared" si="478"/>
        <v>EU27_2012_3D_NOx</v>
      </c>
      <c r="B30555" s="113" t="s">
        <v>220</v>
      </c>
      <c r="C30555" s="113">
        <v>2012</v>
      </c>
      <c r="D30555" s="113" t="s">
        <v>206</v>
      </c>
      <c r="E30555" s="113" t="s">
        <v>199</v>
      </c>
      <c r="F30555" s="113" t="s">
        <v>200</v>
      </c>
      <c r="G30555" s="113">
        <v>694.52186200000006</v>
      </c>
    </row>
    <row r="30556" spans="1:7" x14ac:dyDescent="0.25">
      <c r="A30556" s="108" t="str">
        <f t="shared" si="478"/>
        <v>EU27_2013_NATIONAL TOTAL_NOx</v>
      </c>
      <c r="B30556" s="113" t="s">
        <v>220</v>
      </c>
      <c r="C30556" s="113">
        <v>2013</v>
      </c>
      <c r="D30556" s="113" t="s">
        <v>122</v>
      </c>
      <c r="E30556" s="113" t="s">
        <v>199</v>
      </c>
      <c r="F30556" s="113" t="s">
        <v>200</v>
      </c>
      <c r="G30556" s="113">
        <v>7647.2998809270002</v>
      </c>
    </row>
    <row r="30557" spans="1:7" x14ac:dyDescent="0.25">
      <c r="A30557" s="108" t="str">
        <f t="shared" si="478"/>
        <v>EU27_2013_NATIONAL TOTAL_NMVOC</v>
      </c>
      <c r="B30557" s="113" t="s">
        <v>220</v>
      </c>
      <c r="C30557" s="113">
        <v>2013</v>
      </c>
      <c r="D30557" s="113" t="s">
        <v>122</v>
      </c>
      <c r="E30557" s="113" t="s">
        <v>123</v>
      </c>
      <c r="F30557" s="113" t="s">
        <v>200</v>
      </c>
      <c r="G30557" s="113">
        <v>7263.782513657</v>
      </c>
    </row>
    <row r="30558" spans="1:7" x14ac:dyDescent="0.25">
      <c r="A30558" s="108" t="str">
        <f t="shared" si="478"/>
        <v>EU27_2013_NATIONAL TOTAL_SOx</v>
      </c>
      <c r="B30558" s="113" t="s">
        <v>220</v>
      </c>
      <c r="C30558" s="113">
        <v>2013</v>
      </c>
      <c r="D30558" s="113" t="s">
        <v>122</v>
      </c>
      <c r="E30558" s="113" t="s">
        <v>201</v>
      </c>
      <c r="F30558" s="113" t="s">
        <v>200</v>
      </c>
      <c r="G30558" s="113">
        <v>2654.7577626224002</v>
      </c>
    </row>
    <row r="30559" spans="1:7" x14ac:dyDescent="0.25">
      <c r="A30559" s="108" t="str">
        <f t="shared" si="478"/>
        <v>EU27_2013_NATIONAL TOTAL_NH3</v>
      </c>
      <c r="B30559" s="113" t="s">
        <v>220</v>
      </c>
      <c r="C30559" s="113">
        <v>2013</v>
      </c>
      <c r="D30559" s="113" t="s">
        <v>122</v>
      </c>
      <c r="E30559" s="113" t="s">
        <v>124</v>
      </c>
      <c r="F30559" s="113" t="s">
        <v>200</v>
      </c>
      <c r="G30559" s="113">
        <v>3618.77302653896</v>
      </c>
    </row>
    <row r="30560" spans="1:7" x14ac:dyDescent="0.25">
      <c r="A30560" s="108" t="str">
        <f t="shared" si="478"/>
        <v>EU27_2013_NATIONAL TOTAL_PM2.5</v>
      </c>
      <c r="B30560" s="113" t="s">
        <v>220</v>
      </c>
      <c r="C30560" s="113">
        <v>2013</v>
      </c>
      <c r="D30560" s="113" t="s">
        <v>122</v>
      </c>
      <c r="E30560" s="113" t="s">
        <v>203</v>
      </c>
      <c r="F30560" s="113" t="s">
        <v>200</v>
      </c>
      <c r="G30560" s="113">
        <v>1681.3467714229801</v>
      </c>
    </row>
    <row r="30561" spans="1:7" x14ac:dyDescent="0.25">
      <c r="A30561" s="108" t="str">
        <f t="shared" si="478"/>
        <v>EU27_2013_NATIONAL TOTAL_Pb</v>
      </c>
      <c r="B30561" s="113" t="s">
        <v>220</v>
      </c>
      <c r="C30561" s="113">
        <v>2013</v>
      </c>
      <c r="D30561" s="113" t="s">
        <v>122</v>
      </c>
      <c r="E30561" s="113" t="s">
        <v>125</v>
      </c>
      <c r="F30561" s="113" t="s">
        <v>200</v>
      </c>
      <c r="G30561" s="113">
        <v>1.22824491841109</v>
      </c>
    </row>
    <row r="30562" spans="1:7" x14ac:dyDescent="0.25">
      <c r="A30562" s="108" t="str">
        <f t="shared" si="478"/>
        <v>EU27_2013_NATIONAL TOTAL_Cd</v>
      </c>
      <c r="B30562" s="113" t="s">
        <v>220</v>
      </c>
      <c r="C30562" s="113">
        <v>2013</v>
      </c>
      <c r="D30562" s="113" t="s">
        <v>122</v>
      </c>
      <c r="E30562" s="113" t="s">
        <v>126</v>
      </c>
      <c r="F30562" s="113" t="s">
        <v>200</v>
      </c>
      <c r="G30562" s="113">
        <v>6.3178312113364804E-2</v>
      </c>
    </row>
    <row r="30563" spans="1:7" x14ac:dyDescent="0.25">
      <c r="A30563" s="108" t="str">
        <f t="shared" si="478"/>
        <v>EU27_2013_NATIONAL TOTAL_Hg</v>
      </c>
      <c r="B30563" s="113" t="s">
        <v>220</v>
      </c>
      <c r="C30563" s="113">
        <v>2013</v>
      </c>
      <c r="D30563" s="113" t="s">
        <v>122</v>
      </c>
      <c r="E30563" s="113" t="s">
        <v>127</v>
      </c>
      <c r="F30563" s="113" t="s">
        <v>200</v>
      </c>
      <c r="G30563" s="113">
        <v>5.1587055620850003E-2</v>
      </c>
    </row>
    <row r="30564" spans="1:7" x14ac:dyDescent="0.25">
      <c r="A30564" s="108" t="str">
        <f t="shared" si="478"/>
        <v>EU27_2013_NATIONAL TOTAL_DIOX</v>
      </c>
      <c r="B30564" s="113" t="s">
        <v>220</v>
      </c>
      <c r="C30564" s="113">
        <v>2013</v>
      </c>
      <c r="D30564" s="113" t="s">
        <v>122</v>
      </c>
      <c r="E30564" s="113" t="s">
        <v>128</v>
      </c>
      <c r="F30564" s="113" t="s">
        <v>200</v>
      </c>
      <c r="G30564" s="150">
        <v>2.29587054327924E-6</v>
      </c>
    </row>
    <row r="30565" spans="1:7" x14ac:dyDescent="0.25">
      <c r="A30565" s="108" t="str">
        <f t="shared" si="478"/>
        <v>EU27_2013_NATIONAL TOTAL_PAH</v>
      </c>
      <c r="B30565" s="113" t="s">
        <v>220</v>
      </c>
      <c r="C30565" s="113">
        <v>2013</v>
      </c>
      <c r="D30565" s="113" t="s">
        <v>122</v>
      </c>
      <c r="E30565" s="113" t="s">
        <v>129</v>
      </c>
      <c r="F30565" s="113" t="s">
        <v>200</v>
      </c>
      <c r="G30565" s="113">
        <v>0.93771784870989605</v>
      </c>
    </row>
    <row r="30566" spans="1:7" x14ac:dyDescent="0.25">
      <c r="A30566" s="108" t="str">
        <f t="shared" si="478"/>
        <v>EU27_2013_NATIONAL TOTAL_HCB</v>
      </c>
      <c r="B30566" s="113" t="s">
        <v>220</v>
      </c>
      <c r="C30566" s="113">
        <v>2013</v>
      </c>
      <c r="D30566" s="113" t="s">
        <v>122</v>
      </c>
      <c r="E30566" s="113" t="s">
        <v>130</v>
      </c>
      <c r="F30566" s="113" t="s">
        <v>200</v>
      </c>
      <c r="G30566" s="113">
        <v>3.1455148546699998E-4</v>
      </c>
    </row>
    <row r="30567" spans="1:7" x14ac:dyDescent="0.25">
      <c r="A30567" s="108" t="str">
        <f t="shared" si="478"/>
        <v>EU27_2013_NATIONAL TOTAL_PCB</v>
      </c>
      <c r="B30567" s="113" t="s">
        <v>220</v>
      </c>
      <c r="C30567" s="113">
        <v>2013</v>
      </c>
      <c r="D30567" s="113" t="s">
        <v>122</v>
      </c>
      <c r="E30567" s="113" t="s">
        <v>259</v>
      </c>
      <c r="F30567" s="113" t="s">
        <v>200</v>
      </c>
      <c r="G30567" s="113">
        <v>1.6150696787251E-3</v>
      </c>
    </row>
    <row r="30568" spans="1:7" x14ac:dyDescent="0.25">
      <c r="A30568" s="108" t="str">
        <f t="shared" si="478"/>
        <v>EU27_2013_1A3(FU)_NOx</v>
      </c>
      <c r="B30568" s="113" t="s">
        <v>220</v>
      </c>
      <c r="C30568" s="113">
        <v>2013</v>
      </c>
      <c r="D30568" s="113" t="s">
        <v>134</v>
      </c>
      <c r="E30568" s="113" t="s">
        <v>199</v>
      </c>
      <c r="F30568" s="113" t="s">
        <v>200</v>
      </c>
      <c r="G30568" s="113">
        <v>312.16676999999999</v>
      </c>
    </row>
    <row r="30569" spans="1:7" x14ac:dyDescent="0.25">
      <c r="A30569" s="108" t="str">
        <f t="shared" si="478"/>
        <v>EU27_2013_1A3(FS)_NOx</v>
      </c>
      <c r="B30569" s="113" t="s">
        <v>220</v>
      </c>
      <c r="C30569" s="113">
        <v>2013</v>
      </c>
      <c r="D30569" s="113" t="s">
        <v>132</v>
      </c>
      <c r="E30569" s="113" t="s">
        <v>199</v>
      </c>
      <c r="F30569" s="113" t="s">
        <v>200</v>
      </c>
      <c r="G30569" s="113">
        <v>3096.5306999999998</v>
      </c>
    </row>
    <row r="30570" spans="1:7" x14ac:dyDescent="0.25">
      <c r="A30570" s="108" t="str">
        <f t="shared" si="478"/>
        <v>EU27_2013_1A3(FU)_NMVOC</v>
      </c>
      <c r="B30570" s="113" t="s">
        <v>220</v>
      </c>
      <c r="C30570" s="113">
        <v>2013</v>
      </c>
      <c r="D30570" s="113" t="s">
        <v>134</v>
      </c>
      <c r="E30570" s="113" t="s">
        <v>123</v>
      </c>
      <c r="F30570" s="113" t="s">
        <v>200</v>
      </c>
      <c r="G30570" s="113">
        <v>48.724020000000003</v>
      </c>
    </row>
    <row r="30571" spans="1:7" x14ac:dyDescent="0.25">
      <c r="A30571" s="108" t="str">
        <f t="shared" si="478"/>
        <v>EU27_2013_1A3(FS)_NMVOC</v>
      </c>
      <c r="B30571" s="113" t="s">
        <v>220</v>
      </c>
      <c r="C30571" s="113">
        <v>2013</v>
      </c>
      <c r="D30571" s="113" t="s">
        <v>132</v>
      </c>
      <c r="E30571" s="113" t="s">
        <v>123</v>
      </c>
      <c r="F30571" s="113" t="s">
        <v>200</v>
      </c>
      <c r="G30571" s="113">
        <v>682.80169999999998</v>
      </c>
    </row>
    <row r="30572" spans="1:7" x14ac:dyDescent="0.25">
      <c r="A30572" s="108" t="str">
        <f t="shared" si="478"/>
        <v>EU27_2013_1A3(FU)_SOx</v>
      </c>
      <c r="B30572" s="113" t="s">
        <v>220</v>
      </c>
      <c r="C30572" s="113">
        <v>2013</v>
      </c>
      <c r="D30572" s="113" t="s">
        <v>134</v>
      </c>
      <c r="E30572" s="113" t="s">
        <v>201</v>
      </c>
      <c r="F30572" s="113" t="s">
        <v>200</v>
      </c>
      <c r="G30572" s="113">
        <v>0.43093819</v>
      </c>
    </row>
    <row r="30573" spans="1:7" x14ac:dyDescent="0.25">
      <c r="A30573" s="108" t="str">
        <f t="shared" si="478"/>
        <v>EU27_2013_1A3(FS)_SOx</v>
      </c>
      <c r="B30573" s="113" t="s">
        <v>220</v>
      </c>
      <c r="C30573" s="113">
        <v>2013</v>
      </c>
      <c r="D30573" s="113" t="s">
        <v>132</v>
      </c>
      <c r="E30573" s="113" t="s">
        <v>201</v>
      </c>
      <c r="F30573" s="113" t="s">
        <v>200</v>
      </c>
      <c r="G30573" s="113">
        <v>4.0416537000000003</v>
      </c>
    </row>
    <row r="30574" spans="1:7" x14ac:dyDescent="0.25">
      <c r="A30574" s="108" t="str">
        <f t="shared" si="478"/>
        <v>EU27_2013_1A3(FU)_NH3</v>
      </c>
      <c r="B30574" s="113" t="s">
        <v>220</v>
      </c>
      <c r="C30574" s="113">
        <v>2013</v>
      </c>
      <c r="D30574" s="113" t="s">
        <v>134</v>
      </c>
      <c r="E30574" s="113" t="s">
        <v>124</v>
      </c>
      <c r="F30574" s="113" t="s">
        <v>200</v>
      </c>
      <c r="G30574" s="113">
        <v>6.4887208999999997</v>
      </c>
    </row>
    <row r="30575" spans="1:7" x14ac:dyDescent="0.25">
      <c r="A30575" s="108" t="str">
        <f t="shared" si="478"/>
        <v>EU27_2013_1A3(FS)_NH3</v>
      </c>
      <c r="B30575" s="113" t="s">
        <v>220</v>
      </c>
      <c r="C30575" s="113">
        <v>2013</v>
      </c>
      <c r="D30575" s="113" t="s">
        <v>132</v>
      </c>
      <c r="E30575" s="113" t="s">
        <v>124</v>
      </c>
      <c r="F30575" s="113" t="s">
        <v>200</v>
      </c>
      <c r="G30575" s="113">
        <v>54.138874000000001</v>
      </c>
    </row>
    <row r="30576" spans="1:7" x14ac:dyDescent="0.25">
      <c r="A30576" s="108" t="str">
        <f t="shared" si="478"/>
        <v>EU27_2013_1A3(FU)_PM2.5</v>
      </c>
      <c r="B30576" s="113" t="s">
        <v>220</v>
      </c>
      <c r="C30576" s="113">
        <v>2013</v>
      </c>
      <c r="D30576" s="113" t="s">
        <v>134</v>
      </c>
      <c r="E30576" s="113" t="s">
        <v>203</v>
      </c>
      <c r="F30576" s="113" t="s">
        <v>200</v>
      </c>
      <c r="G30576" s="113">
        <v>12.291283999999999</v>
      </c>
    </row>
    <row r="30577" spans="1:7" x14ac:dyDescent="0.25">
      <c r="A30577" s="108" t="str">
        <f t="shared" si="478"/>
        <v>EU27_2013_1A3(FS)_PM2.5</v>
      </c>
      <c r="B30577" s="113" t="s">
        <v>220</v>
      </c>
      <c r="C30577" s="113">
        <v>2013</v>
      </c>
      <c r="D30577" s="113" t="s">
        <v>132</v>
      </c>
      <c r="E30577" s="113" t="s">
        <v>203</v>
      </c>
      <c r="F30577" s="113" t="s">
        <v>200</v>
      </c>
      <c r="G30577" s="113">
        <v>153.09101000000001</v>
      </c>
    </row>
    <row r="30578" spans="1:7" x14ac:dyDescent="0.25">
      <c r="A30578" s="108" t="str">
        <f t="shared" si="478"/>
        <v>EU27_2013_3D_NOx</v>
      </c>
      <c r="B30578" s="113" t="s">
        <v>220</v>
      </c>
      <c r="C30578" s="113">
        <v>2013</v>
      </c>
      <c r="D30578" s="113" t="s">
        <v>206</v>
      </c>
      <c r="E30578" s="113" t="s">
        <v>199</v>
      </c>
      <c r="F30578" s="113" t="s">
        <v>200</v>
      </c>
      <c r="G30578" s="113">
        <v>703.67284199999995</v>
      </c>
    </row>
    <row r="30579" spans="1:7" x14ac:dyDescent="0.25">
      <c r="A30579" s="108" t="str">
        <f t="shared" si="478"/>
        <v>EU27_2014_NATIONAL TOTAL_NOx</v>
      </c>
      <c r="B30579" s="113" t="s">
        <v>220</v>
      </c>
      <c r="C30579" s="113">
        <v>2014</v>
      </c>
      <c r="D30579" s="113" t="s">
        <v>122</v>
      </c>
      <c r="E30579" s="113" t="s">
        <v>199</v>
      </c>
      <c r="F30579" s="113" t="s">
        <v>200</v>
      </c>
      <c r="G30579" s="113">
        <v>7356.4464419440001</v>
      </c>
    </row>
    <row r="30580" spans="1:7" x14ac:dyDescent="0.25">
      <c r="A30580" s="108" t="str">
        <f t="shared" si="478"/>
        <v>EU27_2014_NATIONAL TOTAL_NMVOC</v>
      </c>
      <c r="B30580" s="113" t="s">
        <v>220</v>
      </c>
      <c r="C30580" s="113">
        <v>2014</v>
      </c>
      <c r="D30580" s="113" t="s">
        <v>122</v>
      </c>
      <c r="E30580" s="113" t="s">
        <v>123</v>
      </c>
      <c r="F30580" s="113" t="s">
        <v>200</v>
      </c>
      <c r="G30580" s="113">
        <v>6987.6687732150003</v>
      </c>
    </row>
    <row r="30581" spans="1:7" x14ac:dyDescent="0.25">
      <c r="A30581" s="108" t="str">
        <f t="shared" si="478"/>
        <v>EU27_2014_NATIONAL TOTAL_SOx</v>
      </c>
      <c r="B30581" s="113" t="s">
        <v>220</v>
      </c>
      <c r="C30581" s="113">
        <v>2014</v>
      </c>
      <c r="D30581" s="113" t="s">
        <v>122</v>
      </c>
      <c r="E30581" s="113" t="s">
        <v>201</v>
      </c>
      <c r="F30581" s="113" t="s">
        <v>200</v>
      </c>
      <c r="G30581" s="113">
        <v>2450.128078832</v>
      </c>
    </row>
    <row r="30582" spans="1:7" x14ac:dyDescent="0.25">
      <c r="A30582" s="108" t="str">
        <f t="shared" si="478"/>
        <v>EU27_2014_NATIONAL TOTAL_NH3</v>
      </c>
      <c r="B30582" s="113" t="s">
        <v>220</v>
      </c>
      <c r="C30582" s="113">
        <v>2014</v>
      </c>
      <c r="D30582" s="113" t="s">
        <v>122</v>
      </c>
      <c r="E30582" s="113" t="s">
        <v>124</v>
      </c>
      <c r="F30582" s="113" t="s">
        <v>200</v>
      </c>
      <c r="G30582" s="113">
        <v>3639.2193463355002</v>
      </c>
    </row>
    <row r="30583" spans="1:7" x14ac:dyDescent="0.25">
      <c r="A30583" s="108" t="str">
        <f t="shared" si="478"/>
        <v>EU27_2014_NATIONAL TOTAL_PM2.5</v>
      </c>
      <c r="B30583" s="113" t="s">
        <v>220</v>
      </c>
      <c r="C30583" s="113">
        <v>2014</v>
      </c>
      <c r="D30583" s="113" t="s">
        <v>122</v>
      </c>
      <c r="E30583" s="113" t="s">
        <v>203</v>
      </c>
      <c r="F30583" s="113" t="s">
        <v>200</v>
      </c>
      <c r="G30583" s="113">
        <v>1522.4382247372</v>
      </c>
    </row>
    <row r="30584" spans="1:7" x14ac:dyDescent="0.25">
      <c r="A30584" s="108" t="str">
        <f t="shared" si="478"/>
        <v>EU27_2014_NATIONAL TOTAL_Pb</v>
      </c>
      <c r="B30584" s="113" t="s">
        <v>220</v>
      </c>
      <c r="C30584" s="113">
        <v>2014</v>
      </c>
      <c r="D30584" s="113" t="s">
        <v>122</v>
      </c>
      <c r="E30584" s="113" t="s">
        <v>125</v>
      </c>
      <c r="F30584" s="113" t="s">
        <v>200</v>
      </c>
      <c r="G30584" s="113">
        <v>1.2215607153929999</v>
      </c>
    </row>
    <row r="30585" spans="1:7" x14ac:dyDescent="0.25">
      <c r="A30585" s="108" t="str">
        <f t="shared" si="478"/>
        <v>EU27_2014_NATIONAL TOTAL_Cd</v>
      </c>
      <c r="B30585" s="113" t="s">
        <v>220</v>
      </c>
      <c r="C30585" s="113">
        <v>2014</v>
      </c>
      <c r="D30585" s="113" t="s">
        <v>122</v>
      </c>
      <c r="E30585" s="113" t="s">
        <v>126</v>
      </c>
      <c r="F30585" s="113" t="s">
        <v>200</v>
      </c>
      <c r="G30585" s="113">
        <v>6.1893586865779997E-2</v>
      </c>
    </row>
    <row r="30586" spans="1:7" x14ac:dyDescent="0.25">
      <c r="A30586" s="108" t="str">
        <f t="shared" si="478"/>
        <v>EU27_2014_NATIONAL TOTAL_Hg</v>
      </c>
      <c r="B30586" s="113" t="s">
        <v>220</v>
      </c>
      <c r="C30586" s="113">
        <v>2014</v>
      </c>
      <c r="D30586" s="113" t="s">
        <v>122</v>
      </c>
      <c r="E30586" s="113" t="s">
        <v>127</v>
      </c>
      <c r="F30586" s="113" t="s">
        <v>200</v>
      </c>
      <c r="G30586" s="113">
        <v>5.115203034548E-2</v>
      </c>
    </row>
    <row r="30587" spans="1:7" x14ac:dyDescent="0.25">
      <c r="A30587" s="108" t="str">
        <f t="shared" si="478"/>
        <v>EU27_2014_NATIONAL TOTAL_DIOX</v>
      </c>
      <c r="B30587" s="113" t="s">
        <v>220</v>
      </c>
      <c r="C30587" s="113">
        <v>2014</v>
      </c>
      <c r="D30587" s="113" t="s">
        <v>122</v>
      </c>
      <c r="E30587" s="113" t="s">
        <v>128</v>
      </c>
      <c r="F30587" s="113" t="s">
        <v>200</v>
      </c>
      <c r="G30587" s="150">
        <v>2.1685842646470002E-6</v>
      </c>
    </row>
    <row r="30588" spans="1:7" x14ac:dyDescent="0.25">
      <c r="A30588" s="108" t="str">
        <f t="shared" si="478"/>
        <v>EU27_2014_NATIONAL TOTAL_PAH</v>
      </c>
      <c r="B30588" s="113" t="s">
        <v>220</v>
      </c>
      <c r="C30588" s="113">
        <v>2014</v>
      </c>
      <c r="D30588" s="113" t="s">
        <v>122</v>
      </c>
      <c r="E30588" s="113" t="s">
        <v>129</v>
      </c>
      <c r="F30588" s="113" t="s">
        <v>200</v>
      </c>
      <c r="G30588" s="113">
        <v>0.85550746144619505</v>
      </c>
    </row>
    <row r="30589" spans="1:7" x14ac:dyDescent="0.25">
      <c r="A30589" s="108" t="str">
        <f t="shared" si="478"/>
        <v>EU27_2014_NATIONAL TOTAL_HCB</v>
      </c>
      <c r="B30589" s="113" t="s">
        <v>220</v>
      </c>
      <c r="C30589" s="113">
        <v>2014</v>
      </c>
      <c r="D30589" s="113" t="s">
        <v>122</v>
      </c>
      <c r="E30589" s="113" t="s">
        <v>130</v>
      </c>
      <c r="F30589" s="113" t="s">
        <v>200</v>
      </c>
      <c r="G30589" s="113">
        <v>3.5572604155600002E-4</v>
      </c>
    </row>
    <row r="30590" spans="1:7" x14ac:dyDescent="0.25">
      <c r="A30590" s="108" t="str">
        <f t="shared" si="478"/>
        <v>EU27_2014_NATIONAL TOTAL_PCB</v>
      </c>
      <c r="B30590" s="113" t="s">
        <v>220</v>
      </c>
      <c r="C30590" s="113">
        <v>2014</v>
      </c>
      <c r="D30590" s="113" t="s">
        <v>122</v>
      </c>
      <c r="E30590" s="113" t="s">
        <v>259</v>
      </c>
      <c r="F30590" s="113" t="s">
        <v>200</v>
      </c>
      <c r="G30590" s="113">
        <v>1.5484977477629E-3</v>
      </c>
    </row>
    <row r="30591" spans="1:7" x14ac:dyDescent="0.25">
      <c r="A30591" s="108" t="str">
        <f t="shared" si="478"/>
        <v>EU27_2014_1A3(FU)_NOx</v>
      </c>
      <c r="B30591" s="113" t="s">
        <v>220</v>
      </c>
      <c r="C30591" s="113">
        <v>2014</v>
      </c>
      <c r="D30591" s="113" t="s">
        <v>134</v>
      </c>
      <c r="E30591" s="113" t="s">
        <v>199</v>
      </c>
      <c r="F30591" s="113" t="s">
        <v>200</v>
      </c>
      <c r="G30591" s="113">
        <v>305.61072000000001</v>
      </c>
    </row>
    <row r="30592" spans="1:7" x14ac:dyDescent="0.25">
      <c r="A30592" s="108" t="str">
        <f t="shared" si="478"/>
        <v>EU27_2014_1A3(FS)_NOx</v>
      </c>
      <c r="B30592" s="113" t="s">
        <v>220</v>
      </c>
      <c r="C30592" s="113">
        <v>2014</v>
      </c>
      <c r="D30592" s="113" t="s">
        <v>132</v>
      </c>
      <c r="E30592" s="113" t="s">
        <v>199</v>
      </c>
      <c r="F30592" s="113" t="s">
        <v>200</v>
      </c>
      <c r="G30592" s="113">
        <v>3021.1149</v>
      </c>
    </row>
    <row r="30593" spans="1:7" x14ac:dyDescent="0.25">
      <c r="A30593" s="108" t="str">
        <f t="shared" si="478"/>
        <v>EU27_2014_1A3(FU)_NMVOC</v>
      </c>
      <c r="B30593" s="113" t="s">
        <v>220</v>
      </c>
      <c r="C30593" s="113">
        <v>2014</v>
      </c>
      <c r="D30593" s="113" t="s">
        <v>134</v>
      </c>
      <c r="E30593" s="113" t="s">
        <v>123</v>
      </c>
      <c r="F30593" s="113" t="s">
        <v>200</v>
      </c>
      <c r="G30593" s="113">
        <v>46.896740000000001</v>
      </c>
    </row>
    <row r="30594" spans="1:7" x14ac:dyDescent="0.25">
      <c r="A30594" s="108" t="str">
        <f t="shared" si="478"/>
        <v>EU27_2014_1A3(FS)_NMVOC</v>
      </c>
      <c r="B30594" s="113" t="s">
        <v>220</v>
      </c>
      <c r="C30594" s="113">
        <v>2014</v>
      </c>
      <c r="D30594" s="113" t="s">
        <v>132</v>
      </c>
      <c r="E30594" s="113" t="s">
        <v>123</v>
      </c>
      <c r="F30594" s="113" t="s">
        <v>200</v>
      </c>
      <c r="G30594" s="113">
        <v>635.5761</v>
      </c>
    </row>
    <row r="30595" spans="1:7" x14ac:dyDescent="0.25">
      <c r="A30595" s="108" t="str">
        <f t="shared" si="478"/>
        <v>EU27_2014_1A3(FU)_SOx</v>
      </c>
      <c r="B30595" s="113" t="s">
        <v>220</v>
      </c>
      <c r="C30595" s="113">
        <v>2014</v>
      </c>
      <c r="D30595" s="113" t="s">
        <v>134</v>
      </c>
      <c r="E30595" s="113" t="s">
        <v>201</v>
      </c>
      <c r="F30595" s="113" t="s">
        <v>200</v>
      </c>
      <c r="G30595" s="113">
        <v>0.42843932000000001</v>
      </c>
    </row>
    <row r="30596" spans="1:7" x14ac:dyDescent="0.25">
      <c r="A30596" s="108" t="str">
        <f t="shared" si="478"/>
        <v>EU27_2014_1A3(FS)_SOx</v>
      </c>
      <c r="B30596" s="113" t="s">
        <v>220</v>
      </c>
      <c r="C30596" s="113">
        <v>2014</v>
      </c>
      <c r="D30596" s="113" t="s">
        <v>132</v>
      </c>
      <c r="E30596" s="113" t="s">
        <v>201</v>
      </c>
      <c r="F30596" s="113" t="s">
        <v>200</v>
      </c>
      <c r="G30596" s="113">
        <v>4.0574826000000002</v>
      </c>
    </row>
    <row r="30597" spans="1:7" x14ac:dyDescent="0.25">
      <c r="A30597" s="108" t="str">
        <f t="shared" si="478"/>
        <v>EU27_2014_1A3(FU)_NH3</v>
      </c>
      <c r="B30597" s="113" t="s">
        <v>220</v>
      </c>
      <c r="C30597" s="113">
        <v>2014</v>
      </c>
      <c r="D30597" s="113" t="s">
        <v>134</v>
      </c>
      <c r="E30597" s="113" t="s">
        <v>124</v>
      </c>
      <c r="F30597" s="113" t="s">
        <v>200</v>
      </c>
      <c r="G30597" s="113">
        <v>6.2989078000000003</v>
      </c>
    </row>
    <row r="30598" spans="1:7" x14ac:dyDescent="0.25">
      <c r="A30598" s="108" t="str">
        <f t="shared" si="478"/>
        <v>EU27_2014_1A3(FS)_NH3</v>
      </c>
      <c r="B30598" s="113" t="s">
        <v>220</v>
      </c>
      <c r="C30598" s="113">
        <v>2014</v>
      </c>
      <c r="D30598" s="113" t="s">
        <v>132</v>
      </c>
      <c r="E30598" s="113" t="s">
        <v>124</v>
      </c>
      <c r="F30598" s="113" t="s">
        <v>200</v>
      </c>
      <c r="G30598" s="113">
        <v>51.127716999999997</v>
      </c>
    </row>
    <row r="30599" spans="1:7" x14ac:dyDescent="0.25">
      <c r="A30599" s="108" t="str">
        <f t="shared" ref="A30599:A30662" si="479">CONCATENATE(B30599,"_",C30599,"_",D30599,"_",E30599)</f>
        <v>EU27_2014_1A3(FU)_PM2.5</v>
      </c>
      <c r="B30599" s="113" t="s">
        <v>220</v>
      </c>
      <c r="C30599" s="113">
        <v>2014</v>
      </c>
      <c r="D30599" s="113" t="s">
        <v>134</v>
      </c>
      <c r="E30599" s="113" t="s">
        <v>203</v>
      </c>
      <c r="F30599" s="113" t="s">
        <v>200</v>
      </c>
      <c r="G30599" s="113">
        <v>11.474893</v>
      </c>
    </row>
    <row r="30600" spans="1:7" x14ac:dyDescent="0.25">
      <c r="A30600" s="108" t="str">
        <f t="shared" si="479"/>
        <v>EU27_2014_1A3(FS)_PM2.5</v>
      </c>
      <c r="B30600" s="113" t="s">
        <v>220</v>
      </c>
      <c r="C30600" s="113">
        <v>2014</v>
      </c>
      <c r="D30600" s="113" t="s">
        <v>132</v>
      </c>
      <c r="E30600" s="113" t="s">
        <v>203</v>
      </c>
      <c r="F30600" s="113" t="s">
        <v>200</v>
      </c>
      <c r="G30600" s="113">
        <v>144.79839000000001</v>
      </c>
    </row>
    <row r="30601" spans="1:7" x14ac:dyDescent="0.25">
      <c r="A30601" s="108" t="str">
        <f t="shared" si="479"/>
        <v>EU27_2014_3D_NOx</v>
      </c>
      <c r="B30601" s="113" t="s">
        <v>220</v>
      </c>
      <c r="C30601" s="113">
        <v>2014</v>
      </c>
      <c r="D30601" s="113" t="s">
        <v>206</v>
      </c>
      <c r="E30601" s="113" t="s">
        <v>199</v>
      </c>
      <c r="F30601" s="113" t="s">
        <v>200</v>
      </c>
      <c r="G30601" s="113">
        <v>717.12700199999995</v>
      </c>
    </row>
    <row r="30602" spans="1:7" x14ac:dyDescent="0.25">
      <c r="A30602" s="108" t="str">
        <f t="shared" si="479"/>
        <v>EU27_2015_NATIONAL TOTAL_NOx</v>
      </c>
      <c r="B30602" s="113" t="s">
        <v>220</v>
      </c>
      <c r="C30602" s="113">
        <v>2015</v>
      </c>
      <c r="D30602" s="113" t="s">
        <v>122</v>
      </c>
      <c r="E30602" s="113" t="s">
        <v>199</v>
      </c>
      <c r="F30602" s="113" t="s">
        <v>200</v>
      </c>
      <c r="G30602" s="113">
        <v>7229.4420758178403</v>
      </c>
    </row>
    <row r="30603" spans="1:7" x14ac:dyDescent="0.25">
      <c r="A30603" s="108" t="str">
        <f t="shared" si="479"/>
        <v>EU27_2015_NATIONAL TOTAL_NMVOC</v>
      </c>
      <c r="B30603" s="113" t="s">
        <v>220</v>
      </c>
      <c r="C30603" s="113">
        <v>2015</v>
      </c>
      <c r="D30603" s="113" t="s">
        <v>122</v>
      </c>
      <c r="E30603" s="113" t="s">
        <v>123</v>
      </c>
      <c r="F30603" s="113" t="s">
        <v>200</v>
      </c>
      <c r="G30603" s="113">
        <v>6963.9982500289998</v>
      </c>
    </row>
    <row r="30604" spans="1:7" x14ac:dyDescent="0.25">
      <c r="A30604" s="108" t="str">
        <f t="shared" si="479"/>
        <v>EU27_2015_NATIONAL TOTAL_SOx</v>
      </c>
      <c r="B30604" s="113" t="s">
        <v>220</v>
      </c>
      <c r="C30604" s="113">
        <v>2015</v>
      </c>
      <c r="D30604" s="113" t="s">
        <v>122</v>
      </c>
      <c r="E30604" s="113" t="s">
        <v>201</v>
      </c>
      <c r="F30604" s="113" t="s">
        <v>200</v>
      </c>
      <c r="G30604" s="113">
        <v>2383.5725452090001</v>
      </c>
    </row>
    <row r="30605" spans="1:7" x14ac:dyDescent="0.25">
      <c r="A30605" s="108" t="str">
        <f t="shared" si="479"/>
        <v>EU27_2015_NATIONAL TOTAL_NH3</v>
      </c>
      <c r="B30605" s="113" t="s">
        <v>220</v>
      </c>
      <c r="C30605" s="113">
        <v>2015</v>
      </c>
      <c r="D30605" s="113" t="s">
        <v>122</v>
      </c>
      <c r="E30605" s="113" t="s">
        <v>124</v>
      </c>
      <c r="F30605" s="113" t="s">
        <v>200</v>
      </c>
      <c r="G30605" s="113">
        <v>3667.1885156555099</v>
      </c>
    </row>
    <row r="30606" spans="1:7" x14ac:dyDescent="0.25">
      <c r="A30606" s="108" t="str">
        <f t="shared" si="479"/>
        <v>EU27_2015_NATIONAL TOTAL_PM2.5</v>
      </c>
      <c r="B30606" s="113" t="s">
        <v>220</v>
      </c>
      <c r="C30606" s="113">
        <v>2015</v>
      </c>
      <c r="D30606" s="113" t="s">
        <v>122</v>
      </c>
      <c r="E30606" s="113" t="s">
        <v>203</v>
      </c>
      <c r="F30606" s="113" t="s">
        <v>200</v>
      </c>
      <c r="G30606" s="113">
        <v>1534.0580153491901</v>
      </c>
    </row>
    <row r="30607" spans="1:7" x14ac:dyDescent="0.25">
      <c r="A30607" s="108" t="str">
        <f t="shared" si="479"/>
        <v>EU27_2015_NATIONAL TOTAL_Pb</v>
      </c>
      <c r="B30607" s="113" t="s">
        <v>220</v>
      </c>
      <c r="C30607" s="113">
        <v>2015</v>
      </c>
      <c r="D30607" s="113" t="s">
        <v>122</v>
      </c>
      <c r="E30607" s="113" t="s">
        <v>125</v>
      </c>
      <c r="F30607" s="113" t="s">
        <v>200</v>
      </c>
      <c r="G30607" s="113">
        <v>1.1845569987250699</v>
      </c>
    </row>
    <row r="30608" spans="1:7" x14ac:dyDescent="0.25">
      <c r="A30608" s="108" t="str">
        <f t="shared" si="479"/>
        <v>EU27_2015_NATIONAL TOTAL_Cd</v>
      </c>
      <c r="B30608" s="113" t="s">
        <v>220</v>
      </c>
      <c r="C30608" s="113">
        <v>2015</v>
      </c>
      <c r="D30608" s="113" t="s">
        <v>122</v>
      </c>
      <c r="E30608" s="113" t="s">
        <v>126</v>
      </c>
      <c r="F30608" s="113" t="s">
        <v>200</v>
      </c>
      <c r="G30608" s="113">
        <v>6.0924595799924798E-2</v>
      </c>
    </row>
    <row r="30609" spans="1:7" x14ac:dyDescent="0.25">
      <c r="A30609" s="108" t="str">
        <f t="shared" si="479"/>
        <v>EU27_2015_NATIONAL TOTAL_Hg</v>
      </c>
      <c r="B30609" s="113" t="s">
        <v>220</v>
      </c>
      <c r="C30609" s="113">
        <v>2015</v>
      </c>
      <c r="D30609" s="113" t="s">
        <v>122</v>
      </c>
      <c r="E30609" s="113" t="s">
        <v>127</v>
      </c>
      <c r="F30609" s="113" t="s">
        <v>200</v>
      </c>
      <c r="G30609" s="113">
        <v>4.8805498497364E-2</v>
      </c>
    </row>
    <row r="30610" spans="1:7" x14ac:dyDescent="0.25">
      <c r="A30610" s="108" t="str">
        <f t="shared" si="479"/>
        <v>EU27_2015_NATIONAL TOTAL_DIOX</v>
      </c>
      <c r="B30610" s="113" t="s">
        <v>220</v>
      </c>
      <c r="C30610" s="113">
        <v>2015</v>
      </c>
      <c r="D30610" s="113" t="s">
        <v>122</v>
      </c>
      <c r="E30610" s="113" t="s">
        <v>128</v>
      </c>
      <c r="F30610" s="113" t="s">
        <v>200</v>
      </c>
      <c r="G30610" s="150">
        <v>2.2066867443138399E-6</v>
      </c>
    </row>
    <row r="30611" spans="1:7" x14ac:dyDescent="0.25">
      <c r="A30611" s="108" t="str">
        <f t="shared" si="479"/>
        <v>EU27_2015_NATIONAL TOTAL_PAH</v>
      </c>
      <c r="B30611" s="113" t="s">
        <v>220</v>
      </c>
      <c r="C30611" s="113">
        <v>2015</v>
      </c>
      <c r="D30611" s="113" t="s">
        <v>122</v>
      </c>
      <c r="E30611" s="113" t="s">
        <v>129</v>
      </c>
      <c r="F30611" s="113" t="s">
        <v>200</v>
      </c>
      <c r="G30611" s="113">
        <v>0.86093099644620796</v>
      </c>
    </row>
    <row r="30612" spans="1:7" x14ac:dyDescent="0.25">
      <c r="A30612" s="108" t="str">
        <f t="shared" si="479"/>
        <v>EU27_2015_NATIONAL TOTAL_HCB</v>
      </c>
      <c r="B30612" s="113" t="s">
        <v>220</v>
      </c>
      <c r="C30612" s="113">
        <v>2015</v>
      </c>
      <c r="D30612" s="113" t="s">
        <v>122</v>
      </c>
      <c r="E30612" s="113" t="s">
        <v>130</v>
      </c>
      <c r="F30612" s="113" t="s">
        <v>200</v>
      </c>
      <c r="G30612" s="113">
        <v>2.38770001575E-4</v>
      </c>
    </row>
    <row r="30613" spans="1:7" x14ac:dyDescent="0.25">
      <c r="A30613" s="108" t="str">
        <f t="shared" si="479"/>
        <v>EU27_2015_NATIONAL TOTAL_PCB</v>
      </c>
      <c r="B30613" s="113" t="s">
        <v>220</v>
      </c>
      <c r="C30613" s="113">
        <v>2015</v>
      </c>
      <c r="D30613" s="113" t="s">
        <v>122</v>
      </c>
      <c r="E30613" s="113" t="s">
        <v>259</v>
      </c>
      <c r="F30613" s="113" t="s">
        <v>200</v>
      </c>
      <c r="G30613" s="113">
        <v>1.4898192947915901E-3</v>
      </c>
    </row>
    <row r="30614" spans="1:7" x14ac:dyDescent="0.25">
      <c r="A30614" s="108" t="str">
        <f t="shared" si="479"/>
        <v>EU27_2015_1A3(FU)_NOx</v>
      </c>
      <c r="B30614" s="113" t="s">
        <v>220</v>
      </c>
      <c r="C30614" s="113">
        <v>2015</v>
      </c>
      <c r="D30614" s="113" t="s">
        <v>134</v>
      </c>
      <c r="E30614" s="113" t="s">
        <v>199</v>
      </c>
      <c r="F30614" s="113" t="s">
        <v>200</v>
      </c>
      <c r="G30614" s="113">
        <v>296.23329000000001</v>
      </c>
    </row>
    <row r="30615" spans="1:7" x14ac:dyDescent="0.25">
      <c r="A30615" s="108" t="str">
        <f t="shared" si="479"/>
        <v>EU27_2015_1A3(FS)_NOx</v>
      </c>
      <c r="B30615" s="113" t="s">
        <v>220</v>
      </c>
      <c r="C30615" s="113">
        <v>2015</v>
      </c>
      <c r="D30615" s="113" t="s">
        <v>132</v>
      </c>
      <c r="E30615" s="113" t="s">
        <v>199</v>
      </c>
      <c r="F30615" s="113" t="s">
        <v>200</v>
      </c>
      <c r="G30615" s="113">
        <v>2937.5337</v>
      </c>
    </row>
    <row r="30616" spans="1:7" x14ac:dyDescent="0.25">
      <c r="A30616" s="108" t="str">
        <f t="shared" si="479"/>
        <v>EU27_2015_1A3(FU)_NMVOC</v>
      </c>
      <c r="B30616" s="113" t="s">
        <v>220</v>
      </c>
      <c r="C30616" s="113">
        <v>2015</v>
      </c>
      <c r="D30616" s="113" t="s">
        <v>134</v>
      </c>
      <c r="E30616" s="113" t="s">
        <v>123</v>
      </c>
      <c r="F30616" s="113" t="s">
        <v>200</v>
      </c>
      <c r="G30616" s="113">
        <v>45.377049999999997</v>
      </c>
    </row>
    <row r="30617" spans="1:7" x14ac:dyDescent="0.25">
      <c r="A30617" s="108" t="str">
        <f t="shared" si="479"/>
        <v>EU27_2015_1A3(FS)_NMVOC</v>
      </c>
      <c r="B30617" s="113" t="s">
        <v>220</v>
      </c>
      <c r="C30617" s="113">
        <v>2015</v>
      </c>
      <c r="D30617" s="113" t="s">
        <v>132</v>
      </c>
      <c r="E30617" s="113" t="s">
        <v>123</v>
      </c>
      <c r="F30617" s="113" t="s">
        <v>200</v>
      </c>
      <c r="G30617" s="113">
        <v>608.70309999999995</v>
      </c>
    </row>
    <row r="30618" spans="1:7" x14ac:dyDescent="0.25">
      <c r="A30618" s="108" t="str">
        <f t="shared" si="479"/>
        <v>EU27_2015_1A3(FU)_SOx</v>
      </c>
      <c r="B30618" s="113" t="s">
        <v>220</v>
      </c>
      <c r="C30618" s="113">
        <v>2015</v>
      </c>
      <c r="D30618" s="113" t="s">
        <v>134</v>
      </c>
      <c r="E30618" s="113" t="s">
        <v>201</v>
      </c>
      <c r="F30618" s="113" t="s">
        <v>200</v>
      </c>
      <c r="G30618" s="113">
        <v>0.44298372000000003</v>
      </c>
    </row>
    <row r="30619" spans="1:7" x14ac:dyDescent="0.25">
      <c r="A30619" s="108" t="str">
        <f t="shared" si="479"/>
        <v>EU27_2015_1A3(FS)_SOx</v>
      </c>
      <c r="B30619" s="113" t="s">
        <v>220</v>
      </c>
      <c r="C30619" s="113">
        <v>2015</v>
      </c>
      <c r="D30619" s="113" t="s">
        <v>132</v>
      </c>
      <c r="E30619" s="113" t="s">
        <v>201</v>
      </c>
      <c r="F30619" s="113" t="s">
        <v>200</v>
      </c>
      <c r="G30619" s="113">
        <v>4.1153453999999998</v>
      </c>
    </row>
    <row r="30620" spans="1:7" x14ac:dyDescent="0.25">
      <c r="A30620" s="108" t="str">
        <f t="shared" si="479"/>
        <v>EU27_2015_1A3(FU)_NH3</v>
      </c>
      <c r="B30620" s="113" t="s">
        <v>220</v>
      </c>
      <c r="C30620" s="113">
        <v>2015</v>
      </c>
      <c r="D30620" s="113" t="s">
        <v>134</v>
      </c>
      <c r="E30620" s="113" t="s">
        <v>124</v>
      </c>
      <c r="F30620" s="113" t="s">
        <v>200</v>
      </c>
      <c r="G30620" s="113">
        <v>6.1965772000000001</v>
      </c>
    </row>
    <row r="30621" spans="1:7" x14ac:dyDescent="0.25">
      <c r="A30621" s="108" t="str">
        <f t="shared" si="479"/>
        <v>EU27_2015_1A3(FS)_NH3</v>
      </c>
      <c r="B30621" s="113" t="s">
        <v>220</v>
      </c>
      <c r="C30621" s="113">
        <v>2015</v>
      </c>
      <c r="D30621" s="113" t="s">
        <v>132</v>
      </c>
      <c r="E30621" s="113" t="s">
        <v>124</v>
      </c>
      <c r="F30621" s="113" t="s">
        <v>200</v>
      </c>
      <c r="G30621" s="113">
        <v>50.316391000000003</v>
      </c>
    </row>
    <row r="30622" spans="1:7" x14ac:dyDescent="0.25">
      <c r="A30622" s="108" t="str">
        <f t="shared" si="479"/>
        <v>EU27_2015_1A3(FU)_PM2.5</v>
      </c>
      <c r="B30622" s="113" t="s">
        <v>220</v>
      </c>
      <c r="C30622" s="113">
        <v>2015</v>
      </c>
      <c r="D30622" s="113" t="s">
        <v>134</v>
      </c>
      <c r="E30622" s="113" t="s">
        <v>203</v>
      </c>
      <c r="F30622" s="113" t="s">
        <v>200</v>
      </c>
      <c r="G30622" s="113">
        <v>10.757338000000001</v>
      </c>
    </row>
    <row r="30623" spans="1:7" x14ac:dyDescent="0.25">
      <c r="A30623" s="108" t="str">
        <f t="shared" si="479"/>
        <v>EU27_2015_1A3(FS)_PM2.5</v>
      </c>
      <c r="B30623" s="113" t="s">
        <v>220</v>
      </c>
      <c r="C30623" s="113">
        <v>2015</v>
      </c>
      <c r="D30623" s="113" t="s">
        <v>132</v>
      </c>
      <c r="E30623" s="113" t="s">
        <v>203</v>
      </c>
      <c r="F30623" s="113" t="s">
        <v>200</v>
      </c>
      <c r="G30623" s="113">
        <v>140.11846</v>
      </c>
    </row>
    <row r="30624" spans="1:7" x14ac:dyDescent="0.25">
      <c r="A30624" s="108" t="str">
        <f t="shared" si="479"/>
        <v>EU27_2015_3D_NOx</v>
      </c>
      <c r="B30624" s="113" t="s">
        <v>220</v>
      </c>
      <c r="C30624" s="113">
        <v>2015</v>
      </c>
      <c r="D30624" s="113" t="s">
        <v>206</v>
      </c>
      <c r="E30624" s="113" t="s">
        <v>199</v>
      </c>
      <c r="F30624" s="113" t="s">
        <v>200</v>
      </c>
      <c r="G30624" s="113">
        <v>726.45067300000005</v>
      </c>
    </row>
    <row r="30625" spans="1:7" x14ac:dyDescent="0.25">
      <c r="A30625" s="108" t="str">
        <f t="shared" si="479"/>
        <v>EU27_2016_NATIONAL TOTAL_NOx</v>
      </c>
      <c r="B30625" s="113" t="s">
        <v>220</v>
      </c>
      <c r="C30625" s="113">
        <v>2016</v>
      </c>
      <c r="D30625" s="113" t="s">
        <v>122</v>
      </c>
      <c r="E30625" s="113" t="s">
        <v>199</v>
      </c>
      <c r="F30625" s="113" t="s">
        <v>200</v>
      </c>
      <c r="G30625" s="113">
        <v>6989.1784060270002</v>
      </c>
    </row>
    <row r="30626" spans="1:7" x14ac:dyDescent="0.25">
      <c r="A30626" s="108" t="str">
        <f t="shared" si="479"/>
        <v>EU27_2016_NATIONAL TOTAL_NMVOC</v>
      </c>
      <c r="B30626" s="113" t="s">
        <v>220</v>
      </c>
      <c r="C30626" s="113">
        <v>2016</v>
      </c>
      <c r="D30626" s="113" t="s">
        <v>122</v>
      </c>
      <c r="E30626" s="113" t="s">
        <v>123</v>
      </c>
      <c r="F30626" s="113" t="s">
        <v>200</v>
      </c>
      <c r="G30626" s="113">
        <v>6866.5712107830004</v>
      </c>
    </row>
    <row r="30627" spans="1:7" x14ac:dyDescent="0.25">
      <c r="A30627" s="108" t="str">
        <f t="shared" si="479"/>
        <v>EU27_2016_NATIONAL TOTAL_SOx</v>
      </c>
      <c r="B30627" s="113" t="s">
        <v>220</v>
      </c>
      <c r="C30627" s="113">
        <v>2016</v>
      </c>
      <c r="D30627" s="113" t="s">
        <v>122</v>
      </c>
      <c r="E30627" s="113" t="s">
        <v>201</v>
      </c>
      <c r="F30627" s="113" t="s">
        <v>200</v>
      </c>
      <c r="G30627" s="113">
        <v>1990.978337605</v>
      </c>
    </row>
    <row r="30628" spans="1:7" x14ac:dyDescent="0.25">
      <c r="A30628" s="108" t="str">
        <f t="shared" si="479"/>
        <v>EU27_2016_NATIONAL TOTAL_NH3</v>
      </c>
      <c r="B30628" s="113" t="s">
        <v>220</v>
      </c>
      <c r="C30628" s="113">
        <v>2016</v>
      </c>
      <c r="D30628" s="113" t="s">
        <v>122</v>
      </c>
      <c r="E30628" s="113" t="s">
        <v>124</v>
      </c>
      <c r="F30628" s="113" t="s">
        <v>200</v>
      </c>
      <c r="G30628" s="113">
        <v>3690.1749563292401</v>
      </c>
    </row>
    <row r="30629" spans="1:7" x14ac:dyDescent="0.25">
      <c r="A30629" s="108" t="str">
        <f t="shared" si="479"/>
        <v>EU27_2016_NATIONAL TOTAL_PM2.5</v>
      </c>
      <c r="B30629" s="113" t="s">
        <v>220</v>
      </c>
      <c r="C30629" s="113">
        <v>2016</v>
      </c>
      <c r="D30629" s="113" t="s">
        <v>122</v>
      </c>
      <c r="E30629" s="113" t="s">
        <v>203</v>
      </c>
      <c r="F30629" s="113" t="s">
        <v>200</v>
      </c>
      <c r="G30629" s="113">
        <v>1505.8873324358999</v>
      </c>
    </row>
    <row r="30630" spans="1:7" x14ac:dyDescent="0.25">
      <c r="A30630" s="108" t="str">
        <f t="shared" si="479"/>
        <v>EU27_2016_NATIONAL TOTAL_Pb</v>
      </c>
      <c r="B30630" s="113" t="s">
        <v>220</v>
      </c>
      <c r="C30630" s="113">
        <v>2016</v>
      </c>
      <c r="D30630" s="113" t="s">
        <v>122</v>
      </c>
      <c r="E30630" s="113" t="s">
        <v>125</v>
      </c>
      <c r="F30630" s="113" t="s">
        <v>200</v>
      </c>
      <c r="G30630" s="113">
        <v>1.1382435062589999</v>
      </c>
    </row>
    <row r="30631" spans="1:7" x14ac:dyDescent="0.25">
      <c r="A30631" s="108" t="str">
        <f t="shared" si="479"/>
        <v>EU27_2016_NATIONAL TOTAL_Cd</v>
      </c>
      <c r="B30631" s="113" t="s">
        <v>220</v>
      </c>
      <c r="C30631" s="113">
        <v>2016</v>
      </c>
      <c r="D30631" s="113" t="s">
        <v>122</v>
      </c>
      <c r="E30631" s="113" t="s">
        <v>126</v>
      </c>
      <c r="F30631" s="113" t="s">
        <v>200</v>
      </c>
      <c r="G30631" s="113">
        <v>6.1205876373199998E-2</v>
      </c>
    </row>
    <row r="30632" spans="1:7" x14ac:dyDescent="0.25">
      <c r="A30632" s="108" t="str">
        <f t="shared" si="479"/>
        <v>EU27_2016_NATIONAL TOTAL_Hg</v>
      </c>
      <c r="B30632" s="113" t="s">
        <v>220</v>
      </c>
      <c r="C30632" s="113">
        <v>2016</v>
      </c>
      <c r="D30632" s="113" t="s">
        <v>122</v>
      </c>
      <c r="E30632" s="113" t="s">
        <v>127</v>
      </c>
      <c r="F30632" s="113" t="s">
        <v>200</v>
      </c>
      <c r="G30632" s="113">
        <v>4.6351600114670002E-2</v>
      </c>
    </row>
    <row r="30633" spans="1:7" x14ac:dyDescent="0.25">
      <c r="A30633" s="108" t="str">
        <f t="shared" si="479"/>
        <v>EU27_2016_NATIONAL TOTAL_DIOX</v>
      </c>
      <c r="B30633" s="113" t="s">
        <v>220</v>
      </c>
      <c r="C30633" s="113">
        <v>2016</v>
      </c>
      <c r="D30633" s="113" t="s">
        <v>122</v>
      </c>
      <c r="E30633" s="113" t="s">
        <v>128</v>
      </c>
      <c r="F30633" s="113" t="s">
        <v>200</v>
      </c>
      <c r="G30633" s="150">
        <v>2.1369302120870002E-6</v>
      </c>
    </row>
    <row r="30634" spans="1:7" x14ac:dyDescent="0.25">
      <c r="A30634" s="108" t="str">
        <f t="shared" si="479"/>
        <v>EU27_2016_NATIONAL TOTAL_PAH</v>
      </c>
      <c r="B30634" s="113" t="s">
        <v>220</v>
      </c>
      <c r="C30634" s="113">
        <v>2016</v>
      </c>
      <c r="D30634" s="113" t="s">
        <v>122</v>
      </c>
      <c r="E30634" s="113" t="s">
        <v>129</v>
      </c>
      <c r="F30634" s="113" t="s">
        <v>200</v>
      </c>
      <c r="G30634" s="113">
        <v>0.87517361640964497</v>
      </c>
    </row>
    <row r="30635" spans="1:7" x14ac:dyDescent="0.25">
      <c r="A30635" s="108" t="str">
        <f t="shared" si="479"/>
        <v>EU27_2016_NATIONAL TOTAL_HCB</v>
      </c>
      <c r="B30635" s="113" t="s">
        <v>220</v>
      </c>
      <c r="C30635" s="113">
        <v>2016</v>
      </c>
      <c r="D30635" s="113" t="s">
        <v>122</v>
      </c>
      <c r="E30635" s="113" t="s">
        <v>130</v>
      </c>
      <c r="F30635" s="113" t="s">
        <v>200</v>
      </c>
      <c r="G30635" s="113">
        <v>3.0237267682499999E-4</v>
      </c>
    </row>
    <row r="30636" spans="1:7" x14ac:dyDescent="0.25">
      <c r="A30636" s="108" t="str">
        <f t="shared" si="479"/>
        <v>EU27_2016_NATIONAL TOTAL_PCB</v>
      </c>
      <c r="B30636" s="113" t="s">
        <v>220</v>
      </c>
      <c r="C30636" s="113">
        <v>2016</v>
      </c>
      <c r="D30636" s="113" t="s">
        <v>122</v>
      </c>
      <c r="E30636" s="113" t="s">
        <v>259</v>
      </c>
      <c r="F30636" s="113" t="s">
        <v>200</v>
      </c>
      <c r="G30636" s="113">
        <v>1.4758171789941001E-3</v>
      </c>
    </row>
    <row r="30637" spans="1:7" x14ac:dyDescent="0.25">
      <c r="A30637" s="108" t="str">
        <f t="shared" si="479"/>
        <v>EU27_2016_1A3(FU)_NOx</v>
      </c>
      <c r="B30637" s="113" t="s">
        <v>220</v>
      </c>
      <c r="C30637" s="113">
        <v>2016</v>
      </c>
      <c r="D30637" s="113" t="s">
        <v>134</v>
      </c>
      <c r="E30637" s="113" t="s">
        <v>199</v>
      </c>
      <c r="F30637" s="113" t="s">
        <v>200</v>
      </c>
      <c r="G30637" s="113">
        <v>288.35246000000001</v>
      </c>
    </row>
    <row r="30638" spans="1:7" x14ac:dyDescent="0.25">
      <c r="A30638" s="108" t="str">
        <f t="shared" si="479"/>
        <v>EU27_2016_1A3(FS)_NOx</v>
      </c>
      <c r="B30638" s="113" t="s">
        <v>220</v>
      </c>
      <c r="C30638" s="113">
        <v>2016</v>
      </c>
      <c r="D30638" s="113" t="s">
        <v>132</v>
      </c>
      <c r="E30638" s="113" t="s">
        <v>199</v>
      </c>
      <c r="F30638" s="113" t="s">
        <v>200</v>
      </c>
      <c r="G30638" s="113">
        <v>2840.4865</v>
      </c>
    </row>
    <row r="30639" spans="1:7" x14ac:dyDescent="0.25">
      <c r="A30639" s="108" t="str">
        <f t="shared" si="479"/>
        <v>EU27_2016_1A3(FU)_NMVOC</v>
      </c>
      <c r="B30639" s="113" t="s">
        <v>220</v>
      </c>
      <c r="C30639" s="113">
        <v>2016</v>
      </c>
      <c r="D30639" s="113" t="s">
        <v>134</v>
      </c>
      <c r="E30639" s="113" t="s">
        <v>123</v>
      </c>
      <c r="F30639" s="113" t="s">
        <v>200</v>
      </c>
      <c r="G30639" s="113">
        <v>44.096420000000002</v>
      </c>
    </row>
    <row r="30640" spans="1:7" x14ac:dyDescent="0.25">
      <c r="A30640" s="108" t="str">
        <f t="shared" si="479"/>
        <v>EU27_2016_1A3(FS)_NMVOC</v>
      </c>
      <c r="B30640" s="113" t="s">
        <v>220</v>
      </c>
      <c r="C30640" s="113">
        <v>2016</v>
      </c>
      <c r="D30640" s="113" t="s">
        <v>132</v>
      </c>
      <c r="E30640" s="113" t="s">
        <v>123</v>
      </c>
      <c r="F30640" s="113" t="s">
        <v>200</v>
      </c>
      <c r="G30640" s="113">
        <v>565.83960000000002</v>
      </c>
    </row>
    <row r="30641" spans="1:7" x14ac:dyDescent="0.25">
      <c r="A30641" s="108" t="str">
        <f t="shared" si="479"/>
        <v>EU27_2016_1A3(FU)_SOx</v>
      </c>
      <c r="B30641" s="113" t="s">
        <v>220</v>
      </c>
      <c r="C30641" s="113">
        <v>2016</v>
      </c>
      <c r="D30641" s="113" t="s">
        <v>134</v>
      </c>
      <c r="E30641" s="113" t="s">
        <v>201</v>
      </c>
      <c r="F30641" s="113" t="s">
        <v>200</v>
      </c>
      <c r="G30641" s="113">
        <v>0.41845759999999999</v>
      </c>
    </row>
    <row r="30642" spans="1:7" x14ac:dyDescent="0.25">
      <c r="A30642" s="108" t="str">
        <f t="shared" si="479"/>
        <v>EU27_2016_1A3(FS)_SOx</v>
      </c>
      <c r="B30642" s="113" t="s">
        <v>220</v>
      </c>
      <c r="C30642" s="113">
        <v>2016</v>
      </c>
      <c r="D30642" s="113" t="s">
        <v>132</v>
      </c>
      <c r="E30642" s="113" t="s">
        <v>201</v>
      </c>
      <c r="F30642" s="113" t="s">
        <v>200</v>
      </c>
      <c r="G30642" s="113">
        <v>4.2352593000000001</v>
      </c>
    </row>
    <row r="30643" spans="1:7" x14ac:dyDescent="0.25">
      <c r="A30643" s="108" t="str">
        <f t="shared" si="479"/>
        <v>EU27_2016_1A3(FU)_NH3</v>
      </c>
      <c r="B30643" s="113" t="s">
        <v>220</v>
      </c>
      <c r="C30643" s="113">
        <v>2016</v>
      </c>
      <c r="D30643" s="113" t="s">
        <v>134</v>
      </c>
      <c r="E30643" s="113" t="s">
        <v>124</v>
      </c>
      <c r="F30643" s="113" t="s">
        <v>200</v>
      </c>
      <c r="G30643" s="113">
        <v>6.2412960000000002</v>
      </c>
    </row>
    <row r="30644" spans="1:7" x14ac:dyDescent="0.25">
      <c r="A30644" s="108" t="str">
        <f t="shared" si="479"/>
        <v>EU27_2016_1A3(FS)_NH3</v>
      </c>
      <c r="B30644" s="113" t="s">
        <v>220</v>
      </c>
      <c r="C30644" s="113">
        <v>2016</v>
      </c>
      <c r="D30644" s="113" t="s">
        <v>132</v>
      </c>
      <c r="E30644" s="113" t="s">
        <v>124</v>
      </c>
      <c r="F30644" s="113" t="s">
        <v>200</v>
      </c>
      <c r="G30644" s="113">
        <v>48.830835999999998</v>
      </c>
    </row>
    <row r="30645" spans="1:7" x14ac:dyDescent="0.25">
      <c r="A30645" s="108" t="str">
        <f t="shared" si="479"/>
        <v>EU27_2016_1A3(FU)_PM2.5</v>
      </c>
      <c r="B30645" s="113" t="s">
        <v>220</v>
      </c>
      <c r="C30645" s="113">
        <v>2016</v>
      </c>
      <c r="D30645" s="113" t="s">
        <v>134</v>
      </c>
      <c r="E30645" s="113" t="s">
        <v>203</v>
      </c>
      <c r="F30645" s="113" t="s">
        <v>200</v>
      </c>
      <c r="G30645" s="113">
        <v>10.226673</v>
      </c>
    </row>
    <row r="30646" spans="1:7" x14ac:dyDescent="0.25">
      <c r="A30646" s="108" t="str">
        <f t="shared" si="479"/>
        <v>EU27_2016_1A3(FS)_PM2.5</v>
      </c>
      <c r="B30646" s="113" t="s">
        <v>220</v>
      </c>
      <c r="C30646" s="113">
        <v>2016</v>
      </c>
      <c r="D30646" s="113" t="s">
        <v>132</v>
      </c>
      <c r="E30646" s="113" t="s">
        <v>203</v>
      </c>
      <c r="F30646" s="113" t="s">
        <v>200</v>
      </c>
      <c r="G30646" s="113">
        <v>135.00977</v>
      </c>
    </row>
    <row r="30647" spans="1:7" x14ac:dyDescent="0.25">
      <c r="A30647" s="108" t="str">
        <f t="shared" si="479"/>
        <v>EU27_2016_3D_NOx</v>
      </c>
      <c r="B30647" s="113" t="s">
        <v>220</v>
      </c>
      <c r="C30647" s="113">
        <v>2016</v>
      </c>
      <c r="D30647" s="113" t="s">
        <v>206</v>
      </c>
      <c r="E30647" s="113" t="s">
        <v>199</v>
      </c>
      <c r="F30647" s="113" t="s">
        <v>200</v>
      </c>
      <c r="G30647" s="113">
        <v>732.776118</v>
      </c>
    </row>
    <row r="30648" spans="1:7" x14ac:dyDescent="0.25">
      <c r="A30648" s="108" t="str">
        <f t="shared" si="479"/>
        <v>EU27_2017_NATIONAL TOTAL_NOx</v>
      </c>
      <c r="B30648" s="113" t="s">
        <v>220</v>
      </c>
      <c r="C30648" s="113">
        <v>2017</v>
      </c>
      <c r="D30648" s="113" t="s">
        <v>122</v>
      </c>
      <c r="E30648" s="113" t="s">
        <v>199</v>
      </c>
      <c r="F30648" s="113" t="s">
        <v>200</v>
      </c>
      <c r="G30648" s="113">
        <v>6825.503657018</v>
      </c>
    </row>
    <row r="30649" spans="1:7" x14ac:dyDescent="0.25">
      <c r="A30649" s="108" t="str">
        <f t="shared" si="479"/>
        <v>EU27_2017_NATIONAL TOTAL_NMVOC</v>
      </c>
      <c r="B30649" s="113" t="s">
        <v>220</v>
      </c>
      <c r="C30649" s="113">
        <v>2017</v>
      </c>
      <c r="D30649" s="113" t="s">
        <v>122</v>
      </c>
      <c r="E30649" s="113" t="s">
        <v>123</v>
      </c>
      <c r="F30649" s="113" t="s">
        <v>200</v>
      </c>
      <c r="G30649" s="113">
        <v>6893.5657627459996</v>
      </c>
    </row>
    <row r="30650" spans="1:7" x14ac:dyDescent="0.25">
      <c r="A30650" s="108" t="str">
        <f t="shared" si="479"/>
        <v>EU27_2017_NATIONAL TOTAL_SOx</v>
      </c>
      <c r="B30650" s="113" t="s">
        <v>220</v>
      </c>
      <c r="C30650" s="113">
        <v>2017</v>
      </c>
      <c r="D30650" s="113" t="s">
        <v>122</v>
      </c>
      <c r="E30650" s="113" t="s">
        <v>201</v>
      </c>
      <c r="F30650" s="113" t="s">
        <v>200</v>
      </c>
      <c r="G30650" s="113">
        <v>1938.277109401</v>
      </c>
    </row>
    <row r="30651" spans="1:7" x14ac:dyDescent="0.25">
      <c r="A30651" s="108" t="str">
        <f t="shared" si="479"/>
        <v>EU27_2017_NATIONAL TOTAL_NH3</v>
      </c>
      <c r="B30651" s="113" t="s">
        <v>220</v>
      </c>
      <c r="C30651" s="113">
        <v>2017</v>
      </c>
      <c r="D30651" s="113" t="s">
        <v>122</v>
      </c>
      <c r="E30651" s="113" t="s">
        <v>124</v>
      </c>
      <c r="F30651" s="113" t="s">
        <v>200</v>
      </c>
      <c r="G30651" s="113">
        <v>3686.2174965699601</v>
      </c>
    </row>
    <row r="30652" spans="1:7" x14ac:dyDescent="0.25">
      <c r="A30652" s="108" t="str">
        <f t="shared" si="479"/>
        <v>EU27_2017_NATIONAL TOTAL_PM2.5</v>
      </c>
      <c r="B30652" s="113" t="s">
        <v>220</v>
      </c>
      <c r="C30652" s="113">
        <v>2017</v>
      </c>
      <c r="D30652" s="113" t="s">
        <v>122</v>
      </c>
      <c r="E30652" s="113" t="s">
        <v>203</v>
      </c>
      <c r="F30652" s="113" t="s">
        <v>200</v>
      </c>
      <c r="G30652" s="113">
        <v>1483.9717875849001</v>
      </c>
    </row>
    <row r="30653" spans="1:7" x14ac:dyDescent="0.25">
      <c r="A30653" s="108" t="str">
        <f t="shared" si="479"/>
        <v>EU27_2017_NATIONAL TOTAL_Pb</v>
      </c>
      <c r="B30653" s="113" t="s">
        <v>220</v>
      </c>
      <c r="C30653" s="113">
        <v>2017</v>
      </c>
      <c r="D30653" s="113" t="s">
        <v>122</v>
      </c>
      <c r="E30653" s="113" t="s">
        <v>125</v>
      </c>
      <c r="F30653" s="113" t="s">
        <v>200</v>
      </c>
      <c r="G30653" s="113">
        <v>1.158482366841</v>
      </c>
    </row>
    <row r="30654" spans="1:7" x14ac:dyDescent="0.25">
      <c r="A30654" s="108" t="str">
        <f t="shared" si="479"/>
        <v>EU27_2017_NATIONAL TOTAL_Cd</v>
      </c>
      <c r="B30654" s="113" t="s">
        <v>220</v>
      </c>
      <c r="C30654" s="113">
        <v>2017</v>
      </c>
      <c r="D30654" s="113" t="s">
        <v>122</v>
      </c>
      <c r="E30654" s="113" t="s">
        <v>126</v>
      </c>
      <c r="F30654" s="113" t="s">
        <v>200</v>
      </c>
      <c r="G30654" s="113">
        <v>6.0497780162599997E-2</v>
      </c>
    </row>
    <row r="30655" spans="1:7" x14ac:dyDescent="0.25">
      <c r="A30655" s="108" t="str">
        <f t="shared" si="479"/>
        <v>EU27_2017_NATIONAL TOTAL_Hg</v>
      </c>
      <c r="B30655" s="113" t="s">
        <v>220</v>
      </c>
      <c r="C30655" s="113">
        <v>2017</v>
      </c>
      <c r="D30655" s="113" t="s">
        <v>122</v>
      </c>
      <c r="E30655" s="113" t="s">
        <v>127</v>
      </c>
      <c r="F30655" s="113" t="s">
        <v>200</v>
      </c>
      <c r="G30655" s="113">
        <v>4.6264187640239998E-2</v>
      </c>
    </row>
    <row r="30656" spans="1:7" x14ac:dyDescent="0.25">
      <c r="A30656" s="108" t="str">
        <f t="shared" si="479"/>
        <v>EU27_2017_NATIONAL TOTAL_DIOX</v>
      </c>
      <c r="B30656" s="113" t="s">
        <v>220</v>
      </c>
      <c r="C30656" s="113">
        <v>2017</v>
      </c>
      <c r="D30656" s="113" t="s">
        <v>122</v>
      </c>
      <c r="E30656" s="113" t="s">
        <v>128</v>
      </c>
      <c r="F30656" s="113" t="s">
        <v>200</v>
      </c>
      <c r="G30656" s="150">
        <v>2.132561545664E-6</v>
      </c>
    </row>
    <row r="30657" spans="1:7" x14ac:dyDescent="0.25">
      <c r="A30657" s="108" t="str">
        <f t="shared" si="479"/>
        <v>EU27_2017_NATIONAL TOTAL_PAH</v>
      </c>
      <c r="B30657" s="113" t="s">
        <v>220</v>
      </c>
      <c r="C30657" s="113">
        <v>2017</v>
      </c>
      <c r="D30657" s="113" t="s">
        <v>122</v>
      </c>
      <c r="E30657" s="113" t="s">
        <v>129</v>
      </c>
      <c r="F30657" s="113" t="s">
        <v>200</v>
      </c>
      <c r="G30657" s="113">
        <v>0.87078612183375104</v>
      </c>
    </row>
    <row r="30658" spans="1:7" x14ac:dyDescent="0.25">
      <c r="A30658" s="108" t="str">
        <f t="shared" si="479"/>
        <v>EU27_2017_NATIONAL TOTAL_HCB</v>
      </c>
      <c r="B30658" s="113" t="s">
        <v>220</v>
      </c>
      <c r="C30658" s="113">
        <v>2017</v>
      </c>
      <c r="D30658" s="113" t="s">
        <v>122</v>
      </c>
      <c r="E30658" s="113" t="s">
        <v>130</v>
      </c>
      <c r="F30658" s="113" t="s">
        <v>200</v>
      </c>
      <c r="G30658" s="113">
        <v>3.1766008317499997E-4</v>
      </c>
    </row>
    <row r="30659" spans="1:7" x14ac:dyDescent="0.25">
      <c r="A30659" s="108" t="str">
        <f t="shared" si="479"/>
        <v>EU27_2017_NATIONAL TOTAL_PCB</v>
      </c>
      <c r="B30659" s="113" t="s">
        <v>220</v>
      </c>
      <c r="C30659" s="113">
        <v>2017</v>
      </c>
      <c r="D30659" s="113" t="s">
        <v>122</v>
      </c>
      <c r="E30659" s="113" t="s">
        <v>259</v>
      </c>
      <c r="F30659" s="113" t="s">
        <v>200</v>
      </c>
      <c r="G30659" s="113">
        <v>1.46296154769213E-3</v>
      </c>
    </row>
    <row r="30660" spans="1:7" x14ac:dyDescent="0.25">
      <c r="A30660" s="108" t="str">
        <f t="shared" si="479"/>
        <v>EU27_2017_1A3(FU)_NOx</v>
      </c>
      <c r="B30660" s="113" t="s">
        <v>220</v>
      </c>
      <c r="C30660" s="113">
        <v>2017</v>
      </c>
      <c r="D30660" s="113" t="s">
        <v>134</v>
      </c>
      <c r="E30660" s="113" t="s">
        <v>199</v>
      </c>
      <c r="F30660" s="113" t="s">
        <v>200</v>
      </c>
      <c r="G30660" s="113">
        <v>274.93090000000001</v>
      </c>
    </row>
    <row r="30661" spans="1:7" x14ac:dyDescent="0.25">
      <c r="A30661" s="108" t="str">
        <f t="shared" si="479"/>
        <v>EU27_2017_1A3(FS)_NOx</v>
      </c>
      <c r="B30661" s="113" t="s">
        <v>220</v>
      </c>
      <c r="C30661" s="113">
        <v>2017</v>
      </c>
      <c r="D30661" s="113" t="s">
        <v>132</v>
      </c>
      <c r="E30661" s="113" t="s">
        <v>199</v>
      </c>
      <c r="F30661" s="113" t="s">
        <v>200</v>
      </c>
      <c r="G30661" s="113">
        <v>2733.9884999999999</v>
      </c>
    </row>
    <row r="30662" spans="1:7" x14ac:dyDescent="0.25">
      <c r="A30662" s="108" t="str">
        <f t="shared" si="479"/>
        <v>EU27_2017_1A3(FU)_NMVOC</v>
      </c>
      <c r="B30662" s="113" t="s">
        <v>220</v>
      </c>
      <c r="C30662" s="113">
        <v>2017</v>
      </c>
      <c r="D30662" s="113" t="s">
        <v>134</v>
      </c>
      <c r="E30662" s="113" t="s">
        <v>123</v>
      </c>
      <c r="F30662" s="113" t="s">
        <v>200</v>
      </c>
      <c r="G30662" s="113">
        <v>42.535679999999999</v>
      </c>
    </row>
    <row r="30663" spans="1:7" x14ac:dyDescent="0.25">
      <c r="A30663" s="108" t="str">
        <f t="shared" ref="A30663:A30726" si="480">CONCATENATE(B30663,"_",C30663,"_",D30663,"_",E30663)</f>
        <v>EU27_2017_1A3(FS)_NMVOC</v>
      </c>
      <c r="B30663" s="113" t="s">
        <v>220</v>
      </c>
      <c r="C30663" s="113">
        <v>2017</v>
      </c>
      <c r="D30663" s="113" t="s">
        <v>132</v>
      </c>
      <c r="E30663" s="113" t="s">
        <v>123</v>
      </c>
      <c r="F30663" s="113" t="s">
        <v>200</v>
      </c>
      <c r="G30663" s="113">
        <v>540.25630000000001</v>
      </c>
    </row>
    <row r="30664" spans="1:7" x14ac:dyDescent="0.25">
      <c r="A30664" s="108" t="str">
        <f t="shared" si="480"/>
        <v>EU27_2017_1A3(FU)_SOx</v>
      </c>
      <c r="B30664" s="113" t="s">
        <v>220</v>
      </c>
      <c r="C30664" s="113">
        <v>2017</v>
      </c>
      <c r="D30664" s="113" t="s">
        <v>134</v>
      </c>
      <c r="E30664" s="113" t="s">
        <v>201</v>
      </c>
      <c r="F30664" s="113" t="s">
        <v>200</v>
      </c>
      <c r="G30664" s="113">
        <v>0.43331768999999998</v>
      </c>
    </row>
    <row r="30665" spans="1:7" x14ac:dyDescent="0.25">
      <c r="A30665" s="108" t="str">
        <f t="shared" si="480"/>
        <v>EU27_2017_1A3(FS)_SOx</v>
      </c>
      <c r="B30665" s="113" t="s">
        <v>220</v>
      </c>
      <c r="C30665" s="113">
        <v>2017</v>
      </c>
      <c r="D30665" s="113" t="s">
        <v>132</v>
      </c>
      <c r="E30665" s="113" t="s">
        <v>201</v>
      </c>
      <c r="F30665" s="113" t="s">
        <v>200</v>
      </c>
      <c r="G30665" s="113">
        <v>4.3580395999999997</v>
      </c>
    </row>
    <row r="30666" spans="1:7" x14ac:dyDescent="0.25">
      <c r="A30666" s="108" t="str">
        <f t="shared" si="480"/>
        <v>EU27_2017_1A3(FU)_NH3</v>
      </c>
      <c r="B30666" s="113" t="s">
        <v>220</v>
      </c>
      <c r="C30666" s="113">
        <v>2017</v>
      </c>
      <c r="D30666" s="113" t="s">
        <v>134</v>
      </c>
      <c r="E30666" s="113" t="s">
        <v>124</v>
      </c>
      <c r="F30666" s="113" t="s">
        <v>200</v>
      </c>
      <c r="G30666" s="113">
        <v>6.1990423000000003</v>
      </c>
    </row>
    <row r="30667" spans="1:7" x14ac:dyDescent="0.25">
      <c r="A30667" s="108" t="str">
        <f t="shared" si="480"/>
        <v>EU27_2017_1A3(FS)_NH3</v>
      </c>
      <c r="B30667" s="113" t="s">
        <v>220</v>
      </c>
      <c r="C30667" s="113">
        <v>2017</v>
      </c>
      <c r="D30667" s="113" t="s">
        <v>132</v>
      </c>
      <c r="E30667" s="113" t="s">
        <v>124</v>
      </c>
      <c r="F30667" s="113" t="s">
        <v>200</v>
      </c>
      <c r="G30667" s="113">
        <v>47.569510999999999</v>
      </c>
    </row>
    <row r="30668" spans="1:7" x14ac:dyDescent="0.25">
      <c r="A30668" s="108" t="str">
        <f t="shared" si="480"/>
        <v>EU27_2017_1A3(FU)_PM2.5</v>
      </c>
      <c r="B30668" s="113" t="s">
        <v>220</v>
      </c>
      <c r="C30668" s="113">
        <v>2017</v>
      </c>
      <c r="D30668" s="113" t="s">
        <v>134</v>
      </c>
      <c r="E30668" s="113" t="s">
        <v>203</v>
      </c>
      <c r="F30668" s="113" t="s">
        <v>200</v>
      </c>
      <c r="G30668" s="113">
        <v>9.6011819999999997</v>
      </c>
    </row>
    <row r="30669" spans="1:7" x14ac:dyDescent="0.25">
      <c r="A30669" s="108" t="str">
        <f t="shared" si="480"/>
        <v>EU27_2017_1A3(FS)_PM2.5</v>
      </c>
      <c r="B30669" s="113" t="s">
        <v>220</v>
      </c>
      <c r="C30669" s="113">
        <v>2017</v>
      </c>
      <c r="D30669" s="113" t="s">
        <v>132</v>
      </c>
      <c r="E30669" s="113" t="s">
        <v>203</v>
      </c>
      <c r="F30669" s="113" t="s">
        <v>200</v>
      </c>
      <c r="G30669" s="113">
        <v>130.95818</v>
      </c>
    </row>
    <row r="30670" spans="1:7" x14ac:dyDescent="0.25">
      <c r="A30670" s="108" t="str">
        <f t="shared" si="480"/>
        <v>EU27_2017_3D_NOx</v>
      </c>
      <c r="B30670" s="113" t="s">
        <v>220</v>
      </c>
      <c r="C30670" s="113">
        <v>2017</v>
      </c>
      <c r="D30670" s="113" t="s">
        <v>206</v>
      </c>
      <c r="E30670" s="113" t="s">
        <v>199</v>
      </c>
      <c r="F30670" s="113" t="s">
        <v>200</v>
      </c>
      <c r="G30670" s="113">
        <v>737.08182999999997</v>
      </c>
    </row>
    <row r="30671" spans="1:7" x14ac:dyDescent="0.25">
      <c r="A30671" s="108" t="str">
        <f t="shared" si="480"/>
        <v>EU27_2018_NATIONAL TOTAL_NOx</v>
      </c>
      <c r="B30671" s="113" t="s">
        <v>220</v>
      </c>
      <c r="C30671" s="113">
        <v>2018</v>
      </c>
      <c r="D30671" s="113" t="s">
        <v>122</v>
      </c>
      <c r="E30671" s="113" t="s">
        <v>199</v>
      </c>
      <c r="F30671" s="113" t="s">
        <v>200</v>
      </c>
      <c r="G30671" s="113">
        <v>6607.2627268330098</v>
      </c>
    </row>
    <row r="30672" spans="1:7" x14ac:dyDescent="0.25">
      <c r="A30672" s="108" t="str">
        <f t="shared" si="480"/>
        <v>EU27_2018_NATIONAL TOTAL_NMVOC</v>
      </c>
      <c r="B30672" s="113" t="s">
        <v>220</v>
      </c>
      <c r="C30672" s="113">
        <v>2018</v>
      </c>
      <c r="D30672" s="113" t="s">
        <v>122</v>
      </c>
      <c r="E30672" s="113" t="s">
        <v>123</v>
      </c>
      <c r="F30672" s="113" t="s">
        <v>200</v>
      </c>
      <c r="G30672" s="113">
        <v>6770.1003149429998</v>
      </c>
    </row>
    <row r="30673" spans="1:7" x14ac:dyDescent="0.25">
      <c r="A30673" s="108" t="str">
        <f t="shared" si="480"/>
        <v>EU27_2018_NATIONAL TOTAL_SOx</v>
      </c>
      <c r="B30673" s="113" t="s">
        <v>220</v>
      </c>
      <c r="C30673" s="113">
        <v>2018</v>
      </c>
      <c r="D30673" s="113" t="s">
        <v>122</v>
      </c>
      <c r="E30673" s="113" t="s">
        <v>201</v>
      </c>
      <c r="F30673" s="113" t="s">
        <v>200</v>
      </c>
      <c r="G30673" s="113">
        <v>1800.621901196</v>
      </c>
    </row>
    <row r="30674" spans="1:7" x14ac:dyDescent="0.25">
      <c r="A30674" s="108" t="str">
        <f t="shared" si="480"/>
        <v>EU27_2018_NATIONAL TOTAL_NH3</v>
      </c>
      <c r="B30674" s="113" t="s">
        <v>220</v>
      </c>
      <c r="C30674" s="113">
        <v>2018</v>
      </c>
      <c r="D30674" s="113" t="s">
        <v>122</v>
      </c>
      <c r="E30674" s="113" t="s">
        <v>124</v>
      </c>
      <c r="F30674" s="113" t="s">
        <v>200</v>
      </c>
      <c r="G30674" s="113">
        <v>3640.7079251477999</v>
      </c>
    </row>
    <row r="30675" spans="1:7" x14ac:dyDescent="0.25">
      <c r="A30675" s="108" t="str">
        <f t="shared" si="480"/>
        <v>EU27_2018_NATIONAL TOTAL_PM2.5</v>
      </c>
      <c r="B30675" s="113" t="s">
        <v>220</v>
      </c>
      <c r="C30675" s="113">
        <v>2018</v>
      </c>
      <c r="D30675" s="113" t="s">
        <v>122</v>
      </c>
      <c r="E30675" s="113" t="s">
        <v>203</v>
      </c>
      <c r="F30675" s="113" t="s">
        <v>200</v>
      </c>
      <c r="G30675" s="113">
        <v>1518.4560631296999</v>
      </c>
    </row>
    <row r="30676" spans="1:7" x14ac:dyDescent="0.25">
      <c r="A30676" s="108" t="str">
        <f t="shared" si="480"/>
        <v>EU27_2018_NATIONAL TOTAL_Pb</v>
      </c>
      <c r="B30676" s="113" t="s">
        <v>220</v>
      </c>
      <c r="C30676" s="113">
        <v>2018</v>
      </c>
      <c r="D30676" s="113" t="s">
        <v>122</v>
      </c>
      <c r="E30676" s="113" t="s">
        <v>125</v>
      </c>
      <c r="F30676" s="113" t="s">
        <v>200</v>
      </c>
      <c r="G30676" s="113">
        <v>1.145924768732</v>
      </c>
    </row>
    <row r="30677" spans="1:7" x14ac:dyDescent="0.25">
      <c r="A30677" s="108" t="str">
        <f t="shared" si="480"/>
        <v>EU27_2018_NATIONAL TOTAL_Cd</v>
      </c>
      <c r="B30677" s="113" t="s">
        <v>220</v>
      </c>
      <c r="C30677" s="113">
        <v>2018</v>
      </c>
      <c r="D30677" s="113" t="s">
        <v>122</v>
      </c>
      <c r="E30677" s="113" t="s">
        <v>126</v>
      </c>
      <c r="F30677" s="113" t="s">
        <v>200</v>
      </c>
      <c r="G30677" s="113">
        <v>6.10845135372E-2</v>
      </c>
    </row>
    <row r="30678" spans="1:7" x14ac:dyDescent="0.25">
      <c r="A30678" s="108" t="str">
        <f t="shared" si="480"/>
        <v>EU27_2018_NATIONAL TOTAL_Hg</v>
      </c>
      <c r="B30678" s="113" t="s">
        <v>220</v>
      </c>
      <c r="C30678" s="113">
        <v>2018</v>
      </c>
      <c r="D30678" s="113" t="s">
        <v>122</v>
      </c>
      <c r="E30678" s="113" t="s">
        <v>127</v>
      </c>
      <c r="F30678" s="113" t="s">
        <v>200</v>
      </c>
      <c r="G30678" s="113">
        <v>4.5890666983490001E-2</v>
      </c>
    </row>
    <row r="30679" spans="1:7" x14ac:dyDescent="0.25">
      <c r="A30679" s="108" t="str">
        <f t="shared" si="480"/>
        <v>EU27_2018_NATIONAL TOTAL_DIOX</v>
      </c>
      <c r="B30679" s="113" t="s">
        <v>220</v>
      </c>
      <c r="C30679" s="113">
        <v>2018</v>
      </c>
      <c r="D30679" s="113" t="s">
        <v>122</v>
      </c>
      <c r="E30679" s="113" t="s">
        <v>128</v>
      </c>
      <c r="F30679" s="113" t="s">
        <v>200</v>
      </c>
      <c r="G30679" s="150">
        <v>2.1871894073159998E-6</v>
      </c>
    </row>
    <row r="30680" spans="1:7" x14ac:dyDescent="0.25">
      <c r="A30680" s="108" t="str">
        <f t="shared" si="480"/>
        <v>EU27_2018_NATIONAL TOTAL_PAH</v>
      </c>
      <c r="B30680" s="113" t="s">
        <v>220</v>
      </c>
      <c r="C30680" s="113">
        <v>2018</v>
      </c>
      <c r="D30680" s="113" t="s">
        <v>122</v>
      </c>
      <c r="E30680" s="113" t="s">
        <v>129</v>
      </c>
      <c r="F30680" s="113" t="s">
        <v>200</v>
      </c>
      <c r="G30680" s="113">
        <v>0.86838395872540997</v>
      </c>
    </row>
    <row r="30681" spans="1:7" x14ac:dyDescent="0.25">
      <c r="A30681" s="108" t="str">
        <f t="shared" si="480"/>
        <v>EU27_2018_NATIONAL TOTAL_HCB</v>
      </c>
      <c r="B30681" s="113" t="s">
        <v>220</v>
      </c>
      <c r="C30681" s="113">
        <v>2018</v>
      </c>
      <c r="D30681" s="113" t="s">
        <v>122</v>
      </c>
      <c r="E30681" s="113" t="s">
        <v>130</v>
      </c>
      <c r="F30681" s="113" t="s">
        <v>200</v>
      </c>
      <c r="G30681" s="113">
        <v>2.3832537050199999E-4</v>
      </c>
    </row>
    <row r="30682" spans="1:7" x14ac:dyDescent="0.25">
      <c r="A30682" s="108" t="str">
        <f t="shared" si="480"/>
        <v>EU27_2018_NATIONAL TOTAL_PCB</v>
      </c>
      <c r="B30682" s="113" t="s">
        <v>220</v>
      </c>
      <c r="C30682" s="113">
        <v>2018</v>
      </c>
      <c r="D30682" s="113" t="s">
        <v>122</v>
      </c>
      <c r="E30682" s="113" t="s">
        <v>259</v>
      </c>
      <c r="F30682" s="113" t="s">
        <v>200</v>
      </c>
      <c r="G30682" s="113">
        <v>1.3943740402845399E-3</v>
      </c>
    </row>
    <row r="30683" spans="1:7" x14ac:dyDescent="0.25">
      <c r="A30683" s="108" t="str">
        <f t="shared" si="480"/>
        <v>EU27_2018_1A3(FU)_NOx</v>
      </c>
      <c r="B30683" s="113" t="s">
        <v>220</v>
      </c>
      <c r="C30683" s="113">
        <v>2018</v>
      </c>
      <c r="D30683" s="113" t="s">
        <v>134</v>
      </c>
      <c r="E30683" s="113" t="s">
        <v>199</v>
      </c>
      <c r="F30683" s="113" t="s">
        <v>200</v>
      </c>
      <c r="G30683" s="113">
        <v>260.63713000000001</v>
      </c>
    </row>
    <row r="30684" spans="1:7" x14ac:dyDescent="0.25">
      <c r="A30684" s="108" t="str">
        <f t="shared" si="480"/>
        <v>EU27_2018_1A3(FS)_NOx</v>
      </c>
      <c r="B30684" s="113" t="s">
        <v>220</v>
      </c>
      <c r="C30684" s="113">
        <v>2018</v>
      </c>
      <c r="D30684" s="113" t="s">
        <v>132</v>
      </c>
      <c r="E30684" s="113" t="s">
        <v>199</v>
      </c>
      <c r="F30684" s="113" t="s">
        <v>200</v>
      </c>
      <c r="G30684" s="113">
        <v>2614.3780000000002</v>
      </c>
    </row>
    <row r="30685" spans="1:7" x14ac:dyDescent="0.25">
      <c r="A30685" s="108" t="str">
        <f t="shared" si="480"/>
        <v>EU27_2018_1A3(FU)_NMVOC</v>
      </c>
      <c r="B30685" s="113" t="s">
        <v>220</v>
      </c>
      <c r="C30685" s="113">
        <v>2018</v>
      </c>
      <c r="D30685" s="113" t="s">
        <v>134</v>
      </c>
      <c r="E30685" s="113" t="s">
        <v>123</v>
      </c>
      <c r="F30685" s="113" t="s">
        <v>200</v>
      </c>
      <c r="G30685" s="113">
        <v>40.993380999999999</v>
      </c>
    </row>
    <row r="30686" spans="1:7" x14ac:dyDescent="0.25">
      <c r="A30686" s="108" t="str">
        <f t="shared" si="480"/>
        <v>EU27_2018_1A3(FS)_NMVOC</v>
      </c>
      <c r="B30686" s="113" t="s">
        <v>220</v>
      </c>
      <c r="C30686" s="113">
        <v>2018</v>
      </c>
      <c r="D30686" s="113" t="s">
        <v>132</v>
      </c>
      <c r="E30686" s="113" t="s">
        <v>123</v>
      </c>
      <c r="F30686" s="113" t="s">
        <v>200</v>
      </c>
      <c r="G30686" s="113">
        <v>506.3152</v>
      </c>
    </row>
    <row r="30687" spans="1:7" x14ac:dyDescent="0.25">
      <c r="A30687" s="108" t="str">
        <f t="shared" si="480"/>
        <v>EU27_2018_1A3(FU)_SOx</v>
      </c>
      <c r="B30687" s="113" t="s">
        <v>220</v>
      </c>
      <c r="C30687" s="113">
        <v>2018</v>
      </c>
      <c r="D30687" s="113" t="s">
        <v>134</v>
      </c>
      <c r="E30687" s="113" t="s">
        <v>201</v>
      </c>
      <c r="F30687" s="113" t="s">
        <v>200</v>
      </c>
      <c r="G30687" s="113">
        <v>0.46444394</v>
      </c>
    </row>
    <row r="30688" spans="1:7" x14ac:dyDescent="0.25">
      <c r="A30688" s="108" t="str">
        <f t="shared" si="480"/>
        <v>EU27_2018_1A3(FS)_SOx</v>
      </c>
      <c r="B30688" s="113" t="s">
        <v>220</v>
      </c>
      <c r="C30688" s="113">
        <v>2018</v>
      </c>
      <c r="D30688" s="113" t="s">
        <v>132</v>
      </c>
      <c r="E30688" s="113" t="s">
        <v>201</v>
      </c>
      <c r="F30688" s="113" t="s">
        <v>200</v>
      </c>
      <c r="G30688" s="113">
        <v>4.3957693000000004</v>
      </c>
    </row>
    <row r="30689" spans="1:7" x14ac:dyDescent="0.25">
      <c r="A30689" s="108" t="str">
        <f t="shared" si="480"/>
        <v>EU27_2018_1A3(FU)_NH3</v>
      </c>
      <c r="B30689" s="113" t="s">
        <v>220</v>
      </c>
      <c r="C30689" s="113">
        <v>2018</v>
      </c>
      <c r="D30689" s="113" t="s">
        <v>134</v>
      </c>
      <c r="E30689" s="113" t="s">
        <v>124</v>
      </c>
      <c r="F30689" s="113" t="s">
        <v>200</v>
      </c>
      <c r="G30689" s="113">
        <v>6.2214318000000004</v>
      </c>
    </row>
    <row r="30690" spans="1:7" x14ac:dyDescent="0.25">
      <c r="A30690" s="108" t="str">
        <f t="shared" si="480"/>
        <v>EU27_2018_1A3(FS)_NH3</v>
      </c>
      <c r="B30690" s="113" t="s">
        <v>220</v>
      </c>
      <c r="C30690" s="113">
        <v>2018</v>
      </c>
      <c r="D30690" s="113" t="s">
        <v>132</v>
      </c>
      <c r="E30690" s="113" t="s">
        <v>124</v>
      </c>
      <c r="F30690" s="113" t="s">
        <v>200</v>
      </c>
      <c r="G30690" s="113">
        <v>46.342264999999998</v>
      </c>
    </row>
    <row r="30691" spans="1:7" x14ac:dyDescent="0.25">
      <c r="A30691" s="108" t="str">
        <f t="shared" si="480"/>
        <v>EU27_2018_1A3(FU)_PM2.5</v>
      </c>
      <c r="B30691" s="113" t="s">
        <v>220</v>
      </c>
      <c r="C30691" s="113">
        <v>2018</v>
      </c>
      <c r="D30691" s="113" t="s">
        <v>134</v>
      </c>
      <c r="E30691" s="113" t="s">
        <v>203</v>
      </c>
      <c r="F30691" s="113" t="s">
        <v>200</v>
      </c>
      <c r="G30691" s="113">
        <v>9.0690570000000008</v>
      </c>
    </row>
    <row r="30692" spans="1:7" x14ac:dyDescent="0.25">
      <c r="A30692" s="108" t="str">
        <f t="shared" si="480"/>
        <v>EU27_2018_1A3(FS)_PM2.5</v>
      </c>
      <c r="B30692" s="113" t="s">
        <v>220</v>
      </c>
      <c r="C30692" s="113">
        <v>2018</v>
      </c>
      <c r="D30692" s="113" t="s">
        <v>132</v>
      </c>
      <c r="E30692" s="113" t="s">
        <v>203</v>
      </c>
      <c r="F30692" s="113" t="s">
        <v>200</v>
      </c>
      <c r="G30692" s="113">
        <v>125.68949000000001</v>
      </c>
    </row>
    <row r="30693" spans="1:7" x14ac:dyDescent="0.25">
      <c r="A30693" s="108" t="str">
        <f t="shared" si="480"/>
        <v>EU27_2018_3D_NOx</v>
      </c>
      <c r="B30693" s="113" t="s">
        <v>220</v>
      </c>
      <c r="C30693" s="113">
        <v>2018</v>
      </c>
      <c r="D30693" s="113" t="s">
        <v>206</v>
      </c>
      <c r="E30693" s="113" t="s">
        <v>199</v>
      </c>
      <c r="F30693" s="113" t="s">
        <v>200</v>
      </c>
      <c r="G30693" s="113">
        <v>731.18052</v>
      </c>
    </row>
    <row r="30694" spans="1:7" x14ac:dyDescent="0.25">
      <c r="A30694" s="108" t="str">
        <f t="shared" si="480"/>
        <v>EU27_2019_NATIONAL TOTAL_NOx</v>
      </c>
      <c r="B30694" s="113" t="s">
        <v>220</v>
      </c>
      <c r="C30694" s="113">
        <v>2019</v>
      </c>
      <c r="D30694" s="113" t="s">
        <v>122</v>
      </c>
      <c r="E30694" s="113" t="s">
        <v>199</v>
      </c>
      <c r="F30694" s="113" t="s">
        <v>200</v>
      </c>
      <c r="G30694" s="113">
        <v>6219.9132755720002</v>
      </c>
    </row>
    <row r="30695" spans="1:7" x14ac:dyDescent="0.25">
      <c r="A30695" s="108" t="str">
        <f t="shared" si="480"/>
        <v>EU27_2019_NATIONAL TOTAL_NMVOC</v>
      </c>
      <c r="B30695" s="113" t="s">
        <v>220</v>
      </c>
      <c r="C30695" s="113">
        <v>2019</v>
      </c>
      <c r="D30695" s="113" t="s">
        <v>122</v>
      </c>
      <c r="E30695" s="113" t="s">
        <v>123</v>
      </c>
      <c r="F30695" s="113" t="s">
        <v>200</v>
      </c>
      <c r="G30695" s="113">
        <v>6610.207218646</v>
      </c>
    </row>
    <row r="30696" spans="1:7" x14ac:dyDescent="0.25">
      <c r="A30696" s="108" t="str">
        <f t="shared" si="480"/>
        <v>EU27_2019_NATIONAL TOTAL_SOx</v>
      </c>
      <c r="B30696" s="113" t="s">
        <v>220</v>
      </c>
      <c r="C30696" s="113">
        <v>2019</v>
      </c>
      <c r="D30696" s="113" t="s">
        <v>122</v>
      </c>
      <c r="E30696" s="113" t="s">
        <v>201</v>
      </c>
      <c r="F30696" s="113" t="s">
        <v>200</v>
      </c>
      <c r="G30696" s="113">
        <v>1561.3196629260001</v>
      </c>
    </row>
    <row r="30697" spans="1:7" x14ac:dyDescent="0.25">
      <c r="A30697" s="108" t="str">
        <f t="shared" si="480"/>
        <v>EU27_2019_NATIONAL TOTAL_NH3</v>
      </c>
      <c r="B30697" s="113" t="s">
        <v>220</v>
      </c>
      <c r="C30697" s="113">
        <v>2019</v>
      </c>
      <c r="D30697" s="113" t="s">
        <v>122</v>
      </c>
      <c r="E30697" s="113" t="s">
        <v>124</v>
      </c>
      <c r="F30697" s="113" t="s">
        <v>200</v>
      </c>
      <c r="G30697" s="113">
        <v>3542.9442577424002</v>
      </c>
    </row>
    <row r="30698" spans="1:7" x14ac:dyDescent="0.25">
      <c r="A30698" s="108" t="str">
        <f t="shared" si="480"/>
        <v>EU27_2019_NATIONAL TOTAL_PM2.5</v>
      </c>
      <c r="B30698" s="113" t="s">
        <v>220</v>
      </c>
      <c r="C30698" s="113">
        <v>2019</v>
      </c>
      <c r="D30698" s="113" t="s">
        <v>122</v>
      </c>
      <c r="E30698" s="113" t="s">
        <v>203</v>
      </c>
      <c r="F30698" s="113" t="s">
        <v>200</v>
      </c>
      <c r="G30698" s="113">
        <v>1415.8331881636</v>
      </c>
    </row>
    <row r="30699" spans="1:7" x14ac:dyDescent="0.25">
      <c r="A30699" s="108" t="str">
        <f t="shared" si="480"/>
        <v>EU27_2019_NATIONAL TOTAL_Pb</v>
      </c>
      <c r="B30699" s="113" t="s">
        <v>220</v>
      </c>
      <c r="C30699" s="113">
        <v>2019</v>
      </c>
      <c r="D30699" s="113" t="s">
        <v>122</v>
      </c>
      <c r="E30699" s="113" t="s">
        <v>125</v>
      </c>
      <c r="F30699" s="113" t="s">
        <v>200</v>
      </c>
      <c r="G30699" s="113">
        <v>1.114770169636</v>
      </c>
    </row>
    <row r="30700" spans="1:7" x14ac:dyDescent="0.25">
      <c r="A30700" s="108" t="str">
        <f t="shared" si="480"/>
        <v>EU27_2019_NATIONAL TOTAL_Cd</v>
      </c>
      <c r="B30700" s="113" t="s">
        <v>220</v>
      </c>
      <c r="C30700" s="113">
        <v>2019</v>
      </c>
      <c r="D30700" s="113" t="s">
        <v>122</v>
      </c>
      <c r="E30700" s="113" t="s">
        <v>126</v>
      </c>
      <c r="F30700" s="113" t="s">
        <v>200</v>
      </c>
      <c r="G30700" s="113">
        <v>5.854528044968E-2</v>
      </c>
    </row>
    <row r="30701" spans="1:7" x14ac:dyDescent="0.25">
      <c r="A30701" s="108" t="str">
        <f t="shared" si="480"/>
        <v>EU27_2019_NATIONAL TOTAL_Hg</v>
      </c>
      <c r="B30701" s="113" t="s">
        <v>220</v>
      </c>
      <c r="C30701" s="113">
        <v>2019</v>
      </c>
      <c r="D30701" s="113" t="s">
        <v>122</v>
      </c>
      <c r="E30701" s="113" t="s">
        <v>127</v>
      </c>
      <c r="F30701" s="113" t="s">
        <v>200</v>
      </c>
      <c r="G30701" s="113">
        <v>4.1777305345349999E-2</v>
      </c>
    </row>
    <row r="30702" spans="1:7" x14ac:dyDescent="0.25">
      <c r="A30702" s="108" t="str">
        <f t="shared" si="480"/>
        <v>EU27_2019_NATIONAL TOTAL_DIOX</v>
      </c>
      <c r="B30702" s="113" t="s">
        <v>220</v>
      </c>
      <c r="C30702" s="113">
        <v>2019</v>
      </c>
      <c r="D30702" s="113" t="s">
        <v>122</v>
      </c>
      <c r="E30702" s="113" t="s">
        <v>128</v>
      </c>
      <c r="F30702" s="113" t="s">
        <v>200</v>
      </c>
      <c r="G30702" s="150">
        <v>2.051427810991E-6</v>
      </c>
    </row>
    <row r="30703" spans="1:7" x14ac:dyDescent="0.25">
      <c r="A30703" s="108" t="str">
        <f t="shared" si="480"/>
        <v>EU27_2019_NATIONAL TOTAL_PAH</v>
      </c>
      <c r="B30703" s="113" t="s">
        <v>220</v>
      </c>
      <c r="C30703" s="113">
        <v>2019</v>
      </c>
      <c r="D30703" s="113" t="s">
        <v>122</v>
      </c>
      <c r="E30703" s="113" t="s">
        <v>129</v>
      </c>
      <c r="F30703" s="113" t="s">
        <v>200</v>
      </c>
      <c r="G30703" s="113">
        <v>0.79577427419015401</v>
      </c>
    </row>
    <row r="30704" spans="1:7" x14ac:dyDescent="0.25">
      <c r="A30704" s="108" t="str">
        <f t="shared" si="480"/>
        <v>EU27_2019_NATIONAL TOTAL_HCB</v>
      </c>
      <c r="B30704" s="113" t="s">
        <v>220</v>
      </c>
      <c r="C30704" s="113">
        <v>2019</v>
      </c>
      <c r="D30704" s="113" t="s">
        <v>122</v>
      </c>
      <c r="E30704" s="113" t="s">
        <v>130</v>
      </c>
      <c r="F30704" s="113" t="s">
        <v>200</v>
      </c>
      <c r="G30704" s="113">
        <v>2.0766323560200001E-4</v>
      </c>
    </row>
    <row r="30705" spans="1:7" x14ac:dyDescent="0.25">
      <c r="A30705" s="108" t="str">
        <f t="shared" si="480"/>
        <v>EU27_2019_NATIONAL TOTAL_PCB</v>
      </c>
      <c r="B30705" s="113" t="s">
        <v>220</v>
      </c>
      <c r="C30705" s="113">
        <v>2019</v>
      </c>
      <c r="D30705" s="113" t="s">
        <v>122</v>
      </c>
      <c r="E30705" s="113" t="s">
        <v>259</v>
      </c>
      <c r="F30705" s="113" t="s">
        <v>200</v>
      </c>
      <c r="G30705" s="113">
        <v>1.31711233284699E-3</v>
      </c>
    </row>
    <row r="30706" spans="1:7" x14ac:dyDescent="0.25">
      <c r="A30706" s="108" t="str">
        <f t="shared" si="480"/>
        <v>EU27_2019_1A3(FU)_NOx</v>
      </c>
      <c r="B30706" s="113" t="s">
        <v>220</v>
      </c>
      <c r="C30706" s="113">
        <v>2019</v>
      </c>
      <c r="D30706" s="113" t="s">
        <v>134</v>
      </c>
      <c r="E30706" s="113" t="s">
        <v>199</v>
      </c>
      <c r="F30706" s="113" t="s">
        <v>200</v>
      </c>
      <c r="G30706" s="113">
        <v>237.66435999999999</v>
      </c>
    </row>
    <row r="30707" spans="1:7" x14ac:dyDescent="0.25">
      <c r="A30707" s="108" t="str">
        <f t="shared" si="480"/>
        <v>EU27_2019_1A3(FS)_NOx</v>
      </c>
      <c r="B30707" s="113" t="s">
        <v>220</v>
      </c>
      <c r="C30707" s="113">
        <v>2019</v>
      </c>
      <c r="D30707" s="113" t="s">
        <v>132</v>
      </c>
      <c r="E30707" s="113" t="s">
        <v>199</v>
      </c>
      <c r="F30707" s="113" t="s">
        <v>200</v>
      </c>
      <c r="G30707" s="113">
        <v>2438.8838999999998</v>
      </c>
    </row>
    <row r="30708" spans="1:7" x14ac:dyDescent="0.25">
      <c r="A30708" s="108" t="str">
        <f t="shared" si="480"/>
        <v>EU27_2019_1A3(FU)_NMVOC</v>
      </c>
      <c r="B30708" s="113" t="s">
        <v>220</v>
      </c>
      <c r="C30708" s="113">
        <v>2019</v>
      </c>
      <c r="D30708" s="113" t="s">
        <v>134</v>
      </c>
      <c r="E30708" s="113" t="s">
        <v>123</v>
      </c>
      <c r="F30708" s="113" t="s">
        <v>200</v>
      </c>
      <c r="G30708" s="113">
        <v>39.488106999999999</v>
      </c>
    </row>
    <row r="30709" spans="1:7" x14ac:dyDescent="0.25">
      <c r="A30709" s="108" t="str">
        <f t="shared" si="480"/>
        <v>EU27_2019_1A3(FS)_NMVOC</v>
      </c>
      <c r="B30709" s="113" t="s">
        <v>220</v>
      </c>
      <c r="C30709" s="113">
        <v>2019</v>
      </c>
      <c r="D30709" s="113" t="s">
        <v>132</v>
      </c>
      <c r="E30709" s="113" t="s">
        <v>123</v>
      </c>
      <c r="F30709" s="113" t="s">
        <v>200</v>
      </c>
      <c r="G30709" s="113">
        <v>487.19929999999999</v>
      </c>
    </row>
    <row r="30710" spans="1:7" x14ac:dyDescent="0.25">
      <c r="A30710" s="108" t="str">
        <f t="shared" si="480"/>
        <v>EU27_2019_1A3(FU)_SOx</v>
      </c>
      <c r="B30710" s="113" t="s">
        <v>220</v>
      </c>
      <c r="C30710" s="113">
        <v>2019</v>
      </c>
      <c r="D30710" s="113" t="s">
        <v>134</v>
      </c>
      <c r="E30710" s="113" t="s">
        <v>201</v>
      </c>
      <c r="F30710" s="113" t="s">
        <v>200</v>
      </c>
      <c r="G30710" s="113">
        <v>0.45598137999999999</v>
      </c>
    </row>
    <row r="30711" spans="1:7" x14ac:dyDescent="0.25">
      <c r="A30711" s="108" t="str">
        <f t="shared" si="480"/>
        <v>EU27_2019_1A3(FS)_SOx</v>
      </c>
      <c r="B30711" s="113" t="s">
        <v>220</v>
      </c>
      <c r="C30711" s="113">
        <v>2019</v>
      </c>
      <c r="D30711" s="113" t="s">
        <v>132</v>
      </c>
      <c r="E30711" s="113" t="s">
        <v>201</v>
      </c>
      <c r="F30711" s="113" t="s">
        <v>200</v>
      </c>
      <c r="G30711" s="113">
        <v>4.3447598999999997</v>
      </c>
    </row>
    <row r="30712" spans="1:7" x14ac:dyDescent="0.25">
      <c r="A30712" s="108" t="str">
        <f t="shared" si="480"/>
        <v>EU27_2019_1A3(FU)_NH3</v>
      </c>
      <c r="B30712" s="113" t="s">
        <v>220</v>
      </c>
      <c r="C30712" s="113">
        <v>2019</v>
      </c>
      <c r="D30712" s="113" t="s">
        <v>134</v>
      </c>
      <c r="E30712" s="113" t="s">
        <v>124</v>
      </c>
      <c r="F30712" s="113" t="s">
        <v>200</v>
      </c>
      <c r="G30712" s="113">
        <v>6.1384398999999998</v>
      </c>
    </row>
    <row r="30713" spans="1:7" x14ac:dyDescent="0.25">
      <c r="A30713" s="108" t="str">
        <f t="shared" si="480"/>
        <v>EU27_2019_1A3(FS)_NH3</v>
      </c>
      <c r="B30713" s="113" t="s">
        <v>220</v>
      </c>
      <c r="C30713" s="113">
        <v>2019</v>
      </c>
      <c r="D30713" s="113" t="s">
        <v>132</v>
      </c>
      <c r="E30713" s="113" t="s">
        <v>124</v>
      </c>
      <c r="F30713" s="113" t="s">
        <v>200</v>
      </c>
      <c r="G30713" s="113">
        <v>45.600099</v>
      </c>
    </row>
    <row r="30714" spans="1:7" x14ac:dyDescent="0.25">
      <c r="A30714" s="108" t="str">
        <f t="shared" si="480"/>
        <v>EU27_2019_1A3(FU)_PM2.5</v>
      </c>
      <c r="B30714" s="113" t="s">
        <v>220</v>
      </c>
      <c r="C30714" s="113">
        <v>2019</v>
      </c>
      <c r="D30714" s="113" t="s">
        <v>134</v>
      </c>
      <c r="E30714" s="113" t="s">
        <v>203</v>
      </c>
      <c r="F30714" s="113" t="s">
        <v>200</v>
      </c>
      <c r="G30714" s="113">
        <v>8.4162429999999997</v>
      </c>
    </row>
    <row r="30715" spans="1:7" x14ac:dyDescent="0.25">
      <c r="A30715" s="108" t="str">
        <f t="shared" si="480"/>
        <v>EU27_2019_1A3(FS)_PM2.5</v>
      </c>
      <c r="B30715" s="113" t="s">
        <v>220</v>
      </c>
      <c r="C30715" s="113">
        <v>2019</v>
      </c>
      <c r="D30715" s="113" t="s">
        <v>132</v>
      </c>
      <c r="E30715" s="113" t="s">
        <v>203</v>
      </c>
      <c r="F30715" s="113" t="s">
        <v>200</v>
      </c>
      <c r="G30715" s="113">
        <v>119.99775</v>
      </c>
    </row>
    <row r="30716" spans="1:7" x14ac:dyDescent="0.25">
      <c r="A30716" s="108" t="str">
        <f t="shared" si="480"/>
        <v>EU27_2019_3D_NOx</v>
      </c>
      <c r="B30716" s="113" t="s">
        <v>220</v>
      </c>
      <c r="C30716" s="113">
        <v>2019</v>
      </c>
      <c r="D30716" s="113" t="s">
        <v>206</v>
      </c>
      <c r="E30716" s="113" t="s">
        <v>199</v>
      </c>
      <c r="F30716" s="113" t="s">
        <v>200</v>
      </c>
      <c r="G30716" s="113">
        <v>711.57497499999999</v>
      </c>
    </row>
    <row r="30717" spans="1:7" x14ac:dyDescent="0.25">
      <c r="A30717" s="108" t="str">
        <f t="shared" si="480"/>
        <v>EU27_2020_NATIONAL TOTAL_NOx</v>
      </c>
      <c r="B30717" s="113" t="s">
        <v>220</v>
      </c>
      <c r="C30717" s="113">
        <v>2020</v>
      </c>
      <c r="D30717" s="113" t="s">
        <v>122</v>
      </c>
      <c r="E30717" s="113" t="s">
        <v>199</v>
      </c>
      <c r="F30717" s="113" t="s">
        <v>200</v>
      </c>
      <c r="G30717" s="113">
        <v>5554.0552382679998</v>
      </c>
    </row>
    <row r="30718" spans="1:7" x14ac:dyDescent="0.25">
      <c r="A30718" s="108" t="str">
        <f t="shared" si="480"/>
        <v>EU27_2020_NATIONAL TOTAL_NMVOC</v>
      </c>
      <c r="B30718" s="113" t="s">
        <v>220</v>
      </c>
      <c r="C30718" s="113">
        <v>2020</v>
      </c>
      <c r="D30718" s="113" t="s">
        <v>122</v>
      </c>
      <c r="E30718" s="113" t="s">
        <v>123</v>
      </c>
      <c r="F30718" s="113" t="s">
        <v>200</v>
      </c>
      <c r="G30718" s="113">
        <v>6516.3143941979997</v>
      </c>
    </row>
    <row r="30719" spans="1:7" x14ac:dyDescent="0.25">
      <c r="A30719" s="108" t="str">
        <f t="shared" si="480"/>
        <v>EU27_2020_NATIONAL TOTAL_SOx</v>
      </c>
      <c r="B30719" s="113" t="s">
        <v>220</v>
      </c>
      <c r="C30719" s="113">
        <v>2020</v>
      </c>
      <c r="D30719" s="113" t="s">
        <v>122</v>
      </c>
      <c r="E30719" s="113" t="s">
        <v>201</v>
      </c>
      <c r="F30719" s="113" t="s">
        <v>200</v>
      </c>
      <c r="G30719" s="113">
        <v>1338.4809812630001</v>
      </c>
    </row>
    <row r="30720" spans="1:7" x14ac:dyDescent="0.25">
      <c r="A30720" s="108" t="str">
        <f t="shared" si="480"/>
        <v>EU27_2020_NATIONAL TOTAL_NH3</v>
      </c>
      <c r="B30720" s="113" t="s">
        <v>220</v>
      </c>
      <c r="C30720" s="113">
        <v>2020</v>
      </c>
      <c r="D30720" s="113" t="s">
        <v>122</v>
      </c>
      <c r="E30720" s="113" t="s">
        <v>124</v>
      </c>
      <c r="F30720" s="113" t="s">
        <v>200</v>
      </c>
      <c r="G30720" s="113">
        <v>3501.9869099488101</v>
      </c>
    </row>
    <row r="30721" spans="1:7" x14ac:dyDescent="0.25">
      <c r="A30721" s="108" t="str">
        <f t="shared" si="480"/>
        <v>EU27_2020_NATIONAL TOTAL_PM2.5</v>
      </c>
      <c r="B30721" s="113" t="s">
        <v>220</v>
      </c>
      <c r="C30721" s="113">
        <v>2020</v>
      </c>
      <c r="D30721" s="113" t="s">
        <v>122</v>
      </c>
      <c r="E30721" s="113" t="s">
        <v>203</v>
      </c>
      <c r="F30721" s="113" t="s">
        <v>200</v>
      </c>
      <c r="G30721" s="113">
        <v>1335.8315917297</v>
      </c>
    </row>
    <row r="30722" spans="1:7" x14ac:dyDescent="0.25">
      <c r="A30722" s="108" t="str">
        <f t="shared" si="480"/>
        <v>EU27_2020_NATIONAL TOTAL_Pb</v>
      </c>
      <c r="B30722" s="113" t="s">
        <v>220</v>
      </c>
      <c r="C30722" s="113">
        <v>2020</v>
      </c>
      <c r="D30722" s="113" t="s">
        <v>122</v>
      </c>
      <c r="E30722" s="113" t="s">
        <v>125</v>
      </c>
      <c r="F30722" s="113" t="s">
        <v>200</v>
      </c>
      <c r="G30722" s="113">
        <v>0.998765675071</v>
      </c>
    </row>
    <row r="30723" spans="1:7" x14ac:dyDescent="0.25">
      <c r="A30723" s="108" t="str">
        <f t="shared" si="480"/>
        <v>EU27_2020_NATIONAL TOTAL_Cd</v>
      </c>
      <c r="B30723" s="113" t="s">
        <v>220</v>
      </c>
      <c r="C30723" s="113">
        <v>2020</v>
      </c>
      <c r="D30723" s="113" t="s">
        <v>122</v>
      </c>
      <c r="E30723" s="113" t="s">
        <v>126</v>
      </c>
      <c r="F30723" s="113" t="s">
        <v>200</v>
      </c>
      <c r="G30723" s="113">
        <v>5.5522208601109999E-2</v>
      </c>
    </row>
    <row r="30724" spans="1:7" x14ac:dyDescent="0.25">
      <c r="A30724" s="108" t="str">
        <f t="shared" si="480"/>
        <v>EU27_2020_NATIONAL TOTAL_Hg</v>
      </c>
      <c r="B30724" s="113" t="s">
        <v>220</v>
      </c>
      <c r="C30724" s="113">
        <v>2020</v>
      </c>
      <c r="D30724" s="113" t="s">
        <v>122</v>
      </c>
      <c r="E30724" s="113" t="s">
        <v>127</v>
      </c>
      <c r="F30724" s="113" t="s">
        <v>200</v>
      </c>
      <c r="G30724" s="113">
        <v>3.7241963244826003E-2</v>
      </c>
    </row>
    <row r="30725" spans="1:7" x14ac:dyDescent="0.25">
      <c r="A30725" s="108" t="str">
        <f t="shared" si="480"/>
        <v>EU27_2020_NATIONAL TOTAL_DIOX</v>
      </c>
      <c r="B30725" s="113" t="s">
        <v>220</v>
      </c>
      <c r="C30725" s="113">
        <v>2020</v>
      </c>
      <c r="D30725" s="113" t="s">
        <v>122</v>
      </c>
      <c r="E30725" s="113" t="s">
        <v>128</v>
      </c>
      <c r="F30725" s="113" t="s">
        <v>200</v>
      </c>
      <c r="G30725" s="150">
        <v>1.9710344558280001E-6</v>
      </c>
    </row>
    <row r="30726" spans="1:7" x14ac:dyDescent="0.25">
      <c r="A30726" s="108" t="str">
        <f t="shared" si="480"/>
        <v>EU27_2020_NATIONAL TOTAL_PAH</v>
      </c>
      <c r="B30726" s="113" t="s">
        <v>220</v>
      </c>
      <c r="C30726" s="113">
        <v>2020</v>
      </c>
      <c r="D30726" s="113" t="s">
        <v>122</v>
      </c>
      <c r="E30726" s="113" t="s">
        <v>129</v>
      </c>
      <c r="F30726" s="113" t="s">
        <v>200</v>
      </c>
      <c r="G30726" s="113">
        <v>0.759103382214803</v>
      </c>
    </row>
    <row r="30727" spans="1:7" x14ac:dyDescent="0.25">
      <c r="A30727" s="108" t="str">
        <f t="shared" ref="A30727:A30790" si="481">CONCATENATE(B30727,"_",C30727,"_",D30727,"_",E30727)</f>
        <v>EU27_2020_NATIONAL TOTAL_HCB</v>
      </c>
      <c r="B30727" s="113" t="s">
        <v>220</v>
      </c>
      <c r="C30727" s="113">
        <v>2020</v>
      </c>
      <c r="D30727" s="113" t="s">
        <v>122</v>
      </c>
      <c r="E30727" s="113" t="s">
        <v>130</v>
      </c>
      <c r="F30727" s="113" t="s">
        <v>200</v>
      </c>
      <c r="G30727" s="113">
        <v>1.3696678725299999E-4</v>
      </c>
    </row>
    <row r="30728" spans="1:7" x14ac:dyDescent="0.25">
      <c r="A30728" s="108" t="str">
        <f t="shared" si="481"/>
        <v>EU27_2020_NATIONAL TOTAL_PCB</v>
      </c>
      <c r="B30728" s="113" t="s">
        <v>220</v>
      </c>
      <c r="C30728" s="113">
        <v>2020</v>
      </c>
      <c r="D30728" s="113" t="s">
        <v>122</v>
      </c>
      <c r="E30728" s="113" t="s">
        <v>259</v>
      </c>
      <c r="F30728" s="113" t="s">
        <v>200</v>
      </c>
      <c r="G30728" s="113">
        <v>1.2049354550393401E-3</v>
      </c>
    </row>
    <row r="30729" spans="1:7" x14ac:dyDescent="0.25">
      <c r="A30729" s="108" t="str">
        <f t="shared" si="481"/>
        <v>EU27_2020_1A3(FU)_NOx</v>
      </c>
      <c r="B30729" s="113" t="s">
        <v>220</v>
      </c>
      <c r="C30729" s="113">
        <v>2020</v>
      </c>
      <c r="D30729" s="113" t="s">
        <v>134</v>
      </c>
      <c r="E30729" s="113" t="s">
        <v>199</v>
      </c>
      <c r="F30729" s="113" t="s">
        <v>200</v>
      </c>
      <c r="G30729" s="113">
        <v>190.36393000000001</v>
      </c>
    </row>
    <row r="30730" spans="1:7" x14ac:dyDescent="0.25">
      <c r="A30730" s="108" t="str">
        <f t="shared" si="481"/>
        <v>EU27_2020_1A3(FS)_NOx</v>
      </c>
      <c r="B30730" s="113" t="s">
        <v>220</v>
      </c>
      <c r="C30730" s="113">
        <v>2020</v>
      </c>
      <c r="D30730" s="113" t="s">
        <v>132</v>
      </c>
      <c r="E30730" s="113" t="s">
        <v>199</v>
      </c>
      <c r="F30730" s="113" t="s">
        <v>200</v>
      </c>
      <c r="G30730" s="113">
        <v>1996.3456000000001</v>
      </c>
    </row>
    <row r="30731" spans="1:7" x14ac:dyDescent="0.25">
      <c r="A30731" s="108" t="str">
        <f t="shared" si="481"/>
        <v>EU27_2020_1A3(FU)_NMVOC</v>
      </c>
      <c r="B30731" s="113" t="s">
        <v>220</v>
      </c>
      <c r="C30731" s="113">
        <v>2020</v>
      </c>
      <c r="D30731" s="113" t="s">
        <v>134</v>
      </c>
      <c r="E30731" s="113" t="s">
        <v>123</v>
      </c>
      <c r="F30731" s="113" t="s">
        <v>200</v>
      </c>
      <c r="G30731" s="113">
        <v>35.423999999999999</v>
      </c>
    </row>
    <row r="30732" spans="1:7" x14ac:dyDescent="0.25">
      <c r="A30732" s="108" t="str">
        <f t="shared" si="481"/>
        <v>EU27_2020_1A3(FS)_NMVOC</v>
      </c>
      <c r="B30732" s="113" t="s">
        <v>220</v>
      </c>
      <c r="C30732" s="113">
        <v>2020</v>
      </c>
      <c r="D30732" s="113" t="s">
        <v>132</v>
      </c>
      <c r="E30732" s="113" t="s">
        <v>123</v>
      </c>
      <c r="F30732" s="113" t="s">
        <v>200</v>
      </c>
      <c r="G30732" s="113">
        <v>422.56009999999998</v>
      </c>
    </row>
    <row r="30733" spans="1:7" x14ac:dyDescent="0.25">
      <c r="A30733" s="108" t="str">
        <f t="shared" si="481"/>
        <v>EU27_2020_1A3(FU)_SOx</v>
      </c>
      <c r="B30733" s="113" t="s">
        <v>220</v>
      </c>
      <c r="C30733" s="113">
        <v>2020</v>
      </c>
      <c r="D30733" s="113" t="s">
        <v>134</v>
      </c>
      <c r="E30733" s="113" t="s">
        <v>201</v>
      </c>
      <c r="F30733" s="113" t="s">
        <v>200</v>
      </c>
      <c r="G30733" s="113">
        <v>0.40963948</v>
      </c>
    </row>
    <row r="30734" spans="1:7" x14ac:dyDescent="0.25">
      <c r="A30734" s="108" t="str">
        <f t="shared" si="481"/>
        <v>EU27_2020_1A3(FS)_SOx</v>
      </c>
      <c r="B30734" s="113" t="s">
        <v>220</v>
      </c>
      <c r="C30734" s="113">
        <v>2020</v>
      </c>
      <c r="D30734" s="113" t="s">
        <v>132</v>
      </c>
      <c r="E30734" s="113" t="s">
        <v>201</v>
      </c>
      <c r="F30734" s="113" t="s">
        <v>200</v>
      </c>
      <c r="G30734" s="113">
        <v>3.8358715999999999</v>
      </c>
    </row>
    <row r="30735" spans="1:7" x14ac:dyDescent="0.25">
      <c r="A30735" s="108" t="str">
        <f t="shared" si="481"/>
        <v>EU27_2020_1A3(FU)_NH3</v>
      </c>
      <c r="B30735" s="113" t="s">
        <v>220</v>
      </c>
      <c r="C30735" s="113">
        <v>2020</v>
      </c>
      <c r="D30735" s="113" t="s">
        <v>134</v>
      </c>
      <c r="E30735" s="113" t="s">
        <v>124</v>
      </c>
      <c r="F30735" s="113" t="s">
        <v>200</v>
      </c>
      <c r="G30735" s="113">
        <v>5.4113473000000001</v>
      </c>
    </row>
    <row r="30736" spans="1:7" x14ac:dyDescent="0.25">
      <c r="A30736" s="108" t="str">
        <f t="shared" si="481"/>
        <v>EU27_2020_1A3(FS)_NH3</v>
      </c>
      <c r="B30736" s="113" t="s">
        <v>220</v>
      </c>
      <c r="C30736" s="113">
        <v>2020</v>
      </c>
      <c r="D30736" s="113" t="s">
        <v>132</v>
      </c>
      <c r="E30736" s="113" t="s">
        <v>124</v>
      </c>
      <c r="F30736" s="113" t="s">
        <v>200</v>
      </c>
      <c r="G30736" s="113">
        <v>38.386319999999998</v>
      </c>
    </row>
    <row r="30737" spans="1:7" x14ac:dyDescent="0.25">
      <c r="A30737" s="108" t="str">
        <f t="shared" si="481"/>
        <v>EU27_2020_1A3(FU)_PM2.5</v>
      </c>
      <c r="B30737" s="113" t="s">
        <v>220</v>
      </c>
      <c r="C30737" s="113">
        <v>2020</v>
      </c>
      <c r="D30737" s="113" t="s">
        <v>134</v>
      </c>
      <c r="E30737" s="113" t="s">
        <v>203</v>
      </c>
      <c r="F30737" s="113" t="s">
        <v>200</v>
      </c>
      <c r="G30737" s="113">
        <v>7.0017810000000003</v>
      </c>
    </row>
    <row r="30738" spans="1:7" x14ac:dyDescent="0.25">
      <c r="A30738" s="108" t="str">
        <f t="shared" si="481"/>
        <v>EU27_2020_1A3(FS)_PM2.5</v>
      </c>
      <c r="B30738" s="113" t="s">
        <v>220</v>
      </c>
      <c r="C30738" s="113">
        <v>2020</v>
      </c>
      <c r="D30738" s="113" t="s">
        <v>132</v>
      </c>
      <c r="E30738" s="113" t="s">
        <v>203</v>
      </c>
      <c r="F30738" s="113" t="s">
        <v>200</v>
      </c>
      <c r="G30738" s="113">
        <v>100.91397000000001</v>
      </c>
    </row>
    <row r="30739" spans="1:7" x14ac:dyDescent="0.25">
      <c r="A30739" s="108" t="str">
        <f t="shared" si="481"/>
        <v>EU27_2020_3D_NOx</v>
      </c>
      <c r="B30739" s="113" t="s">
        <v>220</v>
      </c>
      <c r="C30739" s="113">
        <v>2020</v>
      </c>
      <c r="D30739" s="113" t="s">
        <v>206</v>
      </c>
      <c r="E30739" s="113" t="s">
        <v>199</v>
      </c>
      <c r="F30739" s="113" t="s">
        <v>200</v>
      </c>
      <c r="G30739" s="113">
        <v>717.64522799999997</v>
      </c>
    </row>
    <row r="30740" spans="1:7" x14ac:dyDescent="0.25">
      <c r="A30740" s="108" t="str">
        <f t="shared" si="481"/>
        <v>EU27_2021_NATIONAL TOTAL_NOx</v>
      </c>
      <c r="B30740" s="113" t="s">
        <v>220</v>
      </c>
      <c r="C30740" s="113">
        <v>2021</v>
      </c>
      <c r="D30740" s="113" t="s">
        <v>122</v>
      </c>
      <c r="E30740" s="113" t="s">
        <v>199</v>
      </c>
      <c r="F30740" s="113" t="s">
        <v>200</v>
      </c>
      <c r="G30740" s="113">
        <v>5596.1107911400004</v>
      </c>
    </row>
    <row r="30741" spans="1:7" x14ac:dyDescent="0.25">
      <c r="A30741" s="108" t="str">
        <f t="shared" si="481"/>
        <v>EU27_2021_NATIONAL TOTAL_NMVOC</v>
      </c>
      <c r="B30741" s="113" t="s">
        <v>220</v>
      </c>
      <c r="C30741" s="113">
        <v>2021</v>
      </c>
      <c r="D30741" s="113" t="s">
        <v>122</v>
      </c>
      <c r="E30741" s="113" t="s">
        <v>123</v>
      </c>
      <c r="F30741" s="113" t="s">
        <v>200</v>
      </c>
      <c r="G30741" s="113">
        <v>6482.8615946440004</v>
      </c>
    </row>
    <row r="30742" spans="1:7" x14ac:dyDescent="0.25">
      <c r="A30742" s="108" t="str">
        <f t="shared" si="481"/>
        <v>EU27_2021_NATIONAL TOTAL_SOx</v>
      </c>
      <c r="B30742" s="113" t="s">
        <v>220</v>
      </c>
      <c r="C30742" s="113">
        <v>2021</v>
      </c>
      <c r="D30742" s="113" t="s">
        <v>122</v>
      </c>
      <c r="E30742" s="113" t="s">
        <v>201</v>
      </c>
      <c r="F30742" s="113" t="s">
        <v>200</v>
      </c>
      <c r="G30742" s="113">
        <v>1360.303041846</v>
      </c>
    </row>
    <row r="30743" spans="1:7" x14ac:dyDescent="0.25">
      <c r="A30743" s="108" t="str">
        <f t="shared" si="481"/>
        <v>EU27_2021_NATIONAL TOTAL_NH3</v>
      </c>
      <c r="B30743" s="113" t="s">
        <v>220</v>
      </c>
      <c r="C30743" s="113">
        <v>2021</v>
      </c>
      <c r="D30743" s="113" t="s">
        <v>122</v>
      </c>
      <c r="E30743" s="113" t="s">
        <v>124</v>
      </c>
      <c r="F30743" s="113" t="s">
        <v>200</v>
      </c>
      <c r="G30743" s="113">
        <v>3428.8491576054598</v>
      </c>
    </row>
    <row r="30744" spans="1:7" x14ac:dyDescent="0.25">
      <c r="A30744" s="108" t="str">
        <f t="shared" si="481"/>
        <v>EU27_2021_NATIONAL TOTAL_PM2.5</v>
      </c>
      <c r="B30744" s="113" t="s">
        <v>220</v>
      </c>
      <c r="C30744" s="113">
        <v>2021</v>
      </c>
      <c r="D30744" s="113" t="s">
        <v>122</v>
      </c>
      <c r="E30744" s="113" t="s">
        <v>203</v>
      </c>
      <c r="F30744" s="113" t="s">
        <v>200</v>
      </c>
      <c r="G30744" s="113">
        <v>1374.6699965888999</v>
      </c>
    </row>
    <row r="30745" spans="1:7" x14ac:dyDescent="0.25">
      <c r="A30745" s="108" t="str">
        <f t="shared" si="481"/>
        <v>EU27_2021_NATIONAL TOTAL_Pb</v>
      </c>
      <c r="B30745" s="113" t="s">
        <v>220</v>
      </c>
      <c r="C30745" s="113">
        <v>2021</v>
      </c>
      <c r="D30745" s="113" t="s">
        <v>122</v>
      </c>
      <c r="E30745" s="113" t="s">
        <v>125</v>
      </c>
      <c r="F30745" s="113" t="s">
        <v>200</v>
      </c>
      <c r="G30745" s="113">
        <v>1.0850140862730999</v>
      </c>
    </row>
    <row r="30746" spans="1:7" x14ac:dyDescent="0.25">
      <c r="A30746" s="108" t="str">
        <f t="shared" si="481"/>
        <v>EU27_2021_NATIONAL TOTAL_Cd</v>
      </c>
      <c r="B30746" s="113" t="s">
        <v>220</v>
      </c>
      <c r="C30746" s="113">
        <v>2021</v>
      </c>
      <c r="D30746" s="113" t="s">
        <v>122</v>
      </c>
      <c r="E30746" s="113" t="s">
        <v>126</v>
      </c>
      <c r="F30746" s="113" t="s">
        <v>200</v>
      </c>
      <c r="G30746" s="113">
        <v>5.5407226023889998E-2</v>
      </c>
    </row>
    <row r="30747" spans="1:7" x14ac:dyDescent="0.25">
      <c r="A30747" s="108" t="str">
        <f t="shared" si="481"/>
        <v>EU27_2021_NATIONAL TOTAL_Hg</v>
      </c>
      <c r="B30747" s="113" t="s">
        <v>220</v>
      </c>
      <c r="C30747" s="113">
        <v>2021</v>
      </c>
      <c r="D30747" s="113" t="s">
        <v>122</v>
      </c>
      <c r="E30747" s="113" t="s">
        <v>127</v>
      </c>
      <c r="F30747" s="113" t="s">
        <v>200</v>
      </c>
      <c r="G30747" s="113">
        <v>3.9084979794439E-2</v>
      </c>
    </row>
    <row r="30748" spans="1:7" x14ac:dyDescent="0.25">
      <c r="A30748" s="108" t="str">
        <f t="shared" si="481"/>
        <v>EU27_2021_NATIONAL TOTAL_DIOX</v>
      </c>
      <c r="B30748" s="113" t="s">
        <v>220</v>
      </c>
      <c r="C30748" s="113">
        <v>2021</v>
      </c>
      <c r="D30748" s="113" t="s">
        <v>122</v>
      </c>
      <c r="E30748" s="113" t="s">
        <v>128</v>
      </c>
      <c r="F30748" s="113" t="s">
        <v>200</v>
      </c>
      <c r="G30748" s="150">
        <v>2.0486378669259998E-6</v>
      </c>
    </row>
    <row r="30749" spans="1:7" x14ac:dyDescent="0.25">
      <c r="A30749" s="108" t="str">
        <f t="shared" si="481"/>
        <v>EU27_2021_NATIONAL TOTAL_PAH</v>
      </c>
      <c r="B30749" s="113" t="s">
        <v>220</v>
      </c>
      <c r="C30749" s="113">
        <v>2021</v>
      </c>
      <c r="D30749" s="113" t="s">
        <v>122</v>
      </c>
      <c r="E30749" s="113" t="s">
        <v>129</v>
      </c>
      <c r="F30749" s="113" t="s">
        <v>200</v>
      </c>
      <c r="G30749" s="113">
        <v>0.792489393940083</v>
      </c>
    </row>
    <row r="30750" spans="1:7" x14ac:dyDescent="0.25">
      <c r="A30750" s="108" t="str">
        <f t="shared" si="481"/>
        <v>EU27_2021_NATIONAL TOTAL_HCB</v>
      </c>
      <c r="B30750" s="113" t="s">
        <v>220</v>
      </c>
      <c r="C30750" s="113">
        <v>2021</v>
      </c>
      <c r="D30750" s="113" t="s">
        <v>122</v>
      </c>
      <c r="E30750" s="113" t="s">
        <v>130</v>
      </c>
      <c r="F30750" s="113" t="s">
        <v>200</v>
      </c>
      <c r="G30750" s="113">
        <v>1.18154178286E-4</v>
      </c>
    </row>
    <row r="30751" spans="1:7" x14ac:dyDescent="0.25">
      <c r="A30751" s="108" t="str">
        <f t="shared" si="481"/>
        <v>EU27_2021_NATIONAL TOTAL_PCB</v>
      </c>
      <c r="B30751" s="113" t="s">
        <v>220</v>
      </c>
      <c r="C30751" s="113">
        <v>2021</v>
      </c>
      <c r="D30751" s="113" t="s">
        <v>122</v>
      </c>
      <c r="E30751" s="113" t="s">
        <v>259</v>
      </c>
      <c r="F30751" s="113" t="s">
        <v>200</v>
      </c>
      <c r="G30751" s="113">
        <v>1.2821782885439499E-3</v>
      </c>
    </row>
    <row r="30752" spans="1:7" x14ac:dyDescent="0.25">
      <c r="A30752" s="108" t="str">
        <f t="shared" si="481"/>
        <v>EU27_2021_1A3(FU)_NOx</v>
      </c>
      <c r="B30752" s="113" t="s">
        <v>220</v>
      </c>
      <c r="C30752" s="113">
        <v>2021</v>
      </c>
      <c r="D30752" s="113" t="s">
        <v>134</v>
      </c>
      <c r="E30752" s="113" t="s">
        <v>199</v>
      </c>
      <c r="F30752" s="113" t="s">
        <v>200</v>
      </c>
      <c r="G30752" s="113">
        <v>179.60560000000001</v>
      </c>
    </row>
    <row r="30753" spans="1:7" x14ac:dyDescent="0.25">
      <c r="A30753" s="108" t="str">
        <f t="shared" si="481"/>
        <v>EU27_2021_1A3(FS)_NOx</v>
      </c>
      <c r="B30753" s="113" t="s">
        <v>220</v>
      </c>
      <c r="C30753" s="113">
        <v>2021</v>
      </c>
      <c r="D30753" s="113" t="s">
        <v>132</v>
      </c>
      <c r="E30753" s="113" t="s">
        <v>199</v>
      </c>
      <c r="F30753" s="113" t="s">
        <v>200</v>
      </c>
      <c r="G30753" s="113">
        <v>1993.1756</v>
      </c>
    </row>
    <row r="30754" spans="1:7" x14ac:dyDescent="0.25">
      <c r="A30754" s="108" t="str">
        <f t="shared" si="481"/>
        <v>EU27_2021_1A3(FU)_NMVOC</v>
      </c>
      <c r="B30754" s="113" t="s">
        <v>220</v>
      </c>
      <c r="C30754" s="113">
        <v>2021</v>
      </c>
      <c r="D30754" s="113" t="s">
        <v>134</v>
      </c>
      <c r="E30754" s="113" t="s">
        <v>123</v>
      </c>
      <c r="F30754" s="113" t="s">
        <v>200</v>
      </c>
      <c r="G30754" s="113">
        <v>34.716391999999999</v>
      </c>
    </row>
    <row r="30755" spans="1:7" x14ac:dyDescent="0.25">
      <c r="A30755" s="108" t="str">
        <f t="shared" si="481"/>
        <v>EU27_2021_1A3(FS)_NMVOC</v>
      </c>
      <c r="B30755" s="113" t="s">
        <v>220</v>
      </c>
      <c r="C30755" s="113">
        <v>2021</v>
      </c>
      <c r="D30755" s="113" t="s">
        <v>132</v>
      </c>
      <c r="E30755" s="113" t="s">
        <v>123</v>
      </c>
      <c r="F30755" s="113" t="s">
        <v>200</v>
      </c>
      <c r="G30755" s="113">
        <v>416.8306</v>
      </c>
    </row>
    <row r="30756" spans="1:7" x14ac:dyDescent="0.25">
      <c r="A30756" s="108" t="str">
        <f t="shared" si="481"/>
        <v>EU27_2021_1A3(FU)_SOx</v>
      </c>
      <c r="B30756" s="113" t="s">
        <v>220</v>
      </c>
      <c r="C30756" s="113">
        <v>2021</v>
      </c>
      <c r="D30756" s="113" t="s">
        <v>134</v>
      </c>
      <c r="E30756" s="113" t="s">
        <v>201</v>
      </c>
      <c r="F30756" s="113" t="s">
        <v>200</v>
      </c>
      <c r="G30756" s="113">
        <v>0.42358015999999998</v>
      </c>
    </row>
    <row r="30757" spans="1:7" x14ac:dyDescent="0.25">
      <c r="A30757" s="108" t="str">
        <f t="shared" si="481"/>
        <v>EU27_2021_1A3(FS)_SOx</v>
      </c>
      <c r="B30757" s="113" t="s">
        <v>220</v>
      </c>
      <c r="C30757" s="113">
        <v>2021</v>
      </c>
      <c r="D30757" s="113" t="s">
        <v>132</v>
      </c>
      <c r="E30757" s="113" t="s">
        <v>201</v>
      </c>
      <c r="F30757" s="113" t="s">
        <v>200</v>
      </c>
      <c r="G30757" s="113">
        <v>4.0950338000000004</v>
      </c>
    </row>
    <row r="30758" spans="1:7" x14ac:dyDescent="0.25">
      <c r="A30758" s="108" t="str">
        <f t="shared" si="481"/>
        <v>EU27_2021_1A3(FU)_NH3</v>
      </c>
      <c r="B30758" s="113" t="s">
        <v>220</v>
      </c>
      <c r="C30758" s="113">
        <v>2021</v>
      </c>
      <c r="D30758" s="113" t="s">
        <v>134</v>
      </c>
      <c r="E30758" s="113" t="s">
        <v>124</v>
      </c>
      <c r="F30758" s="113" t="s">
        <v>200</v>
      </c>
      <c r="G30758" s="113">
        <v>5.7349981999999997</v>
      </c>
    </row>
    <row r="30759" spans="1:7" x14ac:dyDescent="0.25">
      <c r="A30759" s="108" t="str">
        <f t="shared" si="481"/>
        <v>EU27_2021_1A3(FS)_NH3</v>
      </c>
      <c r="B30759" s="113" t="s">
        <v>220</v>
      </c>
      <c r="C30759" s="113">
        <v>2021</v>
      </c>
      <c r="D30759" s="113" t="s">
        <v>132</v>
      </c>
      <c r="E30759" s="113" t="s">
        <v>124</v>
      </c>
      <c r="F30759" s="113" t="s">
        <v>200</v>
      </c>
      <c r="G30759" s="113">
        <v>40.850920000000002</v>
      </c>
    </row>
    <row r="30760" spans="1:7" x14ac:dyDescent="0.25">
      <c r="A30760" s="108" t="str">
        <f t="shared" si="481"/>
        <v>EU27_2021_1A3(FU)_PM2.5</v>
      </c>
      <c r="B30760" s="113" t="s">
        <v>220</v>
      </c>
      <c r="C30760" s="113">
        <v>2021</v>
      </c>
      <c r="D30760" s="113" t="s">
        <v>134</v>
      </c>
      <c r="E30760" s="113" t="s">
        <v>203</v>
      </c>
      <c r="F30760" s="113" t="s">
        <v>200</v>
      </c>
      <c r="G30760" s="113">
        <v>6.8679589999999999</v>
      </c>
    </row>
    <row r="30761" spans="1:7" x14ac:dyDescent="0.25">
      <c r="A30761" s="108" t="str">
        <f t="shared" si="481"/>
        <v>EU27_2021_1A3(FS)_PM2.5</v>
      </c>
      <c r="B30761" s="113" t="s">
        <v>220</v>
      </c>
      <c r="C30761" s="113">
        <v>2021</v>
      </c>
      <c r="D30761" s="113" t="s">
        <v>132</v>
      </c>
      <c r="E30761" s="113" t="s">
        <v>203</v>
      </c>
      <c r="F30761" s="113" t="s">
        <v>200</v>
      </c>
      <c r="G30761" s="113">
        <v>104.15687</v>
      </c>
    </row>
    <row r="30762" spans="1:7" x14ac:dyDescent="0.25">
      <c r="A30762" s="108" t="str">
        <f t="shared" si="481"/>
        <v>EU27_2021_3D_NOx</v>
      </c>
      <c r="B30762" s="113" t="s">
        <v>220</v>
      </c>
      <c r="C30762" s="113">
        <v>2021</v>
      </c>
      <c r="D30762" s="113" t="s">
        <v>206</v>
      </c>
      <c r="E30762" s="113" t="s">
        <v>199</v>
      </c>
      <c r="F30762" s="113" t="s">
        <v>200</v>
      </c>
      <c r="G30762" s="113">
        <v>704.55216700000005</v>
      </c>
    </row>
    <row r="30763" spans="1:7" x14ac:dyDescent="0.25">
      <c r="A30763" s="108" t="str">
        <f t="shared" si="481"/>
        <v>EU27_2022_NATIONAL TOTAL_NOx</v>
      </c>
      <c r="B30763" s="113" t="s">
        <v>220</v>
      </c>
      <c r="C30763" s="113">
        <v>2022</v>
      </c>
      <c r="D30763" s="113" t="s">
        <v>122</v>
      </c>
      <c r="E30763" s="113" t="s">
        <v>199</v>
      </c>
      <c r="F30763" s="113" t="s">
        <v>200</v>
      </c>
      <c r="G30763" s="113">
        <v>5394.737410621</v>
      </c>
    </row>
    <row r="30764" spans="1:7" x14ac:dyDescent="0.25">
      <c r="A30764" s="108" t="str">
        <f t="shared" si="481"/>
        <v>EU27_2022_NATIONAL TOTAL_NMVOC</v>
      </c>
      <c r="B30764" s="113" t="s">
        <v>220</v>
      </c>
      <c r="C30764" s="113">
        <v>2022</v>
      </c>
      <c r="D30764" s="113" t="s">
        <v>122</v>
      </c>
      <c r="E30764" s="113" t="s">
        <v>123</v>
      </c>
      <c r="F30764" s="113" t="s">
        <v>200</v>
      </c>
      <c r="G30764" s="113">
        <v>6299.9174027629997</v>
      </c>
    </row>
    <row r="30765" spans="1:7" x14ac:dyDescent="0.25">
      <c r="A30765" s="108" t="str">
        <f t="shared" si="481"/>
        <v>EU27_2022_NATIONAL TOTAL_SOx</v>
      </c>
      <c r="B30765" s="113" t="s">
        <v>220</v>
      </c>
      <c r="C30765" s="113">
        <v>2022</v>
      </c>
      <c r="D30765" s="113" t="s">
        <v>122</v>
      </c>
      <c r="E30765" s="113" t="s">
        <v>201</v>
      </c>
      <c r="F30765" s="113" t="s">
        <v>200</v>
      </c>
      <c r="G30765" s="113">
        <v>1302.452808773</v>
      </c>
    </row>
    <row r="30766" spans="1:7" x14ac:dyDescent="0.25">
      <c r="A30766" s="108" t="str">
        <f t="shared" si="481"/>
        <v>EU27_2022_NATIONAL TOTAL_NH3</v>
      </c>
      <c r="B30766" s="113" t="s">
        <v>220</v>
      </c>
      <c r="C30766" s="113">
        <v>2022</v>
      </c>
      <c r="D30766" s="113" t="s">
        <v>122</v>
      </c>
      <c r="E30766" s="113" t="s">
        <v>124</v>
      </c>
      <c r="F30766" s="113" t="s">
        <v>200</v>
      </c>
      <c r="G30766" s="113">
        <v>3273.5116957134501</v>
      </c>
    </row>
    <row r="30767" spans="1:7" x14ac:dyDescent="0.25">
      <c r="A30767" s="108" t="str">
        <f t="shared" si="481"/>
        <v>EU27_2022_NATIONAL TOTAL_PM2.5</v>
      </c>
      <c r="B30767" s="113" t="s">
        <v>220</v>
      </c>
      <c r="C30767" s="113">
        <v>2022</v>
      </c>
      <c r="D30767" s="113" t="s">
        <v>122</v>
      </c>
      <c r="E30767" s="113" t="s">
        <v>203</v>
      </c>
      <c r="F30767" s="113" t="s">
        <v>200</v>
      </c>
      <c r="G30767" s="113">
        <v>1280.6750771858999</v>
      </c>
    </row>
    <row r="30768" spans="1:7" x14ac:dyDescent="0.25">
      <c r="A30768" s="108" t="str">
        <f t="shared" si="481"/>
        <v>EU27_2022_NATIONAL TOTAL_Pb</v>
      </c>
      <c r="B30768" s="113" t="s">
        <v>220</v>
      </c>
      <c r="C30768" s="113">
        <v>2022</v>
      </c>
      <c r="D30768" s="113" t="s">
        <v>122</v>
      </c>
      <c r="E30768" s="113" t="s">
        <v>125</v>
      </c>
      <c r="F30768" s="113" t="s">
        <v>200</v>
      </c>
      <c r="G30768" s="113">
        <v>1.0544899812449999</v>
      </c>
    </row>
    <row r="30769" spans="1:7" x14ac:dyDescent="0.25">
      <c r="A30769" s="108" t="str">
        <f t="shared" si="481"/>
        <v>EU27_2022_NATIONAL TOTAL_Cd</v>
      </c>
      <c r="B30769" s="113" t="s">
        <v>220</v>
      </c>
      <c r="C30769" s="113">
        <v>2022</v>
      </c>
      <c r="D30769" s="113" t="s">
        <v>122</v>
      </c>
      <c r="E30769" s="113" t="s">
        <v>126</v>
      </c>
      <c r="F30769" s="113" t="s">
        <v>200</v>
      </c>
      <c r="G30769" s="113">
        <v>5.3242689848050001E-2</v>
      </c>
    </row>
    <row r="30770" spans="1:7" x14ac:dyDescent="0.25">
      <c r="A30770" s="108" t="str">
        <f t="shared" si="481"/>
        <v>EU27_2022_NATIONAL TOTAL_Hg</v>
      </c>
      <c r="B30770" s="113" t="s">
        <v>220</v>
      </c>
      <c r="C30770" s="113">
        <v>2022</v>
      </c>
      <c r="D30770" s="113" t="s">
        <v>122</v>
      </c>
      <c r="E30770" s="113" t="s">
        <v>127</v>
      </c>
      <c r="F30770" s="113" t="s">
        <v>200</v>
      </c>
      <c r="G30770" s="113">
        <v>3.5985874209149997E-2</v>
      </c>
    </row>
    <row r="30771" spans="1:7" x14ac:dyDescent="0.25">
      <c r="A30771" s="108" t="str">
        <f t="shared" si="481"/>
        <v>EU27_2022_NATIONAL TOTAL_DIOX</v>
      </c>
      <c r="B30771" s="113" t="s">
        <v>220</v>
      </c>
      <c r="C30771" s="113">
        <v>2022</v>
      </c>
      <c r="D30771" s="113" t="s">
        <v>122</v>
      </c>
      <c r="E30771" s="113" t="s">
        <v>128</v>
      </c>
      <c r="F30771" s="113" t="s">
        <v>200</v>
      </c>
      <c r="G30771" s="150">
        <v>1.9157354736470002E-6</v>
      </c>
    </row>
    <row r="30772" spans="1:7" x14ac:dyDescent="0.25">
      <c r="A30772" s="108" t="str">
        <f t="shared" si="481"/>
        <v>EU27_2022_NATIONAL TOTAL_PAH</v>
      </c>
      <c r="B30772" s="113" t="s">
        <v>220</v>
      </c>
      <c r="C30772" s="113">
        <v>2022</v>
      </c>
      <c r="D30772" s="113" t="s">
        <v>122</v>
      </c>
      <c r="E30772" s="113" t="s">
        <v>129</v>
      </c>
      <c r="F30772" s="113" t="s">
        <v>200</v>
      </c>
      <c r="G30772" s="113">
        <v>0.71423946777256597</v>
      </c>
    </row>
    <row r="30773" spans="1:7" x14ac:dyDescent="0.25">
      <c r="A30773" s="108" t="str">
        <f t="shared" si="481"/>
        <v>EU27_2022_NATIONAL TOTAL_HCB</v>
      </c>
      <c r="B30773" s="113" t="s">
        <v>220</v>
      </c>
      <c r="C30773" s="113">
        <v>2022</v>
      </c>
      <c r="D30773" s="113" t="s">
        <v>122</v>
      </c>
      <c r="E30773" s="113" t="s">
        <v>130</v>
      </c>
      <c r="F30773" s="113" t="s">
        <v>200</v>
      </c>
      <c r="G30773" s="113">
        <v>1.07362027956E-4</v>
      </c>
    </row>
    <row r="30774" spans="1:7" x14ac:dyDescent="0.25">
      <c r="A30774" s="108" t="str">
        <f t="shared" si="481"/>
        <v>EU27_2022_NATIONAL TOTAL_PCB</v>
      </c>
      <c r="B30774" s="113" t="s">
        <v>220</v>
      </c>
      <c r="C30774" s="113">
        <v>2022</v>
      </c>
      <c r="D30774" s="113" t="s">
        <v>122</v>
      </c>
      <c r="E30774" s="113" t="s">
        <v>259</v>
      </c>
      <c r="F30774" s="113" t="s">
        <v>200</v>
      </c>
      <c r="G30774" s="113">
        <v>1.23036680170115E-3</v>
      </c>
    </row>
    <row r="30775" spans="1:7" x14ac:dyDescent="0.25">
      <c r="A30775" s="108" t="str">
        <f t="shared" si="481"/>
        <v>EU27_2022_1A3(FU)_NOx</v>
      </c>
      <c r="B30775" s="113" t="s">
        <v>220</v>
      </c>
      <c r="C30775" s="113">
        <v>2022</v>
      </c>
      <c r="D30775" s="113" t="s">
        <v>134</v>
      </c>
      <c r="E30775" s="113" t="s">
        <v>199</v>
      </c>
      <c r="F30775" s="113" t="s">
        <v>200</v>
      </c>
      <c r="G30775" s="113">
        <v>173.16453000000001</v>
      </c>
    </row>
    <row r="30776" spans="1:7" x14ac:dyDescent="0.25">
      <c r="A30776" s="108" t="str">
        <f t="shared" si="481"/>
        <v>EU27_2022_1A3(FS)_NOx</v>
      </c>
      <c r="B30776" s="113" t="s">
        <v>220</v>
      </c>
      <c r="C30776" s="113">
        <v>2022</v>
      </c>
      <c r="D30776" s="113" t="s">
        <v>132</v>
      </c>
      <c r="E30776" s="113" t="s">
        <v>199</v>
      </c>
      <c r="F30776" s="113" t="s">
        <v>200</v>
      </c>
      <c r="G30776" s="113">
        <v>1912.8041000000001</v>
      </c>
    </row>
    <row r="30777" spans="1:7" x14ac:dyDescent="0.25">
      <c r="A30777" s="108" t="str">
        <f t="shared" si="481"/>
        <v>EU27_2022_1A3(FU)_NMVOC</v>
      </c>
      <c r="B30777" s="113" t="s">
        <v>220</v>
      </c>
      <c r="C30777" s="113">
        <v>2022</v>
      </c>
      <c r="D30777" s="113" t="s">
        <v>134</v>
      </c>
      <c r="E30777" s="113" t="s">
        <v>123</v>
      </c>
      <c r="F30777" s="113" t="s">
        <v>200</v>
      </c>
      <c r="G30777" s="113">
        <v>34.846068000000002</v>
      </c>
    </row>
    <row r="30778" spans="1:7" x14ac:dyDescent="0.25">
      <c r="A30778" s="108" t="str">
        <f t="shared" si="481"/>
        <v>EU27_2022_1A3(FS)_NMVOC</v>
      </c>
      <c r="B30778" s="113" t="s">
        <v>220</v>
      </c>
      <c r="C30778" s="113">
        <v>2022</v>
      </c>
      <c r="D30778" s="113" t="s">
        <v>132</v>
      </c>
      <c r="E30778" s="113" t="s">
        <v>123</v>
      </c>
      <c r="F30778" s="113" t="s">
        <v>200</v>
      </c>
      <c r="G30778" s="113">
        <v>417.18329999999997</v>
      </c>
    </row>
    <row r="30779" spans="1:7" x14ac:dyDescent="0.25">
      <c r="A30779" s="108" t="str">
        <f t="shared" si="481"/>
        <v>EU27_2022_1A3(FU)_SOx</v>
      </c>
      <c r="B30779" s="113" t="s">
        <v>220</v>
      </c>
      <c r="C30779" s="113">
        <v>2022</v>
      </c>
      <c r="D30779" s="113" t="s">
        <v>134</v>
      </c>
      <c r="E30779" s="113" t="s">
        <v>201</v>
      </c>
      <c r="F30779" s="113" t="s">
        <v>200</v>
      </c>
      <c r="G30779" s="113">
        <v>0.44013389000000003</v>
      </c>
    </row>
    <row r="30780" spans="1:7" x14ac:dyDescent="0.25">
      <c r="A30780" s="108" t="str">
        <f t="shared" si="481"/>
        <v>EU27_2022_1A3(FS)_SOx</v>
      </c>
      <c r="B30780" s="113" t="s">
        <v>220</v>
      </c>
      <c r="C30780" s="113">
        <v>2022</v>
      </c>
      <c r="D30780" s="113" t="s">
        <v>132</v>
      </c>
      <c r="E30780" s="113" t="s">
        <v>201</v>
      </c>
      <c r="F30780" s="113" t="s">
        <v>200</v>
      </c>
      <c r="G30780" s="113">
        <v>4.2405891000000002</v>
      </c>
    </row>
    <row r="30781" spans="1:7" x14ac:dyDescent="0.25">
      <c r="A30781" s="108" t="str">
        <f t="shared" si="481"/>
        <v>EU27_2022_1A3(FU)_NH3</v>
      </c>
      <c r="B30781" s="113" t="s">
        <v>220</v>
      </c>
      <c r="C30781" s="113">
        <v>2022</v>
      </c>
      <c r="D30781" s="113" t="s">
        <v>134</v>
      </c>
      <c r="E30781" s="113" t="s">
        <v>124</v>
      </c>
      <c r="F30781" s="113" t="s">
        <v>200</v>
      </c>
      <c r="G30781" s="113">
        <v>6.0921571999999999</v>
      </c>
    </row>
    <row r="30782" spans="1:7" x14ac:dyDescent="0.25">
      <c r="A30782" s="108" t="str">
        <f t="shared" si="481"/>
        <v>EU27_2022_1A3(FS)_NH3</v>
      </c>
      <c r="B30782" s="113" t="s">
        <v>220</v>
      </c>
      <c r="C30782" s="113">
        <v>2022</v>
      </c>
      <c r="D30782" s="113" t="s">
        <v>132</v>
      </c>
      <c r="E30782" s="113" t="s">
        <v>124</v>
      </c>
      <c r="F30782" s="113" t="s">
        <v>200</v>
      </c>
      <c r="G30782" s="113">
        <v>42.501167000000002</v>
      </c>
    </row>
    <row r="30783" spans="1:7" x14ac:dyDescent="0.25">
      <c r="A30783" s="108" t="str">
        <f t="shared" si="481"/>
        <v>EU27_2022_1A3(FU)_PM2.5</v>
      </c>
      <c r="B30783" s="113" t="s">
        <v>220</v>
      </c>
      <c r="C30783" s="113">
        <v>2022</v>
      </c>
      <c r="D30783" s="113" t="s">
        <v>134</v>
      </c>
      <c r="E30783" s="113" t="s">
        <v>203</v>
      </c>
      <c r="F30783" s="113" t="s">
        <v>200</v>
      </c>
      <c r="G30783" s="113">
        <v>6.92821</v>
      </c>
    </row>
    <row r="30784" spans="1:7" x14ac:dyDescent="0.25">
      <c r="A30784" s="108" t="str">
        <f t="shared" si="481"/>
        <v>EU27_2022_1A3(FS)_PM2.5</v>
      </c>
      <c r="B30784" s="113" t="s">
        <v>220</v>
      </c>
      <c r="C30784" s="113">
        <v>2022</v>
      </c>
      <c r="D30784" s="113" t="s">
        <v>132</v>
      </c>
      <c r="E30784" s="113" t="s">
        <v>203</v>
      </c>
      <c r="F30784" s="113" t="s">
        <v>200</v>
      </c>
      <c r="G30784" s="113">
        <v>103.43693</v>
      </c>
    </row>
    <row r="30785" spans="1:7" x14ac:dyDescent="0.25">
      <c r="A30785" s="108" t="str">
        <f t="shared" si="481"/>
        <v>EU27_2022_3D_NOx</v>
      </c>
      <c r="B30785" s="113" t="s">
        <v>220</v>
      </c>
      <c r="C30785" s="113">
        <v>2022</v>
      </c>
      <c r="D30785" s="113" t="s">
        <v>206</v>
      </c>
      <c r="E30785" s="113" t="s">
        <v>199</v>
      </c>
      <c r="F30785" s="113" t="s">
        <v>200</v>
      </c>
      <c r="G30785" s="113">
        <v>661.699704</v>
      </c>
    </row>
    <row r="30786" spans="1:7" x14ac:dyDescent="0.25">
      <c r="A30786" s="108" t="str">
        <f t="shared" si="481"/>
        <v>EU11_1990_NATIONAL TOTAL_NOx</v>
      </c>
      <c r="B30786" s="113" t="s">
        <v>221</v>
      </c>
      <c r="C30786" s="113">
        <v>1990</v>
      </c>
      <c r="D30786" s="113" t="s">
        <v>122</v>
      </c>
      <c r="E30786" s="113" t="s">
        <v>199</v>
      </c>
      <c r="F30786" s="113" t="s">
        <v>200</v>
      </c>
      <c r="G30786" s="113">
        <v>10739.3419987486</v>
      </c>
    </row>
    <row r="30787" spans="1:7" x14ac:dyDescent="0.25">
      <c r="A30787" s="108" t="str">
        <f t="shared" si="481"/>
        <v>EU11_1990_NATIONAL TOTAL_NMVOC</v>
      </c>
      <c r="B30787" s="113" t="s">
        <v>221</v>
      </c>
      <c r="C30787" s="113">
        <v>1990</v>
      </c>
      <c r="D30787" s="113" t="s">
        <v>122</v>
      </c>
      <c r="E30787" s="113" t="s">
        <v>123</v>
      </c>
      <c r="F30787" s="113" t="s">
        <v>200</v>
      </c>
      <c r="G30787" s="113">
        <v>11840.29415306</v>
      </c>
    </row>
    <row r="30788" spans="1:7" x14ac:dyDescent="0.25">
      <c r="A30788" s="108" t="str">
        <f t="shared" si="481"/>
        <v>EU11_1990_NATIONAL TOTAL_SOx</v>
      </c>
      <c r="B30788" s="113" t="s">
        <v>221</v>
      </c>
      <c r="C30788" s="113">
        <v>1990</v>
      </c>
      <c r="D30788" s="113" t="s">
        <v>122</v>
      </c>
      <c r="E30788" s="113" t="s">
        <v>201</v>
      </c>
      <c r="F30788" s="113" t="s">
        <v>200</v>
      </c>
      <c r="G30788" s="113">
        <v>12355.4152107057</v>
      </c>
    </row>
    <row r="30789" spans="1:7" x14ac:dyDescent="0.25">
      <c r="A30789" s="108" t="str">
        <f t="shared" si="481"/>
        <v>EU11_1990_NATIONAL TOTAL_NH3</v>
      </c>
      <c r="B30789" s="113" t="s">
        <v>221</v>
      </c>
      <c r="C30789" s="113">
        <v>1990</v>
      </c>
      <c r="D30789" s="113" t="s">
        <v>122</v>
      </c>
      <c r="E30789" s="113" t="s">
        <v>124</v>
      </c>
      <c r="F30789" s="113" t="s">
        <v>200</v>
      </c>
      <c r="G30789" s="113">
        <v>3335.3478415885002</v>
      </c>
    </row>
    <row r="30790" spans="1:7" x14ac:dyDescent="0.25">
      <c r="A30790" s="108" t="str">
        <f t="shared" si="481"/>
        <v>EU11_1990_NATIONAL TOTAL_PM2.5</v>
      </c>
      <c r="B30790" s="113" t="s">
        <v>221</v>
      </c>
      <c r="C30790" s="113">
        <v>1990</v>
      </c>
      <c r="D30790" s="113" t="s">
        <v>122</v>
      </c>
      <c r="E30790" s="113" t="s">
        <v>203</v>
      </c>
      <c r="F30790" s="113" t="s">
        <v>200</v>
      </c>
      <c r="G30790" s="113">
        <v>1443.61414853369</v>
      </c>
    </row>
    <row r="30791" spans="1:7" x14ac:dyDescent="0.25">
      <c r="A30791" s="108" t="str">
        <f t="shared" ref="A30791:A30854" si="482">CONCATENATE(B30791,"_",C30791,"_",D30791,"_",E30791)</f>
        <v>EU11_1990_NATIONAL TOTAL_Pb</v>
      </c>
      <c r="B30791" s="113" t="s">
        <v>221</v>
      </c>
      <c r="C30791" s="113">
        <v>1990</v>
      </c>
      <c r="D30791" s="113" t="s">
        <v>122</v>
      </c>
      <c r="E30791" s="113" t="s">
        <v>125</v>
      </c>
      <c r="F30791" s="113" t="s">
        <v>200</v>
      </c>
      <c r="G30791" s="113">
        <v>15.652474104747</v>
      </c>
    </row>
    <row r="30792" spans="1:7" x14ac:dyDescent="0.25">
      <c r="A30792" s="108" t="str">
        <f t="shared" si="482"/>
        <v>EU11_1990_NATIONAL TOTAL_Cd</v>
      </c>
      <c r="B30792" s="113" t="s">
        <v>221</v>
      </c>
      <c r="C30792" s="113">
        <v>1990</v>
      </c>
      <c r="D30792" s="113" t="s">
        <v>122</v>
      </c>
      <c r="E30792" s="113" t="s">
        <v>126</v>
      </c>
      <c r="F30792" s="113" t="s">
        <v>200</v>
      </c>
      <c r="G30792" s="113">
        <v>0.108377120968804</v>
      </c>
    </row>
    <row r="30793" spans="1:7" x14ac:dyDescent="0.25">
      <c r="A30793" s="108" t="str">
        <f t="shared" si="482"/>
        <v>EU11_1990_NATIONAL TOTAL_Hg</v>
      </c>
      <c r="B30793" s="113" t="s">
        <v>221</v>
      </c>
      <c r="C30793" s="113">
        <v>1990</v>
      </c>
      <c r="D30793" s="113" t="s">
        <v>122</v>
      </c>
      <c r="E30793" s="113" t="s">
        <v>127</v>
      </c>
      <c r="F30793" s="113" t="s">
        <v>200</v>
      </c>
      <c r="G30793" s="113">
        <v>0.1043695022698</v>
      </c>
    </row>
    <row r="30794" spans="1:7" x14ac:dyDescent="0.25">
      <c r="A30794" s="108" t="str">
        <f t="shared" si="482"/>
        <v>EU11_1990_NATIONAL TOTAL_DIOX</v>
      </c>
      <c r="B30794" s="113" t="s">
        <v>221</v>
      </c>
      <c r="C30794" s="113">
        <v>1990</v>
      </c>
      <c r="D30794" s="113" t="s">
        <v>122</v>
      </c>
      <c r="E30794" s="113" t="s">
        <v>128</v>
      </c>
      <c r="F30794" s="113" t="s">
        <v>200</v>
      </c>
      <c r="G30794" s="150">
        <v>5.7280066102275699E-6</v>
      </c>
    </row>
    <row r="30795" spans="1:7" x14ac:dyDescent="0.25">
      <c r="A30795" s="108" t="str">
        <f t="shared" si="482"/>
        <v>EU11_1990_NATIONAL TOTAL_PAH</v>
      </c>
      <c r="B30795" s="113" t="s">
        <v>221</v>
      </c>
      <c r="C30795" s="113">
        <v>1990</v>
      </c>
      <c r="D30795" s="113" t="s">
        <v>122</v>
      </c>
      <c r="E30795" s="113" t="s">
        <v>129</v>
      </c>
      <c r="F30795" s="113" t="s">
        <v>200</v>
      </c>
      <c r="G30795" s="113">
        <v>0.51987441149409097</v>
      </c>
    </row>
    <row r="30796" spans="1:7" x14ac:dyDescent="0.25">
      <c r="A30796" s="108" t="str">
        <f t="shared" si="482"/>
        <v>EU11_1990_NATIONAL TOTAL_HCB</v>
      </c>
      <c r="B30796" s="113" t="s">
        <v>221</v>
      </c>
      <c r="C30796" s="113">
        <v>1990</v>
      </c>
      <c r="D30796" s="113" t="s">
        <v>122</v>
      </c>
      <c r="E30796" s="113" t="s">
        <v>130</v>
      </c>
      <c r="F30796" s="113" t="s">
        <v>200</v>
      </c>
      <c r="G30796" s="113">
        <v>4.9877964375157E-3</v>
      </c>
    </row>
    <row r="30797" spans="1:7" x14ac:dyDescent="0.25">
      <c r="A30797" s="108" t="str">
        <f t="shared" si="482"/>
        <v>EU11_1990_NATIONAL TOTAL_PCB</v>
      </c>
      <c r="B30797" s="113" t="s">
        <v>221</v>
      </c>
      <c r="C30797" s="113">
        <v>1990</v>
      </c>
      <c r="D30797" s="113" t="s">
        <v>122</v>
      </c>
      <c r="E30797" s="113" t="s">
        <v>259</v>
      </c>
      <c r="F30797" s="113" t="s">
        <v>200</v>
      </c>
      <c r="G30797" s="113">
        <v>5.5460142825045902E-3</v>
      </c>
    </row>
    <row r="30798" spans="1:7" x14ac:dyDescent="0.25">
      <c r="A30798" s="108" t="str">
        <f t="shared" si="482"/>
        <v>EU11_1990_1A3(FU)_NOx</v>
      </c>
      <c r="B30798" s="113" t="s">
        <v>221</v>
      </c>
      <c r="C30798" s="113">
        <v>1990</v>
      </c>
      <c r="D30798" s="113" t="s">
        <v>134</v>
      </c>
      <c r="E30798" s="113" t="s">
        <v>199</v>
      </c>
      <c r="F30798" s="113" t="s">
        <v>200</v>
      </c>
      <c r="G30798" s="113">
        <v>508.49258200000003</v>
      </c>
    </row>
    <row r="30799" spans="1:7" x14ac:dyDescent="0.25">
      <c r="A30799" s="108" t="str">
        <f t="shared" si="482"/>
        <v>EU11_1990_1A3(FS)_NOx</v>
      </c>
      <c r="B30799" s="113" t="s">
        <v>221</v>
      </c>
      <c r="C30799" s="113">
        <v>1990</v>
      </c>
      <c r="D30799" s="113" t="s">
        <v>132</v>
      </c>
      <c r="E30799" s="113" t="s">
        <v>199</v>
      </c>
      <c r="F30799" s="113" t="s">
        <v>200</v>
      </c>
      <c r="G30799" s="113">
        <v>5019.2457000000004</v>
      </c>
    </row>
    <row r="30800" spans="1:7" x14ac:dyDescent="0.25">
      <c r="A30800" s="108" t="str">
        <f t="shared" si="482"/>
        <v>EU11_1990_1A3(FU)_NMVOC</v>
      </c>
      <c r="B30800" s="113" t="s">
        <v>221</v>
      </c>
      <c r="C30800" s="113">
        <v>1990</v>
      </c>
      <c r="D30800" s="113" t="s">
        <v>134</v>
      </c>
      <c r="E30800" s="113" t="s">
        <v>123</v>
      </c>
      <c r="F30800" s="113" t="s">
        <v>200</v>
      </c>
      <c r="G30800" s="113">
        <v>311.77535999999998</v>
      </c>
    </row>
    <row r="30801" spans="1:7" x14ac:dyDescent="0.25">
      <c r="A30801" s="108" t="str">
        <f t="shared" si="482"/>
        <v>EU11_1990_1A3(FS)_NMVOC</v>
      </c>
      <c r="B30801" s="113" t="s">
        <v>221</v>
      </c>
      <c r="C30801" s="113">
        <v>1990</v>
      </c>
      <c r="D30801" s="113" t="s">
        <v>132</v>
      </c>
      <c r="E30801" s="113" t="s">
        <v>123</v>
      </c>
      <c r="F30801" s="113" t="s">
        <v>200</v>
      </c>
      <c r="G30801" s="113">
        <v>4220.1980000000003</v>
      </c>
    </row>
    <row r="30802" spans="1:7" x14ac:dyDescent="0.25">
      <c r="A30802" s="108" t="str">
        <f t="shared" si="482"/>
        <v>EU11_1990_1A3(FU)_SOx</v>
      </c>
      <c r="B30802" s="113" t="s">
        <v>221</v>
      </c>
      <c r="C30802" s="113">
        <v>1990</v>
      </c>
      <c r="D30802" s="113" t="s">
        <v>134</v>
      </c>
      <c r="E30802" s="113" t="s">
        <v>201</v>
      </c>
      <c r="F30802" s="113" t="s">
        <v>200</v>
      </c>
      <c r="G30802" s="113">
        <v>27.268682200000001</v>
      </c>
    </row>
    <row r="30803" spans="1:7" x14ac:dyDescent="0.25">
      <c r="A30803" s="108" t="str">
        <f t="shared" si="482"/>
        <v>EU11_1990_1A3(FS)_SOx</v>
      </c>
      <c r="B30803" s="113" t="s">
        <v>221</v>
      </c>
      <c r="C30803" s="113">
        <v>1990</v>
      </c>
      <c r="D30803" s="113" t="s">
        <v>132</v>
      </c>
      <c r="E30803" s="113" t="s">
        <v>201</v>
      </c>
      <c r="F30803" s="113" t="s">
        <v>200</v>
      </c>
      <c r="G30803" s="113">
        <v>483.03500000000003</v>
      </c>
    </row>
    <row r="30804" spans="1:7" x14ac:dyDescent="0.25">
      <c r="A30804" s="108" t="str">
        <f t="shared" si="482"/>
        <v>EU11_1990_1A3(FU)_NH3</v>
      </c>
      <c r="B30804" s="113" t="s">
        <v>221</v>
      </c>
      <c r="C30804" s="113">
        <v>1990</v>
      </c>
      <c r="D30804" s="113" t="s">
        <v>134</v>
      </c>
      <c r="E30804" s="113" t="s">
        <v>124</v>
      </c>
      <c r="F30804" s="113" t="s">
        <v>200</v>
      </c>
      <c r="G30804" s="113">
        <v>1.08900836</v>
      </c>
    </row>
    <row r="30805" spans="1:7" x14ac:dyDescent="0.25">
      <c r="A30805" s="108" t="str">
        <f t="shared" si="482"/>
        <v>EU11_1990_1A3(FS)_NH3</v>
      </c>
      <c r="B30805" s="113" t="s">
        <v>221</v>
      </c>
      <c r="C30805" s="113">
        <v>1990</v>
      </c>
      <c r="D30805" s="113" t="s">
        <v>132</v>
      </c>
      <c r="E30805" s="113" t="s">
        <v>124</v>
      </c>
      <c r="F30805" s="113" t="s">
        <v>200</v>
      </c>
      <c r="G30805" s="113">
        <v>12.726989</v>
      </c>
    </row>
    <row r="30806" spans="1:7" x14ac:dyDescent="0.25">
      <c r="A30806" s="108" t="str">
        <f t="shared" si="482"/>
        <v>EU11_1990_1A3(FU)_PM2.5</v>
      </c>
      <c r="B30806" s="113" t="s">
        <v>221</v>
      </c>
      <c r="C30806" s="113">
        <v>1990</v>
      </c>
      <c r="D30806" s="113" t="s">
        <v>134</v>
      </c>
      <c r="E30806" s="113" t="s">
        <v>203</v>
      </c>
      <c r="F30806" s="113" t="s">
        <v>200</v>
      </c>
      <c r="G30806" s="113">
        <v>32.221158000000003</v>
      </c>
    </row>
    <row r="30807" spans="1:7" x14ac:dyDescent="0.25">
      <c r="A30807" s="108" t="str">
        <f t="shared" si="482"/>
        <v>EU11_1990_1A3(FS)_PM2.5</v>
      </c>
      <c r="B30807" s="113" t="s">
        <v>221</v>
      </c>
      <c r="C30807" s="113">
        <v>1990</v>
      </c>
      <c r="D30807" s="113" t="s">
        <v>132</v>
      </c>
      <c r="E30807" s="113" t="s">
        <v>203</v>
      </c>
      <c r="F30807" s="113" t="s">
        <v>200</v>
      </c>
      <c r="G30807" s="113">
        <v>270.37396000000001</v>
      </c>
    </row>
    <row r="30808" spans="1:7" x14ac:dyDescent="0.25">
      <c r="A30808" s="108" t="str">
        <f t="shared" si="482"/>
        <v>EU11_1990_3D_NOx</v>
      </c>
      <c r="B30808" s="113" t="s">
        <v>221</v>
      </c>
      <c r="C30808" s="113">
        <v>1990</v>
      </c>
      <c r="D30808" s="113" t="s">
        <v>206</v>
      </c>
      <c r="E30808" s="113" t="s">
        <v>199</v>
      </c>
      <c r="F30808" s="113" t="s">
        <v>200</v>
      </c>
      <c r="G30808" s="113">
        <v>604.79106000000002</v>
      </c>
    </row>
    <row r="30809" spans="1:7" x14ac:dyDescent="0.25">
      <c r="A30809" s="108" t="str">
        <f t="shared" si="482"/>
        <v>EU11_1991_NATIONAL TOTAL_NOx</v>
      </c>
      <c r="B30809" s="113" t="s">
        <v>221</v>
      </c>
      <c r="C30809" s="113">
        <v>1991</v>
      </c>
      <c r="D30809" s="113" t="s">
        <v>122</v>
      </c>
      <c r="E30809" s="113" t="s">
        <v>199</v>
      </c>
      <c r="F30809" s="113" t="s">
        <v>200</v>
      </c>
      <c r="G30809" s="113">
        <v>10721.027738787399</v>
      </c>
    </row>
    <row r="30810" spans="1:7" x14ac:dyDescent="0.25">
      <c r="A30810" s="108" t="str">
        <f t="shared" si="482"/>
        <v>EU11_1991_NATIONAL TOTAL_NMVOC</v>
      </c>
      <c r="B30810" s="113" t="s">
        <v>221</v>
      </c>
      <c r="C30810" s="113">
        <v>1991</v>
      </c>
      <c r="D30810" s="113" t="s">
        <v>122</v>
      </c>
      <c r="E30810" s="113" t="s">
        <v>123</v>
      </c>
      <c r="F30810" s="113" t="s">
        <v>200</v>
      </c>
      <c r="G30810" s="113">
        <v>11396.89177285</v>
      </c>
    </row>
    <row r="30811" spans="1:7" x14ac:dyDescent="0.25">
      <c r="A30811" s="108" t="str">
        <f t="shared" si="482"/>
        <v>EU11_1991_NATIONAL TOTAL_SOx</v>
      </c>
      <c r="B30811" s="113" t="s">
        <v>221</v>
      </c>
      <c r="C30811" s="113">
        <v>1991</v>
      </c>
      <c r="D30811" s="113" t="s">
        <v>122</v>
      </c>
      <c r="E30811" s="113" t="s">
        <v>201</v>
      </c>
      <c r="F30811" s="113" t="s">
        <v>200</v>
      </c>
      <c r="G30811" s="113">
        <v>10892.745406276799</v>
      </c>
    </row>
    <row r="30812" spans="1:7" x14ac:dyDescent="0.25">
      <c r="A30812" s="108" t="str">
        <f t="shared" si="482"/>
        <v>EU11_1991_NATIONAL TOTAL_NH3</v>
      </c>
      <c r="B30812" s="113" t="s">
        <v>221</v>
      </c>
      <c r="C30812" s="113">
        <v>1991</v>
      </c>
      <c r="D30812" s="113" t="s">
        <v>122</v>
      </c>
      <c r="E30812" s="113" t="s">
        <v>124</v>
      </c>
      <c r="F30812" s="113" t="s">
        <v>200</v>
      </c>
      <c r="G30812" s="113">
        <v>3267.1920531265</v>
      </c>
    </row>
    <row r="30813" spans="1:7" x14ac:dyDescent="0.25">
      <c r="A30813" s="108" t="str">
        <f t="shared" si="482"/>
        <v>EU11_1991_NATIONAL TOTAL_PM2.5</v>
      </c>
      <c r="B30813" s="113" t="s">
        <v>221</v>
      </c>
      <c r="C30813" s="113">
        <v>1991</v>
      </c>
      <c r="D30813" s="113" t="s">
        <v>122</v>
      </c>
      <c r="E30813" s="113" t="s">
        <v>203</v>
      </c>
      <c r="F30813" s="113" t="s">
        <v>200</v>
      </c>
      <c r="G30813" s="113">
        <v>1502.4151548032501</v>
      </c>
    </row>
    <row r="30814" spans="1:7" x14ac:dyDescent="0.25">
      <c r="A30814" s="108" t="str">
        <f t="shared" si="482"/>
        <v>EU11_1991_NATIONAL TOTAL_Pb</v>
      </c>
      <c r="B30814" s="113" t="s">
        <v>221</v>
      </c>
      <c r="C30814" s="113">
        <v>1991</v>
      </c>
      <c r="D30814" s="113" t="s">
        <v>122</v>
      </c>
      <c r="E30814" s="113" t="s">
        <v>125</v>
      </c>
      <c r="F30814" s="113" t="s">
        <v>200</v>
      </c>
      <c r="G30814" s="113">
        <v>11.592336261227</v>
      </c>
    </row>
    <row r="30815" spans="1:7" x14ac:dyDescent="0.25">
      <c r="A30815" s="108" t="str">
        <f t="shared" si="482"/>
        <v>EU11_1991_NATIONAL TOTAL_Cd</v>
      </c>
      <c r="B30815" s="113" t="s">
        <v>221</v>
      </c>
      <c r="C30815" s="113">
        <v>1991</v>
      </c>
      <c r="D30815" s="113" t="s">
        <v>122</v>
      </c>
      <c r="E30815" s="113" t="s">
        <v>126</v>
      </c>
      <c r="F30815" s="113" t="s">
        <v>200</v>
      </c>
      <c r="G30815" s="113">
        <v>0.10336981172364799</v>
      </c>
    </row>
    <row r="30816" spans="1:7" x14ac:dyDescent="0.25">
      <c r="A30816" s="108" t="str">
        <f t="shared" si="482"/>
        <v>EU11_1991_NATIONAL TOTAL_Hg</v>
      </c>
      <c r="B30816" s="113" t="s">
        <v>221</v>
      </c>
      <c r="C30816" s="113">
        <v>1991</v>
      </c>
      <c r="D30816" s="113" t="s">
        <v>122</v>
      </c>
      <c r="E30816" s="113" t="s">
        <v>127</v>
      </c>
      <c r="F30816" s="113" t="s">
        <v>200</v>
      </c>
      <c r="G30816" s="113">
        <v>9.8248468415699994E-2</v>
      </c>
    </row>
    <row r="30817" spans="1:7" x14ac:dyDescent="0.25">
      <c r="A30817" s="108" t="str">
        <f t="shared" si="482"/>
        <v>EU11_1991_NATIONAL TOTAL_DIOX</v>
      </c>
      <c r="B30817" s="113" t="s">
        <v>221</v>
      </c>
      <c r="C30817" s="113">
        <v>1991</v>
      </c>
      <c r="D30817" s="113" t="s">
        <v>122</v>
      </c>
      <c r="E30817" s="113" t="s">
        <v>128</v>
      </c>
      <c r="F30817" s="113" t="s">
        <v>200</v>
      </c>
      <c r="G30817" s="150">
        <v>5.5163226228755603E-6</v>
      </c>
    </row>
    <row r="30818" spans="1:7" x14ac:dyDescent="0.25">
      <c r="A30818" s="108" t="str">
        <f t="shared" si="482"/>
        <v>EU11_1991_NATIONAL TOTAL_PAH</v>
      </c>
      <c r="B30818" s="113" t="s">
        <v>221</v>
      </c>
      <c r="C30818" s="113">
        <v>1991</v>
      </c>
      <c r="D30818" s="113" t="s">
        <v>122</v>
      </c>
      <c r="E30818" s="113" t="s">
        <v>129</v>
      </c>
      <c r="F30818" s="113" t="s">
        <v>200</v>
      </c>
      <c r="G30818" s="113">
        <v>0.51594956379311996</v>
      </c>
    </row>
    <row r="30819" spans="1:7" x14ac:dyDescent="0.25">
      <c r="A30819" s="108" t="str">
        <f t="shared" si="482"/>
        <v>EU11_1991_NATIONAL TOTAL_HCB</v>
      </c>
      <c r="B30819" s="113" t="s">
        <v>221</v>
      </c>
      <c r="C30819" s="113">
        <v>1991</v>
      </c>
      <c r="D30819" s="113" t="s">
        <v>122</v>
      </c>
      <c r="E30819" s="113" t="s">
        <v>130</v>
      </c>
      <c r="F30819" s="113" t="s">
        <v>200</v>
      </c>
      <c r="G30819" s="113">
        <v>4.9467965785864997E-3</v>
      </c>
    </row>
    <row r="30820" spans="1:7" x14ac:dyDescent="0.25">
      <c r="A30820" s="108" t="str">
        <f t="shared" si="482"/>
        <v>EU11_1991_NATIONAL TOTAL_PCB</v>
      </c>
      <c r="B30820" s="113" t="s">
        <v>221</v>
      </c>
      <c r="C30820" s="113">
        <v>1991</v>
      </c>
      <c r="D30820" s="113" t="s">
        <v>122</v>
      </c>
      <c r="E30820" s="113" t="s">
        <v>259</v>
      </c>
      <c r="F30820" s="113" t="s">
        <v>200</v>
      </c>
      <c r="G30820" s="113">
        <v>5.4548046877337802E-3</v>
      </c>
    </row>
    <row r="30821" spans="1:7" x14ac:dyDescent="0.25">
      <c r="A30821" s="108" t="str">
        <f t="shared" si="482"/>
        <v>EU11_1991_1A3(FU)_NOx</v>
      </c>
      <c r="B30821" s="113" t="s">
        <v>221</v>
      </c>
      <c r="C30821" s="113">
        <v>1991</v>
      </c>
      <c r="D30821" s="113" t="s">
        <v>134</v>
      </c>
      <c r="E30821" s="113" t="s">
        <v>199</v>
      </c>
      <c r="F30821" s="113" t="s">
        <v>200</v>
      </c>
      <c r="G30821" s="113">
        <v>506.95626399999998</v>
      </c>
    </row>
    <row r="30822" spans="1:7" x14ac:dyDescent="0.25">
      <c r="A30822" s="108" t="str">
        <f t="shared" si="482"/>
        <v>EU11_1991_1A3(FS)_NOx</v>
      </c>
      <c r="B30822" s="113" t="s">
        <v>221</v>
      </c>
      <c r="C30822" s="113">
        <v>1991</v>
      </c>
      <c r="D30822" s="113" t="s">
        <v>132</v>
      </c>
      <c r="E30822" s="113" t="s">
        <v>199</v>
      </c>
      <c r="F30822" s="113" t="s">
        <v>200</v>
      </c>
      <c r="G30822" s="113">
        <v>5044.2565000000004</v>
      </c>
    </row>
    <row r="30823" spans="1:7" x14ac:dyDescent="0.25">
      <c r="A30823" s="108" t="str">
        <f t="shared" si="482"/>
        <v>EU11_1991_1A3(FU)_NMVOC</v>
      </c>
      <c r="B30823" s="113" t="s">
        <v>221</v>
      </c>
      <c r="C30823" s="113">
        <v>1991</v>
      </c>
      <c r="D30823" s="113" t="s">
        <v>134</v>
      </c>
      <c r="E30823" s="113" t="s">
        <v>123</v>
      </c>
      <c r="F30823" s="113" t="s">
        <v>200</v>
      </c>
      <c r="G30823" s="113">
        <v>290.71983999999998</v>
      </c>
    </row>
    <row r="30824" spans="1:7" x14ac:dyDescent="0.25">
      <c r="A30824" s="108" t="str">
        <f t="shared" si="482"/>
        <v>EU11_1991_1A3(FS)_NMVOC</v>
      </c>
      <c r="B30824" s="113" t="s">
        <v>221</v>
      </c>
      <c r="C30824" s="113">
        <v>1991</v>
      </c>
      <c r="D30824" s="113" t="s">
        <v>132</v>
      </c>
      <c r="E30824" s="113" t="s">
        <v>123</v>
      </c>
      <c r="F30824" s="113" t="s">
        <v>200</v>
      </c>
      <c r="G30824" s="113">
        <v>3955.7130000000002</v>
      </c>
    </row>
    <row r="30825" spans="1:7" x14ac:dyDescent="0.25">
      <c r="A30825" s="108" t="str">
        <f t="shared" si="482"/>
        <v>EU11_1991_1A3(FU)_SOx</v>
      </c>
      <c r="B30825" s="113" t="s">
        <v>221</v>
      </c>
      <c r="C30825" s="113">
        <v>1991</v>
      </c>
      <c r="D30825" s="113" t="s">
        <v>134</v>
      </c>
      <c r="E30825" s="113" t="s">
        <v>201</v>
      </c>
      <c r="F30825" s="113" t="s">
        <v>200</v>
      </c>
      <c r="G30825" s="113">
        <v>24.985838699999999</v>
      </c>
    </row>
    <row r="30826" spans="1:7" x14ac:dyDescent="0.25">
      <c r="A30826" s="108" t="str">
        <f t="shared" si="482"/>
        <v>EU11_1991_1A3(FS)_SOx</v>
      </c>
      <c r="B30826" s="113" t="s">
        <v>221</v>
      </c>
      <c r="C30826" s="113">
        <v>1991</v>
      </c>
      <c r="D30826" s="113" t="s">
        <v>132</v>
      </c>
      <c r="E30826" s="113" t="s">
        <v>201</v>
      </c>
      <c r="F30826" s="113" t="s">
        <v>200</v>
      </c>
      <c r="G30826" s="113">
        <v>479.76906000000002</v>
      </c>
    </row>
    <row r="30827" spans="1:7" x14ac:dyDescent="0.25">
      <c r="A30827" s="108" t="str">
        <f t="shared" si="482"/>
        <v>EU11_1991_1A3(FU)_NH3</v>
      </c>
      <c r="B30827" s="113" t="s">
        <v>221</v>
      </c>
      <c r="C30827" s="113">
        <v>1991</v>
      </c>
      <c r="D30827" s="113" t="s">
        <v>134</v>
      </c>
      <c r="E30827" s="113" t="s">
        <v>124</v>
      </c>
      <c r="F30827" s="113" t="s">
        <v>200</v>
      </c>
      <c r="G30827" s="113">
        <v>1.3969905199999999</v>
      </c>
    </row>
    <row r="30828" spans="1:7" x14ac:dyDescent="0.25">
      <c r="A30828" s="108" t="str">
        <f t="shared" si="482"/>
        <v>EU11_1991_1A3(FS)_NH3</v>
      </c>
      <c r="B30828" s="113" t="s">
        <v>221</v>
      </c>
      <c r="C30828" s="113">
        <v>1991</v>
      </c>
      <c r="D30828" s="113" t="s">
        <v>132</v>
      </c>
      <c r="E30828" s="113" t="s">
        <v>124</v>
      </c>
      <c r="F30828" s="113" t="s">
        <v>200</v>
      </c>
      <c r="G30828" s="113">
        <v>15.704097000000001</v>
      </c>
    </row>
    <row r="30829" spans="1:7" x14ac:dyDescent="0.25">
      <c r="A30829" s="108" t="str">
        <f t="shared" si="482"/>
        <v>EU11_1991_1A3(FU)_PM2.5</v>
      </c>
      <c r="B30829" s="113" t="s">
        <v>221</v>
      </c>
      <c r="C30829" s="113">
        <v>1991</v>
      </c>
      <c r="D30829" s="113" t="s">
        <v>134</v>
      </c>
      <c r="E30829" s="113" t="s">
        <v>203</v>
      </c>
      <c r="F30829" s="113" t="s">
        <v>200</v>
      </c>
      <c r="G30829" s="113">
        <v>31.240314000000001</v>
      </c>
    </row>
    <row r="30830" spans="1:7" x14ac:dyDescent="0.25">
      <c r="A30830" s="108" t="str">
        <f t="shared" si="482"/>
        <v>EU11_1991_1A3(FS)_PM2.5</v>
      </c>
      <c r="B30830" s="113" t="s">
        <v>221</v>
      </c>
      <c r="C30830" s="113">
        <v>1991</v>
      </c>
      <c r="D30830" s="113" t="s">
        <v>132</v>
      </c>
      <c r="E30830" s="113" t="s">
        <v>203</v>
      </c>
      <c r="F30830" s="113" t="s">
        <v>200</v>
      </c>
      <c r="G30830" s="113">
        <v>274.10500999999999</v>
      </c>
    </row>
    <row r="30831" spans="1:7" x14ac:dyDescent="0.25">
      <c r="A30831" s="108" t="str">
        <f t="shared" si="482"/>
        <v>EU11_1991_3D_NOx</v>
      </c>
      <c r="B30831" s="113" t="s">
        <v>221</v>
      </c>
      <c r="C30831" s="113">
        <v>1991</v>
      </c>
      <c r="D30831" s="113" t="s">
        <v>206</v>
      </c>
      <c r="E30831" s="113" t="s">
        <v>199</v>
      </c>
      <c r="F30831" s="113" t="s">
        <v>200</v>
      </c>
      <c r="G30831" s="113">
        <v>592.45168000000001</v>
      </c>
    </row>
    <row r="30832" spans="1:7" x14ac:dyDescent="0.25">
      <c r="A30832" s="108" t="str">
        <f t="shared" si="482"/>
        <v>EU11_1992_NATIONAL TOTAL_NOx</v>
      </c>
      <c r="B30832" s="113" t="s">
        <v>221</v>
      </c>
      <c r="C30832" s="113">
        <v>1992</v>
      </c>
      <c r="D30832" s="113" t="s">
        <v>122</v>
      </c>
      <c r="E30832" s="113" t="s">
        <v>199</v>
      </c>
      <c r="F30832" s="113" t="s">
        <v>200</v>
      </c>
      <c r="G30832" s="113">
        <v>10589.2508650041</v>
      </c>
    </row>
    <row r="30833" spans="1:7" x14ac:dyDescent="0.25">
      <c r="A30833" s="108" t="str">
        <f t="shared" si="482"/>
        <v>EU11_1992_NATIONAL TOTAL_NMVOC</v>
      </c>
      <c r="B30833" s="113" t="s">
        <v>221</v>
      </c>
      <c r="C30833" s="113">
        <v>1992</v>
      </c>
      <c r="D30833" s="113" t="s">
        <v>122</v>
      </c>
      <c r="E30833" s="113" t="s">
        <v>123</v>
      </c>
      <c r="F30833" s="113" t="s">
        <v>200</v>
      </c>
      <c r="G30833" s="113">
        <v>11012.930558210001</v>
      </c>
    </row>
    <row r="30834" spans="1:7" x14ac:dyDescent="0.25">
      <c r="A30834" s="108" t="str">
        <f t="shared" si="482"/>
        <v>EU11_1992_NATIONAL TOTAL_SOx</v>
      </c>
      <c r="B30834" s="113" t="s">
        <v>221</v>
      </c>
      <c r="C30834" s="113">
        <v>1992</v>
      </c>
      <c r="D30834" s="113" t="s">
        <v>122</v>
      </c>
      <c r="E30834" s="113" t="s">
        <v>201</v>
      </c>
      <c r="F30834" s="113" t="s">
        <v>200</v>
      </c>
      <c r="G30834" s="113">
        <v>9884.3230119440304</v>
      </c>
    </row>
    <row r="30835" spans="1:7" x14ac:dyDescent="0.25">
      <c r="A30835" s="108" t="str">
        <f t="shared" si="482"/>
        <v>EU11_1992_NATIONAL TOTAL_NH3</v>
      </c>
      <c r="B30835" s="113" t="s">
        <v>221</v>
      </c>
      <c r="C30835" s="113">
        <v>1992</v>
      </c>
      <c r="D30835" s="113" t="s">
        <v>122</v>
      </c>
      <c r="E30835" s="113" t="s">
        <v>124</v>
      </c>
      <c r="F30835" s="113" t="s">
        <v>200</v>
      </c>
      <c r="G30835" s="113">
        <v>3175.9971714735002</v>
      </c>
    </row>
    <row r="30836" spans="1:7" x14ac:dyDescent="0.25">
      <c r="A30836" s="108" t="str">
        <f t="shared" si="482"/>
        <v>EU11_1992_NATIONAL TOTAL_PM2.5</v>
      </c>
      <c r="B30836" s="113" t="s">
        <v>221</v>
      </c>
      <c r="C30836" s="113">
        <v>1992</v>
      </c>
      <c r="D30836" s="113" t="s">
        <v>122</v>
      </c>
      <c r="E30836" s="113" t="s">
        <v>203</v>
      </c>
      <c r="F30836" s="113" t="s">
        <v>200</v>
      </c>
      <c r="G30836" s="113">
        <v>1453.09220316554</v>
      </c>
    </row>
    <row r="30837" spans="1:7" x14ac:dyDescent="0.25">
      <c r="A30837" s="108" t="str">
        <f t="shared" si="482"/>
        <v>EU11_1992_NATIONAL TOTAL_Pb</v>
      </c>
      <c r="B30837" s="113" t="s">
        <v>221</v>
      </c>
      <c r="C30837" s="113">
        <v>1992</v>
      </c>
      <c r="D30837" s="113" t="s">
        <v>122</v>
      </c>
      <c r="E30837" s="113" t="s">
        <v>125</v>
      </c>
      <c r="F30837" s="113" t="s">
        <v>200</v>
      </c>
      <c r="G30837" s="113">
        <v>8.9472632599355002</v>
      </c>
    </row>
    <row r="30838" spans="1:7" x14ac:dyDescent="0.25">
      <c r="A30838" s="108" t="str">
        <f t="shared" si="482"/>
        <v>EU11_1992_NATIONAL TOTAL_Cd</v>
      </c>
      <c r="B30838" s="113" t="s">
        <v>221</v>
      </c>
      <c r="C30838" s="113">
        <v>1992</v>
      </c>
      <c r="D30838" s="113" t="s">
        <v>122</v>
      </c>
      <c r="E30838" s="113" t="s">
        <v>126</v>
      </c>
      <c r="F30838" s="113" t="s">
        <v>200</v>
      </c>
      <c r="G30838" s="113">
        <v>9.8067309518366799E-2</v>
      </c>
    </row>
    <row r="30839" spans="1:7" x14ac:dyDescent="0.25">
      <c r="A30839" s="108" t="str">
        <f t="shared" si="482"/>
        <v>EU11_1992_NATIONAL TOTAL_Hg</v>
      </c>
      <c r="B30839" s="113" t="s">
        <v>221</v>
      </c>
      <c r="C30839" s="113">
        <v>1992</v>
      </c>
      <c r="D30839" s="113" t="s">
        <v>122</v>
      </c>
      <c r="E30839" s="113" t="s">
        <v>127</v>
      </c>
      <c r="F30839" s="113" t="s">
        <v>200</v>
      </c>
      <c r="G30839" s="113">
        <v>9.2337910149000002E-2</v>
      </c>
    </row>
    <row r="30840" spans="1:7" x14ac:dyDescent="0.25">
      <c r="A30840" s="108" t="str">
        <f t="shared" si="482"/>
        <v>EU11_1992_NATIONAL TOTAL_DIOX</v>
      </c>
      <c r="B30840" s="113" t="s">
        <v>221</v>
      </c>
      <c r="C30840" s="113">
        <v>1992</v>
      </c>
      <c r="D30840" s="113" t="s">
        <v>122</v>
      </c>
      <c r="E30840" s="113" t="s">
        <v>128</v>
      </c>
      <c r="F30840" s="113" t="s">
        <v>200</v>
      </c>
      <c r="G30840" s="150">
        <v>5.2695081926835803E-6</v>
      </c>
    </row>
    <row r="30841" spans="1:7" x14ac:dyDescent="0.25">
      <c r="A30841" s="108" t="str">
        <f t="shared" si="482"/>
        <v>EU11_1992_NATIONAL TOTAL_PAH</v>
      </c>
      <c r="B30841" s="113" t="s">
        <v>221</v>
      </c>
      <c r="C30841" s="113">
        <v>1992</v>
      </c>
      <c r="D30841" s="113" t="s">
        <v>122</v>
      </c>
      <c r="E30841" s="113" t="s">
        <v>129</v>
      </c>
      <c r="F30841" s="113" t="s">
        <v>200</v>
      </c>
      <c r="G30841" s="113">
        <v>0.47075738177056797</v>
      </c>
    </row>
    <row r="30842" spans="1:7" x14ac:dyDescent="0.25">
      <c r="A30842" s="108" t="str">
        <f t="shared" si="482"/>
        <v>EU11_1992_NATIONAL TOTAL_HCB</v>
      </c>
      <c r="B30842" s="113" t="s">
        <v>221</v>
      </c>
      <c r="C30842" s="113">
        <v>1992</v>
      </c>
      <c r="D30842" s="113" t="s">
        <v>122</v>
      </c>
      <c r="E30842" s="113" t="s">
        <v>130</v>
      </c>
      <c r="F30842" s="113" t="s">
        <v>200</v>
      </c>
      <c r="G30842" s="113">
        <v>4.8482693242804997E-3</v>
      </c>
    </row>
    <row r="30843" spans="1:7" x14ac:dyDescent="0.25">
      <c r="A30843" s="108" t="str">
        <f t="shared" si="482"/>
        <v>EU11_1992_NATIONAL TOTAL_PCB</v>
      </c>
      <c r="B30843" s="113" t="s">
        <v>221</v>
      </c>
      <c r="C30843" s="113">
        <v>1992</v>
      </c>
      <c r="D30843" s="113" t="s">
        <v>122</v>
      </c>
      <c r="E30843" s="113" t="s">
        <v>259</v>
      </c>
      <c r="F30843" s="113" t="s">
        <v>200</v>
      </c>
      <c r="G30843" s="113">
        <v>5.36904317951571E-3</v>
      </c>
    </row>
    <row r="30844" spans="1:7" x14ac:dyDescent="0.25">
      <c r="A30844" s="108" t="str">
        <f t="shared" si="482"/>
        <v>EU11_1992_1A3(FU)_NOx</v>
      </c>
      <c r="B30844" s="113" t="s">
        <v>221</v>
      </c>
      <c r="C30844" s="113">
        <v>1992</v>
      </c>
      <c r="D30844" s="113" t="s">
        <v>134</v>
      </c>
      <c r="E30844" s="113" t="s">
        <v>199</v>
      </c>
      <c r="F30844" s="113" t="s">
        <v>200</v>
      </c>
      <c r="G30844" s="113">
        <v>503.76657899999998</v>
      </c>
    </row>
    <row r="30845" spans="1:7" x14ac:dyDescent="0.25">
      <c r="A30845" s="108" t="str">
        <f t="shared" si="482"/>
        <v>EU11_1992_1A3(FS)_NOx</v>
      </c>
      <c r="B30845" s="113" t="s">
        <v>221</v>
      </c>
      <c r="C30845" s="113">
        <v>1992</v>
      </c>
      <c r="D30845" s="113" t="s">
        <v>132</v>
      </c>
      <c r="E30845" s="113" t="s">
        <v>199</v>
      </c>
      <c r="F30845" s="113" t="s">
        <v>200</v>
      </c>
      <c r="G30845" s="113">
        <v>5179.3816999999999</v>
      </c>
    </row>
    <row r="30846" spans="1:7" x14ac:dyDescent="0.25">
      <c r="A30846" s="108" t="str">
        <f t="shared" si="482"/>
        <v>EU11_1992_1A3(FU)_NMVOC</v>
      </c>
      <c r="B30846" s="113" t="s">
        <v>221</v>
      </c>
      <c r="C30846" s="113">
        <v>1992</v>
      </c>
      <c r="D30846" s="113" t="s">
        <v>134</v>
      </c>
      <c r="E30846" s="113" t="s">
        <v>123</v>
      </c>
      <c r="F30846" s="113" t="s">
        <v>200</v>
      </c>
      <c r="G30846" s="113">
        <v>277.32729</v>
      </c>
    </row>
    <row r="30847" spans="1:7" x14ac:dyDescent="0.25">
      <c r="A30847" s="108" t="str">
        <f t="shared" si="482"/>
        <v>EU11_1992_1A3(FS)_NMVOC</v>
      </c>
      <c r="B30847" s="113" t="s">
        <v>221</v>
      </c>
      <c r="C30847" s="113">
        <v>1992</v>
      </c>
      <c r="D30847" s="113" t="s">
        <v>132</v>
      </c>
      <c r="E30847" s="113" t="s">
        <v>123</v>
      </c>
      <c r="F30847" s="113" t="s">
        <v>200</v>
      </c>
      <c r="G30847" s="113">
        <v>3852.7330000000002</v>
      </c>
    </row>
    <row r="30848" spans="1:7" x14ac:dyDescent="0.25">
      <c r="A30848" s="108" t="str">
        <f t="shared" si="482"/>
        <v>EU11_1992_1A3(FU)_SOx</v>
      </c>
      <c r="B30848" s="113" t="s">
        <v>221</v>
      </c>
      <c r="C30848" s="113">
        <v>1992</v>
      </c>
      <c r="D30848" s="113" t="s">
        <v>134</v>
      </c>
      <c r="E30848" s="113" t="s">
        <v>201</v>
      </c>
      <c r="F30848" s="113" t="s">
        <v>200</v>
      </c>
      <c r="G30848" s="113">
        <v>26.066742999999999</v>
      </c>
    </row>
    <row r="30849" spans="1:7" x14ac:dyDescent="0.25">
      <c r="A30849" s="108" t="str">
        <f t="shared" si="482"/>
        <v>EU11_1992_1A3(FS)_SOx</v>
      </c>
      <c r="B30849" s="113" t="s">
        <v>221</v>
      </c>
      <c r="C30849" s="113">
        <v>1992</v>
      </c>
      <c r="D30849" s="113" t="s">
        <v>132</v>
      </c>
      <c r="E30849" s="113" t="s">
        <v>201</v>
      </c>
      <c r="F30849" s="113" t="s">
        <v>200</v>
      </c>
      <c r="G30849" s="113">
        <v>501.17914000000002</v>
      </c>
    </row>
    <row r="30850" spans="1:7" x14ac:dyDescent="0.25">
      <c r="A30850" s="108" t="str">
        <f t="shared" si="482"/>
        <v>EU11_1992_1A3(FU)_NH3</v>
      </c>
      <c r="B30850" s="113" t="s">
        <v>221</v>
      </c>
      <c r="C30850" s="113">
        <v>1992</v>
      </c>
      <c r="D30850" s="113" t="s">
        <v>134</v>
      </c>
      <c r="E30850" s="113" t="s">
        <v>124</v>
      </c>
      <c r="F30850" s="113" t="s">
        <v>200</v>
      </c>
      <c r="G30850" s="113">
        <v>1.8313855800000001</v>
      </c>
    </row>
    <row r="30851" spans="1:7" x14ac:dyDescent="0.25">
      <c r="A30851" s="108" t="str">
        <f t="shared" si="482"/>
        <v>EU11_1992_1A3(FS)_NH3</v>
      </c>
      <c r="B30851" s="113" t="s">
        <v>221</v>
      </c>
      <c r="C30851" s="113">
        <v>1992</v>
      </c>
      <c r="D30851" s="113" t="s">
        <v>132</v>
      </c>
      <c r="E30851" s="113" t="s">
        <v>124</v>
      </c>
      <c r="F30851" s="113" t="s">
        <v>200</v>
      </c>
      <c r="G30851" s="113">
        <v>20.282589000000002</v>
      </c>
    </row>
    <row r="30852" spans="1:7" x14ac:dyDescent="0.25">
      <c r="A30852" s="108" t="str">
        <f t="shared" si="482"/>
        <v>EU11_1992_1A3(FU)_PM2.5</v>
      </c>
      <c r="B30852" s="113" t="s">
        <v>221</v>
      </c>
      <c r="C30852" s="113">
        <v>1992</v>
      </c>
      <c r="D30852" s="113" t="s">
        <v>134</v>
      </c>
      <c r="E30852" s="113" t="s">
        <v>203</v>
      </c>
      <c r="F30852" s="113" t="s">
        <v>200</v>
      </c>
      <c r="G30852" s="113">
        <v>30.389163</v>
      </c>
    </row>
    <row r="30853" spans="1:7" x14ac:dyDescent="0.25">
      <c r="A30853" s="108" t="str">
        <f t="shared" si="482"/>
        <v>EU11_1992_1A3(FS)_PM2.5</v>
      </c>
      <c r="B30853" s="113" t="s">
        <v>221</v>
      </c>
      <c r="C30853" s="113">
        <v>1992</v>
      </c>
      <c r="D30853" s="113" t="s">
        <v>132</v>
      </c>
      <c r="E30853" s="113" t="s">
        <v>203</v>
      </c>
      <c r="F30853" s="113" t="s">
        <v>200</v>
      </c>
      <c r="G30853" s="113">
        <v>276.21003000000002</v>
      </c>
    </row>
    <row r="30854" spans="1:7" x14ac:dyDescent="0.25">
      <c r="A30854" s="108" t="str">
        <f t="shared" si="482"/>
        <v>EU11_1992_3D_NOx</v>
      </c>
      <c r="B30854" s="113" t="s">
        <v>221</v>
      </c>
      <c r="C30854" s="113">
        <v>1992</v>
      </c>
      <c r="D30854" s="113" t="s">
        <v>206</v>
      </c>
      <c r="E30854" s="113" t="s">
        <v>199</v>
      </c>
      <c r="F30854" s="113" t="s">
        <v>200</v>
      </c>
      <c r="G30854" s="113">
        <v>580.84411</v>
      </c>
    </row>
    <row r="30855" spans="1:7" x14ac:dyDescent="0.25">
      <c r="A30855" s="108" t="str">
        <f t="shared" ref="A30855:A30918" si="483">CONCATENATE(B30855,"_",C30855,"_",D30855,"_",E30855)</f>
        <v>EU11_1993_NATIONAL TOTAL_NOx</v>
      </c>
      <c r="B30855" s="113" t="s">
        <v>221</v>
      </c>
      <c r="C30855" s="113">
        <v>1993</v>
      </c>
      <c r="D30855" s="113" t="s">
        <v>122</v>
      </c>
      <c r="E30855" s="113" t="s">
        <v>199</v>
      </c>
      <c r="F30855" s="113" t="s">
        <v>200</v>
      </c>
      <c r="G30855" s="113">
        <v>10154.1067895046</v>
      </c>
    </row>
    <row r="30856" spans="1:7" x14ac:dyDescent="0.25">
      <c r="A30856" s="108" t="str">
        <f t="shared" si="483"/>
        <v>EU11_1993_NATIONAL TOTAL_NMVOC</v>
      </c>
      <c r="B30856" s="113" t="s">
        <v>221</v>
      </c>
      <c r="C30856" s="113">
        <v>1993</v>
      </c>
      <c r="D30856" s="113" t="s">
        <v>122</v>
      </c>
      <c r="E30856" s="113" t="s">
        <v>123</v>
      </c>
      <c r="F30856" s="113" t="s">
        <v>200</v>
      </c>
      <c r="G30856" s="113">
        <v>10553.00879295</v>
      </c>
    </row>
    <row r="30857" spans="1:7" x14ac:dyDescent="0.25">
      <c r="A30857" s="108" t="str">
        <f t="shared" si="483"/>
        <v>EU11_1993_NATIONAL TOTAL_SOx</v>
      </c>
      <c r="B30857" s="113" t="s">
        <v>221</v>
      </c>
      <c r="C30857" s="113">
        <v>1993</v>
      </c>
      <c r="D30857" s="113" t="s">
        <v>122</v>
      </c>
      <c r="E30857" s="113" t="s">
        <v>201</v>
      </c>
      <c r="F30857" s="113" t="s">
        <v>200</v>
      </c>
      <c r="G30857" s="113">
        <v>9039.9369618109704</v>
      </c>
    </row>
    <row r="30858" spans="1:7" x14ac:dyDescent="0.25">
      <c r="A30858" s="108" t="str">
        <f t="shared" si="483"/>
        <v>EU11_1993_NATIONAL TOTAL_NH3</v>
      </c>
      <c r="B30858" s="113" t="s">
        <v>221</v>
      </c>
      <c r="C30858" s="113">
        <v>1993</v>
      </c>
      <c r="D30858" s="113" t="s">
        <v>122</v>
      </c>
      <c r="E30858" s="113" t="s">
        <v>124</v>
      </c>
      <c r="F30858" s="113" t="s">
        <v>200</v>
      </c>
      <c r="G30858" s="113">
        <v>3145.5116469374998</v>
      </c>
    </row>
    <row r="30859" spans="1:7" x14ac:dyDescent="0.25">
      <c r="A30859" s="108" t="str">
        <f t="shared" si="483"/>
        <v>EU11_1993_NATIONAL TOTAL_PM2.5</v>
      </c>
      <c r="B30859" s="113" t="s">
        <v>221</v>
      </c>
      <c r="C30859" s="113">
        <v>1993</v>
      </c>
      <c r="D30859" s="113" t="s">
        <v>122</v>
      </c>
      <c r="E30859" s="113" t="s">
        <v>203</v>
      </c>
      <c r="F30859" s="113" t="s">
        <v>200</v>
      </c>
      <c r="G30859" s="113">
        <v>1423.0167700479001</v>
      </c>
    </row>
    <row r="30860" spans="1:7" x14ac:dyDescent="0.25">
      <c r="A30860" s="108" t="str">
        <f t="shared" si="483"/>
        <v>EU11_1993_NATIONAL TOTAL_Pb</v>
      </c>
      <c r="B30860" s="113" t="s">
        <v>221</v>
      </c>
      <c r="C30860" s="113">
        <v>1993</v>
      </c>
      <c r="D30860" s="113" t="s">
        <v>122</v>
      </c>
      <c r="E30860" s="113" t="s">
        <v>125</v>
      </c>
      <c r="F30860" s="113" t="s">
        <v>200</v>
      </c>
      <c r="G30860" s="113">
        <v>7.9983148216981101</v>
      </c>
    </row>
    <row r="30861" spans="1:7" x14ac:dyDescent="0.25">
      <c r="A30861" s="108" t="str">
        <f t="shared" si="483"/>
        <v>EU11_1993_NATIONAL TOTAL_Cd</v>
      </c>
      <c r="B30861" s="113" t="s">
        <v>221</v>
      </c>
      <c r="C30861" s="113">
        <v>1993</v>
      </c>
      <c r="D30861" s="113" t="s">
        <v>122</v>
      </c>
      <c r="E30861" s="113" t="s">
        <v>126</v>
      </c>
      <c r="F30861" s="113" t="s">
        <v>200</v>
      </c>
      <c r="G30861" s="113">
        <v>9.1253468717491099E-2</v>
      </c>
    </row>
    <row r="30862" spans="1:7" x14ac:dyDescent="0.25">
      <c r="A30862" s="108" t="str">
        <f t="shared" si="483"/>
        <v>EU11_1993_NATIONAL TOTAL_Hg</v>
      </c>
      <c r="B30862" s="113" t="s">
        <v>221</v>
      </c>
      <c r="C30862" s="113">
        <v>1993</v>
      </c>
      <c r="D30862" s="113" t="s">
        <v>122</v>
      </c>
      <c r="E30862" s="113" t="s">
        <v>127</v>
      </c>
      <c r="F30862" s="113" t="s">
        <v>200</v>
      </c>
      <c r="G30862" s="113">
        <v>8.3477497818299898E-2</v>
      </c>
    </row>
    <row r="30863" spans="1:7" x14ac:dyDescent="0.25">
      <c r="A30863" s="108" t="str">
        <f t="shared" si="483"/>
        <v>EU11_1993_NATIONAL TOTAL_DIOX</v>
      </c>
      <c r="B30863" s="113" t="s">
        <v>221</v>
      </c>
      <c r="C30863" s="113">
        <v>1993</v>
      </c>
      <c r="D30863" s="113" t="s">
        <v>122</v>
      </c>
      <c r="E30863" s="113" t="s">
        <v>128</v>
      </c>
      <c r="F30863" s="113" t="s">
        <v>200</v>
      </c>
      <c r="G30863" s="150">
        <v>4.9994644385122001E-6</v>
      </c>
    </row>
    <row r="30864" spans="1:7" x14ac:dyDescent="0.25">
      <c r="A30864" s="108" t="str">
        <f t="shared" si="483"/>
        <v>EU11_1993_NATIONAL TOTAL_PAH</v>
      </c>
      <c r="B30864" s="113" t="s">
        <v>221</v>
      </c>
      <c r="C30864" s="113">
        <v>1993</v>
      </c>
      <c r="D30864" s="113" t="s">
        <v>122</v>
      </c>
      <c r="E30864" s="113" t="s">
        <v>129</v>
      </c>
      <c r="F30864" s="113" t="s">
        <v>200</v>
      </c>
      <c r="G30864" s="113">
        <v>0.439697415759014</v>
      </c>
    </row>
    <row r="30865" spans="1:7" x14ac:dyDescent="0.25">
      <c r="A30865" s="108" t="str">
        <f t="shared" si="483"/>
        <v>EU11_1993_NATIONAL TOTAL_HCB</v>
      </c>
      <c r="B30865" s="113" t="s">
        <v>221</v>
      </c>
      <c r="C30865" s="113">
        <v>1993</v>
      </c>
      <c r="D30865" s="113" t="s">
        <v>122</v>
      </c>
      <c r="E30865" s="113" t="s">
        <v>130</v>
      </c>
      <c r="F30865" s="113" t="s">
        <v>200</v>
      </c>
      <c r="G30865" s="113">
        <v>3.5534562263801E-3</v>
      </c>
    </row>
    <row r="30866" spans="1:7" x14ac:dyDescent="0.25">
      <c r="A30866" s="108" t="str">
        <f t="shared" si="483"/>
        <v>EU11_1993_NATIONAL TOTAL_PCB</v>
      </c>
      <c r="B30866" s="113" t="s">
        <v>221</v>
      </c>
      <c r="C30866" s="113">
        <v>1993</v>
      </c>
      <c r="D30866" s="113" t="s">
        <v>122</v>
      </c>
      <c r="E30866" s="113" t="s">
        <v>259</v>
      </c>
      <c r="F30866" s="113" t="s">
        <v>200</v>
      </c>
      <c r="G30866" s="113">
        <v>5.3477448688871599E-3</v>
      </c>
    </row>
    <row r="30867" spans="1:7" x14ac:dyDescent="0.25">
      <c r="A30867" s="108" t="str">
        <f t="shared" si="483"/>
        <v>EU11_1993_1A3(FU)_NOx</v>
      </c>
      <c r="B30867" s="113" t="s">
        <v>221</v>
      </c>
      <c r="C30867" s="113">
        <v>1993</v>
      </c>
      <c r="D30867" s="113" t="s">
        <v>134</v>
      </c>
      <c r="E30867" s="113" t="s">
        <v>199</v>
      </c>
      <c r="F30867" s="113" t="s">
        <v>200</v>
      </c>
      <c r="G30867" s="113">
        <v>478.74102800000003</v>
      </c>
    </row>
    <row r="30868" spans="1:7" x14ac:dyDescent="0.25">
      <c r="A30868" s="108" t="str">
        <f t="shared" si="483"/>
        <v>EU11_1993_1A3(FS)_NOx</v>
      </c>
      <c r="B30868" s="113" t="s">
        <v>221</v>
      </c>
      <c r="C30868" s="113">
        <v>1993</v>
      </c>
      <c r="D30868" s="113" t="s">
        <v>132</v>
      </c>
      <c r="E30868" s="113" t="s">
        <v>199</v>
      </c>
      <c r="F30868" s="113" t="s">
        <v>200</v>
      </c>
      <c r="G30868" s="113">
        <v>5044.6689999999999</v>
      </c>
    </row>
    <row r="30869" spans="1:7" x14ac:dyDescent="0.25">
      <c r="A30869" s="108" t="str">
        <f t="shared" si="483"/>
        <v>EU11_1993_1A3(FU)_NMVOC</v>
      </c>
      <c r="B30869" s="113" t="s">
        <v>221</v>
      </c>
      <c r="C30869" s="113">
        <v>1993</v>
      </c>
      <c r="D30869" s="113" t="s">
        <v>134</v>
      </c>
      <c r="E30869" s="113" t="s">
        <v>123</v>
      </c>
      <c r="F30869" s="113" t="s">
        <v>200</v>
      </c>
      <c r="G30869" s="113">
        <v>253.55189999999999</v>
      </c>
    </row>
    <row r="30870" spans="1:7" x14ac:dyDescent="0.25">
      <c r="A30870" s="108" t="str">
        <f t="shared" si="483"/>
        <v>EU11_1993_1A3(FS)_NMVOC</v>
      </c>
      <c r="B30870" s="113" t="s">
        <v>221</v>
      </c>
      <c r="C30870" s="113">
        <v>1993</v>
      </c>
      <c r="D30870" s="113" t="s">
        <v>132</v>
      </c>
      <c r="E30870" s="113" t="s">
        <v>123</v>
      </c>
      <c r="F30870" s="113" t="s">
        <v>200</v>
      </c>
      <c r="G30870" s="113">
        <v>3607.433</v>
      </c>
    </row>
    <row r="30871" spans="1:7" x14ac:dyDescent="0.25">
      <c r="A30871" s="108" t="str">
        <f t="shared" si="483"/>
        <v>EU11_1993_1A3(FU)_SOx</v>
      </c>
      <c r="B30871" s="113" t="s">
        <v>221</v>
      </c>
      <c r="C30871" s="113">
        <v>1993</v>
      </c>
      <c r="D30871" s="113" t="s">
        <v>134</v>
      </c>
      <c r="E30871" s="113" t="s">
        <v>201</v>
      </c>
      <c r="F30871" s="113" t="s">
        <v>200</v>
      </c>
      <c r="G30871" s="113">
        <v>26.183734000000001</v>
      </c>
    </row>
    <row r="30872" spans="1:7" x14ac:dyDescent="0.25">
      <c r="A30872" s="108" t="str">
        <f t="shared" si="483"/>
        <v>EU11_1993_1A3(FS)_SOx</v>
      </c>
      <c r="B30872" s="113" t="s">
        <v>221</v>
      </c>
      <c r="C30872" s="113">
        <v>1993</v>
      </c>
      <c r="D30872" s="113" t="s">
        <v>132</v>
      </c>
      <c r="E30872" s="113" t="s">
        <v>201</v>
      </c>
      <c r="F30872" s="113" t="s">
        <v>200</v>
      </c>
      <c r="G30872" s="113">
        <v>503.24308000000002</v>
      </c>
    </row>
    <row r="30873" spans="1:7" x14ac:dyDescent="0.25">
      <c r="A30873" s="108" t="str">
        <f t="shared" si="483"/>
        <v>EU11_1993_1A3(FU)_NH3</v>
      </c>
      <c r="B30873" s="113" t="s">
        <v>221</v>
      </c>
      <c r="C30873" s="113">
        <v>1993</v>
      </c>
      <c r="D30873" s="113" t="s">
        <v>134</v>
      </c>
      <c r="E30873" s="113" t="s">
        <v>124</v>
      </c>
      <c r="F30873" s="113" t="s">
        <v>200</v>
      </c>
      <c r="G30873" s="113">
        <v>2.2966697599999999</v>
      </c>
    </row>
    <row r="30874" spans="1:7" x14ac:dyDescent="0.25">
      <c r="A30874" s="108" t="str">
        <f t="shared" si="483"/>
        <v>EU11_1993_1A3(FS)_NH3</v>
      </c>
      <c r="B30874" s="113" t="s">
        <v>221</v>
      </c>
      <c r="C30874" s="113">
        <v>1993</v>
      </c>
      <c r="D30874" s="113" t="s">
        <v>132</v>
      </c>
      <c r="E30874" s="113" t="s">
        <v>124</v>
      </c>
      <c r="F30874" s="113" t="s">
        <v>200</v>
      </c>
      <c r="G30874" s="113">
        <v>26.838659</v>
      </c>
    </row>
    <row r="30875" spans="1:7" x14ac:dyDescent="0.25">
      <c r="A30875" s="108" t="str">
        <f t="shared" si="483"/>
        <v>EU11_1993_1A3(FU)_PM2.5</v>
      </c>
      <c r="B30875" s="113" t="s">
        <v>221</v>
      </c>
      <c r="C30875" s="113">
        <v>1993</v>
      </c>
      <c r="D30875" s="113" t="s">
        <v>134</v>
      </c>
      <c r="E30875" s="113" t="s">
        <v>203</v>
      </c>
      <c r="F30875" s="113" t="s">
        <v>200</v>
      </c>
      <c r="G30875" s="113">
        <v>28.828602</v>
      </c>
    </row>
    <row r="30876" spans="1:7" x14ac:dyDescent="0.25">
      <c r="A30876" s="108" t="str">
        <f t="shared" si="483"/>
        <v>EU11_1993_1A3(FS)_PM2.5</v>
      </c>
      <c r="B30876" s="113" t="s">
        <v>221</v>
      </c>
      <c r="C30876" s="113">
        <v>1993</v>
      </c>
      <c r="D30876" s="113" t="s">
        <v>132</v>
      </c>
      <c r="E30876" s="113" t="s">
        <v>203</v>
      </c>
      <c r="F30876" s="113" t="s">
        <v>200</v>
      </c>
      <c r="G30876" s="113">
        <v>277.23863999999998</v>
      </c>
    </row>
    <row r="30877" spans="1:7" x14ac:dyDescent="0.25">
      <c r="A30877" s="108" t="str">
        <f t="shared" si="483"/>
        <v>EU11_1993_3D_NOx</v>
      </c>
      <c r="B30877" s="113" t="s">
        <v>221</v>
      </c>
      <c r="C30877" s="113">
        <v>1993</v>
      </c>
      <c r="D30877" s="113" t="s">
        <v>206</v>
      </c>
      <c r="E30877" s="113" t="s">
        <v>199</v>
      </c>
      <c r="F30877" s="113" t="s">
        <v>200</v>
      </c>
      <c r="G30877" s="113">
        <v>559.87088000000006</v>
      </c>
    </row>
    <row r="30878" spans="1:7" x14ac:dyDescent="0.25">
      <c r="A30878" s="108" t="str">
        <f t="shared" si="483"/>
        <v>EU11_1994_NATIONAL TOTAL_NOx</v>
      </c>
      <c r="B30878" s="113" t="s">
        <v>221</v>
      </c>
      <c r="C30878" s="113">
        <v>1994</v>
      </c>
      <c r="D30878" s="113" t="s">
        <v>122</v>
      </c>
      <c r="E30878" s="113" t="s">
        <v>199</v>
      </c>
      <c r="F30878" s="113" t="s">
        <v>200</v>
      </c>
      <c r="G30878" s="113">
        <v>9814.5822137761206</v>
      </c>
    </row>
    <row r="30879" spans="1:7" x14ac:dyDescent="0.25">
      <c r="A30879" s="108" t="str">
        <f t="shared" si="483"/>
        <v>EU11_1994_NATIONAL TOTAL_NMVOC</v>
      </c>
      <c r="B30879" s="113" t="s">
        <v>221</v>
      </c>
      <c r="C30879" s="113">
        <v>1994</v>
      </c>
      <c r="D30879" s="113" t="s">
        <v>122</v>
      </c>
      <c r="E30879" s="113" t="s">
        <v>123</v>
      </c>
      <c r="F30879" s="113" t="s">
        <v>200</v>
      </c>
      <c r="G30879" s="113">
        <v>9869.2165285500105</v>
      </c>
    </row>
    <row r="30880" spans="1:7" x14ac:dyDescent="0.25">
      <c r="A30880" s="108" t="str">
        <f t="shared" si="483"/>
        <v>EU11_1994_NATIONAL TOTAL_SOx</v>
      </c>
      <c r="B30880" s="113" t="s">
        <v>221</v>
      </c>
      <c r="C30880" s="113">
        <v>1994</v>
      </c>
      <c r="D30880" s="113" t="s">
        <v>122</v>
      </c>
      <c r="E30880" s="113" t="s">
        <v>201</v>
      </c>
      <c r="F30880" s="113" t="s">
        <v>200</v>
      </c>
      <c r="G30880" s="113">
        <v>8303.7857545051993</v>
      </c>
    </row>
    <row r="30881" spans="1:7" x14ac:dyDescent="0.25">
      <c r="A30881" s="108" t="str">
        <f t="shared" si="483"/>
        <v>EU11_1994_NATIONAL TOTAL_NH3</v>
      </c>
      <c r="B30881" s="113" t="s">
        <v>221</v>
      </c>
      <c r="C30881" s="113">
        <v>1994</v>
      </c>
      <c r="D30881" s="113" t="s">
        <v>122</v>
      </c>
      <c r="E30881" s="113" t="s">
        <v>124</v>
      </c>
      <c r="F30881" s="113" t="s">
        <v>200</v>
      </c>
      <c r="G30881" s="113">
        <v>3083.5026481995001</v>
      </c>
    </row>
    <row r="30882" spans="1:7" x14ac:dyDescent="0.25">
      <c r="A30882" s="108" t="str">
        <f t="shared" si="483"/>
        <v>EU11_1994_NATIONAL TOTAL_PM2.5</v>
      </c>
      <c r="B30882" s="113" t="s">
        <v>221</v>
      </c>
      <c r="C30882" s="113">
        <v>1994</v>
      </c>
      <c r="D30882" s="113" t="s">
        <v>122</v>
      </c>
      <c r="E30882" s="113" t="s">
        <v>203</v>
      </c>
      <c r="F30882" s="113" t="s">
        <v>200</v>
      </c>
      <c r="G30882" s="113">
        <v>1359.50206463835</v>
      </c>
    </row>
    <row r="30883" spans="1:7" x14ac:dyDescent="0.25">
      <c r="A30883" s="108" t="str">
        <f t="shared" si="483"/>
        <v>EU11_1994_NATIONAL TOTAL_Pb</v>
      </c>
      <c r="B30883" s="113" t="s">
        <v>221</v>
      </c>
      <c r="C30883" s="113">
        <v>1994</v>
      </c>
      <c r="D30883" s="113" t="s">
        <v>122</v>
      </c>
      <c r="E30883" s="113" t="s">
        <v>125</v>
      </c>
      <c r="F30883" s="113" t="s">
        <v>200</v>
      </c>
      <c r="G30883" s="113">
        <v>7.2249261065820196</v>
      </c>
    </row>
    <row r="30884" spans="1:7" x14ac:dyDescent="0.25">
      <c r="A30884" s="108" t="str">
        <f t="shared" si="483"/>
        <v>EU11_1994_NATIONAL TOTAL_Cd</v>
      </c>
      <c r="B30884" s="113" t="s">
        <v>221</v>
      </c>
      <c r="C30884" s="113">
        <v>1994</v>
      </c>
      <c r="D30884" s="113" t="s">
        <v>122</v>
      </c>
      <c r="E30884" s="113" t="s">
        <v>126</v>
      </c>
      <c r="F30884" s="113" t="s">
        <v>200</v>
      </c>
      <c r="G30884" s="113">
        <v>8.8933277398102695E-2</v>
      </c>
    </row>
    <row r="30885" spans="1:7" x14ac:dyDescent="0.25">
      <c r="A30885" s="108" t="str">
        <f t="shared" si="483"/>
        <v>EU11_1994_NATIONAL TOTAL_Hg</v>
      </c>
      <c r="B30885" s="113" t="s">
        <v>221</v>
      </c>
      <c r="C30885" s="113">
        <v>1994</v>
      </c>
      <c r="D30885" s="113" t="s">
        <v>122</v>
      </c>
      <c r="E30885" s="113" t="s">
        <v>127</v>
      </c>
      <c r="F30885" s="113" t="s">
        <v>200</v>
      </c>
      <c r="G30885" s="113">
        <v>8.1149249814200006E-2</v>
      </c>
    </row>
    <row r="30886" spans="1:7" x14ac:dyDescent="0.25">
      <c r="A30886" s="108" t="str">
        <f t="shared" si="483"/>
        <v>EU11_1994_NATIONAL TOTAL_DIOX</v>
      </c>
      <c r="B30886" s="113" t="s">
        <v>221</v>
      </c>
      <c r="C30886" s="113">
        <v>1994</v>
      </c>
      <c r="D30886" s="113" t="s">
        <v>122</v>
      </c>
      <c r="E30886" s="113" t="s">
        <v>128</v>
      </c>
      <c r="F30886" s="113" t="s">
        <v>200</v>
      </c>
      <c r="G30886" s="150">
        <v>4.7395218285152697E-6</v>
      </c>
    </row>
    <row r="30887" spans="1:7" x14ac:dyDescent="0.25">
      <c r="A30887" s="108" t="str">
        <f t="shared" si="483"/>
        <v>EU11_1994_NATIONAL TOTAL_PAH</v>
      </c>
      <c r="B30887" s="113" t="s">
        <v>221</v>
      </c>
      <c r="C30887" s="113">
        <v>1994</v>
      </c>
      <c r="D30887" s="113" t="s">
        <v>122</v>
      </c>
      <c r="E30887" s="113" t="s">
        <v>129</v>
      </c>
      <c r="F30887" s="113" t="s">
        <v>200</v>
      </c>
      <c r="G30887" s="113">
        <v>0.41642746506353301</v>
      </c>
    </row>
    <row r="30888" spans="1:7" x14ac:dyDescent="0.25">
      <c r="A30888" s="108" t="str">
        <f t="shared" si="483"/>
        <v>EU11_1994_NATIONAL TOTAL_HCB</v>
      </c>
      <c r="B30888" s="113" t="s">
        <v>221</v>
      </c>
      <c r="C30888" s="113">
        <v>1994</v>
      </c>
      <c r="D30888" s="113" t="s">
        <v>122</v>
      </c>
      <c r="E30888" s="113" t="s">
        <v>130</v>
      </c>
      <c r="F30888" s="113" t="s">
        <v>200</v>
      </c>
      <c r="G30888" s="113">
        <v>3.1524924622807599E-3</v>
      </c>
    </row>
    <row r="30889" spans="1:7" x14ac:dyDescent="0.25">
      <c r="A30889" s="108" t="str">
        <f t="shared" si="483"/>
        <v>EU11_1994_NATIONAL TOTAL_PCB</v>
      </c>
      <c r="B30889" s="113" t="s">
        <v>221</v>
      </c>
      <c r="C30889" s="113">
        <v>1994</v>
      </c>
      <c r="D30889" s="113" t="s">
        <v>122</v>
      </c>
      <c r="E30889" s="113" t="s">
        <v>259</v>
      </c>
      <c r="F30889" s="113" t="s">
        <v>200</v>
      </c>
      <c r="G30889" s="113">
        <v>5.2989220846522099E-3</v>
      </c>
    </row>
    <row r="30890" spans="1:7" x14ac:dyDescent="0.25">
      <c r="A30890" s="108" t="str">
        <f t="shared" si="483"/>
        <v>EU11_1994_1A3(FU)_NOx</v>
      </c>
      <c r="B30890" s="113" t="s">
        <v>221</v>
      </c>
      <c r="C30890" s="113">
        <v>1994</v>
      </c>
      <c r="D30890" s="113" t="s">
        <v>134</v>
      </c>
      <c r="E30890" s="113" t="s">
        <v>199</v>
      </c>
      <c r="F30890" s="113" t="s">
        <v>200</v>
      </c>
      <c r="G30890" s="113">
        <v>452.62178699999998</v>
      </c>
    </row>
    <row r="30891" spans="1:7" x14ac:dyDescent="0.25">
      <c r="A30891" s="108" t="str">
        <f t="shared" si="483"/>
        <v>EU11_1994_1A3(FS)_NOx</v>
      </c>
      <c r="B30891" s="113" t="s">
        <v>221</v>
      </c>
      <c r="C30891" s="113">
        <v>1994</v>
      </c>
      <c r="D30891" s="113" t="s">
        <v>132</v>
      </c>
      <c r="E30891" s="113" t="s">
        <v>199</v>
      </c>
      <c r="F30891" s="113" t="s">
        <v>200</v>
      </c>
      <c r="G30891" s="113">
        <v>4854.4404999999997</v>
      </c>
    </row>
    <row r="30892" spans="1:7" x14ac:dyDescent="0.25">
      <c r="A30892" s="108" t="str">
        <f t="shared" si="483"/>
        <v>EU11_1994_1A3(FU)_NMVOC</v>
      </c>
      <c r="B30892" s="113" t="s">
        <v>221</v>
      </c>
      <c r="C30892" s="113">
        <v>1994</v>
      </c>
      <c r="D30892" s="113" t="s">
        <v>134</v>
      </c>
      <c r="E30892" s="113" t="s">
        <v>123</v>
      </c>
      <c r="F30892" s="113" t="s">
        <v>200</v>
      </c>
      <c r="G30892" s="113">
        <v>232.68925999999999</v>
      </c>
    </row>
    <row r="30893" spans="1:7" x14ac:dyDescent="0.25">
      <c r="A30893" s="108" t="str">
        <f t="shared" si="483"/>
        <v>EU11_1994_1A3(FS)_NMVOC</v>
      </c>
      <c r="B30893" s="113" t="s">
        <v>221</v>
      </c>
      <c r="C30893" s="113">
        <v>1994</v>
      </c>
      <c r="D30893" s="113" t="s">
        <v>132</v>
      </c>
      <c r="E30893" s="113" t="s">
        <v>123</v>
      </c>
      <c r="F30893" s="113" t="s">
        <v>200</v>
      </c>
      <c r="G30893" s="113">
        <v>3306.924</v>
      </c>
    </row>
    <row r="30894" spans="1:7" x14ac:dyDescent="0.25">
      <c r="A30894" s="108" t="str">
        <f t="shared" si="483"/>
        <v>EU11_1994_1A3(FU)_SOx</v>
      </c>
      <c r="B30894" s="113" t="s">
        <v>221</v>
      </c>
      <c r="C30894" s="113">
        <v>1994</v>
      </c>
      <c r="D30894" s="113" t="s">
        <v>134</v>
      </c>
      <c r="E30894" s="113" t="s">
        <v>201</v>
      </c>
      <c r="F30894" s="113" t="s">
        <v>200</v>
      </c>
      <c r="G30894" s="113">
        <v>26.108006499999998</v>
      </c>
    </row>
    <row r="30895" spans="1:7" x14ac:dyDescent="0.25">
      <c r="A30895" s="108" t="str">
        <f t="shared" si="483"/>
        <v>EU11_1994_1A3(FS)_SOx</v>
      </c>
      <c r="B30895" s="113" t="s">
        <v>221</v>
      </c>
      <c r="C30895" s="113">
        <v>1994</v>
      </c>
      <c r="D30895" s="113" t="s">
        <v>132</v>
      </c>
      <c r="E30895" s="113" t="s">
        <v>201</v>
      </c>
      <c r="F30895" s="113" t="s">
        <v>200</v>
      </c>
      <c r="G30895" s="113">
        <v>468.02429000000001</v>
      </c>
    </row>
    <row r="30896" spans="1:7" x14ac:dyDescent="0.25">
      <c r="A30896" s="108" t="str">
        <f t="shared" si="483"/>
        <v>EU11_1994_1A3(FU)_NH3</v>
      </c>
      <c r="B30896" s="113" t="s">
        <v>221</v>
      </c>
      <c r="C30896" s="113">
        <v>1994</v>
      </c>
      <c r="D30896" s="113" t="s">
        <v>134</v>
      </c>
      <c r="E30896" s="113" t="s">
        <v>124</v>
      </c>
      <c r="F30896" s="113" t="s">
        <v>200</v>
      </c>
      <c r="G30896" s="113">
        <v>2.8932986199999999</v>
      </c>
    </row>
    <row r="30897" spans="1:7" x14ac:dyDescent="0.25">
      <c r="A30897" s="108" t="str">
        <f t="shared" si="483"/>
        <v>EU11_1994_1A3(FS)_NH3</v>
      </c>
      <c r="B30897" s="113" t="s">
        <v>221</v>
      </c>
      <c r="C30897" s="113">
        <v>1994</v>
      </c>
      <c r="D30897" s="113" t="s">
        <v>132</v>
      </c>
      <c r="E30897" s="113" t="s">
        <v>124</v>
      </c>
      <c r="F30897" s="113" t="s">
        <v>200</v>
      </c>
      <c r="G30897" s="113">
        <v>33.508943000000002</v>
      </c>
    </row>
    <row r="30898" spans="1:7" x14ac:dyDescent="0.25">
      <c r="A30898" s="108" t="str">
        <f t="shared" si="483"/>
        <v>EU11_1994_1A3(FU)_PM2.5</v>
      </c>
      <c r="B30898" s="113" t="s">
        <v>221</v>
      </c>
      <c r="C30898" s="113">
        <v>1994</v>
      </c>
      <c r="D30898" s="113" t="s">
        <v>134</v>
      </c>
      <c r="E30898" s="113" t="s">
        <v>203</v>
      </c>
      <c r="F30898" s="113" t="s">
        <v>200</v>
      </c>
      <c r="G30898" s="113">
        <v>27.329295999999999</v>
      </c>
    </row>
    <row r="30899" spans="1:7" x14ac:dyDescent="0.25">
      <c r="A30899" s="108" t="str">
        <f t="shared" si="483"/>
        <v>EU11_1994_1A3(FS)_PM2.5</v>
      </c>
      <c r="B30899" s="113" t="s">
        <v>221</v>
      </c>
      <c r="C30899" s="113">
        <v>1994</v>
      </c>
      <c r="D30899" s="113" t="s">
        <v>132</v>
      </c>
      <c r="E30899" s="113" t="s">
        <v>203</v>
      </c>
      <c r="F30899" s="113" t="s">
        <v>200</v>
      </c>
      <c r="G30899" s="113">
        <v>270.04516999999998</v>
      </c>
    </row>
    <row r="30900" spans="1:7" x14ac:dyDescent="0.25">
      <c r="A30900" s="108" t="str">
        <f t="shared" si="483"/>
        <v>EU11_1994_3D_NOx</v>
      </c>
      <c r="B30900" s="113" t="s">
        <v>221</v>
      </c>
      <c r="C30900" s="113">
        <v>1994</v>
      </c>
      <c r="D30900" s="113" t="s">
        <v>206</v>
      </c>
      <c r="E30900" s="113" t="s">
        <v>199</v>
      </c>
      <c r="F30900" s="113" t="s">
        <v>200</v>
      </c>
      <c r="G30900" s="113">
        <v>555.01797999999997</v>
      </c>
    </row>
    <row r="30901" spans="1:7" x14ac:dyDescent="0.25">
      <c r="A30901" s="108" t="str">
        <f t="shared" si="483"/>
        <v>EU11_1995_NATIONAL TOTAL_NOx</v>
      </c>
      <c r="B30901" s="113" t="s">
        <v>221</v>
      </c>
      <c r="C30901" s="113">
        <v>1995</v>
      </c>
      <c r="D30901" s="113" t="s">
        <v>122</v>
      </c>
      <c r="E30901" s="113" t="s">
        <v>199</v>
      </c>
      <c r="F30901" s="113" t="s">
        <v>200</v>
      </c>
      <c r="G30901" s="113">
        <v>9637.1894314256897</v>
      </c>
    </row>
    <row r="30902" spans="1:7" x14ac:dyDescent="0.25">
      <c r="A30902" s="108" t="str">
        <f t="shared" si="483"/>
        <v>EU11_1995_NATIONAL TOTAL_NMVOC</v>
      </c>
      <c r="B30902" s="113" t="s">
        <v>221</v>
      </c>
      <c r="C30902" s="113">
        <v>1995</v>
      </c>
      <c r="D30902" s="113" t="s">
        <v>122</v>
      </c>
      <c r="E30902" s="113" t="s">
        <v>123</v>
      </c>
      <c r="F30902" s="113" t="s">
        <v>200</v>
      </c>
      <c r="G30902" s="113">
        <v>9550.8528923699905</v>
      </c>
    </row>
    <row r="30903" spans="1:7" x14ac:dyDescent="0.25">
      <c r="A30903" s="108" t="str">
        <f t="shared" si="483"/>
        <v>EU11_1995_NATIONAL TOTAL_SOx</v>
      </c>
      <c r="B30903" s="113" t="s">
        <v>221</v>
      </c>
      <c r="C30903" s="113">
        <v>1995</v>
      </c>
      <c r="D30903" s="113" t="s">
        <v>122</v>
      </c>
      <c r="E30903" s="113" t="s">
        <v>201</v>
      </c>
      <c r="F30903" s="113" t="s">
        <v>200</v>
      </c>
      <c r="G30903" s="113">
        <v>7324.5511783556303</v>
      </c>
    </row>
    <row r="30904" spans="1:7" x14ac:dyDescent="0.25">
      <c r="A30904" s="108" t="str">
        <f t="shared" si="483"/>
        <v>EU11_1995_NATIONAL TOTAL_NH3</v>
      </c>
      <c r="B30904" s="113" t="s">
        <v>221</v>
      </c>
      <c r="C30904" s="113">
        <v>1995</v>
      </c>
      <c r="D30904" s="113" t="s">
        <v>122</v>
      </c>
      <c r="E30904" s="113" t="s">
        <v>124</v>
      </c>
      <c r="F30904" s="113" t="s">
        <v>200</v>
      </c>
      <c r="G30904" s="113">
        <v>3046.5946463004998</v>
      </c>
    </row>
    <row r="30905" spans="1:7" x14ac:dyDescent="0.25">
      <c r="A30905" s="108" t="str">
        <f t="shared" si="483"/>
        <v>EU11_1995_NATIONAL TOTAL_PM2.5</v>
      </c>
      <c r="B30905" s="113" t="s">
        <v>221</v>
      </c>
      <c r="C30905" s="113">
        <v>1995</v>
      </c>
      <c r="D30905" s="113" t="s">
        <v>122</v>
      </c>
      <c r="E30905" s="113" t="s">
        <v>203</v>
      </c>
      <c r="F30905" s="113" t="s">
        <v>200</v>
      </c>
      <c r="G30905" s="113">
        <v>1346.01757120259</v>
      </c>
    </row>
    <row r="30906" spans="1:7" x14ac:dyDescent="0.25">
      <c r="A30906" s="108" t="str">
        <f t="shared" si="483"/>
        <v>EU11_1995_NATIONAL TOTAL_Pb</v>
      </c>
      <c r="B30906" s="113" t="s">
        <v>221</v>
      </c>
      <c r="C30906" s="113">
        <v>1995</v>
      </c>
      <c r="D30906" s="113" t="s">
        <v>122</v>
      </c>
      <c r="E30906" s="113" t="s">
        <v>125</v>
      </c>
      <c r="F30906" s="113" t="s">
        <v>200</v>
      </c>
      <c r="G30906" s="113">
        <v>6.6345231633961097</v>
      </c>
    </row>
    <row r="30907" spans="1:7" x14ac:dyDescent="0.25">
      <c r="A30907" s="108" t="str">
        <f t="shared" si="483"/>
        <v>EU11_1995_NATIONAL TOTAL_Cd</v>
      </c>
      <c r="B30907" s="113" t="s">
        <v>221</v>
      </c>
      <c r="C30907" s="113">
        <v>1995</v>
      </c>
      <c r="D30907" s="113" t="s">
        <v>122</v>
      </c>
      <c r="E30907" s="113" t="s">
        <v>126</v>
      </c>
      <c r="F30907" s="113" t="s">
        <v>200</v>
      </c>
      <c r="G30907" s="113">
        <v>8.7163673363456998E-2</v>
      </c>
    </row>
    <row r="30908" spans="1:7" x14ac:dyDescent="0.25">
      <c r="A30908" s="108" t="str">
        <f t="shared" si="483"/>
        <v>EU11_1995_NATIONAL TOTAL_Hg</v>
      </c>
      <c r="B30908" s="113" t="s">
        <v>221</v>
      </c>
      <c r="C30908" s="113">
        <v>1995</v>
      </c>
      <c r="D30908" s="113" t="s">
        <v>122</v>
      </c>
      <c r="E30908" s="113" t="s">
        <v>127</v>
      </c>
      <c r="F30908" s="113" t="s">
        <v>200</v>
      </c>
      <c r="G30908" s="113">
        <v>8.0270798091699999E-2</v>
      </c>
    </row>
    <row r="30909" spans="1:7" x14ac:dyDescent="0.25">
      <c r="A30909" s="108" t="str">
        <f t="shared" si="483"/>
        <v>EU11_1995_NATIONAL TOTAL_DIOX</v>
      </c>
      <c r="B30909" s="113" t="s">
        <v>221</v>
      </c>
      <c r="C30909" s="113">
        <v>1995</v>
      </c>
      <c r="D30909" s="113" t="s">
        <v>122</v>
      </c>
      <c r="E30909" s="113" t="s">
        <v>128</v>
      </c>
      <c r="F30909" s="113" t="s">
        <v>200</v>
      </c>
      <c r="G30909" s="150">
        <v>4.3783244682040599E-6</v>
      </c>
    </row>
    <row r="30910" spans="1:7" x14ac:dyDescent="0.25">
      <c r="A30910" s="108" t="str">
        <f t="shared" si="483"/>
        <v>EU11_1995_NATIONAL TOTAL_PAH</v>
      </c>
      <c r="B30910" s="113" t="s">
        <v>221</v>
      </c>
      <c r="C30910" s="113">
        <v>1995</v>
      </c>
      <c r="D30910" s="113" t="s">
        <v>122</v>
      </c>
      <c r="E30910" s="113" t="s">
        <v>129</v>
      </c>
      <c r="F30910" s="113" t="s">
        <v>200</v>
      </c>
      <c r="G30910" s="113">
        <v>0.40331495627839098</v>
      </c>
    </row>
    <row r="30911" spans="1:7" x14ac:dyDescent="0.25">
      <c r="A30911" s="108" t="str">
        <f t="shared" si="483"/>
        <v>EU11_1995_NATIONAL TOTAL_HCB</v>
      </c>
      <c r="B30911" s="113" t="s">
        <v>221</v>
      </c>
      <c r="C30911" s="113">
        <v>1995</v>
      </c>
      <c r="D30911" s="113" t="s">
        <v>122</v>
      </c>
      <c r="E30911" s="113" t="s">
        <v>130</v>
      </c>
      <c r="F30911" s="113" t="s">
        <v>200</v>
      </c>
      <c r="G30911" s="113">
        <v>3.0705997078072701E-3</v>
      </c>
    </row>
    <row r="30912" spans="1:7" x14ac:dyDescent="0.25">
      <c r="A30912" s="108" t="str">
        <f t="shared" si="483"/>
        <v>EU11_1995_NATIONAL TOTAL_PCB</v>
      </c>
      <c r="B30912" s="113" t="s">
        <v>221</v>
      </c>
      <c r="C30912" s="113">
        <v>1995</v>
      </c>
      <c r="D30912" s="113" t="s">
        <v>122</v>
      </c>
      <c r="E30912" s="113" t="s">
        <v>259</v>
      </c>
      <c r="F30912" s="113" t="s">
        <v>200</v>
      </c>
      <c r="G30912" s="113">
        <v>5.0849443062050501E-3</v>
      </c>
    </row>
    <row r="30913" spans="1:7" x14ac:dyDescent="0.25">
      <c r="A30913" s="108" t="str">
        <f t="shared" si="483"/>
        <v>EU11_1995_1A3(FU)_NOx</v>
      </c>
      <c r="B30913" s="113" t="s">
        <v>221</v>
      </c>
      <c r="C30913" s="113">
        <v>1995</v>
      </c>
      <c r="D30913" s="113" t="s">
        <v>134</v>
      </c>
      <c r="E30913" s="113" t="s">
        <v>199</v>
      </c>
      <c r="F30913" s="113" t="s">
        <v>200</v>
      </c>
      <c r="G30913" s="113">
        <v>429.25003199999998</v>
      </c>
    </row>
    <row r="30914" spans="1:7" x14ac:dyDescent="0.25">
      <c r="A30914" s="108" t="str">
        <f t="shared" si="483"/>
        <v>EU11_1995_1A3(FS)_NOx</v>
      </c>
      <c r="B30914" s="113" t="s">
        <v>221</v>
      </c>
      <c r="C30914" s="113">
        <v>1995</v>
      </c>
      <c r="D30914" s="113" t="s">
        <v>132</v>
      </c>
      <c r="E30914" s="113" t="s">
        <v>199</v>
      </c>
      <c r="F30914" s="113" t="s">
        <v>200</v>
      </c>
      <c r="G30914" s="113">
        <v>4702.0474000000004</v>
      </c>
    </row>
    <row r="30915" spans="1:7" x14ac:dyDescent="0.25">
      <c r="A30915" s="108" t="str">
        <f t="shared" si="483"/>
        <v>EU11_1995_1A3(FU)_NMVOC</v>
      </c>
      <c r="B30915" s="113" t="s">
        <v>221</v>
      </c>
      <c r="C30915" s="113">
        <v>1995</v>
      </c>
      <c r="D30915" s="113" t="s">
        <v>134</v>
      </c>
      <c r="E30915" s="113" t="s">
        <v>123</v>
      </c>
      <c r="F30915" s="113" t="s">
        <v>200</v>
      </c>
      <c r="G30915" s="113">
        <v>214.68700000000001</v>
      </c>
    </row>
    <row r="30916" spans="1:7" x14ac:dyDescent="0.25">
      <c r="A30916" s="108" t="str">
        <f t="shared" si="483"/>
        <v>EU11_1995_1A3(FS)_NMVOC</v>
      </c>
      <c r="B30916" s="113" t="s">
        <v>221</v>
      </c>
      <c r="C30916" s="113">
        <v>1995</v>
      </c>
      <c r="D30916" s="113" t="s">
        <v>132</v>
      </c>
      <c r="E30916" s="113" t="s">
        <v>123</v>
      </c>
      <c r="F30916" s="113" t="s">
        <v>200</v>
      </c>
      <c r="G30916" s="113">
        <v>3088.22</v>
      </c>
    </row>
    <row r="30917" spans="1:7" x14ac:dyDescent="0.25">
      <c r="A30917" s="108" t="str">
        <f t="shared" si="483"/>
        <v>EU11_1995_1A3(FU)_SOx</v>
      </c>
      <c r="B30917" s="113" t="s">
        <v>221</v>
      </c>
      <c r="C30917" s="113">
        <v>1995</v>
      </c>
      <c r="D30917" s="113" t="s">
        <v>134</v>
      </c>
      <c r="E30917" s="113" t="s">
        <v>201</v>
      </c>
      <c r="F30917" s="113" t="s">
        <v>200</v>
      </c>
      <c r="G30917" s="113">
        <v>25.363214800000002</v>
      </c>
    </row>
    <row r="30918" spans="1:7" x14ac:dyDescent="0.25">
      <c r="A30918" s="108" t="str">
        <f t="shared" si="483"/>
        <v>EU11_1995_1A3(FS)_SOx</v>
      </c>
      <c r="B30918" s="113" t="s">
        <v>221</v>
      </c>
      <c r="C30918" s="113">
        <v>1995</v>
      </c>
      <c r="D30918" s="113" t="s">
        <v>132</v>
      </c>
      <c r="E30918" s="113" t="s">
        <v>201</v>
      </c>
      <c r="F30918" s="113" t="s">
        <v>200</v>
      </c>
      <c r="G30918" s="113">
        <v>369.77224999999999</v>
      </c>
    </row>
    <row r="30919" spans="1:7" x14ac:dyDescent="0.25">
      <c r="A30919" s="108" t="str">
        <f t="shared" ref="A30919:A30982" si="484">CONCATENATE(B30919,"_",C30919,"_",D30919,"_",E30919)</f>
        <v>EU11_1995_1A3(FU)_NH3</v>
      </c>
      <c r="B30919" s="113" t="s">
        <v>221</v>
      </c>
      <c r="C30919" s="113">
        <v>1995</v>
      </c>
      <c r="D30919" s="113" t="s">
        <v>134</v>
      </c>
      <c r="E30919" s="113" t="s">
        <v>124</v>
      </c>
      <c r="F30919" s="113" t="s">
        <v>200</v>
      </c>
      <c r="G30919" s="113">
        <v>3.54579325</v>
      </c>
    </row>
    <row r="30920" spans="1:7" x14ac:dyDescent="0.25">
      <c r="A30920" s="108" t="str">
        <f t="shared" si="484"/>
        <v>EU11_1995_1A3(FS)_NH3</v>
      </c>
      <c r="B30920" s="113" t="s">
        <v>221</v>
      </c>
      <c r="C30920" s="113">
        <v>1995</v>
      </c>
      <c r="D30920" s="113" t="s">
        <v>132</v>
      </c>
      <c r="E30920" s="113" t="s">
        <v>124</v>
      </c>
      <c r="F30920" s="113" t="s">
        <v>200</v>
      </c>
      <c r="G30920" s="113">
        <v>40.651589999999999</v>
      </c>
    </row>
    <row r="30921" spans="1:7" x14ac:dyDescent="0.25">
      <c r="A30921" s="108" t="str">
        <f t="shared" si="484"/>
        <v>EU11_1995_1A3(FU)_PM2.5</v>
      </c>
      <c r="B30921" s="113" t="s">
        <v>221</v>
      </c>
      <c r="C30921" s="113">
        <v>1995</v>
      </c>
      <c r="D30921" s="113" t="s">
        <v>134</v>
      </c>
      <c r="E30921" s="113" t="s">
        <v>203</v>
      </c>
      <c r="F30921" s="113" t="s">
        <v>200</v>
      </c>
      <c r="G30921" s="113">
        <v>25.902522000000001</v>
      </c>
    </row>
    <row r="30922" spans="1:7" x14ac:dyDescent="0.25">
      <c r="A30922" s="108" t="str">
        <f t="shared" si="484"/>
        <v>EU11_1995_1A3(FS)_PM2.5</v>
      </c>
      <c r="B30922" s="113" t="s">
        <v>221</v>
      </c>
      <c r="C30922" s="113">
        <v>1995</v>
      </c>
      <c r="D30922" s="113" t="s">
        <v>132</v>
      </c>
      <c r="E30922" s="113" t="s">
        <v>203</v>
      </c>
      <c r="F30922" s="113" t="s">
        <v>200</v>
      </c>
      <c r="G30922" s="113">
        <v>266.96895000000001</v>
      </c>
    </row>
    <row r="30923" spans="1:7" x14ac:dyDescent="0.25">
      <c r="A30923" s="108" t="str">
        <f t="shared" si="484"/>
        <v>EU11_1995_3D_NOx</v>
      </c>
      <c r="B30923" s="113" t="s">
        <v>221</v>
      </c>
      <c r="C30923" s="113">
        <v>1995</v>
      </c>
      <c r="D30923" s="113" t="s">
        <v>206</v>
      </c>
      <c r="E30923" s="113" t="s">
        <v>199</v>
      </c>
      <c r="F30923" s="113" t="s">
        <v>200</v>
      </c>
      <c r="G30923" s="113">
        <v>556.65056000000004</v>
      </c>
    </row>
    <row r="30924" spans="1:7" x14ac:dyDescent="0.25">
      <c r="A30924" s="108" t="str">
        <f t="shared" si="484"/>
        <v>EU11_1996_NATIONAL TOTAL_NOx</v>
      </c>
      <c r="B30924" s="113" t="s">
        <v>221</v>
      </c>
      <c r="C30924" s="113">
        <v>1996</v>
      </c>
      <c r="D30924" s="113" t="s">
        <v>122</v>
      </c>
      <c r="E30924" s="113" t="s">
        <v>199</v>
      </c>
      <c r="F30924" s="113" t="s">
        <v>200</v>
      </c>
      <c r="G30924" s="113">
        <v>9441.5480288519393</v>
      </c>
    </row>
    <row r="30925" spans="1:7" x14ac:dyDescent="0.25">
      <c r="A30925" s="108" t="str">
        <f t="shared" si="484"/>
        <v>EU11_1996_NATIONAL TOTAL_NMVOC</v>
      </c>
      <c r="B30925" s="113" t="s">
        <v>221</v>
      </c>
      <c r="C30925" s="113">
        <v>1996</v>
      </c>
      <c r="D30925" s="113" t="s">
        <v>122</v>
      </c>
      <c r="E30925" s="113" t="s">
        <v>123</v>
      </c>
      <c r="F30925" s="113" t="s">
        <v>200</v>
      </c>
      <c r="G30925" s="113">
        <v>9360.7823517899997</v>
      </c>
    </row>
    <row r="30926" spans="1:7" x14ac:dyDescent="0.25">
      <c r="A30926" s="108" t="str">
        <f t="shared" si="484"/>
        <v>EU11_1996_NATIONAL TOTAL_SOx</v>
      </c>
      <c r="B30926" s="113" t="s">
        <v>221</v>
      </c>
      <c r="C30926" s="113">
        <v>1996</v>
      </c>
      <c r="D30926" s="113" t="s">
        <v>122</v>
      </c>
      <c r="E30926" s="113" t="s">
        <v>201</v>
      </c>
      <c r="F30926" s="113" t="s">
        <v>200</v>
      </c>
      <c r="G30926" s="113">
        <v>6656.3459329185698</v>
      </c>
    </row>
    <row r="30927" spans="1:7" x14ac:dyDescent="0.25">
      <c r="A30927" s="108" t="str">
        <f t="shared" si="484"/>
        <v>EU11_1996_NATIONAL TOTAL_NH3</v>
      </c>
      <c r="B30927" s="113" t="s">
        <v>221</v>
      </c>
      <c r="C30927" s="113">
        <v>1996</v>
      </c>
      <c r="D30927" s="113" t="s">
        <v>122</v>
      </c>
      <c r="E30927" s="113" t="s">
        <v>124</v>
      </c>
      <c r="F30927" s="113" t="s">
        <v>200</v>
      </c>
      <c r="G30927" s="113">
        <v>3105.6632587118002</v>
      </c>
    </row>
    <row r="30928" spans="1:7" x14ac:dyDescent="0.25">
      <c r="A30928" s="108" t="str">
        <f t="shared" si="484"/>
        <v>EU11_1996_NATIONAL TOTAL_PM2.5</v>
      </c>
      <c r="B30928" s="113" t="s">
        <v>221</v>
      </c>
      <c r="C30928" s="113">
        <v>1996</v>
      </c>
      <c r="D30928" s="113" t="s">
        <v>122</v>
      </c>
      <c r="E30928" s="113" t="s">
        <v>203</v>
      </c>
      <c r="F30928" s="113" t="s">
        <v>200</v>
      </c>
      <c r="G30928" s="113">
        <v>1340.96135840275</v>
      </c>
    </row>
    <row r="30929" spans="1:7" x14ac:dyDescent="0.25">
      <c r="A30929" s="108" t="str">
        <f t="shared" si="484"/>
        <v>EU11_1996_NATIONAL TOTAL_Pb</v>
      </c>
      <c r="B30929" s="113" t="s">
        <v>221</v>
      </c>
      <c r="C30929" s="113">
        <v>1996</v>
      </c>
      <c r="D30929" s="113" t="s">
        <v>122</v>
      </c>
      <c r="E30929" s="113" t="s">
        <v>125</v>
      </c>
      <c r="F30929" s="113" t="s">
        <v>200</v>
      </c>
      <c r="G30929" s="113">
        <v>5.5765114903561104</v>
      </c>
    </row>
    <row r="30930" spans="1:7" x14ac:dyDescent="0.25">
      <c r="A30930" s="108" t="str">
        <f t="shared" si="484"/>
        <v>EU11_1996_NATIONAL TOTAL_Cd</v>
      </c>
      <c r="B30930" s="113" t="s">
        <v>221</v>
      </c>
      <c r="C30930" s="113">
        <v>1996</v>
      </c>
      <c r="D30930" s="113" t="s">
        <v>122</v>
      </c>
      <c r="E30930" s="113" t="s">
        <v>126</v>
      </c>
      <c r="F30930" s="113" t="s">
        <v>200</v>
      </c>
      <c r="G30930" s="113">
        <v>8.6902702373406596E-2</v>
      </c>
    </row>
    <row r="30931" spans="1:7" x14ac:dyDescent="0.25">
      <c r="A30931" s="108" t="str">
        <f t="shared" si="484"/>
        <v>EU11_1996_NATIONAL TOTAL_Hg</v>
      </c>
      <c r="B30931" s="113" t="s">
        <v>221</v>
      </c>
      <c r="C30931" s="113">
        <v>1996</v>
      </c>
      <c r="D30931" s="113" t="s">
        <v>122</v>
      </c>
      <c r="E30931" s="113" t="s">
        <v>127</v>
      </c>
      <c r="F30931" s="113" t="s">
        <v>200</v>
      </c>
      <c r="G30931" s="113">
        <v>7.6152709942000005E-2</v>
      </c>
    </row>
    <row r="30932" spans="1:7" x14ac:dyDescent="0.25">
      <c r="A30932" s="108" t="str">
        <f t="shared" si="484"/>
        <v>EU11_1996_NATIONAL TOTAL_DIOX</v>
      </c>
      <c r="B30932" s="113" t="s">
        <v>221</v>
      </c>
      <c r="C30932" s="113">
        <v>1996</v>
      </c>
      <c r="D30932" s="113" t="s">
        <v>122</v>
      </c>
      <c r="E30932" s="113" t="s">
        <v>128</v>
      </c>
      <c r="F30932" s="113" t="s">
        <v>200</v>
      </c>
      <c r="G30932" s="150">
        <v>3.9534369893331401E-6</v>
      </c>
    </row>
    <row r="30933" spans="1:7" x14ac:dyDescent="0.25">
      <c r="A30933" s="108" t="str">
        <f t="shared" si="484"/>
        <v>EU11_1996_NATIONAL TOTAL_PAH</v>
      </c>
      <c r="B30933" s="113" t="s">
        <v>221</v>
      </c>
      <c r="C30933" s="113">
        <v>1996</v>
      </c>
      <c r="D30933" s="113" t="s">
        <v>122</v>
      </c>
      <c r="E30933" s="113" t="s">
        <v>129</v>
      </c>
      <c r="F30933" s="113" t="s">
        <v>200</v>
      </c>
      <c r="G30933" s="113">
        <v>0.40812111613600499</v>
      </c>
    </row>
    <row r="30934" spans="1:7" x14ac:dyDescent="0.25">
      <c r="A30934" s="108" t="str">
        <f t="shared" si="484"/>
        <v>EU11_1996_NATIONAL TOTAL_HCB</v>
      </c>
      <c r="B30934" s="113" t="s">
        <v>221</v>
      </c>
      <c r="C30934" s="113">
        <v>1996</v>
      </c>
      <c r="D30934" s="113" t="s">
        <v>122</v>
      </c>
      <c r="E30934" s="113" t="s">
        <v>130</v>
      </c>
      <c r="F30934" s="113" t="s">
        <v>200</v>
      </c>
      <c r="G30934" s="113">
        <v>3.05107196976856E-3</v>
      </c>
    </row>
    <row r="30935" spans="1:7" x14ac:dyDescent="0.25">
      <c r="A30935" s="108" t="str">
        <f t="shared" si="484"/>
        <v>EU11_1996_NATIONAL TOTAL_PCB</v>
      </c>
      <c r="B30935" s="113" t="s">
        <v>221</v>
      </c>
      <c r="C30935" s="113">
        <v>1996</v>
      </c>
      <c r="D30935" s="113" t="s">
        <v>122</v>
      </c>
      <c r="E30935" s="113" t="s">
        <v>259</v>
      </c>
      <c r="F30935" s="113" t="s">
        <v>200</v>
      </c>
      <c r="G30935" s="113">
        <v>4.7806551124480196E-3</v>
      </c>
    </row>
    <row r="30936" spans="1:7" x14ac:dyDescent="0.25">
      <c r="A30936" s="108" t="str">
        <f t="shared" si="484"/>
        <v>EU11_1996_1A3(FU)_NOx</v>
      </c>
      <c r="B30936" s="113" t="s">
        <v>221</v>
      </c>
      <c r="C30936" s="113">
        <v>1996</v>
      </c>
      <c r="D30936" s="113" t="s">
        <v>134</v>
      </c>
      <c r="E30936" s="113" t="s">
        <v>199</v>
      </c>
      <c r="F30936" s="113" t="s">
        <v>200</v>
      </c>
      <c r="G30936" s="113">
        <v>416.26871</v>
      </c>
    </row>
    <row r="30937" spans="1:7" x14ac:dyDescent="0.25">
      <c r="A30937" s="108" t="str">
        <f t="shared" si="484"/>
        <v>EU11_1996_1A3(FS)_NOx</v>
      </c>
      <c r="B30937" s="113" t="s">
        <v>221</v>
      </c>
      <c r="C30937" s="113">
        <v>1996</v>
      </c>
      <c r="D30937" s="113" t="s">
        <v>132</v>
      </c>
      <c r="E30937" s="113" t="s">
        <v>199</v>
      </c>
      <c r="F30937" s="113" t="s">
        <v>200</v>
      </c>
      <c r="G30937" s="113">
        <v>4531.7251999999999</v>
      </c>
    </row>
    <row r="30938" spans="1:7" x14ac:dyDescent="0.25">
      <c r="A30938" s="108" t="str">
        <f t="shared" si="484"/>
        <v>EU11_1996_1A3(FU)_NMVOC</v>
      </c>
      <c r="B30938" s="113" t="s">
        <v>221</v>
      </c>
      <c r="C30938" s="113">
        <v>1996</v>
      </c>
      <c r="D30938" s="113" t="s">
        <v>134</v>
      </c>
      <c r="E30938" s="113" t="s">
        <v>123</v>
      </c>
      <c r="F30938" s="113" t="s">
        <v>200</v>
      </c>
      <c r="G30938" s="113">
        <v>199.73812000000001</v>
      </c>
    </row>
    <row r="30939" spans="1:7" x14ac:dyDescent="0.25">
      <c r="A30939" s="108" t="str">
        <f t="shared" si="484"/>
        <v>EU11_1996_1A3(FS)_NMVOC</v>
      </c>
      <c r="B30939" s="113" t="s">
        <v>221</v>
      </c>
      <c r="C30939" s="113">
        <v>1996</v>
      </c>
      <c r="D30939" s="113" t="s">
        <v>132</v>
      </c>
      <c r="E30939" s="113" t="s">
        <v>123</v>
      </c>
      <c r="F30939" s="113" t="s">
        <v>200</v>
      </c>
      <c r="G30939" s="113">
        <v>2900.5720000000001</v>
      </c>
    </row>
    <row r="30940" spans="1:7" x14ac:dyDescent="0.25">
      <c r="A30940" s="108" t="str">
        <f t="shared" si="484"/>
        <v>EU11_1996_1A3(FU)_SOx</v>
      </c>
      <c r="B30940" s="113" t="s">
        <v>221</v>
      </c>
      <c r="C30940" s="113">
        <v>1996</v>
      </c>
      <c r="D30940" s="113" t="s">
        <v>134</v>
      </c>
      <c r="E30940" s="113" t="s">
        <v>201</v>
      </c>
      <c r="F30940" s="113" t="s">
        <v>200</v>
      </c>
      <c r="G30940" s="113">
        <v>19.596171900000002</v>
      </c>
    </row>
    <row r="30941" spans="1:7" x14ac:dyDescent="0.25">
      <c r="A30941" s="108" t="str">
        <f t="shared" si="484"/>
        <v>EU11_1996_1A3(FS)_SOx</v>
      </c>
      <c r="B30941" s="113" t="s">
        <v>221</v>
      </c>
      <c r="C30941" s="113">
        <v>1996</v>
      </c>
      <c r="D30941" s="113" t="s">
        <v>132</v>
      </c>
      <c r="E30941" s="113" t="s">
        <v>201</v>
      </c>
      <c r="F30941" s="113" t="s">
        <v>200</v>
      </c>
      <c r="G30941" s="113">
        <v>306.44623999999999</v>
      </c>
    </row>
    <row r="30942" spans="1:7" x14ac:dyDescent="0.25">
      <c r="A30942" s="108" t="str">
        <f t="shared" si="484"/>
        <v>EU11_1996_1A3(FU)_NH3</v>
      </c>
      <c r="B30942" s="113" t="s">
        <v>221</v>
      </c>
      <c r="C30942" s="113">
        <v>1996</v>
      </c>
      <c r="D30942" s="113" t="s">
        <v>134</v>
      </c>
      <c r="E30942" s="113" t="s">
        <v>124</v>
      </c>
      <c r="F30942" s="113" t="s">
        <v>200</v>
      </c>
      <c r="G30942" s="113">
        <v>4.3237732400000004</v>
      </c>
    </row>
    <row r="30943" spans="1:7" x14ac:dyDescent="0.25">
      <c r="A30943" s="108" t="str">
        <f t="shared" si="484"/>
        <v>EU11_1996_1A3(FS)_NH3</v>
      </c>
      <c r="B30943" s="113" t="s">
        <v>221</v>
      </c>
      <c r="C30943" s="113">
        <v>1996</v>
      </c>
      <c r="D30943" s="113" t="s">
        <v>132</v>
      </c>
      <c r="E30943" s="113" t="s">
        <v>124</v>
      </c>
      <c r="F30943" s="113" t="s">
        <v>200</v>
      </c>
      <c r="G30943" s="113">
        <v>47.385002</v>
      </c>
    </row>
    <row r="30944" spans="1:7" x14ac:dyDescent="0.25">
      <c r="A30944" s="108" t="str">
        <f t="shared" si="484"/>
        <v>EU11_1996_1A3(FU)_PM2.5</v>
      </c>
      <c r="B30944" s="113" t="s">
        <v>221</v>
      </c>
      <c r="C30944" s="113">
        <v>1996</v>
      </c>
      <c r="D30944" s="113" t="s">
        <v>134</v>
      </c>
      <c r="E30944" s="113" t="s">
        <v>203</v>
      </c>
      <c r="F30944" s="113" t="s">
        <v>200</v>
      </c>
      <c r="G30944" s="113">
        <v>25.038757</v>
      </c>
    </row>
    <row r="30945" spans="1:7" x14ac:dyDescent="0.25">
      <c r="A30945" s="108" t="str">
        <f t="shared" si="484"/>
        <v>EU11_1996_1A3(FS)_PM2.5</v>
      </c>
      <c r="B30945" s="113" t="s">
        <v>221</v>
      </c>
      <c r="C30945" s="113">
        <v>1996</v>
      </c>
      <c r="D30945" s="113" t="s">
        <v>132</v>
      </c>
      <c r="E30945" s="113" t="s">
        <v>203</v>
      </c>
      <c r="F30945" s="113" t="s">
        <v>200</v>
      </c>
      <c r="G30945" s="113">
        <v>259.88920999999999</v>
      </c>
    </row>
    <row r="30946" spans="1:7" x14ac:dyDescent="0.25">
      <c r="A30946" s="108" t="str">
        <f t="shared" si="484"/>
        <v>EU11_1996_3D_NOx</v>
      </c>
      <c r="B30946" s="113" t="s">
        <v>221</v>
      </c>
      <c r="C30946" s="113">
        <v>1996</v>
      </c>
      <c r="D30946" s="113" t="s">
        <v>206</v>
      </c>
      <c r="E30946" s="113" t="s">
        <v>199</v>
      </c>
      <c r="F30946" s="113" t="s">
        <v>200</v>
      </c>
      <c r="G30946" s="113">
        <v>572.72412999999995</v>
      </c>
    </row>
    <row r="30947" spans="1:7" x14ac:dyDescent="0.25">
      <c r="A30947" s="108" t="str">
        <f t="shared" si="484"/>
        <v>EU11_1997_NATIONAL TOTAL_NOx</v>
      </c>
      <c r="B30947" s="113" t="s">
        <v>221</v>
      </c>
      <c r="C30947" s="113">
        <v>1997</v>
      </c>
      <c r="D30947" s="113" t="s">
        <v>122</v>
      </c>
      <c r="E30947" s="113" t="s">
        <v>199</v>
      </c>
      <c r="F30947" s="113" t="s">
        <v>200</v>
      </c>
      <c r="G30947" s="113">
        <v>9165.1959075743398</v>
      </c>
    </row>
    <row r="30948" spans="1:7" x14ac:dyDescent="0.25">
      <c r="A30948" s="108" t="str">
        <f t="shared" si="484"/>
        <v>EU11_1997_NATIONAL TOTAL_NMVOC</v>
      </c>
      <c r="B30948" s="113" t="s">
        <v>221</v>
      </c>
      <c r="C30948" s="113">
        <v>1997</v>
      </c>
      <c r="D30948" s="113" t="s">
        <v>122</v>
      </c>
      <c r="E30948" s="113" t="s">
        <v>123</v>
      </c>
      <c r="F30948" s="113" t="s">
        <v>200</v>
      </c>
      <c r="G30948" s="113">
        <v>9080.6900598200009</v>
      </c>
    </row>
    <row r="30949" spans="1:7" x14ac:dyDescent="0.25">
      <c r="A30949" s="108" t="str">
        <f t="shared" si="484"/>
        <v>EU11_1997_NATIONAL TOTAL_SOx</v>
      </c>
      <c r="B30949" s="113" t="s">
        <v>221</v>
      </c>
      <c r="C30949" s="113">
        <v>1997</v>
      </c>
      <c r="D30949" s="113" t="s">
        <v>122</v>
      </c>
      <c r="E30949" s="113" t="s">
        <v>201</v>
      </c>
      <c r="F30949" s="113" t="s">
        <v>200</v>
      </c>
      <c r="G30949" s="113">
        <v>6209.2507670455298</v>
      </c>
    </row>
    <row r="30950" spans="1:7" x14ac:dyDescent="0.25">
      <c r="A30950" s="108" t="str">
        <f t="shared" si="484"/>
        <v>EU11_1997_NATIONAL TOTAL_NH3</v>
      </c>
      <c r="B30950" s="113" t="s">
        <v>221</v>
      </c>
      <c r="C30950" s="113">
        <v>1997</v>
      </c>
      <c r="D30950" s="113" t="s">
        <v>122</v>
      </c>
      <c r="E30950" s="113" t="s">
        <v>124</v>
      </c>
      <c r="F30950" s="113" t="s">
        <v>200</v>
      </c>
      <c r="G30950" s="113">
        <v>3095.2415979452699</v>
      </c>
    </row>
    <row r="30951" spans="1:7" x14ac:dyDescent="0.25">
      <c r="A30951" s="108" t="str">
        <f t="shared" si="484"/>
        <v>EU11_1997_NATIONAL TOTAL_PM2.5</v>
      </c>
      <c r="B30951" s="113" t="s">
        <v>221</v>
      </c>
      <c r="C30951" s="113">
        <v>1997</v>
      </c>
      <c r="D30951" s="113" t="s">
        <v>122</v>
      </c>
      <c r="E30951" s="113" t="s">
        <v>203</v>
      </c>
      <c r="F30951" s="113" t="s">
        <v>200</v>
      </c>
      <c r="G30951" s="113">
        <v>1288.4061387362101</v>
      </c>
    </row>
    <row r="30952" spans="1:7" x14ac:dyDescent="0.25">
      <c r="A30952" s="108" t="str">
        <f t="shared" si="484"/>
        <v>EU11_1997_NATIONAL TOTAL_Pb</v>
      </c>
      <c r="B30952" s="113" t="s">
        <v>221</v>
      </c>
      <c r="C30952" s="113">
        <v>1997</v>
      </c>
      <c r="D30952" s="113" t="s">
        <v>122</v>
      </c>
      <c r="E30952" s="113" t="s">
        <v>125</v>
      </c>
      <c r="F30952" s="113" t="s">
        <v>200</v>
      </c>
      <c r="G30952" s="113">
        <v>4.9839261741660001</v>
      </c>
    </row>
    <row r="30953" spans="1:7" x14ac:dyDescent="0.25">
      <c r="A30953" s="108" t="str">
        <f t="shared" si="484"/>
        <v>EU11_1997_NATIONAL TOTAL_Cd</v>
      </c>
      <c r="B30953" s="113" t="s">
        <v>221</v>
      </c>
      <c r="C30953" s="113">
        <v>1997</v>
      </c>
      <c r="D30953" s="113" t="s">
        <v>122</v>
      </c>
      <c r="E30953" s="113" t="s">
        <v>126</v>
      </c>
      <c r="F30953" s="113" t="s">
        <v>200</v>
      </c>
      <c r="G30953" s="113">
        <v>8.5958227752670299E-2</v>
      </c>
    </row>
    <row r="30954" spans="1:7" x14ac:dyDescent="0.25">
      <c r="A30954" s="108" t="str">
        <f t="shared" si="484"/>
        <v>EU11_1997_NATIONAL TOTAL_Hg</v>
      </c>
      <c r="B30954" s="113" t="s">
        <v>221</v>
      </c>
      <c r="C30954" s="113">
        <v>1997</v>
      </c>
      <c r="D30954" s="113" t="s">
        <v>122</v>
      </c>
      <c r="E30954" s="113" t="s">
        <v>127</v>
      </c>
      <c r="F30954" s="113" t="s">
        <v>200</v>
      </c>
      <c r="G30954" s="113">
        <v>7.1141379392000006E-2</v>
      </c>
    </row>
    <row r="30955" spans="1:7" x14ac:dyDescent="0.25">
      <c r="A30955" s="108" t="str">
        <f t="shared" si="484"/>
        <v>EU11_1997_NATIONAL TOTAL_DIOX</v>
      </c>
      <c r="B30955" s="113" t="s">
        <v>221</v>
      </c>
      <c r="C30955" s="113">
        <v>1997</v>
      </c>
      <c r="D30955" s="113" t="s">
        <v>122</v>
      </c>
      <c r="E30955" s="113" t="s">
        <v>128</v>
      </c>
      <c r="F30955" s="113" t="s">
        <v>200</v>
      </c>
      <c r="G30955" s="150">
        <v>3.5223271622706802E-6</v>
      </c>
    </row>
    <row r="30956" spans="1:7" x14ac:dyDescent="0.25">
      <c r="A30956" s="108" t="str">
        <f t="shared" si="484"/>
        <v>EU11_1997_NATIONAL TOTAL_PAH</v>
      </c>
      <c r="B30956" s="113" t="s">
        <v>221</v>
      </c>
      <c r="C30956" s="113">
        <v>1997</v>
      </c>
      <c r="D30956" s="113" t="s">
        <v>122</v>
      </c>
      <c r="E30956" s="113" t="s">
        <v>129</v>
      </c>
      <c r="F30956" s="113" t="s">
        <v>200</v>
      </c>
      <c r="G30956" s="113">
        <v>0.40842572416390399</v>
      </c>
    </row>
    <row r="30957" spans="1:7" x14ac:dyDescent="0.25">
      <c r="A30957" s="108" t="str">
        <f t="shared" si="484"/>
        <v>EU11_1997_NATIONAL TOTAL_HCB</v>
      </c>
      <c r="B30957" s="113" t="s">
        <v>221</v>
      </c>
      <c r="C30957" s="113">
        <v>1997</v>
      </c>
      <c r="D30957" s="113" t="s">
        <v>122</v>
      </c>
      <c r="E30957" s="113" t="s">
        <v>130</v>
      </c>
      <c r="F30957" s="113" t="s">
        <v>200</v>
      </c>
      <c r="G30957" s="113">
        <v>3.1621219278926498E-3</v>
      </c>
    </row>
    <row r="30958" spans="1:7" x14ac:dyDescent="0.25">
      <c r="A30958" s="108" t="str">
        <f t="shared" si="484"/>
        <v>EU11_1997_NATIONAL TOTAL_PCB</v>
      </c>
      <c r="B30958" s="113" t="s">
        <v>221</v>
      </c>
      <c r="C30958" s="113">
        <v>1997</v>
      </c>
      <c r="D30958" s="113" t="s">
        <v>122</v>
      </c>
      <c r="E30958" s="113" t="s">
        <v>259</v>
      </c>
      <c r="F30958" s="113" t="s">
        <v>200</v>
      </c>
      <c r="G30958" s="113">
        <v>4.7748297641096501E-3</v>
      </c>
    </row>
    <row r="30959" spans="1:7" x14ac:dyDescent="0.25">
      <c r="A30959" s="108" t="str">
        <f t="shared" si="484"/>
        <v>EU11_1997_1A3(FU)_NOx</v>
      </c>
      <c r="B30959" s="113" t="s">
        <v>221</v>
      </c>
      <c r="C30959" s="113">
        <v>1997</v>
      </c>
      <c r="D30959" s="113" t="s">
        <v>134</v>
      </c>
      <c r="E30959" s="113" t="s">
        <v>199</v>
      </c>
      <c r="F30959" s="113" t="s">
        <v>200</v>
      </c>
      <c r="G30959" s="113">
        <v>391.30435</v>
      </c>
    </row>
    <row r="30960" spans="1:7" x14ac:dyDescent="0.25">
      <c r="A30960" s="108" t="str">
        <f t="shared" si="484"/>
        <v>EU11_1997_1A3(FS)_NOx</v>
      </c>
      <c r="B30960" s="113" t="s">
        <v>221</v>
      </c>
      <c r="C30960" s="113">
        <v>1997</v>
      </c>
      <c r="D30960" s="113" t="s">
        <v>132</v>
      </c>
      <c r="E30960" s="113" t="s">
        <v>199</v>
      </c>
      <c r="F30960" s="113" t="s">
        <v>200</v>
      </c>
      <c r="G30960" s="113">
        <v>4370.9650000000001</v>
      </c>
    </row>
    <row r="30961" spans="1:7" x14ac:dyDescent="0.25">
      <c r="A30961" s="108" t="str">
        <f t="shared" si="484"/>
        <v>EU11_1997_1A3(FU)_NMVOC</v>
      </c>
      <c r="B30961" s="113" t="s">
        <v>221</v>
      </c>
      <c r="C30961" s="113">
        <v>1997</v>
      </c>
      <c r="D30961" s="113" t="s">
        <v>134</v>
      </c>
      <c r="E30961" s="113" t="s">
        <v>123</v>
      </c>
      <c r="F30961" s="113" t="s">
        <v>200</v>
      </c>
      <c r="G30961" s="113">
        <v>179.34055000000001</v>
      </c>
    </row>
    <row r="30962" spans="1:7" x14ac:dyDescent="0.25">
      <c r="A30962" s="108" t="str">
        <f t="shared" si="484"/>
        <v>EU11_1997_1A3(FS)_NMVOC</v>
      </c>
      <c r="B30962" s="113" t="s">
        <v>221</v>
      </c>
      <c r="C30962" s="113">
        <v>1997</v>
      </c>
      <c r="D30962" s="113" t="s">
        <v>132</v>
      </c>
      <c r="E30962" s="113" t="s">
        <v>123</v>
      </c>
      <c r="F30962" s="113" t="s">
        <v>200</v>
      </c>
      <c r="G30962" s="113">
        <v>2680.6060000000002</v>
      </c>
    </row>
    <row r="30963" spans="1:7" x14ac:dyDescent="0.25">
      <c r="A30963" s="108" t="str">
        <f t="shared" si="484"/>
        <v>EU11_1997_1A3(FU)_SOx</v>
      </c>
      <c r="B30963" s="113" t="s">
        <v>221</v>
      </c>
      <c r="C30963" s="113">
        <v>1997</v>
      </c>
      <c r="D30963" s="113" t="s">
        <v>134</v>
      </c>
      <c r="E30963" s="113" t="s">
        <v>201</v>
      </c>
      <c r="F30963" s="113" t="s">
        <v>200</v>
      </c>
      <c r="G30963" s="113">
        <v>13.8190195</v>
      </c>
    </row>
    <row r="30964" spans="1:7" x14ac:dyDescent="0.25">
      <c r="A30964" s="108" t="str">
        <f t="shared" si="484"/>
        <v>EU11_1997_1A3(FS)_SOx</v>
      </c>
      <c r="B30964" s="113" t="s">
        <v>221</v>
      </c>
      <c r="C30964" s="113">
        <v>1997</v>
      </c>
      <c r="D30964" s="113" t="s">
        <v>132</v>
      </c>
      <c r="E30964" s="113" t="s">
        <v>201</v>
      </c>
      <c r="F30964" s="113" t="s">
        <v>200</v>
      </c>
      <c r="G30964" s="113">
        <v>161.93550999999999</v>
      </c>
    </row>
    <row r="30965" spans="1:7" x14ac:dyDescent="0.25">
      <c r="A30965" s="108" t="str">
        <f t="shared" si="484"/>
        <v>EU11_1997_1A3(FU)_NH3</v>
      </c>
      <c r="B30965" s="113" t="s">
        <v>221</v>
      </c>
      <c r="C30965" s="113">
        <v>1997</v>
      </c>
      <c r="D30965" s="113" t="s">
        <v>134</v>
      </c>
      <c r="E30965" s="113" t="s">
        <v>124</v>
      </c>
      <c r="F30965" s="113" t="s">
        <v>200</v>
      </c>
      <c r="G30965" s="113">
        <v>5.3713585200000002</v>
      </c>
    </row>
    <row r="30966" spans="1:7" x14ac:dyDescent="0.25">
      <c r="A30966" s="108" t="str">
        <f t="shared" si="484"/>
        <v>EU11_1997_1A3(FS)_NH3</v>
      </c>
      <c r="B30966" s="113" t="s">
        <v>221</v>
      </c>
      <c r="C30966" s="113">
        <v>1997</v>
      </c>
      <c r="D30966" s="113" t="s">
        <v>132</v>
      </c>
      <c r="E30966" s="113" t="s">
        <v>124</v>
      </c>
      <c r="F30966" s="113" t="s">
        <v>200</v>
      </c>
      <c r="G30966" s="113">
        <v>54.227477999999998</v>
      </c>
    </row>
    <row r="30967" spans="1:7" x14ac:dyDescent="0.25">
      <c r="A30967" s="108" t="str">
        <f t="shared" si="484"/>
        <v>EU11_1997_1A3(FU)_PM2.5</v>
      </c>
      <c r="B30967" s="113" t="s">
        <v>221</v>
      </c>
      <c r="C30967" s="113">
        <v>1997</v>
      </c>
      <c r="D30967" s="113" t="s">
        <v>134</v>
      </c>
      <c r="E30967" s="113" t="s">
        <v>203</v>
      </c>
      <c r="F30967" s="113" t="s">
        <v>200</v>
      </c>
      <c r="G30967" s="113">
        <v>23.463471999999999</v>
      </c>
    </row>
    <row r="30968" spans="1:7" x14ac:dyDescent="0.25">
      <c r="A30968" s="108" t="str">
        <f t="shared" si="484"/>
        <v>EU11_1997_1A3(FS)_PM2.5</v>
      </c>
      <c r="B30968" s="113" t="s">
        <v>221</v>
      </c>
      <c r="C30968" s="113">
        <v>1997</v>
      </c>
      <c r="D30968" s="113" t="s">
        <v>132</v>
      </c>
      <c r="E30968" s="113" t="s">
        <v>203</v>
      </c>
      <c r="F30968" s="113" t="s">
        <v>200</v>
      </c>
      <c r="G30968" s="113">
        <v>250.12183999999999</v>
      </c>
    </row>
    <row r="30969" spans="1:7" x14ac:dyDescent="0.25">
      <c r="A30969" s="108" t="str">
        <f t="shared" si="484"/>
        <v>EU11_1997_3D_NOx</v>
      </c>
      <c r="B30969" s="113" t="s">
        <v>221</v>
      </c>
      <c r="C30969" s="113">
        <v>1997</v>
      </c>
      <c r="D30969" s="113" t="s">
        <v>206</v>
      </c>
      <c r="E30969" s="113" t="s">
        <v>199</v>
      </c>
      <c r="F30969" s="113" t="s">
        <v>200</v>
      </c>
      <c r="G30969" s="113">
        <v>570.46434999999997</v>
      </c>
    </row>
    <row r="30970" spans="1:7" x14ac:dyDescent="0.25">
      <c r="A30970" s="108" t="str">
        <f t="shared" si="484"/>
        <v>EU11_1998_NATIONAL TOTAL_NOx</v>
      </c>
      <c r="B30970" s="113" t="s">
        <v>221</v>
      </c>
      <c r="C30970" s="113">
        <v>1998</v>
      </c>
      <c r="D30970" s="113" t="s">
        <v>122</v>
      </c>
      <c r="E30970" s="113" t="s">
        <v>199</v>
      </c>
      <c r="F30970" s="113" t="s">
        <v>200</v>
      </c>
      <c r="G30970" s="113">
        <v>9057.5481119846208</v>
      </c>
    </row>
    <row r="30971" spans="1:7" x14ac:dyDescent="0.25">
      <c r="A30971" s="108" t="str">
        <f t="shared" si="484"/>
        <v>EU11_1998_NATIONAL TOTAL_NMVOC</v>
      </c>
      <c r="B30971" s="113" t="s">
        <v>221</v>
      </c>
      <c r="C30971" s="113">
        <v>1998</v>
      </c>
      <c r="D30971" s="113" t="s">
        <v>122</v>
      </c>
      <c r="E30971" s="113" t="s">
        <v>123</v>
      </c>
      <c r="F30971" s="113" t="s">
        <v>200</v>
      </c>
      <c r="G30971" s="113">
        <v>8890.0801762999999</v>
      </c>
    </row>
    <row r="30972" spans="1:7" x14ac:dyDescent="0.25">
      <c r="A30972" s="108" t="str">
        <f t="shared" si="484"/>
        <v>EU11_1998_NATIONAL TOTAL_SOx</v>
      </c>
      <c r="B30972" s="113" t="s">
        <v>221</v>
      </c>
      <c r="C30972" s="113">
        <v>1998</v>
      </c>
      <c r="D30972" s="113" t="s">
        <v>122</v>
      </c>
      <c r="E30972" s="113" t="s">
        <v>201</v>
      </c>
      <c r="F30972" s="113" t="s">
        <v>200</v>
      </c>
      <c r="G30972" s="113">
        <v>5767.65867641555</v>
      </c>
    </row>
    <row r="30973" spans="1:7" x14ac:dyDescent="0.25">
      <c r="A30973" s="108" t="str">
        <f t="shared" si="484"/>
        <v>EU11_1998_NATIONAL TOTAL_NH3</v>
      </c>
      <c r="B30973" s="113" t="s">
        <v>221</v>
      </c>
      <c r="C30973" s="113">
        <v>1998</v>
      </c>
      <c r="D30973" s="113" t="s">
        <v>122</v>
      </c>
      <c r="E30973" s="113" t="s">
        <v>124</v>
      </c>
      <c r="F30973" s="113" t="s">
        <v>200</v>
      </c>
      <c r="G30973" s="113">
        <v>3115.6682511710001</v>
      </c>
    </row>
    <row r="30974" spans="1:7" x14ac:dyDescent="0.25">
      <c r="A30974" s="108" t="str">
        <f t="shared" si="484"/>
        <v>EU11_1998_NATIONAL TOTAL_PM2.5</v>
      </c>
      <c r="B30974" s="113" t="s">
        <v>221</v>
      </c>
      <c r="C30974" s="113">
        <v>1998</v>
      </c>
      <c r="D30974" s="113" t="s">
        <v>122</v>
      </c>
      <c r="E30974" s="113" t="s">
        <v>203</v>
      </c>
      <c r="F30974" s="113" t="s">
        <v>200</v>
      </c>
      <c r="G30974" s="113">
        <v>1274.2687137089499</v>
      </c>
    </row>
    <row r="30975" spans="1:7" x14ac:dyDescent="0.25">
      <c r="A30975" s="108" t="str">
        <f t="shared" si="484"/>
        <v>EU11_1998_NATIONAL TOTAL_Pb</v>
      </c>
      <c r="B30975" s="113" t="s">
        <v>221</v>
      </c>
      <c r="C30975" s="113">
        <v>1998</v>
      </c>
      <c r="D30975" s="113" t="s">
        <v>122</v>
      </c>
      <c r="E30975" s="113" t="s">
        <v>125</v>
      </c>
      <c r="F30975" s="113" t="s">
        <v>200</v>
      </c>
      <c r="G30975" s="113">
        <v>4.5009714929523597</v>
      </c>
    </row>
    <row r="30976" spans="1:7" x14ac:dyDescent="0.25">
      <c r="A30976" s="108" t="str">
        <f t="shared" si="484"/>
        <v>EU11_1998_NATIONAL TOTAL_Cd</v>
      </c>
      <c r="B30976" s="113" t="s">
        <v>221</v>
      </c>
      <c r="C30976" s="113">
        <v>1998</v>
      </c>
      <c r="D30976" s="113" t="s">
        <v>122</v>
      </c>
      <c r="E30976" s="113" t="s">
        <v>126</v>
      </c>
      <c r="F30976" s="113" t="s">
        <v>200</v>
      </c>
      <c r="G30976" s="113">
        <v>8.2913107505975997E-2</v>
      </c>
    </row>
    <row r="30977" spans="1:7" x14ac:dyDescent="0.25">
      <c r="A30977" s="108" t="str">
        <f t="shared" si="484"/>
        <v>EU11_1998_NATIONAL TOTAL_Hg</v>
      </c>
      <c r="B30977" s="113" t="s">
        <v>221</v>
      </c>
      <c r="C30977" s="113">
        <v>1998</v>
      </c>
      <c r="D30977" s="113" t="s">
        <v>122</v>
      </c>
      <c r="E30977" s="113" t="s">
        <v>127</v>
      </c>
      <c r="F30977" s="113" t="s">
        <v>200</v>
      </c>
      <c r="G30977" s="113">
        <v>6.7596637451199995E-2</v>
      </c>
    </row>
    <row r="30978" spans="1:7" x14ac:dyDescent="0.25">
      <c r="A30978" s="108" t="str">
        <f t="shared" si="484"/>
        <v>EU11_1998_NATIONAL TOTAL_DIOX</v>
      </c>
      <c r="B30978" s="113" t="s">
        <v>221</v>
      </c>
      <c r="C30978" s="113">
        <v>1998</v>
      </c>
      <c r="D30978" s="113" t="s">
        <v>122</v>
      </c>
      <c r="E30978" s="113" t="s">
        <v>128</v>
      </c>
      <c r="F30978" s="113" t="s">
        <v>200</v>
      </c>
      <c r="G30978" s="150">
        <v>3.165131860812E-6</v>
      </c>
    </row>
    <row r="30979" spans="1:7" x14ac:dyDescent="0.25">
      <c r="A30979" s="108" t="str">
        <f t="shared" si="484"/>
        <v>EU11_1998_NATIONAL TOTAL_PAH</v>
      </c>
      <c r="B30979" s="113" t="s">
        <v>221</v>
      </c>
      <c r="C30979" s="113">
        <v>1998</v>
      </c>
      <c r="D30979" s="113" t="s">
        <v>122</v>
      </c>
      <c r="E30979" s="113" t="s">
        <v>129</v>
      </c>
      <c r="F30979" s="113" t="s">
        <v>200</v>
      </c>
      <c r="G30979" s="113">
        <v>0.40369379417359202</v>
      </c>
    </row>
    <row r="30980" spans="1:7" x14ac:dyDescent="0.25">
      <c r="A30980" s="108" t="str">
        <f t="shared" si="484"/>
        <v>EU11_1998_NATIONAL TOTAL_HCB</v>
      </c>
      <c r="B30980" s="113" t="s">
        <v>221</v>
      </c>
      <c r="C30980" s="113">
        <v>1998</v>
      </c>
      <c r="D30980" s="113" t="s">
        <v>122</v>
      </c>
      <c r="E30980" s="113" t="s">
        <v>130</v>
      </c>
      <c r="F30980" s="113" t="s">
        <v>200</v>
      </c>
      <c r="G30980" s="113">
        <v>3.5337462534243999E-3</v>
      </c>
    </row>
    <row r="30981" spans="1:7" x14ac:dyDescent="0.25">
      <c r="A30981" s="108" t="str">
        <f t="shared" si="484"/>
        <v>EU11_1998_NATIONAL TOTAL_PCB</v>
      </c>
      <c r="B30981" s="113" t="s">
        <v>221</v>
      </c>
      <c r="C30981" s="113">
        <v>1998</v>
      </c>
      <c r="D30981" s="113" t="s">
        <v>122</v>
      </c>
      <c r="E30981" s="113" t="s">
        <v>259</v>
      </c>
      <c r="F30981" s="113" t="s">
        <v>200</v>
      </c>
      <c r="G30981" s="113">
        <v>4.6587506623019404E-3</v>
      </c>
    </row>
    <row r="30982" spans="1:7" x14ac:dyDescent="0.25">
      <c r="A30982" s="108" t="str">
        <f t="shared" si="484"/>
        <v>EU11_1998_1A3(FU)_NOx</v>
      </c>
      <c r="B30982" s="113" t="s">
        <v>221</v>
      </c>
      <c r="C30982" s="113">
        <v>1998</v>
      </c>
      <c r="D30982" s="113" t="s">
        <v>134</v>
      </c>
      <c r="E30982" s="113" t="s">
        <v>199</v>
      </c>
      <c r="F30982" s="113" t="s">
        <v>200</v>
      </c>
      <c r="G30982" s="113">
        <v>383.16453000000001</v>
      </c>
    </row>
    <row r="30983" spans="1:7" x14ac:dyDescent="0.25">
      <c r="A30983" s="108" t="str">
        <f t="shared" ref="A30983:A31046" si="485">CONCATENATE(B30983,"_",C30983,"_",D30983,"_",E30983)</f>
        <v>EU11_1998_1A3(FS)_NOx</v>
      </c>
      <c r="B30983" s="113" t="s">
        <v>221</v>
      </c>
      <c r="C30983" s="113">
        <v>1998</v>
      </c>
      <c r="D30983" s="113" t="s">
        <v>132</v>
      </c>
      <c r="E30983" s="113" t="s">
        <v>199</v>
      </c>
      <c r="F30983" s="113" t="s">
        <v>200</v>
      </c>
      <c r="G30983" s="113">
        <v>4287.2392</v>
      </c>
    </row>
    <row r="30984" spans="1:7" x14ac:dyDescent="0.25">
      <c r="A30984" s="108" t="str">
        <f t="shared" si="485"/>
        <v>EU11_1998_1A3(FU)_NMVOC</v>
      </c>
      <c r="B30984" s="113" t="s">
        <v>221</v>
      </c>
      <c r="C30984" s="113">
        <v>1998</v>
      </c>
      <c r="D30984" s="113" t="s">
        <v>134</v>
      </c>
      <c r="E30984" s="113" t="s">
        <v>123</v>
      </c>
      <c r="F30984" s="113" t="s">
        <v>200</v>
      </c>
      <c r="G30984" s="113">
        <v>163.64796000000001</v>
      </c>
    </row>
    <row r="30985" spans="1:7" x14ac:dyDescent="0.25">
      <c r="A30985" s="108" t="str">
        <f t="shared" si="485"/>
        <v>EU11_1998_1A3(FS)_NMVOC</v>
      </c>
      <c r="B30985" s="113" t="s">
        <v>221</v>
      </c>
      <c r="C30985" s="113">
        <v>1998</v>
      </c>
      <c r="D30985" s="113" t="s">
        <v>132</v>
      </c>
      <c r="E30985" s="113" t="s">
        <v>123</v>
      </c>
      <c r="F30985" s="113" t="s">
        <v>200</v>
      </c>
      <c r="G30985" s="113">
        <v>2494.89</v>
      </c>
    </row>
    <row r="30986" spans="1:7" x14ac:dyDescent="0.25">
      <c r="A30986" s="108" t="str">
        <f t="shared" si="485"/>
        <v>EU11_1998_1A3(FU)_SOx</v>
      </c>
      <c r="B30986" s="113" t="s">
        <v>221</v>
      </c>
      <c r="C30986" s="113">
        <v>1998</v>
      </c>
      <c r="D30986" s="113" t="s">
        <v>134</v>
      </c>
      <c r="E30986" s="113" t="s">
        <v>201</v>
      </c>
      <c r="F30986" s="113" t="s">
        <v>200</v>
      </c>
      <c r="G30986" s="113">
        <v>14.366510099999999</v>
      </c>
    </row>
    <row r="30987" spans="1:7" x14ac:dyDescent="0.25">
      <c r="A30987" s="108" t="str">
        <f t="shared" si="485"/>
        <v>EU11_1998_1A3(FS)_SOx</v>
      </c>
      <c r="B30987" s="113" t="s">
        <v>221</v>
      </c>
      <c r="C30987" s="113">
        <v>1998</v>
      </c>
      <c r="D30987" s="113" t="s">
        <v>132</v>
      </c>
      <c r="E30987" s="113" t="s">
        <v>201</v>
      </c>
      <c r="F30987" s="113" t="s">
        <v>200</v>
      </c>
      <c r="G30987" s="113">
        <v>163.23805999999999</v>
      </c>
    </row>
    <row r="30988" spans="1:7" x14ac:dyDescent="0.25">
      <c r="A30988" s="108" t="str">
        <f t="shared" si="485"/>
        <v>EU11_1998_1A3(FU)_NH3</v>
      </c>
      <c r="B30988" s="113" t="s">
        <v>221</v>
      </c>
      <c r="C30988" s="113">
        <v>1998</v>
      </c>
      <c r="D30988" s="113" t="s">
        <v>134</v>
      </c>
      <c r="E30988" s="113" t="s">
        <v>124</v>
      </c>
      <c r="F30988" s="113" t="s">
        <v>200</v>
      </c>
      <c r="G30988" s="113">
        <v>6.1005896000000002</v>
      </c>
    </row>
    <row r="30989" spans="1:7" x14ac:dyDescent="0.25">
      <c r="A30989" s="108" t="str">
        <f t="shared" si="485"/>
        <v>EU11_1998_1A3(FS)_NH3</v>
      </c>
      <c r="B30989" s="113" t="s">
        <v>221</v>
      </c>
      <c r="C30989" s="113">
        <v>1998</v>
      </c>
      <c r="D30989" s="113" t="s">
        <v>132</v>
      </c>
      <c r="E30989" s="113" t="s">
        <v>124</v>
      </c>
      <c r="F30989" s="113" t="s">
        <v>200</v>
      </c>
      <c r="G30989" s="113">
        <v>61.042831</v>
      </c>
    </row>
    <row r="30990" spans="1:7" x14ac:dyDescent="0.25">
      <c r="A30990" s="108" t="str">
        <f t="shared" si="485"/>
        <v>EU11_1998_1A3(FU)_PM2.5</v>
      </c>
      <c r="B30990" s="113" t="s">
        <v>221</v>
      </c>
      <c r="C30990" s="113">
        <v>1998</v>
      </c>
      <c r="D30990" s="113" t="s">
        <v>134</v>
      </c>
      <c r="E30990" s="113" t="s">
        <v>203</v>
      </c>
      <c r="F30990" s="113" t="s">
        <v>200</v>
      </c>
      <c r="G30990" s="113">
        <v>22.612112</v>
      </c>
    </row>
    <row r="30991" spans="1:7" x14ac:dyDescent="0.25">
      <c r="A30991" s="108" t="str">
        <f t="shared" si="485"/>
        <v>EU11_1998_1A3(FS)_PM2.5</v>
      </c>
      <c r="B30991" s="113" t="s">
        <v>221</v>
      </c>
      <c r="C30991" s="113">
        <v>1998</v>
      </c>
      <c r="D30991" s="113" t="s">
        <v>132</v>
      </c>
      <c r="E30991" s="113" t="s">
        <v>203</v>
      </c>
      <c r="F30991" s="113" t="s">
        <v>200</v>
      </c>
      <c r="G30991" s="113">
        <v>246.52608000000001</v>
      </c>
    </row>
    <row r="30992" spans="1:7" x14ac:dyDescent="0.25">
      <c r="A30992" s="108" t="str">
        <f t="shared" si="485"/>
        <v>EU11_1998_3D_NOx</v>
      </c>
      <c r="B30992" s="113" t="s">
        <v>221</v>
      </c>
      <c r="C30992" s="113">
        <v>1998</v>
      </c>
      <c r="D30992" s="113" t="s">
        <v>206</v>
      </c>
      <c r="E30992" s="113" t="s">
        <v>199</v>
      </c>
      <c r="F30992" s="113" t="s">
        <v>200</v>
      </c>
      <c r="G30992" s="113">
        <v>573.31745999999998</v>
      </c>
    </row>
    <row r="30993" spans="1:7" x14ac:dyDescent="0.25">
      <c r="A30993" s="108" t="str">
        <f t="shared" si="485"/>
        <v>EU11_1999_NATIONAL TOTAL_NOx</v>
      </c>
      <c r="B30993" s="113" t="s">
        <v>221</v>
      </c>
      <c r="C30993" s="113">
        <v>1999</v>
      </c>
      <c r="D30993" s="113" t="s">
        <v>122</v>
      </c>
      <c r="E30993" s="113" t="s">
        <v>199</v>
      </c>
      <c r="F30993" s="113" t="s">
        <v>200</v>
      </c>
      <c r="G30993" s="113">
        <v>8850.7752766469803</v>
      </c>
    </row>
    <row r="30994" spans="1:7" x14ac:dyDescent="0.25">
      <c r="A30994" s="108" t="str">
        <f t="shared" si="485"/>
        <v>EU11_1999_NATIONAL TOTAL_NMVOC</v>
      </c>
      <c r="B30994" s="113" t="s">
        <v>221</v>
      </c>
      <c r="C30994" s="113">
        <v>1999</v>
      </c>
      <c r="D30994" s="113" t="s">
        <v>122</v>
      </c>
      <c r="E30994" s="113" t="s">
        <v>123</v>
      </c>
      <c r="F30994" s="113" t="s">
        <v>200</v>
      </c>
      <c r="G30994" s="113">
        <v>8505.3108232100003</v>
      </c>
    </row>
    <row r="30995" spans="1:7" x14ac:dyDescent="0.25">
      <c r="A30995" s="108" t="str">
        <f t="shared" si="485"/>
        <v>EU11_1999_NATIONAL TOTAL_SOx</v>
      </c>
      <c r="B30995" s="113" t="s">
        <v>221</v>
      </c>
      <c r="C30995" s="113">
        <v>1999</v>
      </c>
      <c r="D30995" s="113" t="s">
        <v>122</v>
      </c>
      <c r="E30995" s="113" t="s">
        <v>201</v>
      </c>
      <c r="F30995" s="113" t="s">
        <v>200</v>
      </c>
      <c r="G30995" s="113">
        <v>5315.8994607055301</v>
      </c>
    </row>
    <row r="30996" spans="1:7" x14ac:dyDescent="0.25">
      <c r="A30996" s="108" t="str">
        <f t="shared" si="485"/>
        <v>EU11_1999_NATIONAL TOTAL_NH3</v>
      </c>
      <c r="B30996" s="113" t="s">
        <v>221</v>
      </c>
      <c r="C30996" s="113">
        <v>1999</v>
      </c>
      <c r="D30996" s="113" t="s">
        <v>122</v>
      </c>
      <c r="E30996" s="113" t="s">
        <v>124</v>
      </c>
      <c r="F30996" s="113" t="s">
        <v>200</v>
      </c>
      <c r="G30996" s="113">
        <v>3102.8738812378001</v>
      </c>
    </row>
    <row r="30997" spans="1:7" x14ac:dyDescent="0.25">
      <c r="A30997" s="108" t="str">
        <f t="shared" si="485"/>
        <v>EU11_1999_NATIONAL TOTAL_PM2.5</v>
      </c>
      <c r="B30997" s="113" t="s">
        <v>221</v>
      </c>
      <c r="C30997" s="113">
        <v>1999</v>
      </c>
      <c r="D30997" s="113" t="s">
        <v>122</v>
      </c>
      <c r="E30997" s="113" t="s">
        <v>203</v>
      </c>
      <c r="F30997" s="113" t="s">
        <v>200</v>
      </c>
      <c r="G30997" s="113">
        <v>1235.76435038041</v>
      </c>
    </row>
    <row r="30998" spans="1:7" x14ac:dyDescent="0.25">
      <c r="A30998" s="108" t="str">
        <f t="shared" si="485"/>
        <v>EU11_1999_NATIONAL TOTAL_Pb</v>
      </c>
      <c r="B30998" s="113" t="s">
        <v>221</v>
      </c>
      <c r="C30998" s="113">
        <v>1999</v>
      </c>
      <c r="D30998" s="113" t="s">
        <v>122</v>
      </c>
      <c r="E30998" s="113" t="s">
        <v>125</v>
      </c>
      <c r="F30998" s="113" t="s">
        <v>200</v>
      </c>
      <c r="G30998" s="113">
        <v>3.9616562628365402</v>
      </c>
    </row>
    <row r="30999" spans="1:7" x14ac:dyDescent="0.25">
      <c r="A30999" s="108" t="str">
        <f t="shared" si="485"/>
        <v>EU11_1999_NATIONAL TOTAL_Cd</v>
      </c>
      <c r="B30999" s="113" t="s">
        <v>221</v>
      </c>
      <c r="C30999" s="113">
        <v>1999</v>
      </c>
      <c r="D30999" s="113" t="s">
        <v>122</v>
      </c>
      <c r="E30999" s="113" t="s">
        <v>126</v>
      </c>
      <c r="F30999" s="113" t="s">
        <v>200</v>
      </c>
      <c r="G30999" s="113">
        <v>8.1368879691211399E-2</v>
      </c>
    </row>
    <row r="31000" spans="1:7" x14ac:dyDescent="0.25">
      <c r="A31000" s="108" t="str">
        <f t="shared" si="485"/>
        <v>EU11_1999_NATIONAL TOTAL_Hg</v>
      </c>
      <c r="B31000" s="113" t="s">
        <v>221</v>
      </c>
      <c r="C31000" s="113">
        <v>1999</v>
      </c>
      <c r="D31000" s="113" t="s">
        <v>122</v>
      </c>
      <c r="E31000" s="113" t="s">
        <v>127</v>
      </c>
      <c r="F31000" s="113" t="s">
        <v>200</v>
      </c>
      <c r="G31000" s="113">
        <v>6.5805838119799995E-2</v>
      </c>
    </row>
    <row r="31001" spans="1:7" x14ac:dyDescent="0.25">
      <c r="A31001" s="108" t="str">
        <f t="shared" si="485"/>
        <v>EU11_1999_NATIONAL TOTAL_DIOX</v>
      </c>
      <c r="B31001" s="113" t="s">
        <v>221</v>
      </c>
      <c r="C31001" s="113">
        <v>1999</v>
      </c>
      <c r="D31001" s="113" t="s">
        <v>122</v>
      </c>
      <c r="E31001" s="113" t="s">
        <v>128</v>
      </c>
      <c r="F31001" s="113" t="s">
        <v>200</v>
      </c>
      <c r="G31001" s="150">
        <v>2.64372648280293E-6</v>
      </c>
    </row>
    <row r="31002" spans="1:7" x14ac:dyDescent="0.25">
      <c r="A31002" s="108" t="str">
        <f t="shared" si="485"/>
        <v>EU11_1999_NATIONAL TOTAL_PAH</v>
      </c>
      <c r="B31002" s="113" t="s">
        <v>221</v>
      </c>
      <c r="C31002" s="113">
        <v>1999</v>
      </c>
      <c r="D31002" s="113" t="s">
        <v>122</v>
      </c>
      <c r="E31002" s="113" t="s">
        <v>129</v>
      </c>
      <c r="F31002" s="113" t="s">
        <v>200</v>
      </c>
      <c r="G31002" s="113">
        <v>0.38674539478956299</v>
      </c>
    </row>
    <row r="31003" spans="1:7" x14ac:dyDescent="0.25">
      <c r="A31003" s="108" t="str">
        <f t="shared" si="485"/>
        <v>EU11_1999_NATIONAL TOTAL_HCB</v>
      </c>
      <c r="B31003" s="113" t="s">
        <v>221</v>
      </c>
      <c r="C31003" s="113">
        <v>1999</v>
      </c>
      <c r="D31003" s="113" t="s">
        <v>122</v>
      </c>
      <c r="E31003" s="113" t="s">
        <v>130</v>
      </c>
      <c r="F31003" s="113" t="s">
        <v>200</v>
      </c>
      <c r="G31003" s="113">
        <v>3.4921813012584002E-3</v>
      </c>
    </row>
    <row r="31004" spans="1:7" x14ac:dyDescent="0.25">
      <c r="A31004" s="108" t="str">
        <f t="shared" si="485"/>
        <v>EU11_1999_NATIONAL TOTAL_PCB</v>
      </c>
      <c r="B31004" s="113" t="s">
        <v>221</v>
      </c>
      <c r="C31004" s="113">
        <v>1999</v>
      </c>
      <c r="D31004" s="113" t="s">
        <v>122</v>
      </c>
      <c r="E31004" s="113" t="s">
        <v>259</v>
      </c>
      <c r="F31004" s="113" t="s">
        <v>200</v>
      </c>
      <c r="G31004" s="113">
        <v>4.4755336923526902E-3</v>
      </c>
    </row>
    <row r="31005" spans="1:7" x14ac:dyDescent="0.25">
      <c r="A31005" s="108" t="str">
        <f t="shared" si="485"/>
        <v>EU11_1999_1A3(FU)_NOx</v>
      </c>
      <c r="B31005" s="113" t="s">
        <v>221</v>
      </c>
      <c r="C31005" s="113">
        <v>1999</v>
      </c>
      <c r="D31005" s="113" t="s">
        <v>134</v>
      </c>
      <c r="E31005" s="113" t="s">
        <v>199</v>
      </c>
      <c r="F31005" s="113" t="s">
        <v>200</v>
      </c>
      <c r="G31005" s="113">
        <v>378.81689999999998</v>
      </c>
    </row>
    <row r="31006" spans="1:7" x14ac:dyDescent="0.25">
      <c r="A31006" s="108" t="str">
        <f t="shared" si="485"/>
        <v>EU11_1999_1A3(FS)_NOx</v>
      </c>
      <c r="B31006" s="113" t="s">
        <v>221</v>
      </c>
      <c r="C31006" s="113">
        <v>1999</v>
      </c>
      <c r="D31006" s="113" t="s">
        <v>132</v>
      </c>
      <c r="E31006" s="113" t="s">
        <v>199</v>
      </c>
      <c r="F31006" s="113" t="s">
        <v>200</v>
      </c>
      <c r="G31006" s="113">
        <v>4183.8392000000003</v>
      </c>
    </row>
    <row r="31007" spans="1:7" x14ac:dyDescent="0.25">
      <c r="A31007" s="108" t="str">
        <f t="shared" si="485"/>
        <v>EU11_1999_1A3(FU)_NMVOC</v>
      </c>
      <c r="B31007" s="113" t="s">
        <v>221</v>
      </c>
      <c r="C31007" s="113">
        <v>1999</v>
      </c>
      <c r="D31007" s="113" t="s">
        <v>134</v>
      </c>
      <c r="E31007" s="113" t="s">
        <v>123</v>
      </c>
      <c r="F31007" s="113" t="s">
        <v>200</v>
      </c>
      <c r="G31007" s="113">
        <v>148.76106999999999</v>
      </c>
    </row>
    <row r="31008" spans="1:7" x14ac:dyDescent="0.25">
      <c r="A31008" s="108" t="str">
        <f t="shared" si="485"/>
        <v>EU11_1999_1A3(FS)_NMVOC</v>
      </c>
      <c r="B31008" s="113" t="s">
        <v>221</v>
      </c>
      <c r="C31008" s="113">
        <v>1999</v>
      </c>
      <c r="D31008" s="113" t="s">
        <v>132</v>
      </c>
      <c r="E31008" s="113" t="s">
        <v>123</v>
      </c>
      <c r="F31008" s="113" t="s">
        <v>200</v>
      </c>
      <c r="G31008" s="113">
        <v>2285.2330000000002</v>
      </c>
    </row>
    <row r="31009" spans="1:7" x14ac:dyDescent="0.25">
      <c r="A31009" s="108" t="str">
        <f t="shared" si="485"/>
        <v>EU11_1999_1A3(FU)_SOx</v>
      </c>
      <c r="B31009" s="113" t="s">
        <v>221</v>
      </c>
      <c r="C31009" s="113">
        <v>1999</v>
      </c>
      <c r="D31009" s="113" t="s">
        <v>134</v>
      </c>
      <c r="E31009" s="113" t="s">
        <v>201</v>
      </c>
      <c r="F31009" s="113" t="s">
        <v>200</v>
      </c>
      <c r="G31009" s="113">
        <v>9.0818083000000005</v>
      </c>
    </row>
    <row r="31010" spans="1:7" x14ac:dyDescent="0.25">
      <c r="A31010" s="108" t="str">
        <f t="shared" si="485"/>
        <v>EU11_1999_1A3(FS)_SOx</v>
      </c>
      <c r="B31010" s="113" t="s">
        <v>221</v>
      </c>
      <c r="C31010" s="113">
        <v>1999</v>
      </c>
      <c r="D31010" s="113" t="s">
        <v>132</v>
      </c>
      <c r="E31010" s="113" t="s">
        <v>201</v>
      </c>
      <c r="F31010" s="113" t="s">
        <v>200</v>
      </c>
      <c r="G31010" s="113">
        <v>145.42344</v>
      </c>
    </row>
    <row r="31011" spans="1:7" x14ac:dyDescent="0.25">
      <c r="A31011" s="108" t="str">
        <f t="shared" si="485"/>
        <v>EU11_1999_1A3(FU)_NH3</v>
      </c>
      <c r="B31011" s="113" t="s">
        <v>221</v>
      </c>
      <c r="C31011" s="113">
        <v>1999</v>
      </c>
      <c r="D31011" s="113" t="s">
        <v>134</v>
      </c>
      <c r="E31011" s="113" t="s">
        <v>124</v>
      </c>
      <c r="F31011" s="113" t="s">
        <v>200</v>
      </c>
      <c r="G31011" s="113">
        <v>7.1798129299999998</v>
      </c>
    </row>
    <row r="31012" spans="1:7" x14ac:dyDescent="0.25">
      <c r="A31012" s="108" t="str">
        <f t="shared" si="485"/>
        <v>EU11_1999_1A3(FS)_NH3</v>
      </c>
      <c r="B31012" s="113" t="s">
        <v>221</v>
      </c>
      <c r="C31012" s="113">
        <v>1999</v>
      </c>
      <c r="D31012" s="113" t="s">
        <v>132</v>
      </c>
      <c r="E31012" s="113" t="s">
        <v>124</v>
      </c>
      <c r="F31012" s="113" t="s">
        <v>200</v>
      </c>
      <c r="G31012" s="113">
        <v>66.200130999999999</v>
      </c>
    </row>
    <row r="31013" spans="1:7" x14ac:dyDescent="0.25">
      <c r="A31013" s="108" t="str">
        <f t="shared" si="485"/>
        <v>EU11_1999_1A3(FU)_PM2.5</v>
      </c>
      <c r="B31013" s="113" t="s">
        <v>221</v>
      </c>
      <c r="C31013" s="113">
        <v>1999</v>
      </c>
      <c r="D31013" s="113" t="s">
        <v>134</v>
      </c>
      <c r="E31013" s="113" t="s">
        <v>203</v>
      </c>
      <c r="F31013" s="113" t="s">
        <v>200</v>
      </c>
      <c r="G31013" s="113">
        <v>22.011513000000001</v>
      </c>
    </row>
    <row r="31014" spans="1:7" x14ac:dyDescent="0.25">
      <c r="A31014" s="108" t="str">
        <f t="shared" si="485"/>
        <v>EU11_1999_1A3(FS)_PM2.5</v>
      </c>
      <c r="B31014" s="113" t="s">
        <v>221</v>
      </c>
      <c r="C31014" s="113">
        <v>1999</v>
      </c>
      <c r="D31014" s="113" t="s">
        <v>132</v>
      </c>
      <c r="E31014" s="113" t="s">
        <v>203</v>
      </c>
      <c r="F31014" s="113" t="s">
        <v>200</v>
      </c>
      <c r="G31014" s="113">
        <v>241.61993000000001</v>
      </c>
    </row>
    <row r="31015" spans="1:7" x14ac:dyDescent="0.25">
      <c r="A31015" s="108" t="str">
        <f t="shared" si="485"/>
        <v>EU11_1999_3D_NOx</v>
      </c>
      <c r="B31015" s="113" t="s">
        <v>221</v>
      </c>
      <c r="C31015" s="113">
        <v>1999</v>
      </c>
      <c r="D31015" s="113" t="s">
        <v>206</v>
      </c>
      <c r="E31015" s="113" t="s">
        <v>199</v>
      </c>
      <c r="F31015" s="113" t="s">
        <v>200</v>
      </c>
      <c r="G31015" s="113">
        <v>578.95342000000005</v>
      </c>
    </row>
    <row r="31016" spans="1:7" x14ac:dyDescent="0.25">
      <c r="A31016" s="108" t="str">
        <f t="shared" si="485"/>
        <v>EU11_2000_NATIONAL TOTAL_NOx</v>
      </c>
      <c r="B31016" s="113" t="s">
        <v>221</v>
      </c>
      <c r="C31016" s="113">
        <v>2000</v>
      </c>
      <c r="D31016" s="113" t="s">
        <v>122</v>
      </c>
      <c r="E31016" s="113" t="s">
        <v>199</v>
      </c>
      <c r="F31016" s="113" t="s">
        <v>200</v>
      </c>
      <c r="G31016" s="113">
        <v>8564.0247772024104</v>
      </c>
    </row>
    <row r="31017" spans="1:7" x14ac:dyDescent="0.25">
      <c r="A31017" s="108" t="str">
        <f t="shared" si="485"/>
        <v>EU11_2000_NATIONAL TOTAL_NMVOC</v>
      </c>
      <c r="B31017" s="113" t="s">
        <v>221</v>
      </c>
      <c r="C31017" s="113">
        <v>2000</v>
      </c>
      <c r="D31017" s="113" t="s">
        <v>122</v>
      </c>
      <c r="E31017" s="113" t="s">
        <v>123</v>
      </c>
      <c r="F31017" s="113" t="s">
        <v>200</v>
      </c>
      <c r="G31017" s="113">
        <v>7964.2550753699998</v>
      </c>
    </row>
    <row r="31018" spans="1:7" x14ac:dyDescent="0.25">
      <c r="A31018" s="108" t="str">
        <f t="shared" si="485"/>
        <v>EU11_2000_NATIONAL TOTAL_SOx</v>
      </c>
      <c r="B31018" s="113" t="s">
        <v>221</v>
      </c>
      <c r="C31018" s="113">
        <v>2000</v>
      </c>
      <c r="D31018" s="113" t="s">
        <v>122</v>
      </c>
      <c r="E31018" s="113" t="s">
        <v>201</v>
      </c>
      <c r="F31018" s="113" t="s">
        <v>200</v>
      </c>
      <c r="G31018" s="113">
        <v>4684.8988212612703</v>
      </c>
    </row>
    <row r="31019" spans="1:7" x14ac:dyDescent="0.25">
      <c r="A31019" s="108" t="str">
        <f t="shared" si="485"/>
        <v>EU11_2000_NATIONAL TOTAL_NH3</v>
      </c>
      <c r="B31019" s="113" t="s">
        <v>221</v>
      </c>
      <c r="C31019" s="113">
        <v>2000</v>
      </c>
      <c r="D31019" s="113" t="s">
        <v>122</v>
      </c>
      <c r="E31019" s="113" t="s">
        <v>124</v>
      </c>
      <c r="F31019" s="113" t="s">
        <v>200</v>
      </c>
      <c r="G31019" s="113">
        <v>3061.520041405</v>
      </c>
    </row>
    <row r="31020" spans="1:7" x14ac:dyDescent="0.25">
      <c r="A31020" s="108" t="str">
        <f t="shared" si="485"/>
        <v>EU11_2000_NATIONAL TOTAL_PM2.5</v>
      </c>
      <c r="B31020" s="113" t="s">
        <v>221</v>
      </c>
      <c r="C31020" s="113">
        <v>2000</v>
      </c>
      <c r="D31020" s="113" t="s">
        <v>122</v>
      </c>
      <c r="E31020" s="113" t="s">
        <v>203</v>
      </c>
      <c r="F31020" s="113" t="s">
        <v>200</v>
      </c>
      <c r="G31020" s="113">
        <v>1184.1627683612201</v>
      </c>
    </row>
    <row r="31021" spans="1:7" x14ac:dyDescent="0.25">
      <c r="A31021" s="108" t="str">
        <f t="shared" si="485"/>
        <v>EU11_2000_NATIONAL TOTAL_Pb</v>
      </c>
      <c r="B31021" s="113" t="s">
        <v>221</v>
      </c>
      <c r="C31021" s="113">
        <v>2000</v>
      </c>
      <c r="D31021" s="113" t="s">
        <v>122</v>
      </c>
      <c r="E31021" s="113" t="s">
        <v>125</v>
      </c>
      <c r="F31021" s="113" t="s">
        <v>200</v>
      </c>
      <c r="G31021" s="113">
        <v>2.4462825253810001</v>
      </c>
    </row>
    <row r="31022" spans="1:7" x14ac:dyDescent="0.25">
      <c r="A31022" s="108" t="str">
        <f t="shared" si="485"/>
        <v>EU11_2000_NATIONAL TOTAL_Cd</v>
      </c>
      <c r="B31022" s="113" t="s">
        <v>221</v>
      </c>
      <c r="C31022" s="113">
        <v>2000</v>
      </c>
      <c r="D31022" s="113" t="s">
        <v>122</v>
      </c>
      <c r="E31022" s="113" t="s">
        <v>126</v>
      </c>
      <c r="F31022" s="113" t="s">
        <v>200</v>
      </c>
      <c r="G31022" s="113">
        <v>7.5870498557267602E-2</v>
      </c>
    </row>
    <row r="31023" spans="1:7" x14ac:dyDescent="0.25">
      <c r="A31023" s="108" t="str">
        <f t="shared" si="485"/>
        <v>EU11_2000_NATIONAL TOTAL_Hg</v>
      </c>
      <c r="B31023" s="113" t="s">
        <v>221</v>
      </c>
      <c r="C31023" s="113">
        <v>2000</v>
      </c>
      <c r="D31023" s="113" t="s">
        <v>122</v>
      </c>
      <c r="E31023" s="113" t="s">
        <v>127</v>
      </c>
      <c r="F31023" s="113" t="s">
        <v>200</v>
      </c>
      <c r="G31023" s="113">
        <v>6.3977095679599999E-2</v>
      </c>
    </row>
    <row r="31024" spans="1:7" x14ac:dyDescent="0.25">
      <c r="A31024" s="108" t="str">
        <f t="shared" si="485"/>
        <v>EU11_2000_NATIONAL TOTAL_DIOX</v>
      </c>
      <c r="B31024" s="113" t="s">
        <v>221</v>
      </c>
      <c r="C31024" s="113">
        <v>2000</v>
      </c>
      <c r="D31024" s="113" t="s">
        <v>122</v>
      </c>
      <c r="E31024" s="113" t="s">
        <v>128</v>
      </c>
      <c r="F31024" s="113" t="s">
        <v>200</v>
      </c>
      <c r="G31024" s="150">
        <v>2.4672657921552502E-6</v>
      </c>
    </row>
    <row r="31025" spans="1:7" x14ac:dyDescent="0.25">
      <c r="A31025" s="108" t="str">
        <f t="shared" si="485"/>
        <v>EU11_2000_NATIONAL TOTAL_PAH</v>
      </c>
      <c r="B31025" s="113" t="s">
        <v>221</v>
      </c>
      <c r="C31025" s="113">
        <v>2000</v>
      </c>
      <c r="D31025" s="113" t="s">
        <v>122</v>
      </c>
      <c r="E31025" s="113" t="s">
        <v>129</v>
      </c>
      <c r="F31025" s="113" t="s">
        <v>200</v>
      </c>
      <c r="G31025" s="113">
        <v>0.32837456693831002</v>
      </c>
    </row>
    <row r="31026" spans="1:7" x14ac:dyDescent="0.25">
      <c r="A31026" s="108" t="str">
        <f t="shared" si="485"/>
        <v>EU11_2000_NATIONAL TOTAL_HCB</v>
      </c>
      <c r="B31026" s="113" t="s">
        <v>221</v>
      </c>
      <c r="C31026" s="113">
        <v>2000</v>
      </c>
      <c r="D31026" s="113" t="s">
        <v>122</v>
      </c>
      <c r="E31026" s="113" t="s">
        <v>130</v>
      </c>
      <c r="F31026" s="113" t="s">
        <v>200</v>
      </c>
      <c r="G31026" s="113">
        <v>3.2122788887029201E-3</v>
      </c>
    </row>
    <row r="31027" spans="1:7" x14ac:dyDescent="0.25">
      <c r="A31027" s="108" t="str">
        <f t="shared" si="485"/>
        <v>EU11_2000_NATIONAL TOTAL_PCB</v>
      </c>
      <c r="B31027" s="113" t="s">
        <v>221</v>
      </c>
      <c r="C31027" s="113">
        <v>2000</v>
      </c>
      <c r="D31027" s="113" t="s">
        <v>122</v>
      </c>
      <c r="E31027" s="113" t="s">
        <v>259</v>
      </c>
      <c r="F31027" s="113" t="s">
        <v>200</v>
      </c>
      <c r="G31027" s="113">
        <v>4.2092565986913697E-3</v>
      </c>
    </row>
    <row r="31028" spans="1:7" x14ac:dyDescent="0.25">
      <c r="A31028" s="108" t="str">
        <f t="shared" si="485"/>
        <v>EU11_2000_1A3(FU)_NOx</v>
      </c>
      <c r="B31028" s="113" t="s">
        <v>221</v>
      </c>
      <c r="C31028" s="113">
        <v>2000</v>
      </c>
      <c r="D31028" s="113" t="s">
        <v>134</v>
      </c>
      <c r="E31028" s="113" t="s">
        <v>199</v>
      </c>
      <c r="F31028" s="113" t="s">
        <v>200</v>
      </c>
      <c r="G31028" s="113">
        <v>362.09991000000002</v>
      </c>
    </row>
    <row r="31029" spans="1:7" x14ac:dyDescent="0.25">
      <c r="A31029" s="108" t="str">
        <f t="shared" si="485"/>
        <v>EU11_2000_1A3(FS)_NOx</v>
      </c>
      <c r="B31029" s="113" t="s">
        <v>221</v>
      </c>
      <c r="C31029" s="113">
        <v>2000</v>
      </c>
      <c r="D31029" s="113" t="s">
        <v>132</v>
      </c>
      <c r="E31029" s="113" t="s">
        <v>199</v>
      </c>
      <c r="F31029" s="113" t="s">
        <v>200</v>
      </c>
      <c r="G31029" s="113">
        <v>3985.6887999999999</v>
      </c>
    </row>
    <row r="31030" spans="1:7" x14ac:dyDescent="0.25">
      <c r="A31030" s="108" t="str">
        <f t="shared" si="485"/>
        <v>EU11_2000_1A3(FU)_NMVOC</v>
      </c>
      <c r="B31030" s="113" t="s">
        <v>221</v>
      </c>
      <c r="C31030" s="113">
        <v>2000</v>
      </c>
      <c r="D31030" s="113" t="s">
        <v>134</v>
      </c>
      <c r="E31030" s="113" t="s">
        <v>123</v>
      </c>
      <c r="F31030" s="113" t="s">
        <v>200</v>
      </c>
      <c r="G31030" s="113">
        <v>126.44920999999999</v>
      </c>
    </row>
    <row r="31031" spans="1:7" x14ac:dyDescent="0.25">
      <c r="A31031" s="108" t="str">
        <f t="shared" si="485"/>
        <v>EU11_2000_1A3(FS)_NMVOC</v>
      </c>
      <c r="B31031" s="113" t="s">
        <v>221</v>
      </c>
      <c r="C31031" s="113">
        <v>2000</v>
      </c>
      <c r="D31031" s="113" t="s">
        <v>132</v>
      </c>
      <c r="E31031" s="113" t="s">
        <v>123</v>
      </c>
      <c r="F31031" s="113" t="s">
        <v>200</v>
      </c>
      <c r="G31031" s="113">
        <v>1942.47</v>
      </c>
    </row>
    <row r="31032" spans="1:7" x14ac:dyDescent="0.25">
      <c r="A31032" s="108" t="str">
        <f t="shared" si="485"/>
        <v>EU11_2000_1A3(FU)_SOx</v>
      </c>
      <c r="B31032" s="113" t="s">
        <v>221</v>
      </c>
      <c r="C31032" s="113">
        <v>2000</v>
      </c>
      <c r="D31032" s="113" t="s">
        <v>134</v>
      </c>
      <c r="E31032" s="113" t="s">
        <v>201</v>
      </c>
      <c r="F31032" s="113" t="s">
        <v>200</v>
      </c>
      <c r="G31032" s="113">
        <v>7.6271721000000001</v>
      </c>
    </row>
    <row r="31033" spans="1:7" x14ac:dyDescent="0.25">
      <c r="A31033" s="108" t="str">
        <f t="shared" si="485"/>
        <v>EU11_2000_1A3(FS)_SOx</v>
      </c>
      <c r="B31033" s="113" t="s">
        <v>221</v>
      </c>
      <c r="C31033" s="113">
        <v>2000</v>
      </c>
      <c r="D31033" s="113" t="s">
        <v>132</v>
      </c>
      <c r="E31033" s="113" t="s">
        <v>201</v>
      </c>
      <c r="F31033" s="113" t="s">
        <v>200</v>
      </c>
      <c r="G31033" s="113">
        <v>86.630595</v>
      </c>
    </row>
    <row r="31034" spans="1:7" x14ac:dyDescent="0.25">
      <c r="A31034" s="108" t="str">
        <f t="shared" si="485"/>
        <v>EU11_2000_1A3(FU)_NH3</v>
      </c>
      <c r="B31034" s="113" t="s">
        <v>221</v>
      </c>
      <c r="C31034" s="113">
        <v>2000</v>
      </c>
      <c r="D31034" s="113" t="s">
        <v>134</v>
      </c>
      <c r="E31034" s="113" t="s">
        <v>124</v>
      </c>
      <c r="F31034" s="113" t="s">
        <v>200</v>
      </c>
      <c r="G31034" s="113">
        <v>8.2590187299999993</v>
      </c>
    </row>
    <row r="31035" spans="1:7" x14ac:dyDescent="0.25">
      <c r="A31035" s="108" t="str">
        <f t="shared" si="485"/>
        <v>EU11_2000_1A3(FS)_NH3</v>
      </c>
      <c r="B31035" s="113" t="s">
        <v>221</v>
      </c>
      <c r="C31035" s="113">
        <v>2000</v>
      </c>
      <c r="D31035" s="113" t="s">
        <v>132</v>
      </c>
      <c r="E31035" s="113" t="s">
        <v>124</v>
      </c>
      <c r="F31035" s="113" t="s">
        <v>200</v>
      </c>
      <c r="G31035" s="113">
        <v>83.396366</v>
      </c>
    </row>
    <row r="31036" spans="1:7" x14ac:dyDescent="0.25">
      <c r="A31036" s="108" t="str">
        <f t="shared" si="485"/>
        <v>EU11_2000_1A3(FU)_PM2.5</v>
      </c>
      <c r="B31036" s="113" t="s">
        <v>221</v>
      </c>
      <c r="C31036" s="113">
        <v>2000</v>
      </c>
      <c r="D31036" s="113" t="s">
        <v>134</v>
      </c>
      <c r="E31036" s="113" t="s">
        <v>203</v>
      </c>
      <c r="F31036" s="113" t="s">
        <v>200</v>
      </c>
      <c r="G31036" s="113">
        <v>21.024591999999998</v>
      </c>
    </row>
    <row r="31037" spans="1:7" x14ac:dyDescent="0.25">
      <c r="A31037" s="108" t="str">
        <f t="shared" si="485"/>
        <v>EU11_2000_1A3(FS)_PM2.5</v>
      </c>
      <c r="B31037" s="113" t="s">
        <v>221</v>
      </c>
      <c r="C31037" s="113">
        <v>2000</v>
      </c>
      <c r="D31037" s="113" t="s">
        <v>132</v>
      </c>
      <c r="E31037" s="113" t="s">
        <v>203</v>
      </c>
      <c r="F31037" s="113" t="s">
        <v>200</v>
      </c>
      <c r="G31037" s="113">
        <v>228.56805</v>
      </c>
    </row>
    <row r="31038" spans="1:7" x14ac:dyDescent="0.25">
      <c r="A31038" s="108" t="str">
        <f t="shared" si="485"/>
        <v>EU11_2000_3D_NOx</v>
      </c>
      <c r="B31038" s="113" t="s">
        <v>221</v>
      </c>
      <c r="C31038" s="113">
        <v>2000</v>
      </c>
      <c r="D31038" s="113" t="s">
        <v>206</v>
      </c>
      <c r="E31038" s="113" t="s">
        <v>199</v>
      </c>
      <c r="F31038" s="113" t="s">
        <v>200</v>
      </c>
      <c r="G31038" s="113">
        <v>578.35094000000004</v>
      </c>
    </row>
    <row r="31039" spans="1:7" x14ac:dyDescent="0.25">
      <c r="A31039" s="108" t="str">
        <f t="shared" si="485"/>
        <v>EU11_2001_NATIONAL TOTAL_NOx</v>
      </c>
      <c r="B31039" s="113" t="s">
        <v>221</v>
      </c>
      <c r="C31039" s="113">
        <v>2001</v>
      </c>
      <c r="D31039" s="113" t="s">
        <v>122</v>
      </c>
      <c r="E31039" s="113" t="s">
        <v>199</v>
      </c>
      <c r="F31039" s="113" t="s">
        <v>200</v>
      </c>
      <c r="G31039" s="113">
        <v>8395.9715796599903</v>
      </c>
    </row>
    <row r="31040" spans="1:7" x14ac:dyDescent="0.25">
      <c r="A31040" s="108" t="str">
        <f t="shared" si="485"/>
        <v>EU11_2001_NATIONAL TOTAL_NMVOC</v>
      </c>
      <c r="B31040" s="113" t="s">
        <v>221</v>
      </c>
      <c r="C31040" s="113">
        <v>2001</v>
      </c>
      <c r="D31040" s="113" t="s">
        <v>122</v>
      </c>
      <c r="E31040" s="113" t="s">
        <v>123</v>
      </c>
      <c r="F31040" s="113" t="s">
        <v>200</v>
      </c>
      <c r="G31040" s="113">
        <v>7649.29386643</v>
      </c>
    </row>
    <row r="31041" spans="1:7" x14ac:dyDescent="0.25">
      <c r="A31041" s="108" t="str">
        <f t="shared" si="485"/>
        <v>EU11_2001_NATIONAL TOTAL_SOx</v>
      </c>
      <c r="B31041" s="113" t="s">
        <v>221</v>
      </c>
      <c r="C31041" s="113">
        <v>2001</v>
      </c>
      <c r="D31041" s="113" t="s">
        <v>122</v>
      </c>
      <c r="E31041" s="113" t="s">
        <v>201</v>
      </c>
      <c r="F31041" s="113" t="s">
        <v>200</v>
      </c>
      <c r="G31041" s="113">
        <v>4488.692525595</v>
      </c>
    </row>
    <row r="31042" spans="1:7" x14ac:dyDescent="0.25">
      <c r="A31042" s="108" t="str">
        <f t="shared" si="485"/>
        <v>EU11_2001_NATIONAL TOTAL_NH3</v>
      </c>
      <c r="B31042" s="113" t="s">
        <v>221</v>
      </c>
      <c r="C31042" s="113">
        <v>2001</v>
      </c>
      <c r="D31042" s="113" t="s">
        <v>122</v>
      </c>
      <c r="E31042" s="113" t="s">
        <v>124</v>
      </c>
      <c r="F31042" s="113" t="s">
        <v>200</v>
      </c>
      <c r="G31042" s="113">
        <v>3047.1652729663001</v>
      </c>
    </row>
    <row r="31043" spans="1:7" x14ac:dyDescent="0.25">
      <c r="A31043" s="108" t="str">
        <f t="shared" si="485"/>
        <v>EU11_2001_NATIONAL TOTAL_PM2.5</v>
      </c>
      <c r="B31043" s="113" t="s">
        <v>221</v>
      </c>
      <c r="C31043" s="113">
        <v>2001</v>
      </c>
      <c r="D31043" s="113" t="s">
        <v>122</v>
      </c>
      <c r="E31043" s="113" t="s">
        <v>203</v>
      </c>
      <c r="F31043" s="113" t="s">
        <v>200</v>
      </c>
      <c r="G31043" s="113">
        <v>1160.0593406618</v>
      </c>
    </row>
    <row r="31044" spans="1:7" x14ac:dyDescent="0.25">
      <c r="A31044" s="108" t="str">
        <f t="shared" si="485"/>
        <v>EU11_2001_NATIONAL TOTAL_Pb</v>
      </c>
      <c r="B31044" s="113" t="s">
        <v>221</v>
      </c>
      <c r="C31044" s="113">
        <v>2001</v>
      </c>
      <c r="D31044" s="113" t="s">
        <v>122</v>
      </c>
      <c r="E31044" s="113" t="s">
        <v>125</v>
      </c>
      <c r="F31044" s="113" t="s">
        <v>200</v>
      </c>
      <c r="G31044" s="113">
        <v>1.7386038372420001</v>
      </c>
    </row>
    <row r="31045" spans="1:7" x14ac:dyDescent="0.25">
      <c r="A31045" s="108" t="str">
        <f t="shared" si="485"/>
        <v>EU11_2001_NATIONAL TOTAL_Cd</v>
      </c>
      <c r="B31045" s="113" t="s">
        <v>221</v>
      </c>
      <c r="C31045" s="113">
        <v>2001</v>
      </c>
      <c r="D31045" s="113" t="s">
        <v>122</v>
      </c>
      <c r="E31045" s="113" t="s">
        <v>126</v>
      </c>
      <c r="F31045" s="113" t="s">
        <v>200</v>
      </c>
      <c r="G31045" s="113">
        <v>7.2061948395389999E-2</v>
      </c>
    </row>
    <row r="31046" spans="1:7" x14ac:dyDescent="0.25">
      <c r="A31046" s="108" t="str">
        <f t="shared" si="485"/>
        <v>EU11_2001_NATIONAL TOTAL_Hg</v>
      </c>
      <c r="B31046" s="113" t="s">
        <v>221</v>
      </c>
      <c r="C31046" s="113">
        <v>2001</v>
      </c>
      <c r="D31046" s="113" t="s">
        <v>122</v>
      </c>
      <c r="E31046" s="113" t="s">
        <v>127</v>
      </c>
      <c r="F31046" s="113" t="s">
        <v>200</v>
      </c>
      <c r="G31046" s="113">
        <v>6.00408873601E-2</v>
      </c>
    </row>
    <row r="31047" spans="1:7" x14ac:dyDescent="0.25">
      <c r="A31047" s="108" t="str">
        <f t="shared" ref="A31047:A31110" si="486">CONCATENATE(B31047,"_",C31047,"_",D31047,"_",E31047)</f>
        <v>EU11_2001_NATIONAL TOTAL_DIOX</v>
      </c>
      <c r="B31047" s="113" t="s">
        <v>221</v>
      </c>
      <c r="C31047" s="113">
        <v>2001</v>
      </c>
      <c r="D31047" s="113" t="s">
        <v>122</v>
      </c>
      <c r="E31047" s="113" t="s">
        <v>128</v>
      </c>
      <c r="F31047" s="113" t="s">
        <v>200</v>
      </c>
      <c r="G31047" s="150">
        <v>2.0072198763799999E-6</v>
      </c>
    </row>
    <row r="31048" spans="1:7" x14ac:dyDescent="0.25">
      <c r="A31048" s="108" t="str">
        <f t="shared" si="486"/>
        <v>EU11_2001_NATIONAL TOTAL_PAH</v>
      </c>
      <c r="B31048" s="113" t="s">
        <v>221</v>
      </c>
      <c r="C31048" s="113">
        <v>2001</v>
      </c>
      <c r="D31048" s="113" t="s">
        <v>122</v>
      </c>
      <c r="E31048" s="113" t="s">
        <v>129</v>
      </c>
      <c r="F31048" s="113" t="s">
        <v>200</v>
      </c>
      <c r="G31048" s="113">
        <v>0.32322851870396002</v>
      </c>
    </row>
    <row r="31049" spans="1:7" x14ac:dyDescent="0.25">
      <c r="A31049" s="108" t="str">
        <f t="shared" si="486"/>
        <v>EU11_2001_NATIONAL TOTAL_HCB</v>
      </c>
      <c r="B31049" s="113" t="s">
        <v>221</v>
      </c>
      <c r="C31049" s="113">
        <v>2001</v>
      </c>
      <c r="D31049" s="113" t="s">
        <v>122</v>
      </c>
      <c r="E31049" s="113" t="s">
        <v>130</v>
      </c>
      <c r="F31049" s="113" t="s">
        <v>200</v>
      </c>
      <c r="G31049" s="113">
        <v>3.409553606774E-3</v>
      </c>
    </row>
    <row r="31050" spans="1:7" x14ac:dyDescent="0.25">
      <c r="A31050" s="108" t="str">
        <f t="shared" si="486"/>
        <v>EU11_2001_NATIONAL TOTAL_PCB</v>
      </c>
      <c r="B31050" s="113" t="s">
        <v>221</v>
      </c>
      <c r="C31050" s="113">
        <v>2001</v>
      </c>
      <c r="D31050" s="113" t="s">
        <v>122</v>
      </c>
      <c r="E31050" s="113" t="s">
        <v>259</v>
      </c>
      <c r="F31050" s="113" t="s">
        <v>200</v>
      </c>
      <c r="G31050" s="113">
        <v>3.8360799569111398E-3</v>
      </c>
    </row>
    <row r="31051" spans="1:7" x14ac:dyDescent="0.25">
      <c r="A31051" s="108" t="str">
        <f t="shared" si="486"/>
        <v>EU11_2001_1A3(FU)_NOx</v>
      </c>
      <c r="B31051" s="113" t="s">
        <v>221</v>
      </c>
      <c r="C31051" s="113">
        <v>2001</v>
      </c>
      <c r="D31051" s="113" t="s">
        <v>134</v>
      </c>
      <c r="E31051" s="113" t="s">
        <v>199</v>
      </c>
      <c r="F31051" s="113" t="s">
        <v>200</v>
      </c>
      <c r="G31051" s="113">
        <v>354.81110999999999</v>
      </c>
    </row>
    <row r="31052" spans="1:7" x14ac:dyDescent="0.25">
      <c r="A31052" s="108" t="str">
        <f t="shared" si="486"/>
        <v>EU11_2001_1A3(FS)_NOx</v>
      </c>
      <c r="B31052" s="113" t="s">
        <v>221</v>
      </c>
      <c r="C31052" s="113">
        <v>2001</v>
      </c>
      <c r="D31052" s="113" t="s">
        <v>132</v>
      </c>
      <c r="E31052" s="113" t="s">
        <v>199</v>
      </c>
      <c r="F31052" s="113" t="s">
        <v>200</v>
      </c>
      <c r="G31052" s="113">
        <v>3863.8580000000002</v>
      </c>
    </row>
    <row r="31053" spans="1:7" x14ac:dyDescent="0.25">
      <c r="A31053" s="108" t="str">
        <f t="shared" si="486"/>
        <v>EU11_2001_1A3(FU)_NMVOC</v>
      </c>
      <c r="B31053" s="113" t="s">
        <v>221</v>
      </c>
      <c r="C31053" s="113">
        <v>2001</v>
      </c>
      <c r="D31053" s="113" t="s">
        <v>134</v>
      </c>
      <c r="E31053" s="113" t="s">
        <v>123</v>
      </c>
      <c r="F31053" s="113" t="s">
        <v>200</v>
      </c>
      <c r="G31053" s="113">
        <v>113.70480000000001</v>
      </c>
    </row>
    <row r="31054" spans="1:7" x14ac:dyDescent="0.25">
      <c r="A31054" s="108" t="str">
        <f t="shared" si="486"/>
        <v>EU11_2001_1A3(FS)_NMVOC</v>
      </c>
      <c r="B31054" s="113" t="s">
        <v>221</v>
      </c>
      <c r="C31054" s="113">
        <v>2001</v>
      </c>
      <c r="D31054" s="113" t="s">
        <v>132</v>
      </c>
      <c r="E31054" s="113" t="s">
        <v>123</v>
      </c>
      <c r="F31054" s="113" t="s">
        <v>200</v>
      </c>
      <c r="G31054" s="113">
        <v>1788.6659999999999</v>
      </c>
    </row>
    <row r="31055" spans="1:7" x14ac:dyDescent="0.25">
      <c r="A31055" s="108" t="str">
        <f t="shared" si="486"/>
        <v>EU11_2001_1A3(FU)_SOx</v>
      </c>
      <c r="B31055" s="113" t="s">
        <v>221</v>
      </c>
      <c r="C31055" s="113">
        <v>2001</v>
      </c>
      <c r="D31055" s="113" t="s">
        <v>134</v>
      </c>
      <c r="E31055" s="113" t="s">
        <v>201</v>
      </c>
      <c r="F31055" s="113" t="s">
        <v>200</v>
      </c>
      <c r="G31055" s="113">
        <v>5.2558232</v>
      </c>
    </row>
    <row r="31056" spans="1:7" x14ac:dyDescent="0.25">
      <c r="A31056" s="108" t="str">
        <f t="shared" si="486"/>
        <v>EU11_2001_1A3(FS)_SOx</v>
      </c>
      <c r="B31056" s="113" t="s">
        <v>221</v>
      </c>
      <c r="C31056" s="113">
        <v>2001</v>
      </c>
      <c r="D31056" s="113" t="s">
        <v>132</v>
      </c>
      <c r="E31056" s="113" t="s">
        <v>201</v>
      </c>
      <c r="F31056" s="113" t="s">
        <v>200</v>
      </c>
      <c r="G31056" s="113">
        <v>79.669207999999998</v>
      </c>
    </row>
    <row r="31057" spans="1:7" x14ac:dyDescent="0.25">
      <c r="A31057" s="108" t="str">
        <f t="shared" si="486"/>
        <v>EU11_2001_1A3(FU)_NH3</v>
      </c>
      <c r="B31057" s="113" t="s">
        <v>221</v>
      </c>
      <c r="C31057" s="113">
        <v>2001</v>
      </c>
      <c r="D31057" s="113" t="s">
        <v>134</v>
      </c>
      <c r="E31057" s="113" t="s">
        <v>124</v>
      </c>
      <c r="F31057" s="113" t="s">
        <v>200</v>
      </c>
      <c r="G31057" s="113">
        <v>8.8104126800000007</v>
      </c>
    </row>
    <row r="31058" spans="1:7" x14ac:dyDescent="0.25">
      <c r="A31058" s="108" t="str">
        <f t="shared" si="486"/>
        <v>EU11_2001_1A3(FS)_NH3</v>
      </c>
      <c r="B31058" s="113" t="s">
        <v>221</v>
      </c>
      <c r="C31058" s="113">
        <v>2001</v>
      </c>
      <c r="D31058" s="113" t="s">
        <v>132</v>
      </c>
      <c r="E31058" s="113" t="s">
        <v>124</v>
      </c>
      <c r="F31058" s="113" t="s">
        <v>200</v>
      </c>
      <c r="G31058" s="113">
        <v>82.333617000000004</v>
      </c>
    </row>
    <row r="31059" spans="1:7" x14ac:dyDescent="0.25">
      <c r="A31059" s="108" t="str">
        <f t="shared" si="486"/>
        <v>EU11_2001_1A3(FU)_PM2.5</v>
      </c>
      <c r="B31059" s="113" t="s">
        <v>221</v>
      </c>
      <c r="C31059" s="113">
        <v>2001</v>
      </c>
      <c r="D31059" s="113" t="s">
        <v>134</v>
      </c>
      <c r="E31059" s="113" t="s">
        <v>203</v>
      </c>
      <c r="F31059" s="113" t="s">
        <v>200</v>
      </c>
      <c r="G31059" s="113">
        <v>20.219716999999999</v>
      </c>
    </row>
    <row r="31060" spans="1:7" x14ac:dyDescent="0.25">
      <c r="A31060" s="108" t="str">
        <f t="shared" si="486"/>
        <v>EU11_2001_1A3(FS)_PM2.5</v>
      </c>
      <c r="B31060" s="113" t="s">
        <v>221</v>
      </c>
      <c r="C31060" s="113">
        <v>2001</v>
      </c>
      <c r="D31060" s="113" t="s">
        <v>132</v>
      </c>
      <c r="E31060" s="113" t="s">
        <v>203</v>
      </c>
      <c r="F31060" s="113" t="s">
        <v>200</v>
      </c>
      <c r="G31060" s="113">
        <v>222.51231999999999</v>
      </c>
    </row>
    <row r="31061" spans="1:7" x14ac:dyDescent="0.25">
      <c r="A31061" s="108" t="str">
        <f t="shared" si="486"/>
        <v>EU11_2001_3D_NOx</v>
      </c>
      <c r="B31061" s="113" t="s">
        <v>221</v>
      </c>
      <c r="C31061" s="113">
        <v>2001</v>
      </c>
      <c r="D31061" s="113" t="s">
        <v>206</v>
      </c>
      <c r="E31061" s="113" t="s">
        <v>199</v>
      </c>
      <c r="F31061" s="113" t="s">
        <v>200</v>
      </c>
      <c r="G31061" s="113">
        <v>565.90986999999996</v>
      </c>
    </row>
    <row r="31062" spans="1:7" x14ac:dyDescent="0.25">
      <c r="A31062" s="108" t="str">
        <f t="shared" si="486"/>
        <v>EU11_2002_NATIONAL TOTAL_NOx</v>
      </c>
      <c r="B31062" s="113" t="s">
        <v>221</v>
      </c>
      <c r="C31062" s="113">
        <v>2002</v>
      </c>
      <c r="D31062" s="113" t="s">
        <v>122</v>
      </c>
      <c r="E31062" s="113" t="s">
        <v>199</v>
      </c>
      <c r="F31062" s="113" t="s">
        <v>200</v>
      </c>
      <c r="G31062" s="113">
        <v>8223.9925130501906</v>
      </c>
    </row>
    <row r="31063" spans="1:7" x14ac:dyDescent="0.25">
      <c r="A31063" s="108" t="str">
        <f t="shared" si="486"/>
        <v>EU11_2002_NATIONAL TOTAL_NMVOC</v>
      </c>
      <c r="B31063" s="113" t="s">
        <v>221</v>
      </c>
      <c r="C31063" s="113">
        <v>2002</v>
      </c>
      <c r="D31063" s="113" t="s">
        <v>122</v>
      </c>
      <c r="E31063" s="113" t="s">
        <v>123</v>
      </c>
      <c r="F31063" s="113" t="s">
        <v>200</v>
      </c>
      <c r="G31063" s="113">
        <v>7302.2577861999998</v>
      </c>
    </row>
    <row r="31064" spans="1:7" x14ac:dyDescent="0.25">
      <c r="A31064" s="108" t="str">
        <f t="shared" si="486"/>
        <v>EU11_2002_NATIONAL TOTAL_SOx</v>
      </c>
      <c r="B31064" s="113" t="s">
        <v>221</v>
      </c>
      <c r="C31064" s="113">
        <v>2002</v>
      </c>
      <c r="D31064" s="113" t="s">
        <v>122</v>
      </c>
      <c r="E31064" s="113" t="s">
        <v>201</v>
      </c>
      <c r="F31064" s="113" t="s">
        <v>200</v>
      </c>
      <c r="G31064" s="113">
        <v>4372.8577153055703</v>
      </c>
    </row>
    <row r="31065" spans="1:7" x14ac:dyDescent="0.25">
      <c r="A31065" s="108" t="str">
        <f t="shared" si="486"/>
        <v>EU11_2002_NATIONAL TOTAL_NH3</v>
      </c>
      <c r="B31065" s="113" t="s">
        <v>221</v>
      </c>
      <c r="C31065" s="113">
        <v>2002</v>
      </c>
      <c r="D31065" s="113" t="s">
        <v>122</v>
      </c>
      <c r="E31065" s="113" t="s">
        <v>124</v>
      </c>
      <c r="F31065" s="113" t="s">
        <v>200</v>
      </c>
      <c r="G31065" s="113">
        <v>2983.5167265503001</v>
      </c>
    </row>
    <row r="31066" spans="1:7" x14ac:dyDescent="0.25">
      <c r="A31066" s="108" t="str">
        <f t="shared" si="486"/>
        <v>EU11_2002_NATIONAL TOTAL_PM2.5</v>
      </c>
      <c r="B31066" s="113" t="s">
        <v>221</v>
      </c>
      <c r="C31066" s="113">
        <v>2002</v>
      </c>
      <c r="D31066" s="113" t="s">
        <v>122</v>
      </c>
      <c r="E31066" s="113" t="s">
        <v>203</v>
      </c>
      <c r="F31066" s="113" t="s">
        <v>200</v>
      </c>
      <c r="G31066" s="113">
        <v>1095.6793642190901</v>
      </c>
    </row>
    <row r="31067" spans="1:7" x14ac:dyDescent="0.25">
      <c r="A31067" s="108" t="str">
        <f t="shared" si="486"/>
        <v>EU11_2002_NATIONAL TOTAL_Pb</v>
      </c>
      <c r="B31067" s="113" t="s">
        <v>221</v>
      </c>
      <c r="C31067" s="113">
        <v>2002</v>
      </c>
      <c r="D31067" s="113" t="s">
        <v>122</v>
      </c>
      <c r="E31067" s="113" t="s">
        <v>125</v>
      </c>
      <c r="F31067" s="113" t="s">
        <v>200</v>
      </c>
      <c r="G31067" s="113">
        <v>1.2425666272906</v>
      </c>
    </row>
    <row r="31068" spans="1:7" x14ac:dyDescent="0.25">
      <c r="A31068" s="108" t="str">
        <f t="shared" si="486"/>
        <v>EU11_2002_NATIONAL TOTAL_Cd</v>
      </c>
      <c r="B31068" s="113" t="s">
        <v>221</v>
      </c>
      <c r="C31068" s="113">
        <v>2002</v>
      </c>
      <c r="D31068" s="113" t="s">
        <v>122</v>
      </c>
      <c r="E31068" s="113" t="s">
        <v>126</v>
      </c>
      <c r="F31068" s="113" t="s">
        <v>200</v>
      </c>
      <c r="G31068" s="113">
        <v>7.0067100855593395E-2</v>
      </c>
    </row>
    <row r="31069" spans="1:7" x14ac:dyDescent="0.25">
      <c r="A31069" s="108" t="str">
        <f t="shared" si="486"/>
        <v>EU11_2002_NATIONAL TOTAL_Hg</v>
      </c>
      <c r="B31069" s="113" t="s">
        <v>221</v>
      </c>
      <c r="C31069" s="113">
        <v>2002</v>
      </c>
      <c r="D31069" s="113" t="s">
        <v>122</v>
      </c>
      <c r="E31069" s="113" t="s">
        <v>127</v>
      </c>
      <c r="F31069" s="113" t="s">
        <v>200</v>
      </c>
      <c r="G31069" s="113">
        <v>5.9883260969199999E-2</v>
      </c>
    </row>
    <row r="31070" spans="1:7" x14ac:dyDescent="0.25">
      <c r="A31070" s="108" t="str">
        <f t="shared" si="486"/>
        <v>EU11_2002_NATIONAL TOTAL_DIOX</v>
      </c>
      <c r="B31070" s="113" t="s">
        <v>221</v>
      </c>
      <c r="C31070" s="113">
        <v>2002</v>
      </c>
      <c r="D31070" s="113" t="s">
        <v>122</v>
      </c>
      <c r="E31070" s="113" t="s">
        <v>128</v>
      </c>
      <c r="F31070" s="113" t="s">
        <v>200</v>
      </c>
      <c r="G31070" s="150">
        <v>1.9331945203668999E-6</v>
      </c>
    </row>
    <row r="31071" spans="1:7" x14ac:dyDescent="0.25">
      <c r="A31071" s="108" t="str">
        <f t="shared" si="486"/>
        <v>EU11_2002_NATIONAL TOTAL_PAH</v>
      </c>
      <c r="B31071" s="113" t="s">
        <v>221</v>
      </c>
      <c r="C31071" s="113">
        <v>2002</v>
      </c>
      <c r="D31071" s="113" t="s">
        <v>122</v>
      </c>
      <c r="E31071" s="113" t="s">
        <v>129</v>
      </c>
      <c r="F31071" s="113" t="s">
        <v>200</v>
      </c>
      <c r="G31071" s="113">
        <v>0.29701253708354403</v>
      </c>
    </row>
    <row r="31072" spans="1:7" x14ac:dyDescent="0.25">
      <c r="A31072" s="108" t="str">
        <f t="shared" si="486"/>
        <v>EU11_2002_NATIONAL TOTAL_HCB</v>
      </c>
      <c r="B31072" s="113" t="s">
        <v>221</v>
      </c>
      <c r="C31072" s="113">
        <v>2002</v>
      </c>
      <c r="D31072" s="113" t="s">
        <v>122</v>
      </c>
      <c r="E31072" s="113" t="s">
        <v>130</v>
      </c>
      <c r="F31072" s="113" t="s">
        <v>200</v>
      </c>
      <c r="G31072" s="113">
        <v>3.2660439220365002E-4</v>
      </c>
    </row>
    <row r="31073" spans="1:7" x14ac:dyDescent="0.25">
      <c r="A31073" s="108" t="str">
        <f t="shared" si="486"/>
        <v>EU11_2002_NATIONAL TOTAL_PCB</v>
      </c>
      <c r="B31073" s="113" t="s">
        <v>221</v>
      </c>
      <c r="C31073" s="113">
        <v>2002</v>
      </c>
      <c r="D31073" s="113" t="s">
        <v>122</v>
      </c>
      <c r="E31073" s="113" t="s">
        <v>259</v>
      </c>
      <c r="F31073" s="113" t="s">
        <v>200</v>
      </c>
      <c r="G31073" s="113">
        <v>3.4887395637953999E-3</v>
      </c>
    </row>
    <row r="31074" spans="1:7" x14ac:dyDescent="0.25">
      <c r="A31074" s="108" t="str">
        <f t="shared" si="486"/>
        <v>EU11_2002_1A3(FU)_NOx</v>
      </c>
      <c r="B31074" s="113" t="s">
        <v>221</v>
      </c>
      <c r="C31074" s="113">
        <v>2002</v>
      </c>
      <c r="D31074" s="113" t="s">
        <v>134</v>
      </c>
      <c r="E31074" s="113" t="s">
        <v>199</v>
      </c>
      <c r="F31074" s="113" t="s">
        <v>200</v>
      </c>
      <c r="G31074" s="113">
        <v>342.96472999999997</v>
      </c>
    </row>
    <row r="31075" spans="1:7" x14ac:dyDescent="0.25">
      <c r="A31075" s="108" t="str">
        <f t="shared" si="486"/>
        <v>EU11_2002_1A3(FS)_NOx</v>
      </c>
      <c r="B31075" s="113" t="s">
        <v>221</v>
      </c>
      <c r="C31075" s="113">
        <v>2002</v>
      </c>
      <c r="D31075" s="113" t="s">
        <v>132</v>
      </c>
      <c r="E31075" s="113" t="s">
        <v>199</v>
      </c>
      <c r="F31075" s="113" t="s">
        <v>200</v>
      </c>
      <c r="G31075" s="113">
        <v>3731.8971999999999</v>
      </c>
    </row>
    <row r="31076" spans="1:7" x14ac:dyDescent="0.25">
      <c r="A31076" s="108" t="str">
        <f t="shared" si="486"/>
        <v>EU11_2002_1A3(FU)_NMVOC</v>
      </c>
      <c r="B31076" s="113" t="s">
        <v>221</v>
      </c>
      <c r="C31076" s="113">
        <v>2002</v>
      </c>
      <c r="D31076" s="113" t="s">
        <v>134</v>
      </c>
      <c r="E31076" s="113" t="s">
        <v>123</v>
      </c>
      <c r="F31076" s="113" t="s">
        <v>200</v>
      </c>
      <c r="G31076" s="113">
        <v>101.18352</v>
      </c>
    </row>
    <row r="31077" spans="1:7" x14ac:dyDescent="0.25">
      <c r="A31077" s="108" t="str">
        <f t="shared" si="486"/>
        <v>EU11_2002_1A3(FS)_NMVOC</v>
      </c>
      <c r="B31077" s="113" t="s">
        <v>221</v>
      </c>
      <c r="C31077" s="113">
        <v>2002</v>
      </c>
      <c r="D31077" s="113" t="s">
        <v>132</v>
      </c>
      <c r="E31077" s="113" t="s">
        <v>123</v>
      </c>
      <c r="F31077" s="113" t="s">
        <v>200</v>
      </c>
      <c r="G31077" s="113">
        <v>1623.9722999999999</v>
      </c>
    </row>
    <row r="31078" spans="1:7" x14ac:dyDescent="0.25">
      <c r="A31078" s="108" t="str">
        <f t="shared" si="486"/>
        <v>EU11_2002_1A3(FU)_SOx</v>
      </c>
      <c r="B31078" s="113" t="s">
        <v>221</v>
      </c>
      <c r="C31078" s="113">
        <v>2002</v>
      </c>
      <c r="D31078" s="113" t="s">
        <v>134</v>
      </c>
      <c r="E31078" s="113" t="s">
        <v>201</v>
      </c>
      <c r="F31078" s="113" t="s">
        <v>200</v>
      </c>
      <c r="G31078" s="113">
        <v>2.7007100999999998</v>
      </c>
    </row>
    <row r="31079" spans="1:7" x14ac:dyDescent="0.25">
      <c r="A31079" s="108" t="str">
        <f t="shared" si="486"/>
        <v>EU11_2002_1A3(FS)_SOx</v>
      </c>
      <c r="B31079" s="113" t="s">
        <v>221</v>
      </c>
      <c r="C31079" s="113">
        <v>2002</v>
      </c>
      <c r="D31079" s="113" t="s">
        <v>132</v>
      </c>
      <c r="E31079" s="113" t="s">
        <v>201</v>
      </c>
      <c r="F31079" s="113" t="s">
        <v>200</v>
      </c>
      <c r="G31079" s="113">
        <v>63.059722999999998</v>
      </c>
    </row>
    <row r="31080" spans="1:7" x14ac:dyDescent="0.25">
      <c r="A31080" s="108" t="str">
        <f t="shared" si="486"/>
        <v>EU11_2002_1A3(FU)_NH3</v>
      </c>
      <c r="B31080" s="113" t="s">
        <v>221</v>
      </c>
      <c r="C31080" s="113">
        <v>2002</v>
      </c>
      <c r="D31080" s="113" t="s">
        <v>134</v>
      </c>
      <c r="E31080" s="113" t="s">
        <v>124</v>
      </c>
      <c r="F31080" s="113" t="s">
        <v>200</v>
      </c>
      <c r="G31080" s="113">
        <v>8.9721221700000005</v>
      </c>
    </row>
    <row r="31081" spans="1:7" x14ac:dyDescent="0.25">
      <c r="A31081" s="108" t="str">
        <f t="shared" si="486"/>
        <v>EU11_2002_1A3(FS)_NH3</v>
      </c>
      <c r="B31081" s="113" t="s">
        <v>221</v>
      </c>
      <c r="C31081" s="113">
        <v>2002</v>
      </c>
      <c r="D31081" s="113" t="s">
        <v>132</v>
      </c>
      <c r="E31081" s="113" t="s">
        <v>124</v>
      </c>
      <c r="F31081" s="113" t="s">
        <v>200</v>
      </c>
      <c r="G31081" s="113">
        <v>80.042235000000005</v>
      </c>
    </row>
    <row r="31082" spans="1:7" x14ac:dyDescent="0.25">
      <c r="A31082" s="108" t="str">
        <f t="shared" si="486"/>
        <v>EU11_2002_1A3(FU)_PM2.5</v>
      </c>
      <c r="B31082" s="113" t="s">
        <v>221</v>
      </c>
      <c r="C31082" s="113">
        <v>2002</v>
      </c>
      <c r="D31082" s="113" t="s">
        <v>134</v>
      </c>
      <c r="E31082" s="113" t="s">
        <v>203</v>
      </c>
      <c r="F31082" s="113" t="s">
        <v>200</v>
      </c>
      <c r="G31082" s="113">
        <v>18.701599999999999</v>
      </c>
    </row>
    <row r="31083" spans="1:7" x14ac:dyDescent="0.25">
      <c r="A31083" s="108" t="str">
        <f t="shared" si="486"/>
        <v>EU11_2002_1A3(FS)_PM2.5</v>
      </c>
      <c r="B31083" s="113" t="s">
        <v>221</v>
      </c>
      <c r="C31083" s="113">
        <v>2002</v>
      </c>
      <c r="D31083" s="113" t="s">
        <v>132</v>
      </c>
      <c r="E31083" s="113" t="s">
        <v>203</v>
      </c>
      <c r="F31083" s="113" t="s">
        <v>200</v>
      </c>
      <c r="G31083" s="113">
        <v>213.55026000000001</v>
      </c>
    </row>
    <row r="31084" spans="1:7" x14ac:dyDescent="0.25">
      <c r="A31084" s="108" t="str">
        <f t="shared" si="486"/>
        <v>EU11_2002_3D_NOx</v>
      </c>
      <c r="B31084" s="113" t="s">
        <v>221</v>
      </c>
      <c r="C31084" s="113">
        <v>2002</v>
      </c>
      <c r="D31084" s="113" t="s">
        <v>206</v>
      </c>
      <c r="E31084" s="113" t="s">
        <v>199</v>
      </c>
      <c r="F31084" s="113" t="s">
        <v>200</v>
      </c>
      <c r="G31084" s="113">
        <v>550.01531</v>
      </c>
    </row>
    <row r="31085" spans="1:7" x14ac:dyDescent="0.25">
      <c r="A31085" s="108" t="str">
        <f t="shared" si="486"/>
        <v>EU11_2003_NATIONAL TOTAL_NOx</v>
      </c>
      <c r="B31085" s="113" t="s">
        <v>221</v>
      </c>
      <c r="C31085" s="113">
        <v>2003</v>
      </c>
      <c r="D31085" s="113" t="s">
        <v>122</v>
      </c>
      <c r="E31085" s="113" t="s">
        <v>199</v>
      </c>
      <c r="F31085" s="113" t="s">
        <v>200</v>
      </c>
      <c r="G31085" s="113">
        <v>8079.2101131999998</v>
      </c>
    </row>
    <row r="31086" spans="1:7" x14ac:dyDescent="0.25">
      <c r="A31086" s="108" t="str">
        <f t="shared" si="486"/>
        <v>EU11_2003_NATIONAL TOTAL_NMVOC</v>
      </c>
      <c r="B31086" s="113" t="s">
        <v>221</v>
      </c>
      <c r="C31086" s="113">
        <v>2003</v>
      </c>
      <c r="D31086" s="113" t="s">
        <v>122</v>
      </c>
      <c r="E31086" s="113" t="s">
        <v>123</v>
      </c>
      <c r="F31086" s="113" t="s">
        <v>200</v>
      </c>
      <c r="G31086" s="113">
        <v>7090.3041486000002</v>
      </c>
    </row>
    <row r="31087" spans="1:7" x14ac:dyDescent="0.25">
      <c r="A31087" s="108" t="str">
        <f t="shared" si="486"/>
        <v>EU11_2003_NATIONAL TOTAL_SOx</v>
      </c>
      <c r="B31087" s="113" t="s">
        <v>221</v>
      </c>
      <c r="C31087" s="113">
        <v>2003</v>
      </c>
      <c r="D31087" s="113" t="s">
        <v>122</v>
      </c>
      <c r="E31087" s="113" t="s">
        <v>201</v>
      </c>
      <c r="F31087" s="113" t="s">
        <v>200</v>
      </c>
      <c r="G31087" s="113">
        <v>3860.3778201139999</v>
      </c>
    </row>
    <row r="31088" spans="1:7" x14ac:dyDescent="0.25">
      <c r="A31088" s="108" t="str">
        <f t="shared" si="486"/>
        <v>EU11_2003_NATIONAL TOTAL_NH3</v>
      </c>
      <c r="B31088" s="113" t="s">
        <v>221</v>
      </c>
      <c r="C31088" s="113">
        <v>2003</v>
      </c>
      <c r="D31088" s="113" t="s">
        <v>122</v>
      </c>
      <c r="E31088" s="113" t="s">
        <v>124</v>
      </c>
      <c r="F31088" s="113" t="s">
        <v>200</v>
      </c>
      <c r="G31088" s="113">
        <v>2948.0398101666001</v>
      </c>
    </row>
    <row r="31089" spans="1:7" x14ac:dyDescent="0.25">
      <c r="A31089" s="108" t="str">
        <f t="shared" si="486"/>
        <v>EU11_2003_NATIONAL TOTAL_PM2.5</v>
      </c>
      <c r="B31089" s="113" t="s">
        <v>221</v>
      </c>
      <c r="C31089" s="113">
        <v>2003</v>
      </c>
      <c r="D31089" s="113" t="s">
        <v>122</v>
      </c>
      <c r="E31089" s="113" t="s">
        <v>203</v>
      </c>
      <c r="F31089" s="113" t="s">
        <v>200</v>
      </c>
      <c r="G31089" s="113">
        <v>1121.35322436</v>
      </c>
    </row>
    <row r="31090" spans="1:7" x14ac:dyDescent="0.25">
      <c r="A31090" s="108" t="str">
        <f t="shared" si="486"/>
        <v>EU11_2003_NATIONAL TOTAL_Pb</v>
      </c>
      <c r="B31090" s="113" t="s">
        <v>221</v>
      </c>
      <c r="C31090" s="113">
        <v>2003</v>
      </c>
      <c r="D31090" s="113" t="s">
        <v>122</v>
      </c>
      <c r="E31090" s="113" t="s">
        <v>125</v>
      </c>
      <c r="F31090" s="113" t="s">
        <v>200</v>
      </c>
      <c r="G31090" s="113">
        <v>1.1585467039720001</v>
      </c>
    </row>
    <row r="31091" spans="1:7" x14ac:dyDescent="0.25">
      <c r="A31091" s="108" t="str">
        <f t="shared" si="486"/>
        <v>EU11_2003_NATIONAL TOTAL_Cd</v>
      </c>
      <c r="B31091" s="113" t="s">
        <v>221</v>
      </c>
      <c r="C31091" s="113">
        <v>2003</v>
      </c>
      <c r="D31091" s="113" t="s">
        <v>122</v>
      </c>
      <c r="E31091" s="113" t="s">
        <v>126</v>
      </c>
      <c r="F31091" s="113" t="s">
        <v>200</v>
      </c>
      <c r="G31091" s="113">
        <v>6.3838423356919999E-2</v>
      </c>
    </row>
    <row r="31092" spans="1:7" x14ac:dyDescent="0.25">
      <c r="A31092" s="108" t="str">
        <f t="shared" si="486"/>
        <v>EU11_2003_NATIONAL TOTAL_Hg</v>
      </c>
      <c r="B31092" s="113" t="s">
        <v>221</v>
      </c>
      <c r="C31092" s="113">
        <v>2003</v>
      </c>
      <c r="D31092" s="113" t="s">
        <v>122</v>
      </c>
      <c r="E31092" s="113" t="s">
        <v>127</v>
      </c>
      <c r="F31092" s="113" t="s">
        <v>200</v>
      </c>
      <c r="G31092" s="113">
        <v>5.5635766343700002E-2</v>
      </c>
    </row>
    <row r="31093" spans="1:7" x14ac:dyDescent="0.25">
      <c r="A31093" s="108" t="str">
        <f t="shared" si="486"/>
        <v>EU11_2003_NATIONAL TOTAL_DIOX</v>
      </c>
      <c r="B31093" s="113" t="s">
        <v>221</v>
      </c>
      <c r="C31093" s="113">
        <v>2003</v>
      </c>
      <c r="D31093" s="113" t="s">
        <v>122</v>
      </c>
      <c r="E31093" s="113" t="s">
        <v>128</v>
      </c>
      <c r="F31093" s="113" t="s">
        <v>200</v>
      </c>
      <c r="G31093" s="150">
        <v>1.86027343051E-6</v>
      </c>
    </row>
    <row r="31094" spans="1:7" x14ac:dyDescent="0.25">
      <c r="A31094" s="108" t="str">
        <f t="shared" si="486"/>
        <v>EU11_2003_NATIONAL TOTAL_PAH</v>
      </c>
      <c r="B31094" s="113" t="s">
        <v>221</v>
      </c>
      <c r="C31094" s="113">
        <v>2003</v>
      </c>
      <c r="D31094" s="113" t="s">
        <v>122</v>
      </c>
      <c r="E31094" s="113" t="s">
        <v>129</v>
      </c>
      <c r="F31094" s="113" t="s">
        <v>200</v>
      </c>
      <c r="G31094" s="113">
        <v>0.30760340421492</v>
      </c>
    </row>
    <row r="31095" spans="1:7" x14ac:dyDescent="0.25">
      <c r="A31095" s="108" t="str">
        <f t="shared" si="486"/>
        <v>EU11_2003_NATIONAL TOTAL_HCB</v>
      </c>
      <c r="B31095" s="113" t="s">
        <v>221</v>
      </c>
      <c r="C31095" s="113">
        <v>2003</v>
      </c>
      <c r="D31095" s="113" t="s">
        <v>122</v>
      </c>
      <c r="E31095" s="113" t="s">
        <v>130</v>
      </c>
      <c r="F31095" s="113" t="s">
        <v>200</v>
      </c>
      <c r="G31095" s="113">
        <v>2.0849763740970001E-4</v>
      </c>
    </row>
    <row r="31096" spans="1:7" x14ac:dyDescent="0.25">
      <c r="A31096" s="108" t="str">
        <f t="shared" si="486"/>
        <v>EU11_2003_NATIONAL TOTAL_PCB</v>
      </c>
      <c r="B31096" s="113" t="s">
        <v>221</v>
      </c>
      <c r="C31096" s="113">
        <v>2003</v>
      </c>
      <c r="D31096" s="113" t="s">
        <v>122</v>
      </c>
      <c r="E31096" s="113" t="s">
        <v>259</v>
      </c>
      <c r="F31096" s="113" t="s">
        <v>200</v>
      </c>
      <c r="G31096" s="113">
        <v>3.21236470252983E-3</v>
      </c>
    </row>
    <row r="31097" spans="1:7" x14ac:dyDescent="0.25">
      <c r="A31097" s="108" t="str">
        <f t="shared" si="486"/>
        <v>EU11_2003_1A3(FU)_NOx</v>
      </c>
      <c r="B31097" s="113" t="s">
        <v>221</v>
      </c>
      <c r="C31097" s="113">
        <v>2003</v>
      </c>
      <c r="D31097" s="113" t="s">
        <v>134</v>
      </c>
      <c r="E31097" s="113" t="s">
        <v>199</v>
      </c>
      <c r="F31097" s="113" t="s">
        <v>200</v>
      </c>
      <c r="G31097" s="113">
        <v>335.88137</v>
      </c>
    </row>
    <row r="31098" spans="1:7" x14ac:dyDescent="0.25">
      <c r="A31098" s="108" t="str">
        <f t="shared" si="486"/>
        <v>EU11_2003_1A3(FS)_NOx</v>
      </c>
      <c r="B31098" s="113" t="s">
        <v>221</v>
      </c>
      <c r="C31098" s="113">
        <v>2003</v>
      </c>
      <c r="D31098" s="113" t="s">
        <v>132</v>
      </c>
      <c r="E31098" s="113" t="s">
        <v>199</v>
      </c>
      <c r="F31098" s="113" t="s">
        <v>200</v>
      </c>
      <c r="G31098" s="113">
        <v>3574.3852000000002</v>
      </c>
    </row>
    <row r="31099" spans="1:7" x14ac:dyDescent="0.25">
      <c r="A31099" s="108" t="str">
        <f t="shared" si="486"/>
        <v>EU11_2003_1A3(FU)_NMVOC</v>
      </c>
      <c r="B31099" s="113" t="s">
        <v>221</v>
      </c>
      <c r="C31099" s="113">
        <v>2003</v>
      </c>
      <c r="D31099" s="113" t="s">
        <v>134</v>
      </c>
      <c r="E31099" s="113" t="s">
        <v>123</v>
      </c>
      <c r="F31099" s="113" t="s">
        <v>200</v>
      </c>
      <c r="G31099" s="113">
        <v>92.113230000000001</v>
      </c>
    </row>
    <row r="31100" spans="1:7" x14ac:dyDescent="0.25">
      <c r="A31100" s="108" t="str">
        <f t="shared" si="486"/>
        <v>EU11_2003_1A3(FS)_NMVOC</v>
      </c>
      <c r="B31100" s="113" t="s">
        <v>221</v>
      </c>
      <c r="C31100" s="113">
        <v>2003</v>
      </c>
      <c r="D31100" s="113" t="s">
        <v>132</v>
      </c>
      <c r="E31100" s="113" t="s">
        <v>123</v>
      </c>
      <c r="F31100" s="113" t="s">
        <v>200</v>
      </c>
      <c r="G31100" s="113">
        <v>1484.5854999999999</v>
      </c>
    </row>
    <row r="31101" spans="1:7" x14ac:dyDescent="0.25">
      <c r="A31101" s="108" t="str">
        <f t="shared" si="486"/>
        <v>EU11_2003_1A3(FU)_SOx</v>
      </c>
      <c r="B31101" s="113" t="s">
        <v>221</v>
      </c>
      <c r="C31101" s="113">
        <v>2003</v>
      </c>
      <c r="D31101" s="113" t="s">
        <v>134</v>
      </c>
      <c r="E31101" s="113" t="s">
        <v>201</v>
      </c>
      <c r="F31101" s="113" t="s">
        <v>200</v>
      </c>
      <c r="G31101" s="113">
        <v>2.3816801999999999</v>
      </c>
    </row>
    <row r="31102" spans="1:7" x14ac:dyDescent="0.25">
      <c r="A31102" s="108" t="str">
        <f t="shared" si="486"/>
        <v>EU11_2003_1A3(FS)_SOx</v>
      </c>
      <c r="B31102" s="113" t="s">
        <v>221</v>
      </c>
      <c r="C31102" s="113">
        <v>2003</v>
      </c>
      <c r="D31102" s="113" t="s">
        <v>132</v>
      </c>
      <c r="E31102" s="113" t="s">
        <v>201</v>
      </c>
      <c r="F31102" s="113" t="s">
        <v>200</v>
      </c>
      <c r="G31102" s="113">
        <v>61.561143000000001</v>
      </c>
    </row>
    <row r="31103" spans="1:7" x14ac:dyDescent="0.25">
      <c r="A31103" s="108" t="str">
        <f t="shared" si="486"/>
        <v>EU11_2003_1A3(FU)_NH3</v>
      </c>
      <c r="B31103" s="113" t="s">
        <v>221</v>
      </c>
      <c r="C31103" s="113">
        <v>2003</v>
      </c>
      <c r="D31103" s="113" t="s">
        <v>134</v>
      </c>
      <c r="E31103" s="113" t="s">
        <v>124</v>
      </c>
      <c r="F31103" s="113" t="s">
        <v>200</v>
      </c>
      <c r="G31103" s="113">
        <v>9.0025024400000007</v>
      </c>
    </row>
    <row r="31104" spans="1:7" x14ac:dyDescent="0.25">
      <c r="A31104" s="108" t="str">
        <f t="shared" si="486"/>
        <v>EU11_2003_1A3(FS)_NH3</v>
      </c>
      <c r="B31104" s="113" t="s">
        <v>221</v>
      </c>
      <c r="C31104" s="113">
        <v>2003</v>
      </c>
      <c r="D31104" s="113" t="s">
        <v>132</v>
      </c>
      <c r="E31104" s="113" t="s">
        <v>124</v>
      </c>
      <c r="F31104" s="113" t="s">
        <v>200</v>
      </c>
      <c r="G31104" s="113">
        <v>76.911823999999996</v>
      </c>
    </row>
    <row r="31105" spans="1:7" x14ac:dyDescent="0.25">
      <c r="A31105" s="108" t="str">
        <f t="shared" si="486"/>
        <v>EU11_2003_1A3(FU)_PM2.5</v>
      </c>
      <c r="B31105" s="113" t="s">
        <v>221</v>
      </c>
      <c r="C31105" s="113">
        <v>2003</v>
      </c>
      <c r="D31105" s="113" t="s">
        <v>134</v>
      </c>
      <c r="E31105" s="113" t="s">
        <v>203</v>
      </c>
      <c r="F31105" s="113" t="s">
        <v>200</v>
      </c>
      <c r="G31105" s="113">
        <v>17.865715000000002</v>
      </c>
    </row>
    <row r="31106" spans="1:7" x14ac:dyDescent="0.25">
      <c r="A31106" s="108" t="str">
        <f t="shared" si="486"/>
        <v>EU11_2003_1A3(FS)_PM2.5</v>
      </c>
      <c r="B31106" s="113" t="s">
        <v>221</v>
      </c>
      <c r="C31106" s="113">
        <v>2003</v>
      </c>
      <c r="D31106" s="113" t="s">
        <v>132</v>
      </c>
      <c r="E31106" s="113" t="s">
        <v>203</v>
      </c>
      <c r="F31106" s="113" t="s">
        <v>200</v>
      </c>
      <c r="G31106" s="113">
        <v>205.20258999999999</v>
      </c>
    </row>
    <row r="31107" spans="1:7" x14ac:dyDescent="0.25">
      <c r="A31107" s="108" t="str">
        <f t="shared" si="486"/>
        <v>EU11_2003_3D_NOx</v>
      </c>
      <c r="B31107" s="113" t="s">
        <v>221</v>
      </c>
      <c r="C31107" s="113">
        <v>2003</v>
      </c>
      <c r="D31107" s="113" t="s">
        <v>206</v>
      </c>
      <c r="E31107" s="113" t="s">
        <v>199</v>
      </c>
      <c r="F31107" s="113" t="s">
        <v>200</v>
      </c>
      <c r="G31107" s="113">
        <v>548.10001999999997</v>
      </c>
    </row>
    <row r="31108" spans="1:7" x14ac:dyDescent="0.25">
      <c r="A31108" s="108" t="str">
        <f t="shared" si="486"/>
        <v>EU11_2004_NATIONAL TOTAL_NOx</v>
      </c>
      <c r="B31108" s="113" t="s">
        <v>221</v>
      </c>
      <c r="C31108" s="113">
        <v>2004</v>
      </c>
      <c r="D31108" s="113" t="s">
        <v>122</v>
      </c>
      <c r="E31108" s="113" t="s">
        <v>199</v>
      </c>
      <c r="F31108" s="113" t="s">
        <v>200</v>
      </c>
      <c r="G31108" s="113">
        <v>7953.6499429200003</v>
      </c>
    </row>
    <row r="31109" spans="1:7" x14ac:dyDescent="0.25">
      <c r="A31109" s="108" t="str">
        <f t="shared" si="486"/>
        <v>EU11_2004_NATIONAL TOTAL_NMVOC</v>
      </c>
      <c r="B31109" s="113" t="s">
        <v>221</v>
      </c>
      <c r="C31109" s="113">
        <v>2004</v>
      </c>
      <c r="D31109" s="113" t="s">
        <v>122</v>
      </c>
      <c r="E31109" s="113" t="s">
        <v>123</v>
      </c>
      <c r="F31109" s="113" t="s">
        <v>200</v>
      </c>
      <c r="G31109" s="113">
        <v>6826.3804990500003</v>
      </c>
    </row>
    <row r="31110" spans="1:7" x14ac:dyDescent="0.25">
      <c r="A31110" s="108" t="str">
        <f t="shared" si="486"/>
        <v>EU11_2004_NATIONAL TOTAL_SOx</v>
      </c>
      <c r="B31110" s="113" t="s">
        <v>221</v>
      </c>
      <c r="C31110" s="113">
        <v>2004</v>
      </c>
      <c r="D31110" s="113" t="s">
        <v>122</v>
      </c>
      <c r="E31110" s="113" t="s">
        <v>201</v>
      </c>
      <c r="F31110" s="113" t="s">
        <v>200</v>
      </c>
      <c r="G31110" s="113">
        <v>3790.2571529890001</v>
      </c>
    </row>
    <row r="31111" spans="1:7" x14ac:dyDescent="0.25">
      <c r="A31111" s="108" t="str">
        <f t="shared" ref="A31111:A31174" si="487">CONCATENATE(B31111,"_",C31111,"_",D31111,"_",E31111)</f>
        <v>EU11_2004_NATIONAL TOTAL_NH3</v>
      </c>
      <c r="B31111" s="113" t="s">
        <v>221</v>
      </c>
      <c r="C31111" s="113">
        <v>2004</v>
      </c>
      <c r="D31111" s="113" t="s">
        <v>122</v>
      </c>
      <c r="E31111" s="113" t="s">
        <v>124</v>
      </c>
      <c r="F31111" s="113" t="s">
        <v>200</v>
      </c>
      <c r="G31111" s="113">
        <v>2884.6745028877199</v>
      </c>
    </row>
    <row r="31112" spans="1:7" x14ac:dyDescent="0.25">
      <c r="A31112" s="108" t="str">
        <f t="shared" si="487"/>
        <v>EU11_2004_NATIONAL TOTAL_PM2.5</v>
      </c>
      <c r="B31112" s="113" t="s">
        <v>221</v>
      </c>
      <c r="C31112" s="113">
        <v>2004</v>
      </c>
      <c r="D31112" s="113" t="s">
        <v>122</v>
      </c>
      <c r="E31112" s="113" t="s">
        <v>203</v>
      </c>
      <c r="F31112" s="113" t="s">
        <v>200</v>
      </c>
      <c r="G31112" s="113">
        <v>1071.2298315302</v>
      </c>
    </row>
    <row r="31113" spans="1:7" x14ac:dyDescent="0.25">
      <c r="A31113" s="108" t="str">
        <f t="shared" si="487"/>
        <v>EU11_2004_NATIONAL TOTAL_Pb</v>
      </c>
      <c r="B31113" s="113" t="s">
        <v>221</v>
      </c>
      <c r="C31113" s="113">
        <v>2004</v>
      </c>
      <c r="D31113" s="113" t="s">
        <v>122</v>
      </c>
      <c r="E31113" s="113" t="s">
        <v>125</v>
      </c>
      <c r="F31113" s="113" t="s">
        <v>200</v>
      </c>
      <c r="G31113" s="113">
        <v>1.155142102089</v>
      </c>
    </row>
    <row r="31114" spans="1:7" x14ac:dyDescent="0.25">
      <c r="A31114" s="108" t="str">
        <f t="shared" si="487"/>
        <v>EU11_2004_NATIONAL TOTAL_Cd</v>
      </c>
      <c r="B31114" s="113" t="s">
        <v>221</v>
      </c>
      <c r="C31114" s="113">
        <v>2004</v>
      </c>
      <c r="D31114" s="113" t="s">
        <v>122</v>
      </c>
      <c r="E31114" s="113" t="s">
        <v>126</v>
      </c>
      <c r="F31114" s="113" t="s">
        <v>200</v>
      </c>
      <c r="G31114" s="113">
        <v>6.0047461665449997E-2</v>
      </c>
    </row>
    <row r="31115" spans="1:7" x14ac:dyDescent="0.25">
      <c r="A31115" s="108" t="str">
        <f t="shared" si="487"/>
        <v>EU11_2004_NATIONAL TOTAL_Hg</v>
      </c>
      <c r="B31115" s="113" t="s">
        <v>221</v>
      </c>
      <c r="C31115" s="113">
        <v>2004</v>
      </c>
      <c r="D31115" s="113" t="s">
        <v>122</v>
      </c>
      <c r="E31115" s="113" t="s">
        <v>127</v>
      </c>
      <c r="F31115" s="113" t="s">
        <v>200</v>
      </c>
      <c r="G31115" s="113">
        <v>5.2330106111200002E-2</v>
      </c>
    </row>
    <row r="31116" spans="1:7" x14ac:dyDescent="0.25">
      <c r="A31116" s="108" t="str">
        <f t="shared" si="487"/>
        <v>EU11_2004_NATIONAL TOTAL_DIOX</v>
      </c>
      <c r="B31116" s="113" t="s">
        <v>221</v>
      </c>
      <c r="C31116" s="113">
        <v>2004</v>
      </c>
      <c r="D31116" s="113" t="s">
        <v>122</v>
      </c>
      <c r="E31116" s="113" t="s">
        <v>128</v>
      </c>
      <c r="F31116" s="113" t="s">
        <v>200</v>
      </c>
      <c r="G31116" s="150">
        <v>1.6639185997700001E-6</v>
      </c>
    </row>
    <row r="31117" spans="1:7" x14ac:dyDescent="0.25">
      <c r="A31117" s="108" t="str">
        <f t="shared" si="487"/>
        <v>EU11_2004_NATIONAL TOTAL_PAH</v>
      </c>
      <c r="B31117" s="113" t="s">
        <v>221</v>
      </c>
      <c r="C31117" s="113">
        <v>2004</v>
      </c>
      <c r="D31117" s="113" t="s">
        <v>122</v>
      </c>
      <c r="E31117" s="113" t="s">
        <v>129</v>
      </c>
      <c r="F31117" s="113" t="s">
        <v>200</v>
      </c>
      <c r="G31117" s="113">
        <v>0.29244955390583</v>
      </c>
    </row>
    <row r="31118" spans="1:7" x14ac:dyDescent="0.25">
      <c r="A31118" s="108" t="str">
        <f t="shared" si="487"/>
        <v>EU11_2004_NATIONAL TOTAL_HCB</v>
      </c>
      <c r="B31118" s="113" t="s">
        <v>221</v>
      </c>
      <c r="C31118" s="113">
        <v>2004</v>
      </c>
      <c r="D31118" s="113" t="s">
        <v>122</v>
      </c>
      <c r="E31118" s="113" t="s">
        <v>130</v>
      </c>
      <c r="F31118" s="113" t="s">
        <v>200</v>
      </c>
      <c r="G31118" s="113">
        <v>1.8927371038102999E-4</v>
      </c>
    </row>
    <row r="31119" spans="1:7" x14ac:dyDescent="0.25">
      <c r="A31119" s="108" t="str">
        <f t="shared" si="487"/>
        <v>EU11_2004_NATIONAL TOTAL_PCB</v>
      </c>
      <c r="B31119" s="113" t="s">
        <v>221</v>
      </c>
      <c r="C31119" s="113">
        <v>2004</v>
      </c>
      <c r="D31119" s="113" t="s">
        <v>122</v>
      </c>
      <c r="E31119" s="113" t="s">
        <v>259</v>
      </c>
      <c r="F31119" s="113" t="s">
        <v>200</v>
      </c>
      <c r="G31119" s="113">
        <v>2.8713617480643598E-3</v>
      </c>
    </row>
    <row r="31120" spans="1:7" x14ac:dyDescent="0.25">
      <c r="A31120" s="108" t="str">
        <f t="shared" si="487"/>
        <v>EU11_2004_1A3(FU)_NOx</v>
      </c>
      <c r="B31120" s="113" t="s">
        <v>221</v>
      </c>
      <c r="C31120" s="113">
        <v>2004</v>
      </c>
      <c r="D31120" s="113" t="s">
        <v>134</v>
      </c>
      <c r="E31120" s="113" t="s">
        <v>199</v>
      </c>
      <c r="F31120" s="113" t="s">
        <v>200</v>
      </c>
      <c r="G31120" s="113">
        <v>335.10651000000001</v>
      </c>
    </row>
    <row r="31121" spans="1:7" x14ac:dyDescent="0.25">
      <c r="A31121" s="108" t="str">
        <f t="shared" si="487"/>
        <v>EU11_2004_1A3(FS)_NOx</v>
      </c>
      <c r="B31121" s="113" t="s">
        <v>221</v>
      </c>
      <c r="C31121" s="113">
        <v>2004</v>
      </c>
      <c r="D31121" s="113" t="s">
        <v>132</v>
      </c>
      <c r="E31121" s="113" t="s">
        <v>199</v>
      </c>
      <c r="F31121" s="113" t="s">
        <v>200</v>
      </c>
      <c r="G31121" s="113">
        <v>3521.413</v>
      </c>
    </row>
    <row r="31122" spans="1:7" x14ac:dyDescent="0.25">
      <c r="A31122" s="108" t="str">
        <f t="shared" si="487"/>
        <v>EU11_2004_1A3(FU)_NMVOC</v>
      </c>
      <c r="B31122" s="113" t="s">
        <v>221</v>
      </c>
      <c r="C31122" s="113">
        <v>2004</v>
      </c>
      <c r="D31122" s="113" t="s">
        <v>134</v>
      </c>
      <c r="E31122" s="113" t="s">
        <v>123</v>
      </c>
      <c r="F31122" s="113" t="s">
        <v>200</v>
      </c>
      <c r="G31122" s="113">
        <v>83.372169999999997</v>
      </c>
    </row>
    <row r="31123" spans="1:7" x14ac:dyDescent="0.25">
      <c r="A31123" s="108" t="str">
        <f t="shared" si="487"/>
        <v>EU11_2004_1A3(FS)_NMVOC</v>
      </c>
      <c r="B31123" s="113" t="s">
        <v>221</v>
      </c>
      <c r="C31123" s="113">
        <v>2004</v>
      </c>
      <c r="D31123" s="113" t="s">
        <v>132</v>
      </c>
      <c r="E31123" s="113" t="s">
        <v>123</v>
      </c>
      <c r="F31123" s="113" t="s">
        <v>200</v>
      </c>
      <c r="G31123" s="113">
        <v>1323.7509</v>
      </c>
    </row>
    <row r="31124" spans="1:7" x14ac:dyDescent="0.25">
      <c r="A31124" s="108" t="str">
        <f t="shared" si="487"/>
        <v>EU11_2004_1A3(FU)_SOx</v>
      </c>
      <c r="B31124" s="113" t="s">
        <v>221</v>
      </c>
      <c r="C31124" s="113">
        <v>2004</v>
      </c>
      <c r="D31124" s="113" t="s">
        <v>134</v>
      </c>
      <c r="E31124" s="113" t="s">
        <v>201</v>
      </c>
      <c r="F31124" s="113" t="s">
        <v>200</v>
      </c>
      <c r="G31124" s="113">
        <v>2.24335</v>
      </c>
    </row>
    <row r="31125" spans="1:7" x14ac:dyDescent="0.25">
      <c r="A31125" s="108" t="str">
        <f t="shared" si="487"/>
        <v>EU11_2004_1A3(FS)_SOx</v>
      </c>
      <c r="B31125" s="113" t="s">
        <v>221</v>
      </c>
      <c r="C31125" s="113">
        <v>2004</v>
      </c>
      <c r="D31125" s="113" t="s">
        <v>132</v>
      </c>
      <c r="E31125" s="113" t="s">
        <v>201</v>
      </c>
      <c r="F31125" s="113" t="s">
        <v>200</v>
      </c>
      <c r="G31125" s="113">
        <v>62.343344999999999</v>
      </c>
    </row>
    <row r="31126" spans="1:7" x14ac:dyDescent="0.25">
      <c r="A31126" s="108" t="str">
        <f t="shared" si="487"/>
        <v>EU11_2004_1A3(FU)_NH3</v>
      </c>
      <c r="B31126" s="113" t="s">
        <v>221</v>
      </c>
      <c r="C31126" s="113">
        <v>2004</v>
      </c>
      <c r="D31126" s="113" t="s">
        <v>134</v>
      </c>
      <c r="E31126" s="113" t="s">
        <v>124</v>
      </c>
      <c r="F31126" s="113" t="s">
        <v>200</v>
      </c>
      <c r="G31126" s="113">
        <v>9.0113468599999997</v>
      </c>
    </row>
    <row r="31127" spans="1:7" x14ac:dyDescent="0.25">
      <c r="A31127" s="108" t="str">
        <f t="shared" si="487"/>
        <v>EU11_2004_1A3(FS)_NH3</v>
      </c>
      <c r="B31127" s="113" t="s">
        <v>221</v>
      </c>
      <c r="C31127" s="113">
        <v>2004</v>
      </c>
      <c r="D31127" s="113" t="s">
        <v>132</v>
      </c>
      <c r="E31127" s="113" t="s">
        <v>124</v>
      </c>
      <c r="F31127" s="113" t="s">
        <v>200</v>
      </c>
      <c r="G31127" s="113">
        <v>72.265342000000004</v>
      </c>
    </row>
    <row r="31128" spans="1:7" x14ac:dyDescent="0.25">
      <c r="A31128" s="108" t="str">
        <f t="shared" si="487"/>
        <v>EU11_2004_1A3(FU)_PM2.5</v>
      </c>
      <c r="B31128" s="113" t="s">
        <v>221</v>
      </c>
      <c r="C31128" s="113">
        <v>2004</v>
      </c>
      <c r="D31128" s="113" t="s">
        <v>134</v>
      </c>
      <c r="E31128" s="113" t="s">
        <v>203</v>
      </c>
      <c r="F31128" s="113" t="s">
        <v>200</v>
      </c>
      <c r="G31128" s="113">
        <v>17.580501000000002</v>
      </c>
    </row>
    <row r="31129" spans="1:7" x14ac:dyDescent="0.25">
      <c r="A31129" s="108" t="str">
        <f t="shared" si="487"/>
        <v>EU11_2004_1A3(FS)_PM2.5</v>
      </c>
      <c r="B31129" s="113" t="s">
        <v>221</v>
      </c>
      <c r="C31129" s="113">
        <v>2004</v>
      </c>
      <c r="D31129" s="113" t="s">
        <v>132</v>
      </c>
      <c r="E31129" s="113" t="s">
        <v>203</v>
      </c>
      <c r="F31129" s="113" t="s">
        <v>200</v>
      </c>
      <c r="G31129" s="113">
        <v>200.43879000000001</v>
      </c>
    </row>
    <row r="31130" spans="1:7" x14ac:dyDescent="0.25">
      <c r="A31130" s="108" t="str">
        <f t="shared" si="487"/>
        <v>EU11_2004_3D_NOx</v>
      </c>
      <c r="B31130" s="113" t="s">
        <v>221</v>
      </c>
      <c r="C31130" s="113">
        <v>2004</v>
      </c>
      <c r="D31130" s="113" t="s">
        <v>206</v>
      </c>
      <c r="E31130" s="113" t="s">
        <v>199</v>
      </c>
      <c r="F31130" s="113" t="s">
        <v>200</v>
      </c>
      <c r="G31130" s="113">
        <v>541.30427999999995</v>
      </c>
    </row>
    <row r="31131" spans="1:7" x14ac:dyDescent="0.25">
      <c r="A31131" s="108" t="str">
        <f t="shared" si="487"/>
        <v>EU11_2005_NATIONAL TOTAL_NOx</v>
      </c>
      <c r="B31131" s="113" t="s">
        <v>221</v>
      </c>
      <c r="C31131" s="113">
        <v>2005</v>
      </c>
      <c r="D31131" s="113" t="s">
        <v>122</v>
      </c>
      <c r="E31131" s="113" t="s">
        <v>199</v>
      </c>
      <c r="F31131" s="113" t="s">
        <v>200</v>
      </c>
      <c r="G31131" s="113">
        <v>7788.9109265403604</v>
      </c>
    </row>
    <row r="31132" spans="1:7" x14ac:dyDescent="0.25">
      <c r="A31132" s="108" t="str">
        <f t="shared" si="487"/>
        <v>EU11_2005_NATIONAL TOTAL_NMVOC</v>
      </c>
      <c r="B31132" s="113" t="s">
        <v>221</v>
      </c>
      <c r="C31132" s="113">
        <v>2005</v>
      </c>
      <c r="D31132" s="113" t="s">
        <v>122</v>
      </c>
      <c r="E31132" s="113" t="s">
        <v>123</v>
      </c>
      <c r="F31132" s="113" t="s">
        <v>200</v>
      </c>
      <c r="G31132" s="113">
        <v>6651.5461390999999</v>
      </c>
    </row>
    <row r="31133" spans="1:7" x14ac:dyDescent="0.25">
      <c r="A31133" s="108" t="str">
        <f t="shared" si="487"/>
        <v>EU11_2005_NATIONAL TOTAL_SOx</v>
      </c>
      <c r="B31133" s="113" t="s">
        <v>221</v>
      </c>
      <c r="C31133" s="113">
        <v>2005</v>
      </c>
      <c r="D31133" s="113" t="s">
        <v>122</v>
      </c>
      <c r="E31133" s="113" t="s">
        <v>201</v>
      </c>
      <c r="F31133" s="113" t="s">
        <v>200</v>
      </c>
      <c r="G31133" s="113">
        <v>3633.33673054469</v>
      </c>
    </row>
    <row r="31134" spans="1:7" x14ac:dyDescent="0.25">
      <c r="A31134" s="108" t="str">
        <f t="shared" si="487"/>
        <v>EU11_2005_NATIONAL TOTAL_NH3</v>
      </c>
      <c r="B31134" s="113" t="s">
        <v>221</v>
      </c>
      <c r="C31134" s="113">
        <v>2005</v>
      </c>
      <c r="D31134" s="113" t="s">
        <v>122</v>
      </c>
      <c r="E31134" s="113" t="s">
        <v>124</v>
      </c>
      <c r="F31134" s="113" t="s">
        <v>200</v>
      </c>
      <c r="G31134" s="113">
        <v>2820.9617092718399</v>
      </c>
    </row>
    <row r="31135" spans="1:7" x14ac:dyDescent="0.25">
      <c r="A31135" s="108" t="str">
        <f t="shared" si="487"/>
        <v>EU11_2005_NATIONAL TOTAL_PM2.5</v>
      </c>
      <c r="B31135" s="113" t="s">
        <v>221</v>
      </c>
      <c r="C31135" s="113">
        <v>2005</v>
      </c>
      <c r="D31135" s="113" t="s">
        <v>122</v>
      </c>
      <c r="E31135" s="113" t="s">
        <v>203</v>
      </c>
      <c r="F31135" s="113" t="s">
        <v>200</v>
      </c>
      <c r="G31135" s="113">
        <v>1057.8233427329601</v>
      </c>
    </row>
    <row r="31136" spans="1:7" x14ac:dyDescent="0.25">
      <c r="A31136" s="108" t="str">
        <f t="shared" si="487"/>
        <v>EU11_2005_NATIONAL TOTAL_Pb</v>
      </c>
      <c r="B31136" s="113" t="s">
        <v>221</v>
      </c>
      <c r="C31136" s="113">
        <v>2005</v>
      </c>
      <c r="D31136" s="113" t="s">
        <v>122</v>
      </c>
      <c r="E31136" s="113" t="s">
        <v>125</v>
      </c>
      <c r="F31136" s="113" t="s">
        <v>200</v>
      </c>
      <c r="G31136" s="113">
        <v>1.11997387046418</v>
      </c>
    </row>
    <row r="31137" spans="1:7" x14ac:dyDescent="0.25">
      <c r="A31137" s="108" t="str">
        <f t="shared" si="487"/>
        <v>EU11_2005_NATIONAL TOTAL_Cd</v>
      </c>
      <c r="B31137" s="113" t="s">
        <v>221</v>
      </c>
      <c r="C31137" s="113">
        <v>2005</v>
      </c>
      <c r="D31137" s="113" t="s">
        <v>122</v>
      </c>
      <c r="E31137" s="113" t="s">
        <v>126</v>
      </c>
      <c r="F31137" s="113" t="s">
        <v>200</v>
      </c>
      <c r="G31137" s="113">
        <v>5.6782272245970399E-2</v>
      </c>
    </row>
    <row r="31138" spans="1:7" x14ac:dyDescent="0.25">
      <c r="A31138" s="108" t="str">
        <f t="shared" si="487"/>
        <v>EU11_2005_NATIONAL TOTAL_Hg</v>
      </c>
      <c r="B31138" s="113" t="s">
        <v>221</v>
      </c>
      <c r="C31138" s="113">
        <v>2005</v>
      </c>
      <c r="D31138" s="113" t="s">
        <v>122</v>
      </c>
      <c r="E31138" s="113" t="s">
        <v>127</v>
      </c>
      <c r="F31138" s="113" t="s">
        <v>200</v>
      </c>
      <c r="G31138" s="113">
        <v>4.9472796424499997E-2</v>
      </c>
    </row>
    <row r="31139" spans="1:7" x14ac:dyDescent="0.25">
      <c r="A31139" s="108" t="str">
        <f t="shared" si="487"/>
        <v>EU11_2005_NATIONAL TOTAL_DIOX</v>
      </c>
      <c r="B31139" s="113" t="s">
        <v>221</v>
      </c>
      <c r="C31139" s="113">
        <v>2005</v>
      </c>
      <c r="D31139" s="113" t="s">
        <v>122</v>
      </c>
      <c r="E31139" s="113" t="s">
        <v>128</v>
      </c>
      <c r="F31139" s="113" t="s">
        <v>200</v>
      </c>
      <c r="G31139" s="150">
        <v>1.5005692822088199E-6</v>
      </c>
    </row>
    <row r="31140" spans="1:7" x14ac:dyDescent="0.25">
      <c r="A31140" s="108" t="str">
        <f t="shared" si="487"/>
        <v>EU11_2005_NATIONAL TOTAL_PAH</v>
      </c>
      <c r="B31140" s="113" t="s">
        <v>221</v>
      </c>
      <c r="C31140" s="113">
        <v>2005</v>
      </c>
      <c r="D31140" s="113" t="s">
        <v>122</v>
      </c>
      <c r="E31140" s="113" t="s">
        <v>129</v>
      </c>
      <c r="F31140" s="113" t="s">
        <v>200</v>
      </c>
      <c r="G31140" s="113">
        <v>0.30548760552965198</v>
      </c>
    </row>
    <row r="31141" spans="1:7" x14ac:dyDescent="0.25">
      <c r="A31141" s="108" t="str">
        <f t="shared" si="487"/>
        <v>EU11_2005_NATIONAL TOTAL_HCB</v>
      </c>
      <c r="B31141" s="113" t="s">
        <v>221</v>
      </c>
      <c r="C31141" s="113">
        <v>2005</v>
      </c>
      <c r="D31141" s="113" t="s">
        <v>122</v>
      </c>
      <c r="E31141" s="113" t="s">
        <v>130</v>
      </c>
      <c r="F31141" s="113" t="s">
        <v>200</v>
      </c>
      <c r="G31141" s="113">
        <v>1.5390349383039001E-4</v>
      </c>
    </row>
    <row r="31142" spans="1:7" x14ac:dyDescent="0.25">
      <c r="A31142" s="108" t="str">
        <f t="shared" si="487"/>
        <v>EU11_2005_NATIONAL TOTAL_PCB</v>
      </c>
      <c r="B31142" s="113" t="s">
        <v>221</v>
      </c>
      <c r="C31142" s="113">
        <v>2005</v>
      </c>
      <c r="D31142" s="113" t="s">
        <v>122</v>
      </c>
      <c r="E31142" s="113" t="s">
        <v>259</v>
      </c>
      <c r="F31142" s="113" t="s">
        <v>200</v>
      </c>
      <c r="G31142" s="113">
        <v>2.7067848727789202E-3</v>
      </c>
    </row>
    <row r="31143" spans="1:7" x14ac:dyDescent="0.25">
      <c r="A31143" s="108" t="str">
        <f t="shared" si="487"/>
        <v>EU11_2005_1A3(FU)_NOx</v>
      </c>
      <c r="B31143" s="113" t="s">
        <v>221</v>
      </c>
      <c r="C31143" s="113">
        <v>2005</v>
      </c>
      <c r="D31143" s="113" t="s">
        <v>134</v>
      </c>
      <c r="E31143" s="113" t="s">
        <v>199</v>
      </c>
      <c r="F31143" s="113" t="s">
        <v>200</v>
      </c>
      <c r="G31143" s="113">
        <v>325.82580999999999</v>
      </c>
    </row>
    <row r="31144" spans="1:7" x14ac:dyDescent="0.25">
      <c r="A31144" s="108" t="str">
        <f t="shared" si="487"/>
        <v>EU11_2005_1A3(FS)_NOx</v>
      </c>
      <c r="B31144" s="113" t="s">
        <v>221</v>
      </c>
      <c r="C31144" s="113">
        <v>2005</v>
      </c>
      <c r="D31144" s="113" t="s">
        <v>132</v>
      </c>
      <c r="E31144" s="113" t="s">
        <v>199</v>
      </c>
      <c r="F31144" s="113" t="s">
        <v>200</v>
      </c>
      <c r="G31144" s="113">
        <v>3377.8688999999999</v>
      </c>
    </row>
    <row r="31145" spans="1:7" x14ac:dyDescent="0.25">
      <c r="A31145" s="108" t="str">
        <f t="shared" si="487"/>
        <v>EU11_2005_1A3(FU)_NMVOC</v>
      </c>
      <c r="B31145" s="113" t="s">
        <v>221</v>
      </c>
      <c r="C31145" s="113">
        <v>2005</v>
      </c>
      <c r="D31145" s="113" t="s">
        <v>134</v>
      </c>
      <c r="E31145" s="113" t="s">
        <v>123</v>
      </c>
      <c r="F31145" s="113" t="s">
        <v>200</v>
      </c>
      <c r="G31145" s="113">
        <v>76.394379999999998</v>
      </c>
    </row>
    <row r="31146" spans="1:7" x14ac:dyDescent="0.25">
      <c r="A31146" s="108" t="str">
        <f t="shared" si="487"/>
        <v>EU11_2005_1A3(FS)_NMVOC</v>
      </c>
      <c r="B31146" s="113" t="s">
        <v>221</v>
      </c>
      <c r="C31146" s="113">
        <v>2005</v>
      </c>
      <c r="D31146" s="113" t="s">
        <v>132</v>
      </c>
      <c r="E31146" s="113" t="s">
        <v>123</v>
      </c>
      <c r="F31146" s="113" t="s">
        <v>200</v>
      </c>
      <c r="G31146" s="113">
        <v>1164.3262999999999</v>
      </c>
    </row>
    <row r="31147" spans="1:7" x14ac:dyDescent="0.25">
      <c r="A31147" s="108" t="str">
        <f t="shared" si="487"/>
        <v>EU11_2005_1A3(FU)_SOx</v>
      </c>
      <c r="B31147" s="113" t="s">
        <v>221</v>
      </c>
      <c r="C31147" s="113">
        <v>2005</v>
      </c>
      <c r="D31147" s="113" t="s">
        <v>134</v>
      </c>
      <c r="E31147" s="113" t="s">
        <v>201</v>
      </c>
      <c r="F31147" s="113" t="s">
        <v>200</v>
      </c>
      <c r="G31147" s="113">
        <v>1.13762875</v>
      </c>
    </row>
    <row r="31148" spans="1:7" x14ac:dyDescent="0.25">
      <c r="A31148" s="108" t="str">
        <f t="shared" si="487"/>
        <v>EU11_2005_1A3(FS)_SOx</v>
      </c>
      <c r="B31148" s="113" t="s">
        <v>221</v>
      </c>
      <c r="C31148" s="113">
        <v>2005</v>
      </c>
      <c r="D31148" s="113" t="s">
        <v>132</v>
      </c>
      <c r="E31148" s="113" t="s">
        <v>201</v>
      </c>
      <c r="F31148" s="113" t="s">
        <v>200</v>
      </c>
      <c r="G31148" s="113">
        <v>12.477074999999999</v>
      </c>
    </row>
    <row r="31149" spans="1:7" x14ac:dyDescent="0.25">
      <c r="A31149" s="108" t="str">
        <f t="shared" si="487"/>
        <v>EU11_2005_1A3(FU)_NH3</v>
      </c>
      <c r="B31149" s="113" t="s">
        <v>221</v>
      </c>
      <c r="C31149" s="113">
        <v>2005</v>
      </c>
      <c r="D31149" s="113" t="s">
        <v>134</v>
      </c>
      <c r="E31149" s="113" t="s">
        <v>124</v>
      </c>
      <c r="F31149" s="113" t="s">
        <v>200</v>
      </c>
      <c r="G31149" s="113">
        <v>9.18291185</v>
      </c>
    </row>
    <row r="31150" spans="1:7" x14ac:dyDescent="0.25">
      <c r="A31150" s="108" t="str">
        <f t="shared" si="487"/>
        <v>EU11_2005_1A3(FS)_NH3</v>
      </c>
      <c r="B31150" s="113" t="s">
        <v>221</v>
      </c>
      <c r="C31150" s="113">
        <v>2005</v>
      </c>
      <c r="D31150" s="113" t="s">
        <v>132</v>
      </c>
      <c r="E31150" s="113" t="s">
        <v>124</v>
      </c>
      <c r="F31150" s="113" t="s">
        <v>200</v>
      </c>
      <c r="G31150" s="113">
        <v>69.458326</v>
      </c>
    </row>
    <row r="31151" spans="1:7" x14ac:dyDescent="0.25">
      <c r="A31151" s="108" t="str">
        <f t="shared" si="487"/>
        <v>EU11_2005_1A3(FU)_PM2.5</v>
      </c>
      <c r="B31151" s="113" t="s">
        <v>221</v>
      </c>
      <c r="C31151" s="113">
        <v>2005</v>
      </c>
      <c r="D31151" s="113" t="s">
        <v>134</v>
      </c>
      <c r="E31151" s="113" t="s">
        <v>203</v>
      </c>
      <c r="F31151" s="113" t="s">
        <v>200</v>
      </c>
      <c r="G31151" s="113">
        <v>16.458541</v>
      </c>
    </row>
    <row r="31152" spans="1:7" x14ac:dyDescent="0.25">
      <c r="A31152" s="108" t="str">
        <f t="shared" si="487"/>
        <v>EU11_2005_1A3(FS)_PM2.5</v>
      </c>
      <c r="B31152" s="113" t="s">
        <v>221</v>
      </c>
      <c r="C31152" s="113">
        <v>2005</v>
      </c>
      <c r="D31152" s="113" t="s">
        <v>132</v>
      </c>
      <c r="E31152" s="113" t="s">
        <v>203</v>
      </c>
      <c r="F31152" s="113" t="s">
        <v>200</v>
      </c>
      <c r="G31152" s="113">
        <v>188.35599999999999</v>
      </c>
    </row>
    <row r="31153" spans="1:7" x14ac:dyDescent="0.25">
      <c r="A31153" s="108" t="str">
        <f t="shared" si="487"/>
        <v>EU11_2005_3D_NOx</v>
      </c>
      <c r="B31153" s="113" t="s">
        <v>221</v>
      </c>
      <c r="C31153" s="113">
        <v>2005</v>
      </c>
      <c r="D31153" s="113" t="s">
        <v>206</v>
      </c>
      <c r="E31153" s="113" t="s">
        <v>199</v>
      </c>
      <c r="F31153" s="113" t="s">
        <v>200</v>
      </c>
      <c r="G31153" s="113">
        <v>528.01625000000001</v>
      </c>
    </row>
    <row r="31154" spans="1:7" x14ac:dyDescent="0.25">
      <c r="A31154" s="108" t="str">
        <f t="shared" si="487"/>
        <v>EU11_2006_NATIONAL TOTAL_NOx</v>
      </c>
      <c r="B31154" s="113" t="s">
        <v>221</v>
      </c>
      <c r="C31154" s="113">
        <v>2006</v>
      </c>
      <c r="D31154" s="113" t="s">
        <v>122</v>
      </c>
      <c r="E31154" s="113" t="s">
        <v>199</v>
      </c>
      <c r="F31154" s="113" t="s">
        <v>200</v>
      </c>
      <c r="G31154" s="113">
        <v>7623.7425477300003</v>
      </c>
    </row>
    <row r="31155" spans="1:7" x14ac:dyDescent="0.25">
      <c r="A31155" s="108" t="str">
        <f t="shared" si="487"/>
        <v>EU11_2006_NATIONAL TOTAL_NMVOC</v>
      </c>
      <c r="B31155" s="113" t="s">
        <v>221</v>
      </c>
      <c r="C31155" s="113">
        <v>2006</v>
      </c>
      <c r="D31155" s="113" t="s">
        <v>122</v>
      </c>
      <c r="E31155" s="113" t="s">
        <v>123</v>
      </c>
      <c r="F31155" s="113" t="s">
        <v>200</v>
      </c>
      <c r="G31155" s="113">
        <v>6464.7788596999999</v>
      </c>
    </row>
    <row r="31156" spans="1:7" x14ac:dyDescent="0.25">
      <c r="A31156" s="108" t="str">
        <f t="shared" si="487"/>
        <v>EU11_2006_NATIONAL TOTAL_SOx</v>
      </c>
      <c r="B31156" s="113" t="s">
        <v>221</v>
      </c>
      <c r="C31156" s="113">
        <v>2006</v>
      </c>
      <c r="D31156" s="113" t="s">
        <v>122</v>
      </c>
      <c r="E31156" s="113" t="s">
        <v>201</v>
      </c>
      <c r="F31156" s="113" t="s">
        <v>200</v>
      </c>
      <c r="G31156" s="113">
        <v>3367.9778970699999</v>
      </c>
    </row>
    <row r="31157" spans="1:7" x14ac:dyDescent="0.25">
      <c r="A31157" s="108" t="str">
        <f t="shared" si="487"/>
        <v>EU11_2006_NATIONAL TOTAL_NH3</v>
      </c>
      <c r="B31157" s="113" t="s">
        <v>221</v>
      </c>
      <c r="C31157" s="113">
        <v>2006</v>
      </c>
      <c r="D31157" s="113" t="s">
        <v>122</v>
      </c>
      <c r="E31157" s="113" t="s">
        <v>124</v>
      </c>
      <c r="F31157" s="113" t="s">
        <v>200</v>
      </c>
      <c r="G31157" s="113">
        <v>2798.1836452759599</v>
      </c>
    </row>
    <row r="31158" spans="1:7" x14ac:dyDescent="0.25">
      <c r="A31158" s="108" t="str">
        <f t="shared" si="487"/>
        <v>EU11_2006_NATIONAL TOTAL_PM2.5</v>
      </c>
      <c r="B31158" s="113" t="s">
        <v>221</v>
      </c>
      <c r="C31158" s="113">
        <v>2006</v>
      </c>
      <c r="D31158" s="113" t="s">
        <v>122</v>
      </c>
      <c r="E31158" s="113" t="s">
        <v>203</v>
      </c>
      <c r="F31158" s="113" t="s">
        <v>200</v>
      </c>
      <c r="G31158" s="113">
        <v>1036.0642699770001</v>
      </c>
    </row>
    <row r="31159" spans="1:7" x14ac:dyDescent="0.25">
      <c r="A31159" s="108" t="str">
        <f t="shared" si="487"/>
        <v>EU11_2006_NATIONAL TOTAL_Pb</v>
      </c>
      <c r="B31159" s="113" t="s">
        <v>221</v>
      </c>
      <c r="C31159" s="113">
        <v>2006</v>
      </c>
      <c r="D31159" s="113" t="s">
        <v>122</v>
      </c>
      <c r="E31159" s="113" t="s">
        <v>125</v>
      </c>
      <c r="F31159" s="113" t="s">
        <v>200</v>
      </c>
      <c r="G31159" s="113">
        <v>1.0847395121938499</v>
      </c>
    </row>
    <row r="31160" spans="1:7" x14ac:dyDescent="0.25">
      <c r="A31160" s="108" t="str">
        <f t="shared" si="487"/>
        <v>EU11_2006_NATIONAL TOTAL_Cd</v>
      </c>
      <c r="B31160" s="113" t="s">
        <v>221</v>
      </c>
      <c r="C31160" s="113">
        <v>2006</v>
      </c>
      <c r="D31160" s="113" t="s">
        <v>122</v>
      </c>
      <c r="E31160" s="113" t="s">
        <v>126</v>
      </c>
      <c r="F31160" s="113" t="s">
        <v>200</v>
      </c>
      <c r="G31160" s="113">
        <v>5.3827217566419998E-2</v>
      </c>
    </row>
    <row r="31161" spans="1:7" x14ac:dyDescent="0.25">
      <c r="A31161" s="108" t="str">
        <f t="shared" si="487"/>
        <v>EU11_2006_NATIONAL TOTAL_Hg</v>
      </c>
      <c r="B31161" s="113" t="s">
        <v>221</v>
      </c>
      <c r="C31161" s="113">
        <v>2006</v>
      </c>
      <c r="D31161" s="113" t="s">
        <v>122</v>
      </c>
      <c r="E31161" s="113" t="s">
        <v>127</v>
      </c>
      <c r="F31161" s="113" t="s">
        <v>200</v>
      </c>
      <c r="G31161" s="113">
        <v>4.7516304471599997E-2</v>
      </c>
    </row>
    <row r="31162" spans="1:7" x14ac:dyDescent="0.25">
      <c r="A31162" s="108" t="str">
        <f t="shared" si="487"/>
        <v>EU11_2006_NATIONAL TOTAL_DIOX</v>
      </c>
      <c r="B31162" s="113" t="s">
        <v>221</v>
      </c>
      <c r="C31162" s="113">
        <v>2006</v>
      </c>
      <c r="D31162" s="113" t="s">
        <v>122</v>
      </c>
      <c r="E31162" s="113" t="s">
        <v>128</v>
      </c>
      <c r="F31162" s="113" t="s">
        <v>200</v>
      </c>
      <c r="G31162" s="150">
        <v>1.45652506226E-6</v>
      </c>
    </row>
    <row r="31163" spans="1:7" x14ac:dyDescent="0.25">
      <c r="A31163" s="108" t="str">
        <f t="shared" si="487"/>
        <v>EU11_2006_NATIONAL TOTAL_PAH</v>
      </c>
      <c r="B31163" s="113" t="s">
        <v>221</v>
      </c>
      <c r="C31163" s="113">
        <v>2006</v>
      </c>
      <c r="D31163" s="113" t="s">
        <v>122</v>
      </c>
      <c r="E31163" s="113" t="s">
        <v>129</v>
      </c>
      <c r="F31163" s="113" t="s">
        <v>200</v>
      </c>
      <c r="G31163" s="113">
        <v>0.314078528277215</v>
      </c>
    </row>
    <row r="31164" spans="1:7" x14ac:dyDescent="0.25">
      <c r="A31164" s="108" t="str">
        <f t="shared" si="487"/>
        <v>EU11_2006_NATIONAL TOTAL_HCB</v>
      </c>
      <c r="B31164" s="113" t="s">
        <v>221</v>
      </c>
      <c r="C31164" s="113">
        <v>2006</v>
      </c>
      <c r="D31164" s="113" t="s">
        <v>122</v>
      </c>
      <c r="E31164" s="113" t="s">
        <v>130</v>
      </c>
      <c r="F31164" s="113" t="s">
        <v>200</v>
      </c>
      <c r="G31164" s="113">
        <v>1.50835770390612E-4</v>
      </c>
    </row>
    <row r="31165" spans="1:7" x14ac:dyDescent="0.25">
      <c r="A31165" s="108" t="str">
        <f t="shared" si="487"/>
        <v>EU11_2006_NATIONAL TOTAL_PCB</v>
      </c>
      <c r="B31165" s="113" t="s">
        <v>221</v>
      </c>
      <c r="C31165" s="113">
        <v>2006</v>
      </c>
      <c r="D31165" s="113" t="s">
        <v>122</v>
      </c>
      <c r="E31165" s="113" t="s">
        <v>259</v>
      </c>
      <c r="F31165" s="113" t="s">
        <v>200</v>
      </c>
      <c r="G31165" s="113">
        <v>2.5665817707883299E-3</v>
      </c>
    </row>
    <row r="31166" spans="1:7" x14ac:dyDescent="0.25">
      <c r="A31166" s="108" t="str">
        <f t="shared" si="487"/>
        <v>EU11_2006_1A3(FU)_NOx</v>
      </c>
      <c r="B31166" s="113" t="s">
        <v>221</v>
      </c>
      <c r="C31166" s="113">
        <v>2006</v>
      </c>
      <c r="D31166" s="113" t="s">
        <v>134</v>
      </c>
      <c r="E31166" s="113" t="s">
        <v>199</v>
      </c>
      <c r="F31166" s="113" t="s">
        <v>200</v>
      </c>
      <c r="G31166" s="113">
        <v>318.90634</v>
      </c>
    </row>
    <row r="31167" spans="1:7" x14ac:dyDescent="0.25">
      <c r="A31167" s="108" t="str">
        <f t="shared" si="487"/>
        <v>EU11_2006_1A3(FS)_NOx</v>
      </c>
      <c r="B31167" s="113" t="s">
        <v>221</v>
      </c>
      <c r="C31167" s="113">
        <v>2006</v>
      </c>
      <c r="D31167" s="113" t="s">
        <v>132</v>
      </c>
      <c r="E31167" s="113" t="s">
        <v>199</v>
      </c>
      <c r="F31167" s="113" t="s">
        <v>200</v>
      </c>
      <c r="G31167" s="113">
        <v>3373.8454999999999</v>
      </c>
    </row>
    <row r="31168" spans="1:7" x14ac:dyDescent="0.25">
      <c r="A31168" s="108" t="str">
        <f t="shared" si="487"/>
        <v>EU11_2006_1A3(FU)_NMVOC</v>
      </c>
      <c r="B31168" s="113" t="s">
        <v>221</v>
      </c>
      <c r="C31168" s="113">
        <v>2006</v>
      </c>
      <c r="D31168" s="113" t="s">
        <v>134</v>
      </c>
      <c r="E31168" s="113" t="s">
        <v>123</v>
      </c>
      <c r="F31168" s="113" t="s">
        <v>200</v>
      </c>
      <c r="G31168" s="113">
        <v>68.424210000000002</v>
      </c>
    </row>
    <row r="31169" spans="1:7" x14ac:dyDescent="0.25">
      <c r="A31169" s="108" t="str">
        <f t="shared" si="487"/>
        <v>EU11_2006_1A3(FS)_NMVOC</v>
      </c>
      <c r="B31169" s="113" t="s">
        <v>221</v>
      </c>
      <c r="C31169" s="113">
        <v>2006</v>
      </c>
      <c r="D31169" s="113" t="s">
        <v>132</v>
      </c>
      <c r="E31169" s="113" t="s">
        <v>123</v>
      </c>
      <c r="F31169" s="113" t="s">
        <v>200</v>
      </c>
      <c r="G31169" s="113">
        <v>1026.1537000000001</v>
      </c>
    </row>
    <row r="31170" spans="1:7" x14ac:dyDescent="0.25">
      <c r="A31170" s="108" t="str">
        <f t="shared" si="487"/>
        <v>EU11_2006_1A3(FU)_SOx</v>
      </c>
      <c r="B31170" s="113" t="s">
        <v>221</v>
      </c>
      <c r="C31170" s="113">
        <v>2006</v>
      </c>
      <c r="D31170" s="113" t="s">
        <v>134</v>
      </c>
      <c r="E31170" s="113" t="s">
        <v>201</v>
      </c>
      <c r="F31170" s="113" t="s">
        <v>200</v>
      </c>
      <c r="G31170" s="113">
        <v>1.1077115799999999</v>
      </c>
    </row>
    <row r="31171" spans="1:7" x14ac:dyDescent="0.25">
      <c r="A31171" s="108" t="str">
        <f t="shared" si="487"/>
        <v>EU11_2006_1A3(FS)_SOx</v>
      </c>
      <c r="B31171" s="113" t="s">
        <v>221</v>
      </c>
      <c r="C31171" s="113">
        <v>2006</v>
      </c>
      <c r="D31171" s="113" t="s">
        <v>132</v>
      </c>
      <c r="E31171" s="113" t="s">
        <v>201</v>
      </c>
      <c r="F31171" s="113" t="s">
        <v>200</v>
      </c>
      <c r="G31171" s="113">
        <v>12.477772999999999</v>
      </c>
    </row>
    <row r="31172" spans="1:7" x14ac:dyDescent="0.25">
      <c r="A31172" s="108" t="str">
        <f t="shared" si="487"/>
        <v>EU11_2006_1A3(FU)_NH3</v>
      </c>
      <c r="B31172" s="113" t="s">
        <v>221</v>
      </c>
      <c r="C31172" s="113">
        <v>2006</v>
      </c>
      <c r="D31172" s="113" t="s">
        <v>134</v>
      </c>
      <c r="E31172" s="113" t="s">
        <v>124</v>
      </c>
      <c r="F31172" s="113" t="s">
        <v>200</v>
      </c>
      <c r="G31172" s="113">
        <v>8.4596908499999994</v>
      </c>
    </row>
    <row r="31173" spans="1:7" x14ac:dyDescent="0.25">
      <c r="A31173" s="108" t="str">
        <f t="shared" si="487"/>
        <v>EU11_2006_1A3(FS)_NH3</v>
      </c>
      <c r="B31173" s="113" t="s">
        <v>221</v>
      </c>
      <c r="C31173" s="113">
        <v>2006</v>
      </c>
      <c r="D31173" s="113" t="s">
        <v>132</v>
      </c>
      <c r="E31173" s="113" t="s">
        <v>124</v>
      </c>
      <c r="F31173" s="113" t="s">
        <v>200</v>
      </c>
      <c r="G31173" s="113">
        <v>66.620396999999997</v>
      </c>
    </row>
    <row r="31174" spans="1:7" x14ac:dyDescent="0.25">
      <c r="A31174" s="108" t="str">
        <f t="shared" si="487"/>
        <v>EU11_2006_1A3(FU)_PM2.5</v>
      </c>
      <c r="B31174" s="113" t="s">
        <v>221</v>
      </c>
      <c r="C31174" s="113">
        <v>2006</v>
      </c>
      <c r="D31174" s="113" t="s">
        <v>134</v>
      </c>
      <c r="E31174" s="113" t="s">
        <v>203</v>
      </c>
      <c r="F31174" s="113" t="s">
        <v>200</v>
      </c>
      <c r="G31174" s="113">
        <v>15.782164</v>
      </c>
    </row>
    <row r="31175" spans="1:7" x14ac:dyDescent="0.25">
      <c r="A31175" s="108" t="str">
        <f t="shared" ref="A31175:A31238" si="488">CONCATENATE(B31175,"_",C31175,"_",D31175,"_",E31175)</f>
        <v>EU11_2006_1A3(FS)_PM2.5</v>
      </c>
      <c r="B31175" s="113" t="s">
        <v>221</v>
      </c>
      <c r="C31175" s="113">
        <v>2006</v>
      </c>
      <c r="D31175" s="113" t="s">
        <v>132</v>
      </c>
      <c r="E31175" s="113" t="s">
        <v>203</v>
      </c>
      <c r="F31175" s="113" t="s">
        <v>200</v>
      </c>
      <c r="G31175" s="113">
        <v>182.51920999999999</v>
      </c>
    </row>
    <row r="31176" spans="1:7" x14ac:dyDescent="0.25">
      <c r="A31176" s="108" t="str">
        <f t="shared" si="488"/>
        <v>EU11_2006_3D_NOx</v>
      </c>
      <c r="B31176" s="113" t="s">
        <v>221</v>
      </c>
      <c r="C31176" s="113">
        <v>2006</v>
      </c>
      <c r="D31176" s="113" t="s">
        <v>206</v>
      </c>
      <c r="E31176" s="113" t="s">
        <v>199</v>
      </c>
      <c r="F31176" s="113" t="s">
        <v>200</v>
      </c>
      <c r="G31176" s="113">
        <v>520.01621999999998</v>
      </c>
    </row>
    <row r="31177" spans="1:7" x14ac:dyDescent="0.25">
      <c r="A31177" s="108" t="str">
        <f t="shared" si="488"/>
        <v>EU11_2007_NATIONAL TOTAL_NOx</v>
      </c>
      <c r="B31177" s="113" t="s">
        <v>221</v>
      </c>
      <c r="C31177" s="113">
        <v>2007</v>
      </c>
      <c r="D31177" s="113" t="s">
        <v>122</v>
      </c>
      <c r="E31177" s="113" t="s">
        <v>199</v>
      </c>
      <c r="F31177" s="113" t="s">
        <v>200</v>
      </c>
      <c r="G31177" s="113">
        <v>7347.6171878699997</v>
      </c>
    </row>
    <row r="31178" spans="1:7" x14ac:dyDescent="0.25">
      <c r="A31178" s="108" t="str">
        <f t="shared" si="488"/>
        <v>EU11_2007_NATIONAL TOTAL_NMVOC</v>
      </c>
      <c r="B31178" s="113" t="s">
        <v>221</v>
      </c>
      <c r="C31178" s="113">
        <v>2007</v>
      </c>
      <c r="D31178" s="113" t="s">
        <v>122</v>
      </c>
      <c r="E31178" s="113" t="s">
        <v>123</v>
      </c>
      <c r="F31178" s="113" t="s">
        <v>200</v>
      </c>
      <c r="G31178" s="113">
        <v>6186.20292986</v>
      </c>
    </row>
    <row r="31179" spans="1:7" x14ac:dyDescent="0.25">
      <c r="A31179" s="108" t="str">
        <f t="shared" si="488"/>
        <v>EU11_2007_NATIONAL TOTAL_SOx</v>
      </c>
      <c r="B31179" s="113" t="s">
        <v>221</v>
      </c>
      <c r="C31179" s="113">
        <v>2007</v>
      </c>
      <c r="D31179" s="113" t="s">
        <v>122</v>
      </c>
      <c r="E31179" s="113" t="s">
        <v>201</v>
      </c>
      <c r="F31179" s="113" t="s">
        <v>200</v>
      </c>
      <c r="G31179" s="113">
        <v>3204.8951788190002</v>
      </c>
    </row>
    <row r="31180" spans="1:7" x14ac:dyDescent="0.25">
      <c r="A31180" s="108" t="str">
        <f t="shared" si="488"/>
        <v>EU11_2007_NATIONAL TOTAL_NH3</v>
      </c>
      <c r="B31180" s="113" t="s">
        <v>221</v>
      </c>
      <c r="C31180" s="113">
        <v>2007</v>
      </c>
      <c r="D31180" s="113" t="s">
        <v>122</v>
      </c>
      <c r="E31180" s="113" t="s">
        <v>124</v>
      </c>
      <c r="F31180" s="113" t="s">
        <v>200</v>
      </c>
      <c r="G31180" s="113">
        <v>2799.0020021526998</v>
      </c>
    </row>
    <row r="31181" spans="1:7" x14ac:dyDescent="0.25">
      <c r="A31181" s="108" t="str">
        <f t="shared" si="488"/>
        <v>EU11_2007_NATIONAL TOTAL_PM2.5</v>
      </c>
      <c r="B31181" s="113" t="s">
        <v>221</v>
      </c>
      <c r="C31181" s="113">
        <v>2007</v>
      </c>
      <c r="D31181" s="113" t="s">
        <v>122</v>
      </c>
      <c r="E31181" s="113" t="s">
        <v>203</v>
      </c>
      <c r="F31181" s="113" t="s">
        <v>200</v>
      </c>
      <c r="G31181" s="113">
        <v>1034.7344103</v>
      </c>
    </row>
    <row r="31182" spans="1:7" x14ac:dyDescent="0.25">
      <c r="A31182" s="108" t="str">
        <f t="shared" si="488"/>
        <v>EU11_2007_NATIONAL TOTAL_Pb</v>
      </c>
      <c r="B31182" s="113" t="s">
        <v>221</v>
      </c>
      <c r="C31182" s="113">
        <v>2007</v>
      </c>
      <c r="D31182" s="113" t="s">
        <v>122</v>
      </c>
      <c r="E31182" s="113" t="s">
        <v>125</v>
      </c>
      <c r="F31182" s="113" t="s">
        <v>200</v>
      </c>
      <c r="G31182" s="113">
        <v>1.0581671108130899</v>
      </c>
    </row>
    <row r="31183" spans="1:7" x14ac:dyDescent="0.25">
      <c r="A31183" s="108" t="str">
        <f t="shared" si="488"/>
        <v>EU11_2007_NATIONAL TOTAL_Cd</v>
      </c>
      <c r="B31183" s="113" t="s">
        <v>221</v>
      </c>
      <c r="C31183" s="113">
        <v>2007</v>
      </c>
      <c r="D31183" s="113" t="s">
        <v>122</v>
      </c>
      <c r="E31183" s="113" t="s">
        <v>126</v>
      </c>
      <c r="F31183" s="113" t="s">
        <v>200</v>
      </c>
      <c r="G31183" s="113">
        <v>5.1613025629033998E-2</v>
      </c>
    </row>
    <row r="31184" spans="1:7" x14ac:dyDescent="0.25">
      <c r="A31184" s="108" t="str">
        <f t="shared" si="488"/>
        <v>EU11_2007_NATIONAL TOTAL_Hg</v>
      </c>
      <c r="B31184" s="113" t="s">
        <v>221</v>
      </c>
      <c r="C31184" s="113">
        <v>2007</v>
      </c>
      <c r="D31184" s="113" t="s">
        <v>122</v>
      </c>
      <c r="E31184" s="113" t="s">
        <v>127</v>
      </c>
      <c r="F31184" s="113" t="s">
        <v>200</v>
      </c>
      <c r="G31184" s="113">
        <v>4.43061236458E-2</v>
      </c>
    </row>
    <row r="31185" spans="1:7" x14ac:dyDescent="0.25">
      <c r="A31185" s="108" t="str">
        <f t="shared" si="488"/>
        <v>EU11_2007_NATIONAL TOTAL_DIOX</v>
      </c>
      <c r="B31185" s="113" t="s">
        <v>221</v>
      </c>
      <c r="C31185" s="113">
        <v>2007</v>
      </c>
      <c r="D31185" s="113" t="s">
        <v>122</v>
      </c>
      <c r="E31185" s="113" t="s">
        <v>128</v>
      </c>
      <c r="F31185" s="113" t="s">
        <v>200</v>
      </c>
      <c r="G31185" s="150">
        <v>1.7355525571E-6</v>
      </c>
    </row>
    <row r="31186" spans="1:7" x14ac:dyDescent="0.25">
      <c r="A31186" s="108" t="str">
        <f t="shared" si="488"/>
        <v>EU11_2007_NATIONAL TOTAL_PAH</v>
      </c>
      <c r="B31186" s="113" t="s">
        <v>221</v>
      </c>
      <c r="C31186" s="113">
        <v>2007</v>
      </c>
      <c r="D31186" s="113" t="s">
        <v>122</v>
      </c>
      <c r="E31186" s="113" t="s">
        <v>129</v>
      </c>
      <c r="F31186" s="113" t="s">
        <v>200</v>
      </c>
      <c r="G31186" s="113">
        <v>0.32784664603683</v>
      </c>
    </row>
    <row r="31187" spans="1:7" x14ac:dyDescent="0.25">
      <c r="A31187" s="108" t="str">
        <f t="shared" si="488"/>
        <v>EU11_2007_NATIONAL TOTAL_HCB</v>
      </c>
      <c r="B31187" s="113" t="s">
        <v>221</v>
      </c>
      <c r="C31187" s="113">
        <v>2007</v>
      </c>
      <c r="D31187" s="113" t="s">
        <v>122</v>
      </c>
      <c r="E31187" s="113" t="s">
        <v>130</v>
      </c>
      <c r="F31187" s="113" t="s">
        <v>200</v>
      </c>
      <c r="G31187" s="113">
        <v>1.4350084343044199E-4</v>
      </c>
    </row>
    <row r="31188" spans="1:7" x14ac:dyDescent="0.25">
      <c r="A31188" s="108" t="str">
        <f t="shared" si="488"/>
        <v>EU11_2007_NATIONAL TOTAL_PCB</v>
      </c>
      <c r="B31188" s="113" t="s">
        <v>221</v>
      </c>
      <c r="C31188" s="113">
        <v>2007</v>
      </c>
      <c r="D31188" s="113" t="s">
        <v>122</v>
      </c>
      <c r="E31188" s="113" t="s">
        <v>259</v>
      </c>
      <c r="F31188" s="113" t="s">
        <v>200</v>
      </c>
      <c r="G31188" s="113">
        <v>2.3241788411564501E-3</v>
      </c>
    </row>
    <row r="31189" spans="1:7" x14ac:dyDescent="0.25">
      <c r="A31189" s="108" t="str">
        <f t="shared" si="488"/>
        <v>EU11_2007_1A3(FU)_NOx</v>
      </c>
      <c r="B31189" s="113" t="s">
        <v>221</v>
      </c>
      <c r="C31189" s="113">
        <v>2007</v>
      </c>
      <c r="D31189" s="113" t="s">
        <v>134</v>
      </c>
      <c r="E31189" s="113" t="s">
        <v>199</v>
      </c>
      <c r="F31189" s="113" t="s">
        <v>200</v>
      </c>
      <c r="G31189" s="113">
        <v>308.94358999999997</v>
      </c>
    </row>
    <row r="31190" spans="1:7" x14ac:dyDescent="0.25">
      <c r="A31190" s="108" t="str">
        <f t="shared" si="488"/>
        <v>EU11_2007_1A3(FS)_NOx</v>
      </c>
      <c r="B31190" s="113" t="s">
        <v>221</v>
      </c>
      <c r="C31190" s="113">
        <v>2007</v>
      </c>
      <c r="D31190" s="113" t="s">
        <v>132</v>
      </c>
      <c r="E31190" s="113" t="s">
        <v>199</v>
      </c>
      <c r="F31190" s="113" t="s">
        <v>200</v>
      </c>
      <c r="G31190" s="113">
        <v>3217.9845999999998</v>
      </c>
    </row>
    <row r="31191" spans="1:7" x14ac:dyDescent="0.25">
      <c r="A31191" s="108" t="str">
        <f t="shared" si="488"/>
        <v>EU11_2007_1A3(FU)_NMVOC</v>
      </c>
      <c r="B31191" s="113" t="s">
        <v>221</v>
      </c>
      <c r="C31191" s="113">
        <v>2007</v>
      </c>
      <c r="D31191" s="113" t="s">
        <v>134</v>
      </c>
      <c r="E31191" s="113" t="s">
        <v>123</v>
      </c>
      <c r="F31191" s="113" t="s">
        <v>200</v>
      </c>
      <c r="G31191" s="113">
        <v>61.776449999999997</v>
      </c>
    </row>
    <row r="31192" spans="1:7" x14ac:dyDescent="0.25">
      <c r="A31192" s="108" t="str">
        <f t="shared" si="488"/>
        <v>EU11_2007_1A3(FS)_NMVOC</v>
      </c>
      <c r="B31192" s="113" t="s">
        <v>221</v>
      </c>
      <c r="C31192" s="113">
        <v>2007</v>
      </c>
      <c r="D31192" s="113" t="s">
        <v>132</v>
      </c>
      <c r="E31192" s="113" t="s">
        <v>123</v>
      </c>
      <c r="F31192" s="113" t="s">
        <v>200</v>
      </c>
      <c r="G31192" s="113">
        <v>882.19150000000002</v>
      </c>
    </row>
    <row r="31193" spans="1:7" x14ac:dyDescent="0.25">
      <c r="A31193" s="108" t="str">
        <f t="shared" si="488"/>
        <v>EU11_2007_1A3(FU)_SOx</v>
      </c>
      <c r="B31193" s="113" t="s">
        <v>221</v>
      </c>
      <c r="C31193" s="113">
        <v>2007</v>
      </c>
      <c r="D31193" s="113" t="s">
        <v>134</v>
      </c>
      <c r="E31193" s="113" t="s">
        <v>201</v>
      </c>
      <c r="F31193" s="113" t="s">
        <v>200</v>
      </c>
      <c r="G31193" s="113">
        <v>0.72823344999999995</v>
      </c>
    </row>
    <row r="31194" spans="1:7" x14ac:dyDescent="0.25">
      <c r="A31194" s="108" t="str">
        <f t="shared" si="488"/>
        <v>EU11_2007_1A3(FS)_SOx</v>
      </c>
      <c r="B31194" s="113" t="s">
        <v>221</v>
      </c>
      <c r="C31194" s="113">
        <v>2007</v>
      </c>
      <c r="D31194" s="113" t="s">
        <v>132</v>
      </c>
      <c r="E31194" s="113" t="s">
        <v>201</v>
      </c>
      <c r="F31194" s="113" t="s">
        <v>200</v>
      </c>
      <c r="G31194" s="113">
        <v>12.022726</v>
      </c>
    </row>
    <row r="31195" spans="1:7" x14ac:dyDescent="0.25">
      <c r="A31195" s="108" t="str">
        <f t="shared" si="488"/>
        <v>EU11_2007_1A3(FU)_NH3</v>
      </c>
      <c r="B31195" s="113" t="s">
        <v>221</v>
      </c>
      <c r="C31195" s="113">
        <v>2007</v>
      </c>
      <c r="D31195" s="113" t="s">
        <v>134</v>
      </c>
      <c r="E31195" s="113" t="s">
        <v>124</v>
      </c>
      <c r="F31195" s="113" t="s">
        <v>200</v>
      </c>
      <c r="G31195" s="113">
        <v>7.8594221700000002</v>
      </c>
    </row>
    <row r="31196" spans="1:7" x14ac:dyDescent="0.25">
      <c r="A31196" s="108" t="str">
        <f t="shared" si="488"/>
        <v>EU11_2007_1A3(FS)_NH3</v>
      </c>
      <c r="B31196" s="113" t="s">
        <v>221</v>
      </c>
      <c r="C31196" s="113">
        <v>2007</v>
      </c>
      <c r="D31196" s="113" t="s">
        <v>132</v>
      </c>
      <c r="E31196" s="113" t="s">
        <v>124</v>
      </c>
      <c r="F31196" s="113" t="s">
        <v>200</v>
      </c>
      <c r="G31196" s="113">
        <v>61.296745000000001</v>
      </c>
    </row>
    <row r="31197" spans="1:7" x14ac:dyDescent="0.25">
      <c r="A31197" s="108" t="str">
        <f t="shared" si="488"/>
        <v>EU11_2007_1A3(FU)_PM2.5</v>
      </c>
      <c r="B31197" s="113" t="s">
        <v>221</v>
      </c>
      <c r="C31197" s="113">
        <v>2007</v>
      </c>
      <c r="D31197" s="113" t="s">
        <v>134</v>
      </c>
      <c r="E31197" s="113" t="s">
        <v>203</v>
      </c>
      <c r="F31197" s="113" t="s">
        <v>200</v>
      </c>
      <c r="G31197" s="113">
        <v>14.931502</v>
      </c>
    </row>
    <row r="31198" spans="1:7" x14ac:dyDescent="0.25">
      <c r="A31198" s="108" t="str">
        <f t="shared" si="488"/>
        <v>EU11_2007_1A3(FS)_PM2.5</v>
      </c>
      <c r="B31198" s="113" t="s">
        <v>221</v>
      </c>
      <c r="C31198" s="113">
        <v>2007</v>
      </c>
      <c r="D31198" s="113" t="s">
        <v>132</v>
      </c>
      <c r="E31198" s="113" t="s">
        <v>203</v>
      </c>
      <c r="F31198" s="113" t="s">
        <v>200</v>
      </c>
      <c r="G31198" s="113">
        <v>174.31339</v>
      </c>
    </row>
    <row r="31199" spans="1:7" x14ac:dyDescent="0.25">
      <c r="A31199" s="108" t="str">
        <f t="shared" si="488"/>
        <v>EU11_2007_3D_NOx</v>
      </c>
      <c r="B31199" s="113" t="s">
        <v>221</v>
      </c>
      <c r="C31199" s="113">
        <v>2007</v>
      </c>
      <c r="D31199" s="113" t="s">
        <v>206</v>
      </c>
      <c r="E31199" s="113" t="s">
        <v>199</v>
      </c>
      <c r="F31199" s="113" t="s">
        <v>200</v>
      </c>
      <c r="G31199" s="113">
        <v>520.61374000000001</v>
      </c>
    </row>
    <row r="31200" spans="1:7" x14ac:dyDescent="0.25">
      <c r="A31200" s="108" t="str">
        <f t="shared" si="488"/>
        <v>EU11_2008_NATIONAL TOTAL_NOx</v>
      </c>
      <c r="B31200" s="113" t="s">
        <v>221</v>
      </c>
      <c r="C31200" s="113">
        <v>2008</v>
      </c>
      <c r="D31200" s="113" t="s">
        <v>122</v>
      </c>
      <c r="E31200" s="113" t="s">
        <v>199</v>
      </c>
      <c r="F31200" s="113" t="s">
        <v>200</v>
      </c>
      <c r="G31200" s="113">
        <v>6815.78849163001</v>
      </c>
    </row>
    <row r="31201" spans="1:7" x14ac:dyDescent="0.25">
      <c r="A31201" s="108" t="str">
        <f t="shared" si="488"/>
        <v>EU11_2008_NATIONAL TOTAL_NMVOC</v>
      </c>
      <c r="B31201" s="113" t="s">
        <v>221</v>
      </c>
      <c r="C31201" s="113">
        <v>2008</v>
      </c>
      <c r="D31201" s="113" t="s">
        <v>122</v>
      </c>
      <c r="E31201" s="113" t="s">
        <v>123</v>
      </c>
      <c r="F31201" s="113" t="s">
        <v>200</v>
      </c>
      <c r="G31201" s="113">
        <v>5927.3562247</v>
      </c>
    </row>
    <row r="31202" spans="1:7" x14ac:dyDescent="0.25">
      <c r="A31202" s="108" t="str">
        <f t="shared" si="488"/>
        <v>EU11_2008_NATIONAL TOTAL_SOx</v>
      </c>
      <c r="B31202" s="113" t="s">
        <v>221</v>
      </c>
      <c r="C31202" s="113">
        <v>2008</v>
      </c>
      <c r="D31202" s="113" t="s">
        <v>122</v>
      </c>
      <c r="E31202" s="113" t="s">
        <v>201</v>
      </c>
      <c r="F31202" s="113" t="s">
        <v>200</v>
      </c>
      <c r="G31202" s="113">
        <v>2245.339803762</v>
      </c>
    </row>
    <row r="31203" spans="1:7" x14ac:dyDescent="0.25">
      <c r="A31203" s="108" t="str">
        <f t="shared" si="488"/>
        <v>EU11_2008_NATIONAL TOTAL_NH3</v>
      </c>
      <c r="B31203" s="113" t="s">
        <v>221</v>
      </c>
      <c r="C31203" s="113">
        <v>2008</v>
      </c>
      <c r="D31203" s="113" t="s">
        <v>122</v>
      </c>
      <c r="E31203" s="113" t="s">
        <v>124</v>
      </c>
      <c r="F31203" s="113" t="s">
        <v>200</v>
      </c>
      <c r="G31203" s="113">
        <v>2728.3488219730002</v>
      </c>
    </row>
    <row r="31204" spans="1:7" x14ac:dyDescent="0.25">
      <c r="A31204" s="108" t="str">
        <f t="shared" si="488"/>
        <v>EU11_2008_NATIONAL TOTAL_PM2.5</v>
      </c>
      <c r="B31204" s="113" t="s">
        <v>221</v>
      </c>
      <c r="C31204" s="113">
        <v>2008</v>
      </c>
      <c r="D31204" s="113" t="s">
        <v>122</v>
      </c>
      <c r="E31204" s="113" t="s">
        <v>203</v>
      </c>
      <c r="F31204" s="113" t="s">
        <v>200</v>
      </c>
      <c r="G31204" s="113">
        <v>1019.061559403</v>
      </c>
    </row>
    <row r="31205" spans="1:7" x14ac:dyDescent="0.25">
      <c r="A31205" s="108" t="str">
        <f t="shared" si="488"/>
        <v>EU11_2008_NATIONAL TOTAL_Pb</v>
      </c>
      <c r="B31205" s="113" t="s">
        <v>221</v>
      </c>
      <c r="C31205" s="113">
        <v>2008</v>
      </c>
      <c r="D31205" s="113" t="s">
        <v>122</v>
      </c>
      <c r="E31205" s="113" t="s">
        <v>125</v>
      </c>
      <c r="F31205" s="113" t="s">
        <v>200</v>
      </c>
      <c r="G31205" s="113">
        <v>0.99418879851145003</v>
      </c>
    </row>
    <row r="31206" spans="1:7" x14ac:dyDescent="0.25">
      <c r="A31206" s="108" t="str">
        <f t="shared" si="488"/>
        <v>EU11_2008_NATIONAL TOTAL_Cd</v>
      </c>
      <c r="B31206" s="113" t="s">
        <v>221</v>
      </c>
      <c r="C31206" s="113">
        <v>2008</v>
      </c>
      <c r="D31206" s="113" t="s">
        <v>122</v>
      </c>
      <c r="E31206" s="113" t="s">
        <v>126</v>
      </c>
      <c r="F31206" s="113" t="s">
        <v>200</v>
      </c>
      <c r="G31206" s="113">
        <v>4.9997338304441002E-2</v>
      </c>
    </row>
    <row r="31207" spans="1:7" x14ac:dyDescent="0.25">
      <c r="A31207" s="108" t="str">
        <f t="shared" si="488"/>
        <v>EU11_2008_NATIONAL TOTAL_Hg</v>
      </c>
      <c r="B31207" s="113" t="s">
        <v>221</v>
      </c>
      <c r="C31207" s="113">
        <v>2008</v>
      </c>
      <c r="D31207" s="113" t="s">
        <v>122</v>
      </c>
      <c r="E31207" s="113" t="s">
        <v>127</v>
      </c>
      <c r="F31207" s="113" t="s">
        <v>200</v>
      </c>
      <c r="G31207" s="113">
        <v>4.0976302849400001E-2</v>
      </c>
    </row>
    <row r="31208" spans="1:7" x14ac:dyDescent="0.25">
      <c r="A31208" s="108" t="str">
        <f t="shared" si="488"/>
        <v>EU11_2008_NATIONAL TOTAL_DIOX</v>
      </c>
      <c r="B31208" s="113" t="s">
        <v>221</v>
      </c>
      <c r="C31208" s="113">
        <v>2008</v>
      </c>
      <c r="D31208" s="113" t="s">
        <v>122</v>
      </c>
      <c r="E31208" s="113" t="s">
        <v>128</v>
      </c>
      <c r="F31208" s="113" t="s">
        <v>200</v>
      </c>
      <c r="G31208" s="150">
        <v>1.7137725729399999E-6</v>
      </c>
    </row>
    <row r="31209" spans="1:7" x14ac:dyDescent="0.25">
      <c r="A31209" s="108" t="str">
        <f t="shared" si="488"/>
        <v>EU11_2008_NATIONAL TOTAL_PAH</v>
      </c>
      <c r="B31209" s="113" t="s">
        <v>221</v>
      </c>
      <c r="C31209" s="113">
        <v>2008</v>
      </c>
      <c r="D31209" s="113" t="s">
        <v>122</v>
      </c>
      <c r="E31209" s="113" t="s">
        <v>129</v>
      </c>
      <c r="F31209" s="113" t="s">
        <v>200</v>
      </c>
      <c r="G31209" s="113">
        <v>0.34624732344254899</v>
      </c>
    </row>
    <row r="31210" spans="1:7" x14ac:dyDescent="0.25">
      <c r="A31210" s="108" t="str">
        <f t="shared" si="488"/>
        <v>EU11_2008_NATIONAL TOTAL_HCB</v>
      </c>
      <c r="B31210" s="113" t="s">
        <v>221</v>
      </c>
      <c r="C31210" s="113">
        <v>2008</v>
      </c>
      <c r="D31210" s="113" t="s">
        <v>122</v>
      </c>
      <c r="E31210" s="113" t="s">
        <v>130</v>
      </c>
      <c r="F31210" s="113" t="s">
        <v>200</v>
      </c>
      <c r="G31210" s="113">
        <v>1.3513499008769E-4</v>
      </c>
    </row>
    <row r="31211" spans="1:7" x14ac:dyDescent="0.25">
      <c r="A31211" s="108" t="str">
        <f t="shared" si="488"/>
        <v>EU11_2008_NATIONAL TOTAL_PCB</v>
      </c>
      <c r="B31211" s="113" t="s">
        <v>221</v>
      </c>
      <c r="C31211" s="113">
        <v>2008</v>
      </c>
      <c r="D31211" s="113" t="s">
        <v>122</v>
      </c>
      <c r="E31211" s="113" t="s">
        <v>259</v>
      </c>
      <c r="F31211" s="113" t="s">
        <v>200</v>
      </c>
      <c r="G31211" s="113">
        <v>2.0860486079628902E-3</v>
      </c>
    </row>
    <row r="31212" spans="1:7" x14ac:dyDescent="0.25">
      <c r="A31212" s="108" t="str">
        <f t="shared" si="488"/>
        <v>EU11_2008_1A3(FU)_NOx</v>
      </c>
      <c r="B31212" s="113" t="s">
        <v>221</v>
      </c>
      <c r="C31212" s="113">
        <v>2008</v>
      </c>
      <c r="D31212" s="113" t="s">
        <v>134</v>
      </c>
      <c r="E31212" s="113" t="s">
        <v>199</v>
      </c>
      <c r="F31212" s="113" t="s">
        <v>200</v>
      </c>
      <c r="G31212" s="113">
        <v>286.25409000000002</v>
      </c>
    </row>
    <row r="31213" spans="1:7" x14ac:dyDescent="0.25">
      <c r="A31213" s="108" t="str">
        <f t="shared" si="488"/>
        <v>EU11_2008_1A3(FS)_NOx</v>
      </c>
      <c r="B31213" s="113" t="s">
        <v>221</v>
      </c>
      <c r="C31213" s="113">
        <v>2008</v>
      </c>
      <c r="D31213" s="113" t="s">
        <v>132</v>
      </c>
      <c r="E31213" s="113" t="s">
        <v>199</v>
      </c>
      <c r="F31213" s="113" t="s">
        <v>200</v>
      </c>
      <c r="G31213" s="113">
        <v>2979.6734000000001</v>
      </c>
    </row>
    <row r="31214" spans="1:7" x14ac:dyDescent="0.25">
      <c r="A31214" s="108" t="str">
        <f t="shared" si="488"/>
        <v>EU11_2008_1A3(FU)_NMVOC</v>
      </c>
      <c r="B31214" s="113" t="s">
        <v>221</v>
      </c>
      <c r="C31214" s="113">
        <v>2008</v>
      </c>
      <c r="D31214" s="113" t="s">
        <v>134</v>
      </c>
      <c r="E31214" s="113" t="s">
        <v>123</v>
      </c>
      <c r="F31214" s="113" t="s">
        <v>200</v>
      </c>
      <c r="G31214" s="113">
        <v>55.842019999999998</v>
      </c>
    </row>
    <row r="31215" spans="1:7" x14ac:dyDescent="0.25">
      <c r="A31215" s="108" t="str">
        <f t="shared" si="488"/>
        <v>EU11_2008_1A3(FS)_NMVOC</v>
      </c>
      <c r="B31215" s="113" t="s">
        <v>221</v>
      </c>
      <c r="C31215" s="113">
        <v>2008</v>
      </c>
      <c r="D31215" s="113" t="s">
        <v>132</v>
      </c>
      <c r="E31215" s="113" t="s">
        <v>123</v>
      </c>
      <c r="F31215" s="113" t="s">
        <v>200</v>
      </c>
      <c r="G31215" s="113">
        <v>788.70659999999998</v>
      </c>
    </row>
    <row r="31216" spans="1:7" x14ac:dyDescent="0.25">
      <c r="A31216" s="108" t="str">
        <f t="shared" si="488"/>
        <v>EU11_2008_1A3(FU)_SOx</v>
      </c>
      <c r="B31216" s="113" t="s">
        <v>221</v>
      </c>
      <c r="C31216" s="113">
        <v>2008</v>
      </c>
      <c r="D31216" s="113" t="s">
        <v>134</v>
      </c>
      <c r="E31216" s="113" t="s">
        <v>201</v>
      </c>
      <c r="F31216" s="113" t="s">
        <v>200</v>
      </c>
      <c r="G31216" s="113">
        <v>0.43389908999999999</v>
      </c>
    </row>
    <row r="31217" spans="1:7" x14ac:dyDescent="0.25">
      <c r="A31217" s="108" t="str">
        <f t="shared" si="488"/>
        <v>EU11_2008_1A3(FS)_SOx</v>
      </c>
      <c r="B31217" s="113" t="s">
        <v>221</v>
      </c>
      <c r="C31217" s="113">
        <v>2008</v>
      </c>
      <c r="D31217" s="113" t="s">
        <v>132</v>
      </c>
      <c r="E31217" s="113" t="s">
        <v>201</v>
      </c>
      <c r="F31217" s="113" t="s">
        <v>200</v>
      </c>
      <c r="G31217" s="113">
        <v>11.116768</v>
      </c>
    </row>
    <row r="31218" spans="1:7" x14ac:dyDescent="0.25">
      <c r="A31218" s="108" t="str">
        <f t="shared" si="488"/>
        <v>EU11_2008_1A3(FU)_NH3</v>
      </c>
      <c r="B31218" s="113" t="s">
        <v>221</v>
      </c>
      <c r="C31218" s="113">
        <v>2008</v>
      </c>
      <c r="D31218" s="113" t="s">
        <v>134</v>
      </c>
      <c r="E31218" s="113" t="s">
        <v>124</v>
      </c>
      <c r="F31218" s="113" t="s">
        <v>200</v>
      </c>
      <c r="G31218" s="113">
        <v>7.3179297099999996</v>
      </c>
    </row>
    <row r="31219" spans="1:7" x14ac:dyDescent="0.25">
      <c r="A31219" s="108" t="str">
        <f t="shared" si="488"/>
        <v>EU11_2008_1A3(FS)_NH3</v>
      </c>
      <c r="B31219" s="113" t="s">
        <v>221</v>
      </c>
      <c r="C31219" s="113">
        <v>2008</v>
      </c>
      <c r="D31219" s="113" t="s">
        <v>132</v>
      </c>
      <c r="E31219" s="113" t="s">
        <v>124</v>
      </c>
      <c r="F31219" s="113" t="s">
        <v>200</v>
      </c>
      <c r="G31219" s="113">
        <v>56.817006999999997</v>
      </c>
    </row>
    <row r="31220" spans="1:7" x14ac:dyDescent="0.25">
      <c r="A31220" s="108" t="str">
        <f t="shared" si="488"/>
        <v>EU11_2008_1A3(FU)_PM2.5</v>
      </c>
      <c r="B31220" s="113" t="s">
        <v>221</v>
      </c>
      <c r="C31220" s="113">
        <v>2008</v>
      </c>
      <c r="D31220" s="113" t="s">
        <v>134</v>
      </c>
      <c r="E31220" s="113" t="s">
        <v>203</v>
      </c>
      <c r="F31220" s="113" t="s">
        <v>200</v>
      </c>
      <c r="G31220" s="113">
        <v>13.575948</v>
      </c>
    </row>
    <row r="31221" spans="1:7" x14ac:dyDescent="0.25">
      <c r="A31221" s="108" t="str">
        <f t="shared" si="488"/>
        <v>EU11_2008_1A3(FS)_PM2.5</v>
      </c>
      <c r="B31221" s="113" t="s">
        <v>221</v>
      </c>
      <c r="C31221" s="113">
        <v>2008</v>
      </c>
      <c r="D31221" s="113" t="s">
        <v>132</v>
      </c>
      <c r="E31221" s="113" t="s">
        <v>203</v>
      </c>
      <c r="F31221" s="113" t="s">
        <v>200</v>
      </c>
      <c r="G31221" s="113">
        <v>160.53847999999999</v>
      </c>
    </row>
    <row r="31222" spans="1:7" x14ac:dyDescent="0.25">
      <c r="A31222" s="108" t="str">
        <f t="shared" si="488"/>
        <v>EU11_2008_3D_NOx</v>
      </c>
      <c r="B31222" s="113" t="s">
        <v>221</v>
      </c>
      <c r="C31222" s="113">
        <v>2008</v>
      </c>
      <c r="D31222" s="113" t="s">
        <v>206</v>
      </c>
      <c r="E31222" s="113" t="s">
        <v>199</v>
      </c>
      <c r="F31222" s="113" t="s">
        <v>200</v>
      </c>
      <c r="G31222" s="113">
        <v>505.54611299999999</v>
      </c>
    </row>
    <row r="31223" spans="1:7" x14ac:dyDescent="0.25">
      <c r="A31223" s="108" t="str">
        <f t="shared" si="488"/>
        <v>EU11_2009_NATIONAL TOTAL_NOx</v>
      </c>
      <c r="B31223" s="113" t="s">
        <v>221</v>
      </c>
      <c r="C31223" s="113">
        <v>2009</v>
      </c>
      <c r="D31223" s="113" t="s">
        <v>122</v>
      </c>
      <c r="E31223" s="113" t="s">
        <v>199</v>
      </c>
      <c r="F31223" s="113" t="s">
        <v>200</v>
      </c>
      <c r="G31223" s="113">
        <v>6257.4928357911804</v>
      </c>
    </row>
    <row r="31224" spans="1:7" x14ac:dyDescent="0.25">
      <c r="A31224" s="108" t="str">
        <f t="shared" si="488"/>
        <v>EU11_2009_NATIONAL TOTAL_NMVOC</v>
      </c>
      <c r="B31224" s="113" t="s">
        <v>221</v>
      </c>
      <c r="C31224" s="113">
        <v>2009</v>
      </c>
      <c r="D31224" s="113" t="s">
        <v>122</v>
      </c>
      <c r="E31224" s="113" t="s">
        <v>123</v>
      </c>
      <c r="F31224" s="113" t="s">
        <v>200</v>
      </c>
      <c r="G31224" s="113">
        <v>5581.0379725000003</v>
      </c>
    </row>
    <row r="31225" spans="1:7" x14ac:dyDescent="0.25">
      <c r="A31225" s="108" t="str">
        <f t="shared" si="488"/>
        <v>EU11_2009_NATIONAL TOTAL_SOx</v>
      </c>
      <c r="B31225" s="113" t="s">
        <v>221</v>
      </c>
      <c r="C31225" s="113">
        <v>2009</v>
      </c>
      <c r="D31225" s="113" t="s">
        <v>122</v>
      </c>
      <c r="E31225" s="113" t="s">
        <v>201</v>
      </c>
      <c r="F31225" s="113" t="s">
        <v>200</v>
      </c>
      <c r="G31225" s="113">
        <v>1846.0190134396601</v>
      </c>
    </row>
    <row r="31226" spans="1:7" x14ac:dyDescent="0.25">
      <c r="A31226" s="108" t="str">
        <f t="shared" si="488"/>
        <v>EU11_2009_NATIONAL TOTAL_NH3</v>
      </c>
      <c r="B31226" s="113" t="s">
        <v>221</v>
      </c>
      <c r="C31226" s="113">
        <v>2009</v>
      </c>
      <c r="D31226" s="113" t="s">
        <v>122</v>
      </c>
      <c r="E31226" s="113" t="s">
        <v>124</v>
      </c>
      <c r="F31226" s="113" t="s">
        <v>200</v>
      </c>
      <c r="G31226" s="113">
        <v>2683.3670311037999</v>
      </c>
    </row>
    <row r="31227" spans="1:7" x14ac:dyDescent="0.25">
      <c r="A31227" s="108" t="str">
        <f t="shared" si="488"/>
        <v>EU11_2009_NATIONAL TOTAL_PM2.5</v>
      </c>
      <c r="B31227" s="113" t="s">
        <v>221</v>
      </c>
      <c r="C31227" s="113">
        <v>2009</v>
      </c>
      <c r="D31227" s="113" t="s">
        <v>122</v>
      </c>
      <c r="E31227" s="113" t="s">
        <v>203</v>
      </c>
      <c r="F31227" s="113" t="s">
        <v>200</v>
      </c>
      <c r="G31227" s="113">
        <v>972.52154340262496</v>
      </c>
    </row>
    <row r="31228" spans="1:7" x14ac:dyDescent="0.25">
      <c r="A31228" s="108" t="str">
        <f t="shared" si="488"/>
        <v>EU11_2009_NATIONAL TOTAL_Pb</v>
      </c>
      <c r="B31228" s="113" t="s">
        <v>221</v>
      </c>
      <c r="C31228" s="113">
        <v>2009</v>
      </c>
      <c r="D31228" s="113" t="s">
        <v>122</v>
      </c>
      <c r="E31228" s="113" t="s">
        <v>125</v>
      </c>
      <c r="F31228" s="113" t="s">
        <v>200</v>
      </c>
      <c r="G31228" s="113">
        <v>0.80639501071791297</v>
      </c>
    </row>
    <row r="31229" spans="1:7" x14ac:dyDescent="0.25">
      <c r="A31229" s="108" t="str">
        <f t="shared" si="488"/>
        <v>EU11_2009_NATIONAL TOTAL_Cd</v>
      </c>
      <c r="B31229" s="113" t="s">
        <v>221</v>
      </c>
      <c r="C31229" s="113">
        <v>2009</v>
      </c>
      <c r="D31229" s="113" t="s">
        <v>122</v>
      </c>
      <c r="E31229" s="113" t="s">
        <v>126</v>
      </c>
      <c r="F31229" s="113" t="s">
        <v>200</v>
      </c>
      <c r="G31229" s="113">
        <v>4.3965317625187197E-2</v>
      </c>
    </row>
    <row r="31230" spans="1:7" x14ac:dyDescent="0.25">
      <c r="A31230" s="108" t="str">
        <f t="shared" si="488"/>
        <v>EU11_2009_NATIONAL TOTAL_Hg</v>
      </c>
      <c r="B31230" s="113" t="s">
        <v>221</v>
      </c>
      <c r="C31230" s="113">
        <v>2009</v>
      </c>
      <c r="D31230" s="113" t="s">
        <v>122</v>
      </c>
      <c r="E31230" s="113" t="s">
        <v>127</v>
      </c>
      <c r="F31230" s="113" t="s">
        <v>200</v>
      </c>
      <c r="G31230" s="113">
        <v>3.4377772968E-2</v>
      </c>
    </row>
    <row r="31231" spans="1:7" x14ac:dyDescent="0.25">
      <c r="A31231" s="108" t="str">
        <f t="shared" si="488"/>
        <v>EU11_2009_NATIONAL TOTAL_DIOX</v>
      </c>
      <c r="B31231" s="113" t="s">
        <v>221</v>
      </c>
      <c r="C31231" s="113">
        <v>2009</v>
      </c>
      <c r="D31231" s="113" t="s">
        <v>122</v>
      </c>
      <c r="E31231" s="113" t="s">
        <v>128</v>
      </c>
      <c r="F31231" s="113" t="s">
        <v>200</v>
      </c>
      <c r="G31231" s="150">
        <v>1.4297481276125101E-6</v>
      </c>
    </row>
    <row r="31232" spans="1:7" x14ac:dyDescent="0.25">
      <c r="A31232" s="108" t="str">
        <f t="shared" si="488"/>
        <v>EU11_2009_NATIONAL TOTAL_PAH</v>
      </c>
      <c r="B31232" s="113" t="s">
        <v>221</v>
      </c>
      <c r="C31232" s="113">
        <v>2009</v>
      </c>
      <c r="D31232" s="113" t="s">
        <v>122</v>
      </c>
      <c r="E31232" s="113" t="s">
        <v>129</v>
      </c>
      <c r="F31232" s="113" t="s">
        <v>200</v>
      </c>
      <c r="G31232" s="113">
        <v>0.31706355107985401</v>
      </c>
    </row>
    <row r="31233" spans="1:7" x14ac:dyDescent="0.25">
      <c r="A31233" s="108" t="str">
        <f t="shared" si="488"/>
        <v>EU11_2009_NATIONAL TOTAL_HCB</v>
      </c>
      <c r="B31233" s="113" t="s">
        <v>221</v>
      </c>
      <c r="C31233" s="113">
        <v>2009</v>
      </c>
      <c r="D31233" s="113" t="s">
        <v>122</v>
      </c>
      <c r="E31233" s="113" t="s">
        <v>130</v>
      </c>
      <c r="F31233" s="113" t="s">
        <v>200</v>
      </c>
      <c r="G31233" s="113">
        <v>1.1237822515785001E-4</v>
      </c>
    </row>
    <row r="31234" spans="1:7" x14ac:dyDescent="0.25">
      <c r="A31234" s="108" t="str">
        <f t="shared" si="488"/>
        <v>EU11_2009_NATIONAL TOTAL_PCB</v>
      </c>
      <c r="B31234" s="113" t="s">
        <v>221</v>
      </c>
      <c r="C31234" s="113">
        <v>2009</v>
      </c>
      <c r="D31234" s="113" t="s">
        <v>122</v>
      </c>
      <c r="E31234" s="113" t="s">
        <v>259</v>
      </c>
      <c r="F31234" s="113" t="s">
        <v>200</v>
      </c>
      <c r="G31234" s="113">
        <v>1.74530005951477E-3</v>
      </c>
    </row>
    <row r="31235" spans="1:7" x14ac:dyDescent="0.25">
      <c r="A31235" s="108" t="str">
        <f t="shared" si="488"/>
        <v>EU11_2009_1A3(FU)_NOx</v>
      </c>
      <c r="B31235" s="113" t="s">
        <v>221</v>
      </c>
      <c r="C31235" s="113">
        <v>2009</v>
      </c>
      <c r="D31235" s="113" t="s">
        <v>134</v>
      </c>
      <c r="E31235" s="113" t="s">
        <v>199</v>
      </c>
      <c r="F31235" s="113" t="s">
        <v>200</v>
      </c>
      <c r="G31235" s="113">
        <v>262.35744999999997</v>
      </c>
    </row>
    <row r="31236" spans="1:7" x14ac:dyDescent="0.25">
      <c r="A31236" s="108" t="str">
        <f t="shared" si="488"/>
        <v>EU11_2009_1A3(FS)_NOx</v>
      </c>
      <c r="B31236" s="113" t="s">
        <v>221</v>
      </c>
      <c r="C31236" s="113">
        <v>2009</v>
      </c>
      <c r="D31236" s="113" t="s">
        <v>132</v>
      </c>
      <c r="E31236" s="113" t="s">
        <v>199</v>
      </c>
      <c r="F31236" s="113" t="s">
        <v>200</v>
      </c>
      <c r="G31236" s="113">
        <v>2743.2754</v>
      </c>
    </row>
    <row r="31237" spans="1:7" x14ac:dyDescent="0.25">
      <c r="A31237" s="108" t="str">
        <f t="shared" si="488"/>
        <v>EU11_2009_1A3(FU)_NMVOC</v>
      </c>
      <c r="B31237" s="113" t="s">
        <v>221</v>
      </c>
      <c r="C31237" s="113">
        <v>2009</v>
      </c>
      <c r="D31237" s="113" t="s">
        <v>134</v>
      </c>
      <c r="E31237" s="113" t="s">
        <v>123</v>
      </c>
      <c r="F31237" s="113" t="s">
        <v>200</v>
      </c>
      <c r="G31237" s="113">
        <v>50.524050000000003</v>
      </c>
    </row>
    <row r="31238" spans="1:7" x14ac:dyDescent="0.25">
      <c r="A31238" s="108" t="str">
        <f t="shared" si="488"/>
        <v>EU11_2009_1A3(FS)_NMVOC</v>
      </c>
      <c r="B31238" s="113" t="s">
        <v>221</v>
      </c>
      <c r="C31238" s="113">
        <v>2009</v>
      </c>
      <c r="D31238" s="113" t="s">
        <v>132</v>
      </c>
      <c r="E31238" s="113" t="s">
        <v>123</v>
      </c>
      <c r="F31238" s="113" t="s">
        <v>200</v>
      </c>
      <c r="G31238" s="113">
        <v>709.01229999999998</v>
      </c>
    </row>
    <row r="31239" spans="1:7" x14ac:dyDescent="0.25">
      <c r="A31239" s="108" t="str">
        <f t="shared" ref="A31239:A31302" si="489">CONCATENATE(B31239,"_",C31239,"_",D31239,"_",E31239)</f>
        <v>EU11_2009_1A3(FU)_SOx</v>
      </c>
      <c r="B31239" s="113" t="s">
        <v>221</v>
      </c>
      <c r="C31239" s="113">
        <v>2009</v>
      </c>
      <c r="D31239" s="113" t="s">
        <v>134</v>
      </c>
      <c r="E31239" s="113" t="s">
        <v>201</v>
      </c>
      <c r="F31239" s="113" t="s">
        <v>200</v>
      </c>
      <c r="G31239" s="113">
        <v>0.34740380999999998</v>
      </c>
    </row>
    <row r="31240" spans="1:7" x14ac:dyDescent="0.25">
      <c r="A31240" s="108" t="str">
        <f t="shared" si="489"/>
        <v>EU11_2009_1A3(FS)_SOx</v>
      </c>
      <c r="B31240" s="113" t="s">
        <v>221</v>
      </c>
      <c r="C31240" s="113">
        <v>2009</v>
      </c>
      <c r="D31240" s="113" t="s">
        <v>132</v>
      </c>
      <c r="E31240" s="113" t="s">
        <v>201</v>
      </c>
      <c r="F31240" s="113" t="s">
        <v>200</v>
      </c>
      <c r="G31240" s="113">
        <v>3.9563385000000002</v>
      </c>
    </row>
    <row r="31241" spans="1:7" x14ac:dyDescent="0.25">
      <c r="A31241" s="108" t="str">
        <f t="shared" si="489"/>
        <v>EU11_2009_1A3(FU)_NH3</v>
      </c>
      <c r="B31241" s="113" t="s">
        <v>221</v>
      </c>
      <c r="C31241" s="113">
        <v>2009</v>
      </c>
      <c r="D31241" s="113" t="s">
        <v>134</v>
      </c>
      <c r="E31241" s="113" t="s">
        <v>124</v>
      </c>
      <c r="F31241" s="113" t="s">
        <v>200</v>
      </c>
      <c r="G31241" s="113">
        <v>6.7015983600000002</v>
      </c>
    </row>
    <row r="31242" spans="1:7" x14ac:dyDescent="0.25">
      <c r="A31242" s="108" t="str">
        <f t="shared" si="489"/>
        <v>EU11_2009_1A3(FS)_NH3</v>
      </c>
      <c r="B31242" s="113" t="s">
        <v>221</v>
      </c>
      <c r="C31242" s="113">
        <v>2009</v>
      </c>
      <c r="D31242" s="113" t="s">
        <v>132</v>
      </c>
      <c r="E31242" s="113" t="s">
        <v>124</v>
      </c>
      <c r="F31242" s="113" t="s">
        <v>200</v>
      </c>
      <c r="G31242" s="113">
        <v>54.494210000000002</v>
      </c>
    </row>
    <row r="31243" spans="1:7" x14ac:dyDescent="0.25">
      <c r="A31243" s="108" t="str">
        <f t="shared" si="489"/>
        <v>EU11_2009_1A3(FU)_PM2.5</v>
      </c>
      <c r="B31243" s="113" t="s">
        <v>221</v>
      </c>
      <c r="C31243" s="113">
        <v>2009</v>
      </c>
      <c r="D31243" s="113" t="s">
        <v>134</v>
      </c>
      <c r="E31243" s="113" t="s">
        <v>203</v>
      </c>
      <c r="F31243" s="113" t="s">
        <v>200</v>
      </c>
      <c r="G31243" s="113">
        <v>12.145678999999999</v>
      </c>
    </row>
    <row r="31244" spans="1:7" x14ac:dyDescent="0.25">
      <c r="A31244" s="108" t="str">
        <f t="shared" si="489"/>
        <v>EU11_2009_1A3(FS)_PM2.5</v>
      </c>
      <c r="B31244" s="113" t="s">
        <v>221</v>
      </c>
      <c r="C31244" s="113">
        <v>2009</v>
      </c>
      <c r="D31244" s="113" t="s">
        <v>132</v>
      </c>
      <c r="E31244" s="113" t="s">
        <v>203</v>
      </c>
      <c r="F31244" s="113" t="s">
        <v>200</v>
      </c>
      <c r="G31244" s="113">
        <v>147.99836999999999</v>
      </c>
    </row>
    <row r="31245" spans="1:7" x14ac:dyDescent="0.25">
      <c r="A31245" s="108" t="str">
        <f t="shared" si="489"/>
        <v>EU11_2009_3D_NOx</v>
      </c>
      <c r="B31245" s="113" t="s">
        <v>221</v>
      </c>
      <c r="C31245" s="113">
        <v>2009</v>
      </c>
      <c r="D31245" s="113" t="s">
        <v>206</v>
      </c>
      <c r="E31245" s="113" t="s">
        <v>199</v>
      </c>
      <c r="F31245" s="113" t="s">
        <v>200</v>
      </c>
      <c r="G31245" s="113">
        <v>498.19423499999999</v>
      </c>
    </row>
    <row r="31246" spans="1:7" x14ac:dyDescent="0.25">
      <c r="A31246" s="108" t="str">
        <f t="shared" si="489"/>
        <v>EU11_2010_NATIONAL TOTAL_NOx</v>
      </c>
      <c r="B31246" s="113" t="s">
        <v>221</v>
      </c>
      <c r="C31246" s="113">
        <v>2010</v>
      </c>
      <c r="D31246" s="113" t="s">
        <v>122</v>
      </c>
      <c r="E31246" s="113" t="s">
        <v>199</v>
      </c>
      <c r="F31246" s="113" t="s">
        <v>200</v>
      </c>
      <c r="G31246" s="113">
        <v>6054.0303128400001</v>
      </c>
    </row>
    <row r="31247" spans="1:7" x14ac:dyDescent="0.25">
      <c r="A31247" s="108" t="str">
        <f t="shared" si="489"/>
        <v>EU11_2010_NATIONAL TOTAL_NMVOC</v>
      </c>
      <c r="B31247" s="113" t="s">
        <v>221</v>
      </c>
      <c r="C31247" s="113">
        <v>2010</v>
      </c>
      <c r="D31247" s="113" t="s">
        <v>122</v>
      </c>
      <c r="E31247" s="113" t="s">
        <v>123</v>
      </c>
      <c r="F31247" s="113" t="s">
        <v>200</v>
      </c>
      <c r="G31247" s="113">
        <v>5622.7344954</v>
      </c>
    </row>
    <row r="31248" spans="1:7" x14ac:dyDescent="0.25">
      <c r="A31248" s="108" t="str">
        <f t="shared" si="489"/>
        <v>EU11_2010_NATIONAL TOTAL_SOx</v>
      </c>
      <c r="B31248" s="113" t="s">
        <v>221</v>
      </c>
      <c r="C31248" s="113">
        <v>2010</v>
      </c>
      <c r="D31248" s="113" t="s">
        <v>122</v>
      </c>
      <c r="E31248" s="113" t="s">
        <v>201</v>
      </c>
      <c r="F31248" s="113" t="s">
        <v>200</v>
      </c>
      <c r="G31248" s="113">
        <v>1569.95776568</v>
      </c>
    </row>
    <row r="31249" spans="1:7" x14ac:dyDescent="0.25">
      <c r="A31249" s="108" t="str">
        <f t="shared" si="489"/>
        <v>EU11_2010_NATIONAL TOTAL_NH3</v>
      </c>
      <c r="B31249" s="113" t="s">
        <v>221</v>
      </c>
      <c r="C31249" s="113">
        <v>2010</v>
      </c>
      <c r="D31249" s="113" t="s">
        <v>122</v>
      </c>
      <c r="E31249" s="113" t="s">
        <v>124</v>
      </c>
      <c r="F31249" s="113" t="s">
        <v>200</v>
      </c>
      <c r="G31249" s="113">
        <v>2666.2776875443001</v>
      </c>
    </row>
    <row r="31250" spans="1:7" x14ac:dyDescent="0.25">
      <c r="A31250" s="108" t="str">
        <f t="shared" si="489"/>
        <v>EU11_2010_NATIONAL TOTAL_PM2.5</v>
      </c>
      <c r="B31250" s="113" t="s">
        <v>221</v>
      </c>
      <c r="C31250" s="113">
        <v>2010</v>
      </c>
      <c r="D31250" s="113" t="s">
        <v>122</v>
      </c>
      <c r="E31250" s="113" t="s">
        <v>203</v>
      </c>
      <c r="F31250" s="113" t="s">
        <v>200</v>
      </c>
      <c r="G31250" s="113">
        <v>975.73348455300004</v>
      </c>
    </row>
    <row r="31251" spans="1:7" x14ac:dyDescent="0.25">
      <c r="A31251" s="108" t="str">
        <f t="shared" si="489"/>
        <v>EU11_2010_NATIONAL TOTAL_Pb</v>
      </c>
      <c r="B31251" s="113" t="s">
        <v>221</v>
      </c>
      <c r="C31251" s="113">
        <v>2010</v>
      </c>
      <c r="D31251" s="113" t="s">
        <v>122</v>
      </c>
      <c r="E31251" s="113" t="s">
        <v>125</v>
      </c>
      <c r="F31251" s="113" t="s">
        <v>200</v>
      </c>
      <c r="G31251" s="113">
        <v>0.85126195657018999</v>
      </c>
    </row>
    <row r="31252" spans="1:7" x14ac:dyDescent="0.25">
      <c r="A31252" s="108" t="str">
        <f t="shared" si="489"/>
        <v>EU11_2010_NATIONAL TOTAL_Cd</v>
      </c>
      <c r="B31252" s="113" t="s">
        <v>221</v>
      </c>
      <c r="C31252" s="113">
        <v>2010</v>
      </c>
      <c r="D31252" s="113" t="s">
        <v>122</v>
      </c>
      <c r="E31252" s="113" t="s">
        <v>126</v>
      </c>
      <c r="F31252" s="113" t="s">
        <v>200</v>
      </c>
      <c r="G31252" s="113">
        <v>4.3433653408877997E-2</v>
      </c>
    </row>
    <row r="31253" spans="1:7" x14ac:dyDescent="0.25">
      <c r="A31253" s="108" t="str">
        <f t="shared" si="489"/>
        <v>EU11_2010_NATIONAL TOTAL_Hg</v>
      </c>
      <c r="B31253" s="113" t="s">
        <v>221</v>
      </c>
      <c r="C31253" s="113">
        <v>2010</v>
      </c>
      <c r="D31253" s="113" t="s">
        <v>122</v>
      </c>
      <c r="E31253" s="113" t="s">
        <v>127</v>
      </c>
      <c r="F31253" s="113" t="s">
        <v>200</v>
      </c>
      <c r="G31253" s="113">
        <v>3.54409224545E-2</v>
      </c>
    </row>
    <row r="31254" spans="1:7" x14ac:dyDescent="0.25">
      <c r="A31254" s="108" t="str">
        <f t="shared" si="489"/>
        <v>EU11_2010_NATIONAL TOTAL_DIOX</v>
      </c>
      <c r="B31254" s="113" t="s">
        <v>221</v>
      </c>
      <c r="C31254" s="113">
        <v>2010</v>
      </c>
      <c r="D31254" s="113" t="s">
        <v>122</v>
      </c>
      <c r="E31254" s="113" t="s">
        <v>128</v>
      </c>
      <c r="F31254" s="113" t="s">
        <v>200</v>
      </c>
      <c r="G31254" s="150">
        <v>1.458528076018E-6</v>
      </c>
    </row>
    <row r="31255" spans="1:7" x14ac:dyDescent="0.25">
      <c r="A31255" s="108" t="str">
        <f t="shared" si="489"/>
        <v>EU11_2010_NATIONAL TOTAL_PAH</v>
      </c>
      <c r="B31255" s="113" t="s">
        <v>221</v>
      </c>
      <c r="C31255" s="113">
        <v>2010</v>
      </c>
      <c r="D31255" s="113" t="s">
        <v>122</v>
      </c>
      <c r="E31255" s="113" t="s">
        <v>129</v>
      </c>
      <c r="F31255" s="113" t="s">
        <v>200</v>
      </c>
      <c r="G31255" s="113">
        <v>0.33437105641062298</v>
      </c>
    </row>
    <row r="31256" spans="1:7" x14ac:dyDescent="0.25">
      <c r="A31256" s="108" t="str">
        <f t="shared" si="489"/>
        <v>EU11_2010_NATIONAL TOTAL_HCB</v>
      </c>
      <c r="B31256" s="113" t="s">
        <v>221</v>
      </c>
      <c r="C31256" s="113">
        <v>2010</v>
      </c>
      <c r="D31256" s="113" t="s">
        <v>122</v>
      </c>
      <c r="E31256" s="113" t="s">
        <v>130</v>
      </c>
      <c r="F31256" s="113" t="s">
        <v>200</v>
      </c>
      <c r="G31256" s="113">
        <v>1.5057369214406999E-4</v>
      </c>
    </row>
    <row r="31257" spans="1:7" x14ac:dyDescent="0.25">
      <c r="A31257" s="108" t="str">
        <f t="shared" si="489"/>
        <v>EU11_2010_NATIONAL TOTAL_PCB</v>
      </c>
      <c r="B31257" s="113" t="s">
        <v>221</v>
      </c>
      <c r="C31257" s="113">
        <v>2010</v>
      </c>
      <c r="D31257" s="113" t="s">
        <v>122</v>
      </c>
      <c r="E31257" s="113" t="s">
        <v>259</v>
      </c>
      <c r="F31257" s="113" t="s">
        <v>200</v>
      </c>
      <c r="G31257" s="113">
        <v>1.6461698007204999E-3</v>
      </c>
    </row>
    <row r="31258" spans="1:7" x14ac:dyDescent="0.25">
      <c r="A31258" s="108" t="str">
        <f t="shared" si="489"/>
        <v>EU11_2010_1A3(FU)_NOx</v>
      </c>
      <c r="B31258" s="113" t="s">
        <v>221</v>
      </c>
      <c r="C31258" s="113">
        <v>2010</v>
      </c>
      <c r="D31258" s="113" t="s">
        <v>134</v>
      </c>
      <c r="E31258" s="113" t="s">
        <v>199</v>
      </c>
      <c r="F31258" s="113" t="s">
        <v>200</v>
      </c>
      <c r="G31258" s="113">
        <v>251.28736000000001</v>
      </c>
    </row>
    <row r="31259" spans="1:7" x14ac:dyDescent="0.25">
      <c r="A31259" s="108" t="str">
        <f t="shared" si="489"/>
        <v>EU11_2010_1A3(FS)_NOx</v>
      </c>
      <c r="B31259" s="113" t="s">
        <v>221</v>
      </c>
      <c r="C31259" s="113">
        <v>2010</v>
      </c>
      <c r="D31259" s="113" t="s">
        <v>132</v>
      </c>
      <c r="E31259" s="113" t="s">
        <v>199</v>
      </c>
      <c r="F31259" s="113" t="s">
        <v>200</v>
      </c>
      <c r="G31259" s="113">
        <v>2614.4652999999998</v>
      </c>
    </row>
    <row r="31260" spans="1:7" x14ac:dyDescent="0.25">
      <c r="A31260" s="108" t="str">
        <f t="shared" si="489"/>
        <v>EU11_2010_1A3(FU)_NMVOC</v>
      </c>
      <c r="B31260" s="113" t="s">
        <v>221</v>
      </c>
      <c r="C31260" s="113">
        <v>2010</v>
      </c>
      <c r="D31260" s="113" t="s">
        <v>134</v>
      </c>
      <c r="E31260" s="113" t="s">
        <v>123</v>
      </c>
      <c r="F31260" s="113" t="s">
        <v>200</v>
      </c>
      <c r="G31260" s="113">
        <v>46.486310000000003</v>
      </c>
    </row>
    <row r="31261" spans="1:7" x14ac:dyDescent="0.25">
      <c r="A31261" s="108" t="str">
        <f t="shared" si="489"/>
        <v>EU11_2010_1A3(FS)_NMVOC</v>
      </c>
      <c r="B31261" s="113" t="s">
        <v>221</v>
      </c>
      <c r="C31261" s="113">
        <v>2010</v>
      </c>
      <c r="D31261" s="113" t="s">
        <v>132</v>
      </c>
      <c r="E31261" s="113" t="s">
        <v>123</v>
      </c>
      <c r="F31261" s="113" t="s">
        <v>200</v>
      </c>
      <c r="G31261" s="113">
        <v>626.31489999999997</v>
      </c>
    </row>
    <row r="31262" spans="1:7" x14ac:dyDescent="0.25">
      <c r="A31262" s="108" t="str">
        <f t="shared" si="489"/>
        <v>EU11_2010_1A3(FU)_SOx</v>
      </c>
      <c r="B31262" s="113" t="s">
        <v>221</v>
      </c>
      <c r="C31262" s="113">
        <v>2010</v>
      </c>
      <c r="D31262" s="113" t="s">
        <v>134</v>
      </c>
      <c r="E31262" s="113" t="s">
        <v>201</v>
      </c>
      <c r="F31262" s="113" t="s">
        <v>200</v>
      </c>
      <c r="G31262" s="113">
        <v>0.34191823999999998</v>
      </c>
    </row>
    <row r="31263" spans="1:7" x14ac:dyDescent="0.25">
      <c r="A31263" s="108" t="str">
        <f t="shared" si="489"/>
        <v>EU11_2010_1A3(FS)_SOx</v>
      </c>
      <c r="B31263" s="113" t="s">
        <v>221</v>
      </c>
      <c r="C31263" s="113">
        <v>2010</v>
      </c>
      <c r="D31263" s="113" t="s">
        <v>132</v>
      </c>
      <c r="E31263" s="113" t="s">
        <v>201</v>
      </c>
      <c r="F31263" s="113" t="s">
        <v>200</v>
      </c>
      <c r="G31263" s="113">
        <v>3.2318568999999999</v>
      </c>
    </row>
    <row r="31264" spans="1:7" x14ac:dyDescent="0.25">
      <c r="A31264" s="108" t="str">
        <f t="shared" si="489"/>
        <v>EU11_2010_1A3(FU)_NH3</v>
      </c>
      <c r="B31264" s="113" t="s">
        <v>221</v>
      </c>
      <c r="C31264" s="113">
        <v>2010</v>
      </c>
      <c r="D31264" s="113" t="s">
        <v>134</v>
      </c>
      <c r="E31264" s="113" t="s">
        <v>124</v>
      </c>
      <c r="F31264" s="113" t="s">
        <v>200</v>
      </c>
      <c r="G31264" s="113">
        <v>6.2076197000000004</v>
      </c>
    </row>
    <row r="31265" spans="1:7" x14ac:dyDescent="0.25">
      <c r="A31265" s="108" t="str">
        <f t="shared" si="489"/>
        <v>EU11_2010_1A3(FS)_NH3</v>
      </c>
      <c r="B31265" s="113" t="s">
        <v>221</v>
      </c>
      <c r="C31265" s="113">
        <v>2010</v>
      </c>
      <c r="D31265" s="113" t="s">
        <v>132</v>
      </c>
      <c r="E31265" s="113" t="s">
        <v>124</v>
      </c>
      <c r="F31265" s="113" t="s">
        <v>200</v>
      </c>
      <c r="G31265" s="113">
        <v>48.795831999999997</v>
      </c>
    </row>
    <row r="31266" spans="1:7" x14ac:dyDescent="0.25">
      <c r="A31266" s="108" t="str">
        <f t="shared" si="489"/>
        <v>EU11_2010_1A3(FU)_PM2.5</v>
      </c>
      <c r="B31266" s="113" t="s">
        <v>221</v>
      </c>
      <c r="C31266" s="113">
        <v>2010</v>
      </c>
      <c r="D31266" s="113" t="s">
        <v>134</v>
      </c>
      <c r="E31266" s="113" t="s">
        <v>203</v>
      </c>
      <c r="F31266" s="113" t="s">
        <v>200</v>
      </c>
      <c r="G31266" s="113">
        <v>11.367051</v>
      </c>
    </row>
    <row r="31267" spans="1:7" x14ac:dyDescent="0.25">
      <c r="A31267" s="108" t="str">
        <f t="shared" si="489"/>
        <v>EU11_2010_1A3(FS)_PM2.5</v>
      </c>
      <c r="B31267" s="113" t="s">
        <v>221</v>
      </c>
      <c r="C31267" s="113">
        <v>2010</v>
      </c>
      <c r="D31267" s="113" t="s">
        <v>132</v>
      </c>
      <c r="E31267" s="113" t="s">
        <v>203</v>
      </c>
      <c r="F31267" s="113" t="s">
        <v>200</v>
      </c>
      <c r="G31267" s="113">
        <v>140.10274999999999</v>
      </c>
    </row>
    <row r="31268" spans="1:7" x14ac:dyDescent="0.25">
      <c r="A31268" s="108" t="str">
        <f t="shared" si="489"/>
        <v>EU11_2010_3D_NOx</v>
      </c>
      <c r="B31268" s="113" t="s">
        <v>221</v>
      </c>
      <c r="C31268" s="113">
        <v>2010</v>
      </c>
      <c r="D31268" s="113" t="s">
        <v>206</v>
      </c>
      <c r="E31268" s="113" t="s">
        <v>199</v>
      </c>
      <c r="F31268" s="113" t="s">
        <v>200</v>
      </c>
      <c r="G31268" s="113">
        <v>499.22722099999999</v>
      </c>
    </row>
    <row r="31269" spans="1:7" x14ac:dyDescent="0.25">
      <c r="A31269" s="108" t="str">
        <f t="shared" si="489"/>
        <v>EU11_2011_NATIONAL TOTAL_NOx</v>
      </c>
      <c r="B31269" s="113" t="s">
        <v>221</v>
      </c>
      <c r="C31269" s="113">
        <v>2011</v>
      </c>
      <c r="D31269" s="113" t="s">
        <v>122</v>
      </c>
      <c r="E31269" s="113" t="s">
        <v>199</v>
      </c>
      <c r="F31269" s="113" t="s">
        <v>200</v>
      </c>
      <c r="G31269" s="113">
        <v>5825.9465575900003</v>
      </c>
    </row>
    <row r="31270" spans="1:7" x14ac:dyDescent="0.25">
      <c r="A31270" s="108" t="str">
        <f t="shared" si="489"/>
        <v>EU11_2011_NATIONAL TOTAL_NMVOC</v>
      </c>
      <c r="B31270" s="113" t="s">
        <v>221</v>
      </c>
      <c r="C31270" s="113">
        <v>2011</v>
      </c>
      <c r="D31270" s="113" t="s">
        <v>122</v>
      </c>
      <c r="E31270" s="113" t="s">
        <v>123</v>
      </c>
      <c r="F31270" s="113" t="s">
        <v>200</v>
      </c>
      <c r="G31270" s="113">
        <v>5246.4562321499998</v>
      </c>
    </row>
    <row r="31271" spans="1:7" x14ac:dyDescent="0.25">
      <c r="A31271" s="108" t="str">
        <f t="shared" si="489"/>
        <v>EU11_2011_NATIONAL TOTAL_SOx</v>
      </c>
      <c r="B31271" s="113" t="s">
        <v>221</v>
      </c>
      <c r="C31271" s="113">
        <v>2011</v>
      </c>
      <c r="D31271" s="113" t="s">
        <v>122</v>
      </c>
      <c r="E31271" s="113" t="s">
        <v>201</v>
      </c>
      <c r="F31271" s="113" t="s">
        <v>200</v>
      </c>
      <c r="G31271" s="113">
        <v>1422.7880788</v>
      </c>
    </row>
    <row r="31272" spans="1:7" x14ac:dyDescent="0.25">
      <c r="A31272" s="108" t="str">
        <f t="shared" si="489"/>
        <v>EU11_2011_NATIONAL TOTAL_NH3</v>
      </c>
      <c r="B31272" s="113" t="s">
        <v>221</v>
      </c>
      <c r="C31272" s="113">
        <v>2011</v>
      </c>
      <c r="D31272" s="113" t="s">
        <v>122</v>
      </c>
      <c r="E31272" s="113" t="s">
        <v>124</v>
      </c>
      <c r="F31272" s="113" t="s">
        <v>200</v>
      </c>
      <c r="G31272" s="113">
        <v>2642.8810259086299</v>
      </c>
    </row>
    <row r="31273" spans="1:7" x14ac:dyDescent="0.25">
      <c r="A31273" s="108" t="str">
        <f t="shared" si="489"/>
        <v>EU11_2011_NATIONAL TOTAL_PM2.5</v>
      </c>
      <c r="B31273" s="113" t="s">
        <v>221</v>
      </c>
      <c r="C31273" s="113">
        <v>2011</v>
      </c>
      <c r="D31273" s="113" t="s">
        <v>122</v>
      </c>
      <c r="E31273" s="113" t="s">
        <v>203</v>
      </c>
      <c r="F31273" s="113" t="s">
        <v>200</v>
      </c>
      <c r="G31273" s="113">
        <v>866.38731057699999</v>
      </c>
    </row>
    <row r="31274" spans="1:7" x14ac:dyDescent="0.25">
      <c r="A31274" s="108" t="str">
        <f t="shared" si="489"/>
        <v>EU11_2011_NATIONAL TOTAL_Pb</v>
      </c>
      <c r="B31274" s="113" t="s">
        <v>221</v>
      </c>
      <c r="C31274" s="113">
        <v>2011</v>
      </c>
      <c r="D31274" s="113" t="s">
        <v>122</v>
      </c>
      <c r="E31274" s="113" t="s">
        <v>125</v>
      </c>
      <c r="F31274" s="113" t="s">
        <v>200</v>
      </c>
      <c r="G31274" s="113">
        <v>0.78400508475437203</v>
      </c>
    </row>
    <row r="31275" spans="1:7" x14ac:dyDescent="0.25">
      <c r="A31275" s="108" t="str">
        <f t="shared" si="489"/>
        <v>EU11_2011_NATIONAL TOTAL_Cd</v>
      </c>
      <c r="B31275" s="113" t="s">
        <v>221</v>
      </c>
      <c r="C31275" s="113">
        <v>2011</v>
      </c>
      <c r="D31275" s="113" t="s">
        <v>122</v>
      </c>
      <c r="E31275" s="113" t="s">
        <v>126</v>
      </c>
      <c r="F31275" s="113" t="s">
        <v>200</v>
      </c>
      <c r="G31275" s="113">
        <v>4.17217315010723E-2</v>
      </c>
    </row>
    <row r="31276" spans="1:7" x14ac:dyDescent="0.25">
      <c r="A31276" s="108" t="str">
        <f t="shared" si="489"/>
        <v>EU11_2011_NATIONAL TOTAL_Hg</v>
      </c>
      <c r="B31276" s="113" t="s">
        <v>221</v>
      </c>
      <c r="C31276" s="113">
        <v>2011</v>
      </c>
      <c r="D31276" s="113" t="s">
        <v>122</v>
      </c>
      <c r="E31276" s="113" t="s">
        <v>127</v>
      </c>
      <c r="F31276" s="113" t="s">
        <v>200</v>
      </c>
      <c r="G31276" s="113">
        <v>3.4782379237199998E-2</v>
      </c>
    </row>
    <row r="31277" spans="1:7" x14ac:dyDescent="0.25">
      <c r="A31277" s="108" t="str">
        <f t="shared" si="489"/>
        <v>EU11_2011_NATIONAL TOTAL_DIOX</v>
      </c>
      <c r="B31277" s="113" t="s">
        <v>221</v>
      </c>
      <c r="C31277" s="113">
        <v>2011</v>
      </c>
      <c r="D31277" s="113" t="s">
        <v>122</v>
      </c>
      <c r="E31277" s="113" t="s">
        <v>128</v>
      </c>
      <c r="F31277" s="113" t="s">
        <v>200</v>
      </c>
      <c r="G31277" s="150">
        <v>1.3987220020540001E-6</v>
      </c>
    </row>
    <row r="31278" spans="1:7" x14ac:dyDescent="0.25">
      <c r="A31278" s="108" t="str">
        <f t="shared" si="489"/>
        <v>EU11_2011_NATIONAL TOTAL_PAH</v>
      </c>
      <c r="B31278" s="113" t="s">
        <v>221</v>
      </c>
      <c r="C31278" s="113">
        <v>2011</v>
      </c>
      <c r="D31278" s="113" t="s">
        <v>122</v>
      </c>
      <c r="E31278" s="113" t="s">
        <v>129</v>
      </c>
      <c r="F31278" s="113" t="s">
        <v>200</v>
      </c>
      <c r="G31278" s="113">
        <v>0.29462874698861402</v>
      </c>
    </row>
    <row r="31279" spans="1:7" x14ac:dyDescent="0.25">
      <c r="A31279" s="108" t="str">
        <f t="shared" si="489"/>
        <v>EU11_2011_NATIONAL TOTAL_HCB</v>
      </c>
      <c r="B31279" s="113" t="s">
        <v>221</v>
      </c>
      <c r="C31279" s="113">
        <v>2011</v>
      </c>
      <c r="D31279" s="113" t="s">
        <v>122</v>
      </c>
      <c r="E31279" s="113" t="s">
        <v>130</v>
      </c>
      <c r="F31279" s="113" t="s">
        <v>200</v>
      </c>
      <c r="G31279" s="113">
        <v>1.6447443222887E-4</v>
      </c>
    </row>
    <row r="31280" spans="1:7" x14ac:dyDescent="0.25">
      <c r="A31280" s="108" t="str">
        <f t="shared" si="489"/>
        <v>EU11_2011_NATIONAL TOTAL_PCB</v>
      </c>
      <c r="B31280" s="113" t="s">
        <v>221</v>
      </c>
      <c r="C31280" s="113">
        <v>2011</v>
      </c>
      <c r="D31280" s="113" t="s">
        <v>122</v>
      </c>
      <c r="E31280" s="113" t="s">
        <v>259</v>
      </c>
      <c r="F31280" s="113" t="s">
        <v>200</v>
      </c>
      <c r="G31280" s="113">
        <v>1.4945663759990499E-3</v>
      </c>
    </row>
    <row r="31281" spans="1:7" x14ac:dyDescent="0.25">
      <c r="A31281" s="108" t="str">
        <f t="shared" si="489"/>
        <v>EU11_2011_1A3(FU)_NOx</v>
      </c>
      <c r="B31281" s="113" t="s">
        <v>221</v>
      </c>
      <c r="C31281" s="113">
        <v>2011</v>
      </c>
      <c r="D31281" s="113" t="s">
        <v>134</v>
      </c>
      <c r="E31281" s="113" t="s">
        <v>199</v>
      </c>
      <c r="F31281" s="113" t="s">
        <v>200</v>
      </c>
      <c r="G31281" s="113">
        <v>241.35704999999999</v>
      </c>
    </row>
    <row r="31282" spans="1:7" x14ac:dyDescent="0.25">
      <c r="A31282" s="108" t="str">
        <f t="shared" si="489"/>
        <v>EU11_2011_1A3(FS)_NOx</v>
      </c>
      <c r="B31282" s="113" t="s">
        <v>221</v>
      </c>
      <c r="C31282" s="113">
        <v>2011</v>
      </c>
      <c r="D31282" s="113" t="s">
        <v>132</v>
      </c>
      <c r="E31282" s="113" t="s">
        <v>199</v>
      </c>
      <c r="F31282" s="113" t="s">
        <v>200</v>
      </c>
      <c r="G31282" s="113">
        <v>2517.5192000000002</v>
      </c>
    </row>
    <row r="31283" spans="1:7" x14ac:dyDescent="0.25">
      <c r="A31283" s="108" t="str">
        <f t="shared" si="489"/>
        <v>EU11_2011_1A3(FU)_NMVOC</v>
      </c>
      <c r="B31283" s="113" t="s">
        <v>221</v>
      </c>
      <c r="C31283" s="113">
        <v>2011</v>
      </c>
      <c r="D31283" s="113" t="s">
        <v>134</v>
      </c>
      <c r="E31283" s="113" t="s">
        <v>123</v>
      </c>
      <c r="F31283" s="113" t="s">
        <v>200</v>
      </c>
      <c r="G31283" s="113">
        <v>44.197620000000001</v>
      </c>
    </row>
    <row r="31284" spans="1:7" x14ac:dyDescent="0.25">
      <c r="A31284" s="108" t="str">
        <f t="shared" si="489"/>
        <v>EU11_2011_1A3(FS)_NMVOC</v>
      </c>
      <c r="B31284" s="113" t="s">
        <v>221</v>
      </c>
      <c r="C31284" s="113">
        <v>2011</v>
      </c>
      <c r="D31284" s="113" t="s">
        <v>132</v>
      </c>
      <c r="E31284" s="113" t="s">
        <v>123</v>
      </c>
      <c r="F31284" s="113" t="s">
        <v>200</v>
      </c>
      <c r="G31284" s="113">
        <v>572.38890000000004</v>
      </c>
    </row>
    <row r="31285" spans="1:7" x14ac:dyDescent="0.25">
      <c r="A31285" s="108" t="str">
        <f t="shared" si="489"/>
        <v>EU11_2011_1A3(FU)_SOx</v>
      </c>
      <c r="B31285" s="113" t="s">
        <v>221</v>
      </c>
      <c r="C31285" s="113">
        <v>2011</v>
      </c>
      <c r="D31285" s="113" t="s">
        <v>134</v>
      </c>
      <c r="E31285" s="113" t="s">
        <v>201</v>
      </c>
      <c r="F31285" s="113" t="s">
        <v>200</v>
      </c>
      <c r="G31285" s="113">
        <v>0.33736807000000002</v>
      </c>
    </row>
    <row r="31286" spans="1:7" x14ac:dyDescent="0.25">
      <c r="A31286" s="108" t="str">
        <f t="shared" si="489"/>
        <v>EU11_2011_1A3(FS)_SOx</v>
      </c>
      <c r="B31286" s="113" t="s">
        <v>221</v>
      </c>
      <c r="C31286" s="113">
        <v>2011</v>
      </c>
      <c r="D31286" s="113" t="s">
        <v>132</v>
      </c>
      <c r="E31286" s="113" t="s">
        <v>201</v>
      </c>
      <c r="F31286" s="113" t="s">
        <v>200</v>
      </c>
      <c r="G31286" s="113">
        <v>3.0676899</v>
      </c>
    </row>
    <row r="31287" spans="1:7" x14ac:dyDescent="0.25">
      <c r="A31287" s="108" t="str">
        <f t="shared" si="489"/>
        <v>EU11_2011_1A3(FU)_NH3</v>
      </c>
      <c r="B31287" s="113" t="s">
        <v>221</v>
      </c>
      <c r="C31287" s="113">
        <v>2011</v>
      </c>
      <c r="D31287" s="113" t="s">
        <v>134</v>
      </c>
      <c r="E31287" s="113" t="s">
        <v>124</v>
      </c>
      <c r="F31287" s="113" t="s">
        <v>200</v>
      </c>
      <c r="G31287" s="113">
        <v>5.8597972499999997</v>
      </c>
    </row>
    <row r="31288" spans="1:7" x14ac:dyDescent="0.25">
      <c r="A31288" s="108" t="str">
        <f t="shared" si="489"/>
        <v>EU11_2011_1A3(FS)_NH3</v>
      </c>
      <c r="B31288" s="113" t="s">
        <v>221</v>
      </c>
      <c r="C31288" s="113">
        <v>2011</v>
      </c>
      <c r="D31288" s="113" t="s">
        <v>132</v>
      </c>
      <c r="E31288" s="113" t="s">
        <v>124</v>
      </c>
      <c r="F31288" s="113" t="s">
        <v>200</v>
      </c>
      <c r="G31288" s="113">
        <v>45.924539000000003</v>
      </c>
    </row>
    <row r="31289" spans="1:7" x14ac:dyDescent="0.25">
      <c r="A31289" s="108" t="str">
        <f t="shared" si="489"/>
        <v>EU11_2011_1A3(FU)_PM2.5</v>
      </c>
      <c r="B31289" s="113" t="s">
        <v>221</v>
      </c>
      <c r="C31289" s="113">
        <v>2011</v>
      </c>
      <c r="D31289" s="113" t="s">
        <v>134</v>
      </c>
      <c r="E31289" s="113" t="s">
        <v>203</v>
      </c>
      <c r="F31289" s="113" t="s">
        <v>200</v>
      </c>
      <c r="G31289" s="113">
        <v>10.271191</v>
      </c>
    </row>
    <row r="31290" spans="1:7" x14ac:dyDescent="0.25">
      <c r="A31290" s="108" t="str">
        <f t="shared" si="489"/>
        <v>EU11_2011_1A3(FS)_PM2.5</v>
      </c>
      <c r="B31290" s="113" t="s">
        <v>221</v>
      </c>
      <c r="C31290" s="113">
        <v>2011</v>
      </c>
      <c r="D31290" s="113" t="s">
        <v>132</v>
      </c>
      <c r="E31290" s="113" t="s">
        <v>203</v>
      </c>
      <c r="F31290" s="113" t="s">
        <v>200</v>
      </c>
      <c r="G31290" s="113">
        <v>129.41470000000001</v>
      </c>
    </row>
    <row r="31291" spans="1:7" x14ac:dyDescent="0.25">
      <c r="A31291" s="108" t="str">
        <f t="shared" si="489"/>
        <v>EU11_2011_3D_NOx</v>
      </c>
      <c r="B31291" s="113" t="s">
        <v>221</v>
      </c>
      <c r="C31291" s="113">
        <v>2011</v>
      </c>
      <c r="D31291" s="113" t="s">
        <v>206</v>
      </c>
      <c r="E31291" s="113" t="s">
        <v>199</v>
      </c>
      <c r="F31291" s="113" t="s">
        <v>200</v>
      </c>
      <c r="G31291" s="113">
        <v>498.186286</v>
      </c>
    </row>
    <row r="31292" spans="1:7" x14ac:dyDescent="0.25">
      <c r="A31292" s="108" t="str">
        <f t="shared" si="489"/>
        <v>EU11_2012_NATIONAL TOTAL_NOx</v>
      </c>
      <c r="B31292" s="113" t="s">
        <v>221</v>
      </c>
      <c r="C31292" s="113">
        <v>2012</v>
      </c>
      <c r="D31292" s="113" t="s">
        <v>122</v>
      </c>
      <c r="E31292" s="113" t="s">
        <v>199</v>
      </c>
      <c r="F31292" s="113" t="s">
        <v>200</v>
      </c>
      <c r="G31292" s="113">
        <v>5610.3397399900005</v>
      </c>
    </row>
    <row r="31293" spans="1:7" x14ac:dyDescent="0.25">
      <c r="A31293" s="108" t="str">
        <f t="shared" si="489"/>
        <v>EU11_2012_NATIONAL TOTAL_NMVOC</v>
      </c>
      <c r="B31293" s="113" t="s">
        <v>221</v>
      </c>
      <c r="C31293" s="113">
        <v>2012</v>
      </c>
      <c r="D31293" s="113" t="s">
        <v>122</v>
      </c>
      <c r="E31293" s="113" t="s">
        <v>123</v>
      </c>
      <c r="F31293" s="113" t="s">
        <v>200</v>
      </c>
      <c r="G31293" s="113">
        <v>5145.4729092300004</v>
      </c>
    </row>
    <row r="31294" spans="1:7" x14ac:dyDescent="0.25">
      <c r="A31294" s="108" t="str">
        <f t="shared" si="489"/>
        <v>EU11_2012_NATIONAL TOTAL_SOx</v>
      </c>
      <c r="B31294" s="113" t="s">
        <v>221</v>
      </c>
      <c r="C31294" s="113">
        <v>2012</v>
      </c>
      <c r="D31294" s="113" t="s">
        <v>122</v>
      </c>
      <c r="E31294" s="113" t="s">
        <v>201</v>
      </c>
      <c r="F31294" s="113" t="s">
        <v>200</v>
      </c>
      <c r="G31294" s="113">
        <v>1368.9629488400001</v>
      </c>
    </row>
    <row r="31295" spans="1:7" x14ac:dyDescent="0.25">
      <c r="A31295" s="108" t="str">
        <f t="shared" si="489"/>
        <v>EU11_2012_NATIONAL TOTAL_NH3</v>
      </c>
      <c r="B31295" s="113" t="s">
        <v>221</v>
      </c>
      <c r="C31295" s="113">
        <v>2012</v>
      </c>
      <c r="D31295" s="113" t="s">
        <v>122</v>
      </c>
      <c r="E31295" s="113" t="s">
        <v>124</v>
      </c>
      <c r="F31295" s="113" t="s">
        <v>200</v>
      </c>
      <c r="G31295" s="113">
        <v>2649.7675840705401</v>
      </c>
    </row>
    <row r="31296" spans="1:7" x14ac:dyDescent="0.25">
      <c r="A31296" s="108" t="str">
        <f t="shared" si="489"/>
        <v>EU11_2012_NATIONAL TOTAL_PM2.5</v>
      </c>
      <c r="B31296" s="113" t="s">
        <v>221</v>
      </c>
      <c r="C31296" s="113">
        <v>2012</v>
      </c>
      <c r="D31296" s="113" t="s">
        <v>122</v>
      </c>
      <c r="E31296" s="113" t="s">
        <v>203</v>
      </c>
      <c r="F31296" s="113" t="s">
        <v>200</v>
      </c>
      <c r="G31296" s="113">
        <v>878.18939478200002</v>
      </c>
    </row>
    <row r="31297" spans="1:7" x14ac:dyDescent="0.25">
      <c r="A31297" s="108" t="str">
        <f t="shared" si="489"/>
        <v>EU11_2012_NATIONAL TOTAL_Pb</v>
      </c>
      <c r="B31297" s="113" t="s">
        <v>221</v>
      </c>
      <c r="C31297" s="113">
        <v>2012</v>
      </c>
      <c r="D31297" s="113" t="s">
        <v>122</v>
      </c>
      <c r="E31297" s="113" t="s">
        <v>125</v>
      </c>
      <c r="F31297" s="113" t="s">
        <v>200</v>
      </c>
      <c r="G31297" s="113">
        <v>0.75464214014258701</v>
      </c>
    </row>
    <row r="31298" spans="1:7" x14ac:dyDescent="0.25">
      <c r="A31298" s="108" t="str">
        <f t="shared" si="489"/>
        <v>EU11_2012_NATIONAL TOTAL_Cd</v>
      </c>
      <c r="B31298" s="113" t="s">
        <v>221</v>
      </c>
      <c r="C31298" s="113">
        <v>2012</v>
      </c>
      <c r="D31298" s="113" t="s">
        <v>122</v>
      </c>
      <c r="E31298" s="113" t="s">
        <v>126</v>
      </c>
      <c r="F31298" s="113" t="s">
        <v>200</v>
      </c>
      <c r="G31298" s="113">
        <v>3.9507840843980402E-2</v>
      </c>
    </row>
    <row r="31299" spans="1:7" x14ac:dyDescent="0.25">
      <c r="A31299" s="108" t="str">
        <f t="shared" si="489"/>
        <v>EU11_2012_NATIONAL TOTAL_Hg</v>
      </c>
      <c r="B31299" s="113" t="s">
        <v>221</v>
      </c>
      <c r="C31299" s="113">
        <v>2012</v>
      </c>
      <c r="D31299" s="113" t="s">
        <v>122</v>
      </c>
      <c r="E31299" s="113" t="s">
        <v>127</v>
      </c>
      <c r="F31299" s="113" t="s">
        <v>200</v>
      </c>
      <c r="G31299" s="113">
        <v>3.4970517370800001E-2</v>
      </c>
    </row>
    <row r="31300" spans="1:7" x14ac:dyDescent="0.25">
      <c r="A31300" s="108" t="str">
        <f t="shared" si="489"/>
        <v>EU11_2012_NATIONAL TOTAL_DIOX</v>
      </c>
      <c r="B31300" s="113" t="s">
        <v>221</v>
      </c>
      <c r="C31300" s="113">
        <v>2012</v>
      </c>
      <c r="D31300" s="113" t="s">
        <v>122</v>
      </c>
      <c r="E31300" s="113" t="s">
        <v>128</v>
      </c>
      <c r="F31300" s="113" t="s">
        <v>200</v>
      </c>
      <c r="G31300" s="150">
        <v>1.421136786601E-6</v>
      </c>
    </row>
    <row r="31301" spans="1:7" x14ac:dyDescent="0.25">
      <c r="A31301" s="108" t="str">
        <f t="shared" si="489"/>
        <v>EU11_2012_NATIONAL TOTAL_PAH</v>
      </c>
      <c r="B31301" s="113" t="s">
        <v>221</v>
      </c>
      <c r="C31301" s="113">
        <v>2012</v>
      </c>
      <c r="D31301" s="113" t="s">
        <v>122</v>
      </c>
      <c r="E31301" s="113" t="s">
        <v>129</v>
      </c>
      <c r="F31301" s="113" t="s">
        <v>200</v>
      </c>
      <c r="G31301" s="113">
        <v>0.32104630533677297</v>
      </c>
    </row>
    <row r="31302" spans="1:7" x14ac:dyDescent="0.25">
      <c r="A31302" s="108" t="str">
        <f t="shared" si="489"/>
        <v>EU11_2012_NATIONAL TOTAL_HCB</v>
      </c>
      <c r="B31302" s="113" t="s">
        <v>221</v>
      </c>
      <c r="C31302" s="113">
        <v>2012</v>
      </c>
      <c r="D31302" s="113" t="s">
        <v>122</v>
      </c>
      <c r="E31302" s="113" t="s">
        <v>130</v>
      </c>
      <c r="F31302" s="113" t="s">
        <v>200</v>
      </c>
      <c r="G31302" s="113">
        <v>1.4189327554237001E-4</v>
      </c>
    </row>
    <row r="31303" spans="1:7" x14ac:dyDescent="0.25">
      <c r="A31303" s="108" t="str">
        <f t="shared" ref="A31303:A31366" si="490">CONCATENATE(B31303,"_",C31303,"_",D31303,"_",E31303)</f>
        <v>EU11_2012_NATIONAL TOTAL_PCB</v>
      </c>
      <c r="B31303" s="113" t="s">
        <v>221</v>
      </c>
      <c r="C31303" s="113">
        <v>2012</v>
      </c>
      <c r="D31303" s="113" t="s">
        <v>122</v>
      </c>
      <c r="E31303" s="113" t="s">
        <v>259</v>
      </c>
      <c r="F31303" s="113" t="s">
        <v>200</v>
      </c>
      <c r="G31303" s="113">
        <v>1.40420406901764E-3</v>
      </c>
    </row>
    <row r="31304" spans="1:7" x14ac:dyDescent="0.25">
      <c r="A31304" s="108" t="str">
        <f t="shared" si="490"/>
        <v>EU11_2012_1A3(FU)_NOx</v>
      </c>
      <c r="B31304" s="113" t="s">
        <v>221</v>
      </c>
      <c r="C31304" s="113">
        <v>2012</v>
      </c>
      <c r="D31304" s="113" t="s">
        <v>134</v>
      </c>
      <c r="E31304" s="113" t="s">
        <v>199</v>
      </c>
      <c r="F31304" s="113" t="s">
        <v>200</v>
      </c>
      <c r="G31304" s="113">
        <v>234.53352000000001</v>
      </c>
    </row>
    <row r="31305" spans="1:7" x14ac:dyDescent="0.25">
      <c r="A31305" s="108" t="str">
        <f t="shared" si="490"/>
        <v>EU11_2012_1A3(FS)_NOx</v>
      </c>
      <c r="B31305" s="113" t="s">
        <v>221</v>
      </c>
      <c r="C31305" s="113">
        <v>2012</v>
      </c>
      <c r="D31305" s="113" t="s">
        <v>132</v>
      </c>
      <c r="E31305" s="113" t="s">
        <v>199</v>
      </c>
      <c r="F31305" s="113" t="s">
        <v>200</v>
      </c>
      <c r="G31305" s="113">
        <v>2385.5423000000001</v>
      </c>
    </row>
    <row r="31306" spans="1:7" x14ac:dyDescent="0.25">
      <c r="A31306" s="108" t="str">
        <f t="shared" si="490"/>
        <v>EU11_2012_1A3(FU)_NMVOC</v>
      </c>
      <c r="B31306" s="113" t="s">
        <v>221</v>
      </c>
      <c r="C31306" s="113">
        <v>2012</v>
      </c>
      <c r="D31306" s="113" t="s">
        <v>134</v>
      </c>
      <c r="E31306" s="113" t="s">
        <v>123</v>
      </c>
      <c r="F31306" s="113" t="s">
        <v>200</v>
      </c>
      <c r="G31306" s="113">
        <v>42.086039999999997</v>
      </c>
    </row>
    <row r="31307" spans="1:7" x14ac:dyDescent="0.25">
      <c r="A31307" s="108" t="str">
        <f t="shared" si="490"/>
        <v>EU11_2012_1A3(FS)_NMVOC</v>
      </c>
      <c r="B31307" s="113" t="s">
        <v>221</v>
      </c>
      <c r="C31307" s="113">
        <v>2012</v>
      </c>
      <c r="D31307" s="113" t="s">
        <v>132</v>
      </c>
      <c r="E31307" s="113" t="s">
        <v>123</v>
      </c>
      <c r="F31307" s="113" t="s">
        <v>200</v>
      </c>
      <c r="G31307" s="113">
        <v>530.62289999999996</v>
      </c>
    </row>
    <row r="31308" spans="1:7" x14ac:dyDescent="0.25">
      <c r="A31308" s="108" t="str">
        <f t="shared" si="490"/>
        <v>EU11_2012_1A3(FU)_SOx</v>
      </c>
      <c r="B31308" s="113" t="s">
        <v>221</v>
      </c>
      <c r="C31308" s="113">
        <v>2012</v>
      </c>
      <c r="D31308" s="113" t="s">
        <v>134</v>
      </c>
      <c r="E31308" s="113" t="s">
        <v>201</v>
      </c>
      <c r="F31308" s="113" t="s">
        <v>200</v>
      </c>
      <c r="G31308" s="113">
        <v>0.33816585999999998</v>
      </c>
    </row>
    <row r="31309" spans="1:7" x14ac:dyDescent="0.25">
      <c r="A31309" s="108" t="str">
        <f t="shared" si="490"/>
        <v>EU11_2012_1A3(FS)_SOx</v>
      </c>
      <c r="B31309" s="113" t="s">
        <v>221</v>
      </c>
      <c r="C31309" s="113">
        <v>2012</v>
      </c>
      <c r="D31309" s="113" t="s">
        <v>132</v>
      </c>
      <c r="E31309" s="113" t="s">
        <v>201</v>
      </c>
      <c r="F31309" s="113" t="s">
        <v>200</v>
      </c>
      <c r="G31309" s="113">
        <v>2.9586576999999998</v>
      </c>
    </row>
    <row r="31310" spans="1:7" x14ac:dyDescent="0.25">
      <c r="A31310" s="108" t="str">
        <f t="shared" si="490"/>
        <v>EU11_2012_1A3(FU)_NH3</v>
      </c>
      <c r="B31310" s="113" t="s">
        <v>221</v>
      </c>
      <c r="C31310" s="113">
        <v>2012</v>
      </c>
      <c r="D31310" s="113" t="s">
        <v>134</v>
      </c>
      <c r="E31310" s="113" t="s">
        <v>124</v>
      </c>
      <c r="F31310" s="113" t="s">
        <v>200</v>
      </c>
      <c r="G31310" s="113">
        <v>5.51674927</v>
      </c>
    </row>
    <row r="31311" spans="1:7" x14ac:dyDescent="0.25">
      <c r="A31311" s="108" t="str">
        <f t="shared" si="490"/>
        <v>EU11_2012_1A3(FS)_NH3</v>
      </c>
      <c r="B31311" s="113" t="s">
        <v>221</v>
      </c>
      <c r="C31311" s="113">
        <v>2012</v>
      </c>
      <c r="D31311" s="113" t="s">
        <v>132</v>
      </c>
      <c r="E31311" s="113" t="s">
        <v>124</v>
      </c>
      <c r="F31311" s="113" t="s">
        <v>200</v>
      </c>
      <c r="G31311" s="113">
        <v>40.400488000000003</v>
      </c>
    </row>
    <row r="31312" spans="1:7" x14ac:dyDescent="0.25">
      <c r="A31312" s="108" t="str">
        <f t="shared" si="490"/>
        <v>EU11_2012_1A3(FU)_PM2.5</v>
      </c>
      <c r="B31312" s="113" t="s">
        <v>221</v>
      </c>
      <c r="C31312" s="113">
        <v>2012</v>
      </c>
      <c r="D31312" s="113" t="s">
        <v>134</v>
      </c>
      <c r="E31312" s="113" t="s">
        <v>203</v>
      </c>
      <c r="F31312" s="113" t="s">
        <v>200</v>
      </c>
      <c r="G31312" s="113">
        <v>9.4932949999999998</v>
      </c>
    </row>
    <row r="31313" spans="1:7" x14ac:dyDescent="0.25">
      <c r="A31313" s="108" t="str">
        <f t="shared" si="490"/>
        <v>EU11_2012_1A3(FS)_PM2.5</v>
      </c>
      <c r="B31313" s="113" t="s">
        <v>221</v>
      </c>
      <c r="C31313" s="113">
        <v>2012</v>
      </c>
      <c r="D31313" s="113" t="s">
        <v>132</v>
      </c>
      <c r="E31313" s="113" t="s">
        <v>203</v>
      </c>
      <c r="F31313" s="113" t="s">
        <v>200</v>
      </c>
      <c r="G31313" s="113">
        <v>118.76139999999999</v>
      </c>
    </row>
    <row r="31314" spans="1:7" x14ac:dyDescent="0.25">
      <c r="A31314" s="108" t="str">
        <f t="shared" si="490"/>
        <v>EU11_2012_3D_NOx</v>
      </c>
      <c r="B31314" s="113" t="s">
        <v>221</v>
      </c>
      <c r="C31314" s="113">
        <v>2012</v>
      </c>
      <c r="D31314" s="113" t="s">
        <v>206</v>
      </c>
      <c r="E31314" s="113" t="s">
        <v>199</v>
      </c>
      <c r="F31314" s="113" t="s">
        <v>200</v>
      </c>
      <c r="G31314" s="113">
        <v>502.21101199999998</v>
      </c>
    </row>
    <row r="31315" spans="1:7" x14ac:dyDescent="0.25">
      <c r="A31315" s="108" t="str">
        <f t="shared" si="490"/>
        <v>EU11_2013_NATIONAL TOTAL_NOx</v>
      </c>
      <c r="B31315" s="113" t="s">
        <v>221</v>
      </c>
      <c r="C31315" s="113">
        <v>2013</v>
      </c>
      <c r="D31315" s="113" t="s">
        <v>122</v>
      </c>
      <c r="E31315" s="113" t="s">
        <v>199</v>
      </c>
      <c r="F31315" s="113" t="s">
        <v>200</v>
      </c>
      <c r="G31315" s="113">
        <v>5401.2634171074196</v>
      </c>
    </row>
    <row r="31316" spans="1:7" x14ac:dyDescent="0.25">
      <c r="A31316" s="108" t="str">
        <f t="shared" si="490"/>
        <v>EU11_2013_NATIONAL TOTAL_NMVOC</v>
      </c>
      <c r="B31316" s="113" t="s">
        <v>221</v>
      </c>
      <c r="C31316" s="113">
        <v>2013</v>
      </c>
      <c r="D31316" s="113" t="s">
        <v>122</v>
      </c>
      <c r="E31316" s="113" t="s">
        <v>123</v>
      </c>
      <c r="F31316" s="113" t="s">
        <v>200</v>
      </c>
      <c r="G31316" s="113">
        <v>5022.2074684500003</v>
      </c>
    </row>
    <row r="31317" spans="1:7" x14ac:dyDescent="0.25">
      <c r="A31317" s="108" t="str">
        <f t="shared" si="490"/>
        <v>EU11_2013_NATIONAL TOTAL_SOx</v>
      </c>
      <c r="B31317" s="113" t="s">
        <v>221</v>
      </c>
      <c r="C31317" s="113">
        <v>2013</v>
      </c>
      <c r="D31317" s="113" t="s">
        <v>122</v>
      </c>
      <c r="E31317" s="113" t="s">
        <v>201</v>
      </c>
      <c r="F31317" s="113" t="s">
        <v>200</v>
      </c>
      <c r="G31317" s="113">
        <v>1213.3968010435899</v>
      </c>
    </row>
    <row r="31318" spans="1:7" x14ac:dyDescent="0.25">
      <c r="A31318" s="108" t="str">
        <f t="shared" si="490"/>
        <v>EU11_2013_NATIONAL TOTAL_NH3</v>
      </c>
      <c r="B31318" s="113" t="s">
        <v>221</v>
      </c>
      <c r="C31318" s="113">
        <v>2013</v>
      </c>
      <c r="D31318" s="113" t="s">
        <v>122</v>
      </c>
      <c r="E31318" s="113" t="s">
        <v>124</v>
      </c>
      <c r="F31318" s="113" t="s">
        <v>200</v>
      </c>
      <c r="G31318" s="113">
        <v>2617.1685490329601</v>
      </c>
    </row>
    <row r="31319" spans="1:7" x14ac:dyDescent="0.25">
      <c r="A31319" s="108" t="str">
        <f t="shared" si="490"/>
        <v>EU11_2013_NATIONAL TOTAL_PM2.5</v>
      </c>
      <c r="B31319" s="113" t="s">
        <v>221</v>
      </c>
      <c r="C31319" s="113">
        <v>2013</v>
      </c>
      <c r="D31319" s="113" t="s">
        <v>122</v>
      </c>
      <c r="E31319" s="113" t="s">
        <v>203</v>
      </c>
      <c r="F31319" s="113" t="s">
        <v>200</v>
      </c>
      <c r="G31319" s="113">
        <v>888.84881082140805</v>
      </c>
    </row>
    <row r="31320" spans="1:7" x14ac:dyDescent="0.25">
      <c r="A31320" s="108" t="str">
        <f t="shared" si="490"/>
        <v>EU11_2013_NATIONAL TOTAL_Pb</v>
      </c>
      <c r="B31320" s="113" t="s">
        <v>221</v>
      </c>
      <c r="C31320" s="113">
        <v>2013</v>
      </c>
      <c r="D31320" s="113" t="s">
        <v>122</v>
      </c>
      <c r="E31320" s="113" t="s">
        <v>125</v>
      </c>
      <c r="F31320" s="113" t="s">
        <v>200</v>
      </c>
      <c r="G31320" s="113">
        <v>0.736927521843736</v>
      </c>
    </row>
    <row r="31321" spans="1:7" x14ac:dyDescent="0.25">
      <c r="A31321" s="108" t="str">
        <f t="shared" si="490"/>
        <v>EU11_2013_NATIONAL TOTAL_Cd</v>
      </c>
      <c r="B31321" s="113" t="s">
        <v>221</v>
      </c>
      <c r="C31321" s="113">
        <v>2013</v>
      </c>
      <c r="D31321" s="113" t="s">
        <v>122</v>
      </c>
      <c r="E31321" s="113" t="s">
        <v>126</v>
      </c>
      <c r="F31321" s="113" t="s">
        <v>200</v>
      </c>
      <c r="G31321" s="113">
        <v>3.8457008206313197E-2</v>
      </c>
    </row>
    <row r="31322" spans="1:7" x14ac:dyDescent="0.25">
      <c r="A31322" s="108" t="str">
        <f t="shared" si="490"/>
        <v>EU11_2013_NATIONAL TOTAL_Hg</v>
      </c>
      <c r="B31322" s="113" t="s">
        <v>221</v>
      </c>
      <c r="C31322" s="113">
        <v>2013</v>
      </c>
      <c r="D31322" s="113" t="s">
        <v>122</v>
      </c>
      <c r="E31322" s="113" t="s">
        <v>127</v>
      </c>
      <c r="F31322" s="113" t="s">
        <v>200</v>
      </c>
      <c r="G31322" s="113">
        <v>3.2105419988399997E-2</v>
      </c>
    </row>
    <row r="31323" spans="1:7" x14ac:dyDescent="0.25">
      <c r="A31323" s="108" t="str">
        <f t="shared" si="490"/>
        <v>EU11_2013_NATIONAL TOTAL_DIOX</v>
      </c>
      <c r="B31323" s="113" t="s">
        <v>221</v>
      </c>
      <c r="C31323" s="113">
        <v>2013</v>
      </c>
      <c r="D31323" s="113" t="s">
        <v>122</v>
      </c>
      <c r="E31323" s="113" t="s">
        <v>128</v>
      </c>
      <c r="F31323" s="113" t="s">
        <v>200</v>
      </c>
      <c r="G31323" s="150">
        <v>1.33442975104756E-6</v>
      </c>
    </row>
    <row r="31324" spans="1:7" x14ac:dyDescent="0.25">
      <c r="A31324" s="108" t="str">
        <f t="shared" si="490"/>
        <v>EU11_2013_NATIONAL TOTAL_PAH</v>
      </c>
      <c r="B31324" s="113" t="s">
        <v>221</v>
      </c>
      <c r="C31324" s="113">
        <v>2013</v>
      </c>
      <c r="D31324" s="113" t="s">
        <v>122</v>
      </c>
      <c r="E31324" s="113" t="s">
        <v>129</v>
      </c>
      <c r="F31324" s="113" t="s">
        <v>200</v>
      </c>
      <c r="G31324" s="113">
        <v>0.325211475716919</v>
      </c>
    </row>
    <row r="31325" spans="1:7" x14ac:dyDescent="0.25">
      <c r="A31325" s="108" t="str">
        <f t="shared" si="490"/>
        <v>EU11_2013_NATIONAL TOTAL_HCB</v>
      </c>
      <c r="B31325" s="113" t="s">
        <v>221</v>
      </c>
      <c r="C31325" s="113">
        <v>2013</v>
      </c>
      <c r="D31325" s="113" t="s">
        <v>122</v>
      </c>
      <c r="E31325" s="113" t="s">
        <v>130</v>
      </c>
      <c r="F31325" s="113" t="s">
        <v>200</v>
      </c>
      <c r="G31325" s="113">
        <v>1.3164020167216999E-4</v>
      </c>
    </row>
    <row r="31326" spans="1:7" x14ac:dyDescent="0.25">
      <c r="A31326" s="108" t="str">
        <f t="shared" si="490"/>
        <v>EU11_2013_NATIONAL TOTAL_PCB</v>
      </c>
      <c r="B31326" s="113" t="s">
        <v>221</v>
      </c>
      <c r="C31326" s="113">
        <v>2013</v>
      </c>
      <c r="D31326" s="113" t="s">
        <v>122</v>
      </c>
      <c r="E31326" s="113" t="s">
        <v>259</v>
      </c>
      <c r="F31326" s="113" t="s">
        <v>200</v>
      </c>
      <c r="G31326" s="113">
        <v>1.29038431775729E-3</v>
      </c>
    </row>
    <row r="31327" spans="1:7" x14ac:dyDescent="0.25">
      <c r="A31327" s="108" t="str">
        <f t="shared" si="490"/>
        <v>EU11_2013_1A3(FU)_NOx</v>
      </c>
      <c r="B31327" s="113" t="s">
        <v>221</v>
      </c>
      <c r="C31327" s="113">
        <v>2013</v>
      </c>
      <c r="D31327" s="113" t="s">
        <v>134</v>
      </c>
      <c r="E31327" s="113" t="s">
        <v>199</v>
      </c>
      <c r="F31327" s="113" t="s">
        <v>200</v>
      </c>
      <c r="G31327" s="113">
        <v>224.65455</v>
      </c>
    </row>
    <row r="31328" spans="1:7" x14ac:dyDescent="0.25">
      <c r="A31328" s="108" t="str">
        <f t="shared" si="490"/>
        <v>EU11_2013_1A3(FS)_NOx</v>
      </c>
      <c r="B31328" s="113" t="s">
        <v>221</v>
      </c>
      <c r="C31328" s="113">
        <v>2013</v>
      </c>
      <c r="D31328" s="113" t="s">
        <v>132</v>
      </c>
      <c r="E31328" s="113" t="s">
        <v>199</v>
      </c>
      <c r="F31328" s="113" t="s">
        <v>200</v>
      </c>
      <c r="G31328" s="113">
        <v>2311.5351000000001</v>
      </c>
    </row>
    <row r="31329" spans="1:7" x14ac:dyDescent="0.25">
      <c r="A31329" s="108" t="str">
        <f t="shared" si="490"/>
        <v>EU11_2013_1A3(FU)_NMVOC</v>
      </c>
      <c r="B31329" s="113" t="s">
        <v>221</v>
      </c>
      <c r="C31329" s="113">
        <v>2013</v>
      </c>
      <c r="D31329" s="113" t="s">
        <v>134</v>
      </c>
      <c r="E31329" s="113" t="s">
        <v>123</v>
      </c>
      <c r="F31329" s="113" t="s">
        <v>200</v>
      </c>
      <c r="G31329" s="113">
        <v>40.27355</v>
      </c>
    </row>
    <row r="31330" spans="1:7" x14ac:dyDescent="0.25">
      <c r="A31330" s="108" t="str">
        <f t="shared" si="490"/>
        <v>EU11_2013_1A3(FS)_NMVOC</v>
      </c>
      <c r="B31330" s="113" t="s">
        <v>221</v>
      </c>
      <c r="C31330" s="113">
        <v>2013</v>
      </c>
      <c r="D31330" s="113" t="s">
        <v>132</v>
      </c>
      <c r="E31330" s="113" t="s">
        <v>123</v>
      </c>
      <c r="F31330" s="113" t="s">
        <v>200</v>
      </c>
      <c r="G31330" s="113">
        <v>501.2217</v>
      </c>
    </row>
    <row r="31331" spans="1:7" x14ac:dyDescent="0.25">
      <c r="A31331" s="108" t="str">
        <f t="shared" si="490"/>
        <v>EU11_2013_1A3(FU)_SOx</v>
      </c>
      <c r="B31331" s="113" t="s">
        <v>221</v>
      </c>
      <c r="C31331" s="113">
        <v>2013</v>
      </c>
      <c r="D31331" s="113" t="s">
        <v>134</v>
      </c>
      <c r="E31331" s="113" t="s">
        <v>201</v>
      </c>
      <c r="F31331" s="113" t="s">
        <v>200</v>
      </c>
      <c r="G31331" s="113">
        <v>0.32886465999999998</v>
      </c>
    </row>
    <row r="31332" spans="1:7" x14ac:dyDescent="0.25">
      <c r="A31332" s="108" t="str">
        <f t="shared" si="490"/>
        <v>EU11_2013_1A3(FS)_SOx</v>
      </c>
      <c r="B31332" s="113" t="s">
        <v>221</v>
      </c>
      <c r="C31332" s="113">
        <v>2013</v>
      </c>
      <c r="D31332" s="113" t="s">
        <v>132</v>
      </c>
      <c r="E31332" s="113" t="s">
        <v>201</v>
      </c>
      <c r="F31332" s="113" t="s">
        <v>200</v>
      </c>
      <c r="G31332" s="113">
        <v>2.9895972999999998</v>
      </c>
    </row>
    <row r="31333" spans="1:7" x14ac:dyDescent="0.25">
      <c r="A31333" s="108" t="str">
        <f t="shared" si="490"/>
        <v>EU11_2013_1A3(FU)_NH3</v>
      </c>
      <c r="B31333" s="113" t="s">
        <v>221</v>
      </c>
      <c r="C31333" s="113">
        <v>2013</v>
      </c>
      <c r="D31333" s="113" t="s">
        <v>134</v>
      </c>
      <c r="E31333" s="113" t="s">
        <v>124</v>
      </c>
      <c r="F31333" s="113" t="s">
        <v>200</v>
      </c>
      <c r="G31333" s="113">
        <v>5.3158771800000002</v>
      </c>
    </row>
    <row r="31334" spans="1:7" x14ac:dyDescent="0.25">
      <c r="A31334" s="108" t="str">
        <f t="shared" si="490"/>
        <v>EU11_2013_1A3(FS)_NH3</v>
      </c>
      <c r="B31334" s="113" t="s">
        <v>221</v>
      </c>
      <c r="C31334" s="113">
        <v>2013</v>
      </c>
      <c r="D31334" s="113" t="s">
        <v>132</v>
      </c>
      <c r="E31334" s="113" t="s">
        <v>124</v>
      </c>
      <c r="F31334" s="113" t="s">
        <v>200</v>
      </c>
      <c r="G31334" s="113">
        <v>38.078249</v>
      </c>
    </row>
    <row r="31335" spans="1:7" x14ac:dyDescent="0.25">
      <c r="A31335" s="108" t="str">
        <f t="shared" si="490"/>
        <v>EU11_2013_1A3(FU)_PM2.5</v>
      </c>
      <c r="B31335" s="113" t="s">
        <v>221</v>
      </c>
      <c r="C31335" s="113">
        <v>2013</v>
      </c>
      <c r="D31335" s="113" t="s">
        <v>134</v>
      </c>
      <c r="E31335" s="113" t="s">
        <v>203</v>
      </c>
      <c r="F31335" s="113" t="s">
        <v>200</v>
      </c>
      <c r="G31335" s="113">
        <v>8.7589699999999997</v>
      </c>
    </row>
    <row r="31336" spans="1:7" x14ac:dyDescent="0.25">
      <c r="A31336" s="108" t="str">
        <f t="shared" si="490"/>
        <v>EU11_2013_1A3(FS)_PM2.5</v>
      </c>
      <c r="B31336" s="113" t="s">
        <v>221</v>
      </c>
      <c r="C31336" s="113">
        <v>2013</v>
      </c>
      <c r="D31336" s="113" t="s">
        <v>132</v>
      </c>
      <c r="E31336" s="113" t="s">
        <v>203</v>
      </c>
      <c r="F31336" s="113" t="s">
        <v>200</v>
      </c>
      <c r="G31336" s="113">
        <v>111.81193</v>
      </c>
    </row>
    <row r="31337" spans="1:7" x14ac:dyDescent="0.25">
      <c r="A31337" s="108" t="str">
        <f t="shared" si="490"/>
        <v>EU11_2013_3D_NOx</v>
      </c>
      <c r="B31337" s="113" t="s">
        <v>221</v>
      </c>
      <c r="C31337" s="113">
        <v>2013</v>
      </c>
      <c r="D31337" s="113" t="s">
        <v>206</v>
      </c>
      <c r="E31337" s="113" t="s">
        <v>199</v>
      </c>
      <c r="F31337" s="113" t="s">
        <v>200</v>
      </c>
      <c r="G31337" s="113">
        <v>502.02903199999997</v>
      </c>
    </row>
    <row r="31338" spans="1:7" x14ac:dyDescent="0.25">
      <c r="A31338" s="108" t="str">
        <f t="shared" si="490"/>
        <v>EU11_2014_NATIONAL TOTAL_NOx</v>
      </c>
      <c r="B31338" s="113" t="s">
        <v>221</v>
      </c>
      <c r="C31338" s="113">
        <v>2014</v>
      </c>
      <c r="D31338" s="113" t="s">
        <v>122</v>
      </c>
      <c r="E31338" s="113" t="s">
        <v>199</v>
      </c>
      <c r="F31338" s="113" t="s">
        <v>200</v>
      </c>
      <c r="G31338" s="113">
        <v>5192.29860121</v>
      </c>
    </row>
    <row r="31339" spans="1:7" x14ac:dyDescent="0.25">
      <c r="A31339" s="108" t="str">
        <f t="shared" si="490"/>
        <v>EU11_2014_NATIONAL TOTAL_NMVOC</v>
      </c>
      <c r="B31339" s="113" t="s">
        <v>221</v>
      </c>
      <c r="C31339" s="113">
        <v>2014</v>
      </c>
      <c r="D31339" s="113" t="s">
        <v>122</v>
      </c>
      <c r="E31339" s="113" t="s">
        <v>123</v>
      </c>
      <c r="F31339" s="113" t="s">
        <v>200</v>
      </c>
      <c r="G31339" s="113">
        <v>4820.0370753400002</v>
      </c>
    </row>
    <row r="31340" spans="1:7" x14ac:dyDescent="0.25">
      <c r="A31340" s="108" t="str">
        <f t="shared" si="490"/>
        <v>EU11_2014_NATIONAL TOTAL_SOx</v>
      </c>
      <c r="B31340" s="113" t="s">
        <v>221</v>
      </c>
      <c r="C31340" s="113">
        <v>2014</v>
      </c>
      <c r="D31340" s="113" t="s">
        <v>122</v>
      </c>
      <c r="E31340" s="113" t="s">
        <v>201</v>
      </c>
      <c r="F31340" s="113" t="s">
        <v>200</v>
      </c>
      <c r="G31340" s="113">
        <v>1117.17141386</v>
      </c>
    </row>
    <row r="31341" spans="1:7" x14ac:dyDescent="0.25">
      <c r="A31341" s="108" t="str">
        <f t="shared" si="490"/>
        <v>EU11_2014_NATIONAL TOTAL_NH3</v>
      </c>
      <c r="B31341" s="113" t="s">
        <v>221</v>
      </c>
      <c r="C31341" s="113">
        <v>2014</v>
      </c>
      <c r="D31341" s="113" t="s">
        <v>122</v>
      </c>
      <c r="E31341" s="113" t="s">
        <v>124</v>
      </c>
      <c r="F31341" s="113" t="s">
        <v>200</v>
      </c>
      <c r="G31341" s="113">
        <v>2632.4977875294999</v>
      </c>
    </row>
    <row r="31342" spans="1:7" x14ac:dyDescent="0.25">
      <c r="A31342" s="108" t="str">
        <f t="shared" si="490"/>
        <v>EU11_2014_NATIONAL TOTAL_PM2.5</v>
      </c>
      <c r="B31342" s="113" t="s">
        <v>221</v>
      </c>
      <c r="C31342" s="113">
        <v>2014</v>
      </c>
      <c r="D31342" s="113" t="s">
        <v>122</v>
      </c>
      <c r="E31342" s="113" t="s">
        <v>203</v>
      </c>
      <c r="F31342" s="113" t="s">
        <v>200</v>
      </c>
      <c r="G31342" s="113">
        <v>792.88575977719995</v>
      </c>
    </row>
    <row r="31343" spans="1:7" x14ac:dyDescent="0.25">
      <c r="A31343" s="108" t="str">
        <f t="shared" si="490"/>
        <v>EU11_2014_NATIONAL TOTAL_Pb</v>
      </c>
      <c r="B31343" s="113" t="s">
        <v>221</v>
      </c>
      <c r="C31343" s="113">
        <v>2014</v>
      </c>
      <c r="D31343" s="113" t="s">
        <v>122</v>
      </c>
      <c r="E31343" s="113" t="s">
        <v>125</v>
      </c>
      <c r="F31343" s="113" t="s">
        <v>200</v>
      </c>
      <c r="G31343" s="113">
        <v>0.73003956936584702</v>
      </c>
    </row>
    <row r="31344" spans="1:7" x14ac:dyDescent="0.25">
      <c r="A31344" s="108" t="str">
        <f t="shared" si="490"/>
        <v>EU11_2014_NATIONAL TOTAL_Cd</v>
      </c>
      <c r="B31344" s="113" t="s">
        <v>221</v>
      </c>
      <c r="C31344" s="113">
        <v>2014</v>
      </c>
      <c r="D31344" s="113" t="s">
        <v>122</v>
      </c>
      <c r="E31344" s="113" t="s">
        <v>126</v>
      </c>
      <c r="F31344" s="113" t="s">
        <v>200</v>
      </c>
      <c r="G31344" s="113">
        <v>3.7980912708216498E-2</v>
      </c>
    </row>
    <row r="31345" spans="1:7" x14ac:dyDescent="0.25">
      <c r="A31345" s="108" t="str">
        <f t="shared" si="490"/>
        <v>EU11_2014_NATIONAL TOTAL_Hg</v>
      </c>
      <c r="B31345" s="113" t="s">
        <v>221</v>
      </c>
      <c r="C31345" s="113">
        <v>2014</v>
      </c>
      <c r="D31345" s="113" t="s">
        <v>122</v>
      </c>
      <c r="E31345" s="113" t="s">
        <v>127</v>
      </c>
      <c r="F31345" s="113" t="s">
        <v>200</v>
      </c>
      <c r="G31345" s="113">
        <v>3.2458920586499997E-2</v>
      </c>
    </row>
    <row r="31346" spans="1:7" x14ac:dyDescent="0.25">
      <c r="A31346" s="108" t="str">
        <f t="shared" si="490"/>
        <v>EU11_2014_NATIONAL TOTAL_DIOX</v>
      </c>
      <c r="B31346" s="113" t="s">
        <v>221</v>
      </c>
      <c r="C31346" s="113">
        <v>2014</v>
      </c>
      <c r="D31346" s="113" t="s">
        <v>122</v>
      </c>
      <c r="E31346" s="113" t="s">
        <v>128</v>
      </c>
      <c r="F31346" s="113" t="s">
        <v>200</v>
      </c>
      <c r="G31346" s="150">
        <v>1.265027978721E-6</v>
      </c>
    </row>
    <row r="31347" spans="1:7" x14ac:dyDescent="0.25">
      <c r="A31347" s="108" t="str">
        <f t="shared" si="490"/>
        <v>EU11_2014_NATIONAL TOTAL_PAH</v>
      </c>
      <c r="B31347" s="113" t="s">
        <v>221</v>
      </c>
      <c r="C31347" s="113">
        <v>2014</v>
      </c>
      <c r="D31347" s="113" t="s">
        <v>122</v>
      </c>
      <c r="E31347" s="113" t="s">
        <v>129</v>
      </c>
      <c r="F31347" s="113" t="s">
        <v>200</v>
      </c>
      <c r="G31347" s="113">
        <v>0.29026399494032001</v>
      </c>
    </row>
    <row r="31348" spans="1:7" x14ac:dyDescent="0.25">
      <c r="A31348" s="108" t="str">
        <f t="shared" si="490"/>
        <v>EU11_2014_NATIONAL TOTAL_HCB</v>
      </c>
      <c r="B31348" s="113" t="s">
        <v>221</v>
      </c>
      <c r="C31348" s="113">
        <v>2014</v>
      </c>
      <c r="D31348" s="113" t="s">
        <v>122</v>
      </c>
      <c r="E31348" s="113" t="s">
        <v>130</v>
      </c>
      <c r="F31348" s="113" t="s">
        <v>200</v>
      </c>
      <c r="G31348" s="113">
        <v>1.6248391628279299E-4</v>
      </c>
    </row>
    <row r="31349" spans="1:7" x14ac:dyDescent="0.25">
      <c r="A31349" s="108" t="str">
        <f t="shared" si="490"/>
        <v>EU11_2014_NATIONAL TOTAL_PCB</v>
      </c>
      <c r="B31349" s="113" t="s">
        <v>221</v>
      </c>
      <c r="C31349" s="113">
        <v>2014</v>
      </c>
      <c r="D31349" s="113" t="s">
        <v>122</v>
      </c>
      <c r="E31349" s="113" t="s">
        <v>259</v>
      </c>
      <c r="F31349" s="113" t="s">
        <v>200</v>
      </c>
      <c r="G31349" s="113">
        <v>1.2257414850152699E-3</v>
      </c>
    </row>
    <row r="31350" spans="1:7" x14ac:dyDescent="0.25">
      <c r="A31350" s="108" t="str">
        <f t="shared" si="490"/>
        <v>EU11_2014_1A3(FU)_NOx</v>
      </c>
      <c r="B31350" s="113" t="s">
        <v>221</v>
      </c>
      <c r="C31350" s="113">
        <v>2014</v>
      </c>
      <c r="D31350" s="113" t="s">
        <v>134</v>
      </c>
      <c r="E31350" s="113" t="s">
        <v>199</v>
      </c>
      <c r="F31350" s="113" t="s">
        <v>200</v>
      </c>
      <c r="G31350" s="113">
        <v>218.22461999999999</v>
      </c>
    </row>
    <row r="31351" spans="1:7" x14ac:dyDescent="0.25">
      <c r="A31351" s="108" t="str">
        <f t="shared" si="490"/>
        <v>EU11_2014_1A3(FS)_NOx</v>
      </c>
      <c r="B31351" s="113" t="s">
        <v>221</v>
      </c>
      <c r="C31351" s="113">
        <v>2014</v>
      </c>
      <c r="D31351" s="113" t="s">
        <v>132</v>
      </c>
      <c r="E31351" s="113" t="s">
        <v>199</v>
      </c>
      <c r="F31351" s="113" t="s">
        <v>200</v>
      </c>
      <c r="G31351" s="113">
        <v>2248.2838999999999</v>
      </c>
    </row>
    <row r="31352" spans="1:7" x14ac:dyDescent="0.25">
      <c r="A31352" s="108" t="str">
        <f t="shared" si="490"/>
        <v>EU11_2014_1A3(FU)_NMVOC</v>
      </c>
      <c r="B31352" s="113" t="s">
        <v>221</v>
      </c>
      <c r="C31352" s="113">
        <v>2014</v>
      </c>
      <c r="D31352" s="113" t="s">
        <v>134</v>
      </c>
      <c r="E31352" s="113" t="s">
        <v>123</v>
      </c>
      <c r="F31352" s="113" t="s">
        <v>200</v>
      </c>
      <c r="G31352" s="113">
        <v>38.972299999999997</v>
      </c>
    </row>
    <row r="31353" spans="1:7" x14ac:dyDescent="0.25">
      <c r="A31353" s="108" t="str">
        <f t="shared" si="490"/>
        <v>EU11_2014_1A3(FS)_NMVOC</v>
      </c>
      <c r="B31353" s="113" t="s">
        <v>221</v>
      </c>
      <c r="C31353" s="113">
        <v>2014</v>
      </c>
      <c r="D31353" s="113" t="s">
        <v>132</v>
      </c>
      <c r="E31353" s="113" t="s">
        <v>123</v>
      </c>
      <c r="F31353" s="113" t="s">
        <v>200</v>
      </c>
      <c r="G31353" s="113">
        <v>467.98320000000001</v>
      </c>
    </row>
    <row r="31354" spans="1:7" x14ac:dyDescent="0.25">
      <c r="A31354" s="108" t="str">
        <f t="shared" si="490"/>
        <v>EU11_2014_1A3(FU)_SOx</v>
      </c>
      <c r="B31354" s="113" t="s">
        <v>221</v>
      </c>
      <c r="C31354" s="113">
        <v>2014</v>
      </c>
      <c r="D31354" s="113" t="s">
        <v>134</v>
      </c>
      <c r="E31354" s="113" t="s">
        <v>201</v>
      </c>
      <c r="F31354" s="113" t="s">
        <v>200</v>
      </c>
      <c r="G31354" s="113">
        <v>0.32552335999999998</v>
      </c>
    </row>
    <row r="31355" spans="1:7" x14ac:dyDescent="0.25">
      <c r="A31355" s="108" t="str">
        <f t="shared" si="490"/>
        <v>EU11_2014_1A3(FS)_SOx</v>
      </c>
      <c r="B31355" s="113" t="s">
        <v>221</v>
      </c>
      <c r="C31355" s="113">
        <v>2014</v>
      </c>
      <c r="D31355" s="113" t="s">
        <v>132</v>
      </c>
      <c r="E31355" s="113" t="s">
        <v>201</v>
      </c>
      <c r="F31355" s="113" t="s">
        <v>200</v>
      </c>
      <c r="G31355" s="113">
        <v>2.9857651000000001</v>
      </c>
    </row>
    <row r="31356" spans="1:7" x14ac:dyDescent="0.25">
      <c r="A31356" s="108" t="str">
        <f t="shared" si="490"/>
        <v>EU11_2014_1A3(FU)_NH3</v>
      </c>
      <c r="B31356" s="113" t="s">
        <v>221</v>
      </c>
      <c r="C31356" s="113">
        <v>2014</v>
      </c>
      <c r="D31356" s="113" t="s">
        <v>134</v>
      </c>
      <c r="E31356" s="113" t="s">
        <v>124</v>
      </c>
      <c r="F31356" s="113" t="s">
        <v>200</v>
      </c>
      <c r="G31356" s="113">
        <v>5.2200355600000004</v>
      </c>
    </row>
    <row r="31357" spans="1:7" x14ac:dyDescent="0.25">
      <c r="A31357" s="108" t="str">
        <f t="shared" si="490"/>
        <v>EU11_2014_1A3(FS)_NH3</v>
      </c>
      <c r="B31357" s="113" t="s">
        <v>221</v>
      </c>
      <c r="C31357" s="113">
        <v>2014</v>
      </c>
      <c r="D31357" s="113" t="s">
        <v>132</v>
      </c>
      <c r="E31357" s="113" t="s">
        <v>124</v>
      </c>
      <c r="F31357" s="113" t="s">
        <v>200</v>
      </c>
      <c r="G31357" s="113">
        <v>35.830401999999999</v>
      </c>
    </row>
    <row r="31358" spans="1:7" x14ac:dyDescent="0.25">
      <c r="A31358" s="108" t="str">
        <f t="shared" si="490"/>
        <v>EU11_2014_1A3(FU)_PM2.5</v>
      </c>
      <c r="B31358" s="113" t="s">
        <v>221</v>
      </c>
      <c r="C31358" s="113">
        <v>2014</v>
      </c>
      <c r="D31358" s="113" t="s">
        <v>134</v>
      </c>
      <c r="E31358" s="113" t="s">
        <v>203</v>
      </c>
      <c r="F31358" s="113" t="s">
        <v>200</v>
      </c>
      <c r="G31358" s="113">
        <v>8.1529849999999993</v>
      </c>
    </row>
    <row r="31359" spans="1:7" x14ac:dyDescent="0.25">
      <c r="A31359" s="108" t="str">
        <f t="shared" si="490"/>
        <v>EU11_2014_1A3(FS)_PM2.5</v>
      </c>
      <c r="B31359" s="113" t="s">
        <v>221</v>
      </c>
      <c r="C31359" s="113">
        <v>2014</v>
      </c>
      <c r="D31359" s="113" t="s">
        <v>132</v>
      </c>
      <c r="E31359" s="113" t="s">
        <v>203</v>
      </c>
      <c r="F31359" s="113" t="s">
        <v>200</v>
      </c>
      <c r="G31359" s="113">
        <v>104.7727</v>
      </c>
    </row>
    <row r="31360" spans="1:7" x14ac:dyDescent="0.25">
      <c r="A31360" s="108" t="str">
        <f t="shared" si="490"/>
        <v>EU11_2014_3D_NOx</v>
      </c>
      <c r="B31360" s="113" t="s">
        <v>221</v>
      </c>
      <c r="C31360" s="113">
        <v>2014</v>
      </c>
      <c r="D31360" s="113" t="s">
        <v>206</v>
      </c>
      <c r="E31360" s="113" t="s">
        <v>199</v>
      </c>
      <c r="F31360" s="113" t="s">
        <v>200</v>
      </c>
      <c r="G31360" s="113">
        <v>513.99620200000004</v>
      </c>
    </row>
    <row r="31361" spans="1:7" x14ac:dyDescent="0.25">
      <c r="A31361" s="108" t="str">
        <f t="shared" si="490"/>
        <v>EU11_2015_NATIONAL TOTAL_NOx</v>
      </c>
      <c r="B31361" s="113" t="s">
        <v>221</v>
      </c>
      <c r="C31361" s="113">
        <v>2015</v>
      </c>
      <c r="D31361" s="113" t="s">
        <v>122</v>
      </c>
      <c r="E31361" s="113" t="s">
        <v>199</v>
      </c>
      <c r="F31361" s="113" t="s">
        <v>200</v>
      </c>
      <c r="G31361" s="113">
        <v>5117.36656436884</v>
      </c>
    </row>
    <row r="31362" spans="1:7" x14ac:dyDescent="0.25">
      <c r="A31362" s="108" t="str">
        <f t="shared" si="490"/>
        <v>EU11_2015_NATIONAL TOTAL_NMVOC</v>
      </c>
      <c r="B31362" s="113" t="s">
        <v>221</v>
      </c>
      <c r="C31362" s="113">
        <v>2015</v>
      </c>
      <c r="D31362" s="113" t="s">
        <v>122</v>
      </c>
      <c r="E31362" s="113" t="s">
        <v>123</v>
      </c>
      <c r="F31362" s="113" t="s">
        <v>200</v>
      </c>
      <c r="G31362" s="113">
        <v>4759.6284731200003</v>
      </c>
    </row>
    <row r="31363" spans="1:7" x14ac:dyDescent="0.25">
      <c r="A31363" s="108" t="str">
        <f t="shared" si="490"/>
        <v>EU11_2015_NATIONAL TOTAL_SOx</v>
      </c>
      <c r="B31363" s="113" t="s">
        <v>221</v>
      </c>
      <c r="C31363" s="113">
        <v>2015</v>
      </c>
      <c r="D31363" s="113" t="s">
        <v>122</v>
      </c>
      <c r="E31363" s="113" t="s">
        <v>201</v>
      </c>
      <c r="F31363" s="113" t="s">
        <v>200</v>
      </c>
      <c r="G31363" s="113">
        <v>1120.00680673585</v>
      </c>
    </row>
    <row r="31364" spans="1:7" x14ac:dyDescent="0.25">
      <c r="A31364" s="108" t="str">
        <f t="shared" si="490"/>
        <v>EU11_2015_NATIONAL TOTAL_NH3</v>
      </c>
      <c r="B31364" s="113" t="s">
        <v>221</v>
      </c>
      <c r="C31364" s="113">
        <v>2015</v>
      </c>
      <c r="D31364" s="113" t="s">
        <v>122</v>
      </c>
      <c r="E31364" s="113" t="s">
        <v>124</v>
      </c>
      <c r="F31364" s="113" t="s">
        <v>200</v>
      </c>
      <c r="G31364" s="113">
        <v>2645.8733668695099</v>
      </c>
    </row>
    <row r="31365" spans="1:7" x14ac:dyDescent="0.25">
      <c r="A31365" s="108" t="str">
        <f t="shared" si="490"/>
        <v>EU11_2015_NATIONAL TOTAL_PM2.5</v>
      </c>
      <c r="B31365" s="113" t="s">
        <v>221</v>
      </c>
      <c r="C31365" s="113">
        <v>2015</v>
      </c>
      <c r="D31365" s="113" t="s">
        <v>122</v>
      </c>
      <c r="E31365" s="113" t="s">
        <v>203</v>
      </c>
      <c r="F31365" s="113" t="s">
        <v>200</v>
      </c>
      <c r="G31365" s="113">
        <v>810.73106754919195</v>
      </c>
    </row>
    <row r="31366" spans="1:7" x14ac:dyDescent="0.25">
      <c r="A31366" s="108" t="str">
        <f t="shared" si="490"/>
        <v>EU11_2015_NATIONAL TOTAL_Pb</v>
      </c>
      <c r="B31366" s="113" t="s">
        <v>221</v>
      </c>
      <c r="C31366" s="113">
        <v>2015</v>
      </c>
      <c r="D31366" s="113" t="s">
        <v>122</v>
      </c>
      <c r="E31366" s="113" t="s">
        <v>125</v>
      </c>
      <c r="F31366" s="113" t="s">
        <v>200</v>
      </c>
      <c r="G31366" s="113">
        <v>0.70425826810870895</v>
      </c>
    </row>
    <row r="31367" spans="1:7" x14ac:dyDescent="0.25">
      <c r="A31367" s="108" t="str">
        <f t="shared" ref="A31367:A31430" si="491">CONCATENATE(B31367,"_",C31367,"_",D31367,"_",E31367)</f>
        <v>EU11_2015_NATIONAL TOTAL_Cd</v>
      </c>
      <c r="B31367" s="113" t="s">
        <v>221</v>
      </c>
      <c r="C31367" s="113">
        <v>2015</v>
      </c>
      <c r="D31367" s="113" t="s">
        <v>122</v>
      </c>
      <c r="E31367" s="113" t="s">
        <v>126</v>
      </c>
      <c r="F31367" s="113" t="s">
        <v>200</v>
      </c>
      <c r="G31367" s="113">
        <v>3.6689760246848203E-2</v>
      </c>
    </row>
    <row r="31368" spans="1:7" x14ac:dyDescent="0.25">
      <c r="A31368" s="108" t="str">
        <f t="shared" si="491"/>
        <v>EU11_2015_NATIONAL TOTAL_Hg</v>
      </c>
      <c r="B31368" s="113" t="s">
        <v>221</v>
      </c>
      <c r="C31368" s="113">
        <v>2015</v>
      </c>
      <c r="D31368" s="113" t="s">
        <v>122</v>
      </c>
      <c r="E31368" s="113" t="s">
        <v>127</v>
      </c>
      <c r="F31368" s="113" t="s">
        <v>200</v>
      </c>
      <c r="G31368" s="113">
        <v>3.0374010083599998E-2</v>
      </c>
    </row>
    <row r="31369" spans="1:7" x14ac:dyDescent="0.25">
      <c r="A31369" s="108" t="str">
        <f t="shared" si="491"/>
        <v>EU11_2015_NATIONAL TOTAL_DIOX</v>
      </c>
      <c r="B31369" s="113" t="s">
        <v>221</v>
      </c>
      <c r="C31369" s="113">
        <v>2015</v>
      </c>
      <c r="D31369" s="113" t="s">
        <v>122</v>
      </c>
      <c r="E31369" s="113" t="s">
        <v>128</v>
      </c>
      <c r="F31369" s="113" t="s">
        <v>200</v>
      </c>
      <c r="G31369" s="150">
        <v>1.3161705145126201E-6</v>
      </c>
    </row>
    <row r="31370" spans="1:7" x14ac:dyDescent="0.25">
      <c r="A31370" s="108" t="str">
        <f t="shared" si="491"/>
        <v>EU11_2015_NATIONAL TOTAL_PAH</v>
      </c>
      <c r="B31370" s="113" t="s">
        <v>221</v>
      </c>
      <c r="C31370" s="113">
        <v>2015</v>
      </c>
      <c r="D31370" s="113" t="s">
        <v>122</v>
      </c>
      <c r="E31370" s="113" t="s">
        <v>129</v>
      </c>
      <c r="F31370" s="113" t="s">
        <v>200</v>
      </c>
      <c r="G31370" s="113">
        <v>0.29758079703520002</v>
      </c>
    </row>
    <row r="31371" spans="1:7" x14ac:dyDescent="0.25">
      <c r="A31371" s="108" t="str">
        <f t="shared" si="491"/>
        <v>EU11_2015_NATIONAL TOTAL_HCB</v>
      </c>
      <c r="B31371" s="113" t="s">
        <v>221</v>
      </c>
      <c r="C31371" s="113">
        <v>2015</v>
      </c>
      <c r="D31371" s="113" t="s">
        <v>122</v>
      </c>
      <c r="E31371" s="113" t="s">
        <v>130</v>
      </c>
      <c r="F31371" s="113" t="s">
        <v>200</v>
      </c>
      <c r="G31371" s="113">
        <v>1.5503808199205001E-4</v>
      </c>
    </row>
    <row r="31372" spans="1:7" x14ac:dyDescent="0.25">
      <c r="A31372" s="108" t="str">
        <f t="shared" si="491"/>
        <v>EU11_2015_NATIONAL TOTAL_PCB</v>
      </c>
      <c r="B31372" s="113" t="s">
        <v>221</v>
      </c>
      <c r="C31372" s="113">
        <v>2015</v>
      </c>
      <c r="D31372" s="113" t="s">
        <v>122</v>
      </c>
      <c r="E31372" s="113" t="s">
        <v>259</v>
      </c>
      <c r="F31372" s="113" t="s">
        <v>200</v>
      </c>
      <c r="G31372" s="113">
        <v>1.16595172830552E-3</v>
      </c>
    </row>
    <row r="31373" spans="1:7" x14ac:dyDescent="0.25">
      <c r="A31373" s="108" t="str">
        <f t="shared" si="491"/>
        <v>EU11_2015_1A3(FU)_NOx</v>
      </c>
      <c r="B31373" s="113" t="s">
        <v>221</v>
      </c>
      <c r="C31373" s="113">
        <v>2015</v>
      </c>
      <c r="D31373" s="113" t="s">
        <v>134</v>
      </c>
      <c r="E31373" s="113" t="s">
        <v>199</v>
      </c>
      <c r="F31373" s="113" t="s">
        <v>200</v>
      </c>
      <c r="G31373" s="113">
        <v>210.20504</v>
      </c>
    </row>
    <row r="31374" spans="1:7" x14ac:dyDescent="0.25">
      <c r="A31374" s="108" t="str">
        <f t="shared" si="491"/>
        <v>EU11_2015_1A3(FS)_NOx</v>
      </c>
      <c r="B31374" s="113" t="s">
        <v>221</v>
      </c>
      <c r="C31374" s="113">
        <v>2015</v>
      </c>
      <c r="D31374" s="113" t="s">
        <v>132</v>
      </c>
      <c r="E31374" s="113" t="s">
        <v>199</v>
      </c>
      <c r="F31374" s="113" t="s">
        <v>200</v>
      </c>
      <c r="G31374" s="113">
        <v>2172.6388000000002</v>
      </c>
    </row>
    <row r="31375" spans="1:7" x14ac:dyDescent="0.25">
      <c r="A31375" s="108" t="str">
        <f t="shared" si="491"/>
        <v>EU11_2015_1A3(FU)_NMVOC</v>
      </c>
      <c r="B31375" s="113" t="s">
        <v>221</v>
      </c>
      <c r="C31375" s="113">
        <v>2015</v>
      </c>
      <c r="D31375" s="113" t="s">
        <v>134</v>
      </c>
      <c r="E31375" s="113" t="s">
        <v>123</v>
      </c>
      <c r="F31375" s="113" t="s">
        <v>200</v>
      </c>
      <c r="G31375" s="113">
        <v>37.923209999999997</v>
      </c>
    </row>
    <row r="31376" spans="1:7" x14ac:dyDescent="0.25">
      <c r="A31376" s="108" t="str">
        <f t="shared" si="491"/>
        <v>EU11_2015_1A3(FS)_NMVOC</v>
      </c>
      <c r="B31376" s="113" t="s">
        <v>221</v>
      </c>
      <c r="C31376" s="113">
        <v>2015</v>
      </c>
      <c r="D31376" s="113" t="s">
        <v>132</v>
      </c>
      <c r="E31376" s="113" t="s">
        <v>123</v>
      </c>
      <c r="F31376" s="113" t="s">
        <v>200</v>
      </c>
      <c r="G31376" s="113">
        <v>450.05759999999998</v>
      </c>
    </row>
    <row r="31377" spans="1:7" x14ac:dyDescent="0.25">
      <c r="A31377" s="108" t="str">
        <f t="shared" si="491"/>
        <v>EU11_2015_1A3(FU)_SOx</v>
      </c>
      <c r="B31377" s="113" t="s">
        <v>221</v>
      </c>
      <c r="C31377" s="113">
        <v>2015</v>
      </c>
      <c r="D31377" s="113" t="s">
        <v>134</v>
      </c>
      <c r="E31377" s="113" t="s">
        <v>201</v>
      </c>
      <c r="F31377" s="113" t="s">
        <v>200</v>
      </c>
      <c r="G31377" s="113">
        <v>0.33759630000000002</v>
      </c>
    </row>
    <row r="31378" spans="1:7" x14ac:dyDescent="0.25">
      <c r="A31378" s="108" t="str">
        <f t="shared" si="491"/>
        <v>EU11_2015_1A3(FS)_SOx</v>
      </c>
      <c r="B31378" s="113" t="s">
        <v>221</v>
      </c>
      <c r="C31378" s="113">
        <v>2015</v>
      </c>
      <c r="D31378" s="113" t="s">
        <v>132</v>
      </c>
      <c r="E31378" s="113" t="s">
        <v>201</v>
      </c>
      <c r="F31378" s="113" t="s">
        <v>200</v>
      </c>
      <c r="G31378" s="113">
        <v>2.9993427000000001</v>
      </c>
    </row>
    <row r="31379" spans="1:7" x14ac:dyDescent="0.25">
      <c r="A31379" s="108" t="str">
        <f t="shared" si="491"/>
        <v>EU11_2015_1A3(FU)_NH3</v>
      </c>
      <c r="B31379" s="113" t="s">
        <v>221</v>
      </c>
      <c r="C31379" s="113">
        <v>2015</v>
      </c>
      <c r="D31379" s="113" t="s">
        <v>134</v>
      </c>
      <c r="E31379" s="113" t="s">
        <v>124</v>
      </c>
      <c r="F31379" s="113" t="s">
        <v>200</v>
      </c>
      <c r="G31379" s="113">
        <v>5.1707652</v>
      </c>
    </row>
    <row r="31380" spans="1:7" x14ac:dyDescent="0.25">
      <c r="A31380" s="108" t="str">
        <f t="shared" si="491"/>
        <v>EU11_2015_1A3(FS)_NH3</v>
      </c>
      <c r="B31380" s="113" t="s">
        <v>221</v>
      </c>
      <c r="C31380" s="113">
        <v>2015</v>
      </c>
      <c r="D31380" s="113" t="s">
        <v>132</v>
      </c>
      <c r="E31380" s="113" t="s">
        <v>124</v>
      </c>
      <c r="F31380" s="113" t="s">
        <v>200</v>
      </c>
      <c r="G31380" s="113">
        <v>35.435116999999998</v>
      </c>
    </row>
    <row r="31381" spans="1:7" x14ac:dyDescent="0.25">
      <c r="A31381" s="108" t="str">
        <f t="shared" si="491"/>
        <v>EU11_2015_1A3(FU)_PM2.5</v>
      </c>
      <c r="B31381" s="113" t="s">
        <v>221</v>
      </c>
      <c r="C31381" s="113">
        <v>2015</v>
      </c>
      <c r="D31381" s="113" t="s">
        <v>134</v>
      </c>
      <c r="E31381" s="113" t="s">
        <v>203</v>
      </c>
      <c r="F31381" s="113" t="s">
        <v>200</v>
      </c>
      <c r="G31381" s="113">
        <v>7.6017190000000001</v>
      </c>
    </row>
    <row r="31382" spans="1:7" x14ac:dyDescent="0.25">
      <c r="A31382" s="108" t="str">
        <f t="shared" si="491"/>
        <v>EU11_2015_1A3(FS)_PM2.5</v>
      </c>
      <c r="B31382" s="113" t="s">
        <v>221</v>
      </c>
      <c r="C31382" s="113">
        <v>2015</v>
      </c>
      <c r="D31382" s="113" t="s">
        <v>132</v>
      </c>
      <c r="E31382" s="113" t="s">
        <v>203</v>
      </c>
      <c r="F31382" s="113" t="s">
        <v>200</v>
      </c>
      <c r="G31382" s="113">
        <v>99.988119999999995</v>
      </c>
    </row>
    <row r="31383" spans="1:7" x14ac:dyDescent="0.25">
      <c r="A31383" s="108" t="str">
        <f t="shared" si="491"/>
        <v>EU11_2015_3D_NOx</v>
      </c>
      <c r="B31383" s="113" t="s">
        <v>221</v>
      </c>
      <c r="C31383" s="113">
        <v>2015</v>
      </c>
      <c r="D31383" s="113" t="s">
        <v>206</v>
      </c>
      <c r="E31383" s="113" t="s">
        <v>199</v>
      </c>
      <c r="F31383" s="113" t="s">
        <v>200</v>
      </c>
      <c r="G31383" s="113">
        <v>519.02261299999998</v>
      </c>
    </row>
    <row r="31384" spans="1:7" x14ac:dyDescent="0.25">
      <c r="A31384" s="108" t="str">
        <f t="shared" si="491"/>
        <v>EU11_2016_NATIONAL TOTAL_NOx</v>
      </c>
      <c r="B31384" s="113" t="s">
        <v>221</v>
      </c>
      <c r="C31384" s="113">
        <v>2016</v>
      </c>
      <c r="D31384" s="113" t="s">
        <v>122</v>
      </c>
      <c r="E31384" s="113" t="s">
        <v>199</v>
      </c>
      <c r="F31384" s="113" t="s">
        <v>200</v>
      </c>
      <c r="G31384" s="113">
        <v>4930.6161662100003</v>
      </c>
    </row>
    <row r="31385" spans="1:7" x14ac:dyDescent="0.25">
      <c r="A31385" s="108" t="str">
        <f t="shared" si="491"/>
        <v>EU11_2016_NATIONAL TOTAL_NMVOC</v>
      </c>
      <c r="B31385" s="113" t="s">
        <v>221</v>
      </c>
      <c r="C31385" s="113">
        <v>2016</v>
      </c>
      <c r="D31385" s="113" t="s">
        <v>122</v>
      </c>
      <c r="E31385" s="113" t="s">
        <v>123</v>
      </c>
      <c r="F31385" s="113" t="s">
        <v>200</v>
      </c>
      <c r="G31385" s="113">
        <v>4696.0391943200002</v>
      </c>
    </row>
    <row r="31386" spans="1:7" x14ac:dyDescent="0.25">
      <c r="A31386" s="108" t="str">
        <f t="shared" si="491"/>
        <v>EU11_2016_NATIONAL TOTAL_SOx</v>
      </c>
      <c r="B31386" s="113" t="s">
        <v>221</v>
      </c>
      <c r="C31386" s="113">
        <v>2016</v>
      </c>
      <c r="D31386" s="113" t="s">
        <v>122</v>
      </c>
      <c r="E31386" s="113" t="s">
        <v>201</v>
      </c>
      <c r="F31386" s="113" t="s">
        <v>200</v>
      </c>
      <c r="G31386" s="113">
        <v>999.00846256700004</v>
      </c>
    </row>
    <row r="31387" spans="1:7" x14ac:dyDescent="0.25">
      <c r="A31387" s="108" t="str">
        <f t="shared" si="491"/>
        <v>EU11_2016_NATIONAL TOTAL_NH3</v>
      </c>
      <c r="B31387" s="113" t="s">
        <v>221</v>
      </c>
      <c r="C31387" s="113">
        <v>2016</v>
      </c>
      <c r="D31387" s="113" t="s">
        <v>122</v>
      </c>
      <c r="E31387" s="113" t="s">
        <v>124</v>
      </c>
      <c r="F31387" s="113" t="s">
        <v>200</v>
      </c>
      <c r="G31387" s="113">
        <v>2668.57882966224</v>
      </c>
    </row>
    <row r="31388" spans="1:7" x14ac:dyDescent="0.25">
      <c r="A31388" s="108" t="str">
        <f t="shared" si="491"/>
        <v>EU11_2016_NATIONAL TOTAL_PM2.5</v>
      </c>
      <c r="B31388" s="113" t="s">
        <v>221</v>
      </c>
      <c r="C31388" s="113">
        <v>2016</v>
      </c>
      <c r="D31388" s="113" t="s">
        <v>122</v>
      </c>
      <c r="E31388" s="113" t="s">
        <v>203</v>
      </c>
      <c r="F31388" s="113" t="s">
        <v>200</v>
      </c>
      <c r="G31388" s="113">
        <v>780.25374889989996</v>
      </c>
    </row>
    <row r="31389" spans="1:7" x14ac:dyDescent="0.25">
      <c r="A31389" s="108" t="str">
        <f t="shared" si="491"/>
        <v>EU11_2016_NATIONAL TOTAL_Pb</v>
      </c>
      <c r="B31389" s="113" t="s">
        <v>221</v>
      </c>
      <c r="C31389" s="113">
        <v>2016</v>
      </c>
      <c r="D31389" s="113" t="s">
        <v>122</v>
      </c>
      <c r="E31389" s="113" t="s">
        <v>125</v>
      </c>
      <c r="F31389" s="113" t="s">
        <v>200</v>
      </c>
      <c r="G31389" s="113">
        <v>0.66483294365477597</v>
      </c>
    </row>
    <row r="31390" spans="1:7" x14ac:dyDescent="0.25">
      <c r="A31390" s="108" t="str">
        <f t="shared" si="491"/>
        <v>EU11_2016_NATIONAL TOTAL_Cd</v>
      </c>
      <c r="B31390" s="113" t="s">
        <v>221</v>
      </c>
      <c r="C31390" s="113">
        <v>2016</v>
      </c>
      <c r="D31390" s="113" t="s">
        <v>122</v>
      </c>
      <c r="E31390" s="113" t="s">
        <v>126</v>
      </c>
      <c r="F31390" s="113" t="s">
        <v>200</v>
      </c>
      <c r="G31390" s="113">
        <v>3.7182056102913599E-2</v>
      </c>
    </row>
    <row r="31391" spans="1:7" x14ac:dyDescent="0.25">
      <c r="A31391" s="108" t="str">
        <f t="shared" si="491"/>
        <v>EU11_2016_NATIONAL TOTAL_Hg</v>
      </c>
      <c r="B31391" s="113" t="s">
        <v>221</v>
      </c>
      <c r="C31391" s="113">
        <v>2016</v>
      </c>
      <c r="D31391" s="113" t="s">
        <v>122</v>
      </c>
      <c r="E31391" s="113" t="s">
        <v>127</v>
      </c>
      <c r="F31391" s="113" t="s">
        <v>200</v>
      </c>
      <c r="G31391" s="113">
        <v>2.8273485110499999E-2</v>
      </c>
    </row>
    <row r="31392" spans="1:7" x14ac:dyDescent="0.25">
      <c r="A31392" s="108" t="str">
        <f t="shared" si="491"/>
        <v>EU11_2016_NATIONAL TOTAL_DIOX</v>
      </c>
      <c r="B31392" s="113" t="s">
        <v>221</v>
      </c>
      <c r="C31392" s="113">
        <v>2016</v>
      </c>
      <c r="D31392" s="113" t="s">
        <v>122</v>
      </c>
      <c r="E31392" s="113" t="s">
        <v>128</v>
      </c>
      <c r="F31392" s="113" t="s">
        <v>200</v>
      </c>
      <c r="G31392" s="150">
        <v>1.2620010610729999E-6</v>
      </c>
    </row>
    <row r="31393" spans="1:7" x14ac:dyDescent="0.25">
      <c r="A31393" s="108" t="str">
        <f t="shared" si="491"/>
        <v>EU11_2016_NATIONAL TOTAL_PAH</v>
      </c>
      <c r="B31393" s="113" t="s">
        <v>221</v>
      </c>
      <c r="C31393" s="113">
        <v>2016</v>
      </c>
      <c r="D31393" s="113" t="s">
        <v>122</v>
      </c>
      <c r="E31393" s="113" t="s">
        <v>129</v>
      </c>
      <c r="F31393" s="113" t="s">
        <v>200</v>
      </c>
      <c r="G31393" s="113">
        <v>0.29627722958057301</v>
      </c>
    </row>
    <row r="31394" spans="1:7" x14ac:dyDescent="0.25">
      <c r="A31394" s="108" t="str">
        <f t="shared" si="491"/>
        <v>EU11_2016_NATIONAL TOTAL_HCB</v>
      </c>
      <c r="B31394" s="113" t="s">
        <v>221</v>
      </c>
      <c r="C31394" s="113">
        <v>2016</v>
      </c>
      <c r="D31394" s="113" t="s">
        <v>122</v>
      </c>
      <c r="E31394" s="113" t="s">
        <v>130</v>
      </c>
      <c r="F31394" s="113" t="s">
        <v>200</v>
      </c>
      <c r="G31394" s="113">
        <v>1.7655545814615001E-4</v>
      </c>
    </row>
    <row r="31395" spans="1:7" x14ac:dyDescent="0.25">
      <c r="A31395" s="108" t="str">
        <f t="shared" si="491"/>
        <v>EU11_2016_NATIONAL TOTAL_PCB</v>
      </c>
      <c r="B31395" s="113" t="s">
        <v>221</v>
      </c>
      <c r="C31395" s="113">
        <v>2016</v>
      </c>
      <c r="D31395" s="113" t="s">
        <v>122</v>
      </c>
      <c r="E31395" s="113" t="s">
        <v>259</v>
      </c>
      <c r="F31395" s="113" t="s">
        <v>200</v>
      </c>
      <c r="G31395" s="113">
        <v>1.1560984698581499E-3</v>
      </c>
    </row>
    <row r="31396" spans="1:7" x14ac:dyDescent="0.25">
      <c r="A31396" s="108" t="str">
        <f t="shared" si="491"/>
        <v>EU11_2016_1A3(FU)_NOx</v>
      </c>
      <c r="B31396" s="113" t="s">
        <v>221</v>
      </c>
      <c r="C31396" s="113">
        <v>2016</v>
      </c>
      <c r="D31396" s="113" t="s">
        <v>134</v>
      </c>
      <c r="E31396" s="113" t="s">
        <v>199</v>
      </c>
      <c r="F31396" s="113" t="s">
        <v>200</v>
      </c>
      <c r="G31396" s="113">
        <v>205.05071000000001</v>
      </c>
    </row>
    <row r="31397" spans="1:7" x14ac:dyDescent="0.25">
      <c r="A31397" s="108" t="str">
        <f t="shared" si="491"/>
        <v>EU11_2016_1A3(FS)_NOx</v>
      </c>
      <c r="B31397" s="113" t="s">
        <v>221</v>
      </c>
      <c r="C31397" s="113">
        <v>2016</v>
      </c>
      <c r="D31397" s="113" t="s">
        <v>132</v>
      </c>
      <c r="E31397" s="113" t="s">
        <v>199</v>
      </c>
      <c r="F31397" s="113" t="s">
        <v>200</v>
      </c>
      <c r="G31397" s="113">
        <v>2078.6691999999998</v>
      </c>
    </row>
    <row r="31398" spans="1:7" x14ac:dyDescent="0.25">
      <c r="A31398" s="108" t="str">
        <f t="shared" si="491"/>
        <v>EU11_2016_1A3(FU)_NMVOC</v>
      </c>
      <c r="B31398" s="113" t="s">
        <v>221</v>
      </c>
      <c r="C31398" s="113">
        <v>2016</v>
      </c>
      <c r="D31398" s="113" t="s">
        <v>134</v>
      </c>
      <c r="E31398" s="113" t="s">
        <v>123</v>
      </c>
      <c r="F31398" s="113" t="s">
        <v>200</v>
      </c>
      <c r="G31398" s="113">
        <v>37.052612000000003</v>
      </c>
    </row>
    <row r="31399" spans="1:7" x14ac:dyDescent="0.25">
      <c r="A31399" s="108" t="str">
        <f t="shared" si="491"/>
        <v>EU11_2016_1A3(FS)_NMVOC</v>
      </c>
      <c r="B31399" s="113" t="s">
        <v>221</v>
      </c>
      <c r="C31399" s="113">
        <v>2016</v>
      </c>
      <c r="D31399" s="113" t="s">
        <v>132</v>
      </c>
      <c r="E31399" s="113" t="s">
        <v>123</v>
      </c>
      <c r="F31399" s="113" t="s">
        <v>200</v>
      </c>
      <c r="G31399" s="113">
        <v>415.1626</v>
      </c>
    </row>
    <row r="31400" spans="1:7" x14ac:dyDescent="0.25">
      <c r="A31400" s="108" t="str">
        <f t="shared" si="491"/>
        <v>EU11_2016_1A3(FU)_SOx</v>
      </c>
      <c r="B31400" s="113" t="s">
        <v>221</v>
      </c>
      <c r="C31400" s="113">
        <v>2016</v>
      </c>
      <c r="D31400" s="113" t="s">
        <v>134</v>
      </c>
      <c r="E31400" s="113" t="s">
        <v>201</v>
      </c>
      <c r="F31400" s="113" t="s">
        <v>200</v>
      </c>
      <c r="G31400" s="113">
        <v>0.30748934999999999</v>
      </c>
    </row>
    <row r="31401" spans="1:7" x14ac:dyDescent="0.25">
      <c r="A31401" s="108" t="str">
        <f t="shared" si="491"/>
        <v>EU11_2016_1A3(FS)_SOx</v>
      </c>
      <c r="B31401" s="113" t="s">
        <v>221</v>
      </c>
      <c r="C31401" s="113">
        <v>2016</v>
      </c>
      <c r="D31401" s="113" t="s">
        <v>132</v>
      </c>
      <c r="E31401" s="113" t="s">
        <v>201</v>
      </c>
      <c r="F31401" s="113" t="s">
        <v>200</v>
      </c>
      <c r="G31401" s="113">
        <v>3.0439565000000002</v>
      </c>
    </row>
    <row r="31402" spans="1:7" x14ac:dyDescent="0.25">
      <c r="A31402" s="108" t="str">
        <f t="shared" si="491"/>
        <v>EU11_2016_1A3(FU)_NH3</v>
      </c>
      <c r="B31402" s="113" t="s">
        <v>221</v>
      </c>
      <c r="C31402" s="113">
        <v>2016</v>
      </c>
      <c r="D31402" s="113" t="s">
        <v>134</v>
      </c>
      <c r="E31402" s="113" t="s">
        <v>124</v>
      </c>
      <c r="F31402" s="113" t="s">
        <v>200</v>
      </c>
      <c r="G31402" s="113">
        <v>5.24332201</v>
      </c>
    </row>
    <row r="31403" spans="1:7" x14ac:dyDescent="0.25">
      <c r="A31403" s="108" t="str">
        <f t="shared" si="491"/>
        <v>EU11_2016_1A3(FS)_NH3</v>
      </c>
      <c r="B31403" s="113" t="s">
        <v>221</v>
      </c>
      <c r="C31403" s="113">
        <v>2016</v>
      </c>
      <c r="D31403" s="113" t="s">
        <v>132</v>
      </c>
      <c r="E31403" s="113" t="s">
        <v>124</v>
      </c>
      <c r="F31403" s="113" t="s">
        <v>200</v>
      </c>
      <c r="G31403" s="113">
        <v>34.098590999999999</v>
      </c>
    </row>
    <row r="31404" spans="1:7" x14ac:dyDescent="0.25">
      <c r="A31404" s="108" t="str">
        <f t="shared" si="491"/>
        <v>EU11_2016_1A3(FU)_PM2.5</v>
      </c>
      <c r="B31404" s="113" t="s">
        <v>221</v>
      </c>
      <c r="C31404" s="113">
        <v>2016</v>
      </c>
      <c r="D31404" s="113" t="s">
        <v>134</v>
      </c>
      <c r="E31404" s="113" t="s">
        <v>203</v>
      </c>
      <c r="F31404" s="113" t="s">
        <v>200</v>
      </c>
      <c r="G31404" s="113">
        <v>7.2028319999999999</v>
      </c>
    </row>
    <row r="31405" spans="1:7" x14ac:dyDescent="0.25">
      <c r="A31405" s="108" t="str">
        <f t="shared" si="491"/>
        <v>EU11_2016_1A3(FS)_PM2.5</v>
      </c>
      <c r="B31405" s="113" t="s">
        <v>221</v>
      </c>
      <c r="C31405" s="113">
        <v>2016</v>
      </c>
      <c r="D31405" s="113" t="s">
        <v>132</v>
      </c>
      <c r="E31405" s="113" t="s">
        <v>203</v>
      </c>
      <c r="F31405" s="113" t="s">
        <v>200</v>
      </c>
      <c r="G31405" s="113">
        <v>94.43186</v>
      </c>
    </row>
    <row r="31406" spans="1:7" x14ac:dyDescent="0.25">
      <c r="A31406" s="108" t="str">
        <f t="shared" si="491"/>
        <v>EU11_2016_3D_NOx</v>
      </c>
      <c r="B31406" s="113" t="s">
        <v>221</v>
      </c>
      <c r="C31406" s="113">
        <v>2016</v>
      </c>
      <c r="D31406" s="113" t="s">
        <v>206</v>
      </c>
      <c r="E31406" s="113" t="s">
        <v>199</v>
      </c>
      <c r="F31406" s="113" t="s">
        <v>200</v>
      </c>
      <c r="G31406" s="113">
        <v>523.09233800000004</v>
      </c>
    </row>
    <row r="31407" spans="1:7" x14ac:dyDescent="0.25">
      <c r="A31407" s="108" t="str">
        <f t="shared" si="491"/>
        <v>EU11_2017_NATIONAL TOTAL_NOx</v>
      </c>
      <c r="B31407" s="113" t="s">
        <v>221</v>
      </c>
      <c r="C31407" s="113">
        <v>2017</v>
      </c>
      <c r="D31407" s="113" t="s">
        <v>122</v>
      </c>
      <c r="E31407" s="113" t="s">
        <v>199</v>
      </c>
      <c r="F31407" s="113" t="s">
        <v>200</v>
      </c>
      <c r="G31407" s="113">
        <v>4763.1247391500001</v>
      </c>
    </row>
    <row r="31408" spans="1:7" x14ac:dyDescent="0.25">
      <c r="A31408" s="108" t="str">
        <f t="shared" si="491"/>
        <v>EU11_2017_NATIONAL TOTAL_NMVOC</v>
      </c>
      <c r="B31408" s="113" t="s">
        <v>221</v>
      </c>
      <c r="C31408" s="113">
        <v>2017</v>
      </c>
      <c r="D31408" s="113" t="s">
        <v>122</v>
      </c>
      <c r="E31408" s="113" t="s">
        <v>123</v>
      </c>
      <c r="F31408" s="113" t="s">
        <v>200</v>
      </c>
      <c r="G31408" s="113">
        <v>4743.8897760600003</v>
      </c>
    </row>
    <row r="31409" spans="1:7" x14ac:dyDescent="0.25">
      <c r="A31409" s="108" t="str">
        <f t="shared" si="491"/>
        <v>EU11_2017_NATIONAL TOTAL_SOx</v>
      </c>
      <c r="B31409" s="113" t="s">
        <v>221</v>
      </c>
      <c r="C31409" s="113">
        <v>2017</v>
      </c>
      <c r="D31409" s="113" t="s">
        <v>122</v>
      </c>
      <c r="E31409" s="113" t="s">
        <v>201</v>
      </c>
      <c r="F31409" s="113" t="s">
        <v>200</v>
      </c>
      <c r="G31409" s="113">
        <v>991.29846351900005</v>
      </c>
    </row>
    <row r="31410" spans="1:7" x14ac:dyDescent="0.25">
      <c r="A31410" s="108" t="str">
        <f t="shared" si="491"/>
        <v>EU11_2017_NATIONAL TOTAL_NH3</v>
      </c>
      <c r="B31410" s="113" t="s">
        <v>221</v>
      </c>
      <c r="C31410" s="113">
        <v>2017</v>
      </c>
      <c r="D31410" s="113" t="s">
        <v>122</v>
      </c>
      <c r="E31410" s="113" t="s">
        <v>124</v>
      </c>
      <c r="F31410" s="113" t="s">
        <v>200</v>
      </c>
      <c r="G31410" s="113">
        <v>2650.6274273999602</v>
      </c>
    </row>
    <row r="31411" spans="1:7" x14ac:dyDescent="0.25">
      <c r="A31411" s="108" t="str">
        <f t="shared" si="491"/>
        <v>EU11_2017_NATIONAL TOTAL_PM2.5</v>
      </c>
      <c r="B31411" s="113" t="s">
        <v>221</v>
      </c>
      <c r="C31411" s="113">
        <v>2017</v>
      </c>
      <c r="D31411" s="113" t="s">
        <v>122</v>
      </c>
      <c r="E31411" s="113" t="s">
        <v>203</v>
      </c>
      <c r="F31411" s="113" t="s">
        <v>200</v>
      </c>
      <c r="G31411" s="113">
        <v>770.87997578199997</v>
      </c>
    </row>
    <row r="31412" spans="1:7" x14ac:dyDescent="0.25">
      <c r="A31412" s="108" t="str">
        <f t="shared" si="491"/>
        <v>EU11_2017_NATIONAL TOTAL_Pb</v>
      </c>
      <c r="B31412" s="113" t="s">
        <v>221</v>
      </c>
      <c r="C31412" s="113">
        <v>2017</v>
      </c>
      <c r="D31412" s="113" t="s">
        <v>122</v>
      </c>
      <c r="E31412" s="113" t="s">
        <v>125</v>
      </c>
      <c r="F31412" s="113" t="s">
        <v>200</v>
      </c>
      <c r="G31412" s="113">
        <v>0.67092190083959702</v>
      </c>
    </row>
    <row r="31413" spans="1:7" x14ac:dyDescent="0.25">
      <c r="A31413" s="108" t="str">
        <f t="shared" si="491"/>
        <v>EU11_2017_NATIONAL TOTAL_Cd</v>
      </c>
      <c r="B31413" s="113" t="s">
        <v>221</v>
      </c>
      <c r="C31413" s="113">
        <v>2017</v>
      </c>
      <c r="D31413" s="113" t="s">
        <v>122</v>
      </c>
      <c r="E31413" s="113" t="s">
        <v>126</v>
      </c>
      <c r="F31413" s="113" t="s">
        <v>200</v>
      </c>
      <c r="G31413" s="113">
        <v>3.5766486366024898E-2</v>
      </c>
    </row>
    <row r="31414" spans="1:7" x14ac:dyDescent="0.25">
      <c r="A31414" s="108" t="str">
        <f t="shared" si="491"/>
        <v>EU11_2017_NATIONAL TOTAL_Hg</v>
      </c>
      <c r="B31414" s="113" t="s">
        <v>221</v>
      </c>
      <c r="C31414" s="113">
        <v>2017</v>
      </c>
      <c r="D31414" s="113" t="s">
        <v>122</v>
      </c>
      <c r="E31414" s="113" t="s">
        <v>127</v>
      </c>
      <c r="F31414" s="113" t="s">
        <v>200</v>
      </c>
      <c r="G31414" s="113">
        <v>2.81493861214E-2</v>
      </c>
    </row>
    <row r="31415" spans="1:7" x14ac:dyDescent="0.25">
      <c r="A31415" s="108" t="str">
        <f t="shared" si="491"/>
        <v>EU11_2017_NATIONAL TOTAL_DIOX</v>
      </c>
      <c r="B31415" s="113" t="s">
        <v>221</v>
      </c>
      <c r="C31415" s="113">
        <v>2017</v>
      </c>
      <c r="D31415" s="113" t="s">
        <v>122</v>
      </c>
      <c r="E31415" s="113" t="s">
        <v>128</v>
      </c>
      <c r="F31415" s="113" t="s">
        <v>200</v>
      </c>
      <c r="G31415" s="150">
        <v>1.2689897009609999E-6</v>
      </c>
    </row>
    <row r="31416" spans="1:7" x14ac:dyDescent="0.25">
      <c r="A31416" s="108" t="str">
        <f t="shared" si="491"/>
        <v>EU11_2017_NATIONAL TOTAL_PAH</v>
      </c>
      <c r="B31416" s="113" t="s">
        <v>221</v>
      </c>
      <c r="C31416" s="113">
        <v>2017</v>
      </c>
      <c r="D31416" s="113" t="s">
        <v>122</v>
      </c>
      <c r="E31416" s="113" t="s">
        <v>129</v>
      </c>
      <c r="F31416" s="113" t="s">
        <v>200</v>
      </c>
      <c r="G31416" s="113">
        <v>0.28933909000902402</v>
      </c>
    </row>
    <row r="31417" spans="1:7" x14ac:dyDescent="0.25">
      <c r="A31417" s="108" t="str">
        <f t="shared" si="491"/>
        <v>EU11_2017_NATIONAL TOTAL_HCB</v>
      </c>
      <c r="B31417" s="113" t="s">
        <v>221</v>
      </c>
      <c r="C31417" s="113">
        <v>2017</v>
      </c>
      <c r="D31417" s="113" t="s">
        <v>122</v>
      </c>
      <c r="E31417" s="113" t="s">
        <v>130</v>
      </c>
      <c r="F31417" s="113" t="s">
        <v>200</v>
      </c>
      <c r="G31417" s="113">
        <v>2.1712994375848999E-4</v>
      </c>
    </row>
    <row r="31418" spans="1:7" x14ac:dyDescent="0.25">
      <c r="A31418" s="108" t="str">
        <f t="shared" si="491"/>
        <v>EU11_2017_NATIONAL TOTAL_PCB</v>
      </c>
      <c r="B31418" s="113" t="s">
        <v>221</v>
      </c>
      <c r="C31418" s="113">
        <v>2017</v>
      </c>
      <c r="D31418" s="113" t="s">
        <v>122</v>
      </c>
      <c r="E31418" s="113" t="s">
        <v>259</v>
      </c>
      <c r="F31418" s="113" t="s">
        <v>200</v>
      </c>
      <c r="G31418" s="113">
        <v>1.14282667526043E-3</v>
      </c>
    </row>
    <row r="31419" spans="1:7" x14ac:dyDescent="0.25">
      <c r="A31419" s="108" t="str">
        <f t="shared" si="491"/>
        <v>EU11_2017_1A3(FU)_NOx</v>
      </c>
      <c r="B31419" s="113" t="s">
        <v>221</v>
      </c>
      <c r="C31419" s="113">
        <v>2017</v>
      </c>
      <c r="D31419" s="113" t="s">
        <v>134</v>
      </c>
      <c r="E31419" s="113" t="s">
        <v>199</v>
      </c>
      <c r="F31419" s="113" t="s">
        <v>200</v>
      </c>
      <c r="G31419" s="113">
        <v>197.10312999999999</v>
      </c>
    </row>
    <row r="31420" spans="1:7" x14ac:dyDescent="0.25">
      <c r="A31420" s="108" t="str">
        <f t="shared" si="491"/>
        <v>EU11_2017_1A3(FS)_NOx</v>
      </c>
      <c r="B31420" s="113" t="s">
        <v>221</v>
      </c>
      <c r="C31420" s="113">
        <v>2017</v>
      </c>
      <c r="D31420" s="113" t="s">
        <v>132</v>
      </c>
      <c r="E31420" s="113" t="s">
        <v>199</v>
      </c>
      <c r="F31420" s="113" t="s">
        <v>200</v>
      </c>
      <c r="G31420" s="113">
        <v>1961.4511</v>
      </c>
    </row>
    <row r="31421" spans="1:7" x14ac:dyDescent="0.25">
      <c r="A31421" s="108" t="str">
        <f t="shared" si="491"/>
        <v>EU11_2017_1A3(FU)_NMVOC</v>
      </c>
      <c r="B31421" s="113" t="s">
        <v>221</v>
      </c>
      <c r="C31421" s="113">
        <v>2017</v>
      </c>
      <c r="D31421" s="113" t="s">
        <v>134</v>
      </c>
      <c r="E31421" s="113" t="s">
        <v>123</v>
      </c>
      <c r="F31421" s="113" t="s">
        <v>200</v>
      </c>
      <c r="G31421" s="113">
        <v>35.920268</v>
      </c>
    </row>
    <row r="31422" spans="1:7" x14ac:dyDescent="0.25">
      <c r="A31422" s="108" t="str">
        <f t="shared" si="491"/>
        <v>EU11_2017_1A3(FS)_NMVOC</v>
      </c>
      <c r="B31422" s="113" t="s">
        <v>221</v>
      </c>
      <c r="C31422" s="113">
        <v>2017</v>
      </c>
      <c r="D31422" s="113" t="s">
        <v>132</v>
      </c>
      <c r="E31422" s="113" t="s">
        <v>123</v>
      </c>
      <c r="F31422" s="113" t="s">
        <v>200</v>
      </c>
      <c r="G31422" s="113">
        <v>393.82170000000002</v>
      </c>
    </row>
    <row r="31423" spans="1:7" x14ac:dyDescent="0.25">
      <c r="A31423" s="108" t="str">
        <f t="shared" si="491"/>
        <v>EU11_2017_1A3(FU)_SOx</v>
      </c>
      <c r="B31423" s="113" t="s">
        <v>221</v>
      </c>
      <c r="C31423" s="113">
        <v>2017</v>
      </c>
      <c r="D31423" s="113" t="s">
        <v>134</v>
      </c>
      <c r="E31423" s="113" t="s">
        <v>201</v>
      </c>
      <c r="F31423" s="113" t="s">
        <v>200</v>
      </c>
      <c r="G31423" s="113">
        <v>0.31913071999999998</v>
      </c>
    </row>
    <row r="31424" spans="1:7" x14ac:dyDescent="0.25">
      <c r="A31424" s="108" t="str">
        <f t="shared" si="491"/>
        <v>EU11_2017_1A3(FS)_SOx</v>
      </c>
      <c r="B31424" s="113" t="s">
        <v>221</v>
      </c>
      <c r="C31424" s="113">
        <v>2017</v>
      </c>
      <c r="D31424" s="113" t="s">
        <v>132</v>
      </c>
      <c r="E31424" s="113" t="s">
        <v>201</v>
      </c>
      <c r="F31424" s="113" t="s">
        <v>200</v>
      </c>
      <c r="G31424" s="113">
        <v>3.0824954</v>
      </c>
    </row>
    <row r="31425" spans="1:7" x14ac:dyDescent="0.25">
      <c r="A31425" s="108" t="str">
        <f t="shared" si="491"/>
        <v>EU11_2017_1A3(FU)_NH3</v>
      </c>
      <c r="B31425" s="113" t="s">
        <v>221</v>
      </c>
      <c r="C31425" s="113">
        <v>2017</v>
      </c>
      <c r="D31425" s="113" t="s">
        <v>134</v>
      </c>
      <c r="E31425" s="113" t="s">
        <v>124</v>
      </c>
      <c r="F31425" s="113" t="s">
        <v>200</v>
      </c>
      <c r="G31425" s="113">
        <v>5.2267176600000003</v>
      </c>
    </row>
    <row r="31426" spans="1:7" x14ac:dyDescent="0.25">
      <c r="A31426" s="108" t="str">
        <f t="shared" si="491"/>
        <v>EU11_2017_1A3(FS)_NH3</v>
      </c>
      <c r="B31426" s="113" t="s">
        <v>221</v>
      </c>
      <c r="C31426" s="113">
        <v>2017</v>
      </c>
      <c r="D31426" s="113" t="s">
        <v>132</v>
      </c>
      <c r="E31426" s="113" t="s">
        <v>124</v>
      </c>
      <c r="F31426" s="113" t="s">
        <v>200</v>
      </c>
      <c r="G31426" s="113">
        <v>33.203335000000003</v>
      </c>
    </row>
    <row r="31427" spans="1:7" x14ac:dyDescent="0.25">
      <c r="A31427" s="108" t="str">
        <f t="shared" si="491"/>
        <v>EU11_2017_1A3(FU)_PM2.5</v>
      </c>
      <c r="B31427" s="113" t="s">
        <v>221</v>
      </c>
      <c r="C31427" s="113">
        <v>2017</v>
      </c>
      <c r="D31427" s="113" t="s">
        <v>134</v>
      </c>
      <c r="E31427" s="113" t="s">
        <v>203</v>
      </c>
      <c r="F31427" s="113" t="s">
        <v>200</v>
      </c>
      <c r="G31427" s="113">
        <v>6.7456300000000002</v>
      </c>
    </row>
    <row r="31428" spans="1:7" x14ac:dyDescent="0.25">
      <c r="A31428" s="108" t="str">
        <f t="shared" si="491"/>
        <v>EU11_2017_1A3(FS)_PM2.5</v>
      </c>
      <c r="B31428" s="113" t="s">
        <v>221</v>
      </c>
      <c r="C31428" s="113">
        <v>2017</v>
      </c>
      <c r="D31428" s="113" t="s">
        <v>132</v>
      </c>
      <c r="E31428" s="113" t="s">
        <v>203</v>
      </c>
      <c r="F31428" s="113" t="s">
        <v>200</v>
      </c>
      <c r="G31428" s="113">
        <v>89.093379999999996</v>
      </c>
    </row>
    <row r="31429" spans="1:7" x14ac:dyDescent="0.25">
      <c r="A31429" s="108" t="str">
        <f t="shared" si="491"/>
        <v>EU11_2017_3D_NOx</v>
      </c>
      <c r="B31429" s="113" t="s">
        <v>221</v>
      </c>
      <c r="C31429" s="113">
        <v>2017</v>
      </c>
      <c r="D31429" s="113" t="s">
        <v>206</v>
      </c>
      <c r="E31429" s="113" t="s">
        <v>199</v>
      </c>
      <c r="F31429" s="113" t="s">
        <v>200</v>
      </c>
      <c r="G31429" s="113">
        <v>521.35329000000002</v>
      </c>
    </row>
    <row r="31430" spans="1:7" x14ac:dyDescent="0.25">
      <c r="A31430" s="108" t="str">
        <f t="shared" si="491"/>
        <v>EU11_2018_NATIONAL TOTAL_NOx</v>
      </c>
      <c r="B31430" s="113" t="s">
        <v>221</v>
      </c>
      <c r="C31430" s="113">
        <v>2018</v>
      </c>
      <c r="D31430" s="113" t="s">
        <v>122</v>
      </c>
      <c r="E31430" s="113" t="s">
        <v>199</v>
      </c>
      <c r="F31430" s="113" t="s">
        <v>200</v>
      </c>
      <c r="G31430" s="113">
        <v>4601.7697410800001</v>
      </c>
    </row>
    <row r="31431" spans="1:7" x14ac:dyDescent="0.25">
      <c r="A31431" s="108" t="str">
        <f t="shared" ref="A31431:A31494" si="492">CONCATENATE(B31431,"_",C31431,"_",D31431,"_",E31431)</f>
        <v>EU11_2018_NATIONAL TOTAL_NMVOC</v>
      </c>
      <c r="B31431" s="113" t="s">
        <v>221</v>
      </c>
      <c r="C31431" s="113">
        <v>2018</v>
      </c>
      <c r="D31431" s="113" t="s">
        <v>122</v>
      </c>
      <c r="E31431" s="113" t="s">
        <v>123</v>
      </c>
      <c r="F31431" s="113" t="s">
        <v>200</v>
      </c>
      <c r="G31431" s="113">
        <v>4629.5987991399998</v>
      </c>
    </row>
    <row r="31432" spans="1:7" x14ac:dyDescent="0.25">
      <c r="A31432" s="108" t="str">
        <f t="shared" si="492"/>
        <v>EU11_2018_NATIONAL TOTAL_SOx</v>
      </c>
      <c r="B31432" s="113" t="s">
        <v>221</v>
      </c>
      <c r="C31432" s="113">
        <v>2018</v>
      </c>
      <c r="D31432" s="113" t="s">
        <v>122</v>
      </c>
      <c r="E31432" s="113" t="s">
        <v>201</v>
      </c>
      <c r="F31432" s="113" t="s">
        <v>200</v>
      </c>
      <c r="G31432" s="113">
        <v>937.03786243000002</v>
      </c>
    </row>
    <row r="31433" spans="1:7" x14ac:dyDescent="0.25">
      <c r="A31433" s="108" t="str">
        <f t="shared" si="492"/>
        <v>EU11_2018_NATIONAL TOTAL_NH3</v>
      </c>
      <c r="B31433" s="113" t="s">
        <v>221</v>
      </c>
      <c r="C31433" s="113">
        <v>2018</v>
      </c>
      <c r="D31433" s="113" t="s">
        <v>122</v>
      </c>
      <c r="E31433" s="113" t="s">
        <v>124</v>
      </c>
      <c r="F31433" s="113" t="s">
        <v>200</v>
      </c>
      <c r="G31433" s="113">
        <v>2603.4291286588</v>
      </c>
    </row>
    <row r="31434" spans="1:7" x14ac:dyDescent="0.25">
      <c r="A31434" s="108" t="str">
        <f t="shared" si="492"/>
        <v>EU11_2018_NATIONAL TOTAL_PM2.5</v>
      </c>
      <c r="B31434" s="113" t="s">
        <v>221</v>
      </c>
      <c r="C31434" s="113">
        <v>2018</v>
      </c>
      <c r="D31434" s="113" t="s">
        <v>122</v>
      </c>
      <c r="E31434" s="113" t="s">
        <v>203</v>
      </c>
      <c r="F31434" s="113" t="s">
        <v>200</v>
      </c>
      <c r="G31434" s="113">
        <v>752.06428953429997</v>
      </c>
    </row>
    <row r="31435" spans="1:7" x14ac:dyDescent="0.25">
      <c r="A31435" s="108" t="str">
        <f t="shared" si="492"/>
        <v>EU11_2018_NATIONAL TOTAL_Pb</v>
      </c>
      <c r="B31435" s="113" t="s">
        <v>221</v>
      </c>
      <c r="C31435" s="113">
        <v>2018</v>
      </c>
      <c r="D31435" s="113" t="s">
        <v>122</v>
      </c>
      <c r="E31435" s="113" t="s">
        <v>125</v>
      </c>
      <c r="F31435" s="113" t="s">
        <v>200</v>
      </c>
      <c r="G31435" s="113">
        <v>0.65752985648733397</v>
      </c>
    </row>
    <row r="31436" spans="1:7" x14ac:dyDescent="0.25">
      <c r="A31436" s="108" t="str">
        <f t="shared" si="492"/>
        <v>EU11_2018_NATIONAL TOTAL_Cd</v>
      </c>
      <c r="B31436" s="113" t="s">
        <v>221</v>
      </c>
      <c r="C31436" s="113">
        <v>2018</v>
      </c>
      <c r="D31436" s="113" t="s">
        <v>122</v>
      </c>
      <c r="E31436" s="113" t="s">
        <v>126</v>
      </c>
      <c r="F31436" s="113" t="s">
        <v>200</v>
      </c>
      <c r="G31436" s="113">
        <v>3.4538759396108003E-2</v>
      </c>
    </row>
    <row r="31437" spans="1:7" x14ac:dyDescent="0.25">
      <c r="A31437" s="108" t="str">
        <f t="shared" si="492"/>
        <v>EU11_2018_NATIONAL TOTAL_Hg</v>
      </c>
      <c r="B31437" s="113" t="s">
        <v>221</v>
      </c>
      <c r="C31437" s="113">
        <v>2018</v>
      </c>
      <c r="D31437" s="113" t="s">
        <v>122</v>
      </c>
      <c r="E31437" s="113" t="s">
        <v>127</v>
      </c>
      <c r="F31437" s="113" t="s">
        <v>200</v>
      </c>
      <c r="G31437" s="113">
        <v>2.7664822807599999E-2</v>
      </c>
    </row>
    <row r="31438" spans="1:7" x14ac:dyDescent="0.25">
      <c r="A31438" s="108" t="str">
        <f t="shared" si="492"/>
        <v>EU11_2018_NATIONAL TOTAL_DIOX</v>
      </c>
      <c r="B31438" s="113" t="s">
        <v>221</v>
      </c>
      <c r="C31438" s="113">
        <v>2018</v>
      </c>
      <c r="D31438" s="113" t="s">
        <v>122</v>
      </c>
      <c r="E31438" s="113" t="s">
        <v>128</v>
      </c>
      <c r="F31438" s="113" t="s">
        <v>200</v>
      </c>
      <c r="G31438" s="150">
        <v>1.269687817249E-6</v>
      </c>
    </row>
    <row r="31439" spans="1:7" x14ac:dyDescent="0.25">
      <c r="A31439" s="108" t="str">
        <f t="shared" si="492"/>
        <v>EU11_2018_NATIONAL TOTAL_PAH</v>
      </c>
      <c r="B31439" s="113" t="s">
        <v>221</v>
      </c>
      <c r="C31439" s="113">
        <v>2018</v>
      </c>
      <c r="D31439" s="113" t="s">
        <v>122</v>
      </c>
      <c r="E31439" s="113" t="s">
        <v>129</v>
      </c>
      <c r="F31439" s="113" t="s">
        <v>200</v>
      </c>
      <c r="G31439" s="113">
        <v>0.28165754413984501</v>
      </c>
    </row>
    <row r="31440" spans="1:7" x14ac:dyDescent="0.25">
      <c r="A31440" s="108" t="str">
        <f t="shared" si="492"/>
        <v>EU11_2018_NATIONAL TOTAL_HCB</v>
      </c>
      <c r="B31440" s="113" t="s">
        <v>221</v>
      </c>
      <c r="C31440" s="113">
        <v>2018</v>
      </c>
      <c r="D31440" s="113" t="s">
        <v>122</v>
      </c>
      <c r="E31440" s="113" t="s">
        <v>130</v>
      </c>
      <c r="F31440" s="113" t="s">
        <v>200</v>
      </c>
      <c r="G31440" s="113">
        <v>1.4308328177158001E-4</v>
      </c>
    </row>
    <row r="31441" spans="1:7" x14ac:dyDescent="0.25">
      <c r="A31441" s="108" t="str">
        <f t="shared" si="492"/>
        <v>EU11_2018_NATIONAL TOTAL_PCB</v>
      </c>
      <c r="B31441" s="113" t="s">
        <v>221</v>
      </c>
      <c r="C31441" s="113">
        <v>2018</v>
      </c>
      <c r="D31441" s="113" t="s">
        <v>122</v>
      </c>
      <c r="E31441" s="113" t="s">
        <v>259</v>
      </c>
      <c r="F31441" s="113" t="s">
        <v>200</v>
      </c>
      <c r="G31441" s="113">
        <v>1.07846849087515E-3</v>
      </c>
    </row>
    <row r="31442" spans="1:7" x14ac:dyDescent="0.25">
      <c r="A31442" s="108" t="str">
        <f t="shared" si="492"/>
        <v>EU11_2018_1A3(FU)_NOx</v>
      </c>
      <c r="B31442" s="113" t="s">
        <v>221</v>
      </c>
      <c r="C31442" s="113">
        <v>2018</v>
      </c>
      <c r="D31442" s="113" t="s">
        <v>134</v>
      </c>
      <c r="E31442" s="113" t="s">
        <v>199</v>
      </c>
      <c r="F31442" s="113" t="s">
        <v>200</v>
      </c>
      <c r="G31442" s="113">
        <v>189.97941</v>
      </c>
    </row>
    <row r="31443" spans="1:7" x14ac:dyDescent="0.25">
      <c r="A31443" s="108" t="str">
        <f t="shared" si="492"/>
        <v>EU11_2018_1A3(FS)_NOx</v>
      </c>
      <c r="B31443" s="113" t="s">
        <v>221</v>
      </c>
      <c r="C31443" s="113">
        <v>2018</v>
      </c>
      <c r="D31443" s="113" t="s">
        <v>132</v>
      </c>
      <c r="E31443" s="113" t="s">
        <v>199</v>
      </c>
      <c r="F31443" s="113" t="s">
        <v>200</v>
      </c>
      <c r="G31443" s="113">
        <v>1870.0146999999999</v>
      </c>
    </row>
    <row r="31444" spans="1:7" x14ac:dyDescent="0.25">
      <c r="A31444" s="108" t="str">
        <f t="shared" si="492"/>
        <v>EU11_2018_1A3(FU)_NMVOC</v>
      </c>
      <c r="B31444" s="113" t="s">
        <v>221</v>
      </c>
      <c r="C31444" s="113">
        <v>2018</v>
      </c>
      <c r="D31444" s="113" t="s">
        <v>134</v>
      </c>
      <c r="E31444" s="113" t="s">
        <v>123</v>
      </c>
      <c r="F31444" s="113" t="s">
        <v>200</v>
      </c>
      <c r="G31444" s="113">
        <v>34.993718000000001</v>
      </c>
    </row>
    <row r="31445" spans="1:7" x14ac:dyDescent="0.25">
      <c r="A31445" s="108" t="str">
        <f t="shared" si="492"/>
        <v>EU11_2018_1A3(FS)_NMVOC</v>
      </c>
      <c r="B31445" s="113" t="s">
        <v>221</v>
      </c>
      <c r="C31445" s="113">
        <v>2018</v>
      </c>
      <c r="D31445" s="113" t="s">
        <v>132</v>
      </c>
      <c r="E31445" s="113" t="s">
        <v>123</v>
      </c>
      <c r="F31445" s="113" t="s">
        <v>200</v>
      </c>
      <c r="G31445" s="113">
        <v>370.28879999999998</v>
      </c>
    </row>
    <row r="31446" spans="1:7" x14ac:dyDescent="0.25">
      <c r="A31446" s="108" t="str">
        <f t="shared" si="492"/>
        <v>EU11_2018_1A3(FU)_SOx</v>
      </c>
      <c r="B31446" s="113" t="s">
        <v>221</v>
      </c>
      <c r="C31446" s="113">
        <v>2018</v>
      </c>
      <c r="D31446" s="113" t="s">
        <v>134</v>
      </c>
      <c r="E31446" s="113" t="s">
        <v>201</v>
      </c>
      <c r="F31446" s="113" t="s">
        <v>200</v>
      </c>
      <c r="G31446" s="113">
        <v>0.35075999000000002</v>
      </c>
    </row>
    <row r="31447" spans="1:7" x14ac:dyDescent="0.25">
      <c r="A31447" s="108" t="str">
        <f t="shared" si="492"/>
        <v>EU11_2018_1A3(FS)_SOx</v>
      </c>
      <c r="B31447" s="113" t="s">
        <v>221</v>
      </c>
      <c r="C31447" s="113">
        <v>2018</v>
      </c>
      <c r="D31447" s="113" t="s">
        <v>132</v>
      </c>
      <c r="E31447" s="113" t="s">
        <v>201</v>
      </c>
      <c r="F31447" s="113" t="s">
        <v>200</v>
      </c>
      <c r="G31447" s="113">
        <v>3.0762472000000001</v>
      </c>
    </row>
    <row r="31448" spans="1:7" x14ac:dyDescent="0.25">
      <c r="A31448" s="108" t="str">
        <f t="shared" si="492"/>
        <v>EU11_2018_1A3(FU)_NH3</v>
      </c>
      <c r="B31448" s="113" t="s">
        <v>221</v>
      </c>
      <c r="C31448" s="113">
        <v>2018</v>
      </c>
      <c r="D31448" s="113" t="s">
        <v>134</v>
      </c>
      <c r="E31448" s="113" t="s">
        <v>124</v>
      </c>
      <c r="F31448" s="113" t="s">
        <v>200</v>
      </c>
      <c r="G31448" s="113">
        <v>5.2643415100000004</v>
      </c>
    </row>
    <row r="31449" spans="1:7" x14ac:dyDescent="0.25">
      <c r="A31449" s="108" t="str">
        <f t="shared" si="492"/>
        <v>EU11_2018_1A3(FS)_NH3</v>
      </c>
      <c r="B31449" s="113" t="s">
        <v>221</v>
      </c>
      <c r="C31449" s="113">
        <v>2018</v>
      </c>
      <c r="D31449" s="113" t="s">
        <v>132</v>
      </c>
      <c r="E31449" s="113" t="s">
        <v>124</v>
      </c>
      <c r="F31449" s="113" t="s">
        <v>200</v>
      </c>
      <c r="G31449" s="113">
        <v>32.650817000000004</v>
      </c>
    </row>
    <row r="31450" spans="1:7" x14ac:dyDescent="0.25">
      <c r="A31450" s="108" t="str">
        <f t="shared" si="492"/>
        <v>EU11_2018_1A3(FU)_PM2.5</v>
      </c>
      <c r="B31450" s="113" t="s">
        <v>221</v>
      </c>
      <c r="C31450" s="113">
        <v>2018</v>
      </c>
      <c r="D31450" s="113" t="s">
        <v>134</v>
      </c>
      <c r="E31450" s="113" t="s">
        <v>203</v>
      </c>
      <c r="F31450" s="113" t="s">
        <v>200</v>
      </c>
      <c r="G31450" s="113">
        <v>6.4458570000000002</v>
      </c>
    </row>
    <row r="31451" spans="1:7" x14ac:dyDescent="0.25">
      <c r="A31451" s="108" t="str">
        <f t="shared" si="492"/>
        <v>EU11_2018_1A3(FS)_PM2.5</v>
      </c>
      <c r="B31451" s="113" t="s">
        <v>221</v>
      </c>
      <c r="C31451" s="113">
        <v>2018</v>
      </c>
      <c r="D31451" s="113" t="s">
        <v>132</v>
      </c>
      <c r="E31451" s="113" t="s">
        <v>203</v>
      </c>
      <c r="F31451" s="113" t="s">
        <v>200</v>
      </c>
      <c r="G31451" s="113">
        <v>84.665329999999997</v>
      </c>
    </row>
    <row r="31452" spans="1:7" x14ac:dyDescent="0.25">
      <c r="A31452" s="108" t="str">
        <f t="shared" si="492"/>
        <v>EU11_2018_3D_NOx</v>
      </c>
      <c r="B31452" s="113" t="s">
        <v>221</v>
      </c>
      <c r="C31452" s="113">
        <v>2018</v>
      </c>
      <c r="D31452" s="113" t="s">
        <v>206</v>
      </c>
      <c r="E31452" s="113" t="s">
        <v>199</v>
      </c>
      <c r="F31452" s="113" t="s">
        <v>200</v>
      </c>
      <c r="G31452" s="113">
        <v>512.52815999999996</v>
      </c>
    </row>
    <row r="31453" spans="1:7" x14ac:dyDescent="0.25">
      <c r="A31453" s="108" t="str">
        <f t="shared" si="492"/>
        <v>EU11_2019_NATIONAL TOTAL_NOx</v>
      </c>
      <c r="B31453" s="113" t="s">
        <v>221</v>
      </c>
      <c r="C31453" s="113">
        <v>2019</v>
      </c>
      <c r="D31453" s="113" t="s">
        <v>122</v>
      </c>
      <c r="E31453" s="113" t="s">
        <v>199</v>
      </c>
      <c r="F31453" s="113" t="s">
        <v>200</v>
      </c>
      <c r="G31453" s="113">
        <v>4325.5149166199999</v>
      </c>
    </row>
    <row r="31454" spans="1:7" x14ac:dyDescent="0.25">
      <c r="A31454" s="108" t="str">
        <f t="shared" si="492"/>
        <v>EU11_2019_NATIONAL TOTAL_NMVOC</v>
      </c>
      <c r="B31454" s="113" t="s">
        <v>221</v>
      </c>
      <c r="C31454" s="113">
        <v>2019</v>
      </c>
      <c r="D31454" s="113" t="s">
        <v>122</v>
      </c>
      <c r="E31454" s="113" t="s">
        <v>123</v>
      </c>
      <c r="F31454" s="113" t="s">
        <v>200</v>
      </c>
      <c r="G31454" s="113">
        <v>4526.5898685359998</v>
      </c>
    </row>
    <row r="31455" spans="1:7" x14ac:dyDescent="0.25">
      <c r="A31455" s="108" t="str">
        <f t="shared" si="492"/>
        <v>EU11_2019_NATIONAL TOTAL_SOx</v>
      </c>
      <c r="B31455" s="113" t="s">
        <v>221</v>
      </c>
      <c r="C31455" s="113">
        <v>2019</v>
      </c>
      <c r="D31455" s="113" t="s">
        <v>122</v>
      </c>
      <c r="E31455" s="113" t="s">
        <v>201</v>
      </c>
      <c r="F31455" s="113" t="s">
        <v>200</v>
      </c>
      <c r="G31455" s="113">
        <v>820.11730279999995</v>
      </c>
    </row>
    <row r="31456" spans="1:7" x14ac:dyDescent="0.25">
      <c r="A31456" s="108" t="str">
        <f t="shared" si="492"/>
        <v>EU11_2019_NATIONAL TOTAL_NH3</v>
      </c>
      <c r="B31456" s="113" t="s">
        <v>221</v>
      </c>
      <c r="C31456" s="113">
        <v>2019</v>
      </c>
      <c r="D31456" s="113" t="s">
        <v>122</v>
      </c>
      <c r="E31456" s="113" t="s">
        <v>124</v>
      </c>
      <c r="F31456" s="113" t="s">
        <v>200</v>
      </c>
      <c r="G31456" s="113">
        <v>2528.4823820594002</v>
      </c>
    </row>
    <row r="31457" spans="1:7" x14ac:dyDescent="0.25">
      <c r="A31457" s="108" t="str">
        <f t="shared" si="492"/>
        <v>EU11_2019_NATIONAL TOTAL_PM2.5</v>
      </c>
      <c r="B31457" s="113" t="s">
        <v>221</v>
      </c>
      <c r="C31457" s="113">
        <v>2019</v>
      </c>
      <c r="D31457" s="113" t="s">
        <v>122</v>
      </c>
      <c r="E31457" s="113" t="s">
        <v>203</v>
      </c>
      <c r="F31457" s="113" t="s">
        <v>200</v>
      </c>
      <c r="G31457" s="113">
        <v>714.68532724919999</v>
      </c>
    </row>
    <row r="31458" spans="1:7" x14ac:dyDescent="0.25">
      <c r="A31458" s="108" t="str">
        <f t="shared" si="492"/>
        <v>EU11_2019_NATIONAL TOTAL_Pb</v>
      </c>
      <c r="B31458" s="113" t="s">
        <v>221</v>
      </c>
      <c r="C31458" s="113">
        <v>2019</v>
      </c>
      <c r="D31458" s="113" t="s">
        <v>122</v>
      </c>
      <c r="E31458" s="113" t="s">
        <v>125</v>
      </c>
      <c r="F31458" s="113" t="s">
        <v>200</v>
      </c>
      <c r="G31458" s="113">
        <v>0.65295573164614296</v>
      </c>
    </row>
    <row r="31459" spans="1:7" x14ac:dyDescent="0.25">
      <c r="A31459" s="108" t="str">
        <f t="shared" si="492"/>
        <v>EU11_2019_NATIONAL TOTAL_Cd</v>
      </c>
      <c r="B31459" s="113" t="s">
        <v>221</v>
      </c>
      <c r="C31459" s="113">
        <v>2019</v>
      </c>
      <c r="D31459" s="113" t="s">
        <v>122</v>
      </c>
      <c r="E31459" s="113" t="s">
        <v>126</v>
      </c>
      <c r="F31459" s="113" t="s">
        <v>200</v>
      </c>
      <c r="G31459" s="113">
        <v>3.2754572301243297E-2</v>
      </c>
    </row>
    <row r="31460" spans="1:7" x14ac:dyDescent="0.25">
      <c r="A31460" s="108" t="str">
        <f t="shared" si="492"/>
        <v>EU11_2019_NATIONAL TOTAL_Hg</v>
      </c>
      <c r="B31460" s="113" t="s">
        <v>221</v>
      </c>
      <c r="C31460" s="113">
        <v>2019</v>
      </c>
      <c r="D31460" s="113" t="s">
        <v>122</v>
      </c>
      <c r="E31460" s="113" t="s">
        <v>127</v>
      </c>
      <c r="F31460" s="113" t="s">
        <v>200</v>
      </c>
      <c r="G31460" s="113">
        <v>2.41546631221E-2</v>
      </c>
    </row>
    <row r="31461" spans="1:7" x14ac:dyDescent="0.25">
      <c r="A31461" s="108" t="str">
        <f t="shared" si="492"/>
        <v>EU11_2019_NATIONAL TOTAL_DIOX</v>
      </c>
      <c r="B31461" s="113" t="s">
        <v>221</v>
      </c>
      <c r="C31461" s="113">
        <v>2019</v>
      </c>
      <c r="D31461" s="113" t="s">
        <v>122</v>
      </c>
      <c r="E31461" s="113" t="s">
        <v>128</v>
      </c>
      <c r="F31461" s="113" t="s">
        <v>200</v>
      </c>
      <c r="G31461" s="150">
        <v>1.186816434954E-6</v>
      </c>
    </row>
    <row r="31462" spans="1:7" x14ac:dyDescent="0.25">
      <c r="A31462" s="108" t="str">
        <f t="shared" si="492"/>
        <v>EU11_2019_NATIONAL TOTAL_PAH</v>
      </c>
      <c r="B31462" s="113" t="s">
        <v>221</v>
      </c>
      <c r="C31462" s="113">
        <v>2019</v>
      </c>
      <c r="D31462" s="113" t="s">
        <v>122</v>
      </c>
      <c r="E31462" s="113" t="s">
        <v>129</v>
      </c>
      <c r="F31462" s="113" t="s">
        <v>200</v>
      </c>
      <c r="G31462" s="113">
        <v>0.27232649556835198</v>
      </c>
    </row>
    <row r="31463" spans="1:7" x14ac:dyDescent="0.25">
      <c r="A31463" s="108" t="str">
        <f t="shared" si="492"/>
        <v>EU11_2019_NATIONAL TOTAL_HCB</v>
      </c>
      <c r="B31463" s="113" t="s">
        <v>221</v>
      </c>
      <c r="C31463" s="113">
        <v>2019</v>
      </c>
      <c r="D31463" s="113" t="s">
        <v>122</v>
      </c>
      <c r="E31463" s="113" t="s">
        <v>130</v>
      </c>
      <c r="F31463" s="113" t="s">
        <v>200</v>
      </c>
      <c r="G31463" s="113">
        <v>1.2457442677323E-4</v>
      </c>
    </row>
    <row r="31464" spans="1:7" x14ac:dyDescent="0.25">
      <c r="A31464" s="108" t="str">
        <f t="shared" si="492"/>
        <v>EU11_2019_NATIONAL TOTAL_PCB</v>
      </c>
      <c r="B31464" s="113" t="s">
        <v>221</v>
      </c>
      <c r="C31464" s="113">
        <v>2019</v>
      </c>
      <c r="D31464" s="113" t="s">
        <v>122</v>
      </c>
      <c r="E31464" s="113" t="s">
        <v>259</v>
      </c>
      <c r="F31464" s="113" t="s">
        <v>200</v>
      </c>
      <c r="G31464" s="113">
        <v>1.0359109590756699E-3</v>
      </c>
    </row>
    <row r="31465" spans="1:7" x14ac:dyDescent="0.25">
      <c r="A31465" s="108" t="str">
        <f t="shared" si="492"/>
        <v>EU11_2019_1A3(FU)_NOx</v>
      </c>
      <c r="B31465" s="113" t="s">
        <v>221</v>
      </c>
      <c r="C31465" s="113">
        <v>2019</v>
      </c>
      <c r="D31465" s="113" t="s">
        <v>134</v>
      </c>
      <c r="E31465" s="113" t="s">
        <v>199</v>
      </c>
      <c r="F31465" s="113" t="s">
        <v>200</v>
      </c>
      <c r="G31465" s="113">
        <v>173.16747000000001</v>
      </c>
    </row>
    <row r="31466" spans="1:7" x14ac:dyDescent="0.25">
      <c r="A31466" s="108" t="str">
        <f t="shared" si="492"/>
        <v>EU11_2019_1A3(FS)_NOx</v>
      </c>
      <c r="B31466" s="113" t="s">
        <v>221</v>
      </c>
      <c r="C31466" s="113">
        <v>2019</v>
      </c>
      <c r="D31466" s="113" t="s">
        <v>132</v>
      </c>
      <c r="E31466" s="113" t="s">
        <v>199</v>
      </c>
      <c r="F31466" s="113" t="s">
        <v>200</v>
      </c>
      <c r="G31466" s="113">
        <v>1734.0567000000001</v>
      </c>
    </row>
    <row r="31467" spans="1:7" x14ac:dyDescent="0.25">
      <c r="A31467" s="108" t="str">
        <f t="shared" si="492"/>
        <v>EU11_2019_1A3(FU)_NMVOC</v>
      </c>
      <c r="B31467" s="113" t="s">
        <v>221</v>
      </c>
      <c r="C31467" s="113">
        <v>2019</v>
      </c>
      <c r="D31467" s="113" t="s">
        <v>134</v>
      </c>
      <c r="E31467" s="113" t="s">
        <v>123</v>
      </c>
      <c r="F31467" s="113" t="s">
        <v>200</v>
      </c>
      <c r="G31467" s="113">
        <v>33.724138000000004</v>
      </c>
    </row>
    <row r="31468" spans="1:7" x14ac:dyDescent="0.25">
      <c r="A31468" s="108" t="str">
        <f t="shared" si="492"/>
        <v>EU11_2019_1A3(FS)_NMVOC</v>
      </c>
      <c r="B31468" s="113" t="s">
        <v>221</v>
      </c>
      <c r="C31468" s="113">
        <v>2019</v>
      </c>
      <c r="D31468" s="113" t="s">
        <v>132</v>
      </c>
      <c r="E31468" s="113" t="s">
        <v>123</v>
      </c>
      <c r="F31468" s="113" t="s">
        <v>200</v>
      </c>
      <c r="G31468" s="113">
        <v>354.46460000000002</v>
      </c>
    </row>
    <row r="31469" spans="1:7" x14ac:dyDescent="0.25">
      <c r="A31469" s="108" t="str">
        <f t="shared" si="492"/>
        <v>EU11_2019_1A3(FU)_SOx</v>
      </c>
      <c r="B31469" s="113" t="s">
        <v>221</v>
      </c>
      <c r="C31469" s="113">
        <v>2019</v>
      </c>
      <c r="D31469" s="113" t="s">
        <v>134</v>
      </c>
      <c r="E31469" s="113" t="s">
        <v>201</v>
      </c>
      <c r="F31469" s="113" t="s">
        <v>200</v>
      </c>
      <c r="G31469" s="113">
        <v>0.34385466999999997</v>
      </c>
    </row>
    <row r="31470" spans="1:7" x14ac:dyDescent="0.25">
      <c r="A31470" s="108" t="str">
        <f t="shared" si="492"/>
        <v>EU11_2019_1A3(FS)_SOx</v>
      </c>
      <c r="B31470" s="113" t="s">
        <v>221</v>
      </c>
      <c r="C31470" s="113">
        <v>2019</v>
      </c>
      <c r="D31470" s="113" t="s">
        <v>132</v>
      </c>
      <c r="E31470" s="113" t="s">
        <v>201</v>
      </c>
      <c r="F31470" s="113" t="s">
        <v>200</v>
      </c>
      <c r="G31470" s="113">
        <v>3.0423304999999998</v>
      </c>
    </row>
    <row r="31471" spans="1:7" x14ac:dyDescent="0.25">
      <c r="A31471" s="108" t="str">
        <f t="shared" si="492"/>
        <v>EU11_2019_1A3(FU)_NH3</v>
      </c>
      <c r="B31471" s="113" t="s">
        <v>221</v>
      </c>
      <c r="C31471" s="113">
        <v>2019</v>
      </c>
      <c r="D31471" s="113" t="s">
        <v>134</v>
      </c>
      <c r="E31471" s="113" t="s">
        <v>124</v>
      </c>
      <c r="F31471" s="113" t="s">
        <v>200</v>
      </c>
      <c r="G31471" s="113">
        <v>5.2030030399999996</v>
      </c>
    </row>
    <row r="31472" spans="1:7" x14ac:dyDescent="0.25">
      <c r="A31472" s="108" t="str">
        <f t="shared" si="492"/>
        <v>EU11_2019_1A3(FS)_NH3</v>
      </c>
      <c r="B31472" s="113" t="s">
        <v>221</v>
      </c>
      <c r="C31472" s="113">
        <v>2019</v>
      </c>
      <c r="D31472" s="113" t="s">
        <v>132</v>
      </c>
      <c r="E31472" s="113" t="s">
        <v>124</v>
      </c>
      <c r="F31472" s="113" t="s">
        <v>200</v>
      </c>
      <c r="G31472" s="113">
        <v>32.366270999999998</v>
      </c>
    </row>
    <row r="31473" spans="1:7" x14ac:dyDescent="0.25">
      <c r="A31473" s="108" t="str">
        <f t="shared" si="492"/>
        <v>EU11_2019_1A3(FU)_PM2.5</v>
      </c>
      <c r="B31473" s="113" t="s">
        <v>221</v>
      </c>
      <c r="C31473" s="113">
        <v>2019</v>
      </c>
      <c r="D31473" s="113" t="s">
        <v>134</v>
      </c>
      <c r="E31473" s="113" t="s">
        <v>203</v>
      </c>
      <c r="F31473" s="113" t="s">
        <v>200</v>
      </c>
      <c r="G31473" s="113">
        <v>5.973033</v>
      </c>
    </row>
    <row r="31474" spans="1:7" x14ac:dyDescent="0.25">
      <c r="A31474" s="108" t="str">
        <f t="shared" si="492"/>
        <v>EU11_2019_1A3(FS)_PM2.5</v>
      </c>
      <c r="B31474" s="113" t="s">
        <v>221</v>
      </c>
      <c r="C31474" s="113">
        <v>2019</v>
      </c>
      <c r="D31474" s="113" t="s">
        <v>132</v>
      </c>
      <c r="E31474" s="113" t="s">
        <v>203</v>
      </c>
      <c r="F31474" s="113" t="s">
        <v>200</v>
      </c>
      <c r="G31474" s="113">
        <v>80.067160000000001</v>
      </c>
    </row>
    <row r="31475" spans="1:7" x14ac:dyDescent="0.25">
      <c r="A31475" s="108" t="str">
        <f t="shared" si="492"/>
        <v>EU11_2019_3D_NOx</v>
      </c>
      <c r="B31475" s="113" t="s">
        <v>221</v>
      </c>
      <c r="C31475" s="113">
        <v>2019</v>
      </c>
      <c r="D31475" s="113" t="s">
        <v>206</v>
      </c>
      <c r="E31475" s="113" t="s">
        <v>199</v>
      </c>
      <c r="F31475" s="113" t="s">
        <v>200</v>
      </c>
      <c r="G31475" s="113">
        <v>499.23631499999999</v>
      </c>
    </row>
    <row r="31476" spans="1:7" x14ac:dyDescent="0.25">
      <c r="A31476" s="108" t="str">
        <f t="shared" si="492"/>
        <v>EU11_2020_NATIONAL TOTAL_NOx</v>
      </c>
      <c r="B31476" s="113" t="s">
        <v>221</v>
      </c>
      <c r="C31476" s="113">
        <v>2020</v>
      </c>
      <c r="D31476" s="113" t="s">
        <v>122</v>
      </c>
      <c r="E31476" s="113" t="s">
        <v>199</v>
      </c>
      <c r="F31476" s="113" t="s">
        <v>200</v>
      </c>
      <c r="G31476" s="113">
        <v>3807.2835211500001</v>
      </c>
    </row>
    <row r="31477" spans="1:7" x14ac:dyDescent="0.25">
      <c r="A31477" s="108" t="str">
        <f t="shared" si="492"/>
        <v>EU11_2020_NATIONAL TOTAL_NMVOC</v>
      </c>
      <c r="B31477" s="113" t="s">
        <v>221</v>
      </c>
      <c r="C31477" s="113">
        <v>2020</v>
      </c>
      <c r="D31477" s="113" t="s">
        <v>122</v>
      </c>
      <c r="E31477" s="113" t="s">
        <v>123</v>
      </c>
      <c r="F31477" s="113" t="s">
        <v>200</v>
      </c>
      <c r="G31477" s="113">
        <v>4419.088289579</v>
      </c>
    </row>
    <row r="31478" spans="1:7" x14ac:dyDescent="0.25">
      <c r="A31478" s="108" t="str">
        <f t="shared" si="492"/>
        <v>EU11_2020_NATIONAL TOTAL_SOx</v>
      </c>
      <c r="B31478" s="113" t="s">
        <v>221</v>
      </c>
      <c r="C31478" s="113">
        <v>2020</v>
      </c>
      <c r="D31478" s="113" t="s">
        <v>122</v>
      </c>
      <c r="E31478" s="113" t="s">
        <v>201</v>
      </c>
      <c r="F31478" s="113" t="s">
        <v>200</v>
      </c>
      <c r="G31478" s="113">
        <v>682.21854088700002</v>
      </c>
    </row>
    <row r="31479" spans="1:7" x14ac:dyDescent="0.25">
      <c r="A31479" s="108" t="str">
        <f t="shared" si="492"/>
        <v>EU11_2020_NATIONAL TOTAL_NH3</v>
      </c>
      <c r="B31479" s="113" t="s">
        <v>221</v>
      </c>
      <c r="C31479" s="113">
        <v>2020</v>
      </c>
      <c r="D31479" s="113" t="s">
        <v>122</v>
      </c>
      <c r="E31479" s="113" t="s">
        <v>124</v>
      </c>
      <c r="F31479" s="113" t="s">
        <v>200</v>
      </c>
      <c r="G31479" s="113">
        <v>2492.6246760283998</v>
      </c>
    </row>
    <row r="31480" spans="1:7" x14ac:dyDescent="0.25">
      <c r="A31480" s="108" t="str">
        <f t="shared" si="492"/>
        <v>EU11_2020_NATIONAL TOTAL_PM2.5</v>
      </c>
      <c r="B31480" s="113" t="s">
        <v>221</v>
      </c>
      <c r="C31480" s="113">
        <v>2020</v>
      </c>
      <c r="D31480" s="113" t="s">
        <v>122</v>
      </c>
      <c r="E31480" s="113" t="s">
        <v>203</v>
      </c>
      <c r="F31480" s="113" t="s">
        <v>200</v>
      </c>
      <c r="G31480" s="113">
        <v>663.32580030630004</v>
      </c>
    </row>
    <row r="31481" spans="1:7" x14ac:dyDescent="0.25">
      <c r="A31481" s="108" t="str">
        <f t="shared" si="492"/>
        <v>EU11_2020_NATIONAL TOTAL_Pb</v>
      </c>
      <c r="B31481" s="113" t="s">
        <v>221</v>
      </c>
      <c r="C31481" s="113">
        <v>2020</v>
      </c>
      <c r="D31481" s="113" t="s">
        <v>122</v>
      </c>
      <c r="E31481" s="113" t="s">
        <v>125</v>
      </c>
      <c r="F31481" s="113" t="s">
        <v>200</v>
      </c>
      <c r="G31481" s="113">
        <v>0.57379402080763098</v>
      </c>
    </row>
    <row r="31482" spans="1:7" x14ac:dyDescent="0.25">
      <c r="A31482" s="108" t="str">
        <f t="shared" si="492"/>
        <v>EU11_2020_NATIONAL TOTAL_Cd</v>
      </c>
      <c r="B31482" s="113" t="s">
        <v>221</v>
      </c>
      <c r="C31482" s="113">
        <v>2020</v>
      </c>
      <c r="D31482" s="113" t="s">
        <v>122</v>
      </c>
      <c r="E31482" s="113" t="s">
        <v>126</v>
      </c>
      <c r="F31482" s="113" t="s">
        <v>200</v>
      </c>
      <c r="G31482" s="113">
        <v>3.08571107163636E-2</v>
      </c>
    </row>
    <row r="31483" spans="1:7" x14ac:dyDescent="0.25">
      <c r="A31483" s="108" t="str">
        <f t="shared" si="492"/>
        <v>EU11_2020_NATIONAL TOTAL_Hg</v>
      </c>
      <c r="B31483" s="113" t="s">
        <v>221</v>
      </c>
      <c r="C31483" s="113">
        <v>2020</v>
      </c>
      <c r="D31483" s="113" t="s">
        <v>122</v>
      </c>
      <c r="E31483" s="113" t="s">
        <v>127</v>
      </c>
      <c r="F31483" s="113" t="s">
        <v>200</v>
      </c>
      <c r="G31483" s="113">
        <v>2.0898670076499998E-2</v>
      </c>
    </row>
    <row r="31484" spans="1:7" x14ac:dyDescent="0.25">
      <c r="A31484" s="108" t="str">
        <f t="shared" si="492"/>
        <v>EU11_2020_NATIONAL TOTAL_DIOX</v>
      </c>
      <c r="B31484" s="113" t="s">
        <v>221</v>
      </c>
      <c r="C31484" s="113">
        <v>2020</v>
      </c>
      <c r="D31484" s="113" t="s">
        <v>122</v>
      </c>
      <c r="E31484" s="113" t="s">
        <v>128</v>
      </c>
      <c r="F31484" s="113" t="s">
        <v>200</v>
      </c>
      <c r="G31484" s="150">
        <v>1.1438331230010001E-6</v>
      </c>
    </row>
    <row r="31485" spans="1:7" x14ac:dyDescent="0.25">
      <c r="A31485" s="108" t="str">
        <f t="shared" si="492"/>
        <v>EU11_2020_NATIONAL TOTAL_PAH</v>
      </c>
      <c r="B31485" s="113" t="s">
        <v>221</v>
      </c>
      <c r="C31485" s="113">
        <v>2020</v>
      </c>
      <c r="D31485" s="113" t="s">
        <v>122</v>
      </c>
      <c r="E31485" s="113" t="s">
        <v>129</v>
      </c>
      <c r="F31485" s="113" t="s">
        <v>200</v>
      </c>
      <c r="G31485" s="113">
        <v>0.25162869523725301</v>
      </c>
    </row>
    <row r="31486" spans="1:7" x14ac:dyDescent="0.25">
      <c r="A31486" s="108" t="str">
        <f t="shared" si="492"/>
        <v>EU11_2020_NATIONAL TOTAL_HCB</v>
      </c>
      <c r="B31486" s="113" t="s">
        <v>221</v>
      </c>
      <c r="C31486" s="113">
        <v>2020</v>
      </c>
      <c r="D31486" s="113" t="s">
        <v>122</v>
      </c>
      <c r="E31486" s="113" t="s">
        <v>130</v>
      </c>
      <c r="F31486" s="113" t="s">
        <v>200</v>
      </c>
      <c r="G31486" s="150">
        <v>7.3583614858928003E-5</v>
      </c>
    </row>
    <row r="31487" spans="1:7" x14ac:dyDescent="0.25">
      <c r="A31487" s="108" t="str">
        <f t="shared" si="492"/>
        <v>EU11_2020_NATIONAL TOTAL_PCB</v>
      </c>
      <c r="B31487" s="113" t="s">
        <v>221</v>
      </c>
      <c r="C31487" s="113">
        <v>2020</v>
      </c>
      <c r="D31487" s="113" t="s">
        <v>122</v>
      </c>
      <c r="E31487" s="113" t="s">
        <v>259</v>
      </c>
      <c r="F31487" s="113" t="s">
        <v>200</v>
      </c>
      <c r="G31487" s="113">
        <v>9.4548086200161295E-4</v>
      </c>
    </row>
    <row r="31488" spans="1:7" x14ac:dyDescent="0.25">
      <c r="A31488" s="108" t="str">
        <f t="shared" si="492"/>
        <v>EU11_2020_1A3(FU)_NOx</v>
      </c>
      <c r="B31488" s="113" t="s">
        <v>221</v>
      </c>
      <c r="C31488" s="113">
        <v>2020</v>
      </c>
      <c r="D31488" s="113" t="s">
        <v>134</v>
      </c>
      <c r="E31488" s="113" t="s">
        <v>199</v>
      </c>
      <c r="F31488" s="113" t="s">
        <v>200</v>
      </c>
      <c r="G31488" s="113">
        <v>136.21816000000001</v>
      </c>
    </row>
    <row r="31489" spans="1:7" x14ac:dyDescent="0.25">
      <c r="A31489" s="108" t="str">
        <f t="shared" si="492"/>
        <v>EU11_2020_1A3(FS)_NOx</v>
      </c>
      <c r="B31489" s="113" t="s">
        <v>221</v>
      </c>
      <c r="C31489" s="113">
        <v>2020</v>
      </c>
      <c r="D31489" s="113" t="s">
        <v>132</v>
      </c>
      <c r="E31489" s="113" t="s">
        <v>199</v>
      </c>
      <c r="F31489" s="113" t="s">
        <v>200</v>
      </c>
      <c r="G31489" s="113">
        <v>1368.2150999999999</v>
      </c>
    </row>
    <row r="31490" spans="1:7" x14ac:dyDescent="0.25">
      <c r="A31490" s="108" t="str">
        <f t="shared" si="492"/>
        <v>EU11_2020_1A3(FU)_NMVOC</v>
      </c>
      <c r="B31490" s="113" t="s">
        <v>221</v>
      </c>
      <c r="C31490" s="113">
        <v>2020</v>
      </c>
      <c r="D31490" s="113" t="s">
        <v>134</v>
      </c>
      <c r="E31490" s="113" t="s">
        <v>123</v>
      </c>
      <c r="F31490" s="113" t="s">
        <v>200</v>
      </c>
      <c r="G31490" s="113">
        <v>30.222729999999999</v>
      </c>
    </row>
    <row r="31491" spans="1:7" x14ac:dyDescent="0.25">
      <c r="A31491" s="108" t="str">
        <f t="shared" si="492"/>
        <v>EU11_2020_1A3(FS)_NMVOC</v>
      </c>
      <c r="B31491" s="113" t="s">
        <v>221</v>
      </c>
      <c r="C31491" s="113">
        <v>2020</v>
      </c>
      <c r="D31491" s="113" t="s">
        <v>132</v>
      </c>
      <c r="E31491" s="113" t="s">
        <v>123</v>
      </c>
      <c r="F31491" s="113" t="s">
        <v>200</v>
      </c>
      <c r="G31491" s="113">
        <v>305.78809999999999</v>
      </c>
    </row>
    <row r="31492" spans="1:7" x14ac:dyDescent="0.25">
      <c r="A31492" s="108" t="str">
        <f t="shared" si="492"/>
        <v>EU11_2020_1A3(FU)_SOx</v>
      </c>
      <c r="B31492" s="113" t="s">
        <v>221</v>
      </c>
      <c r="C31492" s="113">
        <v>2020</v>
      </c>
      <c r="D31492" s="113" t="s">
        <v>134</v>
      </c>
      <c r="E31492" s="113" t="s">
        <v>201</v>
      </c>
      <c r="F31492" s="113" t="s">
        <v>200</v>
      </c>
      <c r="G31492" s="113">
        <v>0.30481399999999997</v>
      </c>
    </row>
    <row r="31493" spans="1:7" x14ac:dyDescent="0.25">
      <c r="A31493" s="108" t="str">
        <f t="shared" si="492"/>
        <v>EU11_2020_1A3(FS)_SOx</v>
      </c>
      <c r="B31493" s="113" t="s">
        <v>221</v>
      </c>
      <c r="C31493" s="113">
        <v>2020</v>
      </c>
      <c r="D31493" s="113" t="s">
        <v>132</v>
      </c>
      <c r="E31493" s="113" t="s">
        <v>201</v>
      </c>
      <c r="F31493" s="113" t="s">
        <v>200</v>
      </c>
      <c r="G31493" s="113">
        <v>2.6232522999999999</v>
      </c>
    </row>
    <row r="31494" spans="1:7" x14ac:dyDescent="0.25">
      <c r="A31494" s="108" t="str">
        <f t="shared" si="492"/>
        <v>EU11_2020_1A3(FU)_NH3</v>
      </c>
      <c r="B31494" s="113" t="s">
        <v>221</v>
      </c>
      <c r="C31494" s="113">
        <v>2020</v>
      </c>
      <c r="D31494" s="113" t="s">
        <v>134</v>
      </c>
      <c r="E31494" s="113" t="s">
        <v>124</v>
      </c>
      <c r="F31494" s="113" t="s">
        <v>200</v>
      </c>
      <c r="G31494" s="113">
        <v>4.5711320100000004</v>
      </c>
    </row>
    <row r="31495" spans="1:7" x14ac:dyDescent="0.25">
      <c r="A31495" s="108" t="str">
        <f t="shared" ref="A31495:A31544" si="493">CONCATENATE(B31495,"_",C31495,"_",D31495,"_",E31495)</f>
        <v>EU11_2020_1A3(FS)_NH3</v>
      </c>
      <c r="B31495" s="113" t="s">
        <v>221</v>
      </c>
      <c r="C31495" s="113">
        <v>2020</v>
      </c>
      <c r="D31495" s="113" t="s">
        <v>132</v>
      </c>
      <c r="E31495" s="113" t="s">
        <v>124</v>
      </c>
      <c r="F31495" s="113" t="s">
        <v>200</v>
      </c>
      <c r="G31495" s="113">
        <v>26.783382</v>
      </c>
    </row>
    <row r="31496" spans="1:7" x14ac:dyDescent="0.25">
      <c r="A31496" s="108" t="str">
        <f t="shared" si="493"/>
        <v>EU11_2020_1A3(FU)_PM2.5</v>
      </c>
      <c r="B31496" s="113" t="s">
        <v>221</v>
      </c>
      <c r="C31496" s="113">
        <v>2020</v>
      </c>
      <c r="D31496" s="113" t="s">
        <v>134</v>
      </c>
      <c r="E31496" s="113" t="s">
        <v>203</v>
      </c>
      <c r="F31496" s="113" t="s">
        <v>200</v>
      </c>
      <c r="G31496" s="113">
        <v>4.8209194000000002</v>
      </c>
    </row>
    <row r="31497" spans="1:7" x14ac:dyDescent="0.25">
      <c r="A31497" s="108" t="str">
        <f t="shared" si="493"/>
        <v>EU11_2020_1A3(FS)_PM2.5</v>
      </c>
      <c r="B31497" s="113" t="s">
        <v>221</v>
      </c>
      <c r="C31497" s="113">
        <v>2020</v>
      </c>
      <c r="D31497" s="113" t="s">
        <v>132</v>
      </c>
      <c r="E31497" s="113" t="s">
        <v>203</v>
      </c>
      <c r="F31497" s="113" t="s">
        <v>200</v>
      </c>
      <c r="G31497" s="113">
        <v>64.883390000000006</v>
      </c>
    </row>
    <row r="31498" spans="1:7" x14ac:dyDescent="0.25">
      <c r="A31498" s="108" t="str">
        <f t="shared" si="493"/>
        <v>EU11_2020_3D_NOx</v>
      </c>
      <c r="B31498" s="113" t="s">
        <v>221</v>
      </c>
      <c r="C31498" s="113">
        <v>2020</v>
      </c>
      <c r="D31498" s="113" t="s">
        <v>206</v>
      </c>
      <c r="E31498" s="113" t="s">
        <v>199</v>
      </c>
      <c r="F31498" s="113" t="s">
        <v>200</v>
      </c>
      <c r="G31498" s="113">
        <v>501.31949800000001</v>
      </c>
    </row>
    <row r="31499" spans="1:7" x14ac:dyDescent="0.25">
      <c r="A31499" s="108" t="str">
        <f t="shared" si="493"/>
        <v>EU11_2021_NATIONAL TOTAL_NOx</v>
      </c>
      <c r="B31499" s="113" t="s">
        <v>221</v>
      </c>
      <c r="C31499" s="113">
        <v>2021</v>
      </c>
      <c r="D31499" s="113" t="s">
        <v>122</v>
      </c>
      <c r="E31499" s="113" t="s">
        <v>199</v>
      </c>
      <c r="F31499" s="113" t="s">
        <v>200</v>
      </c>
      <c r="G31499" s="113">
        <v>3844.2879306999998</v>
      </c>
    </row>
    <row r="31500" spans="1:7" x14ac:dyDescent="0.25">
      <c r="A31500" s="108" t="str">
        <f t="shared" si="493"/>
        <v>EU11_2021_NATIONAL TOTAL_NMVOC</v>
      </c>
      <c r="B31500" s="113" t="s">
        <v>221</v>
      </c>
      <c r="C31500" s="113">
        <v>2021</v>
      </c>
      <c r="D31500" s="113" t="s">
        <v>122</v>
      </c>
      <c r="E31500" s="113" t="s">
        <v>123</v>
      </c>
      <c r="F31500" s="113" t="s">
        <v>200</v>
      </c>
      <c r="G31500" s="113">
        <v>4431.3678099620001</v>
      </c>
    </row>
    <row r="31501" spans="1:7" x14ac:dyDescent="0.25">
      <c r="A31501" s="108" t="str">
        <f t="shared" si="493"/>
        <v>EU11_2021_NATIONAL TOTAL_SOx</v>
      </c>
      <c r="B31501" s="113" t="s">
        <v>221</v>
      </c>
      <c r="C31501" s="113">
        <v>2021</v>
      </c>
      <c r="D31501" s="113" t="s">
        <v>122</v>
      </c>
      <c r="E31501" s="113" t="s">
        <v>201</v>
      </c>
      <c r="F31501" s="113" t="s">
        <v>200</v>
      </c>
      <c r="G31501" s="113">
        <v>697.01449549999995</v>
      </c>
    </row>
    <row r="31502" spans="1:7" x14ac:dyDescent="0.25">
      <c r="A31502" s="108" t="str">
        <f t="shared" si="493"/>
        <v>EU11_2021_NATIONAL TOTAL_NH3</v>
      </c>
      <c r="B31502" s="113" t="s">
        <v>221</v>
      </c>
      <c r="C31502" s="113">
        <v>2021</v>
      </c>
      <c r="D31502" s="113" t="s">
        <v>122</v>
      </c>
      <c r="E31502" s="113" t="s">
        <v>124</v>
      </c>
      <c r="F31502" s="113" t="s">
        <v>200</v>
      </c>
      <c r="G31502" s="113">
        <v>2437.2587896885002</v>
      </c>
    </row>
    <row r="31503" spans="1:7" x14ac:dyDescent="0.25">
      <c r="A31503" s="108" t="str">
        <f t="shared" si="493"/>
        <v>EU11_2021_NATIONAL TOTAL_PM2.5</v>
      </c>
      <c r="B31503" s="113" t="s">
        <v>221</v>
      </c>
      <c r="C31503" s="113">
        <v>2021</v>
      </c>
      <c r="D31503" s="113" t="s">
        <v>122</v>
      </c>
      <c r="E31503" s="113" t="s">
        <v>203</v>
      </c>
      <c r="F31503" s="113" t="s">
        <v>200</v>
      </c>
      <c r="G31503" s="113">
        <v>698.93707190969997</v>
      </c>
    </row>
    <row r="31504" spans="1:7" x14ac:dyDescent="0.25">
      <c r="A31504" s="108" t="str">
        <f t="shared" si="493"/>
        <v>EU11_2021_NATIONAL TOTAL_Pb</v>
      </c>
      <c r="B31504" s="113" t="s">
        <v>221</v>
      </c>
      <c r="C31504" s="113">
        <v>2021</v>
      </c>
      <c r="D31504" s="113" t="s">
        <v>122</v>
      </c>
      <c r="E31504" s="113" t="s">
        <v>125</v>
      </c>
      <c r="F31504" s="113" t="s">
        <v>200</v>
      </c>
      <c r="G31504" s="113">
        <v>0.63900416465895304</v>
      </c>
    </row>
    <row r="31505" spans="1:7" x14ac:dyDescent="0.25">
      <c r="A31505" s="108" t="str">
        <f t="shared" si="493"/>
        <v>EU11_2021_NATIONAL TOTAL_Cd</v>
      </c>
      <c r="B31505" s="113" t="s">
        <v>221</v>
      </c>
      <c r="C31505" s="113">
        <v>2021</v>
      </c>
      <c r="D31505" s="113" t="s">
        <v>122</v>
      </c>
      <c r="E31505" s="113" t="s">
        <v>126</v>
      </c>
      <c r="F31505" s="113" t="s">
        <v>200</v>
      </c>
      <c r="G31505" s="113">
        <v>3.1132711114938701E-2</v>
      </c>
    </row>
    <row r="31506" spans="1:7" x14ac:dyDescent="0.25">
      <c r="A31506" s="108" t="str">
        <f t="shared" si="493"/>
        <v>EU11_2021_NATIONAL TOTAL_Hg</v>
      </c>
      <c r="B31506" s="113" t="s">
        <v>221</v>
      </c>
      <c r="C31506" s="113">
        <v>2021</v>
      </c>
      <c r="D31506" s="113" t="s">
        <v>122</v>
      </c>
      <c r="E31506" s="113" t="s">
        <v>127</v>
      </c>
      <c r="F31506" s="113" t="s">
        <v>200</v>
      </c>
      <c r="G31506" s="113">
        <v>2.2408298835299999E-2</v>
      </c>
    </row>
    <row r="31507" spans="1:7" x14ac:dyDescent="0.25">
      <c r="A31507" s="108" t="str">
        <f t="shared" si="493"/>
        <v>EU11_2021_NATIONAL TOTAL_DIOX</v>
      </c>
      <c r="B31507" s="113" t="s">
        <v>221</v>
      </c>
      <c r="C31507" s="113">
        <v>2021</v>
      </c>
      <c r="D31507" s="113" t="s">
        <v>122</v>
      </c>
      <c r="E31507" s="113" t="s">
        <v>128</v>
      </c>
      <c r="F31507" s="113" t="s">
        <v>200</v>
      </c>
      <c r="G31507" s="150">
        <v>1.2216477871009999E-6</v>
      </c>
    </row>
    <row r="31508" spans="1:7" x14ac:dyDescent="0.25">
      <c r="A31508" s="108" t="str">
        <f t="shared" si="493"/>
        <v>EU11_2021_NATIONAL TOTAL_PAH</v>
      </c>
      <c r="B31508" s="113" t="s">
        <v>221</v>
      </c>
      <c r="C31508" s="113">
        <v>2021</v>
      </c>
      <c r="D31508" s="113" t="s">
        <v>122</v>
      </c>
      <c r="E31508" s="113" t="s">
        <v>129</v>
      </c>
      <c r="F31508" s="113" t="s">
        <v>200</v>
      </c>
      <c r="G31508" s="113">
        <v>0.27857644188409397</v>
      </c>
    </row>
    <row r="31509" spans="1:7" x14ac:dyDescent="0.25">
      <c r="A31509" s="108" t="str">
        <f t="shared" si="493"/>
        <v>EU11_2021_NATIONAL TOTAL_HCB</v>
      </c>
      <c r="B31509" s="113" t="s">
        <v>221</v>
      </c>
      <c r="C31509" s="113">
        <v>2021</v>
      </c>
      <c r="D31509" s="113" t="s">
        <v>122</v>
      </c>
      <c r="E31509" s="113" t="s">
        <v>130</v>
      </c>
      <c r="F31509" s="113" t="s">
        <v>200</v>
      </c>
      <c r="G31509" s="150">
        <v>5.2010795841522998E-5</v>
      </c>
    </row>
    <row r="31510" spans="1:7" x14ac:dyDescent="0.25">
      <c r="A31510" s="108" t="str">
        <f t="shared" si="493"/>
        <v>EU11_2021_NATIONAL TOTAL_PCB</v>
      </c>
      <c r="B31510" s="113" t="s">
        <v>221</v>
      </c>
      <c r="C31510" s="113">
        <v>2021</v>
      </c>
      <c r="D31510" s="113" t="s">
        <v>122</v>
      </c>
      <c r="E31510" s="113" t="s">
        <v>259</v>
      </c>
      <c r="F31510" s="113" t="s">
        <v>200</v>
      </c>
      <c r="G31510" s="113">
        <v>9.9314034501117197E-4</v>
      </c>
    </row>
    <row r="31511" spans="1:7" x14ac:dyDescent="0.25">
      <c r="A31511" s="108" t="str">
        <f t="shared" si="493"/>
        <v>EU11_2021_1A3(FU)_NOx</v>
      </c>
      <c r="B31511" s="113" t="s">
        <v>221</v>
      </c>
      <c r="C31511" s="113">
        <v>2021</v>
      </c>
      <c r="D31511" s="113" t="s">
        <v>134</v>
      </c>
      <c r="E31511" s="113" t="s">
        <v>199</v>
      </c>
      <c r="F31511" s="113" t="s">
        <v>200</v>
      </c>
      <c r="G31511" s="113">
        <v>128.92929000000001</v>
      </c>
    </row>
    <row r="31512" spans="1:7" x14ac:dyDescent="0.25">
      <c r="A31512" s="108" t="str">
        <f t="shared" si="493"/>
        <v>EU11_2021_1A3(FS)_NOx</v>
      </c>
      <c r="B31512" s="113" t="s">
        <v>221</v>
      </c>
      <c r="C31512" s="113">
        <v>2021</v>
      </c>
      <c r="D31512" s="113" t="s">
        <v>132</v>
      </c>
      <c r="E31512" s="113" t="s">
        <v>199</v>
      </c>
      <c r="F31512" s="113" t="s">
        <v>200</v>
      </c>
      <c r="G31512" s="113">
        <v>1393.5807</v>
      </c>
    </row>
    <row r="31513" spans="1:7" x14ac:dyDescent="0.25">
      <c r="A31513" s="108" t="str">
        <f t="shared" si="493"/>
        <v>EU11_2021_1A3(FU)_NMVOC</v>
      </c>
      <c r="B31513" s="113" t="s">
        <v>221</v>
      </c>
      <c r="C31513" s="113">
        <v>2021</v>
      </c>
      <c r="D31513" s="113" t="s">
        <v>134</v>
      </c>
      <c r="E31513" s="113" t="s">
        <v>123</v>
      </c>
      <c r="F31513" s="113" t="s">
        <v>200</v>
      </c>
      <c r="G31513" s="113">
        <v>29.965994999999999</v>
      </c>
    </row>
    <row r="31514" spans="1:7" x14ac:dyDescent="0.25">
      <c r="A31514" s="108" t="str">
        <f t="shared" si="493"/>
        <v>EU11_2021_1A3(FS)_NMVOC</v>
      </c>
      <c r="B31514" s="113" t="s">
        <v>221</v>
      </c>
      <c r="C31514" s="113">
        <v>2021</v>
      </c>
      <c r="D31514" s="113" t="s">
        <v>132</v>
      </c>
      <c r="E31514" s="113" t="s">
        <v>123</v>
      </c>
      <c r="F31514" s="113" t="s">
        <v>200</v>
      </c>
      <c r="G31514" s="113">
        <v>302.63389999999998</v>
      </c>
    </row>
    <row r="31515" spans="1:7" x14ac:dyDescent="0.25">
      <c r="A31515" s="108" t="str">
        <f t="shared" si="493"/>
        <v>EU11_2021_1A3(FU)_SOx</v>
      </c>
      <c r="B31515" s="113" t="s">
        <v>221</v>
      </c>
      <c r="C31515" s="113">
        <v>2021</v>
      </c>
      <c r="D31515" s="113" t="s">
        <v>134</v>
      </c>
      <c r="E31515" s="113" t="s">
        <v>201</v>
      </c>
      <c r="F31515" s="113" t="s">
        <v>200</v>
      </c>
      <c r="G31515" s="113">
        <v>0.31561914000000002</v>
      </c>
    </row>
    <row r="31516" spans="1:7" x14ac:dyDescent="0.25">
      <c r="A31516" s="108" t="str">
        <f t="shared" si="493"/>
        <v>EU11_2021_1A3(FS)_SOx</v>
      </c>
      <c r="B31516" s="113" t="s">
        <v>221</v>
      </c>
      <c r="C31516" s="113">
        <v>2021</v>
      </c>
      <c r="D31516" s="113" t="s">
        <v>132</v>
      </c>
      <c r="E31516" s="113" t="s">
        <v>201</v>
      </c>
      <c r="F31516" s="113" t="s">
        <v>200</v>
      </c>
      <c r="G31516" s="113">
        <v>2.8131813999999999</v>
      </c>
    </row>
    <row r="31517" spans="1:7" x14ac:dyDescent="0.25">
      <c r="A31517" s="108" t="str">
        <f t="shared" si="493"/>
        <v>EU11_2021_1A3(FU)_NH3</v>
      </c>
      <c r="B31517" s="113" t="s">
        <v>221</v>
      </c>
      <c r="C31517" s="113">
        <v>2021</v>
      </c>
      <c r="D31517" s="113" t="s">
        <v>134</v>
      </c>
      <c r="E31517" s="113" t="s">
        <v>124</v>
      </c>
      <c r="F31517" s="113" t="s">
        <v>200</v>
      </c>
      <c r="G31517" s="113">
        <v>4.8768112300000004</v>
      </c>
    </row>
    <row r="31518" spans="1:7" x14ac:dyDescent="0.25">
      <c r="A31518" s="108" t="str">
        <f t="shared" si="493"/>
        <v>EU11_2021_1A3(FS)_NH3</v>
      </c>
      <c r="B31518" s="113" t="s">
        <v>221</v>
      </c>
      <c r="C31518" s="113">
        <v>2021</v>
      </c>
      <c r="D31518" s="113" t="s">
        <v>132</v>
      </c>
      <c r="E31518" s="113" t="s">
        <v>124</v>
      </c>
      <c r="F31518" s="113" t="s">
        <v>200</v>
      </c>
      <c r="G31518" s="113">
        <v>29.065341</v>
      </c>
    </row>
    <row r="31519" spans="1:7" x14ac:dyDescent="0.25">
      <c r="A31519" s="108" t="str">
        <f t="shared" si="493"/>
        <v>EU11_2021_1A3(FU)_PM2.5</v>
      </c>
      <c r="B31519" s="113" t="s">
        <v>221</v>
      </c>
      <c r="C31519" s="113">
        <v>2021</v>
      </c>
      <c r="D31519" s="113" t="s">
        <v>134</v>
      </c>
      <c r="E31519" s="113" t="s">
        <v>203</v>
      </c>
      <c r="F31519" s="113" t="s">
        <v>200</v>
      </c>
      <c r="G31519" s="113">
        <v>4.7216129999999996</v>
      </c>
    </row>
    <row r="31520" spans="1:7" x14ac:dyDescent="0.25">
      <c r="A31520" s="108" t="str">
        <f t="shared" si="493"/>
        <v>EU11_2021_1A3(FS)_PM2.5</v>
      </c>
      <c r="B31520" s="113" t="s">
        <v>221</v>
      </c>
      <c r="C31520" s="113">
        <v>2021</v>
      </c>
      <c r="D31520" s="113" t="s">
        <v>132</v>
      </c>
      <c r="E31520" s="113" t="s">
        <v>203</v>
      </c>
      <c r="F31520" s="113" t="s">
        <v>200</v>
      </c>
      <c r="G31520" s="113">
        <v>67.965760000000003</v>
      </c>
    </row>
    <row r="31521" spans="1:7" x14ac:dyDescent="0.25">
      <c r="A31521" s="108" t="str">
        <f t="shared" si="493"/>
        <v>EU11_2021_3D_NOx</v>
      </c>
      <c r="B31521" s="113" t="s">
        <v>221</v>
      </c>
      <c r="C31521" s="113">
        <v>2021</v>
      </c>
      <c r="D31521" s="113" t="s">
        <v>206</v>
      </c>
      <c r="E31521" s="113" t="s">
        <v>199</v>
      </c>
      <c r="F31521" s="113" t="s">
        <v>200</v>
      </c>
      <c r="G31521" s="113">
        <v>488.86879699999997</v>
      </c>
    </row>
    <row r="31522" spans="1:7" x14ac:dyDescent="0.25">
      <c r="A31522" s="108" t="str">
        <f t="shared" si="493"/>
        <v>EU11_2022_NATIONAL TOTAL_NOx</v>
      </c>
      <c r="B31522" s="113" t="s">
        <v>221</v>
      </c>
      <c r="C31522" s="113">
        <v>2022</v>
      </c>
      <c r="D31522" s="113" t="s">
        <v>122</v>
      </c>
      <c r="E31522" s="113" t="s">
        <v>199</v>
      </c>
      <c r="F31522" s="113" t="s">
        <v>200</v>
      </c>
      <c r="G31522" s="113">
        <v>3736.8089774499999</v>
      </c>
    </row>
    <row r="31523" spans="1:7" x14ac:dyDescent="0.25">
      <c r="A31523" s="108" t="str">
        <f t="shared" si="493"/>
        <v>EU11_2022_NATIONAL TOTAL_NMVOC</v>
      </c>
      <c r="B31523" s="113" t="s">
        <v>221</v>
      </c>
      <c r="C31523" s="113">
        <v>2022</v>
      </c>
      <c r="D31523" s="113" t="s">
        <v>122</v>
      </c>
      <c r="E31523" s="113" t="s">
        <v>123</v>
      </c>
      <c r="F31523" s="113" t="s">
        <v>200</v>
      </c>
      <c r="G31523" s="113">
        <v>4379.1570160880001</v>
      </c>
    </row>
    <row r="31524" spans="1:7" x14ac:dyDescent="0.25">
      <c r="A31524" s="108" t="str">
        <f t="shared" si="493"/>
        <v>EU11_2022_NATIONAL TOTAL_SOx</v>
      </c>
      <c r="B31524" s="113" t="s">
        <v>221</v>
      </c>
      <c r="C31524" s="113">
        <v>2022</v>
      </c>
      <c r="D31524" s="113" t="s">
        <v>122</v>
      </c>
      <c r="E31524" s="113" t="s">
        <v>201</v>
      </c>
      <c r="F31524" s="113" t="s">
        <v>200</v>
      </c>
      <c r="G31524" s="113">
        <v>688.09377275999998</v>
      </c>
    </row>
    <row r="31525" spans="1:7" x14ac:dyDescent="0.25">
      <c r="A31525" s="108" t="str">
        <f t="shared" si="493"/>
        <v>EU11_2022_NATIONAL TOTAL_NH3</v>
      </c>
      <c r="B31525" s="113" t="s">
        <v>221</v>
      </c>
      <c r="C31525" s="113">
        <v>2022</v>
      </c>
      <c r="D31525" s="113" t="s">
        <v>122</v>
      </c>
      <c r="E31525" s="113" t="s">
        <v>124</v>
      </c>
      <c r="F31525" s="113" t="s">
        <v>200</v>
      </c>
      <c r="G31525" s="113">
        <v>2330.9900872796002</v>
      </c>
    </row>
    <row r="31526" spans="1:7" x14ac:dyDescent="0.25">
      <c r="A31526" s="108" t="str">
        <f t="shared" si="493"/>
        <v>EU11_2022_NATIONAL TOTAL_PM2.5</v>
      </c>
      <c r="B31526" s="113" t="s">
        <v>221</v>
      </c>
      <c r="C31526" s="113">
        <v>2022</v>
      </c>
      <c r="D31526" s="113" t="s">
        <v>122</v>
      </c>
      <c r="E31526" s="113" t="s">
        <v>203</v>
      </c>
      <c r="F31526" s="113" t="s">
        <v>200</v>
      </c>
      <c r="G31526" s="113">
        <v>665.06658280889997</v>
      </c>
    </row>
    <row r="31527" spans="1:7" x14ac:dyDescent="0.25">
      <c r="A31527" s="108" t="str">
        <f t="shared" si="493"/>
        <v>EU11_2022_NATIONAL TOTAL_Pb</v>
      </c>
      <c r="B31527" s="113" t="s">
        <v>221</v>
      </c>
      <c r="C31527" s="113">
        <v>2022</v>
      </c>
      <c r="D31527" s="113" t="s">
        <v>122</v>
      </c>
      <c r="E31527" s="113" t="s">
        <v>125</v>
      </c>
      <c r="F31527" s="113" t="s">
        <v>200</v>
      </c>
      <c r="G31527" s="113">
        <v>0.62470743356050296</v>
      </c>
    </row>
    <row r="31528" spans="1:7" x14ac:dyDescent="0.25">
      <c r="A31528" s="108" t="str">
        <f t="shared" si="493"/>
        <v>EU11_2022_NATIONAL TOTAL_Cd</v>
      </c>
      <c r="B31528" s="113" t="s">
        <v>221</v>
      </c>
      <c r="C31528" s="113">
        <v>2022</v>
      </c>
      <c r="D31528" s="113" t="s">
        <v>122</v>
      </c>
      <c r="E31528" s="113" t="s">
        <v>126</v>
      </c>
      <c r="F31528" s="113" t="s">
        <v>200</v>
      </c>
      <c r="G31528" s="113">
        <v>2.9663839320698802E-2</v>
      </c>
    </row>
    <row r="31529" spans="1:7" x14ac:dyDescent="0.25">
      <c r="A31529" s="108" t="str">
        <f t="shared" si="493"/>
        <v>EU11_2022_NATIONAL TOTAL_Hg</v>
      </c>
      <c r="B31529" s="113" t="s">
        <v>221</v>
      </c>
      <c r="C31529" s="113">
        <v>2022</v>
      </c>
      <c r="D31529" s="113" t="s">
        <v>122</v>
      </c>
      <c r="E31529" s="113" t="s">
        <v>127</v>
      </c>
      <c r="F31529" s="113" t="s">
        <v>200</v>
      </c>
      <c r="G31529" s="113">
        <v>2.0932801900600002E-2</v>
      </c>
    </row>
    <row r="31530" spans="1:7" x14ac:dyDescent="0.25">
      <c r="A31530" s="108" t="str">
        <f t="shared" si="493"/>
        <v>EU11_2022_NATIONAL TOTAL_DIOX</v>
      </c>
      <c r="B31530" s="113" t="s">
        <v>221</v>
      </c>
      <c r="C31530" s="113">
        <v>2022</v>
      </c>
      <c r="D31530" s="113" t="s">
        <v>122</v>
      </c>
      <c r="E31530" s="113" t="s">
        <v>128</v>
      </c>
      <c r="F31530" s="113" t="s">
        <v>200</v>
      </c>
      <c r="G31530" s="150">
        <v>1.1799903104780001E-6</v>
      </c>
    </row>
    <row r="31531" spans="1:7" x14ac:dyDescent="0.25">
      <c r="A31531" s="108" t="str">
        <f t="shared" si="493"/>
        <v>EU11_2022_NATIONAL TOTAL_PAH</v>
      </c>
      <c r="B31531" s="113" t="s">
        <v>221</v>
      </c>
      <c r="C31531" s="113">
        <v>2022</v>
      </c>
      <c r="D31531" s="113" t="s">
        <v>122</v>
      </c>
      <c r="E31531" s="113" t="s">
        <v>129</v>
      </c>
      <c r="F31531" s="113" t="s">
        <v>200</v>
      </c>
      <c r="G31531" s="113">
        <v>0.26493139856665399</v>
      </c>
    </row>
    <row r="31532" spans="1:7" x14ac:dyDescent="0.25">
      <c r="A31532" s="108" t="str">
        <f t="shared" si="493"/>
        <v>EU11_2022_NATIONAL TOTAL_HCB</v>
      </c>
      <c r="B31532" s="113" t="s">
        <v>221</v>
      </c>
      <c r="C31532" s="113">
        <v>2022</v>
      </c>
      <c r="D31532" s="113" t="s">
        <v>122</v>
      </c>
      <c r="E31532" s="113" t="s">
        <v>130</v>
      </c>
      <c r="F31532" s="113" t="s">
        <v>200</v>
      </c>
      <c r="G31532" s="150">
        <v>4.0494514773174E-5</v>
      </c>
    </row>
    <row r="31533" spans="1:7" x14ac:dyDescent="0.25">
      <c r="A31533" s="108" t="str">
        <f t="shared" si="493"/>
        <v>EU11_2022_NATIONAL TOTAL_PCB</v>
      </c>
      <c r="B31533" s="113" t="s">
        <v>221</v>
      </c>
      <c r="C31533" s="113">
        <v>2022</v>
      </c>
      <c r="D31533" s="113" t="s">
        <v>122</v>
      </c>
      <c r="E31533" s="113" t="s">
        <v>259</v>
      </c>
      <c r="F31533" s="113" t="s">
        <v>200</v>
      </c>
      <c r="G31533" s="113">
        <v>9.5778579228482299E-4</v>
      </c>
    </row>
    <row r="31534" spans="1:7" x14ac:dyDescent="0.25">
      <c r="A31534" s="108" t="str">
        <f t="shared" si="493"/>
        <v>EU11_2022_1A3(FU)_NOx</v>
      </c>
      <c r="B31534" s="113" t="s">
        <v>221</v>
      </c>
      <c r="C31534" s="113">
        <v>2022</v>
      </c>
      <c r="D31534" s="113" t="s">
        <v>134</v>
      </c>
      <c r="E31534" s="113" t="s">
        <v>199</v>
      </c>
      <c r="F31534" s="113" t="s">
        <v>200</v>
      </c>
      <c r="G31534" s="113">
        <v>126.214198</v>
      </c>
    </row>
    <row r="31535" spans="1:7" x14ac:dyDescent="0.25">
      <c r="A31535" s="108" t="str">
        <f t="shared" si="493"/>
        <v>EU11_2022_1A3(FS)_NOx</v>
      </c>
      <c r="B31535" s="113" t="s">
        <v>221</v>
      </c>
      <c r="C31535" s="113">
        <v>2022</v>
      </c>
      <c r="D31535" s="113" t="s">
        <v>132</v>
      </c>
      <c r="E31535" s="113" t="s">
        <v>199</v>
      </c>
      <c r="F31535" s="113" t="s">
        <v>200</v>
      </c>
      <c r="G31535" s="113">
        <v>1337.1687899999999</v>
      </c>
    </row>
    <row r="31536" spans="1:7" x14ac:dyDescent="0.25">
      <c r="A31536" s="108" t="str">
        <f t="shared" si="493"/>
        <v>EU11_2022_1A3(FU)_NMVOC</v>
      </c>
      <c r="B31536" s="113" t="s">
        <v>221</v>
      </c>
      <c r="C31536" s="113">
        <v>2022</v>
      </c>
      <c r="D31536" s="113" t="s">
        <v>134</v>
      </c>
      <c r="E31536" s="113" t="s">
        <v>123</v>
      </c>
      <c r="F31536" s="113" t="s">
        <v>200</v>
      </c>
      <c r="G31536" s="113">
        <v>30.336223</v>
      </c>
    </row>
    <row r="31537" spans="1:7" x14ac:dyDescent="0.25">
      <c r="A31537" s="108" t="str">
        <f t="shared" si="493"/>
        <v>EU11_2022_1A3(FS)_NMVOC</v>
      </c>
      <c r="B31537" s="113" t="s">
        <v>221</v>
      </c>
      <c r="C31537" s="113">
        <v>2022</v>
      </c>
      <c r="D31537" s="113" t="s">
        <v>132</v>
      </c>
      <c r="E31537" s="113" t="s">
        <v>123</v>
      </c>
      <c r="F31537" s="113" t="s">
        <v>200</v>
      </c>
      <c r="G31537" s="113">
        <v>305.72590000000002</v>
      </c>
    </row>
    <row r="31538" spans="1:7" x14ac:dyDescent="0.25">
      <c r="A31538" s="108" t="str">
        <f t="shared" si="493"/>
        <v>EU11_2022_1A3(FU)_SOx</v>
      </c>
      <c r="B31538" s="113" t="s">
        <v>221</v>
      </c>
      <c r="C31538" s="113">
        <v>2022</v>
      </c>
      <c r="D31538" s="113" t="s">
        <v>134</v>
      </c>
      <c r="E31538" s="113" t="s">
        <v>201</v>
      </c>
      <c r="F31538" s="113" t="s">
        <v>200</v>
      </c>
      <c r="G31538" s="113">
        <v>0.33239018999999997</v>
      </c>
    </row>
    <row r="31539" spans="1:7" x14ac:dyDescent="0.25">
      <c r="A31539" s="108" t="str">
        <f t="shared" si="493"/>
        <v>EU11_2022_1A3(FS)_SOx</v>
      </c>
      <c r="B31539" s="113" t="s">
        <v>221</v>
      </c>
      <c r="C31539" s="113">
        <v>2022</v>
      </c>
      <c r="D31539" s="113" t="s">
        <v>132</v>
      </c>
      <c r="E31539" s="113" t="s">
        <v>201</v>
      </c>
      <c r="F31539" s="113" t="s">
        <v>200</v>
      </c>
      <c r="G31539" s="113">
        <v>2.9303560000000002</v>
      </c>
    </row>
    <row r="31540" spans="1:7" x14ac:dyDescent="0.25">
      <c r="A31540" s="108" t="str">
        <f t="shared" si="493"/>
        <v>EU11_2022_1A3(FU)_NH3</v>
      </c>
      <c r="B31540" s="113" t="s">
        <v>221</v>
      </c>
      <c r="C31540" s="113">
        <v>2022</v>
      </c>
      <c r="D31540" s="113" t="s">
        <v>134</v>
      </c>
      <c r="E31540" s="113" t="s">
        <v>124</v>
      </c>
      <c r="F31540" s="113" t="s">
        <v>200</v>
      </c>
      <c r="G31540" s="113">
        <v>5.2083305400000004</v>
      </c>
    </row>
    <row r="31541" spans="1:7" x14ac:dyDescent="0.25">
      <c r="A31541" s="108" t="str">
        <f t="shared" si="493"/>
        <v>EU11_2022_1A3(FS)_NH3</v>
      </c>
      <c r="B31541" s="113" t="s">
        <v>221</v>
      </c>
      <c r="C31541" s="113">
        <v>2022</v>
      </c>
      <c r="D31541" s="113" t="s">
        <v>132</v>
      </c>
      <c r="E31541" s="113" t="s">
        <v>124</v>
      </c>
      <c r="F31541" s="113" t="s">
        <v>200</v>
      </c>
      <c r="G31541" s="113">
        <v>30.540607999999999</v>
      </c>
    </row>
    <row r="31542" spans="1:7" x14ac:dyDescent="0.25">
      <c r="A31542" s="108" t="str">
        <f t="shared" si="493"/>
        <v>EU11_2022_1A3(FU)_PM2.5</v>
      </c>
      <c r="B31542" s="113" t="s">
        <v>221</v>
      </c>
      <c r="C31542" s="113">
        <v>2022</v>
      </c>
      <c r="D31542" s="113" t="s">
        <v>134</v>
      </c>
      <c r="E31542" s="113" t="s">
        <v>203</v>
      </c>
      <c r="F31542" s="113" t="s">
        <v>200</v>
      </c>
      <c r="G31542" s="113">
        <v>4.8526807999999999</v>
      </c>
    </row>
    <row r="31543" spans="1:7" x14ac:dyDescent="0.25">
      <c r="A31543" s="108" t="str">
        <f t="shared" si="493"/>
        <v>EU11_2022_1A3(FS)_PM2.5</v>
      </c>
      <c r="B31543" s="113" t="s">
        <v>221</v>
      </c>
      <c r="C31543" s="113">
        <v>2022</v>
      </c>
      <c r="D31543" s="113" t="s">
        <v>132</v>
      </c>
      <c r="E31543" s="113" t="s">
        <v>203</v>
      </c>
      <c r="F31543" s="113" t="s">
        <v>200</v>
      </c>
      <c r="G31543" s="113">
        <v>67.885400000000004</v>
      </c>
    </row>
    <row r="31544" spans="1:7" x14ac:dyDescent="0.25">
      <c r="A31544" s="108" t="str">
        <f t="shared" si="493"/>
        <v>EU11_2022_3D_NOx</v>
      </c>
      <c r="B31544" s="113" t="s">
        <v>221</v>
      </c>
      <c r="C31544" s="113">
        <v>2022</v>
      </c>
      <c r="D31544" s="113" t="s">
        <v>206</v>
      </c>
      <c r="E31544" s="113" t="s">
        <v>199</v>
      </c>
      <c r="F31544" s="113" t="s">
        <v>200</v>
      </c>
      <c r="G31544" s="113">
        <v>460.874954</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BJ89"/>
  <sheetViews>
    <sheetView zoomScaleNormal="100" zoomScaleSheetLayoutView="85" workbookViewId="0">
      <pane xSplit="4" ySplit="4" topLeftCell="AU32" activePane="bottomRight" state="frozen"/>
      <selection activeCell="C3" sqref="C3"/>
      <selection pane="topRight" activeCell="C3" sqref="C3"/>
      <selection pane="bottomLeft" activeCell="C3" sqref="C3"/>
      <selection pane="bottomRight" activeCell="AU61" sqref="AU61"/>
    </sheetView>
  </sheetViews>
  <sheetFormatPr baseColWidth="10" defaultColWidth="11.42578125" defaultRowHeight="12.75" x14ac:dyDescent="0.2"/>
  <cols>
    <col min="1" max="1" width="5" customWidth="1"/>
    <col min="2" max="2" width="10.42578125" style="40" customWidth="1"/>
    <col min="3" max="3" width="42.7109375" customWidth="1"/>
    <col min="4" max="4" width="10.28515625" customWidth="1"/>
    <col min="5" max="15" width="9.5703125" customWidth="1"/>
    <col min="16" max="17" width="9.5703125" style="2" customWidth="1"/>
    <col min="18" max="18" width="10.28515625" style="2" customWidth="1"/>
    <col min="19" max="33" width="9.5703125" style="2" customWidth="1"/>
    <col min="34" max="35" width="10.28515625" style="2" customWidth="1"/>
    <col min="36" max="48" width="9.5703125" style="2" customWidth="1"/>
    <col min="49" max="49" width="9.5703125" style="10" customWidth="1"/>
    <col min="50" max="50" width="9.5703125" style="2" customWidth="1"/>
    <col min="51" max="51" width="15.5703125" style="18" customWidth="1"/>
    <col min="52" max="52" width="14.28515625" style="18" customWidth="1"/>
    <col min="53" max="53" width="10.7109375" style="18" customWidth="1"/>
    <col min="54" max="54" width="10.7109375" style="6" customWidth="1"/>
    <col min="55" max="55" width="14.28515625" style="6" customWidth="1"/>
    <col min="56" max="56" width="12" style="6" customWidth="1"/>
    <col min="57" max="57" width="10.42578125" style="6" customWidth="1"/>
    <col min="58" max="58" width="10.5703125" style="29" customWidth="1"/>
    <col min="59" max="59" width="19.140625" customWidth="1"/>
  </cols>
  <sheetData>
    <row r="1" spans="1:62" ht="19.5" x14ac:dyDescent="0.2">
      <c r="C1" s="260" t="s">
        <v>237</v>
      </c>
      <c r="D1" s="1"/>
      <c r="E1" s="8"/>
      <c r="F1" s="9"/>
      <c r="G1" s="9"/>
      <c r="H1" s="9"/>
      <c r="I1" s="9"/>
      <c r="J1" s="9"/>
      <c r="K1" s="9"/>
      <c r="L1" s="9"/>
      <c r="M1" s="9"/>
      <c r="N1" s="9"/>
      <c r="O1" s="9"/>
      <c r="P1" s="10"/>
      <c r="Q1" s="10"/>
      <c r="R1" s="10"/>
      <c r="S1" s="10"/>
      <c r="T1" s="10"/>
      <c r="U1" s="10"/>
      <c r="V1" s="10"/>
      <c r="W1" s="10"/>
      <c r="X1" s="10"/>
      <c r="Y1" s="10"/>
      <c r="Z1" s="10" t="s">
        <v>184</v>
      </c>
      <c r="AA1" s="10"/>
      <c r="AB1" s="10"/>
      <c r="AC1" s="10"/>
      <c r="AD1" s="10"/>
      <c r="AE1" s="10"/>
      <c r="AF1" s="10"/>
      <c r="AG1" s="10"/>
      <c r="AH1" s="10"/>
      <c r="AI1" s="10"/>
      <c r="AJ1" s="10"/>
      <c r="AK1" s="10"/>
      <c r="AL1" s="10"/>
      <c r="AM1" s="10"/>
      <c r="AN1" s="10"/>
      <c r="AO1" s="10"/>
      <c r="AP1" s="10"/>
      <c r="AQ1" s="10"/>
      <c r="AR1" s="10"/>
      <c r="AS1" s="10"/>
      <c r="AT1" s="10"/>
      <c r="AU1" s="10"/>
      <c r="AV1" s="10"/>
      <c r="AX1" s="10"/>
    </row>
    <row r="2" spans="1:62" x14ac:dyDescent="0.2">
      <c r="C2" s="261" t="s">
        <v>278</v>
      </c>
      <c r="D2" s="4"/>
      <c r="E2" s="11"/>
      <c r="F2" s="12"/>
      <c r="G2" s="12"/>
      <c r="H2" s="12"/>
      <c r="I2" s="12"/>
      <c r="J2" s="12"/>
      <c r="K2" s="12"/>
      <c r="L2" s="12"/>
      <c r="M2" s="12"/>
      <c r="N2" s="12"/>
      <c r="O2" s="12"/>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X2" s="10"/>
      <c r="AY2" s="41"/>
    </row>
    <row r="3" spans="1:62" x14ac:dyDescent="0.2">
      <c r="B3"/>
      <c r="P3"/>
      <c r="Q3"/>
      <c r="R3"/>
      <c r="S3"/>
      <c r="T3"/>
      <c r="U3"/>
      <c r="V3"/>
      <c r="W3"/>
      <c r="X3"/>
      <c r="Y3"/>
      <c r="Z3"/>
      <c r="AA3"/>
      <c r="AB3"/>
      <c r="AC3"/>
      <c r="AD3"/>
      <c r="AE3"/>
      <c r="AF3"/>
      <c r="AG3"/>
      <c r="AH3"/>
      <c r="AI3"/>
      <c r="AJ3"/>
      <c r="AK3"/>
      <c r="AL3"/>
      <c r="AM3"/>
      <c r="AN3"/>
      <c r="AO3"/>
      <c r="AP3"/>
      <c r="AQ3"/>
      <c r="AR3"/>
      <c r="AS3"/>
      <c r="AT3"/>
      <c r="AU3" s="113"/>
      <c r="AV3" s="113"/>
      <c r="AW3" s="13"/>
      <c r="AX3" s="113"/>
      <c r="AY3"/>
      <c r="AZ3"/>
      <c r="BA3"/>
      <c r="BB3"/>
      <c r="BC3"/>
      <c r="BD3"/>
      <c r="BE3"/>
      <c r="BF3"/>
    </row>
    <row r="4" spans="1:62" s="19" customFormat="1" ht="98.65" customHeight="1" x14ac:dyDescent="0.2">
      <c r="B4" s="179" t="s">
        <v>186</v>
      </c>
      <c r="C4" s="179" t="s">
        <v>228</v>
      </c>
      <c r="D4" s="180" t="s">
        <v>229</v>
      </c>
      <c r="E4" s="179">
        <v>1978</v>
      </c>
      <c r="F4" s="179">
        <v>1980</v>
      </c>
      <c r="G4" s="179">
        <v>1981</v>
      </c>
      <c r="H4" s="179">
        <v>1982</v>
      </c>
      <c r="I4" s="179">
        <v>1983</v>
      </c>
      <c r="J4" s="179">
        <v>1984</v>
      </c>
      <c r="K4" s="179">
        <v>1985</v>
      </c>
      <c r="L4" s="179">
        <v>1986</v>
      </c>
      <c r="M4" s="179">
        <v>1987</v>
      </c>
      <c r="N4" s="179">
        <v>1988</v>
      </c>
      <c r="O4" s="179">
        <v>1989</v>
      </c>
      <c r="P4" s="179">
        <v>1990</v>
      </c>
      <c r="Q4" s="179">
        <v>1991</v>
      </c>
      <c r="R4" s="179">
        <v>1992</v>
      </c>
      <c r="S4" s="179">
        <v>1993</v>
      </c>
      <c r="T4" s="179">
        <v>1994</v>
      </c>
      <c r="U4" s="179">
        <v>1995</v>
      </c>
      <c r="V4" s="179">
        <v>1996</v>
      </c>
      <c r="W4" s="179">
        <v>1997</v>
      </c>
      <c r="X4" s="179">
        <v>1998</v>
      </c>
      <c r="Y4" s="179">
        <v>1999</v>
      </c>
      <c r="Z4" s="179">
        <v>2000</v>
      </c>
      <c r="AA4" s="179">
        <v>2001</v>
      </c>
      <c r="AB4" s="179">
        <v>2002</v>
      </c>
      <c r="AC4" s="179">
        <v>2003</v>
      </c>
      <c r="AD4" s="179">
        <v>2004</v>
      </c>
      <c r="AE4" s="179">
        <v>2005</v>
      </c>
      <c r="AF4" s="179">
        <v>2006</v>
      </c>
      <c r="AG4" s="179">
        <v>2007</v>
      </c>
      <c r="AH4" s="179">
        <v>2008</v>
      </c>
      <c r="AI4" s="179">
        <v>2009</v>
      </c>
      <c r="AJ4" s="179">
        <v>2010</v>
      </c>
      <c r="AK4" s="179">
        <v>2011</v>
      </c>
      <c r="AL4" s="179">
        <v>2012</v>
      </c>
      <c r="AM4" s="179">
        <v>2013</v>
      </c>
      <c r="AN4" s="179">
        <v>2014</v>
      </c>
      <c r="AO4" s="179">
        <v>2015</v>
      </c>
      <c r="AP4" s="179">
        <v>2016</v>
      </c>
      <c r="AQ4" s="179">
        <v>2017</v>
      </c>
      <c r="AR4" s="179">
        <v>2018</v>
      </c>
      <c r="AS4" s="179">
        <v>2019</v>
      </c>
      <c r="AT4" s="179">
        <v>2020</v>
      </c>
      <c r="AU4" s="179">
        <v>2021</v>
      </c>
      <c r="AV4" s="179">
        <v>2022</v>
      </c>
      <c r="AW4" s="272"/>
      <c r="AX4" s="179">
        <v>2022</v>
      </c>
      <c r="AY4" s="178" t="s">
        <v>188</v>
      </c>
      <c r="AZ4" s="182" t="str">
        <f>CONCATENATE("Compliance with the NOx P for ",AX4)</f>
        <v>Compliance with the NOx P for 2022</v>
      </c>
      <c r="BA4" s="181" t="s">
        <v>213</v>
      </c>
      <c r="BB4" s="178" t="s">
        <v>271</v>
      </c>
      <c r="BC4" s="182" t="str">
        <f>CONCATENATE("Compliance with the original GP ceiling for ",AX4)</f>
        <v>Compliance with the original GP ceiling for 2022</v>
      </c>
      <c r="BD4" s="181" t="s">
        <v>214</v>
      </c>
      <c r="BE4" s="183" t="s">
        <v>230</v>
      </c>
      <c r="BF4" s="183" t="s">
        <v>277</v>
      </c>
      <c r="BG4"/>
    </row>
    <row r="5" spans="1:62" s="17" customFormat="1" x14ac:dyDescent="0.2">
      <c r="A5"/>
      <c r="B5" s="53" t="s">
        <v>121</v>
      </c>
      <c r="C5" s="55" t="s">
        <v>0</v>
      </c>
      <c r="D5" s="56">
        <v>1987</v>
      </c>
      <c r="E5" s="30" t="str">
        <f>IFERROR(VLOOKUP(CONCATENATE($B5,"_",E$4,"_",$C$77,"_",$C$76),Data_for_IC_trend_tables!$A$1:$G$49194,7,FALSE),"-")</f>
        <v>-</v>
      </c>
      <c r="F5" s="30" t="str">
        <f>IFERROR((VLOOKUP(CONCATENATE($B5,"_",F$4,"_",$C$77,"_",$C$76),Data_for_IC_trend_tables!$A$1:$G$49194,7,FALSE)-VLOOKUP(CONCATENATE($B5,"_",F$4,"_",$C$77,"_",$C$79),Data_for_IC_trend_tables!$A$1:$G$49194,7,FALSE)+VLOOKUP(CONCATENATE($B5,"_",F$4,"_",$C$77,"_",$C$8),Data_for_IC_trend_tables!$A$1:$G$49194,7,FALSE)),"-")</f>
        <v>-</v>
      </c>
      <c r="G5" s="30" t="str">
        <f>IFERROR(VLOOKUP(CONCATENATE($B5,"_",G$4,"_",$C$77,"_",$C$76),Data_for_IC_trend_tables!$A$1:$G$49194,7,FALSE),"-")</f>
        <v>-</v>
      </c>
      <c r="H5" s="30" t="str">
        <f>IFERROR(VLOOKUP(CONCATENATE($B5,"_",H$4,"_",$C$77,"_",$C$76),Data_for_IC_trend_tables!$A$1:$G$49194,7,FALSE),"-")</f>
        <v>-</v>
      </c>
      <c r="I5" s="30" t="str">
        <f>IFERROR(VLOOKUP(CONCATENATE($B5,"_",I$4,"_",$C$77,"_",$C$76),Data_for_IC_trend_tables!$A$1:$G$49194,7,FALSE),"-")</f>
        <v>-</v>
      </c>
      <c r="J5" s="30" t="str">
        <f>IFERROR(VLOOKUP(CONCATENATE($B5,"_",J$4,"_",$C$77,"_",$C$76),Data_for_IC_trend_tables!$A$1:$G$49194,7,FALSE),"-")</f>
        <v>-</v>
      </c>
      <c r="K5" s="30" t="str">
        <f>IFERROR(VLOOKUP(CONCATENATE($B5,"_",K$4,"_",$C$77,"_",$C$76),Data_for_IC_trend_tables!$A$1:$G$49194,7,FALSE),"-")</f>
        <v>-</v>
      </c>
      <c r="L5" s="30" t="str">
        <f>IFERROR(VLOOKUP(CONCATENATE($B5,"_",L$4,"_",$C$77,"_",$C$76),Data_for_IC_trend_tables!$A$1:$G$49194,7,FALSE),"-")</f>
        <v>-</v>
      </c>
      <c r="M5" s="30">
        <f>IFERROR(VLOOKUP(CONCATENATE($B5,"_",M$4,"_",$C$77,"_",$C$76),Data_for_IC_trend_tables!$A$1:$G$49194,7,FALSE),"-")</f>
        <v>22.359479624999999</v>
      </c>
      <c r="N5" s="30" t="str">
        <f>IFERROR(VLOOKUP(CONCATENATE($B5,"_",N$4,"_",$C$77,"_",$C$76),Data_for_IC_trend_tables!$A$1:$G$49194,7,FALSE),"-")</f>
        <v>-</v>
      </c>
      <c r="O5" s="30" t="str">
        <f>IFERROR(VLOOKUP(CONCATENATE($B5,"_",O$4,"_",$C$77,"_",$C$76),Data_for_IC_trend_tables!$A$1:$G$49194,7,FALSE),"-")</f>
        <v>-</v>
      </c>
      <c r="P5" s="30">
        <f>IFERROR(VLOOKUP(CONCATENATE($B5,"_",P$4,"_",$C$77,"_",$C$76),Data_for_IC_trend_tables!$A$1:$G$49194,7,FALSE),"-")</f>
        <v>12.005148727910401</v>
      </c>
      <c r="Q5" s="30">
        <f>IFERROR(VLOOKUP(CONCATENATE($B5,"_",Q$4,"_",$C$77,"_",$C$76),Data_for_IC_trend_tables!$A$1:$G$49194,7,FALSE),"-")</f>
        <v>8.3742328081066493</v>
      </c>
      <c r="R5" s="30">
        <f>IFERROR(VLOOKUP(CONCATENATE($B5,"_",R$4,"_",$C$77,"_",$C$76),Data_for_IC_trend_tables!$A$1:$G$49194,7,FALSE),"-")</f>
        <v>6.26235902744253</v>
      </c>
      <c r="S5" s="30">
        <f>IFERROR(VLOOKUP(CONCATENATE($B5,"_",S$4,"_",$C$77,"_",$C$76),Data_for_IC_trend_tables!$A$1:$G$49194,7,FALSE),"-")</f>
        <v>5.5714869175594099</v>
      </c>
      <c r="T5" s="30">
        <f>IFERROR(VLOOKUP(CONCATENATE($B5,"_",T$4,"_",$C$77,"_",$C$76),Data_for_IC_trend_tables!$A$1:$G$49194,7,FALSE),"-")</f>
        <v>5.4062729867641997</v>
      </c>
      <c r="U5" s="30">
        <f>IFERROR(VLOOKUP(CONCATENATE($B5,"_",U$4,"_",$C$77,"_",$C$76),Data_for_IC_trend_tables!$A$1:$G$49194,7,FALSE),"-")</f>
        <v>5.9067326682853896</v>
      </c>
      <c r="V5" s="30">
        <f>IFERROR(VLOOKUP(CONCATENATE($B5,"_",V$4,"_",$C$77,"_",$C$76),Data_for_IC_trend_tables!$A$1:$G$49194,7,FALSE),"-")</f>
        <v>5.9135566890077396</v>
      </c>
      <c r="W5" s="30">
        <f>IFERROR(VLOOKUP(CONCATENATE($B5,"_",W$4,"_",$C$77,"_",$C$76),Data_for_IC_trend_tables!$A$1:$G$49194,7,FALSE),"-")</f>
        <v>4.6830059567526199</v>
      </c>
      <c r="X5" s="30">
        <f>IFERROR(VLOOKUP(CONCATENATE($B5,"_",X$4,"_",$C$77,"_",$C$76),Data_for_IC_trend_tables!$A$1:$G$49194,7,FALSE),"-")</f>
        <v>5.5046687851385103</v>
      </c>
      <c r="Y5" s="30">
        <f>IFERROR(VLOOKUP(CONCATENATE($B5,"_",Y$4,"_",$C$77,"_",$C$76),Data_for_IC_trend_tables!$A$1:$G$49194,7,FALSE),"-")</f>
        <v>12.187083965460699</v>
      </c>
      <c r="Z5" s="30">
        <f>IFERROR(VLOOKUP(CONCATENATE($B5,"_",Z$4,"_",$C$77,"_",$C$76),Data_for_IC_trend_tables!$A$1:$G$49194,7,FALSE),"-")</f>
        <v>12.226142120829699</v>
      </c>
      <c r="AA5" s="30">
        <f>IFERROR(VLOOKUP(CONCATENATE($B5,"_",AA$4,"_",$C$77,"_",$C$76),Data_for_IC_trend_tables!$A$1:$G$49194,7,FALSE),"-")</f>
        <v>12.608093734060001</v>
      </c>
      <c r="AB5" s="30">
        <f>IFERROR(VLOOKUP(CONCATENATE($B5,"_",AB$4,"_",$C$77,"_",$C$76),Data_for_IC_trend_tables!$A$1:$G$49194,7,FALSE),"-")</f>
        <v>15.222238375848301</v>
      </c>
      <c r="AC5" s="30">
        <f>IFERROR(VLOOKUP(CONCATENATE($B5,"_",AC$4,"_",$C$77,"_",$C$76),Data_for_IC_trend_tables!$A$1:$G$49194,7,FALSE),"-")</f>
        <v>14.083058900895701</v>
      </c>
      <c r="AD5" s="30">
        <f>IFERROR(VLOOKUP(CONCATENATE($B5,"_",AD$4,"_",$C$77,"_",$C$76),Data_for_IC_trend_tables!$A$1:$G$49194,7,FALSE),"-")</f>
        <v>20.540885493566499</v>
      </c>
      <c r="AE5" s="30">
        <f>IFERROR(VLOOKUP(CONCATENATE($B5,"_",AE$4,"_",$C$77,"_",$C$76),Data_for_IC_trend_tables!$A$1:$G$49194,7,FALSE),"-")</f>
        <v>10.409269497011399</v>
      </c>
      <c r="AF5" s="30">
        <f>IFERROR(VLOOKUP(CONCATENATE($B5,"_",AF$4,"_",$C$77,"_",$C$76),Data_for_IC_trend_tables!$A$1:$G$49194,7,FALSE),"-")</f>
        <v>13.6379927170711</v>
      </c>
      <c r="AG5" s="30">
        <f>IFERROR(VLOOKUP(CONCATENATE($B5,"_",AG$4,"_",$C$77,"_",$C$76),Data_for_IC_trend_tables!$A$1:$G$49194,7,FALSE),"-")</f>
        <v>12.871093874556299</v>
      </c>
      <c r="AH5" s="30">
        <f>IFERROR(VLOOKUP(CONCATENATE($B5,"_",AH$4,"_",$C$77,"_",$C$76),Data_for_IC_trend_tables!$A$1:$G$49194,7,FALSE),"-")</f>
        <v>26.6781386351044</v>
      </c>
      <c r="AI5" s="30">
        <f>IFERROR(VLOOKUP(CONCATENATE($B5,"_",AI$4,"_",$C$77,"_",$C$76),Data_for_IC_trend_tables!$A$1:$G$49194,7,FALSE),"-")</f>
        <v>7.4673611949247896</v>
      </c>
      <c r="AJ5" s="30">
        <f>IFERROR(VLOOKUP(CONCATENATE($B5,"_",AJ$4,"_",$C$77,"_",$C$76),Data_for_IC_trend_tables!$A$1:$G$49194,7,FALSE),"-")</f>
        <v>9.0018800779741106</v>
      </c>
      <c r="AK5" s="30">
        <f>IFERROR(VLOOKUP(CONCATENATE($B5,"_",AK$4,"_",$C$77,"_",$C$76),Data_for_IC_trend_tables!$A$1:$G$49194,7,FALSE),"-")</f>
        <v>9.9213325370297092</v>
      </c>
      <c r="AL5" s="30">
        <f>IFERROR(VLOOKUP(CONCATENATE($B5,"_",AL$4,"_",$C$77,"_",$C$76),Data_for_IC_trend_tables!$A$1:$G$49194,7,FALSE),"-")</f>
        <v>7.8440154603098398</v>
      </c>
      <c r="AM5" s="30">
        <f>IFERROR(VLOOKUP(CONCATENATE($B5,"_",AM$4,"_",$C$77,"_",$C$76),Data_for_IC_trend_tables!$A$1:$G$49194,7,FALSE),"-")</f>
        <v>9.1501310701709802</v>
      </c>
      <c r="AN5" s="30">
        <f>IFERROR(VLOOKUP(CONCATENATE($B5,"_",AN$4,"_",$C$77,"_",$C$76),Data_for_IC_trend_tables!$A$1:$G$49194,7,FALSE),"-")</f>
        <v>11.125391303523401</v>
      </c>
      <c r="AO5" s="30">
        <f>IFERROR(VLOOKUP(CONCATENATE($B5,"_",AO$4,"_",$C$77,"_",$C$76),Data_for_IC_trend_tables!$A$1:$G$49194,7,FALSE),"-")</f>
        <v>9.3700720617997799</v>
      </c>
      <c r="AP5" s="30">
        <f>IFERROR(VLOOKUP(CONCATENATE($B5,"_",AP$4,"_",$C$77,"_",$C$76),Data_for_IC_trend_tables!$A$1:$G$49194,7,FALSE),"-")</f>
        <v>10.739655804832701</v>
      </c>
      <c r="AQ5" s="30">
        <f>IFERROR(VLOOKUP(CONCATENATE($B5,"_",AQ$4,"_",$C$77,"_",$C$76),Data_for_IC_trend_tables!$A$1:$G$49194,7,FALSE),"-")</f>
        <v>13.007821759645401</v>
      </c>
      <c r="AR5" s="30">
        <f>IFERROR(VLOOKUP(CONCATENATE($B5,"_",AR$4,"_",$C$77,"_",$C$76),Data_for_IC_trend_tables!$A$1:$G$49194,7,FALSE),"-")</f>
        <v>11.5568175653286</v>
      </c>
      <c r="AS5" s="30">
        <f>IFERROR(VLOOKUP(CONCATENATE($B5,"_",AS$4,"_",$C$77,"_",$C$76),Data_for_IC_trend_tables!$A$1:$G$49194,7,FALSE),"-")</f>
        <v>11.5589046563247</v>
      </c>
      <c r="AT5" s="30">
        <f>IFERROR(VLOOKUP(CONCATENATE($B5,"_",AT$4,"_",$C$77,"_",$C$76),Data_for_IC_trend_tables!$A$1:$G$49194,7,FALSE),"-")</f>
        <v>11.1488291724904</v>
      </c>
      <c r="AU5" s="30">
        <f>IFERROR(VLOOKUP(CONCATENATE($B5,"_",AU$4,"_",$C$77,"_",$C$76),Data_for_IC_trend_tables!$A$1:$G$49194,7,FALSE),"-")</f>
        <v>11.1817617854581</v>
      </c>
      <c r="AV5" s="30">
        <f>IFERROR(VLOOKUP(CONCATENATE($B5,"_",AV$4,"_",$C$77,"_",$C$76),Data_for_IC_trend_tables!$A$1:$G$49194,7,FALSE),"-")</f>
        <v>11.5227155623857</v>
      </c>
      <c r="AW5" s="30"/>
      <c r="AX5" s="30">
        <f>IFERROR(VLOOKUP(CONCATENATE($B5,"_",AX$4,"_",$C$77,"_",$C$76),Data_for_IC_trend_tables!$A$1:$G$49194,7,FALSE),"-")</f>
        <v>11.5227155623857</v>
      </c>
      <c r="AY5" s="77">
        <f>M5</f>
        <v>22.359479624999999</v>
      </c>
      <c r="AZ5" s="38" t="str">
        <f>IF(ISBLANK(AY5),"",IF(AX5="-",CONCATENATE("no data for ",$AX$4),IF(BA5&gt;0,"No","Yes")))</f>
        <v>Yes</v>
      </c>
      <c r="BA5" s="58">
        <f t="shared" ref="BA5:BA61" si="0">IFERROR(IF($AX5=0,"",($AX5-AY5)/AY5),"")</f>
        <v>-0.48466083488355327</v>
      </c>
      <c r="BB5" s="79"/>
      <c r="BC5" s="38" t="str">
        <f>IF(ISBLANK(BB5),"",IF(AX5="-",CONCATENATE("no data for ",$AX$4),IF(BD5&gt;0,"No","Yes")))</f>
        <v/>
      </c>
      <c r="BD5" s="58" t="str">
        <f t="shared" ref="BD5:BD61" si="1">IFERROR(IF($AX5=0,"",($AX5-BB5)/BB5),"")</f>
        <v/>
      </c>
      <c r="BE5" s="32" t="s">
        <v>76</v>
      </c>
      <c r="BF5" s="31"/>
      <c r="BG5"/>
      <c r="BH5"/>
      <c r="BI5"/>
      <c r="BJ5"/>
    </row>
    <row r="6" spans="1:62" s="3" customFormat="1" x14ac:dyDescent="0.2">
      <c r="A6"/>
      <c r="B6" s="53" t="s">
        <v>131</v>
      </c>
      <c r="C6" s="55" t="s">
        <v>1</v>
      </c>
      <c r="D6" s="56"/>
      <c r="E6" s="30" t="str">
        <f>IFERROR(VLOOKUP(CONCATENATE($B6,"_",E$4,"_",$C$77,"_",$C$76),Data_for_IC_trend_tables!$A$1:$G$49194,7,FALSE),"-")</f>
        <v>-</v>
      </c>
      <c r="F6" s="30" t="str">
        <f>IFERROR(VLOOKUP(CONCATENATE($B6,"_",F$4,"_",$C$77,"_",$C$76),Data_for_IC_trend_tables!$A$1:$G$49194,7,FALSE),"-")</f>
        <v>-</v>
      </c>
      <c r="G6" s="30">
        <f>IFERROR(VLOOKUP(CONCATENATE($B6,"_",G$4,"_",$C$77,"_",$C$76),Data_for_IC_trend_tables!$A$1:$G$49194,7,FALSE),"-")</f>
        <v>15.4</v>
      </c>
      <c r="H6" s="30">
        <f>IFERROR(VLOOKUP(CONCATENATE($B6,"_",H$4,"_",$C$77,"_",$C$76),Data_for_IC_trend_tables!$A$1:$G$49194,7,FALSE),"-")</f>
        <v>17.2</v>
      </c>
      <c r="I6" s="30">
        <f>IFERROR(VLOOKUP(CONCATENATE($B6,"_",I$4,"_",$C$77,"_",$C$76),Data_for_IC_trend_tables!$A$1:$G$49194,7,FALSE),"-")</f>
        <v>16.600000000000001</v>
      </c>
      <c r="J6" s="30">
        <f>IFERROR(VLOOKUP(CONCATENATE($B6,"_",J$4,"_",$C$77,"_",$C$76),Data_for_IC_trend_tables!$A$1:$G$49194,7,FALSE),"-")</f>
        <v>15.7</v>
      </c>
      <c r="K6" s="30">
        <f>IFERROR(VLOOKUP(CONCATENATE($B6,"_",K$4,"_",$C$77,"_",$C$76),Data_for_IC_trend_tables!$A$1:$G$49194,7,FALSE),"-")</f>
        <v>44.8</v>
      </c>
      <c r="L6" s="30">
        <f>IFERROR(VLOOKUP(CONCATENATE($B6,"_",L$4,"_",$C$77,"_",$C$76),Data_for_IC_trend_tables!$A$1:$G$49194,7,FALSE),"-")</f>
        <v>53</v>
      </c>
      <c r="M6" s="30">
        <f>IFERROR(VLOOKUP(CONCATENATE($B6,"_",M$4,"_",$C$77,"_",$C$76),Data_for_IC_trend_tables!$A$1:$G$49194,7,FALSE),"-")</f>
        <v>51.5</v>
      </c>
      <c r="N6" s="30">
        <f>IFERROR(VLOOKUP(CONCATENATE($B6,"_",N$4,"_",$C$77,"_",$C$76),Data_for_IC_trend_tables!$A$1:$G$49194,7,FALSE),"-")</f>
        <v>55.5</v>
      </c>
      <c r="O6" s="30">
        <f>IFERROR(VLOOKUP(CONCATENATE($B6,"_",O$4,"_",$C$77,"_",$C$76),Data_for_IC_trend_tables!$A$1:$G$49194,7,FALSE),"-")</f>
        <v>51.2</v>
      </c>
      <c r="P6" s="30">
        <f>IFERROR(VLOOKUP(CONCATENATE($B6,"_",P$4,"_",$C$77,"_",$C$76),Data_for_IC_trend_tables!$A$1:$G$49194,7,FALSE),"-")</f>
        <v>46.2</v>
      </c>
      <c r="Q6" s="30">
        <f>IFERROR(VLOOKUP(CONCATENATE($B6,"_",Q$4,"_",$C$77,"_",$C$76),Data_for_IC_trend_tables!$A$1:$G$49194,7,FALSE),"-")</f>
        <v>40</v>
      </c>
      <c r="R6" s="30">
        <f>IFERROR(VLOOKUP(CONCATENATE($B6,"_",R$4,"_",$C$77,"_",$C$76),Data_for_IC_trend_tables!$A$1:$G$49194,7,FALSE),"-")</f>
        <v>21.8</v>
      </c>
      <c r="S6" s="30">
        <f>IFERROR(VLOOKUP(CONCATENATE($B6,"_",S$4,"_",$C$77,"_",$C$76),Data_for_IC_trend_tables!$A$1:$G$49194,7,FALSE),"-")</f>
        <v>12.1</v>
      </c>
      <c r="T6" s="30">
        <f>IFERROR(VLOOKUP(CONCATENATE($B6,"_",T$4,"_",$C$77,"_",$C$76),Data_for_IC_trend_tables!$A$1:$G$49194,7,FALSE),"-")</f>
        <v>11.9</v>
      </c>
      <c r="U6" s="30">
        <f>IFERROR(VLOOKUP(CONCATENATE($B6,"_",U$4,"_",$C$77,"_",$C$76),Data_for_IC_trend_tables!$A$1:$G$49194,7,FALSE),"-")</f>
        <v>14.9</v>
      </c>
      <c r="V6" s="30">
        <f>IFERROR(VLOOKUP(CONCATENATE($B6,"_",V$4,"_",$C$77,"_",$C$76),Data_for_IC_trend_tables!$A$1:$G$49194,7,FALSE),"-")</f>
        <v>11.4</v>
      </c>
      <c r="W6" s="30">
        <f>IFERROR(VLOOKUP(CONCATENATE($B6,"_",W$4,"_",$C$77,"_",$C$76),Data_for_IC_trend_tables!$A$1:$G$49194,7,FALSE),"-")</f>
        <v>15.1</v>
      </c>
      <c r="X6" s="30">
        <f>IFERROR(VLOOKUP(CONCATENATE($B6,"_",X$4,"_",$C$77,"_",$C$76),Data_for_IC_trend_tables!$A$1:$G$49194,7,FALSE),"-")</f>
        <v>10.95</v>
      </c>
      <c r="Y6" s="30">
        <f>IFERROR(VLOOKUP(CONCATENATE($B6,"_",Y$4,"_",$C$77,"_",$C$76),Data_for_IC_trend_tables!$A$1:$G$49194,7,FALSE),"-")</f>
        <v>10.61</v>
      </c>
      <c r="Z6" s="30">
        <f>IFERROR(VLOOKUP(CONCATENATE($B6,"_",Z$4,"_",$C$77,"_",$C$76),Data_for_IC_trend_tables!$A$1:$G$49194,7,FALSE),"-")</f>
        <v>9.9700000000000006</v>
      </c>
      <c r="AA6" s="30">
        <f>IFERROR(VLOOKUP(CONCATENATE($B6,"_",AA$4,"_",$C$77,"_",$C$76),Data_for_IC_trend_tables!$A$1:$G$49194,7,FALSE),"-")</f>
        <v>13.331</v>
      </c>
      <c r="AB6" s="30">
        <f>IFERROR(VLOOKUP(CONCATENATE($B6,"_",AB$4,"_",$C$77,"_",$C$76),Data_for_IC_trend_tables!$A$1:$G$49194,7,FALSE),"-")</f>
        <v>12.541</v>
      </c>
      <c r="AC6" s="30">
        <f>IFERROR(VLOOKUP(CONCATENATE($B6,"_",AC$4,"_",$C$77,"_",$C$76),Data_for_IC_trend_tables!$A$1:$G$49194,7,FALSE),"-")</f>
        <v>14.57</v>
      </c>
      <c r="AD6" s="30" t="str">
        <f>IFERROR(VLOOKUP(CONCATENATE($B6,"_",AD$4,"_",$C$77,"_",$C$76),Data_for_IC_trend_tables!$A$1:$G$49194,7,FALSE),"-")</f>
        <v>-</v>
      </c>
      <c r="AE6" s="30" t="str">
        <f>IFERROR(VLOOKUP(CONCATENATE($B6,"_",AE$4,"_",$C$77,"_",$C$76),Data_for_IC_trend_tables!$A$1:$G$49194,7,FALSE),"-")</f>
        <v>-</v>
      </c>
      <c r="AF6" s="30" t="str">
        <f>IFERROR(VLOOKUP(CONCATENATE($B6,"_",AF$4,"_",$C$77,"_",$C$76),Data_for_IC_trend_tables!$A$1:$G$49194,7,FALSE),"-")</f>
        <v>-</v>
      </c>
      <c r="AG6" s="30">
        <f>IFERROR(VLOOKUP(CONCATENATE($B6,"_",AG$4,"_",$C$77,"_",$C$76),Data_for_IC_trend_tables!$A$1:$G$49194,7,FALSE),"-")</f>
        <v>23.534347011494301</v>
      </c>
      <c r="AH6" s="30" t="str">
        <f>IFERROR(VLOOKUP(CONCATENATE($B6,"_",AH$4,"_",$C$77,"_",$C$76),Data_for_IC_trend_tables!$A$1:$G$49194,7,FALSE),"-")</f>
        <v>-</v>
      </c>
      <c r="AI6" s="30" t="str">
        <f>IFERROR(VLOOKUP(CONCATENATE($B6,"_",AI$4,"_",$C$77,"_",$C$76),Data_for_IC_trend_tables!$A$1:$G$49194,7,FALSE),"-")</f>
        <v>-</v>
      </c>
      <c r="AJ6" s="30" t="str">
        <f>IFERROR(VLOOKUP(CONCATENATE($B6,"_",AJ$4,"_",$C$77,"_",$C$76),Data_for_IC_trend_tables!$A$1:$G$49194,7,FALSE),"-")</f>
        <v>-</v>
      </c>
      <c r="AK6" s="30" t="str">
        <f>IFERROR(VLOOKUP(CONCATENATE($B6,"_",AK$4,"_",$C$77,"_",$C$76),Data_for_IC_trend_tables!$A$1:$G$49194,7,FALSE),"-")</f>
        <v>-</v>
      </c>
      <c r="AL6" s="30" t="str">
        <f>IFERROR(VLOOKUP(CONCATENATE($B6,"_",AL$4,"_",$C$77,"_",$C$76),Data_for_IC_trend_tables!$A$1:$G$49194,7,FALSE),"-")</f>
        <v>-</v>
      </c>
      <c r="AM6" s="30" t="str">
        <f>IFERROR(VLOOKUP(CONCATENATE($B6,"_",AM$4,"_",$C$77,"_",$C$76),Data_for_IC_trend_tables!$A$1:$G$49194,7,FALSE),"-")</f>
        <v>-</v>
      </c>
      <c r="AN6" s="30">
        <f>IFERROR(VLOOKUP(CONCATENATE($B6,"_",AN$4,"_",$C$77,"_",$C$76),Data_for_IC_trend_tables!$A$1:$G$49194,7,FALSE),"-")</f>
        <v>21.7938864750958</v>
      </c>
      <c r="AO6" s="30" t="str">
        <f>IFERROR(VLOOKUP(CONCATENATE($B6,"_",AO$4,"_",$C$77,"_",$C$76),Data_for_IC_trend_tables!$A$1:$G$49194,7,FALSE),"-")</f>
        <v>-</v>
      </c>
      <c r="AP6" s="30">
        <f>IFERROR(VLOOKUP(CONCATENATE($B6,"_",AP$4,"_",$C$77,"_",$C$76),Data_for_IC_trend_tables!$A$1:$G$49194,7,FALSE),"-")</f>
        <v>18.167999999999999</v>
      </c>
      <c r="AQ6" s="30">
        <f>IFERROR(VLOOKUP(CONCATENATE($B6,"_",AQ$4,"_",$C$77,"_",$C$76),Data_for_IC_trend_tables!$A$1:$G$49194,7,FALSE),"-")</f>
        <v>20.1812113738875</v>
      </c>
      <c r="AR6" s="30">
        <f>IFERROR(VLOOKUP(CONCATENATE($B6,"_",AR$4,"_",$C$77,"_",$C$76),Data_for_IC_trend_tables!$A$1:$G$49194,7,FALSE),"-")</f>
        <v>20.471973685571701</v>
      </c>
      <c r="AS6" s="30">
        <f>IFERROR(VLOOKUP(CONCATENATE($B6,"_",AS$4,"_",$C$77,"_",$C$76),Data_for_IC_trend_tables!$A$1:$G$49194,7,FALSE),"-")</f>
        <v>22.734774363133301</v>
      </c>
      <c r="AT6" s="30">
        <f>IFERROR(VLOOKUP(CONCATENATE($B6,"_",AT$4,"_",$C$77,"_",$C$76),Data_for_IC_trend_tables!$A$1:$G$49194,7,FALSE),"-")</f>
        <v>26.546716647133302</v>
      </c>
      <c r="AU6" s="30">
        <f>IFERROR(VLOOKUP(CONCATENATE($B6,"_",AU$4,"_",$C$77,"_",$C$76),Data_for_IC_trend_tables!$A$1:$G$49194,7,FALSE),"-")</f>
        <v>23.750009934049999</v>
      </c>
      <c r="AV6" s="30">
        <f>IFERROR(VLOOKUP(CONCATENATE($B6,"_",AV$4,"_",$C$77,"_",$C$76),Data_for_IC_trend_tables!$A$1:$G$49194,7,FALSE),"-")</f>
        <v>27.25673134685</v>
      </c>
      <c r="AW6" s="30"/>
      <c r="AX6" s="30">
        <f>IFERROR(VLOOKUP(CONCATENATE($B6,"_",AX$4,"_",$C$77,"_",$C$76),Data_for_IC_trend_tables!$A$1:$G$49194,7,FALSE),"-")</f>
        <v>27.25673134685</v>
      </c>
      <c r="AY6" s="67"/>
      <c r="AZ6" s="38" t="str">
        <f t="shared" ref="AZ6:AZ61" si="2">IF(ISBLANK(AY6),"",IF(AX6="-",CONCATENATE("no data for ",$AX$4),IF(BA6&gt;0,"No","Yes")))</f>
        <v/>
      </c>
      <c r="BA6" s="58" t="str">
        <f t="shared" si="0"/>
        <v/>
      </c>
      <c r="BB6" s="79"/>
      <c r="BC6" s="38" t="str">
        <f t="shared" ref="BC6:BC61" si="3">IF(ISBLANK(BB6),"",IF(AX6="-",CONCATENATE("no data for ",$AX$4),IF(BD6&gt;0,"No","Yes")))</f>
        <v/>
      </c>
      <c r="BD6" s="58" t="str">
        <f t="shared" si="1"/>
        <v/>
      </c>
      <c r="BE6" s="86"/>
      <c r="BF6" s="86"/>
      <c r="BG6"/>
      <c r="BH6"/>
      <c r="BI6"/>
      <c r="BJ6"/>
    </row>
    <row r="7" spans="1:62" s="3" customFormat="1" x14ac:dyDescent="0.2">
      <c r="A7" s="16"/>
      <c r="B7" s="53" t="s">
        <v>133</v>
      </c>
      <c r="C7" s="61" t="s">
        <v>89</v>
      </c>
      <c r="D7" s="56">
        <v>1987</v>
      </c>
      <c r="E7" s="30" t="str">
        <f>IFERROR(VLOOKUP(CONCATENATE($B7,"_",E$4,"_",$C$77,"_",$C$76),Data_for_IC_trend_tables!$A$1:$G$49194,7,FALSE),"-")</f>
        <v>-</v>
      </c>
      <c r="F7" s="30">
        <f>IFERROR(VLOOKUP(CONCATENATE($B7,"_",F$4,"_",$C$77,"_",$C$76),Data_for_IC_trend_tables!$A$1:$G$49194,7,FALSE),"-")</f>
        <v>230.93724160049899</v>
      </c>
      <c r="G7" s="30">
        <f>IFERROR(VLOOKUP(CONCATENATE($B7,"_",G$4,"_",$C$77,"_",$C$76),Data_for_IC_trend_tables!$A$1:$G$49194,7,FALSE),"-")</f>
        <v>217.24340596953999</v>
      </c>
      <c r="H7" s="30">
        <f>IFERROR(VLOOKUP(CONCATENATE($B7,"_",H$4,"_",$C$77,"_",$C$76),Data_for_IC_trend_tables!$A$1:$G$49194,7,FALSE),"-")</f>
        <v>213.943741211739</v>
      </c>
      <c r="I7" s="30">
        <f>IFERROR(VLOOKUP(CONCATENATE($B7,"_",I$4,"_",$C$77,"_",$C$76),Data_for_IC_trend_tables!$A$1:$G$49194,7,FALSE),"-")</f>
        <v>215.92197685903099</v>
      </c>
      <c r="J7" s="30">
        <f>IFERROR(VLOOKUP(CONCATENATE($B7,"_",J$4,"_",$C$77,"_",$C$76),Data_for_IC_trend_tables!$A$1:$G$49194,7,FALSE),"-")</f>
        <v>216.46747988727199</v>
      </c>
      <c r="K7" s="30">
        <f>IFERROR(VLOOKUP(CONCATENATE($B7,"_",K$4,"_",$C$77,"_",$C$76),Data_for_IC_trend_tables!$A$1:$G$49194,7,FALSE),"-")</f>
        <v>220.972713366118</v>
      </c>
      <c r="L7" s="30">
        <f>IFERROR(VLOOKUP(CONCATENATE($B7,"_",L$4,"_",$C$77,"_",$C$76),Data_for_IC_trend_tables!$A$1:$G$49194,7,FALSE),"-")</f>
        <v>213.35857707239299</v>
      </c>
      <c r="M7" s="30">
        <f>IFERROR(VLOOKUP(CONCATENATE($B7,"_",M$4,"_",$C$77,"_",$C$76),Data_for_IC_trend_tables!$A$1:$G$49194,7,FALSE),"-")</f>
        <v>208.57271153021301</v>
      </c>
      <c r="N7" s="30">
        <f>IFERROR(VLOOKUP(CONCATENATE($B7,"_",N$4,"_",$C$77,"_",$C$76),Data_for_IC_trend_tables!$A$1:$G$49194,7,FALSE),"-")</f>
        <v>203.877074145737</v>
      </c>
      <c r="O7" s="30">
        <f>IFERROR(VLOOKUP(CONCATENATE($B7,"_",O$4,"_",$C$77,"_",$C$76),Data_for_IC_trend_tables!$A$1:$G$49194,7,FALSE),"-")</f>
        <v>197.784998711443</v>
      </c>
      <c r="P7" s="30">
        <f>IFERROR(VLOOKUP(CONCATENATE($B7,"_",P$4,"_",$C$77,"_",$C$76),Data_for_IC_trend_tables!$A$1:$G$49194,7,FALSE),"-")</f>
        <v>216.19168584705901</v>
      </c>
      <c r="Q7" s="30">
        <f>IFERROR(VLOOKUP(CONCATENATE($B7,"_",Q$4,"_",$C$77,"_",$C$76),Data_for_IC_trend_tables!$A$1:$G$49194,7,FALSE),"-")</f>
        <v>226.008067996221</v>
      </c>
      <c r="R7" s="30">
        <f>IFERROR(VLOOKUP(CONCATENATE($B7,"_",R$4,"_",$C$77,"_",$C$76),Data_for_IC_trend_tables!$A$1:$G$49194,7,FALSE),"-")</f>
        <v>214.300901561307</v>
      </c>
      <c r="S7" s="30">
        <f>IFERROR(VLOOKUP(CONCATENATE($B7,"_",S$4,"_",$C$77,"_",$C$76),Data_for_IC_trend_tables!$A$1:$G$49194,7,FALSE),"-")</f>
        <v>208.364532615515</v>
      </c>
      <c r="T7" s="30">
        <f>IFERROR(VLOOKUP(CONCATENATE($B7,"_",T$4,"_",$C$77,"_",$C$76),Data_for_IC_trend_tables!$A$1:$G$49194,7,FALSE),"-")</f>
        <v>200.15533762747</v>
      </c>
      <c r="U7" s="30">
        <f>IFERROR(VLOOKUP(CONCATENATE($B7,"_",U$4,"_",$C$77,"_",$C$76),Data_for_IC_trend_tables!$A$1:$G$49194,7,FALSE),"-")</f>
        <v>199.39244403732201</v>
      </c>
      <c r="V7" s="30">
        <f>IFERROR(VLOOKUP(CONCATENATE($B7,"_",V$4,"_",$C$77,"_",$C$76),Data_for_IC_trend_tables!$A$1:$G$49194,7,FALSE),"-")</f>
        <v>217.177278722464</v>
      </c>
      <c r="W7" s="30">
        <f>IFERROR(VLOOKUP(CONCATENATE($B7,"_",W$4,"_",$C$77,"_",$C$76),Data_for_IC_trend_tables!$A$1:$G$49194,7,FALSE),"-")</f>
        <v>203.387221254975</v>
      </c>
      <c r="X7" s="30">
        <f>IFERROR(VLOOKUP(CONCATENATE($B7,"_",X$4,"_",$C$77,"_",$C$76),Data_for_IC_trend_tables!$A$1:$G$49194,7,FALSE),"-")</f>
        <v>215.16752078791899</v>
      </c>
      <c r="Y7" s="30">
        <f>IFERROR(VLOOKUP(CONCATENATE($B7,"_",Y$4,"_",$C$77,"_",$C$76),Data_for_IC_trend_tables!$A$1:$G$49194,7,FALSE),"-")</f>
        <v>206.88494870957601</v>
      </c>
      <c r="Z7" s="30">
        <f>IFERROR(VLOOKUP(CONCATENATE($B7,"_",Z$4,"_",$C$77,"_",$C$76),Data_for_IC_trend_tables!$A$1:$G$49194,7,FALSE),"-")</f>
        <v>212.648904485114</v>
      </c>
      <c r="AA7" s="30">
        <f>IFERROR(VLOOKUP(CONCATENATE($B7,"_",AA$4,"_",$C$77,"_",$C$76),Data_for_IC_trend_tables!$A$1:$G$49194,7,FALSE),"-")</f>
        <v>223.303425075371</v>
      </c>
      <c r="AB7" s="30">
        <f>IFERROR(VLOOKUP(CONCATENATE($B7,"_",AB$4,"_",$C$77,"_",$C$76),Data_for_IC_trend_tables!$A$1:$G$49194,7,FALSE),"-")</f>
        <v>231.125419194557</v>
      </c>
      <c r="AC7" s="30">
        <f>IFERROR(VLOOKUP(CONCATENATE($B7,"_",AC$4,"_",$C$77,"_",$C$76),Data_for_IC_trend_tables!$A$1:$G$49194,7,FALSE),"-")</f>
        <v>242.182071249909</v>
      </c>
      <c r="AD7" s="30">
        <f>IFERROR(VLOOKUP(CONCATENATE($B7,"_",AD$4,"_",$C$77,"_",$C$76),Data_for_IC_trend_tables!$A$1:$G$49194,7,FALSE),"-")</f>
        <v>242.20554259360901</v>
      </c>
      <c r="AE7" s="30">
        <f>IFERROR(VLOOKUP(CONCATENATE($B7,"_",AE$4,"_",$C$77,"_",$C$76),Data_for_IC_trend_tables!$A$1:$G$49194,7,FALSE),"-")</f>
        <v>247.83368968096701</v>
      </c>
      <c r="AF7" s="30">
        <f>IFERROR(VLOOKUP(CONCATENATE($B7,"_",AF$4,"_",$C$77,"_",$C$76),Data_for_IC_trend_tables!$A$1:$G$49194,7,FALSE),"-")</f>
        <v>238.29865045481199</v>
      </c>
      <c r="AG7" s="30">
        <f>IFERROR(VLOOKUP(CONCATENATE($B7,"_",AG$4,"_",$C$77,"_",$C$76),Data_for_IC_trend_tables!$A$1:$G$49194,7,FALSE),"-")</f>
        <v>231.61517431317401</v>
      </c>
      <c r="AH7" s="30">
        <f>IFERROR(VLOOKUP(CONCATENATE($B7,"_",AH$4,"_",$C$77,"_",$C$76),Data_for_IC_trend_tables!$A$1:$G$49194,7,FALSE),"-")</f>
        <v>218.666972111327</v>
      </c>
      <c r="AI7" s="30">
        <f>IFERROR(VLOOKUP(CONCATENATE($B7,"_",AI$4,"_",$C$77,"_",$C$76),Data_for_IC_trend_tables!$A$1:$G$49194,7,FALSE),"-")</f>
        <v>205.16955860722101</v>
      </c>
      <c r="AJ7" s="30">
        <f>IFERROR(VLOOKUP(CONCATENATE($B7,"_",AJ$4,"_",$C$77,"_",$C$76),Data_for_IC_trend_tables!$A$1:$G$49194,7,FALSE),"-")</f>
        <v>206.00381634898201</v>
      </c>
      <c r="AK7" s="30">
        <f>IFERROR(VLOOKUP(CONCATENATE($B7,"_",AK$4,"_",$C$77,"_",$C$76),Data_for_IC_trend_tables!$A$1:$G$49194,7,FALSE),"-")</f>
        <v>198.08095806112601</v>
      </c>
      <c r="AL7" s="30">
        <f>IFERROR(VLOOKUP(CONCATENATE($B7,"_",AL$4,"_",$C$77,"_",$C$76),Data_for_IC_trend_tables!$A$1:$G$49194,7,FALSE),"-")</f>
        <v>193.317125316979</v>
      </c>
      <c r="AM7" s="30">
        <f>IFERROR(VLOOKUP(CONCATENATE($B7,"_",AM$4,"_",$C$77,"_",$C$76),Data_for_IC_trend_tables!$A$1:$G$49194,7,FALSE),"-")</f>
        <v>193.747967406648</v>
      </c>
      <c r="AN7" s="30">
        <f>IFERROR(VLOOKUP(CONCATENATE($B7,"_",AN$4,"_",$C$77,"_",$C$76),Data_for_IC_trend_tables!$A$1:$G$49194,7,FALSE),"-")</f>
        <v>186.70197842483199</v>
      </c>
      <c r="AO7" s="30">
        <f>IFERROR(VLOOKUP(CONCATENATE($B7,"_",AO$4,"_",$C$77,"_",$C$76),Data_for_IC_trend_tables!$A$1:$G$49194,7,FALSE),"-")</f>
        <v>184.03374818918701</v>
      </c>
      <c r="AP7" s="30">
        <f>IFERROR(VLOOKUP(CONCATENATE($B7,"_",AP$4,"_",$C$77,"_",$C$76),Data_for_IC_trend_tables!$A$1:$G$49194,7,FALSE),"-")</f>
        <v>176.41105519471901</v>
      </c>
      <c r="AQ7" s="30">
        <f>IFERROR(VLOOKUP(CONCATENATE($B7,"_",AQ$4,"_",$C$77,"_",$C$76),Data_for_IC_trend_tables!$A$1:$G$49194,7,FALSE),"-")</f>
        <v>167.26902556216999</v>
      </c>
      <c r="AR7" s="30">
        <f>IFERROR(VLOOKUP(CONCATENATE($B7,"_",AR$4,"_",$C$77,"_",$C$76),Data_for_IC_trend_tables!$A$1:$G$49194,7,FALSE),"-")</f>
        <v>155.003547913115</v>
      </c>
      <c r="AS7" s="30">
        <f>IFERROR(VLOOKUP(CONCATENATE($B7,"_",AS$4,"_",$C$77,"_",$C$76),Data_for_IC_trend_tables!$A$1:$G$49194,7,FALSE),"-")</f>
        <v>145.80545144157301</v>
      </c>
      <c r="AT7" s="30">
        <f>IFERROR(VLOOKUP(CONCATENATE($B7,"_",AT$4,"_",$C$77,"_",$C$76),Data_for_IC_trend_tables!$A$1:$G$49194,7,FALSE),"-")</f>
        <v>124.41313820936401</v>
      </c>
      <c r="AU7" s="30">
        <f>IFERROR(VLOOKUP(CONCATENATE($B7,"_",AU$4,"_",$C$77,"_",$C$76),Data_for_IC_trend_tables!$A$1:$G$49194,7,FALSE),"-")</f>
        <v>123.209101170377</v>
      </c>
      <c r="AV7" s="30">
        <f>IFERROR(VLOOKUP(CONCATENATE($B7,"_",AV$4,"_",$C$77,"_",$C$76),Data_for_IC_trend_tables!$A$1:$G$49194,7,FALSE),"-")</f>
        <v>114.43826757301601</v>
      </c>
      <c r="AW7" s="30"/>
      <c r="AX7" s="30">
        <f>IFERROR(VLOOKUP(CONCATENATE($B7,"_",AX$4,"_",$C$77,"_",$C$76),Data_for_IC_trend_tables!$A$1:$G$49194,7,FALSE),"-")</f>
        <v>114.43826757301601</v>
      </c>
      <c r="AY7" s="77">
        <f>M7</f>
        <v>208.57271153021301</v>
      </c>
      <c r="AZ7" s="38" t="str">
        <f t="shared" si="2"/>
        <v>Yes</v>
      </c>
      <c r="BA7" s="58">
        <f t="shared" si="0"/>
        <v>-0.45132674963359753</v>
      </c>
      <c r="BB7" s="79">
        <v>107</v>
      </c>
      <c r="BC7" s="38" t="str">
        <f t="shared" si="3"/>
        <v>No</v>
      </c>
      <c r="BD7" s="58">
        <f t="shared" si="1"/>
        <v>6.9516519373981359E-2</v>
      </c>
      <c r="BE7" s="32" t="s">
        <v>76</v>
      </c>
      <c r="BF7" s="32" t="s">
        <v>76</v>
      </c>
      <c r="BG7"/>
      <c r="BH7"/>
      <c r="BI7"/>
      <c r="BJ7"/>
    </row>
    <row r="8" spans="1:62" s="3" customFormat="1" x14ac:dyDescent="0.2">
      <c r="A8"/>
      <c r="B8" s="53" t="s">
        <v>135</v>
      </c>
      <c r="C8" s="55" t="s">
        <v>88</v>
      </c>
      <c r="D8" s="56"/>
      <c r="E8" s="30" t="str">
        <f>IFERROR(VLOOKUP(CONCATENATE($B8,"_",E$4,"_",$C$77,"_",$C$76),Data_for_IC_trend_tables!$A$1:$G$49194,7,FALSE),"-")</f>
        <v>-</v>
      </c>
      <c r="F8" s="30" t="str">
        <f>IFERROR(VLOOKUP(CONCATENATE($B8,"_",F$4,"_",$C$77,"_",$C$76),Data_for_IC_trend_tables!$A$1:$G$49194,7,FALSE),"-")</f>
        <v>-</v>
      </c>
      <c r="G8" s="30" t="str">
        <f>IFERROR(VLOOKUP(CONCATENATE($B8,"_",G$4,"_",$C$77,"_",$C$76),Data_for_IC_trend_tables!$A$1:$G$49194,7,FALSE),"-")</f>
        <v>-</v>
      </c>
      <c r="H8" s="30" t="str">
        <f>IFERROR(VLOOKUP(CONCATENATE($B8,"_",H$4,"_",$C$77,"_",$C$76),Data_for_IC_trend_tables!$A$1:$G$49194,7,FALSE),"-")</f>
        <v>-</v>
      </c>
      <c r="I8" s="30" t="str">
        <f>IFERROR(VLOOKUP(CONCATENATE($B8,"_",I$4,"_",$C$77,"_",$C$76),Data_for_IC_trend_tables!$A$1:$G$49194,7,FALSE),"-")</f>
        <v>-</v>
      </c>
      <c r="J8" s="30" t="str">
        <f>IFERROR(VLOOKUP(CONCATENATE($B8,"_",J$4,"_",$C$77,"_",$C$76),Data_for_IC_trend_tables!$A$1:$G$49194,7,FALSE),"-")</f>
        <v>-</v>
      </c>
      <c r="K8" s="30" t="str">
        <f>IFERROR(VLOOKUP(CONCATENATE($B8,"_",K$4,"_",$C$77,"_",$C$76),Data_for_IC_trend_tables!$A$1:$G$49194,7,FALSE),"-")</f>
        <v>-</v>
      </c>
      <c r="L8" s="30" t="str">
        <f>IFERROR(VLOOKUP(CONCATENATE($B8,"_",L$4,"_",$C$77,"_",$C$76),Data_for_IC_trend_tables!$A$1:$G$49194,7,FALSE),"-")</f>
        <v>-</v>
      </c>
      <c r="M8" s="30" t="str">
        <f>IFERROR(VLOOKUP(CONCATENATE($B8,"_",M$4,"_",$C$77,"_",$C$76),Data_for_IC_trend_tables!$A$1:$G$49194,7,FALSE),"-")</f>
        <v>-</v>
      </c>
      <c r="N8" s="30" t="str">
        <f>IFERROR(VLOOKUP(CONCATENATE($B8,"_",N$4,"_",$C$77,"_",$C$76),Data_for_IC_trend_tables!$A$1:$G$49194,7,FALSE),"-")</f>
        <v>-</v>
      </c>
      <c r="O8" s="30" t="str">
        <f>IFERROR(VLOOKUP(CONCATENATE($B8,"_",O$4,"_",$C$77,"_",$C$76),Data_for_IC_trend_tables!$A$1:$G$49194,7,FALSE),"-")</f>
        <v>-</v>
      </c>
      <c r="P8" s="30">
        <f>IFERROR(VLOOKUP(CONCATENATE($B8,"_",P$4,"_",$C$77,"_",$C$76),Data_for_IC_trend_tables!$A$1:$G$49194,7,FALSE),"-")</f>
        <v>4.338775</v>
      </c>
      <c r="Q8" s="30">
        <f>IFERROR(VLOOKUP(CONCATENATE($B8,"_",Q$4,"_",$C$77,"_",$C$76),Data_for_IC_trend_tables!$A$1:$G$49194,7,FALSE),"-")</f>
        <v>4.1419940000000004</v>
      </c>
      <c r="R8" s="30">
        <f>IFERROR(VLOOKUP(CONCATENATE($B8,"_",R$4,"_",$C$77,"_",$C$76),Data_for_IC_trend_tables!$A$1:$G$49194,7,FALSE),"-")</f>
        <v>3.9492509999999998</v>
      </c>
      <c r="S8" s="30">
        <f>IFERROR(VLOOKUP(CONCATENATE($B8,"_",S$4,"_",$C$77,"_",$C$76),Data_for_IC_trend_tables!$A$1:$G$49194,7,FALSE),"-")</f>
        <v>3.5748549999999999</v>
      </c>
      <c r="T8" s="30">
        <f>IFERROR(VLOOKUP(CONCATENATE($B8,"_",T$4,"_",$C$77,"_",$C$76),Data_for_IC_trend_tables!$A$1:$G$49194,7,FALSE),"-")</f>
        <v>3.2660650000000002</v>
      </c>
      <c r="U8" s="30">
        <f>IFERROR(VLOOKUP(CONCATENATE($B8,"_",U$4,"_",$C$77,"_",$C$76),Data_for_IC_trend_tables!$A$1:$G$49194,7,FALSE),"-")</f>
        <v>9.6747870000000002</v>
      </c>
      <c r="V8" s="30">
        <f>IFERROR(VLOOKUP(CONCATENATE($B8,"_",V$4,"_",$C$77,"_",$C$76),Data_for_IC_trend_tables!$A$1:$G$49194,7,FALSE),"-")</f>
        <v>8.1193399999999993</v>
      </c>
      <c r="W8" s="30">
        <f>IFERROR(VLOOKUP(CONCATENATE($B8,"_",W$4,"_",$C$77,"_",$C$76),Data_for_IC_trend_tables!$A$1:$G$49194,7,FALSE),"-")</f>
        <v>8.3743859999999994</v>
      </c>
      <c r="X8" s="30">
        <f>IFERROR(VLOOKUP(CONCATENATE($B8,"_",X$4,"_",$C$77,"_",$C$76),Data_for_IC_trend_tables!$A$1:$G$49194,7,FALSE),"-")</f>
        <v>8.3694699999999997</v>
      </c>
      <c r="Y8" s="30">
        <f>IFERROR(VLOOKUP(CONCATENATE($B8,"_",Y$4,"_",$C$77,"_",$C$76),Data_for_IC_trend_tables!$A$1:$G$49194,7,FALSE),"-")</f>
        <v>7.0998039999999998</v>
      </c>
      <c r="Z8" s="30">
        <f>IFERROR(VLOOKUP(CONCATENATE($B8,"_",Z$4,"_",$C$77,"_",$C$76),Data_for_IC_trend_tables!$A$1:$G$49194,7,FALSE),"-")</f>
        <v>7.749117</v>
      </c>
      <c r="AA8" s="30">
        <f>IFERROR(VLOOKUP(CONCATENATE($B8,"_",AA$4,"_",$C$77,"_",$C$76),Data_for_IC_trend_tables!$A$1:$G$49194,7,FALSE),"-")</f>
        <v>8.8428640000000005</v>
      </c>
      <c r="AB8" s="30">
        <f>IFERROR(VLOOKUP(CONCATENATE($B8,"_",AB$4,"_",$C$77,"_",$C$76),Data_for_IC_trend_tables!$A$1:$G$49194,7,FALSE),"-")</f>
        <v>9.0620589999999996</v>
      </c>
      <c r="AC8" s="30">
        <f>IFERROR(VLOOKUP(CONCATENATE($B8,"_",AC$4,"_",$C$77,"_",$C$76),Data_for_IC_trend_tables!$A$1:$G$49194,7,FALSE),"-")</f>
        <v>9.939603</v>
      </c>
      <c r="AD8" s="30">
        <f>IFERROR(VLOOKUP(CONCATENATE($B8,"_",AD$4,"_",$C$77,"_",$C$76),Data_for_IC_trend_tables!$A$1:$G$49194,7,FALSE),"-")</f>
        <v>10.362557000000001</v>
      </c>
      <c r="AE8" s="30">
        <f>IFERROR(VLOOKUP(CONCATENATE($B8,"_",AE$4,"_",$C$77,"_",$C$76),Data_for_IC_trend_tables!$A$1:$G$49194,7,FALSE),"-")</f>
        <v>13.049039</v>
      </c>
      <c r="AF8" s="30">
        <f>IFERROR(VLOOKUP(CONCATENATE($B8,"_",AF$4,"_",$C$77,"_",$C$76),Data_for_IC_trend_tables!$A$1:$G$49194,7,FALSE),"-")</f>
        <v>16.825192999999999</v>
      </c>
      <c r="AG8" s="30">
        <f>IFERROR(VLOOKUP(CONCATENATE($B8,"_",AG$4,"_",$C$77,"_",$C$76),Data_for_IC_trend_tables!$A$1:$G$49194,7,FALSE),"-")</f>
        <v>64.591747999999995</v>
      </c>
      <c r="AH8" s="30">
        <f>IFERROR(VLOOKUP(CONCATENATE($B8,"_",AH$4,"_",$C$77,"_",$C$76),Data_for_IC_trend_tables!$A$1:$G$49194,7,FALSE),"-")</f>
        <v>77.876405000000005</v>
      </c>
      <c r="AI8" s="30">
        <f>IFERROR(VLOOKUP(CONCATENATE($B8,"_",AI$4,"_",$C$77,"_",$C$76),Data_for_IC_trend_tables!$A$1:$G$49194,7,FALSE),"-")</f>
        <v>69.597924000000006</v>
      </c>
      <c r="AJ8" s="30">
        <f>IFERROR(VLOOKUP(CONCATENATE($B8,"_",AJ$4,"_",$C$77,"_",$C$76),Data_for_IC_trend_tables!$A$1:$G$49194,7,FALSE),"-")</f>
        <v>75.309819000000005</v>
      </c>
      <c r="AK8" s="30">
        <f>IFERROR(VLOOKUP(CONCATENATE($B8,"_",AK$4,"_",$C$77,"_",$C$76),Data_for_IC_trend_tables!$A$1:$G$49194,7,FALSE),"-")</f>
        <v>83.364250900000002</v>
      </c>
      <c r="AL8" s="30">
        <f>IFERROR(VLOOKUP(CONCATENATE($B8,"_",AL$4,"_",$C$77,"_",$C$76),Data_for_IC_trend_tables!$A$1:$G$49194,7,FALSE),"-")</f>
        <v>88.144935700000005</v>
      </c>
      <c r="AM8" s="30">
        <f>IFERROR(VLOOKUP(CONCATENATE($B8,"_",AM$4,"_",$C$77,"_",$C$76),Data_for_IC_trend_tables!$A$1:$G$49194,7,FALSE),"-")</f>
        <v>93.363675827999998</v>
      </c>
      <c r="AN8" s="30">
        <f>IFERROR(VLOOKUP(CONCATENATE($B8,"_",AN$4,"_",$C$77,"_",$C$76),Data_for_IC_trend_tables!$A$1:$G$49194,7,FALSE),"-")</f>
        <v>94.0076819290001</v>
      </c>
      <c r="AO8" s="30">
        <f>IFERROR(VLOOKUP(CONCATENATE($B8,"_",AO$4,"_",$C$77,"_",$C$76),Data_for_IC_trend_tables!$A$1:$G$49194,7,FALSE),"-")</f>
        <v>88.630007958999997</v>
      </c>
      <c r="AP8" s="30">
        <f>IFERROR(VLOOKUP(CONCATENATE($B8,"_",AP$4,"_",$C$77,"_",$C$76),Data_for_IC_trend_tables!$A$1:$G$49194,7,FALSE),"-")</f>
        <v>85.191998955000003</v>
      </c>
      <c r="AQ8" s="30">
        <f>IFERROR(VLOOKUP(CONCATENATE($B8,"_",AQ$4,"_",$C$77,"_",$C$76),Data_for_IC_trend_tables!$A$1:$G$49194,7,FALSE),"-")</f>
        <v>92.096501133999993</v>
      </c>
      <c r="AR8" s="30">
        <f>IFERROR(VLOOKUP(CONCATENATE($B8,"_",AR$4,"_",$C$77,"_",$C$76),Data_for_IC_trend_tables!$A$1:$G$49194,7,FALSE),"-")</f>
        <v>93.840640179999994</v>
      </c>
      <c r="AS8" s="30">
        <f>IFERROR(VLOOKUP(CONCATENATE($B8,"_",AS$4,"_",$C$77,"_",$C$76),Data_for_IC_trend_tables!$A$1:$G$49194,7,FALSE),"-")</f>
        <v>96.918911680999997</v>
      </c>
      <c r="AT8" s="30">
        <f>IFERROR(VLOOKUP(CONCATENATE($B8,"_",AT$4,"_",$C$77,"_",$C$76),Data_for_IC_trend_tables!$A$1:$G$49194,7,FALSE),"-")</f>
        <v>92.181936676000007</v>
      </c>
      <c r="AU8" s="30">
        <f>IFERROR(VLOOKUP(CONCATENATE($B8,"_",AU$4,"_",$C$77,"_",$C$76),Data_for_IC_trend_tables!$A$1:$G$49194,7,FALSE),"-")</f>
        <v>96.503003578000005</v>
      </c>
      <c r="AV8" s="30">
        <f>IFERROR(VLOOKUP(CONCATENATE($B8,"_",AV$4,"_",$C$77,"_",$C$76),Data_for_IC_trend_tables!$A$1:$G$49194,7,FALSE),"-")</f>
        <v>113.35241629399999</v>
      </c>
      <c r="AW8" s="30"/>
      <c r="AX8" s="30">
        <f>IFERROR(VLOOKUP(CONCATENATE($B8,"_",AX$4,"_",$C$77,"_",$C$76),Data_for_IC_trend_tables!$A$1:$G$49194,7,FALSE),"-")</f>
        <v>113.35241629399999</v>
      </c>
      <c r="AY8" s="67"/>
      <c r="AZ8" s="38" t="str">
        <f t="shared" si="2"/>
        <v/>
      </c>
      <c r="BA8" s="58" t="str">
        <f t="shared" si="0"/>
        <v/>
      </c>
      <c r="BB8" s="79"/>
      <c r="BC8" s="38" t="str">
        <f t="shared" si="3"/>
        <v/>
      </c>
      <c r="BD8" s="58" t="str">
        <f t="shared" si="1"/>
        <v/>
      </c>
      <c r="BE8" s="86"/>
      <c r="BF8" s="86"/>
      <c r="BG8"/>
      <c r="BH8"/>
      <c r="BI8"/>
      <c r="BJ8"/>
    </row>
    <row r="9" spans="1:62" s="3" customFormat="1" x14ac:dyDescent="0.2">
      <c r="A9"/>
      <c r="B9" s="53" t="s">
        <v>136</v>
      </c>
      <c r="C9" s="55" t="s">
        <v>3</v>
      </c>
      <c r="D9" s="56">
        <v>1987</v>
      </c>
      <c r="E9" s="30" t="str">
        <f>IFERROR(VLOOKUP(CONCATENATE($B9,"_",E$4,"_",$C$77,"_",$C$76),Data_for_IC_trend_tables!$A$1:$G$49194,7,FALSE),"-")</f>
        <v>-</v>
      </c>
      <c r="F9" s="30">
        <f>IFERROR(VLOOKUP(CONCATENATE($B9,"_",F$4,"_",$C$77,"_",$C$76),Data_for_IC_trend_tables!$A$1:$G$49194,7,FALSE),"-")</f>
        <v>234</v>
      </c>
      <c r="G9" s="30">
        <f>IFERROR(VLOOKUP(CONCATENATE($B9,"_",G$4,"_",$C$77,"_",$C$76),Data_for_IC_trend_tables!$A$1:$G$49194,7,FALSE),"-")</f>
        <v>235</v>
      </c>
      <c r="H9" s="30">
        <f>IFERROR(VLOOKUP(CONCATENATE($B9,"_",H$4,"_",$C$77,"_",$C$76),Data_for_IC_trend_tables!$A$1:$G$49194,7,FALSE),"-")</f>
        <v>235</v>
      </c>
      <c r="I9" s="30">
        <f>IFERROR(VLOOKUP(CONCATENATE($B9,"_",I$4,"_",$C$77,"_",$C$76),Data_for_IC_trend_tables!$A$1:$G$49194,7,FALSE),"-")</f>
        <v>237</v>
      </c>
      <c r="J9" s="30">
        <f>IFERROR(VLOOKUP(CONCATENATE($B9,"_",J$4,"_",$C$77,"_",$C$76),Data_for_IC_trend_tables!$A$1:$G$49194,7,FALSE),"-")</f>
        <v>240</v>
      </c>
      <c r="K9" s="30">
        <f>IFERROR(VLOOKUP(CONCATENATE($B9,"_",K$4,"_",$C$77,"_",$C$76),Data_for_IC_trend_tables!$A$1:$G$49194,7,FALSE),"-")</f>
        <v>238</v>
      </c>
      <c r="L9" s="30">
        <f>IFERROR(VLOOKUP(CONCATENATE($B9,"_",L$4,"_",$C$77,"_",$C$76),Data_for_IC_trend_tables!$A$1:$G$49194,7,FALSE),"-")</f>
        <v>358</v>
      </c>
      <c r="M9" s="30">
        <f>IFERROR(VLOOKUP(CONCATENATE($B9,"_",M$4,"_",$C$77,"_",$C$76),Data_for_IC_trend_tables!$A$1:$G$49194,7,FALSE),"-")</f>
        <v>263</v>
      </c>
      <c r="N9" s="30">
        <f>IFERROR(VLOOKUP(CONCATENATE($B9,"_",N$4,"_",$C$77,"_",$C$76),Data_for_IC_trend_tables!$A$1:$G$49194,7,FALSE),"-")</f>
        <v>262</v>
      </c>
      <c r="O9" s="30">
        <f>IFERROR(VLOOKUP(CONCATENATE($B9,"_",O$4,"_",$C$77,"_",$C$76),Data_for_IC_trend_tables!$A$1:$G$49194,7,FALSE),"-")</f>
        <v>263</v>
      </c>
      <c r="P9" s="30">
        <f>IFERROR(VLOOKUP(CONCATENATE($B9,"_",P$4,"_",$C$77,"_",$C$76),Data_for_IC_trend_tables!$A$1:$G$49194,7,FALSE),"-")</f>
        <v>285</v>
      </c>
      <c r="Q9" s="30">
        <f>IFERROR(VLOOKUP(CONCATENATE($B9,"_",Q$4,"_",$C$77,"_",$C$76),Data_for_IC_trend_tables!$A$1:$G$49194,7,FALSE),"-")</f>
        <v>281</v>
      </c>
      <c r="R9" s="30">
        <f>IFERROR(VLOOKUP(CONCATENATE($B9,"_",R$4,"_",$C$77,"_",$C$76),Data_for_IC_trend_tables!$A$1:$G$49194,7,FALSE),"-")</f>
        <v>224</v>
      </c>
      <c r="S9" s="30">
        <f>IFERROR(VLOOKUP(CONCATENATE($B9,"_",S$4,"_",$C$77,"_",$C$76),Data_for_IC_trend_tables!$A$1:$G$49194,7,FALSE),"-")</f>
        <v>207</v>
      </c>
      <c r="T9" s="30">
        <f>IFERROR(VLOOKUP(CONCATENATE($B9,"_",T$4,"_",$C$77,"_",$C$76),Data_for_IC_trend_tables!$A$1:$G$49194,7,FALSE),"-")</f>
        <v>203</v>
      </c>
      <c r="U9" s="30">
        <f>IFERROR(VLOOKUP(CONCATENATE($B9,"_",U$4,"_",$C$77,"_",$C$76),Data_for_IC_trend_tables!$A$1:$G$49194,7,FALSE),"-")</f>
        <v>195</v>
      </c>
      <c r="V9" s="30">
        <f>IFERROR(VLOOKUP(CONCATENATE($B9,"_",V$4,"_",$C$77,"_",$C$76),Data_for_IC_trend_tables!$A$1:$G$49194,7,FALSE),"-")</f>
        <v>172.7</v>
      </c>
      <c r="W9" s="30">
        <f>IFERROR(VLOOKUP(CONCATENATE($B9,"_",W$4,"_",$C$77,"_",$C$76),Data_for_IC_trend_tables!$A$1:$G$49194,7,FALSE),"-")</f>
        <v>188.5</v>
      </c>
      <c r="X9" s="30">
        <f>IFERROR(VLOOKUP(CONCATENATE($B9,"_",X$4,"_",$C$77,"_",$C$76),Data_for_IC_trend_tables!$A$1:$G$49194,7,FALSE),"-")</f>
        <v>164</v>
      </c>
      <c r="Y9" s="30">
        <f>IFERROR(VLOOKUP(CONCATENATE($B9,"_",Y$4,"_",$C$77,"_",$C$76),Data_for_IC_trend_tables!$A$1:$G$49194,7,FALSE),"-")</f>
        <v>142</v>
      </c>
      <c r="Z9" s="30">
        <f>IFERROR(VLOOKUP(CONCATENATE($B9,"_",Z$4,"_",$C$77,"_",$C$76),Data_for_IC_trend_tables!$A$1:$G$49194,7,FALSE),"-")</f>
        <v>134.80000000000001</v>
      </c>
      <c r="AA9" s="30">
        <f>IFERROR(VLOOKUP(CONCATENATE($B9,"_",AA$4,"_",$C$77,"_",$C$76),Data_for_IC_trend_tables!$A$1:$G$49194,7,FALSE),"-")</f>
        <v>134.82499999999999</v>
      </c>
      <c r="AB9" s="30">
        <f>IFERROR(VLOOKUP(CONCATENATE($B9,"_",AB$4,"_",$C$77,"_",$C$76),Data_for_IC_trend_tables!$A$1:$G$49194,7,FALSE),"-")</f>
        <v>136.66200000000001</v>
      </c>
      <c r="AC9" s="30">
        <f>IFERROR(VLOOKUP(CONCATENATE($B9,"_",AC$4,"_",$C$77,"_",$C$76),Data_for_IC_trend_tables!$A$1:$G$49194,7,FALSE),"-")</f>
        <v>140.09899999999999</v>
      </c>
      <c r="AD9" s="30">
        <f>IFERROR(VLOOKUP(CONCATENATE($B9,"_",AD$4,"_",$C$77,"_",$C$76),Data_for_IC_trend_tables!$A$1:$G$49194,7,FALSE),"-")</f>
        <v>147.60300000000001</v>
      </c>
      <c r="AE9" s="30">
        <f>IFERROR(VLOOKUP(CONCATENATE($B9,"_",AE$4,"_",$C$77,"_",$C$76),Data_for_IC_trend_tables!$A$1:$G$49194,7,FALSE),"-")</f>
        <v>170.87</v>
      </c>
      <c r="AF9" s="30">
        <f>IFERROR(VLOOKUP(CONCATENATE($B9,"_",AF$4,"_",$C$77,"_",$C$76),Data_for_IC_trend_tables!$A$1:$G$49194,7,FALSE),"-")</f>
        <v>187.44</v>
      </c>
      <c r="AG9" s="30">
        <f>IFERROR(VLOOKUP(CONCATENATE($B9,"_",AG$4,"_",$C$77,"_",$C$76),Data_for_IC_trend_tables!$A$1:$G$49194,7,FALSE),"-")</f>
        <v>181.48</v>
      </c>
      <c r="AH9" s="30">
        <f>IFERROR(VLOOKUP(CONCATENATE($B9,"_",AH$4,"_",$C$77,"_",$C$76),Data_for_IC_trend_tables!$A$1:$G$49194,7,FALSE),"-")</f>
        <v>188.76</v>
      </c>
      <c r="AI9" s="30">
        <f>IFERROR(VLOOKUP(CONCATENATE($B9,"_",AI$4,"_",$C$77,"_",$C$76),Data_for_IC_trend_tables!$A$1:$G$49194,7,FALSE),"-")</f>
        <v>189.21</v>
      </c>
      <c r="AJ9" s="30">
        <f>IFERROR(VLOOKUP(CONCATENATE($B9,"_",AJ$4,"_",$C$77,"_",$C$76),Data_for_IC_trend_tables!$A$1:$G$49194,7,FALSE),"-")</f>
        <v>170.084</v>
      </c>
      <c r="AK9" s="30">
        <f>IFERROR(VLOOKUP(CONCATENATE($B9,"_",AK$4,"_",$C$77,"_",$C$76),Data_for_IC_trend_tables!$A$1:$G$49194,7,FALSE),"-")</f>
        <v>170.82143824255999</v>
      </c>
      <c r="AL9" s="30">
        <f>IFERROR(VLOOKUP(CONCATENATE($B9,"_",AL$4,"_",$C$77,"_",$C$76),Data_for_IC_trend_tables!$A$1:$G$49194,7,FALSE),"-")</f>
        <v>174.50200000000001</v>
      </c>
      <c r="AM9" s="30">
        <f>IFERROR(VLOOKUP(CONCATENATE($B9,"_",AM$4,"_",$C$77,"_",$C$76),Data_for_IC_trend_tables!$A$1:$G$49194,7,FALSE),"-")</f>
        <v>162.49791314000001</v>
      </c>
      <c r="AN9" s="30">
        <f>IFERROR(VLOOKUP(CONCATENATE($B9,"_",AN$4,"_",$C$77,"_",$C$76),Data_for_IC_trend_tables!$A$1:$G$49194,7,FALSE),"-")</f>
        <v>159.16949</v>
      </c>
      <c r="AO9" s="30">
        <f>IFERROR(VLOOKUP(CONCATENATE($B9,"_",AO$4,"_",$C$77,"_",$C$76),Data_for_IC_trend_tables!$A$1:$G$49194,7,FALSE),"-")</f>
        <v>145.35346596900001</v>
      </c>
      <c r="AP9" s="30">
        <f>IFERROR(VLOOKUP(CONCATENATE($B9,"_",AP$4,"_",$C$77,"_",$C$76),Data_for_IC_trend_tables!$A$1:$G$49194,7,FALSE),"-")</f>
        <v>143.244</v>
      </c>
      <c r="AQ9" s="30">
        <f>IFERROR(VLOOKUP(CONCATENATE($B9,"_",AQ$4,"_",$C$77,"_",$C$76),Data_for_IC_trend_tables!$A$1:$G$49194,7,FALSE),"-")</f>
        <v>143.3655</v>
      </c>
      <c r="AR9" s="30">
        <f>IFERROR(VLOOKUP(CONCATENATE($B9,"_",AR$4,"_",$C$77,"_",$C$76),Data_for_IC_trend_tables!$A$1:$G$49194,7,FALSE),"-")</f>
        <v>142.56970000000001</v>
      </c>
      <c r="AS9" s="30">
        <f>IFERROR(VLOOKUP(CONCATENATE($B9,"_",AS$4,"_",$C$77,"_",$C$76),Data_for_IC_trend_tables!$A$1:$G$49194,7,FALSE),"-")</f>
        <v>150.14670000000001</v>
      </c>
      <c r="AT9" s="30">
        <f>IFERROR(VLOOKUP(CONCATENATE($B9,"_",AT$4,"_",$C$77,"_",$C$76),Data_for_IC_trend_tables!$A$1:$G$49194,7,FALSE),"-")</f>
        <v>156.11580000000001</v>
      </c>
      <c r="AU9" s="30">
        <f>IFERROR(VLOOKUP(CONCATENATE($B9,"_",AU$4,"_",$C$77,"_",$C$76),Data_for_IC_trend_tables!$A$1:$G$49194,7,FALSE),"-")</f>
        <v>143.6756</v>
      </c>
      <c r="AV9" s="30">
        <f>IFERROR(VLOOKUP(CONCATENATE($B9,"_",AV$4,"_",$C$77,"_",$C$76),Data_for_IC_trend_tables!$A$1:$G$49194,7,FALSE),"-")</f>
        <v>155.827</v>
      </c>
      <c r="AW9" s="30"/>
      <c r="AX9" s="30">
        <f>IFERROR(VLOOKUP(CONCATENATE($B9,"_",AX$4,"_",$C$77,"_",$C$76),Data_for_IC_trend_tables!$A$1:$G$49194,7,FALSE),"-")</f>
        <v>155.827</v>
      </c>
      <c r="AY9" s="67">
        <f>M9</f>
        <v>263</v>
      </c>
      <c r="AZ9" s="38" t="str">
        <f t="shared" si="2"/>
        <v>Yes</v>
      </c>
      <c r="BA9" s="58">
        <f t="shared" si="0"/>
        <v>-0.40750190114068441</v>
      </c>
      <c r="BB9" s="79"/>
      <c r="BC9" s="38" t="str">
        <f t="shared" si="3"/>
        <v/>
      </c>
      <c r="BD9" s="58" t="str">
        <f t="shared" si="1"/>
        <v/>
      </c>
      <c r="BE9" s="32" t="s">
        <v>76</v>
      </c>
      <c r="BF9" s="31"/>
      <c r="BG9"/>
      <c r="BH9"/>
      <c r="BI9"/>
      <c r="BJ9"/>
    </row>
    <row r="10" spans="1:62" s="3" customFormat="1" x14ac:dyDescent="0.2">
      <c r="A10" s="16"/>
      <c r="B10" s="53" t="s">
        <v>137</v>
      </c>
      <c r="C10" s="61" t="s">
        <v>95</v>
      </c>
      <c r="D10" s="56">
        <v>1987</v>
      </c>
      <c r="E10" s="30" t="str">
        <f>IFERROR(VLOOKUP(CONCATENATE($B10,"_",E$4,"_",$C$77,"_",$C$76),Data_for_IC_trend_tables!$A$1:$G$49194,7,FALSE),"-")</f>
        <v>-</v>
      </c>
      <c r="F10" s="30">
        <f>IFERROR(VLOOKUP(CONCATENATE($B10,"_",F$4,"_",$C$77,"_",$C$76),Data_for_IC_trend_tables!$A$1:$G$49194,7,FALSE),"-")</f>
        <v>442</v>
      </c>
      <c r="G10" s="30" t="str">
        <f>IFERROR(VLOOKUP(CONCATENATE($B10,"_",G$4,"_",$C$77,"_",$C$76),Data_for_IC_trend_tables!$A$1:$G$49194,7,FALSE),"-")</f>
        <v>-</v>
      </c>
      <c r="H10" s="30" t="str">
        <f>IFERROR(VLOOKUP(CONCATENATE($B10,"_",H$4,"_",$C$77,"_",$C$76),Data_for_IC_trend_tables!$A$1:$G$49194,7,FALSE),"-")</f>
        <v>-</v>
      </c>
      <c r="I10" s="30" t="str">
        <f>IFERROR(VLOOKUP(CONCATENATE($B10,"_",I$4,"_",$C$77,"_",$C$76),Data_for_IC_trend_tables!$A$1:$G$49194,7,FALSE),"-")</f>
        <v>-</v>
      </c>
      <c r="J10" s="30" t="str">
        <f>IFERROR(VLOOKUP(CONCATENATE($B10,"_",J$4,"_",$C$77,"_",$C$76),Data_for_IC_trend_tables!$A$1:$G$49194,7,FALSE),"-")</f>
        <v>-</v>
      </c>
      <c r="K10" s="30">
        <f>IFERROR(VLOOKUP(CONCATENATE($B10,"_",K$4,"_",$C$77,"_",$C$76),Data_for_IC_trend_tables!$A$1:$G$49194,7,FALSE),"-")</f>
        <v>325</v>
      </c>
      <c r="L10" s="30">
        <f>IFERROR(VLOOKUP(CONCATENATE($B10,"_",L$4,"_",$C$77,"_",$C$76),Data_for_IC_trend_tables!$A$1:$G$49194,7,FALSE),"-")</f>
        <v>317</v>
      </c>
      <c r="M10" s="30">
        <f>IFERROR(VLOOKUP(CONCATENATE($B10,"_",M$4,"_",$C$77,"_",$C$76),Data_for_IC_trend_tables!$A$1:$G$49194,7,FALSE),"-")</f>
        <v>338</v>
      </c>
      <c r="N10" s="30">
        <f>IFERROR(VLOOKUP(CONCATENATE($B10,"_",N$4,"_",$C$77,"_",$C$76),Data_for_IC_trend_tables!$A$1:$G$49194,7,FALSE),"-")</f>
        <v>345</v>
      </c>
      <c r="O10" s="30">
        <f>IFERROR(VLOOKUP(CONCATENATE($B10,"_",O$4,"_",$C$77,"_",$C$76),Data_for_IC_trend_tables!$A$1:$G$49194,7,FALSE),"-")</f>
        <v>357</v>
      </c>
      <c r="P10" s="30">
        <f>IFERROR(VLOOKUP(CONCATENATE($B10,"_",P$4,"_",$C$77,"_",$C$76),Data_for_IC_trend_tables!$A$1:$G$49194,7,FALSE),"-")</f>
        <v>427.44445544202603</v>
      </c>
      <c r="Q10" s="30">
        <f>IFERROR(VLOOKUP(CONCATENATE($B10,"_",Q$4,"_",$C$77,"_",$C$76),Data_for_IC_trend_tables!$A$1:$G$49194,7,FALSE),"-")</f>
        <v>426.35452272413801</v>
      </c>
      <c r="R10" s="30">
        <f>IFERROR(VLOOKUP(CONCATENATE($B10,"_",R$4,"_",$C$77,"_",$C$76),Data_for_IC_trend_tables!$A$1:$G$49194,7,FALSE),"-")</f>
        <v>427.42238757027701</v>
      </c>
      <c r="S10" s="30">
        <f>IFERROR(VLOOKUP(CONCATENATE($B10,"_",S$4,"_",$C$77,"_",$C$76),Data_for_IC_trend_tables!$A$1:$G$49194,7,FALSE),"-")</f>
        <v>422.754590508913</v>
      </c>
      <c r="T10" s="30">
        <f>IFERROR(VLOOKUP(CONCATENATE($B10,"_",T$4,"_",$C$77,"_",$C$76),Data_for_IC_trend_tables!$A$1:$G$49194,7,FALSE),"-")</f>
        <v>420.52195205550402</v>
      </c>
      <c r="U10" s="30">
        <f>IFERROR(VLOOKUP(CONCATENATE($B10,"_",U$4,"_",$C$77,"_",$C$76),Data_for_IC_trend_tables!$A$1:$G$49194,7,FALSE),"-")</f>
        <v>414.65823688696702</v>
      </c>
      <c r="V10" s="30">
        <f>IFERROR(VLOOKUP(CONCATENATE($B10,"_",V$4,"_",$C$77,"_",$C$76),Data_for_IC_trend_tables!$A$1:$G$49194,7,FALSE),"-")</f>
        <v>400.39840838550498</v>
      </c>
      <c r="W10" s="30">
        <f>IFERROR(VLOOKUP(CONCATENATE($B10,"_",W$4,"_",$C$77,"_",$C$76),Data_for_IC_trend_tables!$A$1:$G$49194,7,FALSE),"-")</f>
        <v>385.87797544837701</v>
      </c>
      <c r="X10" s="30">
        <f>IFERROR(VLOOKUP(CONCATENATE($B10,"_",X$4,"_",$C$77,"_",$C$76),Data_for_IC_trend_tables!$A$1:$G$49194,7,FALSE),"-")</f>
        <v>387.61678073689097</v>
      </c>
      <c r="Y10" s="30">
        <f>IFERROR(VLOOKUP(CONCATENATE($B10,"_",Y$4,"_",$C$77,"_",$C$76),Data_for_IC_trend_tables!$A$1:$G$49194,7,FALSE),"-")</f>
        <v>361.62194881576698</v>
      </c>
      <c r="Z10" s="30">
        <f>IFERROR(VLOOKUP(CONCATENATE($B10,"_",Z$4,"_",$C$77,"_",$C$76),Data_for_IC_trend_tables!$A$1:$G$49194,7,FALSE),"-")</f>
        <v>362.18620971543999</v>
      </c>
      <c r="AA10" s="30">
        <f>IFERROR(VLOOKUP(CONCATENATE($B10,"_",AA$4,"_",$C$77,"_",$C$76),Data_for_IC_trend_tables!$A$1:$G$49194,7,FALSE),"-")</f>
        <v>350.69040642714401</v>
      </c>
      <c r="AB10" s="30">
        <f>IFERROR(VLOOKUP(CONCATENATE($B10,"_",AB$4,"_",$C$77,"_",$C$76),Data_for_IC_trend_tables!$A$1:$G$49194,7,FALSE),"-")</f>
        <v>340.63718427129999</v>
      </c>
      <c r="AC10" s="30">
        <f>IFERROR(VLOOKUP(CONCATENATE($B10,"_",AC$4,"_",$C$77,"_",$C$76),Data_for_IC_trend_tables!$A$1:$G$49194,7,FALSE),"-")</f>
        <v>337.29557575939901</v>
      </c>
      <c r="AD10" s="30">
        <f>IFERROR(VLOOKUP(CONCATENATE($B10,"_",AD$4,"_",$C$77,"_",$C$76),Data_for_IC_trend_tables!$A$1:$G$49194,7,FALSE),"-")</f>
        <v>348.38732469257002</v>
      </c>
      <c r="AE10" s="30">
        <f>IFERROR(VLOOKUP(CONCATENATE($B10,"_",AE$4,"_",$C$77,"_",$C$76),Data_for_IC_trend_tables!$A$1:$G$49194,7,FALSE),"-")</f>
        <v>331.81755314570103</v>
      </c>
      <c r="AF10" s="30">
        <f>IFERROR(VLOOKUP(CONCATENATE($B10,"_",AF$4,"_",$C$77,"_",$C$76),Data_for_IC_trend_tables!$A$1:$G$49194,7,FALSE),"-")</f>
        <v>318.38732695791998</v>
      </c>
      <c r="AG10" s="30">
        <f>IFERROR(VLOOKUP(CONCATENATE($B10,"_",AG$4,"_",$C$77,"_",$C$76),Data_for_IC_trend_tables!$A$1:$G$49194,7,FALSE),"-")</f>
        <v>308.87135671361898</v>
      </c>
      <c r="AH10" s="30">
        <f>IFERROR(VLOOKUP(CONCATENATE($B10,"_",AH$4,"_",$C$77,"_",$C$76),Data_for_IC_trend_tables!$A$1:$G$49194,7,FALSE),"-")</f>
        <v>282.95818738212398</v>
      </c>
      <c r="AI10" s="30">
        <f>IFERROR(VLOOKUP(CONCATENATE($B10,"_",AI$4,"_",$C$77,"_",$C$76),Data_for_IC_trend_tables!$A$1:$G$49194,7,FALSE),"-")</f>
        <v>252.32658579310299</v>
      </c>
      <c r="AJ10" s="30">
        <f>IFERROR(VLOOKUP(CONCATENATE($B10,"_",AJ$4,"_",$C$77,"_",$C$76),Data_for_IC_trend_tables!$A$1:$G$49194,7,FALSE),"-")</f>
        <v>253.288679957607</v>
      </c>
      <c r="AK10" s="30">
        <f>IFERROR(VLOOKUP(CONCATENATE($B10,"_",AK$4,"_",$C$77,"_",$C$76),Data_for_IC_trend_tables!$A$1:$G$49194,7,FALSE),"-")</f>
        <v>235.391927444852</v>
      </c>
      <c r="AL10" s="30">
        <f>IFERROR(VLOOKUP(CONCATENATE($B10,"_",AL$4,"_",$C$77,"_",$C$76),Data_for_IC_trend_tables!$A$1:$G$49194,7,FALSE),"-")</f>
        <v>223.58831442939601</v>
      </c>
      <c r="AM10" s="30">
        <f>IFERROR(VLOOKUP(CONCATENATE($B10,"_",AM$4,"_",$C$77,"_",$C$76),Data_for_IC_trend_tables!$A$1:$G$49194,7,FALSE),"-")</f>
        <v>213.862804702928</v>
      </c>
      <c r="AN10" s="30">
        <f>IFERROR(VLOOKUP(CONCATENATE($B10,"_",AN$4,"_",$C$77,"_",$C$76),Data_for_IC_trend_tables!$A$1:$G$49194,7,FALSE),"-")</f>
        <v>203.31531658881099</v>
      </c>
      <c r="AO10" s="30">
        <f>IFERROR(VLOOKUP(CONCATENATE($B10,"_",AO$4,"_",$C$77,"_",$C$76),Data_for_IC_trend_tables!$A$1:$G$49194,7,FALSE),"-")</f>
        <v>203.832708013097</v>
      </c>
      <c r="AP10" s="30">
        <f>IFERROR(VLOOKUP(CONCATENATE($B10,"_",AP$4,"_",$C$77,"_",$C$76),Data_for_IC_trend_tables!$A$1:$G$49194,7,FALSE),"-")</f>
        <v>192.0414885564</v>
      </c>
      <c r="AQ10" s="30">
        <f>IFERROR(VLOOKUP(CONCATENATE($B10,"_",AQ$4,"_",$C$77,"_",$C$76),Data_for_IC_trend_tables!$A$1:$G$49194,7,FALSE),"-")</f>
        <v>180.62656131167901</v>
      </c>
      <c r="AR10" s="30">
        <f>IFERROR(VLOOKUP(CONCATENATE($B10,"_",AR$4,"_",$C$77,"_",$C$76),Data_for_IC_trend_tables!$A$1:$G$49194,7,FALSE),"-")</f>
        <v>173.210953148866</v>
      </c>
      <c r="AS10" s="30">
        <f>IFERROR(VLOOKUP(CONCATENATE($B10,"_",AS$4,"_",$C$77,"_",$C$76),Data_for_IC_trend_tables!$A$1:$G$49194,7,FALSE),"-")</f>
        <v>161.40499885937999</v>
      </c>
      <c r="AT10" s="30">
        <f>IFERROR(VLOOKUP(CONCATENATE($B10,"_",AT$4,"_",$C$77,"_",$C$76),Data_for_IC_trend_tables!$A$1:$G$49194,7,FALSE),"-")</f>
        <v>141.82358832181399</v>
      </c>
      <c r="AU10" s="30">
        <f>IFERROR(VLOOKUP(CONCATENATE($B10,"_",AU$4,"_",$C$77,"_",$C$76),Data_for_IC_trend_tables!$A$1:$G$49194,7,FALSE),"-")</f>
        <v>143.93678889160299</v>
      </c>
      <c r="AV10" s="30">
        <f>IFERROR(VLOOKUP(CONCATENATE($B10,"_",AV$4,"_",$C$77,"_",$C$76),Data_for_IC_trend_tables!$A$1:$G$49194,7,FALSE),"-")</f>
        <v>132.40005496906301</v>
      </c>
      <c r="AW10" s="30"/>
      <c r="AX10" s="30">
        <f>IFERROR(VLOOKUP(CONCATENATE($B10,"_",AX$4,"_",$C$77,"_",$C$76),Data_for_IC_trend_tables!$A$1:$G$49194,7,FALSE),"-")</f>
        <v>132.40005496906301</v>
      </c>
      <c r="AY10" s="109">
        <f>M10</f>
        <v>338</v>
      </c>
      <c r="AZ10" s="38" t="str">
        <f t="shared" si="2"/>
        <v>Yes</v>
      </c>
      <c r="BA10" s="58">
        <f t="shared" si="0"/>
        <v>-0.60828386103827514</v>
      </c>
      <c r="BB10" s="132"/>
      <c r="BC10" s="38" t="str">
        <f t="shared" si="3"/>
        <v/>
      </c>
      <c r="BD10" s="58" t="str">
        <f t="shared" si="1"/>
        <v/>
      </c>
      <c r="BE10" s="32" t="s">
        <v>76</v>
      </c>
      <c r="BF10" s="31"/>
      <c r="BG10"/>
      <c r="BH10"/>
      <c r="BI10"/>
      <c r="BJ10"/>
    </row>
    <row r="11" spans="1:62" s="3" customFormat="1" x14ac:dyDescent="0.2">
      <c r="A11" s="16"/>
      <c r="B11" s="53" t="s">
        <v>137</v>
      </c>
      <c r="C11" s="65" t="s">
        <v>209</v>
      </c>
      <c r="D11" s="56"/>
      <c r="E11" s="30"/>
      <c r="F11" s="34" t="str">
        <f>IFERROR(VLOOKUP(CONCATENATE($B11,"_",F$4,"_",$C$77,"_",$C$76),Data_for_IC_trend_tables!$A$1:$G$49194,7,FALSE)-VLOOKUP(CONCATENATE($B11,"_",F$4,"_",$C$79,"_",$C$76),Data_for_IC_trend_tables!$A$1:$G$49194,7,FALSE)+VLOOKUP(CONCATENATE($B11,"_",F$4,"_",$C$78,"_",$C$76),Data_for_IC_trend_tables!$A$1:$G$49194,7,FALSE),"-")</f>
        <v>-</v>
      </c>
      <c r="G11" s="34" t="str">
        <f>IFERROR(VLOOKUP(CONCATENATE($B11,"_",G$4,"_",$C$77,"_",$C$76),Data_for_IC_trend_tables!$A$1:$G$49194,7,FALSE)-VLOOKUP(CONCATENATE($B11,"_",G$4,"_",$C$79,"_",$C$76),Data_for_IC_trend_tables!$A$1:$G$49194,7,FALSE)+VLOOKUP(CONCATENATE($B11,"_",G$4,"_",$C$78,"_",$C$76),Data_for_IC_trend_tables!$A$1:$G$49194,7,FALSE),"-")</f>
        <v>-</v>
      </c>
      <c r="H11" s="34" t="str">
        <f>IFERROR(VLOOKUP(CONCATENATE($B11,"_",H$4,"_",$C$77,"_",$C$76),Data_for_IC_trend_tables!$A$1:$G$49194,7,FALSE)-VLOOKUP(CONCATENATE($B11,"_",H$4,"_",$C$79,"_",$C$76),Data_for_IC_trend_tables!$A$1:$G$49194,7,FALSE)+VLOOKUP(CONCATENATE($B11,"_",H$4,"_",$C$78,"_",$C$76),Data_for_IC_trend_tables!$A$1:$G$49194,7,FALSE),"-")</f>
        <v>-</v>
      </c>
      <c r="I11" s="34" t="str">
        <f>IFERROR(VLOOKUP(CONCATENATE($B11,"_",I$4,"_",$C$77,"_",$C$76),Data_for_IC_trend_tables!$A$1:$G$49194,7,FALSE)-VLOOKUP(CONCATENATE($B11,"_",I$4,"_",$C$79,"_",$C$76),Data_for_IC_trend_tables!$A$1:$G$49194,7,FALSE)+VLOOKUP(CONCATENATE($B11,"_",I$4,"_",$C$78,"_",$C$76),Data_for_IC_trend_tables!$A$1:$G$49194,7,FALSE),"-")</f>
        <v>-</v>
      </c>
      <c r="J11" s="34" t="str">
        <f>IFERROR(VLOOKUP(CONCATENATE($B11,"_",J$4,"_",$C$77,"_",$C$76),Data_for_IC_trend_tables!$A$1:$G$49194,7,FALSE)-VLOOKUP(CONCATENATE($B11,"_",J$4,"_",$C$79,"_",$C$76),Data_for_IC_trend_tables!$A$1:$G$49194,7,FALSE)+VLOOKUP(CONCATENATE($B11,"_",J$4,"_",$C$78,"_",$C$76),Data_for_IC_trend_tables!$A$1:$G$49194,7,FALSE),"-")</f>
        <v>-</v>
      </c>
      <c r="K11" s="34" t="str">
        <f>IFERROR(VLOOKUP(CONCATENATE($B11,"_",K$4,"_",$C$77,"_",$C$76),Data_for_IC_trend_tables!$A$1:$G$49194,7,FALSE)-VLOOKUP(CONCATENATE($B11,"_",K$4,"_",$C$79,"_",$C$76),Data_for_IC_trend_tables!$A$1:$G$49194,7,FALSE)+VLOOKUP(CONCATENATE($B11,"_",K$4,"_",$C$78,"_",$C$76),Data_for_IC_trend_tables!$A$1:$G$49194,7,FALSE),"-")</f>
        <v>-</v>
      </c>
      <c r="L11" s="34" t="str">
        <f>IFERROR(VLOOKUP(CONCATENATE($B11,"_",L$4,"_",$C$77,"_",$C$76),Data_for_IC_trend_tables!$A$1:$G$49194,7,FALSE)-VLOOKUP(CONCATENATE($B11,"_",L$4,"_",$C$79,"_",$C$76),Data_for_IC_trend_tables!$A$1:$G$49194,7,FALSE)+VLOOKUP(CONCATENATE($B11,"_",L$4,"_",$C$78,"_",$C$76),Data_for_IC_trend_tables!$A$1:$G$49194,7,FALSE),"-")</f>
        <v>-</v>
      </c>
      <c r="M11" s="34" t="str">
        <f>IFERROR(VLOOKUP(CONCATENATE($B11,"_",M$4,"_",$C$77,"_",$C$76),Data_for_IC_trend_tables!$A$1:$G$49194,7,FALSE)-VLOOKUP(CONCATENATE($B11,"_",M$4,"_",$C$79,"_",$C$76),Data_for_IC_trend_tables!$A$1:$G$49194,7,FALSE)+VLOOKUP(CONCATENATE($B11,"_",M$4,"_",$C$78,"_",$C$76),Data_for_IC_trend_tables!$A$1:$G$49194,7,FALSE),"-")</f>
        <v>-</v>
      </c>
      <c r="N11" s="34" t="str">
        <f>IFERROR(VLOOKUP(CONCATENATE($B11,"_",N$4,"_",$C$77,"_",$C$76),Data_for_IC_trend_tables!$A$1:$G$49194,7,FALSE)-VLOOKUP(CONCATENATE($B11,"_",N$4,"_",$C$79,"_",$C$76),Data_for_IC_trend_tables!$A$1:$G$49194,7,FALSE)+VLOOKUP(CONCATENATE($B11,"_",N$4,"_",$C$78,"_",$C$76),Data_for_IC_trend_tables!$A$1:$G$49194,7,FALSE),"-")</f>
        <v>-</v>
      </c>
      <c r="O11" s="34" t="str">
        <f>IFERROR(VLOOKUP(CONCATENATE($B11,"_",O$4,"_",$C$77,"_",$C$76),Data_for_IC_trend_tables!$A$1:$G$49194,7,FALSE)-VLOOKUP(CONCATENATE($B11,"_",O$4,"_",$C$79,"_",$C$76),Data_for_IC_trend_tables!$A$1:$G$49194,7,FALSE)+VLOOKUP(CONCATENATE($B11,"_",O$4,"_",$C$78,"_",$C$76),Data_for_IC_trend_tables!$A$1:$G$49194,7,FALSE),"-")</f>
        <v>-</v>
      </c>
      <c r="P11" s="34">
        <f>IFERROR(VLOOKUP(CONCATENATE($B11,"_",P$4,"_",$C$77,"_",$C$76),Data_for_IC_trend_tables!$A$1:$G$49194,7,FALSE)-VLOOKUP(CONCATENATE($B11,"_",P$4,"_",$C$79,"_",$C$76),Data_for_IC_trend_tables!$A$1:$G$49194,7,FALSE)+VLOOKUP(CONCATENATE($B11,"_",P$4,"_",$C$78,"_",$C$76),Data_for_IC_trend_tables!$A$1:$G$49194,7,FALSE),"-")</f>
        <v>407.33798604208505</v>
      </c>
      <c r="Q11" s="34">
        <f>IFERROR(VLOOKUP(CONCATENATE($B11,"_",Q$4,"_",$C$77,"_",$C$76),Data_for_IC_trend_tables!$A$1:$G$49194,7,FALSE)-VLOOKUP(CONCATENATE($B11,"_",Q$4,"_",$C$79,"_",$C$76),Data_for_IC_trend_tables!$A$1:$G$49194,7,FALSE)+VLOOKUP(CONCATENATE($B11,"_",Q$4,"_",$C$78,"_",$C$76),Data_for_IC_trend_tables!$A$1:$G$49194,7,FALSE),"-")</f>
        <v>413.23367234692103</v>
      </c>
      <c r="R11" s="34">
        <f>IFERROR(VLOOKUP(CONCATENATE($B11,"_",R$4,"_",$C$77,"_",$C$76),Data_for_IC_trend_tables!$A$1:$G$49194,7,FALSE)-VLOOKUP(CONCATENATE($B11,"_",R$4,"_",$C$79,"_",$C$76),Data_for_IC_trend_tables!$A$1:$G$49194,7,FALSE)+VLOOKUP(CONCATENATE($B11,"_",R$4,"_",$C$78,"_",$C$76),Data_for_IC_trend_tables!$A$1:$G$49194,7,FALSE),"-")</f>
        <v>408.42344526439001</v>
      </c>
      <c r="S11" s="34">
        <f>IFERROR(VLOOKUP(CONCATENATE($B11,"_",S$4,"_",$C$77,"_",$C$76),Data_for_IC_trend_tables!$A$1:$G$49194,7,FALSE)-VLOOKUP(CONCATENATE($B11,"_",S$4,"_",$C$79,"_",$C$76),Data_for_IC_trend_tables!$A$1:$G$49194,7,FALSE)+VLOOKUP(CONCATENATE($B11,"_",S$4,"_",$C$78,"_",$C$76),Data_for_IC_trend_tables!$A$1:$G$49194,7,FALSE),"-")</f>
        <v>402.51050812118001</v>
      </c>
      <c r="T11" s="34">
        <f>IFERROR(VLOOKUP(CONCATENATE($B11,"_",T$4,"_",$C$77,"_",$C$76),Data_for_IC_trend_tables!$A$1:$G$49194,7,FALSE)-VLOOKUP(CONCATENATE($B11,"_",T$4,"_",$C$79,"_",$C$76),Data_for_IC_trend_tables!$A$1:$G$49194,7,FALSE)+VLOOKUP(CONCATENATE($B11,"_",T$4,"_",$C$78,"_",$C$76),Data_for_IC_trend_tables!$A$1:$G$49194,7,FALSE),"-")</f>
        <v>401.97981131283302</v>
      </c>
      <c r="U11" s="34">
        <f>IFERROR(VLOOKUP(CONCATENATE($B11,"_",U$4,"_",$C$77,"_",$C$76),Data_for_IC_trend_tables!$A$1:$G$49194,7,FALSE)-VLOOKUP(CONCATENATE($B11,"_",U$4,"_",$C$79,"_",$C$76),Data_for_IC_trend_tables!$A$1:$G$49194,7,FALSE)+VLOOKUP(CONCATENATE($B11,"_",U$4,"_",$C$78,"_",$C$76),Data_for_IC_trend_tables!$A$1:$G$49194,7,FALSE),"-")</f>
        <v>397.38043356822607</v>
      </c>
      <c r="V11" s="34">
        <f>IFERROR(VLOOKUP(CONCATENATE($B11,"_",V$4,"_",$C$77,"_",$C$76),Data_for_IC_trend_tables!$A$1:$G$49194,7,FALSE)-VLOOKUP(CONCATENATE($B11,"_",V$4,"_",$C$79,"_",$C$76),Data_for_IC_trend_tables!$A$1:$G$49194,7,FALSE)+VLOOKUP(CONCATENATE($B11,"_",V$4,"_",$C$78,"_",$C$76),Data_for_IC_trend_tables!$A$1:$G$49194,7,FALSE),"-")</f>
        <v>383.57920822331198</v>
      </c>
      <c r="W11" s="34">
        <f>IFERROR(VLOOKUP(CONCATENATE($B11,"_",W$4,"_",$C$77,"_",$C$76),Data_for_IC_trend_tables!$A$1:$G$49194,7,FALSE)-VLOOKUP(CONCATENATE($B11,"_",W$4,"_",$C$79,"_",$C$76),Data_for_IC_trend_tables!$A$1:$G$49194,7,FALSE)+VLOOKUP(CONCATENATE($B11,"_",W$4,"_",$C$78,"_",$C$76),Data_for_IC_trend_tables!$A$1:$G$49194,7,FALSE),"-")</f>
        <v>370.31628030953704</v>
      </c>
      <c r="X11" s="34">
        <f>IFERROR(VLOOKUP(CONCATENATE($B11,"_",X$4,"_",$C$77,"_",$C$76),Data_for_IC_trend_tables!$A$1:$G$49194,7,FALSE)-VLOOKUP(CONCATENATE($B11,"_",X$4,"_",$C$79,"_",$C$76),Data_for_IC_trend_tables!$A$1:$G$49194,7,FALSE)+VLOOKUP(CONCATENATE($B11,"_",X$4,"_",$C$78,"_",$C$76),Data_for_IC_trend_tables!$A$1:$G$49194,7,FALSE),"-")</f>
        <v>373.16891276218496</v>
      </c>
      <c r="Y11" s="34">
        <f>IFERROR(VLOOKUP(CONCATENATE($B11,"_",Y$4,"_",$C$77,"_",$C$76),Data_for_IC_trend_tables!$A$1:$G$49194,7,FALSE)-VLOOKUP(CONCATENATE($B11,"_",Y$4,"_",$C$79,"_",$C$76),Data_for_IC_trend_tables!$A$1:$G$49194,7,FALSE)+VLOOKUP(CONCATENATE($B11,"_",Y$4,"_",$C$78,"_",$C$76),Data_for_IC_trend_tables!$A$1:$G$49194,7,FALSE),"-")</f>
        <v>350.46925886357997</v>
      </c>
      <c r="Z11" s="34">
        <f>IFERROR(VLOOKUP(CONCATENATE($B11,"_",Z$4,"_",$C$77,"_",$C$76),Data_for_IC_trend_tables!$A$1:$G$49194,7,FALSE)-VLOOKUP(CONCATENATE($B11,"_",Z$4,"_",$C$79,"_",$C$76),Data_for_IC_trend_tables!$A$1:$G$49194,7,FALSE)+VLOOKUP(CONCATENATE($B11,"_",Z$4,"_",$C$78,"_",$C$76),Data_for_IC_trend_tables!$A$1:$G$49194,7,FALSE),"-")</f>
        <v>350.23525484387903</v>
      </c>
      <c r="AA11" s="34">
        <f>IFERROR(VLOOKUP(CONCATENATE($B11,"_",AA$4,"_",$C$77,"_",$C$76),Data_for_IC_trend_tables!$A$1:$G$49194,7,FALSE)-VLOOKUP(CONCATENATE($B11,"_",AA$4,"_",$C$79,"_",$C$76),Data_for_IC_trend_tables!$A$1:$G$49194,7,FALSE)+VLOOKUP(CONCATENATE($B11,"_",AA$4,"_",$C$78,"_",$C$76),Data_for_IC_trend_tables!$A$1:$G$49194,7,FALSE),"-")</f>
        <v>337.51517475513106</v>
      </c>
      <c r="AB11" s="34">
        <f>IFERROR(VLOOKUP(CONCATENATE($B11,"_",AB$4,"_",$C$77,"_",$C$76),Data_for_IC_trend_tables!$A$1:$G$49194,7,FALSE)-VLOOKUP(CONCATENATE($B11,"_",AB$4,"_",$C$79,"_",$C$76),Data_for_IC_trend_tables!$A$1:$G$49194,7,FALSE)+VLOOKUP(CONCATENATE($B11,"_",AB$4,"_",$C$78,"_",$C$76),Data_for_IC_trend_tables!$A$1:$G$49194,7,FALSE),"-")</f>
        <v>327.42286160805895</v>
      </c>
      <c r="AC11" s="34">
        <f>IFERROR(VLOOKUP(CONCATENATE($B11,"_",AC$4,"_",$C$77,"_",$C$76),Data_for_IC_trend_tables!$A$1:$G$49194,7,FALSE)-VLOOKUP(CONCATENATE($B11,"_",AC$4,"_",$C$79,"_",$C$76),Data_for_IC_trend_tables!$A$1:$G$49194,7,FALSE)+VLOOKUP(CONCATENATE($B11,"_",AC$4,"_",$C$78,"_",$C$76),Data_for_IC_trend_tables!$A$1:$G$49194,7,FALSE),"-")</f>
        <v>321.80815778915803</v>
      </c>
      <c r="AD11" s="34">
        <f>IFERROR(VLOOKUP(CONCATENATE($B11,"_",AD$4,"_",$C$77,"_",$C$76),Data_for_IC_trend_tables!$A$1:$G$49194,7,FALSE)-VLOOKUP(CONCATENATE($B11,"_",AD$4,"_",$C$79,"_",$C$76),Data_for_IC_trend_tables!$A$1:$G$49194,7,FALSE)+VLOOKUP(CONCATENATE($B11,"_",AD$4,"_",$C$78,"_",$C$76),Data_for_IC_trend_tables!$A$1:$G$49194,7,FALSE),"-")</f>
        <v>328.52367267275406</v>
      </c>
      <c r="AE11" s="34">
        <f>IFERROR(VLOOKUP(CONCATENATE($B11,"_",AE$4,"_",$C$77,"_",$C$76),Data_for_IC_trend_tables!$A$1:$G$49194,7,FALSE)-VLOOKUP(CONCATENATE($B11,"_",AE$4,"_",$C$79,"_",$C$76),Data_for_IC_trend_tables!$A$1:$G$49194,7,FALSE)+VLOOKUP(CONCATENATE($B11,"_",AE$4,"_",$C$78,"_",$C$76),Data_for_IC_trend_tables!$A$1:$G$49194,7,FALSE),"-")</f>
        <v>317.09729451659604</v>
      </c>
      <c r="AF11" s="34">
        <f>IFERROR(VLOOKUP(CONCATENATE($B11,"_",AF$4,"_",$C$77,"_",$C$76),Data_for_IC_trend_tables!$A$1:$G$49194,7,FALSE)-VLOOKUP(CONCATENATE($B11,"_",AF$4,"_",$C$79,"_",$C$76),Data_for_IC_trend_tables!$A$1:$G$49194,7,FALSE)+VLOOKUP(CONCATENATE($B11,"_",AF$4,"_",$C$78,"_",$C$76),Data_for_IC_trend_tables!$A$1:$G$49194,7,FALSE),"-")</f>
        <v>303.22419898364399</v>
      </c>
      <c r="AG11" s="34">
        <f>IFERROR(VLOOKUP(CONCATENATE($B11,"_",AG$4,"_",$C$77,"_",$C$76),Data_for_IC_trend_tables!$A$1:$G$49194,7,FALSE)-VLOOKUP(CONCATENATE($B11,"_",AG$4,"_",$C$79,"_",$C$76),Data_for_IC_trend_tables!$A$1:$G$49194,7,FALSE)+VLOOKUP(CONCATENATE($B11,"_",AG$4,"_",$C$78,"_",$C$76),Data_for_IC_trend_tables!$A$1:$G$49194,7,FALSE),"-")</f>
        <v>293.620032028742</v>
      </c>
      <c r="AH11" s="34">
        <f>IFERROR(VLOOKUP(CONCATENATE($B11,"_",AH$4,"_",$C$77,"_",$C$76),Data_for_IC_trend_tables!$A$1:$G$49194,7,FALSE)-VLOOKUP(CONCATENATE($B11,"_",AH$4,"_",$C$79,"_",$C$76),Data_for_IC_trend_tables!$A$1:$G$49194,7,FALSE)+VLOOKUP(CONCATENATE($B11,"_",AH$4,"_",$C$78,"_",$C$76),Data_for_IC_trend_tables!$A$1:$G$49194,7,FALSE),"-")</f>
        <v>263.07988106749701</v>
      </c>
      <c r="AI11" s="34">
        <f>IFERROR(VLOOKUP(CONCATENATE($B11,"_",AI$4,"_",$C$77,"_",$C$76),Data_for_IC_trend_tables!$A$1:$G$49194,7,FALSE)-VLOOKUP(CONCATENATE($B11,"_",AI$4,"_",$C$79,"_",$C$76),Data_for_IC_trend_tables!$A$1:$G$49194,7,FALSE)+VLOOKUP(CONCATENATE($B11,"_",AI$4,"_",$C$78,"_",$C$76),Data_for_IC_trend_tables!$A$1:$G$49194,7,FALSE),"-")</f>
        <v>234.07228425183098</v>
      </c>
      <c r="AJ11" s="34">
        <f>IFERROR(VLOOKUP(CONCATENATE($B11,"_",AJ$4,"_",$C$77,"_",$C$76),Data_for_IC_trend_tables!$A$1:$G$49194,7,FALSE)-VLOOKUP(CONCATENATE($B11,"_",AJ$4,"_",$C$79,"_",$C$76),Data_for_IC_trend_tables!$A$1:$G$49194,7,FALSE)+VLOOKUP(CONCATENATE($B11,"_",AJ$4,"_",$C$78,"_",$C$76),Data_for_IC_trend_tables!$A$1:$G$49194,7,FALSE),"-")</f>
        <v>238.27379136834401</v>
      </c>
      <c r="AK11" s="34">
        <f>IFERROR(VLOOKUP(CONCATENATE($B11,"_",AK$4,"_",$C$77,"_",$C$76),Data_for_IC_trend_tables!$A$1:$G$49194,7,FALSE)-VLOOKUP(CONCATENATE($B11,"_",AK$4,"_",$C$79,"_",$C$76),Data_for_IC_trend_tables!$A$1:$G$49194,7,FALSE)+VLOOKUP(CONCATENATE($B11,"_",AK$4,"_",$C$78,"_",$C$76),Data_for_IC_trend_tables!$A$1:$G$49194,7,FALSE),"-")</f>
        <v>223.18627881403401</v>
      </c>
      <c r="AL11" s="34">
        <f>IFERROR(VLOOKUP(CONCATENATE($B11,"_",AL$4,"_",$C$77,"_",$C$76),Data_for_IC_trend_tables!$A$1:$G$49194,7,FALSE)-VLOOKUP(CONCATENATE($B11,"_",AL$4,"_",$C$79,"_",$C$76),Data_for_IC_trend_tables!$A$1:$G$49194,7,FALSE)+VLOOKUP(CONCATENATE($B11,"_",AL$4,"_",$C$78,"_",$C$76),Data_for_IC_trend_tables!$A$1:$G$49194,7,FALSE),"-")</f>
        <v>215.99732518619732</v>
      </c>
      <c r="AM11" s="34">
        <f>IFERROR(VLOOKUP(CONCATENATE($B11,"_",AM$4,"_",$C$77,"_",$C$76),Data_for_IC_trend_tables!$A$1:$G$49194,7,FALSE)-VLOOKUP(CONCATENATE($B11,"_",AM$4,"_",$C$79,"_",$C$76),Data_for_IC_trend_tables!$A$1:$G$49194,7,FALSE)+VLOOKUP(CONCATENATE($B11,"_",AM$4,"_",$C$78,"_",$C$76),Data_for_IC_trend_tables!$A$1:$G$49194,7,FALSE),"-")</f>
        <v>206.96592356657902</v>
      </c>
      <c r="AN11" s="34">
        <f>IFERROR(VLOOKUP(CONCATENATE($B11,"_",AN$4,"_",$C$77,"_",$C$76),Data_for_IC_trend_tables!$A$1:$G$49194,7,FALSE)-VLOOKUP(CONCATENATE($B11,"_",AN$4,"_",$C$79,"_",$C$76),Data_for_IC_trend_tables!$A$1:$G$49194,7,FALSE)+VLOOKUP(CONCATENATE($B11,"_",AN$4,"_",$C$78,"_",$C$76),Data_for_IC_trend_tables!$A$1:$G$49194,7,FALSE),"-")</f>
        <v>195.93617045054029</v>
      </c>
      <c r="AO11" s="34">
        <f>IFERROR(VLOOKUP(CONCATENATE($B11,"_",AO$4,"_",$C$77,"_",$C$76),Data_for_IC_trend_tables!$A$1:$G$49194,7,FALSE)-VLOOKUP(CONCATENATE($B11,"_",AO$4,"_",$C$79,"_",$C$76),Data_for_IC_trend_tables!$A$1:$G$49194,7,FALSE)+VLOOKUP(CONCATENATE($B11,"_",AO$4,"_",$C$78,"_",$C$76),Data_for_IC_trend_tables!$A$1:$G$49194,7,FALSE),"-")</f>
        <v>193.30983519525051</v>
      </c>
      <c r="AP11" s="34">
        <f>IFERROR(VLOOKUP(CONCATENATE($B11,"_",AP$4,"_",$C$77,"_",$C$76),Data_for_IC_trend_tables!$A$1:$G$49194,7,FALSE)-VLOOKUP(CONCATENATE($B11,"_",AP$4,"_",$C$79,"_",$C$76),Data_for_IC_trend_tables!$A$1:$G$49194,7,FALSE)+VLOOKUP(CONCATENATE($B11,"_",AP$4,"_",$C$78,"_",$C$76),Data_for_IC_trend_tables!$A$1:$G$49194,7,FALSE),"-")</f>
        <v>182.28395857662321</v>
      </c>
      <c r="AQ11" s="34">
        <f>IFERROR(VLOOKUP(CONCATENATE($B11,"_",AQ$4,"_",$C$77,"_",$C$76),Data_for_IC_trend_tables!$A$1:$G$49194,7,FALSE)-VLOOKUP(CONCATENATE($B11,"_",AQ$4,"_",$C$79,"_",$C$76),Data_for_IC_trend_tables!$A$1:$G$49194,7,FALSE)+VLOOKUP(CONCATENATE($B11,"_",AQ$4,"_",$C$78,"_",$C$76),Data_for_IC_trend_tables!$A$1:$G$49194,7,FALSE),"-")</f>
        <v>174.50766927586022</v>
      </c>
      <c r="AR11" s="34">
        <f>IFERROR(VLOOKUP(CONCATENATE($B11,"_",AR$4,"_",$C$77,"_",$C$76),Data_for_IC_trend_tables!$A$1:$G$49194,7,FALSE)-VLOOKUP(CONCATENATE($B11,"_",AR$4,"_",$C$79,"_",$C$76),Data_for_IC_trend_tables!$A$1:$G$49194,7,FALSE)+VLOOKUP(CONCATENATE($B11,"_",AR$4,"_",$C$78,"_",$C$76),Data_for_IC_trend_tables!$A$1:$G$49194,7,FALSE),"-")</f>
        <v>170.50010803297022</v>
      </c>
      <c r="AS11" s="34">
        <f>IFERROR(VLOOKUP(CONCATENATE($B11,"_",AS$4,"_",$C$77,"_",$C$76),Data_for_IC_trend_tables!$A$1:$G$49194,7,FALSE)-VLOOKUP(CONCATENATE($B11,"_",AS$4,"_",$C$79,"_",$C$76),Data_for_IC_trend_tables!$A$1:$G$49194,7,FALSE)+VLOOKUP(CONCATENATE($B11,"_",AS$4,"_",$C$78,"_",$C$76),Data_for_IC_trend_tables!$A$1:$G$49194,7,FALSE),"-")</f>
        <v>161.10196271169588</v>
      </c>
      <c r="AT11" s="34">
        <f>IFERROR(VLOOKUP(CONCATENATE($B11,"_",AT$4,"_",$C$77,"_",$C$76),Data_for_IC_trend_tables!$A$1:$G$49194,7,FALSE)-VLOOKUP(CONCATENATE($B11,"_",AT$4,"_",$C$79,"_",$C$76),Data_for_IC_trend_tables!$A$1:$G$49194,7,FALSE)+VLOOKUP(CONCATENATE($B11,"_",AT$4,"_",$C$78,"_",$C$76),Data_for_IC_trend_tables!$A$1:$G$49194,7,FALSE),"-")</f>
        <v>139.12855910871309</v>
      </c>
      <c r="AU11" s="34">
        <f>IFERROR(VLOOKUP(CONCATENATE($B11,"_",AU$4,"_",$C$77,"_",$C$76),Data_for_IC_trend_tables!$A$1:$G$49194,7,FALSE)-VLOOKUP(CONCATENATE($B11,"_",AU$4,"_",$C$79,"_",$C$76),Data_for_IC_trend_tables!$A$1:$G$49194,7,FALSE)+VLOOKUP(CONCATENATE($B11,"_",AU$4,"_",$C$78,"_",$C$76),Data_for_IC_trend_tables!$A$1:$G$49194,7,FALSE),"-")</f>
        <v>138.13201859724211</v>
      </c>
      <c r="AV11" s="34">
        <f>IFERROR(VLOOKUP(CONCATENATE($B11,"_",AV$4,"_",$C$77,"_",$C$76),Data_for_IC_trend_tables!$A$1:$G$49194,7,FALSE)-VLOOKUP(CONCATENATE($B11,"_",AV$4,"_",$C$79,"_",$C$76),Data_for_IC_trend_tables!$A$1:$G$49194,7,FALSE)+VLOOKUP(CONCATENATE($B11,"_",AV$4,"_",$C$78,"_",$C$76),Data_for_IC_trend_tables!$A$1:$G$49194,7,FALSE),"-")</f>
        <v>130.426510101975</v>
      </c>
      <c r="AW11" s="30"/>
      <c r="AX11" s="34">
        <f>IFERROR(VLOOKUP(CONCATENATE($B11,"_",AX$4,"_",$C$77,"_",$C$76),Data_for_IC_trend_tables!$A$1:$G$49194,7,FALSE)-VLOOKUP(CONCATENATE($B11,"_",AX$4,"_",$C$79,"_",$C$76),Data_for_IC_trend_tables!$A$1:$G$49194,7,FALSE)+VLOOKUP(CONCATENATE($B11,"_",AX$4,"_",$C$78,"_",$C$76),Data_for_IC_trend_tables!$A$1:$G$49194,7,FALSE),"-")</f>
        <v>130.426510101975</v>
      </c>
      <c r="AY11" s="109"/>
      <c r="AZ11" s="38" t="str">
        <f t="shared" si="2"/>
        <v/>
      </c>
      <c r="BA11" s="58" t="str">
        <f t="shared" si="0"/>
        <v/>
      </c>
      <c r="BB11" s="132">
        <v>181</v>
      </c>
      <c r="BC11" s="38" t="str">
        <f t="shared" si="3"/>
        <v>Yes</v>
      </c>
      <c r="BD11" s="58">
        <f t="shared" si="1"/>
        <v>-0.2794115463979282</v>
      </c>
      <c r="BE11"/>
      <c r="BF11" s="32" t="s">
        <v>76</v>
      </c>
      <c r="BG11"/>
      <c r="BH11" s="113"/>
      <c r="BI11" s="113"/>
      <c r="BJ11" s="113"/>
    </row>
    <row r="12" spans="1:62" s="3" customFormat="1" ht="15.75" customHeight="1" x14ac:dyDescent="0.2">
      <c r="A12"/>
      <c r="B12" s="53" t="s">
        <v>139</v>
      </c>
      <c r="C12" s="55" t="s">
        <v>48</v>
      </c>
      <c r="D12" s="56"/>
      <c r="E12" s="30" t="str">
        <f>IFERROR(VLOOKUP(CONCATENATE($B12,"_",E$4,"_",$C$77,"_",$C$76),Data_for_IC_trend_tables!$A$1:$G$49194,7,FALSE),"-")</f>
        <v>-</v>
      </c>
      <c r="F12" s="30" t="str">
        <f>IFERROR(VLOOKUP(CONCATENATE($B12,"_",F$4,"_",$C$77,"_",$C$76),Data_for_IC_trend_tables!$A$1:$G$49194,7,FALSE),"-")</f>
        <v>-</v>
      </c>
      <c r="G12" s="30" t="str">
        <f>IFERROR(VLOOKUP(CONCATENATE($B12,"_",G$4,"_",$C$77,"_",$C$76),Data_for_IC_trend_tables!$A$1:$G$49194,7,FALSE),"-")</f>
        <v>-</v>
      </c>
      <c r="H12" s="30" t="str">
        <f>IFERROR(VLOOKUP(CONCATENATE($B12,"_",H$4,"_",$C$77,"_",$C$76),Data_for_IC_trend_tables!$A$1:$G$49194,7,FALSE),"-")</f>
        <v>-</v>
      </c>
      <c r="I12" s="30" t="str">
        <f>IFERROR(VLOOKUP(CONCATENATE($B12,"_",I$4,"_",$C$77,"_",$C$76),Data_for_IC_trend_tables!$A$1:$G$49194,7,FALSE),"-")</f>
        <v>-</v>
      </c>
      <c r="J12" s="30" t="str">
        <f>IFERROR(VLOOKUP(CONCATENATE($B12,"_",J$4,"_",$C$77,"_",$C$76),Data_for_IC_trend_tables!$A$1:$G$49194,7,FALSE),"-")</f>
        <v>-</v>
      </c>
      <c r="K12" s="30" t="str">
        <f>IFERROR(VLOOKUP(CONCATENATE($B12,"_",K$4,"_",$C$77,"_",$C$76),Data_for_IC_trend_tables!$A$1:$G$49194,7,FALSE),"-")</f>
        <v>-</v>
      </c>
      <c r="L12" s="30" t="str">
        <f>IFERROR(VLOOKUP(CONCATENATE($B12,"_",L$4,"_",$C$77,"_",$C$76),Data_for_IC_trend_tables!$A$1:$G$49194,7,FALSE),"-")</f>
        <v>-</v>
      </c>
      <c r="M12" s="30" t="str">
        <f>IFERROR(VLOOKUP(CONCATENATE($B12,"_",M$4,"_",$C$77,"_",$C$76),Data_for_IC_trend_tables!$A$1:$G$49194,7,FALSE),"-")</f>
        <v>-</v>
      </c>
      <c r="N12" s="30" t="str">
        <f>IFERROR(VLOOKUP(CONCATENATE($B12,"_",N$4,"_",$C$77,"_",$C$76),Data_for_IC_trend_tables!$A$1:$G$49194,7,FALSE),"-")</f>
        <v>-</v>
      </c>
      <c r="O12" s="30" t="str">
        <f>IFERROR(VLOOKUP(CONCATENATE($B12,"_",O$4,"_",$C$77,"_",$C$76),Data_for_IC_trend_tables!$A$1:$G$49194,7,FALSE),"-")</f>
        <v>-</v>
      </c>
      <c r="P12" s="30" t="str">
        <f>IFERROR(VLOOKUP(CONCATENATE($B12,"_",P$4,"_",$C$77,"_",$C$76),Data_for_IC_trend_tables!$A$1:$G$49194,7,FALSE),"-")</f>
        <v>-</v>
      </c>
      <c r="Q12" s="30" t="str">
        <f>IFERROR(VLOOKUP(CONCATENATE($B12,"_",Q$4,"_",$C$77,"_",$C$76),Data_for_IC_trend_tables!$A$1:$G$49194,7,FALSE),"-")</f>
        <v>-</v>
      </c>
      <c r="R12" s="30" t="str">
        <f>IFERROR(VLOOKUP(CONCATENATE($B12,"_",R$4,"_",$C$77,"_",$C$76),Data_for_IC_trend_tables!$A$1:$G$49194,7,FALSE),"-")</f>
        <v>-</v>
      </c>
      <c r="S12" s="30" t="str">
        <f>IFERROR(VLOOKUP(CONCATENATE($B12,"_",S$4,"_",$C$77,"_",$C$76),Data_for_IC_trend_tables!$A$1:$G$49194,7,FALSE),"-")</f>
        <v>-</v>
      </c>
      <c r="T12" s="30" t="str">
        <f>IFERROR(VLOOKUP(CONCATENATE($B12,"_",T$4,"_",$C$77,"_",$C$76),Data_for_IC_trend_tables!$A$1:$G$49194,7,FALSE),"-")</f>
        <v>-</v>
      </c>
      <c r="U12" s="30" t="str">
        <f>IFERROR(VLOOKUP(CONCATENATE($B12,"_",U$4,"_",$C$77,"_",$C$76),Data_for_IC_trend_tables!$A$1:$G$49194,7,FALSE),"-")</f>
        <v>-</v>
      </c>
      <c r="V12" s="30" t="str">
        <f>IFERROR(VLOOKUP(CONCATENATE($B12,"_",V$4,"_",$C$77,"_",$C$76),Data_for_IC_trend_tables!$A$1:$G$49194,7,FALSE),"-")</f>
        <v>-</v>
      </c>
      <c r="W12" s="30" t="str">
        <f>IFERROR(VLOOKUP(CONCATENATE($B12,"_",W$4,"_",$C$77,"_",$C$76),Data_for_IC_trend_tables!$A$1:$G$49194,7,FALSE),"-")</f>
        <v>-</v>
      </c>
      <c r="X12" s="30" t="str">
        <f>IFERROR(VLOOKUP(CONCATENATE($B12,"_",X$4,"_",$C$77,"_",$C$76),Data_for_IC_trend_tables!$A$1:$G$49194,7,FALSE),"-")</f>
        <v>-</v>
      </c>
      <c r="Y12" s="30" t="str">
        <f>IFERROR(VLOOKUP(CONCATENATE($B12,"_",Y$4,"_",$C$77,"_",$C$76),Data_for_IC_trend_tables!$A$1:$G$49194,7,FALSE),"-")</f>
        <v>-</v>
      </c>
      <c r="Z12" s="30" t="str">
        <f>IFERROR(VLOOKUP(CONCATENATE($B12,"_",Z$4,"_",$C$77,"_",$C$76),Data_for_IC_trend_tables!$A$1:$G$49194,7,FALSE),"-")</f>
        <v>-</v>
      </c>
      <c r="AA12" s="30" t="str">
        <f>IFERROR(VLOOKUP(CONCATENATE($B12,"_",AA$4,"_",$C$77,"_",$C$76),Data_for_IC_trend_tables!$A$1:$G$49194,7,FALSE),"-")</f>
        <v>-</v>
      </c>
      <c r="AB12" s="30" t="str">
        <f>IFERROR(VLOOKUP(CONCATENATE($B12,"_",AB$4,"_",$C$77,"_",$C$76),Data_for_IC_trend_tables!$A$1:$G$49194,7,FALSE),"-")</f>
        <v>-</v>
      </c>
      <c r="AC12" s="30" t="str">
        <f>IFERROR(VLOOKUP(CONCATENATE($B12,"_",AC$4,"_",$C$77,"_",$C$76),Data_for_IC_trend_tables!$A$1:$G$49194,7,FALSE),"-")</f>
        <v>-</v>
      </c>
      <c r="AD12" s="30" t="str">
        <f>IFERROR(VLOOKUP(CONCATENATE($B12,"_",AD$4,"_",$C$77,"_",$C$76),Data_for_IC_trend_tables!$A$1:$G$49194,7,FALSE),"-")</f>
        <v>-</v>
      </c>
      <c r="AE12" s="30" t="str">
        <f>IFERROR(VLOOKUP(CONCATENATE($B12,"_",AE$4,"_",$C$77,"_",$C$76),Data_for_IC_trend_tables!$A$1:$G$49194,7,FALSE),"-")</f>
        <v>-</v>
      </c>
      <c r="AF12" s="30" t="str">
        <f>IFERROR(VLOOKUP(CONCATENATE($B12,"_",AF$4,"_",$C$77,"_",$C$76),Data_for_IC_trend_tables!$A$1:$G$49194,7,FALSE),"-")</f>
        <v>-</v>
      </c>
      <c r="AG12" s="30" t="str">
        <f>IFERROR(VLOOKUP(CONCATENATE($B12,"_",AG$4,"_",$C$77,"_",$C$76),Data_for_IC_trend_tables!$A$1:$G$49194,7,FALSE),"-")</f>
        <v>-</v>
      </c>
      <c r="AH12" s="30" t="str">
        <f>IFERROR(VLOOKUP(CONCATENATE($B12,"_",AH$4,"_",$C$77,"_",$C$76),Data_for_IC_trend_tables!$A$1:$G$49194,7,FALSE),"-")</f>
        <v>-</v>
      </c>
      <c r="AI12" s="30" t="str">
        <f>IFERROR(VLOOKUP(CONCATENATE($B12,"_",AI$4,"_",$C$77,"_",$C$76),Data_for_IC_trend_tables!$A$1:$G$49194,7,FALSE),"-")</f>
        <v>-</v>
      </c>
      <c r="AJ12" s="30" t="str">
        <f>IFERROR(VLOOKUP(CONCATENATE($B12,"_",AJ$4,"_",$C$77,"_",$C$76),Data_for_IC_trend_tables!$A$1:$G$49194,7,FALSE),"-")</f>
        <v>-</v>
      </c>
      <c r="AK12" s="30" t="str">
        <f>IFERROR(VLOOKUP(CONCATENATE($B12,"_",AK$4,"_",$C$77,"_",$C$76),Data_for_IC_trend_tables!$A$1:$G$49194,7,FALSE),"-")</f>
        <v>-</v>
      </c>
      <c r="AL12" s="30" t="str">
        <f>IFERROR(VLOOKUP(CONCATENATE($B12,"_",AL$4,"_",$C$77,"_",$C$76),Data_for_IC_trend_tables!$A$1:$G$49194,7,FALSE),"-")</f>
        <v>-</v>
      </c>
      <c r="AM12" s="30" t="str">
        <f>IFERROR(VLOOKUP(CONCATENATE($B12,"_",AM$4,"_",$C$77,"_",$C$76),Data_for_IC_trend_tables!$A$1:$G$49194,7,FALSE),"-")</f>
        <v>-</v>
      </c>
      <c r="AN12" s="30" t="str">
        <f>IFERROR(VLOOKUP(CONCATENATE($B12,"_",AN$4,"_",$C$77,"_",$C$76),Data_for_IC_trend_tables!$A$1:$G$49194,7,FALSE),"-")</f>
        <v>-</v>
      </c>
      <c r="AO12" s="30" t="str">
        <f>IFERROR(VLOOKUP(CONCATENATE($B12,"_",AO$4,"_",$C$77,"_",$C$76),Data_for_IC_trend_tables!$A$1:$G$49194,7,FALSE),"-")</f>
        <v>-</v>
      </c>
      <c r="AP12" s="30" t="str">
        <f>IFERROR(VLOOKUP(CONCATENATE($B12,"_",AP$4,"_",$C$77,"_",$C$76),Data_for_IC_trend_tables!$A$1:$G$49194,7,FALSE),"-")</f>
        <v>-</v>
      </c>
      <c r="AQ12" s="30" t="str">
        <f>IFERROR(VLOOKUP(CONCATENATE($B12,"_",AQ$4,"_",$C$77,"_",$C$76),Data_for_IC_trend_tables!$A$1:$G$49194,7,FALSE),"-")</f>
        <v>-</v>
      </c>
      <c r="AR12" s="30" t="str">
        <f>IFERROR(VLOOKUP(CONCATENATE($B12,"_",AR$4,"_",$C$77,"_",$C$76),Data_for_IC_trend_tables!$A$1:$G$49194,7,FALSE),"-")</f>
        <v>-</v>
      </c>
      <c r="AS12" s="30" t="str">
        <f>IFERROR(VLOOKUP(CONCATENATE($B12,"_",AS$4,"_",$C$77,"_",$C$76),Data_for_IC_trend_tables!$A$1:$G$49194,7,FALSE),"-")</f>
        <v>-</v>
      </c>
      <c r="AT12" s="30" t="str">
        <f>IFERROR(VLOOKUP(CONCATENATE($B12,"_",AT$4,"_",$C$77,"_",$C$76),Data_for_IC_trend_tables!$A$1:$G$49194,7,FALSE),"-")</f>
        <v>-</v>
      </c>
      <c r="AU12" s="30" t="str">
        <f>IFERROR(VLOOKUP(CONCATENATE($B12,"_",AU$4,"_",$C$77,"_",$C$76),Data_for_IC_trend_tables!$A$1:$G$49194,7,FALSE),"-")</f>
        <v>-</v>
      </c>
      <c r="AV12" s="30" t="str">
        <f>IFERROR(VLOOKUP(CONCATENATE($B12,"_",AV$4,"_",$C$77,"_",$C$76),Data_for_IC_trend_tables!$A$1:$G$49194,7,FALSE),"-")</f>
        <v>-</v>
      </c>
      <c r="AW12" s="30"/>
      <c r="AX12" s="30" t="str">
        <f>IFERROR(VLOOKUP(CONCATENATE($B12,"_",AX$4,"_",$C$77,"_",$C$76),Data_for_IC_trend_tables!$A$1:$G$49194,7,FALSE),"-")</f>
        <v>-</v>
      </c>
      <c r="AY12" s="67"/>
      <c r="AZ12" s="38" t="str">
        <f t="shared" si="2"/>
        <v/>
      </c>
      <c r="BA12" s="58" t="str">
        <f t="shared" si="0"/>
        <v/>
      </c>
      <c r="BB12" s="79"/>
      <c r="BC12" s="38" t="str">
        <f t="shared" si="3"/>
        <v/>
      </c>
      <c r="BD12" s="58" t="str">
        <f t="shared" si="1"/>
        <v/>
      </c>
      <c r="BE12" s="86"/>
      <c r="BF12" s="86"/>
      <c r="BG12"/>
      <c r="BH12"/>
      <c r="BI12"/>
      <c r="BJ12"/>
    </row>
    <row r="13" spans="1:62" s="3" customFormat="1" x14ac:dyDescent="0.2">
      <c r="A13" s="16"/>
      <c r="B13" s="53" t="s">
        <v>140</v>
      </c>
      <c r="C13" s="55" t="s">
        <v>5</v>
      </c>
      <c r="D13" s="56">
        <v>1987</v>
      </c>
      <c r="E13" s="30" t="str">
        <f>IFERROR(VLOOKUP(CONCATENATE($B13,"_",E$4,"_",$C$77,"_",$C$76),Data_for_IC_trend_tables!$A$1:$G$49194,7,FALSE),"-")</f>
        <v>-</v>
      </c>
      <c r="F13" s="30" t="str">
        <f>IFERROR(VLOOKUP(CONCATENATE($B13,"_",F$4,"_",$C$77,"_",$C$76),Data_for_IC_trend_tables!$A$1:$G$49194,7,FALSE),"-")</f>
        <v>-</v>
      </c>
      <c r="G13" s="30" t="str">
        <f>IFERROR(VLOOKUP(CONCATENATE($B13,"_",G$4,"_",$C$77,"_",$C$76),Data_for_IC_trend_tables!$A$1:$G$49194,7,FALSE),"-")</f>
        <v>-</v>
      </c>
      <c r="H13" s="30" t="str">
        <f>IFERROR(VLOOKUP(CONCATENATE($B13,"_",H$4,"_",$C$77,"_",$C$76),Data_for_IC_trend_tables!$A$1:$G$49194,7,FALSE),"-")</f>
        <v>-</v>
      </c>
      <c r="I13" s="30" t="str">
        <f>IFERROR(VLOOKUP(CONCATENATE($B13,"_",I$4,"_",$C$77,"_",$C$76),Data_for_IC_trend_tables!$A$1:$G$49194,7,FALSE),"-")</f>
        <v>-</v>
      </c>
      <c r="J13" s="30" t="str">
        <f>IFERROR(VLOOKUP(CONCATENATE($B13,"_",J$4,"_",$C$77,"_",$C$76),Data_for_IC_trend_tables!$A$1:$G$49194,7,FALSE),"-")</f>
        <v>-</v>
      </c>
      <c r="K13" s="30" t="str">
        <f>IFERROR(VLOOKUP(CONCATENATE($B13,"_",K$4,"_",$C$77,"_",$C$76),Data_for_IC_trend_tables!$A$1:$G$49194,7,FALSE),"-")</f>
        <v>-</v>
      </c>
      <c r="L13" s="30" t="str">
        <f>IFERROR(VLOOKUP(CONCATENATE($B13,"_",L$4,"_",$C$77,"_",$C$76),Data_for_IC_trend_tables!$A$1:$G$49194,7,FALSE),"-")</f>
        <v>-</v>
      </c>
      <c r="M13" s="30">
        <f>IFERROR(VLOOKUP(CONCATENATE($B13,"_",M$4,"_",$C$77,"_",$C$76),Data_for_IC_trend_tables!$A$1:$G$49194,7,FALSE),"-")</f>
        <v>416</v>
      </c>
      <c r="N13" s="30">
        <f>IFERROR(VLOOKUP(CONCATENATE($B13,"_",N$4,"_",$C$77,"_",$C$76),Data_for_IC_trend_tables!$A$1:$G$49194,7,FALSE),"-")</f>
        <v>415</v>
      </c>
      <c r="O13" s="30">
        <f>IFERROR(VLOOKUP(CONCATENATE($B13,"_",O$4,"_",$C$77,"_",$C$76),Data_for_IC_trend_tables!$A$1:$G$49194,7,FALSE),"-")</f>
        <v>411</v>
      </c>
      <c r="P13" s="30">
        <f>IFERROR(VLOOKUP(CONCATENATE($B13,"_",P$4,"_",$C$77,"_",$C$76),Data_for_IC_trend_tables!$A$1:$G$49194,7,FALSE),"-")</f>
        <v>294.71087501195899</v>
      </c>
      <c r="Q13" s="30">
        <f>IFERROR(VLOOKUP(CONCATENATE($B13,"_",Q$4,"_",$C$77,"_",$C$76),Data_for_IC_trend_tables!$A$1:$G$49194,7,FALSE),"-")</f>
        <v>206.43993685742799</v>
      </c>
      <c r="R13" s="30">
        <f>IFERROR(VLOOKUP(CONCATENATE($B13,"_",R$4,"_",$C$77,"_",$C$76),Data_for_IC_trend_tables!$A$1:$G$49194,7,FALSE),"-")</f>
        <v>181.48279843534601</v>
      </c>
      <c r="S13" s="30">
        <f>IFERROR(VLOOKUP(CONCATENATE($B13,"_",S$4,"_",$C$77,"_",$C$76),Data_for_IC_trend_tables!$A$1:$G$49194,7,FALSE),"-")</f>
        <v>191.210843080806</v>
      </c>
      <c r="T13" s="30">
        <f>IFERROR(VLOOKUP(CONCATENATE($B13,"_",T$4,"_",$C$77,"_",$C$76),Data_for_IC_trend_tables!$A$1:$G$49194,7,FALSE),"-")</f>
        <v>186.822141737284</v>
      </c>
      <c r="U13" s="30">
        <f>IFERROR(VLOOKUP(CONCATENATE($B13,"_",U$4,"_",$C$77,"_",$C$76),Data_for_IC_trend_tables!$A$1:$G$49194,7,FALSE),"-")</f>
        <v>192.50165547296299</v>
      </c>
      <c r="V13" s="30">
        <f>IFERROR(VLOOKUP(CONCATENATE($B13,"_",V$4,"_",$C$77,"_",$C$76),Data_for_IC_trend_tables!$A$1:$G$49194,7,FALSE),"-")</f>
        <v>190.89884242634699</v>
      </c>
      <c r="W13" s="30">
        <f>IFERROR(VLOOKUP(CONCATENATE($B13,"_",W$4,"_",$C$77,"_",$C$76),Data_for_IC_trend_tables!$A$1:$G$49194,7,FALSE),"-")</f>
        <v>173.348232960936</v>
      </c>
      <c r="X13" s="30">
        <f>IFERROR(VLOOKUP(CONCATENATE($B13,"_",X$4,"_",$C$77,"_",$C$76),Data_for_IC_trend_tables!$A$1:$G$49194,7,FALSE),"-")</f>
        <v>168.18437995796799</v>
      </c>
      <c r="Y13" s="30">
        <f>IFERROR(VLOOKUP(CONCATENATE($B13,"_",Y$4,"_",$C$77,"_",$C$76),Data_for_IC_trend_tables!$A$1:$G$49194,7,FALSE),"-")</f>
        <v>156.01686786462801</v>
      </c>
      <c r="Z13" s="30">
        <f>IFERROR(VLOOKUP(CONCATENATE($B13,"_",Z$4,"_",$C$77,"_",$C$76),Data_for_IC_trend_tables!$A$1:$G$49194,7,FALSE),"-")</f>
        <v>160.80960090866901</v>
      </c>
      <c r="AA13" s="30">
        <f>IFERROR(VLOOKUP(CONCATENATE($B13,"_",AA$4,"_",$C$77,"_",$C$76),Data_for_IC_trend_tables!$A$1:$G$49194,7,FALSE),"-")</f>
        <v>157.69175609611401</v>
      </c>
      <c r="AB13" s="30">
        <f>IFERROR(VLOOKUP(CONCATENATE($B13,"_",AB$4,"_",$C$77,"_",$C$76),Data_for_IC_trend_tables!$A$1:$G$49194,7,FALSE),"-")</f>
        <v>170.08894625923301</v>
      </c>
      <c r="AC13" s="30">
        <f>IFERROR(VLOOKUP(CONCATENATE($B13,"_",AC$4,"_",$C$77,"_",$C$76),Data_for_IC_trend_tables!$A$1:$G$49194,7,FALSE),"-")</f>
        <v>176.53312536971001</v>
      </c>
      <c r="AD13" s="30">
        <f>IFERROR(VLOOKUP(CONCATENATE($B13,"_",AD$4,"_",$C$77,"_",$C$76),Data_for_IC_trend_tables!$A$1:$G$49194,7,FALSE),"-")</f>
        <v>175.62025859601701</v>
      </c>
      <c r="AE13" s="30">
        <f>IFERROR(VLOOKUP(CONCATENATE($B13,"_",AE$4,"_",$C$77,"_",$C$76),Data_for_IC_trend_tables!$A$1:$G$49194,7,FALSE),"-")</f>
        <v>178.64211183008899</v>
      </c>
      <c r="AF13" s="30">
        <f>IFERROR(VLOOKUP(CONCATENATE($B13,"_",AF$4,"_",$C$77,"_",$C$76),Data_for_IC_trend_tables!$A$1:$G$49194,7,FALSE),"-")</f>
        <v>154.19240476410801</v>
      </c>
      <c r="AG13" s="30">
        <f>IFERROR(VLOOKUP(CONCATENATE($B13,"_",AG$4,"_",$C$77,"_",$C$76),Data_for_IC_trend_tables!$A$1:$G$49194,7,FALSE),"-")</f>
        <v>156.66634675853601</v>
      </c>
      <c r="AH13" s="30">
        <f>IFERROR(VLOOKUP(CONCATENATE($B13,"_",AH$4,"_",$C$77,"_",$C$76),Data_for_IC_trend_tables!$A$1:$G$49194,7,FALSE),"-")</f>
        <v>154.15429868164901</v>
      </c>
      <c r="AI13" s="30">
        <f>IFERROR(VLOOKUP(CONCATENATE($B13,"_",AI$4,"_",$C$77,"_",$C$76),Data_for_IC_trend_tables!$A$1:$G$49194,7,FALSE),"-")</f>
        <v>139.489471747089</v>
      </c>
      <c r="AJ13" s="30">
        <f>IFERROR(VLOOKUP(CONCATENATE($B13,"_",AJ$4,"_",$C$77,"_",$C$76),Data_for_IC_trend_tables!$A$1:$G$49194,7,FALSE),"-")</f>
        <v>131.244843401922</v>
      </c>
      <c r="AK13" s="30">
        <f>IFERROR(VLOOKUP(CONCATENATE($B13,"_",AK$4,"_",$C$77,"_",$C$76),Data_for_IC_trend_tables!$A$1:$G$49194,7,FALSE),"-")</f>
        <v>149.63089436648099</v>
      </c>
      <c r="AL13" s="30">
        <f>IFERROR(VLOOKUP(CONCATENATE($B13,"_",AL$4,"_",$C$77,"_",$C$76),Data_for_IC_trend_tables!$A$1:$G$49194,7,FALSE),"-")</f>
        <v>123.708000421603</v>
      </c>
      <c r="AM13" s="30">
        <f>IFERROR(VLOOKUP(CONCATENATE($B13,"_",AM$4,"_",$C$77,"_",$C$76),Data_for_IC_trend_tables!$A$1:$G$49194,7,FALSE),"-")</f>
        <v>105.89637066615499</v>
      </c>
      <c r="AN13" s="30">
        <f>IFERROR(VLOOKUP(CONCATENATE($B13,"_",AN$4,"_",$C$77,"_",$C$76),Data_for_IC_trend_tables!$A$1:$G$49194,7,FALSE),"-")</f>
        <v>112.972846527461</v>
      </c>
      <c r="AO13" s="30">
        <f>IFERROR(VLOOKUP(CONCATENATE($B13,"_",AO$4,"_",$C$77,"_",$C$76),Data_for_IC_trend_tables!$A$1:$G$49194,7,FALSE),"-")</f>
        <v>111.27351016226</v>
      </c>
      <c r="AP13" s="30">
        <f>IFERROR(VLOOKUP(CONCATENATE($B13,"_",AP$4,"_",$C$77,"_",$C$76),Data_for_IC_trend_tables!$A$1:$G$49194,7,FALSE),"-")</f>
        <v>105.76136269271601</v>
      </c>
      <c r="AQ13" s="30">
        <f>IFERROR(VLOOKUP(CONCATENATE($B13,"_",AQ$4,"_",$C$77,"_",$C$76),Data_for_IC_trend_tables!$A$1:$G$49194,7,FALSE),"-")</f>
        <v>94.419723423172101</v>
      </c>
      <c r="AR13" s="30">
        <f>IFERROR(VLOOKUP(CONCATENATE($B13,"_",AR$4,"_",$C$77,"_",$C$76),Data_for_IC_trend_tables!$A$1:$G$49194,7,FALSE),"-")</f>
        <v>91.065282522193897</v>
      </c>
      <c r="AS13" s="30">
        <f>IFERROR(VLOOKUP(CONCATENATE($B13,"_",AS$4,"_",$C$77,"_",$C$76),Data_for_IC_trend_tables!$A$1:$G$49194,7,FALSE),"-")</f>
        <v>89.452073723826004</v>
      </c>
      <c r="AT13" s="30">
        <f>IFERROR(VLOOKUP(CONCATENATE($B13,"_",AT$4,"_",$C$77,"_",$C$76),Data_for_IC_trend_tables!$A$1:$G$49194,7,FALSE),"-")</f>
        <v>82.972559183595394</v>
      </c>
      <c r="AU13" s="30">
        <f>IFERROR(VLOOKUP(CONCATENATE($B13,"_",AU$4,"_",$C$77,"_",$C$76),Data_for_IC_trend_tables!$A$1:$G$49194,7,FALSE),"-")</f>
        <v>88.681983808171196</v>
      </c>
      <c r="AV13" s="30">
        <f>IFERROR(VLOOKUP(CONCATENATE($B13,"_",AV$4,"_",$C$77,"_",$C$76),Data_for_IC_trend_tables!$A$1:$G$49194,7,FALSE),"-")</f>
        <v>96.021681341075904</v>
      </c>
      <c r="AW13" s="30"/>
      <c r="AX13" s="30">
        <f>IFERROR(VLOOKUP(CONCATENATE($B13,"_",AX$4,"_",$C$77,"_",$C$76),Data_for_IC_trend_tables!$A$1:$G$49194,7,FALSE),"-")</f>
        <v>96.021681341075904</v>
      </c>
      <c r="AY13" s="67">
        <f t="shared" ref="AY13:AY21" si="4">M13</f>
        <v>416</v>
      </c>
      <c r="AZ13" s="38" t="str">
        <f t="shared" si="2"/>
        <v>Yes</v>
      </c>
      <c r="BA13" s="58">
        <f t="shared" si="0"/>
        <v>-0.76917865062241364</v>
      </c>
      <c r="BB13" s="79">
        <v>266</v>
      </c>
      <c r="BC13" s="38" t="str">
        <f t="shared" si="3"/>
        <v>Yes</v>
      </c>
      <c r="BD13" s="58">
        <f t="shared" si="1"/>
        <v>-0.63901623555986498</v>
      </c>
      <c r="BE13" s="32" t="s">
        <v>76</v>
      </c>
      <c r="BF13" s="32" t="s">
        <v>76</v>
      </c>
      <c r="BG13"/>
      <c r="BH13"/>
      <c r="BI13"/>
      <c r="BJ13"/>
    </row>
    <row r="14" spans="1:62" s="3" customFormat="1" x14ac:dyDescent="0.2">
      <c r="A14"/>
      <c r="B14" s="53" t="s">
        <v>141</v>
      </c>
      <c r="C14" s="61" t="s">
        <v>87</v>
      </c>
      <c r="D14" s="56">
        <v>1987</v>
      </c>
      <c r="E14" s="30" t="str">
        <f>IFERROR(VLOOKUP(CONCATENATE($B14,"_",E$4,"_",$C$77,"_",$C$76),Data_for_IC_trend_tables!$A$1:$G$49194,7,FALSE),"-")</f>
        <v>-</v>
      </c>
      <c r="F14" s="30">
        <f>IFERROR(VLOOKUP(CONCATENATE($B14,"_",F$4,"_",$C$77,"_",$C$76),Data_for_IC_trend_tables!$A$1:$G$49194,7,FALSE),"-")</f>
        <v>1959</v>
      </c>
      <c r="G14" s="30">
        <f>IFERROR(VLOOKUP(CONCATENATE($B14,"_",G$4,"_",$C$77,"_",$C$76),Data_for_IC_trend_tables!$A$1:$G$49194,7,FALSE),"-")</f>
        <v>1907</v>
      </c>
      <c r="H14" s="30">
        <f>IFERROR(VLOOKUP(CONCATENATE($B14,"_",H$4,"_",$C$77,"_",$C$76),Data_for_IC_trend_tables!$A$1:$G$49194,7,FALSE),"-")</f>
        <v>1897</v>
      </c>
      <c r="I14" s="30">
        <f>IFERROR(VLOOKUP(CONCATENATE($B14,"_",I$4,"_",$C$77,"_",$C$76),Data_for_IC_trend_tables!$A$1:$G$49194,7,FALSE),"-")</f>
        <v>1884</v>
      </c>
      <c r="J14" s="30">
        <f>IFERROR(VLOOKUP(CONCATENATE($B14,"_",J$4,"_",$C$77,"_",$C$76),Data_for_IC_trend_tables!$A$1:$G$49194,7,FALSE),"-")</f>
        <v>1871</v>
      </c>
      <c r="K14" s="30">
        <f>IFERROR(VLOOKUP(CONCATENATE($B14,"_",K$4,"_",$C$77,"_",$C$76),Data_for_IC_trend_tables!$A$1:$G$49194,7,FALSE),"-")</f>
        <v>2722.5496832280901</v>
      </c>
      <c r="L14" s="30">
        <f>IFERROR(VLOOKUP(CONCATENATE($B14,"_",L$4,"_",$C$77,"_",$C$76),Data_for_IC_trend_tables!$A$1:$G$49194,7,FALSE),"-")</f>
        <v>2712.1576057956499</v>
      </c>
      <c r="M14" s="30">
        <f>IFERROR(VLOOKUP(CONCATENATE($B14,"_",M$4,"_",$C$77,"_",$C$76),Data_for_IC_trend_tables!$A$1:$G$49194,7,FALSE),"-")</f>
        <v>2781.8691147002601</v>
      </c>
      <c r="N14" s="30">
        <f>IFERROR(VLOOKUP(CONCATENATE($B14,"_",N$4,"_",$C$77,"_",$C$76),Data_for_IC_trend_tables!$A$1:$G$49194,7,FALSE),"-")</f>
        <v>2827.60642909014</v>
      </c>
      <c r="O14" s="30">
        <f>IFERROR(VLOOKUP(CONCATENATE($B14,"_",O$4,"_",$C$77,"_",$C$76),Data_for_IC_trend_tables!$A$1:$G$49194,7,FALSE),"-")</f>
        <v>2851.3213736698199</v>
      </c>
      <c r="P14" s="30">
        <f>IFERROR(VLOOKUP(CONCATENATE($B14,"_",P$4,"_",$C$77,"_",$C$76),Data_for_IC_trend_tables!$A$1:$G$49194,7,FALSE),"-")</f>
        <v>2250.8027824721898</v>
      </c>
      <c r="Q14" s="30">
        <f>IFERROR(VLOOKUP(CONCATENATE($B14,"_",Q$4,"_",$C$77,"_",$C$76),Data_for_IC_trend_tables!$A$1:$G$49194,7,FALSE),"-")</f>
        <v>2185.9599580956901</v>
      </c>
      <c r="R14" s="30">
        <f>IFERROR(VLOOKUP(CONCATENATE($B14,"_",R$4,"_",$C$77,"_",$C$76),Data_for_IC_trend_tables!$A$1:$G$49194,7,FALSE),"-")</f>
        <v>2249.6983562577798</v>
      </c>
      <c r="S14" s="30">
        <f>IFERROR(VLOOKUP(CONCATENATE($B14,"_",S$4,"_",$C$77,"_",$C$76),Data_for_IC_trend_tables!$A$1:$G$49194,7,FALSE),"-")</f>
        <v>2334.37618539101</v>
      </c>
      <c r="T14" s="30">
        <f>IFERROR(VLOOKUP(CONCATENATE($B14,"_",T$4,"_",$C$77,"_",$C$76),Data_for_IC_trend_tables!$A$1:$G$49194,7,FALSE),"-")</f>
        <v>2483.2184888543202</v>
      </c>
      <c r="U14" s="30">
        <f>IFERROR(VLOOKUP(CONCATENATE($B14,"_",U$4,"_",$C$77,"_",$C$76),Data_for_IC_trend_tables!$A$1:$G$49194,7,FALSE),"-")</f>
        <v>2550.7984206353199</v>
      </c>
      <c r="V14" s="30">
        <f>IFERROR(VLOOKUP(CONCATENATE($B14,"_",V$4,"_",$C$77,"_",$C$76),Data_for_IC_trend_tables!$A$1:$G$49194,7,FALSE),"-")</f>
        <v>2624.39222769341</v>
      </c>
      <c r="W14" s="30">
        <f>IFERROR(VLOOKUP(CONCATENATE($B14,"_",W$4,"_",$C$77,"_",$C$76),Data_for_IC_trend_tables!$A$1:$G$49194,7,FALSE),"-")</f>
        <v>2736.3966428251101</v>
      </c>
      <c r="X14" s="30">
        <f>IFERROR(VLOOKUP(CONCATENATE($B14,"_",X$4,"_",$C$77,"_",$C$76),Data_for_IC_trend_tables!$A$1:$G$49194,7,FALSE),"-")</f>
        <v>2748.99467987361</v>
      </c>
      <c r="Y14" s="30">
        <f>IFERROR(VLOOKUP(CONCATENATE($B14,"_",Y$4,"_",$C$77,"_",$C$76),Data_for_IC_trend_tables!$A$1:$G$49194,7,FALSE),"-")</f>
        <v>2756.9659356656698</v>
      </c>
      <c r="Z14" s="30">
        <f>IFERROR(VLOOKUP(CONCATENATE($B14,"_",Z$4,"_",$C$77,"_",$C$76),Data_for_IC_trend_tables!$A$1:$G$49194,7,FALSE),"-")</f>
        <v>2707.9022134765701</v>
      </c>
      <c r="AA14" s="30">
        <f>IFERROR(VLOOKUP(CONCATENATE($B14,"_",AA$4,"_",$C$77,"_",$C$76),Data_for_IC_trend_tables!$A$1:$G$49194,7,FALSE),"-")</f>
        <v>2580.8017592655101</v>
      </c>
      <c r="AB14" s="30">
        <f>IFERROR(VLOOKUP(CONCATENATE($B14,"_",AB$4,"_",$C$77,"_",$C$76),Data_for_IC_trend_tables!$A$1:$G$49194,7,FALSE),"-")</f>
        <v>2543.6830054101001</v>
      </c>
      <c r="AC14" s="30">
        <f>IFERROR(VLOOKUP(CONCATENATE($B14,"_",AC$4,"_",$C$77,"_",$C$76),Data_for_IC_trend_tables!$A$1:$G$49194,7,FALSE),"-")</f>
        <v>2510.6494088636</v>
      </c>
      <c r="AD14" s="30">
        <f>IFERROR(VLOOKUP(CONCATENATE($B14,"_",AD$4,"_",$C$77,"_",$C$76),Data_for_IC_trend_tables!$A$1:$G$49194,7,FALSE),"-")</f>
        <v>2362.3390342074299</v>
      </c>
      <c r="AE14" s="30">
        <f>IFERROR(VLOOKUP(CONCATENATE($B14,"_",AE$4,"_",$C$77,"_",$C$76),Data_for_IC_trend_tables!$A$1:$G$49194,7,FALSE),"-")</f>
        <v>2266.2349217797801</v>
      </c>
      <c r="AF14" s="30">
        <f>IFERROR(VLOOKUP(CONCATENATE($B14,"_",AF$4,"_",$C$77,"_",$C$76),Data_for_IC_trend_tables!$A$1:$G$49194,7,FALSE),"-")</f>
        <v>2111.1945249533901</v>
      </c>
      <c r="AG14" s="30">
        <f>IFERROR(VLOOKUP(CONCATENATE($B14,"_",AG$4,"_",$C$77,"_",$C$76),Data_for_IC_trend_tables!$A$1:$G$49194,7,FALSE),"-")</f>
        <v>2102.8304319557201</v>
      </c>
      <c r="AH14" s="30">
        <f>IFERROR(VLOOKUP(CONCATENATE($B14,"_",AH$4,"_",$C$77,"_",$C$76),Data_for_IC_trend_tables!$A$1:$G$49194,7,FALSE),"-")</f>
        <v>2022.45007291569</v>
      </c>
      <c r="AI14" s="30">
        <f>IFERROR(VLOOKUP(CONCATENATE($B14,"_",AI$4,"_",$C$77,"_",$C$76),Data_for_IC_trend_tables!$A$1:$G$49194,7,FALSE),"-")</f>
        <v>1890.89261073032</v>
      </c>
      <c r="AJ14" s="30">
        <f>IFERROR(VLOOKUP(CONCATENATE($B14,"_",AJ$4,"_",$C$77,"_",$C$76),Data_for_IC_trend_tables!$A$1:$G$49194,7,FALSE),"-")</f>
        <v>1895.6084017916501</v>
      </c>
      <c r="AK14" s="30">
        <f>IFERROR(VLOOKUP(CONCATENATE($B14,"_",AK$4,"_",$C$77,"_",$C$76),Data_for_IC_trend_tables!$A$1:$G$49194,7,FALSE),"-")</f>
        <v>1803.9215375005001</v>
      </c>
      <c r="AL14" s="30">
        <f>IFERROR(VLOOKUP(CONCATENATE($B14,"_",AL$4,"_",$C$77,"_",$C$76),Data_for_IC_trend_tables!$A$1:$G$49194,7,FALSE),"-")</f>
        <v>1695.4811659551301</v>
      </c>
      <c r="AM14" s="30">
        <f>IFERROR(VLOOKUP(CONCATENATE($B14,"_",AM$4,"_",$C$77,"_",$C$76),Data_for_IC_trend_tables!$A$1:$G$49194,7,FALSE),"-")</f>
        <v>1651.2895368519501</v>
      </c>
      <c r="AN14" s="30">
        <f>IFERROR(VLOOKUP(CONCATENATE($B14,"_",AN$4,"_",$C$77,"_",$C$76),Data_for_IC_trend_tables!$A$1:$G$49194,7,FALSE),"-")</f>
        <v>1611.1811626387801</v>
      </c>
      <c r="AO14" s="30">
        <f>IFERROR(VLOOKUP(CONCATENATE($B14,"_",AO$4,"_",$C$77,"_",$C$76),Data_for_IC_trend_tables!$A$1:$G$49194,7,FALSE),"-")</f>
        <v>1544.47153166776</v>
      </c>
      <c r="AP14" s="30">
        <f>IFERROR(VLOOKUP(CONCATENATE($B14,"_",AP$4,"_",$C$77,"_",$C$76),Data_for_IC_trend_tables!$A$1:$G$49194,7,FALSE),"-")</f>
        <v>1469.36683065136</v>
      </c>
      <c r="AQ14" s="30">
        <f>IFERROR(VLOOKUP(CONCATENATE($B14,"_",AQ$4,"_",$C$77,"_",$C$76),Data_for_IC_trend_tables!$A$1:$G$49194,7,FALSE),"-")</f>
        <v>1491.81021851527</v>
      </c>
      <c r="AR14" s="30">
        <f>IFERROR(VLOOKUP(CONCATENATE($B14,"_",AR$4,"_",$C$77,"_",$C$76),Data_for_IC_trend_tables!$A$1:$G$49194,7,FALSE),"-")</f>
        <v>1453.88711822295</v>
      </c>
      <c r="AS14" s="30">
        <f>IFERROR(VLOOKUP(CONCATENATE($B14,"_",AS$4,"_",$C$77,"_",$C$76),Data_for_IC_trend_tables!$A$1:$G$49194,7,FALSE),"-")</f>
        <v>1432.5362840675</v>
      </c>
      <c r="AT14" s="30">
        <f>IFERROR(VLOOKUP(CONCATENATE($B14,"_",AT$4,"_",$C$77,"_",$C$76),Data_for_IC_trend_tables!$A$1:$G$49194,7,FALSE),"-")</f>
        <v>1304.8722282374999</v>
      </c>
      <c r="AU14" s="30">
        <f>IFERROR(VLOOKUP(CONCATENATE($B14,"_",AU$4,"_",$C$77,"_",$C$76),Data_for_IC_trend_tables!$A$1:$G$49194,7,FALSE),"-")</f>
        <v>1308.4792467468999</v>
      </c>
      <c r="AV14" s="30">
        <f>IFERROR(VLOOKUP(CONCATENATE($B14,"_",AV$4,"_",$C$77,"_",$C$76),Data_for_IC_trend_tables!$A$1:$G$49194,7,FALSE),"-")</f>
        <v>1302.77102100192</v>
      </c>
      <c r="AW14" s="30"/>
      <c r="AX14" s="30">
        <f>IFERROR(VLOOKUP(CONCATENATE($B14,"_",AX$4,"_",$C$77,"_",$C$76),Data_for_IC_trend_tables!$A$1:$G$49194,7,FALSE),"-")</f>
        <v>1302.77102100192</v>
      </c>
      <c r="AY14" s="67">
        <f t="shared" si="4"/>
        <v>2781.8691147002601</v>
      </c>
      <c r="AZ14" s="38" t="str">
        <f t="shared" si="2"/>
        <v>Yes</v>
      </c>
      <c r="BA14" s="58">
        <f t="shared" si="0"/>
        <v>-0.53169219424534631</v>
      </c>
      <c r="BB14" s="79">
        <v>2250</v>
      </c>
      <c r="BC14" s="38" t="str">
        <f t="shared" si="3"/>
        <v>Yes</v>
      </c>
      <c r="BD14" s="58">
        <f t="shared" si="1"/>
        <v>-0.42099065733248003</v>
      </c>
      <c r="BE14" s="32" t="s">
        <v>76</v>
      </c>
      <c r="BF14" s="32" t="s">
        <v>76</v>
      </c>
      <c r="BG14"/>
      <c r="BH14"/>
      <c r="BI14"/>
      <c r="BJ14"/>
    </row>
    <row r="15" spans="1:62" s="17" customFormat="1" x14ac:dyDescent="0.2">
      <c r="A15" s="16"/>
      <c r="B15" s="53" t="s">
        <v>142</v>
      </c>
      <c r="C15" s="55" t="s">
        <v>6</v>
      </c>
      <c r="D15" s="56">
        <v>1987</v>
      </c>
      <c r="E15" s="30" t="str">
        <f>IFERROR(VLOOKUP(CONCATENATE($B15,"_",E$4,"_",$C$77,"_",$C$76),Data_for_IC_trend_tables!$A$1:$G$49194,7,FALSE),"-")</f>
        <v>-</v>
      </c>
      <c r="F15" s="30">
        <f>IFERROR(VLOOKUP(CONCATENATE($B15,"_",F$4,"_",$C$77,"_",$C$76),Data_for_IC_trend_tables!$A$1:$G$49194,7,FALSE),"-")</f>
        <v>60</v>
      </c>
      <c r="G15" s="30" t="str">
        <f>IFERROR(VLOOKUP(CONCATENATE($B15,"_",G$4,"_",$C$77,"_",$C$76),Data_for_IC_trend_tables!$A$1:$G$49194,7,FALSE),"-")</f>
        <v>-</v>
      </c>
      <c r="H15" s="30" t="str">
        <f>IFERROR(VLOOKUP(CONCATENATE($B15,"_",H$4,"_",$C$77,"_",$C$76),Data_for_IC_trend_tables!$A$1:$G$49194,7,FALSE),"-")</f>
        <v>-</v>
      </c>
      <c r="I15" s="30" t="str">
        <f>IFERROR(VLOOKUP(CONCATENATE($B15,"_",I$4,"_",$C$77,"_",$C$76),Data_for_IC_trend_tables!$A$1:$G$49194,7,FALSE),"-")</f>
        <v>-</v>
      </c>
      <c r="J15" s="30" t="str">
        <f>IFERROR(VLOOKUP(CONCATENATE($B15,"_",J$4,"_",$C$77,"_",$C$76),Data_for_IC_trend_tables!$A$1:$G$49194,7,FALSE),"-")</f>
        <v>-</v>
      </c>
      <c r="K15" s="30" t="str">
        <f>IFERROR(VLOOKUP(CONCATENATE($B15,"_",K$4,"_",$C$77,"_",$C$76),Data_for_IC_trend_tables!$A$1:$G$49194,7,FALSE),"-")</f>
        <v>-</v>
      </c>
      <c r="L15" s="30" t="str">
        <f>IFERROR(VLOOKUP(CONCATENATE($B15,"_",L$4,"_",$C$77,"_",$C$76),Data_for_IC_trend_tables!$A$1:$G$49194,7,FALSE),"-")</f>
        <v>-</v>
      </c>
      <c r="M15" s="30">
        <f>IFERROR(VLOOKUP(CONCATENATE($B15,"_",M$4,"_",$C$77,"_",$C$76),Data_for_IC_trend_tables!$A$1:$G$49194,7,FALSE),"-")</f>
        <v>98.893201083473599</v>
      </c>
      <c r="N15" s="30">
        <f>IFERROR(VLOOKUP(CONCATENATE($B15,"_",N$4,"_",$C$77,"_",$C$76),Data_for_IC_trend_tables!$A$1:$G$49194,7,FALSE),"-")</f>
        <v>98.424807003565405</v>
      </c>
      <c r="O15" s="30" t="str">
        <f>IFERROR(VLOOKUP(CONCATENATE($B15,"_",O$4,"_",$C$77,"_",$C$76),Data_for_IC_trend_tables!$A$1:$G$49194,7,FALSE),"-")</f>
        <v>-</v>
      </c>
      <c r="P15" s="30">
        <f>IFERROR(VLOOKUP(CONCATENATE($B15,"_",P$4,"_",$C$77,"_",$C$76),Data_for_IC_trend_tables!$A$1:$G$49194,7,FALSE),"-")</f>
        <v>102.913182597995</v>
      </c>
      <c r="Q15" s="30">
        <f>IFERROR(VLOOKUP(CONCATENATE($B15,"_",Q$4,"_",$C$77,"_",$C$76),Data_for_IC_trend_tables!$A$1:$G$49194,7,FALSE),"-")</f>
        <v>78.729850561470599</v>
      </c>
      <c r="R15" s="30">
        <f>IFERROR(VLOOKUP(CONCATENATE($B15,"_",R$4,"_",$C$77,"_",$C$76),Data_for_IC_trend_tables!$A$1:$G$49194,7,FALSE),"-")</f>
        <v>73.996354027043395</v>
      </c>
      <c r="S15" s="30">
        <f>IFERROR(VLOOKUP(CONCATENATE($B15,"_",S$4,"_",$C$77,"_",$C$76),Data_for_IC_trend_tables!$A$1:$G$49194,7,FALSE),"-")</f>
        <v>73.781900118740097</v>
      </c>
      <c r="T15" s="30">
        <f>IFERROR(VLOOKUP(CONCATENATE($B15,"_",T$4,"_",$C$77,"_",$C$76),Data_for_IC_trend_tables!$A$1:$G$49194,7,FALSE),"-")</f>
        <v>76.011529682939894</v>
      </c>
      <c r="U15" s="30">
        <f>IFERROR(VLOOKUP(CONCATENATE($B15,"_",U$4,"_",$C$77,"_",$C$76),Data_for_IC_trend_tables!$A$1:$G$49194,7,FALSE),"-")</f>
        <v>77.561064313313594</v>
      </c>
      <c r="V15" s="30">
        <f>IFERROR(VLOOKUP(CONCATENATE($B15,"_",V$4,"_",$C$77,"_",$C$76),Data_for_IC_trend_tables!$A$1:$G$49194,7,FALSE),"-")</f>
        <v>82.801980769389502</v>
      </c>
      <c r="W15" s="30">
        <f>IFERROR(VLOOKUP(CONCATENATE($B15,"_",W$4,"_",$C$77,"_",$C$76),Data_for_IC_trend_tables!$A$1:$G$49194,7,FALSE),"-")</f>
        <v>85.144953171194999</v>
      </c>
      <c r="X15" s="30">
        <f>IFERROR(VLOOKUP(CONCATENATE($B15,"_",X$4,"_",$C$77,"_",$C$76),Data_for_IC_trend_tables!$A$1:$G$49194,7,FALSE),"-")</f>
        <v>87.800032372150199</v>
      </c>
      <c r="Y15" s="30">
        <f>IFERROR(VLOOKUP(CONCATENATE($B15,"_",Y$4,"_",$C$77,"_",$C$76),Data_for_IC_trend_tables!$A$1:$G$49194,7,FALSE),"-")</f>
        <v>91.595715410143697</v>
      </c>
      <c r="Z15" s="30">
        <f>IFERROR(VLOOKUP(CONCATENATE($B15,"_",Z$4,"_",$C$77,"_",$C$76),Data_for_IC_trend_tables!$A$1:$G$49194,7,FALSE),"-")</f>
        <v>85.925734711007394</v>
      </c>
      <c r="AA15" s="30">
        <f>IFERROR(VLOOKUP(CONCATENATE($B15,"_",AA$4,"_",$C$77,"_",$C$76),Data_for_IC_trend_tables!$A$1:$G$49194,7,FALSE),"-")</f>
        <v>86.511002609682393</v>
      </c>
      <c r="AB15" s="30">
        <f>IFERROR(VLOOKUP(CONCATENATE($B15,"_",AB$4,"_",$C$77,"_",$C$76),Data_for_IC_trend_tables!$A$1:$G$49194,7,FALSE),"-")</f>
        <v>89.199721054598697</v>
      </c>
      <c r="AC15" s="30">
        <f>IFERROR(VLOOKUP(CONCATENATE($B15,"_",AC$4,"_",$C$77,"_",$C$76),Data_for_IC_trend_tables!$A$1:$G$49194,7,FALSE),"-")</f>
        <v>88.247701713184298</v>
      </c>
      <c r="AD15" s="30">
        <f>IFERROR(VLOOKUP(CONCATENATE($B15,"_",AD$4,"_",$C$77,"_",$C$76),Data_for_IC_trend_tables!$A$1:$G$49194,7,FALSE),"-")</f>
        <v>86.255884712833605</v>
      </c>
      <c r="AE15" s="30">
        <f>IFERROR(VLOOKUP(CONCATENATE($B15,"_",AE$4,"_",$C$77,"_",$C$76),Data_for_IC_trend_tables!$A$1:$G$49194,7,FALSE),"-")</f>
        <v>83.768321244387906</v>
      </c>
      <c r="AF15" s="30">
        <f>IFERROR(VLOOKUP(CONCATENATE($B15,"_",AF$4,"_",$C$77,"_",$C$76),Data_for_IC_trend_tables!$A$1:$G$49194,7,FALSE),"-")</f>
        <v>83.761632091127694</v>
      </c>
      <c r="AG15" s="30">
        <f>IFERROR(VLOOKUP(CONCATENATE($B15,"_",AG$4,"_",$C$77,"_",$C$76),Data_for_IC_trend_tables!$A$1:$G$49194,7,FALSE),"-")</f>
        <v>86.300755703097707</v>
      </c>
      <c r="AH15" s="30">
        <f>IFERROR(VLOOKUP(CONCATENATE($B15,"_",AH$4,"_",$C$77,"_",$C$76),Data_for_IC_trend_tables!$A$1:$G$49194,7,FALSE),"-")</f>
        <v>82.144531641926704</v>
      </c>
      <c r="AI15" s="30">
        <f>IFERROR(VLOOKUP(CONCATENATE($B15,"_",AI$4,"_",$C$77,"_",$C$76),Data_for_IC_trend_tables!$A$1:$G$49194,7,FALSE),"-")</f>
        <v>75.209852073207799</v>
      </c>
      <c r="AJ15" s="30">
        <f>IFERROR(VLOOKUP(CONCATENATE($B15,"_",AJ$4,"_",$C$77,"_",$C$76),Data_for_IC_trend_tables!$A$1:$G$49194,7,FALSE),"-")</f>
        <v>67.747248759816102</v>
      </c>
      <c r="AK15" s="30">
        <f>IFERROR(VLOOKUP(CONCATENATE($B15,"_",AK$4,"_",$C$77,"_",$C$76),Data_for_IC_trend_tables!$A$1:$G$49194,7,FALSE),"-")</f>
        <v>64.314906288209698</v>
      </c>
      <c r="AL15" s="30">
        <f>IFERROR(VLOOKUP(CONCATENATE($B15,"_",AL$4,"_",$C$77,"_",$C$76),Data_for_IC_trend_tables!$A$1:$G$49194,7,FALSE),"-")</f>
        <v>58.7216281495731</v>
      </c>
      <c r="AM15" s="30">
        <f>IFERROR(VLOOKUP(CONCATENATE($B15,"_",AM$4,"_",$C$77,"_",$C$76),Data_for_IC_trend_tables!$A$1:$G$49194,7,FALSE),"-")</f>
        <v>57.854774178351001</v>
      </c>
      <c r="AN15" s="30">
        <f>IFERROR(VLOOKUP(CONCATENATE($B15,"_",AN$4,"_",$C$77,"_",$C$76),Data_for_IC_trend_tables!$A$1:$G$49194,7,FALSE),"-")</f>
        <v>54.383171871035103</v>
      </c>
      <c r="AO15" s="30">
        <f>IFERROR(VLOOKUP(CONCATENATE($B15,"_",AO$4,"_",$C$77,"_",$C$76),Data_for_IC_trend_tables!$A$1:$G$49194,7,FALSE),"-")</f>
        <v>54.965528681984203</v>
      </c>
      <c r="AP15" s="30">
        <f>IFERROR(VLOOKUP(CONCATENATE($B15,"_",AP$4,"_",$C$77,"_",$C$76),Data_for_IC_trend_tables!$A$1:$G$49194,7,FALSE),"-")</f>
        <v>53.636109652305898</v>
      </c>
      <c r="AQ15" s="30">
        <f>IFERROR(VLOOKUP(CONCATENATE($B15,"_",AQ$4,"_",$C$77,"_",$C$76),Data_for_IC_trend_tables!$A$1:$G$49194,7,FALSE),"-")</f>
        <v>53.816801403975496</v>
      </c>
      <c r="AR15" s="30">
        <f>IFERROR(VLOOKUP(CONCATENATE($B15,"_",AR$4,"_",$C$77,"_",$C$76),Data_for_IC_trend_tables!$A$1:$G$49194,7,FALSE),"-")</f>
        <v>50.137419808763902</v>
      </c>
      <c r="AS15" s="30">
        <f>IFERROR(VLOOKUP(CONCATENATE($B15,"_",AS$4,"_",$C$77,"_",$C$76),Data_for_IC_trend_tables!$A$1:$G$49194,7,FALSE),"-")</f>
        <v>49.245622756294303</v>
      </c>
      <c r="AT15" s="30">
        <f>IFERROR(VLOOKUP(CONCATENATE($B15,"_",AT$4,"_",$C$77,"_",$C$76),Data_for_IC_trend_tables!$A$1:$G$49194,7,FALSE),"-")</f>
        <v>44.916757645382503</v>
      </c>
      <c r="AU15" s="30">
        <f>IFERROR(VLOOKUP(CONCATENATE($B15,"_",AU$4,"_",$C$77,"_",$C$76),Data_for_IC_trend_tables!$A$1:$G$49194,7,FALSE),"-")</f>
        <v>45.990506919010997</v>
      </c>
      <c r="AV15" s="30">
        <f>IFERROR(VLOOKUP(CONCATENATE($B15,"_",AV$4,"_",$C$77,"_",$C$76),Data_for_IC_trend_tables!$A$1:$G$49194,7,FALSE),"-")</f>
        <v>45.750676656180701</v>
      </c>
      <c r="AW15" s="30"/>
      <c r="AX15" s="30">
        <f>IFERROR(VLOOKUP(CONCATENATE($B15,"_",AX$4,"_",$C$77,"_",$C$76),Data_for_IC_trend_tables!$A$1:$G$49194,7,FALSE),"-")</f>
        <v>45.750676656180701</v>
      </c>
      <c r="AY15" s="67">
        <f t="shared" si="4"/>
        <v>98.893201083473599</v>
      </c>
      <c r="AZ15" s="38" t="str">
        <f t="shared" si="2"/>
        <v>Yes</v>
      </c>
      <c r="BA15" s="58">
        <f t="shared" si="0"/>
        <v>-0.53737288150311213</v>
      </c>
      <c r="BB15" s="79">
        <v>87</v>
      </c>
      <c r="BC15" s="38" t="str">
        <f t="shared" si="3"/>
        <v>Yes</v>
      </c>
      <c r="BD15" s="58">
        <f t="shared" si="1"/>
        <v>-0.4741301533772333</v>
      </c>
      <c r="BE15" s="32" t="s">
        <v>76</v>
      </c>
      <c r="BF15" s="32" t="s">
        <v>76</v>
      </c>
      <c r="BG15"/>
      <c r="BH15"/>
      <c r="BI15"/>
      <c r="BJ15"/>
    </row>
    <row r="16" spans="1:62" s="17" customFormat="1" x14ac:dyDescent="0.2">
      <c r="A16" s="16"/>
      <c r="B16" s="53" t="s">
        <v>143</v>
      </c>
      <c r="C16" s="55" t="s">
        <v>7</v>
      </c>
      <c r="D16" s="56">
        <v>1987</v>
      </c>
      <c r="E16" s="30" t="str">
        <f>IFERROR(VLOOKUP(CONCATENATE($B16,"_",E$4,"_",$C$77,"_",$C$76),Data_for_IC_trend_tables!$A$1:$G$49194,7,FALSE),"-")</f>
        <v>-</v>
      </c>
      <c r="F16" s="30">
        <f>IFERROR(VLOOKUP(CONCATENATE($B16,"_",F$4,"_",$C$77,"_",$C$76),Data_for_IC_trend_tables!$A$1:$G$49194,7,FALSE),"-")</f>
        <v>13</v>
      </c>
      <c r="G16" s="30">
        <f>IFERROR(VLOOKUP(CONCATENATE($B16,"_",G$4,"_",$C$77,"_",$C$76),Data_for_IC_trend_tables!$A$1:$G$49194,7,FALSE),"-")</f>
        <v>13</v>
      </c>
      <c r="H16" s="30">
        <f>IFERROR(VLOOKUP(CONCATENATE($B16,"_",H$4,"_",$C$77,"_",$C$76),Data_for_IC_trend_tables!$A$1:$G$49194,7,FALSE),"-")</f>
        <v>14</v>
      </c>
      <c r="I16" s="30">
        <f>IFERROR(VLOOKUP(CONCATENATE($B16,"_",I$4,"_",$C$77,"_",$C$76),Data_for_IC_trend_tables!$A$1:$G$49194,7,FALSE),"-")</f>
        <v>14</v>
      </c>
      <c r="J16" s="30">
        <f>IFERROR(VLOOKUP(CONCATENATE($B16,"_",J$4,"_",$C$77,"_",$C$76),Data_for_IC_trend_tables!$A$1:$G$49194,7,FALSE),"-")</f>
        <v>14</v>
      </c>
      <c r="K16" s="30">
        <f>IFERROR(VLOOKUP(CONCATENATE($B16,"_",K$4,"_",$C$77,"_",$C$76),Data_for_IC_trend_tables!$A$1:$G$49194,7,FALSE),"-")</f>
        <v>14</v>
      </c>
      <c r="L16" s="30">
        <f>IFERROR(VLOOKUP(CONCATENATE($B16,"_",L$4,"_",$C$77,"_",$C$76),Data_for_IC_trend_tables!$A$1:$G$49194,7,FALSE),"-")</f>
        <v>15</v>
      </c>
      <c r="M16" s="30">
        <f>IFERROR(VLOOKUP(CONCATENATE($B16,"_",M$4,"_",$C$77,"_",$C$76),Data_for_IC_trend_tables!$A$1:$G$49194,7,FALSE),"-")</f>
        <v>16</v>
      </c>
      <c r="N16" s="30">
        <f>IFERROR(VLOOKUP(CONCATENATE($B16,"_",N$4,"_",$C$77,"_",$C$76),Data_for_IC_trend_tables!$A$1:$G$49194,7,FALSE),"-")</f>
        <v>17</v>
      </c>
      <c r="O16" s="30">
        <f>IFERROR(VLOOKUP(CONCATENATE($B16,"_",O$4,"_",$C$77,"_",$C$76),Data_for_IC_trend_tables!$A$1:$G$49194,7,FALSE),"-")</f>
        <v>17</v>
      </c>
      <c r="P16" s="30">
        <f>IFERROR(VLOOKUP(CONCATENATE($B16,"_",P$4,"_",$C$77,"_",$C$76),Data_for_IC_trend_tables!$A$1:$G$49194,7,FALSE),"-")</f>
        <v>17.9089596141045</v>
      </c>
      <c r="Q16" s="30">
        <f>IFERROR(VLOOKUP(CONCATENATE($B16,"_",Q$4,"_",$C$77,"_",$C$76),Data_for_IC_trend_tables!$A$1:$G$49194,7,FALSE),"-")</f>
        <v>17.685758947145601</v>
      </c>
      <c r="R16" s="30">
        <f>IFERROR(VLOOKUP(CONCATENATE($B16,"_",R$4,"_",$C$77,"_",$C$76),Data_for_IC_trend_tables!$A$1:$G$49194,7,FALSE),"-")</f>
        <v>19.8801280140427</v>
      </c>
      <c r="S16" s="30">
        <f>IFERROR(VLOOKUP(CONCATENATE($B16,"_",S$4,"_",$C$77,"_",$C$76),Data_for_IC_trend_tables!$A$1:$G$49194,7,FALSE),"-")</f>
        <v>20.386192640549702</v>
      </c>
      <c r="T16" s="30">
        <f>IFERROR(VLOOKUP(CONCATENATE($B16,"_",T$4,"_",$C$77,"_",$C$76),Data_for_IC_trend_tables!$A$1:$G$49194,7,FALSE),"-")</f>
        <v>20.969326244025901</v>
      </c>
      <c r="U16" s="30">
        <f>IFERROR(VLOOKUP(CONCATENATE($B16,"_",U$4,"_",$C$77,"_",$C$76),Data_for_IC_trend_tables!$A$1:$G$49194,7,FALSE),"-")</f>
        <v>20.835556457923602</v>
      </c>
      <c r="V16" s="30">
        <f>IFERROR(VLOOKUP(CONCATENATE($B16,"_",V$4,"_",$C$77,"_",$C$76),Data_for_IC_trend_tables!$A$1:$G$49194,7,FALSE),"-")</f>
        <v>21.014098244861199</v>
      </c>
      <c r="W16" s="30">
        <f>IFERROR(VLOOKUP(CONCATENATE($B16,"_",W$4,"_",$C$77,"_",$C$76),Data_for_IC_trend_tables!$A$1:$G$49194,7,FALSE),"-")</f>
        <v>21.3966838686264</v>
      </c>
      <c r="X16" s="30">
        <f>IFERROR(VLOOKUP(CONCATENATE($B16,"_",X$4,"_",$C$77,"_",$C$76),Data_for_IC_trend_tables!$A$1:$G$49194,7,FALSE),"-")</f>
        <v>21.8344991993694</v>
      </c>
      <c r="Y16" s="30">
        <f>IFERROR(VLOOKUP(CONCATENATE($B16,"_",Y$4,"_",$C$77,"_",$C$76),Data_for_IC_trend_tables!$A$1:$G$49194,7,FALSE),"-")</f>
        <v>22.101523522257299</v>
      </c>
      <c r="Z16" s="30">
        <f>IFERROR(VLOOKUP(CONCATENATE($B16,"_",Z$4,"_",$C$77,"_",$C$76),Data_for_IC_trend_tables!$A$1:$G$49194,7,FALSE),"-")</f>
        <v>22.375864745431301</v>
      </c>
      <c r="AA16" s="30">
        <f>IFERROR(VLOOKUP(CONCATENATE($B16,"_",AA$4,"_",$C$77,"_",$C$76),Data_for_IC_trend_tables!$A$1:$G$49194,7,FALSE),"-")</f>
        <v>22.376928559858101</v>
      </c>
      <c r="AB16" s="30">
        <f>IFERROR(VLOOKUP(CONCATENATE($B16,"_",AB$4,"_",$C$77,"_",$C$76),Data_for_IC_trend_tables!$A$1:$G$49194,7,FALSE),"-")</f>
        <v>22.027522355129399</v>
      </c>
      <c r="AC16" s="30">
        <f>IFERROR(VLOOKUP(CONCATENATE($B16,"_",AC$4,"_",$C$77,"_",$C$76),Data_for_IC_trend_tables!$A$1:$G$49194,7,FALSE),"-")</f>
        <v>22.330440254069401</v>
      </c>
      <c r="AD16" s="30">
        <f>IFERROR(VLOOKUP(CONCATENATE($B16,"_",AD$4,"_",$C$77,"_",$C$76),Data_for_IC_trend_tables!$A$1:$G$49194,7,FALSE),"-")</f>
        <v>22.152617641791402</v>
      </c>
      <c r="AE16" s="30">
        <f>IFERROR(VLOOKUP(CONCATENATE($B16,"_",AE$4,"_",$C$77,"_",$C$76),Data_for_IC_trend_tables!$A$1:$G$49194,7,FALSE),"-")</f>
        <v>21.829221782400602</v>
      </c>
      <c r="AF16" s="30">
        <f>IFERROR(VLOOKUP(CONCATENATE($B16,"_",AF$4,"_",$C$77,"_",$C$76),Data_for_IC_trend_tables!$A$1:$G$49194,7,FALSE),"-")</f>
        <v>21.445372696360501</v>
      </c>
      <c r="AG16" s="30">
        <f>IFERROR(VLOOKUP(CONCATENATE($B16,"_",AG$4,"_",$C$77,"_",$C$76),Data_for_IC_trend_tables!$A$1:$G$49194,7,FALSE),"-")</f>
        <v>20.985463662117802</v>
      </c>
      <c r="AH16" s="30">
        <f>IFERROR(VLOOKUP(CONCATENATE($B16,"_",AH$4,"_",$C$77,"_",$C$76),Data_for_IC_trend_tables!$A$1:$G$49194,7,FALSE),"-")</f>
        <v>19.6384441455189</v>
      </c>
      <c r="AI16" s="30">
        <f>IFERROR(VLOOKUP(CONCATENATE($B16,"_",AI$4,"_",$C$77,"_",$C$76),Data_for_IC_trend_tables!$A$1:$G$49194,7,FALSE),"-")</f>
        <v>19.8487422490842</v>
      </c>
      <c r="AJ16" s="30">
        <f>IFERROR(VLOOKUP(CONCATENATE($B16,"_",AJ$4,"_",$C$77,"_",$C$76),Data_for_IC_trend_tables!$A$1:$G$49194,7,FALSE),"-")</f>
        <v>18.554811205121101</v>
      </c>
      <c r="AK16" s="30">
        <f>IFERROR(VLOOKUP(CONCATENATE($B16,"_",AK$4,"_",$C$77,"_",$C$76),Data_for_IC_trend_tables!$A$1:$G$49194,7,FALSE),"-")</f>
        <v>21.351763439855802</v>
      </c>
      <c r="AL16" s="30">
        <f>IFERROR(VLOOKUP(CONCATENATE($B16,"_",AL$4,"_",$C$77,"_",$C$76),Data_for_IC_trend_tables!$A$1:$G$49194,7,FALSE),"-")</f>
        <v>20.7892529043027</v>
      </c>
      <c r="AM16" s="30">
        <f>IFERROR(VLOOKUP(CONCATENATE($B16,"_",AM$4,"_",$C$77,"_",$C$76),Data_for_IC_trend_tables!$A$1:$G$49194,7,FALSE),"-")</f>
        <v>15.241149325833</v>
      </c>
      <c r="AN16" s="30">
        <f>IFERROR(VLOOKUP(CONCATENATE($B16,"_",AN$4,"_",$C$77,"_",$C$76),Data_for_IC_trend_tables!$A$1:$G$49194,7,FALSE),"-")</f>
        <v>15.9858151007033</v>
      </c>
      <c r="AO16" s="30">
        <f>IFERROR(VLOOKUP(CONCATENATE($B16,"_",AO$4,"_",$C$77,"_",$C$76),Data_for_IC_trend_tables!$A$1:$G$49194,7,FALSE),"-")</f>
        <v>13.6917951521189</v>
      </c>
      <c r="AP16" s="30">
        <f>IFERROR(VLOOKUP(CONCATENATE($B16,"_",AP$4,"_",$C$77,"_",$C$76),Data_for_IC_trend_tables!$A$1:$G$49194,7,FALSE),"-")</f>
        <v>13.3663274129946</v>
      </c>
      <c r="AQ16" s="30">
        <f>IFERROR(VLOOKUP(CONCATENATE($B16,"_",AQ$4,"_",$C$77,"_",$C$76),Data_for_IC_trend_tables!$A$1:$G$49194,7,FALSE),"-")</f>
        <v>13.3063733071003</v>
      </c>
      <c r="AR16" s="30">
        <f>IFERROR(VLOOKUP(CONCATENATE($B16,"_",AR$4,"_",$C$77,"_",$C$76),Data_for_IC_trend_tables!$A$1:$G$49194,7,FALSE),"-")</f>
        <v>13.1763711639727</v>
      </c>
      <c r="AS16" s="30">
        <f>IFERROR(VLOOKUP(CONCATENATE($B16,"_",AS$4,"_",$C$77,"_",$C$76),Data_for_IC_trend_tables!$A$1:$G$49194,7,FALSE),"-")</f>
        <v>14.2094822266841</v>
      </c>
      <c r="AT16" s="30">
        <f>IFERROR(VLOOKUP(CONCATENATE($B16,"_",AT$4,"_",$C$77,"_",$C$76),Data_for_IC_trend_tables!$A$1:$G$49194,7,FALSE),"-")</f>
        <v>11.8563464326029</v>
      </c>
      <c r="AU16" s="30">
        <f>IFERROR(VLOOKUP(CONCATENATE($B16,"_",AU$4,"_",$C$77,"_",$C$76),Data_for_IC_trend_tables!$A$1:$G$49194,7,FALSE),"-")</f>
        <v>12.2734896673844</v>
      </c>
      <c r="AV16" s="30">
        <f>IFERROR(VLOOKUP(CONCATENATE($B16,"_",AV$4,"_",$C$77,"_",$C$76),Data_for_IC_trend_tables!$A$1:$G$49194,7,FALSE),"-")</f>
        <v>11.9320796815281</v>
      </c>
      <c r="AW16" s="30"/>
      <c r="AX16" s="30">
        <f>IFERROR(VLOOKUP(CONCATENATE($B16,"_",AX$4,"_",$C$77,"_",$C$76),Data_for_IC_trend_tables!$A$1:$G$49194,7,FALSE),"-")</f>
        <v>11.9320796815281</v>
      </c>
      <c r="AY16" s="67">
        <f t="shared" si="4"/>
        <v>16</v>
      </c>
      <c r="AZ16" s="38" t="str">
        <f t="shared" si="2"/>
        <v>Yes</v>
      </c>
      <c r="BA16" s="58">
        <f t="shared" si="0"/>
        <v>-0.25424501990449377</v>
      </c>
      <c r="BB16" s="79">
        <v>23</v>
      </c>
      <c r="BC16" s="38" t="str">
        <f t="shared" si="3"/>
        <v>Yes</v>
      </c>
      <c r="BD16" s="58">
        <f t="shared" si="1"/>
        <v>-0.48121392689008263</v>
      </c>
      <c r="BE16" s="32" t="s">
        <v>76</v>
      </c>
      <c r="BF16" s="32" t="s">
        <v>76</v>
      </c>
      <c r="BG16"/>
      <c r="BH16"/>
      <c r="BI16"/>
      <c r="BJ16"/>
    </row>
    <row r="17" spans="1:62" s="3" customFormat="1" x14ac:dyDescent="0.2">
      <c r="A17" s="16"/>
      <c r="B17" s="53" t="s">
        <v>144</v>
      </c>
      <c r="C17" s="55" t="s">
        <v>187</v>
      </c>
      <c r="D17" s="56">
        <v>1987</v>
      </c>
      <c r="E17" s="30" t="str">
        <f>IFERROR(VLOOKUP(CONCATENATE($B17,"_",E$4,"_",$C$77,"_",$C$76),Data_for_IC_trend_tables!$A$1:$G$49194,7,FALSE),"-")</f>
        <v>-</v>
      </c>
      <c r="F17" s="30">
        <f>IFERROR(VLOOKUP(CONCATENATE($B17,"_",F$4,"_",$C$77,"_",$C$76),Data_for_IC_trend_tables!$A$1:$G$49194,7,FALSE),"-")</f>
        <v>937</v>
      </c>
      <c r="G17" s="30">
        <f>IFERROR(VLOOKUP(CONCATENATE($B17,"_",G$4,"_",$C$77,"_",$C$76),Data_for_IC_trend_tables!$A$1:$G$49194,7,FALSE),"-")</f>
        <v>819</v>
      </c>
      <c r="H17" s="30">
        <f>IFERROR(VLOOKUP(CONCATENATE($B17,"_",H$4,"_",$C$77,"_",$C$76),Data_for_IC_trend_tables!$A$1:$G$49194,7,FALSE),"-")</f>
        <v>818</v>
      </c>
      <c r="I17" s="30">
        <f>IFERROR(VLOOKUP(CONCATENATE($B17,"_",I$4,"_",$C$77,"_",$C$76),Data_for_IC_trend_tables!$A$1:$G$49194,7,FALSE),"-")</f>
        <v>830</v>
      </c>
      <c r="J17" s="30">
        <f>IFERROR(VLOOKUP(CONCATENATE($B17,"_",J$4,"_",$C$77,"_",$C$76),Data_for_IC_trend_tables!$A$1:$G$49194,7,FALSE),"-")</f>
        <v>844</v>
      </c>
      <c r="K17" s="30">
        <f>IFERROR(VLOOKUP(CONCATENATE($B17,"_",K$4,"_",$C$77,"_",$C$76),Data_for_IC_trend_tables!$A$1:$G$49194,7,FALSE),"-")</f>
        <v>831</v>
      </c>
      <c r="L17" s="30">
        <f>IFERROR(VLOOKUP(CONCATENATE($B17,"_",L$4,"_",$C$77,"_",$C$76),Data_for_IC_trend_tables!$A$1:$G$49194,7,FALSE),"-")</f>
        <v>826</v>
      </c>
      <c r="M17" s="30">
        <f>IFERROR(VLOOKUP(CONCATENATE($B17,"_",M$4,"_",$C$77,"_",$C$76),Data_for_IC_trend_tables!$A$1:$G$49194,7,FALSE),"-")</f>
        <v>816</v>
      </c>
      <c r="N17" s="30">
        <f>IFERROR(VLOOKUP(CONCATENATE($B17,"_",N$4,"_",$C$77,"_",$C$76),Data_for_IC_trend_tables!$A$1:$G$49194,7,FALSE),"-")</f>
        <v>858</v>
      </c>
      <c r="O17" s="30">
        <f>IFERROR(VLOOKUP(CONCATENATE($B17,"_",O$4,"_",$C$77,"_",$C$76),Data_for_IC_trend_tables!$A$1:$G$49194,7,FALSE),"-")</f>
        <v>920</v>
      </c>
      <c r="P17" s="30">
        <f>IFERROR(VLOOKUP(CONCATENATE($B17,"_",P$4,"_",$C$77,"_",$C$76),Data_for_IC_trend_tables!$A$1:$G$49194,7,FALSE),"-")</f>
        <v>756.39625131243804</v>
      </c>
      <c r="Q17" s="30">
        <f>IFERROR(VLOOKUP(CONCATENATE($B17,"_",Q$4,"_",$C$77,"_",$C$76),Data_for_IC_trend_tables!$A$1:$G$49194,7,FALSE),"-")</f>
        <v>717.40065438262695</v>
      </c>
      <c r="R17" s="30">
        <f>IFERROR(VLOOKUP(CONCATENATE($B17,"_",R$4,"_",$C$77,"_",$C$76),Data_for_IC_trend_tables!$A$1:$G$49194,7,FALSE),"-")</f>
        <v>673.47887528491799</v>
      </c>
      <c r="S17" s="30">
        <f>IFERROR(VLOOKUP(CONCATENATE($B17,"_",S$4,"_",$C$77,"_",$C$76),Data_for_IC_trend_tables!$A$1:$G$49194,7,FALSE),"-")</f>
        <v>547.81621674922906</v>
      </c>
      <c r="T17" s="30">
        <f>IFERROR(VLOOKUP(CONCATENATE($B17,"_",T$4,"_",$C$77,"_",$C$76),Data_for_IC_trend_tables!$A$1:$G$49194,7,FALSE),"-")</f>
        <v>455.08596483265001</v>
      </c>
      <c r="U17" s="30">
        <f>IFERROR(VLOOKUP(CONCATENATE($B17,"_",U$4,"_",$C$77,"_",$C$76),Data_for_IC_trend_tables!$A$1:$G$49194,7,FALSE),"-")</f>
        <v>387.48319322662599</v>
      </c>
      <c r="V17" s="30">
        <f>IFERROR(VLOOKUP(CONCATENATE($B17,"_",V$4,"_",$C$77,"_",$C$76),Data_for_IC_trend_tables!$A$1:$G$49194,7,FALSE),"-")</f>
        <v>369.68250829952899</v>
      </c>
      <c r="W17" s="30">
        <f>IFERROR(VLOOKUP(CONCATENATE($B17,"_",W$4,"_",$C$77,"_",$C$76),Data_for_IC_trend_tables!$A$1:$G$49194,7,FALSE),"-")</f>
        <v>342.114370075865</v>
      </c>
      <c r="X17" s="30">
        <f>IFERROR(VLOOKUP(CONCATENATE($B17,"_",X$4,"_",$C$77,"_",$C$76),Data_for_IC_trend_tables!$A$1:$G$49194,7,FALSE),"-")</f>
        <v>326.28784326755198</v>
      </c>
      <c r="Y17" s="30">
        <f>IFERROR(VLOOKUP(CONCATENATE($B17,"_",Y$4,"_",$C$77,"_",$C$76),Data_for_IC_trend_tables!$A$1:$G$49194,7,FALSE),"-")</f>
        <v>301.87936445948299</v>
      </c>
      <c r="Z17" s="30">
        <f>IFERROR(VLOOKUP(CONCATENATE($B17,"_",Z$4,"_",$C$77,"_",$C$76),Data_for_IC_trend_tables!$A$1:$G$49194,7,FALSE),"-")</f>
        <v>310.84460327696098</v>
      </c>
      <c r="AA17" s="30">
        <f>IFERROR(VLOOKUP(CONCATENATE($B17,"_",AA$4,"_",$C$77,"_",$C$76),Data_for_IC_trend_tables!$A$1:$G$49194,7,FALSE),"-")</f>
        <v>308.46806044545298</v>
      </c>
      <c r="AB17" s="30">
        <f>IFERROR(VLOOKUP(CONCATENATE($B17,"_",AB$4,"_",$C$77,"_",$C$76),Data_for_IC_trend_tables!$A$1:$G$49194,7,FALSE),"-")</f>
        <v>302.323555978917</v>
      </c>
      <c r="AC17" s="30">
        <f>IFERROR(VLOOKUP(CONCATENATE($B17,"_",AC$4,"_",$C$77,"_",$C$76),Data_for_IC_trend_tables!$A$1:$G$49194,7,FALSE),"-")</f>
        <v>307.15931829846602</v>
      </c>
      <c r="AD17" s="30">
        <f>IFERROR(VLOOKUP(CONCATENATE($B17,"_",AD$4,"_",$C$77,"_",$C$76),Data_for_IC_trend_tables!$A$1:$G$49194,7,FALSE),"-")</f>
        <v>307.77023704371999</v>
      </c>
      <c r="AE17" s="30">
        <f>IFERROR(VLOOKUP(CONCATENATE($B17,"_",AE$4,"_",$C$77,"_",$C$76),Data_for_IC_trend_tables!$A$1:$G$49194,7,FALSE),"-")</f>
        <v>305.42285205637103</v>
      </c>
      <c r="AF17" s="30">
        <f>IFERROR(VLOOKUP(CONCATENATE($B17,"_",AF$4,"_",$C$77,"_",$C$76),Data_for_IC_trend_tables!$A$1:$G$49194,7,FALSE),"-")</f>
        <v>296.69019260635099</v>
      </c>
      <c r="AG17" s="30">
        <f>IFERROR(VLOOKUP(CONCATENATE($B17,"_",AG$4,"_",$C$77,"_",$C$76),Data_for_IC_trend_tables!$A$1:$G$49194,7,FALSE),"-")</f>
        <v>295.91056434966202</v>
      </c>
      <c r="AH17" s="30">
        <f>IFERROR(VLOOKUP(CONCATENATE($B17,"_",AH$4,"_",$C$77,"_",$C$76),Data_for_IC_trend_tables!$A$1:$G$49194,7,FALSE),"-")</f>
        <v>278.30081761956598</v>
      </c>
      <c r="AI17" s="30">
        <f>IFERROR(VLOOKUP(CONCATENATE($B17,"_",AI$4,"_",$C$77,"_",$C$76),Data_for_IC_trend_tables!$A$1:$G$49194,7,FALSE),"-")</f>
        <v>261.66106060462198</v>
      </c>
      <c r="AJ17" s="30">
        <f>IFERROR(VLOOKUP(CONCATENATE($B17,"_",AJ$4,"_",$C$77,"_",$C$76),Data_for_IC_trend_tables!$A$1:$G$49194,7,FALSE),"-")</f>
        <v>257.83660195841901</v>
      </c>
      <c r="AK17" s="30">
        <f>IFERROR(VLOOKUP(CONCATENATE($B17,"_",AK$4,"_",$C$77,"_",$C$76),Data_for_IC_trend_tables!$A$1:$G$49194,7,FALSE),"-")</f>
        <v>244.59583082080101</v>
      </c>
      <c r="AL17" s="30">
        <f>IFERROR(VLOOKUP(CONCATENATE($B17,"_",AL$4,"_",$C$77,"_",$C$76),Data_for_IC_trend_tables!$A$1:$G$49194,7,FALSE),"-")</f>
        <v>232.436497662292</v>
      </c>
      <c r="AM17" s="30">
        <f>IFERROR(VLOOKUP(CONCATENATE($B17,"_",AM$4,"_",$C$77,"_",$C$76),Data_for_IC_trend_tables!$A$1:$G$49194,7,FALSE),"-")</f>
        <v>219.756813823204</v>
      </c>
      <c r="AN17" s="30">
        <f>IFERROR(VLOOKUP(CONCATENATE($B17,"_",AN$4,"_",$C$77,"_",$C$76),Data_for_IC_trend_tables!$A$1:$G$49194,7,FALSE),"-")</f>
        <v>214.643101708085</v>
      </c>
      <c r="AO17" s="30">
        <f>IFERROR(VLOOKUP(CONCATENATE($B17,"_",AO$4,"_",$C$77,"_",$C$76),Data_for_IC_trend_tables!$A$1:$G$49194,7,FALSE),"-")</f>
        <v>209.0001128566</v>
      </c>
      <c r="AP17" s="30">
        <f>IFERROR(VLOOKUP(CONCATENATE($B17,"_",AP$4,"_",$C$77,"_",$C$76),Data_for_IC_trend_tables!$A$1:$G$49194,7,FALSE),"-")</f>
        <v>199.25821118453101</v>
      </c>
      <c r="AQ17" s="30">
        <f>IFERROR(VLOOKUP(CONCATENATE($B17,"_",AQ$4,"_",$C$77,"_",$C$76),Data_for_IC_trend_tables!$A$1:$G$49194,7,FALSE),"-")</f>
        <v>194.91864429066101</v>
      </c>
      <c r="AR17" s="30">
        <f>IFERROR(VLOOKUP(CONCATENATE($B17,"_",AR$4,"_",$C$77,"_",$C$76),Data_for_IC_trend_tables!$A$1:$G$49194,7,FALSE),"-")</f>
        <v>187.32099916844001</v>
      </c>
      <c r="AS17" s="30">
        <f>IFERROR(VLOOKUP(CONCATENATE($B17,"_",AS$4,"_",$C$77,"_",$C$76),Data_for_IC_trend_tables!$A$1:$G$49194,7,FALSE),"-")</f>
        <v>173.776515418092</v>
      </c>
      <c r="AT17" s="30">
        <f>IFERROR(VLOOKUP(CONCATENATE($B17,"_",AT$4,"_",$C$77,"_",$C$76),Data_for_IC_trend_tables!$A$1:$G$49194,7,FALSE),"-")</f>
        <v>158.87818980990801</v>
      </c>
      <c r="AU17" s="30">
        <f>IFERROR(VLOOKUP(CONCATENATE($B17,"_",AU$4,"_",$C$77,"_",$C$76),Data_for_IC_trend_tables!$A$1:$G$49194,7,FALSE),"-")</f>
        <v>162.92499316979701</v>
      </c>
      <c r="AV17" s="30">
        <f>IFERROR(VLOOKUP(CONCATENATE($B17,"_",AV$4,"_",$C$77,"_",$C$76),Data_for_IC_trend_tables!$A$1:$G$49194,7,FALSE),"-")</f>
        <v>156.149499877746</v>
      </c>
      <c r="AW17" s="30"/>
      <c r="AX17" s="30">
        <f>IFERROR(VLOOKUP(CONCATENATE($B17,"_",AX$4,"_",$C$77,"_",$C$76),Data_for_IC_trend_tables!$A$1:$G$49194,7,FALSE),"-")</f>
        <v>156.149499877746</v>
      </c>
      <c r="AY17" s="67">
        <f t="shared" si="4"/>
        <v>816</v>
      </c>
      <c r="AZ17" s="38" t="str">
        <f t="shared" si="2"/>
        <v>Yes</v>
      </c>
      <c r="BA17" s="58">
        <f t="shared" si="0"/>
        <v>-0.80864031877727216</v>
      </c>
      <c r="BB17" s="79">
        <v>286</v>
      </c>
      <c r="BC17" s="38" t="str">
        <f t="shared" si="3"/>
        <v>Yes</v>
      </c>
      <c r="BD17" s="58">
        <f t="shared" si="1"/>
        <v>-0.45402272770018881</v>
      </c>
      <c r="BE17" s="32" t="s">
        <v>76</v>
      </c>
      <c r="BF17" s="32" t="s">
        <v>76</v>
      </c>
      <c r="BG17"/>
      <c r="BH17"/>
      <c r="BI17"/>
      <c r="BJ17"/>
    </row>
    <row r="18" spans="1:62" s="3" customFormat="1" x14ac:dyDescent="0.2">
      <c r="A18" s="16"/>
      <c r="B18" s="53" t="s">
        <v>145</v>
      </c>
      <c r="C18" s="55" t="s">
        <v>8</v>
      </c>
      <c r="D18" s="56">
        <v>1987</v>
      </c>
      <c r="E18" s="30" t="str">
        <f>IFERROR(VLOOKUP(CONCATENATE($B18,"_",E$4,"_",$C$77,"_",$C$76),Data_for_IC_trend_tables!$A$1:$G$49194,7,FALSE),"-")</f>
        <v>-</v>
      </c>
      <c r="F18" s="30" t="str">
        <f>IFERROR(VLOOKUP(CONCATENATE($B18,"_",F$4,"_",$C$77,"_",$C$76),Data_for_IC_trend_tables!$A$1:$G$49194,7,FALSE),"-")</f>
        <v>-</v>
      </c>
      <c r="G18" s="30" t="str">
        <f>IFERROR(VLOOKUP(CONCATENATE($B18,"_",G$4,"_",$C$77,"_",$C$76),Data_for_IC_trend_tables!$A$1:$G$49194,7,FALSE),"-")</f>
        <v>-</v>
      </c>
      <c r="H18" s="30" t="str">
        <f>IFERROR(VLOOKUP(CONCATENATE($B18,"_",H$4,"_",$C$77,"_",$C$76),Data_for_IC_trend_tables!$A$1:$G$49194,7,FALSE),"-")</f>
        <v>-</v>
      </c>
      <c r="I18" s="30" t="str">
        <f>IFERROR(VLOOKUP(CONCATENATE($B18,"_",I$4,"_",$C$77,"_",$C$76),Data_for_IC_trend_tables!$A$1:$G$49194,7,FALSE),"-")</f>
        <v>-</v>
      </c>
      <c r="J18" s="30" t="str">
        <f>IFERROR(VLOOKUP(CONCATENATE($B18,"_",J$4,"_",$C$77,"_",$C$76),Data_for_IC_trend_tables!$A$1:$G$49194,7,FALSE),"-")</f>
        <v>-</v>
      </c>
      <c r="K18" s="30">
        <f>IFERROR(VLOOKUP(CONCATENATE($B18,"_",K$4,"_",$C$77,"_",$C$76),Data_for_IC_trend_tables!$A$1:$G$49194,7,FALSE),"-")</f>
        <v>313.99453172367203</v>
      </c>
      <c r="L18" s="30">
        <f>IFERROR(VLOOKUP(CONCATENATE($B18,"_",L$4,"_",$C$77,"_",$C$76),Data_for_IC_trend_tables!$A$1:$G$49194,7,FALSE),"-")</f>
        <v>331.91468468023902</v>
      </c>
      <c r="M18" s="30">
        <f>IFERROR(VLOOKUP(CONCATENATE($B18,"_",M$4,"_",$C$77,"_",$C$76),Data_for_IC_trend_tables!$A$1:$G$49194,7,FALSE),"-")</f>
        <v>324.910338151904</v>
      </c>
      <c r="N18" s="30">
        <f>IFERROR(VLOOKUP(CONCATENATE($B18,"_",N$4,"_",$C$77,"_",$C$76),Data_for_IC_trend_tables!$A$1:$G$49194,7,FALSE),"-")</f>
        <v>314.01768266844999</v>
      </c>
      <c r="O18" s="30">
        <f>IFERROR(VLOOKUP(CONCATENATE($B18,"_",O$4,"_",$C$77,"_",$C$76),Data_for_IC_trend_tables!$A$1:$G$49194,7,FALSE),"-")</f>
        <v>295.42438082098198</v>
      </c>
      <c r="P18" s="30">
        <f>IFERROR(VLOOKUP(CONCATENATE($B18,"_",P$4,"_",$C$77,"_",$C$76),Data_for_IC_trend_tables!$A$1:$G$49194,7,FALSE),"-")</f>
        <v>295.89651562647498</v>
      </c>
      <c r="Q18" s="30">
        <f>IFERROR(VLOOKUP(CONCATENATE($B18,"_",Q$4,"_",$C$77,"_",$C$76),Data_for_IC_trend_tables!$A$1:$G$49194,7,FALSE),"-")</f>
        <v>345.85017698804597</v>
      </c>
      <c r="R18" s="30">
        <f>IFERROR(VLOOKUP(CONCATENATE($B18,"_",R$4,"_",$C$77,"_",$C$76),Data_for_IC_trend_tables!$A$1:$G$49194,7,FALSE),"-")</f>
        <v>302.18434488846202</v>
      </c>
      <c r="S18" s="30">
        <f>IFERROR(VLOOKUP(CONCATENATE($B18,"_",S$4,"_",$C$77,"_",$C$76),Data_for_IC_trend_tables!$A$1:$G$49194,7,FALSE),"-")</f>
        <v>301.04263133173799</v>
      </c>
      <c r="T18" s="30">
        <f>IFERROR(VLOOKUP(CONCATENATE($B18,"_",T$4,"_",$C$77,"_",$C$76),Data_for_IC_trend_tables!$A$1:$G$49194,7,FALSE),"-")</f>
        <v>303.29068947023899</v>
      </c>
      <c r="U18" s="30">
        <f>IFERROR(VLOOKUP(CONCATENATE($B18,"_",U$4,"_",$C$77,"_",$C$76),Data_for_IC_trend_tables!$A$1:$G$49194,7,FALSE),"-")</f>
        <v>284.59271979112401</v>
      </c>
      <c r="V18" s="30">
        <f>IFERROR(VLOOKUP(CONCATENATE($B18,"_",V$4,"_",$C$77,"_",$C$76),Data_for_IC_trend_tables!$A$1:$G$49194,7,FALSE),"-")</f>
        <v>318.397002894747</v>
      </c>
      <c r="W18" s="30">
        <f>IFERROR(VLOOKUP(CONCATENATE($B18,"_",W$4,"_",$C$77,"_",$C$76),Data_for_IC_trend_tables!$A$1:$G$49194,7,FALSE),"-")</f>
        <v>271.59538592005498</v>
      </c>
      <c r="X18" s="30">
        <f>IFERROR(VLOOKUP(CONCATENATE($B18,"_",X$4,"_",$C$77,"_",$C$76),Data_for_IC_trend_tables!$A$1:$G$49194,7,FALSE),"-")</f>
        <v>251.985467653402</v>
      </c>
      <c r="Y18" s="30">
        <f>IFERROR(VLOOKUP(CONCATENATE($B18,"_",Y$4,"_",$C$77,"_",$C$76),Data_for_IC_trend_tables!$A$1:$G$49194,7,FALSE),"-")</f>
        <v>233.91808319895199</v>
      </c>
      <c r="Z18" s="30">
        <f>IFERROR(VLOOKUP(CONCATENATE($B18,"_",Z$4,"_",$C$77,"_",$C$76),Data_for_IC_trend_tables!$A$1:$G$49194,7,FALSE),"-")</f>
        <v>221.825569743937</v>
      </c>
      <c r="AA18" s="30">
        <f>IFERROR(VLOOKUP(CONCATENATE($B18,"_",AA$4,"_",$C$77,"_",$C$76),Data_for_IC_trend_tables!$A$1:$G$49194,7,FALSE),"-")</f>
        <v>219.522413075961</v>
      </c>
      <c r="AB18" s="30">
        <f>IFERROR(VLOOKUP(CONCATENATE($B18,"_",AB$4,"_",$C$77,"_",$C$76),Data_for_IC_trend_tables!$A$1:$G$49194,7,FALSE),"-")</f>
        <v>217.78260675504899</v>
      </c>
      <c r="AC18" s="30">
        <f>IFERROR(VLOOKUP(CONCATENATE($B18,"_",AC$4,"_",$C$77,"_",$C$76),Data_for_IC_trend_tables!$A$1:$G$49194,7,FALSE),"-")</f>
        <v>227.833327473628</v>
      </c>
      <c r="AD18" s="30">
        <f>IFERROR(VLOOKUP(CONCATENATE($B18,"_",AD$4,"_",$C$77,"_",$C$76),Data_for_IC_trend_tables!$A$1:$G$49194,7,FALSE),"-")</f>
        <v>213.307496516149</v>
      </c>
      <c r="AE18" s="30">
        <f>IFERROR(VLOOKUP(CONCATENATE($B18,"_",AE$4,"_",$C$77,"_",$C$76),Data_for_IC_trend_tables!$A$1:$G$49194,7,FALSE),"-")</f>
        <v>205.78547953180299</v>
      </c>
      <c r="AF18" s="30">
        <f>IFERROR(VLOOKUP(CONCATENATE($B18,"_",AF$4,"_",$C$77,"_",$C$76),Data_for_IC_trend_tables!$A$1:$G$49194,7,FALSE),"-")</f>
        <v>206.02383621998499</v>
      </c>
      <c r="AG18" s="30">
        <f>IFERROR(VLOOKUP(CONCATENATE($B18,"_",AG$4,"_",$C$77,"_",$C$76),Data_for_IC_trend_tables!$A$1:$G$49194,7,FALSE),"-")</f>
        <v>192.87960860588601</v>
      </c>
      <c r="AH18" s="30">
        <f>IFERROR(VLOOKUP(CONCATENATE($B18,"_",AH$4,"_",$C$77,"_",$C$76),Data_for_IC_trend_tables!$A$1:$G$49194,7,FALSE),"-")</f>
        <v>176.88019004440801</v>
      </c>
      <c r="AI18" s="30">
        <f>IFERROR(VLOOKUP(CONCATENATE($B18,"_",AI$4,"_",$C$77,"_",$C$76),Data_for_IC_trend_tables!$A$1:$G$49194,7,FALSE),"-")</f>
        <v>157.541971285247</v>
      </c>
      <c r="AJ18" s="30">
        <f>IFERROR(VLOOKUP(CONCATENATE($B18,"_",AJ$4,"_",$C$77,"_",$C$76),Data_for_IC_trend_tables!$A$1:$G$49194,7,FALSE),"-")</f>
        <v>151.70647482398999</v>
      </c>
      <c r="AK18" s="30">
        <f>IFERROR(VLOOKUP(CONCATENATE($B18,"_",AK$4,"_",$C$77,"_",$C$76),Data_for_IC_trend_tables!$A$1:$G$49194,7,FALSE),"-")</f>
        <v>143.07495464752199</v>
      </c>
      <c r="AL18" s="30">
        <f>IFERROR(VLOOKUP(CONCATENATE($B18,"_",AL$4,"_",$C$77,"_",$C$76),Data_for_IC_trend_tables!$A$1:$G$49194,7,FALSE),"-")</f>
        <v>132.38518340546599</v>
      </c>
      <c r="AM18" s="30">
        <f>IFERROR(VLOOKUP(CONCATENATE($B18,"_",AM$4,"_",$C$77,"_",$C$76),Data_for_IC_trend_tables!$A$1:$G$49194,7,FALSE),"-")</f>
        <v>127.31972133952399</v>
      </c>
      <c r="AN18" s="30">
        <f>IFERROR(VLOOKUP(CONCATENATE($B18,"_",AN$4,"_",$C$77,"_",$C$76),Data_for_IC_trend_tables!$A$1:$G$49194,7,FALSE),"-")</f>
        <v>117.551443072193</v>
      </c>
      <c r="AO18" s="30">
        <f>IFERROR(VLOOKUP(CONCATENATE($B18,"_",AO$4,"_",$C$77,"_",$C$76),Data_for_IC_trend_tables!$A$1:$G$49194,7,FALSE),"-")</f>
        <v>113.36329813261101</v>
      </c>
      <c r="AP18" s="30">
        <f>IFERROR(VLOOKUP(CONCATENATE($B18,"_",AP$4,"_",$C$77,"_",$C$76),Data_for_IC_trend_tables!$A$1:$G$49194,7,FALSE),"-")</f>
        <v>113.193099566304</v>
      </c>
      <c r="AQ18" s="30">
        <f>IFERROR(VLOOKUP(CONCATENATE($B18,"_",AQ$4,"_",$C$77,"_",$C$76),Data_for_IC_trend_tables!$A$1:$G$49194,7,FALSE),"-")</f>
        <v>110.66092996780399</v>
      </c>
      <c r="AR18" s="30">
        <f>IFERROR(VLOOKUP(CONCATENATE($B18,"_",AR$4,"_",$C$77,"_",$C$76),Data_for_IC_trend_tables!$A$1:$G$49194,7,FALSE),"-")</f>
        <v>104.66827481486099</v>
      </c>
      <c r="AS18" s="30">
        <f>IFERROR(VLOOKUP(CONCATENATE($B18,"_",AS$4,"_",$C$77,"_",$C$76),Data_for_IC_trend_tables!$A$1:$G$49194,7,FALSE),"-")</f>
        <v>99.682155326512301</v>
      </c>
      <c r="AT18" s="30">
        <f>IFERROR(VLOOKUP(CONCATENATE($B18,"_",AT$4,"_",$C$77,"_",$C$76),Data_for_IC_trend_tables!$A$1:$G$49194,7,FALSE),"-")</f>
        <v>92.157578489498704</v>
      </c>
      <c r="AU18" s="30">
        <f>IFERROR(VLOOKUP(CONCATENATE($B18,"_",AU$4,"_",$C$77,"_",$C$76),Data_for_IC_trend_tables!$A$1:$G$49194,7,FALSE),"-")</f>
        <v>92.205395555462204</v>
      </c>
      <c r="AV18" s="30">
        <f>IFERROR(VLOOKUP(CONCATENATE($B18,"_",AV$4,"_",$C$77,"_",$C$76),Data_for_IC_trend_tables!$A$1:$G$49194,7,FALSE),"-")</f>
        <v>86.825415697115304</v>
      </c>
      <c r="AW18" s="30"/>
      <c r="AX18" s="30">
        <f>IFERROR(VLOOKUP(CONCATENATE($B18,"_",AX$4,"_",$C$77,"_",$C$76),Data_for_IC_trend_tables!$A$1:$G$49194,7,FALSE),"-")</f>
        <v>86.825415697115304</v>
      </c>
      <c r="AY18" s="67">
        <f t="shared" si="4"/>
        <v>324.910338151904</v>
      </c>
      <c r="AZ18" s="38" t="str">
        <f t="shared" si="2"/>
        <v>Yes</v>
      </c>
      <c r="BA18" s="58">
        <f t="shared" si="0"/>
        <v>-0.73277115098590007</v>
      </c>
      <c r="BB18" s="79">
        <v>127</v>
      </c>
      <c r="BC18" s="38" t="str">
        <f t="shared" si="3"/>
        <v>Yes</v>
      </c>
      <c r="BD18" s="58">
        <f t="shared" si="1"/>
        <v>-0.31633530947153304</v>
      </c>
      <c r="BE18" s="32" t="s">
        <v>76</v>
      </c>
      <c r="BF18" s="32" t="s">
        <v>76</v>
      </c>
      <c r="BG18"/>
      <c r="BH18"/>
      <c r="BI18"/>
      <c r="BJ18"/>
    </row>
    <row r="19" spans="1:62" s="3" customFormat="1" x14ac:dyDescent="0.2">
      <c r="A19" s="16"/>
      <c r="B19" s="100" t="s">
        <v>146</v>
      </c>
      <c r="C19" s="71" t="s">
        <v>9</v>
      </c>
      <c r="D19" s="56">
        <v>1987</v>
      </c>
      <c r="E19" s="30" t="str">
        <f>IFERROR(VLOOKUP(CONCATENATE($B19,"_",E$4,"_",$C$77,"_",$C$76),Data_for_IC_trend_tables!$A$1:$G$49194,7,FALSE),"-")</f>
        <v>-</v>
      </c>
      <c r="F19" s="30" t="str">
        <f>IFERROR(VLOOKUP(CONCATENATE($B19,"_",F$4,"_",$C$77,"_",$C$76),Data_for_IC_trend_tables!$A$1:$G$49194,7,FALSE),"-")</f>
        <v>-</v>
      </c>
      <c r="G19" s="30" t="str">
        <f>IFERROR(VLOOKUP(CONCATENATE($B19,"_",G$4,"_",$C$77,"_",$C$76),Data_for_IC_trend_tables!$A$1:$G$49194,7,FALSE),"-")</f>
        <v>-</v>
      </c>
      <c r="H19" s="30" t="str">
        <f>IFERROR(VLOOKUP(CONCATENATE($B19,"_",H$4,"_",$C$77,"_",$C$76),Data_for_IC_trend_tables!$A$1:$G$49194,7,FALSE),"-")</f>
        <v>-</v>
      </c>
      <c r="I19" s="30" t="str">
        <f>IFERROR(VLOOKUP(CONCATENATE($B19,"_",I$4,"_",$C$77,"_",$C$76),Data_for_IC_trend_tables!$A$1:$G$49194,7,FALSE),"-")</f>
        <v>-</v>
      </c>
      <c r="J19" s="30" t="str">
        <f>IFERROR(VLOOKUP(CONCATENATE($B19,"_",J$4,"_",$C$77,"_",$C$76),Data_for_IC_trend_tables!$A$1:$G$49194,7,FALSE),"-")</f>
        <v>-</v>
      </c>
      <c r="K19" s="30" t="str">
        <f>IFERROR(VLOOKUP(CONCATENATE($B19,"_",K$4,"_",$C$77,"_",$C$76),Data_for_IC_trend_tables!$A$1:$G$49194,7,FALSE),"-")</f>
        <v>-</v>
      </c>
      <c r="L19" s="30" t="str">
        <f>IFERROR(VLOOKUP(CONCATENATE($B19,"_",L$4,"_",$C$77,"_",$C$76),Data_for_IC_trend_tables!$A$1:$G$49194,7,FALSE),"-")</f>
        <v>-</v>
      </c>
      <c r="M19" s="30">
        <f>IFERROR(VLOOKUP(CONCATENATE($B19,"_",M$4,"_",$C$77,"_",$C$76),Data_for_IC_trend_tables!$A$1:$G$49194,7,FALSE),"-")</f>
        <v>70</v>
      </c>
      <c r="N19" s="30">
        <f>IFERROR(VLOOKUP(CONCATENATE($B19,"_",N$4,"_",$C$77,"_",$C$76),Data_for_IC_trend_tables!$A$1:$G$49194,7,FALSE),"-")</f>
        <v>70</v>
      </c>
      <c r="O19" s="30">
        <f>IFERROR(VLOOKUP(CONCATENATE($B19,"_",O$4,"_",$C$77,"_",$C$76),Data_for_IC_trend_tables!$A$1:$G$49194,7,FALSE),"-")</f>
        <v>69</v>
      </c>
      <c r="P19" s="30">
        <f>IFERROR(VLOOKUP(CONCATENATE($B19,"_",P$4,"_",$C$77,"_",$C$76),Data_for_IC_trend_tables!$A$1:$G$49194,7,FALSE),"-")</f>
        <v>74.716293311071396</v>
      </c>
      <c r="Q19" s="30">
        <f>IFERROR(VLOOKUP(CONCATENATE($B19,"_",Q$4,"_",$C$77,"_",$C$76),Data_for_IC_trend_tables!$A$1:$G$49194,7,FALSE),"-")</f>
        <v>66.742553659086198</v>
      </c>
      <c r="R19" s="30">
        <f>IFERROR(VLOOKUP(CONCATENATE($B19,"_",R$4,"_",$C$77,"_",$C$76),Data_for_IC_trend_tables!$A$1:$G$49194,7,FALSE),"-")</f>
        <v>45.103043882176102</v>
      </c>
      <c r="S19" s="30">
        <f>IFERROR(VLOOKUP(CONCATENATE($B19,"_",S$4,"_",$C$77,"_",$C$76),Data_for_IC_trend_tables!$A$1:$G$49194,7,FALSE),"-")</f>
        <v>40.686093278289299</v>
      </c>
      <c r="T19" s="30">
        <f>IFERROR(VLOOKUP(CONCATENATE($B19,"_",T$4,"_",$C$77,"_",$C$76),Data_for_IC_trend_tables!$A$1:$G$49194,7,FALSE),"-")</f>
        <v>45.208511053663699</v>
      </c>
      <c r="U19" s="30">
        <f>IFERROR(VLOOKUP(CONCATENATE($B19,"_",U$4,"_",$C$77,"_",$C$76),Data_for_IC_trend_tables!$A$1:$G$49194,7,FALSE),"-")</f>
        <v>47.516545584158699</v>
      </c>
      <c r="V19" s="30">
        <f>IFERROR(VLOOKUP(CONCATENATE($B19,"_",V$4,"_",$C$77,"_",$C$76),Data_for_IC_trend_tables!$A$1:$G$49194,7,FALSE),"-")</f>
        <v>52.112658736127599</v>
      </c>
      <c r="W19" s="30">
        <f>IFERROR(VLOOKUP(CONCATENATE($B19,"_",W$4,"_",$C$77,"_",$C$76),Data_for_IC_trend_tables!$A$1:$G$49194,7,FALSE),"-")</f>
        <v>51.738895717915703</v>
      </c>
      <c r="X19" s="30">
        <f>IFERROR(VLOOKUP(CONCATENATE($B19,"_",X$4,"_",$C$77,"_",$C$76),Data_for_IC_trend_tables!$A$1:$G$49194,7,FALSE),"-")</f>
        <v>49.5957749368837</v>
      </c>
      <c r="Y19" s="30">
        <f>IFERROR(VLOOKUP(CONCATENATE($B19,"_",Y$4,"_",$C$77,"_",$C$76),Data_for_IC_trend_tables!$A$1:$G$49194,7,FALSE),"-")</f>
        <v>45.154204426409798</v>
      </c>
      <c r="Z19" s="30">
        <f>IFERROR(VLOOKUP(CONCATENATE($B19,"_",Z$4,"_",$C$77,"_",$C$76),Data_for_IC_trend_tables!$A$1:$G$49194,7,FALSE),"-")</f>
        <v>44.449803968601998</v>
      </c>
      <c r="AA19" s="30">
        <f>IFERROR(VLOOKUP(CONCATENATE($B19,"_",AA$4,"_",$C$77,"_",$C$76),Data_for_IC_trend_tables!$A$1:$G$49194,7,FALSE),"-")</f>
        <v>48.648829817030403</v>
      </c>
      <c r="AB19" s="30">
        <f>IFERROR(VLOOKUP(CONCATENATE($B19,"_",AB$4,"_",$C$77,"_",$C$76),Data_for_IC_trend_tables!$A$1:$G$49194,7,FALSE),"-")</f>
        <v>47.971410339996197</v>
      </c>
      <c r="AC19" s="30">
        <f>IFERROR(VLOOKUP(CONCATENATE($B19,"_",AC$4,"_",$C$77,"_",$C$76),Data_for_IC_trend_tables!$A$1:$G$49194,7,FALSE),"-")</f>
        <v>48.8665084765803</v>
      </c>
      <c r="AD19" s="30">
        <f>IFERROR(VLOOKUP(CONCATENATE($B19,"_",AD$4,"_",$C$77,"_",$C$76),Data_for_IC_trend_tables!$A$1:$G$49194,7,FALSE),"-")</f>
        <v>45.364029870600099</v>
      </c>
      <c r="AE19" s="30">
        <f>IFERROR(VLOOKUP(CONCATENATE($B19,"_",AE$4,"_",$C$77,"_",$C$76),Data_for_IC_trend_tables!$A$1:$G$49194,7,FALSE),"-")</f>
        <v>42.230214030552098</v>
      </c>
      <c r="AF19" s="30">
        <f>IFERROR(VLOOKUP(CONCATENATE($B19,"_",AF$4,"_",$C$77,"_",$C$76),Data_for_IC_trend_tables!$A$1:$G$49194,7,FALSE),"-")</f>
        <v>40.4544628432674</v>
      </c>
      <c r="AG19" s="30">
        <f>IFERROR(VLOOKUP(CONCATENATE($B19,"_",AG$4,"_",$C$77,"_",$C$76),Data_for_IC_trend_tables!$A$1:$G$49194,7,FALSE),"-")</f>
        <v>44.988889525684101</v>
      </c>
      <c r="AH19" s="30">
        <f>IFERROR(VLOOKUP(CONCATENATE($B19,"_",AH$4,"_",$C$77,"_",$C$76),Data_for_IC_trend_tables!$A$1:$G$49194,7,FALSE),"-")</f>
        <v>42.329567892974801</v>
      </c>
      <c r="AI19" s="30">
        <f>IFERROR(VLOOKUP(CONCATENATE($B19,"_",AI$4,"_",$C$77,"_",$C$76),Data_for_IC_trend_tables!$A$1:$G$49194,7,FALSE),"-")</f>
        <v>36.3570791127717</v>
      </c>
      <c r="AJ19" s="30">
        <f>IFERROR(VLOOKUP(CONCATENATE($B19,"_",AJ$4,"_",$C$77,"_",$C$76),Data_for_IC_trend_tables!$A$1:$G$49194,7,FALSE),"-")</f>
        <v>42.201191671093298</v>
      </c>
      <c r="AK19" s="30">
        <f>IFERROR(VLOOKUP(CONCATENATE($B19,"_",AK$4,"_",$C$77,"_",$C$76),Data_for_IC_trend_tables!$A$1:$G$49194,7,FALSE),"-")</f>
        <v>40.6042049297535</v>
      </c>
      <c r="AL19" s="30">
        <f>IFERROR(VLOOKUP(CONCATENATE($B19,"_",AL$4,"_",$C$77,"_",$C$76),Data_for_IC_trend_tables!$A$1:$G$49194,7,FALSE),"-")</f>
        <v>37.667593106683597</v>
      </c>
      <c r="AM19" s="30">
        <f>IFERROR(VLOOKUP(CONCATENATE($B19,"_",AM$4,"_",$C$77,"_",$C$76),Data_for_IC_trend_tables!$A$1:$G$49194,7,FALSE),"-")</f>
        <v>36.813577323111097</v>
      </c>
      <c r="AN19" s="30">
        <f>IFERROR(VLOOKUP(CONCATENATE($B19,"_",AN$4,"_",$C$77,"_",$C$76),Data_for_IC_trend_tables!$A$1:$G$49194,7,FALSE),"-")</f>
        <v>35.001428689115599</v>
      </c>
      <c r="AO19" s="30">
        <f>IFERROR(VLOOKUP(CONCATENATE($B19,"_",AO$4,"_",$C$77,"_",$C$76),Data_for_IC_trend_tables!$A$1:$G$49194,7,FALSE),"-")</f>
        <v>30.809623405626901</v>
      </c>
      <c r="AP19" s="30">
        <f>IFERROR(VLOOKUP(CONCATENATE($B19,"_",AP$4,"_",$C$77,"_",$C$76),Data_for_IC_trend_tables!$A$1:$G$49194,7,FALSE),"-")</f>
        <v>31.3218449815576</v>
      </c>
      <c r="AQ19" s="30">
        <f>IFERROR(VLOOKUP(CONCATENATE($B19,"_",AQ$4,"_",$C$77,"_",$C$76),Data_for_IC_trend_tables!$A$1:$G$49194,7,FALSE),"-")</f>
        <v>31.829586674498898</v>
      </c>
      <c r="AR19" s="30">
        <f>IFERROR(VLOOKUP(CONCATENATE($B19,"_",AR$4,"_",$C$77,"_",$C$76),Data_for_IC_trend_tables!$A$1:$G$49194,7,FALSE),"-")</f>
        <v>30.7130947913491</v>
      </c>
      <c r="AS19" s="30">
        <f>IFERROR(VLOOKUP(CONCATENATE($B19,"_",AS$4,"_",$C$77,"_",$C$76),Data_for_IC_trend_tables!$A$1:$G$49194,7,FALSE),"-")</f>
        <v>25.618919867334899</v>
      </c>
      <c r="AT19" s="30">
        <f>IFERROR(VLOOKUP(CONCATENATE($B19,"_",AT$4,"_",$C$77,"_",$C$76),Data_for_IC_trend_tables!$A$1:$G$49194,7,FALSE),"-")</f>
        <v>23.282996982521201</v>
      </c>
      <c r="AU19" s="30">
        <f>IFERROR(VLOOKUP(CONCATENATE($B19,"_",AU$4,"_",$C$77,"_",$C$76),Data_for_IC_trend_tables!$A$1:$G$49194,7,FALSE),"-")</f>
        <v>22.761431114365401</v>
      </c>
      <c r="AV19" s="30">
        <f>IFERROR(VLOOKUP(CONCATENATE($B19,"_",AV$4,"_",$C$77,"_",$C$76),Data_for_IC_trend_tables!$A$1:$G$49194,7,FALSE),"-")</f>
        <v>23.425594150999999</v>
      </c>
      <c r="AW19" s="30"/>
      <c r="AX19" s="30">
        <f>IFERROR(VLOOKUP(CONCATENATE($B19,"_",AX$4,"_",$C$77,"_",$C$76),Data_for_IC_trend_tables!$A$1:$G$49194,7,FALSE),"-")</f>
        <v>23.425594150999999</v>
      </c>
      <c r="AY19" s="67">
        <f t="shared" si="4"/>
        <v>70</v>
      </c>
      <c r="AZ19" s="38" t="str">
        <f t="shared" si="2"/>
        <v>Yes</v>
      </c>
      <c r="BA19" s="58">
        <f t="shared" si="0"/>
        <v>-0.66534865498571427</v>
      </c>
      <c r="BB19" s="79"/>
      <c r="BC19" s="38" t="str">
        <f t="shared" si="3"/>
        <v/>
      </c>
      <c r="BD19" s="58" t="str">
        <f t="shared" si="1"/>
        <v/>
      </c>
      <c r="BE19" s="32" t="s">
        <v>76</v>
      </c>
      <c r="BF19" s="31"/>
      <c r="BG19"/>
      <c r="BH19"/>
      <c r="BI19"/>
      <c r="BJ19"/>
    </row>
    <row r="20" spans="1:62" s="3" customFormat="1" x14ac:dyDescent="0.2">
      <c r="A20" s="16"/>
      <c r="B20" s="53" t="s">
        <v>147</v>
      </c>
      <c r="C20" s="55" t="s">
        <v>10</v>
      </c>
      <c r="D20" s="56">
        <v>1987</v>
      </c>
      <c r="E20" s="30" t="str">
        <f>IFERROR(VLOOKUP(CONCATENATE($B20,"_",E$4,"_",$C$77,"_",$C$76),Data_for_IC_trend_tables!$A$1:$G$49194,7,FALSE),"-")</f>
        <v>-</v>
      </c>
      <c r="F20" s="30">
        <f>IFERROR(VLOOKUP(CONCATENATE($B20,"_",F$4,"_",$C$77,"_",$C$76),Data_for_IC_trend_tables!$A$1:$G$49194,7,FALSE),"-")</f>
        <v>307.26674843023699</v>
      </c>
      <c r="G20" s="30">
        <f>IFERROR(VLOOKUP(CONCATENATE($B20,"_",G$4,"_",$C$77,"_",$C$76),Data_for_IC_trend_tables!$A$1:$G$49194,7,FALSE),"-")</f>
        <v>287.72626742800799</v>
      </c>
      <c r="H20" s="30">
        <f>IFERROR(VLOOKUP(CONCATENATE($B20,"_",H$4,"_",$C$77,"_",$C$76),Data_for_IC_trend_tables!$A$1:$G$49194,7,FALSE),"-")</f>
        <v>282.61134901963601</v>
      </c>
      <c r="I20" s="30">
        <f>IFERROR(VLOOKUP(CONCATENATE($B20,"_",I$4,"_",$C$77,"_",$C$76),Data_for_IC_trend_tables!$A$1:$G$49194,7,FALSE),"-")</f>
        <v>273.49906561774202</v>
      </c>
      <c r="J20" s="30">
        <f>IFERROR(VLOOKUP(CONCATENATE($B20,"_",J$4,"_",$C$77,"_",$C$76),Data_for_IC_trend_tables!$A$1:$G$49194,7,FALSE),"-")</f>
        <v>269.37815844226799</v>
      </c>
      <c r="K20" s="30">
        <f>IFERROR(VLOOKUP(CONCATENATE($B20,"_",K$4,"_",$C$77,"_",$C$76),Data_for_IC_trend_tables!$A$1:$G$49194,7,FALSE),"-")</f>
        <v>287.25569810427402</v>
      </c>
      <c r="L20" s="30">
        <f>IFERROR(VLOOKUP(CONCATENATE($B20,"_",L$4,"_",$C$77,"_",$C$76),Data_for_IC_trend_tables!$A$1:$G$49194,7,FALSE),"-")</f>
        <v>289.06085965992003</v>
      </c>
      <c r="M20" s="30">
        <f>IFERROR(VLOOKUP(CONCATENATE($B20,"_",M$4,"_",$C$77,"_",$C$76),Data_for_IC_trend_tables!$A$1:$G$49194,7,FALSE),"-")</f>
        <v>300.504249661068</v>
      </c>
      <c r="N20" s="30">
        <f>IFERROR(VLOOKUP(CONCATENATE($B20,"_",N$4,"_",$C$77,"_",$C$76),Data_for_IC_trend_tables!$A$1:$G$49194,7,FALSE),"-")</f>
        <v>303.49094029675399</v>
      </c>
      <c r="O20" s="30">
        <f>IFERROR(VLOOKUP(CONCATENATE($B20,"_",O$4,"_",$C$77,"_",$C$76),Data_for_IC_trend_tables!$A$1:$G$49194,7,FALSE),"-")</f>
        <v>309.99594490439802</v>
      </c>
      <c r="P20" s="30">
        <f>IFERROR(VLOOKUP(CONCATENATE($B20,"_",P$4,"_",$C$77,"_",$C$76),Data_for_IC_trend_tables!$A$1:$G$49194,7,FALSE),"-")</f>
        <v>306.76815570439999</v>
      </c>
      <c r="Q20" s="30">
        <f>IFERROR(VLOOKUP(CONCATENATE($B20,"_",Q$4,"_",$C$77,"_",$C$76),Data_for_IC_trend_tables!$A$1:$G$49194,7,FALSE),"-")</f>
        <v>303.88006172464901</v>
      </c>
      <c r="R20" s="30">
        <f>IFERROR(VLOOKUP(CONCATENATE($B20,"_",R$4,"_",$C$77,"_",$C$76),Data_for_IC_trend_tables!$A$1:$G$49194,7,FALSE),"-")</f>
        <v>288.30329002326101</v>
      </c>
      <c r="S20" s="30">
        <f>IFERROR(VLOOKUP(CONCATENATE($B20,"_",S$4,"_",$C$77,"_",$C$76),Data_for_IC_trend_tables!$A$1:$G$49194,7,FALSE),"-")</f>
        <v>293.51287484179801</v>
      </c>
      <c r="T20" s="30">
        <f>IFERROR(VLOOKUP(CONCATENATE($B20,"_",T$4,"_",$C$77,"_",$C$76),Data_for_IC_trend_tables!$A$1:$G$49194,7,FALSE),"-")</f>
        <v>294.24960903561902</v>
      </c>
      <c r="U20" s="30">
        <f>IFERROR(VLOOKUP(CONCATENATE($B20,"_",U$4,"_",$C$77,"_",$C$76),Data_for_IC_trend_tables!$A$1:$G$49194,7,FALSE),"-")</f>
        <v>273.26231844581798</v>
      </c>
      <c r="V20" s="30">
        <f>IFERROR(VLOOKUP(CONCATENATE($B20,"_",V$4,"_",$C$77,"_",$C$76),Data_for_IC_trend_tables!$A$1:$G$49194,7,FALSE),"-")</f>
        <v>277.67299618676799</v>
      </c>
      <c r="W20" s="30">
        <f>IFERROR(VLOOKUP(CONCATENATE($B20,"_",W$4,"_",$C$77,"_",$C$76),Data_for_IC_trend_tables!$A$1:$G$49194,7,FALSE),"-")</f>
        <v>271.803935462992</v>
      </c>
      <c r="X20" s="30">
        <f>IFERROR(VLOOKUP(CONCATENATE($B20,"_",X$4,"_",$C$77,"_",$C$76),Data_for_IC_trend_tables!$A$1:$G$49194,7,FALSE),"-")</f>
        <v>257.70719510394201</v>
      </c>
      <c r="Y20" s="30">
        <f>IFERROR(VLOOKUP(CONCATENATE($B20,"_",Y$4,"_",$C$77,"_",$C$76),Data_for_IC_trend_tables!$A$1:$G$49194,7,FALSE),"-")</f>
        <v>252.95939596913601</v>
      </c>
      <c r="Z20" s="30">
        <f>IFERROR(VLOOKUP(CONCATENATE($B20,"_",Z$4,"_",$C$77,"_",$C$76),Data_for_IC_trend_tables!$A$1:$G$49194,7,FALSE),"-")</f>
        <v>241.30758502583501</v>
      </c>
      <c r="AA20" s="30">
        <f>IFERROR(VLOOKUP(CONCATENATE($B20,"_",AA$4,"_",$C$77,"_",$C$76),Data_for_IC_trend_tables!$A$1:$G$49194,7,FALSE),"-")</f>
        <v>244.65539854991701</v>
      </c>
      <c r="AB20" s="30">
        <f>IFERROR(VLOOKUP(CONCATENATE($B20,"_",AB$4,"_",$C$77,"_",$C$76),Data_for_IC_trend_tables!$A$1:$G$49194,7,FALSE),"-")</f>
        <v>242.519443205409</v>
      </c>
      <c r="AC20" s="30">
        <f>IFERROR(VLOOKUP(CONCATENATE($B20,"_",AC$4,"_",$C$77,"_",$C$76),Data_for_IC_trend_tables!$A$1:$G$49194,7,FALSE),"-")</f>
        <v>248.98069680931599</v>
      </c>
      <c r="AD20" s="30">
        <f>IFERROR(VLOOKUP(CONCATENATE($B20,"_",AD$4,"_",$C$77,"_",$C$76),Data_for_IC_trend_tables!$A$1:$G$49194,7,FALSE),"-")</f>
        <v>237.388826848446</v>
      </c>
      <c r="AE20" s="30">
        <f>IFERROR(VLOOKUP(CONCATENATE($B20,"_",AE$4,"_",$C$77,"_",$C$76),Data_for_IC_trend_tables!$A$1:$G$49194,7,FALSE),"-")</f>
        <v>208.39497623694999</v>
      </c>
      <c r="AF20" s="30">
        <f>IFERROR(VLOOKUP(CONCATENATE($B20,"_",AF$4,"_",$C$77,"_",$C$76),Data_for_IC_trend_tables!$A$1:$G$49194,7,FALSE),"-")</f>
        <v>224.041273355751</v>
      </c>
      <c r="AG20" s="30">
        <f>IFERROR(VLOOKUP(CONCATENATE($B20,"_",AG$4,"_",$C$77,"_",$C$76),Data_for_IC_trend_tables!$A$1:$G$49194,7,FALSE),"-")</f>
        <v>211.14390032920099</v>
      </c>
      <c r="AH20" s="30">
        <f>IFERROR(VLOOKUP(CONCATENATE($B20,"_",AH$4,"_",$C$77,"_",$C$76),Data_for_IC_trend_tables!$A$1:$G$49194,7,FALSE),"-")</f>
        <v>193.82199812568501</v>
      </c>
      <c r="AI20" s="30">
        <f>IFERROR(VLOOKUP(CONCATENATE($B20,"_",AI$4,"_",$C$77,"_",$C$76),Data_for_IC_trend_tables!$A$1:$G$49194,7,FALSE),"-")</f>
        <v>176.517890541463</v>
      </c>
      <c r="AJ20" s="30">
        <f>IFERROR(VLOOKUP(CONCATENATE($B20,"_",AJ$4,"_",$C$77,"_",$C$76),Data_for_IC_trend_tables!$A$1:$G$49194,7,FALSE),"-")</f>
        <v>187.26668520049</v>
      </c>
      <c r="AK20" s="30">
        <f>IFERROR(VLOOKUP(CONCATENATE($B20,"_",AK$4,"_",$C$77,"_",$C$76),Data_for_IC_trend_tables!$A$1:$G$49194,7,FALSE),"-")</f>
        <v>171.40312637640099</v>
      </c>
      <c r="AL20" s="30">
        <f>IFERROR(VLOOKUP(CONCATENATE($B20,"_",AL$4,"_",$C$77,"_",$C$76),Data_for_IC_trend_tables!$A$1:$G$49194,7,FALSE),"-")</f>
        <v>161.491112078226</v>
      </c>
      <c r="AM20" s="30">
        <f>IFERROR(VLOOKUP(CONCATENATE($B20,"_",AM$4,"_",$C$77,"_",$C$76),Data_for_IC_trend_tables!$A$1:$G$49194,7,FALSE),"-")</f>
        <v>158.64779203847201</v>
      </c>
      <c r="AN20" s="30">
        <f>IFERROR(VLOOKUP(CONCATENATE($B20,"_",AN$4,"_",$C$77,"_",$C$76),Data_for_IC_trend_tables!$A$1:$G$49194,7,FALSE),"-")</f>
        <v>150.98531592939199</v>
      </c>
      <c r="AO20" s="30">
        <f>IFERROR(VLOOKUP(CONCATENATE($B20,"_",AO$4,"_",$C$77,"_",$C$76),Data_for_IC_trend_tables!$A$1:$G$49194,7,FALSE),"-")</f>
        <v>139.10350932028899</v>
      </c>
      <c r="AP20" s="30">
        <f>IFERROR(VLOOKUP(CONCATENATE($B20,"_",AP$4,"_",$C$77,"_",$C$76),Data_for_IC_trend_tables!$A$1:$G$49194,7,FALSE),"-")</f>
        <v>134.724218410265</v>
      </c>
      <c r="AQ20" s="30">
        <f>IFERROR(VLOOKUP(CONCATENATE($B20,"_",AQ$4,"_",$C$77,"_",$C$76),Data_for_IC_trend_tables!$A$1:$G$49194,7,FALSE),"-")</f>
        <v>130.541654127198</v>
      </c>
      <c r="AR20" s="30">
        <f>IFERROR(VLOOKUP(CONCATENATE($B20,"_",AR$4,"_",$C$77,"_",$C$76),Data_for_IC_trend_tables!$A$1:$G$49194,7,FALSE),"-")</f>
        <v>127.277681682547</v>
      </c>
      <c r="AS20" s="30">
        <f>IFERROR(VLOOKUP(CONCATENATE($B20,"_",AS$4,"_",$C$77,"_",$C$76),Data_for_IC_trend_tables!$A$1:$G$49194,7,FALSE),"-")</f>
        <v>120.09419265237401</v>
      </c>
      <c r="AT20" s="30">
        <f>IFERROR(VLOOKUP(CONCATENATE($B20,"_",AT$4,"_",$C$77,"_",$C$76),Data_for_IC_trend_tables!$A$1:$G$49194,7,FALSE),"-")</f>
        <v>105.342632904897</v>
      </c>
      <c r="AU20" s="30">
        <f>IFERROR(VLOOKUP(CONCATENATE($B20,"_",AU$4,"_",$C$77,"_",$C$76),Data_for_IC_trend_tables!$A$1:$G$49194,7,FALSE),"-")</f>
        <v>104.126809336485</v>
      </c>
      <c r="AV20" s="30">
        <f>IFERROR(VLOOKUP(CONCATENATE($B20,"_",AV$4,"_",$C$77,"_",$C$76),Data_for_IC_trend_tables!$A$1:$G$49194,7,FALSE),"-")</f>
        <v>99.291545229573202</v>
      </c>
      <c r="AW20" s="30"/>
      <c r="AX20" s="30">
        <f>IFERROR(VLOOKUP(CONCATENATE($B20,"_",AX$4,"_",$C$77,"_",$C$76),Data_for_IC_trend_tables!$A$1:$G$49194,7,FALSE),"-")</f>
        <v>99.291545229573202</v>
      </c>
      <c r="AY20" s="67">
        <f t="shared" si="4"/>
        <v>300.504249661068</v>
      </c>
      <c r="AZ20" s="38" t="str">
        <f t="shared" si="2"/>
        <v>Yes</v>
      </c>
      <c r="BA20" s="58">
        <f t="shared" si="0"/>
        <v>-0.66958355716579077</v>
      </c>
      <c r="BB20" s="79">
        <v>170</v>
      </c>
      <c r="BC20" s="38" t="str">
        <f t="shared" si="3"/>
        <v>Yes</v>
      </c>
      <c r="BD20" s="58">
        <f t="shared" si="1"/>
        <v>-0.41593208688486349</v>
      </c>
      <c r="BE20" s="32" t="s">
        <v>76</v>
      </c>
      <c r="BF20" s="32" t="s">
        <v>76</v>
      </c>
      <c r="BG20"/>
      <c r="BH20"/>
      <c r="BI20"/>
      <c r="BJ20"/>
    </row>
    <row r="21" spans="1:62" s="3" customFormat="1" x14ac:dyDescent="0.2">
      <c r="A21" s="16"/>
      <c r="B21" s="53" t="s">
        <v>148</v>
      </c>
      <c r="C21" s="55" t="s">
        <v>11</v>
      </c>
      <c r="D21" s="56">
        <v>1987</v>
      </c>
      <c r="E21" s="30" t="str">
        <f>IFERROR(VLOOKUP(CONCATENATE($B21,"_",E$4,"_",$C$77,"_",$C$76),Data_for_IC_trend_tables!$A$1:$G$49194,7,FALSE),"-")</f>
        <v>-</v>
      </c>
      <c r="F21" s="30">
        <f>IFERROR(VLOOKUP(CONCATENATE($B21,"_",F$4,"_",$C$77,"_",$C$76),Data_for_IC_trend_tables!$A$1:$G$49194,7,FALSE),"-")</f>
        <v>2175.9336199597301</v>
      </c>
      <c r="G21" s="30">
        <f>IFERROR(VLOOKUP(CONCATENATE($B21,"_",G$4,"_",$C$77,"_",$C$76),Data_for_IC_trend_tables!$A$1:$G$49194,7,FALSE),"-")</f>
        <v>2082.44547215289</v>
      </c>
      <c r="H21" s="30">
        <f>IFERROR(VLOOKUP(CONCATENATE($B21,"_",H$4,"_",$C$77,"_",$C$76),Data_for_IC_trend_tables!$A$1:$G$49194,7,FALSE),"-")</f>
        <v>2061.1609523840598</v>
      </c>
      <c r="I21" s="30">
        <f>IFERROR(VLOOKUP(CONCATENATE($B21,"_",I$4,"_",$C$77,"_",$C$76),Data_for_IC_trend_tables!$A$1:$G$49194,7,FALSE),"-")</f>
        <v>2063.0220702814199</v>
      </c>
      <c r="J21" s="30">
        <f>IFERROR(VLOOKUP(CONCATENATE($B21,"_",J$4,"_",$C$77,"_",$C$76),Data_for_IC_trend_tables!$A$1:$G$49194,7,FALSE),"-")</f>
        <v>2040.4350424146</v>
      </c>
      <c r="K21" s="30">
        <f>IFERROR(VLOOKUP(CONCATENATE($B21,"_",K$4,"_",$C$77,"_",$C$76),Data_for_IC_trend_tables!$A$1:$G$49194,7,FALSE),"-")</f>
        <v>2022.55362849477</v>
      </c>
      <c r="L21" s="30">
        <f>IFERROR(VLOOKUP(CONCATENATE($B21,"_",L$4,"_",$C$77,"_",$C$76),Data_for_IC_trend_tables!$A$1:$G$49194,7,FALSE),"-")</f>
        <v>2003.3585865375901</v>
      </c>
      <c r="M21" s="30">
        <f>IFERROR(VLOOKUP(CONCATENATE($B21,"_",M$4,"_",$C$77,"_",$C$76),Data_for_IC_trend_tables!$A$1:$G$49194,7,FALSE),"-")</f>
        <v>2049.2642192503599</v>
      </c>
      <c r="N21" s="30">
        <f>IFERROR(VLOOKUP(CONCATENATE($B21,"_",N$4,"_",$C$77,"_",$C$76),Data_for_IC_trend_tables!$A$1:$G$49194,7,FALSE),"-")</f>
        <v>2079.05616833357</v>
      </c>
      <c r="O21" s="30">
        <f>IFERROR(VLOOKUP(CONCATENATE($B21,"_",O$4,"_",$C$77,"_",$C$76),Data_for_IC_trend_tables!$A$1:$G$49194,7,FALSE),"-")</f>
        <v>2147.3674345559002</v>
      </c>
      <c r="P21" s="30">
        <f>IFERROR(VLOOKUP(CONCATENATE($B21,"_",P$4,"_",$C$77,"_",$C$76),Data_for_IC_trend_tables!$A$1:$G$49194,7,FALSE),"-")</f>
        <v>2177.1967686039502</v>
      </c>
      <c r="Q21" s="30">
        <f>IFERROR(VLOOKUP(CONCATENATE($B21,"_",Q$4,"_",$C$77,"_",$C$76),Data_for_IC_trend_tables!$A$1:$G$49194,7,FALSE),"-")</f>
        <v>2220.68750235892</v>
      </c>
      <c r="R21" s="30">
        <f>IFERROR(VLOOKUP(CONCATENATE($B21,"_",R$4,"_",$C$77,"_",$C$76),Data_for_IC_trend_tables!$A$1:$G$49194,7,FALSE),"-")</f>
        <v>2206.6147578208802</v>
      </c>
      <c r="S21" s="30">
        <f>IFERROR(VLOOKUP(CONCATENATE($B21,"_",S$4,"_",$C$77,"_",$C$76),Data_for_IC_trend_tables!$A$1:$G$49194,7,FALSE),"-")</f>
        <v>2093.0567965079299</v>
      </c>
      <c r="T21" s="30">
        <f>IFERROR(VLOOKUP(CONCATENATE($B21,"_",T$4,"_",$C$77,"_",$C$76),Data_for_IC_trend_tables!$A$1:$G$49194,7,FALSE),"-")</f>
        <v>2012.76749564175</v>
      </c>
      <c r="U21" s="30">
        <f>IFERROR(VLOOKUP(CONCATENATE($B21,"_",U$4,"_",$C$77,"_",$C$76),Data_for_IC_trend_tables!$A$1:$G$49194,7,FALSE),"-")</f>
        <v>1975.9384177749901</v>
      </c>
      <c r="V21" s="30">
        <f>IFERROR(VLOOKUP(CONCATENATE($B21,"_",V$4,"_",$C$77,"_",$C$76),Data_for_IC_trend_tables!$A$1:$G$49194,7,FALSE),"-")</f>
        <v>1950.7738880700899</v>
      </c>
      <c r="W21" s="30">
        <f>IFERROR(VLOOKUP(CONCATENATE($B21,"_",W$4,"_",$C$77,"_",$C$76),Data_for_IC_trend_tables!$A$1:$G$49194,7,FALSE),"-")</f>
        <v>1885.4985704957101</v>
      </c>
      <c r="X21" s="30">
        <f>IFERROR(VLOOKUP(CONCATENATE($B21,"_",X$4,"_",$C$77,"_",$C$76),Data_for_IC_trend_tables!$A$1:$G$49194,7,FALSE),"-")</f>
        <v>1910.47680347038</v>
      </c>
      <c r="Y21" s="30">
        <f>IFERROR(VLOOKUP(CONCATENATE($B21,"_",Y$4,"_",$C$77,"_",$C$76),Data_for_IC_trend_tables!$A$1:$G$49194,7,FALSE),"-")</f>
        <v>1874.9270651796101</v>
      </c>
      <c r="Z21" s="30">
        <f>IFERROR(VLOOKUP(CONCATENATE($B21,"_",Z$4,"_",$C$77,"_",$C$76),Data_for_IC_trend_tables!$A$1:$G$49194,7,FALSE),"-")</f>
        <v>1816.0186135398301</v>
      </c>
      <c r="AA21" s="30">
        <f>IFERROR(VLOOKUP(CONCATENATE($B21,"_",AA$4,"_",$C$77,"_",$C$76),Data_for_IC_trend_tables!$A$1:$G$49194,7,FALSE),"-")</f>
        <v>1780.3168389653399</v>
      </c>
      <c r="AB21" s="30">
        <f>IFERROR(VLOOKUP(CONCATENATE($B21,"_",AB$4,"_",$C$77,"_",$C$76),Data_for_IC_trend_tables!$A$1:$G$49194,7,FALSE),"-")</f>
        <v>1738.9168627435499</v>
      </c>
      <c r="AC21" s="30">
        <f>IFERROR(VLOOKUP(CONCATENATE($B21,"_",AC$4,"_",$C$77,"_",$C$76),Data_for_IC_trend_tables!$A$1:$G$49194,7,FALSE),"-")</f>
        <v>1695.3198855114899</v>
      </c>
      <c r="AD21" s="30">
        <f>IFERROR(VLOOKUP(CONCATENATE($B21,"_",AD$4,"_",$C$77,"_",$C$76),Data_for_IC_trend_tables!$A$1:$G$49194,7,FALSE),"-")</f>
        <v>1655.9520578856</v>
      </c>
      <c r="AE21" s="30">
        <f>IFERROR(VLOOKUP(CONCATENATE($B21,"_",AE$4,"_",$C$77,"_",$C$76),Data_for_IC_trend_tables!$A$1:$G$49194,7,FALSE),"-")</f>
        <v>1611.1599038289701</v>
      </c>
      <c r="AF21" s="30">
        <f>IFERROR(VLOOKUP(CONCATENATE($B21,"_",AF$4,"_",$C$77,"_",$C$76),Data_for_IC_trend_tables!$A$1:$G$49194,7,FALSE),"-")</f>
        <v>1520.2411432169299</v>
      </c>
      <c r="AG21" s="30">
        <f>IFERROR(VLOOKUP(CONCATENATE($B21,"_",AG$4,"_",$C$77,"_",$C$76),Data_for_IC_trend_tables!$A$1:$G$49194,7,FALSE),"-")</f>
        <v>1447.1480100302199</v>
      </c>
      <c r="AH21" s="30">
        <f>IFERROR(VLOOKUP(CONCATENATE($B21,"_",AH$4,"_",$C$77,"_",$C$76),Data_for_IC_trend_tables!$A$1:$G$49194,7,FALSE),"-")</f>
        <v>1361.8838518954999</v>
      </c>
      <c r="AI21" s="30">
        <f>IFERROR(VLOOKUP(CONCATENATE($B21,"_",AI$4,"_",$C$77,"_",$C$76),Data_for_IC_trend_tables!$A$1:$G$49194,7,FALSE),"-")</f>
        <v>1285.8813234132299</v>
      </c>
      <c r="AJ21" s="30">
        <f>IFERROR(VLOOKUP(CONCATENATE($B21,"_",AJ$4,"_",$C$77,"_",$C$76),Data_for_IC_trend_tables!$A$1:$G$49194,7,FALSE),"-")</f>
        <v>1232.6966017223201</v>
      </c>
      <c r="AK21" s="30">
        <f>IFERROR(VLOOKUP(CONCATENATE($B21,"_",AK$4,"_",$C$77,"_",$C$76),Data_for_IC_trend_tables!$A$1:$G$49194,7,FALSE),"-")</f>
        <v>1172.80833443905</v>
      </c>
      <c r="AL21" s="30">
        <f>IFERROR(VLOOKUP(CONCATENATE($B21,"_",AL$4,"_",$C$77,"_",$C$76),Data_for_IC_trend_tables!$A$1:$G$49194,7,FALSE),"-")</f>
        <v>1149.10890491079</v>
      </c>
      <c r="AM21" s="30">
        <f>IFERROR(VLOOKUP(CONCATENATE($B21,"_",AM$4,"_",$C$77,"_",$C$76),Data_for_IC_trend_tables!$A$1:$G$49194,7,FALSE),"-")</f>
        <v>1126.53377031883</v>
      </c>
      <c r="AN21" s="30">
        <f>IFERROR(VLOOKUP(CONCATENATE($B21,"_",AN$4,"_",$C$77,"_",$C$76),Data_for_IC_trend_tables!$A$1:$G$49194,7,FALSE),"-")</f>
        <v>1046.3841713001</v>
      </c>
      <c r="AO21" s="30">
        <f>IFERROR(VLOOKUP(CONCATENATE($B21,"_",AO$4,"_",$C$77,"_",$C$76),Data_for_IC_trend_tables!$A$1:$G$49194,7,FALSE),"-")</f>
        <v>1021.86472353457</v>
      </c>
      <c r="AP21" s="30">
        <f>IFERROR(VLOOKUP(CONCATENATE($B21,"_",AP$4,"_",$C$77,"_",$C$76),Data_for_IC_trend_tables!$A$1:$G$49194,7,FALSE),"-")</f>
        <v>971.34659408950301</v>
      </c>
      <c r="AQ21" s="30">
        <f>IFERROR(VLOOKUP(CONCATENATE($B21,"_",AQ$4,"_",$C$77,"_",$C$76),Data_for_IC_trend_tables!$A$1:$G$49194,7,FALSE),"-")</f>
        <v>937.39528997448394</v>
      </c>
      <c r="AR21" s="30">
        <f>IFERROR(VLOOKUP(CONCATENATE($B21,"_",AR$4,"_",$C$77,"_",$C$76),Data_for_IC_trend_tables!$A$1:$G$49194,7,FALSE),"-")</f>
        <v>884.60812307571405</v>
      </c>
      <c r="AS21" s="30">
        <f>IFERROR(VLOOKUP(CONCATENATE($B21,"_",AS$4,"_",$C$77,"_",$C$76),Data_for_IC_trend_tables!$A$1:$G$49194,7,FALSE),"-")</f>
        <v>831.83610826552399</v>
      </c>
      <c r="AT21" s="30">
        <f>IFERROR(VLOOKUP(CONCATENATE($B21,"_",AT$4,"_",$C$77,"_",$C$76),Data_for_IC_trend_tables!$A$1:$G$49194,7,FALSE),"-")</f>
        <v>719.77088216874904</v>
      </c>
      <c r="AU21" s="30">
        <f>IFERROR(VLOOKUP(CONCATENATE($B21,"_",AU$4,"_",$C$77,"_",$C$76),Data_for_IC_trend_tables!$A$1:$G$49194,7,FALSE),"-")</f>
        <v>744.43580424649303</v>
      </c>
      <c r="AV21" s="30">
        <f>IFERROR(VLOOKUP(CONCATENATE($B21,"_",AV$4,"_",$C$77,"_",$C$76),Data_for_IC_trend_tables!$A$1:$G$49194,7,FALSE),"-")</f>
        <v>697.59820561834704</v>
      </c>
      <c r="AW21" s="30"/>
      <c r="AX21" s="30">
        <f>IFERROR(VLOOKUP(CONCATENATE($B21,"_",AX$4,"_",$C$77,"_",$C$76),Data_for_IC_trend_tables!$A$1:$G$49194,7,FALSE),"-")</f>
        <v>697.59820561834704</v>
      </c>
      <c r="AY21" s="67">
        <f t="shared" si="4"/>
        <v>2049.2642192503599</v>
      </c>
      <c r="AZ21" s="38" t="str">
        <f t="shared" si="2"/>
        <v>Yes</v>
      </c>
      <c r="BA21" s="58">
        <f t="shared" si="0"/>
        <v>-0.65958601186452426</v>
      </c>
      <c r="BB21" s="79">
        <v>860</v>
      </c>
      <c r="BC21" s="38" t="str">
        <f t="shared" si="3"/>
        <v>Yes</v>
      </c>
      <c r="BD21" s="58">
        <f t="shared" si="1"/>
        <v>-0.18883929579261971</v>
      </c>
      <c r="BE21" s="32" t="s">
        <v>76</v>
      </c>
      <c r="BF21" s="32" t="s">
        <v>76</v>
      </c>
      <c r="BG21"/>
      <c r="BH21"/>
      <c r="BI21"/>
      <c r="BJ21"/>
    </row>
    <row r="22" spans="1:62" s="3" customFormat="1" x14ac:dyDescent="0.2">
      <c r="A22"/>
      <c r="B22" s="53" t="s">
        <v>149</v>
      </c>
      <c r="C22" s="55" t="s">
        <v>12</v>
      </c>
      <c r="D22" s="56"/>
      <c r="E22" s="30" t="str">
        <f>IFERROR(VLOOKUP(CONCATENATE($B22,"_",E$4,"_",$C$77,"_",$C$76),Data_for_IC_trend_tables!$A$1:$G$49194,7,FALSE),"-")</f>
        <v>-</v>
      </c>
      <c r="F22" s="30">
        <f>IFERROR(VLOOKUP(CONCATENATE($B22,"_",F$4,"_",$C$77,"_",$C$76),Data_for_IC_trend_tables!$A$1:$G$49194,7,FALSE),"-")</f>
        <v>121</v>
      </c>
      <c r="G22" s="30">
        <f>IFERROR(VLOOKUP(CONCATENATE($B22,"_",G$4,"_",$C$77,"_",$C$76),Data_for_IC_trend_tables!$A$1:$G$49194,7,FALSE),"-")</f>
        <v>125.6</v>
      </c>
      <c r="H22" s="30">
        <f>IFERROR(VLOOKUP(CONCATENATE($B22,"_",H$4,"_",$C$77,"_",$C$76),Data_for_IC_trend_tables!$A$1:$G$49194,7,FALSE),"-")</f>
        <v>130</v>
      </c>
      <c r="I22" s="30">
        <f>IFERROR(VLOOKUP(CONCATENATE($B22,"_",I$4,"_",$C$77,"_",$C$76),Data_for_IC_trend_tables!$A$1:$G$49194,7,FALSE),"-")</f>
        <v>137.6</v>
      </c>
      <c r="J22" s="30">
        <f>IFERROR(VLOOKUP(CONCATENATE($B22,"_",J$4,"_",$C$77,"_",$C$76),Data_for_IC_trend_tables!$A$1:$G$49194,7,FALSE),"-")</f>
        <v>137.30000000000001</v>
      </c>
      <c r="K22" s="30">
        <f>IFERROR(VLOOKUP(CONCATENATE($B22,"_",K$4,"_",$C$77,"_",$C$76),Data_for_IC_trend_tables!$A$1:$G$49194,7,FALSE),"-")</f>
        <v>140.4</v>
      </c>
      <c r="L22" s="30">
        <f>IFERROR(VLOOKUP(CONCATENATE($B22,"_",L$4,"_",$C$77,"_",$C$76),Data_for_IC_trend_tables!$A$1:$G$49194,7,FALSE),"-")</f>
        <v>133.80000000000001</v>
      </c>
      <c r="M22" s="30">
        <f>IFERROR(VLOOKUP(CONCATENATE($B22,"_",M$4,"_",$C$77,"_",$C$76),Data_for_IC_trend_tables!$A$1:$G$49194,7,FALSE),"-")</f>
        <v>134.1</v>
      </c>
      <c r="N22" s="30">
        <f>IFERROR(VLOOKUP(CONCATENATE($B22,"_",N$4,"_",$C$77,"_",$C$76),Data_for_IC_trend_tables!$A$1:$G$49194,7,FALSE),"-")</f>
        <v>134.6</v>
      </c>
      <c r="O22" s="30">
        <f>IFERROR(VLOOKUP(CONCATENATE($B22,"_",O$4,"_",$C$77,"_",$C$76),Data_for_IC_trend_tables!$A$1:$G$49194,7,FALSE),"-")</f>
        <v>130.6</v>
      </c>
      <c r="P22" s="30">
        <f>IFERROR(VLOOKUP(CONCATENATE($B22,"_",P$4,"_",$C$77,"_",$C$76),Data_for_IC_trend_tables!$A$1:$G$49194,7,FALSE),"-")</f>
        <v>75.705465439151197</v>
      </c>
      <c r="Q22" s="30">
        <f>IFERROR(VLOOKUP(CONCATENATE($B22,"_",Q$4,"_",$C$77,"_",$C$76),Data_for_IC_trend_tables!$A$1:$G$49194,7,FALSE),"-")</f>
        <v>58.121174713166297</v>
      </c>
      <c r="R22" s="30">
        <f>IFERROR(VLOOKUP(CONCATENATE($B22,"_",R$4,"_",$C$77,"_",$C$76),Data_for_IC_trend_tables!$A$1:$G$49194,7,FALSE),"-")</f>
        <v>46.428668226735297</v>
      </c>
      <c r="S22" s="30">
        <f>IFERROR(VLOOKUP(CONCATENATE($B22,"_",S$4,"_",$C$77,"_",$C$76),Data_for_IC_trend_tables!$A$1:$G$49194,7,FALSE),"-")</f>
        <v>39.394566770580298</v>
      </c>
      <c r="T22" s="30">
        <f>IFERROR(VLOOKUP(CONCATENATE($B22,"_",T$4,"_",$C$77,"_",$C$76),Data_for_IC_trend_tables!$A$1:$G$49194,7,FALSE),"-")</f>
        <v>29.0303774388683</v>
      </c>
      <c r="U22" s="30">
        <f>IFERROR(VLOOKUP(CONCATENATE($B22,"_",U$4,"_",$C$77,"_",$C$76),Data_for_IC_trend_tables!$A$1:$G$49194,7,FALSE),"-")</f>
        <v>29.714876460902602</v>
      </c>
      <c r="V22" s="30">
        <f>IFERROR(VLOOKUP(CONCATENATE($B22,"_",V$4,"_",$C$77,"_",$C$76),Data_for_IC_trend_tables!$A$1:$G$49194,7,FALSE),"-")</f>
        <v>28.9664846258908</v>
      </c>
      <c r="W22" s="30">
        <f>IFERROR(VLOOKUP(CONCATENATE($B22,"_",W$4,"_",$C$77,"_",$C$76),Data_for_IC_trend_tables!$A$1:$G$49194,7,FALSE),"-")</f>
        <v>25.591005624280299</v>
      </c>
      <c r="X22" s="30">
        <f>IFERROR(VLOOKUP(CONCATENATE($B22,"_",X$4,"_",$C$77,"_",$C$76),Data_for_IC_trend_tables!$A$1:$G$49194,7,FALSE),"-")</f>
        <v>21.846564674105899</v>
      </c>
      <c r="Y22" s="30">
        <f>IFERROR(VLOOKUP(CONCATENATE($B22,"_",Y$4,"_",$C$77,"_",$C$76),Data_for_IC_trend_tables!$A$1:$G$49194,7,FALSE),"-")</f>
        <v>22.8385331690592</v>
      </c>
      <c r="Z22" s="30">
        <f>IFERROR(VLOOKUP(CONCATENATE($B22,"_",Z$4,"_",$C$77,"_",$C$76),Data_for_IC_trend_tables!$A$1:$G$49194,7,FALSE),"-")</f>
        <v>21.463624480307999</v>
      </c>
      <c r="AA22" s="30">
        <f>IFERROR(VLOOKUP(CONCATENATE($B22,"_",AA$4,"_",$C$77,"_",$C$76),Data_for_IC_trend_tables!$A$1:$G$49194,7,FALSE),"-")</f>
        <v>17.627983904849302</v>
      </c>
      <c r="AB22" s="30">
        <f>IFERROR(VLOOKUP(CONCATENATE($B22,"_",AB$4,"_",$C$77,"_",$C$76),Data_for_IC_trend_tables!$A$1:$G$49194,7,FALSE),"-")</f>
        <v>19.622259047962601</v>
      </c>
      <c r="AC22" s="30">
        <f>IFERROR(VLOOKUP(CONCATENATE($B22,"_",AC$4,"_",$C$77,"_",$C$76),Data_for_IC_trend_tables!$A$1:$G$49194,7,FALSE),"-")</f>
        <v>20.366999746954601</v>
      </c>
      <c r="AD22" s="30">
        <f>IFERROR(VLOOKUP(CONCATENATE($B22,"_",AD$4,"_",$C$77,"_",$C$76),Data_for_IC_trend_tables!$A$1:$G$49194,7,FALSE),"-")</f>
        <v>19.860596410101699</v>
      </c>
      <c r="AE22" s="30">
        <f>IFERROR(VLOOKUP(CONCATENATE($B22,"_",AE$4,"_",$C$77,"_",$C$76),Data_for_IC_trend_tables!$A$1:$G$49194,7,FALSE),"-")</f>
        <v>23.624034682232502</v>
      </c>
      <c r="AF22" s="30">
        <f>IFERROR(VLOOKUP(CONCATENATE($B22,"_",AF$4,"_",$C$77,"_",$C$76),Data_for_IC_trend_tables!$A$1:$G$49194,7,FALSE),"-")</f>
        <v>24.305256911676199</v>
      </c>
      <c r="AG22" s="30">
        <f>IFERROR(VLOOKUP(CONCATENATE($B22,"_",AG$4,"_",$C$77,"_",$C$76),Data_for_IC_trend_tables!$A$1:$G$49194,7,FALSE),"-")</f>
        <v>26.212479679234299</v>
      </c>
      <c r="AH22" s="30">
        <f>IFERROR(VLOOKUP(CONCATENATE($B22,"_",AH$4,"_",$C$77,"_",$C$76),Data_for_IC_trend_tables!$A$1:$G$49194,7,FALSE),"-")</f>
        <v>23.3394310312903</v>
      </c>
      <c r="AI22" s="30">
        <f>IFERROR(VLOOKUP(CONCATENATE($B22,"_",AI$4,"_",$C$77,"_",$C$76),Data_for_IC_trend_tables!$A$1:$G$49194,7,FALSE),"-")</f>
        <v>27.5253920927242</v>
      </c>
      <c r="AJ22" s="30">
        <f>IFERROR(VLOOKUP(CONCATENATE($B22,"_",AJ$4,"_",$C$77,"_",$C$76),Data_for_IC_trend_tables!$A$1:$G$49194,7,FALSE),"-")</f>
        <v>29.2602015535705</v>
      </c>
      <c r="AK22" s="30">
        <f>IFERROR(VLOOKUP(CONCATENATE($B22,"_",AK$4,"_",$C$77,"_",$C$76),Data_for_IC_trend_tables!$A$1:$G$49194,7,FALSE),"-")</f>
        <v>30.1193077085764</v>
      </c>
      <c r="AL22" s="30">
        <f>IFERROR(VLOOKUP(CONCATENATE($B22,"_",AL$4,"_",$C$77,"_",$C$76),Data_for_IC_trend_tables!$A$1:$G$49194,7,FALSE),"-")</f>
        <v>32.322769857656802</v>
      </c>
      <c r="AM22" s="30">
        <f>IFERROR(VLOOKUP(CONCATENATE($B22,"_",AM$4,"_",$C$77,"_",$C$76),Data_for_IC_trend_tables!$A$1:$G$49194,7,FALSE),"-")</f>
        <v>35.246165342762701</v>
      </c>
      <c r="AN22" s="30">
        <f>IFERROR(VLOOKUP(CONCATENATE($B22,"_",AN$4,"_",$C$77,"_",$C$76),Data_for_IC_trend_tables!$A$1:$G$49194,7,FALSE),"-")</f>
        <v>39.864431231294901</v>
      </c>
      <c r="AO22" s="30">
        <f>IFERROR(VLOOKUP(CONCATENATE($B22,"_",AO$4,"_",$C$77,"_",$C$76),Data_for_IC_trend_tables!$A$1:$G$49194,7,FALSE),"-")</f>
        <v>42.9884254632791</v>
      </c>
      <c r="AP22" s="30">
        <f>IFERROR(VLOOKUP(CONCATENATE($B22,"_",AP$4,"_",$C$77,"_",$C$76),Data_for_IC_trend_tables!$A$1:$G$49194,7,FALSE),"-")</f>
        <v>44.0479064330965</v>
      </c>
      <c r="AQ22" s="30">
        <f>IFERROR(VLOOKUP(CONCATENATE($B22,"_",AQ$4,"_",$C$77,"_",$C$76),Data_for_IC_trend_tables!$A$1:$G$49194,7,FALSE),"-")</f>
        <v>42.0063353011437</v>
      </c>
      <c r="AR22" s="30">
        <f>IFERROR(VLOOKUP(CONCATENATE($B22,"_",AR$4,"_",$C$77,"_",$C$76),Data_for_IC_trend_tables!$A$1:$G$49194,7,FALSE),"-")</f>
        <v>39.900760964767997</v>
      </c>
      <c r="AS22" s="30">
        <f>IFERROR(VLOOKUP(CONCATENATE($B22,"_",AS$4,"_",$C$77,"_",$C$76),Data_for_IC_trend_tables!$A$1:$G$49194,7,FALSE),"-")</f>
        <v>38.545307751673803</v>
      </c>
      <c r="AT22" s="30">
        <f>IFERROR(VLOOKUP(CONCATENATE($B22,"_",AT$4,"_",$C$77,"_",$C$76),Data_for_IC_trend_tables!$A$1:$G$49194,7,FALSE),"-")</f>
        <v>37.940820316182801</v>
      </c>
      <c r="AU22" s="30">
        <f>IFERROR(VLOOKUP(CONCATENATE($B22,"_",AU$4,"_",$C$77,"_",$C$76),Data_for_IC_trend_tables!$A$1:$G$49194,7,FALSE),"-")</f>
        <v>39.0260526275625</v>
      </c>
      <c r="AV22" s="30">
        <f>IFERROR(VLOOKUP(CONCATENATE($B22,"_",AV$4,"_",$C$77,"_",$C$76),Data_for_IC_trend_tables!$A$1:$G$49194,7,FALSE),"-")</f>
        <v>39.313902357703299</v>
      </c>
      <c r="AW22" s="30"/>
      <c r="AX22" s="30">
        <f>IFERROR(VLOOKUP(CONCATENATE($B22,"_",AX$4,"_",$C$77,"_",$C$76),Data_for_IC_trend_tables!$A$1:$G$49194,7,FALSE),"-")</f>
        <v>39.313902357703299</v>
      </c>
      <c r="AY22" s="67"/>
      <c r="AZ22" s="38" t="str">
        <f t="shared" si="2"/>
        <v/>
      </c>
      <c r="BA22" s="58" t="str">
        <f t="shared" si="0"/>
        <v/>
      </c>
      <c r="BB22" s="79"/>
      <c r="BC22" s="38" t="str">
        <f t="shared" si="3"/>
        <v/>
      </c>
      <c r="BD22" s="58" t="str">
        <f t="shared" si="1"/>
        <v/>
      </c>
      <c r="BE22" s="86"/>
      <c r="BF22" s="86"/>
      <c r="BG22"/>
      <c r="BH22"/>
      <c r="BI22"/>
      <c r="BJ22"/>
    </row>
    <row r="23" spans="1:62" s="3" customFormat="1" x14ac:dyDescent="0.2">
      <c r="A23" s="16"/>
      <c r="B23" s="53" t="s">
        <v>150</v>
      </c>
      <c r="C23" s="71" t="s">
        <v>13</v>
      </c>
      <c r="D23" s="56">
        <v>1987</v>
      </c>
      <c r="E23" s="30" t="str">
        <f>IFERROR(VLOOKUP(CONCATENATE($B23,"_",E$4,"_",$C$77,"_",$C$76),Data_for_IC_trend_tables!$A$1:$G$49194,7,FALSE),"-")</f>
        <v>-</v>
      </c>
      <c r="F23" s="30">
        <f>IFERROR(VLOOKUP(CONCATENATE($B23,"_",F$4,"_",$C$77,"_",$C$76),Data_for_IC_trend_tables!$A$1:$G$49194,7,FALSE),"-")</f>
        <v>3334</v>
      </c>
      <c r="G23" s="30">
        <f>IFERROR(VLOOKUP(CONCATENATE($B23,"_",G$4,"_",$C$77,"_",$C$76),Data_for_IC_trend_tables!$A$1:$G$49194,7,FALSE),"-")</f>
        <v>3259</v>
      </c>
      <c r="H23" s="30">
        <f>IFERROR(VLOOKUP(CONCATENATE($B23,"_",H$4,"_",$C$77,"_",$C$76),Data_for_IC_trend_tables!$A$1:$G$49194,7,FALSE),"-")</f>
        <v>3219</v>
      </c>
      <c r="I23" s="30">
        <f>IFERROR(VLOOKUP(CONCATENATE($B23,"_",I$4,"_",$C$77,"_",$C$76),Data_for_IC_trend_tables!$A$1:$G$49194,7,FALSE),"-")</f>
        <v>3258</v>
      </c>
      <c r="J23" s="30">
        <f>IFERROR(VLOOKUP(CONCATENATE($B23,"_",J$4,"_",$C$77,"_",$C$76),Data_for_IC_trend_tables!$A$1:$G$49194,7,FALSE),"-")</f>
        <v>3305</v>
      </c>
      <c r="K23" s="30">
        <f>IFERROR(VLOOKUP(CONCATENATE($B23,"_",K$4,"_",$C$77,"_",$C$76),Data_for_IC_trend_tables!$A$1:$G$49194,7,FALSE),"-")</f>
        <v>3276</v>
      </c>
      <c r="L23" s="30">
        <f>IFERROR(VLOOKUP(CONCATENATE($B23,"_",L$4,"_",$C$77,"_",$C$76),Data_for_IC_trend_tables!$A$1:$G$49194,7,FALSE),"-")</f>
        <v>3286</v>
      </c>
      <c r="M23" s="30">
        <f>IFERROR(VLOOKUP(CONCATENATE($B23,"_",M$4,"_",$C$77,"_",$C$76),Data_for_IC_trend_tables!$A$1:$G$49194,7,FALSE),"-")</f>
        <v>3350</v>
      </c>
      <c r="N23" s="30">
        <f>IFERROR(VLOOKUP(CONCATENATE($B23,"_",N$4,"_",$C$77,"_",$C$76),Data_for_IC_trend_tables!$A$1:$G$49194,7,FALSE),"-")</f>
        <v>3230</v>
      </c>
      <c r="O23" s="30">
        <f>IFERROR(VLOOKUP(CONCATENATE($B23,"_",O$4,"_",$C$77,"_",$C$76),Data_for_IC_trend_tables!$A$1:$G$49194,7,FALSE),"-")</f>
        <v>3011</v>
      </c>
      <c r="P23" s="30">
        <f>IFERROR(VLOOKUP(CONCATENATE($B23,"_",P$4,"_",$C$77,"_",$C$76),Data_for_IC_trend_tables!$A$1:$G$49194,7,FALSE),"-")</f>
        <v>2842.2695982032201</v>
      </c>
      <c r="Q23" s="30">
        <f>IFERROR(VLOOKUP(CONCATENATE($B23,"_",Q$4,"_",$C$77,"_",$C$76),Data_for_IC_trend_tables!$A$1:$G$49194,7,FALSE),"-")</f>
        <v>2614.8158175456902</v>
      </c>
      <c r="R23" s="30">
        <f>IFERROR(VLOOKUP(CONCATENATE($B23,"_",R$4,"_",$C$77,"_",$C$76),Data_for_IC_trend_tables!$A$1:$G$49194,7,FALSE),"-")</f>
        <v>2459.7818508228702</v>
      </c>
      <c r="S23" s="30">
        <f>IFERROR(VLOOKUP(CONCATENATE($B23,"_",S$4,"_",$C$77,"_",$C$76),Data_for_IC_trend_tables!$A$1:$G$49194,7,FALSE),"-")</f>
        <v>2356.87371986484</v>
      </c>
      <c r="T23" s="30">
        <f>IFERROR(VLOOKUP(CONCATENATE($B23,"_",T$4,"_",$C$77,"_",$C$76),Data_for_IC_trend_tables!$A$1:$G$49194,7,FALSE),"-")</f>
        <v>2226.9523211329702</v>
      </c>
      <c r="U23" s="30">
        <f>IFERROR(VLOOKUP(CONCATENATE($B23,"_",U$4,"_",$C$77,"_",$C$76),Data_for_IC_trend_tables!$A$1:$G$49194,7,FALSE),"-")</f>
        <v>2166.98632924513</v>
      </c>
      <c r="V23" s="30">
        <f>IFERROR(VLOOKUP(CONCATENATE($B23,"_",V$4,"_",$C$77,"_",$C$76),Data_for_IC_trend_tables!$A$1:$G$49194,7,FALSE),"-")</f>
        <v>2083.07365571219</v>
      </c>
      <c r="W23" s="30">
        <f>IFERROR(VLOOKUP(CONCATENATE($B23,"_",W$4,"_",$C$77,"_",$C$76),Data_for_IC_trend_tables!$A$1:$G$49194,7,FALSE),"-")</f>
        <v>2007.7987962007001</v>
      </c>
      <c r="X23" s="30">
        <f>IFERROR(VLOOKUP(CONCATENATE($B23,"_",X$4,"_",$C$77,"_",$C$76),Data_for_IC_trend_tables!$A$1:$G$49194,7,FALSE),"-")</f>
        <v>1978.4588400247301</v>
      </c>
      <c r="Y23" s="30">
        <f>IFERROR(VLOOKUP(CONCATENATE($B23,"_",Y$4,"_",$C$77,"_",$C$76),Data_for_IC_trend_tables!$A$1:$G$49194,7,FALSE),"-")</f>
        <v>1942.7627004814201</v>
      </c>
      <c r="Z23" s="30">
        <f>IFERROR(VLOOKUP(CONCATENATE($B23,"_",Z$4,"_",$C$77,"_",$C$76),Data_for_IC_trend_tables!$A$1:$G$49194,7,FALSE),"-")</f>
        <v>1865.51609509738</v>
      </c>
      <c r="AA23" s="30">
        <f>IFERROR(VLOOKUP(CONCATENATE($B23,"_",AA$4,"_",$C$77,"_",$C$76),Data_for_IC_trend_tables!$A$1:$G$49194,7,FALSE),"-")</f>
        <v>1810.8339497562299</v>
      </c>
      <c r="AB23" s="30">
        <f>IFERROR(VLOOKUP(CONCATENATE($B23,"_",AB$4,"_",$C$77,"_",$C$76),Data_for_IC_trend_tables!$A$1:$G$49194,7,FALSE),"-")</f>
        <v>1751.90614384849</v>
      </c>
      <c r="AC23" s="30">
        <f>IFERROR(VLOOKUP(CONCATENATE($B23,"_",AC$4,"_",$C$77,"_",$C$76),Data_for_IC_trend_tables!$A$1:$G$49194,7,FALSE),"-")</f>
        <v>1679.0034287926501</v>
      </c>
      <c r="AD23" s="30">
        <f>IFERROR(VLOOKUP(CONCATENATE($B23,"_",AD$4,"_",$C$77,"_",$C$76),Data_for_IC_trend_tables!$A$1:$G$49194,7,FALSE),"-")</f>
        <v>1617.15364204922</v>
      </c>
      <c r="AE23" s="30">
        <f>IFERROR(VLOOKUP(CONCATENATE($B23,"_",AE$4,"_",$C$77,"_",$C$76),Data_for_IC_trend_tables!$A$1:$G$49194,7,FALSE),"-")</f>
        <v>1598.75683921358</v>
      </c>
      <c r="AF23" s="30">
        <f>IFERROR(VLOOKUP(CONCATENATE($B23,"_",AF$4,"_",$C$77,"_",$C$76),Data_for_IC_trend_tables!$A$1:$G$49194,7,FALSE),"-")</f>
        <v>1668.56178401954</v>
      </c>
      <c r="AG23" s="30">
        <f>IFERROR(VLOOKUP(CONCATENATE($B23,"_",AG$4,"_",$C$77,"_",$C$76),Data_for_IC_trend_tables!$A$1:$G$49194,7,FALSE),"-")</f>
        <v>1590.21932517394</v>
      </c>
      <c r="AH23" s="30">
        <f>IFERROR(VLOOKUP(CONCATENATE($B23,"_",AH$4,"_",$C$77,"_",$C$76),Data_for_IC_trend_tables!$A$1:$G$49194,7,FALSE),"-")</f>
        <v>1564.9398206847</v>
      </c>
      <c r="AI23" s="30">
        <f>IFERROR(VLOOKUP(CONCATENATE($B23,"_",AI$4,"_",$C$77,"_",$C$76),Data_for_IC_trend_tables!$A$1:$G$49194,7,FALSE),"-")</f>
        <v>1444.11613682336</v>
      </c>
      <c r="AJ23" s="30">
        <f>IFERROR(VLOOKUP(CONCATENATE($B23,"_",AJ$4,"_",$C$77,"_",$C$76),Data_for_IC_trend_tables!$A$1:$G$49194,7,FALSE),"-")</f>
        <v>1455.7699568062999</v>
      </c>
      <c r="AK23" s="30">
        <f>IFERROR(VLOOKUP(CONCATENATE($B23,"_",AK$4,"_",$C$77,"_",$C$76),Data_for_IC_trend_tables!$A$1:$G$49194,7,FALSE),"-")</f>
        <v>1433.3386054816399</v>
      </c>
      <c r="AL23" s="30">
        <f>IFERROR(VLOOKUP(CONCATENATE($B23,"_",AL$4,"_",$C$77,"_",$C$76),Data_for_IC_trend_tables!$A$1:$G$49194,7,FALSE),"-")</f>
        <v>1434.57045118934</v>
      </c>
      <c r="AM23" s="30">
        <f>IFERROR(VLOOKUP(CONCATENATE($B23,"_",AM$4,"_",$C$77,"_",$C$76),Data_for_IC_trend_tables!$A$1:$G$49194,7,FALSE),"-")</f>
        <v>1433.44206340902</v>
      </c>
      <c r="AN23" s="30">
        <f>IFERROR(VLOOKUP(CONCATENATE($B23,"_",AN$4,"_",$C$77,"_",$C$76),Data_for_IC_trend_tables!$A$1:$G$49194,7,FALSE),"-")</f>
        <v>1389.51511530982</v>
      </c>
      <c r="AO23" s="30">
        <f>IFERROR(VLOOKUP(CONCATENATE($B23,"_",AO$4,"_",$C$77,"_",$C$76),Data_for_IC_trend_tables!$A$1:$G$49194,7,FALSE),"-")</f>
        <v>1375.2391613448001</v>
      </c>
      <c r="AP23" s="30">
        <f>IFERROR(VLOOKUP(CONCATENATE($B23,"_",AP$4,"_",$C$77,"_",$C$76),Data_for_IC_trend_tables!$A$1:$G$49194,7,FALSE),"-")</f>
        <v>1335.40654001334</v>
      </c>
      <c r="AQ23" s="30">
        <f>IFERROR(VLOOKUP(CONCATENATE($B23,"_",AQ$4,"_",$C$77,"_",$C$76),Data_for_IC_trend_tables!$A$1:$G$49194,7,FALSE),"-")</f>
        <v>1277.9427814701701</v>
      </c>
      <c r="AR23" s="30">
        <f>IFERROR(VLOOKUP(CONCATENATE($B23,"_",AR$4,"_",$C$77,"_",$C$76),Data_for_IC_trend_tables!$A$1:$G$49194,7,FALSE),"-")</f>
        <v>1207.3096868034199</v>
      </c>
      <c r="AS23" s="30">
        <f>IFERROR(VLOOKUP(CONCATENATE($B23,"_",AS$4,"_",$C$77,"_",$C$76),Data_for_IC_trend_tables!$A$1:$G$49194,7,FALSE),"-")</f>
        <v>1116.88105135515</v>
      </c>
      <c r="AT23" s="30">
        <f>IFERROR(VLOOKUP(CONCATENATE($B23,"_",AT$4,"_",$C$77,"_",$C$76),Data_for_IC_trend_tables!$A$1:$G$49194,7,FALSE),"-")</f>
        <v>982.82363341477901</v>
      </c>
      <c r="AU23" s="30">
        <f>IFERROR(VLOOKUP(CONCATENATE($B23,"_",AU$4,"_",$C$77,"_",$C$76),Data_for_IC_trend_tables!$A$1:$G$49194,7,FALSE),"-")</f>
        <v>965.10641034271202</v>
      </c>
      <c r="AV23" s="30">
        <f>IFERROR(VLOOKUP(CONCATENATE($B23,"_",AV$4,"_",$C$77,"_",$C$76),Data_for_IC_trend_tables!$A$1:$G$49194,7,FALSE),"-")</f>
        <v>941.98939021301101</v>
      </c>
      <c r="AW23" s="30"/>
      <c r="AX23" s="30">
        <f>IFERROR(VLOOKUP(CONCATENATE($B23,"_",AX$4,"_",$C$77,"_",$C$76),Data_for_IC_trend_tables!$A$1:$G$49194,7,FALSE),"-")</f>
        <v>941.98939021301101</v>
      </c>
      <c r="AY23" s="67">
        <f>M23</f>
        <v>3350</v>
      </c>
      <c r="AZ23" s="38" t="str">
        <f t="shared" si="2"/>
        <v>Yes</v>
      </c>
      <c r="BA23" s="58">
        <f t="shared" si="0"/>
        <v>-0.71880913724984741</v>
      </c>
      <c r="BB23" s="79">
        <v>1081</v>
      </c>
      <c r="BC23" s="38" t="str">
        <f t="shared" si="3"/>
        <v>Yes</v>
      </c>
      <c r="BD23" s="58">
        <f t="shared" si="1"/>
        <v>-0.12859445863736263</v>
      </c>
      <c r="BE23" s="32" t="s">
        <v>76</v>
      </c>
      <c r="BF23" s="32" t="s">
        <v>76</v>
      </c>
      <c r="BG23"/>
      <c r="BH23"/>
      <c r="BI23"/>
      <c r="BJ23"/>
    </row>
    <row r="24" spans="1:62" s="3" customFormat="1" x14ac:dyDescent="0.2">
      <c r="A24" s="16"/>
      <c r="B24" s="53" t="s">
        <v>151</v>
      </c>
      <c r="C24" s="55" t="s">
        <v>14</v>
      </c>
      <c r="D24" s="56">
        <v>1987</v>
      </c>
      <c r="E24" s="30" t="str">
        <f>IFERROR(VLOOKUP(CONCATENATE($B24,"_",E$4,"_",$C$77,"_",$C$76),Data_for_IC_trend_tables!$A$1:$G$49194,7,FALSE),"-")</f>
        <v>-</v>
      </c>
      <c r="F24" s="30" t="str">
        <f>IFERROR(VLOOKUP(CONCATENATE($B24,"_",F$4,"_",$C$77,"_",$C$76),Data_for_IC_trend_tables!$A$1:$G$49194,7,FALSE),"-")</f>
        <v>-</v>
      </c>
      <c r="G24" s="30" t="str">
        <f>IFERROR(VLOOKUP(CONCATENATE($B24,"_",G$4,"_",$C$77,"_",$C$76),Data_for_IC_trend_tables!$A$1:$G$49194,7,FALSE),"-")</f>
        <v>-</v>
      </c>
      <c r="H24" s="30" t="str">
        <f>IFERROR(VLOOKUP(CONCATENATE($B24,"_",H$4,"_",$C$77,"_",$C$76),Data_for_IC_trend_tables!$A$1:$G$49194,7,FALSE),"-")</f>
        <v>-</v>
      </c>
      <c r="I24" s="30" t="str">
        <f>IFERROR(VLOOKUP(CONCATENATE($B24,"_",I$4,"_",$C$77,"_",$C$76),Data_for_IC_trend_tables!$A$1:$G$49194,7,FALSE),"-")</f>
        <v>-</v>
      </c>
      <c r="J24" s="30" t="str">
        <f>IFERROR(VLOOKUP(CONCATENATE($B24,"_",J$4,"_",$C$77,"_",$C$76),Data_for_IC_trend_tables!$A$1:$G$49194,7,FALSE),"-")</f>
        <v>-</v>
      </c>
      <c r="K24" s="30">
        <f>IFERROR(VLOOKUP(CONCATENATE($B24,"_",K$4,"_",$C$77,"_",$C$76),Data_for_IC_trend_tables!$A$1:$G$49194,7,FALSE),"-")</f>
        <v>306</v>
      </c>
      <c r="L24" s="30" t="str">
        <f>IFERROR(VLOOKUP(CONCATENATE($B24,"_",L$4,"_",$C$77,"_",$C$76),Data_for_IC_trend_tables!$A$1:$G$49194,7,FALSE),"-")</f>
        <v>-</v>
      </c>
      <c r="M24" s="30">
        <f>IFERROR(VLOOKUP(CONCATENATE($B24,"_",M$4,"_",$C$77,"_",$C$76),Data_for_IC_trend_tables!$A$1:$G$49194,7,FALSE),"-")</f>
        <v>340.89</v>
      </c>
      <c r="N24" s="30">
        <f>IFERROR(VLOOKUP(CONCATENATE($B24,"_",N$4,"_",$C$77,"_",$C$76),Data_for_IC_trend_tables!$A$1:$G$49194,7,FALSE),"-")</f>
        <v>304</v>
      </c>
      <c r="O24" s="30" t="str">
        <f>IFERROR(VLOOKUP(CONCATENATE($B24,"_",O$4,"_",$C$77,"_",$C$76),Data_for_IC_trend_tables!$A$1:$G$49194,7,FALSE),"-")</f>
        <v>-</v>
      </c>
      <c r="P24" s="30">
        <f>IFERROR(VLOOKUP(CONCATENATE($B24,"_",P$4,"_",$C$77,"_",$C$76),Data_for_IC_trend_tables!$A$1:$G$49194,7,FALSE),"-")</f>
        <v>410.412473629315</v>
      </c>
      <c r="Q24" s="30">
        <f>IFERROR(VLOOKUP(CONCATENATE($B24,"_",Q$4,"_",$C$77,"_",$C$76),Data_for_IC_trend_tables!$A$1:$G$49194,7,FALSE),"-")</f>
        <v>410.02171771811402</v>
      </c>
      <c r="R24" s="30">
        <f>IFERROR(VLOOKUP(CONCATENATE($B24,"_",R$4,"_",$C$77,"_",$C$76),Data_for_IC_trend_tables!$A$1:$G$49194,7,FALSE),"-")</f>
        <v>417.44096586142098</v>
      </c>
      <c r="S24" s="30">
        <f>IFERROR(VLOOKUP(CONCATENATE($B24,"_",S$4,"_",$C$77,"_",$C$76),Data_for_IC_trend_tables!$A$1:$G$49194,7,FALSE),"-")</f>
        <v>408.90340994543101</v>
      </c>
      <c r="T24" s="30">
        <f>IFERROR(VLOOKUP(CONCATENATE($B24,"_",T$4,"_",$C$77,"_",$C$76),Data_for_IC_trend_tables!$A$1:$G$49194,7,FALSE),"-")</f>
        <v>416.54810761475301</v>
      </c>
      <c r="U24" s="30">
        <f>IFERROR(VLOOKUP(CONCATENATE($B24,"_",U$4,"_",$C$77,"_",$C$76),Data_for_IC_trend_tables!$A$1:$G$49194,7,FALSE),"-")</f>
        <v>403.29389544250199</v>
      </c>
      <c r="V24" s="30">
        <f>IFERROR(VLOOKUP(CONCATENATE($B24,"_",V$4,"_",$C$77,"_",$C$76),Data_for_IC_trend_tables!$A$1:$G$49194,7,FALSE),"-")</f>
        <v>410.43348200835902</v>
      </c>
      <c r="W24" s="30">
        <f>IFERROR(VLOOKUP(CONCATENATE($B24,"_",W$4,"_",$C$77,"_",$C$76),Data_for_IC_trend_tables!$A$1:$G$49194,7,FALSE),"-")</f>
        <v>424.86286132663503</v>
      </c>
      <c r="X24" s="30">
        <f>IFERROR(VLOOKUP(CONCATENATE($B24,"_",X$4,"_",$C$77,"_",$C$76),Data_for_IC_trend_tables!$A$1:$G$49194,7,FALSE),"-")</f>
        <v>451.86995502773601</v>
      </c>
      <c r="Y24" s="30">
        <f>IFERROR(VLOOKUP(CONCATENATE($B24,"_",Y$4,"_",$C$77,"_",$C$76),Data_for_IC_trend_tables!$A$1:$G$49194,7,FALSE),"-")</f>
        <v>444.69006438916102</v>
      </c>
      <c r="Z24" s="30">
        <f>IFERROR(VLOOKUP(CONCATENATE($B24,"_",Z$4,"_",$C$77,"_",$C$76),Data_for_IC_trend_tables!$A$1:$G$49194,7,FALSE),"-")</f>
        <v>431.19183009094598</v>
      </c>
      <c r="AA24" s="30">
        <f>IFERROR(VLOOKUP(CONCATENATE($B24,"_",AA$4,"_",$C$77,"_",$C$76),Data_for_IC_trend_tables!$A$1:$G$49194,7,FALSE),"-")</f>
        <v>457.019113476104</v>
      </c>
      <c r="AB24" s="30">
        <f>IFERROR(VLOOKUP(CONCATENATE($B24,"_",AB$4,"_",$C$77,"_",$C$76),Data_for_IC_trend_tables!$A$1:$G$49194,7,FALSE),"-")</f>
        <v>449.56061362888198</v>
      </c>
      <c r="AC24" s="30">
        <f>IFERROR(VLOOKUP(CONCATENATE($B24,"_",AC$4,"_",$C$77,"_",$C$76),Data_for_IC_trend_tables!$A$1:$G$49194,7,FALSE),"-")</f>
        <v>456.77573171088397</v>
      </c>
      <c r="AD24" s="30">
        <f>IFERROR(VLOOKUP(CONCATENATE($B24,"_",AD$4,"_",$C$77,"_",$C$76),Data_for_IC_trend_tables!$A$1:$G$49194,7,FALSE),"-")</f>
        <v>458.46235329826197</v>
      </c>
      <c r="AE24" s="30">
        <f>IFERROR(VLOOKUP(CONCATENATE($B24,"_",AE$4,"_",$C$77,"_",$C$76),Data_for_IC_trend_tables!$A$1:$G$49194,7,FALSE),"-")</f>
        <v>483.66154305693999</v>
      </c>
      <c r="AF24" s="30">
        <f>IFERROR(VLOOKUP(CONCATENATE($B24,"_",AF$4,"_",$C$77,"_",$C$76),Data_for_IC_trend_tables!$A$1:$G$49194,7,FALSE),"-")</f>
        <v>475.58306235942001</v>
      </c>
      <c r="AG24" s="30">
        <f>IFERROR(VLOOKUP(CONCATENATE($B24,"_",AG$4,"_",$C$77,"_",$C$76),Data_for_IC_trend_tables!$A$1:$G$49194,7,FALSE),"-")</f>
        <v>474.05010531671797</v>
      </c>
      <c r="AH24" s="30">
        <f>IFERROR(VLOOKUP(CONCATENATE($B24,"_",AH$4,"_",$C$77,"_",$C$76),Data_for_IC_trend_tables!$A$1:$G$49194,7,FALSE),"-")</f>
        <v>447.74011749932703</v>
      </c>
      <c r="AI24" s="30">
        <f>IFERROR(VLOOKUP(CONCATENATE($B24,"_",AI$4,"_",$C$77,"_",$C$76),Data_for_IC_trend_tables!$A$1:$G$49194,7,FALSE),"-")</f>
        <v>427.53614951948998</v>
      </c>
      <c r="AJ24" s="30">
        <f>IFERROR(VLOOKUP(CONCATENATE($B24,"_",AJ$4,"_",$C$77,"_",$C$76),Data_for_IC_trend_tables!$A$1:$G$49194,7,FALSE),"-")</f>
        <v>366.35242230527598</v>
      </c>
      <c r="AK24" s="30">
        <f>IFERROR(VLOOKUP(CONCATENATE($B24,"_",AK$4,"_",$C$77,"_",$C$76),Data_for_IC_trend_tables!$A$1:$G$49194,7,FALSE),"-")</f>
        <v>325.82459263530501</v>
      </c>
      <c r="AL24" s="30">
        <f>IFERROR(VLOOKUP(CONCATENATE($B24,"_",AL$4,"_",$C$77,"_",$C$76),Data_for_IC_trend_tables!$A$1:$G$49194,7,FALSE),"-")</f>
        <v>287.86145608079801</v>
      </c>
      <c r="AM24" s="30">
        <f>IFERROR(VLOOKUP(CONCATENATE($B24,"_",AM$4,"_",$C$77,"_",$C$76),Data_for_IC_trend_tables!$A$1:$G$49194,7,FALSE),"-")</f>
        <v>275.01987449330602</v>
      </c>
      <c r="AN24" s="30">
        <f>IFERROR(VLOOKUP(CONCATENATE($B24,"_",AN$4,"_",$C$77,"_",$C$76),Data_for_IC_trend_tables!$A$1:$G$49194,7,FALSE),"-")</f>
        <v>270.97051035785302</v>
      </c>
      <c r="AO24" s="30">
        <f>IFERROR(VLOOKUP(CONCATENATE($B24,"_",AO$4,"_",$C$77,"_",$C$76),Data_for_IC_trend_tables!$A$1:$G$49194,7,FALSE),"-")</f>
        <v>261.899712737649</v>
      </c>
      <c r="AP24" s="30">
        <f>IFERROR(VLOOKUP(CONCATENATE($B24,"_",AP$4,"_",$C$77,"_",$C$76),Data_for_IC_trend_tables!$A$1:$G$49194,7,FALSE),"-")</f>
        <v>263.97451597438101</v>
      </c>
      <c r="AQ24" s="30">
        <f>IFERROR(VLOOKUP(CONCATENATE($B24,"_",AQ$4,"_",$C$77,"_",$C$76),Data_for_IC_trend_tables!$A$1:$G$49194,7,FALSE),"-")</f>
        <v>269.17737608117801</v>
      </c>
      <c r="AR24" s="30">
        <f>IFERROR(VLOOKUP(CONCATENATE($B24,"_",AR$4,"_",$C$77,"_",$C$76),Data_for_IC_trend_tables!$A$1:$G$49194,7,FALSE),"-")</f>
        <v>261.064300206562</v>
      </c>
      <c r="AS24" s="30">
        <f>IFERROR(VLOOKUP(CONCATENATE($B24,"_",AS$4,"_",$C$77,"_",$C$76),Data_for_IC_trend_tables!$A$1:$G$49194,7,FALSE),"-")</f>
        <v>253.437522275205</v>
      </c>
      <c r="AT24" s="30">
        <f>IFERROR(VLOOKUP(CONCATENATE($B24,"_",AT$4,"_",$C$77,"_",$C$76),Data_for_IC_trend_tables!$A$1:$G$49194,7,FALSE),"-")</f>
        <v>224.67882832919</v>
      </c>
      <c r="AU24" s="30">
        <f>IFERROR(VLOOKUP(CONCATENATE($B24,"_",AU$4,"_",$C$77,"_",$C$76),Data_for_IC_trend_tables!$A$1:$G$49194,7,FALSE),"-")</f>
        <v>222.823472283581</v>
      </c>
      <c r="AV24" s="30">
        <f>IFERROR(VLOOKUP(CONCATENATE($B24,"_",AV$4,"_",$C$77,"_",$C$76),Data_for_IC_trend_tables!$A$1:$G$49194,7,FALSE),"-")</f>
        <v>233.051039075186</v>
      </c>
      <c r="AW24" s="30"/>
      <c r="AX24" s="30">
        <f>IFERROR(VLOOKUP(CONCATENATE($B24,"_",AX$4,"_",$C$77,"_",$C$76),Data_for_IC_trend_tables!$A$1:$G$49194,7,FALSE),"-")</f>
        <v>233.051039075186</v>
      </c>
      <c r="AY24" s="67">
        <f>M24</f>
        <v>340.89</v>
      </c>
      <c r="AZ24" s="38" t="str">
        <f t="shared" si="2"/>
        <v>Yes</v>
      </c>
      <c r="BA24" s="58">
        <f t="shared" si="0"/>
        <v>-0.31634533405149462</v>
      </c>
      <c r="BB24" s="79">
        <v>344</v>
      </c>
      <c r="BC24" s="38" t="str">
        <f t="shared" si="3"/>
        <v>Yes</v>
      </c>
      <c r="BD24" s="58">
        <f t="shared" si="1"/>
        <v>-0.32252604920004069</v>
      </c>
      <c r="BE24" s="32" t="s">
        <v>76</v>
      </c>
      <c r="BF24" s="32" t="s">
        <v>76</v>
      </c>
      <c r="BG24"/>
      <c r="BH24" s="101"/>
      <c r="BI24" s="17"/>
    </row>
    <row r="25" spans="1:62" s="3" customFormat="1" x14ac:dyDescent="0.2">
      <c r="A25" s="16"/>
      <c r="B25" s="53" t="s">
        <v>152</v>
      </c>
      <c r="C25" s="55" t="s">
        <v>15</v>
      </c>
      <c r="D25" s="56">
        <v>1987</v>
      </c>
      <c r="E25" s="30" t="str">
        <f>IFERROR(VLOOKUP(CONCATENATE($B25,"_",E$4,"_",$C$77,"_",$C$76),Data_for_IC_trend_tables!$A$1:$G$49194,7,FALSE),"-")</f>
        <v>-</v>
      </c>
      <c r="F25" s="30">
        <f>IFERROR(VLOOKUP(CONCATENATE($B25,"_",F$4,"_",$C$77,"_",$C$76),Data_for_IC_trend_tables!$A$1:$G$49194,7,FALSE),"-")</f>
        <v>272.89999999999998</v>
      </c>
      <c r="G25" s="30">
        <f>IFERROR(VLOOKUP(CONCATENATE($B25,"_",G$4,"_",$C$77,"_",$C$76),Data_for_IC_trend_tables!$A$1:$G$49194,7,FALSE),"-")</f>
        <v>270</v>
      </c>
      <c r="H25" s="30">
        <f>IFERROR(VLOOKUP(CONCATENATE($B25,"_",H$4,"_",$C$77,"_",$C$76),Data_for_IC_trend_tables!$A$1:$G$49194,7,FALSE),"-")</f>
        <v>268</v>
      </c>
      <c r="I25" s="30">
        <f>IFERROR(VLOOKUP(CONCATENATE($B25,"_",I$4,"_",$C$77,"_",$C$76),Data_for_IC_trend_tables!$A$1:$G$49194,7,FALSE),"-")</f>
        <v>266</v>
      </c>
      <c r="J25" s="30">
        <f>IFERROR(VLOOKUP(CONCATENATE($B25,"_",J$4,"_",$C$77,"_",$C$76),Data_for_IC_trend_tables!$A$1:$G$49194,7,FALSE),"-")</f>
        <v>264</v>
      </c>
      <c r="K25" s="30">
        <f>IFERROR(VLOOKUP(CONCATENATE($B25,"_",K$4,"_",$C$77,"_",$C$76),Data_for_IC_trend_tables!$A$1:$G$49194,7,FALSE),"-")</f>
        <v>262.5</v>
      </c>
      <c r="L25" s="30">
        <f>IFERROR(VLOOKUP(CONCATENATE($B25,"_",L$4,"_",$C$77,"_",$C$76),Data_for_IC_trend_tables!$A$1:$G$49194,7,FALSE),"-")</f>
        <v>264.2</v>
      </c>
      <c r="M25" s="30">
        <f>IFERROR(VLOOKUP(CONCATENATE($B25,"_",M$4,"_",$C$77,"_",$C$76),Data_for_IC_trend_tables!$A$1:$G$49194,7,FALSE),"-")</f>
        <v>264.89999999999998</v>
      </c>
      <c r="N25" s="30">
        <f>IFERROR(VLOOKUP(CONCATENATE($B25,"_",N$4,"_",$C$77,"_",$C$76),Data_for_IC_trend_tables!$A$1:$G$49194,7,FALSE),"-")</f>
        <v>257.8</v>
      </c>
      <c r="O25" s="30">
        <f>IFERROR(VLOOKUP(CONCATENATE($B25,"_",O$4,"_",$C$77,"_",$C$76),Data_for_IC_trend_tables!$A$1:$G$49194,7,FALSE),"-")</f>
        <v>246.8</v>
      </c>
      <c r="P25" s="30">
        <f>IFERROR(VLOOKUP(CONCATENATE($B25,"_",P$4,"_",$C$77,"_",$C$76),Data_for_IC_trend_tables!$A$1:$G$49194,7,FALSE),"-")</f>
        <v>244.434282892336</v>
      </c>
      <c r="Q25" s="30">
        <f>IFERROR(VLOOKUP(CONCATENATE($B25,"_",Q$4,"_",$C$77,"_",$C$76),Data_for_IC_trend_tables!$A$1:$G$49194,7,FALSE),"-")</f>
        <v>214.732568527181</v>
      </c>
      <c r="R25" s="30">
        <f>IFERROR(VLOOKUP(CONCATENATE($B25,"_",R$4,"_",$C$77,"_",$C$76),Data_for_IC_trend_tables!$A$1:$G$49194,7,FALSE),"-")</f>
        <v>194.334900986912</v>
      </c>
      <c r="S25" s="30">
        <f>IFERROR(VLOOKUP(CONCATENATE($B25,"_",S$4,"_",$C$77,"_",$C$76),Data_for_IC_trend_tables!$A$1:$G$49194,7,FALSE),"-")</f>
        <v>193.3616057724</v>
      </c>
      <c r="T25" s="30">
        <f>IFERROR(VLOOKUP(CONCATENATE($B25,"_",T$4,"_",$C$77,"_",$C$76),Data_for_IC_trend_tables!$A$1:$G$49194,7,FALSE),"-")</f>
        <v>193.318455848632</v>
      </c>
      <c r="U25" s="30">
        <f>IFERROR(VLOOKUP(CONCATENATE($B25,"_",U$4,"_",$C$77,"_",$C$76),Data_for_IC_trend_tables!$A$1:$G$49194,7,FALSE),"-")</f>
        <v>191.36840970892499</v>
      </c>
      <c r="V25" s="30">
        <f>IFERROR(VLOOKUP(CONCATENATE($B25,"_",V$4,"_",$C$77,"_",$C$76),Data_for_IC_trend_tables!$A$1:$G$49194,7,FALSE),"-")</f>
        <v>194.521239545171</v>
      </c>
      <c r="W25" s="30">
        <f>IFERROR(VLOOKUP(CONCATENATE($B25,"_",W$4,"_",$C$77,"_",$C$76),Data_for_IC_trend_tables!$A$1:$G$49194,7,FALSE),"-")</f>
        <v>196.85814365667301</v>
      </c>
      <c r="X25" s="30">
        <f>IFERROR(VLOOKUP(CONCATENATE($B25,"_",X$4,"_",$C$77,"_",$C$76),Data_for_IC_trend_tables!$A$1:$G$49194,7,FALSE),"-")</f>
        <v>197.181504041945</v>
      </c>
      <c r="Y25" s="30">
        <f>IFERROR(VLOOKUP(CONCATENATE($B25,"_",Y$4,"_",$C$77,"_",$C$76),Data_for_IC_trend_tables!$A$1:$G$49194,7,FALSE),"-")</f>
        <v>201.081950941808</v>
      </c>
      <c r="Z25" s="30">
        <f>IFERROR(VLOOKUP(CONCATENATE($B25,"_",Z$4,"_",$C$77,"_",$C$76),Data_for_IC_trend_tables!$A$1:$G$49194,7,FALSE),"-")</f>
        <v>188.95599469931199</v>
      </c>
      <c r="AA25" s="30">
        <f>IFERROR(VLOOKUP(CONCATENATE($B25,"_",AA$4,"_",$C$77,"_",$C$76),Data_for_IC_trend_tables!$A$1:$G$49194,7,FALSE),"-")</f>
        <v>188.89980297986901</v>
      </c>
      <c r="AB25" s="30">
        <f>IFERROR(VLOOKUP(CONCATENATE($B25,"_",AB$4,"_",$C$77,"_",$C$76),Data_for_IC_trend_tables!$A$1:$G$49194,7,FALSE),"-")</f>
        <v>181.511195533304</v>
      </c>
      <c r="AC25" s="30">
        <f>IFERROR(VLOOKUP(CONCATENATE($B25,"_",AC$4,"_",$C$77,"_",$C$76),Data_for_IC_trend_tables!$A$1:$G$49194,7,FALSE),"-")</f>
        <v>185.347016778144</v>
      </c>
      <c r="AD25" s="30">
        <f>IFERROR(VLOOKUP(CONCATENATE($B25,"_",AD$4,"_",$C$77,"_",$C$76),Data_for_IC_trend_tables!$A$1:$G$49194,7,FALSE),"-")</f>
        <v>182.88865447180399</v>
      </c>
      <c r="AE25" s="30">
        <f>IFERROR(VLOOKUP(CONCATENATE($B25,"_",AE$4,"_",$C$77,"_",$C$76),Data_for_IC_trend_tables!$A$1:$G$49194,7,FALSE),"-")</f>
        <v>179.560120600825</v>
      </c>
      <c r="AF25" s="30">
        <f>IFERROR(VLOOKUP(CONCATENATE($B25,"_",AF$4,"_",$C$77,"_",$C$76),Data_for_IC_trend_tables!$A$1:$G$49194,7,FALSE),"-")</f>
        <v>172.09267475680201</v>
      </c>
      <c r="AG25" s="30">
        <f>IFERROR(VLOOKUP(CONCATENATE($B25,"_",AG$4,"_",$C$77,"_",$C$76),Data_for_IC_trend_tables!$A$1:$G$49194,7,FALSE),"-")</f>
        <v>168.31842456359399</v>
      </c>
      <c r="AH25" s="30">
        <f>IFERROR(VLOOKUP(CONCATENATE($B25,"_",AH$4,"_",$C$77,"_",$C$76),Data_for_IC_trend_tables!$A$1:$G$49194,7,FALSE),"-")</f>
        <v>162.443322979767</v>
      </c>
      <c r="AI25" s="30">
        <f>IFERROR(VLOOKUP(CONCATENATE($B25,"_",AI$4,"_",$C$77,"_",$C$76),Data_for_IC_trend_tables!$A$1:$G$49194,7,FALSE),"-")</f>
        <v>151.27887320336001</v>
      </c>
      <c r="AJ25" s="30">
        <f>IFERROR(VLOOKUP(CONCATENATE($B25,"_",AJ$4,"_",$C$77,"_",$C$76),Data_for_IC_trend_tables!$A$1:$G$49194,7,FALSE),"-")</f>
        <v>148.08068298856401</v>
      </c>
      <c r="AK25" s="30">
        <f>IFERROR(VLOOKUP(CONCATENATE($B25,"_",AK$4,"_",$C$77,"_",$C$76),Data_for_IC_trend_tables!$A$1:$G$49194,7,FALSE),"-")</f>
        <v>138.533530344658</v>
      </c>
      <c r="AL25" s="30">
        <f>IFERROR(VLOOKUP(CONCATENATE($B25,"_",AL$4,"_",$C$77,"_",$C$76),Data_for_IC_trend_tables!$A$1:$G$49194,7,FALSE),"-")</f>
        <v>131.70284445597301</v>
      </c>
      <c r="AM25" s="30">
        <f>IFERROR(VLOOKUP(CONCATENATE($B25,"_",AM$4,"_",$C$77,"_",$C$76),Data_for_IC_trend_tables!$A$1:$G$49194,7,FALSE),"-")</f>
        <v>127.838753309266</v>
      </c>
      <c r="AN25" s="30">
        <f>IFERROR(VLOOKUP(CONCATENATE($B25,"_",AN$4,"_",$C$77,"_",$C$76),Data_for_IC_trend_tables!$A$1:$G$49194,7,FALSE),"-")</f>
        <v>126.029420011797</v>
      </c>
      <c r="AO25" s="30">
        <f>IFERROR(VLOOKUP(CONCATENATE($B25,"_",AO$4,"_",$C$77,"_",$C$76),Data_for_IC_trend_tables!$A$1:$G$49194,7,FALSE),"-")</f>
        <v>128.27657806707401</v>
      </c>
      <c r="AP25" s="30">
        <f>IFERROR(VLOOKUP(CONCATENATE($B25,"_",AP$4,"_",$C$77,"_",$C$76),Data_for_IC_trend_tables!$A$1:$G$49194,7,FALSE),"-")</f>
        <v>120.553345637494</v>
      </c>
      <c r="AQ25" s="30">
        <f>IFERROR(VLOOKUP(CONCATENATE($B25,"_",AQ$4,"_",$C$77,"_",$C$76),Data_for_IC_trend_tables!$A$1:$G$49194,7,FALSE),"-")</f>
        <v>121.790834424422</v>
      </c>
      <c r="AR25" s="30">
        <f>IFERROR(VLOOKUP(CONCATENATE($B25,"_",AR$4,"_",$C$77,"_",$C$76),Data_for_IC_trend_tables!$A$1:$G$49194,7,FALSE),"-")</f>
        <v>120.759983180406</v>
      </c>
      <c r="AS25" s="30">
        <f>IFERROR(VLOOKUP(CONCATENATE($B25,"_",AS$4,"_",$C$77,"_",$C$76),Data_for_IC_trend_tables!$A$1:$G$49194,7,FALSE),"-")</f>
        <v>115.46281355377</v>
      </c>
      <c r="AT25" s="30">
        <f>IFERROR(VLOOKUP(CONCATENATE($B25,"_",AT$4,"_",$C$77,"_",$C$76),Data_for_IC_trend_tables!$A$1:$G$49194,7,FALSE),"-")</f>
        <v>107.78504285089301</v>
      </c>
      <c r="AU25" s="30">
        <f>IFERROR(VLOOKUP(CONCATENATE($B25,"_",AU$4,"_",$C$77,"_",$C$76),Data_for_IC_trend_tables!$A$1:$G$49194,7,FALSE),"-")</f>
        <v>109.605187470809</v>
      </c>
      <c r="AV25" s="30">
        <f>IFERROR(VLOOKUP(CONCATENATE($B25,"_",AV$4,"_",$C$77,"_",$C$76),Data_for_IC_trend_tables!$A$1:$G$49194,7,FALSE),"-")</f>
        <v>100.91668102414199</v>
      </c>
      <c r="AW25" s="30"/>
      <c r="AX25" s="30">
        <f>IFERROR(VLOOKUP(CONCATENATE($B25,"_",AX$4,"_",$C$77,"_",$C$76),Data_for_IC_trend_tables!$A$1:$G$49194,7,FALSE),"-")</f>
        <v>100.91668102414199</v>
      </c>
      <c r="AY25" s="67">
        <f>M25</f>
        <v>264.89999999999998</v>
      </c>
      <c r="AZ25" s="38" t="str">
        <f t="shared" si="2"/>
        <v>Yes</v>
      </c>
      <c r="BA25" s="58">
        <f t="shared" si="0"/>
        <v>-0.61903857673030571</v>
      </c>
      <c r="BB25" s="79">
        <v>198</v>
      </c>
      <c r="BC25" s="38" t="str">
        <f t="shared" si="3"/>
        <v>Yes</v>
      </c>
      <c r="BD25" s="58">
        <f t="shared" si="1"/>
        <v>-0.49031979280736365</v>
      </c>
      <c r="BE25" s="32" t="s">
        <v>76</v>
      </c>
      <c r="BF25" s="32" t="s">
        <v>76</v>
      </c>
      <c r="BG25"/>
      <c r="BH25" s="101"/>
      <c r="BI25" s="17"/>
    </row>
    <row r="26" spans="1:62" s="3" customFormat="1" x14ac:dyDescent="0.2">
      <c r="A26"/>
      <c r="B26" s="53" t="s">
        <v>153</v>
      </c>
      <c r="C26" s="55" t="s">
        <v>16</v>
      </c>
      <c r="D26" s="56"/>
      <c r="E26" s="30" t="str">
        <f>IFERROR(VLOOKUP(CONCATENATE($B26,"_",E$4,"_",$C$77,"_",$C$76),Data_for_IC_trend_tables!$A$1:$G$49194,7,FALSE),"-")</f>
        <v>-</v>
      </c>
      <c r="F26" s="30">
        <f>IFERROR(VLOOKUP(CONCATENATE($B26,"_",F$4,"_",$C$77,"_",$C$76),Data_for_IC_trend_tables!$A$1:$G$49194,7,FALSE),"-")</f>
        <v>21.2</v>
      </c>
      <c r="G26" s="30">
        <f>IFERROR(VLOOKUP(CONCATENATE($B26,"_",G$4,"_",$C$77,"_",$C$76),Data_for_IC_trend_tables!$A$1:$G$49194,7,FALSE),"-")</f>
        <v>21.2</v>
      </c>
      <c r="H26" s="30">
        <f>IFERROR(VLOOKUP(CONCATENATE($B26,"_",H$4,"_",$C$77,"_",$C$76),Data_for_IC_trend_tables!$A$1:$G$49194,7,FALSE),"-")</f>
        <v>21.2</v>
      </c>
      <c r="I26" s="30">
        <f>IFERROR(VLOOKUP(CONCATENATE($B26,"_",I$4,"_",$C$77,"_",$C$76),Data_for_IC_trend_tables!$A$1:$G$49194,7,FALSE),"-")</f>
        <v>21.8</v>
      </c>
      <c r="J26" s="30">
        <f>IFERROR(VLOOKUP(CONCATENATE($B26,"_",J$4,"_",$C$77,"_",$C$76),Data_for_IC_trend_tables!$A$1:$G$49194,7,FALSE),"-")</f>
        <v>21.7</v>
      </c>
      <c r="K26" s="30">
        <f>IFERROR(VLOOKUP(CONCATENATE($B26,"_",K$4,"_",$C$77,"_",$C$76),Data_for_IC_trend_tables!$A$1:$G$49194,7,FALSE),"-")</f>
        <v>20.5</v>
      </c>
      <c r="L26" s="30">
        <f>IFERROR(VLOOKUP(CONCATENATE($B26,"_",L$4,"_",$C$77,"_",$C$76),Data_for_IC_trend_tables!$A$1:$G$49194,7,FALSE),"-")</f>
        <v>22.3</v>
      </c>
      <c r="M26" s="30">
        <f>IFERROR(VLOOKUP(CONCATENATE($B26,"_",M$4,"_",$C$77,"_",$C$76),Data_for_IC_trend_tables!$A$1:$G$49194,7,FALSE),"-")</f>
        <v>24</v>
      </c>
      <c r="N26" s="30">
        <f>IFERROR(VLOOKUP(CONCATENATE($B26,"_",N$4,"_",$C$77,"_",$C$76),Data_for_IC_trend_tables!$A$1:$G$49194,7,FALSE),"-")</f>
        <v>24.9</v>
      </c>
      <c r="O26" s="30">
        <f>IFERROR(VLOOKUP(CONCATENATE($B26,"_",O$4,"_",$C$77,"_",$C$76),Data_for_IC_trend_tables!$A$1:$G$49194,7,FALSE),"-")</f>
        <v>25.3</v>
      </c>
      <c r="P26" s="30">
        <f>IFERROR(VLOOKUP(CONCATENATE($B26,"_",P$4,"_",$C$77,"_",$C$76),Data_for_IC_trend_tables!$A$1:$G$49194,7,FALSE),"-")</f>
        <v>28.8130655298493</v>
      </c>
      <c r="Q26" s="30">
        <f>IFERROR(VLOOKUP(CONCATENATE($B26,"_",Q$4,"_",$C$77,"_",$C$76),Data_for_IC_trend_tables!$A$1:$G$49194,7,FALSE),"-")</f>
        <v>27.5682802077832</v>
      </c>
      <c r="R26" s="30">
        <f>IFERROR(VLOOKUP(CONCATENATE($B26,"_",R$4,"_",$C$77,"_",$C$76),Data_for_IC_trend_tables!$A$1:$G$49194,7,FALSE),"-")</f>
        <v>29.734263300844301</v>
      </c>
      <c r="S26" s="30">
        <f>IFERROR(VLOOKUP(CONCATENATE($B26,"_",S$4,"_",$C$77,"_",$C$76),Data_for_IC_trend_tables!$A$1:$G$49194,7,FALSE),"-")</f>
        <v>31.266812672706902</v>
      </c>
      <c r="T26" s="30">
        <f>IFERROR(VLOOKUP(CONCATENATE($B26,"_",T$4,"_",$C$77,"_",$C$76),Data_for_IC_trend_tables!$A$1:$G$49194,7,FALSE),"-")</f>
        <v>30.595556630192299</v>
      </c>
      <c r="U26" s="30">
        <f>IFERROR(VLOOKUP(CONCATENATE($B26,"_",U$4,"_",$C$77,"_",$C$76),Data_for_IC_trend_tables!$A$1:$G$49194,7,FALSE),"-")</f>
        <v>32.186340630228401</v>
      </c>
      <c r="V26" s="30">
        <f>IFERROR(VLOOKUP(CONCATENATE($B26,"_",V$4,"_",$C$77,"_",$C$76),Data_for_IC_trend_tables!$A$1:$G$49194,7,FALSE),"-")</f>
        <v>32.682237429610701</v>
      </c>
      <c r="W26" s="30">
        <f>IFERROR(VLOOKUP(CONCATENATE($B26,"_",W$4,"_",$C$77,"_",$C$76),Data_for_IC_trend_tables!$A$1:$G$49194,7,FALSE),"-")</f>
        <v>32.468654392300699</v>
      </c>
      <c r="X26" s="30">
        <f>IFERROR(VLOOKUP(CONCATENATE($B26,"_",X$4,"_",$C$77,"_",$C$76),Data_for_IC_trend_tables!$A$1:$G$49194,7,FALSE),"-")</f>
        <v>31.359336820635001</v>
      </c>
      <c r="Y26" s="30">
        <f>IFERROR(VLOOKUP(CONCATENATE($B26,"_",Y$4,"_",$C$77,"_",$C$76),Data_for_IC_trend_tables!$A$1:$G$49194,7,FALSE),"-")</f>
        <v>31.210144794797301</v>
      </c>
      <c r="Z26" s="30">
        <f>IFERROR(VLOOKUP(CONCATENATE($B26,"_",Z$4,"_",$C$77,"_",$C$76),Data_for_IC_trend_tables!$A$1:$G$49194,7,FALSE),"-")</f>
        <v>30.7480516165758</v>
      </c>
      <c r="AA26" s="30">
        <f>IFERROR(VLOOKUP(CONCATENATE($B26,"_",AA$4,"_",$C$77,"_",$C$76),Data_for_IC_trend_tables!$A$1:$G$49194,7,FALSE),"-")</f>
        <v>27.485485246870599</v>
      </c>
      <c r="AB26" s="30">
        <f>IFERROR(VLOOKUP(CONCATENATE($B26,"_",AB$4,"_",$C$77,"_",$C$76),Data_for_IC_trend_tables!$A$1:$G$49194,7,FALSE),"-")</f>
        <v>29.515188642615499</v>
      </c>
      <c r="AC26" s="30">
        <f>IFERROR(VLOOKUP(CONCATENATE($B26,"_",AC$4,"_",$C$77,"_",$C$76),Data_for_IC_trend_tables!$A$1:$G$49194,7,FALSE),"-")</f>
        <v>28.990763630986699</v>
      </c>
      <c r="AD26" s="30">
        <f>IFERROR(VLOOKUP(CONCATENATE($B26,"_",AD$4,"_",$C$77,"_",$C$76),Data_for_IC_trend_tables!$A$1:$G$49194,7,FALSE),"-")</f>
        <v>29.947859151766401</v>
      </c>
      <c r="AE26" s="30">
        <f>IFERROR(VLOOKUP(CONCATENATE($B26,"_",AE$4,"_",$C$77,"_",$C$76),Data_for_IC_trend_tables!$A$1:$G$49194,7,FALSE),"-")</f>
        <v>26.736348506490501</v>
      </c>
      <c r="AF26" s="30">
        <f>IFERROR(VLOOKUP(CONCATENATE($B26,"_",AF$4,"_",$C$77,"_",$C$76),Data_for_IC_trend_tables!$A$1:$G$49194,7,FALSE),"-")</f>
        <v>26.311005360381699</v>
      </c>
      <c r="AG26" s="30">
        <f>IFERROR(VLOOKUP(CONCATENATE($B26,"_",AG$4,"_",$C$77,"_",$C$76),Data_for_IC_trend_tables!$A$1:$G$49194,7,FALSE),"-")</f>
        <v>28.410136157972101</v>
      </c>
      <c r="AH26" s="30">
        <f>IFERROR(VLOOKUP(CONCATENATE($B26,"_",AH$4,"_",$C$77,"_",$C$76),Data_for_IC_trend_tables!$A$1:$G$49194,7,FALSE),"-")</f>
        <v>26.217194991568999</v>
      </c>
      <c r="AI26" s="30">
        <f>IFERROR(VLOOKUP(CONCATENATE($B26,"_",AI$4,"_",$C$77,"_",$C$76),Data_for_IC_trend_tables!$A$1:$G$49194,7,FALSE),"-")</f>
        <v>26.0081347588307</v>
      </c>
      <c r="AJ26" s="30">
        <f>IFERROR(VLOOKUP(CONCATENATE($B26,"_",AJ$4,"_",$C$77,"_",$C$76),Data_for_IC_trend_tables!$A$1:$G$49194,7,FALSE),"-")</f>
        <v>24.356015693666301</v>
      </c>
      <c r="AK26" s="30">
        <f>IFERROR(VLOOKUP(CONCATENATE($B26,"_",AK$4,"_",$C$77,"_",$C$76),Data_for_IC_trend_tables!$A$1:$G$49194,7,FALSE),"-")</f>
        <v>22.058112293752298</v>
      </c>
      <c r="AL26" s="30">
        <f>IFERROR(VLOOKUP(CONCATENATE($B26,"_",AL$4,"_",$C$77,"_",$C$76),Data_for_IC_trend_tables!$A$1:$G$49194,7,FALSE),"-")</f>
        <v>21.937613029124801</v>
      </c>
      <c r="AM26" s="30">
        <f>IFERROR(VLOOKUP(CONCATENATE($B26,"_",AM$4,"_",$C$77,"_",$C$76),Data_for_IC_trend_tables!$A$1:$G$49194,7,FALSE),"-")</f>
        <v>21.186450738465599</v>
      </c>
      <c r="AN26" s="30">
        <f>IFERROR(VLOOKUP(CONCATENATE($B26,"_",AN$4,"_",$C$77,"_",$C$76),Data_for_IC_trend_tables!$A$1:$G$49194,7,FALSE),"-")</f>
        <v>21.114630839217</v>
      </c>
      <c r="AO26" s="30">
        <f>IFERROR(VLOOKUP(CONCATENATE($B26,"_",AO$4,"_",$C$77,"_",$C$76),Data_for_IC_trend_tables!$A$1:$G$49194,7,FALSE),"-")</f>
        <v>21.979317156624401</v>
      </c>
      <c r="AP26" s="30">
        <f>IFERROR(VLOOKUP(CONCATENATE($B26,"_",AP$4,"_",$C$77,"_",$C$76),Data_for_IC_trend_tables!$A$1:$G$49194,7,FALSE),"-")</f>
        <v>20.033475692370601</v>
      </c>
      <c r="AQ26" s="30">
        <f>IFERROR(VLOOKUP(CONCATENATE($B26,"_",AQ$4,"_",$C$77,"_",$C$76),Data_for_IC_trend_tables!$A$1:$G$49194,7,FALSE),"-")</f>
        <v>20.348234085419001</v>
      </c>
      <c r="AR26" s="30">
        <f>IFERROR(VLOOKUP(CONCATENATE($B26,"_",AR$4,"_",$C$77,"_",$C$76),Data_for_IC_trend_tables!$A$1:$G$49194,7,FALSE),"-")</f>
        <v>20.704999271880801</v>
      </c>
      <c r="AS26" s="30">
        <f>IFERROR(VLOOKUP(CONCATENATE($B26,"_",AS$4,"_",$C$77,"_",$C$76),Data_for_IC_trend_tables!$A$1:$G$49194,7,FALSE),"-")</f>
        <v>19.4800754051602</v>
      </c>
      <c r="AT26" s="30">
        <f>IFERROR(VLOOKUP(CONCATENATE($B26,"_",AT$4,"_",$C$77,"_",$C$76),Data_for_IC_trend_tables!$A$1:$G$49194,7,FALSE),"-")</f>
        <v>17.862241885385401</v>
      </c>
      <c r="AU26" s="30">
        <f>IFERROR(VLOOKUP(CONCATENATE($B26,"_",AU$4,"_",$C$77,"_",$C$76),Data_for_IC_trend_tables!$A$1:$G$49194,7,FALSE),"-")</f>
        <v>19.425046222336</v>
      </c>
      <c r="AV26" s="30">
        <f>IFERROR(VLOOKUP(CONCATENATE($B26,"_",AV$4,"_",$C$77,"_",$C$76),Data_for_IC_trend_tables!$A$1:$G$49194,7,FALSE),"-")</f>
        <v>18.170814600284</v>
      </c>
      <c r="AW26" s="30"/>
      <c r="AX26" s="30">
        <f>IFERROR(VLOOKUP(CONCATENATE($B26,"_",AX$4,"_",$C$77,"_",$C$76),Data_for_IC_trend_tables!$A$1:$G$49194,7,FALSE),"-")</f>
        <v>18.170814600284</v>
      </c>
      <c r="AY26" s="67"/>
      <c r="AZ26" s="38" t="str">
        <f t="shared" si="2"/>
        <v/>
      </c>
      <c r="BA26" s="58" t="str">
        <f t="shared" si="0"/>
        <v/>
      </c>
      <c r="BB26" s="79"/>
      <c r="BC26" s="38" t="str">
        <f t="shared" si="3"/>
        <v/>
      </c>
      <c r="BD26" s="58" t="str">
        <f t="shared" si="1"/>
        <v/>
      </c>
      <c r="BE26" s="86"/>
      <c r="BF26" s="86"/>
      <c r="BG26"/>
      <c r="BH26" s="101"/>
      <c r="BI26" s="17"/>
    </row>
    <row r="27" spans="1:62" s="3" customFormat="1" x14ac:dyDescent="0.2">
      <c r="A27" s="16"/>
      <c r="B27" s="53" t="s">
        <v>154</v>
      </c>
      <c r="C27" s="61" t="s">
        <v>90</v>
      </c>
      <c r="D27" s="56">
        <v>1987</v>
      </c>
      <c r="E27" s="30" t="str">
        <f>IFERROR(VLOOKUP(CONCATENATE($B27,"_",E$4,"_",$C$77,"_",$C$76),Data_for_IC_trend_tables!$A$1:$G$49194,7,FALSE),"-")</f>
        <v>-</v>
      </c>
      <c r="F27" s="30">
        <f>IFERROR(VLOOKUP(CONCATENATE($B27,"_",F$4,"_",$C$77,"_",$C$76),Data_for_IC_trend_tables!$A$1:$G$49194,7,FALSE),"-")</f>
        <v>73</v>
      </c>
      <c r="G27" s="30">
        <f>IFERROR(VLOOKUP(CONCATENATE($B27,"_",G$4,"_",$C$77,"_",$C$76),Data_for_IC_trend_tables!$A$1:$G$49194,7,FALSE),"-")</f>
        <v>86</v>
      </c>
      <c r="H27" s="30">
        <f>IFERROR(VLOOKUP(CONCATENATE($B27,"_",H$4,"_",$C$77,"_",$C$76),Data_for_IC_trend_tables!$A$1:$G$49194,7,FALSE),"-")</f>
        <v>86</v>
      </c>
      <c r="I27" s="30">
        <f>IFERROR(VLOOKUP(CONCATENATE($B27,"_",I$4,"_",$C$77,"_",$C$76),Data_for_IC_trend_tables!$A$1:$G$49194,7,FALSE),"-")</f>
        <v>85</v>
      </c>
      <c r="J27" s="30">
        <f>IFERROR(VLOOKUP(CONCATENATE($B27,"_",J$4,"_",$C$77,"_",$C$76),Data_for_IC_trend_tables!$A$1:$G$49194,7,FALSE),"-")</f>
        <v>84</v>
      </c>
      <c r="K27" s="30">
        <f>IFERROR(VLOOKUP(CONCATENATE($B27,"_",K$4,"_",$C$77,"_",$C$76),Data_for_IC_trend_tables!$A$1:$G$49194,7,FALSE),"-")</f>
        <v>91</v>
      </c>
      <c r="L27" s="30">
        <f>IFERROR(VLOOKUP(CONCATENATE($B27,"_",L$4,"_",$C$77,"_",$C$76),Data_for_IC_trend_tables!$A$1:$G$49194,7,FALSE),"-")</f>
        <v>100</v>
      </c>
      <c r="M27" s="30">
        <f>IFERROR(VLOOKUP(CONCATENATE($B27,"_",M$4,"_",$C$77,"_",$C$76),Data_for_IC_trend_tables!$A$1:$G$49194,7,FALSE),"-")</f>
        <v>122.163787451796</v>
      </c>
      <c r="N27" s="30">
        <f>IFERROR(VLOOKUP(CONCATENATE($B27,"_",N$4,"_",$C$77,"_",$C$76),Data_for_IC_trend_tables!$A$1:$G$49194,7,FALSE),"-")</f>
        <v>122</v>
      </c>
      <c r="O27" s="30">
        <f>IFERROR(VLOOKUP(CONCATENATE($B27,"_",O$4,"_",$C$77,"_",$C$76),Data_for_IC_trend_tables!$A$1:$G$49194,7,FALSE),"-")</f>
        <v>127</v>
      </c>
      <c r="P27" s="30">
        <f>IFERROR(VLOOKUP(CONCATENATE($B27,"_",P$4,"_",$C$77,"_",$C$76),Data_for_IC_trend_tables!$A$1:$G$49194,7,FALSE),"-")</f>
        <v>167.13773658117799</v>
      </c>
      <c r="Q27" s="30">
        <f>IFERROR(VLOOKUP(CONCATENATE($B27,"_",Q$4,"_",$C$77,"_",$C$76),Data_for_IC_trend_tables!$A$1:$G$49194,7,FALSE),"-")</f>
        <v>169.62255499536701</v>
      </c>
      <c r="R27" s="30">
        <f>IFERROR(VLOOKUP(CONCATENATE($B27,"_",R$4,"_",$C$77,"_",$C$76),Data_for_IC_trend_tables!$A$1:$G$49194,7,FALSE),"-")</f>
        <v>178.293523105541</v>
      </c>
      <c r="S27" s="30">
        <f>IFERROR(VLOOKUP(CONCATENATE($B27,"_",S$4,"_",$C$77,"_",$C$76),Data_for_IC_trend_tables!$A$1:$G$49194,7,FALSE),"-")</f>
        <v>170.852065094539</v>
      </c>
      <c r="T27" s="30">
        <f>IFERROR(VLOOKUP(CONCATENATE($B27,"_",T$4,"_",$C$77,"_",$C$76),Data_for_IC_trend_tables!$A$1:$G$49194,7,FALSE),"-")</f>
        <v>170.795667803035</v>
      </c>
      <c r="U27" s="30">
        <f>IFERROR(VLOOKUP(CONCATENATE($B27,"_",U$4,"_",$C$77,"_",$C$76),Data_for_IC_trend_tables!$A$1:$G$49194,7,FALSE),"-")</f>
        <v>169.28237905851299</v>
      </c>
      <c r="V27" s="30">
        <f>IFERROR(VLOOKUP(CONCATENATE($B27,"_",V$4,"_",$C$77,"_",$C$76),Data_for_IC_trend_tables!$A$1:$G$49194,7,FALSE),"-")</f>
        <v>173.08521722006299</v>
      </c>
      <c r="W27" s="30">
        <f>IFERROR(VLOOKUP(CONCATENATE($B27,"_",W$4,"_",$C$77,"_",$C$76),Data_for_IC_trend_tables!$A$1:$G$49194,7,FALSE),"-")</f>
        <v>167.871674905318</v>
      </c>
      <c r="X27" s="30">
        <f>IFERROR(VLOOKUP(CONCATENATE($B27,"_",X$4,"_",$C$77,"_",$C$76),Data_for_IC_trend_tables!$A$1:$G$49194,7,FALSE),"-")</f>
        <v>177.191976900334</v>
      </c>
      <c r="Y27" s="30">
        <f>IFERROR(VLOOKUP(CONCATENATE($B27,"_",Y$4,"_",$C$77,"_",$C$76),Data_for_IC_trend_tables!$A$1:$G$49194,7,FALSE),"-")</f>
        <v>178.38030522594701</v>
      </c>
      <c r="Z27" s="30">
        <f>IFERROR(VLOOKUP(CONCATENATE($B27,"_",Z$4,"_",$C$77,"_",$C$76),Data_for_IC_trend_tables!$A$1:$G$49194,7,FALSE),"-")</f>
        <v>180.189247850762</v>
      </c>
      <c r="AA27" s="30">
        <f>IFERROR(VLOOKUP(CONCATENATE($B27,"_",AA$4,"_",$C$77,"_",$C$76),Data_for_IC_trend_tables!$A$1:$G$49194,7,FALSE),"-")</f>
        <v>179.05595196668901</v>
      </c>
      <c r="AB27" s="30">
        <f>IFERROR(VLOOKUP(CONCATENATE($B27,"_",AB$4,"_",$C$77,"_",$C$76),Data_for_IC_trend_tables!$A$1:$G$49194,7,FALSE),"-")</f>
        <v>171.82217955880901</v>
      </c>
      <c r="AC27" s="30">
        <f>IFERROR(VLOOKUP(CONCATENATE($B27,"_",AC$4,"_",$C$77,"_",$C$76),Data_for_IC_trend_tables!$A$1:$G$49194,7,FALSE),"-")</f>
        <v>170.72960255908001</v>
      </c>
      <c r="AD27" s="30">
        <f>IFERROR(VLOOKUP(CONCATENATE($B27,"_",AD$4,"_",$C$77,"_",$C$76),Data_for_IC_trend_tables!$A$1:$G$49194,7,FALSE),"-")</f>
        <v>172.569831271222</v>
      </c>
      <c r="AE27" s="30">
        <f>IFERROR(VLOOKUP(CONCATENATE($B27,"_",AE$4,"_",$C$77,"_",$C$76),Data_for_IC_trend_tables!$A$1:$G$49194,7,FALSE),"-")</f>
        <v>174.195186843279</v>
      </c>
      <c r="AF27" s="30">
        <f>IFERROR(VLOOKUP(CONCATENATE($B27,"_",AF$4,"_",$C$77,"_",$C$76),Data_for_IC_trend_tables!$A$1:$G$49194,7,FALSE),"-")</f>
        <v>169.515559854191</v>
      </c>
      <c r="AG27" s="30">
        <f>IFERROR(VLOOKUP(CONCATENATE($B27,"_",AG$4,"_",$C$77,"_",$C$76),Data_for_IC_trend_tables!$A$1:$G$49194,7,FALSE),"-")</f>
        <v>165.68524847473401</v>
      </c>
      <c r="AH27" s="30">
        <f>IFERROR(VLOOKUP(CONCATENATE($B27,"_",AH$4,"_",$C$77,"_",$C$76),Data_for_IC_trend_tables!$A$1:$G$49194,7,FALSE),"-")</f>
        <v>150.94790904151699</v>
      </c>
      <c r="AI27" s="30">
        <f>IFERROR(VLOOKUP(CONCATENATE($B27,"_",AI$4,"_",$C$77,"_",$C$76),Data_for_IC_trend_tables!$A$1:$G$49194,7,FALSE),"-")</f>
        <v>126.37203441309801</v>
      </c>
      <c r="AJ27" s="30">
        <f>IFERROR(VLOOKUP(CONCATENATE($B27,"_",AJ$4,"_",$C$77,"_",$C$76),Data_for_IC_trend_tables!$A$1:$G$49194,7,FALSE),"-")</f>
        <v>119.57444821152799</v>
      </c>
      <c r="AK27" s="30">
        <f>IFERROR(VLOOKUP(CONCATENATE($B27,"_",AK$4,"_",$C$77,"_",$C$76),Data_for_IC_trend_tables!$A$1:$G$49194,7,FALSE),"-")</f>
        <v>107.54157603809701</v>
      </c>
      <c r="AL27" s="30">
        <f>IFERROR(VLOOKUP(CONCATENATE($B27,"_",AL$4,"_",$C$77,"_",$C$76),Data_for_IC_trend_tables!$A$1:$G$49194,7,FALSE),"-")</f>
        <v>109.258687428036</v>
      </c>
      <c r="AM27" s="30">
        <f>IFERROR(VLOOKUP(CONCATENATE($B27,"_",AM$4,"_",$C$77,"_",$C$76),Data_for_IC_trend_tables!$A$1:$G$49194,7,FALSE),"-")</f>
        <v>110.85410132202099</v>
      </c>
      <c r="AN27" s="30">
        <f>IFERROR(VLOOKUP(CONCATENATE($B27,"_",AN$4,"_",$C$77,"_",$C$76),Data_for_IC_trend_tables!$A$1:$G$49194,7,FALSE),"-")</f>
        <v>109.57376250066601</v>
      </c>
      <c r="AO27" s="30">
        <f>IFERROR(VLOOKUP(CONCATENATE($B27,"_",AO$4,"_",$C$77,"_",$C$76),Data_for_IC_trend_tables!$A$1:$G$49194,7,FALSE),"-")</f>
        <v>112.43139645761499</v>
      </c>
      <c r="AP27" s="30">
        <f>IFERROR(VLOOKUP(CONCATENATE($B27,"_",AP$4,"_",$C$77,"_",$C$76),Data_for_IC_trend_tables!$A$1:$G$49194,7,FALSE),"-")</f>
        <v>112.48219079846299</v>
      </c>
      <c r="AQ27" s="30">
        <f>IFERROR(VLOOKUP(CONCATENATE($B27,"_",AQ$4,"_",$C$77,"_",$C$76),Data_for_IC_trend_tables!$A$1:$G$49194,7,FALSE),"-")</f>
        <v>110.439327898041</v>
      </c>
      <c r="AR27" s="30">
        <f>IFERROR(VLOOKUP(CONCATENATE($B27,"_",AR$4,"_",$C$77,"_",$C$76),Data_for_IC_trend_tables!$A$1:$G$49194,7,FALSE),"-")</f>
        <v>111.519251820783</v>
      </c>
      <c r="AS27" s="30">
        <f>IFERROR(VLOOKUP(CONCATENATE($B27,"_",AS$4,"_",$C$77,"_",$C$76),Data_for_IC_trend_tables!$A$1:$G$49194,7,FALSE),"-")</f>
        <v>103.317068849108</v>
      </c>
      <c r="AT27" s="30">
        <f>IFERROR(VLOOKUP(CONCATENATE($B27,"_",AT$4,"_",$C$77,"_",$C$76),Data_for_IC_trend_tables!$A$1:$G$49194,7,FALSE),"-")</f>
        <v>95.369467372765001</v>
      </c>
      <c r="AU27" s="30">
        <f>IFERROR(VLOOKUP(CONCATENATE($B27,"_",AU$4,"_",$C$77,"_",$C$76),Data_for_IC_trend_tables!$A$1:$G$49194,7,FALSE),"-")</f>
        <v>98.594551712633603</v>
      </c>
      <c r="AV27" s="30">
        <f>IFERROR(VLOOKUP(CONCATENATE($B27,"_",AV$4,"_",$C$77,"_",$C$76),Data_for_IC_trend_tables!$A$1:$G$49194,7,FALSE),"-")</f>
        <v>94.425784517485994</v>
      </c>
      <c r="AW27" s="30"/>
      <c r="AX27" s="30">
        <f>IFERROR(VLOOKUP(CONCATENATE($B27,"_",AX$4,"_",$C$77,"_",$C$76),Data_for_IC_trend_tables!$A$1:$G$49194,7,FALSE),"-")</f>
        <v>94.425784517485994</v>
      </c>
      <c r="AY27" s="67">
        <f>M27</f>
        <v>122.163787451796</v>
      </c>
      <c r="AZ27" s="38" t="str">
        <f t="shared" si="2"/>
        <v>Yes</v>
      </c>
      <c r="BA27" s="58">
        <f t="shared" si="0"/>
        <v>-0.22705585274404663</v>
      </c>
      <c r="BB27" s="79"/>
      <c r="BC27" s="38" t="str">
        <f t="shared" si="3"/>
        <v/>
      </c>
      <c r="BD27" s="58" t="str">
        <f t="shared" si="1"/>
        <v/>
      </c>
      <c r="BE27" s="32" t="s">
        <v>76</v>
      </c>
      <c r="BF27" s="86"/>
      <c r="BG27"/>
      <c r="BH27" s="101"/>
      <c r="BI27" s="17"/>
    </row>
    <row r="28" spans="1:62" s="3" customFormat="1" x14ac:dyDescent="0.2">
      <c r="A28" s="16"/>
      <c r="B28" s="53" t="s">
        <v>154</v>
      </c>
      <c r="C28" s="65" t="s">
        <v>110</v>
      </c>
      <c r="D28" s="56"/>
      <c r="E28" s="30"/>
      <c r="F28" s="34" t="str">
        <f>IFERROR(VLOOKUP(CONCATENATE($B28,"_",F$4,"_",$C$77,"_",$C$76),Data_for_IC_trend_tables!$A$1:$G$49194,7,FALSE)-VLOOKUP(CONCATENATE($B28,"_",F$4,"_",$C$79,"_",$C$76),Data_for_IC_trend_tables!$A$1:$G$49194,7,FALSE)+VLOOKUP(CONCATENATE($B28,"_",F$4,"_",$C$78,"_",$C$76),Data_for_IC_trend_tables!$A$1:$G$49194,7,FALSE),"-")</f>
        <v>-</v>
      </c>
      <c r="G28" s="34" t="str">
        <f>IFERROR(VLOOKUP(CONCATENATE($B28,"_",G$4,"_",$C$77,"_",$C$76),Data_for_IC_trend_tables!$A$1:$G$49194,7,FALSE)-VLOOKUP(CONCATENATE($B28,"_",G$4,"_",$C$79,"_",$C$76),Data_for_IC_trend_tables!$A$1:$G$49194,7,FALSE)+VLOOKUP(CONCATENATE($B28,"_",G$4,"_",$C$78,"_",$C$76),Data_for_IC_trend_tables!$A$1:$G$49194,7,FALSE),"-")</f>
        <v>-</v>
      </c>
      <c r="H28" s="34" t="str">
        <f>IFERROR(VLOOKUP(CONCATENATE($B28,"_",H$4,"_",$C$77,"_",$C$76),Data_for_IC_trend_tables!$A$1:$G$49194,7,FALSE)-VLOOKUP(CONCATENATE($B28,"_",H$4,"_",$C$79,"_",$C$76),Data_for_IC_trend_tables!$A$1:$G$49194,7,FALSE)+VLOOKUP(CONCATENATE($B28,"_",H$4,"_",$C$78,"_",$C$76),Data_for_IC_trend_tables!$A$1:$G$49194,7,FALSE),"-")</f>
        <v>-</v>
      </c>
      <c r="I28" s="34" t="str">
        <f>IFERROR(VLOOKUP(CONCATENATE($B28,"_",I$4,"_",$C$77,"_",$C$76),Data_for_IC_trend_tables!$A$1:$G$49194,7,FALSE)-VLOOKUP(CONCATENATE($B28,"_",I$4,"_",$C$79,"_",$C$76),Data_for_IC_trend_tables!$A$1:$G$49194,7,FALSE)+VLOOKUP(CONCATENATE($B28,"_",I$4,"_",$C$78,"_",$C$76),Data_for_IC_trend_tables!$A$1:$G$49194,7,FALSE),"-")</f>
        <v>-</v>
      </c>
      <c r="J28" s="34" t="str">
        <f>IFERROR(VLOOKUP(CONCATENATE($B28,"_",J$4,"_",$C$77,"_",$C$76),Data_for_IC_trend_tables!$A$1:$G$49194,7,FALSE)-VLOOKUP(CONCATENATE($B28,"_",J$4,"_",$C$79,"_",$C$76),Data_for_IC_trend_tables!$A$1:$G$49194,7,FALSE)+VLOOKUP(CONCATENATE($B28,"_",J$4,"_",$C$78,"_",$C$76),Data_for_IC_trend_tables!$A$1:$G$49194,7,FALSE),"-")</f>
        <v>-</v>
      </c>
      <c r="K28" s="34" t="str">
        <f>IFERROR(VLOOKUP(CONCATENATE($B28,"_",K$4,"_",$C$77,"_",$C$76),Data_for_IC_trend_tables!$A$1:$G$49194,7,FALSE)-VLOOKUP(CONCATENATE($B28,"_",K$4,"_",$C$79,"_",$C$76),Data_for_IC_trend_tables!$A$1:$G$49194,7,FALSE)+VLOOKUP(CONCATENATE($B28,"_",K$4,"_",$C$78,"_",$C$76),Data_for_IC_trend_tables!$A$1:$G$49194,7,FALSE),"-")</f>
        <v>-</v>
      </c>
      <c r="L28" s="34" t="str">
        <f>IFERROR(VLOOKUP(CONCATENATE($B28,"_",L$4,"_",$C$77,"_",$C$76),Data_for_IC_trend_tables!$A$1:$G$49194,7,FALSE)-VLOOKUP(CONCATENATE($B28,"_",L$4,"_",$C$79,"_",$C$76),Data_for_IC_trend_tables!$A$1:$G$49194,7,FALSE)+VLOOKUP(CONCATENATE($B28,"_",L$4,"_",$C$78,"_",$C$76),Data_for_IC_trend_tables!$A$1:$G$49194,7,FALSE),"-")</f>
        <v>-</v>
      </c>
      <c r="M28" s="34">
        <f>IFERROR(VLOOKUP(CONCATENATE($B28,"_",M$4,"_",$C$77,"_",$C$76),Data_for_IC_trend_tables!$A$1:$G$49194,7,FALSE)-VLOOKUP(CONCATENATE($B28,"_",M$4,"_",$C$79,"_",$C$76),Data_for_IC_trend_tables!$A$1:$G$49194,7,FALSE)+VLOOKUP(CONCATENATE($B28,"_",M$4,"_",$C$78,"_",$C$76),Data_for_IC_trend_tables!$A$1:$G$49194,7,FALSE),"-")</f>
        <v>128.61958764696558</v>
      </c>
      <c r="N28" s="34" t="str">
        <f>IFERROR(VLOOKUP(CONCATENATE($B28,"_",N$4,"_",$C$77,"_",$C$76),Data_for_IC_trend_tables!$A$1:$G$49194,7,FALSE)-VLOOKUP(CONCATENATE($B28,"_",N$4,"_",$C$79,"_",$C$76),Data_for_IC_trend_tables!$A$1:$G$49194,7,FALSE)+VLOOKUP(CONCATENATE($B28,"_",N$4,"_",$C$78,"_",$C$76),Data_for_IC_trend_tables!$A$1:$G$49194,7,FALSE),"-")</f>
        <v>-</v>
      </c>
      <c r="O28" s="34" t="str">
        <f>IFERROR(VLOOKUP(CONCATENATE($B28,"_",O$4,"_",$C$77,"_",$C$76),Data_for_IC_trend_tables!$A$1:$G$49194,7,FALSE)-VLOOKUP(CONCATENATE($B28,"_",O$4,"_",$C$79,"_",$C$76),Data_for_IC_trend_tables!$A$1:$G$49194,7,FALSE)+VLOOKUP(CONCATENATE($B28,"_",O$4,"_",$C$78,"_",$C$76),Data_for_IC_trend_tables!$A$1:$G$49194,7,FALSE),"-")</f>
        <v>-</v>
      </c>
      <c r="P28" s="34">
        <f>IFERROR(VLOOKUP(CONCATENATE($B28,"_",P$4,"_",$C$77,"_",$C$76),Data_for_IC_trend_tables!$A$1:$G$49194,7,FALSE)-VLOOKUP(CONCATENATE($B28,"_",P$4,"_",$C$79,"_",$C$76),Data_for_IC_trend_tables!$A$1:$G$49194,7,FALSE)+VLOOKUP(CONCATENATE($B28,"_",P$4,"_",$C$78,"_",$C$76),Data_for_IC_trend_tables!$A$1:$G$49194,7,FALSE),"-")</f>
        <v>173.24626334340229</v>
      </c>
      <c r="Q28" s="34">
        <f>IFERROR(VLOOKUP(CONCATENATE($B28,"_",Q$4,"_",$C$77,"_",$C$76),Data_for_IC_trend_tables!$A$1:$G$49194,7,FALSE)-VLOOKUP(CONCATENATE($B28,"_",Q$4,"_",$C$79,"_",$C$76),Data_for_IC_trend_tables!$A$1:$G$49194,7,FALSE)+VLOOKUP(CONCATENATE($B28,"_",Q$4,"_",$C$78,"_",$C$76),Data_for_IC_trend_tables!$A$1:$G$49194,7,FALSE),"-")</f>
        <v>173.93256108586689</v>
      </c>
      <c r="R28" s="34">
        <f>IFERROR(VLOOKUP(CONCATENATE($B28,"_",R$4,"_",$C$77,"_",$C$76),Data_for_IC_trend_tables!$A$1:$G$49194,7,FALSE)-VLOOKUP(CONCATENATE($B28,"_",R$4,"_",$C$79,"_",$C$76),Data_for_IC_trend_tables!$A$1:$G$49194,7,FALSE)+VLOOKUP(CONCATENATE($B28,"_",R$4,"_",$C$78,"_",$C$76),Data_for_IC_trend_tables!$A$1:$G$49194,7,FALSE),"-")</f>
        <v>181.77349476315359</v>
      </c>
      <c r="S28" s="34">
        <f>IFERROR(VLOOKUP(CONCATENATE($B28,"_",S$4,"_",$C$77,"_",$C$76),Data_for_IC_trend_tables!$A$1:$G$49194,7,FALSE)-VLOOKUP(CONCATENATE($B28,"_",S$4,"_",$C$79,"_",$C$76),Data_for_IC_trend_tables!$A$1:$G$49194,7,FALSE)+VLOOKUP(CONCATENATE($B28,"_",S$4,"_",$C$78,"_",$C$76),Data_for_IC_trend_tables!$A$1:$G$49194,7,FALSE),"-")</f>
        <v>173.97087953861711</v>
      </c>
      <c r="T28" s="34">
        <f>IFERROR(VLOOKUP(CONCATENATE($B28,"_",T$4,"_",$C$77,"_",$C$76),Data_for_IC_trend_tables!$A$1:$G$49194,7,FALSE)-VLOOKUP(CONCATENATE($B28,"_",T$4,"_",$C$79,"_",$C$76),Data_for_IC_trend_tables!$A$1:$G$49194,7,FALSE)+VLOOKUP(CONCATENATE($B28,"_",T$4,"_",$C$78,"_",$C$76),Data_for_IC_trend_tables!$A$1:$G$49194,7,FALSE),"-")</f>
        <v>171.24545929959859</v>
      </c>
      <c r="U28" s="34">
        <f>IFERROR(VLOOKUP(CONCATENATE($B28,"_",U$4,"_",$C$77,"_",$C$76),Data_for_IC_trend_tables!$A$1:$G$49194,7,FALSE)-VLOOKUP(CONCATENATE($B28,"_",U$4,"_",$C$79,"_",$C$76),Data_for_IC_trend_tables!$A$1:$G$49194,7,FALSE)+VLOOKUP(CONCATENATE($B28,"_",U$4,"_",$C$78,"_",$C$76),Data_for_IC_trend_tables!$A$1:$G$49194,7,FALSE),"-")</f>
        <v>169.43601707650538</v>
      </c>
      <c r="V28" s="34">
        <f>IFERROR(VLOOKUP(CONCATENATE($B28,"_",V$4,"_",$C$77,"_",$C$76),Data_for_IC_trend_tables!$A$1:$G$49194,7,FALSE)-VLOOKUP(CONCATENATE($B28,"_",V$4,"_",$C$79,"_",$C$76),Data_for_IC_trend_tables!$A$1:$G$49194,7,FALSE)+VLOOKUP(CONCATENATE($B28,"_",V$4,"_",$C$78,"_",$C$76),Data_for_IC_trend_tables!$A$1:$G$49194,7,FALSE),"-")</f>
        <v>174.04369713293357</v>
      </c>
      <c r="W28" s="34">
        <f>IFERROR(VLOOKUP(CONCATENATE($B28,"_",W$4,"_",$C$77,"_",$C$76),Data_for_IC_trend_tables!$A$1:$G$49194,7,FALSE)-VLOOKUP(CONCATENATE($B28,"_",W$4,"_",$C$79,"_",$C$76),Data_for_IC_trend_tables!$A$1:$G$49194,7,FALSE)+VLOOKUP(CONCATENATE($B28,"_",W$4,"_",$C$78,"_",$C$76),Data_for_IC_trend_tables!$A$1:$G$49194,7,FALSE),"-")</f>
        <v>164.48865795083711</v>
      </c>
      <c r="X28" s="34">
        <f>IFERROR(VLOOKUP(CONCATENATE($B28,"_",X$4,"_",$C$77,"_",$C$76),Data_for_IC_trend_tables!$A$1:$G$49194,7,FALSE)-VLOOKUP(CONCATENATE($B28,"_",X$4,"_",$C$79,"_",$C$76),Data_for_IC_trend_tables!$A$1:$G$49194,7,FALSE)+VLOOKUP(CONCATENATE($B28,"_",X$4,"_",$C$78,"_",$C$76),Data_for_IC_trend_tables!$A$1:$G$49194,7,FALSE),"-")</f>
        <v>168.5361134285078</v>
      </c>
      <c r="Y28" s="34">
        <f>IFERROR(VLOOKUP(CONCATENATE($B28,"_",Y$4,"_",$C$77,"_",$C$76),Data_for_IC_trend_tables!$A$1:$G$49194,7,FALSE)-VLOOKUP(CONCATENATE($B28,"_",Y$4,"_",$C$79,"_",$C$76),Data_for_IC_trend_tables!$A$1:$G$49194,7,FALSE)+VLOOKUP(CONCATENATE($B28,"_",Y$4,"_",$C$78,"_",$C$76),Data_for_IC_trend_tables!$A$1:$G$49194,7,FALSE),"-")</f>
        <v>166.82526332551373</v>
      </c>
      <c r="Z28" s="34">
        <f>IFERROR(VLOOKUP(CONCATENATE($B28,"_",Z$4,"_",$C$77,"_",$C$76),Data_for_IC_trend_tables!$A$1:$G$49194,7,FALSE)-VLOOKUP(CONCATENATE($B28,"_",Z$4,"_",$C$79,"_",$C$76),Data_for_IC_trend_tables!$A$1:$G$49194,7,FALSE)+VLOOKUP(CONCATENATE($B28,"_",Z$4,"_",$C$78,"_",$C$76),Data_for_IC_trend_tables!$A$1:$G$49194,7,FALSE),"-")</f>
        <v>165.1232551648412</v>
      </c>
      <c r="AA28" s="34">
        <f>IFERROR(VLOOKUP(CONCATENATE($B28,"_",AA$4,"_",$C$77,"_",$C$76),Data_for_IC_trend_tables!$A$1:$G$49194,7,FALSE)-VLOOKUP(CONCATENATE($B28,"_",AA$4,"_",$C$79,"_",$C$76),Data_for_IC_trend_tables!$A$1:$G$49194,7,FALSE)+VLOOKUP(CONCATENATE($B28,"_",AA$4,"_",$C$78,"_",$C$76),Data_for_IC_trend_tables!$A$1:$G$49194,7,FALSE),"-")</f>
        <v>165.6867136834239</v>
      </c>
      <c r="AB28" s="34">
        <f>IFERROR(VLOOKUP(CONCATENATE($B28,"_",AB$4,"_",$C$77,"_",$C$76),Data_for_IC_trend_tables!$A$1:$G$49194,7,FALSE)-VLOOKUP(CONCATENATE($B28,"_",AB$4,"_",$C$79,"_",$C$76),Data_for_IC_trend_tables!$A$1:$G$49194,7,FALSE)+VLOOKUP(CONCATENATE($B28,"_",AB$4,"_",$C$78,"_",$C$76),Data_for_IC_trend_tables!$A$1:$G$49194,7,FALSE),"-")</f>
        <v>157.78561045082171</v>
      </c>
      <c r="AC28" s="34">
        <f>IFERROR(VLOOKUP(CONCATENATE($B28,"_",AC$4,"_",$C$77,"_",$C$76),Data_for_IC_trend_tables!$A$1:$G$49194,7,FALSE)-VLOOKUP(CONCATENATE($B28,"_",AC$4,"_",$C$79,"_",$C$76),Data_for_IC_trend_tables!$A$1:$G$49194,7,FALSE)+VLOOKUP(CONCATENATE($B28,"_",AC$4,"_",$C$78,"_",$C$76),Data_for_IC_trend_tables!$A$1:$G$49194,7,FALSE),"-")</f>
        <v>159.3134654045889</v>
      </c>
      <c r="AD28" s="34">
        <f>IFERROR(VLOOKUP(CONCATENATE($B28,"_",AD$4,"_",$C$77,"_",$C$76),Data_for_IC_trend_tables!$A$1:$G$49194,7,FALSE)-VLOOKUP(CONCATENATE($B28,"_",AD$4,"_",$C$79,"_",$C$76),Data_for_IC_trend_tables!$A$1:$G$49194,7,FALSE)+VLOOKUP(CONCATENATE($B28,"_",AD$4,"_",$C$78,"_",$C$76),Data_for_IC_trend_tables!$A$1:$G$49194,7,FALSE),"-")</f>
        <v>162.3626722053896</v>
      </c>
      <c r="AE28" s="34">
        <f>IFERROR(VLOOKUP(CONCATENATE($B28,"_",AE$4,"_",$C$77,"_",$C$76),Data_for_IC_trend_tables!$A$1:$G$49194,7,FALSE)-VLOOKUP(CONCATENATE($B28,"_",AE$4,"_",$C$79,"_",$C$76),Data_for_IC_trend_tables!$A$1:$G$49194,7,FALSE)+VLOOKUP(CONCATENATE($B28,"_",AE$4,"_",$C$78,"_",$C$76),Data_for_IC_trend_tables!$A$1:$G$49194,7,FALSE),"-")</f>
        <v>166.1638276974935</v>
      </c>
      <c r="AF28" s="34">
        <f>IFERROR(VLOOKUP(CONCATENATE($B28,"_",AF$4,"_",$C$77,"_",$C$76),Data_for_IC_trend_tables!$A$1:$G$49194,7,FALSE)-VLOOKUP(CONCATENATE($B28,"_",AF$4,"_",$C$79,"_",$C$76),Data_for_IC_trend_tables!$A$1:$G$49194,7,FALSE)+VLOOKUP(CONCATENATE($B28,"_",AF$4,"_",$C$78,"_",$C$76),Data_for_IC_trend_tables!$A$1:$G$49194,7,FALSE),"-")</f>
        <v>161.38900130859031</v>
      </c>
      <c r="AG28" s="34">
        <f>IFERROR(VLOOKUP(CONCATENATE($B28,"_",AG$4,"_",$C$77,"_",$C$76),Data_for_IC_trend_tables!$A$1:$G$49194,7,FALSE)-VLOOKUP(CONCATENATE($B28,"_",AG$4,"_",$C$79,"_",$C$76),Data_for_IC_trend_tables!$A$1:$G$49194,7,FALSE)+VLOOKUP(CONCATENATE($B28,"_",AG$4,"_",$C$78,"_",$C$76),Data_for_IC_trend_tables!$A$1:$G$49194,7,FALSE),"-")</f>
        <v>155.75990234841871</v>
      </c>
      <c r="AH28" s="34">
        <f>IFERROR(VLOOKUP(CONCATENATE($B28,"_",AH$4,"_",$C$77,"_",$C$76),Data_for_IC_trend_tables!$A$1:$G$49194,7,FALSE)-VLOOKUP(CONCATENATE($B28,"_",AH$4,"_",$C$79,"_",$C$76),Data_for_IC_trend_tables!$A$1:$G$49194,7,FALSE)+VLOOKUP(CONCATENATE($B28,"_",AH$4,"_",$C$78,"_",$C$76),Data_for_IC_trend_tables!$A$1:$G$49194,7,FALSE),"-")</f>
        <v>146.20689886288329</v>
      </c>
      <c r="AI28" s="34">
        <f>IFERROR(VLOOKUP(CONCATENATE($B28,"_",AI$4,"_",$C$77,"_",$C$76),Data_for_IC_trend_tables!$A$1:$G$49194,7,FALSE)-VLOOKUP(CONCATENATE($B28,"_",AI$4,"_",$C$79,"_",$C$76),Data_for_IC_trend_tables!$A$1:$G$49194,7,FALSE)+VLOOKUP(CONCATENATE($B28,"_",AI$4,"_",$C$78,"_",$C$76),Data_for_IC_trend_tables!$A$1:$G$49194,7,FALSE),"-")</f>
        <v>122.41189362463741</v>
      </c>
      <c r="AJ28" s="34">
        <f>IFERROR(VLOOKUP(CONCATENATE($B28,"_",AJ$4,"_",$C$77,"_",$C$76),Data_for_IC_trend_tables!$A$1:$G$49194,7,FALSE)-VLOOKUP(CONCATENATE($B28,"_",AJ$4,"_",$C$79,"_",$C$76),Data_for_IC_trend_tables!$A$1:$G$49194,7,FALSE)+VLOOKUP(CONCATENATE($B28,"_",AJ$4,"_",$C$78,"_",$C$76),Data_for_IC_trend_tables!$A$1:$G$49194,7,FALSE),"-")</f>
        <v>115.94940552030511</v>
      </c>
      <c r="AK28" s="34">
        <f>IFERROR(VLOOKUP(CONCATENATE($B28,"_",AK$4,"_",$C$77,"_",$C$76),Data_for_IC_trend_tables!$A$1:$G$49194,7,FALSE)-VLOOKUP(CONCATENATE($B28,"_",AK$4,"_",$C$79,"_",$C$76),Data_for_IC_trend_tables!$A$1:$G$49194,7,FALSE)+VLOOKUP(CONCATENATE($B28,"_",AK$4,"_",$C$78,"_",$C$76),Data_for_IC_trend_tables!$A$1:$G$49194,7,FALSE),"-")</f>
        <v>104.2252889272977</v>
      </c>
      <c r="AL28" s="34">
        <f>IFERROR(VLOOKUP(CONCATENATE($B28,"_",AL$4,"_",$C$77,"_",$C$76),Data_for_IC_trend_tables!$A$1:$G$49194,7,FALSE)-VLOOKUP(CONCATENATE($B28,"_",AL$4,"_",$C$79,"_",$C$76),Data_for_IC_trend_tables!$A$1:$G$49194,7,FALSE)+VLOOKUP(CONCATENATE($B28,"_",AL$4,"_",$C$78,"_",$C$76),Data_for_IC_trend_tables!$A$1:$G$49194,7,FALSE),"-")</f>
        <v>106.7682677640172</v>
      </c>
      <c r="AM28" s="34">
        <f>IFERROR(VLOOKUP(CONCATENATE($B28,"_",AM$4,"_",$C$77,"_",$C$76),Data_for_IC_trend_tables!$A$1:$G$49194,7,FALSE)-VLOOKUP(CONCATENATE($B28,"_",AM$4,"_",$C$79,"_",$C$76),Data_for_IC_trend_tables!$A$1:$G$49194,7,FALSE)+VLOOKUP(CONCATENATE($B28,"_",AM$4,"_",$C$78,"_",$C$76),Data_for_IC_trend_tables!$A$1:$G$49194,7,FALSE),"-")</f>
        <v>107.98041770864339</v>
      </c>
      <c r="AN28" s="34">
        <f>IFERROR(VLOOKUP(CONCATENATE($B28,"_",AN$4,"_",$C$77,"_",$C$76),Data_for_IC_trend_tables!$A$1:$G$49194,7,FALSE)-VLOOKUP(CONCATENATE($B28,"_",AN$4,"_",$C$79,"_",$C$76),Data_for_IC_trend_tables!$A$1:$G$49194,7,FALSE)+VLOOKUP(CONCATENATE($B28,"_",AN$4,"_",$C$78,"_",$C$76),Data_for_IC_trend_tables!$A$1:$G$49194,7,FALSE),"-")</f>
        <v>106.2797389984197</v>
      </c>
      <c r="AO28" s="34">
        <f>IFERROR(VLOOKUP(CONCATENATE($B28,"_",AO$4,"_",$C$77,"_",$C$76),Data_for_IC_trend_tables!$A$1:$G$49194,7,FALSE)-VLOOKUP(CONCATENATE($B28,"_",AO$4,"_",$C$79,"_",$C$76),Data_for_IC_trend_tables!$A$1:$G$49194,7,FALSE)+VLOOKUP(CONCATENATE($B28,"_",AO$4,"_",$C$78,"_",$C$76),Data_for_IC_trend_tables!$A$1:$G$49194,7,FALSE),"-")</f>
        <v>106.41113982964679</v>
      </c>
      <c r="AP28" s="34">
        <f>IFERROR(VLOOKUP(CONCATENATE($B28,"_",AP$4,"_",$C$77,"_",$C$76),Data_for_IC_trend_tables!$A$1:$G$49194,7,FALSE)-VLOOKUP(CONCATENATE($B28,"_",AP$4,"_",$C$79,"_",$C$76),Data_for_IC_trend_tables!$A$1:$G$49194,7,FALSE)+VLOOKUP(CONCATENATE($B28,"_",AP$4,"_",$C$78,"_",$C$76),Data_for_IC_trend_tables!$A$1:$G$49194,7,FALSE),"-")</f>
        <v>108.61264862011569</v>
      </c>
      <c r="AQ28" s="34">
        <f>IFERROR(VLOOKUP(CONCATENATE($B28,"_",AQ$4,"_",$C$77,"_",$C$76),Data_for_IC_trend_tables!$A$1:$G$49194,7,FALSE)-VLOOKUP(CONCATENATE($B28,"_",AQ$4,"_",$C$79,"_",$C$76),Data_for_IC_trend_tables!$A$1:$G$49194,7,FALSE)+VLOOKUP(CONCATENATE($B28,"_",AQ$4,"_",$C$78,"_",$C$76),Data_for_IC_trend_tables!$A$1:$G$49194,7,FALSE),"-")</f>
        <v>108.18527418713779</v>
      </c>
      <c r="AR28" s="34">
        <f>IFERROR(VLOOKUP(CONCATENATE($B28,"_",AR$4,"_",$C$77,"_",$C$76),Data_for_IC_trend_tables!$A$1:$G$49194,7,FALSE)-VLOOKUP(CONCATENATE($B28,"_",AR$4,"_",$C$79,"_",$C$76),Data_for_IC_trend_tables!$A$1:$G$49194,7,FALSE)+VLOOKUP(CONCATENATE($B28,"_",AR$4,"_",$C$78,"_",$C$76),Data_for_IC_trend_tables!$A$1:$G$49194,7,FALSE),"-")</f>
        <v>109.48683782504129</v>
      </c>
      <c r="AS28" s="34">
        <f>IFERROR(VLOOKUP(CONCATENATE($B28,"_",AS$4,"_",$C$77,"_",$C$76),Data_for_IC_trend_tables!$A$1:$G$49194,7,FALSE)-VLOOKUP(CONCATENATE($B28,"_",AS$4,"_",$C$79,"_",$C$76),Data_for_IC_trend_tables!$A$1:$G$49194,7,FALSE)+VLOOKUP(CONCATENATE($B28,"_",AS$4,"_",$C$78,"_",$C$76),Data_for_IC_trend_tables!$A$1:$G$49194,7,FALSE),"-")</f>
        <v>100.64883173660991</v>
      </c>
      <c r="AT28" s="34">
        <f>IFERROR(VLOOKUP(CONCATENATE($B28,"_",AT$4,"_",$C$77,"_",$C$76),Data_for_IC_trend_tables!$A$1:$G$49194,7,FALSE)-VLOOKUP(CONCATENATE($B28,"_",AT$4,"_",$C$79,"_",$C$76),Data_for_IC_trend_tables!$A$1:$G$49194,7,FALSE)+VLOOKUP(CONCATENATE($B28,"_",AT$4,"_",$C$78,"_",$C$76),Data_for_IC_trend_tables!$A$1:$G$49194,7,FALSE),"-")</f>
        <v>94.473979913576201</v>
      </c>
      <c r="AU28" s="34">
        <f>IFERROR(VLOOKUP(CONCATENATE($B28,"_",AU$4,"_",$C$77,"_",$C$76),Data_for_IC_trend_tables!$A$1:$G$49194,7,FALSE)-VLOOKUP(CONCATENATE($B28,"_",AU$4,"_",$C$79,"_",$C$76),Data_for_IC_trend_tables!$A$1:$G$49194,7,FALSE)+VLOOKUP(CONCATENATE($B28,"_",AU$4,"_",$C$78,"_",$C$76),Data_for_IC_trend_tables!$A$1:$G$49194,7,FALSE),"-")</f>
        <v>96.77716514672521</v>
      </c>
      <c r="AV28" s="34">
        <f>IFERROR(VLOOKUP(CONCATENATE($B28,"_",AV$4,"_",$C$77,"_",$C$76),Data_for_IC_trend_tables!$A$1:$G$49194,7,FALSE)-VLOOKUP(CONCATENATE($B28,"_",AV$4,"_",$C$79,"_",$C$76),Data_for_IC_trend_tables!$A$1:$G$49194,7,FALSE)+VLOOKUP(CONCATENATE($B28,"_",AV$4,"_",$C$78,"_",$C$76),Data_for_IC_trend_tables!$A$1:$G$49194,7,FALSE),"-")</f>
        <v>92.836953693379485</v>
      </c>
      <c r="AW28" s="30"/>
      <c r="AX28" s="34">
        <f>IFERROR(VLOOKUP(CONCATENATE($B28,"_",AX$4,"_",$C$77,"_",$C$76),Data_for_IC_trend_tables!$A$1:$G$49194,7,FALSE)-VLOOKUP(CONCATENATE($B28,"_",AX$4,"_",$C$79,"_",$C$76),Data_for_IC_trend_tables!$A$1:$G$49194,7,FALSE)+VLOOKUP(CONCATENATE($B28,"_",AX$4,"_",$C$78,"_",$C$76),Data_for_IC_trend_tables!$A$1:$G$49194,7,FALSE),"-")</f>
        <v>92.836953693379485</v>
      </c>
      <c r="AY28" s="67"/>
      <c r="AZ28" s="38" t="str">
        <f t="shared" si="2"/>
        <v/>
      </c>
      <c r="BA28" s="58" t="str">
        <f t="shared" si="0"/>
        <v/>
      </c>
      <c r="BB28" s="79">
        <v>65</v>
      </c>
      <c r="BC28" s="38" t="str">
        <f t="shared" si="3"/>
        <v>No</v>
      </c>
      <c r="BD28" s="58">
        <f t="shared" si="1"/>
        <v>0.42826082605199206</v>
      </c>
      <c r="BF28" s="32" t="s">
        <v>76</v>
      </c>
      <c r="BG28"/>
      <c r="BH28" s="101"/>
      <c r="BI28" s="17"/>
    </row>
    <row r="29" spans="1:62" s="3" customFormat="1" x14ac:dyDescent="0.2">
      <c r="A29" s="16"/>
      <c r="B29" s="53" t="s">
        <v>155</v>
      </c>
      <c r="C29" s="55" t="s">
        <v>18</v>
      </c>
      <c r="D29" s="56">
        <v>1987</v>
      </c>
      <c r="E29" s="30" t="str">
        <f>IFERROR(VLOOKUP(CONCATENATE($B29,"_",E$4,"_",$C$77,"_",$C$76),Data_for_IC_trend_tables!$A$1:$G$49194,7,FALSE),"-")</f>
        <v>-</v>
      </c>
      <c r="F29" s="30">
        <f>IFERROR(VLOOKUP(CONCATENATE($B29,"_",F$4,"_",$C$77,"_",$C$76),Data_for_IC_trend_tables!$A$1:$G$49194,7,FALSE),"-")</f>
        <v>1664.68105694465</v>
      </c>
      <c r="G29" s="30">
        <f>IFERROR(VLOOKUP(CONCATENATE($B29,"_",G$4,"_",$C$77,"_",$C$76),Data_for_IC_trend_tables!$A$1:$G$49194,7,FALSE),"-")</f>
        <v>1637.49418102091</v>
      </c>
      <c r="H29" s="30">
        <f>IFERROR(VLOOKUP(CONCATENATE($B29,"_",H$4,"_",$C$77,"_",$C$76),Data_for_IC_trend_tables!$A$1:$G$49194,7,FALSE),"-")</f>
        <v>1636.85556530295</v>
      </c>
      <c r="I29" s="30">
        <f>IFERROR(VLOOKUP(CONCATENATE($B29,"_",I$4,"_",$C$77,"_",$C$76),Data_for_IC_trend_tables!$A$1:$G$49194,7,FALSE),"-")</f>
        <v>1615.8040199264599</v>
      </c>
      <c r="J29" s="30">
        <f>IFERROR(VLOOKUP(CONCATENATE($B29,"_",J$4,"_",$C$77,"_",$C$76),Data_for_IC_trend_tables!$A$1:$G$49194,7,FALSE),"-")</f>
        <v>1633.63596952134</v>
      </c>
      <c r="K29" s="30">
        <f>IFERROR(VLOOKUP(CONCATENATE($B29,"_",K$4,"_",$C$77,"_",$C$76),Data_for_IC_trend_tables!$A$1:$G$49194,7,FALSE),"-")</f>
        <v>1722.91313011029</v>
      </c>
      <c r="L29" s="30">
        <f>IFERROR(VLOOKUP(CONCATENATE($B29,"_",L$4,"_",$C$77,"_",$C$76),Data_for_IC_trend_tables!$A$1:$G$49194,7,FALSE),"-")</f>
        <v>1796.6465241088299</v>
      </c>
      <c r="M29" s="30">
        <f>IFERROR(VLOOKUP(CONCATENATE($B29,"_",M$4,"_",$C$77,"_",$C$76),Data_for_IC_trend_tables!$A$1:$G$49194,7,FALSE),"-")</f>
        <v>1916.5319318474001</v>
      </c>
      <c r="N29" s="30">
        <f>IFERROR(VLOOKUP(CONCATENATE($B29,"_",N$4,"_",$C$77,"_",$C$76),Data_for_IC_trend_tables!$A$1:$G$49194,7,FALSE),"-")</f>
        <v>1937.41855084285</v>
      </c>
      <c r="O29" s="30">
        <f>IFERROR(VLOOKUP(CONCATENATE($B29,"_",O$4,"_",$C$77,"_",$C$76),Data_for_IC_trend_tables!$A$1:$G$49194,7,FALSE),"-")</f>
        <v>1999.29253719391</v>
      </c>
      <c r="P29" s="30">
        <f>IFERROR(VLOOKUP(CONCATENATE($B29,"_",P$4,"_",$C$77,"_",$C$76),Data_for_IC_trend_tables!$A$1:$G$49194,7,FALSE),"-")</f>
        <v>2124.54910931718</v>
      </c>
      <c r="Q29" s="30">
        <f>IFERROR(VLOOKUP(CONCATENATE($B29,"_",Q$4,"_",$C$77,"_",$C$76),Data_for_IC_trend_tables!$A$1:$G$49194,7,FALSE),"-")</f>
        <v>2191.4162659450399</v>
      </c>
      <c r="R29" s="30">
        <f>IFERROR(VLOOKUP(CONCATENATE($B29,"_",R$4,"_",$C$77,"_",$C$76),Data_for_IC_trend_tables!$A$1:$G$49194,7,FALSE),"-")</f>
        <v>2230.1899900938101</v>
      </c>
      <c r="S29" s="30">
        <f>IFERROR(VLOOKUP(CONCATENATE($B29,"_",S$4,"_",$C$77,"_",$C$76),Data_for_IC_trend_tables!$A$1:$G$49194,7,FALSE),"-")</f>
        <v>2126.8217289521899</v>
      </c>
      <c r="T29" s="30">
        <f>IFERROR(VLOOKUP(CONCATENATE($B29,"_",T$4,"_",$C$77,"_",$C$76),Data_for_IC_trend_tables!$A$1:$G$49194,7,FALSE),"-")</f>
        <v>2026.6704712675401</v>
      </c>
      <c r="U29" s="30">
        <f>IFERROR(VLOOKUP(CONCATENATE($B29,"_",U$4,"_",$C$77,"_",$C$76),Data_for_IC_trend_tables!$A$1:$G$49194,7,FALSE),"-")</f>
        <v>1988.3303455692701</v>
      </c>
      <c r="V29" s="30">
        <f>IFERROR(VLOOKUP(CONCATENATE($B29,"_",V$4,"_",$C$77,"_",$C$76),Data_for_IC_trend_tables!$A$1:$G$49194,7,FALSE),"-")</f>
        <v>1915.1429544365501</v>
      </c>
      <c r="W29" s="30">
        <f>IFERROR(VLOOKUP(CONCATENATE($B29,"_",W$4,"_",$C$77,"_",$C$76),Data_for_IC_trend_tables!$A$1:$G$49194,7,FALSE),"-")</f>
        <v>1837.1605727398901</v>
      </c>
      <c r="X29" s="30">
        <f>IFERROR(VLOOKUP(CONCATENATE($B29,"_",X$4,"_",$C$77,"_",$C$76),Data_for_IC_trend_tables!$A$1:$G$49194,7,FALSE),"-")</f>
        <v>1723.5287502373801</v>
      </c>
      <c r="Y29" s="30">
        <f>IFERROR(VLOOKUP(CONCATENATE($B29,"_",Y$4,"_",$C$77,"_",$C$76),Data_for_IC_trend_tables!$A$1:$G$49194,7,FALSE),"-")</f>
        <v>1627.62225939478</v>
      </c>
      <c r="Z29" s="30">
        <f>IFERROR(VLOOKUP(CONCATENATE($B29,"_",Z$4,"_",$C$77,"_",$C$76),Data_for_IC_trend_tables!$A$1:$G$49194,7,FALSE),"-")</f>
        <v>1516.2289084954</v>
      </c>
      <c r="AA29" s="30">
        <f>IFERROR(VLOOKUP(CONCATENATE($B29,"_",AA$4,"_",$C$77,"_",$C$76),Data_for_IC_trend_tables!$A$1:$G$49194,7,FALSE),"-")</f>
        <v>1475.91231878042</v>
      </c>
      <c r="AB29" s="30">
        <f>IFERROR(VLOOKUP(CONCATENATE($B29,"_",AB$4,"_",$C$77,"_",$C$76),Data_for_IC_trend_tables!$A$1:$G$49194,7,FALSE),"-")</f>
        <v>1418.7678104234701</v>
      </c>
      <c r="AC29" s="30">
        <f>IFERROR(VLOOKUP(CONCATENATE($B29,"_",AC$4,"_",$C$77,"_",$C$76),Data_for_IC_trend_tables!$A$1:$G$49194,7,FALSE),"-")</f>
        <v>1398.2171280283701</v>
      </c>
      <c r="AD29" s="30">
        <f>IFERROR(VLOOKUP(CONCATENATE($B29,"_",AD$4,"_",$C$77,"_",$C$76),Data_for_IC_trend_tables!$A$1:$G$49194,7,FALSE),"-")</f>
        <v>1348.9739079297999</v>
      </c>
      <c r="AE29" s="30">
        <f>IFERROR(VLOOKUP(CONCATENATE($B29,"_",AE$4,"_",$C$77,"_",$C$76),Data_for_IC_trend_tables!$A$1:$G$49194,7,FALSE),"-")</f>
        <v>1291.1864940031901</v>
      </c>
      <c r="AF29" s="30">
        <f>IFERROR(VLOOKUP(CONCATENATE($B29,"_",AF$4,"_",$C$77,"_",$C$76),Data_for_IC_trend_tables!$A$1:$G$49194,7,FALSE),"-")</f>
        <v>1240.6972190060201</v>
      </c>
      <c r="AG29" s="30">
        <f>IFERROR(VLOOKUP(CONCATENATE($B29,"_",AG$4,"_",$C$77,"_",$C$76),Data_for_IC_trend_tables!$A$1:$G$49194,7,FALSE),"-")</f>
        <v>1179.78298193255</v>
      </c>
      <c r="AH29" s="30">
        <f>IFERROR(VLOOKUP(CONCATENATE($B29,"_",AH$4,"_",$C$77,"_",$C$76),Data_for_IC_trend_tables!$A$1:$G$49194,7,FALSE),"-")</f>
        <v>1064.4610244667499</v>
      </c>
      <c r="AI29" s="30">
        <f>IFERROR(VLOOKUP(CONCATENATE($B29,"_",AI$4,"_",$C$77,"_",$C$76),Data_for_IC_trend_tables!$A$1:$G$49194,7,FALSE),"-")</f>
        <v>970.10010699023098</v>
      </c>
      <c r="AJ29" s="30">
        <f>IFERROR(VLOOKUP(CONCATENATE($B29,"_",AJ$4,"_",$C$77,"_",$C$76),Data_for_IC_trend_tables!$A$1:$G$49194,7,FALSE),"-")</f>
        <v>951.98864701067396</v>
      </c>
      <c r="AK29" s="30">
        <f>IFERROR(VLOOKUP(CONCATENATE($B29,"_",AK$4,"_",$C$77,"_",$C$76),Data_for_IC_trend_tables!$A$1:$G$49194,7,FALSE),"-")</f>
        <v>914.69496529351295</v>
      </c>
      <c r="AL29" s="30">
        <f>IFERROR(VLOOKUP(CONCATENATE($B29,"_",AL$4,"_",$C$77,"_",$C$76),Data_for_IC_trend_tables!$A$1:$G$49194,7,FALSE),"-")</f>
        <v>867.50137620816099</v>
      </c>
      <c r="AM29" s="30">
        <f>IFERROR(VLOOKUP(CONCATENATE($B29,"_",AM$4,"_",$C$77,"_",$C$76),Data_for_IC_trend_tables!$A$1:$G$49194,7,FALSE),"-")</f>
        <v>798.55704612515603</v>
      </c>
      <c r="AN29" s="30">
        <f>IFERROR(VLOOKUP(CONCATENATE($B29,"_",AN$4,"_",$C$77,"_",$C$76),Data_for_IC_trend_tables!$A$1:$G$49194,7,FALSE),"-")</f>
        <v>784.77715170156398</v>
      </c>
      <c r="AO29" s="30">
        <f>IFERROR(VLOOKUP(CONCATENATE($B29,"_",AO$4,"_",$C$77,"_",$C$76),Data_for_IC_trend_tables!$A$1:$G$49194,7,FALSE),"-")</f>
        <v>745.24953999126706</v>
      </c>
      <c r="AP29" s="30">
        <f>IFERROR(VLOOKUP(CONCATENATE($B29,"_",AP$4,"_",$C$77,"_",$C$76),Data_for_IC_trend_tables!$A$1:$G$49194,7,FALSE),"-")</f>
        <v>730.39581902902</v>
      </c>
      <c r="AQ29" s="30">
        <f>IFERROR(VLOOKUP(CONCATENATE($B29,"_",AQ$4,"_",$C$77,"_",$C$76),Data_for_IC_trend_tables!$A$1:$G$49194,7,FALSE),"-")</f>
        <v>681.480311189502</v>
      </c>
      <c r="AR29" s="30">
        <f>IFERROR(VLOOKUP(CONCATENATE($B29,"_",AR$4,"_",$C$77,"_",$C$76),Data_for_IC_trend_tables!$A$1:$G$49194,7,FALSE),"-")</f>
        <v>682.86918986890601</v>
      </c>
      <c r="AS29" s="30">
        <f>IFERROR(VLOOKUP(CONCATENATE($B29,"_",AS$4,"_",$C$77,"_",$C$76),Data_for_IC_trend_tables!$A$1:$G$49194,7,FALSE),"-")</f>
        <v>666.61805703258096</v>
      </c>
      <c r="AT29" s="30">
        <f>IFERROR(VLOOKUP(CONCATENATE($B29,"_",AT$4,"_",$C$77,"_",$C$76),Data_for_IC_trend_tables!$A$1:$G$49194,7,FALSE),"-")</f>
        <v>596.00702024974601</v>
      </c>
      <c r="AU29" s="30">
        <f>IFERROR(VLOOKUP(CONCATENATE($B29,"_",AU$4,"_",$C$77,"_",$C$76),Data_for_IC_trend_tables!$A$1:$G$49194,7,FALSE),"-")</f>
        <v>608.14537442280198</v>
      </c>
      <c r="AV29" s="30">
        <f>IFERROR(VLOOKUP(CONCATENATE($B29,"_",AV$4,"_",$C$77,"_",$C$76),Data_for_IC_trend_tables!$A$1:$G$49194,7,FALSE),"-")</f>
        <v>620.05196275976505</v>
      </c>
      <c r="AW29" s="30"/>
      <c r="AX29" s="30">
        <f>IFERROR(VLOOKUP(CONCATENATE($B29,"_",AX$4,"_",$C$77,"_",$C$76),Data_for_IC_trend_tables!$A$1:$G$49194,7,FALSE),"-")</f>
        <v>620.05196275976505</v>
      </c>
      <c r="AY29" s="67">
        <f>M29</f>
        <v>1916.5319318474001</v>
      </c>
      <c r="AZ29" s="38" t="str">
        <f t="shared" si="2"/>
        <v>Yes</v>
      </c>
      <c r="BA29" s="58">
        <f t="shared" si="0"/>
        <v>-0.67647188525469581</v>
      </c>
      <c r="BB29" s="79"/>
      <c r="BC29" s="38" t="str">
        <f t="shared" si="3"/>
        <v/>
      </c>
      <c r="BD29" s="58" t="str">
        <f t="shared" si="1"/>
        <v/>
      </c>
      <c r="BE29" s="32" t="s">
        <v>76</v>
      </c>
      <c r="BF29" s="31"/>
      <c r="BG29"/>
      <c r="BH29" s="101"/>
      <c r="BI29" s="17"/>
    </row>
    <row r="30" spans="1:62" s="3" customFormat="1" x14ac:dyDescent="0.2">
      <c r="A30"/>
      <c r="B30" s="53" t="s">
        <v>156</v>
      </c>
      <c r="C30" s="55" t="s">
        <v>19</v>
      </c>
      <c r="D30" s="56"/>
      <c r="E30" s="30" t="str">
        <f>IFERROR(VLOOKUP(CONCATENATE($B30,"_",E$4,"_",$C$77,"_",$C$76),Data_for_IC_trend_tables!$A$1:$G$49194,7,FALSE),"-")</f>
        <v>-</v>
      </c>
      <c r="F30" s="30" t="str">
        <f>IFERROR(VLOOKUP(CONCATENATE($B30,"_",F$4,"_",$C$77,"_",$C$76),Data_for_IC_trend_tables!$A$1:$G$49194,7,FALSE),"-")</f>
        <v>-</v>
      </c>
      <c r="G30" s="30" t="str">
        <f>IFERROR(VLOOKUP(CONCATENATE($B30,"_",G$4,"_",$C$77,"_",$C$76),Data_for_IC_trend_tables!$A$1:$G$49194,7,FALSE),"-")</f>
        <v>-</v>
      </c>
      <c r="H30" s="30" t="str">
        <f>IFERROR(VLOOKUP(CONCATENATE($B30,"_",H$4,"_",$C$77,"_",$C$76),Data_for_IC_trend_tables!$A$1:$G$49194,7,FALSE),"-")</f>
        <v>-</v>
      </c>
      <c r="I30" s="30" t="str">
        <f>IFERROR(VLOOKUP(CONCATENATE($B30,"_",I$4,"_",$C$77,"_",$C$76),Data_for_IC_trend_tables!$A$1:$G$49194,7,FALSE),"-")</f>
        <v>-</v>
      </c>
      <c r="J30" s="30" t="str">
        <f>IFERROR(VLOOKUP(CONCATENATE($B30,"_",J$4,"_",$C$77,"_",$C$76),Data_for_IC_trend_tables!$A$1:$G$49194,7,FALSE),"-")</f>
        <v>-</v>
      </c>
      <c r="K30" s="30" t="str">
        <f>IFERROR(VLOOKUP(CONCATENATE($B30,"_",K$4,"_",$C$77,"_",$C$76),Data_for_IC_trend_tables!$A$1:$G$49194,7,FALSE),"-")</f>
        <v>-</v>
      </c>
      <c r="L30" s="30" t="str">
        <f>IFERROR(VLOOKUP(CONCATENATE($B30,"_",L$4,"_",$C$77,"_",$C$76),Data_for_IC_trend_tables!$A$1:$G$49194,7,FALSE),"-")</f>
        <v>-</v>
      </c>
      <c r="M30" s="30" t="str">
        <f>IFERROR(VLOOKUP(CONCATENATE($B30,"_",M$4,"_",$C$77,"_",$C$76),Data_for_IC_trend_tables!$A$1:$G$49194,7,FALSE),"-")</f>
        <v>-</v>
      </c>
      <c r="N30" s="30" t="str">
        <f>IFERROR(VLOOKUP(CONCATENATE($B30,"_",N$4,"_",$C$77,"_",$C$76),Data_for_IC_trend_tables!$A$1:$G$49194,7,FALSE),"-")</f>
        <v>-</v>
      </c>
      <c r="O30" s="30" t="str">
        <f>IFERROR(VLOOKUP(CONCATENATE($B30,"_",O$4,"_",$C$77,"_",$C$76),Data_for_IC_trend_tables!$A$1:$G$49194,7,FALSE),"-")</f>
        <v>-</v>
      </c>
      <c r="P30" s="30">
        <f>IFERROR(VLOOKUP(CONCATENATE($B30,"_",P$4,"_",$C$77,"_",$C$76),Data_for_IC_trend_tables!$A$1:$G$49194,7,FALSE),"-")</f>
        <v>768.96850384435095</v>
      </c>
      <c r="Q30" s="30">
        <f>IFERROR(VLOOKUP(CONCATENATE($B30,"_",Q$4,"_",$C$77,"_",$C$76),Data_for_IC_trend_tables!$A$1:$G$49194,7,FALSE),"-")</f>
        <v>353.82754361597102</v>
      </c>
      <c r="R30" s="30">
        <f>IFERROR(VLOOKUP(CONCATENATE($B30,"_",R$4,"_",$C$77,"_",$C$76),Data_for_IC_trend_tables!$A$1:$G$49194,7,FALSE),"-")</f>
        <v>384.919448681669</v>
      </c>
      <c r="S30" s="30">
        <f>IFERROR(VLOOKUP(CONCATENATE($B30,"_",S$4,"_",$C$77,"_",$C$76),Data_for_IC_trend_tables!$A$1:$G$49194,7,FALSE),"-")</f>
        <v>331.64060851244301</v>
      </c>
      <c r="T30" s="30">
        <f>IFERROR(VLOOKUP(CONCATENATE($B30,"_",T$4,"_",$C$77,"_",$C$76),Data_for_IC_trend_tables!$A$1:$G$49194,7,FALSE),"-")</f>
        <v>273.07094659153398</v>
      </c>
      <c r="U30" s="30">
        <f>IFERROR(VLOOKUP(CONCATENATE($B30,"_",U$4,"_",$C$77,"_",$C$76),Data_for_IC_trend_tables!$A$1:$G$49194,7,FALSE),"-")</f>
        <v>353.38165699999797</v>
      </c>
      <c r="V30" s="30">
        <f>IFERROR(VLOOKUP(CONCATENATE($B30,"_",V$4,"_",$C$77,"_",$C$76),Data_for_IC_trend_tables!$A$1:$G$49194,7,FALSE),"-")</f>
        <v>242.06897559446901</v>
      </c>
      <c r="W30" s="30">
        <f>IFERROR(VLOOKUP(CONCATENATE($B30,"_",W$4,"_",$C$77,"_",$C$76),Data_for_IC_trend_tables!$A$1:$G$49194,7,FALSE),"-")</f>
        <v>229.249946371791</v>
      </c>
      <c r="X30" s="30">
        <f>IFERROR(VLOOKUP(CONCATENATE($B30,"_",X$4,"_",$C$77,"_",$C$76),Data_for_IC_trend_tables!$A$1:$G$49194,7,FALSE),"-")</f>
        <v>185.133145246727</v>
      </c>
      <c r="Y30" s="30">
        <f>IFERROR(VLOOKUP(CONCATENATE($B30,"_",Y$4,"_",$C$77,"_",$C$76),Data_for_IC_trend_tables!$A$1:$G$49194,7,FALSE),"-")</f>
        <v>291.13065748837602</v>
      </c>
      <c r="Z30" s="30">
        <f>IFERROR(VLOOKUP(CONCATENATE($B30,"_",Z$4,"_",$C$77,"_",$C$76),Data_for_IC_trend_tables!$A$1:$G$49194,7,FALSE),"-")</f>
        <v>325.266139465008</v>
      </c>
      <c r="AA30" s="30">
        <f>IFERROR(VLOOKUP(CONCATENATE($B30,"_",AA$4,"_",$C$77,"_",$C$76),Data_for_IC_trend_tables!$A$1:$G$49194,7,FALSE),"-")</f>
        <v>315.54445002656701</v>
      </c>
      <c r="AB30" s="30">
        <f>IFERROR(VLOOKUP(CONCATENATE($B30,"_",AB$4,"_",$C$77,"_",$C$76),Data_for_IC_trend_tables!$A$1:$G$49194,7,FALSE),"-")</f>
        <v>365.19952040680101</v>
      </c>
      <c r="AC30" s="30">
        <f>IFERROR(VLOOKUP(CONCATENATE($B30,"_",AC$4,"_",$C$77,"_",$C$76),Data_for_IC_trend_tables!$A$1:$G$49194,7,FALSE),"-")</f>
        <v>3727.7794440580201</v>
      </c>
      <c r="AD30" s="30">
        <f>IFERROR(VLOOKUP(CONCATENATE($B30,"_",AD$4,"_",$C$77,"_",$C$76),Data_for_IC_trend_tables!$A$1:$G$49194,7,FALSE),"-")</f>
        <v>445.86999109965598</v>
      </c>
      <c r="AE30" s="30">
        <f>IFERROR(VLOOKUP(CONCATENATE($B30,"_",AE$4,"_",$C$77,"_",$C$76),Data_for_IC_trend_tables!$A$1:$G$49194,7,FALSE),"-")</f>
        <v>3821.8945530004999</v>
      </c>
      <c r="AF30" s="30">
        <f>IFERROR(VLOOKUP(CONCATENATE($B30,"_",AF$4,"_",$C$77,"_",$C$76),Data_for_IC_trend_tables!$A$1:$G$49194,7,FALSE),"-")</f>
        <v>3848.98651462199</v>
      </c>
      <c r="AG30" s="30">
        <f>IFERROR(VLOOKUP(CONCATENATE($B30,"_",AG$4,"_",$C$77,"_",$C$76),Data_for_IC_trend_tables!$A$1:$G$49194,7,FALSE),"-")</f>
        <v>526.59922605238705</v>
      </c>
      <c r="AH30" s="30">
        <f>IFERROR(VLOOKUP(CONCATENATE($B30,"_",AH$4,"_",$C$77,"_",$C$76),Data_for_IC_trend_tables!$A$1:$G$49194,7,FALSE),"-")</f>
        <v>488.244509760222</v>
      </c>
      <c r="AI30" s="30">
        <f>IFERROR(VLOOKUP(CONCATENATE($B30,"_",AI$4,"_",$C$77,"_",$C$76),Data_for_IC_trend_tables!$A$1:$G$49194,7,FALSE),"-")</f>
        <v>472.85834209247702</v>
      </c>
      <c r="AJ30" s="30">
        <f>IFERROR(VLOOKUP(CONCATENATE($B30,"_",AJ$4,"_",$C$77,"_",$C$76),Data_for_IC_trend_tables!$A$1:$G$49194,7,FALSE),"-")</f>
        <v>450.78646163848401</v>
      </c>
      <c r="AK30" s="30">
        <f>IFERROR(VLOOKUP(CONCATENATE($B30,"_",AK$4,"_",$C$77,"_",$C$76),Data_for_IC_trend_tables!$A$1:$G$49194,7,FALSE),"-")</f>
        <v>508.34427614025202</v>
      </c>
      <c r="AL30" s="30">
        <f>IFERROR(VLOOKUP(CONCATENATE($B30,"_",AL$4,"_",$C$77,"_",$C$76),Data_for_IC_trend_tables!$A$1:$G$49194,7,FALSE),"-")</f>
        <v>535.35351793037</v>
      </c>
      <c r="AM30" s="30">
        <f>IFERROR(VLOOKUP(CONCATENATE($B30,"_",AM$4,"_",$C$77,"_",$C$76),Data_for_IC_trend_tables!$A$1:$G$49194,7,FALSE),"-")</f>
        <v>530.99893633172303</v>
      </c>
      <c r="AN30" s="30">
        <f>IFERROR(VLOOKUP(CONCATENATE($B30,"_",AN$4,"_",$C$77,"_",$C$76),Data_for_IC_trend_tables!$A$1:$G$49194,7,FALSE),"-")</f>
        <v>607.464183622267</v>
      </c>
      <c r="AO30" s="30">
        <f>IFERROR(VLOOKUP(CONCATENATE($B30,"_",AO$4,"_",$C$77,"_",$C$76),Data_for_IC_trend_tables!$A$1:$G$49194,7,FALSE),"-")</f>
        <v>584.49494395930503</v>
      </c>
      <c r="AP30" s="30">
        <f>IFERROR(VLOOKUP(CONCATENATE($B30,"_",AP$4,"_",$C$77,"_",$C$76),Data_for_IC_trend_tables!$A$1:$G$49194,7,FALSE),"-")</f>
        <v>602.16476214483396</v>
      </c>
      <c r="AQ30" s="30">
        <f>IFERROR(VLOOKUP(CONCATENATE($B30,"_",AQ$4,"_",$C$77,"_",$C$76),Data_for_IC_trend_tables!$A$1:$G$49194,7,FALSE),"-")</f>
        <v>570.61120011462697</v>
      </c>
      <c r="AR30" s="30">
        <f>IFERROR(VLOOKUP(CONCATENATE($B30,"_",AR$4,"_",$C$77,"_",$C$76),Data_for_IC_trend_tables!$A$1:$G$49194,7,FALSE),"-")</f>
        <v>571.554388908551</v>
      </c>
      <c r="AS30" s="30">
        <f>IFERROR(VLOOKUP(CONCATENATE($B30,"_",AS$4,"_",$C$77,"_",$C$76),Data_for_IC_trend_tables!$A$1:$G$49194,7,FALSE),"-")</f>
        <v>662.58296319621002</v>
      </c>
      <c r="AT30" s="30">
        <f>IFERROR(VLOOKUP(CONCATENATE($B30,"_",AT$4,"_",$C$77,"_",$C$76),Data_for_IC_trend_tables!$A$1:$G$49194,7,FALSE),"-")</f>
        <v>537.92988001411697</v>
      </c>
      <c r="AU30" s="30">
        <f>IFERROR(VLOOKUP(CONCATENATE($B30,"_",AU$4,"_",$C$77,"_",$C$76),Data_for_IC_trend_tables!$A$1:$G$49194,7,FALSE),"-")</f>
        <v>553.780832542128</v>
      </c>
      <c r="AV30" s="30">
        <f>IFERROR(VLOOKUP(CONCATENATE($B30,"_",AV$4,"_",$C$77,"_",$C$76),Data_for_IC_trend_tables!$A$1:$G$49194,7,FALSE),"-")</f>
        <v>515.34966576720103</v>
      </c>
      <c r="AW30" s="30"/>
      <c r="AX30" s="30">
        <f>IFERROR(VLOOKUP(CONCATENATE($B30,"_",AX$4,"_",$C$77,"_",$C$76),Data_for_IC_trend_tables!$A$1:$G$49194,7,FALSE),"-")</f>
        <v>515.34966576720103</v>
      </c>
      <c r="AY30" s="67"/>
      <c r="AZ30" s="38" t="str">
        <f t="shared" si="2"/>
        <v/>
      </c>
      <c r="BA30" s="58" t="str">
        <f t="shared" si="0"/>
        <v/>
      </c>
      <c r="BB30" s="79"/>
      <c r="BC30" s="38" t="str">
        <f t="shared" si="3"/>
        <v/>
      </c>
      <c r="BD30" s="58" t="str">
        <f t="shared" si="1"/>
        <v/>
      </c>
      <c r="BE30" s="86"/>
      <c r="BF30" s="86"/>
      <c r="BG30"/>
      <c r="BH30" s="101"/>
      <c r="BI30" s="17"/>
    </row>
    <row r="31" spans="1:62" s="3" customFormat="1" x14ac:dyDescent="0.2">
      <c r="A31"/>
      <c r="B31" s="53" t="s">
        <v>157</v>
      </c>
      <c r="C31" s="55" t="s">
        <v>20</v>
      </c>
      <c r="D31" s="56"/>
      <c r="E31" s="30" t="str">
        <f>IFERROR(VLOOKUP(CONCATENATE($B31,"_",E$4,"_",$C$77,"_",$C$76),Data_for_IC_trend_tables!$A$1:$G$49194,7,FALSE),"-")</f>
        <v>-</v>
      </c>
      <c r="F31" s="30" t="str">
        <f>IFERROR(VLOOKUP(CONCATENATE($B31,"_",F$4,"_",$C$77,"_",$C$76),Data_for_IC_trend_tables!$A$1:$G$49194,7,FALSE),"-")</f>
        <v>-</v>
      </c>
      <c r="G31" s="30" t="str">
        <f>IFERROR(VLOOKUP(CONCATENATE($B31,"_",G$4,"_",$C$77,"_",$C$76),Data_for_IC_trend_tables!$A$1:$G$49194,7,FALSE),"-")</f>
        <v>-</v>
      </c>
      <c r="H31" s="30" t="str">
        <f>IFERROR(VLOOKUP(CONCATENATE($B31,"_",H$4,"_",$C$77,"_",$C$76),Data_for_IC_trend_tables!$A$1:$G$49194,7,FALSE),"-")</f>
        <v>-</v>
      </c>
      <c r="I31" s="30" t="str">
        <f>IFERROR(VLOOKUP(CONCATENATE($B31,"_",I$4,"_",$C$77,"_",$C$76),Data_for_IC_trend_tables!$A$1:$G$49194,7,FALSE),"-")</f>
        <v>-</v>
      </c>
      <c r="J31" s="30" t="str">
        <f>IFERROR(VLOOKUP(CONCATENATE($B31,"_",J$4,"_",$C$77,"_",$C$76),Data_for_IC_trend_tables!$A$1:$G$49194,7,FALSE),"-")</f>
        <v>-</v>
      </c>
      <c r="K31" s="30" t="str">
        <f>IFERROR(VLOOKUP(CONCATENATE($B31,"_",K$4,"_",$C$77,"_",$C$76),Data_for_IC_trend_tables!$A$1:$G$49194,7,FALSE),"-")</f>
        <v>-</v>
      </c>
      <c r="L31" s="30" t="str">
        <f>IFERROR(VLOOKUP(CONCATENATE($B31,"_",L$4,"_",$C$77,"_",$C$76),Data_for_IC_trend_tables!$A$1:$G$49194,7,FALSE),"-")</f>
        <v>-</v>
      </c>
      <c r="M31" s="30" t="str">
        <f>IFERROR(VLOOKUP(CONCATENATE($B31,"_",M$4,"_",$C$77,"_",$C$76),Data_for_IC_trend_tables!$A$1:$G$49194,7,FALSE),"-")</f>
        <v>-</v>
      </c>
      <c r="N31" s="30" t="str">
        <f>IFERROR(VLOOKUP(CONCATENATE($B31,"_",N$4,"_",$C$77,"_",$C$76),Data_for_IC_trend_tables!$A$1:$G$49194,7,FALSE),"-")</f>
        <v>-</v>
      </c>
      <c r="O31" s="30" t="str">
        <f>IFERROR(VLOOKUP(CONCATENATE($B31,"_",O$4,"_",$C$77,"_",$C$76),Data_for_IC_trend_tables!$A$1:$G$49194,7,FALSE),"-")</f>
        <v>-</v>
      </c>
      <c r="P31" s="30">
        <f>IFERROR(VLOOKUP(CONCATENATE($B31,"_",P$4,"_",$C$77,"_",$C$76),Data_for_IC_trend_tables!$A$1:$G$49194,7,FALSE),"-")</f>
        <v>1.8062303962499999</v>
      </c>
      <c r="Q31" s="30">
        <f>IFERROR(VLOOKUP(CONCATENATE($B31,"_",Q$4,"_",$C$77,"_",$C$76),Data_for_IC_trend_tables!$A$1:$G$49194,7,FALSE),"-")</f>
        <v>1.78952021175</v>
      </c>
      <c r="R31" s="30">
        <f>IFERROR(VLOOKUP(CONCATENATE($B31,"_",R$4,"_",$C$77,"_",$C$76),Data_for_IC_trend_tables!$A$1:$G$49194,7,FALSE),"-")</f>
        <v>1.6748931005000001</v>
      </c>
      <c r="S31" s="30">
        <f>IFERROR(VLOOKUP(CONCATENATE($B31,"_",S$4,"_",$C$77,"_",$C$76),Data_for_IC_trend_tables!$A$1:$G$49194,7,FALSE),"-")</f>
        <v>1.5565646552500001</v>
      </c>
      <c r="T31" s="30">
        <f>IFERROR(VLOOKUP(CONCATENATE($B31,"_",T$4,"_",$C$77,"_",$C$76),Data_for_IC_trend_tables!$A$1:$G$49194,7,FALSE),"-")</f>
        <v>1.3441876205000001</v>
      </c>
      <c r="U31" s="30">
        <f>IFERROR(VLOOKUP(CONCATENATE($B31,"_",U$4,"_",$C$77,"_",$C$76),Data_for_IC_trend_tables!$A$1:$G$49194,7,FALSE),"-")</f>
        <v>1.300033029875</v>
      </c>
      <c r="V31" s="30">
        <f>IFERROR(VLOOKUP(CONCATENATE($B31,"_",V$4,"_",$C$77,"_",$C$76),Data_for_IC_trend_tables!$A$1:$G$49194,7,FALSE),"-")</f>
        <v>1.2837116559999999</v>
      </c>
      <c r="W31" s="30">
        <f>IFERROR(VLOOKUP(CONCATENATE($B31,"_",W$4,"_",$C$77,"_",$C$76),Data_for_IC_trend_tables!$A$1:$G$49194,7,FALSE),"-")</f>
        <v>1.32606637075</v>
      </c>
      <c r="X31" s="30">
        <f>IFERROR(VLOOKUP(CONCATENATE($B31,"_",X$4,"_",$C$77,"_",$C$76),Data_for_IC_trend_tables!$A$1:$G$49194,7,FALSE),"-")</f>
        <v>1.362933927</v>
      </c>
      <c r="Y31" s="30">
        <f>IFERROR(VLOOKUP(CONCATENATE($B31,"_",Y$4,"_",$C$77,"_",$C$76),Data_for_IC_trend_tables!$A$1:$G$49194,7,FALSE),"-")</f>
        <v>9.6300535504999996</v>
      </c>
      <c r="Z31" s="30">
        <f>IFERROR(VLOOKUP(CONCATENATE($B31,"_",Z$4,"_",$C$77,"_",$C$76),Data_for_IC_trend_tables!$A$1:$G$49194,7,FALSE),"-")</f>
        <v>9.6718307707500006</v>
      </c>
      <c r="AA31" s="30">
        <f>IFERROR(VLOOKUP(CONCATENATE($B31,"_",AA$4,"_",$C$77,"_",$C$76),Data_for_IC_trend_tables!$A$1:$G$49194,7,FALSE),"-")</f>
        <v>9.4569983652499996</v>
      </c>
      <c r="AB31" s="30">
        <f>IFERROR(VLOOKUP(CONCATENATE($B31,"_",AB$4,"_",$C$77,"_",$C$76),Data_for_IC_trend_tables!$A$1:$G$49194,7,FALSE),"-")</f>
        <v>9.2482087442500003</v>
      </c>
      <c r="AC31" s="30">
        <f>IFERROR(VLOOKUP(CONCATENATE($B31,"_",AC$4,"_",$C$77,"_",$C$76),Data_for_IC_trend_tables!$A$1:$G$49194,7,FALSE),"-")</f>
        <v>9.0322834195000006</v>
      </c>
      <c r="AD31" s="30">
        <f>IFERROR(VLOOKUP(CONCATENATE($B31,"_",AD$4,"_",$C$77,"_",$C$76),Data_for_IC_trend_tables!$A$1:$G$49194,7,FALSE),"-")</f>
        <v>8.8299193632499993</v>
      </c>
      <c r="AE31" s="30">
        <f>IFERROR(VLOOKUP(CONCATENATE($B31,"_",AE$4,"_",$C$77,"_",$C$76),Data_for_IC_trend_tables!$A$1:$G$49194,7,FALSE),"-")</f>
        <v>8.6452202274999994</v>
      </c>
      <c r="AF31" s="30">
        <f>IFERROR(VLOOKUP(CONCATENATE($B31,"_",AF$4,"_",$C$77,"_",$C$76),Data_for_IC_trend_tables!$A$1:$G$49194,7,FALSE),"-")</f>
        <v>9.8198280782499996</v>
      </c>
      <c r="AG31" s="30">
        <f>IFERROR(VLOOKUP(CONCATENATE($B31,"_",AG$4,"_",$C$77,"_",$C$76),Data_for_IC_trend_tables!$A$1:$G$49194,7,FALSE),"-")</f>
        <v>11.9864012905</v>
      </c>
      <c r="AH31" s="30">
        <f>IFERROR(VLOOKUP(CONCATENATE($B31,"_",AH$4,"_",$C$77,"_",$C$76),Data_for_IC_trend_tables!$A$1:$G$49194,7,FALSE),"-")</f>
        <v>12.472187136000001</v>
      </c>
      <c r="AI31" s="30">
        <f>IFERROR(VLOOKUP(CONCATENATE($B31,"_",AI$4,"_",$C$77,"_",$C$76),Data_for_IC_trend_tables!$A$1:$G$49194,7,FALSE),"-")</f>
        <v>12.48633719725</v>
      </c>
      <c r="AJ31" s="30">
        <f>IFERROR(VLOOKUP(CONCATENATE($B31,"_",AJ$4,"_",$C$77,"_",$C$76),Data_for_IC_trend_tables!$A$1:$G$49194,7,FALSE),"-")</f>
        <v>12.55441857225</v>
      </c>
      <c r="AK31" s="30">
        <f>IFERROR(VLOOKUP(CONCATENATE($B31,"_",AK$4,"_",$C$77,"_",$C$76),Data_for_IC_trend_tables!$A$1:$G$49194,7,FALSE),"-")</f>
        <v>13.2243916755</v>
      </c>
      <c r="AL31" s="30">
        <f>IFERROR(VLOOKUP(CONCATENATE($B31,"_",AL$4,"_",$C$77,"_",$C$76),Data_for_IC_trend_tables!$A$1:$G$49194,7,FALSE),"-")</f>
        <v>13.300488495</v>
      </c>
      <c r="AM31" s="30">
        <f>IFERROR(VLOOKUP(CONCATENATE($B31,"_",AM$4,"_",$C$77,"_",$C$76),Data_for_IC_trend_tables!$A$1:$G$49194,7,FALSE),"-")</f>
        <v>14.04767569975</v>
      </c>
      <c r="AN31" s="30">
        <f>IFERROR(VLOOKUP(CONCATENATE($B31,"_",AN$4,"_",$C$77,"_",$C$76),Data_for_IC_trend_tables!$A$1:$G$49194,7,FALSE),"-")</f>
        <v>17.836528886499998</v>
      </c>
      <c r="AO31" s="30">
        <f>IFERROR(VLOOKUP(CONCATENATE($B31,"_",AO$4,"_",$C$77,"_",$C$76),Data_for_IC_trend_tables!$A$1:$G$49194,7,FALSE),"-")</f>
        <v>18.31505602375</v>
      </c>
      <c r="AP31" s="30">
        <f>IFERROR(VLOOKUP(CONCATENATE($B31,"_",AP$4,"_",$C$77,"_",$C$76),Data_for_IC_trend_tables!$A$1:$G$49194,7,FALSE),"-")</f>
        <v>15.6345178995</v>
      </c>
      <c r="AQ31" s="30">
        <f>IFERROR(VLOOKUP(CONCATENATE($B31,"_",AQ$4,"_",$C$77,"_",$C$76),Data_for_IC_trend_tables!$A$1:$G$49194,7,FALSE),"-")</f>
        <v>14.90085164375</v>
      </c>
      <c r="AR31" s="30">
        <f>IFERROR(VLOOKUP(CONCATENATE($B31,"_",AR$4,"_",$C$77,"_",$C$76),Data_for_IC_trend_tables!$A$1:$G$49194,7,FALSE),"-")</f>
        <v>16.160821741749999</v>
      </c>
      <c r="AS31" s="30">
        <f>IFERROR(VLOOKUP(CONCATENATE($B31,"_",AS$4,"_",$C$77,"_",$C$76),Data_for_IC_trend_tables!$A$1:$G$49194,7,FALSE),"-")</f>
        <v>14.607783206500001</v>
      </c>
      <c r="AT31" s="30">
        <f>IFERROR(VLOOKUP(CONCATENATE($B31,"_",AT$4,"_",$C$77,"_",$C$76),Data_for_IC_trend_tables!$A$1:$G$49194,7,FALSE),"-")</f>
        <v>14.23390987975</v>
      </c>
      <c r="AU31" s="30">
        <f>IFERROR(VLOOKUP(CONCATENATE($B31,"_",AU$4,"_",$C$77,"_",$C$76),Data_for_IC_trend_tables!$A$1:$G$49194,7,FALSE),"-")</f>
        <v>16.851092755</v>
      </c>
      <c r="AV31" s="30">
        <f>IFERROR(VLOOKUP(CONCATENATE($B31,"_",AV$4,"_",$C$77,"_",$C$76),Data_for_IC_trend_tables!$A$1:$G$49194,7,FALSE),"-")</f>
        <v>16.882515380000001</v>
      </c>
      <c r="AW31" s="30"/>
      <c r="AX31" s="30">
        <f>IFERROR(VLOOKUP(CONCATENATE($B31,"_",AX$4,"_",$C$77,"_",$C$76),Data_for_IC_trend_tables!$A$1:$G$49194,7,FALSE),"-")</f>
        <v>16.882515380000001</v>
      </c>
      <c r="AY31" s="67"/>
      <c r="AZ31" s="38" t="str">
        <f t="shared" si="2"/>
        <v/>
      </c>
      <c r="BA31" s="58" t="str">
        <f t="shared" si="0"/>
        <v/>
      </c>
      <c r="BB31" s="79"/>
      <c r="BC31" s="38" t="str">
        <f t="shared" si="3"/>
        <v/>
      </c>
      <c r="BD31" s="58" t="str">
        <f t="shared" si="1"/>
        <v/>
      </c>
      <c r="BE31" s="86"/>
      <c r="BF31" s="86"/>
      <c r="BG31"/>
      <c r="BH31" s="101"/>
      <c r="BI31" s="17"/>
    </row>
    <row r="32" spans="1:62" s="3" customFormat="1" x14ac:dyDescent="0.2">
      <c r="A32" s="16"/>
      <c r="B32" s="53" t="s">
        <v>158</v>
      </c>
      <c r="C32" s="55" t="s">
        <v>21</v>
      </c>
      <c r="D32" s="56"/>
      <c r="E32" s="30" t="str">
        <f>IFERROR(VLOOKUP(CONCATENATE($B32,"_",E$4,"_",$C$77,"_",$C$76),Data_for_IC_trend_tables!$A$1:$G$49194,7,FALSE),"-")</f>
        <v>-</v>
      </c>
      <c r="F32" s="30" t="str">
        <f>IFERROR(VLOOKUP(CONCATENATE($B32,"_",F$4,"_",$C$77,"_",$C$76),Data_for_IC_trend_tables!$A$1:$G$49194,7,FALSE),"-")</f>
        <v>-</v>
      </c>
      <c r="G32" s="30" t="str">
        <f>IFERROR(VLOOKUP(CONCATENATE($B32,"_",G$4,"_",$C$77,"_",$C$76),Data_for_IC_trend_tables!$A$1:$G$49194,7,FALSE),"-")</f>
        <v>-</v>
      </c>
      <c r="H32" s="30" t="str">
        <f>IFERROR(VLOOKUP(CONCATENATE($B32,"_",H$4,"_",$C$77,"_",$C$76),Data_for_IC_trend_tables!$A$1:$G$49194,7,FALSE),"-")</f>
        <v>-</v>
      </c>
      <c r="I32" s="30" t="str">
        <f>IFERROR(VLOOKUP(CONCATENATE($B32,"_",I$4,"_",$C$77,"_",$C$76),Data_for_IC_trend_tables!$A$1:$G$49194,7,FALSE),"-")</f>
        <v>-</v>
      </c>
      <c r="J32" s="30" t="str">
        <f>IFERROR(VLOOKUP(CONCATENATE($B32,"_",J$4,"_",$C$77,"_",$C$76),Data_for_IC_trend_tables!$A$1:$G$49194,7,FALSE),"-")</f>
        <v>-</v>
      </c>
      <c r="K32" s="30" t="str">
        <f>IFERROR(VLOOKUP(CONCATENATE($B32,"_",K$4,"_",$C$77,"_",$C$76),Data_for_IC_trend_tables!$A$1:$G$49194,7,FALSE),"-")</f>
        <v>-</v>
      </c>
      <c r="L32" s="30" t="str">
        <f>IFERROR(VLOOKUP(CONCATENATE($B32,"_",L$4,"_",$C$77,"_",$C$76),Data_for_IC_trend_tables!$A$1:$G$49194,7,FALSE),"-")</f>
        <v>-</v>
      </c>
      <c r="M32" s="30" t="str">
        <f>IFERROR(VLOOKUP(CONCATENATE($B32,"_",M$4,"_",$C$77,"_",$C$76),Data_for_IC_trend_tables!$A$1:$G$49194,7,FALSE),"-")</f>
        <v>-</v>
      </c>
      <c r="N32" s="30" t="str">
        <f>IFERROR(VLOOKUP(CONCATENATE($B32,"_",N$4,"_",$C$77,"_",$C$76),Data_for_IC_trend_tables!$A$1:$G$49194,7,FALSE),"-")</f>
        <v>-</v>
      </c>
      <c r="O32" s="30" t="str">
        <f>IFERROR(VLOOKUP(CONCATENATE($B32,"_",O$4,"_",$C$77,"_",$C$76),Data_for_IC_trend_tables!$A$1:$G$49194,7,FALSE),"-")</f>
        <v>-</v>
      </c>
      <c r="P32" s="30">
        <f>IFERROR(VLOOKUP(CONCATENATE($B32,"_",P$4,"_",$C$77,"_",$C$76),Data_for_IC_trend_tables!$A$1:$G$49194,7,FALSE),"-")</f>
        <v>98.657953740234802</v>
      </c>
      <c r="Q32" s="30">
        <f>IFERROR(VLOOKUP(CONCATENATE($B32,"_",Q$4,"_",$C$77,"_",$C$76),Data_for_IC_trend_tables!$A$1:$G$49194,7,FALSE),"-")</f>
        <v>94.978066240675602</v>
      </c>
      <c r="R32" s="30">
        <f>IFERROR(VLOOKUP(CONCATENATE($B32,"_",R$4,"_",$C$77,"_",$C$76),Data_for_IC_trend_tables!$A$1:$G$49194,7,FALSE),"-")</f>
        <v>77.284383776207306</v>
      </c>
      <c r="S32" s="30">
        <f>IFERROR(VLOOKUP(CONCATENATE($B32,"_",S$4,"_",$C$77,"_",$C$76),Data_for_IC_trend_tables!$A$1:$G$49194,7,FALSE),"-")</f>
        <v>67.732725336819797</v>
      </c>
      <c r="T32" s="30">
        <f>IFERROR(VLOOKUP(CONCATENATE($B32,"_",T$4,"_",$C$77,"_",$C$76),Data_for_IC_trend_tables!$A$1:$G$49194,7,FALSE),"-")</f>
        <v>57.824910203705102</v>
      </c>
      <c r="U32" s="30">
        <f>IFERROR(VLOOKUP(CONCATENATE($B32,"_",U$4,"_",$C$77,"_",$C$76),Data_for_IC_trend_tables!$A$1:$G$49194,7,FALSE),"-")</f>
        <v>52.784275446649403</v>
      </c>
      <c r="V32" s="30">
        <f>IFERROR(VLOOKUP(CONCATENATE($B32,"_",V$4,"_",$C$77,"_",$C$76),Data_for_IC_trend_tables!$A$1:$G$49194,7,FALSE),"-")</f>
        <v>52.555328965746597</v>
      </c>
      <c r="W32" s="30">
        <f>IFERROR(VLOOKUP(CONCATENATE($B32,"_",W$4,"_",$C$77,"_",$C$76),Data_for_IC_trend_tables!$A$1:$G$49194,7,FALSE),"-")</f>
        <v>49.9354947822819</v>
      </c>
      <c r="X32" s="30">
        <f>IFERROR(VLOOKUP(CONCATENATE($B32,"_",X$4,"_",$C$77,"_",$C$76),Data_for_IC_trend_tables!$A$1:$G$49194,7,FALSE),"-")</f>
        <v>46.300053373756299</v>
      </c>
      <c r="Y32" s="30">
        <f>IFERROR(VLOOKUP(CONCATENATE($B32,"_",Y$4,"_",$C$77,"_",$C$76),Data_for_IC_trend_tables!$A$1:$G$49194,7,FALSE),"-")</f>
        <v>44.716879565067501</v>
      </c>
      <c r="Z32" s="30">
        <f>IFERROR(VLOOKUP(CONCATENATE($B32,"_",Z$4,"_",$C$77,"_",$C$76),Data_for_IC_trend_tables!$A$1:$G$49194,7,FALSE),"-")</f>
        <v>43.656442572427203</v>
      </c>
      <c r="AA32" s="30">
        <f>IFERROR(VLOOKUP(CONCATENATE($B32,"_",AA$4,"_",$C$77,"_",$C$76),Data_for_IC_trend_tables!$A$1:$G$49194,7,FALSE),"-")</f>
        <v>47.0042145569018</v>
      </c>
      <c r="AB32" s="30">
        <f>IFERROR(VLOOKUP(CONCATENATE($B32,"_",AB$4,"_",$C$77,"_",$C$76),Data_for_IC_trend_tables!$A$1:$G$49194,7,FALSE),"-")</f>
        <v>45.773957142427697</v>
      </c>
      <c r="AC32" s="30">
        <f>IFERROR(VLOOKUP(CONCATENATE($B32,"_",AC$4,"_",$C$77,"_",$C$76),Data_for_IC_trend_tables!$A$1:$G$49194,7,FALSE),"-")</f>
        <v>47.494320974099999</v>
      </c>
      <c r="AD32" s="30">
        <f>IFERROR(VLOOKUP(CONCATENATE($B32,"_",AD$4,"_",$C$77,"_",$C$76),Data_for_IC_trend_tables!$A$1:$G$49194,7,FALSE),"-")</f>
        <v>46.969191677659403</v>
      </c>
      <c r="AE32" s="30">
        <f>IFERROR(VLOOKUP(CONCATENATE($B32,"_",AE$4,"_",$C$77,"_",$C$76),Data_for_IC_trend_tables!$A$1:$G$49194,7,FALSE),"-")</f>
        <v>46.6211968668851</v>
      </c>
      <c r="AF32" s="30">
        <f>IFERROR(VLOOKUP(CONCATENATE($B32,"_",AF$4,"_",$C$77,"_",$C$76),Data_for_IC_trend_tables!$A$1:$G$49194,7,FALSE),"-")</f>
        <v>47.923375325868001</v>
      </c>
      <c r="AG32" s="30">
        <f>IFERROR(VLOOKUP(CONCATENATE($B32,"_",AG$4,"_",$C$77,"_",$C$76),Data_for_IC_trend_tables!$A$1:$G$49194,7,FALSE),"-")</f>
        <v>48.459344513450702</v>
      </c>
      <c r="AH32" s="30">
        <f>IFERROR(VLOOKUP(CONCATENATE($B32,"_",AH$4,"_",$C$77,"_",$C$76),Data_for_IC_trend_tables!$A$1:$G$49194,7,FALSE),"-")</f>
        <v>44.077059914598003</v>
      </c>
      <c r="AI32" s="30">
        <f>IFERROR(VLOOKUP(CONCATENATE($B32,"_",AI$4,"_",$C$77,"_",$C$76),Data_for_IC_trend_tables!$A$1:$G$49194,7,FALSE),"-")</f>
        <v>41.060941176830802</v>
      </c>
      <c r="AJ32" s="30">
        <f>IFERROR(VLOOKUP(CONCATENATE($B32,"_",AJ$4,"_",$C$77,"_",$C$76),Data_for_IC_trend_tables!$A$1:$G$49194,7,FALSE),"-")</f>
        <v>42.184953366220803</v>
      </c>
      <c r="AK32" s="30">
        <f>IFERROR(VLOOKUP(CONCATENATE($B32,"_",AK$4,"_",$C$77,"_",$C$76),Data_for_IC_trend_tables!$A$1:$G$49194,7,FALSE),"-")</f>
        <v>39.501982949212298</v>
      </c>
      <c r="AL32" s="30">
        <f>IFERROR(VLOOKUP(CONCATENATE($B32,"_",AL$4,"_",$C$77,"_",$C$76),Data_for_IC_trend_tables!$A$1:$G$49194,7,FALSE),"-")</f>
        <v>39.748890880098799</v>
      </c>
      <c r="AM32" s="30">
        <f>IFERROR(VLOOKUP(CONCATENATE($B32,"_",AM$4,"_",$C$77,"_",$C$76),Data_for_IC_trend_tables!$A$1:$G$49194,7,FALSE),"-")</f>
        <v>39.031736449588102</v>
      </c>
      <c r="AN32" s="30">
        <f>IFERROR(VLOOKUP(CONCATENATE($B32,"_",AN$4,"_",$C$77,"_",$C$76),Data_for_IC_trend_tables!$A$1:$G$49194,7,FALSE),"-")</f>
        <v>38.619406754929997</v>
      </c>
      <c r="AO32" s="30">
        <f>IFERROR(VLOOKUP(CONCATENATE($B32,"_",AO$4,"_",$C$77,"_",$C$76),Data_for_IC_trend_tables!$A$1:$G$49194,7,FALSE),"-")</f>
        <v>37.9970962753425</v>
      </c>
      <c r="AP32" s="30">
        <f>IFERROR(VLOOKUP(CONCATENATE($B32,"_",AP$4,"_",$C$77,"_",$C$76),Data_for_IC_trend_tables!$A$1:$G$49194,7,FALSE),"-")</f>
        <v>36.304606550688298</v>
      </c>
      <c r="AQ32" s="30">
        <f>IFERROR(VLOOKUP(CONCATENATE($B32,"_",AQ$4,"_",$C$77,"_",$C$76),Data_for_IC_trend_tables!$A$1:$G$49194,7,FALSE),"-")</f>
        <v>36.777993858896103</v>
      </c>
      <c r="AR32" s="30">
        <f>IFERROR(VLOOKUP(CONCATENATE($B32,"_",AR$4,"_",$C$77,"_",$C$76),Data_for_IC_trend_tables!$A$1:$G$49194,7,FALSE),"-")</f>
        <v>37.759588952981197</v>
      </c>
      <c r="AS32" s="30">
        <f>IFERROR(VLOOKUP(CONCATENATE($B32,"_",AS$4,"_",$C$77,"_",$C$76),Data_for_IC_trend_tables!$A$1:$G$49194,7,FALSE),"-")</f>
        <v>36.216078355229897</v>
      </c>
      <c r="AT32" s="30">
        <f>IFERROR(VLOOKUP(CONCATENATE($B32,"_",AT$4,"_",$C$77,"_",$C$76),Data_for_IC_trend_tables!$A$1:$G$49194,7,FALSE),"-")</f>
        <v>33.214742415408203</v>
      </c>
      <c r="AU32" s="30">
        <f>IFERROR(VLOOKUP(CONCATENATE($B32,"_",AU$4,"_",$C$77,"_",$C$76),Data_for_IC_trend_tables!$A$1:$G$49194,7,FALSE),"-")</f>
        <v>33.702378144259299</v>
      </c>
      <c r="AV32" s="30">
        <f>IFERROR(VLOOKUP(CONCATENATE($B32,"_",AV$4,"_",$C$77,"_",$C$76),Data_for_IC_trend_tables!$A$1:$G$49194,7,FALSE),"-")</f>
        <v>32.695286726641903</v>
      </c>
      <c r="AW32" s="30"/>
      <c r="AX32" s="30">
        <f>IFERROR(VLOOKUP(CONCATENATE($B32,"_",AX$4,"_",$C$77,"_",$C$76),Data_for_IC_trend_tables!$A$1:$G$49194,7,FALSE),"-")</f>
        <v>32.695286726641903</v>
      </c>
      <c r="AY32" s="67"/>
      <c r="AZ32" s="38" t="str">
        <f t="shared" si="2"/>
        <v/>
      </c>
      <c r="BA32" s="58" t="str">
        <f t="shared" si="0"/>
        <v/>
      </c>
      <c r="BB32" s="79">
        <v>84</v>
      </c>
      <c r="BC32" s="38" t="str">
        <f t="shared" si="3"/>
        <v>Yes</v>
      </c>
      <c r="BD32" s="58">
        <f t="shared" si="1"/>
        <v>-0.61077039611140593</v>
      </c>
      <c r="BE32" s="31"/>
      <c r="BF32" s="32" t="s">
        <v>76</v>
      </c>
      <c r="BG32"/>
      <c r="BH32" s="101"/>
      <c r="BI32" s="17"/>
    </row>
    <row r="33" spans="1:61" s="3" customFormat="1" x14ac:dyDescent="0.2">
      <c r="A33" s="16"/>
      <c r="B33" s="53" t="s">
        <v>159</v>
      </c>
      <c r="C33" s="55" t="s">
        <v>22</v>
      </c>
      <c r="D33" s="56">
        <v>1987</v>
      </c>
      <c r="E33" s="30" t="str">
        <f>IFERROR(VLOOKUP(CONCATENATE($B33,"_",E$4,"_",$C$77,"_",$C$76),Data_for_IC_trend_tables!$A$1:$G$49194,7,FALSE),"-")</f>
        <v>-</v>
      </c>
      <c r="F33" s="30">
        <f>IFERROR(VLOOKUP(CONCATENATE($B33,"_",F$4,"_",$C$77,"_",$C$76),Data_for_IC_trend_tables!$A$1:$G$49194,7,FALSE),"-")</f>
        <v>0.17299999999999999</v>
      </c>
      <c r="G33" s="30">
        <f>IFERROR(VLOOKUP(CONCATENATE($B33,"_",G$4,"_",$C$77,"_",$C$76),Data_for_IC_trend_tables!$A$1:$G$49194,7,FALSE),"-")</f>
        <v>0.70499999999999996</v>
      </c>
      <c r="H33" s="30">
        <f>IFERROR(VLOOKUP(CONCATENATE($B33,"_",H$4,"_",$C$77,"_",$C$76),Data_for_IC_trend_tables!$A$1:$G$49194,7,FALSE),"-")</f>
        <v>0.69599999999999995</v>
      </c>
      <c r="I33" s="30">
        <f>IFERROR(VLOOKUP(CONCATENATE($B33,"_",I$4,"_",$C$77,"_",$C$76),Data_for_IC_trend_tables!$A$1:$G$49194,7,FALSE),"-")</f>
        <v>0.68799999999999994</v>
      </c>
      <c r="J33" s="30">
        <f>IFERROR(VLOOKUP(CONCATENATE($B33,"_",J$4,"_",$C$77,"_",$C$76),Data_for_IC_trend_tables!$A$1:$G$49194,7,FALSE),"-")</f>
        <v>0.67900000000000005</v>
      </c>
      <c r="K33" s="30">
        <f>IFERROR(VLOOKUP(CONCATENATE($B33,"_",K$4,"_",$C$77,"_",$C$76),Data_for_IC_trend_tables!$A$1:$G$49194,7,FALSE),"-")</f>
        <v>0.69432206036608002</v>
      </c>
      <c r="L33" s="30">
        <f>IFERROR(VLOOKUP(CONCATENATE($B33,"_",L$4,"_",$C$77,"_",$C$76),Data_for_IC_trend_tables!$A$1:$G$49194,7,FALSE),"-")</f>
        <v>0.67208229173025602</v>
      </c>
      <c r="M33" s="30">
        <f>IFERROR(VLOOKUP(CONCATENATE($B33,"_",M$4,"_",$C$77,"_",$C$76),Data_for_IC_trend_tables!$A$1:$G$49194,7,FALSE),"-")</f>
        <v>0.65360792122088895</v>
      </c>
      <c r="N33" s="30">
        <f>IFERROR(VLOOKUP(CONCATENATE($B33,"_",N$4,"_",$C$77,"_",$C$76),Data_for_IC_trend_tables!$A$1:$G$49194,7,FALSE),"-")</f>
        <v>0.63533655915706</v>
      </c>
      <c r="O33" s="30">
        <f>IFERROR(VLOOKUP(CONCATENATE($B33,"_",O$4,"_",$C$77,"_",$C$76),Data_for_IC_trend_tables!$A$1:$G$49194,7,FALSE),"-")</f>
        <v>0.61842709397946005</v>
      </c>
      <c r="P33" s="30">
        <f>IFERROR(VLOOKUP(CONCATENATE($B33,"_",P$4,"_",$C$77,"_",$C$76),Data_for_IC_trend_tables!$A$1:$G$49194,7,FALSE),"-")</f>
        <v>0.67184032971639795</v>
      </c>
      <c r="Q33" s="30">
        <f>IFERROR(VLOOKUP(CONCATENATE($B33,"_",Q$4,"_",$C$77,"_",$C$76),Data_for_IC_trend_tables!$A$1:$G$49194,7,FALSE),"-")</f>
        <v>0.74233316020866902</v>
      </c>
      <c r="R33" s="30">
        <f>IFERROR(VLOOKUP(CONCATENATE($B33,"_",R$4,"_",$C$77,"_",$C$76),Data_for_IC_trend_tables!$A$1:$G$49194,7,FALSE),"-")</f>
        <v>0.70461327034557397</v>
      </c>
      <c r="S33" s="30">
        <f>IFERROR(VLOOKUP(CONCATENATE($B33,"_",S$4,"_",$C$77,"_",$C$76),Data_for_IC_trend_tables!$A$1:$G$49194,7,FALSE),"-")</f>
        <v>0.65438380549756603</v>
      </c>
      <c r="T33" s="30">
        <f>IFERROR(VLOOKUP(CONCATENATE($B33,"_",T$4,"_",$C$77,"_",$C$76),Data_for_IC_trend_tables!$A$1:$G$49194,7,FALSE),"-")</f>
        <v>0.57890611909193601</v>
      </c>
      <c r="U33" s="30">
        <f>IFERROR(VLOOKUP(CONCATENATE($B33,"_",U$4,"_",$C$77,"_",$C$76),Data_for_IC_trend_tables!$A$1:$G$49194,7,FALSE),"-")</f>
        <v>0.56111993772187896</v>
      </c>
      <c r="V33" s="30">
        <f>IFERROR(VLOOKUP(CONCATENATE($B33,"_",V$4,"_",$C$77,"_",$C$76),Data_for_IC_trend_tables!$A$1:$G$49194,7,FALSE),"-")</f>
        <v>0.55064024201491202</v>
      </c>
      <c r="W33" s="30">
        <f>IFERROR(VLOOKUP(CONCATENATE($B33,"_",W$4,"_",$C$77,"_",$C$76),Data_for_IC_trend_tables!$A$1:$G$49194,7,FALSE),"-")</f>
        <v>0.55766758526470706</v>
      </c>
      <c r="X33" s="30">
        <f>IFERROR(VLOOKUP(CONCATENATE($B33,"_",X$4,"_",$C$77,"_",$C$76),Data_for_IC_trend_tables!$A$1:$G$49194,7,FALSE),"-")</f>
        <v>0.57165312490174702</v>
      </c>
      <c r="Y33" s="30">
        <f>IFERROR(VLOOKUP(CONCATENATE($B33,"_",Y$4,"_",$C$77,"_",$C$76),Data_for_IC_trend_tables!$A$1:$G$49194,7,FALSE),"-")</f>
        <v>0.57694073599560902</v>
      </c>
      <c r="Z33" s="30">
        <f>IFERROR(VLOOKUP(CONCATENATE($B33,"_",Z$4,"_",$C$77,"_",$C$76),Data_for_IC_trend_tables!$A$1:$G$49194,7,FALSE),"-")</f>
        <v>0.536374587423191</v>
      </c>
      <c r="AA33" s="30">
        <f>IFERROR(VLOOKUP(CONCATENATE($B33,"_",AA$4,"_",$C$77,"_",$C$76),Data_for_IC_trend_tables!$A$1:$G$49194,7,FALSE),"-")</f>
        <v>0.49359012999500601</v>
      </c>
      <c r="AB33" s="30">
        <f>IFERROR(VLOOKUP(CONCATENATE($B33,"_",AB$4,"_",$C$77,"_",$C$76),Data_for_IC_trend_tables!$A$1:$G$49194,7,FALSE),"-")</f>
        <v>0.48433368354227702</v>
      </c>
      <c r="AC33" s="30">
        <f>IFERROR(VLOOKUP(CONCATENATE($B33,"_",AC$4,"_",$C$77,"_",$C$76),Data_for_IC_trend_tables!$A$1:$G$49194,7,FALSE),"-")</f>
        <v>0.50008996379307202</v>
      </c>
      <c r="AD33" s="30">
        <f>IFERROR(VLOOKUP(CONCATENATE($B33,"_",AD$4,"_",$C$77,"_",$C$76),Data_for_IC_trend_tables!$A$1:$G$49194,7,FALSE),"-")</f>
        <v>0.48043031676161402</v>
      </c>
      <c r="AE33" s="30">
        <f>IFERROR(VLOOKUP(CONCATENATE($B33,"_",AE$4,"_",$C$77,"_",$C$76),Data_for_IC_trend_tables!$A$1:$G$49194,7,FALSE),"-")</f>
        <v>0.48147169564490699</v>
      </c>
      <c r="AF33" s="30">
        <f>IFERROR(VLOOKUP(CONCATENATE($B33,"_",AF$4,"_",$C$77,"_",$C$76),Data_for_IC_trend_tables!$A$1:$G$49194,7,FALSE),"-")</f>
        <v>0.471529128842892</v>
      </c>
      <c r="AG33" s="30">
        <f>IFERROR(VLOOKUP(CONCATENATE($B33,"_",AG$4,"_",$C$77,"_",$C$76),Data_for_IC_trend_tables!$A$1:$G$49194,7,FALSE),"-")</f>
        <v>0.47491705788348199</v>
      </c>
      <c r="AH33" s="30">
        <f>IFERROR(VLOOKUP(CONCATENATE($B33,"_",AH$4,"_",$C$77,"_",$C$76),Data_for_IC_trend_tables!$A$1:$G$49194,7,FALSE),"-")</f>
        <v>0.48778634155520201</v>
      </c>
      <c r="AI33" s="30">
        <f>IFERROR(VLOOKUP(CONCATENATE($B33,"_",AI$4,"_",$C$77,"_",$C$76),Data_for_IC_trend_tables!$A$1:$G$49194,7,FALSE),"-")</f>
        <v>0.44818659418614998</v>
      </c>
      <c r="AJ33" s="30">
        <f>IFERROR(VLOOKUP(CONCATENATE($B33,"_",AJ$4,"_",$C$77,"_",$C$76),Data_for_IC_trend_tables!$A$1:$G$49194,7,FALSE),"-")</f>
        <v>0.40230375389578898</v>
      </c>
      <c r="AK33" s="30">
        <f>IFERROR(VLOOKUP(CONCATENATE($B33,"_",AK$4,"_",$C$77,"_",$C$76),Data_for_IC_trend_tables!$A$1:$G$49194,7,FALSE),"-")</f>
        <v>0.38728421450748901</v>
      </c>
      <c r="AL33" s="30">
        <f>IFERROR(VLOOKUP(CONCATENATE($B33,"_",AL$4,"_",$C$77,"_",$C$76),Data_for_IC_trend_tables!$A$1:$G$49194,7,FALSE),"-")</f>
        <v>0.387185387364054</v>
      </c>
      <c r="AM33" s="30">
        <f>IFERROR(VLOOKUP(CONCATENATE($B33,"_",AM$4,"_",$C$77,"_",$C$76),Data_for_IC_trend_tables!$A$1:$G$49194,7,FALSE),"-")</f>
        <v>0.38014375869893402</v>
      </c>
      <c r="AN33" s="30">
        <f>IFERROR(VLOOKUP(CONCATENATE($B33,"_",AN$4,"_",$C$77,"_",$C$76),Data_for_IC_trend_tables!$A$1:$G$49194,7,FALSE),"-")</f>
        <v>0.337283437660995</v>
      </c>
      <c r="AO33" s="30">
        <f>IFERROR(VLOOKUP(CONCATENATE($B33,"_",AO$4,"_",$C$77,"_",$C$76),Data_for_IC_trend_tables!$A$1:$G$49194,7,FALSE),"-")</f>
        <v>0.293673351310205</v>
      </c>
      <c r="AP33" s="30">
        <f>IFERROR(VLOOKUP(CONCATENATE($B33,"_",AP$4,"_",$C$77,"_",$C$76),Data_for_IC_trend_tables!$A$1:$G$49194,7,FALSE),"-")</f>
        <v>0.27198080059269197</v>
      </c>
      <c r="AQ33" s="30">
        <f>IFERROR(VLOOKUP(CONCATENATE($B33,"_",AQ$4,"_",$C$77,"_",$C$76),Data_for_IC_trend_tables!$A$1:$G$49194,7,FALSE),"-")</f>
        <v>0.25929019882997101</v>
      </c>
      <c r="AR33" s="30">
        <f>IFERROR(VLOOKUP(CONCATENATE($B33,"_",AR$4,"_",$C$77,"_",$C$76),Data_for_IC_trend_tables!$A$1:$G$49194,7,FALSE),"-")</f>
        <v>0.239370779571484</v>
      </c>
      <c r="AS33" s="30">
        <f>IFERROR(VLOOKUP(CONCATENATE($B33,"_",AS$4,"_",$C$77,"_",$C$76),Data_for_IC_trend_tables!$A$1:$G$49194,7,FALSE),"-")</f>
        <v>0.21856604999324</v>
      </c>
      <c r="AT33" s="30">
        <f>IFERROR(VLOOKUP(CONCATENATE($B33,"_",AT$4,"_",$C$77,"_",$C$76),Data_for_IC_trend_tables!$A$1:$G$49194,7,FALSE),"-")</f>
        <v>0.18605465650243699</v>
      </c>
      <c r="AU33" s="30">
        <f>IFERROR(VLOOKUP(CONCATENATE($B33,"_",AU$4,"_",$C$77,"_",$C$76),Data_for_IC_trend_tables!$A$1:$G$49194,7,FALSE),"-")</f>
        <v>0.180806382323874</v>
      </c>
      <c r="AV33" s="30">
        <f>IFERROR(VLOOKUP(CONCATENATE($B33,"_",AV$4,"_",$C$77,"_",$C$76),Data_for_IC_trend_tables!$A$1:$G$49194,7,FALSE),"-")</f>
        <v>0.16048176413116</v>
      </c>
      <c r="AW33" s="30"/>
      <c r="AX33" s="30">
        <f>IFERROR(VLOOKUP(CONCATENATE($B33,"_",AX$4,"_",$C$77,"_",$C$76),Data_for_IC_trend_tables!$A$1:$G$49194,7,FALSE),"-")</f>
        <v>0.16048176413116</v>
      </c>
      <c r="AY33" s="87">
        <f>M33</f>
        <v>0.65360792122088895</v>
      </c>
      <c r="AZ33" s="38" t="str">
        <f t="shared" si="2"/>
        <v>Yes</v>
      </c>
      <c r="BA33" s="58">
        <f t="shared" si="0"/>
        <v>-0.75446784085573426</v>
      </c>
      <c r="BB33" s="79"/>
      <c r="BC33" s="38" t="str">
        <f t="shared" si="3"/>
        <v/>
      </c>
      <c r="BD33" s="58" t="str">
        <f t="shared" si="1"/>
        <v/>
      </c>
      <c r="BE33" s="32" t="s">
        <v>76</v>
      </c>
      <c r="BF33" s="31"/>
      <c r="BG33"/>
      <c r="BH33" s="101"/>
      <c r="BI33" s="17"/>
    </row>
    <row r="34" spans="1:61" s="3" customFormat="1" x14ac:dyDescent="0.2">
      <c r="A34" s="16"/>
      <c r="B34" s="53" t="s">
        <v>160</v>
      </c>
      <c r="C34" s="61" t="s">
        <v>91</v>
      </c>
      <c r="D34" s="56">
        <v>1987</v>
      </c>
      <c r="E34" s="30" t="str">
        <f>IFERROR(VLOOKUP(CONCATENATE($B34,"_",E$4,"_",$C$77,"_",$C$76),Data_for_IC_trend_tables!$A$1:$G$49194,7,FALSE),"-")</f>
        <v>-</v>
      </c>
      <c r="F34" s="30">
        <f>IFERROR(VLOOKUP(CONCATENATE($B34,"_",F$4,"_",$C$77,"_",$C$76),Data_for_IC_trend_tables!$A$1:$G$49194,7,FALSE),"-")</f>
        <v>152</v>
      </c>
      <c r="G34" s="30">
        <f>IFERROR(VLOOKUP(CONCATENATE($B34,"_",G$4,"_",$C$77,"_",$C$76),Data_for_IC_trend_tables!$A$1:$G$49194,7,FALSE),"-")</f>
        <v>154</v>
      </c>
      <c r="H34" s="30">
        <f>IFERROR(VLOOKUP(CONCATENATE($B34,"_",H$4,"_",$C$77,"_",$C$76),Data_for_IC_trend_tables!$A$1:$G$49194,7,FALSE),"-")</f>
        <v>156</v>
      </c>
      <c r="I34" s="30">
        <f>IFERROR(VLOOKUP(CONCATENATE($B34,"_",I$4,"_",$C$77,"_",$C$76),Data_for_IC_trend_tables!$A$1:$G$49194,7,FALSE),"-")</f>
        <v>158</v>
      </c>
      <c r="J34" s="30">
        <f>IFERROR(VLOOKUP(CONCATENATE($B34,"_",J$4,"_",$C$77,"_",$C$76),Data_for_IC_trend_tables!$A$1:$G$49194,7,FALSE),"-")</f>
        <v>162</v>
      </c>
      <c r="K34" s="30">
        <f>IFERROR(VLOOKUP(CONCATENATE($B34,"_",K$4,"_",$C$77,"_",$C$76),Data_for_IC_trend_tables!$A$1:$G$49194,7,FALSE),"-")</f>
        <v>166</v>
      </c>
      <c r="L34" s="30">
        <f>IFERROR(VLOOKUP(CONCATENATE($B34,"_",L$4,"_",$C$77,"_",$C$76),Data_for_IC_trend_tables!$A$1:$G$49194,7,FALSE),"-")</f>
        <v>169</v>
      </c>
      <c r="M34" s="30">
        <f>IFERROR(VLOOKUP(CONCATENATE($B34,"_",M$4,"_",$C$77,"_",$C$76),Data_for_IC_trend_tables!$A$1:$G$49194,7,FALSE),"-")</f>
        <v>171</v>
      </c>
      <c r="N34" s="30">
        <f>IFERROR(VLOOKUP(CONCATENATE($B34,"_",N$4,"_",$C$77,"_",$C$76),Data_for_IC_trend_tables!$A$1:$G$49194,7,FALSE),"-")</f>
        <v>172</v>
      </c>
      <c r="O34" s="30">
        <f>IFERROR(VLOOKUP(CONCATENATE($B34,"_",O$4,"_",$C$77,"_",$C$76),Data_for_IC_trend_tables!$A$1:$G$49194,7,FALSE),"-")</f>
        <v>173</v>
      </c>
      <c r="P34" s="30">
        <f>IFERROR(VLOOKUP(CONCATENATE($B34,"_",P$4,"_",$C$77,"_",$C$76),Data_for_IC_trend_tables!$A$1:$G$49194,7,FALSE),"-")</f>
        <v>153.47511277940899</v>
      </c>
      <c r="Q34" s="30">
        <f>IFERROR(VLOOKUP(CONCATENATE($B34,"_",Q$4,"_",$C$77,"_",$C$76),Data_for_IC_trend_tables!$A$1:$G$49194,7,FALSE),"-")</f>
        <v>161.11724137230399</v>
      </c>
      <c r="R34" s="30">
        <f>IFERROR(VLOOKUP(CONCATENATE($B34,"_",R$4,"_",$C$77,"_",$C$76),Data_for_IC_trend_tables!$A$1:$G$49194,7,FALSE),"-")</f>
        <v>100.000863107876</v>
      </c>
      <c r="S34" s="30">
        <f>IFERROR(VLOOKUP(CONCATENATE($B34,"_",S$4,"_",$C$77,"_",$C$76),Data_for_IC_trend_tables!$A$1:$G$49194,7,FALSE),"-")</f>
        <v>78.019048134659698</v>
      </c>
      <c r="T34" s="30">
        <f>IFERROR(VLOOKUP(CONCATENATE($B34,"_",T$4,"_",$C$77,"_",$C$76),Data_for_IC_trend_tables!$A$1:$G$49194,7,FALSE),"-")</f>
        <v>69.776780404807795</v>
      </c>
      <c r="U34" s="30">
        <f>IFERROR(VLOOKUP(CONCATENATE($B34,"_",U$4,"_",$C$77,"_",$C$76),Data_for_IC_trend_tables!$A$1:$G$49194,7,FALSE),"-")</f>
        <v>73.915467247837398</v>
      </c>
      <c r="V34" s="30">
        <f>IFERROR(VLOOKUP(CONCATENATE($B34,"_",V$4,"_",$C$77,"_",$C$76),Data_for_IC_trend_tables!$A$1:$G$49194,7,FALSE),"-")</f>
        <v>77.108189350022798</v>
      </c>
      <c r="W34" s="30">
        <f>IFERROR(VLOOKUP(CONCATENATE($B34,"_",W$4,"_",$C$77,"_",$C$76),Data_for_IC_trend_tables!$A$1:$G$49194,7,FALSE),"-")</f>
        <v>81.776766698296996</v>
      </c>
      <c r="X34" s="30">
        <f>IFERROR(VLOOKUP(CONCATENATE($B34,"_",X$4,"_",$C$77,"_",$C$76),Data_for_IC_trend_tables!$A$1:$G$49194,7,FALSE),"-")</f>
        <v>83.514971164002702</v>
      </c>
      <c r="Y34" s="30">
        <f>IFERROR(VLOOKUP(CONCATENATE($B34,"_",Y$4,"_",$C$77,"_",$C$76),Data_for_IC_trend_tables!$A$1:$G$49194,7,FALSE),"-")</f>
        <v>71.130278116432294</v>
      </c>
      <c r="Z34" s="30">
        <f>IFERROR(VLOOKUP(CONCATENATE($B34,"_",Z$4,"_",$C$77,"_",$C$76),Data_for_IC_trend_tables!$A$1:$G$49194,7,FALSE),"-")</f>
        <v>61.657295162925401</v>
      </c>
      <c r="AA34" s="30">
        <f>IFERROR(VLOOKUP(CONCATENATE($B34,"_",AA$4,"_",$C$77,"_",$C$76),Data_for_IC_trend_tables!$A$1:$G$49194,7,FALSE),"-")</f>
        <v>63.101634422177099</v>
      </c>
      <c r="AB34" s="30">
        <f>IFERROR(VLOOKUP(CONCATENATE($B34,"_",AB$4,"_",$C$77,"_",$C$76),Data_for_IC_trend_tables!$A$1:$G$49194,7,FALSE),"-")</f>
        <v>64.450398779382496</v>
      </c>
      <c r="AC34" s="30">
        <f>IFERROR(VLOOKUP(CONCATENATE($B34,"_",AC$4,"_",$C$77,"_",$C$76),Data_for_IC_trend_tables!$A$1:$G$49194,7,FALSE),"-")</f>
        <v>61.095343809341799</v>
      </c>
      <c r="AD34" s="30">
        <f>IFERROR(VLOOKUP(CONCATENATE($B34,"_",AD$4,"_",$C$77,"_",$C$76),Data_for_IC_trend_tables!$A$1:$G$49194,7,FALSE),"-")</f>
        <v>61.798347121263198</v>
      </c>
      <c r="AE34" s="30">
        <f>IFERROR(VLOOKUP(CONCATENATE($B34,"_",AE$4,"_",$C$77,"_",$C$76),Data_for_IC_trend_tables!$A$1:$G$49194,7,FALSE),"-")</f>
        <v>63.593117609800998</v>
      </c>
      <c r="AF34" s="30">
        <f>IFERROR(VLOOKUP(CONCATENATE($B34,"_",AF$4,"_",$C$77,"_",$C$76),Data_for_IC_trend_tables!$A$1:$G$49194,7,FALSE),"-")</f>
        <v>63.616271465183999</v>
      </c>
      <c r="AG34" s="30">
        <f>IFERROR(VLOOKUP(CONCATENATE($B34,"_",AG$4,"_",$C$77,"_",$C$76),Data_for_IC_trend_tables!$A$1:$G$49194,7,FALSE),"-")</f>
        <v>64.354820150590001</v>
      </c>
      <c r="AH34" s="30">
        <f>IFERROR(VLOOKUP(CONCATENATE($B34,"_",AH$4,"_",$C$77,"_",$C$76),Data_for_IC_trend_tables!$A$1:$G$49194,7,FALSE),"-")</f>
        <v>63.047550046564403</v>
      </c>
      <c r="AI34" s="30">
        <f>IFERROR(VLOOKUP(CONCATENATE($B34,"_",AI$4,"_",$C$77,"_",$C$76),Data_for_IC_trend_tables!$A$1:$G$49194,7,FALSE),"-")</f>
        <v>54.059998411625799</v>
      </c>
      <c r="AJ34" s="30">
        <f>IFERROR(VLOOKUP(CONCATENATE($B34,"_",AJ$4,"_",$C$77,"_",$C$76),Data_for_IC_trend_tables!$A$1:$G$49194,7,FALSE),"-")</f>
        <v>57.083544934328302</v>
      </c>
      <c r="AK34" s="30">
        <f>IFERROR(VLOOKUP(CONCATENATE($B34,"_",AK$4,"_",$C$77,"_",$C$76),Data_for_IC_trend_tables!$A$1:$G$49194,7,FALSE),"-")</f>
        <v>55.747145075179397</v>
      </c>
      <c r="AL34" s="30">
        <f>IFERROR(VLOOKUP(CONCATENATE($B34,"_",AL$4,"_",$C$77,"_",$C$76),Data_for_IC_trend_tables!$A$1:$G$49194,7,FALSE),"-")</f>
        <v>56.078220581105697</v>
      </c>
      <c r="AM34" s="30">
        <f>IFERROR(VLOOKUP(CONCATENATE($B34,"_",AM$4,"_",$C$77,"_",$C$76),Data_for_IC_trend_tables!$A$1:$G$49194,7,FALSE),"-")</f>
        <v>53.0661326674227</v>
      </c>
      <c r="AN34" s="30">
        <f>IFERROR(VLOOKUP(CONCATENATE($B34,"_",AN$4,"_",$C$77,"_",$C$76),Data_for_IC_trend_tables!$A$1:$G$49194,7,FALSE),"-")</f>
        <v>55.8512796400017</v>
      </c>
      <c r="AO34" s="30">
        <f>IFERROR(VLOOKUP(CONCATENATE($B34,"_",AO$4,"_",$C$77,"_",$C$76),Data_for_IC_trend_tables!$A$1:$G$49194,7,FALSE),"-")</f>
        <v>57.606062519535399</v>
      </c>
      <c r="AP34" s="30">
        <f>IFERROR(VLOOKUP(CONCATENATE($B34,"_",AP$4,"_",$C$77,"_",$C$76),Data_for_IC_trend_tables!$A$1:$G$49194,7,FALSE),"-")</f>
        <v>57.397586610459598</v>
      </c>
      <c r="AQ34" s="30">
        <f>IFERROR(VLOOKUP(CONCATENATE($B34,"_",AQ$4,"_",$C$77,"_",$C$76),Data_for_IC_trend_tables!$A$1:$G$49194,7,FALSE),"-")</f>
        <v>56.271540994258999</v>
      </c>
      <c r="AR34" s="30">
        <f>IFERROR(VLOOKUP(CONCATENATE($B34,"_",AR$4,"_",$C$77,"_",$C$76),Data_for_IC_trend_tables!$A$1:$G$49194,7,FALSE),"-")</f>
        <v>56.887276089981498</v>
      </c>
      <c r="AS34" s="30">
        <f>IFERROR(VLOOKUP(CONCATENATE($B34,"_",AS$4,"_",$C$77,"_",$C$76),Data_for_IC_trend_tables!$A$1:$G$49194,7,FALSE),"-")</f>
        <v>55.803754076264497</v>
      </c>
      <c r="AT34" s="30">
        <f>IFERROR(VLOOKUP(CONCATENATE($B34,"_",AT$4,"_",$C$77,"_",$C$76),Data_for_IC_trend_tables!$A$1:$G$49194,7,FALSE),"-")</f>
        <v>53.566639943945702</v>
      </c>
      <c r="AU34" s="30">
        <f>IFERROR(VLOOKUP(CONCATENATE($B34,"_",AU$4,"_",$C$77,"_",$C$76),Data_for_IC_trend_tables!$A$1:$G$49194,7,FALSE),"-")</f>
        <v>52.625395748149998</v>
      </c>
      <c r="AV34" s="30">
        <f>IFERROR(VLOOKUP(CONCATENATE($B34,"_",AV$4,"_",$C$77,"_",$C$76),Data_for_IC_trend_tables!$A$1:$G$49194,7,FALSE),"-")</f>
        <v>47.262173985172701</v>
      </c>
      <c r="AW34" s="30"/>
      <c r="AX34" s="30">
        <f>IFERROR(VLOOKUP(CONCATENATE($B34,"_",AX$4,"_",$C$77,"_",$C$76),Data_for_IC_trend_tables!$A$1:$G$49194,7,FALSE),"-")</f>
        <v>47.262173985172701</v>
      </c>
      <c r="AY34" s="87">
        <f>M34</f>
        <v>171</v>
      </c>
      <c r="AZ34" s="38" t="str">
        <f t="shared" si="2"/>
        <v>Yes</v>
      </c>
      <c r="BA34" s="58">
        <f t="shared" si="0"/>
        <v>-0.72361301763056907</v>
      </c>
      <c r="BB34" s="79">
        <v>110</v>
      </c>
      <c r="BC34" s="38" t="str">
        <f t="shared" si="3"/>
        <v>Yes</v>
      </c>
      <c r="BD34" s="58">
        <f t="shared" si="1"/>
        <v>-0.57034387286206634</v>
      </c>
      <c r="BE34" s="32" t="s">
        <v>76</v>
      </c>
      <c r="BF34" s="32" t="s">
        <v>76</v>
      </c>
      <c r="BG34"/>
      <c r="BH34" s="101"/>
      <c r="BI34" s="17"/>
    </row>
    <row r="35" spans="1:61" s="17" customFormat="1" x14ac:dyDescent="0.2">
      <c r="A35" s="16"/>
      <c r="B35" s="53" t="s">
        <v>161</v>
      </c>
      <c r="C35" s="61" t="s">
        <v>96</v>
      </c>
      <c r="D35" s="56">
        <v>1987</v>
      </c>
      <c r="E35" s="30" t="str">
        <f>IFERROR(VLOOKUP(CONCATENATE($B35,"_",E$4,"_",$C$77,"_",$C$76),Data_for_IC_trend_tables!$A$1:$G$49194,7,FALSE),"-")</f>
        <v>-</v>
      </c>
      <c r="F35" s="30">
        <f>IFERROR(VLOOKUP(CONCATENATE($B35,"_",F$4,"_",$C$77,"_",$C$76),Data_for_IC_trend_tables!$A$1:$G$49194,7,FALSE),"-")</f>
        <v>23</v>
      </c>
      <c r="G35" s="30" t="str">
        <f>IFERROR(VLOOKUP(CONCATENATE($B35,"_",G$4,"_",$C$77,"_",$C$76),Data_for_IC_trend_tables!$A$1:$G$49194,7,FALSE),"-")</f>
        <v>-</v>
      </c>
      <c r="H35" s="30" t="str">
        <f>IFERROR(VLOOKUP(CONCATENATE($B35,"_",H$4,"_",$C$77,"_",$C$76),Data_for_IC_trend_tables!$A$1:$G$49194,7,FALSE),"-")</f>
        <v>-</v>
      </c>
      <c r="I35" s="30">
        <f>IFERROR(VLOOKUP(CONCATENATE($B35,"_",I$4,"_",$C$77,"_",$C$76),Data_for_IC_trend_tables!$A$1:$G$49194,7,FALSE),"-")</f>
        <v>21</v>
      </c>
      <c r="J35" s="30" t="str">
        <f>IFERROR(VLOOKUP(CONCATENATE($B35,"_",J$4,"_",$C$77,"_",$C$76),Data_for_IC_trend_tables!$A$1:$G$49194,7,FALSE),"-")</f>
        <v>-</v>
      </c>
      <c r="K35" s="30">
        <f>IFERROR(VLOOKUP(CONCATENATE($B35,"_",K$4,"_",$C$77,"_",$C$76),Data_for_IC_trend_tables!$A$1:$G$49194,7,FALSE),"-")</f>
        <v>31.195477250343099</v>
      </c>
      <c r="L35" s="30">
        <f>IFERROR(VLOOKUP(CONCATENATE($B35,"_",L$4,"_",$C$77,"_",$C$76),Data_for_IC_trend_tables!$A$1:$G$49194,7,FALSE),"-")</f>
        <v>26.020868831437902</v>
      </c>
      <c r="M35" s="30">
        <f>IFERROR(VLOOKUP(CONCATENATE($B35,"_",M$4,"_",$C$77,"_",$C$76),Data_for_IC_trend_tables!$A$1:$G$49194,7,FALSE),"-")</f>
        <v>21.4656712955282</v>
      </c>
      <c r="N35" s="30">
        <f>IFERROR(VLOOKUP(CONCATENATE($B35,"_",N$4,"_",$C$77,"_",$C$76),Data_for_IC_trend_tables!$A$1:$G$49194,7,FALSE),"-")</f>
        <v>21.081582492989899</v>
      </c>
      <c r="O35" s="30">
        <f>IFERROR(VLOOKUP(CONCATENATE($B35,"_",O$4,"_",$C$77,"_",$C$76),Data_for_IC_trend_tables!$A$1:$G$49194,7,FALSE),"-")</f>
        <v>22.1736989281993</v>
      </c>
      <c r="P35" s="30">
        <f>IFERROR(VLOOKUP(CONCATENATE($B35,"_",P$4,"_",$C$77,"_",$C$76),Data_for_IC_trend_tables!$A$1:$G$49194,7,FALSE),"-")</f>
        <v>40.865985854450599</v>
      </c>
      <c r="Q35" s="30">
        <f>IFERROR(VLOOKUP(CONCATENATE($B35,"_",Q$4,"_",$C$77,"_",$C$76),Data_for_IC_trend_tables!$A$1:$G$49194,7,FALSE),"-")</f>
        <v>46.538072763918898</v>
      </c>
      <c r="R35" s="30">
        <f>IFERROR(VLOOKUP(CONCATENATE($B35,"_",R$4,"_",$C$77,"_",$C$76),Data_for_IC_trend_tables!$A$1:$G$49194,7,FALSE),"-")</f>
        <v>46.718147574972001</v>
      </c>
      <c r="S35" s="30">
        <f>IFERROR(VLOOKUP(CONCATENATE($B35,"_",S$4,"_",$C$77,"_",$C$76),Data_for_IC_trend_tables!$A$1:$G$49194,7,FALSE),"-")</f>
        <v>44.475271627480197</v>
      </c>
      <c r="T35" s="30">
        <f>IFERROR(VLOOKUP(CONCATENATE($B35,"_",T$4,"_",$C$77,"_",$C$76),Data_for_IC_trend_tables!$A$1:$G$49194,7,FALSE),"-")</f>
        <v>40.917256092557601</v>
      </c>
      <c r="U35" s="30">
        <f>IFERROR(VLOOKUP(CONCATENATE($B35,"_",U$4,"_",$C$77,"_",$C$76),Data_for_IC_trend_tables!$A$1:$G$49194,7,FALSE),"-")</f>
        <v>34.917482674904697</v>
      </c>
      <c r="V35" s="30">
        <f>IFERROR(VLOOKUP(CONCATENATE($B35,"_",V$4,"_",$C$77,"_",$C$76),Data_for_IC_trend_tables!$A$1:$G$49194,7,FALSE),"-")</f>
        <v>35.040922168021503</v>
      </c>
      <c r="W35" s="30">
        <f>IFERROR(VLOOKUP(CONCATENATE($B35,"_",W$4,"_",$C$77,"_",$C$76),Data_for_IC_trend_tables!$A$1:$G$49194,7,FALSE),"-")</f>
        <v>35.2743705364364</v>
      </c>
      <c r="X35" s="30">
        <f>IFERROR(VLOOKUP(CONCATENATE($B35,"_",X$4,"_",$C$77,"_",$C$76),Data_for_IC_trend_tables!$A$1:$G$49194,7,FALSE),"-")</f>
        <v>34.682551920843402</v>
      </c>
      <c r="Y35" s="30">
        <f>IFERROR(VLOOKUP(CONCATENATE($B35,"_",Y$4,"_",$C$77,"_",$C$76),Data_for_IC_trend_tables!$A$1:$G$49194,7,FALSE),"-")</f>
        <v>37.853139285446403</v>
      </c>
      <c r="Z35" s="30">
        <f>IFERROR(VLOOKUP(CONCATENATE($B35,"_",Z$4,"_",$C$77,"_",$C$76),Data_for_IC_trend_tables!$A$1:$G$49194,7,FALSE),"-")</f>
        <v>41.503236115336598</v>
      </c>
      <c r="AA35" s="30">
        <f>IFERROR(VLOOKUP(CONCATENATE($B35,"_",AA$4,"_",$C$77,"_",$C$76),Data_for_IC_trend_tables!$A$1:$G$49194,7,FALSE),"-")</f>
        <v>43.529859557602002</v>
      </c>
      <c r="AB35" s="30">
        <f>IFERROR(VLOOKUP(CONCATENATE($B35,"_",AB$4,"_",$C$77,"_",$C$76),Data_for_IC_trend_tables!$A$1:$G$49194,7,FALSE),"-")</f>
        <v>43.890278561541102</v>
      </c>
      <c r="AC35" s="30">
        <f>IFERROR(VLOOKUP(CONCATENATE($B35,"_",AC$4,"_",$C$77,"_",$C$76),Data_for_IC_trend_tables!$A$1:$G$49194,7,FALSE),"-")</f>
        <v>46.348930141196398</v>
      </c>
      <c r="AD35" s="30">
        <f>IFERROR(VLOOKUP(CONCATENATE($B35,"_",AD$4,"_",$C$77,"_",$C$76),Data_for_IC_trend_tables!$A$1:$G$49194,7,FALSE),"-")</f>
        <v>55.046757831172798</v>
      </c>
      <c r="AE35" s="30">
        <f>IFERROR(VLOOKUP(CONCATENATE($B35,"_",AE$4,"_",$C$77,"_",$C$76),Data_for_IC_trend_tables!$A$1:$G$49194,7,FALSE),"-")</f>
        <v>56.915315136575003</v>
      </c>
      <c r="AF35" s="30">
        <f>IFERROR(VLOOKUP(CONCATENATE($B35,"_",AF$4,"_",$C$77,"_",$C$76),Data_for_IC_trend_tables!$A$1:$G$49194,7,FALSE),"-")</f>
        <v>51.442527262099098</v>
      </c>
      <c r="AG35" s="30">
        <f>IFERROR(VLOOKUP(CONCATENATE($B35,"_",AG$4,"_",$C$77,"_",$C$76),Data_for_IC_trend_tables!$A$1:$G$49194,7,FALSE),"-")</f>
        <v>46.461964444199502</v>
      </c>
      <c r="AH35" s="30">
        <f>IFERROR(VLOOKUP(CONCATENATE($B35,"_",AH$4,"_",$C$77,"_",$C$76),Data_for_IC_trend_tables!$A$1:$G$49194,7,FALSE),"-")</f>
        <v>43.088749432809202</v>
      </c>
      <c r="AI35" s="30">
        <f>IFERROR(VLOOKUP(CONCATENATE($B35,"_",AI$4,"_",$C$77,"_",$C$76),Data_for_IC_trend_tables!$A$1:$G$49194,7,FALSE),"-")</f>
        <v>38.422841975394299</v>
      </c>
      <c r="AJ35" s="30">
        <f>IFERROR(VLOOKUP(CONCATENATE($B35,"_",AJ$4,"_",$C$77,"_",$C$76),Data_for_IC_trend_tables!$A$1:$G$49194,7,FALSE),"-")</f>
        <v>39.3632085238862</v>
      </c>
      <c r="AK35" s="30">
        <f>IFERROR(VLOOKUP(CONCATENATE($B35,"_",AK$4,"_",$C$77,"_",$C$76),Data_for_IC_trend_tables!$A$1:$G$49194,7,FALSE),"-")</f>
        <v>40.286229529652303</v>
      </c>
      <c r="AL35" s="30">
        <f>IFERROR(VLOOKUP(CONCATENATE($B35,"_",AL$4,"_",$C$77,"_",$C$76),Data_for_IC_trend_tables!$A$1:$G$49194,7,FALSE),"-")</f>
        <v>37.813665905927898</v>
      </c>
      <c r="AM35" s="30">
        <f>IFERROR(VLOOKUP(CONCATENATE($B35,"_",AM$4,"_",$C$77,"_",$C$76),Data_for_IC_trend_tables!$A$1:$G$49194,7,FALSE),"-")</f>
        <v>34.622522919053701</v>
      </c>
      <c r="AN35" s="30">
        <f>IFERROR(VLOOKUP(CONCATENATE($B35,"_",AN$4,"_",$C$77,"_",$C$76),Data_for_IC_trend_tables!$A$1:$G$49194,7,FALSE),"-")</f>
        <v>32.700637488811402</v>
      </c>
      <c r="AO35" s="30">
        <f>IFERROR(VLOOKUP(CONCATENATE($B35,"_",AO$4,"_",$C$77,"_",$C$76),Data_for_IC_trend_tables!$A$1:$G$49194,7,FALSE),"-")</f>
        <v>29.262713322202401</v>
      </c>
      <c r="AP35" s="30">
        <f>IFERROR(VLOOKUP(CONCATENATE($B35,"_",AP$4,"_",$C$77,"_",$C$76),Data_for_IC_trend_tables!$A$1:$G$49194,7,FALSE),"-")</f>
        <v>26.464722274337099</v>
      </c>
      <c r="AQ35" s="30">
        <f>IFERROR(VLOOKUP(CONCATENATE($B35,"_",AQ$4,"_",$C$77,"_",$C$76),Data_for_IC_trend_tables!$A$1:$G$49194,7,FALSE),"-")</f>
        <v>23.349074499597599</v>
      </c>
      <c r="AR35" s="30">
        <f>IFERROR(VLOOKUP(CONCATENATE($B35,"_",AR$4,"_",$C$77,"_",$C$76),Data_for_IC_trend_tables!$A$1:$G$49194,7,FALSE),"-")</f>
        <v>21.277328015197099</v>
      </c>
      <c r="AS35" s="30">
        <f>IFERROR(VLOOKUP(CONCATENATE($B35,"_",AS$4,"_",$C$77,"_",$C$76),Data_for_IC_trend_tables!$A$1:$G$49194,7,FALSE),"-")</f>
        <v>19.065137742281699</v>
      </c>
      <c r="AT35" s="30">
        <f>IFERROR(VLOOKUP(CONCATENATE($B35,"_",AT$4,"_",$C$77,"_",$C$76),Data_for_IC_trend_tables!$A$1:$G$49194,7,FALSE),"-")</f>
        <v>14.840529647340301</v>
      </c>
      <c r="AU35" s="30">
        <f>IFERROR(VLOOKUP(CONCATENATE($B35,"_",AU$4,"_",$C$77,"_",$C$76),Data_for_IC_trend_tables!$A$1:$G$49194,7,FALSE),"-")</f>
        <v>13.9413287423453</v>
      </c>
      <c r="AV35" s="30">
        <f>IFERROR(VLOOKUP(CONCATENATE($B35,"_",AV$4,"_",$C$77,"_",$C$76),Data_for_IC_trend_tables!$A$1:$G$49194,7,FALSE),"-")</f>
        <v>11.476121168777199</v>
      </c>
      <c r="AW35" s="30"/>
      <c r="AX35" s="30">
        <f>IFERROR(VLOOKUP(CONCATENATE($B35,"_",AX$4,"_",$C$77,"_",$C$76),Data_for_IC_trend_tables!$A$1:$G$49194,7,FALSE),"-")</f>
        <v>11.476121168777199</v>
      </c>
      <c r="AY35" s="67">
        <f>M35</f>
        <v>21.4656712955282</v>
      </c>
      <c r="AZ35" s="38" t="str">
        <f t="shared" si="2"/>
        <v>Yes</v>
      </c>
      <c r="BA35" s="58">
        <f t="shared" si="0"/>
        <v>-0.46537329251063564</v>
      </c>
      <c r="BB35" s="132">
        <v>11</v>
      </c>
      <c r="BC35" s="38" t="str">
        <f t="shared" si="3"/>
        <v>No</v>
      </c>
      <c r="BD35" s="58">
        <f t="shared" si="1"/>
        <v>4.3283742616109032E-2</v>
      </c>
      <c r="BE35" s="32" t="s">
        <v>76</v>
      </c>
      <c r="BF35" s="32" t="s">
        <v>76</v>
      </c>
      <c r="BG35"/>
      <c r="BH35" s="101"/>
    </row>
    <row r="36" spans="1:61" s="3" customFormat="1" x14ac:dyDescent="0.2">
      <c r="A36" s="16"/>
      <c r="B36" s="53" t="s">
        <v>162</v>
      </c>
      <c r="C36" s="55" t="s">
        <v>25</v>
      </c>
      <c r="D36" s="56"/>
      <c r="E36" s="30" t="str">
        <f>IFERROR(VLOOKUP(CONCATENATE($B36,"_",E$4,"_",$C$77,"_",$C$76),Data_for_IC_trend_tables!$A$1:$G$49194,7,FALSE),"-")</f>
        <v>-</v>
      </c>
      <c r="F36" s="30" t="str">
        <f>IFERROR(VLOOKUP(CONCATENATE($B36,"_",F$4,"_",$C$77,"_",$C$76),Data_for_IC_trend_tables!$A$1:$G$49194,7,FALSE),"-")</f>
        <v>-</v>
      </c>
      <c r="G36" s="30" t="str">
        <f>IFERROR(VLOOKUP(CONCATENATE($B36,"_",G$4,"_",$C$77,"_",$C$76),Data_for_IC_trend_tables!$A$1:$G$49194,7,FALSE),"-")</f>
        <v>-</v>
      </c>
      <c r="H36" s="30" t="str">
        <f>IFERROR(VLOOKUP(CONCATENATE($B36,"_",H$4,"_",$C$77,"_",$C$76),Data_for_IC_trend_tables!$A$1:$G$49194,7,FALSE),"-")</f>
        <v>-</v>
      </c>
      <c r="I36" s="30" t="str">
        <f>IFERROR(VLOOKUP(CONCATENATE($B36,"_",I$4,"_",$C$77,"_",$C$76),Data_for_IC_trend_tables!$A$1:$G$49194,7,FALSE),"-")</f>
        <v>-</v>
      </c>
      <c r="J36" s="30" t="str">
        <f>IFERROR(VLOOKUP(CONCATENATE($B36,"_",J$4,"_",$C$77,"_",$C$76),Data_for_IC_trend_tables!$A$1:$G$49194,7,FALSE),"-")</f>
        <v>-</v>
      </c>
      <c r="K36" s="30" t="str">
        <f>IFERROR(VLOOKUP(CONCATENATE($B36,"_",K$4,"_",$C$77,"_",$C$76),Data_for_IC_trend_tables!$A$1:$G$49194,7,FALSE),"-")</f>
        <v>-</v>
      </c>
      <c r="L36" s="30" t="str">
        <f>IFERROR(VLOOKUP(CONCATENATE($B36,"_",L$4,"_",$C$77,"_",$C$76),Data_for_IC_trend_tables!$A$1:$G$49194,7,FALSE),"-")</f>
        <v>-</v>
      </c>
      <c r="M36" s="30" t="str">
        <f>IFERROR(VLOOKUP(CONCATENATE($B36,"_",M$4,"_",$C$77,"_",$C$76),Data_for_IC_trend_tables!$A$1:$G$49194,7,FALSE),"-")</f>
        <v>-</v>
      </c>
      <c r="N36" s="30" t="str">
        <f>IFERROR(VLOOKUP(CONCATENATE($B36,"_",N$4,"_",$C$77,"_",$C$76),Data_for_IC_trend_tables!$A$1:$G$49194,7,FALSE),"-")</f>
        <v>-</v>
      </c>
      <c r="O36" s="30" t="str">
        <f>IFERROR(VLOOKUP(CONCATENATE($B36,"_",O$4,"_",$C$77,"_",$C$76),Data_for_IC_trend_tables!$A$1:$G$49194,7,FALSE),"-")</f>
        <v>-</v>
      </c>
      <c r="P36" s="30">
        <f>IFERROR(VLOOKUP(CONCATENATE($B36,"_",P$4,"_",$C$77,"_",$C$76),Data_for_IC_trend_tables!$A$1:$G$49194,7,FALSE),"-")</f>
        <v>7.2425175995884503</v>
      </c>
      <c r="Q36" s="30">
        <f>IFERROR(VLOOKUP(CONCATENATE($B36,"_",Q$4,"_",$C$77,"_",$C$76),Data_for_IC_trend_tables!$A$1:$G$49194,7,FALSE),"-")</f>
        <v>7.0440206931670497</v>
      </c>
      <c r="R36" s="30">
        <f>IFERROR(VLOOKUP(CONCATENATE($B36,"_",R$4,"_",$C$77,"_",$C$76),Data_for_IC_trend_tables!$A$1:$G$49194,7,FALSE),"-")</f>
        <v>7.1080065331141702</v>
      </c>
      <c r="S36" s="30">
        <f>IFERROR(VLOOKUP(CONCATENATE($B36,"_",S$4,"_",$C$77,"_",$C$76),Data_for_IC_trend_tables!$A$1:$G$49194,7,FALSE),"-")</f>
        <v>8.8197960039997394</v>
      </c>
      <c r="T36" s="30">
        <f>IFERROR(VLOOKUP(CONCATENATE($B36,"_",T$4,"_",$C$77,"_",$C$76),Data_for_IC_trend_tables!$A$1:$G$49194,7,FALSE),"-")</f>
        <v>8.6028024875498001</v>
      </c>
      <c r="U36" s="30">
        <f>IFERROR(VLOOKUP(CONCATENATE($B36,"_",U$4,"_",$C$77,"_",$C$76),Data_for_IC_trend_tables!$A$1:$G$49194,7,FALSE),"-")</f>
        <v>8.1504132489520291</v>
      </c>
      <c r="V36" s="30">
        <f>IFERROR(VLOOKUP(CONCATENATE($B36,"_",V$4,"_",$C$77,"_",$C$76),Data_for_IC_trend_tables!$A$1:$G$49194,7,FALSE),"-")</f>
        <v>8.3627899775067593</v>
      </c>
      <c r="W36" s="30">
        <f>IFERROR(VLOOKUP(CONCATENATE($B36,"_",W$4,"_",$C$77,"_",$C$76),Data_for_IC_trend_tables!$A$1:$G$49194,7,FALSE),"-")</f>
        <v>8.5641248383139104</v>
      </c>
      <c r="X36" s="30">
        <f>IFERROR(VLOOKUP(CONCATENATE($B36,"_",X$4,"_",$C$77,"_",$C$76),Data_for_IC_trend_tables!$A$1:$G$49194,7,FALSE),"-")</f>
        <v>8.5859695917059309</v>
      </c>
      <c r="Y36" s="30">
        <f>IFERROR(VLOOKUP(CONCATENATE($B36,"_",Y$4,"_",$C$77,"_",$C$76),Data_for_IC_trend_tables!$A$1:$G$49194,7,FALSE),"-")</f>
        <v>8.64669725582662</v>
      </c>
      <c r="Z36" s="30">
        <f>IFERROR(VLOOKUP(CONCATENATE($B36,"_",Z$4,"_",$C$77,"_",$C$76),Data_for_IC_trend_tables!$A$1:$G$49194,7,FALSE),"-")</f>
        <v>8.29459979060473</v>
      </c>
      <c r="AA36" s="30">
        <f>IFERROR(VLOOKUP(CONCATENATE($B36,"_",AA$4,"_",$C$77,"_",$C$76),Data_for_IC_trend_tables!$A$1:$G$49194,7,FALSE),"-")</f>
        <v>8.3670277147514405</v>
      </c>
      <c r="AB36" s="30">
        <f>IFERROR(VLOOKUP(CONCATENATE($B36,"_",AB$4,"_",$C$77,"_",$C$76),Data_for_IC_trend_tables!$A$1:$G$49194,7,FALSE),"-")</f>
        <v>8.3109348252659405</v>
      </c>
      <c r="AC36" s="30">
        <f>IFERROR(VLOOKUP(CONCATENATE($B36,"_",AC$4,"_",$C$77,"_",$C$76),Data_for_IC_trend_tables!$A$1:$G$49194,7,FALSE),"-")</f>
        <v>8.6712011076223199</v>
      </c>
      <c r="AD36" s="30">
        <f>IFERROR(VLOOKUP(CONCATENATE($B36,"_",AD$4,"_",$C$77,"_",$C$76),Data_for_IC_trend_tables!$A$1:$G$49194,7,FALSE),"-")</f>
        <v>8.51654790192703</v>
      </c>
      <c r="AE36" s="30">
        <f>IFERROR(VLOOKUP(CONCATENATE($B36,"_",AE$4,"_",$C$77,"_",$C$76),Data_for_IC_trend_tables!$A$1:$G$49194,7,FALSE),"-")</f>
        <v>9.7285604677794506</v>
      </c>
      <c r="AF36" s="30">
        <f>IFERROR(VLOOKUP(CONCATENATE($B36,"_",AF$4,"_",$C$77,"_",$C$76),Data_for_IC_trend_tables!$A$1:$G$49194,7,FALSE),"-")</f>
        <v>9.5459779834715892</v>
      </c>
      <c r="AG36" s="30">
        <f>IFERROR(VLOOKUP(CONCATENATE($B36,"_",AG$4,"_",$C$77,"_",$C$76),Data_for_IC_trend_tables!$A$1:$G$49194,7,FALSE),"-")</f>
        <v>9.7235366665392409</v>
      </c>
      <c r="AH36" s="30">
        <f>IFERROR(VLOOKUP(CONCATENATE($B36,"_",AH$4,"_",$C$77,"_",$C$76),Data_for_IC_trend_tables!$A$1:$G$49194,7,FALSE),"-")</f>
        <v>9.7744144603618892</v>
      </c>
      <c r="AI36" s="30">
        <f>IFERROR(VLOOKUP(CONCATENATE($B36,"_",AI$4,"_",$C$77,"_",$C$76),Data_for_IC_trend_tables!$A$1:$G$49194,7,FALSE),"-")</f>
        <v>8.2763050287270392</v>
      </c>
      <c r="AJ36" s="30">
        <f>IFERROR(VLOOKUP(CONCATENATE($B36,"_",AJ$4,"_",$C$77,"_",$C$76),Data_for_IC_trend_tables!$A$1:$G$49194,7,FALSE),"-")</f>
        <v>9.1488743695844708</v>
      </c>
      <c r="AK36" s="30">
        <f>IFERROR(VLOOKUP(CONCATENATE($B36,"_",AK$4,"_",$C$77,"_",$C$76),Data_for_IC_trend_tables!$A$1:$G$49194,7,FALSE),"-")</f>
        <v>7.9925259394302897</v>
      </c>
      <c r="AL36" s="30">
        <f>IFERROR(VLOOKUP(CONCATENATE($B36,"_",AL$4,"_",$C$77,"_",$C$76),Data_for_IC_trend_tables!$A$1:$G$49194,7,FALSE),"-")</f>
        <v>8.7331905953431406</v>
      </c>
      <c r="AM36" s="30">
        <f>IFERROR(VLOOKUP(CONCATENATE($B36,"_",AM$4,"_",$C$77,"_",$C$76),Data_for_IC_trend_tables!$A$1:$G$49194,7,FALSE),"-")</f>
        <v>7.0572649969967101</v>
      </c>
      <c r="AN36" s="30">
        <f>IFERROR(VLOOKUP(CONCATENATE($B36,"_",AN$4,"_",$C$77,"_",$C$76),Data_for_IC_trend_tables!$A$1:$G$49194,7,FALSE),"-")</f>
        <v>6.8807831973468696</v>
      </c>
      <c r="AO36" s="30">
        <f>IFERROR(VLOOKUP(CONCATENATE($B36,"_",AO$4,"_",$C$77,"_",$C$76),Data_for_IC_trend_tables!$A$1:$G$49194,7,FALSE),"-")</f>
        <v>5.7361164408179199</v>
      </c>
      <c r="AP36" s="30">
        <f>IFERROR(VLOOKUP(CONCATENATE($B36,"_",AP$4,"_",$C$77,"_",$C$76),Data_for_IC_trend_tables!$A$1:$G$49194,7,FALSE),"-")</f>
        <v>5.18867416168235</v>
      </c>
      <c r="AQ36" s="30">
        <f>IFERROR(VLOOKUP(CONCATENATE($B36,"_",AQ$4,"_",$C$77,"_",$C$76),Data_for_IC_trend_tables!$A$1:$G$49194,7,FALSE),"-")</f>
        <v>4.7563240632679902</v>
      </c>
      <c r="AR36" s="30">
        <f>IFERROR(VLOOKUP(CONCATENATE($B36,"_",AR$4,"_",$C$77,"_",$C$76),Data_for_IC_trend_tables!$A$1:$G$49194,7,FALSE),"-")</f>
        <v>4.5182402937041504</v>
      </c>
      <c r="AS36" s="30">
        <f>IFERROR(VLOOKUP(CONCATENATE($B36,"_",AS$4,"_",$C$77,"_",$C$76),Data_for_IC_trend_tables!$A$1:$G$49194,7,FALSE),"-")</f>
        <v>4.6547919534887603</v>
      </c>
      <c r="AT36" s="30">
        <f>IFERROR(VLOOKUP(CONCATENATE($B36,"_",AT$4,"_",$C$77,"_",$C$76),Data_for_IC_trend_tables!$A$1:$G$49194,7,FALSE),"-")</f>
        <v>4.2276241539820196</v>
      </c>
      <c r="AU36" s="30">
        <f>IFERROR(VLOOKUP(CONCATENATE($B36,"_",AU$4,"_",$C$77,"_",$C$76),Data_for_IC_trend_tables!$A$1:$G$49194,7,FALSE),"-")</f>
        <v>4.4156821114324396</v>
      </c>
      <c r="AV36" s="30">
        <f>IFERROR(VLOOKUP(CONCATENATE($B36,"_",AV$4,"_",$C$77,"_",$C$76),Data_for_IC_trend_tables!$A$1:$G$49194,7,FALSE),"-")</f>
        <v>4.7314878562731701</v>
      </c>
      <c r="AW36" s="30"/>
      <c r="AX36" s="30">
        <f>IFERROR(VLOOKUP(CONCATENATE($B36,"_",AX$4,"_",$C$77,"_",$C$76),Data_for_IC_trend_tables!$A$1:$G$49194,7,FALSE),"-")</f>
        <v>4.7314878562731701</v>
      </c>
      <c r="AY36" s="88"/>
      <c r="AZ36" s="38" t="str">
        <f t="shared" si="2"/>
        <v/>
      </c>
      <c r="BA36" s="58" t="str">
        <f t="shared" si="0"/>
        <v/>
      </c>
      <c r="BB36" s="79"/>
      <c r="BC36" s="38" t="str">
        <f t="shared" si="3"/>
        <v/>
      </c>
      <c r="BD36" s="58" t="str">
        <f t="shared" si="1"/>
        <v/>
      </c>
      <c r="BE36" s="86"/>
      <c r="BF36" s="31"/>
      <c r="BG36"/>
      <c r="BH36" s="101"/>
      <c r="BI36" s="17"/>
    </row>
    <row r="37" spans="1:61" s="3" customFormat="1" x14ac:dyDescent="0.2">
      <c r="A37"/>
      <c r="B37" s="53" t="s">
        <v>163</v>
      </c>
      <c r="C37" s="55" t="s">
        <v>49</v>
      </c>
      <c r="D37" s="56"/>
      <c r="E37" s="30" t="str">
        <f>IFERROR(VLOOKUP(CONCATENATE($B37,"_",E$4,"_",$C$77,"_",$C$76),Data_for_IC_trend_tables!$A$1:$G$49194,7,FALSE),"-")</f>
        <v>-</v>
      </c>
      <c r="F37" s="30">
        <f>IFERROR(VLOOKUP(CONCATENATE($B37,"_",F$4,"_",$C$77,"_",$C$76),Data_for_IC_trend_tables!$A$1:$G$49194,7,FALSE),"-")</f>
        <v>58</v>
      </c>
      <c r="G37" s="30">
        <f>IFERROR(VLOOKUP(CONCATENATE($B37,"_",G$4,"_",$C$77,"_",$C$76),Data_for_IC_trend_tables!$A$1:$G$49194,7,FALSE),"-")</f>
        <v>57</v>
      </c>
      <c r="H37" s="30">
        <f>IFERROR(VLOOKUP(CONCATENATE($B37,"_",H$4,"_",$C$77,"_",$C$76),Data_for_IC_trend_tables!$A$1:$G$49194,7,FALSE),"-")</f>
        <v>50</v>
      </c>
      <c r="I37" s="30">
        <f>IFERROR(VLOOKUP(CONCATENATE($B37,"_",I$4,"_",$C$77,"_",$C$76),Data_for_IC_trend_tables!$A$1:$G$49194,7,FALSE),"-")</f>
        <v>42</v>
      </c>
      <c r="J37" s="30">
        <f>IFERROR(VLOOKUP(CONCATENATE($B37,"_",J$4,"_",$C$77,"_",$C$76),Data_for_IC_trend_tables!$A$1:$G$49194,7,FALSE),"-")</f>
        <v>44</v>
      </c>
      <c r="K37" s="30">
        <f>IFERROR(VLOOKUP(CONCATENATE($B37,"_",K$4,"_",$C$77,"_",$C$76),Data_for_IC_trend_tables!$A$1:$G$49194,7,FALSE),"-")</f>
        <v>66</v>
      </c>
      <c r="L37" s="30">
        <f>IFERROR(VLOOKUP(CONCATENATE($B37,"_",L$4,"_",$C$77,"_",$C$76),Data_for_IC_trend_tables!$A$1:$G$49194,7,FALSE),"-")</f>
        <v>72</v>
      </c>
      <c r="M37" s="30">
        <f>IFERROR(VLOOKUP(CONCATENATE($B37,"_",M$4,"_",$C$77,"_",$C$76),Data_for_IC_trend_tables!$A$1:$G$49194,7,FALSE),"-")</f>
        <v>71</v>
      </c>
      <c r="N37" s="30">
        <f>IFERROR(VLOOKUP(CONCATENATE($B37,"_",N$4,"_",$C$77,"_",$C$76),Data_for_IC_trend_tables!$A$1:$G$49194,7,FALSE),"-")</f>
        <v>74</v>
      </c>
      <c r="O37" s="30">
        <f>IFERROR(VLOOKUP(CONCATENATE($B37,"_",O$4,"_",$C$77,"_",$C$76),Data_for_IC_trend_tables!$A$1:$G$49194,7,FALSE),"-")</f>
        <v>70</v>
      </c>
      <c r="P37" s="30">
        <f>IFERROR(VLOOKUP(CONCATENATE($B37,"_",P$4,"_",$C$77,"_",$C$76),Data_for_IC_trend_tables!$A$1:$G$49194,7,FALSE),"-")</f>
        <v>114.916187018823</v>
      </c>
      <c r="Q37" s="30">
        <f>IFERROR(VLOOKUP(CONCATENATE($B37,"_",Q$4,"_",$C$77,"_",$C$76),Data_for_IC_trend_tables!$A$1:$G$49194,7,FALSE),"-")</f>
        <v>96.022887461185903</v>
      </c>
      <c r="R37" s="30">
        <f>IFERROR(VLOOKUP(CONCATENATE($B37,"_",R$4,"_",$C$77,"_",$C$76),Data_for_IC_trend_tables!$A$1:$G$49194,7,FALSE),"-")</f>
        <v>71.046827309893501</v>
      </c>
      <c r="S37" s="30">
        <f>IFERROR(VLOOKUP(CONCATENATE($B37,"_",S$4,"_",$C$77,"_",$C$76),Data_for_IC_trend_tables!$A$1:$G$49194,7,FALSE),"-")</f>
        <v>54.944934256886</v>
      </c>
      <c r="T37" s="30">
        <f>IFERROR(VLOOKUP(CONCATENATE($B37,"_",T$4,"_",$C$77,"_",$C$76),Data_for_IC_trend_tables!$A$1:$G$49194,7,FALSE),"-")</f>
        <v>42.217165217615999</v>
      </c>
      <c r="U37" s="30">
        <f>IFERROR(VLOOKUP(CONCATENATE($B37,"_",U$4,"_",$C$77,"_",$C$76),Data_for_IC_trend_tables!$A$1:$G$49194,7,FALSE),"-")</f>
        <v>36.775032900042902</v>
      </c>
      <c r="V37" s="30">
        <f>IFERROR(VLOOKUP(CONCATENATE($B37,"_",V$4,"_",$C$77,"_",$C$76),Data_for_IC_trend_tables!$A$1:$G$49194,7,FALSE),"-")</f>
        <v>34.717927603667498</v>
      </c>
      <c r="W37" s="30">
        <f>IFERROR(VLOOKUP(CONCATENATE($B37,"_",W$4,"_",$C$77,"_",$C$76),Data_for_IC_trend_tables!$A$1:$G$49194,7,FALSE),"-")</f>
        <v>31.353726404871999</v>
      </c>
      <c r="X37" s="30">
        <f>IFERROR(VLOOKUP(CONCATENATE($B37,"_",X$4,"_",$C$77,"_",$C$76),Data_for_IC_trend_tables!$A$1:$G$49194,7,FALSE),"-")</f>
        <v>26.793560821396401</v>
      </c>
      <c r="Y37" s="30">
        <f>IFERROR(VLOOKUP(CONCATENATE($B37,"_",Y$4,"_",$C$77,"_",$C$76),Data_for_IC_trend_tables!$A$1:$G$49194,7,FALSE),"-")</f>
        <v>19.938862196637501</v>
      </c>
      <c r="Z37" s="30">
        <f>IFERROR(VLOOKUP(CONCATENATE($B37,"_",Z$4,"_",$C$77,"_",$C$76),Data_for_IC_trend_tables!$A$1:$G$49194,7,FALSE),"-")</f>
        <v>18.914068189998201</v>
      </c>
      <c r="AA37" s="30">
        <f>IFERROR(VLOOKUP(CONCATENATE($B37,"_",AA$4,"_",$C$77,"_",$C$76),Data_for_IC_trend_tables!$A$1:$G$49194,7,FALSE),"-")</f>
        <v>20.694020491036301</v>
      </c>
      <c r="AB37" s="30">
        <f>IFERROR(VLOOKUP(CONCATENATE($B37,"_",AB$4,"_",$C$77,"_",$C$76),Data_for_IC_trend_tables!$A$1:$G$49194,7,FALSE),"-")</f>
        <v>21.8722243829192</v>
      </c>
      <c r="AC37" s="30">
        <f>IFERROR(VLOOKUP(CONCATENATE($B37,"_",AC$4,"_",$C$77,"_",$C$76),Data_for_IC_trend_tables!$A$1:$G$49194,7,FALSE),"-")</f>
        <v>23.0656014229519</v>
      </c>
      <c r="AD37" s="30">
        <f>IFERROR(VLOOKUP(CONCATENATE($B37,"_",AD$4,"_",$C$77,"_",$C$76),Data_for_IC_trend_tables!$A$1:$G$49194,7,FALSE),"-")</f>
        <v>25.602945408832401</v>
      </c>
      <c r="AE37" s="30">
        <f>IFERROR(VLOOKUP(CONCATENATE($B37,"_",AE$4,"_",$C$77,"_",$C$76),Data_for_IC_trend_tables!$A$1:$G$49194,7,FALSE),"-")</f>
        <v>25.802252282542199</v>
      </c>
      <c r="AF37" s="30">
        <f>IFERROR(VLOOKUP(CONCATENATE($B37,"_",AF$4,"_",$C$77,"_",$C$76),Data_for_IC_trend_tables!$A$1:$G$49194,7,FALSE),"-")</f>
        <v>24.510055987536202</v>
      </c>
      <c r="AG37" s="30">
        <f>IFERROR(VLOOKUP(CONCATENATE($B37,"_",AG$4,"_",$C$77,"_",$C$76),Data_for_IC_trend_tables!$A$1:$G$49194,7,FALSE),"-")</f>
        <v>24.578057143578601</v>
      </c>
      <c r="AH37" s="30">
        <f>IFERROR(VLOOKUP(CONCATENATE($B37,"_",AH$4,"_",$C$77,"_",$C$76),Data_for_IC_trend_tables!$A$1:$G$49194,7,FALSE),"-")</f>
        <v>26.136470454974301</v>
      </c>
      <c r="AI37" s="30">
        <f>IFERROR(VLOOKUP(CONCATENATE($B37,"_",AI$4,"_",$C$77,"_",$C$76),Data_for_IC_trend_tables!$A$1:$G$49194,7,FALSE),"-")</f>
        <v>25.8383175467131</v>
      </c>
      <c r="AJ37" s="30">
        <f>IFERROR(VLOOKUP(CONCATENATE($B37,"_",AJ$4,"_",$C$77,"_",$C$76),Data_for_IC_trend_tables!$A$1:$G$49194,7,FALSE),"-")</f>
        <v>28.593445645551601</v>
      </c>
      <c r="AK37" s="30">
        <f>IFERROR(VLOOKUP(CONCATENATE($B37,"_",AK$4,"_",$C$77,"_",$C$76),Data_for_IC_trend_tables!$A$1:$G$49194,7,FALSE),"-")</f>
        <v>29.8147512022705</v>
      </c>
      <c r="AL37" s="30">
        <f>IFERROR(VLOOKUP(CONCATENATE($B37,"_",AL$4,"_",$C$77,"_",$C$76),Data_for_IC_trend_tables!$A$1:$G$49194,7,FALSE),"-")</f>
        <v>27.965314467058299</v>
      </c>
      <c r="AM37" s="30">
        <f>IFERROR(VLOOKUP(CONCATENATE($B37,"_",AM$4,"_",$C$77,"_",$C$76),Data_for_IC_trend_tables!$A$1:$G$49194,7,FALSE),"-")</f>
        <v>29.5188318544784</v>
      </c>
      <c r="AN37" s="30">
        <f>IFERROR(VLOOKUP(CONCATENATE($B37,"_",AN$4,"_",$C$77,"_",$C$76),Data_for_IC_trend_tables!$A$1:$G$49194,7,FALSE),"-")</f>
        <v>30.175852740556799</v>
      </c>
      <c r="AO37" s="30">
        <f>IFERROR(VLOOKUP(CONCATENATE($B37,"_",AO$4,"_",$C$77,"_",$C$76),Data_for_IC_trend_tables!$A$1:$G$49194,7,FALSE),"-")</f>
        <v>28.8037423192246</v>
      </c>
      <c r="AP37" s="30">
        <f>IFERROR(VLOOKUP(CONCATENATE($B37,"_",AP$4,"_",$C$77,"_",$C$76),Data_for_IC_trend_tables!$A$1:$G$49194,7,FALSE),"-")</f>
        <v>32.336843362029299</v>
      </c>
      <c r="AQ37" s="30">
        <f>IFERROR(VLOOKUP(CONCATENATE($B37,"_",AQ$4,"_",$C$77,"_",$C$76),Data_for_IC_trend_tables!$A$1:$G$49194,7,FALSE),"-")</f>
        <v>33.9116062130499</v>
      </c>
      <c r="AR37" s="30">
        <f>IFERROR(VLOOKUP(CONCATENATE($B37,"_",AR$4,"_",$C$77,"_",$C$76),Data_for_IC_trend_tables!$A$1:$G$49194,7,FALSE),"-")</f>
        <v>36.443751225566103</v>
      </c>
      <c r="AS37" s="30">
        <f>IFERROR(VLOOKUP(CONCATENATE($B37,"_",AS$4,"_",$C$77,"_",$C$76),Data_for_IC_trend_tables!$A$1:$G$49194,7,FALSE),"-")</f>
        <v>36.606560953826197</v>
      </c>
      <c r="AT37" s="30">
        <f>IFERROR(VLOOKUP(CONCATENATE($B37,"_",AT$4,"_",$C$77,"_",$C$76),Data_for_IC_trend_tables!$A$1:$G$49194,7,FALSE),"-")</f>
        <v>34.207277498869203</v>
      </c>
      <c r="AU37" s="30" t="str">
        <f>IFERROR(VLOOKUP(CONCATENATE($B37,"_",AU$4,"_",$C$77,"_",$C$76),Data_for_IC_trend_tables!$A$1:$G$49194,7,FALSE),"-")</f>
        <v>-</v>
      </c>
      <c r="AV37" s="30" t="str">
        <f>IFERROR(VLOOKUP(CONCATENATE($B37,"_",AV$4,"_",$C$77,"_",$C$76),Data_for_IC_trend_tables!$A$1:$G$49194,7,FALSE),"-")</f>
        <v>-</v>
      </c>
      <c r="AW37" s="30"/>
      <c r="AX37" s="30" t="str">
        <f>IFERROR(VLOOKUP(CONCATENATE($B37,"_",AX$4,"_",$C$77,"_",$C$76),Data_for_IC_trend_tables!$A$1:$G$49194,7,FALSE),"-")</f>
        <v>-</v>
      </c>
      <c r="AY37" s="67"/>
      <c r="AZ37" s="38" t="str">
        <f t="shared" si="2"/>
        <v/>
      </c>
      <c r="BA37" s="58" t="str">
        <f t="shared" si="0"/>
        <v/>
      </c>
      <c r="BB37" s="79"/>
      <c r="BC37" s="38" t="str">
        <f t="shared" si="3"/>
        <v/>
      </c>
      <c r="BD37" s="58" t="str">
        <f t="shared" si="1"/>
        <v/>
      </c>
      <c r="BE37" s="86"/>
      <c r="BF37" s="86"/>
      <c r="BG37"/>
      <c r="BH37" s="101"/>
      <c r="BI37" s="17"/>
    </row>
    <row r="38" spans="1:61" s="3" customFormat="1" x14ac:dyDescent="0.2">
      <c r="A38"/>
      <c r="B38" s="53" t="s">
        <v>164</v>
      </c>
      <c r="C38" s="55" t="s">
        <v>26</v>
      </c>
      <c r="D38" s="56"/>
      <c r="E38" s="30" t="str">
        <f>IFERROR(VLOOKUP(CONCATENATE($B38,"_",E$4,"_",$C$77,"_",$C$76),Data_for_IC_trend_tables!$A$1:$G$49194,7,FALSE),"-")</f>
        <v>-</v>
      </c>
      <c r="F38" s="30" t="str">
        <f>IFERROR(VLOOKUP(CONCATENATE($B38,"_",F$4,"_",$C$77,"_",$C$76),Data_for_IC_trend_tables!$A$1:$G$49194,7,FALSE),"-")</f>
        <v>-</v>
      </c>
      <c r="G38" s="30" t="str">
        <f>IFERROR(VLOOKUP(CONCATENATE($B38,"_",G$4,"_",$C$77,"_",$C$76),Data_for_IC_trend_tables!$A$1:$G$49194,7,FALSE),"-")</f>
        <v>-</v>
      </c>
      <c r="H38" s="30" t="str">
        <f>IFERROR(VLOOKUP(CONCATENATE($B38,"_",H$4,"_",$C$77,"_",$C$76),Data_for_IC_trend_tables!$A$1:$G$49194,7,FALSE),"-")</f>
        <v>-</v>
      </c>
      <c r="I38" s="30" t="str">
        <f>IFERROR(VLOOKUP(CONCATENATE($B38,"_",I$4,"_",$C$77,"_",$C$76),Data_for_IC_trend_tables!$A$1:$G$49194,7,FALSE),"-")</f>
        <v>-</v>
      </c>
      <c r="J38" s="30" t="str">
        <f>IFERROR(VLOOKUP(CONCATENATE($B38,"_",J$4,"_",$C$77,"_",$C$76),Data_for_IC_trend_tables!$A$1:$G$49194,7,FALSE),"-")</f>
        <v>-</v>
      </c>
      <c r="K38" s="30" t="str">
        <f>IFERROR(VLOOKUP(CONCATENATE($B38,"_",K$4,"_",$C$77,"_",$C$76),Data_for_IC_trend_tables!$A$1:$G$49194,7,FALSE),"-")</f>
        <v>-</v>
      </c>
      <c r="L38" s="30" t="str">
        <f>IFERROR(VLOOKUP(CONCATENATE($B38,"_",L$4,"_",$C$77,"_",$C$76),Data_for_IC_trend_tables!$A$1:$G$49194,7,FALSE),"-")</f>
        <v>-</v>
      </c>
      <c r="M38" s="30" t="str">
        <f>IFERROR(VLOOKUP(CONCATENATE($B38,"_",M$4,"_",$C$77,"_",$C$76),Data_for_IC_trend_tables!$A$1:$G$49194,7,FALSE),"-")</f>
        <v>-</v>
      </c>
      <c r="N38" s="30" t="str">
        <f>IFERROR(VLOOKUP(CONCATENATE($B38,"_",N$4,"_",$C$77,"_",$C$76),Data_for_IC_trend_tables!$A$1:$G$49194,7,FALSE),"-")</f>
        <v>-</v>
      </c>
      <c r="O38" s="30" t="str">
        <f>IFERROR(VLOOKUP(CONCATENATE($B38,"_",O$4,"_",$C$77,"_",$C$76),Data_for_IC_trend_tables!$A$1:$G$49194,7,FALSE),"-")</f>
        <v>-</v>
      </c>
      <c r="P38" s="30">
        <f>IFERROR(VLOOKUP(CONCATENATE($B38,"_",P$4,"_",$C$77,"_",$C$76),Data_for_IC_trend_tables!$A$1:$G$49194,7,FALSE),"-")</f>
        <v>0.56924914133911797</v>
      </c>
      <c r="Q38" s="30">
        <f>IFERROR(VLOOKUP(CONCATENATE($B38,"_",Q$4,"_",$C$77,"_",$C$76),Data_for_IC_trend_tables!$A$1:$G$49194,7,FALSE),"-")</f>
        <v>0.62149473407989697</v>
      </c>
      <c r="R38" s="30">
        <f>IFERROR(VLOOKUP(CONCATENATE($B38,"_",R$4,"_",$C$77,"_",$C$76),Data_for_IC_trend_tables!$A$1:$G$49194,7,FALSE),"-")</f>
        <v>0.68673391586904098</v>
      </c>
      <c r="S38" s="30">
        <f>IFERROR(VLOOKUP(CONCATENATE($B38,"_",S$4,"_",$C$77,"_",$C$76),Data_for_IC_trend_tables!$A$1:$G$49194,7,FALSE),"-")</f>
        <v>0.65616618992814502</v>
      </c>
      <c r="T38" s="30">
        <f>IFERROR(VLOOKUP(CONCATENATE($B38,"_",T$4,"_",$C$77,"_",$C$76),Data_for_IC_trend_tables!$A$1:$G$49194,7,FALSE),"-")</f>
        <v>0.629612525616152</v>
      </c>
      <c r="U38" s="30">
        <f>IFERROR(VLOOKUP(CONCATENATE($B38,"_",U$4,"_",$C$77,"_",$C$76),Data_for_IC_trend_tables!$A$1:$G$49194,7,FALSE),"-")</f>
        <v>0.58654488685047501</v>
      </c>
      <c r="V38" s="30">
        <f>IFERROR(VLOOKUP(CONCATENATE($B38,"_",V$4,"_",$C$77,"_",$C$76),Data_for_IC_trend_tables!$A$1:$G$49194,7,FALSE),"-")</f>
        <v>0.56939999573171696</v>
      </c>
      <c r="W38" s="30">
        <f>IFERROR(VLOOKUP(CONCATENATE($B38,"_",W$4,"_",$C$77,"_",$C$76),Data_for_IC_trend_tables!$A$1:$G$49194,7,FALSE),"-")</f>
        <v>0.54769939575210702</v>
      </c>
      <c r="X38" s="30">
        <f>IFERROR(VLOOKUP(CONCATENATE($B38,"_",X$4,"_",$C$77,"_",$C$76),Data_for_IC_trend_tables!$A$1:$G$49194,7,FALSE),"-")</f>
        <v>0.50346273699323196</v>
      </c>
      <c r="Y38" s="30">
        <f>IFERROR(VLOOKUP(CONCATENATE($B38,"_",Y$4,"_",$C$77,"_",$C$76),Data_for_IC_trend_tables!$A$1:$G$49194,7,FALSE),"-")</f>
        <v>0.48178992127799197</v>
      </c>
      <c r="Z38" s="30">
        <f>IFERROR(VLOOKUP(CONCATENATE($B38,"_",Z$4,"_",$C$77,"_",$C$76),Data_for_IC_trend_tables!$A$1:$G$49194,7,FALSE),"-")</f>
        <v>0.46264603514636699</v>
      </c>
      <c r="AA38" s="30">
        <f>IFERROR(VLOOKUP(CONCATENATE($B38,"_",AA$4,"_",$C$77,"_",$C$76),Data_for_IC_trend_tables!$A$1:$G$49194,7,FALSE),"-")</f>
        <v>0.47702427894927102</v>
      </c>
      <c r="AB38" s="30">
        <f>IFERROR(VLOOKUP(CONCATENATE($B38,"_",AB$4,"_",$C$77,"_",$C$76),Data_for_IC_trend_tables!$A$1:$G$49194,7,FALSE),"-")</f>
        <v>0.43293263471898802</v>
      </c>
      <c r="AC38" s="30">
        <f>IFERROR(VLOOKUP(CONCATENATE($B38,"_",AC$4,"_",$C$77,"_",$C$76),Data_for_IC_trend_tables!$A$1:$G$49194,7,FALSE),"-")</f>
        <v>0.41335812646363801</v>
      </c>
      <c r="AD38" s="30">
        <f>IFERROR(VLOOKUP(CONCATENATE($B38,"_",AD$4,"_",$C$77,"_",$C$76),Data_for_IC_trend_tables!$A$1:$G$49194,7,FALSE),"-")</f>
        <v>0.39106502292372097</v>
      </c>
      <c r="AE38" s="30">
        <f>IFERROR(VLOOKUP(CONCATENATE($B38,"_",AE$4,"_",$C$77,"_",$C$76),Data_for_IC_trend_tables!$A$1:$G$49194,7,FALSE),"-")</f>
        <v>0.38071222086053302</v>
      </c>
      <c r="AF38" s="30">
        <f>IFERROR(VLOOKUP(CONCATENATE($B38,"_",AF$4,"_",$C$77,"_",$C$76),Data_for_IC_trend_tables!$A$1:$G$49194,7,FALSE),"-")</f>
        <v>0.27902935175712101</v>
      </c>
      <c r="AG38" s="30">
        <f>IFERROR(VLOOKUP(CONCATENATE($B38,"_",AG$4,"_",$C$77,"_",$C$76),Data_for_IC_trend_tables!$A$1:$G$49194,7,FALSE),"-")</f>
        <v>0.27251426669335099</v>
      </c>
      <c r="AH38" s="30">
        <f>IFERROR(VLOOKUP(CONCATENATE($B38,"_",AH$4,"_",$C$77,"_",$C$76),Data_for_IC_trend_tables!$A$1:$G$49194,7,FALSE),"-")</f>
        <v>0.27544320302008102</v>
      </c>
      <c r="AI38" s="30">
        <f>IFERROR(VLOOKUP(CONCATENATE($B38,"_",AI$4,"_",$C$77,"_",$C$76),Data_for_IC_trend_tables!$A$1:$G$49194,7,FALSE),"-")</f>
        <v>0.26508755972089598</v>
      </c>
      <c r="AJ38" s="30">
        <f>IFERROR(VLOOKUP(CONCATENATE($B38,"_",AJ$4,"_",$C$77,"_",$C$76),Data_for_IC_trend_tables!$A$1:$G$49194,7,FALSE),"-")</f>
        <v>0.24230894028341199</v>
      </c>
      <c r="AK38" s="30">
        <f>IFERROR(VLOOKUP(CONCATENATE($B38,"_",AK$4,"_",$C$77,"_",$C$76),Data_for_IC_trend_tables!$A$1:$G$49194,7,FALSE),"-")</f>
        <v>0.24106842763906899</v>
      </c>
      <c r="AL38" s="30">
        <f>IFERROR(VLOOKUP(CONCATENATE($B38,"_",AL$4,"_",$C$77,"_",$C$76),Data_for_IC_trend_tables!$A$1:$G$49194,7,FALSE),"-")</f>
        <v>0.239275029468064</v>
      </c>
      <c r="AM38" s="30">
        <f>IFERROR(VLOOKUP(CONCATENATE($B38,"_",AM$4,"_",$C$77,"_",$C$76),Data_for_IC_trend_tables!$A$1:$G$49194,7,FALSE),"-")</f>
        <v>0.23442981426270901</v>
      </c>
      <c r="AN38" s="30">
        <f>IFERROR(VLOOKUP(CONCATENATE($B38,"_",AN$4,"_",$C$77,"_",$C$76),Data_for_IC_trend_tables!$A$1:$G$49194,7,FALSE),"-")</f>
        <v>0.20949704467945601</v>
      </c>
      <c r="AO38" s="30">
        <f>IFERROR(VLOOKUP(CONCATENATE($B38,"_",AO$4,"_",$C$77,"_",$C$76),Data_for_IC_trend_tables!$A$1:$G$49194,7,FALSE),"-")</f>
        <v>0.20150670613374499</v>
      </c>
      <c r="AP38" s="30">
        <f>IFERROR(VLOOKUP(CONCATENATE($B38,"_",AP$4,"_",$C$77,"_",$C$76),Data_for_IC_trend_tables!$A$1:$G$49194,7,FALSE),"-")</f>
        <v>0.174740350865767</v>
      </c>
      <c r="AQ38" s="30">
        <f>IFERROR(VLOOKUP(CONCATENATE($B38,"_",AQ$4,"_",$C$77,"_",$C$76),Data_for_IC_trend_tables!$A$1:$G$49194,7,FALSE),"-")</f>
        <v>0.15683875796094701</v>
      </c>
      <c r="AR38" s="30">
        <f>IFERROR(VLOOKUP(CONCATENATE($B38,"_",AR$4,"_",$C$77,"_",$C$76),Data_for_IC_trend_tables!$A$1:$G$49194,7,FALSE),"-")</f>
        <v>0.14585223155965499</v>
      </c>
      <c r="AS38" s="30">
        <f>IFERROR(VLOOKUP(CONCATENATE($B38,"_",AS$4,"_",$C$77,"_",$C$76),Data_for_IC_trend_tables!$A$1:$G$49194,7,FALSE),"-")</f>
        <v>0.130594986784762</v>
      </c>
      <c r="AT38" s="30">
        <f>IFERROR(VLOOKUP(CONCATENATE($B38,"_",AT$4,"_",$C$77,"_",$C$76),Data_for_IC_trend_tables!$A$1:$G$49194,7,FALSE),"-")</f>
        <v>0.107842752784871</v>
      </c>
      <c r="AU38" s="30">
        <f>IFERROR(VLOOKUP(CONCATENATE($B38,"_",AU$4,"_",$C$77,"_",$C$76),Data_for_IC_trend_tables!$A$1:$G$49194,7,FALSE),"-")</f>
        <v>0.11549025168591499</v>
      </c>
      <c r="AV38" s="30">
        <f>IFERROR(VLOOKUP(CONCATENATE($B38,"_",AV$4,"_",$C$77,"_",$C$76),Data_for_IC_trend_tables!$A$1:$G$49194,7,FALSE),"-")</f>
        <v>0.10829947818239299</v>
      </c>
      <c r="AW38" s="30"/>
      <c r="AX38" s="30">
        <f>IFERROR(VLOOKUP(CONCATENATE($B38,"_",AX$4,"_",$C$77,"_",$C$76),Data_for_IC_trend_tables!$A$1:$G$49194,7,FALSE),"-")</f>
        <v>0.10829947818239299</v>
      </c>
      <c r="AY38" s="67"/>
      <c r="AZ38" s="38" t="str">
        <f t="shared" si="2"/>
        <v/>
      </c>
      <c r="BA38" s="58" t="str">
        <f t="shared" si="0"/>
        <v/>
      </c>
      <c r="BB38" s="79"/>
      <c r="BC38" s="38" t="str">
        <f t="shared" si="3"/>
        <v/>
      </c>
      <c r="BD38" s="58" t="str">
        <f t="shared" si="1"/>
        <v/>
      </c>
      <c r="BE38" s="31"/>
      <c r="BF38" s="31"/>
      <c r="BG38"/>
      <c r="BH38" s="101"/>
      <c r="BI38" s="17"/>
    </row>
    <row r="39" spans="1:61" s="3" customFormat="1" x14ac:dyDescent="0.2">
      <c r="A39"/>
      <c r="B39" s="53" t="s">
        <v>165</v>
      </c>
      <c r="C39" s="55" t="s">
        <v>27</v>
      </c>
      <c r="D39" s="56"/>
      <c r="E39" s="30" t="str">
        <f>IFERROR(VLOOKUP(CONCATENATE($B39,"_",E$4,"_",$C$77,"_",$C$76),Data_for_IC_trend_tables!$A$1:$G$49194,7,FALSE),"-")</f>
        <v>-</v>
      </c>
      <c r="F39" s="30" t="str">
        <f>IFERROR(VLOOKUP(CONCATENATE($B39,"_",F$4,"_",$C$77,"_",$C$76),Data_for_IC_trend_tables!$A$1:$G$49194,7,FALSE),"-")</f>
        <v>-</v>
      </c>
      <c r="G39" s="30" t="str">
        <f>IFERROR(VLOOKUP(CONCATENATE($B39,"_",G$4,"_",$C$77,"_",$C$76),Data_for_IC_trend_tables!$A$1:$G$49194,7,FALSE),"-")</f>
        <v>-</v>
      </c>
      <c r="H39" s="30" t="str">
        <f>IFERROR(VLOOKUP(CONCATENATE($B39,"_",H$4,"_",$C$77,"_",$C$76),Data_for_IC_trend_tables!$A$1:$G$49194,7,FALSE),"-")</f>
        <v>-</v>
      </c>
      <c r="I39" s="30" t="str">
        <f>IFERROR(VLOOKUP(CONCATENATE($B39,"_",I$4,"_",$C$77,"_",$C$76),Data_for_IC_trend_tables!$A$1:$G$49194,7,FALSE),"-")</f>
        <v>-</v>
      </c>
      <c r="J39" s="30" t="str">
        <f>IFERROR(VLOOKUP(CONCATENATE($B39,"_",J$4,"_",$C$77,"_",$C$76),Data_for_IC_trend_tables!$A$1:$G$49194,7,FALSE),"-")</f>
        <v>-</v>
      </c>
      <c r="K39" s="30" t="str">
        <f>IFERROR(VLOOKUP(CONCATENATE($B39,"_",K$4,"_",$C$77,"_",$C$76),Data_for_IC_trend_tables!$A$1:$G$49194,7,FALSE),"-")</f>
        <v>-</v>
      </c>
      <c r="L39" s="30" t="str">
        <f>IFERROR(VLOOKUP(CONCATENATE($B39,"_",L$4,"_",$C$77,"_",$C$76),Data_for_IC_trend_tables!$A$1:$G$49194,7,FALSE),"-")</f>
        <v>-</v>
      </c>
      <c r="M39" s="30" t="str">
        <f>IFERROR(VLOOKUP(CONCATENATE($B39,"_",M$4,"_",$C$77,"_",$C$76),Data_for_IC_trend_tables!$A$1:$G$49194,7,FALSE),"-")</f>
        <v>-</v>
      </c>
      <c r="N39" s="30" t="str">
        <f>IFERROR(VLOOKUP(CONCATENATE($B39,"_",N$4,"_",$C$77,"_",$C$76),Data_for_IC_trend_tables!$A$1:$G$49194,7,FALSE),"-")</f>
        <v>-</v>
      </c>
      <c r="O39" s="30" t="str">
        <f>IFERROR(VLOOKUP(CONCATENATE($B39,"_",O$4,"_",$C$77,"_",$C$76),Data_for_IC_trend_tables!$A$1:$G$49194,7,FALSE),"-")</f>
        <v>-</v>
      </c>
      <c r="P39" s="30">
        <f>IFERROR(VLOOKUP(CONCATENATE($B39,"_",P$4,"_",$C$77,"_",$C$76),Data_for_IC_trend_tables!$A$1:$G$49194,7,FALSE),"-")</f>
        <v>11.4850782845956</v>
      </c>
      <c r="Q39" s="30">
        <f>IFERROR(VLOOKUP(CONCATENATE($B39,"_",Q$4,"_",$C$77,"_",$C$76),Data_for_IC_trend_tables!$A$1:$G$49194,7,FALSE),"-")</f>
        <v>11.1466279523206</v>
      </c>
      <c r="R39" s="30">
        <f>IFERROR(VLOOKUP(CONCATENATE($B39,"_",R$4,"_",$C$77,"_",$C$76),Data_for_IC_trend_tables!$A$1:$G$49194,7,FALSE),"-")</f>
        <v>8.0852374404338008</v>
      </c>
      <c r="S39" s="30">
        <f>IFERROR(VLOOKUP(CONCATENATE($B39,"_",S$4,"_",$C$77,"_",$C$76),Data_for_IC_trend_tables!$A$1:$G$49194,7,FALSE),"-")</f>
        <v>6.7171145987665399</v>
      </c>
      <c r="T39" s="30">
        <f>IFERROR(VLOOKUP(CONCATENATE($B39,"_",T$4,"_",$C$77,"_",$C$76),Data_for_IC_trend_tables!$A$1:$G$49194,7,FALSE),"-")</f>
        <v>6.1096171327864397</v>
      </c>
      <c r="U39" s="30">
        <f>IFERROR(VLOOKUP(CONCATENATE($B39,"_",U$4,"_",$C$77,"_",$C$76),Data_for_IC_trend_tables!$A$1:$G$49194,7,FALSE),"-")</f>
        <v>3.29220306383823</v>
      </c>
      <c r="V39" s="30">
        <f>IFERROR(VLOOKUP(CONCATENATE($B39,"_",V$4,"_",$C$77,"_",$C$76),Data_for_IC_trend_tables!$A$1:$G$49194,7,FALSE),"-")</f>
        <v>8.2284126009838996</v>
      </c>
      <c r="W39" s="30">
        <f>IFERROR(VLOOKUP(CONCATENATE($B39,"_",W$4,"_",$C$77,"_",$C$76),Data_for_IC_trend_tables!$A$1:$G$49194,7,FALSE),"-")</f>
        <v>7.40419257677517</v>
      </c>
      <c r="X39" s="30">
        <f>IFERROR(VLOOKUP(CONCATENATE($B39,"_",X$4,"_",$C$77,"_",$C$76),Data_for_IC_trend_tables!$A$1:$G$49194,7,FALSE),"-")</f>
        <v>9.5493782783225907</v>
      </c>
      <c r="Y39" s="30">
        <f>IFERROR(VLOOKUP(CONCATENATE($B39,"_",Y$4,"_",$C$77,"_",$C$76),Data_for_IC_trend_tables!$A$1:$G$49194,7,FALSE),"-")</f>
        <v>10.5064012666548</v>
      </c>
      <c r="Z39" s="30">
        <f>IFERROR(VLOOKUP(CONCATENATE($B39,"_",Z$4,"_",$C$77,"_",$C$76),Data_for_IC_trend_tables!$A$1:$G$49194,7,FALSE),"-")</f>
        <v>10.7483023970831</v>
      </c>
      <c r="AA39" s="30">
        <f>IFERROR(VLOOKUP(CONCATENATE($B39,"_",AA$4,"_",$C$77,"_",$C$76),Data_for_IC_trend_tables!$A$1:$G$49194,7,FALSE),"-")</f>
        <v>8.8295771009457695</v>
      </c>
      <c r="AB39" s="30">
        <f>IFERROR(VLOOKUP(CONCATENATE($B39,"_",AB$4,"_",$C$77,"_",$C$76),Data_for_IC_trend_tables!$A$1:$G$49194,7,FALSE),"-")</f>
        <v>10.835418353948899</v>
      </c>
      <c r="AC39" s="30">
        <f>IFERROR(VLOOKUP(CONCATENATE($B39,"_",AC$4,"_",$C$77,"_",$C$76),Data_for_IC_trend_tables!$A$1:$G$49194,7,FALSE),"-")</f>
        <v>10.326319525268699</v>
      </c>
      <c r="AD39" s="30">
        <f>IFERROR(VLOOKUP(CONCATENATE($B39,"_",AD$4,"_",$C$77,"_",$C$76),Data_for_IC_trend_tables!$A$1:$G$49194,7,FALSE),"-")</f>
        <v>10.8123975786259</v>
      </c>
      <c r="AE39" s="30">
        <f>IFERROR(VLOOKUP(CONCATENATE($B39,"_",AE$4,"_",$C$77,"_",$C$76),Data_for_IC_trend_tables!$A$1:$G$49194,7,FALSE),"-")</f>
        <v>11.338271699626601</v>
      </c>
      <c r="AF39" s="30">
        <f>IFERROR(VLOOKUP(CONCATENATE($B39,"_",AF$4,"_",$C$77,"_",$C$76),Data_for_IC_trend_tables!$A$1:$G$49194,7,FALSE),"-")</f>
        <v>12.420226592123401</v>
      </c>
      <c r="AG39" s="30">
        <f>IFERROR(VLOOKUP(CONCATENATE($B39,"_",AG$4,"_",$C$77,"_",$C$76),Data_for_IC_trend_tables!$A$1:$G$49194,7,FALSE),"-")</f>
        <v>12.6148482296589</v>
      </c>
      <c r="AH39" s="30">
        <f>IFERROR(VLOOKUP(CONCATENATE($B39,"_",AH$4,"_",$C$77,"_",$C$76),Data_for_IC_trend_tables!$A$1:$G$49194,7,FALSE),"-")</f>
        <v>15.1980129146161</v>
      </c>
      <c r="AI39" s="30">
        <f>IFERROR(VLOOKUP(CONCATENATE($B39,"_",AI$4,"_",$C$77,"_",$C$76),Data_for_IC_trend_tables!$A$1:$G$49194,7,FALSE),"-")</f>
        <v>10.2728925195181</v>
      </c>
      <c r="AJ39" s="30">
        <f>IFERROR(VLOOKUP(CONCATENATE($B39,"_",AJ$4,"_",$C$77,"_",$C$76),Data_for_IC_trend_tables!$A$1:$G$49194,7,FALSE),"-")</f>
        <v>12.90569981714</v>
      </c>
      <c r="AK39" s="30">
        <f>IFERROR(VLOOKUP(CONCATENATE($B39,"_",AK$4,"_",$C$77,"_",$C$76),Data_for_IC_trend_tables!$A$1:$G$49194,7,FALSE),"-")</f>
        <v>13.226424530113899</v>
      </c>
      <c r="AL39" s="30">
        <f>IFERROR(VLOOKUP(CONCATENATE($B39,"_",AL$4,"_",$C$77,"_",$C$76),Data_for_IC_trend_tables!$A$1:$G$49194,7,FALSE),"-")</f>
        <v>12.816562850464299</v>
      </c>
      <c r="AM39" s="30">
        <f>IFERROR(VLOOKUP(CONCATENATE($B39,"_",AM$4,"_",$C$77,"_",$C$76),Data_for_IC_trend_tables!$A$1:$G$49194,7,FALSE),"-")</f>
        <v>12.9145088167973</v>
      </c>
      <c r="AN39" s="30">
        <f>IFERROR(VLOOKUP(CONCATENATE($B39,"_",AN$4,"_",$C$77,"_",$C$76),Data_for_IC_trend_tables!$A$1:$G$49194,7,FALSE),"-")</f>
        <v>12.766092106957201</v>
      </c>
      <c r="AO39" s="30">
        <f>IFERROR(VLOOKUP(CONCATENATE($B39,"_",AO$4,"_",$C$77,"_",$C$76),Data_for_IC_trend_tables!$A$1:$G$49194,7,FALSE),"-")</f>
        <v>13.7401557020584</v>
      </c>
      <c r="AP39" s="30">
        <f>IFERROR(VLOOKUP(CONCATENATE($B39,"_",AP$4,"_",$C$77,"_",$C$76),Data_for_IC_trend_tables!$A$1:$G$49194,7,FALSE),"-")</f>
        <v>13.6880901655906</v>
      </c>
      <c r="AQ39" s="30">
        <f>IFERROR(VLOOKUP(CONCATENATE($B39,"_",AQ$4,"_",$C$77,"_",$C$76),Data_for_IC_trend_tables!$A$1:$G$49194,7,FALSE),"-")</f>
        <v>14.7605580028509</v>
      </c>
      <c r="AR39" s="30">
        <f>IFERROR(VLOOKUP(CONCATENATE($B39,"_",AR$4,"_",$C$77,"_",$C$76),Data_for_IC_trend_tables!$A$1:$G$49194,7,FALSE),"-")</f>
        <v>16.2342723669144</v>
      </c>
      <c r="AS39" s="30">
        <f>IFERROR(VLOOKUP(CONCATENATE($B39,"_",AS$4,"_",$C$77,"_",$C$76),Data_for_IC_trend_tables!$A$1:$G$49194,7,FALSE),"-")</f>
        <v>16.330772726753999</v>
      </c>
      <c r="AT39" s="30">
        <f>IFERROR(VLOOKUP(CONCATENATE($B39,"_",AT$4,"_",$C$77,"_",$C$76),Data_for_IC_trend_tables!$A$1:$G$49194,7,FALSE),"-")</f>
        <v>15.646715439286901</v>
      </c>
      <c r="AU39" s="30">
        <f>IFERROR(VLOOKUP(CONCATENATE($B39,"_",AU$4,"_",$C$77,"_",$C$76),Data_for_IC_trend_tables!$A$1:$G$49194,7,FALSE),"-")</f>
        <v>16.909763195999101</v>
      </c>
      <c r="AV39" s="30">
        <f>IFERROR(VLOOKUP(CONCATENATE($B39,"_",AV$4,"_",$C$77,"_",$C$76),Data_for_IC_trend_tables!$A$1:$G$49194,7,FALSE),"-")</f>
        <v>17.4158069280201</v>
      </c>
      <c r="AW39" s="30"/>
      <c r="AX39" s="30">
        <f>IFERROR(VLOOKUP(CONCATENATE($B39,"_",AX$4,"_",$C$77,"_",$C$76),Data_for_IC_trend_tables!$A$1:$G$49194,7,FALSE),"-")</f>
        <v>17.4158069280201</v>
      </c>
      <c r="AY39" s="67"/>
      <c r="AZ39" s="38" t="str">
        <f t="shared" si="2"/>
        <v/>
      </c>
      <c r="BA39" s="58" t="str">
        <f t="shared" si="0"/>
        <v/>
      </c>
      <c r="BB39" s="79"/>
      <c r="BC39" s="38" t="str">
        <f t="shared" si="3"/>
        <v/>
      </c>
      <c r="BD39" s="58" t="str">
        <f t="shared" si="1"/>
        <v/>
      </c>
      <c r="BE39" s="86"/>
      <c r="BF39" s="86"/>
      <c r="BG39"/>
      <c r="BH39" s="101"/>
      <c r="BI39" s="17"/>
    </row>
    <row r="40" spans="1:61" s="3" customFormat="1" x14ac:dyDescent="0.2">
      <c r="A40" s="16"/>
      <c r="B40" s="53" t="s">
        <v>166</v>
      </c>
      <c r="C40" s="61" t="s">
        <v>92</v>
      </c>
      <c r="D40" s="56">
        <v>1987</v>
      </c>
      <c r="E40" s="30" t="str">
        <f>IFERROR(VLOOKUP(CONCATENATE($B40,"_",E$4,"_",$C$77,"_",$C$76),Data_for_IC_trend_tables!$A$1:$G$49194,7,FALSE),"-")</f>
        <v>-</v>
      </c>
      <c r="F40" s="30">
        <f>IFERROR(VLOOKUP(CONCATENATE($B40,"_",F$4,"_",$C$77,"_",$C$76),Data_for_IC_trend_tables!$A$1:$G$49194,7,FALSE),"-")</f>
        <v>583</v>
      </c>
      <c r="G40" s="30">
        <f>IFERROR(VLOOKUP(CONCATENATE($B40,"_",G$4,"_",$C$77,"_",$C$76),Data_for_IC_trend_tables!$A$1:$G$49194,7,FALSE),"-")</f>
        <v>575</v>
      </c>
      <c r="H40" s="30">
        <f>IFERROR(VLOOKUP(CONCATENATE($B40,"_",H$4,"_",$C$77,"_",$C$76),Data_for_IC_trend_tables!$A$1:$G$49194,7,FALSE),"-")</f>
        <v>562</v>
      </c>
      <c r="I40" s="30">
        <f>IFERROR(VLOOKUP(CONCATENATE($B40,"_",I$4,"_",$C$77,"_",$C$76),Data_for_IC_trend_tables!$A$1:$G$49194,7,FALSE),"-")</f>
        <v>555</v>
      </c>
      <c r="J40" s="30">
        <f>IFERROR(VLOOKUP(CONCATENATE($B40,"_",J$4,"_",$C$77,"_",$C$76),Data_for_IC_trend_tables!$A$1:$G$49194,7,FALSE),"-")</f>
        <v>573</v>
      </c>
      <c r="K40" s="30">
        <f>IFERROR(VLOOKUP(CONCATENATE($B40,"_",K$4,"_",$C$77,"_",$C$76),Data_for_IC_trend_tables!$A$1:$G$49194,7,FALSE),"-")</f>
        <v>589</v>
      </c>
      <c r="L40" s="30">
        <f>IFERROR(VLOOKUP(CONCATENATE($B40,"_",L$4,"_",$C$77,"_",$C$76),Data_for_IC_trend_tables!$A$1:$G$49194,7,FALSE),"-")</f>
        <v>587</v>
      </c>
      <c r="M40" s="30">
        <f>IFERROR(VLOOKUP(CONCATENATE($B40,"_",M$4,"_",$C$77,"_",$C$76),Data_for_IC_trend_tables!$A$1:$G$49194,7,FALSE),"-")</f>
        <v>599</v>
      </c>
      <c r="N40" s="30">
        <f>IFERROR(VLOOKUP(CONCATENATE($B40,"_",N$4,"_",$C$77,"_",$C$76),Data_for_IC_trend_tables!$A$1:$G$49194,7,FALSE),"-")</f>
        <v>602</v>
      </c>
      <c r="O40" s="30">
        <f>IFERROR(VLOOKUP(CONCATENATE($B40,"_",O$4,"_",$C$77,"_",$C$76),Data_for_IC_trend_tables!$A$1:$G$49194,7,FALSE),"-")</f>
        <v>584</v>
      </c>
      <c r="P40" s="30">
        <f>IFERROR(VLOOKUP(CONCATENATE($B40,"_",P$4,"_",$C$77,"_",$C$76),Data_for_IC_trend_tables!$A$1:$G$49194,7,FALSE),"-")</f>
        <v>681.21681649100003</v>
      </c>
      <c r="Q40" s="30">
        <f>IFERROR(VLOOKUP(CONCATENATE($B40,"_",Q$4,"_",$C$77,"_",$C$76),Data_for_IC_trend_tables!$A$1:$G$49194,7,FALSE),"-")</f>
        <v>668.96551340200006</v>
      </c>
      <c r="R40" s="30">
        <f>IFERROR(VLOOKUP(CONCATENATE($B40,"_",R$4,"_",$C$77,"_",$C$76),Data_for_IC_trend_tables!$A$1:$G$49194,7,FALSE),"-")</f>
        <v>653.88278547100003</v>
      </c>
      <c r="S40" s="30">
        <f>IFERROR(VLOOKUP(CONCATENATE($B40,"_",S$4,"_",$C$77,"_",$C$76),Data_for_IC_trend_tables!$A$1:$G$49194,7,FALSE),"-")</f>
        <v>634.69795760299996</v>
      </c>
      <c r="T40" s="30">
        <f>IFERROR(VLOOKUP(CONCATENATE($B40,"_",T$4,"_",$C$77,"_",$C$76),Data_for_IC_trend_tables!$A$1:$G$49194,7,FALSE),"-")</f>
        <v>596.31712176500002</v>
      </c>
      <c r="U40" s="30">
        <f>IFERROR(VLOOKUP(CONCATENATE($B40,"_",U$4,"_",$C$77,"_",$C$76),Data_for_IC_trend_tables!$A$1:$G$49194,7,FALSE),"-")</f>
        <v>581.04613615599999</v>
      </c>
      <c r="V40" s="30">
        <f>IFERROR(VLOOKUP(CONCATENATE($B40,"_",V$4,"_",$C$77,"_",$C$76),Data_for_IC_trend_tables!$A$1:$G$49194,7,FALSE),"-")</f>
        <v>569.22987993100003</v>
      </c>
      <c r="W40" s="30">
        <f>IFERROR(VLOOKUP(CONCATENATE($B40,"_",W$4,"_",$C$77,"_",$C$76),Data_for_IC_trend_tables!$A$1:$G$49194,7,FALSE),"-")</f>
        <v>539.40544909000005</v>
      </c>
      <c r="X40" s="30">
        <f>IFERROR(VLOOKUP(CONCATENATE($B40,"_",X$4,"_",$C$77,"_",$C$76),Data_for_IC_trend_tables!$A$1:$G$49194,7,FALSE),"-")</f>
        <v>522.49236784799996</v>
      </c>
      <c r="Y40" s="30">
        <f>IFERROR(VLOOKUP(CONCATENATE($B40,"_",Y$4,"_",$C$77,"_",$C$76),Data_for_IC_trend_tables!$A$1:$G$49194,7,FALSE),"-")</f>
        <v>514.42572096900005</v>
      </c>
      <c r="Z40" s="30">
        <f>IFERROR(VLOOKUP(CONCATENATE($B40,"_",Z$4,"_",$C$77,"_",$C$76),Data_for_IC_trend_tables!$A$1:$G$49194,7,FALSE),"-")</f>
        <v>493.59495255299998</v>
      </c>
      <c r="AA40" s="30">
        <f>IFERROR(VLOOKUP(CONCATENATE($B40,"_",AA$4,"_",$C$77,"_",$C$76),Data_for_IC_trend_tables!$A$1:$G$49194,7,FALSE),"-")</f>
        <v>478.91201779699998</v>
      </c>
      <c r="AB40" s="30">
        <f>IFERROR(VLOOKUP(CONCATENATE($B40,"_",AB$4,"_",$C$77,"_",$C$76),Data_for_IC_trend_tables!$A$1:$G$49194,7,FALSE),"-")</f>
        <v>461.77572496499999</v>
      </c>
      <c r="AC40" s="30">
        <f>IFERROR(VLOOKUP(CONCATENATE($B40,"_",AC$4,"_",$C$77,"_",$C$76),Data_for_IC_trend_tables!$A$1:$G$49194,7,FALSE),"-")</f>
        <v>456.15489531700001</v>
      </c>
      <c r="AD40" s="30">
        <f>IFERROR(VLOOKUP(CONCATENATE($B40,"_",AD$4,"_",$C$77,"_",$C$76),Data_for_IC_trend_tables!$A$1:$G$49194,7,FALSE),"-")</f>
        <v>456.37567812899999</v>
      </c>
      <c r="AE40" s="30">
        <f>IFERROR(VLOOKUP(CONCATENATE($B40,"_",AE$4,"_",$C$77,"_",$C$76),Data_for_IC_trend_tables!$A$1:$G$49194,7,FALSE),"-")</f>
        <v>430.90436231199999</v>
      </c>
      <c r="AF40" s="30">
        <f>IFERROR(VLOOKUP(CONCATENATE($B40,"_",AF$4,"_",$C$77,"_",$C$76),Data_for_IC_trend_tables!$A$1:$G$49194,7,FALSE),"-")</f>
        <v>419.569501006</v>
      </c>
      <c r="AG40" s="30">
        <f>IFERROR(VLOOKUP(CONCATENATE($B40,"_",AG$4,"_",$C$77,"_",$C$76),Data_for_IC_trend_tables!$A$1:$G$49194,7,FALSE),"-")</f>
        <v>396.99007715300002</v>
      </c>
      <c r="AH40" s="30">
        <f>IFERROR(VLOOKUP(CONCATENATE($B40,"_",AH$4,"_",$C$77,"_",$C$76),Data_for_IC_trend_tables!$A$1:$G$49194,7,FALSE),"-")</f>
        <v>384.03871045099999</v>
      </c>
      <c r="AI40" s="30">
        <f>IFERROR(VLOOKUP(CONCATENATE($B40,"_",AI$4,"_",$C$77,"_",$C$76),Data_for_IC_trend_tables!$A$1:$G$49194,7,FALSE),"-")</f>
        <v>344.91676195500003</v>
      </c>
      <c r="AJ40" s="30">
        <f>IFERROR(VLOOKUP(CONCATENATE($B40,"_",AJ$4,"_",$C$77,"_",$C$76),Data_for_IC_trend_tables!$A$1:$G$49194,7,FALSE),"-")</f>
        <v>342.95799960400001</v>
      </c>
      <c r="AK40" s="30">
        <f>IFERROR(VLOOKUP(CONCATENATE($B40,"_",AK$4,"_",$C$77,"_",$C$76),Data_for_IC_trend_tables!$A$1:$G$49194,7,FALSE),"-")</f>
        <v>330.675802922</v>
      </c>
      <c r="AL40" s="30">
        <f>IFERROR(VLOOKUP(CONCATENATE($B40,"_",AL$4,"_",$C$77,"_",$C$76),Data_for_IC_trend_tables!$A$1:$G$49194,7,FALSE),"-")</f>
        <v>313.38173843099997</v>
      </c>
      <c r="AM40" s="30">
        <f>IFERROR(VLOOKUP(CONCATENATE($B40,"_",AM$4,"_",$C$77,"_",$C$76),Data_for_IC_trend_tables!$A$1:$G$49194,7,FALSE),"-")</f>
        <v>299.26742567500003</v>
      </c>
      <c r="AN40" s="30">
        <f>IFERROR(VLOOKUP(CONCATENATE($B40,"_",AN$4,"_",$C$77,"_",$C$76),Data_for_IC_trend_tables!$A$1:$G$49194,7,FALSE),"-")</f>
        <v>276.813350066</v>
      </c>
      <c r="AO40" s="30">
        <f>IFERROR(VLOOKUP(CONCATENATE($B40,"_",AO$4,"_",$C$77,"_",$C$76),Data_for_IC_trend_tables!$A$1:$G$49194,7,FALSE),"-")</f>
        <v>273.11029494299999</v>
      </c>
      <c r="AP40" s="30">
        <f>IFERROR(VLOOKUP(CONCATENATE($B40,"_",AP$4,"_",$C$77,"_",$C$76),Data_for_IC_trend_tables!$A$1:$G$49194,7,FALSE),"-")</f>
        <v>262.35108915500001</v>
      </c>
      <c r="AQ40" s="30">
        <f>IFERROR(VLOOKUP(CONCATENATE($B40,"_",AQ$4,"_",$C$77,"_",$C$76),Data_for_IC_trend_tables!$A$1:$G$49194,7,FALSE),"-")</f>
        <v>253.55015238799999</v>
      </c>
      <c r="AR40" s="30">
        <f>IFERROR(VLOOKUP(CONCATENATE($B40,"_",AR$4,"_",$C$77,"_",$C$76),Data_for_IC_trend_tables!$A$1:$G$49194,7,FALSE),"-")</f>
        <v>252.31866340900001</v>
      </c>
      <c r="AS40" s="30">
        <f>IFERROR(VLOOKUP(CONCATENATE($B40,"_",AS$4,"_",$C$77,"_",$C$76),Data_for_IC_trend_tables!$A$1:$G$49194,7,FALSE),"-")</f>
        <v>239.55088900699999</v>
      </c>
      <c r="AT40" s="30">
        <f>IFERROR(VLOOKUP(CONCATENATE($B40,"_",AT$4,"_",$C$77,"_",$C$76),Data_for_IC_trend_tables!$A$1:$G$49194,7,FALSE),"-")</f>
        <v>211.67178505199999</v>
      </c>
      <c r="AU40" s="30">
        <f>IFERROR(VLOOKUP(CONCATENATE($B40,"_",AU$4,"_",$C$77,"_",$C$76),Data_for_IC_trend_tables!$A$1:$G$49194,7,FALSE),"-")</f>
        <v>206.39652510400001</v>
      </c>
      <c r="AV40" s="30">
        <f>IFERROR(VLOOKUP(CONCATENATE($B40,"_",AV$4,"_",$C$77,"_",$C$76),Data_for_IC_trend_tables!$A$1:$G$49194,7,FALSE),"-")</f>
        <v>194.55719368600001</v>
      </c>
      <c r="AW40" s="30"/>
      <c r="AX40" s="30">
        <f>IFERROR(VLOOKUP(CONCATENATE($B40,"_",AX$4,"_",$C$77,"_",$C$76),Data_for_IC_trend_tables!$A$1:$G$49194,7,FALSE),"-")</f>
        <v>194.55719368600001</v>
      </c>
      <c r="AY40" s="67">
        <f>M40</f>
        <v>599</v>
      </c>
      <c r="AZ40" s="38" t="str">
        <f t="shared" si="2"/>
        <v>Yes</v>
      </c>
      <c r="BA40" s="58">
        <f t="shared" si="0"/>
        <v>-0.67519667164273789</v>
      </c>
      <c r="BB40" s="79">
        <v>266</v>
      </c>
      <c r="BC40" s="38" t="str">
        <f t="shared" si="3"/>
        <v>Yes</v>
      </c>
      <c r="BD40" s="58">
        <f t="shared" si="1"/>
        <v>-0.26858197862406014</v>
      </c>
      <c r="BE40" s="32" t="s">
        <v>76</v>
      </c>
      <c r="BF40" s="32" t="s">
        <v>76</v>
      </c>
      <c r="BG40"/>
      <c r="BH40" s="101"/>
      <c r="BI40" s="17"/>
    </row>
    <row r="41" spans="1:61" s="19" customFormat="1" x14ac:dyDescent="0.2">
      <c r="A41"/>
      <c r="B41" s="53" t="s">
        <v>167</v>
      </c>
      <c r="C41" s="55" t="s">
        <v>28</v>
      </c>
      <c r="D41" s="56">
        <v>1987</v>
      </c>
      <c r="E41" s="30" t="str">
        <f>IFERROR(VLOOKUP(CONCATENATE($B41,"_",E$4,"_",$C$77,"_",$C$76),Data_for_IC_trend_tables!$A$1:$G$49194,7,FALSE),"-")</f>
        <v>-</v>
      </c>
      <c r="F41" s="30">
        <f>IFERROR(VLOOKUP(CONCATENATE($B41,"_",F$4,"_",$C$77,"_",$C$76),Data_for_IC_trend_tables!$A$1:$G$49194,7,FALSE),"-")</f>
        <v>159.33650351040001</v>
      </c>
      <c r="G41" s="30">
        <f>IFERROR(VLOOKUP(CONCATENATE($B41,"_",G$4,"_",$C$77,"_",$C$76),Data_for_IC_trend_tables!$A$1:$G$49194,7,FALSE),"-")</f>
        <v>177.7</v>
      </c>
      <c r="H41" s="30">
        <f>IFERROR(VLOOKUP(CONCATENATE($B41,"_",H$4,"_",$C$77,"_",$C$76),Data_for_IC_trend_tables!$A$1:$G$49194,7,FALSE),"-")</f>
        <v>182</v>
      </c>
      <c r="I41" s="30">
        <f>IFERROR(VLOOKUP(CONCATENATE($B41,"_",I$4,"_",$C$77,"_",$C$76),Data_for_IC_trend_tables!$A$1:$G$49194,7,FALSE),"-")</f>
        <v>186.7</v>
      </c>
      <c r="J41" s="30">
        <f>IFERROR(VLOOKUP(CONCATENATE($B41,"_",J$4,"_",$C$77,"_",$C$76),Data_for_IC_trend_tables!$A$1:$G$49194,7,FALSE),"-")</f>
        <v>201</v>
      </c>
      <c r="K41" s="30">
        <f>IFERROR(VLOOKUP(CONCATENATE($B41,"_",K$4,"_",$C$77,"_",$C$76),Data_for_IC_trend_tables!$A$1:$G$49194,7,FALSE),"-")</f>
        <v>212.8</v>
      </c>
      <c r="L41" s="30">
        <f>IFERROR(VLOOKUP(CONCATENATE($B41,"_",L$4,"_",$C$77,"_",$C$76),Data_for_IC_trend_tables!$A$1:$G$49194,7,FALSE),"-")</f>
        <v>227.9</v>
      </c>
      <c r="M41" s="30">
        <f>IFERROR(VLOOKUP(CONCATENATE($B41,"_",M$4,"_",$C$77,"_",$C$76),Data_for_IC_trend_tables!$A$1:$G$49194,7,FALSE),"-")</f>
        <v>192.4952551259</v>
      </c>
      <c r="N41" s="30">
        <f>IFERROR(VLOOKUP(CONCATENATE($B41,"_",N$4,"_",$C$77,"_",$C$76),Data_for_IC_trend_tables!$A$1:$G$49194,7,FALSE),"-")</f>
        <v>224</v>
      </c>
      <c r="O41" s="30">
        <f>IFERROR(VLOOKUP(CONCATENATE($B41,"_",O$4,"_",$C$77,"_",$C$76),Data_for_IC_trend_tables!$A$1:$G$49194,7,FALSE),"-")</f>
        <v>191.67982067299999</v>
      </c>
      <c r="P41" s="30">
        <f>IFERROR(VLOOKUP(CONCATENATE($B41,"_",P$4,"_",$C$77,"_",$C$76),Data_for_IC_trend_tables!$A$1:$G$49194,7,FALSE),"-")</f>
        <v>196.5563209723</v>
      </c>
      <c r="Q41" s="30">
        <f>IFERROR(VLOOKUP(CONCATENATE($B41,"_",Q$4,"_",$C$77,"_",$C$76),Data_for_IC_trend_tables!$A$1:$G$49194,7,FALSE),"-")</f>
        <v>190.19929520470001</v>
      </c>
      <c r="R41" s="30">
        <f>IFERROR(VLOOKUP(CONCATENATE($B41,"_",R$4,"_",$C$77,"_",$C$76),Data_for_IC_trend_tables!$A$1:$G$49194,7,FALSE),"-")</f>
        <v>194.39012744280001</v>
      </c>
      <c r="S41" s="30">
        <f>IFERROR(VLOOKUP(CONCATENATE($B41,"_",S$4,"_",$C$77,"_",$C$76),Data_for_IC_trend_tables!$A$1:$G$49194,7,FALSE),"-")</f>
        <v>199.75351684899999</v>
      </c>
      <c r="T41" s="30">
        <f>IFERROR(VLOOKUP(CONCATENATE($B41,"_",T$4,"_",$C$77,"_",$C$76),Data_for_IC_trend_tables!$A$1:$G$49194,7,FALSE),"-")</f>
        <v>204.39275103029999</v>
      </c>
      <c r="U41" s="30">
        <f>IFERROR(VLOOKUP(CONCATENATE($B41,"_",U$4,"_",$C$77,"_",$C$76),Data_for_IC_trend_tables!$A$1:$G$49194,7,FALSE),"-")</f>
        <v>215.5327827765</v>
      </c>
      <c r="V41" s="30">
        <f>IFERROR(VLOOKUP(CONCATENATE($B41,"_",V$4,"_",$C$77,"_",$C$76),Data_for_IC_trend_tables!$A$1:$G$49194,7,FALSE),"-")</f>
        <v>224.78852943710001</v>
      </c>
      <c r="W41" s="30">
        <f>IFERROR(VLOOKUP(CONCATENATE($B41,"_",W$4,"_",$C$77,"_",$C$76),Data_for_IC_trend_tables!$A$1:$G$49194,7,FALSE),"-")</f>
        <v>233.23353958889999</v>
      </c>
      <c r="X41" s="30">
        <f>IFERROR(VLOOKUP(CONCATENATE($B41,"_",X$4,"_",$C$77,"_",$C$76),Data_for_IC_trend_tables!$A$1:$G$49194,7,FALSE),"-")</f>
        <v>234.5715173127</v>
      </c>
      <c r="Y41" s="30">
        <f>IFERROR(VLOOKUP(CONCATENATE($B41,"_",Y$4,"_",$C$77,"_",$C$76),Data_for_IC_trend_tables!$A$1:$G$49194,7,FALSE),"-")</f>
        <v>227.0335363165</v>
      </c>
      <c r="Z41" s="30">
        <f>IFERROR(VLOOKUP(CONCATENATE($B41,"_",Z$4,"_",$C$77,"_",$C$76),Data_for_IC_trend_tables!$A$1:$G$49194,7,FALSE),"-")</f>
        <v>214.1837000148</v>
      </c>
      <c r="AA41" s="30">
        <f>IFERROR(VLOOKUP(CONCATENATE($B41,"_",AA$4,"_",$C$77,"_",$C$76),Data_for_IC_trend_tables!$A$1:$G$49194,7,FALSE),"-")</f>
        <v>212.59809711209999</v>
      </c>
      <c r="AB41" s="30">
        <f>IFERROR(VLOOKUP(CONCATENATE($B41,"_",AB$4,"_",$C$77,"_",$C$76),Data_for_IC_trend_tables!$A$1:$G$49194,7,FALSE),"-")</f>
        <v>207.18584373940001</v>
      </c>
      <c r="AC41" s="30">
        <f>IFERROR(VLOOKUP(CONCATENATE($B41,"_",AC$4,"_",$C$77,"_",$C$76),Data_for_IC_trend_tables!$A$1:$G$49194,7,FALSE),"-")</f>
        <v>208.94917830599999</v>
      </c>
      <c r="AD41" s="30">
        <f>IFERROR(VLOOKUP(CONCATENATE($B41,"_",AD$4,"_",$C$77,"_",$C$76),Data_for_IC_trend_tables!$A$1:$G$49194,7,FALSE),"-")</f>
        <v>207.54505420000001</v>
      </c>
      <c r="AE41" s="30">
        <f>IFERROR(VLOOKUP(CONCATENATE($B41,"_",AE$4,"_",$C$77,"_",$C$76),Data_for_IC_trend_tables!$A$1:$G$49194,7,FALSE),"-")</f>
        <v>207.9400248442</v>
      </c>
      <c r="AF41" s="30">
        <f>IFERROR(VLOOKUP(CONCATENATE($B41,"_",AF$4,"_",$C$77,"_",$C$76),Data_for_IC_trend_tables!$A$1:$G$49194,7,FALSE),"-")</f>
        <v>208.2657245316</v>
      </c>
      <c r="AG41" s="30">
        <f>IFERROR(VLOOKUP(CONCATENATE($B41,"_",AG$4,"_",$C$77,"_",$C$76),Data_for_IC_trend_tables!$A$1:$G$49194,7,FALSE),"-")</f>
        <v>211.50503148499999</v>
      </c>
      <c r="AH41" s="30">
        <f>IFERROR(VLOOKUP(CONCATENATE($B41,"_",AH$4,"_",$C$77,"_",$C$76),Data_for_IC_trend_tables!$A$1:$G$49194,7,FALSE),"-")</f>
        <v>205.23402434069999</v>
      </c>
      <c r="AI41" s="30">
        <f>IFERROR(VLOOKUP(CONCATENATE($B41,"_",AI$4,"_",$C$77,"_",$C$76),Data_for_IC_trend_tables!$A$1:$G$49194,7,FALSE),"-")</f>
        <v>194.68428870509999</v>
      </c>
      <c r="AJ41" s="30">
        <f>IFERROR(VLOOKUP(CONCATENATE($B41,"_",AJ$4,"_",$C$77,"_",$C$76),Data_for_IC_trend_tables!$A$1:$G$49194,7,FALSE),"-")</f>
        <v>199.53087305790001</v>
      </c>
      <c r="AK41" s="30">
        <f>IFERROR(VLOOKUP(CONCATENATE($B41,"_",AK$4,"_",$C$77,"_",$C$76),Data_for_IC_trend_tables!$A$1:$G$49194,7,FALSE),"-")</f>
        <v>197.1259712385</v>
      </c>
      <c r="AL41" s="30">
        <f>IFERROR(VLOOKUP(CONCATENATE($B41,"_",AL$4,"_",$C$77,"_",$C$76),Data_for_IC_trend_tables!$A$1:$G$49194,7,FALSE),"-")</f>
        <v>193.05530118920001</v>
      </c>
      <c r="AM41" s="30">
        <f>IFERROR(VLOOKUP(CONCATENATE($B41,"_",AM$4,"_",$C$77,"_",$C$76),Data_for_IC_trend_tables!$A$1:$G$49194,7,FALSE),"-")</f>
        <v>189.55418402710001</v>
      </c>
      <c r="AN41" s="30">
        <f>IFERROR(VLOOKUP(CONCATENATE($B41,"_",AN$4,"_",$C$77,"_",$C$76),Data_for_IC_trend_tables!$A$1:$G$49194,7,FALSE),"-")</f>
        <v>187.67571345109999</v>
      </c>
      <c r="AO41" s="30">
        <f>IFERROR(VLOOKUP(CONCATENATE($B41,"_",AO$4,"_",$C$77,"_",$C$76),Data_for_IC_trend_tables!$A$1:$G$49194,7,FALSE),"-")</f>
        <v>179.69387058519999</v>
      </c>
      <c r="AP41" s="30">
        <f>IFERROR(VLOOKUP(CONCATENATE($B41,"_",AP$4,"_",$C$77,"_",$C$76),Data_for_IC_trend_tables!$A$1:$G$49194,7,FALSE),"-")</f>
        <v>171.154748993</v>
      </c>
      <c r="AQ41" s="30">
        <f>IFERROR(VLOOKUP(CONCATENATE($B41,"_",AQ$4,"_",$C$77,"_",$C$76),Data_for_IC_trend_tables!$A$1:$G$49194,7,FALSE),"-")</f>
        <v>165.79643974780001</v>
      </c>
      <c r="AR41" s="30">
        <f>IFERROR(VLOOKUP(CONCATENATE($B41,"_",AR$4,"_",$C$77,"_",$C$76),Data_for_IC_trend_tables!$A$1:$G$49194,7,FALSE),"-")</f>
        <v>163.4507439688</v>
      </c>
      <c r="AS41" s="30">
        <f>IFERROR(VLOOKUP(CONCATENATE($B41,"_",AS$4,"_",$C$77,"_",$C$76),Data_for_IC_trend_tables!$A$1:$G$49194,7,FALSE),"-")</f>
        <v>155.35284974109999</v>
      </c>
      <c r="AT41" s="30">
        <f>IFERROR(VLOOKUP(CONCATENATE($B41,"_",AT$4,"_",$C$77,"_",$C$76),Data_for_IC_trend_tables!$A$1:$G$49194,7,FALSE),"-")</f>
        <v>145.8934536408</v>
      </c>
      <c r="AU41" s="30">
        <f>IFERROR(VLOOKUP(CONCATENATE($B41,"_",AU$4,"_",$C$77,"_",$C$76),Data_for_IC_trend_tables!$A$1:$G$49194,7,FALSE),"-")</f>
        <v>140.46270925490001</v>
      </c>
      <c r="AV41" s="30">
        <f>IFERROR(VLOOKUP(CONCATENATE($B41,"_",AV$4,"_",$C$77,"_",$C$76),Data_for_IC_trend_tables!$A$1:$G$49194,7,FALSE),"-")</f>
        <v>132.5480665428</v>
      </c>
      <c r="AW41" s="30"/>
      <c r="AX41" s="30">
        <f>IFERROR(VLOOKUP(CONCATENATE($B41,"_",AX$4,"_",$C$77,"_",$C$76),Data_for_IC_trend_tables!$A$1:$G$49194,7,FALSE),"-")</f>
        <v>132.5480665428</v>
      </c>
      <c r="AY41" s="67">
        <f>M41</f>
        <v>192.4952551259</v>
      </c>
      <c r="AZ41" s="38" t="str">
        <f t="shared" si="2"/>
        <v>Yes</v>
      </c>
      <c r="BA41" s="58">
        <f t="shared" si="0"/>
        <v>-0.31142164280304996</v>
      </c>
      <c r="BB41" s="79">
        <v>156</v>
      </c>
      <c r="BC41" s="38" t="str">
        <f t="shared" si="3"/>
        <v>Yes</v>
      </c>
      <c r="BD41" s="58">
        <f t="shared" si="1"/>
        <v>-0.15033290677692307</v>
      </c>
      <c r="BE41" s="32" t="s">
        <v>76</v>
      </c>
      <c r="BF41" s="32" t="s">
        <v>76</v>
      </c>
      <c r="BG41"/>
      <c r="BH41" s="101"/>
      <c r="BI41" s="17"/>
    </row>
    <row r="42" spans="1:61" s="3" customFormat="1" x14ac:dyDescent="0.2">
      <c r="A42" s="16"/>
      <c r="B42" s="53" t="s">
        <v>168</v>
      </c>
      <c r="C42" s="55" t="s">
        <v>29</v>
      </c>
      <c r="D42" s="56">
        <v>1987</v>
      </c>
      <c r="E42" s="30" t="str">
        <f>IFERROR(VLOOKUP(CONCATENATE($B42,"_",E$4,"_",$C$77,"_",$C$76),Data_for_IC_trend_tables!$A$1:$G$49194,7,FALSE),"-")</f>
        <v>-</v>
      </c>
      <c r="F42" s="30">
        <f>IFERROR(VLOOKUP(CONCATENATE($B42,"_",F$4,"_",$C$77,"_",$C$76),Data_for_IC_trend_tables!$A$1:$G$49194,7,FALSE),"-")</f>
        <v>1229</v>
      </c>
      <c r="G42" s="30" t="str">
        <f>IFERROR(VLOOKUP(CONCATENATE($B42,"_",G$4,"_",$C$77,"_",$C$76),Data_for_IC_trend_tables!$A$1:$G$49194,7,FALSE),"-")</f>
        <v>-</v>
      </c>
      <c r="H42" s="30" t="str">
        <f>IFERROR(VLOOKUP(CONCATENATE($B42,"_",H$4,"_",$C$77,"_",$C$76),Data_for_IC_trend_tables!$A$1:$G$49194,7,FALSE),"-")</f>
        <v>-</v>
      </c>
      <c r="I42" s="30" t="str">
        <f>IFERROR(VLOOKUP(CONCATENATE($B42,"_",I$4,"_",$C$77,"_",$C$76),Data_for_IC_trend_tables!$A$1:$G$49194,7,FALSE),"-")</f>
        <v>-</v>
      </c>
      <c r="J42" s="30" t="str">
        <f>IFERROR(VLOOKUP(CONCATENATE($B42,"_",J$4,"_",$C$77,"_",$C$76),Data_for_IC_trend_tables!$A$1:$G$49194,7,FALSE),"-")</f>
        <v>-</v>
      </c>
      <c r="K42" s="30">
        <f>IFERROR(VLOOKUP(CONCATENATE($B42,"_",K$4,"_",$C$77,"_",$C$76),Data_for_IC_trend_tables!$A$1:$G$49194,7,FALSE),"-")</f>
        <v>1500</v>
      </c>
      <c r="L42" s="30">
        <f>IFERROR(VLOOKUP(CONCATENATE($B42,"_",L$4,"_",$C$77,"_",$C$76),Data_for_IC_trend_tables!$A$1:$G$49194,7,FALSE),"-")</f>
        <v>1510</v>
      </c>
      <c r="M42" s="30">
        <f>IFERROR(VLOOKUP(CONCATENATE($B42,"_",M$4,"_",$C$77,"_",$C$76),Data_for_IC_trend_tables!$A$1:$G$49194,7,FALSE),"-")</f>
        <v>1530</v>
      </c>
      <c r="N42" s="30">
        <f>IFERROR(VLOOKUP(CONCATENATE($B42,"_",N$4,"_",$C$77,"_",$C$76),Data_for_IC_trend_tables!$A$1:$G$49194,7,FALSE),"-")</f>
        <v>1550</v>
      </c>
      <c r="O42" s="30">
        <f>IFERROR(VLOOKUP(CONCATENATE($B42,"_",O$4,"_",$C$77,"_",$C$76),Data_for_IC_trend_tables!$A$1:$G$49194,7,FALSE),"-")</f>
        <v>1480</v>
      </c>
      <c r="P42" s="30">
        <f>IFERROR(VLOOKUP(CONCATENATE($B42,"_",P$4,"_",$C$77,"_",$C$76),Data_for_IC_trend_tables!$A$1:$G$49194,7,FALSE),"-")</f>
        <v>1117.1010841011</v>
      </c>
      <c r="Q42" s="30">
        <f>IFERROR(VLOOKUP(CONCATENATE($B42,"_",Q$4,"_",$C$77,"_",$C$76),Data_for_IC_trend_tables!$A$1:$G$49194,7,FALSE),"-")</f>
        <v>1108.59369593926</v>
      </c>
      <c r="R42" s="30">
        <f>IFERROR(VLOOKUP(CONCATENATE($B42,"_",R$4,"_",$C$77,"_",$C$76),Data_for_IC_trend_tables!$A$1:$G$49194,7,FALSE),"-")</f>
        <v>1108.7716919531699</v>
      </c>
      <c r="S42" s="30">
        <f>IFERROR(VLOOKUP(CONCATENATE($B42,"_",S$4,"_",$C$77,"_",$C$76),Data_for_IC_trend_tables!$A$1:$G$49194,7,FALSE),"-")</f>
        <v>1115.5583100134299</v>
      </c>
      <c r="T42" s="30">
        <f>IFERROR(VLOOKUP(CONCATENATE($B42,"_",T$4,"_",$C$77,"_",$C$76),Data_for_IC_trend_tables!$A$1:$G$49194,7,FALSE),"-")</f>
        <v>1098.8747554614899</v>
      </c>
      <c r="U42" s="30">
        <f>IFERROR(VLOOKUP(CONCATENATE($B42,"_",U$4,"_",$C$77,"_",$C$76),Data_for_IC_trend_tables!$A$1:$G$49194,7,FALSE),"-")</f>
        <v>1077.9037915497199</v>
      </c>
      <c r="V42" s="30">
        <f>IFERROR(VLOOKUP(CONCATENATE($B42,"_",V$4,"_",$C$77,"_",$C$76),Data_for_IC_trend_tables!$A$1:$G$49194,7,FALSE),"-")</f>
        <v>1110.2284323131501</v>
      </c>
      <c r="W42" s="30">
        <f>IFERROR(VLOOKUP(CONCATENATE($B42,"_",W$4,"_",$C$77,"_",$C$76),Data_for_IC_trend_tables!$A$1:$G$49194,7,FALSE),"-")</f>
        <v>1053.0829601412599</v>
      </c>
      <c r="X42" s="30">
        <f>IFERROR(VLOOKUP(CONCATENATE($B42,"_",X$4,"_",$C$77,"_",$C$76),Data_for_IC_trend_tables!$A$1:$G$49194,7,FALSE),"-")</f>
        <v>956.77777048720895</v>
      </c>
      <c r="Y42" s="30">
        <f>IFERROR(VLOOKUP(CONCATENATE($B42,"_",Y$4,"_",$C$77,"_",$C$76),Data_for_IC_trend_tables!$A$1:$G$49194,7,FALSE),"-")</f>
        <v>924.29645021717795</v>
      </c>
      <c r="Z42" s="30">
        <f>IFERROR(VLOOKUP(CONCATENATE($B42,"_",Z$4,"_",$C$77,"_",$C$76),Data_for_IC_trend_tables!$A$1:$G$49194,7,FALSE),"-")</f>
        <v>855.38846661123796</v>
      </c>
      <c r="AA42" s="30">
        <f>IFERROR(VLOOKUP(CONCATENATE($B42,"_",AA$4,"_",$C$77,"_",$C$76),Data_for_IC_trend_tables!$A$1:$G$49194,7,FALSE),"-")</f>
        <v>828.962839570857</v>
      </c>
      <c r="AB42" s="30">
        <f>IFERROR(VLOOKUP(CONCATENATE($B42,"_",AB$4,"_",$C$77,"_",$C$76),Data_for_IC_trend_tables!$A$1:$G$49194,7,FALSE),"-")</f>
        <v>794.70441090878796</v>
      </c>
      <c r="AC42" s="30">
        <f>IFERROR(VLOOKUP(CONCATENATE($B42,"_",AC$4,"_",$C$77,"_",$C$76),Data_for_IC_trend_tables!$A$1:$G$49194,7,FALSE),"-")</f>
        <v>803.69384708861401</v>
      </c>
      <c r="AD42" s="30">
        <f>IFERROR(VLOOKUP(CONCATENATE($B42,"_",AD$4,"_",$C$77,"_",$C$76),Data_for_IC_trend_tables!$A$1:$G$49194,7,FALSE),"-")</f>
        <v>818.425036636345</v>
      </c>
      <c r="AE42" s="30">
        <f>IFERROR(VLOOKUP(CONCATENATE($B42,"_",AE$4,"_",$C$77,"_",$C$76),Data_for_IC_trend_tables!$A$1:$G$49194,7,FALSE),"-")</f>
        <v>845.78676426896004</v>
      </c>
      <c r="AF42" s="30">
        <f>IFERROR(VLOOKUP(CONCATENATE($B42,"_",AF$4,"_",$C$77,"_",$C$76),Data_for_IC_trend_tables!$A$1:$G$49194,7,FALSE),"-")</f>
        <v>856.33335047760295</v>
      </c>
      <c r="AG42" s="30">
        <f>IFERROR(VLOOKUP(CONCATENATE($B42,"_",AG$4,"_",$C$77,"_",$C$76),Data_for_IC_trend_tables!$A$1:$G$49194,7,FALSE),"-")</f>
        <v>848.33977858968399</v>
      </c>
      <c r="AH42" s="30">
        <f>IFERROR(VLOOKUP(CONCATENATE($B42,"_",AH$4,"_",$C$77,"_",$C$76),Data_for_IC_trend_tables!$A$1:$G$49194,7,FALSE),"-")</f>
        <v>821.55708632981305</v>
      </c>
      <c r="AI42" s="30">
        <f>IFERROR(VLOOKUP(CONCATENATE($B42,"_",AI$4,"_",$C$77,"_",$C$76),Data_for_IC_trend_tables!$A$1:$G$49194,7,FALSE),"-")</f>
        <v>805.03466800540502</v>
      </c>
      <c r="AJ42" s="30">
        <f>IFERROR(VLOOKUP(CONCATENATE($B42,"_",AJ$4,"_",$C$77,"_",$C$76),Data_for_IC_trend_tables!$A$1:$G$49194,7,FALSE),"-")</f>
        <v>832.30230483337698</v>
      </c>
      <c r="AK42" s="30">
        <f>IFERROR(VLOOKUP(CONCATENATE($B42,"_",AK$4,"_",$C$77,"_",$C$76),Data_for_IC_trend_tables!$A$1:$G$49194,7,FALSE),"-")</f>
        <v>812.37435549493898</v>
      </c>
      <c r="AL42" s="30">
        <f>IFERROR(VLOOKUP(CONCATENATE($B42,"_",AL$4,"_",$C$77,"_",$C$76),Data_for_IC_trend_tables!$A$1:$G$49194,7,FALSE),"-")</f>
        <v>774.74871110448998</v>
      </c>
      <c r="AM42" s="30">
        <f>IFERROR(VLOOKUP(CONCATENATE($B42,"_",AM$4,"_",$C$77,"_",$C$76),Data_for_IC_trend_tables!$A$1:$G$49194,7,FALSE),"-")</f>
        <v>735.561482144254</v>
      </c>
      <c r="AN42" s="30">
        <f>IFERROR(VLOOKUP(CONCATENATE($B42,"_",AN$4,"_",$C$77,"_",$C$76),Data_for_IC_trend_tables!$A$1:$G$49194,7,FALSE),"-")</f>
        <v>685.77642487905598</v>
      </c>
      <c r="AO42" s="30">
        <f>IFERROR(VLOOKUP(CONCATENATE($B42,"_",AO$4,"_",$C$77,"_",$C$76),Data_for_IC_trend_tables!$A$1:$G$49194,7,FALSE),"-")</f>
        <v>667.16887506829801</v>
      </c>
      <c r="AP42" s="30">
        <f>IFERROR(VLOOKUP(CONCATENATE($B42,"_",AP$4,"_",$C$77,"_",$C$76),Data_for_IC_trend_tables!$A$1:$G$49194,7,FALSE),"-")</f>
        <v>669.83125952777903</v>
      </c>
      <c r="AQ42" s="30">
        <f>IFERROR(VLOOKUP(CONCATENATE($B42,"_",AQ$4,"_",$C$77,"_",$C$76),Data_for_IC_trend_tables!$A$1:$G$49194,7,FALSE),"-")</f>
        <v>699.57901155258196</v>
      </c>
      <c r="AR42" s="30">
        <f>IFERROR(VLOOKUP(CONCATENATE($B42,"_",AR$4,"_",$C$77,"_",$C$76),Data_for_IC_trend_tables!$A$1:$G$49194,7,FALSE),"-")</f>
        <v>678.23097083002699</v>
      </c>
      <c r="AS42" s="30">
        <f>IFERROR(VLOOKUP(CONCATENATE($B42,"_",AS$4,"_",$C$77,"_",$C$76),Data_for_IC_trend_tables!$A$1:$G$49194,7,FALSE),"-")</f>
        <v>630.79917165413997</v>
      </c>
      <c r="AT42" s="30">
        <f>IFERROR(VLOOKUP(CONCATENATE($B42,"_",AT$4,"_",$C$77,"_",$C$76),Data_for_IC_trend_tables!$A$1:$G$49194,7,FALSE),"-")</f>
        <v>591.79367971632996</v>
      </c>
      <c r="AU42" s="30">
        <f>IFERROR(VLOOKUP(CONCATENATE($B42,"_",AU$4,"_",$C$77,"_",$C$76),Data_for_IC_trend_tables!$A$1:$G$49194,7,FALSE),"-")</f>
        <v>577.46357952221001</v>
      </c>
      <c r="AV42" s="30">
        <f>IFERROR(VLOOKUP(CONCATENATE($B42,"_",AV$4,"_",$C$77,"_",$C$76),Data_for_IC_trend_tables!$A$1:$G$49194,7,FALSE),"-")</f>
        <v>528.72514594972802</v>
      </c>
      <c r="AW42" s="30"/>
      <c r="AX42" s="30">
        <f>IFERROR(VLOOKUP(CONCATENATE($B42,"_",AX$4,"_",$C$77,"_",$C$76),Data_for_IC_trend_tables!$A$1:$G$49194,7,FALSE),"-")</f>
        <v>528.72514594972802</v>
      </c>
      <c r="AY42" s="67">
        <f>M42</f>
        <v>1530</v>
      </c>
      <c r="AZ42" s="38" t="str">
        <f t="shared" si="2"/>
        <v>Yes</v>
      </c>
      <c r="BA42" s="58">
        <f t="shared" si="0"/>
        <v>-0.65442800918318433</v>
      </c>
      <c r="BB42" s="79"/>
      <c r="BC42" s="38" t="str">
        <f t="shared" si="3"/>
        <v/>
      </c>
      <c r="BD42" s="58" t="str">
        <f t="shared" si="1"/>
        <v/>
      </c>
      <c r="BE42" s="32" t="s">
        <v>76</v>
      </c>
      <c r="BF42" s="31"/>
      <c r="BG42"/>
      <c r="BH42" s="101"/>
      <c r="BI42" s="17"/>
    </row>
    <row r="43" spans="1:61" s="3" customFormat="1" x14ac:dyDescent="0.2">
      <c r="A43" s="16"/>
      <c r="B43" s="53" t="s">
        <v>169</v>
      </c>
      <c r="C43" s="55" t="s">
        <v>30</v>
      </c>
      <c r="D43" s="56"/>
      <c r="E43" s="30" t="str">
        <f>IFERROR(VLOOKUP(CONCATENATE($B43,"_",E$4,"_",$C$77,"_",$C$76),Data_for_IC_trend_tables!$A$1:$G$49194,7,FALSE),"-")</f>
        <v>-</v>
      </c>
      <c r="F43" s="30">
        <f>IFERROR(VLOOKUP(CONCATENATE($B43,"_",F$4,"_",$C$77,"_",$C$76),Data_for_IC_trend_tables!$A$1:$G$49194,7,FALSE),"-")</f>
        <v>166</v>
      </c>
      <c r="G43" s="30" t="str">
        <f>IFERROR(VLOOKUP(CONCATENATE($B43,"_",G$4,"_",$C$77,"_",$C$76),Data_for_IC_trend_tables!$A$1:$G$49194,7,FALSE),"-")</f>
        <v>-</v>
      </c>
      <c r="H43" s="30" t="str">
        <f>IFERROR(VLOOKUP(CONCATENATE($B43,"_",H$4,"_",$C$77,"_",$C$76),Data_for_IC_trend_tables!$A$1:$G$49194,7,FALSE),"-")</f>
        <v>-</v>
      </c>
      <c r="I43" s="30">
        <f>IFERROR(VLOOKUP(CONCATENATE($B43,"_",I$4,"_",$C$77,"_",$C$76),Data_for_IC_trend_tables!$A$1:$G$49194,7,FALSE),"-")</f>
        <v>192</v>
      </c>
      <c r="J43" s="30" t="str">
        <f>IFERROR(VLOOKUP(CONCATENATE($B43,"_",J$4,"_",$C$77,"_",$C$76),Data_for_IC_trend_tables!$A$1:$G$49194,7,FALSE),"-")</f>
        <v>-</v>
      </c>
      <c r="K43" s="30">
        <f>IFERROR(VLOOKUP(CONCATENATE($B43,"_",K$4,"_",$C$77,"_",$C$76),Data_for_IC_trend_tables!$A$1:$G$49194,7,FALSE),"-")</f>
        <v>96</v>
      </c>
      <c r="L43" s="30">
        <f>IFERROR(VLOOKUP(CONCATENATE($B43,"_",L$4,"_",$C$77,"_",$C$76),Data_for_IC_trend_tables!$A$1:$G$49194,7,FALSE),"-")</f>
        <v>110</v>
      </c>
      <c r="M43" s="30">
        <f>IFERROR(VLOOKUP(CONCATENATE($B43,"_",M$4,"_",$C$77,"_",$C$76),Data_for_IC_trend_tables!$A$1:$G$49194,7,FALSE),"-")</f>
        <v>116</v>
      </c>
      <c r="N43" s="30">
        <f>IFERROR(VLOOKUP(CONCATENATE($B43,"_",N$4,"_",$C$77,"_",$C$76),Data_for_IC_trend_tables!$A$1:$G$49194,7,FALSE),"-")</f>
        <v>122</v>
      </c>
      <c r="O43" s="30" t="str">
        <f>IFERROR(VLOOKUP(CONCATENATE($B43,"_",O$4,"_",$C$77,"_",$C$76),Data_for_IC_trend_tables!$A$1:$G$49194,7,FALSE),"-")</f>
        <v>-</v>
      </c>
      <c r="P43" s="30">
        <f>IFERROR(VLOOKUP(CONCATENATE($B43,"_",P$4,"_",$C$77,"_",$C$76),Data_for_IC_trend_tables!$A$1:$G$49194,7,FALSE),"-")</f>
        <v>260.07579123175202</v>
      </c>
      <c r="Q43" s="30">
        <f>IFERROR(VLOOKUP(CONCATENATE($B43,"_",Q$4,"_",$C$77,"_",$C$76),Data_for_IC_trend_tables!$A$1:$G$49194,7,FALSE),"-")</f>
        <v>274.41671299078001</v>
      </c>
      <c r="R43" s="30">
        <f>IFERROR(VLOOKUP(CONCATENATE($B43,"_",R$4,"_",$C$77,"_",$C$76),Data_for_IC_trend_tables!$A$1:$G$49194,7,FALSE),"-")</f>
        <v>295.68498724848803</v>
      </c>
      <c r="S43" s="30">
        <f>IFERROR(VLOOKUP(CONCATENATE($B43,"_",S$4,"_",$C$77,"_",$C$76),Data_for_IC_trend_tables!$A$1:$G$49194,7,FALSE),"-")</f>
        <v>285.93967036727099</v>
      </c>
      <c r="T43" s="30">
        <f>IFERROR(VLOOKUP(CONCATENATE($B43,"_",T$4,"_",$C$77,"_",$C$76),Data_for_IC_trend_tables!$A$1:$G$49194,7,FALSE),"-")</f>
        <v>285.662521317943</v>
      </c>
      <c r="U43" s="30">
        <f>IFERROR(VLOOKUP(CONCATENATE($B43,"_",U$4,"_",$C$77,"_",$C$76),Data_for_IC_trend_tables!$A$1:$G$49194,7,FALSE),"-")</f>
        <v>297.52523411369202</v>
      </c>
      <c r="V43" s="30">
        <f>IFERROR(VLOOKUP(CONCATENATE($B43,"_",V$4,"_",$C$77,"_",$C$76),Data_for_IC_trend_tables!$A$1:$G$49194,7,FALSE),"-")</f>
        <v>279.63722882916602</v>
      </c>
      <c r="W43" s="30">
        <f>IFERROR(VLOOKUP(CONCATENATE($B43,"_",W$4,"_",$C$77,"_",$C$76),Data_for_IC_trend_tables!$A$1:$G$49194,7,FALSE),"-")</f>
        <v>282.04092520870199</v>
      </c>
      <c r="X43" s="30">
        <f>IFERROR(VLOOKUP(CONCATENATE($B43,"_",X$4,"_",$C$77,"_",$C$76),Data_for_IC_trend_tables!$A$1:$G$49194,7,FALSE),"-")</f>
        <v>295.05483487653697</v>
      </c>
      <c r="Y43" s="30">
        <f>IFERROR(VLOOKUP(CONCATENATE($B43,"_",Y$4,"_",$C$77,"_",$C$76),Data_for_IC_trend_tables!$A$1:$G$49194,7,FALSE),"-")</f>
        <v>306.60096056255998</v>
      </c>
      <c r="Z43" s="30">
        <f>IFERROR(VLOOKUP(CONCATENATE($B43,"_",Z$4,"_",$C$77,"_",$C$76),Data_for_IC_trend_tables!$A$1:$G$49194,7,FALSE),"-")</f>
        <v>300.41341986095699</v>
      </c>
      <c r="AA43" s="30">
        <f>IFERROR(VLOOKUP(CONCATENATE($B43,"_",AA$4,"_",$C$77,"_",$C$76),Data_for_IC_trend_tables!$A$1:$G$49194,7,FALSE),"-")</f>
        <v>298.15261831276001</v>
      </c>
      <c r="AB43" s="30">
        <f>IFERROR(VLOOKUP(CONCATENATE($B43,"_",AB$4,"_",$C$77,"_",$C$76),Data_for_IC_trend_tables!$A$1:$G$49194,7,FALSE),"-")</f>
        <v>303.85791063652101</v>
      </c>
      <c r="AC43" s="30">
        <f>IFERROR(VLOOKUP(CONCATENATE($B43,"_",AC$4,"_",$C$77,"_",$C$76),Data_for_IC_trend_tables!$A$1:$G$49194,7,FALSE),"-")</f>
        <v>279.50127771859798</v>
      </c>
      <c r="AD43" s="30">
        <f>IFERROR(VLOOKUP(CONCATENATE($B43,"_",AD$4,"_",$C$77,"_",$C$76),Data_for_IC_trend_tables!$A$1:$G$49194,7,FALSE),"-")</f>
        <v>281.789417300433</v>
      </c>
      <c r="AE43" s="30">
        <f>IFERROR(VLOOKUP(CONCATENATE($B43,"_",AE$4,"_",$C$77,"_",$C$76),Data_for_IC_trend_tables!$A$1:$G$49194,7,FALSE),"-")</f>
        <v>283.66855892112102</v>
      </c>
      <c r="AF43" s="30">
        <f>IFERROR(VLOOKUP(CONCATENATE($B43,"_",AF$4,"_",$C$77,"_",$C$76),Data_for_IC_trend_tables!$A$1:$G$49194,7,FALSE),"-")</f>
        <v>262.24758676527398</v>
      </c>
      <c r="AG43" s="30">
        <f>IFERROR(VLOOKUP(CONCATENATE($B43,"_",AG$4,"_",$C$77,"_",$C$76),Data_for_IC_trend_tables!$A$1:$G$49194,7,FALSE),"-")</f>
        <v>252.27018435338999</v>
      </c>
      <c r="AH43" s="30">
        <f>IFERROR(VLOOKUP(CONCATENATE($B43,"_",AH$4,"_",$C$77,"_",$C$76),Data_for_IC_trend_tables!$A$1:$G$49194,7,FALSE),"-")</f>
        <v>234.21225094982901</v>
      </c>
      <c r="AI43" s="30">
        <f>IFERROR(VLOOKUP(CONCATENATE($B43,"_",AI$4,"_",$C$77,"_",$C$76),Data_for_IC_trend_tables!$A$1:$G$49194,7,FALSE),"-")</f>
        <v>221.66934734781799</v>
      </c>
      <c r="AJ43" s="30">
        <f>IFERROR(VLOOKUP(CONCATENATE($B43,"_",AJ$4,"_",$C$77,"_",$C$76),Data_for_IC_trend_tables!$A$1:$G$49194,7,FALSE),"-")</f>
        <v>204.66120217319201</v>
      </c>
      <c r="AK43" s="30">
        <f>IFERROR(VLOOKUP(CONCATENATE($B43,"_",AK$4,"_",$C$77,"_",$C$76),Data_for_IC_trend_tables!$A$1:$G$49194,7,FALSE),"-")</f>
        <v>187.33867169130599</v>
      </c>
      <c r="AL43" s="30">
        <f>IFERROR(VLOOKUP(CONCATENATE($B43,"_",AL$4,"_",$C$77,"_",$C$76),Data_for_IC_trend_tables!$A$1:$G$49194,7,FALSE),"-")</f>
        <v>173.75339852974</v>
      </c>
      <c r="AM43" s="30">
        <f>IFERROR(VLOOKUP(CONCATENATE($B43,"_",AM$4,"_",$C$77,"_",$C$76),Data_for_IC_trend_tables!$A$1:$G$49194,7,FALSE),"-")</f>
        <v>169.59407286051899</v>
      </c>
      <c r="AN43" s="30">
        <f>IFERROR(VLOOKUP(CONCATENATE($B43,"_",AN$4,"_",$C$77,"_",$C$76),Data_for_IC_trend_tables!$A$1:$G$49194,7,FALSE),"-")</f>
        <v>167.23763526747399</v>
      </c>
      <c r="AO43" s="30">
        <f>IFERROR(VLOOKUP(CONCATENATE($B43,"_",AO$4,"_",$C$77,"_",$C$76),Data_for_IC_trend_tables!$A$1:$G$49194,7,FALSE),"-")</f>
        <v>169.51598072704701</v>
      </c>
      <c r="AP43" s="30">
        <f>IFERROR(VLOOKUP(CONCATENATE($B43,"_",AP$4,"_",$C$77,"_",$C$76),Data_for_IC_trend_tables!$A$1:$G$49194,7,FALSE),"-")</f>
        <v>161.69256961118299</v>
      </c>
      <c r="AQ43" s="30">
        <f>IFERROR(VLOOKUP(CONCATENATE($B43,"_",AQ$4,"_",$C$77,"_",$C$76),Data_for_IC_trend_tables!$A$1:$G$49194,7,FALSE),"-")</f>
        <v>164.929744964994</v>
      </c>
      <c r="AR43" s="30">
        <f>IFERROR(VLOOKUP(CONCATENATE($B43,"_",AR$4,"_",$C$77,"_",$C$76),Data_for_IC_trend_tables!$A$1:$G$49194,7,FALSE),"-")</f>
        <v>159.534401656065</v>
      </c>
      <c r="AS43" s="30">
        <f>IFERROR(VLOOKUP(CONCATENATE($B43,"_",AS$4,"_",$C$77,"_",$C$76),Data_for_IC_trend_tables!$A$1:$G$49194,7,FALSE),"-")</f>
        <v>154.71089671925799</v>
      </c>
      <c r="AT43" s="30">
        <f>IFERROR(VLOOKUP(CONCATENATE($B43,"_",AT$4,"_",$C$77,"_",$C$76),Data_for_IC_trend_tables!$A$1:$G$49194,7,FALSE),"-")</f>
        <v>134.973276690044</v>
      </c>
      <c r="AU43" s="30">
        <f>IFERROR(VLOOKUP(CONCATENATE($B43,"_",AU$4,"_",$C$77,"_",$C$76),Data_for_IC_trend_tables!$A$1:$G$49194,7,FALSE),"-")</f>
        <v>136.45528796221001</v>
      </c>
      <c r="AV43" s="30">
        <f>IFERROR(VLOOKUP(CONCATENATE($B43,"_",AV$4,"_",$C$77,"_",$C$76),Data_for_IC_trend_tables!$A$1:$G$49194,7,FALSE),"-")</f>
        <v>136.30075605007499</v>
      </c>
      <c r="AW43" s="30"/>
      <c r="AX43" s="30">
        <f>IFERROR(VLOOKUP(CONCATENATE($B43,"_",AX$4,"_",$C$77,"_",$C$76),Data_for_IC_trend_tables!$A$1:$G$49194,7,FALSE),"-")</f>
        <v>136.30075605007499</v>
      </c>
      <c r="AY43" s="67"/>
      <c r="AZ43" s="38" t="str">
        <f t="shared" si="2"/>
        <v/>
      </c>
      <c r="BA43" s="58" t="str">
        <f t="shared" si="0"/>
        <v/>
      </c>
      <c r="BB43" s="79">
        <v>260</v>
      </c>
      <c r="BC43" s="38" t="str">
        <f t="shared" si="3"/>
        <v>Yes</v>
      </c>
      <c r="BD43" s="58">
        <f t="shared" si="1"/>
        <v>-0.47576632288432696</v>
      </c>
      <c r="BE43" s="31"/>
      <c r="BF43" s="32" t="s">
        <v>76</v>
      </c>
      <c r="BG43"/>
      <c r="BH43" s="101"/>
      <c r="BI43" s="17"/>
    </row>
    <row r="44" spans="1:61" s="3" customFormat="1" x14ac:dyDescent="0.2">
      <c r="A44" s="16"/>
      <c r="B44" s="53" t="s">
        <v>170</v>
      </c>
      <c r="C44" s="55" t="s">
        <v>31</v>
      </c>
      <c r="D44" s="56"/>
      <c r="E44" s="30" t="str">
        <f>IFERROR(VLOOKUP(CONCATENATE($B44,"_",E$4,"_",$C$77,"_",$C$76),Data_for_IC_trend_tables!$A$1:$G$49194,7,FALSE),"-")</f>
        <v>-</v>
      </c>
      <c r="F44" s="30">
        <f>IFERROR(VLOOKUP(CONCATENATE($B44,"_",F$4,"_",$C$77,"_",$C$76),Data_for_IC_trend_tables!$A$1:$G$49194,7,FALSE),"-")</f>
        <v>523</v>
      </c>
      <c r="G44" s="30">
        <f>IFERROR(VLOOKUP(CONCATENATE($B44,"_",G$4,"_",$C$77,"_",$C$76),Data_for_IC_trend_tables!$A$1:$G$49194,7,FALSE),"-")</f>
        <v>528</v>
      </c>
      <c r="H44" s="30">
        <f>IFERROR(VLOOKUP(CONCATENATE($B44,"_",H$4,"_",$C$77,"_",$C$76),Data_for_IC_trend_tables!$A$1:$G$49194,7,FALSE),"-")</f>
        <v>516</v>
      </c>
      <c r="I44" s="30">
        <f>IFERROR(VLOOKUP(CONCATENATE($B44,"_",I$4,"_",$C$77,"_",$C$76),Data_for_IC_trend_tables!$A$1:$G$49194,7,FALSE),"-")</f>
        <v>542</v>
      </c>
      <c r="J44" s="30">
        <f>IFERROR(VLOOKUP(CONCATENATE($B44,"_",J$4,"_",$C$77,"_",$C$76),Data_for_IC_trend_tables!$A$1:$G$49194,7,FALSE),"-")</f>
        <v>546</v>
      </c>
      <c r="K44" s="30">
        <f>IFERROR(VLOOKUP(CONCATENATE($B44,"_",K$4,"_",$C$77,"_",$C$76),Data_for_IC_trend_tables!$A$1:$G$49194,7,FALSE),"-")</f>
        <v>542</v>
      </c>
      <c r="L44" s="30">
        <f>IFERROR(VLOOKUP(CONCATENATE($B44,"_",L$4,"_",$C$77,"_",$C$76),Data_for_IC_trend_tables!$A$1:$G$49194,7,FALSE),"-")</f>
        <v>559</v>
      </c>
      <c r="M44" s="30">
        <f>IFERROR(VLOOKUP(CONCATENATE($B44,"_",M$4,"_",$C$77,"_",$C$76),Data_for_IC_trend_tables!$A$1:$G$49194,7,FALSE),"-")</f>
        <v>580</v>
      </c>
      <c r="N44" s="30">
        <f>IFERROR(VLOOKUP(CONCATENATE($B44,"_",N$4,"_",$C$77,"_",$C$76),Data_for_IC_trend_tables!$A$1:$G$49194,7,FALSE),"-")</f>
        <v>590</v>
      </c>
      <c r="O44" s="30">
        <f>IFERROR(VLOOKUP(CONCATENATE($B44,"_",O$4,"_",$C$77,"_",$C$76),Data_for_IC_trend_tables!$A$1:$G$49194,7,FALSE),"-")</f>
        <v>579</v>
      </c>
      <c r="P44" s="30">
        <f>IFERROR(VLOOKUP(CONCATENATE($B44,"_",P$4,"_",$C$77,"_",$C$76),Data_for_IC_trend_tables!$A$1:$G$49194,7,FALSE),"-")</f>
        <v>470.66804037301398</v>
      </c>
      <c r="Q44" s="30">
        <f>IFERROR(VLOOKUP(CONCATENATE($B44,"_",Q$4,"_",$C$77,"_",$C$76),Data_for_IC_trend_tables!$A$1:$G$49194,7,FALSE),"-")</f>
        <v>398.66003459797997</v>
      </c>
      <c r="R44" s="30">
        <f>IFERROR(VLOOKUP(CONCATENATE($B44,"_",R$4,"_",$C$77,"_",$C$76),Data_for_IC_trend_tables!$A$1:$G$49194,7,FALSE),"-")</f>
        <v>410.39184593657302</v>
      </c>
      <c r="S44" s="30">
        <f>IFERROR(VLOOKUP(CONCATENATE($B44,"_",S$4,"_",$C$77,"_",$C$76),Data_for_IC_trend_tables!$A$1:$G$49194,7,FALSE),"-")</f>
        <v>369.61126737124499</v>
      </c>
      <c r="T44" s="30">
        <f>IFERROR(VLOOKUP(CONCATENATE($B44,"_",T$4,"_",$C$77,"_",$C$76),Data_for_IC_trend_tables!$A$1:$G$49194,7,FALSE),"-")</f>
        <v>371.45646285285801</v>
      </c>
      <c r="U44" s="30">
        <f>IFERROR(VLOOKUP(CONCATENATE($B44,"_",U$4,"_",$C$77,"_",$C$76),Data_for_IC_trend_tables!$A$1:$G$49194,7,FALSE),"-")</f>
        <v>373.77077783986499</v>
      </c>
      <c r="V44" s="30">
        <f>IFERROR(VLOOKUP(CONCATENATE($B44,"_",V$4,"_",$C$77,"_",$C$76),Data_for_IC_trend_tables!$A$1:$G$49194,7,FALSE),"-")</f>
        <v>419.45657591080402</v>
      </c>
      <c r="W44" s="30">
        <f>IFERROR(VLOOKUP(CONCATENATE($B44,"_",W$4,"_",$C$77,"_",$C$76),Data_for_IC_trend_tables!$A$1:$G$49194,7,FALSE),"-")</f>
        <v>401.00432634478602</v>
      </c>
      <c r="X44" s="30">
        <f>IFERROR(VLOOKUP(CONCATENATE($B44,"_",X$4,"_",$C$77,"_",$C$76),Data_for_IC_trend_tables!$A$1:$G$49194,7,FALSE),"-")</f>
        <v>352.83206835252503</v>
      </c>
      <c r="Y44" s="30">
        <f>IFERROR(VLOOKUP(CONCATENATE($B44,"_",Y$4,"_",$C$77,"_",$C$76),Data_for_IC_trend_tables!$A$1:$G$49194,7,FALSE),"-")</f>
        <v>305.43735597920403</v>
      </c>
      <c r="Z44" s="30">
        <f>IFERROR(VLOOKUP(CONCATENATE($B44,"_",Z$4,"_",$C$77,"_",$C$76),Data_for_IC_trend_tables!$A$1:$G$49194,7,FALSE),"-")</f>
        <v>315.26662488439001</v>
      </c>
      <c r="AA44" s="30">
        <f>IFERROR(VLOOKUP(CONCATENATE($B44,"_",AA$4,"_",$C$77,"_",$C$76),Data_for_IC_trend_tables!$A$1:$G$49194,7,FALSE),"-")</f>
        <v>328.60978578356799</v>
      </c>
      <c r="AB44" s="30">
        <f>IFERROR(VLOOKUP(CONCATENATE($B44,"_",AB$4,"_",$C$77,"_",$C$76),Data_for_IC_trend_tables!$A$1:$G$49194,7,FALSE),"-")</f>
        <v>334.81792313266698</v>
      </c>
      <c r="AC44" s="30">
        <f>IFERROR(VLOOKUP(CONCATENATE($B44,"_",AC$4,"_",$C$77,"_",$C$76),Data_for_IC_trend_tables!$A$1:$G$49194,7,FALSE),"-")</f>
        <v>340.11174100938302</v>
      </c>
      <c r="AD44" s="30">
        <f>IFERROR(VLOOKUP(CONCATENATE($B44,"_",AD$4,"_",$C$77,"_",$C$76),Data_for_IC_trend_tables!$A$1:$G$49194,7,FALSE),"-")</f>
        <v>342.60734589736501</v>
      </c>
      <c r="AE44" s="30">
        <f>IFERROR(VLOOKUP(CONCATENATE($B44,"_",AE$4,"_",$C$77,"_",$C$76),Data_for_IC_trend_tables!$A$1:$G$49194,7,FALSE),"-")</f>
        <v>332.750816390865</v>
      </c>
      <c r="AF44" s="30">
        <f>IFERROR(VLOOKUP(CONCATENATE($B44,"_",AF$4,"_",$C$77,"_",$C$76),Data_for_IC_trend_tables!$A$1:$G$49194,7,FALSE),"-")</f>
        <v>332.07035159410401</v>
      </c>
      <c r="AG44" s="30">
        <f>IFERROR(VLOOKUP(CONCATENATE($B44,"_",AG$4,"_",$C$77,"_",$C$76),Data_for_IC_trend_tables!$A$1:$G$49194,7,FALSE),"-")</f>
        <v>312.95924367136399</v>
      </c>
      <c r="AH44" s="30">
        <f>IFERROR(VLOOKUP(CONCATENATE($B44,"_",AH$4,"_",$C$77,"_",$C$76),Data_for_IC_trend_tables!$A$1:$G$49194,7,FALSE),"-")</f>
        <v>309.30183468431602</v>
      </c>
      <c r="AI44" s="30">
        <f>IFERROR(VLOOKUP(CONCATENATE($B44,"_",AI$4,"_",$C$77,"_",$C$76),Data_for_IC_trend_tables!$A$1:$G$49194,7,FALSE),"-")</f>
        <v>260.95993127407303</v>
      </c>
      <c r="AJ44" s="30">
        <f>IFERROR(VLOOKUP(CONCATENATE($B44,"_",AJ$4,"_",$C$77,"_",$C$76),Data_for_IC_trend_tables!$A$1:$G$49194,7,FALSE),"-")</f>
        <v>248.02752617695299</v>
      </c>
      <c r="AK44" s="30">
        <f>IFERROR(VLOOKUP(CONCATENATE($B44,"_",AK$4,"_",$C$77,"_",$C$76),Data_for_IC_trend_tables!$A$1:$G$49194,7,FALSE),"-")</f>
        <v>258.73373272642402</v>
      </c>
      <c r="AL44" s="30">
        <f>IFERROR(VLOOKUP(CONCATENATE($B44,"_",AL$4,"_",$C$77,"_",$C$76),Data_for_IC_trend_tables!$A$1:$G$49194,7,FALSE),"-")</f>
        <v>251.276576473229</v>
      </c>
      <c r="AM44" s="30">
        <f>IFERROR(VLOOKUP(CONCATENATE($B44,"_",AM$4,"_",$C$77,"_",$C$76),Data_for_IC_trend_tables!$A$1:$G$49194,7,FALSE),"-")</f>
        <v>230.66090746071399</v>
      </c>
      <c r="AN44" s="30">
        <f>IFERROR(VLOOKUP(CONCATENATE($B44,"_",AN$4,"_",$C$77,"_",$C$76),Data_for_IC_trend_tables!$A$1:$G$49194,7,FALSE),"-")</f>
        <v>224.04971850840801</v>
      </c>
      <c r="AO44" s="30">
        <f>IFERROR(VLOOKUP(CONCATENATE($B44,"_",AO$4,"_",$C$77,"_",$C$76),Data_for_IC_trend_tables!$A$1:$G$49194,7,FALSE),"-")</f>
        <v>222.03030554858901</v>
      </c>
      <c r="AP44" s="30">
        <f>IFERROR(VLOOKUP(CONCATENATE($B44,"_",AP$4,"_",$C$77,"_",$C$76),Data_for_IC_trend_tables!$A$1:$G$49194,7,FALSE),"-")</f>
        <v>211.95805141505801</v>
      </c>
      <c r="AQ44" s="30">
        <f>IFERROR(VLOOKUP(CONCATENATE($B44,"_",AQ$4,"_",$C$77,"_",$C$76),Data_for_IC_trend_tables!$A$1:$G$49194,7,FALSE),"-")</f>
        <v>220.63288997050901</v>
      </c>
      <c r="AR44" s="30">
        <f>IFERROR(VLOOKUP(CONCATENATE($B44,"_",AR$4,"_",$C$77,"_",$C$76),Data_for_IC_trend_tables!$A$1:$G$49194,7,FALSE),"-")</f>
        <v>222.652986965304</v>
      </c>
      <c r="AS44" s="30">
        <f>IFERROR(VLOOKUP(CONCATENATE($B44,"_",AS$4,"_",$C$77,"_",$C$76),Data_for_IC_trend_tables!$A$1:$G$49194,7,FALSE),"-")</f>
        <v>219.19428930698399</v>
      </c>
      <c r="AT44" s="30">
        <f>IFERROR(VLOOKUP(CONCATENATE($B44,"_",AT$4,"_",$C$77,"_",$C$76),Data_for_IC_trend_tables!$A$1:$G$49194,7,FALSE),"-")</f>
        <v>206.16342944459001</v>
      </c>
      <c r="AU44" s="30">
        <f>IFERROR(VLOOKUP(CONCATENATE($B44,"_",AU$4,"_",$C$77,"_",$C$76),Data_for_IC_trend_tables!$A$1:$G$49194,7,FALSE),"-")</f>
        <v>214.16136548653799</v>
      </c>
      <c r="AV44" s="30">
        <f>IFERROR(VLOOKUP(CONCATENATE($B44,"_",AV$4,"_",$C$77,"_",$C$76),Data_for_IC_trend_tables!$A$1:$G$49194,7,FALSE),"-")</f>
        <v>202.89949273841901</v>
      </c>
      <c r="AW44" s="30"/>
      <c r="AX44" s="30">
        <f>IFERROR(VLOOKUP(CONCATENATE($B44,"_",AX$4,"_",$C$77,"_",$C$76),Data_for_IC_trend_tables!$A$1:$G$49194,7,FALSE),"-")</f>
        <v>202.89949273841901</v>
      </c>
      <c r="AY44" s="67"/>
      <c r="AZ44" s="38" t="str">
        <f t="shared" si="2"/>
        <v/>
      </c>
      <c r="BA44" s="58" t="str">
        <f t="shared" si="0"/>
        <v/>
      </c>
      <c r="BB44" s="79">
        <v>437</v>
      </c>
      <c r="BC44" s="38" t="str">
        <f t="shared" si="3"/>
        <v>Yes</v>
      </c>
      <c r="BD44" s="58">
        <f t="shared" si="1"/>
        <v>-0.53569910128508236</v>
      </c>
      <c r="BE44" s="31"/>
      <c r="BF44" s="32" t="s">
        <v>76</v>
      </c>
      <c r="BG44"/>
      <c r="BH44" s="101"/>
      <c r="BI44" s="17"/>
    </row>
    <row r="45" spans="1:61" s="17" customFormat="1" x14ac:dyDescent="0.2">
      <c r="A45"/>
      <c r="B45" s="53" t="s">
        <v>171</v>
      </c>
      <c r="C45" s="61" t="s">
        <v>58</v>
      </c>
      <c r="D45" s="56">
        <v>1987</v>
      </c>
      <c r="E45" s="30" t="str">
        <f>IFERROR(VLOOKUP(CONCATENATE($B45,"_",E$4,"_",$C$77,"_",$C$76),Data_for_IC_trend_tables!$A$1:$G$49194,7,FALSE),"-")</f>
        <v>-</v>
      </c>
      <c r="F45" s="30">
        <f>IFERROR(VLOOKUP(CONCATENATE($B45,"_",F$4,"_",$C$77,"_",$C$76),Data_for_IC_trend_tables!$A$1:$G$49194,7,FALSE),"-")</f>
        <v>1734</v>
      </c>
      <c r="G45" s="30">
        <f>IFERROR(VLOOKUP(CONCATENATE($B45,"_",G$4,"_",$C$77,"_",$C$76),Data_for_IC_trend_tables!$A$1:$G$49194,7,FALSE),"-")</f>
        <v>1915</v>
      </c>
      <c r="H45" s="30">
        <f>IFERROR(VLOOKUP(CONCATENATE($B45,"_",H$4,"_",$C$77,"_",$C$76),Data_for_IC_trend_tables!$A$1:$G$49194,7,FALSE),"-")</f>
        <v>2002</v>
      </c>
      <c r="I45" s="30">
        <f>IFERROR(VLOOKUP(CONCATENATE($B45,"_",I$4,"_",$C$77,"_",$C$76),Data_for_IC_trend_tables!$A$1:$G$49194,7,FALSE),"-")</f>
        <v>1976</v>
      </c>
      <c r="J45" s="30">
        <f>IFERROR(VLOOKUP(CONCATENATE($B45,"_",J$4,"_",$C$77,"_",$C$76),Data_for_IC_trend_tables!$A$1:$G$49194,7,FALSE),"-")</f>
        <v>1879</v>
      </c>
      <c r="K45" s="30">
        <f>IFERROR(VLOOKUP(CONCATENATE($B45,"_",K$4,"_",$C$77,"_",$C$76),Data_for_IC_trend_tables!$A$1:$G$49194,7,FALSE),"-")</f>
        <v>1903</v>
      </c>
      <c r="L45" s="30">
        <f>IFERROR(VLOOKUP(CONCATENATE($B45,"_",L$4,"_",$C$77,"_",$C$76),Data_for_IC_trend_tables!$A$1:$G$49194,7,FALSE),"-")</f>
        <v>1871</v>
      </c>
      <c r="M45" s="30">
        <f>IFERROR(VLOOKUP(CONCATENATE($B45,"_",M$4,"_",$C$77,"_",$C$76),Data_for_IC_trend_tables!$A$1:$G$49194,7,FALSE),"-")</f>
        <v>3411</v>
      </c>
      <c r="N45" s="30">
        <f>IFERROR(VLOOKUP(CONCATENATE($B45,"_",N$4,"_",$C$77,"_",$C$76),Data_for_IC_trend_tables!$A$1:$G$49194,7,FALSE),"-")</f>
        <v>3287</v>
      </c>
      <c r="O45" s="30">
        <f>IFERROR(VLOOKUP(CONCATENATE($B45,"_",O$4,"_",$C$77,"_",$C$76),Data_for_IC_trend_tables!$A$1:$G$49194,7,FALSE),"-")</f>
        <v>3335</v>
      </c>
      <c r="P45" s="30">
        <f>IFERROR(VLOOKUP(CONCATENATE($B45,"_",P$4,"_",$C$77,"_",$C$76),Data_for_IC_trend_tables!$A$1:$G$49194,7,FALSE),"-")</f>
        <v>3600</v>
      </c>
      <c r="Q45" s="30">
        <f>IFERROR(VLOOKUP(CONCATENATE($B45,"_",Q$4,"_",$C$77,"_",$C$76),Data_for_IC_trend_tables!$A$1:$G$49194,7,FALSE),"-")</f>
        <v>3435</v>
      </c>
      <c r="R45" s="30">
        <f>IFERROR(VLOOKUP(CONCATENATE($B45,"_",R$4,"_",$C$77,"_",$C$76),Data_for_IC_trend_tables!$A$1:$G$49194,7,FALSE),"-")</f>
        <v>3123</v>
      </c>
      <c r="S45" s="30">
        <f>IFERROR(VLOOKUP(CONCATENATE($B45,"_",S$4,"_",$C$77,"_",$C$76),Data_for_IC_trend_tables!$A$1:$G$49194,7,FALSE),"-")</f>
        <v>3054</v>
      </c>
      <c r="T45" s="30">
        <f>IFERROR(VLOOKUP(CONCATENATE($B45,"_",T$4,"_",$C$77,"_",$C$76),Data_for_IC_trend_tables!$A$1:$G$49194,7,FALSE),"-")</f>
        <v>2667</v>
      </c>
      <c r="U45" s="30">
        <f>IFERROR(VLOOKUP(CONCATENATE($B45,"_",U$4,"_",$C$77,"_",$C$76),Data_for_IC_trend_tables!$A$1:$G$49194,7,FALSE),"-")</f>
        <v>2570</v>
      </c>
      <c r="V45" s="30">
        <f>IFERROR(VLOOKUP(CONCATENATE($B45,"_",V$4,"_",$C$77,"_",$C$76),Data_for_IC_trend_tables!$A$1:$G$49194,7,FALSE),"-")</f>
        <v>2467</v>
      </c>
      <c r="W45" s="30">
        <f>IFERROR(VLOOKUP(CONCATENATE($B45,"_",W$4,"_",$C$77,"_",$C$76),Data_for_IC_trend_tables!$A$1:$G$49194,7,FALSE),"-")</f>
        <v>2379</v>
      </c>
      <c r="X45" s="30">
        <f>IFERROR(VLOOKUP(CONCATENATE($B45,"_",X$4,"_",$C$77,"_",$C$76),Data_for_IC_trend_tables!$A$1:$G$49194,7,FALSE),"-")</f>
        <v>2488</v>
      </c>
      <c r="Y45" s="30">
        <f>IFERROR(VLOOKUP(CONCATENATE($B45,"_",Y$4,"_",$C$77,"_",$C$76),Data_for_IC_trend_tables!$A$1:$G$49194,7,FALSE),"-")</f>
        <v>2494</v>
      </c>
      <c r="Z45" s="30">
        <f>IFERROR(VLOOKUP(CONCATENATE($B45,"_",Z$4,"_",$C$77,"_",$C$76),Data_for_IC_trend_tables!$A$1:$G$49194,7,FALSE),"-")</f>
        <v>2357</v>
      </c>
      <c r="AA45" s="30" t="str">
        <f>IFERROR(VLOOKUP(CONCATENATE($B45,"_",AA$4,"_",$C$77,"_",$C$76),Data_for_IC_trend_tables!$A$1:$G$49194,7,FALSE),"-")</f>
        <v>-</v>
      </c>
      <c r="AB45" s="30">
        <f>IFERROR(VLOOKUP(CONCATENATE($B45,"_",AB$4,"_",$C$77,"_",$C$76),Data_for_IC_trend_tables!$A$1:$G$49194,7,FALSE),"-")</f>
        <v>2566</v>
      </c>
      <c r="AC45" s="30">
        <f>IFERROR(VLOOKUP(CONCATENATE($B45,"_",AC$4,"_",$C$77,"_",$C$76),Data_for_IC_trend_tables!$A$1:$G$49194,7,FALSE),"-")</f>
        <v>2828.5</v>
      </c>
      <c r="AD45" s="30">
        <f>IFERROR(VLOOKUP(CONCATENATE($B45,"_",AD$4,"_",$C$77,"_",$C$76),Data_for_IC_trend_tables!$A$1:$G$49194,7,FALSE),"-")</f>
        <v>2822</v>
      </c>
      <c r="AE45" s="30">
        <f>IFERROR(VLOOKUP(CONCATENATE($B45,"_",AE$4,"_",$C$77,"_",$C$76),Data_for_IC_trend_tables!$A$1:$G$49194,7,FALSE),"-")</f>
        <v>2795</v>
      </c>
      <c r="AF45" s="30">
        <f>IFERROR(VLOOKUP(CONCATENATE($B45,"_",AF$4,"_",$C$77,"_",$C$76),Data_for_IC_trend_tables!$A$1:$G$49194,7,FALSE),"-")</f>
        <v>3352.9</v>
      </c>
      <c r="AG45" s="30">
        <f>IFERROR(VLOOKUP(CONCATENATE($B45,"_",AG$4,"_",$C$77,"_",$C$76),Data_for_IC_trend_tables!$A$1:$G$49194,7,FALSE),"-")</f>
        <v>3406.5</v>
      </c>
      <c r="AH45" s="30">
        <f>IFERROR(VLOOKUP(CONCATENATE($B45,"_",AH$4,"_",$C$77,"_",$C$76),Data_for_IC_trend_tables!$A$1:$G$49194,7,FALSE),"-")</f>
        <v>3492</v>
      </c>
      <c r="AI45" s="30">
        <f>IFERROR(VLOOKUP(CONCATENATE($B45,"_",AI$4,"_",$C$77,"_",$C$76),Data_for_IC_trend_tables!$A$1:$G$49194,7,FALSE),"-")</f>
        <v>3426.22</v>
      </c>
      <c r="AJ45" s="30">
        <f>IFERROR(VLOOKUP(CONCATENATE($B45,"_",AJ$4,"_",$C$77,"_",$C$76),Data_for_IC_trend_tables!$A$1:$G$49194,7,FALSE),"-")</f>
        <v>2116.8174503088298</v>
      </c>
      <c r="AK45" s="30">
        <f>IFERROR(VLOOKUP(CONCATENATE($B45,"_",AK$4,"_",$C$77,"_",$C$76),Data_for_IC_trend_tables!$A$1:$G$49194,7,FALSE),"-")</f>
        <v>2166.0721211472401</v>
      </c>
      <c r="AL45" s="30">
        <f>IFERROR(VLOOKUP(CONCATENATE($B45,"_",AL$4,"_",$C$77,"_",$C$76),Data_for_IC_trend_tables!$A$1:$G$49194,7,FALSE),"-")</f>
        <v>2232.1176043228402</v>
      </c>
      <c r="AM45" s="30">
        <f>IFERROR(VLOOKUP(CONCATENATE($B45,"_",AM$4,"_",$C$77,"_",$C$76),Data_for_IC_trend_tables!$A$1:$G$49194,7,FALSE),"-")</f>
        <v>2268.1874127851102</v>
      </c>
      <c r="AN45" s="30">
        <f>IFERROR(VLOOKUP(CONCATENATE($B45,"_",AN$4,"_",$C$77,"_",$C$76),Data_for_IC_trend_tables!$A$1:$G$49194,7,FALSE),"-")</f>
        <v>2282.8139064309698</v>
      </c>
      <c r="AO45" s="30">
        <f>IFERROR(VLOOKUP(CONCATENATE($B45,"_",AO$4,"_",$C$77,"_",$C$76),Data_for_IC_trend_tables!$A$1:$G$49194,7,FALSE),"-")</f>
        <v>2269.04055730038</v>
      </c>
      <c r="AP45" s="30">
        <f>IFERROR(VLOOKUP(CONCATENATE($B45,"_",AP$4,"_",$C$77,"_",$C$76),Data_for_IC_trend_tables!$A$1:$G$49194,7,FALSE),"-")</f>
        <v>2303.5636747538301</v>
      </c>
      <c r="AQ45" s="30">
        <f>IFERROR(VLOOKUP(CONCATENATE($B45,"_",AQ$4,"_",$C$77,"_",$C$76),Data_for_IC_trend_tables!$A$1:$G$49194,7,FALSE),"-")</f>
        <v>2343.42279712045</v>
      </c>
      <c r="AR45" s="30">
        <f>IFERROR(VLOOKUP(CONCATENATE($B45,"_",AR$4,"_",$C$77,"_",$C$76),Data_for_IC_trend_tables!$A$1:$G$49194,7,FALSE),"-")</f>
        <v>2326.89122280112</v>
      </c>
      <c r="AS45" s="30">
        <f>IFERROR(VLOOKUP(CONCATENATE($B45,"_",AS$4,"_",$C$77,"_",$C$76),Data_for_IC_trend_tables!$A$1:$G$49194,7,FALSE),"-")</f>
        <v>1849.13383275518</v>
      </c>
      <c r="AT45" s="30">
        <f>IFERROR(VLOOKUP(CONCATENATE($B45,"_",AT$4,"_",$C$77,"_",$C$76),Data_for_IC_trend_tables!$A$1:$G$49194,7,FALSE),"-")</f>
        <v>1786.7480530155001</v>
      </c>
      <c r="AU45" s="30">
        <f>IFERROR(VLOOKUP(CONCATENATE($B45,"_",AU$4,"_",$C$77,"_",$C$76),Data_for_IC_trend_tables!$A$1:$G$49194,7,FALSE),"-")</f>
        <v>1858.57959802306</v>
      </c>
      <c r="AV45" s="30">
        <f>IFERROR(VLOOKUP(CONCATENATE($B45,"_",AV$4,"_",$C$77,"_",$C$76),Data_for_IC_trend_tables!$A$1:$G$49194,7,FALSE),"-")</f>
        <v>1864.0568660505</v>
      </c>
      <c r="AW45" s="30"/>
      <c r="AX45" s="30">
        <f>IFERROR(VLOOKUP(CONCATENATE($B45,"_",AX$4,"_",$C$77,"_",$C$76),Data_for_IC_trend_tables!$A$1:$G$49194,7,FALSE),"-")</f>
        <v>1864.0568660505</v>
      </c>
      <c r="AY45" s="67">
        <f>M45</f>
        <v>3411</v>
      </c>
      <c r="AZ45" s="38" t="str">
        <f t="shared" si="2"/>
        <v>Yes</v>
      </c>
      <c r="BA45" s="58">
        <f t="shared" si="0"/>
        <v>-0.45351601698900612</v>
      </c>
      <c r="BB45" s="79"/>
      <c r="BC45" s="38" t="str">
        <f t="shared" si="3"/>
        <v/>
      </c>
      <c r="BD45" s="58" t="str">
        <f t="shared" si="1"/>
        <v/>
      </c>
      <c r="BE45" s="32" t="s">
        <v>76</v>
      </c>
      <c r="BF45" s="31"/>
      <c r="BG45"/>
      <c r="BH45" s="101"/>
    </row>
    <row r="46" spans="1:61" s="3" customFormat="1" x14ac:dyDescent="0.2">
      <c r="A46"/>
      <c r="B46" s="53" t="s">
        <v>172</v>
      </c>
      <c r="C46" s="71" t="s">
        <v>32</v>
      </c>
      <c r="D46" s="56"/>
      <c r="E46" s="30" t="str">
        <f>IFERROR(VLOOKUP(CONCATENATE($B46,"_",E$4,"_",$C$77,"_",$C$76),Data_for_IC_trend_tables!$A$1:$G$49194,7,FALSE),"-")</f>
        <v>-</v>
      </c>
      <c r="F46" s="30" t="str">
        <f>IFERROR(VLOOKUP(CONCATENATE($B46,"_",F$4,"_",$C$77,"_",$C$76),Data_for_IC_trend_tables!$A$1:$G$49194,7,FALSE),"-")</f>
        <v>-</v>
      </c>
      <c r="G46" s="30" t="str">
        <f>IFERROR(VLOOKUP(CONCATENATE($B46,"_",G$4,"_",$C$77,"_",$C$76),Data_for_IC_trend_tables!$A$1:$G$49194,7,FALSE),"-")</f>
        <v>-</v>
      </c>
      <c r="H46" s="30" t="str">
        <f>IFERROR(VLOOKUP(CONCATENATE($B46,"_",H$4,"_",$C$77,"_",$C$76),Data_for_IC_trend_tables!$A$1:$G$49194,7,FALSE),"-")</f>
        <v>-</v>
      </c>
      <c r="I46" s="30" t="str">
        <f>IFERROR(VLOOKUP(CONCATENATE($B46,"_",I$4,"_",$C$77,"_",$C$76),Data_for_IC_trend_tables!$A$1:$G$49194,7,FALSE),"-")</f>
        <v>-</v>
      </c>
      <c r="J46" s="30" t="str">
        <f>IFERROR(VLOOKUP(CONCATENATE($B46,"_",J$4,"_",$C$77,"_",$C$76),Data_for_IC_trend_tables!$A$1:$G$49194,7,FALSE),"-")</f>
        <v>-</v>
      </c>
      <c r="K46" s="30" t="str">
        <f>IFERROR(VLOOKUP(CONCATENATE($B46,"_",K$4,"_",$C$77,"_",$C$76),Data_for_IC_trend_tables!$A$1:$G$49194,7,FALSE),"-")</f>
        <v>-</v>
      </c>
      <c r="L46" s="30" t="str">
        <f>IFERROR(VLOOKUP(CONCATENATE($B46,"_",L$4,"_",$C$77,"_",$C$76),Data_for_IC_trend_tables!$A$1:$G$49194,7,FALSE),"-")</f>
        <v>-</v>
      </c>
      <c r="M46" s="30" t="str">
        <f>IFERROR(VLOOKUP(CONCATENATE($B46,"_",M$4,"_",$C$77,"_",$C$76),Data_for_IC_trend_tables!$A$1:$G$49194,7,FALSE),"-")</f>
        <v>-</v>
      </c>
      <c r="N46" s="30" t="str">
        <f>IFERROR(VLOOKUP(CONCATENATE($B46,"_",N$4,"_",$C$77,"_",$C$76),Data_for_IC_trend_tables!$A$1:$G$49194,7,FALSE),"-")</f>
        <v>-</v>
      </c>
      <c r="O46" s="30" t="str">
        <f>IFERROR(VLOOKUP(CONCATENATE($B46,"_",O$4,"_",$C$77,"_",$C$76),Data_for_IC_trend_tables!$A$1:$G$49194,7,FALSE),"-")</f>
        <v>-</v>
      </c>
      <c r="P46" s="30">
        <f>IFERROR(VLOOKUP(CONCATENATE($B46,"_",P$4,"_",$C$77,"_",$C$76),Data_for_IC_trend_tables!$A$1:$G$49194,7,FALSE),"-")</f>
        <v>183.01651533313401</v>
      </c>
      <c r="Q46" s="30">
        <f>IFERROR(VLOOKUP(CONCATENATE($B46,"_",Q$4,"_",$C$77,"_",$C$76),Data_for_IC_trend_tables!$A$1:$G$49194,7,FALSE),"-")</f>
        <v>167.736442508723</v>
      </c>
      <c r="R46" s="30">
        <f>IFERROR(VLOOKUP(CONCATENATE($B46,"_",R$4,"_",$C$77,"_",$C$76),Data_for_IC_trend_tables!$A$1:$G$49194,7,FALSE),"-")</f>
        <v>157.009583261556</v>
      </c>
      <c r="S46" s="30">
        <f>IFERROR(VLOOKUP(CONCATENATE($B46,"_",S$4,"_",$C$77,"_",$C$76),Data_for_IC_trend_tables!$A$1:$G$49194,7,FALSE),"-")</f>
        <v>130.196226455909</v>
      </c>
      <c r="T46" s="30">
        <f>IFERROR(VLOOKUP(CONCATENATE($B46,"_",T$4,"_",$C$77,"_",$C$76),Data_for_IC_trend_tables!$A$1:$G$49194,7,FALSE),"-")</f>
        <v>136.916668518916</v>
      </c>
      <c r="U46" s="30">
        <f>IFERROR(VLOOKUP(CONCATENATE($B46,"_",U$4,"_",$C$77,"_",$C$76),Data_for_IC_trend_tables!$A$1:$G$49194,7,FALSE),"-")</f>
        <v>151.797751144719</v>
      </c>
      <c r="V46" s="30">
        <f>IFERROR(VLOOKUP(CONCATENATE($B46,"_",V$4,"_",$C$77,"_",$C$76),Data_for_IC_trend_tables!$A$1:$G$49194,7,FALSE),"-")</f>
        <v>158.66064146133999</v>
      </c>
      <c r="W46" s="30">
        <f>IFERROR(VLOOKUP(CONCATENATE($B46,"_",W$4,"_",$C$77,"_",$C$76),Data_for_IC_trend_tables!$A$1:$G$49194,7,FALSE),"-")</f>
        <v>168.799359463065</v>
      </c>
      <c r="X46" s="30">
        <f>IFERROR(VLOOKUP(CONCATENATE($B46,"_",X$4,"_",$C$77,"_",$C$76),Data_for_IC_trend_tables!$A$1:$G$49194,7,FALSE),"-")</f>
        <v>168.54809199080501</v>
      </c>
      <c r="Y46" s="30">
        <f>IFERROR(VLOOKUP(CONCATENATE($B46,"_",Y$4,"_",$C$77,"_",$C$76),Data_for_IC_trend_tables!$A$1:$G$49194,7,FALSE),"-")</f>
        <v>132.156290282236</v>
      </c>
      <c r="Z46" s="30">
        <f>IFERROR(VLOOKUP(CONCATENATE($B46,"_",Z$4,"_",$C$77,"_",$C$76),Data_for_IC_trend_tables!$A$1:$G$49194,7,FALSE),"-")</f>
        <v>146.57346698807601</v>
      </c>
      <c r="AA46" s="30">
        <f>IFERROR(VLOOKUP(CONCATENATE($B46,"_",AA$4,"_",$C$77,"_",$C$76),Data_for_IC_trend_tables!$A$1:$G$49194,7,FALSE),"-")</f>
        <v>151.502038928508</v>
      </c>
      <c r="AB46" s="30">
        <f>IFERROR(VLOOKUP(CONCATENATE($B46,"_",AB$4,"_",$C$77,"_",$C$76),Data_for_IC_trend_tables!$A$1:$G$49194,7,FALSE),"-")</f>
        <v>161.651025762855</v>
      </c>
      <c r="AC46" s="30">
        <f>IFERROR(VLOOKUP(CONCATENATE($B46,"_",AC$4,"_",$C$77,"_",$C$76),Data_for_IC_trend_tables!$A$1:$G$49194,7,FALSE),"-")</f>
        <v>164.842468238218</v>
      </c>
      <c r="AD46" s="30">
        <f>IFERROR(VLOOKUP(CONCATENATE($B46,"_",AD$4,"_",$C$77,"_",$C$76),Data_for_IC_trend_tables!$A$1:$G$49194,7,FALSE),"-")</f>
        <v>179.74222411840699</v>
      </c>
      <c r="AE46" s="30">
        <f>IFERROR(VLOOKUP(CONCATENATE($B46,"_",AE$4,"_",$C$77,"_",$C$76),Data_for_IC_trend_tables!$A$1:$G$49194,7,FALSE),"-")</f>
        <v>165.28025617857901</v>
      </c>
      <c r="AF46" s="30">
        <f>IFERROR(VLOOKUP(CONCATENATE($B46,"_",AF$4,"_",$C$77,"_",$C$76),Data_for_IC_trend_tables!$A$1:$G$49194,7,FALSE),"-")</f>
        <v>166.88733342505199</v>
      </c>
      <c r="AG46" s="30">
        <f>IFERROR(VLOOKUP(CONCATENATE($B46,"_",AG$4,"_",$C$77,"_",$C$76),Data_for_IC_trend_tables!$A$1:$G$49194,7,FALSE),"-")</f>
        <v>173.40168698378099</v>
      </c>
      <c r="AH46" s="30">
        <f>IFERROR(VLOOKUP(CONCATENATE($B46,"_",AH$4,"_",$C$77,"_",$C$76),Data_for_IC_trend_tables!$A$1:$G$49194,7,FALSE),"-")</f>
        <v>170.55044361755199</v>
      </c>
      <c r="AI46" s="30">
        <f>IFERROR(VLOOKUP(CONCATENATE($B46,"_",AI$4,"_",$C$77,"_",$C$76),Data_for_IC_trend_tables!$A$1:$G$49194,7,FALSE),"-")</f>
        <v>161.01665550767601</v>
      </c>
      <c r="AJ46" s="30">
        <f>IFERROR(VLOOKUP(CONCATENATE($B46,"_",AJ$4,"_",$C$77,"_",$C$76),Data_for_IC_trend_tables!$A$1:$G$49194,7,FALSE),"-")</f>
        <v>147.634114139513</v>
      </c>
      <c r="AK46" s="30">
        <f>IFERROR(VLOOKUP(CONCATENATE($B46,"_",AK$4,"_",$C$77,"_",$C$76),Data_for_IC_trend_tables!$A$1:$G$49194,7,FALSE),"-")</f>
        <v>161.619412264885</v>
      </c>
      <c r="AL46" s="30">
        <f>IFERROR(VLOOKUP(CONCATENATE($B46,"_",AL$4,"_",$C$77,"_",$C$76),Data_for_IC_trend_tables!$A$1:$G$49194,7,FALSE),"-")</f>
        <v>152.17596591000699</v>
      </c>
      <c r="AM46" s="30">
        <f>IFERROR(VLOOKUP(CONCATENATE($B46,"_",AM$4,"_",$C$77,"_",$C$76),Data_for_IC_trend_tables!$A$1:$G$49194,7,FALSE),"-")</f>
        <v>152.44712852835201</v>
      </c>
      <c r="AN46" s="30">
        <f>IFERROR(VLOOKUP(CONCATENATE($B46,"_",AN$4,"_",$C$77,"_",$C$76),Data_for_IC_trend_tables!$A$1:$G$49194,7,FALSE),"-")</f>
        <v>125.583590146684</v>
      </c>
      <c r="AO46" s="30">
        <f>IFERROR(VLOOKUP(CONCATENATE($B46,"_",AO$4,"_",$C$77,"_",$C$76),Data_for_IC_trend_tables!$A$1:$G$49194,7,FALSE),"-")</f>
        <v>145.04581995196801</v>
      </c>
      <c r="AP46" s="30">
        <f>IFERROR(VLOOKUP(CONCATENATE($B46,"_",AP$4,"_",$C$77,"_",$C$76),Data_for_IC_trend_tables!$A$1:$G$49194,7,FALSE),"-")</f>
        <v>185.88547218164101</v>
      </c>
      <c r="AQ46" s="30">
        <f>IFERROR(VLOOKUP(CONCATENATE($B46,"_",AQ$4,"_",$C$77,"_",$C$76),Data_for_IC_trend_tables!$A$1:$G$49194,7,FALSE),"-")</f>
        <v>184.48353667693601</v>
      </c>
      <c r="AR46" s="30">
        <f>IFERROR(VLOOKUP(CONCATENATE($B46,"_",AR$4,"_",$C$77,"_",$C$76),Data_for_IC_trend_tables!$A$1:$G$49194,7,FALSE),"-")</f>
        <v>172.902167329056</v>
      </c>
      <c r="AS46" s="30">
        <f>IFERROR(VLOOKUP(CONCATENATE($B46,"_",AS$4,"_",$C$77,"_",$C$76),Data_for_IC_trend_tables!$A$1:$G$49194,7,FALSE),"-")</f>
        <v>168.82322031571101</v>
      </c>
      <c r="AT46" s="30">
        <f>IFERROR(VLOOKUP(CONCATENATE($B46,"_",AT$4,"_",$C$77,"_",$C$76),Data_for_IC_trend_tables!$A$1:$G$49194,7,FALSE),"-")</f>
        <v>176.230130772884</v>
      </c>
      <c r="AU46" s="30">
        <f>IFERROR(VLOOKUP(CONCATENATE($B46,"_",AU$4,"_",$C$77,"_",$C$76),Data_for_IC_trend_tables!$A$1:$G$49194,7,FALSE),"-")</f>
        <v>174.21728810712901</v>
      </c>
      <c r="AV46" s="30">
        <f>IFERROR(VLOOKUP(CONCATENATE($B46,"_",AV$4,"_",$C$77,"_",$C$76),Data_for_IC_trend_tables!$A$1:$G$49194,7,FALSE),"-")</f>
        <v>184.91725878931501</v>
      </c>
      <c r="AW46" s="30"/>
      <c r="AX46" s="30">
        <f>IFERROR(VLOOKUP(CONCATENATE($B46,"_",AX$4,"_",$C$77,"_",$C$76),Data_for_IC_trend_tables!$A$1:$G$49194,7,FALSE),"-")</f>
        <v>184.91725878931501</v>
      </c>
      <c r="AY46" s="67"/>
      <c r="AZ46" s="38" t="str">
        <f t="shared" si="2"/>
        <v/>
      </c>
      <c r="BA46" s="58" t="str">
        <f t="shared" si="0"/>
        <v/>
      </c>
      <c r="BB46" s="79"/>
      <c r="BC46" s="38" t="str">
        <f t="shared" si="3"/>
        <v/>
      </c>
      <c r="BD46" s="58" t="str">
        <f t="shared" si="1"/>
        <v/>
      </c>
      <c r="BE46" s="86"/>
      <c r="BF46" s="86"/>
      <c r="BG46"/>
      <c r="BH46" s="101"/>
      <c r="BI46" s="17"/>
    </row>
    <row r="47" spans="1:61" s="3" customFormat="1" x14ac:dyDescent="0.2">
      <c r="A47" s="16"/>
      <c r="B47" s="53" t="s">
        <v>173</v>
      </c>
      <c r="C47" s="71" t="s">
        <v>33</v>
      </c>
      <c r="D47" s="56">
        <v>1987</v>
      </c>
      <c r="E47" s="30" t="str">
        <f>IFERROR(VLOOKUP(CONCATENATE($B47,"_",E$4,"_",$C$77,"_",$C$76),Data_for_IC_trend_tables!$A$1:$G$49194,7,FALSE),"-")</f>
        <v>-</v>
      </c>
      <c r="F47" s="30" t="str">
        <f>IFERROR(VLOOKUP(CONCATENATE($B47,"_",F$4,"_",$C$77,"_",$C$76),Data_for_IC_trend_tables!$A$1:$G$49194,7,FALSE),"-")</f>
        <v>-</v>
      </c>
      <c r="G47" s="30" t="str">
        <f>IFERROR(VLOOKUP(CONCATENATE($B47,"_",G$4,"_",$C$77,"_",$C$76),Data_for_IC_trend_tables!$A$1:$G$49194,7,FALSE),"-")</f>
        <v>-</v>
      </c>
      <c r="H47" s="30" t="str">
        <f>IFERROR(VLOOKUP(CONCATENATE($B47,"_",H$4,"_",$C$77,"_",$C$76),Data_for_IC_trend_tables!$A$1:$G$49194,7,FALSE),"-")</f>
        <v>-</v>
      </c>
      <c r="I47" s="30" t="str">
        <f>IFERROR(VLOOKUP(CONCATENATE($B47,"_",I$4,"_",$C$77,"_",$C$76),Data_for_IC_trend_tables!$A$1:$G$49194,7,FALSE),"-")</f>
        <v>-</v>
      </c>
      <c r="J47" s="30" t="str">
        <f>IFERROR(VLOOKUP(CONCATENATE($B47,"_",J$4,"_",$C$77,"_",$C$76),Data_for_IC_trend_tables!$A$1:$G$49194,7,FALSE),"-")</f>
        <v>-</v>
      </c>
      <c r="K47" s="30" t="str">
        <f>IFERROR(VLOOKUP(CONCATENATE($B47,"_",K$4,"_",$C$77,"_",$C$76),Data_for_IC_trend_tables!$A$1:$G$49194,7,FALSE),"-")</f>
        <v>-</v>
      </c>
      <c r="L47" s="30" t="str">
        <f>IFERROR(VLOOKUP(CONCATENATE($B47,"_",L$4,"_",$C$77,"_",$C$76),Data_for_IC_trend_tables!$A$1:$G$49194,7,FALSE),"-")</f>
        <v>-</v>
      </c>
      <c r="M47" s="30">
        <f>IFERROR(VLOOKUP(CONCATENATE($B47,"_",M$4,"_",$C$77,"_",$C$76),Data_for_IC_trend_tables!$A$1:$G$49194,7,FALSE),"-")</f>
        <v>197</v>
      </c>
      <c r="N47" s="30" t="str">
        <f>IFERROR(VLOOKUP(CONCATENATE($B47,"_",N$4,"_",$C$77,"_",$C$76),Data_for_IC_trend_tables!$A$1:$G$49194,7,FALSE),"-")</f>
        <v>-</v>
      </c>
      <c r="O47" s="30">
        <f>IFERROR(VLOOKUP(CONCATENATE($B47,"_",O$4,"_",$C$77,"_",$C$76),Data_for_IC_trend_tables!$A$1:$G$49194,7,FALSE),"-")</f>
        <v>227</v>
      </c>
      <c r="P47" s="30">
        <f>IFERROR(VLOOKUP(CONCATENATE($B47,"_",P$4,"_",$C$77,"_",$C$76),Data_for_IC_trend_tables!$A$1:$G$49194,7,FALSE),"-")</f>
        <v>136.511204621286</v>
      </c>
      <c r="Q47" s="30">
        <f>IFERROR(VLOOKUP(CONCATENATE($B47,"_",Q$4,"_",$C$77,"_",$C$76),Data_for_IC_trend_tables!$A$1:$G$49194,7,FALSE),"-")</f>
        <v>120.46435023773</v>
      </c>
      <c r="R47" s="30">
        <f>IFERROR(VLOOKUP(CONCATENATE($B47,"_",R$4,"_",$C$77,"_",$C$76),Data_for_IC_trend_tables!$A$1:$G$49194,7,FALSE),"-")</f>
        <v>111.689851480237</v>
      </c>
      <c r="S47" s="30">
        <f>IFERROR(VLOOKUP(CONCATENATE($B47,"_",S$4,"_",$C$77,"_",$C$76),Data_for_IC_trend_tables!$A$1:$G$49194,7,FALSE),"-")</f>
        <v>110.096141195583</v>
      </c>
      <c r="T47" s="30">
        <f>IFERROR(VLOOKUP(CONCATENATE($B47,"_",T$4,"_",$C$77,"_",$C$76),Data_for_IC_trend_tables!$A$1:$G$49194,7,FALSE),"-")</f>
        <v>110.943142748583</v>
      </c>
      <c r="U47" s="30">
        <f>IFERROR(VLOOKUP(CONCATENATE($B47,"_",U$4,"_",$C$77,"_",$C$76),Data_for_IC_trend_tables!$A$1:$G$49194,7,FALSE),"-")</f>
        <v>112.65292458654601</v>
      </c>
      <c r="V47" s="30">
        <f>IFERROR(VLOOKUP(CONCATENATE($B47,"_",V$4,"_",$C$77,"_",$C$76),Data_for_IC_trend_tables!$A$1:$G$49194,7,FALSE),"-")</f>
        <v>112.39973807174999</v>
      </c>
      <c r="W47" s="30">
        <f>IFERROR(VLOOKUP(CONCATENATE($B47,"_",W$4,"_",$C$77,"_",$C$76),Data_for_IC_trend_tables!$A$1:$G$49194,7,FALSE),"-")</f>
        <v>112.71528294487101</v>
      </c>
      <c r="X47" s="30">
        <f>IFERROR(VLOOKUP(CONCATENATE($B47,"_",X$4,"_",$C$77,"_",$C$76),Data_for_IC_trend_tables!$A$1:$G$49194,7,FALSE),"-")</f>
        <v>112.436650643253</v>
      </c>
      <c r="Y47" s="30">
        <f>IFERROR(VLOOKUP(CONCATENATE($B47,"_",Y$4,"_",$C$77,"_",$C$76),Data_for_IC_trend_tables!$A$1:$G$49194,7,FALSE),"-")</f>
        <v>108.316183572836</v>
      </c>
      <c r="Z47" s="30">
        <f>IFERROR(VLOOKUP(CONCATENATE($B47,"_",Z$4,"_",$C$77,"_",$C$76),Data_for_IC_trend_tables!$A$1:$G$49194,7,FALSE),"-")</f>
        <v>110.58905264854999</v>
      </c>
      <c r="AA47" s="30">
        <f>IFERROR(VLOOKUP(CONCATENATE($B47,"_",AA$4,"_",$C$77,"_",$C$76),Data_for_IC_trend_tables!$A$1:$G$49194,7,FALSE),"-")</f>
        <v>112.22244903409501</v>
      </c>
      <c r="AB47" s="30">
        <f>IFERROR(VLOOKUP(CONCATENATE($B47,"_",AB$4,"_",$C$77,"_",$C$76),Data_for_IC_trend_tables!$A$1:$G$49194,7,FALSE),"-")</f>
        <v>105.369952980869</v>
      </c>
      <c r="AC47" s="30">
        <f>IFERROR(VLOOKUP(CONCATENATE($B47,"_",AC$4,"_",$C$77,"_",$C$76),Data_for_IC_trend_tables!$A$1:$G$49194,7,FALSE),"-")</f>
        <v>103.23952520302301</v>
      </c>
      <c r="AD47" s="30">
        <f>IFERROR(VLOOKUP(CONCATENATE($B47,"_",AD$4,"_",$C$77,"_",$C$76),Data_for_IC_trend_tables!$A$1:$G$49194,7,FALSE),"-")</f>
        <v>102.989651671335</v>
      </c>
      <c r="AE47" s="30">
        <f>IFERROR(VLOOKUP(CONCATENATE($B47,"_",AE$4,"_",$C$77,"_",$C$76),Data_for_IC_trend_tables!$A$1:$G$49194,7,FALSE),"-")</f>
        <v>106.670569631674</v>
      </c>
      <c r="AF47" s="30">
        <f>IFERROR(VLOOKUP(CONCATENATE($B47,"_",AF$4,"_",$C$77,"_",$C$76),Data_for_IC_trend_tables!$A$1:$G$49194,7,FALSE),"-")</f>
        <v>99.763615316075999</v>
      </c>
      <c r="AG47" s="30">
        <f>IFERROR(VLOOKUP(CONCATENATE($B47,"_",AG$4,"_",$C$77,"_",$C$76),Data_for_IC_trend_tables!$A$1:$G$49194,7,FALSE),"-")</f>
        <v>99.216371431082095</v>
      </c>
      <c r="AH47" s="30">
        <f>IFERROR(VLOOKUP(CONCATENATE($B47,"_",AH$4,"_",$C$77,"_",$C$76),Data_for_IC_trend_tables!$A$1:$G$49194,7,FALSE),"-")</f>
        <v>100.754105739083</v>
      </c>
      <c r="AI47" s="30">
        <f>IFERROR(VLOOKUP(CONCATENATE($B47,"_",AI$4,"_",$C$77,"_",$C$76),Data_for_IC_trend_tables!$A$1:$G$49194,7,FALSE),"-")</f>
        <v>90.303293325430403</v>
      </c>
      <c r="AJ47" s="30">
        <f>IFERROR(VLOOKUP(CONCATENATE($B47,"_",AJ$4,"_",$C$77,"_",$C$76),Data_for_IC_trend_tables!$A$1:$G$49194,7,FALSE),"-")</f>
        <v>88.359958114177104</v>
      </c>
      <c r="AK47" s="30">
        <f>IFERROR(VLOOKUP(CONCATENATE($B47,"_",AK$4,"_",$C$77,"_",$C$76),Data_for_IC_trend_tables!$A$1:$G$49194,7,FALSE),"-")</f>
        <v>81.098830720125903</v>
      </c>
      <c r="AL47" s="30">
        <f>IFERROR(VLOOKUP(CONCATENATE($B47,"_",AL$4,"_",$C$77,"_",$C$76),Data_for_IC_trend_tables!$A$1:$G$49194,7,FALSE),"-")</f>
        <v>77.526426400522098</v>
      </c>
      <c r="AM47" s="30">
        <f>IFERROR(VLOOKUP(CONCATENATE($B47,"_",AM$4,"_",$C$77,"_",$C$76),Data_for_IC_trend_tables!$A$1:$G$49194,7,FALSE),"-")</f>
        <v>69.375941760874298</v>
      </c>
      <c r="AN47" s="30">
        <f>IFERROR(VLOOKUP(CONCATENATE($B47,"_",AN$4,"_",$C$77,"_",$C$76),Data_for_IC_trend_tables!$A$1:$G$49194,7,FALSE),"-")</f>
        <v>66.755525785437499</v>
      </c>
      <c r="AO47" s="30">
        <f>IFERROR(VLOOKUP(CONCATENATE($B47,"_",AO$4,"_",$C$77,"_",$C$76),Data_for_IC_trend_tables!$A$1:$G$49194,7,FALSE),"-")</f>
        <v>68.412297746102297</v>
      </c>
      <c r="AP47" s="30">
        <f>IFERROR(VLOOKUP(CONCATENATE($B47,"_",AP$4,"_",$C$77,"_",$C$76),Data_for_IC_trend_tables!$A$1:$G$49194,7,FALSE),"-")</f>
        <v>64.313928861729295</v>
      </c>
      <c r="AQ47" s="30">
        <f>IFERROR(VLOOKUP(CONCATENATE($B47,"_",AQ$4,"_",$C$77,"_",$C$76),Data_for_IC_trend_tables!$A$1:$G$49194,7,FALSE),"-")</f>
        <v>63.770901064116401</v>
      </c>
      <c r="AR47" s="30">
        <f>IFERROR(VLOOKUP(CONCATENATE($B47,"_",AR$4,"_",$C$77,"_",$C$76),Data_for_IC_trend_tables!$A$1:$G$49194,7,FALSE),"-")</f>
        <v>63.0018860044894</v>
      </c>
      <c r="AS47" s="30">
        <f>IFERROR(VLOOKUP(CONCATENATE($B47,"_",AS$4,"_",$C$77,"_",$C$76),Data_for_IC_trend_tables!$A$1:$G$49194,7,FALSE),"-")</f>
        <v>59.271385041448298</v>
      </c>
      <c r="AT47" s="30">
        <f>IFERROR(VLOOKUP(CONCATENATE($B47,"_",AT$4,"_",$C$77,"_",$C$76),Data_for_IC_trend_tables!$A$1:$G$49194,7,FALSE),"-")</f>
        <v>56.3863282634941</v>
      </c>
      <c r="AU47" s="30">
        <f>IFERROR(VLOOKUP(CONCATENATE($B47,"_",AU$4,"_",$C$77,"_",$C$76),Data_for_IC_trend_tables!$A$1:$G$49194,7,FALSE),"-")</f>
        <v>58.971605633326497</v>
      </c>
      <c r="AV47" s="30">
        <f>IFERROR(VLOOKUP(CONCATENATE($B47,"_",AV$4,"_",$C$77,"_",$C$76),Data_for_IC_trend_tables!$A$1:$G$49194,7,FALSE),"-")</f>
        <v>54.646400028181802</v>
      </c>
      <c r="AW47" s="30"/>
      <c r="AX47" s="30">
        <f>IFERROR(VLOOKUP(CONCATENATE($B47,"_",AX$4,"_",$C$77,"_",$C$76),Data_for_IC_trend_tables!$A$1:$G$49194,7,FALSE),"-")</f>
        <v>54.646400028181802</v>
      </c>
      <c r="AY47" s="67">
        <f>M47</f>
        <v>197</v>
      </c>
      <c r="AZ47" s="38" t="str">
        <f t="shared" si="2"/>
        <v>Yes</v>
      </c>
      <c r="BA47" s="58">
        <f t="shared" si="0"/>
        <v>-0.72260710645592996</v>
      </c>
      <c r="BB47" s="79">
        <v>130</v>
      </c>
      <c r="BC47" s="38" t="str">
        <f t="shared" si="3"/>
        <v>Yes</v>
      </c>
      <c r="BD47" s="58">
        <f t="shared" si="1"/>
        <v>-0.57964307670629378</v>
      </c>
      <c r="BE47" s="32" t="s">
        <v>76</v>
      </c>
      <c r="BF47" s="32" t="s">
        <v>76</v>
      </c>
      <c r="BG47"/>
      <c r="BH47" s="101"/>
      <c r="BI47" s="17"/>
    </row>
    <row r="48" spans="1:61" s="17" customFormat="1" ht="15" customHeight="1" x14ac:dyDescent="0.2">
      <c r="A48" s="16"/>
      <c r="B48" s="53" t="s">
        <v>174</v>
      </c>
      <c r="C48" s="71" t="s">
        <v>34</v>
      </c>
      <c r="D48" s="56">
        <v>1987</v>
      </c>
      <c r="E48" s="30" t="str">
        <f>IFERROR(VLOOKUP(CONCATENATE($B48,"_",E$4,"_",$C$77,"_",$C$76),Data_for_IC_trend_tables!$A$1:$G$49194,7,FALSE),"-")</f>
        <v>-</v>
      </c>
      <c r="F48" s="30">
        <f>IFERROR(VLOOKUP(CONCATENATE($B48,"_",F$4,"_",$C$77,"_",$C$76),Data_for_IC_trend_tables!$A$1:$G$49194,7,FALSE),"-")</f>
        <v>72.083089180012195</v>
      </c>
      <c r="G48" s="30">
        <f>IFERROR(VLOOKUP(CONCATENATE($B48,"_",G$4,"_",$C$77,"_",$C$76),Data_for_IC_trend_tables!$A$1:$G$49194,7,FALSE),"-")</f>
        <v>72.039104921882696</v>
      </c>
      <c r="H48" s="30">
        <f>IFERROR(VLOOKUP(CONCATENATE($B48,"_",H$4,"_",$C$77,"_",$C$76),Data_for_IC_trend_tables!$A$1:$G$49194,7,FALSE),"-")</f>
        <v>69.645508854619905</v>
      </c>
      <c r="I48" s="30">
        <f>IFERROR(VLOOKUP(CONCATENATE($B48,"_",I$4,"_",$C$77,"_",$C$76),Data_for_IC_trend_tables!$A$1:$G$49194,7,FALSE),"-")</f>
        <v>68.7837726048691</v>
      </c>
      <c r="J48" s="30">
        <f>IFERROR(VLOOKUP(CONCATENATE($B48,"_",J$4,"_",$C$77,"_",$C$76),Data_for_IC_trend_tables!$A$1:$G$49194,7,FALSE),"-")</f>
        <v>67.886876423445401</v>
      </c>
      <c r="K48" s="30">
        <f>IFERROR(VLOOKUP(CONCATENATE($B48,"_",K$4,"_",$C$77,"_",$C$76),Data_for_IC_trend_tables!$A$1:$G$49194,7,FALSE),"-")</f>
        <v>69.016224501840298</v>
      </c>
      <c r="L48" s="30">
        <f>IFERROR(VLOOKUP(CONCATENATE($B48,"_",L$4,"_",$C$77,"_",$C$76),Data_for_IC_trend_tables!$A$1:$G$49194,7,FALSE),"-")</f>
        <v>75.090560677098296</v>
      </c>
      <c r="M48" s="30">
        <f>IFERROR(VLOOKUP(CONCATENATE($B48,"_",M$4,"_",$C$77,"_",$C$76),Data_for_IC_trend_tables!$A$1:$G$49194,7,FALSE),"-")</f>
        <v>76.637595335421494</v>
      </c>
      <c r="N48" s="30">
        <f>IFERROR(VLOOKUP(CONCATENATE($B48,"_",N$4,"_",$C$77,"_",$C$76),Data_for_IC_trend_tables!$A$1:$G$49194,7,FALSE),"-")</f>
        <v>75.336493551647607</v>
      </c>
      <c r="O48" s="30">
        <f>IFERROR(VLOOKUP(CONCATENATE($B48,"_",O$4,"_",$C$77,"_",$C$76),Data_for_IC_trend_tables!$A$1:$G$49194,7,FALSE),"-")</f>
        <v>74.909962987846697</v>
      </c>
      <c r="P48" s="30">
        <f>IFERROR(VLOOKUP(CONCATENATE($B48,"_",P$4,"_",$C$77,"_",$C$76),Data_for_IC_trend_tables!$A$1:$G$49194,7,FALSE),"-")</f>
        <v>75.358018132197202</v>
      </c>
      <c r="Q48" s="30">
        <f>IFERROR(VLOOKUP(CONCATENATE($B48,"_",Q$4,"_",$C$77,"_",$C$76),Data_for_IC_trend_tables!$A$1:$G$49194,7,FALSE),"-")</f>
        <v>69.649708492661802</v>
      </c>
      <c r="R48" s="30">
        <f>IFERROR(VLOOKUP(CONCATENATE($B48,"_",R$4,"_",$C$77,"_",$C$76),Data_for_IC_trend_tables!$A$1:$G$49194,7,FALSE),"-")</f>
        <v>68.603355239348204</v>
      </c>
      <c r="S48" s="30">
        <f>IFERROR(VLOOKUP(CONCATENATE($B48,"_",S$4,"_",$C$77,"_",$C$76),Data_for_IC_trend_tables!$A$1:$G$49194,7,FALSE),"-")</f>
        <v>73.312498498300997</v>
      </c>
      <c r="T48" s="30">
        <f>IFERROR(VLOOKUP(CONCATENATE($B48,"_",T$4,"_",$C$77,"_",$C$76),Data_for_IC_trend_tables!$A$1:$G$49194,7,FALSE),"-")</f>
        <v>76.217241345303194</v>
      </c>
      <c r="U48" s="30">
        <f>IFERROR(VLOOKUP(CONCATENATE($B48,"_",U$4,"_",$C$77,"_",$C$76),Data_for_IC_trend_tables!$A$1:$G$49194,7,FALSE),"-")</f>
        <v>75.209973310704697</v>
      </c>
      <c r="V48" s="30">
        <f>IFERROR(VLOOKUP(CONCATENATE($B48,"_",V$4,"_",$C$77,"_",$C$76),Data_for_IC_trend_tables!$A$1:$G$49194,7,FALSE),"-")</f>
        <v>77.314634197239897</v>
      </c>
      <c r="W48" s="30">
        <f>IFERROR(VLOOKUP(CONCATENATE($B48,"_",W$4,"_",$C$77,"_",$C$76),Data_for_IC_trend_tables!$A$1:$G$49194,7,FALSE),"-")</f>
        <v>77.737757060386599</v>
      </c>
      <c r="X48" s="30">
        <f>IFERROR(VLOOKUP(CONCATENATE($B48,"_",X$4,"_",$C$77,"_",$C$76),Data_for_IC_trend_tables!$A$1:$G$49194,7,FALSE),"-")</f>
        <v>68.446525976600199</v>
      </c>
      <c r="Y48" s="30">
        <f>IFERROR(VLOOKUP(CONCATENATE($B48,"_",Y$4,"_",$C$77,"_",$C$76),Data_for_IC_trend_tables!$A$1:$G$49194,7,FALSE),"-")</f>
        <v>60.9883920806734</v>
      </c>
      <c r="Z48" s="30">
        <f>IFERROR(VLOOKUP(CONCATENATE($B48,"_",Z$4,"_",$C$77,"_",$C$76),Data_for_IC_trend_tables!$A$1:$G$49194,7,FALSE),"-")</f>
        <v>58.671442532419903</v>
      </c>
      <c r="AA48" s="30">
        <f>IFERROR(VLOOKUP(CONCATENATE($B48,"_",AA$4,"_",$C$77,"_",$C$76),Data_for_IC_trend_tables!$A$1:$G$49194,7,FALSE),"-")</f>
        <v>59.433224079266502</v>
      </c>
      <c r="AB48" s="30">
        <f>IFERROR(VLOOKUP(CONCATENATE($B48,"_",AB$4,"_",$C$77,"_",$C$76),Data_for_IC_trend_tables!$A$1:$G$49194,7,FALSE),"-")</f>
        <v>58.632948779885901</v>
      </c>
      <c r="AC48" s="30">
        <f>IFERROR(VLOOKUP(CONCATENATE($B48,"_",AC$4,"_",$C$77,"_",$C$76),Data_for_IC_trend_tables!$A$1:$G$49194,7,FALSE),"-")</f>
        <v>55.3742557676701</v>
      </c>
      <c r="AD48" s="30">
        <f>IFERROR(VLOOKUP(CONCATENATE($B48,"_",AD$4,"_",$C$77,"_",$C$76),Data_for_IC_trend_tables!$A$1:$G$49194,7,FALSE),"-")</f>
        <v>53.924884870914298</v>
      </c>
      <c r="AE48" s="30">
        <f>IFERROR(VLOOKUP(CONCATENATE($B48,"_",AE$4,"_",$C$77,"_",$C$76),Data_for_IC_trend_tables!$A$1:$G$49194,7,FALSE),"-")</f>
        <v>55.036080562967399</v>
      </c>
      <c r="AF48" s="30">
        <f>IFERROR(VLOOKUP(CONCATENATE($B48,"_",AF$4,"_",$C$77,"_",$C$76),Data_for_IC_trend_tables!$A$1:$G$49194,7,FALSE),"-")</f>
        <v>55.196635293985402</v>
      </c>
      <c r="AG48" s="30">
        <f>IFERROR(VLOOKUP(CONCATENATE($B48,"_",AG$4,"_",$C$77,"_",$C$76),Data_for_IC_trend_tables!$A$1:$G$49194,7,FALSE),"-")</f>
        <v>53.880952680780901</v>
      </c>
      <c r="AH48" s="30">
        <f>IFERROR(VLOOKUP(CONCATENATE($B48,"_",AH$4,"_",$C$77,"_",$C$76),Data_for_IC_trend_tables!$A$1:$G$49194,7,FALSE),"-")</f>
        <v>58.099223392454</v>
      </c>
      <c r="AI48" s="30">
        <f>IFERROR(VLOOKUP(CONCATENATE($B48,"_",AI$4,"_",$C$77,"_",$C$76),Data_for_IC_trend_tables!$A$1:$G$49194,7,FALSE),"-")</f>
        <v>48.460396076184502</v>
      </c>
      <c r="AJ48" s="30">
        <f>IFERROR(VLOOKUP(CONCATENATE($B48,"_",AJ$4,"_",$C$77,"_",$C$76),Data_for_IC_trend_tables!$A$1:$G$49194,7,FALSE),"-")</f>
        <v>47.702984677923702</v>
      </c>
      <c r="AK48" s="30">
        <f>IFERROR(VLOOKUP(CONCATENATE($B48,"_",AK$4,"_",$C$77,"_",$C$76),Data_for_IC_trend_tables!$A$1:$G$49194,7,FALSE),"-")</f>
        <v>46.899963654890698</v>
      </c>
      <c r="AL48" s="30">
        <f>IFERROR(VLOOKUP(CONCATENATE($B48,"_",AL$4,"_",$C$77,"_",$C$76),Data_for_IC_trend_tables!$A$1:$G$49194,7,FALSE),"-")</f>
        <v>45.464975243850802</v>
      </c>
      <c r="AM48" s="30">
        <f>IFERROR(VLOOKUP(CONCATENATE($B48,"_",AM$4,"_",$C$77,"_",$C$76),Data_for_IC_trend_tables!$A$1:$G$49194,7,FALSE),"-")</f>
        <v>42.749568481495999</v>
      </c>
      <c r="AN48" s="30">
        <f>IFERROR(VLOOKUP(CONCATENATE($B48,"_",AN$4,"_",$C$77,"_",$C$76),Data_for_IC_trend_tables!$A$1:$G$49194,7,FALSE),"-")</f>
        <v>38.721942838091799</v>
      </c>
      <c r="AO48" s="30">
        <f>IFERROR(VLOOKUP(CONCATENATE($B48,"_",AO$4,"_",$C$77,"_",$C$76),Data_for_IC_trend_tables!$A$1:$G$49194,7,FALSE),"-")</f>
        <v>35.082406385166699</v>
      </c>
      <c r="AP48" s="30">
        <f>IFERROR(VLOOKUP(CONCATENATE($B48,"_",AP$4,"_",$C$77,"_",$C$76),Data_for_IC_trend_tables!$A$1:$G$49194,7,FALSE),"-")</f>
        <v>34.508692914259001</v>
      </c>
      <c r="AQ48" s="30">
        <f>IFERROR(VLOOKUP(CONCATENATE($B48,"_",AQ$4,"_",$C$77,"_",$C$76),Data_for_IC_trend_tables!$A$1:$G$49194,7,FALSE),"-")</f>
        <v>34.070028419673697</v>
      </c>
      <c r="AR48" s="30">
        <f>IFERROR(VLOOKUP(CONCATENATE($B48,"_",AR$4,"_",$C$77,"_",$C$76),Data_for_IC_trend_tables!$A$1:$G$49194,7,FALSE),"-")</f>
        <v>32.573114896950003</v>
      </c>
      <c r="AS48" s="30">
        <f>IFERROR(VLOOKUP(CONCATENATE($B48,"_",AS$4,"_",$C$77,"_",$C$76),Data_for_IC_trend_tables!$A$1:$G$49194,7,FALSE),"-")</f>
        <v>29.372154234462801</v>
      </c>
      <c r="AT48" s="30">
        <f>IFERROR(VLOOKUP(CONCATENATE($B48,"_",AT$4,"_",$C$77,"_",$C$76),Data_for_IC_trend_tables!$A$1:$G$49194,7,FALSE),"-")</f>
        <v>25.457043330909801</v>
      </c>
      <c r="AU48" s="30">
        <f>IFERROR(VLOOKUP(CONCATENATE($B48,"_",AU$4,"_",$C$77,"_",$C$76),Data_for_IC_trend_tables!$A$1:$G$49194,7,FALSE),"-")</f>
        <v>25.801740763576401</v>
      </c>
      <c r="AV48" s="30">
        <f>IFERROR(VLOOKUP(CONCATENATE($B48,"_",AV$4,"_",$C$77,"_",$C$76),Data_for_IC_trend_tables!$A$1:$G$49194,7,FALSE),"-")</f>
        <v>25.591109146101498</v>
      </c>
      <c r="AW48" s="30"/>
      <c r="AX48" s="30">
        <f>IFERROR(VLOOKUP(CONCATENATE($B48,"_",AX$4,"_",$C$77,"_",$C$76),Data_for_IC_trend_tables!$A$1:$G$49194,7,FALSE),"-")</f>
        <v>25.591109146101498</v>
      </c>
      <c r="AY48" s="67">
        <f>M48</f>
        <v>76.637595335421494</v>
      </c>
      <c r="AZ48" s="38" t="str">
        <f t="shared" si="2"/>
        <v>Yes</v>
      </c>
      <c r="BA48" s="58">
        <f t="shared" si="0"/>
        <v>-0.66607630322824829</v>
      </c>
      <c r="BB48" s="79">
        <v>45</v>
      </c>
      <c r="BC48" s="38" t="str">
        <f t="shared" si="3"/>
        <v>Yes</v>
      </c>
      <c r="BD48" s="58">
        <f t="shared" si="1"/>
        <v>-0.43130868564218894</v>
      </c>
      <c r="BE48" s="32" t="s">
        <v>76</v>
      </c>
      <c r="BF48" s="32" t="s">
        <v>76</v>
      </c>
      <c r="BG48"/>
      <c r="BH48" s="101"/>
    </row>
    <row r="49" spans="1:61" s="3" customFormat="1" x14ac:dyDescent="0.2">
      <c r="A49" s="142"/>
      <c r="B49" s="53" t="s">
        <v>175</v>
      </c>
      <c r="C49" s="116" t="s">
        <v>67</v>
      </c>
      <c r="D49" s="56">
        <v>1987</v>
      </c>
      <c r="E49" s="115">
        <v>0</v>
      </c>
      <c r="F49" s="115">
        <v>0</v>
      </c>
      <c r="G49" s="115">
        <v>0</v>
      </c>
      <c r="H49" s="115">
        <v>0</v>
      </c>
      <c r="I49" s="115">
        <v>0</v>
      </c>
      <c r="J49" s="115">
        <v>0</v>
      </c>
      <c r="K49" s="115">
        <v>0</v>
      </c>
      <c r="L49" s="115">
        <v>0</v>
      </c>
      <c r="M49" s="115">
        <v>1192</v>
      </c>
      <c r="N49" s="115">
        <v>1230</v>
      </c>
      <c r="O49" s="115">
        <v>1343</v>
      </c>
      <c r="P49" s="115">
        <v>1374</v>
      </c>
      <c r="Q49" s="115">
        <v>0</v>
      </c>
      <c r="R49" s="115">
        <v>0</v>
      </c>
      <c r="S49" s="115">
        <v>0</v>
      </c>
      <c r="T49" s="115">
        <v>0</v>
      </c>
      <c r="U49" s="115">
        <v>1411</v>
      </c>
      <c r="V49" s="115">
        <v>0</v>
      </c>
      <c r="W49" s="115">
        <v>0</v>
      </c>
      <c r="X49" s="115">
        <v>0</v>
      </c>
      <c r="Y49" s="115">
        <v>0</v>
      </c>
      <c r="Z49" s="115">
        <v>1434</v>
      </c>
      <c r="AA49" s="115">
        <v>0</v>
      </c>
      <c r="AB49" s="115">
        <v>0</v>
      </c>
      <c r="AC49" s="115">
        <v>0</v>
      </c>
      <c r="AD49" s="115">
        <v>0</v>
      </c>
      <c r="AE49" s="115">
        <v>1412</v>
      </c>
      <c r="AF49" s="115">
        <v>0</v>
      </c>
      <c r="AG49" s="115">
        <v>0</v>
      </c>
      <c r="AH49" s="115">
        <v>0</v>
      </c>
      <c r="AI49" s="115">
        <v>0</v>
      </c>
      <c r="AJ49" s="115">
        <v>1003</v>
      </c>
      <c r="AK49" s="115">
        <v>1002</v>
      </c>
      <c r="AL49" s="115">
        <v>944</v>
      </c>
      <c r="AM49" s="115">
        <v>870</v>
      </c>
      <c r="AN49" s="115">
        <v>847</v>
      </c>
      <c r="AO49" s="115">
        <v>869</v>
      </c>
      <c r="AP49" s="115">
        <v>817</v>
      </c>
      <c r="AQ49" s="115">
        <v>811</v>
      </c>
      <c r="AR49" s="115">
        <v>797</v>
      </c>
      <c r="AS49" s="115">
        <v>732</v>
      </c>
      <c r="AT49" s="115">
        <v>638</v>
      </c>
      <c r="AU49" s="115">
        <v>658</v>
      </c>
      <c r="AV49" s="115">
        <v>634</v>
      </c>
      <c r="AW49" s="50"/>
      <c r="AX49" s="115">
        <v>634</v>
      </c>
      <c r="AY49" s="67">
        <f>M49</f>
        <v>1192</v>
      </c>
      <c r="AZ49" s="38" t="str">
        <f t="shared" si="2"/>
        <v>Yes</v>
      </c>
      <c r="BA49" s="58">
        <f t="shared" si="0"/>
        <v>-0.46812080536912754</v>
      </c>
      <c r="BB49" s="79"/>
      <c r="BC49" s="38" t="str">
        <f t="shared" si="3"/>
        <v/>
      </c>
      <c r="BD49" s="58" t="str">
        <f t="shared" si="1"/>
        <v/>
      </c>
      <c r="BE49" s="32" t="s">
        <v>76</v>
      </c>
      <c r="BF49" s="31"/>
      <c r="BG49"/>
      <c r="BH49" s="101"/>
      <c r="BI49" s="17"/>
    </row>
    <row r="50" spans="1:61" s="3" customFormat="1" x14ac:dyDescent="0.2">
      <c r="A50" s="16"/>
      <c r="B50" s="100" t="s">
        <v>175</v>
      </c>
      <c r="C50" s="61" t="s">
        <v>60</v>
      </c>
      <c r="D50" s="56"/>
      <c r="E50" s="30" t="str">
        <f>IFERROR(VLOOKUP(CONCATENATE($B50,"_",E$4,"_",$C$77,"_",$C$76),Data_for_IC_trend_tables!$A$1:$G$49194,7,FALSE),"-")</f>
        <v>-</v>
      </c>
      <c r="F50" s="30">
        <f>IFERROR(VLOOKUP(CONCATENATE($B50,"_",F$4,"_",$C$77,"_",$C$76),Data_for_IC_trend_tables!$A$1:$G$49194,7,FALSE),"-")</f>
        <v>1112</v>
      </c>
      <c r="G50" s="30">
        <f>IFERROR(VLOOKUP(CONCATENATE($B50,"_",G$4,"_",$C$77,"_",$C$76),Data_for_IC_trend_tables!$A$1:$G$49194,7,FALSE),"-")</f>
        <v>1024</v>
      </c>
      <c r="H50" s="30">
        <f>IFERROR(VLOOKUP(CONCATENATE($B50,"_",H$4,"_",$C$77,"_",$C$76),Data_for_IC_trend_tables!$A$1:$G$49194,7,FALSE),"-")</f>
        <v>1019</v>
      </c>
      <c r="I50" s="30">
        <f>IFERROR(VLOOKUP(CONCATENATE($B50,"_",I$4,"_",$C$77,"_",$C$76),Data_for_IC_trend_tables!$A$1:$G$49194,7,FALSE),"-")</f>
        <v>1038</v>
      </c>
      <c r="J50" s="30">
        <f>IFERROR(VLOOKUP(CONCATENATE($B50,"_",J$4,"_",$C$77,"_",$C$76),Data_for_IC_trend_tables!$A$1:$G$49194,7,FALSE),"-")</f>
        <v>1042</v>
      </c>
      <c r="K50" s="30">
        <f>IFERROR(VLOOKUP(CONCATENATE($B50,"_",K$4,"_",$C$77,"_",$C$76),Data_for_IC_trend_tables!$A$1:$G$49194,7,FALSE),"-")</f>
        <v>1010</v>
      </c>
      <c r="L50" s="30">
        <f>IFERROR(VLOOKUP(CONCATENATE($B50,"_",L$4,"_",$C$77,"_",$C$76),Data_for_IC_trend_tables!$A$1:$G$49194,7,FALSE),"-")</f>
        <v>1038</v>
      </c>
      <c r="M50" s="30">
        <f>IFERROR(VLOOKUP(CONCATENATE($B50,"_",M$4,"_",$C$77,"_",$C$76),Data_for_IC_trend_tables!$A$1:$G$49194,7,FALSE),"-")</f>
        <v>1091</v>
      </c>
      <c r="N50" s="30">
        <f>IFERROR(VLOOKUP(CONCATENATE($B50,"_",N$4,"_",$C$77,"_",$C$76),Data_for_IC_trend_tables!$A$1:$G$49194,7,FALSE),"-")</f>
        <v>1120</v>
      </c>
      <c r="O50" s="30">
        <f>IFERROR(VLOOKUP(CONCATENATE($B50,"_",O$4,"_",$C$77,"_",$C$76),Data_for_IC_trend_tables!$A$1:$G$49194,7,FALSE),"-")</f>
        <v>1223</v>
      </c>
      <c r="P50" s="30">
        <f>IFERROR(VLOOKUP(CONCATENATE($B50,"_",P$4,"_",$C$77,"_",$C$76),Data_for_IC_trend_tables!$A$1:$G$49194,7,FALSE),"-")</f>
        <v>1312.2805139596601</v>
      </c>
      <c r="Q50" s="30">
        <f>IFERROR(VLOOKUP(CONCATENATE($B50,"_",Q$4,"_",$C$77,"_",$C$76),Data_for_IC_trend_tables!$A$1:$G$49194,7,FALSE),"-")</f>
        <v>1352.3364085582</v>
      </c>
      <c r="R50" s="30">
        <f>IFERROR(VLOOKUP(CONCATENATE($B50,"_",R$4,"_",$C$77,"_",$C$76),Data_for_IC_trend_tables!$A$1:$G$49194,7,FALSE),"-")</f>
        <v>1371.0286058598299</v>
      </c>
      <c r="S50" s="30">
        <f>IFERROR(VLOOKUP(CONCATENATE($B50,"_",S$4,"_",$C$77,"_",$C$76),Data_for_IC_trend_tables!$A$1:$G$49194,7,FALSE),"-")</f>
        <v>1308.69351483943</v>
      </c>
      <c r="T50" s="30">
        <f>IFERROR(VLOOKUP(CONCATENATE($B50,"_",T$4,"_",$C$77,"_",$C$76),Data_for_IC_trend_tables!$A$1:$G$49194,7,FALSE),"-")</f>
        <v>1314.1390900547599</v>
      </c>
      <c r="U50" s="30">
        <f>IFERROR(VLOOKUP(CONCATENATE($B50,"_",U$4,"_",$C$77,"_",$C$76),Data_for_IC_trend_tables!$A$1:$G$49194,7,FALSE),"-")</f>
        <v>1320.6171352635999</v>
      </c>
      <c r="V50" s="30">
        <f>IFERROR(VLOOKUP(CONCATENATE($B50,"_",V$4,"_",$C$77,"_",$C$76),Data_for_IC_trend_tables!$A$1:$G$49194,7,FALSE),"-")</f>
        <v>1306.32936280527</v>
      </c>
      <c r="W50" s="30">
        <f>IFERROR(VLOOKUP(CONCATENATE($B50,"_",W$4,"_",$C$77,"_",$C$76),Data_for_IC_trend_tables!$A$1:$G$49194,7,FALSE),"-")</f>
        <v>1327.80544027061</v>
      </c>
      <c r="X50" s="30">
        <f>IFERROR(VLOOKUP(CONCATENATE($B50,"_",X$4,"_",$C$77,"_",$C$76),Data_for_IC_trend_tables!$A$1:$G$49194,7,FALSE),"-")</f>
        <v>1324.1948003106199</v>
      </c>
      <c r="Y50" s="30">
        <f>IFERROR(VLOOKUP(CONCATENATE($B50,"_",Y$4,"_",$C$77,"_",$C$76),Data_for_IC_trend_tables!$A$1:$G$49194,7,FALSE),"-")</f>
        <v>1327.9671264998999</v>
      </c>
      <c r="Z50" s="30">
        <f>IFERROR(VLOOKUP(CONCATENATE($B50,"_",Z$4,"_",$C$77,"_",$C$76),Data_for_IC_trend_tables!$A$1:$G$49194,7,FALSE),"-")</f>
        <v>1335.34986715946</v>
      </c>
      <c r="AA50" s="30">
        <f>IFERROR(VLOOKUP(CONCATENATE($B50,"_",AA$4,"_",$C$77,"_",$C$76),Data_for_IC_trend_tables!$A$1:$G$49194,7,FALSE),"-")</f>
        <v>1302.0348579952499</v>
      </c>
      <c r="AB50" s="30">
        <f>IFERROR(VLOOKUP(CONCATENATE($B50,"_",AB$4,"_",$C$77,"_",$C$76),Data_for_IC_trend_tables!$A$1:$G$49194,7,FALSE),"-")</f>
        <v>1325.0765469310099</v>
      </c>
      <c r="AC50" s="30">
        <f>IFERROR(VLOOKUP(CONCATENATE($B50,"_",AC$4,"_",$C$77,"_",$C$76),Data_for_IC_trend_tables!$A$1:$G$49194,7,FALSE),"-")</f>
        <v>1332.03349927722</v>
      </c>
      <c r="AD50" s="30">
        <f>IFERROR(VLOOKUP(CONCATENATE($B50,"_",AD$4,"_",$C$77,"_",$C$76),Data_for_IC_trend_tables!$A$1:$G$49194,7,FALSE),"-")</f>
        <v>1345.6264969126401</v>
      </c>
      <c r="AE50" s="30">
        <f>IFERROR(VLOOKUP(CONCATENATE($B50,"_",AE$4,"_",$C$77,"_",$C$76),Data_for_IC_trend_tables!$A$1:$G$49194,7,FALSE),"-")</f>
        <v>1320.86044818661</v>
      </c>
      <c r="AF50" s="30">
        <f>IFERROR(VLOOKUP(CONCATENATE($B50,"_",AF$4,"_",$C$77,"_",$C$76),Data_for_IC_trend_tables!$A$1:$G$49194,7,FALSE),"-")</f>
        <v>1291.4709408419801</v>
      </c>
      <c r="AG50" s="30">
        <f>IFERROR(VLOOKUP(CONCATENATE($B50,"_",AG$4,"_",$C$77,"_",$C$76),Data_for_IC_trend_tables!$A$1:$G$49194,7,FALSE),"-")</f>
        <v>1293.25666104788</v>
      </c>
      <c r="AH50" s="30">
        <f>IFERROR(VLOOKUP(CONCATENATE($B50,"_",AH$4,"_",$C$77,"_",$C$76),Data_for_IC_trend_tables!$A$1:$G$49194,7,FALSE),"-")</f>
        <v>1104.6448838799399</v>
      </c>
      <c r="AI50" s="30">
        <f>IFERROR(VLOOKUP(CONCATENATE($B50,"_",AI$4,"_",$C$77,"_",$C$76),Data_for_IC_trend_tables!$A$1:$G$49194,7,FALSE),"-")</f>
        <v>988.608403616592</v>
      </c>
      <c r="AJ50" s="30">
        <f>IFERROR(VLOOKUP(CONCATENATE($B50,"_",AJ$4,"_",$C$77,"_",$C$76),Data_for_IC_trend_tables!$A$1:$G$49194,7,FALSE),"-")</f>
        <v>935.67454618256897</v>
      </c>
      <c r="AK50" s="30">
        <f>IFERROR(VLOOKUP(CONCATENATE($B50,"_",AK$4,"_",$C$77,"_",$C$76),Data_for_IC_trend_tables!$A$1:$G$49194,7,FALSE),"-")</f>
        <v>934.97174116287795</v>
      </c>
      <c r="AL50" s="30">
        <f>IFERROR(VLOOKUP(CONCATENATE($B50,"_",AL$4,"_",$C$77,"_",$C$76),Data_for_IC_trend_tables!$A$1:$G$49194,7,FALSE),"-")</f>
        <v>881.10852790783895</v>
      </c>
      <c r="AM50" s="30">
        <f>IFERROR(VLOOKUP(CONCATENATE($B50,"_",AM$4,"_",$C$77,"_",$C$76),Data_for_IC_trend_tables!$A$1:$G$49194,7,FALSE),"-")</f>
        <v>812.19366406832205</v>
      </c>
      <c r="AN50" s="30">
        <f>IFERROR(VLOOKUP(CONCATENATE($B50,"_",AN$4,"_",$C$77,"_",$C$76),Data_for_IC_trend_tables!$A$1:$G$49194,7,FALSE),"-")</f>
        <v>793.46225181319596</v>
      </c>
      <c r="AO50" s="30">
        <f>IFERROR(VLOOKUP(CONCATENATE($B50,"_",AO$4,"_",$C$77,"_",$C$76),Data_for_IC_trend_tables!$A$1:$G$49194,7,FALSE),"-")</f>
        <v>811.60207899621003</v>
      </c>
      <c r="AP50" s="30">
        <f>IFERROR(VLOOKUP(CONCATENATE($B50,"_",AP$4,"_",$C$77,"_",$C$76),Data_for_IC_trend_tables!$A$1:$G$49194,7,FALSE),"-")</f>
        <v>761.27035400073396</v>
      </c>
      <c r="AQ50" s="30">
        <f>IFERROR(VLOOKUP(CONCATENATE($B50,"_",AQ$4,"_",$C$77,"_",$C$76),Data_for_IC_trend_tables!$A$1:$G$49194,7,FALSE),"-")</f>
        <v>753.57688493458704</v>
      </c>
      <c r="AR50" s="30">
        <f>IFERROR(VLOOKUP(CONCATENATE($B50,"_",AR$4,"_",$C$77,"_",$C$76),Data_for_IC_trend_tables!$A$1:$G$49194,7,FALSE),"-")</f>
        <v>743.39065709760098</v>
      </c>
      <c r="AS50" s="30">
        <f>IFERROR(VLOOKUP(CONCATENATE($B50,"_",AS$4,"_",$C$77,"_",$C$76),Data_for_IC_trend_tables!$A$1:$G$49194,7,FALSE),"-")</f>
        <v>679.01023024248298</v>
      </c>
      <c r="AT50" s="30">
        <f>IFERROR(VLOOKUP(CONCATENATE($B50,"_",AT$4,"_",$C$77,"_",$C$76),Data_for_IC_trend_tables!$A$1:$G$49194,7,FALSE),"-")</f>
        <v>593.16795980801396</v>
      </c>
      <c r="AU50" s="30">
        <f>IFERROR(VLOOKUP(CONCATENATE($B50,"_",AU$4,"_",$C$77,"_",$C$76),Data_for_IC_trend_tables!$A$1:$G$49194,7,FALSE),"-")</f>
        <v>612.24958154625904</v>
      </c>
      <c r="AV50" s="30">
        <f>IFERROR(VLOOKUP(CONCATENATE($B50,"_",AV$4,"_",$C$77,"_",$C$76),Data_for_IC_trend_tables!$A$1:$G$49194,7,FALSE),"-")</f>
        <v>588.13462919027097</v>
      </c>
      <c r="AW50" s="30"/>
      <c r="AX50" s="30">
        <f>IFERROR(VLOOKUP(CONCATENATE($B50,"_",AX$4,"_",$C$77,"_",$C$76),Data_for_IC_trend_tables!$A$1:$G$49194,7,FALSE),"-")</f>
        <v>588.13462919027097</v>
      </c>
      <c r="AY50" s="68"/>
      <c r="AZ50" s="38" t="str">
        <f t="shared" si="2"/>
        <v/>
      </c>
      <c r="BA50" s="58" t="str">
        <f t="shared" si="0"/>
        <v/>
      </c>
      <c r="BB50" s="79">
        <v>847</v>
      </c>
      <c r="BC50" s="38" t="str">
        <f t="shared" si="3"/>
        <v>Yes</v>
      </c>
      <c r="BD50" s="58">
        <f t="shared" si="1"/>
        <v>-0.30562617569035305</v>
      </c>
      <c r="BE50" s="31"/>
      <c r="BF50" s="32" t="s">
        <v>76</v>
      </c>
      <c r="BG50"/>
      <c r="BH50" s="101"/>
      <c r="BI50" s="17"/>
    </row>
    <row r="51" spans="1:61" s="3" customFormat="1" x14ac:dyDescent="0.2">
      <c r="A51" s="16"/>
      <c r="B51" s="53" t="s">
        <v>176</v>
      </c>
      <c r="C51" s="55" t="s">
        <v>36</v>
      </c>
      <c r="D51" s="56">
        <v>1987</v>
      </c>
      <c r="E51" s="30" t="str">
        <f>IFERROR(VLOOKUP(CONCATENATE($B51,"_",E$4,"_",$C$77,"_",$C$76),Data_for_IC_trend_tables!$A$1:$G$49194,7,FALSE),"-")</f>
        <v>-</v>
      </c>
      <c r="F51" s="30">
        <f>IFERROR(VLOOKUP(CONCATENATE($B51,"_",F$4,"_",$C$77,"_",$C$76),Data_for_IC_trend_tables!$A$1:$G$49194,7,FALSE),"-")</f>
        <v>404</v>
      </c>
      <c r="G51" s="30">
        <f>IFERROR(VLOOKUP(CONCATENATE($B51,"_",G$4,"_",$C$77,"_",$C$76),Data_for_IC_trend_tables!$A$1:$G$49194,7,FALSE),"-")</f>
        <v>417</v>
      </c>
      <c r="H51" s="30">
        <f>IFERROR(VLOOKUP(CONCATENATE($B51,"_",H$4,"_",$C$77,"_",$C$76),Data_for_IC_trend_tables!$A$1:$G$49194,7,FALSE),"-")</f>
        <v>412</v>
      </c>
      <c r="I51" s="30">
        <f>IFERROR(VLOOKUP(CONCATENATE($B51,"_",I$4,"_",$C$77,"_",$C$76),Data_for_IC_trend_tables!$A$1:$G$49194,7,FALSE),"-")</f>
        <v>401</v>
      </c>
      <c r="J51" s="30">
        <f>IFERROR(VLOOKUP(CONCATENATE($B51,"_",J$4,"_",$C$77,"_",$C$76),Data_for_IC_trend_tables!$A$1:$G$49194,7,FALSE),"-")</f>
        <v>411</v>
      </c>
      <c r="K51" s="30">
        <f>IFERROR(VLOOKUP(CONCATENATE($B51,"_",K$4,"_",$C$77,"_",$C$76),Data_for_IC_trend_tables!$A$1:$G$49194,7,FALSE),"-")</f>
        <v>426</v>
      </c>
      <c r="L51" s="30">
        <f>IFERROR(VLOOKUP(CONCATENATE($B51,"_",L$4,"_",$C$77,"_",$C$76),Data_for_IC_trend_tables!$A$1:$G$49194,7,FALSE),"-")</f>
        <v>432</v>
      </c>
      <c r="M51" s="30">
        <f>IFERROR(VLOOKUP(CONCATENATE($B51,"_",M$4,"_",$C$77,"_",$C$76),Data_for_IC_trend_tables!$A$1:$G$49194,7,FALSE),"-")</f>
        <v>437</v>
      </c>
      <c r="N51" s="30">
        <f>IFERROR(VLOOKUP(CONCATENATE($B51,"_",N$4,"_",$C$77,"_",$C$76),Data_for_IC_trend_tables!$A$1:$G$49194,7,FALSE),"-")</f>
        <v>432</v>
      </c>
      <c r="O51" s="30">
        <f>IFERROR(VLOOKUP(CONCATENATE($B51,"_",O$4,"_",$C$77,"_",$C$76),Data_for_IC_trend_tables!$A$1:$G$49194,7,FALSE),"-")</f>
        <v>418</v>
      </c>
      <c r="P51" s="30">
        <f>IFERROR(VLOOKUP(CONCATENATE($B51,"_",P$4,"_",$C$77,"_",$C$76),Data_for_IC_trend_tables!$A$1:$G$49194,7,FALSE),"-")</f>
        <v>289.26600145300699</v>
      </c>
      <c r="Q51" s="30">
        <f>IFERROR(VLOOKUP(CONCATENATE($B51,"_",Q$4,"_",$C$77,"_",$C$76),Data_for_IC_trend_tables!$A$1:$G$49194,7,FALSE),"-")</f>
        <v>293.50565879031097</v>
      </c>
      <c r="R51" s="30">
        <f>IFERROR(VLOOKUP(CONCATENATE($B51,"_",R$4,"_",$C$77,"_",$C$76),Data_for_IC_trend_tables!$A$1:$G$49194,7,FALSE),"-")</f>
        <v>279.41524491191899</v>
      </c>
      <c r="S51" s="30">
        <f>IFERROR(VLOOKUP(CONCATENATE($B51,"_",S$4,"_",$C$77,"_",$C$76),Data_for_IC_trend_tables!$A$1:$G$49194,7,FALSE),"-")</f>
        <v>266.04706779392399</v>
      </c>
      <c r="T51" s="30">
        <f>IFERROR(VLOOKUP(CONCATENATE($B51,"_",T$4,"_",$C$77,"_",$C$76),Data_for_IC_trend_tables!$A$1:$G$49194,7,FALSE),"-")</f>
        <v>268.985017343827</v>
      </c>
      <c r="U51" s="30">
        <f>IFERROR(VLOOKUP(CONCATENATE($B51,"_",U$4,"_",$C$77,"_",$C$76),Data_for_IC_trend_tables!$A$1:$G$49194,7,FALSE),"-")</f>
        <v>257.734849261281</v>
      </c>
      <c r="V51" s="30">
        <f>IFERROR(VLOOKUP(CONCATENATE($B51,"_",V$4,"_",$C$77,"_",$C$76),Data_for_IC_trend_tables!$A$1:$G$49194,7,FALSE),"-")</f>
        <v>252.72790627751101</v>
      </c>
      <c r="W51" s="30">
        <f>IFERROR(VLOOKUP(CONCATENATE($B51,"_",W$4,"_",$C$77,"_",$C$76),Data_for_IC_trend_tables!$A$1:$G$49194,7,FALSE),"-")</f>
        <v>241.345196667864</v>
      </c>
      <c r="X51" s="30">
        <f>IFERROR(VLOOKUP(CONCATENATE($B51,"_",X$4,"_",$C$77,"_",$C$76),Data_for_IC_trend_tables!$A$1:$G$49194,7,FALSE),"-")</f>
        <v>231.60979945287301</v>
      </c>
      <c r="Y51" s="30">
        <f>IFERROR(VLOOKUP(CONCATENATE($B51,"_",Y$4,"_",$C$77,"_",$C$76),Data_for_IC_trend_tables!$A$1:$G$49194,7,FALSE),"-")</f>
        <v>224.94712537429501</v>
      </c>
      <c r="Z51" s="30">
        <f>IFERROR(VLOOKUP(CONCATENATE($B51,"_",Z$4,"_",$C$77,"_",$C$76),Data_for_IC_trend_tables!$A$1:$G$49194,7,FALSE),"-")</f>
        <v>222.06465000308501</v>
      </c>
      <c r="AA51" s="30">
        <f>IFERROR(VLOOKUP(CONCATENATE($B51,"_",AA$4,"_",$C$77,"_",$C$76),Data_for_IC_trend_tables!$A$1:$G$49194,7,FALSE),"-")</f>
        <v>212.01784174272001</v>
      </c>
      <c r="AB51" s="30">
        <f>IFERROR(VLOOKUP(CONCATENATE($B51,"_",AB$4,"_",$C$77,"_",$C$76),Data_for_IC_trend_tables!$A$1:$G$49194,7,FALSE),"-")</f>
        <v>204.32296909849401</v>
      </c>
      <c r="AC51" s="30">
        <f>IFERROR(VLOOKUP(CONCATENATE($B51,"_",AC$4,"_",$C$77,"_",$C$76),Data_for_IC_trend_tables!$A$1:$G$49194,7,FALSE),"-")</f>
        <v>200.21592351482599</v>
      </c>
      <c r="AD51" s="30">
        <f>IFERROR(VLOOKUP(CONCATENATE($B51,"_",AD$4,"_",$C$77,"_",$C$76),Data_for_IC_trend_tables!$A$1:$G$49194,7,FALSE),"-")</f>
        <v>196.516251637089</v>
      </c>
      <c r="AE51" s="30">
        <f>IFERROR(VLOOKUP(CONCATENATE($B51,"_",AE$4,"_",$C$77,"_",$C$76),Data_for_IC_trend_tables!$A$1:$G$49194,7,FALSE),"-")</f>
        <v>193.140673689419</v>
      </c>
      <c r="AF51" s="30">
        <f>IFERROR(VLOOKUP(CONCATENATE($B51,"_",AF$4,"_",$C$77,"_",$C$76),Data_for_IC_trend_tables!$A$1:$G$49194,7,FALSE),"-")</f>
        <v>191.340996590564</v>
      </c>
      <c r="AG51" s="30">
        <f>IFERROR(VLOOKUP(CONCATENATE($B51,"_",AG$4,"_",$C$77,"_",$C$76),Data_for_IC_trend_tables!$A$1:$G$49194,7,FALSE),"-")</f>
        <v>186.144267942434</v>
      </c>
      <c r="AH51" s="30">
        <f>IFERROR(VLOOKUP(CONCATENATE($B51,"_",AH$4,"_",$C$77,"_",$C$76),Data_for_IC_trend_tables!$A$1:$G$49194,7,FALSE),"-")</f>
        <v>178.36378656402701</v>
      </c>
      <c r="AI51" s="30">
        <f>IFERROR(VLOOKUP(CONCATENATE($B51,"_",AI$4,"_",$C$77,"_",$C$76),Data_for_IC_trend_tables!$A$1:$G$49194,7,FALSE),"-")</f>
        <v>164.93282897648999</v>
      </c>
      <c r="AJ51" s="30">
        <f>IFERROR(VLOOKUP(CONCATENATE($B51,"_",AJ$4,"_",$C$77,"_",$C$76),Data_for_IC_trend_tables!$A$1:$G$49194,7,FALSE),"-")</f>
        <v>169.504516331605</v>
      </c>
      <c r="AK51" s="30">
        <f>IFERROR(VLOOKUP(CONCATENATE($B51,"_",AK$4,"_",$C$77,"_",$C$76),Data_for_IC_trend_tables!$A$1:$G$49194,7,FALSE),"-")</f>
        <v>163.454051214077</v>
      </c>
      <c r="AL51" s="30">
        <f>IFERROR(VLOOKUP(CONCATENATE($B51,"_",AL$4,"_",$C$77,"_",$C$76),Data_for_IC_trend_tables!$A$1:$G$49194,7,FALSE),"-")</f>
        <v>156.08578762978499</v>
      </c>
      <c r="AM51" s="30">
        <f>IFERROR(VLOOKUP(CONCATENATE($B51,"_",AM$4,"_",$C$77,"_",$C$76),Data_for_IC_trend_tables!$A$1:$G$49194,7,FALSE),"-")</f>
        <v>152.73048669970601</v>
      </c>
      <c r="AN51" s="30">
        <f>IFERROR(VLOOKUP(CONCATENATE($B51,"_",AN$4,"_",$C$77,"_",$C$76),Data_for_IC_trend_tables!$A$1:$G$49194,7,FALSE),"-")</f>
        <v>150.78455076203699</v>
      </c>
      <c r="AO51" s="30">
        <f>IFERROR(VLOOKUP(CONCATENATE($B51,"_",AO$4,"_",$C$77,"_",$C$76),Data_for_IC_trend_tables!$A$1:$G$49194,7,FALSE),"-")</f>
        <v>146.87924296207399</v>
      </c>
      <c r="AP51" s="30">
        <f>IFERROR(VLOOKUP(CONCATENATE($B51,"_",AP$4,"_",$C$77,"_",$C$76),Data_for_IC_trend_tables!$A$1:$G$49194,7,FALSE),"-")</f>
        <v>144.02476606113299</v>
      </c>
      <c r="AQ51" s="30">
        <f>IFERROR(VLOOKUP(CONCATENATE($B51,"_",AQ$4,"_",$C$77,"_",$C$76),Data_for_IC_trend_tables!$A$1:$G$49194,7,FALSE),"-")</f>
        <v>138.61602244819599</v>
      </c>
      <c r="AR51" s="30">
        <f>IFERROR(VLOOKUP(CONCATENATE($B51,"_",AR$4,"_",$C$77,"_",$C$76),Data_for_IC_trend_tables!$A$1:$G$49194,7,FALSE),"-")</f>
        <v>134.41499031599301</v>
      </c>
      <c r="AS51" s="30">
        <f>IFERROR(VLOOKUP(CONCATENATE($B51,"_",AS$4,"_",$C$77,"_",$C$76),Data_for_IC_trend_tables!$A$1:$G$49194,7,FALSE),"-")</f>
        <v>125.416596374167</v>
      </c>
      <c r="AT51" s="30">
        <f>IFERROR(VLOOKUP(CONCATENATE($B51,"_",AT$4,"_",$C$77,"_",$C$76),Data_for_IC_trend_tables!$A$1:$G$49194,7,FALSE),"-")</f>
        <v>116.51270613455399</v>
      </c>
      <c r="AU51" s="30">
        <f>IFERROR(VLOOKUP(CONCATENATE($B51,"_",AU$4,"_",$C$77,"_",$C$76),Data_for_IC_trend_tables!$A$1:$G$49194,7,FALSE),"-")</f>
        <v>115.106097718953</v>
      </c>
      <c r="AV51" s="30">
        <f>IFERROR(VLOOKUP(CONCATENATE($B51,"_",AV$4,"_",$C$77,"_",$C$76),Data_for_IC_trend_tables!$A$1:$G$49194,7,FALSE),"-")</f>
        <v>111.253460545378</v>
      </c>
      <c r="AW51" s="30"/>
      <c r="AX51" s="30">
        <f>IFERROR(VLOOKUP(CONCATENATE($B51,"_",AX$4,"_",$C$77,"_",$C$76),Data_for_IC_trend_tables!$A$1:$G$49194,7,FALSE),"-")</f>
        <v>111.253460545378</v>
      </c>
      <c r="AY51" s="67">
        <f>M51</f>
        <v>437</v>
      </c>
      <c r="AZ51" s="38" t="str">
        <f t="shared" si="2"/>
        <v>Yes</v>
      </c>
      <c r="BA51" s="58">
        <f t="shared" si="0"/>
        <v>-0.74541542209295653</v>
      </c>
      <c r="BB51" s="79">
        <v>148</v>
      </c>
      <c r="BC51" s="38" t="str">
        <f t="shared" si="3"/>
        <v>Yes</v>
      </c>
      <c r="BD51" s="58">
        <f t="shared" si="1"/>
        <v>-0.24828742874744592</v>
      </c>
      <c r="BE51" s="32" t="s">
        <v>76</v>
      </c>
      <c r="BF51" s="32" t="s">
        <v>76</v>
      </c>
      <c r="BG51"/>
      <c r="BH51" s="101"/>
      <c r="BI51" s="17"/>
    </row>
    <row r="52" spans="1:61" s="3" customFormat="1" x14ac:dyDescent="0.2">
      <c r="A52"/>
      <c r="B52" s="53" t="s">
        <v>177</v>
      </c>
      <c r="C52" s="61" t="s">
        <v>93</v>
      </c>
      <c r="D52" s="56">
        <v>1987</v>
      </c>
      <c r="E52" s="30" t="str">
        <f>IFERROR(VLOOKUP(CONCATENATE($B52,"_",E$4,"_",$C$77,"_",$C$76),Data_for_IC_trend_tables!$A$1:$G$49194,7,FALSE),"-")</f>
        <v>-</v>
      </c>
      <c r="F52" s="30">
        <f>IFERROR(VLOOKUP(CONCATENATE($B52,"_",F$4,"_",$C$77,"_",$C$76),Data_for_IC_trend_tables!$A$1:$G$49194,7,FALSE),"-")</f>
        <v>164.57864066002301</v>
      </c>
      <c r="G52" s="30">
        <f>IFERROR(VLOOKUP(CONCATENATE($B52,"_",G$4,"_",$C$77,"_",$C$76),Data_for_IC_trend_tables!$A$1:$G$49194,7,FALSE),"-")</f>
        <v>163.863207079651</v>
      </c>
      <c r="H52" s="30">
        <f>IFERROR(VLOOKUP(CONCATENATE($B52,"_",H$4,"_",$C$77,"_",$C$76),Data_for_IC_trend_tables!$A$1:$G$49194,7,FALSE),"-")</f>
        <v>163.005226238598</v>
      </c>
      <c r="I52" s="30">
        <f>IFERROR(VLOOKUP(CONCATENATE($B52,"_",I$4,"_",$C$77,"_",$C$76),Data_for_IC_trend_tables!$A$1:$G$49194,7,FALSE),"-")</f>
        <v>163.580987938063</v>
      </c>
      <c r="J52" s="30">
        <f>IFERROR(VLOOKUP(CONCATENATE($B52,"_",J$4,"_",$C$77,"_",$C$76),Data_for_IC_trend_tables!$A$1:$G$49194,7,FALSE),"-")</f>
        <v>164.853128139224</v>
      </c>
      <c r="K52" s="30">
        <f>IFERROR(VLOOKUP(CONCATENATE($B52,"_",K$4,"_",$C$77,"_",$C$76),Data_for_IC_trend_tables!$A$1:$G$49194,7,FALSE),"-")</f>
        <v>165.29799299595501</v>
      </c>
      <c r="L52" s="30">
        <f>IFERROR(VLOOKUP(CONCATENATE($B52,"_",L$4,"_",$C$77,"_",$C$76),Data_for_IC_trend_tables!$A$1:$G$49194,7,FALSE),"-")</f>
        <v>162.59429484127301</v>
      </c>
      <c r="M52" s="30">
        <f>IFERROR(VLOOKUP(CONCATENATE($B52,"_",M$4,"_",$C$77,"_",$C$76),Data_for_IC_trend_tables!$A$1:$G$49194,7,FALSE),"-")</f>
        <v>158.89960085972001</v>
      </c>
      <c r="N52" s="30">
        <f>IFERROR(VLOOKUP(CONCATENATE($B52,"_",N$4,"_",$C$77,"_",$C$76),Data_for_IC_trend_tables!$A$1:$G$49194,7,FALSE),"-")</f>
        <v>153.91740738786501</v>
      </c>
      <c r="O52" s="30">
        <f>IFERROR(VLOOKUP(CONCATENATE($B52,"_",O$4,"_",$C$77,"_",$C$76),Data_for_IC_trend_tables!$A$1:$G$49194,7,FALSE),"-")</f>
        <v>147.23078847642199</v>
      </c>
      <c r="P52" s="30">
        <f>IFERROR(VLOOKUP(CONCATENATE($B52,"_",P$4,"_",$C$77,"_",$C$76),Data_for_IC_trend_tables!$A$1:$G$49194,7,FALSE),"-")</f>
        <v>144.62637060559601</v>
      </c>
      <c r="Q52" s="30">
        <f>IFERROR(VLOOKUP(CONCATENATE($B52,"_",Q$4,"_",$C$77,"_",$C$76),Data_for_IC_trend_tables!$A$1:$G$49194,7,FALSE),"-")</f>
        <v>141.47455242831299</v>
      </c>
      <c r="R52" s="30">
        <f>IFERROR(VLOOKUP(CONCATENATE($B52,"_",R$4,"_",$C$77,"_",$C$76),Data_for_IC_trend_tables!$A$1:$G$49194,7,FALSE),"-")</f>
        <v>134.73197797917501</v>
      </c>
      <c r="S52" s="30">
        <f>IFERROR(VLOOKUP(CONCATENATE($B52,"_",S$4,"_",$C$77,"_",$C$76),Data_for_IC_trend_tables!$A$1:$G$49194,7,FALSE),"-")</f>
        <v>122.74364767920299</v>
      </c>
      <c r="T52" s="30">
        <f>IFERROR(VLOOKUP(CONCATENATE($B52,"_",T$4,"_",$C$77,"_",$C$76),Data_for_IC_trend_tables!$A$1:$G$49194,7,FALSE),"-")</f>
        <v>120.01443379888499</v>
      </c>
      <c r="U52" s="30">
        <f>IFERROR(VLOOKUP(CONCATENATE($B52,"_",U$4,"_",$C$77,"_",$C$76),Data_for_IC_trend_tables!$A$1:$G$49194,7,FALSE),"-")</f>
        <v>115.67147308588901</v>
      </c>
      <c r="V52" s="30">
        <f>IFERROR(VLOOKUP(CONCATENATE($B52,"_",V$4,"_",$C$77,"_",$C$76),Data_for_IC_trend_tables!$A$1:$G$49194,7,FALSE),"-")</f>
        <v>110.200493908315</v>
      </c>
      <c r="W52" s="30">
        <f>IFERROR(VLOOKUP(CONCATENATE($B52,"_",W$4,"_",$C$77,"_",$C$76),Data_for_IC_trend_tables!$A$1:$G$49194,7,FALSE),"-")</f>
        <v>105.919275502819</v>
      </c>
      <c r="X52" s="30">
        <f>IFERROR(VLOOKUP(CONCATENATE($B52,"_",X$4,"_",$C$77,"_",$C$76),Data_for_IC_trend_tables!$A$1:$G$49194,7,FALSE),"-")</f>
        <v>105.55731986264399</v>
      </c>
      <c r="Y52" s="30">
        <f>IFERROR(VLOOKUP(CONCATENATE($B52,"_",Y$4,"_",$C$77,"_",$C$76),Data_for_IC_trend_tables!$A$1:$G$49194,7,FALSE),"-")</f>
        <v>105.197858899948</v>
      </c>
      <c r="Z52" s="30">
        <f>IFERROR(VLOOKUP(CONCATENATE($B52,"_",Z$4,"_",$C$77,"_",$C$76),Data_for_IC_trend_tables!$A$1:$G$49194,7,FALSE),"-")</f>
        <v>103.18262819288699</v>
      </c>
      <c r="AA52" s="30">
        <f>IFERROR(VLOOKUP(CONCATENATE($B52,"_",AA$4,"_",$C$77,"_",$C$76),Data_for_IC_trend_tables!$A$1:$G$49194,7,FALSE),"-")</f>
        <v>100.178427774144</v>
      </c>
      <c r="AB52" s="30">
        <f>IFERROR(VLOOKUP(CONCATENATE($B52,"_",AB$4,"_",$C$77,"_",$C$76),Data_for_IC_trend_tables!$A$1:$G$49194,7,FALSE),"-")</f>
        <v>95.476687841696602</v>
      </c>
      <c r="AC52" s="30">
        <f>IFERROR(VLOOKUP(CONCATENATE($B52,"_",AC$4,"_",$C$77,"_",$C$76),Data_for_IC_trend_tables!$A$1:$G$49194,7,FALSE),"-")</f>
        <v>94.255605738385199</v>
      </c>
      <c r="AD52" s="30">
        <f>IFERROR(VLOOKUP(CONCATENATE($B52,"_",AD$4,"_",$C$77,"_",$C$76),Data_for_IC_trend_tables!$A$1:$G$49194,7,FALSE),"-")</f>
        <v>93.672431252001502</v>
      </c>
      <c r="AE52" s="30">
        <f>IFERROR(VLOOKUP(CONCATENATE($B52,"_",AE$4,"_",$C$77,"_",$C$76),Data_for_IC_trend_tables!$A$1:$G$49194,7,FALSE),"-")</f>
        <v>94.484179426455398</v>
      </c>
      <c r="AF52" s="30">
        <f>IFERROR(VLOOKUP(CONCATENATE($B52,"_",AF$4,"_",$C$77,"_",$C$76),Data_for_IC_trend_tables!$A$1:$G$49194,7,FALSE),"-")</f>
        <v>92.945395032784305</v>
      </c>
      <c r="AG52" s="30">
        <f>IFERROR(VLOOKUP(CONCATENATE($B52,"_",AG$4,"_",$C$77,"_",$C$76),Data_for_IC_trend_tables!$A$1:$G$49194,7,FALSE),"-")</f>
        <v>91.651164768961493</v>
      </c>
      <c r="AH52" s="30">
        <f>IFERROR(VLOOKUP(CONCATENATE($B52,"_",AH$4,"_",$C$77,"_",$C$76),Data_for_IC_trend_tables!$A$1:$G$49194,7,FALSE),"-")</f>
        <v>91.616992919815104</v>
      </c>
      <c r="AI52" s="30">
        <f>IFERROR(VLOOKUP(CONCATENATE($B52,"_",AI$4,"_",$C$77,"_",$C$76),Data_for_IC_trend_tables!$A$1:$G$49194,7,FALSE),"-")</f>
        <v>86.756256972841797</v>
      </c>
      <c r="AJ52" s="30">
        <f>IFERROR(VLOOKUP(CONCATENATE($B52,"_",AJ$4,"_",$C$77,"_",$C$76),Data_for_IC_trend_tables!$A$1:$G$49194,7,FALSE),"-")</f>
        <v>84.531070618962204</v>
      </c>
      <c r="AK52" s="30">
        <f>IFERROR(VLOOKUP(CONCATENATE($B52,"_",AK$4,"_",$C$77,"_",$C$76),Data_for_IC_trend_tables!$A$1:$G$49194,7,FALSE),"-")</f>
        <v>80.449841833897494</v>
      </c>
      <c r="AL52" s="30">
        <f>IFERROR(VLOOKUP(CONCATENATE($B52,"_",AL$4,"_",$C$77,"_",$C$76),Data_for_IC_trend_tables!$A$1:$G$49194,7,FALSE),"-")</f>
        <v>80.921360790638403</v>
      </c>
      <c r="AM52" s="30">
        <f>IFERROR(VLOOKUP(CONCATENATE($B52,"_",AM$4,"_",$C$77,"_",$C$76),Data_for_IC_trend_tables!$A$1:$G$49194,7,FALSE),"-")</f>
        <v>81.054860232574001</v>
      </c>
      <c r="AN52" s="30">
        <f>IFERROR(VLOOKUP(CONCATENATE($B52,"_",AN$4,"_",$C$77,"_",$C$76),Data_for_IC_trend_tables!$A$1:$G$49194,7,FALSE),"-")</f>
        <v>77.219968310198297</v>
      </c>
      <c r="AO52" s="30">
        <f>IFERROR(VLOOKUP(CONCATENATE($B52,"_",AO$4,"_",$C$77,"_",$C$76),Data_for_IC_trend_tables!$A$1:$G$49194,7,FALSE),"-")</f>
        <v>73.234467861828307</v>
      </c>
      <c r="AP52" s="30">
        <f>IFERROR(VLOOKUP(CONCATENATE($B52,"_",AP$4,"_",$C$77,"_",$C$76),Data_for_IC_trend_tables!$A$1:$G$49194,7,FALSE),"-")</f>
        <v>71.291654771522701</v>
      </c>
      <c r="AQ52" s="30">
        <f>IFERROR(VLOOKUP(CONCATENATE($B52,"_",AQ$4,"_",$C$77,"_",$C$76),Data_for_IC_trend_tables!$A$1:$G$49194,7,FALSE),"-")</f>
        <v>67.408957167834501</v>
      </c>
      <c r="AR52" s="30">
        <f>IFERROR(VLOOKUP(CONCATENATE($B52,"_",AR$4,"_",$C$77,"_",$C$76),Data_for_IC_trend_tables!$A$1:$G$49194,7,FALSE),"-")</f>
        <v>64.133392306009398</v>
      </c>
      <c r="AS52" s="30">
        <f>IFERROR(VLOOKUP(CONCATENATE($B52,"_",AS$4,"_",$C$77,"_",$C$76),Data_for_IC_trend_tables!$A$1:$G$49194,7,FALSE),"-")</f>
        <v>60.637391852060802</v>
      </c>
      <c r="AT52" s="30">
        <f>IFERROR(VLOOKUP(CONCATENATE($B52,"_",AT$4,"_",$C$77,"_",$C$76),Data_for_IC_trend_tables!$A$1:$G$49194,7,FALSE),"-")</f>
        <v>52.610223441413403</v>
      </c>
      <c r="AU52" s="30">
        <f>IFERROR(VLOOKUP(CONCATENATE($B52,"_",AU$4,"_",$C$77,"_",$C$76),Data_for_IC_trend_tables!$A$1:$G$49194,7,FALSE),"-")</f>
        <v>51.412591616237599</v>
      </c>
      <c r="AV52" s="30">
        <f>IFERROR(VLOOKUP(CONCATENATE($B52,"_",AV$4,"_",$C$77,"_",$C$76),Data_for_IC_trend_tables!$A$1:$G$49194,7,FALSE),"-")</f>
        <v>48.369220982281703</v>
      </c>
      <c r="AW52" s="30"/>
      <c r="AX52" s="30">
        <f>IFERROR(VLOOKUP(CONCATENATE($B52,"_",AX$4,"_",$C$77,"_",$C$76),Data_for_IC_trend_tables!$A$1:$G$49194,7,FALSE),"-")</f>
        <v>48.369220982281703</v>
      </c>
      <c r="AY52" s="109">
        <f>M52</f>
        <v>158.89960085972001</v>
      </c>
      <c r="AZ52" s="38" t="str">
        <f t="shared" si="2"/>
        <v>Yes</v>
      </c>
      <c r="BA52" s="58">
        <f t="shared" si="0"/>
        <v>-0.69559885159822965</v>
      </c>
      <c r="BB52" s="80"/>
      <c r="BC52" s="38" t="str">
        <f t="shared" si="3"/>
        <v/>
      </c>
      <c r="BD52" s="58" t="str">
        <f t="shared" si="1"/>
        <v/>
      </c>
      <c r="BE52" s="32" t="s">
        <v>76</v>
      </c>
      <c r="BF52" s="31"/>
      <c r="BG52"/>
      <c r="BH52" s="101"/>
      <c r="BI52" s="17"/>
    </row>
    <row r="53" spans="1:61" s="3" customFormat="1" x14ac:dyDescent="0.2">
      <c r="A53"/>
      <c r="B53" s="53" t="s">
        <v>177</v>
      </c>
      <c r="C53" s="65" t="s">
        <v>109</v>
      </c>
      <c r="D53" s="66"/>
      <c r="E53" s="34" t="str">
        <f>IFERROR(VLOOKUP(CONCATENATE($B53,"_",E$4,"_",$C$77,"_",$C$76),Data_for_IC_trend_tables!$A$1:$G$49194,7,FALSE)-VLOOKUP(CONCATENATE($B53,"_",E$4,"_",$C$79,"_",$C$76),Data_for_IC_trend_tables!$A$1:$G$49194,7,FALSE)+VLOOKUP(CONCATENATE($B53,"_",E$4,"_",$C$78,"_",$C$76),Data_for_IC_trend_tables!$A$1:$G$49194,7,FALSE),"-")</f>
        <v>-</v>
      </c>
      <c r="F53" s="34">
        <f>IFERROR(VLOOKUP(CONCATENATE($B53,"_",F$4,"_",$C$77,"_",$C$76),Data_for_IC_trend_tables!$A$1:$G$49194,7,FALSE)-VLOOKUP(CONCATENATE($B53,"_",F$4,"_",$C$79,"_",$C$76),Data_for_IC_trend_tables!$A$1:$G$49194,7,FALSE)+VLOOKUP(CONCATENATE($B53,"_",F$4,"_",$C$78,"_",$C$76),Data_for_IC_trend_tables!$A$1:$G$49194,7,FALSE),"-")</f>
        <v>164.57864066002301</v>
      </c>
      <c r="G53" s="34">
        <f>IFERROR(VLOOKUP(CONCATENATE($B53,"_",G$4,"_",$C$77,"_",$C$76),Data_for_IC_trend_tables!$A$1:$G$49194,7,FALSE)-VLOOKUP(CONCATENATE($B53,"_",G$4,"_",$C$79,"_",$C$76),Data_for_IC_trend_tables!$A$1:$G$49194,7,FALSE)+VLOOKUP(CONCATENATE($B53,"_",G$4,"_",$C$78,"_",$C$76),Data_for_IC_trend_tables!$A$1:$G$49194,7,FALSE),"-")</f>
        <v>163.863207079651</v>
      </c>
      <c r="H53" s="34">
        <f>IFERROR(VLOOKUP(CONCATENATE($B53,"_",H$4,"_",$C$77,"_",$C$76),Data_for_IC_trend_tables!$A$1:$G$49194,7,FALSE)-VLOOKUP(CONCATENATE($B53,"_",H$4,"_",$C$79,"_",$C$76),Data_for_IC_trend_tables!$A$1:$G$49194,7,FALSE)+VLOOKUP(CONCATENATE($B53,"_",H$4,"_",$C$78,"_",$C$76),Data_for_IC_trend_tables!$A$1:$G$49194,7,FALSE),"-")</f>
        <v>163.005226238598</v>
      </c>
      <c r="I53" s="34">
        <f>IFERROR(VLOOKUP(CONCATENATE($B53,"_",I$4,"_",$C$77,"_",$C$76),Data_for_IC_trend_tables!$A$1:$G$49194,7,FALSE)-VLOOKUP(CONCATENATE($B53,"_",I$4,"_",$C$79,"_",$C$76),Data_for_IC_trend_tables!$A$1:$G$49194,7,FALSE)+VLOOKUP(CONCATENATE($B53,"_",I$4,"_",$C$78,"_",$C$76),Data_for_IC_trend_tables!$A$1:$G$49194,7,FALSE),"-")</f>
        <v>163.580987938063</v>
      </c>
      <c r="J53" s="34">
        <f>IFERROR(VLOOKUP(CONCATENATE($B53,"_",J$4,"_",$C$77,"_",$C$76),Data_for_IC_trend_tables!$A$1:$G$49194,7,FALSE)-VLOOKUP(CONCATENATE($B53,"_",J$4,"_",$C$79,"_",$C$76),Data_for_IC_trend_tables!$A$1:$G$49194,7,FALSE)+VLOOKUP(CONCATENATE($B53,"_",J$4,"_",$C$78,"_",$C$76),Data_for_IC_trend_tables!$A$1:$G$49194,7,FALSE),"-")</f>
        <v>164.853128139224</v>
      </c>
      <c r="K53" s="34">
        <f>IFERROR(VLOOKUP(CONCATENATE($B53,"_",K$4,"_",$C$77,"_",$C$76),Data_for_IC_trend_tables!$A$1:$G$49194,7,FALSE)-VLOOKUP(CONCATENATE($B53,"_",K$4,"_",$C$79,"_",$C$76),Data_for_IC_trend_tables!$A$1:$G$49194,7,FALSE)+VLOOKUP(CONCATENATE($B53,"_",K$4,"_",$C$78,"_",$C$76),Data_for_IC_trend_tables!$A$1:$G$49194,7,FALSE),"-")</f>
        <v>165.29799299595501</v>
      </c>
      <c r="L53" s="34">
        <f>IFERROR(VLOOKUP(CONCATENATE($B53,"_",L$4,"_",$C$77,"_",$C$76),Data_for_IC_trend_tables!$A$1:$G$49194,7,FALSE)-VLOOKUP(CONCATENATE($B53,"_",L$4,"_",$C$79,"_",$C$76),Data_for_IC_trend_tables!$A$1:$G$49194,7,FALSE)+VLOOKUP(CONCATENATE($B53,"_",L$4,"_",$C$78,"_",$C$76),Data_for_IC_trend_tables!$A$1:$G$49194,7,FALSE),"-")</f>
        <v>162.59429484127301</v>
      </c>
      <c r="M53" s="34">
        <f>IFERROR(VLOOKUP(CONCATENATE($B53,"_",M$4,"_",$C$77,"_",$C$76),Data_for_IC_trend_tables!$A$1:$G$49194,7,FALSE)-VLOOKUP(CONCATENATE($B53,"_",M$4,"_",$C$79,"_",$C$76),Data_for_IC_trend_tables!$A$1:$G$49194,7,FALSE)+VLOOKUP(CONCATENATE($B53,"_",M$4,"_",$C$78,"_",$C$76),Data_for_IC_trend_tables!$A$1:$G$49194,7,FALSE),"-")</f>
        <v>158.89960085972001</v>
      </c>
      <c r="N53" s="34">
        <f>IFERROR(VLOOKUP(CONCATENATE($B53,"_",N$4,"_",$C$77,"_",$C$76),Data_for_IC_trend_tables!$A$1:$G$49194,7,FALSE)-VLOOKUP(CONCATENATE($B53,"_",N$4,"_",$C$79,"_",$C$76),Data_for_IC_trend_tables!$A$1:$G$49194,7,FALSE)+VLOOKUP(CONCATENATE($B53,"_",N$4,"_",$C$78,"_",$C$76),Data_for_IC_trend_tables!$A$1:$G$49194,7,FALSE),"-")</f>
        <v>153.91740738786501</v>
      </c>
      <c r="O53" s="34">
        <f>IFERROR(VLOOKUP(CONCATENATE($B53,"_",O$4,"_",$C$77,"_",$C$76),Data_for_IC_trend_tables!$A$1:$G$49194,7,FALSE)-VLOOKUP(CONCATENATE($B53,"_",O$4,"_",$C$79,"_",$C$76),Data_for_IC_trend_tables!$A$1:$G$49194,7,FALSE)+VLOOKUP(CONCATENATE($B53,"_",O$4,"_",$C$78,"_",$C$76),Data_for_IC_trend_tables!$A$1:$G$49194,7,FALSE),"-")</f>
        <v>147.23078847642199</v>
      </c>
      <c r="P53" s="34">
        <f>IFERROR(VLOOKUP(CONCATENATE($B53,"_",P$4,"_",$C$77,"_",$C$76),Data_for_IC_trend_tables!$A$1:$G$49194,7,FALSE)-VLOOKUP(CONCATENATE($B53,"_",P$4,"_",$C$79,"_",$C$76),Data_for_IC_trend_tables!$A$1:$G$49194,7,FALSE)+VLOOKUP(CONCATENATE($B53,"_",P$4,"_",$C$78,"_",$C$76),Data_for_IC_trend_tables!$A$1:$G$49194,7,FALSE),"-")</f>
        <v>140.80107260183101</v>
      </c>
      <c r="Q53" s="34">
        <f>IFERROR(VLOOKUP(CONCATENATE($B53,"_",Q$4,"_",$C$77,"_",$C$76),Data_for_IC_trend_tables!$A$1:$G$49194,7,FALSE)-VLOOKUP(CONCATENATE($B53,"_",Q$4,"_",$C$79,"_",$C$76),Data_for_IC_trend_tables!$A$1:$G$49194,7,FALSE)+VLOOKUP(CONCATENATE($B53,"_",Q$4,"_",$C$78,"_",$C$76),Data_for_IC_trend_tables!$A$1:$G$49194,7,FALSE),"-")</f>
        <v>137.88731430235907</v>
      </c>
      <c r="R53" s="34">
        <f>IFERROR(VLOOKUP(CONCATENATE($B53,"_",R$4,"_",$C$77,"_",$C$76),Data_for_IC_trend_tables!$A$1:$G$49194,7,FALSE)-VLOOKUP(CONCATENATE($B53,"_",R$4,"_",$C$79,"_",$C$76),Data_for_IC_trend_tables!$A$1:$G$49194,7,FALSE)+VLOOKUP(CONCATENATE($B53,"_",R$4,"_",$C$78,"_",$C$76),Data_for_IC_trend_tables!$A$1:$G$49194,7,FALSE),"-")</f>
        <v>131.68403514832201</v>
      </c>
      <c r="S53" s="34">
        <f>IFERROR(VLOOKUP(CONCATENATE($B53,"_",S$4,"_",$C$77,"_",$C$76),Data_for_IC_trend_tables!$A$1:$G$49194,7,FALSE)-VLOOKUP(CONCATENATE($B53,"_",S$4,"_",$C$79,"_",$C$76),Data_for_IC_trend_tables!$A$1:$G$49194,7,FALSE)+VLOOKUP(CONCATENATE($B53,"_",S$4,"_",$C$78,"_",$C$76),Data_for_IC_trend_tables!$A$1:$G$49194,7,FALSE),"-")</f>
        <v>124.4692161727146</v>
      </c>
      <c r="T53" s="34">
        <f>IFERROR(VLOOKUP(CONCATENATE($B53,"_",T$4,"_",$C$77,"_",$C$76),Data_for_IC_trend_tables!$A$1:$G$49194,7,FALSE)-VLOOKUP(CONCATENATE($B53,"_",T$4,"_",$C$79,"_",$C$76),Data_for_IC_trend_tables!$A$1:$G$49194,7,FALSE)+VLOOKUP(CONCATENATE($B53,"_",T$4,"_",$C$78,"_",$C$76),Data_for_IC_trend_tables!$A$1:$G$49194,7,FALSE),"-")</f>
        <v>120.1064760076562</v>
      </c>
      <c r="U53" s="34">
        <f>IFERROR(VLOOKUP(CONCATENATE($B53,"_",U$4,"_",$C$77,"_",$C$76),Data_for_IC_trend_tables!$A$1:$G$49194,7,FALSE)-VLOOKUP(CONCATENATE($B53,"_",U$4,"_",$C$79,"_",$C$76),Data_for_IC_trend_tables!$A$1:$G$49194,7,FALSE)+VLOOKUP(CONCATENATE($B53,"_",U$4,"_",$C$78,"_",$C$76),Data_for_IC_trend_tables!$A$1:$G$49194,7,FALSE),"-")</f>
        <v>117.3318541638821</v>
      </c>
      <c r="V53" s="34">
        <f>IFERROR(VLOOKUP(CONCATENATE($B53,"_",V$4,"_",$C$77,"_",$C$76),Data_for_IC_trend_tables!$A$1:$G$49194,7,FALSE)-VLOOKUP(CONCATENATE($B53,"_",V$4,"_",$C$79,"_",$C$76),Data_for_IC_trend_tables!$A$1:$G$49194,7,FALSE)+VLOOKUP(CONCATENATE($B53,"_",V$4,"_",$C$78,"_",$C$76),Data_for_IC_trend_tables!$A$1:$G$49194,7,FALSE),"-")</f>
        <v>113.4951568413848</v>
      </c>
      <c r="W53" s="34">
        <f>IFERROR(VLOOKUP(CONCATENATE($B53,"_",W$4,"_",$C$77,"_",$C$76),Data_for_IC_trend_tables!$A$1:$G$49194,7,FALSE)-VLOOKUP(CONCATENATE($B53,"_",W$4,"_",$C$79,"_",$C$76),Data_for_IC_trend_tables!$A$1:$G$49194,7,FALSE)+VLOOKUP(CONCATENATE($B53,"_",W$4,"_",$C$78,"_",$C$76),Data_for_IC_trend_tables!$A$1:$G$49194,7,FALSE),"-")</f>
        <v>107.81933093439071</v>
      </c>
      <c r="X53" s="34">
        <f>IFERROR(VLOOKUP(CONCATENATE($B53,"_",X$4,"_",$C$77,"_",$C$76),Data_for_IC_trend_tables!$A$1:$G$49194,7,FALSE)-VLOOKUP(CONCATENATE($B53,"_",X$4,"_",$C$79,"_",$C$76),Data_for_IC_trend_tables!$A$1:$G$49194,7,FALSE)+VLOOKUP(CONCATENATE($B53,"_",X$4,"_",$C$78,"_",$C$76),Data_for_IC_trend_tables!$A$1:$G$49194,7,FALSE),"-")</f>
        <v>107.56130300790949</v>
      </c>
      <c r="Y53" s="34">
        <f>IFERROR(VLOOKUP(CONCATENATE($B53,"_",Y$4,"_",$C$77,"_",$C$76),Data_for_IC_trend_tables!$A$1:$G$49194,7,FALSE)-VLOOKUP(CONCATENATE($B53,"_",Y$4,"_",$C$79,"_",$C$76),Data_for_IC_trend_tables!$A$1:$G$49194,7,FALSE)+VLOOKUP(CONCATENATE($B53,"_",Y$4,"_",$C$78,"_",$C$76),Data_for_IC_trend_tables!$A$1:$G$49194,7,FALSE),"-")</f>
        <v>106.1789224276809</v>
      </c>
      <c r="Z53" s="34">
        <f>IFERROR(VLOOKUP(CONCATENATE($B53,"_",Z$4,"_",$C$77,"_",$C$76),Data_for_IC_trend_tables!$A$1:$G$49194,7,FALSE)-VLOOKUP(CONCATENATE($B53,"_",Z$4,"_",$C$79,"_",$C$76),Data_for_IC_trend_tables!$A$1:$G$49194,7,FALSE)+VLOOKUP(CONCATENATE($B53,"_",Z$4,"_",$C$78,"_",$C$76),Data_for_IC_trend_tables!$A$1:$G$49194,7,FALSE),"-")</f>
        <v>104.02134368052189</v>
      </c>
      <c r="AA53" s="34">
        <f>IFERROR(VLOOKUP(CONCATENATE($B53,"_",AA$4,"_",$C$77,"_",$C$76),Data_for_IC_trend_tables!$A$1:$G$49194,7,FALSE)-VLOOKUP(CONCATENATE($B53,"_",AA$4,"_",$C$79,"_",$C$76),Data_for_IC_trend_tables!$A$1:$G$49194,7,FALSE)+VLOOKUP(CONCATENATE($B53,"_",AA$4,"_",$C$78,"_",$C$76),Data_for_IC_trend_tables!$A$1:$G$49194,7,FALSE),"-")</f>
        <v>101.80135037274539</v>
      </c>
      <c r="AB53" s="34">
        <f>IFERROR(VLOOKUP(CONCATENATE($B53,"_",AB$4,"_",$C$77,"_",$C$76),Data_for_IC_trend_tables!$A$1:$G$49194,7,FALSE)-VLOOKUP(CONCATENATE($B53,"_",AB$4,"_",$C$79,"_",$C$76),Data_for_IC_trend_tables!$A$1:$G$49194,7,FALSE)+VLOOKUP(CONCATENATE($B53,"_",AB$4,"_",$C$78,"_",$C$76),Data_for_IC_trend_tables!$A$1:$G$49194,7,FALSE),"-")</f>
        <v>97.184440128124606</v>
      </c>
      <c r="AC53" s="34">
        <f>IFERROR(VLOOKUP(CONCATENATE($B53,"_",AC$4,"_",$C$77,"_",$C$76),Data_for_IC_trend_tables!$A$1:$G$49194,7,FALSE)-VLOOKUP(CONCATENATE($B53,"_",AC$4,"_",$C$79,"_",$C$76),Data_for_IC_trend_tables!$A$1:$G$49194,7,FALSE)+VLOOKUP(CONCATENATE($B53,"_",AC$4,"_",$C$78,"_",$C$76),Data_for_IC_trend_tables!$A$1:$G$49194,7,FALSE),"-")</f>
        <v>95.561747826858806</v>
      </c>
      <c r="AD53" s="34">
        <f>IFERROR(VLOOKUP(CONCATENATE($B53,"_",AD$4,"_",$C$77,"_",$C$76),Data_for_IC_trend_tables!$A$1:$G$49194,7,FALSE)-VLOOKUP(CONCATENATE($B53,"_",AD$4,"_",$C$79,"_",$C$76),Data_for_IC_trend_tables!$A$1:$G$49194,7,FALSE)+VLOOKUP(CONCATENATE($B53,"_",AD$4,"_",$C$78,"_",$C$76),Data_for_IC_trend_tables!$A$1:$G$49194,7,FALSE),"-")</f>
        <v>94.302756253626512</v>
      </c>
      <c r="AE53" s="34">
        <f>IFERROR(VLOOKUP(CONCATENATE($B53,"_",AE$4,"_",$C$77,"_",$C$76),Data_for_IC_trend_tables!$A$1:$G$49194,7,FALSE)-VLOOKUP(CONCATENATE($B53,"_",AE$4,"_",$C$79,"_",$C$76),Data_for_IC_trend_tables!$A$1:$G$49194,7,FALSE)+VLOOKUP(CONCATENATE($B53,"_",AE$4,"_",$C$78,"_",$C$76),Data_for_IC_trend_tables!$A$1:$G$49194,7,FALSE),"-")</f>
        <v>93.8417744107212</v>
      </c>
      <c r="AF53" s="34">
        <f>IFERROR(VLOOKUP(CONCATENATE($B53,"_",AF$4,"_",$C$77,"_",$C$76),Data_for_IC_trend_tables!$A$1:$G$49194,7,FALSE)-VLOOKUP(CONCATENATE($B53,"_",AF$4,"_",$C$79,"_",$C$76),Data_for_IC_trend_tables!$A$1:$G$49194,7,FALSE)+VLOOKUP(CONCATENATE($B53,"_",AF$4,"_",$C$78,"_",$C$76),Data_for_IC_trend_tables!$A$1:$G$49194,7,FALSE),"-")</f>
        <v>91.523791429856004</v>
      </c>
      <c r="AG53" s="34">
        <f>IFERROR(VLOOKUP(CONCATENATE($B53,"_",AG$4,"_",$C$77,"_",$C$76),Data_for_IC_trend_tables!$A$1:$G$49194,7,FALSE)-VLOOKUP(CONCATENATE($B53,"_",AG$4,"_",$C$79,"_",$C$76),Data_for_IC_trend_tables!$A$1:$G$49194,7,FALSE)+VLOOKUP(CONCATENATE($B53,"_",AG$4,"_",$C$78,"_",$C$76),Data_for_IC_trend_tables!$A$1:$G$49194,7,FALSE),"-")</f>
        <v>89.365770281753299</v>
      </c>
      <c r="AH53" s="34">
        <f>IFERROR(VLOOKUP(CONCATENATE($B53,"_",AH$4,"_",$C$77,"_",$C$76),Data_for_IC_trend_tables!$A$1:$G$49194,7,FALSE)-VLOOKUP(CONCATENATE($B53,"_",AH$4,"_",$C$79,"_",$C$76),Data_for_IC_trend_tables!$A$1:$G$49194,7,FALSE)+VLOOKUP(CONCATENATE($B53,"_",AH$4,"_",$C$78,"_",$C$76),Data_for_IC_trend_tables!$A$1:$G$49194,7,FALSE),"-")</f>
        <v>87.792335157773508</v>
      </c>
      <c r="AI53" s="34">
        <f>IFERROR(VLOOKUP(CONCATENATE($B53,"_",AI$4,"_",$C$77,"_",$C$76),Data_for_IC_trend_tables!$A$1:$G$49194,7,FALSE)-VLOOKUP(CONCATENATE($B53,"_",AI$4,"_",$C$79,"_",$C$76),Data_for_IC_trend_tables!$A$1:$G$49194,7,FALSE)+VLOOKUP(CONCATENATE($B53,"_",AI$4,"_",$C$78,"_",$C$76),Data_for_IC_trend_tables!$A$1:$G$49194,7,FALSE),"-")</f>
        <v>84.572280502207903</v>
      </c>
      <c r="AJ53" s="34">
        <f>IFERROR(VLOOKUP(CONCATENATE($B53,"_",AJ$4,"_",$C$77,"_",$C$76),Data_for_IC_trend_tables!$A$1:$G$49194,7,FALSE)-VLOOKUP(CONCATENATE($B53,"_",AJ$4,"_",$C$79,"_",$C$76),Data_for_IC_trend_tables!$A$1:$G$49194,7,FALSE)+VLOOKUP(CONCATENATE($B53,"_",AJ$4,"_",$C$78,"_",$C$76),Data_for_IC_trend_tables!$A$1:$G$49194,7,FALSE),"-")</f>
        <v>83.246046644343608</v>
      </c>
      <c r="AK53" s="34">
        <f>IFERROR(VLOOKUP(CONCATENATE($B53,"_",AK$4,"_",$C$77,"_",$C$76),Data_for_IC_trend_tables!$A$1:$G$49194,7,FALSE)-VLOOKUP(CONCATENATE($B53,"_",AK$4,"_",$C$79,"_",$C$76),Data_for_IC_trend_tables!$A$1:$G$49194,7,FALSE)+VLOOKUP(CONCATENATE($B53,"_",AK$4,"_",$C$78,"_",$C$76),Data_for_IC_trend_tables!$A$1:$G$49194,7,FALSE),"-")</f>
        <v>79.966039009651993</v>
      </c>
      <c r="AL53" s="34">
        <f>IFERROR(VLOOKUP(CONCATENATE($B53,"_",AL$4,"_",$C$77,"_",$C$76),Data_for_IC_trend_tables!$A$1:$G$49194,7,FALSE)-VLOOKUP(CONCATENATE($B53,"_",AL$4,"_",$C$79,"_",$C$76),Data_for_IC_trend_tables!$A$1:$G$49194,7,FALSE)+VLOOKUP(CONCATENATE($B53,"_",AL$4,"_",$C$78,"_",$C$76),Data_for_IC_trend_tables!$A$1:$G$49194,7,FALSE),"-")</f>
        <v>79.845162400784702</v>
      </c>
      <c r="AM53" s="34">
        <f>IFERROR(VLOOKUP(CONCATENATE($B53,"_",AM$4,"_",$C$77,"_",$C$76),Data_for_IC_trend_tables!$A$1:$G$49194,7,FALSE)-VLOOKUP(CONCATENATE($B53,"_",AM$4,"_",$C$79,"_",$C$76),Data_for_IC_trend_tables!$A$1:$G$49194,7,FALSE)+VLOOKUP(CONCATENATE($B53,"_",AM$4,"_",$C$78,"_",$C$76),Data_for_IC_trend_tables!$A$1:$G$49194,7,FALSE),"-")</f>
        <v>80.306943026223792</v>
      </c>
      <c r="AN53" s="34">
        <f>IFERROR(VLOOKUP(CONCATENATE($B53,"_",AN$4,"_",$C$77,"_",$C$76),Data_for_IC_trend_tables!$A$1:$G$49194,7,FALSE)-VLOOKUP(CONCATENATE($B53,"_",AN$4,"_",$C$79,"_",$C$76),Data_for_IC_trend_tables!$A$1:$G$49194,7,FALSE)+VLOOKUP(CONCATENATE($B53,"_",AN$4,"_",$C$78,"_",$C$76),Data_for_IC_trend_tables!$A$1:$G$49194,7,FALSE),"-")</f>
        <v>77.016308692270599</v>
      </c>
      <c r="AO53" s="34">
        <f>IFERROR(VLOOKUP(CONCATENATE($B53,"_",AO$4,"_",$C$77,"_",$C$76),Data_for_IC_trend_tables!$A$1:$G$49194,7,FALSE)-VLOOKUP(CONCATENATE($B53,"_",AO$4,"_",$C$79,"_",$C$76),Data_for_IC_trend_tables!$A$1:$G$49194,7,FALSE)+VLOOKUP(CONCATENATE($B53,"_",AO$4,"_",$C$78,"_",$C$76),Data_for_IC_trend_tables!$A$1:$G$49194,7,FALSE),"-")</f>
        <v>75.136115975617599</v>
      </c>
      <c r="AP53" s="34">
        <f>IFERROR(VLOOKUP(CONCATENATE($B53,"_",AP$4,"_",$C$77,"_",$C$76),Data_for_IC_trend_tables!$A$1:$G$49194,7,FALSE)-VLOOKUP(CONCATENATE($B53,"_",AP$4,"_",$C$79,"_",$C$76),Data_for_IC_trend_tables!$A$1:$G$49194,7,FALSE)+VLOOKUP(CONCATENATE($B53,"_",AP$4,"_",$C$78,"_",$C$76),Data_for_IC_trend_tables!$A$1:$G$49194,7,FALSE),"-")</f>
        <v>73.685497424359994</v>
      </c>
      <c r="AQ53" s="34">
        <f>IFERROR(VLOOKUP(CONCATENATE($B53,"_",AQ$4,"_",$C$77,"_",$C$76),Data_for_IC_trend_tables!$A$1:$G$49194,7,FALSE)-VLOOKUP(CONCATENATE($B53,"_",AQ$4,"_",$C$79,"_",$C$76),Data_for_IC_trend_tables!$A$1:$G$49194,7,FALSE)+VLOOKUP(CONCATENATE($B53,"_",AQ$4,"_",$C$78,"_",$C$76),Data_for_IC_trend_tables!$A$1:$G$49194,7,FALSE),"-")</f>
        <v>69.295962462164098</v>
      </c>
      <c r="AR53" s="34">
        <f>IFERROR(VLOOKUP(CONCATENATE($B53,"_",AR$4,"_",$C$77,"_",$C$76),Data_for_IC_trend_tables!$A$1:$G$49194,7,FALSE)-VLOOKUP(CONCATENATE($B53,"_",AR$4,"_",$C$79,"_",$C$76),Data_for_IC_trend_tables!$A$1:$G$49194,7,FALSE)+VLOOKUP(CONCATENATE($B53,"_",AR$4,"_",$C$78,"_",$C$76),Data_for_IC_trend_tables!$A$1:$G$49194,7,FALSE),"-")</f>
        <v>65.184203110691598</v>
      </c>
      <c r="AS53" s="34">
        <f>IFERROR(VLOOKUP(CONCATENATE($B53,"_",AS$4,"_",$C$77,"_",$C$76),Data_for_IC_trend_tables!$A$1:$G$49194,7,FALSE)-VLOOKUP(CONCATENATE($B53,"_",AS$4,"_",$C$79,"_",$C$76),Data_for_IC_trend_tables!$A$1:$G$49194,7,FALSE)+VLOOKUP(CONCATENATE($B53,"_",AS$4,"_",$C$78,"_",$C$76),Data_for_IC_trend_tables!$A$1:$G$49194,7,FALSE),"-")</f>
        <v>61.780068737415107</v>
      </c>
      <c r="AT53" s="34">
        <f>IFERROR(VLOOKUP(CONCATENATE($B53,"_",AT$4,"_",$C$77,"_",$C$76),Data_for_IC_trend_tables!$A$1:$G$49194,7,FALSE)-VLOOKUP(CONCATENATE($B53,"_",AT$4,"_",$C$79,"_",$C$76),Data_for_IC_trend_tables!$A$1:$G$49194,7,FALSE)+VLOOKUP(CONCATENATE($B53,"_",AT$4,"_",$C$78,"_",$C$76),Data_for_IC_trend_tables!$A$1:$G$49194,7,FALSE),"-")</f>
        <v>53.171542430713998</v>
      </c>
      <c r="AU53" s="34">
        <f>IFERROR(VLOOKUP(CONCATENATE($B53,"_",AU$4,"_",$C$77,"_",$C$76),Data_for_IC_trend_tables!$A$1:$G$49194,7,FALSE)-VLOOKUP(CONCATENATE($B53,"_",AU$4,"_",$C$79,"_",$C$76),Data_for_IC_trend_tables!$A$1:$G$49194,7,FALSE)+VLOOKUP(CONCATENATE($B53,"_",AU$4,"_",$C$78,"_",$C$76),Data_for_IC_trend_tables!$A$1:$G$49194,7,FALSE),"-")</f>
        <v>52.674514860980793</v>
      </c>
      <c r="AV53" s="34">
        <f>IFERROR(VLOOKUP(CONCATENATE($B53,"_",AV$4,"_",$C$77,"_",$C$76),Data_for_IC_trend_tables!$A$1:$G$49194,7,FALSE)-VLOOKUP(CONCATENATE($B53,"_",AV$4,"_",$C$79,"_",$C$76),Data_for_IC_trend_tables!$A$1:$G$49194,7,FALSE)+VLOOKUP(CONCATENATE($B53,"_",AV$4,"_",$C$78,"_",$C$76),Data_for_IC_trend_tables!$A$1:$G$49194,7,FALSE),"-")</f>
        <v>49.907445042844401</v>
      </c>
      <c r="AW53" s="30"/>
      <c r="AX53" s="34">
        <f>IFERROR(VLOOKUP(CONCATENATE($B53,"_",AX$4,"_",$C$77,"_",$C$76),Data_for_IC_trend_tables!$A$1:$G$49194,7,FALSE)-VLOOKUP(CONCATENATE($B53,"_",AX$4,"_",$C$79,"_",$C$76),Data_for_IC_trend_tables!$A$1:$G$49194,7,FALSE)+VLOOKUP(CONCATENATE($B53,"_",AX$4,"_",$C$78,"_",$C$76),Data_for_IC_trend_tables!$A$1:$G$49194,7,FALSE),"-")</f>
        <v>49.907445042844401</v>
      </c>
      <c r="AY53" s="104"/>
      <c r="AZ53" s="38" t="str">
        <f t="shared" si="2"/>
        <v/>
      </c>
      <c r="BA53" s="58" t="str">
        <f t="shared" si="0"/>
        <v/>
      </c>
      <c r="BB53" s="79">
        <v>79</v>
      </c>
      <c r="BC53" s="38" t="str">
        <f t="shared" si="3"/>
        <v>Yes</v>
      </c>
      <c r="BD53" s="58">
        <f t="shared" si="1"/>
        <v>-0.36826018933108351</v>
      </c>
      <c r="BE53" s="31"/>
      <c r="BF53" s="32" t="s">
        <v>76</v>
      </c>
      <c r="BG53"/>
      <c r="BH53" s="101"/>
      <c r="BI53" s="17"/>
    </row>
    <row r="54" spans="1:61" s="3" customFormat="1" x14ac:dyDescent="0.2">
      <c r="A54"/>
      <c r="B54" s="53" t="s">
        <v>178</v>
      </c>
      <c r="C54" s="55" t="s">
        <v>114</v>
      </c>
      <c r="D54" s="56">
        <v>1987</v>
      </c>
      <c r="E54" s="30" t="str">
        <f>IFERROR(VLOOKUP(CONCATENATE($B54,"_",E$4,"_",$C$77,"_",$C$76),Data_for_IC_trend_tables!$A$1:$G$49194,7,FALSE),"-")</f>
        <v>-</v>
      </c>
      <c r="F54" s="30" t="str">
        <f>IFERROR(VLOOKUP(CONCATENATE($B54,"_",F$4,"_",$C$77,"_",$C$76),Data_for_IC_trend_tables!$A$1:$G$49194,7,FALSE),"-")</f>
        <v>-</v>
      </c>
      <c r="G54" s="30" t="str">
        <f>IFERROR(VLOOKUP(CONCATENATE($B54,"_",G$4,"_",$C$77,"_",$C$76),Data_for_IC_trend_tables!$A$1:$G$49194,7,FALSE),"-")</f>
        <v>-</v>
      </c>
      <c r="H54" s="30" t="str">
        <f>IFERROR(VLOOKUP(CONCATENATE($B54,"_",H$4,"_",$C$77,"_",$C$76),Data_for_IC_trend_tables!$A$1:$G$49194,7,FALSE),"-")</f>
        <v>-</v>
      </c>
      <c r="I54" s="30" t="str">
        <f>IFERROR(VLOOKUP(CONCATENATE($B54,"_",I$4,"_",$C$77,"_",$C$76),Data_for_IC_trend_tables!$A$1:$G$49194,7,FALSE),"-")</f>
        <v>-</v>
      </c>
      <c r="J54" s="30" t="str">
        <f>IFERROR(VLOOKUP(CONCATENATE($B54,"_",J$4,"_",$C$77,"_",$C$76),Data_for_IC_trend_tables!$A$1:$G$49194,7,FALSE),"-")</f>
        <v>-</v>
      </c>
      <c r="K54" s="30" t="str">
        <f>IFERROR(VLOOKUP(CONCATENATE($B54,"_",K$4,"_",$C$77,"_",$C$76),Data_for_IC_trend_tables!$A$1:$G$49194,7,FALSE),"-")</f>
        <v>-</v>
      </c>
      <c r="L54" s="30" t="str">
        <f>IFERROR(VLOOKUP(CONCATENATE($B54,"_",L$4,"_",$C$77,"_",$C$76),Data_for_IC_trend_tables!$A$1:$G$49194,7,FALSE),"-")</f>
        <v>-</v>
      </c>
      <c r="M54" s="30">
        <f>IFERROR(VLOOKUP(CONCATENATE($B54,"_",M$4,"_",$C$77,"_",$C$76),Data_for_IC_trend_tables!$A$1:$G$49194,7,FALSE),"-")</f>
        <v>33.156253122261099</v>
      </c>
      <c r="N54" s="30" t="str">
        <f>IFERROR(VLOOKUP(CONCATENATE($B54,"_",N$4,"_",$C$77,"_",$C$76),Data_for_IC_trend_tables!$A$1:$G$49194,7,FALSE),"-")</f>
        <v>-</v>
      </c>
      <c r="O54" s="30" t="str">
        <f>IFERROR(VLOOKUP(CONCATENATE($B54,"_",O$4,"_",$C$77,"_",$C$76),Data_for_IC_trend_tables!$A$1:$G$49194,7,FALSE),"-")</f>
        <v>-</v>
      </c>
      <c r="P54" s="30">
        <f>IFERROR(VLOOKUP(CONCATENATE($B54,"_",P$4,"_",$C$77,"_",$C$76),Data_for_IC_trend_tables!$A$1:$G$49194,7,FALSE),"-")</f>
        <v>45.656578222589999</v>
      </c>
      <c r="Q54" s="30">
        <f>IFERROR(VLOOKUP(CONCATENATE($B54,"_",Q$4,"_",$C$77,"_",$C$76),Data_for_IC_trend_tables!$A$1:$G$49194,7,FALSE),"-")</f>
        <v>37.797087897210702</v>
      </c>
      <c r="R54" s="30">
        <f>IFERROR(VLOOKUP(CONCATENATE($B54,"_",R$4,"_",$C$77,"_",$C$76),Data_for_IC_trend_tables!$A$1:$G$49194,7,FALSE),"-")</f>
        <v>39.629607383713001</v>
      </c>
      <c r="S54" s="30">
        <f>IFERROR(VLOOKUP(CONCATENATE($B54,"_",S$4,"_",$C$77,"_",$C$76),Data_for_IC_trend_tables!$A$1:$G$49194,7,FALSE),"-")</f>
        <v>41.099658330189399</v>
      </c>
      <c r="T54" s="30">
        <f>IFERROR(VLOOKUP(CONCATENATE($B54,"_",T$4,"_",$C$77,"_",$C$76),Data_for_IC_trend_tables!$A$1:$G$49194,7,FALSE),"-")</f>
        <v>36.917272214778599</v>
      </c>
      <c r="U54" s="30">
        <f>IFERROR(VLOOKUP(CONCATENATE($B54,"_",U$4,"_",$C$77,"_",$C$76),Data_for_IC_trend_tables!$A$1:$G$49194,7,FALSE),"-")</f>
        <v>39.467077553688803</v>
      </c>
      <c r="V54" s="30">
        <f>IFERROR(VLOOKUP(CONCATENATE($B54,"_",V$4,"_",$C$77,"_",$C$76),Data_for_IC_trend_tables!$A$1:$G$49194,7,FALSE),"-")</f>
        <v>38.723580776150399</v>
      </c>
      <c r="W54" s="30">
        <f>IFERROR(VLOOKUP(CONCATENATE($B54,"_",W$4,"_",$C$77,"_",$C$76),Data_for_IC_trend_tables!$A$1:$G$49194,7,FALSE),"-")</f>
        <v>38.045964974823796</v>
      </c>
      <c r="X54" s="30">
        <f>IFERROR(VLOOKUP(CONCATENATE($B54,"_",X$4,"_",$C$77,"_",$C$76),Data_for_IC_trend_tables!$A$1:$G$49194,7,FALSE),"-")</f>
        <v>43.324282434590003</v>
      </c>
      <c r="Y54" s="30">
        <f>IFERROR(VLOOKUP(CONCATENATE($B54,"_",Y$4,"_",$C$77,"_",$C$76),Data_for_IC_trend_tables!$A$1:$G$49194,7,FALSE),"-")</f>
        <v>40.577185732347999</v>
      </c>
      <c r="Z54" s="30">
        <f>IFERROR(VLOOKUP(CONCATENATE($B54,"_",Z$4,"_",$C$77,"_",$C$76),Data_for_IC_trend_tables!$A$1:$G$49194,7,FALSE),"-")</f>
        <v>43.915173244378302</v>
      </c>
      <c r="AA54" s="30">
        <f>IFERROR(VLOOKUP(CONCATENATE($B54,"_",AA$4,"_",$C$77,"_",$C$76),Data_for_IC_trend_tables!$A$1:$G$49194,7,FALSE),"-")</f>
        <v>40.9009149781999</v>
      </c>
      <c r="AB54" s="30">
        <f>IFERROR(VLOOKUP(CONCATENATE($B54,"_",AB$4,"_",$C$77,"_",$C$76),Data_for_IC_trend_tables!$A$1:$G$49194,7,FALSE),"-")</f>
        <v>40.947026825145798</v>
      </c>
      <c r="AC54" s="30">
        <f>IFERROR(VLOOKUP(CONCATENATE($B54,"_",AC$4,"_",$C$77,"_",$C$76),Data_for_IC_trend_tables!$A$1:$G$49194,7,FALSE),"-")</f>
        <v>35.955664727835298</v>
      </c>
      <c r="AD54" s="30">
        <f>IFERROR(VLOOKUP(CONCATENATE($B54,"_",AD$4,"_",$C$77,"_",$C$76),Data_for_IC_trend_tables!$A$1:$G$49194,7,FALSE),"-")</f>
        <v>37.200086781747899</v>
      </c>
      <c r="AE54" s="30">
        <f>IFERROR(VLOOKUP(CONCATENATE($B54,"_",AE$4,"_",$C$77,"_",$C$76),Data_for_IC_trend_tables!$A$1:$G$49194,7,FALSE),"-")</f>
        <v>35.0662332798438</v>
      </c>
      <c r="AF54" s="30">
        <f>IFERROR(VLOOKUP(CONCATENATE($B54,"_",AF$4,"_",$C$77,"_",$C$76),Data_for_IC_trend_tables!$A$1:$G$49194,7,FALSE),"-")</f>
        <v>34.958886866283997</v>
      </c>
      <c r="AG54" s="30">
        <f>IFERROR(VLOOKUP(CONCATENATE($B54,"_",AG$4,"_",$C$77,"_",$C$76),Data_for_IC_trend_tables!$A$1:$G$49194,7,FALSE),"-")</f>
        <v>38.035319942827499</v>
      </c>
      <c r="AH54" s="30">
        <f>IFERROR(VLOOKUP(CONCATENATE($B54,"_",AH$4,"_",$C$77,"_",$C$76),Data_for_IC_trend_tables!$A$1:$G$49194,7,FALSE),"-")</f>
        <v>33.972783697705403</v>
      </c>
      <c r="AI54" s="30">
        <f>IFERROR(VLOOKUP(CONCATENATE($B54,"_",AI$4,"_",$C$77,"_",$C$76),Data_for_IC_trend_tables!$A$1:$G$49194,7,FALSE),"-")</f>
        <v>34.907846309787303</v>
      </c>
      <c r="AJ54" s="30">
        <f>IFERROR(VLOOKUP(CONCATENATE($B54,"_",AJ$4,"_",$C$77,"_",$C$76),Data_for_IC_trend_tables!$A$1:$G$49194,7,FALSE),"-")</f>
        <v>36.376188239548704</v>
      </c>
      <c r="AK54" s="30">
        <f>IFERROR(VLOOKUP(CONCATENATE($B54,"_",AK$4,"_",$C$77,"_",$C$76),Data_for_IC_trend_tables!$A$1:$G$49194,7,FALSE),"-")</f>
        <v>38.735927121959598</v>
      </c>
      <c r="AL54" s="30">
        <f>IFERROR(VLOOKUP(CONCATENATE($B54,"_",AL$4,"_",$C$77,"_",$C$76),Data_for_IC_trend_tables!$A$1:$G$49194,7,FALSE),"-")</f>
        <v>36.581143912502803</v>
      </c>
      <c r="AM54" s="30">
        <f>IFERROR(VLOOKUP(CONCATENATE($B54,"_",AM$4,"_",$C$77,"_",$C$76),Data_for_IC_trend_tables!$A$1:$G$49194,7,FALSE),"-")</f>
        <v>29.022874530540101</v>
      </c>
      <c r="AN54" s="30">
        <f>IFERROR(VLOOKUP(CONCATENATE($B54,"_",AN$4,"_",$C$77,"_",$C$76),Data_for_IC_trend_tables!$A$1:$G$49194,7,FALSE),"-")</f>
        <v>26.391585558781301</v>
      </c>
      <c r="AO54" s="30">
        <f>IFERROR(VLOOKUP(CONCATENATE($B54,"_",AO$4,"_",$C$77,"_",$C$76),Data_for_IC_trend_tables!$A$1:$G$49194,7,FALSE),"-")</f>
        <v>21.6727922288499</v>
      </c>
      <c r="AP54" s="30">
        <f>IFERROR(VLOOKUP(CONCATENATE($B54,"_",AP$4,"_",$C$77,"_",$C$76),Data_for_IC_trend_tables!$A$1:$G$49194,7,FALSE),"-")</f>
        <v>24.788895678593001</v>
      </c>
      <c r="AQ54" s="30">
        <f>IFERROR(VLOOKUP(CONCATENATE($B54,"_",AQ$4,"_",$C$77,"_",$C$76),Data_for_IC_trend_tables!$A$1:$G$49194,7,FALSE),"-")</f>
        <v>23.4728462294933</v>
      </c>
      <c r="AR54" s="30">
        <f>IFERROR(VLOOKUP(CONCATENATE($B54,"_",AR$4,"_",$C$77,"_",$C$76),Data_for_IC_trend_tables!$A$1:$G$49194,7,FALSE),"-")</f>
        <v>22.7096812746598</v>
      </c>
      <c r="AS54" s="30">
        <f>IFERROR(VLOOKUP(CONCATENATE($B54,"_",AS$4,"_",$C$77,"_",$C$76),Data_for_IC_trend_tables!$A$1:$G$49194,7,FALSE),"-")</f>
        <v>23.272895804574301</v>
      </c>
      <c r="AT54" s="30">
        <f>IFERROR(VLOOKUP(CONCATENATE($B54,"_",AT$4,"_",$C$77,"_",$C$76),Data_for_IC_trend_tables!$A$1:$G$49194,7,FALSE),"-")</f>
        <v>20.154822928396499</v>
      </c>
      <c r="AU54" s="30">
        <f>IFERROR(VLOOKUP(CONCATENATE($B54,"_",AU$4,"_",$C$77,"_",$C$76),Data_for_IC_trend_tables!$A$1:$G$49194,7,FALSE),"-")</f>
        <v>21.0732074173463</v>
      </c>
      <c r="AV54" s="30">
        <f>IFERROR(VLOOKUP(CONCATENATE($B54,"_",AV$4,"_",$C$77,"_",$C$76),Data_for_IC_trend_tables!$A$1:$G$49194,7,FALSE),"-")</f>
        <v>22.695277573586001</v>
      </c>
      <c r="AW54" s="30"/>
      <c r="AX54" s="30">
        <f>IFERROR(VLOOKUP(CONCATENATE($B54,"_",AX$4,"_",$C$77,"_",$C$76),Data_for_IC_trend_tables!$A$1:$G$49194,7,FALSE),"-")</f>
        <v>22.695277573586001</v>
      </c>
      <c r="AY54" s="67">
        <f>M54</f>
        <v>33.156253122261099</v>
      </c>
      <c r="AZ54" s="38" t="str">
        <f t="shared" si="2"/>
        <v>Yes</v>
      </c>
      <c r="BA54" s="58">
        <f t="shared" si="0"/>
        <v>-0.31550535912791672</v>
      </c>
      <c r="BB54" s="79">
        <v>39</v>
      </c>
      <c r="BC54" s="38" t="str">
        <f t="shared" si="3"/>
        <v>Yes</v>
      </c>
      <c r="BD54" s="58">
        <f t="shared" si="1"/>
        <v>-0.41806980580548714</v>
      </c>
      <c r="BE54" s="33" t="s">
        <v>76</v>
      </c>
      <c r="BF54" s="32" t="s">
        <v>76</v>
      </c>
      <c r="BG54"/>
      <c r="BH54" s="101"/>
      <c r="BI54" s="17"/>
    </row>
    <row r="55" spans="1:61" s="3" customFormat="1" x14ac:dyDescent="0.2">
      <c r="A55"/>
      <c r="B55" s="53" t="s">
        <v>179</v>
      </c>
      <c r="C55" s="55" t="s">
        <v>38</v>
      </c>
      <c r="D55" s="56"/>
      <c r="E55" s="30" t="str">
        <f>IFERROR(VLOOKUP(CONCATENATE($B55,"_",E$4,"_",$C$77,"_",$C$76),Data_for_IC_trend_tables!$A$1:$G$49194,7,FALSE),"-")</f>
        <v>-</v>
      </c>
      <c r="F55" s="30">
        <f>IFERROR(VLOOKUP(CONCATENATE($B55,"_",F$4,"_",$C$77,"_",$C$76),Data_for_IC_trend_tables!$A$1:$G$49194,7,FALSE),"-")</f>
        <v>363.94</v>
      </c>
      <c r="G55" s="30">
        <f>IFERROR(VLOOKUP(CONCATENATE($B55,"_",G$4,"_",$C$77,"_",$C$76),Data_for_IC_trend_tables!$A$1:$G$49194,7,FALSE),"-")</f>
        <v>377.06</v>
      </c>
      <c r="H55" s="30">
        <f>IFERROR(VLOOKUP(CONCATENATE($B55,"_",H$4,"_",$C$77,"_",$C$76),Data_for_IC_trend_tables!$A$1:$G$49194,7,FALSE),"-")</f>
        <v>407.51</v>
      </c>
      <c r="I55" s="30">
        <f>IFERROR(VLOOKUP(CONCATENATE($B55,"_",I$4,"_",$C$77,"_",$C$76),Data_for_IC_trend_tables!$A$1:$G$49194,7,FALSE),"-")</f>
        <v>432.99</v>
      </c>
      <c r="J55" s="30">
        <f>IFERROR(VLOOKUP(CONCATENATE($B55,"_",J$4,"_",$C$77,"_",$C$76),Data_for_IC_trend_tables!$A$1:$G$49194,7,FALSE),"-")</f>
        <v>459.35</v>
      </c>
      <c r="K55" s="30">
        <f>IFERROR(VLOOKUP(CONCATENATE($B55,"_",K$4,"_",$C$77,"_",$C$76),Data_for_IC_trend_tables!$A$1:$G$49194,7,FALSE),"-")</f>
        <v>483.03</v>
      </c>
      <c r="L55" s="30">
        <f>IFERROR(VLOOKUP(CONCATENATE($B55,"_",L$4,"_",$C$77,"_",$C$76),Data_for_IC_trend_tables!$A$1:$G$49194,7,FALSE),"-")</f>
        <v>528.26</v>
      </c>
      <c r="M55" s="30">
        <f>IFERROR(VLOOKUP(CONCATENATE($B55,"_",M$4,"_",$C$77,"_",$C$76),Data_for_IC_trend_tables!$A$1:$G$49194,7,FALSE),"-")</f>
        <v>569.57000000000005</v>
      </c>
      <c r="N55" s="30">
        <f>IFERROR(VLOOKUP(CONCATENATE($B55,"_",N$4,"_",$C$77,"_",$C$76),Data_for_IC_trend_tables!$A$1:$G$49194,7,FALSE),"-")</f>
        <v>570.73</v>
      </c>
      <c r="O55" s="30">
        <f>IFERROR(VLOOKUP(CONCATENATE($B55,"_",O$4,"_",$C$77,"_",$C$76),Data_for_IC_trend_tables!$A$1:$G$49194,7,FALSE),"-")</f>
        <v>609.24</v>
      </c>
      <c r="P55" s="30">
        <f>IFERROR(VLOOKUP(CONCATENATE($B55,"_",P$4,"_",$C$77,"_",$C$76),Data_for_IC_trend_tables!$A$1:$G$49194,7,FALSE),"-")</f>
        <v>132.28546490161199</v>
      </c>
      <c r="Q55" s="30">
        <f>IFERROR(VLOOKUP(CONCATENATE($B55,"_",Q$4,"_",$C$77,"_",$C$76),Data_for_IC_trend_tables!$A$1:$G$49194,7,FALSE),"-")</f>
        <v>138.800460693888</v>
      </c>
      <c r="R55" s="30">
        <f>IFERROR(VLOOKUP(CONCATENATE($B55,"_",R$4,"_",$C$77,"_",$C$76),Data_for_IC_trend_tables!$A$1:$G$49194,7,FALSE),"-")</f>
        <v>153.20617870564899</v>
      </c>
      <c r="S55" s="30">
        <f>IFERROR(VLOOKUP(CONCATENATE($B55,"_",S$4,"_",$C$77,"_",$C$76),Data_for_IC_trend_tables!$A$1:$G$49194,7,FALSE),"-")</f>
        <v>160.74388000028301</v>
      </c>
      <c r="T55" s="30">
        <f>IFERROR(VLOOKUP(CONCATENATE($B55,"_",T$4,"_",$C$77,"_",$C$76),Data_for_IC_trend_tables!$A$1:$G$49194,7,FALSE),"-")</f>
        <v>1082.1624952623399</v>
      </c>
      <c r="U55" s="30">
        <f>IFERROR(VLOOKUP(CONCATENATE($B55,"_",U$4,"_",$C$77,"_",$C$76),Data_for_IC_trend_tables!$A$1:$G$49194,7,FALSE),"-")</f>
        <v>1034.2072238301</v>
      </c>
      <c r="V55" s="30">
        <f>IFERROR(VLOOKUP(CONCATENATE($B55,"_",V$4,"_",$C$77,"_",$C$76),Data_for_IC_trend_tables!$A$1:$G$49194,7,FALSE),"-")</f>
        <v>1184.26968721293</v>
      </c>
      <c r="W55" s="30">
        <f>IFERROR(VLOOKUP(CONCATENATE($B55,"_",W$4,"_",$C$77,"_",$C$76),Data_for_IC_trend_tables!$A$1:$G$49194,7,FALSE),"-")</f>
        <v>1397.51994096315</v>
      </c>
      <c r="X55" s="30">
        <f>IFERROR(VLOOKUP(CONCATENATE($B55,"_",X$4,"_",$C$77,"_",$C$76),Data_for_IC_trend_tables!$A$1:$G$49194,7,FALSE),"-")</f>
        <v>1544.2058369748099</v>
      </c>
      <c r="Y55" s="30">
        <f>IFERROR(VLOOKUP(CONCATENATE($B55,"_",Y$4,"_",$C$77,"_",$C$76),Data_for_IC_trend_tables!$A$1:$G$49194,7,FALSE),"-")</f>
        <v>543.82600548169501</v>
      </c>
      <c r="Z55" s="30">
        <f>IFERROR(VLOOKUP(CONCATENATE($B55,"_",Z$4,"_",$C$77,"_",$C$76),Data_for_IC_trend_tables!$A$1:$G$49194,7,FALSE),"-")</f>
        <v>1274.05247407967</v>
      </c>
      <c r="AA55" s="30">
        <f>IFERROR(VLOOKUP(CONCATENATE($B55,"_",AA$4,"_",$C$77,"_",$C$76),Data_for_IC_trend_tables!$A$1:$G$49194,7,FALSE),"-")</f>
        <v>1374.1634792812199</v>
      </c>
      <c r="AB55" s="30">
        <f>IFERROR(VLOOKUP(CONCATENATE($B55,"_",AB$4,"_",$C$77,"_",$C$76),Data_for_IC_trend_tables!$A$1:$G$49194,7,FALSE),"-")</f>
        <v>1054.20835345053</v>
      </c>
      <c r="AC55" s="30">
        <f>IFERROR(VLOOKUP(CONCATENATE($B55,"_",AC$4,"_",$C$77,"_",$C$76),Data_for_IC_trend_tables!$A$1:$G$49194,7,FALSE),"-")</f>
        <v>794.34452149403</v>
      </c>
      <c r="AD55" s="30">
        <f>IFERROR(VLOOKUP(CONCATENATE($B55,"_",AD$4,"_",$C$77,"_",$C$76),Data_for_IC_trend_tables!$A$1:$G$49194,7,FALSE),"-")</f>
        <v>1195.4632805911899</v>
      </c>
      <c r="AE55" s="30">
        <f>IFERROR(VLOOKUP(CONCATENATE($B55,"_",AE$4,"_",$C$77,"_",$C$76),Data_for_IC_trend_tables!$A$1:$G$49194,7,FALSE),"-")</f>
        <v>1081.07141162417</v>
      </c>
      <c r="AF55" s="30">
        <f>IFERROR(VLOOKUP(CONCATENATE($B55,"_",AF$4,"_",$C$77,"_",$C$76),Data_for_IC_trend_tables!$A$1:$G$49194,7,FALSE),"-")</f>
        <v>1049.2828558989399</v>
      </c>
      <c r="AG55" s="30">
        <f>IFERROR(VLOOKUP(CONCATENATE($B55,"_",AG$4,"_",$C$77,"_",$C$76),Data_for_IC_trend_tables!$A$1:$G$49194,7,FALSE),"-")</f>
        <v>1215.0996811709099</v>
      </c>
      <c r="AH55" s="30">
        <f>IFERROR(VLOOKUP(CONCATENATE($B55,"_",AH$4,"_",$C$77,"_",$C$76),Data_for_IC_trend_tables!$A$1:$G$49194,7,FALSE),"-")</f>
        <v>1127.4908650136899</v>
      </c>
      <c r="AI55" s="30">
        <f>IFERROR(VLOOKUP(CONCATENATE($B55,"_",AI$4,"_",$C$77,"_",$C$76),Data_for_IC_trend_tables!$A$1:$G$49194,7,FALSE),"-")</f>
        <v>1055.5349058635099</v>
      </c>
      <c r="AJ55" s="30">
        <f>IFERROR(VLOOKUP(CONCATENATE($B55,"_",AJ$4,"_",$C$77,"_",$C$76),Data_for_IC_trend_tables!$A$1:$G$49194,7,FALSE),"-")</f>
        <v>981.77351659210797</v>
      </c>
      <c r="AK55" s="30">
        <f>IFERROR(VLOOKUP(CONCATENATE($B55,"_",AK$4,"_",$C$77,"_",$C$76),Data_for_IC_trend_tables!$A$1:$G$49194,7,FALSE),"-")</f>
        <v>948.34642025367395</v>
      </c>
      <c r="AL55" s="30">
        <f>IFERROR(VLOOKUP(CONCATENATE($B55,"_",AL$4,"_",$C$77,"_",$C$76),Data_for_IC_trend_tables!$A$1:$G$49194,7,FALSE),"-")</f>
        <v>941.68933056221204</v>
      </c>
      <c r="AM55" s="30">
        <f>IFERROR(VLOOKUP(CONCATENATE($B55,"_",AM$4,"_",$C$77,"_",$C$76),Data_for_IC_trend_tables!$A$1:$G$49194,7,FALSE),"-")</f>
        <v>873.64418911410701</v>
      </c>
      <c r="AN55" s="30">
        <f>IFERROR(VLOOKUP(CONCATENATE($B55,"_",AN$4,"_",$C$77,"_",$C$76),Data_for_IC_trend_tables!$A$1:$G$49194,7,FALSE),"-")</f>
        <v>902.18322360321702</v>
      </c>
      <c r="AO55" s="30">
        <f>IFERROR(VLOOKUP(CONCATENATE($B55,"_",AO$4,"_",$C$77,"_",$C$76),Data_for_IC_trend_tables!$A$1:$G$49194,7,FALSE),"-")</f>
        <v>964.57640794796396</v>
      </c>
      <c r="AP55" s="30">
        <f>IFERROR(VLOOKUP(CONCATENATE($B55,"_",AP$4,"_",$C$77,"_",$C$76),Data_for_IC_trend_tables!$A$1:$G$49194,7,FALSE),"-")</f>
        <v>996.74694155241798</v>
      </c>
      <c r="AQ55" s="30">
        <f>IFERROR(VLOOKUP(CONCATENATE($B55,"_",AQ$4,"_",$C$77,"_",$C$76),Data_for_IC_trend_tables!$A$1:$G$49194,7,FALSE),"-")</f>
        <v>977.022847300065</v>
      </c>
      <c r="AR55" s="30">
        <f>IFERROR(VLOOKUP(CONCATENATE($B55,"_",AR$4,"_",$C$77,"_",$C$76),Data_for_IC_trend_tables!$A$1:$G$49194,7,FALSE),"-")</f>
        <v>963.29485374677904</v>
      </c>
      <c r="AS55" s="30">
        <f>IFERROR(VLOOKUP(CONCATENATE($B55,"_",AS$4,"_",$C$77,"_",$C$76),Data_for_IC_trend_tables!$A$1:$G$49194,7,FALSE),"-")</f>
        <v>974.70225037839896</v>
      </c>
      <c r="AT55" s="30">
        <f>IFERROR(VLOOKUP(CONCATENATE($B55,"_",AT$4,"_",$C$77,"_",$C$76),Data_for_IC_trend_tables!$A$1:$G$49194,7,FALSE),"-")</f>
        <v>957.35342087434299</v>
      </c>
      <c r="AU55" s="30">
        <f>IFERROR(VLOOKUP(CONCATENATE($B55,"_",AU$4,"_",$C$77,"_",$C$76),Data_for_IC_trend_tables!$A$1:$G$49194,7,FALSE),"-")</f>
        <v>980.374892555977</v>
      </c>
      <c r="AV55" s="30">
        <f>IFERROR(VLOOKUP(CONCATENATE($B55,"_",AV$4,"_",$C$77,"_",$C$76),Data_for_IC_trend_tables!$A$1:$G$49194,7,FALSE),"-")</f>
        <v>986.91114258508298</v>
      </c>
      <c r="AW55" s="30"/>
      <c r="AX55" s="30">
        <f>IFERROR(VLOOKUP(CONCATENATE($B55,"_",AX$4,"_",$C$77,"_",$C$76),Data_for_IC_trend_tables!$A$1:$G$49194,7,FALSE),"-")</f>
        <v>986.91114258508298</v>
      </c>
      <c r="AY55" s="67"/>
      <c r="AZ55" s="38" t="str">
        <f t="shared" si="2"/>
        <v/>
      </c>
      <c r="BA55" s="58" t="str">
        <f t="shared" si="0"/>
        <v/>
      </c>
      <c r="BB55" s="79"/>
      <c r="BC55" s="38" t="str">
        <f t="shared" si="3"/>
        <v/>
      </c>
      <c r="BD55" s="58" t="str">
        <f t="shared" si="1"/>
        <v/>
      </c>
      <c r="BE55" s="86"/>
      <c r="BF55" s="86"/>
      <c r="BG55"/>
      <c r="BH55" s="101"/>
      <c r="BI55" s="17"/>
    </row>
    <row r="56" spans="1:61" s="3" customFormat="1" x14ac:dyDescent="0.2">
      <c r="A56"/>
      <c r="B56" s="53" t="s">
        <v>180</v>
      </c>
      <c r="C56" s="55" t="s">
        <v>39</v>
      </c>
      <c r="D56" s="56">
        <v>1987</v>
      </c>
      <c r="E56" s="30" t="str">
        <f>IFERROR(VLOOKUP(CONCATENATE($B56,"_",E$4,"_",$C$77,"_",$C$76),Data_for_IC_trend_tables!$A$1:$G$49194,7,FALSE),"-")</f>
        <v>-</v>
      </c>
      <c r="F56" s="30">
        <f>IFERROR(VLOOKUP(CONCATENATE($B56,"_",F$4,"_",$C$77,"_",$C$76),Data_for_IC_trend_tables!$A$1:$G$49194,7,FALSE),"-")</f>
        <v>1145</v>
      </c>
      <c r="G56" s="30">
        <f>IFERROR(VLOOKUP(CONCATENATE($B56,"_",G$4,"_",$C$77,"_",$C$76),Data_for_IC_trend_tables!$A$1:$G$49194,7,FALSE),"-")</f>
        <v>1145</v>
      </c>
      <c r="H56" s="30">
        <f>IFERROR(VLOOKUP(CONCATENATE($B56,"_",H$4,"_",$C$77,"_",$C$76),Data_for_IC_trend_tables!$A$1:$G$49194,7,FALSE),"-")</f>
        <v>1153</v>
      </c>
      <c r="I56" s="30">
        <f>IFERROR(VLOOKUP(CONCATENATE($B56,"_",I$4,"_",$C$77,"_",$C$76),Data_for_IC_trend_tables!$A$1:$G$49194,7,FALSE),"-")</f>
        <v>1153</v>
      </c>
      <c r="J56" s="30">
        <f>IFERROR(VLOOKUP(CONCATENATE($B56,"_",J$4,"_",$C$77,"_",$C$76),Data_for_IC_trend_tables!$A$1:$G$49194,7,FALSE),"-")</f>
        <v>1102</v>
      </c>
      <c r="K56" s="30">
        <f>IFERROR(VLOOKUP(CONCATENATE($B56,"_",K$4,"_",$C$77,"_",$C$76),Data_for_IC_trend_tables!$A$1:$G$49194,7,FALSE),"-")</f>
        <v>1059</v>
      </c>
      <c r="L56" s="30">
        <f>IFERROR(VLOOKUP(CONCATENATE($B56,"_",L$4,"_",$C$77,"_",$C$76),Data_for_IC_trend_tables!$A$1:$G$49194,7,FALSE),"-")</f>
        <v>1112</v>
      </c>
      <c r="M56" s="30">
        <f>IFERROR(VLOOKUP(CONCATENATE($B56,"_",M$4,"_",$C$77,"_",$C$76),Data_for_IC_trend_tables!$A$1:$G$49194,7,FALSE),"-")</f>
        <v>1094</v>
      </c>
      <c r="N56" s="30">
        <f>IFERROR(VLOOKUP(CONCATENATE($B56,"_",N$4,"_",$C$77,"_",$C$76),Data_for_IC_trend_tables!$A$1:$G$49194,7,FALSE),"-")</f>
        <v>1090</v>
      </c>
      <c r="O56" s="30">
        <f>IFERROR(VLOOKUP(CONCATENATE($B56,"_",O$4,"_",$C$77,"_",$C$76),Data_for_IC_trend_tables!$A$1:$G$49194,7,FALSE),"-")</f>
        <v>1065</v>
      </c>
      <c r="P56" s="30">
        <f>IFERROR(VLOOKUP(CONCATENATE($B56,"_",P$4,"_",$C$77,"_",$C$76),Data_for_IC_trend_tables!$A$1:$G$49194,7,FALSE),"-")</f>
        <v>406.43225000000001</v>
      </c>
      <c r="Q56" s="30">
        <f>IFERROR(VLOOKUP(CONCATENATE($B56,"_",Q$4,"_",$C$77,"_",$C$76),Data_for_IC_trend_tables!$A$1:$G$49194,7,FALSE),"-")</f>
        <v>397.57787999999999</v>
      </c>
      <c r="R56" s="30">
        <f>IFERROR(VLOOKUP(CONCATENATE($B56,"_",R$4,"_",$C$77,"_",$C$76),Data_for_IC_trend_tables!$A$1:$G$49194,7,FALSE),"-")</f>
        <v>412.06229000000002</v>
      </c>
      <c r="S56" s="30">
        <f>IFERROR(VLOOKUP(CONCATENATE($B56,"_",S$4,"_",$C$77,"_",$C$76),Data_for_IC_trend_tables!$A$1:$G$49194,7,FALSE),"-")</f>
        <v>373.26774999999998</v>
      </c>
      <c r="T56" s="30">
        <f>IFERROR(VLOOKUP(CONCATENATE($B56,"_",T$4,"_",$C$77,"_",$C$76),Data_for_IC_trend_tables!$A$1:$G$49194,7,FALSE),"-")</f>
        <v>320.32697999999999</v>
      </c>
      <c r="U56" s="30">
        <f>IFERROR(VLOOKUP(CONCATENATE($B56,"_",U$4,"_",$C$77,"_",$C$76),Data_for_IC_trend_tables!$A$1:$G$49194,7,FALSE),"-")</f>
        <v>320.57269000000002</v>
      </c>
      <c r="V56" s="30">
        <f>IFERROR(VLOOKUP(CONCATENATE($B56,"_",V$4,"_",$C$77,"_",$C$76),Data_for_IC_trend_tables!$A$1:$G$49194,7,FALSE),"-")</f>
        <v>268.65978000000001</v>
      </c>
      <c r="W56" s="30">
        <f>IFERROR(VLOOKUP(CONCATENATE($B56,"_",W$4,"_",$C$77,"_",$C$76),Data_for_IC_trend_tables!$A$1:$G$49194,7,FALSE),"-")</f>
        <v>271.84363999999999</v>
      </c>
      <c r="X56" s="30">
        <f>IFERROR(VLOOKUP(CONCATENATE($B56,"_",X$4,"_",$C$77,"_",$C$76),Data_for_IC_trend_tables!$A$1:$G$49194,7,FALSE),"-")</f>
        <v>218.05425</v>
      </c>
      <c r="Y56" s="30">
        <f>IFERROR(VLOOKUP(CONCATENATE($B56,"_",Y$4,"_",$C$77,"_",$C$76),Data_for_IC_trend_tables!$A$1:$G$49194,7,FALSE),"-")</f>
        <v>186.63328999999999</v>
      </c>
      <c r="Z56" s="30">
        <f>IFERROR(VLOOKUP(CONCATENATE($B56,"_",Z$4,"_",$C$77,"_",$C$76),Data_for_IC_trend_tables!$A$1:$G$49194,7,FALSE),"-")</f>
        <v>169.46982</v>
      </c>
      <c r="AA56" s="30">
        <f>IFERROR(VLOOKUP(CONCATENATE($B56,"_",AA$4,"_",$C$77,"_",$C$76),Data_for_IC_trend_tables!$A$1:$G$49194,7,FALSE),"-")</f>
        <v>188.55089000000001</v>
      </c>
      <c r="AB56" s="30">
        <f>IFERROR(VLOOKUP(CONCATENATE($B56,"_",AB$4,"_",$C$77,"_",$C$76),Data_for_IC_trend_tables!$A$1:$G$49194,7,FALSE),"-")</f>
        <v>175.68808999999999</v>
      </c>
      <c r="AC56" s="30">
        <f>IFERROR(VLOOKUP(CONCATENATE($B56,"_",AC$4,"_",$C$77,"_",$C$76),Data_for_IC_trend_tables!$A$1:$G$49194,7,FALSE),"-")</f>
        <v>164.34249</v>
      </c>
      <c r="AD56" s="30">
        <f>IFERROR(VLOOKUP(CONCATENATE($B56,"_",AD$4,"_",$C$77,"_",$C$76),Data_for_IC_trend_tables!$A$1:$G$49194,7,FALSE),"-")</f>
        <v>333.67568999999997</v>
      </c>
      <c r="AE56" s="30">
        <f>IFERROR(VLOOKUP(CONCATENATE($B56,"_",AE$4,"_",$C$77,"_",$C$76),Data_for_IC_trend_tables!$A$1:$G$49194,7,FALSE),"-")</f>
        <v>432.34156999999999</v>
      </c>
      <c r="AF56" s="30">
        <f>IFERROR(VLOOKUP(CONCATENATE($B56,"_",AF$4,"_",$C$77,"_",$C$76),Data_for_IC_trend_tables!$A$1:$G$49194,7,FALSE),"-")</f>
        <v>444.00529999999998</v>
      </c>
      <c r="AG56" s="30">
        <f>IFERROR(VLOOKUP(CONCATENATE($B56,"_",AG$4,"_",$C$77,"_",$C$76),Data_for_IC_trend_tables!$A$1:$G$49194,7,FALSE),"-")</f>
        <v>452.72224</v>
      </c>
      <c r="AH56" s="30">
        <f>IFERROR(VLOOKUP(CONCATENATE($B56,"_",AH$4,"_",$C$77,"_",$C$76),Data_for_IC_trend_tables!$A$1:$G$49194,7,FALSE),"-")</f>
        <v>440.04097999999999</v>
      </c>
      <c r="AI56" s="30">
        <f>IFERROR(VLOOKUP(CONCATENATE($B56,"_",AI$4,"_",$C$77,"_",$C$76),Data_for_IC_trend_tables!$A$1:$G$49194,7,FALSE),"-")</f>
        <v>368.76922999999999</v>
      </c>
      <c r="AJ56" s="30">
        <f>IFERROR(VLOOKUP(CONCATENATE($B56,"_",AJ$4,"_",$C$77,"_",$C$76),Data_for_IC_trend_tables!$A$1:$G$49194,7,FALSE),"-")</f>
        <v>393.03021999999999</v>
      </c>
      <c r="AK56" s="30">
        <f>IFERROR(VLOOKUP(CONCATENATE($B56,"_",AK$4,"_",$C$77,"_",$C$76),Data_for_IC_trend_tables!$A$1:$G$49194,7,FALSE),"-")</f>
        <v>409.95386000000002</v>
      </c>
      <c r="AL56" s="30">
        <f>IFERROR(VLOOKUP(CONCATENATE($B56,"_",AL$4,"_",$C$77,"_",$C$76),Data_for_IC_trend_tables!$A$1:$G$49194,7,FALSE),"-")</f>
        <v>410.21839</v>
      </c>
      <c r="AM56" s="30">
        <f>IFERROR(VLOOKUP(CONCATENATE($B56,"_",AM$4,"_",$C$77,"_",$C$76),Data_for_IC_trend_tables!$A$1:$G$49194,7,FALSE),"-")</f>
        <v>391.88938999999999</v>
      </c>
      <c r="AN56" s="30">
        <f>IFERROR(VLOOKUP(CONCATENATE($B56,"_",AN$4,"_",$C$77,"_",$C$76),Data_for_IC_trend_tables!$A$1:$G$49194,7,FALSE),"-")</f>
        <v>354.89042999999998</v>
      </c>
      <c r="AO56" s="30">
        <f>IFERROR(VLOOKUP(CONCATENATE($B56,"_",AO$4,"_",$C$77,"_",$C$76),Data_for_IC_trend_tables!$A$1:$G$49194,7,FALSE),"-")</f>
        <v>317.08807000000002</v>
      </c>
      <c r="AP56" s="30">
        <f>IFERROR(VLOOKUP(CONCATENATE($B56,"_",AP$4,"_",$C$77,"_",$C$76),Data_for_IC_trend_tables!$A$1:$G$49194,7,FALSE),"-")</f>
        <v>345.16710999999998</v>
      </c>
      <c r="AQ56" s="30">
        <f>IFERROR(VLOOKUP(CONCATENATE($B56,"_",AQ$4,"_",$C$77,"_",$C$76),Data_for_IC_trend_tables!$A$1:$G$49194,7,FALSE),"-")</f>
        <v>339.92763000000002</v>
      </c>
      <c r="AR56" s="30">
        <f>IFERROR(VLOOKUP(CONCATENATE($B56,"_",AR$4,"_",$C$77,"_",$C$76),Data_for_IC_trend_tables!$A$1:$G$49194,7,FALSE),"-")</f>
        <v>347.00844000000001</v>
      </c>
      <c r="AS56" s="30">
        <f>IFERROR(VLOOKUP(CONCATENATE($B56,"_",AS$4,"_",$C$77,"_",$C$76),Data_for_IC_trend_tables!$A$1:$G$49194,7,FALSE),"-")</f>
        <v>427.87155999999999</v>
      </c>
      <c r="AT56" s="30">
        <f>IFERROR(VLOOKUP(CONCATENATE($B56,"_",AT$4,"_",$C$77,"_",$C$76),Data_for_IC_trend_tables!$A$1:$G$49194,7,FALSE),"-")</f>
        <v>519.64549999999997</v>
      </c>
      <c r="AU56" s="30">
        <f>IFERROR(VLOOKUP(CONCATENATE($B56,"_",AU$4,"_",$C$77,"_",$C$76),Data_for_IC_trend_tables!$A$1:$G$49194,7,FALSE),"-")</f>
        <v>361.80921000000001</v>
      </c>
      <c r="AV56" s="30">
        <f>IFERROR(VLOOKUP(CONCATENATE($B56,"_",AV$4,"_",$C$77,"_",$C$76),Data_for_IC_trend_tables!$A$1:$G$49194,7,FALSE),"-")</f>
        <v>248.76444000000001</v>
      </c>
      <c r="AW56" s="30"/>
      <c r="AX56" s="30">
        <f>IFERROR(VLOOKUP(CONCATENATE($B56,"_",AX$4,"_",$C$77,"_",$C$76),Data_for_IC_trend_tables!$A$1:$G$49194,7,FALSE),"-")</f>
        <v>248.76444000000001</v>
      </c>
      <c r="AY56" s="67">
        <f>M56</f>
        <v>1094</v>
      </c>
      <c r="AZ56" s="38" t="str">
        <f t="shared" si="2"/>
        <v>Yes</v>
      </c>
      <c r="BA56" s="58">
        <f t="shared" si="0"/>
        <v>-0.77261020109689216</v>
      </c>
      <c r="BB56" s="79"/>
      <c r="BC56" s="38" t="str">
        <f t="shared" si="3"/>
        <v/>
      </c>
      <c r="BD56" s="58" t="str">
        <f t="shared" si="1"/>
        <v/>
      </c>
      <c r="BE56" s="32" t="s">
        <v>76</v>
      </c>
      <c r="BF56" s="31"/>
      <c r="BG56"/>
      <c r="BH56" s="101"/>
      <c r="BI56" s="17"/>
    </row>
    <row r="57" spans="1:61" s="3" customFormat="1" x14ac:dyDescent="0.2">
      <c r="A57" s="16"/>
      <c r="B57" s="53" t="s">
        <v>181</v>
      </c>
      <c r="C57" s="61" t="s">
        <v>94</v>
      </c>
      <c r="D57" s="56">
        <v>1987</v>
      </c>
      <c r="E57" s="30" t="str">
        <f>IFERROR(VLOOKUP(CONCATENATE($B57,"_",E$4,"_",$C$77,"_",$C$76),Data_for_IC_trend_tables!$A$1:$G$49194,7,FALSE),"-")</f>
        <v>-</v>
      </c>
      <c r="F57" s="30">
        <f>IFERROR(VLOOKUP(CONCATENATE($B57,"_",F$4,"_",$C$77,"_",$C$76),Data_for_IC_trend_tables!$A$1:$G$49194,7,FALSE),"-")</f>
        <v>2660.78590450909</v>
      </c>
      <c r="G57" s="30">
        <f>IFERROR(VLOOKUP(CONCATENATE($B57,"_",G$4,"_",$C$77,"_",$C$76),Data_for_IC_trend_tables!$A$1:$G$49194,7,FALSE),"-")</f>
        <v>2571.7753917840701</v>
      </c>
      <c r="H57" s="30">
        <f>IFERROR(VLOOKUP(CONCATENATE($B57,"_",H$4,"_",$C$77,"_",$C$76),Data_for_IC_trend_tables!$A$1:$G$49194,7,FALSE),"-")</f>
        <v>2547.72365052751</v>
      </c>
      <c r="I57" s="30">
        <f>IFERROR(VLOOKUP(CONCATENATE($B57,"_",I$4,"_",$C$77,"_",$C$76),Data_for_IC_trend_tables!$A$1:$G$49194,7,FALSE),"-")</f>
        <v>2546.93398572875</v>
      </c>
      <c r="J57" s="30">
        <f>IFERROR(VLOOKUP(CONCATENATE($B57,"_",J$4,"_",$C$77,"_",$C$76),Data_for_IC_trend_tables!$A$1:$G$49194,7,FALSE),"-")</f>
        <v>2503.6533215812101</v>
      </c>
      <c r="K57" s="30">
        <f>IFERROR(VLOOKUP(CONCATENATE($B57,"_",K$4,"_",$C$77,"_",$C$76),Data_for_IC_trend_tables!$A$1:$G$49194,7,FALSE),"-")</f>
        <v>2593.7144910167199</v>
      </c>
      <c r="L57" s="30">
        <f>IFERROR(VLOOKUP(CONCATENATE($B57,"_",L$4,"_",$C$77,"_",$C$76),Data_for_IC_trend_tables!$A$1:$G$49194,7,FALSE),"-")</f>
        <v>2692.1518434805698</v>
      </c>
      <c r="M57" s="30">
        <f>IFERROR(VLOOKUP(CONCATENATE($B57,"_",M$4,"_",$C$77,"_",$C$76),Data_for_IC_trend_tables!$A$1:$G$49194,7,FALSE),"-")</f>
        <v>2791.2534272316002</v>
      </c>
      <c r="N57" s="30">
        <f>IFERROR(VLOOKUP(CONCATENATE($B57,"_",N$4,"_",$C$77,"_",$C$76),Data_for_IC_trend_tables!$A$1:$G$49194,7,FALSE),"-")</f>
        <v>2856.19462084305</v>
      </c>
      <c r="O57" s="30">
        <f>IFERROR(VLOOKUP(CONCATENATE($B57,"_",O$4,"_",$C$77,"_",$C$76),Data_for_IC_trend_tables!$A$1:$G$49194,7,FALSE),"-")</f>
        <v>2885.1505169093298</v>
      </c>
      <c r="P57" s="30">
        <f>IFERROR(VLOOKUP(CONCATENATE($B57,"_",P$4,"_",$C$77,"_",$C$76),Data_for_IC_trend_tables!$A$1:$G$49194,7,FALSE),"-")</f>
        <v>2754.7133704466701</v>
      </c>
      <c r="Q57" s="30">
        <f>IFERROR(VLOOKUP(CONCATENATE($B57,"_",Q$4,"_",$C$77,"_",$C$76),Data_for_IC_trend_tables!$A$1:$G$49194,7,FALSE),"-")</f>
        <v>2703.61157981826</v>
      </c>
      <c r="R57" s="30">
        <f>IFERROR(VLOOKUP(CONCATENATE($B57,"_",R$4,"_",$C$77,"_",$C$76),Data_for_IC_trend_tables!$A$1:$G$49194,7,FALSE),"-")</f>
        <v>2624.31515880609</v>
      </c>
      <c r="S57" s="30">
        <f>IFERROR(VLOOKUP(CONCATENATE($B57,"_",S$4,"_",$C$77,"_",$C$76),Data_for_IC_trend_tables!$A$1:$G$49194,7,FALSE),"-")</f>
        <v>2483.57299169108</v>
      </c>
      <c r="T57" s="30">
        <f>IFERROR(VLOOKUP(CONCATENATE($B57,"_",T$4,"_",$C$77,"_",$C$76),Data_for_IC_trend_tables!$A$1:$G$49194,7,FALSE),"-")</f>
        <v>2463.4035801304199</v>
      </c>
      <c r="U57" s="30">
        <f>IFERROR(VLOOKUP(CONCATENATE($B57,"_",U$4,"_",$C$77,"_",$C$76),Data_for_IC_trend_tables!$A$1:$G$49194,7,FALSE),"-")</f>
        <v>2398.2864641535002</v>
      </c>
      <c r="V57" s="30">
        <f>IFERROR(VLOOKUP(CONCATENATE($B57,"_",V$4,"_",$C$77,"_",$C$76),Data_for_IC_trend_tables!$A$1:$G$49194,7,FALSE),"-")</f>
        <v>2292.4562895997801</v>
      </c>
      <c r="W57" s="30">
        <f>IFERROR(VLOOKUP(CONCATENATE($B57,"_",W$4,"_",$C$77,"_",$C$76),Data_for_IC_trend_tables!$A$1:$G$49194,7,FALSE),"-")</f>
        <v>2135.4995684772998</v>
      </c>
      <c r="X57" s="30">
        <f>IFERROR(VLOOKUP(CONCATENATE($B57,"_",X$4,"_",$C$77,"_",$C$76),Data_for_IC_trend_tables!$A$1:$G$49194,7,FALSE),"-")</f>
        <v>2100.5482412481701</v>
      </c>
      <c r="Y57" s="30">
        <f>IFERROR(VLOOKUP(CONCATENATE($B57,"_",Y$4,"_",$C$77,"_",$C$76),Data_for_IC_trend_tables!$A$1:$G$49194,7,FALSE),"-")</f>
        <v>1997.92714605472</v>
      </c>
      <c r="Z57" s="30">
        <f>IFERROR(VLOOKUP(CONCATENATE($B57,"_",Z$4,"_",$C$77,"_",$C$76),Data_for_IC_trend_tables!$A$1:$G$49194,7,FALSE),"-")</f>
        <v>1932.93244388837</v>
      </c>
      <c r="AA57" s="30">
        <f>IFERROR(VLOOKUP(CONCATENATE($B57,"_",AA$4,"_",$C$77,"_",$C$76),Data_for_IC_trend_tables!$A$1:$G$49194,7,FALSE),"-")</f>
        <v>1896.91041469685</v>
      </c>
      <c r="AB57" s="30">
        <f>IFERROR(VLOOKUP(CONCATENATE($B57,"_",AB$4,"_",$C$77,"_",$C$76),Data_for_IC_trend_tables!$A$1:$G$49194,7,FALSE),"-")</f>
        <v>1801.9508101203201</v>
      </c>
      <c r="AC57" s="30">
        <f>IFERROR(VLOOKUP(CONCATENATE($B57,"_",AC$4,"_",$C$77,"_",$C$76),Data_for_IC_trend_tables!$A$1:$G$49194,7,FALSE),"-")</f>
        <v>1786.59691817731</v>
      </c>
      <c r="AD57" s="30">
        <f>IFERROR(VLOOKUP(CONCATENATE($B57,"_",AD$4,"_",$C$77,"_",$C$76),Data_for_IC_trend_tables!$A$1:$G$49194,7,FALSE),"-")</f>
        <v>1738.98502217073</v>
      </c>
      <c r="AE57" s="30">
        <f>IFERROR(VLOOKUP(CONCATENATE($B57,"_",AE$4,"_",$C$77,"_",$C$76),Data_for_IC_trend_tables!$A$1:$G$49194,7,FALSE),"-")</f>
        <v>1723.1190779527899</v>
      </c>
      <c r="AF57" s="30">
        <f>IFERROR(VLOOKUP(CONCATENATE($B57,"_",AF$4,"_",$C$77,"_",$C$76),Data_for_IC_trend_tables!$A$1:$G$49194,7,FALSE),"-")</f>
        <v>1678.8736271205701</v>
      </c>
      <c r="AG57" s="30">
        <f>IFERROR(VLOOKUP(CONCATENATE($B57,"_",AG$4,"_",$C$77,"_",$C$76),Data_for_IC_trend_tables!$A$1:$G$49194,7,FALSE),"-")</f>
        <v>1613.6548166453299</v>
      </c>
      <c r="AH57" s="30">
        <f>IFERROR(VLOOKUP(CONCATENATE($B57,"_",AH$4,"_",$C$77,"_",$C$76),Data_for_IC_trend_tables!$A$1:$G$49194,7,FALSE),"-")</f>
        <v>1459.9508436118399</v>
      </c>
      <c r="AI57" s="30">
        <f>IFERROR(VLOOKUP(CONCATENATE($B57,"_",AI$4,"_",$C$77,"_",$C$76),Data_for_IC_trend_tables!$A$1:$G$49194,7,FALSE),"-")</f>
        <v>1280.0390695895201</v>
      </c>
      <c r="AJ57" s="30">
        <f>IFERROR(VLOOKUP(CONCATENATE($B57,"_",AJ$4,"_",$C$77,"_",$C$76),Data_for_IC_trend_tables!$A$1:$G$49194,7,FALSE),"-")</f>
        <v>1247.05161728755</v>
      </c>
      <c r="AK57" s="30">
        <f>IFERROR(VLOOKUP(CONCATENATE($B57,"_",AK$4,"_",$C$77,"_",$C$76),Data_for_IC_trend_tables!$A$1:$G$49194,7,FALSE),"-")</f>
        <v>1166.15670985837</v>
      </c>
      <c r="AL57" s="30">
        <f>IFERROR(VLOOKUP(CONCATENATE($B57,"_",AL$4,"_",$C$77,"_",$C$76),Data_for_IC_trend_tables!$A$1:$G$49194,7,FALSE),"-")</f>
        <v>1193.5821956145201</v>
      </c>
      <c r="AM57" s="30">
        <f>IFERROR(VLOOKUP(CONCATENATE($B57,"_",AM$4,"_",$C$77,"_",$C$76),Data_for_IC_trend_tables!$A$1:$G$49194,7,FALSE),"-")</f>
        <v>1137.07432854066</v>
      </c>
      <c r="AN57" s="30">
        <f>IFERROR(VLOOKUP(CONCATENATE($B57,"_",AN$4,"_",$C$77,"_",$C$76),Data_for_IC_trend_tables!$A$1:$G$49194,7,FALSE),"-")</f>
        <v>1066.5937083937099</v>
      </c>
      <c r="AO57" s="30">
        <f>IFERROR(VLOOKUP(CONCATENATE($B57,"_",AO$4,"_",$C$77,"_",$C$76),Data_for_IC_trend_tables!$A$1:$G$49194,7,FALSE),"-")</f>
        <v>1024.33846157112</v>
      </c>
      <c r="AP57" s="30">
        <f>IFERROR(VLOOKUP(CONCATENATE($B57,"_",AP$4,"_",$C$77,"_",$C$76),Data_for_IC_trend_tables!$A$1:$G$49194,7,FALSE),"-")</f>
        <v>922.23254616894303</v>
      </c>
      <c r="AQ57" s="30">
        <f>IFERROR(VLOOKUP(CONCATENATE($B57,"_",AQ$4,"_",$C$77,"_",$C$76),Data_for_IC_trend_tables!$A$1:$G$49194,7,FALSE),"-")</f>
        <v>887.18345579638901</v>
      </c>
      <c r="AR57" s="30">
        <f>IFERROR(VLOOKUP(CONCATENATE($B57,"_",AR$4,"_",$C$77,"_",$C$76),Data_for_IC_trend_tables!$A$1:$G$49194,7,FALSE),"-")</f>
        <v>846.39852612719301</v>
      </c>
      <c r="AS57" s="30">
        <f>IFERROR(VLOOKUP(CONCATENATE($B57,"_",AS$4,"_",$C$77,"_",$C$76),Data_for_IC_trend_tables!$A$1:$G$49194,7,FALSE),"-")</f>
        <v>798.06872017900798</v>
      </c>
      <c r="AT57" s="30">
        <f>IFERROR(VLOOKUP(CONCATENATE($B57,"_",AT$4,"_",$C$77,"_",$C$76),Data_for_IC_trend_tables!$A$1:$G$49194,7,FALSE),"-")</f>
        <v>682.68982461507801</v>
      </c>
      <c r="AU57" s="30">
        <f>IFERROR(VLOOKUP(CONCATENATE($B57,"_",AU$4,"_",$C$77,"_",$C$76),Data_for_IC_trend_tables!$A$1:$G$49194,7,FALSE),"-")</f>
        <v>675.34496302118305</v>
      </c>
      <c r="AV57" s="30">
        <f>IFERROR(VLOOKUP(CONCATENATE($B57,"_",AV$4,"_",$C$77,"_",$C$76),Data_for_IC_trend_tables!$A$1:$G$49194,7,FALSE),"-")</f>
        <v>658.16200323423698</v>
      </c>
      <c r="AW57" s="30"/>
      <c r="AX57" s="30">
        <f>IFERROR(VLOOKUP(CONCATENATE($B57,"_",AX$4,"_",$C$77,"_",$C$76),Data_for_IC_trend_tables!$A$1:$G$49194,7,FALSE),"-")</f>
        <v>658.16200323423698</v>
      </c>
      <c r="AY57" s="109">
        <f>M57</f>
        <v>2791.2534272316002</v>
      </c>
      <c r="AZ57" s="38" t="str">
        <f t="shared" si="2"/>
        <v>Yes</v>
      </c>
      <c r="BA57" s="58">
        <f t="shared" si="0"/>
        <v>-0.76420557273188539</v>
      </c>
      <c r="BB57" s="80"/>
      <c r="BC57" s="38" t="str">
        <f t="shared" si="3"/>
        <v/>
      </c>
      <c r="BD57" s="58" t="str">
        <f t="shared" si="1"/>
        <v/>
      </c>
      <c r="BE57" s="32" t="s">
        <v>76</v>
      </c>
      <c r="BF57" s="31"/>
      <c r="BG57"/>
      <c r="BH57" s="101"/>
      <c r="BI57" s="17"/>
    </row>
    <row r="58" spans="1:61" s="3" customFormat="1" x14ac:dyDescent="0.2">
      <c r="A58" s="16"/>
      <c r="B58" s="53" t="s">
        <v>181</v>
      </c>
      <c r="C58" s="65" t="s">
        <v>98</v>
      </c>
      <c r="D58" s="66"/>
      <c r="E58" s="34" t="str">
        <f>IFERROR(VLOOKUP(CONCATENATE($B58,"_",E$4,"_",$C$77,"_",$C$76),Data_for_IC_trend_tables!$A$1:$G$49194,7,FALSE)-VLOOKUP(CONCATENATE($B58,"_",E$4,"_",$C$79,"_",$C$76),Data_for_IC_trend_tables!$A$1:$G$49194,7,FALSE)+VLOOKUP(CONCATENATE($B58,"_",E$4,"_",$C$78,"_",$C$76),Data_for_IC_trend_tables!$A$1:$G$49194,7,FALSE),"-")</f>
        <v>-</v>
      </c>
      <c r="F58" s="34" t="str">
        <f>IFERROR(VLOOKUP(CONCATENATE($B58,"_",F$4,"_",$C$77,"_",$C$76),Data_for_IC_trend_tables!$A$1:$G$49194,7,FALSE)-VLOOKUP(CONCATENATE($B58,"_",F$4,"_",$C$79,"_",$C$76),Data_for_IC_trend_tables!$A$1:$G$49194,7,FALSE)+VLOOKUP(CONCATENATE($B58,"_",F$4,"_",$C$78,"_",$C$76),Data_for_IC_trend_tables!$A$1:$G$49194,7,FALSE),"-")</f>
        <v>-</v>
      </c>
      <c r="G58" s="34" t="str">
        <f>IFERROR(VLOOKUP(CONCATENATE($B58,"_",G$4,"_",$C$77,"_",$C$76),Data_for_IC_trend_tables!$A$1:$G$49194,7,FALSE)-VLOOKUP(CONCATENATE($B58,"_",G$4,"_",$C$79,"_",$C$76),Data_for_IC_trend_tables!$A$1:$G$49194,7,FALSE)+VLOOKUP(CONCATENATE($B58,"_",G$4,"_",$C$78,"_",$C$76),Data_for_IC_trend_tables!$A$1:$G$49194,7,FALSE),"-")</f>
        <v>-</v>
      </c>
      <c r="H58" s="34" t="str">
        <f>IFERROR(VLOOKUP(CONCATENATE($B58,"_",H$4,"_",$C$77,"_",$C$76),Data_for_IC_trend_tables!$A$1:$G$49194,7,FALSE)-VLOOKUP(CONCATENATE($B58,"_",H$4,"_",$C$79,"_",$C$76),Data_for_IC_trend_tables!$A$1:$G$49194,7,FALSE)+VLOOKUP(CONCATENATE($B58,"_",H$4,"_",$C$78,"_",$C$76),Data_for_IC_trend_tables!$A$1:$G$49194,7,FALSE),"-")</f>
        <v>-</v>
      </c>
      <c r="I58" s="34" t="str">
        <f>IFERROR(VLOOKUP(CONCATENATE($B58,"_",I$4,"_",$C$77,"_",$C$76),Data_for_IC_trend_tables!$A$1:$G$49194,7,FALSE)-VLOOKUP(CONCATENATE($B58,"_",I$4,"_",$C$79,"_",$C$76),Data_for_IC_trend_tables!$A$1:$G$49194,7,FALSE)+VLOOKUP(CONCATENATE($B58,"_",I$4,"_",$C$78,"_",$C$76),Data_for_IC_trend_tables!$A$1:$G$49194,7,FALSE),"-")</f>
        <v>-</v>
      </c>
      <c r="J58" s="34" t="str">
        <f>IFERROR(VLOOKUP(CONCATENATE($B58,"_",J$4,"_",$C$77,"_",$C$76),Data_for_IC_trend_tables!$A$1:$G$49194,7,FALSE)-VLOOKUP(CONCATENATE($B58,"_",J$4,"_",$C$79,"_",$C$76),Data_for_IC_trend_tables!$A$1:$G$49194,7,FALSE)+VLOOKUP(CONCATENATE($B58,"_",J$4,"_",$C$78,"_",$C$76),Data_for_IC_trend_tables!$A$1:$G$49194,7,FALSE),"-")</f>
        <v>-</v>
      </c>
      <c r="K58" s="34" t="str">
        <f>IFERROR(VLOOKUP(CONCATENATE($B58,"_",K$4,"_",$C$77,"_",$C$76),Data_for_IC_trend_tables!$A$1:$G$49194,7,FALSE)-VLOOKUP(CONCATENATE($B58,"_",K$4,"_",$C$79,"_",$C$76),Data_for_IC_trend_tables!$A$1:$G$49194,7,FALSE)+VLOOKUP(CONCATENATE($B58,"_",K$4,"_",$C$78,"_",$C$76),Data_for_IC_trend_tables!$A$1:$G$49194,7,FALSE),"-")</f>
        <v>-</v>
      </c>
      <c r="L58" s="34" t="str">
        <f>IFERROR(VLOOKUP(CONCATENATE($B58,"_",L$4,"_",$C$77,"_",$C$76),Data_for_IC_trend_tables!$A$1:$G$49194,7,FALSE)-VLOOKUP(CONCATENATE($B58,"_",L$4,"_",$C$79,"_",$C$76),Data_for_IC_trend_tables!$A$1:$G$49194,7,FALSE)+VLOOKUP(CONCATENATE($B58,"_",L$4,"_",$C$78,"_",$C$76),Data_for_IC_trend_tables!$A$1:$G$49194,7,FALSE),"-")</f>
        <v>-</v>
      </c>
      <c r="M58" s="34" t="str">
        <f>IFERROR(VLOOKUP(CONCATENATE($B58,"_",M$4,"_",$C$77,"_",$C$76),Data_for_IC_trend_tables!$A$1:$G$49194,7,FALSE)-VLOOKUP(CONCATENATE($B58,"_",M$4,"_",$C$79,"_",$C$76),Data_for_IC_trend_tables!$A$1:$G$49194,7,FALSE)+VLOOKUP(CONCATENATE($B58,"_",M$4,"_",$C$78,"_",$C$76),Data_for_IC_trend_tables!$A$1:$G$49194,7,FALSE),"-")</f>
        <v>-</v>
      </c>
      <c r="N58" s="34" t="str">
        <f>IFERROR(VLOOKUP(CONCATENATE($B58,"_",N$4,"_",$C$77,"_",$C$76),Data_for_IC_trend_tables!$A$1:$G$49194,7,FALSE)-VLOOKUP(CONCATENATE($B58,"_",N$4,"_",$C$79,"_",$C$76),Data_for_IC_trend_tables!$A$1:$G$49194,7,FALSE)+VLOOKUP(CONCATENATE($B58,"_",N$4,"_",$C$78,"_",$C$76),Data_for_IC_trend_tables!$A$1:$G$49194,7,FALSE),"-")</f>
        <v>-</v>
      </c>
      <c r="O58" s="34" t="str">
        <f>IFERROR(VLOOKUP(CONCATENATE($B58,"_",O$4,"_",$C$77,"_",$C$76),Data_for_IC_trend_tables!$A$1:$G$49194,7,FALSE)-VLOOKUP(CONCATENATE($B58,"_",O$4,"_",$C$79,"_",$C$76),Data_for_IC_trend_tables!$A$1:$G$49194,7,FALSE)+VLOOKUP(CONCATENATE($B58,"_",O$4,"_",$C$78,"_",$C$76),Data_for_IC_trend_tables!$A$1:$G$49194,7,FALSE),"-")</f>
        <v>-</v>
      </c>
      <c r="P58" s="34">
        <f>IFERROR(VLOOKUP(CONCATENATE($B58,"_",P$4,"_",$C$77,"_",$C$76),Data_for_IC_trend_tables!$A$1:$G$49194,7,FALSE)-VLOOKUP(CONCATENATE($B58,"_",P$4,"_",$C$79,"_",$C$76),Data_for_IC_trend_tables!$A$1:$G$49194,7,FALSE)+VLOOKUP(CONCATENATE($B58,"_",P$4,"_",$C$78,"_",$C$76),Data_for_IC_trend_tables!$A$1:$G$49194,7,FALSE),"-")</f>
        <v>2824.88784010164</v>
      </c>
      <c r="Q58" s="34">
        <f>IFERROR(VLOOKUP(CONCATENATE($B58,"_",Q$4,"_",$C$77,"_",$C$76),Data_for_IC_trend_tables!$A$1:$G$49194,7,FALSE)-VLOOKUP(CONCATENATE($B58,"_",Q$4,"_",$C$79,"_",$C$76),Data_for_IC_trend_tables!$A$1:$G$49194,7,FALSE)+VLOOKUP(CONCATENATE($B58,"_",Q$4,"_",$C$78,"_",$C$76),Data_for_IC_trend_tables!$A$1:$G$49194,7,FALSE),"-")</f>
        <v>2758.3807204365903</v>
      </c>
      <c r="R58" s="34">
        <f>IFERROR(VLOOKUP(CONCATENATE($B58,"_",R$4,"_",$C$77,"_",$C$76),Data_for_IC_trend_tables!$A$1:$G$49194,7,FALSE)-VLOOKUP(CONCATENATE($B58,"_",R$4,"_",$C$79,"_",$C$76),Data_for_IC_trend_tables!$A$1:$G$49194,7,FALSE)+VLOOKUP(CONCATENATE($B58,"_",R$4,"_",$C$78,"_",$C$76),Data_for_IC_trend_tables!$A$1:$G$49194,7,FALSE),"-")</f>
        <v>2697.3356836459998</v>
      </c>
      <c r="S58" s="34">
        <f>IFERROR(VLOOKUP(CONCATENATE($B58,"_",S$4,"_",$C$77,"_",$C$76),Data_for_IC_trend_tables!$A$1:$G$49194,7,FALSE)-VLOOKUP(CONCATENATE($B58,"_",S$4,"_",$C$79,"_",$C$76),Data_for_IC_trend_tables!$A$1:$G$49194,7,FALSE)+VLOOKUP(CONCATENATE($B58,"_",S$4,"_",$C$78,"_",$C$76),Data_for_IC_trend_tables!$A$1:$G$49194,7,FALSE),"-")</f>
        <v>2561.0827007734702</v>
      </c>
      <c r="T58" s="34">
        <f>IFERROR(VLOOKUP(CONCATENATE($B58,"_",T$4,"_",$C$77,"_",$C$76),Data_for_IC_trend_tables!$A$1:$G$49194,7,FALSE)-VLOOKUP(CONCATENATE($B58,"_",T$4,"_",$C$79,"_",$C$76),Data_for_IC_trend_tables!$A$1:$G$49194,7,FALSE)+VLOOKUP(CONCATENATE($B58,"_",T$4,"_",$C$78,"_",$C$76),Data_for_IC_trend_tables!$A$1:$G$49194,7,FALSE),"-")</f>
        <v>2526.8196861547785</v>
      </c>
      <c r="U58" s="34">
        <f>IFERROR(VLOOKUP(CONCATENATE($B58,"_",U$4,"_",$C$77,"_",$C$76),Data_for_IC_trend_tables!$A$1:$G$49194,7,FALSE)-VLOOKUP(CONCATENATE($B58,"_",U$4,"_",$C$79,"_",$C$76),Data_for_IC_trend_tables!$A$1:$G$49194,7,FALSE)+VLOOKUP(CONCATENATE($B58,"_",U$4,"_",$C$78,"_",$C$76),Data_for_IC_trend_tables!$A$1:$G$49194,7,FALSE),"-")</f>
        <v>2434.5519894320823</v>
      </c>
      <c r="V58" s="34">
        <f>IFERROR(VLOOKUP(CONCATENATE($B58,"_",V$4,"_",$C$77,"_",$C$76),Data_for_IC_trend_tables!$A$1:$G$49194,7,FALSE)-VLOOKUP(CONCATENATE($B58,"_",V$4,"_",$C$79,"_",$C$76),Data_for_IC_trend_tables!$A$1:$G$49194,7,FALSE)+VLOOKUP(CONCATENATE($B58,"_",V$4,"_",$C$78,"_",$C$76),Data_for_IC_trend_tables!$A$1:$G$49194,7,FALSE),"-")</f>
        <v>2340.0616411064971</v>
      </c>
      <c r="W58" s="34">
        <f>IFERROR(VLOOKUP(CONCATENATE($B58,"_",W$4,"_",$C$77,"_",$C$76),Data_for_IC_trend_tables!$A$1:$G$49194,7,FALSE)-VLOOKUP(CONCATENATE($B58,"_",W$4,"_",$C$79,"_",$C$76),Data_for_IC_trend_tables!$A$1:$G$49194,7,FALSE)+VLOOKUP(CONCATENATE($B58,"_",W$4,"_",$C$78,"_",$C$76),Data_for_IC_trend_tables!$A$1:$G$49194,7,FALSE),"-")</f>
        <v>2177.896709230381</v>
      </c>
      <c r="X58" s="34">
        <f>IFERROR(VLOOKUP(CONCATENATE($B58,"_",X$4,"_",$C$77,"_",$C$76),Data_for_IC_trend_tables!$A$1:$G$49194,7,FALSE)-VLOOKUP(CONCATENATE($B58,"_",X$4,"_",$C$79,"_",$C$76),Data_for_IC_trend_tables!$A$1:$G$49194,7,FALSE)+VLOOKUP(CONCATENATE($B58,"_",X$4,"_",$C$78,"_",$C$76),Data_for_IC_trend_tables!$A$1:$G$49194,7,FALSE),"-")</f>
        <v>2122.929544798194</v>
      </c>
      <c r="Y58" s="34">
        <f>IFERROR(VLOOKUP(CONCATENATE($B58,"_",Y$4,"_",$C$77,"_",$C$76),Data_for_IC_trend_tables!$A$1:$G$49194,7,FALSE)-VLOOKUP(CONCATENATE($B58,"_",Y$4,"_",$C$79,"_",$C$76),Data_for_IC_trend_tables!$A$1:$G$49194,7,FALSE)+VLOOKUP(CONCATENATE($B58,"_",Y$4,"_",$C$78,"_",$C$76),Data_for_IC_trend_tables!$A$1:$G$49194,7,FALSE),"-")</f>
        <v>2018.0324303714369</v>
      </c>
      <c r="Z58" s="34">
        <f>IFERROR(VLOOKUP(CONCATENATE($B58,"_",Z$4,"_",$C$77,"_",$C$76),Data_for_IC_trend_tables!$A$1:$G$49194,7,FALSE)-VLOOKUP(CONCATENATE($B58,"_",Z$4,"_",$C$79,"_",$C$76),Data_for_IC_trend_tables!$A$1:$G$49194,7,FALSE)+VLOOKUP(CONCATENATE($B58,"_",Z$4,"_",$C$78,"_",$C$76),Data_for_IC_trend_tables!$A$1:$G$49194,7,FALSE),"-")</f>
        <v>1948.495970556505</v>
      </c>
      <c r="AA58" s="34">
        <f>IFERROR(VLOOKUP(CONCATENATE($B58,"_",AA$4,"_",$C$77,"_",$C$76),Data_for_IC_trend_tables!$A$1:$G$49194,7,FALSE)-VLOOKUP(CONCATENATE($B58,"_",AA$4,"_",$C$79,"_",$C$76),Data_for_IC_trend_tables!$A$1:$G$49194,7,FALSE)+VLOOKUP(CONCATENATE($B58,"_",AA$4,"_",$C$78,"_",$C$76),Data_for_IC_trend_tables!$A$1:$G$49194,7,FALSE),"-")</f>
        <v>1904.144159139852</v>
      </c>
      <c r="AB58" s="34">
        <f>IFERROR(VLOOKUP(CONCATENATE($B58,"_",AB$4,"_",$C$77,"_",$C$76),Data_for_IC_trend_tables!$A$1:$G$49194,7,FALSE)-VLOOKUP(CONCATENATE($B58,"_",AB$4,"_",$C$79,"_",$C$76),Data_for_IC_trend_tables!$A$1:$G$49194,7,FALSE)+VLOOKUP(CONCATENATE($B58,"_",AB$4,"_",$C$78,"_",$C$76),Data_for_IC_trend_tables!$A$1:$G$49194,7,FALSE),"-")</f>
        <v>1811.9939976988239</v>
      </c>
      <c r="AC58" s="34">
        <f>IFERROR(VLOOKUP(CONCATENATE($B58,"_",AC$4,"_",$C$77,"_",$C$76),Data_for_IC_trend_tables!$A$1:$G$49194,7,FALSE)-VLOOKUP(CONCATENATE($B58,"_",AC$4,"_",$C$79,"_",$C$76),Data_for_IC_trend_tables!$A$1:$G$49194,7,FALSE)+VLOOKUP(CONCATENATE($B58,"_",AC$4,"_",$C$78,"_",$C$76),Data_for_IC_trend_tables!$A$1:$G$49194,7,FALSE),"-")</f>
        <v>1789.2859753178202</v>
      </c>
      <c r="AD58" s="34">
        <f>IFERROR(VLOOKUP(CONCATENATE($B58,"_",AD$4,"_",$C$77,"_",$C$76),Data_for_IC_trend_tables!$A$1:$G$49194,7,FALSE)-VLOOKUP(CONCATENATE($B58,"_",AD$4,"_",$C$79,"_",$C$76),Data_for_IC_trend_tables!$A$1:$G$49194,7,FALSE)+VLOOKUP(CONCATENATE($B58,"_",AD$4,"_",$C$78,"_",$C$76),Data_for_IC_trend_tables!$A$1:$G$49194,7,FALSE),"-")</f>
        <v>1738.8261950441529</v>
      </c>
      <c r="AE58" s="34">
        <f>IFERROR(VLOOKUP(CONCATENATE($B58,"_",AE$4,"_",$C$77,"_",$C$76),Data_for_IC_trend_tables!$A$1:$G$49194,7,FALSE)-VLOOKUP(CONCATENATE($B58,"_",AE$4,"_",$C$79,"_",$C$76),Data_for_IC_trend_tables!$A$1:$G$49194,7,FALSE)+VLOOKUP(CONCATENATE($B58,"_",AE$4,"_",$C$78,"_",$C$76),Data_for_IC_trend_tables!$A$1:$G$49194,7,FALSE),"-")</f>
        <v>1724.9444655156299</v>
      </c>
      <c r="AF58" s="34">
        <f>IFERROR(VLOOKUP(CONCATENATE($B58,"_",AF$4,"_",$C$77,"_",$C$76),Data_for_IC_trend_tables!$A$1:$G$49194,7,FALSE)-VLOOKUP(CONCATENATE($B58,"_",AF$4,"_",$C$79,"_",$C$76),Data_for_IC_trend_tables!$A$1:$G$49194,7,FALSE)+VLOOKUP(CONCATENATE($B58,"_",AF$4,"_",$C$78,"_",$C$76),Data_for_IC_trend_tables!$A$1:$G$49194,7,FALSE),"-")</f>
        <v>1673.2188502007871</v>
      </c>
      <c r="AG58" s="34">
        <f>IFERROR(VLOOKUP(CONCATENATE($B58,"_",AG$4,"_",$C$77,"_",$C$76),Data_for_IC_trend_tables!$A$1:$G$49194,7,FALSE)-VLOOKUP(CONCATENATE($B58,"_",AG$4,"_",$C$79,"_",$C$76),Data_for_IC_trend_tables!$A$1:$G$49194,7,FALSE)+VLOOKUP(CONCATENATE($B58,"_",AG$4,"_",$C$78,"_",$C$76),Data_for_IC_trend_tables!$A$1:$G$49194,7,FALSE),"-")</f>
        <v>1606.1363464324611</v>
      </c>
      <c r="AH58" s="34">
        <f>IFERROR(VLOOKUP(CONCATENATE($B58,"_",AH$4,"_",$C$77,"_",$C$76),Data_for_IC_trend_tables!$A$1:$G$49194,7,FALSE)-VLOOKUP(CONCATENATE($B58,"_",AH$4,"_",$C$79,"_",$C$76),Data_for_IC_trend_tables!$A$1:$G$49194,7,FALSE)+VLOOKUP(CONCATENATE($B58,"_",AH$4,"_",$C$78,"_",$C$76),Data_for_IC_trend_tables!$A$1:$G$49194,7,FALSE),"-")</f>
        <v>1442.5765776439348</v>
      </c>
      <c r="AI58" s="34">
        <f>IFERROR(VLOOKUP(CONCATENATE($B58,"_",AI$4,"_",$C$77,"_",$C$76),Data_for_IC_trend_tables!$A$1:$G$49194,7,FALSE)-VLOOKUP(CONCATENATE($B58,"_",AI$4,"_",$C$79,"_",$C$76),Data_for_IC_trend_tables!$A$1:$G$49194,7,FALSE)+VLOOKUP(CONCATENATE($B58,"_",AI$4,"_",$C$78,"_",$C$76),Data_for_IC_trend_tables!$A$1:$G$49194,7,FALSE),"-")</f>
        <v>1267.7406022368132</v>
      </c>
      <c r="AJ58" s="34">
        <f>IFERROR(VLOOKUP(CONCATENATE($B58,"_",AJ$4,"_",$C$77,"_",$C$76),Data_for_IC_trend_tables!$A$1:$G$49194,7,FALSE)-VLOOKUP(CONCATENATE($B58,"_",AJ$4,"_",$C$79,"_",$C$76),Data_for_IC_trend_tables!$A$1:$G$49194,7,FALSE)+VLOOKUP(CONCATENATE($B58,"_",AJ$4,"_",$C$78,"_",$C$76),Data_for_IC_trend_tables!$A$1:$G$49194,7,FALSE),"-")</f>
        <v>1239.3001489096241</v>
      </c>
      <c r="AK58" s="34">
        <f>IFERROR(VLOOKUP(CONCATENATE($B58,"_",AK$4,"_",$C$77,"_",$C$76),Data_for_IC_trend_tables!$A$1:$G$49194,7,FALSE)-VLOOKUP(CONCATENATE($B58,"_",AK$4,"_",$C$79,"_",$C$76),Data_for_IC_trend_tables!$A$1:$G$49194,7,FALSE)+VLOOKUP(CONCATENATE($B58,"_",AK$4,"_",$C$78,"_",$C$76),Data_for_IC_trend_tables!$A$1:$G$49194,7,FALSE),"-")</f>
        <v>1157.999507755781</v>
      </c>
      <c r="AL58" s="34">
        <f>IFERROR(VLOOKUP(CONCATENATE($B58,"_",AL$4,"_",$C$77,"_",$C$76),Data_for_IC_trend_tables!$A$1:$G$49194,7,FALSE)-VLOOKUP(CONCATENATE($B58,"_",AL$4,"_",$C$79,"_",$C$76),Data_for_IC_trend_tables!$A$1:$G$49194,7,FALSE)+VLOOKUP(CONCATENATE($B58,"_",AL$4,"_",$C$78,"_",$C$76),Data_for_IC_trend_tables!$A$1:$G$49194,7,FALSE),"-")</f>
        <v>1182.9005544288211</v>
      </c>
      <c r="AM58" s="34">
        <f>IFERROR(VLOOKUP(CONCATENATE($B58,"_",AM$4,"_",$C$77,"_",$C$76),Data_for_IC_trend_tables!$A$1:$G$49194,7,FALSE)-VLOOKUP(CONCATENATE($B58,"_",AM$4,"_",$C$79,"_",$C$76),Data_for_IC_trend_tables!$A$1:$G$49194,7,FALSE)+VLOOKUP(CONCATENATE($B58,"_",AM$4,"_",$C$78,"_",$C$76),Data_for_IC_trend_tables!$A$1:$G$49194,7,FALSE),"-")</f>
        <v>1125.5933830094459</v>
      </c>
      <c r="AN58" s="34">
        <f>IFERROR(VLOOKUP(CONCATENATE($B58,"_",AN$4,"_",$C$77,"_",$C$76),Data_for_IC_trend_tables!$A$1:$G$49194,7,FALSE)-VLOOKUP(CONCATENATE($B58,"_",AN$4,"_",$C$79,"_",$C$76),Data_for_IC_trend_tables!$A$1:$G$49194,7,FALSE)+VLOOKUP(CONCATENATE($B58,"_",AN$4,"_",$C$78,"_",$C$76),Data_for_IC_trend_tables!$A$1:$G$49194,7,FALSE),"-")</f>
        <v>1054.9462501086239</v>
      </c>
      <c r="AO58" s="34">
        <f>IFERROR(VLOOKUP(CONCATENATE($B58,"_",AO$4,"_",$C$77,"_",$C$76),Data_for_IC_trend_tables!$A$1:$G$49194,7,FALSE)-VLOOKUP(CONCATENATE($B58,"_",AO$4,"_",$C$79,"_",$C$76),Data_for_IC_trend_tables!$A$1:$G$49194,7,FALSE)+VLOOKUP(CONCATENATE($B58,"_",AO$4,"_",$C$78,"_",$C$76),Data_for_IC_trend_tables!$A$1:$G$49194,7,FALSE),"-")</f>
        <v>1012.106337676366</v>
      </c>
      <c r="AP58" s="34">
        <f>IFERROR(VLOOKUP(CONCATENATE($B58,"_",AP$4,"_",$C$77,"_",$C$76),Data_for_IC_trend_tables!$A$1:$G$49194,7,FALSE)-VLOOKUP(CONCATENATE($B58,"_",AP$4,"_",$C$79,"_",$C$76),Data_for_IC_trend_tables!$A$1:$G$49194,7,FALSE)+VLOOKUP(CONCATENATE($B58,"_",AP$4,"_",$C$78,"_",$C$76),Data_for_IC_trend_tables!$A$1:$G$49194,7,FALSE),"-")</f>
        <v>914.1723878989219</v>
      </c>
      <c r="AQ58" s="34">
        <f>IFERROR(VLOOKUP(CONCATENATE($B58,"_",AQ$4,"_",$C$77,"_",$C$76),Data_for_IC_trend_tables!$A$1:$G$49194,7,FALSE)-VLOOKUP(CONCATENATE($B58,"_",AQ$4,"_",$C$79,"_",$C$76),Data_for_IC_trend_tables!$A$1:$G$49194,7,FALSE)+VLOOKUP(CONCATENATE($B58,"_",AQ$4,"_",$C$78,"_",$C$76),Data_for_IC_trend_tables!$A$1:$G$49194,7,FALSE),"-")</f>
        <v>876.05000841418405</v>
      </c>
      <c r="AR58" s="34">
        <f>IFERROR(VLOOKUP(CONCATENATE($B58,"_",AR$4,"_",$C$77,"_",$C$76),Data_for_IC_trend_tables!$A$1:$G$49194,7,FALSE)-VLOOKUP(CONCATENATE($B58,"_",AR$4,"_",$C$79,"_",$C$76),Data_for_IC_trend_tables!$A$1:$G$49194,7,FALSE)+VLOOKUP(CONCATENATE($B58,"_",AR$4,"_",$C$78,"_",$C$76),Data_for_IC_trend_tables!$A$1:$G$49194,7,FALSE),"-")</f>
        <v>836.93662931210315</v>
      </c>
      <c r="AS58" s="34">
        <f>IFERROR(VLOOKUP(CONCATENATE($B58,"_",AS$4,"_",$C$77,"_",$C$76),Data_for_IC_trend_tables!$A$1:$G$49194,7,FALSE)-VLOOKUP(CONCATENATE($B58,"_",AS$4,"_",$C$79,"_",$C$76),Data_for_IC_trend_tables!$A$1:$G$49194,7,FALSE)+VLOOKUP(CONCATENATE($B58,"_",AS$4,"_",$C$78,"_",$C$76),Data_for_IC_trend_tables!$A$1:$G$49194,7,FALSE),"-")</f>
        <v>783.83353619987997</v>
      </c>
      <c r="AT58" s="34">
        <f>IFERROR(VLOOKUP(CONCATENATE($B58,"_",AT$4,"_",$C$77,"_",$C$76),Data_for_IC_trend_tables!$A$1:$G$49194,7,FALSE)-VLOOKUP(CONCATENATE($B58,"_",AT$4,"_",$C$79,"_",$C$76),Data_for_IC_trend_tables!$A$1:$G$49194,7,FALSE)+VLOOKUP(CONCATENATE($B58,"_",AT$4,"_",$C$78,"_",$C$76),Data_for_IC_trend_tables!$A$1:$G$49194,7,FALSE),"-")</f>
        <v>674.79355298587598</v>
      </c>
      <c r="AU58" s="34">
        <f>IFERROR(VLOOKUP(CONCATENATE($B58,"_",AU$4,"_",$C$77,"_",$C$76),Data_for_IC_trend_tables!$A$1:$G$49194,7,FALSE)-VLOOKUP(CONCATENATE($B58,"_",AU$4,"_",$C$79,"_",$C$76),Data_for_IC_trend_tables!$A$1:$G$49194,7,FALSE)+VLOOKUP(CONCATENATE($B58,"_",AU$4,"_",$C$78,"_",$C$76),Data_for_IC_trend_tables!$A$1:$G$49194,7,FALSE),"-")</f>
        <v>666.77197133074003</v>
      </c>
      <c r="AV58" s="34">
        <f>IFERROR(VLOOKUP(CONCATENATE($B58,"_",AV$4,"_",$C$77,"_",$C$76),Data_for_IC_trend_tables!$A$1:$G$49194,7,FALSE)-VLOOKUP(CONCATENATE($B58,"_",AV$4,"_",$C$79,"_",$C$76),Data_for_IC_trend_tables!$A$1:$G$49194,7,FALSE)+VLOOKUP(CONCATENATE($B58,"_",AV$4,"_",$C$78,"_",$C$76),Data_for_IC_trend_tables!$A$1:$G$49194,7,FALSE),"-")</f>
        <v>643.29616819345904</v>
      </c>
      <c r="AW58" s="30"/>
      <c r="AX58" s="34">
        <f>IFERROR(VLOOKUP(CONCATENATE($B58,"_",AX$4,"_",$C$77,"_",$C$76),Data_for_IC_trend_tables!$A$1:$G$49194,7,FALSE)-VLOOKUP(CONCATENATE($B58,"_",AX$4,"_",$C$79,"_",$C$76),Data_for_IC_trend_tables!$A$1:$G$49194,7,FALSE)+VLOOKUP(CONCATENATE($B58,"_",AX$4,"_",$C$78,"_",$C$76),Data_for_IC_trend_tables!$A$1:$G$49194,7,FALSE),"-")</f>
        <v>643.29616819345904</v>
      </c>
      <c r="AY58" s="104"/>
      <c r="AZ58" s="38" t="str">
        <f t="shared" si="2"/>
        <v/>
      </c>
      <c r="BA58" s="58" t="str">
        <f t="shared" si="0"/>
        <v/>
      </c>
      <c r="BB58" s="79">
        <v>1181</v>
      </c>
      <c r="BC58" s="38" t="str">
        <f t="shared" si="3"/>
        <v>Yes</v>
      </c>
      <c r="BD58" s="58">
        <f t="shared" si="1"/>
        <v>-0.45529536986159269</v>
      </c>
      <c r="BE58" s="31"/>
      <c r="BF58" s="32" t="s">
        <v>76</v>
      </c>
      <c r="BG58"/>
      <c r="BH58" s="101"/>
      <c r="BI58" s="17"/>
    </row>
    <row r="59" spans="1:61" s="3" customFormat="1" ht="12.75" customHeight="1" x14ac:dyDescent="0.2">
      <c r="A59"/>
      <c r="B59" s="53" t="s">
        <v>182</v>
      </c>
      <c r="C59" s="61" t="s">
        <v>73</v>
      </c>
      <c r="D59" s="69">
        <v>1978</v>
      </c>
      <c r="E59" s="30">
        <f>IFERROR(VLOOKUP(CONCATENATE($B59,"_",E$4,"_",$C$77,"_",$C$76),Data_for_IC_trend_tables!$A$1:$G$49194,7,FALSE),"-")</f>
        <v>23951</v>
      </c>
      <c r="F59" s="30">
        <f>IFERROR(VLOOKUP(CONCATENATE($B59,"_",F$4,"_",$C$77,"_",$C$76),Data_for_IC_trend_tables!$A$1:$G$49194,7,FALSE),"-")</f>
        <v>22121</v>
      </c>
      <c r="G59" s="30">
        <f>IFERROR(VLOOKUP(CONCATENATE($B59,"_",G$4,"_",$C$77,"_",$C$76),Data_for_IC_trend_tables!$A$1:$G$49194,7,FALSE),"-")</f>
        <v>22397</v>
      </c>
      <c r="H59" s="30">
        <f>IFERROR(VLOOKUP(CONCATENATE($B59,"_",H$4,"_",$C$77,"_",$C$76),Data_for_IC_trend_tables!$A$1:$G$49194,7,FALSE),"-")</f>
        <v>21819</v>
      </c>
      <c r="I59" s="30">
        <f>IFERROR(VLOOKUP(CONCATENATE($B59,"_",I$4,"_",$C$77,"_",$C$76),Data_for_IC_trend_tables!$A$1:$G$49194,7,FALSE),"-")</f>
        <v>21704</v>
      </c>
      <c r="J59" s="30">
        <f>IFERROR(VLOOKUP(CONCATENATE($B59,"_",J$4,"_",$C$77,"_",$C$76),Data_for_IC_trend_tables!$A$1:$G$49194,7,FALSE),"-")</f>
        <v>22581</v>
      </c>
      <c r="K59" s="30">
        <f>IFERROR(VLOOKUP(CONCATENATE($B59,"_",K$4,"_",$C$77,"_",$C$76),Data_for_IC_trend_tables!$A$1:$G$49194,7,FALSE),"-")</f>
        <v>21045</v>
      </c>
      <c r="L59" s="30">
        <f>IFERROR(VLOOKUP(CONCATENATE($B59,"_",L$4,"_",$C$77,"_",$C$76),Data_for_IC_trend_tables!$A$1:$G$49194,7,FALSE),"-")</f>
        <v>20480</v>
      </c>
      <c r="M59" s="30">
        <f>IFERROR(VLOOKUP(CONCATENATE($B59,"_",M$4,"_",$C$77,"_",$C$76),Data_for_IC_trend_tables!$A$1:$G$49194,7,FALSE),"-")</f>
        <v>23442.6</v>
      </c>
      <c r="N59" s="30">
        <f>IFERROR(VLOOKUP(CONCATENATE($B59,"_",N$4,"_",$C$77,"_",$C$76),Data_for_IC_trend_tables!$A$1:$G$49194,7,FALSE),"-")</f>
        <v>23214.6</v>
      </c>
      <c r="O59" s="30">
        <f>IFERROR(VLOOKUP(CONCATENATE($B59,"_",O$4,"_",$C$77,"_",$C$76),Data_for_IC_trend_tables!$A$1:$G$49194,7,FALSE),"-")</f>
        <v>23023</v>
      </c>
      <c r="P59" s="30">
        <f>IFERROR(VLOOKUP(CONCATENATE($B59,"_",P$4,"_",$C$77,"_",$C$76),Data_for_IC_trend_tables!$A$1:$G$49194,7,FALSE),"-")</f>
        <v>23161</v>
      </c>
      <c r="Q59" s="30">
        <f>IFERROR(VLOOKUP(CONCATENATE($B59,"_",Q$4,"_",$C$77,"_",$C$76),Data_for_IC_trend_tables!$A$1:$G$49194,7,FALSE),"-")</f>
        <v>22842</v>
      </c>
      <c r="R59" s="30">
        <f>IFERROR(VLOOKUP(CONCATENATE($B59,"_",R$4,"_",$C$77,"_",$C$76),Data_for_IC_trend_tables!$A$1:$G$49194,7,FALSE),"-")</f>
        <v>22916</v>
      </c>
      <c r="S59" s="30">
        <f>IFERROR(VLOOKUP(CONCATENATE($B59,"_",S$4,"_",$C$77,"_",$C$76),Data_for_IC_trend_tables!$A$1:$G$49194,7,FALSE),"-")</f>
        <v>23003</v>
      </c>
      <c r="T59" s="30">
        <f>IFERROR(VLOOKUP(CONCATENATE($B59,"_",T$4,"_",$C$77,"_",$C$76),Data_for_IC_trend_tables!$A$1:$G$49194,7,FALSE),"-")</f>
        <v>22997</v>
      </c>
      <c r="U59" s="30">
        <f>IFERROR(VLOOKUP(CONCATENATE($B59,"_",U$4,"_",$C$77,"_",$C$76),Data_for_IC_trend_tables!$A$1:$G$49194,7,FALSE),"-")</f>
        <v>22639</v>
      </c>
      <c r="V59" s="30">
        <f>IFERROR(VLOOKUP(CONCATENATE($B59,"_",V$4,"_",$C$77,"_",$C$76),Data_for_IC_trend_tables!$A$1:$G$49194,7,FALSE),"-")</f>
        <v>22423</v>
      </c>
      <c r="W59" s="30">
        <f>IFERROR(VLOOKUP(CONCATENATE($B59,"_",W$4,"_",$C$77,"_",$C$76),Data_for_IC_trend_tables!$A$1:$G$49194,7,FALSE),"-")</f>
        <v>22552</v>
      </c>
      <c r="X59" s="30">
        <f>IFERROR(VLOOKUP(CONCATENATE($B59,"_",X$4,"_",$C$77,"_",$C$76),Data_for_IC_trend_tables!$A$1:$G$49194,7,FALSE),"-")</f>
        <v>22152</v>
      </c>
      <c r="Y59" s="30">
        <f>IFERROR(VLOOKUP(CONCATENATE($B59,"_",Y$4,"_",$C$77,"_",$C$76),Data_for_IC_trend_tables!$A$1:$G$49194,7,FALSE),"-")</f>
        <v>20581</v>
      </c>
      <c r="Z59" s="30">
        <f>IFERROR(VLOOKUP(CONCATENATE($B59,"_",Z$4,"_",$C$77,"_",$C$76),Data_for_IC_trend_tables!$A$1:$G$49194,7,FALSE),"-")</f>
        <v>21547</v>
      </c>
      <c r="AA59" s="30">
        <f>IFERROR(VLOOKUP(CONCATENATE($B59,"_",AA$4,"_",$C$77,"_",$C$76),Data_for_IC_trend_tables!$A$1:$G$49194,7,FALSE),"-")</f>
        <v>20275</v>
      </c>
      <c r="AB59" s="30">
        <f>IFERROR(VLOOKUP(CONCATENATE($B59,"_",AB$4,"_",$C$77,"_",$C$76),Data_for_IC_trend_tables!$A$1:$G$49194,7,FALSE),"-")</f>
        <v>21632.3121341314</v>
      </c>
      <c r="AC59" s="30">
        <f>IFERROR(VLOOKUP(CONCATENATE($B59,"_",AC$4,"_",$C$77,"_",$C$76),Data_for_IC_trend_tables!$A$1:$G$49194,7,FALSE),"-")</f>
        <v>20493.093048140301</v>
      </c>
      <c r="AD59" s="30">
        <f>IFERROR(VLOOKUP(CONCATENATE($B59,"_",AD$4,"_",$C$77,"_",$C$76),Data_for_IC_trend_tables!$A$1:$G$49194,7,FALSE),"-")</f>
        <v>19343.665948362501</v>
      </c>
      <c r="AE59" s="30">
        <f>IFERROR(VLOOKUP(CONCATENATE($B59,"_",AE$4,"_",$C$77,"_",$C$76),Data_for_IC_trend_tables!$A$1:$G$49194,7,FALSE),"-")</f>
        <v>18380.738820894901</v>
      </c>
      <c r="AF59" s="30">
        <f>IFERROR(VLOOKUP(CONCATENATE($B59,"_",AF$4,"_",$C$77,"_",$C$76),Data_for_IC_trend_tables!$A$1:$G$49194,7,FALSE),"-")</f>
        <v>17357.6309980269</v>
      </c>
      <c r="AG59" s="30">
        <f>IFERROR(VLOOKUP(CONCATENATE($B59,"_",AG$4,"_",$C$77,"_",$C$76),Data_for_IC_trend_tables!$A$1:$G$49194,7,FALSE),"-")</f>
        <v>16334.5231751589</v>
      </c>
      <c r="AH59" s="30">
        <f>IFERROR(VLOOKUP(CONCATENATE($B59,"_",AH$4,"_",$C$77,"_",$C$76),Data_for_IC_trend_tables!$A$1:$G$49194,7,FALSE),"-")</f>
        <v>15252.743702493701</v>
      </c>
      <c r="AI59" s="30">
        <f>IFERROR(VLOOKUP(CONCATENATE($B59,"_",AI$4,"_",$C$77,"_",$C$76),Data_for_IC_trend_tables!$A$1:$G$49194,7,FALSE),"-")</f>
        <v>14221</v>
      </c>
      <c r="AJ59" s="30">
        <f>IFERROR(VLOOKUP(CONCATENATE($B59,"_",AJ$4,"_",$C$77,"_",$C$76),Data_for_IC_trend_tables!$A$1:$G$49194,7,FALSE),"-")</f>
        <v>13381</v>
      </c>
      <c r="AK59" s="30">
        <f>IFERROR(VLOOKUP(CONCATENATE($B59,"_",AK$4,"_",$C$77,"_",$C$76),Data_for_IC_trend_tables!$A$1:$G$49194,7,FALSE),"-")</f>
        <v>13004</v>
      </c>
      <c r="AL59" s="30">
        <f>IFERROR(VLOOKUP(CONCATENATE($B59,"_",AL$4,"_",$C$77,"_",$C$76),Data_for_IC_trend_tables!$A$1:$G$49194,7,FALSE),"-")</f>
        <v>12425</v>
      </c>
      <c r="AM59" s="30">
        <f>IFERROR(VLOOKUP(CONCATENATE($B59,"_",AM$4,"_",$C$77,"_",$C$76),Data_for_IC_trend_tables!$A$1:$G$49194,7,FALSE),"-")</f>
        <v>11846</v>
      </c>
      <c r="AN59" s="30">
        <f>IFERROR(VLOOKUP(CONCATENATE($B59,"_",AN$4,"_",$C$77,"_",$C$76),Data_for_IC_trend_tables!$A$1:$G$49194,7,FALSE),"-")</f>
        <v>11319</v>
      </c>
      <c r="AO59" s="30">
        <f>IFERROR(VLOOKUP(CONCATENATE($B59,"_",AO$4,"_",$C$77,"_",$C$76),Data_for_IC_trend_tables!$A$1:$G$49194,7,FALSE),"-")</f>
        <v>10641</v>
      </c>
      <c r="AP59" s="30">
        <f>IFERROR(VLOOKUP(CONCATENATE($B59,"_",AP$4,"_",$C$77,"_",$C$76),Data_for_IC_trend_tables!$A$1:$G$49194,7,FALSE),"-")</f>
        <v>10153</v>
      </c>
      <c r="AQ59" s="30">
        <f>IFERROR(VLOOKUP(CONCATENATE($B59,"_",AQ$4,"_",$C$77,"_",$C$76),Data_for_IC_trend_tables!$A$1:$G$49194,7,FALSE),"-")</f>
        <v>9667.6000909300001</v>
      </c>
      <c r="AR59" s="30">
        <f>IFERROR(VLOOKUP(CONCATENATE($B59,"_",AR$4,"_",$C$77,"_",$C$76),Data_for_IC_trend_tables!$A$1:$G$49194,7,FALSE),"-")</f>
        <v>8301.4938086786206</v>
      </c>
      <c r="AS59" s="30">
        <f>IFERROR(VLOOKUP(CONCATENATE($B59,"_",AS$4,"_",$C$77,"_",$C$76),Data_for_IC_trend_tables!$A$1:$G$49194,7,FALSE),"-")</f>
        <v>7910.0273900825596</v>
      </c>
      <c r="AT59" s="30">
        <f>IFERROR(VLOOKUP(CONCATENATE($B59,"_",AT$4,"_",$C$77,"_",$C$76),Data_for_IC_trend_tables!$A$1:$G$49194,7,FALSE),"-")</f>
        <v>7244</v>
      </c>
      <c r="AU59" s="30">
        <f>IFERROR(VLOOKUP(CONCATENATE($B59,"_",AU$4,"_",$C$77,"_",$C$76),Data_for_IC_trend_tables!$A$1:$G$49194,7,FALSE),"-")</f>
        <v>6880</v>
      </c>
      <c r="AV59" s="30">
        <f>IFERROR(VLOOKUP(CONCATENATE($B59,"_",AV$4,"_",$C$77,"_",$C$76),Data_for_IC_trend_tables!$A$1:$G$49194,7,FALSE),"-")</f>
        <v>6551</v>
      </c>
      <c r="AW59" s="30"/>
      <c r="AX59" s="30">
        <f>IFERROR(VLOOKUP(CONCATENATE($B59,"_",AX$4,"_",$C$77,"_",$C$76),Data_for_IC_trend_tables!$A$1:$G$49194,7,FALSE),"-")</f>
        <v>6551</v>
      </c>
      <c r="AY59" s="67">
        <f>E59</f>
        <v>23951</v>
      </c>
      <c r="AZ59" s="38" t="str">
        <f t="shared" si="2"/>
        <v>Yes</v>
      </c>
      <c r="BA59" s="58">
        <f t="shared" si="0"/>
        <v>-0.72648323660807479</v>
      </c>
      <c r="BB59" s="79"/>
      <c r="BC59" s="38" t="str">
        <f t="shared" si="3"/>
        <v/>
      </c>
      <c r="BD59" s="58" t="str">
        <f t="shared" si="1"/>
        <v/>
      </c>
      <c r="BE59" s="32" t="s">
        <v>76</v>
      </c>
      <c r="BF59" s="31"/>
      <c r="BG59"/>
      <c r="BH59" s="101"/>
      <c r="BI59" s="17"/>
    </row>
    <row r="60" spans="1:61" s="3" customFormat="1" ht="12.75" customHeight="1" x14ac:dyDescent="0.2">
      <c r="A60" s="118"/>
      <c r="B60" s="313" t="s">
        <v>182</v>
      </c>
      <c r="C60" s="314" t="s">
        <v>68</v>
      </c>
      <c r="D60"/>
      <c r="E60" s="30"/>
      <c r="F60" s="30"/>
      <c r="G60" s="30"/>
      <c r="H60" s="30"/>
      <c r="I60" s="30"/>
      <c r="J60" s="30"/>
      <c r="K60" s="30"/>
      <c r="L60" s="30"/>
      <c r="M60" s="30"/>
      <c r="N60" s="30"/>
      <c r="O60" s="30"/>
      <c r="P60" s="297">
        <v>8304.605882320473</v>
      </c>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297">
        <v>1927.9311063876617</v>
      </c>
      <c r="AV60" s="297">
        <v>1815.49</v>
      </c>
      <c r="AW60" s="30"/>
      <c r="AX60" s="297">
        <v>1815.49</v>
      </c>
      <c r="AY60" s="67"/>
      <c r="AZ60" s="38" t="str">
        <f t="shared" si="2"/>
        <v/>
      </c>
      <c r="BA60" s="58" t="str">
        <f t="shared" si="0"/>
        <v/>
      </c>
      <c r="BB60" s="79">
        <v>6256.854945</v>
      </c>
      <c r="BC60" s="38" t="str">
        <f t="shared" si="3"/>
        <v>Yes</v>
      </c>
      <c r="BD60" s="58">
        <f t="shared" si="1"/>
        <v>-0.70983984510448006</v>
      </c>
      <c r="BE60"/>
      <c r="BF60" s="32" t="s">
        <v>76</v>
      </c>
      <c r="BG60"/>
      <c r="BH60" s="101"/>
      <c r="BI60" s="17"/>
    </row>
    <row r="61" spans="1:61" s="3" customFormat="1" x14ac:dyDescent="0.2">
      <c r="A61"/>
      <c r="B61" s="113" t="s">
        <v>220</v>
      </c>
      <c r="C61" s="61" t="s">
        <v>220</v>
      </c>
      <c r="D61" s="56">
        <v>1987</v>
      </c>
      <c r="E61" s="30" t="str">
        <f>IFERROR(VLOOKUP(CONCATENATE($B61,"_",E$4,"_",$C$77,"_",$C$76),Data_for_IC_trend_tables!$A$1:$G$49194,7,FALSE),"-")</f>
        <v>-</v>
      </c>
      <c r="F61" s="30" t="str">
        <f>IFERROR(VLOOKUP(CONCATENATE($B61,"_",F$4,"_",$C$77,"_",$C$76),Data_for_IC_trend_tables!$A$1:$G$49194,7,FALSE),"-")</f>
        <v>-</v>
      </c>
      <c r="G61" s="30" t="str">
        <f>IFERROR(VLOOKUP(CONCATENATE($B61,"_",G$4,"_",$C$77,"_",$C$76),Data_for_IC_trend_tables!$A$1:$G$49194,7,FALSE),"-")</f>
        <v>-</v>
      </c>
      <c r="H61" s="30" t="str">
        <f>IFERROR(VLOOKUP(CONCATENATE($B61,"_",H$4,"_",$C$77,"_",$C$76),Data_for_IC_trend_tables!$A$1:$G$49194,7,FALSE),"-")</f>
        <v>-</v>
      </c>
      <c r="I61" s="30" t="str">
        <f>IFERROR(VLOOKUP(CONCATENATE($B61,"_",I$4,"_",$C$77,"_",$C$76),Data_for_IC_trend_tables!$A$1:$G$49194,7,FALSE),"-")</f>
        <v>-</v>
      </c>
      <c r="J61" s="30" t="str">
        <f>IFERROR(VLOOKUP(CONCATENATE($B61,"_",J$4,"_",$C$77,"_",$C$76),Data_for_IC_trend_tables!$A$1:$G$49194,7,FALSE),"-")</f>
        <v>-</v>
      </c>
      <c r="K61" s="30" t="str">
        <f>IFERROR(VLOOKUP(CONCATENATE($B61,"_",K$4,"_",$C$77,"_",$C$76),Data_for_IC_trend_tables!$A$1:$G$49194,7,FALSE),"-")</f>
        <v>-</v>
      </c>
      <c r="L61" s="30" t="str">
        <f>IFERROR(VLOOKUP(CONCATENATE($B61,"_",L$4,"_",$C$77,"_",$C$76),Data_for_IC_trend_tables!$A$1:$G$49194,7,FALSE),"-")</f>
        <v>-</v>
      </c>
      <c r="M61" s="184">
        <v>16220</v>
      </c>
      <c r="N61" s="30" t="str">
        <f>IFERROR(VLOOKUP(CONCATENATE($B61,"_",N$4,"_",$C$77,"_",$C$76),Data_for_IC_trend_tables!$A$1:$G$49194,7,FALSE),"-")</f>
        <v>-</v>
      </c>
      <c r="O61" s="30" t="str">
        <f>IFERROR(VLOOKUP(CONCATENATE($B61,"_",O$4,"_",$C$77,"_",$C$76),Data_for_IC_trend_tables!$A$1:$G$49194,7,FALSE),"-")</f>
        <v>-</v>
      </c>
      <c r="P61" s="30">
        <f>IFERROR(VLOOKUP(CONCATENATE($B61,"_",P$4,"_",$C$77,"_",$C$76),Data_for_IC_trend_tables!$A$1:$G$49194,7,FALSE),"-")</f>
        <v>15101.6616554543</v>
      </c>
      <c r="Q61" s="30">
        <f>IFERROR(VLOOKUP(CONCATENATE($B61,"_",Q$4,"_",$C$77,"_",$C$76),Data_for_IC_trend_tables!$A$1:$G$49194,7,FALSE),"-")</f>
        <v>14806.649572738101</v>
      </c>
      <c r="R61" s="30">
        <f>IFERROR(VLOOKUP(CONCATENATE($B61,"_",R$4,"_",$C$77,"_",$C$76),Data_for_IC_trend_tables!$A$1:$G$49194,7,FALSE),"-")</f>
        <v>14443.3928519209</v>
      </c>
      <c r="S61" s="30">
        <f>IFERROR(VLOOKUP(CONCATENATE($B61,"_",S$4,"_",$C$77,"_",$C$76),Data_for_IC_trend_tables!$A$1:$G$49194,7,FALSE),"-")</f>
        <v>13812.4319239387</v>
      </c>
      <c r="T61" s="30">
        <f>IFERROR(VLOOKUP(CONCATENATE($B61,"_",T$4,"_",$C$77,"_",$C$76),Data_for_IC_trend_tables!$A$1:$G$49194,7,FALSE),"-")</f>
        <v>13349.0797157055</v>
      </c>
      <c r="U61" s="30">
        <f>IFERROR(VLOOKUP(CONCATENATE($B61,"_",U$4,"_",$C$77,"_",$C$76),Data_for_IC_trend_tables!$A$1:$G$49194,7,FALSE),"-")</f>
        <v>13059.221621406299</v>
      </c>
      <c r="V61" s="30">
        <f>IFERROR(VLOOKUP(CONCATENATE($B61,"_",V$4,"_",$C$77,"_",$C$76),Data_for_IC_trend_tables!$A$1:$G$49194,7,FALSE),"-")</f>
        <v>12957.576978631199</v>
      </c>
      <c r="W61" s="30">
        <f>IFERROR(VLOOKUP(CONCATENATE($B61,"_",W$4,"_",$C$77,"_",$C$76),Data_for_IC_trend_tables!$A$1:$G$49194,7,FALSE),"-")</f>
        <v>12537.151389320999</v>
      </c>
      <c r="X61" s="30">
        <f>IFERROR(VLOOKUP(CONCATENATE($B61,"_",X$4,"_",$C$77,"_",$C$76),Data_for_IC_trend_tables!$A$1:$G$49194,7,FALSE),"-")</f>
        <v>12241.8153728368</v>
      </c>
      <c r="Y61" s="30">
        <f>IFERROR(VLOOKUP(CONCATENATE($B61,"_",Y$4,"_",$C$77,"_",$C$76),Data_for_IC_trend_tables!$A$1:$G$49194,7,FALSE),"-")</f>
        <v>11876.920106523599</v>
      </c>
      <c r="Z61" s="30">
        <f>IFERROR(VLOOKUP(CONCATENATE($B61,"_",Z$4,"_",$C$77,"_",$C$76),Data_for_IC_trend_tables!$A$1:$G$49194,7,FALSE),"-")</f>
        <v>11506.922357592401</v>
      </c>
      <c r="AA61" s="30">
        <f>IFERROR(VLOOKUP(CONCATENATE($B61,"_",AA$4,"_",$C$77,"_",$C$76),Data_for_IC_trend_tables!$A$1:$G$49194,7,FALSE),"-")</f>
        <v>11336.255679154199</v>
      </c>
      <c r="AB61" s="30">
        <f>IFERROR(VLOOKUP(CONCATENATE($B61,"_",AB$4,"_",$C$77,"_",$C$76),Data_for_IC_trend_tables!$A$1:$G$49194,7,FALSE),"-")</f>
        <v>11127.136382929</v>
      </c>
      <c r="AC61" s="30">
        <f>IFERROR(VLOOKUP(CONCATENATE($B61,"_",AC$4,"_",$C$77,"_",$C$76),Data_for_IC_trend_tables!$A$1:$G$49194,7,FALSE),"-")</f>
        <v>11018.760417474799</v>
      </c>
      <c r="AD61" s="30">
        <f>IFERROR(VLOOKUP(CONCATENATE($B61,"_",AD$4,"_",$C$77,"_",$C$76),Data_for_IC_trend_tables!$A$1:$G$49194,7,FALSE),"-")</f>
        <v>10885.0444414756</v>
      </c>
      <c r="AE61" s="30">
        <f>IFERROR(VLOOKUP(CONCATENATE($B61,"_",AE$4,"_",$C$77,"_",$C$76),Data_for_IC_trend_tables!$A$1:$G$49194,7,FALSE),"-")</f>
        <v>10709.9283974594</v>
      </c>
      <c r="AF61" s="30">
        <f>IFERROR(VLOOKUP(CONCATENATE($B61,"_",AF$4,"_",$C$77,"_",$C$76),Data_for_IC_trend_tables!$A$1:$G$49194,7,FALSE),"-")</f>
        <v>10510.518055987999</v>
      </c>
      <c r="AG61" s="30">
        <f>IFERROR(VLOOKUP(CONCATENATE($B61,"_",AG$4,"_",$C$77,"_",$C$76),Data_for_IC_trend_tables!$A$1:$G$49194,7,FALSE),"-")</f>
        <v>10186.628342190999</v>
      </c>
      <c r="AH61" s="30">
        <f>IFERROR(VLOOKUP(CONCATENATE($B61,"_",AH$4,"_",$C$77,"_",$C$76),Data_for_IC_trend_tables!$A$1:$G$49194,7,FALSE),"-")</f>
        <v>9552.2776409569997</v>
      </c>
      <c r="AI61" s="30">
        <f>IFERROR(VLOOKUP(CONCATENATE($B61,"_",AI$4,"_",$C$77,"_",$C$76),Data_for_IC_trend_tables!$A$1:$G$49194,7,FALSE),"-")</f>
        <v>8796.1199615709993</v>
      </c>
      <c r="AJ61" s="30">
        <f>IFERROR(VLOOKUP(CONCATENATE($B61,"_",AJ$4,"_",$C$77,"_",$C$76),Data_for_IC_trend_tables!$A$1:$G$49194,7,FALSE),"-")</f>
        <v>8607.2857990209995</v>
      </c>
      <c r="AK61" s="30">
        <f>IFERROR(VLOOKUP(CONCATENATE($B61,"_",AK$4,"_",$C$77,"_",$C$76),Data_for_IC_trend_tables!$A$1:$G$49194,7,FALSE),"-")</f>
        <v>8320.2689934459995</v>
      </c>
      <c r="AL61" s="30">
        <f>IFERROR(VLOOKUP(CONCATENATE($B61,"_",AL$4,"_",$C$77,"_",$C$76),Data_for_IC_trend_tables!$A$1:$G$49194,7,FALSE),"-")</f>
        <v>7979.8256791020003</v>
      </c>
      <c r="AM61" s="30">
        <f>IFERROR(VLOOKUP(CONCATENATE($B61,"_",AM$4,"_",$C$77,"_",$C$76),Data_for_IC_trend_tables!$A$1:$G$49194,7,FALSE),"-")</f>
        <v>7647.2998809270002</v>
      </c>
      <c r="AN61" s="30">
        <f>IFERROR(VLOOKUP(CONCATENATE($B61,"_",AN$4,"_",$C$77,"_",$C$76),Data_for_IC_trend_tables!$A$1:$G$49194,7,FALSE),"-")</f>
        <v>7356.4464419440001</v>
      </c>
      <c r="AO61" s="30">
        <f>IFERROR(VLOOKUP(CONCATENATE($B61,"_",AO$4,"_",$C$77,"_",$C$76),Data_for_IC_trend_tables!$A$1:$G$49194,7,FALSE),"-")</f>
        <v>7229.4420758178403</v>
      </c>
      <c r="AP61" s="30">
        <f>IFERROR(VLOOKUP(CONCATENATE($B61,"_",AP$4,"_",$C$77,"_",$C$76),Data_for_IC_trend_tables!$A$1:$G$49194,7,FALSE),"-")</f>
        <v>6989.1784060270002</v>
      </c>
      <c r="AQ61" s="30">
        <f>IFERROR(VLOOKUP(CONCATENATE($B61,"_",AQ$4,"_",$C$77,"_",$C$76),Data_for_IC_trend_tables!$A$1:$G$49194,7,FALSE),"-")</f>
        <v>6825.503657018</v>
      </c>
      <c r="AR61" s="30">
        <f>IFERROR(VLOOKUP(CONCATENATE($B61,"_",AR$4,"_",$C$77,"_",$C$76),Data_for_IC_trend_tables!$A$1:$G$49194,7,FALSE),"-")</f>
        <v>6607.2627268330098</v>
      </c>
      <c r="AS61" s="30">
        <f>IFERROR(VLOOKUP(CONCATENATE($B61,"_",AS$4,"_",$C$77,"_",$C$76),Data_for_IC_trend_tables!$A$1:$G$49194,7,FALSE),"-")</f>
        <v>6219.9132755720002</v>
      </c>
      <c r="AT61" s="30">
        <f>IFERROR(VLOOKUP(CONCATENATE($B61,"_",AT$4,"_",$C$77,"_",$C$76),Data_for_IC_trend_tables!$A$1:$G$49194,7,FALSE),"-")</f>
        <v>5554.0552382679998</v>
      </c>
      <c r="AU61" s="30">
        <f>IFERROR(VLOOKUP(CONCATENATE($B61,"_",AU$4,"_",$C$77,"_",$C$76),Data_for_IC_trend_tables!$A$1:$G$49194,7,FALSE),"-")</f>
        <v>5596.1107911400004</v>
      </c>
      <c r="AV61" s="30">
        <f>IFERROR(VLOOKUP(CONCATENATE($B61,"_",AV$4,"_",$C$77,"_",$C$76),Data_for_IC_trend_tables!$A$1:$G$49194,7,FALSE),"-")</f>
        <v>5394.737410621</v>
      </c>
      <c r="AW61" s="30"/>
      <c r="AX61" s="30">
        <f>IFERROR(VLOOKUP(CONCATENATE($B61,"_",AX$4,"_",$C$77,"_",$C$76),Data_for_IC_trend_tables!$A$1:$G$49194,7,FALSE),"-")</f>
        <v>5394.737410621</v>
      </c>
      <c r="AY61" s="67">
        <f>M61</f>
        <v>16220</v>
      </c>
      <c r="AZ61" s="38" t="str">
        <f t="shared" si="2"/>
        <v>Yes</v>
      </c>
      <c r="BA61" s="58">
        <f t="shared" si="0"/>
        <v>-0.66740213251411828</v>
      </c>
      <c r="BB61" s="79">
        <v>6999</v>
      </c>
      <c r="BC61" s="38" t="str">
        <f t="shared" si="3"/>
        <v>Yes</v>
      </c>
      <c r="BD61" s="58">
        <f t="shared" si="1"/>
        <v>-0.22921311464194885</v>
      </c>
      <c r="BE61" s="32" t="s">
        <v>76</v>
      </c>
      <c r="BF61" s="32" t="s">
        <v>76</v>
      </c>
      <c r="BG61"/>
      <c r="BH61" s="101"/>
      <c r="BI61" s="17"/>
    </row>
    <row r="62" spans="1:61" ht="13.5" thickBot="1" x14ac:dyDescent="0.25">
      <c r="C62" s="366"/>
      <c r="D62" s="366"/>
      <c r="E62" s="366"/>
      <c r="F62" s="366"/>
      <c r="G62" s="366"/>
      <c r="H62" s="366"/>
      <c r="I62" s="366"/>
      <c r="J62" s="366"/>
      <c r="K62" s="366"/>
      <c r="L62" s="366"/>
      <c r="M62" s="366"/>
      <c r="N62" s="366"/>
      <c r="O62" s="366"/>
      <c r="P62" s="366"/>
      <c r="Q62" s="366"/>
      <c r="R62" s="366"/>
      <c r="S62" s="366"/>
      <c r="T62" s="366"/>
      <c r="U62" s="366"/>
      <c r="V62" s="366"/>
      <c r="W62" s="366"/>
      <c r="X62" s="366"/>
      <c r="Y62" s="366"/>
      <c r="Z62" s="366"/>
      <c r="AA62" s="366"/>
      <c r="AB62" s="366"/>
      <c r="AC62" s="366"/>
      <c r="AD62" s="366"/>
      <c r="AE62" s="366"/>
      <c r="AF62" s="366"/>
      <c r="AG62" s="366"/>
      <c r="AH62" s="366"/>
      <c r="AI62" s="366"/>
      <c r="AJ62" s="366"/>
      <c r="AK62" s="366"/>
      <c r="AL62" s="366"/>
      <c r="AM62" s="366"/>
      <c r="AN62" s="366"/>
      <c r="AO62" s="47"/>
      <c r="AP62" s="47"/>
      <c r="AQ62" s="47"/>
      <c r="AR62" s="47"/>
      <c r="AS62" s="47"/>
      <c r="AT62" s="47"/>
      <c r="AU62" s="47"/>
      <c r="AV62" s="47"/>
      <c r="AW62" s="281"/>
      <c r="AX62" s="47"/>
      <c r="AY62" s="362">
        <f>COUNT(AY5:AY61)</f>
        <v>35</v>
      </c>
      <c r="AZ62" s="359"/>
      <c r="BA62" s="359"/>
      <c r="BB62" s="362">
        <f>COUNT(BB5:BB61)</f>
        <v>30</v>
      </c>
      <c r="BC62" s="359"/>
      <c r="BD62" s="359"/>
      <c r="BE62" s="363">
        <f>COUNTIFS(BE5:BE61,"x")</f>
        <v>35</v>
      </c>
      <c r="BF62" s="363">
        <f>COUNTIFS(BF5:BF61,"x")</f>
        <v>30</v>
      </c>
    </row>
    <row r="63" spans="1:61" s="113" customFormat="1" x14ac:dyDescent="0.2">
      <c r="C63" s="226"/>
      <c r="D63" s="368"/>
      <c r="E63" s="368"/>
      <c r="F63" s="368"/>
      <c r="G63" s="368"/>
      <c r="H63" s="368"/>
      <c r="I63" s="368"/>
      <c r="J63" s="368"/>
      <c r="K63" s="368"/>
      <c r="L63" s="368"/>
      <c r="M63" s="368"/>
      <c r="N63" s="369"/>
      <c r="O63" s="167"/>
      <c r="P63" s="167"/>
      <c r="Q63" s="167"/>
      <c r="R63" s="167"/>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47"/>
      <c r="AP63" s="47"/>
      <c r="AQ63" s="47"/>
      <c r="AR63" s="47"/>
      <c r="AS63" s="47"/>
      <c r="AT63" s="47"/>
      <c r="AU63" s="47"/>
      <c r="AV63" s="47"/>
      <c r="AW63" s="281"/>
      <c r="AX63" s="47"/>
      <c r="AY63" s="158"/>
      <c r="AZ63" s="158"/>
      <c r="BA63" s="158"/>
      <c r="BB63" s="158"/>
      <c r="BC63" s="158"/>
      <c r="BD63" s="158"/>
      <c r="BE63" s="15"/>
      <c r="BF63" s="15"/>
      <c r="BG63"/>
    </row>
    <row r="64" spans="1:61" x14ac:dyDescent="0.2">
      <c r="B64"/>
      <c r="C64" s="197" t="s">
        <v>64</v>
      </c>
      <c r="D64" s="370" t="s">
        <v>197</v>
      </c>
      <c r="E64" s="371"/>
      <c r="F64" s="371"/>
      <c r="G64" s="371"/>
      <c r="H64" s="371"/>
      <c r="I64" s="371"/>
      <c r="J64" s="371"/>
      <c r="K64" s="371"/>
      <c r="L64" s="371"/>
      <c r="M64" s="371"/>
      <c r="N64" s="372"/>
      <c r="O64" s="167"/>
      <c r="P64" s="167"/>
      <c r="Q64" s="167"/>
      <c r="R64" s="167"/>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266"/>
      <c r="AX64" s="165"/>
      <c r="AY64" s="165"/>
      <c r="AZ64" s="165"/>
      <c r="BA64" s="165"/>
      <c r="BB64" s="165"/>
      <c r="BC64" s="165"/>
      <c r="BD64" s="165"/>
      <c r="BE64" s="165"/>
      <c r="BF64" s="23"/>
    </row>
    <row r="65" spans="1:59" s="113" customFormat="1" x14ac:dyDescent="0.2">
      <c r="C65" s="227" t="s">
        <v>196</v>
      </c>
      <c r="D65" s="373" t="s">
        <v>267</v>
      </c>
      <c r="E65" s="374"/>
      <c r="F65" s="374"/>
      <c r="G65" s="374"/>
      <c r="H65" s="374"/>
      <c r="I65" s="374"/>
      <c r="J65" s="374"/>
      <c r="K65" s="374"/>
      <c r="L65" s="374"/>
      <c r="M65" s="374"/>
      <c r="N65" s="375"/>
      <c r="O65" s="167"/>
      <c r="P65" s="167"/>
      <c r="Q65" s="167"/>
      <c r="R65" s="167"/>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20"/>
      <c r="AT65" s="135"/>
      <c r="AU65" s="165"/>
      <c r="AV65" s="165"/>
      <c r="AW65" s="266"/>
      <c r="AX65" s="165"/>
      <c r="AY65" s="114"/>
      <c r="AZ65" s="114"/>
      <c r="BA65" s="114"/>
      <c r="BB65" s="114"/>
      <c r="BC65" s="114"/>
      <c r="BD65" s="114"/>
      <c r="BE65" s="114"/>
      <c r="BF65" s="114"/>
      <c r="BG65"/>
    </row>
    <row r="66" spans="1:59" s="113" customFormat="1" ht="13.5" x14ac:dyDescent="0.25">
      <c r="C66" s="61" t="s">
        <v>68</v>
      </c>
      <c r="D66" s="384" t="s">
        <v>254</v>
      </c>
      <c r="E66" s="385"/>
      <c r="F66" s="385"/>
      <c r="G66" s="385"/>
      <c r="H66" s="385"/>
      <c r="I66" s="385"/>
      <c r="J66" s="385"/>
      <c r="K66" s="385"/>
      <c r="L66" s="385"/>
      <c r="M66" s="385"/>
      <c r="N66" s="386"/>
      <c r="O66" s="312"/>
      <c r="P66" s="312"/>
      <c r="Q66" s="312"/>
      <c r="R66" s="312"/>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311"/>
      <c r="AX66" s="165"/>
      <c r="AY66" s="165"/>
      <c r="AZ66" s="165"/>
      <c r="BA66" s="165"/>
      <c r="BB66" s="165"/>
      <c r="BC66" s="165"/>
      <c r="BD66" s="165"/>
      <c r="BE66" s="165"/>
      <c r="BF66" s="165"/>
      <c r="BG66"/>
    </row>
    <row r="67" spans="1:59" ht="14.25" x14ac:dyDescent="0.25">
      <c r="C67" s="197" t="s">
        <v>111</v>
      </c>
      <c r="D67" s="370" t="s">
        <v>235</v>
      </c>
      <c r="E67" s="371"/>
      <c r="F67" s="371"/>
      <c r="G67" s="371"/>
      <c r="H67" s="371"/>
      <c r="I67" s="371"/>
      <c r="J67" s="371"/>
      <c r="K67" s="371"/>
      <c r="L67" s="371"/>
      <c r="M67" s="371"/>
      <c r="N67" s="372"/>
      <c r="O67" s="167"/>
      <c r="P67" s="167"/>
      <c r="Q67" s="167"/>
      <c r="R67" s="167"/>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266"/>
      <c r="AX67" s="165"/>
      <c r="AY67" s="165"/>
      <c r="AZ67" s="165"/>
      <c r="BA67" s="165"/>
      <c r="BB67" s="165"/>
      <c r="BC67" s="165"/>
      <c r="BD67" s="165"/>
      <c r="BE67" s="165"/>
      <c r="BF67" s="23"/>
    </row>
    <row r="68" spans="1:59" x14ac:dyDescent="0.2">
      <c r="C68" s="200" t="s">
        <v>84</v>
      </c>
      <c r="D68" s="370" t="s">
        <v>85</v>
      </c>
      <c r="E68" s="371"/>
      <c r="F68" s="371"/>
      <c r="G68" s="371"/>
      <c r="H68" s="371"/>
      <c r="I68" s="371"/>
      <c r="J68" s="371"/>
      <c r="K68" s="371"/>
      <c r="L68" s="371"/>
      <c r="M68" s="371"/>
      <c r="N68" s="372"/>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c r="AV68" s="165"/>
      <c r="AW68" s="266"/>
      <c r="AX68" s="165"/>
      <c r="AY68" s="165"/>
      <c r="AZ68" s="165"/>
      <c r="BA68" s="165"/>
      <c r="BB68" s="165"/>
      <c r="BC68" s="165"/>
      <c r="BD68" s="165"/>
      <c r="BE68" s="165"/>
      <c r="BF68" s="23"/>
    </row>
    <row r="69" spans="1:59" s="13" customFormat="1" ht="37.5" customHeight="1" x14ac:dyDescent="0.2">
      <c r="A69"/>
      <c r="B69"/>
      <c r="C69" s="198" t="s">
        <v>86</v>
      </c>
      <c r="D69" s="376" t="s">
        <v>212</v>
      </c>
      <c r="E69" s="377"/>
      <c r="F69" s="377"/>
      <c r="G69" s="377"/>
      <c r="H69" s="377"/>
      <c r="I69" s="377"/>
      <c r="J69" s="377"/>
      <c r="K69" s="377"/>
      <c r="L69" s="377"/>
      <c r="M69" s="377"/>
      <c r="N69" s="378"/>
      <c r="O69" s="164"/>
      <c r="P69" s="164"/>
      <c r="Q69" s="164"/>
      <c r="R69" s="164"/>
      <c r="S69" s="164"/>
      <c r="T69" s="164"/>
      <c r="U69" s="164"/>
      <c r="V69" s="164"/>
      <c r="W69" s="164"/>
      <c r="X69" s="164"/>
      <c r="Y69" s="164"/>
      <c r="Z69" s="164"/>
      <c r="AA69" s="164"/>
      <c r="AB69" s="164"/>
      <c r="AC69" s="164"/>
      <c r="AD69" s="164"/>
      <c r="AE69" s="164"/>
      <c r="AF69" s="164"/>
      <c r="AG69" s="164"/>
      <c r="AH69" s="164"/>
      <c r="AI69" s="164"/>
      <c r="AJ69" s="164"/>
      <c r="AK69" s="164"/>
      <c r="AL69" s="164"/>
      <c r="AM69" s="164"/>
      <c r="AN69" s="164"/>
      <c r="AO69" s="164"/>
      <c r="AP69" s="164"/>
      <c r="AQ69" s="164"/>
      <c r="AR69" s="164"/>
      <c r="AS69" s="164"/>
      <c r="AT69" s="164"/>
      <c r="AU69" s="164"/>
      <c r="AV69" s="164"/>
      <c r="AW69" s="276"/>
      <c r="AX69" s="164"/>
      <c r="AY69" s="164"/>
      <c r="AZ69" s="164"/>
      <c r="BA69" s="164"/>
      <c r="BB69" s="164"/>
      <c r="BC69" s="164"/>
      <c r="BD69" s="164"/>
      <c r="BE69" s="46"/>
      <c r="BF69" s="44"/>
      <c r="BG69"/>
    </row>
    <row r="70" spans="1:59" s="13" customFormat="1" x14ac:dyDescent="0.2">
      <c r="A70"/>
      <c r="C70" s="228"/>
      <c r="D70" s="379" t="s">
        <v>79</v>
      </c>
      <c r="E70" s="371"/>
      <c r="F70" s="371"/>
      <c r="G70" s="371"/>
      <c r="H70" s="371"/>
      <c r="I70" s="371"/>
      <c r="J70" s="371"/>
      <c r="K70" s="371"/>
      <c r="L70" s="371"/>
      <c r="M70" s="371"/>
      <c r="N70" s="37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266"/>
      <c r="AV70" s="315"/>
      <c r="AW70" s="266"/>
      <c r="AX70" s="266"/>
      <c r="AY70" s="162"/>
      <c r="AZ70" s="162"/>
      <c r="BA70" s="162"/>
      <c r="BB70" s="162"/>
      <c r="BC70" s="162"/>
      <c r="BD70" s="162"/>
      <c r="BE70" s="35"/>
      <c r="BF70" s="43"/>
      <c r="BG70"/>
    </row>
    <row r="71" spans="1:59" s="13" customFormat="1" ht="25.5" x14ac:dyDescent="0.2">
      <c r="A71" s="113"/>
      <c r="C71" s="202" t="s">
        <v>202</v>
      </c>
      <c r="D71" s="379"/>
      <c r="E71" s="383"/>
      <c r="F71" s="383"/>
      <c r="G71" s="383"/>
      <c r="H71" s="383"/>
      <c r="I71" s="383"/>
      <c r="J71" s="383"/>
      <c r="K71" s="383"/>
      <c r="L71" s="383"/>
      <c r="M71" s="383"/>
      <c r="N71" s="372"/>
      <c r="O71" s="117"/>
      <c r="P71" s="117"/>
      <c r="Q71" s="126"/>
      <c r="R71" s="127"/>
      <c r="S71" s="117"/>
      <c r="T71" s="117"/>
      <c r="U71" s="117"/>
      <c r="V71" s="117"/>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21"/>
      <c r="AT71" s="137"/>
      <c r="AU71" s="266"/>
      <c r="AV71" s="315"/>
      <c r="AW71" s="266"/>
      <c r="AX71" s="266"/>
      <c r="AY71" s="117"/>
      <c r="AZ71" s="117"/>
      <c r="BA71" s="117"/>
      <c r="BB71" s="117"/>
      <c r="BC71" s="117"/>
      <c r="BD71" s="117"/>
      <c r="BE71" s="35"/>
      <c r="BF71" s="117"/>
      <c r="BG71"/>
    </row>
    <row r="72" spans="1:59" s="13" customFormat="1" ht="40.5" customHeight="1" thickBot="1" x14ac:dyDescent="0.25">
      <c r="A72"/>
      <c r="C72" s="254" t="s">
        <v>260</v>
      </c>
      <c r="D72" s="379"/>
      <c r="E72" s="383"/>
      <c r="F72" s="383"/>
      <c r="G72" s="383"/>
      <c r="H72" s="383"/>
      <c r="I72" s="383"/>
      <c r="J72" s="383"/>
      <c r="K72" s="383"/>
      <c r="L72" s="383"/>
      <c r="M72" s="383"/>
      <c r="N72" s="372"/>
      <c r="O72" s="162"/>
      <c r="P72" s="162"/>
      <c r="Q72" s="162"/>
      <c r="R72" s="162"/>
      <c r="S72" s="162"/>
      <c r="T72" s="162"/>
      <c r="U72" s="162"/>
      <c r="V72" s="162"/>
      <c r="W72" s="162"/>
      <c r="X72" s="162"/>
      <c r="Y72" s="162"/>
      <c r="Z72" s="162"/>
      <c r="AA72" s="162"/>
      <c r="AB72" s="162"/>
      <c r="AC72" s="162"/>
      <c r="AD72" s="162"/>
      <c r="AE72" s="162"/>
      <c r="AF72" s="162"/>
      <c r="AG72" s="162"/>
      <c r="AH72" s="162"/>
      <c r="AI72" s="162"/>
      <c r="AJ72" s="162"/>
      <c r="AK72" s="162"/>
      <c r="AL72" s="162"/>
      <c r="AM72" s="162"/>
      <c r="AN72" s="162"/>
      <c r="AO72" s="162"/>
      <c r="AP72" s="162"/>
      <c r="AQ72" s="162"/>
      <c r="AR72" s="162"/>
      <c r="AS72" s="162"/>
      <c r="AT72" s="162"/>
      <c r="AU72" s="266"/>
      <c r="AV72" s="315"/>
      <c r="AW72" s="266"/>
      <c r="AX72" s="266"/>
      <c r="AY72" s="162"/>
      <c r="AZ72" s="162"/>
      <c r="BA72" s="162"/>
      <c r="BB72" s="162"/>
      <c r="BC72" s="162"/>
      <c r="BD72" s="162"/>
      <c r="BE72" s="162"/>
      <c r="BF72" s="43"/>
      <c r="BG72"/>
    </row>
    <row r="73" spans="1:59" s="13" customFormat="1" ht="40.5" customHeight="1" thickBot="1" x14ac:dyDescent="0.25">
      <c r="A73" s="113"/>
      <c r="C73" s="254" t="s">
        <v>270</v>
      </c>
      <c r="D73" s="346"/>
      <c r="E73" s="347"/>
      <c r="F73" s="347"/>
      <c r="G73" s="347"/>
      <c r="H73" s="347"/>
      <c r="I73" s="347"/>
      <c r="J73" s="347"/>
      <c r="K73" s="347"/>
      <c r="L73" s="347"/>
      <c r="M73" s="347"/>
      <c r="N73" s="345"/>
      <c r="O73" s="344"/>
      <c r="P73" s="344"/>
      <c r="Q73" s="344"/>
      <c r="R73" s="344"/>
      <c r="S73" s="344"/>
      <c r="T73" s="344"/>
      <c r="U73" s="344"/>
      <c r="V73" s="344"/>
      <c r="W73" s="344"/>
      <c r="X73" s="344"/>
      <c r="Y73" s="344"/>
      <c r="Z73" s="344"/>
      <c r="AA73" s="344"/>
      <c r="AB73" s="344"/>
      <c r="AC73" s="344"/>
      <c r="AD73" s="344"/>
      <c r="AE73" s="344"/>
      <c r="AF73" s="344"/>
      <c r="AG73" s="344"/>
      <c r="AH73" s="344"/>
      <c r="AI73" s="344"/>
      <c r="AJ73" s="344"/>
      <c r="AK73" s="344"/>
      <c r="AL73" s="344"/>
      <c r="AM73" s="344"/>
      <c r="AN73" s="344"/>
      <c r="AO73" s="344"/>
      <c r="AP73" s="344"/>
      <c r="AQ73" s="344"/>
      <c r="AR73" s="344"/>
      <c r="AS73" s="344"/>
      <c r="AT73" s="344"/>
      <c r="AU73" s="344"/>
      <c r="AV73" s="344"/>
      <c r="AW73" s="344"/>
      <c r="AX73" s="344"/>
      <c r="AY73" s="344"/>
      <c r="AZ73" s="344"/>
      <c r="BA73" s="344"/>
      <c r="BB73" s="344"/>
      <c r="BC73" s="344"/>
      <c r="BD73" s="344"/>
      <c r="BE73" s="344"/>
      <c r="BF73" s="344"/>
      <c r="BG73" s="113"/>
    </row>
    <row r="74" spans="1:59" s="13" customFormat="1" ht="40.5" customHeight="1" thickBot="1" x14ac:dyDescent="0.25">
      <c r="A74" s="113"/>
      <c r="C74" s="380" t="s">
        <v>234</v>
      </c>
      <c r="D74" s="381"/>
      <c r="E74" s="381"/>
      <c r="F74" s="381"/>
      <c r="G74" s="381"/>
      <c r="H74" s="381"/>
      <c r="I74" s="381"/>
      <c r="J74" s="381"/>
      <c r="K74" s="381"/>
      <c r="L74" s="381"/>
      <c r="M74" s="381"/>
      <c r="N74" s="382"/>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37"/>
      <c r="AU74" s="266"/>
      <c r="AV74" s="315"/>
      <c r="AW74" s="266"/>
      <c r="AX74" s="266"/>
      <c r="AY74" s="125"/>
      <c r="AZ74" s="125"/>
      <c r="BA74" s="125"/>
      <c r="BB74" s="125"/>
      <c r="BC74" s="125"/>
      <c r="BD74" s="125"/>
      <c r="BE74" s="125"/>
      <c r="BF74" s="125"/>
      <c r="BG74"/>
    </row>
    <row r="75" spans="1:59" s="13" customFormat="1" x14ac:dyDescent="0.2">
      <c r="A75"/>
      <c r="C75" s="22"/>
      <c r="D75" s="367"/>
      <c r="E75" s="367"/>
      <c r="F75" s="367"/>
      <c r="G75" s="367"/>
      <c r="H75" s="367"/>
      <c r="I75" s="367"/>
      <c r="J75" s="367"/>
      <c r="K75" s="367"/>
      <c r="L75" s="367"/>
      <c r="M75" s="367"/>
      <c r="N75" s="367"/>
      <c r="O75" s="367"/>
      <c r="P75" s="367"/>
      <c r="Q75" s="367"/>
      <c r="R75" s="367"/>
      <c r="S75" s="367"/>
      <c r="T75" s="367"/>
      <c r="U75" s="367"/>
      <c r="V75" s="367"/>
      <c r="W75" s="367"/>
      <c r="X75" s="367"/>
      <c r="Y75" s="367"/>
      <c r="Z75" s="367"/>
      <c r="AA75" s="367"/>
      <c r="AB75" s="367"/>
      <c r="AC75" s="367"/>
      <c r="AD75" s="367"/>
      <c r="AE75" s="367"/>
      <c r="AF75" s="367"/>
      <c r="AG75" s="367"/>
      <c r="AH75" s="367"/>
      <c r="AI75" s="367"/>
      <c r="AJ75" s="367"/>
      <c r="AK75" s="367"/>
      <c r="AL75" s="367"/>
      <c r="AM75" s="367"/>
      <c r="AN75" s="367"/>
      <c r="AO75" s="367"/>
      <c r="AP75" s="367"/>
      <c r="AQ75" s="367"/>
      <c r="AR75" s="367"/>
      <c r="AS75" s="367"/>
      <c r="AT75" s="367"/>
      <c r="AU75" s="367"/>
      <c r="AV75" s="367"/>
      <c r="AW75" s="367"/>
      <c r="AX75" s="367"/>
      <c r="AY75" s="367"/>
      <c r="AZ75" s="367"/>
      <c r="BA75" s="367"/>
      <c r="BB75" s="367"/>
      <c r="BC75" s="367"/>
      <c r="BD75" s="367"/>
      <c r="BE75" s="367"/>
      <c r="BF75" s="43"/>
      <c r="BG75"/>
    </row>
    <row r="76" spans="1:59" s="13" customFormat="1" x14ac:dyDescent="0.2">
      <c r="A76"/>
      <c r="C76" s="22" t="s">
        <v>184</v>
      </c>
      <c r="D76" s="43"/>
      <c r="L76" s="36"/>
      <c r="M76" s="37"/>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48"/>
      <c r="AZ76" s="48"/>
      <c r="BA76" s="48"/>
      <c r="BB76" s="49"/>
      <c r="BC76" s="49"/>
      <c r="BD76" s="49"/>
      <c r="BE76" s="49"/>
      <c r="BF76" s="49"/>
      <c r="BG76"/>
    </row>
    <row r="77" spans="1:59" x14ac:dyDescent="0.2">
      <c r="C77" t="s">
        <v>122</v>
      </c>
      <c r="J77" s="13"/>
      <c r="K77" s="13"/>
      <c r="L77" s="13"/>
      <c r="M77" s="13"/>
    </row>
    <row r="78" spans="1:59" x14ac:dyDescent="0.2">
      <c r="C78" s="40" t="s">
        <v>134</v>
      </c>
    </row>
    <row r="79" spans="1:59" x14ac:dyDescent="0.2">
      <c r="C79" s="40" t="s">
        <v>132</v>
      </c>
    </row>
    <row r="80" spans="1:59" x14ac:dyDescent="0.2">
      <c r="C80" s="16" t="s">
        <v>138</v>
      </c>
    </row>
    <row r="81" spans="2:35" x14ac:dyDescent="0.2">
      <c r="C81" s="16" t="s">
        <v>220</v>
      </c>
    </row>
    <row r="82" spans="2:35" x14ac:dyDescent="0.2">
      <c r="C82" s="37"/>
    </row>
    <row r="83" spans="2:35" ht="17.25" customHeight="1" x14ac:dyDescent="0.2"/>
    <row r="84" spans="2:35" x14ac:dyDescent="0.2">
      <c r="B84" s="16"/>
      <c r="C84" s="364"/>
      <c r="AI84"/>
    </row>
    <row r="85" spans="2:35" x14ac:dyDescent="0.2">
      <c r="C85" s="365"/>
      <c r="AI85"/>
    </row>
    <row r="86" spans="2:35" x14ac:dyDescent="0.2">
      <c r="C86" s="365"/>
      <c r="AI86"/>
    </row>
    <row r="87" spans="2:35" x14ac:dyDescent="0.2">
      <c r="C87" s="365"/>
      <c r="AH87"/>
      <c r="AI87"/>
    </row>
    <row r="88" spans="2:35" x14ac:dyDescent="0.2">
      <c r="C88" s="365"/>
      <c r="AH88"/>
      <c r="AI88"/>
    </row>
    <row r="89" spans="2:35" x14ac:dyDescent="0.2">
      <c r="C89" s="365"/>
      <c r="AI89"/>
    </row>
  </sheetData>
  <mergeCells count="14">
    <mergeCell ref="C84:C89"/>
    <mergeCell ref="C62:AN62"/>
    <mergeCell ref="D75:BE75"/>
    <mergeCell ref="D63:N63"/>
    <mergeCell ref="D64:N64"/>
    <mergeCell ref="D65:N65"/>
    <mergeCell ref="D67:N67"/>
    <mergeCell ref="D68:N68"/>
    <mergeCell ref="D69:N69"/>
    <mergeCell ref="D70:N70"/>
    <mergeCell ref="C74:N74"/>
    <mergeCell ref="D71:N71"/>
    <mergeCell ref="D72:N72"/>
    <mergeCell ref="D66:N66"/>
  </mergeCells>
  <conditionalFormatting sqref="AZ5:AZ61 BC5:BC61">
    <cfRule type="cellIs" dxfId="12" priority="7" operator="equal">
      <formula>"No"</formula>
    </cfRule>
  </conditionalFormatting>
  <printOptions gridLines="1" gridLinesSet="0"/>
  <pageMargins left="0.25" right="0.25" top="0.75" bottom="0.75" header="0.3" footer="0.3"/>
  <pageSetup paperSize="9" scale="61"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BN59"/>
  <sheetViews>
    <sheetView zoomScaleNormal="100" zoomScaleSheetLayoutView="85" workbookViewId="0">
      <pane xSplit="3" ySplit="4" topLeftCell="D32" activePane="bottomRight" state="frozen"/>
      <selection activeCell="C3" sqref="C3"/>
      <selection pane="topRight" activeCell="C3" sqref="C3"/>
      <selection pane="bottomLeft" activeCell="C3" sqref="C3"/>
      <selection pane="bottomRight" activeCell="G35" sqref="G35"/>
    </sheetView>
  </sheetViews>
  <sheetFormatPr baseColWidth="10" defaultColWidth="11.42578125" defaultRowHeight="12.75" x14ac:dyDescent="0.2"/>
  <cols>
    <col min="1" max="1" width="5" style="113" customWidth="1"/>
    <col min="2" max="2" width="10.42578125" style="113" customWidth="1"/>
    <col min="3" max="3" width="42.28515625" style="113" customWidth="1"/>
    <col min="4" max="4" width="10.28515625" style="2" bestFit="1" customWidth="1"/>
    <col min="5" max="7" width="9.5703125" style="2" customWidth="1"/>
    <col min="8" max="8" width="9.5703125" style="10" customWidth="1"/>
    <col min="9" max="9" width="10.28515625" style="2" bestFit="1" customWidth="1"/>
    <col min="10" max="10" width="9.7109375" style="35" customWidth="1"/>
    <col min="11" max="11" width="14.28515625" style="35" customWidth="1"/>
    <col min="12" max="12" width="13.7109375" style="35" customWidth="1"/>
    <col min="13" max="13" width="18.28515625" style="113" customWidth="1"/>
    <col min="14" max="16384" width="11.42578125" style="113"/>
  </cols>
  <sheetData>
    <row r="1" spans="1:19" ht="19.5" x14ac:dyDescent="0.2">
      <c r="C1" s="260" t="s">
        <v>237</v>
      </c>
      <c r="D1" s="10"/>
      <c r="E1" s="10"/>
      <c r="F1" s="10"/>
      <c r="G1" s="10"/>
      <c r="I1" s="10"/>
    </row>
    <row r="2" spans="1:19" x14ac:dyDescent="0.2">
      <c r="C2" s="261" t="str">
        <f>NOx!C2</f>
        <v>Reported until 30.7.2024</v>
      </c>
      <c r="D2" s="10"/>
      <c r="E2" s="10"/>
      <c r="F2" s="10"/>
      <c r="G2" s="10"/>
      <c r="I2" s="10"/>
    </row>
    <row r="3" spans="1:19" x14ac:dyDescent="0.2">
      <c r="D3" s="113"/>
      <c r="E3" s="113"/>
      <c r="F3" s="113"/>
      <c r="G3" s="113"/>
      <c r="H3" s="13"/>
      <c r="I3" s="113"/>
      <c r="J3" s="113"/>
      <c r="K3" s="113"/>
      <c r="L3" s="113"/>
    </row>
    <row r="4" spans="1:19" s="19" customFormat="1" ht="98.65" customHeight="1" x14ac:dyDescent="0.2">
      <c r="B4" s="179" t="s">
        <v>186</v>
      </c>
      <c r="C4" s="179" t="s">
        <v>228</v>
      </c>
      <c r="D4" s="179">
        <v>2005</v>
      </c>
      <c r="E4" s="179">
        <v>2020</v>
      </c>
      <c r="F4" s="179">
        <v>2021</v>
      </c>
      <c r="G4" s="179">
        <v>2022</v>
      </c>
      <c r="H4" s="272"/>
      <c r="I4" s="179">
        <v>2022</v>
      </c>
      <c r="J4" s="178" t="s">
        <v>251</v>
      </c>
      <c r="K4" s="182" t="str">
        <f xml:space="preserve"> CONCATENATE("Compliance with the amended GP ERC for ",I4,)</f>
        <v>Compliance with the amended GP ERC for 2022</v>
      </c>
      <c r="L4" s="181" t="s">
        <v>204</v>
      </c>
      <c r="M4" s="183" t="s">
        <v>253</v>
      </c>
    </row>
    <row r="5" spans="1:19" s="3" customFormat="1" x14ac:dyDescent="0.2">
      <c r="A5" s="16"/>
      <c r="B5" s="53" t="s">
        <v>133</v>
      </c>
      <c r="C5" s="55" t="s">
        <v>2</v>
      </c>
      <c r="D5" s="145">
        <f>IFERROR(VLOOKUP(CONCATENATE($B5,"_",D$4,"_",$C$47,"_",$C$46),Data_for_IC_trend_tables!$A$1:$G$49194,7,FALSE)-VLOOKUP(CONCATENATE($B5,"_",D$4,"_",$C$51,"_",$C$46),Data_for_IC_trend_tables!$A$1:$G$49194,7,FALSE),"-")</f>
        <v>237.67532405311471</v>
      </c>
      <c r="E5" s="145">
        <f>IFERROR(VLOOKUP(CONCATENATE($B5,"_",E$4,"_",$C$47,"_",$C$46),Data_for_IC_trend_tables!$A$1:$G$49194,7,FALSE)-VLOOKUP(CONCATENATE($B5,"_",E$4,"_",$C$51,"_",$C$46),Data_for_IC_trend_tables!$A$1:$G$49194,7,FALSE),"-")</f>
        <v>114.1317572085381</v>
      </c>
      <c r="F5" s="145">
        <f>IFERROR(VLOOKUP(CONCATENATE($B5,"_",F$4,"_",$C$47,"_",$C$46),Data_for_IC_trend_tables!$A$1:$G$49194,7,FALSE)-VLOOKUP(CONCATENATE($B5,"_",F$4,"_",$C$51,"_",$C$46),Data_for_IC_trend_tables!$A$1:$G$49194,7,FALSE),"-")</f>
        <v>112.7625957499268</v>
      </c>
      <c r="G5" s="145">
        <f>IFERROR(VLOOKUP(CONCATENATE($B5,"_",G$4,"_",$C$47,"_",$C$46),Data_for_IC_trend_tables!$A$1:$G$49194,7,FALSE)-VLOOKUP(CONCATENATE($B5,"_",G$4,"_",$C$51,"_",$C$46),Data_for_IC_trend_tables!$A$1:$G$49194,7,FALSE),"-")</f>
        <v>104.42536765465971</v>
      </c>
      <c r="H5" s="145"/>
      <c r="I5" s="145">
        <f>IFERROR(VLOOKUP(CONCATENATE($B5,"_",I$4,"_",$C$47,"_",$C$46),Data_for_IC_trend_tables!$A$1:$G$49194,7,FALSE)-VLOOKUP(CONCATENATE($B5,"_",I$4,"_",$C$51,"_",$C$46),Data_for_IC_trend_tables!$A$1:$G$49194,7,FALSE),"-")</f>
        <v>104.42536765465971</v>
      </c>
      <c r="J5" s="241">
        <v>0.37</v>
      </c>
      <c r="K5" s="38" t="str">
        <f>IF(ISBLANK(J5),"",IF(I5="-",CONCATENATE("no data for ",$I$4),IF(L5&gt;0,"No","Yes")))</f>
        <v>Yes</v>
      </c>
      <c r="L5" s="58">
        <f>IFERROR(IF(M5="x",((I5-D5)/D5)-(J5*-1),""),"")</f>
        <v>-0.19063858092679764</v>
      </c>
      <c r="M5" s="32" t="s">
        <v>76</v>
      </c>
      <c r="N5" s="262"/>
      <c r="O5" s="113"/>
      <c r="P5" s="263"/>
      <c r="Q5" s="113"/>
      <c r="R5"/>
      <c r="S5"/>
    </row>
    <row r="6" spans="1:19" s="3" customFormat="1" x14ac:dyDescent="0.2">
      <c r="A6" s="16"/>
      <c r="B6" s="53" t="s">
        <v>137</v>
      </c>
      <c r="C6" s="55" t="s">
        <v>4</v>
      </c>
      <c r="D6" s="145">
        <f>IFERROR(VLOOKUP(CONCATENATE($B6,"_",D$4,"_",$C$47,"_",$C$46),Data_for_IC_trend_tables!$A$1:$G$49194,7,FALSE)-VLOOKUP(CONCATENATE($B6,"_",D$4,"_",$C$51,"_",$C$46),Data_for_IC_trend_tables!$A$1:$G$49194,7,FALSE),"-")</f>
        <v>317.73067820583702</v>
      </c>
      <c r="E6" s="145">
        <f>IFERROR(VLOOKUP(CONCATENATE($B6,"_",E$4,"_",$C$47,"_",$C$46),Data_for_IC_trend_tables!$A$1:$G$49194,7,FALSE)-VLOOKUP(CONCATENATE($B6,"_",E$4,"_",$C$51,"_",$C$46),Data_for_IC_trend_tables!$A$1:$G$49194,7,FALSE),"-")</f>
        <v>127.92684790095689</v>
      </c>
      <c r="F6" s="145">
        <f>IFERROR(VLOOKUP(CONCATENATE($B6,"_",F$4,"_",$C$47,"_",$C$46),Data_for_IC_trend_tables!$A$1:$G$49194,7,FALSE)-VLOOKUP(CONCATENATE($B6,"_",F$4,"_",$C$51,"_",$C$46),Data_for_IC_trend_tables!$A$1:$G$49194,7,FALSE),"-")</f>
        <v>130.3168754449253</v>
      </c>
      <c r="G6" s="145">
        <f>IFERROR(VLOOKUP(CONCATENATE($B6,"_",G$4,"_",$C$47,"_",$C$46),Data_for_IC_trend_tables!$A$1:$G$49194,7,FALSE)-VLOOKUP(CONCATENATE($B6,"_",G$4,"_",$C$51,"_",$C$46),Data_for_IC_trend_tables!$A$1:$G$49194,7,FALSE),"-")</f>
        <v>119.98759808438831</v>
      </c>
      <c r="H6" s="145"/>
      <c r="I6" s="145">
        <f>IFERROR(VLOOKUP(CONCATENATE($B6,"_",I$4,"_",$C$47,"_",$C$46),Data_for_IC_trend_tables!$A$1:$G$49194,7,FALSE)-VLOOKUP(CONCATENATE($B6,"_",I$4,"_",$C$51,"_",$C$46),Data_for_IC_trend_tables!$A$1:$G$49194,7,FALSE),"-")</f>
        <v>119.98759808438831</v>
      </c>
      <c r="J6" s="241">
        <v>0.41</v>
      </c>
      <c r="K6" s="38" t="str">
        <f t="shared" ref="K6:K7" si="0">IF(ISBLANK(J6),"",IF(I6="-",CONCATENATE("no data for ",$I$4),IF(L6&gt;0,"No","Yes")))</f>
        <v>Yes</v>
      </c>
      <c r="L6" s="58">
        <f t="shared" ref="L6:L7" si="1">IFERROR(IF(M6="x",((I6-D6)/D6)-(J6*-1),""),"")</f>
        <v>-0.2123606774078764</v>
      </c>
      <c r="M6" s="32" t="s">
        <v>76</v>
      </c>
      <c r="N6" s="262"/>
      <c r="O6" s="113"/>
      <c r="P6" s="263"/>
      <c r="Q6" s="113"/>
      <c r="R6" s="113"/>
      <c r="S6" s="113"/>
    </row>
    <row r="7" spans="1:19" s="3" customFormat="1" x14ac:dyDescent="0.2">
      <c r="A7" s="16"/>
      <c r="B7" s="53" t="s">
        <v>140</v>
      </c>
      <c r="C7" s="55" t="s">
        <v>5</v>
      </c>
      <c r="D7" s="145">
        <f>IFERROR(VLOOKUP(CONCATENATE($B7,"_",D$4,"_",$C$47,"_",$C$46),Data_for_IC_trend_tables!$A$1:$G$49194,7,FALSE)-VLOOKUP(CONCATENATE($B7,"_",D$4,"_",$C$51,"_",$C$46),Data_for_IC_trend_tables!$A$1:$G$49194,7,FALSE),"-")</f>
        <v>168.42599476638989</v>
      </c>
      <c r="E7" s="145">
        <f>IFERROR(VLOOKUP(CONCATENATE($B7,"_",E$4,"_",$C$47,"_",$C$46),Data_for_IC_trend_tables!$A$1:$G$49194,7,FALSE)-VLOOKUP(CONCATENATE($B7,"_",E$4,"_",$C$51,"_",$C$46),Data_for_IC_trend_tables!$A$1:$G$49194,7,FALSE),"-")</f>
        <v>66.229317266969986</v>
      </c>
      <c r="F7" s="145">
        <f>IFERROR(VLOOKUP(CONCATENATE($B7,"_",F$4,"_",$C$47,"_",$C$46),Data_for_IC_trend_tables!$A$1:$G$49194,7,FALSE)-VLOOKUP(CONCATENATE($B7,"_",F$4,"_",$C$51,"_",$C$46),Data_for_IC_trend_tables!$A$1:$G$49194,7,FALSE),"-")</f>
        <v>72.602560601641798</v>
      </c>
      <c r="G7" s="145">
        <f>IFERROR(VLOOKUP(CONCATENATE($B7,"_",G$4,"_",$C$47,"_",$C$46),Data_for_IC_trend_tables!$A$1:$G$49194,7,FALSE)-VLOOKUP(CONCATENATE($B7,"_",G$4,"_",$C$51,"_",$C$46),Data_for_IC_trend_tables!$A$1:$G$49194,7,FALSE),"-")</f>
        <v>79.603374796352796</v>
      </c>
      <c r="H7" s="145"/>
      <c r="I7" s="145">
        <f>IFERROR(VLOOKUP(CONCATENATE($B7,"_",I$4,"_",$C$47,"_",$C$46),Data_for_IC_trend_tables!$A$1:$G$49194,7,FALSE)-VLOOKUP(CONCATENATE($B7,"_",I$4,"_",$C$51,"_",$C$46),Data_for_IC_trend_tables!$A$1:$G$49194,7,FALSE),"-")</f>
        <v>79.603374796352796</v>
      </c>
      <c r="J7" s="241">
        <v>0.41</v>
      </c>
      <c r="K7" s="38" t="str">
        <f t="shared" si="0"/>
        <v>Yes</v>
      </c>
      <c r="L7" s="58">
        <f t="shared" si="1"/>
        <v>-0.11736883100043899</v>
      </c>
      <c r="M7" s="32" t="s">
        <v>76</v>
      </c>
      <c r="N7" s="262"/>
      <c r="O7" s="113"/>
      <c r="P7" s="263"/>
      <c r="Q7" s="113"/>
      <c r="R7" s="113"/>
      <c r="S7" s="113"/>
    </row>
    <row r="8" spans="1:19" s="3" customFormat="1" x14ac:dyDescent="0.2">
      <c r="A8" s="113"/>
      <c r="B8" s="53" t="s">
        <v>141</v>
      </c>
      <c r="C8" s="61" t="s">
        <v>87</v>
      </c>
      <c r="D8" s="30">
        <f>IFERROR(VLOOKUP(CONCATENATE($B8,"_",D$4,"_",$C$47,"_",$C$46),Data_for_IC_trend_tables!$A$1:$G$49194,7,FALSE),"-")</f>
        <v>2266.2349217797801</v>
      </c>
      <c r="E8" s="30">
        <f>IFERROR(VLOOKUP(CONCATENATE($B8,"_",E$4,"_",$C$47,"_",$C$46),Data_for_IC_trend_tables!$A$1:$G$49194,7,FALSE),"-")</f>
        <v>1304.8722282374999</v>
      </c>
      <c r="F8" s="30">
        <f>IFERROR(VLOOKUP(CONCATENATE($B8,"_",F$4,"_",$C$47,"_",$C$46),Data_for_IC_trend_tables!$A$1:$G$49194,7,FALSE),"-")</f>
        <v>1308.4792467468999</v>
      </c>
      <c r="G8" s="30">
        <f>IFERROR(VLOOKUP(CONCATENATE($B8,"_",G$4,"_",$C$47,"_",$C$46),Data_for_IC_trend_tables!$A$1:$G$49194,7,FALSE),"-")</f>
        <v>1302.77102100192</v>
      </c>
      <c r="H8" s="30"/>
      <c r="I8" s="30">
        <f>IFERROR(VLOOKUP(CONCATENATE($B8,"_",I$4,"_",$C$47,"_",$C$46),Data_for_IC_trend_tables!$A$1:$G$49194,7,FALSE),"-")</f>
        <v>1302.77102100192</v>
      </c>
      <c r="J8" s="241">
        <v>0.35</v>
      </c>
      <c r="K8" s="38" t="str">
        <f t="shared" ref="K8:K35" si="2">IF(ISBLANK(J8),"",IF(I8="-",CONCATENATE("no data for ",$I$4),IF(L8&gt;0,"No","Yes")))</f>
        <v>Yes</v>
      </c>
      <c r="L8" s="58">
        <f t="shared" ref="L8:L35" si="3">IFERROR(IF(M8="x",((I8-D8)/D8)-(J8*-1),""),"")</f>
        <v>-7.5138581847113639E-2</v>
      </c>
      <c r="M8" s="32" t="s">
        <v>76</v>
      </c>
      <c r="N8" s="262"/>
      <c r="O8" s="113"/>
      <c r="P8" s="263"/>
      <c r="Q8" s="113"/>
      <c r="R8"/>
      <c r="S8"/>
    </row>
    <row r="9" spans="1:19" s="17" customFormat="1" x14ac:dyDescent="0.2">
      <c r="A9" s="16"/>
      <c r="B9" s="53" t="s">
        <v>142</v>
      </c>
      <c r="C9" s="55" t="s">
        <v>6</v>
      </c>
      <c r="D9" s="145">
        <f>IFERROR(VLOOKUP(CONCATENATE($B9,"_",D$4,"_",$C$47,"_",$C$46),Data_for_IC_trend_tables!$A$1:$G$49194,7,FALSE)-VLOOKUP(CONCATENATE($B9,"_",D$4,"_",$C$51,"_",$C$46),Data_for_IC_trend_tables!$A$1:$G$49194,7,FALSE),"-")</f>
        <v>78.89901910200328</v>
      </c>
      <c r="E9" s="145">
        <f>IFERROR(VLOOKUP(CONCATENATE($B9,"_",E$4,"_",$C$47,"_",$C$46),Data_for_IC_trend_tables!$A$1:$G$49194,7,FALSE)-VLOOKUP(CONCATENATE($B9,"_",E$4,"_",$C$51,"_",$C$46),Data_for_IC_trend_tables!$A$1:$G$49194,7,FALSE),"-")</f>
        <v>40.938197083332504</v>
      </c>
      <c r="F9" s="145">
        <f>IFERROR(VLOOKUP(CONCATENATE($B9,"_",F$4,"_",$C$47,"_",$C$46),Data_for_IC_trend_tables!$A$1:$G$49194,7,FALSE)-VLOOKUP(CONCATENATE($B9,"_",F$4,"_",$C$51,"_",$C$46),Data_for_IC_trend_tables!$A$1:$G$49194,7,FALSE),"-")</f>
        <v>41.969536745117466</v>
      </c>
      <c r="G9" s="145">
        <f>IFERROR(VLOOKUP(CONCATENATE($B9,"_",G$4,"_",$C$47,"_",$C$46),Data_for_IC_trend_tables!$A$1:$G$49194,7,FALSE)-VLOOKUP(CONCATENATE($B9,"_",G$4,"_",$C$51,"_",$C$46),Data_for_IC_trend_tables!$A$1:$G$49194,7,FALSE),"-")</f>
        <v>42.141343543366553</v>
      </c>
      <c r="H9" s="145"/>
      <c r="I9" s="145">
        <f>IFERROR(VLOOKUP(CONCATENATE($B9,"_",I$4,"_",$C$47,"_",$C$46),Data_for_IC_trend_tables!$A$1:$G$49194,7,FALSE)-VLOOKUP(CONCATENATE($B9,"_",I$4,"_",$C$51,"_",$C$46),Data_for_IC_trend_tables!$A$1:$G$49194,7,FALSE),"-")</f>
        <v>42.141343543366553</v>
      </c>
      <c r="J9" s="241">
        <v>0.31</v>
      </c>
      <c r="K9" s="38" t="str">
        <f t="shared" si="2"/>
        <v>Yes</v>
      </c>
      <c r="L9" s="58">
        <f t="shared" si="3"/>
        <v>-0.1558825417222891</v>
      </c>
      <c r="M9" s="32" t="s">
        <v>76</v>
      </c>
      <c r="N9" s="262"/>
      <c r="O9" s="113"/>
      <c r="P9" s="263"/>
      <c r="Q9" s="113"/>
      <c r="R9"/>
      <c r="S9"/>
    </row>
    <row r="10" spans="1:19" s="17" customFormat="1" x14ac:dyDescent="0.2">
      <c r="A10" s="16"/>
      <c r="B10" s="53" t="s">
        <v>143</v>
      </c>
      <c r="C10" s="55" t="s">
        <v>7</v>
      </c>
      <c r="D10" s="145">
        <f>IFERROR(VLOOKUP(CONCATENATE($B10,"_",D$4,"_",$C$47,"_",$C$46),Data_for_IC_trend_tables!$A$1:$G$49194,7,FALSE)-VLOOKUP(CONCATENATE($B10,"_",D$4,"_",$C$51,"_",$C$46),Data_for_IC_trend_tables!$A$1:$G$49194,7,FALSE),"-")</f>
        <v>20.862163094076195</v>
      </c>
      <c r="E10" s="145">
        <f>IFERROR(VLOOKUP(CONCATENATE($B10,"_",E$4,"_",$C$47,"_",$C$46),Data_for_IC_trend_tables!$A$1:$G$49194,7,FALSE)-VLOOKUP(CONCATENATE($B10,"_",E$4,"_",$C$51,"_",$C$46),Data_for_IC_trend_tables!$A$1:$G$49194,7,FALSE),"-")</f>
        <v>10.759440577226</v>
      </c>
      <c r="F10" s="145">
        <f>IFERROR(VLOOKUP(CONCATENATE($B10,"_",F$4,"_",$C$47,"_",$C$46),Data_for_IC_trend_tables!$A$1:$G$49194,7,FALSE)-VLOOKUP(CONCATENATE($B10,"_",F$4,"_",$C$51,"_",$C$46),Data_for_IC_trend_tables!$A$1:$G$49194,7,FALSE),"-")</f>
        <v>11.2228277692923</v>
      </c>
      <c r="G10" s="145">
        <f>IFERROR(VLOOKUP(CONCATENATE($B10,"_",G$4,"_",$C$47,"_",$C$46),Data_for_IC_trend_tables!$A$1:$G$49194,7,FALSE)-VLOOKUP(CONCATENATE($B10,"_",G$4,"_",$C$51,"_",$C$46),Data_for_IC_trend_tables!$A$1:$G$49194,7,FALSE),"-")</f>
        <v>10.915808206675319</v>
      </c>
      <c r="H10" s="145"/>
      <c r="I10" s="145">
        <f>IFERROR(VLOOKUP(CONCATENATE($B10,"_",I$4,"_",$C$47,"_",$C$46),Data_for_IC_trend_tables!$A$1:$G$49194,7,FALSE)-VLOOKUP(CONCATENATE($B10,"_",I$4,"_",$C$51,"_",$C$46),Data_for_IC_trend_tables!$A$1:$G$49194,7,FALSE),"-")</f>
        <v>10.915808206675319</v>
      </c>
      <c r="J10" s="241">
        <v>0.44</v>
      </c>
      <c r="K10" s="38" t="str">
        <f t="shared" si="2"/>
        <v>Yes</v>
      </c>
      <c r="L10" s="58">
        <f t="shared" si="3"/>
        <v>-3.6765273214892091E-2</v>
      </c>
      <c r="M10" s="32" t="s">
        <v>76</v>
      </c>
      <c r="N10" s="262"/>
      <c r="O10" s="113"/>
      <c r="P10" s="263"/>
      <c r="Q10" s="113"/>
      <c r="R10"/>
      <c r="S10"/>
    </row>
    <row r="11" spans="1:19" s="3" customFormat="1" x14ac:dyDescent="0.2">
      <c r="A11" s="16"/>
      <c r="B11" s="53" t="s">
        <v>144</v>
      </c>
      <c r="C11" s="55" t="s">
        <v>187</v>
      </c>
      <c r="D11" s="145">
        <f>IFERROR(VLOOKUP(CONCATENATE($B11,"_",D$4,"_",$C$47,"_",$C$46),Data_for_IC_trend_tables!$A$1:$G$49194,7,FALSE)-VLOOKUP(CONCATENATE($B11,"_",D$4,"_",$C$51,"_",$C$46),Data_for_IC_trend_tables!$A$1:$G$49194,7,FALSE),"-")</f>
        <v>288.81446060995063</v>
      </c>
      <c r="E11" s="145">
        <f>IFERROR(VLOOKUP(CONCATENATE($B11,"_",E$4,"_",$C$47,"_",$C$46),Data_for_IC_trend_tables!$A$1:$G$49194,7,FALSE)-VLOOKUP(CONCATENATE($B11,"_",E$4,"_",$C$51,"_",$C$46),Data_for_IC_trend_tables!$A$1:$G$49194,7,FALSE),"-")</f>
        <v>140.68224622557051</v>
      </c>
      <c r="F11" s="145">
        <f>IFERROR(VLOOKUP(CONCATENATE($B11,"_",F$4,"_",$C$47,"_",$C$46),Data_for_IC_trend_tables!$A$1:$G$49194,7,FALSE)-VLOOKUP(CONCATENATE($B11,"_",F$4,"_",$C$51,"_",$C$46),Data_for_IC_trend_tables!$A$1:$G$49194,7,FALSE),"-")</f>
        <v>145.04199119855122</v>
      </c>
      <c r="G11" s="145">
        <f>IFERROR(VLOOKUP(CONCATENATE($B11,"_",G$4,"_",$C$47,"_",$C$46),Data_for_IC_trend_tables!$A$1:$G$49194,7,FALSE)-VLOOKUP(CONCATENATE($B11,"_",G$4,"_",$C$51,"_",$C$46),Data_for_IC_trend_tables!$A$1:$G$49194,7,FALSE),"-")</f>
        <v>139.48854781380021</v>
      </c>
      <c r="H11" s="145"/>
      <c r="I11" s="145">
        <f>IFERROR(VLOOKUP(CONCATENATE($B11,"_",I$4,"_",$C$47,"_",$C$46),Data_for_IC_trend_tables!$A$1:$G$49194,7,FALSE)-VLOOKUP(CONCATENATE($B11,"_",I$4,"_",$C$51,"_",$C$46),Data_for_IC_trend_tables!$A$1:$G$49194,7,FALSE),"-")</f>
        <v>139.48854781380021</v>
      </c>
      <c r="J11" s="241">
        <v>0.35</v>
      </c>
      <c r="K11" s="38" t="str">
        <f t="shared" si="2"/>
        <v>Yes</v>
      </c>
      <c r="L11" s="58">
        <f t="shared" si="3"/>
        <v>-0.16703059632397665</v>
      </c>
      <c r="M11" s="32" t="s">
        <v>76</v>
      </c>
      <c r="N11" s="262"/>
      <c r="O11" s="113"/>
      <c r="P11" s="263"/>
      <c r="Q11" s="113"/>
      <c r="R11"/>
      <c r="S11"/>
    </row>
    <row r="12" spans="1:19" s="3" customFormat="1" x14ac:dyDescent="0.2">
      <c r="A12" s="16"/>
      <c r="B12" s="53" t="s">
        <v>145</v>
      </c>
      <c r="C12" s="55" t="s">
        <v>8</v>
      </c>
      <c r="D12" s="145">
        <f>IFERROR(VLOOKUP(CONCATENATE($B12,"_",D$4,"_",$C$47,"_",$C$46),Data_for_IC_trend_tables!$A$1:$G$49194,7,FALSE)-VLOOKUP(CONCATENATE($B12,"_",D$4,"_",$C$51,"_",$C$46),Data_for_IC_trend_tables!$A$1:$G$49194,7,FALSE),"-")</f>
        <v>187.81243464527299</v>
      </c>
      <c r="E12" s="145">
        <f>IFERROR(VLOOKUP(CONCATENATE($B12,"_",E$4,"_",$C$47,"_",$C$46),Data_for_IC_trend_tables!$A$1:$G$49194,7,FALSE)-VLOOKUP(CONCATENATE($B12,"_",E$4,"_",$C$51,"_",$C$46),Data_for_IC_trend_tables!$A$1:$G$49194,7,FALSE),"-")</f>
        <v>72.388839982342702</v>
      </c>
      <c r="F12" s="145">
        <f>IFERROR(VLOOKUP(CONCATENATE($B12,"_",F$4,"_",$C$47,"_",$C$46),Data_for_IC_trend_tables!$A$1:$G$49194,7,FALSE)-VLOOKUP(CONCATENATE($B12,"_",F$4,"_",$C$51,"_",$C$46),Data_for_IC_trend_tables!$A$1:$G$49194,7,FALSE),"-")</f>
        <v>73.857557994566008</v>
      </c>
      <c r="G12" s="145">
        <f>IFERROR(VLOOKUP(CONCATENATE($B12,"_",G$4,"_",$C$47,"_",$C$46),Data_for_IC_trend_tables!$A$1:$G$49194,7,FALSE)-VLOOKUP(CONCATENATE($B12,"_",G$4,"_",$C$51,"_",$C$46),Data_for_IC_trend_tables!$A$1:$G$49194,7,FALSE),"-")</f>
        <v>68.441066388567407</v>
      </c>
      <c r="H12" s="145"/>
      <c r="I12" s="145">
        <f>IFERROR(VLOOKUP(CONCATENATE($B12,"_",I$4,"_",$C$47,"_",$C$46),Data_for_IC_trend_tables!$A$1:$G$49194,7,FALSE)-VLOOKUP(CONCATENATE($B12,"_",I$4,"_",$C$51,"_",$C$46),Data_for_IC_trend_tables!$A$1:$G$49194,7,FALSE),"-")</f>
        <v>68.441066388567407</v>
      </c>
      <c r="J12" s="241">
        <v>0.56000000000000005</v>
      </c>
      <c r="K12" s="38" t="str">
        <f t="shared" si="2"/>
        <v>Yes</v>
      </c>
      <c r="L12" s="58">
        <f t="shared" si="3"/>
        <v>-7.5588205233406813E-2</v>
      </c>
      <c r="M12" s="32" t="s">
        <v>76</v>
      </c>
      <c r="N12" s="262"/>
      <c r="O12" s="113"/>
      <c r="P12" s="263"/>
      <c r="Q12" s="113"/>
      <c r="R12"/>
      <c r="S12"/>
    </row>
    <row r="13" spans="1:19" s="3" customFormat="1" x14ac:dyDescent="0.2">
      <c r="A13" s="16"/>
      <c r="B13" s="100" t="s">
        <v>146</v>
      </c>
      <c r="C13" s="71" t="s">
        <v>9</v>
      </c>
      <c r="D13" s="145">
        <f>IFERROR(VLOOKUP(CONCATENATE($B13,"_",D$4,"_",$C$47,"_",$C$46),Data_for_IC_trend_tables!$A$1:$G$49194,7,FALSE)-VLOOKUP(CONCATENATE($B13,"_",D$4,"_",$C$51,"_",$C$46),Data_for_IC_trend_tables!$A$1:$G$49194,7,FALSE),"-")</f>
        <v>40.664455030552098</v>
      </c>
      <c r="E13" s="145">
        <f>IFERROR(VLOOKUP(CONCATENATE($B13,"_",E$4,"_",$C$47,"_",$C$46),Data_for_IC_trend_tables!$A$1:$G$49194,7,FALSE)-VLOOKUP(CONCATENATE($B13,"_",E$4,"_",$C$51,"_",$C$46),Data_for_IC_trend_tables!$A$1:$G$49194,7,FALSE),"-")</f>
        <v>20.751639982521201</v>
      </c>
      <c r="F13" s="145">
        <f>IFERROR(VLOOKUP(CONCATENATE($B13,"_",F$4,"_",$C$47,"_",$C$46),Data_for_IC_trend_tables!$A$1:$G$49194,7,FALSE)-VLOOKUP(CONCATENATE($B13,"_",F$4,"_",$C$51,"_",$C$46),Data_for_IC_trend_tables!$A$1:$G$49194,7,FALSE),"-")</f>
        <v>20.0255831143654</v>
      </c>
      <c r="G13" s="145">
        <f>IFERROR(VLOOKUP(CONCATENATE($B13,"_",G$4,"_",$C$47,"_",$C$46),Data_for_IC_trend_tables!$A$1:$G$49194,7,FALSE)-VLOOKUP(CONCATENATE($B13,"_",G$4,"_",$C$51,"_",$C$46),Data_for_IC_trend_tables!$A$1:$G$49194,7,FALSE),"-")</f>
        <v>20.890345150999998</v>
      </c>
      <c r="H13" s="145"/>
      <c r="I13" s="145">
        <f>IFERROR(VLOOKUP(CONCATENATE($B13,"_",I$4,"_",$C$47,"_",$C$46),Data_for_IC_trend_tables!$A$1:$G$49194,7,FALSE)-VLOOKUP(CONCATENATE($B13,"_",I$4,"_",$C$51,"_",$C$46),Data_for_IC_trend_tables!$A$1:$G$49194,7,FALSE),"-")</f>
        <v>20.890345150999998</v>
      </c>
      <c r="J13" s="241">
        <v>0.18</v>
      </c>
      <c r="K13" s="38" t="str">
        <f t="shared" si="2"/>
        <v>Yes</v>
      </c>
      <c r="L13" s="58">
        <f t="shared" si="3"/>
        <v>-0.30627504941835265</v>
      </c>
      <c r="M13" s="32" t="s">
        <v>76</v>
      </c>
      <c r="N13" s="262"/>
      <c r="O13" s="113"/>
      <c r="P13" s="263"/>
      <c r="Q13" s="113"/>
      <c r="R13"/>
      <c r="S13"/>
    </row>
    <row r="14" spans="1:19" s="3" customFormat="1" x14ac:dyDescent="0.2">
      <c r="A14" s="16"/>
      <c r="B14" s="53" t="s">
        <v>147</v>
      </c>
      <c r="C14" s="55" t="s">
        <v>10</v>
      </c>
      <c r="D14" s="145">
        <f>IFERROR(VLOOKUP(CONCATENATE($B14,"_",D$4,"_",$C$47,"_",$C$46),Data_for_IC_trend_tables!$A$1:$G$49194,7,FALSE)-VLOOKUP(CONCATENATE($B14,"_",D$4,"_",$C$51,"_",$C$46),Data_for_IC_trend_tables!$A$1:$G$49194,7,FALSE),"-")</f>
        <v>198.632984641864</v>
      </c>
      <c r="E14" s="145">
        <f>IFERROR(VLOOKUP(CONCATENATE($B14,"_",E$4,"_",$C$47,"_",$C$46),Data_for_IC_trend_tables!$A$1:$G$49194,7,FALSE)-VLOOKUP(CONCATENATE($B14,"_",E$4,"_",$C$51,"_",$C$46),Data_for_IC_trend_tables!$A$1:$G$49194,7,FALSE),"-")</f>
        <v>96.059887003042007</v>
      </c>
      <c r="F14" s="145">
        <f>IFERROR(VLOOKUP(CONCATENATE($B14,"_",F$4,"_",$C$47,"_",$C$46),Data_for_IC_trend_tables!$A$1:$G$49194,7,FALSE)-VLOOKUP(CONCATENATE($B14,"_",F$4,"_",$C$51,"_",$C$46),Data_for_IC_trend_tables!$A$1:$G$49194,7,FALSE),"-")</f>
        <v>94.648736105474995</v>
      </c>
      <c r="G14" s="145">
        <f>IFERROR(VLOOKUP(CONCATENATE($B14,"_",G$4,"_",$C$47,"_",$C$46),Data_for_IC_trend_tables!$A$1:$G$49194,7,FALSE)-VLOOKUP(CONCATENATE($B14,"_",G$4,"_",$C$51,"_",$C$46),Data_for_IC_trend_tables!$A$1:$G$49194,7,FALSE),"-")</f>
        <v>89.941516991652207</v>
      </c>
      <c r="H14" s="145"/>
      <c r="I14" s="145">
        <f>IFERROR(VLOOKUP(CONCATENATE($B14,"_",I$4,"_",$C$47,"_",$C$46),Data_for_IC_trend_tables!$A$1:$G$49194,7,FALSE)-VLOOKUP(CONCATENATE($B14,"_",I$4,"_",$C$51,"_",$C$46),Data_for_IC_trend_tables!$A$1:$G$49194,7,FALSE),"-")</f>
        <v>89.941516991652207</v>
      </c>
      <c r="J14" s="241">
        <v>0.35</v>
      </c>
      <c r="K14" s="38" t="str">
        <f t="shared" si="2"/>
        <v>Yes</v>
      </c>
      <c r="L14" s="58">
        <f t="shared" si="3"/>
        <v>-0.19719747501243523</v>
      </c>
      <c r="M14" s="32" t="s">
        <v>76</v>
      </c>
      <c r="N14" s="262"/>
      <c r="O14" s="113"/>
      <c r="P14" s="263"/>
      <c r="Q14" s="113"/>
      <c r="R14"/>
      <c r="S14"/>
    </row>
    <row r="15" spans="1:19" s="3" customFormat="1" x14ac:dyDescent="0.2">
      <c r="A15" s="16"/>
      <c r="B15" s="53" t="s">
        <v>148</v>
      </c>
      <c r="C15" s="55" t="s">
        <v>11</v>
      </c>
      <c r="D15" s="145">
        <f>IFERROR(VLOOKUP(CONCATENATE($B15,"_",D$4,"_",$C$47,"_",$C$46),Data_for_IC_trend_tables!$A$1:$G$49194,7,FALSE)-VLOOKUP(CONCATENATE($B15,"_",D$4,"_",$C$51,"_",$C$46),Data_for_IC_trend_tables!$A$1:$G$49194,7,FALSE),"-")</f>
        <v>1455.9256221279741</v>
      </c>
      <c r="E15" s="145">
        <f>IFERROR(VLOOKUP(CONCATENATE($B15,"_",E$4,"_",$C$47,"_",$C$46),Data_for_IC_trend_tables!$A$1:$G$49194,7,FALSE)-VLOOKUP(CONCATENATE($B15,"_",E$4,"_",$C$51,"_",$C$46),Data_for_IC_trend_tables!$A$1:$G$49194,7,FALSE),"-")</f>
        <v>582.24198193812902</v>
      </c>
      <c r="F15" s="145">
        <f>IFERROR(VLOOKUP(CONCATENATE($B15,"_",F$4,"_",$C$47,"_",$C$46),Data_for_IC_trend_tables!$A$1:$G$49194,7,FALSE)-VLOOKUP(CONCATENATE($B15,"_",F$4,"_",$C$51,"_",$C$46),Data_for_IC_trend_tables!$A$1:$G$49194,7,FALSE),"-")</f>
        <v>609.87289303854402</v>
      </c>
      <c r="G15" s="145">
        <f>IFERROR(VLOOKUP(CONCATENATE($B15,"_",G$4,"_",$C$47,"_",$C$46),Data_for_IC_trend_tables!$A$1:$G$49194,7,FALSE)-VLOOKUP(CONCATENATE($B15,"_",G$4,"_",$C$51,"_",$C$46),Data_for_IC_trend_tables!$A$1:$G$49194,7,FALSE),"-")</f>
        <v>570.03451973694609</v>
      </c>
      <c r="H15" s="145"/>
      <c r="I15" s="145">
        <f>IFERROR(VLOOKUP(CONCATENATE($B15,"_",I$4,"_",$C$47,"_",$C$46),Data_for_IC_trend_tables!$A$1:$G$49194,7,FALSE)-VLOOKUP(CONCATENATE($B15,"_",I$4,"_",$C$51,"_",$C$46),Data_for_IC_trend_tables!$A$1:$G$49194,7,FALSE),"-")</f>
        <v>570.03451973694609</v>
      </c>
      <c r="J15" s="241">
        <v>0.5</v>
      </c>
      <c r="K15" s="38" t="str">
        <f t="shared" si="2"/>
        <v>Yes</v>
      </c>
      <c r="L15" s="58">
        <f t="shared" si="3"/>
        <v>-0.10847277424530366</v>
      </c>
      <c r="M15" s="32" t="s">
        <v>76</v>
      </c>
      <c r="N15" s="262"/>
      <c r="O15" s="113"/>
      <c r="P15" s="263"/>
      <c r="Q15" s="113"/>
      <c r="R15" s="113"/>
      <c r="S15" s="113"/>
    </row>
    <row r="16" spans="1:19" s="3" customFormat="1" x14ac:dyDescent="0.2">
      <c r="A16" s="16"/>
      <c r="B16" s="53" t="s">
        <v>150</v>
      </c>
      <c r="C16" s="71" t="s">
        <v>13</v>
      </c>
      <c r="D16" s="145">
        <f>IFERROR(VLOOKUP(CONCATENATE($B16,"_",D$4,"_",$C$47,"_",$C$46),Data_for_IC_trend_tables!$A$1:$G$49194,7,FALSE)-VLOOKUP(CONCATENATE($B16,"_",D$4,"_",$C$51,"_",$C$46),Data_for_IC_trend_tables!$A$1:$G$49194,7,FALSE),"-")</f>
        <v>1479.878528987384</v>
      </c>
      <c r="E16" s="145">
        <f>IFERROR(VLOOKUP(CONCATENATE($B16,"_",E$4,"_",$C$47,"_",$C$46),Data_for_IC_trend_tables!$A$1:$G$49194,7,FALSE)-VLOOKUP(CONCATENATE($B16,"_",E$4,"_",$C$51,"_",$C$46),Data_for_IC_trend_tables!$A$1:$G$49194,7,FALSE),"-")</f>
        <v>873.808182109987</v>
      </c>
      <c r="F16" s="145">
        <f>IFERROR(VLOOKUP(CONCATENATE($B16,"_",F$4,"_",$C$47,"_",$C$46),Data_for_IC_trend_tables!$A$1:$G$49194,7,FALSE)-VLOOKUP(CONCATENATE($B16,"_",F$4,"_",$C$51,"_",$C$46),Data_for_IC_trend_tables!$A$1:$G$49194,7,FALSE),"-")</f>
        <v>860.79913266862309</v>
      </c>
      <c r="G16" s="145">
        <f>IFERROR(VLOOKUP(CONCATENATE($B16,"_",G$4,"_",$C$47,"_",$C$46),Data_for_IC_trend_tables!$A$1:$G$49194,7,FALSE)-VLOOKUP(CONCATENATE($B16,"_",G$4,"_",$C$51,"_",$C$46),Data_for_IC_trend_tables!$A$1:$G$49194,7,FALSE),"-")</f>
        <v>842.13315702182535</v>
      </c>
      <c r="H16" s="145"/>
      <c r="I16" s="145">
        <f>IFERROR(VLOOKUP(CONCATENATE($B16,"_",I$4,"_",$C$47,"_",$C$46),Data_for_IC_trend_tables!$A$1:$G$49194,7,FALSE)-VLOOKUP(CONCATENATE($B16,"_",I$4,"_",$C$51,"_",$C$46),Data_for_IC_trend_tables!$A$1:$G$49194,7,FALSE),"-")</f>
        <v>842.13315702182535</v>
      </c>
      <c r="J16" s="241">
        <v>0.39</v>
      </c>
      <c r="K16" s="38" t="str">
        <f t="shared" si="2"/>
        <v>Yes</v>
      </c>
      <c r="L16" s="58">
        <f t="shared" si="3"/>
        <v>-4.0944404877567786E-2</v>
      </c>
      <c r="M16" s="32" t="s">
        <v>76</v>
      </c>
      <c r="N16" s="262"/>
      <c r="O16" s="113"/>
      <c r="P16" s="263"/>
      <c r="Q16" s="113"/>
      <c r="R16"/>
      <c r="S16"/>
    </row>
    <row r="17" spans="1:19" s="3" customFormat="1" x14ac:dyDescent="0.2">
      <c r="A17" s="16"/>
      <c r="B17" s="53" t="s">
        <v>151</v>
      </c>
      <c r="C17" s="71" t="s">
        <v>14</v>
      </c>
      <c r="D17" s="145">
        <f>IFERROR(VLOOKUP(CONCATENATE($B17,"_",D$4,"_",$C$47,"_",$C$46),Data_for_IC_trend_tables!$A$1:$G$49194,7,FALSE)-VLOOKUP(CONCATENATE($B17,"_",D$4,"_",$C$51,"_",$C$46),Data_for_IC_trend_tables!$A$1:$G$49194,7,FALSE),"-")</f>
        <v>463.28785161809481</v>
      </c>
      <c r="E17" s="145">
        <f>IFERROR(VLOOKUP(CONCATENATE($B17,"_",E$4,"_",$C$47,"_",$C$46),Data_for_IC_trend_tables!$A$1:$G$49194,7,FALSE)-VLOOKUP(CONCATENATE($B17,"_",E$4,"_",$C$51,"_",$C$46),Data_for_IC_trend_tables!$A$1:$G$49194,7,FALSE),"-")</f>
        <v>206.51072499537239</v>
      </c>
      <c r="F17" s="145">
        <f>IFERROR(VLOOKUP(CONCATENATE($B17,"_",F$4,"_",$C$47,"_",$C$46),Data_for_IC_trend_tables!$A$1:$G$49194,7,FALSE)-VLOOKUP(CONCATENATE($B17,"_",F$4,"_",$C$51,"_",$C$46),Data_for_IC_trend_tables!$A$1:$G$49194,7,FALSE),"-")</f>
        <v>204.59341624884229</v>
      </c>
      <c r="G17" s="145">
        <f>IFERROR(VLOOKUP(CONCATENATE($B17,"_",G$4,"_",$C$47,"_",$C$46),Data_for_IC_trend_tables!$A$1:$G$49194,7,FALSE)-VLOOKUP(CONCATENATE($B17,"_",G$4,"_",$C$51,"_",$C$46),Data_for_IC_trend_tables!$A$1:$G$49194,7,FALSE),"-")</f>
        <v>216.60886491015469</v>
      </c>
      <c r="H17" s="145"/>
      <c r="I17" s="145">
        <f>IFERROR(VLOOKUP(CONCATENATE($B17,"_",I$4,"_",$C$47,"_",$C$46),Data_for_IC_trend_tables!$A$1:$G$49194,7,FALSE)-VLOOKUP(CONCATENATE($B17,"_",I$4,"_",$C$51,"_",$C$46),Data_for_IC_trend_tables!$A$1:$G$49194,7,FALSE),"-")</f>
        <v>216.60886491015469</v>
      </c>
      <c r="J17" s="241">
        <v>0.31</v>
      </c>
      <c r="K17" s="38" t="str">
        <f t="shared" si="2"/>
        <v>Yes</v>
      </c>
      <c r="L17" s="58">
        <f t="shared" si="3"/>
        <v>-0.22245295737062981</v>
      </c>
      <c r="M17" s="32" t="s">
        <v>76</v>
      </c>
      <c r="N17" s="262"/>
      <c r="O17" s="113"/>
      <c r="P17" s="263"/>
      <c r="Q17" s="113"/>
      <c r="R17" s="113"/>
      <c r="S17" s="113"/>
    </row>
    <row r="18" spans="1:19" s="3" customFormat="1" x14ac:dyDescent="0.2">
      <c r="A18" s="16"/>
      <c r="B18" s="53" t="s">
        <v>152</v>
      </c>
      <c r="C18" s="71" t="s">
        <v>15</v>
      </c>
      <c r="D18" s="145">
        <f>IFERROR(VLOOKUP(CONCATENATE($B18,"_",D$4,"_",$C$47,"_",$C$46),Data_for_IC_trend_tables!$A$1:$G$49194,7,FALSE)-VLOOKUP(CONCATENATE($B18,"_",D$4,"_",$C$51,"_",$C$46),Data_for_IC_trend_tables!$A$1:$G$49194,7,FALSE),"-")</f>
        <v>164.1048151087922</v>
      </c>
      <c r="E18" s="145">
        <f>IFERROR(VLOOKUP(CONCATENATE($B18,"_",E$4,"_",$C$47,"_",$C$46),Data_for_IC_trend_tables!$A$1:$G$49194,7,FALSE)-VLOOKUP(CONCATENATE($B18,"_",E$4,"_",$C$51,"_",$C$46),Data_for_IC_trend_tables!$A$1:$G$49194,7,FALSE),"-")</f>
        <v>85.073979011309902</v>
      </c>
      <c r="F18" s="145">
        <f>IFERROR(VLOOKUP(CONCATENATE($B18,"_",F$4,"_",$C$47,"_",$C$46),Data_for_IC_trend_tables!$A$1:$G$49194,7,FALSE)-VLOOKUP(CONCATENATE($B18,"_",F$4,"_",$C$51,"_",$C$46),Data_for_IC_trend_tables!$A$1:$G$49194,7,FALSE),"-")</f>
        <v>86.463379044463494</v>
      </c>
      <c r="G18" s="145">
        <f>IFERROR(VLOOKUP(CONCATENATE($B18,"_",G$4,"_",$C$47,"_",$C$46),Data_for_IC_trend_tables!$A$1:$G$49194,7,FALSE)-VLOOKUP(CONCATENATE($B18,"_",G$4,"_",$C$51,"_",$C$46),Data_for_IC_trend_tables!$A$1:$G$49194,7,FALSE),"-")</f>
        <v>83.139992428428087</v>
      </c>
      <c r="H18" s="145"/>
      <c r="I18" s="145">
        <f>IFERROR(VLOOKUP(CONCATENATE($B18,"_",I$4,"_",$C$47,"_",$C$46),Data_for_IC_trend_tables!$A$1:$G$49194,7,FALSE)-VLOOKUP(CONCATENATE($B18,"_",I$4,"_",$C$51,"_",$C$46),Data_for_IC_trend_tables!$A$1:$G$49194,7,FALSE),"-")</f>
        <v>83.139992428428087</v>
      </c>
      <c r="J18" s="241">
        <v>0.34</v>
      </c>
      <c r="K18" s="38" t="str">
        <f t="shared" si="2"/>
        <v>Yes</v>
      </c>
      <c r="L18" s="58">
        <f t="shared" ref="L18" si="4">IFERROR(IF(M18="x",((I18-D18)/D18)-(J18*-1),""),"")</f>
        <v>-0.15337262058208967</v>
      </c>
      <c r="M18" s="32" t="s">
        <v>76</v>
      </c>
      <c r="N18" s="262"/>
      <c r="O18" s="113"/>
      <c r="P18" s="263"/>
      <c r="Q18" s="113"/>
      <c r="R18" s="113"/>
      <c r="S18" s="113"/>
    </row>
    <row r="19" spans="1:19" s="3" customFormat="1" x14ac:dyDescent="0.2">
      <c r="A19" s="16"/>
      <c r="B19" s="53" t="s">
        <v>154</v>
      </c>
      <c r="C19" s="71" t="s">
        <v>17</v>
      </c>
      <c r="D19" s="145">
        <f>IFERROR(VLOOKUP(CONCATENATE($B19,"_",D$4,"_",$C$47,"_",$C$46),Data_for_IC_trend_tables!$A$1:$G$49194,7,FALSE)-VLOOKUP(CONCATENATE($B19,"_",D$4,"_",$C$51,"_",$C$46),Data_for_IC_trend_tables!$A$1:$G$49194,7,FALSE),"-")</f>
        <v>142.70927239485871</v>
      </c>
      <c r="E19" s="145">
        <f>IFERROR(VLOOKUP(CONCATENATE($B19,"_",E$4,"_",$C$47,"_",$C$46),Data_for_IC_trend_tables!$A$1:$G$49194,7,FALSE)-VLOOKUP(CONCATENATE($B19,"_",E$4,"_",$C$51,"_",$C$46),Data_for_IC_trend_tables!$A$1:$G$49194,7,FALSE),"-")</f>
        <v>61.896793336662604</v>
      </c>
      <c r="F19" s="145">
        <f>IFERROR(VLOOKUP(CONCATENATE($B19,"_",F$4,"_",$C$47,"_",$C$46),Data_for_IC_trend_tables!$A$1:$G$49194,7,FALSE)-VLOOKUP(CONCATENATE($B19,"_",F$4,"_",$C$51,"_",$C$46),Data_for_IC_trend_tables!$A$1:$G$49194,7,FALSE),"-")</f>
        <v>63.735928488034503</v>
      </c>
      <c r="G19" s="145">
        <f>IFERROR(VLOOKUP(CONCATENATE($B19,"_",G$4,"_",$C$47,"_",$C$46),Data_for_IC_trend_tables!$A$1:$G$49194,7,FALSE)-VLOOKUP(CONCATENATE($B19,"_",G$4,"_",$C$51,"_",$C$46),Data_for_IC_trend_tables!$A$1:$G$49194,7,FALSE),"-")</f>
        <v>61.569030929221995</v>
      </c>
      <c r="H19" s="145"/>
      <c r="I19" s="145">
        <f>IFERROR(VLOOKUP(CONCATENATE($B19,"_",I$4,"_",$C$47,"_",$C$46),Data_for_IC_trend_tables!$A$1:$G$49194,7,FALSE)-VLOOKUP(CONCATENATE($B19,"_",I$4,"_",$C$51,"_",$C$46),Data_for_IC_trend_tables!$A$1:$G$49194,7,FALSE),"-")</f>
        <v>61.569030929221995</v>
      </c>
      <c r="J19" s="241">
        <v>0.49</v>
      </c>
      <c r="K19" s="38" t="str">
        <f t="shared" ref="K19" si="5">IF(ISBLANK(J19),"",IF(I19="-",CONCATENATE("no data for ",$I$4),IF(L19&gt;0,"No","Yes")))</f>
        <v>Yes</v>
      </c>
      <c r="L19" s="58">
        <f t="shared" ref="L19" si="6">IFERROR(IF(M19="x",((I19-D19)/D19)-(J19*-1),""),"")</f>
        <v>-7.8570213441575221E-2</v>
      </c>
      <c r="M19" s="32" t="s">
        <v>76</v>
      </c>
      <c r="N19" s="262"/>
      <c r="O19" s="113"/>
      <c r="P19" s="263"/>
      <c r="Q19" s="113"/>
      <c r="R19" s="113"/>
      <c r="S19" s="113"/>
    </row>
    <row r="20" spans="1:19" s="3" customFormat="1" ht="12.6" customHeight="1" x14ac:dyDescent="0.2">
      <c r="A20" s="16"/>
      <c r="B20" s="53" t="s">
        <v>158</v>
      </c>
      <c r="C20" s="55" t="s">
        <v>21</v>
      </c>
      <c r="D20" s="145">
        <f>IFERROR(VLOOKUP(CONCATENATE($B20,"_",D$4,"_",$C$47,"_",$C$46),Data_for_IC_trend_tables!$A$1:$G$49194,7,FALSE)-VLOOKUP(CONCATENATE($B20,"_",D$4,"_",$C$51,"_",$C$46),Data_for_IC_trend_tables!$A$1:$G$49194,7,FALSE),"-")</f>
        <v>43.890053240846171</v>
      </c>
      <c r="E20" s="145">
        <f>IFERROR(VLOOKUP(CONCATENATE($B20,"_",E$4,"_",$C$47,"_",$C$46),Data_for_IC_trend_tables!$A$1:$G$49194,7,FALSE)-VLOOKUP(CONCATENATE($B20,"_",E$4,"_",$C$51,"_",$C$46),Data_for_IC_trend_tables!$A$1:$G$49194,7,FALSE),"-")</f>
        <v>28.695807126647715</v>
      </c>
      <c r="F20" s="145">
        <f>IFERROR(VLOOKUP(CONCATENATE($B20,"_",F$4,"_",$C$47,"_",$C$46),Data_for_IC_trend_tables!$A$1:$G$49194,7,FALSE)-VLOOKUP(CONCATENATE($B20,"_",F$4,"_",$C$51,"_",$C$46),Data_for_IC_trend_tables!$A$1:$G$49194,7,FALSE),"-")</f>
        <v>29.201083235592819</v>
      </c>
      <c r="G20" s="145">
        <f>IFERROR(VLOOKUP(CONCATENATE($B20,"_",G$4,"_",$C$47,"_",$C$46),Data_for_IC_trend_tables!$A$1:$G$49194,7,FALSE)-VLOOKUP(CONCATENATE($B20,"_",G$4,"_",$C$51,"_",$C$46),Data_for_IC_trend_tables!$A$1:$G$49194,7,FALSE),"-")</f>
        <v>28.314764763492434</v>
      </c>
      <c r="H20" s="145"/>
      <c r="I20" s="145">
        <f>IFERROR(VLOOKUP(CONCATENATE($B20,"_",I$4,"_",$C$47,"_",$C$46),Data_for_IC_trend_tables!$A$1:$G$49194,7,FALSE)-VLOOKUP(CONCATENATE($B20,"_",I$4,"_",$C$51,"_",$C$46),Data_for_IC_trend_tables!$A$1:$G$49194,7,FALSE),"-")</f>
        <v>28.314764763492434</v>
      </c>
      <c r="J20" s="241">
        <v>0.32</v>
      </c>
      <c r="K20" s="38" t="str">
        <f t="shared" si="2"/>
        <v>Yes</v>
      </c>
      <c r="L20" s="58">
        <f t="shared" si="3"/>
        <v>-3.4870576070721915E-2</v>
      </c>
      <c r="M20" s="32" t="s">
        <v>76</v>
      </c>
      <c r="N20" s="262"/>
      <c r="O20" s="101"/>
      <c r="P20" s="263"/>
      <c r="R20"/>
      <c r="S20"/>
    </row>
    <row r="21" spans="1:19" s="3" customFormat="1" x14ac:dyDescent="0.2">
      <c r="A21" s="16"/>
      <c r="B21" s="53" t="s">
        <v>160</v>
      </c>
      <c r="C21" s="61" t="s">
        <v>91</v>
      </c>
      <c r="D21" s="145">
        <f>IFERROR(VLOOKUP(CONCATENATE($B21,"_",D$4,"_",$C$47,"_",$C$46),Data_for_IC_trend_tables!$A$1:$G$49194,7,FALSE)-VLOOKUP(CONCATENATE($B21,"_",D$4,"_",$C$51,"_",$C$46),Data_for_IC_trend_tables!$A$1:$G$49194,7,FALSE),"-")</f>
        <v>56.468755530925002</v>
      </c>
      <c r="E21" s="145">
        <f>IFERROR(VLOOKUP(CONCATENATE($B21,"_",E$4,"_",$C$47,"_",$C$46),Data_for_IC_trend_tables!$A$1:$G$49194,7,FALSE)-VLOOKUP(CONCATENATE($B21,"_",E$4,"_",$C$51,"_",$C$46),Data_for_IC_trend_tables!$A$1:$G$49194,7,FALSE),"-")</f>
        <v>43.504115458760801</v>
      </c>
      <c r="F21" s="145">
        <f>IFERROR(VLOOKUP(CONCATENATE($B21,"_",F$4,"_",$C$47,"_",$C$46),Data_for_IC_trend_tables!$A$1:$G$49194,7,FALSE)-VLOOKUP(CONCATENATE($B21,"_",F$4,"_",$C$51,"_",$C$46),Data_for_IC_trend_tables!$A$1:$G$49194,7,FALSE),"-")</f>
        <v>43.668056876916559</v>
      </c>
      <c r="G21" s="145">
        <f>IFERROR(VLOOKUP(CONCATENATE($B21,"_",G$4,"_",$C$47,"_",$C$46),Data_for_IC_trend_tables!$A$1:$G$49194,7,FALSE)-VLOOKUP(CONCATENATE($B21,"_",G$4,"_",$C$51,"_",$C$46),Data_for_IC_trend_tables!$A$1:$G$49194,7,FALSE),"-")</f>
        <v>40.400350013025822</v>
      </c>
      <c r="H21" s="145"/>
      <c r="I21" s="145">
        <f>IFERROR(VLOOKUP(CONCATENATE($B21,"_",I$4,"_",$C$47,"_",$C$46),Data_for_IC_trend_tables!$A$1:$G$49194,7,FALSE)-VLOOKUP(CONCATENATE($B21,"_",I$4,"_",$C$51,"_",$C$46),Data_for_IC_trend_tables!$A$1:$G$49194,7,FALSE),"-")</f>
        <v>40.400350013025822</v>
      </c>
      <c r="J21" s="241">
        <v>0.48</v>
      </c>
      <c r="K21" s="38" t="str">
        <f t="shared" si="2"/>
        <v>No</v>
      </c>
      <c r="L21" s="58">
        <f t="shared" si="3"/>
        <v>0.19544608400127839</v>
      </c>
      <c r="M21" s="32" t="s">
        <v>76</v>
      </c>
      <c r="N21" s="262"/>
      <c r="O21" s="101"/>
      <c r="P21" s="263"/>
      <c r="R21"/>
      <c r="S21"/>
    </row>
    <row r="22" spans="1:19" s="17" customFormat="1" x14ac:dyDescent="0.2">
      <c r="A22" s="16"/>
      <c r="B22" s="53" t="s">
        <v>161</v>
      </c>
      <c r="C22" s="61" t="s">
        <v>96</v>
      </c>
      <c r="D22" s="145">
        <f>IFERROR(VLOOKUP(CONCATENATE($B22,"_",D$4,"_",$C$47,"_",$C$46),Data_for_IC_trend_tables!$A$1:$G$49194,7,FALSE)-VLOOKUP(CONCATENATE($B22,"_",D$4,"_",$C$51,"_",$C$46),Data_for_IC_trend_tables!$A$1:$G$49194,7,FALSE),"-")</f>
        <v>55.781294408561791</v>
      </c>
      <c r="E22" s="145">
        <f>IFERROR(VLOOKUP(CONCATENATE($B22,"_",E$4,"_",$C$47,"_",$C$46),Data_for_IC_trend_tables!$A$1:$G$49194,7,FALSE)-VLOOKUP(CONCATENATE($B22,"_",E$4,"_",$C$51,"_",$C$46),Data_for_IC_trend_tables!$A$1:$G$49194,7,FALSE),"-")</f>
        <v>13.732203327084681</v>
      </c>
      <c r="F22" s="145">
        <f>IFERROR(VLOOKUP(CONCATENATE($B22,"_",F$4,"_",$C$47,"_",$C$46),Data_for_IC_trend_tables!$A$1:$G$49194,7,FALSE)-VLOOKUP(CONCATENATE($B22,"_",F$4,"_",$C$51,"_",$C$46),Data_for_IC_trend_tables!$A$1:$G$49194,7,FALSE),"-")</f>
        <v>12.810762240308851</v>
      </c>
      <c r="G22" s="145">
        <f>IFERROR(VLOOKUP(CONCATENATE($B22,"_",G$4,"_",$C$47,"_",$C$46),Data_for_IC_trend_tables!$A$1:$G$49194,7,FALSE)-VLOOKUP(CONCATENATE($B22,"_",G$4,"_",$C$51,"_",$C$46),Data_for_IC_trend_tables!$A$1:$G$49194,7,FALSE),"-")</f>
        <v>10.573769054946782</v>
      </c>
      <c r="H22" s="145"/>
      <c r="I22" s="145">
        <f>IFERROR(VLOOKUP(CONCATENATE($B22,"_",I$4,"_",$C$47,"_",$C$46),Data_for_IC_trend_tables!$A$1:$G$49194,7,FALSE)-VLOOKUP(CONCATENATE($B22,"_",I$4,"_",$C$51,"_",$C$46),Data_for_IC_trend_tables!$A$1:$G$49194,7,FALSE),"-")</f>
        <v>10.573769054946782</v>
      </c>
      <c r="J22" s="241">
        <v>0.43</v>
      </c>
      <c r="K22" s="38" t="str">
        <f t="shared" si="2"/>
        <v>Yes</v>
      </c>
      <c r="L22" s="58">
        <f t="shared" si="3"/>
        <v>-0.38044238634010924</v>
      </c>
      <c r="M22" s="32" t="s">
        <v>76</v>
      </c>
      <c r="N22" s="262"/>
      <c r="O22" s="101"/>
      <c r="P22" s="263"/>
      <c r="R22"/>
      <c r="S22"/>
    </row>
    <row r="23" spans="1:19" s="3" customFormat="1" x14ac:dyDescent="0.2">
      <c r="A23" s="16"/>
      <c r="B23" s="53" t="s">
        <v>162</v>
      </c>
      <c r="C23" s="55" t="s">
        <v>25</v>
      </c>
      <c r="D23" s="145">
        <f>IFERROR(VLOOKUP(CONCATENATE($B23,"_",D$4,"_",$C$47,"_",$C$46),Data_for_IC_trend_tables!$A$1:$G$49194,7,FALSE)-VLOOKUP(CONCATENATE($B23,"_",D$4,"_",$C$51,"_",$C$46),Data_for_IC_trend_tables!$A$1:$G$49194,7,FALSE),"-")</f>
        <v>9.5807436284040541</v>
      </c>
      <c r="E23" s="145">
        <f>IFERROR(VLOOKUP(CONCATENATE($B23,"_",E$4,"_",$C$47,"_",$C$46),Data_for_IC_trend_tables!$A$1:$G$49194,7,FALSE)-VLOOKUP(CONCATENATE($B23,"_",E$4,"_",$C$51,"_",$C$46),Data_for_IC_trend_tables!$A$1:$G$49194,7,FALSE),"-")</f>
        <v>4.040535599342749</v>
      </c>
      <c r="F23" s="145">
        <f>IFERROR(VLOOKUP(CONCATENATE($B23,"_",F$4,"_",$C$47,"_",$C$46),Data_for_IC_trend_tables!$A$1:$G$49194,7,FALSE)-VLOOKUP(CONCATENATE($B23,"_",F$4,"_",$C$51,"_",$C$46),Data_for_IC_trend_tables!$A$1:$G$49194,7,FALSE),"-")</f>
        <v>4.2335935204427342</v>
      </c>
      <c r="G23" s="145">
        <f>IFERROR(VLOOKUP(CONCATENATE($B23,"_",G$4,"_",$C$47,"_",$C$46),Data_for_IC_trend_tables!$A$1:$G$49194,7,FALSE)-VLOOKUP(CONCATENATE($B23,"_",G$4,"_",$C$51,"_",$C$46),Data_for_IC_trend_tables!$A$1:$G$49194,7,FALSE),"-")</f>
        <v>4.5542803740740094</v>
      </c>
      <c r="H23" s="145"/>
      <c r="I23" s="145">
        <f>IFERROR(VLOOKUP(CONCATENATE($B23,"_",I$4,"_",$C$47,"_",$C$46),Data_for_IC_trend_tables!$A$1:$G$49194,7,FALSE)-VLOOKUP(CONCATENATE($B23,"_",I$4,"_",$C$51,"_",$C$46),Data_for_IC_trend_tables!$A$1:$G$49194,7,FALSE),"-")</f>
        <v>4.5542803740740094</v>
      </c>
      <c r="J23" s="241">
        <v>0.42</v>
      </c>
      <c r="K23" s="38" t="str">
        <f t="shared" si="2"/>
        <v>Yes</v>
      </c>
      <c r="L23" s="58">
        <f t="shared" si="3"/>
        <v>-0.10464228762244271</v>
      </c>
      <c r="M23" s="32" t="s">
        <v>76</v>
      </c>
      <c r="N23" s="262"/>
      <c r="O23" s="101"/>
      <c r="P23" s="263"/>
      <c r="R23"/>
      <c r="S23"/>
    </row>
    <row r="24" spans="1:19" s="3" customFormat="1" ht="13.5" customHeight="1" x14ac:dyDescent="0.2">
      <c r="A24" s="16"/>
      <c r="B24" s="53" t="s">
        <v>166</v>
      </c>
      <c r="C24" s="61" t="s">
        <v>211</v>
      </c>
      <c r="D24" s="145">
        <f>IFERROR(VLOOKUP(CONCATENATE($B24,"_",D$4,"_",$C$47,"_",$C$46),Data_for_IC_trend_tables!$A$1:$G$49194,7,FALSE)-VLOOKUP(CONCATENATE($B24,"_",D$4,"_",$C$51,"_",$C$46),Data_for_IC_trend_tables!$A$1:$G$49194,7,FALSE),"-")</f>
        <v>398.23392002999998</v>
      </c>
      <c r="E24" s="145">
        <f>IFERROR(VLOOKUP(CONCATENATE($B24,"_",E$4,"_",$C$47,"_",$C$46),Data_for_IC_trend_tables!$A$1:$G$49194,7,FALSE)-VLOOKUP(CONCATENATE($B24,"_",E$4,"_",$C$51,"_",$C$46),Data_for_IC_trend_tables!$A$1:$G$49194,7,FALSE),"-")</f>
        <v>181.44789102799999</v>
      </c>
      <c r="F24" s="145">
        <f>IFERROR(VLOOKUP(CONCATENATE($B24,"_",F$4,"_",$C$47,"_",$C$46),Data_for_IC_trend_tables!$A$1:$G$49194,7,FALSE)-VLOOKUP(CONCATENATE($B24,"_",F$4,"_",$C$51,"_",$C$46),Data_for_IC_trend_tables!$A$1:$G$49194,7,FALSE),"-")</f>
        <v>176.88087181400002</v>
      </c>
      <c r="G24" s="145">
        <f>IFERROR(VLOOKUP(CONCATENATE($B24,"_",G$4,"_",$C$47,"_",$C$46),Data_for_IC_trend_tables!$A$1:$G$49194,7,FALSE)-VLOOKUP(CONCATENATE($B24,"_",G$4,"_",$C$51,"_",$C$46),Data_for_IC_trend_tables!$A$1:$G$49194,7,FALSE),"-")</f>
        <v>165.73787303200001</v>
      </c>
      <c r="H24" s="145"/>
      <c r="I24" s="145">
        <f>IFERROR(VLOOKUP(CONCATENATE($B24,"_",I$4,"_",$C$47,"_",$C$46),Data_for_IC_trend_tables!$A$1:$G$49194,7,FALSE)-VLOOKUP(CONCATENATE($B24,"_",I$4,"_",$C$51,"_",$C$46),Data_for_IC_trend_tables!$A$1:$G$49194,7,FALSE),"-")</f>
        <v>165.73787303200001</v>
      </c>
      <c r="J24" s="241">
        <v>0.45</v>
      </c>
      <c r="K24" s="38" t="str">
        <f t="shared" si="2"/>
        <v>Yes</v>
      </c>
      <c r="L24" s="58">
        <f t="shared" si="3"/>
        <v>-0.13381778975654673</v>
      </c>
      <c r="M24" s="32" t="s">
        <v>76</v>
      </c>
      <c r="N24" s="262"/>
      <c r="O24" s="101"/>
      <c r="P24" s="263"/>
      <c r="R24"/>
      <c r="S24"/>
    </row>
    <row r="25" spans="1:19" s="19" customFormat="1" x14ac:dyDescent="0.2">
      <c r="A25" s="113"/>
      <c r="B25" s="53" t="s">
        <v>167</v>
      </c>
      <c r="C25" s="55" t="s">
        <v>28</v>
      </c>
      <c r="D25" s="30">
        <f>IFERROR(VLOOKUP(CONCATENATE($B25,"_",D$4,"_",$C$47,"_",$C$46),Data_for_IC_trend_tables!$A$1:$G$49194,7,FALSE),"-")</f>
        <v>207.9400248442</v>
      </c>
      <c r="E25" s="30">
        <f>IFERROR(VLOOKUP(CONCATENATE($B25,"_",E$4,"_",$C$47,"_",$C$46),Data_for_IC_trend_tables!$A$1:$G$49194,7,FALSE),"-")</f>
        <v>145.8934536408</v>
      </c>
      <c r="F25" s="30">
        <f>IFERROR(VLOOKUP(CONCATENATE($B25,"_",F$4,"_",$C$47,"_",$C$46),Data_for_IC_trend_tables!$A$1:$G$49194,7,FALSE),"-")</f>
        <v>140.46270925490001</v>
      </c>
      <c r="G25" s="30">
        <f>IFERROR(VLOOKUP(CONCATENATE($B25,"_",G$4,"_",$C$47,"_",$C$46),Data_for_IC_trend_tables!$A$1:$G$49194,7,FALSE),"-")</f>
        <v>132.5480665428</v>
      </c>
      <c r="H25" s="30"/>
      <c r="I25" s="30">
        <f>IFERROR(VLOOKUP(CONCATENATE($B25,"_",I$4,"_",$C$47,"_",$C$46),Data_for_IC_trend_tables!$A$1:$G$49194,7,FALSE),"-")</f>
        <v>132.5480665428</v>
      </c>
      <c r="J25" s="241">
        <v>0.23</v>
      </c>
      <c r="K25" s="38" t="str">
        <f t="shared" si="2"/>
        <v>Yes</v>
      </c>
      <c r="L25" s="58">
        <f t="shared" si="3"/>
        <v>-0.1325658809932708</v>
      </c>
      <c r="M25" s="32" t="s">
        <v>76</v>
      </c>
      <c r="N25" s="262"/>
      <c r="O25" s="101"/>
      <c r="P25" s="263"/>
      <c r="R25"/>
      <c r="S25"/>
    </row>
    <row r="26" spans="1:19" s="3" customFormat="1" x14ac:dyDescent="0.2">
      <c r="A26" s="16"/>
      <c r="B26" s="53" t="s">
        <v>169</v>
      </c>
      <c r="C26" s="55" t="s">
        <v>30</v>
      </c>
      <c r="D26" s="145">
        <f>IFERROR(VLOOKUP(CONCATENATE($B26,"_",D$4,"_",$C$47,"_",$C$46),Data_for_IC_trend_tables!$A$1:$G$49194,7,FALSE)-VLOOKUP(CONCATENATE($B26,"_",D$4,"_",$C$51,"_",$C$46),Data_for_IC_trend_tables!$A$1:$G$49194,7,FALSE),"-")</f>
        <v>274.66452776972915</v>
      </c>
      <c r="E26" s="145">
        <f>IFERROR(VLOOKUP(CONCATENATE($B26,"_",E$4,"_",$C$47,"_",$C$46),Data_for_IC_trend_tables!$A$1:$G$49194,7,FALSE)-VLOOKUP(CONCATENATE($B26,"_",E$4,"_",$C$51,"_",$C$46),Data_for_IC_trend_tables!$A$1:$G$49194,7,FALSE),"-")</f>
        <v>125.29453951803126</v>
      </c>
      <c r="F26" s="145">
        <f>IFERROR(VLOOKUP(CONCATENATE($B26,"_",F$4,"_",$C$47,"_",$C$46),Data_for_IC_trend_tables!$A$1:$G$49194,7,FALSE)-VLOOKUP(CONCATENATE($B26,"_",F$4,"_",$C$51,"_",$C$46),Data_for_IC_trend_tables!$A$1:$G$49194,7,FALSE),"-")</f>
        <v>127.24240124333359</v>
      </c>
      <c r="G26" s="145">
        <f>IFERROR(VLOOKUP(CONCATENATE($B26,"_",G$4,"_",$C$47,"_",$C$46),Data_for_IC_trend_tables!$A$1:$G$49194,7,FALSE)-VLOOKUP(CONCATENATE($B26,"_",G$4,"_",$C$51,"_",$C$46),Data_for_IC_trend_tables!$A$1:$G$49194,7,FALSE),"-")</f>
        <v>128.50706087773901</v>
      </c>
      <c r="H26" s="145"/>
      <c r="I26" s="145">
        <f>IFERROR(VLOOKUP(CONCATENATE($B26,"_",I$4,"_",$C$47,"_",$C$46),Data_for_IC_trend_tables!$A$1:$G$49194,7,FALSE)-VLOOKUP(CONCATENATE($B26,"_",I$4,"_",$C$51,"_",$C$46),Data_for_IC_trend_tables!$A$1:$G$49194,7,FALSE),"-")</f>
        <v>128.50706087773901</v>
      </c>
      <c r="J26" s="241">
        <v>0.36</v>
      </c>
      <c r="K26" s="38" t="str">
        <f t="shared" si="2"/>
        <v>Yes</v>
      </c>
      <c r="L26" s="58">
        <f t="shared" si="3"/>
        <v>-0.17213084368333276</v>
      </c>
      <c r="M26" s="32" t="s">
        <v>76</v>
      </c>
      <c r="N26" s="262"/>
      <c r="O26" s="101"/>
      <c r="P26" s="263"/>
      <c r="R26"/>
      <c r="S26"/>
    </row>
    <row r="27" spans="1:19" s="3" customFormat="1" x14ac:dyDescent="0.2">
      <c r="A27" s="16"/>
      <c r="B27" s="53" t="s">
        <v>170</v>
      </c>
      <c r="C27" s="55" t="s">
        <v>31</v>
      </c>
      <c r="D27" s="145">
        <f>IFERROR(VLOOKUP(CONCATENATE($B27,"_",D$4,"_",$C$47,"_",$C$46),Data_for_IC_trend_tables!$A$1:$G$49194,7,FALSE)-VLOOKUP(CONCATENATE($B27,"_",D$4,"_",$C$51,"_",$C$46),Data_for_IC_trend_tables!$A$1:$G$49194,7,FALSE),"-")</f>
        <v>310.73409586996189</v>
      </c>
      <c r="E27" s="145">
        <f>IFERROR(VLOOKUP(CONCATENATE($B27,"_",E$4,"_",$C$47,"_",$C$46),Data_for_IC_trend_tables!$A$1:$G$49194,7,FALSE)-VLOOKUP(CONCATENATE($B27,"_",E$4,"_",$C$51,"_",$C$46),Data_for_IC_trend_tables!$A$1:$G$49194,7,FALSE),"-")</f>
        <v>179.16213637638921</v>
      </c>
      <c r="F27" s="145">
        <f>IFERROR(VLOOKUP(CONCATENATE($B27,"_",F$4,"_",$C$47,"_",$C$46),Data_for_IC_trend_tables!$A$1:$G$49194,7,FALSE)-VLOOKUP(CONCATENATE($B27,"_",F$4,"_",$C$51,"_",$C$46),Data_for_IC_trend_tables!$A$1:$G$49194,7,FALSE),"-")</f>
        <v>185.543943018362</v>
      </c>
      <c r="G27" s="145">
        <f>IFERROR(VLOOKUP(CONCATENATE($B27,"_",G$4,"_",$C$47,"_",$C$46),Data_for_IC_trend_tables!$A$1:$G$49194,7,FALSE)-VLOOKUP(CONCATENATE($B27,"_",G$4,"_",$C$51,"_",$C$46),Data_for_IC_trend_tables!$A$1:$G$49194,7,FALSE),"-")</f>
        <v>176.44456634036752</v>
      </c>
      <c r="H27" s="145"/>
      <c r="I27" s="145">
        <f>IFERROR(VLOOKUP(CONCATENATE($B27,"_",I$4,"_",$C$47,"_",$C$46),Data_for_IC_trend_tables!$A$1:$G$49194,7,FALSE)-VLOOKUP(CONCATENATE($B27,"_",I$4,"_",$C$51,"_",$C$46),Data_for_IC_trend_tables!$A$1:$G$49194,7,FALSE),"-")</f>
        <v>176.44456634036752</v>
      </c>
      <c r="J27" s="241">
        <v>0.45</v>
      </c>
      <c r="K27" s="38" t="str">
        <f t="shared" si="2"/>
        <v>No</v>
      </c>
      <c r="L27" s="58">
        <f t="shared" si="3"/>
        <v>1.7831366707203034E-2</v>
      </c>
      <c r="M27" s="32" t="s">
        <v>76</v>
      </c>
      <c r="N27" s="262"/>
      <c r="O27" s="101"/>
      <c r="P27" s="263"/>
      <c r="R27"/>
      <c r="S27"/>
    </row>
    <row r="28" spans="1:19" s="3" customFormat="1" x14ac:dyDescent="0.2">
      <c r="A28" s="16"/>
      <c r="B28" s="53" t="s">
        <v>173</v>
      </c>
      <c r="C28" s="71" t="s">
        <v>33</v>
      </c>
      <c r="D28" s="145">
        <f>IFERROR(VLOOKUP(CONCATENATE($B28,"_",D$4,"_",$C$47,"_",$C$46),Data_for_IC_trend_tables!$A$1:$G$49194,7,FALSE)-VLOOKUP(CONCATENATE($B28,"_",D$4,"_",$C$51,"_",$C$46),Data_for_IC_trend_tables!$A$1:$G$49194,7,FALSE),"-")</f>
        <v>100.41420572606381</v>
      </c>
      <c r="E28" s="145">
        <f>IFERROR(VLOOKUP(CONCATENATE($B28,"_",E$4,"_",$C$47,"_",$C$46),Data_for_IC_trend_tables!$A$1:$G$49194,7,FALSE)-VLOOKUP(CONCATENATE($B28,"_",E$4,"_",$C$51,"_",$C$46),Data_for_IC_trend_tables!$A$1:$G$49194,7,FALSE),"-")</f>
        <v>49.41837119864379</v>
      </c>
      <c r="F28" s="145">
        <f>IFERROR(VLOOKUP(CONCATENATE($B28,"_",F$4,"_",$C$47,"_",$C$46),Data_for_IC_trend_tables!$A$1:$G$49194,7,FALSE)-VLOOKUP(CONCATENATE($B28,"_",F$4,"_",$C$51,"_",$C$46),Data_for_IC_trend_tables!$A$1:$G$49194,7,FALSE),"-")</f>
        <v>52.03173021886559</v>
      </c>
      <c r="G28" s="145">
        <f>IFERROR(VLOOKUP(CONCATENATE($B28,"_",G$4,"_",$C$47,"_",$C$46),Data_for_IC_trend_tables!$A$1:$G$49194,7,FALSE)-VLOOKUP(CONCATENATE($B28,"_",G$4,"_",$C$51,"_",$C$46),Data_for_IC_trend_tables!$A$1:$G$49194,7,FALSE),"-")</f>
        <v>48.214934515316791</v>
      </c>
      <c r="H28" s="145"/>
      <c r="I28" s="145">
        <f>IFERROR(VLOOKUP(CONCATENATE($B28,"_",I$4,"_",$C$47,"_",$C$46),Data_for_IC_trend_tables!$A$1:$G$49194,7,FALSE)-VLOOKUP(CONCATENATE($B28,"_",I$4,"_",$C$51,"_",$C$46),Data_for_IC_trend_tables!$A$1:$G$49194,7,FALSE),"-")</f>
        <v>48.214934515316791</v>
      </c>
      <c r="J28" s="241">
        <v>0.36</v>
      </c>
      <c r="K28" s="38" t="str">
        <f t="shared" si="2"/>
        <v>Yes</v>
      </c>
      <c r="L28" s="58">
        <f t="shared" si="3"/>
        <v>-0.15983950710270889</v>
      </c>
      <c r="M28" s="32" t="s">
        <v>76</v>
      </c>
      <c r="N28" s="262"/>
      <c r="O28" s="101"/>
      <c r="P28" s="263"/>
      <c r="R28"/>
      <c r="S28"/>
    </row>
    <row r="29" spans="1:19" s="17" customFormat="1" ht="15" customHeight="1" x14ac:dyDescent="0.2">
      <c r="A29" s="16"/>
      <c r="B29" s="53" t="s">
        <v>174</v>
      </c>
      <c r="C29" s="71" t="s">
        <v>34</v>
      </c>
      <c r="D29" s="145">
        <f>IFERROR(VLOOKUP(CONCATENATE($B29,"_",D$4,"_",$C$47,"_",$C$46),Data_for_IC_trend_tables!$A$1:$G$49194,7,FALSE)-VLOOKUP(CONCATENATE($B29,"_",D$4,"_",$C$51,"_",$C$46),Data_for_IC_trend_tables!$A$1:$G$49194,7,FALSE),"-")</f>
        <v>52.719480386564449</v>
      </c>
      <c r="E29" s="145">
        <f>IFERROR(VLOOKUP(CONCATENATE($B29,"_",E$4,"_",$C$47,"_",$C$46),Data_for_IC_trend_tables!$A$1:$G$49194,7,FALSE)-VLOOKUP(CONCATENATE($B29,"_",E$4,"_",$C$51,"_",$C$46),Data_for_IC_trend_tables!$A$1:$G$49194,7,FALSE),"-")</f>
        <v>23.231531853949281</v>
      </c>
      <c r="F29" s="145">
        <f>IFERROR(VLOOKUP(CONCATENATE($B29,"_",F$4,"_",$C$47,"_",$C$46),Data_for_IC_trend_tables!$A$1:$G$49194,7,FALSE)-VLOOKUP(CONCATENATE($B29,"_",F$4,"_",$C$51,"_",$C$46),Data_for_IC_trend_tables!$A$1:$G$49194,7,FALSE),"-")</f>
        <v>23.51298681597482</v>
      </c>
      <c r="G29" s="145">
        <f>IFERROR(VLOOKUP(CONCATENATE($B29,"_",G$4,"_",$C$47,"_",$C$46),Data_for_IC_trend_tables!$A$1:$G$49194,7,FALSE)-VLOOKUP(CONCATENATE($B29,"_",G$4,"_",$C$51,"_",$C$46),Data_for_IC_trend_tables!$A$1:$G$49194,7,FALSE),"-")</f>
        <v>23.383610891811308</v>
      </c>
      <c r="H29" s="145"/>
      <c r="I29" s="145">
        <f>IFERROR(VLOOKUP(CONCATENATE($B29,"_",I$4,"_",$C$47,"_",$C$46),Data_for_IC_trend_tables!$A$1:$G$49194,7,FALSE)-VLOOKUP(CONCATENATE($B29,"_",I$4,"_",$C$51,"_",$C$46),Data_for_IC_trend_tables!$A$1:$G$49194,7,FALSE),"-")</f>
        <v>23.383610891811308</v>
      </c>
      <c r="J29" s="241">
        <v>0.39</v>
      </c>
      <c r="K29" s="38" t="str">
        <f t="shared" si="2"/>
        <v>Yes</v>
      </c>
      <c r="L29" s="58">
        <f t="shared" si="3"/>
        <v>-0.1664521744077998</v>
      </c>
      <c r="M29" s="32" t="s">
        <v>76</v>
      </c>
      <c r="N29" s="262"/>
      <c r="O29" s="101"/>
      <c r="P29" s="263"/>
      <c r="R29"/>
      <c r="S29"/>
    </row>
    <row r="30" spans="1:19" s="3" customFormat="1" x14ac:dyDescent="0.2">
      <c r="A30" s="16"/>
      <c r="B30" s="100" t="s">
        <v>175</v>
      </c>
      <c r="C30" s="61" t="s">
        <v>60</v>
      </c>
      <c r="D30" s="145">
        <f>IFERROR(VLOOKUP(CONCATENATE($B30,"_",D$4,"_",$C$47,"_",$C$46),Data_for_IC_trend_tables!$A$1:$G$49194,7,FALSE)-VLOOKUP(CONCATENATE($B30,"_",D$4,"_",$C$51,"_",$C$46),Data_for_IC_trend_tables!$A$1:$G$49194,7,FALSE),"-")</f>
        <v>1250.9780551436099</v>
      </c>
      <c r="E30" s="145">
        <f>IFERROR(VLOOKUP(CONCATENATE($B30,"_",E$4,"_",$C$47,"_",$C$46),Data_for_IC_trend_tables!$A$1:$G$49194,7,FALSE)-VLOOKUP(CONCATENATE($B30,"_",E$4,"_",$C$51,"_",$C$46),Data_for_IC_trend_tables!$A$1:$G$49194,7,FALSE),"-")</f>
        <v>517.78656064701397</v>
      </c>
      <c r="F30" s="145">
        <f>IFERROR(VLOOKUP(CONCATENATE($B30,"_",F$4,"_",$C$47,"_",$C$46),Data_for_IC_trend_tables!$A$1:$G$49194,7,FALSE)-VLOOKUP(CONCATENATE($B30,"_",F$4,"_",$C$51,"_",$C$46),Data_for_IC_trend_tables!$A$1:$G$49194,7,FALSE),"-")</f>
        <v>537.84719952525904</v>
      </c>
      <c r="G30" s="145">
        <f>IFERROR(VLOOKUP(CONCATENATE($B30,"_",G$4,"_",$C$47,"_",$C$46),Data_for_IC_trend_tables!$A$1:$G$49194,7,FALSE)-VLOOKUP(CONCATENATE($B30,"_",G$4,"_",$C$51,"_",$C$46),Data_for_IC_trend_tables!$A$1:$G$49194,7,FALSE),"-")</f>
        <v>514.55244349327097</v>
      </c>
      <c r="H30" s="145"/>
      <c r="I30" s="145">
        <f>IFERROR(VLOOKUP(CONCATENATE($B30,"_",I$4,"_",$C$47,"_",$C$46),Data_for_IC_trend_tables!$A$1:$G$49194,7,FALSE)-VLOOKUP(CONCATENATE($B30,"_",I$4,"_",$C$51,"_",$C$46),Data_for_IC_trend_tables!$A$1:$G$49194,7,FALSE),"-")</f>
        <v>514.55244349327097</v>
      </c>
      <c r="J30" s="241">
        <v>0.41</v>
      </c>
      <c r="K30" s="38" t="str">
        <f t="shared" si="2"/>
        <v>Yes</v>
      </c>
      <c r="L30" s="58">
        <f t="shared" si="3"/>
        <v>-0.17867988021244602</v>
      </c>
      <c r="M30" s="32" t="s">
        <v>76</v>
      </c>
      <c r="N30" s="262"/>
      <c r="O30" s="101"/>
      <c r="P30" s="263"/>
      <c r="R30"/>
      <c r="S30"/>
    </row>
    <row r="31" spans="1:19" s="3" customFormat="1" x14ac:dyDescent="0.2">
      <c r="A31" s="16"/>
      <c r="B31" s="53" t="s">
        <v>176</v>
      </c>
      <c r="C31" s="55" t="s">
        <v>36</v>
      </c>
      <c r="D31" s="145">
        <f>IFERROR(VLOOKUP(CONCATENATE($B31,"_",D$4,"_",$C$47,"_",$C$46),Data_for_IC_trend_tables!$A$1:$G$49194,7,FALSE)-VLOOKUP(CONCATENATE($B31,"_",D$4,"_",$C$51,"_",$C$46),Data_for_IC_trend_tables!$A$1:$G$49194,7,FALSE),"-")</f>
        <v>181.690200234033</v>
      </c>
      <c r="E31" s="145">
        <f>IFERROR(VLOOKUP(CONCATENATE($B31,"_",E$4,"_",$C$47,"_",$C$46),Data_for_IC_trend_tables!$A$1:$G$49194,7,FALSE)-VLOOKUP(CONCATENATE($B31,"_",E$4,"_",$C$51,"_",$C$46),Data_for_IC_trend_tables!$A$1:$G$49194,7,FALSE),"-")</f>
        <v>102.76063057757449</v>
      </c>
      <c r="F31" s="145">
        <f>IFERROR(VLOOKUP(CONCATENATE($B31,"_",F$4,"_",$C$47,"_",$C$46),Data_for_IC_trend_tables!$A$1:$G$49194,7,FALSE)-VLOOKUP(CONCATENATE($B31,"_",F$4,"_",$C$51,"_",$C$46),Data_for_IC_trend_tables!$A$1:$G$49194,7,FALSE),"-")</f>
        <v>102.1837267107389</v>
      </c>
      <c r="G31" s="145">
        <f>IFERROR(VLOOKUP(CONCATENATE($B31,"_",G$4,"_",$C$47,"_",$C$46),Data_for_IC_trend_tables!$A$1:$G$49194,7,FALSE)-VLOOKUP(CONCATENATE($B31,"_",G$4,"_",$C$51,"_",$C$46),Data_for_IC_trend_tables!$A$1:$G$49194,7,FALSE),"-")</f>
        <v>98.666163506392408</v>
      </c>
      <c r="H31" s="145"/>
      <c r="I31" s="145">
        <f>IFERROR(VLOOKUP(CONCATENATE($B31,"_",I$4,"_",$C$47,"_",$C$46),Data_for_IC_trend_tables!$A$1:$G$49194,7,FALSE)-VLOOKUP(CONCATENATE($B31,"_",I$4,"_",$C$51,"_",$C$46),Data_for_IC_trend_tables!$A$1:$G$49194,7,FALSE),"-")</f>
        <v>98.666163506392408</v>
      </c>
      <c r="J31" s="241">
        <v>0.36</v>
      </c>
      <c r="K31" s="38" t="str">
        <f t="shared" si="2"/>
        <v>Yes</v>
      </c>
      <c r="L31" s="58">
        <f t="shared" si="3"/>
        <v>-9.6953851229721333E-2</v>
      </c>
      <c r="M31" s="32" t="s">
        <v>76</v>
      </c>
      <c r="N31" s="262"/>
      <c r="O31" s="101"/>
      <c r="P31" s="263"/>
      <c r="R31"/>
      <c r="S31"/>
    </row>
    <row r="32" spans="1:19" s="3" customFormat="1" x14ac:dyDescent="0.2">
      <c r="A32" s="113"/>
      <c r="B32" s="53" t="s">
        <v>177</v>
      </c>
      <c r="C32" s="65" t="s">
        <v>109</v>
      </c>
      <c r="D32" s="318">
        <f>IFERROR(VLOOKUP(CONCATENATE($B32,"_",D$4,"_",$C$47,"_",$C$46),Data_for_IC_trend_tables!$A$1:$G$49194,7,FALSE)-VLOOKUP(CONCATENATE($B32,"_",D$4,"_",$C$49,"_",$C$46),Data_for_IC_trend_tables!$A$1:$G$49194,7,FALSE)+VLOOKUP(CONCATENATE($B32,"_",D$4,"_",$C$48,"_",$C$46),Data_for_IC_trend_tables!$A$1:$G$49194,7,FALSE),"-")</f>
        <v>93.8417744107212</v>
      </c>
      <c r="E32" s="318">
        <f>IFERROR(VLOOKUP(CONCATENATE($B32,"_",E$4,"_",$C$47,"_",$C$46),Data_for_IC_trend_tables!$A$1:$G$49194,7,FALSE)-VLOOKUP(CONCATENATE($B32,"_",E$4,"_",$C$49,"_",$C$46),Data_for_IC_trend_tables!$A$1:$G$49194,7,FALSE)+VLOOKUP(CONCATENATE($B32,"_",E$4,"_",$C$48,"_",$C$46),Data_for_IC_trend_tables!$A$1:$G$49194,7,FALSE),"-")</f>
        <v>53.171542430713998</v>
      </c>
      <c r="F32" s="318">
        <f>IFERROR(VLOOKUP(CONCATENATE($B32,"_",F$4,"_",$C$47,"_",$C$46),Data_for_IC_trend_tables!$A$1:$G$49194,7,FALSE)-VLOOKUP(CONCATENATE($B32,"_",F$4,"_",$C$49,"_",$C$46),Data_for_IC_trend_tables!$A$1:$G$49194,7,FALSE)+VLOOKUP(CONCATENATE($B32,"_",F$4,"_",$C$48,"_",$C$46),Data_for_IC_trend_tables!$A$1:$G$49194,7,FALSE),"-")</f>
        <v>52.674514860980793</v>
      </c>
      <c r="G32" s="318">
        <f>IFERROR(VLOOKUP(CONCATENATE($B32,"_",G$4,"_",$C$47,"_",$C$46),Data_for_IC_trend_tables!$A$1:$G$49194,7,FALSE)-VLOOKUP(CONCATENATE($B32,"_",G$4,"_",$C$49,"_",$C$46),Data_for_IC_trend_tables!$A$1:$G$49194,7,FALSE)+VLOOKUP(CONCATENATE($B32,"_",G$4,"_",$C$48,"_",$C$46),Data_for_IC_trend_tables!$A$1:$G$49194,7,FALSE),"-")</f>
        <v>49.907445042844401</v>
      </c>
      <c r="H32" s="30"/>
      <c r="I32" s="318">
        <f>IFERROR(VLOOKUP(CONCATENATE($B32,"_",I$4,"_",$C$47,"_",$C$46),Data_for_IC_trend_tables!$A$1:$G$49194,7,FALSE)-VLOOKUP(CONCATENATE($B32,"_",I$4,"_",$C$49,"_",$C$46),Data_for_IC_trend_tables!$A$1:$G$49194,7,FALSE)+VLOOKUP(CONCATENATE($B32,"_",I$4,"_",$C$48,"_",$C$46),Data_for_IC_trend_tables!$A$1:$G$49194,7,FALSE),"-")</f>
        <v>49.907445042844401</v>
      </c>
      <c r="J32" s="241">
        <v>0.41</v>
      </c>
      <c r="K32" s="38" t="str">
        <f t="shared" si="2"/>
        <v>Yes</v>
      </c>
      <c r="L32" s="58">
        <f t="shared" si="3"/>
        <v>-5.8174537872521415E-2</v>
      </c>
      <c r="M32" s="32" t="s">
        <v>76</v>
      </c>
      <c r="N32" s="262"/>
      <c r="O32" s="101"/>
      <c r="P32" s="263"/>
      <c r="R32"/>
      <c r="S32"/>
    </row>
    <row r="33" spans="1:66" s="3" customFormat="1" x14ac:dyDescent="0.2">
      <c r="A33" s="16"/>
      <c r="B33" s="53" t="s">
        <v>181</v>
      </c>
      <c r="C33" s="65" t="s">
        <v>98</v>
      </c>
      <c r="D33" s="34">
        <f>IFERROR(VLOOKUP(CONCATENATE($B33,"_",D$4,"_",$C$47,"_",$C$46),Data_for_IC_trend_tables!$A$1:$G$49194,7,FALSE)-VLOOKUP(CONCATENATE($B33,"_",D$4,"_",$C$49,"_",$C$46),Data_for_IC_trend_tables!$A$1:$G$49194,7,FALSE)+VLOOKUP(CONCATENATE($B33,"_",D$4,"_",$C$48,"_",$C$46),Data_for_IC_trend_tables!$A$1:$G$49194,7,FALSE)-VLOOKUP(CONCATENATE($B33,"_",D$4,"_",$C$51,"_",$C$46),Data_for_IC_trend_tables!$A$1:$G$49194,7,FALSE),"-")</f>
        <v>1697.387432568617</v>
      </c>
      <c r="E33" s="34">
        <f>IFERROR(VLOOKUP(CONCATENATE($B33,"_",E$4,"_",$C$47,"_",$C$46),Data_for_IC_trend_tables!$A$1:$G$49194,7,FALSE)-VLOOKUP(CONCATENATE($B33,"_",E$4,"_",$C$49,"_",$C$46),Data_for_IC_trend_tables!$A$1:$G$49194,7,FALSE)+VLOOKUP(CONCATENATE($B33,"_",E$4,"_",$C$48,"_",$C$46),Data_for_IC_trend_tables!$A$1:$G$49194,7,FALSE)-VLOOKUP(CONCATENATE($B33,"_",E$4,"_",$C$51,"_",$C$46),Data_for_IC_trend_tables!$A$1:$G$49194,7,FALSE),"-")</f>
        <v>650.08128329789497</v>
      </c>
      <c r="F33" s="34">
        <f>IFERROR(VLOOKUP(CONCATENATE($B33,"_",F$4,"_",$C$47,"_",$C$46),Data_for_IC_trend_tables!$A$1:$G$49194,7,FALSE)-VLOOKUP(CONCATENATE($B33,"_",F$4,"_",$C$49,"_",$C$46),Data_for_IC_trend_tables!$A$1:$G$49194,7,FALSE)+VLOOKUP(CONCATENATE($B33,"_",F$4,"_",$C$48,"_",$C$46),Data_for_IC_trend_tables!$A$1:$G$49194,7,FALSE)-VLOOKUP(CONCATENATE($B33,"_",F$4,"_",$C$51,"_",$C$46),Data_for_IC_trend_tables!$A$1:$G$49194,7,FALSE),"-")</f>
        <v>641.48644138112206</v>
      </c>
      <c r="G33" s="34">
        <f>IFERROR(VLOOKUP(CONCATENATE($B33,"_",G$4,"_",$C$47,"_",$C$46),Data_for_IC_trend_tables!$A$1:$G$49194,7,FALSE)-VLOOKUP(CONCATENATE($B33,"_",G$4,"_",$C$49,"_",$C$46),Data_for_IC_trend_tables!$A$1:$G$49194,7,FALSE)+VLOOKUP(CONCATENATE($B33,"_",G$4,"_",$C$48,"_",$C$46),Data_for_IC_trend_tables!$A$1:$G$49194,7,FALSE)-VLOOKUP(CONCATENATE($B33,"_",G$4,"_",$C$51,"_",$C$46),Data_for_IC_trend_tables!$A$1:$G$49194,7,FALSE),"-")</f>
        <v>620.67132902922401</v>
      </c>
      <c r="H33" s="30"/>
      <c r="I33" s="34">
        <f>IFERROR(VLOOKUP(CONCATENATE($B33,"_",I$4,"_",$C$47,"_",$C$46),Data_for_IC_trend_tables!$A$1:$G$49194,7,FALSE)-VLOOKUP(CONCATENATE($B33,"_",I$4,"_",$C$49,"_",$C$46),Data_for_IC_trend_tables!$A$1:$G$49194,7,FALSE)+VLOOKUP(CONCATENATE($B33,"_",I$4,"_",$C$48,"_",$C$46),Data_for_IC_trend_tables!$A$1:$G$49194,7,FALSE)-VLOOKUP(CONCATENATE($B33,"_",I$4,"_",$C$51,"_",$C$46),Data_for_IC_trend_tables!$A$1:$G$49194,7,FALSE),"-")</f>
        <v>620.67132902922401</v>
      </c>
      <c r="J33" s="241">
        <v>0.55000000000000004</v>
      </c>
      <c r="K33" s="38" t="str">
        <f t="shared" si="2"/>
        <v>Yes</v>
      </c>
      <c r="L33" s="58">
        <f t="shared" si="3"/>
        <v>-8.4337266130233624E-2</v>
      </c>
      <c r="M33" s="32" t="s">
        <v>76</v>
      </c>
      <c r="N33" s="262"/>
      <c r="O33" s="101"/>
      <c r="P33" s="263"/>
      <c r="R33"/>
      <c r="S33"/>
    </row>
    <row r="34" spans="1:66" s="3" customFormat="1" x14ac:dyDescent="0.2">
      <c r="A34" s="118"/>
      <c r="B34" s="53" t="s">
        <v>182</v>
      </c>
      <c r="C34" s="116" t="s">
        <v>68</v>
      </c>
      <c r="D34" s="153">
        <v>18330.410290195952</v>
      </c>
      <c r="E34" s="153">
        <v>7150.6662073598427</v>
      </c>
      <c r="F34" s="153">
        <v>6894.95989929799</v>
      </c>
      <c r="G34" s="153">
        <v>6526.1</v>
      </c>
      <c r="H34" s="50"/>
      <c r="I34" s="153">
        <v>6526.1</v>
      </c>
      <c r="J34" s="241">
        <v>0.53</v>
      </c>
      <c r="K34" s="38" t="str">
        <f t="shared" si="2"/>
        <v>Yes</v>
      </c>
      <c r="L34" s="58">
        <f t="shared" si="3"/>
        <v>-0.11397414478548273</v>
      </c>
      <c r="M34" s="32" t="s">
        <v>76</v>
      </c>
      <c r="N34" s="262"/>
      <c r="O34" s="101"/>
      <c r="P34" s="263"/>
      <c r="R34"/>
      <c r="S34"/>
    </row>
    <row r="35" spans="1:66" s="3" customFormat="1" x14ac:dyDescent="0.2">
      <c r="A35" s="142"/>
      <c r="B35" s="52" t="s">
        <v>220</v>
      </c>
      <c r="C35" s="61" t="s">
        <v>220</v>
      </c>
      <c r="D35" s="145">
        <f>IFERROR(VLOOKUP(CONCATENATE($B35,"_",D$4,"_",$C$47,"_",$C$46),Data_for_IC_trend_tables!$A$1:$G$49194,7,FALSE)-VLOOKUP(CONCATENATE($B35,"_",D$4,"_",$C$51,"_",$C$46),Data_for_IC_trend_tables!$A$1:$G$49194,7,FALSE),"-")</f>
        <v>9999.6666274594008</v>
      </c>
      <c r="E35" s="145">
        <f>IFERROR(VLOOKUP(CONCATENATE($B35,"_",E$4,"_",$C$47,"_",$C$46),Data_for_IC_trend_tables!$A$1:$G$49194,7,FALSE)-VLOOKUP(CONCATENATE($B35,"_",E$4,"_",$C$51,"_",$C$46),Data_for_IC_trend_tables!$A$1:$G$49194,7,FALSE),"-")</f>
        <v>4836.4100102679995</v>
      </c>
      <c r="F35" s="145">
        <f>IFERROR(VLOOKUP(CONCATENATE($B35,"_",F$4,"_",$C$47,"_",$C$46),Data_for_IC_trend_tables!$A$1:$G$49194,7,FALSE)-VLOOKUP(CONCATENATE($B35,"_",F$4,"_",$C$51,"_",$C$46),Data_for_IC_trend_tables!$A$1:$G$49194,7,FALSE),"-")</f>
        <v>4891.5586241400006</v>
      </c>
      <c r="G35" s="145">
        <f>IFERROR(VLOOKUP(CONCATENATE($B35,"_",G$4,"_",$C$47,"_",$C$46),Data_for_IC_trend_tables!$A$1:$G$49194,7,FALSE)-VLOOKUP(CONCATENATE($B35,"_",G$4,"_",$C$51,"_",$C$46),Data_for_IC_trend_tables!$A$1:$G$49194,7,FALSE),"-")</f>
        <v>4733.0377066210003</v>
      </c>
      <c r="H35" s="145"/>
      <c r="I35" s="145">
        <f>IFERROR(VLOOKUP(CONCATENATE($B35,"_",I$4,"_",$C$47,"_",$C$46),Data_for_IC_trend_tables!$A$1:$G$49194,7,FALSE)-VLOOKUP(CONCATENATE($B35,"_",I$4,"_",$C$51,"_",$C$46),Data_for_IC_trend_tables!$A$1:$G$49194,7,FALSE),"-")</f>
        <v>4733.0377066210003</v>
      </c>
      <c r="J35" s="241">
        <v>0.4</v>
      </c>
      <c r="K35" s="38" t="str">
        <f t="shared" si="2"/>
        <v>Yes</v>
      </c>
      <c r="L35" s="58">
        <f t="shared" si="3"/>
        <v>-0.12668045016381557</v>
      </c>
      <c r="M35" s="32" t="s">
        <v>76</v>
      </c>
      <c r="N35" s="262"/>
      <c r="O35" s="101"/>
      <c r="P35" s="263"/>
      <c r="R35"/>
      <c r="S35"/>
    </row>
    <row r="36" spans="1:66" ht="14.25" customHeight="1" thickBot="1" x14ac:dyDescent="0.25">
      <c r="C36" s="366"/>
      <c r="D36" s="366"/>
      <c r="E36" s="47"/>
      <c r="F36" s="47"/>
      <c r="G36" s="47"/>
      <c r="H36" s="281"/>
      <c r="I36" s="47"/>
      <c r="J36" s="362">
        <f>COUNT(J5:J35)</f>
        <v>31</v>
      </c>
      <c r="K36" s="143"/>
      <c r="L36" s="143"/>
      <c r="M36" s="363">
        <f>COUNTIFS(M5:M35,"x")</f>
        <v>31</v>
      </c>
    </row>
    <row r="37" spans="1:66" s="185" customFormat="1" x14ac:dyDescent="0.2">
      <c r="C37" s="222" t="s">
        <v>62</v>
      </c>
      <c r="D37" s="389" t="s">
        <v>208</v>
      </c>
      <c r="E37" s="390"/>
      <c r="F37" s="390"/>
      <c r="G37" s="390"/>
      <c r="H37" s="390"/>
      <c r="I37" s="390"/>
      <c r="J37" s="390"/>
      <c r="K37" s="390"/>
      <c r="L37" s="390"/>
      <c r="M37" s="391"/>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row>
    <row r="38" spans="1:66" s="185" customFormat="1" x14ac:dyDescent="0.2">
      <c r="C38" s="223" t="s">
        <v>64</v>
      </c>
      <c r="D38" s="392" t="s">
        <v>197</v>
      </c>
      <c r="E38" s="393"/>
      <c r="F38" s="393"/>
      <c r="G38" s="393"/>
      <c r="H38" s="393"/>
      <c r="I38" s="393"/>
      <c r="J38" s="393"/>
      <c r="K38" s="393"/>
      <c r="L38" s="393"/>
      <c r="M38" s="394"/>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5"/>
      <c r="AY38" s="165"/>
      <c r="AZ38" s="165"/>
      <c r="BA38" s="165"/>
      <c r="BB38" s="165"/>
      <c r="BC38" s="165"/>
      <c r="BD38" s="165"/>
      <c r="BE38" s="165"/>
      <c r="BF38" s="165"/>
      <c r="BG38" s="165"/>
      <c r="BH38" s="165"/>
    </row>
    <row r="39" spans="1:66" s="185" customFormat="1" x14ac:dyDescent="0.2">
      <c r="C39" s="224" t="s">
        <v>84</v>
      </c>
      <c r="D39" s="392" t="s">
        <v>207</v>
      </c>
      <c r="E39" s="393"/>
      <c r="F39" s="393"/>
      <c r="G39" s="393"/>
      <c r="H39" s="393"/>
      <c r="I39" s="393"/>
      <c r="J39" s="393"/>
      <c r="K39" s="393"/>
      <c r="L39" s="393"/>
      <c r="M39" s="394"/>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65"/>
      <c r="BF39" s="165"/>
      <c r="BG39" s="165"/>
      <c r="BH39" s="165"/>
    </row>
    <row r="40" spans="1:66" s="186" customFormat="1" x14ac:dyDescent="0.2">
      <c r="A40" s="185"/>
      <c r="C40" s="198" t="s">
        <v>86</v>
      </c>
      <c r="D40" s="392" t="s">
        <v>212</v>
      </c>
      <c r="E40" s="393"/>
      <c r="F40" s="393"/>
      <c r="G40" s="393"/>
      <c r="H40" s="393"/>
      <c r="I40" s="393"/>
      <c r="J40" s="393"/>
      <c r="K40" s="393"/>
      <c r="L40" s="393"/>
      <c r="M40" s="394"/>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c r="BA40" s="166"/>
      <c r="BB40" s="166"/>
      <c r="BC40" s="166"/>
      <c r="BD40" s="166"/>
      <c r="BE40" s="166"/>
      <c r="BF40" s="166"/>
      <c r="BG40" s="166"/>
      <c r="BH40" s="166"/>
    </row>
    <row r="41" spans="1:66" s="186" customFormat="1" ht="25.5" x14ac:dyDescent="0.2">
      <c r="A41" s="185"/>
      <c r="C41" s="202" t="s">
        <v>202</v>
      </c>
      <c r="D41" s="395"/>
      <c r="E41" s="393"/>
      <c r="F41" s="393"/>
      <c r="G41" s="393"/>
      <c r="H41" s="393"/>
      <c r="I41" s="393"/>
      <c r="J41" s="393"/>
      <c r="K41" s="393"/>
      <c r="L41" s="393"/>
      <c r="M41" s="394"/>
      <c r="N41" s="162"/>
      <c r="O41" s="162"/>
      <c r="P41" s="162"/>
      <c r="Q41" s="162"/>
      <c r="R41" s="162"/>
      <c r="S41" s="162"/>
      <c r="T41" s="162"/>
      <c r="U41" s="126"/>
      <c r="V41" s="127"/>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35"/>
    </row>
    <row r="42" spans="1:66" s="186" customFormat="1" ht="40.5" customHeight="1" thickBot="1" x14ac:dyDescent="0.25">
      <c r="A42" s="185"/>
      <c r="C42" s="254" t="s">
        <v>260</v>
      </c>
      <c r="D42" s="395"/>
      <c r="E42" s="393"/>
      <c r="F42" s="393"/>
      <c r="G42" s="393"/>
      <c r="H42" s="393"/>
      <c r="I42" s="393"/>
      <c r="J42" s="393"/>
      <c r="K42" s="393"/>
      <c r="L42" s="393"/>
      <c r="M42" s="394"/>
    </row>
    <row r="43" spans="1:66" s="186" customFormat="1" ht="40.5" customHeight="1" x14ac:dyDescent="0.2">
      <c r="A43" s="185"/>
      <c r="C43" s="225" t="s">
        <v>220</v>
      </c>
      <c r="D43" s="393" t="s">
        <v>225</v>
      </c>
      <c r="E43" s="393"/>
      <c r="F43" s="393"/>
      <c r="G43" s="393"/>
      <c r="H43" s="393"/>
      <c r="I43" s="393"/>
      <c r="J43" s="393"/>
      <c r="K43" s="393"/>
      <c r="L43" s="393"/>
      <c r="M43" s="394"/>
      <c r="N43" s="161"/>
      <c r="O43" s="161"/>
      <c r="P43" s="161"/>
      <c r="Q43" s="161"/>
      <c r="R43" s="161"/>
      <c r="S43" s="161"/>
    </row>
    <row r="44" spans="1:66" s="186" customFormat="1" ht="39.75" customHeight="1" thickBot="1" x14ac:dyDescent="0.25">
      <c r="A44" s="185"/>
      <c r="C44" s="380" t="s">
        <v>233</v>
      </c>
      <c r="D44" s="387"/>
      <c r="E44" s="387"/>
      <c r="F44" s="387"/>
      <c r="G44" s="387"/>
      <c r="H44" s="387"/>
      <c r="I44" s="387"/>
      <c r="J44" s="387"/>
      <c r="K44" s="387"/>
      <c r="L44" s="387"/>
      <c r="M44" s="388"/>
    </row>
    <row r="45" spans="1:66" s="186" customFormat="1" x14ac:dyDescent="0.2">
      <c r="A45" s="185"/>
      <c r="C45" s="188"/>
      <c r="D45" s="185"/>
      <c r="E45" s="185"/>
      <c r="F45" s="185"/>
      <c r="G45" s="316"/>
      <c r="I45" s="185"/>
      <c r="J45" s="185"/>
      <c r="K45" s="185"/>
      <c r="L45" s="185"/>
      <c r="M45" s="185"/>
    </row>
    <row r="46" spans="1:66" s="186" customFormat="1" x14ac:dyDescent="0.2">
      <c r="A46" s="185"/>
      <c r="C46" s="187" t="s">
        <v>184</v>
      </c>
      <c r="D46" s="10"/>
      <c r="E46" s="10"/>
      <c r="F46" s="10"/>
      <c r="G46" s="10"/>
      <c r="H46" s="10"/>
      <c r="I46" s="10"/>
      <c r="J46" s="49"/>
      <c r="K46" s="49"/>
      <c r="L46" s="49"/>
    </row>
    <row r="47" spans="1:66" x14ac:dyDescent="0.2">
      <c r="C47" s="113" t="s">
        <v>122</v>
      </c>
      <c r="I47" s="282"/>
      <c r="J47" s="282"/>
      <c r="K47" s="282"/>
      <c r="L47" s="282"/>
    </row>
    <row r="48" spans="1:66" s="2" customFormat="1" x14ac:dyDescent="0.2">
      <c r="A48" s="113"/>
      <c r="B48" s="113"/>
      <c r="C48" s="113" t="s">
        <v>134</v>
      </c>
      <c r="H48" s="10"/>
      <c r="J48" s="35"/>
      <c r="K48" s="35"/>
      <c r="L48" s="35"/>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row>
    <row r="49" spans="1:66" s="2" customFormat="1" x14ac:dyDescent="0.2">
      <c r="A49" s="113"/>
      <c r="B49" s="113"/>
      <c r="C49" s="113" t="s">
        <v>132</v>
      </c>
      <c r="H49" s="10"/>
      <c r="J49" s="35"/>
      <c r="K49" s="35"/>
      <c r="L49" s="35"/>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row>
    <row r="50" spans="1:66" s="2" customFormat="1" x14ac:dyDescent="0.2">
      <c r="A50" s="113"/>
      <c r="B50" s="113"/>
      <c r="C50" s="16" t="s">
        <v>138</v>
      </c>
      <c r="H50" s="10"/>
      <c r="J50" s="35"/>
      <c r="K50" s="35"/>
      <c r="L50" s="35"/>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row>
    <row r="51" spans="1:66" x14ac:dyDescent="0.2">
      <c r="C51" s="16" t="s">
        <v>206</v>
      </c>
    </row>
    <row r="52" spans="1:66" s="2" customFormat="1" ht="33" customHeight="1" x14ac:dyDescent="0.2">
      <c r="A52" s="185"/>
      <c r="B52" s="185"/>
      <c r="H52" s="10"/>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row>
    <row r="53" spans="1:66" s="2" customFormat="1" ht="17.25" customHeight="1" x14ac:dyDescent="0.2">
      <c r="A53" s="113"/>
      <c r="B53" s="113"/>
      <c r="C53" s="113"/>
      <c r="H53" s="10"/>
      <c r="J53" s="35"/>
      <c r="K53" s="35"/>
      <c r="L53" s="35"/>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row>
    <row r="54" spans="1:66" s="2" customFormat="1" x14ac:dyDescent="0.2">
      <c r="A54" s="113"/>
      <c r="B54" s="16"/>
      <c r="C54" s="364"/>
      <c r="H54" s="10"/>
      <c r="J54" s="35"/>
      <c r="K54" s="35"/>
      <c r="L54" s="35"/>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row>
    <row r="55" spans="1:66" s="2" customFormat="1" x14ac:dyDescent="0.2">
      <c r="A55" s="113"/>
      <c r="B55" s="113"/>
      <c r="C55" s="365"/>
      <c r="H55" s="10"/>
      <c r="J55" s="35"/>
      <c r="K55" s="35"/>
      <c r="L55" s="35"/>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row>
    <row r="56" spans="1:66" s="2" customFormat="1" x14ac:dyDescent="0.2">
      <c r="A56" s="113"/>
      <c r="B56" s="113"/>
      <c r="C56" s="365"/>
      <c r="H56" s="10"/>
      <c r="J56" s="35"/>
      <c r="K56" s="35"/>
      <c r="L56" s="35"/>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c r="BB56" s="113"/>
      <c r="BC56" s="113"/>
      <c r="BD56" s="113"/>
      <c r="BE56" s="113"/>
      <c r="BF56" s="113"/>
      <c r="BG56" s="113"/>
      <c r="BH56" s="113"/>
      <c r="BI56" s="113"/>
      <c r="BJ56" s="113"/>
      <c r="BK56" s="113"/>
      <c r="BL56" s="113"/>
      <c r="BM56" s="113"/>
      <c r="BN56" s="113"/>
    </row>
    <row r="57" spans="1:66" s="2" customFormat="1" x14ac:dyDescent="0.2">
      <c r="A57" s="113"/>
      <c r="B57" s="113"/>
      <c r="C57" s="365"/>
      <c r="H57" s="10"/>
      <c r="J57" s="35"/>
      <c r="K57" s="35"/>
      <c r="L57" s="35"/>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c r="BB57" s="113"/>
      <c r="BC57" s="113"/>
      <c r="BD57" s="113"/>
      <c r="BE57" s="113"/>
      <c r="BF57" s="113"/>
      <c r="BG57" s="113"/>
      <c r="BH57" s="113"/>
      <c r="BI57" s="113"/>
      <c r="BJ57" s="113"/>
      <c r="BK57" s="113"/>
      <c r="BL57" s="113"/>
      <c r="BM57" s="113"/>
      <c r="BN57" s="113"/>
    </row>
    <row r="58" spans="1:66" s="2" customFormat="1" x14ac:dyDescent="0.2">
      <c r="A58" s="113"/>
      <c r="B58" s="113"/>
      <c r="C58" s="365"/>
      <c r="H58" s="10"/>
      <c r="J58" s="35"/>
      <c r="K58" s="35"/>
      <c r="L58" s="35"/>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row>
    <row r="59" spans="1:66" s="2" customFormat="1" x14ac:dyDescent="0.2">
      <c r="A59" s="113"/>
      <c r="B59" s="113"/>
      <c r="C59" s="365"/>
      <c r="H59" s="10"/>
      <c r="J59" s="35"/>
      <c r="K59" s="35"/>
      <c r="L59" s="35"/>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row>
  </sheetData>
  <mergeCells count="10">
    <mergeCell ref="C44:M44"/>
    <mergeCell ref="C36:D36"/>
    <mergeCell ref="C54:C59"/>
    <mergeCell ref="D37:M37"/>
    <mergeCell ref="D38:M38"/>
    <mergeCell ref="D39:M39"/>
    <mergeCell ref="D40:M40"/>
    <mergeCell ref="D41:M41"/>
    <mergeCell ref="D42:M42"/>
    <mergeCell ref="D43:M43"/>
  </mergeCells>
  <conditionalFormatting sqref="K5:K35">
    <cfRule type="cellIs" dxfId="11" priority="3" operator="equal">
      <formula>"No"</formula>
    </cfRule>
  </conditionalFormatting>
  <printOptions gridLines="1" gridLinesSet="0"/>
  <pageMargins left="0.25" right="0.25" top="0.75" bottom="0.75" header="0.3" footer="0.3"/>
  <pageSetup paperSize="9" scale="61"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BO134"/>
  <sheetViews>
    <sheetView zoomScale="85" zoomScaleNormal="85" workbookViewId="0">
      <pane xSplit="4" ySplit="4" topLeftCell="AQ23" activePane="bottomRight" state="frozen"/>
      <selection activeCell="C3" sqref="C3"/>
      <selection pane="topRight" activeCell="C3" sqref="C3"/>
      <selection pane="bottomLeft" activeCell="C3" sqref="C3"/>
      <selection pane="bottomRight" activeCell="C46" sqref="C46"/>
    </sheetView>
  </sheetViews>
  <sheetFormatPr baseColWidth="10" defaultColWidth="11.42578125" defaultRowHeight="12.75" x14ac:dyDescent="0.2"/>
  <cols>
    <col min="1" max="1" width="4.42578125" style="40" customWidth="1"/>
    <col min="2" max="2" width="11.42578125" style="40"/>
    <col min="3" max="3" width="38.5703125" bestFit="1" customWidth="1"/>
    <col min="4" max="4" width="11.42578125" bestFit="1" customWidth="1"/>
    <col min="5" max="25" width="10.28515625" style="2" customWidth="1"/>
    <col min="26" max="35" width="10.28515625" customWidth="1"/>
    <col min="36" max="42" width="10.28515625" style="7" customWidth="1"/>
    <col min="43" max="47" width="9.7109375" style="7" customWidth="1"/>
    <col min="48" max="48" width="9.7109375" style="277" customWidth="1"/>
    <col min="49" max="49" width="9.7109375" style="7" customWidth="1"/>
    <col min="50" max="50" width="14.5703125" style="6" customWidth="1"/>
    <col min="51" max="51" width="14.42578125" style="6" customWidth="1"/>
    <col min="52" max="52" width="7.5703125" style="6" customWidth="1"/>
    <col min="53" max="53" width="10.7109375" style="6" bestFit="1" customWidth="1"/>
    <col min="54" max="54" width="17.5703125" style="6" customWidth="1"/>
    <col min="55" max="55" width="7.5703125" style="6" customWidth="1"/>
    <col min="56" max="56" width="13.42578125" style="35" customWidth="1"/>
    <col min="57" max="57" width="18.5703125" style="35" customWidth="1"/>
    <col min="58" max="58" width="11.7109375" style="35" customWidth="1"/>
    <col min="59" max="59" width="7.5703125" style="6" customWidth="1"/>
    <col min="60" max="60" width="7.5703125" style="29" customWidth="1"/>
    <col min="61" max="61" width="11.42578125" style="35" customWidth="1"/>
  </cols>
  <sheetData>
    <row r="1" spans="2:67" ht="18" customHeight="1" x14ac:dyDescent="0.2">
      <c r="C1" s="260" t="s">
        <v>50</v>
      </c>
      <c r="D1" s="1"/>
    </row>
    <row r="2" spans="2:67" x14ac:dyDescent="0.2">
      <c r="C2" s="261" t="str">
        <f>NOx!C2</f>
        <v>Reported until 30.7.2024</v>
      </c>
      <c r="D2" s="4"/>
      <c r="AX2"/>
      <c r="AY2"/>
    </row>
    <row r="3" spans="2:67" x14ac:dyDescent="0.2">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3"/>
      <c r="AW3" s="113"/>
      <c r="AX3" s="113"/>
      <c r="AY3" s="113"/>
      <c r="AZ3" s="113"/>
      <c r="BA3" s="113"/>
      <c r="BB3" s="113"/>
      <c r="BC3" s="113"/>
      <c r="BD3" s="113"/>
      <c r="BE3" s="113"/>
      <c r="BF3" s="113"/>
      <c r="BG3" s="113"/>
      <c r="BH3" s="113"/>
    </row>
    <row r="4" spans="2:67" s="3" customFormat="1" ht="76.5" x14ac:dyDescent="0.2">
      <c r="B4" s="242" t="s">
        <v>186</v>
      </c>
      <c r="C4" s="242" t="s">
        <v>40</v>
      </c>
      <c r="D4" s="243" t="s">
        <v>97</v>
      </c>
      <c r="E4" s="242">
        <v>1980</v>
      </c>
      <c r="F4" s="242">
        <v>1981</v>
      </c>
      <c r="G4" s="242">
        <v>1982</v>
      </c>
      <c r="H4" s="242">
        <v>1983</v>
      </c>
      <c r="I4" s="242">
        <v>1984</v>
      </c>
      <c r="J4" s="242">
        <v>1985</v>
      </c>
      <c r="K4" s="242">
        <v>1986</v>
      </c>
      <c r="L4" s="242">
        <v>1987</v>
      </c>
      <c r="M4" s="242">
        <v>1988</v>
      </c>
      <c r="N4" s="242">
        <v>1989</v>
      </c>
      <c r="O4" s="242">
        <v>1990</v>
      </c>
      <c r="P4" s="242">
        <v>1991</v>
      </c>
      <c r="Q4" s="242">
        <v>1992</v>
      </c>
      <c r="R4" s="242">
        <v>1993</v>
      </c>
      <c r="S4" s="242">
        <v>1994</v>
      </c>
      <c r="T4" s="242">
        <v>1995</v>
      </c>
      <c r="U4" s="242">
        <v>1996</v>
      </c>
      <c r="V4" s="242">
        <v>1997</v>
      </c>
      <c r="W4" s="242">
        <v>1998</v>
      </c>
      <c r="X4" s="242">
        <v>1999</v>
      </c>
      <c r="Y4" s="242">
        <v>2000</v>
      </c>
      <c r="Z4" s="242">
        <v>2001</v>
      </c>
      <c r="AA4" s="242">
        <v>2002</v>
      </c>
      <c r="AB4" s="242">
        <v>2003</v>
      </c>
      <c r="AC4" s="242">
        <v>2004</v>
      </c>
      <c r="AD4" s="242">
        <v>2005</v>
      </c>
      <c r="AE4" s="242">
        <v>2006</v>
      </c>
      <c r="AF4" s="242">
        <v>2007</v>
      </c>
      <c r="AG4" s="242">
        <v>2008</v>
      </c>
      <c r="AH4" s="242">
        <v>2009</v>
      </c>
      <c r="AI4" s="242">
        <v>2010</v>
      </c>
      <c r="AJ4" s="244">
        <v>2011</v>
      </c>
      <c r="AK4" s="244">
        <v>2012</v>
      </c>
      <c r="AL4" s="244">
        <v>2013</v>
      </c>
      <c r="AM4" s="244">
        <v>2014</v>
      </c>
      <c r="AN4" s="244">
        <v>2015</v>
      </c>
      <c r="AO4" s="244">
        <v>2016</v>
      </c>
      <c r="AP4" s="244">
        <v>2017</v>
      </c>
      <c r="AQ4" s="244">
        <v>2018</v>
      </c>
      <c r="AR4" s="244">
        <v>2019</v>
      </c>
      <c r="AS4" s="244">
        <v>2020</v>
      </c>
      <c r="AT4" s="244">
        <v>2021</v>
      </c>
      <c r="AU4" s="244">
        <v>2022</v>
      </c>
      <c r="AV4" s="278"/>
      <c r="AW4" s="244">
        <v>2022</v>
      </c>
      <c r="AX4" s="245" t="s">
        <v>232</v>
      </c>
      <c r="AY4" s="246" t="str">
        <f>CONCATENATE("Compliance with the VOC P for ",AW4)</f>
        <v>Compliance with the VOC P for 2022</v>
      </c>
      <c r="AZ4" s="246" t="s">
        <v>215</v>
      </c>
      <c r="BA4" s="245" t="s">
        <v>272</v>
      </c>
      <c r="BB4" s="246" t="str">
        <f>CONCATENATE("Compliance with the  GP P for ",$AW$4)</f>
        <v>Compliance with the  GP P for 2022</v>
      </c>
      <c r="BC4" s="246" t="s">
        <v>215</v>
      </c>
      <c r="BD4" s="178" t="s">
        <v>251</v>
      </c>
      <c r="BE4" s="247" t="str">
        <f>CONCATENATE("Compliance with the amended GP ERC for ",$AW$4," and beyond")</f>
        <v>Compliance with the amended GP ERC for 2022 and beyond</v>
      </c>
      <c r="BF4" s="246" t="s">
        <v>204</v>
      </c>
      <c r="BG4" s="248" t="s">
        <v>216</v>
      </c>
      <c r="BH4" s="248" t="s">
        <v>273</v>
      </c>
      <c r="BI4" s="248" t="s">
        <v>253</v>
      </c>
      <c r="BJ4"/>
      <c r="BK4"/>
      <c r="BL4"/>
      <c r="BM4"/>
      <c r="BN4"/>
      <c r="BO4"/>
    </row>
    <row r="5" spans="2:67" s="3" customFormat="1" x14ac:dyDescent="0.2">
      <c r="B5" s="52" t="s">
        <v>121</v>
      </c>
      <c r="C5" s="55" t="s">
        <v>0</v>
      </c>
      <c r="D5" s="56"/>
      <c r="E5" s="30" t="str">
        <f>IFERROR(VLOOKUP(CONCATENATE($B5,"_",E$4,"_",$C$87,"_",$C$86),Data_for_IC_trend_tables!$A$1:$G$49194,7,FALSE),"-")</f>
        <v>-</v>
      </c>
      <c r="F5" s="30" t="str">
        <f>IFERROR(VLOOKUP(CONCATENATE($B5,"_",F$4,"_",$C$87,"_",$C$86),Data_for_IC_trend_tables!$A$1:$G$49194,7,FALSE),"-")</f>
        <v>-</v>
      </c>
      <c r="G5" s="30" t="str">
        <f>IFERROR(VLOOKUP(CONCATENATE($B5,"_",G$4,"_",$C$87,"_",$C$86),Data_for_IC_trend_tables!$A$1:$G$49194,7,FALSE),"-")</f>
        <v>-</v>
      </c>
      <c r="H5" s="30" t="str">
        <f>IFERROR(VLOOKUP(CONCATENATE($B5,"_",H$4,"_",$C$87,"_",$C$86),Data_for_IC_trend_tables!$A$1:$G$49194,7,FALSE),"-")</f>
        <v>-</v>
      </c>
      <c r="I5" s="30" t="str">
        <f>IFERROR(VLOOKUP(CONCATENATE($B5,"_",I$4,"_",$C$87,"_",$C$86),Data_for_IC_trend_tables!$A$1:$G$49194,7,FALSE),"-")</f>
        <v>-</v>
      </c>
      <c r="J5" s="30" t="str">
        <f>IFERROR(VLOOKUP(CONCATENATE($B5,"_",J$4,"_",$C$87,"_",$C$86),Data_for_IC_trend_tables!$A$1:$G$49194,7,FALSE),"-")</f>
        <v>-</v>
      </c>
      <c r="K5" s="30" t="str">
        <f>IFERROR(VLOOKUP(CONCATENATE($B5,"_",K$4,"_",$C$87,"_",$C$86),Data_for_IC_trend_tables!$A$1:$G$49194,7,FALSE),"-")</f>
        <v>-</v>
      </c>
      <c r="L5" s="30" t="str">
        <f>IFERROR(VLOOKUP(CONCATENATE($B5,"_",L$4,"_",$C$87,"_",$C$86),Data_for_IC_trend_tables!$A$1:$G$49194,7,FALSE),"-")</f>
        <v>-</v>
      </c>
      <c r="M5" s="30" t="str">
        <f>IFERROR(VLOOKUP(CONCATENATE($B5,"_",M$4,"_",$C$87,"_",$C$86),Data_for_IC_trend_tables!$A$1:$G$49194,7,FALSE),"-")</f>
        <v>-</v>
      </c>
      <c r="N5" s="30" t="str">
        <f>IFERROR(VLOOKUP(CONCATENATE($B5,"_",N$4,"_",$C$87,"_",$C$86),Data_for_IC_trend_tables!$A$1:$G$49194,7,FALSE),"-")</f>
        <v>-</v>
      </c>
      <c r="O5" s="30">
        <f>IFERROR(VLOOKUP(CONCATENATE($B5,"_",O$4,"_",$C$87,"_",$C$86),Data_for_IC_trend_tables!$A$1:$G$49194,7,FALSE),"-")</f>
        <v>18.1601869275061</v>
      </c>
      <c r="P5" s="30">
        <f>IFERROR(VLOOKUP(CONCATENATE($B5,"_",P$4,"_",$C$87,"_",$C$86),Data_for_IC_trend_tables!$A$1:$G$49194,7,FALSE),"-")</f>
        <v>16.751313187906302</v>
      </c>
      <c r="Q5" s="30">
        <f>IFERROR(VLOOKUP(CONCATENATE($B5,"_",Q$4,"_",$C$87,"_",$C$86),Data_for_IC_trend_tables!$A$1:$G$49194,7,FALSE),"-")</f>
        <v>15.4173955533754</v>
      </c>
      <c r="R5" s="30">
        <f>IFERROR(VLOOKUP(CONCATENATE($B5,"_",R$4,"_",$C$87,"_",$C$86),Data_for_IC_trend_tables!$A$1:$G$49194,7,FALSE),"-")</f>
        <v>15.462144941310401</v>
      </c>
      <c r="S5" s="30">
        <f>IFERROR(VLOOKUP(CONCATENATE($B5,"_",S$4,"_",$C$87,"_",$C$86),Data_for_IC_trend_tables!$A$1:$G$49194,7,FALSE),"-")</f>
        <v>17.273610996724798</v>
      </c>
      <c r="T5" s="30">
        <f>IFERROR(VLOOKUP(CONCATENATE($B5,"_",T$4,"_",$C$87,"_",$C$86),Data_for_IC_trend_tables!$A$1:$G$49194,7,FALSE),"-")</f>
        <v>17.285762601174</v>
      </c>
      <c r="U5" s="30">
        <f>IFERROR(VLOOKUP(CONCATENATE($B5,"_",U$4,"_",$C$87,"_",$C$86),Data_for_IC_trend_tables!$A$1:$G$49194,7,FALSE),"-")</f>
        <v>16.750698203687399</v>
      </c>
      <c r="V5" s="30">
        <f>IFERROR(VLOOKUP(CONCATENATE($B5,"_",V$4,"_",$C$87,"_",$C$86),Data_for_IC_trend_tables!$A$1:$G$49194,7,FALSE),"-")</f>
        <v>16.2018753474356</v>
      </c>
      <c r="W5" s="30">
        <f>IFERROR(VLOOKUP(CONCATENATE($B5,"_",W$4,"_",$C$87,"_",$C$86),Data_for_IC_trend_tables!$A$1:$G$49194,7,FALSE),"-")</f>
        <v>15.662286095077899</v>
      </c>
      <c r="X5" s="30">
        <f>IFERROR(VLOOKUP(CONCATENATE($B5,"_",X$4,"_",$C$87,"_",$C$86),Data_for_IC_trend_tables!$A$1:$G$49194,7,FALSE),"-")</f>
        <v>16.2908840665289</v>
      </c>
      <c r="Y5" s="30">
        <f>IFERROR(VLOOKUP(CONCATENATE($B5,"_",Y$4,"_",$C$87,"_",$C$86),Data_for_IC_trend_tables!$A$1:$G$49194,7,FALSE),"-")</f>
        <v>15.969513303596001</v>
      </c>
      <c r="Z5" s="30">
        <f>IFERROR(VLOOKUP(CONCATENATE($B5,"_",Z$4,"_",$C$87,"_",$C$86),Data_for_IC_trend_tables!$A$1:$G$49194,7,FALSE),"-")</f>
        <v>15.849864395003101</v>
      </c>
      <c r="AA5" s="30">
        <f>IFERROR(VLOOKUP(CONCATENATE($B5,"_",AA$4,"_",$C$87,"_",$C$86),Data_for_IC_trend_tables!$A$1:$G$49194,7,FALSE),"-")</f>
        <v>16.068853861668298</v>
      </c>
      <c r="AB5" s="30">
        <f>IFERROR(VLOOKUP(CONCATENATE($B5,"_",AB$4,"_",$C$87,"_",$C$86),Data_for_IC_trend_tables!$A$1:$G$49194,7,FALSE),"-")</f>
        <v>15.328102812819001</v>
      </c>
      <c r="AC5" s="30">
        <f>IFERROR(VLOOKUP(CONCATENATE($B5,"_",AC$4,"_",$C$87,"_",$C$86),Data_for_IC_trend_tables!$A$1:$G$49194,7,FALSE),"-")</f>
        <v>16.664254961127799</v>
      </c>
      <c r="AD5" s="30">
        <f>IFERROR(VLOOKUP(CONCATENATE($B5,"_",AD$4,"_",$C$87,"_",$C$86),Data_for_IC_trend_tables!$A$1:$G$49194,7,FALSE),"-")</f>
        <v>15.654132947173499</v>
      </c>
      <c r="AE5" s="30">
        <f>IFERROR(VLOOKUP(CONCATENATE($B5,"_",AE$4,"_",$C$87,"_",$C$86),Data_for_IC_trend_tables!$A$1:$G$49194,7,FALSE),"-")</f>
        <v>15.707841232901</v>
      </c>
      <c r="AF5" s="30">
        <f>IFERROR(VLOOKUP(CONCATENATE($B5,"_",AF$4,"_",$C$87,"_",$C$86),Data_for_IC_trend_tables!$A$1:$G$49194,7,FALSE),"-")</f>
        <v>15.4850587291441</v>
      </c>
      <c r="AG5" s="30">
        <f>IFERROR(VLOOKUP(CONCATENATE($B5,"_",AG$4,"_",$C$87,"_",$C$86),Data_for_IC_trend_tables!$A$1:$G$49194,7,FALSE),"-")</f>
        <v>16.773644329108201</v>
      </c>
      <c r="AH5" s="30">
        <f>IFERROR(VLOOKUP(CONCATENATE($B5,"_",AH$4,"_",$C$87,"_",$C$86),Data_for_IC_trend_tables!$A$1:$G$49194,7,FALSE),"-")</f>
        <v>14.658425045357101</v>
      </c>
      <c r="AI5" s="30">
        <f>IFERROR(VLOOKUP(CONCATENATE($B5,"_",AI$4,"_",$C$87,"_",$C$86),Data_for_IC_trend_tables!$A$1:$G$49194,7,FALSE),"-")</f>
        <v>14.839442309883101</v>
      </c>
      <c r="AJ5" s="30">
        <f>IFERROR(VLOOKUP(CONCATENATE($B5,"_",AJ$4,"_",$C$87,"_",$C$86),Data_for_IC_trend_tables!$A$1:$G$49194,7,FALSE),"-")</f>
        <v>15.289191150217899</v>
      </c>
      <c r="AK5" s="30">
        <f>IFERROR(VLOOKUP(CONCATENATE($B5,"_",AK$4,"_",$C$87,"_",$C$86),Data_for_IC_trend_tables!$A$1:$G$49194,7,FALSE),"-")</f>
        <v>14.1500633117459</v>
      </c>
      <c r="AL5" s="30">
        <f>IFERROR(VLOOKUP(CONCATENATE($B5,"_",AL$4,"_",$C$87,"_",$C$86),Data_for_IC_trend_tables!$A$1:$G$49194,7,FALSE),"-")</f>
        <v>14.419625769822</v>
      </c>
      <c r="AM5" s="30">
        <f>IFERROR(VLOOKUP(CONCATENATE($B5,"_",AM$4,"_",$C$87,"_",$C$86),Data_for_IC_trend_tables!$A$1:$G$49194,7,FALSE),"-")</f>
        <v>14.6640253190861</v>
      </c>
      <c r="AN5" s="30">
        <f>IFERROR(VLOOKUP(CONCATENATE($B5,"_",AN$4,"_",$C$87,"_",$C$86),Data_for_IC_trend_tables!$A$1:$G$49194,7,FALSE),"-")</f>
        <v>14.590148536531901</v>
      </c>
      <c r="AO5" s="30">
        <f>IFERROR(VLOOKUP(CONCATENATE($B5,"_",AO$4,"_",$C$87,"_",$C$86),Data_for_IC_trend_tables!$A$1:$G$49194,7,FALSE),"-")</f>
        <v>13.7194670910899</v>
      </c>
      <c r="AP5" s="30">
        <f>IFERROR(VLOOKUP(CONCATENATE($B5,"_",AP$4,"_",$C$87,"_",$C$86),Data_for_IC_trend_tables!$A$1:$G$49194,7,FALSE),"-")</f>
        <v>13.981801429179299</v>
      </c>
      <c r="AQ5" s="30">
        <f>IFERROR(VLOOKUP(CONCATENATE($B5,"_",AQ$4,"_",$C$87,"_",$C$86),Data_for_IC_trend_tables!$A$1:$G$49194,7,FALSE),"-")</f>
        <v>14.201613030531201</v>
      </c>
      <c r="AR5" s="30">
        <f>IFERROR(VLOOKUP(CONCATENATE($B5,"_",AR$4,"_",$C$87,"_",$C$86),Data_for_IC_trend_tables!$A$1:$G$49194,7,FALSE),"-")</f>
        <v>13.245024829259901</v>
      </c>
      <c r="AS5" s="30">
        <f>IFERROR(VLOOKUP(CONCATENATE($B5,"_",AS$4,"_",$C$87,"_",$C$86),Data_for_IC_trend_tables!$A$1:$G$49194,7,FALSE),"-")</f>
        <v>12.759990905867101</v>
      </c>
      <c r="AT5" s="30">
        <f>IFERROR(VLOOKUP(CONCATENATE($B5,"_",AT$4,"_",$C$87,"_",$C$86),Data_for_IC_trend_tables!$A$1:$G$49194,7,FALSE),"-")</f>
        <v>12.758310154926299</v>
      </c>
      <c r="AU5" s="30">
        <f>IFERROR(VLOOKUP(CONCATENATE($B5,"_",AU$4,"_",$C$87,"_",$C$86),Data_for_IC_trend_tables!$A$1:$G$49194,7,FALSE),"-")</f>
        <v>11.984836380337301</v>
      </c>
      <c r="AV5" s="30"/>
      <c r="AW5" s="30">
        <f>IFERROR(VLOOKUP(CONCATENATE($B5,"_",AW$4,"_",$C$87,"_",$C$86),Data_for_IC_trend_tables!$A$1:$G$49194,7,FALSE),"-")</f>
        <v>11.984836380337301</v>
      </c>
      <c r="AX5" s="57"/>
      <c r="AY5" s="38" t="str">
        <f>IF(ISBLANK(BG5),"",IF(AW5="-",CONCATENATE("no data for ",$AW$4),IF(AZ5&gt;0,"No","Yes")))</f>
        <v/>
      </c>
      <c r="AZ5" s="58" t="str">
        <f>IFERROR(IF($AW5=0,"",($AW5-AX5)/AX5),"")</f>
        <v/>
      </c>
      <c r="BA5" s="59"/>
      <c r="BB5" s="38" t="str">
        <f>IF(ISBLANK(BA5),"",IF(AW5="-",CONCATENATE("no data for ",$AW$4),IF(BC5&gt;0,"No","Yes")))</f>
        <v/>
      </c>
      <c r="BC5" s="58" t="str">
        <f>IFERROR(IF($AW5=0,"",($AW5-BA5)/BA5),"")</f>
        <v/>
      </c>
      <c r="BD5" s="241"/>
      <c r="BE5" s="38" t="str">
        <f>IF(ISBLANK(BD5),"",IF(AW5="-",CONCATENATE("no data for ",$AW$4),IF(BF5&gt;0,"No","Yes")))</f>
        <v/>
      </c>
      <c r="BF5" s="96" t="str">
        <f>IFERROR(IF(BI5="x",((AW5-AD5)/AD5)-(BD5*-1),""),"")</f>
        <v/>
      </c>
      <c r="BG5" s="60"/>
      <c r="BH5" s="60"/>
      <c r="BI5" s="139"/>
      <c r="BJ5"/>
      <c r="BK5"/>
      <c r="BL5"/>
      <c r="BM5"/>
      <c r="BN5"/>
      <c r="BO5"/>
    </row>
    <row r="6" spans="2:67" s="3" customFormat="1" x14ac:dyDescent="0.2">
      <c r="B6" s="52" t="s">
        <v>131</v>
      </c>
      <c r="C6" s="55" t="s">
        <v>1</v>
      </c>
      <c r="D6" s="56"/>
      <c r="E6" s="30" t="str">
        <f>IFERROR(VLOOKUP(CONCATENATE($B6,"_",E$4,"_",$C$87,"_",$C$86),Data_for_IC_trend_tables!$A$1:$G$49194,7,FALSE),"-")</f>
        <v>-</v>
      </c>
      <c r="F6" s="30">
        <f>IFERROR(VLOOKUP(CONCATENATE($B6,"_",F$4,"_",$C$87,"_",$C$86),Data_for_IC_trend_tables!$A$1:$G$49194,7,FALSE),"-")</f>
        <v>25.7</v>
      </c>
      <c r="G6" s="30">
        <f>IFERROR(VLOOKUP(CONCATENATE($B6,"_",G$4,"_",$C$87,"_",$C$86),Data_for_IC_trend_tables!$A$1:$G$49194,7,FALSE),"-")</f>
        <v>24.3</v>
      </c>
      <c r="H6" s="30">
        <f>IFERROR(VLOOKUP(CONCATENATE($B6,"_",H$4,"_",$C$87,"_",$C$86),Data_for_IC_trend_tables!$A$1:$G$49194,7,FALSE),"-")</f>
        <v>23.8</v>
      </c>
      <c r="I6" s="30">
        <f>IFERROR(VLOOKUP(CONCATENATE($B6,"_",I$4,"_",$C$87,"_",$C$86),Data_for_IC_trend_tables!$A$1:$G$49194,7,FALSE),"-")</f>
        <v>21.7</v>
      </c>
      <c r="J6" s="30">
        <f>IFERROR(VLOOKUP(CONCATENATE($B6,"_",J$4,"_",$C$87,"_",$C$86),Data_for_IC_trend_tables!$A$1:$G$49194,7,FALSE),"-")</f>
        <v>92.7</v>
      </c>
      <c r="K6" s="30">
        <f>IFERROR(VLOOKUP(CONCATENATE($B6,"_",K$4,"_",$C$87,"_",$C$86),Data_for_IC_trend_tables!$A$1:$G$49194,7,FALSE),"-")</f>
        <v>98.1</v>
      </c>
      <c r="L6" s="30">
        <f>IFERROR(VLOOKUP(CONCATENATE($B6,"_",L$4,"_",$C$87,"_",$C$86),Data_for_IC_trend_tables!$A$1:$G$49194,7,FALSE),"-")</f>
        <v>104.3</v>
      </c>
      <c r="M6" s="30">
        <f>IFERROR(VLOOKUP(CONCATENATE($B6,"_",M$4,"_",$C$87,"_",$C$86),Data_for_IC_trend_tables!$A$1:$G$49194,7,FALSE),"-")</f>
        <v>92.5</v>
      </c>
      <c r="N6" s="30">
        <f>IFERROR(VLOOKUP(CONCATENATE($B6,"_",N$4,"_",$C$87,"_",$C$86),Data_for_IC_trend_tables!$A$1:$G$49194,7,FALSE),"-")</f>
        <v>90.2</v>
      </c>
      <c r="O6" s="30">
        <f>IFERROR(VLOOKUP(CONCATENATE($B6,"_",O$4,"_",$C$87,"_",$C$86),Data_for_IC_trend_tables!$A$1:$G$49194,7,FALSE),"-")</f>
        <v>81</v>
      </c>
      <c r="P6" s="30">
        <f>IFERROR(VLOOKUP(CONCATENATE($B6,"_",P$4,"_",$C$87,"_",$C$86),Data_for_IC_trend_tables!$A$1:$G$49194,7,FALSE),"-")</f>
        <v>69.900000000000006</v>
      </c>
      <c r="Q6" s="30">
        <f>IFERROR(VLOOKUP(CONCATENATE($B6,"_",Q$4,"_",$C$87,"_",$C$86),Data_for_IC_trend_tables!$A$1:$G$49194,7,FALSE),"-")</f>
        <v>30.9</v>
      </c>
      <c r="R6" s="30">
        <f>IFERROR(VLOOKUP(CONCATENATE($B6,"_",R$4,"_",$C$87,"_",$C$86),Data_for_IC_trend_tables!$A$1:$G$49194,7,FALSE),"-")</f>
        <v>19.899999999999999</v>
      </c>
      <c r="S6" s="30">
        <f>IFERROR(VLOOKUP(CONCATENATE($B6,"_",S$4,"_",$C$87,"_",$C$86),Data_for_IC_trend_tables!$A$1:$G$49194,7,FALSE),"-")</f>
        <v>17.100000000000001</v>
      </c>
      <c r="T6" s="30">
        <f>IFERROR(VLOOKUP(CONCATENATE($B6,"_",T$4,"_",$C$87,"_",$C$86),Data_for_IC_trend_tables!$A$1:$G$49194,7,FALSE),"-")</f>
        <v>23.4</v>
      </c>
      <c r="U6" s="30">
        <f>IFERROR(VLOOKUP(CONCATENATE($B6,"_",U$4,"_",$C$87,"_",$C$86),Data_for_IC_trend_tables!$A$1:$G$49194,7,FALSE),"-")</f>
        <v>17.8</v>
      </c>
      <c r="V6" s="30">
        <f>IFERROR(VLOOKUP(CONCATENATE($B6,"_",V$4,"_",$C$87,"_",$C$86),Data_for_IC_trend_tables!$A$1:$G$49194,7,FALSE),"-")</f>
        <v>35.1</v>
      </c>
      <c r="W6" s="30">
        <f>IFERROR(VLOOKUP(CONCATENATE($B6,"_",W$4,"_",$C$87,"_",$C$86),Data_for_IC_trend_tables!$A$1:$G$49194,7,FALSE),"-")</f>
        <v>16.940000000000001</v>
      </c>
      <c r="X6" s="30">
        <f>IFERROR(VLOOKUP(CONCATENATE($B6,"_",X$4,"_",$C$87,"_",$C$86),Data_for_IC_trend_tables!$A$1:$G$49194,7,FALSE),"-")</f>
        <v>17.47</v>
      </c>
      <c r="Y6" s="30">
        <f>IFERROR(VLOOKUP(CONCATENATE($B6,"_",Y$4,"_",$C$87,"_",$C$86),Data_for_IC_trend_tables!$A$1:$G$49194,7,FALSE),"-")</f>
        <v>15.96</v>
      </c>
      <c r="Z6" s="30">
        <f>IFERROR(VLOOKUP(CONCATENATE($B6,"_",Z$4,"_",$C$87,"_",$C$86),Data_for_IC_trend_tables!$A$1:$G$49194,7,FALSE),"-")</f>
        <v>28.277000000000001</v>
      </c>
      <c r="AA6" s="30">
        <f>IFERROR(VLOOKUP(CONCATENATE($B6,"_",AA$4,"_",$C$87,"_",$C$86),Data_for_IC_trend_tables!$A$1:$G$49194,7,FALSE),"-")</f>
        <v>14.077999999999999</v>
      </c>
      <c r="AB6" s="30">
        <f>IFERROR(VLOOKUP(CONCATENATE($B6,"_",AB$4,"_",$C$87,"_",$C$86),Data_for_IC_trend_tables!$A$1:$G$49194,7,FALSE),"-")</f>
        <v>27.959</v>
      </c>
      <c r="AC6" s="30" t="str">
        <f>IFERROR(VLOOKUP(CONCATENATE($B6,"_",AC$4,"_",$C$87,"_",$C$86),Data_for_IC_trend_tables!$A$1:$G$49194,7,FALSE),"-")</f>
        <v>-</v>
      </c>
      <c r="AD6" s="30" t="str">
        <f>IFERROR(VLOOKUP(CONCATENATE($B6,"_",AD$4,"_",$C$87,"_",$C$86),Data_for_IC_trend_tables!$A$1:$G$49194,7,FALSE),"-")</f>
        <v>-</v>
      </c>
      <c r="AE6" s="30" t="str">
        <f>IFERROR(VLOOKUP(CONCATENATE($B6,"_",AE$4,"_",$C$87,"_",$C$86),Data_for_IC_trend_tables!$A$1:$G$49194,7,FALSE),"-")</f>
        <v>-</v>
      </c>
      <c r="AF6" s="30">
        <f>IFERROR(VLOOKUP(CONCATENATE($B6,"_",AF$4,"_",$C$87,"_",$C$86),Data_for_IC_trend_tables!$A$1:$G$49194,7,FALSE),"-")</f>
        <v>35.188814187739503</v>
      </c>
      <c r="AG6" s="30" t="str">
        <f>IFERROR(VLOOKUP(CONCATENATE($B6,"_",AG$4,"_",$C$87,"_",$C$86),Data_for_IC_trend_tables!$A$1:$G$49194,7,FALSE),"-")</f>
        <v>-</v>
      </c>
      <c r="AH6" s="30" t="str">
        <f>IFERROR(VLOOKUP(CONCATENATE($B6,"_",AH$4,"_",$C$87,"_",$C$86),Data_for_IC_trend_tables!$A$1:$G$49194,7,FALSE),"-")</f>
        <v>-</v>
      </c>
      <c r="AI6" s="30" t="str">
        <f>IFERROR(VLOOKUP(CONCATENATE($B6,"_",AI$4,"_",$C$87,"_",$C$86),Data_for_IC_trend_tables!$A$1:$G$49194,7,FALSE),"-")</f>
        <v>-</v>
      </c>
      <c r="AJ6" s="30" t="str">
        <f>IFERROR(VLOOKUP(CONCATENATE($B6,"_",AJ$4,"_",$C$87,"_",$C$86),Data_for_IC_trend_tables!$A$1:$G$49194,7,FALSE),"-")</f>
        <v>-</v>
      </c>
      <c r="AK6" s="30" t="str">
        <f>IFERROR(VLOOKUP(CONCATENATE($B6,"_",AK$4,"_",$C$87,"_",$C$86),Data_for_IC_trend_tables!$A$1:$G$49194,7,FALSE),"-")</f>
        <v>-</v>
      </c>
      <c r="AL6" s="30" t="str">
        <f>IFERROR(VLOOKUP(CONCATENATE($B6,"_",AL$4,"_",$C$87,"_",$C$86),Data_for_IC_trend_tables!$A$1:$G$49194,7,FALSE),"-")</f>
        <v>-</v>
      </c>
      <c r="AM6" s="30">
        <f>IFERROR(VLOOKUP(CONCATENATE($B6,"_",AM$4,"_",$C$87,"_",$C$86),Data_for_IC_trend_tables!$A$1:$G$49194,7,FALSE),"-")</f>
        <v>33.503050747126402</v>
      </c>
      <c r="AN6" s="30" t="str">
        <f>IFERROR(VLOOKUP(CONCATENATE($B6,"_",AN$4,"_",$C$87,"_",$C$86),Data_for_IC_trend_tables!$A$1:$G$49194,7,FALSE),"-")</f>
        <v>-</v>
      </c>
      <c r="AO6" s="30">
        <f>IFERROR(VLOOKUP(CONCATENATE($B6,"_",AO$4,"_",$C$87,"_",$C$86),Data_for_IC_trend_tables!$A$1:$G$49194,7,FALSE),"-")</f>
        <v>36.290999999999997</v>
      </c>
      <c r="AP6" s="30">
        <f>IFERROR(VLOOKUP(CONCATENATE($B6,"_",AP$4,"_",$C$87,"_",$C$86),Data_for_IC_trend_tables!$A$1:$G$49194,7,FALSE),"-")</f>
        <v>35.591784673139998</v>
      </c>
      <c r="AQ6" s="30">
        <f>IFERROR(VLOOKUP(CONCATENATE($B6,"_",AQ$4,"_",$C$87,"_",$C$86),Data_for_IC_trend_tables!$A$1:$G$49194,7,FALSE),"-")</f>
        <v>36.6562994243424</v>
      </c>
      <c r="AR6" s="30">
        <f>IFERROR(VLOOKUP(CONCATENATE($B6,"_",AR$4,"_",$C$87,"_",$C$86),Data_for_IC_trend_tables!$A$1:$G$49194,7,FALSE),"-")</f>
        <v>44.262398128177999</v>
      </c>
      <c r="AS6" s="30">
        <f>IFERROR(VLOOKUP(CONCATENATE($B6,"_",AS$4,"_",$C$87,"_",$C$86),Data_for_IC_trend_tables!$A$1:$G$49194,7,FALSE),"-")</f>
        <v>48.574393106594002</v>
      </c>
      <c r="AT6" s="30">
        <f>IFERROR(VLOOKUP(CONCATENATE($B6,"_",AT$4,"_",$C$87,"_",$C$86),Data_for_IC_trend_tables!$A$1:$G$49194,7,FALSE),"-")</f>
        <v>183.741162542708</v>
      </c>
      <c r="AU6" s="30">
        <f>IFERROR(VLOOKUP(CONCATENATE($B6,"_",AU$4,"_",$C$87,"_",$C$86),Data_for_IC_trend_tables!$A$1:$G$49194,7,FALSE),"-")</f>
        <v>176.350914811504</v>
      </c>
      <c r="AV6" s="30"/>
      <c r="AW6" s="30">
        <f>IFERROR(VLOOKUP(CONCATENATE($B6,"_",AW$4,"_",$C$87,"_",$C$86),Data_for_IC_trend_tables!$A$1:$G$49194,7,FALSE),"-")</f>
        <v>176.350914811504</v>
      </c>
      <c r="AX6" s="59"/>
      <c r="AY6" s="38" t="str">
        <f t="shared" ref="AY6:AY66" si="0">IF(ISBLANK(BG6),"",IF(AW6="-",CONCATENATE("no data for ",$AW$4),IF(AZ6&gt;0,"No","Yes")))</f>
        <v/>
      </c>
      <c r="AZ6" s="58" t="str">
        <f t="shared" ref="AZ6:AZ66" si="1">IFERROR(IF($AW6=0,"",($AW6-AX6)/AX6),"")</f>
        <v/>
      </c>
      <c r="BA6" s="59"/>
      <c r="BB6" s="38" t="str">
        <f t="shared" ref="BB6:BB66" si="2">IF(ISBLANK(BA6),"",IF(AW6="-",CONCATENATE("no data for ",$AW$4),IF(BC6&gt;0,"No","Yes")))</f>
        <v/>
      </c>
      <c r="BC6" s="58" t="str">
        <f t="shared" ref="BC6:BC66" si="3">IFERROR(IF($AW6=0,"",($AW6-BA6)/BA6),"")</f>
        <v/>
      </c>
      <c r="BD6" s="241"/>
      <c r="BE6" s="38" t="str">
        <f t="shared" ref="BE6:BE66" si="4">IF(ISBLANK(BD6),"",IF(AW6="-",CONCATENATE("no data for ",$AW$4),IF(BF6&gt;0,"No","Yes")))</f>
        <v/>
      </c>
      <c r="BF6" s="96" t="str">
        <f t="shared" ref="BF6:BF66" si="5">IFERROR(IF(BI6="x",((AW6-AD6)/AD6)-(BD6*-1),""),"")</f>
        <v/>
      </c>
      <c r="BG6" s="60"/>
      <c r="BH6" s="60"/>
      <c r="BI6" s="139"/>
      <c r="BJ6"/>
      <c r="BK6"/>
      <c r="BL6"/>
      <c r="BM6"/>
      <c r="BN6"/>
      <c r="BO6"/>
    </row>
    <row r="7" spans="2:67" s="3" customFormat="1" x14ac:dyDescent="0.2">
      <c r="B7" s="52" t="s">
        <v>133</v>
      </c>
      <c r="C7" s="61" t="s">
        <v>89</v>
      </c>
      <c r="D7" s="56">
        <v>1988</v>
      </c>
      <c r="E7" s="30">
        <f>IFERROR(VLOOKUP(CONCATENATE($B7,"_",E$4,"_",$C$87,"_",$C$86),Data_for_IC_trend_tables!$A$1:$G$49194,7,FALSE),"-")</f>
        <v>401.33358596403798</v>
      </c>
      <c r="F7" s="30">
        <f>IFERROR(VLOOKUP(CONCATENATE($B7,"_",F$4,"_",$C$87,"_",$C$86),Data_for_IC_trend_tables!$A$1:$G$49194,7,FALSE),"-")</f>
        <v>377.75332269342402</v>
      </c>
      <c r="G7" s="30">
        <f>IFERROR(VLOOKUP(CONCATENATE($B7,"_",G$4,"_",$C$87,"_",$C$86),Data_for_IC_trend_tables!$A$1:$G$49194,7,FALSE),"-")</f>
        <v>374.888049571701</v>
      </c>
      <c r="H7" s="30">
        <f>IFERROR(VLOOKUP(CONCATENATE($B7,"_",H$4,"_",$C$87,"_",$C$86),Data_for_IC_trend_tables!$A$1:$G$49194,7,FALSE),"-")</f>
        <v>373.79043313782699</v>
      </c>
      <c r="I7" s="30">
        <f>IFERROR(VLOOKUP(CONCATENATE($B7,"_",I$4,"_",$C$87,"_",$C$86),Data_for_IC_trend_tables!$A$1:$G$49194,7,FALSE),"-")</f>
        <v>374.84800616609601</v>
      </c>
      <c r="J7" s="30">
        <f>IFERROR(VLOOKUP(CONCATENATE($B7,"_",J$4,"_",$C$87,"_",$C$86),Data_for_IC_trend_tables!$A$1:$G$49194,7,FALSE),"-")</f>
        <v>371.42057363190901</v>
      </c>
      <c r="K7" s="30">
        <f>IFERROR(VLOOKUP(CONCATENATE($B7,"_",K$4,"_",$C$87,"_",$C$86),Data_for_IC_trend_tables!$A$1:$G$49194,7,FALSE),"-")</f>
        <v>364.87073720339998</v>
      </c>
      <c r="L7" s="30">
        <f>IFERROR(VLOOKUP(CONCATENATE($B7,"_",L$4,"_",$C$87,"_",$C$86),Data_for_IC_trend_tables!$A$1:$G$49194,7,FALSE),"-")</f>
        <v>360.12405784622501</v>
      </c>
      <c r="M7" s="30">
        <f>IFERROR(VLOOKUP(CONCATENATE($B7,"_",M$4,"_",$C$87,"_",$C$86),Data_for_IC_trend_tables!$A$1:$G$49194,7,FALSE),"-")</f>
        <v>349.136082255963</v>
      </c>
      <c r="N7" s="30">
        <f>IFERROR(VLOOKUP(CONCATENATE($B7,"_",N$4,"_",$C$87,"_",$C$86),Data_for_IC_trend_tables!$A$1:$G$49194,7,FALSE),"-")</f>
        <v>320.28281574710002</v>
      </c>
      <c r="O7" s="30">
        <f>IFERROR(VLOOKUP(CONCATENATE($B7,"_",O$4,"_",$C$87,"_",$C$86),Data_for_IC_trend_tables!$A$1:$G$49194,7,FALSE),"-")</f>
        <v>328.76700744522702</v>
      </c>
      <c r="P7" s="30">
        <f>IFERROR(VLOOKUP(CONCATENATE($B7,"_",P$4,"_",$C$87,"_",$C$86),Data_for_IC_trend_tables!$A$1:$G$49194,7,FALSE),"-")</f>
        <v>325.21553256080603</v>
      </c>
      <c r="Q7" s="30">
        <f>IFERROR(VLOOKUP(CONCATENATE($B7,"_",Q$4,"_",$C$87,"_",$C$86),Data_for_IC_trend_tables!$A$1:$G$49194,7,FALSE),"-")</f>
        <v>301.27127833763802</v>
      </c>
      <c r="R7" s="30">
        <f>IFERROR(VLOOKUP(CONCATENATE($B7,"_",R$4,"_",$C$87,"_",$C$86),Data_for_IC_trend_tables!$A$1:$G$49194,7,FALSE),"-")</f>
        <v>282.78496536366998</v>
      </c>
      <c r="S7" s="30">
        <f>IFERROR(VLOOKUP(CONCATENATE($B7,"_",S$4,"_",$C$87,"_",$C$86),Data_for_IC_trend_tables!$A$1:$G$49194,7,FALSE),"-")</f>
        <v>259.974527106165</v>
      </c>
      <c r="T7" s="30">
        <f>IFERROR(VLOOKUP(CONCATENATE($B7,"_",T$4,"_",$C$87,"_",$C$86),Data_for_IC_trend_tables!$A$1:$G$49194,7,FALSE),"-")</f>
        <v>244.38315691063599</v>
      </c>
      <c r="U7" s="30">
        <f>IFERROR(VLOOKUP(CONCATENATE($B7,"_",U$4,"_",$C$87,"_",$C$86),Data_for_IC_trend_tables!$A$1:$G$49194,7,FALSE),"-")</f>
        <v>234.70449589933099</v>
      </c>
      <c r="V7" s="30">
        <f>IFERROR(VLOOKUP(CONCATENATE($B7,"_",V$4,"_",$C$87,"_",$C$86),Data_for_IC_trend_tables!$A$1:$G$49194,7,FALSE),"-")</f>
        <v>220.62654383185901</v>
      </c>
      <c r="W7" s="30">
        <f>IFERROR(VLOOKUP(CONCATENATE($B7,"_",W$4,"_",$C$87,"_",$C$86),Data_for_IC_trend_tables!$A$1:$G$49194,7,FALSE),"-")</f>
        <v>212.90625196877801</v>
      </c>
      <c r="X7" s="30">
        <f>IFERROR(VLOOKUP(CONCATENATE($B7,"_",X$4,"_",$C$87,"_",$C$86),Data_for_IC_trend_tables!$A$1:$G$49194,7,FALSE),"-")</f>
        <v>201.51925342063501</v>
      </c>
      <c r="Y7" s="30">
        <f>IFERROR(VLOOKUP(CONCATENATE($B7,"_",Y$4,"_",$C$87,"_",$C$86),Data_for_IC_trend_tables!$A$1:$G$49194,7,FALSE),"-")</f>
        <v>177.23195089655701</v>
      </c>
      <c r="Z7" s="30">
        <f>IFERROR(VLOOKUP(CONCATENATE($B7,"_",Z$4,"_",$C$87,"_",$C$86),Data_for_IC_trend_tables!$A$1:$G$49194,7,FALSE),"-")</f>
        <v>171.857897867791</v>
      </c>
      <c r="AA7" s="30">
        <f>IFERROR(VLOOKUP(CONCATENATE($B7,"_",AA$4,"_",$C$87,"_",$C$86),Data_for_IC_trend_tables!$A$1:$G$49194,7,FALSE),"-")</f>
        <v>167.442123279404</v>
      </c>
      <c r="AB7" s="30">
        <f>IFERROR(VLOOKUP(CONCATENATE($B7,"_",AB$4,"_",$C$87,"_",$C$86),Data_for_IC_trend_tables!$A$1:$G$49194,7,FALSE),"-")</f>
        <v>163.48092962532399</v>
      </c>
      <c r="AC7" s="30">
        <f>IFERROR(VLOOKUP(CONCATENATE($B7,"_",AC$4,"_",$C$87,"_",$C$86),Data_for_IC_trend_tables!$A$1:$G$49194,7,FALSE),"-")</f>
        <v>150.20822893351601</v>
      </c>
      <c r="AD7" s="30">
        <f>IFERROR(VLOOKUP(CONCATENATE($B7,"_",AD$4,"_",$C$87,"_",$C$86),Data_for_IC_trend_tables!$A$1:$G$49194,7,FALSE),"-")</f>
        <v>154.06740408843501</v>
      </c>
      <c r="AE7" s="30">
        <f>IFERROR(VLOOKUP(CONCATENATE($B7,"_",AE$4,"_",$C$87,"_",$C$86),Data_for_IC_trend_tables!$A$1:$G$49194,7,FALSE),"-")</f>
        <v>155.93505880053999</v>
      </c>
      <c r="AF7" s="30">
        <f>IFERROR(VLOOKUP(CONCATENATE($B7,"_",AF$4,"_",$C$87,"_",$C$86),Data_for_IC_trend_tables!$A$1:$G$49194,7,FALSE),"-")</f>
        <v>152.013615302772</v>
      </c>
      <c r="AG7" s="30">
        <f>IFERROR(VLOOKUP(CONCATENATE($B7,"_",AG$4,"_",$C$87,"_",$C$86),Data_for_IC_trend_tables!$A$1:$G$49194,7,FALSE),"-")</f>
        <v>146.85955623104601</v>
      </c>
      <c r="AH7" s="30">
        <f>IFERROR(VLOOKUP(CONCATENATE($B7,"_",AH$4,"_",$C$87,"_",$C$86),Data_for_IC_trend_tables!$A$1:$G$49194,7,FALSE),"-")</f>
        <v>134.177154260566</v>
      </c>
      <c r="AI7" s="30">
        <f>IFERROR(VLOOKUP(CONCATENATE($B7,"_",AI$4,"_",$C$87,"_",$C$86),Data_for_IC_trend_tables!$A$1:$G$49194,7,FALSE),"-")</f>
        <v>134.74581421404599</v>
      </c>
      <c r="AJ7" s="30">
        <f>IFERROR(VLOOKUP(CONCATENATE($B7,"_",AJ$4,"_",$C$87,"_",$C$86),Data_for_IC_trend_tables!$A$1:$G$49194,7,FALSE),"-")</f>
        <v>130.007932968765</v>
      </c>
      <c r="AK7" s="30">
        <f>IFERROR(VLOOKUP(CONCATENATE($B7,"_",AK$4,"_",$C$87,"_",$C$86),Data_for_IC_trend_tables!$A$1:$G$49194,7,FALSE),"-")</f>
        <v>127.736626837106</v>
      </c>
      <c r="AL7" s="30">
        <f>IFERROR(VLOOKUP(CONCATENATE($B7,"_",AL$4,"_",$C$87,"_",$C$86),Data_for_IC_trend_tables!$A$1:$G$49194,7,FALSE),"-")</f>
        <v>121.97862008091199</v>
      </c>
      <c r="AM7" s="30">
        <f>IFERROR(VLOOKUP(CONCATENATE($B7,"_",AM$4,"_",$C$87,"_",$C$86),Data_for_IC_trend_tables!$A$1:$G$49194,7,FALSE),"-")</f>
        <v>115.35489699089599</v>
      </c>
      <c r="AN7" s="30">
        <f>IFERROR(VLOOKUP(CONCATENATE($B7,"_",AN$4,"_",$C$87,"_",$C$86),Data_for_IC_trend_tables!$A$1:$G$49194,7,FALSE),"-")</f>
        <v>111.680640399729</v>
      </c>
      <c r="AO7" s="30">
        <f>IFERROR(VLOOKUP(CONCATENATE($B7,"_",AO$4,"_",$C$87,"_",$C$86),Data_for_IC_trend_tables!$A$1:$G$49194,7,FALSE),"-")</f>
        <v>110.30578093680199</v>
      </c>
      <c r="AP7" s="30">
        <f>IFERROR(VLOOKUP(CONCATENATE($B7,"_",AP$4,"_",$C$87,"_",$C$86),Data_for_IC_trend_tables!$A$1:$G$49194,7,FALSE),"-")</f>
        <v>110.700134177913</v>
      </c>
      <c r="AQ7" s="30">
        <f>IFERROR(VLOOKUP(CONCATENATE($B7,"_",AQ$4,"_",$C$87,"_",$C$86),Data_for_IC_trend_tables!$A$1:$G$49194,7,FALSE),"-")</f>
        <v>106.943932470313</v>
      </c>
      <c r="AR7" s="30">
        <f>IFERROR(VLOOKUP(CONCATENATE($B7,"_",AR$4,"_",$C$87,"_",$C$86),Data_for_IC_trend_tables!$A$1:$G$49194,7,FALSE),"-")</f>
        <v>106.694041843138</v>
      </c>
      <c r="AS7" s="30">
        <f>IFERROR(VLOOKUP(CONCATENATE($B7,"_",AS$4,"_",$C$87,"_",$C$86),Data_for_IC_trend_tables!$A$1:$G$49194,7,FALSE),"-")</f>
        <v>107.92660275832</v>
      </c>
      <c r="AT7" s="30">
        <f>IFERROR(VLOOKUP(CONCATENATE($B7,"_",AT$4,"_",$C$87,"_",$C$86),Data_for_IC_trend_tables!$A$1:$G$49194,7,FALSE),"-")</f>
        <v>108.046359190468</v>
      </c>
      <c r="AU7" s="30">
        <f>IFERROR(VLOOKUP(CONCATENATE($B7,"_",AU$4,"_",$C$87,"_",$C$86),Data_for_IC_trend_tables!$A$1:$G$49194,7,FALSE),"-")</f>
        <v>100.03984942750201</v>
      </c>
      <c r="AV7" s="30"/>
      <c r="AW7" s="30">
        <f>IFERROR(VLOOKUP(CONCATENATE($B7,"_",AW$4,"_",$C$87,"_",$C$86),Data_for_IC_trend_tables!$A$1:$G$49194,7,FALSE),"-")</f>
        <v>100.03984942750201</v>
      </c>
      <c r="AX7" s="59">
        <f>M7*0.7</f>
        <v>244.39525757917409</v>
      </c>
      <c r="AY7" s="38" t="str">
        <f t="shared" si="0"/>
        <v>Yes</v>
      </c>
      <c r="AZ7" s="58">
        <f t="shared" si="1"/>
        <v>-0.59066370428610637</v>
      </c>
      <c r="BA7" s="59">
        <v>159</v>
      </c>
      <c r="BB7" s="38" t="str">
        <f t="shared" si="2"/>
        <v>Yes</v>
      </c>
      <c r="BC7" s="58">
        <f t="shared" si="3"/>
        <v>-0.37081855705973582</v>
      </c>
      <c r="BD7" s="241">
        <v>0.21</v>
      </c>
      <c r="BE7" s="38" t="str">
        <f t="shared" si="4"/>
        <v>Yes</v>
      </c>
      <c r="BF7" s="96">
        <f t="shared" si="5"/>
        <v>-0.14067479056063723</v>
      </c>
      <c r="BG7" s="63" t="s">
        <v>76</v>
      </c>
      <c r="BH7" s="63" t="s">
        <v>76</v>
      </c>
      <c r="BI7" s="63" t="s">
        <v>76</v>
      </c>
      <c r="BJ7"/>
      <c r="BK7"/>
      <c r="BL7"/>
      <c r="BM7"/>
      <c r="BN7"/>
      <c r="BO7"/>
    </row>
    <row r="8" spans="2:67" s="3" customFormat="1" x14ac:dyDescent="0.2">
      <c r="B8" s="52" t="s">
        <v>135</v>
      </c>
      <c r="C8" s="55" t="s">
        <v>88</v>
      </c>
      <c r="D8" s="56"/>
      <c r="E8" s="30" t="str">
        <f>IFERROR(VLOOKUP(CONCATENATE($B8,"_",E$4,"_",$C$87,"_",$C$86),Data_for_IC_trend_tables!$A$1:$G$49194,7,FALSE),"-")</f>
        <v>-</v>
      </c>
      <c r="F8" s="30" t="str">
        <f>IFERROR(VLOOKUP(CONCATENATE($B8,"_",F$4,"_",$C$87,"_",$C$86),Data_for_IC_trend_tables!$A$1:$G$49194,7,FALSE),"-")</f>
        <v>-</v>
      </c>
      <c r="G8" s="30" t="str">
        <f>IFERROR(VLOOKUP(CONCATENATE($B8,"_",G$4,"_",$C$87,"_",$C$86),Data_for_IC_trend_tables!$A$1:$G$49194,7,FALSE),"-")</f>
        <v>-</v>
      </c>
      <c r="H8" s="30" t="str">
        <f>IFERROR(VLOOKUP(CONCATENATE($B8,"_",H$4,"_",$C$87,"_",$C$86),Data_for_IC_trend_tables!$A$1:$G$49194,7,FALSE),"-")</f>
        <v>-</v>
      </c>
      <c r="I8" s="30" t="str">
        <f>IFERROR(VLOOKUP(CONCATENATE($B8,"_",I$4,"_",$C$87,"_",$C$86),Data_for_IC_trend_tables!$A$1:$G$49194,7,FALSE),"-")</f>
        <v>-</v>
      </c>
      <c r="J8" s="30" t="str">
        <f>IFERROR(VLOOKUP(CONCATENATE($B8,"_",J$4,"_",$C$87,"_",$C$86),Data_for_IC_trend_tables!$A$1:$G$49194,7,FALSE),"-")</f>
        <v>-</v>
      </c>
      <c r="K8" s="30" t="str">
        <f>IFERROR(VLOOKUP(CONCATENATE($B8,"_",K$4,"_",$C$87,"_",$C$86),Data_for_IC_trend_tables!$A$1:$G$49194,7,FALSE),"-")</f>
        <v>-</v>
      </c>
      <c r="L8" s="30" t="str">
        <f>IFERROR(VLOOKUP(CONCATENATE($B8,"_",L$4,"_",$C$87,"_",$C$86),Data_for_IC_trend_tables!$A$1:$G$49194,7,FALSE),"-")</f>
        <v>-</v>
      </c>
      <c r="M8" s="30" t="str">
        <f>IFERROR(VLOOKUP(CONCATENATE($B8,"_",M$4,"_",$C$87,"_",$C$86),Data_for_IC_trend_tables!$A$1:$G$49194,7,FALSE),"-")</f>
        <v>-</v>
      </c>
      <c r="N8" s="30" t="str">
        <f>IFERROR(VLOOKUP(CONCATENATE($B8,"_",N$4,"_",$C$87,"_",$C$86),Data_for_IC_trend_tables!$A$1:$G$49194,7,FALSE),"-")</f>
        <v>-</v>
      </c>
      <c r="O8" s="30">
        <f>IFERROR(VLOOKUP(CONCATENATE($B8,"_",O$4,"_",$C$87,"_",$C$86),Data_for_IC_trend_tables!$A$1:$G$49194,7,FALSE),"-")</f>
        <v>50.067755167000001</v>
      </c>
      <c r="P8" s="30">
        <f>IFERROR(VLOOKUP(CONCATENATE($B8,"_",P$4,"_",$C$87,"_",$C$86),Data_for_IC_trend_tables!$A$1:$G$49194,7,FALSE),"-")</f>
        <v>43.653431972</v>
      </c>
      <c r="Q8" s="30">
        <f>IFERROR(VLOOKUP(CONCATENATE($B8,"_",Q$4,"_",$C$87,"_",$C$86),Data_for_IC_trend_tables!$A$1:$G$49194,7,FALSE),"-")</f>
        <v>34.755112336000003</v>
      </c>
      <c r="R8" s="30">
        <f>IFERROR(VLOOKUP(CONCATENATE($B8,"_",R$4,"_",$C$87,"_",$C$86),Data_for_IC_trend_tables!$A$1:$G$49194,7,FALSE),"-")</f>
        <v>34.583056837000001</v>
      </c>
      <c r="S8" s="30">
        <f>IFERROR(VLOOKUP(CONCATENATE($B8,"_",S$4,"_",$C$87,"_",$C$86),Data_for_IC_trend_tables!$A$1:$G$49194,7,FALSE),"-")</f>
        <v>33.406365215999998</v>
      </c>
      <c r="T8" s="30">
        <f>IFERROR(VLOOKUP(CONCATENATE($B8,"_",T$4,"_",$C$87,"_",$C$86),Data_for_IC_trend_tables!$A$1:$G$49194,7,FALSE),"-")</f>
        <v>43.823291040000001</v>
      </c>
      <c r="U8" s="30">
        <f>IFERROR(VLOOKUP(CONCATENATE($B8,"_",U$4,"_",$C$87,"_",$C$86),Data_for_IC_trend_tables!$A$1:$G$49194,7,FALSE),"-")</f>
        <v>43.514248887999997</v>
      </c>
      <c r="V8" s="30">
        <f>IFERROR(VLOOKUP(CONCATENATE($B8,"_",V$4,"_",$C$87,"_",$C$86),Data_for_IC_trend_tables!$A$1:$G$49194,7,FALSE),"-")</f>
        <v>43.488827569999998</v>
      </c>
      <c r="W8" s="30">
        <f>IFERROR(VLOOKUP(CONCATENATE($B8,"_",W$4,"_",$C$87,"_",$C$86),Data_for_IC_trend_tables!$A$1:$G$49194,7,FALSE),"-")</f>
        <v>45.037007105999997</v>
      </c>
      <c r="X8" s="30">
        <f>IFERROR(VLOOKUP(CONCATENATE($B8,"_",X$4,"_",$C$87,"_",$C$86),Data_for_IC_trend_tables!$A$1:$G$49194,7,FALSE),"-")</f>
        <v>45.380888720000002</v>
      </c>
      <c r="Y8" s="30">
        <f>IFERROR(VLOOKUP(CONCATENATE($B8,"_",Y$4,"_",$C$87,"_",$C$86),Data_for_IC_trend_tables!$A$1:$G$49194,7,FALSE),"-")</f>
        <v>48.849472845999998</v>
      </c>
      <c r="Z8" s="30">
        <f>IFERROR(VLOOKUP(CONCATENATE($B8,"_",Z$4,"_",$C$87,"_",$C$86),Data_for_IC_trend_tables!$A$1:$G$49194,7,FALSE),"-")</f>
        <v>51.172438368000002</v>
      </c>
      <c r="AA8" s="30">
        <f>IFERROR(VLOOKUP(CONCATENATE($B8,"_",AA$4,"_",$C$87,"_",$C$86),Data_for_IC_trend_tables!$A$1:$G$49194,7,FALSE),"-")</f>
        <v>52.905380979</v>
      </c>
      <c r="AB8" s="30">
        <f>IFERROR(VLOOKUP(CONCATENATE($B8,"_",AB$4,"_",$C$87,"_",$C$86),Data_for_IC_trend_tables!$A$1:$G$49194,7,FALSE),"-")</f>
        <v>54.790813935000003</v>
      </c>
      <c r="AC8" s="30">
        <f>IFERROR(VLOOKUP(CONCATENATE($B8,"_",AC$4,"_",$C$87,"_",$C$86),Data_for_IC_trend_tables!$A$1:$G$49194,7,FALSE),"-")</f>
        <v>56.929686144000001</v>
      </c>
      <c r="AD8" s="30">
        <f>IFERROR(VLOOKUP(CONCATENATE($B8,"_",AD$4,"_",$C$87,"_",$C$86),Data_for_IC_trend_tables!$A$1:$G$49194,7,FALSE),"-")</f>
        <v>63.377612653</v>
      </c>
      <c r="AE8" s="30">
        <f>IFERROR(VLOOKUP(CONCATENATE($B8,"_",AE$4,"_",$C$87,"_",$C$86),Data_for_IC_trend_tables!$A$1:$G$49194,7,FALSE),"-")</f>
        <v>75.374904767999993</v>
      </c>
      <c r="AF8" s="30">
        <f>IFERROR(VLOOKUP(CONCATENATE($B8,"_",AF$4,"_",$C$87,"_",$C$86),Data_for_IC_trend_tables!$A$1:$G$49194,7,FALSE),"-")</f>
        <v>94.742854234000006</v>
      </c>
      <c r="AG8" s="30">
        <f>IFERROR(VLOOKUP(CONCATENATE($B8,"_",AG$4,"_",$C$87,"_",$C$86),Data_for_IC_trend_tables!$A$1:$G$49194,7,FALSE),"-")</f>
        <v>99.672428253999996</v>
      </c>
      <c r="AH8" s="30">
        <f>IFERROR(VLOOKUP(CONCATENATE($B8,"_",AH$4,"_",$C$87,"_",$C$86),Data_for_IC_trend_tables!$A$1:$G$49194,7,FALSE),"-")</f>
        <v>107.741768611</v>
      </c>
      <c r="AI8" s="30">
        <f>IFERROR(VLOOKUP(CONCATENATE($B8,"_",AI$4,"_",$C$87,"_",$C$86),Data_for_IC_trend_tables!$A$1:$G$49194,7,FALSE),"-")</f>
        <v>111.294733428</v>
      </c>
      <c r="AJ8" s="30">
        <f>IFERROR(VLOOKUP(CONCATENATE($B8,"_",AJ$4,"_",$C$87,"_",$C$86),Data_for_IC_trend_tables!$A$1:$G$49194,7,FALSE),"-")</f>
        <v>112.21259407700001</v>
      </c>
      <c r="AK8" s="30">
        <f>IFERROR(VLOOKUP(CONCATENATE($B8,"_",AK$4,"_",$C$87,"_",$C$86),Data_for_IC_trend_tables!$A$1:$G$49194,7,FALSE),"-")</f>
        <v>113.901188086</v>
      </c>
      <c r="AL8" s="30">
        <f>IFERROR(VLOOKUP(CONCATENATE($B8,"_",AL$4,"_",$C$87,"_",$C$86),Data_for_IC_trend_tables!$A$1:$G$49194,7,FALSE),"-")</f>
        <v>116.701718288</v>
      </c>
      <c r="AM8" s="30">
        <f>IFERROR(VLOOKUP(CONCATENATE($B8,"_",AM$4,"_",$C$87,"_",$C$86),Data_for_IC_trend_tables!$A$1:$G$49194,7,FALSE),"-")</f>
        <v>118.616673471</v>
      </c>
      <c r="AN8" s="30">
        <f>IFERROR(VLOOKUP(CONCATENATE($B8,"_",AN$4,"_",$C$87,"_",$C$86),Data_for_IC_trend_tables!$A$1:$G$49194,7,FALSE),"-")</f>
        <v>116.473131674</v>
      </c>
      <c r="AO8" s="30">
        <f>IFERROR(VLOOKUP(CONCATENATE($B8,"_",AO$4,"_",$C$87,"_",$C$86),Data_for_IC_trend_tables!$A$1:$G$49194,7,FALSE),"-")</f>
        <v>115.49636040999999</v>
      </c>
      <c r="AP8" s="30">
        <f>IFERROR(VLOOKUP(CONCATENATE($B8,"_",AP$4,"_",$C$87,"_",$C$86),Data_for_IC_trend_tables!$A$1:$G$49194,7,FALSE),"-")</f>
        <v>113.54157218</v>
      </c>
      <c r="AQ8" s="30">
        <f>IFERROR(VLOOKUP(CONCATENATE($B8,"_",AQ$4,"_",$C$87,"_",$C$86),Data_for_IC_trend_tables!$A$1:$G$49194,7,FALSE),"-")</f>
        <v>114.101768546</v>
      </c>
      <c r="AR8" s="30">
        <f>IFERROR(VLOOKUP(CONCATENATE($B8,"_",AR$4,"_",$C$87,"_",$C$86),Data_for_IC_trend_tables!$A$1:$G$49194,7,FALSE),"-")</f>
        <v>122.50717859700001</v>
      </c>
      <c r="AS8" s="30">
        <f>IFERROR(VLOOKUP(CONCATENATE($B8,"_",AS$4,"_",$C$87,"_",$C$86),Data_for_IC_trend_tables!$A$1:$G$49194,7,FALSE),"-")</f>
        <v>120.27335533599999</v>
      </c>
      <c r="AT8" s="30">
        <f>IFERROR(VLOOKUP(CONCATENATE($B8,"_",AT$4,"_",$C$87,"_",$C$86),Data_for_IC_trend_tables!$A$1:$G$49194,7,FALSE),"-")</f>
        <v>126.725557577</v>
      </c>
      <c r="AU8" s="30">
        <f>IFERROR(VLOOKUP(CONCATENATE($B8,"_",AU$4,"_",$C$87,"_",$C$86),Data_for_IC_trend_tables!$A$1:$G$49194,7,FALSE),"-")</f>
        <v>130.22986791</v>
      </c>
      <c r="AV8" s="30"/>
      <c r="AW8" s="30">
        <f>IFERROR(VLOOKUP(CONCATENATE($B8,"_",AW$4,"_",$C$87,"_",$C$86),Data_for_IC_trend_tables!$A$1:$G$49194,7,FALSE),"-")</f>
        <v>130.22986791</v>
      </c>
      <c r="AX8" s="59"/>
      <c r="AY8" s="38" t="str">
        <f t="shared" si="0"/>
        <v/>
      </c>
      <c r="AZ8" s="58" t="str">
        <f t="shared" si="1"/>
        <v/>
      </c>
      <c r="BA8" s="59"/>
      <c r="BB8" s="38" t="str">
        <f t="shared" si="2"/>
        <v/>
      </c>
      <c r="BC8" s="58" t="str">
        <f t="shared" si="3"/>
        <v/>
      </c>
      <c r="BD8" s="241"/>
      <c r="BE8" s="38" t="str">
        <f t="shared" si="4"/>
        <v/>
      </c>
      <c r="BF8" s="96" t="str">
        <f t="shared" si="5"/>
        <v/>
      </c>
      <c r="BG8" s="60"/>
      <c r="BH8" s="60"/>
      <c r="BI8" s="139"/>
      <c r="BJ8"/>
      <c r="BK8"/>
      <c r="BL8"/>
      <c r="BM8"/>
      <c r="BN8"/>
      <c r="BO8"/>
    </row>
    <row r="9" spans="2:67" s="3" customFormat="1" x14ac:dyDescent="0.2">
      <c r="B9" s="52" t="s">
        <v>136</v>
      </c>
      <c r="C9" s="55" t="s">
        <v>3</v>
      </c>
      <c r="D9" s="56"/>
      <c r="E9" s="30">
        <f>IFERROR(VLOOKUP(CONCATENATE($B9,"_",E$4,"_",$C$87,"_",$C$86),Data_for_IC_trend_tables!$A$1:$G$49194,7,FALSE),"-")</f>
        <v>549</v>
      </c>
      <c r="F9" s="30">
        <f>IFERROR(VLOOKUP(CONCATENATE($B9,"_",F$4,"_",$C$87,"_",$C$86),Data_for_IC_trend_tables!$A$1:$G$49194,7,FALSE),"-")</f>
        <v>546</v>
      </c>
      <c r="G9" s="30">
        <f>IFERROR(VLOOKUP(CONCATENATE($B9,"_",G$4,"_",$C$87,"_",$C$86),Data_for_IC_trend_tables!$A$1:$G$49194,7,FALSE),"-")</f>
        <v>543</v>
      </c>
      <c r="H9" s="30">
        <f>IFERROR(VLOOKUP(CONCATENATE($B9,"_",H$4,"_",$C$87,"_",$C$86),Data_for_IC_trend_tables!$A$1:$G$49194,7,FALSE),"-")</f>
        <v>543</v>
      </c>
      <c r="I9" s="30">
        <f>IFERROR(VLOOKUP(CONCATENATE($B9,"_",I$4,"_",$C$87,"_",$C$86),Data_for_IC_trend_tables!$A$1:$G$49194,7,FALSE),"-")</f>
        <v>540</v>
      </c>
      <c r="J9" s="30">
        <f>IFERROR(VLOOKUP(CONCATENATE($B9,"_",J$4,"_",$C$87,"_",$C$86),Data_for_IC_trend_tables!$A$1:$G$49194,7,FALSE),"-")</f>
        <v>516</v>
      </c>
      <c r="K9" s="30">
        <f>IFERROR(VLOOKUP(CONCATENATE($B9,"_",K$4,"_",$C$87,"_",$C$86),Data_for_IC_trend_tables!$A$1:$G$49194,7,FALSE),"-")</f>
        <v>506</v>
      </c>
      <c r="L9" s="30">
        <f>IFERROR(VLOOKUP(CONCATENATE($B9,"_",L$4,"_",$C$87,"_",$C$86),Data_for_IC_trend_tables!$A$1:$G$49194,7,FALSE),"-")</f>
        <v>509</v>
      </c>
      <c r="M9" s="30">
        <f>IFERROR(VLOOKUP(CONCATENATE($B9,"_",M$4,"_",$C$87,"_",$C$86),Data_for_IC_trend_tables!$A$1:$G$49194,7,FALSE),"-")</f>
        <v>535</v>
      </c>
      <c r="N9" s="30">
        <f>IFERROR(VLOOKUP(CONCATENATE($B9,"_",N$4,"_",$C$87,"_",$C$86),Data_for_IC_trend_tables!$A$1:$G$49194,7,FALSE),"-")</f>
        <v>511</v>
      </c>
      <c r="O9" s="30">
        <f>IFERROR(VLOOKUP(CONCATENATE($B9,"_",O$4,"_",$C$87,"_",$C$86),Data_for_IC_trend_tables!$A$1:$G$49194,7,FALSE),"-")</f>
        <v>533</v>
      </c>
      <c r="P9" s="30">
        <f>IFERROR(VLOOKUP(CONCATENATE($B9,"_",P$4,"_",$C$87,"_",$C$86),Data_for_IC_trend_tables!$A$1:$G$49194,7,FALSE),"-")</f>
        <v>546</v>
      </c>
      <c r="Q9" s="30">
        <f>IFERROR(VLOOKUP(CONCATENATE($B9,"_",Q$4,"_",$C$87,"_",$C$86),Data_for_IC_trend_tables!$A$1:$G$49194,7,FALSE),"-")</f>
        <v>412</v>
      </c>
      <c r="R9" s="30">
        <f>IFERROR(VLOOKUP(CONCATENATE($B9,"_",R$4,"_",$C$87,"_",$C$86),Data_for_IC_trend_tables!$A$1:$G$49194,7,FALSE),"-")</f>
        <v>372</v>
      </c>
      <c r="S9" s="30">
        <f>IFERROR(VLOOKUP(CONCATENATE($B9,"_",S$4,"_",$C$87,"_",$C$86),Data_for_IC_trend_tables!$A$1:$G$49194,7,FALSE),"-")</f>
        <v>366</v>
      </c>
      <c r="T9" s="30">
        <f>IFERROR(VLOOKUP(CONCATENATE($B9,"_",T$4,"_",$C$87,"_",$C$86),Data_for_IC_trend_tables!$A$1:$G$49194,7,FALSE),"-")</f>
        <v>195</v>
      </c>
      <c r="U9" s="30">
        <f>IFERROR(VLOOKUP(CONCATENATE($B9,"_",U$4,"_",$C$87,"_",$C$86),Data_for_IC_trend_tables!$A$1:$G$49194,7,FALSE),"-")</f>
        <v>327.7</v>
      </c>
      <c r="V9" s="30">
        <f>IFERROR(VLOOKUP(CONCATENATE($B9,"_",V$4,"_",$C$87,"_",$C$86),Data_for_IC_trend_tables!$A$1:$G$49194,7,FALSE),"-")</f>
        <v>344.7</v>
      </c>
      <c r="W9" s="30">
        <f>IFERROR(VLOOKUP(CONCATENATE($B9,"_",W$4,"_",$C$87,"_",$C$86),Data_for_IC_trend_tables!$A$1:$G$49194,7,FALSE),"-")</f>
        <v>294</v>
      </c>
      <c r="X9" s="30">
        <f>IFERROR(VLOOKUP(CONCATENATE($B9,"_",X$4,"_",$C$87,"_",$C$86),Data_for_IC_trend_tables!$A$1:$G$49194,7,FALSE),"-")</f>
        <v>239.9</v>
      </c>
      <c r="Y9" s="30">
        <f>IFERROR(VLOOKUP(CONCATENATE($B9,"_",Y$4,"_",$C$87,"_",$C$86),Data_for_IC_trend_tables!$A$1:$G$49194,7,FALSE),"-")</f>
        <v>225</v>
      </c>
      <c r="Z9" s="30">
        <f>IFERROR(VLOOKUP(CONCATENATE($B9,"_",Z$4,"_",$C$87,"_",$C$86),Data_for_IC_trend_tables!$A$1:$G$49194,7,FALSE),"-")</f>
        <v>215.4</v>
      </c>
      <c r="AA9" s="30">
        <f>IFERROR(VLOOKUP(CONCATENATE($B9,"_",AA$4,"_",$C$87,"_",$C$86),Data_for_IC_trend_tables!$A$1:$G$49194,7,FALSE),"-")</f>
        <v>229.285</v>
      </c>
      <c r="AB9" s="30">
        <f>IFERROR(VLOOKUP(CONCATENATE($B9,"_",AB$4,"_",$C$87,"_",$C$86),Data_for_IC_trend_tables!$A$1:$G$49194,7,FALSE),"-")</f>
        <v>308.24147299999998</v>
      </c>
      <c r="AC9" s="30">
        <f>IFERROR(VLOOKUP(CONCATENATE($B9,"_",AC$4,"_",$C$87,"_",$C$86),Data_for_IC_trend_tables!$A$1:$G$49194,7,FALSE),"-")</f>
        <v>323.97159133881399</v>
      </c>
      <c r="AD9" s="30">
        <f>IFERROR(VLOOKUP(CONCATENATE($B9,"_",AD$4,"_",$C$87,"_",$C$86),Data_for_IC_trend_tables!$A$1:$G$49194,7,FALSE),"-")</f>
        <v>348.58</v>
      </c>
      <c r="AE9" s="30">
        <f>IFERROR(VLOOKUP(CONCATENATE($B9,"_",AE$4,"_",$C$87,"_",$C$86),Data_for_IC_trend_tables!$A$1:$G$49194,7,FALSE),"-")</f>
        <v>357.84</v>
      </c>
      <c r="AF9" s="30">
        <f>IFERROR(VLOOKUP(CONCATENATE($B9,"_",AF$4,"_",$C$87,"_",$C$86),Data_for_IC_trend_tables!$A$1:$G$49194,7,FALSE),"-")</f>
        <v>366.54</v>
      </c>
      <c r="AG9" s="30">
        <f>IFERROR(VLOOKUP(CONCATENATE($B9,"_",AG$4,"_",$C$87,"_",$C$86),Data_for_IC_trend_tables!$A$1:$G$49194,7,FALSE),"-")</f>
        <v>387.34</v>
      </c>
      <c r="AH9" s="30">
        <f>IFERROR(VLOOKUP(CONCATENATE($B9,"_",AH$4,"_",$C$87,"_",$C$86),Data_for_IC_trend_tables!$A$1:$G$49194,7,FALSE),"-")</f>
        <v>361.96</v>
      </c>
      <c r="AI9" s="30">
        <f>IFERROR(VLOOKUP(CONCATENATE($B9,"_",AI$4,"_",$C$87,"_",$C$86),Data_for_IC_trend_tables!$A$1:$G$49194,7,FALSE),"-")</f>
        <v>307.63499999999999</v>
      </c>
      <c r="AJ9" s="30">
        <f>IFERROR(VLOOKUP(CONCATENATE($B9,"_",AJ$4,"_",$C$87,"_",$C$86),Data_for_IC_trend_tables!$A$1:$G$49194,7,FALSE),"-")</f>
        <v>345.91597200872002</v>
      </c>
      <c r="AK9" s="30">
        <f>IFERROR(VLOOKUP(CONCATENATE($B9,"_",AK$4,"_",$C$87,"_",$C$86),Data_for_IC_trend_tables!$A$1:$G$49194,7,FALSE),"-")</f>
        <v>331.01981000000001</v>
      </c>
      <c r="AL9" s="30">
        <f>IFERROR(VLOOKUP(CONCATENATE($B9,"_",AL$4,"_",$C$87,"_",$C$86),Data_for_IC_trend_tables!$A$1:$G$49194,7,FALSE),"-")</f>
        <v>330.13413544000002</v>
      </c>
      <c r="AM9" s="30">
        <f>IFERROR(VLOOKUP(CONCATENATE($B9,"_",AM$4,"_",$C$87,"_",$C$86),Data_for_IC_trend_tables!$A$1:$G$49194,7,FALSE),"-")</f>
        <v>330.012</v>
      </c>
      <c r="AN9" s="30">
        <f>IFERROR(VLOOKUP(CONCATENATE($B9,"_",AN$4,"_",$C$87,"_",$C$86),Data_for_IC_trend_tables!$A$1:$G$49194,7,FALSE),"-")</f>
        <v>310.01653031400002</v>
      </c>
      <c r="AO9" s="30">
        <f>IFERROR(VLOOKUP(CONCATENATE($B9,"_",AO$4,"_",$C$87,"_",$C$86),Data_for_IC_trend_tables!$A$1:$G$49194,7,FALSE),"-")</f>
        <v>290.67200000000003</v>
      </c>
      <c r="AP9" s="30">
        <f>IFERROR(VLOOKUP(CONCATENATE($B9,"_",AP$4,"_",$C$87,"_",$C$86),Data_for_IC_trend_tables!$A$1:$G$49194,7,FALSE),"-")</f>
        <v>143.29580000000001</v>
      </c>
      <c r="AQ9" s="30">
        <f>IFERROR(VLOOKUP(CONCATENATE($B9,"_",AQ$4,"_",$C$87,"_",$C$86),Data_for_IC_trend_tables!$A$1:$G$49194,7,FALSE),"-")</f>
        <v>165.50899999999999</v>
      </c>
      <c r="AR9" s="30">
        <f>IFERROR(VLOOKUP(CONCATENATE($B9,"_",AR$4,"_",$C$87,"_",$C$86),Data_for_IC_trend_tables!$A$1:$G$49194,7,FALSE),"-")</f>
        <v>159.22409999999999</v>
      </c>
      <c r="AS9" s="30">
        <f>IFERROR(VLOOKUP(CONCATENATE($B9,"_",AS$4,"_",$C$87,"_",$C$86),Data_for_IC_trend_tables!$A$1:$G$49194,7,FALSE),"-")</f>
        <v>160.1653</v>
      </c>
      <c r="AT9" s="30">
        <f>IFERROR(VLOOKUP(CONCATENATE($B9,"_",AT$4,"_",$C$87,"_",$C$86),Data_for_IC_trend_tables!$A$1:$G$49194,7,FALSE),"-")</f>
        <v>161.23949999999999</v>
      </c>
      <c r="AU9" s="30">
        <f>IFERROR(VLOOKUP(CONCATENATE($B9,"_",AU$4,"_",$C$87,"_",$C$86),Data_for_IC_trend_tables!$A$1:$G$49194,7,FALSE),"-")</f>
        <v>153.34700000000001</v>
      </c>
      <c r="AV9" s="30"/>
      <c r="AW9" s="30">
        <f>IFERROR(VLOOKUP(CONCATENATE($B9,"_",AW$4,"_",$C$87,"_",$C$86),Data_for_IC_trend_tables!$A$1:$G$49194,7,FALSE),"-")</f>
        <v>153.34700000000001</v>
      </c>
      <c r="AX9" s="59"/>
      <c r="AY9" s="38" t="str">
        <f t="shared" si="0"/>
        <v/>
      </c>
      <c r="AZ9" s="58" t="str">
        <f t="shared" si="1"/>
        <v/>
      </c>
      <c r="BA9" s="59"/>
      <c r="BB9" s="38" t="str">
        <f t="shared" si="2"/>
        <v/>
      </c>
      <c r="BC9" s="58" t="str">
        <f t="shared" si="3"/>
        <v/>
      </c>
      <c r="BD9" s="241"/>
      <c r="BE9" s="38" t="str">
        <f t="shared" si="4"/>
        <v/>
      </c>
      <c r="BF9" s="96" t="str">
        <f t="shared" si="5"/>
        <v/>
      </c>
      <c r="BG9" s="60"/>
      <c r="BH9" s="60"/>
      <c r="BI9" s="139"/>
      <c r="BJ9"/>
      <c r="BK9"/>
      <c r="BL9" s="16"/>
      <c r="BM9"/>
      <c r="BN9"/>
      <c r="BO9"/>
    </row>
    <row r="10" spans="2:67" s="3" customFormat="1" x14ac:dyDescent="0.2">
      <c r="B10" s="52" t="s">
        <v>137</v>
      </c>
      <c r="C10" s="61" t="s">
        <v>95</v>
      </c>
      <c r="D10" s="56">
        <v>1988</v>
      </c>
      <c r="E10" s="30" t="str">
        <f>IFERROR(VLOOKUP(CONCATENATE($B10,"_",E$4,"_",$C$87,"_",$C$86),Data_for_IC_trend_tables!$A$1:$G$49194,7,FALSE),"-")</f>
        <v>-</v>
      </c>
      <c r="F10" s="30" t="str">
        <f>IFERROR(VLOOKUP(CONCATENATE($B10,"_",F$4,"_",$C$87,"_",$C$86),Data_for_IC_trend_tables!$A$1:$G$49194,7,FALSE),"-")</f>
        <v>-</v>
      </c>
      <c r="G10" s="30" t="str">
        <f>IFERROR(VLOOKUP(CONCATENATE($B10,"_",G$4,"_",$C$87,"_",$C$86),Data_for_IC_trend_tables!$A$1:$G$49194,7,FALSE),"-")</f>
        <v>-</v>
      </c>
      <c r="H10" s="30" t="str">
        <f>IFERROR(VLOOKUP(CONCATENATE($B10,"_",H$4,"_",$C$87,"_",$C$86),Data_for_IC_trend_tables!$A$1:$G$49194,7,FALSE),"-")</f>
        <v>-</v>
      </c>
      <c r="I10" s="30" t="str">
        <f>IFERROR(VLOOKUP(CONCATENATE($B10,"_",I$4,"_",$C$87,"_",$C$86),Data_for_IC_trend_tables!$A$1:$G$49194,7,FALSE),"-")</f>
        <v>-</v>
      </c>
      <c r="J10" s="30">
        <f>IFERROR(VLOOKUP(CONCATENATE($B10,"_",J$4,"_",$C$87,"_",$C$86),Data_for_IC_trend_tables!$A$1:$G$49194,7,FALSE),"-")</f>
        <v>688</v>
      </c>
      <c r="K10" s="30" t="str">
        <f>IFERROR(VLOOKUP(CONCATENATE($B10,"_",K$4,"_",$C$87,"_",$C$86),Data_for_IC_trend_tables!$A$1:$G$49194,7,FALSE),"-")</f>
        <v>-</v>
      </c>
      <c r="L10" s="30" t="str">
        <f>IFERROR(VLOOKUP(CONCATENATE($B10,"_",L$4,"_",$C$87,"_",$C$86),Data_for_IC_trend_tables!$A$1:$G$49194,7,FALSE),"-")</f>
        <v>-</v>
      </c>
      <c r="M10" s="30">
        <f>IFERROR(VLOOKUP(CONCATENATE($B10,"_",M$4,"_",$C$87,"_",$C$86),Data_for_IC_trend_tables!$A$1:$G$49194,7,FALSE),"-")</f>
        <v>308.03711195842402</v>
      </c>
      <c r="N10" s="30" t="str">
        <f>IFERROR(VLOOKUP(CONCATENATE($B10,"_",N$4,"_",$C$87,"_",$C$86),Data_for_IC_trend_tables!$A$1:$G$49194,7,FALSE),"-")</f>
        <v>-</v>
      </c>
      <c r="O10" s="30">
        <f>IFERROR(VLOOKUP(CONCATENATE($B10,"_",O$4,"_",$C$87,"_",$C$86),Data_for_IC_trend_tables!$A$1:$G$49194,7,FALSE),"-")</f>
        <v>385.01148833760499</v>
      </c>
      <c r="P10" s="30">
        <f>IFERROR(VLOOKUP(CONCATENATE($B10,"_",P$4,"_",$C$87,"_",$C$86),Data_for_IC_trend_tables!$A$1:$G$49194,7,FALSE),"-")</f>
        <v>378.53720142627202</v>
      </c>
      <c r="Q10" s="30">
        <f>IFERROR(VLOOKUP(CONCATENATE($B10,"_",Q$4,"_",$C$87,"_",$C$86),Data_for_IC_trend_tables!$A$1:$G$49194,7,FALSE),"-")</f>
        <v>378.14871724956703</v>
      </c>
      <c r="R10" s="30">
        <f>IFERROR(VLOOKUP(CONCATENATE($B10,"_",R$4,"_",$C$87,"_",$C$86),Data_for_IC_trend_tables!$A$1:$G$49194,7,FALSE),"-")</f>
        <v>369.65537761137801</v>
      </c>
      <c r="S10" s="30">
        <f>IFERROR(VLOOKUP(CONCATENATE($B10,"_",S$4,"_",$C$87,"_",$C$86),Data_for_IC_trend_tables!$A$1:$G$49194,7,FALSE),"-")</f>
        <v>352.09934029867202</v>
      </c>
      <c r="T10" s="30">
        <f>IFERROR(VLOOKUP(CONCATENATE($B10,"_",T$4,"_",$C$87,"_",$C$86),Data_for_IC_trend_tables!$A$1:$G$49194,7,FALSE),"-")</f>
        <v>343.75087849249798</v>
      </c>
      <c r="U10" s="30">
        <f>IFERROR(VLOOKUP(CONCATENATE($B10,"_",U$4,"_",$C$87,"_",$C$86),Data_for_IC_trend_tables!$A$1:$G$49194,7,FALSE),"-")</f>
        <v>334.55326183173798</v>
      </c>
      <c r="V10" s="30">
        <f>IFERROR(VLOOKUP(CONCATENATE($B10,"_",V$4,"_",$C$87,"_",$C$86),Data_for_IC_trend_tables!$A$1:$G$49194,7,FALSE),"-")</f>
        <v>317.62930297010598</v>
      </c>
      <c r="W10" s="30">
        <f>IFERROR(VLOOKUP(CONCATENATE($B10,"_",W$4,"_",$C$87,"_",$C$86),Data_for_IC_trend_tables!$A$1:$G$49194,7,FALSE),"-")</f>
        <v>308.58284206917801</v>
      </c>
      <c r="X10" s="30">
        <f>IFERROR(VLOOKUP(CONCATENATE($B10,"_",X$4,"_",$C$87,"_",$C$86),Data_for_IC_trend_tables!$A$1:$G$49194,7,FALSE),"-")</f>
        <v>291.97400020433702</v>
      </c>
      <c r="Y10" s="30">
        <f>IFERROR(VLOOKUP(CONCATENATE($B10,"_",Y$4,"_",$C$87,"_",$C$86),Data_for_IC_trend_tables!$A$1:$G$49194,7,FALSE),"-")</f>
        <v>264.32016827486399</v>
      </c>
      <c r="Z10" s="30">
        <f>IFERROR(VLOOKUP(CONCATENATE($B10,"_",Z$4,"_",$C$87,"_",$C$86),Data_for_IC_trend_tables!$A$1:$G$49194,7,FALSE),"-")</f>
        <v>258.03474461543198</v>
      </c>
      <c r="AA10" s="30">
        <f>IFERROR(VLOOKUP(CONCATENATE($B10,"_",AA$4,"_",$C$87,"_",$C$86),Data_for_IC_trend_tables!$A$1:$G$49194,7,FALSE),"-")</f>
        <v>241.57085368350701</v>
      </c>
      <c r="AB10" s="30">
        <f>IFERROR(VLOOKUP(CONCATENATE($B10,"_",AB$4,"_",$C$87,"_",$C$86),Data_for_IC_trend_tables!$A$1:$G$49194,7,FALSE),"-")</f>
        <v>230.61743774294999</v>
      </c>
      <c r="AC10" s="30">
        <f>IFERROR(VLOOKUP(CONCATENATE($B10,"_",AC$4,"_",$C$87,"_",$C$86),Data_for_IC_trend_tables!$A$1:$G$49194,7,FALSE),"-")</f>
        <v>217.93901959371999</v>
      </c>
      <c r="AD10" s="30">
        <f>IFERROR(VLOOKUP(CONCATENATE($B10,"_",AD$4,"_",$C$87,"_",$C$86),Data_for_IC_trend_tables!$A$1:$G$49194,7,FALSE),"-")</f>
        <v>211.28546285997101</v>
      </c>
      <c r="AE10" s="30">
        <f>IFERROR(VLOOKUP(CONCATENATE($B10,"_",AE$4,"_",$C$87,"_",$C$86),Data_for_IC_trend_tables!$A$1:$G$49194,7,FALSE),"-")</f>
        <v>204.289580244951</v>
      </c>
      <c r="AF10" s="30">
        <f>IFERROR(VLOOKUP(CONCATENATE($B10,"_",AF$4,"_",$C$87,"_",$C$86),Data_for_IC_trend_tables!$A$1:$G$49194,7,FALSE),"-")</f>
        <v>194.73207267961499</v>
      </c>
      <c r="AG10" s="30">
        <f>IFERROR(VLOOKUP(CONCATENATE($B10,"_",AG$4,"_",$C$87,"_",$C$86),Data_for_IC_trend_tables!$A$1:$G$49194,7,FALSE),"-")</f>
        <v>186.43760979205101</v>
      </c>
      <c r="AH10" s="30">
        <f>IFERROR(VLOOKUP(CONCATENATE($B10,"_",AH$4,"_",$C$87,"_",$C$86),Data_for_IC_trend_tables!$A$1:$G$49194,7,FALSE),"-")</f>
        <v>174.28718952736301</v>
      </c>
      <c r="AI10" s="30">
        <f>IFERROR(VLOOKUP(CONCATENATE($B10,"_",AI$4,"_",$C$87,"_",$C$86),Data_for_IC_trend_tables!$A$1:$G$49194,7,FALSE),"-")</f>
        <v>172.73232269768599</v>
      </c>
      <c r="AJ10" s="30">
        <f>IFERROR(VLOOKUP(CONCATENATE($B10,"_",AJ$4,"_",$C$87,"_",$C$86),Data_for_IC_trend_tables!$A$1:$G$49194,7,FALSE),"-")</f>
        <v>160.57446961186099</v>
      </c>
      <c r="AK10" s="30">
        <f>IFERROR(VLOOKUP(CONCATENATE($B10,"_",AK$4,"_",$C$87,"_",$C$86),Data_for_IC_trend_tables!$A$1:$G$49194,7,FALSE),"-")</f>
        <v>157.13212404830401</v>
      </c>
      <c r="AL10" s="30">
        <f>IFERROR(VLOOKUP(CONCATENATE($B10,"_",AL$4,"_",$C$87,"_",$C$86),Data_for_IC_trend_tables!$A$1:$G$49194,7,FALSE),"-")</f>
        <v>153.00315006174799</v>
      </c>
      <c r="AM10" s="30">
        <f>IFERROR(VLOOKUP(CONCATENATE($B10,"_",AM$4,"_",$C$87,"_",$C$86),Data_for_IC_trend_tables!$A$1:$G$49194,7,FALSE),"-")</f>
        <v>146.29269101948699</v>
      </c>
      <c r="AN10" s="30">
        <f>IFERROR(VLOOKUP(CONCATENATE($B10,"_",AN$4,"_",$C$87,"_",$C$86),Data_for_IC_trend_tables!$A$1:$G$49194,7,FALSE),"-")</f>
        <v>145.62568698453899</v>
      </c>
      <c r="AO10" s="30">
        <f>IFERROR(VLOOKUP(CONCATENATE($B10,"_",AO$4,"_",$C$87,"_",$C$86),Data_for_IC_trend_tables!$A$1:$G$49194,7,FALSE),"-")</f>
        <v>141.61082073383901</v>
      </c>
      <c r="AP10" s="30">
        <f>IFERROR(VLOOKUP(CONCATENATE($B10,"_",AP$4,"_",$C$87,"_",$C$86),Data_for_IC_trend_tables!$A$1:$G$49194,7,FALSE),"-")</f>
        <v>139.40150950159901</v>
      </c>
      <c r="AQ10" s="30">
        <f>IFERROR(VLOOKUP(CONCATENATE($B10,"_",AQ$4,"_",$C$87,"_",$C$86),Data_for_IC_trend_tables!$A$1:$G$49194,7,FALSE),"-")</f>
        <v>137.3272963327</v>
      </c>
      <c r="AR10" s="30">
        <f>IFERROR(VLOOKUP(CONCATENATE($B10,"_",AR$4,"_",$C$87,"_",$C$86),Data_for_IC_trend_tables!$A$1:$G$49194,7,FALSE),"-")</f>
        <v>136.27196413738599</v>
      </c>
      <c r="AS10" s="30">
        <f>IFERROR(VLOOKUP(CONCATENATE($B10,"_",AS$4,"_",$C$87,"_",$C$86),Data_for_IC_trend_tables!$A$1:$G$49194,7,FALSE),"-")</f>
        <v>140.41924476385699</v>
      </c>
      <c r="AT10" s="30">
        <f>IFERROR(VLOOKUP(CONCATENATE($B10,"_",AT$4,"_",$C$87,"_",$C$86),Data_for_IC_trend_tables!$A$1:$G$49194,7,FALSE),"-")</f>
        <v>139.145648328481</v>
      </c>
      <c r="AU10" s="30">
        <f>IFERROR(VLOOKUP(CONCATENATE($B10,"_",AU$4,"_",$C$87,"_",$C$86),Data_for_IC_trend_tables!$A$1:$G$49194,7,FALSE),"-")</f>
        <v>130.58275849067701</v>
      </c>
      <c r="AV10" s="30"/>
      <c r="AW10" s="30">
        <f>IFERROR(VLOOKUP(CONCATENATE($B10,"_",AW$4,"_",$C$87,"_",$C$86),Data_for_IC_trend_tables!$A$1:$G$49194,7,FALSE),"-")</f>
        <v>130.58275849067701</v>
      </c>
      <c r="AX10" s="59">
        <f>M10*0.7</f>
        <v>215.6259783708968</v>
      </c>
      <c r="AY10" s="38" t="str">
        <f t="shared" si="0"/>
        <v>Yes</v>
      </c>
      <c r="AZ10" s="58">
        <f t="shared" si="1"/>
        <v>-0.39440154902827856</v>
      </c>
      <c r="BA10" s="59"/>
      <c r="BB10" s="38" t="str">
        <f t="shared" si="2"/>
        <v/>
      </c>
      <c r="BC10" s="58" t="str">
        <f t="shared" si="3"/>
        <v/>
      </c>
      <c r="BD10" s="241"/>
      <c r="BE10" s="38" t="str">
        <f t="shared" si="4"/>
        <v/>
      </c>
      <c r="BF10" s="96" t="str">
        <f t="shared" si="5"/>
        <v/>
      </c>
      <c r="BG10" s="63" t="s">
        <v>76</v>
      </c>
      <c r="BH10" s="52"/>
      <c r="BI10" s="139"/>
      <c r="BJ10"/>
      <c r="BK10"/>
      <c r="BL10"/>
      <c r="BM10"/>
      <c r="BN10"/>
      <c r="BO10"/>
    </row>
    <row r="11" spans="2:67" s="3" customFormat="1" x14ac:dyDescent="0.2">
      <c r="B11" s="53" t="s">
        <v>137</v>
      </c>
      <c r="C11" s="65" t="s">
        <v>209</v>
      </c>
      <c r="D11" s="56"/>
      <c r="E11" s="34" t="str">
        <f>IFERROR(VLOOKUP(CONCATENATE($B11,"_",E$4,"_",$C$87,"_",$C$86),Data_for_IC_trend_tables!$A$1:$G$49194,7,FALSE)-VLOOKUP(CONCATENATE($B11,"_",E$4,"_",$C$89,"_",$C$86),Data_for_IC_trend_tables!$A$1:$G$49194,7,FALSE)+VLOOKUP(CONCATENATE($B11,"_",E$4,"_",$C$88,"_",$C$86),Data_for_IC_trend_tables!$A$1:$G$49194,7,FALSE),"-")</f>
        <v>-</v>
      </c>
      <c r="F11" s="34" t="str">
        <f>IFERROR(VLOOKUP(CONCATENATE($B11,"_",F$4,"_",$C$87,"_",$C$86),Data_for_IC_trend_tables!$A$1:$G$49194,7,FALSE)-VLOOKUP(CONCATENATE($B11,"_",F$4,"_",$C$89,"_",$C$86),Data_for_IC_trend_tables!$A$1:$G$49194,7,FALSE)+VLOOKUP(CONCATENATE($B11,"_",F$4,"_",$C$88,"_",$C$86),Data_for_IC_trend_tables!$A$1:$G$49194,7,FALSE),"-")</f>
        <v>-</v>
      </c>
      <c r="G11" s="34" t="str">
        <f>IFERROR(VLOOKUP(CONCATENATE($B11,"_",G$4,"_",$C$87,"_",$C$86),Data_for_IC_trend_tables!$A$1:$G$49194,7,FALSE)-VLOOKUP(CONCATENATE($B11,"_",G$4,"_",$C$89,"_",$C$86),Data_for_IC_trend_tables!$A$1:$G$49194,7,FALSE)+VLOOKUP(CONCATENATE($B11,"_",G$4,"_",$C$88,"_",$C$86),Data_for_IC_trend_tables!$A$1:$G$49194,7,FALSE),"-")</f>
        <v>-</v>
      </c>
      <c r="H11" s="34" t="str">
        <f>IFERROR(VLOOKUP(CONCATENATE($B11,"_",H$4,"_",$C$87,"_",$C$86),Data_for_IC_trend_tables!$A$1:$G$49194,7,FALSE)-VLOOKUP(CONCATENATE($B11,"_",H$4,"_",$C$89,"_",$C$86),Data_for_IC_trend_tables!$A$1:$G$49194,7,FALSE)+VLOOKUP(CONCATENATE($B11,"_",H$4,"_",$C$88,"_",$C$86),Data_for_IC_trend_tables!$A$1:$G$49194,7,FALSE),"-")</f>
        <v>-</v>
      </c>
      <c r="I11" s="34" t="str">
        <f>IFERROR(VLOOKUP(CONCATENATE($B11,"_",I$4,"_",$C$87,"_",$C$86),Data_for_IC_trend_tables!$A$1:$G$49194,7,FALSE)-VLOOKUP(CONCATENATE($B11,"_",I$4,"_",$C$89,"_",$C$86),Data_for_IC_trend_tables!$A$1:$G$49194,7,FALSE)+VLOOKUP(CONCATENATE($B11,"_",I$4,"_",$C$88,"_",$C$86),Data_for_IC_trend_tables!$A$1:$G$49194,7,FALSE),"-")</f>
        <v>-</v>
      </c>
      <c r="J11" s="34" t="str">
        <f>IFERROR(VLOOKUP(CONCATENATE($B11,"_",J$4,"_",$C$87,"_",$C$86),Data_for_IC_trend_tables!$A$1:$G$49194,7,FALSE)-VLOOKUP(CONCATENATE($B11,"_",J$4,"_",$C$89,"_",$C$86),Data_for_IC_trend_tables!$A$1:$G$49194,7,FALSE)+VLOOKUP(CONCATENATE($B11,"_",J$4,"_",$C$88,"_",$C$86),Data_for_IC_trend_tables!$A$1:$G$49194,7,FALSE),"-")</f>
        <v>-</v>
      </c>
      <c r="K11" s="34" t="str">
        <f>IFERROR(VLOOKUP(CONCATENATE($B11,"_",K$4,"_",$C$87,"_",$C$86),Data_for_IC_trend_tables!$A$1:$G$49194,7,FALSE)-VLOOKUP(CONCATENATE($B11,"_",K$4,"_",$C$89,"_",$C$86),Data_for_IC_trend_tables!$A$1:$G$49194,7,FALSE)+VLOOKUP(CONCATENATE($B11,"_",K$4,"_",$C$88,"_",$C$86),Data_for_IC_trend_tables!$A$1:$G$49194,7,FALSE),"-")</f>
        <v>-</v>
      </c>
      <c r="L11" s="34" t="str">
        <f>IFERROR(VLOOKUP(CONCATENATE($B11,"_",L$4,"_",$C$87,"_",$C$86),Data_for_IC_trend_tables!$A$1:$G$49194,7,FALSE)-VLOOKUP(CONCATENATE($B11,"_",L$4,"_",$C$89,"_",$C$86),Data_for_IC_trend_tables!$A$1:$G$49194,7,FALSE)+VLOOKUP(CONCATENATE($B11,"_",L$4,"_",$C$88,"_",$C$86),Data_for_IC_trend_tables!$A$1:$G$49194,7,FALSE),"-")</f>
        <v>-</v>
      </c>
      <c r="M11" s="34" t="str">
        <f>IFERROR(VLOOKUP(CONCATENATE($B11,"_",M$4,"_",$C$87,"_",$C$86),Data_for_IC_trend_tables!$A$1:$G$49194,7,FALSE)-VLOOKUP(CONCATENATE($B11,"_",M$4,"_",$C$89,"_",$C$86),Data_for_IC_trend_tables!$A$1:$G$49194,7,FALSE)+VLOOKUP(CONCATENATE($B11,"_",M$4,"_",$C$88,"_",$C$86),Data_for_IC_trend_tables!$A$1:$G$49194,7,FALSE),"-")</f>
        <v>-</v>
      </c>
      <c r="N11" s="34" t="str">
        <f>IFERROR(VLOOKUP(CONCATENATE($B11,"_",N$4,"_",$C$87,"_",$C$86),Data_for_IC_trend_tables!$A$1:$G$49194,7,FALSE)-VLOOKUP(CONCATENATE($B11,"_",N$4,"_",$C$89,"_",$C$86),Data_for_IC_trend_tables!$A$1:$G$49194,7,FALSE)+VLOOKUP(CONCATENATE($B11,"_",N$4,"_",$C$88,"_",$C$86),Data_for_IC_trend_tables!$A$1:$G$49194,7,FALSE),"-")</f>
        <v>-</v>
      </c>
      <c r="O11" s="34">
        <f>IFERROR(VLOOKUP(CONCATENATE($B11,"_",O$4,"_",$C$87,"_",$C$86),Data_for_IC_trend_tables!$A$1:$G$49194,7,FALSE)-VLOOKUP(CONCATENATE($B11,"_",O$4,"_",$C$89,"_",$C$86),Data_for_IC_trend_tables!$A$1:$G$49194,7,FALSE)+VLOOKUP(CONCATENATE($B11,"_",O$4,"_",$C$88,"_",$C$86),Data_for_IC_trend_tables!$A$1:$G$49194,7,FALSE),"-")</f>
        <v>373.69726487735397</v>
      </c>
      <c r="P11" s="34">
        <f>IFERROR(VLOOKUP(CONCATENATE($B11,"_",P$4,"_",$C$87,"_",$C$86),Data_for_IC_trend_tables!$A$1:$G$49194,7,FALSE)-VLOOKUP(CONCATENATE($B11,"_",P$4,"_",$C$89,"_",$C$86),Data_for_IC_trend_tables!$A$1:$G$49194,7,FALSE)+VLOOKUP(CONCATENATE($B11,"_",P$4,"_",$C$88,"_",$C$86),Data_for_IC_trend_tables!$A$1:$G$49194,7,FALSE),"-")</f>
        <v>368.49823384320177</v>
      </c>
      <c r="Q11" s="34">
        <f>IFERROR(VLOOKUP(CONCATENATE($B11,"_",Q$4,"_",$C$87,"_",$C$86),Data_for_IC_trend_tables!$A$1:$G$49194,7,FALSE)-VLOOKUP(CONCATENATE($B11,"_",Q$4,"_",$C$89,"_",$C$86),Data_for_IC_trend_tables!$A$1:$G$49194,7,FALSE)+VLOOKUP(CONCATENATE($B11,"_",Q$4,"_",$C$88,"_",$C$86),Data_for_IC_trend_tables!$A$1:$G$49194,7,FALSE),"-")</f>
        <v>361.56390230038653</v>
      </c>
      <c r="R11" s="34">
        <f>IFERROR(VLOOKUP(CONCATENATE($B11,"_",R$4,"_",$C$87,"_",$C$86),Data_for_IC_trend_tables!$A$1:$G$49194,7,FALSE)-VLOOKUP(CONCATENATE($B11,"_",R$4,"_",$C$89,"_",$C$86),Data_for_IC_trend_tables!$A$1:$G$49194,7,FALSE)+VLOOKUP(CONCATENATE($B11,"_",R$4,"_",$C$88,"_",$C$86),Data_for_IC_trend_tables!$A$1:$G$49194,7,FALSE),"-")</f>
        <v>354.51921579578953</v>
      </c>
      <c r="S11" s="34">
        <f>IFERROR(VLOOKUP(CONCATENATE($B11,"_",S$4,"_",$C$87,"_",$C$86),Data_for_IC_trend_tables!$A$1:$G$49194,7,FALSE)-VLOOKUP(CONCATENATE($B11,"_",S$4,"_",$C$89,"_",$C$86),Data_for_IC_trend_tables!$A$1:$G$49194,7,FALSE)+VLOOKUP(CONCATENATE($B11,"_",S$4,"_",$C$88,"_",$C$86),Data_for_IC_trend_tables!$A$1:$G$49194,7,FALSE),"-")</f>
        <v>336.30090505696882</v>
      </c>
      <c r="T11" s="34">
        <f>IFERROR(VLOOKUP(CONCATENATE($B11,"_",T$4,"_",$C$87,"_",$C$86),Data_for_IC_trend_tables!$A$1:$G$49194,7,FALSE)-VLOOKUP(CONCATENATE($B11,"_",T$4,"_",$C$89,"_",$C$86),Data_for_IC_trend_tables!$A$1:$G$49194,7,FALSE)+VLOOKUP(CONCATENATE($B11,"_",T$4,"_",$C$88,"_",$C$86),Data_for_IC_trend_tables!$A$1:$G$49194,7,FALSE),"-")</f>
        <v>326.8937316440946</v>
      </c>
      <c r="U11" s="34">
        <f>IFERROR(VLOOKUP(CONCATENATE($B11,"_",U$4,"_",$C$87,"_",$C$86),Data_for_IC_trend_tables!$A$1:$G$49194,7,FALSE)-VLOOKUP(CONCATENATE($B11,"_",U$4,"_",$C$89,"_",$C$86),Data_for_IC_trend_tables!$A$1:$G$49194,7,FALSE)+VLOOKUP(CONCATENATE($B11,"_",U$4,"_",$C$88,"_",$C$86),Data_for_IC_trend_tables!$A$1:$G$49194,7,FALSE),"-")</f>
        <v>318.91995824679378</v>
      </c>
      <c r="V11" s="34">
        <f>IFERROR(VLOOKUP(CONCATENATE($B11,"_",V$4,"_",$C$87,"_",$C$86),Data_for_IC_trend_tables!$A$1:$G$49194,7,FALSE)-VLOOKUP(CONCATENATE($B11,"_",V$4,"_",$C$89,"_",$C$86),Data_for_IC_trend_tables!$A$1:$G$49194,7,FALSE)+VLOOKUP(CONCATENATE($B11,"_",V$4,"_",$C$88,"_",$C$86),Data_for_IC_trend_tables!$A$1:$G$49194,7,FALSE),"-")</f>
        <v>305.8610807302432</v>
      </c>
      <c r="W11" s="34">
        <f>IFERROR(VLOOKUP(CONCATENATE($B11,"_",W$4,"_",$C$87,"_",$C$86),Data_for_IC_trend_tables!$A$1:$G$49194,7,FALSE)-VLOOKUP(CONCATENATE($B11,"_",W$4,"_",$C$89,"_",$C$86),Data_for_IC_trend_tables!$A$1:$G$49194,7,FALSE)+VLOOKUP(CONCATENATE($B11,"_",W$4,"_",$C$88,"_",$C$86),Data_for_IC_trend_tables!$A$1:$G$49194,7,FALSE),"-")</f>
        <v>296.9353743943077</v>
      </c>
      <c r="X11" s="34">
        <f>IFERROR(VLOOKUP(CONCATENATE($B11,"_",X$4,"_",$C$87,"_",$C$86),Data_for_IC_trend_tables!$A$1:$G$49194,7,FALSE)-VLOOKUP(CONCATENATE($B11,"_",X$4,"_",$C$89,"_",$C$86),Data_for_IC_trend_tables!$A$1:$G$49194,7,FALSE)+VLOOKUP(CONCATENATE($B11,"_",X$4,"_",$C$88,"_",$C$86),Data_for_IC_trend_tables!$A$1:$G$49194,7,FALSE),"-")</f>
        <v>282.03216536116423</v>
      </c>
      <c r="Y11" s="34">
        <f>IFERROR(VLOOKUP(CONCATENATE($B11,"_",Y$4,"_",$C$87,"_",$C$86),Data_for_IC_trend_tables!$A$1:$G$49194,7,FALSE)-VLOOKUP(CONCATENATE($B11,"_",Y$4,"_",$C$89,"_",$C$86),Data_for_IC_trend_tables!$A$1:$G$49194,7,FALSE)+VLOOKUP(CONCATENATE($B11,"_",Y$4,"_",$C$88,"_",$C$86),Data_for_IC_trend_tables!$A$1:$G$49194,7,FALSE),"-")</f>
        <v>256.2640418957306</v>
      </c>
      <c r="Z11" s="34">
        <f>IFERROR(VLOOKUP(CONCATENATE($B11,"_",Z$4,"_",$C$87,"_",$C$86),Data_for_IC_trend_tables!$A$1:$G$49194,7,FALSE)-VLOOKUP(CONCATENATE($B11,"_",Z$4,"_",$C$89,"_",$C$86),Data_for_IC_trend_tables!$A$1:$G$49194,7,FALSE)+VLOOKUP(CONCATENATE($B11,"_",Z$4,"_",$C$88,"_",$C$86),Data_for_IC_trend_tables!$A$1:$G$49194,7,FALSE),"-")</f>
        <v>250.05770414152076</v>
      </c>
      <c r="AA11" s="34">
        <f>IFERROR(VLOOKUP(CONCATENATE($B11,"_",AA$4,"_",$C$87,"_",$C$86),Data_for_IC_trend_tables!$A$1:$G$49194,7,FALSE)-VLOOKUP(CONCATENATE($B11,"_",AA$4,"_",$C$89,"_",$C$86),Data_for_IC_trend_tables!$A$1:$G$49194,7,FALSE)+VLOOKUP(CONCATENATE($B11,"_",AA$4,"_",$C$88,"_",$C$86),Data_for_IC_trend_tables!$A$1:$G$49194,7,FALSE),"-")</f>
        <v>234.34966700160351</v>
      </c>
      <c r="AB11" s="34">
        <f>IFERROR(VLOOKUP(CONCATENATE($B11,"_",AB$4,"_",$C$87,"_",$C$86),Data_for_IC_trend_tables!$A$1:$G$49194,7,FALSE)-VLOOKUP(CONCATENATE($B11,"_",AB$4,"_",$C$89,"_",$C$86),Data_for_IC_trend_tables!$A$1:$G$49194,7,FALSE)+VLOOKUP(CONCATENATE($B11,"_",AB$4,"_",$C$88,"_",$C$86),Data_for_IC_trend_tables!$A$1:$G$49194,7,FALSE),"-")</f>
        <v>223.25414975463559</v>
      </c>
      <c r="AC11" s="34">
        <f>IFERROR(VLOOKUP(CONCATENATE($B11,"_",AC$4,"_",$C$87,"_",$C$86),Data_for_IC_trend_tables!$A$1:$G$49194,7,FALSE)-VLOOKUP(CONCATENATE($B11,"_",AC$4,"_",$C$89,"_",$C$86),Data_for_IC_trend_tables!$A$1:$G$49194,7,FALSE)+VLOOKUP(CONCATENATE($B11,"_",AC$4,"_",$C$88,"_",$C$86),Data_for_IC_trend_tables!$A$1:$G$49194,7,FALSE),"-")</f>
        <v>211.96576079003759</v>
      </c>
      <c r="AD11" s="34">
        <f>IFERROR(VLOOKUP(CONCATENATE($B11,"_",AD$4,"_",$C$87,"_",$C$86),Data_for_IC_trend_tables!$A$1:$G$49194,7,FALSE)-VLOOKUP(CONCATENATE($B11,"_",AD$4,"_",$C$89,"_",$C$86),Data_for_IC_trend_tables!$A$1:$G$49194,7,FALSE)+VLOOKUP(CONCATENATE($B11,"_",AD$4,"_",$C$88,"_",$C$86),Data_for_IC_trend_tables!$A$1:$G$49194,7,FALSE),"-")</f>
        <v>208.1781675555039</v>
      </c>
      <c r="AE11" s="34">
        <f>IFERROR(VLOOKUP(CONCATENATE($B11,"_",AE$4,"_",$C$87,"_",$C$86),Data_for_IC_trend_tables!$A$1:$G$49194,7,FALSE)-VLOOKUP(CONCATENATE($B11,"_",AE$4,"_",$C$89,"_",$C$86),Data_for_IC_trend_tables!$A$1:$G$49194,7,FALSE)+VLOOKUP(CONCATENATE($B11,"_",AE$4,"_",$C$88,"_",$C$86),Data_for_IC_trend_tables!$A$1:$G$49194,7,FALSE),"-")</f>
        <v>201.09833646874111</v>
      </c>
      <c r="AF11" s="34">
        <f>IFERROR(VLOOKUP(CONCATENATE($B11,"_",AF$4,"_",$C$87,"_",$C$86),Data_for_IC_trend_tables!$A$1:$G$49194,7,FALSE)-VLOOKUP(CONCATENATE($B11,"_",AF$4,"_",$C$89,"_",$C$86),Data_for_IC_trend_tables!$A$1:$G$49194,7,FALSE)+VLOOKUP(CONCATENATE($B11,"_",AF$4,"_",$C$88,"_",$C$86),Data_for_IC_trend_tables!$A$1:$G$49194,7,FALSE),"-")</f>
        <v>191.70815889066668</v>
      </c>
      <c r="AG11" s="34">
        <f>IFERROR(VLOOKUP(CONCATENATE($B11,"_",AG$4,"_",$C$87,"_",$C$86),Data_for_IC_trend_tables!$A$1:$G$49194,7,FALSE)-VLOOKUP(CONCATENATE($B11,"_",AG$4,"_",$C$89,"_",$C$86),Data_for_IC_trend_tables!$A$1:$G$49194,7,FALSE)+VLOOKUP(CONCATENATE($B11,"_",AG$4,"_",$C$88,"_",$C$86),Data_for_IC_trend_tables!$A$1:$G$49194,7,FALSE),"-")</f>
        <v>183.65404406425469</v>
      </c>
      <c r="AH11" s="34">
        <f>IFERROR(VLOOKUP(CONCATENATE($B11,"_",AH$4,"_",$C$87,"_",$C$86),Data_for_IC_trend_tables!$A$1:$G$49194,7,FALSE)-VLOOKUP(CONCATENATE($B11,"_",AH$4,"_",$C$89,"_",$C$86),Data_for_IC_trend_tables!$A$1:$G$49194,7,FALSE)+VLOOKUP(CONCATENATE($B11,"_",AH$4,"_",$C$88,"_",$C$86),Data_for_IC_trend_tables!$A$1:$G$49194,7,FALSE),"-")</f>
        <v>171.780202132336</v>
      </c>
      <c r="AI11" s="34">
        <f>IFERROR(VLOOKUP(CONCATENATE($B11,"_",AI$4,"_",$C$87,"_",$C$86),Data_for_IC_trend_tables!$A$1:$G$49194,7,FALSE)-VLOOKUP(CONCATENATE($B11,"_",AI$4,"_",$C$89,"_",$C$86),Data_for_IC_trend_tables!$A$1:$G$49194,7,FALSE)+VLOOKUP(CONCATENATE($B11,"_",AI$4,"_",$C$88,"_",$C$86),Data_for_IC_trend_tables!$A$1:$G$49194,7,FALSE),"-")</f>
        <v>170.8287022197546</v>
      </c>
      <c r="AJ11" s="34">
        <f>IFERROR(VLOOKUP(CONCATENATE($B11,"_",AJ$4,"_",$C$87,"_",$C$86),Data_for_IC_trend_tables!$A$1:$G$49194,7,FALSE)-VLOOKUP(CONCATENATE($B11,"_",AJ$4,"_",$C$89,"_",$C$86),Data_for_IC_trend_tables!$A$1:$G$49194,7,FALSE)+VLOOKUP(CONCATENATE($B11,"_",AJ$4,"_",$C$88,"_",$C$86),Data_for_IC_trend_tables!$A$1:$G$49194,7,FALSE),"-")</f>
        <v>159.06946005078427</v>
      </c>
      <c r="AK11" s="34">
        <f>IFERROR(VLOOKUP(CONCATENATE($B11,"_",AK$4,"_",$C$87,"_",$C$86),Data_for_IC_trend_tables!$A$1:$G$49194,7,FALSE)-VLOOKUP(CONCATENATE($B11,"_",AK$4,"_",$C$89,"_",$C$86),Data_for_IC_trend_tables!$A$1:$G$49194,7,FALSE)+VLOOKUP(CONCATENATE($B11,"_",AK$4,"_",$C$88,"_",$C$86),Data_for_IC_trend_tables!$A$1:$G$49194,7,FALSE),"-")</f>
        <v>156.18592781236109</v>
      </c>
      <c r="AL11" s="34">
        <f>IFERROR(VLOOKUP(CONCATENATE($B11,"_",AL$4,"_",$C$87,"_",$C$86),Data_for_IC_trend_tables!$A$1:$G$49194,7,FALSE)-VLOOKUP(CONCATENATE($B11,"_",AL$4,"_",$C$89,"_",$C$86),Data_for_IC_trend_tables!$A$1:$G$49194,7,FALSE)+VLOOKUP(CONCATENATE($B11,"_",AL$4,"_",$C$88,"_",$C$86),Data_for_IC_trend_tables!$A$1:$G$49194,7,FALSE),"-")</f>
        <v>152.16571791519817</v>
      </c>
      <c r="AM11" s="34">
        <f>IFERROR(VLOOKUP(CONCATENATE($B11,"_",AM$4,"_",$C$87,"_",$C$86),Data_for_IC_trend_tables!$A$1:$G$49194,7,FALSE)-VLOOKUP(CONCATENATE($B11,"_",AM$4,"_",$C$89,"_",$C$86),Data_for_IC_trend_tables!$A$1:$G$49194,7,FALSE)+VLOOKUP(CONCATENATE($B11,"_",AM$4,"_",$C$88,"_",$C$86),Data_for_IC_trend_tables!$A$1:$G$49194,7,FALSE),"-")</f>
        <v>145.41113291921977</v>
      </c>
      <c r="AN11" s="34">
        <f>IFERROR(VLOOKUP(CONCATENATE($B11,"_",AN$4,"_",$C$87,"_",$C$86),Data_for_IC_trend_tables!$A$1:$G$49194,7,FALSE)-VLOOKUP(CONCATENATE($B11,"_",AN$4,"_",$C$89,"_",$C$86),Data_for_IC_trend_tables!$A$1:$G$49194,7,FALSE)+VLOOKUP(CONCATENATE($B11,"_",AN$4,"_",$C$88,"_",$C$86),Data_for_IC_trend_tables!$A$1:$G$49194,7,FALSE),"-")</f>
        <v>144.63090443686227</v>
      </c>
      <c r="AO11" s="34">
        <f>IFERROR(VLOOKUP(CONCATENATE($B11,"_",AO$4,"_",$C$87,"_",$C$86),Data_for_IC_trend_tables!$A$1:$G$49194,7,FALSE)-VLOOKUP(CONCATENATE($B11,"_",AO$4,"_",$C$89,"_",$C$86),Data_for_IC_trend_tables!$A$1:$G$49194,7,FALSE)+VLOOKUP(CONCATENATE($B11,"_",AO$4,"_",$C$88,"_",$C$86),Data_for_IC_trend_tables!$A$1:$G$49194,7,FALSE),"-")</f>
        <v>140.89776419337792</v>
      </c>
      <c r="AP11" s="34">
        <f>IFERROR(VLOOKUP(CONCATENATE($B11,"_",AP$4,"_",$C$87,"_",$C$86),Data_for_IC_trend_tables!$A$1:$G$49194,7,FALSE)-VLOOKUP(CONCATENATE($B11,"_",AP$4,"_",$C$89,"_",$C$86),Data_for_IC_trend_tables!$A$1:$G$49194,7,FALSE)+VLOOKUP(CONCATENATE($B11,"_",AP$4,"_",$C$88,"_",$C$86),Data_for_IC_trend_tables!$A$1:$G$49194,7,FALSE),"-")</f>
        <v>139.05326918095994</v>
      </c>
      <c r="AQ11" s="34">
        <f>IFERROR(VLOOKUP(CONCATENATE($B11,"_",AQ$4,"_",$C$87,"_",$C$86),Data_for_IC_trend_tables!$A$1:$G$49194,7,FALSE)-VLOOKUP(CONCATENATE($B11,"_",AQ$4,"_",$C$89,"_",$C$86),Data_for_IC_trend_tables!$A$1:$G$49194,7,FALSE)+VLOOKUP(CONCATENATE($B11,"_",AQ$4,"_",$C$88,"_",$C$86),Data_for_IC_trend_tables!$A$1:$G$49194,7,FALSE),"-")</f>
        <v>137.0094974398352</v>
      </c>
      <c r="AR11" s="34">
        <f>IFERROR(VLOOKUP(CONCATENATE($B11,"_",AR$4,"_",$C$87,"_",$C$86),Data_for_IC_trend_tables!$A$1:$G$49194,7,FALSE)-VLOOKUP(CONCATENATE($B11,"_",AR$4,"_",$C$89,"_",$C$86),Data_for_IC_trend_tables!$A$1:$G$49194,7,FALSE)+VLOOKUP(CONCATENATE($B11,"_",AR$4,"_",$C$88,"_",$C$86),Data_for_IC_trend_tables!$A$1:$G$49194,7,FALSE),"-")</f>
        <v>135.97339508003327</v>
      </c>
      <c r="AS11" s="34">
        <f>IFERROR(VLOOKUP(CONCATENATE($B11,"_",AS$4,"_",$C$87,"_",$C$86),Data_for_IC_trend_tables!$A$1:$G$49194,7,FALSE)-VLOOKUP(CONCATENATE($B11,"_",AS$4,"_",$C$89,"_",$C$86),Data_for_IC_trend_tables!$A$1:$G$49194,7,FALSE)+VLOOKUP(CONCATENATE($B11,"_",AS$4,"_",$C$88,"_",$C$86),Data_for_IC_trend_tables!$A$1:$G$49194,7,FALSE),"-")</f>
        <v>139.98709950885655</v>
      </c>
      <c r="AT11" s="34">
        <f>IFERROR(VLOOKUP(CONCATENATE($B11,"_",AT$4,"_",$C$87,"_",$C$86),Data_for_IC_trend_tables!$A$1:$G$49194,7,FALSE)-VLOOKUP(CONCATENATE($B11,"_",AT$4,"_",$C$89,"_",$C$86),Data_for_IC_trend_tables!$A$1:$G$49194,7,FALSE)+VLOOKUP(CONCATENATE($B11,"_",AT$4,"_",$C$88,"_",$C$86),Data_for_IC_trend_tables!$A$1:$G$49194,7,FALSE),"-")</f>
        <v>138.40788608887652</v>
      </c>
      <c r="AU11" s="34">
        <f>IFERROR(VLOOKUP(CONCATENATE($B11,"_",AU$4,"_",$C$87,"_",$C$86),Data_for_IC_trend_tables!$A$1:$G$49194,7,FALSE)-VLOOKUP(CONCATENATE($B11,"_",AU$4,"_",$C$89,"_",$C$86),Data_for_IC_trend_tables!$A$1:$G$49194,7,FALSE)+VLOOKUP(CONCATENATE($B11,"_",AU$4,"_",$C$88,"_",$C$86),Data_for_IC_trend_tables!$A$1:$G$49194,7,FALSE),"-")</f>
        <v>130.12169492366226</v>
      </c>
      <c r="AV11" s="30"/>
      <c r="AW11" s="34">
        <f>IFERROR(VLOOKUP(CONCATENATE($B11,"_",AW$4,"_",$C$87,"_",$C$86),Data_for_IC_trend_tables!$A$1:$G$49194,7,FALSE)-VLOOKUP(CONCATENATE($B11,"_",AW$4,"_",$C$89,"_",$C$86),Data_for_IC_trend_tables!$A$1:$G$49194,7,FALSE)+VLOOKUP(CONCATENATE($B11,"_",AW$4,"_",$C$88,"_",$C$86),Data_for_IC_trend_tables!$A$1:$G$49194,7,FALSE),"-")</f>
        <v>130.12169492366226</v>
      </c>
      <c r="AX11" s="59"/>
      <c r="AY11" s="38" t="str">
        <f t="shared" si="0"/>
        <v/>
      </c>
      <c r="AZ11" s="58" t="str">
        <f t="shared" si="1"/>
        <v/>
      </c>
      <c r="BA11" s="59">
        <v>144</v>
      </c>
      <c r="BB11" s="38" t="str">
        <f t="shared" si="2"/>
        <v>Yes</v>
      </c>
      <c r="BC11" s="58">
        <f t="shared" si="3"/>
        <v>-9.6377118585678739E-2</v>
      </c>
      <c r="BD11" s="241">
        <v>0.21</v>
      </c>
      <c r="BE11" s="38" t="str">
        <f t="shared" si="4"/>
        <v>Yes</v>
      </c>
      <c r="BF11" s="96">
        <f t="shared" si="5"/>
        <v>-0.16495033003895779</v>
      </c>
      <c r="BG11" s="52"/>
      <c r="BH11" s="63" t="s">
        <v>76</v>
      </c>
      <c r="BI11" s="63" t="s">
        <v>76</v>
      </c>
      <c r="BJ11"/>
      <c r="BK11"/>
      <c r="BL11" s="113"/>
      <c r="BM11" s="113"/>
      <c r="BN11" s="113"/>
      <c r="BO11" s="113"/>
    </row>
    <row r="12" spans="2:67" s="3" customFormat="1" x14ac:dyDescent="0.2">
      <c r="B12" s="52" t="s">
        <v>139</v>
      </c>
      <c r="C12" s="55" t="s">
        <v>48</v>
      </c>
      <c r="D12" s="56"/>
      <c r="E12" s="30" t="str">
        <f>IFERROR(VLOOKUP(CONCATENATE($B12,"_",E$4,"_",$C$87,"_",$C$86),Data_for_IC_trend_tables!$A$1:$G$49194,7,FALSE),"-")</f>
        <v>-</v>
      </c>
      <c r="F12" s="30" t="str">
        <f>IFERROR(VLOOKUP(CONCATENATE($B12,"_",F$4,"_",$C$87,"_",$C$86),Data_for_IC_trend_tables!$A$1:$G$49194,7,FALSE),"-")</f>
        <v>-</v>
      </c>
      <c r="G12" s="30" t="str">
        <f>IFERROR(VLOOKUP(CONCATENATE($B12,"_",G$4,"_",$C$87,"_",$C$86),Data_for_IC_trend_tables!$A$1:$G$49194,7,FALSE),"-")</f>
        <v>-</v>
      </c>
      <c r="H12" s="30" t="str">
        <f>IFERROR(VLOOKUP(CONCATENATE($B12,"_",H$4,"_",$C$87,"_",$C$86),Data_for_IC_trend_tables!$A$1:$G$49194,7,FALSE),"-")</f>
        <v>-</v>
      </c>
      <c r="I12" s="30" t="str">
        <f>IFERROR(VLOOKUP(CONCATENATE($B12,"_",I$4,"_",$C$87,"_",$C$86),Data_for_IC_trend_tables!$A$1:$G$49194,7,FALSE),"-")</f>
        <v>-</v>
      </c>
      <c r="J12" s="30" t="str">
        <f>IFERROR(VLOOKUP(CONCATENATE($B12,"_",J$4,"_",$C$87,"_",$C$86),Data_for_IC_trend_tables!$A$1:$G$49194,7,FALSE),"-")</f>
        <v>-</v>
      </c>
      <c r="K12" s="30" t="str">
        <f>IFERROR(VLOOKUP(CONCATENATE($B12,"_",K$4,"_",$C$87,"_",$C$86),Data_for_IC_trend_tables!$A$1:$G$49194,7,FALSE),"-")</f>
        <v>-</v>
      </c>
      <c r="L12" s="30" t="str">
        <f>IFERROR(VLOOKUP(CONCATENATE($B12,"_",L$4,"_",$C$87,"_",$C$86),Data_for_IC_trend_tables!$A$1:$G$49194,7,FALSE),"-")</f>
        <v>-</v>
      </c>
      <c r="M12" s="30" t="str">
        <f>IFERROR(VLOOKUP(CONCATENATE($B12,"_",M$4,"_",$C$87,"_",$C$86),Data_for_IC_trend_tables!$A$1:$G$49194,7,FALSE),"-")</f>
        <v>-</v>
      </c>
      <c r="N12" s="30" t="str">
        <f>IFERROR(VLOOKUP(CONCATENATE($B12,"_",N$4,"_",$C$87,"_",$C$86),Data_for_IC_trend_tables!$A$1:$G$49194,7,FALSE),"-")</f>
        <v>-</v>
      </c>
      <c r="O12" s="30" t="str">
        <f>IFERROR(VLOOKUP(CONCATENATE($B12,"_",O$4,"_",$C$87,"_",$C$86),Data_for_IC_trend_tables!$A$1:$G$49194,7,FALSE),"-")</f>
        <v>-</v>
      </c>
      <c r="P12" s="30" t="str">
        <f>IFERROR(VLOOKUP(CONCATENATE($B12,"_",P$4,"_",$C$87,"_",$C$86),Data_for_IC_trend_tables!$A$1:$G$49194,7,FALSE),"-")</f>
        <v>-</v>
      </c>
      <c r="Q12" s="30" t="str">
        <f>IFERROR(VLOOKUP(CONCATENATE($B12,"_",Q$4,"_",$C$87,"_",$C$86),Data_for_IC_trend_tables!$A$1:$G$49194,7,FALSE),"-")</f>
        <v>-</v>
      </c>
      <c r="R12" s="30" t="str">
        <f>IFERROR(VLOOKUP(CONCATENATE($B12,"_",R$4,"_",$C$87,"_",$C$86),Data_for_IC_trend_tables!$A$1:$G$49194,7,FALSE),"-")</f>
        <v>-</v>
      </c>
      <c r="S12" s="30" t="str">
        <f>IFERROR(VLOOKUP(CONCATENATE($B12,"_",S$4,"_",$C$87,"_",$C$86),Data_for_IC_trend_tables!$A$1:$G$49194,7,FALSE),"-")</f>
        <v>-</v>
      </c>
      <c r="T12" s="30" t="str">
        <f>IFERROR(VLOOKUP(CONCATENATE($B12,"_",T$4,"_",$C$87,"_",$C$86),Data_for_IC_trend_tables!$A$1:$G$49194,7,FALSE),"-")</f>
        <v>-</v>
      </c>
      <c r="U12" s="30" t="str">
        <f>IFERROR(VLOOKUP(CONCATENATE($B12,"_",U$4,"_",$C$87,"_",$C$86),Data_for_IC_trend_tables!$A$1:$G$49194,7,FALSE),"-")</f>
        <v>-</v>
      </c>
      <c r="V12" s="30" t="str">
        <f>IFERROR(VLOOKUP(CONCATENATE($B12,"_",V$4,"_",$C$87,"_",$C$86),Data_for_IC_trend_tables!$A$1:$G$49194,7,FALSE),"-")</f>
        <v>-</v>
      </c>
      <c r="W12" s="30" t="str">
        <f>IFERROR(VLOOKUP(CONCATENATE($B12,"_",W$4,"_",$C$87,"_",$C$86),Data_for_IC_trend_tables!$A$1:$G$49194,7,FALSE),"-")</f>
        <v>-</v>
      </c>
      <c r="X12" s="30" t="str">
        <f>IFERROR(VLOOKUP(CONCATENATE($B12,"_",X$4,"_",$C$87,"_",$C$86),Data_for_IC_trend_tables!$A$1:$G$49194,7,FALSE),"-")</f>
        <v>-</v>
      </c>
      <c r="Y12" s="30" t="str">
        <f>IFERROR(VLOOKUP(CONCATENATE($B12,"_",Y$4,"_",$C$87,"_",$C$86),Data_for_IC_trend_tables!$A$1:$G$49194,7,FALSE),"-")</f>
        <v>-</v>
      </c>
      <c r="Z12" s="30" t="str">
        <f>IFERROR(VLOOKUP(CONCATENATE($B12,"_",Z$4,"_",$C$87,"_",$C$86),Data_for_IC_trend_tables!$A$1:$G$49194,7,FALSE),"-")</f>
        <v>-</v>
      </c>
      <c r="AA12" s="30" t="str">
        <f>IFERROR(VLOOKUP(CONCATENATE($B12,"_",AA$4,"_",$C$87,"_",$C$86),Data_for_IC_trend_tables!$A$1:$G$49194,7,FALSE),"-")</f>
        <v>-</v>
      </c>
      <c r="AB12" s="30" t="str">
        <f>IFERROR(VLOOKUP(CONCATENATE($B12,"_",AB$4,"_",$C$87,"_",$C$86),Data_for_IC_trend_tables!$A$1:$G$49194,7,FALSE),"-")</f>
        <v>-</v>
      </c>
      <c r="AC12" s="30" t="str">
        <f>IFERROR(VLOOKUP(CONCATENATE($B12,"_",AC$4,"_",$C$87,"_",$C$86),Data_for_IC_trend_tables!$A$1:$G$49194,7,FALSE),"-")</f>
        <v>-</v>
      </c>
      <c r="AD12" s="30" t="str">
        <f>IFERROR(VLOOKUP(CONCATENATE($B12,"_",AD$4,"_",$C$87,"_",$C$86),Data_for_IC_trend_tables!$A$1:$G$49194,7,FALSE),"-")</f>
        <v>-</v>
      </c>
      <c r="AE12" s="30" t="str">
        <f>IFERROR(VLOOKUP(CONCATENATE($B12,"_",AE$4,"_",$C$87,"_",$C$86),Data_for_IC_trend_tables!$A$1:$G$49194,7,FALSE),"-")</f>
        <v>-</v>
      </c>
      <c r="AF12" s="30" t="str">
        <f>IFERROR(VLOOKUP(CONCATENATE($B12,"_",AF$4,"_",$C$87,"_",$C$86),Data_for_IC_trend_tables!$A$1:$G$49194,7,FALSE),"-")</f>
        <v>-</v>
      </c>
      <c r="AG12" s="30" t="str">
        <f>IFERROR(VLOOKUP(CONCATENATE($B12,"_",AG$4,"_",$C$87,"_",$C$86),Data_for_IC_trend_tables!$A$1:$G$49194,7,FALSE),"-")</f>
        <v>-</v>
      </c>
      <c r="AH12" s="30" t="str">
        <f>IFERROR(VLOOKUP(CONCATENATE($B12,"_",AH$4,"_",$C$87,"_",$C$86),Data_for_IC_trend_tables!$A$1:$G$49194,7,FALSE),"-")</f>
        <v>-</v>
      </c>
      <c r="AI12" s="30" t="str">
        <f>IFERROR(VLOOKUP(CONCATENATE($B12,"_",AI$4,"_",$C$87,"_",$C$86),Data_for_IC_trend_tables!$A$1:$G$49194,7,FALSE),"-")</f>
        <v>-</v>
      </c>
      <c r="AJ12" s="30" t="str">
        <f>IFERROR(VLOOKUP(CONCATENATE($B12,"_",AJ$4,"_",$C$87,"_",$C$86),Data_for_IC_trend_tables!$A$1:$G$49194,7,FALSE),"-")</f>
        <v>-</v>
      </c>
      <c r="AK12" s="30" t="str">
        <f>IFERROR(VLOOKUP(CONCATENATE($B12,"_",AK$4,"_",$C$87,"_",$C$86),Data_for_IC_trend_tables!$A$1:$G$49194,7,FALSE),"-")</f>
        <v>-</v>
      </c>
      <c r="AL12" s="30" t="str">
        <f>IFERROR(VLOOKUP(CONCATENATE($B12,"_",AL$4,"_",$C$87,"_",$C$86),Data_for_IC_trend_tables!$A$1:$G$49194,7,FALSE),"-")</f>
        <v>-</v>
      </c>
      <c r="AM12" s="30" t="str">
        <f>IFERROR(VLOOKUP(CONCATENATE($B12,"_",AM$4,"_",$C$87,"_",$C$86),Data_for_IC_trend_tables!$A$1:$G$49194,7,FALSE),"-")</f>
        <v>-</v>
      </c>
      <c r="AN12" s="30" t="str">
        <f>IFERROR(VLOOKUP(CONCATENATE($B12,"_",AN$4,"_",$C$87,"_",$C$86),Data_for_IC_trend_tables!$A$1:$G$49194,7,FALSE),"-")</f>
        <v>-</v>
      </c>
      <c r="AO12" s="30" t="str">
        <f>IFERROR(VLOOKUP(CONCATENATE($B12,"_",AO$4,"_",$C$87,"_",$C$86),Data_for_IC_trend_tables!$A$1:$G$49194,7,FALSE),"-")</f>
        <v>-</v>
      </c>
      <c r="AP12" s="30" t="str">
        <f>IFERROR(VLOOKUP(CONCATENATE($B12,"_",AP$4,"_",$C$87,"_",$C$86),Data_for_IC_trend_tables!$A$1:$G$49194,7,FALSE),"-")</f>
        <v>-</v>
      </c>
      <c r="AQ12" s="30" t="str">
        <f>IFERROR(VLOOKUP(CONCATENATE($B12,"_",AQ$4,"_",$C$87,"_",$C$86),Data_for_IC_trend_tables!$A$1:$G$49194,7,FALSE),"-")</f>
        <v>-</v>
      </c>
      <c r="AR12" s="30" t="str">
        <f>IFERROR(VLOOKUP(CONCATENATE($B12,"_",AR$4,"_",$C$87,"_",$C$86),Data_for_IC_trend_tables!$A$1:$G$49194,7,FALSE),"-")</f>
        <v>-</v>
      </c>
      <c r="AS12" s="30" t="str">
        <f>IFERROR(VLOOKUP(CONCATENATE($B12,"_",AS$4,"_",$C$87,"_",$C$86),Data_for_IC_trend_tables!$A$1:$G$49194,7,FALSE),"-")</f>
        <v>-</v>
      </c>
      <c r="AT12" s="30" t="str">
        <f>IFERROR(VLOOKUP(CONCATENATE($B12,"_",AT$4,"_",$C$87,"_",$C$86),Data_for_IC_trend_tables!$A$1:$G$49194,7,FALSE),"-")</f>
        <v>-</v>
      </c>
      <c r="AU12" s="30" t="str">
        <f>IFERROR(VLOOKUP(CONCATENATE($B12,"_",AU$4,"_",$C$87,"_",$C$86),Data_for_IC_trend_tables!$A$1:$G$49194,7,FALSE),"-")</f>
        <v>-</v>
      </c>
      <c r="AV12" s="30"/>
      <c r="AW12" s="30" t="str">
        <f>IFERROR(VLOOKUP(CONCATENATE($B12,"_",AW$4,"_",$C$87,"_",$C$86),Data_for_IC_trend_tables!$A$1:$G$49194,7,FALSE),"-")</f>
        <v>-</v>
      </c>
      <c r="AX12" s="59"/>
      <c r="AY12" s="38" t="str">
        <f t="shared" si="0"/>
        <v/>
      </c>
      <c r="AZ12" s="58" t="str">
        <f t="shared" si="1"/>
        <v/>
      </c>
      <c r="BA12" s="59"/>
      <c r="BB12" s="38" t="str">
        <f t="shared" si="2"/>
        <v/>
      </c>
      <c r="BC12" s="58" t="str">
        <f t="shared" si="3"/>
        <v/>
      </c>
      <c r="BD12" s="241"/>
      <c r="BE12" s="38" t="str">
        <f t="shared" si="4"/>
        <v/>
      </c>
      <c r="BF12" s="96" t="str">
        <f t="shared" si="5"/>
        <v/>
      </c>
      <c r="BG12" s="60"/>
      <c r="BH12" s="60"/>
      <c r="BI12" s="139"/>
      <c r="BJ12"/>
      <c r="BK12"/>
      <c r="BL12"/>
      <c r="BM12"/>
      <c r="BN12"/>
      <c r="BO12"/>
    </row>
    <row r="13" spans="2:67" s="3" customFormat="1" x14ac:dyDescent="0.2">
      <c r="B13" s="52" t="s">
        <v>140</v>
      </c>
      <c r="C13" s="55" t="s">
        <v>5</v>
      </c>
      <c r="D13" s="56">
        <v>1988</v>
      </c>
      <c r="E13" s="30" t="str">
        <f>IFERROR(VLOOKUP(CONCATENATE($B13,"_",E$4,"_",$C$87,"_",$C$86),Data_for_IC_trend_tables!$A$1:$G$49194,7,FALSE),"-")</f>
        <v>-</v>
      </c>
      <c r="F13" s="30" t="str">
        <f>IFERROR(VLOOKUP(CONCATENATE($B13,"_",F$4,"_",$C$87,"_",$C$86),Data_for_IC_trend_tables!$A$1:$G$49194,7,FALSE),"-")</f>
        <v>-</v>
      </c>
      <c r="G13" s="30" t="str">
        <f>IFERROR(VLOOKUP(CONCATENATE($B13,"_",G$4,"_",$C$87,"_",$C$86),Data_for_IC_trend_tables!$A$1:$G$49194,7,FALSE),"-")</f>
        <v>-</v>
      </c>
      <c r="H13" s="30" t="str">
        <f>IFERROR(VLOOKUP(CONCATENATE($B13,"_",H$4,"_",$C$87,"_",$C$86),Data_for_IC_trend_tables!$A$1:$G$49194,7,FALSE),"-")</f>
        <v>-</v>
      </c>
      <c r="I13" s="30" t="str">
        <f>IFERROR(VLOOKUP(CONCATENATE($B13,"_",I$4,"_",$C$87,"_",$C$86),Data_for_IC_trend_tables!$A$1:$G$49194,7,FALSE),"-")</f>
        <v>-</v>
      </c>
      <c r="J13" s="30" t="str">
        <f>IFERROR(VLOOKUP(CONCATENATE($B13,"_",J$4,"_",$C$87,"_",$C$86),Data_for_IC_trend_tables!$A$1:$G$49194,7,FALSE),"-")</f>
        <v>-</v>
      </c>
      <c r="K13" s="30" t="str">
        <f>IFERROR(VLOOKUP(CONCATENATE($B13,"_",K$4,"_",$C$87,"_",$C$86),Data_for_IC_trend_tables!$A$1:$G$49194,7,FALSE),"-")</f>
        <v>-</v>
      </c>
      <c r="L13" s="30" t="str">
        <f>IFERROR(VLOOKUP(CONCATENATE($B13,"_",L$4,"_",$C$87,"_",$C$86),Data_for_IC_trend_tables!$A$1:$G$49194,7,FALSE),"-")</f>
        <v>-</v>
      </c>
      <c r="M13" s="30">
        <f>IFERROR(VLOOKUP(CONCATENATE($B13,"_",M$4,"_",$C$87,"_",$C$86),Data_for_IC_trend_tables!$A$1:$G$49194,7,FALSE),"-")</f>
        <v>309</v>
      </c>
      <c r="N13" s="30" t="str">
        <f>IFERROR(VLOOKUP(CONCATENATE($B13,"_",N$4,"_",$C$87,"_",$C$86),Data_for_IC_trend_tables!$A$1:$G$49194,7,FALSE),"-")</f>
        <v>-</v>
      </c>
      <c r="O13" s="30">
        <f>IFERROR(VLOOKUP(CONCATENATE($B13,"_",O$4,"_",$C$87,"_",$C$86),Data_for_IC_trend_tables!$A$1:$G$49194,7,FALSE),"-")</f>
        <v>449.76648529097002</v>
      </c>
      <c r="P13" s="30">
        <f>IFERROR(VLOOKUP(CONCATENATE($B13,"_",P$4,"_",$C$87,"_",$C$86),Data_for_IC_trend_tables!$A$1:$G$49194,7,FALSE),"-")</f>
        <v>406.16836859860899</v>
      </c>
      <c r="Q13" s="30">
        <f>IFERROR(VLOOKUP(CONCATENATE($B13,"_",Q$4,"_",$C$87,"_",$C$86),Data_for_IC_trend_tables!$A$1:$G$49194,7,FALSE),"-")</f>
        <v>411.68833801363002</v>
      </c>
      <c r="R13" s="30">
        <f>IFERROR(VLOOKUP(CONCATENATE($B13,"_",R$4,"_",$C$87,"_",$C$86),Data_for_IC_trend_tables!$A$1:$G$49194,7,FALSE),"-")</f>
        <v>403.33201910054902</v>
      </c>
      <c r="S13" s="30">
        <f>IFERROR(VLOOKUP(CONCATENATE($B13,"_",S$4,"_",$C$87,"_",$C$86),Data_for_IC_trend_tables!$A$1:$G$49194,7,FALSE),"-")</f>
        <v>156.50426275823099</v>
      </c>
      <c r="T13" s="30">
        <f>IFERROR(VLOOKUP(CONCATENATE($B13,"_",T$4,"_",$C$87,"_",$C$86),Data_for_IC_trend_tables!$A$1:$G$49194,7,FALSE),"-")</f>
        <v>143.64192641638101</v>
      </c>
      <c r="U13" s="30">
        <f>IFERROR(VLOOKUP(CONCATENATE($B13,"_",U$4,"_",$C$87,"_",$C$86),Data_for_IC_trend_tables!$A$1:$G$49194,7,FALSE),"-")</f>
        <v>133.870061508845</v>
      </c>
      <c r="V13" s="30">
        <f>IFERROR(VLOOKUP(CONCATENATE($B13,"_",V$4,"_",$C$87,"_",$C$86),Data_for_IC_trend_tables!$A$1:$G$49194,7,FALSE),"-")</f>
        <v>108.555904289758</v>
      </c>
      <c r="W13" s="30">
        <f>IFERROR(VLOOKUP(CONCATENATE($B13,"_",W$4,"_",$C$87,"_",$C$86),Data_for_IC_trend_tables!$A$1:$G$49194,7,FALSE),"-")</f>
        <v>111.038075064506</v>
      </c>
      <c r="X13" s="30">
        <f>IFERROR(VLOOKUP(CONCATENATE($B13,"_",X$4,"_",$C$87,"_",$C$86),Data_for_IC_trend_tables!$A$1:$G$49194,7,FALSE),"-")</f>
        <v>103.04511442025201</v>
      </c>
      <c r="Y13" s="30">
        <f>IFERROR(VLOOKUP(CONCATENATE($B13,"_",Y$4,"_",$C$87,"_",$C$86),Data_for_IC_trend_tables!$A$1:$G$49194,7,FALSE),"-")</f>
        <v>103.92226553187599</v>
      </c>
      <c r="Z13" s="30">
        <f>IFERROR(VLOOKUP(CONCATENATE($B13,"_",Z$4,"_",$C$87,"_",$C$86),Data_for_IC_trend_tables!$A$1:$G$49194,7,FALSE),"-")</f>
        <v>90.642359036430904</v>
      </c>
      <c r="AA13" s="30">
        <f>IFERROR(VLOOKUP(CONCATENATE($B13,"_",AA$4,"_",$C$87,"_",$C$86),Data_for_IC_trend_tables!$A$1:$G$49194,7,FALSE),"-")</f>
        <v>102.451231822222</v>
      </c>
      <c r="AB13" s="30">
        <f>IFERROR(VLOOKUP(CONCATENATE($B13,"_",AB$4,"_",$C$87,"_",$C$86),Data_for_IC_trend_tables!$A$1:$G$49194,7,FALSE),"-")</f>
        <v>105.52843446939301</v>
      </c>
      <c r="AC13" s="30">
        <f>IFERROR(VLOOKUP(CONCATENATE($B13,"_",AC$4,"_",$C$87,"_",$C$86),Data_for_IC_trend_tables!$A$1:$G$49194,7,FALSE),"-")</f>
        <v>102.239676422161</v>
      </c>
      <c r="AD13" s="30">
        <f>IFERROR(VLOOKUP(CONCATENATE($B13,"_",AD$4,"_",$C$87,"_",$C$86),Data_for_IC_trend_tables!$A$1:$G$49194,7,FALSE),"-")</f>
        <v>101.49875844145301</v>
      </c>
      <c r="AE13" s="30">
        <f>IFERROR(VLOOKUP(CONCATENATE($B13,"_",AE$4,"_",$C$87,"_",$C$86),Data_for_IC_trend_tables!$A$1:$G$49194,7,FALSE),"-")</f>
        <v>100.741920525482</v>
      </c>
      <c r="AF13" s="30">
        <f>IFERROR(VLOOKUP(CONCATENATE($B13,"_",AF$4,"_",$C$87,"_",$C$86),Data_for_IC_trend_tables!$A$1:$G$49194,7,FALSE),"-")</f>
        <v>94.083680074568804</v>
      </c>
      <c r="AG13" s="30">
        <f>IFERROR(VLOOKUP(CONCATENATE($B13,"_",AG$4,"_",$C$87,"_",$C$86),Data_for_IC_trend_tables!$A$1:$G$49194,7,FALSE),"-")</f>
        <v>88.719480129591105</v>
      </c>
      <c r="AH13" s="30">
        <f>IFERROR(VLOOKUP(CONCATENATE($B13,"_",AH$4,"_",$C$87,"_",$C$86),Data_for_IC_trend_tables!$A$1:$G$49194,7,FALSE),"-")</f>
        <v>81.1391832459109</v>
      </c>
      <c r="AI13" s="30">
        <f>IFERROR(VLOOKUP(CONCATENATE($B13,"_",AI$4,"_",$C$87,"_",$C$86),Data_for_IC_trend_tables!$A$1:$G$49194,7,FALSE),"-")</f>
        <v>81.699813658109207</v>
      </c>
      <c r="AJ13" s="30">
        <f>IFERROR(VLOOKUP(CONCATENATE($B13,"_",AJ$4,"_",$C$87,"_",$C$86),Data_for_IC_trend_tables!$A$1:$G$49194,7,FALSE),"-")</f>
        <v>82.836346729755505</v>
      </c>
      <c r="AK13" s="30">
        <f>IFERROR(VLOOKUP(CONCATENATE($B13,"_",AK$4,"_",$C$87,"_",$C$86),Data_for_IC_trend_tables!$A$1:$G$49194,7,FALSE),"-")</f>
        <v>79.246436537116494</v>
      </c>
      <c r="AL13" s="30">
        <f>IFERROR(VLOOKUP(CONCATENATE($B13,"_",AL$4,"_",$C$87,"_",$C$86),Data_for_IC_trend_tables!$A$1:$G$49194,7,FALSE),"-")</f>
        <v>75.382395300126305</v>
      </c>
      <c r="AM13" s="30">
        <f>IFERROR(VLOOKUP(CONCATENATE($B13,"_",AM$4,"_",$C$87,"_",$C$86),Data_for_IC_trend_tables!$A$1:$G$49194,7,FALSE),"-")</f>
        <v>76.68494632929</v>
      </c>
      <c r="AN13" s="30">
        <f>IFERROR(VLOOKUP(CONCATENATE($B13,"_",AN$4,"_",$C$87,"_",$C$86),Data_for_IC_trend_tables!$A$1:$G$49194,7,FALSE),"-")</f>
        <v>82.5553240112243</v>
      </c>
      <c r="AO13" s="30">
        <f>IFERROR(VLOOKUP(CONCATENATE($B13,"_",AO$4,"_",$C$87,"_",$C$86),Data_for_IC_trend_tables!$A$1:$G$49194,7,FALSE),"-")</f>
        <v>81.354517306413797</v>
      </c>
      <c r="AP13" s="30">
        <f>IFERROR(VLOOKUP(CONCATENATE($B13,"_",AP$4,"_",$C$87,"_",$C$86),Data_for_IC_trend_tables!$A$1:$G$49194,7,FALSE),"-")</f>
        <v>80.744436881163395</v>
      </c>
      <c r="AQ13" s="30">
        <f>IFERROR(VLOOKUP(CONCATENATE($B13,"_",AQ$4,"_",$C$87,"_",$C$86),Data_for_IC_trend_tables!$A$1:$G$49194,7,FALSE),"-")</f>
        <v>75.149991819895405</v>
      </c>
      <c r="AR13" s="30">
        <f>IFERROR(VLOOKUP(CONCATENATE($B13,"_",AR$4,"_",$C$87,"_",$C$86),Data_for_IC_trend_tables!$A$1:$G$49194,7,FALSE),"-")</f>
        <v>74.372480134758106</v>
      </c>
      <c r="AS13" s="30">
        <f>IFERROR(VLOOKUP(CONCATENATE($B13,"_",AS$4,"_",$C$87,"_",$C$86),Data_for_IC_trend_tables!$A$1:$G$49194,7,FALSE),"-")</f>
        <v>72.600479552454402</v>
      </c>
      <c r="AT13" s="30">
        <f>IFERROR(VLOOKUP(CONCATENATE($B13,"_",AT$4,"_",$C$87,"_",$C$86),Data_for_IC_trend_tables!$A$1:$G$49194,7,FALSE),"-")</f>
        <v>74.0716628974305</v>
      </c>
      <c r="AU13" s="30">
        <f>IFERROR(VLOOKUP(CONCATENATE($B13,"_",AU$4,"_",$C$87,"_",$C$86),Data_for_IC_trend_tables!$A$1:$G$49194,7,FALSE),"-")</f>
        <v>76.393620462882694</v>
      </c>
      <c r="AV13" s="30"/>
      <c r="AW13" s="30">
        <f>IFERROR(VLOOKUP(CONCATENATE($B13,"_",AW$4,"_",$C$87,"_",$C$86),Data_for_IC_trend_tables!$A$1:$G$49194,7,FALSE),"-")</f>
        <v>76.393620462882694</v>
      </c>
      <c r="AX13" s="59">
        <f>M13*0.7</f>
        <v>216.29999999999998</v>
      </c>
      <c r="AY13" s="38" t="str">
        <f t="shared" si="0"/>
        <v>Yes</v>
      </c>
      <c r="AZ13" s="58">
        <f t="shared" si="1"/>
        <v>-0.64681636401811049</v>
      </c>
      <c r="BA13" s="59">
        <v>185</v>
      </c>
      <c r="BB13" s="38" t="str">
        <f t="shared" si="2"/>
        <v>Yes</v>
      </c>
      <c r="BC13" s="58">
        <f t="shared" si="3"/>
        <v>-0.58706151101144488</v>
      </c>
      <c r="BD13" s="241">
        <v>0.21</v>
      </c>
      <c r="BE13" s="38" t="str">
        <f t="shared" si="4"/>
        <v>Yes</v>
      </c>
      <c r="BF13" s="96">
        <f t="shared" si="5"/>
        <v>-3.7344286413627192E-2</v>
      </c>
      <c r="BG13" s="63" t="s">
        <v>76</v>
      </c>
      <c r="BH13" s="63" t="s">
        <v>76</v>
      </c>
      <c r="BI13" s="140" t="s">
        <v>76</v>
      </c>
      <c r="BJ13"/>
      <c r="BK13"/>
      <c r="BL13"/>
      <c r="BM13"/>
      <c r="BN13"/>
      <c r="BO13"/>
    </row>
    <row r="14" spans="2:67" s="3" customFormat="1" x14ac:dyDescent="0.2">
      <c r="B14" s="52" t="s">
        <v>141</v>
      </c>
      <c r="C14" s="61" t="s">
        <v>87</v>
      </c>
      <c r="D14" s="56"/>
      <c r="E14" s="30">
        <f>IFERROR(VLOOKUP(CONCATENATE($B14,"_",E$4,"_",$C$87,"_",$C$86),Data_for_IC_trend_tables!$A$1:$G$49194,7,FALSE),"-")</f>
        <v>2099</v>
      </c>
      <c r="F14" s="30" t="str">
        <f>IFERROR(VLOOKUP(CONCATENATE($B14,"_",F$4,"_",$C$87,"_",$C$86),Data_for_IC_trend_tables!$A$1:$G$49194,7,FALSE),"-")</f>
        <v>-</v>
      </c>
      <c r="G14" s="30" t="str">
        <f>IFERROR(VLOOKUP(CONCATENATE($B14,"_",G$4,"_",$C$87,"_",$C$86),Data_for_IC_trend_tables!$A$1:$G$49194,7,FALSE),"-")</f>
        <v>-</v>
      </c>
      <c r="H14" s="30" t="str">
        <f>IFERROR(VLOOKUP(CONCATENATE($B14,"_",H$4,"_",$C$87,"_",$C$86),Data_for_IC_trend_tables!$A$1:$G$49194,7,FALSE),"-")</f>
        <v>-</v>
      </c>
      <c r="I14" s="30" t="str">
        <f>IFERROR(VLOOKUP(CONCATENATE($B14,"_",I$4,"_",$C$87,"_",$C$86),Data_for_IC_trend_tables!$A$1:$G$49194,7,FALSE),"-")</f>
        <v>-</v>
      </c>
      <c r="J14" s="30">
        <f>IFERROR(VLOOKUP(CONCATENATE($B14,"_",J$4,"_",$C$87,"_",$C$86),Data_for_IC_trend_tables!$A$1:$G$49194,7,FALSE),"-")</f>
        <v>4438.9158190119697</v>
      </c>
      <c r="K14" s="30">
        <f>IFERROR(VLOOKUP(CONCATENATE($B14,"_",K$4,"_",$C$87,"_",$C$86),Data_for_IC_trend_tables!$A$1:$G$49194,7,FALSE),"-")</f>
        <v>4301.6652962786502</v>
      </c>
      <c r="L14" s="30">
        <f>IFERROR(VLOOKUP(CONCATENATE($B14,"_",L$4,"_",$C$87,"_",$C$86),Data_for_IC_trend_tables!$A$1:$G$49194,7,FALSE),"-")</f>
        <v>4467.8900312969799</v>
      </c>
      <c r="M14" s="30">
        <f>IFERROR(VLOOKUP(CONCATENATE($B14,"_",M$4,"_",$C$87,"_",$C$86),Data_for_IC_trend_tables!$A$1:$G$49194,7,FALSE),"-")</f>
        <v>4412.8881867002101</v>
      </c>
      <c r="N14" s="30">
        <f>IFERROR(VLOOKUP(CONCATENATE($B14,"_",N$4,"_",$C$87,"_",$C$86),Data_for_IC_trend_tables!$A$1:$G$49194,7,FALSE),"-")</f>
        <v>4371.8467615879799</v>
      </c>
      <c r="O14" s="30">
        <f>IFERROR(VLOOKUP(CONCATENATE($B14,"_",O$4,"_",$C$87,"_",$C$86),Data_for_IC_trend_tables!$A$1:$G$49194,7,FALSE),"-")</f>
        <v>2287.21235272682</v>
      </c>
      <c r="P14" s="30">
        <f>IFERROR(VLOOKUP(CONCATENATE($B14,"_",P$4,"_",$C$87,"_",$C$86),Data_for_IC_trend_tables!$A$1:$G$49194,7,FALSE),"-")</f>
        <v>2262.9107334939199</v>
      </c>
      <c r="Q14" s="30">
        <f>IFERROR(VLOOKUP(CONCATENATE($B14,"_",Q$4,"_",$C$87,"_",$C$86),Data_for_IC_trend_tables!$A$1:$G$49194,7,FALSE),"-")</f>
        <v>2295.2344586596901</v>
      </c>
      <c r="R14" s="30">
        <f>IFERROR(VLOOKUP(CONCATENATE($B14,"_",R$4,"_",$C$87,"_",$C$86),Data_for_IC_trend_tables!$A$1:$G$49194,7,FALSE),"-")</f>
        <v>2388.3429960988301</v>
      </c>
      <c r="S14" s="30">
        <f>IFERROR(VLOOKUP(CONCATENATE($B14,"_",S$4,"_",$C$87,"_",$C$86),Data_for_IC_trend_tables!$A$1:$G$49194,7,FALSE),"-")</f>
        <v>2450.0971999722801</v>
      </c>
      <c r="T14" s="30">
        <f>IFERROR(VLOOKUP(CONCATENATE($B14,"_",T$4,"_",$C$87,"_",$C$86),Data_for_IC_trend_tables!$A$1:$G$49194,7,FALSE),"-")</f>
        <v>2511.7048492714398</v>
      </c>
      <c r="U14" s="30">
        <f>IFERROR(VLOOKUP(CONCATENATE($B14,"_",U$4,"_",$C$87,"_",$C$86),Data_for_IC_trend_tables!$A$1:$G$49194,7,FALSE),"-")</f>
        <v>2564.2620963139502</v>
      </c>
      <c r="V14" s="30">
        <f>IFERROR(VLOOKUP(CONCATENATE($B14,"_",V$4,"_",$C$87,"_",$C$86),Data_for_IC_trend_tables!$A$1:$G$49194,7,FALSE),"-")</f>
        <v>2558.3216041156702</v>
      </c>
      <c r="W14" s="30">
        <f>IFERROR(VLOOKUP(CONCATENATE($B14,"_",W$4,"_",$C$87,"_",$C$86),Data_for_IC_trend_tables!$A$1:$G$49194,7,FALSE),"-")</f>
        <v>2560.92156841214</v>
      </c>
      <c r="X14" s="30">
        <f>IFERROR(VLOOKUP(CONCATENATE($B14,"_",X$4,"_",$C$87,"_",$C$86),Data_for_IC_trend_tables!$A$1:$G$49194,7,FALSE),"-")</f>
        <v>2520.3404608647002</v>
      </c>
      <c r="Y14" s="30">
        <f>IFERROR(VLOOKUP(CONCATENATE($B14,"_",Y$4,"_",$C$87,"_",$C$86),Data_for_IC_trend_tables!$A$1:$G$49194,7,FALSE),"-")</f>
        <v>2512.8116592963802</v>
      </c>
      <c r="Z14" s="30">
        <f>IFERROR(VLOOKUP(CONCATENATE($B14,"_",Z$4,"_",$C$87,"_",$C$86),Data_for_IC_trend_tables!$A$1:$G$49194,7,FALSE),"-")</f>
        <v>2435.0844256902001</v>
      </c>
      <c r="AA14" s="30">
        <f>IFERROR(VLOOKUP(CONCATENATE($B14,"_",AA$4,"_",$C$87,"_",$C$86),Data_for_IC_trend_tables!$A$1:$G$49194,7,FALSE),"-")</f>
        <v>2415.1500388325899</v>
      </c>
      <c r="AB14" s="30">
        <f>IFERROR(VLOOKUP(CONCATENATE($B14,"_",AB$4,"_",$C$87,"_",$C$86),Data_for_IC_trend_tables!$A$1:$G$49194,7,FALSE),"-")</f>
        <v>2355.6840228401402</v>
      </c>
      <c r="AC14" s="30">
        <f>IFERROR(VLOOKUP(CONCATENATE($B14,"_",AC$4,"_",$C$87,"_",$C$86),Data_for_IC_trend_tables!$A$1:$G$49194,7,FALSE),"-")</f>
        <v>2282.85222651202</v>
      </c>
      <c r="AD14" s="30">
        <f>IFERROR(VLOOKUP(CONCATENATE($B14,"_",AD$4,"_",$C$87,"_",$C$86),Data_for_IC_trend_tables!$A$1:$G$49194,7,FALSE),"-")</f>
        <v>2293.3166832523402</v>
      </c>
      <c r="AE14" s="30">
        <f>IFERROR(VLOOKUP(CONCATENATE($B14,"_",AE$4,"_",$C$87,"_",$C$86),Data_for_IC_trend_tables!$A$1:$G$49194,7,FALSE),"-")</f>
        <v>2169.2124832226</v>
      </c>
      <c r="AF14" s="30">
        <f>IFERROR(VLOOKUP(CONCATENATE($B14,"_",AF$4,"_",$C$87,"_",$C$86),Data_for_IC_trend_tables!$A$1:$G$49194,7,FALSE),"-")</f>
        <v>2103.6604905197501</v>
      </c>
      <c r="AG14" s="30">
        <f>IFERROR(VLOOKUP(CONCATENATE($B14,"_",AG$4,"_",$C$87,"_",$C$86),Data_for_IC_trend_tables!$A$1:$G$49194,7,FALSE),"-")</f>
        <v>2018.67990846476</v>
      </c>
      <c r="AH14" s="30">
        <f>IFERROR(VLOOKUP(CONCATENATE($B14,"_",AH$4,"_",$C$87,"_",$C$86),Data_for_IC_trend_tables!$A$1:$G$49194,7,FALSE),"-")</f>
        <v>1870.27608260191</v>
      </c>
      <c r="AI14" s="30">
        <f>IFERROR(VLOOKUP(CONCATENATE($B14,"_",AI$4,"_",$C$87,"_",$C$86),Data_for_IC_trend_tables!$A$1:$G$49194,7,FALSE),"-")</f>
        <v>1839.46069992402</v>
      </c>
      <c r="AJ14" s="30">
        <f>IFERROR(VLOOKUP(CONCATENATE($B14,"_",AJ$4,"_",$C$87,"_",$C$86),Data_for_IC_trend_tables!$A$1:$G$49194,7,FALSE),"-")</f>
        <v>1767.5354452967599</v>
      </c>
      <c r="AK14" s="30">
        <f>IFERROR(VLOOKUP(CONCATENATE($B14,"_",AK$4,"_",$C$87,"_",$C$86),Data_for_IC_trend_tables!$A$1:$G$49194,7,FALSE),"-")</f>
        <v>1779.3525652373501</v>
      </c>
      <c r="AL14" s="30">
        <f>IFERROR(VLOOKUP(CONCATENATE($B14,"_",AL$4,"_",$C$87,"_",$C$86),Data_for_IC_trend_tables!$A$1:$G$49194,7,FALSE),"-")</f>
        <v>1811.7792616606</v>
      </c>
      <c r="AM14" s="30">
        <f>IFERROR(VLOOKUP(CONCATENATE($B14,"_",AM$4,"_",$C$87,"_",$C$86),Data_for_IC_trend_tables!$A$1:$G$49194,7,FALSE),"-")</f>
        <v>1810.6310723659001</v>
      </c>
      <c r="AN14" s="30">
        <f>IFERROR(VLOOKUP(CONCATENATE($B14,"_",AN$4,"_",$C$87,"_",$C$86),Data_for_IC_trend_tables!$A$1:$G$49194,7,FALSE),"-")</f>
        <v>1710.0228782081299</v>
      </c>
      <c r="AO14" s="30">
        <f>IFERROR(VLOOKUP(CONCATENATE($B14,"_",AO$4,"_",$C$87,"_",$C$86),Data_for_IC_trend_tables!$A$1:$G$49194,7,FALSE),"-")</f>
        <v>1603.6189901523001</v>
      </c>
      <c r="AP14" s="30">
        <f>IFERROR(VLOOKUP(CONCATENATE($B14,"_",AP$4,"_",$C$87,"_",$C$86),Data_for_IC_trend_tables!$A$1:$G$49194,7,FALSE),"-")</f>
        <v>1595.5776276506899</v>
      </c>
      <c r="AQ14" s="30">
        <f>IFERROR(VLOOKUP(CONCATENATE($B14,"_",AQ$4,"_",$C$87,"_",$C$86),Data_for_IC_trend_tables!$A$1:$G$49194,7,FALSE),"-")</f>
        <v>1625.8009050404801</v>
      </c>
      <c r="AR14" s="30">
        <f>IFERROR(VLOOKUP(CONCATENATE($B14,"_",AR$4,"_",$C$87,"_",$C$86),Data_for_IC_trend_tables!$A$1:$G$49194,7,FALSE),"-")</f>
        <v>1578.97072568112</v>
      </c>
      <c r="AS14" s="30">
        <f>IFERROR(VLOOKUP(CONCATENATE($B14,"_",AS$4,"_",$C$87,"_",$C$86),Data_for_IC_trend_tables!$A$1:$G$49194,7,FALSE),"-")</f>
        <v>1392.81406713149</v>
      </c>
      <c r="AT14" s="30">
        <f>IFERROR(VLOOKUP(CONCATENATE($B14,"_",AT$4,"_",$C$87,"_",$C$86),Data_for_IC_trend_tables!$A$1:$G$49194,7,FALSE),"-")</f>
        <v>1405.0022226952201</v>
      </c>
      <c r="AU14" s="30">
        <f>IFERROR(VLOOKUP(CONCATENATE($B14,"_",AU$4,"_",$C$87,"_",$C$86),Data_for_IC_trend_tables!$A$1:$G$49194,7,FALSE),"-")</f>
        <v>1406.82571408331</v>
      </c>
      <c r="AV14" s="30"/>
      <c r="AW14" s="30">
        <f>IFERROR(VLOOKUP(CONCATENATE($B14,"_",AW$4,"_",$C$87,"_",$C$86),Data_for_IC_trend_tables!$A$1:$G$49194,7,FALSE),"-")</f>
        <v>1406.82571408331</v>
      </c>
      <c r="AX14" s="59"/>
      <c r="AY14" s="38" t="str">
        <f t="shared" si="0"/>
        <v/>
      </c>
      <c r="AZ14" s="58" t="str">
        <f t="shared" si="1"/>
        <v/>
      </c>
      <c r="BA14" s="59">
        <v>2100</v>
      </c>
      <c r="BB14" s="38" t="str">
        <f t="shared" si="2"/>
        <v>Yes</v>
      </c>
      <c r="BC14" s="58">
        <f t="shared" si="3"/>
        <v>-0.33008299329366192</v>
      </c>
      <c r="BD14" s="241">
        <v>0.2</v>
      </c>
      <c r="BE14" s="38" t="str">
        <f t="shared" si="4"/>
        <v>Yes</v>
      </c>
      <c r="BF14" s="96">
        <f t="shared" si="5"/>
        <v>-0.18655410115964655</v>
      </c>
      <c r="BG14" s="60"/>
      <c r="BH14" s="63" t="s">
        <v>76</v>
      </c>
      <c r="BI14" s="140" t="s">
        <v>76</v>
      </c>
      <c r="BJ14"/>
      <c r="BK14"/>
      <c r="BL14"/>
      <c r="BM14"/>
      <c r="BN14"/>
      <c r="BO14"/>
    </row>
    <row r="15" spans="2:67" s="17" customFormat="1" x14ac:dyDescent="0.2">
      <c r="B15" s="52" t="s">
        <v>142</v>
      </c>
      <c r="C15" s="55" t="s">
        <v>6</v>
      </c>
      <c r="D15" s="56">
        <v>1988</v>
      </c>
      <c r="E15" s="30" t="str">
        <f>IFERROR(VLOOKUP(CONCATENATE($B15,"_",E$4,"_",$C$87,"_",$C$86),Data_for_IC_trend_tables!$A$1:$G$49194,7,FALSE),"-")</f>
        <v>-</v>
      </c>
      <c r="F15" s="30" t="str">
        <f>IFERROR(VLOOKUP(CONCATENATE($B15,"_",F$4,"_",$C$87,"_",$C$86),Data_for_IC_trend_tables!$A$1:$G$49194,7,FALSE),"-")</f>
        <v>-</v>
      </c>
      <c r="G15" s="30" t="str">
        <f>IFERROR(VLOOKUP(CONCATENATE($B15,"_",G$4,"_",$C$87,"_",$C$86),Data_for_IC_trend_tables!$A$1:$G$49194,7,FALSE),"-")</f>
        <v>-</v>
      </c>
      <c r="H15" s="30" t="str">
        <f>IFERROR(VLOOKUP(CONCATENATE($B15,"_",H$4,"_",$C$87,"_",$C$86),Data_for_IC_trend_tables!$A$1:$G$49194,7,FALSE),"-")</f>
        <v>-</v>
      </c>
      <c r="I15" s="30" t="str">
        <f>IFERROR(VLOOKUP(CONCATENATE($B15,"_",I$4,"_",$C$87,"_",$C$86),Data_for_IC_trend_tables!$A$1:$G$49194,7,FALSE),"-")</f>
        <v>-</v>
      </c>
      <c r="J15" s="30" t="str">
        <f>IFERROR(VLOOKUP(CONCATENATE($B15,"_",J$4,"_",$C$87,"_",$C$86),Data_for_IC_trend_tables!$A$1:$G$49194,7,FALSE),"-")</f>
        <v>-</v>
      </c>
      <c r="K15" s="30" t="str">
        <f>IFERROR(VLOOKUP(CONCATENATE($B15,"_",K$4,"_",$C$87,"_",$C$86),Data_for_IC_trend_tables!$A$1:$G$49194,7,FALSE),"-")</f>
        <v>-</v>
      </c>
      <c r="L15" s="30">
        <f>IFERROR(VLOOKUP(CONCATENATE($B15,"_",L$4,"_",$C$87,"_",$C$86),Data_for_IC_trend_tables!$A$1:$G$49194,7,FALSE),"-")</f>
        <v>150.414952306705</v>
      </c>
      <c r="M15" s="30">
        <f>IFERROR(VLOOKUP(CONCATENATE($B15,"_",M$4,"_",$C$87,"_",$C$86),Data_for_IC_trend_tables!$A$1:$G$49194,7,FALSE),"-")</f>
        <v>148.68087495326401</v>
      </c>
      <c r="N15" s="30" t="str">
        <f>IFERROR(VLOOKUP(CONCATENATE($B15,"_",N$4,"_",$C$87,"_",$C$86),Data_for_IC_trend_tables!$A$1:$G$49194,7,FALSE),"-")</f>
        <v>-</v>
      </c>
      <c r="O15" s="30">
        <f>IFERROR(VLOOKUP(CONCATENATE($B15,"_",O$4,"_",$C$87,"_",$C$86),Data_for_IC_trend_tables!$A$1:$G$49194,7,FALSE),"-")</f>
        <v>173.90119154867</v>
      </c>
      <c r="P15" s="30">
        <f>IFERROR(VLOOKUP(CONCATENATE($B15,"_",P$4,"_",$C$87,"_",$C$86),Data_for_IC_trend_tables!$A$1:$G$49194,7,FALSE),"-")</f>
        <v>138.52196503015199</v>
      </c>
      <c r="Q15" s="30">
        <f>IFERROR(VLOOKUP(CONCATENATE($B15,"_",Q$4,"_",$C$87,"_",$C$86),Data_for_IC_trend_tables!$A$1:$G$49194,7,FALSE),"-")</f>
        <v>104.95680472008</v>
      </c>
      <c r="R15" s="30">
        <f>IFERROR(VLOOKUP(CONCATENATE($B15,"_",R$4,"_",$C$87,"_",$C$86),Data_for_IC_trend_tables!$A$1:$G$49194,7,FALSE),"-")</f>
        <v>102.2201523671</v>
      </c>
      <c r="S15" s="30">
        <f>IFERROR(VLOOKUP(CONCATENATE($B15,"_",S$4,"_",$C$87,"_",$C$86),Data_for_IC_trend_tables!$A$1:$G$49194,7,FALSE),"-")</f>
        <v>99.432076448791094</v>
      </c>
      <c r="T15" s="30">
        <f>IFERROR(VLOOKUP(CONCATENATE($B15,"_",T$4,"_",$C$87,"_",$C$86),Data_for_IC_trend_tables!$A$1:$G$49194,7,FALSE),"-")</f>
        <v>112.020079709607</v>
      </c>
      <c r="U15" s="30">
        <f>IFERROR(VLOOKUP(CONCATENATE($B15,"_",U$4,"_",$C$87,"_",$C$86),Data_for_IC_trend_tables!$A$1:$G$49194,7,FALSE),"-")</f>
        <v>122.256954460638</v>
      </c>
      <c r="V15" s="30">
        <f>IFERROR(VLOOKUP(CONCATENATE($B15,"_",V$4,"_",$C$87,"_",$C$86),Data_for_IC_trend_tables!$A$1:$G$49194,7,FALSE),"-")</f>
        <v>109.477845370181</v>
      </c>
      <c r="W15" s="30">
        <f>IFERROR(VLOOKUP(CONCATENATE($B15,"_",W$4,"_",$C$87,"_",$C$86),Data_for_IC_trend_tables!$A$1:$G$49194,7,FALSE),"-")</f>
        <v>108.449749715964</v>
      </c>
      <c r="X15" s="30">
        <f>IFERROR(VLOOKUP(CONCATENATE($B15,"_",X$4,"_",$C$87,"_",$C$86),Data_for_IC_trend_tables!$A$1:$G$49194,7,FALSE),"-")</f>
        <v>106.57599987864999</v>
      </c>
      <c r="Y15" s="30">
        <f>IFERROR(VLOOKUP(CONCATENATE($B15,"_",Y$4,"_",$C$87,"_",$C$86),Data_for_IC_trend_tables!$A$1:$G$49194,7,FALSE),"-")</f>
        <v>104.113387287515</v>
      </c>
      <c r="Z15" s="30">
        <f>IFERROR(VLOOKUP(CONCATENATE($B15,"_",Z$4,"_",$C$87,"_",$C$86),Data_for_IC_trend_tables!$A$1:$G$49194,7,FALSE),"-")</f>
        <v>101.982912513285</v>
      </c>
      <c r="AA15" s="30">
        <f>IFERROR(VLOOKUP(CONCATENATE($B15,"_",AA$4,"_",$C$87,"_",$C$86),Data_for_IC_trend_tables!$A$1:$G$49194,7,FALSE),"-")</f>
        <v>104.51322589823</v>
      </c>
      <c r="AB15" s="30">
        <f>IFERROR(VLOOKUP(CONCATENATE($B15,"_",AB$4,"_",$C$87,"_",$C$86),Data_for_IC_trend_tables!$A$1:$G$49194,7,FALSE),"-")</f>
        <v>108.13595983499999</v>
      </c>
      <c r="AC15" s="30">
        <f>IFERROR(VLOOKUP(CONCATENATE($B15,"_",AC$4,"_",$C$87,"_",$C$86),Data_for_IC_trend_tables!$A$1:$G$49194,7,FALSE),"-")</f>
        <v>112.561376431669</v>
      </c>
      <c r="AD15" s="30">
        <f>IFERROR(VLOOKUP(CONCATENATE($B15,"_",AD$4,"_",$C$87,"_",$C$86),Data_for_IC_trend_tables!$A$1:$G$49194,7,FALSE),"-")</f>
        <v>113.497882237108</v>
      </c>
      <c r="AE15" s="30">
        <f>IFERROR(VLOOKUP(CONCATENATE($B15,"_",AE$4,"_",$C$87,"_",$C$86),Data_for_IC_trend_tables!$A$1:$G$49194,7,FALSE),"-")</f>
        <v>113.818281392621</v>
      </c>
      <c r="AF15" s="30">
        <f>IFERROR(VLOOKUP(CONCATENATE($B15,"_",AF$4,"_",$C$87,"_",$C$86),Data_for_IC_trend_tables!$A$1:$G$49194,7,FALSE),"-")</f>
        <v>109.76711931811001</v>
      </c>
      <c r="AG15" s="30">
        <f>IFERROR(VLOOKUP(CONCATENATE($B15,"_",AG$4,"_",$C$87,"_",$C$86),Data_for_IC_trend_tables!$A$1:$G$49194,7,FALSE),"-")</f>
        <v>108.30693482708899</v>
      </c>
      <c r="AH15" s="30">
        <f>IFERROR(VLOOKUP(CONCATENATE($B15,"_",AH$4,"_",$C$87,"_",$C$86),Data_for_IC_trend_tables!$A$1:$G$49194,7,FALSE),"-")</f>
        <v>94.020305036456506</v>
      </c>
      <c r="AI15" s="30">
        <f>IFERROR(VLOOKUP(CONCATENATE($B15,"_",AI$4,"_",$C$87,"_",$C$86),Data_for_IC_trend_tables!$A$1:$G$49194,7,FALSE),"-")</f>
        <v>91.030291816240606</v>
      </c>
      <c r="AJ15" s="30">
        <f>IFERROR(VLOOKUP(CONCATENATE($B15,"_",AJ$4,"_",$C$87,"_",$C$86),Data_for_IC_trend_tables!$A$1:$G$49194,7,FALSE),"-")</f>
        <v>86.039718566164694</v>
      </c>
      <c r="AK15" s="30">
        <f>IFERROR(VLOOKUP(CONCATENATE($B15,"_",AK$4,"_",$C$87,"_",$C$86),Data_for_IC_trend_tables!$A$1:$G$49194,7,FALSE),"-")</f>
        <v>80.768246334256105</v>
      </c>
      <c r="AL15" s="30">
        <f>IFERROR(VLOOKUP(CONCATENATE($B15,"_",AL$4,"_",$C$87,"_",$C$86),Data_for_IC_trend_tables!$A$1:$G$49194,7,FALSE),"-")</f>
        <v>75.612333763531296</v>
      </c>
      <c r="AM15" s="30">
        <f>IFERROR(VLOOKUP(CONCATENATE($B15,"_",AM$4,"_",$C$87,"_",$C$86),Data_for_IC_trend_tables!$A$1:$G$49194,7,FALSE),"-")</f>
        <v>69.578317494579693</v>
      </c>
      <c r="AN15" s="30">
        <f>IFERROR(VLOOKUP(CONCATENATE($B15,"_",AN$4,"_",$C$87,"_",$C$86),Data_for_IC_trend_tables!$A$1:$G$49194,7,FALSE),"-")</f>
        <v>70.519231471483906</v>
      </c>
      <c r="AO15" s="30">
        <f>IFERROR(VLOOKUP(CONCATENATE($B15,"_",AO$4,"_",$C$87,"_",$C$86),Data_for_IC_trend_tables!$A$1:$G$49194,7,FALSE),"-")</f>
        <v>71.766366357091101</v>
      </c>
      <c r="AP15" s="30">
        <f>IFERROR(VLOOKUP(CONCATENATE($B15,"_",AP$4,"_",$C$87,"_",$C$86),Data_for_IC_trend_tables!$A$1:$G$49194,7,FALSE),"-")</f>
        <v>68.648880367206203</v>
      </c>
      <c r="AQ15" s="30">
        <f>IFERROR(VLOOKUP(CONCATENATE($B15,"_",AQ$4,"_",$C$87,"_",$C$86),Data_for_IC_trend_tables!$A$1:$G$49194,7,FALSE),"-")</f>
        <v>69.082426928614893</v>
      </c>
      <c r="AR15" s="30">
        <f>IFERROR(VLOOKUP(CONCATENATE($B15,"_",AR$4,"_",$C$87,"_",$C$86),Data_for_IC_trend_tables!$A$1:$G$49194,7,FALSE),"-")</f>
        <v>73.639332382840607</v>
      </c>
      <c r="AS15" s="30">
        <f>IFERROR(VLOOKUP(CONCATENATE($B15,"_",AS$4,"_",$C$87,"_",$C$86),Data_for_IC_trend_tables!$A$1:$G$49194,7,FALSE),"-")</f>
        <v>69.192748164580493</v>
      </c>
      <c r="AT15" s="30">
        <f>IFERROR(VLOOKUP(CONCATENATE($B15,"_",AT$4,"_",$C$87,"_",$C$86),Data_for_IC_trend_tables!$A$1:$G$49194,7,FALSE),"-")</f>
        <v>67.513459922650696</v>
      </c>
      <c r="AU15" s="30">
        <f>IFERROR(VLOOKUP(CONCATENATE($B15,"_",AU$4,"_",$C$87,"_",$C$86),Data_for_IC_trend_tables!$A$1:$G$49194,7,FALSE),"-")</f>
        <v>61.109899412931497</v>
      </c>
      <c r="AV15" s="30"/>
      <c r="AW15" s="30">
        <f>IFERROR(VLOOKUP(CONCATENATE($B15,"_",AW$4,"_",$C$87,"_",$C$86),Data_for_IC_trend_tables!$A$1:$G$49194,7,FALSE),"-")</f>
        <v>61.109899412931497</v>
      </c>
      <c r="AX15" s="59">
        <f>M15*0.7</f>
        <v>104.0766124672848</v>
      </c>
      <c r="AY15" s="38" t="str">
        <f t="shared" si="0"/>
        <v>Yes</v>
      </c>
      <c r="AZ15" s="58">
        <f t="shared" si="1"/>
        <v>-0.41283735159865392</v>
      </c>
      <c r="BA15" s="59">
        <v>90</v>
      </c>
      <c r="BB15" s="38" t="str">
        <f t="shared" si="2"/>
        <v>Yes</v>
      </c>
      <c r="BC15" s="58">
        <f t="shared" si="3"/>
        <v>-0.32100111763409445</v>
      </c>
      <c r="BD15" s="241">
        <v>0.34</v>
      </c>
      <c r="BE15" s="38" t="str">
        <f t="shared" si="4"/>
        <v>Yes</v>
      </c>
      <c r="BF15" s="96">
        <f t="shared" si="5"/>
        <v>-0.12157674303325733</v>
      </c>
      <c r="BG15" s="63" t="s">
        <v>76</v>
      </c>
      <c r="BH15" s="63" t="s">
        <v>76</v>
      </c>
      <c r="BI15" s="140" t="s">
        <v>76</v>
      </c>
      <c r="BJ15"/>
      <c r="BK15"/>
      <c r="BL15"/>
      <c r="BM15"/>
      <c r="BN15"/>
      <c r="BO15"/>
    </row>
    <row r="16" spans="2:67" s="3" customFormat="1" x14ac:dyDescent="0.2">
      <c r="B16" s="52" t="s">
        <v>143</v>
      </c>
      <c r="C16" s="55" t="s">
        <v>7</v>
      </c>
      <c r="D16" s="56"/>
      <c r="E16" s="30" t="str">
        <f>IFERROR(VLOOKUP(CONCATENATE($B16,"_",E$4,"_",$C$87,"_",$C$86),Data_for_IC_trend_tables!$A$1:$G$49194,7,FALSE),"-")</f>
        <v>-</v>
      </c>
      <c r="F16" s="30" t="str">
        <f>IFERROR(VLOOKUP(CONCATENATE($B16,"_",F$4,"_",$C$87,"_",$C$86),Data_for_IC_trend_tables!$A$1:$G$49194,7,FALSE),"-")</f>
        <v>-</v>
      </c>
      <c r="G16" s="30" t="str">
        <f>IFERROR(VLOOKUP(CONCATENATE($B16,"_",G$4,"_",$C$87,"_",$C$86),Data_for_IC_trend_tables!$A$1:$G$49194,7,FALSE),"-")</f>
        <v>-</v>
      </c>
      <c r="H16" s="30" t="str">
        <f>IFERROR(VLOOKUP(CONCATENATE($B16,"_",H$4,"_",$C$87,"_",$C$86),Data_for_IC_trend_tables!$A$1:$G$49194,7,FALSE),"-")</f>
        <v>-</v>
      </c>
      <c r="I16" s="30" t="str">
        <f>IFERROR(VLOOKUP(CONCATENATE($B16,"_",I$4,"_",$C$87,"_",$C$86),Data_for_IC_trend_tables!$A$1:$G$49194,7,FALSE),"-")</f>
        <v>-</v>
      </c>
      <c r="J16" s="30" t="str">
        <f>IFERROR(VLOOKUP(CONCATENATE($B16,"_",J$4,"_",$C$87,"_",$C$86),Data_for_IC_trend_tables!$A$1:$G$49194,7,FALSE),"-")</f>
        <v>-</v>
      </c>
      <c r="K16" s="30" t="str">
        <f>IFERROR(VLOOKUP(CONCATENATE($B16,"_",K$4,"_",$C$87,"_",$C$86),Data_for_IC_trend_tables!$A$1:$G$49194,7,FALSE),"-")</f>
        <v>-</v>
      </c>
      <c r="L16" s="30" t="str">
        <f>IFERROR(VLOOKUP(CONCATENATE($B16,"_",L$4,"_",$C$87,"_",$C$86),Data_for_IC_trend_tables!$A$1:$G$49194,7,FALSE),"-")</f>
        <v>-</v>
      </c>
      <c r="M16" s="30" t="str">
        <f>IFERROR(VLOOKUP(CONCATENATE($B16,"_",M$4,"_",$C$87,"_",$C$86),Data_for_IC_trend_tables!$A$1:$G$49194,7,FALSE),"-")</f>
        <v>-</v>
      </c>
      <c r="N16" s="30" t="str">
        <f>IFERROR(VLOOKUP(CONCATENATE($B16,"_",N$4,"_",$C$87,"_",$C$86),Data_for_IC_trend_tables!$A$1:$G$49194,7,FALSE),"-")</f>
        <v>-</v>
      </c>
      <c r="O16" s="30">
        <f>IFERROR(VLOOKUP(CONCATENATE($B16,"_",O$4,"_",$C$87,"_",$C$86),Data_for_IC_trend_tables!$A$1:$G$49194,7,FALSE),"-")</f>
        <v>14.324867466615601</v>
      </c>
      <c r="P16" s="30">
        <f>IFERROR(VLOOKUP(CONCATENATE($B16,"_",P$4,"_",$C$87,"_",$C$86),Data_for_IC_trend_tables!$A$1:$G$49194,7,FALSE),"-")</f>
        <v>13.9456607775353</v>
      </c>
      <c r="Q16" s="30">
        <f>IFERROR(VLOOKUP(CONCATENATE($B16,"_",Q$4,"_",$C$87,"_",$C$86),Data_for_IC_trend_tables!$A$1:$G$49194,7,FALSE),"-")</f>
        <v>14.164160514202599</v>
      </c>
      <c r="R16" s="30">
        <f>IFERROR(VLOOKUP(CONCATENATE($B16,"_",R$4,"_",$C$87,"_",$C$86),Data_for_IC_trend_tables!$A$1:$G$49194,7,FALSE),"-")</f>
        <v>14.136614229521401</v>
      </c>
      <c r="S16" s="30">
        <f>IFERROR(VLOOKUP(CONCATENATE($B16,"_",S$4,"_",$C$87,"_",$C$86),Data_for_IC_trend_tables!$A$1:$G$49194,7,FALSE),"-")</f>
        <v>14.620587342848101</v>
      </c>
      <c r="T16" s="30">
        <f>IFERROR(VLOOKUP(CONCATENATE($B16,"_",T$4,"_",$C$87,"_",$C$86),Data_for_IC_trend_tables!$A$1:$G$49194,7,FALSE),"-")</f>
        <v>14.267631193457399</v>
      </c>
      <c r="U16" s="30">
        <f>IFERROR(VLOOKUP(CONCATENATE($B16,"_",U$4,"_",$C$87,"_",$C$86),Data_for_IC_trend_tables!$A$1:$G$49194,7,FALSE),"-")</f>
        <v>14.1444810810099</v>
      </c>
      <c r="V16" s="30">
        <f>IFERROR(VLOOKUP(CONCATENATE($B16,"_",V$4,"_",$C$87,"_",$C$86),Data_for_IC_trend_tables!$A$1:$G$49194,7,FALSE),"-")</f>
        <v>14.3138382055084</v>
      </c>
      <c r="W16" s="30">
        <f>IFERROR(VLOOKUP(CONCATENATE($B16,"_",W$4,"_",$C$87,"_",$C$86),Data_for_IC_trend_tables!$A$1:$G$49194,7,FALSE),"-")</f>
        <v>13.8929125150126</v>
      </c>
      <c r="X16" s="30">
        <f>IFERROR(VLOOKUP(CONCATENATE($B16,"_",X$4,"_",$C$87,"_",$C$86),Data_for_IC_trend_tables!$A$1:$G$49194,7,FALSE),"-")</f>
        <v>13.730497687770701</v>
      </c>
      <c r="Y16" s="30">
        <f>IFERROR(VLOOKUP(CONCATENATE($B16,"_",Y$4,"_",$C$87,"_",$C$86),Data_for_IC_trend_tables!$A$1:$G$49194,7,FALSE),"-")</f>
        <v>13.4456275817298</v>
      </c>
      <c r="Z16" s="30">
        <f>IFERROR(VLOOKUP(CONCATENATE($B16,"_",Z$4,"_",$C$87,"_",$C$86),Data_for_IC_trend_tables!$A$1:$G$49194,7,FALSE),"-")</f>
        <v>13.2900292814238</v>
      </c>
      <c r="AA16" s="30">
        <f>IFERROR(VLOOKUP(CONCATENATE($B16,"_",AA$4,"_",$C$87,"_",$C$86),Data_for_IC_trend_tables!$A$1:$G$49194,7,FALSE),"-")</f>
        <v>13.749335560491801</v>
      </c>
      <c r="AB16" s="30">
        <f>IFERROR(VLOOKUP(CONCATENATE($B16,"_",AB$4,"_",$C$87,"_",$C$86),Data_for_IC_trend_tables!$A$1:$G$49194,7,FALSE),"-")</f>
        <v>14.384765802755799</v>
      </c>
      <c r="AC16" s="30">
        <f>IFERROR(VLOOKUP(CONCATENATE($B16,"_",AC$4,"_",$C$87,"_",$C$86),Data_for_IC_trend_tables!$A$1:$G$49194,7,FALSE),"-")</f>
        <v>14.317447839203499</v>
      </c>
      <c r="AD16" s="30">
        <f>IFERROR(VLOOKUP(CONCATENATE($B16,"_",AD$4,"_",$C$87,"_",$C$86),Data_for_IC_trend_tables!$A$1:$G$49194,7,FALSE),"-")</f>
        <v>14.021637588189201</v>
      </c>
      <c r="AE16" s="30">
        <f>IFERROR(VLOOKUP(CONCATENATE($B16,"_",AE$4,"_",$C$87,"_",$C$86),Data_for_IC_trend_tables!$A$1:$G$49194,7,FALSE),"-")</f>
        <v>13.201887463177201</v>
      </c>
      <c r="AF16" s="30">
        <f>IFERROR(VLOOKUP(CONCATENATE($B16,"_",AF$4,"_",$C$87,"_",$C$86),Data_for_IC_trend_tables!$A$1:$G$49194,7,FALSE),"-")</f>
        <v>13.4404778457437</v>
      </c>
      <c r="AG16" s="30">
        <f>IFERROR(VLOOKUP(CONCATENATE($B16,"_",AG$4,"_",$C$87,"_",$C$86),Data_for_IC_trend_tables!$A$1:$G$49194,7,FALSE),"-")</f>
        <v>12.411416713861501</v>
      </c>
      <c r="AH16" s="30">
        <f>IFERROR(VLOOKUP(CONCATENATE($B16,"_",AH$4,"_",$C$87,"_",$C$86),Data_for_IC_trend_tables!$A$1:$G$49194,7,FALSE),"-")</f>
        <v>11.844838160368401</v>
      </c>
      <c r="AI16" s="30">
        <f>IFERROR(VLOOKUP(CONCATENATE($B16,"_",AI$4,"_",$C$87,"_",$C$86),Data_for_IC_trend_tables!$A$1:$G$49194,7,FALSE),"-")</f>
        <v>12.0829391860269</v>
      </c>
      <c r="AJ16" s="30">
        <f>IFERROR(VLOOKUP(CONCATENATE($B16,"_",AJ$4,"_",$C$87,"_",$C$86),Data_for_IC_trend_tables!$A$1:$G$49194,7,FALSE),"-")</f>
        <v>9.6628924559349993</v>
      </c>
      <c r="AK16" s="30">
        <f>IFERROR(VLOOKUP(CONCATENATE($B16,"_",AK$4,"_",$C$87,"_",$C$86),Data_for_IC_trend_tables!$A$1:$G$49194,7,FALSE),"-")</f>
        <v>9.4993127126992203</v>
      </c>
      <c r="AL16" s="30">
        <f>IFERROR(VLOOKUP(CONCATENATE($B16,"_",AL$4,"_",$C$87,"_",$C$86),Data_for_IC_trend_tables!$A$1:$G$49194,7,FALSE),"-")</f>
        <v>9.9532166142033507</v>
      </c>
      <c r="AM16" s="30">
        <f>IFERROR(VLOOKUP(CONCATENATE($B16,"_",AM$4,"_",$C$87,"_",$C$86),Data_for_IC_trend_tables!$A$1:$G$49194,7,FALSE),"-")</f>
        <v>8.9177768884998496</v>
      </c>
      <c r="AN16" s="30">
        <f>IFERROR(VLOOKUP(CONCATENATE($B16,"_",AN$4,"_",$C$87,"_",$C$86),Data_for_IC_trend_tables!$A$1:$G$49194,7,FALSE),"-")</f>
        <v>8.0896412728979605</v>
      </c>
      <c r="AO16" s="30">
        <f>IFERROR(VLOOKUP(CONCATENATE($B16,"_",AO$4,"_",$C$87,"_",$C$86),Data_for_IC_trend_tables!$A$1:$G$49194,7,FALSE),"-")</f>
        <v>8.7500972163845301</v>
      </c>
      <c r="AP16" s="30">
        <f>IFERROR(VLOOKUP(CONCATENATE($B16,"_",AP$4,"_",$C$87,"_",$C$86),Data_for_IC_trend_tables!$A$1:$G$49194,7,FALSE),"-")</f>
        <v>8.7623908324707909</v>
      </c>
      <c r="AQ16" s="30">
        <f>IFERROR(VLOOKUP(CONCATENATE($B16,"_",AQ$4,"_",$C$87,"_",$C$86),Data_for_IC_trend_tables!$A$1:$G$49194,7,FALSE),"-")</f>
        <v>8.2201806260534909</v>
      </c>
      <c r="AR16" s="30">
        <f>IFERROR(VLOOKUP(CONCATENATE($B16,"_",AR$4,"_",$C$87,"_",$C$86),Data_for_IC_trend_tables!$A$1:$G$49194,7,FALSE),"-")</f>
        <v>8.0538997981841494</v>
      </c>
      <c r="AS16" s="30">
        <f>IFERROR(VLOOKUP(CONCATENATE($B16,"_",AS$4,"_",$C$87,"_",$C$86),Data_for_IC_trend_tables!$A$1:$G$49194,7,FALSE),"-")</f>
        <v>8.6412061157252893</v>
      </c>
      <c r="AT16" s="30">
        <f>IFERROR(VLOOKUP(CONCATENATE($B16,"_",AT$4,"_",$C$87,"_",$C$86),Data_for_IC_trend_tables!$A$1:$G$49194,7,FALSE),"-")</f>
        <v>8.2325709562617693</v>
      </c>
      <c r="AU16" s="30">
        <f>IFERROR(VLOOKUP(CONCATENATE($B16,"_",AU$4,"_",$C$87,"_",$C$86),Data_for_IC_trend_tables!$A$1:$G$49194,7,FALSE),"-")</f>
        <v>7.3361814069477402</v>
      </c>
      <c r="AV16" s="30"/>
      <c r="AW16" s="30">
        <f>IFERROR(VLOOKUP(CONCATENATE($B16,"_",AW$4,"_",$C$87,"_",$C$86),Data_for_IC_trend_tables!$A$1:$G$49194,7,FALSE),"-")</f>
        <v>7.3361814069477402</v>
      </c>
      <c r="AX16" s="59"/>
      <c r="AY16" s="38" t="str">
        <f t="shared" si="0"/>
        <v/>
      </c>
      <c r="AZ16" s="58" t="str">
        <f t="shared" si="1"/>
        <v/>
      </c>
      <c r="BA16" s="59">
        <v>14</v>
      </c>
      <c r="BB16" s="38" t="str">
        <f t="shared" si="2"/>
        <v>Yes</v>
      </c>
      <c r="BC16" s="58">
        <f t="shared" si="3"/>
        <v>-0.47598704236087569</v>
      </c>
      <c r="BD16" s="241">
        <v>0.45</v>
      </c>
      <c r="BE16" s="38" t="str">
        <f t="shared" si="4"/>
        <v>Yes</v>
      </c>
      <c r="BF16" s="96">
        <f t="shared" si="5"/>
        <v>-2.6795676624305154E-2</v>
      </c>
      <c r="BG16" s="64"/>
      <c r="BH16" s="63" t="s">
        <v>76</v>
      </c>
      <c r="BI16" s="140" t="s">
        <v>76</v>
      </c>
      <c r="BJ16"/>
      <c r="BK16"/>
      <c r="BL16"/>
      <c r="BM16"/>
      <c r="BN16"/>
      <c r="BO16"/>
    </row>
    <row r="17" spans="2:67" s="3" customFormat="1" x14ac:dyDescent="0.2">
      <c r="B17" s="52" t="s">
        <v>144</v>
      </c>
      <c r="C17" s="55" t="s">
        <v>187</v>
      </c>
      <c r="D17" s="69">
        <v>1990</v>
      </c>
      <c r="E17" s="30" t="str">
        <f>IFERROR(VLOOKUP(CONCATENATE($B17,"_",E$4,"_",$C$87,"_",$C$86),Data_for_IC_trend_tables!$A$1:$G$49194,7,FALSE),"-")</f>
        <v>-</v>
      </c>
      <c r="F17" s="30" t="str">
        <f>IFERROR(VLOOKUP(CONCATENATE($B17,"_",F$4,"_",$C$87,"_",$C$86),Data_for_IC_trend_tables!$A$1:$G$49194,7,FALSE),"-")</f>
        <v>-</v>
      </c>
      <c r="G17" s="30" t="str">
        <f>IFERROR(VLOOKUP(CONCATENATE($B17,"_",G$4,"_",$C$87,"_",$C$86),Data_for_IC_trend_tables!$A$1:$G$49194,7,FALSE),"-")</f>
        <v>-</v>
      </c>
      <c r="H17" s="30" t="str">
        <f>IFERROR(VLOOKUP(CONCATENATE($B17,"_",H$4,"_",$C$87,"_",$C$86),Data_for_IC_trend_tables!$A$1:$G$49194,7,FALSE),"-")</f>
        <v>-</v>
      </c>
      <c r="I17" s="30" t="str">
        <f>IFERROR(VLOOKUP(CONCATENATE($B17,"_",I$4,"_",$C$87,"_",$C$86),Data_for_IC_trend_tables!$A$1:$G$49194,7,FALSE),"-")</f>
        <v>-</v>
      </c>
      <c r="J17" s="30">
        <f>IFERROR(VLOOKUP(CONCATENATE($B17,"_",J$4,"_",$C$87,"_",$C$86),Data_for_IC_trend_tables!$A$1:$G$49194,7,FALSE),"-")</f>
        <v>275</v>
      </c>
      <c r="K17" s="30" t="str">
        <f>IFERROR(VLOOKUP(CONCATENATE($B17,"_",K$4,"_",$C$87,"_",$C$86),Data_for_IC_trend_tables!$A$1:$G$49194,7,FALSE),"-")</f>
        <v>-</v>
      </c>
      <c r="L17" s="30" t="str">
        <f>IFERROR(VLOOKUP(CONCATENATE($B17,"_",L$4,"_",$C$87,"_",$C$86),Data_for_IC_trend_tables!$A$1:$G$49194,7,FALSE),"-")</f>
        <v>-</v>
      </c>
      <c r="M17" s="30" t="str">
        <f>IFERROR(VLOOKUP(CONCATENATE($B17,"_",M$4,"_",$C$87,"_",$C$86),Data_for_IC_trend_tables!$A$1:$G$49194,7,FALSE),"-")</f>
        <v>-</v>
      </c>
      <c r="N17" s="30" t="str">
        <f>IFERROR(VLOOKUP(CONCATENATE($B17,"_",N$4,"_",$C$87,"_",$C$86),Data_for_IC_trend_tables!$A$1:$G$49194,7,FALSE),"-")</f>
        <v>-</v>
      </c>
      <c r="O17" s="30">
        <f>IFERROR(VLOOKUP(CONCATENATE($B17,"_",O$4,"_",$C$87,"_",$C$86),Data_for_IC_trend_tables!$A$1:$G$49194,7,FALSE),"-")</f>
        <v>834.96636236340896</v>
      </c>
      <c r="P17" s="30">
        <f>IFERROR(VLOOKUP(CONCATENATE($B17,"_",P$4,"_",$C$87,"_",$C$86),Data_for_IC_trend_tables!$A$1:$G$49194,7,FALSE),"-")</f>
        <v>765.25523926782296</v>
      </c>
      <c r="Q17" s="30">
        <f>IFERROR(VLOOKUP(CONCATENATE($B17,"_",Q$4,"_",$C$87,"_",$C$86),Data_for_IC_trend_tables!$A$1:$G$49194,7,FALSE),"-")</f>
        <v>736.74160674064296</v>
      </c>
      <c r="R17" s="30">
        <f>IFERROR(VLOOKUP(CONCATENATE($B17,"_",R$4,"_",$C$87,"_",$C$86),Data_for_IC_trend_tables!$A$1:$G$49194,7,FALSE),"-")</f>
        <v>694.57556333657101</v>
      </c>
      <c r="S17" s="30">
        <f>IFERROR(VLOOKUP(CONCATENATE($B17,"_",S$4,"_",$C$87,"_",$C$86),Data_for_IC_trend_tables!$A$1:$G$49194,7,FALSE),"-")</f>
        <v>660.47857709664902</v>
      </c>
      <c r="T17" s="30">
        <f>IFERROR(VLOOKUP(CONCATENATE($B17,"_",T$4,"_",$C$87,"_",$C$86),Data_for_IC_trend_tables!$A$1:$G$49194,7,FALSE),"-")</f>
        <v>601.37245819224802</v>
      </c>
      <c r="U17" s="30">
        <f>IFERROR(VLOOKUP(CONCATENATE($B17,"_",U$4,"_",$C$87,"_",$C$86),Data_for_IC_trend_tables!$A$1:$G$49194,7,FALSE),"-")</f>
        <v>620.00115714727997</v>
      </c>
      <c r="V17" s="30">
        <f>IFERROR(VLOOKUP(CONCATENATE($B17,"_",V$4,"_",$C$87,"_",$C$86),Data_for_IC_trend_tables!$A$1:$G$49194,7,FALSE),"-")</f>
        <v>580.11161991665801</v>
      </c>
      <c r="W17" s="30">
        <f>IFERROR(VLOOKUP(CONCATENATE($B17,"_",W$4,"_",$C$87,"_",$C$86),Data_for_IC_trend_tables!$A$1:$G$49194,7,FALSE),"-")</f>
        <v>495.02738880151401</v>
      </c>
      <c r="X17" s="30">
        <f>IFERROR(VLOOKUP(CONCATENATE($B17,"_",X$4,"_",$C$87,"_",$C$86),Data_for_IC_trend_tables!$A$1:$G$49194,7,FALSE),"-")</f>
        <v>451.83099579044199</v>
      </c>
      <c r="Y17" s="30">
        <f>IFERROR(VLOOKUP(CONCATENATE($B17,"_",Y$4,"_",$C$87,"_",$C$86),Data_for_IC_trend_tables!$A$1:$G$49194,7,FALSE),"-")</f>
        <v>444.97801502306402</v>
      </c>
      <c r="Z17" s="30">
        <f>IFERROR(VLOOKUP(CONCATENATE($B17,"_",Z$4,"_",$C$87,"_",$C$86),Data_for_IC_trend_tables!$A$1:$G$49194,7,FALSE),"-")</f>
        <v>437.94099680839599</v>
      </c>
      <c r="AA17" s="30">
        <f>IFERROR(VLOOKUP(CONCATENATE($B17,"_",AA$4,"_",$C$87,"_",$C$86),Data_for_IC_trend_tables!$A$1:$G$49194,7,FALSE),"-")</f>
        <v>418.46631190993202</v>
      </c>
      <c r="AB17" s="30">
        <f>IFERROR(VLOOKUP(CONCATENATE($B17,"_",AB$4,"_",$C$87,"_",$C$86),Data_for_IC_trend_tables!$A$1:$G$49194,7,FALSE),"-")</f>
        <v>414.98279854043301</v>
      </c>
      <c r="AC17" s="30">
        <f>IFERROR(VLOOKUP(CONCATENATE($B17,"_",AC$4,"_",$C$87,"_",$C$86),Data_for_IC_trend_tables!$A$1:$G$49194,7,FALSE),"-")</f>
        <v>403.32755912998698</v>
      </c>
      <c r="AD17" s="30">
        <f>IFERROR(VLOOKUP(CONCATENATE($B17,"_",AD$4,"_",$C$87,"_",$C$86),Data_for_IC_trend_tables!$A$1:$G$49194,7,FALSE),"-")</f>
        <v>379.129351323756</v>
      </c>
      <c r="AE17" s="30">
        <f>IFERROR(VLOOKUP(CONCATENATE($B17,"_",AE$4,"_",$C$87,"_",$C$86),Data_for_IC_trend_tables!$A$1:$G$49194,7,FALSE),"-")</f>
        <v>381.64537549543701</v>
      </c>
      <c r="AF17" s="30">
        <f>IFERROR(VLOOKUP(CONCATENATE($B17,"_",AF$4,"_",$C$87,"_",$C$86),Data_for_IC_trend_tables!$A$1:$G$49194,7,FALSE),"-")</f>
        <v>370.07034402764202</v>
      </c>
      <c r="AG17" s="30">
        <f>IFERROR(VLOOKUP(CONCATENATE($B17,"_",AG$4,"_",$C$87,"_",$C$86),Data_for_IC_trend_tables!$A$1:$G$49194,7,FALSE),"-")</f>
        <v>362.580027184865</v>
      </c>
      <c r="AH17" s="30">
        <f>IFERROR(VLOOKUP(CONCATENATE($B17,"_",AH$4,"_",$C$87,"_",$C$86),Data_for_IC_trend_tables!$A$1:$G$49194,7,FALSE),"-")</f>
        <v>365.89341195923799</v>
      </c>
      <c r="AI17" s="30">
        <f>IFERROR(VLOOKUP(CONCATENATE($B17,"_",AI$4,"_",$C$87,"_",$C$86),Data_for_IC_trend_tables!$A$1:$G$49194,7,FALSE),"-")</f>
        <v>375.01126944577101</v>
      </c>
      <c r="AJ17" s="30">
        <f>IFERROR(VLOOKUP(CONCATENATE($B17,"_",AJ$4,"_",$C$87,"_",$C$86),Data_for_IC_trend_tables!$A$1:$G$49194,7,FALSE),"-")</f>
        <v>365.97339303571499</v>
      </c>
      <c r="AK17" s="30">
        <f>IFERROR(VLOOKUP(CONCATENATE($B17,"_",AK$4,"_",$C$87,"_",$C$86),Data_for_IC_trend_tables!$A$1:$G$49194,7,FALSE),"-")</f>
        <v>361.64210039962501</v>
      </c>
      <c r="AL17" s="30">
        <f>IFERROR(VLOOKUP(CONCATENATE($B17,"_",AL$4,"_",$C$87,"_",$C$86),Data_for_IC_trend_tables!$A$1:$G$49194,7,FALSE),"-")</f>
        <v>364.24726783606701</v>
      </c>
      <c r="AM17" s="30">
        <f>IFERROR(VLOOKUP(CONCATENATE($B17,"_",AM$4,"_",$C$87,"_",$C$86),Data_for_IC_trend_tables!$A$1:$G$49194,7,FALSE),"-")</f>
        <v>350.40835828784401</v>
      </c>
      <c r="AN17" s="30">
        <f>IFERROR(VLOOKUP(CONCATENATE($B17,"_",AN$4,"_",$C$87,"_",$C$86),Data_for_IC_trend_tables!$A$1:$G$49194,7,FALSE),"-")</f>
        <v>356.20279198466699</v>
      </c>
      <c r="AO17" s="30">
        <f>IFERROR(VLOOKUP(CONCATENATE($B17,"_",AO$4,"_",$C$87,"_",$C$86),Data_for_IC_trend_tables!$A$1:$G$49194,7,FALSE),"-")</f>
        <v>348.48118848657998</v>
      </c>
      <c r="AP17" s="30">
        <f>IFERROR(VLOOKUP(CONCATENATE($B17,"_",AP$4,"_",$C$87,"_",$C$86),Data_for_IC_trend_tables!$A$1:$G$49194,7,FALSE),"-")</f>
        <v>343.75452071398001</v>
      </c>
      <c r="AQ17" s="30">
        <f>IFERROR(VLOOKUP(CONCATENATE($B17,"_",AQ$4,"_",$C$87,"_",$C$86),Data_for_IC_trend_tables!$A$1:$G$49194,7,FALSE),"-")</f>
        <v>334.881751275152</v>
      </c>
      <c r="AR17" s="30">
        <f>IFERROR(VLOOKUP(CONCATENATE($B17,"_",AR$4,"_",$C$87,"_",$C$86),Data_for_IC_trend_tables!$A$1:$G$49194,7,FALSE),"-")</f>
        <v>315.756065630303</v>
      </c>
      <c r="AS17" s="30">
        <f>IFERROR(VLOOKUP(CONCATENATE($B17,"_",AS$4,"_",$C$87,"_",$C$86),Data_for_IC_trend_tables!$A$1:$G$49194,7,FALSE),"-")</f>
        <v>304.44316591141802</v>
      </c>
      <c r="AT17" s="30">
        <f>IFERROR(VLOOKUP(CONCATENATE($B17,"_",AT$4,"_",$C$87,"_",$C$86),Data_for_IC_trend_tables!$A$1:$G$49194,7,FALSE),"-")</f>
        <v>302.56133936818298</v>
      </c>
      <c r="AU17" s="30">
        <f>IFERROR(VLOOKUP(CONCATENATE($B17,"_",AU$4,"_",$C$87,"_",$C$86),Data_for_IC_trend_tables!$A$1:$G$49194,7,FALSE),"-")</f>
        <v>285.92189126146002</v>
      </c>
      <c r="AV17" s="30"/>
      <c r="AW17" s="30">
        <f>IFERROR(VLOOKUP(CONCATENATE($B17,"_",AW$4,"_",$C$87,"_",$C$86),Data_for_IC_trend_tables!$A$1:$G$49194,7,FALSE),"-")</f>
        <v>285.92189126146002</v>
      </c>
      <c r="AX17" s="59">
        <f>O17*0.7</f>
        <v>584.47645365438621</v>
      </c>
      <c r="AY17" s="38" t="str">
        <f t="shared" si="0"/>
        <v>Yes</v>
      </c>
      <c r="AZ17" s="58">
        <f t="shared" si="1"/>
        <v>-0.51080682639350272</v>
      </c>
      <c r="BA17" s="59">
        <v>220</v>
      </c>
      <c r="BB17" s="38" t="str">
        <f>IF(ISBLANK(BA17),"",IF(AW17="-",CONCATENATE("no data for ",$AW$4),IF(BC17&gt;0,"No","Yes")))</f>
        <v>No</v>
      </c>
      <c r="BC17" s="58">
        <f t="shared" si="3"/>
        <v>0.29964496027936371</v>
      </c>
      <c r="BD17" s="241">
        <v>0.18</v>
      </c>
      <c r="BE17" s="38" t="str">
        <f t="shared" si="4"/>
        <v>Yes</v>
      </c>
      <c r="BF17" s="96">
        <f t="shared" si="5"/>
        <v>-6.5846067409067038E-2</v>
      </c>
      <c r="BG17" s="63" t="s">
        <v>76</v>
      </c>
      <c r="BH17" s="63" t="s">
        <v>76</v>
      </c>
      <c r="BI17" s="140" t="s">
        <v>76</v>
      </c>
      <c r="BJ17"/>
      <c r="BK17"/>
      <c r="BL17"/>
      <c r="BM17"/>
      <c r="BN17"/>
      <c r="BO17"/>
    </row>
    <row r="18" spans="2:67" s="19" customFormat="1" x14ac:dyDescent="0.2">
      <c r="B18" s="100" t="s">
        <v>145</v>
      </c>
      <c r="C18" s="71" t="s">
        <v>8</v>
      </c>
      <c r="D18" s="69">
        <v>1985</v>
      </c>
      <c r="E18" s="30" t="str">
        <f>IFERROR(VLOOKUP(CONCATENATE($B18,"_",E$4,"_",$C$87,"_",$C$86),Data_for_IC_trend_tables!$A$1:$G$49194,7,FALSE),"-")</f>
        <v>-</v>
      </c>
      <c r="F18" s="30" t="str">
        <f>IFERROR(VLOOKUP(CONCATENATE($B18,"_",F$4,"_",$C$87,"_",$C$86),Data_for_IC_trend_tables!$A$1:$G$49194,7,FALSE),"-")</f>
        <v>-</v>
      </c>
      <c r="G18" s="30" t="str">
        <f>IFERROR(VLOOKUP(CONCATENATE($B18,"_",G$4,"_",$C$87,"_",$C$86),Data_for_IC_trend_tables!$A$1:$G$49194,7,FALSE),"-")</f>
        <v>-</v>
      </c>
      <c r="H18" s="30" t="str">
        <f>IFERROR(VLOOKUP(CONCATENATE($B18,"_",H$4,"_",$C$87,"_",$C$86),Data_for_IC_trend_tables!$A$1:$G$49194,7,FALSE),"-")</f>
        <v>-</v>
      </c>
      <c r="I18" s="30" t="str">
        <f>IFERROR(VLOOKUP(CONCATENATE($B18,"_",I$4,"_",$C$87,"_",$C$86),Data_for_IC_trend_tables!$A$1:$G$49194,7,FALSE),"-")</f>
        <v>-</v>
      </c>
      <c r="J18" s="30">
        <f>IFERROR(VLOOKUP(CONCATENATE($B18,"_",J$4,"_",$C$87,"_",$C$86),Data_for_IC_trend_tables!$A$1:$G$49194,7,FALSE),"-")</f>
        <v>233.04324191222699</v>
      </c>
      <c r="K18" s="30">
        <f>IFERROR(VLOOKUP(CONCATENATE($B18,"_",K$4,"_",$C$87,"_",$C$86),Data_for_IC_trend_tables!$A$1:$G$49194,7,FALSE),"-")</f>
        <v>231.74779543294099</v>
      </c>
      <c r="L18" s="30">
        <f>IFERROR(VLOOKUP(CONCATENATE($B18,"_",L$4,"_",$C$87,"_",$C$86),Data_for_IC_trend_tables!$A$1:$G$49194,7,FALSE),"-")</f>
        <v>228.880462746494</v>
      </c>
      <c r="M18" s="30">
        <f>IFERROR(VLOOKUP(CONCATENATE($B18,"_",M$4,"_",$C$87,"_",$C$86),Data_for_IC_trend_tables!$A$1:$G$49194,7,FALSE),"-")</f>
        <v>225.19925556545701</v>
      </c>
      <c r="N18" s="30">
        <f>IFERROR(VLOOKUP(CONCATENATE($B18,"_",N$4,"_",$C$87,"_",$C$86),Data_for_IC_trend_tables!$A$1:$G$49194,7,FALSE),"-")</f>
        <v>218.45733557502501</v>
      </c>
      <c r="O18" s="30">
        <f>IFERROR(VLOOKUP(CONCATENATE($B18,"_",O$4,"_",$C$87,"_",$C$86),Data_for_IC_trend_tables!$A$1:$G$49194,7,FALSE),"-")</f>
        <v>218.74566431764799</v>
      </c>
      <c r="P18" s="30">
        <f>IFERROR(VLOOKUP(CONCATENATE($B18,"_",P$4,"_",$C$87,"_",$C$86),Data_for_IC_trend_tables!$A$1:$G$49194,7,FALSE),"-")</f>
        <v>228.25076385898899</v>
      </c>
      <c r="Q18" s="30">
        <f>IFERROR(VLOOKUP(CONCATENATE($B18,"_",Q$4,"_",$C$87,"_",$C$86),Data_for_IC_trend_tables!$A$1:$G$49194,7,FALSE),"-")</f>
        <v>229.12496659084701</v>
      </c>
      <c r="R18" s="30">
        <f>IFERROR(VLOOKUP(CONCATENATE($B18,"_",R$4,"_",$C$87,"_",$C$86),Data_for_IC_trend_tables!$A$1:$G$49194,7,FALSE),"-")</f>
        <v>221.843800516545</v>
      </c>
      <c r="S18" s="30">
        <f>IFERROR(VLOOKUP(CONCATENATE($B18,"_",S$4,"_",$C$87,"_",$C$86),Data_for_IC_trend_tables!$A$1:$G$49194,7,FALSE),"-")</f>
        <v>223.601229624056</v>
      </c>
      <c r="T18" s="30">
        <f>IFERROR(VLOOKUP(CONCATENATE($B18,"_",T$4,"_",$C$87,"_",$C$86),Data_for_IC_trend_tables!$A$1:$G$49194,7,FALSE),"-")</f>
        <v>219.715414073837</v>
      </c>
      <c r="U18" s="30">
        <f>IFERROR(VLOOKUP(CONCATENATE($B18,"_",U$4,"_",$C$87,"_",$C$86),Data_for_IC_trend_tables!$A$1:$G$49194,7,FALSE),"-")</f>
        <v>221.26743773054301</v>
      </c>
      <c r="V18" s="30">
        <f>IFERROR(VLOOKUP(CONCATENATE($B18,"_",V$4,"_",$C$87,"_",$C$86),Data_for_IC_trend_tables!$A$1:$G$49194,7,FALSE),"-")</f>
        <v>209.620425925631</v>
      </c>
      <c r="W18" s="30">
        <f>IFERROR(VLOOKUP(CONCATENATE($B18,"_",W$4,"_",$C$87,"_",$C$86),Data_for_IC_trend_tables!$A$1:$G$49194,7,FALSE),"-")</f>
        <v>201.131988978713</v>
      </c>
      <c r="X18" s="30">
        <f>IFERROR(VLOOKUP(CONCATENATE($B18,"_",X$4,"_",$C$87,"_",$C$86),Data_for_IC_trend_tables!$A$1:$G$49194,7,FALSE),"-")</f>
        <v>194.40673793641301</v>
      </c>
      <c r="Y18" s="30">
        <f>IFERROR(VLOOKUP(CONCATENATE($B18,"_",Y$4,"_",$C$87,"_",$C$86),Data_for_IC_trend_tables!$A$1:$G$49194,7,FALSE),"-")</f>
        <v>191.24882394173699</v>
      </c>
      <c r="Z18" s="30">
        <f>IFERROR(VLOOKUP(CONCATENATE($B18,"_",Z$4,"_",$C$87,"_",$C$86),Data_for_IC_trend_tables!$A$1:$G$49194,7,FALSE),"-")</f>
        <v>181.61876902507399</v>
      </c>
      <c r="AA18" s="30">
        <f>IFERROR(VLOOKUP(CONCATENATE($B18,"_",AA$4,"_",$C$87,"_",$C$86),Data_for_IC_trend_tables!$A$1:$G$49194,7,FALSE),"-")</f>
        <v>175.64418811682401</v>
      </c>
      <c r="AB18" s="30">
        <f>IFERROR(VLOOKUP(CONCATENATE($B18,"_",AB$4,"_",$C$87,"_",$C$86),Data_for_IC_trend_tables!$A$1:$G$49194,7,FALSE),"-")</f>
        <v>170.22069900931899</v>
      </c>
      <c r="AC18" s="30">
        <f>IFERROR(VLOOKUP(CONCATENATE($B18,"_",AC$4,"_",$C$87,"_",$C$86),Data_for_IC_trend_tables!$A$1:$G$49194,7,FALSE),"-")</f>
        <v>165.86821141415101</v>
      </c>
      <c r="AD18" s="30">
        <f>IFERROR(VLOOKUP(CONCATENATE($B18,"_",AD$4,"_",$C$87,"_",$C$86),Data_for_IC_trend_tables!$A$1:$G$49194,7,FALSE),"-")</f>
        <v>160.95594652074399</v>
      </c>
      <c r="AE18" s="30">
        <f>IFERROR(VLOOKUP(CONCATENATE($B18,"_",AE$4,"_",$C$87,"_",$C$86),Data_for_IC_trend_tables!$A$1:$G$49194,7,FALSE),"-")</f>
        <v>156.05014406649801</v>
      </c>
      <c r="AF18" s="30">
        <f>IFERROR(VLOOKUP(CONCATENATE($B18,"_",AF$4,"_",$C$87,"_",$C$86),Data_for_IC_trend_tables!$A$1:$G$49194,7,FALSE),"-")</f>
        <v>153.42401365325901</v>
      </c>
      <c r="AG18" s="30">
        <f>IFERROR(VLOOKUP(CONCATENATE($B18,"_",AG$4,"_",$C$87,"_",$C$86),Data_for_IC_trend_tables!$A$1:$G$49194,7,FALSE),"-")</f>
        <v>150.131531222017</v>
      </c>
      <c r="AH18" s="30">
        <f>IFERROR(VLOOKUP(CONCATENATE($B18,"_",AH$4,"_",$C$87,"_",$C$86),Data_for_IC_trend_tables!$A$1:$G$49194,7,FALSE),"-")</f>
        <v>139.17827071837399</v>
      </c>
      <c r="AI18" s="30">
        <f>IFERROR(VLOOKUP(CONCATENATE($B18,"_",AI$4,"_",$C$87,"_",$C$86),Data_for_IC_trend_tables!$A$1:$G$49194,7,FALSE),"-")</f>
        <v>136.59481326493901</v>
      </c>
      <c r="AJ18" s="30">
        <f>IFERROR(VLOOKUP(CONCATENATE($B18,"_",AJ$4,"_",$C$87,"_",$C$86),Data_for_IC_trend_tables!$A$1:$G$49194,7,FALSE),"-")</f>
        <v>129.65079607395899</v>
      </c>
      <c r="AK18" s="30">
        <f>IFERROR(VLOOKUP(CONCATENATE($B18,"_",AK$4,"_",$C$87,"_",$C$86),Data_for_IC_trend_tables!$A$1:$G$49194,7,FALSE),"-")</f>
        <v>124.486929676705</v>
      </c>
      <c r="AL18" s="30">
        <f>IFERROR(VLOOKUP(CONCATENATE($B18,"_",AL$4,"_",$C$87,"_",$C$86),Data_for_IC_trend_tables!$A$1:$G$49194,7,FALSE),"-")</f>
        <v>125.72558197368301</v>
      </c>
      <c r="AM18" s="30">
        <f>IFERROR(VLOOKUP(CONCATENATE($B18,"_",AM$4,"_",$C$87,"_",$C$86),Data_for_IC_trend_tables!$A$1:$G$49194,7,FALSE),"-")</f>
        <v>117.17825956857099</v>
      </c>
      <c r="AN18" s="30">
        <f>IFERROR(VLOOKUP(CONCATENATE($B18,"_",AN$4,"_",$C$87,"_",$C$86),Data_for_IC_trend_tables!$A$1:$G$49194,7,FALSE),"-")</f>
        <v>119.389020667628</v>
      </c>
      <c r="AO18" s="30">
        <f>IFERROR(VLOOKUP(CONCATENATE($B18,"_",AO$4,"_",$C$87,"_",$C$86),Data_for_IC_trend_tables!$A$1:$G$49194,7,FALSE),"-")</f>
        <v>114.988801298879</v>
      </c>
      <c r="AP18" s="30">
        <f>IFERROR(VLOOKUP(CONCATENATE($B18,"_",AP$4,"_",$C$87,"_",$C$86),Data_for_IC_trend_tables!$A$1:$G$49194,7,FALSE),"-")</f>
        <v>113.126402186505</v>
      </c>
      <c r="AQ18" s="30">
        <f>IFERROR(VLOOKUP(CONCATENATE($B18,"_",AQ$4,"_",$C$87,"_",$C$86),Data_for_IC_trend_tables!$A$1:$G$49194,7,FALSE),"-")</f>
        <v>111.73449801513399</v>
      </c>
      <c r="AR18" s="30">
        <f>IFERROR(VLOOKUP(CONCATENATE($B18,"_",AR$4,"_",$C$87,"_",$C$86),Data_for_IC_trend_tables!$A$1:$G$49194,7,FALSE),"-")</f>
        <v>106.35604768275</v>
      </c>
      <c r="AS18" s="30">
        <f>IFERROR(VLOOKUP(CONCATENATE($B18,"_",AS$4,"_",$C$87,"_",$C$86),Data_for_IC_trend_tables!$A$1:$G$49194,7,FALSE),"-")</f>
        <v>109.128694906012</v>
      </c>
      <c r="AT18" s="30">
        <f>IFERROR(VLOOKUP(CONCATENATE($B18,"_",AT$4,"_",$C$87,"_",$C$86),Data_for_IC_trend_tables!$A$1:$G$49194,7,FALSE),"-")</f>
        <v>108.949077829491</v>
      </c>
      <c r="AU18" s="30">
        <f>IFERROR(VLOOKUP(CONCATENATE($B18,"_",AU$4,"_",$C$87,"_",$C$86),Data_for_IC_trend_tables!$A$1:$G$49194,7,FALSE),"-")</f>
        <v>118.45312257201699</v>
      </c>
      <c r="AV18" s="30"/>
      <c r="AW18" s="30">
        <f>IFERROR(VLOOKUP(CONCATENATE($B18,"_",AW$4,"_",$C$87,"_",$C$86),Data_for_IC_trend_tables!$A$1:$G$49194,7,FALSE),"-")</f>
        <v>118.45312257201699</v>
      </c>
      <c r="AX18" s="59">
        <f>J18*0.7</f>
        <v>163.13026933855889</v>
      </c>
      <c r="AY18" s="38" t="str">
        <f t="shared" si="0"/>
        <v>Yes</v>
      </c>
      <c r="AZ18" s="58">
        <f t="shared" si="1"/>
        <v>-0.27387404525042131</v>
      </c>
      <c r="BA18" s="59">
        <v>85</v>
      </c>
      <c r="BB18" s="38" t="str">
        <f t="shared" si="2"/>
        <v>No</v>
      </c>
      <c r="BC18" s="58">
        <f t="shared" si="3"/>
        <v>0.3935661479060823</v>
      </c>
      <c r="BD18" s="241"/>
      <c r="BE18" s="38" t="str">
        <f t="shared" si="4"/>
        <v/>
      </c>
      <c r="BF18" s="96" t="str">
        <f t="shared" si="5"/>
        <v/>
      </c>
      <c r="BG18" s="63" t="s">
        <v>76</v>
      </c>
      <c r="BH18" s="63" t="s">
        <v>76</v>
      </c>
      <c r="BI18" s="63"/>
      <c r="BJ18"/>
      <c r="BK18"/>
      <c r="BL18" s="16"/>
      <c r="BM18" s="16"/>
      <c r="BN18" s="16"/>
      <c r="BO18" s="16"/>
    </row>
    <row r="19" spans="2:67" s="19" customFormat="1" x14ac:dyDescent="0.2">
      <c r="B19" s="100" t="s">
        <v>145</v>
      </c>
      <c r="C19" s="309" t="s">
        <v>245</v>
      </c>
      <c r="D19" s="69"/>
      <c r="E19" s="305" t="str">
        <f>IFERROR(VLOOKUP(CONCATENATE($B19,"_",E$4,"_",$C$87,"_",$C$86),Data_for_IC_trend_tables!$A$1:$G$49194,7,FALSE)+VLOOKUP(CONCATENATE($B19,"_",E$4,"_",$C$90,"_",$C$86),Data_for_IC_trend_tables!$A$1:$G$49194,7,FALSE),"-")</f>
        <v>-</v>
      </c>
      <c r="F19" s="305" t="str">
        <f>IFERROR(VLOOKUP(CONCATENATE($B19,"_",F$4,"_",$C$87,"_",$C$86),Data_for_IC_trend_tables!$A$1:$G$49194,7,FALSE)+VLOOKUP(CONCATENATE($B19,"_",F$4,"_",$C$90,"_",$C$86),Data_for_IC_trend_tables!$A$1:$G$49194,7,FALSE),"-")</f>
        <v>-</v>
      </c>
      <c r="G19" s="305" t="str">
        <f>IFERROR(VLOOKUP(CONCATENATE($B19,"_",G$4,"_",$C$87,"_",$C$86),Data_for_IC_trend_tables!$A$1:$G$49194,7,FALSE)+VLOOKUP(CONCATENATE($B19,"_",G$4,"_",$C$90,"_",$C$86),Data_for_IC_trend_tables!$A$1:$G$49194,7,FALSE),"-")</f>
        <v>-</v>
      </c>
      <c r="H19" s="305" t="str">
        <f>IFERROR(VLOOKUP(CONCATENATE($B19,"_",H$4,"_",$C$87,"_",$C$86),Data_for_IC_trend_tables!$A$1:$G$49194,7,FALSE)+VLOOKUP(CONCATENATE($B19,"_",H$4,"_",$C$90,"_",$C$86),Data_for_IC_trend_tables!$A$1:$G$49194,7,FALSE),"-")</f>
        <v>-</v>
      </c>
      <c r="I19" s="305" t="str">
        <f>IFERROR(VLOOKUP(CONCATENATE($B19,"_",I$4,"_",$C$87,"_",$C$86),Data_for_IC_trend_tables!$A$1:$G$49194,7,FALSE)+VLOOKUP(CONCATENATE($B19,"_",I$4,"_",$C$90,"_",$C$86),Data_for_IC_trend_tables!$A$1:$G$49194,7,FALSE),"-")</f>
        <v>-</v>
      </c>
      <c r="J19" s="305" t="str">
        <f>IFERROR(VLOOKUP(CONCATENATE($B19,"_",J$4,"_",$C$87,"_",$C$86),Data_for_IC_trend_tables!$A$1:$G$49194,7,FALSE)+VLOOKUP(CONCATENATE($B19,"_",J$4,"_",$C$90,"_",$C$86),Data_for_IC_trend_tables!$A$1:$G$49194,7,FALSE),"-")</f>
        <v>-</v>
      </c>
      <c r="K19" s="305" t="str">
        <f>IFERROR(VLOOKUP(CONCATENATE($B19,"_",K$4,"_",$C$87,"_",$C$86),Data_for_IC_trend_tables!$A$1:$G$49194,7,FALSE)+VLOOKUP(CONCATENATE($B19,"_",K$4,"_",$C$90,"_",$C$86),Data_for_IC_trend_tables!$A$1:$G$49194,7,FALSE),"-")</f>
        <v>-</v>
      </c>
      <c r="L19" s="305" t="str">
        <f>IFERROR(VLOOKUP(CONCATENATE($B19,"_",L$4,"_",$C$87,"_",$C$86),Data_for_IC_trend_tables!$A$1:$G$49194,7,FALSE)+VLOOKUP(CONCATENATE($B19,"_",L$4,"_",$C$90,"_",$C$86),Data_for_IC_trend_tables!$A$1:$G$49194,7,FALSE),"-")</f>
        <v>-</v>
      </c>
      <c r="M19" s="305" t="str">
        <f>IFERROR(VLOOKUP(CONCATENATE($B19,"_",M$4,"_",$C$87,"_",$C$86),Data_for_IC_trend_tables!$A$1:$G$49194,7,FALSE)+VLOOKUP(CONCATENATE($B19,"_",M$4,"_",$C$90,"_",$C$86),Data_for_IC_trend_tables!$A$1:$G$49194,7,FALSE),"-")</f>
        <v>-</v>
      </c>
      <c r="N19" s="305" t="str">
        <f>IFERROR(VLOOKUP(CONCATENATE($B19,"_",N$4,"_",$C$87,"_",$C$86),Data_for_IC_trend_tables!$A$1:$G$49194,7,FALSE)+VLOOKUP(CONCATENATE($B19,"_",N$4,"_",$C$90,"_",$C$86),Data_for_IC_trend_tables!$A$1:$G$49194,7,FALSE),"-")</f>
        <v>-</v>
      </c>
      <c r="O19" s="305" t="str">
        <f>IFERROR(VLOOKUP(CONCATENATE($B19,"_",O$4,"_",$C$87,"_",$C$86),Data_for_IC_trend_tables!$A$1:$G$49194,7,FALSE)+VLOOKUP(CONCATENATE($B19,"_",O$4,"_",$C$90,"_",$C$86),Data_for_IC_trend_tables!$A$1:$G$49194,7,FALSE),"-")</f>
        <v>-</v>
      </c>
      <c r="P19" s="305" t="str">
        <f>IFERROR(VLOOKUP(CONCATENATE($B19,"_",P$4,"_",$C$87,"_",$C$86),Data_for_IC_trend_tables!$A$1:$G$49194,7,FALSE)+VLOOKUP(CONCATENATE($B19,"_",P$4,"_",$C$90,"_",$C$86),Data_for_IC_trend_tables!$A$1:$G$49194,7,FALSE),"-")</f>
        <v>-</v>
      </c>
      <c r="Q19" s="305" t="str">
        <f>IFERROR(VLOOKUP(CONCATENATE($B19,"_",Q$4,"_",$C$87,"_",$C$86),Data_for_IC_trend_tables!$A$1:$G$49194,7,FALSE)+VLOOKUP(CONCATENATE($B19,"_",Q$4,"_",$C$90,"_",$C$86),Data_for_IC_trend_tables!$A$1:$G$49194,7,FALSE),"-")</f>
        <v>-</v>
      </c>
      <c r="R19" s="305" t="str">
        <f>IFERROR(VLOOKUP(CONCATENATE($B19,"_",R$4,"_",$C$87,"_",$C$86),Data_for_IC_trend_tables!$A$1:$G$49194,7,FALSE)+VLOOKUP(CONCATENATE($B19,"_",R$4,"_",$C$90,"_",$C$86),Data_for_IC_trend_tables!$A$1:$G$49194,7,FALSE),"-")</f>
        <v>-</v>
      </c>
      <c r="S19" s="305" t="str">
        <f>IFERROR(VLOOKUP(CONCATENATE($B19,"_",S$4,"_",$C$87,"_",$C$86),Data_for_IC_trend_tables!$A$1:$G$49194,7,FALSE)+VLOOKUP(CONCATENATE($B19,"_",S$4,"_",$C$90,"_",$C$86),Data_for_IC_trend_tables!$A$1:$G$49194,7,FALSE),"-")</f>
        <v>-</v>
      </c>
      <c r="T19" s="305" t="str">
        <f>IFERROR(VLOOKUP(CONCATENATE($B19,"_",T$4,"_",$C$87,"_",$C$86),Data_for_IC_trend_tables!$A$1:$G$49194,7,FALSE)+VLOOKUP(CONCATENATE($B19,"_",T$4,"_",$C$90,"_",$C$86),Data_for_IC_trend_tables!$A$1:$G$49194,7,FALSE),"-")</f>
        <v>-</v>
      </c>
      <c r="U19" s="305" t="str">
        <f>IFERROR(VLOOKUP(CONCATENATE($B19,"_",U$4,"_",$C$87,"_",$C$86),Data_for_IC_trend_tables!$A$1:$G$49194,7,FALSE)+VLOOKUP(CONCATENATE($B19,"_",U$4,"_",$C$90,"_",$C$86),Data_for_IC_trend_tables!$A$1:$G$49194,7,FALSE),"-")</f>
        <v>-</v>
      </c>
      <c r="V19" s="305" t="str">
        <f>IFERROR(VLOOKUP(CONCATENATE($B19,"_",V$4,"_",$C$87,"_",$C$86),Data_for_IC_trend_tables!$A$1:$G$49194,7,FALSE)+VLOOKUP(CONCATENATE($B19,"_",V$4,"_",$C$90,"_",$C$86),Data_for_IC_trend_tables!$A$1:$G$49194,7,FALSE),"-")</f>
        <v>-</v>
      </c>
      <c r="W19" s="305" t="str">
        <f>IFERROR(VLOOKUP(CONCATENATE($B19,"_",W$4,"_",$C$87,"_",$C$86),Data_for_IC_trend_tables!$A$1:$G$49194,7,FALSE)+VLOOKUP(CONCATENATE($B19,"_",W$4,"_",$C$90,"_",$C$86),Data_for_IC_trend_tables!$A$1:$G$49194,7,FALSE),"-")</f>
        <v>-</v>
      </c>
      <c r="X19" s="305" t="str">
        <f>IFERROR(VLOOKUP(CONCATENATE($B19,"_",X$4,"_",$C$87,"_",$C$86),Data_for_IC_trend_tables!$A$1:$G$49194,7,FALSE)+VLOOKUP(CONCATENATE($B19,"_",X$4,"_",$C$90,"_",$C$86),Data_for_IC_trend_tables!$A$1:$G$49194,7,FALSE),"-")</f>
        <v>-</v>
      </c>
      <c r="Y19" s="305" t="str">
        <f>IFERROR(VLOOKUP(CONCATENATE($B19,"_",Y$4,"_",$C$87,"_",$C$86),Data_for_IC_trend_tables!$A$1:$G$49194,7,FALSE)+VLOOKUP(CONCATENATE($B19,"_",Y$4,"_",$C$90,"_",$C$86),Data_for_IC_trend_tables!$A$1:$G$49194,7,FALSE),"-")</f>
        <v>-</v>
      </c>
      <c r="Z19" s="305" t="str">
        <f>IFERROR(VLOOKUP(CONCATENATE($B19,"_",Z$4,"_",$C$87,"_",$C$86),Data_for_IC_trend_tables!$A$1:$G$49194,7,FALSE)+VLOOKUP(CONCATENATE($B19,"_",Z$4,"_",$C$90,"_",$C$86),Data_for_IC_trend_tables!$A$1:$G$49194,7,FALSE),"-")</f>
        <v>-</v>
      </c>
      <c r="AA19" s="305" t="str">
        <f>IFERROR(VLOOKUP(CONCATENATE($B19,"_",AA$4,"_",$C$87,"_",$C$86),Data_for_IC_trend_tables!$A$1:$G$49194,7,FALSE)+VLOOKUP(CONCATENATE($B19,"_",AA$4,"_",$C$90,"_",$C$86),Data_for_IC_trend_tables!$A$1:$G$49194,7,FALSE),"-")</f>
        <v>-</v>
      </c>
      <c r="AB19" s="305" t="str">
        <f>IFERROR(VLOOKUP(CONCATENATE($B19,"_",AB$4,"_",$C$87,"_",$C$86),Data_for_IC_trend_tables!$A$1:$G$49194,7,FALSE)+VLOOKUP(CONCATENATE($B19,"_",AB$4,"_",$C$90,"_",$C$86),Data_for_IC_trend_tables!$A$1:$G$49194,7,FALSE),"-")</f>
        <v>-</v>
      </c>
      <c r="AC19" s="305" t="str">
        <f>IFERROR(VLOOKUP(CONCATENATE($B19,"_",AC$4,"_",$C$87,"_",$C$86),Data_for_IC_trend_tables!$A$1:$G$49194,7,FALSE)+VLOOKUP(CONCATENATE($B19,"_",AC$4,"_",$C$90,"_",$C$86),Data_for_IC_trend_tables!$A$1:$G$49194,7,FALSE),"-")</f>
        <v>-</v>
      </c>
      <c r="AD19" s="305">
        <f>IFERROR(VLOOKUP(CONCATENATE($B19,"_",AD$4,"_",$C$87,"_",$C$86),Data_for_IC_trend_tables!$A$1:$G$49194,7,FALSE)+VLOOKUP(CONCATENATE($B19,"_",AD$4,"_",$C$90,"_",$C$86),Data_for_IC_trend_tables!$A$1:$G$49194,7,FALSE),"-")</f>
        <v>140.93547519059081</v>
      </c>
      <c r="AE19" s="305" t="str">
        <f>IFERROR(VLOOKUP(CONCATENATE($B19,"_",AE$4,"_",$C$87,"_",$C$86),Data_for_IC_trend_tables!$A$1:$G$49194,7,FALSE)+VLOOKUP(CONCATENATE($B19,"_",AE$4,"_",$C$90,"_",$C$86),Data_for_IC_trend_tables!$A$1:$G$49194,7,FALSE),"-")</f>
        <v>-</v>
      </c>
      <c r="AF19" s="305" t="str">
        <f>IFERROR(VLOOKUP(CONCATENATE($B19,"_",AF$4,"_",$C$87,"_",$C$86),Data_for_IC_trend_tables!$A$1:$G$49194,7,FALSE)+VLOOKUP(CONCATENATE($B19,"_",AF$4,"_",$C$90,"_",$C$86),Data_for_IC_trend_tables!$A$1:$G$49194,7,FALSE),"-")</f>
        <v>-</v>
      </c>
      <c r="AG19" s="305" t="str">
        <f>IFERROR(VLOOKUP(CONCATENATE($B19,"_",AG$4,"_",$C$87,"_",$C$86),Data_for_IC_trend_tables!$A$1:$G$49194,7,FALSE)+VLOOKUP(CONCATENATE($B19,"_",AG$4,"_",$C$90,"_",$C$86),Data_for_IC_trend_tables!$A$1:$G$49194,7,FALSE),"-")</f>
        <v>-</v>
      </c>
      <c r="AH19" s="305" t="str">
        <f>IFERROR(VLOOKUP(CONCATENATE($B19,"_",AH$4,"_",$C$87,"_",$C$86),Data_for_IC_trend_tables!$A$1:$G$49194,7,FALSE)+VLOOKUP(CONCATENATE($B19,"_",AH$4,"_",$C$90,"_",$C$86),Data_for_IC_trend_tables!$A$1:$G$49194,7,FALSE),"-")</f>
        <v>-</v>
      </c>
      <c r="AI19" s="305" t="str">
        <f>IFERROR(VLOOKUP(CONCATENATE($B19,"_",AI$4,"_",$C$87,"_",$C$86),Data_for_IC_trend_tables!$A$1:$G$49194,7,FALSE)+VLOOKUP(CONCATENATE($B19,"_",AI$4,"_",$C$90,"_",$C$86),Data_for_IC_trend_tables!$A$1:$G$49194,7,FALSE),"-")</f>
        <v>-</v>
      </c>
      <c r="AJ19" s="305" t="str">
        <f>IFERROR(VLOOKUP(CONCATENATE($B19,"_",AJ$4,"_",$C$87,"_",$C$86),Data_for_IC_trend_tables!$A$1:$G$49194,7,FALSE)+VLOOKUP(CONCATENATE($B19,"_",AJ$4,"_",$C$90,"_",$C$86),Data_for_IC_trend_tables!$A$1:$G$49194,7,FALSE),"-")</f>
        <v>-</v>
      </c>
      <c r="AK19" s="305" t="str">
        <f>IFERROR(VLOOKUP(CONCATENATE($B19,"_",AK$4,"_",$C$87,"_",$C$86),Data_for_IC_trend_tables!$A$1:$G$49194,7,FALSE)+VLOOKUP(CONCATENATE($B19,"_",AK$4,"_",$C$90,"_",$C$86),Data_for_IC_trend_tables!$A$1:$G$49194,7,FALSE),"-")</f>
        <v>-</v>
      </c>
      <c r="AL19" s="305" t="str">
        <f>IFERROR(VLOOKUP(CONCATENATE($B19,"_",AL$4,"_",$C$87,"_",$C$86),Data_for_IC_trend_tables!$A$1:$G$49194,7,FALSE)+VLOOKUP(CONCATENATE($B19,"_",AL$4,"_",$C$90,"_",$C$86),Data_for_IC_trend_tables!$A$1:$G$49194,7,FALSE),"-")</f>
        <v>-</v>
      </c>
      <c r="AM19" s="305" t="str">
        <f>IFERROR(VLOOKUP(CONCATENATE($B19,"_",AM$4,"_",$C$87,"_",$C$86),Data_for_IC_trend_tables!$A$1:$G$49194,7,FALSE)+VLOOKUP(CONCATENATE($B19,"_",AM$4,"_",$C$90,"_",$C$86),Data_for_IC_trend_tables!$A$1:$G$49194,7,FALSE),"-")</f>
        <v>-</v>
      </c>
      <c r="AN19" s="305" t="str">
        <f>IFERROR(VLOOKUP(CONCATENATE($B19,"_",AN$4,"_",$C$87,"_",$C$86),Data_for_IC_trend_tables!$A$1:$G$49194,7,FALSE)+VLOOKUP(CONCATENATE($B19,"_",AN$4,"_",$C$90,"_",$C$86),Data_for_IC_trend_tables!$A$1:$G$49194,7,FALSE),"-")</f>
        <v>-</v>
      </c>
      <c r="AO19" s="305" t="str">
        <f>IFERROR(VLOOKUP(CONCATENATE($B19,"_",AO$4,"_",$C$87,"_",$C$86),Data_for_IC_trend_tables!$A$1:$G$49194,7,FALSE)+VLOOKUP(CONCATENATE($B19,"_",AO$4,"_",$C$90,"_",$C$86),Data_for_IC_trend_tables!$A$1:$G$49194,7,FALSE),"-")</f>
        <v>-</v>
      </c>
      <c r="AP19" s="305" t="str">
        <f>IFERROR(VLOOKUP(CONCATENATE($B19,"_",AP$4,"_",$C$87,"_",$C$86),Data_for_IC_trend_tables!$A$1:$G$49194,7,FALSE)+VLOOKUP(CONCATENATE($B19,"_",AP$4,"_",$C$90,"_",$C$86),Data_for_IC_trend_tables!$A$1:$G$49194,7,FALSE),"-")</f>
        <v>-</v>
      </c>
      <c r="AQ19" s="305" t="str">
        <f>IFERROR(VLOOKUP(CONCATENATE($B19,"_",AQ$4,"_",$C$87,"_",$C$86),Data_for_IC_trend_tables!$A$1:$G$49194,7,FALSE)+VLOOKUP(CONCATENATE($B19,"_",AQ$4,"_",$C$90,"_",$C$86),Data_for_IC_trend_tables!$A$1:$G$49194,7,FALSE),"-")</f>
        <v>-</v>
      </c>
      <c r="AR19" s="305" t="str">
        <f>IFERROR(VLOOKUP(CONCATENATE($B19,"_",AR$4,"_",$C$87,"_",$C$86),Data_for_IC_trend_tables!$A$1:$G$49194,7,FALSE)+VLOOKUP(CONCATENATE($B19,"_",AR$4,"_",$C$90,"_",$C$86),Data_for_IC_trend_tables!$A$1:$G$49194,7,FALSE),"-")</f>
        <v>-</v>
      </c>
      <c r="AS19" s="305">
        <f>IFERROR(VLOOKUP(CONCATENATE($B19,"_",AS$4,"_",$C$87,"_",$C$86),Data_for_IC_trend_tables!$A$1:$G$49194,7,FALSE)+VLOOKUP(CONCATENATE($B19,"_",AS$4,"_",$C$90,"_",$C$86),Data_for_IC_trend_tables!$A$1:$G$49194,7,FALSE),"-")</f>
        <v>85.234732097235195</v>
      </c>
      <c r="AT19" s="305">
        <f>IFERROR(VLOOKUP(CONCATENATE($B19,"_",AT$4,"_",$C$87,"_",$C$86),Data_for_IC_trend_tables!$A$1:$G$49194,7,FALSE)+VLOOKUP(CONCATENATE($B19,"_",AT$4,"_",$C$90,"_",$C$86),Data_for_IC_trend_tables!$A$1:$G$49194,7,FALSE),"-")</f>
        <v>84.534963900133604</v>
      </c>
      <c r="AU19" s="305">
        <f>IFERROR(VLOOKUP(CONCATENATE($B19,"_",AU$4,"_",$C$87,"_",$C$86),Data_for_IC_trend_tables!$A$1:$G$49194,7,FALSE)+VLOOKUP(CONCATENATE($B19,"_",AU$4,"_",$C$90,"_",$C$86),Data_for_IC_trend_tables!$A$1:$G$49194,7,FALSE),"-")</f>
        <v>94.4329653475165</v>
      </c>
      <c r="AV19" s="30"/>
      <c r="AW19" s="305">
        <f>IFERROR(VLOOKUP(CONCATENATE($B19,"_",AW$4,"_",$C$87,"_",$C$86),Data_for_IC_trend_tables!$A$1:$G$49194,7,FALSE)+VLOOKUP(CONCATENATE($B19,"_",AW$4,"_",$C$90,"_",$C$86),Data_for_IC_trend_tables!$A$1:$G$49194,7,FALSE),"-")</f>
        <v>94.4329653475165</v>
      </c>
      <c r="AX19" s="59"/>
      <c r="AY19" s="38" t="str">
        <f t="shared" si="0"/>
        <v/>
      </c>
      <c r="AZ19" s="58" t="str">
        <f t="shared" si="1"/>
        <v/>
      </c>
      <c r="BA19" s="59"/>
      <c r="BB19" s="38" t="str">
        <f t="shared" si="2"/>
        <v/>
      </c>
      <c r="BC19" s="58" t="str">
        <f t="shared" si="3"/>
        <v/>
      </c>
      <c r="BD19" s="241">
        <v>0.35</v>
      </c>
      <c r="BE19" s="38" t="str">
        <f t="shared" si="4"/>
        <v>No</v>
      </c>
      <c r="BF19" s="96">
        <f t="shared" si="5"/>
        <v>2.004397026236493E-2</v>
      </c>
      <c r="BG19" s="63"/>
      <c r="BH19" s="64"/>
      <c r="BI19" s="63" t="s">
        <v>76</v>
      </c>
      <c r="BJ19"/>
      <c r="BK19"/>
      <c r="BL19" s="16"/>
      <c r="BM19" s="16"/>
      <c r="BN19" s="16"/>
      <c r="BO19" s="16"/>
    </row>
    <row r="20" spans="2:67" s="3" customFormat="1" x14ac:dyDescent="0.2">
      <c r="B20" s="52" t="s">
        <v>146</v>
      </c>
      <c r="C20" s="55" t="s">
        <v>9</v>
      </c>
      <c r="D20" s="56">
        <v>1988</v>
      </c>
      <c r="E20" s="30" t="str">
        <f>IFERROR(VLOOKUP(CONCATENATE($B20,"_",E$4,"_",$C$87,"_",$C$86),Data_for_IC_trend_tables!$A$1:$G$49194,7,FALSE),"-")</f>
        <v>-</v>
      </c>
      <c r="F20" s="30" t="str">
        <f>IFERROR(VLOOKUP(CONCATENATE($B20,"_",F$4,"_",$C$87,"_",$C$86),Data_for_IC_trend_tables!$A$1:$G$49194,7,FALSE),"-")</f>
        <v>-</v>
      </c>
      <c r="G20" s="30" t="str">
        <f>IFERROR(VLOOKUP(CONCATENATE($B20,"_",G$4,"_",$C$87,"_",$C$86),Data_for_IC_trend_tables!$A$1:$G$49194,7,FALSE),"-")</f>
        <v>-</v>
      </c>
      <c r="H20" s="30" t="str">
        <f>IFERROR(VLOOKUP(CONCATENATE($B20,"_",H$4,"_",$C$87,"_",$C$86),Data_for_IC_trend_tables!$A$1:$G$49194,7,FALSE),"-")</f>
        <v>-</v>
      </c>
      <c r="I20" s="30" t="str">
        <f>IFERROR(VLOOKUP(CONCATENATE($B20,"_",I$4,"_",$C$87,"_",$C$86),Data_for_IC_trend_tables!$A$1:$G$49194,7,FALSE),"-")</f>
        <v>-</v>
      </c>
      <c r="J20" s="30">
        <f>IFERROR(VLOOKUP(CONCATENATE($B20,"_",J$4,"_",$C$87,"_",$C$86),Data_for_IC_trend_tables!$A$1:$G$49194,7,FALSE),"-")</f>
        <v>81</v>
      </c>
      <c r="K20" s="30">
        <f>IFERROR(VLOOKUP(CONCATENATE($B20,"_",K$4,"_",$C$87,"_",$C$86),Data_for_IC_trend_tables!$A$1:$G$49194,7,FALSE),"-")</f>
        <v>83</v>
      </c>
      <c r="L20" s="30">
        <f>IFERROR(VLOOKUP(CONCATENATE($B20,"_",L$4,"_",$C$87,"_",$C$86),Data_for_IC_trend_tables!$A$1:$G$49194,7,FALSE),"-")</f>
        <v>83</v>
      </c>
      <c r="M20" s="30">
        <f>IFERROR(VLOOKUP(CONCATENATE($B20,"_",M$4,"_",$C$87,"_",$C$86),Data_for_IC_trend_tables!$A$1:$G$49194,7,FALSE),"-")</f>
        <v>84</v>
      </c>
      <c r="N20" s="30">
        <f>IFERROR(VLOOKUP(CONCATENATE($B20,"_",N$4,"_",$C$87,"_",$C$86),Data_for_IC_trend_tables!$A$1:$G$49194,7,FALSE),"-")</f>
        <v>87</v>
      </c>
      <c r="O20" s="30">
        <f>IFERROR(VLOOKUP(CONCATENATE($B20,"_",O$4,"_",$C$87,"_",$C$86),Data_for_IC_trend_tables!$A$1:$G$49194,7,FALSE),"-")</f>
        <v>64.443542893510994</v>
      </c>
      <c r="P20" s="30">
        <f>IFERROR(VLOOKUP(CONCATENATE($B20,"_",P$4,"_",$C$87,"_",$C$86),Data_for_IC_trend_tables!$A$1:$G$49194,7,FALSE),"-")</f>
        <v>61.5089123302416</v>
      </c>
      <c r="Q20" s="30">
        <f>IFERROR(VLOOKUP(CONCATENATE($B20,"_",Q$4,"_",$C$87,"_",$C$86),Data_for_IC_trend_tables!$A$1:$G$49194,7,FALSE),"-")</f>
        <v>42.092991266440301</v>
      </c>
      <c r="R20" s="30">
        <f>IFERROR(VLOOKUP(CONCATENATE($B20,"_",R$4,"_",$C$87,"_",$C$86),Data_for_IC_trend_tables!$A$1:$G$49194,7,FALSE),"-")</f>
        <v>33.796305118441403</v>
      </c>
      <c r="S20" s="30">
        <f>IFERROR(VLOOKUP(CONCATENATE($B20,"_",S$4,"_",$C$87,"_",$C$86),Data_for_IC_trend_tables!$A$1:$G$49194,7,FALSE),"-")</f>
        <v>36.509714952091201</v>
      </c>
      <c r="T20" s="30">
        <f>IFERROR(VLOOKUP(CONCATENATE($B20,"_",T$4,"_",$C$87,"_",$C$86),Data_for_IC_trend_tables!$A$1:$G$49194,7,FALSE),"-")</f>
        <v>40.823992784809199</v>
      </c>
      <c r="U20" s="30">
        <f>IFERROR(VLOOKUP(CONCATENATE($B20,"_",U$4,"_",$C$87,"_",$C$86),Data_for_IC_trend_tables!$A$1:$G$49194,7,FALSE),"-")</f>
        <v>42.318999053959097</v>
      </c>
      <c r="V20" s="30">
        <f>IFERROR(VLOOKUP(CONCATENATE($B20,"_",V$4,"_",$C$87,"_",$C$86),Data_for_IC_trend_tables!$A$1:$G$49194,7,FALSE),"-")</f>
        <v>43.4183124948825</v>
      </c>
      <c r="W20" s="30">
        <f>IFERROR(VLOOKUP(CONCATENATE($B20,"_",W$4,"_",$C$87,"_",$C$86),Data_for_IC_trend_tables!$A$1:$G$49194,7,FALSE),"-")</f>
        <v>39.644164310074203</v>
      </c>
      <c r="X20" s="30">
        <f>IFERROR(VLOOKUP(CONCATENATE($B20,"_",X$4,"_",$C$87,"_",$C$86),Data_for_IC_trend_tables!$A$1:$G$49194,7,FALSE),"-")</f>
        <v>36.461930620337398</v>
      </c>
      <c r="Y20" s="30">
        <f>IFERROR(VLOOKUP(CONCATENATE($B20,"_",Y$4,"_",$C$87,"_",$C$86),Data_for_IC_trend_tables!$A$1:$G$49194,7,FALSE),"-")</f>
        <v>35.9624014485454</v>
      </c>
      <c r="Z20" s="30">
        <f>IFERROR(VLOOKUP(CONCATENATE($B20,"_",Z$4,"_",$C$87,"_",$C$86),Data_for_IC_trend_tables!$A$1:$G$49194,7,FALSE),"-")</f>
        <v>36.196545563756302</v>
      </c>
      <c r="AA20" s="30">
        <f>IFERROR(VLOOKUP(CONCATENATE($B20,"_",AA$4,"_",$C$87,"_",$C$86),Data_for_IC_trend_tables!$A$1:$G$49194,7,FALSE),"-")</f>
        <v>34.646101076978397</v>
      </c>
      <c r="AB20" s="30">
        <f>IFERROR(VLOOKUP(CONCATENATE($B20,"_",AB$4,"_",$C$87,"_",$C$86),Data_for_IC_trend_tables!$A$1:$G$49194,7,FALSE),"-")</f>
        <v>33.6873602642466</v>
      </c>
      <c r="AC20" s="30">
        <f>IFERROR(VLOOKUP(CONCATENATE($B20,"_",AC$4,"_",$C$87,"_",$C$86),Data_for_IC_trend_tables!$A$1:$G$49194,7,FALSE),"-")</f>
        <v>34.705190729455801</v>
      </c>
      <c r="AD20" s="30">
        <f>IFERROR(VLOOKUP(CONCATENATE($B20,"_",AD$4,"_",$C$87,"_",$C$86),Data_for_IC_trend_tables!$A$1:$G$49194,7,FALSE),"-")</f>
        <v>33.674248101521897</v>
      </c>
      <c r="AE20" s="30">
        <f>IFERROR(VLOOKUP(CONCATENATE($B20,"_",AE$4,"_",$C$87,"_",$C$86),Data_for_IC_trend_tables!$A$1:$G$49194,7,FALSE),"-")</f>
        <v>33.222979522345199</v>
      </c>
      <c r="AF20" s="30">
        <f>IFERROR(VLOOKUP(CONCATENATE($B20,"_",AF$4,"_",$C$87,"_",$C$86),Data_for_IC_trend_tables!$A$1:$G$49194,7,FALSE),"-")</f>
        <v>30.094517559511701</v>
      </c>
      <c r="AG20" s="30">
        <f>IFERROR(VLOOKUP(CONCATENATE($B20,"_",AG$4,"_",$C$87,"_",$C$86),Data_for_IC_trend_tables!$A$1:$G$49194,7,FALSE),"-")</f>
        <v>28.3869763485691</v>
      </c>
      <c r="AH20" s="30">
        <f>IFERROR(VLOOKUP(CONCATENATE($B20,"_",AH$4,"_",$C$87,"_",$C$86),Data_for_IC_trend_tables!$A$1:$G$49194,7,FALSE),"-")</f>
        <v>25.673248435054699</v>
      </c>
      <c r="AI20" s="30">
        <f>IFERROR(VLOOKUP(CONCATENATE($B20,"_",AI$4,"_",$C$87,"_",$C$86),Data_for_IC_trend_tables!$A$1:$G$49194,7,FALSE),"-")</f>
        <v>24.642298698904401</v>
      </c>
      <c r="AJ20" s="30">
        <f>IFERROR(VLOOKUP(CONCATENATE($B20,"_",AJ$4,"_",$C$87,"_",$C$86),Data_for_IC_trend_tables!$A$1:$G$49194,7,FALSE),"-")</f>
        <v>24.774608409617599</v>
      </c>
      <c r="AK20" s="30">
        <f>IFERROR(VLOOKUP(CONCATENATE($B20,"_",AK$4,"_",$C$87,"_",$C$86),Data_for_IC_trend_tables!$A$1:$G$49194,7,FALSE),"-")</f>
        <v>25.0861915835487</v>
      </c>
      <c r="AL20" s="30">
        <f>IFERROR(VLOOKUP(CONCATENATE($B20,"_",AL$4,"_",$C$87,"_",$C$86),Data_for_IC_trend_tables!$A$1:$G$49194,7,FALSE),"-")</f>
        <v>26.688211343189099</v>
      </c>
      <c r="AM20" s="30">
        <f>IFERROR(VLOOKUP(CONCATENATE($B20,"_",AM$4,"_",$C$87,"_",$C$86),Data_for_IC_trend_tables!$A$1:$G$49194,7,FALSE),"-")</f>
        <v>24.961350755287601</v>
      </c>
      <c r="AN20" s="30">
        <f>IFERROR(VLOOKUP(CONCATENATE($B20,"_",AN$4,"_",$C$87,"_",$C$86),Data_for_IC_trend_tables!$A$1:$G$49194,7,FALSE),"-")</f>
        <v>24.381783197965401</v>
      </c>
      <c r="AO20" s="30">
        <f>IFERROR(VLOOKUP(CONCATENATE($B20,"_",AO$4,"_",$C$87,"_",$C$86),Data_for_IC_trend_tables!$A$1:$G$49194,7,FALSE),"-")</f>
        <v>24.235994884080998</v>
      </c>
      <c r="AP20" s="30">
        <f>IFERROR(VLOOKUP(CONCATENATE($B20,"_",AP$4,"_",$C$87,"_",$C$86),Data_for_IC_trend_tables!$A$1:$G$49194,7,FALSE),"-")</f>
        <v>25.461620893783198</v>
      </c>
      <c r="AQ20" s="30">
        <f>IFERROR(VLOOKUP(CONCATENATE($B20,"_",AQ$4,"_",$C$87,"_",$C$86),Data_for_IC_trend_tables!$A$1:$G$49194,7,FALSE),"-")</f>
        <v>24.962703584306698</v>
      </c>
      <c r="AR20" s="30">
        <f>IFERROR(VLOOKUP(CONCATENATE($B20,"_",AR$4,"_",$C$87,"_",$C$86),Data_for_IC_trend_tables!$A$1:$G$49194,7,FALSE),"-")</f>
        <v>24.625096256167801</v>
      </c>
      <c r="AS20" s="30">
        <f>IFERROR(VLOOKUP(CONCATENATE($B20,"_",AS$4,"_",$C$87,"_",$C$86),Data_for_IC_trend_tables!$A$1:$G$49194,7,FALSE),"-")</f>
        <v>24.770719369017002</v>
      </c>
      <c r="AT20" s="30">
        <f>IFERROR(VLOOKUP(CONCATENATE($B20,"_",AT$4,"_",$C$87,"_",$C$86),Data_for_IC_trend_tables!$A$1:$G$49194,7,FALSE),"-")</f>
        <v>27.130581226030198</v>
      </c>
      <c r="AU20" s="30">
        <f>IFERROR(VLOOKUP(CONCATENATE($B20,"_",AU$4,"_",$C$87,"_",$C$86),Data_for_IC_trend_tables!$A$1:$G$49194,7,FALSE),"-")</f>
        <v>26.451628899999999</v>
      </c>
      <c r="AV20" s="30"/>
      <c r="AW20" s="30">
        <f>IFERROR(VLOOKUP(CONCATENATE($B20,"_",AW$4,"_",$C$87,"_",$C$86),Data_for_IC_trend_tables!$A$1:$G$49194,7,FALSE),"-")</f>
        <v>26.451628899999999</v>
      </c>
      <c r="AX20" s="59">
        <f>M20*0.7</f>
        <v>58.8</v>
      </c>
      <c r="AY20" s="38" t="str">
        <f t="shared" si="0"/>
        <v>Yes</v>
      </c>
      <c r="AZ20" s="58">
        <f t="shared" si="1"/>
        <v>-0.5501423656462584</v>
      </c>
      <c r="BA20" s="357"/>
      <c r="BB20" s="38" t="str">
        <f t="shared" si="2"/>
        <v/>
      </c>
      <c r="BC20" s="58" t="str">
        <f t="shared" si="3"/>
        <v/>
      </c>
      <c r="BD20" s="241">
        <v>0.1</v>
      </c>
      <c r="BE20" s="38" t="str">
        <f t="shared" si="4"/>
        <v>Yes</v>
      </c>
      <c r="BF20" s="96">
        <f t="shared" si="5"/>
        <v>-0.11448494350184091</v>
      </c>
      <c r="BG20" s="63" t="s">
        <v>76</v>
      </c>
      <c r="BH20" s="64"/>
      <c r="BI20" s="140" t="s">
        <v>76</v>
      </c>
      <c r="BJ20"/>
      <c r="BK20"/>
      <c r="BL20"/>
      <c r="BM20"/>
      <c r="BN20"/>
      <c r="BO20"/>
    </row>
    <row r="21" spans="2:67" s="3" customFormat="1" x14ac:dyDescent="0.2">
      <c r="B21" s="52" t="s">
        <v>147</v>
      </c>
      <c r="C21" s="55" t="s">
        <v>10</v>
      </c>
      <c r="D21" s="56">
        <v>1988</v>
      </c>
      <c r="E21" s="30" t="str">
        <f>IFERROR(VLOOKUP(CONCATENATE($B21,"_",E$4,"_",$C$87,"_",$C$86),Data_for_IC_trend_tables!$A$1:$G$49194,7,FALSE),"-")</f>
        <v>-</v>
      </c>
      <c r="F21" s="30" t="str">
        <f>IFERROR(VLOOKUP(CONCATENATE($B21,"_",F$4,"_",$C$87,"_",$C$86),Data_for_IC_trend_tables!$A$1:$G$49194,7,FALSE),"-")</f>
        <v>-</v>
      </c>
      <c r="G21" s="30" t="str">
        <f>IFERROR(VLOOKUP(CONCATENATE($B21,"_",G$4,"_",$C$87,"_",$C$86),Data_for_IC_trend_tables!$A$1:$G$49194,7,FALSE),"-")</f>
        <v>-</v>
      </c>
      <c r="H21" s="30" t="str">
        <f>IFERROR(VLOOKUP(CONCATENATE($B21,"_",H$4,"_",$C$87,"_",$C$86),Data_for_IC_trend_tables!$A$1:$G$49194,7,FALSE),"-")</f>
        <v>-</v>
      </c>
      <c r="I21" s="30" t="str">
        <f>IFERROR(VLOOKUP(CONCATENATE($B21,"_",I$4,"_",$C$87,"_",$C$86),Data_for_IC_trend_tables!$A$1:$G$49194,7,FALSE),"-")</f>
        <v>-</v>
      </c>
      <c r="J21" s="30" t="str">
        <f>IFERROR(VLOOKUP(CONCATENATE($B21,"_",J$4,"_",$C$87,"_",$C$86),Data_for_IC_trend_tables!$A$1:$G$49194,7,FALSE),"-")</f>
        <v>-</v>
      </c>
      <c r="K21" s="30" t="str">
        <f>IFERROR(VLOOKUP(CONCATENATE($B21,"_",K$4,"_",$C$87,"_",$C$86),Data_for_IC_trend_tables!$A$1:$G$49194,7,FALSE),"-")</f>
        <v>-</v>
      </c>
      <c r="L21" s="30">
        <f>IFERROR(VLOOKUP(CONCATENATE($B21,"_",L$4,"_",$C$87,"_",$C$86),Data_for_IC_trend_tables!$A$1:$G$49194,7,FALSE),"-")</f>
        <v>229.30751489345201</v>
      </c>
      <c r="M21" s="30">
        <f>IFERROR(VLOOKUP(CONCATENATE($B21,"_",M$4,"_",$C$87,"_",$C$86),Data_for_IC_trend_tables!$A$1:$G$49194,7,FALSE),"-")</f>
        <v>240.49357395369901</v>
      </c>
      <c r="N21" s="30">
        <f>IFERROR(VLOOKUP(CONCATENATE($B21,"_",N$4,"_",$C$87,"_",$C$86),Data_for_IC_trend_tables!$A$1:$G$49194,7,FALSE),"-")</f>
        <v>233.83251120652599</v>
      </c>
      <c r="O21" s="30">
        <f>IFERROR(VLOOKUP(CONCATENATE($B21,"_",O$4,"_",$C$87,"_",$C$86),Data_for_IC_trend_tables!$A$1:$G$49194,7,FALSE),"-")</f>
        <v>233.662556685542</v>
      </c>
      <c r="P21" s="30">
        <f>IFERROR(VLOOKUP(CONCATENATE($B21,"_",P$4,"_",$C$87,"_",$C$86),Data_for_IC_trend_tables!$A$1:$G$49194,7,FALSE),"-")</f>
        <v>224.48862437720601</v>
      </c>
      <c r="Q21" s="30">
        <f>IFERROR(VLOOKUP(CONCATENATE($B21,"_",Q$4,"_",$C$87,"_",$C$86),Data_for_IC_trend_tables!$A$1:$G$49194,7,FALSE),"-")</f>
        <v>218.77018554990801</v>
      </c>
      <c r="R21" s="30">
        <f>IFERROR(VLOOKUP(CONCATENATE($B21,"_",R$4,"_",$C$87,"_",$C$86),Data_for_IC_trend_tables!$A$1:$G$49194,7,FALSE),"-")</f>
        <v>212.57897877756099</v>
      </c>
      <c r="S21" s="30">
        <f>IFERROR(VLOOKUP(CONCATENATE($B21,"_",S$4,"_",$C$87,"_",$C$86),Data_for_IC_trend_tables!$A$1:$G$49194,7,FALSE),"-")</f>
        <v>210.621995323151</v>
      </c>
      <c r="T21" s="30">
        <f>IFERROR(VLOOKUP(CONCATENATE($B21,"_",T$4,"_",$C$87,"_",$C$86),Data_for_IC_trend_tables!$A$1:$G$49194,7,FALSE),"-")</f>
        <v>203.67760284572799</v>
      </c>
      <c r="U21" s="30">
        <f>IFERROR(VLOOKUP(CONCATENATE($B21,"_",U$4,"_",$C$87,"_",$C$86),Data_for_IC_trend_tables!$A$1:$G$49194,7,FALSE),"-")</f>
        <v>196.50307081878901</v>
      </c>
      <c r="V21" s="30">
        <f>IFERROR(VLOOKUP(CONCATENATE($B21,"_",V$4,"_",$C$87,"_",$C$86),Data_for_IC_trend_tables!$A$1:$G$49194,7,FALSE),"-")</f>
        <v>195.95119394847401</v>
      </c>
      <c r="W21" s="30">
        <f>IFERROR(VLOOKUP(CONCATENATE($B21,"_",W$4,"_",$C$87,"_",$C$86),Data_for_IC_trend_tables!$A$1:$G$49194,7,FALSE),"-")</f>
        <v>191.06761261931399</v>
      </c>
      <c r="X21" s="30">
        <f>IFERROR(VLOOKUP(CONCATENATE($B21,"_",X$4,"_",$C$87,"_",$C$86),Data_for_IC_trend_tables!$A$1:$G$49194,7,FALSE),"-")</f>
        <v>185.38992496216801</v>
      </c>
      <c r="Y21" s="30">
        <f>IFERROR(VLOOKUP(CONCATENATE($B21,"_",Y$4,"_",$C$87,"_",$C$86),Data_for_IC_trend_tables!$A$1:$G$49194,7,FALSE),"-")</f>
        <v>177.88380629751299</v>
      </c>
      <c r="Z21" s="30">
        <f>IFERROR(VLOOKUP(CONCATENATE($B21,"_",Z$4,"_",$C$87,"_",$C$86),Data_for_IC_trend_tables!$A$1:$G$49194,7,FALSE),"-")</f>
        <v>176.00977575698701</v>
      </c>
      <c r="AA21" s="30">
        <f>IFERROR(VLOOKUP(CONCATENATE($B21,"_",AA$4,"_",$C$87,"_",$C$86),Data_for_IC_trend_tables!$A$1:$G$49194,7,FALSE),"-")</f>
        <v>167.29883817414</v>
      </c>
      <c r="AB21" s="30">
        <f>IFERROR(VLOOKUP(CONCATENATE($B21,"_",AB$4,"_",$C$87,"_",$C$86),Data_for_IC_trend_tables!$A$1:$G$49194,7,FALSE),"-")</f>
        <v>162.79021766887499</v>
      </c>
      <c r="AC21" s="30">
        <f>IFERROR(VLOOKUP(CONCATENATE($B21,"_",AC$4,"_",$C$87,"_",$C$86),Data_for_IC_trend_tables!$A$1:$G$49194,7,FALSE),"-")</f>
        <v>157.910544770591</v>
      </c>
      <c r="AD21" s="30">
        <f>IFERROR(VLOOKUP(CONCATENATE($B21,"_",AD$4,"_",$C$87,"_",$C$86),Data_for_IC_trend_tables!$A$1:$G$49194,7,FALSE),"-")</f>
        <v>147.169837762165</v>
      </c>
      <c r="AE21" s="30">
        <f>IFERROR(VLOOKUP(CONCATENATE($B21,"_",AE$4,"_",$C$87,"_",$C$86),Data_for_IC_trend_tables!$A$1:$G$49194,7,FALSE),"-")</f>
        <v>141.04854238086199</v>
      </c>
      <c r="AF21" s="30">
        <f>IFERROR(VLOOKUP(CONCATENATE($B21,"_",AF$4,"_",$C$87,"_",$C$86),Data_for_IC_trend_tables!$A$1:$G$49194,7,FALSE),"-")</f>
        <v>137.476968083141</v>
      </c>
      <c r="AG21" s="30">
        <f>IFERROR(VLOOKUP(CONCATENATE($B21,"_",AG$4,"_",$C$87,"_",$C$86),Data_for_IC_trend_tables!$A$1:$G$49194,7,FALSE),"-")</f>
        <v>121.44571260430401</v>
      </c>
      <c r="AH21" s="30">
        <f>IFERROR(VLOOKUP(CONCATENATE($B21,"_",AH$4,"_",$C$87,"_",$C$86),Data_for_IC_trend_tables!$A$1:$G$49194,7,FALSE),"-")</f>
        <v>112.615429044118</v>
      </c>
      <c r="AI21" s="30">
        <f>IFERROR(VLOOKUP(CONCATENATE($B21,"_",AI$4,"_",$C$87,"_",$C$86),Data_for_IC_trend_tables!$A$1:$G$49194,7,FALSE),"-")</f>
        <v>112.50719405961701</v>
      </c>
      <c r="AJ21" s="30">
        <f>IFERROR(VLOOKUP(CONCATENATE($B21,"_",AJ$4,"_",$C$87,"_",$C$86),Data_for_IC_trend_tables!$A$1:$G$49194,7,FALSE),"-")</f>
        <v>104.883331014804</v>
      </c>
      <c r="AK21" s="30">
        <f>IFERROR(VLOOKUP(CONCATENATE($B21,"_",AK$4,"_",$C$87,"_",$C$86),Data_for_IC_trend_tables!$A$1:$G$49194,7,FALSE),"-")</f>
        <v>101.883803593644</v>
      </c>
      <c r="AL21" s="30">
        <f>IFERROR(VLOOKUP(CONCATENATE($B21,"_",AL$4,"_",$C$87,"_",$C$86),Data_for_IC_trend_tables!$A$1:$G$49194,7,FALSE),"-")</f>
        <v>98.382693143239294</v>
      </c>
      <c r="AM21" s="30">
        <f>IFERROR(VLOOKUP(CONCATENATE($B21,"_",AM$4,"_",$C$87,"_",$C$86),Data_for_IC_trend_tables!$A$1:$G$49194,7,FALSE),"-")</f>
        <v>95.439725293686394</v>
      </c>
      <c r="AN21" s="30">
        <f>IFERROR(VLOOKUP(CONCATENATE($B21,"_",AN$4,"_",$C$87,"_",$C$86),Data_for_IC_trend_tables!$A$1:$G$49194,7,FALSE),"-")</f>
        <v>90.639926214014096</v>
      </c>
      <c r="AO21" s="30">
        <f>IFERROR(VLOOKUP(CONCATENATE($B21,"_",AO$4,"_",$C$87,"_",$C$86),Data_for_IC_trend_tables!$A$1:$G$49194,7,FALSE),"-")</f>
        <v>90.858648120686098</v>
      </c>
      <c r="AP21" s="30">
        <f>IFERROR(VLOOKUP(CONCATENATE($B21,"_",AP$4,"_",$C$87,"_",$C$86),Data_for_IC_trend_tables!$A$1:$G$49194,7,FALSE),"-")</f>
        <v>89.240260735188699</v>
      </c>
      <c r="AQ21" s="30">
        <f>IFERROR(VLOOKUP(CONCATENATE($B21,"_",AQ$4,"_",$C$87,"_",$C$86),Data_for_IC_trend_tables!$A$1:$G$49194,7,FALSE),"-")</f>
        <v>86.640093231517795</v>
      </c>
      <c r="AR21" s="30">
        <f>IFERROR(VLOOKUP(CONCATENATE($B21,"_",AR$4,"_",$C$87,"_",$C$86),Data_for_IC_trend_tables!$A$1:$G$49194,7,FALSE),"-")</f>
        <v>84.654324639258405</v>
      </c>
      <c r="AS21" s="30">
        <f>IFERROR(VLOOKUP(CONCATENATE($B21,"_",AS$4,"_",$C$87,"_",$C$86),Data_for_IC_trend_tables!$A$1:$G$49194,7,FALSE),"-")</f>
        <v>84.8316924796504</v>
      </c>
      <c r="AT21" s="30">
        <f>IFERROR(VLOOKUP(CONCATENATE($B21,"_",AT$4,"_",$C$87,"_",$C$86),Data_for_IC_trend_tables!$A$1:$G$49194,7,FALSE),"-")</f>
        <v>82.891595751313304</v>
      </c>
      <c r="AU21" s="30">
        <f>IFERROR(VLOOKUP(CONCATENATE($B21,"_",AU$4,"_",$C$87,"_",$C$86),Data_for_IC_trend_tables!$A$1:$G$49194,7,FALSE),"-")</f>
        <v>75.463661153269697</v>
      </c>
      <c r="AV21" s="30"/>
      <c r="AW21" s="30">
        <f>IFERROR(VLOOKUP(CONCATENATE($B21,"_",AW$4,"_",$C$87,"_",$C$86),Data_for_IC_trend_tables!$A$1:$G$49194,7,FALSE),"-")</f>
        <v>75.463661153269697</v>
      </c>
      <c r="AX21" s="59">
        <f>M21*0.7</f>
        <v>168.3455017675893</v>
      </c>
      <c r="AY21" s="38" t="str">
        <f t="shared" si="0"/>
        <v>Yes</v>
      </c>
      <c r="AZ21" s="58">
        <f t="shared" si="1"/>
        <v>-0.55173342702407546</v>
      </c>
      <c r="BA21" s="59">
        <v>130</v>
      </c>
      <c r="BB21" s="38" t="str">
        <f t="shared" si="2"/>
        <v>Yes</v>
      </c>
      <c r="BC21" s="58">
        <f t="shared" si="3"/>
        <v>-0.41951029882100233</v>
      </c>
      <c r="BD21" s="241">
        <v>0.35</v>
      </c>
      <c r="BE21" s="38" t="str">
        <f t="shared" si="4"/>
        <v>Yes</v>
      </c>
      <c r="BF21" s="96">
        <f t="shared" si="5"/>
        <v>-0.13723418941846394</v>
      </c>
      <c r="BG21" s="63" t="s">
        <v>76</v>
      </c>
      <c r="BH21" s="63" t="s">
        <v>76</v>
      </c>
      <c r="BI21" s="140" t="s">
        <v>76</v>
      </c>
      <c r="BJ21"/>
      <c r="BK21"/>
      <c r="BL21"/>
      <c r="BM21"/>
      <c r="BN21"/>
      <c r="BO21"/>
    </row>
    <row r="22" spans="2:67" s="3" customFormat="1" x14ac:dyDescent="0.2">
      <c r="B22" s="103" t="s">
        <v>148</v>
      </c>
      <c r="C22" s="309" t="s">
        <v>11</v>
      </c>
      <c r="D22" s="56">
        <v>1988</v>
      </c>
      <c r="E22" s="305" t="str">
        <f>IFERROR(VLOOKUP(CONCATENATE($B22,"_",E$4,"_",$C$87,"_",$C$86),Data_for_IC_trend_tables!$A$1:$G$49194,7,FALSE),"-")</f>
        <v>-</v>
      </c>
      <c r="F22" s="305" t="str">
        <f>IFERROR(VLOOKUP(CONCATENATE($B22,"_",F$4,"_",$C$87,"_",$C$86),Data_for_IC_trend_tables!$A$1:$G$49194,7,FALSE),"-")</f>
        <v>-</v>
      </c>
      <c r="G22" s="305" t="str">
        <f>IFERROR(VLOOKUP(CONCATENATE($B22,"_",G$4,"_",$C$87,"_",$C$86),Data_for_IC_trend_tables!$A$1:$G$49194,7,FALSE),"-")</f>
        <v>-</v>
      </c>
      <c r="H22" s="305" t="str">
        <f>IFERROR(VLOOKUP(CONCATENATE($B22,"_",H$4,"_",$C$87,"_",$C$86),Data_for_IC_trend_tables!$A$1:$G$49194,7,FALSE),"-")</f>
        <v>-</v>
      </c>
      <c r="I22" s="305" t="str">
        <f>IFERROR(VLOOKUP(CONCATENATE($B22,"_",I$4,"_",$C$87,"_",$C$86),Data_for_IC_trend_tables!$A$1:$G$49194,7,FALSE),"-")</f>
        <v>-</v>
      </c>
      <c r="J22" s="305" t="str">
        <f>IFERROR(VLOOKUP(CONCATENATE($B22,"_",J$4,"_",$C$87,"_",$C$86),Data_for_IC_trend_tables!$A$1:$G$49194,7,FALSE),"-")</f>
        <v>-</v>
      </c>
      <c r="K22" s="305" t="str">
        <f>IFERROR(VLOOKUP(CONCATENATE($B22,"_",K$4,"_",$C$87,"_",$C$86),Data_for_IC_trend_tables!$A$1:$G$49194,7,FALSE),"-")</f>
        <v>-</v>
      </c>
      <c r="L22" s="305" t="str">
        <f>IFERROR(VLOOKUP(CONCATENATE($B22,"_",L$4,"_",$C$87,"_",$C$86),Data_for_IC_trend_tables!$A$1:$G$49194,7,FALSE),"-")</f>
        <v>-</v>
      </c>
      <c r="M22" s="305">
        <f>IFERROR(VLOOKUP(CONCATENATE($B22,"_",M$4,"_",$C$87,"_",$C$86),Data_for_IC_trend_tables!$A$1:$G$49194,7,FALSE),"-")</f>
        <v>2954.7476614756101</v>
      </c>
      <c r="N22" s="305">
        <f>IFERROR(VLOOKUP(CONCATENATE($B22,"_",N$4,"_",$C$87,"_",$C$86),Data_for_IC_trend_tables!$A$1:$G$49194,7,FALSE),"-")</f>
        <v>2939.1492166089502</v>
      </c>
      <c r="O22" s="305">
        <f>IFERROR(VLOOKUP(CONCATENATE($B22,"_",O$4,"_",$C$87,"_",$C$86),Data_for_IC_trend_tables!$A$1:$G$49194,7,FALSE),"-")</f>
        <v>2920.4566025468298</v>
      </c>
      <c r="P22" s="305">
        <f>IFERROR(VLOOKUP(CONCATENATE($B22,"_",P$4,"_",$C$87,"_",$C$86),Data_for_IC_trend_tables!$A$1:$G$49194,7,FALSE),"-")</f>
        <v>2944.95868276998</v>
      </c>
      <c r="Q22" s="305">
        <f>IFERROR(VLOOKUP(CONCATENATE($B22,"_",Q$4,"_",$C$87,"_",$C$86),Data_for_IC_trend_tables!$A$1:$G$49194,7,FALSE),"-")</f>
        <v>2874.6606424903098</v>
      </c>
      <c r="R22" s="305">
        <f>IFERROR(VLOOKUP(CONCATENATE($B22,"_",R$4,"_",$C$87,"_",$C$86),Data_for_IC_trend_tables!$A$1:$G$49194,7,FALSE),"-")</f>
        <v>2743.88983354628</v>
      </c>
      <c r="S22" s="305">
        <f>IFERROR(VLOOKUP(CONCATENATE($B22,"_",S$4,"_",$C$87,"_",$C$86),Data_for_IC_trend_tables!$A$1:$G$49194,7,FALSE),"-")</f>
        <v>2588.1391366552698</v>
      </c>
      <c r="T22" s="305">
        <f>IFERROR(VLOOKUP(CONCATENATE($B22,"_",T$4,"_",$C$87,"_",$C$86),Data_for_IC_trend_tables!$A$1:$G$49194,7,FALSE),"-")</f>
        <v>2511.0610407836998</v>
      </c>
      <c r="U22" s="305">
        <f>IFERROR(VLOOKUP(CONCATENATE($B22,"_",U$4,"_",$C$87,"_",$C$86),Data_for_IC_trend_tables!$A$1:$G$49194,7,FALSE),"-")</f>
        <v>2461.0714198355299</v>
      </c>
      <c r="V22" s="305">
        <f>IFERROR(VLOOKUP(CONCATENATE($B22,"_",V$4,"_",$C$87,"_",$C$86),Data_for_IC_trend_tables!$A$1:$G$49194,7,FALSE),"-")</f>
        <v>2356.6373287485098</v>
      </c>
      <c r="W22" s="305">
        <f>IFERROR(VLOOKUP(CONCATENATE($B22,"_",W$4,"_",$C$87,"_",$C$86),Data_for_IC_trend_tables!$A$1:$G$49194,7,FALSE),"-")</f>
        <v>2310.4985608634302</v>
      </c>
      <c r="X22" s="305">
        <f>IFERROR(VLOOKUP(CONCATENATE($B22,"_",X$4,"_",$C$87,"_",$C$86),Data_for_IC_trend_tables!$A$1:$G$49194,7,FALSE),"-")</f>
        <v>2238.1849500794601</v>
      </c>
      <c r="Y22" s="305">
        <f>IFERROR(VLOOKUP(CONCATENATE($B22,"_",Y$4,"_",$C$87,"_",$C$86),Data_for_IC_trend_tables!$A$1:$G$49194,7,FALSE),"-")</f>
        <v>2149.1872819827599</v>
      </c>
      <c r="Z22" s="305">
        <f>IFERROR(VLOOKUP(CONCATENATE($B22,"_",Z$4,"_",$C$87,"_",$C$86),Data_for_IC_trend_tables!$A$1:$G$49194,7,FALSE),"-")</f>
        <v>2082.63962315959</v>
      </c>
      <c r="AA22" s="305">
        <f>IFERROR(VLOOKUP(CONCATENATE($B22,"_",AA$4,"_",$C$87,"_",$C$86),Data_for_IC_trend_tables!$A$1:$G$49194,7,FALSE),"-")</f>
        <v>1969.3660275285499</v>
      </c>
      <c r="AB22" s="305">
        <f>IFERROR(VLOOKUP(CONCATENATE($B22,"_",AB$4,"_",$C$87,"_",$C$86),Data_for_IC_trend_tables!$A$1:$G$49194,7,FALSE),"-")</f>
        <v>1948.9438925583499</v>
      </c>
      <c r="AC22" s="305">
        <f>IFERROR(VLOOKUP(CONCATENATE($B22,"_",AC$4,"_",$C$87,"_",$C$86),Data_for_IC_trend_tables!$A$1:$G$49194,7,FALSE),"-")</f>
        <v>1856.48911920059</v>
      </c>
      <c r="AD22" s="305">
        <f>IFERROR(VLOOKUP(CONCATENATE($B22,"_",AD$4,"_",$C$87,"_",$C$86),Data_for_IC_trend_tables!$A$1:$G$49194,7,FALSE),"-")</f>
        <v>1793.51263148883</v>
      </c>
      <c r="AE22" s="305">
        <f>IFERROR(VLOOKUP(CONCATENATE($B22,"_",AE$4,"_",$C$87,"_",$C$86),Data_for_IC_trend_tables!$A$1:$G$49194,7,FALSE),"-")</f>
        <v>1722.23597994434</v>
      </c>
      <c r="AF22" s="305">
        <f>IFERROR(VLOOKUP(CONCATENATE($B22,"_",AF$4,"_",$C$87,"_",$C$86),Data_for_IC_trend_tables!$A$1:$G$49194,7,FALSE),"-")</f>
        <v>1591.2009270983999</v>
      </c>
      <c r="AG22" s="305">
        <f>IFERROR(VLOOKUP(CONCATENATE($B22,"_",AG$4,"_",$C$87,"_",$C$86),Data_for_IC_trend_tables!$A$1:$G$49194,7,FALSE),"-")</f>
        <v>1510.9021770653101</v>
      </c>
      <c r="AH22" s="305">
        <f>IFERROR(VLOOKUP(CONCATENATE($B22,"_",AH$4,"_",$C$87,"_",$C$86),Data_for_IC_trend_tables!$A$1:$G$49194,7,FALSE),"-")</f>
        <v>1439.24881004804</v>
      </c>
      <c r="AI22" s="305">
        <f>IFERROR(VLOOKUP(CONCATENATE($B22,"_",AI$4,"_",$C$87,"_",$C$86),Data_for_IC_trend_tables!$A$1:$G$49194,7,FALSE),"-")</f>
        <v>1456.91750558688</v>
      </c>
      <c r="AJ22" s="305">
        <f>IFERROR(VLOOKUP(CONCATENATE($B22,"_",AJ$4,"_",$C$87,"_",$C$86),Data_for_IC_trend_tables!$A$1:$G$49194,7,FALSE),"-")</f>
        <v>1338.2909205174701</v>
      </c>
      <c r="AK22" s="305">
        <f>IFERROR(VLOOKUP(CONCATENATE($B22,"_",AK$4,"_",$C$87,"_",$C$86),Data_for_IC_trend_tables!$A$1:$G$49194,7,FALSE),"-")</f>
        <v>1296.60701140841</v>
      </c>
      <c r="AL22" s="305">
        <f>IFERROR(VLOOKUP(CONCATENATE($B22,"_",AL$4,"_",$C$87,"_",$C$86),Data_for_IC_trend_tables!$A$1:$G$49194,7,FALSE),"-")</f>
        <v>1286.7612887529599</v>
      </c>
      <c r="AM22" s="305">
        <f>IFERROR(VLOOKUP(CONCATENATE($B22,"_",AM$4,"_",$C$87,"_",$C$86),Data_for_IC_trend_tables!$A$1:$G$49194,7,FALSE),"-")</f>
        <v>1233.2401707982599</v>
      </c>
      <c r="AN22" s="305">
        <f>IFERROR(VLOOKUP(CONCATENATE($B22,"_",AN$4,"_",$C$87,"_",$C$86),Data_for_IC_trend_tables!$A$1:$G$49194,7,FALSE),"-")</f>
        <v>1203.91258055357</v>
      </c>
      <c r="AO22" s="305">
        <f>IFERROR(VLOOKUP(CONCATENATE($B22,"_",AO$4,"_",$C$87,"_",$C$86),Data_for_IC_trend_tables!$A$1:$G$49194,7,FALSE),"-")</f>
        <v>1195.84976087984</v>
      </c>
      <c r="AP22" s="305">
        <f>IFERROR(VLOOKUP(CONCATENATE($B22,"_",AP$4,"_",$C$87,"_",$C$86),Data_for_IC_trend_tables!$A$1:$G$49194,7,FALSE),"-")</f>
        <v>1192.5129745817001</v>
      </c>
      <c r="AQ22" s="305">
        <f>IFERROR(VLOOKUP(CONCATENATE($B22,"_",AQ$4,"_",$C$87,"_",$C$86),Data_for_IC_trend_tables!$A$1:$G$49194,7,FALSE),"-")</f>
        <v>1153.01810022212</v>
      </c>
      <c r="AR22" s="305">
        <f>IFERROR(VLOOKUP(CONCATENATE($B22,"_",AR$4,"_",$C$87,"_",$C$86),Data_for_IC_trend_tables!$A$1:$G$49194,7,FALSE),"-")</f>
        <v>1120.5993008058299</v>
      </c>
      <c r="AS22" s="305">
        <f>IFERROR(VLOOKUP(CONCATENATE($B22,"_",AS$4,"_",$C$87,"_",$C$86),Data_for_IC_trend_tables!$A$1:$G$49194,7,FALSE),"-")</f>
        <v>1080.22504716241</v>
      </c>
      <c r="AT22" s="305">
        <f>IFERROR(VLOOKUP(CONCATENATE($B22,"_",AT$4,"_",$C$87,"_",$C$86),Data_for_IC_trend_tables!$A$1:$G$49194,7,FALSE),"-")</f>
        <v>1076.7506159311399</v>
      </c>
      <c r="AU22" s="305">
        <f>IFERROR(VLOOKUP(CONCATENATE($B22,"_",AU$4,"_",$C$87,"_",$C$86),Data_for_IC_trend_tables!$A$1:$G$49194,7,FALSE),"-")</f>
        <v>1065.4547562248899</v>
      </c>
      <c r="AV22" s="30"/>
      <c r="AW22" s="305">
        <f>IFERROR(VLOOKUP(CONCATENATE($B22,"_",AW$4,"_",$C$87,"_",$C$86),Data_for_IC_trend_tables!$A$1:$G$49194,7,FALSE),"-")</f>
        <v>1065.4547562248899</v>
      </c>
      <c r="AX22" s="59">
        <f>M22*0.7</f>
        <v>2068.3233630329269</v>
      </c>
      <c r="AY22" s="38" t="str">
        <f t="shared" si="0"/>
        <v>Yes</v>
      </c>
      <c r="AZ22" s="58">
        <f t="shared" si="1"/>
        <v>-0.48487031802293268</v>
      </c>
      <c r="BA22" s="59">
        <v>1100</v>
      </c>
      <c r="BB22" s="38" t="str">
        <f t="shared" si="2"/>
        <v>Yes</v>
      </c>
      <c r="BC22" s="58">
        <f t="shared" si="3"/>
        <v>-3.140476706828188E-2</v>
      </c>
      <c r="BD22" s="241"/>
      <c r="BE22" s="38" t="str">
        <f t="shared" si="4"/>
        <v/>
      </c>
      <c r="BF22" s="96" t="str">
        <f t="shared" si="5"/>
        <v/>
      </c>
      <c r="BG22" s="63" t="s">
        <v>76</v>
      </c>
      <c r="BH22" s="63" t="s">
        <v>76</v>
      </c>
      <c r="BI22" s="140"/>
      <c r="BJ22"/>
      <c r="BK22"/>
      <c r="BL22"/>
      <c r="BM22"/>
      <c r="BN22"/>
      <c r="BO22"/>
    </row>
    <row r="23" spans="2:67" s="3" customFormat="1" x14ac:dyDescent="0.2">
      <c r="B23" s="103" t="s">
        <v>148</v>
      </c>
      <c r="C23" s="71" t="s">
        <v>246</v>
      </c>
      <c r="D23" s="56"/>
      <c r="E23" s="30" t="str">
        <f>IFERROR(VLOOKUP(CONCATENATE($B23,"_",E$4,"_",$C$87,"_",$C$86),Data_for_IC_trend_tables!$A$1:$G$49194,7,FALSE)+VLOOKUP(CONCATENATE($B23,"_",E$4,"_",$C$90,"_",$C$86),Data_for_IC_trend_tables!$A$1:$G$49194,7,FALSE),"-")</f>
        <v>-</v>
      </c>
      <c r="F23" s="30" t="str">
        <f>IFERROR(VLOOKUP(CONCATENATE($B23,"_",F$4,"_",$C$87,"_",$C$86),Data_for_IC_trend_tables!$A$1:$G$49194,7,FALSE)+VLOOKUP(CONCATENATE($B23,"_",F$4,"_",$C$90,"_",$C$86),Data_for_IC_trend_tables!$A$1:$G$49194,7,FALSE),"-")</f>
        <v>-</v>
      </c>
      <c r="G23" s="30" t="str">
        <f>IFERROR(VLOOKUP(CONCATENATE($B23,"_",G$4,"_",$C$87,"_",$C$86),Data_for_IC_trend_tables!$A$1:$G$49194,7,FALSE)+VLOOKUP(CONCATENATE($B23,"_",G$4,"_",$C$90,"_",$C$86),Data_for_IC_trend_tables!$A$1:$G$49194,7,FALSE),"-")</f>
        <v>-</v>
      </c>
      <c r="H23" s="30" t="str">
        <f>IFERROR(VLOOKUP(CONCATENATE($B23,"_",H$4,"_",$C$87,"_",$C$86),Data_for_IC_trend_tables!$A$1:$G$49194,7,FALSE)+VLOOKUP(CONCATENATE($B23,"_",H$4,"_",$C$90,"_",$C$86),Data_for_IC_trend_tables!$A$1:$G$49194,7,FALSE),"-")</f>
        <v>-</v>
      </c>
      <c r="I23" s="30" t="str">
        <f>IFERROR(VLOOKUP(CONCATENATE($B23,"_",I$4,"_",$C$87,"_",$C$86),Data_for_IC_trend_tables!$A$1:$G$49194,7,FALSE)+VLOOKUP(CONCATENATE($B23,"_",I$4,"_",$C$90,"_",$C$86),Data_for_IC_trend_tables!$A$1:$G$49194,7,FALSE),"-")</f>
        <v>-</v>
      </c>
      <c r="J23" s="30" t="str">
        <f>IFERROR(VLOOKUP(CONCATENATE($B23,"_",J$4,"_",$C$87,"_",$C$86),Data_for_IC_trend_tables!$A$1:$G$49194,7,FALSE)+VLOOKUP(CONCATENATE($B23,"_",J$4,"_",$C$90,"_",$C$86),Data_for_IC_trend_tables!$A$1:$G$49194,7,FALSE),"-")</f>
        <v>-</v>
      </c>
      <c r="K23" s="30" t="str">
        <f>IFERROR(VLOOKUP(CONCATENATE($B23,"_",K$4,"_",$C$87,"_",$C$86),Data_for_IC_trend_tables!$A$1:$G$49194,7,FALSE)+VLOOKUP(CONCATENATE($B23,"_",K$4,"_",$C$90,"_",$C$86),Data_for_IC_trend_tables!$A$1:$G$49194,7,FALSE),"-")</f>
        <v>-</v>
      </c>
      <c r="L23" s="30" t="str">
        <f>IFERROR(VLOOKUP(CONCATENATE($B23,"_",L$4,"_",$C$87,"_",$C$86),Data_for_IC_trend_tables!$A$1:$G$49194,7,FALSE)+VLOOKUP(CONCATENATE($B23,"_",L$4,"_",$C$90,"_",$C$86),Data_for_IC_trend_tables!$A$1:$G$49194,7,FALSE),"-")</f>
        <v>-</v>
      </c>
      <c r="M23" s="30" t="str">
        <f>IFERROR(VLOOKUP(CONCATENATE($B23,"_",M$4,"_",$C$87,"_",$C$86),Data_for_IC_trend_tables!$A$1:$G$49194,7,FALSE)+VLOOKUP(CONCATENATE($B23,"_",M$4,"_",$C$90,"_",$C$86),Data_for_IC_trend_tables!$A$1:$G$49194,7,FALSE),"-")</f>
        <v>-</v>
      </c>
      <c r="N23" s="30" t="str">
        <f>IFERROR(VLOOKUP(CONCATENATE($B23,"_",N$4,"_",$C$87,"_",$C$86),Data_for_IC_trend_tables!$A$1:$G$49194,7,FALSE)+VLOOKUP(CONCATENATE($B23,"_",N$4,"_",$C$90,"_",$C$86),Data_for_IC_trend_tables!$A$1:$G$49194,7,FALSE),"-")</f>
        <v>-</v>
      </c>
      <c r="O23" s="30" t="str">
        <f>IFERROR(VLOOKUP(CONCATENATE($B23,"_",O$4,"_",$C$87,"_",$C$86),Data_for_IC_trend_tables!$A$1:$G$49194,7,FALSE)+VLOOKUP(CONCATENATE($B23,"_",O$4,"_",$C$90,"_",$C$86),Data_for_IC_trend_tables!$A$1:$G$49194,7,FALSE),"-")</f>
        <v>-</v>
      </c>
      <c r="P23" s="30" t="str">
        <f>IFERROR(VLOOKUP(CONCATENATE($B23,"_",P$4,"_",$C$87,"_",$C$86),Data_for_IC_trend_tables!$A$1:$G$49194,7,FALSE)+VLOOKUP(CONCATENATE($B23,"_",P$4,"_",$C$90,"_",$C$86),Data_for_IC_trend_tables!$A$1:$G$49194,7,FALSE),"-")</f>
        <v>-</v>
      </c>
      <c r="Q23" s="30" t="str">
        <f>IFERROR(VLOOKUP(CONCATENATE($B23,"_",Q$4,"_",$C$87,"_",$C$86),Data_for_IC_trend_tables!$A$1:$G$49194,7,FALSE)+VLOOKUP(CONCATENATE($B23,"_",Q$4,"_",$C$90,"_",$C$86),Data_for_IC_trend_tables!$A$1:$G$49194,7,FALSE),"-")</f>
        <v>-</v>
      </c>
      <c r="R23" s="30" t="str">
        <f>IFERROR(VLOOKUP(CONCATENATE($B23,"_",R$4,"_",$C$87,"_",$C$86),Data_for_IC_trend_tables!$A$1:$G$49194,7,FALSE)+VLOOKUP(CONCATENATE($B23,"_",R$4,"_",$C$90,"_",$C$86),Data_for_IC_trend_tables!$A$1:$G$49194,7,FALSE),"-")</f>
        <v>-</v>
      </c>
      <c r="S23" s="30" t="str">
        <f>IFERROR(VLOOKUP(CONCATENATE($B23,"_",S$4,"_",$C$87,"_",$C$86),Data_for_IC_trend_tables!$A$1:$G$49194,7,FALSE)+VLOOKUP(CONCATENATE($B23,"_",S$4,"_",$C$90,"_",$C$86),Data_for_IC_trend_tables!$A$1:$G$49194,7,FALSE),"-")</f>
        <v>-</v>
      </c>
      <c r="T23" s="30" t="str">
        <f>IFERROR(VLOOKUP(CONCATENATE($B23,"_",T$4,"_",$C$87,"_",$C$86),Data_for_IC_trend_tables!$A$1:$G$49194,7,FALSE)+VLOOKUP(CONCATENATE($B23,"_",T$4,"_",$C$90,"_",$C$86),Data_for_IC_trend_tables!$A$1:$G$49194,7,FALSE),"-")</f>
        <v>-</v>
      </c>
      <c r="U23" s="30" t="str">
        <f>IFERROR(VLOOKUP(CONCATENATE($B23,"_",U$4,"_",$C$87,"_",$C$86),Data_for_IC_trend_tables!$A$1:$G$49194,7,FALSE)+VLOOKUP(CONCATENATE($B23,"_",U$4,"_",$C$90,"_",$C$86),Data_for_IC_trend_tables!$A$1:$G$49194,7,FALSE),"-")</f>
        <v>-</v>
      </c>
      <c r="V23" s="30" t="str">
        <f>IFERROR(VLOOKUP(CONCATENATE($B23,"_",V$4,"_",$C$87,"_",$C$86),Data_for_IC_trend_tables!$A$1:$G$49194,7,FALSE)+VLOOKUP(CONCATENATE($B23,"_",V$4,"_",$C$90,"_",$C$86),Data_for_IC_trend_tables!$A$1:$G$49194,7,FALSE),"-")</f>
        <v>-</v>
      </c>
      <c r="W23" s="30" t="str">
        <f>IFERROR(VLOOKUP(CONCATENATE($B23,"_",W$4,"_",$C$87,"_",$C$86),Data_for_IC_trend_tables!$A$1:$G$49194,7,FALSE)+VLOOKUP(CONCATENATE($B23,"_",W$4,"_",$C$90,"_",$C$86),Data_for_IC_trend_tables!$A$1:$G$49194,7,FALSE),"-")</f>
        <v>-</v>
      </c>
      <c r="X23" s="30" t="str">
        <f>IFERROR(VLOOKUP(CONCATENATE($B23,"_",X$4,"_",$C$87,"_",$C$86),Data_for_IC_trend_tables!$A$1:$G$49194,7,FALSE)+VLOOKUP(CONCATENATE($B23,"_",X$4,"_",$C$90,"_",$C$86),Data_for_IC_trend_tables!$A$1:$G$49194,7,FALSE),"-")</f>
        <v>-</v>
      </c>
      <c r="Y23" s="30" t="str">
        <f>IFERROR(VLOOKUP(CONCATENATE($B23,"_",Y$4,"_",$C$87,"_",$C$86),Data_for_IC_trend_tables!$A$1:$G$49194,7,FALSE)+VLOOKUP(CONCATENATE($B23,"_",Y$4,"_",$C$90,"_",$C$86),Data_for_IC_trend_tables!$A$1:$G$49194,7,FALSE),"-")</f>
        <v>-</v>
      </c>
      <c r="Z23" s="30" t="str">
        <f>IFERROR(VLOOKUP(CONCATENATE($B23,"_",Z$4,"_",$C$87,"_",$C$86),Data_for_IC_trend_tables!$A$1:$G$49194,7,FALSE)+VLOOKUP(CONCATENATE($B23,"_",Z$4,"_",$C$90,"_",$C$86),Data_for_IC_trend_tables!$A$1:$G$49194,7,FALSE),"-")</f>
        <v>-</v>
      </c>
      <c r="AA23" s="30" t="str">
        <f>IFERROR(VLOOKUP(CONCATENATE($B23,"_",AA$4,"_",$C$87,"_",$C$86),Data_for_IC_trend_tables!$A$1:$G$49194,7,FALSE)+VLOOKUP(CONCATENATE($B23,"_",AA$4,"_",$C$90,"_",$C$86),Data_for_IC_trend_tables!$A$1:$G$49194,7,FALSE),"-")</f>
        <v>-</v>
      </c>
      <c r="AB23" s="30" t="str">
        <f>IFERROR(VLOOKUP(CONCATENATE($B23,"_",AB$4,"_",$C$87,"_",$C$86),Data_for_IC_trend_tables!$A$1:$G$49194,7,FALSE)+VLOOKUP(CONCATENATE($B23,"_",AB$4,"_",$C$90,"_",$C$86),Data_for_IC_trend_tables!$A$1:$G$49194,7,FALSE),"-")</f>
        <v>-</v>
      </c>
      <c r="AC23" s="30" t="str">
        <f>IFERROR(VLOOKUP(CONCATENATE($B23,"_",AC$4,"_",$C$87,"_",$C$86),Data_for_IC_trend_tables!$A$1:$G$49194,7,FALSE)+VLOOKUP(CONCATENATE($B23,"_",AC$4,"_",$C$90,"_",$C$86),Data_for_IC_trend_tables!$A$1:$G$49194,7,FALSE),"-")</f>
        <v>-</v>
      </c>
      <c r="AD23" s="30">
        <f>IFERROR(VLOOKUP(CONCATENATE($B23,"_",AD$4,"_",$C$87,"_",$C$86),Data_for_IC_trend_tables!$A$1:$G$49194,7,FALSE)+VLOOKUP(CONCATENATE($B23,"_",AD$4,"_",$C$90,"_",$C$86),Data_for_IC_trend_tables!$A$1:$G$49194,7,FALSE),"-")</f>
        <v>1380.658997566992</v>
      </c>
      <c r="AE23" s="30" t="str">
        <f>IFERROR(VLOOKUP(CONCATENATE($B23,"_",AE$4,"_",$C$87,"_",$C$86),Data_for_IC_trend_tables!$A$1:$G$49194,7,FALSE)+VLOOKUP(CONCATENATE($B23,"_",AE$4,"_",$C$90,"_",$C$86),Data_for_IC_trend_tables!$A$1:$G$49194,7,FALSE),"-")</f>
        <v>-</v>
      </c>
      <c r="AF23" s="30" t="str">
        <f>IFERROR(VLOOKUP(CONCATENATE($B23,"_",AF$4,"_",$C$87,"_",$C$86),Data_for_IC_trend_tables!$A$1:$G$49194,7,FALSE)+VLOOKUP(CONCATENATE($B23,"_",AF$4,"_",$C$90,"_",$C$86),Data_for_IC_trend_tables!$A$1:$G$49194,7,FALSE),"-")</f>
        <v>-</v>
      </c>
      <c r="AG23" s="30" t="str">
        <f>IFERROR(VLOOKUP(CONCATENATE($B23,"_",AG$4,"_",$C$87,"_",$C$86),Data_for_IC_trend_tables!$A$1:$G$49194,7,FALSE)+VLOOKUP(CONCATENATE($B23,"_",AG$4,"_",$C$90,"_",$C$86),Data_for_IC_trend_tables!$A$1:$G$49194,7,FALSE),"-")</f>
        <v>-</v>
      </c>
      <c r="AH23" s="30" t="str">
        <f>IFERROR(VLOOKUP(CONCATENATE($B23,"_",AH$4,"_",$C$87,"_",$C$86),Data_for_IC_trend_tables!$A$1:$G$49194,7,FALSE)+VLOOKUP(CONCATENATE($B23,"_",AH$4,"_",$C$90,"_",$C$86),Data_for_IC_trend_tables!$A$1:$G$49194,7,FALSE),"-")</f>
        <v>-</v>
      </c>
      <c r="AI23" s="30" t="str">
        <f>IFERROR(VLOOKUP(CONCATENATE($B23,"_",AI$4,"_",$C$87,"_",$C$86),Data_for_IC_trend_tables!$A$1:$G$49194,7,FALSE)+VLOOKUP(CONCATENATE($B23,"_",AI$4,"_",$C$90,"_",$C$86),Data_for_IC_trend_tables!$A$1:$G$49194,7,FALSE),"-")</f>
        <v>-</v>
      </c>
      <c r="AJ23" s="30" t="str">
        <f>IFERROR(VLOOKUP(CONCATENATE($B23,"_",AJ$4,"_",$C$87,"_",$C$86),Data_for_IC_trend_tables!$A$1:$G$49194,7,FALSE)+VLOOKUP(CONCATENATE($B23,"_",AJ$4,"_",$C$90,"_",$C$86),Data_for_IC_trend_tables!$A$1:$G$49194,7,FALSE),"-")</f>
        <v>-</v>
      </c>
      <c r="AK23" s="30" t="str">
        <f>IFERROR(VLOOKUP(CONCATENATE($B23,"_",AK$4,"_",$C$87,"_",$C$86),Data_for_IC_trend_tables!$A$1:$G$49194,7,FALSE)+VLOOKUP(CONCATENATE($B23,"_",AK$4,"_",$C$90,"_",$C$86),Data_for_IC_trend_tables!$A$1:$G$49194,7,FALSE),"-")</f>
        <v>-</v>
      </c>
      <c r="AL23" s="30" t="str">
        <f>IFERROR(VLOOKUP(CONCATENATE($B23,"_",AL$4,"_",$C$87,"_",$C$86),Data_for_IC_trend_tables!$A$1:$G$49194,7,FALSE)+VLOOKUP(CONCATENATE($B23,"_",AL$4,"_",$C$90,"_",$C$86),Data_for_IC_trend_tables!$A$1:$G$49194,7,FALSE),"-")</f>
        <v>-</v>
      </c>
      <c r="AM23" s="30" t="str">
        <f>IFERROR(VLOOKUP(CONCATENATE($B23,"_",AM$4,"_",$C$87,"_",$C$86),Data_for_IC_trend_tables!$A$1:$G$49194,7,FALSE)+VLOOKUP(CONCATENATE($B23,"_",AM$4,"_",$C$90,"_",$C$86),Data_for_IC_trend_tables!$A$1:$G$49194,7,FALSE),"-")</f>
        <v>-</v>
      </c>
      <c r="AN23" s="30" t="str">
        <f>IFERROR(VLOOKUP(CONCATENATE($B23,"_",AN$4,"_",$C$87,"_",$C$86),Data_for_IC_trend_tables!$A$1:$G$49194,7,FALSE)+VLOOKUP(CONCATENATE($B23,"_",AN$4,"_",$C$90,"_",$C$86),Data_for_IC_trend_tables!$A$1:$G$49194,7,FALSE),"-")</f>
        <v>-</v>
      </c>
      <c r="AO23" s="30" t="str">
        <f>IFERROR(VLOOKUP(CONCATENATE($B23,"_",AO$4,"_",$C$87,"_",$C$86),Data_for_IC_trend_tables!$A$1:$G$49194,7,FALSE)+VLOOKUP(CONCATENATE($B23,"_",AO$4,"_",$C$90,"_",$C$86),Data_for_IC_trend_tables!$A$1:$G$49194,7,FALSE),"-")</f>
        <v>-</v>
      </c>
      <c r="AP23" s="30" t="str">
        <f>IFERROR(VLOOKUP(CONCATENATE($B23,"_",AP$4,"_",$C$87,"_",$C$86),Data_for_IC_trend_tables!$A$1:$G$49194,7,FALSE)+VLOOKUP(CONCATENATE($B23,"_",AP$4,"_",$C$90,"_",$C$86),Data_for_IC_trend_tables!$A$1:$G$49194,7,FALSE),"-")</f>
        <v>-</v>
      </c>
      <c r="AQ23" s="30" t="str">
        <f>IFERROR(VLOOKUP(CONCATENATE($B23,"_",AQ$4,"_",$C$87,"_",$C$86),Data_for_IC_trend_tables!$A$1:$G$49194,7,FALSE)+VLOOKUP(CONCATENATE($B23,"_",AQ$4,"_",$C$90,"_",$C$86),Data_for_IC_trend_tables!$A$1:$G$49194,7,FALSE),"-")</f>
        <v>-</v>
      </c>
      <c r="AR23" s="30" t="str">
        <f>IFERROR(VLOOKUP(CONCATENATE($B23,"_",AR$4,"_",$C$87,"_",$C$86),Data_for_IC_trend_tables!$A$1:$G$49194,7,FALSE)+VLOOKUP(CONCATENATE($B23,"_",AR$4,"_",$C$90,"_",$C$86),Data_for_IC_trend_tables!$A$1:$G$49194,7,FALSE),"-")</f>
        <v>-</v>
      </c>
      <c r="AS23" s="30">
        <f>IFERROR(VLOOKUP(CONCATENATE($B23,"_",AS$4,"_",$C$87,"_",$C$86),Data_for_IC_trend_tables!$A$1:$G$49194,7,FALSE)+VLOOKUP(CONCATENATE($B23,"_",AS$4,"_",$C$90,"_",$C$86),Data_for_IC_trend_tables!$A$1:$G$49194,7,FALSE),"-")</f>
        <v>664.18422250779395</v>
      </c>
      <c r="AT23" s="30">
        <f>IFERROR(VLOOKUP(CONCATENATE($B23,"_",AT$4,"_",$C$87,"_",$C$86),Data_for_IC_trend_tables!$A$1:$G$49194,7,FALSE)+VLOOKUP(CONCATENATE($B23,"_",AT$4,"_",$C$90,"_",$C$86),Data_for_IC_trend_tables!$A$1:$G$49194,7,FALSE),"-")</f>
        <v>682.50835199890491</v>
      </c>
      <c r="AU23" s="30">
        <f>IFERROR(VLOOKUP(CONCATENATE($B23,"_",AU$4,"_",$C$87,"_",$C$86),Data_for_IC_trend_tables!$A$1:$G$49194,7,FALSE)+VLOOKUP(CONCATENATE($B23,"_",AU$4,"_",$C$90,"_",$C$86),Data_for_IC_trend_tables!$A$1:$G$49194,7,FALSE),"-")</f>
        <v>648.04229598171094</v>
      </c>
      <c r="AV23" s="30"/>
      <c r="AW23" s="30">
        <f>IFERROR(VLOOKUP(CONCATENATE($B23,"_",AW$4,"_",$C$87,"_",$C$86),Data_for_IC_trend_tables!$A$1:$G$49194,7,FALSE)+VLOOKUP(CONCATENATE($B23,"_",AW$4,"_",$C$90,"_",$C$86),Data_for_IC_trend_tables!$A$1:$G$49194,7,FALSE),"-")</f>
        <v>648.04229598171094</v>
      </c>
      <c r="AX23" s="59"/>
      <c r="AY23" s="38" t="str">
        <f t="shared" si="0"/>
        <v/>
      </c>
      <c r="AZ23" s="58" t="str">
        <f t="shared" si="1"/>
        <v/>
      </c>
      <c r="BA23" s="59"/>
      <c r="BB23" s="38" t="str">
        <f t="shared" si="2"/>
        <v/>
      </c>
      <c r="BC23" s="58" t="str">
        <f t="shared" si="3"/>
        <v/>
      </c>
      <c r="BD23" s="241">
        <v>0.43</v>
      </c>
      <c r="BE23" s="38" t="str">
        <f t="shared" si="4"/>
        <v>Yes</v>
      </c>
      <c r="BF23" s="96">
        <f t="shared" si="5"/>
        <v>-0.10062827452419737</v>
      </c>
      <c r="BG23" s="63"/>
      <c r="BH23" s="64"/>
      <c r="BI23" s="140" t="s">
        <v>76</v>
      </c>
      <c r="BJ23"/>
      <c r="BK23" s="113"/>
      <c r="BL23" s="113"/>
      <c r="BM23" s="113"/>
      <c r="BN23" s="113"/>
      <c r="BO23" s="113"/>
    </row>
    <row r="24" spans="2:67" s="3" customFormat="1" x14ac:dyDescent="0.2">
      <c r="B24" s="52" t="s">
        <v>149</v>
      </c>
      <c r="C24" s="55" t="s">
        <v>12</v>
      </c>
      <c r="D24" s="56"/>
      <c r="E24" s="30">
        <f>IFERROR(VLOOKUP(CONCATENATE($B24,"_",E$4,"_",$C$87,"_",$C$86),Data_for_IC_trend_tables!$A$1:$G$49194,7,FALSE),"-")</f>
        <v>45.5</v>
      </c>
      <c r="F24" s="30">
        <f>IFERROR(VLOOKUP(CONCATENATE($B24,"_",F$4,"_",$C$87,"_",$C$86),Data_for_IC_trend_tables!$A$1:$G$49194,7,FALSE),"-")</f>
        <v>46.8</v>
      </c>
      <c r="G24" s="30">
        <f>IFERROR(VLOOKUP(CONCATENATE($B24,"_",G$4,"_",$C$87,"_",$C$86),Data_for_IC_trend_tables!$A$1:$G$49194,7,FALSE),"-")</f>
        <v>47.8</v>
      </c>
      <c r="H24" s="30">
        <f>IFERROR(VLOOKUP(CONCATENATE($B24,"_",H$4,"_",$C$87,"_",$C$86),Data_for_IC_trend_tables!$A$1:$G$49194,7,FALSE),"-")</f>
        <v>49.8</v>
      </c>
      <c r="I24" s="30">
        <f>IFERROR(VLOOKUP(CONCATENATE($B24,"_",I$4,"_",$C$87,"_",$C$86),Data_for_IC_trend_tables!$A$1:$G$49194,7,FALSE),"-")</f>
        <v>49.3</v>
      </c>
      <c r="J24" s="30">
        <f>IFERROR(VLOOKUP(CONCATENATE($B24,"_",J$4,"_",$C$87,"_",$C$86),Data_for_IC_trend_tables!$A$1:$G$49194,7,FALSE),"-")</f>
        <v>48.5</v>
      </c>
      <c r="K24" s="30">
        <f>IFERROR(VLOOKUP(CONCATENATE($B24,"_",K$4,"_",$C$87,"_",$C$86),Data_for_IC_trend_tables!$A$1:$G$49194,7,FALSE),"-")</f>
        <v>47.6</v>
      </c>
      <c r="L24" s="30">
        <f>IFERROR(VLOOKUP(CONCATENATE($B24,"_",L$4,"_",$C$87,"_",$C$86),Data_for_IC_trend_tables!$A$1:$G$49194,7,FALSE),"-")</f>
        <v>48.2</v>
      </c>
      <c r="M24" s="30">
        <f>IFERROR(VLOOKUP(CONCATENATE($B24,"_",M$4,"_",$C$87,"_",$C$86),Data_for_IC_trend_tables!$A$1:$G$49194,7,FALSE),"-")</f>
        <v>47.8</v>
      </c>
      <c r="N24" s="30">
        <f>IFERROR(VLOOKUP(CONCATENATE($B24,"_",N$4,"_",$C$87,"_",$C$86),Data_for_IC_trend_tables!$A$1:$G$49194,7,FALSE),"-")</f>
        <v>46</v>
      </c>
      <c r="O24" s="30">
        <f>IFERROR(VLOOKUP(CONCATENATE($B24,"_",O$4,"_",$C$87,"_",$C$86),Data_for_IC_trend_tables!$A$1:$G$49194,7,FALSE),"-")</f>
        <v>61.068568584085099</v>
      </c>
      <c r="P24" s="30">
        <f>IFERROR(VLOOKUP(CONCATENATE($B24,"_",P$4,"_",$C$87,"_",$C$86),Data_for_IC_trend_tables!$A$1:$G$49194,7,FALSE),"-")</f>
        <v>59.599685244580897</v>
      </c>
      <c r="Q24" s="30">
        <f>IFERROR(VLOOKUP(CONCATENATE($B24,"_",Q$4,"_",$C$87,"_",$C$86),Data_for_IC_trend_tables!$A$1:$G$49194,7,FALSE),"-")</f>
        <v>55.291639816800703</v>
      </c>
      <c r="R24" s="30">
        <f>IFERROR(VLOOKUP(CONCATENATE($B24,"_",R$4,"_",$C$87,"_",$C$86),Data_for_IC_trend_tables!$A$1:$G$49194,7,FALSE),"-")</f>
        <v>60.012065659083703</v>
      </c>
      <c r="S24" s="30">
        <f>IFERROR(VLOOKUP(CONCATENATE($B24,"_",S$4,"_",$C$87,"_",$C$86),Data_for_IC_trend_tables!$A$1:$G$49194,7,FALSE),"-")</f>
        <v>35.184892011948101</v>
      </c>
      <c r="T24" s="30">
        <f>IFERROR(VLOOKUP(CONCATENATE($B24,"_",T$4,"_",$C$87,"_",$C$86),Data_for_IC_trend_tables!$A$1:$G$49194,7,FALSE),"-")</f>
        <v>41.980226525397498</v>
      </c>
      <c r="U24" s="30">
        <f>IFERROR(VLOOKUP(CONCATENATE($B24,"_",U$4,"_",$C$87,"_",$C$86),Data_for_IC_trend_tables!$A$1:$G$49194,7,FALSE),"-")</f>
        <v>57.047501011374102</v>
      </c>
      <c r="V24" s="30">
        <f>IFERROR(VLOOKUP(CONCATENATE($B24,"_",V$4,"_",$C$87,"_",$C$86),Data_for_IC_trend_tables!$A$1:$G$49194,7,FALSE),"-")</f>
        <v>49.553295660474298</v>
      </c>
      <c r="W24" s="30">
        <f>IFERROR(VLOOKUP(CONCATENATE($B24,"_",W$4,"_",$C$87,"_",$C$86),Data_for_IC_trend_tables!$A$1:$G$49194,7,FALSE),"-")</f>
        <v>43.010892754591403</v>
      </c>
      <c r="X24" s="30">
        <f>IFERROR(VLOOKUP(CONCATENATE($B24,"_",X$4,"_",$C$87,"_",$C$86),Data_for_IC_trend_tables!$A$1:$G$49194,7,FALSE),"-")</f>
        <v>42.002219301408402</v>
      </c>
      <c r="Y24" s="30">
        <f>IFERROR(VLOOKUP(CONCATENATE($B24,"_",Y$4,"_",$C$87,"_",$C$86),Data_for_IC_trend_tables!$A$1:$G$49194,7,FALSE),"-")</f>
        <v>40.386424637573</v>
      </c>
      <c r="Z24" s="30">
        <f>IFERROR(VLOOKUP(CONCATENATE($B24,"_",Z$4,"_",$C$87,"_",$C$86),Data_for_IC_trend_tables!$A$1:$G$49194,7,FALSE),"-")</f>
        <v>40.985748295093998</v>
      </c>
      <c r="AA24" s="30">
        <f>IFERROR(VLOOKUP(CONCATENATE($B24,"_",AA$4,"_",$C$87,"_",$C$86),Data_for_IC_trend_tables!$A$1:$G$49194,7,FALSE),"-")</f>
        <v>41.2236926593947</v>
      </c>
      <c r="AB24" s="30">
        <f>IFERROR(VLOOKUP(CONCATENATE($B24,"_",AB$4,"_",$C$87,"_",$C$86),Data_for_IC_trend_tables!$A$1:$G$49194,7,FALSE),"-")</f>
        <v>42.029751834875803</v>
      </c>
      <c r="AC24" s="30">
        <f>IFERROR(VLOOKUP(CONCATENATE($B24,"_",AC$4,"_",$C$87,"_",$C$86),Data_for_IC_trend_tables!$A$1:$G$49194,7,FALSE),"-")</f>
        <v>42.097620678292301</v>
      </c>
      <c r="AD24" s="30">
        <f>IFERROR(VLOOKUP(CONCATENATE($B24,"_",AD$4,"_",$C$87,"_",$C$86),Data_for_IC_trend_tables!$A$1:$G$49194,7,FALSE),"-")</f>
        <v>36.087249390479499</v>
      </c>
      <c r="AE24" s="30">
        <f>IFERROR(VLOOKUP(CONCATENATE($B24,"_",AE$4,"_",$C$87,"_",$C$86),Data_for_IC_trend_tables!$A$1:$G$49194,7,FALSE),"-")</f>
        <v>35.618204934985897</v>
      </c>
      <c r="AF24" s="30">
        <f>IFERROR(VLOOKUP(CONCATENATE($B24,"_",AF$4,"_",$C$87,"_",$C$86),Data_for_IC_trend_tables!$A$1:$G$49194,7,FALSE),"-")</f>
        <v>37.408502509686102</v>
      </c>
      <c r="AG24" s="30">
        <f>IFERROR(VLOOKUP(CONCATENATE($B24,"_",AG$4,"_",$C$87,"_",$C$86),Data_for_IC_trend_tables!$A$1:$G$49194,7,FALSE),"-")</f>
        <v>35.811180217154899</v>
      </c>
      <c r="AH24" s="30">
        <f>IFERROR(VLOOKUP(CONCATENATE($B24,"_",AH$4,"_",$C$87,"_",$C$86),Data_for_IC_trend_tables!$A$1:$G$49194,7,FALSE),"-")</f>
        <v>35.027100999445899</v>
      </c>
      <c r="AI24" s="30">
        <f>IFERROR(VLOOKUP(CONCATENATE($B24,"_",AI$4,"_",$C$87,"_",$C$86),Data_for_IC_trend_tables!$A$1:$G$49194,7,FALSE),"-")</f>
        <v>35.045245425409497</v>
      </c>
      <c r="AJ24" s="30">
        <f>IFERROR(VLOOKUP(CONCATENATE($B24,"_",AJ$4,"_",$C$87,"_",$C$86),Data_for_IC_trend_tables!$A$1:$G$49194,7,FALSE),"-")</f>
        <v>36.662005318981599</v>
      </c>
      <c r="AK24" s="30">
        <f>IFERROR(VLOOKUP(CONCATENATE($B24,"_",AK$4,"_",$C$87,"_",$C$86),Data_for_IC_trend_tables!$A$1:$G$49194,7,FALSE),"-")</f>
        <v>38.095281394309197</v>
      </c>
      <c r="AL24" s="30">
        <f>IFERROR(VLOOKUP(CONCATENATE($B24,"_",AL$4,"_",$C$87,"_",$C$86),Data_for_IC_trend_tables!$A$1:$G$49194,7,FALSE),"-")</f>
        <v>42.486403234187499</v>
      </c>
      <c r="AM24" s="30">
        <f>IFERROR(VLOOKUP(CONCATENATE($B24,"_",AM$4,"_",$C$87,"_",$C$86),Data_for_IC_trend_tables!$A$1:$G$49194,7,FALSE),"-")</f>
        <v>43.819582266992498</v>
      </c>
      <c r="AN24" s="30">
        <f>IFERROR(VLOOKUP(CONCATENATE($B24,"_",AN$4,"_",$C$87,"_",$C$86),Data_for_IC_trend_tables!$A$1:$G$49194,7,FALSE),"-")</f>
        <v>42.322618175742299</v>
      </c>
      <c r="AO24" s="30">
        <f>IFERROR(VLOOKUP(CONCATENATE($B24,"_",AO$4,"_",$C$87,"_",$C$86),Data_for_IC_trend_tables!$A$1:$G$49194,7,FALSE),"-")</f>
        <v>44.389785939208501</v>
      </c>
      <c r="AP24" s="30">
        <f>IFERROR(VLOOKUP(CONCATENATE($B24,"_",AP$4,"_",$C$87,"_",$C$86),Data_for_IC_trend_tables!$A$1:$G$49194,7,FALSE),"-")</f>
        <v>43.153447413017403</v>
      </c>
      <c r="AQ24" s="30">
        <f>IFERROR(VLOOKUP(CONCATENATE($B24,"_",AQ$4,"_",$C$87,"_",$C$86),Data_for_IC_trend_tables!$A$1:$G$49194,7,FALSE),"-")</f>
        <v>41.098713041438799</v>
      </c>
      <c r="AR24" s="30">
        <f>IFERROR(VLOOKUP(CONCATENATE($B24,"_",AR$4,"_",$C$87,"_",$C$86),Data_for_IC_trend_tables!$A$1:$G$49194,7,FALSE),"-")</f>
        <v>40.648423152697397</v>
      </c>
      <c r="AS24" s="30">
        <f>IFERROR(VLOOKUP(CONCATENATE($B24,"_",AS$4,"_",$C$87,"_",$C$86),Data_for_IC_trend_tables!$A$1:$G$49194,7,FALSE),"-")</f>
        <v>39.640160472073902</v>
      </c>
      <c r="AT24" s="30">
        <f>IFERROR(VLOOKUP(CONCATENATE($B24,"_",AT$4,"_",$C$87,"_",$C$86),Data_for_IC_trend_tables!$A$1:$G$49194,7,FALSE),"-")</f>
        <v>41.491001547445997</v>
      </c>
      <c r="AU24" s="30">
        <f>IFERROR(VLOOKUP(CONCATENATE($B24,"_",AU$4,"_",$C$87,"_",$C$86),Data_for_IC_trend_tables!$A$1:$G$49194,7,FALSE),"-")</f>
        <v>41.693745458349603</v>
      </c>
      <c r="AV24" s="30"/>
      <c r="AW24" s="30">
        <f>IFERROR(VLOOKUP(CONCATENATE($B24,"_",AW$4,"_",$C$87,"_",$C$86),Data_for_IC_trend_tables!$A$1:$G$49194,7,FALSE),"-")</f>
        <v>41.693745458349603</v>
      </c>
      <c r="AX24" s="59"/>
      <c r="AY24" s="38" t="str">
        <f t="shared" si="0"/>
        <v/>
      </c>
      <c r="AZ24" s="58" t="str">
        <f t="shared" si="1"/>
        <v/>
      </c>
      <c r="BA24" s="59"/>
      <c r="BB24" s="38" t="str">
        <f t="shared" si="2"/>
        <v/>
      </c>
      <c r="BC24" s="58" t="str">
        <f t="shared" si="3"/>
        <v/>
      </c>
      <c r="BD24" s="241"/>
      <c r="BE24" s="38" t="str">
        <f t="shared" si="4"/>
        <v/>
      </c>
      <c r="BF24" s="96" t="str">
        <f t="shared" si="5"/>
        <v/>
      </c>
      <c r="BG24" s="64"/>
      <c r="BH24" s="64"/>
      <c r="BI24" s="139"/>
      <c r="BJ24"/>
      <c r="BK24"/>
      <c r="BL24"/>
      <c r="BM24"/>
      <c r="BN24"/>
      <c r="BO24"/>
    </row>
    <row r="25" spans="2:67" s="19" customFormat="1" x14ac:dyDescent="0.2">
      <c r="B25" s="52" t="s">
        <v>150</v>
      </c>
      <c r="C25" s="55" t="s">
        <v>13</v>
      </c>
      <c r="D25" s="56">
        <v>1988</v>
      </c>
      <c r="E25" s="30">
        <f>IFERROR(VLOOKUP(CONCATENATE($B25,"_",E$4,"_",$C$87,"_",$C$86),Data_for_IC_trend_tables!$A$1:$G$49194,7,FALSE),"-")</f>
        <v>3224</v>
      </c>
      <c r="F25" s="30">
        <f>IFERROR(VLOOKUP(CONCATENATE($B25,"_",F$4,"_",$C$87,"_",$C$86),Data_for_IC_trend_tables!$A$1:$G$49194,7,FALSE),"-")</f>
        <v>3152</v>
      </c>
      <c r="G25" s="30">
        <f>IFERROR(VLOOKUP(CONCATENATE($B25,"_",G$4,"_",$C$87,"_",$C$86),Data_for_IC_trend_tables!$A$1:$G$49194,7,FALSE),"-")</f>
        <v>3134</v>
      </c>
      <c r="H25" s="30">
        <f>IFERROR(VLOOKUP(CONCATENATE($B25,"_",H$4,"_",$C$87,"_",$C$86),Data_for_IC_trend_tables!$A$1:$G$49194,7,FALSE),"-")</f>
        <v>3152</v>
      </c>
      <c r="I25" s="30">
        <f>IFERROR(VLOOKUP(CONCATENATE($B25,"_",I$4,"_",$C$87,"_",$C$86),Data_for_IC_trend_tables!$A$1:$G$49194,7,FALSE),"-")</f>
        <v>3191</v>
      </c>
      <c r="J25" s="30">
        <f>IFERROR(VLOOKUP(CONCATENATE($B25,"_",J$4,"_",$C$87,"_",$C$86),Data_for_IC_trend_tables!$A$1:$G$49194,7,FALSE),"-")</f>
        <v>3190</v>
      </c>
      <c r="K25" s="30">
        <f>IFERROR(VLOOKUP(CONCATENATE($B25,"_",K$4,"_",$C$87,"_",$C$86),Data_for_IC_trend_tables!$A$1:$G$49194,7,FALSE),"-")</f>
        <v>3218</v>
      </c>
      <c r="L25" s="30">
        <f>IFERROR(VLOOKUP(CONCATENATE($B25,"_",L$4,"_",$C$87,"_",$C$86),Data_for_IC_trend_tables!$A$1:$G$49194,7,FALSE),"-")</f>
        <v>3274</v>
      </c>
      <c r="M25" s="30">
        <f>IFERROR(VLOOKUP(CONCATENATE($B25,"_",M$4,"_",$C$87,"_",$C$86),Data_for_IC_trend_tables!$A$1:$G$49194,7,FALSE),"-")</f>
        <v>3256</v>
      </c>
      <c r="N25" s="30">
        <f>IFERROR(VLOOKUP(CONCATENATE($B25,"_",N$4,"_",$C$87,"_",$C$86),Data_for_IC_trend_tables!$A$1:$G$49194,7,FALSE),"-")</f>
        <v>3202</v>
      </c>
      <c r="O25" s="30">
        <f>IFERROR(VLOOKUP(CONCATENATE($B25,"_",O$4,"_",$C$87,"_",$C$86),Data_for_IC_trend_tables!$A$1:$G$49194,7,FALSE),"-")</f>
        <v>3929.3458874473299</v>
      </c>
      <c r="P25" s="30">
        <f>IFERROR(VLOOKUP(CONCATENATE($B25,"_",P$4,"_",$C$87,"_",$C$86),Data_for_IC_trend_tables!$A$1:$G$49194,7,FALSE),"-")</f>
        <v>3407.2289184606302</v>
      </c>
      <c r="Q25" s="30">
        <f>IFERROR(VLOOKUP(CONCATENATE($B25,"_",Q$4,"_",$C$87,"_",$C$86),Data_for_IC_trend_tables!$A$1:$G$49194,7,FALSE),"-")</f>
        <v>3085.87991170328</v>
      </c>
      <c r="R25" s="30">
        <f>IFERROR(VLOOKUP(CONCATENATE($B25,"_",R$4,"_",$C$87,"_",$C$86),Data_for_IC_trend_tables!$A$1:$G$49194,7,FALSE),"-")</f>
        <v>2897.5441963326298</v>
      </c>
      <c r="S25" s="30">
        <f>IFERROR(VLOOKUP(CONCATENATE($B25,"_",S$4,"_",$C$87,"_",$C$86),Data_for_IC_trend_tables!$A$1:$G$49194,7,FALSE),"-")</f>
        <v>2476.5048743143702</v>
      </c>
      <c r="T25" s="30">
        <f>IFERROR(VLOOKUP(CONCATENATE($B25,"_",T$4,"_",$C$87,"_",$C$86),Data_for_IC_trend_tables!$A$1:$G$49194,7,FALSE),"-")</f>
        <v>2345.9813987305502</v>
      </c>
      <c r="U25" s="30">
        <f>IFERROR(VLOOKUP(CONCATENATE($B25,"_",U$4,"_",$C$87,"_",$C$86),Data_for_IC_trend_tables!$A$1:$G$49194,7,FALSE),"-")</f>
        <v>2246.35412840446</v>
      </c>
      <c r="V25" s="30">
        <f>IFERROR(VLOOKUP(CONCATENATE($B25,"_",V$4,"_",$C$87,"_",$C$86),Data_for_IC_trend_tables!$A$1:$G$49194,7,FALSE),"-")</f>
        <v>2188.78175029055</v>
      </c>
      <c r="W25" s="30">
        <f>IFERROR(VLOOKUP(CONCATENATE($B25,"_",W$4,"_",$C$87,"_",$C$86),Data_for_IC_trend_tables!$A$1:$G$49194,7,FALSE),"-")</f>
        <v>2130.5932867903002</v>
      </c>
      <c r="X25" s="30">
        <f>IFERROR(VLOOKUP(CONCATENATE($B25,"_",X$4,"_",$C$87,"_",$C$86),Data_for_IC_trend_tables!$A$1:$G$49194,7,FALSE),"-")</f>
        <v>1966.8682860208901</v>
      </c>
      <c r="Y25" s="30">
        <f>IFERROR(VLOOKUP(CONCATENATE($B25,"_",Y$4,"_",$C$87,"_",$C$86),Data_for_IC_trend_tables!$A$1:$G$49194,7,FALSE),"-")</f>
        <v>1798.49010361246</v>
      </c>
      <c r="Z25" s="30">
        <f>IFERROR(VLOOKUP(CONCATENATE($B25,"_",Z$4,"_",$C$87,"_",$C$86),Data_for_IC_trend_tables!$A$1:$G$49194,7,FALSE),"-")</f>
        <v>1703.4096545786599</v>
      </c>
      <c r="AA25" s="30">
        <f>IFERROR(VLOOKUP(CONCATENATE($B25,"_",AA$4,"_",$C$87,"_",$C$86),Data_for_IC_trend_tables!$A$1:$G$49194,7,FALSE),"-")</f>
        <v>1611.1444374714099</v>
      </c>
      <c r="AB25" s="30">
        <f>IFERROR(VLOOKUP(CONCATENATE($B25,"_",AB$4,"_",$C$87,"_",$C$86),Data_for_IC_trend_tables!$A$1:$G$49194,7,FALSE),"-")</f>
        <v>1532.1824199985399</v>
      </c>
      <c r="AC25" s="30">
        <f>IFERROR(VLOOKUP(CONCATENATE($B25,"_",AC$4,"_",$C$87,"_",$C$86),Data_for_IC_trend_tables!$A$1:$G$49194,7,FALSE),"-")</f>
        <v>1518.96458251895</v>
      </c>
      <c r="AD25" s="30">
        <f>IFERROR(VLOOKUP(CONCATENATE($B25,"_",AD$4,"_",$C$87,"_",$C$86),Data_for_IC_trend_tables!$A$1:$G$49194,7,FALSE),"-")</f>
        <v>1476.86044628281</v>
      </c>
      <c r="AE25" s="30">
        <f>IFERROR(VLOOKUP(CONCATENATE($B25,"_",AE$4,"_",$C$87,"_",$C$86),Data_for_IC_trend_tables!$A$1:$G$49194,7,FALSE),"-")</f>
        <v>1482.65203930805</v>
      </c>
      <c r="AF25" s="30">
        <f>IFERROR(VLOOKUP(CONCATENATE($B25,"_",AF$4,"_",$C$87,"_",$C$86),Data_for_IC_trend_tables!$A$1:$G$49194,7,FALSE),"-")</f>
        <v>1412.16174366532</v>
      </c>
      <c r="AG25" s="30">
        <f>IFERROR(VLOOKUP(CONCATENATE($B25,"_",AG$4,"_",$C$87,"_",$C$86),Data_for_IC_trend_tables!$A$1:$G$49194,7,FALSE),"-")</f>
        <v>1353.73913303063</v>
      </c>
      <c r="AH25" s="30">
        <f>IFERROR(VLOOKUP(CONCATENATE($B25,"_",AH$4,"_",$C$87,"_",$C$86),Data_for_IC_trend_tables!$A$1:$G$49194,7,FALSE),"-")</f>
        <v>1232.22136980409</v>
      </c>
      <c r="AI25" s="30">
        <f>IFERROR(VLOOKUP(CONCATENATE($B25,"_",AI$4,"_",$C$87,"_",$C$86),Data_for_IC_trend_tables!$A$1:$G$49194,7,FALSE),"-")</f>
        <v>1360.3796874419099</v>
      </c>
      <c r="AJ25" s="30">
        <f>IFERROR(VLOOKUP(CONCATENATE($B25,"_",AJ$4,"_",$C$87,"_",$C$86),Data_for_IC_trend_tables!$A$1:$G$49194,7,FALSE),"-")</f>
        <v>1265.87572961826</v>
      </c>
      <c r="AK25" s="30">
        <f>IFERROR(VLOOKUP(CONCATENATE($B25,"_",AK$4,"_",$C$87,"_",$C$86),Data_for_IC_trend_tables!$A$1:$G$49194,7,FALSE),"-")</f>
        <v>1249.8952546057101</v>
      </c>
      <c r="AL25" s="30">
        <f>IFERROR(VLOOKUP(CONCATENATE($B25,"_",AL$4,"_",$C$87,"_",$C$86),Data_for_IC_trend_tables!$A$1:$G$49194,7,FALSE),"-")</f>
        <v>1203.2186010585799</v>
      </c>
      <c r="AM25" s="30">
        <f>IFERROR(VLOOKUP(CONCATENATE($B25,"_",AM$4,"_",$C$87,"_",$C$86),Data_for_IC_trend_tables!$A$1:$G$49194,7,FALSE),"-")</f>
        <v>1159.5887320612801</v>
      </c>
      <c r="AN25" s="30">
        <f>IFERROR(VLOOKUP(CONCATENATE($B25,"_",AN$4,"_",$C$87,"_",$C$86),Data_for_IC_trend_tables!$A$1:$G$49194,7,FALSE),"-")</f>
        <v>1133.8918079140601</v>
      </c>
      <c r="AO25" s="30">
        <f>IFERROR(VLOOKUP(CONCATENATE($B25,"_",AO$4,"_",$C$87,"_",$C$86),Data_for_IC_trend_tables!$A$1:$G$49194,7,FALSE),"-")</f>
        <v>1126.23884925523</v>
      </c>
      <c r="AP25" s="30">
        <f>IFERROR(VLOOKUP(CONCATENATE($B25,"_",AP$4,"_",$C$87,"_",$C$86),Data_for_IC_trend_tables!$A$1:$G$49194,7,FALSE),"-")</f>
        <v>1127.58267992419</v>
      </c>
      <c r="AQ25" s="30">
        <f>IFERROR(VLOOKUP(CONCATENATE($B25,"_",AQ$4,"_",$C$87,"_",$C$86),Data_for_IC_trend_tables!$A$1:$G$49194,7,FALSE),"-")</f>
        <v>1081.64579835471</v>
      </c>
      <c r="AR25" s="30">
        <f>IFERROR(VLOOKUP(CONCATENATE($B25,"_",AR$4,"_",$C$87,"_",$C$86),Data_for_IC_trend_tables!$A$1:$G$49194,7,FALSE),"-")</f>
        <v>1054.0001407944201</v>
      </c>
      <c r="AS25" s="30">
        <f>IFERROR(VLOOKUP(CONCATENATE($B25,"_",AS$4,"_",$C$87,"_",$C$86),Data_for_IC_trend_tables!$A$1:$G$49194,7,FALSE),"-")</f>
        <v>1021.89863593311</v>
      </c>
      <c r="AT25" s="30">
        <f>IFERROR(VLOOKUP(CONCATENATE($B25,"_",AT$4,"_",$C$87,"_",$C$86),Data_for_IC_trend_tables!$A$1:$G$49194,7,FALSE),"-")</f>
        <v>1042.8713193553101</v>
      </c>
      <c r="AU25" s="30">
        <f>IFERROR(VLOOKUP(CONCATENATE($B25,"_",AU$4,"_",$C$87,"_",$C$86),Data_for_IC_trend_tables!$A$1:$G$49194,7,FALSE),"-")</f>
        <v>1034.51420561839</v>
      </c>
      <c r="AV25" s="30"/>
      <c r="AW25" s="30">
        <f>IFERROR(VLOOKUP(CONCATENATE($B25,"_",AW$4,"_",$C$87,"_",$C$86),Data_for_IC_trend_tables!$A$1:$G$49194,7,FALSE),"-")</f>
        <v>1034.51420561839</v>
      </c>
      <c r="AX25" s="59">
        <f>M25*0.7</f>
        <v>2279.1999999999998</v>
      </c>
      <c r="AY25" s="38" t="str">
        <f t="shared" si="0"/>
        <v>Yes</v>
      </c>
      <c r="AZ25" s="58">
        <f t="shared" si="1"/>
        <v>-0.54610643839136974</v>
      </c>
      <c r="BA25" s="59">
        <v>995</v>
      </c>
      <c r="BB25" s="38" t="str">
        <f t="shared" si="2"/>
        <v>No</v>
      </c>
      <c r="BC25" s="58">
        <f t="shared" si="3"/>
        <v>3.9712769465718542E-2</v>
      </c>
      <c r="BD25" s="241">
        <v>0.13</v>
      </c>
      <c r="BE25" s="38" t="str">
        <f t="shared" si="4"/>
        <v>Yes</v>
      </c>
      <c r="BF25" s="96">
        <f t="shared" si="5"/>
        <v>-0.16951796852423345</v>
      </c>
      <c r="BG25" s="63" t="s">
        <v>76</v>
      </c>
      <c r="BH25" s="63" t="s">
        <v>76</v>
      </c>
      <c r="BI25" s="140" t="s">
        <v>76</v>
      </c>
      <c r="BJ25"/>
      <c r="BK25"/>
      <c r="BL25"/>
      <c r="BM25"/>
      <c r="BN25"/>
      <c r="BO25"/>
    </row>
    <row r="26" spans="2:67" s="3" customFormat="1" x14ac:dyDescent="0.2">
      <c r="B26" s="52" t="s">
        <v>151</v>
      </c>
      <c r="C26" s="55" t="s">
        <v>14</v>
      </c>
      <c r="D26" s="56"/>
      <c r="E26" s="30" t="str">
        <f>IFERROR(VLOOKUP(CONCATENATE($B26,"_",E$4,"_",$C$87,"_",$C$86),Data_for_IC_trend_tables!$A$1:$G$49194,7,FALSE),"-")</f>
        <v>-</v>
      </c>
      <c r="F26" s="30" t="str">
        <f>IFERROR(VLOOKUP(CONCATENATE($B26,"_",F$4,"_",$C$87,"_",$C$86),Data_for_IC_trend_tables!$A$1:$G$49194,7,FALSE),"-")</f>
        <v>-</v>
      </c>
      <c r="G26" s="30" t="str">
        <f>IFERROR(VLOOKUP(CONCATENATE($B26,"_",G$4,"_",$C$87,"_",$C$86),Data_for_IC_trend_tables!$A$1:$G$49194,7,FALSE),"-")</f>
        <v>-</v>
      </c>
      <c r="H26" s="30" t="str">
        <f>IFERROR(VLOOKUP(CONCATENATE($B26,"_",H$4,"_",$C$87,"_",$C$86),Data_for_IC_trend_tables!$A$1:$G$49194,7,FALSE),"-")</f>
        <v>-</v>
      </c>
      <c r="I26" s="30" t="str">
        <f>IFERROR(VLOOKUP(CONCATENATE($B26,"_",I$4,"_",$C$87,"_",$C$86),Data_for_IC_trend_tables!$A$1:$G$49194,7,FALSE),"-")</f>
        <v>-</v>
      </c>
      <c r="J26" s="30">
        <f>IFERROR(VLOOKUP(CONCATENATE($B26,"_",J$4,"_",$C$87,"_",$C$86),Data_for_IC_trend_tables!$A$1:$G$49194,7,FALSE),"-")</f>
        <v>614</v>
      </c>
      <c r="K26" s="30" t="str">
        <f>IFERROR(VLOOKUP(CONCATENATE($B26,"_",K$4,"_",$C$87,"_",$C$86),Data_for_IC_trend_tables!$A$1:$G$49194,7,FALSE),"-")</f>
        <v>-</v>
      </c>
      <c r="L26" s="30" t="str">
        <f>IFERROR(VLOOKUP(CONCATENATE($B26,"_",L$4,"_",$C$87,"_",$C$86),Data_for_IC_trend_tables!$A$1:$G$49194,7,FALSE),"-")</f>
        <v>-</v>
      </c>
      <c r="M26" s="30" t="str">
        <f>IFERROR(VLOOKUP(CONCATENATE($B26,"_",M$4,"_",$C$87,"_",$C$86),Data_for_IC_trend_tables!$A$1:$G$49194,7,FALSE),"-")</f>
        <v>-</v>
      </c>
      <c r="N26" s="30" t="str">
        <f>IFERROR(VLOOKUP(CONCATENATE($B26,"_",N$4,"_",$C$87,"_",$C$86),Data_for_IC_trend_tables!$A$1:$G$49194,7,FALSE),"-")</f>
        <v>-</v>
      </c>
      <c r="O26" s="30">
        <f>IFERROR(VLOOKUP(CONCATENATE($B26,"_",O$4,"_",$C$87,"_",$C$86),Data_for_IC_trend_tables!$A$1:$G$49194,7,FALSE),"-")</f>
        <v>319.49402384564502</v>
      </c>
      <c r="P26" s="30">
        <f>IFERROR(VLOOKUP(CONCATENATE($B26,"_",P$4,"_",$C$87,"_",$C$86),Data_for_IC_trend_tables!$A$1:$G$49194,7,FALSE),"-")</f>
        <v>320.81326730060903</v>
      </c>
      <c r="Q26" s="30">
        <f>IFERROR(VLOOKUP(CONCATENATE($B26,"_",Q$4,"_",$C$87,"_",$C$86),Data_for_IC_trend_tables!$A$1:$G$49194,7,FALSE),"-")</f>
        <v>315.26032751612797</v>
      </c>
      <c r="R26" s="30">
        <f>IFERROR(VLOOKUP(CONCATENATE($B26,"_",R$4,"_",$C$87,"_",$C$86),Data_for_IC_trend_tables!$A$1:$G$49194,7,FALSE),"-")</f>
        <v>315.81749437924401</v>
      </c>
      <c r="S26" s="30">
        <f>IFERROR(VLOOKUP(CONCATENATE($B26,"_",S$4,"_",$C$87,"_",$C$86),Data_for_IC_trend_tables!$A$1:$G$49194,7,FALSE),"-")</f>
        <v>316.83624246579302</v>
      </c>
      <c r="T26" s="30">
        <f>IFERROR(VLOOKUP(CONCATENATE($B26,"_",T$4,"_",$C$87,"_",$C$86),Data_for_IC_trend_tables!$A$1:$G$49194,7,FALSE),"-")</f>
        <v>305.62688266327501</v>
      </c>
      <c r="U26" s="30">
        <f>IFERROR(VLOOKUP(CONCATENATE($B26,"_",U$4,"_",$C$87,"_",$C$86),Data_for_IC_trend_tables!$A$1:$G$49194,7,FALSE),"-")</f>
        <v>311.78057304952699</v>
      </c>
      <c r="V26" s="30">
        <f>IFERROR(VLOOKUP(CONCATENATE($B26,"_",V$4,"_",$C$87,"_",$C$86),Data_for_IC_trend_tables!$A$1:$G$49194,7,FALSE),"-")</f>
        <v>309.66763343603498</v>
      </c>
      <c r="W26" s="30">
        <f>IFERROR(VLOOKUP(CONCATENATE($B26,"_",W$4,"_",$C$87,"_",$C$86),Data_for_IC_trend_tables!$A$1:$G$49194,7,FALSE),"-")</f>
        <v>316.16364866490102</v>
      </c>
      <c r="X26" s="30">
        <f>IFERROR(VLOOKUP(CONCATENATE($B26,"_",X$4,"_",$C$87,"_",$C$86),Data_for_IC_trend_tables!$A$1:$G$49194,7,FALSE),"-")</f>
        <v>316.86155861911402</v>
      </c>
      <c r="Y26" s="30">
        <f>IFERROR(VLOOKUP(CONCATENATE($B26,"_",Y$4,"_",$C$87,"_",$C$86),Data_for_IC_trend_tables!$A$1:$G$49194,7,FALSE),"-")</f>
        <v>311.54066389507898</v>
      </c>
      <c r="Z26" s="30">
        <f>IFERROR(VLOOKUP(CONCATENATE($B26,"_",Z$4,"_",$C$87,"_",$C$86),Data_for_IC_trend_tables!$A$1:$G$49194,7,FALSE),"-")</f>
        <v>309.17114424822699</v>
      </c>
      <c r="AA26" s="30">
        <f>IFERROR(VLOOKUP(CONCATENATE($B26,"_",AA$4,"_",$C$87,"_",$C$86),Data_for_IC_trend_tables!$A$1:$G$49194,7,FALSE),"-")</f>
        <v>321.78288090445199</v>
      </c>
      <c r="AB26" s="30">
        <f>IFERROR(VLOOKUP(CONCATENATE($B26,"_",AB$4,"_",$C$87,"_",$C$86),Data_for_IC_trend_tables!$A$1:$G$49194,7,FALSE),"-")</f>
        <v>333.41538246867702</v>
      </c>
      <c r="AC26" s="30">
        <f>IFERROR(VLOOKUP(CONCATENATE($B26,"_",AC$4,"_",$C$87,"_",$C$86),Data_for_IC_trend_tables!$A$1:$G$49194,7,FALSE),"-")</f>
        <v>343.33333113016499</v>
      </c>
      <c r="AD26" s="30">
        <f>IFERROR(VLOOKUP(CONCATENATE($B26,"_",AD$4,"_",$C$87,"_",$C$86),Data_for_IC_trend_tables!$A$1:$G$49194,7,FALSE),"-")</f>
        <v>336.66571128856998</v>
      </c>
      <c r="AE26" s="30">
        <f>IFERROR(VLOOKUP(CONCATENATE($B26,"_",AE$4,"_",$C$87,"_",$C$86),Data_for_IC_trend_tables!$A$1:$G$49194,7,FALSE),"-")</f>
        <v>313.57919572030801</v>
      </c>
      <c r="AF26" s="30">
        <f>IFERROR(VLOOKUP(CONCATENATE($B26,"_",AF$4,"_",$C$87,"_",$C$86),Data_for_IC_trend_tables!$A$1:$G$49194,7,FALSE),"-")</f>
        <v>290.21066792812201</v>
      </c>
      <c r="AG26" s="30">
        <f>IFERROR(VLOOKUP(CONCATENATE($B26,"_",AG$4,"_",$C$87,"_",$C$86),Data_for_IC_trend_tables!$A$1:$G$49194,7,FALSE),"-")</f>
        <v>262.90773155599499</v>
      </c>
      <c r="AH26" s="30">
        <f>IFERROR(VLOOKUP(CONCATENATE($B26,"_",AH$4,"_",$C$87,"_",$C$86),Data_for_IC_trend_tables!$A$1:$G$49194,7,FALSE),"-")</f>
        <v>251.06086194458101</v>
      </c>
      <c r="AI26" s="30">
        <f>IFERROR(VLOOKUP(CONCATENATE($B26,"_",AI$4,"_",$C$87,"_",$C$86),Data_for_IC_trend_tables!$A$1:$G$49194,7,FALSE),"-")</f>
        <v>217.87003141472201</v>
      </c>
      <c r="AJ26" s="30">
        <f>IFERROR(VLOOKUP(CONCATENATE($B26,"_",AJ$4,"_",$C$87,"_",$C$86),Data_for_IC_trend_tables!$A$1:$G$49194,7,FALSE),"-")</f>
        <v>203.42117387782301</v>
      </c>
      <c r="AK26" s="30">
        <f>IFERROR(VLOOKUP(CONCATENATE($B26,"_",AK$4,"_",$C$87,"_",$C$86),Data_for_IC_trend_tables!$A$1:$G$49194,7,FALSE),"-")</f>
        <v>195.09542317122799</v>
      </c>
      <c r="AL26" s="30">
        <f>IFERROR(VLOOKUP(CONCATENATE($B26,"_",AL$4,"_",$C$87,"_",$C$86),Data_for_IC_trend_tables!$A$1:$G$49194,7,FALSE),"-")</f>
        <v>178.40671200197701</v>
      </c>
      <c r="AM26" s="30">
        <f>IFERROR(VLOOKUP(CONCATENATE($B26,"_",AM$4,"_",$C$87,"_",$C$86),Data_for_IC_trend_tables!$A$1:$G$49194,7,FALSE),"-")</f>
        <v>174.34038543339801</v>
      </c>
      <c r="AN26" s="30">
        <f>IFERROR(VLOOKUP(CONCATENATE($B26,"_",AN$4,"_",$C$87,"_",$C$86),Data_for_IC_trend_tables!$A$1:$G$49194,7,FALSE),"-")</f>
        <v>166.83078265307</v>
      </c>
      <c r="AO26" s="30">
        <f>IFERROR(VLOOKUP(CONCATENATE($B26,"_",AO$4,"_",$C$87,"_",$C$86),Data_for_IC_trend_tables!$A$1:$G$49194,7,FALSE),"-")</f>
        <v>158.49869627909899</v>
      </c>
      <c r="AP26" s="30">
        <f>IFERROR(VLOOKUP(CONCATENATE($B26,"_",AP$4,"_",$C$87,"_",$C$86),Data_for_IC_trend_tables!$A$1:$G$49194,7,FALSE),"-")</f>
        <v>153.66371741549099</v>
      </c>
      <c r="AQ26" s="30">
        <f>IFERROR(VLOOKUP(CONCATENATE($B26,"_",AQ$4,"_",$C$87,"_",$C$86),Data_for_IC_trend_tables!$A$1:$G$49194,7,FALSE),"-")</f>
        <v>148.95222239351901</v>
      </c>
      <c r="AR26" s="30">
        <f>IFERROR(VLOOKUP(CONCATENATE($B26,"_",AR$4,"_",$C$87,"_",$C$86),Data_for_IC_trend_tables!$A$1:$G$49194,7,FALSE),"-")</f>
        <v>148.38974860696399</v>
      </c>
      <c r="AS26" s="30">
        <f>IFERROR(VLOOKUP(CONCATENATE($B26,"_",AS$4,"_",$C$87,"_",$C$86),Data_for_IC_trend_tables!$A$1:$G$49194,7,FALSE),"-")</f>
        <v>140.542768490584</v>
      </c>
      <c r="AT26" s="30">
        <f>IFERROR(VLOOKUP(CONCATENATE($B26,"_",AT$4,"_",$C$87,"_",$C$86),Data_for_IC_trend_tables!$A$1:$G$49194,7,FALSE),"-")</f>
        <v>139.530070084328</v>
      </c>
      <c r="AU26" s="30">
        <f>IFERROR(VLOOKUP(CONCATENATE($B26,"_",AU$4,"_",$C$87,"_",$C$86),Data_for_IC_trend_tables!$A$1:$G$49194,7,FALSE),"-")</f>
        <v>138.02399070350401</v>
      </c>
      <c r="AV26" s="30"/>
      <c r="AW26" s="30">
        <f>IFERROR(VLOOKUP(CONCATENATE($B26,"_",AW$4,"_",$C$87,"_",$C$86),Data_for_IC_trend_tables!$A$1:$G$49194,7,FALSE),"-")</f>
        <v>138.02399070350401</v>
      </c>
      <c r="AX26" s="59"/>
      <c r="AY26" s="38" t="str">
        <f t="shared" si="0"/>
        <v/>
      </c>
      <c r="AZ26" s="58" t="str">
        <f t="shared" si="1"/>
        <v/>
      </c>
      <c r="BA26" s="59">
        <v>261</v>
      </c>
      <c r="BB26" s="38" t="str">
        <f t="shared" si="2"/>
        <v>Yes</v>
      </c>
      <c r="BC26" s="58">
        <f t="shared" si="3"/>
        <v>-0.47117244941186204</v>
      </c>
      <c r="BD26" s="241">
        <v>0.54</v>
      </c>
      <c r="BE26" s="38" t="str">
        <f t="shared" si="4"/>
        <v>Yes</v>
      </c>
      <c r="BF26" s="96">
        <f t="shared" si="5"/>
        <v>-5.0026586980822629E-2</v>
      </c>
      <c r="BG26" s="64"/>
      <c r="BH26" s="63" t="s">
        <v>76</v>
      </c>
      <c r="BI26" s="140" t="s">
        <v>76</v>
      </c>
      <c r="BJ26"/>
      <c r="BK26"/>
      <c r="BL26"/>
      <c r="BM26"/>
      <c r="BN26"/>
      <c r="BO26"/>
    </row>
    <row r="27" spans="2:67" s="3" customFormat="1" x14ac:dyDescent="0.2">
      <c r="B27" s="52" t="s">
        <v>152</v>
      </c>
      <c r="C27" s="55" t="s">
        <v>15</v>
      </c>
      <c r="D27" s="56">
        <v>1988</v>
      </c>
      <c r="E27" s="30">
        <f>IFERROR(VLOOKUP(CONCATENATE($B27,"_",E$4,"_",$C$87,"_",$C$86),Data_for_IC_trend_tables!$A$1:$G$49194,7,FALSE),"-")</f>
        <v>215</v>
      </c>
      <c r="F27" s="30" t="str">
        <f>IFERROR(VLOOKUP(CONCATENATE($B27,"_",F$4,"_",$C$87,"_",$C$86),Data_for_IC_trend_tables!$A$1:$G$49194,7,FALSE),"-")</f>
        <v>-</v>
      </c>
      <c r="G27" s="30" t="str">
        <f>IFERROR(VLOOKUP(CONCATENATE($B27,"_",G$4,"_",$C$87,"_",$C$86),Data_for_IC_trend_tables!$A$1:$G$49194,7,FALSE),"-")</f>
        <v>-</v>
      </c>
      <c r="H27" s="30" t="str">
        <f>IFERROR(VLOOKUP(CONCATENATE($B27,"_",H$4,"_",$C$87,"_",$C$86),Data_for_IC_trend_tables!$A$1:$G$49194,7,FALSE),"-")</f>
        <v>-</v>
      </c>
      <c r="I27" s="30" t="str">
        <f>IFERROR(VLOOKUP(CONCATENATE($B27,"_",I$4,"_",$C$87,"_",$C$86),Data_for_IC_trend_tables!$A$1:$G$49194,7,FALSE),"-")</f>
        <v>-</v>
      </c>
      <c r="J27" s="30">
        <f>IFERROR(VLOOKUP(CONCATENATE($B27,"_",J$4,"_",$C$87,"_",$C$86),Data_for_IC_trend_tables!$A$1:$G$49194,7,FALSE),"-")</f>
        <v>232</v>
      </c>
      <c r="K27" s="30">
        <f>IFERROR(VLOOKUP(CONCATENATE($B27,"_",K$4,"_",$C$87,"_",$C$86),Data_for_IC_trend_tables!$A$1:$G$49194,7,FALSE),"-")</f>
        <v>263</v>
      </c>
      <c r="L27" s="30">
        <f>IFERROR(VLOOKUP(CONCATENATE($B27,"_",L$4,"_",$C$87,"_",$C$86),Data_for_IC_trend_tables!$A$1:$G$49194,7,FALSE),"-")</f>
        <v>228</v>
      </c>
      <c r="M27" s="30">
        <f>IFERROR(VLOOKUP(CONCATENATE($B27,"_",M$4,"_",$C$87,"_",$C$86),Data_for_IC_trend_tables!$A$1:$G$49194,7,FALSE),"-")</f>
        <v>215</v>
      </c>
      <c r="N27" s="30">
        <f>IFERROR(VLOOKUP(CONCATENATE($B27,"_",N$4,"_",$C$87,"_",$C$86),Data_for_IC_trend_tables!$A$1:$G$49194,7,FALSE),"-")</f>
        <v>205</v>
      </c>
      <c r="O27" s="30">
        <f>IFERROR(VLOOKUP(CONCATENATE($B27,"_",O$4,"_",$C$87,"_",$C$86),Data_for_IC_trend_tables!$A$1:$G$49194,7,FALSE),"-")</f>
        <v>314.04229461787202</v>
      </c>
      <c r="P27" s="30">
        <f>IFERROR(VLOOKUP(CONCATENATE($B27,"_",P$4,"_",$C$87,"_",$C$86),Data_for_IC_trend_tables!$A$1:$G$49194,7,FALSE),"-")</f>
        <v>286.419474897756</v>
      </c>
      <c r="Q27" s="30">
        <f>IFERROR(VLOOKUP(CONCATENATE($B27,"_",Q$4,"_",$C$87,"_",$C$86),Data_for_IC_trend_tables!$A$1:$G$49194,7,FALSE),"-")</f>
        <v>258.34242851143</v>
      </c>
      <c r="R27" s="30">
        <f>IFERROR(VLOOKUP(CONCATENATE($B27,"_",R$4,"_",$C$87,"_",$C$86),Data_for_IC_trend_tables!$A$1:$G$49194,7,FALSE),"-")</f>
        <v>244.494823725929</v>
      </c>
      <c r="S27" s="30">
        <f>IFERROR(VLOOKUP(CONCATENATE($B27,"_",S$4,"_",$C$87,"_",$C$86),Data_for_IC_trend_tables!$A$1:$G$49194,7,FALSE),"-")</f>
        <v>231.82292830435799</v>
      </c>
      <c r="T27" s="30">
        <f>IFERROR(VLOOKUP(CONCATENATE($B27,"_",T$4,"_",$C$87,"_",$C$86),Data_for_IC_trend_tables!$A$1:$G$49194,7,FALSE),"-")</f>
        <v>227.310580053504</v>
      </c>
      <c r="U27" s="30">
        <f>IFERROR(VLOOKUP(CONCATENATE($B27,"_",U$4,"_",$C$87,"_",$C$86),Data_for_IC_trend_tables!$A$1:$G$49194,7,FALSE),"-")</f>
        <v>218.61412316968301</v>
      </c>
      <c r="V27" s="30">
        <f>IFERROR(VLOOKUP(CONCATENATE($B27,"_",V$4,"_",$C$87,"_",$C$86),Data_for_IC_trend_tables!$A$1:$G$49194,7,FALSE),"-")</f>
        <v>208.64281050074899</v>
      </c>
      <c r="W27" s="30">
        <f>IFERROR(VLOOKUP(CONCATENATE($B27,"_",W$4,"_",$C$87,"_",$C$86),Data_for_IC_trend_tables!$A$1:$G$49194,7,FALSE),"-")</f>
        <v>201.15057784083501</v>
      </c>
      <c r="X27" s="30">
        <f>IFERROR(VLOOKUP(CONCATENATE($B27,"_",X$4,"_",$C$87,"_",$C$86),Data_for_IC_trend_tables!$A$1:$G$49194,7,FALSE),"-")</f>
        <v>199.76504616339199</v>
      </c>
      <c r="Y27" s="30">
        <f>IFERROR(VLOOKUP(CONCATENATE($B27,"_",Y$4,"_",$C$87,"_",$C$86),Data_for_IC_trend_tables!$A$1:$G$49194,7,FALSE),"-")</f>
        <v>202.16625743247499</v>
      </c>
      <c r="Z27" s="30">
        <f>IFERROR(VLOOKUP(CONCATENATE($B27,"_",Z$4,"_",$C$87,"_",$C$86),Data_for_IC_trend_tables!$A$1:$G$49194,7,FALSE),"-")</f>
        <v>201.38102620127501</v>
      </c>
      <c r="AA27" s="30">
        <f>IFERROR(VLOOKUP(CONCATENATE($B27,"_",AA$4,"_",$C$87,"_",$C$86),Data_for_IC_trend_tables!$A$1:$G$49194,7,FALSE),"-")</f>
        <v>187.81086011723099</v>
      </c>
      <c r="AB27" s="30">
        <f>IFERROR(VLOOKUP(CONCATENATE($B27,"_",AB$4,"_",$C$87,"_",$C$86),Data_for_IC_trend_tables!$A$1:$G$49194,7,FALSE),"-")</f>
        <v>192.14145602315801</v>
      </c>
      <c r="AC27" s="30">
        <f>IFERROR(VLOOKUP(CONCATENATE($B27,"_",AC$4,"_",$C$87,"_",$C$86),Data_for_IC_trend_tables!$A$1:$G$49194,7,FALSE),"-")</f>
        <v>187.283544652898</v>
      </c>
      <c r="AD27" s="30">
        <f>IFERROR(VLOOKUP(CONCATENATE($B27,"_",AD$4,"_",$C$87,"_",$C$86),Data_for_IC_trend_tables!$A$1:$G$49194,7,FALSE),"-")</f>
        <v>183.475359454971</v>
      </c>
      <c r="AE27" s="30">
        <f>IFERROR(VLOOKUP(CONCATENATE($B27,"_",AE$4,"_",$C$87,"_",$C$86),Data_for_IC_trend_tables!$A$1:$G$49194,7,FALSE),"-")</f>
        <v>170.03860518289099</v>
      </c>
      <c r="AF27" s="30">
        <f>IFERROR(VLOOKUP(CONCATENATE($B27,"_",AF$4,"_",$C$87,"_",$C$86),Data_for_IC_trend_tables!$A$1:$G$49194,7,FALSE),"-")</f>
        <v>154.750178758922</v>
      </c>
      <c r="AG27" s="30">
        <f>IFERROR(VLOOKUP(CONCATENATE($B27,"_",AG$4,"_",$C$87,"_",$C$86),Data_for_IC_trend_tables!$A$1:$G$49194,7,FALSE),"-")</f>
        <v>145.98661316135301</v>
      </c>
      <c r="AH27" s="30">
        <f>IFERROR(VLOOKUP(CONCATENATE($B27,"_",AH$4,"_",$C$87,"_",$C$86),Data_for_IC_trend_tables!$A$1:$G$49194,7,FALSE),"-")</f>
        <v>146.713547346615</v>
      </c>
      <c r="AI27" s="30">
        <f>IFERROR(VLOOKUP(CONCATENATE($B27,"_",AI$4,"_",$C$87,"_",$C$86),Data_for_IC_trend_tables!$A$1:$G$49194,7,FALSE),"-")</f>
        <v>142.44799502593401</v>
      </c>
      <c r="AJ27" s="30">
        <f>IFERROR(VLOOKUP(CONCATENATE($B27,"_",AJ$4,"_",$C$87,"_",$C$86),Data_for_IC_trend_tables!$A$1:$G$49194,7,FALSE),"-")</f>
        <v>145.824083477215</v>
      </c>
      <c r="AK27" s="30">
        <f>IFERROR(VLOOKUP(CONCATENATE($B27,"_",AK$4,"_",$C$87,"_",$C$86),Data_for_IC_trend_tables!$A$1:$G$49194,7,FALSE),"-")</f>
        <v>146.152228699783</v>
      </c>
      <c r="AL27" s="30">
        <f>IFERROR(VLOOKUP(CONCATENATE($B27,"_",AL$4,"_",$C$87,"_",$C$86),Data_for_IC_trend_tables!$A$1:$G$49194,7,FALSE),"-")</f>
        <v>143.11669501645301</v>
      </c>
      <c r="AM27" s="30">
        <f>IFERROR(VLOOKUP(CONCATENATE($B27,"_",AM$4,"_",$C$87,"_",$C$86),Data_for_IC_trend_tables!$A$1:$G$49194,7,FALSE),"-")</f>
        <v>132.795836824654</v>
      </c>
      <c r="AN27" s="30">
        <f>IFERROR(VLOOKUP(CONCATENATE($B27,"_",AN$4,"_",$C$87,"_",$C$86),Data_for_IC_trend_tables!$A$1:$G$49194,7,FALSE),"-")</f>
        <v>134.966162220532</v>
      </c>
      <c r="AO27" s="30">
        <f>IFERROR(VLOOKUP(CONCATENATE($B27,"_",AO$4,"_",$C$87,"_",$C$86),Data_for_IC_trend_tables!$A$1:$G$49194,7,FALSE),"-")</f>
        <v>134.302850845661</v>
      </c>
      <c r="AP27" s="30">
        <f>IFERROR(VLOOKUP(CONCATENATE($B27,"_",AP$4,"_",$C$87,"_",$C$86),Data_for_IC_trend_tables!$A$1:$G$49194,7,FALSE),"-")</f>
        <v>130.98652215225599</v>
      </c>
      <c r="AQ27" s="30">
        <f>IFERROR(VLOOKUP(CONCATENATE($B27,"_",AQ$4,"_",$C$87,"_",$C$86),Data_for_IC_trend_tables!$A$1:$G$49194,7,FALSE),"-")</f>
        <v>124.79817012971399</v>
      </c>
      <c r="AR27" s="30">
        <f>IFERROR(VLOOKUP(CONCATENATE($B27,"_",AR$4,"_",$C$87,"_",$C$86),Data_for_IC_trend_tables!$A$1:$G$49194,7,FALSE),"-")</f>
        <v>123.239757160452</v>
      </c>
      <c r="AS27" s="30">
        <f>IFERROR(VLOOKUP(CONCATENATE($B27,"_",AS$4,"_",$C$87,"_",$C$86),Data_for_IC_trend_tables!$A$1:$G$49194,7,FALSE),"-")</f>
        <v>122.060914850411</v>
      </c>
      <c r="AT27" s="30">
        <f>IFERROR(VLOOKUP(CONCATENATE($B27,"_",AT$4,"_",$C$87,"_",$C$86),Data_for_IC_trend_tables!$A$1:$G$49194,7,FALSE),"-")</f>
        <v>120.866590635745</v>
      </c>
      <c r="AU27" s="30">
        <f>IFERROR(VLOOKUP(CONCATENATE($B27,"_",AU$4,"_",$C$87,"_",$C$86),Data_for_IC_trend_tables!$A$1:$G$49194,7,FALSE),"-")</f>
        <v>118.08357780520301</v>
      </c>
      <c r="AV27" s="30"/>
      <c r="AW27" s="30">
        <f>IFERROR(VLOOKUP(CONCATENATE($B27,"_",AW$4,"_",$C$87,"_",$C$86),Data_for_IC_trend_tables!$A$1:$G$49194,7,FALSE),"-")</f>
        <v>118.08357780520301</v>
      </c>
      <c r="AX27" s="59">
        <f>M27*0.7</f>
        <v>150.5</v>
      </c>
      <c r="AY27" s="38" t="str">
        <f t="shared" si="0"/>
        <v>Yes</v>
      </c>
      <c r="AZ27" s="58">
        <f t="shared" si="1"/>
        <v>-0.21539150959998002</v>
      </c>
      <c r="BA27" s="59">
        <v>137</v>
      </c>
      <c r="BB27" s="38" t="str">
        <f t="shared" si="2"/>
        <v>Yes</v>
      </c>
      <c r="BC27" s="58">
        <f t="shared" si="3"/>
        <v>-0.13807607441457659</v>
      </c>
      <c r="BD27" s="241">
        <v>0.3</v>
      </c>
      <c r="BE27" s="38" t="str">
        <f t="shared" si="4"/>
        <v>Yes</v>
      </c>
      <c r="BF27" s="96">
        <f t="shared" si="5"/>
        <v>-5.6406341669092697E-2</v>
      </c>
      <c r="BG27" s="63" t="s">
        <v>76</v>
      </c>
      <c r="BH27" s="63" t="s">
        <v>76</v>
      </c>
      <c r="BI27" s="140" t="s">
        <v>76</v>
      </c>
      <c r="BJ27"/>
      <c r="BK27"/>
      <c r="BL27"/>
      <c r="BM27"/>
      <c r="BN27"/>
      <c r="BO27"/>
    </row>
    <row r="28" spans="2:67" s="3" customFormat="1" x14ac:dyDescent="0.2">
      <c r="B28" s="52" t="s">
        <v>153</v>
      </c>
      <c r="C28" s="55" t="s">
        <v>16</v>
      </c>
      <c r="D28" s="56"/>
      <c r="E28" s="30">
        <f>IFERROR(VLOOKUP(CONCATENATE($B28,"_",E$4,"_",$C$87,"_",$C$86),Data_for_IC_trend_tables!$A$1:$G$49194,7,FALSE),"-")</f>
        <v>7.7</v>
      </c>
      <c r="F28" s="30">
        <f>IFERROR(VLOOKUP(CONCATENATE($B28,"_",F$4,"_",$C$87,"_",$C$86),Data_for_IC_trend_tables!$A$1:$G$49194,7,FALSE),"-")</f>
        <v>7.7</v>
      </c>
      <c r="G28" s="30">
        <f>IFERROR(VLOOKUP(CONCATENATE($B28,"_",G$4,"_",$C$87,"_",$C$86),Data_for_IC_trend_tables!$A$1:$G$49194,7,FALSE),"-")</f>
        <v>7.7</v>
      </c>
      <c r="H28" s="30">
        <f>IFERROR(VLOOKUP(CONCATENATE($B28,"_",H$4,"_",$C$87,"_",$C$86),Data_for_IC_trend_tables!$A$1:$G$49194,7,FALSE),"-")</f>
        <v>7.6</v>
      </c>
      <c r="I28" s="30">
        <f>IFERROR(VLOOKUP(CONCATENATE($B28,"_",I$4,"_",$C$87,"_",$C$86),Data_for_IC_trend_tables!$A$1:$G$49194,7,FALSE),"-")</f>
        <v>7.7</v>
      </c>
      <c r="J28" s="30">
        <f>IFERROR(VLOOKUP(CONCATENATE($B28,"_",J$4,"_",$C$87,"_",$C$86),Data_for_IC_trend_tables!$A$1:$G$49194,7,FALSE),"-")</f>
        <v>8</v>
      </c>
      <c r="K28" s="30">
        <f>IFERROR(VLOOKUP(CONCATENATE($B28,"_",K$4,"_",$C$87,"_",$C$86),Data_for_IC_trend_tables!$A$1:$G$49194,7,FALSE),"-")</f>
        <v>8.4</v>
      </c>
      <c r="L28" s="30">
        <f>IFERROR(VLOOKUP(CONCATENATE($B28,"_",L$4,"_",$C$87,"_",$C$86),Data_for_IC_trend_tables!$A$1:$G$49194,7,FALSE),"-")</f>
        <v>11.9</v>
      </c>
      <c r="M28" s="30">
        <f>IFERROR(VLOOKUP(CONCATENATE($B28,"_",M$4,"_",$C$87,"_",$C$86),Data_for_IC_trend_tables!$A$1:$G$49194,7,FALSE),"-")</f>
        <v>12.6</v>
      </c>
      <c r="N28" s="30">
        <f>IFERROR(VLOOKUP(CONCATENATE($B28,"_",N$4,"_",$C$87,"_",$C$86),Data_for_IC_trend_tables!$A$1:$G$49194,7,FALSE),"-")</f>
        <v>12.6</v>
      </c>
      <c r="O28" s="30">
        <f>IFERROR(VLOOKUP(CONCATENATE($B28,"_",O$4,"_",$C$87,"_",$C$86),Data_for_IC_trend_tables!$A$1:$G$49194,7,FALSE),"-")</f>
        <v>9.4033584962469607</v>
      </c>
      <c r="P28" s="30">
        <f>IFERROR(VLOOKUP(CONCATENATE($B28,"_",P$4,"_",$C$87,"_",$C$86),Data_for_IC_trend_tables!$A$1:$G$49194,7,FALSE),"-")</f>
        <v>9.4201583456241895</v>
      </c>
      <c r="Q28" s="30">
        <f>IFERROR(VLOOKUP(CONCATENATE($B28,"_",Q$4,"_",$C$87,"_",$C$86),Data_for_IC_trend_tables!$A$1:$G$49194,7,FALSE),"-")</f>
        <v>9.4912110958020293</v>
      </c>
      <c r="R28" s="30">
        <f>IFERROR(VLOOKUP(CONCATENATE($B28,"_",R$4,"_",$C$87,"_",$C$86),Data_for_IC_trend_tables!$A$1:$G$49194,7,FALSE),"-")</f>
        <v>9.3459084069536509</v>
      </c>
      <c r="S28" s="30">
        <f>IFERROR(VLOOKUP(CONCATENATE($B28,"_",S$4,"_",$C$87,"_",$C$86),Data_for_IC_trend_tables!$A$1:$G$49194,7,FALSE),"-")</f>
        <v>9.2681399548808905</v>
      </c>
      <c r="T28" s="30">
        <f>IFERROR(VLOOKUP(CONCATENATE($B28,"_",T$4,"_",$C$87,"_",$C$86),Data_for_IC_trend_tables!$A$1:$G$49194,7,FALSE),"-")</f>
        <v>9.0625718704635005</v>
      </c>
      <c r="U28" s="30">
        <f>IFERROR(VLOOKUP(CONCATENATE($B28,"_",U$4,"_",$C$87,"_",$C$86),Data_for_IC_trend_tables!$A$1:$G$49194,7,FALSE),"-")</f>
        <v>8.9814120779873399</v>
      </c>
      <c r="V28" s="30">
        <f>IFERROR(VLOOKUP(CONCATENATE($B28,"_",V$4,"_",$C$87,"_",$C$86),Data_for_IC_trend_tables!$A$1:$G$49194,7,FALSE),"-")</f>
        <v>8.8630200129602805</v>
      </c>
      <c r="W28" s="30">
        <f>IFERROR(VLOOKUP(CONCATENATE($B28,"_",W$4,"_",$C$87,"_",$C$86),Data_for_IC_trend_tables!$A$1:$G$49194,7,FALSE),"-")</f>
        <v>8.8323811696689098</v>
      </c>
      <c r="X28" s="30">
        <f>IFERROR(VLOOKUP(CONCATENATE($B28,"_",X$4,"_",$C$87,"_",$C$86),Data_for_IC_trend_tables!$A$1:$G$49194,7,FALSE),"-")</f>
        <v>8.4699355677953001</v>
      </c>
      <c r="Y28" s="30">
        <f>IFERROR(VLOOKUP(CONCATENATE($B28,"_",Y$4,"_",$C$87,"_",$C$86),Data_for_IC_trend_tables!$A$1:$G$49194,7,FALSE),"-")</f>
        <v>8.2465082249296895</v>
      </c>
      <c r="Z28" s="30">
        <f>IFERROR(VLOOKUP(CONCATENATE($B28,"_",Z$4,"_",$C$87,"_",$C$86),Data_for_IC_trend_tables!$A$1:$G$49194,7,FALSE),"-")</f>
        <v>7.77877611584824</v>
      </c>
      <c r="AA28" s="30">
        <f>IFERROR(VLOOKUP(CONCATENATE($B28,"_",AA$4,"_",$C$87,"_",$C$86),Data_for_IC_trend_tables!$A$1:$G$49194,7,FALSE),"-")</f>
        <v>7.5361318772061399</v>
      </c>
      <c r="AB28" s="30">
        <f>IFERROR(VLOOKUP(CONCATENATE($B28,"_",AB$4,"_",$C$87,"_",$C$86),Data_for_IC_trend_tables!$A$1:$G$49194,7,FALSE),"-")</f>
        <v>7.28322701491867</v>
      </c>
      <c r="AC28" s="30">
        <f>IFERROR(VLOOKUP(CONCATENATE($B28,"_",AC$4,"_",$C$87,"_",$C$86),Data_for_IC_trend_tables!$A$1:$G$49194,7,FALSE),"-")</f>
        <v>7.3704666876226099</v>
      </c>
      <c r="AD28" s="30">
        <f>IFERROR(VLOOKUP(CONCATENATE($B28,"_",AD$4,"_",$C$87,"_",$C$86),Data_for_IC_trend_tables!$A$1:$G$49194,7,FALSE),"-")</f>
        <v>7.1519888452577502</v>
      </c>
      <c r="AE28" s="30">
        <f>IFERROR(VLOOKUP(CONCATENATE($B28,"_",AE$4,"_",$C$87,"_",$C$86),Data_for_IC_trend_tables!$A$1:$G$49194,7,FALSE),"-")</f>
        <v>7.1717288582655199</v>
      </c>
      <c r="AF28" s="30">
        <f>IFERROR(VLOOKUP(CONCATENATE($B28,"_",AF$4,"_",$C$87,"_",$C$86),Data_for_IC_trend_tables!$A$1:$G$49194,7,FALSE),"-")</f>
        <v>7.0672920341282204</v>
      </c>
      <c r="AG28" s="30">
        <f>IFERROR(VLOOKUP(CONCATENATE($B28,"_",AG$4,"_",$C$87,"_",$C$86),Data_for_IC_trend_tables!$A$1:$G$49194,7,FALSE),"-")</f>
        <v>6.6534532181567698</v>
      </c>
      <c r="AH28" s="30">
        <f>IFERROR(VLOOKUP(CONCATENATE($B28,"_",AH$4,"_",$C$87,"_",$C$86),Data_for_IC_trend_tables!$A$1:$G$49194,7,FALSE),"-")</f>
        <v>6.1246734161986698</v>
      </c>
      <c r="AI28" s="30">
        <f>IFERROR(VLOOKUP(CONCATENATE($B28,"_",AI$4,"_",$C$87,"_",$C$86),Data_for_IC_trend_tables!$A$1:$G$49194,7,FALSE),"-")</f>
        <v>5.6426480961717402</v>
      </c>
      <c r="AJ28" s="30">
        <f>IFERROR(VLOOKUP(CONCATENATE($B28,"_",AJ$4,"_",$C$87,"_",$C$86),Data_for_IC_trend_tables!$A$1:$G$49194,7,FALSE),"-")</f>
        <v>5.5245044364193499</v>
      </c>
      <c r="AK28" s="30">
        <f>IFERROR(VLOOKUP(CONCATENATE($B28,"_",AK$4,"_",$C$87,"_",$C$86),Data_for_IC_trend_tables!$A$1:$G$49194,7,FALSE),"-")</f>
        <v>5.3986547521681896</v>
      </c>
      <c r="AL28" s="30">
        <f>IFERROR(VLOOKUP(CONCATENATE($B28,"_",AL$4,"_",$C$87,"_",$C$86),Data_for_IC_trend_tables!$A$1:$G$49194,7,FALSE),"-")</f>
        <v>5.3678479776996504</v>
      </c>
      <c r="AM28" s="30">
        <f>IFERROR(VLOOKUP(CONCATENATE($B28,"_",AM$4,"_",$C$87,"_",$C$86),Data_for_IC_trend_tables!$A$1:$G$49194,7,FALSE),"-")</f>
        <v>5.4570492884243604</v>
      </c>
      <c r="AN28" s="30">
        <f>IFERROR(VLOOKUP(CONCATENATE($B28,"_",AN$4,"_",$C$87,"_",$C$86),Data_for_IC_trend_tables!$A$1:$G$49194,7,FALSE),"-")</f>
        <v>5.75087799340087</v>
      </c>
      <c r="AO28" s="30">
        <f>IFERROR(VLOOKUP(CONCATENATE($B28,"_",AO$4,"_",$C$87,"_",$C$86),Data_for_IC_trend_tables!$A$1:$G$49194,7,FALSE),"-")</f>
        <v>5.9981780409689396</v>
      </c>
      <c r="AP28" s="30">
        <f>IFERROR(VLOOKUP(CONCATENATE($B28,"_",AP$4,"_",$C$87,"_",$C$86),Data_for_IC_trend_tables!$A$1:$G$49194,7,FALSE),"-")</f>
        <v>6.0857321846458499</v>
      </c>
      <c r="AQ28" s="30">
        <f>IFERROR(VLOOKUP(CONCATENATE($B28,"_",AQ$4,"_",$C$87,"_",$C$86),Data_for_IC_trend_tables!$A$1:$G$49194,7,FALSE),"-")</f>
        <v>6.1720720634766604</v>
      </c>
      <c r="AR28" s="30">
        <f>IFERROR(VLOOKUP(CONCATENATE($B28,"_",AR$4,"_",$C$87,"_",$C$86),Data_for_IC_trend_tables!$A$1:$G$49194,7,FALSE),"-")</f>
        <v>5.8492368737095601</v>
      </c>
      <c r="AS28" s="30">
        <f>IFERROR(VLOOKUP(CONCATENATE($B28,"_",AS$4,"_",$C$87,"_",$C$86),Data_for_IC_trend_tables!$A$1:$G$49194,7,FALSE),"-")</f>
        <v>5.24036559979817</v>
      </c>
      <c r="AT28" s="30">
        <f>IFERROR(VLOOKUP(CONCATENATE($B28,"_",AT$4,"_",$C$87,"_",$C$86),Data_for_IC_trend_tables!$A$1:$G$49194,7,FALSE),"-")</f>
        <v>5.4014986887038203</v>
      </c>
      <c r="AU28" s="30">
        <f>IFERROR(VLOOKUP(CONCATENATE($B28,"_",AU$4,"_",$C$87,"_",$C$86),Data_for_IC_trend_tables!$A$1:$G$49194,7,FALSE),"-")</f>
        <v>5.5916782078388501</v>
      </c>
      <c r="AV28" s="30"/>
      <c r="AW28" s="30">
        <f>IFERROR(VLOOKUP(CONCATENATE($B28,"_",AW$4,"_",$C$87,"_",$C$86),Data_for_IC_trend_tables!$A$1:$G$49194,7,FALSE),"-")</f>
        <v>5.5916782078388501</v>
      </c>
      <c r="AX28" s="59"/>
      <c r="AY28" s="38" t="str">
        <f t="shared" si="0"/>
        <v/>
      </c>
      <c r="AZ28" s="58" t="str">
        <f t="shared" si="1"/>
        <v/>
      </c>
      <c r="BA28" s="102"/>
      <c r="BB28" s="38" t="str">
        <f t="shared" si="2"/>
        <v/>
      </c>
      <c r="BC28" s="58" t="str">
        <f t="shared" si="3"/>
        <v/>
      </c>
      <c r="BD28" s="241"/>
      <c r="BE28" s="38" t="str">
        <f t="shared" si="4"/>
        <v/>
      </c>
      <c r="BF28" s="96" t="str">
        <f t="shared" si="5"/>
        <v/>
      </c>
      <c r="BG28" s="64"/>
      <c r="BH28" s="64"/>
      <c r="BI28" s="139"/>
      <c r="BJ28"/>
      <c r="BK28"/>
      <c r="BL28"/>
      <c r="BM28"/>
      <c r="BN28"/>
      <c r="BO28"/>
    </row>
    <row r="29" spans="2:67" s="3" customFormat="1" x14ac:dyDescent="0.2">
      <c r="B29" s="52" t="s">
        <v>154</v>
      </c>
      <c r="C29" s="61" t="s">
        <v>90</v>
      </c>
      <c r="D29" s="56"/>
      <c r="E29" s="30" t="str">
        <f>IFERROR(VLOOKUP(CONCATENATE($B29,"_",E$4,"_",$C$87,"_",$C$86),Data_for_IC_trend_tables!$A$1:$G$49194,7,FALSE),"-")</f>
        <v>-</v>
      </c>
      <c r="F29" s="30" t="str">
        <f>IFERROR(VLOOKUP(CONCATENATE($B29,"_",F$4,"_",$C$87,"_",$C$86),Data_for_IC_trend_tables!$A$1:$G$49194,7,FALSE),"-")</f>
        <v>-</v>
      </c>
      <c r="G29" s="30" t="str">
        <f>IFERROR(VLOOKUP(CONCATENATE($B29,"_",G$4,"_",$C$87,"_",$C$86),Data_for_IC_trend_tables!$A$1:$G$49194,7,FALSE),"-")</f>
        <v>-</v>
      </c>
      <c r="H29" s="30" t="str">
        <f>IFERROR(VLOOKUP(CONCATENATE($B29,"_",H$4,"_",$C$87,"_",$C$86),Data_for_IC_trend_tables!$A$1:$G$49194,7,FALSE),"-")</f>
        <v>-</v>
      </c>
      <c r="I29" s="30" t="str">
        <f>IFERROR(VLOOKUP(CONCATENATE($B29,"_",I$4,"_",$C$87,"_",$C$86),Data_for_IC_trend_tables!$A$1:$G$49194,7,FALSE),"-")</f>
        <v>-</v>
      </c>
      <c r="J29" s="30" t="str">
        <f>IFERROR(VLOOKUP(CONCATENATE($B29,"_",J$4,"_",$C$87,"_",$C$86),Data_for_IC_trend_tables!$A$1:$G$49194,7,FALSE),"-")</f>
        <v>-</v>
      </c>
      <c r="K29" s="30" t="str">
        <f>IFERROR(VLOOKUP(CONCATENATE($B29,"_",K$4,"_",$C$87,"_",$C$86),Data_for_IC_trend_tables!$A$1:$G$49194,7,FALSE),"-")</f>
        <v>-</v>
      </c>
      <c r="L29" s="30">
        <f>IFERROR(VLOOKUP(CONCATENATE($B29,"_",L$4,"_",$C$87,"_",$C$86),Data_for_IC_trend_tables!$A$1:$G$49194,7,FALSE),"-")</f>
        <v>81.213818954757699</v>
      </c>
      <c r="M29" s="30" t="str">
        <f>IFERROR(VLOOKUP(CONCATENATE($B29,"_",M$4,"_",$C$87,"_",$C$86),Data_for_IC_trend_tables!$A$1:$G$49194,7,FALSE),"-")</f>
        <v>-</v>
      </c>
      <c r="N29" s="30" t="str">
        <f>IFERROR(VLOOKUP(CONCATENATE($B29,"_",N$4,"_",$C$87,"_",$C$86),Data_for_IC_trend_tables!$A$1:$G$49194,7,FALSE),"-")</f>
        <v>-</v>
      </c>
      <c r="O29" s="30">
        <f>IFERROR(VLOOKUP(CONCATENATE($B29,"_",O$4,"_",$C$87,"_",$C$86),Data_for_IC_trend_tables!$A$1:$G$49194,7,FALSE),"-")</f>
        <v>157.27202276504499</v>
      </c>
      <c r="P29" s="30">
        <f>IFERROR(VLOOKUP(CONCATENATE($B29,"_",P$4,"_",$C$87,"_",$C$86),Data_for_IC_trend_tables!$A$1:$G$49194,7,FALSE),"-")</f>
        <v>157.69424113684201</v>
      </c>
      <c r="Q29" s="30">
        <f>IFERROR(VLOOKUP(CONCATENATE($B29,"_",Q$4,"_",$C$87,"_",$C$86),Data_for_IC_trend_tables!$A$1:$G$49194,7,FALSE),"-")</f>
        <v>152.88521374589101</v>
      </c>
      <c r="R29" s="30">
        <f>IFERROR(VLOOKUP(CONCATENATE($B29,"_",R$4,"_",$C$87,"_",$C$86),Data_for_IC_trend_tables!$A$1:$G$49194,7,FALSE),"-")</f>
        <v>150.070923815334</v>
      </c>
      <c r="S29" s="30">
        <f>IFERROR(VLOOKUP(CONCATENATE($B29,"_",S$4,"_",$C$87,"_",$C$86),Data_for_IC_trend_tables!$A$1:$G$49194,7,FALSE),"-")</f>
        <v>146.58510104430201</v>
      </c>
      <c r="T29" s="30">
        <f>IFERROR(VLOOKUP(CONCATENATE($B29,"_",T$4,"_",$C$87,"_",$C$86),Data_for_IC_trend_tables!$A$1:$G$49194,7,FALSE),"-")</f>
        <v>144.53168690796099</v>
      </c>
      <c r="U29" s="30">
        <f>IFERROR(VLOOKUP(CONCATENATE($B29,"_",U$4,"_",$C$87,"_",$C$86),Data_for_IC_trend_tables!$A$1:$G$49194,7,FALSE),"-")</f>
        <v>144.99177522180099</v>
      </c>
      <c r="V29" s="30">
        <f>IFERROR(VLOOKUP(CONCATENATE($B29,"_",V$4,"_",$C$87,"_",$C$86),Data_for_IC_trend_tables!$A$1:$G$49194,7,FALSE),"-")</f>
        <v>141.36855151742299</v>
      </c>
      <c r="W29" s="30">
        <f>IFERROR(VLOOKUP(CONCATENATE($B29,"_",W$4,"_",$C$87,"_",$C$86),Data_for_IC_trend_tables!$A$1:$G$49194,7,FALSE),"-")</f>
        <v>143.479715562997</v>
      </c>
      <c r="X29" s="30">
        <f>IFERROR(VLOOKUP(CONCATENATE($B29,"_",X$4,"_",$C$87,"_",$C$86),Data_for_IC_trend_tables!$A$1:$G$49194,7,FALSE),"-")</f>
        <v>133.96351129462701</v>
      </c>
      <c r="Y29" s="30">
        <f>IFERROR(VLOOKUP(CONCATENATE($B29,"_",Y$4,"_",$C$87,"_",$C$86),Data_for_IC_trend_tables!$A$1:$G$49194,7,FALSE),"-")</f>
        <v>126.80358100252</v>
      </c>
      <c r="Z29" s="30">
        <f>IFERROR(VLOOKUP(CONCATENATE($B29,"_",Z$4,"_",$C$87,"_",$C$86),Data_for_IC_trend_tables!$A$1:$G$49194,7,FALSE),"-")</f>
        <v>126.36755912082</v>
      </c>
      <c r="AA29" s="30">
        <f>IFERROR(VLOOKUP(CONCATENATE($B29,"_",AA$4,"_",$C$87,"_",$C$86),Data_for_IC_trend_tables!$A$1:$G$49194,7,FALSE),"-")</f>
        <v>125.94840262610499</v>
      </c>
      <c r="AB29" s="30">
        <f>IFERROR(VLOOKUP(CONCATENATE($B29,"_",AB$4,"_",$C$87,"_",$C$86),Data_for_IC_trend_tables!$A$1:$G$49194,7,FALSE),"-")</f>
        <v>124.08280411978799</v>
      </c>
      <c r="AC29" s="30">
        <f>IFERROR(VLOOKUP(CONCATENATE($B29,"_",AC$4,"_",$C$87,"_",$C$86),Data_for_IC_trend_tables!$A$1:$G$49194,7,FALSE),"-")</f>
        <v>123.319811595007</v>
      </c>
      <c r="AD29" s="30">
        <f>IFERROR(VLOOKUP(CONCATENATE($B29,"_",AD$4,"_",$C$87,"_",$C$86),Data_for_IC_trend_tables!$A$1:$G$49194,7,FALSE),"-")</f>
        <v>122.825472144928</v>
      </c>
      <c r="AE29" s="30">
        <f>IFERROR(VLOOKUP(CONCATENATE($B29,"_",AE$4,"_",$C$87,"_",$C$86),Data_for_IC_trend_tables!$A$1:$G$49194,7,FALSE),"-")</f>
        <v>120.93076404677301</v>
      </c>
      <c r="AF29" s="30">
        <f>IFERROR(VLOOKUP(CONCATENATE($B29,"_",AF$4,"_",$C$87,"_",$C$86),Data_for_IC_trend_tables!$A$1:$G$49194,7,FALSE),"-")</f>
        <v>120.295816200136</v>
      </c>
      <c r="AG29" s="30">
        <f>IFERROR(VLOOKUP(CONCATENATE($B29,"_",AG$4,"_",$C$87,"_",$C$86),Data_for_IC_trend_tables!$A$1:$G$49194,7,FALSE),"-")</f>
        <v>118.370202812805</v>
      </c>
      <c r="AH29" s="30">
        <f>IFERROR(VLOOKUP(CONCATENATE($B29,"_",AH$4,"_",$C$87,"_",$C$86),Data_for_IC_trend_tables!$A$1:$G$49194,7,FALSE),"-")</f>
        <v>123.50436775758099</v>
      </c>
      <c r="AI29" s="30">
        <f>IFERROR(VLOOKUP(CONCATENATE($B29,"_",AI$4,"_",$C$87,"_",$C$86),Data_for_IC_trend_tables!$A$1:$G$49194,7,FALSE),"-")</f>
        <v>113.763424051973</v>
      </c>
      <c r="AJ29" s="30">
        <f>IFERROR(VLOOKUP(CONCATENATE($B29,"_",AJ$4,"_",$C$87,"_",$C$86),Data_for_IC_trend_tables!$A$1:$G$49194,7,FALSE),"-")</f>
        <v>110.096767561072</v>
      </c>
      <c r="AK29" s="30">
        <f>IFERROR(VLOOKUP(CONCATENATE($B29,"_",AK$4,"_",$C$87,"_",$C$86),Data_for_IC_trend_tables!$A$1:$G$49194,7,FALSE),"-")</f>
        <v>110.875320093941</v>
      </c>
      <c r="AL29" s="30">
        <f>IFERROR(VLOOKUP(CONCATENATE($B29,"_",AL$4,"_",$C$87,"_",$C$86),Data_for_IC_trend_tables!$A$1:$G$49194,7,FALSE),"-")</f>
        <v>112.685988739473</v>
      </c>
      <c r="AM29" s="30">
        <f>IFERROR(VLOOKUP(CONCATENATE($B29,"_",AM$4,"_",$C$87,"_",$C$86),Data_for_IC_trend_tables!$A$1:$G$49194,7,FALSE),"-")</f>
        <v>109.493149188101</v>
      </c>
      <c r="AN29" s="30">
        <f>IFERROR(VLOOKUP(CONCATENATE($B29,"_",AN$4,"_",$C$87,"_",$C$86),Data_for_IC_trend_tables!$A$1:$G$49194,7,FALSE),"-")</f>
        <v>110.84414722877101</v>
      </c>
      <c r="AO29" s="30">
        <f>IFERROR(VLOOKUP(CONCATENATE($B29,"_",AO$4,"_",$C$87,"_",$C$86),Data_for_IC_trend_tables!$A$1:$G$49194,7,FALSE),"-")</f>
        <v>112.31964520634401</v>
      </c>
      <c r="AP29" s="30">
        <f>IFERROR(VLOOKUP(CONCATENATE($B29,"_",AP$4,"_",$C$87,"_",$C$86),Data_for_IC_trend_tables!$A$1:$G$49194,7,FALSE),"-")</f>
        <v>115.379766240324</v>
      </c>
      <c r="AQ29" s="30">
        <f>IFERROR(VLOOKUP(CONCATENATE($B29,"_",AQ$4,"_",$C$87,"_",$C$86),Data_for_IC_trend_tables!$A$1:$G$49194,7,FALSE),"-")</f>
        <v>115.107262417401</v>
      </c>
      <c r="AR29" s="30">
        <f>IFERROR(VLOOKUP(CONCATENATE($B29,"_",AR$4,"_",$C$87,"_",$C$86),Data_for_IC_trend_tables!$A$1:$G$49194,7,FALSE),"-")</f>
        <v>114.490892469828</v>
      </c>
      <c r="AS29" s="30">
        <f>IFERROR(VLOOKUP(CONCATENATE($B29,"_",AS$4,"_",$C$87,"_",$C$86),Data_for_IC_trend_tables!$A$1:$G$49194,7,FALSE),"-")</f>
        <v>111.34273473585201</v>
      </c>
      <c r="AT29" s="30">
        <f>IFERROR(VLOOKUP(CONCATENATE($B29,"_",AT$4,"_",$C$87,"_",$C$86),Data_for_IC_trend_tables!$A$1:$G$49194,7,FALSE),"-")</f>
        <v>112.162923087632</v>
      </c>
      <c r="AU29" s="30">
        <f>IFERROR(VLOOKUP(CONCATENATE($B29,"_",AU$4,"_",$C$87,"_",$C$86),Data_for_IC_trend_tables!$A$1:$G$49194,7,FALSE),"-")</f>
        <v>111.07807369338499</v>
      </c>
      <c r="AV29" s="30"/>
      <c r="AW29" s="30">
        <f>IFERROR(VLOOKUP(CONCATENATE($B29,"_",AW$4,"_",$C$87,"_",$C$86),Data_for_IC_trend_tables!$A$1:$G$49194,7,FALSE),"-")</f>
        <v>111.07807369338499</v>
      </c>
      <c r="AX29" s="59"/>
      <c r="AY29" s="38" t="str">
        <f t="shared" si="0"/>
        <v/>
      </c>
      <c r="AZ29" s="58" t="str">
        <f t="shared" si="1"/>
        <v/>
      </c>
      <c r="BA29" s="59"/>
      <c r="BB29" s="38" t="str">
        <f t="shared" si="2"/>
        <v/>
      </c>
      <c r="BC29" s="58" t="str">
        <f t="shared" si="3"/>
        <v/>
      </c>
      <c r="BD29" s="241"/>
      <c r="BE29" s="38" t="str">
        <f t="shared" si="4"/>
        <v/>
      </c>
      <c r="BF29" s="96" t="str">
        <f t="shared" si="5"/>
        <v/>
      </c>
      <c r="BG29" s="64"/>
      <c r="BH29" s="348"/>
      <c r="BI29" s="139"/>
      <c r="BJ29"/>
      <c r="BK29"/>
      <c r="BL29"/>
      <c r="BM29"/>
      <c r="BN29"/>
      <c r="BO29"/>
    </row>
    <row r="30" spans="2:67" s="3" customFormat="1" x14ac:dyDescent="0.2">
      <c r="B30" s="53" t="s">
        <v>154</v>
      </c>
      <c r="C30" s="65" t="s">
        <v>110</v>
      </c>
      <c r="D30" s="56"/>
      <c r="E30" s="34" t="str">
        <f>IFERROR(VLOOKUP(CONCATENATE($B30,"_",E$4,"_",$C$87,"_",$C$86),Data_for_IC_trend_tables!$A$1:$G$49194,7,FALSE)-VLOOKUP(CONCATENATE($B30,"_",E$4,"_",$C$89,"_",$C$86),Data_for_IC_trend_tables!$A$1:$G$49194,7,FALSE)+VLOOKUP(CONCATENATE($B30,"_",E$4,"_",$C$88,"_",$C$86),Data_for_IC_trend_tables!$A$1:$G$49194,7,FALSE),"-")</f>
        <v>-</v>
      </c>
      <c r="F30" s="34" t="str">
        <f>IFERROR(VLOOKUP(CONCATENATE($B30,"_",F$4,"_",$C$87,"_",$C$86),Data_for_IC_trend_tables!$A$1:$G$49194,7,FALSE)-VLOOKUP(CONCATENATE($B30,"_",F$4,"_",$C$89,"_",$C$86),Data_for_IC_trend_tables!$A$1:$G$49194,7,FALSE)+VLOOKUP(CONCATENATE($B30,"_",F$4,"_",$C$88,"_",$C$86),Data_for_IC_trend_tables!$A$1:$G$49194,7,FALSE),"-")</f>
        <v>-</v>
      </c>
      <c r="G30" s="34" t="str">
        <f>IFERROR(VLOOKUP(CONCATENATE($B30,"_",G$4,"_",$C$87,"_",$C$86),Data_for_IC_trend_tables!$A$1:$G$49194,7,FALSE)-VLOOKUP(CONCATENATE($B30,"_",G$4,"_",$C$89,"_",$C$86),Data_for_IC_trend_tables!$A$1:$G$49194,7,FALSE)+VLOOKUP(CONCATENATE($B30,"_",G$4,"_",$C$88,"_",$C$86),Data_for_IC_trend_tables!$A$1:$G$49194,7,FALSE),"-")</f>
        <v>-</v>
      </c>
      <c r="H30" s="34" t="str">
        <f>IFERROR(VLOOKUP(CONCATENATE($B30,"_",H$4,"_",$C$87,"_",$C$86),Data_for_IC_trend_tables!$A$1:$G$49194,7,FALSE)-VLOOKUP(CONCATENATE($B30,"_",H$4,"_",$C$89,"_",$C$86),Data_for_IC_trend_tables!$A$1:$G$49194,7,FALSE)+VLOOKUP(CONCATENATE($B30,"_",H$4,"_",$C$88,"_",$C$86),Data_for_IC_trend_tables!$A$1:$G$49194,7,FALSE),"-")</f>
        <v>-</v>
      </c>
      <c r="I30" s="34" t="str">
        <f>IFERROR(VLOOKUP(CONCATENATE($B30,"_",I$4,"_",$C$87,"_",$C$86),Data_for_IC_trend_tables!$A$1:$G$49194,7,FALSE)-VLOOKUP(CONCATENATE($B30,"_",I$4,"_",$C$89,"_",$C$86),Data_for_IC_trend_tables!$A$1:$G$49194,7,FALSE)+VLOOKUP(CONCATENATE($B30,"_",I$4,"_",$C$88,"_",$C$86),Data_for_IC_trend_tables!$A$1:$G$49194,7,FALSE),"-")</f>
        <v>-</v>
      </c>
      <c r="J30" s="34" t="str">
        <f>IFERROR(VLOOKUP(CONCATENATE($B30,"_",J$4,"_",$C$87,"_",$C$86),Data_for_IC_trend_tables!$A$1:$G$49194,7,FALSE)-VLOOKUP(CONCATENATE($B30,"_",J$4,"_",$C$89,"_",$C$86),Data_for_IC_trend_tables!$A$1:$G$49194,7,FALSE)+VLOOKUP(CONCATENATE($B30,"_",J$4,"_",$C$88,"_",$C$86),Data_for_IC_trend_tables!$A$1:$G$49194,7,FALSE),"-")</f>
        <v>-</v>
      </c>
      <c r="K30" s="34" t="str">
        <f>IFERROR(VLOOKUP(CONCATENATE($B30,"_",K$4,"_",$C$87,"_",$C$86),Data_for_IC_trend_tables!$A$1:$G$49194,7,FALSE)-VLOOKUP(CONCATENATE($B30,"_",K$4,"_",$C$89,"_",$C$86),Data_for_IC_trend_tables!$A$1:$G$49194,7,FALSE)+VLOOKUP(CONCATENATE($B30,"_",K$4,"_",$C$88,"_",$C$86),Data_for_IC_trend_tables!$A$1:$G$49194,7,FALSE),"-")</f>
        <v>-</v>
      </c>
      <c r="L30" s="34">
        <f>IFERROR(VLOOKUP(CONCATENATE($B30,"_",L$4,"_",$C$87,"_",$C$86),Data_for_IC_trend_tables!$A$1:$G$49194,7,FALSE)-VLOOKUP(CONCATENATE($B30,"_",L$4,"_",$C$89,"_",$C$86),Data_for_IC_trend_tables!$A$1:$G$49194,7,FALSE)+VLOOKUP(CONCATENATE($B30,"_",L$4,"_",$C$88,"_",$C$86),Data_for_IC_trend_tables!$A$1:$G$49194,7,FALSE),"-")</f>
        <v>78.642464385920192</v>
      </c>
      <c r="M30" s="34" t="str">
        <f>IFERROR(VLOOKUP(CONCATENATE($B30,"_",M$4,"_",$C$87,"_",$C$86),Data_for_IC_trend_tables!$A$1:$G$49194,7,FALSE)-VLOOKUP(CONCATENATE($B30,"_",M$4,"_",$C$89,"_",$C$86),Data_for_IC_trend_tables!$A$1:$G$49194,7,FALSE)+VLOOKUP(CONCATENATE($B30,"_",M$4,"_",$C$88,"_",$C$86),Data_for_IC_trend_tables!$A$1:$G$49194,7,FALSE),"-")</f>
        <v>-</v>
      </c>
      <c r="N30" s="34" t="str">
        <f>IFERROR(VLOOKUP(CONCATENATE($B30,"_",N$4,"_",$C$87,"_",$C$86),Data_for_IC_trend_tables!$A$1:$G$49194,7,FALSE)-VLOOKUP(CONCATENATE($B30,"_",N$4,"_",$C$89,"_",$C$86),Data_for_IC_trend_tables!$A$1:$G$49194,7,FALSE)+VLOOKUP(CONCATENATE($B30,"_",N$4,"_",$C$88,"_",$C$86),Data_for_IC_trend_tables!$A$1:$G$49194,7,FALSE),"-")</f>
        <v>-</v>
      </c>
      <c r="O30" s="34">
        <f>IFERROR(VLOOKUP(CONCATENATE($B30,"_",O$4,"_",$C$87,"_",$C$86),Data_for_IC_trend_tables!$A$1:$G$49194,7,FALSE)-VLOOKUP(CONCATENATE($B30,"_",O$4,"_",$C$89,"_",$C$86),Data_for_IC_trend_tables!$A$1:$G$49194,7,FALSE)+VLOOKUP(CONCATENATE($B30,"_",O$4,"_",$C$88,"_",$C$86),Data_for_IC_trend_tables!$A$1:$G$49194,7,FALSE),"-")</f>
        <v>153.90769112194499</v>
      </c>
      <c r="P30" s="34">
        <f>IFERROR(VLOOKUP(CONCATENATE($B30,"_",P$4,"_",$C$87,"_",$C$86),Data_for_IC_trend_tables!$A$1:$G$49194,7,FALSE)-VLOOKUP(CONCATENATE($B30,"_",P$4,"_",$C$89,"_",$C$86),Data_for_IC_trend_tables!$A$1:$G$49194,7,FALSE)+VLOOKUP(CONCATENATE($B30,"_",P$4,"_",$C$88,"_",$C$86),Data_for_IC_trend_tables!$A$1:$G$49194,7,FALSE),"-")</f>
        <v>153.50646852665773</v>
      </c>
      <c r="Q30" s="34">
        <f>IFERROR(VLOOKUP(CONCATENATE($B30,"_",Q$4,"_",$C$87,"_",$C$86),Data_for_IC_trend_tables!$A$1:$G$49194,7,FALSE)-VLOOKUP(CONCATENATE($B30,"_",Q$4,"_",$C$89,"_",$C$86),Data_for_IC_trend_tables!$A$1:$G$49194,7,FALSE)+VLOOKUP(CONCATENATE($B30,"_",Q$4,"_",$C$88,"_",$C$86),Data_for_IC_trend_tables!$A$1:$G$49194,7,FALSE),"-")</f>
        <v>148.49731141536711</v>
      </c>
      <c r="R30" s="34">
        <f>IFERROR(VLOOKUP(CONCATENATE($B30,"_",R$4,"_",$C$87,"_",$C$86),Data_for_IC_trend_tables!$A$1:$G$49194,7,FALSE)-VLOOKUP(CONCATENATE($B30,"_",R$4,"_",$C$89,"_",$C$86),Data_for_IC_trend_tables!$A$1:$G$49194,7,FALSE)+VLOOKUP(CONCATENATE($B30,"_",R$4,"_",$C$88,"_",$C$86),Data_for_IC_trend_tables!$A$1:$G$49194,7,FALSE),"-")</f>
        <v>145.73594002104591</v>
      </c>
      <c r="S30" s="34">
        <f>IFERROR(VLOOKUP(CONCATENATE($B30,"_",S$4,"_",$C$87,"_",$C$86),Data_for_IC_trend_tables!$A$1:$G$49194,7,FALSE)-VLOOKUP(CONCATENATE($B30,"_",S$4,"_",$C$89,"_",$C$86),Data_for_IC_trend_tables!$A$1:$G$49194,7,FALSE)+VLOOKUP(CONCATENATE($B30,"_",S$4,"_",$C$88,"_",$C$86),Data_for_IC_trend_tables!$A$1:$G$49194,7,FALSE),"-")</f>
        <v>141.45165134382592</v>
      </c>
      <c r="T30" s="34">
        <f>IFERROR(VLOOKUP(CONCATENATE($B30,"_",T$4,"_",$C$87,"_",$C$86),Data_for_IC_trend_tables!$A$1:$G$49194,7,FALSE)-VLOOKUP(CONCATENATE($B30,"_",T$4,"_",$C$89,"_",$C$86),Data_for_IC_trend_tables!$A$1:$G$49194,7,FALSE)+VLOOKUP(CONCATENATE($B30,"_",T$4,"_",$C$88,"_",$C$86),Data_for_IC_trend_tables!$A$1:$G$49194,7,FALSE),"-")</f>
        <v>139.43686240018448</v>
      </c>
      <c r="U30" s="34">
        <f>IFERROR(VLOOKUP(CONCATENATE($B30,"_",U$4,"_",$C$87,"_",$C$86),Data_for_IC_trend_tables!$A$1:$G$49194,7,FALSE)-VLOOKUP(CONCATENATE($B30,"_",U$4,"_",$C$89,"_",$C$86),Data_for_IC_trend_tables!$A$1:$G$49194,7,FALSE)+VLOOKUP(CONCATENATE($B30,"_",U$4,"_",$C$88,"_",$C$86),Data_for_IC_trend_tables!$A$1:$G$49194,7,FALSE),"-")</f>
        <v>140.39237152640069</v>
      </c>
      <c r="V30" s="34">
        <f>IFERROR(VLOOKUP(CONCATENATE($B30,"_",V$4,"_",$C$87,"_",$C$86),Data_for_IC_trend_tables!$A$1:$G$49194,7,FALSE)-VLOOKUP(CONCATENATE($B30,"_",V$4,"_",$C$89,"_",$C$86),Data_for_IC_trend_tables!$A$1:$G$49194,7,FALSE)+VLOOKUP(CONCATENATE($B30,"_",V$4,"_",$C$88,"_",$C$86),Data_for_IC_trend_tables!$A$1:$G$49194,7,FALSE),"-")</f>
        <v>135.96216034509158</v>
      </c>
      <c r="W30" s="34">
        <f>IFERROR(VLOOKUP(CONCATENATE($B30,"_",W$4,"_",$C$87,"_",$C$86),Data_for_IC_trend_tables!$A$1:$G$49194,7,FALSE)-VLOOKUP(CONCATENATE($B30,"_",W$4,"_",$C$89,"_",$C$86),Data_for_IC_trend_tables!$A$1:$G$49194,7,FALSE)+VLOOKUP(CONCATENATE($B30,"_",W$4,"_",$C$88,"_",$C$86),Data_for_IC_trend_tables!$A$1:$G$49194,7,FALSE),"-")</f>
        <v>137.08139355758021</v>
      </c>
      <c r="X30" s="34">
        <f>IFERROR(VLOOKUP(CONCATENATE($B30,"_",X$4,"_",$C$87,"_",$C$86),Data_for_IC_trend_tables!$A$1:$G$49194,7,FALSE)-VLOOKUP(CONCATENATE($B30,"_",X$4,"_",$C$89,"_",$C$86),Data_for_IC_trend_tables!$A$1:$G$49194,7,FALSE)+VLOOKUP(CONCATENATE($B30,"_",X$4,"_",$C$88,"_",$C$86),Data_for_IC_trend_tables!$A$1:$G$49194,7,FALSE),"-")</f>
        <v>127.76937442199521</v>
      </c>
      <c r="Y30" s="34">
        <f>IFERROR(VLOOKUP(CONCATENATE($B30,"_",Y$4,"_",$C$87,"_",$C$86),Data_for_IC_trend_tables!$A$1:$G$49194,7,FALSE)-VLOOKUP(CONCATENATE($B30,"_",Y$4,"_",$C$89,"_",$C$86),Data_for_IC_trend_tables!$A$1:$G$49194,7,FALSE)+VLOOKUP(CONCATENATE($B30,"_",Y$4,"_",$C$88,"_",$C$86),Data_for_IC_trend_tables!$A$1:$G$49194,7,FALSE),"-")</f>
        <v>121.1110144750151</v>
      </c>
      <c r="Z30" s="34">
        <f>IFERROR(VLOOKUP(CONCATENATE($B30,"_",Z$4,"_",$C$87,"_",$C$86),Data_for_IC_trend_tables!$A$1:$G$49194,7,FALSE)-VLOOKUP(CONCATENATE($B30,"_",Z$4,"_",$C$89,"_",$C$86),Data_for_IC_trend_tables!$A$1:$G$49194,7,FALSE)+VLOOKUP(CONCATENATE($B30,"_",Z$4,"_",$C$88,"_",$C$86),Data_for_IC_trend_tables!$A$1:$G$49194,7,FALSE),"-")</f>
        <v>121.4985273749032</v>
      </c>
      <c r="AA30" s="34">
        <f>IFERROR(VLOOKUP(CONCATENATE($B30,"_",AA$4,"_",$C$87,"_",$C$86),Data_for_IC_trend_tables!$A$1:$G$49194,7,FALSE)-VLOOKUP(CONCATENATE($B30,"_",AA$4,"_",$C$89,"_",$C$86),Data_for_IC_trend_tables!$A$1:$G$49194,7,FALSE)+VLOOKUP(CONCATENATE($B30,"_",AA$4,"_",$C$88,"_",$C$86),Data_for_IC_trend_tables!$A$1:$G$49194,7,FALSE),"-")</f>
        <v>121.57486678436049</v>
      </c>
      <c r="AB30" s="34">
        <f>IFERROR(VLOOKUP(CONCATENATE($B30,"_",AB$4,"_",$C$87,"_",$C$86),Data_for_IC_trend_tables!$A$1:$G$49194,7,FALSE)-VLOOKUP(CONCATENATE($B30,"_",AB$4,"_",$C$89,"_",$C$86),Data_for_IC_trend_tables!$A$1:$G$49194,7,FALSE)+VLOOKUP(CONCATENATE($B30,"_",AB$4,"_",$C$88,"_",$C$86),Data_for_IC_trend_tables!$A$1:$G$49194,7,FALSE),"-")</f>
        <v>120.34634838013299</v>
      </c>
      <c r="AC30" s="34">
        <f>IFERROR(VLOOKUP(CONCATENATE($B30,"_",AC$4,"_",$C$87,"_",$C$86),Data_for_IC_trend_tables!$A$1:$G$49194,7,FALSE)-VLOOKUP(CONCATENATE($B30,"_",AC$4,"_",$C$89,"_",$C$86),Data_for_IC_trend_tables!$A$1:$G$49194,7,FALSE)+VLOOKUP(CONCATENATE($B30,"_",AC$4,"_",$C$88,"_",$C$86),Data_for_IC_trend_tables!$A$1:$G$49194,7,FALSE),"-")</f>
        <v>119.99259579581289</v>
      </c>
      <c r="AD30" s="34">
        <f>IFERROR(VLOOKUP(CONCATENATE($B30,"_",AD$4,"_",$C$87,"_",$C$86),Data_for_IC_trend_tables!$A$1:$G$49194,7,FALSE)-VLOOKUP(CONCATENATE($B30,"_",AD$4,"_",$C$89,"_",$C$86),Data_for_IC_trend_tables!$A$1:$G$49194,7,FALSE)+VLOOKUP(CONCATENATE($B30,"_",AD$4,"_",$C$88,"_",$C$86),Data_for_IC_trend_tables!$A$1:$G$49194,7,FALSE),"-")</f>
        <v>119.14239360392651</v>
      </c>
      <c r="AE30" s="34">
        <f>IFERROR(VLOOKUP(CONCATENATE($B30,"_",AE$4,"_",$C$87,"_",$C$86),Data_for_IC_trend_tables!$A$1:$G$49194,7,FALSE)-VLOOKUP(CONCATENATE($B30,"_",AE$4,"_",$C$89,"_",$C$86),Data_for_IC_trend_tables!$A$1:$G$49194,7,FALSE)+VLOOKUP(CONCATENATE($B30,"_",AE$4,"_",$C$88,"_",$C$86),Data_for_IC_trend_tables!$A$1:$G$49194,7,FALSE),"-")</f>
        <v>117.42076136061131</v>
      </c>
      <c r="AF30" s="34">
        <f>IFERROR(VLOOKUP(CONCATENATE($B30,"_",AF$4,"_",$C$87,"_",$C$86),Data_for_IC_trend_tables!$A$1:$G$49194,7,FALSE)-VLOOKUP(CONCATENATE($B30,"_",AF$4,"_",$C$89,"_",$C$86),Data_for_IC_trend_tables!$A$1:$G$49194,7,FALSE)+VLOOKUP(CONCATENATE($B30,"_",AF$4,"_",$C$88,"_",$C$86),Data_for_IC_trend_tables!$A$1:$G$49194,7,FALSE),"-")</f>
        <v>116.78527571821699</v>
      </c>
      <c r="AG30" s="34">
        <f>IFERROR(VLOOKUP(CONCATENATE($B30,"_",AG$4,"_",$C$87,"_",$C$86),Data_for_IC_trend_tables!$A$1:$G$49194,7,FALSE)-VLOOKUP(CONCATENATE($B30,"_",AG$4,"_",$C$89,"_",$C$86),Data_for_IC_trend_tables!$A$1:$G$49194,7,FALSE)+VLOOKUP(CONCATENATE($B30,"_",AG$4,"_",$C$88,"_",$C$86),Data_for_IC_trend_tables!$A$1:$G$49194,7,FALSE),"-")</f>
        <v>115.1777468804499</v>
      </c>
      <c r="AH30" s="34">
        <f>IFERROR(VLOOKUP(CONCATENATE($B30,"_",AH$4,"_",$C$87,"_",$C$86),Data_for_IC_trend_tables!$A$1:$G$49194,7,FALSE)-VLOOKUP(CONCATENATE($B30,"_",AH$4,"_",$C$89,"_",$C$86),Data_for_IC_trend_tables!$A$1:$G$49194,7,FALSE)+VLOOKUP(CONCATENATE($B30,"_",AH$4,"_",$C$88,"_",$C$86),Data_for_IC_trend_tables!$A$1:$G$49194,7,FALSE),"-")</f>
        <v>120.6365882192561</v>
      </c>
      <c r="AI30" s="34">
        <f>IFERROR(VLOOKUP(CONCATENATE($B30,"_",AI$4,"_",$C$87,"_",$C$86),Data_for_IC_trend_tables!$A$1:$G$49194,7,FALSE)-VLOOKUP(CONCATENATE($B30,"_",AI$4,"_",$C$89,"_",$C$86),Data_for_IC_trend_tables!$A$1:$G$49194,7,FALSE)+VLOOKUP(CONCATENATE($B30,"_",AI$4,"_",$C$88,"_",$C$86),Data_for_IC_trend_tables!$A$1:$G$49194,7,FALSE),"-")</f>
        <v>111.05535431840772</v>
      </c>
      <c r="AJ30" s="34">
        <f>IFERROR(VLOOKUP(CONCATENATE($B30,"_",AJ$4,"_",$C$87,"_",$C$86),Data_for_IC_trend_tables!$A$1:$G$49194,7,FALSE)-VLOOKUP(CONCATENATE($B30,"_",AJ$4,"_",$C$89,"_",$C$86),Data_for_IC_trend_tables!$A$1:$G$49194,7,FALSE)+VLOOKUP(CONCATENATE($B30,"_",AJ$4,"_",$C$88,"_",$C$86),Data_for_IC_trend_tables!$A$1:$G$49194,7,FALSE),"-")</f>
        <v>107.53744008493067</v>
      </c>
      <c r="AK30" s="34">
        <f>IFERROR(VLOOKUP(CONCATENATE($B30,"_",AK$4,"_",$C$87,"_",$C$86),Data_for_IC_trend_tables!$A$1:$G$49194,7,FALSE)-VLOOKUP(CONCATENATE($B30,"_",AK$4,"_",$C$89,"_",$C$86),Data_for_IC_trend_tables!$A$1:$G$49194,7,FALSE)+VLOOKUP(CONCATENATE($B30,"_",AK$4,"_",$C$88,"_",$C$86),Data_for_IC_trend_tables!$A$1:$G$49194,7,FALSE),"-")</f>
        <v>108.48299715076526</v>
      </c>
      <c r="AL30" s="34">
        <f>IFERROR(VLOOKUP(CONCATENATE($B30,"_",AL$4,"_",$C$87,"_",$C$86),Data_for_IC_trend_tables!$A$1:$G$49194,7,FALSE)-VLOOKUP(CONCATENATE($B30,"_",AL$4,"_",$C$89,"_",$C$86),Data_for_IC_trend_tables!$A$1:$G$49194,7,FALSE)+VLOOKUP(CONCATENATE($B30,"_",AL$4,"_",$C$88,"_",$C$86),Data_for_IC_trend_tables!$A$1:$G$49194,7,FALSE),"-")</f>
        <v>110.35414843479749</v>
      </c>
      <c r="AM30" s="34">
        <f>IFERROR(VLOOKUP(CONCATENATE($B30,"_",AM$4,"_",$C$87,"_",$C$86),Data_for_IC_trend_tables!$A$1:$G$49194,7,FALSE)-VLOOKUP(CONCATENATE($B30,"_",AM$4,"_",$C$89,"_",$C$86),Data_for_IC_trend_tables!$A$1:$G$49194,7,FALSE)+VLOOKUP(CONCATENATE($B30,"_",AM$4,"_",$C$88,"_",$C$86),Data_for_IC_trend_tables!$A$1:$G$49194,7,FALSE),"-")</f>
        <v>107.24485157709515</v>
      </c>
      <c r="AN30" s="34">
        <f>IFERROR(VLOOKUP(CONCATENATE($B30,"_",AN$4,"_",$C$87,"_",$C$86),Data_for_IC_trend_tables!$A$1:$G$49194,7,FALSE)-VLOOKUP(CONCATENATE($B30,"_",AN$4,"_",$C$89,"_",$C$86),Data_for_IC_trend_tables!$A$1:$G$49194,7,FALSE)+VLOOKUP(CONCATENATE($B30,"_",AN$4,"_",$C$88,"_",$C$86),Data_for_IC_trend_tables!$A$1:$G$49194,7,FALSE),"-")</f>
        <v>108.58834336269831</v>
      </c>
      <c r="AO30" s="34">
        <f>IFERROR(VLOOKUP(CONCATENATE($B30,"_",AO$4,"_",$C$87,"_",$C$86),Data_for_IC_trend_tables!$A$1:$G$49194,7,FALSE)-VLOOKUP(CONCATENATE($B30,"_",AO$4,"_",$C$89,"_",$C$86),Data_for_IC_trend_tables!$A$1:$G$49194,7,FALSE)+VLOOKUP(CONCATENATE($B30,"_",AO$4,"_",$C$88,"_",$C$86),Data_for_IC_trend_tables!$A$1:$G$49194,7,FALSE),"-")</f>
        <v>110.34744913170896</v>
      </c>
      <c r="AP30" s="34">
        <f>IFERROR(VLOOKUP(CONCATENATE($B30,"_",AP$4,"_",$C$87,"_",$C$86),Data_for_IC_trend_tables!$A$1:$G$49194,7,FALSE)-VLOOKUP(CONCATENATE($B30,"_",AP$4,"_",$C$89,"_",$C$86),Data_for_IC_trend_tables!$A$1:$G$49194,7,FALSE)+VLOOKUP(CONCATENATE($B30,"_",AP$4,"_",$C$88,"_",$C$86),Data_for_IC_trend_tables!$A$1:$G$49194,7,FALSE),"-")</f>
        <v>113.66688596598073</v>
      </c>
      <c r="AQ30" s="34">
        <f>IFERROR(VLOOKUP(CONCATENATE($B30,"_",AQ$4,"_",$C$87,"_",$C$86),Data_for_IC_trend_tables!$A$1:$G$49194,7,FALSE)-VLOOKUP(CONCATENATE($B30,"_",AQ$4,"_",$C$89,"_",$C$86),Data_for_IC_trend_tables!$A$1:$G$49194,7,FALSE)+VLOOKUP(CONCATENATE($B30,"_",AQ$4,"_",$C$88,"_",$C$86),Data_for_IC_trend_tables!$A$1:$G$49194,7,FALSE),"-")</f>
        <v>113.5106592944027</v>
      </c>
      <c r="AR30" s="34">
        <f>IFERROR(VLOOKUP(CONCATENATE($B30,"_",AR$4,"_",$C$87,"_",$C$86),Data_for_IC_trend_tables!$A$1:$G$49194,7,FALSE)-VLOOKUP(CONCATENATE($B30,"_",AR$4,"_",$C$89,"_",$C$86),Data_for_IC_trend_tables!$A$1:$G$49194,7,FALSE)+VLOOKUP(CONCATENATE($B30,"_",AR$4,"_",$C$88,"_",$C$86),Data_for_IC_trend_tables!$A$1:$G$49194,7,FALSE),"-")</f>
        <v>112.96026390746168</v>
      </c>
      <c r="AS30" s="34">
        <f>IFERROR(VLOOKUP(CONCATENATE($B30,"_",AS$4,"_",$C$87,"_",$C$86),Data_for_IC_trend_tables!$A$1:$G$49194,7,FALSE)-VLOOKUP(CONCATENATE($B30,"_",AS$4,"_",$C$89,"_",$C$86),Data_for_IC_trend_tables!$A$1:$G$49194,7,FALSE)+VLOOKUP(CONCATENATE($B30,"_",AS$4,"_",$C$88,"_",$C$86),Data_for_IC_trend_tables!$A$1:$G$49194,7,FALSE),"-")</f>
        <v>109.92808108197258</v>
      </c>
      <c r="AT30" s="34">
        <f>IFERROR(VLOOKUP(CONCATENATE($B30,"_",AT$4,"_",$C$87,"_",$C$86),Data_for_IC_trend_tables!$A$1:$G$49194,7,FALSE)-VLOOKUP(CONCATENATE($B30,"_",AT$4,"_",$C$89,"_",$C$86),Data_for_IC_trend_tables!$A$1:$G$49194,7,FALSE)+VLOOKUP(CONCATENATE($B30,"_",AT$4,"_",$C$88,"_",$C$86),Data_for_IC_trend_tables!$A$1:$G$49194,7,FALSE),"-")</f>
        <v>110.77781526788017</v>
      </c>
      <c r="AU30" s="34">
        <f>IFERROR(VLOOKUP(CONCATENATE($B30,"_",AU$4,"_",$C$87,"_",$C$86),Data_for_IC_trend_tables!$A$1:$G$49194,7,FALSE)-VLOOKUP(CONCATENATE($B30,"_",AU$4,"_",$C$89,"_",$C$86),Data_for_IC_trend_tables!$A$1:$G$49194,7,FALSE)+VLOOKUP(CONCATENATE($B30,"_",AU$4,"_",$C$88,"_",$C$86),Data_for_IC_trend_tables!$A$1:$G$49194,7,FALSE),"-")</f>
        <v>109.6849197012417</v>
      </c>
      <c r="AV30" s="30"/>
      <c r="AW30" s="34">
        <f>IFERROR(VLOOKUP(CONCATENATE($B30,"_",AW$4,"_",$C$87,"_",$C$86),Data_for_IC_trend_tables!$A$1:$G$49194,7,FALSE)-VLOOKUP(CONCATENATE($B30,"_",AW$4,"_",$C$89,"_",$C$86),Data_for_IC_trend_tables!$A$1:$G$49194,7,FALSE)+VLOOKUP(CONCATENATE($B30,"_",AW$4,"_",$C$88,"_",$C$86),Data_for_IC_trend_tables!$A$1:$G$49194,7,FALSE),"-")</f>
        <v>109.6849197012417</v>
      </c>
      <c r="AX30" s="59"/>
      <c r="AY30" s="38" t="str">
        <f t="shared" si="0"/>
        <v/>
      </c>
      <c r="AZ30" s="58" t="str">
        <f t="shared" si="1"/>
        <v/>
      </c>
      <c r="BA30" s="59">
        <v>55</v>
      </c>
      <c r="BB30" s="38" t="str">
        <f t="shared" si="2"/>
        <v>No</v>
      </c>
      <c r="BC30" s="58">
        <f t="shared" si="3"/>
        <v>0.99427126729530357</v>
      </c>
      <c r="BD30" s="241">
        <v>0.25</v>
      </c>
      <c r="BE30" s="38" t="str">
        <f t="shared" si="4"/>
        <v>No</v>
      </c>
      <c r="BF30" s="96">
        <f t="shared" si="5"/>
        <v>0.17062041380396503</v>
      </c>
      <c r="BG30" s="64"/>
      <c r="BH30" s="63" t="s">
        <v>76</v>
      </c>
      <c r="BI30" s="140" t="s">
        <v>76</v>
      </c>
      <c r="BJ30"/>
      <c r="BK30" s="113"/>
      <c r="BL30" s="113"/>
      <c r="BM30" s="113"/>
      <c r="BN30" s="113"/>
      <c r="BO30" s="113"/>
    </row>
    <row r="31" spans="2:67" s="3" customFormat="1" x14ac:dyDescent="0.2">
      <c r="B31" s="52" t="s">
        <v>155</v>
      </c>
      <c r="C31" s="55" t="s">
        <v>18</v>
      </c>
      <c r="D31" s="69">
        <v>1990</v>
      </c>
      <c r="E31" s="30">
        <f>IFERROR(VLOOKUP(CONCATENATE($B31,"_",E$4,"_",$C$87,"_",$C$86),Data_for_IC_trend_tables!$A$1:$G$49194,7,FALSE),"-")</f>
        <v>1890.5334078542</v>
      </c>
      <c r="F31" s="30">
        <f>IFERROR(VLOOKUP(CONCATENATE($B31,"_",F$4,"_",$C$87,"_",$C$86),Data_for_IC_trend_tables!$A$1:$G$49194,7,FALSE),"-")</f>
        <v>1844.8945832944401</v>
      </c>
      <c r="G31" s="30">
        <f>IFERROR(VLOOKUP(CONCATENATE($B31,"_",G$4,"_",$C$87,"_",$C$86),Data_for_IC_trend_tables!$A$1:$G$49194,7,FALSE),"-")</f>
        <v>1801.56768759592</v>
      </c>
      <c r="H31" s="30">
        <f>IFERROR(VLOOKUP(CONCATENATE($B31,"_",H$4,"_",$C$87,"_",$C$86),Data_for_IC_trend_tables!$A$1:$G$49194,7,FALSE),"-")</f>
        <v>1782.6082949905699</v>
      </c>
      <c r="I31" s="30">
        <f>IFERROR(VLOOKUP(CONCATENATE($B31,"_",I$4,"_",$C$87,"_",$C$86),Data_for_IC_trend_tables!$A$1:$G$49194,7,FALSE),"-")</f>
        <v>1751.11478447336</v>
      </c>
      <c r="J31" s="30">
        <f>IFERROR(VLOOKUP(CONCATENATE($B31,"_",J$4,"_",$C$87,"_",$C$86),Data_for_IC_trend_tables!$A$1:$G$49194,7,FALSE),"-")</f>
        <v>1725.1571025470701</v>
      </c>
      <c r="K31" s="30">
        <f>IFERROR(VLOOKUP(CONCATENATE($B31,"_",K$4,"_",$C$87,"_",$C$86),Data_for_IC_trend_tables!$A$1:$G$49194,7,FALSE),"-")</f>
        <v>1758.8267511127599</v>
      </c>
      <c r="L31" s="30">
        <f>IFERROR(VLOOKUP(CONCATENATE($B31,"_",L$4,"_",$C$87,"_",$C$86),Data_for_IC_trend_tables!$A$1:$G$49194,7,FALSE),"-")</f>
        <v>1828.0030172858999</v>
      </c>
      <c r="M31" s="30">
        <f>IFERROR(VLOOKUP(CONCATENATE($B31,"_",M$4,"_",$C$87,"_",$C$86),Data_for_IC_trend_tables!$A$1:$G$49194,7,FALSE),"-")</f>
        <v>1853.9671503606801</v>
      </c>
      <c r="N31" s="30">
        <f>IFERROR(VLOOKUP(CONCATENATE($B31,"_",N$4,"_",$C$87,"_",$C$86),Data_for_IC_trend_tables!$A$1:$G$49194,7,FALSE),"-")</f>
        <v>1940.2055358453999</v>
      </c>
      <c r="O31" s="30">
        <f>IFERROR(VLOOKUP(CONCATENATE($B31,"_",O$4,"_",$C$87,"_",$C$86),Data_for_IC_trend_tables!$A$1:$G$49194,7,FALSE),"-")</f>
        <v>1970.3719229629</v>
      </c>
      <c r="P31" s="30">
        <f>IFERROR(VLOOKUP(CONCATENATE($B31,"_",P$4,"_",$C$87,"_",$C$86),Data_for_IC_trend_tables!$A$1:$G$49194,7,FALSE),"-")</f>
        <v>2041.39907399</v>
      </c>
      <c r="Q31" s="30">
        <f>IFERROR(VLOOKUP(CONCATENATE($B31,"_",Q$4,"_",$C$87,"_",$C$86),Data_for_IC_trend_tables!$A$1:$G$49194,7,FALSE),"-")</f>
        <v>2112.89282050783</v>
      </c>
      <c r="R31" s="30">
        <f>IFERROR(VLOOKUP(CONCATENATE($B31,"_",R$4,"_",$C$87,"_",$C$86),Data_for_IC_trend_tables!$A$1:$G$49194,7,FALSE),"-")</f>
        <v>2110.3922151788902</v>
      </c>
      <c r="S31" s="30">
        <f>IFERROR(VLOOKUP(CONCATENATE($B31,"_",S$4,"_",$C$87,"_",$C$86),Data_for_IC_trend_tables!$A$1:$G$49194,7,FALSE),"-")</f>
        <v>2061.80452632468</v>
      </c>
      <c r="T31" s="30">
        <f>IFERROR(VLOOKUP(CONCATENATE($B31,"_",T$4,"_",$C$87,"_",$C$86),Data_for_IC_trend_tables!$A$1:$G$49194,7,FALSE),"-")</f>
        <v>2040.4130017636501</v>
      </c>
      <c r="U31" s="30">
        <f>IFERROR(VLOOKUP(CONCATENATE($B31,"_",U$4,"_",$C$87,"_",$C$86),Data_for_IC_trend_tables!$A$1:$G$49194,7,FALSE),"-")</f>
        <v>1990.3327414355099</v>
      </c>
      <c r="V31" s="30">
        <f>IFERROR(VLOOKUP(CONCATENATE($B31,"_",V$4,"_",$C$87,"_",$C$86),Data_for_IC_trend_tables!$A$1:$G$49194,7,FALSE),"-")</f>
        <v>1944.09218702168</v>
      </c>
      <c r="W31" s="30">
        <f>IFERROR(VLOOKUP(CONCATENATE($B31,"_",W$4,"_",$C$87,"_",$C$86),Data_for_IC_trend_tables!$A$1:$G$49194,7,FALSE),"-")</f>
        <v>1856.7986965124001</v>
      </c>
      <c r="X31" s="30">
        <f>IFERROR(VLOOKUP(CONCATENATE($B31,"_",X$4,"_",$C$87,"_",$C$86),Data_for_IC_trend_tables!$A$1:$G$49194,7,FALSE),"-")</f>
        <v>1790.9092132595899</v>
      </c>
      <c r="Y31" s="30">
        <f>IFERROR(VLOOKUP(CONCATENATE($B31,"_",Y$4,"_",$C$87,"_",$C$86),Data_for_IC_trend_tables!$A$1:$G$49194,7,FALSE),"-")</f>
        <v>1616.44634847048</v>
      </c>
      <c r="Z31" s="30">
        <f>IFERROR(VLOOKUP(CONCATENATE($B31,"_",Z$4,"_",$C$87,"_",$C$86),Data_for_IC_trend_tables!$A$1:$G$49194,7,FALSE),"-")</f>
        <v>1551.3887440482999</v>
      </c>
      <c r="AA31" s="30">
        <f>IFERROR(VLOOKUP(CONCATENATE($B31,"_",AA$4,"_",$C$87,"_",$C$86),Data_for_IC_trend_tables!$A$1:$G$49194,7,FALSE),"-")</f>
        <v>1456.00057795212</v>
      </c>
      <c r="AB31" s="30">
        <f>IFERROR(VLOOKUP(CONCATENATE($B31,"_",AB$4,"_",$C$87,"_",$C$86),Data_for_IC_trend_tables!$A$1:$G$49194,7,FALSE),"-")</f>
        <v>1435.53195984794</v>
      </c>
      <c r="AC31" s="30">
        <f>IFERROR(VLOOKUP(CONCATENATE($B31,"_",AC$4,"_",$C$87,"_",$C$86),Data_for_IC_trend_tables!$A$1:$G$49194,7,FALSE),"-")</f>
        <v>1331.6599258424001</v>
      </c>
      <c r="AD31" s="30">
        <f>IFERROR(VLOOKUP(CONCATENATE($B31,"_",AD$4,"_",$C$87,"_",$C$86),Data_for_IC_trend_tables!$A$1:$G$49194,7,FALSE),"-")</f>
        <v>1321.9198932469701</v>
      </c>
      <c r="AE31" s="30">
        <f>IFERROR(VLOOKUP(CONCATENATE($B31,"_",AE$4,"_",$C$87,"_",$C$86),Data_for_IC_trend_tables!$A$1:$G$49194,7,FALSE),"-")</f>
        <v>1281.2720397267201</v>
      </c>
      <c r="AF31" s="30">
        <f>IFERROR(VLOOKUP(CONCATENATE($B31,"_",AF$4,"_",$C$87,"_",$C$86),Data_for_IC_trend_tables!$A$1:$G$49194,7,FALSE),"-")</f>
        <v>1264.7575765732099</v>
      </c>
      <c r="AG31" s="30">
        <f>IFERROR(VLOOKUP(CONCATENATE($B31,"_",AG$4,"_",$C$87,"_",$C$86),Data_for_IC_trend_tables!$A$1:$G$49194,7,FALSE),"-")</f>
        <v>1243.22610547307</v>
      </c>
      <c r="AH31" s="30">
        <f>IFERROR(VLOOKUP(CONCATENATE($B31,"_",AH$4,"_",$C$87,"_",$C$86),Data_for_IC_trend_tables!$A$1:$G$49194,7,FALSE),"-")</f>
        <v>1164.73498390288</v>
      </c>
      <c r="AI31" s="30">
        <f>IFERROR(VLOOKUP(CONCATENATE($B31,"_",AI$4,"_",$C$87,"_",$C$86),Data_for_IC_trend_tables!$A$1:$G$49194,7,FALSE),"-")</f>
        <v>1100.21537606006</v>
      </c>
      <c r="AJ31" s="30">
        <f>IFERROR(VLOOKUP(CONCATENATE($B31,"_",AJ$4,"_",$C$87,"_",$C$86),Data_for_IC_trend_tables!$A$1:$G$49194,7,FALSE),"-")</f>
        <v>1009.10092202048</v>
      </c>
      <c r="AK31" s="30">
        <f>IFERROR(VLOOKUP(CONCATENATE($B31,"_",AK$4,"_",$C$87,"_",$C$86),Data_for_IC_trend_tables!$A$1:$G$49194,7,FALSE),"-")</f>
        <v>1017.1367738819999</v>
      </c>
      <c r="AL31" s="30">
        <f>IFERROR(VLOOKUP(CONCATENATE($B31,"_",AL$4,"_",$C$87,"_",$C$86),Data_for_IC_trend_tables!$A$1:$G$49194,7,FALSE),"-")</f>
        <v>983.106086613466</v>
      </c>
      <c r="AM31" s="30">
        <f>IFERROR(VLOOKUP(CONCATENATE($B31,"_",AM$4,"_",$C$87,"_",$C$86),Data_for_IC_trend_tables!$A$1:$G$49194,7,FALSE),"-")</f>
        <v>914.29039586160604</v>
      </c>
      <c r="AN31" s="30">
        <f>IFERROR(VLOOKUP(CONCATENATE($B31,"_",AN$4,"_",$C$87,"_",$C$86),Data_for_IC_trend_tables!$A$1:$G$49194,7,FALSE),"-")</f>
        <v>891.352710500282</v>
      </c>
      <c r="AO31" s="30">
        <f>IFERROR(VLOOKUP(CONCATENATE($B31,"_",AO$4,"_",$C$87,"_",$C$86),Data_for_IC_trend_tables!$A$1:$G$49194,7,FALSE),"-")</f>
        <v>867.78461065790998</v>
      </c>
      <c r="AP31" s="30">
        <f>IFERROR(VLOOKUP(CONCATENATE($B31,"_",AP$4,"_",$C$87,"_",$C$86),Data_for_IC_trend_tables!$A$1:$G$49194,7,FALSE),"-")</f>
        <v>906.55859213071096</v>
      </c>
      <c r="AQ31" s="30">
        <f>IFERROR(VLOOKUP(CONCATENATE($B31,"_",AQ$4,"_",$C$87,"_",$C$86),Data_for_IC_trend_tables!$A$1:$G$49194,7,FALSE),"-")</f>
        <v>878.67799602858202</v>
      </c>
      <c r="AR31" s="30">
        <f>IFERROR(VLOOKUP(CONCATENATE($B31,"_",AR$4,"_",$C$87,"_",$C$86),Data_for_IC_trend_tables!$A$1:$G$49194,7,FALSE),"-")</f>
        <v>871.14326319095301</v>
      </c>
      <c r="AS31" s="30">
        <f>IFERROR(VLOOKUP(CONCATENATE($B31,"_",AS$4,"_",$C$87,"_",$C$86),Data_for_IC_trend_tables!$A$1:$G$49194,7,FALSE),"-")</f>
        <v>815.47485362288899</v>
      </c>
      <c r="AT31" s="30">
        <f>IFERROR(VLOOKUP(CONCATENATE($B31,"_",AT$4,"_",$C$87,"_",$C$86),Data_for_IC_trend_tables!$A$1:$G$49194,7,FALSE),"-")</f>
        <v>847.17381283698398</v>
      </c>
      <c r="AU31" s="30">
        <f>IFERROR(VLOOKUP(CONCATENATE($B31,"_",AU$4,"_",$C$87,"_",$C$86),Data_for_IC_trend_tables!$A$1:$G$49194,7,FALSE),"-")</f>
        <v>823.34691702449004</v>
      </c>
      <c r="AV31" s="30"/>
      <c r="AW31" s="30">
        <f>IFERROR(VLOOKUP(CONCATENATE($B31,"_",AW$4,"_",$C$87,"_",$C$86),Data_for_IC_trend_tables!$A$1:$G$49194,7,FALSE),"-")</f>
        <v>823.34691702449004</v>
      </c>
      <c r="AX31" s="59">
        <f>O31*0.7</f>
        <v>1379.2603460740299</v>
      </c>
      <c r="AY31" s="38" t="str">
        <f t="shared" si="0"/>
        <v>Yes</v>
      </c>
      <c r="AZ31" s="58">
        <f t="shared" si="1"/>
        <v>-0.40305184632611918</v>
      </c>
      <c r="BA31" s="59"/>
      <c r="BB31" s="38" t="str">
        <f t="shared" si="2"/>
        <v/>
      </c>
      <c r="BC31" s="58" t="str">
        <f t="shared" si="3"/>
        <v/>
      </c>
      <c r="BD31" s="241"/>
      <c r="BE31" s="38" t="str">
        <f t="shared" si="4"/>
        <v/>
      </c>
      <c r="BF31" s="96" t="str">
        <f t="shared" si="5"/>
        <v/>
      </c>
      <c r="BG31" s="63" t="s">
        <v>76</v>
      </c>
      <c r="BH31" s="64"/>
      <c r="BI31" s="139"/>
      <c r="BJ31"/>
      <c r="BK31"/>
      <c r="BL31"/>
      <c r="BM31"/>
      <c r="BN31"/>
      <c r="BO31"/>
    </row>
    <row r="32" spans="2:67" s="3" customFormat="1" x14ac:dyDescent="0.2">
      <c r="B32" s="52" t="s">
        <v>156</v>
      </c>
      <c r="C32" s="55" t="s">
        <v>19</v>
      </c>
      <c r="D32" s="56"/>
      <c r="E32" s="30" t="str">
        <f>IFERROR(VLOOKUP(CONCATENATE($B32,"_",E$4,"_",$C$87,"_",$C$86),Data_for_IC_trend_tables!$A$1:$G$49194,7,FALSE),"-")</f>
        <v>-</v>
      </c>
      <c r="F32" s="30" t="str">
        <f>IFERROR(VLOOKUP(CONCATENATE($B32,"_",F$4,"_",$C$87,"_",$C$86),Data_for_IC_trend_tables!$A$1:$G$49194,7,FALSE),"-")</f>
        <v>-</v>
      </c>
      <c r="G32" s="30" t="str">
        <f>IFERROR(VLOOKUP(CONCATENATE($B32,"_",G$4,"_",$C$87,"_",$C$86),Data_for_IC_trend_tables!$A$1:$G$49194,7,FALSE),"-")</f>
        <v>-</v>
      </c>
      <c r="H32" s="30" t="str">
        <f>IFERROR(VLOOKUP(CONCATENATE($B32,"_",H$4,"_",$C$87,"_",$C$86),Data_for_IC_trend_tables!$A$1:$G$49194,7,FALSE),"-")</f>
        <v>-</v>
      </c>
      <c r="I32" s="30" t="str">
        <f>IFERROR(VLOOKUP(CONCATENATE($B32,"_",I$4,"_",$C$87,"_",$C$86),Data_for_IC_trend_tables!$A$1:$G$49194,7,FALSE),"-")</f>
        <v>-</v>
      </c>
      <c r="J32" s="30" t="str">
        <f>IFERROR(VLOOKUP(CONCATENATE($B32,"_",J$4,"_",$C$87,"_",$C$86),Data_for_IC_trend_tables!$A$1:$G$49194,7,FALSE),"-")</f>
        <v>-</v>
      </c>
      <c r="K32" s="30" t="str">
        <f>IFERROR(VLOOKUP(CONCATENATE($B32,"_",K$4,"_",$C$87,"_",$C$86),Data_for_IC_trend_tables!$A$1:$G$49194,7,FALSE),"-")</f>
        <v>-</v>
      </c>
      <c r="L32" s="30" t="str">
        <f>IFERROR(VLOOKUP(CONCATENATE($B32,"_",L$4,"_",$C$87,"_",$C$86),Data_for_IC_trend_tables!$A$1:$G$49194,7,FALSE),"-")</f>
        <v>-</v>
      </c>
      <c r="M32" s="30" t="str">
        <f>IFERROR(VLOOKUP(CONCATENATE($B32,"_",M$4,"_",$C$87,"_",$C$86),Data_for_IC_trend_tables!$A$1:$G$49194,7,FALSE),"-")</f>
        <v>-</v>
      </c>
      <c r="N32" s="30" t="str">
        <f>IFERROR(VLOOKUP(CONCATENATE($B32,"_",N$4,"_",$C$87,"_",$C$86),Data_for_IC_trend_tables!$A$1:$G$49194,7,FALSE),"-")</f>
        <v>-</v>
      </c>
      <c r="O32" s="30">
        <f>IFERROR(VLOOKUP(CONCATENATE($B32,"_",O$4,"_",$C$87,"_",$C$86),Data_for_IC_trend_tables!$A$1:$G$49194,7,FALSE),"-")</f>
        <v>521.74340259892006</v>
      </c>
      <c r="P32" s="30">
        <f>IFERROR(VLOOKUP(CONCATENATE($B32,"_",P$4,"_",$C$87,"_",$C$86),Data_for_IC_trend_tables!$A$1:$G$49194,7,FALSE),"-")</f>
        <v>262.93318207959902</v>
      </c>
      <c r="Q32" s="30">
        <f>IFERROR(VLOOKUP(CONCATENATE($B32,"_",Q$4,"_",$C$87,"_",$C$86),Data_for_IC_trend_tables!$A$1:$G$49194,7,FALSE),"-")</f>
        <v>274.54773159088199</v>
      </c>
      <c r="R32" s="30">
        <f>IFERROR(VLOOKUP(CONCATENATE($B32,"_",R$4,"_",$C$87,"_",$C$86),Data_for_IC_trend_tables!$A$1:$G$49194,7,FALSE),"-")</f>
        <v>250.87789224684099</v>
      </c>
      <c r="S32" s="30">
        <f>IFERROR(VLOOKUP(CONCATENATE($B32,"_",S$4,"_",$C$87,"_",$C$86),Data_for_IC_trend_tables!$A$1:$G$49194,7,FALSE),"-")</f>
        <v>214.63771531203199</v>
      </c>
      <c r="T32" s="30">
        <f>IFERROR(VLOOKUP(CONCATENATE($B32,"_",T$4,"_",$C$87,"_",$C$86),Data_for_IC_trend_tables!$A$1:$G$49194,7,FALSE),"-")</f>
        <v>326.04725714487603</v>
      </c>
      <c r="U32" s="30">
        <f>IFERROR(VLOOKUP(CONCATENATE($B32,"_",U$4,"_",$C$87,"_",$C$86),Data_for_IC_trend_tables!$A$1:$G$49194,7,FALSE),"-")</f>
        <v>236.690572196136</v>
      </c>
      <c r="V32" s="30">
        <f>IFERROR(VLOOKUP(CONCATENATE($B32,"_",V$4,"_",$C$87,"_",$C$86),Data_for_IC_trend_tables!$A$1:$G$49194,7,FALSE),"-")</f>
        <v>218.089672208492</v>
      </c>
      <c r="W32" s="30">
        <f>IFERROR(VLOOKUP(CONCATENATE($B32,"_",W$4,"_",$C$87,"_",$C$86),Data_for_IC_trend_tables!$A$1:$G$49194,7,FALSE),"-")</f>
        <v>199.81656410890599</v>
      </c>
      <c r="X32" s="30">
        <f>IFERROR(VLOOKUP(CONCATENATE($B32,"_",X$4,"_",$C$87,"_",$C$86),Data_for_IC_trend_tables!$A$1:$G$49194,7,FALSE),"-")</f>
        <v>230.143947137558</v>
      </c>
      <c r="Y32" s="30">
        <f>IFERROR(VLOOKUP(CONCATENATE($B32,"_",Y$4,"_",$C$87,"_",$C$86),Data_for_IC_trend_tables!$A$1:$G$49194,7,FALSE),"-")</f>
        <v>262.56644902235098</v>
      </c>
      <c r="Z32" s="30">
        <f>IFERROR(VLOOKUP(CONCATENATE($B32,"_",Z$4,"_",$C$87,"_",$C$86),Data_for_IC_trend_tables!$A$1:$G$49194,7,FALSE),"-")</f>
        <v>292.43267813647401</v>
      </c>
      <c r="AA32" s="30">
        <f>IFERROR(VLOOKUP(CONCATENATE($B32,"_",AA$4,"_",$C$87,"_",$C$86),Data_for_IC_trend_tables!$A$1:$G$49194,7,FALSE),"-")</f>
        <v>336.89419997687497</v>
      </c>
      <c r="AB32" s="30">
        <f>IFERROR(VLOOKUP(CONCATENATE($B32,"_",AB$4,"_",$C$87,"_",$C$86),Data_for_IC_trend_tables!$A$1:$G$49194,7,FALSE),"-")</f>
        <v>652.46475764444301</v>
      </c>
      <c r="AC32" s="30">
        <f>IFERROR(VLOOKUP(CONCATENATE($B32,"_",AC$4,"_",$C$87,"_",$C$86),Data_for_IC_trend_tables!$A$1:$G$49194,7,FALSE),"-")</f>
        <v>297.64291243222198</v>
      </c>
      <c r="AD32" s="30">
        <f>IFERROR(VLOOKUP(CONCATENATE($B32,"_",AD$4,"_",$C$87,"_",$C$86),Data_for_IC_trend_tables!$A$1:$G$49194,7,FALSE),"-")</f>
        <v>585.95044736607895</v>
      </c>
      <c r="AE32" s="30">
        <f>IFERROR(VLOOKUP(CONCATENATE($B32,"_",AE$4,"_",$C$87,"_",$C$86),Data_for_IC_trend_tables!$A$1:$G$49194,7,FALSE),"-")</f>
        <v>592.45154455225895</v>
      </c>
      <c r="AF32" s="30">
        <f>IFERROR(VLOOKUP(CONCATENATE($B32,"_",AF$4,"_",$C$87,"_",$C$86),Data_for_IC_trend_tables!$A$1:$G$49194,7,FALSE),"-")</f>
        <v>380.14364626024599</v>
      </c>
      <c r="AG32" s="30">
        <f>IFERROR(VLOOKUP(CONCATENATE($B32,"_",AG$4,"_",$C$87,"_",$C$86),Data_for_IC_trend_tables!$A$1:$G$49194,7,FALSE),"-")</f>
        <v>385.59712659407302</v>
      </c>
      <c r="AH32" s="30">
        <f>IFERROR(VLOOKUP(CONCATENATE($B32,"_",AH$4,"_",$C$87,"_",$C$86),Data_for_IC_trend_tables!$A$1:$G$49194,7,FALSE),"-")</f>
        <v>376.40611204556302</v>
      </c>
      <c r="AI32" s="30">
        <f>IFERROR(VLOOKUP(CONCATENATE($B32,"_",AI$4,"_",$C$87,"_",$C$86),Data_for_IC_trend_tables!$A$1:$G$49194,7,FALSE),"-")</f>
        <v>420.64091620372102</v>
      </c>
      <c r="AJ32" s="30">
        <f>IFERROR(VLOOKUP(CONCATENATE($B32,"_",AJ$4,"_",$C$87,"_",$C$86),Data_for_IC_trend_tables!$A$1:$G$49194,7,FALSE),"-")</f>
        <v>440.23445277119498</v>
      </c>
      <c r="AK32" s="30">
        <f>IFERROR(VLOOKUP(CONCATENATE($B32,"_",AK$4,"_",$C$87,"_",$C$86),Data_for_IC_trend_tables!$A$1:$G$49194,7,FALSE),"-")</f>
        <v>453.56930450724599</v>
      </c>
      <c r="AL32" s="30">
        <f>IFERROR(VLOOKUP(CONCATENATE($B32,"_",AL$4,"_",$C$87,"_",$C$86),Data_for_IC_trend_tables!$A$1:$G$49194,7,FALSE),"-")</f>
        <v>456.88058198594098</v>
      </c>
      <c r="AM32" s="30">
        <f>IFERROR(VLOOKUP(CONCATENATE($B32,"_",AM$4,"_",$C$87,"_",$C$86),Data_for_IC_trend_tables!$A$1:$G$49194,7,FALSE),"-")</f>
        <v>467.38944330522799</v>
      </c>
      <c r="AN32" s="30">
        <f>IFERROR(VLOOKUP(CONCATENATE($B32,"_",AN$4,"_",$C$87,"_",$C$86),Data_for_IC_trend_tables!$A$1:$G$49194,7,FALSE),"-")</f>
        <v>591.582059848227</v>
      </c>
      <c r="AO32" s="30">
        <f>IFERROR(VLOOKUP(CONCATENATE($B32,"_",AO$4,"_",$C$87,"_",$C$86),Data_for_IC_trend_tables!$A$1:$G$49194,7,FALSE),"-")</f>
        <v>590.65893241746801</v>
      </c>
      <c r="AP32" s="30">
        <f>IFERROR(VLOOKUP(CONCATENATE($B32,"_",AP$4,"_",$C$87,"_",$C$86),Data_for_IC_trend_tables!$A$1:$G$49194,7,FALSE),"-")</f>
        <v>571.74335451690399</v>
      </c>
      <c r="AQ32" s="30">
        <f>IFERROR(VLOOKUP(CONCATENATE($B32,"_",AQ$4,"_",$C$87,"_",$C$86),Data_for_IC_trend_tables!$A$1:$G$49194,7,FALSE),"-")</f>
        <v>600.44170006610102</v>
      </c>
      <c r="AR32" s="30">
        <f>IFERROR(VLOOKUP(CONCATENATE($B32,"_",AR$4,"_",$C$87,"_",$C$86),Data_for_IC_trend_tables!$A$1:$G$49194,7,FALSE),"-")</f>
        <v>853.76988513610502</v>
      </c>
      <c r="AS32" s="30">
        <f>IFERROR(VLOOKUP(CONCATENATE($B32,"_",AS$4,"_",$C$87,"_",$C$86),Data_for_IC_trend_tables!$A$1:$G$49194,7,FALSE),"-")</f>
        <v>656.01697385740499</v>
      </c>
      <c r="AT32" s="30">
        <f>IFERROR(VLOOKUP(CONCATENATE($B32,"_",AT$4,"_",$C$87,"_",$C$86),Data_for_IC_trend_tables!$A$1:$G$49194,7,FALSE),"-")</f>
        <v>850.09447605598803</v>
      </c>
      <c r="AU32" s="30">
        <f>IFERROR(VLOOKUP(CONCATENATE($B32,"_",AU$4,"_",$C$87,"_",$C$86),Data_for_IC_trend_tables!$A$1:$G$49194,7,FALSE),"-")</f>
        <v>544.41846524717801</v>
      </c>
      <c r="AV32" s="30"/>
      <c r="AW32" s="30">
        <f>IFERROR(VLOOKUP(CONCATENATE($B32,"_",AW$4,"_",$C$87,"_",$C$86),Data_for_IC_trend_tables!$A$1:$G$49194,7,FALSE),"-")</f>
        <v>544.41846524717801</v>
      </c>
      <c r="AX32" s="59"/>
      <c r="AY32" s="38" t="str">
        <f t="shared" si="0"/>
        <v/>
      </c>
      <c r="AZ32" s="58" t="str">
        <f t="shared" si="1"/>
        <v/>
      </c>
      <c r="BA32" s="59"/>
      <c r="BB32" s="38" t="str">
        <f t="shared" si="2"/>
        <v/>
      </c>
      <c r="BC32" s="58" t="str">
        <f t="shared" si="3"/>
        <v/>
      </c>
      <c r="BD32" s="241"/>
      <c r="BE32" s="38" t="str">
        <f t="shared" si="4"/>
        <v/>
      </c>
      <c r="BF32" s="96" t="str">
        <f t="shared" si="5"/>
        <v/>
      </c>
      <c r="BG32" s="60"/>
      <c r="BH32" s="60"/>
      <c r="BI32" s="139"/>
      <c r="BJ32"/>
      <c r="BK32"/>
      <c r="BL32"/>
      <c r="BM32"/>
      <c r="BN32"/>
      <c r="BO32"/>
    </row>
    <row r="33" spans="1:67" s="3" customFormat="1" x14ac:dyDescent="0.2">
      <c r="B33" s="52" t="s">
        <v>157</v>
      </c>
      <c r="C33" s="55" t="s">
        <v>20</v>
      </c>
      <c r="D33" s="56"/>
      <c r="E33" s="30" t="str">
        <f>IFERROR(VLOOKUP(CONCATENATE($B33,"_",E$4,"_",$C$87,"_",$C$86),Data_for_IC_trend_tables!$A$1:$G$49194,7,FALSE),"-")</f>
        <v>-</v>
      </c>
      <c r="F33" s="30" t="str">
        <f>IFERROR(VLOOKUP(CONCATENATE($B33,"_",F$4,"_",$C$87,"_",$C$86),Data_for_IC_trend_tables!$A$1:$G$49194,7,FALSE),"-")</f>
        <v>-</v>
      </c>
      <c r="G33" s="30" t="str">
        <f>IFERROR(VLOOKUP(CONCATENATE($B33,"_",G$4,"_",$C$87,"_",$C$86),Data_for_IC_trend_tables!$A$1:$G$49194,7,FALSE),"-")</f>
        <v>-</v>
      </c>
      <c r="H33" s="30" t="str">
        <f>IFERROR(VLOOKUP(CONCATENATE($B33,"_",H$4,"_",$C$87,"_",$C$86),Data_for_IC_trend_tables!$A$1:$G$49194,7,FALSE),"-")</f>
        <v>-</v>
      </c>
      <c r="I33" s="30" t="str">
        <f>IFERROR(VLOOKUP(CONCATENATE($B33,"_",I$4,"_",$C$87,"_",$C$86),Data_for_IC_trend_tables!$A$1:$G$49194,7,FALSE),"-")</f>
        <v>-</v>
      </c>
      <c r="J33" s="30" t="str">
        <f>IFERROR(VLOOKUP(CONCATENATE($B33,"_",J$4,"_",$C$87,"_",$C$86),Data_for_IC_trend_tables!$A$1:$G$49194,7,FALSE),"-")</f>
        <v>-</v>
      </c>
      <c r="K33" s="30" t="str">
        <f>IFERROR(VLOOKUP(CONCATENATE($B33,"_",K$4,"_",$C$87,"_",$C$86),Data_for_IC_trend_tables!$A$1:$G$49194,7,FALSE),"-")</f>
        <v>-</v>
      </c>
      <c r="L33" s="30" t="str">
        <f>IFERROR(VLOOKUP(CONCATENATE($B33,"_",L$4,"_",$C$87,"_",$C$86),Data_for_IC_trend_tables!$A$1:$G$49194,7,FALSE),"-")</f>
        <v>-</v>
      </c>
      <c r="M33" s="30" t="str">
        <f>IFERROR(VLOOKUP(CONCATENATE($B33,"_",M$4,"_",$C$87,"_",$C$86),Data_for_IC_trend_tables!$A$1:$G$49194,7,FALSE),"-")</f>
        <v>-</v>
      </c>
      <c r="N33" s="30" t="str">
        <f>IFERROR(VLOOKUP(CONCATENATE($B33,"_",N$4,"_",$C$87,"_",$C$86),Data_for_IC_trend_tables!$A$1:$G$49194,7,FALSE),"-")</f>
        <v>-</v>
      </c>
      <c r="O33" s="30">
        <f>IFERROR(VLOOKUP(CONCATENATE($B33,"_",O$4,"_",$C$87,"_",$C$86),Data_for_IC_trend_tables!$A$1:$G$49194,7,FALSE),"-")</f>
        <v>31.700651843500001</v>
      </c>
      <c r="P33" s="30">
        <f>IFERROR(VLOOKUP(CONCATENATE($B33,"_",P$4,"_",$C$87,"_",$C$86),Data_for_IC_trend_tables!$A$1:$G$49194,7,FALSE),"-")</f>
        <v>31.535161859500001</v>
      </c>
      <c r="Q33" s="30">
        <f>IFERROR(VLOOKUP(CONCATENATE($B33,"_",Q$4,"_",$C$87,"_",$C$86),Data_for_IC_trend_tables!$A$1:$G$49194,7,FALSE),"-")</f>
        <v>29.409100697</v>
      </c>
      <c r="R33" s="30">
        <f>IFERROR(VLOOKUP(CONCATENATE($B33,"_",R$4,"_",$C$87,"_",$C$86),Data_for_IC_trend_tables!$A$1:$G$49194,7,FALSE),"-")</f>
        <v>29.528432537499999</v>
      </c>
      <c r="S33" s="30">
        <f>IFERROR(VLOOKUP(CONCATENATE($B33,"_",S$4,"_",$C$87,"_",$C$86),Data_for_IC_trend_tables!$A$1:$G$49194,7,FALSE),"-")</f>
        <v>23.301479481000001</v>
      </c>
      <c r="T33" s="30">
        <f>IFERROR(VLOOKUP(CONCATENATE($B33,"_",T$4,"_",$C$87,"_",$C$86),Data_for_IC_trend_tables!$A$1:$G$49194,7,FALSE),"-")</f>
        <v>37.385979101750003</v>
      </c>
      <c r="U33" s="30">
        <f>IFERROR(VLOOKUP(CONCATENATE($B33,"_",U$4,"_",$C$87,"_",$C$86),Data_for_IC_trend_tables!$A$1:$G$49194,7,FALSE),"-")</f>
        <v>36.670362691999998</v>
      </c>
      <c r="V33" s="30">
        <f>IFERROR(VLOOKUP(CONCATENATE($B33,"_",V$4,"_",$C$87,"_",$C$86),Data_for_IC_trend_tables!$A$1:$G$49194,7,FALSE),"-")</f>
        <v>35.920190517499996</v>
      </c>
      <c r="W33" s="30">
        <f>IFERROR(VLOOKUP(CONCATENATE($B33,"_",W$4,"_",$C$87,"_",$C$86),Data_for_IC_trend_tables!$A$1:$G$49194,7,FALSE),"-")</f>
        <v>36.283946913999998</v>
      </c>
      <c r="X33" s="30">
        <f>IFERROR(VLOOKUP(CONCATENATE($B33,"_",X$4,"_",$C$87,"_",$C$86),Data_for_IC_trend_tables!$A$1:$G$49194,7,FALSE),"-")</f>
        <v>40.825647156000002</v>
      </c>
      <c r="Y33" s="30">
        <f>IFERROR(VLOOKUP(CONCATENATE($B33,"_",Y$4,"_",$C$87,"_",$C$86),Data_for_IC_trend_tables!$A$1:$G$49194,7,FALSE),"-")</f>
        <v>41.632884017499997</v>
      </c>
      <c r="Z33" s="30">
        <f>IFERROR(VLOOKUP(CONCATENATE($B33,"_",Z$4,"_",$C$87,"_",$C$86),Data_for_IC_trend_tables!$A$1:$G$49194,7,FALSE),"-")</f>
        <v>42.264719939499997</v>
      </c>
      <c r="AA33" s="30">
        <f>IFERROR(VLOOKUP(CONCATENATE($B33,"_",AA$4,"_",$C$87,"_",$C$86),Data_for_IC_trend_tables!$A$1:$G$49194,7,FALSE),"-")</f>
        <v>42.969765225499998</v>
      </c>
      <c r="AB33" s="30">
        <f>IFERROR(VLOOKUP(CONCATENATE($B33,"_",AB$4,"_",$C$87,"_",$C$86),Data_for_IC_trend_tables!$A$1:$G$49194,7,FALSE),"-")</f>
        <v>43.343175099</v>
      </c>
      <c r="AC33" s="30">
        <f>IFERROR(VLOOKUP(CONCATENATE($B33,"_",AC$4,"_",$C$87,"_",$C$86),Data_for_IC_trend_tables!$A$1:$G$49194,7,FALSE),"-")</f>
        <v>44.6435016995</v>
      </c>
      <c r="AD33" s="30">
        <f>IFERROR(VLOOKUP(CONCATENATE($B33,"_",AD$4,"_",$C$87,"_",$C$86),Data_for_IC_trend_tables!$A$1:$G$49194,7,FALSE),"-")</f>
        <v>44.249393984000001</v>
      </c>
      <c r="AE33" s="30">
        <f>IFERROR(VLOOKUP(CONCATENATE($B33,"_",AE$4,"_",$C$87,"_",$C$86),Data_for_IC_trend_tables!$A$1:$G$49194,7,FALSE),"-")</f>
        <v>45.237774346499997</v>
      </c>
      <c r="AF33" s="30">
        <f>IFERROR(VLOOKUP(CONCATENATE($B33,"_",AF$4,"_",$C$87,"_",$C$86),Data_for_IC_trend_tables!$A$1:$G$49194,7,FALSE),"-")</f>
        <v>46.373139778000002</v>
      </c>
      <c r="AG33" s="30">
        <f>IFERROR(VLOOKUP(CONCATENATE($B33,"_",AG$4,"_",$C$87,"_",$C$86),Data_for_IC_trend_tables!$A$1:$G$49194,7,FALSE),"-")</f>
        <v>50.037760650999999</v>
      </c>
      <c r="AH33" s="30">
        <f>IFERROR(VLOOKUP(CONCATENATE($B33,"_",AH$4,"_",$C$87,"_",$C$86),Data_for_IC_trend_tables!$A$1:$G$49194,7,FALSE),"-")</f>
        <v>52.908000966499998</v>
      </c>
      <c r="AI33" s="30">
        <f>IFERROR(VLOOKUP(CONCATENATE($B33,"_",AI$4,"_",$C$87,"_",$C$86),Data_for_IC_trend_tables!$A$1:$G$49194,7,FALSE),"-")</f>
        <v>51.772282097500003</v>
      </c>
      <c r="AJ33" s="30">
        <f>IFERROR(VLOOKUP(CONCATENATE($B33,"_",AJ$4,"_",$C$87,"_",$C$86),Data_for_IC_trend_tables!$A$1:$G$49194,7,FALSE),"-")</f>
        <v>54.824834879999997</v>
      </c>
      <c r="AK33" s="30">
        <f>IFERROR(VLOOKUP(CONCATENATE($B33,"_",AK$4,"_",$C$87,"_",$C$86),Data_for_IC_trend_tables!$A$1:$G$49194,7,FALSE),"-")</f>
        <v>57.087082439</v>
      </c>
      <c r="AL33" s="30">
        <f>IFERROR(VLOOKUP(CONCATENATE($B33,"_",AL$4,"_",$C$87,"_",$C$86),Data_for_IC_trend_tables!$A$1:$G$49194,7,FALSE),"-")</f>
        <v>60.149442541500001</v>
      </c>
      <c r="AM33" s="30">
        <f>IFERROR(VLOOKUP(CONCATENATE($B33,"_",AM$4,"_",$C$87,"_",$C$86),Data_for_IC_trend_tables!$A$1:$G$49194,7,FALSE),"-")</f>
        <v>63.748024252</v>
      </c>
      <c r="AN33" s="30">
        <f>IFERROR(VLOOKUP(CONCATENATE($B33,"_",AN$4,"_",$C$87,"_",$C$86),Data_for_IC_trend_tables!$A$1:$G$49194,7,FALSE),"-")</f>
        <v>60.6504573335</v>
      </c>
      <c r="AO33" s="30">
        <f>IFERROR(VLOOKUP(CONCATENATE($B33,"_",AO$4,"_",$C$87,"_",$C$86),Data_for_IC_trend_tables!$A$1:$G$49194,7,FALSE),"-")</f>
        <v>61.399030388</v>
      </c>
      <c r="AP33" s="30">
        <f>IFERROR(VLOOKUP(CONCATENATE($B33,"_",AP$4,"_",$C$87,"_",$C$86),Data_for_IC_trend_tables!$A$1:$G$49194,7,FALSE),"-")</f>
        <v>63.2489775385</v>
      </c>
      <c r="AQ33" s="30">
        <f>IFERROR(VLOOKUP(CONCATENATE($B33,"_",AQ$4,"_",$C$87,"_",$C$86),Data_for_IC_trend_tables!$A$1:$G$49194,7,FALSE),"-")</f>
        <v>69.173757221499997</v>
      </c>
      <c r="AR33" s="30">
        <f>IFERROR(VLOOKUP(CONCATENATE($B33,"_",AR$4,"_",$C$87,"_",$C$86),Data_for_IC_trend_tables!$A$1:$G$49194,7,FALSE),"-")</f>
        <v>68.219408447000006</v>
      </c>
      <c r="AS33" s="30">
        <f>IFERROR(VLOOKUP(CONCATENATE($B33,"_",AS$4,"_",$C$87,"_",$C$86),Data_for_IC_trend_tables!$A$1:$G$49194,7,FALSE),"-")</f>
        <v>66.832055664500004</v>
      </c>
      <c r="AT33" s="30">
        <f>IFERROR(VLOOKUP(CONCATENATE($B33,"_",AT$4,"_",$C$87,"_",$C$86),Data_for_IC_trend_tables!$A$1:$G$49194,7,FALSE),"-")</f>
        <v>66.871948857999996</v>
      </c>
      <c r="AU33" s="30">
        <f>IFERROR(VLOOKUP(CONCATENATE($B33,"_",AU$4,"_",$C$87,"_",$C$86),Data_for_IC_trend_tables!$A$1:$G$49194,7,FALSE),"-")</f>
        <v>71.407592378000004</v>
      </c>
      <c r="AV33" s="30"/>
      <c r="AW33" s="30">
        <f>IFERROR(VLOOKUP(CONCATENATE($B33,"_",AW$4,"_",$C$87,"_",$C$86),Data_for_IC_trend_tables!$A$1:$G$49194,7,FALSE),"-")</f>
        <v>71.407592378000004</v>
      </c>
      <c r="AX33" s="59"/>
      <c r="AY33" s="38" t="str">
        <f t="shared" si="0"/>
        <v/>
      </c>
      <c r="AZ33" s="58" t="str">
        <f t="shared" si="1"/>
        <v/>
      </c>
      <c r="BA33" s="59"/>
      <c r="BB33" s="38" t="str">
        <f t="shared" si="2"/>
        <v/>
      </c>
      <c r="BC33" s="58" t="str">
        <f t="shared" si="3"/>
        <v/>
      </c>
      <c r="BD33" s="241"/>
      <c r="BE33" s="38" t="str">
        <f t="shared" si="4"/>
        <v/>
      </c>
      <c r="BF33" s="96" t="str">
        <f t="shared" si="5"/>
        <v/>
      </c>
      <c r="BG33" s="64"/>
      <c r="BH33" s="64"/>
      <c r="BI33" s="139"/>
      <c r="BJ33"/>
      <c r="BK33"/>
      <c r="BL33"/>
      <c r="BM33"/>
      <c r="BN33"/>
      <c r="BO33"/>
    </row>
    <row r="34" spans="1:67" s="3" customFormat="1" x14ac:dyDescent="0.2">
      <c r="B34" s="52" t="s">
        <v>158</v>
      </c>
      <c r="C34" s="55" t="s">
        <v>21</v>
      </c>
      <c r="D34" s="56"/>
      <c r="E34" s="30" t="str">
        <f>IFERROR(VLOOKUP(CONCATENATE($B34,"_",E$4,"_",$C$87,"_",$C$86),Data_for_IC_trend_tables!$A$1:$G$49194,7,FALSE),"-")</f>
        <v>-</v>
      </c>
      <c r="F34" s="30" t="str">
        <f>IFERROR(VLOOKUP(CONCATENATE($B34,"_",F$4,"_",$C$87,"_",$C$86),Data_for_IC_trend_tables!$A$1:$G$49194,7,FALSE),"-")</f>
        <v>-</v>
      </c>
      <c r="G34" s="30" t="str">
        <f>IFERROR(VLOOKUP(CONCATENATE($B34,"_",G$4,"_",$C$87,"_",$C$86),Data_for_IC_trend_tables!$A$1:$G$49194,7,FALSE),"-")</f>
        <v>-</v>
      </c>
      <c r="H34" s="30" t="str">
        <f>IFERROR(VLOOKUP(CONCATENATE($B34,"_",H$4,"_",$C$87,"_",$C$86),Data_for_IC_trend_tables!$A$1:$G$49194,7,FALSE),"-")</f>
        <v>-</v>
      </c>
      <c r="I34" s="30" t="str">
        <f>IFERROR(VLOOKUP(CONCATENATE($B34,"_",I$4,"_",$C$87,"_",$C$86),Data_for_IC_trend_tables!$A$1:$G$49194,7,FALSE),"-")</f>
        <v>-</v>
      </c>
      <c r="J34" s="30" t="str">
        <f>IFERROR(VLOOKUP(CONCATENATE($B34,"_",J$4,"_",$C$87,"_",$C$86),Data_for_IC_trend_tables!$A$1:$G$49194,7,FALSE),"-")</f>
        <v>-</v>
      </c>
      <c r="K34" s="30" t="str">
        <f>IFERROR(VLOOKUP(CONCATENATE($B34,"_",K$4,"_",$C$87,"_",$C$86),Data_for_IC_trend_tables!$A$1:$G$49194,7,FALSE),"-")</f>
        <v>-</v>
      </c>
      <c r="L34" s="30" t="str">
        <f>IFERROR(VLOOKUP(CONCATENATE($B34,"_",L$4,"_",$C$87,"_",$C$86),Data_for_IC_trend_tables!$A$1:$G$49194,7,FALSE),"-")</f>
        <v>-</v>
      </c>
      <c r="M34" s="30" t="str">
        <f>IFERROR(VLOOKUP(CONCATENATE($B34,"_",M$4,"_",$C$87,"_",$C$86),Data_for_IC_trend_tables!$A$1:$G$49194,7,FALSE),"-")</f>
        <v>-</v>
      </c>
      <c r="N34" s="30" t="str">
        <f>IFERROR(VLOOKUP(CONCATENATE($B34,"_",N$4,"_",$C$87,"_",$C$86),Data_for_IC_trend_tables!$A$1:$G$49194,7,FALSE),"-")</f>
        <v>-</v>
      </c>
      <c r="O34" s="30">
        <f>IFERROR(VLOOKUP(CONCATENATE($B34,"_",O$4,"_",$C$87,"_",$C$86),Data_for_IC_trend_tables!$A$1:$G$49194,7,FALSE),"-")</f>
        <v>84.674364437384497</v>
      </c>
      <c r="P34" s="30">
        <f>IFERROR(VLOOKUP(CONCATENATE($B34,"_",P$4,"_",$C$87,"_",$C$86),Data_for_IC_trend_tables!$A$1:$G$49194,7,FALSE),"-")</f>
        <v>80.903396739815605</v>
      </c>
      <c r="Q34" s="30">
        <f>IFERROR(VLOOKUP(CONCATENATE($B34,"_",Q$4,"_",$C$87,"_",$C$86),Data_for_IC_trend_tables!$A$1:$G$49194,7,FALSE),"-")</f>
        <v>72.893338108445107</v>
      </c>
      <c r="R34" s="30">
        <f>IFERROR(VLOOKUP(CONCATENATE($B34,"_",R$4,"_",$C$87,"_",$C$86),Data_for_IC_trend_tables!$A$1:$G$49194,7,FALSE),"-")</f>
        <v>67.100071771747395</v>
      </c>
      <c r="S34" s="30">
        <f>IFERROR(VLOOKUP(CONCATENATE($B34,"_",S$4,"_",$C$87,"_",$C$86),Data_for_IC_trend_tables!$A$1:$G$49194,7,FALSE),"-")</f>
        <v>62.839537516535998</v>
      </c>
      <c r="T34" s="30">
        <f>IFERROR(VLOOKUP(CONCATENATE($B34,"_",T$4,"_",$C$87,"_",$C$86),Data_for_IC_trend_tables!$A$1:$G$49194,7,FALSE),"-")</f>
        <v>61.796340178780099</v>
      </c>
      <c r="U34" s="30">
        <f>IFERROR(VLOOKUP(CONCATENATE($B34,"_",U$4,"_",$C$87,"_",$C$86),Data_for_IC_trend_tables!$A$1:$G$49194,7,FALSE),"-")</f>
        <v>62.080296335843897</v>
      </c>
      <c r="V34" s="30">
        <f>IFERROR(VLOOKUP(CONCATENATE($B34,"_",V$4,"_",$C$87,"_",$C$86),Data_for_IC_trend_tables!$A$1:$G$49194,7,FALSE),"-")</f>
        <v>58.859264534686801</v>
      </c>
      <c r="W34" s="30">
        <f>IFERROR(VLOOKUP(CONCATENATE($B34,"_",W$4,"_",$C$87,"_",$C$86),Data_for_IC_trend_tables!$A$1:$G$49194,7,FALSE),"-")</f>
        <v>56.296358764998999</v>
      </c>
      <c r="X34" s="30">
        <f>IFERROR(VLOOKUP(CONCATENATE($B34,"_",X$4,"_",$C$87,"_",$C$86),Data_for_IC_trend_tables!$A$1:$G$49194,7,FALSE),"-")</f>
        <v>54.066375305704803</v>
      </c>
      <c r="Y34" s="30">
        <f>IFERROR(VLOOKUP(CONCATENATE($B34,"_",Y$4,"_",$C$87,"_",$C$86),Data_for_IC_trend_tables!$A$1:$G$49194,7,FALSE),"-")</f>
        <v>52.7211029645471</v>
      </c>
      <c r="Z34" s="30">
        <f>IFERROR(VLOOKUP(CONCATENATE($B34,"_",Z$4,"_",$C$87,"_",$C$86),Data_for_IC_trend_tables!$A$1:$G$49194,7,FALSE),"-")</f>
        <v>55.4360200052514</v>
      </c>
      <c r="AA34" s="30">
        <f>IFERROR(VLOOKUP(CONCATENATE($B34,"_",AA$4,"_",$C$87,"_",$C$86),Data_for_IC_trend_tables!$A$1:$G$49194,7,FALSE),"-")</f>
        <v>54.392768965126002</v>
      </c>
      <c r="AB34" s="30">
        <f>IFERROR(VLOOKUP(CONCATENATE($B34,"_",AB$4,"_",$C$87,"_",$C$86),Data_for_IC_trend_tables!$A$1:$G$49194,7,FALSE),"-")</f>
        <v>53.892656988237803</v>
      </c>
      <c r="AC34" s="30">
        <f>IFERROR(VLOOKUP(CONCATENATE($B34,"_",AC$4,"_",$C$87,"_",$C$86),Data_for_IC_trend_tables!$A$1:$G$49194,7,FALSE),"-")</f>
        <v>53.240648358517497</v>
      </c>
      <c r="AD34" s="30">
        <f>IFERROR(VLOOKUP(CONCATENATE($B34,"_",AD$4,"_",$C$87,"_",$C$86),Data_for_IC_trend_tables!$A$1:$G$49194,7,FALSE),"-")</f>
        <v>49.5896775149807</v>
      </c>
      <c r="AE34" s="30">
        <f>IFERROR(VLOOKUP(CONCATENATE($B34,"_",AE$4,"_",$C$87,"_",$C$86),Data_for_IC_trend_tables!$A$1:$G$49194,7,FALSE),"-")</f>
        <v>49.321554308301302</v>
      </c>
      <c r="AF34" s="30">
        <f>IFERROR(VLOOKUP(CONCATENATE($B34,"_",AF$4,"_",$C$87,"_",$C$86),Data_for_IC_trend_tables!$A$1:$G$49194,7,FALSE),"-")</f>
        <v>48.537079027766801</v>
      </c>
      <c r="AG34" s="30">
        <f>IFERROR(VLOOKUP(CONCATENATE($B34,"_",AG$4,"_",$C$87,"_",$C$86),Data_for_IC_trend_tables!$A$1:$G$49194,7,FALSE),"-")</f>
        <v>43.656863598041099</v>
      </c>
      <c r="AH34" s="30">
        <f>IFERROR(VLOOKUP(CONCATENATE($B34,"_",AH$4,"_",$C$87,"_",$C$86),Data_for_IC_trend_tables!$A$1:$G$49194,7,FALSE),"-")</f>
        <v>42.656280653129997</v>
      </c>
      <c r="AI34" s="30">
        <f>IFERROR(VLOOKUP(CONCATENATE($B34,"_",AI$4,"_",$C$87,"_",$C$86),Data_for_IC_trend_tables!$A$1:$G$49194,7,FALSE),"-")</f>
        <v>39.333851580994903</v>
      </c>
      <c r="AJ34" s="30">
        <f>IFERROR(VLOOKUP(CONCATENATE($B34,"_",AJ$4,"_",$C$87,"_",$C$86),Data_for_IC_trend_tables!$A$1:$G$49194,7,FALSE),"-")</f>
        <v>39.669277349142803</v>
      </c>
      <c r="AK34" s="30">
        <f>IFERROR(VLOOKUP(CONCATENATE($B34,"_",AK$4,"_",$C$87,"_",$C$86),Data_for_IC_trend_tables!$A$1:$G$49194,7,FALSE),"-")</f>
        <v>39.1273055718856</v>
      </c>
      <c r="AL34" s="30">
        <f>IFERROR(VLOOKUP(CONCATENATE($B34,"_",AL$4,"_",$C$87,"_",$C$86),Data_for_IC_trend_tables!$A$1:$G$49194,7,FALSE),"-")</f>
        <v>37.573420308482604</v>
      </c>
      <c r="AM34" s="30">
        <f>IFERROR(VLOOKUP(CONCATENATE($B34,"_",AM$4,"_",$C$87,"_",$C$86),Data_for_IC_trend_tables!$A$1:$G$49194,7,FALSE),"-")</f>
        <v>37.549399742198901</v>
      </c>
      <c r="AN34" s="30">
        <f>IFERROR(VLOOKUP(CONCATENATE($B34,"_",AN$4,"_",$C$87,"_",$C$86),Data_for_IC_trend_tables!$A$1:$G$49194,7,FALSE),"-")</f>
        <v>34.734147814427601</v>
      </c>
      <c r="AO34" s="30">
        <f>IFERROR(VLOOKUP(CONCATENATE($B34,"_",AO$4,"_",$C$87,"_",$C$86),Data_for_IC_trend_tables!$A$1:$G$49194,7,FALSE),"-")</f>
        <v>33.397550774623497</v>
      </c>
      <c r="AP34" s="30">
        <f>IFERROR(VLOOKUP(CONCATENATE($B34,"_",AP$4,"_",$C$87,"_",$C$86),Data_for_IC_trend_tables!$A$1:$G$49194,7,FALSE),"-")</f>
        <v>34.116235284241299</v>
      </c>
      <c r="AQ34" s="30">
        <f>IFERROR(VLOOKUP(CONCATENATE($B34,"_",AQ$4,"_",$C$87,"_",$C$86),Data_for_IC_trend_tables!$A$1:$G$49194,7,FALSE),"-")</f>
        <v>38.279695987913698</v>
      </c>
      <c r="AR34" s="30">
        <f>IFERROR(VLOOKUP(CONCATENATE($B34,"_",AR$4,"_",$C$87,"_",$C$86),Data_for_IC_trend_tables!$A$1:$G$49194,7,FALSE),"-")</f>
        <v>34.797583614050197</v>
      </c>
      <c r="AS34" s="30">
        <f>IFERROR(VLOOKUP(CONCATENATE($B34,"_",AS$4,"_",$C$87,"_",$C$86),Data_for_IC_trend_tables!$A$1:$G$49194,7,FALSE),"-")</f>
        <v>34.289284503376003</v>
      </c>
      <c r="AT34" s="30">
        <f>IFERROR(VLOOKUP(CONCATENATE($B34,"_",AT$4,"_",$C$87,"_",$C$86),Data_for_IC_trend_tables!$A$1:$G$49194,7,FALSE),"-")</f>
        <v>35.6850577577816</v>
      </c>
      <c r="AU34" s="30">
        <f>IFERROR(VLOOKUP(CONCATENATE($B34,"_",AU$4,"_",$C$87,"_",$C$86),Data_for_IC_trend_tables!$A$1:$G$49194,7,FALSE),"-")</f>
        <v>31.707880192558999</v>
      </c>
      <c r="AV34" s="30"/>
      <c r="AW34" s="30">
        <f>IFERROR(VLOOKUP(CONCATENATE($B34,"_",AW$4,"_",$C$87,"_",$C$86),Data_for_IC_trend_tables!$A$1:$G$49194,7,FALSE),"-")</f>
        <v>31.707880192558999</v>
      </c>
      <c r="AX34" s="59"/>
      <c r="AY34" s="38" t="str">
        <f t="shared" si="0"/>
        <v/>
      </c>
      <c r="AZ34" s="58" t="str">
        <f t="shared" si="1"/>
        <v/>
      </c>
      <c r="BA34" s="59">
        <v>136</v>
      </c>
      <c r="BB34" s="38" t="str">
        <f t="shared" si="2"/>
        <v>Yes</v>
      </c>
      <c r="BC34" s="58">
        <f t="shared" si="3"/>
        <v>-0.7668538221135367</v>
      </c>
      <c r="BD34" s="241">
        <v>0.27</v>
      </c>
      <c r="BE34" s="38" t="str">
        <f t="shared" si="4"/>
        <v>Yes</v>
      </c>
      <c r="BF34" s="96">
        <f t="shared" si="5"/>
        <v>-9.0595152429045978E-2</v>
      </c>
      <c r="BG34" s="64"/>
      <c r="BH34" s="63" t="s">
        <v>76</v>
      </c>
      <c r="BI34" s="140" t="s">
        <v>76</v>
      </c>
      <c r="BJ34"/>
      <c r="BK34"/>
      <c r="BL34"/>
      <c r="BM34"/>
      <c r="BN34"/>
      <c r="BO34"/>
    </row>
    <row r="35" spans="1:67" s="3" customFormat="1" x14ac:dyDescent="0.2">
      <c r="B35" s="52" t="s">
        <v>159</v>
      </c>
      <c r="C35" s="55" t="s">
        <v>22</v>
      </c>
      <c r="D35" s="69">
        <v>1984</v>
      </c>
      <c r="E35" s="30">
        <f>IFERROR(VLOOKUP(CONCATENATE($B35,"_",E$4,"_",$C$87,"_",$C$86),Data_for_IC_trend_tables!$A$1:$G$49194,7,FALSE),"-")</f>
        <v>1.478</v>
      </c>
      <c r="F35" s="30">
        <f>IFERROR(VLOOKUP(CONCATENATE($B35,"_",F$4,"_",$C$87,"_",$C$86),Data_for_IC_trend_tables!$A$1:$G$49194,7,FALSE),"-")</f>
        <v>1.486</v>
      </c>
      <c r="G35" s="30">
        <f>IFERROR(VLOOKUP(CONCATENATE($B35,"_",G$4,"_",$C$87,"_",$C$86),Data_for_IC_trend_tables!$A$1:$G$49194,7,FALSE),"-")</f>
        <v>1.494</v>
      </c>
      <c r="H35" s="30">
        <f>IFERROR(VLOOKUP(CONCATENATE($B35,"_",H$4,"_",$C$87,"_",$C$86),Data_for_IC_trend_tables!$A$1:$G$49194,7,FALSE),"-")</f>
        <v>1.5009999999999999</v>
      </c>
      <c r="I35" s="30">
        <f>IFERROR(VLOOKUP(CONCATENATE($B35,"_",I$4,"_",$C$87,"_",$C$86),Data_for_IC_trend_tables!$A$1:$G$49194,7,FALSE),"-")</f>
        <v>1.5089999999999999</v>
      </c>
      <c r="J35" s="30">
        <f>IFERROR(VLOOKUP(CONCATENATE($B35,"_",J$4,"_",$C$87,"_",$C$86),Data_for_IC_trend_tables!$A$1:$G$49194,7,FALSE),"-")</f>
        <v>1.56931616437466</v>
      </c>
      <c r="K35" s="30">
        <f>IFERROR(VLOOKUP(CONCATENATE($B35,"_",K$4,"_",$C$87,"_",$C$86),Data_for_IC_trend_tables!$A$1:$G$49194,7,FALSE),"-")</f>
        <v>1.50525001758401</v>
      </c>
      <c r="L35" s="30">
        <f>IFERROR(VLOOKUP(CONCATENATE($B35,"_",L$4,"_",$C$87,"_",$C$86),Data_for_IC_trend_tables!$A$1:$G$49194,7,FALSE),"-")</f>
        <v>1.44615360621522</v>
      </c>
      <c r="M35" s="30">
        <f>IFERROR(VLOOKUP(CONCATENATE($B35,"_",M$4,"_",$C$87,"_",$C$86),Data_for_IC_trend_tables!$A$1:$G$49194,7,FALSE),"-")</f>
        <v>1.38871502501422</v>
      </c>
      <c r="N35" s="30">
        <f>IFERROR(VLOOKUP(CONCATENATE($B35,"_",N$4,"_",$C$87,"_",$C$86),Data_for_IC_trend_tables!$A$1:$G$49194,7,FALSE),"-")</f>
        <v>1.3318368474790301</v>
      </c>
      <c r="O35" s="30">
        <f>IFERROR(VLOOKUP(CONCATENATE($B35,"_",O$4,"_",$C$87,"_",$C$86),Data_for_IC_trend_tables!$A$1:$G$49194,7,FALSE),"-")</f>
        <v>1.53973213557521</v>
      </c>
      <c r="P35" s="30">
        <f>IFERROR(VLOOKUP(CONCATENATE($B35,"_",P$4,"_",$C$87,"_",$C$86),Data_for_IC_trend_tables!$A$1:$G$49194,7,FALSE),"-")</f>
        <v>1.4877998928193601</v>
      </c>
      <c r="Q35" s="30">
        <f>IFERROR(VLOOKUP(CONCATENATE($B35,"_",Q$4,"_",$C$87,"_",$C$86),Data_for_IC_trend_tables!$A$1:$G$49194,7,FALSE),"-")</f>
        <v>1.3777160689454699</v>
      </c>
      <c r="R35" s="30">
        <f>IFERROR(VLOOKUP(CONCATENATE($B35,"_",R$4,"_",$C$87,"_",$C$86),Data_for_IC_trend_tables!$A$1:$G$49194,7,FALSE),"-")</f>
        <v>1.2351507219460001</v>
      </c>
      <c r="S35" s="30">
        <f>IFERROR(VLOOKUP(CONCATENATE($B35,"_",S$4,"_",$C$87,"_",$C$86),Data_for_IC_trend_tables!$A$1:$G$49194,7,FALSE),"-")</f>
        <v>1.09974478876665</v>
      </c>
      <c r="T35" s="30">
        <f>IFERROR(VLOOKUP(CONCATENATE($B35,"_",T$4,"_",$C$87,"_",$C$86),Data_for_IC_trend_tables!$A$1:$G$49194,7,FALSE),"-")</f>
        <v>1.0224432891614701</v>
      </c>
      <c r="U35" s="30">
        <f>IFERROR(VLOOKUP(CONCATENATE($B35,"_",U$4,"_",$C$87,"_",$C$86),Data_for_IC_trend_tables!$A$1:$G$49194,7,FALSE),"-")</f>
        <v>0.941529332623117</v>
      </c>
      <c r="V35" s="30">
        <f>IFERROR(VLOOKUP(CONCATENATE($B35,"_",V$4,"_",$C$87,"_",$C$86),Data_for_IC_trend_tables!$A$1:$G$49194,7,FALSE),"-")</f>
        <v>0.88232068470163505</v>
      </c>
      <c r="W35" s="30">
        <f>IFERROR(VLOOKUP(CONCATENATE($B35,"_",W$4,"_",$C$87,"_",$C$86),Data_for_IC_trend_tables!$A$1:$G$49194,7,FALSE),"-")</f>
        <v>0.79802048305782802</v>
      </c>
      <c r="X35" s="30">
        <f>IFERROR(VLOOKUP(CONCATENATE($B35,"_",X$4,"_",$C$87,"_",$C$86),Data_for_IC_trend_tables!$A$1:$G$49194,7,FALSE),"-")</f>
        <v>0.76247886825247002</v>
      </c>
      <c r="Y35" s="30">
        <f>IFERROR(VLOOKUP(CONCATENATE($B35,"_",Y$4,"_",$C$87,"_",$C$86),Data_for_IC_trend_tables!$A$1:$G$49194,7,FALSE),"-")</f>
        <v>0.73255041866346204</v>
      </c>
      <c r="Z35" s="30">
        <f>IFERROR(VLOOKUP(CONCATENATE($B35,"_",Z$4,"_",$C$87,"_",$C$86),Data_for_IC_trend_tables!$A$1:$G$49194,7,FALSE),"-")</f>
        <v>0.682555172693323</v>
      </c>
      <c r="AA35" s="30">
        <f>IFERROR(VLOOKUP(CONCATENATE($B35,"_",AA$4,"_",$C$87,"_",$C$86),Data_for_IC_trend_tables!$A$1:$G$49194,7,FALSE),"-")</f>
        <v>0.61999238659390798</v>
      </c>
      <c r="AB35" s="30">
        <f>IFERROR(VLOOKUP(CONCATENATE($B35,"_",AB$4,"_",$C$87,"_",$C$86),Data_for_IC_trend_tables!$A$1:$G$49194,7,FALSE),"-")</f>
        <v>0.57681540093320804</v>
      </c>
      <c r="AC35" s="30">
        <f>IFERROR(VLOOKUP(CONCATENATE($B35,"_",AC$4,"_",$C$87,"_",$C$86),Data_for_IC_trend_tables!$A$1:$G$49194,7,FALSE),"-")</f>
        <v>0.52753817358977995</v>
      </c>
      <c r="AD35" s="30">
        <f>IFERROR(VLOOKUP(CONCATENATE($B35,"_",AD$4,"_",$C$87,"_",$C$86),Data_for_IC_trend_tables!$A$1:$G$49194,7,FALSE),"-")</f>
        <v>0.51166173071316101</v>
      </c>
      <c r="AE35" s="30">
        <f>IFERROR(VLOOKUP(CONCATENATE($B35,"_",AE$4,"_",$C$87,"_",$C$86),Data_for_IC_trend_tables!$A$1:$G$49194,7,FALSE),"-")</f>
        <v>0.486502467770347</v>
      </c>
      <c r="AF35" s="30">
        <f>IFERROR(VLOOKUP(CONCATENATE($B35,"_",AF$4,"_",$C$87,"_",$C$86),Data_for_IC_trend_tables!$A$1:$G$49194,7,FALSE),"-")</f>
        <v>0.476806838883436</v>
      </c>
      <c r="AG35" s="30">
        <f>IFERROR(VLOOKUP(CONCATENATE($B35,"_",AG$4,"_",$C$87,"_",$C$86),Data_for_IC_trend_tables!$A$1:$G$49194,7,FALSE),"-")</f>
        <v>0.46947125401372303</v>
      </c>
      <c r="AH35" s="30">
        <f>IFERROR(VLOOKUP(CONCATENATE($B35,"_",AH$4,"_",$C$87,"_",$C$86),Data_for_IC_trend_tables!$A$1:$G$49194,7,FALSE),"-")</f>
        <v>0.45160899995515202</v>
      </c>
      <c r="AI35" s="30">
        <f>IFERROR(VLOOKUP(CONCATENATE($B35,"_",AI$4,"_",$C$87,"_",$C$86),Data_for_IC_trend_tables!$A$1:$G$49194,7,FALSE),"-")</f>
        <v>0.42683247047281903</v>
      </c>
      <c r="AJ35" s="30">
        <f>IFERROR(VLOOKUP(CONCATENATE($B35,"_",AJ$4,"_",$C$87,"_",$C$86),Data_for_IC_trend_tables!$A$1:$G$49194,7,FALSE),"-")</f>
        <v>0.41519397246149098</v>
      </c>
      <c r="AK35" s="30">
        <f>IFERROR(VLOOKUP(CONCATENATE($B35,"_",AK$4,"_",$C$87,"_",$C$86),Data_for_IC_trend_tables!$A$1:$G$49194,7,FALSE),"-")</f>
        <v>0.41264652937982699</v>
      </c>
      <c r="AL35" s="30">
        <f>IFERROR(VLOOKUP(CONCATENATE($B35,"_",AL$4,"_",$C$87,"_",$C$86),Data_for_IC_trend_tables!$A$1:$G$49194,7,FALSE),"-")</f>
        <v>0.39627240410685799</v>
      </c>
      <c r="AM35" s="30">
        <f>IFERROR(VLOOKUP(CONCATENATE($B35,"_",AM$4,"_",$C$87,"_",$C$86),Data_for_IC_trend_tables!$A$1:$G$49194,7,FALSE),"-")</f>
        <v>0.38179670814643402</v>
      </c>
      <c r="AN35" s="30">
        <f>IFERROR(VLOOKUP(CONCATENATE($B35,"_",AN$4,"_",$C$87,"_",$C$86),Data_for_IC_trend_tables!$A$1:$G$49194,7,FALSE),"-")</f>
        <v>0.36334833788666898</v>
      </c>
      <c r="AO35" s="30">
        <f>IFERROR(VLOOKUP(CONCATENATE($B35,"_",AO$4,"_",$C$87,"_",$C$86),Data_for_IC_trend_tables!$A$1:$G$49194,7,FALSE),"-")</f>
        <v>0.354685493498409</v>
      </c>
      <c r="AP35" s="30">
        <f>IFERROR(VLOOKUP(CONCATENATE($B35,"_",AP$4,"_",$C$87,"_",$C$86),Data_for_IC_trend_tables!$A$1:$G$49194,7,FALSE),"-")</f>
        <v>0.346454315054958</v>
      </c>
      <c r="AQ35" s="30">
        <f>IFERROR(VLOOKUP(CONCATENATE($B35,"_",AQ$4,"_",$C$87,"_",$C$86),Data_for_IC_trend_tables!$A$1:$G$49194,7,FALSE),"-")</f>
        <v>0.34224725693343</v>
      </c>
      <c r="AR35" s="30">
        <f>IFERROR(VLOOKUP(CONCATENATE($B35,"_",AR$4,"_",$C$87,"_",$C$86),Data_for_IC_trend_tables!$A$1:$G$49194,7,FALSE),"-")</f>
        <v>0.34126955117005198</v>
      </c>
      <c r="AS35" s="30">
        <f>IFERROR(VLOOKUP(CONCATENATE($B35,"_",AS$4,"_",$C$87,"_",$C$86),Data_for_IC_trend_tables!$A$1:$G$49194,7,FALSE),"-")</f>
        <v>0.33513133583502502</v>
      </c>
      <c r="AT35" s="30">
        <f>IFERROR(VLOOKUP(CONCATENATE($B35,"_",AT$4,"_",$C$87,"_",$C$86),Data_for_IC_trend_tables!$A$1:$G$49194,7,FALSE),"-")</f>
        <v>0.33349945844179402</v>
      </c>
      <c r="AU35" s="30">
        <f>IFERROR(VLOOKUP(CONCATENATE($B35,"_",AU$4,"_",$C$87,"_",$C$86),Data_for_IC_trend_tables!$A$1:$G$49194,7,FALSE),"-")</f>
        <v>0.33269483718591503</v>
      </c>
      <c r="AV35" s="30"/>
      <c r="AW35" s="30">
        <f>IFERROR(VLOOKUP(CONCATENATE($B35,"_",AW$4,"_",$C$87,"_",$C$86),Data_for_IC_trend_tables!$A$1:$G$49194,7,FALSE),"-")</f>
        <v>0.33269483718591503</v>
      </c>
      <c r="AX35" s="70">
        <f>I35*0.7</f>
        <v>1.0562999999999998</v>
      </c>
      <c r="AY35" s="38" t="str">
        <f t="shared" si="0"/>
        <v>Yes</v>
      </c>
      <c r="AZ35" s="58">
        <f t="shared" si="1"/>
        <v>-0.68503754881575774</v>
      </c>
      <c r="BA35" s="59"/>
      <c r="BB35" s="38" t="str">
        <f t="shared" si="2"/>
        <v/>
      </c>
      <c r="BC35" s="58" t="str">
        <f t="shared" si="3"/>
        <v/>
      </c>
      <c r="BD35" s="241"/>
      <c r="BE35" s="38" t="str">
        <f t="shared" si="4"/>
        <v/>
      </c>
      <c r="BF35" s="96" t="str">
        <f t="shared" si="5"/>
        <v/>
      </c>
      <c r="BG35" s="63" t="s">
        <v>76</v>
      </c>
      <c r="BH35" s="64"/>
      <c r="BI35" s="139"/>
      <c r="BJ35"/>
      <c r="BK35"/>
      <c r="BL35"/>
      <c r="BM35"/>
      <c r="BN35"/>
      <c r="BO35"/>
    </row>
    <row r="36" spans="1:67" s="3" customFormat="1" x14ac:dyDescent="0.2">
      <c r="B36" s="52" t="s">
        <v>160</v>
      </c>
      <c r="C36" s="61" t="s">
        <v>91</v>
      </c>
      <c r="D36" s="56">
        <v>1988</v>
      </c>
      <c r="E36" s="30">
        <f>IFERROR(VLOOKUP(CONCATENATE($B36,"_",E$4,"_",$C$87,"_",$C$86),Data_for_IC_trend_tables!$A$1:$G$49194,7,FALSE),"-")</f>
        <v>100</v>
      </c>
      <c r="F36" s="30">
        <f>IFERROR(VLOOKUP(CONCATENATE($B36,"_",F$4,"_",$C$87,"_",$C$86),Data_for_IC_trend_tables!$A$1:$G$49194,7,FALSE),"-")</f>
        <v>102</v>
      </c>
      <c r="G36" s="30">
        <f>IFERROR(VLOOKUP(CONCATENATE($B36,"_",G$4,"_",$C$87,"_",$C$86),Data_for_IC_trend_tables!$A$1:$G$49194,7,FALSE),"-")</f>
        <v>104</v>
      </c>
      <c r="H36" s="30">
        <f>IFERROR(VLOOKUP(CONCATENATE($B36,"_",H$4,"_",$C$87,"_",$C$86),Data_for_IC_trend_tables!$A$1:$G$49194,7,FALSE),"-")</f>
        <v>105</v>
      </c>
      <c r="I36" s="30">
        <f>IFERROR(VLOOKUP(CONCATENATE($B36,"_",I$4,"_",$C$87,"_",$C$86),Data_for_IC_trend_tables!$A$1:$G$49194,7,FALSE),"-")</f>
        <v>106</v>
      </c>
      <c r="J36" s="30">
        <f>IFERROR(VLOOKUP(CONCATENATE($B36,"_",J$4,"_",$C$87,"_",$C$86),Data_for_IC_trend_tables!$A$1:$G$49194,7,FALSE),"-")</f>
        <v>112</v>
      </c>
      <c r="K36" s="30">
        <f>IFERROR(VLOOKUP(CONCATENATE($B36,"_",K$4,"_",$C$87,"_",$C$86),Data_for_IC_trend_tables!$A$1:$G$49194,7,FALSE),"-")</f>
        <v>108</v>
      </c>
      <c r="L36" s="30">
        <f>IFERROR(VLOOKUP(CONCATENATE($B36,"_",L$4,"_",$C$87,"_",$C$86),Data_for_IC_trend_tables!$A$1:$G$49194,7,FALSE),"-")</f>
        <v>108</v>
      </c>
      <c r="M36" s="30">
        <f>IFERROR(VLOOKUP(CONCATENATE($B36,"_",M$4,"_",$C$87,"_",$C$86),Data_for_IC_trend_tables!$A$1:$G$49194,7,FALSE),"-")</f>
        <v>109</v>
      </c>
      <c r="N36" s="30">
        <f>IFERROR(VLOOKUP(CONCATENATE($B36,"_",N$4,"_",$C$87,"_",$C$86),Data_for_IC_trend_tables!$A$1:$G$49194,7,FALSE),"-")</f>
        <v>109</v>
      </c>
      <c r="O36" s="30">
        <f>IFERROR(VLOOKUP(CONCATENATE($B36,"_",O$4,"_",$C$87,"_",$C$86),Data_for_IC_trend_tables!$A$1:$G$49194,7,FALSE),"-")</f>
        <v>116.921690676854</v>
      </c>
      <c r="P36" s="30">
        <f>IFERROR(VLOOKUP(CONCATENATE($B36,"_",P$4,"_",$C$87,"_",$C$86),Data_for_IC_trend_tables!$A$1:$G$49194,7,FALSE),"-")</f>
        <v>120.938262249627</v>
      </c>
      <c r="Q36" s="30">
        <f>IFERROR(VLOOKUP(CONCATENATE($B36,"_",Q$4,"_",$C$87,"_",$C$86),Data_for_IC_trend_tables!$A$1:$G$49194,7,FALSE),"-")</f>
        <v>95.895484718887303</v>
      </c>
      <c r="R36" s="30">
        <f>IFERROR(VLOOKUP(CONCATENATE($B36,"_",R$4,"_",$C$87,"_",$C$86),Data_for_IC_trend_tables!$A$1:$G$49194,7,FALSE),"-")</f>
        <v>82.843361569405403</v>
      </c>
      <c r="S36" s="30">
        <f>IFERROR(VLOOKUP(CONCATENATE($B36,"_",S$4,"_",$C$87,"_",$C$86),Data_for_IC_trend_tables!$A$1:$G$49194,7,FALSE),"-")</f>
        <v>74.629472032518194</v>
      </c>
      <c r="T36" s="30">
        <f>IFERROR(VLOOKUP(CONCATENATE($B36,"_",T$4,"_",$C$87,"_",$C$86),Data_for_IC_trend_tables!$A$1:$G$49194,7,FALSE),"-")</f>
        <v>75.2853879896645</v>
      </c>
      <c r="U36" s="30">
        <f>IFERROR(VLOOKUP(CONCATENATE($B36,"_",U$4,"_",$C$87,"_",$C$86),Data_for_IC_trend_tables!$A$1:$G$49194,7,FALSE),"-")</f>
        <v>76.598662147645697</v>
      </c>
      <c r="V36" s="30">
        <f>IFERROR(VLOOKUP(CONCATENATE($B36,"_",V$4,"_",$C$87,"_",$C$86),Data_for_IC_trend_tables!$A$1:$G$49194,7,FALSE),"-")</f>
        <v>75.382174111515198</v>
      </c>
      <c r="W36" s="30">
        <f>IFERROR(VLOOKUP(CONCATENATE($B36,"_",W$4,"_",$C$87,"_",$C$86),Data_for_IC_trend_tables!$A$1:$G$49194,7,FALSE),"-")</f>
        <v>67.262922458638101</v>
      </c>
      <c r="X36" s="30">
        <f>IFERROR(VLOOKUP(CONCATENATE($B36,"_",X$4,"_",$C$87,"_",$C$86),Data_for_IC_trend_tables!$A$1:$G$49194,7,FALSE),"-")</f>
        <v>58.290193289532802</v>
      </c>
      <c r="Y36" s="30">
        <f>IFERROR(VLOOKUP(CONCATENATE($B36,"_",Y$4,"_",$C$87,"_",$C$86),Data_for_IC_trend_tables!$A$1:$G$49194,7,FALSE),"-")</f>
        <v>48.991015817366197</v>
      </c>
      <c r="Z36" s="30">
        <f>IFERROR(VLOOKUP(CONCATENATE($B36,"_",Z$4,"_",$C$87,"_",$C$86),Data_for_IC_trend_tables!$A$1:$G$49194,7,FALSE),"-")</f>
        <v>46.420817338467998</v>
      </c>
      <c r="AA36" s="30">
        <f>IFERROR(VLOOKUP(CONCATENATE($B36,"_",AA$4,"_",$C$87,"_",$C$86),Data_for_IC_trend_tables!$A$1:$G$49194,7,FALSE),"-")</f>
        <v>47.589058115616197</v>
      </c>
      <c r="AB36" s="30">
        <f>IFERROR(VLOOKUP(CONCATENATE($B36,"_",AB$4,"_",$C$87,"_",$C$86),Data_for_IC_trend_tables!$A$1:$G$49194,7,FALSE),"-")</f>
        <v>48.026668169158597</v>
      </c>
      <c r="AC36" s="30">
        <f>IFERROR(VLOOKUP(CONCATENATE($B36,"_",AC$4,"_",$C$87,"_",$C$86),Data_for_IC_trend_tables!$A$1:$G$49194,7,FALSE),"-")</f>
        <v>47.685457728221898</v>
      </c>
      <c r="AD36" s="30">
        <f>IFERROR(VLOOKUP(CONCATENATE($B36,"_",AD$4,"_",$C$87,"_",$C$86),Data_for_IC_trend_tables!$A$1:$G$49194,7,FALSE),"-")</f>
        <v>68.810809316649497</v>
      </c>
      <c r="AE36" s="30">
        <f>IFERROR(VLOOKUP(CONCATENATE($B36,"_",AE$4,"_",$C$87,"_",$C$86),Data_for_IC_trend_tables!$A$1:$G$49194,7,FALSE),"-")</f>
        <v>59.919132112756799</v>
      </c>
      <c r="AF36" s="30">
        <f>IFERROR(VLOOKUP(CONCATENATE($B36,"_",AF$4,"_",$C$87,"_",$C$86),Data_for_IC_trend_tables!$A$1:$G$49194,7,FALSE),"-")</f>
        <v>58.104050384962001</v>
      </c>
      <c r="AG36" s="30">
        <f>IFERROR(VLOOKUP(CONCATENATE($B36,"_",AG$4,"_",$C$87,"_",$C$86),Data_for_IC_trend_tables!$A$1:$G$49194,7,FALSE),"-")</f>
        <v>59.147008187218702</v>
      </c>
      <c r="AH36" s="30">
        <f>IFERROR(VLOOKUP(CONCATENATE($B36,"_",AH$4,"_",$C$87,"_",$C$86),Data_for_IC_trend_tables!$A$1:$G$49194,7,FALSE),"-")</f>
        <v>54.047556620730802</v>
      </c>
      <c r="AI36" s="30">
        <f>IFERROR(VLOOKUP(CONCATENATE($B36,"_",AI$4,"_",$C$87,"_",$C$86),Data_for_IC_trend_tables!$A$1:$G$49194,7,FALSE),"-")</f>
        <v>53.425519306512903</v>
      </c>
      <c r="AJ36" s="30">
        <f>IFERROR(VLOOKUP(CONCATENATE($B36,"_",AJ$4,"_",$C$87,"_",$C$86),Data_for_IC_trend_tables!$A$1:$G$49194,7,FALSE),"-")</f>
        <v>50.915891226269501</v>
      </c>
      <c r="AK36" s="30">
        <f>IFERROR(VLOOKUP(CONCATENATE($B36,"_",AK$4,"_",$C$87,"_",$C$86),Data_for_IC_trend_tables!$A$1:$G$49194,7,FALSE),"-")</f>
        <v>51.768691756535802</v>
      </c>
      <c r="AL36" s="30">
        <f>IFERROR(VLOOKUP(CONCATENATE($B36,"_",AL$4,"_",$C$87,"_",$C$86),Data_for_IC_trend_tables!$A$1:$G$49194,7,FALSE),"-")</f>
        <v>51.157374320823997</v>
      </c>
      <c r="AM36" s="30">
        <f>IFERROR(VLOOKUP(CONCATENATE($B36,"_",AM$4,"_",$C$87,"_",$C$86),Data_for_IC_trend_tables!$A$1:$G$49194,7,FALSE),"-")</f>
        <v>49.874713668627301</v>
      </c>
      <c r="AN36" s="30">
        <f>IFERROR(VLOOKUP(CONCATENATE($B36,"_",AN$4,"_",$C$87,"_",$C$86),Data_for_IC_trend_tables!$A$1:$G$49194,7,FALSE),"-")</f>
        <v>50.961854187399197</v>
      </c>
      <c r="AO36" s="30">
        <f>IFERROR(VLOOKUP(CONCATENATE($B36,"_",AO$4,"_",$C$87,"_",$C$86),Data_for_IC_trend_tables!$A$1:$G$49194,7,FALSE),"-")</f>
        <v>50.041904043165303</v>
      </c>
      <c r="AP36" s="30">
        <f>IFERROR(VLOOKUP(CONCATENATE($B36,"_",AP$4,"_",$C$87,"_",$C$86),Data_for_IC_trend_tables!$A$1:$G$49194,7,FALSE),"-")</f>
        <v>50.249732113001002</v>
      </c>
      <c r="AQ36" s="30">
        <f>IFERROR(VLOOKUP(CONCATENATE($B36,"_",AQ$4,"_",$C$87,"_",$C$86),Data_for_IC_trend_tables!$A$1:$G$49194,7,FALSE),"-")</f>
        <v>50.457181714282903</v>
      </c>
      <c r="AR36" s="30">
        <f>IFERROR(VLOOKUP(CONCATENATE($B36,"_",AR$4,"_",$C$87,"_",$C$86),Data_for_IC_trend_tables!$A$1:$G$49194,7,FALSE),"-")</f>
        <v>50.023030905062903</v>
      </c>
      <c r="AS36" s="30">
        <f>IFERROR(VLOOKUP(CONCATENATE($B36,"_",AS$4,"_",$C$87,"_",$C$86),Data_for_IC_trend_tables!$A$1:$G$49194,7,FALSE),"-")</f>
        <v>53.803539892290303</v>
      </c>
      <c r="AT36" s="30">
        <f>IFERROR(VLOOKUP(CONCATENATE($B36,"_",AT$4,"_",$C$87,"_",$C$86),Data_for_IC_trend_tables!$A$1:$G$49194,7,FALSE),"-")</f>
        <v>55.8922867044258</v>
      </c>
      <c r="AU36" s="30">
        <f>IFERROR(VLOOKUP(CONCATENATE($B36,"_",AU$4,"_",$C$87,"_",$C$86),Data_for_IC_trend_tables!$A$1:$G$49194,7,FALSE),"-")</f>
        <v>53.5550319523364</v>
      </c>
      <c r="AV36" s="30"/>
      <c r="AW36" s="30">
        <f>IFERROR(VLOOKUP(CONCATENATE($B36,"_",AW$4,"_",$C$87,"_",$C$86),Data_for_IC_trend_tables!$A$1:$G$49194,7,FALSE),"-")</f>
        <v>53.5550319523364</v>
      </c>
      <c r="AX36" s="59">
        <f>M36*0.7</f>
        <v>76.3</v>
      </c>
      <c r="AY36" s="38" t="str">
        <f t="shared" si="0"/>
        <v>Yes</v>
      </c>
      <c r="AZ36" s="58">
        <f t="shared" si="1"/>
        <v>-0.29809918804277324</v>
      </c>
      <c r="BA36" s="59">
        <v>92</v>
      </c>
      <c r="BB36" s="38" t="str">
        <f t="shared" si="2"/>
        <v>Yes</v>
      </c>
      <c r="BC36" s="58">
        <f t="shared" si="3"/>
        <v>-0.41788008747460437</v>
      </c>
      <c r="BD36" s="241">
        <v>0.32</v>
      </c>
      <c r="BE36" s="38" t="str">
        <f t="shared" si="4"/>
        <v>No</v>
      </c>
      <c r="BF36" s="96">
        <f t="shared" si="5"/>
        <v>9.8293882664423182E-2</v>
      </c>
      <c r="BG36" s="63" t="s">
        <v>76</v>
      </c>
      <c r="BH36" s="63" t="s">
        <v>76</v>
      </c>
      <c r="BI36" s="140" t="s">
        <v>76</v>
      </c>
      <c r="BJ36"/>
      <c r="BK36"/>
      <c r="BL36"/>
      <c r="BM36"/>
      <c r="BN36"/>
      <c r="BO36"/>
    </row>
    <row r="37" spans="1:67" s="3" customFormat="1" ht="12" customHeight="1" x14ac:dyDescent="0.2">
      <c r="B37" s="52" t="s">
        <v>161</v>
      </c>
      <c r="C37" s="61" t="s">
        <v>96</v>
      </c>
      <c r="D37" s="69">
        <v>1990</v>
      </c>
      <c r="E37" s="30" t="str">
        <f>IFERROR(VLOOKUP(CONCATENATE($B37,"_",E$4,"_",$C$87,"_",$C$86),Data_for_IC_trend_tables!$A$1:$G$49194,7,FALSE),"-")</f>
        <v>-</v>
      </c>
      <c r="F37" s="30" t="str">
        <f>IFERROR(VLOOKUP(CONCATENATE($B37,"_",F$4,"_",$C$87,"_",$C$86),Data_for_IC_trend_tables!$A$1:$G$49194,7,FALSE),"-")</f>
        <v>-</v>
      </c>
      <c r="G37" s="30" t="str">
        <f>IFERROR(VLOOKUP(CONCATENATE($B37,"_",G$4,"_",$C$87,"_",$C$86),Data_for_IC_trend_tables!$A$1:$G$49194,7,FALSE),"-")</f>
        <v>-</v>
      </c>
      <c r="H37" s="30" t="str">
        <f>IFERROR(VLOOKUP(CONCATENATE($B37,"_",H$4,"_",$C$87,"_",$C$86),Data_for_IC_trend_tables!$A$1:$G$49194,7,FALSE),"-")</f>
        <v>-</v>
      </c>
      <c r="I37" s="30" t="str">
        <f>IFERROR(VLOOKUP(CONCATENATE($B37,"_",I$4,"_",$C$87,"_",$C$86),Data_for_IC_trend_tables!$A$1:$G$49194,7,FALSE),"-")</f>
        <v>-</v>
      </c>
      <c r="J37" s="30">
        <f>IFERROR(VLOOKUP(CONCATENATE($B37,"_",J$4,"_",$C$87,"_",$C$86),Data_for_IC_trend_tables!$A$1:$G$49194,7,FALSE),"-")</f>
        <v>15</v>
      </c>
      <c r="K37" s="30" t="str">
        <f>IFERROR(VLOOKUP(CONCATENATE($B37,"_",K$4,"_",$C$87,"_",$C$86),Data_for_IC_trend_tables!$A$1:$G$49194,7,FALSE),"-")</f>
        <v>-</v>
      </c>
      <c r="L37" s="30" t="str">
        <f>IFERROR(VLOOKUP(CONCATENATE($B37,"_",L$4,"_",$C$87,"_",$C$86),Data_for_IC_trend_tables!$A$1:$G$49194,7,FALSE),"-")</f>
        <v>-</v>
      </c>
      <c r="M37" s="30" t="str">
        <f>IFERROR(VLOOKUP(CONCATENATE($B37,"_",M$4,"_",$C$87,"_",$C$86),Data_for_IC_trend_tables!$A$1:$G$49194,7,FALSE),"-")</f>
        <v>-</v>
      </c>
      <c r="N37" s="30" t="str">
        <f>IFERROR(VLOOKUP(CONCATENATE($B37,"_",N$4,"_",$C$87,"_",$C$86),Data_for_IC_trend_tables!$A$1:$G$49194,7,FALSE),"-")</f>
        <v>-</v>
      </c>
      <c r="O37" s="30">
        <f>IFERROR(VLOOKUP(CONCATENATE($B37,"_",O$4,"_",$C$87,"_",$C$86),Data_for_IC_trend_tables!$A$1:$G$49194,7,FALSE),"-")</f>
        <v>31.0720701367581</v>
      </c>
      <c r="P37" s="30">
        <f>IFERROR(VLOOKUP(CONCATENATE($B37,"_",P$4,"_",$C$87,"_",$C$86),Data_for_IC_trend_tables!$A$1:$G$49194,7,FALSE),"-")</f>
        <v>32.051239161346501</v>
      </c>
      <c r="Q37" s="30">
        <f>IFERROR(VLOOKUP(CONCATENATE($B37,"_",Q$4,"_",$C$87,"_",$C$86),Data_for_IC_trend_tables!$A$1:$G$49194,7,FALSE),"-")</f>
        <v>29.914160681600801</v>
      </c>
      <c r="R37" s="30">
        <f>IFERROR(VLOOKUP(CONCATENATE($B37,"_",R$4,"_",$C$87,"_",$C$86),Data_for_IC_trend_tables!$A$1:$G$49194,7,FALSE),"-")</f>
        <v>27.279028647925202</v>
      </c>
      <c r="S37" s="30">
        <f>IFERROR(VLOOKUP(CONCATENATE($B37,"_",S$4,"_",$C$87,"_",$C$86),Data_for_IC_trend_tables!$A$1:$G$49194,7,FALSE),"-")</f>
        <v>23.714438718522199</v>
      </c>
      <c r="T37" s="30">
        <f>IFERROR(VLOOKUP(CONCATENATE($B37,"_",T$4,"_",$C$87,"_",$C$86),Data_for_IC_trend_tables!$A$1:$G$49194,7,FALSE),"-")</f>
        <v>21.012151456782</v>
      </c>
      <c r="U37" s="30">
        <f>IFERROR(VLOOKUP(CONCATENATE($B37,"_",U$4,"_",$C$87,"_",$C$86),Data_for_IC_trend_tables!$A$1:$G$49194,7,FALSE),"-")</f>
        <v>19.938372197139699</v>
      </c>
      <c r="V37" s="30">
        <f>IFERROR(VLOOKUP(CONCATENATE($B37,"_",V$4,"_",$C$87,"_",$C$86),Data_for_IC_trend_tables!$A$1:$G$49194,7,FALSE),"-")</f>
        <v>18.4632493320177</v>
      </c>
      <c r="W37" s="30">
        <f>IFERROR(VLOOKUP(CONCATENATE($B37,"_",W$4,"_",$C$87,"_",$C$86),Data_for_IC_trend_tables!$A$1:$G$49194,7,FALSE),"-")</f>
        <v>17.861420701211799</v>
      </c>
      <c r="X37" s="30">
        <f>IFERROR(VLOOKUP(CONCATENATE($B37,"_",X$4,"_",$C$87,"_",$C$86),Data_for_IC_trend_tables!$A$1:$G$49194,7,FALSE),"-")</f>
        <v>17.034405941148901</v>
      </c>
      <c r="Y37" s="30">
        <f>IFERROR(VLOOKUP(CONCATENATE($B37,"_",Y$4,"_",$C$87,"_",$C$86),Data_for_IC_trend_tables!$A$1:$G$49194,7,FALSE),"-")</f>
        <v>16.1629304219651</v>
      </c>
      <c r="Z37" s="30">
        <f>IFERROR(VLOOKUP(CONCATENATE($B37,"_",Z$4,"_",$C$87,"_",$C$86),Data_for_IC_trend_tables!$A$1:$G$49194,7,FALSE),"-")</f>
        <v>16.1141575829243</v>
      </c>
      <c r="AA37" s="30">
        <f>IFERROR(VLOOKUP(CONCATENATE($B37,"_",AA$4,"_",$C$87,"_",$C$86),Data_for_IC_trend_tables!$A$1:$G$49194,7,FALSE),"-")</f>
        <v>15.5086155523312</v>
      </c>
      <c r="AB37" s="30">
        <f>IFERROR(VLOOKUP(CONCATENATE($B37,"_",AB$4,"_",$C$87,"_",$C$86),Data_for_IC_trend_tables!$A$1:$G$49194,7,FALSE),"-")</f>
        <v>14.5937569553878</v>
      </c>
      <c r="AC37" s="30">
        <f>IFERROR(VLOOKUP(CONCATENATE($B37,"_",AC$4,"_",$C$87,"_",$C$86),Data_for_IC_trend_tables!$A$1:$G$49194,7,FALSE),"-")</f>
        <v>15.8323070400542</v>
      </c>
      <c r="AD37" s="30">
        <f>IFERROR(VLOOKUP(CONCATENATE($B37,"_",AD$4,"_",$C$87,"_",$C$86),Data_for_IC_trend_tables!$A$1:$G$49194,7,FALSE),"-")</f>
        <v>14.7485944653563</v>
      </c>
      <c r="AE37" s="30">
        <f>IFERROR(VLOOKUP(CONCATENATE($B37,"_",AE$4,"_",$C$87,"_",$C$86),Data_for_IC_trend_tables!$A$1:$G$49194,7,FALSE),"-")</f>
        <v>13.2854400242024</v>
      </c>
      <c r="AF37" s="30">
        <f>IFERROR(VLOOKUP(CONCATENATE($B37,"_",AF$4,"_",$C$87,"_",$C$86),Data_for_IC_trend_tables!$A$1:$G$49194,7,FALSE),"-")</f>
        <v>11.958527065983001</v>
      </c>
      <c r="AG37" s="30">
        <f>IFERROR(VLOOKUP(CONCATENATE($B37,"_",AG$4,"_",$C$87,"_",$C$86),Data_for_IC_trend_tables!$A$1:$G$49194,7,FALSE),"-")</f>
        <v>13.187667716613101</v>
      </c>
      <c r="AH37" s="30">
        <f>IFERROR(VLOOKUP(CONCATENATE($B37,"_",AH$4,"_",$C$87,"_",$C$86),Data_for_IC_trend_tables!$A$1:$G$49194,7,FALSE),"-")</f>
        <v>12.4515388500421</v>
      </c>
      <c r="AI37" s="30">
        <f>IFERROR(VLOOKUP(CONCATENATE($B37,"_",AI$4,"_",$C$87,"_",$C$86),Data_for_IC_trend_tables!$A$1:$G$49194,7,FALSE),"-")</f>
        <v>11.862081857426499</v>
      </c>
      <c r="AJ37" s="30">
        <f>IFERROR(VLOOKUP(CONCATENATE($B37,"_",AJ$4,"_",$C$87,"_",$C$86),Data_for_IC_trend_tables!$A$1:$G$49194,7,FALSE),"-")</f>
        <v>10.955173346572799</v>
      </c>
      <c r="AK37" s="30">
        <f>IFERROR(VLOOKUP(CONCATENATE($B37,"_",AK$4,"_",$C$87,"_",$C$86),Data_for_IC_trend_tables!$A$1:$G$49194,7,FALSE),"-")</f>
        <v>11.1598329019419</v>
      </c>
      <c r="AL37" s="30">
        <f>IFERROR(VLOOKUP(CONCATENATE($B37,"_",AL$4,"_",$C$87,"_",$C$86),Data_for_IC_trend_tables!$A$1:$G$49194,7,FALSE),"-")</f>
        <v>10.6009441392283</v>
      </c>
      <c r="AM37" s="30">
        <f>IFERROR(VLOOKUP(CONCATENATE($B37,"_",AM$4,"_",$C$87,"_",$C$86),Data_for_IC_trend_tables!$A$1:$G$49194,7,FALSE),"-")</f>
        <v>9.6290520966726199</v>
      </c>
      <c r="AN37" s="30">
        <f>IFERROR(VLOOKUP(CONCATENATE($B37,"_",AN$4,"_",$C$87,"_",$C$86),Data_for_IC_trend_tables!$A$1:$G$49194,7,FALSE),"-")</f>
        <v>9.3724048733412193</v>
      </c>
      <c r="AO37" s="30">
        <f>IFERROR(VLOOKUP(CONCATENATE($B37,"_",AO$4,"_",$C$87,"_",$C$86),Data_for_IC_trend_tables!$A$1:$G$49194,7,FALSE),"-")</f>
        <v>10.483006875555599</v>
      </c>
      <c r="AP37" s="30">
        <f>IFERROR(VLOOKUP(CONCATENATE($B37,"_",AP$4,"_",$C$87,"_",$C$86),Data_for_IC_trend_tables!$A$1:$G$49194,7,FALSE),"-")</f>
        <v>10.126873378790901</v>
      </c>
      <c r="AQ37" s="30">
        <f>IFERROR(VLOOKUP(CONCATENATE($B37,"_",AQ$4,"_",$C$87,"_",$C$86),Data_for_IC_trend_tables!$A$1:$G$49194,7,FALSE),"-")</f>
        <v>9.6742530347951607</v>
      </c>
      <c r="AR37" s="30">
        <f>IFERROR(VLOOKUP(CONCATENATE($B37,"_",AR$4,"_",$C$87,"_",$C$86),Data_for_IC_trend_tables!$A$1:$G$49194,7,FALSE),"-")</f>
        <v>10.059830083759399</v>
      </c>
      <c r="AS37" s="30">
        <f>IFERROR(VLOOKUP(CONCATENATE($B37,"_",AS$4,"_",$C$87,"_",$C$86),Data_for_IC_trend_tables!$A$1:$G$49194,7,FALSE),"-")</f>
        <v>9.1998361380399594</v>
      </c>
      <c r="AT37" s="146">
        <f>IFERROR(VLOOKUP(CONCATENATE($B37,"_",AT$4,"_",$C$87,"_",$C$86),Data_for_IC_trend_tables!$A$1:$G$49194,7,FALSE),"-")</f>
        <v>10.175962640190599</v>
      </c>
      <c r="AU37" s="146">
        <f>IFERROR(VLOOKUP(CONCATENATE($B37,"_",AU$4,"_",$C$87,"_",$C$86),Data_for_IC_trend_tables!$A$1:$G$49194,7,FALSE),"-")</f>
        <v>10.0079383326363</v>
      </c>
      <c r="AV37" s="146"/>
      <c r="AW37" s="146">
        <f>IFERROR(VLOOKUP(CONCATENATE($B37,"_",AW$4,"_",$C$87,"_",$C$86),Data_for_IC_trend_tables!$A$1:$G$49194,7,FALSE),"-")</f>
        <v>10.0079383326363</v>
      </c>
      <c r="AX37" s="59">
        <f>O37*0.7</f>
        <v>21.750449095730669</v>
      </c>
      <c r="AY37" s="38" t="str">
        <f t="shared" si="0"/>
        <v>Yes</v>
      </c>
      <c r="AZ37" s="58">
        <f t="shared" si="1"/>
        <v>-0.53987440495650596</v>
      </c>
      <c r="BA37" s="70">
        <v>9</v>
      </c>
      <c r="BB37" s="38" t="str">
        <f t="shared" si="2"/>
        <v>No</v>
      </c>
      <c r="BC37" s="58">
        <f t="shared" si="3"/>
        <v>0.1119931480707</v>
      </c>
      <c r="BD37" s="241">
        <v>0.28999999999999998</v>
      </c>
      <c r="BE37" s="38" t="str">
        <f t="shared" si="4"/>
        <v>Yes</v>
      </c>
      <c r="BF37" s="96">
        <f t="shared" si="5"/>
        <v>-3.1431045097589538E-2</v>
      </c>
      <c r="BG37" s="63" t="s">
        <v>76</v>
      </c>
      <c r="BH37" s="63" t="s">
        <v>76</v>
      </c>
      <c r="BI37" s="140" t="s">
        <v>76</v>
      </c>
      <c r="BJ37"/>
      <c r="BK37"/>
      <c r="BL37"/>
      <c r="BM37"/>
      <c r="BN37"/>
      <c r="BO37"/>
    </row>
    <row r="38" spans="1:67" s="3" customFormat="1" x14ac:dyDescent="0.2">
      <c r="B38" s="52" t="s">
        <v>162</v>
      </c>
      <c r="C38" s="55" t="s">
        <v>25</v>
      </c>
      <c r="D38" s="56"/>
      <c r="E38" s="30" t="str">
        <f>IFERROR(VLOOKUP(CONCATENATE($B38,"_",E$4,"_",$C$87,"_",$C$86),Data_for_IC_trend_tables!$A$1:$G$49194,7,FALSE),"-")</f>
        <v>-</v>
      </c>
      <c r="F38" s="30" t="str">
        <f>IFERROR(VLOOKUP(CONCATENATE($B38,"_",F$4,"_",$C$87,"_",$C$86),Data_for_IC_trend_tables!$A$1:$G$49194,7,FALSE),"-")</f>
        <v>-</v>
      </c>
      <c r="G38" s="30" t="str">
        <f>IFERROR(VLOOKUP(CONCATENATE($B38,"_",G$4,"_",$C$87,"_",$C$86),Data_for_IC_trend_tables!$A$1:$G$49194,7,FALSE),"-")</f>
        <v>-</v>
      </c>
      <c r="H38" s="30" t="str">
        <f>IFERROR(VLOOKUP(CONCATENATE($B38,"_",H$4,"_",$C$87,"_",$C$86),Data_for_IC_trend_tables!$A$1:$G$49194,7,FALSE),"-")</f>
        <v>-</v>
      </c>
      <c r="I38" s="30" t="str">
        <f>IFERROR(VLOOKUP(CONCATENATE($B38,"_",I$4,"_",$C$87,"_",$C$86),Data_for_IC_trend_tables!$A$1:$G$49194,7,FALSE),"-")</f>
        <v>-</v>
      </c>
      <c r="J38" s="30" t="str">
        <f>IFERROR(VLOOKUP(CONCATENATE($B38,"_",J$4,"_",$C$87,"_",$C$86),Data_for_IC_trend_tables!$A$1:$G$49194,7,FALSE),"-")</f>
        <v>-</v>
      </c>
      <c r="K38" s="30" t="str">
        <f>IFERROR(VLOOKUP(CONCATENATE($B38,"_",K$4,"_",$C$87,"_",$C$86),Data_for_IC_trend_tables!$A$1:$G$49194,7,FALSE),"-")</f>
        <v>-</v>
      </c>
      <c r="L38" s="30" t="str">
        <f>IFERROR(VLOOKUP(CONCATENATE($B38,"_",L$4,"_",$C$87,"_",$C$86),Data_for_IC_trend_tables!$A$1:$G$49194,7,FALSE),"-")</f>
        <v>-</v>
      </c>
      <c r="M38" s="30" t="str">
        <f>IFERROR(VLOOKUP(CONCATENATE($B38,"_",M$4,"_",$C$87,"_",$C$86),Data_for_IC_trend_tables!$A$1:$G$49194,7,FALSE),"-")</f>
        <v>-</v>
      </c>
      <c r="N38" s="30" t="str">
        <f>IFERROR(VLOOKUP(CONCATENATE($B38,"_",N$4,"_",$C$87,"_",$C$86),Data_for_IC_trend_tables!$A$1:$G$49194,7,FALSE),"-")</f>
        <v>-</v>
      </c>
      <c r="O38" s="30">
        <f>IFERROR(VLOOKUP(CONCATENATE($B38,"_",O$4,"_",$C$87,"_",$C$86),Data_for_IC_trend_tables!$A$1:$G$49194,7,FALSE),"-")</f>
        <v>4.9028198105100502</v>
      </c>
      <c r="P38" s="30">
        <f>IFERROR(VLOOKUP(CONCATENATE($B38,"_",P$4,"_",$C$87,"_",$C$86),Data_for_IC_trend_tables!$A$1:$G$49194,7,FALSE),"-")</f>
        <v>5.1382808541316898</v>
      </c>
      <c r="Q38" s="30">
        <f>IFERROR(VLOOKUP(CONCATENATE($B38,"_",Q$4,"_",$C$87,"_",$C$86),Data_for_IC_trend_tables!$A$1:$G$49194,7,FALSE),"-")</f>
        <v>4.8333005448961996</v>
      </c>
      <c r="R38" s="30">
        <f>IFERROR(VLOOKUP(CONCATENATE($B38,"_",R$4,"_",$C$87,"_",$C$86),Data_for_IC_trend_tables!$A$1:$G$49194,7,FALSE),"-")</f>
        <v>5.5503074697636796</v>
      </c>
      <c r="S38" s="30">
        <f>IFERROR(VLOOKUP(CONCATENATE($B38,"_",S$4,"_",$C$87,"_",$C$86),Data_for_IC_trend_tables!$A$1:$G$49194,7,FALSE),"-")</f>
        <v>5.7150040819047803</v>
      </c>
      <c r="T38" s="30">
        <f>IFERROR(VLOOKUP(CONCATENATE($B38,"_",T$4,"_",$C$87,"_",$C$86),Data_for_IC_trend_tables!$A$1:$G$49194,7,FALSE),"-")</f>
        <v>5.8548400974011301</v>
      </c>
      <c r="U38" s="30">
        <f>IFERROR(VLOOKUP(CONCATENATE($B38,"_",U$4,"_",$C$87,"_",$C$86),Data_for_IC_trend_tables!$A$1:$G$49194,7,FALSE),"-")</f>
        <v>5.7791794400466596</v>
      </c>
      <c r="V38" s="30">
        <f>IFERROR(VLOOKUP(CONCATENATE($B38,"_",V$4,"_",$C$87,"_",$C$86),Data_for_IC_trend_tables!$A$1:$G$49194,7,FALSE),"-")</f>
        <v>5.6930600207671596</v>
      </c>
      <c r="W38" s="30">
        <f>IFERROR(VLOOKUP(CONCATENATE($B38,"_",W$4,"_",$C$87,"_",$C$86),Data_for_IC_trend_tables!$A$1:$G$49194,7,FALSE),"-")</f>
        <v>5.5193505107331902</v>
      </c>
      <c r="X38" s="30">
        <f>IFERROR(VLOOKUP(CONCATENATE($B38,"_",X$4,"_",$C$87,"_",$C$86),Data_for_IC_trend_tables!$A$1:$G$49194,7,FALSE),"-")</f>
        <v>5.3402738510559704</v>
      </c>
      <c r="Y38" s="30">
        <f>IFERROR(VLOOKUP(CONCATENATE($B38,"_",Y$4,"_",$C$87,"_",$C$86),Data_for_IC_trend_tables!$A$1:$G$49194,7,FALSE),"-")</f>
        <v>4.9181699370406999</v>
      </c>
      <c r="Z38" s="30">
        <f>IFERROR(VLOOKUP(CONCATENATE($B38,"_",Z$4,"_",$C$87,"_",$C$86),Data_for_IC_trend_tables!$A$1:$G$49194,7,FALSE),"-")</f>
        <v>4.6626467736833002</v>
      </c>
      <c r="AA38" s="30">
        <f>IFERROR(VLOOKUP(CONCATENATE($B38,"_",AA$4,"_",$C$87,"_",$C$86),Data_for_IC_trend_tables!$A$1:$G$49194,7,FALSE),"-")</f>
        <v>4.5207450619263003</v>
      </c>
      <c r="AB38" s="30">
        <f>IFERROR(VLOOKUP(CONCATENATE($B38,"_",AB$4,"_",$C$87,"_",$C$86),Data_for_IC_trend_tables!$A$1:$G$49194,7,FALSE),"-")</f>
        <v>4.4480599206117999</v>
      </c>
      <c r="AC38" s="30">
        <f>IFERROR(VLOOKUP(CONCATENATE($B38,"_",AC$4,"_",$C$87,"_",$C$86),Data_for_IC_trend_tables!$A$1:$G$49194,7,FALSE),"-")</f>
        <v>4.2492284684408297</v>
      </c>
      <c r="AD38" s="30">
        <f>IFERROR(VLOOKUP(CONCATENATE($B38,"_",AD$4,"_",$C$87,"_",$C$86),Data_for_IC_trend_tables!$A$1:$G$49194,7,FALSE),"-")</f>
        <v>4.0673250706170601</v>
      </c>
      <c r="AE38" s="30">
        <f>IFERROR(VLOOKUP(CONCATENATE($B38,"_",AE$4,"_",$C$87,"_",$C$86),Data_for_IC_trend_tables!$A$1:$G$49194,7,FALSE),"-")</f>
        <v>3.95345622946687</v>
      </c>
      <c r="AF38" s="30">
        <f>IFERROR(VLOOKUP(CONCATENATE($B38,"_",AF$4,"_",$C$87,"_",$C$86),Data_for_IC_trend_tables!$A$1:$G$49194,7,FALSE),"-")</f>
        <v>3.75438013477034</v>
      </c>
      <c r="AG38" s="30">
        <f>IFERROR(VLOOKUP(CONCATENATE($B38,"_",AG$4,"_",$C$87,"_",$C$86),Data_for_IC_trend_tables!$A$1:$G$49194,7,FALSE),"-")</f>
        <v>3.5772481269908099</v>
      </c>
      <c r="AH38" s="30">
        <f>IFERROR(VLOOKUP(CONCATENATE($B38,"_",AH$4,"_",$C$87,"_",$C$86),Data_for_IC_trend_tables!$A$1:$G$49194,7,FALSE),"-")</f>
        <v>3.50124449265433</v>
      </c>
      <c r="AI38" s="30">
        <f>IFERROR(VLOOKUP(CONCATENATE($B38,"_",AI$4,"_",$C$87,"_",$C$86),Data_for_IC_trend_tables!$A$1:$G$49194,7,FALSE),"-")</f>
        <v>3.0990966210300499</v>
      </c>
      <c r="AJ38" s="30">
        <f>IFERROR(VLOOKUP(CONCATENATE($B38,"_",AJ$4,"_",$C$87,"_",$C$86),Data_for_IC_trend_tables!$A$1:$G$49194,7,FALSE),"-")</f>
        <v>2.9943024237304399</v>
      </c>
      <c r="AK38" s="30">
        <f>IFERROR(VLOOKUP(CONCATENATE($B38,"_",AK$4,"_",$C$87,"_",$C$86),Data_for_IC_trend_tables!$A$1:$G$49194,7,FALSE),"-")</f>
        <v>2.8607937356700002</v>
      </c>
      <c r="AL38" s="30">
        <f>IFERROR(VLOOKUP(CONCATENATE($B38,"_",AL$4,"_",$C$87,"_",$C$86),Data_for_IC_trend_tables!$A$1:$G$49194,7,FALSE),"-")</f>
        <v>3.3915858723201602</v>
      </c>
      <c r="AM38" s="30">
        <f>IFERROR(VLOOKUP(CONCATENATE($B38,"_",AM$4,"_",$C$87,"_",$C$86),Data_for_IC_trend_tables!$A$1:$G$49194,7,FALSE),"-")</f>
        <v>2.7609257717040698</v>
      </c>
      <c r="AN38" s="30">
        <f>IFERROR(VLOOKUP(CONCATENATE($B38,"_",AN$4,"_",$C$87,"_",$C$86),Data_for_IC_trend_tables!$A$1:$G$49194,7,FALSE),"-")</f>
        <v>2.6717005409746801</v>
      </c>
      <c r="AO38" s="30">
        <f>IFERROR(VLOOKUP(CONCATENATE($B38,"_",AO$4,"_",$C$87,"_",$C$86),Data_for_IC_trend_tables!$A$1:$G$49194,7,FALSE),"-")</f>
        <v>2.6063000587672001</v>
      </c>
      <c r="AP38" s="30">
        <f>IFERROR(VLOOKUP(CONCATENATE($B38,"_",AP$4,"_",$C$87,"_",$C$86),Data_for_IC_trend_tables!$A$1:$G$49194,7,FALSE),"-")</f>
        <v>2.6846949471669102</v>
      </c>
      <c r="AQ38" s="30">
        <f>IFERROR(VLOOKUP(CONCATENATE($B38,"_",AQ$4,"_",$C$87,"_",$C$86),Data_for_IC_trend_tables!$A$1:$G$49194,7,FALSE),"-")</f>
        <v>2.5362775865760399</v>
      </c>
      <c r="AR38" s="30">
        <f>IFERROR(VLOOKUP(CONCATENATE($B38,"_",AR$4,"_",$C$87,"_",$C$86),Data_for_IC_trend_tables!$A$1:$G$49194,7,FALSE),"-")</f>
        <v>2.4914818085791599</v>
      </c>
      <c r="AS38" s="30">
        <f>IFERROR(VLOOKUP(CONCATENATE($B38,"_",AS$4,"_",$C$87,"_",$C$86),Data_for_IC_trend_tables!$A$1:$G$49194,7,FALSE),"-")</f>
        <v>2.4518331363502601</v>
      </c>
      <c r="AT38" s="30">
        <f>IFERROR(VLOOKUP(CONCATENATE($B38,"_",AT$4,"_",$C$87,"_",$C$86),Data_for_IC_trend_tables!$A$1:$G$49194,7,FALSE),"-")</f>
        <v>2.6487965922794801</v>
      </c>
      <c r="AU38" s="30">
        <f>IFERROR(VLOOKUP(CONCATENATE($B38,"_",AU$4,"_",$C$87,"_",$C$86),Data_for_IC_trend_tables!$A$1:$G$49194,7,FALSE),"-")</f>
        <v>2.7071099092558701</v>
      </c>
      <c r="AV38" s="30"/>
      <c r="AW38" s="30">
        <f>IFERROR(VLOOKUP(CONCATENATE($B38,"_",AW$4,"_",$C$87,"_",$C$86),Data_for_IC_trend_tables!$A$1:$G$49194,7,FALSE),"-")</f>
        <v>2.7071099092558701</v>
      </c>
      <c r="AX38" s="70"/>
      <c r="AY38" s="38" t="str">
        <f t="shared" si="0"/>
        <v/>
      </c>
      <c r="AZ38" s="58" t="str">
        <f t="shared" si="1"/>
        <v/>
      </c>
      <c r="BA38" s="357"/>
      <c r="BB38" s="38" t="str">
        <f t="shared" si="2"/>
        <v/>
      </c>
      <c r="BC38" s="58" t="str">
        <f t="shared" si="3"/>
        <v/>
      </c>
      <c r="BD38" s="241">
        <v>0.23</v>
      </c>
      <c r="BE38" s="38" t="str">
        <f t="shared" si="4"/>
        <v>Yes</v>
      </c>
      <c r="BF38" s="96">
        <f t="shared" si="5"/>
        <v>-0.10442499376004624</v>
      </c>
      <c r="BG38" s="64"/>
      <c r="BH38" s="64"/>
      <c r="BI38" s="140" t="s">
        <v>76</v>
      </c>
      <c r="BJ38"/>
      <c r="BK38"/>
      <c r="BL38"/>
      <c r="BM38"/>
      <c r="BN38"/>
      <c r="BO38"/>
    </row>
    <row r="39" spans="1:67" s="3" customFormat="1" x14ac:dyDescent="0.2">
      <c r="B39" s="52" t="s">
        <v>163</v>
      </c>
      <c r="C39" s="55" t="s">
        <v>49</v>
      </c>
      <c r="D39" s="56"/>
      <c r="E39" s="30" t="str">
        <f>IFERROR(VLOOKUP(CONCATENATE($B39,"_",E$4,"_",$C$87,"_",$C$86),Data_for_IC_trend_tables!$A$1:$G$49194,7,FALSE),"-")</f>
        <v>-</v>
      </c>
      <c r="F39" s="30" t="str">
        <f>IFERROR(VLOOKUP(CONCATENATE($B39,"_",F$4,"_",$C$87,"_",$C$86),Data_for_IC_trend_tables!$A$1:$G$49194,7,FALSE),"-")</f>
        <v>-</v>
      </c>
      <c r="G39" s="30" t="str">
        <f>IFERROR(VLOOKUP(CONCATENATE($B39,"_",G$4,"_",$C$87,"_",$C$86),Data_for_IC_trend_tables!$A$1:$G$49194,7,FALSE),"-")</f>
        <v>-</v>
      </c>
      <c r="H39" s="30" t="str">
        <f>IFERROR(VLOOKUP(CONCATENATE($B39,"_",H$4,"_",$C$87,"_",$C$86),Data_for_IC_trend_tables!$A$1:$G$49194,7,FALSE),"-")</f>
        <v>-</v>
      </c>
      <c r="I39" s="30" t="str">
        <f>IFERROR(VLOOKUP(CONCATENATE($B39,"_",I$4,"_",$C$87,"_",$C$86),Data_for_IC_trend_tables!$A$1:$G$49194,7,FALSE),"-")</f>
        <v>-</v>
      </c>
      <c r="J39" s="30">
        <f>IFERROR(VLOOKUP(CONCATENATE($B39,"_",J$4,"_",$C$87,"_",$C$86),Data_for_IC_trend_tables!$A$1:$G$49194,7,FALSE),"-")</f>
        <v>105</v>
      </c>
      <c r="K39" s="30">
        <f>IFERROR(VLOOKUP(CONCATENATE($B39,"_",K$4,"_",$C$87,"_",$C$86),Data_for_IC_trend_tables!$A$1:$G$49194,7,FALSE),"-")</f>
        <v>101</v>
      </c>
      <c r="L39" s="30">
        <f>IFERROR(VLOOKUP(CONCATENATE($B39,"_",L$4,"_",$C$87,"_",$C$86),Data_for_IC_trend_tables!$A$1:$G$49194,7,FALSE),"-")</f>
        <v>102</v>
      </c>
      <c r="M39" s="30">
        <f>IFERROR(VLOOKUP(CONCATENATE($B39,"_",M$4,"_",$C$87,"_",$C$86),Data_for_IC_trend_tables!$A$1:$G$49194,7,FALSE),"-")</f>
        <v>102</v>
      </c>
      <c r="N39" s="30">
        <f>IFERROR(VLOOKUP(CONCATENATE($B39,"_",N$4,"_",$C$87,"_",$C$86),Data_for_IC_trend_tables!$A$1:$G$49194,7,FALSE),"-")</f>
        <v>96</v>
      </c>
      <c r="O39" s="30">
        <f>IFERROR(VLOOKUP(CONCATENATE($B39,"_",O$4,"_",$C$87,"_",$C$86),Data_for_IC_trend_tables!$A$1:$G$49194,7,FALSE),"-")</f>
        <v>106.464575964956</v>
      </c>
      <c r="P39" s="30">
        <f>IFERROR(VLOOKUP(CONCATENATE($B39,"_",P$4,"_",$C$87,"_",$C$86),Data_for_IC_trend_tables!$A$1:$G$49194,7,FALSE),"-")</f>
        <v>89.695616348394907</v>
      </c>
      <c r="Q39" s="30">
        <f>IFERROR(VLOOKUP(CONCATENATE($B39,"_",Q$4,"_",$C$87,"_",$C$86),Data_for_IC_trend_tables!$A$1:$G$49194,7,FALSE),"-")</f>
        <v>66.8375870324072</v>
      </c>
      <c r="R39" s="30">
        <f>IFERROR(VLOOKUP(CONCATENATE($B39,"_",R$4,"_",$C$87,"_",$C$86),Data_for_IC_trend_tables!$A$1:$G$49194,7,FALSE),"-")</f>
        <v>54.265125138445001</v>
      </c>
      <c r="S39" s="30">
        <f>IFERROR(VLOOKUP(CONCATENATE($B39,"_",S$4,"_",$C$87,"_",$C$86),Data_for_IC_trend_tables!$A$1:$G$49194,7,FALSE),"-")</f>
        <v>49.864099194892503</v>
      </c>
      <c r="T39" s="30">
        <f>IFERROR(VLOOKUP(CONCATENATE($B39,"_",T$4,"_",$C$87,"_",$C$86),Data_for_IC_trend_tables!$A$1:$G$49194,7,FALSE),"-")</f>
        <v>48.388138675296901</v>
      </c>
      <c r="U39" s="30">
        <f>IFERROR(VLOOKUP(CONCATENATE($B39,"_",U$4,"_",$C$87,"_",$C$86),Data_for_IC_trend_tables!$A$1:$G$49194,7,FALSE),"-")</f>
        <v>49.026292501462102</v>
      </c>
      <c r="V39" s="30">
        <f>IFERROR(VLOOKUP(CONCATENATE($B39,"_",V$4,"_",$C$87,"_",$C$86),Data_for_IC_trend_tables!$A$1:$G$49194,7,FALSE),"-")</f>
        <v>46.571957122877599</v>
      </c>
      <c r="W39" s="30">
        <f>IFERROR(VLOOKUP(CONCATENATE($B39,"_",W$4,"_",$C$87,"_",$C$86),Data_for_IC_trend_tables!$A$1:$G$49194,7,FALSE),"-")</f>
        <v>40.361881698011203</v>
      </c>
      <c r="X39" s="30">
        <f>IFERROR(VLOOKUP(CONCATENATE($B39,"_",X$4,"_",$C$87,"_",$C$86),Data_for_IC_trend_tables!$A$1:$G$49194,7,FALSE),"-")</f>
        <v>33.544760841745202</v>
      </c>
      <c r="Y39" s="30">
        <f>IFERROR(VLOOKUP(CONCATENATE($B39,"_",Y$4,"_",$C$87,"_",$C$86),Data_for_IC_trend_tables!$A$1:$G$49194,7,FALSE),"-")</f>
        <v>31.519197959859401</v>
      </c>
      <c r="Z39" s="30">
        <f>IFERROR(VLOOKUP(CONCATENATE($B39,"_",Z$4,"_",$C$87,"_",$C$86),Data_for_IC_trend_tables!$A$1:$G$49194,7,FALSE),"-")</f>
        <v>36.463060032938202</v>
      </c>
      <c r="AA39" s="30">
        <f>IFERROR(VLOOKUP(CONCATENATE($B39,"_",AA$4,"_",$C$87,"_",$C$86),Data_for_IC_trend_tables!$A$1:$G$49194,7,FALSE),"-")</f>
        <v>39.724389557419499</v>
      </c>
      <c r="AB39" s="30">
        <f>IFERROR(VLOOKUP(CONCATENATE($B39,"_",AB$4,"_",$C$87,"_",$C$86),Data_for_IC_trend_tables!$A$1:$G$49194,7,FALSE),"-")</f>
        <v>42.083670790398898</v>
      </c>
      <c r="AC39" s="30">
        <f>IFERROR(VLOOKUP(CONCATENATE($B39,"_",AC$4,"_",$C$87,"_",$C$86),Data_for_IC_trend_tables!$A$1:$G$49194,7,FALSE),"-")</f>
        <v>45.054979190039099</v>
      </c>
      <c r="AD39" s="30">
        <f>IFERROR(VLOOKUP(CONCATENATE($B39,"_",AD$4,"_",$C$87,"_",$C$86),Data_for_IC_trend_tables!$A$1:$G$49194,7,FALSE),"-")</f>
        <v>50.28520353439</v>
      </c>
      <c r="AE39" s="30">
        <f>IFERROR(VLOOKUP(CONCATENATE($B39,"_",AE$4,"_",$C$87,"_",$C$86),Data_for_IC_trend_tables!$A$1:$G$49194,7,FALSE),"-")</f>
        <v>44.143111809374702</v>
      </c>
      <c r="AF39" s="30">
        <f>IFERROR(VLOOKUP(CONCATENATE($B39,"_",AF$4,"_",$C$87,"_",$C$86),Data_for_IC_trend_tables!$A$1:$G$49194,7,FALSE),"-")</f>
        <v>40.290158782643402</v>
      </c>
      <c r="AG39" s="30">
        <f>IFERROR(VLOOKUP(CONCATENATE($B39,"_",AG$4,"_",$C$87,"_",$C$86),Data_for_IC_trend_tables!$A$1:$G$49194,7,FALSE),"-")</f>
        <v>41.742392368736603</v>
      </c>
      <c r="AH39" s="30">
        <f>IFERROR(VLOOKUP(CONCATENATE($B39,"_",AH$4,"_",$C$87,"_",$C$86),Data_for_IC_trend_tables!$A$1:$G$49194,7,FALSE),"-")</f>
        <v>40.340687269343803</v>
      </c>
      <c r="AI39" s="30">
        <f>IFERROR(VLOOKUP(CONCATENATE($B39,"_",AI$4,"_",$C$87,"_",$C$86),Data_for_IC_trend_tables!$A$1:$G$49194,7,FALSE),"-")</f>
        <v>44.051693169297501</v>
      </c>
      <c r="AJ39" s="30">
        <f>IFERROR(VLOOKUP(CONCATENATE($B39,"_",AJ$4,"_",$C$87,"_",$C$86),Data_for_IC_trend_tables!$A$1:$G$49194,7,FALSE),"-")</f>
        <v>44.448584303198501</v>
      </c>
      <c r="AK39" s="30">
        <f>IFERROR(VLOOKUP(CONCATENATE($B39,"_",AK$4,"_",$C$87,"_",$C$86),Data_for_IC_trend_tables!$A$1:$G$49194,7,FALSE),"-")</f>
        <v>42.185749367606903</v>
      </c>
      <c r="AL39" s="30">
        <f>IFERROR(VLOOKUP(CONCATENATE($B39,"_",AL$4,"_",$C$87,"_",$C$86),Data_for_IC_trend_tables!$A$1:$G$49194,7,FALSE),"-")</f>
        <v>41.446057492043799</v>
      </c>
      <c r="AM39" s="30">
        <f>IFERROR(VLOOKUP(CONCATENATE($B39,"_",AM$4,"_",$C$87,"_",$C$86),Data_for_IC_trend_tables!$A$1:$G$49194,7,FALSE),"-")</f>
        <v>47.940838018204801</v>
      </c>
      <c r="AN39" s="30">
        <f>IFERROR(VLOOKUP(CONCATENATE($B39,"_",AN$4,"_",$C$87,"_",$C$86),Data_for_IC_trend_tables!$A$1:$G$49194,7,FALSE),"-")</f>
        <v>51.602716801442398</v>
      </c>
      <c r="AO39" s="30">
        <f>IFERROR(VLOOKUP(CONCATENATE($B39,"_",AO$4,"_",$C$87,"_",$C$86),Data_for_IC_trend_tables!$A$1:$G$49194,7,FALSE),"-")</f>
        <v>55.464432610843602</v>
      </c>
      <c r="AP39" s="30">
        <f>IFERROR(VLOOKUP(CONCATENATE($B39,"_",AP$4,"_",$C$87,"_",$C$86),Data_for_IC_trend_tables!$A$1:$G$49194,7,FALSE),"-")</f>
        <v>59.494657755126703</v>
      </c>
      <c r="AQ39" s="30">
        <f>IFERROR(VLOOKUP(CONCATENATE($B39,"_",AQ$4,"_",$C$87,"_",$C$86),Data_for_IC_trend_tables!$A$1:$G$49194,7,FALSE),"-")</f>
        <v>61.935367947801097</v>
      </c>
      <c r="AR39" s="30">
        <f>IFERROR(VLOOKUP(CONCATENATE($B39,"_",AR$4,"_",$C$87,"_",$C$86),Data_for_IC_trend_tables!$A$1:$G$49194,7,FALSE),"-")</f>
        <v>68.756054984517505</v>
      </c>
      <c r="AS39" s="30">
        <f>IFERROR(VLOOKUP(CONCATENATE($B39,"_",AS$4,"_",$C$87,"_",$C$86),Data_for_IC_trend_tables!$A$1:$G$49194,7,FALSE),"-")</f>
        <v>69.315615047458095</v>
      </c>
      <c r="AT39" s="30" t="str">
        <f>IFERROR(VLOOKUP(CONCATENATE($B39,"_",AT$4,"_",$C$87,"_",$C$86),Data_for_IC_trend_tables!$A$1:$G$49194,7,FALSE),"-")</f>
        <v>-</v>
      </c>
      <c r="AU39" s="30" t="str">
        <f>IFERROR(VLOOKUP(CONCATENATE($B39,"_",AU$4,"_",$C$87,"_",$C$86),Data_for_IC_trend_tables!$A$1:$G$49194,7,FALSE),"-")</f>
        <v>-</v>
      </c>
      <c r="AV39" s="30"/>
      <c r="AW39" s="30" t="str">
        <f>IFERROR(VLOOKUP(CONCATENATE($B39,"_",AW$4,"_",$C$87,"_",$C$86),Data_for_IC_trend_tables!$A$1:$G$49194,7,FALSE),"-")</f>
        <v>-</v>
      </c>
      <c r="AX39" s="59"/>
      <c r="AY39" s="38" t="str">
        <f t="shared" si="0"/>
        <v/>
      </c>
      <c r="AZ39" s="58" t="str">
        <f t="shared" si="1"/>
        <v/>
      </c>
      <c r="BA39" s="59"/>
      <c r="BB39" s="38" t="str">
        <f t="shared" si="2"/>
        <v/>
      </c>
      <c r="BC39" s="58" t="str">
        <f t="shared" si="3"/>
        <v/>
      </c>
      <c r="BD39" s="241"/>
      <c r="BE39" s="38" t="str">
        <f t="shared" si="4"/>
        <v/>
      </c>
      <c r="BF39" s="96" t="str">
        <f t="shared" si="5"/>
        <v/>
      </c>
      <c r="BG39" s="64"/>
      <c r="BH39" s="64"/>
      <c r="BI39" s="139"/>
      <c r="BJ39"/>
      <c r="BK39"/>
      <c r="BL39"/>
      <c r="BM39"/>
      <c r="BN39"/>
      <c r="BO39"/>
    </row>
    <row r="40" spans="1:67" s="3" customFormat="1" x14ac:dyDescent="0.2">
      <c r="B40" s="52" t="s">
        <v>164</v>
      </c>
      <c r="C40" s="55" t="s">
        <v>26</v>
      </c>
      <c r="D40" s="69">
        <v>1990</v>
      </c>
      <c r="E40" s="30" t="str">
        <f>IFERROR(VLOOKUP(CONCATENATE($B40,"_",E$4,"_",$C$87,"_",$C$86),Data_for_IC_trend_tables!$A$1:$G$49194,7,FALSE),"-")</f>
        <v>-</v>
      </c>
      <c r="F40" s="30" t="str">
        <f>IFERROR(VLOOKUP(CONCATENATE($B40,"_",F$4,"_",$C$87,"_",$C$86),Data_for_IC_trend_tables!$A$1:$G$49194,7,FALSE),"-")</f>
        <v>-</v>
      </c>
      <c r="G40" s="30" t="str">
        <f>IFERROR(VLOOKUP(CONCATENATE($B40,"_",G$4,"_",$C$87,"_",$C$86),Data_for_IC_trend_tables!$A$1:$G$49194,7,FALSE),"-")</f>
        <v>-</v>
      </c>
      <c r="H40" s="30" t="str">
        <f>IFERROR(VLOOKUP(CONCATENATE($B40,"_",H$4,"_",$C$87,"_",$C$86),Data_for_IC_trend_tables!$A$1:$G$49194,7,FALSE),"-")</f>
        <v>-</v>
      </c>
      <c r="I40" s="30" t="str">
        <f>IFERROR(VLOOKUP(CONCATENATE($B40,"_",I$4,"_",$C$87,"_",$C$86),Data_for_IC_trend_tables!$A$1:$G$49194,7,FALSE),"-")</f>
        <v>-</v>
      </c>
      <c r="J40" s="30" t="str">
        <f>IFERROR(VLOOKUP(CONCATENATE($B40,"_",J$4,"_",$C$87,"_",$C$86),Data_for_IC_trend_tables!$A$1:$G$49194,7,FALSE),"-")</f>
        <v>-</v>
      </c>
      <c r="K40" s="30" t="str">
        <f>IFERROR(VLOOKUP(CONCATENATE($B40,"_",K$4,"_",$C$87,"_",$C$86),Data_for_IC_trend_tables!$A$1:$G$49194,7,FALSE),"-")</f>
        <v>-</v>
      </c>
      <c r="L40" s="30" t="str">
        <f>IFERROR(VLOOKUP(CONCATENATE($B40,"_",L$4,"_",$C$87,"_",$C$86),Data_for_IC_trend_tables!$A$1:$G$49194,7,FALSE),"-")</f>
        <v>-</v>
      </c>
      <c r="M40" s="30" t="str">
        <f>IFERROR(VLOOKUP(CONCATENATE($B40,"_",M$4,"_",$C$87,"_",$C$86),Data_for_IC_trend_tables!$A$1:$G$49194,7,FALSE),"-")</f>
        <v>-</v>
      </c>
      <c r="N40" s="30" t="str">
        <f>IFERROR(VLOOKUP(CONCATENATE($B40,"_",N$4,"_",$C$87,"_",$C$86),Data_for_IC_trend_tables!$A$1:$G$49194,7,FALSE),"-")</f>
        <v>-</v>
      </c>
      <c r="O40" s="30">
        <f>IFERROR(VLOOKUP(CONCATENATE($B40,"_",O$4,"_",$C$87,"_",$C$86),Data_for_IC_trend_tables!$A$1:$G$49194,7,FALSE),"-")</f>
        <v>0.60174037033924099</v>
      </c>
      <c r="P40" s="30">
        <f>IFERROR(VLOOKUP(CONCATENATE($B40,"_",P$4,"_",$C$87,"_",$C$86),Data_for_IC_trend_tables!$A$1:$G$49194,7,FALSE),"-")</f>
        <v>0.63400372528736204</v>
      </c>
      <c r="Q40" s="30">
        <f>IFERROR(VLOOKUP(CONCATENATE($B40,"_",Q$4,"_",$C$87,"_",$C$86),Data_for_IC_trend_tables!$A$1:$G$49194,7,FALSE),"-")</f>
        <v>0.66870284815653902</v>
      </c>
      <c r="R40" s="30">
        <f>IFERROR(VLOOKUP(CONCATENATE($B40,"_",R$4,"_",$C$87,"_",$C$86),Data_for_IC_trend_tables!$A$1:$G$49194,7,FALSE),"-")</f>
        <v>0.62632214331485703</v>
      </c>
      <c r="S40" s="30">
        <f>IFERROR(VLOOKUP(CONCATENATE($B40,"_",S$4,"_",$C$87,"_",$C$86),Data_for_IC_trend_tables!$A$1:$G$49194,7,FALSE),"-")</f>
        <v>0.59942094331537898</v>
      </c>
      <c r="T40" s="30">
        <f>IFERROR(VLOOKUP(CONCATENATE($B40,"_",T$4,"_",$C$87,"_",$C$86),Data_for_IC_trend_tables!$A$1:$G$49194,7,FALSE),"-")</f>
        <v>0.55884306393591299</v>
      </c>
      <c r="U40" s="30">
        <f>IFERROR(VLOOKUP(CONCATENATE($B40,"_",U$4,"_",$C$87,"_",$C$86),Data_for_IC_trend_tables!$A$1:$G$49194,7,FALSE),"-")</f>
        <v>0.52111652362877203</v>
      </c>
      <c r="V40" s="30">
        <f>IFERROR(VLOOKUP(CONCATENATE($B40,"_",V$4,"_",$C$87,"_",$C$86),Data_for_IC_trend_tables!$A$1:$G$49194,7,FALSE),"-")</f>
        <v>0.50387910025892202</v>
      </c>
      <c r="W40" s="30">
        <f>IFERROR(VLOOKUP(CONCATENATE($B40,"_",W$4,"_",$C$87,"_",$C$86),Data_for_IC_trend_tables!$A$1:$G$49194,7,FALSE),"-")</f>
        <v>0.46151445626676202</v>
      </c>
      <c r="X40" s="30">
        <f>IFERROR(VLOOKUP(CONCATENATE($B40,"_",X$4,"_",$C$87,"_",$C$86),Data_for_IC_trend_tables!$A$1:$G$49194,7,FALSE),"-")</f>
        <v>0.44394338288412899</v>
      </c>
      <c r="Y40" s="30">
        <f>IFERROR(VLOOKUP(CONCATENATE($B40,"_",Y$4,"_",$C$87,"_",$C$86),Data_for_IC_trend_tables!$A$1:$G$49194,7,FALSE),"-")</f>
        <v>0.41787759096349603</v>
      </c>
      <c r="Z40" s="30">
        <f>IFERROR(VLOOKUP(CONCATENATE($B40,"_",Z$4,"_",$C$87,"_",$C$86),Data_for_IC_trend_tables!$A$1:$G$49194,7,FALSE),"-")</f>
        <v>0.40210506682528402</v>
      </c>
      <c r="AA40" s="30">
        <f>IFERROR(VLOOKUP(CONCATENATE($B40,"_",AA$4,"_",$C$87,"_",$C$86),Data_for_IC_trend_tables!$A$1:$G$49194,7,FALSE),"-")</f>
        <v>0.37339189867657102</v>
      </c>
      <c r="AB40" s="30">
        <f>IFERROR(VLOOKUP(CONCATENATE($B40,"_",AB$4,"_",$C$87,"_",$C$86),Data_for_IC_trend_tables!$A$1:$G$49194,7,FALSE),"-")</f>
        <v>0.35774202002400102</v>
      </c>
      <c r="AC40" s="30">
        <f>IFERROR(VLOOKUP(CONCATENATE($B40,"_",AC$4,"_",$C$87,"_",$C$86),Data_for_IC_trend_tables!$A$1:$G$49194,7,FALSE),"-")</f>
        <v>0.33740623622866101</v>
      </c>
      <c r="AD40" s="30">
        <f>IFERROR(VLOOKUP(CONCATENATE($B40,"_",AD$4,"_",$C$87,"_",$C$86),Data_for_IC_trend_tables!$A$1:$G$49194,7,FALSE),"-")</f>
        <v>0.37555768746499801</v>
      </c>
      <c r="AE40" s="30">
        <f>IFERROR(VLOOKUP(CONCATENATE($B40,"_",AE$4,"_",$C$87,"_",$C$86),Data_for_IC_trend_tables!$A$1:$G$49194,7,FALSE),"-")</f>
        <v>0.31558864898058198</v>
      </c>
      <c r="AF40" s="30">
        <f>IFERROR(VLOOKUP(CONCATENATE($B40,"_",AF$4,"_",$C$87,"_",$C$86),Data_for_IC_trend_tables!$A$1:$G$49194,7,FALSE),"-")</f>
        <v>0.29891537490916997</v>
      </c>
      <c r="AG40" s="30">
        <f>IFERROR(VLOOKUP(CONCATENATE($B40,"_",AG$4,"_",$C$87,"_",$C$86),Data_for_IC_trend_tables!$A$1:$G$49194,7,FALSE),"-")</f>
        <v>0.28976169115878198</v>
      </c>
      <c r="AH40" s="30">
        <f>IFERROR(VLOOKUP(CONCATENATE($B40,"_",AH$4,"_",$C$87,"_",$C$86),Data_for_IC_trend_tables!$A$1:$G$49194,7,FALSE),"-")</f>
        <v>0.26030184258598998</v>
      </c>
      <c r="AI40" s="30">
        <f>IFERROR(VLOOKUP(CONCATENATE($B40,"_",AI$4,"_",$C$87,"_",$C$86),Data_for_IC_trend_tables!$A$1:$G$49194,7,FALSE),"-")</f>
        <v>0.23738910068288499</v>
      </c>
      <c r="AJ40" s="30">
        <f>IFERROR(VLOOKUP(CONCATENATE($B40,"_",AJ$4,"_",$C$87,"_",$C$86),Data_for_IC_trend_tables!$A$1:$G$49194,7,FALSE),"-")</f>
        <v>0.25568779938581299</v>
      </c>
      <c r="AK40" s="30">
        <f>IFERROR(VLOOKUP(CONCATENATE($B40,"_",AK$4,"_",$C$87,"_",$C$86),Data_for_IC_trend_tables!$A$1:$G$49194,7,FALSE),"-")</f>
        <v>0.24928472497622201</v>
      </c>
      <c r="AL40" s="30">
        <f>IFERROR(VLOOKUP(CONCATENATE($B40,"_",AL$4,"_",$C$87,"_",$C$86),Data_for_IC_trend_tables!$A$1:$G$49194,7,FALSE),"-")</f>
        <v>0.245158544092791</v>
      </c>
      <c r="AM40" s="30">
        <f>IFERROR(VLOOKUP(CONCATENATE($B40,"_",AM$4,"_",$C$87,"_",$C$86),Data_for_IC_trend_tables!$A$1:$G$49194,7,FALSE),"-")</f>
        <v>0.24235218918597501</v>
      </c>
      <c r="AN40" s="30">
        <f>IFERROR(VLOOKUP(CONCATENATE($B40,"_",AN$4,"_",$C$87,"_",$C$86),Data_for_IC_trend_tables!$A$1:$G$49194,7,FALSE),"-")</f>
        <v>0.241693867197317</v>
      </c>
      <c r="AO40" s="30">
        <f>IFERROR(VLOOKUP(CONCATENATE($B40,"_",AO$4,"_",$C$87,"_",$C$86),Data_for_IC_trend_tables!$A$1:$G$49194,7,FALSE),"-")</f>
        <v>0.23924045377224701</v>
      </c>
      <c r="AP40" s="30">
        <f>IFERROR(VLOOKUP(CONCATENATE($B40,"_",AP$4,"_",$C$87,"_",$C$86),Data_for_IC_trend_tables!$A$1:$G$49194,7,FALSE),"-")</f>
        <v>0.23121406776225101</v>
      </c>
      <c r="AQ40" s="30">
        <f>IFERROR(VLOOKUP(CONCATENATE($B40,"_",AQ$4,"_",$C$87,"_",$C$86),Data_for_IC_trend_tables!$A$1:$G$49194,7,FALSE),"-")</f>
        <v>0.22945905737651001</v>
      </c>
      <c r="AR40" s="30">
        <f>IFERROR(VLOOKUP(CONCATENATE($B40,"_",AR$4,"_",$C$87,"_",$C$86),Data_for_IC_trend_tables!$A$1:$G$49194,7,FALSE),"-")</f>
        <v>0.22784165299025899</v>
      </c>
      <c r="AS40" s="30">
        <f>IFERROR(VLOOKUP(CONCATENATE($B40,"_",AS$4,"_",$C$87,"_",$C$86),Data_for_IC_trend_tables!$A$1:$G$49194,7,FALSE),"-")</f>
        <v>0.20338223479829901</v>
      </c>
      <c r="AT40" s="30">
        <f>IFERROR(VLOOKUP(CONCATENATE($B40,"_",AT$4,"_",$C$87,"_",$C$86),Data_for_IC_trend_tables!$A$1:$G$49194,7,FALSE),"-")</f>
        <v>0.22341268467265901</v>
      </c>
      <c r="AU40" s="30">
        <f>IFERROR(VLOOKUP(CONCATENATE($B40,"_",AU$4,"_",$C$87,"_",$C$86),Data_for_IC_trend_tables!$A$1:$G$49194,7,FALSE),"-")</f>
        <v>0.22372203715950201</v>
      </c>
      <c r="AV40" s="30"/>
      <c r="AW40" s="30">
        <f>IFERROR(VLOOKUP(CONCATENATE($B40,"_",AW$4,"_",$C$87,"_",$C$86),Data_for_IC_trend_tables!$A$1:$G$49194,7,FALSE),"-")</f>
        <v>0.22372203715950201</v>
      </c>
      <c r="AX40" s="70">
        <f>O40*0.7</f>
        <v>0.4212182592374687</v>
      </c>
      <c r="AY40" s="38" t="str">
        <f t="shared" si="0"/>
        <v>Yes</v>
      </c>
      <c r="AZ40" s="58">
        <f t="shared" si="1"/>
        <v>-0.46886909042237163</v>
      </c>
      <c r="BA40" s="59"/>
      <c r="BB40" s="38" t="str">
        <f t="shared" si="2"/>
        <v/>
      </c>
      <c r="BC40" s="58" t="str">
        <f t="shared" si="3"/>
        <v/>
      </c>
      <c r="BD40" s="241"/>
      <c r="BE40" s="38" t="str">
        <f t="shared" si="4"/>
        <v/>
      </c>
      <c r="BF40" s="96" t="str">
        <f t="shared" si="5"/>
        <v/>
      </c>
      <c r="BG40" s="63" t="s">
        <v>76</v>
      </c>
      <c r="BH40" s="64"/>
      <c r="BI40" s="139"/>
      <c r="BJ40"/>
      <c r="BK40"/>
      <c r="BL40"/>
      <c r="BM40"/>
      <c r="BN40"/>
      <c r="BO40"/>
    </row>
    <row r="41" spans="1:67" s="3" customFormat="1" x14ac:dyDescent="0.2">
      <c r="B41" s="52" t="s">
        <v>165</v>
      </c>
      <c r="C41" s="55" t="s">
        <v>27</v>
      </c>
      <c r="D41" s="56"/>
      <c r="E41" s="30" t="str">
        <f>IFERROR(VLOOKUP(CONCATENATE($B41,"_",E$4,"_",$C$87,"_",$C$86),Data_for_IC_trend_tables!$A$1:$G$49194,7,FALSE),"-")</f>
        <v>-</v>
      </c>
      <c r="F41" s="30" t="str">
        <f>IFERROR(VLOOKUP(CONCATENATE($B41,"_",F$4,"_",$C$87,"_",$C$86),Data_for_IC_trend_tables!$A$1:$G$49194,7,FALSE),"-")</f>
        <v>-</v>
      </c>
      <c r="G41" s="30" t="str">
        <f>IFERROR(VLOOKUP(CONCATENATE($B41,"_",G$4,"_",$C$87,"_",$C$86),Data_for_IC_trend_tables!$A$1:$G$49194,7,FALSE),"-")</f>
        <v>-</v>
      </c>
      <c r="H41" s="30" t="str">
        <f>IFERROR(VLOOKUP(CONCATENATE($B41,"_",H$4,"_",$C$87,"_",$C$86),Data_for_IC_trend_tables!$A$1:$G$49194,7,FALSE),"-")</f>
        <v>-</v>
      </c>
      <c r="I41" s="30" t="str">
        <f>IFERROR(VLOOKUP(CONCATENATE($B41,"_",I$4,"_",$C$87,"_",$C$86),Data_for_IC_trend_tables!$A$1:$G$49194,7,FALSE),"-")</f>
        <v>-</v>
      </c>
      <c r="J41" s="30" t="str">
        <f>IFERROR(VLOOKUP(CONCATENATE($B41,"_",J$4,"_",$C$87,"_",$C$86),Data_for_IC_trend_tables!$A$1:$G$49194,7,FALSE),"-")</f>
        <v>-</v>
      </c>
      <c r="K41" s="30" t="str">
        <f>IFERROR(VLOOKUP(CONCATENATE($B41,"_",K$4,"_",$C$87,"_",$C$86),Data_for_IC_trend_tables!$A$1:$G$49194,7,FALSE),"-")</f>
        <v>-</v>
      </c>
      <c r="L41" s="30" t="str">
        <f>IFERROR(VLOOKUP(CONCATENATE($B41,"_",L$4,"_",$C$87,"_",$C$86),Data_for_IC_trend_tables!$A$1:$G$49194,7,FALSE),"-")</f>
        <v>-</v>
      </c>
      <c r="M41" s="30" t="str">
        <f>IFERROR(VLOOKUP(CONCATENATE($B41,"_",M$4,"_",$C$87,"_",$C$86),Data_for_IC_trend_tables!$A$1:$G$49194,7,FALSE),"-")</f>
        <v>-</v>
      </c>
      <c r="N41" s="30" t="str">
        <f>IFERROR(VLOOKUP(CONCATENATE($B41,"_",N$4,"_",$C$87,"_",$C$86),Data_for_IC_trend_tables!$A$1:$G$49194,7,FALSE),"-")</f>
        <v>-</v>
      </c>
      <c r="O41" s="30">
        <f>IFERROR(VLOOKUP(CONCATENATE($B41,"_",O$4,"_",$C$87,"_",$C$86),Data_for_IC_trend_tables!$A$1:$G$49194,7,FALSE),"-")</f>
        <v>8.7890800265513693</v>
      </c>
      <c r="P41" s="30">
        <f>IFERROR(VLOOKUP(CONCATENATE($B41,"_",P$4,"_",$C$87,"_",$C$86),Data_for_IC_trend_tables!$A$1:$G$49194,7,FALSE),"-")</f>
        <v>8.6711171656001707</v>
      </c>
      <c r="Q41" s="30">
        <f>IFERROR(VLOOKUP(CONCATENATE($B41,"_",Q$4,"_",$C$87,"_",$C$86),Data_for_IC_trend_tables!$A$1:$G$49194,7,FALSE),"-")</f>
        <v>8.1364600207006497</v>
      </c>
      <c r="R41" s="30">
        <f>IFERROR(VLOOKUP(CONCATENATE($B41,"_",R$4,"_",$C$87,"_",$C$86),Data_for_IC_trend_tables!$A$1:$G$49194,7,FALSE),"-")</f>
        <v>7.9341014908341103</v>
      </c>
      <c r="S41" s="30">
        <f>IFERROR(VLOOKUP(CONCATENATE($B41,"_",S$4,"_",$C$87,"_",$C$86),Data_for_IC_trend_tables!$A$1:$G$49194,7,FALSE),"-")</f>
        <v>7.4257505451458501</v>
      </c>
      <c r="T41" s="30">
        <f>IFERROR(VLOOKUP(CONCATENATE($B41,"_",T$4,"_",$C$87,"_",$C$86),Data_for_IC_trend_tables!$A$1:$G$49194,7,FALSE),"-")</f>
        <v>7.7511472514800204</v>
      </c>
      <c r="U41" s="30">
        <f>IFERROR(VLOOKUP(CONCATENATE($B41,"_",U$4,"_",$C$87,"_",$C$86),Data_for_IC_trend_tables!$A$1:$G$49194,7,FALSE),"-")</f>
        <v>7.88280793892344</v>
      </c>
      <c r="V41" s="30">
        <f>IFERROR(VLOOKUP(CONCATENATE($B41,"_",V$4,"_",$C$87,"_",$C$86),Data_for_IC_trend_tables!$A$1:$G$49194,7,FALSE),"-")</f>
        <v>7.8056809111840302</v>
      </c>
      <c r="W41" s="30">
        <f>IFERROR(VLOOKUP(CONCATENATE($B41,"_",W$4,"_",$C$87,"_",$C$86),Data_for_IC_trend_tables!$A$1:$G$49194,7,FALSE),"-")</f>
        <v>8.2778360635344708</v>
      </c>
      <c r="X41" s="30">
        <f>IFERROR(VLOOKUP(CONCATENATE($B41,"_",X$4,"_",$C$87,"_",$C$86),Data_for_IC_trend_tables!$A$1:$G$49194,7,FALSE),"-")</f>
        <v>8.6616215298837496</v>
      </c>
      <c r="Y41" s="30">
        <f>IFERROR(VLOOKUP(CONCATENATE($B41,"_",Y$4,"_",$C$87,"_",$C$86),Data_for_IC_trend_tables!$A$1:$G$49194,7,FALSE),"-")</f>
        <v>8.4682194892071205</v>
      </c>
      <c r="Z41" s="30">
        <f>IFERROR(VLOOKUP(CONCATENATE($B41,"_",Z$4,"_",$C$87,"_",$C$86),Data_for_IC_trend_tables!$A$1:$G$49194,7,FALSE),"-")</f>
        <v>7.9165319993017498</v>
      </c>
      <c r="AA41" s="30">
        <f>IFERROR(VLOOKUP(CONCATENATE($B41,"_",AA$4,"_",$C$87,"_",$C$86),Data_for_IC_trend_tables!$A$1:$G$49194,7,FALSE),"-")</f>
        <v>8.1634253908262409</v>
      </c>
      <c r="AB41" s="30">
        <f>IFERROR(VLOOKUP(CONCATENATE($B41,"_",AB$4,"_",$C$87,"_",$C$86),Data_for_IC_trend_tables!$A$1:$G$49194,7,FALSE),"-")</f>
        <v>8.4115446663744606</v>
      </c>
      <c r="AC41" s="30">
        <f>IFERROR(VLOOKUP(CONCATENATE($B41,"_",AC$4,"_",$C$87,"_",$C$86),Data_for_IC_trend_tables!$A$1:$G$49194,7,FALSE),"-")</f>
        <v>8.40650024983516</v>
      </c>
      <c r="AD41" s="30">
        <f>IFERROR(VLOOKUP(CONCATENATE($B41,"_",AD$4,"_",$C$87,"_",$C$86),Data_for_IC_trend_tables!$A$1:$G$49194,7,FALSE),"-")</f>
        <v>7.8013002861664704</v>
      </c>
      <c r="AE41" s="30">
        <f>IFERROR(VLOOKUP(CONCATENATE($B41,"_",AE$4,"_",$C$87,"_",$C$86),Data_for_IC_trend_tables!$A$1:$G$49194,7,FALSE),"-")</f>
        <v>7.8893187267244098</v>
      </c>
      <c r="AF41" s="30">
        <f>IFERROR(VLOOKUP(CONCATENATE($B41,"_",AF$4,"_",$C$87,"_",$C$86),Data_for_IC_trend_tables!$A$1:$G$49194,7,FALSE),"-")</f>
        <v>8.1861492340117792</v>
      </c>
      <c r="AG41" s="30">
        <f>IFERROR(VLOOKUP(CONCATENATE($B41,"_",AG$4,"_",$C$87,"_",$C$86),Data_for_IC_trend_tables!$A$1:$G$49194,7,FALSE),"-")</f>
        <v>8.1389748063553604</v>
      </c>
      <c r="AH41" s="30">
        <f>IFERROR(VLOOKUP(CONCATENATE($B41,"_",AH$4,"_",$C$87,"_",$C$86),Data_for_IC_trend_tables!$A$1:$G$49194,7,FALSE),"-")</f>
        <v>8.3206603830108605</v>
      </c>
      <c r="AI41" s="30">
        <f>IFERROR(VLOOKUP(CONCATENATE($B41,"_",AI$4,"_",$C$87,"_",$C$86),Data_for_IC_trend_tables!$A$1:$G$49194,7,FALSE),"-")</f>
        <v>8.1115921482365891</v>
      </c>
      <c r="AJ41" s="30">
        <f>IFERROR(VLOOKUP(CONCATENATE($B41,"_",AJ$4,"_",$C$87,"_",$C$86),Data_for_IC_trend_tables!$A$1:$G$49194,7,FALSE),"-")</f>
        <v>8.0194743090618399</v>
      </c>
      <c r="AK41" s="30">
        <f>IFERROR(VLOOKUP(CONCATENATE($B41,"_",AK$4,"_",$C$87,"_",$C$86),Data_for_IC_trend_tables!$A$1:$G$49194,7,FALSE),"-")</f>
        <v>8.1303923482489697</v>
      </c>
      <c r="AL41" s="30">
        <f>IFERROR(VLOOKUP(CONCATENATE($B41,"_",AL$4,"_",$C$87,"_",$C$86),Data_for_IC_trend_tables!$A$1:$G$49194,7,FALSE),"-")</f>
        <v>7.5755538688713902</v>
      </c>
      <c r="AM41" s="30">
        <f>IFERROR(VLOOKUP(CONCATENATE($B41,"_",AM$4,"_",$C$87,"_",$C$86),Data_for_IC_trend_tables!$A$1:$G$49194,7,FALSE),"-")</f>
        <v>7.7085656845658104</v>
      </c>
      <c r="AN41" s="30">
        <f>IFERROR(VLOOKUP(CONCATENATE($B41,"_",AN$4,"_",$C$87,"_",$C$86),Data_for_IC_trend_tables!$A$1:$G$49194,7,FALSE),"-")</f>
        <v>7.9993782647999598</v>
      </c>
      <c r="AO41" s="30">
        <f>IFERROR(VLOOKUP(CONCATENATE($B41,"_",AO$4,"_",$C$87,"_",$C$86),Data_for_IC_trend_tables!$A$1:$G$49194,7,FALSE),"-")</f>
        <v>8.1535996593906894</v>
      </c>
      <c r="AP41" s="30">
        <f>IFERROR(VLOOKUP(CONCATENATE($B41,"_",AP$4,"_",$C$87,"_",$C$86),Data_for_IC_trend_tables!$A$1:$G$49194,7,FALSE),"-")</f>
        <v>8.3286893716978003</v>
      </c>
      <c r="AQ41" s="30">
        <f>IFERROR(VLOOKUP(CONCATENATE($B41,"_",AQ$4,"_",$C$87,"_",$C$86),Data_for_IC_trend_tables!$A$1:$G$49194,7,FALSE),"-")</f>
        <v>8.1924530114130505</v>
      </c>
      <c r="AR41" s="30">
        <f>IFERROR(VLOOKUP(CONCATENATE($B41,"_",AR$4,"_",$C$87,"_",$C$86),Data_for_IC_trend_tables!$A$1:$G$49194,7,FALSE),"-")</f>
        <v>8.4037612845124805</v>
      </c>
      <c r="AS41" s="30">
        <f>IFERROR(VLOOKUP(CONCATENATE($B41,"_",AS$4,"_",$C$87,"_",$C$86),Data_for_IC_trend_tables!$A$1:$G$49194,7,FALSE),"-")</f>
        <v>7.9843817733723297</v>
      </c>
      <c r="AT41" s="30">
        <f>IFERROR(VLOOKUP(CONCATENATE($B41,"_",AT$4,"_",$C$87,"_",$C$86),Data_for_IC_trend_tables!$A$1:$G$49194,7,FALSE),"-")</f>
        <v>8.2221145819573405</v>
      </c>
      <c r="AU41" s="30">
        <f>IFERROR(VLOOKUP(CONCATENATE($B41,"_",AU$4,"_",$C$87,"_",$C$86),Data_for_IC_trend_tables!$A$1:$G$49194,7,FALSE),"-")</f>
        <v>8.2828962822743808</v>
      </c>
      <c r="AV41" s="30"/>
      <c r="AW41" s="30">
        <f>IFERROR(VLOOKUP(CONCATENATE($B41,"_",AW$4,"_",$C$87,"_",$C$86),Data_for_IC_trend_tables!$A$1:$G$49194,7,FALSE),"-")</f>
        <v>8.2828962822743808</v>
      </c>
      <c r="AX41" s="59"/>
      <c r="AY41" s="38" t="str">
        <f t="shared" si="0"/>
        <v/>
      </c>
      <c r="AZ41" s="58" t="str">
        <f t="shared" si="1"/>
        <v/>
      </c>
      <c r="BA41" s="59"/>
      <c r="BB41" s="38" t="str">
        <f t="shared" si="2"/>
        <v/>
      </c>
      <c r="BC41" s="58" t="str">
        <f t="shared" si="3"/>
        <v/>
      </c>
      <c r="BD41" s="241"/>
      <c r="BE41" s="38" t="str">
        <f t="shared" si="4"/>
        <v/>
      </c>
      <c r="BF41" s="96" t="str">
        <f t="shared" si="5"/>
        <v/>
      </c>
      <c r="BG41" s="64"/>
      <c r="BH41" s="64"/>
      <c r="BI41" s="139"/>
      <c r="BJ41"/>
      <c r="BK41"/>
      <c r="BL41"/>
      <c r="BM41"/>
      <c r="BN41"/>
      <c r="BO41"/>
    </row>
    <row r="42" spans="1:67" s="3" customFormat="1" ht="12" customHeight="1" x14ac:dyDescent="0.2">
      <c r="B42" s="103" t="s">
        <v>166</v>
      </c>
      <c r="C42" s="299" t="s">
        <v>92</v>
      </c>
      <c r="D42" s="306">
        <v>1988</v>
      </c>
      <c r="E42" s="307">
        <f>IFERROR(VLOOKUP(CONCATENATE($B42,"_",E$4,"_",$C$87,"_",$C$86),Data_for_IC_trend_tables!$A$1:$G$49194,7,FALSE),"-")</f>
        <v>579</v>
      </c>
      <c r="F42" s="307">
        <f>IFERROR(VLOOKUP(CONCATENATE($B42,"_",F$4,"_",$C$87,"_",$C$86),Data_for_IC_trend_tables!$A$1:$G$49194,7,FALSE),"-")</f>
        <v>555</v>
      </c>
      <c r="G42" s="307">
        <f>IFERROR(VLOOKUP(CONCATENATE($B42,"_",G$4,"_",$C$87,"_",$C$86),Data_for_IC_trend_tables!$A$1:$G$49194,7,FALSE),"-")</f>
        <v>543</v>
      </c>
      <c r="H42" s="307">
        <f>IFERROR(VLOOKUP(CONCATENATE($B42,"_",H$4,"_",$C$87,"_",$C$86),Data_for_IC_trend_tables!$A$1:$G$49194,7,FALSE),"-")</f>
        <v>526</v>
      </c>
      <c r="I42" s="307">
        <f>IFERROR(VLOOKUP(CONCATENATE($B42,"_",I$4,"_",$C$87,"_",$C$86),Data_for_IC_trend_tables!$A$1:$G$49194,7,FALSE),"-")</f>
        <v>513</v>
      </c>
      <c r="J42" s="307">
        <f>IFERROR(VLOOKUP(CONCATENATE($B42,"_",J$4,"_",$C$87,"_",$C$86),Data_for_IC_trend_tables!$A$1:$G$49194,7,FALSE),"-")</f>
        <v>502</v>
      </c>
      <c r="K42" s="307">
        <f>IFERROR(VLOOKUP(CONCATENATE($B42,"_",K$4,"_",$C$87,"_",$C$86),Data_for_IC_trend_tables!$A$1:$G$49194,7,FALSE),"-")</f>
        <v>489</v>
      </c>
      <c r="L42" s="307">
        <f>IFERROR(VLOOKUP(CONCATENATE($B42,"_",L$4,"_",$C$87,"_",$C$86),Data_for_IC_trend_tables!$A$1:$G$49194,7,FALSE),"-")</f>
        <v>485</v>
      </c>
      <c r="M42" s="307">
        <f>IFERROR(VLOOKUP(CONCATENATE($B42,"_",M$4,"_",$C$87,"_",$C$86),Data_for_IC_trend_tables!$A$1:$G$49194,7,FALSE),"-")</f>
        <v>538</v>
      </c>
      <c r="N42" s="307">
        <f>IFERROR(VLOOKUP(CONCATENATE($B42,"_",N$4,"_",$C$87,"_",$C$86),Data_for_IC_trend_tables!$A$1:$G$49194,7,FALSE),"-")</f>
        <v>468</v>
      </c>
      <c r="O42" s="307">
        <f>IFERROR(VLOOKUP(CONCATENATE($B42,"_",O$4,"_",$C$87,"_",$C$86),Data_for_IC_trend_tables!$A$1:$G$49194,7,FALSE),"-")</f>
        <v>606.00988589099995</v>
      </c>
      <c r="P42" s="307">
        <f>IFERROR(VLOOKUP(CONCATENATE($B42,"_",P$4,"_",$C$87,"_",$C$86),Data_for_IC_trend_tables!$A$1:$G$49194,7,FALSE),"-")</f>
        <v>575.45258428700004</v>
      </c>
      <c r="Q42" s="307">
        <f>IFERROR(VLOOKUP(CONCATENATE($B42,"_",Q$4,"_",$C$87,"_",$C$86),Data_for_IC_trend_tables!$A$1:$G$49194,7,FALSE),"-")</f>
        <v>528.59462473899998</v>
      </c>
      <c r="R42" s="307">
        <f>IFERROR(VLOOKUP(CONCATENATE($B42,"_",R$4,"_",$C$87,"_",$C$86),Data_for_IC_trend_tables!$A$1:$G$49194,7,FALSE),"-")</f>
        <v>504.703780354</v>
      </c>
      <c r="S42" s="307">
        <f>IFERROR(VLOOKUP(CONCATENATE($B42,"_",S$4,"_",$C$87,"_",$C$86),Data_for_IC_trend_tables!$A$1:$G$49194,7,FALSE),"-")</f>
        <v>468.95923522499999</v>
      </c>
      <c r="T42" s="307">
        <f>IFERROR(VLOOKUP(CONCATENATE($B42,"_",T$4,"_",$C$87,"_",$C$86),Data_for_IC_trend_tables!$A$1:$G$49194,7,FALSE),"-")</f>
        <v>436.31548626</v>
      </c>
      <c r="U42" s="307">
        <f>IFERROR(VLOOKUP(CONCATENATE($B42,"_",U$4,"_",$C$87,"_",$C$86),Data_for_IC_trend_tables!$A$1:$G$49194,7,FALSE),"-")</f>
        <v>409.05388626199999</v>
      </c>
      <c r="V42" s="307">
        <f>IFERROR(VLOOKUP(CONCATENATE($B42,"_",V$4,"_",$C$87,"_",$C$86),Data_for_IC_trend_tables!$A$1:$G$49194,7,FALSE),"-")</f>
        <v>374.22404708099998</v>
      </c>
      <c r="W42" s="307">
        <f>IFERROR(VLOOKUP(CONCATENATE($B42,"_",W$4,"_",$C$87,"_",$C$86),Data_for_IC_trend_tables!$A$1:$G$49194,7,FALSE),"-")</f>
        <v>376.578071298</v>
      </c>
      <c r="X42" s="307">
        <f>IFERROR(VLOOKUP(CONCATENATE($B42,"_",X$4,"_",$C$87,"_",$C$86),Data_for_IC_trend_tables!$A$1:$G$49194,7,FALSE),"-")</f>
        <v>356.59456672599998</v>
      </c>
      <c r="Y42" s="307">
        <f>IFERROR(VLOOKUP(CONCATENATE($B42,"_",Y$4,"_",$C$87,"_",$C$86),Data_for_IC_trend_tables!$A$1:$G$49194,7,FALSE),"-")</f>
        <v>337.05931782699997</v>
      </c>
      <c r="Z42" s="307">
        <f>IFERROR(VLOOKUP(CONCATENATE($B42,"_",Z$4,"_",$C$87,"_",$C$86),Data_for_IC_trend_tables!$A$1:$G$49194,7,FALSE),"-")</f>
        <v>309.40834778800001</v>
      </c>
      <c r="AA42" s="307">
        <f>IFERROR(VLOOKUP(CONCATENATE($B42,"_",AA$4,"_",$C$87,"_",$C$86),Data_for_IC_trend_tables!$A$1:$G$49194,7,FALSE),"-")</f>
        <v>293.758602763</v>
      </c>
      <c r="AB42" s="307">
        <f>IFERROR(VLOOKUP(CONCATENATE($B42,"_",AB$4,"_",$C$87,"_",$C$86),Data_for_IC_trend_tables!$A$1:$G$49194,7,FALSE),"-")</f>
        <v>286.729331102</v>
      </c>
      <c r="AC42" s="307">
        <f>IFERROR(VLOOKUP(CONCATENATE($B42,"_",AC$4,"_",$C$87,"_",$C$86),Data_for_IC_trend_tables!$A$1:$G$49194,7,FALSE),"-")</f>
        <v>267.80097357699998</v>
      </c>
      <c r="AD42" s="307">
        <f>IFERROR(VLOOKUP(CONCATENATE($B42,"_",AD$4,"_",$C$87,"_",$C$86),Data_for_IC_trend_tables!$A$1:$G$49194,7,FALSE),"-")</f>
        <v>269.92846754099997</v>
      </c>
      <c r="AE42" s="307">
        <f>IFERROR(VLOOKUP(CONCATENATE($B42,"_",AE$4,"_",$C$87,"_",$C$86),Data_for_IC_trend_tables!$A$1:$G$49194,7,FALSE),"-")</f>
        <v>265.00100408100002</v>
      </c>
      <c r="AF42" s="307">
        <f>IFERROR(VLOOKUP(CONCATENATE($B42,"_",AF$4,"_",$C$87,"_",$C$86),Data_for_IC_trend_tables!$A$1:$G$49194,7,FALSE),"-")</f>
        <v>266.48630622600001</v>
      </c>
      <c r="AG42" s="307">
        <f>IFERROR(VLOOKUP(CONCATENATE($B42,"_",AG$4,"_",$C$87,"_",$C$86),Data_for_IC_trend_tables!$A$1:$G$49194,7,FALSE),"-")</f>
        <v>260.74100600200001</v>
      </c>
      <c r="AH42" s="307">
        <f>IFERROR(VLOOKUP(CONCATENATE($B42,"_",AH$4,"_",$C$87,"_",$C$86),Data_for_IC_trend_tables!$A$1:$G$49194,7,FALSE),"-")</f>
        <v>260.62002966699998</v>
      </c>
      <c r="AI42" s="307">
        <f>IFERROR(VLOOKUP(CONCATENATE($B42,"_",AI$4,"_",$C$87,"_",$C$86),Data_for_IC_trend_tables!$A$1:$G$49194,7,FALSE),"-")</f>
        <v>273.918657822</v>
      </c>
      <c r="AJ42" s="307">
        <f>IFERROR(VLOOKUP(CONCATENATE($B42,"_",AJ$4,"_",$C$87,"_",$C$86),Data_for_IC_trend_tables!$A$1:$G$49194,7,FALSE),"-")</f>
        <v>269.89610823499999</v>
      </c>
      <c r="AK42" s="307">
        <f>IFERROR(VLOOKUP(CONCATENATE($B42,"_",AK$4,"_",$C$87,"_",$C$86),Data_for_IC_trend_tables!$A$1:$G$49194,7,FALSE),"-")</f>
        <v>264.35881903400002</v>
      </c>
      <c r="AL42" s="307">
        <f>IFERROR(VLOOKUP(CONCATENATE($B42,"_",AL$4,"_",$C$87,"_",$C$86),Data_for_IC_trend_tables!$A$1:$G$49194,7,FALSE),"-")</f>
        <v>264.66477757400003</v>
      </c>
      <c r="AM42" s="307">
        <f>IFERROR(VLOOKUP(CONCATENATE($B42,"_",AM$4,"_",$C$87,"_",$C$86),Data_for_IC_trend_tables!$A$1:$G$49194,7,FALSE),"-")</f>
        <v>248.87732415299999</v>
      </c>
      <c r="AN42" s="307">
        <f>IFERROR(VLOOKUP(CONCATENATE($B42,"_",AN$4,"_",$C$87,"_",$C$86),Data_for_IC_trend_tables!$A$1:$G$49194,7,FALSE),"-")</f>
        <v>258.15622673799999</v>
      </c>
      <c r="AO42" s="307">
        <f>IFERROR(VLOOKUP(CONCATENATE($B42,"_",AO$4,"_",$C$87,"_",$C$86),Data_for_IC_trend_tables!$A$1:$G$49194,7,FALSE),"-")</f>
        <v>257.25187152000001</v>
      </c>
      <c r="AP42" s="307">
        <f>IFERROR(VLOOKUP(CONCATENATE($B42,"_",AP$4,"_",$C$87,"_",$C$86),Data_for_IC_trend_tables!$A$1:$G$49194,7,FALSE),"-")</f>
        <v>257.82403618400002</v>
      </c>
      <c r="AQ42" s="307">
        <f>IFERROR(VLOOKUP(CONCATENATE($B42,"_",AQ$4,"_",$C$87,"_",$C$86),Data_for_IC_trend_tables!$A$1:$G$49194,7,FALSE),"-")</f>
        <v>251.695786075</v>
      </c>
      <c r="AR42" s="307">
        <f>IFERROR(VLOOKUP(CONCATENATE($B42,"_",AR$4,"_",$C$87,"_",$C$86),Data_for_IC_trend_tables!$A$1:$G$49194,7,FALSE),"-")</f>
        <v>247.43134257200001</v>
      </c>
      <c r="AS42" s="307">
        <f>IFERROR(VLOOKUP(CONCATENATE($B42,"_",AS$4,"_",$C$87,"_",$C$86),Data_for_IC_trend_tables!$A$1:$G$49194,7,FALSE),"-")</f>
        <v>249.88910736599999</v>
      </c>
      <c r="AT42" s="307">
        <f>IFERROR(VLOOKUP(CONCATENATE($B42,"_",AT$4,"_",$C$87,"_",$C$86),Data_for_IC_trend_tables!$A$1:$G$49194,7,FALSE),"-")</f>
        <v>244.09702020700001</v>
      </c>
      <c r="AU42" s="307">
        <f>IFERROR(VLOOKUP(CONCATENATE($B42,"_",AU$4,"_",$C$87,"_",$C$86),Data_for_IC_trend_tables!$A$1:$G$49194,7,FALSE),"-")</f>
        <v>241.68504991500001</v>
      </c>
      <c r="AV42" s="30"/>
      <c r="AW42" s="30">
        <f>IFERROR(VLOOKUP(CONCATENATE($B42,"_",AW$4,"_",$C$87,"_",$C$86),Data_for_IC_trend_tables!$A$1:$G$49194,7,FALSE),"-")</f>
        <v>241.68504991500001</v>
      </c>
      <c r="AX42" s="59">
        <f>M42*0.7</f>
        <v>376.59999999999997</v>
      </c>
      <c r="AY42" s="38" t="str">
        <f t="shared" si="0"/>
        <v>Yes</v>
      </c>
      <c r="AZ42" s="58">
        <f t="shared" si="1"/>
        <v>-0.35824468955124794</v>
      </c>
      <c r="BA42" s="59">
        <v>191</v>
      </c>
      <c r="BB42" s="38" t="str">
        <f t="shared" si="2"/>
        <v>No</v>
      </c>
      <c r="BC42" s="58">
        <f t="shared" si="3"/>
        <v>0.26536675348167543</v>
      </c>
      <c r="BD42" s="241">
        <v>0.08</v>
      </c>
      <c r="BE42" s="38" t="str">
        <f t="shared" si="4"/>
        <v>Yes</v>
      </c>
      <c r="BF42" s="96">
        <f t="shared" si="5"/>
        <v>-2.463297140643389E-2</v>
      </c>
      <c r="BG42" s="63" t="s">
        <v>76</v>
      </c>
      <c r="BH42" s="63" t="s">
        <v>76</v>
      </c>
      <c r="BI42" s="334" t="s">
        <v>76</v>
      </c>
      <c r="BJ42"/>
      <c r="BK42"/>
      <c r="BL42"/>
      <c r="BM42"/>
      <c r="BN42"/>
      <c r="BO42"/>
    </row>
    <row r="43" spans="1:67" s="3" customFormat="1" x14ac:dyDescent="0.2">
      <c r="A43"/>
      <c r="B43" s="103" t="s">
        <v>166</v>
      </c>
      <c r="C43" s="298" t="s">
        <v>250</v>
      </c>
      <c r="D43" s="304"/>
      <c r="E43" s="305" t="str">
        <f>IFERROR(VLOOKUP(CONCATENATE($B43,"_",E$4,"_",$C$87,"_",$C$86),Data_for_IC_trend_tables!$A$1:$G$49194,7,FALSE)+VLOOKUP(CONCATENATE($B43,"_",E$4,"_",$C$90,"_",$C$86),Data_for_IC_trend_tables!$A$1:$G$49194,7,FALSE),"-")</f>
        <v>-</v>
      </c>
      <c r="F43" s="305" t="str">
        <f>IFERROR(VLOOKUP(CONCATENATE($B43,"_",F$4,"_",$C$87,"_",$C$86),Data_for_IC_trend_tables!$A$1:$G$49194,7,FALSE)+VLOOKUP(CONCATENATE($B43,"_",F$4,"_",$C$90,"_",$C$86),Data_for_IC_trend_tables!$A$1:$G$49194,7,FALSE),"-")</f>
        <v>-</v>
      </c>
      <c r="G43" s="305" t="str">
        <f>IFERROR(VLOOKUP(CONCATENATE($B43,"_",G$4,"_",$C$87,"_",$C$86),Data_for_IC_trend_tables!$A$1:$G$49194,7,FALSE)+VLOOKUP(CONCATENATE($B43,"_",G$4,"_",$C$90,"_",$C$86),Data_for_IC_trend_tables!$A$1:$G$49194,7,FALSE),"-")</f>
        <v>-</v>
      </c>
      <c r="H43" s="305" t="str">
        <f>IFERROR(VLOOKUP(CONCATENATE($B43,"_",H$4,"_",$C$87,"_",$C$86),Data_for_IC_trend_tables!$A$1:$G$49194,7,FALSE)+VLOOKUP(CONCATENATE($B43,"_",H$4,"_",$C$90,"_",$C$86),Data_for_IC_trend_tables!$A$1:$G$49194,7,FALSE),"-")</f>
        <v>-</v>
      </c>
      <c r="I43" s="305" t="str">
        <f>IFERROR(VLOOKUP(CONCATENATE($B43,"_",I$4,"_",$C$87,"_",$C$86),Data_for_IC_trend_tables!$A$1:$G$49194,7,FALSE)+VLOOKUP(CONCATENATE($B43,"_",I$4,"_",$C$90,"_",$C$86),Data_for_IC_trend_tables!$A$1:$G$49194,7,FALSE),"-")</f>
        <v>-</v>
      </c>
      <c r="J43" s="305" t="str">
        <f>IFERROR(VLOOKUP(CONCATENATE($B43,"_",J$4,"_",$C$87,"_",$C$86),Data_for_IC_trend_tables!$A$1:$G$49194,7,FALSE)+VLOOKUP(CONCATENATE($B43,"_",J$4,"_",$C$90,"_",$C$86),Data_for_IC_trend_tables!$A$1:$G$49194,7,FALSE),"-")</f>
        <v>-</v>
      </c>
      <c r="K43" s="305" t="str">
        <f>IFERROR(VLOOKUP(CONCATENATE($B43,"_",K$4,"_",$C$87,"_",$C$86),Data_for_IC_trend_tables!$A$1:$G$49194,7,FALSE)+VLOOKUP(CONCATENATE($B43,"_",K$4,"_",$C$90,"_",$C$86),Data_for_IC_trend_tables!$A$1:$G$49194,7,FALSE),"-")</f>
        <v>-</v>
      </c>
      <c r="L43" s="305" t="str">
        <f>IFERROR(VLOOKUP(CONCATENATE($B43,"_",L$4,"_",$C$87,"_",$C$86),Data_for_IC_trend_tables!$A$1:$G$49194,7,FALSE)+VLOOKUP(CONCATENATE($B43,"_",L$4,"_",$C$90,"_",$C$86),Data_for_IC_trend_tables!$A$1:$G$49194,7,FALSE),"-")</f>
        <v>-</v>
      </c>
      <c r="M43" s="305" t="str">
        <f>IFERROR(VLOOKUP(CONCATENATE($B43,"_",M$4,"_",$C$87,"_",$C$86),Data_for_IC_trend_tables!$A$1:$G$49194,7,FALSE)+VLOOKUP(CONCATENATE($B43,"_",M$4,"_",$C$90,"_",$C$86),Data_for_IC_trend_tables!$A$1:$G$49194,7,FALSE),"-")</f>
        <v>-</v>
      </c>
      <c r="N43" s="305" t="str">
        <f>IFERROR(VLOOKUP(CONCATENATE($B43,"_",N$4,"_",$C$87,"_",$C$86),Data_for_IC_trend_tables!$A$1:$G$49194,7,FALSE)+VLOOKUP(CONCATENATE($B43,"_",N$4,"_",$C$90,"_",$C$86),Data_for_IC_trend_tables!$A$1:$G$49194,7,FALSE),"-")</f>
        <v>-</v>
      </c>
      <c r="O43" s="305" t="str">
        <f>IFERROR(VLOOKUP(CONCATENATE($B43,"_",O$4,"_",$C$87,"_",$C$86),Data_for_IC_trend_tables!$A$1:$G$49194,7,FALSE)+VLOOKUP(CONCATENATE($B43,"_",O$4,"_",$C$90,"_",$C$86),Data_for_IC_trend_tables!$A$1:$G$49194,7,FALSE),"-")</f>
        <v>-</v>
      </c>
      <c r="P43" s="305" t="str">
        <f>IFERROR(VLOOKUP(CONCATENATE($B43,"_",P$4,"_",$C$87,"_",$C$86),Data_for_IC_trend_tables!$A$1:$G$49194,7,FALSE)+VLOOKUP(CONCATENATE($B43,"_",P$4,"_",$C$90,"_",$C$86),Data_for_IC_trend_tables!$A$1:$G$49194,7,FALSE),"-")</f>
        <v>-</v>
      </c>
      <c r="Q43" s="305" t="str">
        <f>IFERROR(VLOOKUP(CONCATENATE($B43,"_",Q$4,"_",$C$87,"_",$C$86),Data_for_IC_trend_tables!$A$1:$G$49194,7,FALSE)+VLOOKUP(CONCATENATE($B43,"_",Q$4,"_",$C$90,"_",$C$86),Data_for_IC_trend_tables!$A$1:$G$49194,7,FALSE),"-")</f>
        <v>-</v>
      </c>
      <c r="R43" s="305" t="str">
        <f>IFERROR(VLOOKUP(CONCATENATE($B43,"_",R$4,"_",$C$87,"_",$C$86),Data_for_IC_trend_tables!$A$1:$G$49194,7,FALSE)+VLOOKUP(CONCATENATE($B43,"_",R$4,"_",$C$90,"_",$C$86),Data_for_IC_trend_tables!$A$1:$G$49194,7,FALSE),"-")</f>
        <v>-</v>
      </c>
      <c r="S43" s="305" t="str">
        <f>IFERROR(VLOOKUP(CONCATENATE($B43,"_",S$4,"_",$C$87,"_",$C$86),Data_for_IC_trend_tables!$A$1:$G$49194,7,FALSE)+VLOOKUP(CONCATENATE($B43,"_",S$4,"_",$C$90,"_",$C$86),Data_for_IC_trend_tables!$A$1:$G$49194,7,FALSE),"-")</f>
        <v>-</v>
      </c>
      <c r="T43" s="305" t="str">
        <f>IFERROR(VLOOKUP(CONCATENATE($B43,"_",T$4,"_",$C$87,"_",$C$86),Data_for_IC_trend_tables!$A$1:$G$49194,7,FALSE)+VLOOKUP(CONCATENATE($B43,"_",T$4,"_",$C$90,"_",$C$86),Data_for_IC_trend_tables!$A$1:$G$49194,7,FALSE),"-")</f>
        <v>-</v>
      </c>
      <c r="U43" s="305" t="str">
        <f>IFERROR(VLOOKUP(CONCATENATE($B43,"_",U$4,"_",$C$87,"_",$C$86),Data_for_IC_trend_tables!$A$1:$G$49194,7,FALSE)+VLOOKUP(CONCATENATE($B43,"_",U$4,"_",$C$90,"_",$C$86),Data_for_IC_trend_tables!$A$1:$G$49194,7,FALSE),"-")</f>
        <v>-</v>
      </c>
      <c r="V43" s="305" t="str">
        <f>IFERROR(VLOOKUP(CONCATENATE($B43,"_",V$4,"_",$C$87,"_",$C$86),Data_for_IC_trend_tables!$A$1:$G$49194,7,FALSE)+VLOOKUP(CONCATENATE($B43,"_",V$4,"_",$C$90,"_",$C$86),Data_for_IC_trend_tables!$A$1:$G$49194,7,FALSE),"-")</f>
        <v>-</v>
      </c>
      <c r="W43" s="305" t="str">
        <f>IFERROR(VLOOKUP(CONCATENATE($B43,"_",W$4,"_",$C$87,"_",$C$86),Data_for_IC_trend_tables!$A$1:$G$49194,7,FALSE)+VLOOKUP(CONCATENATE($B43,"_",W$4,"_",$C$90,"_",$C$86),Data_for_IC_trend_tables!$A$1:$G$49194,7,FALSE),"-")</f>
        <v>-</v>
      </c>
      <c r="X43" s="305" t="str">
        <f>IFERROR(VLOOKUP(CONCATENATE($B43,"_",X$4,"_",$C$87,"_",$C$86),Data_for_IC_trend_tables!$A$1:$G$49194,7,FALSE)+VLOOKUP(CONCATENATE($B43,"_",X$4,"_",$C$90,"_",$C$86),Data_for_IC_trend_tables!$A$1:$G$49194,7,FALSE),"-")</f>
        <v>-</v>
      </c>
      <c r="Y43" s="305" t="str">
        <f>IFERROR(VLOOKUP(CONCATENATE($B43,"_",Y$4,"_",$C$87,"_",$C$86),Data_for_IC_trend_tables!$A$1:$G$49194,7,FALSE)+VLOOKUP(CONCATENATE($B43,"_",Y$4,"_",$C$90,"_",$C$86),Data_for_IC_trend_tables!$A$1:$G$49194,7,FALSE),"-")</f>
        <v>-</v>
      </c>
      <c r="Z43" s="305" t="str">
        <f>IFERROR(VLOOKUP(CONCATENATE($B43,"_",Z$4,"_",$C$87,"_",$C$86),Data_for_IC_trend_tables!$A$1:$G$49194,7,FALSE)+VLOOKUP(CONCATENATE($B43,"_",Z$4,"_",$C$90,"_",$C$86),Data_for_IC_trend_tables!$A$1:$G$49194,7,FALSE),"-")</f>
        <v>-</v>
      </c>
      <c r="AA43" s="305" t="str">
        <f>IFERROR(VLOOKUP(CONCATENATE($B43,"_",AA$4,"_",$C$87,"_",$C$86),Data_for_IC_trend_tables!$A$1:$G$49194,7,FALSE)+VLOOKUP(CONCATENATE($B43,"_",AA$4,"_",$C$90,"_",$C$86),Data_for_IC_trend_tables!$A$1:$G$49194,7,FALSE),"-")</f>
        <v>-</v>
      </c>
      <c r="AB43" s="305" t="str">
        <f>IFERROR(VLOOKUP(CONCATENATE($B43,"_",AB$4,"_",$C$87,"_",$C$86),Data_for_IC_trend_tables!$A$1:$G$49194,7,FALSE)+VLOOKUP(CONCATENATE($B43,"_",AB$4,"_",$C$90,"_",$C$86),Data_for_IC_trend_tables!$A$1:$G$49194,7,FALSE),"-")</f>
        <v>-</v>
      </c>
      <c r="AC43" s="305" t="str">
        <f>IFERROR(VLOOKUP(CONCATENATE($B43,"_",AC$4,"_",$C$87,"_",$C$86),Data_for_IC_trend_tables!$A$1:$G$49194,7,FALSE)+VLOOKUP(CONCATENATE($B43,"_",AC$4,"_",$C$90,"_",$C$86),Data_for_IC_trend_tables!$A$1:$G$49194,7,FALSE),"-")</f>
        <v>-</v>
      </c>
      <c r="AD43" s="305">
        <f>IFERROR(VLOOKUP(CONCATENATE($B43,"_",AD$4,"_",$C$87,"_",$C$86),Data_for_IC_trend_tables!$A$1:$G$49194,7,FALSE)+VLOOKUP(CONCATENATE($B43,"_",AD$4,"_",$C$90,"_",$C$86),Data_for_IC_trend_tables!$A$1:$G$49194,7,FALSE),"-")</f>
        <v>245.68467089399996</v>
      </c>
      <c r="AE43" s="305" t="str">
        <f>IFERROR(VLOOKUP(CONCATENATE($B43,"_",AE$4,"_",$C$87,"_",$C$86),Data_for_IC_trend_tables!$A$1:$G$49194,7,FALSE)+VLOOKUP(CONCATENATE($B43,"_",AE$4,"_",$C$90,"_",$C$86),Data_for_IC_trend_tables!$A$1:$G$49194,7,FALSE),"-")</f>
        <v>-</v>
      </c>
      <c r="AF43" s="305" t="str">
        <f>IFERROR(VLOOKUP(CONCATENATE($B43,"_",AF$4,"_",$C$87,"_",$C$86),Data_for_IC_trend_tables!$A$1:$G$49194,7,FALSE)+VLOOKUP(CONCATENATE($B43,"_",AF$4,"_",$C$90,"_",$C$86),Data_for_IC_trend_tables!$A$1:$G$49194,7,FALSE),"-")</f>
        <v>-</v>
      </c>
      <c r="AG43" s="305" t="str">
        <f>IFERROR(VLOOKUP(CONCATENATE($B43,"_",AG$4,"_",$C$87,"_",$C$86),Data_for_IC_trend_tables!$A$1:$G$49194,7,FALSE)+VLOOKUP(CONCATENATE($B43,"_",AG$4,"_",$C$90,"_",$C$86),Data_for_IC_trend_tables!$A$1:$G$49194,7,FALSE),"-")</f>
        <v>-</v>
      </c>
      <c r="AH43" s="305" t="str">
        <f>IFERROR(VLOOKUP(CONCATENATE($B43,"_",AH$4,"_",$C$87,"_",$C$86),Data_for_IC_trend_tables!$A$1:$G$49194,7,FALSE)+VLOOKUP(CONCATENATE($B43,"_",AH$4,"_",$C$90,"_",$C$86),Data_for_IC_trend_tables!$A$1:$G$49194,7,FALSE),"-")</f>
        <v>-</v>
      </c>
      <c r="AI43" s="305" t="str">
        <f>IFERROR(VLOOKUP(CONCATENATE($B43,"_",AI$4,"_",$C$87,"_",$C$86),Data_for_IC_trend_tables!$A$1:$G$49194,7,FALSE)+VLOOKUP(CONCATENATE($B43,"_",AI$4,"_",$C$90,"_",$C$86),Data_for_IC_trend_tables!$A$1:$G$49194,7,FALSE),"-")</f>
        <v>-</v>
      </c>
      <c r="AJ43" s="305" t="str">
        <f>IFERROR(VLOOKUP(CONCATENATE($B43,"_",AJ$4,"_",$C$87,"_",$C$86),Data_for_IC_trend_tables!$A$1:$G$49194,7,FALSE)+VLOOKUP(CONCATENATE($B43,"_",AJ$4,"_",$C$90,"_",$C$86),Data_for_IC_trend_tables!$A$1:$G$49194,7,FALSE),"-")</f>
        <v>-</v>
      </c>
      <c r="AK43" s="305" t="str">
        <f>IFERROR(VLOOKUP(CONCATENATE($B43,"_",AK$4,"_",$C$87,"_",$C$86),Data_for_IC_trend_tables!$A$1:$G$49194,7,FALSE)+VLOOKUP(CONCATENATE($B43,"_",AK$4,"_",$C$90,"_",$C$86),Data_for_IC_trend_tables!$A$1:$G$49194,7,FALSE),"-")</f>
        <v>-</v>
      </c>
      <c r="AL43" s="305" t="str">
        <f>IFERROR(VLOOKUP(CONCATENATE($B43,"_",AL$4,"_",$C$87,"_",$C$86),Data_for_IC_trend_tables!$A$1:$G$49194,7,FALSE)+VLOOKUP(CONCATENATE($B43,"_",AL$4,"_",$C$90,"_",$C$86),Data_for_IC_trend_tables!$A$1:$G$49194,7,FALSE),"-")</f>
        <v>-</v>
      </c>
      <c r="AM43" s="305" t="str">
        <f>IFERROR(VLOOKUP(CONCATENATE($B43,"_",AM$4,"_",$C$87,"_",$C$86),Data_for_IC_trend_tables!$A$1:$G$49194,7,FALSE)+VLOOKUP(CONCATENATE($B43,"_",AM$4,"_",$C$90,"_",$C$86),Data_for_IC_trend_tables!$A$1:$G$49194,7,FALSE),"-")</f>
        <v>-</v>
      </c>
      <c r="AN43" s="305" t="str">
        <f>IFERROR(VLOOKUP(CONCATENATE($B43,"_",AN$4,"_",$C$87,"_",$C$86),Data_for_IC_trend_tables!$A$1:$G$49194,7,FALSE)+VLOOKUP(CONCATENATE($B43,"_",AN$4,"_",$C$90,"_",$C$86),Data_for_IC_trend_tables!$A$1:$G$49194,7,FALSE),"-")</f>
        <v>-</v>
      </c>
      <c r="AO43" s="305" t="str">
        <f>IFERROR(VLOOKUP(CONCATENATE($B43,"_",AO$4,"_",$C$87,"_",$C$86),Data_for_IC_trend_tables!$A$1:$G$49194,7,FALSE)+VLOOKUP(CONCATENATE($B43,"_",AO$4,"_",$C$90,"_",$C$86),Data_for_IC_trend_tables!$A$1:$G$49194,7,FALSE),"-")</f>
        <v>-</v>
      </c>
      <c r="AP43" s="305" t="str">
        <f>IFERROR(VLOOKUP(CONCATENATE($B43,"_",AP$4,"_",$C$87,"_",$C$86),Data_for_IC_trend_tables!$A$1:$G$49194,7,FALSE)+VLOOKUP(CONCATENATE($B43,"_",AP$4,"_",$C$90,"_",$C$86),Data_for_IC_trend_tables!$A$1:$G$49194,7,FALSE),"-")</f>
        <v>-</v>
      </c>
      <c r="AQ43" s="305" t="str">
        <f>IFERROR(VLOOKUP(CONCATENATE($B43,"_",AQ$4,"_",$C$87,"_",$C$86),Data_for_IC_trend_tables!$A$1:$G$49194,7,FALSE)+VLOOKUP(CONCATENATE($B43,"_",AQ$4,"_",$C$90,"_",$C$86),Data_for_IC_trend_tables!$A$1:$G$49194,7,FALSE),"-")</f>
        <v>-</v>
      </c>
      <c r="AR43" s="305" t="str">
        <f>IFERROR(VLOOKUP(CONCATENATE($B43,"_",AR$4,"_",$C$87,"_",$C$86),Data_for_IC_trend_tables!$A$1:$G$49194,7,FALSE)+VLOOKUP(CONCATENATE($B43,"_",AR$4,"_",$C$90,"_",$C$86),Data_for_IC_trend_tables!$A$1:$G$49194,7,FALSE),"-")</f>
        <v>-</v>
      </c>
      <c r="AS43" s="305">
        <f>IFERROR(VLOOKUP(CONCATENATE($B43,"_",AS$4,"_",$C$87,"_",$C$86),Data_for_IC_trend_tables!$A$1:$G$49194,7,FALSE)+VLOOKUP(CONCATENATE($B43,"_",AS$4,"_",$C$90,"_",$C$86),Data_for_IC_trend_tables!$A$1:$G$49194,7,FALSE),"-")</f>
        <v>206.26980890900001</v>
      </c>
      <c r="AT43" s="305" t="str">
        <f>IFERROR(VLOOKUP(CONCATENATE($B43,"_",AT$4,"_",$C$87,"_",$C$86),Data_for_IC_trend_tables!$A$1:$G$49194,7,FALSE)+VLOOKUP(CONCATENATE($B43,"_",AT$4,"_",$C$90,"_",$C$86),Data_for_IC_trend_tables!$A$1:$G$49194,7,FALSE),"-")</f>
        <v>-</v>
      </c>
      <c r="AU43" s="305" t="str">
        <f>IFERROR(VLOOKUP(CONCATENATE($B43,"_",AU$4,"_",$C$87,"_",$C$86),Data_for_IC_trend_tables!$A$1:$G$49194,7,FALSE)+VLOOKUP(CONCATENATE($B43,"_",AU$4,"_",$C$90,"_",$C$86),Data_for_IC_trend_tables!$A$1:$G$49194,7,FALSE),"-")</f>
        <v>-</v>
      </c>
      <c r="AV43"/>
      <c r="AW43" s="305" t="str">
        <f>IFERROR(VLOOKUP(CONCATENATE($B43,"_",AW$4,"_",$C$87,"_",$C$86),Data_for_IC_trend_tables!$A$1:$G$49194,7,FALSE)+VLOOKUP(CONCATENATE($B43,"_",AW$4,"_",$C$90,"_",$C$86),Data_for_IC_trend_tables!$A$1:$G$49194,7,FALSE),"-")</f>
        <v>-</v>
      </c>
      <c r="AX43" s="102"/>
      <c r="AY43" s="38" t="str">
        <f t="shared" si="0"/>
        <v/>
      </c>
      <c r="AZ43" s="58" t="str">
        <f t="shared" si="1"/>
        <v/>
      </c>
      <c r="BA43" s="59"/>
      <c r="BB43" s="38" t="str">
        <f t="shared" si="2"/>
        <v/>
      </c>
      <c r="BC43" s="58" t="str">
        <f t="shared" si="3"/>
        <v/>
      </c>
      <c r="BD43" s="241"/>
      <c r="BE43" s="38" t="str">
        <f>IF(ISBLANK(BD43),"",IF(AW43="-",CONCATENATE("no data for ",$AW$4),IF(BF43&gt;0,"No","Yes")))</f>
        <v/>
      </c>
      <c r="BF43" s="96" t="str">
        <f t="shared" si="5"/>
        <v/>
      </c>
      <c r="BG43" s="52"/>
      <c r="BH43" s="13"/>
      <c r="BI43" s="64"/>
      <c r="BJ43"/>
      <c r="BK43" s="113"/>
      <c r="BL43" s="113"/>
      <c r="BM43" s="113"/>
      <c r="BN43" s="113"/>
      <c r="BO43" s="113"/>
    </row>
    <row r="44" spans="1:67" s="3" customFormat="1" x14ac:dyDescent="0.2">
      <c r="B44" s="103" t="s">
        <v>167</v>
      </c>
      <c r="C44" s="71" t="s">
        <v>28</v>
      </c>
      <c r="D44" s="56"/>
      <c r="E44" s="30">
        <f>IFERROR(VLOOKUP(CONCATENATE($B44,"_",E$4,"_",$C$87,"_",$C$86),Data_for_IC_trend_tables!$A$1:$G$49194,7,FALSE),"-")</f>
        <v>174.22211333370001</v>
      </c>
      <c r="F44" s="30">
        <f>IFERROR(VLOOKUP(CONCATENATE($B44,"_",F$4,"_",$C$87,"_",$C$86),Data_for_IC_trend_tables!$A$1:$G$49194,7,FALSE),"-")</f>
        <v>181.7</v>
      </c>
      <c r="G44" s="30">
        <f>IFERROR(VLOOKUP(CONCATENATE($B44,"_",G$4,"_",$C$87,"_",$C$86),Data_for_IC_trend_tables!$A$1:$G$49194,7,FALSE),"-")</f>
        <v>188.6</v>
      </c>
      <c r="H44" s="30">
        <f>IFERROR(VLOOKUP(CONCATENATE($B44,"_",H$4,"_",$C$87,"_",$C$86),Data_for_IC_trend_tables!$A$1:$G$49194,7,FALSE),"-")</f>
        <v>201.3</v>
      </c>
      <c r="I44" s="30">
        <f>IFERROR(VLOOKUP(CONCATENATE($B44,"_",I$4,"_",$C$87,"_",$C$86),Data_for_IC_trend_tables!$A$1:$G$49194,7,FALSE),"-")</f>
        <v>212.3</v>
      </c>
      <c r="J44" s="30">
        <f>IFERROR(VLOOKUP(CONCATENATE($B44,"_",J$4,"_",$C$87,"_",$C$86),Data_for_IC_trend_tables!$A$1:$G$49194,7,FALSE),"-")</f>
        <v>231.4</v>
      </c>
      <c r="K44" s="30">
        <f>IFERROR(VLOOKUP(CONCATENATE($B44,"_",K$4,"_",$C$87,"_",$C$86),Data_for_IC_trend_tables!$A$1:$G$49194,7,FALSE),"-")</f>
        <v>249.4</v>
      </c>
      <c r="L44" s="30">
        <f>IFERROR(VLOOKUP(CONCATENATE($B44,"_",L$4,"_",$C$87,"_",$C$86),Data_for_IC_trend_tables!$A$1:$G$49194,7,FALSE),"-")</f>
        <v>253.4956749685</v>
      </c>
      <c r="M44" s="30">
        <f>IFERROR(VLOOKUP(CONCATENATE($B44,"_",M$4,"_",$C$87,"_",$C$86),Data_for_IC_trend_tables!$A$1:$G$49194,7,FALSE),"-")</f>
        <v>249</v>
      </c>
      <c r="N44" s="30">
        <f>IFERROR(VLOOKUP(CONCATENATE($B44,"_",N$4,"_",$C$87,"_",$C$86),Data_for_IC_trend_tables!$A$1:$G$49194,7,FALSE),"-")</f>
        <v>271.75030849019998</v>
      </c>
      <c r="O44" s="323">
        <f>IFERROR(VLOOKUP(CONCATENATE($B44,"_",O$4,"_",$C$87,"_",$C$86),Data_for_IC_trend_tables!$A$1:$G$49194,7,FALSE),"-")</f>
        <v>319.04781538959998</v>
      </c>
      <c r="P44" s="323">
        <f>IFERROR(VLOOKUP(CONCATENATE($B44,"_",P$4,"_",$C$87,"_",$C$86),Data_for_IC_trend_tables!$A$1:$G$49194,7,FALSE),"-")</f>
        <v>317.53469912089997</v>
      </c>
      <c r="Q44" s="323">
        <f>IFERROR(VLOOKUP(CONCATENATE($B44,"_",Q$4,"_",$C$87,"_",$C$86),Data_for_IC_trend_tables!$A$1:$G$49194,7,FALSE),"-")</f>
        <v>344.94963489219998</v>
      </c>
      <c r="R44" s="323">
        <f>IFERROR(VLOOKUP(CONCATENATE($B44,"_",R$4,"_",$C$87,"_",$C$86),Data_for_IC_trend_tables!$A$1:$G$49194,7,FALSE),"-")</f>
        <v>363.72599350420001</v>
      </c>
      <c r="S44" s="323">
        <f>IFERROR(VLOOKUP(CONCATENATE($B44,"_",S$4,"_",$C$87,"_",$C$86),Data_for_IC_trend_tables!$A$1:$G$49194,7,FALSE),"-")</f>
        <v>378.6302952012</v>
      </c>
      <c r="T44" s="323">
        <f>IFERROR(VLOOKUP(CONCATENATE($B44,"_",T$4,"_",$C$87,"_",$C$86),Data_for_IC_trend_tables!$A$1:$G$49194,7,FALSE),"-")</f>
        <v>392.60434314690002</v>
      </c>
      <c r="U44" s="323">
        <f>IFERROR(VLOOKUP(CONCATENATE($B44,"_",U$4,"_",$C$87,"_",$C$86),Data_for_IC_trend_tables!$A$1:$G$49194,7,FALSE),"-")</f>
        <v>395.67491611579999</v>
      </c>
      <c r="V44" s="323">
        <f>IFERROR(VLOOKUP(CONCATENATE($B44,"_",V$4,"_",$C$87,"_",$C$86),Data_for_IC_trend_tables!$A$1:$G$49194,7,FALSE),"-")</f>
        <v>392.98941332039999</v>
      </c>
      <c r="W44" s="323">
        <f>IFERROR(VLOOKUP(CONCATENATE($B44,"_",W$4,"_",$C$87,"_",$C$86),Data_for_IC_trend_tables!$A$1:$G$49194,7,FALSE),"-")</f>
        <v>387.73456051170001</v>
      </c>
      <c r="X44" s="323">
        <f>IFERROR(VLOOKUP(CONCATENATE($B44,"_",X$4,"_",$C$87,"_",$C$86),Data_for_IC_trend_tables!$A$1:$G$49194,7,FALSE),"-")</f>
        <v>398.01568302449999</v>
      </c>
      <c r="Y44" s="323">
        <f>IFERROR(VLOOKUP(CONCATENATE($B44,"_",Y$4,"_",$C$87,"_",$C$86),Data_for_IC_trend_tables!$A$1:$G$49194,7,FALSE),"-")</f>
        <v>408.83650320639998</v>
      </c>
      <c r="Z44" s="323">
        <f>IFERROR(VLOOKUP(CONCATENATE($B44,"_",Z$4,"_",$C$87,"_",$C$86),Data_for_IC_trend_tables!$A$1:$G$49194,7,FALSE),"-")</f>
        <v>418.46994480209997</v>
      </c>
      <c r="AA44" s="323">
        <f>IFERROR(VLOOKUP(CONCATENATE($B44,"_",AA$4,"_",$C$87,"_",$C$86),Data_for_IC_trend_tables!$A$1:$G$49194,7,FALSE),"-")</f>
        <v>373.96043043650002</v>
      </c>
      <c r="AB44" s="323">
        <f>IFERROR(VLOOKUP(CONCATENATE($B44,"_",AB$4,"_",$C$87,"_",$C$86),Data_for_IC_trend_tables!$A$1:$G$49194,7,FALSE),"-")</f>
        <v>326.37817461600002</v>
      </c>
      <c r="AC44" s="323">
        <f>IFERROR(VLOOKUP(CONCATENATE($B44,"_",AC$4,"_",$C$87,"_",$C$86),Data_for_IC_trend_tables!$A$1:$G$49194,7,FALSE),"-")</f>
        <v>290.15175676159998</v>
      </c>
      <c r="AD44" s="323">
        <f>IFERROR(VLOOKUP(CONCATENATE($B44,"_",AD$4,"_",$C$87,"_",$C$86),Data_for_IC_trend_tables!$A$1:$G$49194,7,FALSE),"-")</f>
        <v>243.04099288259999</v>
      </c>
      <c r="AE44" s="323">
        <f>IFERROR(VLOOKUP(CONCATENATE($B44,"_",AE$4,"_",$C$87,"_",$C$86),Data_for_IC_trend_tables!$A$1:$G$49194,7,FALSE),"-")</f>
        <v>212.51875237249999</v>
      </c>
      <c r="AF44" s="323">
        <f>IFERROR(VLOOKUP(CONCATENATE($B44,"_",AF$4,"_",$C$87,"_",$C$86),Data_for_IC_trend_tables!$A$1:$G$49194,7,FALSE),"-")</f>
        <v>206.17637136810001</v>
      </c>
      <c r="AG44" s="323">
        <f>IFERROR(VLOOKUP(CONCATENATE($B44,"_",AG$4,"_",$C$87,"_",$C$86),Data_for_IC_trend_tables!$A$1:$G$49194,7,FALSE),"-")</f>
        <v>171.33412937049999</v>
      </c>
      <c r="AH44" s="323">
        <f>IFERROR(VLOOKUP(CONCATENATE($B44,"_",AH$4,"_",$C$87,"_",$C$86),Data_for_IC_trend_tables!$A$1:$G$49194,7,FALSE),"-")</f>
        <v>154.78120828089999</v>
      </c>
      <c r="AI44" s="323">
        <f>IFERROR(VLOOKUP(CONCATENATE($B44,"_",AI$4,"_",$C$87,"_",$C$86),Data_for_IC_trend_tables!$A$1:$G$49194,7,FALSE),"-")</f>
        <v>158.35201703990001</v>
      </c>
      <c r="AJ44" s="323">
        <f>IFERROR(VLOOKUP(CONCATENATE($B44,"_",AJ$4,"_",$C$87,"_",$C$86),Data_for_IC_trend_tables!$A$1:$G$49194,7,FALSE),"-")</f>
        <v>149.1426839735</v>
      </c>
      <c r="AK44" s="323">
        <f>IFERROR(VLOOKUP(CONCATENATE($B44,"_",AK$4,"_",$C$87,"_",$C$86),Data_for_IC_trend_tables!$A$1:$G$49194,7,FALSE),"-")</f>
        <v>147.3309881415</v>
      </c>
      <c r="AL44" s="323">
        <f>IFERROR(VLOOKUP(CONCATENATE($B44,"_",AL$4,"_",$C$87,"_",$C$86),Data_for_IC_trend_tables!$A$1:$G$49194,7,FALSE),"-")</f>
        <v>147.41415661939999</v>
      </c>
      <c r="AM44" s="323">
        <f>IFERROR(VLOOKUP(CONCATENATE($B44,"_",AM$4,"_",$C$87,"_",$C$86),Data_for_IC_trend_tables!$A$1:$G$49194,7,FALSE),"-")</f>
        <v>158.3828095929</v>
      </c>
      <c r="AN44" s="323">
        <f>IFERROR(VLOOKUP(CONCATENATE($B44,"_",AN$4,"_",$C$87,"_",$C$86),Data_for_IC_trend_tables!$A$1:$G$49194,7,FALSE),"-")</f>
        <v>154.2993701673</v>
      </c>
      <c r="AO44" s="323">
        <f>IFERROR(VLOOKUP(CONCATENATE($B44,"_",AO$4,"_",$C$87,"_",$C$86),Data_for_IC_trend_tables!$A$1:$G$49194,7,FALSE),"-")</f>
        <v>154.19654467410001</v>
      </c>
      <c r="AP44" s="323">
        <f>IFERROR(VLOOKUP(CONCATENATE($B44,"_",AP$4,"_",$C$87,"_",$C$86),Data_for_IC_trend_tables!$A$1:$G$49194,7,FALSE),"-")</f>
        <v>153.59242509040001</v>
      </c>
      <c r="AQ44" s="323">
        <f>IFERROR(VLOOKUP(CONCATENATE($B44,"_",AQ$4,"_",$C$87,"_",$C$86),Data_for_IC_trend_tables!$A$1:$G$49194,7,FALSE),"-")</f>
        <v>151.87627384789999</v>
      </c>
      <c r="AR44" s="323">
        <f>IFERROR(VLOOKUP(CONCATENATE($B44,"_",AR$4,"_",$C$87,"_",$C$86),Data_for_IC_trend_tables!$A$1:$G$49194,7,FALSE),"-")</f>
        <v>135.24631523150001</v>
      </c>
      <c r="AS44" s="323">
        <f>IFERROR(VLOOKUP(CONCATENATE($B44,"_",AS$4,"_",$C$87,"_",$C$86),Data_for_IC_trend_tables!$A$1:$G$49194,7,FALSE),"-")</f>
        <v>147.90904438134001</v>
      </c>
      <c r="AT44" s="323">
        <f>IFERROR(VLOOKUP(CONCATENATE($B44,"_",AT$4,"_",$C$87,"_",$C$86),Data_for_IC_trend_tables!$A$1:$G$49194,7,FALSE),"-")</f>
        <v>152.31262512449999</v>
      </c>
      <c r="AU44" s="323">
        <f>IFERROR(VLOOKUP(CONCATENATE($B44,"_",AU$4,"_",$C$87,"_",$C$86),Data_for_IC_trend_tables!$A$1:$G$49194,7,FALSE),"-")</f>
        <v>143.26540091250001</v>
      </c>
      <c r="AV44" s="30"/>
      <c r="AW44" s="30">
        <f>IFERROR(VLOOKUP(CONCATENATE($B44,"_",AW$4,"_",$C$87,"_",$C$86),Data_for_IC_trend_tables!$A$1:$G$49194,7,FALSE),"-")</f>
        <v>143.26540091250001</v>
      </c>
      <c r="AX44" s="59"/>
      <c r="AY44" s="38" t="str">
        <f t="shared" si="0"/>
        <v/>
      </c>
      <c r="AZ44" s="58" t="str">
        <f t="shared" si="1"/>
        <v/>
      </c>
      <c r="BA44" s="59">
        <v>195</v>
      </c>
      <c r="BB44" s="38" t="str">
        <f t="shared" si="2"/>
        <v>Yes</v>
      </c>
      <c r="BC44" s="58">
        <f t="shared" si="3"/>
        <v>-0.26530563634615378</v>
      </c>
      <c r="BD44" s="241">
        <v>0.4</v>
      </c>
      <c r="BE44" s="38" t="str">
        <f t="shared" si="4"/>
        <v>Yes</v>
      </c>
      <c r="BF44" s="96">
        <f t="shared" si="5"/>
        <v>-1.0529889574209361E-2</v>
      </c>
      <c r="BG44" s="64"/>
      <c r="BH44" s="63" t="s">
        <v>76</v>
      </c>
      <c r="BI44" s="140" t="s">
        <v>76</v>
      </c>
      <c r="BJ44"/>
      <c r="BK44"/>
      <c r="BL44"/>
      <c r="BM44"/>
      <c r="BN44"/>
      <c r="BO44"/>
    </row>
    <row r="45" spans="1:67" s="3" customFormat="1" ht="12" customHeight="1" x14ac:dyDescent="0.2">
      <c r="A45" s="119"/>
      <c r="B45" s="103" t="s">
        <v>167</v>
      </c>
      <c r="C45" s="72" t="s">
        <v>56</v>
      </c>
      <c r="D45" s="69">
        <v>1989</v>
      </c>
      <c r="E45" s="123"/>
      <c r="F45" s="123"/>
      <c r="G45" s="123"/>
      <c r="H45" s="123"/>
      <c r="I45" s="123"/>
      <c r="J45" s="123"/>
      <c r="K45" s="123"/>
      <c r="L45" s="123"/>
      <c r="M45" s="123"/>
      <c r="N45" s="123"/>
      <c r="O45" s="333">
        <v>319.048</v>
      </c>
      <c r="P45" s="333">
        <v>317.53500000000003</v>
      </c>
      <c r="Q45" s="333">
        <v>344.95</v>
      </c>
      <c r="R45" s="333">
        <v>363.58199999999999</v>
      </c>
      <c r="S45" s="333">
        <v>372.39699999999999</v>
      </c>
      <c r="T45" s="333">
        <v>380.68</v>
      </c>
      <c r="U45" s="333">
        <v>369.74599999999998</v>
      </c>
      <c r="V45" s="333">
        <v>360.63299999999998</v>
      </c>
      <c r="W45" s="333">
        <v>333.75799999999998</v>
      </c>
      <c r="X45" s="333">
        <v>319.23200000000003</v>
      </c>
      <c r="Y45" s="333">
        <v>321.94900000000001</v>
      </c>
      <c r="Z45" s="333">
        <v>325.06299999999999</v>
      </c>
      <c r="AA45" s="333">
        <v>298.065</v>
      </c>
      <c r="AB45" s="333">
        <v>279.95600000000002</v>
      </c>
      <c r="AC45" s="333">
        <v>248.42699999999999</v>
      </c>
      <c r="AD45" s="333">
        <v>213.94800000000001</v>
      </c>
      <c r="AE45" s="333">
        <v>191.55699999999999</v>
      </c>
      <c r="AF45" s="333">
        <v>187.822</v>
      </c>
      <c r="AG45" s="333">
        <v>161.74600000000001</v>
      </c>
      <c r="AH45" s="333">
        <v>144.75800000000001</v>
      </c>
      <c r="AI45" s="333">
        <v>150.00299999999999</v>
      </c>
      <c r="AJ45" s="333">
        <v>141.096</v>
      </c>
      <c r="AK45" s="333">
        <v>140.29300000000001</v>
      </c>
      <c r="AL45" s="333">
        <v>138.761</v>
      </c>
      <c r="AM45" s="333">
        <v>145.905</v>
      </c>
      <c r="AN45" s="333">
        <v>142.934</v>
      </c>
      <c r="AO45" s="333">
        <v>142.28200000000001</v>
      </c>
      <c r="AP45" s="333">
        <v>144.31899999999999</v>
      </c>
      <c r="AQ45" s="333">
        <v>141.36500000000001</v>
      </c>
      <c r="AR45" s="333">
        <v>128.24100000000001</v>
      </c>
      <c r="AS45" s="333">
        <v>139.89099999999999</v>
      </c>
      <c r="AT45" s="333">
        <v>145.13499999999999</v>
      </c>
      <c r="AU45" s="333">
        <v>137.828</v>
      </c>
      <c r="AV45" s="322"/>
      <c r="AW45" s="333">
        <v>137.828</v>
      </c>
      <c r="AX45" s="59">
        <v>190</v>
      </c>
      <c r="AY45" s="38" t="str">
        <f t="shared" si="0"/>
        <v>Yes</v>
      </c>
      <c r="AZ45" s="58">
        <f t="shared" si="1"/>
        <v>-0.27458947368421049</v>
      </c>
      <c r="BA45" s="59"/>
      <c r="BB45" s="38" t="str">
        <f t="shared" si="2"/>
        <v/>
      </c>
      <c r="BC45" s="58" t="str">
        <f t="shared" si="3"/>
        <v/>
      </c>
      <c r="BD45" s="241"/>
      <c r="BE45" s="38" t="str">
        <f t="shared" si="4"/>
        <v/>
      </c>
      <c r="BF45" s="96" t="str">
        <f t="shared" si="5"/>
        <v/>
      </c>
      <c r="BG45" s="63" t="s">
        <v>76</v>
      </c>
      <c r="BH45" s="64"/>
      <c r="BI45" s="52"/>
      <c r="BJ45"/>
      <c r="BK45"/>
      <c r="BL45"/>
      <c r="BM45"/>
      <c r="BN45"/>
      <c r="BO45"/>
    </row>
    <row r="46" spans="1:67" s="3" customFormat="1" x14ac:dyDescent="0.2">
      <c r="B46" s="52" t="s">
        <v>168</v>
      </c>
      <c r="C46" s="55" t="s">
        <v>29</v>
      </c>
      <c r="D46" s="56"/>
      <c r="E46" s="30">
        <f>IFERROR(VLOOKUP(CONCATENATE($B46,"_",E$4,"_",$C$87,"_",$C$86),Data_for_IC_trend_tables!$A$1:$G$49194,7,FALSE),"-")</f>
        <v>1036</v>
      </c>
      <c r="F46" s="30">
        <f>IFERROR(VLOOKUP(CONCATENATE($B46,"_",F$4,"_",$C$87,"_",$C$86),Data_for_IC_trend_tables!$A$1:$G$49194,7,FALSE),"-")</f>
        <v>912</v>
      </c>
      <c r="G46" s="30">
        <f>IFERROR(VLOOKUP(CONCATENATE($B46,"_",G$4,"_",$C$87,"_",$C$86),Data_for_IC_trend_tables!$A$1:$G$49194,7,FALSE),"-")</f>
        <v>889</v>
      </c>
      <c r="H46" s="30">
        <f>IFERROR(VLOOKUP(CONCATENATE($B46,"_",H$4,"_",$C$87,"_",$C$86),Data_for_IC_trend_tables!$A$1:$G$49194,7,FALSE),"-")</f>
        <v>954</v>
      </c>
      <c r="I46" s="30">
        <f>IFERROR(VLOOKUP(CONCATENATE($B46,"_",I$4,"_",$C$87,"_",$C$86),Data_for_IC_trend_tables!$A$1:$G$49194,7,FALSE),"-")</f>
        <v>985</v>
      </c>
      <c r="J46" s="30">
        <f>IFERROR(VLOOKUP(CONCATENATE($B46,"_",J$4,"_",$C$87,"_",$C$86),Data_for_IC_trend_tables!$A$1:$G$49194,7,FALSE),"-")</f>
        <v>1011</v>
      </c>
      <c r="K46" s="30">
        <f>IFERROR(VLOOKUP(CONCATENATE($B46,"_",K$4,"_",$C$87,"_",$C$86),Data_for_IC_trend_tables!$A$1:$G$49194,7,FALSE),"-")</f>
        <v>1029</v>
      </c>
      <c r="L46" s="30">
        <f>IFERROR(VLOOKUP(CONCATENATE($B46,"_",L$4,"_",$C$87,"_",$C$86),Data_for_IC_trend_tables!$A$1:$G$49194,7,FALSE),"-")</f>
        <v>1014</v>
      </c>
      <c r="M46" s="30">
        <f>IFERROR(VLOOKUP(CONCATENATE($B46,"_",M$4,"_",$C$87,"_",$C$86),Data_for_IC_trend_tables!$A$1:$G$49194,7,FALSE),"-")</f>
        <v>1026</v>
      </c>
      <c r="N46" s="30">
        <f>IFERROR(VLOOKUP(CONCATENATE($B46,"_",N$4,"_",$C$87,"_",$C$86),Data_for_IC_trend_tables!$A$1:$G$49194,7,FALSE),"-")</f>
        <v>1016</v>
      </c>
      <c r="O46" s="324">
        <f>IFERROR(VLOOKUP(CONCATENATE($B46,"_",O$4,"_",$C$87,"_",$C$86),Data_for_IC_trend_tables!$A$1:$G$49194,7,FALSE),"-")</f>
        <v>841.43657266535399</v>
      </c>
      <c r="P46" s="324">
        <f>IFERROR(VLOOKUP(CONCATENATE($B46,"_",P$4,"_",$C$87,"_",$C$86),Data_for_IC_trend_tables!$A$1:$G$49194,7,FALSE),"-")</f>
        <v>886.49360233824098</v>
      </c>
      <c r="Q46" s="324">
        <f>IFERROR(VLOOKUP(CONCATENATE($B46,"_",Q$4,"_",$C$87,"_",$C$86),Data_for_IC_trend_tables!$A$1:$G$49194,7,FALSE),"-")</f>
        <v>872.44912903071599</v>
      </c>
      <c r="R46" s="324">
        <f>IFERROR(VLOOKUP(CONCATENATE($B46,"_",R$4,"_",$C$87,"_",$C$86),Data_for_IC_trend_tables!$A$1:$G$49194,7,FALSE),"-")</f>
        <v>957.45181918762705</v>
      </c>
      <c r="S46" s="324">
        <f>IFERROR(VLOOKUP(CONCATENATE($B46,"_",S$4,"_",$C$87,"_",$C$86),Data_for_IC_trend_tables!$A$1:$G$49194,7,FALSE),"-")</f>
        <v>958.80635907879503</v>
      </c>
      <c r="T46" s="324">
        <f>IFERROR(VLOOKUP(CONCATENATE($B46,"_",T$4,"_",$C$87,"_",$C$86),Data_for_IC_trend_tables!$A$1:$G$49194,7,FALSE),"-")</f>
        <v>944.368709894841</v>
      </c>
      <c r="U46" s="324">
        <f>IFERROR(VLOOKUP(CONCATENATE($B46,"_",U$4,"_",$C$87,"_",$C$86),Data_for_IC_trend_tables!$A$1:$G$49194,7,FALSE),"-")</f>
        <v>951.571340056243</v>
      </c>
      <c r="V46" s="324">
        <f>IFERROR(VLOOKUP(CONCATENATE($B46,"_",V$4,"_",$C$87,"_",$C$86),Data_for_IC_trend_tables!$A$1:$G$49194,7,FALSE),"-")</f>
        <v>924.50942384156497</v>
      </c>
      <c r="W46" s="324">
        <f>IFERROR(VLOOKUP(CONCATENATE($B46,"_",W$4,"_",$C$87,"_",$C$86),Data_for_IC_trend_tables!$A$1:$G$49194,7,FALSE),"-")</f>
        <v>859.54297220917397</v>
      </c>
      <c r="X46" s="324">
        <f>IFERROR(VLOOKUP(CONCATENATE($B46,"_",X$4,"_",$C$87,"_",$C$86),Data_for_IC_trend_tables!$A$1:$G$49194,7,FALSE),"-")</f>
        <v>852.03089621981405</v>
      </c>
      <c r="Y46" s="324">
        <f>IFERROR(VLOOKUP(CONCATENATE($B46,"_",Y$4,"_",$C$87,"_",$C$86),Data_for_IC_trend_tables!$A$1:$G$49194,7,FALSE),"-")</f>
        <v>827.98213608346305</v>
      </c>
      <c r="Z46" s="324">
        <f>IFERROR(VLOOKUP(CONCATENATE($B46,"_",Z$4,"_",$C$87,"_",$C$86),Data_for_IC_trend_tables!$A$1:$G$49194,7,FALSE),"-")</f>
        <v>799.42363680758604</v>
      </c>
      <c r="AA46" s="324">
        <f>IFERROR(VLOOKUP(CONCATENATE($B46,"_",AA$4,"_",$C$87,"_",$C$86),Data_for_IC_trend_tables!$A$1:$G$49194,7,FALSE),"-")</f>
        <v>797.67624264852498</v>
      </c>
      <c r="AB46" s="324">
        <f>IFERROR(VLOOKUP(CONCATENATE($B46,"_",AB$4,"_",$C$87,"_",$C$86),Data_for_IC_trend_tables!$A$1:$G$49194,7,FALSE),"-")</f>
        <v>764.095343146858</v>
      </c>
      <c r="AC46" s="324">
        <f>IFERROR(VLOOKUP(CONCATENATE($B46,"_",AC$4,"_",$C$87,"_",$C$86),Data_for_IC_trend_tables!$A$1:$G$49194,7,FALSE),"-")</f>
        <v>792.70197364717296</v>
      </c>
      <c r="AD46" s="324">
        <f>IFERROR(VLOOKUP(CONCATENATE($B46,"_",AD$4,"_",$C$87,"_",$C$86),Data_for_IC_trend_tables!$A$1:$G$49194,7,FALSE),"-")</f>
        <v>787.46690460035097</v>
      </c>
      <c r="AE46" s="324">
        <f>IFERROR(VLOOKUP(CONCATENATE($B46,"_",AE$4,"_",$C$87,"_",$C$86),Data_for_IC_trend_tables!$A$1:$G$49194,7,FALSE),"-")</f>
        <v>844.17915719461701</v>
      </c>
      <c r="AF46" s="324">
        <f>IFERROR(VLOOKUP(CONCATENATE($B46,"_",AF$4,"_",$C$87,"_",$C$86),Data_for_IC_trend_tables!$A$1:$G$49194,7,FALSE),"-")</f>
        <v>820.98060691578303</v>
      </c>
      <c r="AG46" s="324">
        <f>IFERROR(VLOOKUP(CONCATENATE($B46,"_",AG$4,"_",$C$87,"_",$C$86),Data_for_IC_trend_tables!$A$1:$G$49194,7,FALSE),"-")</f>
        <v>842.21602214667905</v>
      </c>
      <c r="AH46" s="324">
        <f>IFERROR(VLOOKUP(CONCATENATE($B46,"_",AH$4,"_",$C$87,"_",$C$86),Data_for_IC_trend_tables!$A$1:$G$49194,7,FALSE),"-")</f>
        <v>793.672112868559</v>
      </c>
      <c r="AI46" s="324">
        <f>IFERROR(VLOOKUP(CONCATENATE($B46,"_",AI$4,"_",$C$87,"_",$C$86),Data_for_IC_trend_tables!$A$1:$G$49194,7,FALSE),"-")</f>
        <v>759.32869361652695</v>
      </c>
      <c r="AJ46" s="324">
        <f>IFERROR(VLOOKUP(CONCATENATE($B46,"_",AJ$4,"_",$C$87,"_",$C$86),Data_for_IC_trend_tables!$A$1:$G$49194,7,FALSE),"-")</f>
        <v>751.04481016643899</v>
      </c>
      <c r="AK46" s="324">
        <f>IFERROR(VLOOKUP(CONCATENATE($B46,"_",AK$4,"_",$C$87,"_",$C$86),Data_for_IC_trend_tables!$A$1:$G$49194,7,FALSE),"-")</f>
        <v>728.55959410684898</v>
      </c>
      <c r="AL46" s="324">
        <f>IFERROR(VLOOKUP(CONCATENATE($B46,"_",AL$4,"_",$C$87,"_",$C$86),Data_for_IC_trend_tables!$A$1:$G$49194,7,FALSE),"-")</f>
        <v>678.59087514059695</v>
      </c>
      <c r="AM46" s="324">
        <f>IFERROR(VLOOKUP(CONCATENATE($B46,"_",AM$4,"_",$C$87,"_",$C$86),Data_for_IC_trend_tables!$A$1:$G$49194,7,FALSE),"-")</f>
        <v>670.79235397643902</v>
      </c>
      <c r="AN46" s="324">
        <f>IFERROR(VLOOKUP(CONCATENATE($B46,"_",AN$4,"_",$C$87,"_",$C$86),Data_for_IC_trend_tables!$A$1:$G$49194,7,FALSE),"-")</f>
        <v>691.35943069227199</v>
      </c>
      <c r="AO46" s="324">
        <f>IFERROR(VLOOKUP(CONCATENATE($B46,"_",AO$4,"_",$C$87,"_",$C$86),Data_for_IC_trend_tables!$A$1:$G$49194,7,FALSE),"-")</f>
        <v>688.54886256258101</v>
      </c>
      <c r="AP46" s="324">
        <f>IFERROR(VLOOKUP(CONCATENATE($B46,"_",AP$4,"_",$C$87,"_",$C$86),Data_for_IC_trend_tables!$A$1:$G$49194,7,FALSE),"-")</f>
        <v>686.43900201879296</v>
      </c>
      <c r="AQ46" s="324">
        <f>IFERROR(VLOOKUP(CONCATENATE($B46,"_",AQ$4,"_",$C$87,"_",$C$86),Data_for_IC_trend_tables!$A$1:$G$49194,7,FALSE),"-")</f>
        <v>719.172115404804</v>
      </c>
      <c r="AR46" s="324">
        <f>IFERROR(VLOOKUP(CONCATENATE($B46,"_",AR$4,"_",$C$87,"_",$C$86),Data_for_IC_trend_tables!$A$1:$G$49194,7,FALSE),"-")</f>
        <v>685.02465827601202</v>
      </c>
      <c r="AS46" s="324">
        <f>IFERROR(VLOOKUP(CONCATENATE($B46,"_",AS$4,"_",$C$87,"_",$C$86),Data_for_IC_trend_tables!$A$1:$G$49194,7,FALSE),"-")</f>
        <v>712.71290538526</v>
      </c>
      <c r="AT46" s="324">
        <f>IFERROR(VLOOKUP(CONCATENATE($B46,"_",AT$4,"_",$C$87,"_",$C$86),Data_for_IC_trend_tables!$A$1:$G$49194,7,FALSE),"-")</f>
        <v>674.61546214970599</v>
      </c>
      <c r="AU46" s="324">
        <f>IFERROR(VLOOKUP(CONCATENATE($B46,"_",AU$4,"_",$C$87,"_",$C$86),Data_for_IC_trend_tables!$A$1:$G$49194,7,FALSE),"-")</f>
        <v>609.81723603069202</v>
      </c>
      <c r="AV46" s="30"/>
      <c r="AW46" s="30">
        <f>IFERROR(VLOOKUP(CONCATENATE($B46,"_",AW$4,"_",$C$87,"_",$C$86),Data_for_IC_trend_tables!$A$1:$G$49194,7,FALSE),"-")</f>
        <v>609.81723603069202</v>
      </c>
      <c r="AX46" s="59"/>
      <c r="AY46" s="38" t="str">
        <f t="shared" si="0"/>
        <v/>
      </c>
      <c r="AZ46" s="58" t="str">
        <f t="shared" si="1"/>
        <v/>
      </c>
      <c r="BA46" s="59"/>
      <c r="BB46" s="38" t="str">
        <f t="shared" si="2"/>
        <v/>
      </c>
      <c r="BC46" s="58" t="str">
        <f t="shared" si="3"/>
        <v/>
      </c>
      <c r="BD46" s="241"/>
      <c r="BE46" s="38" t="str">
        <f t="shared" si="4"/>
        <v/>
      </c>
      <c r="BF46" s="96" t="str">
        <f t="shared" si="5"/>
        <v/>
      </c>
      <c r="BG46" s="60"/>
      <c r="BH46" s="64"/>
      <c r="BI46" s="139"/>
      <c r="BJ46"/>
      <c r="BK46"/>
      <c r="BL46"/>
      <c r="BM46"/>
      <c r="BN46"/>
      <c r="BO46"/>
    </row>
    <row r="47" spans="1:67" s="3" customFormat="1" x14ac:dyDescent="0.2">
      <c r="B47" s="52" t="s">
        <v>169</v>
      </c>
      <c r="C47" s="55" t="s">
        <v>30</v>
      </c>
      <c r="D47" s="56"/>
      <c r="E47" s="30" t="str">
        <f>IFERROR(VLOOKUP(CONCATENATE($B47,"_",E$4,"_",$C$87,"_",$C$86),Data_for_IC_trend_tables!$A$1:$G$49194,7,FALSE),"-")</f>
        <v>-</v>
      </c>
      <c r="F47" s="30" t="str">
        <f>IFERROR(VLOOKUP(CONCATENATE($B47,"_",F$4,"_",$C$87,"_",$C$86),Data_for_IC_trend_tables!$A$1:$G$49194,7,FALSE),"-")</f>
        <v>-</v>
      </c>
      <c r="G47" s="30" t="str">
        <f>IFERROR(VLOOKUP(CONCATENATE($B47,"_",G$4,"_",$C$87,"_",$C$86),Data_for_IC_trend_tables!$A$1:$G$49194,7,FALSE),"-")</f>
        <v>-</v>
      </c>
      <c r="H47" s="30" t="str">
        <f>IFERROR(VLOOKUP(CONCATENATE($B47,"_",H$4,"_",$C$87,"_",$C$86),Data_for_IC_trend_tables!$A$1:$G$49194,7,FALSE),"-")</f>
        <v>-</v>
      </c>
      <c r="I47" s="30" t="str">
        <f>IFERROR(VLOOKUP(CONCATENATE($B47,"_",I$4,"_",$C$87,"_",$C$86),Data_for_IC_trend_tables!$A$1:$G$49194,7,FALSE),"-")</f>
        <v>-</v>
      </c>
      <c r="J47" s="30">
        <f>IFERROR(VLOOKUP(CONCATENATE($B47,"_",J$4,"_",$C$87,"_",$C$86),Data_for_IC_trend_tables!$A$1:$G$49194,7,FALSE),"-")</f>
        <v>199</v>
      </c>
      <c r="K47" s="30" t="str">
        <f>IFERROR(VLOOKUP(CONCATENATE($B47,"_",K$4,"_",$C$87,"_",$C$86),Data_for_IC_trend_tables!$A$1:$G$49194,7,FALSE),"-")</f>
        <v>-</v>
      </c>
      <c r="L47" s="30" t="str">
        <f>IFERROR(VLOOKUP(CONCATENATE($B47,"_",L$4,"_",$C$87,"_",$C$86),Data_for_IC_trend_tables!$A$1:$G$49194,7,FALSE),"-")</f>
        <v>-</v>
      </c>
      <c r="M47" s="30" t="str">
        <f>IFERROR(VLOOKUP(CONCATENATE($B47,"_",M$4,"_",$C$87,"_",$C$86),Data_for_IC_trend_tables!$A$1:$G$49194,7,FALSE),"-")</f>
        <v>-</v>
      </c>
      <c r="N47" s="30" t="str">
        <f>IFERROR(VLOOKUP(CONCATENATE($B47,"_",N$4,"_",$C$87,"_",$C$86),Data_for_IC_trend_tables!$A$1:$G$49194,7,FALSE),"-")</f>
        <v>-</v>
      </c>
      <c r="O47" s="30">
        <f>IFERROR(VLOOKUP(CONCATENATE($B47,"_",O$4,"_",$C$87,"_",$C$86),Data_for_IC_trend_tables!$A$1:$G$49194,7,FALSE),"-")</f>
        <v>268.96576377000599</v>
      </c>
      <c r="P47" s="30">
        <f>IFERROR(VLOOKUP(CONCATENATE($B47,"_",P$4,"_",$C$87,"_",$C$86),Data_for_IC_trend_tables!$A$1:$G$49194,7,FALSE),"-")</f>
        <v>273.00720726026799</v>
      </c>
      <c r="Q47" s="30">
        <f>IFERROR(VLOOKUP(CONCATENATE($B47,"_",Q$4,"_",$C$87,"_",$C$86),Data_for_IC_trend_tables!$A$1:$G$49194,7,FALSE),"-")</f>
        <v>277.54245071002799</v>
      </c>
      <c r="R47" s="30">
        <f>IFERROR(VLOOKUP(CONCATENATE($B47,"_",R$4,"_",$C$87,"_",$C$86),Data_for_IC_trend_tables!$A$1:$G$49194,7,FALSE),"-")</f>
        <v>264.09098763825398</v>
      </c>
      <c r="S47" s="30">
        <f>IFERROR(VLOOKUP(CONCATENATE($B47,"_",S$4,"_",$C$87,"_",$C$86),Data_for_IC_trend_tables!$A$1:$G$49194,7,FALSE),"-")</f>
        <v>263.149500661395</v>
      </c>
      <c r="T47" s="30">
        <f>IFERROR(VLOOKUP(CONCATENATE($B47,"_",T$4,"_",$C$87,"_",$C$86),Data_for_IC_trend_tables!$A$1:$G$49194,7,FALSE),"-")</f>
        <v>256.39786266914098</v>
      </c>
      <c r="U47" s="30">
        <f>IFERROR(VLOOKUP(CONCATENATE($B47,"_",U$4,"_",$C$87,"_",$C$86),Data_for_IC_trend_tables!$A$1:$G$49194,7,FALSE),"-")</f>
        <v>259.58059150988697</v>
      </c>
      <c r="V47" s="30">
        <f>IFERROR(VLOOKUP(CONCATENATE($B47,"_",V$4,"_",$C$87,"_",$C$86),Data_for_IC_trend_tables!$A$1:$G$49194,7,FALSE),"-")</f>
        <v>263.22572400302801</v>
      </c>
      <c r="W47" s="30">
        <f>IFERROR(VLOOKUP(CONCATENATE($B47,"_",W$4,"_",$C$87,"_",$C$86),Data_for_IC_trend_tables!$A$1:$G$49194,7,FALSE),"-")</f>
        <v>264.56142539630702</v>
      </c>
      <c r="X47" s="30">
        <f>IFERROR(VLOOKUP(CONCATENATE($B47,"_",X$4,"_",$C$87,"_",$C$86),Data_for_IC_trend_tables!$A$1:$G$49194,7,FALSE),"-")</f>
        <v>265.11562428829097</v>
      </c>
      <c r="Y47" s="30">
        <f>IFERROR(VLOOKUP(CONCATENATE($B47,"_",Y$4,"_",$C$87,"_",$C$86),Data_for_IC_trend_tables!$A$1:$G$49194,7,FALSE),"-")</f>
        <v>260.00748603569599</v>
      </c>
      <c r="Z47" s="30">
        <f>IFERROR(VLOOKUP(CONCATENATE($B47,"_",Z$4,"_",$C$87,"_",$C$86),Data_for_IC_trend_tables!$A$1:$G$49194,7,FALSE),"-")</f>
        <v>246.83775630250901</v>
      </c>
      <c r="AA47" s="30">
        <f>IFERROR(VLOOKUP(CONCATENATE($B47,"_",AA$4,"_",$C$87,"_",$C$86),Data_for_IC_trend_tables!$A$1:$G$49194,7,FALSE),"-")</f>
        <v>241.59462922020401</v>
      </c>
      <c r="AB47" s="30">
        <f>IFERROR(VLOOKUP(CONCATENATE($B47,"_",AB$4,"_",$C$87,"_",$C$86),Data_for_IC_trend_tables!$A$1:$G$49194,7,FALSE),"-")</f>
        <v>229.14396853048299</v>
      </c>
      <c r="AC47" s="30">
        <f>IFERROR(VLOOKUP(CONCATENATE($B47,"_",AC$4,"_",$C$87,"_",$C$86),Data_for_IC_trend_tables!$A$1:$G$49194,7,FALSE),"-")</f>
        <v>220.42882089056701</v>
      </c>
      <c r="AD47" s="30">
        <f>IFERROR(VLOOKUP(CONCATENATE($B47,"_",AD$4,"_",$C$87,"_",$C$86),Data_for_IC_trend_tables!$A$1:$G$49194,7,FALSE),"-")</f>
        <v>209.22169993114801</v>
      </c>
      <c r="AE47" s="30">
        <f>IFERROR(VLOOKUP(CONCATENATE($B47,"_",AE$4,"_",$C$87,"_",$C$86),Data_for_IC_trend_tables!$A$1:$G$49194,7,FALSE),"-")</f>
        <v>199.030664835311</v>
      </c>
      <c r="AF47" s="30">
        <f>IFERROR(VLOOKUP(CONCATENATE($B47,"_",AF$4,"_",$C$87,"_",$C$86),Data_for_IC_trend_tables!$A$1:$G$49194,7,FALSE),"-")</f>
        <v>193.11740967512199</v>
      </c>
      <c r="AG47" s="30">
        <f>IFERROR(VLOOKUP(CONCATENATE($B47,"_",AG$4,"_",$C$87,"_",$C$86),Data_for_IC_trend_tables!$A$1:$G$49194,7,FALSE),"-")</f>
        <v>182.716879118386</v>
      </c>
      <c r="AH47" s="30">
        <f>IFERROR(VLOOKUP(CONCATENATE($B47,"_",AH$4,"_",$C$87,"_",$C$86),Data_for_IC_trend_tables!$A$1:$G$49194,7,FALSE),"-")</f>
        <v>169.20453998474099</v>
      </c>
      <c r="AI47" s="30">
        <f>IFERROR(VLOOKUP(CONCATENATE($B47,"_",AI$4,"_",$C$87,"_",$C$86),Data_for_IC_trend_tables!$A$1:$G$49194,7,FALSE),"-")</f>
        <v>171.357013211527</v>
      </c>
      <c r="AJ47" s="30">
        <f>IFERROR(VLOOKUP(CONCATENATE($B47,"_",AJ$4,"_",$C$87,"_",$C$86),Data_for_IC_trend_tables!$A$1:$G$49194,7,FALSE),"-")</f>
        <v>162.27476361984699</v>
      </c>
      <c r="AK47" s="30">
        <f>IFERROR(VLOOKUP(CONCATENATE($B47,"_",AK$4,"_",$C$87,"_",$C$86),Data_for_IC_trend_tables!$A$1:$G$49194,7,FALSE),"-")</f>
        <v>156.685678072168</v>
      </c>
      <c r="AL47" s="30">
        <f>IFERROR(VLOOKUP(CONCATENATE($B47,"_",AL$4,"_",$C$87,"_",$C$86),Data_for_IC_trend_tables!$A$1:$G$49194,7,FALSE),"-")</f>
        <v>158.081742910126</v>
      </c>
      <c r="AM47" s="30">
        <f>IFERROR(VLOOKUP(CONCATENATE($B47,"_",AM$4,"_",$C$87,"_",$C$86),Data_for_IC_trend_tables!$A$1:$G$49194,7,FALSE),"-")</f>
        <v>164.17811577619301</v>
      </c>
      <c r="AN47" s="30">
        <f>IFERROR(VLOOKUP(CONCATENATE($B47,"_",AN$4,"_",$C$87,"_",$C$86),Data_for_IC_trend_tables!$A$1:$G$49194,7,FALSE),"-")</f>
        <v>164.08511760364999</v>
      </c>
      <c r="AO47" s="30">
        <f>IFERROR(VLOOKUP(CONCATENATE($B47,"_",AO$4,"_",$C$87,"_",$C$86),Data_for_IC_trend_tables!$A$1:$G$49194,7,FALSE),"-")</f>
        <v>156.00918443754</v>
      </c>
      <c r="AP47" s="30">
        <f>IFERROR(VLOOKUP(CONCATENATE($B47,"_",AP$4,"_",$C$87,"_",$C$86),Data_for_IC_trend_tables!$A$1:$G$49194,7,FALSE),"-")</f>
        <v>156.92635921875601</v>
      </c>
      <c r="AQ47" s="30">
        <f>IFERROR(VLOOKUP(CONCATENATE($B47,"_",AQ$4,"_",$C$87,"_",$C$86),Data_for_IC_trend_tables!$A$1:$G$49194,7,FALSE),"-")</f>
        <v>161.45455554406701</v>
      </c>
      <c r="AR47" s="30">
        <f>IFERROR(VLOOKUP(CONCATENATE($B47,"_",AR$4,"_",$C$87,"_",$C$86),Data_for_IC_trend_tables!$A$1:$G$49194,7,FALSE),"-")</f>
        <v>162.931805583726</v>
      </c>
      <c r="AS47" s="30">
        <f>IFERROR(VLOOKUP(CONCATENATE($B47,"_",AS$4,"_",$C$87,"_",$C$86),Data_for_IC_trend_tables!$A$1:$G$49194,7,FALSE),"-")</f>
        <v>161.66991454497099</v>
      </c>
      <c r="AT47" s="30">
        <f>IFERROR(VLOOKUP(CONCATENATE($B47,"_",AT$4,"_",$C$87,"_",$C$86),Data_for_IC_trend_tables!$A$1:$G$49194,7,FALSE),"-")</f>
        <v>159.49469305523101</v>
      </c>
      <c r="AU47" s="30">
        <f>IFERROR(VLOOKUP(CONCATENATE($B47,"_",AU$4,"_",$C$87,"_",$C$86),Data_for_IC_trend_tables!$A$1:$G$49194,7,FALSE),"-")</f>
        <v>161.244130810439</v>
      </c>
      <c r="AV47" s="30"/>
      <c r="AW47" s="30">
        <f>IFERROR(VLOOKUP(CONCATENATE($B47,"_",AW$4,"_",$C$87,"_",$C$86),Data_for_IC_trend_tables!$A$1:$G$49194,7,FALSE),"-")</f>
        <v>161.244130810439</v>
      </c>
      <c r="AX47" s="73"/>
      <c r="AY47" s="38" t="str">
        <f t="shared" si="0"/>
        <v/>
      </c>
      <c r="AZ47" s="58" t="str">
        <f t="shared" si="1"/>
        <v/>
      </c>
      <c r="BA47" s="59">
        <v>202</v>
      </c>
      <c r="BB47" s="38" t="str">
        <f t="shared" si="2"/>
        <v>Yes</v>
      </c>
      <c r="BC47" s="58">
        <f t="shared" si="3"/>
        <v>-0.20176172866119305</v>
      </c>
      <c r="BD47" s="241">
        <v>0.18</v>
      </c>
      <c r="BE47" s="38" t="str">
        <f t="shared" si="4"/>
        <v>Yes</v>
      </c>
      <c r="BF47" s="96">
        <f t="shared" si="5"/>
        <v>-4.9314498144780228E-2</v>
      </c>
      <c r="BG47" s="64"/>
      <c r="BH47" s="63" t="s">
        <v>76</v>
      </c>
      <c r="BI47" s="140" t="s">
        <v>76</v>
      </c>
      <c r="BJ47"/>
      <c r="BK47"/>
      <c r="BL47"/>
      <c r="BM47"/>
      <c r="BN47"/>
      <c r="BO47"/>
    </row>
    <row r="48" spans="1:67" s="3" customFormat="1" x14ac:dyDescent="0.2">
      <c r="B48" s="52" t="s">
        <v>170</v>
      </c>
      <c r="C48" s="55" t="s">
        <v>31</v>
      </c>
      <c r="D48" s="56"/>
      <c r="E48" s="30">
        <f>IFERROR(VLOOKUP(CONCATENATE($B48,"_",E$4,"_",$C$87,"_",$C$86),Data_for_IC_trend_tables!$A$1:$G$49194,7,FALSE),"-")</f>
        <v>673</v>
      </c>
      <c r="F48" s="30">
        <f>IFERROR(VLOOKUP(CONCATENATE($B48,"_",F$4,"_",$C$87,"_",$C$86),Data_for_IC_trend_tables!$A$1:$G$49194,7,FALSE),"-")</f>
        <v>654</v>
      </c>
      <c r="G48" s="30">
        <f>IFERROR(VLOOKUP(CONCATENATE($B48,"_",G$4,"_",$C$87,"_",$C$86),Data_for_IC_trend_tables!$A$1:$G$49194,7,FALSE),"-")</f>
        <v>616</v>
      </c>
      <c r="H48" s="30">
        <f>IFERROR(VLOOKUP(CONCATENATE($B48,"_",H$4,"_",$C$87,"_",$C$86),Data_for_IC_trend_tables!$A$1:$G$49194,7,FALSE),"-")</f>
        <v>640</v>
      </c>
      <c r="I48" s="30">
        <f>IFERROR(VLOOKUP(CONCATENATE($B48,"_",I$4,"_",$C$87,"_",$C$86),Data_for_IC_trend_tables!$A$1:$G$49194,7,FALSE),"-")</f>
        <v>656</v>
      </c>
      <c r="J48" s="30">
        <f>IFERROR(VLOOKUP(CONCATENATE($B48,"_",J$4,"_",$C$87,"_",$C$86),Data_for_IC_trend_tables!$A$1:$G$49194,7,FALSE),"-")</f>
        <v>631</v>
      </c>
      <c r="K48" s="30">
        <f>IFERROR(VLOOKUP(CONCATENATE($B48,"_",K$4,"_",$C$87,"_",$C$86),Data_for_IC_trend_tables!$A$1:$G$49194,7,FALSE),"-")</f>
        <v>674</v>
      </c>
      <c r="L48" s="30">
        <f>IFERROR(VLOOKUP(CONCATENATE($B48,"_",L$4,"_",$C$87,"_",$C$86),Data_for_IC_trend_tables!$A$1:$G$49194,7,FALSE),"-")</f>
        <v>728</v>
      </c>
      <c r="M48" s="30">
        <f>IFERROR(VLOOKUP(CONCATENATE($B48,"_",M$4,"_",$C$87,"_",$C$86),Data_for_IC_trend_tables!$A$1:$G$49194,7,FALSE),"-")</f>
        <v>690</v>
      </c>
      <c r="N48" s="30">
        <f>IFERROR(VLOOKUP(CONCATENATE($B48,"_",N$4,"_",$C$87,"_",$C$86),Data_for_IC_trend_tables!$A$1:$G$49194,7,FALSE),"-")</f>
        <v>656</v>
      </c>
      <c r="O48" s="30">
        <f>IFERROR(VLOOKUP(CONCATENATE($B48,"_",O$4,"_",$C$87,"_",$C$86),Data_for_IC_trend_tables!$A$1:$G$49194,7,FALSE),"-")</f>
        <v>432.85256510979701</v>
      </c>
      <c r="P48" s="30">
        <f>IFERROR(VLOOKUP(CONCATENATE($B48,"_",P$4,"_",$C$87,"_",$C$86),Data_for_IC_trend_tables!$A$1:$G$49194,7,FALSE),"-")</f>
        <v>365.10279428181298</v>
      </c>
      <c r="Q48" s="30">
        <f>IFERROR(VLOOKUP(CONCATENATE($B48,"_",Q$4,"_",$C$87,"_",$C$86),Data_for_IC_trend_tables!$A$1:$G$49194,7,FALSE),"-")</f>
        <v>338.17482315964799</v>
      </c>
      <c r="R48" s="30">
        <f>IFERROR(VLOOKUP(CONCATENATE($B48,"_",R$4,"_",$C$87,"_",$C$86),Data_for_IC_trend_tables!$A$1:$G$49194,7,FALSE),"-")</f>
        <v>317.41324647584003</v>
      </c>
      <c r="S48" s="30">
        <f>IFERROR(VLOOKUP(CONCATENATE($B48,"_",S$4,"_",$C$87,"_",$C$86),Data_for_IC_trend_tables!$A$1:$G$49194,7,FALSE),"-")</f>
        <v>321.954839241017</v>
      </c>
      <c r="T48" s="30">
        <f>IFERROR(VLOOKUP(CONCATENATE($B48,"_",T$4,"_",$C$87,"_",$C$86),Data_for_IC_trend_tables!$A$1:$G$49194,7,FALSE),"-")</f>
        <v>331.61169897725603</v>
      </c>
      <c r="U48" s="30">
        <f>IFERROR(VLOOKUP(CONCATENATE($B48,"_",U$4,"_",$C$87,"_",$C$86),Data_for_IC_trend_tables!$A$1:$G$49194,7,FALSE),"-")</f>
        <v>363.12914841130799</v>
      </c>
      <c r="V48" s="30">
        <f>IFERROR(VLOOKUP(CONCATENATE($B48,"_",V$4,"_",$C$87,"_",$C$86),Data_for_IC_trend_tables!$A$1:$G$49194,7,FALSE),"-")</f>
        <v>361.38903689896199</v>
      </c>
      <c r="W48" s="30">
        <f>IFERROR(VLOOKUP(CONCATENATE($B48,"_",W$4,"_",$C$87,"_",$C$86),Data_for_IC_trend_tables!$A$1:$G$49194,7,FALSE),"-")</f>
        <v>335.758591853761</v>
      </c>
      <c r="X48" s="30">
        <f>IFERROR(VLOOKUP(CONCATENATE($B48,"_",X$4,"_",$C$87,"_",$C$86),Data_for_IC_trend_tables!$A$1:$G$49194,7,FALSE),"-")</f>
        <v>305.42122218696801</v>
      </c>
      <c r="Y48" s="30">
        <f>IFERROR(VLOOKUP(CONCATENATE($B48,"_",Y$4,"_",$C$87,"_",$C$86),Data_for_IC_trend_tables!$A$1:$G$49194,7,FALSE),"-")</f>
        <v>322.57300638373999</v>
      </c>
      <c r="Z48" s="30">
        <f>IFERROR(VLOOKUP(CONCATENATE($B48,"_",Z$4,"_",$C$87,"_",$C$86),Data_for_IC_trend_tables!$A$1:$G$49194,7,FALSE),"-")</f>
        <v>312.08118965260098</v>
      </c>
      <c r="AA48" s="30">
        <f>IFERROR(VLOOKUP(CONCATENATE($B48,"_",AA$4,"_",$C$87,"_",$C$86),Data_for_IC_trend_tables!$A$1:$G$49194,7,FALSE),"-")</f>
        <v>314.18371797253002</v>
      </c>
      <c r="AB48" s="30">
        <f>IFERROR(VLOOKUP(CONCATENATE($B48,"_",AB$4,"_",$C$87,"_",$C$86),Data_for_IC_trend_tables!$A$1:$G$49194,7,FALSE),"-")</f>
        <v>335.309038730363</v>
      </c>
      <c r="AC48" s="30">
        <f>IFERROR(VLOOKUP(CONCATENATE($B48,"_",AC$4,"_",$C$87,"_",$C$86),Data_for_IC_trend_tables!$A$1:$G$49194,7,FALSE),"-")</f>
        <v>350.46427809504399</v>
      </c>
      <c r="AD48" s="30">
        <f>IFERROR(VLOOKUP(CONCATENATE($B48,"_",AD$4,"_",$C$87,"_",$C$86),Data_for_IC_trend_tables!$A$1:$G$49194,7,FALSE),"-")</f>
        <v>350.27821527785898</v>
      </c>
      <c r="AE48" s="30">
        <f>IFERROR(VLOOKUP(CONCATENATE($B48,"_",AE$4,"_",$C$87,"_",$C$86),Data_for_IC_trend_tables!$A$1:$G$49194,7,FALSE),"-")</f>
        <v>332.77804948954599</v>
      </c>
      <c r="AF48" s="30">
        <f>IFERROR(VLOOKUP(CONCATENATE($B48,"_",AF$4,"_",$C$87,"_",$C$86),Data_for_IC_trend_tables!$A$1:$G$49194,7,FALSE),"-")</f>
        <v>311.46673653461602</v>
      </c>
      <c r="AG48" s="30">
        <f>IFERROR(VLOOKUP(CONCATENATE($B48,"_",AG$4,"_",$C$87,"_",$C$86),Data_for_IC_trend_tables!$A$1:$G$49194,7,FALSE),"-")</f>
        <v>326.00040311543501</v>
      </c>
      <c r="AH48" s="30">
        <f>IFERROR(VLOOKUP(CONCATENATE($B48,"_",AH$4,"_",$C$87,"_",$C$86),Data_for_IC_trend_tables!$A$1:$G$49194,7,FALSE),"-")</f>
        <v>300.142406376824</v>
      </c>
      <c r="AI48" s="30">
        <f>IFERROR(VLOOKUP(CONCATENATE($B48,"_",AI$4,"_",$C$87,"_",$C$86),Data_for_IC_trend_tables!$A$1:$G$49194,7,FALSE),"-")</f>
        <v>287.28030550623498</v>
      </c>
      <c r="AJ48" s="30">
        <f>IFERROR(VLOOKUP(CONCATENATE($B48,"_",AJ$4,"_",$C$87,"_",$C$86),Data_for_IC_trend_tables!$A$1:$G$49194,7,FALSE),"-")</f>
        <v>272.29816377076997</v>
      </c>
      <c r="AK48" s="30">
        <f>IFERROR(VLOOKUP(CONCATENATE($B48,"_",AK$4,"_",$C$87,"_",$C$86),Data_for_IC_trend_tables!$A$1:$G$49194,7,FALSE),"-")</f>
        <v>266.10040087642398</v>
      </c>
      <c r="AL48" s="30">
        <f>IFERROR(VLOOKUP(CONCATENATE($B48,"_",AL$4,"_",$C$87,"_",$C$86),Data_for_IC_trend_tables!$A$1:$G$49194,7,FALSE),"-")</f>
        <v>259.92350626459</v>
      </c>
      <c r="AM48" s="30">
        <f>IFERROR(VLOOKUP(CONCATENATE($B48,"_",AM$4,"_",$C$87,"_",$C$86),Data_for_IC_trend_tables!$A$1:$G$49194,7,FALSE),"-")</f>
        <v>260.21781736914699</v>
      </c>
      <c r="AN48" s="30">
        <f>IFERROR(VLOOKUP(CONCATENATE($B48,"_",AN$4,"_",$C$87,"_",$C$86),Data_for_IC_trend_tables!$A$1:$G$49194,7,FALSE),"-")</f>
        <v>257.349958329868</v>
      </c>
      <c r="AO48" s="30">
        <f>IFERROR(VLOOKUP(CONCATENATE($B48,"_",AO$4,"_",$C$87,"_",$C$86),Data_for_IC_trend_tables!$A$1:$G$49194,7,FALSE),"-")</f>
        <v>244.84596321537299</v>
      </c>
      <c r="AP48" s="30">
        <f>IFERROR(VLOOKUP(CONCATENATE($B48,"_",AP$4,"_",$C$87,"_",$C$86),Data_for_IC_trend_tables!$A$1:$G$49194,7,FALSE),"-")</f>
        <v>247.09421424892699</v>
      </c>
      <c r="AQ48" s="30">
        <f>IFERROR(VLOOKUP(CONCATENATE($B48,"_",AQ$4,"_",$C$87,"_",$C$86),Data_for_IC_trend_tables!$A$1:$G$49194,7,FALSE),"-")</f>
        <v>241.29125136562399</v>
      </c>
      <c r="AR48" s="30">
        <f>IFERROR(VLOOKUP(CONCATENATE($B48,"_",AR$4,"_",$C$87,"_",$C$86),Data_for_IC_trend_tables!$A$1:$G$49194,7,FALSE),"-")</f>
        <v>245.19046238664299</v>
      </c>
      <c r="AS48" s="30">
        <f>IFERROR(VLOOKUP(CONCATENATE($B48,"_",AS$4,"_",$C$87,"_",$C$86),Data_for_IC_trend_tables!$A$1:$G$49194,7,FALSE),"-")</f>
        <v>253.65479908674399</v>
      </c>
      <c r="AT48" s="30">
        <f>IFERROR(VLOOKUP(CONCATENATE($B48,"_",AT$4,"_",$C$87,"_",$C$86),Data_for_IC_trend_tables!$A$1:$G$49194,7,FALSE),"-")</f>
        <v>251.14497990101401</v>
      </c>
      <c r="AU48" s="30">
        <f>IFERROR(VLOOKUP(CONCATENATE($B48,"_",AU$4,"_",$C$87,"_",$C$86),Data_for_IC_trend_tables!$A$1:$G$49194,7,FALSE),"-")</f>
        <v>235.34432309109101</v>
      </c>
      <c r="AV48" s="30"/>
      <c r="AW48" s="30">
        <f>IFERROR(VLOOKUP(CONCATENATE($B48,"_",AW$4,"_",$C$87,"_",$C$86),Data_for_IC_trend_tables!$A$1:$G$49194,7,FALSE),"-")</f>
        <v>235.34432309109101</v>
      </c>
      <c r="AX48" s="73"/>
      <c r="AY48" s="38" t="str">
        <f t="shared" si="0"/>
        <v/>
      </c>
      <c r="AZ48" s="58" t="str">
        <f t="shared" si="1"/>
        <v/>
      </c>
      <c r="BA48" s="59">
        <v>523</v>
      </c>
      <c r="BB48" s="38" t="str">
        <f t="shared" si="2"/>
        <v>Yes</v>
      </c>
      <c r="BC48" s="58">
        <f t="shared" si="3"/>
        <v>-0.55001085451034215</v>
      </c>
      <c r="BD48" s="241">
        <v>0.25</v>
      </c>
      <c r="BE48" s="38" t="str">
        <f t="shared" si="4"/>
        <v>Yes</v>
      </c>
      <c r="BF48" s="96">
        <f t="shared" si="5"/>
        <v>-7.8121724885449662E-2</v>
      </c>
      <c r="BG48" s="64"/>
      <c r="BH48" s="63" t="s">
        <v>76</v>
      </c>
      <c r="BI48" s="140" t="s">
        <v>76</v>
      </c>
      <c r="BJ48"/>
      <c r="BK48"/>
      <c r="BL48"/>
      <c r="BM48"/>
      <c r="BN48"/>
      <c r="BO48"/>
    </row>
    <row r="49" spans="1:67" s="3" customFormat="1" x14ac:dyDescent="0.2">
      <c r="B49" s="52" t="s">
        <v>171</v>
      </c>
      <c r="C49" s="61" t="s">
        <v>58</v>
      </c>
      <c r="D49" s="56"/>
      <c r="E49" s="30">
        <f>IFERROR(VLOOKUP(CONCATENATE($B49,"_",E$4,"_",$C$87,"_",$C$86),Data_for_IC_trend_tables!$A$1:$G$49194,7,FALSE),"-")</f>
        <v>2843</v>
      </c>
      <c r="F49" s="30">
        <f>IFERROR(VLOOKUP(CONCATENATE($B49,"_",F$4,"_",$C$87,"_",$C$86),Data_for_IC_trend_tables!$A$1:$G$49194,7,FALSE),"-")</f>
        <v>2843</v>
      </c>
      <c r="G49" s="30">
        <f>IFERROR(VLOOKUP(CONCATENATE($B49,"_",G$4,"_",$C$87,"_",$C$86),Data_for_IC_trend_tables!$A$1:$G$49194,7,FALSE),"-")</f>
        <v>2582</v>
      </c>
      <c r="H49" s="30">
        <f>IFERROR(VLOOKUP(CONCATENATE($B49,"_",H$4,"_",$C$87,"_",$C$86),Data_for_IC_trend_tables!$A$1:$G$49194,7,FALSE),"-")</f>
        <v>2444</v>
      </c>
      <c r="I49" s="30">
        <f>IFERROR(VLOOKUP(CONCATENATE($B49,"_",I$4,"_",$C$87,"_",$C$86),Data_for_IC_trend_tables!$A$1:$G$49194,7,FALSE),"-")</f>
        <v>2390</v>
      </c>
      <c r="J49" s="30">
        <f>IFERROR(VLOOKUP(CONCATENATE($B49,"_",J$4,"_",$C$87,"_",$C$86),Data_for_IC_trend_tables!$A$1:$G$49194,7,FALSE),"-")</f>
        <v>2496</v>
      </c>
      <c r="K49" s="30">
        <f>IFERROR(VLOOKUP(CONCATENATE($B49,"_",K$4,"_",$C$87,"_",$C$86),Data_for_IC_trend_tables!$A$1:$G$49194,7,FALSE),"-")</f>
        <v>2338</v>
      </c>
      <c r="L49" s="30">
        <f>IFERROR(VLOOKUP(CONCATENATE($B49,"_",L$4,"_",$C$87,"_",$C$86),Data_for_IC_trend_tables!$A$1:$G$49194,7,FALSE),"-")</f>
        <v>3410</v>
      </c>
      <c r="M49" s="30">
        <f>IFERROR(VLOOKUP(CONCATENATE($B49,"_",M$4,"_",$C$87,"_",$C$86),Data_for_IC_trend_tables!$A$1:$G$49194,7,FALSE),"-")</f>
        <v>3396</v>
      </c>
      <c r="N49" s="30">
        <f>IFERROR(VLOOKUP(CONCATENATE($B49,"_",N$4,"_",$C$87,"_",$C$86),Data_for_IC_trend_tables!$A$1:$G$49194,7,FALSE),"-")</f>
        <v>3444</v>
      </c>
      <c r="O49" s="30">
        <f>IFERROR(VLOOKUP(CONCATENATE($B49,"_",O$4,"_",$C$87,"_",$C$86),Data_for_IC_trend_tables!$A$1:$G$49194,7,FALSE),"-")</f>
        <v>3668</v>
      </c>
      <c r="P49" s="30">
        <f>IFERROR(VLOOKUP(CONCATENATE($B49,"_",P$4,"_",$C$87,"_",$C$86),Data_for_IC_trend_tables!$A$1:$G$49194,7,FALSE),"-")</f>
        <v>3361</v>
      </c>
      <c r="Q49" s="30">
        <f>IFERROR(VLOOKUP(CONCATENATE($B49,"_",Q$4,"_",$C$87,"_",$C$86),Data_for_IC_trend_tables!$A$1:$G$49194,7,FALSE),"-")</f>
        <v>3297</v>
      </c>
      <c r="R49" s="30">
        <f>IFERROR(VLOOKUP(CONCATENATE($B49,"_",R$4,"_",$C$87,"_",$C$86),Data_for_IC_trend_tables!$A$1:$G$49194,7,FALSE),"-")</f>
        <v>3062</v>
      </c>
      <c r="S49" s="30">
        <f>IFERROR(VLOOKUP(CONCATENATE($B49,"_",S$4,"_",$C$87,"_",$C$86),Data_for_IC_trend_tables!$A$1:$G$49194,7,FALSE),"-")</f>
        <v>2924</v>
      </c>
      <c r="T49" s="30">
        <f>IFERROR(VLOOKUP(CONCATENATE($B49,"_",T$4,"_",$C$87,"_",$C$86),Data_for_IC_trend_tables!$A$1:$G$49194,7,FALSE),"-")</f>
        <v>2857</v>
      </c>
      <c r="U49" s="30">
        <f>IFERROR(VLOOKUP(CONCATENATE($B49,"_",U$4,"_",$C$87,"_",$C$86),Data_for_IC_trend_tables!$A$1:$G$49194,7,FALSE),"-")</f>
        <v>2622</v>
      </c>
      <c r="V49" s="30">
        <f>IFERROR(VLOOKUP(CONCATENATE($B49,"_",V$4,"_",$C$87,"_",$C$86),Data_for_IC_trend_tables!$A$1:$G$49194,7,FALSE),"-")</f>
        <v>2386</v>
      </c>
      <c r="W49" s="30">
        <f>IFERROR(VLOOKUP(CONCATENATE($B49,"_",W$4,"_",$C$87,"_",$C$86),Data_for_IC_trend_tables!$A$1:$G$49194,7,FALSE),"-")</f>
        <v>2376</v>
      </c>
      <c r="X49" s="30">
        <f>IFERROR(VLOOKUP(CONCATENATE($B49,"_",X$4,"_",$C$87,"_",$C$86),Data_for_IC_trend_tables!$A$1:$G$49194,7,FALSE),"-")</f>
        <v>2451</v>
      </c>
      <c r="Y49" s="30">
        <f>IFERROR(VLOOKUP(CONCATENATE($B49,"_",Y$4,"_",$C$87,"_",$C$86),Data_for_IC_trend_tables!$A$1:$G$49194,7,FALSE),"-")</f>
        <v>2450</v>
      </c>
      <c r="Z49" s="30" t="str">
        <f>IFERROR(VLOOKUP(CONCATENATE($B49,"_",Z$4,"_",$C$87,"_",$C$86),Data_for_IC_trend_tables!$A$1:$G$49194,7,FALSE),"-")</f>
        <v>-</v>
      </c>
      <c r="AA49" s="30">
        <f>IFERROR(VLOOKUP(CONCATENATE($B49,"_",AA$4,"_",$C$87,"_",$C$86),Data_for_IC_trend_tables!$A$1:$G$49194,7,FALSE),"-")</f>
        <v>2777</v>
      </c>
      <c r="AB49" s="30">
        <f>IFERROR(VLOOKUP(CONCATENATE($B49,"_",AB$4,"_",$C$87,"_",$C$86),Data_for_IC_trend_tables!$A$1:$G$49194,7,FALSE),"-")</f>
        <v>2644.3</v>
      </c>
      <c r="AC49" s="30">
        <f>IFERROR(VLOOKUP(CONCATENATE($B49,"_",AC$4,"_",$C$87,"_",$C$86),Data_for_IC_trend_tables!$A$1:$G$49194,7,FALSE),"-")</f>
        <v>2527</v>
      </c>
      <c r="AD49" s="30">
        <f>IFERROR(VLOOKUP(CONCATENATE($B49,"_",AD$4,"_",$C$87,"_",$C$86),Data_for_IC_trend_tables!$A$1:$G$49194,7,FALSE),"-")</f>
        <v>2567</v>
      </c>
      <c r="AE49" s="30">
        <f>IFERROR(VLOOKUP(CONCATENATE($B49,"_",AE$4,"_",$C$87,"_",$C$86),Data_for_IC_trend_tables!$A$1:$G$49194,7,FALSE),"-")</f>
        <v>2221.9</v>
      </c>
      <c r="AF49" s="30">
        <f>IFERROR(VLOOKUP(CONCATENATE($B49,"_",AF$4,"_",$C$87,"_",$C$86),Data_for_IC_trend_tables!$A$1:$G$49194,7,FALSE),"-")</f>
        <v>2206.6</v>
      </c>
      <c r="AG49" s="30">
        <f>IFERROR(VLOOKUP(CONCATENATE($B49,"_",AG$4,"_",$C$87,"_",$C$86),Data_for_IC_trend_tables!$A$1:$G$49194,7,FALSE),"-")</f>
        <v>2323.4</v>
      </c>
      <c r="AH49" s="30">
        <f>IFERROR(VLOOKUP(CONCATENATE($B49,"_",AH$4,"_",$C$87,"_",$C$86),Data_for_IC_trend_tables!$A$1:$G$49194,7,FALSE),"-")</f>
        <v>2257.56</v>
      </c>
      <c r="AI49" s="30">
        <f>IFERROR(VLOOKUP(CONCATENATE($B49,"_",AI$4,"_",$C$87,"_",$C$86),Data_for_IC_trend_tables!$A$1:$G$49194,7,FALSE),"-")</f>
        <v>2506.0462298048201</v>
      </c>
      <c r="AJ49" s="30">
        <f>IFERROR(VLOOKUP(CONCATENATE($B49,"_",AJ$4,"_",$C$87,"_",$C$86),Data_for_IC_trend_tables!$A$1:$G$49194,7,FALSE),"-")</f>
        <v>2552.4523067112</v>
      </c>
      <c r="AK49" s="30">
        <f>IFERROR(VLOOKUP(CONCATENATE($B49,"_",AK$4,"_",$C$87,"_",$C$86),Data_for_IC_trend_tables!$A$1:$G$49194,7,FALSE),"-")</f>
        <v>2622.21117188587</v>
      </c>
      <c r="AL49" s="30">
        <f>IFERROR(VLOOKUP(CONCATENATE($B49,"_",AL$4,"_",$C$87,"_",$C$86),Data_for_IC_trend_tables!$A$1:$G$49194,7,FALSE),"-")</f>
        <v>2622.3438490683902</v>
      </c>
      <c r="AM49" s="30">
        <f>IFERROR(VLOOKUP(CONCATENATE($B49,"_",AM$4,"_",$C$87,"_",$C$86),Data_for_IC_trend_tables!$A$1:$G$49194,7,FALSE),"-")</f>
        <v>2619.7217045610801</v>
      </c>
      <c r="AN49" s="30">
        <f>IFERROR(VLOOKUP(CONCATENATE($B49,"_",AN$4,"_",$C$87,"_",$C$86),Data_for_IC_trend_tables!$A$1:$G$49194,7,FALSE),"-")</f>
        <v>2644.5166628971901</v>
      </c>
      <c r="AO49" s="30">
        <f>IFERROR(VLOOKUP(CONCATENATE($B49,"_",AO$4,"_",$C$87,"_",$C$86),Data_for_IC_trend_tables!$A$1:$G$49194,7,FALSE),"-")</f>
        <v>2671.7603968671101</v>
      </c>
      <c r="AP49" s="30">
        <f>IFERROR(VLOOKUP(CONCATENATE($B49,"_",AP$4,"_",$C$87,"_",$C$86),Data_for_IC_trend_tables!$A$1:$G$49194,7,FALSE),"-")</f>
        <v>2723.9298658047801</v>
      </c>
      <c r="AQ49" s="30">
        <f>IFERROR(VLOOKUP(CONCATENATE($B49,"_",AQ$4,"_",$C$87,"_",$C$86),Data_for_IC_trend_tables!$A$1:$G$49194,7,FALSE),"-")</f>
        <v>2760.48092169846</v>
      </c>
      <c r="AR49" s="30">
        <f>IFERROR(VLOOKUP(CONCATENATE($B49,"_",AR$4,"_",$C$87,"_",$C$86),Data_for_IC_trend_tables!$A$1:$G$49194,7,FALSE),"-")</f>
        <v>1935.0892246636399</v>
      </c>
      <c r="AS49" s="30">
        <f>IFERROR(VLOOKUP(CONCATENATE($B49,"_",AS$4,"_",$C$87,"_",$C$86),Data_for_IC_trend_tables!$A$1:$G$49194,7,FALSE),"-")</f>
        <v>1827.1426175363699</v>
      </c>
      <c r="AT49" s="30" t="str">
        <f>IFERROR(VLOOKUP(CONCATENATE($B49,"_",AT$4,"_",$C$87,"_",$C$86),Data_for_IC_trend_tables!$A$1:$G$49194,7,FALSE),"-")</f>
        <v>-</v>
      </c>
      <c r="AU49" s="30" t="str">
        <f>IFERROR(VLOOKUP(CONCATENATE($B49,"_",AU$4,"_",$C$87,"_",$C$86),Data_for_IC_trend_tables!$A$1:$G$49194,7,FALSE),"-")</f>
        <v>-</v>
      </c>
      <c r="AV49" s="30"/>
      <c r="AW49" s="30" t="str">
        <f>IFERROR(VLOOKUP(CONCATENATE($B49,"_",AW$4,"_",$C$87,"_",$C$86),Data_for_IC_trend_tables!$A$1:$G$49194,7,FALSE),"-")</f>
        <v>-</v>
      </c>
      <c r="AX49" s="59"/>
      <c r="AY49" s="38" t="str">
        <f t="shared" si="0"/>
        <v/>
      </c>
      <c r="AZ49" s="58" t="str">
        <f t="shared" si="1"/>
        <v/>
      </c>
      <c r="BA49" s="59"/>
      <c r="BB49" s="38" t="str">
        <f t="shared" si="2"/>
        <v/>
      </c>
      <c r="BC49" s="58" t="str">
        <f t="shared" si="3"/>
        <v/>
      </c>
      <c r="BD49" s="241"/>
      <c r="BE49" s="38" t="str">
        <f t="shared" si="4"/>
        <v/>
      </c>
      <c r="BF49" s="96" t="str">
        <f t="shared" si="5"/>
        <v/>
      </c>
      <c r="BG49" s="60"/>
      <c r="BH49" s="64"/>
      <c r="BI49" s="139"/>
      <c r="BJ49"/>
      <c r="BK49"/>
      <c r="BL49"/>
      <c r="BM49"/>
      <c r="BN49"/>
      <c r="BO49"/>
    </row>
    <row r="50" spans="1:67" s="3" customFormat="1" x14ac:dyDescent="0.2">
      <c r="B50" s="52" t="s">
        <v>172</v>
      </c>
      <c r="C50" s="55" t="s">
        <v>32</v>
      </c>
      <c r="D50" s="56"/>
      <c r="E50" s="30" t="str">
        <f>IFERROR(VLOOKUP(CONCATENATE($B50,"_",E$4,"_",$C$87,"_",$C$86),Data_for_IC_trend_tables!$A$1:$G$49194,7,FALSE),"-")</f>
        <v>-</v>
      </c>
      <c r="F50" s="30" t="str">
        <f>IFERROR(VLOOKUP(CONCATENATE($B50,"_",F$4,"_",$C$87,"_",$C$86),Data_for_IC_trend_tables!$A$1:$G$49194,7,FALSE),"-")</f>
        <v>-</v>
      </c>
      <c r="G50" s="30" t="str">
        <f>IFERROR(VLOOKUP(CONCATENATE($B50,"_",G$4,"_",$C$87,"_",$C$86),Data_for_IC_trend_tables!$A$1:$G$49194,7,FALSE),"-")</f>
        <v>-</v>
      </c>
      <c r="H50" s="30" t="str">
        <f>IFERROR(VLOOKUP(CONCATENATE($B50,"_",H$4,"_",$C$87,"_",$C$86),Data_for_IC_trend_tables!$A$1:$G$49194,7,FALSE),"-")</f>
        <v>-</v>
      </c>
      <c r="I50" s="30" t="str">
        <f>IFERROR(VLOOKUP(CONCATENATE($B50,"_",I$4,"_",$C$87,"_",$C$86),Data_for_IC_trend_tables!$A$1:$G$49194,7,FALSE),"-")</f>
        <v>-</v>
      </c>
      <c r="J50" s="30" t="str">
        <f>IFERROR(VLOOKUP(CONCATENATE($B50,"_",J$4,"_",$C$87,"_",$C$86),Data_for_IC_trend_tables!$A$1:$G$49194,7,FALSE),"-")</f>
        <v>-</v>
      </c>
      <c r="K50" s="30" t="str">
        <f>IFERROR(VLOOKUP(CONCATENATE($B50,"_",K$4,"_",$C$87,"_",$C$86),Data_for_IC_trend_tables!$A$1:$G$49194,7,FALSE),"-")</f>
        <v>-</v>
      </c>
      <c r="L50" s="30" t="str">
        <f>IFERROR(VLOOKUP(CONCATENATE($B50,"_",L$4,"_",$C$87,"_",$C$86),Data_for_IC_trend_tables!$A$1:$G$49194,7,FALSE),"-")</f>
        <v>-</v>
      </c>
      <c r="M50" s="30" t="str">
        <f>IFERROR(VLOOKUP(CONCATENATE($B50,"_",M$4,"_",$C$87,"_",$C$86),Data_for_IC_trend_tables!$A$1:$G$49194,7,FALSE),"-")</f>
        <v>-</v>
      </c>
      <c r="N50" s="30" t="str">
        <f>IFERROR(VLOOKUP(CONCATENATE($B50,"_",N$4,"_",$C$87,"_",$C$86),Data_for_IC_trend_tables!$A$1:$G$49194,7,FALSE),"-")</f>
        <v>-</v>
      </c>
      <c r="O50" s="30">
        <f>IFERROR(VLOOKUP(CONCATENATE($B50,"_",O$4,"_",$C$87,"_",$C$86),Data_for_IC_trend_tables!$A$1:$G$49194,7,FALSE),"-")</f>
        <v>191.198123738633</v>
      </c>
      <c r="P50" s="30">
        <f>IFERROR(VLOOKUP(CONCATENATE($B50,"_",P$4,"_",$C$87,"_",$C$86),Data_for_IC_trend_tables!$A$1:$G$49194,7,FALSE),"-")</f>
        <v>166.79380191348901</v>
      </c>
      <c r="Q50" s="30">
        <f>IFERROR(VLOOKUP(CONCATENATE($B50,"_",Q$4,"_",$C$87,"_",$C$86),Data_for_IC_trend_tables!$A$1:$G$49194,7,FALSE),"-")</f>
        <v>162.418249444954</v>
      </c>
      <c r="R50" s="30">
        <f>IFERROR(VLOOKUP(CONCATENATE($B50,"_",R$4,"_",$C$87,"_",$C$86),Data_for_IC_trend_tables!$A$1:$G$49194,7,FALSE),"-")</f>
        <v>148.44150660683499</v>
      </c>
      <c r="S50" s="30">
        <f>IFERROR(VLOOKUP(CONCATENATE($B50,"_",S$4,"_",$C$87,"_",$C$86),Data_for_IC_trend_tables!$A$1:$G$49194,7,FALSE),"-")</f>
        <v>147.05610668258399</v>
      </c>
      <c r="T50" s="30">
        <f>IFERROR(VLOOKUP(CONCATENATE($B50,"_",T$4,"_",$C$87,"_",$C$86),Data_for_IC_trend_tables!$A$1:$G$49194,7,FALSE),"-")</f>
        <v>145.194291388062</v>
      </c>
      <c r="U50" s="30">
        <f>IFERROR(VLOOKUP(CONCATENATE($B50,"_",U$4,"_",$C$87,"_",$C$86),Data_for_IC_trend_tables!$A$1:$G$49194,7,FALSE),"-")</f>
        <v>147.74485757517701</v>
      </c>
      <c r="V50" s="30">
        <f>IFERROR(VLOOKUP(CONCATENATE($B50,"_",V$4,"_",$C$87,"_",$C$86),Data_for_IC_trend_tables!$A$1:$G$49194,7,FALSE),"-")</f>
        <v>152.78391945217399</v>
      </c>
      <c r="W50" s="30">
        <f>IFERROR(VLOOKUP(CONCATENATE($B50,"_",W$4,"_",$C$87,"_",$C$86),Data_for_IC_trend_tables!$A$1:$G$49194,7,FALSE),"-")</f>
        <v>156.21543828118499</v>
      </c>
      <c r="X50" s="30">
        <f>IFERROR(VLOOKUP(CONCATENATE($B50,"_",X$4,"_",$C$87,"_",$C$86),Data_for_IC_trend_tables!$A$1:$G$49194,7,FALSE),"-")</f>
        <v>137.97447180097299</v>
      </c>
      <c r="Y50" s="30">
        <f>IFERROR(VLOOKUP(CONCATENATE($B50,"_",Y$4,"_",$C$87,"_",$C$86),Data_for_IC_trend_tables!$A$1:$G$49194,7,FALSE),"-")</f>
        <v>148.948132637208</v>
      </c>
      <c r="Z50" s="30">
        <f>IFERROR(VLOOKUP(CONCATENATE($B50,"_",Z$4,"_",$C$87,"_",$C$86),Data_for_IC_trend_tables!$A$1:$G$49194,7,FALSE),"-")</f>
        <v>146.47280190511199</v>
      </c>
      <c r="AA50" s="30">
        <f>IFERROR(VLOOKUP(CONCATENATE($B50,"_",AA$4,"_",$C$87,"_",$C$86),Data_for_IC_trend_tables!$A$1:$G$49194,7,FALSE),"-")</f>
        <v>147.36521698197799</v>
      </c>
      <c r="AB50" s="30">
        <f>IFERROR(VLOOKUP(CONCATENATE($B50,"_",AB$4,"_",$C$87,"_",$C$86),Data_for_IC_trend_tables!$A$1:$G$49194,7,FALSE),"-")</f>
        <v>150.883047153739</v>
      </c>
      <c r="AC50" s="30">
        <f>IFERROR(VLOOKUP(CONCATENATE($B50,"_",AC$4,"_",$C$87,"_",$C$86),Data_for_IC_trend_tables!$A$1:$G$49194,7,FALSE),"-")</f>
        <v>153.16926456771401</v>
      </c>
      <c r="AD50" s="30">
        <f>IFERROR(VLOOKUP(CONCATENATE($B50,"_",AD$4,"_",$C$87,"_",$C$86),Data_for_IC_trend_tables!$A$1:$G$49194,7,FALSE),"-")</f>
        <v>148.60987513959401</v>
      </c>
      <c r="AE50" s="30">
        <f>IFERROR(VLOOKUP(CONCATENATE($B50,"_",AE$4,"_",$C$87,"_",$C$86),Data_for_IC_trend_tables!$A$1:$G$49194,7,FALSE),"-")</f>
        <v>146.082659547698</v>
      </c>
      <c r="AF50" s="30">
        <f>IFERROR(VLOOKUP(CONCATENATE($B50,"_",AF$4,"_",$C$87,"_",$C$86),Data_for_IC_trend_tables!$A$1:$G$49194,7,FALSE),"-")</f>
        <v>149.98109912083399</v>
      </c>
      <c r="AG50" s="30">
        <f>IFERROR(VLOOKUP(CONCATENATE($B50,"_",AG$4,"_",$C$87,"_",$C$86),Data_for_IC_trend_tables!$A$1:$G$49194,7,FALSE),"-")</f>
        <v>144.82744200959499</v>
      </c>
      <c r="AH50" s="30">
        <f>IFERROR(VLOOKUP(CONCATENATE($B50,"_",AH$4,"_",$C$87,"_",$C$86),Data_for_IC_trend_tables!$A$1:$G$49194,7,FALSE),"-")</f>
        <v>144.10311099993899</v>
      </c>
      <c r="AI50" s="30">
        <f>IFERROR(VLOOKUP(CONCATENATE($B50,"_",AI$4,"_",$C$87,"_",$C$86),Data_for_IC_trend_tables!$A$1:$G$49194,7,FALSE),"-")</f>
        <v>136.14517177259901</v>
      </c>
      <c r="AJ50" s="30">
        <f>IFERROR(VLOOKUP(CONCATENATE($B50,"_",AJ$4,"_",$C$87,"_",$C$86),Data_for_IC_trend_tables!$A$1:$G$49194,7,FALSE),"-")</f>
        <v>135.92478741543201</v>
      </c>
      <c r="AK50" s="30">
        <f>IFERROR(VLOOKUP(CONCATENATE($B50,"_",AK$4,"_",$C$87,"_",$C$86),Data_for_IC_trend_tables!$A$1:$G$49194,7,FALSE),"-")</f>
        <v>130.117113955582</v>
      </c>
      <c r="AL50" s="30">
        <f>IFERROR(VLOOKUP(CONCATENATE($B50,"_",AL$4,"_",$C$87,"_",$C$86),Data_for_IC_trend_tables!$A$1:$G$49194,7,FALSE),"-")</f>
        <v>129.44522825901001</v>
      </c>
      <c r="AM50" s="30">
        <f>IFERROR(VLOOKUP(CONCATENATE($B50,"_",AM$4,"_",$C$87,"_",$C$86),Data_for_IC_trend_tables!$A$1:$G$49194,7,FALSE),"-")</f>
        <v>118.779155748489</v>
      </c>
      <c r="AN50" s="30">
        <f>IFERROR(VLOOKUP(CONCATENATE($B50,"_",AN$4,"_",$C$87,"_",$C$86),Data_for_IC_trend_tables!$A$1:$G$49194,7,FALSE),"-")</f>
        <v>125.232690851081</v>
      </c>
      <c r="AO50" s="30">
        <f>IFERROR(VLOOKUP(CONCATENATE($B50,"_",AO$4,"_",$C$87,"_",$C$86),Data_for_IC_trend_tables!$A$1:$G$49194,7,FALSE),"-")</f>
        <v>130.16776079572699</v>
      </c>
      <c r="AP50" s="30">
        <f>IFERROR(VLOOKUP(CONCATENATE($B50,"_",AP$4,"_",$C$87,"_",$C$86),Data_for_IC_trend_tables!$A$1:$G$49194,7,FALSE),"-")</f>
        <v>127.75466997004</v>
      </c>
      <c r="AQ50" s="30">
        <f>IFERROR(VLOOKUP(CONCATENATE($B50,"_",AQ$4,"_",$C$87,"_",$C$86),Data_for_IC_trend_tables!$A$1:$G$49194,7,FALSE),"-")</f>
        <v>123.85284876270499</v>
      </c>
      <c r="AR50" s="30">
        <f>IFERROR(VLOOKUP(CONCATENATE($B50,"_",AR$4,"_",$C$87,"_",$C$86),Data_for_IC_trend_tables!$A$1:$G$49194,7,FALSE),"-")</f>
        <v>123.896891454404</v>
      </c>
      <c r="AS50" s="30">
        <f>IFERROR(VLOOKUP(CONCATENATE($B50,"_",AS$4,"_",$C$87,"_",$C$86),Data_for_IC_trend_tables!$A$1:$G$49194,7,FALSE),"-")</f>
        <v>136.91486902974199</v>
      </c>
      <c r="AT50" s="30">
        <f>IFERROR(VLOOKUP(CONCATENATE($B50,"_",AT$4,"_",$C$87,"_",$C$86),Data_for_IC_trend_tables!$A$1:$G$49194,7,FALSE),"-")</f>
        <v>134.791896906983</v>
      </c>
      <c r="AU50" s="30">
        <f>IFERROR(VLOOKUP(CONCATENATE($B50,"_",AU$4,"_",$C$87,"_",$C$86),Data_for_IC_trend_tables!$A$1:$G$49194,7,FALSE),"-")</f>
        <v>134.19045197149401</v>
      </c>
      <c r="AV50" s="30"/>
      <c r="AW50" s="30">
        <f>IFERROR(VLOOKUP(CONCATENATE($B50,"_",AW$4,"_",$C$87,"_",$C$86),Data_for_IC_trend_tables!$A$1:$G$49194,7,FALSE),"-")</f>
        <v>134.19045197149401</v>
      </c>
      <c r="AX50" s="59"/>
      <c r="AY50" s="38" t="str">
        <f t="shared" si="0"/>
        <v/>
      </c>
      <c r="AZ50" s="58" t="str">
        <f t="shared" si="1"/>
        <v/>
      </c>
      <c r="BA50" s="59"/>
      <c r="BB50" s="38" t="str">
        <f t="shared" si="2"/>
        <v/>
      </c>
      <c r="BC50" s="58" t="str">
        <f t="shared" si="3"/>
        <v/>
      </c>
      <c r="BD50" s="241"/>
      <c r="BE50" s="38" t="str">
        <f t="shared" si="4"/>
        <v/>
      </c>
      <c r="BF50" s="96" t="str">
        <f t="shared" si="5"/>
        <v/>
      </c>
      <c r="BG50" s="60"/>
      <c r="BH50" s="64"/>
      <c r="BI50" s="139"/>
      <c r="BJ50"/>
      <c r="BK50"/>
      <c r="BL50"/>
      <c r="BM50"/>
      <c r="BN50"/>
      <c r="BO50"/>
    </row>
    <row r="51" spans="1:67" s="3" customFormat="1" x14ac:dyDescent="0.2">
      <c r="B51" s="52" t="s">
        <v>173</v>
      </c>
      <c r="C51" s="55" t="s">
        <v>33</v>
      </c>
      <c r="D51" s="69">
        <v>1990</v>
      </c>
      <c r="E51" s="30" t="str">
        <f>IFERROR(VLOOKUP(CONCATENATE($B51,"_",E$4,"_",$C$87,"_",$C$86),Data_for_IC_trend_tables!$A$1:$G$49194,7,FALSE),"-")</f>
        <v>-</v>
      </c>
      <c r="F51" s="30" t="str">
        <f>IFERROR(VLOOKUP(CONCATENATE($B51,"_",F$4,"_",$C$87,"_",$C$86),Data_for_IC_trend_tables!$A$1:$G$49194,7,FALSE),"-")</f>
        <v>-</v>
      </c>
      <c r="G51" s="30" t="str">
        <f>IFERROR(VLOOKUP(CONCATENATE($B51,"_",G$4,"_",$C$87,"_",$C$86),Data_for_IC_trend_tables!$A$1:$G$49194,7,FALSE),"-")</f>
        <v>-</v>
      </c>
      <c r="H51" s="30" t="str">
        <f>IFERROR(VLOOKUP(CONCATENATE($B51,"_",H$4,"_",$C$87,"_",$C$86),Data_for_IC_trend_tables!$A$1:$G$49194,7,FALSE),"-")</f>
        <v>-</v>
      </c>
      <c r="I51" s="30" t="str">
        <f>IFERROR(VLOOKUP(CONCATENATE($B51,"_",I$4,"_",$C$87,"_",$C$86),Data_for_IC_trend_tables!$A$1:$G$49194,7,FALSE),"-")</f>
        <v>-</v>
      </c>
      <c r="J51" s="30" t="str">
        <f>IFERROR(VLOOKUP(CONCATENATE($B51,"_",J$4,"_",$C$87,"_",$C$86),Data_for_IC_trend_tables!$A$1:$G$49194,7,FALSE),"-")</f>
        <v>-</v>
      </c>
      <c r="K51" s="30" t="str">
        <f>IFERROR(VLOOKUP(CONCATENATE($B51,"_",K$4,"_",$C$87,"_",$C$86),Data_for_IC_trend_tables!$A$1:$G$49194,7,FALSE),"-")</f>
        <v>-</v>
      </c>
      <c r="L51" s="30" t="str">
        <f>IFERROR(VLOOKUP(CONCATENATE($B51,"_",L$4,"_",$C$87,"_",$C$86),Data_for_IC_trend_tables!$A$1:$G$49194,7,FALSE),"-")</f>
        <v>-</v>
      </c>
      <c r="M51" s="30" t="str">
        <f>IFERROR(VLOOKUP(CONCATENATE($B51,"_",M$4,"_",$C$87,"_",$C$86),Data_for_IC_trend_tables!$A$1:$G$49194,7,FALSE),"-")</f>
        <v>-</v>
      </c>
      <c r="N51" s="30" t="str">
        <f>IFERROR(VLOOKUP(CONCATENATE($B51,"_",N$4,"_",$C$87,"_",$C$86),Data_for_IC_trend_tables!$A$1:$G$49194,7,FALSE),"-")</f>
        <v>-</v>
      </c>
      <c r="O51" s="30">
        <f>IFERROR(VLOOKUP(CONCATENATE($B51,"_",O$4,"_",$C$87,"_",$C$86),Data_for_IC_trend_tables!$A$1:$G$49194,7,FALSE),"-")</f>
        <v>246.42422367437399</v>
      </c>
      <c r="P51" s="30">
        <f>IFERROR(VLOOKUP(CONCATENATE($B51,"_",P$4,"_",$C$87,"_",$C$86),Data_for_IC_trend_tables!$A$1:$G$49194,7,FALSE),"-")</f>
        <v>225.82218112833999</v>
      </c>
      <c r="Q51" s="30">
        <f>IFERROR(VLOOKUP(CONCATENATE($B51,"_",Q$4,"_",$C$87,"_",$C$86),Data_for_IC_trend_tables!$A$1:$G$49194,7,FALSE),"-")</f>
        <v>212.97775086096999</v>
      </c>
      <c r="R51" s="30">
        <f>IFERROR(VLOOKUP(CONCATENATE($B51,"_",R$4,"_",$C$87,"_",$C$86),Data_for_IC_trend_tables!$A$1:$G$49194,7,FALSE),"-")</f>
        <v>188.17109027040999</v>
      </c>
      <c r="S51" s="30">
        <f>IFERROR(VLOOKUP(CONCATENATE($B51,"_",S$4,"_",$C$87,"_",$C$86),Data_for_IC_trend_tables!$A$1:$G$49194,7,FALSE),"-")</f>
        <v>173.42308537466599</v>
      </c>
      <c r="T51" s="30">
        <f>IFERROR(VLOOKUP(CONCATENATE($B51,"_",T$4,"_",$C$87,"_",$C$86),Data_for_IC_trend_tables!$A$1:$G$49194,7,FALSE),"-")</f>
        <v>161.25283327892899</v>
      </c>
      <c r="U51" s="30">
        <f>IFERROR(VLOOKUP(CONCATENATE($B51,"_",U$4,"_",$C$87,"_",$C$86),Data_for_IC_trend_tables!$A$1:$G$49194,7,FALSE),"-")</f>
        <v>154.46386266465601</v>
      </c>
      <c r="V51" s="30">
        <f>IFERROR(VLOOKUP(CONCATENATE($B51,"_",V$4,"_",$C$87,"_",$C$86),Data_for_IC_trend_tables!$A$1:$G$49194,7,FALSE),"-")</f>
        <v>141.70667442834099</v>
      </c>
      <c r="W51" s="30">
        <f>IFERROR(VLOOKUP(CONCATENATE($B51,"_",W$4,"_",$C$87,"_",$C$86),Data_for_IC_trend_tables!$A$1:$G$49194,7,FALSE),"-")</f>
        <v>142.683282126536</v>
      </c>
      <c r="X51" s="30">
        <f>IFERROR(VLOOKUP(CONCATENATE($B51,"_",X$4,"_",$C$87,"_",$C$86),Data_for_IC_trend_tables!$A$1:$G$49194,7,FALSE),"-")</f>
        <v>136.077756101896</v>
      </c>
      <c r="Y51" s="30">
        <f>IFERROR(VLOOKUP(CONCATENATE($B51,"_",Y$4,"_",$C$87,"_",$C$86),Data_for_IC_trend_tables!$A$1:$G$49194,7,FALSE),"-")</f>
        <v>136.21763391581999</v>
      </c>
      <c r="Z51" s="30">
        <f>IFERROR(VLOOKUP(CONCATENATE($B51,"_",Z$4,"_",$C$87,"_",$C$86),Data_for_IC_trend_tables!$A$1:$G$49194,7,FALSE),"-")</f>
        <v>138.585284353693</v>
      </c>
      <c r="AA51" s="30">
        <f>IFERROR(VLOOKUP(CONCATENATE($B51,"_",AA$4,"_",$C$87,"_",$C$86),Data_for_IC_trend_tables!$A$1:$G$49194,7,FALSE),"-")</f>
        <v>124.96640867306201</v>
      </c>
      <c r="AB51" s="30">
        <f>IFERROR(VLOOKUP(CONCATENATE($B51,"_",AB$4,"_",$C$87,"_",$C$86),Data_for_IC_trend_tables!$A$1:$G$49194,7,FALSE),"-")</f>
        <v>125.19896401484</v>
      </c>
      <c r="AC51" s="30">
        <f>IFERROR(VLOOKUP(CONCATENATE($B51,"_",AC$4,"_",$C$87,"_",$C$86),Data_for_IC_trend_tables!$A$1:$G$49194,7,FALSE),"-")</f>
        <v>125.98392949652199</v>
      </c>
      <c r="AD51" s="30">
        <f>IFERROR(VLOOKUP(CONCATENATE($B51,"_",AD$4,"_",$C$87,"_",$C$86),Data_for_IC_trend_tables!$A$1:$G$49194,7,FALSE),"-")</f>
        <v>135.19655262671</v>
      </c>
      <c r="AE51" s="30">
        <f>IFERROR(VLOOKUP(CONCATENATE($B51,"_",AE$4,"_",$C$87,"_",$C$86),Data_for_IC_trend_tables!$A$1:$G$49194,7,FALSE),"-")</f>
        <v>130.48572042327899</v>
      </c>
      <c r="AF51" s="30">
        <f>IFERROR(VLOOKUP(CONCATENATE($B51,"_",AF$4,"_",$C$87,"_",$C$86),Data_for_IC_trend_tables!$A$1:$G$49194,7,FALSE),"-")</f>
        <v>124.509601774636</v>
      </c>
      <c r="AG51" s="30">
        <f>IFERROR(VLOOKUP(CONCATENATE($B51,"_",AG$4,"_",$C$87,"_",$C$86),Data_for_IC_trend_tables!$A$1:$G$49194,7,FALSE),"-")</f>
        <v>119.919617273196</v>
      </c>
      <c r="AH51" s="30">
        <f>IFERROR(VLOOKUP(CONCATENATE($B51,"_",AH$4,"_",$C$87,"_",$C$86),Data_for_IC_trend_tables!$A$1:$G$49194,7,FALSE),"-")</f>
        <v>111.553023820386</v>
      </c>
      <c r="AI51" s="30">
        <f>IFERROR(VLOOKUP(CONCATENATE($B51,"_",AI$4,"_",$C$87,"_",$C$86),Data_for_IC_trend_tables!$A$1:$G$49194,7,FALSE),"-")</f>
        <v>111.21166870462</v>
      </c>
      <c r="AJ51" s="30">
        <f>IFERROR(VLOOKUP(CONCATENATE($B51,"_",AJ$4,"_",$C$87,"_",$C$86),Data_for_IC_trend_tables!$A$1:$G$49194,7,FALSE),"-")</f>
        <v>108.713159732588</v>
      </c>
      <c r="AK51" s="30">
        <f>IFERROR(VLOOKUP(CONCATENATE($B51,"_",AK$4,"_",$C$87,"_",$C$86),Data_for_IC_trend_tables!$A$1:$G$49194,7,FALSE),"-")</f>
        <v>106.003600168769</v>
      </c>
      <c r="AL51" s="30">
        <f>IFERROR(VLOOKUP(CONCATENATE($B51,"_",AL$4,"_",$C$87,"_",$C$86),Data_for_IC_trend_tables!$A$1:$G$49194,7,FALSE),"-")</f>
        <v>101.250675071928</v>
      </c>
      <c r="AM51" s="30">
        <f>IFERROR(VLOOKUP(CONCATENATE($B51,"_",AM$4,"_",$C$87,"_",$C$86),Data_for_IC_trend_tables!$A$1:$G$49194,7,FALSE),"-")</f>
        <v>84.392786266788903</v>
      </c>
      <c r="AN51" s="30">
        <f>IFERROR(VLOOKUP(CONCATENATE($B51,"_",AN$4,"_",$C$87,"_",$C$86),Data_for_IC_trend_tables!$A$1:$G$49194,7,FALSE),"-")</f>
        <v>98.695468395050497</v>
      </c>
      <c r="AO51" s="30">
        <f>IFERROR(VLOOKUP(CONCATENATE($B51,"_",AO$4,"_",$C$87,"_",$C$86),Data_for_IC_trend_tables!$A$1:$G$49194,7,FALSE),"-")</f>
        <v>98.146724485962807</v>
      </c>
      <c r="AP51" s="30">
        <f>IFERROR(VLOOKUP(CONCATENATE($B51,"_",AP$4,"_",$C$87,"_",$C$86),Data_for_IC_trend_tables!$A$1:$G$49194,7,FALSE),"-")</f>
        <v>95.82140989282</v>
      </c>
      <c r="AQ51" s="30">
        <f>IFERROR(VLOOKUP(CONCATENATE($B51,"_",AQ$4,"_",$C$87,"_",$C$86),Data_for_IC_trend_tables!$A$1:$G$49194,7,FALSE),"-")</f>
        <v>88.213140485841805</v>
      </c>
      <c r="AR51" s="30">
        <f>IFERROR(VLOOKUP(CONCATENATE($B51,"_",AR$4,"_",$C$87,"_",$C$86),Data_for_IC_trend_tables!$A$1:$G$49194,7,FALSE),"-")</f>
        <v>85.184724844090795</v>
      </c>
      <c r="AS51" s="30">
        <f>IFERROR(VLOOKUP(CONCATENATE($B51,"_",AS$4,"_",$C$87,"_",$C$86),Data_for_IC_trend_tables!$A$1:$G$49194,7,FALSE),"-")</f>
        <v>82.681377531164898</v>
      </c>
      <c r="AT51" s="30">
        <f>IFERROR(VLOOKUP(CONCATENATE($B51,"_",AT$4,"_",$C$87,"_",$C$86),Data_for_IC_trend_tables!$A$1:$G$49194,7,FALSE),"-")</f>
        <v>82.531877395940597</v>
      </c>
      <c r="AU51" s="30">
        <f>IFERROR(VLOOKUP(CONCATENATE($B51,"_",AU$4,"_",$C$87,"_",$C$86),Data_for_IC_trend_tables!$A$1:$G$49194,7,FALSE),"-")</f>
        <v>82.486056223394201</v>
      </c>
      <c r="AV51" s="30"/>
      <c r="AW51" s="30">
        <f>IFERROR(VLOOKUP(CONCATENATE($B51,"_",AW$4,"_",$C$87,"_",$C$86),Data_for_IC_trend_tables!$A$1:$G$49194,7,FALSE),"-")</f>
        <v>82.486056223394201</v>
      </c>
      <c r="AX51" s="59">
        <f>O51*0.7</f>
        <v>172.49695657206178</v>
      </c>
      <c r="AY51" s="38" t="str">
        <f t="shared" si="0"/>
        <v>Yes</v>
      </c>
      <c r="AZ51" s="58">
        <f t="shared" si="1"/>
        <v>-0.52181152721419122</v>
      </c>
      <c r="BA51" s="59">
        <v>140</v>
      </c>
      <c r="BB51" s="38" t="str">
        <f t="shared" si="2"/>
        <v>Yes</v>
      </c>
      <c r="BC51" s="58">
        <f t="shared" si="3"/>
        <v>-0.41081388411861286</v>
      </c>
      <c r="BD51" s="241">
        <v>0.18</v>
      </c>
      <c r="BE51" s="38" t="str">
        <f t="shared" si="4"/>
        <v>Yes</v>
      </c>
      <c r="BF51" s="96">
        <f t="shared" si="5"/>
        <v>-0.20988047682587208</v>
      </c>
      <c r="BG51" s="63" t="s">
        <v>76</v>
      </c>
      <c r="BH51" s="63" t="s">
        <v>76</v>
      </c>
      <c r="BI51" s="140" t="s">
        <v>76</v>
      </c>
      <c r="BJ51"/>
      <c r="BK51"/>
      <c r="BL51"/>
      <c r="BM51"/>
      <c r="BN51"/>
      <c r="BO51"/>
    </row>
    <row r="52" spans="1:67" s="3" customFormat="1" x14ac:dyDescent="0.2">
      <c r="B52" s="52" t="s">
        <v>174</v>
      </c>
      <c r="C52" s="55" t="s">
        <v>34</v>
      </c>
      <c r="D52" s="56"/>
      <c r="E52" s="30" t="str">
        <f>IFERROR(VLOOKUP(CONCATENATE($B52,"_",E$4,"_",$C$87,"_",$C$86),Data_for_IC_trend_tables!$A$1:$G$49194,7,FALSE),"-")</f>
        <v>-</v>
      </c>
      <c r="F52" s="30" t="str">
        <f>IFERROR(VLOOKUP(CONCATENATE($B52,"_",F$4,"_",$C$87,"_",$C$86),Data_for_IC_trend_tables!$A$1:$G$49194,7,FALSE),"-")</f>
        <v>-</v>
      </c>
      <c r="G52" s="30" t="str">
        <f>IFERROR(VLOOKUP(CONCATENATE($B52,"_",G$4,"_",$C$87,"_",$C$86),Data_for_IC_trend_tables!$A$1:$G$49194,7,FALSE),"-")</f>
        <v>-</v>
      </c>
      <c r="H52" s="30" t="str">
        <f>IFERROR(VLOOKUP(CONCATENATE($B52,"_",H$4,"_",$C$87,"_",$C$86),Data_for_IC_trend_tables!$A$1:$G$49194,7,FALSE),"-")</f>
        <v>-</v>
      </c>
      <c r="I52" s="30" t="str">
        <f>IFERROR(VLOOKUP(CONCATENATE($B52,"_",I$4,"_",$C$87,"_",$C$86),Data_for_IC_trend_tables!$A$1:$G$49194,7,FALSE),"-")</f>
        <v>-</v>
      </c>
      <c r="J52" s="30" t="str">
        <f>IFERROR(VLOOKUP(CONCATENATE($B52,"_",J$4,"_",$C$87,"_",$C$86),Data_for_IC_trend_tables!$A$1:$G$49194,7,FALSE),"-")</f>
        <v>-</v>
      </c>
      <c r="K52" s="30" t="str">
        <f>IFERROR(VLOOKUP(CONCATENATE($B52,"_",K$4,"_",$C$87,"_",$C$86),Data_for_IC_trend_tables!$A$1:$G$49194,7,FALSE),"-")</f>
        <v>-</v>
      </c>
      <c r="L52" s="30" t="str">
        <f>IFERROR(VLOOKUP(CONCATENATE($B52,"_",L$4,"_",$C$87,"_",$C$86),Data_for_IC_trend_tables!$A$1:$G$49194,7,FALSE),"-")</f>
        <v>-</v>
      </c>
      <c r="M52" s="30" t="str">
        <f>IFERROR(VLOOKUP(CONCATENATE($B52,"_",M$4,"_",$C$87,"_",$C$86),Data_for_IC_trend_tables!$A$1:$G$49194,7,FALSE),"-")</f>
        <v>-</v>
      </c>
      <c r="N52" s="30" t="str">
        <f>IFERROR(VLOOKUP(CONCATENATE($B52,"_",N$4,"_",$C$87,"_",$C$86),Data_for_IC_trend_tables!$A$1:$G$49194,7,FALSE),"-")</f>
        <v>-</v>
      </c>
      <c r="O52" s="30">
        <f>IFERROR(VLOOKUP(CONCATENATE($B52,"_",O$4,"_",$C$87,"_",$C$86),Data_for_IC_trend_tables!$A$1:$G$49194,7,FALSE),"-")</f>
        <v>65.407495999781204</v>
      </c>
      <c r="P52" s="30">
        <f>IFERROR(VLOOKUP(CONCATENATE($B52,"_",P$4,"_",$C$87,"_",$C$86),Data_for_IC_trend_tables!$A$1:$G$49194,7,FALSE),"-")</f>
        <v>62.645015387472</v>
      </c>
      <c r="Q52" s="30">
        <f>IFERROR(VLOOKUP(CONCATENATE($B52,"_",Q$4,"_",$C$87,"_",$C$86),Data_for_IC_trend_tables!$A$1:$G$49194,7,FALSE),"-")</f>
        <v>61.494263797362699</v>
      </c>
      <c r="R52" s="30">
        <f>IFERROR(VLOOKUP(CONCATENATE($B52,"_",R$4,"_",$C$87,"_",$C$86),Data_for_IC_trend_tables!$A$1:$G$49194,7,FALSE),"-")</f>
        <v>61.843459537441198</v>
      </c>
      <c r="S52" s="30">
        <f>IFERROR(VLOOKUP(CONCATENATE($B52,"_",S$4,"_",$C$87,"_",$C$86),Data_for_IC_trend_tables!$A$1:$G$49194,7,FALSE),"-")</f>
        <v>62.851210367719297</v>
      </c>
      <c r="T52" s="30">
        <f>IFERROR(VLOOKUP(CONCATENATE($B52,"_",T$4,"_",$C$87,"_",$C$86),Data_for_IC_trend_tables!$A$1:$G$49194,7,FALSE),"-")</f>
        <v>62.819105087713602</v>
      </c>
      <c r="U52" s="30">
        <f>IFERROR(VLOOKUP(CONCATENATE($B52,"_",U$4,"_",$C$87,"_",$C$86),Data_for_IC_trend_tables!$A$1:$G$49194,7,FALSE),"-")</f>
        <v>66.106522455801098</v>
      </c>
      <c r="V52" s="30">
        <f>IFERROR(VLOOKUP(CONCATENATE($B52,"_",V$4,"_",$C$87,"_",$C$86),Data_for_IC_trend_tables!$A$1:$G$49194,7,FALSE),"-")</f>
        <v>62.853265192860199</v>
      </c>
      <c r="W52" s="30">
        <f>IFERROR(VLOOKUP(CONCATENATE($B52,"_",W$4,"_",$C$87,"_",$C$86),Data_for_IC_trend_tables!$A$1:$G$49194,7,FALSE),"-")</f>
        <v>58.669607434083403</v>
      </c>
      <c r="X52" s="30">
        <f>IFERROR(VLOOKUP(CONCATENATE($B52,"_",X$4,"_",$C$87,"_",$C$86),Data_for_IC_trend_tables!$A$1:$G$49194,7,FALSE),"-")</f>
        <v>55.937117110598898</v>
      </c>
      <c r="Y52" s="30">
        <f>IFERROR(VLOOKUP(CONCATENATE($B52,"_",Y$4,"_",$C$87,"_",$C$86),Data_for_IC_trend_tables!$A$1:$G$49194,7,FALSE),"-")</f>
        <v>55.087754234599799</v>
      </c>
      <c r="Z52" s="30">
        <f>IFERROR(VLOOKUP(CONCATENATE($B52,"_",Z$4,"_",$C$87,"_",$C$86),Data_for_IC_trend_tables!$A$1:$G$49194,7,FALSE),"-")</f>
        <v>55.610175967005198</v>
      </c>
      <c r="AA52" s="30">
        <f>IFERROR(VLOOKUP(CONCATENATE($B52,"_",AA$4,"_",$C$87,"_",$C$86),Data_for_IC_trend_tables!$A$1:$G$49194,7,FALSE),"-")</f>
        <v>51.690432520897403</v>
      </c>
      <c r="AB52" s="30">
        <f>IFERROR(VLOOKUP(CONCATENATE($B52,"_",AB$4,"_",$C$87,"_",$C$86),Data_for_IC_trend_tables!$A$1:$G$49194,7,FALSE),"-")</f>
        <v>51.149505407343803</v>
      </c>
      <c r="AC52" s="30">
        <f>IFERROR(VLOOKUP(CONCATENATE($B52,"_",AC$4,"_",$C$87,"_",$C$86),Data_for_IC_trend_tables!$A$1:$G$49194,7,FALSE),"-")</f>
        <v>48.567670400918999</v>
      </c>
      <c r="AD52" s="30">
        <f>IFERROR(VLOOKUP(CONCATENATE($B52,"_",AD$4,"_",$C$87,"_",$C$86),Data_for_IC_trend_tables!$A$1:$G$49194,7,FALSE),"-")</f>
        <v>47.920432319175099</v>
      </c>
      <c r="AE52" s="30">
        <f>IFERROR(VLOOKUP(CONCATENATE($B52,"_",AE$4,"_",$C$87,"_",$C$86),Data_for_IC_trend_tables!$A$1:$G$49194,7,FALSE),"-")</f>
        <v>45.7894658019868</v>
      </c>
      <c r="AF52" s="30">
        <f>IFERROR(VLOOKUP(CONCATENATE($B52,"_",AF$4,"_",$C$87,"_",$C$86),Data_for_IC_trend_tables!$A$1:$G$49194,7,FALSE),"-")</f>
        <v>45.7697013207667</v>
      </c>
      <c r="AG52" s="30">
        <f>IFERROR(VLOOKUP(CONCATENATE($B52,"_",AG$4,"_",$C$87,"_",$C$86),Data_for_IC_trend_tables!$A$1:$G$49194,7,FALSE),"-")</f>
        <v>43.698590765830701</v>
      </c>
      <c r="AH52" s="30">
        <f>IFERROR(VLOOKUP(CONCATENATE($B52,"_",AH$4,"_",$C$87,"_",$C$86),Data_for_IC_trend_tables!$A$1:$G$49194,7,FALSE),"-")</f>
        <v>40.254559417102698</v>
      </c>
      <c r="AI52" s="30">
        <f>IFERROR(VLOOKUP(CONCATENATE($B52,"_",AI$4,"_",$C$87,"_",$C$86),Data_for_IC_trend_tables!$A$1:$G$49194,7,FALSE),"-")</f>
        <v>39.446171416506097</v>
      </c>
      <c r="AJ52" s="30">
        <f>IFERROR(VLOOKUP(CONCATENATE($B52,"_",AJ$4,"_",$C$87,"_",$C$86),Data_for_IC_trend_tables!$A$1:$G$49194,7,FALSE),"-")</f>
        <v>36.958520832571402</v>
      </c>
      <c r="AK52" s="30">
        <f>IFERROR(VLOOKUP(CONCATENATE($B52,"_",AK$4,"_",$C$87,"_",$C$86),Data_for_IC_trend_tables!$A$1:$G$49194,7,FALSE),"-")</f>
        <v>35.492536658263496</v>
      </c>
      <c r="AL52" s="30">
        <f>IFERROR(VLOOKUP(CONCATENATE($B52,"_",AL$4,"_",$C$87,"_",$C$86),Data_for_IC_trend_tables!$A$1:$G$49194,7,FALSE),"-")</f>
        <v>34.6459889785462</v>
      </c>
      <c r="AM52" s="30">
        <f>IFERROR(VLOOKUP(CONCATENATE($B52,"_",AM$4,"_",$C$87,"_",$C$86),Data_for_IC_trend_tables!$A$1:$G$49194,7,FALSE),"-")</f>
        <v>32.037344756131901</v>
      </c>
      <c r="AN52" s="30">
        <f>IFERROR(VLOOKUP(CONCATENATE($B52,"_",AN$4,"_",$C$87,"_",$C$86),Data_for_IC_trend_tables!$A$1:$G$49194,7,FALSE),"-")</f>
        <v>32.324129485104201</v>
      </c>
      <c r="AO52" s="30">
        <f>IFERROR(VLOOKUP(CONCATENATE($B52,"_",AO$4,"_",$C$87,"_",$C$86),Data_for_IC_trend_tables!$A$1:$G$49194,7,FALSE),"-")</f>
        <v>32.506581248028198</v>
      </c>
      <c r="AP52" s="30">
        <f>IFERROR(VLOOKUP(CONCATENATE($B52,"_",AP$4,"_",$C$87,"_",$C$86),Data_for_IC_trend_tables!$A$1:$G$49194,7,FALSE),"-")</f>
        <v>31.973973691129299</v>
      </c>
      <c r="AQ52" s="30">
        <f>IFERROR(VLOOKUP(CONCATENATE($B52,"_",AQ$4,"_",$C$87,"_",$C$86),Data_for_IC_trend_tables!$A$1:$G$49194,7,FALSE),"-")</f>
        <v>31.177991553832101</v>
      </c>
      <c r="AR52" s="30">
        <f>IFERROR(VLOOKUP(CONCATENATE($B52,"_",AR$4,"_",$C$87,"_",$C$86),Data_for_IC_trend_tables!$A$1:$G$49194,7,FALSE),"-")</f>
        <v>30.596060686695601</v>
      </c>
      <c r="AS52" s="30">
        <f>IFERROR(VLOOKUP(CONCATENATE($B52,"_",AS$4,"_",$C$87,"_",$C$86),Data_for_IC_trend_tables!$A$1:$G$49194,7,FALSE),"-")</f>
        <v>32.066368932237403</v>
      </c>
      <c r="AT52" s="30">
        <f>IFERROR(VLOOKUP(CONCATENATE($B52,"_",AT$4,"_",$C$87,"_",$C$86),Data_for_IC_trend_tables!$A$1:$G$49194,7,FALSE),"-")</f>
        <v>30.7076488030905</v>
      </c>
      <c r="AU52" s="30">
        <f>IFERROR(VLOOKUP(CONCATENATE($B52,"_",AU$4,"_",$C$87,"_",$C$86),Data_for_IC_trend_tables!$A$1:$G$49194,7,FALSE),"-")</f>
        <v>28.591751378895001</v>
      </c>
      <c r="AV52" s="30"/>
      <c r="AW52" s="30">
        <f>IFERROR(VLOOKUP(CONCATENATE($B52,"_",AW$4,"_",$C$87,"_",$C$86),Data_for_IC_trend_tables!$A$1:$G$49194,7,FALSE),"-")</f>
        <v>28.591751378895001</v>
      </c>
      <c r="AX52" s="59"/>
      <c r="AY52" s="38" t="str">
        <f t="shared" si="0"/>
        <v/>
      </c>
      <c r="AZ52" s="58" t="str">
        <f t="shared" si="1"/>
        <v/>
      </c>
      <c r="BA52" s="59">
        <v>40</v>
      </c>
      <c r="BB52" s="38" t="str">
        <f t="shared" si="2"/>
        <v>Yes</v>
      </c>
      <c r="BC52" s="58">
        <f t="shared" si="3"/>
        <v>-0.28520621552762498</v>
      </c>
      <c r="BD52" s="241">
        <v>0.23</v>
      </c>
      <c r="BE52" s="38" t="str">
        <f t="shared" si="4"/>
        <v>Yes</v>
      </c>
      <c r="BF52" s="96">
        <f t="shared" si="5"/>
        <v>-0.17334946921056535</v>
      </c>
      <c r="BG52" s="64"/>
      <c r="BH52" s="63" t="s">
        <v>76</v>
      </c>
      <c r="BI52" s="140" t="s">
        <v>76</v>
      </c>
      <c r="BJ52"/>
      <c r="BK52"/>
      <c r="BL52"/>
      <c r="BM52"/>
      <c r="BN52"/>
      <c r="BO52"/>
    </row>
    <row r="53" spans="1:67" s="3" customFormat="1" x14ac:dyDescent="0.2">
      <c r="A53" s="119"/>
      <c r="B53" s="103" t="s">
        <v>175</v>
      </c>
      <c r="C53" s="147" t="s">
        <v>69</v>
      </c>
      <c r="D53" s="338">
        <v>1988</v>
      </c>
      <c r="E53" s="339">
        <v>0</v>
      </c>
      <c r="F53" s="339">
        <v>0</v>
      </c>
      <c r="G53" s="339">
        <v>0</v>
      </c>
      <c r="H53" s="339">
        <v>0</v>
      </c>
      <c r="I53" s="339">
        <v>0</v>
      </c>
      <c r="J53" s="339">
        <v>0</v>
      </c>
      <c r="K53" s="339">
        <v>0</v>
      </c>
      <c r="L53" s="339">
        <v>0</v>
      </c>
      <c r="M53" s="339">
        <v>934</v>
      </c>
      <c r="N53" s="339">
        <v>963</v>
      </c>
      <c r="O53" s="339">
        <v>1063</v>
      </c>
      <c r="P53" s="339">
        <v>0</v>
      </c>
      <c r="Q53" s="339">
        <v>0</v>
      </c>
      <c r="R53" s="339">
        <v>0</v>
      </c>
      <c r="S53" s="339">
        <v>0</v>
      </c>
      <c r="T53" s="339">
        <v>951</v>
      </c>
      <c r="U53" s="339">
        <v>0</v>
      </c>
      <c r="V53" s="339">
        <v>0</v>
      </c>
      <c r="W53" s="339">
        <v>0</v>
      </c>
      <c r="X53" s="339">
        <v>0</v>
      </c>
      <c r="Y53" s="339">
        <v>928</v>
      </c>
      <c r="Z53" s="339">
        <v>0</v>
      </c>
      <c r="AA53" s="339">
        <v>0</v>
      </c>
      <c r="AB53" s="339">
        <v>0</v>
      </c>
      <c r="AC53" s="339">
        <v>0</v>
      </c>
      <c r="AD53" s="339">
        <v>760</v>
      </c>
      <c r="AE53" s="339">
        <v>0</v>
      </c>
      <c r="AF53" s="339">
        <v>0</v>
      </c>
      <c r="AG53" s="339">
        <v>0</v>
      </c>
      <c r="AH53" s="339">
        <v>0</v>
      </c>
      <c r="AI53" s="339">
        <v>625</v>
      </c>
      <c r="AJ53" s="339">
        <v>603</v>
      </c>
      <c r="AK53" s="339">
        <v>578</v>
      </c>
      <c r="AL53" s="339">
        <v>561</v>
      </c>
      <c r="AM53" s="339">
        <v>557</v>
      </c>
      <c r="AN53" s="339">
        <v>571</v>
      </c>
      <c r="AO53" s="339">
        <v>570</v>
      </c>
      <c r="AP53" s="339">
        <v>586</v>
      </c>
      <c r="AQ53" s="339">
        <v>596</v>
      </c>
      <c r="AR53" s="339">
        <v>570</v>
      </c>
      <c r="AS53" s="339">
        <v>596</v>
      </c>
      <c r="AT53" s="339">
        <v>566</v>
      </c>
      <c r="AU53" s="339">
        <v>560</v>
      </c>
      <c r="AV53" s="50"/>
      <c r="AW53" s="339">
        <v>560</v>
      </c>
      <c r="AX53" s="59">
        <f>M53*0.7</f>
        <v>653.79999999999995</v>
      </c>
      <c r="AY53" s="38" t="str">
        <f t="shared" si="0"/>
        <v>Yes</v>
      </c>
      <c r="AZ53" s="58">
        <f t="shared" si="1"/>
        <v>-0.14346895074946461</v>
      </c>
      <c r="BA53" s="59"/>
      <c r="BB53" s="38" t="str">
        <f t="shared" si="2"/>
        <v/>
      </c>
      <c r="BC53" s="58" t="str">
        <f t="shared" si="3"/>
        <v/>
      </c>
      <c r="BD53" s="241"/>
      <c r="BE53" s="38" t="str">
        <f t="shared" si="4"/>
        <v/>
      </c>
      <c r="BF53" s="96" t="str">
        <f t="shared" si="5"/>
        <v/>
      </c>
      <c r="BG53" s="63" t="s">
        <v>76</v>
      </c>
      <c r="BH53" s="64"/>
      <c r="BI53" s="139"/>
      <c r="BJ53"/>
      <c r="BK53"/>
      <c r="BL53"/>
      <c r="BM53"/>
      <c r="BN53"/>
      <c r="BO53"/>
    </row>
    <row r="54" spans="1:67" s="3" customFormat="1" x14ac:dyDescent="0.2">
      <c r="B54" s="103" t="s">
        <v>175</v>
      </c>
      <c r="C54" s="61" t="s">
        <v>60</v>
      </c>
      <c r="D54" s="56"/>
      <c r="E54" s="30">
        <f>IFERROR(VLOOKUP(CONCATENATE($B54,"_",E$4,"_",$C$87,"_",$C$86),Data_for_IC_trend_tables!$A$1:$G$49194,7,FALSE),"-")</f>
        <v>884</v>
      </c>
      <c r="F54" s="30">
        <f>IFERROR(VLOOKUP(CONCATENATE($B54,"_",F$4,"_",$C$87,"_",$C$86),Data_for_IC_trend_tables!$A$1:$G$49194,7,FALSE),"-")</f>
        <v>874</v>
      </c>
      <c r="G54" s="30">
        <f>IFERROR(VLOOKUP(CONCATENATE($B54,"_",G$4,"_",$C$87,"_",$C$86),Data_for_IC_trend_tables!$A$1:$G$49194,7,FALSE),"-")</f>
        <v>870</v>
      </c>
      <c r="H54" s="30">
        <f>IFERROR(VLOOKUP(CONCATENATE($B54,"_",H$4,"_",$C$87,"_",$C$86),Data_for_IC_trend_tables!$A$1:$G$49194,7,FALSE),"-")</f>
        <v>887</v>
      </c>
      <c r="I54" s="30">
        <f>IFERROR(VLOOKUP(CONCATENATE($B54,"_",I$4,"_",$C$87,"_",$C$86),Data_for_IC_trend_tables!$A$1:$G$49194,7,FALSE),"-")</f>
        <v>865</v>
      </c>
      <c r="J54" s="30">
        <f>IFERROR(VLOOKUP(CONCATENATE($B54,"_",J$4,"_",$C$87,"_",$C$86),Data_for_IC_trend_tables!$A$1:$G$49194,7,FALSE),"-")</f>
        <v>883</v>
      </c>
      <c r="K54" s="30">
        <f>IFERROR(VLOOKUP(CONCATENATE($B54,"_",K$4,"_",$C$87,"_",$C$86),Data_for_IC_trend_tables!$A$1:$G$49194,7,FALSE),"-")</f>
        <v>922</v>
      </c>
      <c r="L54" s="30">
        <f>IFERROR(VLOOKUP(CONCATENATE($B54,"_",L$4,"_",$C$87,"_",$C$86),Data_for_IC_trend_tables!$A$1:$G$49194,7,FALSE),"-")</f>
        <v>970</v>
      </c>
      <c r="M54" s="30">
        <f>IFERROR(VLOOKUP(CONCATENATE($B54,"_",M$4,"_",$C$87,"_",$C$86),Data_for_IC_trend_tables!$A$1:$G$49194,7,FALSE),"-")</f>
        <v>999</v>
      </c>
      <c r="N54" s="30">
        <f>IFERROR(VLOOKUP(CONCATENATE($B54,"_",N$4,"_",$C$87,"_",$C$86),Data_for_IC_trend_tables!$A$1:$G$49194,7,FALSE),"-")</f>
        <v>1041</v>
      </c>
      <c r="O54" s="30">
        <f>IFERROR(VLOOKUP(CONCATENATE($B54,"_",O$4,"_",$C$87,"_",$C$86),Data_for_IC_trend_tables!$A$1:$G$49194,7,FALSE),"-")</f>
        <v>1033.5585345782399</v>
      </c>
      <c r="P54" s="30">
        <f>IFERROR(VLOOKUP(CONCATENATE($B54,"_",P$4,"_",$C$87,"_",$C$86),Data_for_IC_trend_tables!$A$1:$G$49194,7,FALSE),"-")</f>
        <v>1037.50290425962</v>
      </c>
      <c r="Q54" s="30">
        <f>IFERROR(VLOOKUP(CONCATENATE($B54,"_",Q$4,"_",$C$87,"_",$C$86),Data_for_IC_trend_tables!$A$1:$G$49194,7,FALSE),"-")</f>
        <v>1028.0318233217399</v>
      </c>
      <c r="R54" s="30">
        <f>IFERROR(VLOOKUP(CONCATENATE($B54,"_",R$4,"_",$C$87,"_",$C$86),Data_for_IC_trend_tables!$A$1:$G$49194,7,FALSE),"-")</f>
        <v>947.72069332639103</v>
      </c>
      <c r="S54" s="30">
        <f>IFERROR(VLOOKUP(CONCATENATE($B54,"_",S$4,"_",$C$87,"_",$C$86),Data_for_IC_trend_tables!$A$1:$G$49194,7,FALSE),"-")</f>
        <v>947.82222394009398</v>
      </c>
      <c r="T54" s="30">
        <f>IFERROR(VLOOKUP(CONCATENATE($B54,"_",T$4,"_",$C$87,"_",$C$86),Data_for_IC_trend_tables!$A$1:$G$49194,7,FALSE),"-")</f>
        <v>926.03880629730395</v>
      </c>
      <c r="U54" s="30">
        <f>IFERROR(VLOOKUP(CONCATENATE($B54,"_",U$4,"_",$C$87,"_",$C$86),Data_for_IC_trend_tables!$A$1:$G$49194,7,FALSE),"-")</f>
        <v>961.853863333748</v>
      </c>
      <c r="V54" s="30">
        <f>IFERROR(VLOOKUP(CONCATENATE($B54,"_",V$4,"_",$C$87,"_",$C$86),Data_for_IC_trend_tables!$A$1:$G$49194,7,FALSE),"-")</f>
        <v>956.97425725798496</v>
      </c>
      <c r="W54" s="30">
        <f>IFERROR(VLOOKUP(CONCATENATE($B54,"_",W$4,"_",$C$87,"_",$C$86),Data_for_IC_trend_tables!$A$1:$G$49194,7,FALSE),"-")</f>
        <v>963.83727446395994</v>
      </c>
      <c r="X54" s="30">
        <f>IFERROR(VLOOKUP(CONCATENATE($B54,"_",X$4,"_",$C$87,"_",$C$86),Data_for_IC_trend_tables!$A$1:$G$49194,7,FALSE),"-")</f>
        <v>933.40219364903396</v>
      </c>
      <c r="Y54" s="30">
        <f>IFERROR(VLOOKUP(CONCATENATE($B54,"_",Y$4,"_",$C$87,"_",$C$86),Data_for_IC_trend_tables!$A$1:$G$49194,7,FALSE),"-")</f>
        <v>892.98850673859101</v>
      </c>
      <c r="Z54" s="30">
        <f>IFERROR(VLOOKUP(CONCATENATE($B54,"_",Z$4,"_",$C$87,"_",$C$86),Data_for_IC_trend_tables!$A$1:$G$49194,7,FALSE),"-")</f>
        <v>864.30692805193803</v>
      </c>
      <c r="AA54" s="30">
        <f>IFERROR(VLOOKUP(CONCATENATE($B54,"_",AA$4,"_",$C$87,"_",$C$86),Data_for_IC_trend_tables!$A$1:$G$49194,7,FALSE),"-")</f>
        <v>849.94127792470499</v>
      </c>
      <c r="AB54" s="30">
        <f>IFERROR(VLOOKUP(CONCATENATE($B54,"_",AB$4,"_",$C$87,"_",$C$86),Data_for_IC_trend_tables!$A$1:$G$49194,7,FALSE),"-")</f>
        <v>784.83616566038802</v>
      </c>
      <c r="AC54" s="30">
        <f>IFERROR(VLOOKUP(CONCATENATE($B54,"_",AC$4,"_",$C$87,"_",$C$86),Data_for_IC_trend_tables!$A$1:$G$49194,7,FALSE),"-")</f>
        <v>764.74575564521695</v>
      </c>
      <c r="AD54" s="30">
        <f>IFERROR(VLOOKUP(CONCATENATE($B54,"_",AD$4,"_",$C$87,"_",$C$86),Data_for_IC_trend_tables!$A$1:$G$49194,7,FALSE),"-")</f>
        <v>733.62174933406197</v>
      </c>
      <c r="AE54" s="30">
        <f>IFERROR(VLOOKUP(CONCATENATE($B54,"_",AE$4,"_",$C$87,"_",$C$86),Data_for_IC_trend_tables!$A$1:$G$49194,7,FALSE),"-")</f>
        <v>706.44778037603101</v>
      </c>
      <c r="AF54" s="30">
        <f>IFERROR(VLOOKUP(CONCATENATE($B54,"_",AF$4,"_",$C$87,"_",$C$86),Data_for_IC_trend_tables!$A$1:$G$49194,7,FALSE),"-")</f>
        <v>687.86072274036405</v>
      </c>
      <c r="AG54" s="30">
        <f>IFERROR(VLOOKUP(CONCATENATE($B54,"_",AG$4,"_",$C$87,"_",$C$86),Data_for_IC_trend_tables!$A$1:$G$49194,7,FALSE),"-")</f>
        <v>644.99585431941603</v>
      </c>
      <c r="AH54" s="30">
        <f>IFERROR(VLOOKUP(CONCATENATE($B54,"_",AH$4,"_",$C$87,"_",$C$86),Data_for_IC_trend_tables!$A$1:$G$49194,7,FALSE),"-")</f>
        <v>614.52390324817202</v>
      </c>
      <c r="AI54" s="30">
        <f>IFERROR(VLOOKUP(CONCATENATE($B54,"_",AI$4,"_",$C$87,"_",$C$86),Data_for_IC_trend_tables!$A$1:$G$49194,7,FALSE),"-")</f>
        <v>607.12589746434298</v>
      </c>
      <c r="AJ54" s="30">
        <f>IFERROR(VLOOKUP(CONCATENATE($B54,"_",AJ$4,"_",$C$87,"_",$C$86),Data_for_IC_trend_tables!$A$1:$G$49194,7,FALSE),"-")</f>
        <v>586.319645915965</v>
      </c>
      <c r="AK54" s="30">
        <f>IFERROR(VLOOKUP(CONCATENATE($B54,"_",AK$4,"_",$C$87,"_",$C$86),Data_for_IC_trend_tables!$A$1:$G$49194,7,FALSE),"-")</f>
        <v>562.038349331007</v>
      </c>
      <c r="AL54" s="30">
        <f>IFERROR(VLOOKUP(CONCATENATE($B54,"_",AL$4,"_",$C$87,"_",$C$86),Data_for_IC_trend_tables!$A$1:$G$49194,7,FALSE),"-")</f>
        <v>545.95413065616503</v>
      </c>
      <c r="AM54" s="30">
        <f>IFERROR(VLOOKUP(CONCATENATE($B54,"_",AM$4,"_",$C$87,"_",$C$86),Data_for_IC_trend_tables!$A$1:$G$49194,7,FALSE),"-")</f>
        <v>542.92726454149999</v>
      </c>
      <c r="AN54" s="30">
        <f>IFERROR(VLOOKUP(CONCATENATE($B54,"_",AN$4,"_",$C$87,"_",$C$86),Data_for_IC_trend_tables!$A$1:$G$49194,7,FALSE),"-")</f>
        <v>556.169383346725</v>
      </c>
      <c r="AO54" s="30">
        <f>IFERROR(VLOOKUP(CONCATENATE($B54,"_",AO$4,"_",$C$87,"_",$C$86),Data_for_IC_trend_tables!$A$1:$G$49194,7,FALSE),"-")</f>
        <v>555.00442426548796</v>
      </c>
      <c r="AP54" s="30">
        <f>IFERROR(VLOOKUP(CONCATENATE($B54,"_",AP$4,"_",$C$87,"_",$C$86),Data_for_IC_trend_tables!$A$1:$G$49194,7,FALSE),"-")</f>
        <v>570.78459721681395</v>
      </c>
      <c r="AQ54" s="30">
        <f>IFERROR(VLOOKUP(CONCATENATE($B54,"_",AQ$4,"_",$C$87,"_",$C$86),Data_for_IC_trend_tables!$A$1:$G$49194,7,FALSE),"-")</f>
        <v>580.31009052077604</v>
      </c>
      <c r="AR54" s="30">
        <f>IFERROR(VLOOKUP(CONCATENATE($B54,"_",AR$4,"_",$C$87,"_",$C$86),Data_for_IC_trend_tables!$A$1:$G$49194,7,FALSE),"-")</f>
        <v>554.91663960490303</v>
      </c>
      <c r="AS54" s="30">
        <f>IFERROR(VLOOKUP(CONCATENATE($B54,"_",AS$4,"_",$C$87,"_",$C$86),Data_for_IC_trend_tables!$A$1:$G$49194,7,FALSE),"-")</f>
        <v>579.29844985226305</v>
      </c>
      <c r="AT54" s="30">
        <f>IFERROR(VLOOKUP(CONCATENATE($B54,"_",AT$4,"_",$C$87,"_",$C$86),Data_for_IC_trend_tables!$A$1:$G$49194,7,FALSE),"-")</f>
        <v>551.01581384763597</v>
      </c>
      <c r="AU54" s="30">
        <f>IFERROR(VLOOKUP(CONCATENATE($B54,"_",AU$4,"_",$C$87,"_",$C$86),Data_for_IC_trend_tables!$A$1:$G$49194,7,FALSE),"-")</f>
        <v>544.76525109441604</v>
      </c>
      <c r="AV54" s="30"/>
      <c r="AW54" s="30">
        <f>IFERROR(VLOOKUP(CONCATENATE($B54,"_",AW$4,"_",$C$87,"_",$C$86),Data_for_IC_trend_tables!$A$1:$G$49194,7,FALSE),"-")</f>
        <v>544.76525109441604</v>
      </c>
      <c r="AX54" s="62"/>
      <c r="AY54" s="38" t="str">
        <f t="shared" si="0"/>
        <v/>
      </c>
      <c r="AZ54" s="58" t="str">
        <f t="shared" si="1"/>
        <v/>
      </c>
      <c r="BA54" s="59">
        <v>669</v>
      </c>
      <c r="BB54" s="38" t="str">
        <f t="shared" si="2"/>
        <v>Yes</v>
      </c>
      <c r="BC54" s="58">
        <f t="shared" si="3"/>
        <v>-0.18570216577815241</v>
      </c>
      <c r="BD54" s="241">
        <v>0.22</v>
      </c>
      <c r="BE54" s="38" t="str">
        <f t="shared" si="4"/>
        <v>Yes</v>
      </c>
      <c r="BF54" s="96">
        <f t="shared" si="5"/>
        <v>-3.7430342558789437E-2</v>
      </c>
      <c r="BG54" s="64"/>
      <c r="BH54" s="63" t="s">
        <v>76</v>
      </c>
      <c r="BI54" s="140" t="s">
        <v>76</v>
      </c>
      <c r="BJ54"/>
      <c r="BK54"/>
      <c r="BL54"/>
      <c r="BM54"/>
      <c r="BN54"/>
      <c r="BO54"/>
    </row>
    <row r="55" spans="1:67" s="3" customFormat="1" x14ac:dyDescent="0.2">
      <c r="B55" s="52" t="s">
        <v>176</v>
      </c>
      <c r="C55" s="55" t="s">
        <v>36</v>
      </c>
      <c r="D55" s="56">
        <v>1988</v>
      </c>
      <c r="E55" s="30" t="str">
        <f>IFERROR(VLOOKUP(CONCATENATE($B55,"_",E$4,"_",$C$87,"_",$C$86),Data_for_IC_trend_tables!$A$1:$G$49194,7,FALSE),"-")</f>
        <v>-</v>
      </c>
      <c r="F55" s="30" t="str">
        <f>IFERROR(VLOOKUP(CONCATENATE($B55,"_",F$4,"_",$C$87,"_",$C$86),Data_for_IC_trend_tables!$A$1:$G$49194,7,FALSE),"-")</f>
        <v>-</v>
      </c>
      <c r="G55" s="30" t="str">
        <f>IFERROR(VLOOKUP(CONCATENATE($B55,"_",G$4,"_",$C$87,"_",$C$86),Data_for_IC_trend_tables!$A$1:$G$49194,7,FALSE),"-")</f>
        <v>-</v>
      </c>
      <c r="H55" s="30" t="str">
        <f>IFERROR(VLOOKUP(CONCATENATE($B55,"_",H$4,"_",$C$87,"_",$C$86),Data_for_IC_trend_tables!$A$1:$G$49194,7,FALSE),"-")</f>
        <v>-</v>
      </c>
      <c r="I55" s="30" t="str">
        <f>IFERROR(VLOOKUP(CONCATENATE($B55,"_",I$4,"_",$C$87,"_",$C$86),Data_for_IC_trend_tables!$A$1:$G$49194,7,FALSE),"-")</f>
        <v>-</v>
      </c>
      <c r="J55" s="30">
        <f>IFERROR(VLOOKUP(CONCATENATE($B55,"_",J$4,"_",$C$87,"_",$C$86),Data_for_IC_trend_tables!$A$1:$G$49194,7,FALSE),"-")</f>
        <v>600</v>
      </c>
      <c r="K55" s="30" t="str">
        <f>IFERROR(VLOOKUP(CONCATENATE($B55,"_",K$4,"_",$C$87,"_",$C$86),Data_for_IC_trend_tables!$A$1:$G$49194,7,FALSE),"-")</f>
        <v>-</v>
      </c>
      <c r="L55" s="30" t="str">
        <f>IFERROR(VLOOKUP(CONCATENATE($B55,"_",L$4,"_",$C$87,"_",$C$86),Data_for_IC_trend_tables!$A$1:$G$49194,7,FALSE),"-")</f>
        <v>-</v>
      </c>
      <c r="M55" s="30">
        <f>IFERROR(VLOOKUP(CONCATENATE($B55,"_",M$4,"_",$C$87,"_",$C$86),Data_for_IC_trend_tables!$A$1:$G$49194,7,FALSE),"-")</f>
        <v>373.981393409129</v>
      </c>
      <c r="N55" s="30">
        <f>IFERROR(VLOOKUP(CONCATENATE($B55,"_",N$4,"_",$C$87,"_",$C$86),Data_for_IC_trend_tables!$A$1:$G$49194,7,FALSE),"-")</f>
        <v>367.34568200479401</v>
      </c>
      <c r="O55" s="30">
        <f>IFERROR(VLOOKUP(CONCATENATE($B55,"_",O$4,"_",$C$87,"_",$C$86),Data_for_IC_trend_tables!$A$1:$G$49194,7,FALSE),"-")</f>
        <v>366.71297179970799</v>
      </c>
      <c r="P55" s="30">
        <f>IFERROR(VLOOKUP(CONCATENATE($B55,"_",P$4,"_",$C$87,"_",$C$86),Data_for_IC_trend_tables!$A$1:$G$49194,7,FALSE),"-")</f>
        <v>350.84034675080801</v>
      </c>
      <c r="Q55" s="30">
        <f>IFERROR(VLOOKUP(CONCATENATE($B55,"_",Q$4,"_",$C$87,"_",$C$86),Data_for_IC_trend_tables!$A$1:$G$49194,7,FALSE),"-")</f>
        <v>331.01206394217598</v>
      </c>
      <c r="R55" s="30">
        <f>IFERROR(VLOOKUP(CONCATENATE($B55,"_",R$4,"_",$C$87,"_",$C$86),Data_for_IC_trend_tables!$A$1:$G$49194,7,FALSE),"-")</f>
        <v>298.977262610835</v>
      </c>
      <c r="S55" s="30">
        <f>IFERROR(VLOOKUP(CONCATENATE($B55,"_",S$4,"_",$C$87,"_",$C$86),Data_for_IC_trend_tables!$A$1:$G$49194,7,FALSE),"-")</f>
        <v>292.776116087204</v>
      </c>
      <c r="T55" s="30">
        <f>IFERROR(VLOOKUP(CONCATENATE($B55,"_",T$4,"_",$C$87,"_",$C$86),Data_for_IC_trend_tables!$A$1:$G$49194,7,FALSE),"-")</f>
        <v>277.474445869102</v>
      </c>
      <c r="U55" s="30">
        <f>IFERROR(VLOOKUP(CONCATENATE($B55,"_",U$4,"_",$C$87,"_",$C$86),Data_for_IC_trend_tables!$A$1:$G$49194,7,FALSE),"-")</f>
        <v>271.85888758605603</v>
      </c>
      <c r="V55" s="30">
        <f>IFERROR(VLOOKUP(CONCATENATE($B55,"_",V$4,"_",$C$87,"_",$C$86),Data_for_IC_trend_tables!$A$1:$G$49194,7,FALSE),"-")</f>
        <v>252.43968683415699</v>
      </c>
      <c r="W55" s="30">
        <f>IFERROR(VLOOKUP(CONCATENATE($B55,"_",W$4,"_",$C$87,"_",$C$86),Data_for_IC_trend_tables!$A$1:$G$49194,7,FALSE),"-")</f>
        <v>241.10120825375901</v>
      </c>
      <c r="X55" s="30">
        <f>IFERROR(VLOOKUP(CONCATENATE($B55,"_",X$4,"_",$C$87,"_",$C$86),Data_for_IC_trend_tables!$A$1:$G$49194,7,FALSE),"-")</f>
        <v>232.47942753391001</v>
      </c>
      <c r="Y55" s="30">
        <f>IFERROR(VLOOKUP(CONCATENATE($B55,"_",Y$4,"_",$C$87,"_",$C$86),Data_for_IC_trend_tables!$A$1:$G$49194,7,FALSE),"-")</f>
        <v>222.15041918249801</v>
      </c>
      <c r="Z55" s="30">
        <f>IFERROR(VLOOKUP(CONCATENATE($B55,"_",Z$4,"_",$C$87,"_",$C$86),Data_for_IC_trend_tables!$A$1:$G$49194,7,FALSE),"-")</f>
        <v>212.38593267586799</v>
      </c>
      <c r="AA55" s="30">
        <f>IFERROR(VLOOKUP(CONCATENATE($B55,"_",AA$4,"_",$C$87,"_",$C$86),Data_for_IC_trend_tables!$A$1:$G$49194,7,FALSE),"-")</f>
        <v>207.78365133903401</v>
      </c>
      <c r="AB55" s="30">
        <f>IFERROR(VLOOKUP(CONCATENATE($B55,"_",AB$4,"_",$C$87,"_",$C$86),Data_for_IC_trend_tables!$A$1:$G$49194,7,FALSE),"-")</f>
        <v>207.94786415097201</v>
      </c>
      <c r="AC55" s="30">
        <f>IFERROR(VLOOKUP(CONCATENATE($B55,"_",AC$4,"_",$C$87,"_",$C$86),Data_for_IC_trend_tables!$A$1:$G$49194,7,FALSE),"-")</f>
        <v>205.274640514808</v>
      </c>
      <c r="AD55" s="30">
        <f>IFERROR(VLOOKUP(CONCATENATE($B55,"_",AD$4,"_",$C$87,"_",$C$86),Data_for_IC_trend_tables!$A$1:$G$49194,7,FALSE),"-")</f>
        <v>203.78839975870099</v>
      </c>
      <c r="AE55" s="30">
        <f>IFERROR(VLOOKUP(CONCATENATE($B55,"_",AE$4,"_",$C$87,"_",$C$86),Data_for_IC_trend_tables!$A$1:$G$49194,7,FALSE),"-")</f>
        <v>198.91542662010201</v>
      </c>
      <c r="AF55" s="30">
        <f>IFERROR(VLOOKUP(CONCATENATE($B55,"_",AF$4,"_",$C$87,"_",$C$86),Data_for_IC_trend_tables!$A$1:$G$49194,7,FALSE),"-")</f>
        <v>204.140756600255</v>
      </c>
      <c r="AG55" s="30">
        <f>IFERROR(VLOOKUP(CONCATENATE($B55,"_",AG$4,"_",$C$87,"_",$C$86),Data_for_IC_trend_tables!$A$1:$G$49194,7,FALSE),"-")</f>
        <v>195.35877578828399</v>
      </c>
      <c r="AH55" s="30">
        <f>IFERROR(VLOOKUP(CONCATENATE($B55,"_",AH$4,"_",$C$87,"_",$C$86),Data_for_IC_trend_tables!$A$1:$G$49194,7,FALSE),"-")</f>
        <v>180.146037348801</v>
      </c>
      <c r="AI55" s="30">
        <f>IFERROR(VLOOKUP(CONCATENATE($B55,"_",AI$4,"_",$C$87,"_",$C$86),Data_for_IC_trend_tables!$A$1:$G$49194,7,FALSE),"-")</f>
        <v>176.74453743047999</v>
      </c>
      <c r="AJ55" s="30">
        <f>IFERROR(VLOOKUP(CONCATENATE($B55,"_",AJ$4,"_",$C$87,"_",$C$86),Data_for_IC_trend_tables!$A$1:$G$49194,7,FALSE),"-")</f>
        <v>174.64174935024201</v>
      </c>
      <c r="AK55" s="30">
        <f>IFERROR(VLOOKUP(CONCATENATE($B55,"_",AK$4,"_",$C$87,"_",$C$86),Data_for_IC_trend_tables!$A$1:$G$49194,7,FALSE),"-")</f>
        <v>166.980079775256</v>
      </c>
      <c r="AL55" s="30">
        <f>IFERROR(VLOOKUP(CONCATENATE($B55,"_",AL$4,"_",$C$87,"_",$C$86),Data_for_IC_trend_tables!$A$1:$G$49194,7,FALSE),"-")</f>
        <v>159.682246576983</v>
      </c>
      <c r="AM55" s="30">
        <f>IFERROR(VLOOKUP(CONCATENATE($B55,"_",AM$4,"_",$C$87,"_",$C$86),Data_for_IC_trend_tables!$A$1:$G$49194,7,FALSE),"-")</f>
        <v>155.864132480271</v>
      </c>
      <c r="AN55" s="30">
        <f>IFERROR(VLOOKUP(CONCATENATE($B55,"_",AN$4,"_",$C$87,"_",$C$86),Data_for_IC_trend_tables!$A$1:$G$49194,7,FALSE),"-")</f>
        <v>157.229563082113</v>
      </c>
      <c r="AO55" s="30">
        <f>IFERROR(VLOOKUP(CONCATENATE($B55,"_",AO$4,"_",$C$87,"_",$C$86),Data_for_IC_trend_tables!$A$1:$G$49194,7,FALSE),"-")</f>
        <v>150.384886337675</v>
      </c>
      <c r="AP55" s="30">
        <f>IFERROR(VLOOKUP(CONCATENATE($B55,"_",AP$4,"_",$C$87,"_",$C$86),Data_for_IC_trend_tables!$A$1:$G$49194,7,FALSE),"-")</f>
        <v>142.995511829592</v>
      </c>
      <c r="AQ55" s="30">
        <f>IFERROR(VLOOKUP(CONCATENATE($B55,"_",AQ$4,"_",$C$87,"_",$C$86),Data_for_IC_trend_tables!$A$1:$G$49194,7,FALSE),"-")</f>
        <v>138.695478284252</v>
      </c>
      <c r="AR55" s="30">
        <f>IFERROR(VLOOKUP(CONCATENATE($B55,"_",AR$4,"_",$C$87,"_",$C$86),Data_for_IC_trend_tables!$A$1:$G$49194,7,FALSE),"-")</f>
        <v>139.27472061420801</v>
      </c>
      <c r="AS55" s="30">
        <f>IFERROR(VLOOKUP(CONCATENATE($B55,"_",AS$4,"_",$C$87,"_",$C$86),Data_for_IC_trend_tables!$A$1:$G$49194,7,FALSE),"-")</f>
        <v>138.07279323187299</v>
      </c>
      <c r="AT55" s="30">
        <f>IFERROR(VLOOKUP(CONCATENATE($B55,"_",AT$4,"_",$C$87,"_",$C$86),Data_for_IC_trend_tables!$A$1:$G$49194,7,FALSE),"-")</f>
        <v>134.01601340593899</v>
      </c>
      <c r="AU55" s="30">
        <f>IFERROR(VLOOKUP(CONCATENATE($B55,"_",AU$4,"_",$C$87,"_",$C$86),Data_for_IC_trend_tables!$A$1:$G$49194,7,FALSE),"-")</f>
        <v>132.47522605273201</v>
      </c>
      <c r="AV55" s="30"/>
      <c r="AW55" s="30">
        <f>IFERROR(VLOOKUP(CONCATENATE($B55,"_",AW$4,"_",$C$87,"_",$C$86),Data_for_IC_trend_tables!$A$1:$G$49194,7,FALSE),"-")</f>
        <v>132.47522605273201</v>
      </c>
      <c r="AX55" s="59">
        <f>M55*0.7</f>
        <v>261.78697538639028</v>
      </c>
      <c r="AY55" s="38" t="str">
        <f t="shared" si="0"/>
        <v>Yes</v>
      </c>
      <c r="AZ55" s="58">
        <f t="shared" si="1"/>
        <v>-0.49395791804690714</v>
      </c>
      <c r="BA55" s="59">
        <v>241</v>
      </c>
      <c r="BB55" s="38" t="str">
        <f t="shared" si="2"/>
        <v>Yes</v>
      </c>
      <c r="BC55" s="58">
        <f t="shared" si="3"/>
        <v>-0.45031026534136093</v>
      </c>
      <c r="BD55" s="241">
        <v>0.25</v>
      </c>
      <c r="BE55" s="38" t="str">
        <f t="shared" si="4"/>
        <v>Yes</v>
      </c>
      <c r="BF55" s="96">
        <f t="shared" si="5"/>
        <v>-9.9937355562968844E-2</v>
      </c>
      <c r="BG55" s="63" t="s">
        <v>76</v>
      </c>
      <c r="BH55" s="63" t="s">
        <v>76</v>
      </c>
      <c r="BI55" s="140" t="s">
        <v>76</v>
      </c>
      <c r="BJ55"/>
      <c r="BK55"/>
      <c r="BL55"/>
      <c r="BM55"/>
      <c r="BN55"/>
      <c r="BO55"/>
    </row>
    <row r="56" spans="1:67" s="3" customFormat="1" x14ac:dyDescent="0.2">
      <c r="B56" s="52" t="s">
        <v>177</v>
      </c>
      <c r="C56" s="61" t="s">
        <v>93</v>
      </c>
      <c r="D56" s="69">
        <v>1984</v>
      </c>
      <c r="E56" s="30">
        <f>IFERROR(VLOOKUP(CONCATENATE($B56,"_",E$4,"_",$C$87,"_",$C$86),Data_for_IC_trend_tables!$A$1:$G$49194,7,FALSE),"-")</f>
        <v>314.39748469441099</v>
      </c>
      <c r="F56" s="30">
        <f>IFERROR(VLOOKUP(CONCATENATE($B56,"_",F$4,"_",$C$87,"_",$C$86),Data_for_IC_trend_tables!$A$1:$G$49194,7,FALSE),"-")</f>
        <v>315.81868043699302</v>
      </c>
      <c r="G56" s="30">
        <f>IFERROR(VLOOKUP(CONCATENATE($B56,"_",G$4,"_",$C$87,"_",$C$86),Data_for_IC_trend_tables!$A$1:$G$49194,7,FALSE),"-")</f>
        <v>316.312981649493</v>
      </c>
      <c r="H56" s="30">
        <f>IFERROR(VLOOKUP(CONCATENATE($B56,"_",H$4,"_",$C$87,"_",$C$86),Data_for_IC_trend_tables!$A$1:$G$49194,7,FALSE),"-")</f>
        <v>318.086769302439</v>
      </c>
      <c r="I56" s="30">
        <f>IFERROR(VLOOKUP(CONCATENATE($B56,"_",I$4,"_",$C$87,"_",$C$86),Data_for_IC_trend_tables!$A$1:$G$49194,7,FALSE),"-")</f>
        <v>318.34186866843601</v>
      </c>
      <c r="J56" s="30">
        <f>IFERROR(VLOOKUP(CONCATENATE($B56,"_",J$4,"_",$C$87,"_",$C$86),Data_for_IC_trend_tables!$A$1:$G$49194,7,FALSE),"-")</f>
        <v>319.45704206681899</v>
      </c>
      <c r="K56" s="30">
        <f>IFERROR(VLOOKUP(CONCATENATE($B56,"_",K$4,"_",$C$87,"_",$C$86),Data_for_IC_trend_tables!$A$1:$G$49194,7,FALSE),"-")</f>
        <v>317.71364300175702</v>
      </c>
      <c r="L56" s="30">
        <f>IFERROR(VLOOKUP(CONCATENATE($B56,"_",L$4,"_",$C$87,"_",$C$86),Data_for_IC_trend_tables!$A$1:$G$49194,7,FALSE),"-")</f>
        <v>315.58263607921202</v>
      </c>
      <c r="M56" s="30">
        <f>IFERROR(VLOOKUP(CONCATENATE($B56,"_",M$4,"_",$C$87,"_",$C$86),Data_for_IC_trend_tables!$A$1:$G$49194,7,FALSE),"-")</f>
        <v>313.05282959825502</v>
      </c>
      <c r="N56" s="30">
        <f>IFERROR(VLOOKUP(CONCATENATE($B56,"_",N$4,"_",$C$87,"_",$C$86),Data_for_IC_trend_tables!$A$1:$G$49194,7,FALSE),"-")</f>
        <v>308.99033249615297</v>
      </c>
      <c r="O56" s="30">
        <f>IFERROR(VLOOKUP(CONCATENATE($B56,"_",O$4,"_",$C$87,"_",$C$86),Data_for_IC_trend_tables!$A$1:$G$49194,7,FALSE),"-")</f>
        <v>305.33019703233401</v>
      </c>
      <c r="P56" s="30">
        <f>IFERROR(VLOOKUP(CONCATENATE($B56,"_",P$4,"_",$C$87,"_",$C$86),Data_for_IC_trend_tables!$A$1:$G$49194,7,FALSE),"-")</f>
        <v>290.47845039420599</v>
      </c>
      <c r="Q56" s="30">
        <f>IFERROR(VLOOKUP(CONCATENATE($B56,"_",Q$4,"_",$C$87,"_",$C$86),Data_for_IC_trend_tables!$A$1:$G$49194,7,FALSE),"-")</f>
        <v>268.07009250044098</v>
      </c>
      <c r="R56" s="30">
        <f>IFERROR(VLOOKUP(CONCATENATE($B56,"_",R$4,"_",$C$87,"_",$C$86),Data_for_IC_trend_tables!$A$1:$G$49194,7,FALSE),"-")</f>
        <v>241.41886912186101</v>
      </c>
      <c r="S56" s="30">
        <f>IFERROR(VLOOKUP(CONCATENATE($B56,"_",S$4,"_",$C$87,"_",$C$86),Data_for_IC_trend_tables!$A$1:$G$49194,7,FALSE),"-")</f>
        <v>227.31197667002701</v>
      </c>
      <c r="T56" s="30">
        <f>IFERROR(VLOOKUP(CONCATENATE($B56,"_",T$4,"_",$C$87,"_",$C$86),Data_for_IC_trend_tables!$A$1:$G$49194,7,FALSE),"-")</f>
        <v>210.82422905315201</v>
      </c>
      <c r="U56" s="30">
        <f>IFERROR(VLOOKUP(CONCATENATE($B56,"_",U$4,"_",$C$87,"_",$C$86),Data_for_IC_trend_tables!$A$1:$G$49194,7,FALSE),"-")</f>
        <v>199.494565562454</v>
      </c>
      <c r="V56" s="30">
        <f>IFERROR(VLOOKUP(CONCATENATE($B56,"_",V$4,"_",$C$87,"_",$C$86),Data_for_IC_trend_tables!$A$1:$G$49194,7,FALSE),"-")</f>
        <v>186.58406767809601</v>
      </c>
      <c r="W56" s="30">
        <f>IFERROR(VLOOKUP(CONCATENATE($B56,"_",W$4,"_",$C$87,"_",$C$86),Data_for_IC_trend_tables!$A$1:$G$49194,7,FALSE),"-")</f>
        <v>174.98188354891099</v>
      </c>
      <c r="X56" s="30">
        <f>IFERROR(VLOOKUP(CONCATENATE($B56,"_",X$4,"_",$C$87,"_",$C$86),Data_for_IC_trend_tables!$A$1:$G$49194,7,FALSE),"-")</f>
        <v>167.62380134466699</v>
      </c>
      <c r="Y56" s="30">
        <f>IFERROR(VLOOKUP(CONCATENATE($B56,"_",Y$4,"_",$C$87,"_",$C$86),Data_for_IC_trend_tables!$A$1:$G$49194,7,FALSE),"-")</f>
        <v>157.473436711201</v>
      </c>
      <c r="Z56" s="30">
        <f>IFERROR(VLOOKUP(CONCATENATE($B56,"_",Z$4,"_",$C$87,"_",$C$86),Data_for_IC_trend_tables!$A$1:$G$49194,7,FALSE),"-")</f>
        <v>147.924428967279</v>
      </c>
      <c r="AA56" s="30">
        <f>IFERROR(VLOOKUP(CONCATENATE($B56,"_",AA$4,"_",$C$87,"_",$C$86),Data_for_IC_trend_tables!$A$1:$G$49194,7,FALSE),"-")</f>
        <v>136.03582384875401</v>
      </c>
      <c r="AB56" s="30">
        <f>IFERROR(VLOOKUP(CONCATENATE($B56,"_",AB$4,"_",$C$87,"_",$C$86),Data_for_IC_trend_tables!$A$1:$G$49194,7,FALSE),"-")</f>
        <v>127.73210677655101</v>
      </c>
      <c r="AC56" s="30">
        <f>IFERROR(VLOOKUP(CONCATENATE($B56,"_",AC$4,"_",$C$87,"_",$C$86),Data_for_IC_trend_tables!$A$1:$G$49194,7,FALSE),"-")</f>
        <v>118.526600292761</v>
      </c>
      <c r="AD56" s="30">
        <f>IFERROR(VLOOKUP(CONCATENATE($B56,"_",AD$4,"_",$C$87,"_",$C$86),Data_for_IC_trend_tables!$A$1:$G$49194,7,FALSE),"-")</f>
        <v>115.13592100289701</v>
      </c>
      <c r="AE56" s="30">
        <f>IFERROR(VLOOKUP(CONCATENATE($B56,"_",AE$4,"_",$C$87,"_",$C$86),Data_for_IC_trend_tables!$A$1:$G$49194,7,FALSE),"-")</f>
        <v>111.794313975335</v>
      </c>
      <c r="AF56" s="30">
        <f>IFERROR(VLOOKUP(CONCATENATE($B56,"_",AF$4,"_",$C$87,"_",$C$86),Data_for_IC_trend_tables!$A$1:$G$49194,7,FALSE),"-")</f>
        <v>108.758021690437</v>
      </c>
      <c r="AG56" s="30">
        <f>IFERROR(VLOOKUP(CONCATENATE($B56,"_",AG$4,"_",$C$87,"_",$C$86),Data_for_IC_trend_tables!$A$1:$G$49194,7,FALSE),"-")</f>
        <v>106.277050643446</v>
      </c>
      <c r="AH56" s="30">
        <f>IFERROR(VLOOKUP(CONCATENATE($B56,"_",AH$4,"_",$C$87,"_",$C$86),Data_for_IC_trend_tables!$A$1:$G$49194,7,FALSE),"-")</f>
        <v>102.98465874553099</v>
      </c>
      <c r="AI56" s="30">
        <f>IFERROR(VLOOKUP(CONCATENATE($B56,"_",AI$4,"_",$C$87,"_",$C$86),Data_for_IC_trend_tables!$A$1:$G$49194,7,FALSE),"-")</f>
        <v>99.426977204001801</v>
      </c>
      <c r="AJ56" s="30">
        <f>IFERROR(VLOOKUP(CONCATENATE($B56,"_",AJ$4,"_",$C$87,"_",$C$86),Data_for_IC_trend_tables!$A$1:$G$49194,7,FALSE),"-")</f>
        <v>94.896253669754103</v>
      </c>
      <c r="AK56" s="30">
        <f>IFERROR(VLOOKUP(CONCATENATE($B56,"_",AK$4,"_",$C$87,"_",$C$86),Data_for_IC_trend_tables!$A$1:$G$49194,7,FALSE),"-")</f>
        <v>91.894409253668002</v>
      </c>
      <c r="AL56" s="30">
        <f>IFERROR(VLOOKUP(CONCATENATE($B56,"_",AL$4,"_",$C$87,"_",$C$86),Data_for_IC_trend_tables!$A$1:$G$49194,7,FALSE),"-")</f>
        <v>89.056639486037</v>
      </c>
      <c r="AM56" s="30">
        <f>IFERROR(VLOOKUP(CONCATENATE($B56,"_",AM$4,"_",$C$87,"_",$C$86),Data_for_IC_trend_tables!$A$1:$G$49194,7,FALSE),"-")</f>
        <v>85.038781132057395</v>
      </c>
      <c r="AN56" s="30">
        <f>IFERROR(VLOOKUP(CONCATENATE($B56,"_",AN$4,"_",$C$87,"_",$C$86),Data_for_IC_trend_tables!$A$1:$G$49194,7,FALSE),"-")</f>
        <v>81.330624040744993</v>
      </c>
      <c r="AO56" s="30">
        <f>IFERROR(VLOOKUP(CONCATENATE($B56,"_",AO$4,"_",$C$87,"_",$C$86),Data_for_IC_trend_tables!$A$1:$G$49194,7,FALSE),"-")</f>
        <v>78.558638960049393</v>
      </c>
      <c r="AP56" s="30">
        <f>IFERROR(VLOOKUP(CONCATENATE($B56,"_",AP$4,"_",$C$87,"_",$C$86),Data_for_IC_trend_tables!$A$1:$G$49194,7,FALSE),"-")</f>
        <v>77.687025072527902</v>
      </c>
      <c r="AQ56" s="30">
        <f>IFERROR(VLOOKUP(CONCATENATE($B56,"_",AQ$4,"_",$C$87,"_",$C$86),Data_for_IC_trend_tables!$A$1:$G$49194,7,FALSE),"-")</f>
        <v>76.370580672931794</v>
      </c>
      <c r="AR56" s="30">
        <f>IFERROR(VLOOKUP(CONCATENATE($B56,"_",AR$4,"_",$C$87,"_",$C$86),Data_for_IC_trend_tables!$A$1:$G$49194,7,FALSE),"-")</f>
        <v>75.420837030220795</v>
      </c>
      <c r="AS56" s="30">
        <f>IFERROR(VLOOKUP(CONCATENATE($B56,"_",AS$4,"_",$C$87,"_",$C$86),Data_for_IC_trend_tables!$A$1:$G$49194,7,FALSE),"-")</f>
        <v>73.151128140571302</v>
      </c>
      <c r="AT56" s="30">
        <f>IFERROR(VLOOKUP(CONCATENATE($B56,"_",AT$4,"_",$C$87,"_",$C$86),Data_for_IC_trend_tables!$A$1:$G$49194,7,FALSE),"-")</f>
        <v>73.522824284213101</v>
      </c>
      <c r="AU56" s="30">
        <f>IFERROR(VLOOKUP(CONCATENATE($B56,"_",AU$4,"_",$C$87,"_",$C$86),Data_for_IC_trend_tables!$A$1:$G$49194,7,FALSE),"-")</f>
        <v>72.631935717892503</v>
      </c>
      <c r="AV56" s="30"/>
      <c r="AW56" s="30">
        <f>IFERROR(VLOOKUP(CONCATENATE($B56,"_",AW$4,"_",$C$87,"_",$C$86),Data_for_IC_trend_tables!$A$1:$G$49194,7,FALSE),"-")</f>
        <v>72.631935717892503</v>
      </c>
      <c r="AX56" s="59">
        <f>I56*0.7</f>
        <v>222.83930806790519</v>
      </c>
      <c r="AY56" s="38" t="str">
        <f t="shared" si="0"/>
        <v>Yes</v>
      </c>
      <c r="AZ56" s="58">
        <f t="shared" si="1"/>
        <v>-0.67406138374940749</v>
      </c>
      <c r="BA56" s="59"/>
      <c r="BB56" s="38" t="str">
        <f t="shared" si="2"/>
        <v/>
      </c>
      <c r="BC56" s="58" t="str">
        <f t="shared" si="3"/>
        <v/>
      </c>
      <c r="BD56" s="241"/>
      <c r="BE56" s="38" t="str">
        <f t="shared" si="4"/>
        <v/>
      </c>
      <c r="BF56" s="96" t="str">
        <f t="shared" si="5"/>
        <v/>
      </c>
      <c r="BG56" s="63" t="s">
        <v>76</v>
      </c>
      <c r="BH56" s="103"/>
      <c r="BI56" s="52"/>
      <c r="BJ56"/>
      <c r="BK56"/>
      <c r="BL56"/>
      <c r="BM56"/>
      <c r="BN56"/>
      <c r="BO56"/>
    </row>
    <row r="57" spans="1:67" s="3" customFormat="1" x14ac:dyDescent="0.2">
      <c r="B57" s="52" t="s">
        <v>177</v>
      </c>
      <c r="C57" s="65" t="s">
        <v>109</v>
      </c>
      <c r="D57" s="66"/>
      <c r="E57" s="34">
        <f>IFERROR(VLOOKUP(CONCATENATE($B57,"_",E$4,"_",$C$87,"_",$C$86),Data_for_IC_trend_tables!$A$1:$G$49194,7,FALSE)-VLOOKUP(CONCATENATE($B57,"_",E$4,"_",$C$89,"_",$C$86),Data_for_IC_trend_tables!$A$1:$G$49194,7,FALSE)+VLOOKUP(CONCATENATE($B57,"_",E$4,"_",$C$88,"_",$C$86),Data_for_IC_trend_tables!$A$1:$G$49194,7,FALSE),"-")</f>
        <v>314.39748469441099</v>
      </c>
      <c r="F57" s="34">
        <f>IFERROR(VLOOKUP(CONCATENATE($B57,"_",F$4,"_",$C$87,"_",$C$86),Data_for_IC_trend_tables!$A$1:$G$49194,7,FALSE)-VLOOKUP(CONCATENATE($B57,"_",F$4,"_",$C$89,"_",$C$86),Data_for_IC_trend_tables!$A$1:$G$49194,7,FALSE)+VLOOKUP(CONCATENATE($B57,"_",F$4,"_",$C$88,"_",$C$86),Data_for_IC_trend_tables!$A$1:$G$49194,7,FALSE),"-")</f>
        <v>315.81868043699302</v>
      </c>
      <c r="G57" s="34">
        <f>IFERROR(VLOOKUP(CONCATENATE($B57,"_",G$4,"_",$C$87,"_",$C$86),Data_for_IC_trend_tables!$A$1:$G$49194,7,FALSE)-VLOOKUP(CONCATENATE($B57,"_",G$4,"_",$C$89,"_",$C$86),Data_for_IC_trend_tables!$A$1:$G$49194,7,FALSE)+VLOOKUP(CONCATENATE($B57,"_",G$4,"_",$C$88,"_",$C$86),Data_for_IC_trend_tables!$A$1:$G$49194,7,FALSE),"-")</f>
        <v>316.312981649493</v>
      </c>
      <c r="H57" s="34">
        <f>IFERROR(VLOOKUP(CONCATENATE($B57,"_",H$4,"_",$C$87,"_",$C$86),Data_for_IC_trend_tables!$A$1:$G$49194,7,FALSE)-VLOOKUP(CONCATENATE($B57,"_",H$4,"_",$C$89,"_",$C$86),Data_for_IC_trend_tables!$A$1:$G$49194,7,FALSE)+VLOOKUP(CONCATENATE($B57,"_",H$4,"_",$C$88,"_",$C$86),Data_for_IC_trend_tables!$A$1:$G$49194,7,FALSE),"-")</f>
        <v>318.086769302439</v>
      </c>
      <c r="I57" s="34">
        <f>IFERROR(VLOOKUP(CONCATENATE($B57,"_",I$4,"_",$C$87,"_",$C$86),Data_for_IC_trend_tables!$A$1:$G$49194,7,FALSE)-VLOOKUP(CONCATENATE($B57,"_",I$4,"_",$C$89,"_",$C$86),Data_for_IC_trend_tables!$A$1:$G$49194,7,FALSE)+VLOOKUP(CONCATENATE($B57,"_",I$4,"_",$C$88,"_",$C$86),Data_for_IC_trend_tables!$A$1:$G$49194,7,FALSE),"-")</f>
        <v>318.34186866843601</v>
      </c>
      <c r="J57" s="34">
        <f>IFERROR(VLOOKUP(CONCATENATE($B57,"_",J$4,"_",$C$87,"_",$C$86),Data_for_IC_trend_tables!$A$1:$G$49194,7,FALSE)-VLOOKUP(CONCATENATE($B57,"_",J$4,"_",$C$89,"_",$C$86),Data_for_IC_trend_tables!$A$1:$G$49194,7,FALSE)+VLOOKUP(CONCATENATE($B57,"_",J$4,"_",$C$88,"_",$C$86),Data_for_IC_trend_tables!$A$1:$G$49194,7,FALSE),"-")</f>
        <v>319.45704206681899</v>
      </c>
      <c r="K57" s="34">
        <f>IFERROR(VLOOKUP(CONCATENATE($B57,"_",K$4,"_",$C$87,"_",$C$86),Data_for_IC_trend_tables!$A$1:$G$49194,7,FALSE)-VLOOKUP(CONCATENATE($B57,"_",K$4,"_",$C$89,"_",$C$86),Data_for_IC_trend_tables!$A$1:$G$49194,7,FALSE)+VLOOKUP(CONCATENATE($B57,"_",K$4,"_",$C$88,"_",$C$86),Data_for_IC_trend_tables!$A$1:$G$49194,7,FALSE),"-")</f>
        <v>317.71364300175702</v>
      </c>
      <c r="L57" s="34">
        <f>IFERROR(VLOOKUP(CONCATENATE($B57,"_",L$4,"_",$C$87,"_",$C$86),Data_for_IC_trend_tables!$A$1:$G$49194,7,FALSE)-VLOOKUP(CONCATENATE($B57,"_",L$4,"_",$C$89,"_",$C$86),Data_for_IC_trend_tables!$A$1:$G$49194,7,FALSE)+VLOOKUP(CONCATENATE($B57,"_",L$4,"_",$C$88,"_",$C$86),Data_for_IC_trend_tables!$A$1:$G$49194,7,FALSE),"-")</f>
        <v>315.58263607921202</v>
      </c>
      <c r="M57" s="34">
        <f>IFERROR(VLOOKUP(CONCATENATE($B57,"_",M$4,"_",$C$87,"_",$C$86),Data_for_IC_trend_tables!$A$1:$G$49194,7,FALSE)-VLOOKUP(CONCATENATE($B57,"_",M$4,"_",$C$89,"_",$C$86),Data_for_IC_trend_tables!$A$1:$G$49194,7,FALSE)+VLOOKUP(CONCATENATE($B57,"_",M$4,"_",$C$88,"_",$C$86),Data_for_IC_trend_tables!$A$1:$G$49194,7,FALSE),"-")</f>
        <v>313.05282959825502</v>
      </c>
      <c r="N57" s="34">
        <f>IFERROR(VLOOKUP(CONCATENATE($B57,"_",N$4,"_",$C$87,"_",$C$86),Data_for_IC_trend_tables!$A$1:$G$49194,7,FALSE)-VLOOKUP(CONCATENATE($B57,"_",N$4,"_",$C$89,"_",$C$86),Data_for_IC_trend_tables!$A$1:$G$49194,7,FALSE)+VLOOKUP(CONCATENATE($B57,"_",N$4,"_",$C$88,"_",$C$86),Data_for_IC_trend_tables!$A$1:$G$49194,7,FALSE),"-")</f>
        <v>308.99033249615297</v>
      </c>
      <c r="O57" s="34">
        <f>IFERROR(VLOOKUP(CONCATENATE($B57,"_",O$4,"_",$C$87,"_",$C$86),Data_for_IC_trend_tables!$A$1:$G$49194,7,FALSE)-VLOOKUP(CONCATENATE($B57,"_",O$4,"_",$C$89,"_",$C$86),Data_for_IC_trend_tables!$A$1:$G$49194,7,FALSE)+VLOOKUP(CONCATENATE($B57,"_",O$4,"_",$C$88,"_",$C$86),Data_for_IC_trend_tables!$A$1:$G$49194,7,FALSE),"-")</f>
        <v>295.70483611280974</v>
      </c>
      <c r="P57" s="34">
        <f>IFERROR(VLOOKUP(CONCATENATE($B57,"_",P$4,"_",$C$87,"_",$C$86),Data_for_IC_trend_tables!$A$1:$G$49194,7,FALSE)-VLOOKUP(CONCATENATE($B57,"_",P$4,"_",$C$89,"_",$C$86),Data_for_IC_trend_tables!$A$1:$G$49194,7,FALSE)+VLOOKUP(CONCATENATE($B57,"_",P$4,"_",$C$88,"_",$C$86),Data_for_IC_trend_tables!$A$1:$G$49194,7,FALSE),"-")</f>
        <v>280.68352213166497</v>
      </c>
      <c r="Q57" s="34">
        <f>IFERROR(VLOOKUP(CONCATENATE($B57,"_",Q$4,"_",$C$87,"_",$C$86),Data_for_IC_trend_tables!$A$1:$G$49194,7,FALSE)-VLOOKUP(CONCATENATE($B57,"_",Q$4,"_",$C$89,"_",$C$86),Data_for_IC_trend_tables!$A$1:$G$49194,7,FALSE)+VLOOKUP(CONCATENATE($B57,"_",Q$4,"_",$C$88,"_",$C$86),Data_for_IC_trend_tables!$A$1:$G$49194,7,FALSE),"-")</f>
        <v>256.39729488896199</v>
      </c>
      <c r="R57" s="34">
        <f>IFERROR(VLOOKUP(CONCATENATE($B57,"_",R$4,"_",$C$87,"_",$C$86),Data_for_IC_trend_tables!$A$1:$G$49194,7,FALSE)-VLOOKUP(CONCATENATE($B57,"_",R$4,"_",$C$89,"_",$C$86),Data_for_IC_trend_tables!$A$1:$G$49194,7,FALSE)+VLOOKUP(CONCATENATE($B57,"_",R$4,"_",$C$88,"_",$C$86),Data_for_IC_trend_tables!$A$1:$G$49194,7,FALSE),"-")</f>
        <v>235.18428229781762</v>
      </c>
      <c r="S57" s="34">
        <f>IFERROR(VLOOKUP(CONCATENATE($B57,"_",S$4,"_",$C$87,"_",$C$86),Data_for_IC_trend_tables!$A$1:$G$49194,7,FALSE)-VLOOKUP(CONCATENATE($B57,"_",S$4,"_",$C$89,"_",$C$86),Data_for_IC_trend_tables!$A$1:$G$49194,7,FALSE)+VLOOKUP(CONCATENATE($B57,"_",S$4,"_",$C$88,"_",$C$86),Data_for_IC_trend_tables!$A$1:$G$49194,7,FALSE),"-")</f>
        <v>220.23183802570341</v>
      </c>
      <c r="T57" s="34">
        <f>IFERROR(VLOOKUP(CONCATENATE($B57,"_",T$4,"_",$C$87,"_",$C$86),Data_for_IC_trend_tables!$A$1:$G$49194,7,FALSE)-VLOOKUP(CONCATENATE($B57,"_",T$4,"_",$C$89,"_",$C$86),Data_for_IC_trend_tables!$A$1:$G$49194,7,FALSE)+VLOOKUP(CONCATENATE($B57,"_",T$4,"_",$C$88,"_",$C$86),Data_for_IC_trend_tables!$A$1:$G$49194,7,FALSE),"-")</f>
        <v>206.56304819663532</v>
      </c>
      <c r="U57" s="34">
        <f>IFERROR(VLOOKUP(CONCATENATE($B57,"_",U$4,"_",$C$87,"_",$C$86),Data_for_IC_trend_tables!$A$1:$G$49194,7,FALSE)-VLOOKUP(CONCATENATE($B57,"_",U$4,"_",$C$89,"_",$C$86),Data_for_IC_trend_tables!$A$1:$G$49194,7,FALSE)+VLOOKUP(CONCATENATE($B57,"_",U$4,"_",$C$88,"_",$C$86),Data_for_IC_trend_tables!$A$1:$G$49194,7,FALSE),"-")</f>
        <v>195.15429203816439</v>
      </c>
      <c r="V57" s="34">
        <f>IFERROR(VLOOKUP(CONCATENATE($B57,"_",V$4,"_",$C$87,"_",$C$86),Data_for_IC_trend_tables!$A$1:$G$49194,7,FALSE)-VLOOKUP(CONCATENATE($B57,"_",V$4,"_",$C$89,"_",$C$86),Data_for_IC_trend_tables!$A$1:$G$49194,7,FALSE)+VLOOKUP(CONCATENATE($B57,"_",V$4,"_",$C$88,"_",$C$86),Data_for_IC_trend_tables!$A$1:$G$49194,7,FALSE),"-")</f>
        <v>181.65470148764999</v>
      </c>
      <c r="W57" s="34">
        <f>IFERROR(VLOOKUP(CONCATENATE($B57,"_",W$4,"_",$C$87,"_",$C$86),Data_for_IC_trend_tables!$A$1:$G$49194,7,FALSE)-VLOOKUP(CONCATENATE($B57,"_",W$4,"_",$C$89,"_",$C$86),Data_for_IC_trend_tables!$A$1:$G$49194,7,FALSE)+VLOOKUP(CONCATENATE($B57,"_",W$4,"_",$C$88,"_",$C$86),Data_for_IC_trend_tables!$A$1:$G$49194,7,FALSE),"-")</f>
        <v>170.88770792402687</v>
      </c>
      <c r="X57" s="34">
        <f>IFERROR(VLOOKUP(CONCATENATE($B57,"_",X$4,"_",$C$87,"_",$C$86),Data_for_IC_trend_tables!$A$1:$G$49194,7,FALSE)-VLOOKUP(CONCATENATE($B57,"_",X$4,"_",$C$89,"_",$C$86),Data_for_IC_trend_tables!$A$1:$G$49194,7,FALSE)+VLOOKUP(CONCATENATE($B57,"_",X$4,"_",$C$88,"_",$C$86),Data_for_IC_trend_tables!$A$1:$G$49194,7,FALSE),"-")</f>
        <v>163.06268180147768</v>
      </c>
      <c r="Y57" s="34">
        <f>IFERROR(VLOOKUP(CONCATENATE($B57,"_",Y$4,"_",$C$87,"_",$C$86),Data_for_IC_trend_tables!$A$1:$G$49194,7,FALSE)-VLOOKUP(CONCATENATE($B57,"_",Y$4,"_",$C$89,"_",$C$86),Data_for_IC_trend_tables!$A$1:$G$49194,7,FALSE)+VLOOKUP(CONCATENATE($B57,"_",Y$4,"_",$C$88,"_",$C$86),Data_for_IC_trend_tables!$A$1:$G$49194,7,FALSE),"-")</f>
        <v>153.6578616887268</v>
      </c>
      <c r="Z57" s="34">
        <f>IFERROR(VLOOKUP(CONCATENATE($B57,"_",Z$4,"_",$C$87,"_",$C$86),Data_for_IC_trend_tables!$A$1:$G$49194,7,FALSE)-VLOOKUP(CONCATENATE($B57,"_",Z$4,"_",$C$89,"_",$C$86),Data_for_IC_trend_tables!$A$1:$G$49194,7,FALSE)+VLOOKUP(CONCATENATE($B57,"_",Z$4,"_",$C$88,"_",$C$86),Data_for_IC_trend_tables!$A$1:$G$49194,7,FALSE),"-")</f>
        <v>145.25850982429512</v>
      </c>
      <c r="AA57" s="34">
        <f>IFERROR(VLOOKUP(CONCATENATE($B57,"_",AA$4,"_",$C$87,"_",$C$86),Data_for_IC_trend_tables!$A$1:$G$49194,7,FALSE)-VLOOKUP(CONCATENATE($B57,"_",AA$4,"_",$C$89,"_",$C$86),Data_for_IC_trend_tables!$A$1:$G$49194,7,FALSE)+VLOOKUP(CONCATENATE($B57,"_",AA$4,"_",$C$88,"_",$C$86),Data_for_IC_trend_tables!$A$1:$G$49194,7,FALSE),"-")</f>
        <v>133.99020008228132</v>
      </c>
      <c r="AB57" s="34">
        <f>IFERROR(VLOOKUP(CONCATENATE($B57,"_",AB$4,"_",$C$87,"_",$C$86),Data_for_IC_trend_tables!$A$1:$G$49194,7,FALSE)-VLOOKUP(CONCATENATE($B57,"_",AB$4,"_",$C$89,"_",$C$86),Data_for_IC_trend_tables!$A$1:$G$49194,7,FALSE)+VLOOKUP(CONCATENATE($B57,"_",AB$4,"_",$C$88,"_",$C$86),Data_for_IC_trend_tables!$A$1:$G$49194,7,FALSE),"-")</f>
        <v>125.52870221136041</v>
      </c>
      <c r="AC57" s="34">
        <f>IFERROR(VLOOKUP(CONCATENATE($B57,"_",AC$4,"_",$C$87,"_",$C$86),Data_for_IC_trend_tables!$A$1:$G$49194,7,FALSE)-VLOOKUP(CONCATENATE($B57,"_",AC$4,"_",$C$89,"_",$C$86),Data_for_IC_trend_tables!$A$1:$G$49194,7,FALSE)+VLOOKUP(CONCATENATE($B57,"_",AC$4,"_",$C$88,"_",$C$86),Data_for_IC_trend_tables!$A$1:$G$49194,7,FALSE),"-")</f>
        <v>116.424273699727</v>
      </c>
      <c r="AD57" s="34">
        <f>IFERROR(VLOOKUP(CONCATENATE($B57,"_",AD$4,"_",$C$87,"_",$C$86),Data_for_IC_trend_tables!$A$1:$G$49194,7,FALSE)-VLOOKUP(CONCATENATE($B57,"_",AD$4,"_",$C$89,"_",$C$86),Data_for_IC_trend_tables!$A$1:$G$49194,7,FALSE)+VLOOKUP(CONCATENATE($B57,"_",AD$4,"_",$C$88,"_",$C$86),Data_for_IC_trend_tables!$A$1:$G$49194,7,FALSE),"-")</f>
        <v>113.17918174794231</v>
      </c>
      <c r="AE57" s="34">
        <f>IFERROR(VLOOKUP(CONCATENATE($B57,"_",AE$4,"_",$C$87,"_",$C$86),Data_for_IC_trend_tables!$A$1:$G$49194,7,FALSE)-VLOOKUP(CONCATENATE($B57,"_",AE$4,"_",$C$89,"_",$C$86),Data_for_IC_trend_tables!$A$1:$G$49194,7,FALSE)+VLOOKUP(CONCATENATE($B57,"_",AE$4,"_",$C$88,"_",$C$86),Data_for_IC_trend_tables!$A$1:$G$49194,7,FALSE),"-")</f>
        <v>110.0091399189389</v>
      </c>
      <c r="AF57" s="34">
        <f>IFERROR(VLOOKUP(CONCATENATE($B57,"_",AF$4,"_",$C$87,"_",$C$86),Data_for_IC_trend_tables!$A$1:$G$49194,7,FALSE)-VLOOKUP(CONCATENATE($B57,"_",AF$4,"_",$C$89,"_",$C$86),Data_for_IC_trend_tables!$A$1:$G$49194,7,FALSE)+VLOOKUP(CONCATENATE($B57,"_",AF$4,"_",$C$88,"_",$C$86),Data_for_IC_trend_tables!$A$1:$G$49194,7,FALSE),"-")</f>
        <v>106.68120216886149</v>
      </c>
      <c r="AG57" s="34">
        <f>IFERROR(VLOOKUP(CONCATENATE($B57,"_",AG$4,"_",$C$87,"_",$C$86),Data_for_IC_trend_tables!$A$1:$G$49194,7,FALSE)-VLOOKUP(CONCATENATE($B57,"_",AG$4,"_",$C$89,"_",$C$86),Data_for_IC_trend_tables!$A$1:$G$49194,7,FALSE)+VLOOKUP(CONCATENATE($B57,"_",AG$4,"_",$C$88,"_",$C$86),Data_for_IC_trend_tables!$A$1:$G$49194,7,FALSE),"-")</f>
        <v>104.3411192309631</v>
      </c>
      <c r="AH57" s="34">
        <f>IFERROR(VLOOKUP(CONCATENATE($B57,"_",AH$4,"_",$C$87,"_",$C$86),Data_for_IC_trend_tables!$A$1:$G$49194,7,FALSE)-VLOOKUP(CONCATENATE($B57,"_",AH$4,"_",$C$89,"_",$C$86),Data_for_IC_trend_tables!$A$1:$G$49194,7,FALSE)+VLOOKUP(CONCATENATE($B57,"_",AH$4,"_",$C$88,"_",$C$86),Data_for_IC_trend_tables!$A$1:$G$49194,7,FALSE),"-")</f>
        <v>101.34445685520879</v>
      </c>
      <c r="AI57" s="34">
        <f>IFERROR(VLOOKUP(CONCATENATE($B57,"_",AI$4,"_",$C$87,"_",$C$86),Data_for_IC_trend_tables!$A$1:$G$49194,7,FALSE)-VLOOKUP(CONCATENATE($B57,"_",AI$4,"_",$C$89,"_",$C$86),Data_for_IC_trend_tables!$A$1:$G$49194,7,FALSE)+VLOOKUP(CONCATENATE($B57,"_",AI$4,"_",$C$88,"_",$C$86),Data_for_IC_trend_tables!$A$1:$G$49194,7,FALSE),"-")</f>
        <v>98.058589942383293</v>
      </c>
      <c r="AJ57" s="34">
        <f>IFERROR(VLOOKUP(CONCATENATE($B57,"_",AJ$4,"_",$C$87,"_",$C$86),Data_for_IC_trend_tables!$A$1:$G$49194,7,FALSE)-VLOOKUP(CONCATENATE($B57,"_",AJ$4,"_",$C$89,"_",$C$86),Data_for_IC_trend_tables!$A$1:$G$49194,7,FALSE)+VLOOKUP(CONCATENATE($B57,"_",AJ$4,"_",$C$88,"_",$C$86),Data_for_IC_trend_tables!$A$1:$G$49194,7,FALSE),"-")</f>
        <v>93.658793026054994</v>
      </c>
      <c r="AK57" s="34">
        <f>IFERROR(VLOOKUP(CONCATENATE($B57,"_",AK$4,"_",$C$87,"_",$C$86),Data_for_IC_trend_tables!$A$1:$G$49194,7,FALSE)-VLOOKUP(CONCATENATE($B57,"_",AK$4,"_",$C$89,"_",$C$86),Data_for_IC_trend_tables!$A$1:$G$49194,7,FALSE)+VLOOKUP(CONCATENATE($B57,"_",AK$4,"_",$C$88,"_",$C$86),Data_for_IC_trend_tables!$A$1:$G$49194,7,FALSE),"-")</f>
        <v>90.653816694715601</v>
      </c>
      <c r="AL57" s="34">
        <f>IFERROR(VLOOKUP(CONCATENATE($B57,"_",AL$4,"_",$C$87,"_",$C$86),Data_for_IC_trend_tables!$A$1:$G$49194,7,FALSE)-VLOOKUP(CONCATENATE($B57,"_",AL$4,"_",$C$89,"_",$C$86),Data_for_IC_trend_tables!$A$1:$G$49194,7,FALSE)+VLOOKUP(CONCATENATE($B57,"_",AL$4,"_",$C$88,"_",$C$86),Data_for_IC_trend_tables!$A$1:$G$49194,7,FALSE),"-")</f>
        <v>87.954606740171897</v>
      </c>
      <c r="AM57" s="34">
        <f>IFERROR(VLOOKUP(CONCATENATE($B57,"_",AM$4,"_",$C$87,"_",$C$86),Data_for_IC_trend_tables!$A$1:$G$49194,7,FALSE)-VLOOKUP(CONCATENATE($B57,"_",AM$4,"_",$C$89,"_",$C$86),Data_for_IC_trend_tables!$A$1:$G$49194,7,FALSE)+VLOOKUP(CONCATENATE($B57,"_",AM$4,"_",$C$88,"_",$C$86),Data_for_IC_trend_tables!$A$1:$G$49194,7,FALSE),"-")</f>
        <v>84.048528880361701</v>
      </c>
      <c r="AN57" s="34">
        <f>IFERROR(VLOOKUP(CONCATENATE($B57,"_",AN$4,"_",$C$87,"_",$C$86),Data_for_IC_trend_tables!$A$1:$G$49194,7,FALSE)-VLOOKUP(CONCATENATE($B57,"_",AN$4,"_",$C$89,"_",$C$86),Data_for_IC_trend_tables!$A$1:$G$49194,7,FALSE)+VLOOKUP(CONCATENATE($B57,"_",AN$4,"_",$C$88,"_",$C$86),Data_for_IC_trend_tables!$A$1:$G$49194,7,FALSE),"-")</f>
        <v>80.753031021834374</v>
      </c>
      <c r="AO57" s="34">
        <f>IFERROR(VLOOKUP(CONCATENATE($B57,"_",AO$4,"_",$C$87,"_",$C$86),Data_for_IC_trend_tables!$A$1:$G$49194,7,FALSE)-VLOOKUP(CONCATENATE($B57,"_",AO$4,"_",$C$89,"_",$C$86),Data_for_IC_trend_tables!$A$1:$G$49194,7,FALSE)+VLOOKUP(CONCATENATE($B57,"_",AO$4,"_",$C$88,"_",$C$86),Data_for_IC_trend_tables!$A$1:$G$49194,7,FALSE),"-")</f>
        <v>77.979855290262265</v>
      </c>
      <c r="AP57" s="34">
        <f>IFERROR(VLOOKUP(CONCATENATE($B57,"_",AP$4,"_",$C$87,"_",$C$86),Data_for_IC_trend_tables!$A$1:$G$49194,7,FALSE)-VLOOKUP(CONCATENATE($B57,"_",AP$4,"_",$C$89,"_",$C$86),Data_for_IC_trend_tables!$A$1:$G$49194,7,FALSE)+VLOOKUP(CONCATENATE($B57,"_",AP$4,"_",$C$88,"_",$C$86),Data_for_IC_trend_tables!$A$1:$G$49194,7,FALSE),"-")</f>
        <v>76.974351153531373</v>
      </c>
      <c r="AQ57" s="34">
        <f>IFERROR(VLOOKUP(CONCATENATE($B57,"_",AQ$4,"_",$C$87,"_",$C$86),Data_for_IC_trend_tables!$A$1:$G$49194,7,FALSE)-VLOOKUP(CONCATENATE($B57,"_",AQ$4,"_",$C$89,"_",$C$86),Data_for_IC_trend_tables!$A$1:$G$49194,7,FALSE)+VLOOKUP(CONCATENATE($B57,"_",AQ$4,"_",$C$88,"_",$C$86),Data_for_IC_trend_tables!$A$1:$G$49194,7,FALSE),"-")</f>
        <v>75.651951464998234</v>
      </c>
      <c r="AR57" s="34">
        <f>IFERROR(VLOOKUP(CONCATENATE($B57,"_",AR$4,"_",$C$87,"_",$C$86),Data_for_IC_trend_tables!$A$1:$G$49194,7,FALSE)-VLOOKUP(CONCATENATE($B57,"_",AR$4,"_",$C$89,"_",$C$86),Data_for_IC_trend_tables!$A$1:$G$49194,7,FALSE)+VLOOKUP(CONCATENATE($B57,"_",AR$4,"_",$C$88,"_",$C$86),Data_for_IC_trend_tables!$A$1:$G$49194,7,FALSE),"-")</f>
        <v>74.680907171449277</v>
      </c>
      <c r="AS57" s="34">
        <f>IFERROR(VLOOKUP(CONCATENATE($B57,"_",AS$4,"_",$C$87,"_",$C$86),Data_for_IC_trend_tables!$A$1:$G$49194,7,FALSE)-VLOOKUP(CONCATENATE($B57,"_",AS$4,"_",$C$89,"_",$C$86),Data_for_IC_trend_tables!$A$1:$G$49194,7,FALSE)+VLOOKUP(CONCATENATE($B57,"_",AS$4,"_",$C$88,"_",$C$86),Data_for_IC_trend_tables!$A$1:$G$49194,7,FALSE),"-")</f>
        <v>72.576740113511264</v>
      </c>
      <c r="AT57" s="34">
        <f>IFERROR(VLOOKUP(CONCATENATE($B57,"_",AT$4,"_",$C$87,"_",$C$86),Data_for_IC_trend_tables!$A$1:$G$49194,7,FALSE)-VLOOKUP(CONCATENATE($B57,"_",AT$4,"_",$C$89,"_",$C$86),Data_for_IC_trend_tables!$A$1:$G$49194,7,FALSE)+VLOOKUP(CONCATENATE($B57,"_",AT$4,"_",$C$88,"_",$C$86),Data_for_IC_trend_tables!$A$1:$G$49194,7,FALSE),"-")</f>
        <v>73.042431773742834</v>
      </c>
      <c r="AU57" s="34">
        <f>IFERROR(VLOOKUP(CONCATENATE($B57,"_",AU$4,"_",$C$87,"_",$C$86),Data_for_IC_trend_tables!$A$1:$G$49194,7,FALSE)-VLOOKUP(CONCATENATE($B57,"_",AU$4,"_",$C$89,"_",$C$86),Data_for_IC_trend_tables!$A$1:$G$49194,7,FALSE)+VLOOKUP(CONCATENATE($B57,"_",AU$4,"_",$C$88,"_",$C$86),Data_for_IC_trend_tables!$A$1:$G$49194,7,FALSE),"-")</f>
        <v>72.514518035077941</v>
      </c>
      <c r="AV57" s="30"/>
      <c r="AW57" s="34">
        <f>IFERROR(VLOOKUP(CONCATENATE($B57,"_",AW$4,"_",$C$87,"_",$C$86),Data_for_IC_trend_tables!$A$1:$G$49194,7,FALSE)-VLOOKUP(CONCATENATE($B57,"_",AW$4,"_",$C$89,"_",$C$86),Data_for_IC_trend_tables!$A$1:$G$49194,7,FALSE)+VLOOKUP(CONCATENATE($B57,"_",AW$4,"_",$C$88,"_",$C$86),Data_for_IC_trend_tables!$A$1:$G$49194,7,FALSE),"-")</f>
        <v>72.514518035077941</v>
      </c>
      <c r="AX57" s="104"/>
      <c r="AY57" s="38" t="str">
        <f t="shared" si="0"/>
        <v/>
      </c>
      <c r="AZ57" s="58" t="str">
        <f t="shared" si="1"/>
        <v/>
      </c>
      <c r="BA57" s="59">
        <v>144</v>
      </c>
      <c r="BB57" s="38" t="str">
        <f t="shared" si="2"/>
        <v>Yes</v>
      </c>
      <c r="BC57" s="58">
        <f t="shared" si="3"/>
        <v>-0.49642695808973653</v>
      </c>
      <c r="BD57" s="241">
        <v>0.3</v>
      </c>
      <c r="BE57" s="38" t="str">
        <f t="shared" si="4"/>
        <v>Yes</v>
      </c>
      <c r="BF57" s="96">
        <f t="shared" si="5"/>
        <v>-5.9294554747951145E-2</v>
      </c>
      <c r="BG57" s="52"/>
      <c r="BH57" s="63" t="s">
        <v>76</v>
      </c>
      <c r="BI57" s="63" t="s">
        <v>76</v>
      </c>
      <c r="BJ57"/>
      <c r="BK57"/>
      <c r="BL57"/>
      <c r="BM57"/>
      <c r="BN57"/>
      <c r="BO57"/>
    </row>
    <row r="58" spans="1:67" s="3" customFormat="1" x14ac:dyDescent="0.2">
      <c r="B58" s="52" t="s">
        <v>178</v>
      </c>
      <c r="C58" s="55" t="s">
        <v>114</v>
      </c>
      <c r="D58" s="56">
        <v>1988</v>
      </c>
      <c r="E58" s="30" t="str">
        <f>IFERROR(VLOOKUP(CONCATENATE($B58,"_",E$4,"_",$C$87,"_",$C$86),Data_for_IC_trend_tables!$A$1:$G$49194,7,FALSE),"-")</f>
        <v>-</v>
      </c>
      <c r="F58" s="30" t="str">
        <f>IFERROR(VLOOKUP(CONCATENATE($B58,"_",F$4,"_",$C$87,"_",$C$86),Data_for_IC_trend_tables!$A$1:$G$49194,7,FALSE),"-")</f>
        <v>-</v>
      </c>
      <c r="G58" s="30" t="str">
        <f>IFERROR(VLOOKUP(CONCATENATE($B58,"_",G$4,"_",$C$87,"_",$C$86),Data_for_IC_trend_tables!$A$1:$G$49194,7,FALSE),"-")</f>
        <v>-</v>
      </c>
      <c r="H58" s="30" t="str">
        <f>IFERROR(VLOOKUP(CONCATENATE($B58,"_",H$4,"_",$C$87,"_",$C$86),Data_for_IC_trend_tables!$A$1:$G$49194,7,FALSE),"-")</f>
        <v>-</v>
      </c>
      <c r="I58" s="30" t="str">
        <f>IFERROR(VLOOKUP(CONCATENATE($B58,"_",I$4,"_",$C$87,"_",$C$86),Data_for_IC_trend_tables!$A$1:$G$49194,7,FALSE),"-")</f>
        <v>-</v>
      </c>
      <c r="J58" s="30" t="str">
        <f>IFERROR(VLOOKUP(CONCATENATE($B58,"_",J$4,"_",$C$87,"_",$C$86),Data_for_IC_trend_tables!$A$1:$G$49194,7,FALSE),"-")</f>
        <v>-</v>
      </c>
      <c r="K58" s="30" t="str">
        <f>IFERROR(VLOOKUP(CONCATENATE($B58,"_",K$4,"_",$C$87,"_",$C$86),Data_for_IC_trend_tables!$A$1:$G$49194,7,FALSE),"-")</f>
        <v>-</v>
      </c>
      <c r="L58" s="30" t="str">
        <f>IFERROR(VLOOKUP(CONCATENATE($B58,"_",L$4,"_",$C$87,"_",$C$86),Data_for_IC_trend_tables!$A$1:$G$49194,7,FALSE),"-")</f>
        <v>-</v>
      </c>
      <c r="M58" s="30">
        <f>IFERROR(VLOOKUP(CONCATENATE($B58,"_",M$4,"_",$C$87,"_",$C$86),Data_for_IC_trend_tables!$A$1:$G$49194,7,FALSE),"-")</f>
        <v>45.157207216692797</v>
      </c>
      <c r="N58" s="30" t="str">
        <f>IFERROR(VLOOKUP(CONCATENATE($B58,"_",N$4,"_",$C$87,"_",$C$86),Data_for_IC_trend_tables!$A$1:$G$49194,7,FALSE),"-")</f>
        <v>-</v>
      </c>
      <c r="O58" s="30">
        <f>IFERROR(VLOOKUP(CONCATENATE($B58,"_",O$4,"_",$C$87,"_",$C$86),Data_for_IC_trend_tables!$A$1:$G$49194,7,FALSE),"-")</f>
        <v>48.182908765293099</v>
      </c>
      <c r="P58" s="30">
        <f>IFERROR(VLOOKUP(CONCATENATE($B58,"_",P$4,"_",$C$87,"_",$C$86),Data_for_IC_trend_tables!$A$1:$G$49194,7,FALSE),"-")</f>
        <v>42.162778947847798</v>
      </c>
      <c r="Q58" s="30">
        <f>IFERROR(VLOOKUP(CONCATENATE($B58,"_",Q$4,"_",$C$87,"_",$C$86),Data_for_IC_trend_tables!$A$1:$G$49194,7,FALSE),"-")</f>
        <v>44.046193408489501</v>
      </c>
      <c r="R58" s="30">
        <f>IFERROR(VLOOKUP(CONCATENATE($B58,"_",R$4,"_",$C$87,"_",$C$86),Data_for_IC_trend_tables!$A$1:$G$49194,7,FALSE),"-")</f>
        <v>46.9578237981071</v>
      </c>
      <c r="S58" s="30">
        <f>IFERROR(VLOOKUP(CONCATENATE($B58,"_",S$4,"_",$C$87,"_",$C$86),Data_for_IC_trend_tables!$A$1:$G$49194,7,FALSE),"-")</f>
        <v>40.745818547533503</v>
      </c>
      <c r="T58" s="30">
        <f>IFERROR(VLOOKUP(CONCATENATE($B58,"_",T$4,"_",$C$87,"_",$C$86),Data_for_IC_trend_tables!$A$1:$G$49194,7,FALSE),"-")</f>
        <v>45.048084276258798</v>
      </c>
      <c r="U58" s="30">
        <f>IFERROR(VLOOKUP(CONCATENATE($B58,"_",U$4,"_",$C$87,"_",$C$86),Data_for_IC_trend_tables!$A$1:$G$49194,7,FALSE),"-")</f>
        <v>43.486961150463401</v>
      </c>
      <c r="V58" s="30">
        <f>IFERROR(VLOOKUP(CONCATENATE($B58,"_",V$4,"_",$C$87,"_",$C$86),Data_for_IC_trend_tables!$A$1:$G$49194,7,FALSE),"-")</f>
        <v>44.797012193784397</v>
      </c>
      <c r="W58" s="30">
        <f>IFERROR(VLOOKUP(CONCATENATE($B58,"_",W$4,"_",$C$87,"_",$C$86),Data_for_IC_trend_tables!$A$1:$G$49194,7,FALSE),"-")</f>
        <v>44.720239571776702</v>
      </c>
      <c r="X58" s="30">
        <f>IFERROR(VLOOKUP(CONCATENATE($B58,"_",X$4,"_",$C$87,"_",$C$86),Data_for_IC_trend_tables!$A$1:$G$49194,7,FALSE),"-")</f>
        <v>45.5646440560771</v>
      </c>
      <c r="Y58" s="30">
        <f>IFERROR(VLOOKUP(CONCATENATE($B58,"_",Y$4,"_",$C$87,"_",$C$86),Data_for_IC_trend_tables!$A$1:$G$49194,7,FALSE),"-")</f>
        <v>47.2640391600358</v>
      </c>
      <c r="Z58" s="30">
        <f>IFERROR(VLOOKUP(CONCATENATE($B58,"_",Z$4,"_",$C$87,"_",$C$86),Data_for_IC_trend_tables!$A$1:$G$49194,7,FALSE),"-")</f>
        <v>40.886121984974899</v>
      </c>
      <c r="AA58" s="30">
        <f>IFERROR(VLOOKUP(CONCATENATE($B58,"_",AA$4,"_",$C$87,"_",$C$86),Data_for_IC_trend_tables!$A$1:$G$49194,7,FALSE),"-")</f>
        <v>37.927671864237297</v>
      </c>
      <c r="AB58" s="30">
        <f>IFERROR(VLOOKUP(CONCATENATE($B58,"_",AB$4,"_",$C$87,"_",$C$86),Data_for_IC_trend_tables!$A$1:$G$49194,7,FALSE),"-")</f>
        <v>37.887773534032497</v>
      </c>
      <c r="AC58" s="30">
        <f>IFERROR(VLOOKUP(CONCATENATE($B58,"_",AC$4,"_",$C$87,"_",$C$86),Data_for_IC_trend_tables!$A$1:$G$49194,7,FALSE),"-")</f>
        <v>38.220238680371601</v>
      </c>
      <c r="AD58" s="30">
        <f>IFERROR(VLOOKUP(CONCATENATE($B58,"_",AD$4,"_",$C$87,"_",$C$86),Data_for_IC_trend_tables!$A$1:$G$49194,7,FALSE),"-")</f>
        <v>27.184094875166998</v>
      </c>
      <c r="AE58" s="30">
        <f>IFERROR(VLOOKUP(CONCATENATE($B58,"_",AE$4,"_",$C$87,"_",$C$86),Data_for_IC_trend_tables!$A$1:$G$49194,7,FALSE),"-")</f>
        <v>28.448469085238401</v>
      </c>
      <c r="AF58" s="30">
        <f>IFERROR(VLOOKUP(CONCATENATE($B58,"_",AF$4,"_",$C$87,"_",$C$86),Data_for_IC_trend_tables!$A$1:$G$49194,7,FALSE),"-")</f>
        <v>29.232449146545601</v>
      </c>
      <c r="AG58" s="30">
        <f>IFERROR(VLOOKUP(CONCATENATE($B58,"_",AG$4,"_",$C$87,"_",$C$86),Data_for_IC_trend_tables!$A$1:$G$49194,7,FALSE),"-")</f>
        <v>29.065544865483002</v>
      </c>
      <c r="AH58" s="30">
        <f>IFERROR(VLOOKUP(CONCATENATE($B58,"_",AH$4,"_",$C$87,"_",$C$86),Data_for_IC_trend_tables!$A$1:$G$49194,7,FALSE),"-")</f>
        <v>27.162951700232998</v>
      </c>
      <c r="AI58" s="30">
        <f>IFERROR(VLOOKUP(CONCATENATE($B58,"_",AI$4,"_",$C$87,"_",$C$86),Data_for_IC_trend_tables!$A$1:$G$49194,7,FALSE),"-")</f>
        <v>28.466921239188402</v>
      </c>
      <c r="AJ58" s="30">
        <f>IFERROR(VLOOKUP(CONCATENATE($B58,"_",AJ$4,"_",$C$87,"_",$C$86),Data_for_IC_trend_tables!$A$1:$G$49194,7,FALSE),"-")</f>
        <v>29.115202129464102</v>
      </c>
      <c r="AK58" s="30">
        <f>IFERROR(VLOOKUP(CONCATENATE($B58,"_",AK$4,"_",$C$87,"_",$C$86),Data_for_IC_trend_tables!$A$1:$G$49194,7,FALSE),"-")</f>
        <v>29.262206590706</v>
      </c>
      <c r="AL58" s="30">
        <f>IFERROR(VLOOKUP(CONCATENATE($B58,"_",AL$4,"_",$C$87,"_",$C$86),Data_for_IC_trend_tables!$A$1:$G$49194,7,FALSE),"-")</f>
        <v>28.853853973278301</v>
      </c>
      <c r="AM58" s="30">
        <f>IFERROR(VLOOKUP(CONCATENATE($B58,"_",AM$4,"_",$C$87,"_",$C$86),Data_for_IC_trend_tables!$A$1:$G$49194,7,FALSE),"-")</f>
        <v>28.635164651946699</v>
      </c>
      <c r="AN58" s="30">
        <f>IFERROR(VLOOKUP(CONCATENATE($B58,"_",AN$4,"_",$C$87,"_",$C$86),Data_for_IC_trend_tables!$A$1:$G$49194,7,FALSE),"-")</f>
        <v>27.308012652931801</v>
      </c>
      <c r="AO58" s="30">
        <f>IFERROR(VLOOKUP(CONCATENATE($B58,"_",AO$4,"_",$C$87,"_",$C$86),Data_for_IC_trend_tables!$A$1:$G$49194,7,FALSE),"-")</f>
        <v>27.800045470324498</v>
      </c>
      <c r="AP58" s="30">
        <f>IFERROR(VLOOKUP(CONCATENATE($B58,"_",AP$4,"_",$C$87,"_",$C$86),Data_for_IC_trend_tables!$A$1:$G$49194,7,FALSE),"-")</f>
        <v>28.3583269742902</v>
      </c>
      <c r="AQ58" s="30">
        <f>IFERROR(VLOOKUP(CONCATENATE($B58,"_",AQ$4,"_",$C$87,"_",$C$86),Data_for_IC_trend_tables!$A$1:$G$49194,7,FALSE),"-")</f>
        <v>27.687362544668499</v>
      </c>
      <c r="AR58" s="30">
        <f>IFERROR(VLOOKUP(CONCATENATE($B58,"_",AR$4,"_",$C$87,"_",$C$86),Data_for_IC_trend_tables!$A$1:$G$49194,7,FALSE),"-")</f>
        <v>27.379266349966901</v>
      </c>
      <c r="AS58" s="30">
        <f>IFERROR(VLOOKUP(CONCATENATE($B58,"_",AS$4,"_",$C$87,"_",$C$86),Data_for_IC_trend_tables!$A$1:$G$49194,7,FALSE),"-")</f>
        <v>26.143717875858901</v>
      </c>
      <c r="AT58" s="30">
        <f>IFERROR(VLOOKUP(CONCATENATE($B58,"_",AT$4,"_",$C$87,"_",$C$86),Data_for_IC_trend_tables!$A$1:$G$49194,7,FALSE),"-")</f>
        <v>25.8074263642823</v>
      </c>
      <c r="AU58" s="30">
        <f>IFERROR(VLOOKUP(CONCATENATE($B58,"_",AU$4,"_",$C$87,"_",$C$86),Data_for_IC_trend_tables!$A$1:$G$49194,7,FALSE),"-")</f>
        <v>26.076499403689098</v>
      </c>
      <c r="AV58" s="30"/>
      <c r="AW58" s="30">
        <f>IFERROR(VLOOKUP(CONCATENATE($B58,"_",AW$4,"_",$C$87,"_",$C$86),Data_for_IC_trend_tables!$A$1:$G$49194,7,FALSE),"-")</f>
        <v>26.076499403689098</v>
      </c>
      <c r="AX58" s="59">
        <f>M58*0.7</f>
        <v>31.610045051684956</v>
      </c>
      <c r="AY58" s="38" t="str">
        <f t="shared" si="0"/>
        <v>Yes</v>
      </c>
      <c r="AZ58" s="58">
        <f t="shared" si="1"/>
        <v>-0.17505655683021229</v>
      </c>
      <c r="BA58" s="59">
        <v>30</v>
      </c>
      <c r="BB58" s="38" t="str">
        <f t="shared" si="2"/>
        <v>Yes</v>
      </c>
      <c r="BC58" s="58">
        <f t="shared" si="3"/>
        <v>-0.13078335321036338</v>
      </c>
      <c r="BD58" s="241"/>
      <c r="BE58" s="38" t="str">
        <f t="shared" si="4"/>
        <v/>
      </c>
      <c r="BF58" s="96" t="str">
        <f t="shared" si="5"/>
        <v/>
      </c>
      <c r="BG58" s="74" t="s">
        <v>76</v>
      </c>
      <c r="BH58" s="63" t="s">
        <v>76</v>
      </c>
      <c r="BI58" s="139"/>
      <c r="BJ58"/>
      <c r="BK58"/>
      <c r="BL58"/>
      <c r="BM58"/>
      <c r="BN58"/>
      <c r="BO58"/>
    </row>
    <row r="59" spans="1:67" s="3" customFormat="1" x14ac:dyDescent="0.2">
      <c r="B59" s="52" t="s">
        <v>179</v>
      </c>
      <c r="C59" s="55" t="s">
        <v>38</v>
      </c>
      <c r="D59" s="56"/>
      <c r="E59" s="30">
        <f>IFERROR(VLOOKUP(CONCATENATE($B59,"_",E$4,"_",$C$87,"_",$C$86),Data_for_IC_trend_tables!$A$1:$G$49194,7,FALSE),"-")</f>
        <v>359.02</v>
      </c>
      <c r="F59" s="30">
        <f>IFERROR(VLOOKUP(CONCATENATE($B59,"_",F$4,"_",$C$87,"_",$C$86),Data_for_IC_trend_tables!$A$1:$G$49194,7,FALSE),"-")</f>
        <v>360.95</v>
      </c>
      <c r="G59" s="30">
        <f>IFERROR(VLOOKUP(CONCATENATE($B59,"_",G$4,"_",$C$87,"_",$C$86),Data_for_IC_trend_tables!$A$1:$G$49194,7,FALSE),"-")</f>
        <v>379.26</v>
      </c>
      <c r="H59" s="30">
        <f>IFERROR(VLOOKUP(CONCATENATE($B59,"_",H$4,"_",$C$87,"_",$C$86),Data_for_IC_trend_tables!$A$1:$G$49194,7,FALSE),"-")</f>
        <v>387.44</v>
      </c>
      <c r="I59" s="30">
        <f>IFERROR(VLOOKUP(CONCATENATE($B59,"_",I$4,"_",$C$87,"_",$C$86),Data_for_IC_trend_tables!$A$1:$G$49194,7,FALSE),"-")</f>
        <v>383.86</v>
      </c>
      <c r="J59" s="30">
        <f>IFERROR(VLOOKUP(CONCATENATE($B59,"_",J$4,"_",$C$87,"_",$C$86),Data_for_IC_trend_tables!$A$1:$G$49194,7,FALSE),"-")</f>
        <v>378.97</v>
      </c>
      <c r="K59" s="30">
        <f>IFERROR(VLOOKUP(CONCATENATE($B59,"_",K$4,"_",$C$87,"_",$C$86),Data_for_IC_trend_tables!$A$1:$G$49194,7,FALSE),"-")</f>
        <v>403.01</v>
      </c>
      <c r="L59" s="30">
        <f>IFERROR(VLOOKUP(CONCATENATE($B59,"_",L$4,"_",$C$87,"_",$C$86),Data_for_IC_trend_tables!$A$1:$G$49194,7,FALSE),"-")</f>
        <v>430.31</v>
      </c>
      <c r="M59" s="30">
        <f>IFERROR(VLOOKUP(CONCATENATE($B59,"_",M$4,"_",$C$87,"_",$C$86),Data_for_IC_trend_tables!$A$1:$G$49194,7,FALSE),"-")</f>
        <v>449.82</v>
      </c>
      <c r="N59" s="30">
        <f>IFERROR(VLOOKUP(CONCATENATE($B59,"_",N$4,"_",$C$87,"_",$C$86),Data_for_IC_trend_tables!$A$1:$G$49194,7,FALSE),"-")</f>
        <v>453.02</v>
      </c>
      <c r="O59" s="30">
        <f>IFERROR(VLOOKUP(CONCATENATE($B59,"_",O$4,"_",$C$87,"_",$C$86),Data_for_IC_trend_tables!$A$1:$G$49194,7,FALSE),"-")</f>
        <v>727.85881525318996</v>
      </c>
      <c r="P59" s="30">
        <f>IFERROR(VLOOKUP(CONCATENATE($B59,"_",P$4,"_",$C$87,"_",$C$86),Data_for_IC_trend_tables!$A$1:$G$49194,7,FALSE),"-")</f>
        <v>757.22110973603003</v>
      </c>
      <c r="Q59" s="30">
        <f>IFERROR(VLOOKUP(CONCATENATE($B59,"_",Q$4,"_",$C$87,"_",$C$86),Data_for_IC_trend_tables!$A$1:$G$49194,7,FALSE),"-")</f>
        <v>767.67375512072999</v>
      </c>
      <c r="R59" s="30">
        <f>IFERROR(VLOOKUP(CONCATENATE($B59,"_",R$4,"_",$C$87,"_",$C$86),Data_for_IC_trend_tables!$A$1:$G$49194,7,FALSE),"-")</f>
        <v>776.47611976239398</v>
      </c>
      <c r="S59" s="30">
        <f>IFERROR(VLOOKUP(CONCATENATE($B59,"_",S$4,"_",$C$87,"_",$C$86),Data_for_IC_trend_tables!$A$1:$G$49194,7,FALSE),"-")</f>
        <v>1353.17933753136</v>
      </c>
      <c r="T59" s="30">
        <f>IFERROR(VLOOKUP(CONCATENATE($B59,"_",T$4,"_",$C$87,"_",$C$86),Data_for_IC_trend_tables!$A$1:$G$49194,7,FALSE),"-")</f>
        <v>1317.07928378714</v>
      </c>
      <c r="U59" s="30">
        <f>IFERROR(VLOOKUP(CONCATENATE($B59,"_",U$4,"_",$C$87,"_",$C$86),Data_for_IC_trend_tables!$A$1:$G$49194,7,FALSE),"-")</f>
        <v>1383.3068644258401</v>
      </c>
      <c r="V59" s="30">
        <f>IFERROR(VLOOKUP(CONCATENATE($B59,"_",V$4,"_",$C$87,"_",$C$86),Data_for_IC_trend_tables!$A$1:$G$49194,7,FALSE),"-")</f>
        <v>1478.96701358211</v>
      </c>
      <c r="W59" s="30">
        <f>IFERROR(VLOOKUP(CONCATENATE($B59,"_",W$4,"_",$C$87,"_",$C$86),Data_for_IC_trend_tables!$A$1:$G$49194,7,FALSE),"-")</f>
        <v>1570.95270811414</v>
      </c>
      <c r="X59" s="30">
        <f>IFERROR(VLOOKUP(CONCATENATE($B59,"_",X$4,"_",$C$87,"_",$C$86),Data_for_IC_trend_tables!$A$1:$G$49194,7,FALSE),"-")</f>
        <v>1016.24935398649</v>
      </c>
      <c r="Y59" s="30">
        <f>IFERROR(VLOOKUP(CONCATENATE($B59,"_",Y$4,"_",$C$87,"_",$C$86),Data_for_IC_trend_tables!$A$1:$G$49194,7,FALSE),"-")</f>
        <v>1448.17398657742</v>
      </c>
      <c r="Z59" s="30">
        <f>IFERROR(VLOOKUP(CONCATENATE($B59,"_",Z$4,"_",$C$87,"_",$C$86),Data_for_IC_trend_tables!$A$1:$G$49194,7,FALSE),"-")</f>
        <v>1479.70424100931</v>
      </c>
      <c r="AA59" s="30">
        <f>IFERROR(VLOOKUP(CONCATENATE($B59,"_",AA$4,"_",$C$87,"_",$C$86),Data_for_IC_trend_tables!$A$1:$G$49194,7,FALSE),"-")</f>
        <v>1298.07067230692</v>
      </c>
      <c r="AB59" s="30">
        <f>IFERROR(VLOOKUP(CONCATENATE($B59,"_",AB$4,"_",$C$87,"_",$C$86),Data_for_IC_trend_tables!$A$1:$G$49194,7,FALSE),"-")</f>
        <v>1088.5005933770401</v>
      </c>
      <c r="AC59" s="30">
        <f>IFERROR(VLOOKUP(CONCATENATE($B59,"_",AC$4,"_",$C$87,"_",$C$86),Data_for_IC_trend_tables!$A$1:$G$49194,7,FALSE),"-")</f>
        <v>1035.50238056585</v>
      </c>
      <c r="AD59" s="30">
        <f>IFERROR(VLOOKUP(CONCATENATE($B59,"_",AD$4,"_",$C$87,"_",$C$86),Data_for_IC_trend_tables!$A$1:$G$49194,7,FALSE),"-")</f>
        <v>969.35043022682498</v>
      </c>
      <c r="AE59" s="30">
        <f>IFERROR(VLOOKUP(CONCATENATE($B59,"_",AE$4,"_",$C$87,"_",$C$86),Data_for_IC_trend_tables!$A$1:$G$49194,7,FALSE),"-")</f>
        <v>949.56026198153404</v>
      </c>
      <c r="AF59" s="30">
        <f>IFERROR(VLOOKUP(CONCATENATE($B59,"_",AF$4,"_",$C$87,"_",$C$86),Data_for_IC_trend_tables!$A$1:$G$49194,7,FALSE),"-")</f>
        <v>989.29468995623995</v>
      </c>
      <c r="AG59" s="30">
        <f>IFERROR(VLOOKUP(CONCATENATE($B59,"_",AG$4,"_",$C$87,"_",$C$86),Data_for_IC_trend_tables!$A$1:$G$49194,7,FALSE),"-")</f>
        <v>1088.3021155998299</v>
      </c>
      <c r="AH59" s="30">
        <f>IFERROR(VLOOKUP(CONCATENATE($B59,"_",AH$4,"_",$C$87,"_",$C$86),Data_for_IC_trend_tables!$A$1:$G$49194,7,FALSE),"-")</f>
        <v>1096.3598707965</v>
      </c>
      <c r="AI59" s="30">
        <f>IFERROR(VLOOKUP(CONCATENATE($B59,"_",AI$4,"_",$C$87,"_",$C$86),Data_for_IC_trend_tables!$A$1:$G$49194,7,FALSE),"-")</f>
        <v>1104.84649612103</v>
      </c>
      <c r="AJ59" s="30">
        <f>IFERROR(VLOOKUP(CONCATENATE($B59,"_",AJ$4,"_",$C$87,"_",$C$86),Data_for_IC_trend_tables!$A$1:$G$49194,7,FALSE),"-")</f>
        <v>1074.3837758580501</v>
      </c>
      <c r="AK59" s="30">
        <f>IFERROR(VLOOKUP(CONCATENATE($B59,"_",AK$4,"_",$C$87,"_",$C$86),Data_for_IC_trend_tables!$A$1:$G$49194,7,FALSE),"-")</f>
        <v>1101.7053582452399</v>
      </c>
      <c r="AL59" s="30">
        <f>IFERROR(VLOOKUP(CONCATENATE($B59,"_",AL$4,"_",$C$87,"_",$C$86),Data_for_IC_trend_tables!$A$1:$G$49194,7,FALSE),"-")</f>
        <v>1083.99691941027</v>
      </c>
      <c r="AM59" s="30">
        <f>IFERROR(VLOOKUP(CONCATENATE($B59,"_",AM$4,"_",$C$87,"_",$C$86),Data_for_IC_trend_tables!$A$1:$G$49194,7,FALSE),"-")</f>
        <v>1089.4899135277999</v>
      </c>
      <c r="AN59" s="30">
        <f>IFERROR(VLOOKUP(CONCATENATE($B59,"_",AN$4,"_",$C$87,"_",$C$86),Data_for_IC_trend_tables!$A$1:$G$49194,7,FALSE),"-")</f>
        <v>1095.70547519051</v>
      </c>
      <c r="AO59" s="30">
        <f>IFERROR(VLOOKUP(CONCATENATE($B59,"_",AO$4,"_",$C$87,"_",$C$86),Data_for_IC_trend_tables!$A$1:$G$49194,7,FALSE),"-")</f>
        <v>1106.1445463730399</v>
      </c>
      <c r="AP59" s="30">
        <f>IFERROR(VLOOKUP(CONCATENATE($B59,"_",AP$4,"_",$C$87,"_",$C$86),Data_for_IC_trend_tables!$A$1:$G$49194,7,FALSE),"-")</f>
        <v>1133.12672843634</v>
      </c>
      <c r="AQ59" s="30">
        <f>IFERROR(VLOOKUP(CONCATENATE($B59,"_",AQ$4,"_",$C$87,"_",$C$86),Data_for_IC_trend_tables!$A$1:$G$49194,7,FALSE),"-")</f>
        <v>1109.8530043548401</v>
      </c>
      <c r="AR59" s="30">
        <f>IFERROR(VLOOKUP(CONCATENATE($B59,"_",AR$4,"_",$C$87,"_",$C$86),Data_for_IC_trend_tables!$A$1:$G$49194,7,FALSE),"-")</f>
        <v>1137.7801543678299</v>
      </c>
      <c r="AS59" s="30">
        <f>IFERROR(VLOOKUP(CONCATENATE($B59,"_",AS$4,"_",$C$87,"_",$C$86),Data_for_IC_trend_tables!$A$1:$G$49194,7,FALSE),"-")</f>
        <v>1177.4323208045901</v>
      </c>
      <c r="AT59" s="30">
        <f>IFERROR(VLOOKUP(CONCATENATE($B59,"_",AT$4,"_",$C$87,"_",$C$86),Data_for_IC_trend_tables!$A$1:$G$49194,7,FALSE),"-")</f>
        <v>1174.6336402278901</v>
      </c>
      <c r="AU59" s="30">
        <f>IFERROR(VLOOKUP(CONCATENATE($B59,"_",AU$4,"_",$C$87,"_",$C$86),Data_for_IC_trend_tables!$A$1:$G$49194,7,FALSE),"-")</f>
        <v>1143.0149152147201</v>
      </c>
      <c r="AV59" s="30"/>
      <c r="AW59" s="30">
        <f>IFERROR(VLOOKUP(CONCATENATE($B59,"_",AW$4,"_",$C$87,"_",$C$86),Data_for_IC_trend_tables!$A$1:$G$49194,7,FALSE),"-")</f>
        <v>1143.0149152147201</v>
      </c>
      <c r="AX59" s="59"/>
      <c r="AY59" s="38" t="str">
        <f t="shared" si="0"/>
        <v/>
      </c>
      <c r="AZ59" s="58" t="str">
        <f t="shared" si="1"/>
        <v/>
      </c>
      <c r="BA59" s="59"/>
      <c r="BB59" s="38" t="str">
        <f t="shared" si="2"/>
        <v/>
      </c>
      <c r="BC59" s="58" t="str">
        <f t="shared" si="3"/>
        <v/>
      </c>
      <c r="BD59" s="241"/>
      <c r="BE59" s="38" t="str">
        <f t="shared" si="4"/>
        <v/>
      </c>
      <c r="BF59" s="96" t="str">
        <f t="shared" si="5"/>
        <v/>
      </c>
      <c r="BG59" s="64"/>
      <c r="BH59" s="64"/>
      <c r="BI59" s="139"/>
      <c r="BJ59"/>
      <c r="BK59"/>
      <c r="BL59"/>
      <c r="BM59"/>
      <c r="BN59"/>
      <c r="BO59"/>
    </row>
    <row r="60" spans="1:67" s="3" customFormat="1" x14ac:dyDescent="0.2">
      <c r="B60" s="52" t="s">
        <v>180</v>
      </c>
      <c r="C60" s="55" t="s">
        <v>39</v>
      </c>
      <c r="D60" s="56"/>
      <c r="E60" s="30" t="str">
        <f>IFERROR(VLOOKUP(CONCATENATE($B60,"_",E$4,"_",$C$87,"_",$C$86),Data_for_IC_trend_tables!$A$1:$G$49194,7,FALSE),"-")</f>
        <v>-</v>
      </c>
      <c r="F60" s="30" t="str">
        <f>IFERROR(VLOOKUP(CONCATENATE($B60,"_",F$4,"_",$C$87,"_",$C$86),Data_for_IC_trend_tables!$A$1:$G$49194,7,FALSE),"-")</f>
        <v>-</v>
      </c>
      <c r="G60" s="30" t="str">
        <f>IFERROR(VLOOKUP(CONCATENATE($B60,"_",G$4,"_",$C$87,"_",$C$86),Data_for_IC_trend_tables!$A$1:$G$49194,7,FALSE),"-")</f>
        <v>-</v>
      </c>
      <c r="H60" s="30" t="str">
        <f>IFERROR(VLOOKUP(CONCATENATE($B60,"_",H$4,"_",$C$87,"_",$C$86),Data_for_IC_trend_tables!$A$1:$G$49194,7,FALSE),"-")</f>
        <v>-</v>
      </c>
      <c r="I60" s="30" t="str">
        <f>IFERROR(VLOOKUP(CONCATENATE($B60,"_",I$4,"_",$C$87,"_",$C$86),Data_for_IC_trend_tables!$A$1:$G$49194,7,FALSE),"-")</f>
        <v>-</v>
      </c>
      <c r="J60" s="30">
        <f>IFERROR(VLOOKUP(CONCATENATE($B60,"_",J$4,"_",$C$87,"_",$C$86),Data_for_IC_trend_tables!$A$1:$G$49194,7,FALSE),"-")</f>
        <v>1626</v>
      </c>
      <c r="K60" s="30">
        <f>IFERROR(VLOOKUP(CONCATENATE($B60,"_",K$4,"_",$C$87,"_",$C$86),Data_for_IC_trend_tables!$A$1:$G$49194,7,FALSE),"-")</f>
        <v>1660</v>
      </c>
      <c r="L60" s="30">
        <f>IFERROR(VLOOKUP(CONCATENATE($B60,"_",L$4,"_",$C$87,"_",$C$86),Data_for_IC_trend_tables!$A$1:$G$49194,7,FALSE),"-")</f>
        <v>1687</v>
      </c>
      <c r="M60" s="30">
        <f>IFERROR(VLOOKUP(CONCATENATE($B60,"_",M$4,"_",$C$87,"_",$C$86),Data_for_IC_trend_tables!$A$1:$G$49194,7,FALSE),"-")</f>
        <v>1604</v>
      </c>
      <c r="N60" s="30">
        <f>IFERROR(VLOOKUP(CONCATENATE($B60,"_",N$4,"_",$C$87,"_",$C$86),Data_for_IC_trend_tables!$A$1:$G$49194,7,FALSE),"-")</f>
        <v>1512</v>
      </c>
      <c r="O60" s="30">
        <f>IFERROR(VLOOKUP(CONCATENATE($B60,"_",O$4,"_",$C$87,"_",$C$86),Data_for_IC_trend_tables!$A$1:$G$49194,7,FALSE),"-")</f>
        <v>397.44699000000003</v>
      </c>
      <c r="P60" s="30">
        <f>IFERROR(VLOOKUP(CONCATENATE($B60,"_",P$4,"_",$C$87,"_",$C$86),Data_for_IC_trend_tables!$A$1:$G$49194,7,FALSE),"-")</f>
        <v>386.97874999999999</v>
      </c>
      <c r="Q60" s="30">
        <f>IFERROR(VLOOKUP(CONCATENATE($B60,"_",Q$4,"_",$C$87,"_",$C$86),Data_for_IC_trend_tables!$A$1:$G$49194,7,FALSE),"-")</f>
        <v>373.85379999999998</v>
      </c>
      <c r="R60" s="30">
        <f>IFERROR(VLOOKUP(CONCATENATE($B60,"_",R$4,"_",$C$87,"_",$C$86),Data_for_IC_trend_tables!$A$1:$G$49194,7,FALSE),"-")</f>
        <v>357.13889</v>
      </c>
      <c r="S60" s="30">
        <f>IFERROR(VLOOKUP(CONCATENATE($B60,"_",S$4,"_",$C$87,"_",$C$86),Data_for_IC_trend_tables!$A$1:$G$49194,7,FALSE),"-")</f>
        <v>328.25949000000003</v>
      </c>
      <c r="T60" s="30">
        <f>IFERROR(VLOOKUP(CONCATENATE($B60,"_",T$4,"_",$C$87,"_",$C$86),Data_for_IC_trend_tables!$A$1:$G$49194,7,FALSE),"-")</f>
        <v>306.18015000000003</v>
      </c>
      <c r="U60" s="30">
        <f>IFERROR(VLOOKUP(CONCATENATE($B60,"_",U$4,"_",$C$87,"_",$C$86),Data_for_IC_trend_tables!$A$1:$G$49194,7,FALSE),"-")</f>
        <v>272.20197999999999</v>
      </c>
      <c r="V60" s="30">
        <f>IFERROR(VLOOKUP(CONCATENATE($B60,"_",V$4,"_",$C$87,"_",$C$86),Data_for_IC_trend_tables!$A$1:$G$49194,7,FALSE),"-")</f>
        <v>249.43009000000001</v>
      </c>
      <c r="W60" s="30">
        <f>IFERROR(VLOOKUP(CONCATENATE($B60,"_",W$4,"_",$C$87,"_",$C$86),Data_for_IC_trend_tables!$A$1:$G$49194,7,FALSE),"-")</f>
        <v>231.83394999999999</v>
      </c>
      <c r="X60" s="30">
        <f>IFERROR(VLOOKUP(CONCATENATE($B60,"_",X$4,"_",$C$87,"_",$C$86),Data_for_IC_trend_tables!$A$1:$G$49194,7,FALSE),"-")</f>
        <v>217.20747</v>
      </c>
      <c r="Y60" s="30">
        <f>IFERROR(VLOOKUP(CONCATENATE($B60,"_",Y$4,"_",$C$87,"_",$C$86),Data_for_IC_trend_tables!$A$1:$G$49194,7,FALSE),"-")</f>
        <v>201.95357999999999</v>
      </c>
      <c r="Z60" s="30">
        <f>IFERROR(VLOOKUP(CONCATENATE($B60,"_",Z$4,"_",$C$87,"_",$C$86),Data_for_IC_trend_tables!$A$1:$G$49194,7,FALSE),"-")</f>
        <v>207.98665</v>
      </c>
      <c r="AA60" s="30">
        <f>IFERROR(VLOOKUP(CONCATENATE($B60,"_",AA$4,"_",$C$87,"_",$C$86),Data_for_IC_trend_tables!$A$1:$G$49194,7,FALSE),"-")</f>
        <v>205.33908</v>
      </c>
      <c r="AB60" s="30">
        <f>IFERROR(VLOOKUP(CONCATENATE($B60,"_",AB$4,"_",$C$87,"_",$C$86),Data_for_IC_trend_tables!$A$1:$G$49194,7,FALSE),"-")</f>
        <v>187.44879</v>
      </c>
      <c r="AC60" s="30">
        <f>IFERROR(VLOOKUP(CONCATENATE($B60,"_",AC$4,"_",$C$87,"_",$C$86),Data_for_IC_trend_tables!$A$1:$G$49194,7,FALSE),"-")</f>
        <v>274.17498000000001</v>
      </c>
      <c r="AD60" s="30">
        <f>IFERROR(VLOOKUP(CONCATENATE($B60,"_",AD$4,"_",$C$87,"_",$C$86),Data_for_IC_trend_tables!$A$1:$G$49194,7,FALSE),"-")</f>
        <v>319.68459999999999</v>
      </c>
      <c r="AE60" s="30">
        <f>IFERROR(VLOOKUP(CONCATENATE($B60,"_",AE$4,"_",$C$87,"_",$C$86),Data_for_IC_trend_tables!$A$1:$G$49194,7,FALSE),"-")</f>
        <v>317.76177999999999</v>
      </c>
      <c r="AF60" s="30">
        <f>IFERROR(VLOOKUP(CONCATENATE($B60,"_",AF$4,"_",$C$87,"_",$C$86),Data_for_IC_trend_tables!$A$1:$G$49194,7,FALSE),"-")</f>
        <v>306.84640000000002</v>
      </c>
      <c r="AG60" s="30">
        <f>IFERROR(VLOOKUP(CONCATENATE($B60,"_",AG$4,"_",$C$87,"_",$C$86),Data_for_IC_trend_tables!$A$1:$G$49194,7,FALSE),"-")</f>
        <v>295.43828999999999</v>
      </c>
      <c r="AH60" s="30">
        <f>IFERROR(VLOOKUP(CONCATENATE($B60,"_",AH$4,"_",$C$87,"_",$C$86),Data_for_IC_trend_tables!$A$1:$G$49194,7,FALSE),"-")</f>
        <v>283.93155000000002</v>
      </c>
      <c r="AI60" s="30">
        <f>IFERROR(VLOOKUP(CONCATENATE($B60,"_",AI$4,"_",$C$87,"_",$C$86),Data_for_IC_trend_tables!$A$1:$G$49194,7,FALSE),"-")</f>
        <v>285.08654000000001</v>
      </c>
      <c r="AJ60" s="30">
        <f>IFERROR(VLOOKUP(CONCATENATE($B60,"_",AJ$4,"_",$C$87,"_",$C$86),Data_for_IC_trend_tables!$A$1:$G$49194,7,FALSE),"-")</f>
        <v>284.10892999999999</v>
      </c>
      <c r="AK60" s="30">
        <f>IFERROR(VLOOKUP(CONCATENATE($B60,"_",AK$4,"_",$C$87,"_",$C$86),Data_for_IC_trend_tables!$A$1:$G$49194,7,FALSE),"-")</f>
        <v>282.46647999999999</v>
      </c>
      <c r="AL60" s="30">
        <f>IFERROR(VLOOKUP(CONCATENATE($B60,"_",AL$4,"_",$C$87,"_",$C$86),Data_for_IC_trend_tables!$A$1:$G$49194,7,FALSE),"-")</f>
        <v>276.48534999999998</v>
      </c>
      <c r="AM60" s="30">
        <f>IFERROR(VLOOKUP(CONCATENATE($B60,"_",AM$4,"_",$C$87,"_",$C$86),Data_for_IC_trend_tables!$A$1:$G$49194,7,FALSE),"-")</f>
        <v>263.99347</v>
      </c>
      <c r="AN60" s="30">
        <f>IFERROR(VLOOKUP(CONCATENATE($B60,"_",AN$4,"_",$C$87,"_",$C$86),Data_for_IC_trend_tables!$A$1:$G$49194,7,FALSE),"-")</f>
        <v>242.20594</v>
      </c>
      <c r="AO60" s="30">
        <f>IFERROR(VLOOKUP(CONCATENATE($B60,"_",AO$4,"_",$C$87,"_",$C$86),Data_for_IC_trend_tables!$A$1:$G$49194,7,FALSE),"-")</f>
        <v>249.93348</v>
      </c>
      <c r="AP60" s="30">
        <f>IFERROR(VLOOKUP(CONCATENATE($B60,"_",AP$4,"_",$C$87,"_",$C$86),Data_for_IC_trend_tables!$A$1:$G$49194,7,FALSE),"-")</f>
        <v>247.95940999999999</v>
      </c>
      <c r="AQ60" s="30">
        <f>IFERROR(VLOOKUP(CONCATENATE($B60,"_",AQ$4,"_",$C$87,"_",$C$86),Data_for_IC_trend_tables!$A$1:$G$49194,7,FALSE),"-")</f>
        <v>239.12640999999999</v>
      </c>
      <c r="AR60" s="30">
        <f>IFERROR(VLOOKUP(CONCATENATE($B60,"_",AR$4,"_",$C$87,"_",$C$86),Data_for_IC_trend_tables!$A$1:$G$49194,7,FALSE),"-")</f>
        <v>328.89487000000003</v>
      </c>
      <c r="AS60" s="30">
        <f>IFERROR(VLOOKUP(CONCATENATE($B60,"_",AS$4,"_",$C$87,"_",$C$86),Data_for_IC_trend_tables!$A$1:$G$49194,7,FALSE),"-")</f>
        <v>314.95355000000001</v>
      </c>
      <c r="AT60" s="30">
        <f>IFERROR(VLOOKUP(CONCATENATE($B60,"_",AT$4,"_",$C$87,"_",$C$86),Data_for_IC_trend_tables!$A$1:$G$49194,7,FALSE),"-")</f>
        <v>142.12325999999999</v>
      </c>
      <c r="AU60" s="30">
        <f>IFERROR(VLOOKUP(CONCATENATE($B60,"_",AU$4,"_",$C$87,"_",$C$86),Data_for_IC_trend_tables!$A$1:$G$49194,7,FALSE),"-")</f>
        <v>114.77175</v>
      </c>
      <c r="AV60" s="30"/>
      <c r="AW60" s="30">
        <f>IFERROR(VLOOKUP(CONCATENATE($B60,"_",AW$4,"_",$C$87,"_",$C$86),Data_for_IC_trend_tables!$A$1:$G$49194,7,FALSE),"-")</f>
        <v>114.77175</v>
      </c>
      <c r="AX60" s="59"/>
      <c r="AY60" s="38" t="str">
        <f t="shared" si="0"/>
        <v/>
      </c>
      <c r="AZ60" s="58" t="str">
        <f t="shared" si="1"/>
        <v/>
      </c>
      <c r="BA60" s="59"/>
      <c r="BB60" s="38" t="str">
        <f t="shared" si="2"/>
        <v/>
      </c>
      <c r="BC60" s="58" t="str">
        <f t="shared" si="3"/>
        <v/>
      </c>
      <c r="BD60" s="241"/>
      <c r="BE60" s="38" t="str">
        <f t="shared" si="4"/>
        <v/>
      </c>
      <c r="BF60" s="96" t="str">
        <f t="shared" si="5"/>
        <v/>
      </c>
      <c r="BG60" s="60"/>
      <c r="BH60" s="60"/>
      <c r="BI60" s="139"/>
      <c r="BJ60"/>
      <c r="BK60"/>
      <c r="BL60"/>
      <c r="BM60"/>
      <c r="BN60"/>
      <c r="BO60"/>
    </row>
    <row r="61" spans="1:67" s="3" customFormat="1" x14ac:dyDescent="0.2">
      <c r="B61" s="52" t="s">
        <v>181</v>
      </c>
      <c r="C61" s="61" t="s">
        <v>94</v>
      </c>
      <c r="D61" s="56">
        <v>1988</v>
      </c>
      <c r="E61" s="30">
        <f>IFERROR(VLOOKUP(CONCATENATE($B61,"_",E$4,"_",$C$87,"_",$C$86),Data_for_IC_trend_tables!$A$1:$G$49194,7,FALSE),"-")</f>
        <v>2297.6819038854601</v>
      </c>
      <c r="F61" s="30">
        <f>IFERROR(VLOOKUP(CONCATENATE($B61,"_",F$4,"_",$C$87,"_",$C$86),Data_for_IC_trend_tables!$A$1:$G$49194,7,FALSE),"-")</f>
        <v>2266.0574451685602</v>
      </c>
      <c r="G61" s="30">
        <f>IFERROR(VLOOKUP(CONCATENATE($B61,"_",G$4,"_",$C$87,"_",$C$86),Data_for_IC_trend_tables!$A$1:$G$49194,7,FALSE),"-")</f>
        <v>2311.5326677736002</v>
      </c>
      <c r="H61" s="30">
        <f>IFERROR(VLOOKUP(CONCATENATE($B61,"_",H$4,"_",$C$87,"_",$C$86),Data_for_IC_trend_tables!$A$1:$G$49194,7,FALSE),"-")</f>
        <v>2330.1164412204198</v>
      </c>
      <c r="I61" s="30">
        <f>IFERROR(VLOOKUP(CONCATENATE($B61,"_",I$4,"_",$C$87,"_",$C$86),Data_for_IC_trend_tables!$A$1:$G$49194,7,FALSE),"-")</f>
        <v>2390.1311993767699</v>
      </c>
      <c r="J61" s="30">
        <f>IFERROR(VLOOKUP(CONCATENATE($B61,"_",J$4,"_",$C$87,"_",$C$86),Data_for_IC_trend_tables!$A$1:$G$49194,7,FALSE),"-")</f>
        <v>2422.32511310155</v>
      </c>
      <c r="K61" s="30">
        <f>IFERROR(VLOOKUP(CONCATENATE($B61,"_",K$4,"_",$C$87,"_",$C$86),Data_for_IC_trend_tables!$A$1:$G$49194,7,FALSE),"-")</f>
        <v>2482.4056597507401</v>
      </c>
      <c r="L61" s="30">
        <f>IFERROR(VLOOKUP(CONCATENATE($B61,"_",L$4,"_",$C$87,"_",$C$86),Data_for_IC_trend_tables!$A$1:$G$49194,7,FALSE),"-")</f>
        <v>2558.6237940607002</v>
      </c>
      <c r="M61" s="30">
        <f>IFERROR(VLOOKUP(CONCATENATE($B61,"_",M$4,"_",$C$87,"_",$C$86),Data_for_IC_trend_tables!$A$1:$G$49194,7,FALSE),"-")</f>
        <v>2636.8680239967698</v>
      </c>
      <c r="N61" s="30">
        <f>IFERROR(VLOOKUP(CONCATENATE($B61,"_",N$4,"_",$C$87,"_",$C$86),Data_for_IC_trend_tables!$A$1:$G$49194,7,FALSE),"-")</f>
        <v>2700.8741661921699</v>
      </c>
      <c r="O61" s="30">
        <f>IFERROR(VLOOKUP(CONCATENATE($B61,"_",O$4,"_",$C$87,"_",$C$86),Data_for_IC_trend_tables!$A$1:$G$49194,7,FALSE),"-")</f>
        <v>2735.9782294404399</v>
      </c>
      <c r="P61" s="30">
        <f>IFERROR(VLOOKUP(CONCATENATE($B61,"_",P$4,"_",$C$87,"_",$C$86),Data_for_IC_trend_tables!$A$1:$G$49194,7,FALSE),"-")</f>
        <v>2701.8411984827499</v>
      </c>
      <c r="Q61" s="30">
        <f>IFERROR(VLOOKUP(CONCATENATE($B61,"_",Q$4,"_",$C$87,"_",$C$86),Data_for_IC_trend_tables!$A$1:$G$49194,7,FALSE),"-")</f>
        <v>2598.9147757412402</v>
      </c>
      <c r="R61" s="30">
        <f>IFERROR(VLOOKUP(CONCATENATE($B61,"_",R$4,"_",$C$87,"_",$C$86),Data_for_IC_trend_tables!$A$1:$G$49194,7,FALSE),"-")</f>
        <v>2470.0216902725801</v>
      </c>
      <c r="S61" s="30">
        <f>IFERROR(VLOOKUP(CONCATENATE($B61,"_",S$4,"_",$C$87,"_",$C$86),Data_for_IC_trend_tables!$A$1:$G$49194,7,FALSE),"-")</f>
        <v>2374.33099427763</v>
      </c>
      <c r="T61" s="30">
        <f>IFERROR(VLOOKUP(CONCATENATE($B61,"_",T$4,"_",$C$87,"_",$C$86),Data_for_IC_trend_tables!$A$1:$G$49194,7,FALSE),"-")</f>
        <v>2293.94498601332</v>
      </c>
      <c r="U61" s="30">
        <f>IFERROR(VLOOKUP(CONCATENATE($B61,"_",U$4,"_",$C$87,"_",$C$86),Data_for_IC_trend_tables!$A$1:$G$49194,7,FALSE),"-")</f>
        <v>2224.85670055628</v>
      </c>
      <c r="V61" s="30">
        <f>IFERROR(VLOOKUP(CONCATENATE($B61,"_",V$4,"_",$C$87,"_",$C$86),Data_for_IC_trend_tables!$A$1:$G$49194,7,FALSE),"-")</f>
        <v>2138.6536355928502</v>
      </c>
      <c r="W61" s="30">
        <f>IFERROR(VLOOKUP(CONCATENATE($B61,"_",W$4,"_",$C$87,"_",$C$86),Data_for_IC_trend_tables!$A$1:$G$49194,7,FALSE),"-")</f>
        <v>2054.9319724270099</v>
      </c>
      <c r="X61" s="30">
        <f>IFERROR(VLOOKUP(CONCATENATE($B61,"_",X$4,"_",$C$87,"_",$C$86),Data_for_IC_trend_tables!$A$1:$G$49194,7,FALSE),"-")</f>
        <v>1847.3384712080999</v>
      </c>
      <c r="Y61" s="30">
        <f>IFERROR(VLOOKUP(CONCATENATE($B61,"_",Y$4,"_",$C$87,"_",$C$86),Data_for_IC_trend_tables!$A$1:$G$49194,7,FALSE),"-")</f>
        <v>1713.2294236228199</v>
      </c>
      <c r="Z61" s="30">
        <f>IFERROR(VLOOKUP(CONCATENATE($B61,"_",Z$4,"_",$C$87,"_",$C$86),Data_for_IC_trend_tables!$A$1:$G$49194,7,FALSE),"-")</f>
        <v>1615.5573610372601</v>
      </c>
      <c r="AA61" s="30">
        <f>IFERROR(VLOOKUP(CONCATENATE($B61,"_",AA$4,"_",$C$87,"_",$C$86),Data_for_IC_trend_tables!$A$1:$G$49194,7,FALSE),"-")</f>
        <v>1501.4966379320399</v>
      </c>
      <c r="AB61" s="30">
        <f>IFERROR(VLOOKUP(CONCATENATE($B61,"_",AB$4,"_",$C$87,"_",$C$86),Data_for_IC_trend_tables!$A$1:$G$49194,7,FALSE),"-")</f>
        <v>1432.9016186659601</v>
      </c>
      <c r="AC61" s="30">
        <f>IFERROR(VLOOKUP(CONCATENATE($B61,"_",AC$4,"_",$C$87,"_",$C$86),Data_for_IC_trend_tables!$A$1:$G$49194,7,FALSE),"-")</f>
        <v>1329.5163715792</v>
      </c>
      <c r="AD61" s="30">
        <f>IFERROR(VLOOKUP(CONCATENATE($B61,"_",AD$4,"_",$C$87,"_",$C$86),Data_for_IC_trend_tables!$A$1:$G$49194,7,FALSE),"-")</f>
        <v>1247.5269000481101</v>
      </c>
      <c r="AE61" s="30">
        <f>IFERROR(VLOOKUP(CONCATENATE($B61,"_",AE$4,"_",$C$87,"_",$C$86),Data_for_IC_trend_tables!$A$1:$G$49194,7,FALSE),"-")</f>
        <v>1195.5255338274001</v>
      </c>
      <c r="AF61" s="30">
        <f>IFERROR(VLOOKUP(CONCATENATE($B61,"_",AF$4,"_",$C$87,"_",$C$86),Data_for_IC_trend_tables!$A$1:$G$49194,7,FALSE),"-")</f>
        <v>1153.99082448374</v>
      </c>
      <c r="AG61" s="30">
        <f>IFERROR(VLOOKUP(CONCATENATE($B61,"_",AG$4,"_",$C$87,"_",$C$86),Data_for_IC_trend_tables!$A$1:$G$49194,7,FALSE),"-")</f>
        <v>1064.3591501173901</v>
      </c>
      <c r="AH61" s="30">
        <f>IFERROR(VLOOKUP(CONCATENATE($B61,"_",AH$4,"_",$C$87,"_",$C$86),Data_for_IC_trend_tables!$A$1:$G$49194,7,FALSE),"-")</f>
        <v>971.74802210136204</v>
      </c>
      <c r="AI61" s="30">
        <f>IFERROR(VLOOKUP(CONCATENATE($B61,"_",AI$4,"_",$C$87,"_",$C$86),Data_for_IC_trend_tables!$A$1:$G$49194,7,FALSE),"-")</f>
        <v>944.95743681513795</v>
      </c>
      <c r="AJ61" s="30">
        <f>IFERROR(VLOOKUP(CONCATENATE($B61,"_",AJ$4,"_",$C$87,"_",$C$86),Data_for_IC_trend_tables!$A$1:$G$49194,7,FALSE),"-")</f>
        <v>917.214281734255</v>
      </c>
      <c r="AK61" s="30">
        <f>IFERROR(VLOOKUP(CONCATENATE($B61,"_",AK$4,"_",$C$87,"_",$C$86),Data_for_IC_trend_tables!$A$1:$G$49194,7,FALSE),"-")</f>
        <v>902.80472015057205</v>
      </c>
      <c r="AL61" s="30">
        <f>IFERROR(VLOOKUP(CONCATENATE($B61,"_",AL$4,"_",$C$87,"_",$C$86),Data_for_IC_trend_tables!$A$1:$G$49194,7,FALSE),"-")</f>
        <v>872.31952073428704</v>
      </c>
      <c r="AM61" s="30">
        <f>IFERROR(VLOOKUP(CONCATENATE($B61,"_",AM$4,"_",$C$87,"_",$C$86),Data_for_IC_trend_tables!$A$1:$G$49194,7,FALSE),"-")</f>
        <v>853.75425339139997</v>
      </c>
      <c r="AN61" s="30">
        <f>IFERROR(VLOOKUP(CONCATENATE($B61,"_",AN$4,"_",$C$87,"_",$C$86),Data_for_IC_trend_tables!$A$1:$G$49194,7,FALSE),"-")</f>
        <v>851.21831540897097</v>
      </c>
      <c r="AO61" s="30">
        <f>IFERROR(VLOOKUP(CONCATENATE($B61,"_",AO$4,"_",$C$87,"_",$C$86),Data_for_IC_trend_tables!$A$1:$G$49194,7,FALSE),"-")</f>
        <v>833.71267535702202</v>
      </c>
      <c r="AP61" s="30">
        <f>IFERROR(VLOOKUP(CONCATENATE($B61,"_",AP$4,"_",$C$87,"_",$C$86),Data_for_IC_trend_tables!$A$1:$G$49194,7,FALSE),"-")</f>
        <v>841.52678202566506</v>
      </c>
      <c r="AQ61" s="30">
        <f>IFERROR(VLOOKUP(CONCATENATE($B61,"_",AQ$4,"_",$C$87,"_",$C$86),Data_for_IC_trend_tables!$A$1:$G$49194,7,FALSE),"-")</f>
        <v>864.16877635110802</v>
      </c>
      <c r="AR61" s="30">
        <f>IFERROR(VLOOKUP(CONCATENATE($B61,"_",AR$4,"_",$C$87,"_",$C$86),Data_for_IC_trend_tables!$A$1:$G$49194,7,FALSE),"-")</f>
        <v>845.44154967527004</v>
      </c>
      <c r="AS61" s="30">
        <f>IFERROR(VLOOKUP(CONCATENATE($B61,"_",AS$4,"_",$C$87,"_",$C$86),Data_for_IC_trend_tables!$A$1:$G$49194,7,FALSE),"-")</f>
        <v>813.48019542319196</v>
      </c>
      <c r="AT61" s="30">
        <f>IFERROR(VLOOKUP(CONCATENATE($B61,"_",AT$4,"_",$C$87,"_",$C$86),Data_for_IC_trend_tables!$A$1:$G$49194,7,FALSE),"-")</f>
        <v>796.15959564652201</v>
      </c>
      <c r="AU61" s="30">
        <f>IFERROR(VLOOKUP(CONCATENATE($B61,"_",AU$4,"_",$C$87,"_",$C$86),Data_for_IC_trend_tables!$A$1:$G$49194,7,FALSE),"-")</f>
        <v>759.235829620505</v>
      </c>
      <c r="AV61" s="30"/>
      <c r="AW61" s="30">
        <f>IFERROR(VLOOKUP(CONCATENATE($B61,"_",AW$4,"_",$C$87,"_",$C$86),Data_for_IC_trend_tables!$A$1:$G$49194,7,FALSE),"-")</f>
        <v>759.235829620505</v>
      </c>
      <c r="AX61" s="59">
        <f>M61*0.7</f>
        <v>1845.8076167977388</v>
      </c>
      <c r="AY61" s="38" t="str">
        <f t="shared" si="0"/>
        <v>Yes</v>
      </c>
      <c r="AZ61" s="58">
        <f t="shared" si="1"/>
        <v>-0.58867011777874734</v>
      </c>
      <c r="BA61" s="102"/>
      <c r="BB61" s="38" t="str">
        <f t="shared" si="2"/>
        <v/>
      </c>
      <c r="BC61" s="58" t="str">
        <f t="shared" si="3"/>
        <v/>
      </c>
      <c r="BD61" s="241"/>
      <c r="BE61" s="38" t="str">
        <f t="shared" si="4"/>
        <v/>
      </c>
      <c r="BF61" s="96" t="str">
        <f t="shared" si="5"/>
        <v/>
      </c>
      <c r="BG61" s="63" t="s">
        <v>76</v>
      </c>
      <c r="BH61" s="52"/>
      <c r="BI61" s="52"/>
      <c r="BJ61"/>
      <c r="BK61"/>
      <c r="BL61"/>
      <c r="BM61"/>
      <c r="BN61"/>
      <c r="BO61"/>
    </row>
    <row r="62" spans="1:67" s="3" customFormat="1" x14ac:dyDescent="0.2">
      <c r="B62" s="52" t="s">
        <v>181</v>
      </c>
      <c r="C62" s="65" t="s">
        <v>98</v>
      </c>
      <c r="D62" s="66"/>
      <c r="E62" s="34" t="str">
        <f>IFERROR(VLOOKUP(CONCATENATE($B62,"_",E$4,"_",$C$87,"_",$C$86),Data_for_IC_trend_tables!$A$1:$G$49194,7,FALSE)-VLOOKUP(CONCATENATE($B62,"_",E$4,"_",$C$89,"_",$C$86),Data_for_IC_trend_tables!$A$1:$G$49194,7,FALSE)+VLOOKUP(CONCATENATE($B62,"_",E$4,"_",$C$88,"_",$C$86),Data_for_IC_trend_tables!$A$1:$G$49194,7,FALSE),"-")</f>
        <v>-</v>
      </c>
      <c r="F62" s="34" t="str">
        <f>IFERROR(VLOOKUP(CONCATENATE($B62,"_",F$4,"_",$C$87,"_",$C$86),Data_for_IC_trend_tables!$A$1:$G$49194,7,FALSE)-VLOOKUP(CONCATENATE($B62,"_",F$4,"_",$C$89,"_",$C$86),Data_for_IC_trend_tables!$A$1:$G$49194,7,FALSE)+VLOOKUP(CONCATENATE($B62,"_",F$4,"_",$C$88,"_",$C$86),Data_for_IC_trend_tables!$A$1:$G$49194,7,FALSE),"-")</f>
        <v>-</v>
      </c>
      <c r="G62" s="34" t="str">
        <f>IFERROR(VLOOKUP(CONCATENATE($B62,"_",G$4,"_",$C$87,"_",$C$86),Data_for_IC_trend_tables!$A$1:$G$49194,7,FALSE)-VLOOKUP(CONCATENATE($B62,"_",G$4,"_",$C$89,"_",$C$86),Data_for_IC_trend_tables!$A$1:$G$49194,7,FALSE)+VLOOKUP(CONCATENATE($B62,"_",G$4,"_",$C$88,"_",$C$86),Data_for_IC_trend_tables!$A$1:$G$49194,7,FALSE),"-")</f>
        <v>-</v>
      </c>
      <c r="H62" s="34" t="str">
        <f>IFERROR(VLOOKUP(CONCATENATE($B62,"_",H$4,"_",$C$87,"_",$C$86),Data_for_IC_trend_tables!$A$1:$G$49194,7,FALSE)-VLOOKUP(CONCATENATE($B62,"_",H$4,"_",$C$89,"_",$C$86),Data_for_IC_trend_tables!$A$1:$G$49194,7,FALSE)+VLOOKUP(CONCATENATE($B62,"_",H$4,"_",$C$88,"_",$C$86),Data_for_IC_trend_tables!$A$1:$G$49194,7,FALSE),"-")</f>
        <v>-</v>
      </c>
      <c r="I62" s="34" t="str">
        <f>IFERROR(VLOOKUP(CONCATENATE($B62,"_",I$4,"_",$C$87,"_",$C$86),Data_for_IC_trend_tables!$A$1:$G$49194,7,FALSE)-VLOOKUP(CONCATENATE($B62,"_",I$4,"_",$C$89,"_",$C$86),Data_for_IC_trend_tables!$A$1:$G$49194,7,FALSE)+VLOOKUP(CONCATENATE($B62,"_",I$4,"_",$C$88,"_",$C$86),Data_for_IC_trend_tables!$A$1:$G$49194,7,FALSE),"-")</f>
        <v>-</v>
      </c>
      <c r="J62" s="34" t="str">
        <f>IFERROR(VLOOKUP(CONCATENATE($B62,"_",J$4,"_",$C$87,"_",$C$86),Data_for_IC_trend_tables!$A$1:$G$49194,7,FALSE)-VLOOKUP(CONCATENATE($B62,"_",J$4,"_",$C$89,"_",$C$86),Data_for_IC_trend_tables!$A$1:$G$49194,7,FALSE)+VLOOKUP(CONCATENATE($B62,"_",J$4,"_",$C$88,"_",$C$86),Data_for_IC_trend_tables!$A$1:$G$49194,7,FALSE),"-")</f>
        <v>-</v>
      </c>
      <c r="K62" s="34" t="str">
        <f>IFERROR(VLOOKUP(CONCATENATE($B62,"_",K$4,"_",$C$87,"_",$C$86),Data_for_IC_trend_tables!$A$1:$G$49194,7,FALSE)-VLOOKUP(CONCATENATE($B62,"_",K$4,"_",$C$89,"_",$C$86),Data_for_IC_trend_tables!$A$1:$G$49194,7,FALSE)+VLOOKUP(CONCATENATE($B62,"_",K$4,"_",$C$88,"_",$C$86),Data_for_IC_trend_tables!$A$1:$G$49194,7,FALSE),"-")</f>
        <v>-</v>
      </c>
      <c r="L62" s="34" t="str">
        <f>IFERROR(VLOOKUP(CONCATENATE($B62,"_",L$4,"_",$C$87,"_",$C$86),Data_for_IC_trend_tables!$A$1:$G$49194,7,FALSE)-VLOOKUP(CONCATENATE($B62,"_",L$4,"_",$C$89,"_",$C$86),Data_for_IC_trend_tables!$A$1:$G$49194,7,FALSE)+VLOOKUP(CONCATENATE($B62,"_",L$4,"_",$C$88,"_",$C$86),Data_for_IC_trend_tables!$A$1:$G$49194,7,FALSE),"-")</f>
        <v>-</v>
      </c>
      <c r="M62" s="34" t="str">
        <f>IFERROR(VLOOKUP(CONCATENATE($B62,"_",M$4,"_",$C$87,"_",$C$86),Data_for_IC_trend_tables!$A$1:$G$49194,7,FALSE)-VLOOKUP(CONCATENATE($B62,"_",M$4,"_",$C$89,"_",$C$86),Data_for_IC_trend_tables!$A$1:$G$49194,7,FALSE)+VLOOKUP(CONCATENATE($B62,"_",M$4,"_",$C$88,"_",$C$86),Data_for_IC_trend_tables!$A$1:$G$49194,7,FALSE),"-")</f>
        <v>-</v>
      </c>
      <c r="N62" s="34" t="str">
        <f>IFERROR(VLOOKUP(CONCATENATE($B62,"_",N$4,"_",$C$87,"_",$C$86),Data_for_IC_trend_tables!$A$1:$G$49194,7,FALSE)-VLOOKUP(CONCATENATE($B62,"_",N$4,"_",$C$89,"_",$C$86),Data_for_IC_trend_tables!$A$1:$G$49194,7,FALSE)+VLOOKUP(CONCATENATE($B62,"_",N$4,"_",$C$88,"_",$C$86),Data_for_IC_trend_tables!$A$1:$G$49194,7,FALSE),"-")</f>
        <v>-</v>
      </c>
      <c r="O62" s="34">
        <f>IFERROR(VLOOKUP(CONCATENATE($B62,"_",O$4,"_",$C$87,"_",$C$86),Data_for_IC_trend_tables!$A$1:$G$49194,7,FALSE)-VLOOKUP(CONCATENATE($B62,"_",O$4,"_",$C$89,"_",$C$86),Data_for_IC_trend_tables!$A$1:$G$49194,7,FALSE)+VLOOKUP(CONCATENATE($B62,"_",O$4,"_",$C$88,"_",$C$86),Data_for_IC_trend_tables!$A$1:$G$49194,7,FALSE),"-")</f>
        <v>2764.3847110076872</v>
      </c>
      <c r="P62" s="34">
        <f>IFERROR(VLOOKUP(CONCATENATE($B62,"_",P$4,"_",$C$87,"_",$C$86),Data_for_IC_trend_tables!$A$1:$G$49194,7,FALSE)-VLOOKUP(CONCATENATE($B62,"_",P$4,"_",$C$89,"_",$C$86),Data_for_IC_trend_tables!$A$1:$G$49194,7,FALSE)+VLOOKUP(CONCATENATE($B62,"_",P$4,"_",$C$88,"_",$C$86),Data_for_IC_trend_tables!$A$1:$G$49194,7,FALSE),"-")</f>
        <v>2724.1132904554038</v>
      </c>
      <c r="Q62" s="34">
        <f>IFERROR(VLOOKUP(CONCATENATE($B62,"_",Q$4,"_",$C$87,"_",$C$86),Data_for_IC_trend_tables!$A$1:$G$49194,7,FALSE)-VLOOKUP(CONCATENATE($B62,"_",Q$4,"_",$C$89,"_",$C$86),Data_for_IC_trend_tables!$A$1:$G$49194,7,FALSE)+VLOOKUP(CONCATENATE($B62,"_",Q$4,"_",$C$88,"_",$C$86),Data_for_IC_trend_tables!$A$1:$G$49194,7,FALSE),"-")</f>
        <v>2633.5233915017761</v>
      </c>
      <c r="R62" s="34">
        <f>IFERROR(VLOOKUP(CONCATENATE($B62,"_",R$4,"_",$C$87,"_",$C$86),Data_for_IC_trend_tables!$A$1:$G$49194,7,FALSE)-VLOOKUP(CONCATENATE($B62,"_",R$4,"_",$C$89,"_",$C$86),Data_for_IC_trend_tables!$A$1:$G$49194,7,FALSE)+VLOOKUP(CONCATENATE($B62,"_",R$4,"_",$C$88,"_",$C$86),Data_for_IC_trend_tables!$A$1:$G$49194,7,FALSE),"-")</f>
        <v>2510.7154815216522</v>
      </c>
      <c r="S62" s="34">
        <f>IFERROR(VLOOKUP(CONCATENATE($B62,"_",S$4,"_",$C$87,"_",$C$86),Data_for_IC_trend_tables!$A$1:$G$49194,7,FALSE)-VLOOKUP(CONCATENATE($B62,"_",S$4,"_",$C$89,"_",$C$86),Data_for_IC_trend_tables!$A$1:$G$49194,7,FALSE)+VLOOKUP(CONCATENATE($B62,"_",S$4,"_",$C$88,"_",$C$86),Data_for_IC_trend_tables!$A$1:$G$49194,7,FALSE),"-")</f>
        <v>2392.2876064887091</v>
      </c>
      <c r="T62" s="34">
        <f>IFERROR(VLOOKUP(CONCATENATE($B62,"_",T$4,"_",$C$87,"_",$C$86),Data_for_IC_trend_tables!$A$1:$G$49194,7,FALSE)-VLOOKUP(CONCATENATE($B62,"_",T$4,"_",$C$89,"_",$C$86),Data_for_IC_trend_tables!$A$1:$G$49194,7,FALSE)+VLOOKUP(CONCATENATE($B62,"_",T$4,"_",$C$88,"_",$C$86),Data_for_IC_trend_tables!$A$1:$G$49194,7,FALSE),"-")</f>
        <v>2289.4928446562549</v>
      </c>
      <c r="U62" s="34">
        <f>IFERROR(VLOOKUP(CONCATENATE($B62,"_",U$4,"_",$C$87,"_",$C$86),Data_for_IC_trend_tables!$A$1:$G$49194,7,FALSE)-VLOOKUP(CONCATENATE($B62,"_",U$4,"_",$C$89,"_",$C$86),Data_for_IC_trend_tables!$A$1:$G$49194,7,FALSE)+VLOOKUP(CONCATENATE($B62,"_",U$4,"_",$C$88,"_",$C$86),Data_for_IC_trend_tables!$A$1:$G$49194,7,FALSE),"-")</f>
        <v>2229.0367455642431</v>
      </c>
      <c r="V62" s="34">
        <f>IFERROR(VLOOKUP(CONCATENATE($B62,"_",V$4,"_",$C$87,"_",$C$86),Data_for_IC_trend_tables!$A$1:$G$49194,7,FALSE)-VLOOKUP(CONCATENATE($B62,"_",V$4,"_",$C$89,"_",$C$86),Data_for_IC_trend_tables!$A$1:$G$49194,7,FALSE)+VLOOKUP(CONCATENATE($B62,"_",V$4,"_",$C$88,"_",$C$86),Data_for_IC_trend_tables!$A$1:$G$49194,7,FALSE),"-")</f>
        <v>2138.7360346174182</v>
      </c>
      <c r="W62" s="34">
        <f>IFERROR(VLOOKUP(CONCATENATE($B62,"_",W$4,"_",$C$87,"_",$C$86),Data_for_IC_trend_tables!$A$1:$G$49194,7,FALSE)-VLOOKUP(CONCATENATE($B62,"_",W$4,"_",$C$89,"_",$C$86),Data_for_IC_trend_tables!$A$1:$G$49194,7,FALSE)+VLOOKUP(CONCATENATE($B62,"_",W$4,"_",$C$88,"_",$C$86),Data_for_IC_trend_tables!$A$1:$G$49194,7,FALSE),"-")</f>
        <v>2045.32032202755</v>
      </c>
      <c r="X62" s="34">
        <f>IFERROR(VLOOKUP(CONCATENATE($B62,"_",X$4,"_",$C$87,"_",$C$86),Data_for_IC_trend_tables!$A$1:$G$49194,7,FALSE)-VLOOKUP(CONCATENATE($B62,"_",X$4,"_",$C$89,"_",$C$86),Data_for_IC_trend_tables!$A$1:$G$49194,7,FALSE)+VLOOKUP(CONCATENATE($B62,"_",X$4,"_",$C$88,"_",$C$86),Data_for_IC_trend_tables!$A$1:$G$49194,7,FALSE),"-")</f>
        <v>1839.2702393626771</v>
      </c>
      <c r="Y62" s="34">
        <f>IFERROR(VLOOKUP(CONCATENATE($B62,"_",Y$4,"_",$C$87,"_",$C$86),Data_for_IC_trend_tables!$A$1:$G$49194,7,FALSE)-VLOOKUP(CONCATENATE($B62,"_",Y$4,"_",$C$89,"_",$C$86),Data_for_IC_trend_tables!$A$1:$G$49194,7,FALSE)+VLOOKUP(CONCATENATE($B62,"_",Y$4,"_",$C$88,"_",$C$86),Data_for_IC_trend_tables!$A$1:$G$49194,7,FALSE),"-")</f>
        <v>1705.6646171974721</v>
      </c>
      <c r="Z62" s="34">
        <f>IFERROR(VLOOKUP(CONCATENATE($B62,"_",Z$4,"_",$C$87,"_",$C$86),Data_for_IC_trend_tables!$A$1:$G$49194,7,FALSE)-VLOOKUP(CONCATENATE($B62,"_",Z$4,"_",$C$89,"_",$C$86),Data_for_IC_trend_tables!$A$1:$G$49194,7,FALSE)+VLOOKUP(CONCATENATE($B62,"_",Z$4,"_",$C$88,"_",$C$86),Data_for_IC_trend_tables!$A$1:$G$49194,7,FALSE),"-")</f>
        <v>1602.2566162561529</v>
      </c>
      <c r="AA62" s="34">
        <f>IFERROR(VLOOKUP(CONCATENATE($B62,"_",AA$4,"_",$C$87,"_",$C$86),Data_for_IC_trend_tables!$A$1:$G$49194,7,FALSE)-VLOOKUP(CONCATENATE($B62,"_",AA$4,"_",$C$89,"_",$C$86),Data_for_IC_trend_tables!$A$1:$G$49194,7,FALSE)+VLOOKUP(CONCATENATE($B62,"_",AA$4,"_",$C$88,"_",$C$86),Data_for_IC_trend_tables!$A$1:$G$49194,7,FALSE),"-")</f>
        <v>1491.8356870990638</v>
      </c>
      <c r="AB62" s="34">
        <f>IFERROR(VLOOKUP(CONCATENATE($B62,"_",AB$4,"_",$C$87,"_",$C$86),Data_for_IC_trend_tables!$A$1:$G$49194,7,FALSE)-VLOOKUP(CONCATENATE($B62,"_",AB$4,"_",$C$89,"_",$C$86),Data_for_IC_trend_tables!$A$1:$G$49194,7,FALSE)+VLOOKUP(CONCATENATE($B62,"_",AB$4,"_",$C$88,"_",$C$86),Data_for_IC_trend_tables!$A$1:$G$49194,7,FALSE),"-")</f>
        <v>1420.2074752029393</v>
      </c>
      <c r="AC62" s="34">
        <f>IFERROR(VLOOKUP(CONCATENATE($B62,"_",AC$4,"_",$C$87,"_",$C$86),Data_for_IC_trend_tables!$A$1:$G$49194,7,FALSE)-VLOOKUP(CONCATENATE($B62,"_",AC$4,"_",$C$89,"_",$C$86),Data_for_IC_trend_tables!$A$1:$G$49194,7,FALSE)+VLOOKUP(CONCATENATE($B62,"_",AC$4,"_",$C$88,"_",$C$86),Data_for_IC_trend_tables!$A$1:$G$49194,7,FALSE),"-")</f>
        <v>1319.3488182328231</v>
      </c>
      <c r="AD62" s="34">
        <f>IFERROR(VLOOKUP(CONCATENATE($B62,"_",AD$4,"_",$C$87,"_",$C$86),Data_for_IC_trend_tables!$A$1:$G$49194,7,FALSE)-VLOOKUP(CONCATENATE($B62,"_",AD$4,"_",$C$89,"_",$C$86),Data_for_IC_trend_tables!$A$1:$G$49194,7,FALSE)+VLOOKUP(CONCATENATE($B62,"_",AD$4,"_",$C$88,"_",$C$86),Data_for_IC_trend_tables!$A$1:$G$49194,7,FALSE),"-")</f>
        <v>1239.2029279009632</v>
      </c>
      <c r="AE62" s="34">
        <f>IFERROR(VLOOKUP(CONCATENATE($B62,"_",AE$4,"_",$C$87,"_",$C$86),Data_for_IC_trend_tables!$A$1:$G$49194,7,FALSE)-VLOOKUP(CONCATENATE($B62,"_",AE$4,"_",$C$89,"_",$C$86),Data_for_IC_trend_tables!$A$1:$G$49194,7,FALSE)+VLOOKUP(CONCATENATE($B62,"_",AE$4,"_",$C$88,"_",$C$86),Data_for_IC_trend_tables!$A$1:$G$49194,7,FALSE),"-")</f>
        <v>1184.5441059439811</v>
      </c>
      <c r="AF62" s="34">
        <f>IFERROR(VLOOKUP(CONCATENATE($B62,"_",AF$4,"_",$C$87,"_",$C$86),Data_for_IC_trend_tables!$A$1:$G$49194,7,FALSE)-VLOOKUP(CONCATENATE($B62,"_",AF$4,"_",$C$89,"_",$C$86),Data_for_IC_trend_tables!$A$1:$G$49194,7,FALSE)+VLOOKUP(CONCATENATE($B62,"_",AF$4,"_",$C$88,"_",$C$86),Data_for_IC_trend_tables!$A$1:$G$49194,7,FALSE),"-")</f>
        <v>1143.2459121034419</v>
      </c>
      <c r="AG62" s="34">
        <f>IFERROR(VLOOKUP(CONCATENATE($B62,"_",AG$4,"_",$C$87,"_",$C$86),Data_for_IC_trend_tables!$A$1:$G$49194,7,FALSE)-VLOOKUP(CONCATENATE($B62,"_",AG$4,"_",$C$89,"_",$C$86),Data_for_IC_trend_tables!$A$1:$G$49194,7,FALSE)+VLOOKUP(CONCATENATE($B62,"_",AG$4,"_",$C$88,"_",$C$86),Data_for_IC_trend_tables!$A$1:$G$49194,7,FALSE),"-")</f>
        <v>1055.794493163484</v>
      </c>
      <c r="AH62" s="34">
        <f>IFERROR(VLOOKUP(CONCATENATE($B62,"_",AH$4,"_",$C$87,"_",$C$86),Data_for_IC_trend_tables!$A$1:$G$49194,7,FALSE)-VLOOKUP(CONCATENATE($B62,"_",AH$4,"_",$C$89,"_",$C$86),Data_for_IC_trend_tables!$A$1:$G$49194,7,FALSE)+VLOOKUP(CONCATENATE($B62,"_",AH$4,"_",$C$88,"_",$C$86),Data_for_IC_trend_tables!$A$1:$G$49194,7,FALSE),"-")</f>
        <v>961.54450379207105</v>
      </c>
      <c r="AI62" s="34">
        <f>IFERROR(VLOOKUP(CONCATENATE($B62,"_",AI$4,"_",$C$87,"_",$C$86),Data_for_IC_trend_tables!$A$1:$G$49194,7,FALSE)-VLOOKUP(CONCATENATE($B62,"_",AI$4,"_",$C$89,"_",$C$86),Data_for_IC_trend_tables!$A$1:$G$49194,7,FALSE)+VLOOKUP(CONCATENATE($B62,"_",AI$4,"_",$C$88,"_",$C$86),Data_for_IC_trend_tables!$A$1:$G$49194,7,FALSE),"-")</f>
        <v>934.11049807928703</v>
      </c>
      <c r="AJ62" s="34">
        <f>IFERROR(VLOOKUP(CONCATENATE($B62,"_",AJ$4,"_",$C$87,"_",$C$86),Data_for_IC_trend_tables!$A$1:$G$49194,7,FALSE)-VLOOKUP(CONCATENATE($B62,"_",AJ$4,"_",$C$89,"_",$C$86),Data_for_IC_trend_tables!$A$1:$G$49194,7,FALSE)+VLOOKUP(CONCATENATE($B62,"_",AJ$4,"_",$C$88,"_",$C$86),Data_for_IC_trend_tables!$A$1:$G$49194,7,FALSE),"-")</f>
        <v>907.6431977198522</v>
      </c>
      <c r="AK62" s="34">
        <f>IFERROR(VLOOKUP(CONCATENATE($B62,"_",AK$4,"_",$C$87,"_",$C$86),Data_for_IC_trend_tables!$A$1:$G$49194,7,FALSE)-VLOOKUP(CONCATENATE($B62,"_",AK$4,"_",$C$89,"_",$C$86),Data_for_IC_trend_tables!$A$1:$G$49194,7,FALSE)+VLOOKUP(CONCATENATE($B62,"_",AK$4,"_",$C$88,"_",$C$86),Data_for_IC_trend_tables!$A$1:$G$49194,7,FALSE),"-")</f>
        <v>893.69627472075467</v>
      </c>
      <c r="AL62" s="34">
        <f>IFERROR(VLOOKUP(CONCATENATE($B62,"_",AL$4,"_",$C$87,"_",$C$86),Data_for_IC_trend_tables!$A$1:$G$49194,7,FALSE)-VLOOKUP(CONCATENATE($B62,"_",AL$4,"_",$C$89,"_",$C$86),Data_for_IC_trend_tables!$A$1:$G$49194,7,FALSE)+VLOOKUP(CONCATENATE($B62,"_",AL$4,"_",$C$88,"_",$C$86),Data_for_IC_trend_tables!$A$1:$G$49194,7,FALSE),"-")</f>
        <v>863.75497281903858</v>
      </c>
      <c r="AM62" s="34">
        <f>IFERROR(VLOOKUP(CONCATENATE($B62,"_",AM$4,"_",$C$87,"_",$C$86),Data_for_IC_trend_tables!$A$1:$G$49194,7,FALSE)-VLOOKUP(CONCATENATE($B62,"_",AM$4,"_",$C$89,"_",$C$86),Data_for_IC_trend_tables!$A$1:$G$49194,7,FALSE)+VLOOKUP(CONCATENATE($B62,"_",AM$4,"_",$C$88,"_",$C$86),Data_for_IC_trend_tables!$A$1:$G$49194,7,FALSE),"-")</f>
        <v>845.85363548157443</v>
      </c>
      <c r="AN62" s="34">
        <f>IFERROR(VLOOKUP(CONCATENATE($B62,"_",AN$4,"_",$C$87,"_",$C$86),Data_for_IC_trend_tables!$A$1:$G$49194,7,FALSE)-VLOOKUP(CONCATENATE($B62,"_",AN$4,"_",$C$89,"_",$C$86),Data_for_IC_trend_tables!$A$1:$G$49194,7,FALSE)+VLOOKUP(CONCATENATE($B62,"_",AN$4,"_",$C$88,"_",$C$86),Data_for_IC_trend_tables!$A$1:$G$49194,7,FALSE),"-")</f>
        <v>843.91066898133306</v>
      </c>
      <c r="AO62" s="34">
        <f>IFERROR(VLOOKUP(CONCATENATE($B62,"_",AO$4,"_",$C$87,"_",$C$86),Data_for_IC_trend_tables!$A$1:$G$49194,7,FALSE)-VLOOKUP(CONCATENATE($B62,"_",AO$4,"_",$C$89,"_",$C$86),Data_for_IC_trend_tables!$A$1:$G$49194,7,FALSE)+VLOOKUP(CONCATENATE($B62,"_",AO$4,"_",$C$88,"_",$C$86),Data_for_IC_trend_tables!$A$1:$G$49194,7,FALSE),"-")</f>
        <v>827.34223281424784</v>
      </c>
      <c r="AP62" s="34">
        <f>IFERROR(VLOOKUP(CONCATENATE($B62,"_",AP$4,"_",$C$87,"_",$C$86),Data_for_IC_trend_tables!$A$1:$G$49194,7,FALSE)-VLOOKUP(CONCATENATE($B62,"_",AP$4,"_",$C$89,"_",$C$86),Data_for_IC_trend_tables!$A$1:$G$49194,7,FALSE)+VLOOKUP(CONCATENATE($B62,"_",AP$4,"_",$C$88,"_",$C$86),Data_for_IC_trend_tables!$A$1:$G$49194,7,FALSE),"-")</f>
        <v>836.04741379074528</v>
      </c>
      <c r="AQ62" s="34">
        <f>IFERROR(VLOOKUP(CONCATENATE($B62,"_",AQ$4,"_",$C$87,"_",$C$86),Data_for_IC_trend_tables!$A$1:$G$49194,7,FALSE)-VLOOKUP(CONCATENATE($B62,"_",AQ$4,"_",$C$89,"_",$C$86),Data_for_IC_trend_tables!$A$1:$G$49194,7,FALSE)+VLOOKUP(CONCATENATE($B62,"_",AQ$4,"_",$C$88,"_",$C$86),Data_for_IC_trend_tables!$A$1:$G$49194,7,FALSE),"-")</f>
        <v>858.34597590800672</v>
      </c>
      <c r="AR62" s="34">
        <f>IFERROR(VLOOKUP(CONCATENATE($B62,"_",AR$4,"_",$C$87,"_",$C$86),Data_for_IC_trend_tables!$A$1:$G$49194,7,FALSE)-VLOOKUP(CONCATENATE($B62,"_",AR$4,"_",$C$89,"_",$C$86),Data_for_IC_trend_tables!$A$1:$G$49194,7,FALSE)+VLOOKUP(CONCATENATE($B62,"_",AR$4,"_",$C$88,"_",$C$86),Data_for_IC_trend_tables!$A$1:$G$49194,7,FALSE),"-")</f>
        <v>840.33378627310663</v>
      </c>
      <c r="AS62" s="34">
        <f>IFERROR(VLOOKUP(CONCATENATE($B62,"_",AS$4,"_",$C$87,"_",$C$86),Data_for_IC_trend_tables!$A$1:$G$49194,7,FALSE)-VLOOKUP(CONCATENATE($B62,"_",AS$4,"_",$C$89,"_",$C$86),Data_for_IC_trend_tables!$A$1:$G$49194,7,FALSE)+VLOOKUP(CONCATENATE($B62,"_",AS$4,"_",$C$88,"_",$C$86),Data_for_IC_trend_tables!$A$1:$G$49194,7,FALSE),"-")</f>
        <v>809.77588454113061</v>
      </c>
      <c r="AT62" s="34">
        <f>IFERROR(VLOOKUP(CONCATENATE($B62,"_",AT$4,"_",$C$87,"_",$C$86),Data_for_IC_trend_tables!$A$1:$G$49194,7,FALSE)-VLOOKUP(CONCATENATE($B62,"_",AT$4,"_",$C$89,"_",$C$86),Data_for_IC_trend_tables!$A$1:$G$49194,7,FALSE)+VLOOKUP(CONCATENATE($B62,"_",AT$4,"_",$C$88,"_",$C$86),Data_for_IC_trend_tables!$A$1:$G$49194,7,FALSE),"-")</f>
        <v>792.18671466235025</v>
      </c>
      <c r="AU62" s="34">
        <f>IFERROR(VLOOKUP(CONCATENATE($B62,"_",AU$4,"_",$C$87,"_",$C$86),Data_for_IC_trend_tables!$A$1:$G$49194,7,FALSE)-VLOOKUP(CONCATENATE($B62,"_",AU$4,"_",$C$89,"_",$C$86),Data_for_IC_trend_tables!$A$1:$G$49194,7,FALSE)+VLOOKUP(CONCATENATE($B62,"_",AU$4,"_",$C$88,"_",$C$86),Data_for_IC_trend_tables!$A$1:$G$49194,7,FALSE),"-")</f>
        <v>755.59077367163752</v>
      </c>
      <c r="AV62" s="30"/>
      <c r="AW62" s="34">
        <f>IFERROR(VLOOKUP(CONCATENATE($B62,"_",AW$4,"_",$C$87,"_",$C$86),Data_for_IC_trend_tables!$A$1:$G$49194,7,FALSE)-VLOOKUP(CONCATENATE($B62,"_",AW$4,"_",$C$89,"_",$C$86),Data_for_IC_trend_tables!$A$1:$G$49194,7,FALSE)+VLOOKUP(CONCATENATE($B62,"_",AW$4,"_",$C$88,"_",$C$86),Data_for_IC_trend_tables!$A$1:$G$49194,7,FALSE),"-")</f>
        <v>755.59077367163752</v>
      </c>
      <c r="AX62" s="59"/>
      <c r="AY62" s="38" t="str">
        <f t="shared" si="0"/>
        <v/>
      </c>
      <c r="AZ62" s="58" t="str">
        <f t="shared" si="1"/>
        <v/>
      </c>
      <c r="BA62" s="59">
        <v>1200</v>
      </c>
      <c r="BB62" s="38" t="str">
        <f t="shared" si="2"/>
        <v>Yes</v>
      </c>
      <c r="BC62" s="58">
        <f t="shared" si="3"/>
        <v>-0.37034102194030205</v>
      </c>
      <c r="BD62" s="241">
        <v>0.32</v>
      </c>
      <c r="BE62" s="38" t="str">
        <f t="shared" si="4"/>
        <v>Yes</v>
      </c>
      <c r="BF62" s="96">
        <f t="shared" si="5"/>
        <v>-7.0260661382149259E-2</v>
      </c>
      <c r="BG62" s="52"/>
      <c r="BH62" s="63" t="s">
        <v>76</v>
      </c>
      <c r="BI62" s="140" t="s">
        <v>76</v>
      </c>
      <c r="BJ62"/>
      <c r="BK62"/>
      <c r="BL62"/>
      <c r="BM62"/>
      <c r="BN62"/>
      <c r="BO62"/>
    </row>
    <row r="63" spans="1:67" s="3" customFormat="1" ht="13.5" customHeight="1" x14ac:dyDescent="0.2">
      <c r="B63" s="103" t="s">
        <v>182</v>
      </c>
      <c r="C63" s="61" t="s">
        <v>73</v>
      </c>
      <c r="D63" s="56"/>
      <c r="E63" s="30">
        <f>IFERROR(VLOOKUP(CONCATENATE($B63,"_",E$4,"_",$C$87,"_",$C$86),Data_for_IC_trend_tables!$A$1:$G$49194,7,FALSE),"-")</f>
        <v>23892</v>
      </c>
      <c r="F63" s="30">
        <f>IFERROR(VLOOKUP(CONCATENATE($B63,"_",F$4,"_",$C$87,"_",$C$86),Data_for_IC_trend_tables!$A$1:$G$49194,7,FALSE),"-")</f>
        <v>22485</v>
      </c>
      <c r="G63" s="30">
        <f>IFERROR(VLOOKUP(CONCATENATE($B63,"_",G$4,"_",$C$87,"_",$C$86),Data_for_IC_trend_tables!$A$1:$G$49194,7,FALSE),"-")</f>
        <v>21460</v>
      </c>
      <c r="H63" s="30">
        <f>IFERROR(VLOOKUP(CONCATENATE($B63,"_",H$4,"_",$C$87,"_",$C$86),Data_for_IC_trend_tables!$A$1:$G$49194,7,FALSE),"-")</f>
        <v>22565</v>
      </c>
      <c r="I63" s="30">
        <f>IFERROR(VLOOKUP(CONCATENATE($B63,"_",I$4,"_",$C$87,"_",$C$86),Data_for_IC_trend_tables!$A$1:$G$49194,7,FALSE),"-")</f>
        <v>23466</v>
      </c>
      <c r="J63" s="30">
        <f>IFERROR(VLOOKUP(CONCATENATE($B63,"_",J$4,"_",$C$87,"_",$C$86),Data_for_IC_trend_tables!$A$1:$G$49194,7,FALSE),"-")</f>
        <v>22161</v>
      </c>
      <c r="K63" s="30">
        <f>IFERROR(VLOOKUP(CONCATENATE($B63,"_",K$4,"_",$C$87,"_",$C$86),Data_for_IC_trend_tables!$A$1:$G$49194,7,FALSE),"-")</f>
        <v>21188</v>
      </c>
      <c r="L63" s="30">
        <f>IFERROR(VLOOKUP(CONCATENATE($B63,"_",L$4,"_",$C$87,"_",$C$86),Data_for_IC_trend_tables!$A$1:$G$49194,7,FALSE),"-")</f>
        <v>21053</v>
      </c>
      <c r="M63" s="30">
        <f>IFERROR(VLOOKUP(CONCATENATE($B63,"_",M$4,"_",$C$87,"_",$C$86),Data_for_IC_trend_tables!$A$1:$G$49194,7,FALSE),"-")</f>
        <v>21798</v>
      </c>
      <c r="N63" s="30">
        <f>IFERROR(VLOOKUP(CONCATENATE($B63,"_",N$4,"_",$C$87,"_",$C$86),Data_for_IC_trend_tables!$A$1:$G$49194,7,FALSE),"-")</f>
        <v>20424</v>
      </c>
      <c r="O63" s="30">
        <f>IFERROR(VLOOKUP(CONCATENATE($B63,"_",O$4,"_",$C$87,"_",$C$86),Data_for_IC_trend_tables!$A$1:$G$49194,7,FALSE),"-")</f>
        <v>21871</v>
      </c>
      <c r="P63" s="30">
        <f>IFERROR(VLOOKUP(CONCATENATE($B63,"_",P$4,"_",$C$87,"_",$C$86),Data_for_IC_trend_tables!$A$1:$G$49194,7,FALSE),"-")</f>
        <v>21389</v>
      </c>
      <c r="Q63" s="30">
        <f>IFERROR(VLOOKUP(CONCATENATE($B63,"_",Q$4,"_",$C$87,"_",$C$86),Data_for_IC_trend_tables!$A$1:$G$49194,7,FALSE),"-")</f>
        <v>20925</v>
      </c>
      <c r="R63" s="30">
        <f>IFERROR(VLOOKUP(CONCATENATE($B63,"_",R$4,"_",$C$87,"_",$C$86),Data_for_IC_trend_tables!$A$1:$G$49194,7,FALSE),"-")</f>
        <v>20621</v>
      </c>
      <c r="S63" s="30">
        <f>IFERROR(VLOOKUP(CONCATENATE($B63,"_",S$4,"_",$C$87,"_",$C$86),Data_for_IC_trend_tables!$A$1:$G$49194,7,FALSE),"-")</f>
        <v>20475</v>
      </c>
      <c r="T63" s="30">
        <f>IFERROR(VLOOKUP(CONCATENATE($B63,"_",T$4,"_",$C$87,"_",$C$86),Data_for_IC_trend_tables!$A$1:$G$49194,7,FALSE),"-")</f>
        <v>19996</v>
      </c>
      <c r="U63" s="30">
        <f>IFERROR(VLOOKUP(CONCATENATE($B63,"_",U$4,"_",$C$87,"_",$C$86),Data_for_IC_trend_tables!$A$1:$G$49194,7,FALSE),"-")</f>
        <v>18934</v>
      </c>
      <c r="V63" s="30">
        <f>IFERROR(VLOOKUP(CONCATENATE($B63,"_",V$4,"_",$C$87,"_",$C$86),Data_for_IC_trend_tables!$A$1:$G$49194,7,FALSE),"-")</f>
        <v>17718</v>
      </c>
      <c r="W63" s="30">
        <f>IFERROR(VLOOKUP(CONCATENATE($B63,"_",W$4,"_",$C$87,"_",$C$86),Data_for_IC_trend_tables!$A$1:$G$49194,7,FALSE),"-")</f>
        <v>17039</v>
      </c>
      <c r="X63" s="30">
        <f>IFERROR(VLOOKUP(CONCATENATE($B63,"_",X$4,"_",$C$87,"_",$C$86),Data_for_IC_trend_tables!$A$1:$G$49194,7,FALSE),"-")</f>
        <v>16689</v>
      </c>
      <c r="Y63" s="30">
        <f>IFERROR(VLOOKUP(CONCATENATE($B63,"_",Y$4,"_",$C$87,"_",$C$86),Data_for_IC_trend_tables!$A$1:$G$49194,7,FALSE),"-")</f>
        <v>15887</v>
      </c>
      <c r="Z63" s="30">
        <f>IFERROR(VLOOKUP(CONCATENATE($B63,"_",Z$4,"_",$C$87,"_",$C$86),Data_for_IC_trend_tables!$A$1:$G$49194,7,FALSE),"-")</f>
        <v>15407.8</v>
      </c>
      <c r="AA63" s="30">
        <f>IFERROR(VLOOKUP(CONCATENATE($B63,"_",AA$4,"_",$C$87,"_",$C$86),Data_for_IC_trend_tables!$A$1:$G$49194,7,FALSE),"-")</f>
        <v>15491.3237120227</v>
      </c>
      <c r="AB63" s="30">
        <f>IFERROR(VLOOKUP(CONCATENATE($B63,"_",AB$4,"_",$C$87,"_",$C$86),Data_for_IC_trend_tables!$A$1:$G$49194,7,FALSE),"-")</f>
        <v>14946.278504032</v>
      </c>
      <c r="AC63" s="30">
        <f>IFERROR(VLOOKUP(CONCATENATE($B63,"_",AC$4,"_",$C$87,"_",$C$86),Data_for_IC_trend_tables!$A$1:$G$49194,7,FALSE),"-")</f>
        <v>14384.312274711499</v>
      </c>
      <c r="AD63" s="30">
        <f>IFERROR(VLOOKUP(CONCATENATE($B63,"_",AD$4,"_",$C$87,"_",$C$86),Data_for_IC_trend_tables!$A$1:$G$49194,7,FALSE),"-")</f>
        <v>14411.176926117199</v>
      </c>
      <c r="AE63" s="30">
        <f>IFERROR(VLOOKUP(CONCATENATE($B63,"_",AE$4,"_",$C$87,"_",$C$86),Data_for_IC_trend_tables!$A$1:$G$49194,7,FALSE),"-")</f>
        <v>14546.1069466626</v>
      </c>
      <c r="AF63" s="30">
        <f>IFERROR(VLOOKUP(CONCATENATE($B63,"_",AF$4,"_",$C$87,"_",$C$86),Data_for_IC_trend_tables!$A$1:$G$49194,7,FALSE),"-")</f>
        <v>14681.0369672079</v>
      </c>
      <c r="AG63" s="30">
        <f>IFERROR(VLOOKUP(CONCATENATE($B63,"_",AG$4,"_",$C$87,"_",$C$86),Data_for_IC_trend_tables!$A$1:$G$49194,7,FALSE),"-")</f>
        <v>13528.3679114232</v>
      </c>
      <c r="AH63" s="30">
        <f>IFERROR(VLOOKUP(CONCATENATE($B63,"_",AH$4,"_",$C$87,"_",$C$86),Data_for_IC_trend_tables!$A$1:$G$49194,7,FALSE),"-")</f>
        <v>13378</v>
      </c>
      <c r="AI63" s="30">
        <f>IFERROR(VLOOKUP(CONCATENATE($B63,"_",AI$4,"_",$C$87,"_",$C$86),Data_for_IC_trend_tables!$A$1:$G$49194,7,FALSE),"-")</f>
        <v>13579</v>
      </c>
      <c r="AJ63" s="30">
        <f>IFERROR(VLOOKUP(CONCATENATE($B63,"_",AJ$4,"_",$C$87,"_",$C$86),Data_for_IC_trend_tables!$A$1:$G$49194,7,FALSE),"-")</f>
        <v>13847</v>
      </c>
      <c r="AK63" s="30">
        <f>IFERROR(VLOOKUP(CONCATENATE($B63,"_",AK$4,"_",$C$87,"_",$C$86),Data_for_IC_trend_tables!$A$1:$G$49194,7,FALSE),"-")</f>
        <v>13600</v>
      </c>
      <c r="AL63" s="30">
        <f>IFERROR(VLOOKUP(CONCATENATE($B63,"_",AL$4,"_",$C$87,"_",$C$86),Data_for_IC_trend_tables!$A$1:$G$49194,7,FALSE),"-")</f>
        <v>13353</v>
      </c>
      <c r="AM63" s="30">
        <f>IFERROR(VLOOKUP(CONCATENATE($B63,"_",AM$4,"_",$C$87,"_",$C$86),Data_for_IC_trend_tables!$A$1:$G$49194,7,FALSE),"-")</f>
        <v>13106</v>
      </c>
      <c r="AN63" s="30">
        <f>IFERROR(VLOOKUP(CONCATENATE($B63,"_",AN$4,"_",$C$87,"_",$C$86),Data_for_IC_trend_tables!$A$1:$G$49194,7,FALSE),"-")</f>
        <v>12941</v>
      </c>
      <c r="AO63" s="30">
        <f>IFERROR(VLOOKUP(CONCATENATE($B63,"_",AO$4,"_",$C$87,"_",$C$86),Data_for_IC_trend_tables!$A$1:$G$49194,7,FALSE),"-")</f>
        <v>12694</v>
      </c>
      <c r="AP63" s="30">
        <f>IFERROR(VLOOKUP(CONCATENATE($B63,"_",AP$4,"_",$C$87,"_",$C$86),Data_for_IC_trend_tables!$A$1:$G$49194,7,FALSE),"-")</f>
        <v>12488.0862698194</v>
      </c>
      <c r="AQ63" s="30">
        <f>IFERROR(VLOOKUP(CONCATENATE($B63,"_",AQ$4,"_",$C$87,"_",$C$86),Data_for_IC_trend_tables!$A$1:$G$49194,7,FALSE),"-")</f>
        <v>11251.0267155411</v>
      </c>
      <c r="AR63" s="30">
        <f>IFERROR(VLOOKUP(CONCATENATE($B63,"_",AR$4,"_",$C$87,"_",$C$86),Data_for_IC_trend_tables!$A$1:$G$49194,7,FALSE),"-")</f>
        <v>11145.3343986032</v>
      </c>
      <c r="AS63" s="30">
        <f>IFERROR(VLOOKUP(CONCATENATE($B63,"_",AS$4,"_",$C$87,"_",$C$86),Data_for_IC_trend_tables!$A$1:$G$49194,7,FALSE),"-")</f>
        <v>10879</v>
      </c>
      <c r="AT63" s="30">
        <f>IFERROR(VLOOKUP(CONCATENATE($B63,"_",AT$4,"_",$C$87,"_",$C$86),Data_for_IC_trend_tables!$A$1:$G$49194,7,FALSE),"-")</f>
        <v>10849</v>
      </c>
      <c r="AU63" s="30">
        <f>IFERROR(VLOOKUP(CONCATENATE($B63,"_",AU$4,"_",$C$87,"_",$C$86),Data_for_IC_trend_tables!$A$1:$G$49194,7,FALSE),"-")</f>
        <v>11454</v>
      </c>
      <c r="AV63" s="30"/>
      <c r="AW63" s="30">
        <f>IFERROR(VLOOKUP(CONCATENATE($B63,"_",AW$4,"_",$C$87,"_",$C$86),Data_for_IC_trend_tables!$A$1:$G$49194,7,FALSE),"-")</f>
        <v>11454</v>
      </c>
      <c r="AX63" s="59"/>
      <c r="AY63" s="38" t="str">
        <f t="shared" si="0"/>
        <v/>
      </c>
      <c r="AZ63" s="58" t="str">
        <f t="shared" si="1"/>
        <v/>
      </c>
      <c r="BA63" s="59"/>
      <c r="BB63" s="38" t="str">
        <f t="shared" si="2"/>
        <v/>
      </c>
      <c r="BC63" s="58" t="str">
        <f t="shared" si="3"/>
        <v/>
      </c>
      <c r="BD63" s="241"/>
      <c r="BE63" s="38" t="str">
        <f t="shared" si="4"/>
        <v/>
      </c>
      <c r="BF63" s="96" t="str">
        <f t="shared" si="5"/>
        <v/>
      </c>
      <c r="BG63" s="64"/>
      <c r="BH63" s="64"/>
      <c r="BI63" s="139"/>
      <c r="BJ63"/>
      <c r="BK63"/>
      <c r="BL63"/>
      <c r="BM63"/>
      <c r="BN63"/>
      <c r="BO63"/>
    </row>
    <row r="64" spans="1:67" s="3" customFormat="1" ht="11.25" customHeight="1" x14ac:dyDescent="0.2">
      <c r="A64" s="119"/>
      <c r="B64" s="103" t="s">
        <v>182</v>
      </c>
      <c r="C64" s="75" t="s">
        <v>68</v>
      </c>
      <c r="D64" s="56"/>
      <c r="E64" s="50">
        <v>0</v>
      </c>
      <c r="F64" s="50">
        <v>0</v>
      </c>
      <c r="G64" s="50">
        <v>0</v>
      </c>
      <c r="H64" s="50">
        <v>0</v>
      </c>
      <c r="I64" s="50">
        <v>0</v>
      </c>
      <c r="J64" s="50">
        <v>0</v>
      </c>
      <c r="K64" s="50">
        <v>0</v>
      </c>
      <c r="L64" s="50">
        <v>0</v>
      </c>
      <c r="M64" s="50">
        <v>0</v>
      </c>
      <c r="N64" s="50">
        <v>0</v>
      </c>
      <c r="O64" s="50">
        <v>0</v>
      </c>
      <c r="P64" s="50">
        <v>0</v>
      </c>
      <c r="Q64" s="50">
        <v>0</v>
      </c>
      <c r="R64" s="50">
        <v>0</v>
      </c>
      <c r="S64" s="50">
        <v>0</v>
      </c>
      <c r="T64" s="50">
        <v>0</v>
      </c>
      <c r="U64" s="50">
        <v>0</v>
      </c>
      <c r="V64" s="50">
        <v>0</v>
      </c>
      <c r="W64" s="50">
        <v>0</v>
      </c>
      <c r="X64" s="50">
        <v>0</v>
      </c>
      <c r="Y64" s="50">
        <v>0</v>
      </c>
      <c r="Z64" s="50">
        <v>0</v>
      </c>
      <c r="AA64" s="50">
        <v>0</v>
      </c>
      <c r="AB64" s="50">
        <v>0</v>
      </c>
      <c r="AC64" s="50">
        <v>0</v>
      </c>
      <c r="AD64" s="148">
        <v>15553.418667731101</v>
      </c>
      <c r="AE64" s="50">
        <v>0</v>
      </c>
      <c r="AF64" s="50">
        <v>0</v>
      </c>
      <c r="AG64" s="50">
        <v>0</v>
      </c>
      <c r="AH64" s="50">
        <v>0</v>
      </c>
      <c r="AI64" s="50">
        <v>0</v>
      </c>
      <c r="AJ64" s="50">
        <v>0</v>
      </c>
      <c r="AK64" s="50">
        <v>0</v>
      </c>
      <c r="AL64" s="50">
        <v>0</v>
      </c>
      <c r="AM64" s="50">
        <v>0</v>
      </c>
      <c r="AN64" s="50">
        <v>0</v>
      </c>
      <c r="AO64" s="50">
        <v>0</v>
      </c>
      <c r="AP64" s="50">
        <v>0</v>
      </c>
      <c r="AQ64" s="50">
        <v>0</v>
      </c>
      <c r="AR64" s="50">
        <v>0</v>
      </c>
      <c r="AS64" s="148">
        <v>10811.071791281533</v>
      </c>
      <c r="AT64" s="293">
        <v>10860.985644214976</v>
      </c>
      <c r="AU64" s="293">
        <v>11426.52</v>
      </c>
      <c r="AV64" s="274"/>
      <c r="AW64" s="293">
        <v>11426.52</v>
      </c>
      <c r="AX64" s="59"/>
      <c r="AY64" s="38" t="str">
        <f t="shared" si="0"/>
        <v/>
      </c>
      <c r="AZ64" s="58" t="str">
        <f t="shared" si="1"/>
        <v/>
      </c>
      <c r="BA64" s="59"/>
      <c r="BB64" s="38" t="str">
        <f t="shared" si="2"/>
        <v/>
      </c>
      <c r="BC64" s="58" t="str">
        <f t="shared" si="3"/>
        <v/>
      </c>
      <c r="BD64" s="241">
        <v>0.22</v>
      </c>
      <c r="BE64" s="38" t="str">
        <f t="shared" si="4"/>
        <v>Yes</v>
      </c>
      <c r="BF64" s="96">
        <f t="shared" si="5"/>
        <v>-4.5337078355206589E-2</v>
      </c>
      <c r="BG64" s="64"/>
      <c r="BH64" s="13"/>
      <c r="BI64" s="140" t="s">
        <v>76</v>
      </c>
      <c r="BJ64"/>
      <c r="BK64"/>
      <c r="BL64"/>
      <c r="BM64"/>
      <c r="BN64"/>
      <c r="BO64"/>
    </row>
    <row r="65" spans="1:67" s="3" customFormat="1" ht="11.25" customHeight="1" x14ac:dyDescent="0.2">
      <c r="A65" s="119"/>
      <c r="B65" s="103" t="s">
        <v>182</v>
      </c>
      <c r="C65" s="75" t="s">
        <v>255</v>
      </c>
      <c r="D65" s="56"/>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148">
        <v>7357.2459429496103</v>
      </c>
      <c r="AE65" s="50"/>
      <c r="AF65" s="50"/>
      <c r="AG65" s="50"/>
      <c r="AH65" s="50"/>
      <c r="AI65" s="50"/>
      <c r="AJ65" s="50"/>
      <c r="AK65" s="50"/>
      <c r="AL65" s="50"/>
      <c r="AM65" s="50"/>
      <c r="AN65" s="50"/>
      <c r="AO65" s="50"/>
      <c r="AP65" s="50"/>
      <c r="AQ65" s="50"/>
      <c r="AR65" s="50"/>
      <c r="AS65" s="148"/>
      <c r="AT65" s="293">
        <v>2570.1556153514366</v>
      </c>
      <c r="AU65" s="293">
        <v>2734.01</v>
      </c>
      <c r="AV65" s="274"/>
      <c r="AW65" s="293">
        <v>2734.01</v>
      </c>
      <c r="AX65" s="59"/>
      <c r="AY65" s="38" t="str">
        <f t="shared" si="0"/>
        <v/>
      </c>
      <c r="AZ65" s="58" t="str">
        <f t="shared" si="1"/>
        <v/>
      </c>
      <c r="BA65" s="59">
        <v>4510.5238200000003</v>
      </c>
      <c r="BB65" s="38" t="str">
        <f t="shared" si="2"/>
        <v>Yes</v>
      </c>
      <c r="BC65" s="58">
        <f t="shared" si="3"/>
        <v>-0.39385975795600608</v>
      </c>
      <c r="BD65" s="241"/>
      <c r="BE65" s="38" t="str">
        <f t="shared" si="4"/>
        <v/>
      </c>
      <c r="BF65" s="96" t="str">
        <f t="shared" si="5"/>
        <v/>
      </c>
      <c r="BG65" s="64"/>
      <c r="BH65" s="63" t="s">
        <v>76</v>
      </c>
      <c r="BI65" s="140"/>
      <c r="BJ65"/>
      <c r="BK65" s="113"/>
      <c r="BL65" s="113"/>
      <c r="BM65" s="113"/>
      <c r="BN65" s="113"/>
      <c r="BO65" s="113"/>
    </row>
    <row r="66" spans="1:67" s="3" customFormat="1" x14ac:dyDescent="0.2">
      <c r="B66" s="100" t="s">
        <v>220</v>
      </c>
      <c r="C66" s="61" t="s">
        <v>220</v>
      </c>
      <c r="D66" s="56"/>
      <c r="E66" s="30" t="str">
        <f>IFERROR(VLOOKUP(CONCATENATE($B66,"_",E$4,"_",$C$87,"_",$C$86),Data_for_IC_trend_tables!$A$1:$G$49194,7,FALSE),"-")</f>
        <v>-</v>
      </c>
      <c r="F66" s="30" t="str">
        <f>IFERROR(VLOOKUP(CONCATENATE($B66,"_",F$4,"_",$C$87,"_",$C$86),Data_for_IC_trend_tables!$A$1:$G$49194,7,FALSE),"-")</f>
        <v>-</v>
      </c>
      <c r="G66" s="30" t="str">
        <f>IFERROR(VLOOKUP(CONCATENATE($B66,"_",G$4,"_",$C$87,"_",$C$86),Data_for_IC_trend_tables!$A$1:$G$49194,7,FALSE),"-")</f>
        <v>-</v>
      </c>
      <c r="H66" s="30" t="str">
        <f>IFERROR(VLOOKUP(CONCATENATE($B66,"_",H$4,"_",$C$87,"_",$C$86),Data_for_IC_trend_tables!$A$1:$G$49194,7,FALSE),"-")</f>
        <v>-</v>
      </c>
      <c r="I66" s="30" t="str">
        <f>IFERROR(VLOOKUP(CONCATENATE($B66,"_",I$4,"_",$C$87,"_",$C$86),Data_for_IC_trend_tables!$A$1:$G$49194,7,FALSE),"-")</f>
        <v>-</v>
      </c>
      <c r="J66" s="30" t="str">
        <f>IFERROR(VLOOKUP(CONCATENATE($B66,"_",J$4,"_",$C$87,"_",$C$86),Data_for_IC_trend_tables!$A$1:$G$49194,7,FALSE),"-")</f>
        <v>-</v>
      </c>
      <c r="K66" s="30" t="str">
        <f>IFERROR(VLOOKUP(CONCATENATE($B66,"_",K$4,"_",$C$87,"_",$C$86),Data_for_IC_trend_tables!$A$1:$G$49194,7,FALSE),"-")</f>
        <v>-</v>
      </c>
      <c r="L66" s="30" t="str">
        <f>IFERROR(VLOOKUP(CONCATENATE($B66,"_",L$4,"_",$C$87,"_",$C$86),Data_for_IC_trend_tables!$A$1:$G$49194,7,FALSE),"-")</f>
        <v>-</v>
      </c>
      <c r="M66" s="30" t="str">
        <f>IFERROR(VLOOKUP(CONCATENATE($B66,"_",M$4,"_",$C$87,"_",$C$86),Data_for_IC_trend_tables!$A$1:$G$49194,7,FALSE),"-")</f>
        <v>-</v>
      </c>
      <c r="N66" s="30" t="str">
        <f>IFERROR(VLOOKUP(CONCATENATE($B66,"_",N$4,"_",$C$87,"_",$C$86),Data_for_IC_trend_tables!$A$1:$G$49194,7,FALSE),"-")</f>
        <v>-</v>
      </c>
      <c r="O66" s="30">
        <f>IFERROR(VLOOKUP(CONCATENATE($B66,"_",O$4,"_",$C$87,"_",$C$86),Data_for_IC_trend_tables!$A$1:$G$49194,7,FALSE),"-")</f>
        <v>16413.509306557</v>
      </c>
      <c r="P66" s="30">
        <f>IFERROR(VLOOKUP(CONCATENATE($B66,"_",P$4,"_",$C$87,"_",$C$86),Data_for_IC_trend_tables!$A$1:$G$49194,7,FALSE),"-")</f>
        <v>15716.306090395999</v>
      </c>
      <c r="Q66" s="30">
        <f>IFERROR(VLOOKUP(CONCATENATE($B66,"_",Q$4,"_",$C$87,"_",$C$86),Data_for_IC_trend_tables!$A$1:$G$49194,7,FALSE),"-")</f>
        <v>15090.695707516999</v>
      </c>
      <c r="R66" s="30">
        <f>IFERROR(VLOOKUP(CONCATENATE($B66,"_",R$4,"_",$C$87,"_",$C$86),Data_for_IC_trend_tables!$A$1:$G$49194,7,FALSE),"-")</f>
        <v>14520.279425021999</v>
      </c>
      <c r="S66" s="30">
        <f>IFERROR(VLOOKUP(CONCATENATE($B66,"_",S$4,"_",$C$87,"_",$C$86),Data_for_IC_trend_tables!$A$1:$G$49194,7,FALSE),"-")</f>
        <v>13492.175830628001</v>
      </c>
      <c r="T66" s="30">
        <f>IFERROR(VLOOKUP(CONCATENATE($B66,"_",T$4,"_",$C$87,"_",$C$86),Data_for_IC_trend_tables!$A$1:$G$49194,7,FALSE),"-")</f>
        <v>13058.798853026001</v>
      </c>
      <c r="U66" s="30">
        <f>IFERROR(VLOOKUP(CONCATENATE($B66,"_",U$4,"_",$C$87,"_",$C$86),Data_for_IC_trend_tables!$A$1:$G$49194,7,FALSE),"-")</f>
        <v>12894.773498050999</v>
      </c>
      <c r="V66" s="30">
        <f>IFERROR(VLOOKUP(CONCATENATE($B66,"_",V$4,"_",$C$87,"_",$C$86),Data_for_IC_trend_tables!$A$1:$G$49194,7,FALSE),"-")</f>
        <v>12444.612995183999</v>
      </c>
      <c r="W66" s="30">
        <f>IFERROR(VLOOKUP(CONCATENATE($B66,"_",W$4,"_",$C$87,"_",$C$86),Data_for_IC_trend_tables!$A$1:$G$49194,7,FALSE),"-")</f>
        <v>12030.095634052999</v>
      </c>
      <c r="X66" s="30">
        <f>IFERROR(VLOOKUP(CONCATENATE($B66,"_",X$4,"_",$C$87,"_",$C$86),Data_for_IC_trend_tables!$A$1:$G$49194,7,FALSE),"-")</f>
        <v>11503.276597280001</v>
      </c>
      <c r="Y66" s="30">
        <f>IFERROR(VLOOKUP(CONCATENATE($B66,"_",Y$4,"_",$C$87,"_",$C$86),Data_for_IC_trend_tables!$A$1:$G$49194,7,FALSE),"-")</f>
        <v>10894.594092453999</v>
      </c>
      <c r="Z66" s="30">
        <f>IFERROR(VLOOKUP(CONCATENATE($B66,"_",Z$4,"_",$C$87,"_",$C$86),Data_for_IC_trend_tables!$A$1:$G$49194,7,FALSE),"-")</f>
        <v>10503.197913456001</v>
      </c>
      <c r="AA66" s="30">
        <f>IFERROR(VLOOKUP(CONCATENATE($B66,"_",AA$4,"_",$C$87,"_",$C$86),Data_for_IC_trend_tables!$A$1:$G$49194,7,FALSE),"-")</f>
        <v>10101.44885909</v>
      </c>
      <c r="AB66" s="30">
        <f>IFERROR(VLOOKUP(CONCATENATE($B66,"_",AB$4,"_",$C$87,"_",$C$86),Data_for_IC_trend_tables!$A$1:$G$49194,7,FALSE),"-")</f>
        <v>9875.5057877788895</v>
      </c>
      <c r="AC66" s="30">
        <f>IFERROR(VLOOKUP(CONCATENATE($B66,"_",AC$4,"_",$C$87,"_",$C$86),Data_for_IC_trend_tables!$A$1:$G$49194,7,FALSE),"-")</f>
        <v>9617.1063184496998</v>
      </c>
      <c r="AD66" s="30">
        <f>IFERROR(VLOOKUP(CONCATENATE($B66,"_",AD$4,"_",$C$87,"_",$C$86),Data_for_IC_trend_tables!$A$1:$G$49194,7,FALSE),"-")</f>
        <v>9416.9853062330003</v>
      </c>
      <c r="AE66" s="30">
        <f>IFERROR(VLOOKUP(CONCATENATE($B66,"_",AE$4,"_",$C$87,"_",$C$86),Data_for_IC_trend_tables!$A$1:$G$49194,7,FALSE),"-")</f>
        <v>9239.7726364690006</v>
      </c>
      <c r="AF66" s="30">
        <f>IFERROR(VLOOKUP(CONCATENATE($B66,"_",AF$4,"_",$C$87,"_",$C$86),Data_for_IC_trend_tables!$A$1:$G$49194,7,FALSE),"-")</f>
        <v>8865.1688703189993</v>
      </c>
      <c r="AG66" s="30">
        <f>IFERROR(VLOOKUP(CONCATENATE($B66,"_",AG$4,"_",$C$87,"_",$C$86),Data_for_IC_trend_tables!$A$1:$G$49194,7,FALSE),"-")</f>
        <v>8575.6235945940007</v>
      </c>
      <c r="AH66" s="30">
        <f>IFERROR(VLOOKUP(CONCATENATE($B66,"_",AH$4,"_",$C$87,"_",$C$86),Data_for_IC_trend_tables!$A$1:$G$49194,7,FALSE),"-")</f>
        <v>8079.0796401019998</v>
      </c>
      <c r="AI66" s="30">
        <f>IFERROR(VLOOKUP(CONCATENATE($B66,"_",AI$4,"_",$C$87,"_",$C$86),Data_for_IC_trend_tables!$A$1:$G$49194,7,FALSE),"-")</f>
        <v>8066.7750383049997</v>
      </c>
      <c r="AJ66" s="30">
        <f>IFERROR(VLOOKUP(CONCATENATE($B66,"_",AJ$4,"_",$C$87,"_",$C$86),Data_for_IC_trend_tables!$A$1:$G$49194,7,FALSE),"-")</f>
        <v>7633.6981916499999</v>
      </c>
      <c r="AK66" s="30">
        <f>IFERROR(VLOOKUP(CONCATENATE($B66,"_",AK$4,"_",$C$87,"_",$C$86),Data_for_IC_trend_tables!$A$1:$G$49194,7,FALSE),"-")</f>
        <v>7474.3797691199998</v>
      </c>
      <c r="AL66" s="30">
        <f>IFERROR(VLOOKUP(CONCATENATE($B66,"_",AL$4,"_",$C$87,"_",$C$86),Data_for_IC_trend_tables!$A$1:$G$49194,7,FALSE),"-")</f>
        <v>7263.782513657</v>
      </c>
      <c r="AM66" s="30">
        <f>IFERROR(VLOOKUP(CONCATENATE($B66,"_",AM$4,"_",$C$87,"_",$C$86),Data_for_IC_trend_tables!$A$1:$G$49194,7,FALSE),"-")</f>
        <v>6987.6687732150003</v>
      </c>
      <c r="AN66" s="30">
        <f>IFERROR(VLOOKUP(CONCATENATE($B66,"_",AN$4,"_",$C$87,"_",$C$86),Data_for_IC_trend_tables!$A$1:$G$49194,7,FALSE),"-")</f>
        <v>6963.9982500289998</v>
      </c>
      <c r="AO66" s="30">
        <f>IFERROR(VLOOKUP(CONCATENATE($B66,"_",AO$4,"_",$C$87,"_",$C$86),Data_for_IC_trend_tables!$A$1:$G$49194,7,FALSE),"-")</f>
        <v>6866.5712107830004</v>
      </c>
      <c r="AP66" s="30">
        <f>IFERROR(VLOOKUP(CONCATENATE($B66,"_",AP$4,"_",$C$87,"_",$C$86),Data_for_IC_trend_tables!$A$1:$G$49194,7,FALSE),"-")</f>
        <v>6893.5657627459996</v>
      </c>
      <c r="AQ66" s="30">
        <f>IFERROR(VLOOKUP(CONCATENATE($B66,"_",AQ$4,"_",$C$87,"_",$C$86),Data_for_IC_trend_tables!$A$1:$G$49194,7,FALSE),"-")</f>
        <v>6770.1003149429998</v>
      </c>
      <c r="AR66" s="30">
        <f>IFERROR(VLOOKUP(CONCATENATE($B66,"_",AR$4,"_",$C$87,"_",$C$86),Data_for_IC_trend_tables!$A$1:$G$49194,7,FALSE),"-")</f>
        <v>6610.207218646</v>
      </c>
      <c r="AS66" s="30">
        <f>IFERROR(VLOOKUP(CONCATENATE($B66,"_",AS$4,"_",$C$87,"_",$C$86),Data_for_IC_trend_tables!$A$1:$G$49194,7,FALSE),"-")</f>
        <v>6516.3143941979997</v>
      </c>
      <c r="AT66" s="294">
        <f>IFERROR(VLOOKUP(CONCATENATE($B66,"_",AT$4,"_",$C$87,"_",$C$86),Data_for_IC_trend_tables!$A$1:$G$49194,7,FALSE),"-")</f>
        <v>6482.8615946440004</v>
      </c>
      <c r="AU66" s="294">
        <f>IFERROR(VLOOKUP(CONCATENATE($B66,"_",AU$4,"_",$C$87,"_",$C$86),Data_for_IC_trend_tables!$A$1:$G$49194,7,FALSE),"-")</f>
        <v>6299.9174027629997</v>
      </c>
      <c r="AV66" s="30"/>
      <c r="AW66" s="294">
        <f>IFERROR(VLOOKUP(CONCATENATE($B66,"_",AW$4,"_",$C$87,"_",$C$86),Data_for_IC_trend_tables!$A$1:$G$49194,7,FALSE),"-")</f>
        <v>6299.9174027629997</v>
      </c>
      <c r="AX66" s="59"/>
      <c r="AY66" s="38" t="str">
        <f t="shared" si="0"/>
        <v/>
      </c>
      <c r="AZ66" s="58" t="str">
        <f t="shared" si="1"/>
        <v/>
      </c>
      <c r="BA66" s="59">
        <v>6385</v>
      </c>
      <c r="BB66" s="38" t="str">
        <f t="shared" si="2"/>
        <v>Yes</v>
      </c>
      <c r="BC66" s="58">
        <f t="shared" si="3"/>
        <v>-1.3325387194518449E-2</v>
      </c>
      <c r="BD66" s="241">
        <v>0.28000000000000003</v>
      </c>
      <c r="BE66" s="38" t="str">
        <f t="shared" si="4"/>
        <v>Yes</v>
      </c>
      <c r="BF66" s="96">
        <f t="shared" si="5"/>
        <v>-5.100486005928534E-2</v>
      </c>
      <c r="BG66" s="64"/>
      <c r="BH66" s="63" t="s">
        <v>76</v>
      </c>
      <c r="BI66" s="140" t="s">
        <v>76</v>
      </c>
      <c r="BJ66"/>
      <c r="BK66" s="321"/>
      <c r="BL66"/>
      <c r="BM66"/>
      <c r="BN66"/>
      <c r="BO66"/>
    </row>
    <row r="67" spans="1:67" s="3" customFormat="1" x14ac:dyDescent="0.2">
      <c r="B67" s="22"/>
      <c r="C67" s="349"/>
      <c r="D67" s="112"/>
      <c r="E67" s="350"/>
      <c r="F67" s="350"/>
      <c r="G67" s="350"/>
      <c r="H67" s="350"/>
      <c r="I67" s="350"/>
      <c r="J67" s="350"/>
      <c r="K67" s="350"/>
      <c r="L67" s="350"/>
      <c r="M67" s="350"/>
      <c r="N67" s="350"/>
      <c r="O67" s="350"/>
      <c r="P67" s="350"/>
      <c r="Q67" s="350"/>
      <c r="R67" s="350"/>
      <c r="S67" s="350"/>
      <c r="T67" s="350"/>
      <c r="U67" s="350"/>
      <c r="V67" s="350"/>
      <c r="W67" s="350"/>
      <c r="X67" s="350"/>
      <c r="Y67" s="350"/>
      <c r="Z67" s="350"/>
      <c r="AA67" s="350"/>
      <c r="AB67" s="350"/>
      <c r="AC67" s="350"/>
      <c r="AD67" s="350"/>
      <c r="AE67" s="350"/>
      <c r="AF67" s="350"/>
      <c r="AG67" s="350"/>
      <c r="AH67" s="350"/>
      <c r="AI67" s="350"/>
      <c r="AJ67" s="350"/>
      <c r="AK67" s="350"/>
      <c r="AL67" s="350"/>
      <c r="AM67" s="350"/>
      <c r="AN67" s="350"/>
      <c r="AO67" s="350"/>
      <c r="AP67" s="350"/>
      <c r="AQ67" s="350"/>
      <c r="AR67" s="350"/>
      <c r="AS67" s="350"/>
      <c r="AT67" s="351"/>
      <c r="AU67" s="351"/>
      <c r="AV67" s="350"/>
      <c r="AW67"/>
      <c r="AX67" s="362">
        <f>COUNT(AX5:AX66)</f>
        <v>24</v>
      </c>
      <c r="AY67"/>
      <c r="AZ67"/>
      <c r="BA67" s="362">
        <f>COUNT(BA5:BA66)</f>
        <v>30</v>
      </c>
      <c r="BB67"/>
      <c r="BC67"/>
      <c r="BD67" s="362">
        <f>COUNT(BD5:BD66)</f>
        <v>31</v>
      </c>
      <c r="BE67" s="352"/>
      <c r="BF67" s="353"/>
      <c r="BG67" s="363">
        <f>COUNTIFS(BG5:BG66,"x")</f>
        <v>24</v>
      </c>
      <c r="BH67" s="363">
        <f t="shared" ref="BH67:BI67" si="6">COUNTIFS(BH5:BH66,"x")</f>
        <v>30</v>
      </c>
      <c r="BI67" s="363">
        <f t="shared" si="6"/>
        <v>31</v>
      </c>
      <c r="BJ67" s="113"/>
      <c r="BK67" s="321"/>
      <c r="BL67" s="113"/>
      <c r="BM67" s="113"/>
      <c r="BN67" s="113"/>
      <c r="BO67" s="113"/>
    </row>
    <row r="68" spans="1:67" ht="12" customHeight="1" x14ac:dyDescent="0.2">
      <c r="D68" s="413"/>
      <c r="E68" s="413"/>
      <c r="F68" s="413"/>
      <c r="G68" s="413"/>
      <c r="H68" s="413"/>
      <c r="I68" s="413"/>
      <c r="J68" s="413"/>
      <c r="K68" s="413"/>
      <c r="L68" s="413"/>
      <c r="M68" s="413"/>
      <c r="N68" s="413"/>
      <c r="O68" s="413"/>
      <c r="P68" s="413"/>
      <c r="Q68" s="413"/>
      <c r="R68" s="413"/>
      <c r="S68" s="413"/>
      <c r="T68" s="413"/>
      <c r="U68" s="413"/>
      <c r="V68" s="413"/>
      <c r="W68" s="413"/>
      <c r="X68" s="413"/>
      <c r="Y68" s="413"/>
      <c r="Z68" s="413"/>
      <c r="AA68" s="413"/>
      <c r="AB68" s="413"/>
      <c r="AC68" s="413"/>
      <c r="AD68" s="413"/>
      <c r="AE68" s="413"/>
      <c r="AF68" s="413"/>
      <c r="AG68" s="413"/>
      <c r="AH68" s="413"/>
      <c r="AI68" s="413"/>
      <c r="AJ68" s="413"/>
      <c r="AK68" s="413"/>
      <c r="AL68" s="413"/>
      <c r="AM68" s="413"/>
      <c r="AN68" s="27"/>
      <c r="AO68" s="39"/>
      <c r="AP68" s="45"/>
      <c r="AQ68" s="54"/>
      <c r="AR68" s="122"/>
      <c r="AS68" s="138"/>
      <c r="AT68" s="265"/>
      <c r="AU68" s="317"/>
      <c r="AV68" s="279"/>
      <c r="AW68"/>
      <c r="AX68"/>
      <c r="AY68"/>
      <c r="AZ68"/>
      <c r="BA68"/>
      <c r="BB68"/>
      <c r="BC68"/>
      <c r="BD68"/>
      <c r="BE68" s="136"/>
      <c r="BF68" s="136"/>
      <c r="BG68" s="15"/>
      <c r="BH68" s="332"/>
    </row>
    <row r="69" spans="1:67" s="113" customFormat="1" ht="12" customHeight="1" thickBot="1" x14ac:dyDescent="0.25">
      <c r="D69" s="342"/>
      <c r="E69" s="342"/>
      <c r="F69" s="342"/>
      <c r="G69" s="342"/>
      <c r="H69" s="342"/>
      <c r="I69" s="342"/>
      <c r="J69" s="342"/>
      <c r="K69" s="342"/>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c r="AI69" s="342"/>
      <c r="AJ69" s="342"/>
      <c r="AK69" s="342"/>
      <c r="AL69" s="342"/>
      <c r="AM69" s="342"/>
      <c r="AN69" s="342"/>
      <c r="AO69" s="342"/>
      <c r="AP69" s="342"/>
      <c r="AQ69" s="342"/>
      <c r="AR69" s="342"/>
      <c r="AS69" s="342"/>
      <c r="AT69" s="342"/>
      <c r="AU69" s="342"/>
      <c r="AV69" s="279"/>
      <c r="AW69" s="342"/>
      <c r="AX69" s="340"/>
      <c r="AY69" s="340"/>
      <c r="AZ69" s="340"/>
      <c r="BA69" s="340"/>
      <c r="BB69" s="340"/>
      <c r="BC69" s="340"/>
      <c r="BD69" s="340"/>
      <c r="BE69" s="340"/>
      <c r="BF69" s="340"/>
      <c r="BG69" s="15"/>
      <c r="BH69" s="332"/>
      <c r="BI69" s="35"/>
    </row>
    <row r="70" spans="1:67" s="113" customFormat="1" ht="35.25" customHeight="1" x14ac:dyDescent="0.2">
      <c r="C70" s="229" t="s">
        <v>220</v>
      </c>
      <c r="D70" s="414" t="s">
        <v>225</v>
      </c>
      <c r="E70" s="414"/>
      <c r="F70" s="414"/>
      <c r="G70" s="414"/>
      <c r="H70" s="414"/>
      <c r="I70" s="414"/>
      <c r="J70" s="414"/>
      <c r="K70" s="414"/>
      <c r="L70" s="414"/>
      <c r="M70" s="415"/>
      <c r="N70" s="203"/>
      <c r="O70" s="161"/>
      <c r="P70" s="154"/>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265"/>
      <c r="AU70" s="317"/>
      <c r="AV70" s="279"/>
      <c r="AW70" s="265"/>
      <c r="AX70" s="155"/>
      <c r="AY70" s="155"/>
      <c r="AZ70" s="155"/>
      <c r="BA70" s="155"/>
      <c r="BB70" s="155"/>
      <c r="BC70" s="155"/>
      <c r="BD70" s="155"/>
      <c r="BE70" s="155"/>
      <c r="BF70" s="155"/>
      <c r="BG70" s="15"/>
      <c r="BH70" s="15"/>
      <c r="BI70" s="35"/>
      <c r="BJ70"/>
      <c r="BK70"/>
    </row>
    <row r="71" spans="1:67" s="113" customFormat="1" ht="35.25" customHeight="1" thickBot="1" x14ac:dyDescent="0.25">
      <c r="C71" s="254" t="s">
        <v>270</v>
      </c>
      <c r="D71" s="404"/>
      <c r="E71" s="365"/>
      <c r="F71" s="365"/>
      <c r="G71" s="365"/>
      <c r="H71" s="365"/>
      <c r="I71" s="365"/>
      <c r="J71" s="365"/>
      <c r="K71" s="365"/>
      <c r="L71" s="365"/>
      <c r="M71" s="412"/>
      <c r="N71" s="203"/>
      <c r="O71" s="161"/>
      <c r="P71" s="342"/>
      <c r="Q71" s="342"/>
      <c r="R71" s="342"/>
      <c r="S71" s="342"/>
      <c r="T71" s="342"/>
      <c r="U71" s="342"/>
      <c r="V71" s="342"/>
      <c r="W71" s="342"/>
      <c r="X71" s="342"/>
      <c r="Y71" s="342"/>
      <c r="Z71" s="342"/>
      <c r="AA71" s="342"/>
      <c r="AB71" s="342"/>
      <c r="AC71" s="342"/>
      <c r="AD71" s="342"/>
      <c r="AE71" s="342"/>
      <c r="AF71" s="342"/>
      <c r="AG71" s="342"/>
      <c r="AH71" s="342"/>
      <c r="AI71" s="342"/>
      <c r="AJ71" s="342"/>
      <c r="AK71" s="342"/>
      <c r="AL71" s="342"/>
      <c r="AM71" s="342"/>
      <c r="AN71" s="342"/>
      <c r="AO71" s="342"/>
      <c r="AP71" s="342"/>
      <c r="AQ71" s="342"/>
      <c r="AR71" s="342"/>
      <c r="AS71" s="342"/>
      <c r="AT71" s="342"/>
      <c r="AU71" s="342"/>
      <c r="AV71" s="279"/>
      <c r="AW71" s="342"/>
      <c r="AX71" s="340"/>
      <c r="AY71" s="340"/>
      <c r="AZ71" s="340"/>
      <c r="BA71" s="340"/>
      <c r="BB71" s="340"/>
      <c r="BC71" s="340"/>
      <c r="BD71" s="340"/>
      <c r="BE71" s="340"/>
      <c r="BF71" s="340"/>
      <c r="BG71" s="15"/>
      <c r="BH71" s="15"/>
      <c r="BI71" s="35"/>
    </row>
    <row r="72" spans="1:67" s="40" customFormat="1" ht="22.5" customHeight="1" x14ac:dyDescent="0.2">
      <c r="C72" s="230" t="s">
        <v>62</v>
      </c>
      <c r="D72" s="403" t="s">
        <v>264</v>
      </c>
      <c r="E72" s="404"/>
      <c r="F72" s="404"/>
      <c r="G72" s="404"/>
      <c r="H72" s="404"/>
      <c r="I72" s="404"/>
      <c r="J72" s="404"/>
      <c r="K72" s="404"/>
      <c r="L72" s="404"/>
      <c r="M72" s="405"/>
      <c r="N72" s="204"/>
      <c r="O72" s="190"/>
      <c r="P72" s="144"/>
      <c r="Q72" s="144"/>
      <c r="R72" s="144"/>
      <c r="S72" s="144"/>
      <c r="T72" s="144"/>
      <c r="U72" s="144"/>
      <c r="V72" s="144"/>
      <c r="W72" s="144"/>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66"/>
      <c r="AU72" s="166"/>
      <c r="AV72" s="44"/>
      <c r="AW72" s="283"/>
      <c r="AX72" s="283"/>
      <c r="AY72" s="283"/>
      <c r="AZ72" s="283"/>
      <c r="BA72" s="283"/>
      <c r="BB72" s="283"/>
      <c r="BC72" s="283"/>
      <c r="BD72" s="283"/>
      <c r="BE72" s="283"/>
      <c r="BF72" s="283"/>
      <c r="BG72" s="283"/>
      <c r="BH72" s="283"/>
      <c r="BI72" s="283"/>
      <c r="BJ72"/>
      <c r="BK72"/>
      <c r="BL72"/>
      <c r="BM72"/>
      <c r="BN72"/>
      <c r="BO72"/>
    </row>
    <row r="73" spans="1:67" s="113" customFormat="1" ht="22.5" customHeight="1" x14ac:dyDescent="0.2">
      <c r="C73" s="230" t="s">
        <v>265</v>
      </c>
      <c r="D73" s="403" t="s">
        <v>256</v>
      </c>
      <c r="E73" s="365"/>
      <c r="F73" s="365"/>
      <c r="G73" s="365"/>
      <c r="H73" s="365"/>
      <c r="I73" s="365"/>
      <c r="J73" s="365"/>
      <c r="K73" s="365"/>
      <c r="L73" s="365"/>
      <c r="M73" s="412"/>
      <c r="N73" s="204"/>
      <c r="O73" s="190"/>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44"/>
      <c r="AW73" s="283"/>
      <c r="AX73" s="283"/>
      <c r="AY73" s="283"/>
      <c r="AZ73" s="283"/>
      <c r="BA73" s="283"/>
      <c r="BB73" s="283"/>
      <c r="BC73" s="283"/>
      <c r="BD73" s="283"/>
      <c r="BE73" s="283"/>
      <c r="BF73" s="283"/>
      <c r="BG73" s="283"/>
      <c r="BH73" s="283"/>
      <c r="BI73" s="283"/>
      <c r="BJ73"/>
    </row>
    <row r="74" spans="1:67" ht="12" customHeight="1" x14ac:dyDescent="0.2">
      <c r="C74" s="231" t="s">
        <v>64</v>
      </c>
      <c r="D74" s="403" t="s">
        <v>197</v>
      </c>
      <c r="E74" s="404"/>
      <c r="F74" s="404"/>
      <c r="G74" s="404"/>
      <c r="H74" s="404"/>
      <c r="I74" s="404"/>
      <c r="J74" s="404"/>
      <c r="K74" s="404"/>
      <c r="L74" s="404"/>
      <c r="M74" s="405"/>
      <c r="N74" s="205"/>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191"/>
      <c r="AV74" s="192"/>
      <c r="AW74" s="191"/>
      <c r="AX74" s="191"/>
      <c r="AY74" s="191"/>
      <c r="AZ74" s="191"/>
      <c r="BA74" s="191"/>
      <c r="BB74" s="191"/>
      <c r="BC74" s="191"/>
      <c r="BD74" s="191"/>
      <c r="BE74" s="191"/>
      <c r="BF74" s="191"/>
      <c r="BG74" s="191"/>
      <c r="BH74" s="23"/>
    </row>
    <row r="75" spans="1:67" s="113" customFormat="1" ht="12" customHeight="1" x14ac:dyDescent="0.2">
      <c r="C75" s="337" t="s">
        <v>196</v>
      </c>
      <c r="D75" s="406" t="s">
        <v>267</v>
      </c>
      <c r="E75" s="407"/>
      <c r="F75" s="407"/>
      <c r="G75" s="407"/>
      <c r="H75" s="407"/>
      <c r="I75" s="407"/>
      <c r="J75" s="407"/>
      <c r="K75" s="407"/>
      <c r="L75" s="407"/>
      <c r="M75" s="408"/>
      <c r="N75" s="206"/>
      <c r="O75" s="185"/>
      <c r="P75" s="185"/>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20"/>
      <c r="AS75" s="135"/>
      <c r="AT75" s="165"/>
      <c r="AU75" s="165"/>
      <c r="AV75" s="266"/>
      <c r="AW75" s="165"/>
      <c r="AX75" s="114"/>
      <c r="AY75" s="114"/>
      <c r="AZ75" s="114"/>
      <c r="BA75" s="114"/>
      <c r="BB75" s="114"/>
      <c r="BC75" s="114"/>
      <c r="BD75" s="135"/>
      <c r="BE75" s="135"/>
      <c r="BF75" s="135"/>
      <c r="BG75" s="114"/>
      <c r="BH75" s="114"/>
      <c r="BI75" s="35"/>
      <c r="BJ75"/>
      <c r="BK75"/>
    </row>
    <row r="76" spans="1:67" ht="12" customHeight="1" x14ac:dyDescent="0.2">
      <c r="C76" s="337" t="s">
        <v>70</v>
      </c>
      <c r="D76" s="406" t="s">
        <v>71</v>
      </c>
      <c r="E76" s="407"/>
      <c r="F76" s="407"/>
      <c r="G76" s="407"/>
      <c r="H76" s="407"/>
      <c r="I76" s="407"/>
      <c r="J76" s="407"/>
      <c r="K76" s="407"/>
      <c r="L76" s="407"/>
      <c r="M76" s="408"/>
      <c r="N76" s="205"/>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2"/>
      <c r="AW76" s="191"/>
      <c r="AX76" s="191"/>
      <c r="AY76" s="191"/>
      <c r="AZ76" s="191"/>
      <c r="BA76" s="191"/>
      <c r="BB76" s="191"/>
      <c r="BC76" s="191"/>
      <c r="BD76" s="191"/>
      <c r="BE76" s="191"/>
      <c r="BF76" s="191"/>
      <c r="BG76" s="191"/>
      <c r="BH76" s="23"/>
    </row>
    <row r="77" spans="1:67" ht="12" customHeight="1" x14ac:dyDescent="0.2">
      <c r="C77" s="231" t="s">
        <v>101</v>
      </c>
      <c r="D77" s="403" t="s">
        <v>102</v>
      </c>
      <c r="E77" s="404"/>
      <c r="F77" s="404"/>
      <c r="G77" s="404"/>
      <c r="H77" s="404"/>
      <c r="I77" s="404"/>
      <c r="J77" s="404"/>
      <c r="K77" s="404"/>
      <c r="L77" s="404"/>
      <c r="M77" s="405"/>
      <c r="N77" s="205"/>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2"/>
      <c r="AW77" s="191"/>
      <c r="AX77" s="191"/>
      <c r="AY77" s="191"/>
      <c r="AZ77" s="191"/>
      <c r="BA77" s="191"/>
      <c r="BB77" s="191"/>
      <c r="BC77" s="191"/>
      <c r="BD77" s="191"/>
      <c r="BE77" s="191"/>
      <c r="BF77" s="191"/>
      <c r="BG77" s="191"/>
      <c r="BH77" s="23"/>
    </row>
    <row r="78" spans="1:67" ht="12" customHeight="1" x14ac:dyDescent="0.2">
      <c r="C78" s="232" t="s">
        <v>84</v>
      </c>
      <c r="D78" s="233" t="s">
        <v>85</v>
      </c>
      <c r="E78" s="233"/>
      <c r="F78" s="233"/>
      <c r="G78" s="233"/>
      <c r="H78" s="233"/>
      <c r="I78" s="233"/>
      <c r="J78" s="233"/>
      <c r="K78" s="233"/>
      <c r="L78" s="233"/>
      <c r="M78" s="234"/>
      <c r="N78" s="207"/>
      <c r="O78" s="192"/>
      <c r="P78"/>
      <c r="Q78"/>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25"/>
    </row>
    <row r="79" spans="1:67" x14ac:dyDescent="0.2">
      <c r="B79" s="13"/>
      <c r="C79" s="235" t="s">
        <v>86</v>
      </c>
      <c r="D79" s="416" t="s">
        <v>212</v>
      </c>
      <c r="E79" s="417"/>
      <c r="F79" s="417"/>
      <c r="G79" s="417"/>
      <c r="H79" s="417"/>
      <c r="I79" s="417"/>
      <c r="J79" s="417"/>
      <c r="K79" s="417"/>
      <c r="L79" s="417"/>
      <c r="M79" s="418"/>
      <c r="N79" s="204"/>
      <c r="O79" s="190"/>
      <c r="P79"/>
      <c r="Q79"/>
      <c r="R79" s="190"/>
      <c r="S79" s="190"/>
      <c r="T79" s="190"/>
      <c r="U79" s="190"/>
      <c r="V79" s="190"/>
      <c r="W79" s="190"/>
      <c r="X79" s="190"/>
      <c r="Y79" s="190"/>
      <c r="Z79" s="190"/>
      <c r="AA79" s="190"/>
      <c r="AB79" s="190"/>
      <c r="AC79" s="190"/>
      <c r="AD79" s="190"/>
      <c r="AE79" s="190"/>
      <c r="AF79" s="190"/>
      <c r="AG79" s="190"/>
      <c r="AH79" s="190"/>
      <c r="AI79" s="190"/>
      <c r="AJ79" s="190"/>
      <c r="AK79" s="190"/>
      <c r="AL79" s="190"/>
      <c r="AM79" s="190"/>
      <c r="AN79" s="190"/>
      <c r="AO79" s="190"/>
      <c r="AP79" s="190"/>
      <c r="AQ79" s="190"/>
      <c r="AR79" s="190"/>
      <c r="AS79" s="190"/>
      <c r="AT79" s="190"/>
      <c r="AU79" s="190"/>
      <c r="AV79" s="280"/>
      <c r="AW79" s="190"/>
      <c r="AX79" s="190"/>
      <c r="AY79" s="190"/>
      <c r="AZ79" s="190"/>
      <c r="BA79" s="190"/>
      <c r="BB79" s="190"/>
      <c r="BC79" s="190"/>
      <c r="BD79" s="190"/>
      <c r="BE79" s="190"/>
      <c r="BF79" s="190"/>
      <c r="BG79" s="190"/>
      <c r="BH79" s="26"/>
    </row>
    <row r="80" spans="1:67" s="113" customFormat="1" x14ac:dyDescent="0.2">
      <c r="B80" s="13"/>
      <c r="C80" s="303"/>
      <c r="D80" s="409" t="s">
        <v>194</v>
      </c>
      <c r="E80" s="410"/>
      <c r="F80" s="410"/>
      <c r="G80" s="410"/>
      <c r="H80" s="410"/>
      <c r="I80" s="410"/>
      <c r="J80" s="410"/>
      <c r="K80" s="410"/>
      <c r="L80" s="410"/>
      <c r="M80" s="411"/>
      <c r="N80" s="292"/>
      <c r="O80" s="292"/>
      <c r="P80"/>
      <c r="Q80"/>
      <c r="R80" s="190"/>
      <c r="S80" s="190"/>
      <c r="T80" s="190"/>
      <c r="U80" s="190"/>
      <c r="V80" s="190"/>
      <c r="W80" s="190"/>
      <c r="X80" s="190"/>
      <c r="Y80" s="190"/>
      <c r="Z80" s="190"/>
      <c r="AA80" s="190"/>
      <c r="AB80" s="190"/>
      <c r="AC80" s="190"/>
      <c r="AD80" s="190"/>
      <c r="AE80" s="190"/>
      <c r="AF80" s="190"/>
      <c r="AG80" s="190"/>
      <c r="AH80" s="190"/>
      <c r="AI80" s="190"/>
      <c r="AJ80" s="190"/>
      <c r="AK80" s="190"/>
      <c r="AL80" s="190"/>
      <c r="AM80" s="190"/>
      <c r="AN80" s="190"/>
      <c r="AO80" s="190"/>
      <c r="AP80" s="190"/>
      <c r="AQ80" s="190"/>
      <c r="AR80" s="190"/>
      <c r="AS80" s="190"/>
      <c r="AT80" s="190"/>
      <c r="AU80" s="190"/>
      <c r="AV80" s="280"/>
      <c r="AW80" s="190"/>
      <c r="AX80" s="190"/>
      <c r="AY80" s="190"/>
      <c r="AZ80" s="190"/>
      <c r="BA80" s="190"/>
      <c r="BB80" s="190"/>
      <c r="BC80" s="190"/>
      <c r="BD80" s="190"/>
      <c r="BE80" s="190"/>
      <c r="BF80" s="190"/>
      <c r="BG80" s="190"/>
      <c r="BH80" s="166"/>
      <c r="BI80" s="35"/>
      <c r="BJ80"/>
    </row>
    <row r="81" spans="1:63" x14ac:dyDescent="0.2">
      <c r="B81" s="13"/>
      <c r="C81" s="236"/>
      <c r="D81" s="233" t="s">
        <v>78</v>
      </c>
      <c r="E81" s="233"/>
      <c r="F81" s="233"/>
      <c r="G81" s="233"/>
      <c r="H81" s="233"/>
      <c r="I81" s="233"/>
      <c r="J81" s="233"/>
      <c r="K81" s="233"/>
      <c r="L81" s="233"/>
      <c r="M81" s="234"/>
      <c r="N81" s="207"/>
      <c r="O81" s="192"/>
      <c r="P81"/>
      <c r="Q81"/>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row>
    <row r="82" spans="1:63" s="113" customFormat="1" ht="39" thickBot="1" x14ac:dyDescent="0.25">
      <c r="C82" s="254" t="s">
        <v>260</v>
      </c>
      <c r="D82" s="409"/>
      <c r="E82" s="371"/>
      <c r="F82" s="371"/>
      <c r="G82" s="371"/>
      <c r="H82" s="371"/>
      <c r="I82" s="371"/>
      <c r="J82" s="371"/>
      <c r="K82" s="371"/>
      <c r="L82" s="371"/>
      <c r="M82" s="372"/>
      <c r="N82" s="189"/>
      <c r="O82" s="111"/>
      <c r="P82"/>
      <c r="Q82"/>
      <c r="R82" s="111"/>
      <c r="S82" s="111"/>
      <c r="T82" s="111"/>
      <c r="U82" s="111"/>
      <c r="V82" s="111"/>
      <c r="W82" s="111"/>
      <c r="X82" s="111"/>
      <c r="Y82" s="111"/>
      <c r="Z82" s="111"/>
      <c r="AA82" s="111"/>
      <c r="AB82" s="111"/>
      <c r="AC82" s="111"/>
      <c r="AD82" s="111"/>
      <c r="AE82" s="111"/>
      <c r="AF82" s="111"/>
      <c r="AG82" s="111"/>
      <c r="AH82" s="111"/>
      <c r="AI82" s="111"/>
      <c r="AJ82"/>
      <c r="AK82"/>
      <c r="AL82" s="111"/>
      <c r="AM82" s="111"/>
      <c r="AN82" s="111"/>
      <c r="AO82" s="111"/>
      <c r="AP82" s="111"/>
      <c r="AQ82" s="111"/>
      <c r="AR82" s="121"/>
      <c r="AS82" s="137"/>
      <c r="AT82" s="266"/>
      <c r="AU82" s="315"/>
      <c r="AV82" s="266"/>
      <c r="AW82" s="266"/>
      <c r="AX82" s="111"/>
      <c r="AY82" s="111"/>
      <c r="AZ82" s="111"/>
      <c r="BA82" s="111"/>
      <c r="BB82" s="111"/>
      <c r="BC82" s="111"/>
      <c r="BD82" s="137"/>
      <c r="BE82" s="137"/>
      <c r="BF82" s="137"/>
      <c r="BG82" s="111"/>
      <c r="BH82" s="35"/>
      <c r="BI82" s="35"/>
      <c r="BJ82"/>
      <c r="BK82"/>
    </row>
    <row r="83" spans="1:63" s="113" customFormat="1" ht="44.25" customHeight="1" x14ac:dyDescent="0.2">
      <c r="C83" s="400" t="s">
        <v>234</v>
      </c>
      <c r="D83" s="401"/>
      <c r="E83" s="401"/>
      <c r="F83" s="401"/>
      <c r="G83" s="401"/>
      <c r="H83" s="401"/>
      <c r="I83" s="401"/>
      <c r="J83" s="401"/>
      <c r="K83" s="401"/>
      <c r="L83" s="401"/>
      <c r="M83" s="402"/>
      <c r="N83" s="209"/>
      <c r="O83" s="162"/>
      <c r="P83" s="162"/>
      <c r="Q83" s="162"/>
      <c r="R83" s="162"/>
      <c r="S83" s="162"/>
      <c r="T83" s="162"/>
      <c r="U83" s="162"/>
      <c r="V83" s="162"/>
      <c r="W83" s="162"/>
      <c r="X83" s="162"/>
      <c r="Y83" s="162"/>
      <c r="Z83" s="162"/>
      <c r="AA83" s="162"/>
      <c r="AB83" s="162"/>
      <c r="AC83" s="162"/>
      <c r="AD83" s="162"/>
      <c r="AE83" s="162"/>
      <c r="AF83" s="162"/>
      <c r="AG83" s="162"/>
      <c r="AH83" s="162"/>
      <c r="AI83" s="162"/>
      <c r="AL83" s="162"/>
      <c r="AM83" s="162"/>
      <c r="AN83" s="162"/>
      <c r="AO83" s="162"/>
      <c r="AP83" s="162"/>
      <c r="AQ83" s="162"/>
      <c r="AR83" s="162"/>
      <c r="AS83" s="162"/>
      <c r="AT83" s="266"/>
      <c r="AU83" s="315"/>
      <c r="AV83" s="266"/>
      <c r="AW83" s="266"/>
      <c r="AX83" s="162"/>
      <c r="AY83" s="162"/>
      <c r="AZ83" s="162"/>
      <c r="BA83" s="162"/>
      <c r="BB83" s="162"/>
      <c r="BC83" s="162"/>
      <c r="BD83" s="162"/>
      <c r="BE83" s="162"/>
      <c r="BF83" s="162"/>
      <c r="BG83" s="162"/>
      <c r="BH83" s="35"/>
      <c r="BI83" s="35"/>
      <c r="BJ83"/>
      <c r="BK83"/>
    </row>
    <row r="84" spans="1:63" ht="24.75" thickBot="1" x14ac:dyDescent="0.25">
      <c r="C84" s="237" t="s">
        <v>202</v>
      </c>
      <c r="D84" s="398"/>
      <c r="E84" s="398"/>
      <c r="F84" s="398"/>
      <c r="G84" s="398"/>
      <c r="H84" s="398"/>
      <c r="I84" s="398"/>
      <c r="J84" s="398"/>
      <c r="K84" s="398"/>
      <c r="L84" s="398"/>
      <c r="M84" s="399"/>
      <c r="N84" s="208"/>
      <c r="AX84" s="35"/>
      <c r="AY84" s="35"/>
    </row>
    <row r="85" spans="1:63" s="113" customFormat="1" x14ac:dyDescent="0.2">
      <c r="E85" s="2"/>
      <c r="F85" s="2"/>
      <c r="G85" s="2"/>
      <c r="H85" s="2"/>
      <c r="I85" s="2"/>
      <c r="J85" s="2"/>
      <c r="K85" s="2"/>
      <c r="L85" s="2"/>
      <c r="M85" s="2"/>
      <c r="N85" s="2"/>
      <c r="O85" s="2"/>
      <c r="P85" s="2"/>
      <c r="Q85" s="2"/>
      <c r="R85" s="2"/>
      <c r="S85" s="2"/>
      <c r="T85" s="2"/>
      <c r="U85" s="2"/>
      <c r="V85" s="2"/>
      <c r="W85" s="2"/>
      <c r="X85" s="2"/>
      <c r="Y85" s="2"/>
      <c r="AJ85" s="7"/>
      <c r="AK85" s="7"/>
      <c r="AL85" s="7"/>
      <c r="AM85" s="7"/>
      <c r="AN85" s="7"/>
      <c r="AO85" s="7"/>
      <c r="AP85" s="7"/>
      <c r="AQ85" s="7"/>
      <c r="AR85" s="7"/>
      <c r="AS85" s="7"/>
      <c r="AT85" s="7"/>
      <c r="AU85" s="7"/>
      <c r="AV85" s="277"/>
      <c r="AW85" s="7"/>
      <c r="AX85" s="35"/>
      <c r="AY85" s="35"/>
      <c r="AZ85" s="35"/>
      <c r="BA85" s="35"/>
      <c r="BB85" s="35"/>
      <c r="BC85" s="35"/>
      <c r="BD85" s="35"/>
      <c r="BE85" s="35"/>
      <c r="BF85" s="35"/>
      <c r="BG85" s="35"/>
      <c r="BH85" s="35"/>
      <c r="BI85" s="35"/>
      <c r="BJ85"/>
      <c r="BK85"/>
    </row>
    <row r="86" spans="1:63" x14ac:dyDescent="0.2">
      <c r="C86" s="22" t="s">
        <v>123</v>
      </c>
    </row>
    <row r="87" spans="1:63" x14ac:dyDescent="0.2">
      <c r="C87" s="40" t="s">
        <v>122</v>
      </c>
    </row>
    <row r="88" spans="1:63" x14ac:dyDescent="0.2">
      <c r="C88" s="40" t="s">
        <v>134</v>
      </c>
    </row>
    <row r="89" spans="1:63" x14ac:dyDescent="0.2">
      <c r="C89" s="40" t="s">
        <v>132</v>
      </c>
    </row>
    <row r="90" spans="1:63" x14ac:dyDescent="0.2">
      <c r="C90" s="16" t="s">
        <v>138</v>
      </c>
    </row>
    <row r="91" spans="1:63" x14ac:dyDescent="0.2">
      <c r="A91"/>
      <c r="B91"/>
      <c r="E91"/>
      <c r="F91"/>
      <c r="G91"/>
      <c r="H91"/>
      <c r="I91"/>
      <c r="J91"/>
      <c r="K91"/>
      <c r="L91"/>
      <c r="M91"/>
      <c r="N91"/>
      <c r="O91"/>
      <c r="P91"/>
      <c r="Q91"/>
      <c r="R91"/>
      <c r="S91"/>
      <c r="T91"/>
      <c r="U91"/>
      <c r="V91"/>
      <c r="W91"/>
      <c r="X91"/>
      <c r="Y91"/>
      <c r="AJ91"/>
      <c r="AK91"/>
      <c r="AL91"/>
      <c r="AM91"/>
      <c r="AN91"/>
      <c r="AO91"/>
      <c r="AP91"/>
      <c r="AQ91"/>
      <c r="AR91"/>
      <c r="AS91"/>
      <c r="AT91" s="113"/>
      <c r="AU91" s="113"/>
      <c r="AV91" s="13"/>
      <c r="AW91" s="113"/>
      <c r="AX91"/>
      <c r="AY91"/>
      <c r="AZ91"/>
      <c r="BA91"/>
      <c r="BB91"/>
      <c r="BC91"/>
      <c r="BD91"/>
      <c r="BE91"/>
      <c r="BF91"/>
      <c r="BG91"/>
      <c r="BH91"/>
      <c r="BI91"/>
    </row>
    <row r="92" spans="1:63" ht="36" customHeight="1" x14ac:dyDescent="0.2">
      <c r="A92"/>
      <c r="B92"/>
      <c r="C92" s="310" t="s">
        <v>166</v>
      </c>
      <c r="D92" s="396" t="s">
        <v>252</v>
      </c>
      <c r="E92" s="397"/>
      <c r="F92" s="397"/>
      <c r="G92" s="397"/>
      <c r="H92" s="397"/>
      <c r="I92" s="397"/>
      <c r="J92" s="397"/>
      <c r="K92" s="397"/>
      <c r="L92" s="397"/>
      <c r="M92" s="397"/>
      <c r="N92" s="397"/>
      <c r="O92" s="397"/>
      <c r="P92"/>
      <c r="Q92"/>
      <c r="R92"/>
      <c r="S92"/>
      <c r="T92"/>
      <c r="U92"/>
      <c r="V92"/>
      <c r="W92"/>
      <c r="X92"/>
      <c r="Y92"/>
      <c r="AJ92"/>
      <c r="AK92"/>
      <c r="AL92"/>
      <c r="AM92"/>
      <c r="AN92"/>
      <c r="AO92"/>
      <c r="AP92"/>
      <c r="AQ92"/>
      <c r="AR92"/>
      <c r="AS92"/>
      <c r="AT92" s="113"/>
      <c r="AU92" s="113"/>
      <c r="AV92" s="13"/>
      <c r="AW92" s="113"/>
      <c r="AX92"/>
      <c r="AY92"/>
      <c r="AZ92"/>
      <c r="BA92"/>
      <c r="BB92"/>
      <c r="BC92"/>
      <c r="BD92"/>
      <c r="BE92"/>
      <c r="BF92"/>
      <c r="BG92"/>
      <c r="BH92"/>
      <c r="BI92"/>
    </row>
    <row r="93" spans="1:63" ht="63" customHeight="1" x14ac:dyDescent="0.2">
      <c r="A93"/>
      <c r="B93"/>
      <c r="E93"/>
      <c r="F93"/>
      <c r="G93"/>
      <c r="H93"/>
      <c r="I93"/>
      <c r="J93"/>
      <c r="K93"/>
      <c r="L93"/>
      <c r="M93"/>
      <c r="N93"/>
      <c r="O93"/>
      <c r="P93"/>
      <c r="Q93"/>
      <c r="R93"/>
      <c r="S93"/>
      <c r="T93"/>
      <c r="U93"/>
      <c r="V93"/>
      <c r="W93"/>
      <c r="X93"/>
      <c r="Y93"/>
      <c r="AJ93"/>
      <c r="AK93"/>
      <c r="AL93"/>
      <c r="AM93"/>
      <c r="AN93"/>
      <c r="AO93"/>
      <c r="AP93"/>
      <c r="AQ93"/>
      <c r="AR93"/>
      <c r="AS93"/>
      <c r="AT93" s="113"/>
      <c r="AU93" s="113"/>
      <c r="AV93" s="13"/>
      <c r="AW93" s="113"/>
      <c r="AX93"/>
      <c r="AY93"/>
      <c r="AZ93"/>
      <c r="BA93"/>
      <c r="BB93"/>
      <c r="BC93"/>
      <c r="BD93"/>
      <c r="BE93"/>
      <c r="BF93"/>
      <c r="BG93"/>
      <c r="BH93"/>
      <c r="BI93"/>
    </row>
    <row r="94" spans="1:63" x14ac:dyDescent="0.2">
      <c r="A94"/>
      <c r="B94"/>
      <c r="E94"/>
      <c r="F94"/>
      <c r="G94"/>
      <c r="H94"/>
      <c r="I94"/>
      <c r="J94"/>
      <c r="K94"/>
      <c r="L94"/>
      <c r="M94"/>
      <c r="N94"/>
      <c r="O94"/>
      <c r="P94"/>
      <c r="Q94"/>
      <c r="R94"/>
      <c r="S94"/>
      <c r="T94"/>
      <c r="U94"/>
      <c r="V94"/>
      <c r="W94"/>
      <c r="X94"/>
      <c r="Y94"/>
      <c r="AJ94"/>
      <c r="AK94"/>
      <c r="AL94"/>
      <c r="AM94"/>
      <c r="AN94"/>
      <c r="AO94"/>
      <c r="AP94"/>
      <c r="AQ94"/>
      <c r="AR94"/>
      <c r="AS94"/>
      <c r="AT94" s="113"/>
      <c r="AU94" s="113"/>
      <c r="AV94" s="13"/>
      <c r="AW94" s="113"/>
      <c r="AX94"/>
      <c r="AY94"/>
      <c r="AZ94"/>
      <c r="BA94"/>
      <c r="BB94"/>
      <c r="BC94"/>
      <c r="BD94"/>
      <c r="BE94"/>
      <c r="BF94"/>
      <c r="BG94"/>
      <c r="BH94"/>
      <c r="BI94"/>
    </row>
    <row r="95" spans="1:63" x14ac:dyDescent="0.2">
      <c r="A95"/>
      <c r="B95"/>
      <c r="E95"/>
      <c r="F95"/>
      <c r="G95"/>
      <c r="H95"/>
      <c r="I95"/>
      <c r="J95"/>
      <c r="K95"/>
      <c r="L95"/>
      <c r="M95"/>
      <c r="N95"/>
      <c r="O95"/>
      <c r="P95"/>
      <c r="Q95"/>
      <c r="R95"/>
      <c r="S95"/>
      <c r="T95"/>
      <c r="U95"/>
      <c r="V95"/>
      <c r="W95"/>
      <c r="X95"/>
      <c r="Y95"/>
      <c r="AJ95"/>
      <c r="AK95"/>
      <c r="AL95"/>
      <c r="AM95"/>
      <c r="AN95"/>
      <c r="AO95"/>
      <c r="AP95"/>
      <c r="AQ95"/>
      <c r="AR95"/>
      <c r="AS95"/>
      <c r="AT95" s="113"/>
      <c r="AU95" s="113"/>
      <c r="AV95" s="13"/>
      <c r="AW95" s="113"/>
      <c r="AX95"/>
      <c r="AY95"/>
      <c r="AZ95"/>
      <c r="BA95"/>
      <c r="BB95"/>
      <c r="BC95"/>
      <c r="BD95"/>
      <c r="BE95"/>
      <c r="BF95"/>
      <c r="BG95"/>
      <c r="BH95"/>
      <c r="BI95"/>
    </row>
    <row r="96" spans="1:63" x14ac:dyDescent="0.2">
      <c r="A96"/>
      <c r="B96"/>
      <c r="E96"/>
      <c r="F96"/>
      <c r="G96"/>
      <c r="H96"/>
      <c r="I96"/>
      <c r="J96"/>
      <c r="K96"/>
      <c r="L96"/>
      <c r="M96"/>
      <c r="N96"/>
      <c r="O96"/>
      <c r="P96"/>
      <c r="Q96"/>
      <c r="R96"/>
      <c r="S96"/>
      <c r="T96"/>
      <c r="U96"/>
      <c r="V96"/>
      <c r="W96"/>
      <c r="X96"/>
      <c r="Y96"/>
      <c r="AJ96"/>
      <c r="AK96"/>
      <c r="AL96"/>
      <c r="AM96"/>
      <c r="AN96"/>
      <c r="AO96"/>
      <c r="AP96"/>
      <c r="AQ96"/>
      <c r="AR96"/>
      <c r="AS96"/>
      <c r="AT96" s="113"/>
      <c r="AU96" s="113"/>
      <c r="AV96" s="13"/>
      <c r="AW96" s="113"/>
      <c r="AX96"/>
      <c r="AY96"/>
      <c r="AZ96"/>
      <c r="BA96"/>
      <c r="BB96"/>
      <c r="BC96"/>
      <c r="BD96"/>
      <c r="BE96"/>
      <c r="BF96"/>
      <c r="BG96"/>
      <c r="BH96"/>
      <c r="BI96"/>
    </row>
    <row r="97" spans="1:61" x14ac:dyDescent="0.2">
      <c r="A97"/>
      <c r="B97"/>
      <c r="E97"/>
      <c r="F97"/>
      <c r="G97"/>
      <c r="H97"/>
      <c r="I97"/>
      <c r="J97"/>
      <c r="K97"/>
      <c r="L97"/>
      <c r="M97"/>
      <c r="N97"/>
      <c r="O97"/>
      <c r="P97"/>
      <c r="Q97"/>
      <c r="R97"/>
      <c r="S97"/>
      <c r="T97"/>
      <c r="U97"/>
      <c r="V97"/>
      <c r="W97"/>
      <c r="X97"/>
      <c r="Y97"/>
      <c r="AJ97"/>
      <c r="AK97"/>
      <c r="AL97"/>
      <c r="AM97"/>
      <c r="AN97"/>
      <c r="AO97"/>
      <c r="AP97"/>
      <c r="AQ97"/>
      <c r="AR97"/>
      <c r="AS97"/>
      <c r="AT97" s="113"/>
      <c r="AU97" s="113"/>
      <c r="AV97" s="13"/>
      <c r="AW97" s="113"/>
      <c r="AX97"/>
      <c r="AY97"/>
      <c r="AZ97"/>
      <c r="BA97"/>
      <c r="BB97"/>
      <c r="BC97"/>
      <c r="BD97"/>
      <c r="BE97"/>
      <c r="BF97"/>
      <c r="BG97"/>
      <c r="BH97"/>
      <c r="BI97"/>
    </row>
    <row r="103" spans="1:61" x14ac:dyDescent="0.2">
      <c r="A103"/>
      <c r="B103"/>
      <c r="E103"/>
      <c r="F103"/>
      <c r="G103"/>
      <c r="H103"/>
      <c r="I103"/>
      <c r="J103"/>
      <c r="K103"/>
      <c r="L103"/>
      <c r="M103"/>
      <c r="N103"/>
      <c r="O103"/>
      <c r="P103"/>
      <c r="Q103"/>
      <c r="R103"/>
      <c r="S103"/>
      <c r="T103"/>
      <c r="U103"/>
      <c r="V103"/>
      <c r="W103"/>
      <c r="X103"/>
      <c r="Y103"/>
      <c r="AJ103"/>
      <c r="AK103"/>
      <c r="AL103"/>
      <c r="AM103"/>
      <c r="AN103"/>
      <c r="AO103"/>
      <c r="AP103"/>
      <c r="AQ103"/>
      <c r="AR103"/>
      <c r="AS103" s="113"/>
      <c r="AT103" s="113"/>
      <c r="AU103" s="113"/>
      <c r="AV103" s="13"/>
      <c r="AW103" s="113"/>
      <c r="AX103"/>
      <c r="AY103"/>
      <c r="AZ103"/>
      <c r="BA103"/>
      <c r="BB103"/>
      <c r="BC103"/>
      <c r="BD103" s="113"/>
      <c r="BE103" s="113"/>
      <c r="BF103" s="113"/>
      <c r="BG103"/>
      <c r="BH103"/>
    </row>
    <row r="104" spans="1:61" x14ac:dyDescent="0.2">
      <c r="A104"/>
      <c r="B104"/>
      <c r="E104"/>
      <c r="F104"/>
      <c r="G104"/>
      <c r="H104"/>
      <c r="I104"/>
      <c r="J104"/>
      <c r="K104"/>
      <c r="L104"/>
      <c r="M104"/>
      <c r="N104"/>
      <c r="O104"/>
      <c r="P104"/>
      <c r="Q104"/>
      <c r="R104"/>
      <c r="S104"/>
      <c r="T104"/>
      <c r="U104"/>
      <c r="V104"/>
      <c r="W104"/>
      <c r="X104"/>
      <c r="Y104"/>
      <c r="AJ104"/>
      <c r="AK104"/>
      <c r="AL104"/>
      <c r="AM104"/>
      <c r="AN104"/>
      <c r="AO104"/>
      <c r="AP104"/>
      <c r="AQ104"/>
      <c r="AR104"/>
      <c r="AS104" s="113"/>
      <c r="AT104" s="113"/>
      <c r="AU104" s="113"/>
      <c r="AV104" s="13"/>
      <c r="AW104" s="113"/>
      <c r="AX104"/>
      <c r="AY104"/>
      <c r="AZ104"/>
      <c r="BA104"/>
      <c r="BB104"/>
      <c r="BC104"/>
      <c r="BD104" s="113"/>
      <c r="BE104" s="113"/>
      <c r="BF104" s="113"/>
      <c r="BG104"/>
      <c r="BH104"/>
    </row>
    <row r="105" spans="1:61" x14ac:dyDescent="0.2">
      <c r="A105"/>
      <c r="B105"/>
      <c r="E105"/>
      <c r="F105"/>
      <c r="G105"/>
      <c r="H105"/>
      <c r="I105"/>
      <c r="J105"/>
      <c r="K105"/>
      <c r="L105"/>
      <c r="M105"/>
      <c r="N105"/>
      <c r="O105"/>
      <c r="P105"/>
      <c r="Q105"/>
      <c r="R105"/>
      <c r="S105"/>
      <c r="T105"/>
      <c r="U105"/>
      <c r="V105"/>
      <c r="W105"/>
      <c r="X105"/>
      <c r="Y105"/>
      <c r="AJ105"/>
      <c r="AK105"/>
      <c r="AL105"/>
      <c r="AM105"/>
      <c r="AN105"/>
      <c r="AO105"/>
      <c r="AP105"/>
      <c r="AQ105"/>
      <c r="AR105"/>
      <c r="AS105" s="113"/>
      <c r="AT105" s="113"/>
      <c r="AU105" s="113"/>
      <c r="AV105" s="13"/>
      <c r="AW105" s="113"/>
      <c r="AX105"/>
      <c r="AY105"/>
      <c r="AZ105"/>
      <c r="BA105"/>
      <c r="BB105"/>
      <c r="BC105"/>
      <c r="BD105" s="113"/>
      <c r="BE105" s="113"/>
      <c r="BF105" s="113"/>
      <c r="BG105"/>
      <c r="BH105"/>
    </row>
    <row r="106" spans="1:61" x14ac:dyDescent="0.2">
      <c r="A106"/>
      <c r="B106"/>
      <c r="E106"/>
      <c r="F106"/>
      <c r="G106"/>
      <c r="H106"/>
      <c r="I106"/>
      <c r="J106"/>
      <c r="K106"/>
      <c r="L106"/>
      <c r="M106"/>
      <c r="N106"/>
      <c r="O106"/>
      <c r="P106"/>
      <c r="Q106"/>
      <c r="R106"/>
      <c r="S106"/>
      <c r="T106"/>
      <c r="U106"/>
      <c r="V106"/>
      <c r="W106"/>
      <c r="X106"/>
      <c r="Y106"/>
      <c r="AJ106"/>
      <c r="AK106"/>
      <c r="AL106"/>
      <c r="AM106"/>
      <c r="AN106"/>
      <c r="AO106"/>
      <c r="AP106"/>
      <c r="AQ106"/>
      <c r="AR106"/>
      <c r="AS106" s="113"/>
      <c r="AT106" s="113"/>
      <c r="AU106" s="113"/>
      <c r="AV106" s="13"/>
      <c r="AW106" s="113"/>
      <c r="AX106"/>
      <c r="AY106"/>
      <c r="AZ106"/>
      <c r="BA106"/>
      <c r="BB106"/>
      <c r="BC106"/>
      <c r="BD106" s="113"/>
      <c r="BE106" s="113"/>
      <c r="BF106" s="113"/>
      <c r="BG106"/>
      <c r="BH106"/>
    </row>
    <row r="107" spans="1:61" x14ac:dyDescent="0.2">
      <c r="A107"/>
      <c r="B107"/>
      <c r="E107"/>
      <c r="F107"/>
      <c r="G107"/>
      <c r="H107"/>
      <c r="I107"/>
      <c r="J107"/>
      <c r="K107"/>
      <c r="L107"/>
      <c r="M107"/>
      <c r="N107"/>
      <c r="O107"/>
      <c r="P107"/>
      <c r="Q107"/>
      <c r="R107"/>
      <c r="S107"/>
      <c r="T107"/>
      <c r="U107"/>
      <c r="V107"/>
      <c r="W107"/>
      <c r="X107"/>
      <c r="Y107"/>
      <c r="AJ107"/>
      <c r="AK107"/>
      <c r="AL107"/>
      <c r="AM107"/>
      <c r="AN107"/>
      <c r="AO107"/>
      <c r="AP107"/>
      <c r="AQ107"/>
      <c r="AR107"/>
      <c r="AS107" s="113"/>
      <c r="AT107" s="113"/>
      <c r="AU107" s="113"/>
      <c r="AV107" s="13"/>
      <c r="AW107" s="113"/>
      <c r="AX107"/>
      <c r="AY107"/>
      <c r="AZ107"/>
      <c r="BA107"/>
      <c r="BB107"/>
      <c r="BC107"/>
      <c r="BD107" s="113"/>
      <c r="BE107" s="113"/>
      <c r="BF107" s="113"/>
      <c r="BG107"/>
      <c r="BH107"/>
    </row>
    <row r="108" spans="1:61" x14ac:dyDescent="0.2">
      <c r="A108"/>
      <c r="B108"/>
      <c r="E108"/>
      <c r="F108"/>
      <c r="G108"/>
      <c r="H108"/>
      <c r="I108"/>
      <c r="J108"/>
      <c r="K108"/>
      <c r="L108"/>
      <c r="M108"/>
      <c r="N108"/>
      <c r="O108"/>
      <c r="P108"/>
      <c r="Q108"/>
      <c r="R108"/>
      <c r="S108"/>
      <c r="T108"/>
      <c r="U108"/>
      <c r="V108"/>
      <c r="W108"/>
      <c r="X108"/>
      <c r="Y108"/>
      <c r="AJ108"/>
      <c r="AK108"/>
      <c r="AL108"/>
      <c r="AM108"/>
      <c r="AN108"/>
      <c r="AO108"/>
      <c r="AP108"/>
      <c r="AQ108"/>
      <c r="AR108"/>
      <c r="AS108" s="113"/>
      <c r="AT108" s="113"/>
      <c r="AU108" s="113"/>
      <c r="AV108" s="13"/>
      <c r="AW108" s="113"/>
      <c r="AX108"/>
      <c r="AY108"/>
      <c r="AZ108"/>
      <c r="BA108"/>
      <c r="BB108"/>
      <c r="BC108"/>
      <c r="BD108" s="113"/>
      <c r="BE108" s="113"/>
      <c r="BF108" s="113"/>
      <c r="BG108"/>
      <c r="BH108"/>
    </row>
    <row r="109" spans="1:61" x14ac:dyDescent="0.2">
      <c r="A109"/>
      <c r="B109"/>
      <c r="E109"/>
      <c r="F109"/>
      <c r="G109"/>
      <c r="H109"/>
      <c r="I109"/>
      <c r="J109"/>
      <c r="K109"/>
      <c r="L109"/>
      <c r="M109"/>
      <c r="N109"/>
      <c r="O109"/>
      <c r="P109"/>
      <c r="Q109"/>
      <c r="R109"/>
      <c r="S109"/>
      <c r="T109"/>
      <c r="U109"/>
      <c r="V109"/>
      <c r="W109"/>
      <c r="X109"/>
      <c r="Y109"/>
      <c r="AJ109"/>
      <c r="AK109"/>
      <c r="AL109"/>
      <c r="AM109"/>
      <c r="AN109"/>
      <c r="AO109"/>
      <c r="AP109"/>
      <c r="AQ109"/>
      <c r="AR109"/>
      <c r="AS109" s="113"/>
      <c r="AT109" s="113"/>
      <c r="AU109" s="113"/>
      <c r="AV109" s="13"/>
      <c r="AW109" s="113"/>
      <c r="AX109"/>
      <c r="AY109"/>
      <c r="AZ109"/>
      <c r="BA109"/>
      <c r="BB109"/>
      <c r="BC109"/>
      <c r="BD109" s="113"/>
      <c r="BE109" s="113"/>
      <c r="BF109" s="113"/>
      <c r="BG109"/>
      <c r="BH109"/>
    </row>
    <row r="110" spans="1:61" x14ac:dyDescent="0.2">
      <c r="A110"/>
      <c r="B110"/>
      <c r="E110"/>
      <c r="F110"/>
      <c r="G110"/>
      <c r="H110"/>
      <c r="I110"/>
      <c r="J110"/>
      <c r="K110"/>
      <c r="L110"/>
      <c r="M110"/>
      <c r="N110"/>
      <c r="O110"/>
      <c r="P110"/>
      <c r="Q110"/>
      <c r="R110"/>
      <c r="S110"/>
      <c r="T110"/>
      <c r="U110"/>
      <c r="V110"/>
      <c r="W110"/>
      <c r="X110"/>
      <c r="Y110"/>
      <c r="AJ110"/>
      <c r="AK110"/>
      <c r="AL110"/>
      <c r="AM110"/>
      <c r="AN110"/>
      <c r="AO110"/>
      <c r="AP110"/>
      <c r="AQ110"/>
      <c r="AR110"/>
      <c r="AS110" s="113"/>
      <c r="AT110" s="113"/>
      <c r="AU110" s="113"/>
      <c r="AV110" s="13"/>
      <c r="AW110" s="113"/>
      <c r="AX110"/>
      <c r="AY110"/>
      <c r="AZ110"/>
      <c r="BA110"/>
      <c r="BB110"/>
      <c r="BC110"/>
      <c r="BD110" s="113"/>
      <c r="BE110" s="113"/>
      <c r="BF110" s="113"/>
      <c r="BG110"/>
      <c r="BH110"/>
    </row>
    <row r="111" spans="1:61" x14ac:dyDescent="0.2">
      <c r="A111"/>
      <c r="B111"/>
      <c r="E111"/>
      <c r="F111"/>
      <c r="G111"/>
      <c r="H111"/>
      <c r="I111"/>
      <c r="J111"/>
      <c r="K111"/>
      <c r="L111"/>
      <c r="M111"/>
      <c r="N111"/>
      <c r="O111"/>
      <c r="P111"/>
      <c r="Q111"/>
      <c r="R111"/>
      <c r="S111"/>
      <c r="T111"/>
      <c r="U111"/>
      <c r="V111"/>
      <c r="W111"/>
      <c r="X111"/>
      <c r="Y111"/>
      <c r="AJ111"/>
      <c r="AK111"/>
      <c r="AL111"/>
      <c r="AM111"/>
      <c r="AN111"/>
      <c r="AO111"/>
      <c r="AP111"/>
      <c r="AQ111"/>
      <c r="AR111"/>
      <c r="AS111" s="113"/>
      <c r="AT111" s="113"/>
      <c r="AU111" s="113"/>
      <c r="AV111" s="13"/>
      <c r="AW111" s="113"/>
      <c r="AX111"/>
      <c r="AY111"/>
      <c r="AZ111"/>
      <c r="BA111"/>
      <c r="BB111"/>
      <c r="BC111"/>
      <c r="BD111" s="113"/>
      <c r="BE111" s="113"/>
      <c r="BF111" s="113"/>
      <c r="BG111"/>
      <c r="BH111"/>
    </row>
    <row r="112" spans="1:61" x14ac:dyDescent="0.2">
      <c r="A112"/>
      <c r="B112"/>
      <c r="E112"/>
      <c r="F112"/>
      <c r="G112"/>
      <c r="H112"/>
      <c r="I112"/>
      <c r="J112"/>
      <c r="K112"/>
      <c r="L112"/>
      <c r="M112"/>
      <c r="N112"/>
      <c r="O112"/>
      <c r="P112"/>
      <c r="Q112"/>
      <c r="R112"/>
      <c r="S112"/>
      <c r="T112"/>
      <c r="U112"/>
      <c r="V112"/>
      <c r="W112"/>
      <c r="X112"/>
      <c r="Y112"/>
      <c r="AJ112"/>
      <c r="AK112"/>
      <c r="AL112"/>
      <c r="AM112"/>
      <c r="AN112"/>
      <c r="AO112"/>
      <c r="AP112"/>
      <c r="AQ112"/>
      <c r="AR112"/>
      <c r="AS112" s="113"/>
      <c r="AT112" s="113"/>
      <c r="AU112" s="113"/>
      <c r="AV112" s="13"/>
      <c r="AW112" s="113"/>
      <c r="AX112"/>
      <c r="AY112"/>
      <c r="AZ112"/>
      <c r="BA112"/>
      <c r="BB112"/>
      <c r="BC112"/>
      <c r="BD112" s="113"/>
      <c r="BE112" s="113"/>
      <c r="BF112" s="113"/>
      <c r="BG112"/>
      <c r="BH112"/>
    </row>
    <row r="113" spans="1:60" x14ac:dyDescent="0.2">
      <c r="A113"/>
      <c r="B113"/>
      <c r="E113"/>
      <c r="F113"/>
      <c r="G113"/>
      <c r="H113"/>
      <c r="I113"/>
      <c r="J113"/>
      <c r="K113"/>
      <c r="L113"/>
      <c r="M113"/>
      <c r="N113"/>
      <c r="O113"/>
      <c r="P113"/>
      <c r="Q113"/>
      <c r="R113"/>
      <c r="S113"/>
      <c r="T113"/>
      <c r="U113"/>
      <c r="V113"/>
      <c r="W113"/>
      <c r="X113"/>
      <c r="Y113"/>
      <c r="AJ113"/>
      <c r="AK113"/>
      <c r="AL113"/>
      <c r="AM113"/>
      <c r="AN113"/>
      <c r="AO113"/>
      <c r="AP113"/>
      <c r="AQ113"/>
      <c r="AR113"/>
      <c r="AS113" s="113"/>
      <c r="AT113" s="113"/>
      <c r="AU113" s="113"/>
      <c r="AV113" s="13"/>
      <c r="AW113" s="113"/>
      <c r="AX113"/>
      <c r="AY113"/>
      <c r="AZ113"/>
      <c r="BA113"/>
      <c r="BB113"/>
      <c r="BC113"/>
      <c r="BD113" s="113"/>
      <c r="BE113" s="113"/>
      <c r="BF113" s="113"/>
      <c r="BG113"/>
      <c r="BH113"/>
    </row>
    <row r="114" spans="1:60" x14ac:dyDescent="0.2">
      <c r="A114"/>
      <c r="B114"/>
      <c r="E114"/>
      <c r="F114"/>
      <c r="G114"/>
      <c r="H114"/>
      <c r="I114"/>
      <c r="J114"/>
      <c r="K114"/>
      <c r="L114"/>
      <c r="M114"/>
      <c r="N114"/>
      <c r="O114"/>
      <c r="P114"/>
      <c r="Q114"/>
      <c r="R114"/>
      <c r="S114"/>
      <c r="T114"/>
      <c r="U114"/>
      <c r="V114"/>
      <c r="W114"/>
      <c r="X114"/>
      <c r="Y114"/>
      <c r="AJ114"/>
      <c r="AK114"/>
      <c r="AL114"/>
      <c r="AM114"/>
      <c r="AN114"/>
      <c r="AO114"/>
      <c r="AP114"/>
      <c r="AQ114"/>
      <c r="AR114"/>
      <c r="AS114" s="113"/>
      <c r="AT114" s="113"/>
      <c r="AU114" s="113"/>
      <c r="AV114" s="13"/>
      <c r="AW114" s="113"/>
      <c r="AX114"/>
      <c r="AY114"/>
      <c r="AZ114"/>
      <c r="BA114"/>
      <c r="BB114"/>
      <c r="BC114"/>
      <c r="BD114" s="113"/>
      <c r="BE114" s="113"/>
      <c r="BF114" s="113"/>
      <c r="BG114"/>
      <c r="BH114"/>
    </row>
    <row r="115" spans="1:60" x14ac:dyDescent="0.2">
      <c r="A115"/>
      <c r="B115"/>
      <c r="E115"/>
      <c r="F115"/>
      <c r="G115"/>
      <c r="H115"/>
      <c r="I115"/>
      <c r="J115"/>
      <c r="K115"/>
      <c r="L115"/>
      <c r="M115"/>
      <c r="N115"/>
      <c r="O115"/>
      <c r="P115"/>
      <c r="Q115"/>
      <c r="R115"/>
      <c r="S115"/>
      <c r="T115"/>
      <c r="U115"/>
      <c r="V115"/>
      <c r="W115"/>
      <c r="X115"/>
      <c r="Y115"/>
      <c r="AJ115"/>
      <c r="AK115"/>
      <c r="AL115"/>
      <c r="AM115"/>
      <c r="AN115"/>
      <c r="AO115"/>
      <c r="AP115"/>
      <c r="AQ115"/>
      <c r="AR115"/>
      <c r="AS115" s="113"/>
      <c r="AT115" s="113"/>
      <c r="AU115" s="113"/>
      <c r="AV115" s="13"/>
      <c r="AW115" s="113"/>
      <c r="AX115"/>
      <c r="AY115"/>
      <c r="AZ115"/>
      <c r="BA115"/>
      <c r="BB115"/>
      <c r="BC115"/>
      <c r="BD115" s="113"/>
      <c r="BE115" s="113"/>
      <c r="BF115" s="113"/>
      <c r="BG115"/>
      <c r="BH115"/>
    </row>
    <row r="116" spans="1:60" x14ac:dyDescent="0.2">
      <c r="A116"/>
      <c r="B116"/>
      <c r="E116"/>
      <c r="F116"/>
      <c r="G116"/>
      <c r="H116"/>
      <c r="I116"/>
      <c r="J116"/>
      <c r="K116"/>
      <c r="L116"/>
      <c r="M116"/>
      <c r="N116"/>
      <c r="O116"/>
      <c r="P116"/>
      <c r="Q116"/>
      <c r="R116"/>
      <c r="S116"/>
      <c r="T116"/>
      <c r="U116"/>
      <c r="V116"/>
      <c r="W116"/>
      <c r="X116"/>
      <c r="Y116"/>
      <c r="AJ116"/>
      <c r="AK116"/>
      <c r="AL116"/>
      <c r="AM116"/>
      <c r="AN116"/>
      <c r="AO116"/>
      <c r="AP116"/>
      <c r="AQ116"/>
      <c r="AR116"/>
      <c r="AS116" s="113"/>
      <c r="AT116" s="113"/>
      <c r="AU116" s="113"/>
      <c r="AV116" s="13"/>
      <c r="AW116" s="113"/>
      <c r="AX116"/>
      <c r="AY116"/>
      <c r="AZ116"/>
      <c r="BA116"/>
      <c r="BB116"/>
      <c r="BC116"/>
      <c r="BD116" s="113"/>
      <c r="BE116" s="113"/>
      <c r="BF116" s="113"/>
      <c r="BG116"/>
      <c r="BH116"/>
    </row>
    <row r="117" spans="1:60" x14ac:dyDescent="0.2">
      <c r="A117"/>
      <c r="B117"/>
      <c r="E117"/>
      <c r="F117"/>
      <c r="G117"/>
      <c r="H117"/>
      <c r="I117"/>
      <c r="J117"/>
      <c r="K117"/>
      <c r="L117"/>
      <c r="M117"/>
      <c r="N117"/>
      <c r="O117"/>
      <c r="P117"/>
      <c r="Q117"/>
      <c r="R117"/>
      <c r="S117"/>
      <c r="T117"/>
      <c r="U117"/>
      <c r="V117"/>
      <c r="W117"/>
      <c r="X117"/>
      <c r="Y117"/>
      <c r="AJ117"/>
      <c r="AK117"/>
      <c r="AL117"/>
      <c r="AM117"/>
      <c r="AN117"/>
      <c r="AO117"/>
      <c r="AP117"/>
      <c r="AQ117"/>
      <c r="AR117"/>
      <c r="AS117" s="113"/>
      <c r="AT117" s="113"/>
      <c r="AU117" s="113"/>
      <c r="AV117" s="13"/>
      <c r="AW117" s="113"/>
      <c r="AX117"/>
      <c r="AY117"/>
      <c r="AZ117"/>
      <c r="BA117"/>
      <c r="BB117"/>
      <c r="BC117"/>
      <c r="BD117" s="113"/>
      <c r="BE117" s="113"/>
      <c r="BF117" s="113"/>
      <c r="BG117"/>
      <c r="BH117"/>
    </row>
    <row r="118" spans="1:60" x14ac:dyDescent="0.2">
      <c r="A118"/>
      <c r="B118"/>
      <c r="E118"/>
      <c r="F118"/>
      <c r="G118"/>
      <c r="H118"/>
      <c r="I118"/>
      <c r="J118"/>
      <c r="K118"/>
      <c r="L118"/>
      <c r="M118"/>
      <c r="N118"/>
      <c r="O118"/>
      <c r="P118"/>
      <c r="Q118"/>
      <c r="R118"/>
      <c r="S118"/>
      <c r="T118"/>
      <c r="U118"/>
      <c r="V118"/>
      <c r="W118"/>
      <c r="X118"/>
      <c r="Y118"/>
      <c r="AJ118"/>
      <c r="AK118"/>
      <c r="AL118"/>
      <c r="AM118"/>
      <c r="AN118"/>
      <c r="AO118"/>
      <c r="AP118"/>
      <c r="AQ118"/>
      <c r="AR118"/>
      <c r="AS118" s="113"/>
      <c r="AT118" s="113"/>
      <c r="AU118" s="113"/>
      <c r="AV118" s="13"/>
      <c r="AW118" s="113"/>
      <c r="AX118"/>
      <c r="AY118"/>
      <c r="AZ118"/>
      <c r="BA118"/>
      <c r="BB118"/>
      <c r="BC118"/>
      <c r="BD118" s="113"/>
      <c r="BE118" s="113"/>
      <c r="BF118" s="113"/>
      <c r="BG118"/>
      <c r="BH118"/>
    </row>
    <row r="119" spans="1:60" x14ac:dyDescent="0.2">
      <c r="A119"/>
      <c r="B119"/>
      <c r="E119"/>
      <c r="F119"/>
      <c r="G119"/>
      <c r="H119"/>
      <c r="I119"/>
      <c r="J119"/>
      <c r="K119"/>
      <c r="L119"/>
      <c r="M119"/>
      <c r="N119"/>
      <c r="O119"/>
      <c r="P119"/>
      <c r="Q119"/>
      <c r="R119"/>
      <c r="S119"/>
      <c r="T119"/>
      <c r="U119"/>
      <c r="V119"/>
      <c r="W119"/>
      <c r="X119"/>
      <c r="Y119"/>
      <c r="AJ119"/>
      <c r="AK119"/>
      <c r="AL119"/>
      <c r="AM119"/>
      <c r="AN119"/>
      <c r="AO119"/>
      <c r="AP119"/>
      <c r="AQ119"/>
      <c r="AR119"/>
      <c r="AS119" s="113"/>
      <c r="AT119" s="113"/>
      <c r="AU119" s="113"/>
      <c r="AV119" s="13"/>
      <c r="AW119" s="113"/>
      <c r="AX119"/>
      <c r="AY119"/>
      <c r="AZ119"/>
      <c r="BA119"/>
      <c r="BB119"/>
      <c r="BC119"/>
      <c r="BD119" s="113"/>
      <c r="BE119" s="113"/>
      <c r="BF119" s="113"/>
      <c r="BG119"/>
      <c r="BH119"/>
    </row>
    <row r="120" spans="1:60" x14ac:dyDescent="0.2">
      <c r="A120"/>
      <c r="B120"/>
      <c r="E120"/>
      <c r="F120"/>
      <c r="G120"/>
      <c r="H120"/>
      <c r="I120"/>
      <c r="J120"/>
      <c r="K120"/>
      <c r="L120"/>
      <c r="M120"/>
      <c r="N120"/>
      <c r="O120"/>
      <c r="P120"/>
      <c r="Q120"/>
      <c r="R120"/>
      <c r="S120"/>
      <c r="T120"/>
      <c r="U120"/>
      <c r="V120"/>
      <c r="W120"/>
      <c r="X120"/>
      <c r="Y120"/>
      <c r="AJ120"/>
      <c r="AK120"/>
      <c r="AL120"/>
      <c r="AM120"/>
      <c r="AN120"/>
      <c r="AO120"/>
      <c r="AP120"/>
      <c r="AQ120"/>
      <c r="AR120"/>
      <c r="AS120" s="113"/>
      <c r="AT120" s="113"/>
      <c r="AU120" s="113"/>
      <c r="AV120" s="13"/>
      <c r="AW120" s="113"/>
      <c r="AX120"/>
      <c r="AY120"/>
      <c r="AZ120"/>
      <c r="BA120"/>
      <c r="BB120"/>
      <c r="BC120"/>
      <c r="BD120" s="113"/>
      <c r="BE120" s="113"/>
      <c r="BF120" s="113"/>
      <c r="BG120"/>
      <c r="BH120"/>
    </row>
    <row r="121" spans="1:60" x14ac:dyDescent="0.2">
      <c r="A121"/>
      <c r="B121"/>
      <c r="E121"/>
      <c r="F121"/>
      <c r="G121"/>
      <c r="H121"/>
      <c r="I121"/>
      <c r="J121"/>
      <c r="K121"/>
      <c r="L121"/>
      <c r="M121"/>
      <c r="N121"/>
      <c r="O121"/>
      <c r="P121"/>
      <c r="Q121"/>
      <c r="R121"/>
      <c r="S121"/>
      <c r="T121"/>
      <c r="U121"/>
      <c r="V121"/>
      <c r="W121"/>
      <c r="X121"/>
      <c r="Y121"/>
      <c r="AJ121"/>
      <c r="AK121"/>
      <c r="AL121"/>
      <c r="AM121"/>
      <c r="AN121"/>
      <c r="AO121"/>
      <c r="AP121"/>
      <c r="AQ121"/>
      <c r="AR121"/>
      <c r="AS121" s="113"/>
      <c r="AT121" s="113"/>
      <c r="AU121" s="113"/>
      <c r="AV121" s="13"/>
      <c r="AW121" s="113"/>
      <c r="AX121"/>
      <c r="AY121"/>
      <c r="AZ121"/>
      <c r="BA121"/>
      <c r="BB121"/>
      <c r="BC121"/>
      <c r="BD121" s="113"/>
      <c r="BE121" s="113"/>
      <c r="BF121" s="113"/>
      <c r="BG121"/>
      <c r="BH121"/>
    </row>
    <row r="122" spans="1:60" x14ac:dyDescent="0.2">
      <c r="A122"/>
      <c r="B122"/>
      <c r="E122"/>
      <c r="F122"/>
      <c r="G122"/>
      <c r="H122"/>
      <c r="I122"/>
      <c r="J122"/>
      <c r="K122"/>
      <c r="L122"/>
      <c r="M122"/>
      <c r="N122"/>
      <c r="O122"/>
      <c r="P122"/>
      <c r="Q122"/>
      <c r="R122"/>
      <c r="S122"/>
      <c r="T122"/>
      <c r="U122"/>
      <c r="V122"/>
      <c r="W122"/>
      <c r="X122"/>
      <c r="Y122"/>
      <c r="AJ122"/>
      <c r="AK122"/>
      <c r="AL122"/>
      <c r="AM122"/>
      <c r="AN122"/>
      <c r="AO122"/>
      <c r="AP122"/>
      <c r="AQ122"/>
      <c r="AR122"/>
      <c r="AS122" s="113"/>
      <c r="AT122" s="113"/>
      <c r="AU122" s="113"/>
      <c r="AV122" s="13"/>
      <c r="AW122" s="113"/>
      <c r="AX122"/>
      <c r="AY122"/>
      <c r="AZ122"/>
      <c r="BA122"/>
      <c r="BB122"/>
      <c r="BC122"/>
      <c r="BD122" s="113"/>
      <c r="BE122" s="113"/>
      <c r="BF122" s="113"/>
      <c r="BG122"/>
      <c r="BH122"/>
    </row>
    <row r="123" spans="1:60" x14ac:dyDescent="0.2">
      <c r="A123"/>
      <c r="B123"/>
      <c r="E123"/>
      <c r="F123"/>
      <c r="G123"/>
      <c r="H123"/>
      <c r="I123"/>
      <c r="J123"/>
      <c r="K123"/>
      <c r="L123"/>
      <c r="M123"/>
      <c r="N123"/>
      <c r="O123"/>
      <c r="P123"/>
      <c r="Q123"/>
      <c r="R123"/>
      <c r="S123"/>
      <c r="T123"/>
      <c r="U123"/>
      <c r="V123"/>
      <c r="W123"/>
      <c r="X123"/>
      <c r="Y123"/>
      <c r="AJ123"/>
      <c r="AK123"/>
      <c r="AL123"/>
      <c r="AM123"/>
      <c r="AN123"/>
      <c r="AO123"/>
      <c r="AP123"/>
      <c r="AQ123"/>
      <c r="AR123"/>
      <c r="AS123" s="113"/>
      <c r="AT123" s="113"/>
      <c r="AU123" s="113"/>
      <c r="AV123" s="13"/>
      <c r="AW123" s="113"/>
      <c r="AX123"/>
      <c r="AY123"/>
      <c r="AZ123"/>
      <c r="BA123"/>
      <c r="BB123"/>
      <c r="BC123"/>
      <c r="BD123" s="113"/>
      <c r="BE123" s="113"/>
      <c r="BF123" s="113"/>
      <c r="BG123"/>
      <c r="BH123"/>
    </row>
    <row r="124" spans="1:60" x14ac:dyDescent="0.2">
      <c r="A124"/>
      <c r="B124"/>
      <c r="E124"/>
      <c r="F124"/>
      <c r="G124"/>
      <c r="H124"/>
      <c r="I124"/>
      <c r="J124"/>
      <c r="K124"/>
      <c r="L124"/>
      <c r="M124"/>
      <c r="N124"/>
      <c r="O124"/>
      <c r="P124"/>
      <c r="Q124"/>
      <c r="R124"/>
      <c r="S124"/>
      <c r="T124"/>
      <c r="U124"/>
      <c r="V124"/>
      <c r="W124"/>
      <c r="X124"/>
      <c r="Y124"/>
      <c r="AJ124"/>
      <c r="AK124"/>
      <c r="AL124"/>
      <c r="AM124"/>
      <c r="AN124"/>
      <c r="AO124"/>
      <c r="AP124"/>
      <c r="AQ124"/>
      <c r="AR124"/>
      <c r="AS124" s="113"/>
      <c r="AT124" s="113"/>
      <c r="AU124" s="113"/>
      <c r="AV124" s="13"/>
      <c r="AW124" s="113"/>
      <c r="AX124"/>
      <c r="AY124"/>
      <c r="AZ124"/>
      <c r="BA124"/>
      <c r="BB124"/>
      <c r="BC124"/>
      <c r="BD124" s="113"/>
      <c r="BE124" s="113"/>
      <c r="BF124" s="113"/>
      <c r="BG124"/>
      <c r="BH124"/>
    </row>
    <row r="125" spans="1:60" x14ac:dyDescent="0.2">
      <c r="A125"/>
      <c r="B125"/>
      <c r="E125"/>
      <c r="F125"/>
      <c r="G125"/>
      <c r="H125"/>
      <c r="I125"/>
      <c r="J125"/>
      <c r="K125"/>
      <c r="L125"/>
      <c r="M125"/>
      <c r="N125"/>
      <c r="O125"/>
      <c r="P125"/>
      <c r="Q125"/>
      <c r="R125"/>
      <c r="S125"/>
      <c r="T125"/>
      <c r="U125"/>
      <c r="V125"/>
      <c r="W125"/>
      <c r="X125"/>
      <c r="Y125"/>
      <c r="AJ125"/>
      <c r="AK125"/>
      <c r="AL125"/>
      <c r="AM125"/>
      <c r="AN125"/>
      <c r="AO125"/>
      <c r="AP125"/>
      <c r="AQ125"/>
      <c r="AR125"/>
      <c r="AS125" s="113"/>
      <c r="AT125" s="113"/>
      <c r="AU125" s="113"/>
      <c r="AV125" s="13"/>
      <c r="AW125" s="113"/>
      <c r="AX125"/>
      <c r="AY125"/>
      <c r="AZ125"/>
      <c r="BA125"/>
      <c r="BB125"/>
      <c r="BC125"/>
      <c r="BD125" s="113"/>
      <c r="BE125" s="113"/>
      <c r="BF125" s="113"/>
      <c r="BG125"/>
      <c r="BH125"/>
    </row>
    <row r="126" spans="1:60" x14ac:dyDescent="0.2">
      <c r="A126"/>
      <c r="B126"/>
      <c r="E126"/>
      <c r="F126"/>
      <c r="G126"/>
      <c r="H126"/>
      <c r="I126"/>
      <c r="J126"/>
      <c r="K126"/>
      <c r="L126"/>
      <c r="M126"/>
      <c r="N126"/>
      <c r="O126"/>
      <c r="P126"/>
      <c r="Q126"/>
      <c r="R126"/>
      <c r="S126"/>
      <c r="T126"/>
      <c r="U126"/>
      <c r="V126"/>
      <c r="W126"/>
      <c r="X126"/>
      <c r="Y126"/>
      <c r="AJ126"/>
      <c r="AK126"/>
      <c r="AL126"/>
      <c r="AM126"/>
      <c r="AN126"/>
      <c r="AO126"/>
      <c r="AP126"/>
      <c r="AQ126"/>
      <c r="AR126"/>
      <c r="AS126" s="113"/>
      <c r="AT126" s="113"/>
      <c r="AU126" s="113"/>
      <c r="AV126" s="13"/>
      <c r="AW126" s="113"/>
      <c r="AX126"/>
      <c r="AY126"/>
      <c r="AZ126"/>
      <c r="BA126"/>
      <c r="BB126"/>
      <c r="BC126"/>
      <c r="BD126" s="113"/>
      <c r="BE126" s="113"/>
      <c r="BF126" s="113"/>
      <c r="BG126"/>
      <c r="BH126"/>
    </row>
    <row r="127" spans="1:60" x14ac:dyDescent="0.2">
      <c r="A127"/>
      <c r="B127"/>
      <c r="E127"/>
      <c r="F127"/>
      <c r="G127"/>
      <c r="H127"/>
      <c r="I127"/>
      <c r="J127"/>
      <c r="K127"/>
      <c r="L127"/>
      <c r="M127"/>
      <c r="N127"/>
      <c r="O127"/>
      <c r="P127"/>
      <c r="Q127"/>
      <c r="R127"/>
      <c r="S127"/>
      <c r="T127"/>
      <c r="U127"/>
      <c r="V127"/>
      <c r="W127"/>
      <c r="X127"/>
      <c r="Y127"/>
      <c r="AJ127"/>
      <c r="AK127"/>
      <c r="AL127"/>
      <c r="AM127"/>
      <c r="AN127"/>
      <c r="AO127"/>
      <c r="AP127"/>
      <c r="AQ127"/>
      <c r="AR127"/>
      <c r="AS127" s="113"/>
      <c r="AT127" s="113"/>
      <c r="AU127" s="113"/>
      <c r="AV127" s="13"/>
      <c r="AW127" s="113"/>
      <c r="AX127"/>
      <c r="AY127"/>
      <c r="AZ127"/>
      <c r="BA127"/>
      <c r="BB127"/>
      <c r="BC127"/>
      <c r="BD127" s="113"/>
      <c r="BE127" s="113"/>
      <c r="BF127" s="113"/>
      <c r="BG127"/>
      <c r="BH127"/>
    </row>
    <row r="128" spans="1:60" x14ac:dyDescent="0.2">
      <c r="A128"/>
      <c r="B128"/>
      <c r="E128"/>
      <c r="F128"/>
      <c r="G128"/>
      <c r="H128"/>
      <c r="I128"/>
      <c r="J128"/>
      <c r="K128"/>
      <c r="L128"/>
      <c r="M128"/>
      <c r="N128"/>
      <c r="O128"/>
      <c r="P128"/>
      <c r="Q128"/>
      <c r="R128"/>
      <c r="S128"/>
      <c r="T128"/>
      <c r="U128"/>
      <c r="V128"/>
      <c r="W128"/>
      <c r="X128"/>
      <c r="Y128"/>
      <c r="AJ128"/>
      <c r="AK128"/>
      <c r="AL128"/>
      <c r="AM128"/>
      <c r="AN128"/>
      <c r="AO128"/>
      <c r="AP128"/>
      <c r="AQ128"/>
      <c r="AR128"/>
      <c r="AS128" s="113"/>
      <c r="AT128" s="113"/>
      <c r="AU128" s="113"/>
      <c r="AV128" s="13"/>
      <c r="AW128" s="113"/>
      <c r="AX128"/>
      <c r="AY128"/>
      <c r="AZ128"/>
      <c r="BA128"/>
      <c r="BB128"/>
      <c r="BC128"/>
      <c r="BD128" s="113"/>
      <c r="BE128" s="113"/>
      <c r="BF128" s="113"/>
      <c r="BG128"/>
      <c r="BH128"/>
    </row>
    <row r="129" spans="1:60" x14ac:dyDescent="0.2">
      <c r="A129"/>
      <c r="B129"/>
      <c r="E129"/>
      <c r="F129"/>
      <c r="G129"/>
      <c r="H129"/>
      <c r="I129"/>
      <c r="J129"/>
      <c r="K129"/>
      <c r="L129"/>
      <c r="M129"/>
      <c r="N129"/>
      <c r="O129"/>
      <c r="P129"/>
      <c r="Q129"/>
      <c r="R129"/>
      <c r="S129"/>
      <c r="T129"/>
      <c r="U129"/>
      <c r="V129"/>
      <c r="W129"/>
      <c r="X129"/>
      <c r="Y129"/>
      <c r="AJ129"/>
      <c r="AK129"/>
      <c r="AL129"/>
      <c r="AM129"/>
      <c r="AN129"/>
      <c r="AO129"/>
      <c r="AP129"/>
      <c r="AQ129"/>
      <c r="AR129"/>
      <c r="AS129" s="113"/>
      <c r="AT129" s="113"/>
      <c r="AU129" s="113"/>
      <c r="AV129" s="13"/>
      <c r="AW129" s="113"/>
      <c r="AX129"/>
      <c r="AY129"/>
      <c r="AZ129"/>
      <c r="BA129"/>
      <c r="BB129"/>
      <c r="BC129"/>
      <c r="BD129" s="113"/>
      <c r="BE129" s="113"/>
      <c r="BF129" s="113"/>
      <c r="BG129"/>
      <c r="BH129"/>
    </row>
    <row r="130" spans="1:60" x14ac:dyDescent="0.2">
      <c r="A130"/>
      <c r="B130"/>
      <c r="E130"/>
      <c r="F130"/>
      <c r="G130"/>
      <c r="H130"/>
      <c r="I130"/>
      <c r="J130"/>
      <c r="K130"/>
      <c r="L130"/>
      <c r="M130"/>
      <c r="N130"/>
      <c r="O130"/>
      <c r="P130"/>
      <c r="Q130"/>
      <c r="R130"/>
      <c r="S130"/>
      <c r="T130"/>
      <c r="U130"/>
      <c r="V130"/>
      <c r="W130"/>
      <c r="X130"/>
      <c r="Y130"/>
      <c r="AJ130"/>
      <c r="AK130"/>
      <c r="AL130"/>
      <c r="AM130"/>
      <c r="AN130"/>
      <c r="AO130"/>
      <c r="AP130"/>
      <c r="AQ130"/>
      <c r="AR130"/>
      <c r="AS130" s="113"/>
      <c r="AT130" s="113"/>
      <c r="AU130" s="113"/>
      <c r="AV130" s="13"/>
      <c r="AW130" s="113"/>
      <c r="AX130"/>
      <c r="AY130"/>
      <c r="AZ130"/>
      <c r="BA130"/>
      <c r="BB130"/>
      <c r="BC130"/>
      <c r="BD130" s="113"/>
      <c r="BE130" s="113"/>
      <c r="BF130" s="113"/>
      <c r="BG130"/>
      <c r="BH130"/>
    </row>
    <row r="131" spans="1:60" x14ac:dyDescent="0.2">
      <c r="A131"/>
      <c r="B131"/>
      <c r="E131"/>
      <c r="F131"/>
      <c r="G131"/>
      <c r="H131"/>
      <c r="I131"/>
      <c r="J131"/>
      <c r="K131"/>
      <c r="L131"/>
      <c r="M131"/>
      <c r="N131"/>
      <c r="O131"/>
      <c r="P131"/>
      <c r="Q131"/>
      <c r="R131"/>
      <c r="S131"/>
      <c r="T131"/>
      <c r="U131"/>
      <c r="V131"/>
      <c r="W131"/>
      <c r="X131"/>
      <c r="Y131"/>
      <c r="AJ131"/>
      <c r="AK131"/>
      <c r="AL131"/>
      <c r="AM131"/>
      <c r="AN131"/>
      <c r="AO131"/>
      <c r="AP131"/>
      <c r="AQ131"/>
      <c r="AR131"/>
      <c r="AS131" s="113"/>
      <c r="AT131" s="113"/>
      <c r="AU131" s="113"/>
      <c r="AV131" s="13"/>
      <c r="AW131" s="113"/>
      <c r="AX131"/>
      <c r="AY131"/>
      <c r="AZ131"/>
      <c r="BA131"/>
      <c r="BB131"/>
      <c r="BC131"/>
      <c r="BD131" s="113"/>
      <c r="BE131" s="113"/>
      <c r="BF131" s="113"/>
      <c r="BG131"/>
      <c r="BH131"/>
    </row>
    <row r="132" spans="1:60" x14ac:dyDescent="0.2">
      <c r="A132"/>
      <c r="B132"/>
      <c r="E132"/>
      <c r="F132"/>
      <c r="G132"/>
      <c r="H132"/>
      <c r="I132"/>
      <c r="J132"/>
      <c r="K132"/>
      <c r="L132"/>
      <c r="M132"/>
      <c r="N132"/>
      <c r="O132"/>
      <c r="P132"/>
      <c r="Q132"/>
      <c r="R132"/>
      <c r="S132"/>
      <c r="T132"/>
      <c r="U132"/>
      <c r="V132"/>
      <c r="W132"/>
      <c r="X132"/>
      <c r="Y132"/>
      <c r="AJ132"/>
      <c r="AK132"/>
      <c r="AL132"/>
      <c r="AM132"/>
      <c r="AN132"/>
      <c r="AO132"/>
      <c r="AP132"/>
      <c r="AQ132"/>
      <c r="AR132"/>
      <c r="AS132" s="113"/>
      <c r="AT132" s="113"/>
      <c r="AU132" s="113"/>
      <c r="AV132" s="13"/>
      <c r="AW132" s="113"/>
      <c r="AX132"/>
      <c r="AY132"/>
      <c r="AZ132"/>
      <c r="BA132"/>
      <c r="BB132"/>
      <c r="BC132"/>
      <c r="BD132" s="113"/>
      <c r="BE132" s="113"/>
      <c r="BF132" s="113"/>
      <c r="BG132"/>
      <c r="BH132"/>
    </row>
    <row r="133" spans="1:60" x14ac:dyDescent="0.2">
      <c r="A133"/>
      <c r="B133"/>
      <c r="E133"/>
      <c r="F133"/>
      <c r="G133"/>
      <c r="H133"/>
      <c r="I133"/>
      <c r="J133"/>
      <c r="K133"/>
      <c r="L133"/>
      <c r="M133"/>
      <c r="N133"/>
      <c r="O133"/>
      <c r="P133"/>
      <c r="Q133"/>
      <c r="R133"/>
      <c r="S133"/>
      <c r="T133"/>
      <c r="U133"/>
      <c r="V133"/>
      <c r="W133"/>
      <c r="X133"/>
      <c r="Y133"/>
      <c r="AJ133"/>
      <c r="AK133"/>
      <c r="AL133"/>
      <c r="AM133"/>
      <c r="AN133"/>
      <c r="AO133"/>
      <c r="AP133"/>
      <c r="AQ133"/>
      <c r="AR133"/>
      <c r="AS133" s="113"/>
      <c r="AT133" s="113"/>
      <c r="AU133" s="113"/>
      <c r="AV133" s="13"/>
      <c r="AW133" s="113"/>
      <c r="AX133"/>
      <c r="AY133"/>
      <c r="AZ133"/>
      <c r="BA133"/>
      <c r="BB133"/>
      <c r="BC133"/>
      <c r="BD133" s="113"/>
      <c r="BE133" s="113"/>
      <c r="BF133" s="113"/>
      <c r="BG133"/>
      <c r="BH133"/>
    </row>
    <row r="134" spans="1:60" x14ac:dyDescent="0.2">
      <c r="A134"/>
      <c r="B134"/>
      <c r="E134"/>
      <c r="F134"/>
      <c r="G134"/>
      <c r="H134"/>
      <c r="I134"/>
      <c r="J134"/>
      <c r="K134"/>
      <c r="L134"/>
      <c r="M134"/>
      <c r="N134"/>
      <c r="O134"/>
      <c r="P134"/>
      <c r="Q134"/>
      <c r="R134"/>
      <c r="S134"/>
      <c r="T134"/>
      <c r="U134"/>
      <c r="V134"/>
      <c r="W134"/>
      <c r="X134"/>
      <c r="Y134"/>
      <c r="AJ134"/>
      <c r="AK134"/>
      <c r="AL134"/>
      <c r="AM134"/>
      <c r="AN134"/>
      <c r="AO134"/>
      <c r="AP134"/>
      <c r="AQ134"/>
      <c r="AR134"/>
      <c r="AS134" s="113"/>
      <c r="AT134" s="113"/>
      <c r="AU134" s="113"/>
      <c r="AV134" s="13"/>
      <c r="AW134" s="113"/>
      <c r="AX134"/>
      <c r="AY134"/>
      <c r="AZ134"/>
      <c r="BA134"/>
      <c r="BB134"/>
      <c r="BC134"/>
      <c r="BD134" s="113"/>
      <c r="BE134" s="113"/>
      <c r="BF134" s="113"/>
      <c r="BG134"/>
      <c r="BH134"/>
    </row>
  </sheetData>
  <mergeCells count="15">
    <mergeCell ref="D68:AM68"/>
    <mergeCell ref="D70:M70"/>
    <mergeCell ref="D79:M79"/>
    <mergeCell ref="D82:M82"/>
    <mergeCell ref="D71:M71"/>
    <mergeCell ref="D92:O92"/>
    <mergeCell ref="D84:M84"/>
    <mergeCell ref="C83:M83"/>
    <mergeCell ref="D72:M72"/>
    <mergeCell ref="D74:M74"/>
    <mergeCell ref="D75:M75"/>
    <mergeCell ref="D76:M76"/>
    <mergeCell ref="D77:M77"/>
    <mergeCell ref="D80:M80"/>
    <mergeCell ref="D73:M73"/>
  </mergeCells>
  <conditionalFormatting sqref="AY5:AY66 BB5:BB66 BE5:BE67">
    <cfRule type="cellIs" dxfId="10" priority="4" operator="equal">
      <formula>"No"</formula>
    </cfRule>
  </conditionalFormatting>
  <printOptions gridLines="1" gridLinesSet="0"/>
  <pageMargins left="0.25" right="0.25" top="0.75" bottom="0.75" header="0.3" footer="0.3"/>
  <pageSetup paperSize="9" scale="61"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BK82"/>
  <sheetViews>
    <sheetView zoomScaleNormal="100" workbookViewId="0">
      <pane xSplit="3" ySplit="4" topLeftCell="AM14" activePane="bottomRight" state="frozen"/>
      <selection activeCell="C3" sqref="C3"/>
      <selection pane="topRight" activeCell="C3" sqref="C3"/>
      <selection pane="bottomLeft" activeCell="C3" sqref="C3"/>
      <selection pane="bottomRight" activeCell="AX49" sqref="AX49"/>
    </sheetView>
  </sheetViews>
  <sheetFormatPr baseColWidth="10" defaultColWidth="11.42578125" defaultRowHeight="12.75" x14ac:dyDescent="0.2"/>
  <cols>
    <col min="1" max="1" width="2.42578125" style="40" customWidth="1"/>
    <col min="2" max="2" width="11.42578125" style="40"/>
    <col min="3" max="3" width="28.5703125" customWidth="1"/>
    <col min="4" max="15" width="8.5703125" style="2" customWidth="1"/>
    <col min="16" max="16" width="9.5703125" style="2" bestFit="1" customWidth="1"/>
    <col min="17" max="24" width="8.5703125" style="2" customWidth="1"/>
    <col min="25" max="40" width="8.5703125" customWidth="1"/>
    <col min="41" max="42" width="8.5703125" style="40" customWidth="1"/>
    <col min="43" max="46" width="8.5703125" style="113" customWidth="1"/>
    <col min="47" max="47" width="8.5703125" style="13" customWidth="1"/>
    <col min="48" max="48" width="9.5703125" style="113" bestFit="1" customWidth="1"/>
    <col min="49" max="49" width="8.7109375" style="6" customWidth="1"/>
    <col min="50" max="50" width="14.5703125" style="6" bestFit="1" customWidth="1"/>
    <col min="51" max="51" width="8.7109375" style="6" customWidth="1"/>
    <col min="52" max="52" width="10.7109375" style="35" customWidth="1"/>
    <col min="53" max="53" width="13.5703125" style="35" customWidth="1"/>
    <col min="54" max="54" width="10.28515625" style="35" customWidth="1"/>
    <col min="55" max="55" width="8.7109375" customWidth="1"/>
    <col min="56" max="56" width="11.42578125" style="35" customWidth="1"/>
  </cols>
  <sheetData>
    <row r="1" spans="2:63" ht="18" customHeight="1" x14ac:dyDescent="0.2">
      <c r="C1" s="260" t="s">
        <v>238</v>
      </c>
    </row>
    <row r="2" spans="2:63" x14ac:dyDescent="0.2">
      <c r="C2" s="261" t="str">
        <f>NOx!C2</f>
        <v>Reported until 30.7.2024</v>
      </c>
    </row>
    <row r="3" spans="2:63" x14ac:dyDescent="0.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V3" s="13"/>
    </row>
    <row r="4" spans="2:63" s="3" customFormat="1" ht="63.75" x14ac:dyDescent="0.2">
      <c r="B4" s="179" t="s">
        <v>186</v>
      </c>
      <c r="C4" s="179" t="s">
        <v>41</v>
      </c>
      <c r="D4" s="179">
        <v>1980</v>
      </c>
      <c r="E4" s="179">
        <v>1981</v>
      </c>
      <c r="F4" s="179">
        <v>1982</v>
      </c>
      <c r="G4" s="179">
        <v>1983</v>
      </c>
      <c r="H4" s="179">
        <v>1984</v>
      </c>
      <c r="I4" s="179">
        <v>1985</v>
      </c>
      <c r="J4" s="179">
        <v>1986</v>
      </c>
      <c r="K4" s="179">
        <v>1987</v>
      </c>
      <c r="L4" s="179">
        <v>1988</v>
      </c>
      <c r="M4" s="179">
        <v>1989</v>
      </c>
      <c r="N4" s="179">
        <v>1990</v>
      </c>
      <c r="O4" s="179">
        <v>1991</v>
      </c>
      <c r="P4" s="179">
        <v>1992</v>
      </c>
      <c r="Q4" s="179">
        <v>1993</v>
      </c>
      <c r="R4" s="179">
        <v>1994</v>
      </c>
      <c r="S4" s="179">
        <v>1995</v>
      </c>
      <c r="T4" s="179">
        <v>1996</v>
      </c>
      <c r="U4" s="179">
        <v>1997</v>
      </c>
      <c r="V4" s="179">
        <v>1998</v>
      </c>
      <c r="W4" s="179">
        <v>1999</v>
      </c>
      <c r="X4" s="179">
        <v>2000</v>
      </c>
      <c r="Y4" s="179">
        <v>2001</v>
      </c>
      <c r="Z4" s="179">
        <v>2002</v>
      </c>
      <c r="AA4" s="179">
        <v>2003</v>
      </c>
      <c r="AB4" s="179">
        <v>2004</v>
      </c>
      <c r="AC4" s="179">
        <v>2005</v>
      </c>
      <c r="AD4" s="179">
        <v>2006</v>
      </c>
      <c r="AE4" s="179">
        <v>2007</v>
      </c>
      <c r="AF4" s="179">
        <v>2008</v>
      </c>
      <c r="AG4" s="179">
        <v>2009</v>
      </c>
      <c r="AH4" s="179">
        <v>2010</v>
      </c>
      <c r="AI4" s="179">
        <v>2011</v>
      </c>
      <c r="AJ4" s="179">
        <v>2012</v>
      </c>
      <c r="AK4" s="179">
        <v>2013</v>
      </c>
      <c r="AL4" s="179">
        <v>2014</v>
      </c>
      <c r="AM4" s="179">
        <v>2015</v>
      </c>
      <c r="AN4" s="179">
        <v>2016</v>
      </c>
      <c r="AO4" s="179">
        <v>2017</v>
      </c>
      <c r="AP4" s="179">
        <v>2018</v>
      </c>
      <c r="AQ4" s="179">
        <v>2019</v>
      </c>
      <c r="AR4" s="179">
        <v>2020</v>
      </c>
      <c r="AS4" s="179">
        <v>2021</v>
      </c>
      <c r="AT4" s="179">
        <v>2022</v>
      </c>
      <c r="AU4" s="272"/>
      <c r="AV4" s="179">
        <v>2022</v>
      </c>
      <c r="AW4" s="178" t="s">
        <v>274</v>
      </c>
      <c r="AX4" s="181" t="str">
        <f>CONCATENATE("Compliance with the  GP for ",$AV$4)</f>
        <v>Compliance with the  GP for 2022</v>
      </c>
      <c r="AY4" s="181" t="s">
        <v>214</v>
      </c>
      <c r="AZ4" s="178" t="s">
        <v>251</v>
      </c>
      <c r="BA4" s="182" t="str">
        <f>CONCATENATE("Compliance with the amended GP ERC for ",$AV$4,)</f>
        <v>Compliance with the amended GP ERC for 2022</v>
      </c>
      <c r="BB4" s="181" t="s">
        <v>204</v>
      </c>
      <c r="BC4" s="183" t="s">
        <v>275</v>
      </c>
      <c r="BD4" s="183" t="s">
        <v>253</v>
      </c>
      <c r="BE4"/>
      <c r="BF4"/>
      <c r="BG4"/>
      <c r="BH4"/>
      <c r="BI4"/>
      <c r="BJ4"/>
      <c r="BK4" s="22"/>
    </row>
    <row r="5" spans="2:63" s="3" customFormat="1" x14ac:dyDescent="0.2">
      <c r="B5" s="53" t="s">
        <v>121</v>
      </c>
      <c r="C5" s="55" t="s">
        <v>0</v>
      </c>
      <c r="D5" s="30" t="str">
        <f>IFERROR(VLOOKUP(CONCATENATE($B5,"_",D$4,"_",$C$76,"_",$C$75),Data_for_IC_trend_tables!$A$1:$G$49194,7,FALSE),"-")</f>
        <v>-</v>
      </c>
      <c r="E5" s="30" t="str">
        <f>IFERROR(VLOOKUP(CONCATENATE($B5,"_",E$4,"_",$C$76,"_",$C$75),Data_for_IC_trend_tables!$A$1:$G$49194,7,FALSE),"-")</f>
        <v>-</v>
      </c>
      <c r="F5" s="30" t="str">
        <f>IFERROR(VLOOKUP(CONCATENATE($B5,"_",F$4,"_",$C$76,"_",$C$75),Data_for_IC_trend_tables!$A$1:$G$49194,7,FALSE),"-")</f>
        <v>-</v>
      </c>
      <c r="G5" s="30" t="str">
        <f>IFERROR(VLOOKUP(CONCATENATE($B5,"_",G$4,"_",$C$76,"_",$C$75),Data_for_IC_trend_tables!$A$1:$G$49194,7,FALSE),"-")</f>
        <v>-</v>
      </c>
      <c r="H5" s="30" t="str">
        <f>IFERROR(VLOOKUP(CONCATENATE($B5,"_",H$4,"_",$C$76,"_",$C$75),Data_for_IC_trend_tables!$A$1:$G$49194,7,FALSE),"-")</f>
        <v>-</v>
      </c>
      <c r="I5" s="30" t="str">
        <f>IFERROR(VLOOKUP(CONCATENATE($B5,"_",I$4,"_",$C$76,"_",$C$75),Data_for_IC_trend_tables!$A$1:$G$49194,7,FALSE),"-")</f>
        <v>-</v>
      </c>
      <c r="J5" s="30" t="str">
        <f>IFERROR(VLOOKUP(CONCATENATE($B5,"_",J$4,"_",$C$76,"_",$C$75),Data_for_IC_trend_tables!$A$1:$G$49194,7,FALSE),"-")</f>
        <v>-</v>
      </c>
      <c r="K5" s="30" t="str">
        <f>IFERROR(VLOOKUP(CONCATENATE($B5,"_",K$4,"_",$C$76,"_",$C$75),Data_for_IC_trend_tables!$A$1:$G$49194,7,FALSE),"-")</f>
        <v>-</v>
      </c>
      <c r="L5" s="30" t="str">
        <f>IFERROR(VLOOKUP(CONCATENATE($B5,"_",L$4,"_",$C$76,"_",$C$75),Data_for_IC_trend_tables!$A$1:$G$49194,7,FALSE),"-")</f>
        <v>-</v>
      </c>
      <c r="M5" s="30" t="str">
        <f>IFERROR(VLOOKUP(CONCATENATE($B5,"_",M$4,"_",$C$76,"_",$C$75),Data_for_IC_trend_tables!$A$1:$G$49194,7,FALSE),"-")</f>
        <v>-</v>
      </c>
      <c r="N5" s="30">
        <f>IFERROR(VLOOKUP(CONCATENATE($B5,"_",N$4,"_",$C$76,"_",$C$75),Data_for_IC_trend_tables!$A$1:$G$49194,7,FALSE),"-")</f>
        <v>29.448662262203001</v>
      </c>
      <c r="O5" s="30">
        <f>IFERROR(VLOOKUP(CONCATENATE($B5,"_",O$4,"_",$C$76,"_",$C$75),Data_for_IC_trend_tables!$A$1:$G$49194,7,FALSE),"-")</f>
        <v>24.832690549099102</v>
      </c>
      <c r="P5" s="30">
        <f>IFERROR(VLOOKUP(CONCATENATE($B5,"_",P$4,"_",$C$76,"_",$C$75),Data_for_IC_trend_tables!$A$1:$G$49194,7,FALSE),"-")</f>
        <v>22.703744158389298</v>
      </c>
      <c r="Q5" s="30">
        <f>IFERROR(VLOOKUP(CONCATENATE($B5,"_",Q$4,"_",$C$76,"_",$C$75),Data_for_IC_trend_tables!$A$1:$G$49194,7,FALSE),"-")</f>
        <v>24.194860911845801</v>
      </c>
      <c r="R5" s="30">
        <f>IFERROR(VLOOKUP(CONCATENATE($B5,"_",R$4,"_",$C$76,"_",$C$75),Data_for_IC_trend_tables!$A$1:$G$49194,7,FALSE),"-")</f>
        <v>30.173063893132401</v>
      </c>
      <c r="S5" s="30">
        <f>IFERROR(VLOOKUP(CONCATENATE($B5,"_",S$4,"_",$C$76,"_",$C$75),Data_for_IC_trend_tables!$A$1:$G$49194,7,FALSE),"-")</f>
        <v>30.707484424897899</v>
      </c>
      <c r="T5" s="30">
        <f>IFERROR(VLOOKUP(CONCATENATE($B5,"_",T$4,"_",$C$76,"_",$C$75),Data_for_IC_trend_tables!$A$1:$G$49194,7,FALSE),"-")</f>
        <v>28.5519904443081</v>
      </c>
      <c r="U5" s="30">
        <f>IFERROR(VLOOKUP(CONCATENATE($B5,"_",U$4,"_",$C$76,"_",$C$75),Data_for_IC_trend_tables!$A$1:$G$49194,7,FALSE),"-")</f>
        <v>27.443990417950701</v>
      </c>
      <c r="V5" s="30">
        <f>IFERROR(VLOOKUP(CONCATENATE($B5,"_",V$4,"_",$C$76,"_",$C$75),Data_for_IC_trend_tables!$A$1:$G$49194,7,FALSE),"-")</f>
        <v>26.637929368972099</v>
      </c>
      <c r="W5" s="30">
        <f>IFERROR(VLOOKUP(CONCATENATE($B5,"_",W$4,"_",$C$76,"_",$C$75),Data_for_IC_trend_tables!$A$1:$G$49194,7,FALSE),"-")</f>
        <v>26.458920232678</v>
      </c>
      <c r="X5" s="30">
        <f>IFERROR(VLOOKUP(CONCATENATE($B5,"_",X$4,"_",$C$76,"_",$C$75),Data_for_IC_trend_tables!$A$1:$G$49194,7,FALSE),"-")</f>
        <v>27.519598408640199</v>
      </c>
      <c r="Y5" s="30">
        <f>IFERROR(VLOOKUP(CONCATENATE($B5,"_",Y$4,"_",$C$76,"_",$C$75),Data_for_IC_trend_tables!$A$1:$G$49194,7,FALSE),"-")</f>
        <v>26.985304147969199</v>
      </c>
      <c r="Z5" s="30">
        <f>IFERROR(VLOOKUP(CONCATENATE($B5,"_",Z$4,"_",$C$76,"_",$C$75),Data_for_IC_trend_tables!$A$1:$G$49194,7,FALSE),"-")</f>
        <v>28.630454911422699</v>
      </c>
      <c r="AA5" s="30">
        <f>IFERROR(VLOOKUP(CONCATENATE($B5,"_",AA$4,"_",$C$76,"_",$C$75),Data_for_IC_trend_tables!$A$1:$G$49194,7,FALSE),"-")</f>
        <v>28.867273815755599</v>
      </c>
      <c r="AB5" s="30">
        <f>IFERROR(VLOOKUP(CONCATENATE($B5,"_",AB$4,"_",$C$76,"_",$C$75),Data_for_IC_trend_tables!$A$1:$G$49194,7,FALSE),"-")</f>
        <v>28.458496423585402</v>
      </c>
      <c r="AC5" s="30">
        <f>IFERROR(VLOOKUP(CONCATENATE($B5,"_",AC$4,"_",$C$76,"_",$C$75),Data_for_IC_trend_tables!$A$1:$G$49194,7,FALSE),"-")</f>
        <v>28.4951578543929</v>
      </c>
      <c r="AD5" s="30">
        <f>IFERROR(VLOOKUP(CONCATENATE($B5,"_",AD$4,"_",$C$76,"_",$C$75),Data_for_IC_trend_tables!$A$1:$G$49194,7,FALSE),"-")</f>
        <v>27.6283794724994</v>
      </c>
      <c r="AE5" s="30">
        <f>IFERROR(VLOOKUP(CONCATENATE($B5,"_",AE$4,"_",$C$76,"_",$C$75),Data_for_IC_trend_tables!$A$1:$G$49194,7,FALSE),"-")</f>
        <v>26.934263131547802</v>
      </c>
      <c r="AF5" s="30">
        <f>IFERROR(VLOOKUP(CONCATENATE($B5,"_",AF$4,"_",$C$76,"_",$C$75),Data_for_IC_trend_tables!$A$1:$G$49194,7,FALSE),"-")</f>
        <v>26.026631954939202</v>
      </c>
      <c r="AG5" s="30">
        <f>IFERROR(VLOOKUP(CONCATENATE($B5,"_",AG$4,"_",$C$76,"_",$C$75),Data_for_IC_trend_tables!$A$1:$G$49194,7,FALSE),"-")</f>
        <v>25.663203467131499</v>
      </c>
      <c r="AH5" s="30">
        <f>IFERROR(VLOOKUP(CONCATENATE($B5,"_",AH$4,"_",$C$76,"_",$C$75),Data_for_IC_trend_tables!$A$1:$G$49194,7,FALSE),"-")</f>
        <v>25.653428382053701</v>
      </c>
      <c r="AI5" s="30">
        <f>IFERROR(VLOOKUP(CONCATENATE($B5,"_",AI$4,"_",$C$76,"_",$C$75),Data_for_IC_trend_tables!$A$1:$G$49194,7,FALSE),"-")</f>
        <v>26.3502458327361</v>
      </c>
      <c r="AJ5" s="30">
        <f>IFERROR(VLOOKUP(CONCATENATE($B5,"_",AJ$4,"_",$C$76,"_",$C$75),Data_for_IC_trend_tables!$A$1:$G$49194,7,FALSE),"-")</f>
        <v>25.1942637666717</v>
      </c>
      <c r="AK5" s="30">
        <f>IFERROR(VLOOKUP(CONCATENATE($B5,"_",AK$4,"_",$C$76,"_",$C$75),Data_for_IC_trend_tables!$A$1:$G$49194,7,FALSE),"-")</f>
        <v>24.826599047185201</v>
      </c>
      <c r="AL5" s="30">
        <f>IFERROR(VLOOKUP(CONCATENATE($B5,"_",AL$4,"_",$C$76,"_",$C$75),Data_for_IC_trend_tables!$A$1:$G$49194,7,FALSE),"-")</f>
        <v>25.416457615622001</v>
      </c>
      <c r="AM5" s="30">
        <f>IFERROR(VLOOKUP(CONCATENATE($B5,"_",AM$4,"_",$C$76,"_",$C$75),Data_for_IC_trend_tables!$A$1:$G$49194,7,FALSE),"-")</f>
        <v>25.585846170985501</v>
      </c>
      <c r="AN5" s="30">
        <f>IFERROR(VLOOKUP(CONCATENATE($B5,"_",AN$4,"_",$C$76,"_",$C$75),Data_for_IC_trend_tables!$A$1:$G$49194,7,FALSE),"-")</f>
        <v>25.676925508044899</v>
      </c>
      <c r="AO5" s="30">
        <f>IFERROR(VLOOKUP(CONCATENATE($B5,"_",AO$4,"_",$C$76,"_",$C$75),Data_for_IC_trend_tables!$A$1:$G$49194,7,FALSE),"-")</f>
        <v>25.066039287240301</v>
      </c>
      <c r="AP5" s="30">
        <f>IFERROR(VLOOKUP(CONCATENATE($B5,"_",AP$4,"_",$C$76,"_",$C$75),Data_for_IC_trend_tables!$A$1:$G$49194,7,FALSE),"-")</f>
        <v>23.7221820688032</v>
      </c>
      <c r="AQ5" s="30">
        <f>IFERROR(VLOOKUP(CONCATENATE($B5,"_",AQ$4,"_",$C$76,"_",$C$75),Data_for_IC_trend_tables!$A$1:$G$49194,7,FALSE),"-")</f>
        <v>23.264012005330098</v>
      </c>
      <c r="AR5" s="30">
        <f>IFERROR(VLOOKUP(CONCATENATE($B5,"_",AR$4,"_",$C$76,"_",$C$75),Data_for_IC_trend_tables!$A$1:$G$49194,7,FALSE),"-")</f>
        <v>20.937545217475702</v>
      </c>
      <c r="AS5" s="30">
        <f>IFERROR(VLOOKUP(CONCATENATE($B5,"_",AS$4,"_",$C$76,"_",$C$75),Data_for_IC_trend_tables!$A$1:$G$49194,7,FALSE),"-")</f>
        <v>20.086361085078</v>
      </c>
      <c r="AT5" s="30">
        <f>IFERROR(VLOOKUP(CONCATENATE($B5,"_",AT$4,"_",$C$76,"_",$C$75),Data_for_IC_trend_tables!$A$1:$G$49194,7,FALSE),"-")</f>
        <v>18.582720309091801</v>
      </c>
      <c r="AU5" s="30"/>
      <c r="AV5" s="30">
        <f>IFERROR(VLOOKUP(CONCATENATE($B5,"_",AV$4,"_",$C$76,"_",$C$75),Data_for_IC_trend_tables!$A$1:$G$49194,7,FALSE),"-")</f>
        <v>18.582720309091801</v>
      </c>
      <c r="AW5" s="79"/>
      <c r="AX5" s="38" t="str">
        <f>IF(ISBLANK(AW5),"",IF(AV5="-",CONCATENATE("no data for ",$AV$4),IF(AY5&gt;0,"No","Yes")))</f>
        <v/>
      </c>
      <c r="AY5" s="58" t="str">
        <f>IFERROR(IF(AV5=0,"",(AV5-AW5)/AW5),"")</f>
        <v/>
      </c>
      <c r="AZ5" s="241"/>
      <c r="BA5" s="38" t="str">
        <f>IF(ISBLANK(AZ5),"",IF(AV5="-",CONCATENATE("no data for ",$AV$4),IF(BB5&gt;0,"No","Yes")))</f>
        <v/>
      </c>
      <c r="BB5" s="58" t="str">
        <f>IFERROR(IF(BD5="x",((AV5-AC5)/AC5)-(AZ5*-1),""),"")</f>
        <v/>
      </c>
      <c r="BC5" s="86"/>
      <c r="BD5" s="139"/>
      <c r="BE5"/>
      <c r="BF5"/>
      <c r="BG5"/>
      <c r="BH5"/>
      <c r="BI5"/>
      <c r="BJ5"/>
    </row>
    <row r="6" spans="2:63" s="3" customFormat="1" ht="18.75" customHeight="1" x14ac:dyDescent="0.2">
      <c r="B6" s="53" t="s">
        <v>131</v>
      </c>
      <c r="C6" s="55" t="s">
        <v>1</v>
      </c>
      <c r="D6" s="30" t="str">
        <f>IFERROR(VLOOKUP(CONCATENATE($B6,"_",D$4,"_",$C$76,"_",$C$75),Data_for_IC_trend_tables!$A$1:$G$49194,7,FALSE),"-")</f>
        <v>-</v>
      </c>
      <c r="E6" s="30">
        <f>IFERROR(VLOOKUP(CONCATENATE($B6,"_",E$4,"_",$C$76,"_",$C$75),Data_for_IC_trend_tables!$A$1:$G$49194,7,FALSE),"-")</f>
        <v>3.1</v>
      </c>
      <c r="F6" s="30">
        <f>IFERROR(VLOOKUP(CONCATENATE($B6,"_",F$4,"_",$C$76,"_",$C$75),Data_for_IC_trend_tables!$A$1:$G$49194,7,FALSE),"-")</f>
        <v>3.1</v>
      </c>
      <c r="G6" s="30">
        <f>IFERROR(VLOOKUP(CONCATENATE($B6,"_",G$4,"_",$C$76,"_",$C$75),Data_for_IC_trend_tables!$A$1:$G$49194,7,FALSE),"-")</f>
        <v>3</v>
      </c>
      <c r="H6" s="30">
        <f>IFERROR(VLOOKUP(CONCATENATE($B6,"_",H$4,"_",$C$76,"_",$C$75),Data_for_IC_trend_tables!$A$1:$G$49194,7,FALSE),"-")</f>
        <v>2.8</v>
      </c>
      <c r="I6" s="30">
        <f>IFERROR(VLOOKUP(CONCATENATE($B6,"_",I$4,"_",$C$76,"_",$C$75),Data_for_IC_trend_tables!$A$1:$G$49194,7,FALSE),"-")</f>
        <v>2</v>
      </c>
      <c r="J6" s="30">
        <f>IFERROR(VLOOKUP(CONCATENATE($B6,"_",J$4,"_",$C$76,"_",$C$75),Data_for_IC_trend_tables!$A$1:$G$49194,7,FALSE),"-")</f>
        <v>1.7</v>
      </c>
      <c r="K6" s="30">
        <f>IFERROR(VLOOKUP(CONCATENATE($B6,"_",K$4,"_",$C$76,"_",$C$75),Data_for_IC_trend_tables!$A$1:$G$49194,7,FALSE),"-")</f>
        <v>1.7</v>
      </c>
      <c r="L6" s="30">
        <f>IFERROR(VLOOKUP(CONCATENATE($B6,"_",L$4,"_",$C$76,"_",$C$75),Data_for_IC_trend_tables!$A$1:$G$49194,7,FALSE),"-")</f>
        <v>2</v>
      </c>
      <c r="M6" s="30">
        <f>IFERROR(VLOOKUP(CONCATENATE($B6,"_",M$4,"_",$C$76,"_",$C$75),Data_for_IC_trend_tables!$A$1:$G$49194,7,FALSE),"-")</f>
        <v>0.2</v>
      </c>
      <c r="N6" s="30">
        <f>IFERROR(VLOOKUP(CONCATENATE($B6,"_",N$4,"_",$C$76,"_",$C$75),Data_for_IC_trend_tables!$A$1:$G$49194,7,FALSE),"-")</f>
        <v>25</v>
      </c>
      <c r="O6" s="30">
        <f>IFERROR(VLOOKUP(CONCATENATE($B6,"_",O$4,"_",$C$76,"_",$C$75),Data_for_IC_trend_tables!$A$1:$G$49194,7,FALSE),"-")</f>
        <v>0.11</v>
      </c>
      <c r="P6" s="30">
        <f>IFERROR(VLOOKUP(CONCATENATE($B6,"_",P$4,"_",$C$76,"_",$C$75),Data_for_IC_trend_tables!$A$1:$G$49194,7,FALSE),"-")</f>
        <v>0.05</v>
      </c>
      <c r="Q6" s="30">
        <f>IFERROR(VLOOKUP(CONCATENATE($B6,"_",Q$4,"_",$C$76,"_",$C$75),Data_for_IC_trend_tables!$A$1:$G$49194,7,FALSE),"-")</f>
        <v>0.01</v>
      </c>
      <c r="R6" s="30">
        <f>IFERROR(VLOOKUP(CONCATENATE($B6,"_",R$4,"_",$C$76,"_",$C$75),Data_for_IC_trend_tables!$A$1:$G$49194,7,FALSE),"-")</f>
        <v>6.0000000000000001E-3</v>
      </c>
      <c r="S6" s="30">
        <f>IFERROR(VLOOKUP(CONCATENATE($B6,"_",S$4,"_",$C$76,"_",$C$75),Data_for_IC_trend_tables!$A$1:$G$49194,7,FALSE),"-")</f>
        <v>6.0000000000000001E-3</v>
      </c>
      <c r="T6" s="30">
        <f>IFERROR(VLOOKUP(CONCATENATE($B6,"_",T$4,"_",$C$76,"_",$C$75),Data_for_IC_trend_tables!$A$1:$G$49194,7,FALSE),"-")</f>
        <v>4.0000000000000001E-3</v>
      </c>
      <c r="U6" s="30">
        <f>IFERROR(VLOOKUP(CONCATENATE($B6,"_",U$4,"_",$C$76,"_",$C$75),Data_for_IC_trend_tables!$A$1:$G$49194,7,FALSE),"-")</f>
        <v>4.0000000000000001E-3</v>
      </c>
      <c r="V6" s="30">
        <f>IFERROR(VLOOKUP(CONCATENATE($B6,"_",V$4,"_",$C$76,"_",$C$75),Data_for_IC_trend_tables!$A$1:$G$49194,7,FALSE),"-")</f>
        <v>2E-3</v>
      </c>
      <c r="W6" s="30">
        <f>IFERROR(VLOOKUP(CONCATENATE($B6,"_",W$4,"_",$C$76,"_",$C$75),Data_for_IC_trend_tables!$A$1:$G$49194,7,FALSE),"-")</f>
        <v>3.0000000000000001E-3</v>
      </c>
      <c r="X6" s="30">
        <f>IFERROR(VLOOKUP(CONCATENATE($B6,"_",X$4,"_",$C$76,"_",$C$75),Data_for_IC_trend_tables!$A$1:$G$49194,7,FALSE),"-")</f>
        <v>2E-3</v>
      </c>
      <c r="Y6" s="30">
        <f>IFERROR(VLOOKUP(CONCATENATE($B6,"_",Y$4,"_",$C$76,"_",$C$75),Data_for_IC_trend_tables!$A$1:$G$49194,7,FALSE),"-")</f>
        <v>3.8E-3</v>
      </c>
      <c r="Z6" s="30">
        <f>IFERROR(VLOOKUP(CONCATENATE($B6,"_",Z$4,"_",$C$76,"_",$C$75),Data_for_IC_trend_tables!$A$1:$G$49194,7,FALSE),"-")</f>
        <v>12.39</v>
      </c>
      <c r="AA6" s="30">
        <f>IFERROR(VLOOKUP(CONCATENATE($B6,"_",AA$4,"_",$C$76,"_",$C$75),Data_for_IC_trend_tables!$A$1:$G$49194,7,FALSE),"-")</f>
        <v>14.557</v>
      </c>
      <c r="AB6" s="30" t="str">
        <f>IFERROR(VLOOKUP(CONCATENATE($B6,"_",AB$4,"_",$C$76,"_",$C$75),Data_for_IC_trend_tables!$A$1:$G$49194,7,FALSE),"-")</f>
        <v>-</v>
      </c>
      <c r="AC6" s="30" t="str">
        <f>IFERROR(VLOOKUP(CONCATENATE($B6,"_",AC$4,"_",$C$76,"_",$C$75),Data_for_IC_trend_tables!$A$1:$G$49194,7,FALSE),"-")</f>
        <v>-</v>
      </c>
      <c r="AD6" s="30" t="str">
        <f>IFERROR(VLOOKUP(CONCATENATE($B6,"_",AD$4,"_",$C$76,"_",$C$75),Data_for_IC_trend_tables!$A$1:$G$49194,7,FALSE),"-")</f>
        <v>-</v>
      </c>
      <c r="AE6" s="30">
        <f>IFERROR(VLOOKUP(CONCATENATE($B6,"_",AE$4,"_",$C$76,"_",$C$75),Data_for_IC_trend_tables!$A$1:$G$49194,7,FALSE),"-")</f>
        <v>16.747489999999999</v>
      </c>
      <c r="AF6" s="30" t="str">
        <f>IFERROR(VLOOKUP(CONCATENATE($B6,"_",AF$4,"_",$C$76,"_",$C$75),Data_for_IC_trend_tables!$A$1:$G$49194,7,FALSE),"-")</f>
        <v>-</v>
      </c>
      <c r="AG6" s="30" t="str">
        <f>IFERROR(VLOOKUP(CONCATENATE($B6,"_",AG$4,"_",$C$76,"_",$C$75),Data_for_IC_trend_tables!$A$1:$G$49194,7,FALSE),"-")</f>
        <v>-</v>
      </c>
      <c r="AH6" s="30" t="str">
        <f>IFERROR(VLOOKUP(CONCATENATE($B6,"_",AH$4,"_",$C$76,"_",$C$75),Data_for_IC_trend_tables!$A$1:$G$49194,7,FALSE),"-")</f>
        <v>-</v>
      </c>
      <c r="AI6" s="30" t="str">
        <f>IFERROR(VLOOKUP(CONCATENATE($B6,"_",AI$4,"_",$C$76,"_",$C$75),Data_for_IC_trend_tables!$A$1:$G$49194,7,FALSE),"-")</f>
        <v>-</v>
      </c>
      <c r="AJ6" s="30" t="str">
        <f>IFERROR(VLOOKUP(CONCATENATE($B6,"_",AJ$4,"_",$C$76,"_",$C$75),Data_for_IC_trend_tables!$A$1:$G$49194,7,FALSE),"-")</f>
        <v>-</v>
      </c>
      <c r="AK6" s="30" t="str">
        <f>IFERROR(VLOOKUP(CONCATENATE($B6,"_",AK$4,"_",$C$76,"_",$C$75),Data_for_IC_trend_tables!$A$1:$G$49194,7,FALSE),"-")</f>
        <v>-</v>
      </c>
      <c r="AL6" s="30">
        <f>IFERROR(VLOOKUP(CONCATENATE($B6,"_",AL$4,"_",$C$76,"_",$C$75),Data_for_IC_trend_tables!$A$1:$G$49194,7,FALSE),"-")</f>
        <v>18.642489999999999</v>
      </c>
      <c r="AM6" s="30" t="str">
        <f>IFERROR(VLOOKUP(CONCATENATE($B6,"_",AM$4,"_",$C$76,"_",$C$75),Data_for_IC_trend_tables!$A$1:$G$49194,7,FALSE),"-")</f>
        <v>-</v>
      </c>
      <c r="AN6" s="30">
        <f>IFERROR(VLOOKUP(CONCATENATE($B6,"_",AN$4,"_",$C$76,"_",$C$75),Data_for_IC_trend_tables!$A$1:$G$49194,7,FALSE),"-")</f>
        <v>20.5</v>
      </c>
      <c r="AO6" s="30">
        <f>IFERROR(VLOOKUP(CONCATENATE($B6,"_",AO$4,"_",$C$76,"_",$C$75),Data_for_IC_trend_tables!$A$1:$G$49194,7,FALSE),"-")</f>
        <v>19.353852150000002</v>
      </c>
      <c r="AP6" s="30">
        <f>IFERROR(VLOOKUP(CONCATENATE($B6,"_",AP$4,"_",$C$76,"_",$C$75),Data_for_IC_trend_tables!$A$1:$G$49194,7,FALSE),"-")</f>
        <v>16.253803614382299</v>
      </c>
      <c r="AQ6" s="30">
        <f>IFERROR(VLOOKUP(CONCATENATE($B6,"_",AQ$4,"_",$C$76,"_",$C$75),Data_for_IC_trend_tables!$A$1:$G$49194,7,FALSE),"-")</f>
        <v>18.315776120319999</v>
      </c>
      <c r="AR6" s="30">
        <f>IFERROR(VLOOKUP(CONCATENATE($B6,"_",AR$4,"_",$C$76,"_",$C$75),Data_for_IC_trend_tables!$A$1:$G$49194,7,FALSE),"-")</f>
        <v>18.289985432320002</v>
      </c>
      <c r="AS6" s="30">
        <f>IFERROR(VLOOKUP(CONCATENATE($B6,"_",AS$4,"_",$C$76,"_",$C$75),Data_for_IC_trend_tables!$A$1:$G$49194,7,FALSE),"-")</f>
        <v>16.220123604320001</v>
      </c>
      <c r="AT6" s="30">
        <f>IFERROR(VLOOKUP(CONCATENATE($B6,"_",AT$4,"_",$C$76,"_",$C$75),Data_for_IC_trend_tables!$A$1:$G$49194,7,FALSE),"-")</f>
        <v>15.235402476160001</v>
      </c>
      <c r="AU6" s="30"/>
      <c r="AV6" s="30">
        <f>IFERROR(VLOOKUP(CONCATENATE($B6,"_",AV$4,"_",$C$76,"_",$C$75),Data_for_IC_trend_tables!$A$1:$G$49194,7,FALSE),"-")</f>
        <v>15.235402476160001</v>
      </c>
      <c r="AW6" s="79"/>
      <c r="AX6" s="38" t="str">
        <f t="shared" ref="AX6:AX60" si="0">IF(ISBLANK(AW6),"",IF(AV6="-",CONCATENATE("no data for ",$AV$4),IF(AY6&gt;0,"No","Yes")))</f>
        <v/>
      </c>
      <c r="AY6" s="58" t="str">
        <f t="shared" ref="AY6:AY60" si="1">IFERROR(IF(AV6=0,"",(AV6-AW6)/AW6),"")</f>
        <v/>
      </c>
      <c r="AZ6" s="241"/>
      <c r="BA6" s="38" t="str">
        <f t="shared" ref="BA6:BA60" si="2">IF(ISBLANK(AZ6),"",IF(AV6="-",CONCATENATE("no data for ",$AV$4),IF(BB6&gt;0,"No","Yes")))</f>
        <v/>
      </c>
      <c r="BB6" s="58" t="str">
        <f t="shared" ref="BB6:BB60" si="3">IFERROR(IF(BD6="x",((AV6-AC6)/AC6)-(AZ6*-1),""),"")</f>
        <v/>
      </c>
      <c r="BC6"/>
      <c r="BD6" s="139"/>
      <c r="BE6"/>
      <c r="BF6"/>
      <c r="BG6"/>
      <c r="BH6"/>
      <c r="BI6"/>
      <c r="BJ6"/>
    </row>
    <row r="7" spans="2:63" s="3" customFormat="1" x14ac:dyDescent="0.2">
      <c r="B7" s="53" t="s">
        <v>133</v>
      </c>
      <c r="C7" s="61" t="s">
        <v>89</v>
      </c>
      <c r="D7" s="30">
        <f>IFERROR(VLOOKUP(CONCATENATE($B7,"_",D$4,"_",$C$76,"_",$C$75),Data_for_IC_trend_tables!$A$1:$G$49194,7,FALSE),"-")</f>
        <v>63.058507636683501</v>
      </c>
      <c r="E7" s="30">
        <f>IFERROR(VLOOKUP(CONCATENATE($B7,"_",E$4,"_",$C$76,"_",$C$75),Data_for_IC_trend_tables!$A$1:$G$49194,7,FALSE),"-")</f>
        <v>64.456898236562296</v>
      </c>
      <c r="F7" s="30">
        <f>IFERROR(VLOOKUP(CONCATENATE($B7,"_",F$4,"_",$C$76,"_",$C$75),Data_for_IC_trend_tables!$A$1:$G$49194,7,FALSE),"-")</f>
        <v>64.555604421847704</v>
      </c>
      <c r="G7" s="30">
        <f>IFERROR(VLOOKUP(CONCATENATE($B7,"_",G$4,"_",$C$76,"_",$C$75),Data_for_IC_trend_tables!$A$1:$G$49194,7,FALSE),"-")</f>
        <v>65.430383856089406</v>
      </c>
      <c r="H7" s="30">
        <f>IFERROR(VLOOKUP(CONCATENATE($B7,"_",H$4,"_",$C$76,"_",$C$75),Data_for_IC_trend_tables!$A$1:$G$49194,7,FALSE),"-")</f>
        <v>66.416085300778093</v>
      </c>
      <c r="I7" s="30">
        <f>IFERROR(VLOOKUP(CONCATENATE($B7,"_",I$4,"_",$C$76,"_",$C$75),Data_for_IC_trend_tables!$A$1:$G$49194,7,FALSE),"-")</f>
        <v>65.543272998099397</v>
      </c>
      <c r="J7" s="30">
        <f>IFERROR(VLOOKUP(CONCATENATE($B7,"_",J$4,"_",$C$76,"_",$C$75),Data_for_IC_trend_tables!$A$1:$G$49194,7,FALSE),"-")</f>
        <v>64.823359238968294</v>
      </c>
      <c r="K7" s="30">
        <f>IFERROR(VLOOKUP(CONCATENATE($B7,"_",K$4,"_",$C$76,"_",$C$75),Data_for_IC_trend_tables!$A$1:$G$49194,7,FALSE),"-")</f>
        <v>65.471158020368605</v>
      </c>
      <c r="L7" s="30">
        <f>IFERROR(VLOOKUP(CONCATENATE($B7,"_",L$4,"_",$C$76,"_",$C$75),Data_for_IC_trend_tables!$A$1:$G$49194,7,FALSE),"-")</f>
        <v>64.885081631826694</v>
      </c>
      <c r="M7" s="30">
        <f>IFERROR(VLOOKUP(CONCATENATE($B7,"_",M$4,"_",$C$76,"_",$C$75),Data_for_IC_trend_tables!$A$1:$G$49194,7,FALSE),"-")</f>
        <v>65.115393770594295</v>
      </c>
      <c r="N7" s="30">
        <f>IFERROR(VLOOKUP(CONCATENATE($B7,"_",N$4,"_",$C$76,"_",$C$75),Data_for_IC_trend_tables!$A$1:$G$49194,7,FALSE),"-")</f>
        <v>74.088263592591005</v>
      </c>
      <c r="O7" s="30">
        <f>IFERROR(VLOOKUP(CONCATENATE($B7,"_",O$4,"_",$C$76,"_",$C$75),Data_for_IC_trend_tables!$A$1:$G$49194,7,FALSE),"-")</f>
        <v>74.872417671468</v>
      </c>
      <c r="P7" s="30">
        <f>IFERROR(VLOOKUP(CONCATENATE($B7,"_",P$4,"_",$C$76,"_",$C$75),Data_for_IC_trend_tables!$A$1:$G$49194,7,FALSE),"-")</f>
        <v>72.276297606373504</v>
      </c>
      <c r="Q7" s="30">
        <f>IFERROR(VLOOKUP(CONCATENATE($B7,"_",Q$4,"_",$C$76,"_",$C$75),Data_for_IC_trend_tables!$A$1:$G$49194,7,FALSE),"-")</f>
        <v>72.231250334398098</v>
      </c>
      <c r="R7" s="30">
        <f>IFERROR(VLOOKUP(CONCATENATE($B7,"_",R$4,"_",$C$76,"_",$C$75),Data_for_IC_trend_tables!$A$1:$G$49194,7,FALSE),"-")</f>
        <v>71.873258696183996</v>
      </c>
      <c r="S7" s="30">
        <f>IFERROR(VLOOKUP(CONCATENATE($B7,"_",S$4,"_",$C$76,"_",$C$75),Data_for_IC_trend_tables!$A$1:$G$49194,7,FALSE),"-")</f>
        <v>72.101714177199895</v>
      </c>
      <c r="T7" s="30">
        <f>IFERROR(VLOOKUP(CONCATENATE($B7,"_",T$4,"_",$C$76,"_",$C$75),Data_for_IC_trend_tables!$A$1:$G$49194,7,FALSE),"-")</f>
        <v>71.120205346025301</v>
      </c>
      <c r="U7" s="30">
        <f>IFERROR(VLOOKUP(CONCATENATE($B7,"_",U$4,"_",$C$76,"_",$C$75),Data_for_IC_trend_tables!$A$1:$G$49194,7,FALSE),"-")</f>
        <v>70.973777420173903</v>
      </c>
      <c r="V7" s="30">
        <f>IFERROR(VLOOKUP(CONCATENATE($B7,"_",V$4,"_",$C$76,"_",$C$75),Data_for_IC_trend_tables!$A$1:$G$49194,7,FALSE),"-")</f>
        <v>71.449682576093196</v>
      </c>
      <c r="W7" s="30">
        <f>IFERROR(VLOOKUP(CONCATENATE($B7,"_",W$4,"_",$C$76,"_",$C$75),Data_for_IC_trend_tables!$A$1:$G$49194,7,FALSE),"-")</f>
        <v>69.695392215438503</v>
      </c>
      <c r="X7" s="30">
        <f>IFERROR(VLOOKUP(CONCATENATE($B7,"_",X$4,"_",$C$76,"_",$C$75),Data_for_IC_trend_tables!$A$1:$G$49194,7,FALSE),"-")</f>
        <v>68.053115403953697</v>
      </c>
      <c r="Y7" s="30">
        <f>IFERROR(VLOOKUP(CONCATENATE($B7,"_",Y$4,"_",$C$76,"_",$C$75),Data_for_IC_trend_tables!$A$1:$G$49194,7,FALSE),"-")</f>
        <v>67.749950275128</v>
      </c>
      <c r="Z7" s="30">
        <f>IFERROR(VLOOKUP(CONCATENATE($B7,"_",Z$4,"_",$C$76,"_",$C$75),Data_for_IC_trend_tables!$A$1:$G$49194,7,FALSE),"-")</f>
        <v>66.790672949406897</v>
      </c>
      <c r="AA7" s="30">
        <f>IFERROR(VLOOKUP(CONCATENATE($B7,"_",AA$4,"_",$C$76,"_",$C$75),Data_for_IC_trend_tables!$A$1:$G$49194,7,FALSE),"-")</f>
        <v>66.611527122053303</v>
      </c>
      <c r="AB7" s="30">
        <f>IFERROR(VLOOKUP(CONCATENATE($B7,"_",AB$4,"_",$C$76,"_",$C$75),Data_for_IC_trend_tables!$A$1:$G$49194,7,FALSE),"-")</f>
        <v>65.945684547377397</v>
      </c>
      <c r="AC7" s="30">
        <f>IFERROR(VLOOKUP(CONCATENATE($B7,"_",AC$4,"_",$C$76,"_",$C$75),Data_for_IC_trend_tables!$A$1:$G$49194,7,FALSE),"-")</f>
        <v>66.013160641367904</v>
      </c>
      <c r="AD7" s="30">
        <f>IFERROR(VLOOKUP(CONCATENATE($B7,"_",AD$4,"_",$C$76,"_",$C$75),Data_for_IC_trend_tables!$A$1:$G$49194,7,FALSE),"-")</f>
        <v>66.4100948213663</v>
      </c>
      <c r="AE7" s="30">
        <f>IFERROR(VLOOKUP(CONCATENATE($B7,"_",AE$4,"_",$C$76,"_",$C$75),Data_for_IC_trend_tables!$A$1:$G$49194,7,FALSE),"-")</f>
        <v>67.859179802734502</v>
      </c>
      <c r="AF7" s="30">
        <f>IFERROR(VLOOKUP(CONCATENATE($B7,"_",AF$4,"_",$C$76,"_",$C$75),Data_for_IC_trend_tables!$A$1:$G$49194,7,FALSE),"-")</f>
        <v>67.598384997417696</v>
      </c>
      <c r="AG7" s="30">
        <f>IFERROR(VLOOKUP(CONCATENATE($B7,"_",AG$4,"_",$C$76,"_",$C$75),Data_for_IC_trend_tables!$A$1:$G$49194,7,FALSE),"-")</f>
        <v>68.908263977564502</v>
      </c>
      <c r="AH7" s="30">
        <f>IFERROR(VLOOKUP(CONCATENATE($B7,"_",AH$4,"_",$C$76,"_",$C$75),Data_for_IC_trend_tables!$A$1:$G$49194,7,FALSE),"-")</f>
        <v>68.431295593376902</v>
      </c>
      <c r="AI7" s="30">
        <f>IFERROR(VLOOKUP(CONCATENATE($B7,"_",AI$4,"_",$C$76,"_",$C$75),Data_for_IC_trend_tables!$A$1:$G$49194,7,FALSE),"-")</f>
        <v>68.141015849597594</v>
      </c>
      <c r="AJ7" s="30">
        <f>IFERROR(VLOOKUP(CONCATENATE($B7,"_",AJ$4,"_",$C$76,"_",$C$75),Data_for_IC_trend_tables!$A$1:$G$49194,7,FALSE),"-")</f>
        <v>68.453920149824796</v>
      </c>
      <c r="AK7" s="30">
        <f>IFERROR(VLOOKUP(CONCATENATE($B7,"_",AK$4,"_",$C$76,"_",$C$75),Data_for_IC_trend_tables!$A$1:$G$49194,7,FALSE),"-")</f>
        <v>68.308075981217897</v>
      </c>
      <c r="AL7" s="30">
        <f>IFERROR(VLOOKUP(CONCATENATE($B7,"_",AL$4,"_",$C$76,"_",$C$75),Data_for_IC_trend_tables!$A$1:$G$49194,7,FALSE),"-")</f>
        <v>69.157829381954599</v>
      </c>
      <c r="AM7" s="30">
        <f>IFERROR(VLOOKUP(CONCATENATE($B7,"_",AM$4,"_",$C$76,"_",$C$75),Data_for_IC_trend_tables!$A$1:$G$49194,7,FALSE),"-")</f>
        <v>70.118880212907499</v>
      </c>
      <c r="AN7" s="30">
        <f>IFERROR(VLOOKUP(CONCATENATE($B7,"_",AN$4,"_",$C$76,"_",$C$75),Data_for_IC_trend_tables!$A$1:$G$49194,7,FALSE),"-")</f>
        <v>71.1502061452492</v>
      </c>
      <c r="AO7" s="30">
        <f>IFERROR(VLOOKUP(CONCATENATE($B7,"_",AO$4,"_",$C$76,"_",$C$75),Data_for_IC_trend_tables!$A$1:$G$49194,7,FALSE),"-")</f>
        <v>71.697527055604098</v>
      </c>
      <c r="AP7" s="30">
        <f>IFERROR(VLOOKUP(CONCATENATE($B7,"_",AP$4,"_",$C$76,"_",$C$75),Data_for_IC_trend_tables!$A$1:$G$49194,7,FALSE),"-")</f>
        <v>70.416254490926207</v>
      </c>
      <c r="AQ7" s="30">
        <f>IFERROR(VLOOKUP(CONCATENATE($B7,"_",AQ$4,"_",$C$76,"_",$C$75),Data_for_IC_trend_tables!$A$1:$G$49194,7,FALSE),"-")</f>
        <v>69.132926766637596</v>
      </c>
      <c r="AR7" s="30">
        <f>IFERROR(VLOOKUP(CONCATENATE($B7,"_",AR$4,"_",$C$76,"_",$C$75),Data_for_IC_trend_tables!$A$1:$G$49194,7,FALSE),"-")</f>
        <v>68.730118515678996</v>
      </c>
      <c r="AS7" s="30">
        <f>IFERROR(VLOOKUP(CONCATENATE($B7,"_",AS$4,"_",$C$76,"_",$C$75),Data_for_IC_trend_tables!$A$1:$G$49194,7,FALSE),"-")</f>
        <v>69.145264498745703</v>
      </c>
      <c r="AT7" s="30">
        <f>IFERROR(VLOOKUP(CONCATENATE($B7,"_",AT$4,"_",$C$76,"_",$C$75),Data_for_IC_trend_tables!$A$1:$G$49194,7,FALSE),"-")</f>
        <v>67.988981088279999</v>
      </c>
      <c r="AU7" s="30"/>
      <c r="AV7" s="30">
        <f>IFERROR(VLOOKUP(CONCATENATE($B7,"_",AV$4,"_",$C$76,"_",$C$75),Data_for_IC_trend_tables!$A$1:$G$49194,7,FALSE),"-")</f>
        <v>67.988981088279999</v>
      </c>
      <c r="AW7" s="79">
        <v>66</v>
      </c>
      <c r="AX7" s="38" t="str">
        <f t="shared" si="0"/>
        <v>No</v>
      </c>
      <c r="AY7" s="58">
        <f t="shared" si="1"/>
        <v>3.0136077095151502E-2</v>
      </c>
      <c r="AZ7" s="241">
        <v>0.01</v>
      </c>
      <c r="BA7" s="38" t="str">
        <f t="shared" si="2"/>
        <v>No</v>
      </c>
      <c r="BB7" s="58">
        <f t="shared" si="3"/>
        <v>3.9930705145996677E-2</v>
      </c>
      <c r="BC7" s="32" t="s">
        <v>76</v>
      </c>
      <c r="BD7" s="63" t="s">
        <v>76</v>
      </c>
      <c r="BE7"/>
      <c r="BF7"/>
      <c r="BG7"/>
      <c r="BH7"/>
      <c r="BI7"/>
      <c r="BJ7"/>
    </row>
    <row r="8" spans="2:63" s="3" customFormat="1" x14ac:dyDescent="0.2">
      <c r="B8" s="53" t="s">
        <v>135</v>
      </c>
      <c r="C8" s="55" t="s">
        <v>88</v>
      </c>
      <c r="D8" s="30" t="str">
        <f>IFERROR(VLOOKUP(CONCATENATE($B8,"_",D$4,"_",$C$76,"_",$C$75),Data_for_IC_trend_tables!$A$1:$G$49194,7,FALSE),"-")</f>
        <v>-</v>
      </c>
      <c r="E8" s="30" t="str">
        <f>IFERROR(VLOOKUP(CONCATENATE($B8,"_",E$4,"_",$C$76,"_",$C$75),Data_for_IC_trend_tables!$A$1:$G$49194,7,FALSE),"-")</f>
        <v>-</v>
      </c>
      <c r="F8" s="30" t="str">
        <f>IFERROR(VLOOKUP(CONCATENATE($B8,"_",F$4,"_",$C$76,"_",$C$75),Data_for_IC_trend_tables!$A$1:$G$49194,7,FALSE),"-")</f>
        <v>-</v>
      </c>
      <c r="G8" s="30" t="str">
        <f>IFERROR(VLOOKUP(CONCATENATE($B8,"_",G$4,"_",$C$76,"_",$C$75),Data_for_IC_trend_tables!$A$1:$G$49194,7,FALSE),"-")</f>
        <v>-</v>
      </c>
      <c r="H8" s="30" t="str">
        <f>IFERROR(VLOOKUP(CONCATENATE($B8,"_",H$4,"_",$C$76,"_",$C$75),Data_for_IC_trend_tables!$A$1:$G$49194,7,FALSE),"-")</f>
        <v>-</v>
      </c>
      <c r="I8" s="30" t="str">
        <f>IFERROR(VLOOKUP(CONCATENATE($B8,"_",I$4,"_",$C$76,"_",$C$75),Data_for_IC_trend_tables!$A$1:$G$49194,7,FALSE),"-")</f>
        <v>-</v>
      </c>
      <c r="J8" s="30" t="str">
        <f>IFERROR(VLOOKUP(CONCATENATE($B8,"_",J$4,"_",$C$76,"_",$C$75),Data_for_IC_trend_tables!$A$1:$G$49194,7,FALSE),"-")</f>
        <v>-</v>
      </c>
      <c r="K8" s="30" t="str">
        <f>IFERROR(VLOOKUP(CONCATENATE($B8,"_",K$4,"_",$C$76,"_",$C$75),Data_for_IC_trend_tables!$A$1:$G$49194,7,FALSE),"-")</f>
        <v>-</v>
      </c>
      <c r="L8" s="30" t="str">
        <f>IFERROR(VLOOKUP(CONCATENATE($B8,"_",L$4,"_",$C$76,"_",$C$75),Data_for_IC_trend_tables!$A$1:$G$49194,7,FALSE),"-")</f>
        <v>-</v>
      </c>
      <c r="M8" s="30" t="str">
        <f>IFERROR(VLOOKUP(CONCATENATE($B8,"_",M$4,"_",$C$76,"_",$C$75),Data_for_IC_trend_tables!$A$1:$G$49194,7,FALSE),"-")</f>
        <v>-</v>
      </c>
      <c r="N8" s="30">
        <f>IFERROR(VLOOKUP(CONCATENATE($B8,"_",N$4,"_",$C$76,"_",$C$75),Data_for_IC_trend_tables!$A$1:$G$49194,7,FALSE),"-")</f>
        <v>62.848244999999999</v>
      </c>
      <c r="O8" s="30">
        <f>IFERROR(VLOOKUP(CONCATENATE($B8,"_",O$4,"_",$C$76,"_",$C$75),Data_for_IC_trend_tables!$A$1:$G$49194,7,FALSE),"-")</f>
        <v>62.606668999999997</v>
      </c>
      <c r="P8" s="30">
        <f>IFERROR(VLOOKUP(CONCATENATE($B8,"_",P$4,"_",$C$76,"_",$C$75),Data_for_IC_trend_tables!$A$1:$G$49194,7,FALSE),"-")</f>
        <v>58.912767000000002</v>
      </c>
      <c r="Q8" s="30">
        <f>IFERROR(VLOOKUP(CONCATENATE($B8,"_",Q$4,"_",$C$76,"_",$C$75),Data_for_IC_trend_tables!$A$1:$G$49194,7,FALSE),"-")</f>
        <v>54.321896000000002</v>
      </c>
      <c r="R8" s="30">
        <f>IFERROR(VLOOKUP(CONCATENATE($B8,"_",R$4,"_",$C$76,"_",$C$75),Data_for_IC_trend_tables!$A$1:$G$49194,7,FALSE),"-")</f>
        <v>54.353358999999998</v>
      </c>
      <c r="S8" s="30">
        <f>IFERROR(VLOOKUP(CONCATENATE($B8,"_",S$4,"_",$C$76,"_",$C$75),Data_for_IC_trend_tables!$A$1:$G$49194,7,FALSE),"-")</f>
        <v>56.124290999999999</v>
      </c>
      <c r="T8" s="30">
        <f>IFERROR(VLOOKUP(CONCATENATE($B8,"_",T$4,"_",$C$76,"_",$C$75),Data_for_IC_trend_tables!$A$1:$G$49194,7,FALSE),"-")</f>
        <v>58.585693999999997</v>
      </c>
      <c r="U8" s="30">
        <f>IFERROR(VLOOKUP(CONCATENATE($B8,"_",U$4,"_",$C$76,"_",$C$75),Data_for_IC_trend_tables!$A$1:$G$49194,7,FALSE),"-")</f>
        <v>61.378833999999998</v>
      </c>
      <c r="V8" s="30">
        <f>IFERROR(VLOOKUP(CONCATENATE($B8,"_",V$4,"_",$C$76,"_",$C$75),Data_for_IC_trend_tables!$A$1:$G$49194,7,FALSE),"-")</f>
        <v>63.858854999999998</v>
      </c>
      <c r="W8" s="30">
        <f>IFERROR(VLOOKUP(CONCATENATE($B8,"_",W$4,"_",$C$76,"_",$C$75),Data_for_IC_trend_tables!$A$1:$G$49194,7,FALSE),"-")</f>
        <v>65.555943999999997</v>
      </c>
      <c r="X8" s="30">
        <f>IFERROR(VLOOKUP(CONCATENATE($B8,"_",X$4,"_",$C$76,"_",$C$75),Data_for_IC_trend_tables!$A$1:$G$49194,7,FALSE),"-")</f>
        <v>68.114721000000003</v>
      </c>
      <c r="Y8" s="30">
        <f>IFERROR(VLOOKUP(CONCATENATE($B8,"_",Y$4,"_",$C$76,"_",$C$75),Data_for_IC_trend_tables!$A$1:$G$49194,7,FALSE),"-")</f>
        <v>71.407747000000001</v>
      </c>
      <c r="Z8" s="30">
        <f>IFERROR(VLOOKUP(CONCATENATE($B8,"_",Z$4,"_",$C$76,"_",$C$75),Data_for_IC_trend_tables!$A$1:$G$49194,7,FALSE),"-")</f>
        <v>74.900232000000003</v>
      </c>
      <c r="AA8" s="30">
        <f>IFERROR(VLOOKUP(CONCATENATE($B8,"_",AA$4,"_",$C$76,"_",$C$75),Data_for_IC_trend_tables!$A$1:$G$49194,7,FALSE),"-")</f>
        <v>77.659053999999998</v>
      </c>
      <c r="AB8" s="30">
        <f>IFERROR(VLOOKUP(CONCATENATE($B8,"_",AB$4,"_",$C$76,"_",$C$75),Data_for_IC_trend_tables!$A$1:$G$49194,7,FALSE),"-")</f>
        <v>80.377373000000006</v>
      </c>
      <c r="AC8" s="30">
        <f>IFERROR(VLOOKUP(CONCATENATE($B8,"_",AC$4,"_",$C$76,"_",$C$75),Data_for_IC_trend_tables!$A$1:$G$49194,7,FALSE),"-")</f>
        <v>82.838160999999999</v>
      </c>
      <c r="AD8" s="30">
        <f>IFERROR(VLOOKUP(CONCATENATE($B8,"_",AD$4,"_",$C$76,"_",$C$75),Data_for_IC_trend_tables!$A$1:$G$49194,7,FALSE),"-")</f>
        <v>84.844997000000006</v>
      </c>
      <c r="AE8" s="30">
        <f>IFERROR(VLOOKUP(CONCATENATE($B8,"_",AE$4,"_",$C$76,"_",$C$75),Data_for_IC_trend_tables!$A$1:$G$49194,7,FALSE),"-")</f>
        <v>87.800178099999997</v>
      </c>
      <c r="AF8" s="30">
        <f>IFERROR(VLOOKUP(CONCATENATE($B8,"_",AF$4,"_",$C$76,"_",$C$75),Data_for_IC_trend_tables!$A$1:$G$49194,7,FALSE),"-")</f>
        <v>90.340755799999997</v>
      </c>
      <c r="AG8" s="30">
        <f>IFERROR(VLOOKUP(CONCATENATE($B8,"_",AG$4,"_",$C$76,"_",$C$75),Data_for_IC_trend_tables!$A$1:$G$49194,7,FALSE),"-")</f>
        <v>92.763291100000004</v>
      </c>
      <c r="AH8" s="30">
        <f>IFERROR(VLOOKUP(CONCATENATE($B8,"_",AH$4,"_",$C$76,"_",$C$75),Data_for_IC_trend_tables!$A$1:$G$49194,7,FALSE),"-")</f>
        <v>93.926904399999998</v>
      </c>
      <c r="AI8" s="30">
        <f>IFERROR(VLOOKUP(CONCATENATE($B8,"_",AI$4,"_",$C$76,"_",$C$75),Data_for_IC_trend_tables!$A$1:$G$49194,7,FALSE),"-")</f>
        <v>95.048603900000003</v>
      </c>
      <c r="AJ8" s="30">
        <f>IFERROR(VLOOKUP(CONCATENATE($B8,"_",AJ$4,"_",$C$76,"_",$C$75),Data_for_IC_trend_tables!$A$1:$G$49194,7,FALSE),"-")</f>
        <v>96.866215699999998</v>
      </c>
      <c r="AK8" s="30">
        <f>IFERROR(VLOOKUP(CONCATENATE($B8,"_",AK$4,"_",$C$76,"_",$C$75),Data_for_IC_trend_tables!$A$1:$G$49194,7,FALSE),"-")</f>
        <v>98.146928523</v>
      </c>
      <c r="AL8" s="30">
        <f>IFERROR(VLOOKUP(CONCATENATE($B8,"_",AL$4,"_",$C$76,"_",$C$75),Data_for_IC_trend_tables!$A$1:$G$49194,7,FALSE),"-")</f>
        <v>99.414363093000006</v>
      </c>
      <c r="AM8" s="30">
        <f>IFERROR(VLOOKUP(CONCATENATE($B8,"_",AM$4,"_",$C$76,"_",$C$75),Data_for_IC_trend_tables!$A$1:$G$49194,7,FALSE),"-")</f>
        <v>99.704140601999995</v>
      </c>
      <c r="AN8" s="30">
        <f>IFERROR(VLOOKUP(CONCATENATE($B8,"_",AN$4,"_",$C$76,"_",$C$75),Data_for_IC_trend_tables!$A$1:$G$49194,7,FALSE),"-")</f>
        <v>99.821116185999998</v>
      </c>
      <c r="AO8" s="30">
        <f>IFERROR(VLOOKUP(CONCATENATE($B8,"_",AO$4,"_",$C$76,"_",$C$75),Data_for_IC_trend_tables!$A$1:$G$49194,7,FALSE),"-")</f>
        <v>99.816347802999999</v>
      </c>
      <c r="AP8" s="30">
        <f>IFERROR(VLOOKUP(CONCATENATE($B8,"_",AP$4,"_",$C$76,"_",$C$75),Data_for_IC_trend_tables!$A$1:$G$49194,7,FALSE),"-")</f>
        <v>99.623750584999996</v>
      </c>
      <c r="AQ8" s="30">
        <f>IFERROR(VLOOKUP(CONCATENATE($B8,"_",AQ$4,"_",$C$76,"_",$C$75),Data_for_IC_trend_tables!$A$1:$G$49194,7,FALSE),"-")</f>
        <v>99.921632814999995</v>
      </c>
      <c r="AR8" s="30">
        <f>IFERROR(VLOOKUP(CONCATENATE($B8,"_",AR$4,"_",$C$76,"_",$C$75),Data_for_IC_trend_tables!$A$1:$G$49194,7,FALSE),"-")</f>
        <v>99.489915556</v>
      </c>
      <c r="AS8" s="30">
        <f>IFERROR(VLOOKUP(CONCATENATE($B8,"_",AS$4,"_",$C$76,"_",$C$75),Data_for_IC_trend_tables!$A$1:$G$49194,7,FALSE),"-")</f>
        <v>99.652991125</v>
      </c>
      <c r="AT8" s="30">
        <f>IFERROR(VLOOKUP(CONCATENATE($B8,"_",AT$4,"_",$C$76,"_",$C$75),Data_for_IC_trend_tables!$A$1:$G$49194,7,FALSE),"-")</f>
        <v>99.458088527000001</v>
      </c>
      <c r="AU8" s="30"/>
      <c r="AV8" s="30">
        <f>IFERROR(VLOOKUP(CONCATENATE($B8,"_",AV$4,"_",$C$76,"_",$C$75),Data_for_IC_trend_tables!$A$1:$G$49194,7,FALSE),"-")</f>
        <v>99.458088527000001</v>
      </c>
      <c r="AW8" s="79"/>
      <c r="AX8" s="38" t="str">
        <f t="shared" si="0"/>
        <v/>
      </c>
      <c r="AY8" s="58" t="str">
        <f t="shared" si="1"/>
        <v/>
      </c>
      <c r="AZ8" s="241"/>
      <c r="BA8" s="38" t="str">
        <f t="shared" si="2"/>
        <v/>
      </c>
      <c r="BB8" s="58" t="str">
        <f t="shared" si="3"/>
        <v/>
      </c>
      <c r="BC8" s="86"/>
      <c r="BD8" s="139"/>
      <c r="BE8"/>
      <c r="BF8"/>
      <c r="BG8"/>
      <c r="BH8"/>
      <c r="BI8"/>
      <c r="BJ8"/>
    </row>
    <row r="9" spans="2:63" s="3" customFormat="1" x14ac:dyDescent="0.2">
      <c r="B9" s="53" t="s">
        <v>136</v>
      </c>
      <c r="C9" s="55" t="s">
        <v>3</v>
      </c>
      <c r="D9" s="30" t="str">
        <f>IFERROR(VLOOKUP(CONCATENATE($B9,"_",D$4,"_",$C$76,"_",$C$75),Data_for_IC_trend_tables!$A$1:$G$49194,7,FALSE),"-")</f>
        <v>-</v>
      </c>
      <c r="E9" s="30" t="str">
        <f>IFERROR(VLOOKUP(CONCATENATE($B9,"_",E$4,"_",$C$76,"_",$C$75),Data_for_IC_trend_tables!$A$1:$G$49194,7,FALSE),"-")</f>
        <v>-</v>
      </c>
      <c r="F9" s="30" t="str">
        <f>IFERROR(VLOOKUP(CONCATENATE($B9,"_",F$4,"_",$C$76,"_",$C$75),Data_for_IC_trend_tables!$A$1:$G$49194,7,FALSE),"-")</f>
        <v>-</v>
      </c>
      <c r="G9" s="30" t="str">
        <f>IFERROR(VLOOKUP(CONCATENATE($B9,"_",G$4,"_",$C$76,"_",$C$75),Data_for_IC_trend_tables!$A$1:$G$49194,7,FALSE),"-")</f>
        <v>-</v>
      </c>
      <c r="H9" s="30" t="str">
        <f>IFERROR(VLOOKUP(CONCATENATE($B9,"_",H$4,"_",$C$76,"_",$C$75),Data_for_IC_trend_tables!$A$1:$G$49194,7,FALSE),"-")</f>
        <v>-</v>
      </c>
      <c r="I9" s="30" t="str">
        <f>IFERROR(VLOOKUP(CONCATENATE($B9,"_",I$4,"_",$C$76,"_",$C$75),Data_for_IC_trend_tables!$A$1:$G$49194,7,FALSE),"-")</f>
        <v>-</v>
      </c>
      <c r="J9" s="30" t="str">
        <f>IFERROR(VLOOKUP(CONCATENATE($B9,"_",J$4,"_",$C$76,"_",$C$75),Data_for_IC_trend_tables!$A$1:$G$49194,7,FALSE),"-")</f>
        <v>-</v>
      </c>
      <c r="K9" s="30" t="str">
        <f>IFERROR(VLOOKUP(CONCATENATE($B9,"_",K$4,"_",$C$76,"_",$C$75),Data_for_IC_trend_tables!$A$1:$G$49194,7,FALSE),"-")</f>
        <v>-</v>
      </c>
      <c r="L9" s="30" t="str">
        <f>IFERROR(VLOOKUP(CONCATENATE($B9,"_",L$4,"_",$C$76,"_",$C$75),Data_for_IC_trend_tables!$A$1:$G$49194,7,FALSE),"-")</f>
        <v>-</v>
      </c>
      <c r="M9" s="30" t="str">
        <f>IFERROR(VLOOKUP(CONCATENATE($B9,"_",M$4,"_",$C$76,"_",$C$75),Data_for_IC_trend_tables!$A$1:$G$49194,7,FALSE),"-")</f>
        <v>-</v>
      </c>
      <c r="N9" s="30">
        <f>IFERROR(VLOOKUP(CONCATENATE($B9,"_",N$4,"_",$C$76,"_",$C$75),Data_for_IC_trend_tables!$A$1:$G$49194,7,FALSE),"-")</f>
        <v>214.91300000000001</v>
      </c>
      <c r="O9" s="30">
        <f>IFERROR(VLOOKUP(CONCATENATE($B9,"_",O$4,"_",$C$76,"_",$C$75),Data_for_IC_trend_tables!$A$1:$G$49194,7,FALSE),"-")</f>
        <v>207.96600000000001</v>
      </c>
      <c r="P9" s="30">
        <f>IFERROR(VLOOKUP(CONCATENATE($B9,"_",P$4,"_",$C$76,"_",$C$75),Data_for_IC_trend_tables!$A$1:$G$49194,7,FALSE),"-")</f>
        <v>192.364</v>
      </c>
      <c r="Q9" s="30">
        <f>IFERROR(VLOOKUP(CONCATENATE($B9,"_",Q$4,"_",$C$76,"_",$C$75),Data_for_IC_trend_tables!$A$1:$G$49194,7,FALSE),"-")</f>
        <v>181.08500000000001</v>
      </c>
      <c r="R9" s="30">
        <f>IFERROR(VLOOKUP(CONCATENATE($B9,"_",R$4,"_",$C$76,"_",$C$75),Data_for_IC_trend_tables!$A$1:$G$49194,7,FALSE),"-")</f>
        <v>165.185</v>
      </c>
      <c r="S9" s="30">
        <f>IFERROR(VLOOKUP(CONCATENATE($B9,"_",S$4,"_",$C$76,"_",$C$75),Data_for_IC_trend_tables!$A$1:$G$49194,7,FALSE),"-")</f>
        <v>154.482</v>
      </c>
      <c r="T9" s="30">
        <f>IFERROR(VLOOKUP(CONCATENATE($B9,"_",T$4,"_",$C$76,"_",$C$75),Data_for_IC_trend_tables!$A$1:$G$49194,7,FALSE),"-")</f>
        <v>152.524</v>
      </c>
      <c r="U9" s="30">
        <f>IFERROR(VLOOKUP(CONCATENATE($B9,"_",U$4,"_",$C$76,"_",$C$75),Data_for_IC_trend_tables!$A$1:$G$49194,7,FALSE),"-")</f>
        <v>152.19200000000001</v>
      </c>
      <c r="V9" s="30">
        <f>IFERROR(VLOOKUP(CONCATENATE($B9,"_",V$4,"_",$C$76,"_",$C$75),Data_for_IC_trend_tables!$A$1:$G$49194,7,FALSE),"-")</f>
        <v>150.01900000000001</v>
      </c>
      <c r="W9" s="30">
        <f>IFERROR(VLOOKUP(CONCATENATE($B9,"_",W$4,"_",$C$76,"_",$C$75),Data_for_IC_trend_tables!$A$1:$G$49194,7,FALSE),"-")</f>
        <v>142.53</v>
      </c>
      <c r="X9" s="30">
        <f>IFERROR(VLOOKUP(CONCATENATE($B9,"_",X$4,"_",$C$76,"_",$C$75),Data_for_IC_trend_tables!$A$1:$G$49194,7,FALSE),"-")</f>
        <v>142.06</v>
      </c>
      <c r="Y9" s="30">
        <f>IFERROR(VLOOKUP(CONCATENATE($B9,"_",Y$4,"_",$C$76,"_",$C$75),Data_for_IC_trend_tables!$A$1:$G$49194,7,FALSE),"-")</f>
        <v>137.38499999999999</v>
      </c>
      <c r="Z9" s="30">
        <f>IFERROR(VLOOKUP(CONCATENATE($B9,"_",Z$4,"_",$C$76,"_",$C$75),Data_for_IC_trend_tables!$A$1:$G$49194,7,FALSE),"-")</f>
        <v>128.045473681</v>
      </c>
      <c r="AA9" s="30">
        <f>IFERROR(VLOOKUP(CONCATENATE($B9,"_",AA$4,"_",$C$76,"_",$C$75),Data_for_IC_trend_tables!$A$1:$G$49194,7,FALSE),"-")</f>
        <v>120.27566916400001</v>
      </c>
      <c r="AB9" s="30">
        <f>IFERROR(VLOOKUP(CONCATENATE($B9,"_",AB$4,"_",$C$76,"_",$C$75),Data_for_IC_trend_tables!$A$1:$G$49194,7,FALSE),"-")</f>
        <v>121.215268752</v>
      </c>
      <c r="AC9" s="30">
        <f>IFERROR(VLOOKUP(CONCATENATE($B9,"_",AC$4,"_",$C$76,"_",$C$75),Data_for_IC_trend_tables!$A$1:$G$49194,7,FALSE),"-")</f>
        <v>135.49799999999999</v>
      </c>
      <c r="AD9" s="30">
        <f>IFERROR(VLOOKUP(CONCATENATE($B9,"_",AD$4,"_",$C$76,"_",$C$75),Data_for_IC_trend_tables!$A$1:$G$49194,7,FALSE),"-")</f>
        <v>133.678</v>
      </c>
      <c r="AE9" s="30">
        <f>IFERROR(VLOOKUP(CONCATENATE($B9,"_",AE$4,"_",$C$76,"_",$C$75),Data_for_IC_trend_tables!$A$1:$G$49194,7,FALSE),"-")</f>
        <v>143.63499999999999</v>
      </c>
      <c r="AF9" s="30">
        <f>IFERROR(VLOOKUP(CONCATENATE($B9,"_",AF$4,"_",$C$76,"_",$C$75),Data_for_IC_trend_tables!$A$1:$G$49194,7,FALSE),"-")</f>
        <v>146.77000000000001</v>
      </c>
      <c r="AG9" s="30">
        <f>IFERROR(VLOOKUP(CONCATENATE($B9,"_",AG$4,"_",$C$76,"_",$C$75),Data_for_IC_trend_tables!$A$1:$G$49194,7,FALSE),"-")</f>
        <v>150.01499999999999</v>
      </c>
      <c r="AH9" s="30">
        <f>IFERROR(VLOOKUP(CONCATENATE($B9,"_",AH$4,"_",$C$76,"_",$C$75),Data_for_IC_trend_tables!$A$1:$G$49194,7,FALSE),"-")</f>
        <v>151.05600000000001</v>
      </c>
      <c r="AI9" s="30">
        <f>IFERROR(VLOOKUP(CONCATENATE($B9,"_",AI$4,"_",$C$76,"_",$C$75),Data_for_IC_trend_tables!$A$1:$G$49194,7,FALSE),"-")</f>
        <v>154.262</v>
      </c>
      <c r="AJ9" s="30">
        <f>IFERROR(VLOOKUP(CONCATENATE($B9,"_",AJ$4,"_",$C$76,"_",$C$75),Data_for_IC_trend_tables!$A$1:$G$49194,7,FALSE),"-")</f>
        <v>157.08000000000001</v>
      </c>
      <c r="AK9" s="30">
        <f>IFERROR(VLOOKUP(CONCATENATE($B9,"_",AK$4,"_",$C$76,"_",$C$75),Data_for_IC_trend_tables!$A$1:$G$49194,7,FALSE),"-")</f>
        <v>150.11500000000001</v>
      </c>
      <c r="AL9" s="30">
        <f>IFERROR(VLOOKUP(CONCATENATE($B9,"_",AL$4,"_",$C$76,"_",$C$75),Data_for_IC_trend_tables!$A$1:$G$49194,7,FALSE),"-")</f>
        <v>141.172</v>
      </c>
      <c r="AM9" s="30">
        <f>IFERROR(VLOOKUP(CONCATENATE($B9,"_",AM$4,"_",$C$76,"_",$C$75),Data_for_IC_trend_tables!$A$1:$G$49194,7,FALSE),"-")</f>
        <v>142.64099999999999</v>
      </c>
      <c r="AN9" s="30">
        <f>IFERROR(VLOOKUP(CONCATENATE($B9,"_",AN$4,"_",$C$76,"_",$C$75),Data_for_IC_trend_tables!$A$1:$G$49194,7,FALSE),"-")</f>
        <v>136.06299999999999</v>
      </c>
      <c r="AO9" s="30">
        <f>IFERROR(VLOOKUP(CONCATENATE($B9,"_",AO$4,"_",$C$76,"_",$C$75),Data_for_IC_trend_tables!$A$1:$G$49194,7,FALSE),"-")</f>
        <v>137.81639999999999</v>
      </c>
      <c r="AP9" s="30">
        <f>IFERROR(VLOOKUP(CONCATENATE($B9,"_",AP$4,"_",$C$76,"_",$C$75),Data_for_IC_trend_tables!$A$1:$G$49194,7,FALSE),"-")</f>
        <v>129.53039999999999</v>
      </c>
      <c r="AQ9" s="30">
        <f>IFERROR(VLOOKUP(CONCATENATE($B9,"_",AQ$4,"_",$C$76,"_",$C$75),Data_for_IC_trend_tables!$A$1:$G$49194,7,FALSE),"-")</f>
        <v>133.9195</v>
      </c>
      <c r="AR9" s="30">
        <f>IFERROR(VLOOKUP(CONCATENATE($B9,"_",AR$4,"_",$C$76,"_",$C$75),Data_for_IC_trend_tables!$A$1:$G$49194,7,FALSE),"-")</f>
        <v>136.00200000000001</v>
      </c>
      <c r="AS9" s="30">
        <f>IFERROR(VLOOKUP(CONCATENATE($B9,"_",AS$4,"_",$C$76,"_",$C$75),Data_for_IC_trend_tables!$A$1:$G$49194,7,FALSE),"-")</f>
        <v>135.40809999999999</v>
      </c>
      <c r="AT9" s="30">
        <f>IFERROR(VLOOKUP(CONCATENATE($B9,"_",AT$4,"_",$C$76,"_",$C$75),Data_for_IC_trend_tables!$A$1:$G$49194,7,FALSE),"-")</f>
        <v>131.8466</v>
      </c>
      <c r="AU9" s="30"/>
      <c r="AV9" s="30">
        <f>IFERROR(VLOOKUP(CONCATENATE($B9,"_",AV$4,"_",$C$76,"_",$C$75),Data_for_IC_trend_tables!$A$1:$G$49194,7,FALSE),"-")</f>
        <v>131.8466</v>
      </c>
      <c r="AW9" s="79"/>
      <c r="AX9" s="38" t="str">
        <f t="shared" si="0"/>
        <v/>
      </c>
      <c r="AY9" s="58" t="str">
        <f t="shared" si="1"/>
        <v/>
      </c>
      <c r="AZ9" s="241"/>
      <c r="BA9" s="38" t="str">
        <f t="shared" si="2"/>
        <v/>
      </c>
      <c r="BB9" s="58" t="str">
        <f t="shared" si="3"/>
        <v/>
      </c>
      <c r="BC9" s="86"/>
      <c r="BD9" s="139"/>
      <c r="BE9"/>
      <c r="BF9"/>
      <c r="BG9"/>
      <c r="BH9"/>
      <c r="BI9"/>
      <c r="BJ9"/>
    </row>
    <row r="10" spans="2:63" s="3" customFormat="1" x14ac:dyDescent="0.2">
      <c r="B10" s="53" t="s">
        <v>137</v>
      </c>
      <c r="C10" s="61" t="s">
        <v>95</v>
      </c>
      <c r="D10" s="30" t="str">
        <f>IFERROR(VLOOKUP(CONCATENATE($B10,"_",D$4,"_",$C$76,"_",$C$75),Data_for_IC_trend_tables!$A$1:$G$49194,7,FALSE),"-")</f>
        <v>-</v>
      </c>
      <c r="E10" s="30" t="str">
        <f>IFERROR(VLOOKUP(CONCATENATE($B10,"_",E$4,"_",$C$76,"_",$C$75),Data_for_IC_trend_tables!$A$1:$G$49194,7,FALSE),"-")</f>
        <v>-</v>
      </c>
      <c r="F10" s="30" t="str">
        <f>IFERROR(VLOOKUP(CONCATENATE($B10,"_",F$4,"_",$C$76,"_",$C$75),Data_for_IC_trend_tables!$A$1:$G$49194,7,FALSE),"-")</f>
        <v>-</v>
      </c>
      <c r="G10" s="30" t="str">
        <f>IFERROR(VLOOKUP(CONCATENATE($B10,"_",G$4,"_",$C$76,"_",$C$75),Data_for_IC_trend_tables!$A$1:$G$49194,7,FALSE),"-")</f>
        <v>-</v>
      </c>
      <c r="H10" s="30" t="str">
        <f>IFERROR(VLOOKUP(CONCATENATE($B10,"_",H$4,"_",$C$76,"_",$C$75),Data_for_IC_trend_tables!$A$1:$G$49194,7,FALSE),"-")</f>
        <v>-</v>
      </c>
      <c r="I10" s="30">
        <f>IFERROR(VLOOKUP(CONCATENATE($B10,"_",I$4,"_",$C$76,"_",$C$75),Data_for_IC_trend_tables!$A$1:$G$49194,7,FALSE),"-")</f>
        <v>89</v>
      </c>
      <c r="J10" s="30" t="str">
        <f>IFERROR(VLOOKUP(CONCATENATE($B10,"_",J$4,"_",$C$76,"_",$C$75),Data_for_IC_trend_tables!$A$1:$G$49194,7,FALSE),"-")</f>
        <v>-</v>
      </c>
      <c r="K10" s="30" t="str">
        <f>IFERROR(VLOOKUP(CONCATENATE($B10,"_",K$4,"_",$C$76,"_",$C$75),Data_for_IC_trend_tables!$A$1:$G$49194,7,FALSE),"-")</f>
        <v>-</v>
      </c>
      <c r="L10" s="30" t="str">
        <f>IFERROR(VLOOKUP(CONCATENATE($B10,"_",L$4,"_",$C$76,"_",$C$75),Data_for_IC_trend_tables!$A$1:$G$49194,7,FALSE),"-")</f>
        <v>-</v>
      </c>
      <c r="M10" s="30" t="str">
        <f>IFERROR(VLOOKUP(CONCATENATE($B10,"_",M$4,"_",$C$76,"_",$C$75),Data_for_IC_trend_tables!$A$1:$G$49194,7,FALSE),"-")</f>
        <v>-</v>
      </c>
      <c r="N10" s="30">
        <f>IFERROR(VLOOKUP(CONCATENATE($B10,"_",N$4,"_",$C$76,"_",$C$75),Data_for_IC_trend_tables!$A$1:$G$49194,7,FALSE),"-")</f>
        <v>124.927077786914</v>
      </c>
      <c r="O10" s="30">
        <f>IFERROR(VLOOKUP(CONCATENATE($B10,"_",O$4,"_",$C$76,"_",$C$75),Data_for_IC_trend_tables!$A$1:$G$49194,7,FALSE),"-")</f>
        <v>122.910595718171</v>
      </c>
      <c r="P10" s="30">
        <f>IFERROR(VLOOKUP(CONCATENATE($B10,"_",P$4,"_",$C$76,"_",$C$75),Data_for_IC_trend_tables!$A$1:$G$49194,7,FALSE),"-")</f>
        <v>123.059264881586</v>
      </c>
      <c r="Q10" s="30">
        <f>IFERROR(VLOOKUP(CONCATENATE($B10,"_",Q$4,"_",$C$76,"_",$C$75),Data_for_IC_trend_tables!$A$1:$G$49194,7,FALSE),"-")</f>
        <v>125.324090065848</v>
      </c>
      <c r="R10" s="30">
        <f>IFERROR(VLOOKUP(CONCATENATE($B10,"_",R$4,"_",$C$76,"_",$C$75),Data_for_IC_trend_tables!$A$1:$G$49194,7,FALSE),"-")</f>
        <v>125.44174007367199</v>
      </c>
      <c r="S10" s="30">
        <f>IFERROR(VLOOKUP(CONCATENATE($B10,"_",S$4,"_",$C$76,"_",$C$75),Data_for_IC_trend_tables!$A$1:$G$49194,7,FALSE),"-")</f>
        <v>128.646598577384</v>
      </c>
      <c r="T10" s="30">
        <f>IFERROR(VLOOKUP(CONCATENATE($B10,"_",T$4,"_",$C$76,"_",$C$75),Data_for_IC_trend_tables!$A$1:$G$49194,7,FALSE),"-")</f>
        <v>130.02628803924799</v>
      </c>
      <c r="U10" s="30">
        <f>IFERROR(VLOOKUP(CONCATENATE($B10,"_",U$4,"_",$C$76,"_",$C$75),Data_for_IC_trend_tables!$A$1:$G$49194,7,FALSE),"-")</f>
        <v>129.698242820161</v>
      </c>
      <c r="V10" s="30">
        <f>IFERROR(VLOOKUP(CONCATENATE($B10,"_",V$4,"_",$C$76,"_",$C$75),Data_for_IC_trend_tables!$A$1:$G$49194,7,FALSE),"-")</f>
        <v>130.52333090910199</v>
      </c>
      <c r="W10" s="30">
        <f>IFERROR(VLOOKUP(CONCATENATE($B10,"_",W$4,"_",$C$76,"_",$C$75),Data_for_IC_trend_tables!$A$1:$G$49194,7,FALSE),"-")</f>
        <v>131.93615982968799</v>
      </c>
      <c r="X10" s="30">
        <f>IFERROR(VLOOKUP(CONCATENATE($B10,"_",X$4,"_",$C$76,"_",$C$75),Data_for_IC_trend_tables!$A$1:$G$49194,7,FALSE),"-")</f>
        <v>95.055567358022003</v>
      </c>
      <c r="Y10" s="30">
        <f>IFERROR(VLOOKUP(CONCATENATE($B10,"_",Y$4,"_",$C$76,"_",$C$75),Data_for_IC_trend_tables!$A$1:$G$49194,7,FALSE),"-")</f>
        <v>93.269096014374</v>
      </c>
      <c r="Z10" s="30">
        <f>IFERROR(VLOOKUP(CONCATENATE($B10,"_",Z$4,"_",$C$76,"_",$C$75),Data_for_IC_trend_tables!$A$1:$G$49194,7,FALSE),"-")</f>
        <v>90.560574023799404</v>
      </c>
      <c r="AA10" s="30">
        <f>IFERROR(VLOOKUP(CONCATENATE($B10,"_",AA$4,"_",$C$76,"_",$C$75),Data_for_IC_trend_tables!$A$1:$G$49194,7,FALSE),"-")</f>
        <v>86.4087587452523</v>
      </c>
      <c r="AB10" s="30">
        <f>IFERROR(VLOOKUP(CONCATENATE($B10,"_",AB$4,"_",$C$76,"_",$C$75),Data_for_IC_trend_tables!$A$1:$G$49194,7,FALSE),"-")</f>
        <v>80.893163773715798</v>
      </c>
      <c r="AC10" s="30">
        <f>IFERROR(VLOOKUP(CONCATENATE($B10,"_",AC$4,"_",$C$76,"_",$C$75),Data_for_IC_trend_tables!$A$1:$G$49194,7,FALSE),"-")</f>
        <v>78.9442534302014</v>
      </c>
      <c r="AD10" s="30">
        <f>IFERROR(VLOOKUP(CONCATENATE($B10,"_",AD$4,"_",$C$76,"_",$C$75),Data_for_IC_trend_tables!$A$1:$G$49194,7,FALSE),"-")</f>
        <v>78.5305570597355</v>
      </c>
      <c r="AE10" s="30">
        <f>IFERROR(VLOOKUP(CONCATENATE($B10,"_",AE$4,"_",$C$76,"_",$C$75),Data_for_IC_trend_tables!$A$1:$G$49194,7,FALSE),"-")</f>
        <v>76.788510733850799</v>
      </c>
      <c r="AF10" s="30">
        <f>IFERROR(VLOOKUP(CONCATENATE($B10,"_",AF$4,"_",$C$76,"_",$C$75),Data_for_IC_trend_tables!$A$1:$G$49194,7,FALSE),"-")</f>
        <v>74.145639932632093</v>
      </c>
      <c r="AG10" s="30">
        <f>IFERROR(VLOOKUP(CONCATENATE($B10,"_",AG$4,"_",$C$76,"_",$C$75),Data_for_IC_trend_tables!$A$1:$G$49194,7,FALSE),"-")</f>
        <v>74.012017623351198</v>
      </c>
      <c r="AH10" s="30">
        <f>IFERROR(VLOOKUP(CONCATENATE($B10,"_",AH$4,"_",$C$76,"_",$C$75),Data_for_IC_trend_tables!$A$1:$G$49194,7,FALSE),"-")</f>
        <v>74.429006779668498</v>
      </c>
      <c r="AI10" s="30">
        <f>IFERROR(VLOOKUP(CONCATENATE($B10,"_",AI$4,"_",$C$76,"_",$C$75),Data_for_IC_trend_tables!$A$1:$G$49194,7,FALSE),"-")</f>
        <v>73.337813211749307</v>
      </c>
      <c r="AJ10" s="30">
        <f>IFERROR(VLOOKUP(CONCATENATE($B10,"_",AJ$4,"_",$C$76,"_",$C$75),Data_for_IC_trend_tables!$A$1:$G$49194,7,FALSE),"-")</f>
        <v>73.415582343000295</v>
      </c>
      <c r="AK10" s="30">
        <f>IFERROR(VLOOKUP(CONCATENATE($B10,"_",AK$4,"_",$C$76,"_",$C$75),Data_for_IC_trend_tables!$A$1:$G$49194,7,FALSE),"-")</f>
        <v>72.569572028675196</v>
      </c>
      <c r="AL10" s="30">
        <f>IFERROR(VLOOKUP(CONCATENATE($B10,"_",AL$4,"_",$C$76,"_",$C$75),Data_for_IC_trend_tables!$A$1:$G$49194,7,FALSE),"-")</f>
        <v>71.202604385157898</v>
      </c>
      <c r="AM10" s="30">
        <f>IFERROR(VLOOKUP(CONCATENATE($B10,"_",AM$4,"_",$C$76,"_",$C$75),Data_for_IC_trend_tables!$A$1:$G$49194,7,FALSE),"-")</f>
        <v>71.026753145742404</v>
      </c>
      <c r="AN10" s="30">
        <f>IFERROR(VLOOKUP(CONCATENATE($B10,"_",AN$4,"_",$C$76,"_",$C$75),Data_for_IC_trend_tables!$A$1:$G$49194,7,FALSE),"-")</f>
        <v>71.190425023901597</v>
      </c>
      <c r="AO10" s="30">
        <f>IFERROR(VLOOKUP(CONCATENATE($B10,"_",AO$4,"_",$C$76,"_",$C$75),Data_for_IC_trend_tables!$A$1:$G$49194,7,FALSE),"-")</f>
        <v>69.382589784745505</v>
      </c>
      <c r="AP10" s="30">
        <f>IFERROR(VLOOKUP(CONCATENATE($B10,"_",AP$4,"_",$C$76,"_",$C$75),Data_for_IC_trend_tables!$A$1:$G$49194,7,FALSE),"-")</f>
        <v>69.069465656506793</v>
      </c>
      <c r="AQ10" s="30">
        <f>IFERROR(VLOOKUP(CONCATENATE($B10,"_",AQ$4,"_",$C$76,"_",$C$75),Data_for_IC_trend_tables!$A$1:$G$49194,7,FALSE),"-")</f>
        <v>68.067498219179399</v>
      </c>
      <c r="AR10" s="30">
        <f>IFERROR(VLOOKUP(CONCATENATE($B10,"_",AR$4,"_",$C$76,"_",$C$75),Data_for_IC_trend_tables!$A$1:$G$49194,7,FALSE),"-")</f>
        <v>67.627171105621301</v>
      </c>
      <c r="AS10" s="30">
        <f>IFERROR(VLOOKUP(CONCATENATE($B10,"_",AS$4,"_",$C$76,"_",$C$75),Data_for_IC_trend_tables!$A$1:$G$49194,7,FALSE),"-")</f>
        <v>66.857047651398105</v>
      </c>
      <c r="AT10" s="30">
        <f>IFERROR(VLOOKUP(CONCATENATE($B10,"_",AT$4,"_",$C$76,"_",$C$75),Data_for_IC_trend_tables!$A$1:$G$49194,7,FALSE),"-")</f>
        <v>64.280826333487298</v>
      </c>
      <c r="AU10" s="30"/>
      <c r="AV10" s="30">
        <f>IFERROR(VLOOKUP(CONCATENATE($B10,"_",AV$4,"_",$C$76,"_",$C$75),Data_for_IC_trend_tables!$A$1:$G$49194,7,FALSE),"-")</f>
        <v>64.280826333487298</v>
      </c>
      <c r="AW10" s="79"/>
      <c r="AX10" s="38" t="str">
        <f t="shared" si="0"/>
        <v/>
      </c>
      <c r="AY10" s="58" t="str">
        <f t="shared" si="1"/>
        <v/>
      </c>
      <c r="AZ10" s="241"/>
      <c r="BA10" s="38" t="str">
        <f t="shared" si="2"/>
        <v/>
      </c>
      <c r="BB10" s="58" t="str">
        <f t="shared" si="3"/>
        <v/>
      </c>
      <c r="BC10" s="52"/>
      <c r="BD10" s="139"/>
      <c r="BE10"/>
      <c r="BF10"/>
      <c r="BG10"/>
      <c r="BH10"/>
      <c r="BI10"/>
      <c r="BJ10"/>
    </row>
    <row r="11" spans="2:63" s="3" customFormat="1" x14ac:dyDescent="0.2">
      <c r="B11" s="53" t="s">
        <v>137</v>
      </c>
      <c r="C11" s="65" t="s">
        <v>217</v>
      </c>
      <c r="D11" s="34" t="str">
        <f>IFERROR(VLOOKUP(CONCATENATE($B11,"_",D$4,"_",$C$76,"_",$C$75),Data_for_IC_trend_tables!$A$1:$G$49194,7,FALSE)-VLOOKUP(CONCATENATE($B11,"_",D$4,"_",$C$78,"_",$C$75),Data_for_IC_trend_tables!$A$1:$G$49194,7,FALSE)+VLOOKUP(CONCATENATE($B11,"_",D$4,"_",$C$77,"_",$C$75),Data_for_IC_trend_tables!$A$1:$G$49194,7,FALSE),"-")</f>
        <v>-</v>
      </c>
      <c r="E11" s="34" t="str">
        <f>IFERROR(VLOOKUP(CONCATENATE($B11,"_",E$4,"_",$C$76,"_",$C$75),Data_for_IC_trend_tables!$A$1:$G$49194,7,FALSE)-VLOOKUP(CONCATENATE($B11,"_",E$4,"_",$C$78,"_",$C$75),Data_for_IC_trend_tables!$A$1:$G$49194,7,FALSE)+VLOOKUP(CONCATENATE($B11,"_",E$4,"_",$C$77,"_",$C$75),Data_for_IC_trend_tables!$A$1:$G$49194,7,FALSE),"-")</f>
        <v>-</v>
      </c>
      <c r="F11" s="34" t="str">
        <f>IFERROR(VLOOKUP(CONCATENATE($B11,"_",F$4,"_",$C$76,"_",$C$75),Data_for_IC_trend_tables!$A$1:$G$49194,7,FALSE)-VLOOKUP(CONCATENATE($B11,"_",F$4,"_",$C$78,"_",$C$75),Data_for_IC_trend_tables!$A$1:$G$49194,7,FALSE)+VLOOKUP(CONCATENATE($B11,"_",F$4,"_",$C$77,"_",$C$75),Data_for_IC_trend_tables!$A$1:$G$49194,7,FALSE),"-")</f>
        <v>-</v>
      </c>
      <c r="G11" s="34" t="str">
        <f>IFERROR(VLOOKUP(CONCATENATE($B11,"_",G$4,"_",$C$76,"_",$C$75),Data_for_IC_trend_tables!$A$1:$G$49194,7,FALSE)-VLOOKUP(CONCATENATE($B11,"_",G$4,"_",$C$78,"_",$C$75),Data_for_IC_trend_tables!$A$1:$G$49194,7,FALSE)+VLOOKUP(CONCATENATE($B11,"_",G$4,"_",$C$77,"_",$C$75),Data_for_IC_trend_tables!$A$1:$G$49194,7,FALSE),"-")</f>
        <v>-</v>
      </c>
      <c r="H11" s="34" t="str">
        <f>IFERROR(VLOOKUP(CONCATENATE($B11,"_",H$4,"_",$C$76,"_",$C$75),Data_for_IC_trend_tables!$A$1:$G$49194,7,FALSE)-VLOOKUP(CONCATENATE($B11,"_",H$4,"_",$C$78,"_",$C$75),Data_for_IC_trend_tables!$A$1:$G$49194,7,FALSE)+VLOOKUP(CONCATENATE($B11,"_",H$4,"_",$C$77,"_",$C$75),Data_for_IC_trend_tables!$A$1:$G$49194,7,FALSE),"-")</f>
        <v>-</v>
      </c>
      <c r="I11" s="34" t="str">
        <f>IFERROR(VLOOKUP(CONCATENATE($B11,"_",I$4,"_",$C$76,"_",$C$75),Data_for_IC_trend_tables!$A$1:$G$49194,7,FALSE)-VLOOKUP(CONCATENATE($B11,"_",I$4,"_",$C$78,"_",$C$75),Data_for_IC_trend_tables!$A$1:$G$49194,7,FALSE)+VLOOKUP(CONCATENATE($B11,"_",I$4,"_",$C$77,"_",$C$75),Data_for_IC_trend_tables!$A$1:$G$49194,7,FALSE),"-")</f>
        <v>-</v>
      </c>
      <c r="J11" s="34" t="str">
        <f>IFERROR(VLOOKUP(CONCATENATE($B11,"_",J$4,"_",$C$76,"_",$C$75),Data_for_IC_trend_tables!$A$1:$G$49194,7,FALSE)-VLOOKUP(CONCATENATE($B11,"_",J$4,"_",$C$78,"_",$C$75),Data_for_IC_trend_tables!$A$1:$G$49194,7,FALSE)+VLOOKUP(CONCATENATE($B11,"_",J$4,"_",$C$77,"_",$C$75),Data_for_IC_trend_tables!$A$1:$G$49194,7,FALSE),"-")</f>
        <v>-</v>
      </c>
      <c r="K11" s="34" t="str">
        <f>IFERROR(VLOOKUP(CONCATENATE($B11,"_",K$4,"_",$C$76,"_",$C$75),Data_for_IC_trend_tables!$A$1:$G$49194,7,FALSE)-VLOOKUP(CONCATENATE($B11,"_",K$4,"_",$C$78,"_",$C$75),Data_for_IC_trend_tables!$A$1:$G$49194,7,FALSE)+VLOOKUP(CONCATENATE($B11,"_",K$4,"_",$C$77,"_",$C$75),Data_for_IC_trend_tables!$A$1:$G$49194,7,FALSE),"-")</f>
        <v>-</v>
      </c>
      <c r="L11" s="34" t="str">
        <f>IFERROR(VLOOKUP(CONCATENATE($B11,"_",L$4,"_",$C$76,"_",$C$75),Data_for_IC_trend_tables!$A$1:$G$49194,7,FALSE)-VLOOKUP(CONCATENATE($B11,"_",L$4,"_",$C$78,"_",$C$75),Data_for_IC_trend_tables!$A$1:$G$49194,7,FALSE)+VLOOKUP(CONCATENATE($B11,"_",L$4,"_",$C$77,"_",$C$75),Data_for_IC_trend_tables!$A$1:$G$49194,7,FALSE),"-")</f>
        <v>-</v>
      </c>
      <c r="M11" s="34" t="str">
        <f>IFERROR(VLOOKUP(CONCATENATE($B11,"_",M$4,"_",$C$76,"_",$C$75),Data_for_IC_trend_tables!$A$1:$G$49194,7,FALSE)-VLOOKUP(CONCATENATE($B11,"_",M$4,"_",$C$78,"_",$C$75),Data_for_IC_trend_tables!$A$1:$G$49194,7,FALSE)+VLOOKUP(CONCATENATE($B11,"_",M$4,"_",$C$77,"_",$C$75),Data_for_IC_trend_tables!$A$1:$G$49194,7,FALSE),"-")</f>
        <v>-</v>
      </c>
      <c r="N11" s="34">
        <f>IFERROR(VLOOKUP(CONCATENATE($B11,"_",N$4,"_",$C$76,"_",$C$75),Data_for_IC_trend_tables!$A$1:$G$49194,7,FALSE)-VLOOKUP(CONCATENATE($B11,"_",N$4,"_",$C$78,"_",$C$75),Data_for_IC_trend_tables!$A$1:$G$49194,7,FALSE)+VLOOKUP(CONCATENATE($B11,"_",N$4,"_",$C$77,"_",$C$75),Data_for_IC_trend_tables!$A$1:$G$49194,7,FALSE),"-")</f>
        <v>124.91365177016016</v>
      </c>
      <c r="O11" s="34">
        <f>IFERROR(VLOOKUP(CONCATENATE($B11,"_",O$4,"_",$C$76,"_",$C$75),Data_for_IC_trend_tables!$A$1:$G$49194,7,FALSE)-VLOOKUP(CONCATENATE($B11,"_",O$4,"_",$C$78,"_",$C$75),Data_for_IC_trend_tables!$A$1:$G$49194,7,FALSE)+VLOOKUP(CONCATENATE($B11,"_",O$4,"_",$C$77,"_",$C$75),Data_for_IC_trend_tables!$A$1:$G$49194,7,FALSE),"-")</f>
        <v>122.90099240687539</v>
      </c>
      <c r="P11" s="34">
        <f>IFERROR(VLOOKUP(CONCATENATE($B11,"_",P$4,"_",$C$76,"_",$C$75),Data_for_IC_trend_tables!$A$1:$G$49194,7,FALSE)-VLOOKUP(CONCATENATE($B11,"_",P$4,"_",$C$78,"_",$C$75),Data_for_IC_trend_tables!$A$1:$G$49194,7,FALSE)+VLOOKUP(CONCATENATE($B11,"_",P$4,"_",$C$77,"_",$C$75),Data_for_IC_trend_tables!$A$1:$G$49194,7,FALSE),"-")</f>
        <v>123.04385893839417</v>
      </c>
      <c r="Q11" s="34">
        <f>IFERROR(VLOOKUP(CONCATENATE($B11,"_",Q$4,"_",$C$76,"_",$C$75),Data_for_IC_trend_tables!$A$1:$G$49194,7,FALSE)-VLOOKUP(CONCATENATE($B11,"_",Q$4,"_",$C$78,"_",$C$75),Data_for_IC_trend_tables!$A$1:$G$49194,7,FALSE)+VLOOKUP(CONCATENATE($B11,"_",Q$4,"_",$C$77,"_",$C$75),Data_for_IC_trend_tables!$A$1:$G$49194,7,FALSE),"-")</f>
        <v>125.28429816399989</v>
      </c>
      <c r="R11" s="34">
        <f>IFERROR(VLOOKUP(CONCATENATE($B11,"_",R$4,"_",$C$76,"_",$C$75),Data_for_IC_trend_tables!$A$1:$G$49194,7,FALSE)-VLOOKUP(CONCATENATE($B11,"_",R$4,"_",$C$78,"_",$C$75),Data_for_IC_trend_tables!$A$1:$G$49194,7,FALSE)+VLOOKUP(CONCATENATE($B11,"_",R$4,"_",$C$77,"_",$C$75),Data_for_IC_trend_tables!$A$1:$G$49194,7,FALSE),"-")</f>
        <v>125.34322535991316</v>
      </c>
      <c r="S11" s="34">
        <f>IFERROR(VLOOKUP(CONCATENATE($B11,"_",S$4,"_",$C$76,"_",$C$75),Data_for_IC_trend_tables!$A$1:$G$49194,7,FALSE)-VLOOKUP(CONCATENATE($B11,"_",S$4,"_",$C$78,"_",$C$75),Data_for_IC_trend_tables!$A$1:$G$49194,7,FALSE)+VLOOKUP(CONCATENATE($B11,"_",S$4,"_",$C$77,"_",$C$75),Data_for_IC_trend_tables!$A$1:$G$49194,7,FALSE),"-")</f>
        <v>128.47416483014314</v>
      </c>
      <c r="T11" s="34">
        <f>IFERROR(VLOOKUP(CONCATENATE($B11,"_",T$4,"_",$C$76,"_",$C$75),Data_for_IC_trend_tables!$A$1:$G$49194,7,FALSE)-VLOOKUP(CONCATENATE($B11,"_",T$4,"_",$C$78,"_",$C$75),Data_for_IC_trend_tables!$A$1:$G$49194,7,FALSE)+VLOOKUP(CONCATENATE($B11,"_",T$4,"_",$C$77,"_",$C$75),Data_for_IC_trend_tables!$A$1:$G$49194,7,FALSE),"-")</f>
        <v>129.81259466652401</v>
      </c>
      <c r="U11" s="34">
        <f>IFERROR(VLOOKUP(CONCATENATE($B11,"_",U$4,"_",$C$76,"_",$C$75),Data_for_IC_trend_tables!$A$1:$G$49194,7,FALSE)-VLOOKUP(CONCATENATE($B11,"_",U$4,"_",$C$78,"_",$C$75),Data_for_IC_trend_tables!$A$1:$G$49194,7,FALSE)+VLOOKUP(CONCATENATE($B11,"_",U$4,"_",$C$77,"_",$C$75),Data_for_IC_trend_tables!$A$1:$G$49194,7,FALSE),"-")</f>
        <v>129.74430043590792</v>
      </c>
      <c r="V11" s="34">
        <f>IFERROR(VLOOKUP(CONCATENATE($B11,"_",V$4,"_",$C$76,"_",$C$75),Data_for_IC_trend_tables!$A$1:$G$49194,7,FALSE)-VLOOKUP(CONCATENATE($B11,"_",V$4,"_",$C$78,"_",$C$75),Data_for_IC_trend_tables!$A$1:$G$49194,7,FALSE)+VLOOKUP(CONCATENATE($B11,"_",V$4,"_",$C$77,"_",$C$75),Data_for_IC_trend_tables!$A$1:$G$49194,7,FALSE),"-")</f>
        <v>130.56151491321276</v>
      </c>
      <c r="W11" s="34">
        <f>IFERROR(VLOOKUP(CONCATENATE($B11,"_",W$4,"_",$C$76,"_",$C$75),Data_for_IC_trend_tables!$A$1:$G$49194,7,FALSE)-VLOOKUP(CONCATENATE($B11,"_",W$4,"_",$C$78,"_",$C$75),Data_for_IC_trend_tables!$A$1:$G$49194,7,FALSE)+VLOOKUP(CONCATENATE($B11,"_",W$4,"_",$C$77,"_",$C$75),Data_for_IC_trend_tables!$A$1:$G$49194,7,FALSE),"-")</f>
        <v>131.4931178406471</v>
      </c>
      <c r="X11" s="34">
        <f>IFERROR(VLOOKUP(CONCATENATE($B11,"_",X$4,"_",$C$76,"_",$C$75),Data_for_IC_trend_tables!$A$1:$G$49194,7,FALSE)-VLOOKUP(CONCATENATE($B11,"_",X$4,"_",$C$78,"_",$C$75),Data_for_IC_trend_tables!$A$1:$G$49194,7,FALSE)+VLOOKUP(CONCATENATE($B11,"_",X$4,"_",$C$77,"_",$C$75),Data_for_IC_trend_tables!$A$1:$G$49194,7,FALSE),"-")</f>
        <v>94.633383534274287</v>
      </c>
      <c r="Y11" s="34">
        <f>IFERROR(VLOOKUP(CONCATENATE($B11,"_",Y$4,"_",$C$76,"_",$C$75),Data_for_IC_trend_tables!$A$1:$G$49194,7,FALSE)-VLOOKUP(CONCATENATE($B11,"_",Y$4,"_",$C$78,"_",$C$75),Data_for_IC_trend_tables!$A$1:$G$49194,7,FALSE)+VLOOKUP(CONCATENATE($B11,"_",Y$4,"_",$C$77,"_",$C$75),Data_for_IC_trend_tables!$A$1:$G$49194,7,FALSE),"-")</f>
        <v>92.792526199954452</v>
      </c>
      <c r="Z11" s="34">
        <f>IFERROR(VLOOKUP(CONCATENATE($B11,"_",Z$4,"_",$C$76,"_",$C$75),Data_for_IC_trend_tables!$A$1:$G$49194,7,FALSE)-VLOOKUP(CONCATENATE($B11,"_",Z$4,"_",$C$78,"_",$C$75),Data_for_IC_trend_tables!$A$1:$G$49194,7,FALSE)+VLOOKUP(CONCATENATE($B11,"_",Z$4,"_",$C$77,"_",$C$75),Data_for_IC_trend_tables!$A$1:$G$49194,7,FALSE),"-")</f>
        <v>90.096827276500463</v>
      </c>
      <c r="AA11" s="34">
        <f>IFERROR(VLOOKUP(CONCATENATE($B11,"_",AA$4,"_",$C$76,"_",$C$75),Data_for_IC_trend_tables!$A$1:$G$49194,7,FALSE)-VLOOKUP(CONCATENATE($B11,"_",AA$4,"_",$C$78,"_",$C$75),Data_for_IC_trend_tables!$A$1:$G$49194,7,FALSE)+VLOOKUP(CONCATENATE($B11,"_",AA$4,"_",$C$77,"_",$C$75),Data_for_IC_trend_tables!$A$1:$G$49194,7,FALSE),"-")</f>
        <v>85.898306608902644</v>
      </c>
      <c r="AB11" s="34">
        <f>IFERROR(VLOOKUP(CONCATENATE($B11,"_",AB$4,"_",$C$76,"_",$C$75),Data_for_IC_trend_tables!$A$1:$G$49194,7,FALSE)-VLOOKUP(CONCATENATE($B11,"_",AB$4,"_",$C$78,"_",$C$75),Data_for_IC_trend_tables!$A$1:$G$49194,7,FALSE)+VLOOKUP(CONCATENATE($B11,"_",AB$4,"_",$C$77,"_",$C$75),Data_for_IC_trend_tables!$A$1:$G$49194,7,FALSE),"-")</f>
        <v>80.476956532491826</v>
      </c>
      <c r="AC11" s="34">
        <f>IFERROR(VLOOKUP(CONCATENATE($B11,"_",AC$4,"_",$C$76,"_",$C$75),Data_for_IC_trend_tables!$A$1:$G$49194,7,FALSE)-VLOOKUP(CONCATENATE($B11,"_",AC$4,"_",$C$78,"_",$C$75),Data_for_IC_trend_tables!$A$1:$G$49194,7,FALSE)+VLOOKUP(CONCATENATE($B11,"_",AC$4,"_",$C$77,"_",$C$75),Data_for_IC_trend_tables!$A$1:$G$49194,7,FALSE),"-")</f>
        <v>78.74868688506605</v>
      </c>
      <c r="AD11" s="34">
        <f>IFERROR(VLOOKUP(CONCATENATE($B11,"_",AD$4,"_",$C$76,"_",$C$75),Data_for_IC_trend_tables!$A$1:$G$49194,7,FALSE)-VLOOKUP(CONCATENATE($B11,"_",AD$4,"_",$C$78,"_",$C$75),Data_for_IC_trend_tables!$A$1:$G$49194,7,FALSE)+VLOOKUP(CONCATENATE($B11,"_",AD$4,"_",$C$77,"_",$C$75),Data_for_IC_trend_tables!$A$1:$G$49194,7,FALSE),"-")</f>
        <v>78.292081568253153</v>
      </c>
      <c r="AE11" s="34">
        <f>IFERROR(VLOOKUP(CONCATENATE($B11,"_",AE$4,"_",$C$76,"_",$C$75),Data_for_IC_trend_tables!$A$1:$G$49194,7,FALSE)-VLOOKUP(CONCATENATE($B11,"_",AE$4,"_",$C$78,"_",$C$75),Data_for_IC_trend_tables!$A$1:$G$49194,7,FALSE)+VLOOKUP(CONCATENATE($B11,"_",AE$4,"_",$C$77,"_",$C$75),Data_for_IC_trend_tables!$A$1:$G$49194,7,FALSE),"-")</f>
        <v>76.54443412622976</v>
      </c>
      <c r="AF11" s="34">
        <f>IFERROR(VLOOKUP(CONCATENATE($B11,"_",AF$4,"_",$C$76,"_",$C$75),Data_for_IC_trend_tables!$A$1:$G$49194,7,FALSE)-VLOOKUP(CONCATENATE($B11,"_",AF$4,"_",$C$78,"_",$C$75),Data_for_IC_trend_tables!$A$1:$G$49194,7,FALSE)+VLOOKUP(CONCATENATE($B11,"_",AF$4,"_",$C$77,"_",$C$75),Data_for_IC_trend_tables!$A$1:$G$49194,7,FALSE),"-")</f>
        <v>73.931461485488356</v>
      </c>
      <c r="AG11" s="34">
        <f>IFERROR(VLOOKUP(CONCATENATE($B11,"_",AG$4,"_",$C$76,"_",$C$75),Data_for_IC_trend_tables!$A$1:$G$49194,7,FALSE)-VLOOKUP(CONCATENATE($B11,"_",AG$4,"_",$C$78,"_",$C$75),Data_for_IC_trend_tables!$A$1:$G$49194,7,FALSE)+VLOOKUP(CONCATENATE($B11,"_",AG$4,"_",$C$77,"_",$C$75),Data_for_IC_trend_tables!$A$1:$G$49194,7,FALSE),"-")</f>
        <v>73.806668326803788</v>
      </c>
      <c r="AH11" s="34">
        <f>IFERROR(VLOOKUP(CONCATENATE($B11,"_",AH$4,"_",$C$76,"_",$C$75),Data_for_IC_trend_tables!$A$1:$G$49194,7,FALSE)-VLOOKUP(CONCATENATE($B11,"_",AH$4,"_",$C$78,"_",$C$75),Data_for_IC_trend_tables!$A$1:$G$49194,7,FALSE)+VLOOKUP(CONCATENATE($B11,"_",AH$4,"_",$C$77,"_",$C$75),Data_for_IC_trend_tables!$A$1:$G$49194,7,FALSE),"-")</f>
        <v>74.270737723317737</v>
      </c>
      <c r="AI11" s="34">
        <f>IFERROR(VLOOKUP(CONCATENATE($B11,"_",AI$4,"_",$C$76,"_",$C$75),Data_for_IC_trend_tables!$A$1:$G$49194,7,FALSE)-VLOOKUP(CONCATENATE($B11,"_",AI$4,"_",$C$78,"_",$C$75),Data_for_IC_trend_tables!$A$1:$G$49194,7,FALSE)+VLOOKUP(CONCATENATE($B11,"_",AI$4,"_",$C$77,"_",$C$75),Data_for_IC_trend_tables!$A$1:$G$49194,7,FALSE),"-")</f>
        <v>73.195410478489734</v>
      </c>
      <c r="AJ11" s="34">
        <f>IFERROR(VLOOKUP(CONCATENATE($B11,"_",AJ$4,"_",$C$76,"_",$C$75),Data_for_IC_trend_tables!$A$1:$G$49194,7,FALSE)-VLOOKUP(CONCATENATE($B11,"_",AJ$4,"_",$C$78,"_",$C$75),Data_for_IC_trend_tables!$A$1:$G$49194,7,FALSE)+VLOOKUP(CONCATENATE($B11,"_",AJ$4,"_",$C$77,"_",$C$75),Data_for_IC_trend_tables!$A$1:$G$49194,7,FALSE),"-")</f>
        <v>73.321184452904276</v>
      </c>
      <c r="AK11" s="34">
        <f>IFERROR(VLOOKUP(CONCATENATE($B11,"_",AK$4,"_",$C$76,"_",$C$75),Data_for_IC_trend_tables!$A$1:$G$49194,7,FALSE)-VLOOKUP(CONCATENATE($B11,"_",AK$4,"_",$C$78,"_",$C$75),Data_for_IC_trend_tables!$A$1:$G$49194,7,FALSE)+VLOOKUP(CONCATENATE($B11,"_",AK$4,"_",$C$77,"_",$C$75),Data_for_IC_trend_tables!$A$1:$G$49194,7,FALSE),"-")</f>
        <v>72.484367524829139</v>
      </c>
      <c r="AL11" s="34">
        <f>IFERROR(VLOOKUP(CONCATENATE($B11,"_",AL$4,"_",$C$76,"_",$C$75),Data_for_IC_trend_tables!$A$1:$G$49194,7,FALSE)-VLOOKUP(CONCATENATE($B11,"_",AL$4,"_",$C$78,"_",$C$75),Data_for_IC_trend_tables!$A$1:$G$49194,7,FALSE)+VLOOKUP(CONCATENATE($B11,"_",AL$4,"_",$C$77,"_",$C$75),Data_for_IC_trend_tables!$A$1:$G$49194,7,FALSE),"-")</f>
        <v>71.102408442283235</v>
      </c>
      <c r="AM11" s="34">
        <f>IFERROR(VLOOKUP(CONCATENATE($B11,"_",AM$4,"_",$C$76,"_",$C$75),Data_for_IC_trend_tables!$A$1:$G$49194,7,FALSE)-VLOOKUP(CONCATENATE($B11,"_",AM$4,"_",$C$78,"_",$C$75),Data_for_IC_trend_tables!$A$1:$G$49194,7,FALSE)+VLOOKUP(CONCATENATE($B11,"_",AM$4,"_",$C$77,"_",$C$75),Data_for_IC_trend_tables!$A$1:$G$49194,7,FALSE),"-")</f>
        <v>70.908593666960115</v>
      </c>
      <c r="AN11" s="34">
        <f>IFERROR(VLOOKUP(CONCATENATE($B11,"_",AN$4,"_",$C$76,"_",$C$75),Data_for_IC_trend_tables!$A$1:$G$49194,7,FALSE)-VLOOKUP(CONCATENATE($B11,"_",AN$4,"_",$C$78,"_",$C$75),Data_for_IC_trend_tables!$A$1:$G$49194,7,FALSE)+VLOOKUP(CONCATENATE($B11,"_",AN$4,"_",$C$77,"_",$C$75),Data_for_IC_trend_tables!$A$1:$G$49194,7,FALSE),"-")</f>
        <v>71.093380689592749</v>
      </c>
      <c r="AO11" s="34">
        <f>IFERROR(VLOOKUP(CONCATENATE($B11,"_",AO$4,"_",$C$76,"_",$C$75),Data_for_IC_trend_tables!$A$1:$G$49194,7,FALSE)-VLOOKUP(CONCATENATE($B11,"_",AO$4,"_",$C$78,"_",$C$75),Data_for_IC_trend_tables!$A$1:$G$49194,7,FALSE)+VLOOKUP(CONCATENATE($B11,"_",AO$4,"_",$C$77,"_",$C$75),Data_for_IC_trend_tables!$A$1:$G$49194,7,FALSE),"-")</f>
        <v>69.324800254328096</v>
      </c>
      <c r="AP11" s="34">
        <f>IFERROR(VLOOKUP(CONCATENATE($B11,"_",AP$4,"_",$C$76,"_",$C$75),Data_for_IC_trend_tables!$A$1:$G$49194,7,FALSE)-VLOOKUP(CONCATENATE($B11,"_",AP$4,"_",$C$78,"_",$C$75),Data_for_IC_trend_tables!$A$1:$G$49194,7,FALSE)+VLOOKUP(CONCATENATE($B11,"_",AP$4,"_",$C$77,"_",$C$75),Data_for_IC_trend_tables!$A$1:$G$49194,7,FALSE),"-")</f>
        <v>69.006450967272954</v>
      </c>
      <c r="AQ11" s="34">
        <f>IFERROR(VLOOKUP(CONCATENATE($B11,"_",AQ$4,"_",$C$76,"_",$C$75),Data_for_IC_trend_tables!$A$1:$G$49194,7,FALSE)-VLOOKUP(CONCATENATE($B11,"_",AQ$4,"_",$C$78,"_",$C$75),Data_for_IC_trend_tables!$A$1:$G$49194,7,FALSE)+VLOOKUP(CONCATENATE($B11,"_",AQ$4,"_",$C$77,"_",$C$75),Data_for_IC_trend_tables!$A$1:$G$49194,7,FALSE),"-")</f>
        <v>68.002960553223758</v>
      </c>
      <c r="AR11" s="34">
        <f>IFERROR(VLOOKUP(CONCATENATE($B11,"_",AR$4,"_",$C$76,"_",$C$75),Data_for_IC_trend_tables!$A$1:$G$49194,7,FALSE)-VLOOKUP(CONCATENATE($B11,"_",AR$4,"_",$C$78,"_",$C$75),Data_for_IC_trend_tables!$A$1:$G$49194,7,FALSE)+VLOOKUP(CONCATENATE($B11,"_",AR$4,"_",$C$77,"_",$C$75),Data_for_IC_trend_tables!$A$1:$G$49194,7,FALSE),"-")</f>
        <v>67.542340526993797</v>
      </c>
      <c r="AS11" s="34">
        <f>IFERROR(VLOOKUP(CONCATENATE($B11,"_",AS$4,"_",$C$76,"_",$C$75),Data_for_IC_trend_tables!$A$1:$G$49194,7,FALSE)-VLOOKUP(CONCATENATE($B11,"_",AS$4,"_",$C$78,"_",$C$75),Data_for_IC_trend_tables!$A$1:$G$49194,7,FALSE)+VLOOKUP(CONCATENATE($B11,"_",AS$4,"_",$C$77,"_",$C$75),Data_for_IC_trend_tables!$A$1:$G$49194,7,FALSE),"-")</f>
        <v>66.681067546592075</v>
      </c>
      <c r="AT11" s="34">
        <f>IFERROR(VLOOKUP(CONCATENATE($B11,"_",AT$4,"_",$C$76,"_",$C$75),Data_for_IC_trend_tables!$A$1:$G$49194,7,FALSE)-VLOOKUP(CONCATENATE($B11,"_",AT$4,"_",$C$78,"_",$C$75),Data_for_IC_trend_tables!$A$1:$G$49194,7,FALSE)+VLOOKUP(CONCATENATE($B11,"_",AT$4,"_",$C$77,"_",$C$75),Data_for_IC_trend_tables!$A$1:$G$49194,7,FALSE),"-")</f>
        <v>64.159888908387501</v>
      </c>
      <c r="AU11" s="30"/>
      <c r="AV11" s="34">
        <f>IFERROR(VLOOKUP(CONCATENATE($B11,"_",AV$4,"_",$C$76,"_",$C$75),Data_for_IC_trend_tables!$A$1:$G$49194,7,FALSE)-VLOOKUP(CONCATENATE($B11,"_",AV$4,"_",$C$78,"_",$C$75),Data_for_IC_trend_tables!$A$1:$G$49194,7,FALSE)+VLOOKUP(CONCATENATE($B11,"_",AV$4,"_",$C$77,"_",$C$75),Data_for_IC_trend_tables!$A$1:$G$49194,7,FALSE),"-")</f>
        <v>64.159888908387501</v>
      </c>
      <c r="AW11" s="79">
        <v>74</v>
      </c>
      <c r="AX11" s="38" t="str">
        <f t="shared" si="0"/>
        <v>Yes</v>
      </c>
      <c r="AY11" s="58">
        <f t="shared" si="1"/>
        <v>-0.13297447421097972</v>
      </c>
      <c r="AZ11" s="241">
        <v>0.02</v>
      </c>
      <c r="BA11" s="38" t="str">
        <f t="shared" si="2"/>
        <v>Yes</v>
      </c>
      <c r="BB11" s="58">
        <f t="shared" si="3"/>
        <v>-0.16525766655602708</v>
      </c>
      <c r="BC11" s="32" t="s">
        <v>76</v>
      </c>
      <c r="BD11" s="63" t="s">
        <v>76</v>
      </c>
      <c r="BE11"/>
      <c r="BF11"/>
      <c r="BG11"/>
      <c r="BH11"/>
      <c r="BI11"/>
      <c r="BJ11"/>
    </row>
    <row r="12" spans="2:63" s="3" customFormat="1" x14ac:dyDescent="0.2">
      <c r="B12" s="53" t="s">
        <v>139</v>
      </c>
      <c r="C12" s="55" t="s">
        <v>48</v>
      </c>
      <c r="D12" s="30" t="str">
        <f>IFERROR(VLOOKUP(CONCATENATE($B12,"_",D$4,"_",$C$76,"_",$C$75),Data_for_IC_trend_tables!$A$1:$G$49194,7,FALSE),"-")</f>
        <v>-</v>
      </c>
      <c r="E12" s="30" t="str">
        <f>IFERROR(VLOOKUP(CONCATENATE($B12,"_",E$4,"_",$C$76,"_",$C$75),Data_for_IC_trend_tables!$A$1:$G$49194,7,FALSE),"-")</f>
        <v>-</v>
      </c>
      <c r="F12" s="30" t="str">
        <f>IFERROR(VLOOKUP(CONCATENATE($B12,"_",F$4,"_",$C$76,"_",$C$75),Data_for_IC_trend_tables!$A$1:$G$49194,7,FALSE),"-")</f>
        <v>-</v>
      </c>
      <c r="G12" s="30" t="str">
        <f>IFERROR(VLOOKUP(CONCATENATE($B12,"_",G$4,"_",$C$76,"_",$C$75),Data_for_IC_trend_tables!$A$1:$G$49194,7,FALSE),"-")</f>
        <v>-</v>
      </c>
      <c r="H12" s="30" t="str">
        <f>IFERROR(VLOOKUP(CONCATENATE($B12,"_",H$4,"_",$C$76,"_",$C$75),Data_for_IC_trend_tables!$A$1:$G$49194,7,FALSE),"-")</f>
        <v>-</v>
      </c>
      <c r="I12" s="30" t="str">
        <f>IFERROR(VLOOKUP(CONCATENATE($B12,"_",I$4,"_",$C$76,"_",$C$75),Data_for_IC_trend_tables!$A$1:$G$49194,7,FALSE),"-")</f>
        <v>-</v>
      </c>
      <c r="J12" s="30" t="str">
        <f>IFERROR(VLOOKUP(CONCATENATE($B12,"_",J$4,"_",$C$76,"_",$C$75),Data_for_IC_trend_tables!$A$1:$G$49194,7,FALSE),"-")</f>
        <v>-</v>
      </c>
      <c r="K12" s="30" t="str">
        <f>IFERROR(VLOOKUP(CONCATENATE($B12,"_",K$4,"_",$C$76,"_",$C$75),Data_for_IC_trend_tables!$A$1:$G$49194,7,FALSE),"-")</f>
        <v>-</v>
      </c>
      <c r="L12" s="30" t="str">
        <f>IFERROR(VLOOKUP(CONCATENATE($B12,"_",L$4,"_",$C$76,"_",$C$75),Data_for_IC_trend_tables!$A$1:$G$49194,7,FALSE),"-")</f>
        <v>-</v>
      </c>
      <c r="M12" s="30" t="str">
        <f>IFERROR(VLOOKUP(CONCATENATE($B12,"_",M$4,"_",$C$76,"_",$C$75),Data_for_IC_trend_tables!$A$1:$G$49194,7,FALSE),"-")</f>
        <v>-</v>
      </c>
      <c r="N12" s="30" t="str">
        <f>IFERROR(VLOOKUP(CONCATENATE($B12,"_",N$4,"_",$C$76,"_",$C$75),Data_for_IC_trend_tables!$A$1:$G$49194,7,FALSE),"-")</f>
        <v>-</v>
      </c>
      <c r="O12" s="30" t="str">
        <f>IFERROR(VLOOKUP(CONCATENATE($B12,"_",O$4,"_",$C$76,"_",$C$75),Data_for_IC_trend_tables!$A$1:$G$49194,7,FALSE),"-")</f>
        <v>-</v>
      </c>
      <c r="P12" s="30" t="str">
        <f>IFERROR(VLOOKUP(CONCATENATE($B12,"_",P$4,"_",$C$76,"_",$C$75),Data_for_IC_trend_tables!$A$1:$G$49194,7,FALSE),"-")</f>
        <v>-</v>
      </c>
      <c r="Q12" s="30" t="str">
        <f>IFERROR(VLOOKUP(CONCATENATE($B12,"_",Q$4,"_",$C$76,"_",$C$75),Data_for_IC_trend_tables!$A$1:$G$49194,7,FALSE),"-")</f>
        <v>-</v>
      </c>
      <c r="R12" s="30" t="str">
        <f>IFERROR(VLOOKUP(CONCATENATE($B12,"_",R$4,"_",$C$76,"_",$C$75),Data_for_IC_trend_tables!$A$1:$G$49194,7,FALSE),"-")</f>
        <v>-</v>
      </c>
      <c r="S12" s="30" t="str">
        <f>IFERROR(VLOOKUP(CONCATENATE($B12,"_",S$4,"_",$C$76,"_",$C$75),Data_for_IC_trend_tables!$A$1:$G$49194,7,FALSE),"-")</f>
        <v>-</v>
      </c>
      <c r="T12" s="30" t="str">
        <f>IFERROR(VLOOKUP(CONCATENATE($B12,"_",T$4,"_",$C$76,"_",$C$75),Data_for_IC_trend_tables!$A$1:$G$49194,7,FALSE),"-")</f>
        <v>-</v>
      </c>
      <c r="U12" s="30" t="str">
        <f>IFERROR(VLOOKUP(CONCATENATE($B12,"_",U$4,"_",$C$76,"_",$C$75),Data_for_IC_trend_tables!$A$1:$G$49194,7,FALSE),"-")</f>
        <v>-</v>
      </c>
      <c r="V12" s="30" t="str">
        <f>IFERROR(VLOOKUP(CONCATENATE($B12,"_",V$4,"_",$C$76,"_",$C$75),Data_for_IC_trend_tables!$A$1:$G$49194,7,FALSE),"-")</f>
        <v>-</v>
      </c>
      <c r="W12" s="30" t="str">
        <f>IFERROR(VLOOKUP(CONCATENATE($B12,"_",W$4,"_",$C$76,"_",$C$75),Data_for_IC_trend_tables!$A$1:$G$49194,7,FALSE),"-")</f>
        <v>-</v>
      </c>
      <c r="X12" s="30" t="str">
        <f>IFERROR(VLOOKUP(CONCATENATE($B12,"_",X$4,"_",$C$76,"_",$C$75),Data_for_IC_trend_tables!$A$1:$G$49194,7,FALSE),"-")</f>
        <v>-</v>
      </c>
      <c r="Y12" s="30" t="str">
        <f>IFERROR(VLOOKUP(CONCATENATE($B12,"_",Y$4,"_",$C$76,"_",$C$75),Data_for_IC_trend_tables!$A$1:$G$49194,7,FALSE),"-")</f>
        <v>-</v>
      </c>
      <c r="Z12" s="30" t="str">
        <f>IFERROR(VLOOKUP(CONCATENATE($B12,"_",Z$4,"_",$C$76,"_",$C$75),Data_for_IC_trend_tables!$A$1:$G$49194,7,FALSE),"-")</f>
        <v>-</v>
      </c>
      <c r="AA12" s="30" t="str">
        <f>IFERROR(VLOOKUP(CONCATENATE($B12,"_",AA$4,"_",$C$76,"_",$C$75),Data_for_IC_trend_tables!$A$1:$G$49194,7,FALSE),"-")</f>
        <v>-</v>
      </c>
      <c r="AB12" s="30" t="str">
        <f>IFERROR(VLOOKUP(CONCATENATE($B12,"_",AB$4,"_",$C$76,"_",$C$75),Data_for_IC_trend_tables!$A$1:$G$49194,7,FALSE),"-")</f>
        <v>-</v>
      </c>
      <c r="AC12" s="30" t="str">
        <f>IFERROR(VLOOKUP(CONCATENATE($B12,"_",AC$4,"_",$C$76,"_",$C$75),Data_for_IC_trend_tables!$A$1:$G$49194,7,FALSE),"-")</f>
        <v>-</v>
      </c>
      <c r="AD12" s="30" t="str">
        <f>IFERROR(VLOOKUP(CONCATENATE($B12,"_",AD$4,"_",$C$76,"_",$C$75),Data_for_IC_trend_tables!$A$1:$G$49194,7,FALSE),"-")</f>
        <v>-</v>
      </c>
      <c r="AE12" s="30" t="str">
        <f>IFERROR(VLOOKUP(CONCATENATE($B12,"_",AE$4,"_",$C$76,"_",$C$75),Data_for_IC_trend_tables!$A$1:$G$49194,7,FALSE),"-")</f>
        <v>-</v>
      </c>
      <c r="AF12" s="30" t="str">
        <f>IFERROR(VLOOKUP(CONCATENATE($B12,"_",AF$4,"_",$C$76,"_",$C$75),Data_for_IC_trend_tables!$A$1:$G$49194,7,FALSE),"-")</f>
        <v>-</v>
      </c>
      <c r="AG12" s="30" t="str">
        <f>IFERROR(VLOOKUP(CONCATENATE($B12,"_",AG$4,"_",$C$76,"_",$C$75),Data_for_IC_trend_tables!$A$1:$G$49194,7,FALSE),"-")</f>
        <v>-</v>
      </c>
      <c r="AH12" s="30" t="str">
        <f>IFERROR(VLOOKUP(CONCATENATE($B12,"_",AH$4,"_",$C$76,"_",$C$75),Data_for_IC_trend_tables!$A$1:$G$49194,7,FALSE),"-")</f>
        <v>-</v>
      </c>
      <c r="AI12" s="30" t="str">
        <f>IFERROR(VLOOKUP(CONCATENATE($B12,"_",AI$4,"_",$C$76,"_",$C$75),Data_for_IC_trend_tables!$A$1:$G$49194,7,FALSE),"-")</f>
        <v>-</v>
      </c>
      <c r="AJ12" s="30" t="str">
        <f>IFERROR(VLOOKUP(CONCATENATE($B12,"_",AJ$4,"_",$C$76,"_",$C$75),Data_for_IC_trend_tables!$A$1:$G$49194,7,FALSE),"-")</f>
        <v>-</v>
      </c>
      <c r="AK12" s="30" t="str">
        <f>IFERROR(VLOOKUP(CONCATENATE($B12,"_",AK$4,"_",$C$76,"_",$C$75),Data_for_IC_trend_tables!$A$1:$G$49194,7,FALSE),"-")</f>
        <v>-</v>
      </c>
      <c r="AL12" s="30" t="str">
        <f>IFERROR(VLOOKUP(CONCATENATE($B12,"_",AL$4,"_",$C$76,"_",$C$75),Data_for_IC_trend_tables!$A$1:$G$49194,7,FALSE),"-")</f>
        <v>-</v>
      </c>
      <c r="AM12" s="30" t="str">
        <f>IFERROR(VLOOKUP(CONCATENATE($B12,"_",AM$4,"_",$C$76,"_",$C$75),Data_for_IC_trend_tables!$A$1:$G$49194,7,FALSE),"-")</f>
        <v>-</v>
      </c>
      <c r="AN12" s="30" t="str">
        <f>IFERROR(VLOOKUP(CONCATENATE($B12,"_",AN$4,"_",$C$76,"_",$C$75),Data_for_IC_trend_tables!$A$1:$G$49194,7,FALSE),"-")</f>
        <v>-</v>
      </c>
      <c r="AO12" s="30" t="str">
        <f>IFERROR(VLOOKUP(CONCATENATE($B12,"_",AO$4,"_",$C$76,"_",$C$75),Data_for_IC_trend_tables!$A$1:$G$49194,7,FALSE),"-")</f>
        <v>-</v>
      </c>
      <c r="AP12" s="30" t="str">
        <f>IFERROR(VLOOKUP(CONCATENATE($B12,"_",AP$4,"_",$C$76,"_",$C$75),Data_for_IC_trend_tables!$A$1:$G$49194,7,FALSE),"-")</f>
        <v>-</v>
      </c>
      <c r="AQ12" s="30" t="str">
        <f>IFERROR(VLOOKUP(CONCATENATE($B12,"_",AQ$4,"_",$C$76,"_",$C$75),Data_for_IC_trend_tables!$A$1:$G$49194,7,FALSE),"-")</f>
        <v>-</v>
      </c>
      <c r="AR12" s="30" t="str">
        <f>IFERROR(VLOOKUP(CONCATENATE($B12,"_",AR$4,"_",$C$76,"_",$C$75),Data_for_IC_trend_tables!$A$1:$G$49194,7,FALSE),"-")</f>
        <v>-</v>
      </c>
      <c r="AS12" s="30" t="str">
        <f>IFERROR(VLOOKUP(CONCATENATE($B12,"_",AS$4,"_",$C$76,"_",$C$75),Data_for_IC_trend_tables!$A$1:$G$49194,7,FALSE),"-")</f>
        <v>-</v>
      </c>
      <c r="AT12" s="30" t="str">
        <f>IFERROR(VLOOKUP(CONCATENATE($B12,"_",AT$4,"_",$C$76,"_",$C$75),Data_for_IC_trend_tables!$A$1:$G$49194,7,FALSE),"-")</f>
        <v>-</v>
      </c>
      <c r="AU12" s="30"/>
      <c r="AV12" s="30" t="str">
        <f>IFERROR(VLOOKUP(CONCATENATE($B12,"_",AV$4,"_",$C$76,"_",$C$75),Data_for_IC_trend_tables!$A$1:$G$49194,7,FALSE),"-")</f>
        <v>-</v>
      </c>
      <c r="AW12" s="79"/>
      <c r="AX12" s="38" t="str">
        <f t="shared" si="0"/>
        <v/>
      </c>
      <c r="AY12" s="58" t="str">
        <f t="shared" si="1"/>
        <v/>
      </c>
      <c r="AZ12" s="241"/>
      <c r="BA12" s="38" t="str">
        <f t="shared" si="2"/>
        <v/>
      </c>
      <c r="BB12" s="58" t="str">
        <f t="shared" si="3"/>
        <v/>
      </c>
      <c r="BC12" s="86"/>
      <c r="BD12" s="139"/>
      <c r="BE12"/>
      <c r="BF12"/>
      <c r="BG12"/>
      <c r="BH12"/>
      <c r="BI12"/>
      <c r="BJ12"/>
    </row>
    <row r="13" spans="2:63" s="3" customFormat="1" ht="12.6" customHeight="1" x14ac:dyDescent="0.2">
      <c r="B13" s="53" t="s">
        <v>140</v>
      </c>
      <c r="C13" s="55" t="s">
        <v>5</v>
      </c>
      <c r="D13" s="30" t="str">
        <f>IFERROR(VLOOKUP(CONCATENATE($B13,"_",D$4,"_",$C$76,"_",$C$75),Data_for_IC_trend_tables!$A$1:$G$49194,7,FALSE),"-")</f>
        <v>-</v>
      </c>
      <c r="E13" s="30" t="str">
        <f>IFERROR(VLOOKUP(CONCATENATE($B13,"_",E$4,"_",$C$76,"_",$C$75),Data_for_IC_trend_tables!$A$1:$G$49194,7,FALSE),"-")</f>
        <v>-</v>
      </c>
      <c r="F13" s="30" t="str">
        <f>IFERROR(VLOOKUP(CONCATENATE($B13,"_",F$4,"_",$C$76,"_",$C$75),Data_for_IC_trend_tables!$A$1:$G$49194,7,FALSE),"-")</f>
        <v>-</v>
      </c>
      <c r="G13" s="30" t="str">
        <f>IFERROR(VLOOKUP(CONCATENATE($B13,"_",G$4,"_",$C$76,"_",$C$75),Data_for_IC_trend_tables!$A$1:$G$49194,7,FALSE),"-")</f>
        <v>-</v>
      </c>
      <c r="H13" s="30" t="str">
        <f>IFERROR(VLOOKUP(CONCATENATE($B13,"_",H$4,"_",$C$76,"_",$C$75),Data_for_IC_trend_tables!$A$1:$G$49194,7,FALSE),"-")</f>
        <v>-</v>
      </c>
      <c r="I13" s="30" t="str">
        <f>IFERROR(VLOOKUP(CONCATENATE($B13,"_",I$4,"_",$C$76,"_",$C$75),Data_for_IC_trend_tables!$A$1:$G$49194,7,FALSE),"-")</f>
        <v>-</v>
      </c>
      <c r="J13" s="30" t="str">
        <f>IFERROR(VLOOKUP(CONCATENATE($B13,"_",J$4,"_",$C$76,"_",$C$75),Data_for_IC_trend_tables!$A$1:$G$49194,7,FALSE),"-")</f>
        <v>-</v>
      </c>
      <c r="K13" s="30" t="str">
        <f>IFERROR(VLOOKUP(CONCATENATE($B13,"_",K$4,"_",$C$76,"_",$C$75),Data_for_IC_trend_tables!$A$1:$G$49194,7,FALSE),"-")</f>
        <v>-</v>
      </c>
      <c r="L13" s="30" t="str">
        <f>IFERROR(VLOOKUP(CONCATENATE($B13,"_",L$4,"_",$C$76,"_",$C$75),Data_for_IC_trend_tables!$A$1:$G$49194,7,FALSE),"-")</f>
        <v>-</v>
      </c>
      <c r="M13" s="30" t="str">
        <f>IFERROR(VLOOKUP(CONCATENATE($B13,"_",M$4,"_",$C$76,"_",$C$75),Data_for_IC_trend_tables!$A$1:$G$49194,7,FALSE),"-")</f>
        <v>-</v>
      </c>
      <c r="N13" s="30">
        <f>IFERROR(VLOOKUP(CONCATENATE($B13,"_",N$4,"_",$C$76,"_",$C$75),Data_for_IC_trend_tables!$A$1:$G$49194,7,FALSE),"-")</f>
        <v>148.241165723807</v>
      </c>
      <c r="O13" s="30">
        <f>IFERROR(VLOOKUP(CONCATENATE($B13,"_",O$4,"_",$C$76,"_",$C$75),Data_for_IC_trend_tables!$A$1:$G$49194,7,FALSE),"-")</f>
        <v>137.48672554089401</v>
      </c>
      <c r="P13" s="30">
        <f>IFERROR(VLOOKUP(CONCATENATE($B13,"_",P$4,"_",$C$76,"_",$C$75),Data_for_IC_trend_tables!$A$1:$G$49194,7,FALSE),"-")</f>
        <v>116.450759703773</v>
      </c>
      <c r="Q13" s="30">
        <f>IFERROR(VLOOKUP(CONCATENATE($B13,"_",Q$4,"_",$C$76,"_",$C$75),Data_for_IC_trend_tables!$A$1:$G$49194,7,FALSE),"-")</f>
        <v>96.330218238563205</v>
      </c>
      <c r="R13" s="30">
        <f>IFERROR(VLOOKUP(CONCATENATE($B13,"_",R$4,"_",$C$76,"_",$C$75),Data_for_IC_trend_tables!$A$1:$G$49194,7,FALSE),"-")</f>
        <v>82.229830912286801</v>
      </c>
      <c r="S13" s="30">
        <f>IFERROR(VLOOKUP(CONCATENATE($B13,"_",S$4,"_",$C$76,"_",$C$75),Data_for_IC_trend_tables!$A$1:$G$49194,7,FALSE),"-")</f>
        <v>72.007557695446394</v>
      </c>
      <c r="T13" s="30">
        <f>IFERROR(VLOOKUP(CONCATENATE($B13,"_",T$4,"_",$C$76,"_",$C$75),Data_for_IC_trend_tables!$A$1:$G$49194,7,FALSE),"-")</f>
        <v>66.842997793509696</v>
      </c>
      <c r="U13" s="30">
        <f>IFERROR(VLOOKUP(CONCATENATE($B13,"_",U$4,"_",$C$76,"_",$C$75),Data_for_IC_trend_tables!$A$1:$G$49194,7,FALSE),"-")</f>
        <v>66.562150795708604</v>
      </c>
      <c r="V13" s="30">
        <f>IFERROR(VLOOKUP(CONCATENATE($B13,"_",V$4,"_",$C$76,"_",$C$75),Data_for_IC_trend_tables!$A$1:$G$49194,7,FALSE),"-")</f>
        <v>58.953391877643703</v>
      </c>
      <c r="W13" s="30">
        <f>IFERROR(VLOOKUP(CONCATENATE($B13,"_",W$4,"_",$C$76,"_",$C$75),Data_for_IC_trend_tables!$A$1:$G$49194,7,FALSE),"-")</f>
        <v>61.2136942198835</v>
      </c>
      <c r="X13" s="30">
        <f>IFERROR(VLOOKUP(CONCATENATE($B13,"_",X$4,"_",$C$76,"_",$C$75),Data_for_IC_trend_tables!$A$1:$G$49194,7,FALSE),"-")</f>
        <v>56.672936837360602</v>
      </c>
      <c r="Y13" s="30">
        <f>IFERROR(VLOOKUP(CONCATENATE($B13,"_",Y$4,"_",$C$76,"_",$C$75),Data_for_IC_trend_tables!$A$1:$G$49194,7,FALSE),"-")</f>
        <v>54.267014175328399</v>
      </c>
      <c r="Z13" s="30">
        <f>IFERROR(VLOOKUP(CONCATENATE($B13,"_",Z$4,"_",$C$76,"_",$C$75),Data_for_IC_trend_tables!$A$1:$G$49194,7,FALSE),"-")</f>
        <v>57.520956439524099</v>
      </c>
      <c r="AA13" s="30">
        <f>IFERROR(VLOOKUP(CONCATENATE($B13,"_",AA$4,"_",$C$76,"_",$C$75),Data_for_IC_trend_tables!$A$1:$G$49194,7,FALSE),"-")</f>
        <v>56.560436318250197</v>
      </c>
      <c r="AB13" s="30">
        <f>IFERROR(VLOOKUP(CONCATENATE($B13,"_",AB$4,"_",$C$76,"_",$C$75),Data_for_IC_trend_tables!$A$1:$G$49194,7,FALSE),"-")</f>
        <v>62.529822054391801</v>
      </c>
      <c r="AC13" s="30">
        <f>IFERROR(VLOOKUP(CONCATENATE($B13,"_",AC$4,"_",$C$76,"_",$C$75),Data_for_IC_trend_tables!$A$1:$G$49194,7,FALSE),"-")</f>
        <v>57.852066970700903</v>
      </c>
      <c r="AD13" s="30">
        <f>IFERROR(VLOOKUP(CONCATENATE($B13,"_",AD$4,"_",$C$76,"_",$C$75),Data_for_IC_trend_tables!$A$1:$G$49194,7,FALSE),"-")</f>
        <v>57.548440029356797</v>
      </c>
      <c r="AE13" s="30">
        <f>IFERROR(VLOOKUP(CONCATENATE($B13,"_",AE$4,"_",$C$76,"_",$C$75),Data_for_IC_trend_tables!$A$1:$G$49194,7,FALSE),"-")</f>
        <v>53.480429032964899</v>
      </c>
      <c r="AF13" s="30">
        <f>IFERROR(VLOOKUP(CONCATENATE($B13,"_",AF$4,"_",$C$76,"_",$C$75),Data_for_IC_trend_tables!$A$1:$G$49194,7,FALSE),"-")</f>
        <v>56.995311342187698</v>
      </c>
      <c r="AG13" s="30">
        <f>IFERROR(VLOOKUP(CONCATENATE($B13,"_",AG$4,"_",$C$76,"_",$C$75),Data_for_IC_trend_tables!$A$1:$G$49194,7,FALSE),"-")</f>
        <v>53.7044612764563</v>
      </c>
      <c r="AH13" s="30">
        <f>IFERROR(VLOOKUP(CONCATENATE($B13,"_",AH$4,"_",$C$76,"_",$C$75),Data_for_IC_trend_tables!$A$1:$G$49194,7,FALSE),"-")</f>
        <v>55.724575758830802</v>
      </c>
      <c r="AI13" s="30">
        <f>IFERROR(VLOOKUP(CONCATENATE($B13,"_",AI$4,"_",$C$76,"_",$C$75),Data_for_IC_trend_tables!$A$1:$G$49194,7,FALSE),"-")</f>
        <v>54.914494369114003</v>
      </c>
      <c r="AJ13" s="30">
        <f>IFERROR(VLOOKUP(CONCATENATE($B13,"_",AJ$4,"_",$C$76,"_",$C$75),Data_for_IC_trend_tables!$A$1:$G$49194,7,FALSE),"-")</f>
        <v>55.026551060583898</v>
      </c>
      <c r="AK13" s="30">
        <f>IFERROR(VLOOKUP(CONCATENATE($B13,"_",AK$4,"_",$C$76,"_",$C$75),Data_for_IC_trend_tables!$A$1:$G$49194,7,FALSE),"-")</f>
        <v>58.652988754842497</v>
      </c>
      <c r="AL13" s="30">
        <f>IFERROR(VLOOKUP(CONCATENATE($B13,"_",AL$4,"_",$C$76,"_",$C$75),Data_for_IC_trend_tables!$A$1:$G$49194,7,FALSE),"-")</f>
        <v>62.740005749064998</v>
      </c>
      <c r="AM13" s="30">
        <f>IFERROR(VLOOKUP(CONCATENATE($B13,"_",AM$4,"_",$C$76,"_",$C$75),Data_for_IC_trend_tables!$A$1:$G$49194,7,FALSE),"-")</f>
        <v>62.398817677156003</v>
      </c>
      <c r="AN13" s="30">
        <f>IFERROR(VLOOKUP(CONCATENATE($B13,"_",AN$4,"_",$C$76,"_",$C$75),Data_for_IC_trend_tables!$A$1:$G$49194,7,FALSE),"-")</f>
        <v>63.576572258605303</v>
      </c>
      <c r="AO13" s="30">
        <f>IFERROR(VLOOKUP(CONCATENATE($B13,"_",AO$4,"_",$C$76,"_",$C$75),Data_for_IC_trend_tables!$A$1:$G$49194,7,FALSE),"-")</f>
        <v>62.628410326781001</v>
      </c>
      <c r="AP13" s="30">
        <f>IFERROR(VLOOKUP(CONCATENATE($B13,"_",AP$4,"_",$C$76,"_",$C$75),Data_for_IC_trend_tables!$A$1:$G$49194,7,FALSE),"-")</f>
        <v>62.357343821840701</v>
      </c>
      <c r="AQ13" s="30">
        <f>IFERROR(VLOOKUP(CONCATENATE($B13,"_",AQ$4,"_",$C$76,"_",$C$75),Data_for_IC_trend_tables!$A$1:$G$49194,7,FALSE),"-")</f>
        <v>64.430729096080398</v>
      </c>
      <c r="AR13" s="30">
        <f>IFERROR(VLOOKUP(CONCATENATE($B13,"_",AR$4,"_",$C$76,"_",$C$75),Data_for_IC_trend_tables!$A$1:$G$49194,7,FALSE),"-")</f>
        <v>60.191195697998403</v>
      </c>
      <c r="AS13" s="30">
        <f>IFERROR(VLOOKUP(CONCATENATE($B13,"_",AS$4,"_",$C$76,"_",$C$75),Data_for_IC_trend_tables!$A$1:$G$49194,7,FALSE),"-")</f>
        <v>60.776876477205398</v>
      </c>
      <c r="AT13" s="30">
        <f>IFERROR(VLOOKUP(CONCATENATE($B13,"_",AT$4,"_",$C$76,"_",$C$75),Data_for_IC_trend_tables!$A$1:$G$49194,7,FALSE),"-")</f>
        <v>61.192371437939499</v>
      </c>
      <c r="AU13" s="30"/>
      <c r="AV13" s="30">
        <f>IFERROR(VLOOKUP(CONCATENATE($B13,"_",AV$4,"_",$C$76,"_",$C$75),Data_for_IC_trend_tables!$A$1:$G$49194,7,FALSE),"-")</f>
        <v>61.192371437939499</v>
      </c>
      <c r="AW13" s="79">
        <v>108</v>
      </c>
      <c r="AX13" s="38" t="str">
        <f t="shared" si="0"/>
        <v>Yes</v>
      </c>
      <c r="AY13" s="58">
        <f t="shared" si="1"/>
        <v>-0.43340396816722687</v>
      </c>
      <c r="AZ13" s="241">
        <v>0.03</v>
      </c>
      <c r="BA13" s="38" t="str">
        <f t="shared" si="2"/>
        <v>No</v>
      </c>
      <c r="BB13" s="58">
        <f t="shared" si="3"/>
        <v>8.7738722955746556E-2</v>
      </c>
      <c r="BC13" s="63" t="s">
        <v>76</v>
      </c>
      <c r="BD13" s="63" t="s">
        <v>76</v>
      </c>
      <c r="BE13"/>
      <c r="BF13"/>
      <c r="BG13"/>
      <c r="BH13"/>
      <c r="BI13"/>
      <c r="BJ13"/>
    </row>
    <row r="14" spans="2:63" s="3" customFormat="1" ht="14.25" customHeight="1" x14ac:dyDescent="0.2">
      <c r="B14" s="53" t="s">
        <v>141</v>
      </c>
      <c r="C14" s="61" t="s">
        <v>87</v>
      </c>
      <c r="D14" s="30" t="str">
        <f>IFERROR(VLOOKUP(CONCATENATE($B14,"_",D$4,"_",$C$76,"_",$C$75),Data_for_IC_trend_tables!$A$1:$G$49194,7,FALSE),"-")</f>
        <v>-</v>
      </c>
      <c r="E14" s="30" t="str">
        <f>IFERROR(VLOOKUP(CONCATENATE($B14,"_",E$4,"_",$C$76,"_",$C$75),Data_for_IC_trend_tables!$A$1:$G$49194,7,FALSE),"-")</f>
        <v>-</v>
      </c>
      <c r="F14" s="30" t="str">
        <f>IFERROR(VLOOKUP(CONCATENATE($B14,"_",F$4,"_",$C$76,"_",$C$75),Data_for_IC_trend_tables!$A$1:$G$49194,7,FALSE),"-")</f>
        <v>-</v>
      </c>
      <c r="G14" s="30" t="str">
        <f>IFERROR(VLOOKUP(CONCATENATE($B14,"_",G$4,"_",$C$76,"_",$C$75),Data_for_IC_trend_tables!$A$1:$G$49194,7,FALSE),"-")</f>
        <v>-</v>
      </c>
      <c r="H14" s="30" t="str">
        <f>IFERROR(VLOOKUP(CONCATENATE($B14,"_",H$4,"_",$C$76,"_",$C$75),Data_for_IC_trend_tables!$A$1:$G$49194,7,FALSE),"-")</f>
        <v>-</v>
      </c>
      <c r="I14" s="30" t="str">
        <f>IFERROR(VLOOKUP(CONCATENATE($B14,"_",I$4,"_",$C$76,"_",$C$75),Data_for_IC_trend_tables!$A$1:$G$49194,7,FALSE),"-")</f>
        <v>-</v>
      </c>
      <c r="J14" s="30" t="str">
        <f>IFERROR(VLOOKUP(CONCATENATE($B14,"_",J$4,"_",$C$76,"_",$C$75),Data_for_IC_trend_tables!$A$1:$G$49194,7,FALSE),"-")</f>
        <v>-</v>
      </c>
      <c r="K14" s="30" t="str">
        <f>IFERROR(VLOOKUP(CONCATENATE($B14,"_",K$4,"_",$C$76,"_",$C$75),Data_for_IC_trend_tables!$A$1:$G$49194,7,FALSE),"-")</f>
        <v>-</v>
      </c>
      <c r="L14" s="30" t="str">
        <f>IFERROR(VLOOKUP(CONCATENATE($B14,"_",L$4,"_",$C$76,"_",$C$75),Data_for_IC_trend_tables!$A$1:$G$49194,7,FALSE),"-")</f>
        <v>-</v>
      </c>
      <c r="M14" s="30" t="str">
        <f>IFERROR(VLOOKUP(CONCATENATE($B14,"_",M$4,"_",$C$76,"_",$C$75),Data_for_IC_trend_tables!$A$1:$G$49194,7,FALSE),"-")</f>
        <v>-</v>
      </c>
      <c r="N14" s="30">
        <f>IFERROR(VLOOKUP(CONCATENATE($B14,"_",N$4,"_",$C$76,"_",$C$75),Data_for_IC_trend_tables!$A$1:$G$49194,7,FALSE),"-")</f>
        <v>395.27511937273101</v>
      </c>
      <c r="O14" s="30">
        <f>IFERROR(VLOOKUP(CONCATENATE($B14,"_",O$4,"_",$C$76,"_",$C$75),Data_for_IC_trend_tables!$A$1:$G$49194,7,FALSE),"-")</f>
        <v>392.16518112178898</v>
      </c>
      <c r="P14" s="30">
        <f>IFERROR(VLOOKUP(CONCATENATE($B14,"_",P$4,"_",$C$76,"_",$C$75),Data_for_IC_trend_tables!$A$1:$G$49194,7,FALSE),"-")</f>
        <v>404.72553132758998</v>
      </c>
      <c r="Q14" s="30">
        <f>IFERROR(VLOOKUP(CONCATENATE($B14,"_",Q$4,"_",$C$76,"_",$C$75),Data_for_IC_trend_tables!$A$1:$G$49194,7,FALSE),"-")</f>
        <v>408.77259431654102</v>
      </c>
      <c r="R14" s="30">
        <f>IFERROR(VLOOKUP(CONCATENATE($B14,"_",R$4,"_",$C$76,"_",$C$75),Data_for_IC_trend_tables!$A$1:$G$49194,7,FALSE),"-")</f>
        <v>423.54313462947403</v>
      </c>
      <c r="S14" s="30">
        <f>IFERROR(VLOOKUP(CONCATENATE($B14,"_",S$4,"_",$C$76,"_",$C$75),Data_for_IC_trend_tables!$A$1:$G$49194,7,FALSE),"-")</f>
        <v>449.80673163941498</v>
      </c>
      <c r="T14" s="30">
        <f>IFERROR(VLOOKUP(CONCATENATE($B14,"_",T$4,"_",$C$76,"_",$C$75),Data_for_IC_trend_tables!$A$1:$G$49194,7,FALSE),"-")</f>
        <v>466.20477307745801</v>
      </c>
      <c r="U14" s="30">
        <f>IFERROR(VLOOKUP(CONCATENATE($B14,"_",U$4,"_",$C$76,"_",$C$75),Data_for_IC_trend_tables!$A$1:$G$49194,7,FALSE),"-")</f>
        <v>471.29408838146202</v>
      </c>
      <c r="V14" s="30">
        <f>IFERROR(VLOOKUP(CONCATENATE($B14,"_",V$4,"_",$C$76,"_",$C$75),Data_for_IC_trend_tables!$A$1:$G$49194,7,FALSE),"-")</f>
        <v>471.90306602208602</v>
      </c>
      <c r="W14" s="30">
        <f>IFERROR(VLOOKUP(CONCATENATE($B14,"_",W$4,"_",$C$76,"_",$C$75),Data_for_IC_trend_tables!$A$1:$G$49194,7,FALSE),"-")</f>
        <v>466.66049867496798</v>
      </c>
      <c r="X14" s="30">
        <f>IFERROR(VLOOKUP(CONCATENATE($B14,"_",X$4,"_",$C$76,"_",$C$75),Data_for_IC_trend_tables!$A$1:$G$49194,7,FALSE),"-")</f>
        <v>475.74200656187998</v>
      </c>
      <c r="Y14" s="30">
        <f>IFERROR(VLOOKUP(CONCATENATE($B14,"_",Y$4,"_",$C$76,"_",$C$75),Data_for_IC_trend_tables!$A$1:$G$49194,7,FALSE),"-")</f>
        <v>475.49093493631</v>
      </c>
      <c r="Z14" s="30">
        <f>IFERROR(VLOOKUP(CONCATENATE($B14,"_",Z$4,"_",$C$76,"_",$C$75),Data_for_IC_trend_tables!$A$1:$G$49194,7,FALSE),"-")</f>
        <v>483.85649890603099</v>
      </c>
      <c r="AA14" s="30">
        <f>IFERROR(VLOOKUP(CONCATENATE($B14,"_",AA$4,"_",$C$76,"_",$C$75),Data_for_IC_trend_tables!$A$1:$G$49194,7,FALSE),"-")</f>
        <v>479.89436224264102</v>
      </c>
      <c r="AB14" s="30">
        <f>IFERROR(VLOOKUP(CONCATENATE($B14,"_",AB$4,"_",$C$76,"_",$C$75),Data_for_IC_trend_tables!$A$1:$G$49194,7,FALSE),"-")</f>
        <v>493.92270104931902</v>
      </c>
      <c r="AC14" s="30">
        <f>IFERROR(VLOOKUP(CONCATENATE($B14,"_",AC$4,"_",$C$76,"_",$C$75),Data_for_IC_trend_tables!$A$1:$G$49194,7,FALSE),"-")</f>
        <v>489.85685927069801</v>
      </c>
      <c r="AD14" s="30">
        <f>IFERROR(VLOOKUP(CONCATENATE($B14,"_",AD$4,"_",$C$76,"_",$C$75),Data_for_IC_trend_tables!$A$1:$G$49194,7,FALSE),"-")</f>
        <v>478.86226475601899</v>
      </c>
      <c r="AE14" s="30">
        <f>IFERROR(VLOOKUP(CONCATENATE($B14,"_",AE$4,"_",$C$76,"_",$C$75),Data_for_IC_trend_tables!$A$1:$G$49194,7,FALSE),"-")</f>
        <v>483.79198144109398</v>
      </c>
      <c r="AF14" s="30">
        <f>IFERROR(VLOOKUP(CONCATENATE($B14,"_",AF$4,"_",$C$76,"_",$C$75),Data_for_IC_trend_tables!$A$1:$G$49194,7,FALSE),"-")</f>
        <v>475.76425428199201</v>
      </c>
      <c r="AG14" s="30">
        <f>IFERROR(VLOOKUP(CONCATENATE($B14,"_",AG$4,"_",$C$76,"_",$C$75),Data_for_IC_trend_tables!$A$1:$G$49194,7,FALSE),"-")</f>
        <v>459.94947954916199</v>
      </c>
      <c r="AH14" s="30">
        <f>IFERROR(VLOOKUP(CONCATENATE($B14,"_",AH$4,"_",$C$76,"_",$C$75),Data_for_IC_trend_tables!$A$1:$G$49194,7,FALSE),"-")</f>
        <v>451.55529177359801</v>
      </c>
      <c r="AI14" s="30">
        <f>IFERROR(VLOOKUP(CONCATENATE($B14,"_",AI$4,"_",$C$76,"_",$C$75),Data_for_IC_trend_tables!$A$1:$G$49194,7,FALSE),"-")</f>
        <v>448.53207186350699</v>
      </c>
      <c r="AJ14" s="30">
        <f>IFERROR(VLOOKUP(CONCATENATE($B14,"_",AJ$4,"_",$C$76,"_",$C$75),Data_for_IC_trend_tables!$A$1:$G$49194,7,FALSE),"-")</f>
        <v>464.28668139867102</v>
      </c>
      <c r="AK14" s="30">
        <f>IFERROR(VLOOKUP(CONCATENATE($B14,"_",AK$4,"_",$C$76,"_",$C$75),Data_for_IC_trend_tables!$A$1:$G$49194,7,FALSE),"-")</f>
        <v>477.80570293702999</v>
      </c>
      <c r="AL14" s="30">
        <f>IFERROR(VLOOKUP(CONCATENATE($B14,"_",AL$4,"_",$C$76,"_",$C$75),Data_for_IC_trend_tables!$A$1:$G$49194,7,FALSE),"-")</f>
        <v>468.60116590057999</v>
      </c>
      <c r="AM14" s="30">
        <f>IFERROR(VLOOKUP(CONCATENATE($B14,"_",AM$4,"_",$C$76,"_",$C$75),Data_for_IC_trend_tables!$A$1:$G$49194,7,FALSE),"-")</f>
        <v>470.57648488273702</v>
      </c>
      <c r="AN14" s="30">
        <f>IFERROR(VLOOKUP(CONCATENATE($B14,"_",AN$4,"_",$C$76,"_",$C$75),Data_for_IC_trend_tables!$A$1:$G$49194,7,FALSE),"-")</f>
        <v>471.20171718575398</v>
      </c>
      <c r="AO14" s="30">
        <f>IFERROR(VLOOKUP(CONCATENATE($B14,"_",AO$4,"_",$C$76,"_",$C$75),Data_for_IC_trend_tables!$A$1:$G$49194,7,FALSE),"-")</f>
        <v>461.06007357007599</v>
      </c>
      <c r="AP14" s="30">
        <f>IFERROR(VLOOKUP(CONCATENATE($B14,"_",AP$4,"_",$C$76,"_",$C$75),Data_for_IC_trend_tables!$A$1:$G$49194,7,FALSE),"-")</f>
        <v>478.384347550641</v>
      </c>
      <c r="AQ14" s="30">
        <f>IFERROR(VLOOKUP(CONCATENATE($B14,"_",AQ$4,"_",$C$76,"_",$C$75),Data_for_IC_trend_tables!$A$1:$G$49194,7,FALSE),"-")</f>
        <v>479.302616358872</v>
      </c>
      <c r="AR14" s="30">
        <f>IFERROR(VLOOKUP(CONCATENATE($B14,"_",AR$4,"_",$C$76,"_",$C$75),Data_for_IC_trend_tables!$A$1:$G$49194,7,FALSE),"-")</f>
        <v>492.47474160116002</v>
      </c>
      <c r="AS14" s="30">
        <f>IFERROR(VLOOKUP(CONCATENATE($B14,"_",AS$4,"_",$C$76,"_",$C$75),Data_for_IC_trend_tables!$A$1:$G$49194,7,FALSE),"-")</f>
        <v>499.04228026004103</v>
      </c>
      <c r="AT14" s="30">
        <f>IFERROR(VLOOKUP(CONCATENATE($B14,"_",AT$4,"_",$C$76,"_",$C$75),Data_for_IC_trend_tables!$A$1:$G$49194,7,FALSE),"-")</f>
        <v>482.417216370147</v>
      </c>
      <c r="AU14" s="30"/>
      <c r="AV14" s="30">
        <f>IFERROR(VLOOKUP(CONCATENATE($B14,"_",AV$4,"_",$C$76,"_",$C$75),Data_for_IC_trend_tables!$A$1:$G$49194,7,FALSE),"-")</f>
        <v>482.417216370147</v>
      </c>
      <c r="AW14" s="79"/>
      <c r="AX14" s="38" t="str">
        <f t="shared" si="0"/>
        <v/>
      </c>
      <c r="AY14" s="58" t="str">
        <f t="shared" si="1"/>
        <v/>
      </c>
      <c r="AZ14" s="241"/>
      <c r="BA14" s="38" t="str">
        <f t="shared" si="2"/>
        <v/>
      </c>
      <c r="BB14" s="58" t="str">
        <f t="shared" si="3"/>
        <v/>
      </c>
      <c r="BC14" s="31"/>
      <c r="BD14" s="63"/>
      <c r="BE14"/>
      <c r="BF14"/>
      <c r="BG14"/>
      <c r="BH14"/>
      <c r="BI14"/>
      <c r="BJ14"/>
    </row>
    <row r="15" spans="2:63" s="3" customFormat="1" x14ac:dyDescent="0.2">
      <c r="B15" s="53" t="s">
        <v>142</v>
      </c>
      <c r="C15" s="55" t="s">
        <v>6</v>
      </c>
      <c r="D15" s="30" t="str">
        <f>IFERROR(VLOOKUP(CONCATENATE($B15,"_",D$4,"_",$C$76,"_",$C$75),Data_for_IC_trend_tables!$A$1:$G$49194,7,FALSE),"-")</f>
        <v>-</v>
      </c>
      <c r="E15" s="30" t="str">
        <f>IFERROR(VLOOKUP(CONCATENATE($B15,"_",E$4,"_",$C$76,"_",$C$75),Data_for_IC_trend_tables!$A$1:$G$49194,7,FALSE),"-")</f>
        <v>-</v>
      </c>
      <c r="F15" s="30" t="str">
        <f>IFERROR(VLOOKUP(CONCATENATE($B15,"_",F$4,"_",$C$76,"_",$C$75),Data_for_IC_trend_tables!$A$1:$G$49194,7,FALSE),"-")</f>
        <v>-</v>
      </c>
      <c r="G15" s="30" t="str">
        <f>IFERROR(VLOOKUP(CONCATENATE($B15,"_",G$4,"_",$C$76,"_",$C$75),Data_for_IC_trend_tables!$A$1:$G$49194,7,FALSE),"-")</f>
        <v>-</v>
      </c>
      <c r="H15" s="30" t="str">
        <f>IFERROR(VLOOKUP(CONCATENATE($B15,"_",H$4,"_",$C$76,"_",$C$75),Data_for_IC_trend_tables!$A$1:$G$49194,7,FALSE),"-")</f>
        <v>-</v>
      </c>
      <c r="I15" s="30" t="str">
        <f>IFERROR(VLOOKUP(CONCATENATE($B15,"_",I$4,"_",$C$76,"_",$C$75),Data_for_IC_trend_tables!$A$1:$G$49194,7,FALSE),"-")</f>
        <v>-</v>
      </c>
      <c r="J15" s="30" t="str">
        <f>IFERROR(VLOOKUP(CONCATENATE($B15,"_",J$4,"_",$C$76,"_",$C$75),Data_for_IC_trend_tables!$A$1:$G$49194,7,FALSE),"-")</f>
        <v>-</v>
      </c>
      <c r="K15" s="30">
        <f>IFERROR(VLOOKUP(CONCATENATE($B15,"_",K$4,"_",$C$76,"_",$C$75),Data_for_IC_trend_tables!$A$1:$G$49194,7,FALSE),"-")</f>
        <v>49.461428349062501</v>
      </c>
      <c r="L15" s="30">
        <f>IFERROR(VLOOKUP(CONCATENATE($B15,"_",L$4,"_",$C$76,"_",$C$75),Data_for_IC_trend_tables!$A$1:$G$49194,7,FALSE),"-")</f>
        <v>49.021625259014101</v>
      </c>
      <c r="M15" s="30" t="str">
        <f>IFERROR(VLOOKUP(CONCATENATE($B15,"_",M$4,"_",$C$76,"_",$C$75),Data_for_IC_trend_tables!$A$1:$G$49194,7,FALSE),"-")</f>
        <v>-</v>
      </c>
      <c r="N15" s="30">
        <f>IFERROR(VLOOKUP(CONCATENATE($B15,"_",N$4,"_",$C$76,"_",$C$75),Data_for_IC_trend_tables!$A$1:$G$49194,7,FALSE),"-")</f>
        <v>50.463509253821201</v>
      </c>
      <c r="O15" s="30">
        <f>IFERROR(VLOOKUP(CONCATENATE($B15,"_",O$4,"_",$C$76,"_",$C$75),Data_for_IC_trend_tables!$A$1:$G$49194,7,FALSE),"-")</f>
        <v>49.765562730696701</v>
      </c>
      <c r="P15" s="30">
        <f>IFERROR(VLOOKUP(CONCATENATE($B15,"_",P$4,"_",$C$76,"_",$C$75),Data_for_IC_trend_tables!$A$1:$G$49194,7,FALSE),"-")</f>
        <v>45.197114716266199</v>
      </c>
      <c r="Q15" s="30">
        <f>IFERROR(VLOOKUP(CONCATENATE($B15,"_",Q$4,"_",$C$76,"_",$C$75),Data_for_IC_trend_tables!$A$1:$G$49194,7,FALSE),"-")</f>
        <v>40.881271885947399</v>
      </c>
      <c r="R15" s="30">
        <f>IFERROR(VLOOKUP(CONCATENATE($B15,"_",R$4,"_",$C$76,"_",$C$75),Data_for_IC_trend_tables!$A$1:$G$49194,7,FALSE),"-")</f>
        <v>40.005174947883702</v>
      </c>
      <c r="S15" s="30">
        <f>IFERROR(VLOOKUP(CONCATENATE($B15,"_",S$4,"_",$C$76,"_",$C$75),Data_for_IC_trend_tables!$A$1:$G$49194,7,FALSE),"-")</f>
        <v>37.9570220470181</v>
      </c>
      <c r="T15" s="30">
        <f>IFERROR(VLOOKUP(CONCATENATE($B15,"_",T$4,"_",$C$76,"_",$C$75),Data_for_IC_trend_tables!$A$1:$G$49194,7,FALSE),"-")</f>
        <v>37.834420344500202</v>
      </c>
      <c r="U15" s="30">
        <f>IFERROR(VLOOKUP(CONCATENATE($B15,"_",U$4,"_",$C$76,"_",$C$75),Data_for_IC_trend_tables!$A$1:$G$49194,7,FALSE),"-")</f>
        <v>40.179134763248904</v>
      </c>
      <c r="V15" s="30">
        <f>IFERROR(VLOOKUP(CONCATENATE($B15,"_",V$4,"_",$C$76,"_",$C$75),Data_for_IC_trend_tables!$A$1:$G$49194,7,FALSE),"-")</f>
        <v>36.135936576775499</v>
      </c>
      <c r="W15" s="30">
        <f>IFERROR(VLOOKUP(CONCATENATE($B15,"_",W$4,"_",$C$76,"_",$C$75),Data_for_IC_trend_tables!$A$1:$G$49194,7,FALSE),"-")</f>
        <v>38.251586844254199</v>
      </c>
      <c r="X15" s="30">
        <f>IFERROR(VLOOKUP(CONCATENATE($B15,"_",X$4,"_",$C$76,"_",$C$75),Data_for_IC_trend_tables!$A$1:$G$49194,7,FALSE),"-")</f>
        <v>38.951885184999199</v>
      </c>
      <c r="Y15" s="30">
        <f>IFERROR(VLOOKUP(CONCATENATE($B15,"_",Y$4,"_",$C$76,"_",$C$75),Data_for_IC_trend_tables!$A$1:$G$49194,7,FALSE),"-")</f>
        <v>41.292621141080701</v>
      </c>
      <c r="Z15" s="30">
        <f>IFERROR(VLOOKUP(CONCATENATE($B15,"_",Z$4,"_",$C$76,"_",$C$75),Data_for_IC_trend_tables!$A$1:$G$49194,7,FALSE),"-")</f>
        <v>40.051310908800701</v>
      </c>
      <c r="AA15" s="30">
        <f>IFERROR(VLOOKUP(CONCATENATE($B15,"_",AA$4,"_",$C$76,"_",$C$75),Data_for_IC_trend_tables!$A$1:$G$49194,7,FALSE),"-")</f>
        <v>40.138628803223</v>
      </c>
      <c r="AB15" s="30">
        <f>IFERROR(VLOOKUP(CONCATENATE($B15,"_",AB$4,"_",$C$76,"_",$C$75),Data_for_IC_trend_tables!$A$1:$G$49194,7,FALSE),"-")</f>
        <v>42.474798483319702</v>
      </c>
      <c r="AC15" s="30">
        <f>IFERROR(VLOOKUP(CONCATENATE($B15,"_",AC$4,"_",$C$76,"_",$C$75),Data_for_IC_trend_tables!$A$1:$G$49194,7,FALSE),"-")</f>
        <v>39.697576659288899</v>
      </c>
      <c r="AD15" s="30">
        <f>IFERROR(VLOOKUP(CONCATENATE($B15,"_",AD$4,"_",$C$76,"_",$C$75),Data_for_IC_trend_tables!$A$1:$G$49194,7,FALSE),"-")</f>
        <v>39.491141584777303</v>
      </c>
      <c r="AE15" s="30">
        <f>IFERROR(VLOOKUP(CONCATENATE($B15,"_",AE$4,"_",$C$76,"_",$C$75),Data_for_IC_trend_tables!$A$1:$G$49194,7,FALSE),"-")</f>
        <v>39.516167907745498</v>
      </c>
      <c r="AF15" s="30">
        <f>IFERROR(VLOOKUP(CONCATENATE($B15,"_",AF$4,"_",$C$76,"_",$C$75),Data_for_IC_trend_tables!$A$1:$G$49194,7,FALSE),"-")</f>
        <v>41.846194552684501</v>
      </c>
      <c r="AG15" s="30">
        <f>IFERROR(VLOOKUP(CONCATENATE($B15,"_",AG$4,"_",$C$76,"_",$C$75),Data_for_IC_trend_tables!$A$1:$G$49194,7,FALSE),"-")</f>
        <v>33.109856171159997</v>
      </c>
      <c r="AH15" s="30">
        <f>IFERROR(VLOOKUP(CONCATENATE($B15,"_",AH$4,"_",$C$76,"_",$C$75),Data_for_IC_trend_tables!$A$1:$G$49194,7,FALSE),"-")</f>
        <v>35.4417204889263</v>
      </c>
      <c r="AI15" s="30">
        <f>IFERROR(VLOOKUP(CONCATENATE($B15,"_",AI$4,"_",$C$76,"_",$C$75),Data_for_IC_trend_tables!$A$1:$G$49194,7,FALSE),"-")</f>
        <v>36.852802975178903</v>
      </c>
      <c r="AJ15" s="30">
        <f>IFERROR(VLOOKUP(CONCATENATE($B15,"_",AJ$4,"_",$C$76,"_",$C$75),Data_for_IC_trend_tables!$A$1:$G$49194,7,FALSE),"-")</f>
        <v>35.351898211534703</v>
      </c>
      <c r="AK15" s="30">
        <f>IFERROR(VLOOKUP(CONCATENATE($B15,"_",AK$4,"_",$C$76,"_",$C$75),Data_for_IC_trend_tables!$A$1:$G$49194,7,FALSE),"-")</f>
        <v>28.9036510893315</v>
      </c>
      <c r="AL15" s="30">
        <f>IFERROR(VLOOKUP(CONCATENATE($B15,"_",AL$4,"_",$C$76,"_",$C$75),Data_for_IC_trend_tables!$A$1:$G$49194,7,FALSE),"-")</f>
        <v>27.796729376752602</v>
      </c>
      <c r="AM15" s="30">
        <f>IFERROR(VLOOKUP(CONCATENATE($B15,"_",AM$4,"_",$C$76,"_",$C$75),Data_for_IC_trend_tables!$A$1:$G$49194,7,FALSE),"-")</f>
        <v>30.419437643857702</v>
      </c>
      <c r="AN15" s="30">
        <f>IFERROR(VLOOKUP(CONCATENATE($B15,"_",AN$4,"_",$C$76,"_",$C$75),Data_for_IC_trend_tables!$A$1:$G$49194,7,FALSE),"-")</f>
        <v>28.685613603310099</v>
      </c>
      <c r="AO15" s="30">
        <f>IFERROR(VLOOKUP(CONCATENATE($B15,"_",AO$4,"_",$C$76,"_",$C$75),Data_for_IC_trend_tables!$A$1:$G$49194,7,FALSE),"-")</f>
        <v>31.9068153096838</v>
      </c>
      <c r="AP15" s="30">
        <f>IFERROR(VLOOKUP(CONCATENATE($B15,"_",AP$4,"_",$C$76,"_",$C$75),Data_for_IC_trend_tables!$A$1:$G$49194,7,FALSE),"-")</f>
        <v>32.100037392934198</v>
      </c>
      <c r="AQ15" s="30">
        <f>IFERROR(VLOOKUP(CONCATENATE($B15,"_",AQ$4,"_",$C$76,"_",$C$75),Data_for_IC_trend_tables!$A$1:$G$49194,7,FALSE),"-")</f>
        <v>30.214171278924901</v>
      </c>
      <c r="AR15" s="30">
        <f>IFERROR(VLOOKUP(CONCATENATE($B15,"_",AR$4,"_",$C$76,"_",$C$75),Data_for_IC_trend_tables!$A$1:$G$49194,7,FALSE),"-")</f>
        <v>31.1170598275652</v>
      </c>
      <c r="AS15" s="30">
        <f>IFERROR(VLOOKUP(CONCATENATE($B15,"_",AS$4,"_",$C$76,"_",$C$75),Data_for_IC_trend_tables!$A$1:$G$49194,7,FALSE),"-")</f>
        <v>29.777509126085398</v>
      </c>
      <c r="AT15" s="30">
        <f>IFERROR(VLOOKUP(CONCATENATE($B15,"_",AT$4,"_",$C$76,"_",$C$75),Data_for_IC_trend_tables!$A$1:$G$49194,7,FALSE),"-")</f>
        <v>26.9156001841394</v>
      </c>
      <c r="AU15" s="30"/>
      <c r="AV15" s="30">
        <f>IFERROR(VLOOKUP(CONCATENATE($B15,"_",AV$4,"_",$C$76,"_",$C$75),Data_for_IC_trend_tables!$A$1:$G$49194,7,FALSE),"-")</f>
        <v>26.9156001841394</v>
      </c>
      <c r="AW15" s="79">
        <v>30</v>
      </c>
      <c r="AX15" s="38" t="str">
        <f t="shared" si="0"/>
        <v>Yes</v>
      </c>
      <c r="AY15" s="58">
        <f t="shared" si="1"/>
        <v>-0.10281332719535333</v>
      </c>
      <c r="AZ15" s="241">
        <v>0.01</v>
      </c>
      <c r="BA15" s="38" t="str">
        <f t="shared" si="2"/>
        <v>Yes</v>
      </c>
      <c r="BB15" s="58">
        <f t="shared" si="3"/>
        <v>-0.31198379726936365</v>
      </c>
      <c r="BC15" s="63" t="s">
        <v>76</v>
      </c>
      <c r="BD15" s="63" t="s">
        <v>76</v>
      </c>
      <c r="BE15"/>
      <c r="BF15"/>
      <c r="BG15"/>
      <c r="BH15"/>
      <c r="BI15"/>
      <c r="BJ15"/>
    </row>
    <row r="16" spans="2:63" s="3" customFormat="1" x14ac:dyDescent="0.2">
      <c r="B16" s="53" t="s">
        <v>143</v>
      </c>
      <c r="C16" s="55" t="s">
        <v>7</v>
      </c>
      <c r="D16" s="30" t="str">
        <f>IFERROR(VLOOKUP(CONCATENATE($B16,"_",D$4,"_",$C$76,"_",$C$75),Data_for_IC_trend_tables!$A$1:$G$49194,7,FALSE),"-")</f>
        <v>-</v>
      </c>
      <c r="E16" s="30" t="str">
        <f>IFERROR(VLOOKUP(CONCATENATE($B16,"_",E$4,"_",$C$76,"_",$C$75),Data_for_IC_trend_tables!$A$1:$G$49194,7,FALSE),"-")</f>
        <v>-</v>
      </c>
      <c r="F16" s="30" t="str">
        <f>IFERROR(VLOOKUP(CONCATENATE($B16,"_",F$4,"_",$C$76,"_",$C$75),Data_for_IC_trend_tables!$A$1:$G$49194,7,FALSE),"-")</f>
        <v>-</v>
      </c>
      <c r="G16" s="30" t="str">
        <f>IFERROR(VLOOKUP(CONCATENATE($B16,"_",G$4,"_",$C$76,"_",$C$75),Data_for_IC_trend_tables!$A$1:$G$49194,7,FALSE),"-")</f>
        <v>-</v>
      </c>
      <c r="H16" s="30" t="str">
        <f>IFERROR(VLOOKUP(CONCATENATE($B16,"_",H$4,"_",$C$76,"_",$C$75),Data_for_IC_trend_tables!$A$1:$G$49194,7,FALSE),"-")</f>
        <v>-</v>
      </c>
      <c r="I16" s="30" t="str">
        <f>IFERROR(VLOOKUP(CONCATENATE($B16,"_",I$4,"_",$C$76,"_",$C$75),Data_for_IC_trend_tables!$A$1:$G$49194,7,FALSE),"-")</f>
        <v>-</v>
      </c>
      <c r="J16" s="30" t="str">
        <f>IFERROR(VLOOKUP(CONCATENATE($B16,"_",J$4,"_",$C$76,"_",$C$75),Data_for_IC_trend_tables!$A$1:$G$49194,7,FALSE),"-")</f>
        <v>-</v>
      </c>
      <c r="K16" s="30" t="str">
        <f>IFERROR(VLOOKUP(CONCATENATE($B16,"_",K$4,"_",$C$76,"_",$C$75),Data_for_IC_trend_tables!$A$1:$G$49194,7,FALSE),"-")</f>
        <v>-</v>
      </c>
      <c r="L16" s="30" t="str">
        <f>IFERROR(VLOOKUP(CONCATENATE($B16,"_",L$4,"_",$C$76,"_",$C$75),Data_for_IC_trend_tables!$A$1:$G$49194,7,FALSE),"-")</f>
        <v>-</v>
      </c>
      <c r="M16" s="30" t="str">
        <f>IFERROR(VLOOKUP(CONCATENATE($B16,"_",M$4,"_",$C$76,"_",$C$75),Data_for_IC_trend_tables!$A$1:$G$49194,7,FALSE),"-")</f>
        <v>-</v>
      </c>
      <c r="N16" s="30">
        <f>IFERROR(VLOOKUP(CONCATENATE($B16,"_",N$4,"_",$C$76,"_",$C$75),Data_for_IC_trend_tables!$A$1:$G$49194,7,FALSE),"-")</f>
        <v>7.5620896421142696</v>
      </c>
      <c r="O16" s="30">
        <f>IFERROR(VLOOKUP(CONCATENATE($B16,"_",O$4,"_",$C$76,"_",$C$75),Data_for_IC_trend_tables!$A$1:$G$49194,7,FALSE),"-")</f>
        <v>7.5970958213414201</v>
      </c>
      <c r="P16" s="30">
        <f>IFERROR(VLOOKUP(CONCATENATE($B16,"_",P$4,"_",$C$76,"_",$C$75),Data_for_IC_trend_tables!$A$1:$G$49194,7,FALSE),"-")</f>
        <v>8.1386992291054003</v>
      </c>
      <c r="Q16" s="30">
        <f>IFERROR(VLOOKUP(CONCATENATE($B16,"_",Q$4,"_",$C$76,"_",$C$75),Data_for_IC_trend_tables!$A$1:$G$49194,7,FALSE),"-")</f>
        <v>8.3270893072808594</v>
      </c>
      <c r="R16" s="30">
        <f>IFERROR(VLOOKUP(CONCATENATE($B16,"_",R$4,"_",$C$76,"_",$C$75),Data_for_IC_trend_tables!$A$1:$G$49194,7,FALSE),"-")</f>
        <v>8.3251772918727998</v>
      </c>
      <c r="S16" s="30">
        <f>IFERROR(VLOOKUP(CONCATENATE($B16,"_",S$4,"_",$C$76,"_",$C$75),Data_for_IC_trend_tables!$A$1:$G$49194,7,FALSE),"-")</f>
        <v>8.5151013533817306</v>
      </c>
      <c r="T16" s="30">
        <f>IFERROR(VLOOKUP(CONCATENATE($B16,"_",T$4,"_",$C$76,"_",$C$75),Data_for_IC_trend_tables!$A$1:$G$49194,7,FALSE),"-")</f>
        <v>8.9000147527261504</v>
      </c>
      <c r="U16" s="30">
        <f>IFERROR(VLOOKUP(CONCATENATE($B16,"_",U$4,"_",$C$76,"_",$C$75),Data_for_IC_trend_tables!$A$1:$G$49194,7,FALSE),"-")</f>
        <v>9.0012712177019107</v>
      </c>
      <c r="V16" s="30">
        <f>IFERROR(VLOOKUP(CONCATENATE($B16,"_",V$4,"_",$C$76,"_",$C$75),Data_for_IC_trend_tables!$A$1:$G$49194,7,FALSE),"-")</f>
        <v>9.1524907918735998</v>
      </c>
      <c r="W16" s="30">
        <f>IFERROR(VLOOKUP(CONCATENATE($B16,"_",W$4,"_",$C$76,"_",$C$75),Data_for_IC_trend_tables!$A$1:$G$49194,7,FALSE),"-")</f>
        <v>9.1439199802361202</v>
      </c>
      <c r="X16" s="30">
        <f>IFERROR(VLOOKUP(CONCATENATE($B16,"_",X$4,"_",$C$76,"_",$C$75),Data_for_IC_trend_tables!$A$1:$G$49194,7,FALSE),"-")</f>
        <v>9.3164943378491092</v>
      </c>
      <c r="Y16" s="30">
        <f>IFERROR(VLOOKUP(CONCATENATE($B16,"_",Y$4,"_",$C$76,"_",$C$75),Data_for_IC_trend_tables!$A$1:$G$49194,7,FALSE),"-")</f>
        <v>10.095832636813901</v>
      </c>
      <c r="Z16" s="30">
        <f>IFERROR(VLOOKUP(CONCATENATE($B16,"_",Z$4,"_",$C$76,"_",$C$75),Data_for_IC_trend_tables!$A$1:$G$49194,7,FALSE),"-")</f>
        <v>10.639842918911601</v>
      </c>
      <c r="AA16" s="30">
        <f>IFERROR(VLOOKUP(CONCATENATE($B16,"_",AA$4,"_",$C$76,"_",$C$75),Data_for_IC_trend_tables!$A$1:$G$49194,7,FALSE),"-")</f>
        <v>10.1512495869065</v>
      </c>
      <c r="AB16" s="30">
        <f>IFERROR(VLOOKUP(CONCATENATE($B16,"_",AB$4,"_",$C$76,"_",$C$75),Data_for_IC_trend_tables!$A$1:$G$49194,7,FALSE),"-")</f>
        <v>9.8695036835427707</v>
      </c>
      <c r="AC16" s="30">
        <f>IFERROR(VLOOKUP(CONCATENATE($B16,"_",AC$4,"_",$C$76,"_",$C$75),Data_for_IC_trend_tables!$A$1:$G$49194,7,FALSE),"-")</f>
        <v>9.0097281706425996</v>
      </c>
      <c r="AD16" s="30">
        <f>IFERROR(VLOOKUP(CONCATENATE($B16,"_",AD$4,"_",$C$76,"_",$C$75),Data_for_IC_trend_tables!$A$1:$G$49194,7,FALSE),"-")</f>
        <v>9.31885954170634</v>
      </c>
      <c r="AE16" s="30">
        <f>IFERROR(VLOOKUP(CONCATENATE($B16,"_",AE$4,"_",$C$76,"_",$C$75),Data_for_IC_trend_tables!$A$1:$G$49194,7,FALSE),"-")</f>
        <v>9.2034624419126203</v>
      </c>
      <c r="AF16" s="30">
        <f>IFERROR(VLOOKUP(CONCATENATE($B16,"_",AF$4,"_",$C$76,"_",$C$75),Data_for_IC_trend_tables!$A$1:$G$49194,7,FALSE),"-")</f>
        <v>8.8153514623143003</v>
      </c>
      <c r="AG16" s="30">
        <f>IFERROR(VLOOKUP(CONCATENATE($B16,"_",AG$4,"_",$C$76,"_",$C$75),Data_for_IC_trend_tables!$A$1:$G$49194,7,FALSE),"-")</f>
        <v>8.6385777616765296</v>
      </c>
      <c r="AH16" s="30">
        <f>IFERROR(VLOOKUP(CONCATENATE($B16,"_",AH$4,"_",$C$76,"_",$C$75),Data_for_IC_trend_tables!$A$1:$G$49194,7,FALSE),"-")</f>
        <v>8.8827310758242408</v>
      </c>
      <c r="AI16" s="30">
        <f>IFERROR(VLOOKUP(CONCATENATE($B16,"_",AI$4,"_",$C$76,"_",$C$75),Data_for_IC_trend_tables!$A$1:$G$49194,7,FALSE),"-")</f>
        <v>8.7719738089225299</v>
      </c>
      <c r="AJ16" s="30">
        <f>IFERROR(VLOOKUP(CONCATENATE($B16,"_",AJ$4,"_",$C$76,"_",$C$75),Data_for_IC_trend_tables!$A$1:$G$49194,7,FALSE),"-")</f>
        <v>8.3066327037101502</v>
      </c>
      <c r="AK16" s="30">
        <f>IFERROR(VLOOKUP(CONCATENATE($B16,"_",AK$4,"_",$C$76,"_",$C$75),Data_for_IC_trend_tables!$A$1:$G$49194,7,FALSE),"-")</f>
        <v>7.7117831475725502</v>
      </c>
      <c r="AL16" s="30">
        <f>IFERROR(VLOOKUP(CONCATENATE($B16,"_",AL$4,"_",$C$76,"_",$C$75),Data_for_IC_trend_tables!$A$1:$G$49194,7,FALSE),"-")</f>
        <v>7.9853274828571204</v>
      </c>
      <c r="AM16" s="30">
        <f>IFERROR(VLOOKUP(CONCATENATE($B16,"_",AM$4,"_",$C$76,"_",$C$75),Data_for_IC_trend_tables!$A$1:$G$49194,7,FALSE),"-")</f>
        <v>6.9108707044889197</v>
      </c>
      <c r="AN16" s="30">
        <f>IFERROR(VLOOKUP(CONCATENATE($B16,"_",AN$4,"_",$C$76,"_",$C$75),Data_for_IC_trend_tables!$A$1:$G$49194,7,FALSE),"-")</f>
        <v>7.1682874925148203</v>
      </c>
      <c r="AO16" s="30">
        <f>IFERROR(VLOOKUP(CONCATENATE($B16,"_",AO$4,"_",$C$76,"_",$C$75),Data_for_IC_trend_tables!$A$1:$G$49194,7,FALSE),"-")</f>
        <v>7.3054329154128403</v>
      </c>
      <c r="AP16" s="30">
        <f>IFERROR(VLOOKUP(CONCATENATE($B16,"_",AP$4,"_",$C$76,"_",$C$75),Data_for_IC_trend_tables!$A$1:$G$49194,7,FALSE),"-")</f>
        <v>7.4706274390113103</v>
      </c>
      <c r="AQ16" s="30">
        <f>IFERROR(VLOOKUP(CONCATENATE($B16,"_",AQ$4,"_",$C$76,"_",$C$75),Data_for_IC_trend_tables!$A$1:$G$49194,7,FALSE),"-")</f>
        <v>7.5948547665816797</v>
      </c>
      <c r="AR16" s="30">
        <f>IFERROR(VLOOKUP(CONCATENATE($B16,"_",AR$4,"_",$C$76,"_",$C$75),Data_for_IC_trend_tables!$A$1:$G$49194,7,FALSE),"-")</f>
        <v>7.9333913680459602</v>
      </c>
      <c r="AS16" s="30">
        <f>IFERROR(VLOOKUP(CONCATENATE($B16,"_",AS$4,"_",$C$76,"_",$C$75),Data_for_IC_trend_tables!$A$1:$G$49194,7,FALSE),"-")</f>
        <v>7.9530888284149004</v>
      </c>
      <c r="AT16" s="30">
        <f>IFERROR(VLOOKUP(CONCATENATE($B16,"_",AT$4,"_",$C$76,"_",$C$75),Data_for_IC_trend_tables!$A$1:$G$49194,7,FALSE),"-")</f>
        <v>7.7386511107397702</v>
      </c>
      <c r="AU16" s="30"/>
      <c r="AV16" s="30">
        <f>IFERROR(VLOOKUP(CONCATENATE($B16,"_",AV$4,"_",$C$76,"_",$C$75),Data_for_IC_trend_tables!$A$1:$G$49194,7,FALSE),"-")</f>
        <v>7.7386511107397702</v>
      </c>
      <c r="AW16" s="82">
        <v>9</v>
      </c>
      <c r="AX16" s="38" t="str">
        <f t="shared" si="0"/>
        <v>Yes</v>
      </c>
      <c r="AY16" s="58">
        <f t="shared" si="1"/>
        <v>-0.14014987658446998</v>
      </c>
      <c r="AZ16" s="241">
        <v>0.1</v>
      </c>
      <c r="BA16" s="38" t="str">
        <f t="shared" si="2"/>
        <v>Yes</v>
      </c>
      <c r="BB16" s="58">
        <f t="shared" si="3"/>
        <v>-4.1078291800691752E-2</v>
      </c>
      <c r="BC16" s="63" t="s">
        <v>76</v>
      </c>
      <c r="BD16" s="63" t="s">
        <v>76</v>
      </c>
      <c r="BE16"/>
      <c r="BF16"/>
      <c r="BG16"/>
      <c r="BH16"/>
      <c r="BI16"/>
      <c r="BJ16"/>
    </row>
    <row r="17" spans="2:62" s="3" customFormat="1" x14ac:dyDescent="0.2">
      <c r="B17" s="53" t="s">
        <v>144</v>
      </c>
      <c r="C17" s="55" t="s">
        <v>187</v>
      </c>
      <c r="D17" s="30" t="str">
        <f>IFERROR(VLOOKUP(CONCATENATE($B17,"_",D$4,"_",$C$76,"_",$C$75),Data_for_IC_trend_tables!$A$1:$G$49194,7,FALSE),"-")</f>
        <v>-</v>
      </c>
      <c r="E17" s="30" t="str">
        <f>IFERROR(VLOOKUP(CONCATENATE($B17,"_",E$4,"_",$C$76,"_",$C$75),Data_for_IC_trend_tables!$A$1:$G$49194,7,FALSE),"-")</f>
        <v>-</v>
      </c>
      <c r="F17" s="30" t="str">
        <f>IFERROR(VLOOKUP(CONCATENATE($B17,"_",F$4,"_",$C$76,"_",$C$75),Data_for_IC_trend_tables!$A$1:$G$49194,7,FALSE),"-")</f>
        <v>-</v>
      </c>
      <c r="G17" s="30" t="str">
        <f>IFERROR(VLOOKUP(CONCATENATE($B17,"_",G$4,"_",$C$76,"_",$C$75),Data_for_IC_trend_tables!$A$1:$G$49194,7,FALSE),"-")</f>
        <v>-</v>
      </c>
      <c r="H17" s="30" t="str">
        <f>IFERROR(VLOOKUP(CONCATENATE($B17,"_",H$4,"_",$C$76,"_",$C$75),Data_for_IC_trend_tables!$A$1:$G$49194,7,FALSE),"-")</f>
        <v>-</v>
      </c>
      <c r="I17" s="30" t="str">
        <f>IFERROR(VLOOKUP(CONCATENATE($B17,"_",I$4,"_",$C$76,"_",$C$75),Data_for_IC_trend_tables!$A$1:$G$49194,7,FALSE),"-")</f>
        <v>-</v>
      </c>
      <c r="J17" s="30" t="str">
        <f>IFERROR(VLOOKUP(CONCATENATE($B17,"_",J$4,"_",$C$76,"_",$C$75),Data_for_IC_trend_tables!$A$1:$G$49194,7,FALSE),"-")</f>
        <v>-</v>
      </c>
      <c r="K17" s="30" t="str">
        <f>IFERROR(VLOOKUP(CONCATENATE($B17,"_",K$4,"_",$C$76,"_",$C$75),Data_for_IC_trend_tables!$A$1:$G$49194,7,FALSE),"-")</f>
        <v>-</v>
      </c>
      <c r="L17" s="30" t="str">
        <f>IFERROR(VLOOKUP(CONCATENATE($B17,"_",L$4,"_",$C$76,"_",$C$75),Data_for_IC_trend_tables!$A$1:$G$49194,7,FALSE),"-")</f>
        <v>-</v>
      </c>
      <c r="M17" s="30" t="str">
        <f>IFERROR(VLOOKUP(CONCATENATE($B17,"_",M$4,"_",$C$76,"_",$C$75),Data_for_IC_trend_tables!$A$1:$G$49194,7,FALSE),"-")</f>
        <v>-</v>
      </c>
      <c r="N17" s="30">
        <f>IFERROR(VLOOKUP(CONCATENATE($B17,"_",N$4,"_",$C$76,"_",$C$75),Data_for_IC_trend_tables!$A$1:$G$49194,7,FALSE),"-")</f>
        <v>152.800421414422</v>
      </c>
      <c r="O17" s="30">
        <f>IFERROR(VLOOKUP(CONCATENATE($B17,"_",O$4,"_",$C$76,"_",$C$75),Data_for_IC_trend_tables!$A$1:$G$49194,7,FALSE),"-")</f>
        <v>140.53717445621899</v>
      </c>
      <c r="P17" s="30">
        <f>IFERROR(VLOOKUP(CONCATENATE($B17,"_",P$4,"_",$C$76,"_",$C$75),Data_for_IC_trend_tables!$A$1:$G$49194,7,FALSE),"-")</f>
        <v>124.76838898059999</v>
      </c>
      <c r="Q17" s="30">
        <f>IFERROR(VLOOKUP(CONCATENATE($B17,"_",Q$4,"_",$C$76,"_",$C$75),Data_for_IC_trend_tables!$A$1:$G$49194,7,FALSE),"-")</f>
        <v>110.757409665045</v>
      </c>
      <c r="R17" s="30">
        <f>IFERROR(VLOOKUP(CONCATENATE($B17,"_",R$4,"_",$C$76,"_",$C$75),Data_for_IC_trend_tables!$A$1:$G$49194,7,FALSE),"-")</f>
        <v>100.8119813469</v>
      </c>
      <c r="S17" s="30">
        <f>IFERROR(VLOOKUP(CONCATENATE($B17,"_",S$4,"_",$C$76,"_",$C$75),Data_for_IC_trend_tables!$A$1:$G$49194,7,FALSE),"-")</f>
        <v>96.781570944023898</v>
      </c>
      <c r="T17" s="30">
        <f>IFERROR(VLOOKUP(CONCATENATE($B17,"_",T$4,"_",$C$76,"_",$C$75),Data_for_IC_trend_tables!$A$1:$G$49194,7,FALSE),"-")</f>
        <v>99.233640264875902</v>
      </c>
      <c r="U17" s="30">
        <f>IFERROR(VLOOKUP(CONCATENATE($B17,"_",U$4,"_",$C$76,"_",$C$75),Data_for_IC_trend_tables!$A$1:$G$49194,7,FALSE),"-")</f>
        <v>96.995971083545896</v>
      </c>
      <c r="V17" s="30">
        <f>IFERROR(VLOOKUP(CONCATENATE($B17,"_",V$4,"_",$C$76,"_",$C$75),Data_for_IC_trend_tables!$A$1:$G$49194,7,FALSE),"-")</f>
        <v>93.527908762393693</v>
      </c>
      <c r="W17" s="30">
        <f>IFERROR(VLOOKUP(CONCATENATE($B17,"_",W$4,"_",$C$76,"_",$C$75),Data_for_IC_trend_tables!$A$1:$G$49194,7,FALSE),"-")</f>
        <v>91.583134847346201</v>
      </c>
      <c r="X17" s="30">
        <f>IFERROR(VLOOKUP(CONCATENATE($B17,"_",X$4,"_",$C$76,"_",$C$75),Data_for_IC_trend_tables!$A$1:$G$49194,7,FALSE),"-")</f>
        <v>88.671242484792103</v>
      </c>
      <c r="Y17" s="30">
        <f>IFERROR(VLOOKUP(CONCATENATE($B17,"_",Y$4,"_",$C$76,"_",$C$75),Data_for_IC_trend_tables!$A$1:$G$49194,7,FALSE),"-")</f>
        <v>88.378773768957998</v>
      </c>
      <c r="Z17" s="30">
        <f>IFERROR(VLOOKUP(CONCATENATE($B17,"_",Z$4,"_",$C$76,"_",$C$75),Data_for_IC_trend_tables!$A$1:$G$49194,7,FALSE),"-")</f>
        <v>88.217697646194594</v>
      </c>
      <c r="AA17" s="30">
        <f>IFERROR(VLOOKUP(CONCATENATE($B17,"_",AA$4,"_",$C$76,"_",$C$75),Data_for_IC_trend_tables!$A$1:$G$49194,7,FALSE),"-")</f>
        <v>85.506944359533094</v>
      </c>
      <c r="AB17" s="30">
        <f>IFERROR(VLOOKUP(CONCATENATE($B17,"_",AB$4,"_",$C$76,"_",$C$75),Data_for_IC_trend_tables!$A$1:$G$49194,7,FALSE),"-")</f>
        <v>82.899042688796996</v>
      </c>
      <c r="AC17" s="30">
        <f>IFERROR(VLOOKUP(CONCATENATE($B17,"_",AC$4,"_",$C$76,"_",$C$75),Data_for_IC_trend_tables!$A$1:$G$49194,7,FALSE),"-")</f>
        <v>83.009692447020299</v>
      </c>
      <c r="AD17" s="30">
        <f>IFERROR(VLOOKUP(CONCATENATE($B17,"_",AD$4,"_",$C$76,"_",$C$75),Data_for_IC_trend_tables!$A$1:$G$49194,7,FALSE),"-")</f>
        <v>81.073094018854306</v>
      </c>
      <c r="AE17" s="30">
        <f>IFERROR(VLOOKUP(CONCATENATE($B17,"_",AE$4,"_",$C$76,"_",$C$75),Data_for_IC_trend_tables!$A$1:$G$49194,7,FALSE),"-")</f>
        <v>81.037449671414805</v>
      </c>
      <c r="AF17" s="30">
        <f>IFERROR(VLOOKUP(CONCATENATE($B17,"_",AF$4,"_",$C$76,"_",$C$75),Data_for_IC_trend_tables!$A$1:$G$49194,7,FALSE),"-")</f>
        <v>79.559020936574996</v>
      </c>
      <c r="AG17" s="30">
        <f>IFERROR(VLOOKUP(CONCATENATE($B17,"_",AG$4,"_",$C$76,"_",$C$75),Data_for_IC_trend_tables!$A$1:$G$49194,7,FALSE),"-")</f>
        <v>75.0233185880262</v>
      </c>
      <c r="AH17" s="30">
        <f>IFERROR(VLOOKUP(CONCATENATE($B17,"_",AH$4,"_",$C$76,"_",$C$75),Data_for_IC_trend_tables!$A$1:$G$49194,7,FALSE),"-")</f>
        <v>73.410601340829103</v>
      </c>
      <c r="AI17" s="30">
        <f>IFERROR(VLOOKUP(CONCATENATE($B17,"_",AI$4,"_",$C$76,"_",$C$75),Data_for_IC_trend_tables!$A$1:$G$49194,7,FALSE),"-")</f>
        <v>75.724320884072</v>
      </c>
      <c r="AJ17" s="30">
        <f>IFERROR(VLOOKUP(CONCATENATE($B17,"_",AJ$4,"_",$C$76,"_",$C$75),Data_for_IC_trend_tables!$A$1:$G$49194,7,FALSE),"-")</f>
        <v>76.502135461303496</v>
      </c>
      <c r="AK17" s="30">
        <f>IFERROR(VLOOKUP(CONCATENATE($B17,"_",AK$4,"_",$C$76,"_",$C$75),Data_for_IC_trend_tables!$A$1:$G$49194,7,FALSE),"-")</f>
        <v>79.492288712773203</v>
      </c>
      <c r="AL17" s="30">
        <f>IFERROR(VLOOKUP(CONCATENATE($B17,"_",AL$4,"_",$C$76,"_",$C$75),Data_for_IC_trend_tables!$A$1:$G$49194,7,FALSE),"-")</f>
        <v>83.322418401107797</v>
      </c>
      <c r="AM17" s="30">
        <f>IFERROR(VLOOKUP(CONCATENATE($B17,"_",AM$4,"_",$C$76,"_",$C$75),Data_for_IC_trend_tables!$A$1:$G$49194,7,FALSE),"-")</f>
        <v>90.111858790669999</v>
      </c>
      <c r="AN17" s="30">
        <f>IFERROR(VLOOKUP(CONCATENATE($B17,"_",AN$4,"_",$C$76,"_",$C$75),Data_for_IC_trend_tables!$A$1:$G$49194,7,FALSE),"-")</f>
        <v>93.021021340645802</v>
      </c>
      <c r="AO17" s="30">
        <f>IFERROR(VLOOKUP(CONCATENATE($B17,"_",AO$4,"_",$C$76,"_",$C$75),Data_for_IC_trend_tables!$A$1:$G$49194,7,FALSE),"-")</f>
        <v>89.583051369841101</v>
      </c>
      <c r="AP17" s="30">
        <f>IFERROR(VLOOKUP(CONCATENATE($B17,"_",AP$4,"_",$C$76,"_",$C$75),Data_for_IC_trend_tables!$A$1:$G$49194,7,FALSE),"-")</f>
        <v>85.327830178943998</v>
      </c>
      <c r="AQ17" s="30">
        <f>IFERROR(VLOOKUP(CONCATENATE($B17,"_",AQ$4,"_",$C$76,"_",$C$75),Data_for_IC_trend_tables!$A$1:$G$49194,7,FALSE),"-")</f>
        <v>82.178908492506807</v>
      </c>
      <c r="AR17" s="30">
        <f>IFERROR(VLOOKUP(CONCATENATE($B17,"_",AR$4,"_",$C$76,"_",$C$75),Data_for_IC_trend_tables!$A$1:$G$49194,7,FALSE),"-")</f>
        <v>80.019359577899195</v>
      </c>
      <c r="AS17" s="30">
        <f>IFERROR(VLOOKUP(CONCATENATE($B17,"_",AS$4,"_",$C$76,"_",$C$75),Data_for_IC_trend_tables!$A$1:$G$49194,7,FALSE),"-")</f>
        <v>79.652870757643299</v>
      </c>
      <c r="AT17" s="30">
        <f>IFERROR(VLOOKUP(CONCATENATE($B17,"_",AT$4,"_",$C$76,"_",$C$75),Data_for_IC_trend_tables!$A$1:$G$49194,7,FALSE),"-")</f>
        <v>77.947973374315694</v>
      </c>
      <c r="AU17" s="30"/>
      <c r="AV17" s="30">
        <f>IFERROR(VLOOKUP(CONCATENATE($B17,"_",AV$4,"_",$C$76,"_",$C$75),Data_for_IC_trend_tables!$A$1:$G$49194,7,FALSE),"-")</f>
        <v>77.947973374315694</v>
      </c>
      <c r="AW17" s="79">
        <v>101</v>
      </c>
      <c r="AX17" s="38" t="str">
        <f t="shared" si="0"/>
        <v>Yes</v>
      </c>
      <c r="AY17" s="58">
        <f t="shared" si="1"/>
        <v>-0.22823788738301293</v>
      </c>
      <c r="AZ17" s="241">
        <v>7.0000000000000007E-2</v>
      </c>
      <c r="BA17" s="38" t="str">
        <f t="shared" si="2"/>
        <v>No</v>
      </c>
      <c r="BB17" s="58">
        <f t="shared" si="3"/>
        <v>9.0225535899296147E-3</v>
      </c>
      <c r="BC17" s="63" t="s">
        <v>76</v>
      </c>
      <c r="BD17" s="63" t="s">
        <v>76</v>
      </c>
      <c r="BE17"/>
      <c r="BF17"/>
      <c r="BG17"/>
      <c r="BH17"/>
      <c r="BI17"/>
      <c r="BJ17"/>
    </row>
    <row r="18" spans="2:62" s="3" customFormat="1" x14ac:dyDescent="0.2">
      <c r="B18" s="53" t="s">
        <v>145</v>
      </c>
      <c r="C18" s="71" t="s">
        <v>8</v>
      </c>
      <c r="D18" s="30" t="str">
        <f>IFERROR(VLOOKUP(CONCATENATE($B18,"_",D$4,"_",$C$76,"_",$C$75),Data_for_IC_trend_tables!$A$1:$G$49194,7,FALSE),"-")</f>
        <v>-</v>
      </c>
      <c r="E18" s="30" t="str">
        <f>IFERROR(VLOOKUP(CONCATENATE($B18,"_",E$4,"_",$C$76,"_",$C$75),Data_for_IC_trend_tables!$A$1:$G$49194,7,FALSE),"-")</f>
        <v>-</v>
      </c>
      <c r="F18" s="30" t="str">
        <f>IFERROR(VLOOKUP(CONCATENATE($B18,"_",F$4,"_",$C$76,"_",$C$75),Data_for_IC_trend_tables!$A$1:$G$49194,7,FALSE),"-")</f>
        <v>-</v>
      </c>
      <c r="G18" s="30" t="str">
        <f>IFERROR(VLOOKUP(CONCATENATE($B18,"_",G$4,"_",$C$76,"_",$C$75),Data_for_IC_trend_tables!$A$1:$G$49194,7,FALSE),"-")</f>
        <v>-</v>
      </c>
      <c r="H18" s="30" t="str">
        <f>IFERROR(VLOOKUP(CONCATENATE($B18,"_",H$4,"_",$C$76,"_",$C$75),Data_for_IC_trend_tables!$A$1:$G$49194,7,FALSE),"-")</f>
        <v>-</v>
      </c>
      <c r="I18" s="30">
        <f>IFERROR(VLOOKUP(CONCATENATE($B18,"_",I$4,"_",$C$76,"_",$C$75),Data_for_IC_trend_tables!$A$1:$G$49194,7,FALSE),"-")</f>
        <v>168.86853988652001</v>
      </c>
      <c r="J18" s="30">
        <f>IFERROR(VLOOKUP(CONCATENATE($B18,"_",J$4,"_",$C$76,"_",$C$75),Data_for_IC_trend_tables!$A$1:$G$49194,7,FALSE),"-")</f>
        <v>165.230000407246</v>
      </c>
      <c r="K18" s="30">
        <f>IFERROR(VLOOKUP(CONCATENATE($B18,"_",K$4,"_",$C$76,"_",$C$75),Data_for_IC_trend_tables!$A$1:$G$49194,7,FALSE),"-")</f>
        <v>161.86203204643601</v>
      </c>
      <c r="L18" s="30">
        <f>IFERROR(VLOOKUP(CONCATENATE($B18,"_",L$4,"_",$C$76,"_",$C$75),Data_for_IC_trend_tables!$A$1:$G$49194,7,FALSE),"-")</f>
        <v>157.05564727558499</v>
      </c>
      <c r="M18" s="30">
        <f>IFERROR(VLOOKUP(CONCATENATE($B18,"_",M$4,"_",$C$76,"_",$C$75),Data_for_IC_trend_tables!$A$1:$G$49194,7,FALSE),"-")</f>
        <v>158.422440727968</v>
      </c>
      <c r="N18" s="30">
        <f>IFERROR(VLOOKUP(CONCATENATE($B18,"_",N$4,"_",$C$76,"_",$C$75),Data_for_IC_trend_tables!$A$1:$G$49194,7,FALSE),"-")</f>
        <v>158.45901440988999</v>
      </c>
      <c r="O18" s="30">
        <f>IFERROR(VLOOKUP(CONCATENATE($B18,"_",O$4,"_",$C$76,"_",$C$75),Data_for_IC_trend_tables!$A$1:$G$49194,7,FALSE),"-")</f>
        <v>152.39338993845601</v>
      </c>
      <c r="P18" s="30">
        <f>IFERROR(VLOOKUP(CONCATENATE($B18,"_",P$4,"_",$C$76,"_",$C$75),Data_for_IC_trend_tables!$A$1:$G$49194,7,FALSE),"-")</f>
        <v>147.31298015398201</v>
      </c>
      <c r="Q18" s="30">
        <f>IFERROR(VLOOKUP(CONCATENATE($B18,"_",Q$4,"_",$C$76,"_",$C$75),Data_for_IC_trend_tables!$A$1:$G$49194,7,FALSE),"-")</f>
        <v>143.656454511139</v>
      </c>
      <c r="R18" s="30">
        <f>IFERROR(VLOOKUP(CONCATENATE($B18,"_",R$4,"_",$C$76,"_",$C$75),Data_for_IC_trend_tables!$A$1:$G$49194,7,FALSE),"-")</f>
        <v>138.64763562010401</v>
      </c>
      <c r="S18" s="30">
        <f>IFERROR(VLOOKUP(CONCATENATE($B18,"_",S$4,"_",$C$76,"_",$C$75),Data_for_IC_trend_tables!$A$1:$G$49194,7,FALSE),"-")</f>
        <v>130.463231458005</v>
      </c>
      <c r="T18" s="30">
        <f>IFERROR(VLOOKUP(CONCATENATE($B18,"_",T$4,"_",$C$76,"_",$C$75),Data_for_IC_trend_tables!$A$1:$G$49194,7,FALSE),"-")</f>
        <v>124.846466495426</v>
      </c>
      <c r="U18" s="30">
        <f>IFERROR(VLOOKUP(CONCATENATE($B18,"_",U$4,"_",$C$76,"_",$C$75),Data_for_IC_trend_tables!$A$1:$G$49194,7,FALSE),"-")</f>
        <v>123.791410657894</v>
      </c>
      <c r="V18" s="30">
        <f>IFERROR(VLOOKUP(CONCATENATE($B18,"_",V$4,"_",$C$76,"_",$C$75),Data_for_IC_trend_tables!$A$1:$G$49194,7,FALSE),"-")</f>
        <v>123.130573027201</v>
      </c>
      <c r="W18" s="30">
        <f>IFERROR(VLOOKUP(CONCATENATE($B18,"_",W$4,"_",$C$76,"_",$C$75),Data_for_IC_trend_tables!$A$1:$G$49194,7,FALSE),"-")</f>
        <v>116.81986454659901</v>
      </c>
      <c r="X18" s="30">
        <f>IFERROR(VLOOKUP(CONCATENATE($B18,"_",X$4,"_",$C$76,"_",$C$75),Data_for_IC_trend_tables!$A$1:$G$49194,7,FALSE),"-")</f>
        <v>113.50413402982799</v>
      </c>
      <c r="Y18" s="30">
        <f>IFERROR(VLOOKUP(CONCATENATE($B18,"_",Y$4,"_",$C$76,"_",$C$75),Data_for_IC_trend_tables!$A$1:$G$49194,7,FALSE),"-")</f>
        <v>109.728821989954</v>
      </c>
      <c r="Z18" s="30">
        <f>IFERROR(VLOOKUP(CONCATENATE($B18,"_",Z$4,"_",$C$76,"_",$C$75),Data_for_IC_trend_tables!$A$1:$G$49194,7,FALSE),"-")</f>
        <v>106.329252533892</v>
      </c>
      <c r="AA18" s="30">
        <f>IFERROR(VLOOKUP(CONCATENATE($B18,"_",AA$4,"_",$C$76,"_",$C$75),Data_for_IC_trend_tables!$A$1:$G$49194,7,FALSE),"-")</f>
        <v>102.528421606577</v>
      </c>
      <c r="AB18" s="30">
        <f>IFERROR(VLOOKUP(CONCATENATE($B18,"_",AB$4,"_",$C$76,"_",$C$75),Data_for_IC_trend_tables!$A$1:$G$49194,7,FALSE),"-")</f>
        <v>102.162135976304</v>
      </c>
      <c r="AC18" s="30">
        <f>IFERROR(VLOOKUP(CONCATENATE($B18,"_",AC$4,"_",$C$76,"_",$C$75),Data_for_IC_trend_tables!$A$1:$G$49194,7,FALSE),"-")</f>
        <v>98.881709722498101</v>
      </c>
      <c r="AD18" s="30">
        <f>IFERROR(VLOOKUP(CONCATENATE($B18,"_",AD$4,"_",$C$76,"_",$C$75),Data_for_IC_trend_tables!$A$1:$G$49194,7,FALSE),"-")</f>
        <v>95.171003618834902</v>
      </c>
      <c r="AE18" s="30">
        <f>IFERROR(VLOOKUP(CONCATENATE($B18,"_",AE$4,"_",$C$76,"_",$C$75),Data_for_IC_trend_tables!$A$1:$G$49194,7,FALSE),"-")</f>
        <v>94.097238068048</v>
      </c>
      <c r="AF18" s="30">
        <f>IFERROR(VLOOKUP(CONCATENATE($B18,"_",AF$4,"_",$C$76,"_",$C$75),Data_for_IC_trend_tables!$A$1:$G$49194,7,FALSE),"-")</f>
        <v>93.697559526975198</v>
      </c>
      <c r="AG18" s="30">
        <f>IFERROR(VLOOKUP(CONCATENATE($B18,"_",AG$4,"_",$C$76,"_",$C$75),Data_for_IC_trend_tables!$A$1:$G$49194,7,FALSE),"-")</f>
        <v>87.994312006598804</v>
      </c>
      <c r="AH18" s="30">
        <f>IFERROR(VLOOKUP(CONCATENATE($B18,"_",AH$4,"_",$C$76,"_",$C$75),Data_for_IC_trend_tables!$A$1:$G$49194,7,FALSE),"-")</f>
        <v>89.719794123876696</v>
      </c>
      <c r="AI18" s="30">
        <f>IFERROR(VLOOKUP(CONCATENATE($B18,"_",AI$4,"_",$C$76,"_",$C$75),Data_for_IC_trend_tables!$A$1:$G$49194,7,FALSE),"-")</f>
        <v>85.722777550477005</v>
      </c>
      <c r="AJ18" s="30">
        <f>IFERROR(VLOOKUP(CONCATENATE($B18,"_",AJ$4,"_",$C$76,"_",$C$75),Data_for_IC_trend_tables!$A$1:$G$49194,7,FALSE),"-")</f>
        <v>84.147393482728404</v>
      </c>
      <c r="AK18" s="30">
        <f>IFERROR(VLOOKUP(CONCATENATE($B18,"_",AK$4,"_",$C$76,"_",$C$75),Data_for_IC_trend_tables!$A$1:$G$49194,7,FALSE),"-")</f>
        <v>82.194037818031504</v>
      </c>
      <c r="AL18" s="30">
        <f>IFERROR(VLOOKUP(CONCATENATE($B18,"_",AL$4,"_",$C$76,"_",$C$75),Data_for_IC_trend_tables!$A$1:$G$49194,7,FALSE),"-")</f>
        <v>82.715227204318893</v>
      </c>
      <c r="AM18" s="30">
        <f>IFERROR(VLOOKUP(CONCATENATE($B18,"_",AM$4,"_",$C$76,"_",$C$75),Data_for_IC_trend_tables!$A$1:$G$49194,7,FALSE),"-")</f>
        <v>84.514470322599905</v>
      </c>
      <c r="AN18" s="30">
        <f>IFERROR(VLOOKUP(CONCATENATE($B18,"_",AN$4,"_",$C$76,"_",$C$75),Data_for_IC_trend_tables!$A$1:$G$49194,7,FALSE),"-")</f>
        <v>85.441659606593902</v>
      </c>
      <c r="AO18" s="30">
        <f>IFERROR(VLOOKUP(CONCATENATE($B18,"_",AO$4,"_",$C$76,"_",$C$75),Data_for_IC_trend_tables!$A$1:$G$49194,7,FALSE),"-")</f>
        <v>87.641296137367803</v>
      </c>
      <c r="AP18" s="30">
        <f>IFERROR(VLOOKUP(CONCATENATE($B18,"_",AP$4,"_",$C$76,"_",$C$75),Data_for_IC_trend_tables!$A$1:$G$49194,7,FALSE),"-")</f>
        <v>86.063438122366506</v>
      </c>
      <c r="AQ18" s="30">
        <f>IFERROR(VLOOKUP(CONCATENATE($B18,"_",AQ$4,"_",$C$76,"_",$C$75),Data_for_IC_trend_tables!$A$1:$G$49194,7,FALSE),"-")</f>
        <v>81.229777681283295</v>
      </c>
      <c r="AR18" s="30">
        <f>IFERROR(VLOOKUP(CONCATENATE($B18,"_",AR$4,"_",$C$76,"_",$C$75),Data_for_IC_trend_tables!$A$1:$G$49194,7,FALSE),"-")</f>
        <v>83.393531477857195</v>
      </c>
      <c r="AS18" s="30">
        <f>IFERROR(VLOOKUP(CONCATENATE($B18,"_",AS$4,"_",$C$76,"_",$C$75),Data_for_IC_trend_tables!$A$1:$G$49194,7,FALSE),"-")</f>
        <v>75.7536170269845</v>
      </c>
      <c r="AT18" s="30">
        <f>IFERROR(VLOOKUP(CONCATENATE($B18,"_",AT$4,"_",$C$76,"_",$C$75),Data_for_IC_trend_tables!$A$1:$G$49194,7,FALSE),"-")</f>
        <v>73.327875520712496</v>
      </c>
      <c r="AU18" s="30"/>
      <c r="AV18" s="30">
        <f>IFERROR(VLOOKUP(CONCATENATE($B18,"_",AV$4,"_",$C$76,"_",$C$75),Data_for_IC_trend_tables!$A$1:$G$49194,7,FALSE),"-")</f>
        <v>73.327875520712496</v>
      </c>
      <c r="AW18" s="79">
        <v>69</v>
      </c>
      <c r="AX18" s="38" t="str">
        <f t="shared" si="0"/>
        <v>No</v>
      </c>
      <c r="AY18" s="58">
        <f t="shared" si="1"/>
        <v>6.2722833633514427E-2</v>
      </c>
      <c r="AZ18" s="241">
        <v>0.24</v>
      </c>
      <c r="BA18" s="38" t="str">
        <f t="shared" si="2"/>
        <v>Yes</v>
      </c>
      <c r="BB18" s="58">
        <f t="shared" si="3"/>
        <v>-1.8428320803715426E-2</v>
      </c>
      <c r="BC18" s="63" t="s">
        <v>76</v>
      </c>
      <c r="BD18" s="63" t="s">
        <v>76</v>
      </c>
      <c r="BE18"/>
      <c r="BF18"/>
      <c r="BG18"/>
      <c r="BH18"/>
      <c r="BI18"/>
      <c r="BJ18"/>
    </row>
    <row r="19" spans="2:62" s="3" customFormat="1" x14ac:dyDescent="0.2">
      <c r="B19" s="53" t="s">
        <v>146</v>
      </c>
      <c r="C19" s="55" t="s">
        <v>9</v>
      </c>
      <c r="D19" s="30" t="str">
        <f>IFERROR(VLOOKUP(CONCATENATE($B19,"_",D$4,"_",$C$76,"_",$C$75),Data_for_IC_trend_tables!$A$1:$G$49194,7,FALSE),"-")</f>
        <v>-</v>
      </c>
      <c r="E19" s="30" t="str">
        <f>IFERROR(VLOOKUP(CONCATENATE($B19,"_",E$4,"_",$C$76,"_",$C$75),Data_for_IC_trend_tables!$A$1:$G$49194,7,FALSE),"-")</f>
        <v>-</v>
      </c>
      <c r="F19" s="30" t="str">
        <f>IFERROR(VLOOKUP(CONCATENATE($B19,"_",F$4,"_",$C$76,"_",$C$75),Data_for_IC_trend_tables!$A$1:$G$49194,7,FALSE),"-")</f>
        <v>-</v>
      </c>
      <c r="G19" s="30" t="str">
        <f>IFERROR(VLOOKUP(CONCATENATE($B19,"_",G$4,"_",$C$76,"_",$C$75),Data_for_IC_trend_tables!$A$1:$G$49194,7,FALSE),"-")</f>
        <v>-</v>
      </c>
      <c r="H19" s="30" t="str">
        <f>IFERROR(VLOOKUP(CONCATENATE($B19,"_",H$4,"_",$C$76,"_",$C$75),Data_for_IC_trend_tables!$A$1:$G$49194,7,FALSE),"-")</f>
        <v>-</v>
      </c>
      <c r="I19" s="30" t="str">
        <f>IFERROR(VLOOKUP(CONCATENATE($B19,"_",I$4,"_",$C$76,"_",$C$75),Data_for_IC_trend_tables!$A$1:$G$49194,7,FALSE),"-")</f>
        <v>-</v>
      </c>
      <c r="J19" s="30" t="str">
        <f>IFERROR(VLOOKUP(CONCATENATE($B19,"_",J$4,"_",$C$76,"_",$C$75),Data_for_IC_trend_tables!$A$1:$G$49194,7,FALSE),"-")</f>
        <v>-</v>
      </c>
      <c r="K19" s="30" t="str">
        <f>IFERROR(VLOOKUP(CONCATENATE($B19,"_",K$4,"_",$C$76,"_",$C$75),Data_for_IC_trend_tables!$A$1:$G$49194,7,FALSE),"-")</f>
        <v>-</v>
      </c>
      <c r="L19" s="30" t="str">
        <f>IFERROR(VLOOKUP(CONCATENATE($B19,"_",L$4,"_",$C$76,"_",$C$75),Data_for_IC_trend_tables!$A$1:$G$49194,7,FALSE),"-")</f>
        <v>-</v>
      </c>
      <c r="M19" s="30" t="str">
        <f>IFERROR(VLOOKUP(CONCATENATE($B19,"_",M$4,"_",$C$76,"_",$C$75),Data_for_IC_trend_tables!$A$1:$G$49194,7,FALSE),"-")</f>
        <v>-</v>
      </c>
      <c r="N19" s="30">
        <f>IFERROR(VLOOKUP(CONCATENATE($B19,"_",N$4,"_",$C$76,"_",$C$75),Data_for_IC_trend_tables!$A$1:$G$49194,7,FALSE),"-")</f>
        <v>22.419869623479499</v>
      </c>
      <c r="O19" s="30">
        <f>IFERROR(VLOOKUP(CONCATENATE($B19,"_",O$4,"_",$C$76,"_",$C$75),Data_for_IC_trend_tables!$A$1:$G$49194,7,FALSE),"-")</f>
        <v>20.233046421393901</v>
      </c>
      <c r="P19" s="30">
        <f>IFERROR(VLOOKUP(CONCATENATE($B19,"_",P$4,"_",$C$76,"_",$C$75),Data_for_IC_trend_tables!$A$1:$G$49194,7,FALSE),"-")</f>
        <v>17.706609290159101</v>
      </c>
      <c r="Q19" s="30">
        <f>IFERROR(VLOOKUP(CONCATENATE($B19,"_",Q$4,"_",$C$76,"_",$C$75),Data_for_IC_trend_tables!$A$1:$G$49194,7,FALSE),"-")</f>
        <v>12.685849094199799</v>
      </c>
      <c r="R19" s="30">
        <f>IFERROR(VLOOKUP(CONCATENATE($B19,"_",R$4,"_",$C$76,"_",$C$75),Data_for_IC_trend_tables!$A$1:$G$49194,7,FALSE),"-")</f>
        <v>11.997725099896099</v>
      </c>
      <c r="S19" s="30">
        <f>IFERROR(VLOOKUP(CONCATENATE($B19,"_",S$4,"_",$C$76,"_",$C$75),Data_for_IC_trend_tables!$A$1:$G$49194,7,FALSE),"-")</f>
        <v>10.3718799562873</v>
      </c>
      <c r="T19" s="30">
        <f>IFERROR(VLOOKUP(CONCATENATE($B19,"_",T$4,"_",$C$76,"_",$C$75),Data_for_IC_trend_tables!$A$1:$G$49194,7,FALSE),"-")</f>
        <v>8.9617627154049995</v>
      </c>
      <c r="U19" s="30">
        <f>IFERROR(VLOOKUP(CONCATENATE($B19,"_",U$4,"_",$C$76,"_",$C$75),Data_for_IC_trend_tables!$A$1:$G$49194,7,FALSE),"-")</f>
        <v>9.2607781352452108</v>
      </c>
      <c r="V19" s="30">
        <f>IFERROR(VLOOKUP(CONCATENATE($B19,"_",V$4,"_",$C$76,"_",$C$75),Data_for_IC_trend_tables!$A$1:$G$49194,7,FALSE),"-")</f>
        <v>9.4091155427272408</v>
      </c>
      <c r="W19" s="30">
        <f>IFERROR(VLOOKUP(CONCATENATE($B19,"_",W$4,"_",$C$76,"_",$C$75),Data_for_IC_trend_tables!$A$1:$G$49194,7,FALSE),"-")</f>
        <v>8.3521631035759505</v>
      </c>
      <c r="X19" s="30">
        <f>IFERROR(VLOOKUP(CONCATENATE($B19,"_",X$4,"_",$C$76,"_",$C$75),Data_for_IC_trend_tables!$A$1:$G$49194,7,FALSE),"-")</f>
        <v>8.8314341723464302</v>
      </c>
      <c r="Y19" s="30">
        <f>IFERROR(VLOOKUP(CONCATENATE($B19,"_",Y$4,"_",$C$76,"_",$C$75),Data_for_IC_trend_tables!$A$1:$G$49194,7,FALSE),"-")</f>
        <v>9.1584691289002205</v>
      </c>
      <c r="Z19" s="30">
        <f>IFERROR(VLOOKUP(CONCATENATE($B19,"_",Z$4,"_",$C$76,"_",$C$75),Data_for_IC_trend_tables!$A$1:$G$49194,7,FALSE),"-")</f>
        <v>8.6721351719798392</v>
      </c>
      <c r="AA19" s="30">
        <f>IFERROR(VLOOKUP(CONCATENATE($B19,"_",AA$4,"_",$C$76,"_",$C$75),Data_for_IC_trend_tables!$A$1:$G$49194,7,FALSE),"-")</f>
        <v>9.4840549643070595</v>
      </c>
      <c r="AB19" s="30">
        <f>IFERROR(VLOOKUP(CONCATENATE($B19,"_",AB$4,"_",$C$76,"_",$C$75),Data_for_IC_trend_tables!$A$1:$G$49194,7,FALSE),"-")</f>
        <v>9.9055803303327696</v>
      </c>
      <c r="AC19" s="30">
        <f>IFERROR(VLOOKUP(CONCATENATE($B19,"_",AC$4,"_",$C$76,"_",$C$75),Data_for_IC_trend_tables!$A$1:$G$49194,7,FALSE),"-")</f>
        <v>10.547478283656799</v>
      </c>
      <c r="AD19" s="30">
        <f>IFERROR(VLOOKUP(CONCATENATE($B19,"_",AD$4,"_",$C$76,"_",$C$75),Data_for_IC_trend_tables!$A$1:$G$49194,7,FALSE),"-")</f>
        <v>11.155641588253401</v>
      </c>
      <c r="AE19" s="30">
        <f>IFERROR(VLOOKUP(CONCATENATE($B19,"_",AE$4,"_",$C$76,"_",$C$75),Data_for_IC_trend_tables!$A$1:$G$49194,7,FALSE),"-")</f>
        <v>10.910594552794301</v>
      </c>
      <c r="AF19" s="30">
        <f>IFERROR(VLOOKUP(CONCATENATE($B19,"_",AF$4,"_",$C$76,"_",$C$75),Data_for_IC_trend_tables!$A$1:$G$49194,7,FALSE),"-")</f>
        <v>11.382269217206501</v>
      </c>
      <c r="AG19" s="30">
        <f>IFERROR(VLOOKUP(CONCATENATE($B19,"_",AG$4,"_",$C$76,"_",$C$75),Data_for_IC_trend_tables!$A$1:$G$49194,7,FALSE),"-")</f>
        <v>10.634386114594999</v>
      </c>
      <c r="AH19" s="30">
        <f>IFERROR(VLOOKUP(CONCATENATE($B19,"_",AH$4,"_",$C$76,"_",$C$75),Data_for_IC_trend_tables!$A$1:$G$49194,7,FALSE),"-")</f>
        <v>11.2696205257102</v>
      </c>
      <c r="AI19" s="30">
        <f>IFERROR(VLOOKUP(CONCATENATE($B19,"_",AI$4,"_",$C$76,"_",$C$75),Data_for_IC_trend_tables!$A$1:$G$49194,7,FALSE),"-")</f>
        <v>11.2275412810563</v>
      </c>
      <c r="AJ19" s="30">
        <f>IFERROR(VLOOKUP(CONCATENATE($B19,"_",AJ$4,"_",$C$76,"_",$C$75),Data_for_IC_trend_tables!$A$1:$G$49194,7,FALSE),"-")</f>
        <v>11.3188545557529</v>
      </c>
      <c r="AK19" s="30">
        <f>IFERROR(VLOOKUP(CONCATENATE($B19,"_",AK$4,"_",$C$76,"_",$C$75),Data_for_IC_trend_tables!$A$1:$G$49194,7,FALSE),"-")</f>
        <v>11.502669351701501</v>
      </c>
      <c r="AL19" s="30">
        <f>IFERROR(VLOOKUP(CONCATENATE($B19,"_",AL$4,"_",$C$76,"_",$C$75),Data_for_IC_trend_tables!$A$1:$G$49194,7,FALSE),"-")</f>
        <v>11.578854424922399</v>
      </c>
      <c r="AM19" s="30">
        <f>IFERROR(VLOOKUP(CONCATENATE($B19,"_",AM$4,"_",$C$76,"_",$C$75),Data_for_IC_trend_tables!$A$1:$G$49194,7,FALSE),"-")</f>
        <v>11.5546106070065</v>
      </c>
      <c r="AN19" s="30">
        <f>IFERROR(VLOOKUP(CONCATENATE($B19,"_",AN$4,"_",$C$76,"_",$C$75),Data_for_IC_trend_tables!$A$1:$G$49194,7,FALSE),"-")</f>
        <v>11.0879922449289</v>
      </c>
      <c r="AO19" s="30">
        <f>IFERROR(VLOOKUP(CONCATENATE($B19,"_",AO$4,"_",$C$76,"_",$C$75),Data_for_IC_trend_tables!$A$1:$G$49194,7,FALSE),"-")</f>
        <v>10.9871020653254</v>
      </c>
      <c r="AP19" s="30">
        <f>IFERROR(VLOOKUP(CONCATENATE($B19,"_",AP$4,"_",$C$76,"_",$C$75),Data_for_IC_trend_tables!$A$1:$G$49194,7,FALSE),"-")</f>
        <v>10.7540857204432</v>
      </c>
      <c r="AQ19" s="30">
        <f>IFERROR(VLOOKUP(CONCATENATE($B19,"_",AQ$4,"_",$C$76,"_",$C$75),Data_for_IC_trend_tables!$A$1:$G$49194,7,FALSE),"-")</f>
        <v>10.659363872438</v>
      </c>
      <c r="AR19" s="30">
        <f>IFERROR(VLOOKUP(CONCATENATE($B19,"_",AR$4,"_",$C$76,"_",$C$75),Data_for_IC_trend_tables!$A$1:$G$49194,7,FALSE),"-")</f>
        <v>10.3877836344145</v>
      </c>
      <c r="AS19" s="30">
        <f>IFERROR(VLOOKUP(CONCATENATE($B19,"_",AS$4,"_",$C$76,"_",$C$75),Data_for_IC_trend_tables!$A$1:$G$49194,7,FALSE),"-")</f>
        <v>10.567541939442799</v>
      </c>
      <c r="AT19" s="30">
        <f>IFERROR(VLOOKUP(CONCATENATE($B19,"_",AT$4,"_",$C$76,"_",$C$75),Data_for_IC_trend_tables!$A$1:$G$49194,7,FALSE),"-")</f>
        <v>10.173138574999999</v>
      </c>
      <c r="AU19" s="30"/>
      <c r="AV19" s="30">
        <f>IFERROR(VLOOKUP(CONCATENATE($B19,"_",AV$4,"_",$C$76,"_",$C$75),Data_for_IC_trend_tables!$A$1:$G$49194,7,FALSE),"-")</f>
        <v>10.173138574999999</v>
      </c>
      <c r="AW19" s="79"/>
      <c r="AX19" s="38" t="str">
        <f t="shared" si="0"/>
        <v/>
      </c>
      <c r="AY19" s="58" t="str">
        <f t="shared" si="1"/>
        <v/>
      </c>
      <c r="AZ19" s="241">
        <v>0.01</v>
      </c>
      <c r="BA19" s="38" t="str">
        <f t="shared" si="2"/>
        <v>Yes</v>
      </c>
      <c r="BB19" s="58">
        <f t="shared" si="3"/>
        <v>-2.5490920065399429E-2</v>
      </c>
      <c r="BC19" s="63"/>
      <c r="BD19" s="63" t="s">
        <v>76</v>
      </c>
      <c r="BE19"/>
      <c r="BF19"/>
      <c r="BG19"/>
      <c r="BH19"/>
      <c r="BI19"/>
      <c r="BJ19"/>
    </row>
    <row r="20" spans="2:62" s="17" customFormat="1" x14ac:dyDescent="0.2">
      <c r="B20" s="53" t="s">
        <v>147</v>
      </c>
      <c r="C20" s="55" t="s">
        <v>10</v>
      </c>
      <c r="D20" s="30">
        <f>IFERROR(VLOOKUP(CONCATENATE($B20,"_",D$4,"_",$C$76,"_",$C$75),Data_for_IC_trend_tables!$A$1:$G$49194,7,FALSE),"-")</f>
        <v>42.402225615215499</v>
      </c>
      <c r="E20" s="30">
        <f>IFERROR(VLOOKUP(CONCATENATE($B20,"_",E$4,"_",$C$76,"_",$C$75),Data_for_IC_trend_tables!$A$1:$G$49194,7,FALSE),"-")</f>
        <v>42.923755839882602</v>
      </c>
      <c r="F20" s="30">
        <f>IFERROR(VLOOKUP(CONCATENATE($B20,"_",F$4,"_",$C$76,"_",$C$75),Data_for_IC_trend_tables!$A$1:$G$49194,7,FALSE),"-")</f>
        <v>43.339350781500002</v>
      </c>
      <c r="G20" s="30">
        <f>IFERROR(VLOOKUP(CONCATENATE($B20,"_",G$4,"_",$C$76,"_",$C$75),Data_for_IC_trend_tables!$A$1:$G$49194,7,FALSE),"-")</f>
        <v>43.782921256267002</v>
      </c>
      <c r="H20" s="30">
        <f>IFERROR(VLOOKUP(CONCATENATE($B20,"_",H$4,"_",$C$76,"_",$C$75),Data_for_IC_trend_tables!$A$1:$G$49194,7,FALSE),"-")</f>
        <v>43.693018431533098</v>
      </c>
      <c r="I20" s="30">
        <f>IFERROR(VLOOKUP(CONCATENATE($B20,"_",I$4,"_",$C$76,"_",$C$75),Data_for_IC_trend_tables!$A$1:$G$49194,7,FALSE),"-")</f>
        <v>43.554713886712101</v>
      </c>
      <c r="J20" s="30">
        <f>IFERROR(VLOOKUP(CONCATENATE($B20,"_",J$4,"_",$C$76,"_",$C$75),Data_for_IC_trend_tables!$A$1:$G$49194,7,FALSE),"-")</f>
        <v>43.113032550043101</v>
      </c>
      <c r="K20" s="30">
        <f>IFERROR(VLOOKUP(CONCATENATE($B20,"_",K$4,"_",$C$76,"_",$C$75),Data_for_IC_trend_tables!$A$1:$G$49194,7,FALSE),"-")</f>
        <v>42.317380073317601</v>
      </c>
      <c r="L20" s="30">
        <f>IFERROR(VLOOKUP(CONCATENATE($B20,"_",L$4,"_",$C$76,"_",$C$75),Data_for_IC_trend_tables!$A$1:$G$49194,7,FALSE),"-")</f>
        <v>41.482077013340501</v>
      </c>
      <c r="M20" s="30">
        <f>IFERROR(VLOOKUP(CONCATENATE($B20,"_",M$4,"_",$C$76,"_",$C$75),Data_for_IC_trend_tables!$A$1:$G$49194,7,FALSE),"-")</f>
        <v>39.664396901675701</v>
      </c>
      <c r="N20" s="30">
        <f>IFERROR(VLOOKUP(CONCATENATE($B20,"_",N$4,"_",$C$76,"_",$C$75),Data_for_IC_trend_tables!$A$1:$G$49194,7,FALSE),"-")</f>
        <v>41.4018744488774</v>
      </c>
      <c r="O20" s="30">
        <f>IFERROR(VLOOKUP(CONCATENATE($B20,"_",O$4,"_",$C$76,"_",$C$75),Data_for_IC_trend_tables!$A$1:$G$49194,7,FALSE),"-")</f>
        <v>39.4008873734197</v>
      </c>
      <c r="P20" s="30">
        <f>IFERROR(VLOOKUP(CONCATENATE($B20,"_",P$4,"_",$C$76,"_",$C$75),Data_for_IC_trend_tables!$A$1:$G$49194,7,FALSE),"-")</f>
        <v>37.5570114873682</v>
      </c>
      <c r="Q20" s="30">
        <f>IFERROR(VLOOKUP(CONCATENATE($B20,"_",Q$4,"_",$C$76,"_",$C$75),Data_for_IC_trend_tables!$A$1:$G$49194,7,FALSE),"-")</f>
        <v>37.966122662308202</v>
      </c>
      <c r="R20" s="30">
        <f>IFERROR(VLOOKUP(CONCATENATE($B20,"_",R$4,"_",$C$76,"_",$C$75),Data_for_IC_trend_tables!$A$1:$G$49194,7,FALSE),"-")</f>
        <v>39.035966875230102</v>
      </c>
      <c r="S20" s="30">
        <f>IFERROR(VLOOKUP(CONCATENATE($B20,"_",S$4,"_",$C$76,"_",$C$75),Data_for_IC_trend_tables!$A$1:$G$49194,7,FALSE),"-")</f>
        <v>38.942123205359003</v>
      </c>
      <c r="T20" s="30">
        <f>IFERROR(VLOOKUP(CONCATENATE($B20,"_",T$4,"_",$C$76,"_",$C$75),Data_for_IC_trend_tables!$A$1:$G$49194,7,FALSE),"-")</f>
        <v>40.178258713999099</v>
      </c>
      <c r="U20" s="30">
        <f>IFERROR(VLOOKUP(CONCATENATE($B20,"_",U$4,"_",$C$76,"_",$C$75),Data_for_IC_trend_tables!$A$1:$G$49194,7,FALSE),"-")</f>
        <v>41.347598108914198</v>
      </c>
      <c r="V20" s="30">
        <f>IFERROR(VLOOKUP(CONCATENATE($B20,"_",V$4,"_",$C$76,"_",$C$75),Data_for_IC_trend_tables!$A$1:$G$49194,7,FALSE),"-")</f>
        <v>41.0153412495279</v>
      </c>
      <c r="W20" s="30">
        <f>IFERROR(VLOOKUP(CONCATENATE($B20,"_",W$4,"_",$C$76,"_",$C$75),Data_for_IC_trend_tables!$A$1:$G$49194,7,FALSE),"-")</f>
        <v>42.583476864400701</v>
      </c>
      <c r="X20" s="30">
        <f>IFERROR(VLOOKUP(CONCATENATE($B20,"_",X$4,"_",$C$76,"_",$C$75),Data_for_IC_trend_tables!$A$1:$G$49194,7,FALSE),"-")</f>
        <v>39.495547035822803</v>
      </c>
      <c r="Y20" s="30">
        <f>IFERROR(VLOOKUP(CONCATENATE($B20,"_",Y$4,"_",$C$76,"_",$C$75),Data_for_IC_trend_tables!$A$1:$G$49194,7,FALSE),"-")</f>
        <v>39.662928500708702</v>
      </c>
      <c r="Z20" s="30">
        <f>IFERROR(VLOOKUP(CONCATENATE($B20,"_",Z$4,"_",$C$76,"_",$C$75),Data_for_IC_trend_tables!$A$1:$G$49194,7,FALSE),"-")</f>
        <v>40.699999844382397</v>
      </c>
      <c r="AA20" s="30">
        <f>IFERROR(VLOOKUP(CONCATENATE($B20,"_",AA$4,"_",$C$76,"_",$C$75),Data_for_IC_trend_tables!$A$1:$G$49194,7,FALSE),"-")</f>
        <v>41.690946636221398</v>
      </c>
      <c r="AB20" s="30">
        <f>IFERROR(VLOOKUP(CONCATENATE($B20,"_",AB$4,"_",$C$76,"_",$C$75),Data_for_IC_trend_tables!$A$1:$G$49194,7,FALSE),"-")</f>
        <v>41.758972805485499</v>
      </c>
      <c r="AC20" s="30">
        <f>IFERROR(VLOOKUP(CONCATENATE($B20,"_",AC$4,"_",$C$76,"_",$C$75),Data_for_IC_trend_tables!$A$1:$G$49194,7,FALSE),"-")</f>
        <v>41.8647609288723</v>
      </c>
      <c r="AD20" s="30">
        <f>IFERROR(VLOOKUP(CONCATENATE($B20,"_",AD$4,"_",$C$76,"_",$C$75),Data_for_IC_trend_tables!$A$1:$G$49194,7,FALSE),"-")</f>
        <v>41.253869990579197</v>
      </c>
      <c r="AE20" s="30">
        <f>IFERROR(VLOOKUP(CONCATENATE($B20,"_",AE$4,"_",$C$76,"_",$C$75),Data_for_IC_trend_tables!$A$1:$G$49194,7,FALSE),"-")</f>
        <v>40.699989404063402</v>
      </c>
      <c r="AF20" s="30">
        <f>IFERROR(VLOOKUP(CONCATENATE($B20,"_",AF$4,"_",$C$76,"_",$C$75),Data_for_IC_trend_tables!$A$1:$G$49194,7,FALSE),"-")</f>
        <v>40.285961281574103</v>
      </c>
      <c r="AG20" s="30">
        <f>IFERROR(VLOOKUP(CONCATENATE($B20,"_",AG$4,"_",$C$76,"_",$C$75),Data_for_IC_trend_tables!$A$1:$G$49194,7,FALSE),"-")</f>
        <v>39.183460590502001</v>
      </c>
      <c r="AH20" s="30">
        <f>IFERROR(VLOOKUP(CONCATENATE($B20,"_",AH$4,"_",$C$76,"_",$C$75),Data_for_IC_trend_tables!$A$1:$G$49194,7,FALSE),"-")</f>
        <v>39.764370653066401</v>
      </c>
      <c r="AI20" s="30">
        <f>IFERROR(VLOOKUP(CONCATENATE($B20,"_",AI$4,"_",$C$76,"_",$C$75),Data_for_IC_trend_tables!$A$1:$G$49194,7,FALSE),"-")</f>
        <v>38.909988964475701</v>
      </c>
      <c r="AJ20" s="30">
        <f>IFERROR(VLOOKUP(CONCATENATE($B20,"_",AJ$4,"_",$C$76,"_",$C$75),Data_for_IC_trend_tables!$A$1:$G$49194,7,FALSE),"-")</f>
        <v>38.614200006156999</v>
      </c>
      <c r="AK20" s="30">
        <f>IFERROR(VLOOKUP(CONCATENATE($B20,"_",AK$4,"_",$C$76,"_",$C$75),Data_for_IC_trend_tables!$A$1:$G$49194,7,FALSE),"-")</f>
        <v>38.632727499257797</v>
      </c>
      <c r="AL20" s="30">
        <f>IFERROR(VLOOKUP(CONCATENATE($B20,"_",AL$4,"_",$C$76,"_",$C$75),Data_for_IC_trend_tables!$A$1:$G$49194,7,FALSE),"-")</f>
        <v>39.368115599929297</v>
      </c>
      <c r="AM20" s="30">
        <f>IFERROR(VLOOKUP(CONCATENATE($B20,"_",AM$4,"_",$C$76,"_",$C$75),Data_for_IC_trend_tables!$A$1:$G$49194,7,FALSE),"-")</f>
        <v>37.816720592512503</v>
      </c>
      <c r="AN20" s="30">
        <f>IFERROR(VLOOKUP(CONCATENATE($B20,"_",AN$4,"_",$C$76,"_",$C$75),Data_for_IC_trend_tables!$A$1:$G$49194,7,FALSE),"-")</f>
        <v>36.410511070149397</v>
      </c>
      <c r="AO20" s="30">
        <f>IFERROR(VLOOKUP(CONCATENATE($B20,"_",AO$4,"_",$C$76,"_",$C$75),Data_for_IC_trend_tables!$A$1:$G$49194,7,FALSE),"-")</f>
        <v>36.031831578054899</v>
      </c>
      <c r="AP20" s="30">
        <f>IFERROR(VLOOKUP(CONCATENATE($B20,"_",AP$4,"_",$C$76,"_",$C$75),Data_for_IC_trend_tables!$A$1:$G$49194,7,FALSE),"-")</f>
        <v>35.777364870829402</v>
      </c>
      <c r="AQ20" s="30">
        <f>IFERROR(VLOOKUP(CONCATENATE($B20,"_",AQ$4,"_",$C$76,"_",$C$75),Data_for_IC_trend_tables!$A$1:$G$49194,7,FALSE),"-")</f>
        <v>35.116059462343301</v>
      </c>
      <c r="AR20" s="30">
        <f>IFERROR(VLOOKUP(CONCATENATE($B20,"_",AR$4,"_",$C$76,"_",$C$75),Data_for_IC_trend_tables!$A$1:$G$49194,7,FALSE),"-")</f>
        <v>33.597751815818398</v>
      </c>
      <c r="AS20" s="30">
        <f>IFERROR(VLOOKUP(CONCATENATE($B20,"_",AS$4,"_",$C$76,"_",$C$75),Data_for_IC_trend_tables!$A$1:$G$49194,7,FALSE),"-")</f>
        <v>33.392890818106501</v>
      </c>
      <c r="AT20" s="30">
        <f>IFERROR(VLOOKUP(CONCATENATE($B20,"_",AT$4,"_",$C$76,"_",$C$75),Data_for_IC_trend_tables!$A$1:$G$49194,7,FALSE),"-")</f>
        <v>31.583213749211701</v>
      </c>
      <c r="AU20" s="30"/>
      <c r="AV20" s="30">
        <f>IFERROR(VLOOKUP(CONCATENATE($B20,"_",AV$4,"_",$C$76,"_",$C$75),Data_for_IC_trend_tables!$A$1:$G$49194,7,FALSE),"-")</f>
        <v>31.583213749211701</v>
      </c>
      <c r="AW20" s="79">
        <v>31</v>
      </c>
      <c r="AX20" s="38" t="str">
        <f t="shared" si="0"/>
        <v>No</v>
      </c>
      <c r="AY20" s="58">
        <f t="shared" si="1"/>
        <v>1.8813346748764559E-2</v>
      </c>
      <c r="AZ20" s="241">
        <v>0.2</v>
      </c>
      <c r="BA20" s="38" t="str">
        <f t="shared" si="2"/>
        <v>Yes</v>
      </c>
      <c r="BB20" s="58">
        <f t="shared" si="3"/>
        <v>-4.5589535244900059E-2</v>
      </c>
      <c r="BC20" s="63" t="s">
        <v>76</v>
      </c>
      <c r="BD20" s="63" t="s">
        <v>76</v>
      </c>
      <c r="BE20"/>
      <c r="BF20"/>
      <c r="BG20"/>
      <c r="BH20"/>
      <c r="BI20"/>
      <c r="BJ20"/>
    </row>
    <row r="21" spans="2:62" s="3" customFormat="1" x14ac:dyDescent="0.2">
      <c r="B21" s="53" t="s">
        <v>148</v>
      </c>
      <c r="C21" s="55" t="s">
        <v>11</v>
      </c>
      <c r="D21" s="30">
        <f>IFERROR(VLOOKUP(CONCATENATE($B21,"_",D$4,"_",$C$76,"_",$C$75),Data_for_IC_trend_tables!$A$1:$G$49194,7,FALSE),"-")</f>
        <v>648.94955682957402</v>
      </c>
      <c r="E21" s="30">
        <f>IFERROR(VLOOKUP(CONCATENATE($B21,"_",E$4,"_",$C$76,"_",$C$75),Data_for_IC_trend_tables!$A$1:$G$49194,7,FALSE),"-")</f>
        <v>653.33830312980501</v>
      </c>
      <c r="F21" s="30">
        <f>IFERROR(VLOOKUP(CONCATENATE($B21,"_",F$4,"_",$C$76,"_",$C$75),Data_for_IC_trend_tables!$A$1:$G$49194,7,FALSE),"-")</f>
        <v>659.05870567247405</v>
      </c>
      <c r="G21" s="30">
        <f>IFERROR(VLOOKUP(CONCATENATE($B21,"_",G$4,"_",$C$76,"_",$C$75),Data_for_IC_trend_tables!$A$1:$G$49194,7,FALSE),"-")</f>
        <v>670.95910177718099</v>
      </c>
      <c r="H21" s="30">
        <f>IFERROR(VLOOKUP(CONCATENATE($B21,"_",H$4,"_",$C$76,"_",$C$75),Data_for_IC_trend_tables!$A$1:$G$49194,7,FALSE),"-")</f>
        <v>669.12552208361001</v>
      </c>
      <c r="I21" s="30">
        <f>IFERROR(VLOOKUP(CONCATENATE($B21,"_",I$4,"_",$C$76,"_",$C$75),Data_for_IC_trend_tables!$A$1:$G$49194,7,FALSE),"-")</f>
        <v>671.37923845314197</v>
      </c>
      <c r="J21" s="30">
        <f>IFERROR(VLOOKUP(CONCATENATE($B21,"_",J$4,"_",$C$76,"_",$C$75),Data_for_IC_trend_tables!$A$1:$G$49194,7,FALSE),"-")</f>
        <v>671.18849137382404</v>
      </c>
      <c r="K21" s="30">
        <f>IFERROR(VLOOKUP(CONCATENATE($B21,"_",K$4,"_",$C$76,"_",$C$75),Data_for_IC_trend_tables!$A$1:$G$49194,7,FALSE),"-")</f>
        <v>676.50645664077899</v>
      </c>
      <c r="L21" s="30">
        <f>IFERROR(VLOOKUP(CONCATENATE($B21,"_",L$4,"_",$C$76,"_",$C$75),Data_for_IC_trend_tables!$A$1:$G$49194,7,FALSE),"-")</f>
        <v>663.831679230124</v>
      </c>
      <c r="M21" s="30">
        <f>IFERROR(VLOOKUP(CONCATENATE($B21,"_",M$4,"_",$C$76,"_",$C$75),Data_for_IC_trend_tables!$A$1:$G$49194,7,FALSE),"-")</f>
        <v>665.41533440445801</v>
      </c>
      <c r="N21" s="30">
        <f>IFERROR(VLOOKUP(CONCATENATE($B21,"_",N$4,"_",$C$76,"_",$C$75),Data_for_IC_trend_tables!$A$1:$G$49194,7,FALSE),"-")</f>
        <v>671.51924641211895</v>
      </c>
      <c r="O21" s="30">
        <f>IFERROR(VLOOKUP(CONCATENATE($B21,"_",O$4,"_",$C$76,"_",$C$75),Data_for_IC_trend_tables!$A$1:$G$49194,7,FALSE),"-")</f>
        <v>668.423339629922</v>
      </c>
      <c r="P21" s="30">
        <f>IFERROR(VLOOKUP(CONCATENATE($B21,"_",P$4,"_",$C$76,"_",$C$75),Data_for_IC_trend_tables!$A$1:$G$49194,7,FALSE),"-")</f>
        <v>661.37652966004396</v>
      </c>
      <c r="Q21" s="30">
        <f>IFERROR(VLOOKUP(CONCATENATE($B21,"_",Q$4,"_",$C$76,"_",$C$75),Data_for_IC_trend_tables!$A$1:$G$49194,7,FALSE),"-")</f>
        <v>654.89281871137598</v>
      </c>
      <c r="R21" s="30">
        <f>IFERROR(VLOOKUP(CONCATENATE($B21,"_",R$4,"_",$C$76,"_",$C$75),Data_for_IC_trend_tables!$A$1:$G$49194,7,FALSE),"-")</f>
        <v>647.62324128491798</v>
      </c>
      <c r="S21" s="30">
        <f>IFERROR(VLOOKUP(CONCATENATE($B21,"_",S$4,"_",$C$76,"_",$C$75),Data_for_IC_trend_tables!$A$1:$G$49194,7,FALSE),"-")</f>
        <v>653.76643965834296</v>
      </c>
      <c r="T21" s="30">
        <f>IFERROR(VLOOKUP(CONCATENATE($B21,"_",T$4,"_",$C$76,"_",$C$75),Data_for_IC_trend_tables!$A$1:$G$49194,7,FALSE),"-")</f>
        <v>659.14874903042005</v>
      </c>
      <c r="U21" s="30">
        <f>IFERROR(VLOOKUP(CONCATENATE($B21,"_",U$4,"_",$C$76,"_",$C$75),Data_for_IC_trend_tables!$A$1:$G$49194,7,FALSE),"-")</f>
        <v>655.132959812423</v>
      </c>
      <c r="V21" s="30">
        <f>IFERROR(VLOOKUP(CONCATENATE($B21,"_",V$4,"_",$C$76,"_",$C$75),Data_for_IC_trend_tables!$A$1:$G$49194,7,FALSE),"-")</f>
        <v>652.98257039867406</v>
      </c>
      <c r="W21" s="30">
        <f>IFERROR(VLOOKUP(CONCATENATE($B21,"_",W$4,"_",$C$76,"_",$C$75),Data_for_IC_trend_tables!$A$1:$G$49194,7,FALSE),"-")</f>
        <v>651.08661071421102</v>
      </c>
      <c r="X21" s="30">
        <f>IFERROR(VLOOKUP(CONCATENATE($B21,"_",X$4,"_",$C$76,"_",$C$75),Data_for_IC_trend_tables!$A$1:$G$49194,7,FALSE),"-")</f>
        <v>665.425067809854</v>
      </c>
      <c r="Y21" s="30">
        <f>IFERROR(VLOOKUP(CONCATENATE($B21,"_",Y$4,"_",$C$76,"_",$C$75),Data_for_IC_trend_tables!$A$1:$G$49194,7,FALSE),"-")</f>
        <v>661.28609625012996</v>
      </c>
      <c r="Z21" s="30">
        <f>IFERROR(VLOOKUP(CONCATENATE($B21,"_",Z$4,"_",$C$76,"_",$C$75),Data_for_IC_trend_tables!$A$1:$G$49194,7,FALSE),"-")</f>
        <v>646.24973975693194</v>
      </c>
      <c r="AA21" s="30">
        <f>IFERROR(VLOOKUP(CONCATENATE($B21,"_",AA$4,"_",$C$76,"_",$C$75),Data_for_IC_trend_tables!$A$1:$G$49194,7,FALSE),"-")</f>
        <v>628.75160150622798</v>
      </c>
      <c r="AB21" s="30">
        <f>IFERROR(VLOOKUP(CONCATENATE($B21,"_",AB$4,"_",$C$76,"_",$C$75),Data_for_IC_trend_tables!$A$1:$G$49194,7,FALSE),"-")</f>
        <v>623.21286385490805</v>
      </c>
      <c r="AC21" s="30">
        <f>IFERROR(VLOOKUP(CONCATENATE($B21,"_",AC$4,"_",$C$76,"_",$C$75),Data_for_IC_trend_tables!$A$1:$G$49194,7,FALSE),"-")</f>
        <v>623.72678455252503</v>
      </c>
      <c r="AD21" s="30">
        <f>IFERROR(VLOOKUP(CONCATENATE($B21,"_",AD$4,"_",$C$76,"_",$C$75),Data_for_IC_trend_tables!$A$1:$G$49194,7,FALSE),"-")</f>
        <v>610.658806908423</v>
      </c>
      <c r="AE21" s="30">
        <f>IFERROR(VLOOKUP(CONCATENATE($B21,"_",AE$4,"_",$C$76,"_",$C$75),Data_for_IC_trend_tables!$A$1:$G$49194,7,FALSE),"-")</f>
        <v>609.74661237258294</v>
      </c>
      <c r="AF21" s="30">
        <f>IFERROR(VLOOKUP(CONCATENATE($B21,"_",AF$4,"_",$C$76,"_",$C$75),Data_for_IC_trend_tables!$A$1:$G$49194,7,FALSE),"-")</f>
        <v>621.71964433184701</v>
      </c>
      <c r="AG21" s="30">
        <f>IFERROR(VLOOKUP(CONCATENATE($B21,"_",AG$4,"_",$C$76,"_",$C$75),Data_for_IC_trend_tables!$A$1:$G$49194,7,FALSE),"-")</f>
        <v>613.26038216497</v>
      </c>
      <c r="AH21" s="30">
        <f>IFERROR(VLOOKUP(CONCATENATE($B21,"_",AH$4,"_",$C$76,"_",$C$75),Data_for_IC_trend_tables!$A$1:$G$49194,7,FALSE),"-")</f>
        <v>599.48454829068498</v>
      </c>
      <c r="AI21" s="30">
        <f>IFERROR(VLOOKUP(CONCATENATE($B21,"_",AI$4,"_",$C$76,"_",$C$75),Data_for_IC_trend_tables!$A$1:$G$49194,7,FALSE),"-")</f>
        <v>601.52037339377603</v>
      </c>
      <c r="AJ21" s="30">
        <f>IFERROR(VLOOKUP(CONCATENATE($B21,"_",AJ$4,"_",$C$76,"_",$C$75),Data_for_IC_trend_tables!$A$1:$G$49194,7,FALSE),"-")</f>
        <v>596.74503826306204</v>
      </c>
      <c r="AK21" s="30">
        <f>IFERROR(VLOOKUP(CONCATENATE($B21,"_",AK$4,"_",$C$76,"_",$C$75),Data_for_IC_trend_tables!$A$1:$G$49194,7,FALSE),"-")</f>
        <v>585.12167477992</v>
      </c>
      <c r="AL21" s="30">
        <f>IFERROR(VLOOKUP(CONCATENATE($B21,"_",AL$4,"_",$C$76,"_",$C$75),Data_for_IC_trend_tables!$A$1:$G$49194,7,FALSE),"-")</f>
        <v>591.47137997186803</v>
      </c>
      <c r="AM21" s="30">
        <f>IFERROR(VLOOKUP(CONCATENATE($B21,"_",AM$4,"_",$C$76,"_",$C$75),Data_for_IC_trend_tables!$A$1:$G$49194,7,FALSE),"-")</f>
        <v>594.56145390733002</v>
      </c>
      <c r="AN21" s="30">
        <f>IFERROR(VLOOKUP(CONCATENATE($B21,"_",AN$4,"_",$C$76,"_",$C$75),Data_for_IC_trend_tables!$A$1:$G$49194,7,FALSE),"-")</f>
        <v>595.074472822448</v>
      </c>
      <c r="AO21" s="30">
        <f>IFERROR(VLOOKUP(CONCATENATE($B21,"_",AO$4,"_",$C$76,"_",$C$75),Data_for_IC_trend_tables!$A$1:$G$49194,7,FALSE),"-")</f>
        <v>593.04517593166099</v>
      </c>
      <c r="AP21" s="30">
        <f>IFERROR(VLOOKUP(CONCATENATE($B21,"_",AP$4,"_",$C$76,"_",$C$75),Data_for_IC_trend_tables!$A$1:$G$49194,7,FALSE),"-")</f>
        <v>590.835422006974</v>
      </c>
      <c r="AQ21" s="30">
        <f>IFERROR(VLOOKUP(CONCATENATE($B21,"_",AQ$4,"_",$C$76,"_",$C$75),Data_for_IC_trend_tables!$A$1:$G$49194,7,FALSE),"-")</f>
        <v>571.11098890259905</v>
      </c>
      <c r="AR21" s="30">
        <f>IFERROR(VLOOKUP(CONCATENATE($B21,"_",AR$4,"_",$C$76,"_",$C$75),Data_for_IC_trend_tables!$A$1:$G$49194,7,FALSE),"-")</f>
        <v>550.49744994245304</v>
      </c>
      <c r="AS21" s="30">
        <f>IFERROR(VLOOKUP(CONCATENATE($B21,"_",AS$4,"_",$C$76,"_",$C$75),Data_for_IC_trend_tables!$A$1:$G$49194,7,FALSE),"-")</f>
        <v>539.51510811297806</v>
      </c>
      <c r="AT21" s="30">
        <f>IFERROR(VLOOKUP(CONCATENATE($B21,"_",AT$4,"_",$C$76,"_",$C$75),Data_for_IC_trend_tables!$A$1:$G$49194,7,FALSE),"-")</f>
        <v>518.42773043766101</v>
      </c>
      <c r="AU21" s="30"/>
      <c r="AV21" s="30">
        <f>IFERROR(VLOOKUP(CONCATENATE($B21,"_",AV$4,"_",$C$76,"_",$C$75),Data_for_IC_trend_tables!$A$1:$G$49194,7,FALSE),"-")</f>
        <v>518.42773043766101</v>
      </c>
      <c r="AW21" s="79">
        <v>780</v>
      </c>
      <c r="AX21" s="38" t="str">
        <f t="shared" si="0"/>
        <v>Yes</v>
      </c>
      <c r="AY21" s="58">
        <f t="shared" si="1"/>
        <v>-0.33534906354146027</v>
      </c>
      <c r="AZ21" s="241">
        <v>0.04</v>
      </c>
      <c r="BA21" s="38" t="str">
        <f t="shared" si="2"/>
        <v>Yes</v>
      </c>
      <c r="BB21" s="58">
        <f t="shared" si="3"/>
        <v>-0.12882240224845853</v>
      </c>
      <c r="BC21" s="63" t="s">
        <v>76</v>
      </c>
      <c r="BD21" s="63" t="s">
        <v>76</v>
      </c>
      <c r="BE21"/>
      <c r="BF21"/>
      <c r="BG21"/>
      <c r="BH21"/>
      <c r="BI21"/>
      <c r="BJ21"/>
    </row>
    <row r="22" spans="2:62" s="3" customFormat="1" ht="12.6" customHeight="1" x14ac:dyDescent="0.2">
      <c r="B22" s="53" t="s">
        <v>149</v>
      </c>
      <c r="C22" s="55" t="s">
        <v>12</v>
      </c>
      <c r="D22" s="30" t="str">
        <f>IFERROR(VLOOKUP(CONCATENATE($B22,"_",D$4,"_",$C$76,"_",$C$75),Data_for_IC_trend_tables!$A$1:$G$49194,7,FALSE),"-")</f>
        <v>-</v>
      </c>
      <c r="E22" s="30" t="str">
        <f>IFERROR(VLOOKUP(CONCATENATE($B22,"_",E$4,"_",$C$76,"_",$C$75),Data_for_IC_trend_tables!$A$1:$G$49194,7,FALSE),"-")</f>
        <v>-</v>
      </c>
      <c r="F22" s="30" t="str">
        <f>IFERROR(VLOOKUP(CONCATENATE($B22,"_",F$4,"_",$C$76,"_",$C$75),Data_for_IC_trend_tables!$A$1:$G$49194,7,FALSE),"-")</f>
        <v>-</v>
      </c>
      <c r="G22" s="30" t="str">
        <f>IFERROR(VLOOKUP(CONCATENATE($B22,"_",G$4,"_",$C$76,"_",$C$75),Data_for_IC_trend_tables!$A$1:$G$49194,7,FALSE),"-")</f>
        <v>-</v>
      </c>
      <c r="H22" s="30" t="str">
        <f>IFERROR(VLOOKUP(CONCATENATE($B22,"_",H$4,"_",$C$76,"_",$C$75),Data_for_IC_trend_tables!$A$1:$G$49194,7,FALSE),"-")</f>
        <v>-</v>
      </c>
      <c r="I22" s="30" t="str">
        <f>IFERROR(VLOOKUP(CONCATENATE($B22,"_",I$4,"_",$C$76,"_",$C$75),Data_for_IC_trend_tables!$A$1:$G$49194,7,FALSE),"-")</f>
        <v>-</v>
      </c>
      <c r="J22" s="30" t="str">
        <f>IFERROR(VLOOKUP(CONCATENATE($B22,"_",J$4,"_",$C$76,"_",$C$75),Data_for_IC_trend_tables!$A$1:$G$49194,7,FALSE),"-")</f>
        <v>-</v>
      </c>
      <c r="K22" s="30" t="str">
        <f>IFERROR(VLOOKUP(CONCATENATE($B22,"_",K$4,"_",$C$76,"_",$C$75),Data_for_IC_trend_tables!$A$1:$G$49194,7,FALSE),"-")</f>
        <v>-</v>
      </c>
      <c r="L22" s="30" t="str">
        <f>IFERROR(VLOOKUP(CONCATENATE($B22,"_",L$4,"_",$C$76,"_",$C$75),Data_for_IC_trend_tables!$A$1:$G$49194,7,FALSE),"-")</f>
        <v>-</v>
      </c>
      <c r="M22" s="30" t="str">
        <f>IFERROR(VLOOKUP(CONCATENATE($B22,"_",M$4,"_",$C$76,"_",$C$75),Data_for_IC_trend_tables!$A$1:$G$49194,7,FALSE),"-")</f>
        <v>-</v>
      </c>
      <c r="N22" s="30">
        <f>IFERROR(VLOOKUP(CONCATENATE($B22,"_",N$4,"_",$C$76,"_",$C$75),Data_for_IC_trend_tables!$A$1:$G$49194,7,FALSE),"-")</f>
        <v>51.139989050037698</v>
      </c>
      <c r="O22" s="30">
        <f>IFERROR(VLOOKUP(CONCATENATE($B22,"_",O$4,"_",$C$76,"_",$C$75),Data_for_IC_trend_tables!$A$1:$G$49194,7,FALSE),"-")</f>
        <v>47.318475847764802</v>
      </c>
      <c r="P22" s="30">
        <f>IFERROR(VLOOKUP(CONCATENATE($B22,"_",P$4,"_",$C$76,"_",$C$75),Data_for_IC_trend_tables!$A$1:$G$49194,7,FALSE),"-")</f>
        <v>40.250056399312697</v>
      </c>
      <c r="Q22" s="30">
        <f>IFERROR(VLOOKUP(CONCATENATE($B22,"_",Q$4,"_",$C$76,"_",$C$75),Data_for_IC_trend_tables!$A$1:$G$49194,7,FALSE),"-")</f>
        <v>34.819147173628203</v>
      </c>
      <c r="R22" s="30">
        <f>IFERROR(VLOOKUP(CONCATENATE($B22,"_",R$4,"_",$C$76,"_",$C$75),Data_for_IC_trend_tables!$A$1:$G$49194,7,FALSE),"-")</f>
        <v>34.130868879753002</v>
      </c>
      <c r="S22" s="30">
        <f>IFERROR(VLOOKUP(CONCATENATE($B22,"_",S$4,"_",$C$76,"_",$C$75),Data_for_IC_trend_tables!$A$1:$G$49194,7,FALSE),"-")</f>
        <v>35.925684663492397</v>
      </c>
      <c r="T22" s="30">
        <f>IFERROR(VLOOKUP(CONCATENATE($B22,"_",T$4,"_",$C$76,"_",$C$75),Data_for_IC_trend_tables!$A$1:$G$49194,7,FALSE),"-")</f>
        <v>40.8486376867315</v>
      </c>
      <c r="U22" s="30">
        <f>IFERROR(VLOOKUP(CONCATENATE($B22,"_",U$4,"_",$C$76,"_",$C$75),Data_for_IC_trend_tables!$A$1:$G$49194,7,FALSE),"-")</f>
        <v>42.059182085715001</v>
      </c>
      <c r="V22" s="30">
        <f>IFERROR(VLOOKUP(CONCATENATE($B22,"_",V$4,"_",$C$76,"_",$C$75),Data_for_IC_trend_tables!$A$1:$G$49194,7,FALSE),"-")</f>
        <v>38.073367395519</v>
      </c>
      <c r="W22" s="30">
        <f>IFERROR(VLOOKUP(CONCATENATE($B22,"_",W$4,"_",$C$76,"_",$C$75),Data_for_IC_trend_tables!$A$1:$G$49194,7,FALSE),"-")</f>
        <v>42.266834616293401</v>
      </c>
      <c r="X22" s="30">
        <f>IFERROR(VLOOKUP(CONCATENATE($B22,"_",X$4,"_",$C$76,"_",$C$75),Data_for_IC_trend_tables!$A$1:$G$49194,7,FALSE),"-")</f>
        <v>40.679636430178697</v>
      </c>
      <c r="Y22" s="30">
        <f>IFERROR(VLOOKUP(CONCATENATE($B22,"_",Y$4,"_",$C$76,"_",$C$75),Data_for_IC_trend_tables!$A$1:$G$49194,7,FALSE),"-")</f>
        <v>42.562334288275203</v>
      </c>
      <c r="Z22" s="30">
        <f>IFERROR(VLOOKUP(CONCATENATE($B22,"_",Z$4,"_",$C$76,"_",$C$75),Data_for_IC_trend_tables!$A$1:$G$49194,7,FALSE),"-")</f>
        <v>45.029993913653399</v>
      </c>
      <c r="AA22" s="30">
        <f>IFERROR(VLOOKUP(CONCATENATE($B22,"_",AA$4,"_",$C$76,"_",$C$75),Data_for_IC_trend_tables!$A$1:$G$49194,7,FALSE),"-")</f>
        <v>46.537079409734197</v>
      </c>
      <c r="AB22" s="30">
        <f>IFERROR(VLOOKUP(CONCATENATE($B22,"_",AB$4,"_",$C$76,"_",$C$75),Data_for_IC_trend_tables!$A$1:$G$49194,7,FALSE),"-")</f>
        <v>43.477131448924801</v>
      </c>
      <c r="AC22" s="30">
        <f>IFERROR(VLOOKUP(CONCATENATE($B22,"_",AC$4,"_",$C$76,"_",$C$75),Data_for_IC_trend_tables!$A$1:$G$49194,7,FALSE),"-")</f>
        <v>44.920168535894902</v>
      </c>
      <c r="AD22" s="30">
        <f>IFERROR(VLOOKUP(CONCATENATE($B22,"_",AD$4,"_",$C$76,"_",$C$75),Data_for_IC_trend_tables!$A$1:$G$49194,7,FALSE),"-")</f>
        <v>38.857527520271603</v>
      </c>
      <c r="AE22" s="30">
        <f>IFERROR(VLOOKUP(CONCATENATE($B22,"_",AE$4,"_",$C$76,"_",$C$75),Data_for_IC_trend_tables!$A$1:$G$49194,7,FALSE),"-")</f>
        <v>33.888993730385501</v>
      </c>
      <c r="AF22" s="30">
        <f>IFERROR(VLOOKUP(CONCATENATE($B22,"_",AF$4,"_",$C$76,"_",$C$75),Data_for_IC_trend_tables!$A$1:$G$49194,7,FALSE),"-")</f>
        <v>34.533758831260897</v>
      </c>
      <c r="AG22" s="30">
        <f>IFERROR(VLOOKUP(CONCATENATE($B22,"_",AG$4,"_",$C$76,"_",$C$75),Data_for_IC_trend_tables!$A$1:$G$49194,7,FALSE),"-")</f>
        <v>34.472706456595397</v>
      </c>
      <c r="AH22" s="30">
        <f>IFERROR(VLOOKUP(CONCATENATE($B22,"_",AH$4,"_",$C$76,"_",$C$75),Data_for_IC_trend_tables!$A$1:$G$49194,7,FALSE),"-")</f>
        <v>34.500616226800801</v>
      </c>
      <c r="AI22" s="30">
        <f>IFERROR(VLOOKUP(CONCATENATE($B22,"_",AI$4,"_",$C$76,"_",$C$75),Data_for_IC_trend_tables!$A$1:$G$49194,7,FALSE),"-")</f>
        <v>34.893994994892701</v>
      </c>
      <c r="AJ22" s="30">
        <f>IFERROR(VLOOKUP(CONCATENATE($B22,"_",AJ$4,"_",$C$76,"_",$C$75),Data_for_IC_trend_tables!$A$1:$G$49194,7,FALSE),"-")</f>
        <v>37.241378975099899</v>
      </c>
      <c r="AK22" s="30">
        <f>IFERROR(VLOOKUP(CONCATENATE($B22,"_",AK$4,"_",$C$76,"_",$C$75),Data_for_IC_trend_tables!$A$1:$G$49194,7,FALSE),"-")</f>
        <v>40.828571276614397</v>
      </c>
      <c r="AL22" s="30">
        <f>IFERROR(VLOOKUP(CONCATENATE($B22,"_",AL$4,"_",$C$76,"_",$C$75),Data_for_IC_trend_tables!$A$1:$G$49194,7,FALSE),"-")</f>
        <v>34.554816342915203</v>
      </c>
      <c r="AM22" s="30">
        <f>IFERROR(VLOOKUP(CONCATENATE($B22,"_",AM$4,"_",$C$76,"_",$C$75),Data_for_IC_trend_tables!$A$1:$G$49194,7,FALSE),"-")</f>
        <v>38.1674637255093</v>
      </c>
      <c r="AN22" s="30">
        <f>IFERROR(VLOOKUP(CONCATENATE($B22,"_",AN$4,"_",$C$76,"_",$C$75),Data_for_IC_trend_tables!$A$1:$G$49194,7,FALSE),"-")</f>
        <v>37.0302077791196</v>
      </c>
      <c r="AO22" s="30">
        <f>IFERROR(VLOOKUP(CONCATENATE($B22,"_",AO$4,"_",$C$76,"_",$C$75),Data_for_IC_trend_tables!$A$1:$G$49194,7,FALSE),"-")</f>
        <v>34.650530767345799</v>
      </c>
      <c r="AP22" s="30">
        <f>IFERROR(VLOOKUP(CONCATENATE($B22,"_",AP$4,"_",$C$76,"_",$C$75),Data_for_IC_trend_tables!$A$1:$G$49194,7,FALSE),"-")</f>
        <v>33.788852823294199</v>
      </c>
      <c r="AQ22" s="30">
        <f>IFERROR(VLOOKUP(CONCATENATE($B22,"_",AQ$4,"_",$C$76,"_",$C$75),Data_for_IC_trend_tables!$A$1:$G$49194,7,FALSE),"-")</f>
        <v>33.114684867537697</v>
      </c>
      <c r="AR22" s="30">
        <f>IFERROR(VLOOKUP(CONCATENATE($B22,"_",AR$4,"_",$C$76,"_",$C$75),Data_for_IC_trend_tables!$A$1:$G$49194,7,FALSE),"-")</f>
        <v>35.095873956282297</v>
      </c>
      <c r="AS22" s="30">
        <f>IFERROR(VLOOKUP(CONCATENATE($B22,"_",AS$4,"_",$C$76,"_",$C$75),Data_for_IC_trend_tables!$A$1:$G$49194,7,FALSE),"-")</f>
        <v>34.7446760893001</v>
      </c>
      <c r="AT22" s="30">
        <f>IFERROR(VLOOKUP(CONCATENATE($B22,"_",AT$4,"_",$C$76,"_",$C$75),Data_for_IC_trend_tables!$A$1:$G$49194,7,FALSE),"-")</f>
        <v>33.020169421688998</v>
      </c>
      <c r="AU22" s="30"/>
      <c r="AV22" s="30">
        <f>IFERROR(VLOOKUP(CONCATENATE($B22,"_",AV$4,"_",$C$76,"_",$C$75),Data_for_IC_trend_tables!$A$1:$G$49194,7,FALSE),"-")</f>
        <v>33.020169421688998</v>
      </c>
      <c r="AW22" s="79"/>
      <c r="AX22" s="38" t="str">
        <f t="shared" si="0"/>
        <v/>
      </c>
      <c r="AY22" s="58" t="str">
        <f t="shared" si="1"/>
        <v/>
      </c>
      <c r="AZ22" s="241"/>
      <c r="BA22" s="38" t="str">
        <f t="shared" si="2"/>
        <v/>
      </c>
      <c r="BB22" s="58" t="str">
        <f t="shared" si="3"/>
        <v/>
      </c>
      <c r="BC22" s="31"/>
      <c r="BD22" s="139"/>
      <c r="BE22"/>
      <c r="BF22"/>
      <c r="BG22"/>
      <c r="BH22"/>
      <c r="BI22"/>
      <c r="BJ22"/>
    </row>
    <row r="23" spans="2:62" s="19" customFormat="1" x14ac:dyDescent="0.2">
      <c r="B23" s="53" t="s">
        <v>150</v>
      </c>
      <c r="C23" s="55" t="s">
        <v>13</v>
      </c>
      <c r="D23" s="30">
        <f>IFERROR(VLOOKUP(CONCATENATE($B23,"_",D$4,"_",$C$76,"_",$C$75),Data_for_IC_trend_tables!$A$1:$G$49194,7,FALSE),"-")</f>
        <v>835</v>
      </c>
      <c r="E23" s="30">
        <f>IFERROR(VLOOKUP(CONCATENATE($B23,"_",E$4,"_",$C$76,"_",$C$75),Data_for_IC_trend_tables!$A$1:$G$49194,7,FALSE),"-")</f>
        <v>821</v>
      </c>
      <c r="F23" s="30">
        <f>IFERROR(VLOOKUP(CONCATENATE($B23,"_",F$4,"_",$C$76,"_",$C$75),Data_for_IC_trend_tables!$A$1:$G$49194,7,FALSE),"-")</f>
        <v>817</v>
      </c>
      <c r="G23" s="30">
        <f>IFERROR(VLOOKUP(CONCATENATE($B23,"_",G$4,"_",$C$76,"_",$C$75),Data_for_IC_trend_tables!$A$1:$G$49194,7,FALSE),"-")</f>
        <v>841</v>
      </c>
      <c r="H23" s="30">
        <f>IFERROR(VLOOKUP(CONCATENATE($B23,"_",H$4,"_",$C$76,"_",$C$75),Data_for_IC_trend_tables!$A$1:$G$49194,7,FALSE),"-")</f>
        <v>853</v>
      </c>
      <c r="I23" s="30">
        <f>IFERROR(VLOOKUP(CONCATENATE($B23,"_",I$4,"_",$C$76,"_",$C$75),Data_for_IC_trend_tables!$A$1:$G$49194,7,FALSE),"-")</f>
        <v>857</v>
      </c>
      <c r="J23" s="30">
        <f>IFERROR(VLOOKUP(CONCATENATE($B23,"_",J$4,"_",$C$76,"_",$C$75),Data_for_IC_trend_tables!$A$1:$G$49194,7,FALSE),"-")</f>
        <v>846</v>
      </c>
      <c r="K23" s="30">
        <f>IFERROR(VLOOKUP(CONCATENATE($B23,"_",K$4,"_",$C$76,"_",$C$75),Data_for_IC_trend_tables!$A$1:$G$49194,7,FALSE),"-")</f>
        <v>845</v>
      </c>
      <c r="L23" s="30">
        <f>IFERROR(VLOOKUP(CONCATENATE($B23,"_",L$4,"_",$C$76,"_",$C$75),Data_for_IC_trend_tables!$A$1:$G$49194,7,FALSE),"-")</f>
        <v>835</v>
      </c>
      <c r="M23" s="30">
        <f>IFERROR(VLOOKUP(CONCATENATE($B23,"_",M$4,"_",$C$76,"_",$C$75),Data_for_IC_trend_tables!$A$1:$G$49194,7,FALSE),"-")</f>
        <v>823</v>
      </c>
      <c r="N23" s="30">
        <f>IFERROR(VLOOKUP(CONCATENATE($B23,"_",N$4,"_",$C$76,"_",$C$75),Data_for_IC_trend_tables!$A$1:$G$49194,7,FALSE),"-")</f>
        <v>734.35640473063995</v>
      </c>
      <c r="O23" s="30">
        <f>IFERROR(VLOOKUP(CONCATENATE($B23,"_",O$4,"_",$C$76,"_",$C$75),Data_for_IC_trend_tables!$A$1:$G$49194,7,FALSE),"-")</f>
        <v>658.56220662748899</v>
      </c>
      <c r="P23" s="30">
        <f>IFERROR(VLOOKUP(CONCATENATE($B23,"_",P$4,"_",$C$76,"_",$C$75),Data_for_IC_trend_tables!$A$1:$G$49194,7,FALSE),"-")</f>
        <v>649.48348055713495</v>
      </c>
      <c r="Q23" s="30">
        <f>IFERROR(VLOOKUP(CONCATENATE($B23,"_",Q$4,"_",$C$76,"_",$C$75),Data_for_IC_trend_tables!$A$1:$G$49194,7,FALSE),"-")</f>
        <v>648.56114840473901</v>
      </c>
      <c r="R23" s="30">
        <f>IFERROR(VLOOKUP(CONCATENATE($B23,"_",R$4,"_",$C$76,"_",$C$75),Data_for_IC_trend_tables!$A$1:$G$49194,7,FALSE),"-")</f>
        <v>633.46450823274699</v>
      </c>
      <c r="S23" s="30">
        <f>IFERROR(VLOOKUP(CONCATENATE($B23,"_",S$4,"_",$C$76,"_",$C$75),Data_for_IC_trend_tables!$A$1:$G$49194,7,FALSE),"-")</f>
        <v>633.92425564768303</v>
      </c>
      <c r="T23" s="30">
        <f>IFERROR(VLOOKUP(CONCATENATE($B23,"_",T$4,"_",$C$76,"_",$C$75),Data_for_IC_trend_tables!$A$1:$G$49194,7,FALSE),"-")</f>
        <v>641.49912896448598</v>
      </c>
      <c r="U23" s="30">
        <f>IFERROR(VLOOKUP(CONCATENATE($B23,"_",U$4,"_",$C$76,"_",$C$75),Data_for_IC_trend_tables!$A$1:$G$49194,7,FALSE),"-")</f>
        <v>633.52704904696895</v>
      </c>
      <c r="V23" s="30">
        <f>IFERROR(VLOOKUP(CONCATENATE($B23,"_",V$4,"_",$C$76,"_",$C$75),Data_for_IC_trend_tables!$A$1:$G$49194,7,FALSE),"-")</f>
        <v>642.39696885603803</v>
      </c>
      <c r="W23" s="30">
        <f>IFERROR(VLOOKUP(CONCATENATE($B23,"_",W$4,"_",$C$76,"_",$C$75),Data_for_IC_trend_tables!$A$1:$G$49194,7,FALSE),"-")</f>
        <v>642.00979203185898</v>
      </c>
      <c r="X23" s="30">
        <f>IFERROR(VLOOKUP(CONCATENATE($B23,"_",X$4,"_",$C$76,"_",$C$75),Data_for_IC_trend_tables!$A$1:$G$49194,7,FALSE),"-")</f>
        <v>646.903925758931</v>
      </c>
      <c r="Y23" s="30">
        <f>IFERROR(VLOOKUP(CONCATENATE($B23,"_",Y$4,"_",$C$76,"_",$C$75),Data_for_IC_trend_tables!$A$1:$G$49194,7,FALSE),"-")</f>
        <v>652.51794276908299</v>
      </c>
      <c r="Z23" s="30">
        <f>IFERROR(VLOOKUP(CONCATENATE($B23,"_",Z$4,"_",$C$76,"_",$C$75),Data_for_IC_trend_tables!$A$1:$G$49194,7,FALSE),"-")</f>
        <v>640.66724085897897</v>
      </c>
      <c r="AA23" s="30">
        <f>IFERROR(VLOOKUP(CONCATENATE($B23,"_",AA$4,"_",$C$76,"_",$C$75),Data_for_IC_trend_tables!$A$1:$G$49194,7,FALSE),"-")</f>
        <v>634.84357009977805</v>
      </c>
      <c r="AB23" s="30">
        <f>IFERROR(VLOOKUP(CONCATENATE($B23,"_",AB$4,"_",$C$76,"_",$C$75),Data_for_IC_trend_tables!$A$1:$G$49194,7,FALSE),"-")</f>
        <v>617.54112323948698</v>
      </c>
      <c r="AC23" s="30">
        <f>IFERROR(VLOOKUP(CONCATENATE($B23,"_",AC$4,"_",$C$76,"_",$C$75),Data_for_IC_trend_tables!$A$1:$G$49194,7,FALSE),"-")</f>
        <v>626.70453082679001</v>
      </c>
      <c r="AD23" s="30">
        <f>IFERROR(VLOOKUP(CONCATENATE($B23,"_",AD$4,"_",$C$76,"_",$C$75),Data_for_IC_trend_tables!$A$1:$G$49194,7,FALSE),"-")</f>
        <v>621.62744506542003</v>
      </c>
      <c r="AE23" s="30">
        <f>IFERROR(VLOOKUP(CONCATENATE($B23,"_",AE$4,"_",$C$76,"_",$C$75),Data_for_IC_trend_tables!$A$1:$G$49194,7,FALSE),"-")</f>
        <v>630.89729999262102</v>
      </c>
      <c r="AF23" s="30">
        <f>IFERROR(VLOOKUP(CONCATENATE($B23,"_",AF$4,"_",$C$76,"_",$C$75),Data_for_IC_trend_tables!$A$1:$G$49194,7,FALSE),"-")</f>
        <v>635.13453991483095</v>
      </c>
      <c r="AG23" s="30">
        <f>IFERROR(VLOOKUP(CONCATENATE($B23,"_",AG$4,"_",$C$76,"_",$C$75),Data_for_IC_trend_tables!$A$1:$G$49194,7,FALSE),"-")</f>
        <v>637.55605361337598</v>
      </c>
      <c r="AH23" s="30">
        <f>IFERROR(VLOOKUP(CONCATENATE($B23,"_",AH$4,"_",$C$76,"_",$C$75),Data_for_IC_trend_tables!$A$1:$G$49194,7,FALSE),"-")</f>
        <v>639.75513642573901</v>
      </c>
      <c r="AI23" s="30">
        <f>IFERROR(VLOOKUP(CONCATENATE($B23,"_",AI$4,"_",$C$76,"_",$C$75),Data_for_IC_trend_tables!$A$1:$G$49194,7,FALSE),"-")</f>
        <v>640.106682855283</v>
      </c>
      <c r="AJ23" s="30">
        <f>IFERROR(VLOOKUP(CONCATENATE($B23,"_",AJ$4,"_",$C$76,"_",$C$75),Data_for_IC_trend_tables!$A$1:$G$49194,7,FALSE),"-")</f>
        <v>644.151626250248</v>
      </c>
      <c r="AK23" s="30">
        <f>IFERROR(VLOOKUP(CONCATENATE($B23,"_",AK$4,"_",$C$76,"_",$C$75),Data_for_IC_trend_tables!$A$1:$G$49194,7,FALSE),"-")</f>
        <v>649.16846815054703</v>
      </c>
      <c r="AL23" s="30">
        <f>IFERROR(VLOOKUP(CONCATENATE($B23,"_",AL$4,"_",$C$76,"_",$C$75),Data_for_IC_trend_tables!$A$1:$G$49194,7,FALSE),"-")</f>
        <v>656.33198234569602</v>
      </c>
      <c r="AM23" s="30">
        <f>IFERROR(VLOOKUP(CONCATENATE($B23,"_",AM$4,"_",$C$76,"_",$C$75),Data_for_IC_trend_tables!$A$1:$G$49194,7,FALSE),"-")</f>
        <v>655.19978900205695</v>
      </c>
      <c r="AN23" s="30">
        <f>IFERROR(VLOOKUP(CONCATENATE($B23,"_",AN$4,"_",$C$76,"_",$C$75),Data_for_IC_trend_tables!$A$1:$G$49194,7,FALSE),"-")</f>
        <v>649.191953183029</v>
      </c>
      <c r="AO23" s="30">
        <f>IFERROR(VLOOKUP(CONCATENATE($B23,"_",AO$4,"_",$C$76,"_",$C$75),Data_for_IC_trend_tables!$A$1:$G$49194,7,FALSE),"-")</f>
        <v>630.97302528605303</v>
      </c>
      <c r="AP23" s="30">
        <f>IFERROR(VLOOKUP(CONCATENATE($B23,"_",AP$4,"_",$C$76,"_",$C$75),Data_for_IC_trend_tables!$A$1:$G$49194,7,FALSE),"-")</f>
        <v>602.52103939494702</v>
      </c>
      <c r="AQ23" s="30">
        <f>IFERROR(VLOOKUP(CONCATENATE($B23,"_",AQ$4,"_",$C$76,"_",$C$75),Data_for_IC_trend_tables!$A$1:$G$49194,7,FALSE),"-")</f>
        <v>581.94306081273703</v>
      </c>
      <c r="AR23" s="30">
        <f>IFERROR(VLOOKUP(CONCATENATE($B23,"_",AR$4,"_",$C$76,"_",$C$75),Data_for_IC_trend_tables!$A$1:$G$49194,7,FALSE),"-")</f>
        <v>541.60252400587694</v>
      </c>
      <c r="AS23" s="30">
        <f>IFERROR(VLOOKUP(CONCATENATE($B23,"_",AS$4,"_",$C$76,"_",$C$75),Data_for_IC_trend_tables!$A$1:$G$49194,7,FALSE),"-")</f>
        <v>525.48154761151295</v>
      </c>
      <c r="AT23" s="30">
        <f>IFERROR(VLOOKUP(CONCATENATE($B23,"_",AT$4,"_",$C$76,"_",$C$75),Data_for_IC_trend_tables!$A$1:$G$49194,7,FALSE),"-")</f>
        <v>512.22205528224197</v>
      </c>
      <c r="AU23" s="30"/>
      <c r="AV23" s="30">
        <f>IFERROR(VLOOKUP(CONCATENATE($B23,"_",AV$4,"_",$C$76,"_",$C$75),Data_for_IC_trend_tables!$A$1:$G$49194,7,FALSE),"-")</f>
        <v>512.22205528224197</v>
      </c>
      <c r="AW23" s="79">
        <v>550</v>
      </c>
      <c r="AX23" s="38" t="str">
        <f t="shared" si="0"/>
        <v>Yes</v>
      </c>
      <c r="AY23" s="58">
        <f t="shared" si="1"/>
        <v>-6.8687172214105516E-2</v>
      </c>
      <c r="AZ23" s="241">
        <v>0.05</v>
      </c>
      <c r="BA23" s="38" t="str">
        <f t="shared" si="2"/>
        <v>Yes</v>
      </c>
      <c r="BB23" s="58">
        <f t="shared" si="3"/>
        <v>-0.13267376397217873</v>
      </c>
      <c r="BC23" s="63" t="s">
        <v>76</v>
      </c>
      <c r="BD23" s="63" t="s">
        <v>76</v>
      </c>
      <c r="BE23"/>
      <c r="BF23"/>
      <c r="BG23"/>
      <c r="BH23"/>
      <c r="BI23"/>
      <c r="BJ23"/>
    </row>
    <row r="24" spans="2:62" s="3" customFormat="1" x14ac:dyDescent="0.2">
      <c r="B24" s="53" t="s">
        <v>151</v>
      </c>
      <c r="C24" s="55" t="s">
        <v>14</v>
      </c>
      <c r="D24" s="30" t="str">
        <f>IFERROR(VLOOKUP(CONCATENATE($B24,"_",D$4,"_",$C$76,"_",$C$75),Data_for_IC_trend_tables!$A$1:$G$49194,7,FALSE),"-")</f>
        <v>-</v>
      </c>
      <c r="E24" s="30" t="str">
        <f>IFERROR(VLOOKUP(CONCATENATE($B24,"_",E$4,"_",$C$76,"_",$C$75),Data_for_IC_trend_tables!$A$1:$G$49194,7,FALSE),"-")</f>
        <v>-</v>
      </c>
      <c r="F24" s="30" t="str">
        <f>IFERROR(VLOOKUP(CONCATENATE($B24,"_",F$4,"_",$C$76,"_",$C$75),Data_for_IC_trend_tables!$A$1:$G$49194,7,FALSE),"-")</f>
        <v>-</v>
      </c>
      <c r="G24" s="30" t="str">
        <f>IFERROR(VLOOKUP(CONCATENATE($B24,"_",G$4,"_",$C$76,"_",$C$75),Data_for_IC_trend_tables!$A$1:$G$49194,7,FALSE),"-")</f>
        <v>-</v>
      </c>
      <c r="H24" s="30" t="str">
        <f>IFERROR(VLOOKUP(CONCATENATE($B24,"_",H$4,"_",$C$76,"_",$C$75),Data_for_IC_trend_tables!$A$1:$G$49194,7,FALSE),"-")</f>
        <v>-</v>
      </c>
      <c r="I24" s="30" t="str">
        <f>IFERROR(VLOOKUP(CONCATENATE($B24,"_",I$4,"_",$C$76,"_",$C$75),Data_for_IC_trend_tables!$A$1:$G$49194,7,FALSE),"-")</f>
        <v>-</v>
      </c>
      <c r="J24" s="30" t="str">
        <f>IFERROR(VLOOKUP(CONCATENATE($B24,"_",J$4,"_",$C$76,"_",$C$75),Data_for_IC_trend_tables!$A$1:$G$49194,7,FALSE),"-")</f>
        <v>-</v>
      </c>
      <c r="K24" s="30" t="str">
        <f>IFERROR(VLOOKUP(CONCATENATE($B24,"_",K$4,"_",$C$76,"_",$C$75),Data_for_IC_trend_tables!$A$1:$G$49194,7,FALSE),"-")</f>
        <v>-</v>
      </c>
      <c r="L24" s="30" t="str">
        <f>IFERROR(VLOOKUP(CONCATENATE($B24,"_",L$4,"_",$C$76,"_",$C$75),Data_for_IC_trend_tables!$A$1:$G$49194,7,FALSE),"-")</f>
        <v>-</v>
      </c>
      <c r="M24" s="30" t="str">
        <f>IFERROR(VLOOKUP(CONCATENATE($B24,"_",M$4,"_",$C$76,"_",$C$75),Data_for_IC_trend_tables!$A$1:$G$49194,7,FALSE),"-")</f>
        <v>-</v>
      </c>
      <c r="N24" s="30">
        <f>IFERROR(VLOOKUP(CONCATENATE($B24,"_",N$4,"_",$C$76,"_",$C$75),Data_for_IC_trend_tables!$A$1:$G$49194,7,FALSE),"-")</f>
        <v>95.712133937680505</v>
      </c>
      <c r="O24" s="30">
        <f>IFERROR(VLOOKUP(CONCATENATE($B24,"_",O$4,"_",$C$76,"_",$C$75),Data_for_IC_trend_tables!$A$1:$G$49194,7,FALSE),"-")</f>
        <v>93.251991881800706</v>
      </c>
      <c r="P24" s="30">
        <f>IFERROR(VLOOKUP(CONCATENATE($B24,"_",P$4,"_",$C$76,"_",$C$75),Data_for_IC_trend_tables!$A$1:$G$49194,7,FALSE),"-")</f>
        <v>90.949250895359398</v>
      </c>
      <c r="Q24" s="30">
        <f>IFERROR(VLOOKUP(CONCATENATE($B24,"_",Q$4,"_",$C$76,"_",$C$75),Data_for_IC_trend_tables!$A$1:$G$49194,7,FALSE),"-")</f>
        <v>85.342678345308698</v>
      </c>
      <c r="R24" s="30">
        <f>IFERROR(VLOOKUP(CONCATENATE($B24,"_",R$4,"_",$C$76,"_",$C$75),Data_for_IC_trend_tables!$A$1:$G$49194,7,FALSE),"-")</f>
        <v>81.310606444971</v>
      </c>
      <c r="S24" s="30">
        <f>IFERROR(VLOOKUP(CONCATENATE($B24,"_",S$4,"_",$C$76,"_",$C$75),Data_for_IC_trend_tables!$A$1:$G$49194,7,FALSE),"-")</f>
        <v>85.084316541154905</v>
      </c>
      <c r="T24" s="30">
        <f>IFERROR(VLOOKUP(CONCATENATE($B24,"_",T$4,"_",$C$76,"_",$C$75),Data_for_IC_trend_tables!$A$1:$G$49194,7,FALSE),"-")</f>
        <v>86.180519519013302</v>
      </c>
      <c r="U24" s="30">
        <f>IFERROR(VLOOKUP(CONCATENATE($B24,"_",U$4,"_",$C$76,"_",$C$75),Data_for_IC_trend_tables!$A$1:$G$49194,7,FALSE),"-")</f>
        <v>85.321750665036703</v>
      </c>
      <c r="V24" s="30">
        <f>IFERROR(VLOOKUP(CONCATENATE($B24,"_",V$4,"_",$C$76,"_",$C$75),Data_for_IC_trend_tables!$A$1:$G$49194,7,FALSE),"-")</f>
        <v>85.368399170702403</v>
      </c>
      <c r="W24" s="30">
        <f>IFERROR(VLOOKUP(CONCATENATE($B24,"_",W$4,"_",$C$76,"_",$C$75),Data_for_IC_trend_tables!$A$1:$G$49194,7,FALSE),"-")</f>
        <v>84.757304907609196</v>
      </c>
      <c r="X24" s="30">
        <f>IFERROR(VLOOKUP(CONCATENATE($B24,"_",X$4,"_",$C$76,"_",$C$75),Data_for_IC_trend_tables!$A$1:$G$49194,7,FALSE),"-")</f>
        <v>82.090207400427801</v>
      </c>
      <c r="Y24" s="30">
        <f>IFERROR(VLOOKUP(CONCATENATE($B24,"_",Y$4,"_",$C$76,"_",$C$75),Data_for_IC_trend_tables!$A$1:$G$49194,7,FALSE),"-")</f>
        <v>81.128844771426401</v>
      </c>
      <c r="Z24" s="30">
        <f>IFERROR(VLOOKUP(CONCATENATE($B24,"_",Z$4,"_",$C$76,"_",$C$75),Data_for_IC_trend_tables!$A$1:$G$49194,7,FALSE),"-")</f>
        <v>80.369207931714996</v>
      </c>
      <c r="AA24" s="30">
        <f>IFERROR(VLOOKUP(CONCATENATE($B24,"_",AA$4,"_",$C$76,"_",$C$75),Data_for_IC_trend_tables!$A$1:$G$49194,7,FALSE),"-")</f>
        <v>79.794841530841595</v>
      </c>
      <c r="AB24" s="30">
        <f>IFERROR(VLOOKUP(CONCATENATE($B24,"_",AB$4,"_",$C$76,"_",$C$75),Data_for_IC_trend_tables!$A$1:$G$49194,7,FALSE),"-")</f>
        <v>82.423268747310203</v>
      </c>
      <c r="AC24" s="30">
        <f>IFERROR(VLOOKUP(CONCATENATE($B24,"_",AC$4,"_",$C$76,"_",$C$75),Data_for_IC_trend_tables!$A$1:$G$49194,7,FALSE),"-")</f>
        <v>80.022510295525294</v>
      </c>
      <c r="AD24" s="30">
        <f>IFERROR(VLOOKUP(CONCATENATE($B24,"_",AD$4,"_",$C$76,"_",$C$75),Data_for_IC_trend_tables!$A$1:$G$49194,7,FALSE),"-")</f>
        <v>77.561820408091194</v>
      </c>
      <c r="AE24" s="30">
        <f>IFERROR(VLOOKUP(CONCATENATE($B24,"_",AE$4,"_",$C$76,"_",$C$75),Data_for_IC_trend_tables!$A$1:$G$49194,7,FALSE),"-")</f>
        <v>78.367386604549594</v>
      </c>
      <c r="AF24" s="30">
        <f>IFERROR(VLOOKUP(CONCATENATE($B24,"_",AF$4,"_",$C$76,"_",$C$75),Data_for_IC_trend_tables!$A$1:$G$49194,7,FALSE),"-")</f>
        <v>74.747080815810804</v>
      </c>
      <c r="AG24" s="30">
        <f>IFERROR(VLOOKUP(CONCATENATE($B24,"_",AG$4,"_",$C$76,"_",$C$75),Data_for_IC_trend_tables!$A$1:$G$49194,7,FALSE),"-")</f>
        <v>70.388015695917602</v>
      </c>
      <c r="AH24" s="30">
        <f>IFERROR(VLOOKUP(CONCATENATE($B24,"_",AH$4,"_",$C$76,"_",$C$75),Data_for_IC_trend_tables!$A$1:$G$49194,7,FALSE),"-")</f>
        <v>75.743913184482807</v>
      </c>
      <c r="AI24" s="30">
        <f>IFERROR(VLOOKUP(CONCATENATE($B24,"_",AI$4,"_",$C$76,"_",$C$75),Data_for_IC_trend_tables!$A$1:$G$49194,7,FALSE),"-")</f>
        <v>74.655806462425801</v>
      </c>
      <c r="AJ24" s="30">
        <f>IFERROR(VLOOKUP(CONCATENATE($B24,"_",AJ$4,"_",$C$76,"_",$C$75),Data_for_IC_trend_tables!$A$1:$G$49194,7,FALSE),"-")</f>
        <v>72.540377641392993</v>
      </c>
      <c r="AK24" s="30">
        <f>IFERROR(VLOOKUP(CONCATENATE($B24,"_",AK$4,"_",$C$76,"_",$C$75),Data_for_IC_trend_tables!$A$1:$G$49194,7,FALSE),"-")</f>
        <v>72.290201949894296</v>
      </c>
      <c r="AL24" s="30">
        <f>IFERROR(VLOOKUP(CONCATENATE($B24,"_",AL$4,"_",$C$76,"_",$C$75),Data_for_IC_trend_tables!$A$1:$G$49194,7,FALSE),"-")</f>
        <v>68.711072221208596</v>
      </c>
      <c r="AM24" s="30">
        <f>IFERROR(VLOOKUP(CONCATENATE($B24,"_",AM$4,"_",$C$76,"_",$C$75),Data_for_IC_trend_tables!$A$1:$G$49194,7,FALSE),"-")</f>
        <v>67.531866480646698</v>
      </c>
      <c r="AN24" s="30">
        <f>IFERROR(VLOOKUP(CONCATENATE($B24,"_",AN$4,"_",$C$76,"_",$C$75),Data_for_IC_trend_tables!$A$1:$G$49194,7,FALSE),"-")</f>
        <v>67.538217406528702</v>
      </c>
      <c r="AO24" s="30">
        <f>IFERROR(VLOOKUP(CONCATENATE($B24,"_",AO$4,"_",$C$76,"_",$C$75),Data_for_IC_trend_tables!$A$1:$G$49194,7,FALSE),"-")</f>
        <v>67.047708374243399</v>
      </c>
      <c r="AP24" s="30">
        <f>IFERROR(VLOOKUP(CONCATENATE($B24,"_",AP$4,"_",$C$76,"_",$C$75),Data_for_IC_trend_tables!$A$1:$G$49194,7,FALSE),"-")</f>
        <v>66.489457151518394</v>
      </c>
      <c r="AQ24" s="30">
        <f>IFERROR(VLOOKUP(CONCATENATE($B24,"_",AQ$4,"_",$C$76,"_",$C$75),Data_for_IC_trend_tables!$A$1:$G$49194,7,FALSE),"-")</f>
        <v>66.375260159244306</v>
      </c>
      <c r="AR24" s="30">
        <f>IFERROR(VLOOKUP(CONCATENATE($B24,"_",AR$4,"_",$C$76,"_",$C$75),Data_for_IC_trend_tables!$A$1:$G$49194,7,FALSE),"-")</f>
        <v>68.569698024908107</v>
      </c>
      <c r="AS24" s="30">
        <f>IFERROR(VLOOKUP(CONCATENATE($B24,"_",AS$4,"_",$C$76,"_",$C$75),Data_for_IC_trend_tables!$A$1:$G$49194,7,FALSE),"-")</f>
        <v>68.081349371728095</v>
      </c>
      <c r="AT24" s="30">
        <f>IFERROR(VLOOKUP(CONCATENATE($B24,"_",AT$4,"_",$C$76,"_",$C$75),Data_for_IC_trend_tables!$A$1:$G$49194,7,FALSE),"-")</f>
        <v>64.215386286880999</v>
      </c>
      <c r="AU24" s="30"/>
      <c r="AV24" s="30">
        <f>IFERROR(VLOOKUP(CONCATENATE($B24,"_",AV$4,"_",$C$76,"_",$C$75),Data_for_IC_trend_tables!$A$1:$G$49194,7,FALSE),"-")</f>
        <v>64.215386286880999</v>
      </c>
      <c r="AW24" s="79">
        <v>73</v>
      </c>
      <c r="AX24" s="38" t="str">
        <f t="shared" si="0"/>
        <v>Yes</v>
      </c>
      <c r="AY24" s="58">
        <f t="shared" si="1"/>
        <v>-0.12033717415231508</v>
      </c>
      <c r="AZ24" s="241">
        <v>7.0000000000000007E-2</v>
      </c>
      <c r="BA24" s="38" t="str">
        <f t="shared" si="2"/>
        <v>Yes</v>
      </c>
      <c r="BB24" s="58">
        <f t="shared" si="3"/>
        <v>-0.12753346839868129</v>
      </c>
      <c r="BC24" s="63" t="s">
        <v>76</v>
      </c>
      <c r="BD24" s="63" t="s">
        <v>76</v>
      </c>
      <c r="BE24"/>
      <c r="BF24"/>
      <c r="BG24"/>
      <c r="BH24"/>
      <c r="BI24"/>
      <c r="BJ24"/>
    </row>
    <row r="25" spans="2:62" s="3" customFormat="1" x14ac:dyDescent="0.2">
      <c r="B25" s="53" t="s">
        <v>152</v>
      </c>
      <c r="C25" s="55" t="s">
        <v>15</v>
      </c>
      <c r="D25" s="30">
        <f>IFERROR(VLOOKUP(CONCATENATE($B25,"_",D$4,"_",$C$76,"_",$C$75),Data_for_IC_trend_tables!$A$1:$G$49194,7,FALSE),"-")</f>
        <v>157</v>
      </c>
      <c r="E25" s="30" t="str">
        <f>IFERROR(VLOOKUP(CONCATENATE($B25,"_",E$4,"_",$C$76,"_",$C$75),Data_for_IC_trend_tables!$A$1:$G$49194,7,FALSE),"-")</f>
        <v>-</v>
      </c>
      <c r="F25" s="30" t="str">
        <f>IFERROR(VLOOKUP(CONCATENATE($B25,"_",F$4,"_",$C$76,"_",$C$75),Data_for_IC_trend_tables!$A$1:$G$49194,7,FALSE),"-")</f>
        <v>-</v>
      </c>
      <c r="G25" s="30" t="str">
        <f>IFERROR(VLOOKUP(CONCATENATE($B25,"_",G$4,"_",$C$76,"_",$C$75),Data_for_IC_trend_tables!$A$1:$G$49194,7,FALSE),"-")</f>
        <v>-</v>
      </c>
      <c r="H25" s="30" t="str">
        <f>IFERROR(VLOOKUP(CONCATENATE($B25,"_",H$4,"_",$C$76,"_",$C$75),Data_for_IC_trend_tables!$A$1:$G$49194,7,FALSE),"-")</f>
        <v>-</v>
      </c>
      <c r="I25" s="30">
        <f>IFERROR(VLOOKUP(CONCATENATE($B25,"_",I$4,"_",$C$76,"_",$C$75),Data_for_IC_trend_tables!$A$1:$G$49194,7,FALSE),"-")</f>
        <v>150</v>
      </c>
      <c r="J25" s="30">
        <f>IFERROR(VLOOKUP(CONCATENATE($B25,"_",J$4,"_",$C$76,"_",$C$75),Data_for_IC_trend_tables!$A$1:$G$49194,7,FALSE),"-")</f>
        <v>170</v>
      </c>
      <c r="K25" s="30">
        <f>IFERROR(VLOOKUP(CONCATENATE($B25,"_",K$4,"_",$C$76,"_",$C$75),Data_for_IC_trend_tables!$A$1:$G$49194,7,FALSE),"-")</f>
        <v>150</v>
      </c>
      <c r="L25" s="30" t="str">
        <f>IFERROR(VLOOKUP(CONCATENATE($B25,"_",L$4,"_",$C$76,"_",$C$75),Data_for_IC_trend_tables!$A$1:$G$49194,7,FALSE),"-")</f>
        <v>-</v>
      </c>
      <c r="M25" s="30">
        <f>IFERROR(VLOOKUP(CONCATENATE($B25,"_",M$4,"_",$C$76,"_",$C$75),Data_for_IC_trend_tables!$A$1:$G$49194,7,FALSE),"-")</f>
        <v>170</v>
      </c>
      <c r="N25" s="30">
        <f>IFERROR(VLOOKUP(CONCATENATE($B25,"_",N$4,"_",$C$76,"_",$C$75),Data_for_IC_trend_tables!$A$1:$G$49194,7,FALSE),"-")</f>
        <v>150.51801756345</v>
      </c>
      <c r="O25" s="30">
        <f>IFERROR(VLOOKUP(CONCATENATE($B25,"_",O$4,"_",$C$76,"_",$C$75),Data_for_IC_trend_tables!$A$1:$G$49194,7,FALSE),"-")</f>
        <v>118.636103726193</v>
      </c>
      <c r="P25" s="30">
        <f>IFERROR(VLOOKUP(CONCATENATE($B25,"_",P$4,"_",$C$76,"_",$C$75),Data_for_IC_trend_tables!$A$1:$G$49194,7,FALSE),"-")</f>
        <v>101.560530110656</v>
      </c>
      <c r="Q25" s="30">
        <f>IFERROR(VLOOKUP(CONCATENATE($B25,"_",Q$4,"_",$C$76,"_",$C$75),Data_for_IC_trend_tables!$A$1:$G$49194,7,FALSE),"-")</f>
        <v>91.279736039725407</v>
      </c>
      <c r="R25" s="30">
        <f>IFERROR(VLOOKUP(CONCATENATE($B25,"_",R$4,"_",$C$76,"_",$C$75),Data_for_IC_trend_tables!$A$1:$G$49194,7,FALSE),"-")</f>
        <v>88.632222720856106</v>
      </c>
      <c r="S25" s="30">
        <f>IFERROR(VLOOKUP(CONCATENATE($B25,"_",S$4,"_",$C$76,"_",$C$75),Data_for_IC_trend_tables!$A$1:$G$49194,7,FALSE),"-")</f>
        <v>87.368469869737893</v>
      </c>
      <c r="T25" s="30">
        <f>IFERROR(VLOOKUP(CONCATENATE($B25,"_",T$4,"_",$C$76,"_",$C$75),Data_for_IC_trend_tables!$A$1:$G$49194,7,FALSE),"-")</f>
        <v>87.395027752502301</v>
      </c>
      <c r="U25" s="30">
        <f>IFERROR(VLOOKUP(CONCATENATE($B25,"_",U$4,"_",$C$76,"_",$C$75),Data_for_IC_trend_tables!$A$1:$G$49194,7,FALSE),"-")</f>
        <v>85.935509182677606</v>
      </c>
      <c r="V25" s="30">
        <f>IFERROR(VLOOKUP(CONCATENATE($B25,"_",V$4,"_",$C$76,"_",$C$75),Data_for_IC_trend_tables!$A$1:$G$49194,7,FALSE),"-")</f>
        <v>90.853399142223907</v>
      </c>
      <c r="W25" s="30">
        <f>IFERROR(VLOOKUP(CONCATENATE($B25,"_",W$4,"_",$C$76,"_",$C$75),Data_for_IC_trend_tables!$A$1:$G$49194,7,FALSE),"-")</f>
        <v>91.245973668890201</v>
      </c>
      <c r="X25" s="30">
        <f>IFERROR(VLOOKUP(CONCATENATE($B25,"_",X$4,"_",$C$76,"_",$C$75),Data_for_IC_trend_tables!$A$1:$G$49194,7,FALSE),"-")</f>
        <v>92.931320706468597</v>
      </c>
      <c r="Y25" s="30">
        <f>IFERROR(VLOOKUP(CONCATENATE($B25,"_",Y$4,"_",$C$76,"_",$C$75),Data_for_IC_trend_tables!$A$1:$G$49194,7,FALSE),"-")</f>
        <v>92.060117941886404</v>
      </c>
      <c r="Z25" s="30">
        <f>IFERROR(VLOOKUP(CONCATENATE($B25,"_",Z$4,"_",$C$76,"_",$C$75),Data_for_IC_trend_tables!$A$1:$G$49194,7,FALSE),"-")</f>
        <v>94.438382665152005</v>
      </c>
      <c r="AA25" s="30">
        <f>IFERROR(VLOOKUP(CONCATENATE($B25,"_",AA$4,"_",$C$76,"_",$C$75),Data_for_IC_trend_tables!$A$1:$G$49194,7,FALSE),"-")</f>
        <v>94.382135695148605</v>
      </c>
      <c r="AB25" s="30">
        <f>IFERROR(VLOOKUP(CONCATENATE($B25,"_",AB$4,"_",$C$76,"_",$C$75),Data_for_IC_trend_tables!$A$1:$G$49194,7,FALSE),"-")</f>
        <v>93.050502604092799</v>
      </c>
      <c r="AC25" s="30">
        <f>IFERROR(VLOOKUP(CONCATENATE($B25,"_",AC$4,"_",$C$76,"_",$C$75),Data_for_IC_trend_tables!$A$1:$G$49194,7,FALSE),"-")</f>
        <v>87.235628470074801</v>
      </c>
      <c r="AD25" s="30">
        <f>IFERROR(VLOOKUP(CONCATENATE($B25,"_",AD$4,"_",$C$76,"_",$C$75),Data_for_IC_trend_tables!$A$1:$G$49194,7,FALSE),"-")</f>
        <v>87.393311334758195</v>
      </c>
      <c r="AE25" s="30">
        <f>IFERROR(VLOOKUP(CONCATENATE($B25,"_",AE$4,"_",$C$76,"_",$C$75),Data_for_IC_trend_tables!$A$1:$G$49194,7,FALSE),"-")</f>
        <v>88.723100060140197</v>
      </c>
      <c r="AF25" s="30">
        <f>IFERROR(VLOOKUP(CONCATENATE($B25,"_",AF$4,"_",$C$76,"_",$C$75),Data_for_IC_trend_tables!$A$1:$G$49194,7,FALSE),"-")</f>
        <v>81.2640477836309</v>
      </c>
      <c r="AG25" s="30">
        <f>IFERROR(VLOOKUP(CONCATENATE($B25,"_",AG$4,"_",$C$76,"_",$C$75),Data_for_IC_trend_tables!$A$1:$G$49194,7,FALSE),"-")</f>
        <v>76.329795673109103</v>
      </c>
      <c r="AH25" s="30">
        <f>IFERROR(VLOOKUP(CONCATENATE($B25,"_",AH$4,"_",$C$76,"_",$C$75),Data_for_IC_trend_tables!$A$1:$G$49194,7,FALSE),"-")</f>
        <v>76.783563938986703</v>
      </c>
      <c r="AI25" s="30">
        <f>IFERROR(VLOOKUP(CONCATENATE($B25,"_",AI$4,"_",$C$76,"_",$C$75),Data_for_IC_trend_tables!$A$1:$G$49194,7,FALSE),"-")</f>
        <v>77.594677457549594</v>
      </c>
      <c r="AJ25" s="30">
        <f>IFERROR(VLOOKUP(CONCATENATE($B25,"_",AJ$4,"_",$C$76,"_",$C$75),Data_for_IC_trend_tables!$A$1:$G$49194,7,FALSE),"-")</f>
        <v>77.132457289003199</v>
      </c>
      <c r="AK25" s="30">
        <f>IFERROR(VLOOKUP(CONCATENATE($B25,"_",AK$4,"_",$C$76,"_",$C$75),Data_for_IC_trend_tables!$A$1:$G$49194,7,FALSE),"-")</f>
        <v>80.3085460148462</v>
      </c>
      <c r="AL25" s="30">
        <f>IFERROR(VLOOKUP(CONCATENATE($B25,"_",AL$4,"_",$C$76,"_",$C$75),Data_for_IC_trend_tables!$A$1:$G$49194,7,FALSE),"-")</f>
        <v>81.450984434141901</v>
      </c>
      <c r="AM25" s="30">
        <f>IFERROR(VLOOKUP(CONCATENATE($B25,"_",AM$4,"_",$C$76,"_",$C$75),Data_for_IC_trend_tables!$A$1:$G$49194,7,FALSE),"-")</f>
        <v>86.2508484060819</v>
      </c>
      <c r="AN25" s="30">
        <f>IFERROR(VLOOKUP(CONCATENATE($B25,"_",AN$4,"_",$C$76,"_",$C$75),Data_for_IC_trend_tables!$A$1:$G$49194,7,FALSE),"-")</f>
        <v>88.0982484389814</v>
      </c>
      <c r="AO25" s="30">
        <f>IFERROR(VLOOKUP(CONCATENATE($B25,"_",AO$4,"_",$C$76,"_",$C$75),Data_for_IC_trend_tables!$A$1:$G$49194,7,FALSE),"-")</f>
        <v>90.439126187946798</v>
      </c>
      <c r="AP25" s="30">
        <f>IFERROR(VLOOKUP(CONCATENATE($B25,"_",AP$4,"_",$C$76,"_",$C$75),Data_for_IC_trend_tables!$A$1:$G$49194,7,FALSE),"-")</f>
        <v>89.771438856674806</v>
      </c>
      <c r="AQ25" s="30">
        <f>IFERROR(VLOOKUP(CONCATENATE($B25,"_",AQ$4,"_",$C$76,"_",$C$75),Data_for_IC_trend_tables!$A$1:$G$49194,7,FALSE),"-")</f>
        <v>89.358117336945696</v>
      </c>
      <c r="AR25" s="30">
        <f>IFERROR(VLOOKUP(CONCATENATE($B25,"_",AR$4,"_",$C$76,"_",$C$75),Data_for_IC_trend_tables!$A$1:$G$49194,7,FALSE),"-")</f>
        <v>90.5955173928768</v>
      </c>
      <c r="AS25" s="30">
        <f>IFERROR(VLOOKUP(CONCATENATE($B25,"_",AS$4,"_",$C$76,"_",$C$75),Data_for_IC_trend_tables!$A$1:$G$49194,7,FALSE),"-")</f>
        <v>91.128128956438104</v>
      </c>
      <c r="AT25" s="30">
        <f>IFERROR(VLOOKUP(CONCATENATE($B25,"_",AT$4,"_",$C$76,"_",$C$75),Data_for_IC_trend_tables!$A$1:$G$49194,7,FALSE),"-")</f>
        <v>82.874991809385193</v>
      </c>
      <c r="AU25" s="30"/>
      <c r="AV25" s="30">
        <f>IFERROR(VLOOKUP(CONCATENATE($B25,"_",AV$4,"_",$C$76,"_",$C$75),Data_for_IC_trend_tables!$A$1:$G$49194,7,FALSE),"-")</f>
        <v>82.874991809385193</v>
      </c>
      <c r="AW25" s="79">
        <v>90</v>
      </c>
      <c r="AX25" s="38" t="str">
        <f t="shared" si="0"/>
        <v>Yes</v>
      </c>
      <c r="AY25" s="58">
        <f t="shared" si="1"/>
        <v>-7.9166757673497859E-2</v>
      </c>
      <c r="AZ25" s="241">
        <v>0.1</v>
      </c>
      <c r="BA25" s="38" t="str">
        <f t="shared" si="2"/>
        <v>No</v>
      </c>
      <c r="BB25" s="58">
        <f t="shared" si="3"/>
        <v>5.0013122652226044E-2</v>
      </c>
      <c r="BC25" s="63" t="s">
        <v>76</v>
      </c>
      <c r="BD25" s="63" t="s">
        <v>76</v>
      </c>
      <c r="BE25"/>
      <c r="BF25"/>
      <c r="BG25"/>
      <c r="BH25"/>
      <c r="BI25"/>
      <c r="BJ25"/>
    </row>
    <row r="26" spans="2:62" s="3" customFormat="1" ht="19.5" customHeight="1" x14ac:dyDescent="0.2">
      <c r="B26" s="53" t="s">
        <v>153</v>
      </c>
      <c r="C26" s="55" t="s">
        <v>16</v>
      </c>
      <c r="D26" s="30" t="str">
        <f>IFERROR(VLOOKUP(CONCATENATE($B26,"_",D$4,"_",$C$76,"_",$C$75),Data_for_IC_trend_tables!$A$1:$G$49194,7,FALSE),"-")</f>
        <v>-</v>
      </c>
      <c r="E26" s="30" t="str">
        <f>IFERROR(VLOOKUP(CONCATENATE($B26,"_",E$4,"_",$C$76,"_",$C$75),Data_for_IC_trend_tables!$A$1:$G$49194,7,FALSE),"-")</f>
        <v>-</v>
      </c>
      <c r="F26" s="30" t="str">
        <f>IFERROR(VLOOKUP(CONCATENATE($B26,"_",F$4,"_",$C$76,"_",$C$75),Data_for_IC_trend_tables!$A$1:$G$49194,7,FALSE),"-")</f>
        <v>-</v>
      </c>
      <c r="G26" s="30" t="str">
        <f>IFERROR(VLOOKUP(CONCATENATE($B26,"_",G$4,"_",$C$76,"_",$C$75),Data_for_IC_trend_tables!$A$1:$G$49194,7,FALSE),"-")</f>
        <v>-</v>
      </c>
      <c r="H26" s="30" t="str">
        <f>IFERROR(VLOOKUP(CONCATENATE($B26,"_",H$4,"_",$C$76,"_",$C$75),Data_for_IC_trend_tables!$A$1:$G$49194,7,FALSE),"-")</f>
        <v>-</v>
      </c>
      <c r="I26" s="30" t="str">
        <f>IFERROR(VLOOKUP(CONCATENATE($B26,"_",I$4,"_",$C$76,"_",$C$75),Data_for_IC_trend_tables!$A$1:$G$49194,7,FALSE),"-")</f>
        <v>-</v>
      </c>
      <c r="J26" s="30" t="str">
        <f>IFERROR(VLOOKUP(CONCATENATE($B26,"_",J$4,"_",$C$76,"_",$C$75),Data_for_IC_trend_tables!$A$1:$G$49194,7,FALSE),"-")</f>
        <v>-</v>
      </c>
      <c r="K26" s="30" t="str">
        <f>IFERROR(VLOOKUP(CONCATENATE($B26,"_",K$4,"_",$C$76,"_",$C$75),Data_for_IC_trend_tables!$A$1:$G$49194,7,FALSE),"-")</f>
        <v>-</v>
      </c>
      <c r="L26" s="30" t="str">
        <f>IFERROR(VLOOKUP(CONCATENATE($B26,"_",L$4,"_",$C$76,"_",$C$75),Data_for_IC_trend_tables!$A$1:$G$49194,7,FALSE),"-")</f>
        <v>-</v>
      </c>
      <c r="M26" s="30" t="str">
        <f>IFERROR(VLOOKUP(CONCATENATE($B26,"_",M$4,"_",$C$76,"_",$C$75),Data_for_IC_trend_tables!$A$1:$G$49194,7,FALSE),"-")</f>
        <v>-</v>
      </c>
      <c r="N26" s="30">
        <f>IFERROR(VLOOKUP(CONCATENATE($B26,"_",N$4,"_",$C$76,"_",$C$75),Data_for_IC_trend_tables!$A$1:$G$49194,7,FALSE),"-")</f>
        <v>5.1413497648858</v>
      </c>
      <c r="O26" s="30">
        <f>IFERROR(VLOOKUP(CONCATENATE($B26,"_",O$4,"_",$C$76,"_",$C$75),Data_for_IC_trend_tables!$A$1:$G$49194,7,FALSE),"-")</f>
        <v>4.8835128499031297</v>
      </c>
      <c r="P26" s="30">
        <f>IFERROR(VLOOKUP(CONCATENATE($B26,"_",P$4,"_",$C$76,"_",$C$75),Data_for_IC_trend_tables!$A$1:$G$49194,7,FALSE),"-")</f>
        <v>4.64537575070137</v>
      </c>
      <c r="Q26" s="30">
        <f>IFERROR(VLOOKUP(CONCATENATE($B26,"_",Q$4,"_",$C$76,"_",$C$75),Data_for_IC_trend_tables!$A$1:$G$49194,7,FALSE),"-")</f>
        <v>4.6722123621532701</v>
      </c>
      <c r="R26" s="30">
        <f>IFERROR(VLOOKUP(CONCATENATE($B26,"_",R$4,"_",$C$76,"_",$C$75),Data_for_IC_trend_tables!$A$1:$G$49194,7,FALSE),"-")</f>
        <v>4.6620749451767098</v>
      </c>
      <c r="S26" s="30">
        <f>IFERROR(VLOOKUP(CONCATENATE($B26,"_",S$4,"_",$C$76,"_",$C$75),Data_for_IC_trend_tables!$A$1:$G$49194,7,FALSE),"-")</f>
        <v>4.5247012537547997</v>
      </c>
      <c r="T26" s="30">
        <f>IFERROR(VLOOKUP(CONCATENATE($B26,"_",T$4,"_",$C$76,"_",$C$75),Data_for_IC_trend_tables!$A$1:$G$49194,7,FALSE),"-")</f>
        <v>4.63433134687559</v>
      </c>
      <c r="U26" s="30">
        <f>IFERROR(VLOOKUP(CONCATENATE($B26,"_",U$4,"_",$C$76,"_",$C$75),Data_for_IC_trend_tables!$A$1:$G$49194,7,FALSE),"-")</f>
        <v>4.5611168881784696</v>
      </c>
      <c r="V26" s="30">
        <f>IFERROR(VLOOKUP(CONCATENATE($B26,"_",V$4,"_",$C$76,"_",$C$75),Data_for_IC_trend_tables!$A$1:$G$49194,7,FALSE),"-")</f>
        <v>4.6735170497562804</v>
      </c>
      <c r="W26" s="30">
        <f>IFERROR(VLOOKUP(CONCATENATE($B26,"_",W$4,"_",$C$76,"_",$C$75),Data_for_IC_trend_tables!$A$1:$G$49194,7,FALSE),"-")</f>
        <v>4.6582972829492899</v>
      </c>
      <c r="X26" s="30">
        <f>IFERROR(VLOOKUP(CONCATENATE($B26,"_",X$4,"_",$C$76,"_",$C$75),Data_for_IC_trend_tables!$A$1:$G$49194,7,FALSE),"-")</f>
        <v>4.6848243387840203</v>
      </c>
      <c r="Y26" s="30">
        <f>IFERROR(VLOOKUP(CONCATENATE($B26,"_",Y$4,"_",$C$76,"_",$C$75),Data_for_IC_trend_tables!$A$1:$G$49194,7,FALSE),"-")</f>
        <v>4.6322753119220801</v>
      </c>
      <c r="Z26" s="30">
        <f>IFERROR(VLOOKUP(CONCATENATE($B26,"_",Z$4,"_",$C$76,"_",$C$75),Data_for_IC_trend_tables!$A$1:$G$49194,7,FALSE),"-")</f>
        <v>4.5630673303576197</v>
      </c>
      <c r="AA26" s="30">
        <f>IFERROR(VLOOKUP(CONCATENATE($B26,"_",AA$4,"_",$C$76,"_",$C$75),Data_for_IC_trend_tables!$A$1:$G$49194,7,FALSE),"-")</f>
        <v>4.5248884448415199</v>
      </c>
      <c r="AB26" s="30">
        <f>IFERROR(VLOOKUP(CONCATENATE($B26,"_",AB$4,"_",$C$76,"_",$C$75),Data_for_IC_trend_tables!$A$1:$G$49194,7,FALSE),"-")</f>
        <v>4.5218546023744404</v>
      </c>
      <c r="AC26" s="30">
        <f>IFERROR(VLOOKUP(CONCATENATE($B26,"_",AC$4,"_",$C$76,"_",$C$75),Data_for_IC_trend_tables!$A$1:$G$49194,7,FALSE),"-")</f>
        <v>4.4549431272320996</v>
      </c>
      <c r="AD26" s="30">
        <f>IFERROR(VLOOKUP(CONCATENATE($B26,"_",AD$4,"_",$C$76,"_",$C$75),Data_for_IC_trend_tables!$A$1:$G$49194,7,FALSE),"-")</f>
        <v>4.6151194176982804</v>
      </c>
      <c r="AE26" s="30">
        <f>IFERROR(VLOOKUP(CONCATENATE($B26,"_",AE$4,"_",$C$76,"_",$C$75),Data_for_IC_trend_tables!$A$1:$G$49194,7,FALSE),"-")</f>
        <v>4.7080588036051596</v>
      </c>
      <c r="AF26" s="30">
        <f>IFERROR(VLOOKUP(CONCATENATE($B26,"_",AF$4,"_",$C$76,"_",$C$75),Data_for_IC_trend_tables!$A$1:$G$49194,7,FALSE),"-")</f>
        <v>4.7221962763202701</v>
      </c>
      <c r="AG26" s="30">
        <f>IFERROR(VLOOKUP(CONCATENATE($B26,"_",AG$4,"_",$C$76,"_",$C$75),Data_for_IC_trend_tables!$A$1:$G$49194,7,FALSE),"-")</f>
        <v>4.7135315799277704</v>
      </c>
      <c r="AH26" s="30">
        <f>IFERROR(VLOOKUP(CONCATENATE($B26,"_",AH$4,"_",$C$76,"_",$C$75),Data_for_IC_trend_tables!$A$1:$G$49194,7,FALSE),"-")</f>
        <v>4.6632277033044396</v>
      </c>
      <c r="AI26" s="30">
        <f>IFERROR(VLOOKUP(CONCATENATE($B26,"_",AI$4,"_",$C$76,"_",$C$75),Data_for_IC_trend_tables!$A$1:$G$49194,7,FALSE),"-")</f>
        <v>4.7079701181119198</v>
      </c>
      <c r="AJ26" s="30">
        <f>IFERROR(VLOOKUP(CONCATENATE($B26,"_",AJ$4,"_",$C$76,"_",$C$75),Data_for_IC_trend_tables!$A$1:$G$49194,7,FALSE),"-")</f>
        <v>4.5948822304967196</v>
      </c>
      <c r="AK26" s="30">
        <f>IFERROR(VLOOKUP(CONCATENATE($B26,"_",AK$4,"_",$C$76,"_",$C$75),Data_for_IC_trend_tables!$A$1:$G$49194,7,FALSE),"-")</f>
        <v>4.4625787975562901</v>
      </c>
      <c r="AL26" s="30">
        <f>IFERROR(VLOOKUP(CONCATENATE($B26,"_",AL$4,"_",$C$76,"_",$C$75),Data_for_IC_trend_tables!$A$1:$G$49194,7,FALSE),"-")</f>
        <v>4.80390204649553</v>
      </c>
      <c r="AM26" s="30">
        <f>IFERROR(VLOOKUP(CONCATENATE($B26,"_",AM$4,"_",$C$76,"_",$C$75),Data_for_IC_trend_tables!$A$1:$G$49194,7,FALSE),"-")</f>
        <v>4.7440158485603598</v>
      </c>
      <c r="AN26" s="30">
        <f>IFERROR(VLOOKUP(CONCATENATE($B26,"_",AN$4,"_",$C$76,"_",$C$75),Data_for_IC_trend_tables!$A$1:$G$49194,7,FALSE),"-")</f>
        <v>4.7688640001944496</v>
      </c>
      <c r="AO26" s="30">
        <f>IFERROR(VLOOKUP(CONCATENATE($B26,"_",AO$4,"_",$C$76,"_",$C$75),Data_for_IC_trend_tables!$A$1:$G$49194,7,FALSE),"-")</f>
        <v>4.7635014225799104</v>
      </c>
      <c r="AP26" s="30">
        <f>IFERROR(VLOOKUP(CONCATENATE($B26,"_",AP$4,"_",$C$76,"_",$C$75),Data_for_IC_trend_tables!$A$1:$G$49194,7,FALSE),"-")</f>
        <v>4.6414592191200201</v>
      </c>
      <c r="AQ26" s="30">
        <f>IFERROR(VLOOKUP(CONCATENATE($B26,"_",AQ$4,"_",$C$76,"_",$C$75),Data_for_IC_trend_tables!$A$1:$G$49194,7,FALSE),"-")</f>
        <v>4.5019601978766701</v>
      </c>
      <c r="AR26" s="30">
        <f>IFERROR(VLOOKUP(CONCATENATE($B26,"_",AR$4,"_",$C$76,"_",$C$75),Data_for_IC_trend_tables!$A$1:$G$49194,7,FALSE),"-")</f>
        <v>4.4275163907041701</v>
      </c>
      <c r="AS26" s="30">
        <f>IFERROR(VLOOKUP(CONCATENATE($B26,"_",AS$4,"_",$C$76,"_",$C$75),Data_for_IC_trend_tables!$A$1:$G$49194,7,FALSE),"-")</f>
        <v>4.3978914502708299</v>
      </c>
      <c r="AT26" s="30">
        <f>IFERROR(VLOOKUP(CONCATENATE($B26,"_",AT$4,"_",$C$76,"_",$C$75),Data_for_IC_trend_tables!$A$1:$G$49194,7,FALSE),"-")</f>
        <v>4.4124414489553896</v>
      </c>
      <c r="AU26" s="30"/>
      <c r="AV26" s="30">
        <f>IFERROR(VLOOKUP(CONCATENATE($B26,"_",AV$4,"_",$C$76,"_",$C$75),Data_for_IC_trend_tables!$A$1:$G$49194,7,FALSE),"-")</f>
        <v>4.4124414489553896</v>
      </c>
      <c r="AW26" s="79"/>
      <c r="AX26" s="38" t="str">
        <f t="shared" si="0"/>
        <v/>
      </c>
      <c r="AY26" s="58" t="str">
        <f t="shared" si="1"/>
        <v/>
      </c>
      <c r="AZ26" s="241"/>
      <c r="BA26" s="38" t="str">
        <f t="shared" si="2"/>
        <v/>
      </c>
      <c r="BB26" s="58" t="str">
        <f t="shared" si="3"/>
        <v/>
      </c>
      <c r="BC26" s="31"/>
      <c r="BD26" s="139"/>
      <c r="BE26"/>
      <c r="BF26"/>
      <c r="BG26"/>
      <c r="BH26"/>
      <c r="BI26"/>
      <c r="BJ26"/>
    </row>
    <row r="27" spans="2:62" s="3" customFormat="1" x14ac:dyDescent="0.2">
      <c r="B27" s="53" t="s">
        <v>154</v>
      </c>
      <c r="C27" s="61" t="s">
        <v>90</v>
      </c>
      <c r="D27" s="30" t="str">
        <f>IFERROR(VLOOKUP(CONCATENATE($B27,"_",D$4,"_",$C$76,"_",$C$75),Data_for_IC_trend_tables!$A$1:$G$49194,7,FALSE),"-")</f>
        <v>-</v>
      </c>
      <c r="E27" s="30" t="str">
        <f>IFERROR(VLOOKUP(CONCATENATE($B27,"_",E$4,"_",$C$76,"_",$C$75),Data_for_IC_trend_tables!$A$1:$G$49194,7,FALSE),"-")</f>
        <v>-</v>
      </c>
      <c r="F27" s="30" t="str">
        <f>IFERROR(VLOOKUP(CONCATENATE($B27,"_",F$4,"_",$C$76,"_",$C$75),Data_for_IC_trend_tables!$A$1:$G$49194,7,FALSE),"-")</f>
        <v>-</v>
      </c>
      <c r="G27" s="30" t="str">
        <f>IFERROR(VLOOKUP(CONCATENATE($B27,"_",G$4,"_",$C$76,"_",$C$75),Data_for_IC_trend_tables!$A$1:$G$49194,7,FALSE),"-")</f>
        <v>-</v>
      </c>
      <c r="H27" s="30" t="str">
        <f>IFERROR(VLOOKUP(CONCATENATE($B27,"_",H$4,"_",$C$76,"_",$C$75),Data_for_IC_trend_tables!$A$1:$G$49194,7,FALSE),"-")</f>
        <v>-</v>
      </c>
      <c r="I27" s="30" t="str">
        <f>IFERROR(VLOOKUP(CONCATENATE($B27,"_",I$4,"_",$C$76,"_",$C$75),Data_for_IC_trend_tables!$A$1:$G$49194,7,FALSE),"-")</f>
        <v>-</v>
      </c>
      <c r="J27" s="30" t="str">
        <f>IFERROR(VLOOKUP(CONCATENATE($B27,"_",J$4,"_",$C$76,"_",$C$75),Data_for_IC_trend_tables!$A$1:$G$49194,7,FALSE),"-")</f>
        <v>-</v>
      </c>
      <c r="K27" s="30" t="str">
        <f>IFERROR(VLOOKUP(CONCATENATE($B27,"_",K$4,"_",$C$76,"_",$C$75),Data_for_IC_trend_tables!$A$1:$G$49194,7,FALSE),"-")</f>
        <v>-</v>
      </c>
      <c r="L27" s="30" t="str">
        <f>IFERROR(VLOOKUP(CONCATENATE($B27,"_",L$4,"_",$C$76,"_",$C$75),Data_for_IC_trend_tables!$A$1:$G$49194,7,FALSE),"-")</f>
        <v>-</v>
      </c>
      <c r="M27" s="30" t="str">
        <f>IFERROR(VLOOKUP(CONCATENATE($B27,"_",M$4,"_",$C$76,"_",$C$75),Data_for_IC_trend_tables!$A$1:$G$49194,7,FALSE),"-")</f>
        <v>-</v>
      </c>
      <c r="N27" s="30">
        <f>IFERROR(VLOOKUP(CONCATENATE($B27,"_",N$4,"_",$C$76,"_",$C$75),Data_for_IC_trend_tables!$A$1:$G$49194,7,FALSE),"-")</f>
        <v>115.9080173847</v>
      </c>
      <c r="O27" s="30">
        <f>IFERROR(VLOOKUP(CONCATENATE($B27,"_",O$4,"_",$C$76,"_",$C$75),Data_for_IC_trend_tables!$A$1:$G$49194,7,FALSE),"-")</f>
        <v>117.873490840207</v>
      </c>
      <c r="P27" s="30">
        <f>IFERROR(VLOOKUP(CONCATENATE($B27,"_",P$4,"_",$C$76,"_",$C$75),Data_for_IC_trend_tables!$A$1:$G$49194,7,FALSE),"-")</f>
        <v>120.845905140284</v>
      </c>
      <c r="Q27" s="30">
        <f>IFERROR(VLOOKUP(CONCATENATE($B27,"_",Q$4,"_",$C$76,"_",$C$75),Data_for_IC_trend_tables!$A$1:$G$49194,7,FALSE),"-")</f>
        <v>120.185011185262</v>
      </c>
      <c r="R27" s="30">
        <f>IFERROR(VLOOKUP(CONCATENATE($B27,"_",R$4,"_",$C$76,"_",$C$75),Data_for_IC_trend_tables!$A$1:$G$49194,7,FALSE),"-")</f>
        <v>121.58126509261299</v>
      </c>
      <c r="S27" s="30">
        <f>IFERROR(VLOOKUP(CONCATENATE($B27,"_",S$4,"_",$C$76,"_",$C$75),Data_for_IC_trend_tables!$A$1:$G$49194,7,FALSE),"-")</f>
        <v>122.42976284484099</v>
      </c>
      <c r="T27" s="30">
        <f>IFERROR(VLOOKUP(CONCATENATE($B27,"_",T$4,"_",$C$76,"_",$C$75),Data_for_IC_trend_tables!$A$1:$G$49194,7,FALSE),"-")</f>
        <v>126.58248277364</v>
      </c>
      <c r="U27" s="30">
        <f>IFERROR(VLOOKUP(CONCATENATE($B27,"_",U$4,"_",$C$76,"_",$C$75),Data_for_IC_trend_tables!$A$1:$G$49194,7,FALSE),"-")</f>
        <v>129.200411859669</v>
      </c>
      <c r="V27" s="30">
        <f>IFERROR(VLOOKUP(CONCATENATE($B27,"_",V$4,"_",$C$76,"_",$C$75),Data_for_IC_trend_tables!$A$1:$G$49194,7,FALSE),"-")</f>
        <v>134.28356456877501</v>
      </c>
      <c r="W27" s="30">
        <f>IFERROR(VLOOKUP(CONCATENATE($B27,"_",W$4,"_",$C$76,"_",$C$75),Data_for_IC_trend_tables!$A$1:$G$49194,7,FALSE),"-")</f>
        <v>132.33905305203399</v>
      </c>
      <c r="X27" s="30">
        <f>IFERROR(VLOOKUP(CONCATENATE($B27,"_",X$4,"_",$C$76,"_",$C$75),Data_for_IC_trend_tables!$A$1:$G$49194,7,FALSE),"-")</f>
        <v>126.361357039906</v>
      </c>
      <c r="Y27" s="30">
        <f>IFERROR(VLOOKUP(CONCATENATE($B27,"_",Y$4,"_",$C$76,"_",$C$75),Data_for_IC_trend_tables!$A$1:$G$49194,7,FALSE),"-")</f>
        <v>125.887143667891</v>
      </c>
      <c r="Z27" s="30">
        <f>IFERROR(VLOOKUP(CONCATENATE($B27,"_",Z$4,"_",$C$76,"_",$C$75),Data_for_IC_trend_tables!$A$1:$G$49194,7,FALSE),"-")</f>
        <v>126.27253751967901</v>
      </c>
      <c r="AA27" s="30">
        <f>IFERROR(VLOOKUP(CONCATENATE($B27,"_",AA$4,"_",$C$76,"_",$C$75),Data_for_IC_trend_tables!$A$1:$G$49194,7,FALSE),"-")</f>
        <v>126.57259353876999</v>
      </c>
      <c r="AB27" s="30">
        <f>IFERROR(VLOOKUP(CONCATENATE($B27,"_",AB$4,"_",$C$76,"_",$C$75),Data_for_IC_trend_tables!$A$1:$G$49194,7,FALSE),"-")</f>
        <v>123.366234806527</v>
      </c>
      <c r="AC27" s="30">
        <f>IFERROR(VLOOKUP(CONCATENATE($B27,"_",AC$4,"_",$C$76,"_",$C$75),Data_for_IC_trend_tables!$A$1:$G$49194,7,FALSE),"-")</f>
        <v>125.021167596848</v>
      </c>
      <c r="AD27" s="30">
        <f>IFERROR(VLOOKUP(CONCATENATE($B27,"_",AD$4,"_",$C$76,"_",$C$75),Data_for_IC_trend_tables!$A$1:$G$49194,7,FALSE),"-")</f>
        <v>126.339955603351</v>
      </c>
      <c r="AE27" s="30">
        <f>IFERROR(VLOOKUP(CONCATENATE($B27,"_",AE$4,"_",$C$76,"_",$C$75),Data_for_IC_trend_tables!$A$1:$G$49194,7,FALSE),"-")</f>
        <v>119.42424153432999</v>
      </c>
      <c r="AF27" s="30">
        <f>IFERROR(VLOOKUP(CONCATENATE($B27,"_",AF$4,"_",$C$76,"_",$C$75),Data_for_IC_trend_tables!$A$1:$G$49194,7,FALSE),"-")</f>
        <v>121.589286117885</v>
      </c>
      <c r="AG27" s="30">
        <f>IFERROR(VLOOKUP(CONCATENATE($B27,"_",AG$4,"_",$C$76,"_",$C$75),Data_for_IC_trend_tables!$A$1:$G$49194,7,FALSE),"-")</f>
        <v>122.23888165808199</v>
      </c>
      <c r="AH27" s="30">
        <f>IFERROR(VLOOKUP(CONCATENATE($B27,"_",AH$4,"_",$C$76,"_",$C$75),Data_for_IC_trend_tables!$A$1:$G$49194,7,FALSE),"-")</f>
        <v>121.074521422731</v>
      </c>
      <c r="AI27" s="30">
        <f>IFERROR(VLOOKUP(CONCATENATE($B27,"_",AI$4,"_",$C$76,"_",$C$75),Data_for_IC_trend_tables!$A$1:$G$49194,7,FALSE),"-")</f>
        <v>116.01232200083901</v>
      </c>
      <c r="AJ27" s="30">
        <f>IFERROR(VLOOKUP(CONCATENATE($B27,"_",AJ$4,"_",$C$76,"_",$C$75),Data_for_IC_trend_tables!$A$1:$G$49194,7,FALSE),"-")</f>
        <v>121.41946194959201</v>
      </c>
      <c r="AK27" s="30">
        <f>IFERROR(VLOOKUP(CONCATENATE($B27,"_",AK$4,"_",$C$76,"_",$C$75),Data_for_IC_trend_tables!$A$1:$G$49194,7,FALSE),"-")</f>
        <v>122.90091203864399</v>
      </c>
      <c r="AL27" s="30">
        <f>IFERROR(VLOOKUP(CONCATENATE($B27,"_",AL$4,"_",$C$76,"_",$C$75),Data_for_IC_trend_tables!$A$1:$G$49194,7,FALSE),"-")</f>
        <v>119.152581092592</v>
      </c>
      <c r="AM27" s="30">
        <f>IFERROR(VLOOKUP(CONCATENATE($B27,"_",AM$4,"_",$C$76,"_",$C$75),Data_for_IC_trend_tables!$A$1:$G$49194,7,FALSE),"-")</f>
        <v>124.618157351482</v>
      </c>
      <c r="AN27" s="30">
        <f>IFERROR(VLOOKUP(CONCATENATE($B27,"_",AN$4,"_",$C$76,"_",$C$75),Data_for_IC_trend_tables!$A$1:$G$49194,7,FALSE),"-")</f>
        <v>130.21651945100601</v>
      </c>
      <c r="AO27" s="30">
        <f>IFERROR(VLOOKUP(CONCATENATE($B27,"_",AO$4,"_",$C$76,"_",$C$75),Data_for_IC_trend_tables!$A$1:$G$49194,7,FALSE),"-")</f>
        <v>134.98208897885601</v>
      </c>
      <c r="AP27" s="30">
        <f>IFERROR(VLOOKUP(CONCATENATE($B27,"_",AP$4,"_",$C$76,"_",$C$75),Data_for_IC_trend_tables!$A$1:$G$49194,7,FALSE),"-")</f>
        <v>142.25105274582799</v>
      </c>
      <c r="AQ27" s="30">
        <f>IFERROR(VLOOKUP(CONCATENATE($B27,"_",AQ$4,"_",$C$76,"_",$C$75),Data_for_IC_trend_tables!$A$1:$G$49194,7,FALSE),"-")</f>
        <v>131.31625431343701</v>
      </c>
      <c r="AR27" s="30">
        <f>IFERROR(VLOOKUP(CONCATENATE($B27,"_",AR$4,"_",$C$76,"_",$C$75),Data_for_IC_trend_tables!$A$1:$G$49194,7,FALSE),"-")</f>
        <v>128.865160353394</v>
      </c>
      <c r="AS27" s="30">
        <f>IFERROR(VLOOKUP(CONCATENATE($B27,"_",AS$4,"_",$C$76,"_",$C$75),Data_for_IC_trend_tables!$A$1:$G$49194,7,FALSE),"-")</f>
        <v>130.108965762488</v>
      </c>
      <c r="AT27" s="30">
        <f>IFERROR(VLOOKUP(CONCATENATE($B27,"_",AT$4,"_",$C$76,"_",$C$75),Data_for_IC_trend_tables!$A$1:$G$49194,7,FALSE),"-")</f>
        <v>128.65243874586301</v>
      </c>
      <c r="AU27" s="30"/>
      <c r="AV27" s="30">
        <f>IFERROR(VLOOKUP(CONCATENATE($B27,"_",AV$4,"_",$C$76,"_",$C$75),Data_for_IC_trend_tables!$A$1:$G$49194,7,FALSE),"-")</f>
        <v>128.65243874586301</v>
      </c>
      <c r="AW27" s="79"/>
      <c r="AX27" s="38" t="str">
        <f t="shared" si="0"/>
        <v/>
      </c>
      <c r="AY27" s="58" t="str">
        <f t="shared" si="1"/>
        <v/>
      </c>
      <c r="AZ27" s="241"/>
      <c r="BA27" s="38" t="str">
        <f t="shared" si="2"/>
        <v/>
      </c>
      <c r="BB27" s="58" t="str">
        <f t="shared" si="3"/>
        <v/>
      </c>
      <c r="BC27" s="31"/>
      <c r="BD27" s="139"/>
      <c r="BE27"/>
      <c r="BF27"/>
      <c r="BG27"/>
      <c r="BH27"/>
      <c r="BI27"/>
      <c r="BJ27"/>
    </row>
    <row r="28" spans="2:62" s="3" customFormat="1" x14ac:dyDescent="0.2">
      <c r="B28" s="53" t="s">
        <v>154</v>
      </c>
      <c r="C28" s="65" t="s">
        <v>110</v>
      </c>
      <c r="D28" s="34" t="str">
        <f>IFERROR(VLOOKUP(CONCATENATE($B28,"_",D$4,"_",$C$76,"_",$C$75),Data_for_IC_trend_tables!$A$1:$G$49194,7,FALSE)-VLOOKUP(CONCATENATE($B28,"_",D$4,"_",$C$78,"_",$C$75),Data_for_IC_trend_tables!$A$1:$G$49194,7,FALSE)+VLOOKUP(CONCATENATE($B28,"_",D$4,"_",$C$77,"_",$C$75),Data_for_IC_trend_tables!$A$1:$G$49194,7,FALSE),"-")</f>
        <v>-</v>
      </c>
      <c r="E28" s="34" t="str">
        <f>IFERROR(VLOOKUP(CONCATENATE($B28,"_",E$4,"_",$C$76,"_",$C$75),Data_for_IC_trend_tables!$A$1:$G$49194,7,FALSE)-VLOOKUP(CONCATENATE($B28,"_",E$4,"_",$C$78,"_",$C$75),Data_for_IC_trend_tables!$A$1:$G$49194,7,FALSE)+VLOOKUP(CONCATENATE($B28,"_",E$4,"_",$C$77,"_",$C$75),Data_for_IC_trend_tables!$A$1:$G$49194,7,FALSE),"-")</f>
        <v>-</v>
      </c>
      <c r="F28" s="34" t="str">
        <f>IFERROR(VLOOKUP(CONCATENATE($B28,"_",F$4,"_",$C$76,"_",$C$75),Data_for_IC_trend_tables!$A$1:$G$49194,7,FALSE)-VLOOKUP(CONCATENATE($B28,"_",F$4,"_",$C$78,"_",$C$75),Data_for_IC_trend_tables!$A$1:$G$49194,7,FALSE)+VLOOKUP(CONCATENATE($B28,"_",F$4,"_",$C$77,"_",$C$75),Data_for_IC_trend_tables!$A$1:$G$49194,7,FALSE),"-")</f>
        <v>-</v>
      </c>
      <c r="G28" s="34" t="str">
        <f>IFERROR(VLOOKUP(CONCATENATE($B28,"_",G$4,"_",$C$76,"_",$C$75),Data_for_IC_trend_tables!$A$1:$G$49194,7,FALSE)-VLOOKUP(CONCATENATE($B28,"_",G$4,"_",$C$78,"_",$C$75),Data_for_IC_trend_tables!$A$1:$G$49194,7,FALSE)+VLOOKUP(CONCATENATE($B28,"_",G$4,"_",$C$77,"_",$C$75),Data_for_IC_trend_tables!$A$1:$G$49194,7,FALSE),"-")</f>
        <v>-</v>
      </c>
      <c r="H28" s="34" t="str">
        <f>IFERROR(VLOOKUP(CONCATENATE($B28,"_",H$4,"_",$C$76,"_",$C$75),Data_for_IC_trend_tables!$A$1:$G$49194,7,FALSE)-VLOOKUP(CONCATENATE($B28,"_",H$4,"_",$C$78,"_",$C$75),Data_for_IC_trend_tables!$A$1:$G$49194,7,FALSE)+VLOOKUP(CONCATENATE($B28,"_",H$4,"_",$C$77,"_",$C$75),Data_for_IC_trend_tables!$A$1:$G$49194,7,FALSE),"-")</f>
        <v>-</v>
      </c>
      <c r="I28" s="34" t="str">
        <f>IFERROR(VLOOKUP(CONCATENATE($B28,"_",I$4,"_",$C$76,"_",$C$75),Data_for_IC_trend_tables!$A$1:$G$49194,7,FALSE)-VLOOKUP(CONCATENATE($B28,"_",I$4,"_",$C$78,"_",$C$75),Data_for_IC_trend_tables!$A$1:$G$49194,7,FALSE)+VLOOKUP(CONCATENATE($B28,"_",I$4,"_",$C$77,"_",$C$75),Data_for_IC_trend_tables!$A$1:$G$49194,7,FALSE),"-")</f>
        <v>-</v>
      </c>
      <c r="J28" s="34" t="str">
        <f>IFERROR(VLOOKUP(CONCATENATE($B28,"_",J$4,"_",$C$76,"_",$C$75),Data_for_IC_trend_tables!$A$1:$G$49194,7,FALSE)-VLOOKUP(CONCATENATE($B28,"_",J$4,"_",$C$78,"_",$C$75),Data_for_IC_trend_tables!$A$1:$G$49194,7,FALSE)+VLOOKUP(CONCATENATE($B28,"_",J$4,"_",$C$77,"_",$C$75),Data_for_IC_trend_tables!$A$1:$G$49194,7,FALSE),"-")</f>
        <v>-</v>
      </c>
      <c r="K28" s="34" t="str">
        <f>IFERROR(VLOOKUP(CONCATENATE($B28,"_",K$4,"_",$C$76,"_",$C$75),Data_for_IC_trend_tables!$A$1:$G$49194,7,FALSE)-VLOOKUP(CONCATENATE($B28,"_",K$4,"_",$C$78,"_",$C$75),Data_for_IC_trend_tables!$A$1:$G$49194,7,FALSE)+VLOOKUP(CONCATENATE($B28,"_",K$4,"_",$C$77,"_",$C$75),Data_for_IC_trend_tables!$A$1:$G$49194,7,FALSE),"-")</f>
        <v>-</v>
      </c>
      <c r="L28" s="34" t="str">
        <f>IFERROR(VLOOKUP(CONCATENATE($B28,"_",L$4,"_",$C$76,"_",$C$75),Data_for_IC_trend_tables!$A$1:$G$49194,7,FALSE)-VLOOKUP(CONCATENATE($B28,"_",L$4,"_",$C$78,"_",$C$75),Data_for_IC_trend_tables!$A$1:$G$49194,7,FALSE)+VLOOKUP(CONCATENATE($B28,"_",L$4,"_",$C$77,"_",$C$75),Data_for_IC_trend_tables!$A$1:$G$49194,7,FALSE),"-")</f>
        <v>-</v>
      </c>
      <c r="M28" s="34" t="str">
        <f>IFERROR(VLOOKUP(CONCATENATE($B28,"_",M$4,"_",$C$76,"_",$C$75),Data_for_IC_trend_tables!$A$1:$G$49194,7,FALSE)-VLOOKUP(CONCATENATE($B28,"_",M$4,"_",$C$78,"_",$C$75),Data_for_IC_trend_tables!$A$1:$G$49194,7,FALSE)+VLOOKUP(CONCATENATE($B28,"_",M$4,"_",$C$77,"_",$C$75),Data_for_IC_trend_tables!$A$1:$G$49194,7,FALSE),"-")</f>
        <v>-</v>
      </c>
      <c r="N28" s="34">
        <f>IFERROR(VLOOKUP(CONCATENATE($B28,"_",N$4,"_",$C$76,"_",$C$75),Data_for_IC_trend_tables!$A$1:$G$49194,7,FALSE)-VLOOKUP(CONCATENATE($B28,"_",N$4,"_",$C$78,"_",$C$75),Data_for_IC_trend_tables!$A$1:$G$49194,7,FALSE)+VLOOKUP(CONCATENATE($B28,"_",N$4,"_",$C$77,"_",$C$75),Data_for_IC_trend_tables!$A$1:$G$49194,7,FALSE),"-")</f>
        <v>115.91199888805124</v>
      </c>
      <c r="O28" s="34">
        <f>IFERROR(VLOOKUP(CONCATENATE($B28,"_",O$4,"_",$C$76,"_",$C$75),Data_for_IC_trend_tables!$A$1:$G$49194,7,FALSE)-VLOOKUP(CONCATENATE($B28,"_",O$4,"_",$C$78,"_",$C$75),Data_for_IC_trend_tables!$A$1:$G$49194,7,FALSE)+VLOOKUP(CONCATENATE($B28,"_",O$4,"_",$C$77,"_",$C$75),Data_for_IC_trend_tables!$A$1:$G$49194,7,FALSE),"-")</f>
        <v>117.87641346124637</v>
      </c>
      <c r="P28" s="34">
        <f>IFERROR(VLOOKUP(CONCATENATE($B28,"_",P$4,"_",$C$76,"_",$C$75),Data_for_IC_trend_tables!$A$1:$G$49194,7,FALSE)-VLOOKUP(CONCATENATE($B28,"_",P$4,"_",$C$78,"_",$C$75),Data_for_IC_trend_tables!$A$1:$G$49194,7,FALSE)+VLOOKUP(CONCATENATE($B28,"_",P$4,"_",$C$77,"_",$C$75),Data_for_IC_trend_tables!$A$1:$G$49194,7,FALSE),"-")</f>
        <v>120.85304430980828</v>
      </c>
      <c r="Q28" s="34">
        <f>IFERROR(VLOOKUP(CONCATENATE($B28,"_",Q$4,"_",$C$76,"_",$C$75),Data_for_IC_trend_tables!$A$1:$G$49194,7,FALSE)-VLOOKUP(CONCATENATE($B28,"_",Q$4,"_",$C$78,"_",$C$75),Data_for_IC_trend_tables!$A$1:$G$49194,7,FALSE)+VLOOKUP(CONCATENATE($B28,"_",Q$4,"_",$C$77,"_",$C$75),Data_for_IC_trend_tables!$A$1:$G$49194,7,FALSE),"-")</f>
        <v>120.19463314280311</v>
      </c>
      <c r="R28" s="34">
        <f>IFERROR(VLOOKUP(CONCATENATE($B28,"_",R$4,"_",$C$76,"_",$C$75),Data_for_IC_trend_tables!$A$1:$G$49194,7,FALSE)-VLOOKUP(CONCATENATE($B28,"_",R$4,"_",$C$78,"_",$C$75),Data_for_IC_trend_tables!$A$1:$G$49194,7,FALSE)+VLOOKUP(CONCATENATE($B28,"_",R$4,"_",$C$77,"_",$C$75),Data_for_IC_trend_tables!$A$1:$G$49194,7,FALSE),"-")</f>
        <v>121.58593590444811</v>
      </c>
      <c r="S28" s="34">
        <f>IFERROR(VLOOKUP(CONCATENATE($B28,"_",S$4,"_",$C$76,"_",$C$75),Data_for_IC_trend_tables!$A$1:$G$49194,7,FALSE)-VLOOKUP(CONCATENATE($B28,"_",S$4,"_",$C$78,"_",$C$75),Data_for_IC_trend_tables!$A$1:$G$49194,7,FALSE)+VLOOKUP(CONCATENATE($B28,"_",S$4,"_",$C$77,"_",$C$75),Data_for_IC_trend_tables!$A$1:$G$49194,7,FALSE),"-")</f>
        <v>122.43548822855821</v>
      </c>
      <c r="T28" s="34">
        <f>IFERROR(VLOOKUP(CONCATENATE($B28,"_",T$4,"_",$C$76,"_",$C$75),Data_for_IC_trend_tables!$A$1:$G$49194,7,FALSE)-VLOOKUP(CONCATENATE($B28,"_",T$4,"_",$C$78,"_",$C$75),Data_for_IC_trend_tables!$A$1:$G$49194,7,FALSE)+VLOOKUP(CONCATENATE($B28,"_",T$4,"_",$C$77,"_",$C$75),Data_for_IC_trend_tables!$A$1:$G$49194,7,FALSE),"-")</f>
        <v>126.59495180121965</v>
      </c>
      <c r="U28" s="34">
        <f>IFERROR(VLOOKUP(CONCATENATE($B28,"_",U$4,"_",$C$76,"_",$C$75),Data_for_IC_trend_tables!$A$1:$G$49194,7,FALSE)-VLOOKUP(CONCATENATE($B28,"_",U$4,"_",$C$78,"_",$C$75),Data_for_IC_trend_tables!$A$1:$G$49194,7,FALSE)+VLOOKUP(CONCATENATE($B28,"_",U$4,"_",$C$77,"_",$C$75),Data_for_IC_trend_tables!$A$1:$G$49194,7,FALSE),"-")</f>
        <v>129.17971288458867</v>
      </c>
      <c r="V28" s="34">
        <f>IFERROR(VLOOKUP(CONCATENATE($B28,"_",V$4,"_",$C$76,"_",$C$75),Data_for_IC_trend_tables!$A$1:$G$49194,7,FALSE)-VLOOKUP(CONCATENATE($B28,"_",V$4,"_",$C$78,"_",$C$75),Data_for_IC_trend_tables!$A$1:$G$49194,7,FALSE)+VLOOKUP(CONCATENATE($B28,"_",V$4,"_",$C$77,"_",$C$75),Data_for_IC_trend_tables!$A$1:$G$49194,7,FALSE),"-")</f>
        <v>134.20984211244783</v>
      </c>
      <c r="W28" s="34">
        <f>IFERROR(VLOOKUP(CONCATENATE($B28,"_",W$4,"_",$C$76,"_",$C$75),Data_for_IC_trend_tables!$A$1:$G$49194,7,FALSE)-VLOOKUP(CONCATENATE($B28,"_",W$4,"_",$C$78,"_",$C$75),Data_for_IC_trend_tables!$A$1:$G$49194,7,FALSE)+VLOOKUP(CONCATENATE($B28,"_",W$4,"_",$C$77,"_",$C$75),Data_for_IC_trend_tables!$A$1:$G$49194,7,FALSE),"-")</f>
        <v>132.2279098949023</v>
      </c>
      <c r="X28" s="34">
        <f>IFERROR(VLOOKUP(CONCATENATE($B28,"_",X$4,"_",$C$76,"_",$C$75),Data_for_IC_trend_tables!$A$1:$G$49194,7,FALSE)-VLOOKUP(CONCATENATE($B28,"_",X$4,"_",$C$78,"_",$C$75),Data_for_IC_trend_tables!$A$1:$G$49194,7,FALSE)+VLOOKUP(CONCATENATE($B28,"_",X$4,"_",$C$77,"_",$C$75),Data_for_IC_trend_tables!$A$1:$G$49194,7,FALSE),"-")</f>
        <v>126.17877699659628</v>
      </c>
      <c r="Y28" s="34">
        <f>IFERROR(VLOOKUP(CONCATENATE($B28,"_",Y$4,"_",$C$76,"_",$C$75),Data_for_IC_trend_tables!$A$1:$G$49194,7,FALSE)-VLOOKUP(CONCATENATE($B28,"_",Y$4,"_",$C$78,"_",$C$75),Data_for_IC_trend_tables!$A$1:$G$49194,7,FALSE)+VLOOKUP(CONCATENATE($B28,"_",Y$4,"_",$C$77,"_",$C$75),Data_for_IC_trend_tables!$A$1:$G$49194,7,FALSE),"-")</f>
        <v>125.71997616351169</v>
      </c>
      <c r="Z28" s="34">
        <f>IFERROR(VLOOKUP(CONCATENATE($B28,"_",Z$4,"_",$C$76,"_",$C$75),Data_for_IC_trend_tables!$A$1:$G$49194,7,FALSE)-VLOOKUP(CONCATENATE($B28,"_",Z$4,"_",$C$78,"_",$C$75),Data_for_IC_trend_tables!$A$1:$G$49194,7,FALSE)+VLOOKUP(CONCATENATE($B28,"_",Z$4,"_",$C$77,"_",$C$75),Data_for_IC_trend_tables!$A$1:$G$49194,7,FALSE),"-")</f>
        <v>126.10758220894026</v>
      </c>
      <c r="AA28" s="34">
        <f>IFERROR(VLOOKUP(CONCATENATE($B28,"_",AA$4,"_",$C$76,"_",$C$75),Data_for_IC_trend_tables!$A$1:$G$49194,7,FALSE)-VLOOKUP(CONCATENATE($B28,"_",AA$4,"_",$C$78,"_",$C$75),Data_for_IC_trend_tables!$A$1:$G$49194,7,FALSE)+VLOOKUP(CONCATENATE($B28,"_",AA$4,"_",$C$77,"_",$C$75),Data_for_IC_trend_tables!$A$1:$G$49194,7,FALSE),"-")</f>
        <v>126.43629951747505</v>
      </c>
      <c r="AB28" s="34">
        <f>IFERROR(VLOOKUP(CONCATENATE($B28,"_",AB$4,"_",$C$76,"_",$C$75),Data_for_IC_trend_tables!$A$1:$G$49194,7,FALSE)-VLOOKUP(CONCATENATE($B28,"_",AB$4,"_",$C$78,"_",$C$75),Data_for_IC_trend_tables!$A$1:$G$49194,7,FALSE)+VLOOKUP(CONCATENATE($B28,"_",AB$4,"_",$C$77,"_",$C$75),Data_for_IC_trend_tables!$A$1:$G$49194,7,FALSE),"-")</f>
        <v>123.24458249428375</v>
      </c>
      <c r="AC28" s="34">
        <f>IFERROR(VLOOKUP(CONCATENATE($B28,"_",AC$4,"_",$C$76,"_",$C$75),Data_for_IC_trend_tables!$A$1:$G$49194,7,FALSE)-VLOOKUP(CONCATENATE($B28,"_",AC$4,"_",$C$78,"_",$C$75),Data_for_IC_trend_tables!$A$1:$G$49194,7,FALSE)+VLOOKUP(CONCATENATE($B28,"_",AC$4,"_",$C$77,"_",$C$75),Data_for_IC_trend_tables!$A$1:$G$49194,7,FALSE),"-")</f>
        <v>124.88312725231451</v>
      </c>
      <c r="AD28" s="34">
        <f>IFERROR(VLOOKUP(CONCATENATE($B28,"_",AD$4,"_",$C$76,"_",$C$75),Data_for_IC_trend_tables!$A$1:$G$49194,7,FALSE)-VLOOKUP(CONCATENATE($B28,"_",AD$4,"_",$C$78,"_",$C$75),Data_for_IC_trend_tables!$A$1:$G$49194,7,FALSE)+VLOOKUP(CONCATENATE($B28,"_",AD$4,"_",$C$77,"_",$C$75),Data_for_IC_trend_tables!$A$1:$G$49194,7,FALSE),"-")</f>
        <v>126.21437850663284</v>
      </c>
      <c r="AE28" s="34">
        <f>IFERROR(VLOOKUP(CONCATENATE($B28,"_",AE$4,"_",$C$76,"_",$C$75),Data_for_IC_trend_tables!$A$1:$G$49194,7,FALSE)-VLOOKUP(CONCATENATE($B28,"_",AE$4,"_",$C$78,"_",$C$75),Data_for_IC_trend_tables!$A$1:$G$49194,7,FALSE)+VLOOKUP(CONCATENATE($B28,"_",AE$4,"_",$C$77,"_",$C$75),Data_for_IC_trend_tables!$A$1:$G$49194,7,FALSE),"-")</f>
        <v>119.29183436869438</v>
      </c>
      <c r="AF28" s="34">
        <f>IFERROR(VLOOKUP(CONCATENATE($B28,"_",AF$4,"_",$C$76,"_",$C$75),Data_for_IC_trend_tables!$A$1:$G$49194,7,FALSE)-VLOOKUP(CONCATENATE($B28,"_",AF$4,"_",$C$78,"_",$C$75),Data_for_IC_trend_tables!$A$1:$G$49194,7,FALSE)+VLOOKUP(CONCATENATE($B28,"_",AF$4,"_",$C$77,"_",$C$75),Data_for_IC_trend_tables!$A$1:$G$49194,7,FALSE),"-")</f>
        <v>121.5318638699116</v>
      </c>
      <c r="AG28" s="34">
        <f>IFERROR(VLOOKUP(CONCATENATE($B28,"_",AG$4,"_",$C$76,"_",$C$75),Data_for_IC_trend_tables!$A$1:$G$49194,7,FALSE)-VLOOKUP(CONCATENATE($B28,"_",AG$4,"_",$C$78,"_",$C$75),Data_for_IC_trend_tables!$A$1:$G$49194,7,FALSE)+VLOOKUP(CONCATENATE($B28,"_",AG$4,"_",$C$77,"_",$C$75),Data_for_IC_trend_tables!$A$1:$G$49194,7,FALSE),"-")</f>
        <v>122.2305364313311</v>
      </c>
      <c r="AH28" s="34">
        <f>IFERROR(VLOOKUP(CONCATENATE($B28,"_",AH$4,"_",$C$76,"_",$C$75),Data_for_IC_trend_tables!$A$1:$G$49194,7,FALSE)-VLOOKUP(CONCATENATE($B28,"_",AH$4,"_",$C$78,"_",$C$75),Data_for_IC_trend_tables!$A$1:$G$49194,7,FALSE)+VLOOKUP(CONCATENATE($B28,"_",AH$4,"_",$C$77,"_",$C$75),Data_for_IC_trend_tables!$A$1:$G$49194,7,FALSE),"-")</f>
        <v>121.05309180545177</v>
      </c>
      <c r="AI28" s="34">
        <f>IFERROR(VLOOKUP(CONCATENATE($B28,"_",AI$4,"_",$C$76,"_",$C$75),Data_for_IC_trend_tables!$A$1:$G$49194,7,FALSE)-VLOOKUP(CONCATENATE($B28,"_",AI$4,"_",$C$78,"_",$C$75),Data_for_IC_trend_tables!$A$1:$G$49194,7,FALSE)+VLOOKUP(CONCATENATE($B28,"_",AI$4,"_",$C$77,"_",$C$75),Data_for_IC_trend_tables!$A$1:$G$49194,7,FALSE),"-")</f>
        <v>115.99579878695565</v>
      </c>
      <c r="AJ28" s="34">
        <f>IFERROR(VLOOKUP(CONCATENATE($B28,"_",AJ$4,"_",$C$76,"_",$C$75),Data_for_IC_trend_tables!$A$1:$G$49194,7,FALSE)-VLOOKUP(CONCATENATE($B28,"_",AJ$4,"_",$C$78,"_",$C$75),Data_for_IC_trend_tables!$A$1:$G$49194,7,FALSE)+VLOOKUP(CONCATENATE($B28,"_",AJ$4,"_",$C$77,"_",$C$75),Data_for_IC_trend_tables!$A$1:$G$49194,7,FALSE),"-")</f>
        <v>121.41032138322767</v>
      </c>
      <c r="AK28" s="34">
        <f>IFERROR(VLOOKUP(CONCATENATE($B28,"_",AK$4,"_",$C$76,"_",$C$75),Data_for_IC_trend_tables!$A$1:$G$49194,7,FALSE)-VLOOKUP(CONCATENATE($B28,"_",AK$4,"_",$C$78,"_",$C$75),Data_for_IC_trend_tables!$A$1:$G$49194,7,FALSE)+VLOOKUP(CONCATENATE($B28,"_",AK$4,"_",$C$77,"_",$C$75),Data_for_IC_trend_tables!$A$1:$G$49194,7,FALSE),"-")</f>
        <v>122.89326114917182</v>
      </c>
      <c r="AL28" s="34">
        <f>IFERROR(VLOOKUP(CONCATENATE($B28,"_",AL$4,"_",$C$76,"_",$C$75),Data_for_IC_trend_tables!$A$1:$G$49194,7,FALSE)-VLOOKUP(CONCATENATE($B28,"_",AL$4,"_",$C$78,"_",$C$75),Data_for_IC_trend_tables!$A$1:$G$49194,7,FALSE)+VLOOKUP(CONCATENATE($B28,"_",AL$4,"_",$C$77,"_",$C$75),Data_for_IC_trend_tables!$A$1:$G$49194,7,FALSE),"-")</f>
        <v>119.13920048890378</v>
      </c>
      <c r="AM28" s="34">
        <f>IFERROR(VLOOKUP(CONCATENATE($B28,"_",AM$4,"_",$C$76,"_",$C$75),Data_for_IC_trend_tables!$A$1:$G$49194,7,FALSE)-VLOOKUP(CONCATENATE($B28,"_",AM$4,"_",$C$78,"_",$C$75),Data_for_IC_trend_tables!$A$1:$G$49194,7,FALSE)+VLOOKUP(CONCATENATE($B28,"_",AM$4,"_",$C$77,"_",$C$75),Data_for_IC_trend_tables!$A$1:$G$49194,7,FALSE),"-")</f>
        <v>124.58191264542145</v>
      </c>
      <c r="AN28" s="34">
        <f>IFERROR(VLOOKUP(CONCATENATE($B28,"_",AN$4,"_",$C$76,"_",$C$75),Data_for_IC_trend_tables!$A$1:$G$49194,7,FALSE)-VLOOKUP(CONCATENATE($B28,"_",AN$4,"_",$C$78,"_",$C$75),Data_for_IC_trend_tables!$A$1:$G$49194,7,FALSE)+VLOOKUP(CONCATENATE($B28,"_",AN$4,"_",$C$77,"_",$C$75),Data_for_IC_trend_tables!$A$1:$G$49194,7,FALSE),"-")</f>
        <v>130.19928899437224</v>
      </c>
      <c r="AO28" s="34">
        <f>IFERROR(VLOOKUP(CONCATENATE($B28,"_",AO$4,"_",$C$76,"_",$C$75),Data_for_IC_trend_tables!$A$1:$G$49194,7,FALSE)-VLOOKUP(CONCATENATE($B28,"_",AO$4,"_",$C$78,"_",$C$75),Data_for_IC_trend_tables!$A$1:$G$49194,7,FALSE)+VLOOKUP(CONCATENATE($B28,"_",AO$4,"_",$C$77,"_",$C$75),Data_for_IC_trend_tables!$A$1:$G$49194,7,FALSE),"-")</f>
        <v>134.97557372510849</v>
      </c>
      <c r="AP28" s="34">
        <f>IFERROR(VLOOKUP(CONCATENATE($B28,"_",AP$4,"_",$C$76,"_",$C$75),Data_for_IC_trend_tables!$A$1:$G$49194,7,FALSE)-VLOOKUP(CONCATENATE($B28,"_",AP$4,"_",$C$78,"_",$C$75),Data_for_IC_trend_tables!$A$1:$G$49194,7,FALSE)+VLOOKUP(CONCATENATE($B28,"_",AP$4,"_",$C$77,"_",$C$75),Data_for_IC_trend_tables!$A$1:$G$49194,7,FALSE),"-")</f>
        <v>142.24323842501911</v>
      </c>
      <c r="AQ28" s="34">
        <f>IFERROR(VLOOKUP(CONCATENATE($B28,"_",AQ$4,"_",$C$76,"_",$C$75),Data_for_IC_trend_tables!$A$1:$G$49194,7,FALSE)-VLOOKUP(CONCATENATE($B28,"_",AQ$4,"_",$C$78,"_",$C$75),Data_for_IC_trend_tables!$A$1:$G$49194,7,FALSE)+VLOOKUP(CONCATENATE($B28,"_",AQ$4,"_",$C$77,"_",$C$75),Data_for_IC_trend_tables!$A$1:$G$49194,7,FALSE),"-")</f>
        <v>131.29904094611001</v>
      </c>
      <c r="AR28" s="34">
        <f>IFERROR(VLOOKUP(CONCATENATE($B28,"_",AR$4,"_",$C$76,"_",$C$75),Data_for_IC_trend_tables!$A$1:$G$49194,7,FALSE)-VLOOKUP(CONCATENATE($B28,"_",AR$4,"_",$C$78,"_",$C$75),Data_for_IC_trend_tables!$A$1:$G$49194,7,FALSE)+VLOOKUP(CONCATENATE($B28,"_",AR$4,"_",$C$77,"_",$C$75),Data_for_IC_trend_tables!$A$1:$G$49194,7,FALSE),"-")</f>
        <v>128.86380469191519</v>
      </c>
      <c r="AS28" s="34">
        <f>IFERROR(VLOOKUP(CONCATENATE($B28,"_",AS$4,"_",$C$76,"_",$C$75),Data_for_IC_trend_tables!$A$1:$G$49194,7,FALSE)-VLOOKUP(CONCATENATE($B28,"_",AS$4,"_",$C$78,"_",$C$75),Data_for_IC_trend_tables!$A$1:$G$49194,7,FALSE)+VLOOKUP(CONCATENATE($B28,"_",AS$4,"_",$C$77,"_",$C$75),Data_for_IC_trend_tables!$A$1:$G$49194,7,FALSE),"-")</f>
        <v>130.09411789727039</v>
      </c>
      <c r="AT28" s="34">
        <f>IFERROR(VLOOKUP(CONCATENATE($B28,"_",AT$4,"_",$C$76,"_",$C$75),Data_for_IC_trend_tables!$A$1:$G$49194,7,FALSE)-VLOOKUP(CONCATENATE($B28,"_",AT$4,"_",$C$78,"_",$C$75),Data_for_IC_trend_tables!$A$1:$G$49194,7,FALSE)+VLOOKUP(CONCATENATE($B28,"_",AT$4,"_",$C$77,"_",$C$75),Data_for_IC_trend_tables!$A$1:$G$49194,7,FALSE),"-")</f>
        <v>128.63555956770648</v>
      </c>
      <c r="AU28" s="30"/>
      <c r="AV28" s="34">
        <f>IFERROR(VLOOKUP(CONCATENATE($B28,"_",AV$4,"_",$C$76,"_",$C$75),Data_for_IC_trend_tables!$A$1:$G$49194,7,FALSE)-VLOOKUP(CONCATENATE($B28,"_",AV$4,"_",$C$78,"_",$C$75),Data_for_IC_trend_tables!$A$1:$G$49194,7,FALSE)+VLOOKUP(CONCATENATE($B28,"_",AV$4,"_",$C$77,"_",$C$75),Data_for_IC_trend_tables!$A$1:$G$49194,7,FALSE),"-")</f>
        <v>128.63555956770648</v>
      </c>
      <c r="AW28" s="79">
        <v>116</v>
      </c>
      <c r="AX28" s="38" t="str">
        <f t="shared" si="0"/>
        <v>No</v>
      </c>
      <c r="AY28" s="58">
        <f t="shared" si="1"/>
        <v>0.10892723765264206</v>
      </c>
      <c r="AZ28" s="241">
        <v>0.01</v>
      </c>
      <c r="BA28" s="38" t="str">
        <f t="shared" si="2"/>
        <v>No</v>
      </c>
      <c r="BB28" s="58">
        <f t="shared" si="3"/>
        <v>4.004755244325791E-2</v>
      </c>
      <c r="BC28" s="32" t="s">
        <v>76</v>
      </c>
      <c r="BD28" s="63" t="s">
        <v>76</v>
      </c>
      <c r="BE28"/>
      <c r="BF28"/>
      <c r="BG28"/>
      <c r="BH28"/>
      <c r="BI28"/>
      <c r="BJ28"/>
    </row>
    <row r="29" spans="2:62" s="3" customFormat="1" x14ac:dyDescent="0.2">
      <c r="B29" s="53" t="s">
        <v>155</v>
      </c>
      <c r="C29" s="55" t="s">
        <v>18</v>
      </c>
      <c r="D29" s="30">
        <f>IFERROR(VLOOKUP(CONCATENATE($B29,"_",D$4,"_",$C$76,"_",$C$75),Data_for_IC_trend_tables!$A$1:$G$49194,7,FALSE),"-")</f>
        <v>480.94105953287698</v>
      </c>
      <c r="E29" s="30">
        <f>IFERROR(VLOOKUP(CONCATENATE($B29,"_",E$4,"_",$C$76,"_",$C$75),Data_for_IC_trend_tables!$A$1:$G$49194,7,FALSE),"-")</f>
        <v>477.18097075147102</v>
      </c>
      <c r="F29" s="30">
        <f>IFERROR(VLOOKUP(CONCATENATE($B29,"_",F$4,"_",$C$76,"_",$C$75),Data_for_IC_trend_tables!$A$1:$G$49194,7,FALSE),"-")</f>
        <v>464.58590317418998</v>
      </c>
      <c r="G29" s="30">
        <f>IFERROR(VLOOKUP(CONCATENATE($B29,"_",G$4,"_",$C$76,"_",$C$75),Data_for_IC_trend_tables!$A$1:$G$49194,7,FALSE),"-")</f>
        <v>508.00972444590701</v>
      </c>
      <c r="H29" s="30">
        <f>IFERROR(VLOOKUP(CONCATENATE($B29,"_",H$4,"_",$C$76,"_",$C$75),Data_for_IC_trend_tables!$A$1:$G$49194,7,FALSE),"-")</f>
        <v>481.40877167291399</v>
      </c>
      <c r="I29" s="30">
        <f>IFERROR(VLOOKUP(CONCATENATE($B29,"_",I$4,"_",$C$76,"_",$C$75),Data_for_IC_trend_tables!$A$1:$G$49194,7,FALSE),"-")</f>
        <v>486.31115181391601</v>
      </c>
      <c r="J29" s="30">
        <f>IFERROR(VLOOKUP(CONCATENATE($B29,"_",J$4,"_",$C$76,"_",$C$75),Data_for_IC_trend_tables!$A$1:$G$49194,7,FALSE),"-")</f>
        <v>491.05854469356302</v>
      </c>
      <c r="K29" s="30">
        <f>IFERROR(VLOOKUP(CONCATENATE($B29,"_",K$4,"_",$C$76,"_",$C$75),Data_for_IC_trend_tables!$A$1:$G$49194,7,FALSE),"-")</f>
        <v>489.99030380409999</v>
      </c>
      <c r="L29" s="30">
        <f>IFERROR(VLOOKUP(CONCATENATE($B29,"_",L$4,"_",$C$76,"_",$C$75),Data_for_IC_trend_tables!$A$1:$G$49194,7,FALSE),"-")</f>
        <v>489.86756926179902</v>
      </c>
      <c r="M29" s="30">
        <f>IFERROR(VLOOKUP(CONCATENATE($B29,"_",M$4,"_",$C$76,"_",$C$75),Data_for_IC_trend_tables!$A$1:$G$49194,7,FALSE),"-")</f>
        <v>472.74920350968</v>
      </c>
      <c r="N29" s="30">
        <f>IFERROR(VLOOKUP(CONCATENATE($B29,"_",N$4,"_",$C$76,"_",$C$75),Data_for_IC_trend_tables!$A$1:$G$49194,7,FALSE),"-")</f>
        <v>529.49847656859902</v>
      </c>
      <c r="O29" s="30">
        <f>IFERROR(VLOOKUP(CONCATENATE($B29,"_",O$4,"_",$C$76,"_",$C$75),Data_for_IC_trend_tables!$A$1:$G$49194,7,FALSE),"-")</f>
        <v>538.42953450119001</v>
      </c>
      <c r="P29" s="30">
        <f>IFERROR(VLOOKUP(CONCATENATE($B29,"_",P$4,"_",$C$76,"_",$C$75),Data_for_IC_trend_tables!$A$1:$G$49194,7,FALSE),"-")</f>
        <v>529.02121710550296</v>
      </c>
      <c r="Q29" s="30">
        <f>IFERROR(VLOOKUP(CONCATENATE($B29,"_",Q$4,"_",$C$76,"_",$C$75),Data_for_IC_trend_tables!$A$1:$G$49194,7,FALSE),"-")</f>
        <v>536.91287655323197</v>
      </c>
      <c r="R29" s="30">
        <f>IFERROR(VLOOKUP(CONCATENATE($B29,"_",R$4,"_",$C$76,"_",$C$75),Data_for_IC_trend_tables!$A$1:$G$49194,7,FALSE),"-")</f>
        <v>522.89690136155104</v>
      </c>
      <c r="S29" s="30">
        <f>IFERROR(VLOOKUP(CONCATENATE($B29,"_",S$4,"_",$C$76,"_",$C$75),Data_for_IC_trend_tables!$A$1:$G$49194,7,FALSE),"-")</f>
        <v>514.77557958836405</v>
      </c>
      <c r="T29" s="30">
        <f>IFERROR(VLOOKUP(CONCATENATE($B29,"_",T$4,"_",$C$76,"_",$C$75),Data_for_IC_trend_tables!$A$1:$G$49194,7,FALSE),"-")</f>
        <v>507.66178570513603</v>
      </c>
      <c r="U29" s="30">
        <f>IFERROR(VLOOKUP(CONCATENATE($B29,"_",U$4,"_",$C$76,"_",$C$75),Data_for_IC_trend_tables!$A$1:$G$49194,7,FALSE),"-")</f>
        <v>522.76353309188903</v>
      </c>
      <c r="V29" s="30">
        <f>IFERROR(VLOOKUP(CONCATENATE($B29,"_",V$4,"_",$C$76,"_",$C$75),Data_for_IC_trend_tables!$A$1:$G$49194,7,FALSE),"-")</f>
        <v>519.06403504714797</v>
      </c>
      <c r="W29" s="30">
        <f>IFERROR(VLOOKUP(CONCATENATE($B29,"_",W$4,"_",$C$76,"_",$C$75),Data_for_IC_trend_tables!$A$1:$G$49194,7,FALSE),"-")</f>
        <v>525.48854084206801</v>
      </c>
      <c r="X29" s="30">
        <f>IFERROR(VLOOKUP(CONCATENATE($B29,"_",X$4,"_",$C$76,"_",$C$75),Data_for_IC_trend_tables!$A$1:$G$49194,7,FALSE),"-")</f>
        <v>517.14940449153198</v>
      </c>
      <c r="Y29" s="30">
        <f>IFERROR(VLOOKUP(CONCATENATE($B29,"_",Y$4,"_",$C$76,"_",$C$75),Data_for_IC_trend_tables!$A$1:$G$49194,7,FALSE),"-")</f>
        <v>517.67301500974099</v>
      </c>
      <c r="Z29" s="30">
        <f>IFERROR(VLOOKUP(CONCATENATE($B29,"_",Z$4,"_",$C$76,"_",$C$75),Data_for_IC_trend_tables!$A$1:$G$49194,7,FALSE),"-")</f>
        <v>506.94980912272598</v>
      </c>
      <c r="AA29" s="30">
        <f>IFERROR(VLOOKUP(CONCATENATE($B29,"_",AA$4,"_",$C$76,"_",$C$75),Data_for_IC_trend_tables!$A$1:$G$49194,7,FALSE),"-")</f>
        <v>505.827021207641</v>
      </c>
      <c r="AB29" s="30">
        <f>IFERROR(VLOOKUP(CONCATENATE($B29,"_",AB$4,"_",$C$76,"_",$C$75),Data_for_IC_trend_tables!$A$1:$G$49194,7,FALSE),"-")</f>
        <v>502.25759150113799</v>
      </c>
      <c r="AC29" s="30">
        <f>IFERROR(VLOOKUP(CONCATENATE($B29,"_",AC$4,"_",$C$76,"_",$C$75),Data_for_IC_trend_tables!$A$1:$G$49194,7,FALSE),"-")</f>
        <v>481.03293301774602</v>
      </c>
      <c r="AD29" s="30">
        <f>IFERROR(VLOOKUP(CONCATENATE($B29,"_",AD$4,"_",$C$76,"_",$C$75),Data_for_IC_trend_tables!$A$1:$G$49194,7,FALSE),"-")</f>
        <v>476.32456153482002</v>
      </c>
      <c r="AE29" s="30">
        <f>IFERROR(VLOOKUP(CONCATENATE($B29,"_",AE$4,"_",$C$76,"_",$C$75),Data_for_IC_trend_tables!$A$1:$G$49194,7,FALSE),"-")</f>
        <v>475.19980166879799</v>
      </c>
      <c r="AF29" s="30">
        <f>IFERROR(VLOOKUP(CONCATENATE($B29,"_",AF$4,"_",$C$76,"_",$C$75),Data_for_IC_trend_tables!$A$1:$G$49194,7,FALSE),"-")</f>
        <v>458.15042071766197</v>
      </c>
      <c r="AG29" s="30">
        <f>IFERROR(VLOOKUP(CONCATENATE($B29,"_",AG$4,"_",$C$76,"_",$C$75),Data_for_IC_trend_tables!$A$1:$G$49194,7,FALSE),"-")</f>
        <v>437.99122536387603</v>
      </c>
      <c r="AH29" s="30">
        <f>IFERROR(VLOOKUP(CONCATENATE($B29,"_",AH$4,"_",$C$76,"_",$C$75),Data_for_IC_trend_tables!$A$1:$G$49194,7,FALSE),"-")</f>
        <v>424.52990595874502</v>
      </c>
      <c r="AI29" s="30">
        <f>IFERROR(VLOOKUP(CONCATENATE($B29,"_",AI$4,"_",$C$76,"_",$C$75),Data_for_IC_trend_tables!$A$1:$G$49194,7,FALSE),"-")</f>
        <v>422.917250314358</v>
      </c>
      <c r="AJ29" s="30">
        <f>IFERROR(VLOOKUP(CONCATENATE($B29,"_",AJ$4,"_",$C$76,"_",$C$75),Data_for_IC_trend_tables!$A$1:$G$49194,7,FALSE),"-")</f>
        <v>439.53171977796097</v>
      </c>
      <c r="AK29" s="30">
        <f>IFERROR(VLOOKUP(CONCATENATE($B29,"_",AK$4,"_",$C$76,"_",$C$75),Data_for_IC_trend_tables!$A$1:$G$49194,7,FALSE),"-")</f>
        <v>415.99764438022999</v>
      </c>
      <c r="AL29" s="30">
        <f>IFERROR(VLOOKUP(CONCATENATE($B29,"_",AL$4,"_",$C$76,"_",$C$75),Data_for_IC_trend_tables!$A$1:$G$49194,7,FALSE),"-")</f>
        <v>400.68944697954203</v>
      </c>
      <c r="AM29" s="30">
        <f>IFERROR(VLOOKUP(CONCATENATE($B29,"_",AM$4,"_",$C$76,"_",$C$75),Data_for_IC_trend_tables!$A$1:$G$49194,7,FALSE),"-")</f>
        <v>402.564376081744</v>
      </c>
      <c r="AN29" s="30">
        <f>IFERROR(VLOOKUP(CONCATENATE($B29,"_",AN$4,"_",$C$76,"_",$C$75),Data_for_IC_trend_tables!$A$1:$G$49194,7,FALSE),"-")</f>
        <v>423.41251483787499</v>
      </c>
      <c r="AO29" s="30">
        <f>IFERROR(VLOOKUP(CONCATENATE($B29,"_",AO$4,"_",$C$76,"_",$C$75),Data_for_IC_trend_tables!$A$1:$G$49194,7,FALSE),"-")</f>
        <v>405.49836026983797</v>
      </c>
      <c r="AP29" s="30">
        <f>IFERROR(VLOOKUP(CONCATENATE($B29,"_",AP$4,"_",$C$76,"_",$C$75),Data_for_IC_trend_tables!$A$1:$G$49194,7,FALSE),"-")</f>
        <v>391.58676640945401</v>
      </c>
      <c r="AQ29" s="30">
        <f>IFERROR(VLOOKUP(CONCATENATE($B29,"_",AQ$4,"_",$C$76,"_",$C$75),Data_for_IC_trend_tables!$A$1:$G$49194,7,FALSE),"-")</f>
        <v>387.41779917926101</v>
      </c>
      <c r="AR29" s="30">
        <f>IFERROR(VLOOKUP(CONCATENATE($B29,"_",AR$4,"_",$C$76,"_",$C$75),Data_for_IC_trend_tables!$A$1:$G$49194,7,FALSE),"-")</f>
        <v>405.46929317659601</v>
      </c>
      <c r="AS29" s="30">
        <f>IFERROR(VLOOKUP(CONCATENATE($B29,"_",AS$4,"_",$C$76,"_",$C$75),Data_for_IC_trend_tables!$A$1:$G$49194,7,FALSE),"-")</f>
        <v>392.69172607190097</v>
      </c>
      <c r="AT29" s="30">
        <f>IFERROR(VLOOKUP(CONCATENATE($B29,"_",AT$4,"_",$C$76,"_",$C$75),Data_for_IC_trend_tables!$A$1:$G$49194,7,FALSE),"-")</f>
        <v>350.817060307156</v>
      </c>
      <c r="AU29" s="30"/>
      <c r="AV29" s="30">
        <f>IFERROR(VLOOKUP(CONCATENATE($B29,"_",AV$4,"_",$C$76,"_",$C$75),Data_for_IC_trend_tables!$A$1:$G$49194,7,FALSE),"-")</f>
        <v>350.817060307156</v>
      </c>
      <c r="AW29" s="79"/>
      <c r="AX29" s="38" t="str">
        <f t="shared" si="0"/>
        <v/>
      </c>
      <c r="AY29" s="58" t="str">
        <f t="shared" si="1"/>
        <v/>
      </c>
      <c r="AZ29" s="241"/>
      <c r="BA29" s="38" t="str">
        <f t="shared" si="2"/>
        <v/>
      </c>
      <c r="BB29" s="58" t="str">
        <f t="shared" si="3"/>
        <v/>
      </c>
      <c r="BC29" s="31"/>
      <c r="BD29" s="139"/>
      <c r="BE29"/>
      <c r="BF29"/>
      <c r="BG29"/>
      <c r="BH29"/>
      <c r="BI29"/>
      <c r="BJ29"/>
    </row>
    <row r="30" spans="2:62" s="3" customFormat="1" x14ac:dyDescent="0.2">
      <c r="B30" s="53" t="s">
        <v>156</v>
      </c>
      <c r="C30" s="55" t="s">
        <v>19</v>
      </c>
      <c r="D30" s="30" t="str">
        <f>IFERROR(VLOOKUP(CONCATENATE($B30,"_",D$4,"_",$C$76,"_",$C$75),Data_for_IC_trend_tables!$A$1:$G$49194,7,FALSE),"-")</f>
        <v>-</v>
      </c>
      <c r="E30" s="30" t="str">
        <f>IFERROR(VLOOKUP(CONCATENATE($B30,"_",E$4,"_",$C$76,"_",$C$75),Data_for_IC_trend_tables!$A$1:$G$49194,7,FALSE),"-")</f>
        <v>-</v>
      </c>
      <c r="F30" s="30" t="str">
        <f>IFERROR(VLOOKUP(CONCATENATE($B30,"_",F$4,"_",$C$76,"_",$C$75),Data_for_IC_trend_tables!$A$1:$G$49194,7,FALSE),"-")</f>
        <v>-</v>
      </c>
      <c r="G30" s="30" t="str">
        <f>IFERROR(VLOOKUP(CONCATENATE($B30,"_",G$4,"_",$C$76,"_",$C$75),Data_for_IC_trend_tables!$A$1:$G$49194,7,FALSE),"-")</f>
        <v>-</v>
      </c>
      <c r="H30" s="30" t="str">
        <f>IFERROR(VLOOKUP(CONCATENATE($B30,"_",H$4,"_",$C$76,"_",$C$75),Data_for_IC_trend_tables!$A$1:$G$49194,7,FALSE),"-")</f>
        <v>-</v>
      </c>
      <c r="I30" s="30" t="str">
        <f>IFERROR(VLOOKUP(CONCATENATE($B30,"_",I$4,"_",$C$76,"_",$C$75),Data_for_IC_trend_tables!$A$1:$G$49194,7,FALSE),"-")</f>
        <v>-</v>
      </c>
      <c r="J30" s="30" t="str">
        <f>IFERROR(VLOOKUP(CONCATENATE($B30,"_",J$4,"_",$C$76,"_",$C$75),Data_for_IC_trend_tables!$A$1:$G$49194,7,FALSE),"-")</f>
        <v>-</v>
      </c>
      <c r="K30" s="30" t="str">
        <f>IFERROR(VLOOKUP(CONCATENATE($B30,"_",K$4,"_",$C$76,"_",$C$75),Data_for_IC_trend_tables!$A$1:$G$49194,7,FALSE),"-")</f>
        <v>-</v>
      </c>
      <c r="L30" s="30" t="str">
        <f>IFERROR(VLOOKUP(CONCATENATE($B30,"_",L$4,"_",$C$76,"_",$C$75),Data_for_IC_trend_tables!$A$1:$G$49194,7,FALSE),"-")</f>
        <v>-</v>
      </c>
      <c r="M30" s="30" t="str">
        <f>IFERROR(VLOOKUP(CONCATENATE($B30,"_",M$4,"_",$C$76,"_",$C$75),Data_for_IC_trend_tables!$A$1:$G$49194,7,FALSE),"-")</f>
        <v>-</v>
      </c>
      <c r="N30" s="30">
        <f>IFERROR(VLOOKUP(CONCATENATE($B30,"_",N$4,"_",$C$76,"_",$C$75),Data_for_IC_trend_tables!$A$1:$G$49194,7,FALSE),"-")</f>
        <v>381.88481624451703</v>
      </c>
      <c r="O30" s="30">
        <f>IFERROR(VLOOKUP(CONCATENATE($B30,"_",O$4,"_",$C$76,"_",$C$75),Data_for_IC_trend_tables!$A$1:$G$49194,7,FALSE),"-")</f>
        <v>268.65319297318803</v>
      </c>
      <c r="P30" s="30">
        <f>IFERROR(VLOOKUP(CONCATENATE($B30,"_",P$4,"_",$C$76,"_",$C$75),Data_for_IC_trend_tables!$A$1:$G$49194,7,FALSE),"-")</f>
        <v>269.51092759916702</v>
      </c>
      <c r="Q30" s="30">
        <f>IFERROR(VLOOKUP(CONCATENATE($B30,"_",Q$4,"_",$C$76,"_",$C$75),Data_for_IC_trend_tables!$A$1:$G$49194,7,FALSE),"-")</f>
        <v>255.37483765816199</v>
      </c>
      <c r="R30" s="30">
        <f>IFERROR(VLOOKUP(CONCATENATE($B30,"_",R$4,"_",$C$76,"_",$C$75),Data_for_IC_trend_tables!$A$1:$G$49194,7,FALSE),"-")</f>
        <v>216.66007051716699</v>
      </c>
      <c r="S30" s="30">
        <f>IFERROR(VLOOKUP(CONCATENATE($B30,"_",S$4,"_",$C$76,"_",$C$75),Data_for_IC_trend_tables!$A$1:$G$49194,7,FALSE),"-")</f>
        <v>271.68699470778301</v>
      </c>
      <c r="T30" s="30">
        <f>IFERROR(VLOOKUP(CONCATENATE($B30,"_",T$4,"_",$C$76,"_",$C$75),Data_for_IC_trend_tables!$A$1:$G$49194,7,FALSE),"-")</f>
        <v>217.81145490930999</v>
      </c>
      <c r="U30" s="30">
        <f>IFERROR(VLOOKUP(CONCATENATE($B30,"_",U$4,"_",$C$76,"_",$C$75),Data_for_IC_trend_tables!$A$1:$G$49194,7,FALSE),"-")</f>
        <v>228.03803185512501</v>
      </c>
      <c r="V30" s="30">
        <f>IFERROR(VLOOKUP(CONCATENATE($B30,"_",V$4,"_",$C$76,"_",$C$75),Data_for_IC_trend_tables!$A$1:$G$49194,7,FALSE),"-")</f>
        <v>189.74205145261999</v>
      </c>
      <c r="W30" s="30">
        <f>IFERROR(VLOOKUP(CONCATENATE($B30,"_",W$4,"_",$C$76,"_",$C$75),Data_for_IC_trend_tables!$A$1:$G$49194,7,FALSE),"-")</f>
        <v>179.48049130822901</v>
      </c>
      <c r="X30" s="30">
        <f>IFERROR(VLOOKUP(CONCATENATE($B30,"_",X$4,"_",$C$76,"_",$C$75),Data_for_IC_trend_tables!$A$1:$G$49194,7,FALSE),"-")</f>
        <v>179.51118282642901</v>
      </c>
      <c r="Y30" s="30">
        <f>IFERROR(VLOOKUP(CONCATENATE($B30,"_",Y$4,"_",$C$76,"_",$C$75),Data_for_IC_trend_tables!$A$1:$G$49194,7,FALSE),"-")</f>
        <v>185.92710911143001</v>
      </c>
      <c r="Z30" s="30">
        <f>IFERROR(VLOOKUP(CONCATENATE($B30,"_",Z$4,"_",$C$76,"_",$C$75),Data_for_IC_trend_tables!$A$1:$G$49194,7,FALSE),"-")</f>
        <v>196.77325226170601</v>
      </c>
      <c r="AA30" s="30">
        <f>IFERROR(VLOOKUP(CONCATENATE($B30,"_",AA$4,"_",$C$76,"_",$C$75),Data_for_IC_trend_tables!$A$1:$G$49194,7,FALSE),"-")</f>
        <v>209.013426628296</v>
      </c>
      <c r="AB30" s="30">
        <f>IFERROR(VLOOKUP(CONCATENATE($B30,"_",AB$4,"_",$C$76,"_",$C$75),Data_for_IC_trend_tables!$A$1:$G$49194,7,FALSE),"-")</f>
        <v>218.92305006421</v>
      </c>
      <c r="AC30" s="30">
        <f>IFERROR(VLOOKUP(CONCATENATE($B30,"_",AC$4,"_",$C$76,"_",$C$75),Data_for_IC_trend_tables!$A$1:$G$49194,7,FALSE),"-")</f>
        <v>221.866768278493</v>
      </c>
      <c r="AD30" s="30">
        <f>IFERROR(VLOOKUP(CONCATENATE($B30,"_",AD$4,"_",$C$76,"_",$C$75),Data_for_IC_trend_tables!$A$1:$G$49194,7,FALSE),"-")</f>
        <v>234.211040707172</v>
      </c>
      <c r="AE30" s="30">
        <f>IFERROR(VLOOKUP(CONCATENATE($B30,"_",AE$4,"_",$C$76,"_",$C$75),Data_for_IC_trend_tables!$A$1:$G$49194,7,FALSE),"-")</f>
        <v>244.36384894890301</v>
      </c>
      <c r="AF30" s="30">
        <f>IFERROR(VLOOKUP(CONCATENATE($B30,"_",AF$4,"_",$C$76,"_",$C$75),Data_for_IC_trend_tables!$A$1:$G$49194,7,FALSE),"-")</f>
        <v>247.925533524678</v>
      </c>
      <c r="AG30" s="30">
        <f>IFERROR(VLOOKUP(CONCATENATE($B30,"_",AG$4,"_",$C$76,"_",$C$75),Data_for_IC_trend_tables!$A$1:$G$49194,7,FALSE),"-")</f>
        <v>256.06590460677899</v>
      </c>
      <c r="AH30" s="30">
        <f>IFERROR(VLOOKUP(CONCATENATE($B30,"_",AH$4,"_",$C$76,"_",$C$75),Data_for_IC_trend_tables!$A$1:$G$49194,7,FALSE),"-")</f>
        <v>254.39579481983401</v>
      </c>
      <c r="AI30" s="30">
        <f>IFERROR(VLOOKUP(CONCATENATE($B30,"_",AI$4,"_",$C$76,"_",$C$75),Data_for_IC_trend_tables!$A$1:$G$49194,7,FALSE),"-")</f>
        <v>248.47143501092401</v>
      </c>
      <c r="AJ30" s="30">
        <f>IFERROR(VLOOKUP(CONCATENATE($B30,"_",AJ$4,"_",$C$76,"_",$C$75),Data_for_IC_trend_tables!$A$1:$G$49194,7,FALSE),"-")</f>
        <v>246.92498386591299</v>
      </c>
      <c r="AK30" s="30">
        <f>IFERROR(VLOOKUP(CONCATENATE($B30,"_",AK$4,"_",$C$76,"_",$C$75),Data_for_IC_trend_tables!$A$1:$G$49194,7,FALSE),"-")</f>
        <v>259.59691193641299</v>
      </c>
      <c r="AL30" s="30">
        <f>IFERROR(VLOOKUP(CONCATENATE($B30,"_",AL$4,"_",$C$76,"_",$C$75),Data_for_IC_trend_tables!$A$1:$G$49194,7,FALSE),"-")</f>
        <v>338.58414808839598</v>
      </c>
      <c r="AM30" s="30">
        <f>IFERROR(VLOOKUP(CONCATENATE($B30,"_",AM$4,"_",$C$76,"_",$C$75),Data_for_IC_trend_tables!$A$1:$G$49194,7,FALSE),"-")</f>
        <v>349.072344852078</v>
      </c>
      <c r="AN30" s="30">
        <f>IFERROR(VLOOKUP(CONCATENATE($B30,"_",AN$4,"_",$C$76,"_",$C$75),Data_for_IC_trend_tables!$A$1:$G$49194,7,FALSE),"-")</f>
        <v>363.30742547764498</v>
      </c>
      <c r="AO30" s="30">
        <f>IFERROR(VLOOKUP(CONCATENATE($B30,"_",AO$4,"_",$C$76,"_",$C$75),Data_for_IC_trend_tables!$A$1:$G$49194,7,FALSE),"-")</f>
        <v>380.52161163905402</v>
      </c>
      <c r="AP30" s="30">
        <f>IFERROR(VLOOKUP(CONCATENATE($B30,"_",AP$4,"_",$C$76,"_",$C$75),Data_for_IC_trend_tables!$A$1:$G$49194,7,FALSE),"-")</f>
        <v>397.316096030452</v>
      </c>
      <c r="AQ30" s="30">
        <f>IFERROR(VLOOKUP(CONCATENATE($B30,"_",AQ$4,"_",$C$76,"_",$C$75),Data_for_IC_trend_tables!$A$1:$G$49194,7,FALSE),"-")</f>
        <v>401.40502880659602</v>
      </c>
      <c r="AR30" s="30">
        <f>IFERROR(VLOOKUP(CONCATENATE($B30,"_",AR$4,"_",$C$76,"_",$C$75),Data_for_IC_trend_tables!$A$1:$G$49194,7,FALSE),"-")</f>
        <v>413.519902773821</v>
      </c>
      <c r="AS30" s="30">
        <f>IFERROR(VLOOKUP(CONCATENATE($B30,"_",AS$4,"_",$C$76,"_",$C$75),Data_for_IC_trend_tables!$A$1:$G$49194,7,FALSE),"-")</f>
        <v>351.13444763000001</v>
      </c>
      <c r="AT30" s="30">
        <f>IFERROR(VLOOKUP(CONCATENATE($B30,"_",AT$4,"_",$C$76,"_",$C$75),Data_for_IC_trend_tables!$A$1:$G$49194,7,FALSE),"-")</f>
        <v>370.712837209832</v>
      </c>
      <c r="AU30" s="30"/>
      <c r="AV30" s="30">
        <f>IFERROR(VLOOKUP(CONCATENATE($B30,"_",AV$4,"_",$C$76,"_",$C$75),Data_for_IC_trend_tables!$A$1:$G$49194,7,FALSE),"-")</f>
        <v>370.712837209832</v>
      </c>
      <c r="AW30" s="79"/>
      <c r="AX30" s="38" t="str">
        <f t="shared" si="0"/>
        <v/>
      </c>
      <c r="AY30" s="58" t="str">
        <f t="shared" si="1"/>
        <v/>
      </c>
      <c r="AZ30" s="241"/>
      <c r="BA30" s="38" t="str">
        <f t="shared" si="2"/>
        <v/>
      </c>
      <c r="BB30" s="58" t="str">
        <f t="shared" si="3"/>
        <v/>
      </c>
      <c r="BC30" s="86"/>
      <c r="BD30" s="139"/>
      <c r="BE30"/>
      <c r="BF30"/>
      <c r="BG30"/>
      <c r="BH30"/>
      <c r="BI30"/>
      <c r="BJ30"/>
    </row>
    <row r="31" spans="2:62" s="3" customFormat="1" x14ac:dyDescent="0.2">
      <c r="B31" s="53" t="s">
        <v>157</v>
      </c>
      <c r="C31" s="55" t="s">
        <v>20</v>
      </c>
      <c r="D31" s="30" t="str">
        <f>IFERROR(VLOOKUP(CONCATENATE($B31,"_",D$4,"_",$C$76,"_",$C$75),Data_for_IC_trend_tables!$A$1:$G$49194,7,FALSE),"-")</f>
        <v>-</v>
      </c>
      <c r="E31" s="30" t="str">
        <f>IFERROR(VLOOKUP(CONCATENATE($B31,"_",E$4,"_",$C$76,"_",$C$75),Data_for_IC_trend_tables!$A$1:$G$49194,7,FALSE),"-")</f>
        <v>-</v>
      </c>
      <c r="F31" s="30" t="str">
        <f>IFERROR(VLOOKUP(CONCATENATE($B31,"_",F$4,"_",$C$76,"_",$C$75),Data_for_IC_trend_tables!$A$1:$G$49194,7,FALSE),"-")</f>
        <v>-</v>
      </c>
      <c r="G31" s="30" t="str">
        <f>IFERROR(VLOOKUP(CONCATENATE($B31,"_",G$4,"_",$C$76,"_",$C$75),Data_for_IC_trend_tables!$A$1:$G$49194,7,FALSE),"-")</f>
        <v>-</v>
      </c>
      <c r="H31" s="30" t="str">
        <f>IFERROR(VLOOKUP(CONCATENATE($B31,"_",H$4,"_",$C$76,"_",$C$75),Data_for_IC_trend_tables!$A$1:$G$49194,7,FALSE),"-")</f>
        <v>-</v>
      </c>
      <c r="I31" s="30" t="str">
        <f>IFERROR(VLOOKUP(CONCATENATE($B31,"_",I$4,"_",$C$76,"_",$C$75),Data_for_IC_trend_tables!$A$1:$G$49194,7,FALSE),"-")</f>
        <v>-</v>
      </c>
      <c r="J31" s="30" t="str">
        <f>IFERROR(VLOOKUP(CONCATENATE($B31,"_",J$4,"_",$C$76,"_",$C$75),Data_for_IC_trend_tables!$A$1:$G$49194,7,FALSE),"-")</f>
        <v>-</v>
      </c>
      <c r="K31" s="30" t="str">
        <f>IFERROR(VLOOKUP(CONCATENATE($B31,"_",K$4,"_",$C$76,"_",$C$75),Data_for_IC_trend_tables!$A$1:$G$49194,7,FALSE),"-")</f>
        <v>-</v>
      </c>
      <c r="L31" s="30" t="str">
        <f>IFERROR(VLOOKUP(CONCATENATE($B31,"_",L$4,"_",$C$76,"_",$C$75),Data_for_IC_trend_tables!$A$1:$G$49194,7,FALSE),"-")</f>
        <v>-</v>
      </c>
      <c r="M31" s="30" t="str">
        <f>IFERROR(VLOOKUP(CONCATENATE($B31,"_",M$4,"_",$C$76,"_",$C$75),Data_for_IC_trend_tables!$A$1:$G$49194,7,FALSE),"-")</f>
        <v>-</v>
      </c>
      <c r="N31" s="30">
        <f>IFERROR(VLOOKUP(CONCATENATE($B31,"_",N$4,"_",$C$76,"_",$C$75),Data_for_IC_trend_tables!$A$1:$G$49194,7,FALSE),"-")</f>
        <v>45.750156775000001</v>
      </c>
      <c r="O31" s="30">
        <f>IFERROR(VLOOKUP(CONCATENATE($B31,"_",O$4,"_",$C$76,"_",$C$75),Data_for_IC_trend_tables!$A$1:$G$49194,7,FALSE),"-")</f>
        <v>45.342973225000001</v>
      </c>
      <c r="P31" s="30">
        <f>IFERROR(VLOOKUP(CONCATENATE($B31,"_",P$4,"_",$C$76,"_",$C$75),Data_for_IC_trend_tables!$A$1:$G$49194,7,FALSE),"-")</f>
        <v>42.451809109999999</v>
      </c>
      <c r="Q31" s="30">
        <f>IFERROR(VLOOKUP(CONCATENATE($B31,"_",Q$4,"_",$C$76,"_",$C$75),Data_for_IC_trend_tables!$A$1:$G$49194,7,FALSE),"-")</f>
        <v>39.730189195000001</v>
      </c>
      <c r="R31" s="30">
        <f>IFERROR(VLOOKUP(CONCATENATE($B31,"_",R$4,"_",$C$76,"_",$C$75),Data_for_IC_trend_tables!$A$1:$G$49194,7,FALSE),"-")</f>
        <v>34.539256330000001</v>
      </c>
      <c r="S31" s="30">
        <f>IFERROR(VLOOKUP(CONCATENATE($B31,"_",S$4,"_",$C$76,"_",$C$75),Data_for_IC_trend_tables!$A$1:$G$49194,7,FALSE),"-")</f>
        <v>33.2154566325</v>
      </c>
      <c r="T31" s="30">
        <f>IFERROR(VLOOKUP(CONCATENATE($B31,"_",T$4,"_",$C$76,"_",$C$75),Data_for_IC_trend_tables!$A$1:$G$49194,7,FALSE),"-")</f>
        <v>32.308176179999997</v>
      </c>
      <c r="U31" s="30">
        <f>IFERROR(VLOOKUP(CONCATENATE($B31,"_",U$4,"_",$C$76,"_",$C$75),Data_for_IC_trend_tables!$A$1:$G$49194,7,FALSE),"-")</f>
        <v>33.442530544999997</v>
      </c>
      <c r="V31" s="30">
        <f>IFERROR(VLOOKUP(CONCATENATE($B31,"_",V$4,"_",$C$76,"_",$C$75),Data_for_IC_trend_tables!$A$1:$G$49194,7,FALSE),"-")</f>
        <v>34.573680660000001</v>
      </c>
      <c r="W31" s="30">
        <f>IFERROR(VLOOKUP(CONCATENATE($B31,"_",W$4,"_",$C$76,"_",$C$75),Data_for_IC_trend_tables!$A$1:$G$49194,7,FALSE),"-")</f>
        <v>35.541475009999999</v>
      </c>
      <c r="X31" s="30">
        <f>IFERROR(VLOOKUP(CONCATENATE($B31,"_",X$4,"_",$C$76,"_",$C$75),Data_for_IC_trend_tables!$A$1:$G$49194,7,FALSE),"-")</f>
        <v>36.105843645</v>
      </c>
      <c r="Y31" s="30">
        <f>IFERROR(VLOOKUP(CONCATENATE($B31,"_",Y$4,"_",$C$76,"_",$C$75),Data_for_IC_trend_tables!$A$1:$G$49194,7,FALSE),"-")</f>
        <v>36.694487154999997</v>
      </c>
      <c r="Z31" s="30">
        <f>IFERROR(VLOOKUP(CONCATENATE($B31,"_",Z$4,"_",$C$76,"_",$C$75),Data_for_IC_trend_tables!$A$1:$G$49194,7,FALSE),"-")</f>
        <v>37.377201395</v>
      </c>
      <c r="AA31" s="30">
        <f>IFERROR(VLOOKUP(CONCATENATE($B31,"_",AA$4,"_",$C$76,"_",$C$75),Data_for_IC_trend_tables!$A$1:$G$49194,7,FALSE),"-")</f>
        <v>37.283948430000002</v>
      </c>
      <c r="AB31" s="30">
        <f>IFERROR(VLOOKUP(CONCATENATE($B31,"_",AB$4,"_",$C$76,"_",$C$75),Data_for_IC_trend_tables!$A$1:$G$49194,7,FALSE),"-")</f>
        <v>38.251861535000003</v>
      </c>
      <c r="AC31" s="30">
        <f>IFERROR(VLOOKUP(CONCATENATE($B31,"_",AC$4,"_",$C$76,"_",$C$75),Data_for_IC_trend_tables!$A$1:$G$49194,7,FALSE),"-")</f>
        <v>39.264330370000003</v>
      </c>
      <c r="AD31" s="30">
        <f>IFERROR(VLOOKUP(CONCATENATE($B31,"_",AD$4,"_",$C$76,"_",$C$75),Data_for_IC_trend_tables!$A$1:$G$49194,7,FALSE),"-")</f>
        <v>41.977046895000001</v>
      </c>
      <c r="AE31" s="30">
        <f>IFERROR(VLOOKUP(CONCATENATE($B31,"_",AE$4,"_",$C$76,"_",$C$75),Data_for_IC_trend_tables!$A$1:$G$49194,7,FALSE),"-")</f>
        <v>43.462628950000003</v>
      </c>
      <c r="AF31" s="30">
        <f>IFERROR(VLOOKUP(CONCATENATE($B31,"_",AF$4,"_",$C$76,"_",$C$75),Data_for_IC_trend_tables!$A$1:$G$49194,7,FALSE),"-")</f>
        <v>44.837976019999999</v>
      </c>
      <c r="AG31" s="30">
        <f>IFERROR(VLOOKUP(CONCATENATE($B31,"_",AG$4,"_",$C$76,"_",$C$75),Data_for_IC_trend_tables!$A$1:$G$49194,7,FALSE),"-")</f>
        <v>46.738686895000001</v>
      </c>
      <c r="AH31" s="30">
        <f>IFERROR(VLOOKUP(CONCATENATE($B31,"_",AH$4,"_",$C$76,"_",$C$75),Data_for_IC_trend_tables!$A$1:$G$49194,7,FALSE),"-")</f>
        <v>47.407728015000004</v>
      </c>
      <c r="AI31" s="30">
        <f>IFERROR(VLOOKUP(CONCATENATE($B31,"_",AI$4,"_",$C$76,"_",$C$75),Data_for_IC_trend_tables!$A$1:$G$49194,7,FALSE),"-")</f>
        <v>48.451868830000002</v>
      </c>
      <c r="AJ31" s="30">
        <f>IFERROR(VLOOKUP(CONCATENATE($B31,"_",AJ$4,"_",$C$76,"_",$C$75),Data_for_IC_trend_tables!$A$1:$G$49194,7,FALSE),"-")</f>
        <v>49.785990939999998</v>
      </c>
      <c r="AK31" s="30">
        <f>IFERROR(VLOOKUP(CONCATENATE($B31,"_",AK$4,"_",$C$76,"_",$C$75),Data_for_IC_trend_tables!$A$1:$G$49194,7,FALSE),"-")</f>
        <v>51.258339605000003</v>
      </c>
      <c r="AL31" s="30">
        <f>IFERROR(VLOOKUP(CONCATENATE($B31,"_",AL$4,"_",$C$76,"_",$C$75),Data_for_IC_trend_tables!$A$1:$G$49194,7,FALSE),"-")</f>
        <v>53.341808329999999</v>
      </c>
      <c r="AM31" s="30">
        <f>IFERROR(VLOOKUP(CONCATENATE($B31,"_",AM$4,"_",$C$76,"_",$C$75),Data_for_IC_trend_tables!$A$1:$G$49194,7,FALSE),"-")</f>
        <v>54.118471345000003</v>
      </c>
      <c r="AN31" s="30">
        <f>IFERROR(VLOOKUP(CONCATENATE($B31,"_",AN$4,"_",$C$76,"_",$C$75),Data_for_IC_trend_tables!$A$1:$G$49194,7,FALSE),"-")</f>
        <v>55.552484270000001</v>
      </c>
      <c r="AO31" s="30">
        <f>IFERROR(VLOOKUP(CONCATENATE($B31,"_",AO$4,"_",$C$76,"_",$C$75),Data_for_IC_trend_tables!$A$1:$G$49194,7,FALSE),"-")</f>
        <v>56.342124405</v>
      </c>
      <c r="AP31" s="30">
        <f>IFERROR(VLOOKUP(CONCATENATE($B31,"_",AP$4,"_",$C$76,"_",$C$75),Data_for_IC_trend_tables!$A$1:$G$49194,7,FALSE),"-")</f>
        <v>57.907963844999998</v>
      </c>
      <c r="AQ31" s="30">
        <f>IFERROR(VLOOKUP(CONCATENATE($B31,"_",AQ$4,"_",$C$76,"_",$C$75),Data_for_IC_trend_tables!$A$1:$G$49194,7,FALSE),"-")</f>
        <v>59.646794790000001</v>
      </c>
      <c r="AR31" s="30">
        <f>IFERROR(VLOOKUP(CONCATENATE($B31,"_",AR$4,"_",$C$76,"_",$C$75),Data_for_IC_trend_tables!$A$1:$G$49194,7,FALSE),"-")</f>
        <v>60.996740004999999</v>
      </c>
      <c r="AS31" s="30">
        <f>IFERROR(VLOOKUP(CONCATENATE($B31,"_",AS$4,"_",$C$76,"_",$C$75),Data_for_IC_trend_tables!$A$1:$G$49194,7,FALSE),"-")</f>
        <v>62.202535240000003</v>
      </c>
      <c r="AT31" s="30">
        <f>IFERROR(VLOOKUP(CONCATENATE($B31,"_",AT$4,"_",$C$76,"_",$C$75),Data_for_IC_trend_tables!$A$1:$G$49194,7,FALSE),"-")</f>
        <v>62.918826500000002</v>
      </c>
      <c r="AU31" s="30"/>
      <c r="AV31" s="30">
        <f>IFERROR(VLOOKUP(CONCATENATE($B31,"_",AV$4,"_",$C$76,"_",$C$75),Data_for_IC_trend_tables!$A$1:$G$49194,7,FALSE),"-")</f>
        <v>62.918826500000002</v>
      </c>
      <c r="AW31" s="79"/>
      <c r="AX31" s="38" t="str">
        <f t="shared" si="0"/>
        <v/>
      </c>
      <c r="AY31" s="58" t="str">
        <f t="shared" si="1"/>
        <v/>
      </c>
      <c r="AZ31" s="241"/>
      <c r="BA31" s="38" t="str">
        <f t="shared" si="2"/>
        <v/>
      </c>
      <c r="BB31" s="58" t="str">
        <f t="shared" si="3"/>
        <v/>
      </c>
      <c r="BC31" s="31"/>
      <c r="BD31" s="139"/>
      <c r="BE31"/>
      <c r="BF31"/>
      <c r="BG31"/>
      <c r="BH31"/>
      <c r="BI31"/>
      <c r="BJ31"/>
    </row>
    <row r="32" spans="2:62" s="3" customFormat="1" x14ac:dyDescent="0.2">
      <c r="B32" s="53" t="s">
        <v>158</v>
      </c>
      <c r="C32" s="55" t="s">
        <v>21</v>
      </c>
      <c r="D32" s="30" t="str">
        <f>IFERROR(VLOOKUP(CONCATENATE($B32,"_",D$4,"_",$C$76,"_",$C$75),Data_for_IC_trend_tables!$A$1:$G$49194,7,FALSE),"-")</f>
        <v>-</v>
      </c>
      <c r="E32" s="30" t="str">
        <f>IFERROR(VLOOKUP(CONCATENATE($B32,"_",E$4,"_",$C$76,"_",$C$75),Data_for_IC_trend_tables!$A$1:$G$49194,7,FALSE),"-")</f>
        <v>-</v>
      </c>
      <c r="F32" s="30" t="str">
        <f>IFERROR(VLOOKUP(CONCATENATE($B32,"_",F$4,"_",$C$76,"_",$C$75),Data_for_IC_trend_tables!$A$1:$G$49194,7,FALSE),"-")</f>
        <v>-</v>
      </c>
      <c r="G32" s="30" t="str">
        <f>IFERROR(VLOOKUP(CONCATENATE($B32,"_",G$4,"_",$C$76,"_",$C$75),Data_for_IC_trend_tables!$A$1:$G$49194,7,FALSE),"-")</f>
        <v>-</v>
      </c>
      <c r="H32" s="30" t="str">
        <f>IFERROR(VLOOKUP(CONCATENATE($B32,"_",H$4,"_",$C$76,"_",$C$75),Data_for_IC_trend_tables!$A$1:$G$49194,7,FALSE),"-")</f>
        <v>-</v>
      </c>
      <c r="I32" s="30" t="str">
        <f>IFERROR(VLOOKUP(CONCATENATE($B32,"_",I$4,"_",$C$76,"_",$C$75),Data_for_IC_trend_tables!$A$1:$G$49194,7,FALSE),"-")</f>
        <v>-</v>
      </c>
      <c r="J32" s="30" t="str">
        <f>IFERROR(VLOOKUP(CONCATENATE($B32,"_",J$4,"_",$C$76,"_",$C$75),Data_for_IC_trend_tables!$A$1:$G$49194,7,FALSE),"-")</f>
        <v>-</v>
      </c>
      <c r="K32" s="30" t="str">
        <f>IFERROR(VLOOKUP(CONCATENATE($B32,"_",K$4,"_",$C$76,"_",$C$75),Data_for_IC_trend_tables!$A$1:$G$49194,7,FALSE),"-")</f>
        <v>-</v>
      </c>
      <c r="L32" s="30" t="str">
        <f>IFERROR(VLOOKUP(CONCATENATE($B32,"_",L$4,"_",$C$76,"_",$C$75),Data_for_IC_trend_tables!$A$1:$G$49194,7,FALSE),"-")</f>
        <v>-</v>
      </c>
      <c r="M32" s="30" t="str">
        <f>IFERROR(VLOOKUP(CONCATENATE($B32,"_",M$4,"_",$C$76,"_",$C$75),Data_for_IC_trend_tables!$A$1:$G$49194,7,FALSE),"-")</f>
        <v>-</v>
      </c>
      <c r="N32" s="30">
        <f>IFERROR(VLOOKUP(CONCATENATE($B32,"_",N$4,"_",$C$76,"_",$C$75),Data_for_IC_trend_tables!$A$1:$G$49194,7,FALSE),"-")</f>
        <v>33.3088661168416</v>
      </c>
      <c r="O32" s="30">
        <f>IFERROR(VLOOKUP(CONCATENATE($B32,"_",O$4,"_",$C$76,"_",$C$75),Data_for_IC_trend_tables!$A$1:$G$49194,7,FALSE),"-")</f>
        <v>31.724143483501798</v>
      </c>
      <c r="P32" s="30">
        <f>IFERROR(VLOOKUP(CONCATENATE($B32,"_",P$4,"_",$C$76,"_",$C$75),Data_for_IC_trend_tables!$A$1:$G$49194,7,FALSE),"-")</f>
        <v>24.970867616341501</v>
      </c>
      <c r="Q32" s="30">
        <f>IFERROR(VLOOKUP(CONCATENATE($B32,"_",Q$4,"_",$C$76,"_",$C$75),Data_for_IC_trend_tables!$A$1:$G$49194,7,FALSE),"-")</f>
        <v>17.6944008883913</v>
      </c>
      <c r="R32" s="30">
        <f>IFERROR(VLOOKUP(CONCATENATE($B32,"_",R$4,"_",$C$76,"_",$C$75),Data_for_IC_trend_tables!$A$1:$G$49194,7,FALSE),"-")</f>
        <v>15.9680274963162</v>
      </c>
      <c r="S32" s="30">
        <f>IFERROR(VLOOKUP(CONCATENATE($B32,"_",S$4,"_",$C$76,"_",$C$75),Data_for_IC_trend_tables!$A$1:$G$49194,7,FALSE),"-")</f>
        <v>15.839751952073501</v>
      </c>
      <c r="T32" s="30">
        <f>IFERROR(VLOOKUP(CONCATENATE($B32,"_",T$4,"_",$C$76,"_",$C$75),Data_for_IC_trend_tables!$A$1:$G$49194,7,FALSE),"-")</f>
        <v>15.554511734990699</v>
      </c>
      <c r="U32" s="30">
        <f>IFERROR(VLOOKUP(CONCATENATE($B32,"_",U$4,"_",$C$76,"_",$C$75),Data_for_IC_trend_tables!$A$1:$G$49194,7,FALSE),"-")</f>
        <v>15.268639565582401</v>
      </c>
      <c r="V32" s="30">
        <f>IFERROR(VLOOKUP(CONCATENATE($B32,"_",V$4,"_",$C$76,"_",$C$75),Data_for_IC_trend_tables!$A$1:$G$49194,7,FALSE),"-")</f>
        <v>14.4624896750736</v>
      </c>
      <c r="W32" s="30">
        <f>IFERROR(VLOOKUP(CONCATENATE($B32,"_",W$4,"_",$C$76,"_",$C$75),Data_for_IC_trend_tables!$A$1:$G$49194,7,FALSE),"-")</f>
        <v>13.3136560019281</v>
      </c>
      <c r="X32" s="30">
        <f>IFERROR(VLOOKUP(CONCATENATE($B32,"_",X$4,"_",$C$76,"_",$C$75),Data_for_IC_trend_tables!$A$1:$G$49194,7,FALSE),"-")</f>
        <v>13.4718608828185</v>
      </c>
      <c r="Y32" s="30">
        <f>IFERROR(VLOOKUP(CONCATENATE($B32,"_",Y$4,"_",$C$76,"_",$C$75),Data_for_IC_trend_tables!$A$1:$G$49194,7,FALSE),"-")</f>
        <v>15.0493408169317</v>
      </c>
      <c r="Z32" s="30">
        <f>IFERROR(VLOOKUP(CONCATENATE($B32,"_",Z$4,"_",$C$76,"_",$C$75),Data_for_IC_trend_tables!$A$1:$G$49194,7,FALSE),"-")</f>
        <v>15.035608555367601</v>
      </c>
      <c r="AA32" s="30">
        <f>IFERROR(VLOOKUP(CONCATENATE($B32,"_",AA$4,"_",$C$76,"_",$C$75),Data_for_IC_trend_tables!$A$1:$G$49194,7,FALSE),"-")</f>
        <v>15.1832847456109</v>
      </c>
      <c r="AB32" s="30">
        <f>IFERROR(VLOOKUP(CONCATENATE($B32,"_",AB$4,"_",$C$76,"_",$C$75),Data_for_IC_trend_tables!$A$1:$G$49194,7,FALSE),"-")</f>
        <v>14.741743019102399</v>
      </c>
      <c r="AC32" s="30">
        <f>IFERROR(VLOOKUP(CONCATENATE($B32,"_",AC$4,"_",$C$76,"_",$C$75),Data_for_IC_trend_tables!$A$1:$G$49194,7,FALSE),"-")</f>
        <v>15.018095940020601</v>
      </c>
      <c r="AD32" s="30">
        <f>IFERROR(VLOOKUP(CONCATENATE($B32,"_",AD$4,"_",$C$76,"_",$C$75),Data_for_IC_trend_tables!$A$1:$G$49194,7,FALSE),"-")</f>
        <v>15.179625245986401</v>
      </c>
      <c r="AE32" s="30">
        <f>IFERROR(VLOOKUP(CONCATENATE($B32,"_",AE$4,"_",$C$76,"_",$C$75),Data_for_IC_trend_tables!$A$1:$G$49194,7,FALSE),"-")</f>
        <v>15.4674652671824</v>
      </c>
      <c r="AF32" s="30">
        <f>IFERROR(VLOOKUP(CONCATENATE($B32,"_",AF$4,"_",$C$76,"_",$C$75),Data_for_IC_trend_tables!$A$1:$G$49194,7,FALSE),"-")</f>
        <v>15.000869223695201</v>
      </c>
      <c r="AG32" s="30">
        <f>IFERROR(VLOOKUP(CONCATENATE($B32,"_",AG$4,"_",$C$76,"_",$C$75),Data_for_IC_trend_tables!$A$1:$G$49194,7,FALSE),"-")</f>
        <v>15.533677711911499</v>
      </c>
      <c r="AH32" s="30">
        <f>IFERROR(VLOOKUP(CONCATENATE($B32,"_",AH$4,"_",$C$76,"_",$C$75),Data_for_IC_trend_tables!$A$1:$G$49194,7,FALSE),"-")</f>
        <v>15.191097043008099</v>
      </c>
      <c r="AI32" s="30">
        <f>IFERROR(VLOOKUP(CONCATENATE($B32,"_",AI$4,"_",$C$76,"_",$C$75),Data_for_IC_trend_tables!$A$1:$G$49194,7,FALSE),"-")</f>
        <v>15.1768970501985</v>
      </c>
      <c r="AJ32" s="30">
        <f>IFERROR(VLOOKUP(CONCATENATE($B32,"_",AJ$4,"_",$C$76,"_",$C$75),Data_for_IC_trend_tables!$A$1:$G$49194,7,FALSE),"-")</f>
        <v>15.929800412328801</v>
      </c>
      <c r="AK32" s="30">
        <f>IFERROR(VLOOKUP(CONCATENATE($B32,"_",AK$4,"_",$C$76,"_",$C$75),Data_for_IC_trend_tables!$A$1:$G$49194,7,FALSE),"-")</f>
        <v>16.193433428171801</v>
      </c>
      <c r="AL32" s="30">
        <f>IFERROR(VLOOKUP(CONCATENATE($B32,"_",AL$4,"_",$C$76,"_",$C$75),Data_for_IC_trend_tables!$A$1:$G$49194,7,FALSE),"-")</f>
        <v>16.449582734487802</v>
      </c>
      <c r="AM32" s="30">
        <f>IFERROR(VLOOKUP(CONCATENATE($B32,"_",AM$4,"_",$C$76,"_",$C$75),Data_for_IC_trend_tables!$A$1:$G$49194,7,FALSE),"-")</f>
        <v>16.082141163108599</v>
      </c>
      <c r="AN32" s="30">
        <f>IFERROR(VLOOKUP(CONCATENATE($B32,"_",AN$4,"_",$C$76,"_",$C$75),Data_for_IC_trend_tables!$A$1:$G$49194,7,FALSE),"-")</f>
        <v>16.1016927858354</v>
      </c>
      <c r="AO32" s="30">
        <f>IFERROR(VLOOKUP(CONCATENATE($B32,"_",AO$4,"_",$C$76,"_",$C$75),Data_for_IC_trend_tables!$A$1:$G$49194,7,FALSE),"-")</f>
        <v>16.4154189720937</v>
      </c>
      <c r="AP32" s="30">
        <f>IFERROR(VLOOKUP(CONCATENATE($B32,"_",AP$4,"_",$C$76,"_",$C$75),Data_for_IC_trend_tables!$A$1:$G$49194,7,FALSE),"-")</f>
        <v>16.106494546249699</v>
      </c>
      <c r="AQ32" s="30">
        <f>IFERROR(VLOOKUP(CONCATENATE($B32,"_",AQ$4,"_",$C$76,"_",$C$75),Data_for_IC_trend_tables!$A$1:$G$49194,7,FALSE),"-")</f>
        <v>16.188060624273401</v>
      </c>
      <c r="AR32" s="30">
        <f>IFERROR(VLOOKUP(CONCATENATE($B32,"_",AR$4,"_",$C$76,"_",$C$75),Data_for_IC_trend_tables!$A$1:$G$49194,7,FALSE),"-")</f>
        <v>15.9398163740806</v>
      </c>
      <c r="AS32" s="30">
        <f>IFERROR(VLOOKUP(CONCATENATE($B32,"_",AS$4,"_",$C$76,"_",$C$75),Data_for_IC_trend_tables!$A$1:$G$49194,7,FALSE),"-")</f>
        <v>15.5984848340563</v>
      </c>
      <c r="AT32" s="30">
        <f>IFERROR(VLOOKUP(CONCATENATE($B32,"_",AT$4,"_",$C$76,"_",$C$75),Data_for_IC_trend_tables!$A$1:$G$49194,7,FALSE),"-")</f>
        <v>14.9383962322058</v>
      </c>
      <c r="AU32" s="30"/>
      <c r="AV32" s="30">
        <f>IFERROR(VLOOKUP(CONCATENATE($B32,"_",AV$4,"_",$C$76,"_",$C$75),Data_for_IC_trend_tables!$A$1:$G$49194,7,FALSE),"-")</f>
        <v>14.9383962322058</v>
      </c>
      <c r="AW32" s="79">
        <v>44</v>
      </c>
      <c r="AX32" s="38" t="str">
        <f t="shared" si="0"/>
        <v>Yes</v>
      </c>
      <c r="AY32" s="58">
        <f t="shared" si="1"/>
        <v>-0.66049099472259543</v>
      </c>
      <c r="AZ32" s="241">
        <v>0.01</v>
      </c>
      <c r="BA32" s="38" t="str">
        <f t="shared" si="2"/>
        <v>No</v>
      </c>
      <c r="BB32" s="58">
        <f t="shared" si="3"/>
        <v>4.6930883826348125E-3</v>
      </c>
      <c r="BC32" s="63" t="s">
        <v>76</v>
      </c>
      <c r="BD32" s="63" t="s">
        <v>76</v>
      </c>
      <c r="BE32"/>
      <c r="BF32"/>
      <c r="BG32"/>
      <c r="BH32"/>
      <c r="BI32"/>
      <c r="BJ32"/>
    </row>
    <row r="33" spans="2:62" s="3" customFormat="1" x14ac:dyDescent="0.2">
      <c r="B33" s="53" t="s">
        <v>159</v>
      </c>
      <c r="C33" s="55" t="s">
        <v>22</v>
      </c>
      <c r="D33" s="30">
        <f>IFERROR(VLOOKUP(CONCATENATE($B33,"_",D$4,"_",$C$76,"_",$C$75),Data_for_IC_trend_tables!$A$1:$G$49194,7,FALSE),"-")</f>
        <v>0.14399999999999999</v>
      </c>
      <c r="E33" s="30" t="str">
        <f>IFERROR(VLOOKUP(CONCATENATE($B33,"_",E$4,"_",$C$76,"_",$C$75),Data_for_IC_trend_tables!$A$1:$G$49194,7,FALSE),"-")</f>
        <v>-</v>
      </c>
      <c r="F33" s="30" t="str">
        <f>IFERROR(VLOOKUP(CONCATENATE($B33,"_",F$4,"_",$C$76,"_",$C$75),Data_for_IC_trend_tables!$A$1:$G$49194,7,FALSE),"-")</f>
        <v>-</v>
      </c>
      <c r="G33" s="30" t="str">
        <f>IFERROR(VLOOKUP(CONCATENATE($B33,"_",G$4,"_",$C$76,"_",$C$75),Data_for_IC_trend_tables!$A$1:$G$49194,7,FALSE),"-")</f>
        <v>-</v>
      </c>
      <c r="H33" s="30">
        <f>IFERROR(VLOOKUP(CONCATENATE($B33,"_",H$4,"_",$C$76,"_",$C$75),Data_for_IC_trend_tables!$A$1:$G$49194,7,FALSE),"-")</f>
        <v>0.14499999999999999</v>
      </c>
      <c r="I33" s="30">
        <f>IFERROR(VLOOKUP(CONCATENATE($B33,"_",I$4,"_",$C$76,"_",$C$75),Data_for_IC_trend_tables!$A$1:$G$49194,7,FALSE),"-")</f>
        <v>0.19314435547476</v>
      </c>
      <c r="J33" s="30">
        <f>IFERROR(VLOOKUP(CONCATENATE($B33,"_",J$4,"_",$C$76,"_",$C$75),Data_for_IC_trend_tables!$A$1:$G$49194,7,FALSE),"-")</f>
        <v>0.19062400722463299</v>
      </c>
      <c r="K33" s="30">
        <f>IFERROR(VLOOKUP(CONCATENATE($B33,"_",K$4,"_",$C$76,"_",$C$75),Data_for_IC_trend_tables!$A$1:$G$49194,7,FALSE),"-")</f>
        <v>0.18819748477314399</v>
      </c>
      <c r="L33" s="30">
        <f>IFERROR(VLOOKUP(CONCATENATE($B33,"_",L$4,"_",$C$76,"_",$C$75),Data_for_IC_trend_tables!$A$1:$G$49194,7,FALSE),"-")</f>
        <v>0.18599818669829701</v>
      </c>
      <c r="M33" s="30">
        <f>IFERROR(VLOOKUP(CONCATENATE($B33,"_",M$4,"_",$C$76,"_",$C$75),Data_for_IC_trend_tables!$A$1:$G$49194,7,FALSE),"-")</f>
        <v>0.18395664433320899</v>
      </c>
      <c r="N33" s="30">
        <f>IFERROR(VLOOKUP(CONCATENATE($B33,"_",N$4,"_",$C$76,"_",$C$75),Data_for_IC_trend_tables!$A$1:$G$49194,7,FALSE),"-")</f>
        <v>0.10384346702516201</v>
      </c>
      <c r="O33" s="30">
        <f>IFERROR(VLOOKUP(CONCATENATE($B33,"_",O$4,"_",$C$76,"_",$C$75),Data_for_IC_trend_tables!$A$1:$G$49194,7,FALSE),"-")</f>
        <v>0.110012342815697</v>
      </c>
      <c r="P33" s="30">
        <f>IFERROR(VLOOKUP(CONCATENATE($B33,"_",P$4,"_",$C$76,"_",$C$75),Data_for_IC_trend_tables!$A$1:$G$49194,7,FALSE),"-")</f>
        <v>0.110575677696035</v>
      </c>
      <c r="Q33" s="30">
        <f>IFERROR(VLOOKUP(CONCATENATE($B33,"_",Q$4,"_",$C$76,"_",$C$75),Data_for_IC_trend_tables!$A$1:$G$49194,7,FALSE),"-")</f>
        <v>0.11124578256459899</v>
      </c>
      <c r="R33" s="30">
        <f>IFERROR(VLOOKUP(CONCATENATE($B33,"_",R$4,"_",$C$76,"_",$C$75),Data_for_IC_trend_tables!$A$1:$G$49194,7,FALSE),"-")</f>
        <v>0.114372271546389</v>
      </c>
      <c r="S33" s="30">
        <f>IFERROR(VLOOKUP(CONCATENATE($B33,"_",S$4,"_",$C$76,"_",$C$75),Data_for_IC_trend_tables!$A$1:$G$49194,7,FALSE),"-")</f>
        <v>0.114306734300909</v>
      </c>
      <c r="T33" s="30">
        <f>IFERROR(VLOOKUP(CONCATENATE($B33,"_",T$4,"_",$C$76,"_",$C$75),Data_for_IC_trend_tables!$A$1:$G$49194,7,FALSE),"-")</f>
        <v>0.114242846170043</v>
      </c>
      <c r="U33" s="30">
        <f>IFERROR(VLOOKUP(CONCATENATE($B33,"_",U$4,"_",$C$76,"_",$C$75),Data_for_IC_trend_tables!$A$1:$G$49194,7,FALSE),"-")</f>
        <v>0.11680070335543299</v>
      </c>
      <c r="V33" s="30">
        <f>IFERROR(VLOOKUP(CONCATENATE($B33,"_",V$4,"_",$C$76,"_",$C$75),Data_for_IC_trend_tables!$A$1:$G$49194,7,FALSE),"-")</f>
        <v>0.11298219053325501</v>
      </c>
      <c r="W33" s="30">
        <f>IFERROR(VLOOKUP(CONCATENATE($B33,"_",W$4,"_",$C$76,"_",$C$75),Data_for_IC_trend_tables!$A$1:$G$49194,7,FALSE),"-")</f>
        <v>0.11351527765213799</v>
      </c>
      <c r="X33" s="30">
        <f>IFERROR(VLOOKUP(CONCATENATE($B33,"_",X$4,"_",$C$76,"_",$C$75),Data_for_IC_trend_tables!$A$1:$G$49194,7,FALSE),"-")</f>
        <v>0.12701356540990999</v>
      </c>
      <c r="Y33" s="30">
        <f>IFERROR(VLOOKUP(CONCATENATE($B33,"_",Y$4,"_",$C$76,"_",$C$75),Data_for_IC_trend_tables!$A$1:$G$49194,7,FALSE),"-")</f>
        <v>0.123385810054504</v>
      </c>
      <c r="Z33" s="30">
        <f>IFERROR(VLOOKUP(CONCATENATE($B33,"_",Z$4,"_",$C$76,"_",$C$75),Data_for_IC_trend_tables!$A$1:$G$49194,7,FALSE),"-")</f>
        <v>0.126038492081403</v>
      </c>
      <c r="AA33" s="30">
        <f>IFERROR(VLOOKUP(CONCATENATE($B33,"_",AA$4,"_",$C$76,"_",$C$75),Data_for_IC_trend_tables!$A$1:$G$49194,7,FALSE),"-")</f>
        <v>0.123757676661909</v>
      </c>
      <c r="AB33" s="30">
        <f>IFERROR(VLOOKUP(CONCATENATE($B33,"_",AB$4,"_",$C$76,"_",$C$75),Data_for_IC_trend_tables!$A$1:$G$49194,7,FALSE),"-")</f>
        <v>0.118885163288655</v>
      </c>
      <c r="AC33" s="30">
        <f>IFERROR(VLOOKUP(CONCATENATE($B33,"_",AC$4,"_",$C$76,"_",$C$75),Data_for_IC_trend_tables!$A$1:$G$49194,7,FALSE),"-")</f>
        <v>0.12236537303219</v>
      </c>
      <c r="AD33" s="30">
        <f>IFERROR(VLOOKUP(CONCATENATE($B33,"_",AD$4,"_",$C$76,"_",$C$75),Data_for_IC_trend_tables!$A$1:$G$49194,7,FALSE),"-")</f>
        <v>0.120748727353075</v>
      </c>
      <c r="AE33" s="30">
        <f>IFERROR(VLOOKUP(CONCATENATE($B33,"_",AE$4,"_",$C$76,"_",$C$75),Data_for_IC_trend_tables!$A$1:$G$49194,7,FALSE),"-")</f>
        <v>0.12435950576408</v>
      </c>
      <c r="AF33" s="30">
        <f>IFERROR(VLOOKUP(CONCATENATE($B33,"_",AF$4,"_",$C$76,"_",$C$75),Data_for_IC_trend_tables!$A$1:$G$49194,7,FALSE),"-")</f>
        <v>0.12590226497035201</v>
      </c>
      <c r="AG33" s="30">
        <f>IFERROR(VLOOKUP(CONCATENATE($B33,"_",AG$4,"_",$C$76,"_",$C$75),Data_for_IC_trend_tables!$A$1:$G$49194,7,FALSE),"-")</f>
        <v>0.122193532637088</v>
      </c>
      <c r="AH33" s="30">
        <f>IFERROR(VLOOKUP(CONCATENATE($B33,"_",AH$4,"_",$C$76,"_",$C$75),Data_for_IC_trend_tables!$A$1:$G$49194,7,FALSE),"-")</f>
        <v>0.117218830481191</v>
      </c>
      <c r="AI33" s="30">
        <f>IFERROR(VLOOKUP(CONCATENATE($B33,"_",AI$4,"_",$C$76,"_",$C$75),Data_for_IC_trend_tables!$A$1:$G$49194,7,FALSE),"-")</f>
        <v>0.119134712331596</v>
      </c>
      <c r="AJ33" s="30">
        <f>IFERROR(VLOOKUP(CONCATENATE($B33,"_",AJ$4,"_",$C$76,"_",$C$75),Data_for_IC_trend_tables!$A$1:$G$49194,7,FALSE),"-")</f>
        <v>0.118940941546002</v>
      </c>
      <c r="AK33" s="30">
        <f>IFERROR(VLOOKUP(CONCATENATE($B33,"_",AK$4,"_",$C$76,"_",$C$75),Data_for_IC_trend_tables!$A$1:$G$49194,7,FALSE),"-")</f>
        <v>0.113546136019074</v>
      </c>
      <c r="AL33" s="30">
        <f>IFERROR(VLOOKUP(CONCATENATE($B33,"_",AL$4,"_",$C$76,"_",$C$75),Data_for_IC_trend_tables!$A$1:$G$49194,7,FALSE),"-")</f>
        <v>0.112855067414374</v>
      </c>
      <c r="AM33" s="30">
        <f>IFERROR(VLOOKUP(CONCATENATE($B33,"_",AM$4,"_",$C$76,"_",$C$75),Data_for_IC_trend_tables!$A$1:$G$49194,7,FALSE),"-")</f>
        <v>0.111084819002172</v>
      </c>
      <c r="AN33" s="30">
        <f>IFERROR(VLOOKUP(CONCATENATE($B33,"_",AN$4,"_",$C$76,"_",$C$75),Data_for_IC_trend_tables!$A$1:$G$49194,7,FALSE),"-")</f>
        <v>0.108372654937667</v>
      </c>
      <c r="AO33" s="30">
        <f>IFERROR(VLOOKUP(CONCATENATE($B33,"_",AO$4,"_",$C$76,"_",$C$75),Data_for_IC_trend_tables!$A$1:$G$49194,7,FALSE),"-")</f>
        <v>0.106541905096928</v>
      </c>
      <c r="AP33" s="30">
        <f>IFERROR(VLOOKUP(CONCATENATE($B33,"_",AP$4,"_",$C$76,"_",$C$75),Data_for_IC_trend_tables!$A$1:$G$49194,7,FALSE),"-")</f>
        <v>0.107202648869416</v>
      </c>
      <c r="AQ33" s="30">
        <f>IFERROR(VLOOKUP(CONCATENATE($B33,"_",AQ$4,"_",$C$76,"_",$C$75),Data_for_IC_trend_tables!$A$1:$G$49194,7,FALSE),"-")</f>
        <v>0.110884759817769</v>
      </c>
      <c r="AR33" s="30">
        <f>IFERROR(VLOOKUP(CONCATENATE($B33,"_",AR$4,"_",$C$76,"_",$C$75),Data_for_IC_trend_tables!$A$1:$G$49194,7,FALSE),"-")</f>
        <v>0.110424121730523</v>
      </c>
      <c r="AS33" s="30">
        <f>IFERROR(VLOOKUP(CONCATENATE($B33,"_",AS$4,"_",$C$76,"_",$C$75),Data_for_IC_trend_tables!$A$1:$G$49194,7,FALSE),"-")</f>
        <v>0.11044435847763701</v>
      </c>
      <c r="AT33" s="30">
        <f>IFERROR(VLOOKUP(CONCATENATE($B33,"_",AT$4,"_",$C$76,"_",$C$75),Data_for_IC_trend_tables!$A$1:$G$49194,7,FALSE),"-")</f>
        <v>0.109145062402035</v>
      </c>
      <c r="AU33" s="30"/>
      <c r="AV33" s="30">
        <f>IFERROR(VLOOKUP(CONCATENATE($B33,"_",AV$4,"_",$C$76,"_",$C$75),Data_for_IC_trend_tables!$A$1:$G$49194,7,FALSE),"-")</f>
        <v>0.109145062402035</v>
      </c>
      <c r="AW33" s="79"/>
      <c r="AX33" s="38" t="str">
        <f t="shared" si="0"/>
        <v/>
      </c>
      <c r="AY33" s="58" t="str">
        <f t="shared" si="1"/>
        <v/>
      </c>
      <c r="AZ33" s="241"/>
      <c r="BA33" s="38" t="str">
        <f t="shared" si="2"/>
        <v/>
      </c>
      <c r="BB33" s="58" t="str">
        <f t="shared" si="3"/>
        <v/>
      </c>
      <c r="BC33" s="31"/>
      <c r="BD33" s="139"/>
      <c r="BE33"/>
      <c r="BF33"/>
      <c r="BG33"/>
      <c r="BH33"/>
      <c r="BI33"/>
      <c r="BJ33"/>
    </row>
    <row r="34" spans="2:62" s="3" customFormat="1" x14ac:dyDescent="0.2">
      <c r="B34" s="53" t="s">
        <v>160</v>
      </c>
      <c r="C34" s="61" t="s">
        <v>91</v>
      </c>
      <c r="D34" s="30">
        <f>IFERROR(VLOOKUP(CONCATENATE($B34,"_",D$4,"_",$C$76,"_",$C$75),Data_for_IC_trend_tables!$A$1:$G$49194,7,FALSE),"-")</f>
        <v>85</v>
      </c>
      <c r="E34" s="30">
        <f>IFERROR(VLOOKUP(CONCATENATE($B34,"_",E$4,"_",$C$76,"_",$C$75),Data_for_IC_trend_tables!$A$1:$G$49194,7,FALSE),"-")</f>
        <v>86</v>
      </c>
      <c r="F34" s="30">
        <f>IFERROR(VLOOKUP(CONCATENATE($B34,"_",F$4,"_",$C$76,"_",$C$75),Data_for_IC_trend_tables!$A$1:$G$49194,7,FALSE),"-")</f>
        <v>86</v>
      </c>
      <c r="G34" s="30">
        <f>IFERROR(VLOOKUP(CONCATENATE($B34,"_",G$4,"_",$C$76,"_",$C$75),Data_for_IC_trend_tables!$A$1:$G$49194,7,FALSE),"-")</f>
        <v>87</v>
      </c>
      <c r="H34" s="30">
        <f>IFERROR(VLOOKUP(CONCATENATE($B34,"_",H$4,"_",$C$76,"_",$C$75),Data_for_IC_trend_tables!$A$1:$G$49194,7,FALSE),"-")</f>
        <v>88</v>
      </c>
      <c r="I34" s="30">
        <f>IFERROR(VLOOKUP(CONCATENATE($B34,"_",I$4,"_",$C$76,"_",$C$75),Data_for_IC_trend_tables!$A$1:$G$49194,7,FALSE),"-")</f>
        <v>89</v>
      </c>
      <c r="J34" s="30">
        <f>IFERROR(VLOOKUP(CONCATENATE($B34,"_",J$4,"_",$C$76,"_",$C$75),Data_for_IC_trend_tables!$A$1:$G$49194,7,FALSE),"-")</f>
        <v>89</v>
      </c>
      <c r="K34" s="30">
        <f>IFERROR(VLOOKUP(CONCATENATE($B34,"_",K$4,"_",$C$76,"_",$C$75),Data_for_IC_trend_tables!$A$1:$G$49194,7,FALSE),"-")</f>
        <v>90</v>
      </c>
      <c r="L34" s="30">
        <f>IFERROR(VLOOKUP(CONCATENATE($B34,"_",L$4,"_",$C$76,"_",$C$75),Data_for_IC_trend_tables!$A$1:$G$49194,7,FALSE),"-")</f>
        <v>89</v>
      </c>
      <c r="M34" s="30">
        <f>IFERROR(VLOOKUP(CONCATENATE($B34,"_",M$4,"_",$C$76,"_",$C$75),Data_for_IC_trend_tables!$A$1:$G$49194,7,FALSE),"-")</f>
        <v>86</v>
      </c>
      <c r="N34" s="30">
        <f>IFERROR(VLOOKUP(CONCATENATE($B34,"_",N$4,"_",$C$76,"_",$C$75),Data_for_IC_trend_tables!$A$1:$G$49194,7,FALSE),"-")</f>
        <v>82.1424220644126</v>
      </c>
      <c r="O34" s="30">
        <f>IFERROR(VLOOKUP(CONCATENATE($B34,"_",O$4,"_",$C$76,"_",$C$75),Data_for_IC_trend_tables!$A$1:$G$49194,7,FALSE),"-")</f>
        <v>82.374953603851694</v>
      </c>
      <c r="P34" s="30">
        <f>IFERROR(VLOOKUP(CONCATENATE($B34,"_",P$4,"_",$C$76,"_",$C$75),Data_for_IC_trend_tables!$A$1:$G$49194,7,FALSE),"-")</f>
        <v>56.948903161943903</v>
      </c>
      <c r="Q34" s="30">
        <f>IFERROR(VLOOKUP(CONCATENATE($B34,"_",Q$4,"_",$C$76,"_",$C$75),Data_for_IC_trend_tables!$A$1:$G$49194,7,FALSE),"-")</f>
        <v>43.489611792423801</v>
      </c>
      <c r="R34" s="30">
        <f>IFERROR(VLOOKUP(CONCATENATE($B34,"_",R$4,"_",$C$76,"_",$C$75),Data_for_IC_trend_tables!$A$1:$G$49194,7,FALSE),"-")</f>
        <v>39.251681899999703</v>
      </c>
      <c r="S34" s="30">
        <f>IFERROR(VLOOKUP(CONCATENATE($B34,"_",S$4,"_",$C$76,"_",$C$75),Data_for_IC_trend_tables!$A$1:$G$49194,7,FALSE),"-")</f>
        <v>37.326924325947303</v>
      </c>
      <c r="T34" s="30">
        <f>IFERROR(VLOOKUP(CONCATENATE($B34,"_",T$4,"_",$C$76,"_",$C$75),Data_for_IC_trend_tables!$A$1:$G$49194,7,FALSE),"-")</f>
        <v>39.578276406619999</v>
      </c>
      <c r="U34" s="30">
        <f>IFERROR(VLOOKUP(CONCATENATE($B34,"_",U$4,"_",$C$76,"_",$C$75),Data_for_IC_trend_tables!$A$1:$G$49194,7,FALSE),"-")</f>
        <v>39.5451920666627</v>
      </c>
      <c r="V34" s="30">
        <f>IFERROR(VLOOKUP(CONCATENATE($B34,"_",V$4,"_",$C$76,"_",$C$75),Data_for_IC_trend_tables!$A$1:$G$49194,7,FALSE),"-")</f>
        <v>38.535062413195902</v>
      </c>
      <c r="W34" s="30">
        <f>IFERROR(VLOOKUP(CONCATENATE($B34,"_",W$4,"_",$C$76,"_",$C$75),Data_for_IC_trend_tables!$A$1:$G$49194,7,FALSE),"-")</f>
        <v>36.476573360995602</v>
      </c>
      <c r="X34" s="30">
        <f>IFERROR(VLOOKUP(CONCATENATE($B34,"_",X$4,"_",$C$76,"_",$C$75),Data_for_IC_trend_tables!$A$1:$G$49194,7,FALSE),"-")</f>
        <v>34.922445702023701</v>
      </c>
      <c r="Y34" s="30">
        <f>IFERROR(VLOOKUP(CONCATENATE($B34,"_",Y$4,"_",$C$76,"_",$C$75),Data_for_IC_trend_tables!$A$1:$G$49194,7,FALSE),"-")</f>
        <v>34.884263131539797</v>
      </c>
      <c r="Z34" s="30">
        <f>IFERROR(VLOOKUP(CONCATENATE($B34,"_",Z$4,"_",$C$76,"_",$C$75),Data_for_IC_trend_tables!$A$1:$G$49194,7,FALSE),"-")</f>
        <v>37.298197170189503</v>
      </c>
      <c r="AA34" s="30">
        <f>IFERROR(VLOOKUP(CONCATENATE($B34,"_",AA$4,"_",$C$76,"_",$C$75),Data_for_IC_trend_tables!$A$1:$G$49194,7,FALSE),"-")</f>
        <v>38.537766917849602</v>
      </c>
      <c r="AB34" s="30">
        <f>IFERROR(VLOOKUP(CONCATENATE($B34,"_",AB$4,"_",$C$76,"_",$C$75),Data_for_IC_trend_tables!$A$1:$G$49194,7,FALSE),"-")</f>
        <v>39.489771095683103</v>
      </c>
      <c r="AC34" s="30">
        <f>IFERROR(VLOOKUP(CONCATENATE($B34,"_",AC$4,"_",$C$76,"_",$C$75),Data_for_IC_trend_tables!$A$1:$G$49194,7,FALSE),"-")</f>
        <v>36.436355602910801</v>
      </c>
      <c r="AD34" s="30">
        <f>IFERROR(VLOOKUP(CONCATENATE($B34,"_",AD$4,"_",$C$76,"_",$C$75),Data_for_IC_trend_tables!$A$1:$G$49194,7,FALSE),"-")</f>
        <v>38.430115137810901</v>
      </c>
      <c r="AE34" s="30">
        <f>IFERROR(VLOOKUP(CONCATENATE($B34,"_",AE$4,"_",$C$76,"_",$C$75),Data_for_IC_trend_tables!$A$1:$G$49194,7,FALSE),"-")</f>
        <v>39.797696697656697</v>
      </c>
      <c r="AF34" s="30">
        <f>IFERROR(VLOOKUP(CONCATENATE($B34,"_",AF$4,"_",$C$76,"_",$C$75),Data_for_IC_trend_tables!$A$1:$G$49194,7,FALSE),"-")</f>
        <v>37.704253144382797</v>
      </c>
      <c r="AG34" s="30">
        <f>IFERROR(VLOOKUP(CONCATENATE($B34,"_",AG$4,"_",$C$76,"_",$C$75),Data_for_IC_trend_tables!$A$1:$G$49194,7,FALSE),"-")</f>
        <v>39.659860112998302</v>
      </c>
      <c r="AH34" s="30">
        <f>IFERROR(VLOOKUP(CONCATENATE($B34,"_",AH$4,"_",$C$76,"_",$C$75),Data_for_IC_trend_tables!$A$1:$G$49194,7,FALSE),"-")</f>
        <v>38.2737736254428</v>
      </c>
      <c r="AI34" s="30">
        <f>IFERROR(VLOOKUP(CONCATENATE($B34,"_",AI$4,"_",$C$76,"_",$C$75),Data_for_IC_trend_tables!$A$1:$G$49194,7,FALSE),"-")</f>
        <v>37.861745550224803</v>
      </c>
      <c r="AJ34" s="30">
        <f>IFERROR(VLOOKUP(CONCATENATE($B34,"_",AJ$4,"_",$C$76,"_",$C$75),Data_for_IC_trend_tables!$A$1:$G$49194,7,FALSE),"-")</f>
        <v>37.693204515086101</v>
      </c>
      <c r="AK34" s="30">
        <f>IFERROR(VLOOKUP(CONCATENATE($B34,"_",AK$4,"_",$C$76,"_",$C$75),Data_for_IC_trend_tables!$A$1:$G$49194,7,FALSE),"-")</f>
        <v>37.7557229924887</v>
      </c>
      <c r="AL34" s="30">
        <f>IFERROR(VLOOKUP(CONCATENATE($B34,"_",AL$4,"_",$C$76,"_",$C$75),Data_for_IC_trend_tables!$A$1:$G$49194,7,FALSE),"-")</f>
        <v>40.812921922573601</v>
      </c>
      <c r="AM34" s="30">
        <f>IFERROR(VLOOKUP(CONCATENATE($B34,"_",AM$4,"_",$C$76,"_",$C$75),Data_for_IC_trend_tables!$A$1:$G$49194,7,FALSE),"-")</f>
        <v>39.9059267221363</v>
      </c>
      <c r="AN34" s="30">
        <f>IFERROR(VLOOKUP(CONCATENATE($B34,"_",AN$4,"_",$C$76,"_",$C$75),Data_for_IC_trend_tables!$A$1:$G$49194,7,FALSE),"-")</f>
        <v>39.356795299522901</v>
      </c>
      <c r="AO34" s="30">
        <f>IFERROR(VLOOKUP(CONCATENATE($B34,"_",AO$4,"_",$C$76,"_",$C$75),Data_for_IC_trend_tables!$A$1:$G$49194,7,FALSE),"-")</f>
        <v>39.114548729168497</v>
      </c>
      <c r="AP34" s="30">
        <f>IFERROR(VLOOKUP(CONCATENATE($B34,"_",AP$4,"_",$C$76,"_",$C$75),Data_for_IC_trend_tables!$A$1:$G$49194,7,FALSE),"-")</f>
        <v>38.522551884609598</v>
      </c>
      <c r="AQ34" s="30">
        <f>IFERROR(VLOOKUP(CONCATENATE($B34,"_",AQ$4,"_",$C$76,"_",$C$75),Data_for_IC_trend_tables!$A$1:$G$49194,7,FALSE),"-")</f>
        <v>38.7871689390021</v>
      </c>
      <c r="AR34" s="30">
        <f>IFERROR(VLOOKUP(CONCATENATE($B34,"_",AR$4,"_",$C$76,"_",$C$75),Data_for_IC_trend_tables!$A$1:$G$49194,7,FALSE),"-")</f>
        <v>38.699722444877501</v>
      </c>
      <c r="AS34" s="30">
        <f>IFERROR(VLOOKUP(CONCATENATE($B34,"_",AS$4,"_",$C$76,"_",$C$75),Data_for_IC_trend_tables!$A$1:$G$49194,7,FALSE),"-")</f>
        <v>40.2722275906861</v>
      </c>
      <c r="AT34" s="30">
        <f>IFERROR(VLOOKUP(CONCATENATE($B34,"_",AT$4,"_",$C$76,"_",$C$75),Data_for_IC_trend_tables!$A$1:$G$49194,7,FALSE),"-")</f>
        <v>36.239827026284097</v>
      </c>
      <c r="AU34" s="30"/>
      <c r="AV34" s="30">
        <f>IFERROR(VLOOKUP(CONCATENATE($B34,"_",AV$4,"_",$C$76,"_",$C$75),Data_for_IC_trend_tables!$A$1:$G$49194,7,FALSE),"-")</f>
        <v>36.239827026284097</v>
      </c>
      <c r="AW34" s="79">
        <v>84</v>
      </c>
      <c r="AX34" s="38" t="str">
        <f t="shared" si="0"/>
        <v>Yes</v>
      </c>
      <c r="AY34" s="58">
        <f t="shared" si="1"/>
        <v>-0.56857348778233219</v>
      </c>
      <c r="AZ34" s="241">
        <v>0.1</v>
      </c>
      <c r="BA34" s="38" t="str">
        <f t="shared" si="2"/>
        <v>No</v>
      </c>
      <c r="BB34" s="58">
        <f t="shared" si="3"/>
        <v>9.4606250450278179E-2</v>
      </c>
      <c r="BC34" s="63" t="s">
        <v>76</v>
      </c>
      <c r="BD34" s="63" t="s">
        <v>76</v>
      </c>
      <c r="BE34"/>
      <c r="BF34"/>
      <c r="BG34"/>
      <c r="BH34"/>
      <c r="BI34"/>
      <c r="BJ34"/>
    </row>
    <row r="35" spans="2:62" s="3" customFormat="1" x14ac:dyDescent="0.2">
      <c r="B35" s="53" t="s">
        <v>161</v>
      </c>
      <c r="C35" s="61" t="s">
        <v>96</v>
      </c>
      <c r="D35" s="30" t="str">
        <f>IFERROR(VLOOKUP(CONCATENATE($B35,"_",D$4,"_",$C$76,"_",$C$75),Data_for_IC_trend_tables!$A$1:$G$49194,7,FALSE),"-")</f>
        <v>-</v>
      </c>
      <c r="E35" s="30" t="str">
        <f>IFERROR(VLOOKUP(CONCATENATE($B35,"_",E$4,"_",$C$76,"_",$C$75),Data_for_IC_trend_tables!$A$1:$G$49194,7,FALSE),"-")</f>
        <v>-</v>
      </c>
      <c r="F35" s="30" t="str">
        <f>IFERROR(VLOOKUP(CONCATENATE($B35,"_",F$4,"_",$C$76,"_",$C$75),Data_for_IC_trend_tables!$A$1:$G$49194,7,FALSE),"-")</f>
        <v>-</v>
      </c>
      <c r="G35" s="30" t="str">
        <f>IFERROR(VLOOKUP(CONCATENATE($B35,"_",G$4,"_",$C$76,"_",$C$75),Data_for_IC_trend_tables!$A$1:$G$49194,7,FALSE),"-")</f>
        <v>-</v>
      </c>
      <c r="H35" s="30" t="str">
        <f>IFERROR(VLOOKUP(CONCATENATE($B35,"_",H$4,"_",$C$76,"_",$C$75),Data_for_IC_trend_tables!$A$1:$G$49194,7,FALSE),"-")</f>
        <v>-</v>
      </c>
      <c r="I35" s="30" t="str">
        <f>IFERROR(VLOOKUP(CONCATENATE($B35,"_",I$4,"_",$C$76,"_",$C$75),Data_for_IC_trend_tables!$A$1:$G$49194,7,FALSE),"-")</f>
        <v>-</v>
      </c>
      <c r="J35" s="30" t="str">
        <f>IFERROR(VLOOKUP(CONCATENATE($B35,"_",J$4,"_",$C$76,"_",$C$75),Data_for_IC_trend_tables!$A$1:$G$49194,7,FALSE),"-")</f>
        <v>-</v>
      </c>
      <c r="K35" s="30" t="str">
        <f>IFERROR(VLOOKUP(CONCATENATE($B35,"_",K$4,"_",$C$76,"_",$C$75),Data_for_IC_trend_tables!$A$1:$G$49194,7,FALSE),"-")</f>
        <v>-</v>
      </c>
      <c r="L35" s="30" t="str">
        <f>IFERROR(VLOOKUP(CONCATENATE($B35,"_",L$4,"_",$C$76,"_",$C$75),Data_for_IC_trend_tables!$A$1:$G$49194,7,FALSE),"-")</f>
        <v>-</v>
      </c>
      <c r="M35" s="30" t="str">
        <f>IFERROR(VLOOKUP(CONCATENATE($B35,"_",M$4,"_",$C$76,"_",$C$75),Data_for_IC_trend_tables!$A$1:$G$49194,7,FALSE),"-")</f>
        <v>-</v>
      </c>
      <c r="N35" s="30">
        <f>IFERROR(VLOOKUP(CONCATENATE($B35,"_",N$4,"_",$C$76,"_",$C$75),Data_for_IC_trend_tables!$A$1:$G$49194,7,FALSE),"-")</f>
        <v>6.3691501819022296</v>
      </c>
      <c r="O35" s="30">
        <f>IFERROR(VLOOKUP(CONCATENATE($B35,"_",O$4,"_",$C$76,"_",$C$75),Data_for_IC_trend_tables!$A$1:$G$49194,7,FALSE),"-")</f>
        <v>6.4715533062549202</v>
      </c>
      <c r="P35" s="30">
        <f>IFERROR(VLOOKUP(CONCATENATE($B35,"_",P$4,"_",$C$76,"_",$C$75),Data_for_IC_trend_tables!$A$1:$G$49194,7,FALSE),"-")</f>
        <v>6.4045215037119503</v>
      </c>
      <c r="Q35" s="30">
        <f>IFERROR(VLOOKUP(CONCATENATE($B35,"_",Q$4,"_",$C$76,"_",$C$75),Data_for_IC_trend_tables!$A$1:$G$49194,7,FALSE),"-")</f>
        <v>6.4941901662793704</v>
      </c>
      <c r="R35" s="30">
        <f>IFERROR(VLOOKUP(CONCATENATE($B35,"_",R$4,"_",$C$76,"_",$C$75),Data_for_IC_trend_tables!$A$1:$G$49194,7,FALSE),"-")</f>
        <v>6.5108372275360198</v>
      </c>
      <c r="S35" s="30">
        <f>IFERROR(VLOOKUP(CONCATENATE($B35,"_",S$4,"_",$C$76,"_",$C$75),Data_for_IC_trend_tables!$A$1:$G$49194,7,FALSE),"-")</f>
        <v>6.7074384384810504</v>
      </c>
      <c r="T35" s="30">
        <f>IFERROR(VLOOKUP(CONCATENATE($B35,"_",T$4,"_",$C$76,"_",$C$75),Data_for_IC_trend_tables!$A$1:$G$49194,7,FALSE),"-")</f>
        <v>6.8453761351610796</v>
      </c>
      <c r="U35" s="30">
        <f>IFERROR(VLOOKUP(CONCATENATE($B35,"_",U$4,"_",$C$76,"_",$C$75),Data_for_IC_trend_tables!$A$1:$G$49194,7,FALSE),"-")</f>
        <v>6.8362865887851303</v>
      </c>
      <c r="V35" s="30">
        <f>IFERROR(VLOOKUP(CONCATENATE($B35,"_",V$4,"_",$C$76,"_",$C$75),Data_for_IC_trend_tables!$A$1:$G$49194,7,FALSE),"-")</f>
        <v>6.8624494459855097</v>
      </c>
      <c r="W35" s="30">
        <f>IFERROR(VLOOKUP(CONCATENATE($B35,"_",W$4,"_",$C$76,"_",$C$75),Data_for_IC_trend_tables!$A$1:$G$49194,7,FALSE),"-")</f>
        <v>6.9797275174969302</v>
      </c>
      <c r="X35" s="30">
        <f>IFERROR(VLOOKUP(CONCATENATE($B35,"_",X$4,"_",$C$76,"_",$C$75),Data_for_IC_trend_tables!$A$1:$G$49194,7,FALSE),"-")</f>
        <v>6.93871497603054</v>
      </c>
      <c r="Y35" s="30">
        <f>IFERROR(VLOOKUP(CONCATENATE($B35,"_",Y$4,"_",$C$76,"_",$C$75),Data_for_IC_trend_tables!$A$1:$G$49194,7,FALSE),"-")</f>
        <v>6.7866283484241796</v>
      </c>
      <c r="Z35" s="30">
        <f>IFERROR(VLOOKUP(CONCATENATE($B35,"_",Z$4,"_",$C$76,"_",$C$75),Data_for_IC_trend_tables!$A$1:$G$49194,7,FALSE),"-")</f>
        <v>6.5784834239951202</v>
      </c>
      <c r="AA35" s="30">
        <f>IFERROR(VLOOKUP(CONCATENATE($B35,"_",AA$4,"_",$C$76,"_",$C$75),Data_for_IC_trend_tables!$A$1:$G$49194,7,FALSE),"-")</f>
        <v>6.3533887940170697</v>
      </c>
      <c r="AB35" s="30">
        <f>IFERROR(VLOOKUP(CONCATENATE($B35,"_",AB$4,"_",$C$76,"_",$C$75),Data_for_IC_trend_tables!$A$1:$G$49194,7,FALSE),"-")</f>
        <v>6.4732182738697404</v>
      </c>
      <c r="AC35" s="30">
        <f>IFERROR(VLOOKUP(CONCATENATE($B35,"_",AC$4,"_",$C$76,"_",$C$75),Data_for_IC_trend_tables!$A$1:$G$49194,7,FALSE),"-")</f>
        <v>6.3790785909570102</v>
      </c>
      <c r="AD35" s="30">
        <f>IFERROR(VLOOKUP(CONCATENATE($B35,"_",AD$4,"_",$C$76,"_",$C$75),Data_for_IC_trend_tables!$A$1:$G$49194,7,FALSE),"-")</f>
        <v>6.2498034091807098</v>
      </c>
      <c r="AE35" s="30">
        <f>IFERROR(VLOOKUP(CONCATENATE($B35,"_",AE$4,"_",$C$76,"_",$C$75),Data_for_IC_trend_tables!$A$1:$G$49194,7,FALSE),"-")</f>
        <v>6.3131818157569404</v>
      </c>
      <c r="AF35" s="30">
        <f>IFERROR(VLOOKUP(CONCATENATE($B35,"_",AF$4,"_",$C$76,"_",$C$75),Data_for_IC_trend_tables!$A$1:$G$49194,7,FALSE),"-")</f>
        <v>6.4463932601841902</v>
      </c>
      <c r="AG35" s="30">
        <f>IFERROR(VLOOKUP(CONCATENATE($B35,"_",AG$4,"_",$C$76,"_",$C$75),Data_for_IC_trend_tables!$A$1:$G$49194,7,FALSE),"-")</f>
        <v>6.35296482573243</v>
      </c>
      <c r="AH35" s="30">
        <f>IFERROR(VLOOKUP(CONCATENATE($B35,"_",AH$4,"_",$C$76,"_",$C$75),Data_for_IC_trend_tables!$A$1:$G$49194,7,FALSE),"-")</f>
        <v>6.43913319022389</v>
      </c>
      <c r="AI35" s="30">
        <f>IFERROR(VLOOKUP(CONCATENATE($B35,"_",AI$4,"_",$C$76,"_",$C$75),Data_for_IC_trend_tables!$A$1:$G$49194,7,FALSE),"-")</f>
        <v>6.3475361260995902</v>
      </c>
      <c r="AJ35" s="30">
        <f>IFERROR(VLOOKUP(CONCATENATE($B35,"_",AJ$4,"_",$C$76,"_",$C$75),Data_for_IC_trend_tables!$A$1:$G$49194,7,FALSE),"-")</f>
        <v>6.1230364936877102</v>
      </c>
      <c r="AK35" s="30">
        <f>IFERROR(VLOOKUP(CONCATENATE($B35,"_",AK$4,"_",$C$76,"_",$C$75),Data_for_IC_trend_tables!$A$1:$G$49194,7,FALSE),"-")</f>
        <v>6.1258584833124097</v>
      </c>
      <c r="AL35" s="30">
        <f>IFERROR(VLOOKUP(CONCATENATE($B35,"_",AL$4,"_",$C$76,"_",$C$75),Data_for_IC_trend_tables!$A$1:$G$49194,7,FALSE),"-")</f>
        <v>6.2531617162583801</v>
      </c>
      <c r="AM35" s="30">
        <f>IFERROR(VLOOKUP(CONCATENATE($B35,"_",AM$4,"_",$C$76,"_",$C$75),Data_for_IC_trend_tables!$A$1:$G$49194,7,FALSE),"-")</f>
        <v>6.2671422557627103</v>
      </c>
      <c r="AN35" s="30">
        <f>IFERROR(VLOOKUP(CONCATENATE($B35,"_",AN$4,"_",$C$76,"_",$C$75),Data_for_IC_trend_tables!$A$1:$G$49194,7,FALSE),"-")</f>
        <v>6.4111916175860202</v>
      </c>
      <c r="AO35" s="30">
        <f>IFERROR(VLOOKUP(CONCATENATE($B35,"_",AO$4,"_",$C$76,"_",$C$75),Data_for_IC_trend_tables!$A$1:$G$49194,7,FALSE),"-")</f>
        <v>6.5535313272564499</v>
      </c>
      <c r="AP35" s="30">
        <f>IFERROR(VLOOKUP(CONCATENATE($B35,"_",AP$4,"_",$C$76,"_",$C$75),Data_for_IC_trend_tables!$A$1:$G$49194,7,FALSE),"-")</f>
        <v>6.5819446566290196</v>
      </c>
      <c r="AQ35" s="30">
        <f>IFERROR(VLOOKUP(CONCATENATE($B35,"_",AQ$4,"_",$C$76,"_",$C$75),Data_for_IC_trend_tables!$A$1:$G$49194,7,FALSE),"-")</f>
        <v>6.4163448821634796</v>
      </c>
      <c r="AR35" s="30">
        <f>IFERROR(VLOOKUP(CONCATENATE($B35,"_",AR$4,"_",$C$76,"_",$C$75),Data_for_IC_trend_tables!$A$1:$G$49194,7,FALSE),"-")</f>
        <v>6.3393919325184704</v>
      </c>
      <c r="AS35" s="30">
        <f>IFERROR(VLOOKUP(CONCATENATE($B35,"_",AS$4,"_",$C$76,"_",$C$75),Data_for_IC_trend_tables!$A$1:$G$49194,7,FALSE),"-")</f>
        <v>6.3100081800779</v>
      </c>
      <c r="AT35" s="30">
        <f>IFERROR(VLOOKUP(CONCATENATE($B35,"_",AT$4,"_",$C$76,"_",$C$75),Data_for_IC_trend_tables!$A$1:$G$49194,7,FALSE),"-")</f>
        <v>5.9494769542487704</v>
      </c>
      <c r="AU35" s="30"/>
      <c r="AV35" s="30">
        <f>IFERROR(VLOOKUP(CONCATENATE($B35,"_",AV$4,"_",$C$76,"_",$C$75),Data_for_IC_trend_tables!$A$1:$G$49194,7,FALSE),"-")</f>
        <v>5.9494769542487704</v>
      </c>
      <c r="AW35" s="82">
        <v>7</v>
      </c>
      <c r="AX35" s="38" t="str">
        <f t="shared" si="0"/>
        <v>Yes</v>
      </c>
      <c r="AY35" s="58">
        <f t="shared" si="1"/>
        <v>-0.15007472082160422</v>
      </c>
      <c r="AZ35" s="241">
        <v>0.01</v>
      </c>
      <c r="BA35" s="38" t="str">
        <f t="shared" si="2"/>
        <v>Yes</v>
      </c>
      <c r="BB35" s="58">
        <f t="shared" si="3"/>
        <v>-5.7345405858025271E-2</v>
      </c>
      <c r="BC35" s="63" t="s">
        <v>76</v>
      </c>
      <c r="BD35" s="140" t="s">
        <v>76</v>
      </c>
      <c r="BE35"/>
      <c r="BF35"/>
      <c r="BG35"/>
      <c r="BH35"/>
      <c r="BI35"/>
      <c r="BJ35"/>
    </row>
    <row r="36" spans="2:62" s="3" customFormat="1" x14ac:dyDescent="0.2">
      <c r="B36" s="53" t="s">
        <v>162</v>
      </c>
      <c r="C36" s="55" t="s">
        <v>25</v>
      </c>
      <c r="D36" s="30" t="str">
        <f>IFERROR(VLOOKUP(CONCATENATE($B36,"_",D$4,"_",$C$76,"_",$C$75),Data_for_IC_trend_tables!$A$1:$G$49194,7,FALSE),"-")</f>
        <v>-</v>
      </c>
      <c r="E36" s="30" t="str">
        <f>IFERROR(VLOOKUP(CONCATENATE($B36,"_",E$4,"_",$C$76,"_",$C$75),Data_for_IC_trend_tables!$A$1:$G$49194,7,FALSE),"-")</f>
        <v>-</v>
      </c>
      <c r="F36" s="30" t="str">
        <f>IFERROR(VLOOKUP(CONCATENATE($B36,"_",F$4,"_",$C$76,"_",$C$75),Data_for_IC_trend_tables!$A$1:$G$49194,7,FALSE),"-")</f>
        <v>-</v>
      </c>
      <c r="G36" s="30" t="str">
        <f>IFERROR(VLOOKUP(CONCATENATE($B36,"_",G$4,"_",$C$76,"_",$C$75),Data_for_IC_trend_tables!$A$1:$G$49194,7,FALSE),"-")</f>
        <v>-</v>
      </c>
      <c r="H36" s="30" t="str">
        <f>IFERROR(VLOOKUP(CONCATENATE($B36,"_",H$4,"_",$C$76,"_",$C$75),Data_for_IC_trend_tables!$A$1:$G$49194,7,FALSE),"-")</f>
        <v>-</v>
      </c>
      <c r="I36" s="30" t="str">
        <f>IFERROR(VLOOKUP(CONCATENATE($B36,"_",I$4,"_",$C$76,"_",$C$75),Data_for_IC_trend_tables!$A$1:$G$49194,7,FALSE),"-")</f>
        <v>-</v>
      </c>
      <c r="J36" s="30" t="str">
        <f>IFERROR(VLOOKUP(CONCATENATE($B36,"_",J$4,"_",$C$76,"_",$C$75),Data_for_IC_trend_tables!$A$1:$G$49194,7,FALSE),"-")</f>
        <v>-</v>
      </c>
      <c r="K36" s="30" t="str">
        <f>IFERROR(VLOOKUP(CONCATENATE($B36,"_",K$4,"_",$C$76,"_",$C$75),Data_for_IC_trend_tables!$A$1:$G$49194,7,FALSE),"-")</f>
        <v>-</v>
      </c>
      <c r="L36" s="30" t="str">
        <f>IFERROR(VLOOKUP(CONCATENATE($B36,"_",L$4,"_",$C$76,"_",$C$75),Data_for_IC_trend_tables!$A$1:$G$49194,7,FALSE),"-")</f>
        <v>-</v>
      </c>
      <c r="M36" s="30" t="str">
        <f>IFERROR(VLOOKUP(CONCATENATE($B36,"_",M$4,"_",$C$76,"_",$C$75),Data_for_IC_trend_tables!$A$1:$G$49194,7,FALSE),"-")</f>
        <v>-</v>
      </c>
      <c r="N36" s="30">
        <f>IFERROR(VLOOKUP(CONCATENATE($B36,"_",N$4,"_",$C$76,"_",$C$75),Data_for_IC_trend_tables!$A$1:$G$49194,7,FALSE),"-")</f>
        <v>2.2887209610881301</v>
      </c>
      <c r="O36" s="30">
        <f>IFERROR(VLOOKUP(CONCATENATE($B36,"_",O$4,"_",$C$76,"_",$C$75),Data_for_IC_trend_tables!$A$1:$G$49194,7,FALSE),"-")</f>
        <v>2.3362034191635002</v>
      </c>
      <c r="P36" s="30">
        <f>IFERROR(VLOOKUP(CONCATENATE($B36,"_",P$4,"_",$C$76,"_",$C$75),Data_for_IC_trend_tables!$A$1:$G$49194,7,FALSE),"-")</f>
        <v>2.4335547638874999</v>
      </c>
      <c r="Q36" s="30">
        <f>IFERROR(VLOOKUP(CONCATENATE($B36,"_",Q$4,"_",$C$76,"_",$C$75),Data_for_IC_trend_tables!$A$1:$G$49194,7,FALSE),"-")</f>
        <v>2.45010888888967</v>
      </c>
      <c r="R36" s="30">
        <f>IFERROR(VLOOKUP(CONCATENATE($B36,"_",R$4,"_",$C$76,"_",$C$75),Data_for_IC_trend_tables!$A$1:$G$49194,7,FALSE),"-")</f>
        <v>2.4361086351854699</v>
      </c>
      <c r="S36" s="30">
        <f>IFERROR(VLOOKUP(CONCATENATE($B36,"_",S$4,"_",$C$76,"_",$C$75),Data_for_IC_trend_tables!$A$1:$G$49194,7,FALSE),"-")</f>
        <v>2.3478427611984398</v>
      </c>
      <c r="T36" s="30">
        <f>IFERROR(VLOOKUP(CONCATENATE($B36,"_",T$4,"_",$C$76,"_",$C$75),Data_for_IC_trend_tables!$A$1:$G$49194,7,FALSE),"-")</f>
        <v>2.1786606250986398</v>
      </c>
      <c r="U36" s="30">
        <f>IFERROR(VLOOKUP(CONCATENATE($B36,"_",U$4,"_",$C$76,"_",$C$75),Data_for_IC_trend_tables!$A$1:$G$49194,7,FALSE),"-")</f>
        <v>2.2074175093405</v>
      </c>
      <c r="V36" s="30">
        <f>IFERROR(VLOOKUP(CONCATENATE($B36,"_",V$4,"_",$C$76,"_",$C$75),Data_for_IC_trend_tables!$A$1:$G$49194,7,FALSE),"-")</f>
        <v>2.1584071476586302</v>
      </c>
      <c r="W36" s="30">
        <f>IFERROR(VLOOKUP(CONCATENATE($B36,"_",W$4,"_",$C$76,"_",$C$75),Data_for_IC_trend_tables!$A$1:$G$49194,7,FALSE),"-")</f>
        <v>2.2213702602182699</v>
      </c>
      <c r="X36" s="30">
        <f>IFERROR(VLOOKUP(CONCATENATE($B36,"_",X$4,"_",$C$76,"_",$C$75),Data_for_IC_trend_tables!$A$1:$G$49194,7,FALSE),"-")</f>
        <v>2.2493135228888699</v>
      </c>
      <c r="Y36" s="30">
        <f>IFERROR(VLOOKUP(CONCATENATE($B36,"_",Y$4,"_",$C$76,"_",$C$75),Data_for_IC_trend_tables!$A$1:$G$49194,7,FALSE),"-")</f>
        <v>2.1907313957845198</v>
      </c>
      <c r="Z36" s="30">
        <f>IFERROR(VLOOKUP(CONCATENATE($B36,"_",Z$4,"_",$C$76,"_",$C$75),Data_for_IC_trend_tables!$A$1:$G$49194,7,FALSE),"-")</f>
        <v>2.1523164513805799</v>
      </c>
      <c r="AA36" s="30">
        <f>IFERROR(VLOOKUP(CONCATENATE($B36,"_",AA$4,"_",$C$76,"_",$C$75),Data_for_IC_trend_tables!$A$1:$G$49194,7,FALSE),"-")</f>
        <v>2.0190225446484198</v>
      </c>
      <c r="AB36" s="30">
        <f>IFERROR(VLOOKUP(CONCATENATE($B36,"_",AB$4,"_",$C$76,"_",$C$75),Data_for_IC_trend_tables!$A$1:$G$49194,7,FALSE),"-")</f>
        <v>2.0682763833945601</v>
      </c>
      <c r="AC36" s="30">
        <f>IFERROR(VLOOKUP(CONCATENATE($B36,"_",AC$4,"_",$C$76,"_",$C$75),Data_for_IC_trend_tables!$A$1:$G$49194,7,FALSE),"-")</f>
        <v>1.8660474233053299</v>
      </c>
      <c r="AD36" s="30">
        <f>IFERROR(VLOOKUP(CONCATENATE($B36,"_",AD$4,"_",$C$76,"_",$C$75),Data_for_IC_trend_tables!$A$1:$G$49194,7,FALSE),"-")</f>
        <v>1.90218479705879</v>
      </c>
      <c r="AE36" s="30">
        <f>IFERROR(VLOOKUP(CONCATENATE($B36,"_",AE$4,"_",$C$76,"_",$C$75),Data_for_IC_trend_tables!$A$1:$G$49194,7,FALSE),"-")</f>
        <v>1.94693236511572</v>
      </c>
      <c r="AF36" s="30">
        <f>IFERROR(VLOOKUP(CONCATENATE($B36,"_",AF$4,"_",$C$76,"_",$C$75),Data_for_IC_trend_tables!$A$1:$G$49194,7,FALSE),"-")</f>
        <v>1.80457738956354</v>
      </c>
      <c r="AG36" s="30">
        <f>IFERROR(VLOOKUP(CONCATENATE($B36,"_",AG$4,"_",$C$76,"_",$C$75),Data_for_IC_trend_tables!$A$1:$G$49194,7,FALSE),"-")</f>
        <v>1.77818879347081</v>
      </c>
      <c r="AH36" s="30">
        <f>IFERROR(VLOOKUP(CONCATENATE($B36,"_",AH$4,"_",$C$76,"_",$C$75),Data_for_IC_trend_tables!$A$1:$G$49194,7,FALSE),"-")</f>
        <v>1.8179832396001501</v>
      </c>
      <c r="AI36" s="30">
        <f>IFERROR(VLOOKUP(CONCATENATE($B36,"_",AI$4,"_",$C$76,"_",$C$75),Data_for_IC_trend_tables!$A$1:$G$49194,7,FALSE),"-")</f>
        <v>1.61417895857022</v>
      </c>
      <c r="AJ36" s="30">
        <f>IFERROR(VLOOKUP(CONCATENATE($B36,"_",AJ$4,"_",$C$76,"_",$C$75),Data_for_IC_trend_tables!$A$1:$G$49194,7,FALSE),"-")</f>
        <v>1.6054540372326001</v>
      </c>
      <c r="AK36" s="30">
        <f>IFERROR(VLOOKUP(CONCATENATE($B36,"_",AK$4,"_",$C$76,"_",$C$75),Data_for_IC_trend_tables!$A$1:$G$49194,7,FALSE),"-")</f>
        <v>1.6822162004265899</v>
      </c>
      <c r="AL36" s="30">
        <f>IFERROR(VLOOKUP(CONCATENATE($B36,"_",AL$4,"_",$C$76,"_",$C$75),Data_for_IC_trend_tables!$A$1:$G$49194,7,FALSE),"-")</f>
        <v>1.6468112273648701</v>
      </c>
      <c r="AM36" s="30">
        <f>IFERROR(VLOOKUP(CONCATENATE($B36,"_",AM$4,"_",$C$76,"_",$C$75),Data_for_IC_trend_tables!$A$1:$G$49194,7,FALSE),"-")</f>
        <v>1.6220123828564199</v>
      </c>
      <c r="AN36" s="30">
        <f>IFERROR(VLOOKUP(CONCATENATE($B36,"_",AN$4,"_",$C$76,"_",$C$75),Data_for_IC_trend_tables!$A$1:$G$49194,7,FALSE),"-")</f>
        <v>1.59945198089506</v>
      </c>
      <c r="AO36" s="30">
        <f>IFERROR(VLOOKUP(CONCATENATE($B36,"_",AO$4,"_",$C$76,"_",$C$75),Data_for_IC_trend_tables!$A$1:$G$49194,7,FALSE),"-")</f>
        <v>1.5561741926439101</v>
      </c>
      <c r="AP36" s="30">
        <f>IFERROR(VLOOKUP(CONCATENATE($B36,"_",AP$4,"_",$C$76,"_",$C$75),Data_for_IC_trend_tables!$A$1:$G$49194,7,FALSE),"-")</f>
        <v>1.57505410474555</v>
      </c>
      <c r="AQ36" s="30">
        <f>IFERROR(VLOOKUP(CONCATENATE($B36,"_",AQ$4,"_",$C$76,"_",$C$75),Data_for_IC_trend_tables!$A$1:$G$49194,7,FALSE),"-")</f>
        <v>1.56859125592347</v>
      </c>
      <c r="AR36" s="30">
        <f>IFERROR(VLOOKUP(CONCATENATE($B36,"_",AR$4,"_",$C$76,"_",$C$75),Data_for_IC_trend_tables!$A$1:$G$49194,7,FALSE),"-")</f>
        <v>1.67880503775131</v>
      </c>
      <c r="AS36" s="30">
        <f>IFERROR(VLOOKUP(CONCATENATE($B36,"_",AS$4,"_",$C$76,"_",$C$75),Data_for_IC_trend_tables!$A$1:$G$49194,7,FALSE),"-")</f>
        <v>1.68876219463776</v>
      </c>
      <c r="AT36" s="30">
        <f>IFERROR(VLOOKUP(CONCATENATE($B36,"_",AT$4,"_",$C$76,"_",$C$75),Data_for_IC_trend_tables!$A$1:$G$49194,7,FALSE),"-")</f>
        <v>1.5833596174739399</v>
      </c>
      <c r="AU36" s="30"/>
      <c r="AV36" s="30">
        <f>IFERROR(VLOOKUP(CONCATENATE($B36,"_",AV$4,"_",$C$76,"_",$C$75),Data_for_IC_trend_tables!$A$1:$G$49194,7,FALSE),"-")</f>
        <v>1.5833596174739399</v>
      </c>
      <c r="AW36" s="82"/>
      <c r="AX36" s="38" t="str">
        <f t="shared" si="0"/>
        <v/>
      </c>
      <c r="AY36" s="58" t="str">
        <f t="shared" si="1"/>
        <v/>
      </c>
      <c r="AZ36" s="241">
        <v>0.04</v>
      </c>
      <c r="BA36" s="38" t="str">
        <f t="shared" si="2"/>
        <v>Yes</v>
      </c>
      <c r="BB36" s="58">
        <f t="shared" si="3"/>
        <v>-0.11149015094732428</v>
      </c>
      <c r="BC36" s="63"/>
      <c r="BD36" s="140" t="s">
        <v>76</v>
      </c>
      <c r="BE36"/>
      <c r="BF36"/>
      <c r="BG36"/>
      <c r="BH36"/>
      <c r="BI36"/>
      <c r="BJ36"/>
    </row>
    <row r="37" spans="2:62" s="3" customFormat="1" x14ac:dyDescent="0.2">
      <c r="B37" s="53" t="s">
        <v>163</v>
      </c>
      <c r="C37" s="55" t="s">
        <v>49</v>
      </c>
      <c r="D37" s="30">
        <f>IFERROR(VLOOKUP(CONCATENATE($B37,"_",D$4,"_",$C$76,"_",$C$75),Data_for_IC_trend_tables!$A$1:$G$49194,7,FALSE),"-")</f>
        <v>52.7</v>
      </c>
      <c r="E37" s="30" t="str">
        <f>IFERROR(VLOOKUP(CONCATENATE($B37,"_",E$4,"_",$C$76,"_",$C$75),Data_for_IC_trend_tables!$A$1:$G$49194,7,FALSE),"-")</f>
        <v>-</v>
      </c>
      <c r="F37" s="30" t="str">
        <f>IFERROR(VLOOKUP(CONCATENATE($B37,"_",F$4,"_",$C$76,"_",$C$75),Data_for_IC_trend_tables!$A$1:$G$49194,7,FALSE),"-")</f>
        <v>-</v>
      </c>
      <c r="G37" s="30" t="str">
        <f>IFERROR(VLOOKUP(CONCATENATE($B37,"_",G$4,"_",$C$76,"_",$C$75),Data_for_IC_trend_tables!$A$1:$G$49194,7,FALSE),"-")</f>
        <v>-</v>
      </c>
      <c r="H37" s="30" t="str">
        <f>IFERROR(VLOOKUP(CONCATENATE($B37,"_",H$4,"_",$C$76,"_",$C$75),Data_for_IC_trend_tables!$A$1:$G$49194,7,FALSE),"-")</f>
        <v>-</v>
      </c>
      <c r="I37" s="30">
        <f>IFERROR(VLOOKUP(CONCATENATE($B37,"_",I$4,"_",$C$76,"_",$C$75),Data_for_IC_trend_tables!$A$1:$G$49194,7,FALSE),"-")</f>
        <v>57.9</v>
      </c>
      <c r="J37" s="30" t="str">
        <f>IFERROR(VLOOKUP(CONCATENATE($B37,"_",J$4,"_",$C$76,"_",$C$75),Data_for_IC_trend_tables!$A$1:$G$49194,7,FALSE),"-")</f>
        <v>-</v>
      </c>
      <c r="K37" s="30" t="str">
        <f>IFERROR(VLOOKUP(CONCATENATE($B37,"_",K$4,"_",$C$76,"_",$C$75),Data_for_IC_trend_tables!$A$1:$G$49194,7,FALSE),"-")</f>
        <v>-</v>
      </c>
      <c r="L37" s="30" t="str">
        <f>IFERROR(VLOOKUP(CONCATENATE($B37,"_",L$4,"_",$C$76,"_",$C$75),Data_for_IC_trend_tables!$A$1:$G$49194,7,FALSE),"-")</f>
        <v>-</v>
      </c>
      <c r="M37" s="30" t="str">
        <f>IFERROR(VLOOKUP(CONCATENATE($B37,"_",M$4,"_",$C$76,"_",$C$75),Data_for_IC_trend_tables!$A$1:$G$49194,7,FALSE),"-")</f>
        <v>-</v>
      </c>
      <c r="N37" s="30">
        <f>IFERROR(VLOOKUP(CONCATENATE($B37,"_",N$4,"_",$C$76,"_",$C$75),Data_for_IC_trend_tables!$A$1:$G$49194,7,FALSE),"-")</f>
        <v>49.0192881053486</v>
      </c>
      <c r="O37" s="30">
        <f>IFERROR(VLOOKUP(CONCATENATE($B37,"_",O$4,"_",$C$76,"_",$C$75),Data_for_IC_trend_tables!$A$1:$G$49194,7,FALSE),"-")</f>
        <v>46.396587940541799</v>
      </c>
      <c r="P37" s="30">
        <f>IFERROR(VLOOKUP(CONCATENATE($B37,"_",P$4,"_",$C$76,"_",$C$75),Data_for_IC_trend_tables!$A$1:$G$49194,7,FALSE),"-")</f>
        <v>40.300424594698399</v>
      </c>
      <c r="Q37" s="30">
        <f>IFERROR(VLOOKUP(CONCATENATE($B37,"_",Q$4,"_",$C$76,"_",$C$75),Data_for_IC_trend_tables!$A$1:$G$49194,7,FALSE),"-")</f>
        <v>33.998980698136101</v>
      </c>
      <c r="R37" s="30">
        <f>IFERROR(VLOOKUP(CONCATENATE($B37,"_",R$4,"_",$C$76,"_",$C$75),Data_for_IC_trend_tables!$A$1:$G$49194,7,FALSE),"-")</f>
        <v>33.198754112608199</v>
      </c>
      <c r="S37" s="30">
        <f>IFERROR(VLOOKUP(CONCATENATE($B37,"_",S$4,"_",$C$76,"_",$C$75),Data_for_IC_trend_tables!$A$1:$G$49194,7,FALSE),"-")</f>
        <v>31.1528490396935</v>
      </c>
      <c r="T37" s="30">
        <f>IFERROR(VLOOKUP(CONCATENATE($B37,"_",T$4,"_",$C$76,"_",$C$75),Data_for_IC_trend_tables!$A$1:$G$49194,7,FALSE),"-")</f>
        <v>29.8412319404285</v>
      </c>
      <c r="U37" s="30">
        <f>IFERROR(VLOOKUP(CONCATENATE($B37,"_",U$4,"_",$C$76,"_",$C$75),Data_for_IC_trend_tables!$A$1:$G$49194,7,FALSE),"-")</f>
        <v>26.018038627958799</v>
      </c>
      <c r="V37" s="30">
        <f>IFERROR(VLOOKUP(CONCATENATE($B37,"_",V$4,"_",$C$76,"_",$C$75),Data_for_IC_trend_tables!$A$1:$G$49194,7,FALSE),"-")</f>
        <v>27.792987769</v>
      </c>
      <c r="W37" s="30">
        <f>IFERROR(VLOOKUP(CONCATENATE($B37,"_",W$4,"_",$C$76,"_",$C$75),Data_for_IC_trend_tables!$A$1:$G$49194,7,FALSE),"-")</f>
        <v>25.842029539243399</v>
      </c>
      <c r="X37" s="30">
        <f>IFERROR(VLOOKUP(CONCATENATE($B37,"_",X$4,"_",$C$76,"_",$C$75),Data_for_IC_trend_tables!$A$1:$G$49194,7,FALSE),"-")</f>
        <v>23.500386820248</v>
      </c>
      <c r="Y37" s="30">
        <f>IFERROR(VLOOKUP(CONCATENATE($B37,"_",Y$4,"_",$C$76,"_",$C$75),Data_for_IC_trend_tables!$A$1:$G$49194,7,FALSE),"-")</f>
        <v>24.079873718027599</v>
      </c>
      <c r="Z37" s="30">
        <f>IFERROR(VLOOKUP(CONCATENATE($B37,"_",Z$4,"_",$C$76,"_",$C$75),Data_for_IC_trend_tables!$A$1:$G$49194,7,FALSE),"-")</f>
        <v>25.0900820413821</v>
      </c>
      <c r="AA37" s="30">
        <f>IFERROR(VLOOKUP(CONCATENATE($B37,"_",AA$4,"_",$C$76,"_",$C$75),Data_for_IC_trend_tables!$A$1:$G$49194,7,FALSE),"-")</f>
        <v>23.5359097369635</v>
      </c>
      <c r="AB37" s="30">
        <f>IFERROR(VLOOKUP(CONCATENATE($B37,"_",AB$4,"_",$C$76,"_",$C$75),Data_for_IC_trend_tables!$A$1:$G$49194,7,FALSE),"-")</f>
        <v>22.7326593127822</v>
      </c>
      <c r="AC37" s="30">
        <f>IFERROR(VLOOKUP(CONCATENATE($B37,"_",AC$4,"_",$C$76,"_",$C$75),Data_for_IC_trend_tables!$A$1:$G$49194,7,FALSE),"-")</f>
        <v>24.388095308580802</v>
      </c>
      <c r="AD37" s="30">
        <f>IFERROR(VLOOKUP(CONCATENATE($B37,"_",AD$4,"_",$C$76,"_",$C$75),Data_for_IC_trend_tables!$A$1:$G$49194,7,FALSE),"-")</f>
        <v>23.8202785934395</v>
      </c>
      <c r="AE37" s="30">
        <f>IFERROR(VLOOKUP(CONCATENATE($B37,"_",AE$4,"_",$C$76,"_",$C$75),Data_for_IC_trend_tables!$A$1:$G$49194,7,FALSE),"-")</f>
        <v>18.853414662935499</v>
      </c>
      <c r="AF37" s="30">
        <f>IFERROR(VLOOKUP(CONCATENATE($B37,"_",AF$4,"_",$C$76,"_",$C$75),Data_for_IC_trend_tables!$A$1:$G$49194,7,FALSE),"-")</f>
        <v>18.734858694025998</v>
      </c>
      <c r="AG37" s="30">
        <f>IFERROR(VLOOKUP(CONCATENATE($B37,"_",AG$4,"_",$C$76,"_",$C$75),Data_for_IC_trend_tables!$A$1:$G$49194,7,FALSE),"-")</f>
        <v>20.392149922834701</v>
      </c>
      <c r="AH37" s="30">
        <f>IFERROR(VLOOKUP(CONCATENATE($B37,"_",AH$4,"_",$C$76,"_",$C$75),Data_for_IC_trend_tables!$A$1:$G$49194,7,FALSE),"-")</f>
        <v>21.216740449826499</v>
      </c>
      <c r="AI37" s="30">
        <f>IFERROR(VLOOKUP(CONCATENATE($B37,"_",AI$4,"_",$C$76,"_",$C$75),Data_for_IC_trend_tables!$A$1:$G$49194,7,FALSE),"-")</f>
        <v>19.510932741909699</v>
      </c>
      <c r="AJ37" s="30">
        <f>IFERROR(VLOOKUP(CONCATENATE($B37,"_",AJ$4,"_",$C$76,"_",$C$75),Data_for_IC_trend_tables!$A$1:$G$49194,7,FALSE),"-")</f>
        <v>18.014863162899999</v>
      </c>
      <c r="AK37" s="30">
        <f>IFERROR(VLOOKUP(CONCATENATE($B37,"_",AK$4,"_",$C$76,"_",$C$75),Data_for_IC_trend_tables!$A$1:$G$49194,7,FALSE),"-")</f>
        <v>17.095500078746799</v>
      </c>
      <c r="AL37" s="30">
        <f>IFERROR(VLOOKUP(CONCATENATE($B37,"_",AL$4,"_",$C$76,"_",$C$75),Data_for_IC_trend_tables!$A$1:$G$49194,7,FALSE),"-")</f>
        <v>19.0611932420098</v>
      </c>
      <c r="AM37" s="30">
        <f>IFERROR(VLOOKUP(CONCATENATE($B37,"_",AM$4,"_",$C$76,"_",$C$75),Data_for_IC_trend_tables!$A$1:$G$49194,7,FALSE),"-")</f>
        <v>17.148746934734099</v>
      </c>
      <c r="AN37" s="30">
        <f>IFERROR(VLOOKUP(CONCATENATE($B37,"_",AN$4,"_",$C$76,"_",$C$75),Data_for_IC_trend_tables!$A$1:$G$49194,7,FALSE),"-")</f>
        <v>17.5569930867225</v>
      </c>
      <c r="AO37" s="30">
        <f>IFERROR(VLOOKUP(CONCATENATE($B37,"_",AO$4,"_",$C$76,"_",$C$75),Data_for_IC_trend_tables!$A$1:$G$49194,7,FALSE),"-")</f>
        <v>21.2033670647054</v>
      </c>
      <c r="AP37" s="30">
        <f>IFERROR(VLOOKUP(CONCATENATE($B37,"_",AP$4,"_",$C$76,"_",$C$75),Data_for_IC_trend_tables!$A$1:$G$49194,7,FALSE),"-")</f>
        <v>22.4810424709949</v>
      </c>
      <c r="AQ37" s="30">
        <f>IFERROR(VLOOKUP(CONCATENATE($B37,"_",AQ$4,"_",$C$76,"_",$C$75),Data_for_IC_trend_tables!$A$1:$G$49194,7,FALSE),"-")</f>
        <v>21.4928433745138</v>
      </c>
      <c r="AR37" s="30">
        <f>IFERROR(VLOOKUP(CONCATENATE($B37,"_",AR$4,"_",$C$76,"_",$C$75),Data_for_IC_trend_tables!$A$1:$G$49194,7,FALSE),"-")</f>
        <v>19.7417022822913</v>
      </c>
      <c r="AS37" s="30" t="str">
        <f>IFERROR(VLOOKUP(CONCATENATE($B37,"_",AS$4,"_",$C$76,"_",$C$75),Data_for_IC_trend_tables!$A$1:$G$49194,7,FALSE),"-")</f>
        <v>-</v>
      </c>
      <c r="AT37" s="30" t="str">
        <f>IFERROR(VLOOKUP(CONCATENATE($B37,"_",AT$4,"_",$C$76,"_",$C$75),Data_for_IC_trend_tables!$A$1:$G$49194,7,FALSE),"-")</f>
        <v>-</v>
      </c>
      <c r="AU37" s="30"/>
      <c r="AV37" s="30" t="str">
        <f>IFERROR(VLOOKUP(CONCATENATE($B37,"_",AV$4,"_",$C$76,"_",$C$75),Data_for_IC_trend_tables!$A$1:$G$49194,7,FALSE),"-")</f>
        <v>-</v>
      </c>
      <c r="AW37" s="79"/>
      <c r="AX37" s="38" t="str">
        <f t="shared" si="0"/>
        <v/>
      </c>
      <c r="AY37" s="58" t="str">
        <f t="shared" si="1"/>
        <v/>
      </c>
      <c r="AZ37" s="241"/>
      <c r="BA37" s="38" t="str">
        <f t="shared" si="2"/>
        <v/>
      </c>
      <c r="BB37" s="58" t="str">
        <f t="shared" si="3"/>
        <v/>
      </c>
      <c r="BC37" s="31"/>
      <c r="BD37" s="139"/>
      <c r="BE37"/>
      <c r="BF37"/>
      <c r="BG37"/>
      <c r="BH37"/>
      <c r="BI37"/>
      <c r="BJ37"/>
    </row>
    <row r="38" spans="2:62" s="3" customFormat="1" x14ac:dyDescent="0.2">
      <c r="B38" s="53" t="s">
        <v>164</v>
      </c>
      <c r="C38" s="55" t="s">
        <v>26</v>
      </c>
      <c r="D38" s="30" t="str">
        <f>IFERROR(VLOOKUP(CONCATENATE($B38,"_",D$4,"_",$C$76,"_",$C$75),Data_for_IC_trend_tables!$A$1:$G$49194,7,FALSE),"-")</f>
        <v>-</v>
      </c>
      <c r="E38" s="30" t="str">
        <f>IFERROR(VLOOKUP(CONCATENATE($B38,"_",E$4,"_",$C$76,"_",$C$75),Data_for_IC_trend_tables!$A$1:$G$49194,7,FALSE),"-")</f>
        <v>-</v>
      </c>
      <c r="F38" s="30" t="str">
        <f>IFERROR(VLOOKUP(CONCATENATE($B38,"_",F$4,"_",$C$76,"_",$C$75),Data_for_IC_trend_tables!$A$1:$G$49194,7,FALSE),"-")</f>
        <v>-</v>
      </c>
      <c r="G38" s="30" t="str">
        <f>IFERROR(VLOOKUP(CONCATENATE($B38,"_",G$4,"_",$C$76,"_",$C$75),Data_for_IC_trend_tables!$A$1:$G$49194,7,FALSE),"-")</f>
        <v>-</v>
      </c>
      <c r="H38" s="30" t="str">
        <f>IFERROR(VLOOKUP(CONCATENATE($B38,"_",H$4,"_",$C$76,"_",$C$75),Data_for_IC_trend_tables!$A$1:$G$49194,7,FALSE),"-")</f>
        <v>-</v>
      </c>
      <c r="I38" s="30" t="str">
        <f>IFERROR(VLOOKUP(CONCATENATE($B38,"_",I$4,"_",$C$76,"_",$C$75),Data_for_IC_trend_tables!$A$1:$G$49194,7,FALSE),"-")</f>
        <v>-</v>
      </c>
      <c r="J38" s="30" t="str">
        <f>IFERROR(VLOOKUP(CONCATENATE($B38,"_",J$4,"_",$C$76,"_",$C$75),Data_for_IC_trend_tables!$A$1:$G$49194,7,FALSE),"-")</f>
        <v>-</v>
      </c>
      <c r="K38" s="30" t="str">
        <f>IFERROR(VLOOKUP(CONCATENATE($B38,"_",K$4,"_",$C$76,"_",$C$75),Data_for_IC_trend_tables!$A$1:$G$49194,7,FALSE),"-")</f>
        <v>-</v>
      </c>
      <c r="L38" s="30" t="str">
        <f>IFERROR(VLOOKUP(CONCATENATE($B38,"_",L$4,"_",$C$76,"_",$C$75),Data_for_IC_trend_tables!$A$1:$G$49194,7,FALSE),"-")</f>
        <v>-</v>
      </c>
      <c r="M38" s="30" t="str">
        <f>IFERROR(VLOOKUP(CONCATENATE($B38,"_",M$4,"_",$C$76,"_",$C$75),Data_for_IC_trend_tables!$A$1:$G$49194,7,FALSE),"-")</f>
        <v>-</v>
      </c>
      <c r="N38" s="30">
        <f>IFERROR(VLOOKUP(CONCATENATE($B38,"_",N$4,"_",$C$76,"_",$C$75),Data_for_IC_trend_tables!$A$1:$G$49194,7,FALSE),"-")</f>
        <v>1.05133550936811E-3</v>
      </c>
      <c r="O38" s="30">
        <f>IFERROR(VLOOKUP(CONCATENATE($B38,"_",O$4,"_",$C$76,"_",$C$75),Data_for_IC_trend_tables!$A$1:$G$49194,7,FALSE),"-")</f>
        <v>1.1008257957003699E-3</v>
      </c>
      <c r="P38" s="30">
        <f>IFERROR(VLOOKUP(CONCATENATE($B38,"_",P$4,"_",$C$76,"_",$C$75),Data_for_IC_trend_tables!$A$1:$G$49194,7,FALSE),"-")</f>
        <v>1.2041603763077299E-3</v>
      </c>
      <c r="Q38" s="30">
        <f>IFERROR(VLOOKUP(CONCATENATE($B38,"_",Q$4,"_",$C$76,"_",$C$75),Data_for_IC_trend_tables!$A$1:$G$49194,7,FALSE),"-")</f>
        <v>1.58999208751462E-3</v>
      </c>
      <c r="R38" s="30">
        <f>IFERROR(VLOOKUP(CONCATENATE($B38,"_",R$4,"_",$C$76,"_",$C$75),Data_for_IC_trend_tables!$A$1:$G$49194,7,FALSE),"-")</f>
        <v>3.0915083281009702E-3</v>
      </c>
      <c r="S38" s="30">
        <f>IFERROR(VLOOKUP(CONCATENATE($B38,"_",S$4,"_",$C$76,"_",$C$75),Data_for_IC_trend_tables!$A$1:$G$49194,7,FALSE),"-")</f>
        <v>3.9017652043403499E-3</v>
      </c>
      <c r="T38" s="30">
        <f>IFERROR(VLOOKUP(CONCATENATE($B38,"_",T$4,"_",$C$76,"_",$C$75),Data_for_IC_trend_tables!$A$1:$G$49194,7,FALSE),"-")</f>
        <v>4.8058311226180199E-3</v>
      </c>
      <c r="U38" s="30">
        <f>IFERROR(VLOOKUP(CONCATENATE($B38,"_",U$4,"_",$C$76,"_",$C$75),Data_for_IC_trend_tables!$A$1:$G$49194,7,FALSE),"-")</f>
        <v>5.1779889961441096E-3</v>
      </c>
      <c r="V38" s="30">
        <f>IFERROR(VLOOKUP(CONCATENATE($B38,"_",V$4,"_",$C$76,"_",$C$75),Data_for_IC_trend_tables!$A$1:$G$49194,7,FALSE),"-")</f>
        <v>6.20465664221506E-3</v>
      </c>
      <c r="W38" s="30">
        <f>IFERROR(VLOOKUP(CONCATENATE($B38,"_",W$4,"_",$C$76,"_",$C$75),Data_for_IC_trend_tables!$A$1:$G$49194,7,FALSE),"-")</f>
        <v>7.17191869704725E-3</v>
      </c>
      <c r="X38" s="30">
        <f>IFERROR(VLOOKUP(CONCATENATE($B38,"_",X$4,"_",$C$76,"_",$C$75),Data_for_IC_trend_tables!$A$1:$G$49194,7,FALSE),"-")</f>
        <v>7.4146718203490104E-3</v>
      </c>
      <c r="Y38" s="30">
        <f>IFERROR(VLOOKUP(CONCATENATE($B38,"_",Y$4,"_",$C$76,"_",$C$75),Data_for_IC_trend_tables!$A$1:$G$49194,7,FALSE),"-")</f>
        <v>7.1691157784427497E-3</v>
      </c>
      <c r="Z38" s="30">
        <f>IFERROR(VLOOKUP(CONCATENATE($B38,"_",Z$4,"_",$C$76,"_",$C$75),Data_for_IC_trend_tables!$A$1:$G$49194,7,FALSE),"-")</f>
        <v>6.7854554689655896E-3</v>
      </c>
      <c r="AA38" s="30">
        <f>IFERROR(VLOOKUP(CONCATENATE($B38,"_",AA$4,"_",$C$76,"_",$C$75),Data_for_IC_trend_tables!$A$1:$G$49194,7,FALSE),"-")</f>
        <v>5.9643498966537702E-3</v>
      </c>
      <c r="AB38" s="30">
        <f>IFERROR(VLOOKUP(CONCATENATE($B38,"_",AB$4,"_",$C$76,"_",$C$75),Data_for_IC_trend_tables!$A$1:$G$49194,7,FALSE),"-")</f>
        <v>5.3173012608505399E-3</v>
      </c>
      <c r="AC38" s="30">
        <f>IFERROR(VLOOKUP(CONCATENATE($B38,"_",AC$4,"_",$C$76,"_",$C$75),Data_for_IC_trend_tables!$A$1:$G$49194,7,FALSE),"-")</f>
        <v>4.66269993726695E-3</v>
      </c>
      <c r="AD38" s="30">
        <f>IFERROR(VLOOKUP(CONCATENATE($B38,"_",AD$4,"_",$C$76,"_",$C$75),Data_for_IC_trend_tables!$A$1:$G$49194,7,FALSE),"-")</f>
        <v>4.23536507197542E-3</v>
      </c>
      <c r="AE38" s="30">
        <f>IFERROR(VLOOKUP(CONCATENATE($B38,"_",AE$4,"_",$C$76,"_",$C$75),Data_for_IC_trend_tables!$A$1:$G$49194,7,FALSE),"-")</f>
        <v>4.0948929678484604E-3</v>
      </c>
      <c r="AF38" s="30">
        <f>IFERROR(VLOOKUP(CONCATENATE($B38,"_",AF$4,"_",$C$76,"_",$C$75),Data_for_IC_trend_tables!$A$1:$G$49194,7,FALSE),"-")</f>
        <v>3.66721550456029E-3</v>
      </c>
      <c r="AG38" s="30">
        <f>IFERROR(VLOOKUP(CONCATENATE($B38,"_",AG$4,"_",$C$76,"_",$C$75),Data_for_IC_trend_tables!$A$1:$G$49194,7,FALSE),"-")</f>
        <v>2.9689933132330099E-3</v>
      </c>
      <c r="AH38" s="30">
        <f>IFERROR(VLOOKUP(CONCATENATE($B38,"_",AH$4,"_",$C$76,"_",$C$75),Data_for_IC_trend_tables!$A$1:$G$49194,7,FALSE),"-")</f>
        <v>2.4536363535519298E-3</v>
      </c>
      <c r="AI38" s="30">
        <f>IFERROR(VLOOKUP(CONCATENATE($B38,"_",AI$4,"_",$C$76,"_",$C$75),Data_for_IC_trend_tables!$A$1:$G$49194,7,FALSE),"-")</f>
        <v>2.5076501602121701E-3</v>
      </c>
      <c r="AJ38" s="30">
        <f>IFERROR(VLOOKUP(CONCATENATE($B38,"_",AJ$4,"_",$C$76,"_",$C$75),Data_for_IC_trend_tables!$A$1:$G$49194,7,FALSE),"-")</f>
        <v>2.4495754465685502E-3</v>
      </c>
      <c r="AK38" s="30">
        <f>IFERROR(VLOOKUP(CONCATENATE($B38,"_",AK$4,"_",$C$76,"_",$C$75),Data_for_IC_trend_tables!$A$1:$G$49194,7,FALSE),"-")</f>
        <v>2.3437052317611998E-3</v>
      </c>
      <c r="AL38" s="30">
        <f>IFERROR(VLOOKUP(CONCATENATE($B38,"_",AL$4,"_",$C$76,"_",$C$75),Data_for_IC_trend_tables!$A$1:$G$49194,7,FALSE),"-")</f>
        <v>2.1412460038565399E-3</v>
      </c>
      <c r="AM38" s="30">
        <f>IFERROR(VLOOKUP(CONCATENATE($B38,"_",AM$4,"_",$C$76,"_",$C$75),Data_for_IC_trend_tables!$A$1:$G$49194,7,FALSE),"-")</f>
        <v>1.9970860118049402E-3</v>
      </c>
      <c r="AN38" s="30">
        <f>IFERROR(VLOOKUP(CONCATENATE($B38,"_",AN$4,"_",$C$76,"_",$C$75),Data_for_IC_trend_tables!$A$1:$G$49194,7,FALSE),"-")</f>
        <v>1.90002116532473E-3</v>
      </c>
      <c r="AO38" s="30">
        <f>IFERROR(VLOOKUP(CONCATENATE($B38,"_",AO$4,"_",$C$76,"_",$C$75),Data_for_IC_trend_tables!$A$1:$G$49194,7,FALSE),"-")</f>
        <v>1.81523816924276E-3</v>
      </c>
      <c r="AP38" s="30">
        <f>IFERROR(VLOOKUP(CONCATENATE($B38,"_",AP$4,"_",$C$76,"_",$C$75),Data_for_IC_trend_tables!$A$1:$G$49194,7,FALSE),"-")</f>
        <v>1.7243014789233601E-3</v>
      </c>
      <c r="AQ38" s="30">
        <f>IFERROR(VLOOKUP(CONCATENATE($B38,"_",AQ$4,"_",$C$76,"_",$C$75),Data_for_IC_trend_tables!$A$1:$G$49194,7,FALSE),"-")</f>
        <v>1.70911575210407E-3</v>
      </c>
      <c r="AR38" s="30">
        <f>IFERROR(VLOOKUP(CONCATENATE($B38,"_",AR$4,"_",$C$76,"_",$C$75),Data_for_IC_trend_tables!$A$1:$G$49194,7,FALSE),"-")</f>
        <v>1.28087427325816E-3</v>
      </c>
      <c r="AS38" s="30">
        <f>IFERROR(VLOOKUP(CONCATENATE($B38,"_",AS$4,"_",$C$76,"_",$C$75),Data_for_IC_trend_tables!$A$1:$G$49194,7,FALSE),"-")</f>
        <v>1.4431461253485601E-3</v>
      </c>
      <c r="AT38" s="30">
        <f>IFERROR(VLOOKUP(CONCATENATE($B38,"_",AT$4,"_",$C$76,"_",$C$75),Data_for_IC_trend_tables!$A$1:$G$49194,7,FALSE),"-")</f>
        <v>1.50135033720595E-3</v>
      </c>
      <c r="AU38" s="30"/>
      <c r="AV38" s="30">
        <f>IFERROR(VLOOKUP(CONCATENATE($B38,"_",AV$4,"_",$C$76,"_",$C$75),Data_for_IC_trend_tables!$A$1:$G$49194,7,FALSE),"-")</f>
        <v>1.50135033720595E-3</v>
      </c>
      <c r="AW38" s="79"/>
      <c r="AX38" s="38" t="str">
        <f t="shared" si="0"/>
        <v/>
      </c>
      <c r="AY38" s="58" t="str">
        <f t="shared" si="1"/>
        <v/>
      </c>
      <c r="AZ38" s="241"/>
      <c r="BA38" s="38" t="str">
        <f t="shared" si="2"/>
        <v/>
      </c>
      <c r="BB38" s="58" t="str">
        <f t="shared" si="3"/>
        <v/>
      </c>
      <c r="BC38" s="31"/>
      <c r="BD38" s="139"/>
      <c r="BE38"/>
      <c r="BF38"/>
      <c r="BG38"/>
      <c r="BH38"/>
      <c r="BI38"/>
      <c r="BJ38"/>
    </row>
    <row r="39" spans="2:62" s="3" customFormat="1" x14ac:dyDescent="0.2">
      <c r="B39" s="53" t="s">
        <v>165</v>
      </c>
      <c r="C39" s="55" t="s">
        <v>27</v>
      </c>
      <c r="D39" s="30" t="str">
        <f>IFERROR(VLOOKUP(CONCATENATE($B39,"_",D$4,"_",$C$76,"_",$C$75),Data_for_IC_trend_tables!$A$1:$G$49194,7,FALSE),"-")</f>
        <v>-</v>
      </c>
      <c r="E39" s="30" t="str">
        <f>IFERROR(VLOOKUP(CONCATENATE($B39,"_",E$4,"_",$C$76,"_",$C$75),Data_for_IC_trend_tables!$A$1:$G$49194,7,FALSE),"-")</f>
        <v>-</v>
      </c>
      <c r="F39" s="30" t="str">
        <f>IFERROR(VLOOKUP(CONCATENATE($B39,"_",F$4,"_",$C$76,"_",$C$75),Data_for_IC_trend_tables!$A$1:$G$49194,7,FALSE),"-")</f>
        <v>-</v>
      </c>
      <c r="G39" s="30" t="str">
        <f>IFERROR(VLOOKUP(CONCATENATE($B39,"_",G$4,"_",$C$76,"_",$C$75),Data_for_IC_trend_tables!$A$1:$G$49194,7,FALSE),"-")</f>
        <v>-</v>
      </c>
      <c r="H39" s="30" t="str">
        <f>IFERROR(VLOOKUP(CONCATENATE($B39,"_",H$4,"_",$C$76,"_",$C$75),Data_for_IC_trend_tables!$A$1:$G$49194,7,FALSE),"-")</f>
        <v>-</v>
      </c>
      <c r="I39" s="30" t="str">
        <f>IFERROR(VLOOKUP(CONCATENATE($B39,"_",I$4,"_",$C$76,"_",$C$75),Data_for_IC_trend_tables!$A$1:$G$49194,7,FALSE),"-")</f>
        <v>-</v>
      </c>
      <c r="J39" s="30" t="str">
        <f>IFERROR(VLOOKUP(CONCATENATE($B39,"_",J$4,"_",$C$76,"_",$C$75),Data_for_IC_trend_tables!$A$1:$G$49194,7,FALSE),"-")</f>
        <v>-</v>
      </c>
      <c r="K39" s="30" t="str">
        <f>IFERROR(VLOOKUP(CONCATENATE($B39,"_",K$4,"_",$C$76,"_",$C$75),Data_for_IC_trend_tables!$A$1:$G$49194,7,FALSE),"-")</f>
        <v>-</v>
      </c>
      <c r="L39" s="30" t="str">
        <f>IFERROR(VLOOKUP(CONCATENATE($B39,"_",L$4,"_",$C$76,"_",$C$75),Data_for_IC_trend_tables!$A$1:$G$49194,7,FALSE),"-")</f>
        <v>-</v>
      </c>
      <c r="M39" s="30" t="str">
        <f>IFERROR(VLOOKUP(CONCATENATE($B39,"_",M$4,"_",$C$76,"_",$C$75),Data_for_IC_trend_tables!$A$1:$G$49194,7,FALSE),"-")</f>
        <v>-</v>
      </c>
      <c r="N39" s="30">
        <f>IFERROR(VLOOKUP(CONCATENATE($B39,"_",N$4,"_",$C$76,"_",$C$75),Data_for_IC_trend_tables!$A$1:$G$49194,7,FALSE),"-")</f>
        <v>6.4439768940215503</v>
      </c>
      <c r="O39" s="30">
        <f>IFERROR(VLOOKUP(CONCATENATE($B39,"_",O$4,"_",$C$76,"_",$C$75),Data_for_IC_trend_tables!$A$1:$G$49194,7,FALSE),"-")</f>
        <v>6.4093286587623401</v>
      </c>
      <c r="P39" s="30">
        <f>IFERROR(VLOOKUP(CONCATENATE($B39,"_",P$4,"_",$C$76,"_",$C$75),Data_for_IC_trend_tables!$A$1:$G$49194,7,FALSE),"-")</f>
        <v>6.0560353132742497</v>
      </c>
      <c r="Q39" s="30">
        <f>IFERROR(VLOOKUP(CONCATENATE($B39,"_",Q$4,"_",$C$76,"_",$C$75),Data_for_IC_trend_tables!$A$1:$G$49194,7,FALSE),"-")</f>
        <v>5.8663017549904701</v>
      </c>
      <c r="R39" s="30">
        <f>IFERROR(VLOOKUP(CONCATENATE($B39,"_",R$4,"_",$C$76,"_",$C$75),Data_for_IC_trend_tables!$A$1:$G$49194,7,FALSE),"-")</f>
        <v>5.91195845619366</v>
      </c>
      <c r="S39" s="30">
        <f>IFERROR(VLOOKUP(CONCATENATE($B39,"_",S$4,"_",$C$76,"_",$C$75),Data_for_IC_trend_tables!$A$1:$G$49194,7,FALSE),"-")</f>
        <v>6.1115554011333799</v>
      </c>
      <c r="T39" s="30">
        <f>IFERROR(VLOOKUP(CONCATENATE($B39,"_",T$4,"_",$C$76,"_",$C$75),Data_for_IC_trend_tables!$A$1:$G$49194,7,FALSE),"-")</f>
        <v>6.1274554291585197</v>
      </c>
      <c r="U39" s="30">
        <f>IFERROR(VLOOKUP(CONCATENATE($B39,"_",U$4,"_",$C$76,"_",$C$75),Data_for_IC_trend_tables!$A$1:$G$49194,7,FALSE),"-")</f>
        <v>6.0190947938203099</v>
      </c>
      <c r="V39" s="30">
        <f>IFERROR(VLOOKUP(CONCATENATE($B39,"_",V$4,"_",$C$76,"_",$C$75),Data_for_IC_trend_tables!$A$1:$G$49194,7,FALSE),"-")</f>
        <v>5.9717657206511703</v>
      </c>
      <c r="W39" s="30">
        <f>IFERROR(VLOOKUP(CONCATENATE($B39,"_",W$4,"_",$C$76,"_",$C$75),Data_for_IC_trend_tables!$A$1:$G$49194,7,FALSE),"-")</f>
        <v>5.9969869298558898</v>
      </c>
      <c r="X39" s="30">
        <f>IFERROR(VLOOKUP(CONCATENATE($B39,"_",X$4,"_",$C$76,"_",$C$75),Data_for_IC_trend_tables!$A$1:$G$49194,7,FALSE),"-")</f>
        <v>5.80917996419823</v>
      </c>
      <c r="Y39" s="30">
        <f>IFERROR(VLOOKUP(CONCATENATE($B39,"_",Y$4,"_",$C$76,"_",$C$75),Data_for_IC_trend_tables!$A$1:$G$49194,7,FALSE),"-")</f>
        <v>5.73257588055115</v>
      </c>
      <c r="Z39" s="30">
        <f>IFERROR(VLOOKUP(CONCATENATE($B39,"_",Z$4,"_",$C$76,"_",$C$75),Data_for_IC_trend_tables!$A$1:$G$49194,7,FALSE),"-")</f>
        <v>5.9254662842868999</v>
      </c>
      <c r="AA39" s="30">
        <f>IFERROR(VLOOKUP(CONCATENATE($B39,"_",AA$4,"_",$C$76,"_",$C$75),Data_for_IC_trend_tables!$A$1:$G$49194,7,FALSE),"-")</f>
        <v>5.9710541941306499</v>
      </c>
      <c r="AB39" s="30">
        <f>IFERROR(VLOOKUP(CONCATENATE($B39,"_",AB$4,"_",$C$76,"_",$C$75),Data_for_IC_trend_tables!$A$1:$G$49194,7,FALSE),"-")</f>
        <v>5.9674103215722196</v>
      </c>
      <c r="AC39" s="30">
        <f>IFERROR(VLOOKUP(CONCATENATE($B39,"_",AC$4,"_",$C$76,"_",$C$75),Data_for_IC_trend_tables!$A$1:$G$49194,7,FALSE),"-")</f>
        <v>4.3749083966153597</v>
      </c>
      <c r="AD39" s="30">
        <f>IFERROR(VLOOKUP(CONCATENATE($B39,"_",AD$4,"_",$C$76,"_",$C$75),Data_for_IC_trend_tables!$A$1:$G$49194,7,FALSE),"-")</f>
        <v>4.1074413055083001</v>
      </c>
      <c r="AE39" s="30">
        <f>IFERROR(VLOOKUP(CONCATENATE($B39,"_",AE$4,"_",$C$76,"_",$C$75),Data_for_IC_trend_tables!$A$1:$G$49194,7,FALSE),"-")</f>
        <v>3.8428623270482798</v>
      </c>
      <c r="AF39" s="30">
        <f>IFERROR(VLOOKUP(CONCATENATE($B39,"_",AF$4,"_",$C$76,"_",$C$75),Data_for_IC_trend_tables!$A$1:$G$49194,7,FALSE),"-")</f>
        <v>3.82803612148706</v>
      </c>
      <c r="AG39" s="30">
        <f>IFERROR(VLOOKUP(CONCATENATE($B39,"_",AG$4,"_",$C$76,"_",$C$75),Data_for_IC_trend_tables!$A$1:$G$49194,7,FALSE),"-")</f>
        <v>3.7253346726709</v>
      </c>
      <c r="AH39" s="30">
        <f>IFERROR(VLOOKUP(CONCATENATE($B39,"_",AH$4,"_",$C$76,"_",$C$75),Data_for_IC_trend_tables!$A$1:$G$49194,7,FALSE),"-")</f>
        <v>3.6329357766200601</v>
      </c>
      <c r="AI39" s="30">
        <f>IFERROR(VLOOKUP(CONCATENATE($B39,"_",AI$4,"_",$C$76,"_",$C$75),Data_for_IC_trend_tables!$A$1:$G$49194,7,FALSE),"-")</f>
        <v>3.42616065505542</v>
      </c>
      <c r="AJ39" s="30">
        <f>IFERROR(VLOOKUP(CONCATENATE($B39,"_",AJ$4,"_",$C$76,"_",$C$75),Data_for_IC_trend_tables!$A$1:$G$49194,7,FALSE),"-")</f>
        <v>3.44675743569884</v>
      </c>
      <c r="AK39" s="30">
        <f>IFERROR(VLOOKUP(CONCATENATE($B39,"_",AK$4,"_",$C$76,"_",$C$75),Data_for_IC_trend_tables!$A$1:$G$49194,7,FALSE),"-")</f>
        <v>3.5804587799625298</v>
      </c>
      <c r="AL39" s="30">
        <f>IFERROR(VLOOKUP(CONCATENATE($B39,"_",AL$4,"_",$C$76,"_",$C$75),Data_for_IC_trend_tables!$A$1:$G$49194,7,FALSE),"-")</f>
        <v>3.6835772666524602</v>
      </c>
      <c r="AM39" s="30">
        <f>IFERROR(VLOOKUP(CONCATENATE($B39,"_",AM$4,"_",$C$76,"_",$C$75),Data_for_IC_trend_tables!$A$1:$G$49194,7,FALSE),"-")</f>
        <v>3.71916780356909</v>
      </c>
      <c r="AN39" s="30">
        <f>IFERROR(VLOOKUP(CONCATENATE($B39,"_",AN$4,"_",$C$76,"_",$C$75),Data_for_IC_trend_tables!$A$1:$G$49194,7,FALSE),"-")</f>
        <v>3.7431477132181499</v>
      </c>
      <c r="AO39" s="30">
        <f>IFERROR(VLOOKUP(CONCATENATE($B39,"_",AO$4,"_",$C$76,"_",$C$75),Data_for_IC_trend_tables!$A$1:$G$49194,7,FALSE),"-")</f>
        <v>3.6365463988665101</v>
      </c>
      <c r="AP39" s="30">
        <f>IFERROR(VLOOKUP(CONCATENATE($B39,"_",AP$4,"_",$C$76,"_",$C$75),Data_for_IC_trend_tables!$A$1:$G$49194,7,FALSE),"-")</f>
        <v>3.5275977593871102</v>
      </c>
      <c r="AQ39" s="30">
        <f>IFERROR(VLOOKUP(CONCATENATE($B39,"_",AQ$4,"_",$C$76,"_",$C$75),Data_for_IC_trend_tables!$A$1:$G$49194,7,FALSE),"-")</f>
        <v>3.4412712493664799</v>
      </c>
      <c r="AR39" s="30">
        <f>IFERROR(VLOOKUP(CONCATENATE($B39,"_",AR$4,"_",$C$76,"_",$C$75),Data_for_IC_trend_tables!$A$1:$G$49194,7,FALSE),"-")</f>
        <v>3.3638814622517401</v>
      </c>
      <c r="AS39" s="30">
        <f>IFERROR(VLOOKUP(CONCATENATE($B39,"_",AS$4,"_",$C$76,"_",$C$75),Data_for_IC_trend_tables!$A$1:$G$49194,7,FALSE),"-")</f>
        <v>3.1935574106304601</v>
      </c>
      <c r="AT39" s="30">
        <f>IFERROR(VLOOKUP(CONCATENATE($B39,"_",AT$4,"_",$C$76,"_",$C$75),Data_for_IC_trend_tables!$A$1:$G$49194,7,FALSE),"-")</f>
        <v>3.2448157743679902</v>
      </c>
      <c r="AU39" s="30"/>
      <c r="AV39" s="30">
        <f>IFERROR(VLOOKUP(CONCATENATE($B39,"_",AV$4,"_",$C$76,"_",$C$75),Data_for_IC_trend_tables!$A$1:$G$49194,7,FALSE),"-")</f>
        <v>3.2448157743679902</v>
      </c>
      <c r="AW39" s="79"/>
      <c r="AX39" s="38" t="str">
        <f t="shared" si="0"/>
        <v/>
      </c>
      <c r="AY39" s="58" t="str">
        <f t="shared" si="1"/>
        <v/>
      </c>
      <c r="AZ39" s="241"/>
      <c r="BA39" s="38" t="str">
        <f t="shared" si="2"/>
        <v/>
      </c>
      <c r="BB39" s="58" t="str">
        <f t="shared" si="3"/>
        <v/>
      </c>
      <c r="BC39" s="31"/>
      <c r="BD39" s="139"/>
      <c r="BE39"/>
      <c r="BF39"/>
      <c r="BG39"/>
      <c r="BH39"/>
      <c r="BI39"/>
      <c r="BJ39"/>
    </row>
    <row r="40" spans="2:62" s="3" customFormat="1" x14ac:dyDescent="0.2">
      <c r="B40" s="53" t="s">
        <v>166</v>
      </c>
      <c r="C40" s="55" t="s">
        <v>211</v>
      </c>
      <c r="D40" s="30">
        <f>IFERROR(VLOOKUP(CONCATENATE($B40,"_",D$4,"_",$C$76,"_",$C$75),Data_for_IC_trend_tables!$A$1:$G$49194,7,FALSE),"-")</f>
        <v>234</v>
      </c>
      <c r="E40" s="30">
        <f>IFERROR(VLOOKUP(CONCATENATE($B40,"_",E$4,"_",$C$76,"_",$C$75),Data_for_IC_trend_tables!$A$1:$G$49194,7,FALSE),"-")</f>
        <v>240</v>
      </c>
      <c r="F40" s="30">
        <f>IFERROR(VLOOKUP(CONCATENATE($B40,"_",F$4,"_",$C$76,"_",$C$75),Data_for_IC_trend_tables!$A$1:$G$49194,7,FALSE),"-")</f>
        <v>244</v>
      </c>
      <c r="G40" s="30">
        <f>IFERROR(VLOOKUP(CONCATENATE($B40,"_",G$4,"_",$C$76,"_",$C$75),Data_for_IC_trend_tables!$A$1:$G$49194,7,FALSE),"-")</f>
        <v>244</v>
      </c>
      <c r="H40" s="30">
        <f>IFERROR(VLOOKUP(CONCATENATE($B40,"_",H$4,"_",$C$76,"_",$C$75),Data_for_IC_trend_tables!$A$1:$G$49194,7,FALSE),"-")</f>
        <v>246</v>
      </c>
      <c r="I40" s="30">
        <f>IFERROR(VLOOKUP(CONCATENATE($B40,"_",I$4,"_",$C$76,"_",$C$75),Data_for_IC_trend_tables!$A$1:$G$49194,7,FALSE),"-")</f>
        <v>248</v>
      </c>
      <c r="J40" s="30">
        <f>IFERROR(VLOOKUP(CONCATENATE($B40,"_",J$4,"_",$C$76,"_",$C$75),Data_for_IC_trend_tables!$A$1:$G$49194,7,FALSE),"-")</f>
        <v>258</v>
      </c>
      <c r="K40" s="30">
        <f>IFERROR(VLOOKUP(CONCATENATE($B40,"_",K$4,"_",$C$76,"_",$C$75),Data_for_IC_trend_tables!$A$1:$G$49194,7,FALSE),"-")</f>
        <v>258</v>
      </c>
      <c r="L40" s="30">
        <f>IFERROR(VLOOKUP(CONCATENATE($B40,"_",L$4,"_",$C$76,"_",$C$75),Data_for_IC_trend_tables!$A$1:$G$49194,7,FALSE),"-")</f>
        <v>237</v>
      </c>
      <c r="M40" s="30">
        <f>IFERROR(VLOOKUP(CONCATENATE($B40,"_",M$4,"_",$C$76,"_",$C$75),Data_for_IC_trend_tables!$A$1:$G$49194,7,FALSE),"-")</f>
        <v>232</v>
      </c>
      <c r="N40" s="30">
        <f>IFERROR(VLOOKUP(CONCATENATE($B40,"_",N$4,"_",$C$76,"_",$C$75),Data_for_IC_trend_tables!$A$1:$G$49194,7,FALSE),"-")</f>
        <v>346.59363780400002</v>
      </c>
      <c r="O40" s="30">
        <f>IFERROR(VLOOKUP(CONCATENATE($B40,"_",O$4,"_",$C$76,"_",$C$75),Data_for_IC_trend_tables!$A$1:$G$49194,7,FALSE),"-")</f>
        <v>360.30827615999999</v>
      </c>
      <c r="P40" s="30">
        <f>IFERROR(VLOOKUP(CONCATENATE($B40,"_",P$4,"_",$C$76,"_",$C$75),Data_for_IC_trend_tables!$A$1:$G$49194,7,FALSE),"-")</f>
        <v>296.93808213099999</v>
      </c>
      <c r="Q40" s="30">
        <f>IFERROR(VLOOKUP(CONCATENATE($B40,"_",Q$4,"_",$C$76,"_",$C$75),Data_for_IC_trend_tables!$A$1:$G$49194,7,FALSE),"-")</f>
        <v>296.02051866699998</v>
      </c>
      <c r="R40" s="30">
        <f>IFERROR(VLOOKUP(CONCATENATE($B40,"_",R$4,"_",$C$76,"_",$C$75),Data_for_IC_trend_tables!$A$1:$G$49194,7,FALSE),"-")</f>
        <v>256.02034053199998</v>
      </c>
      <c r="S40" s="30">
        <f>IFERROR(VLOOKUP(CONCATENATE($B40,"_",S$4,"_",$C$76,"_",$C$75),Data_for_IC_trend_tables!$A$1:$G$49194,7,FALSE),"-")</f>
        <v>219.83047424399999</v>
      </c>
      <c r="T40" s="30">
        <f>IFERROR(VLOOKUP(CONCATENATE($B40,"_",T$4,"_",$C$76,"_",$C$75),Data_for_IC_trend_tables!$A$1:$G$49194,7,FALSE),"-")</f>
        <v>223.61828414799999</v>
      </c>
      <c r="U40" s="30">
        <f>IFERROR(VLOOKUP(CONCATENATE($B40,"_",U$4,"_",$C$76,"_",$C$75),Data_for_IC_trend_tables!$A$1:$G$49194,7,FALSE),"-")</f>
        <v>213.970052678</v>
      </c>
      <c r="V40" s="30">
        <f>IFERROR(VLOOKUP(CONCATENATE($B40,"_",V$4,"_",$C$76,"_",$C$75),Data_for_IC_trend_tables!$A$1:$G$49194,7,FALSE),"-")</f>
        <v>198.506762047</v>
      </c>
      <c r="W40" s="30">
        <f>IFERROR(VLOOKUP(CONCATENATE($B40,"_",W$4,"_",$C$76,"_",$C$75),Data_for_IC_trend_tables!$A$1:$G$49194,7,FALSE),"-")</f>
        <v>196.86145887800001</v>
      </c>
      <c r="X40" s="30">
        <f>IFERROR(VLOOKUP(CONCATENATE($B40,"_",X$4,"_",$C$76,"_",$C$75),Data_for_IC_trend_tables!$A$1:$G$49194,7,FALSE),"-")</f>
        <v>174.863573492</v>
      </c>
      <c r="Y40" s="30">
        <f>IFERROR(VLOOKUP(CONCATENATE($B40,"_",Y$4,"_",$C$76,"_",$C$75),Data_for_IC_trend_tables!$A$1:$G$49194,7,FALSE),"-")</f>
        <v>168.66079708999999</v>
      </c>
      <c r="Z40" s="30">
        <f>IFERROR(VLOOKUP(CONCATENATE($B40,"_",Z$4,"_",$C$76,"_",$C$75),Data_for_IC_trend_tables!$A$1:$G$49194,7,FALSE),"-")</f>
        <v>161.33240889699999</v>
      </c>
      <c r="AA40" s="30">
        <f>IFERROR(VLOOKUP(CONCATENATE($B40,"_",AA$4,"_",$C$76,"_",$C$75),Data_for_IC_trend_tables!$A$1:$G$49194,7,FALSE),"-")</f>
        <v>158.146840185</v>
      </c>
      <c r="AB40" s="30">
        <f>IFERROR(VLOOKUP(CONCATENATE($B40,"_",AB$4,"_",$C$76,"_",$C$75),Data_for_IC_trend_tables!$A$1:$G$49194,7,FALSE),"-")</f>
        <v>157.74563229500001</v>
      </c>
      <c r="AC40" s="30">
        <f>IFERROR(VLOOKUP(CONCATENATE($B40,"_",AC$4,"_",$C$76,"_",$C$75),Data_for_IC_trend_tables!$A$1:$G$49194,7,FALSE),"-")</f>
        <v>154.96719121500001</v>
      </c>
      <c r="AD40" s="30">
        <f>IFERROR(VLOOKUP(CONCATENATE($B40,"_",AD$4,"_",$C$76,"_",$C$75),Data_for_IC_trend_tables!$A$1:$G$49194,7,FALSE),"-")</f>
        <v>157.852819552</v>
      </c>
      <c r="AE40" s="30">
        <f>IFERROR(VLOOKUP(CONCATENATE($B40,"_",AE$4,"_",$C$76,"_",$C$75),Data_for_IC_trend_tables!$A$1:$G$49194,7,FALSE),"-")</f>
        <v>154.056280171</v>
      </c>
      <c r="AF40" s="30">
        <f>IFERROR(VLOOKUP(CONCATENATE($B40,"_",AF$4,"_",$C$76,"_",$C$75),Data_for_IC_trend_tables!$A$1:$G$49194,7,FALSE),"-")</f>
        <v>141.58988877300001</v>
      </c>
      <c r="AG40" s="30">
        <f>IFERROR(VLOOKUP(CONCATENATE($B40,"_",AG$4,"_",$C$76,"_",$C$75),Data_for_IC_trend_tables!$A$1:$G$49194,7,FALSE),"-")</f>
        <v>137.41726883300001</v>
      </c>
      <c r="AH40" s="30">
        <f>IFERROR(VLOOKUP(CONCATENATE($B40,"_",AH$4,"_",$C$76,"_",$C$75),Data_for_IC_trend_tables!$A$1:$G$49194,7,FALSE),"-")</f>
        <v>135.11454064399999</v>
      </c>
      <c r="AI40" s="30">
        <f>IFERROR(VLOOKUP(CONCATENATE($B40,"_",AI$4,"_",$C$76,"_",$C$75),Data_for_IC_trend_tables!$A$1:$G$49194,7,FALSE),"-")</f>
        <v>133.33966458399999</v>
      </c>
      <c r="AJ40" s="30">
        <f>IFERROR(VLOOKUP(CONCATENATE($B40,"_",AJ$4,"_",$C$76,"_",$C$75),Data_for_IC_trend_tables!$A$1:$G$49194,7,FALSE),"-")</f>
        <v>127.75356152000001</v>
      </c>
      <c r="AK40" s="30">
        <f>IFERROR(VLOOKUP(CONCATENATE($B40,"_",AK$4,"_",$C$76,"_",$C$75),Data_for_IC_trend_tables!$A$1:$G$49194,7,FALSE),"-")</f>
        <v>125.18034011500001</v>
      </c>
      <c r="AL40" s="30">
        <f>IFERROR(VLOOKUP(CONCATENATE($B40,"_",AL$4,"_",$C$76,"_",$C$75),Data_for_IC_trend_tables!$A$1:$G$49194,7,FALSE),"-")</f>
        <v>128.858460799</v>
      </c>
      <c r="AM40" s="30">
        <f>IFERROR(VLOOKUP(CONCATENATE($B40,"_",AM$4,"_",$C$76,"_",$C$75),Data_for_IC_trend_tables!$A$1:$G$49194,7,FALSE),"-")</f>
        <v>130.25887087300001</v>
      </c>
      <c r="AN40" s="30">
        <f>IFERROR(VLOOKUP(CONCATENATE($B40,"_",AN$4,"_",$C$76,"_",$C$75),Data_for_IC_trend_tables!$A$1:$G$49194,7,FALSE),"-")</f>
        <v>131.58952202899999</v>
      </c>
      <c r="AO40" s="30">
        <f>IFERROR(VLOOKUP(CONCATENATE($B40,"_",AO$4,"_",$C$76,"_",$C$75),Data_for_IC_trend_tables!$A$1:$G$49194,7,FALSE),"-")</f>
        <v>133.40961824499999</v>
      </c>
      <c r="AP40" s="30">
        <f>IFERROR(VLOOKUP(CONCATENATE($B40,"_",AP$4,"_",$C$76,"_",$C$75),Data_for_IC_trend_tables!$A$1:$G$49194,7,FALSE),"-")</f>
        <v>132.53879108000001</v>
      </c>
      <c r="AQ40" s="30">
        <f>IFERROR(VLOOKUP(CONCATENATE($B40,"_",AQ$4,"_",$C$76,"_",$C$75),Data_for_IC_trend_tables!$A$1:$G$49194,7,FALSE),"-")</f>
        <v>126.41335940499999</v>
      </c>
      <c r="AR40" s="30">
        <f>IFERROR(VLOOKUP(CONCATENATE($B40,"_",AR$4,"_",$C$76,"_",$C$75),Data_for_IC_trend_tables!$A$1:$G$49194,7,FALSE),"-")</f>
        <v>124.98638814500001</v>
      </c>
      <c r="AS40" s="30">
        <f>IFERROR(VLOOKUP(CONCATENATE($B40,"_",AS$4,"_",$C$76,"_",$C$75),Data_for_IC_trend_tables!$A$1:$G$49194,7,FALSE),"-")</f>
        <v>123.485520768</v>
      </c>
      <c r="AT40" s="30">
        <f>IFERROR(VLOOKUP(CONCATENATE($B40,"_",AT$4,"_",$C$76,"_",$C$75),Data_for_IC_trend_tables!$A$1:$G$49194,7,FALSE),"-")</f>
        <v>121.154275437</v>
      </c>
      <c r="AU40" s="30"/>
      <c r="AV40" s="30">
        <f>IFERROR(VLOOKUP(CONCATENATE($B40,"_",AV$4,"_",$C$76,"_",$C$75),Data_for_IC_trend_tables!$A$1:$G$49194,7,FALSE),"-")</f>
        <v>121.154275437</v>
      </c>
      <c r="AW40" s="79">
        <v>128</v>
      </c>
      <c r="AX40" s="38" t="str">
        <f t="shared" si="0"/>
        <v>Yes</v>
      </c>
      <c r="AY40" s="58">
        <f t="shared" si="1"/>
        <v>-5.3482223148437535E-2</v>
      </c>
      <c r="AZ40" s="241">
        <v>0.13</v>
      </c>
      <c r="BA40" s="38" t="str">
        <f t="shared" si="2"/>
        <v>Yes</v>
      </c>
      <c r="BB40" s="58">
        <f t="shared" si="3"/>
        <v>-8.8194028767600879E-2</v>
      </c>
      <c r="BC40" s="63" t="s">
        <v>76</v>
      </c>
      <c r="BD40" s="63" t="s">
        <v>76</v>
      </c>
      <c r="BE40"/>
      <c r="BF40"/>
      <c r="BG40"/>
      <c r="BH40"/>
      <c r="BI40"/>
      <c r="BJ40"/>
    </row>
    <row r="41" spans="2:62" s="19" customFormat="1" x14ac:dyDescent="0.2">
      <c r="B41" s="53" t="s">
        <v>167</v>
      </c>
      <c r="C41" s="55" t="s">
        <v>28</v>
      </c>
      <c r="D41" s="30">
        <f>IFERROR(VLOOKUP(CONCATENATE($B41,"_",D$4,"_",$C$76,"_",$C$75),Data_for_IC_trend_tables!$A$1:$G$49194,7,FALSE),"-")</f>
        <v>24.274438576000001</v>
      </c>
      <c r="E41" s="30">
        <f>IFERROR(VLOOKUP(CONCATENATE($B41,"_",E$4,"_",$C$76,"_",$C$75),Data_for_IC_trend_tables!$A$1:$G$49194,7,FALSE),"-")</f>
        <v>23</v>
      </c>
      <c r="F41" s="30">
        <f>IFERROR(VLOOKUP(CONCATENATE($B41,"_",F$4,"_",$C$76,"_",$C$75),Data_for_IC_trend_tables!$A$1:$G$49194,7,FALSE),"-")</f>
        <v>23</v>
      </c>
      <c r="G41" s="30">
        <f>IFERROR(VLOOKUP(CONCATENATE($B41,"_",G$4,"_",$C$76,"_",$C$75),Data_for_IC_trend_tables!$A$1:$G$49194,7,FALSE),"-")</f>
        <v>23</v>
      </c>
      <c r="H41" s="30">
        <f>IFERROR(VLOOKUP(CONCATENATE($B41,"_",H$4,"_",$C$76,"_",$C$75),Data_for_IC_trend_tables!$A$1:$G$49194,7,FALSE),"-")</f>
        <v>23</v>
      </c>
      <c r="I41" s="30">
        <f>IFERROR(VLOOKUP(CONCATENATE($B41,"_",I$4,"_",$C$76,"_",$C$75),Data_for_IC_trend_tables!$A$1:$G$49194,7,FALSE),"-")</f>
        <v>23</v>
      </c>
      <c r="J41" s="30">
        <f>IFERROR(VLOOKUP(CONCATENATE($B41,"_",J$4,"_",$C$76,"_",$C$75),Data_for_IC_trend_tables!$A$1:$G$49194,7,FALSE),"-")</f>
        <v>23</v>
      </c>
      <c r="K41" s="30">
        <f>IFERROR(VLOOKUP(CONCATENATE($B41,"_",K$4,"_",$C$76,"_",$C$75),Data_for_IC_trend_tables!$A$1:$G$49194,7,FALSE),"-")</f>
        <v>25.102480815</v>
      </c>
      <c r="L41" s="30">
        <f>IFERROR(VLOOKUP(CONCATENATE($B41,"_",L$4,"_",$C$76,"_",$C$75),Data_for_IC_trend_tables!$A$1:$G$49194,7,FALSE),"-")</f>
        <v>21.3</v>
      </c>
      <c r="M41" s="30">
        <f>IFERROR(VLOOKUP(CONCATENATE($B41,"_",M$4,"_",$C$76,"_",$C$75),Data_for_IC_trend_tables!$A$1:$G$49194,7,FALSE),"-")</f>
        <v>24.564655463000001</v>
      </c>
      <c r="N41" s="30">
        <f>IFERROR(VLOOKUP(CONCATENATE($B41,"_",N$4,"_",$C$76,"_",$C$75),Data_for_IC_trend_tables!$A$1:$G$49194,7,FALSE),"-")</f>
        <v>31.223685746400001</v>
      </c>
      <c r="O41" s="30">
        <f>IFERROR(VLOOKUP(CONCATENATE($B41,"_",O$4,"_",$C$76,"_",$C$75),Data_for_IC_trend_tables!$A$1:$G$49194,7,FALSE),"-")</f>
        <v>30.761264442400002</v>
      </c>
      <c r="P41" s="30">
        <f>IFERROR(VLOOKUP(CONCATENATE($B41,"_",P$4,"_",$C$76,"_",$C$75),Data_for_IC_trend_tables!$A$1:$G$49194,7,FALSE),"-")</f>
        <v>31.650332672200001</v>
      </c>
      <c r="Q41" s="30">
        <f>IFERROR(VLOOKUP(CONCATENATE($B41,"_",Q$4,"_",$C$76,"_",$C$75),Data_for_IC_trend_tables!$A$1:$G$49194,7,FALSE),"-")</f>
        <v>29.569044157299999</v>
      </c>
      <c r="R41" s="30">
        <f>IFERROR(VLOOKUP(CONCATENATE($B41,"_",R$4,"_",$C$76,"_",$C$75),Data_for_IC_trend_tables!$A$1:$G$49194,7,FALSE),"-")</f>
        <v>28.765001170400001</v>
      </c>
      <c r="S41" s="30">
        <f>IFERROR(VLOOKUP(CONCATENATE($B41,"_",S$4,"_",$C$76,"_",$C$75),Data_for_IC_trend_tables!$A$1:$G$49194,7,FALSE),"-")</f>
        <v>29.485166200399998</v>
      </c>
      <c r="T41" s="30">
        <f>IFERROR(VLOOKUP(CONCATENATE($B41,"_",T$4,"_",$C$76,"_",$C$75),Data_for_IC_trend_tables!$A$1:$G$49194,7,FALSE),"-")</f>
        <v>30.1090729987</v>
      </c>
      <c r="U41" s="30">
        <f>IFERROR(VLOOKUP(CONCATENATE($B41,"_",U$4,"_",$C$76,"_",$C$75),Data_for_IC_trend_tables!$A$1:$G$49194,7,FALSE),"-")</f>
        <v>29.305395665799999</v>
      </c>
      <c r="V41" s="30">
        <f>IFERROR(VLOOKUP(CONCATENATE($B41,"_",V$4,"_",$C$76,"_",$C$75),Data_for_IC_trend_tables!$A$1:$G$49194,7,FALSE),"-")</f>
        <v>29.9314572111</v>
      </c>
      <c r="W41" s="30">
        <f>IFERROR(VLOOKUP(CONCATENATE($B41,"_",W$4,"_",$C$76,"_",$C$75),Data_for_IC_trend_tables!$A$1:$G$49194,7,FALSE),"-")</f>
        <v>30.765305973</v>
      </c>
      <c r="X41" s="30">
        <f>IFERROR(VLOOKUP(CONCATENATE($B41,"_",X$4,"_",$C$76,"_",$C$75),Data_for_IC_trend_tables!$A$1:$G$49194,7,FALSE),"-")</f>
        <v>29.978533307399999</v>
      </c>
      <c r="Y41" s="30">
        <f>IFERROR(VLOOKUP(CONCATENATE($B41,"_",Y$4,"_",$C$76,"_",$C$75),Data_for_IC_trend_tables!$A$1:$G$49194,7,FALSE),"-")</f>
        <v>30.095051078000001</v>
      </c>
      <c r="Z41" s="30">
        <f>IFERROR(VLOOKUP(CONCATENATE($B41,"_",Z$4,"_",$C$76,"_",$C$75),Data_for_IC_trend_tables!$A$1:$G$49194,7,FALSE),"-")</f>
        <v>30.323015463000001</v>
      </c>
      <c r="AA41" s="30">
        <f>IFERROR(VLOOKUP(CONCATENATE($B41,"_",AA$4,"_",$C$76,"_",$C$75),Data_for_IC_trend_tables!$A$1:$G$49194,7,FALSE),"-")</f>
        <v>31.350225736199999</v>
      </c>
      <c r="AB41" s="30">
        <f>IFERROR(VLOOKUP(CONCATENATE($B41,"_",AB$4,"_",$C$76,"_",$C$75),Data_for_IC_trend_tables!$A$1:$G$49194,7,FALSE),"-")</f>
        <v>31.478442185500001</v>
      </c>
      <c r="AC41" s="30">
        <f>IFERROR(VLOOKUP(CONCATENATE($B41,"_",AC$4,"_",$C$76,"_",$C$75),Data_for_IC_trend_tables!$A$1:$G$49194,7,FALSE),"-")</f>
        <v>31.585389686900001</v>
      </c>
      <c r="AD41" s="30">
        <f>IFERROR(VLOOKUP(CONCATENATE($B41,"_",AD$4,"_",$C$76,"_",$C$75),Data_for_IC_trend_tables!$A$1:$G$49194,7,FALSE),"-")</f>
        <v>31.795014024099999</v>
      </c>
      <c r="AE41" s="30">
        <f>IFERROR(VLOOKUP(CONCATENATE($B41,"_",AE$4,"_",$C$76,"_",$C$75),Data_for_IC_trend_tables!$A$1:$G$49194,7,FALSE),"-")</f>
        <v>31.6466082086</v>
      </c>
      <c r="AF41" s="30">
        <f>IFERROR(VLOOKUP(CONCATENATE($B41,"_",AF$4,"_",$C$76,"_",$C$75),Data_for_IC_trend_tables!$A$1:$G$49194,7,FALSE),"-")</f>
        <v>31.928447119000001</v>
      </c>
      <c r="AG41" s="30">
        <f>IFERROR(VLOOKUP(CONCATENATE($B41,"_",AG$4,"_",$C$76,"_",$C$75),Data_for_IC_trend_tables!$A$1:$G$49194,7,FALSE),"-")</f>
        <v>31.851583027899999</v>
      </c>
      <c r="AH41" s="30">
        <f>IFERROR(VLOOKUP(CONCATENATE($B41,"_",AH$4,"_",$C$76,"_",$C$75),Data_for_IC_trend_tables!$A$1:$G$49194,7,FALSE),"-")</f>
        <v>31.563296493399999</v>
      </c>
      <c r="AI41" s="30">
        <f>IFERROR(VLOOKUP(CONCATENATE($B41,"_",AI$4,"_",$C$76,"_",$C$75),Data_for_IC_trend_tables!$A$1:$G$49194,7,FALSE),"-")</f>
        <v>30.980720807299999</v>
      </c>
      <c r="AJ41" s="30">
        <f>IFERROR(VLOOKUP(CONCATENATE($B41,"_",AJ$4,"_",$C$76,"_",$C$75),Data_for_IC_trend_tables!$A$1:$G$49194,7,FALSE),"-")</f>
        <v>31.1097154606</v>
      </c>
      <c r="AK41" s="30">
        <f>IFERROR(VLOOKUP(CONCATENATE($B41,"_",AK$4,"_",$C$76,"_",$C$75),Data_for_IC_trend_tables!$A$1:$G$49194,7,FALSE),"-")</f>
        <v>31.3469513097</v>
      </c>
      <c r="AL41" s="30">
        <f>IFERROR(VLOOKUP(CONCATENATE($B41,"_",AL$4,"_",$C$76,"_",$C$75),Data_for_IC_trend_tables!$A$1:$G$49194,7,FALSE),"-")</f>
        <v>31.105079739099999</v>
      </c>
      <c r="AM41" s="30">
        <f>IFERROR(VLOOKUP(CONCATENATE($B41,"_",AM$4,"_",$C$76,"_",$C$75),Data_for_IC_trend_tables!$A$1:$G$49194,7,FALSE),"-")</f>
        <v>30.977501133699999</v>
      </c>
      <c r="AN41" s="30">
        <f>IFERROR(VLOOKUP(CONCATENATE($B41,"_",AN$4,"_",$C$76,"_",$C$75),Data_for_IC_trend_tables!$A$1:$G$49194,7,FALSE),"-")</f>
        <v>31.026211732499998</v>
      </c>
      <c r="AO41" s="30">
        <f>IFERROR(VLOOKUP(CONCATENATE($B41,"_",AO$4,"_",$C$76,"_",$C$75),Data_for_IC_trend_tables!$A$1:$G$49194,7,FALSE),"-")</f>
        <v>30.709498424500001</v>
      </c>
      <c r="AP41" s="30">
        <f>IFERROR(VLOOKUP(CONCATENATE($B41,"_",AP$4,"_",$C$76,"_",$C$75),Data_for_IC_trend_tables!$A$1:$G$49194,7,FALSE),"-")</f>
        <v>31.9563264861</v>
      </c>
      <c r="AQ41" s="30">
        <f>IFERROR(VLOOKUP(CONCATENATE($B41,"_",AQ$4,"_",$C$76,"_",$C$75),Data_for_IC_trend_tables!$A$1:$G$49194,7,FALSE),"-")</f>
        <v>29.715968522400001</v>
      </c>
      <c r="AR41" s="30">
        <f>IFERROR(VLOOKUP(CONCATENATE($B41,"_",AR$4,"_",$C$76,"_",$C$75),Data_for_IC_trend_tables!$A$1:$G$49194,7,FALSE),"-")</f>
        <v>29.814055439201599</v>
      </c>
      <c r="AS41" s="30">
        <f>IFERROR(VLOOKUP(CONCATENATE($B41,"_",AS$4,"_",$C$76,"_",$C$75),Data_for_IC_trend_tables!$A$1:$G$49194,7,FALSE),"-")</f>
        <v>30.181853316200002</v>
      </c>
      <c r="AT41" s="30">
        <f>IFERROR(VLOOKUP(CONCATENATE($B41,"_",AT$4,"_",$C$76,"_",$C$75),Data_for_IC_trend_tables!$A$1:$G$49194,7,FALSE),"-")</f>
        <v>29.474026448452499</v>
      </c>
      <c r="AU41" s="30"/>
      <c r="AV41" s="30">
        <f>IFERROR(VLOOKUP(CONCATENATE($B41,"_",AV$4,"_",$C$76,"_",$C$75),Data_for_IC_trend_tables!$A$1:$G$49194,7,FALSE),"-")</f>
        <v>29.474026448452499</v>
      </c>
      <c r="AW41" s="79">
        <v>23</v>
      </c>
      <c r="AX41" s="38" t="str">
        <f t="shared" si="0"/>
        <v>No</v>
      </c>
      <c r="AY41" s="58">
        <f t="shared" si="1"/>
        <v>0.28147941080228256</v>
      </c>
      <c r="AZ41" s="241">
        <v>0.08</v>
      </c>
      <c r="BA41" s="38" t="str">
        <f t="shared" si="2"/>
        <v>No</v>
      </c>
      <c r="BB41" s="58">
        <f t="shared" si="3"/>
        <v>1.3153801191720368E-2</v>
      </c>
      <c r="BC41" s="63" t="s">
        <v>76</v>
      </c>
      <c r="BD41" s="63" t="s">
        <v>76</v>
      </c>
      <c r="BE41"/>
      <c r="BF41"/>
      <c r="BG41"/>
      <c r="BH41"/>
      <c r="BI41"/>
      <c r="BJ41"/>
    </row>
    <row r="42" spans="2:62" s="3" customFormat="1" x14ac:dyDescent="0.2">
      <c r="B42" s="53" t="s">
        <v>168</v>
      </c>
      <c r="C42" s="55" t="s">
        <v>29</v>
      </c>
      <c r="D42" s="30">
        <f>IFERROR(VLOOKUP(CONCATENATE($B42,"_",D$4,"_",$C$76,"_",$C$75),Data_for_IC_trend_tables!$A$1:$G$49194,7,FALSE),"-")</f>
        <v>550</v>
      </c>
      <c r="E42" s="30" t="str">
        <f>IFERROR(VLOOKUP(CONCATENATE($B42,"_",E$4,"_",$C$76,"_",$C$75),Data_for_IC_trend_tables!$A$1:$G$49194,7,FALSE),"-")</f>
        <v>-</v>
      </c>
      <c r="F42" s="30" t="str">
        <f>IFERROR(VLOOKUP(CONCATENATE($B42,"_",F$4,"_",$C$76,"_",$C$75),Data_for_IC_trend_tables!$A$1:$G$49194,7,FALSE),"-")</f>
        <v>-</v>
      </c>
      <c r="G42" s="30" t="str">
        <f>IFERROR(VLOOKUP(CONCATENATE($B42,"_",G$4,"_",$C$76,"_",$C$75),Data_for_IC_trend_tables!$A$1:$G$49194,7,FALSE),"-")</f>
        <v>-</v>
      </c>
      <c r="H42" s="30" t="str">
        <f>IFERROR(VLOOKUP(CONCATENATE($B42,"_",H$4,"_",$C$76,"_",$C$75),Data_for_IC_trend_tables!$A$1:$G$49194,7,FALSE),"-")</f>
        <v>-</v>
      </c>
      <c r="I42" s="30">
        <f>IFERROR(VLOOKUP(CONCATENATE($B42,"_",I$4,"_",$C$76,"_",$C$75),Data_for_IC_trend_tables!$A$1:$G$49194,7,FALSE),"-")</f>
        <v>550</v>
      </c>
      <c r="J42" s="30">
        <f>IFERROR(VLOOKUP(CONCATENATE($B42,"_",J$4,"_",$C$76,"_",$C$75),Data_for_IC_trend_tables!$A$1:$G$49194,7,FALSE),"-")</f>
        <v>550</v>
      </c>
      <c r="K42" s="30">
        <f>IFERROR(VLOOKUP(CONCATENATE($B42,"_",K$4,"_",$C$76,"_",$C$75),Data_for_IC_trend_tables!$A$1:$G$49194,7,FALSE),"-")</f>
        <v>550</v>
      </c>
      <c r="L42" s="30">
        <f>IFERROR(VLOOKUP(CONCATENATE($B42,"_",L$4,"_",$C$76,"_",$C$75),Data_for_IC_trend_tables!$A$1:$G$49194,7,FALSE),"-")</f>
        <v>550</v>
      </c>
      <c r="M42" s="30">
        <f>IFERROR(VLOOKUP(CONCATENATE($B42,"_",M$4,"_",$C$76,"_",$C$75),Data_for_IC_trend_tables!$A$1:$G$49194,7,FALSE),"-")</f>
        <v>550</v>
      </c>
      <c r="N42" s="30">
        <f>IFERROR(VLOOKUP(CONCATENATE($B42,"_",N$4,"_",$C$76,"_",$C$75),Data_for_IC_trend_tables!$A$1:$G$49194,7,FALSE),"-")</f>
        <v>503.16235852115801</v>
      </c>
      <c r="O42" s="30">
        <f>IFERROR(VLOOKUP(CONCATENATE($B42,"_",O$4,"_",$C$76,"_",$C$75),Data_for_IC_trend_tables!$A$1:$G$49194,7,FALSE),"-")</f>
        <v>442.94680563345798</v>
      </c>
      <c r="P42" s="30">
        <f>IFERROR(VLOOKUP(CONCATENATE($B42,"_",P$4,"_",$C$76,"_",$C$75),Data_for_IC_trend_tables!$A$1:$G$49194,7,FALSE),"-")</f>
        <v>419.51688337155798</v>
      </c>
      <c r="Q42" s="30">
        <f>IFERROR(VLOOKUP(CONCATENATE($B42,"_",Q$4,"_",$C$76,"_",$C$75),Data_for_IC_trend_tables!$A$1:$G$49194,7,FALSE),"-")</f>
        <v>388.176655801484</v>
      </c>
      <c r="R42" s="30">
        <f>IFERROR(VLOOKUP(CONCATENATE($B42,"_",R$4,"_",$C$76,"_",$C$75),Data_for_IC_trend_tables!$A$1:$G$49194,7,FALSE),"-")</f>
        <v>391.14095325404702</v>
      </c>
      <c r="S42" s="30">
        <f>IFERROR(VLOOKUP(CONCATENATE($B42,"_",S$4,"_",$C$76,"_",$C$75),Data_for_IC_trend_tables!$A$1:$G$49194,7,FALSE),"-")</f>
        <v>383.776846124163</v>
      </c>
      <c r="T42" s="30">
        <f>IFERROR(VLOOKUP(CONCATENATE($B42,"_",T$4,"_",$C$76,"_",$C$75),Data_for_IC_trend_tables!$A$1:$G$49194,7,FALSE),"-")</f>
        <v>362.36011694804199</v>
      </c>
      <c r="U42" s="30">
        <f>IFERROR(VLOOKUP(CONCATENATE($B42,"_",U$4,"_",$C$76,"_",$C$75),Data_for_IC_trend_tables!$A$1:$G$49194,7,FALSE),"-")</f>
        <v>365.87626990520101</v>
      </c>
      <c r="V42" s="30">
        <f>IFERROR(VLOOKUP(CONCATENATE($B42,"_",V$4,"_",$C$76,"_",$C$75),Data_for_IC_trend_tables!$A$1:$G$49194,7,FALSE),"-")</f>
        <v>374.767140605279</v>
      </c>
      <c r="W42" s="30">
        <f>IFERROR(VLOOKUP(CONCATENATE($B42,"_",W$4,"_",$C$76,"_",$C$75),Data_for_IC_trend_tables!$A$1:$G$49194,7,FALSE),"-")</f>
        <v>370.28333453452899</v>
      </c>
      <c r="X42" s="30">
        <f>IFERROR(VLOOKUP(CONCATENATE($B42,"_",X$4,"_",$C$76,"_",$C$75),Data_for_IC_trend_tables!$A$1:$G$49194,7,FALSE),"-")</f>
        <v>357.83056947012199</v>
      </c>
      <c r="Y42" s="30">
        <f>IFERROR(VLOOKUP(CONCATENATE($B42,"_",Y$4,"_",$C$76,"_",$C$75),Data_for_IC_trend_tables!$A$1:$G$49194,7,FALSE),"-")</f>
        <v>345.89985762662002</v>
      </c>
      <c r="Z42" s="30">
        <f>IFERROR(VLOOKUP(CONCATENATE($B42,"_",Z$4,"_",$C$76,"_",$C$75),Data_for_IC_trend_tables!$A$1:$G$49194,7,FALSE),"-")</f>
        <v>338.987376432026</v>
      </c>
      <c r="AA42" s="30">
        <f>IFERROR(VLOOKUP(CONCATENATE($B42,"_",AA$4,"_",$C$76,"_",$C$75),Data_for_IC_trend_tables!$A$1:$G$49194,7,FALSE),"-")</f>
        <v>324.60409502909903</v>
      </c>
      <c r="AB42" s="30">
        <f>IFERROR(VLOOKUP(CONCATENATE($B42,"_",AB$4,"_",$C$76,"_",$C$75),Data_for_IC_trend_tables!$A$1:$G$49194,7,FALSE),"-")</f>
        <v>314.58434378424499</v>
      </c>
      <c r="AC42" s="30">
        <f>IFERROR(VLOOKUP(CONCATENATE($B42,"_",AC$4,"_",$C$76,"_",$C$75),Data_for_IC_trend_tables!$A$1:$G$49194,7,FALSE),"-")</f>
        <v>332.37271723229298</v>
      </c>
      <c r="AD42" s="30">
        <f>IFERROR(VLOOKUP(CONCATENATE($B42,"_",AD$4,"_",$C$76,"_",$C$75),Data_for_IC_trend_tables!$A$1:$G$49194,7,FALSE),"-")</f>
        <v>336.12166489745903</v>
      </c>
      <c r="AE42" s="30">
        <f>IFERROR(VLOOKUP(CONCATENATE($B42,"_",AE$4,"_",$C$76,"_",$C$75),Data_for_IC_trend_tables!$A$1:$G$49194,7,FALSE),"-")</f>
        <v>342.266373762429</v>
      </c>
      <c r="AF42" s="30">
        <f>IFERROR(VLOOKUP(CONCATENATE($B42,"_",AF$4,"_",$C$76,"_",$C$75),Data_for_IC_trend_tables!$A$1:$G$49194,7,FALSE),"-")</f>
        <v>329.47605557946798</v>
      </c>
      <c r="AG42" s="30">
        <f>IFERROR(VLOOKUP(CONCATENATE($B42,"_",AG$4,"_",$C$76,"_",$C$75),Data_for_IC_trend_tables!$A$1:$G$49194,7,FALSE),"-")</f>
        <v>316.69881384522398</v>
      </c>
      <c r="AH42" s="30">
        <f>IFERROR(VLOOKUP(CONCATENATE($B42,"_",AH$4,"_",$C$76,"_",$C$75),Data_for_IC_trend_tables!$A$1:$G$49194,7,FALSE),"-")</f>
        <v>307.179037653264</v>
      </c>
      <c r="AI42" s="30">
        <f>IFERROR(VLOOKUP(CONCATENATE($B42,"_",AI$4,"_",$C$76,"_",$C$75),Data_for_IC_trend_tables!$A$1:$G$49194,7,FALSE),"-")</f>
        <v>305.383301733873</v>
      </c>
      <c r="AJ42" s="30">
        <f>IFERROR(VLOOKUP(CONCATENATE($B42,"_",AJ$4,"_",$C$76,"_",$C$75),Data_for_IC_trend_tables!$A$1:$G$49194,7,FALSE),"-")</f>
        <v>295.595076991231</v>
      </c>
      <c r="AK42" s="30">
        <f>IFERROR(VLOOKUP(CONCATENATE($B42,"_",AK$4,"_",$C$76,"_",$C$75),Data_for_IC_trend_tables!$A$1:$G$49194,7,FALSE),"-")</f>
        <v>300.51597877066399</v>
      </c>
      <c r="AL42" s="30">
        <f>IFERROR(VLOOKUP(CONCATENATE($B42,"_",AL$4,"_",$C$76,"_",$C$75),Data_for_IC_trend_tables!$A$1:$G$49194,7,FALSE),"-")</f>
        <v>295.60631587321302</v>
      </c>
      <c r="AM42" s="30">
        <f>IFERROR(VLOOKUP(CONCATENATE($B42,"_",AM$4,"_",$C$76,"_",$C$75),Data_for_IC_trend_tables!$A$1:$G$49194,7,FALSE),"-")</f>
        <v>295.13805582994001</v>
      </c>
      <c r="AN42" s="30">
        <f>IFERROR(VLOOKUP(CONCATENATE($B42,"_",AN$4,"_",$C$76,"_",$C$75),Data_for_IC_trend_tables!$A$1:$G$49194,7,FALSE),"-")</f>
        <v>296.06592263008002</v>
      </c>
      <c r="AO42" s="30">
        <f>IFERROR(VLOOKUP(CONCATENATE($B42,"_",AO$4,"_",$C$76,"_",$C$75),Data_for_IC_trend_tables!$A$1:$G$49194,7,FALSE),"-")</f>
        <v>309.717191430669</v>
      </c>
      <c r="AP42" s="30">
        <f>IFERROR(VLOOKUP(CONCATENATE($B42,"_",AP$4,"_",$C$76,"_",$C$75),Data_for_IC_trend_tables!$A$1:$G$49194,7,FALSE),"-")</f>
        <v>320.55524156989998</v>
      </c>
      <c r="AQ42" s="30">
        <f>IFERROR(VLOOKUP(CONCATENATE($B42,"_",AQ$4,"_",$C$76,"_",$C$75),Data_for_IC_trend_tables!$A$1:$G$49194,7,FALSE),"-")</f>
        <v>307.03541024578999</v>
      </c>
      <c r="AR42" s="30">
        <f>IFERROR(VLOOKUP(CONCATENATE($B42,"_",AR$4,"_",$C$76,"_",$C$75),Data_for_IC_trend_tables!$A$1:$G$49194,7,FALSE),"-")</f>
        <v>315.63314456818301</v>
      </c>
      <c r="AS42" s="30">
        <f>IFERROR(VLOOKUP(CONCATENATE($B42,"_",AS$4,"_",$C$76,"_",$C$75),Data_for_IC_trend_tables!$A$1:$G$49194,7,FALSE),"-")</f>
        <v>298.15340337269703</v>
      </c>
      <c r="AT42" s="30">
        <f>IFERROR(VLOOKUP(CONCATENATE($B42,"_",AT$4,"_",$C$76,"_",$C$75),Data_for_IC_trend_tables!$A$1:$G$49194,7,FALSE),"-")</f>
        <v>277.14931401244002</v>
      </c>
      <c r="AU42" s="30"/>
      <c r="AV42" s="30">
        <f>IFERROR(VLOOKUP(CONCATENATE($B42,"_",AV$4,"_",$C$76,"_",$C$75),Data_for_IC_trend_tables!$A$1:$G$49194,7,FALSE),"-")</f>
        <v>277.14931401244002</v>
      </c>
      <c r="AW42" s="79"/>
      <c r="AX42" s="38" t="str">
        <f t="shared" si="0"/>
        <v/>
      </c>
      <c r="AY42" s="58" t="str">
        <f t="shared" si="1"/>
        <v/>
      </c>
      <c r="AZ42" s="241"/>
      <c r="BA42" s="38" t="str">
        <f t="shared" si="2"/>
        <v/>
      </c>
      <c r="BB42" s="58" t="str">
        <f t="shared" si="3"/>
        <v/>
      </c>
      <c r="BC42" s="31"/>
      <c r="BD42" s="139"/>
      <c r="BE42"/>
      <c r="BF42"/>
      <c r="BG42"/>
      <c r="BH42"/>
      <c r="BI42"/>
      <c r="BJ42"/>
    </row>
    <row r="43" spans="2:62" s="3" customFormat="1" x14ac:dyDescent="0.2">
      <c r="B43" s="53" t="s">
        <v>169</v>
      </c>
      <c r="C43" s="55" t="s">
        <v>30</v>
      </c>
      <c r="D43" s="30" t="str">
        <f>IFERROR(VLOOKUP(CONCATENATE($B43,"_",D$4,"_",$C$76,"_",$C$75),Data_for_IC_trend_tables!$A$1:$G$49194,7,FALSE),"-")</f>
        <v>-</v>
      </c>
      <c r="E43" s="30" t="str">
        <f>IFERROR(VLOOKUP(CONCATENATE($B43,"_",E$4,"_",$C$76,"_",$C$75),Data_for_IC_trend_tables!$A$1:$G$49194,7,FALSE),"-")</f>
        <v>-</v>
      </c>
      <c r="F43" s="30" t="str">
        <f>IFERROR(VLOOKUP(CONCATENATE($B43,"_",F$4,"_",$C$76,"_",$C$75),Data_for_IC_trend_tables!$A$1:$G$49194,7,FALSE),"-")</f>
        <v>-</v>
      </c>
      <c r="G43" s="30" t="str">
        <f>IFERROR(VLOOKUP(CONCATENATE($B43,"_",G$4,"_",$C$76,"_",$C$75),Data_for_IC_trend_tables!$A$1:$G$49194,7,FALSE),"-")</f>
        <v>-</v>
      </c>
      <c r="H43" s="30" t="str">
        <f>IFERROR(VLOOKUP(CONCATENATE($B43,"_",H$4,"_",$C$76,"_",$C$75),Data_for_IC_trend_tables!$A$1:$G$49194,7,FALSE),"-")</f>
        <v>-</v>
      </c>
      <c r="I43" s="30" t="str">
        <f>IFERROR(VLOOKUP(CONCATENATE($B43,"_",I$4,"_",$C$76,"_",$C$75),Data_for_IC_trend_tables!$A$1:$G$49194,7,FALSE),"-")</f>
        <v>-</v>
      </c>
      <c r="J43" s="30" t="str">
        <f>IFERROR(VLOOKUP(CONCATENATE($B43,"_",J$4,"_",$C$76,"_",$C$75),Data_for_IC_trend_tables!$A$1:$G$49194,7,FALSE),"-")</f>
        <v>-</v>
      </c>
      <c r="K43" s="30" t="str">
        <f>IFERROR(VLOOKUP(CONCATENATE($B43,"_",K$4,"_",$C$76,"_",$C$75),Data_for_IC_trend_tables!$A$1:$G$49194,7,FALSE),"-")</f>
        <v>-</v>
      </c>
      <c r="L43" s="30" t="str">
        <f>IFERROR(VLOOKUP(CONCATENATE($B43,"_",L$4,"_",$C$76,"_",$C$75),Data_for_IC_trend_tables!$A$1:$G$49194,7,FALSE),"-")</f>
        <v>-</v>
      </c>
      <c r="M43" s="30" t="str">
        <f>IFERROR(VLOOKUP(CONCATENATE($B43,"_",M$4,"_",$C$76,"_",$C$75),Data_for_IC_trend_tables!$A$1:$G$49194,7,FALSE),"-")</f>
        <v>-</v>
      </c>
      <c r="N43" s="30">
        <f>IFERROR(VLOOKUP(CONCATENATE($B43,"_",N$4,"_",$C$76,"_",$C$75),Data_for_IC_trend_tables!$A$1:$G$49194,7,FALSE),"-")</f>
        <v>67.620341140234899</v>
      </c>
      <c r="O43" s="30">
        <f>IFERROR(VLOOKUP(CONCATENATE($B43,"_",O$4,"_",$C$76,"_",$C$75),Data_for_IC_trend_tables!$A$1:$G$49194,7,FALSE),"-")</f>
        <v>67.620515283822797</v>
      </c>
      <c r="P43" s="30">
        <f>IFERROR(VLOOKUP(CONCATENATE($B43,"_",P$4,"_",$C$76,"_",$C$75),Data_for_IC_trend_tables!$A$1:$G$49194,7,FALSE),"-")</f>
        <v>66.660008912785898</v>
      </c>
      <c r="Q43" s="30">
        <f>IFERROR(VLOOKUP(CONCATENATE($B43,"_",Q$4,"_",$C$76,"_",$C$75),Data_for_IC_trend_tables!$A$1:$G$49194,7,FALSE),"-")</f>
        <v>65.766121780009996</v>
      </c>
      <c r="R43" s="30">
        <f>IFERROR(VLOOKUP(CONCATENATE($B43,"_",R$4,"_",$C$76,"_",$C$75),Data_for_IC_trend_tables!$A$1:$G$49194,7,FALSE),"-")</f>
        <v>65.257381374115297</v>
      </c>
      <c r="S43" s="30">
        <f>IFERROR(VLOOKUP(CONCATENATE($B43,"_",S$4,"_",$C$76,"_",$C$75),Data_for_IC_trend_tables!$A$1:$G$49194,7,FALSE),"-")</f>
        <v>65.068090098910403</v>
      </c>
      <c r="T43" s="30">
        <f>IFERROR(VLOOKUP(CONCATENATE($B43,"_",T$4,"_",$C$76,"_",$C$75),Data_for_IC_trend_tables!$A$1:$G$49194,7,FALSE),"-")</f>
        <v>66.229306980337299</v>
      </c>
      <c r="U43" s="30">
        <f>IFERROR(VLOOKUP(CONCATENATE($B43,"_",U$4,"_",$C$76,"_",$C$75),Data_for_IC_trend_tables!$A$1:$G$49194,7,FALSE),"-")</f>
        <v>65.483069219580599</v>
      </c>
      <c r="V43" s="30">
        <f>IFERROR(VLOOKUP(CONCATENATE($B43,"_",V$4,"_",$C$76,"_",$C$75),Data_for_IC_trend_tables!$A$1:$G$49194,7,FALSE),"-")</f>
        <v>63.542466352792196</v>
      </c>
      <c r="W43" s="30">
        <f>IFERROR(VLOOKUP(CONCATENATE($B43,"_",W$4,"_",$C$76,"_",$C$75),Data_for_IC_trend_tables!$A$1:$G$49194,7,FALSE),"-")</f>
        <v>66.384703110137906</v>
      </c>
      <c r="X43" s="30">
        <f>IFERROR(VLOOKUP(CONCATENATE($B43,"_",X$4,"_",$C$76,"_",$C$75),Data_for_IC_trend_tables!$A$1:$G$49194,7,FALSE),"-")</f>
        <v>68.702383238722405</v>
      </c>
      <c r="Y43" s="30">
        <f>IFERROR(VLOOKUP(CONCATENATE($B43,"_",Y$4,"_",$C$76,"_",$C$75),Data_for_IC_trend_tables!$A$1:$G$49194,7,FALSE),"-")</f>
        <v>65.974944762887105</v>
      </c>
      <c r="Z43" s="30">
        <f>IFERROR(VLOOKUP(CONCATENATE($B43,"_",Z$4,"_",$C$76,"_",$C$75),Data_for_IC_trend_tables!$A$1:$G$49194,7,FALSE),"-")</f>
        <v>63.944373996539099</v>
      </c>
      <c r="AA43" s="30">
        <f>IFERROR(VLOOKUP(CONCATENATE($B43,"_",AA$4,"_",$C$76,"_",$C$75),Data_for_IC_trend_tables!$A$1:$G$49194,7,FALSE),"-")</f>
        <v>60.397382517272497</v>
      </c>
      <c r="AB43" s="30">
        <f>IFERROR(VLOOKUP(CONCATENATE($B43,"_",AB$4,"_",$C$76,"_",$C$75),Data_for_IC_trend_tables!$A$1:$G$49194,7,FALSE),"-")</f>
        <v>61.493232349963797</v>
      </c>
      <c r="AC43" s="30">
        <f>IFERROR(VLOOKUP(CONCATENATE($B43,"_",AC$4,"_",$C$76,"_",$C$75),Data_for_IC_trend_tables!$A$1:$G$49194,7,FALSE),"-")</f>
        <v>57.176252342703798</v>
      </c>
      <c r="AD43" s="30">
        <f>IFERROR(VLOOKUP(CONCATENATE($B43,"_",AD$4,"_",$C$76,"_",$C$75),Data_for_IC_trend_tables!$A$1:$G$49194,7,FALSE),"-")</f>
        <v>56.237027467070298</v>
      </c>
      <c r="AE43" s="30">
        <f>IFERROR(VLOOKUP(CONCATENATE($B43,"_",AE$4,"_",$C$76,"_",$C$75),Data_for_IC_trend_tables!$A$1:$G$49194,7,FALSE),"-")</f>
        <v>57.030911383884103</v>
      </c>
      <c r="AF43" s="30">
        <f>IFERROR(VLOOKUP(CONCATENATE($B43,"_",AF$4,"_",$C$76,"_",$C$75),Data_for_IC_trend_tables!$A$1:$G$49194,7,FALSE),"-")</f>
        <v>55.907268048169698</v>
      </c>
      <c r="AG43" s="30">
        <f>IFERROR(VLOOKUP(CONCATENATE($B43,"_",AG$4,"_",$C$76,"_",$C$75),Data_for_IC_trend_tables!$A$1:$G$49194,7,FALSE),"-")</f>
        <v>54.092638198873097</v>
      </c>
      <c r="AH43" s="30">
        <f>IFERROR(VLOOKUP(CONCATENATE($B43,"_",AH$4,"_",$C$76,"_",$C$75),Data_for_IC_trend_tables!$A$1:$G$49194,7,FALSE),"-")</f>
        <v>53.130846007850302</v>
      </c>
      <c r="AI43" s="30">
        <f>IFERROR(VLOOKUP(CONCATENATE($B43,"_",AI$4,"_",$C$76,"_",$C$75),Data_for_IC_trend_tables!$A$1:$G$49194,7,FALSE),"-")</f>
        <v>53.4412841152852</v>
      </c>
      <c r="AJ43" s="30">
        <f>IFERROR(VLOOKUP(CONCATENATE($B43,"_",AJ$4,"_",$C$76,"_",$C$75),Data_for_IC_trend_tables!$A$1:$G$49194,7,FALSE),"-")</f>
        <v>52.319825189887801</v>
      </c>
      <c r="AK43" s="30">
        <f>IFERROR(VLOOKUP(CONCATENATE($B43,"_",AK$4,"_",$C$76,"_",$C$75),Data_for_IC_trend_tables!$A$1:$G$49194,7,FALSE),"-")</f>
        <v>50.960816865716303</v>
      </c>
      <c r="AL43" s="30">
        <f>IFERROR(VLOOKUP(CONCATENATE($B43,"_",AL$4,"_",$C$76,"_",$C$75),Data_for_IC_trend_tables!$A$1:$G$49194,7,FALSE),"-")</f>
        <v>53.102665345698398</v>
      </c>
      <c r="AM43" s="30">
        <f>IFERROR(VLOOKUP(CONCATENATE($B43,"_",AM$4,"_",$C$76,"_",$C$75),Data_for_IC_trend_tables!$A$1:$G$49194,7,FALSE),"-")</f>
        <v>54.090008073202398</v>
      </c>
      <c r="AN43" s="30">
        <f>IFERROR(VLOOKUP(CONCATENATE($B43,"_",AN$4,"_",$C$76,"_",$C$75),Data_for_IC_trend_tables!$A$1:$G$49194,7,FALSE),"-")</f>
        <v>54.496391344280902</v>
      </c>
      <c r="AO43" s="30">
        <f>IFERROR(VLOOKUP(CONCATENATE($B43,"_",AO$4,"_",$C$76,"_",$C$75),Data_for_IC_trend_tables!$A$1:$G$49194,7,FALSE),"-")</f>
        <v>55.3818292279337</v>
      </c>
      <c r="AP43" s="30">
        <f>IFERROR(VLOOKUP(CONCATENATE($B43,"_",AP$4,"_",$C$76,"_",$C$75),Data_for_IC_trend_tables!$A$1:$G$49194,7,FALSE),"-")</f>
        <v>55.5444348443961</v>
      </c>
      <c r="AQ43" s="30">
        <f>IFERROR(VLOOKUP(CONCATENATE($B43,"_",AQ$4,"_",$C$76,"_",$C$75),Data_for_IC_trend_tables!$A$1:$G$49194,7,FALSE),"-")</f>
        <v>56.887049977952401</v>
      </c>
      <c r="AR43" s="30">
        <f>IFERROR(VLOOKUP(CONCATENATE($B43,"_",AR$4,"_",$C$76,"_",$C$75),Data_for_IC_trend_tables!$A$1:$G$49194,7,FALSE),"-")</f>
        <v>57.748953254554003</v>
      </c>
      <c r="AS43" s="30">
        <f>IFERROR(VLOOKUP(CONCATENATE($B43,"_",AS$4,"_",$C$76,"_",$C$75),Data_for_IC_trend_tables!$A$1:$G$49194,7,FALSE),"-")</f>
        <v>57.705831178843297</v>
      </c>
      <c r="AT43" s="30">
        <f>IFERROR(VLOOKUP(CONCATENATE($B43,"_",AT$4,"_",$C$76,"_",$C$75),Data_for_IC_trend_tables!$A$1:$G$49194,7,FALSE),"-")</f>
        <v>55.5818171209052</v>
      </c>
      <c r="AU43" s="30"/>
      <c r="AV43" s="30">
        <f>IFERROR(VLOOKUP(CONCATENATE($B43,"_",AV$4,"_",$C$76,"_",$C$75),Data_for_IC_trend_tables!$A$1:$G$49194,7,FALSE),"-")</f>
        <v>55.5818171209052</v>
      </c>
      <c r="AW43" s="79">
        <v>108</v>
      </c>
      <c r="AX43" s="38" t="str">
        <f t="shared" si="0"/>
        <v>Yes</v>
      </c>
      <c r="AY43" s="58">
        <f t="shared" si="1"/>
        <v>-0.48535354517680368</v>
      </c>
      <c r="AZ43" s="241">
        <v>7.0000000000000007E-2</v>
      </c>
      <c r="BA43" s="38" t="str">
        <f t="shared" si="2"/>
        <v>No</v>
      </c>
      <c r="BB43" s="58">
        <f t="shared" si="3"/>
        <v>4.2113680829554023E-2</v>
      </c>
      <c r="BC43" s="63" t="s">
        <v>76</v>
      </c>
      <c r="BD43" s="63" t="s">
        <v>76</v>
      </c>
      <c r="BE43"/>
      <c r="BF43"/>
      <c r="BG43"/>
      <c r="BH43"/>
      <c r="BI43"/>
      <c r="BJ43"/>
    </row>
    <row r="44" spans="2:62" s="3" customFormat="1" x14ac:dyDescent="0.2">
      <c r="B44" s="53" t="s">
        <v>170</v>
      </c>
      <c r="C44" s="55" t="s">
        <v>31</v>
      </c>
      <c r="D44" s="30">
        <f>IFERROR(VLOOKUP(CONCATENATE($B44,"_",D$4,"_",$C$76,"_",$C$75),Data_for_IC_trend_tables!$A$1:$G$49194,7,FALSE),"-")</f>
        <v>340</v>
      </c>
      <c r="E44" s="30">
        <f>IFERROR(VLOOKUP(CONCATENATE($B44,"_",E$4,"_",$C$76,"_",$C$75),Data_for_IC_trend_tables!$A$1:$G$49194,7,FALSE),"-")</f>
        <v>332</v>
      </c>
      <c r="F44" s="30">
        <f>IFERROR(VLOOKUP(CONCATENATE($B44,"_",F$4,"_",$C$76,"_",$C$75),Data_for_IC_trend_tables!$A$1:$G$49194,7,FALSE),"-")</f>
        <v>327</v>
      </c>
      <c r="G44" s="30">
        <f>IFERROR(VLOOKUP(CONCATENATE($B44,"_",G$4,"_",$C$76,"_",$C$75),Data_for_IC_trend_tables!$A$1:$G$49194,7,FALSE),"-")</f>
        <v>311</v>
      </c>
      <c r="H44" s="30">
        <f>IFERROR(VLOOKUP(CONCATENATE($B44,"_",H$4,"_",$C$76,"_",$C$75),Data_for_IC_trend_tables!$A$1:$G$49194,7,FALSE),"-")</f>
        <v>359</v>
      </c>
      <c r="I44" s="30">
        <f>IFERROR(VLOOKUP(CONCATENATE($B44,"_",I$4,"_",$C$76,"_",$C$75),Data_for_IC_trend_tables!$A$1:$G$49194,7,FALSE),"-")</f>
        <v>343</v>
      </c>
      <c r="J44" s="30">
        <f>IFERROR(VLOOKUP(CONCATENATE($B44,"_",J$4,"_",$C$76,"_",$C$75),Data_for_IC_trend_tables!$A$1:$G$49194,7,FALSE),"-")</f>
        <v>350</v>
      </c>
      <c r="K44" s="30">
        <f>IFERROR(VLOOKUP(CONCATENATE($B44,"_",K$4,"_",$C$76,"_",$C$75),Data_for_IC_trend_tables!$A$1:$G$49194,7,FALSE),"-")</f>
        <v>329</v>
      </c>
      <c r="L44" s="30">
        <f>IFERROR(VLOOKUP(CONCATENATE($B44,"_",L$4,"_",$C$76,"_",$C$75),Data_for_IC_trend_tables!$A$1:$G$49194,7,FALSE),"-")</f>
        <v>339</v>
      </c>
      <c r="M44" s="30">
        <f>IFERROR(VLOOKUP(CONCATENATE($B44,"_",M$4,"_",$C$76,"_",$C$75),Data_for_IC_trend_tables!$A$1:$G$49194,7,FALSE),"-")</f>
        <v>341</v>
      </c>
      <c r="N44" s="30">
        <f>IFERROR(VLOOKUP(CONCATENATE($B44,"_",N$4,"_",$C$76,"_",$C$75),Data_for_IC_trend_tables!$A$1:$G$49194,7,FALSE),"-")</f>
        <v>320.29178483465603</v>
      </c>
      <c r="O44" s="30">
        <f>IFERROR(VLOOKUP(CONCATENATE($B44,"_",O$4,"_",$C$76,"_",$C$75),Data_for_IC_trend_tables!$A$1:$G$49194,7,FALSE),"-")</f>
        <v>262.46885130641601</v>
      </c>
      <c r="P44" s="30">
        <f>IFERROR(VLOOKUP(CONCATENATE($B44,"_",P$4,"_",$C$76,"_",$C$75),Data_for_IC_trend_tables!$A$1:$G$49194,7,FALSE),"-")</f>
        <v>230.13466990826299</v>
      </c>
      <c r="Q44" s="30">
        <f>IFERROR(VLOOKUP(CONCATENATE($B44,"_",Q$4,"_",$C$76,"_",$C$75),Data_for_IC_trend_tables!$A$1:$G$49194,7,FALSE),"-")</f>
        <v>226.840061484377</v>
      </c>
      <c r="R44" s="30">
        <f>IFERROR(VLOOKUP(CONCATENATE($B44,"_",R$4,"_",$C$76,"_",$C$75),Data_for_IC_trend_tables!$A$1:$G$49194,7,FALSE),"-")</f>
        <v>213.03258666314801</v>
      </c>
      <c r="S44" s="30">
        <f>IFERROR(VLOOKUP(CONCATENATE($B44,"_",S$4,"_",$C$76,"_",$C$75),Data_for_IC_trend_tables!$A$1:$G$49194,7,FALSE),"-")</f>
        <v>215.85374114882501</v>
      </c>
      <c r="T44" s="30">
        <f>IFERROR(VLOOKUP(CONCATENATE($B44,"_",T$4,"_",$C$76,"_",$C$75),Data_for_IC_trend_tables!$A$1:$G$49194,7,FALSE),"-")</f>
        <v>215.85896988678201</v>
      </c>
      <c r="U44" s="30">
        <f>IFERROR(VLOOKUP(CONCATENATE($B44,"_",U$4,"_",$C$76,"_",$C$75),Data_for_IC_trend_tables!$A$1:$G$49194,7,FALSE),"-")</f>
        <v>201.44649917688901</v>
      </c>
      <c r="V44" s="30">
        <f>IFERROR(VLOOKUP(CONCATENATE($B44,"_",V$4,"_",$C$76,"_",$C$75),Data_for_IC_trend_tables!$A$1:$G$49194,7,FALSE),"-")</f>
        <v>196.183773635911</v>
      </c>
      <c r="W44" s="30">
        <f>IFERROR(VLOOKUP(CONCATENATE($B44,"_",W$4,"_",$C$76,"_",$C$75),Data_for_IC_trend_tables!$A$1:$G$49194,7,FALSE),"-")</f>
        <v>185.234537520999</v>
      </c>
      <c r="X44" s="30">
        <f>IFERROR(VLOOKUP(CONCATENATE($B44,"_",X$4,"_",$C$76,"_",$C$75),Data_for_IC_trend_tables!$A$1:$G$49194,7,FALSE),"-")</f>
        <v>175.955628053883</v>
      </c>
      <c r="Y44" s="30">
        <f>IFERROR(VLOOKUP(CONCATENATE($B44,"_",Y$4,"_",$C$76,"_",$C$75),Data_for_IC_trend_tables!$A$1:$G$49194,7,FALSE),"-")</f>
        <v>170.01995593300299</v>
      </c>
      <c r="Z44" s="30">
        <f>IFERROR(VLOOKUP(CONCATENATE($B44,"_",Z$4,"_",$C$76,"_",$C$75),Data_for_IC_trend_tables!$A$1:$G$49194,7,FALSE),"-")</f>
        <v>175.982174387127</v>
      </c>
      <c r="AA44" s="30">
        <f>IFERROR(VLOOKUP(CONCATENATE($B44,"_",AA$4,"_",$C$76,"_",$C$75),Data_for_IC_trend_tables!$A$1:$G$49194,7,FALSE),"-")</f>
        <v>178.97125807497801</v>
      </c>
      <c r="AB44" s="30">
        <f>IFERROR(VLOOKUP(CONCATENATE($B44,"_",AB$4,"_",$C$76,"_",$C$75),Data_for_IC_trend_tables!$A$1:$G$49194,7,FALSE),"-")</f>
        <v>187.85996789658</v>
      </c>
      <c r="AC44" s="30">
        <f>IFERROR(VLOOKUP(CONCATENATE($B44,"_",AC$4,"_",$C$76,"_",$C$75),Data_for_IC_trend_tables!$A$1:$G$49194,7,FALSE),"-")</f>
        <v>193.79677034945499</v>
      </c>
      <c r="AD44" s="30">
        <f>IFERROR(VLOOKUP(CONCATENATE($B44,"_",AD$4,"_",$C$76,"_",$C$75),Data_for_IC_trend_tables!$A$1:$G$49194,7,FALSE),"-")</f>
        <v>194.70545807740399</v>
      </c>
      <c r="AE44" s="30">
        <f>IFERROR(VLOOKUP(CONCATENATE($B44,"_",AE$4,"_",$C$76,"_",$C$75),Data_for_IC_trend_tables!$A$1:$G$49194,7,FALSE),"-")</f>
        <v>196.12987175687201</v>
      </c>
      <c r="AF44" s="30">
        <f>IFERROR(VLOOKUP(CONCATENATE($B44,"_",AF$4,"_",$C$76,"_",$C$75),Data_for_IC_trend_tables!$A$1:$G$49194,7,FALSE),"-")</f>
        <v>194.733894913695</v>
      </c>
      <c r="AG44" s="30">
        <f>IFERROR(VLOOKUP(CONCATENATE($B44,"_",AG$4,"_",$C$76,"_",$C$75),Data_for_IC_trend_tables!$A$1:$G$49194,7,FALSE),"-")</f>
        <v>189.177094454339</v>
      </c>
      <c r="AH44" s="30">
        <f>IFERROR(VLOOKUP(CONCATENATE($B44,"_",AH$4,"_",$C$76,"_",$C$75),Data_for_IC_trend_tables!$A$1:$G$49194,7,FALSE),"-")</f>
        <v>172.69536824590801</v>
      </c>
      <c r="AI44" s="30">
        <f>IFERROR(VLOOKUP(CONCATENATE($B44,"_",AI$4,"_",$C$76,"_",$C$75),Data_for_IC_trend_tables!$A$1:$G$49194,7,FALSE),"-")</f>
        <v>172.14045486231299</v>
      </c>
      <c r="AJ44" s="30">
        <f>IFERROR(VLOOKUP(CONCATENATE($B44,"_",AJ$4,"_",$C$76,"_",$C$75),Data_for_IC_trend_tables!$A$1:$G$49194,7,FALSE),"-")</f>
        <v>167.55216332376401</v>
      </c>
      <c r="AK44" s="30">
        <f>IFERROR(VLOOKUP(CONCATENATE($B44,"_",AK$4,"_",$C$76,"_",$C$75),Data_for_IC_trend_tables!$A$1:$G$49194,7,FALSE),"-")</f>
        <v>169.69141357467799</v>
      </c>
      <c r="AL44" s="30">
        <f>IFERROR(VLOOKUP(CONCATENATE($B44,"_",AL$4,"_",$C$76,"_",$C$75),Data_for_IC_trend_tables!$A$1:$G$49194,7,FALSE),"-")</f>
        <v>165.422644524562</v>
      </c>
      <c r="AM44" s="30">
        <f>IFERROR(VLOOKUP(CONCATENATE($B44,"_",AM$4,"_",$C$76,"_",$C$75),Data_for_IC_trend_tables!$A$1:$G$49194,7,FALSE),"-")</f>
        <v>169.460206909997</v>
      </c>
      <c r="AN44" s="30">
        <f>IFERROR(VLOOKUP(CONCATENATE($B44,"_",AN$4,"_",$C$76,"_",$C$75),Data_for_IC_trend_tables!$A$1:$G$49194,7,FALSE),"-")</f>
        <v>165.80722942176001</v>
      </c>
      <c r="AO44" s="30">
        <f>IFERROR(VLOOKUP(CONCATENATE($B44,"_",AO$4,"_",$C$76,"_",$C$75),Data_for_IC_trend_tables!$A$1:$G$49194,7,FALSE),"-")</f>
        <v>163.707437496795</v>
      </c>
      <c r="AP44" s="30">
        <f>IFERROR(VLOOKUP(CONCATENATE($B44,"_",AP$4,"_",$C$76,"_",$C$75),Data_for_IC_trend_tables!$A$1:$G$49194,7,FALSE),"-")</f>
        <v>161.628873192979</v>
      </c>
      <c r="AQ44" s="30">
        <f>IFERROR(VLOOKUP(CONCATENATE($B44,"_",AQ$4,"_",$C$76,"_",$C$75),Data_for_IC_trend_tables!$A$1:$G$49194,7,FALSE),"-")</f>
        <v>158.79273555466199</v>
      </c>
      <c r="AR44" s="30">
        <f>IFERROR(VLOOKUP(CONCATENATE($B44,"_",AR$4,"_",$C$76,"_",$C$75),Data_for_IC_trend_tables!$A$1:$G$49194,7,FALSE),"-")</f>
        <v>155.62973006249101</v>
      </c>
      <c r="AS44" s="30">
        <f>IFERROR(VLOOKUP(CONCATENATE($B44,"_",AS$4,"_",$C$76,"_",$C$75),Data_for_IC_trend_tables!$A$1:$G$49194,7,FALSE),"-")</f>
        <v>156.81275938602201</v>
      </c>
      <c r="AT44" s="30">
        <f>IFERROR(VLOOKUP(CONCATENATE($B44,"_",AT$4,"_",$C$76,"_",$C$75),Data_for_IC_trend_tables!$A$1:$G$49194,7,FALSE),"-")</f>
        <v>149.83987421593901</v>
      </c>
      <c r="AU44" s="30"/>
      <c r="AV44" s="30">
        <f>IFERROR(VLOOKUP(CONCATENATE($B44,"_",AV$4,"_",$C$76,"_",$C$75),Data_for_IC_trend_tables!$A$1:$G$49194,7,FALSE),"-")</f>
        <v>149.83987421593901</v>
      </c>
      <c r="AW44" s="79">
        <v>210</v>
      </c>
      <c r="AX44" s="38" t="str">
        <f t="shared" si="0"/>
        <v>Yes</v>
      </c>
      <c r="AY44" s="58">
        <f t="shared" si="1"/>
        <v>-0.2864767894479095</v>
      </c>
      <c r="AZ44" s="241">
        <v>0.13</v>
      </c>
      <c r="BA44" s="38" t="str">
        <f t="shared" si="2"/>
        <v>Yes</v>
      </c>
      <c r="BB44" s="58">
        <f t="shared" si="3"/>
        <v>-9.6819549439615321E-2</v>
      </c>
      <c r="BC44" s="63" t="s">
        <v>76</v>
      </c>
      <c r="BD44" s="63" t="s">
        <v>76</v>
      </c>
      <c r="BE44"/>
      <c r="BF44"/>
      <c r="BG44"/>
      <c r="BH44"/>
      <c r="BI44"/>
      <c r="BJ44"/>
    </row>
    <row r="45" spans="2:62" s="3" customFormat="1" x14ac:dyDescent="0.2">
      <c r="B45" s="53" t="s">
        <v>171</v>
      </c>
      <c r="C45" s="61" t="s">
        <v>58</v>
      </c>
      <c r="D45" s="30">
        <f>IFERROR(VLOOKUP(CONCATENATE($B45,"_",D$4,"_",$C$76,"_",$C$75),Data_for_IC_trend_tables!$A$1:$G$49194,7,FALSE),"-")</f>
        <v>1189</v>
      </c>
      <c r="E45" s="30">
        <f>IFERROR(VLOOKUP(CONCATENATE($B45,"_",E$4,"_",$C$76,"_",$C$75),Data_for_IC_trend_tables!$A$1:$G$49194,7,FALSE),"-")</f>
        <v>1192</v>
      </c>
      <c r="F45" s="30">
        <f>IFERROR(VLOOKUP(CONCATENATE($B45,"_",F$4,"_",$C$76,"_",$C$75),Data_for_IC_trend_tables!$A$1:$G$49194,7,FALSE),"-")</f>
        <v>1214</v>
      </c>
      <c r="G45" s="30">
        <f>IFERROR(VLOOKUP(CONCATENATE($B45,"_",G$4,"_",$C$76,"_",$C$75),Data_for_IC_trend_tables!$A$1:$G$49194,7,FALSE),"-")</f>
        <v>1245</v>
      </c>
      <c r="H45" s="30">
        <f>IFERROR(VLOOKUP(CONCATENATE($B45,"_",H$4,"_",$C$76,"_",$C$75),Data_for_IC_trend_tables!$A$1:$G$49194,7,FALSE),"-")</f>
        <v>1247</v>
      </c>
      <c r="I45" s="30">
        <f>IFERROR(VLOOKUP(CONCATENATE($B45,"_",I$4,"_",$C$76,"_",$C$75),Data_for_IC_trend_tables!$A$1:$G$49194,7,FALSE),"-")</f>
        <v>1239</v>
      </c>
      <c r="J45" s="30">
        <f>IFERROR(VLOOKUP(CONCATENATE($B45,"_",J$4,"_",$C$76,"_",$C$75),Data_for_IC_trend_tables!$A$1:$G$49194,7,FALSE),"-")</f>
        <v>1286</v>
      </c>
      <c r="K45" s="30">
        <f>IFERROR(VLOOKUP(CONCATENATE($B45,"_",K$4,"_",$C$76,"_",$C$75),Data_for_IC_trend_tables!$A$1:$G$49194,7,FALSE),"-")</f>
        <v>1277</v>
      </c>
      <c r="L45" s="30">
        <f>IFERROR(VLOOKUP(CONCATENATE($B45,"_",L$4,"_",$C$76,"_",$C$75),Data_for_IC_trend_tables!$A$1:$G$49194,7,FALSE),"-")</f>
        <v>1269</v>
      </c>
      <c r="M45" s="30">
        <f>IFERROR(VLOOKUP(CONCATENATE($B45,"_",M$4,"_",$C$76,"_",$C$75),Data_for_IC_trend_tables!$A$1:$G$49194,7,FALSE),"-")</f>
        <v>1258</v>
      </c>
      <c r="N45" s="30">
        <f>IFERROR(VLOOKUP(CONCATENATE($B45,"_",N$4,"_",$C$76,"_",$C$75),Data_for_IC_trend_tables!$A$1:$G$49194,7,FALSE),"-")</f>
        <v>1191</v>
      </c>
      <c r="O45" s="30">
        <f>IFERROR(VLOOKUP(CONCATENATE($B45,"_",O$4,"_",$C$76,"_",$C$75),Data_for_IC_trend_tables!$A$1:$G$49194,7,FALSE),"-")</f>
        <v>1161</v>
      </c>
      <c r="P45" s="30">
        <f>IFERROR(VLOOKUP(CONCATENATE($B45,"_",P$4,"_",$C$76,"_",$C$75),Data_for_IC_trend_tables!$A$1:$G$49194,7,FALSE),"-")</f>
        <v>1084</v>
      </c>
      <c r="Q45" s="30">
        <f>IFERROR(VLOOKUP(CONCATENATE($B45,"_",Q$4,"_",$C$76,"_",$C$75),Data_for_IC_trend_tables!$A$1:$G$49194,7,FALSE),"-")</f>
        <v>903</v>
      </c>
      <c r="R45" s="30">
        <f>IFERROR(VLOOKUP(CONCATENATE($B45,"_",R$4,"_",$C$76,"_",$C$75),Data_for_IC_trend_tables!$A$1:$G$49194,7,FALSE),"-")</f>
        <v>772</v>
      </c>
      <c r="S45" s="30">
        <f>IFERROR(VLOOKUP(CONCATENATE($B45,"_",S$4,"_",$C$76,"_",$C$75),Data_for_IC_trend_tables!$A$1:$G$49194,7,FALSE),"-")</f>
        <v>824</v>
      </c>
      <c r="T45" s="30">
        <f>IFERROR(VLOOKUP(CONCATENATE($B45,"_",T$4,"_",$C$76,"_",$C$75),Data_for_IC_trend_tables!$A$1:$G$49194,7,FALSE),"-")</f>
        <v>749</v>
      </c>
      <c r="U45" s="30">
        <f>IFERROR(VLOOKUP(CONCATENATE($B45,"_",U$4,"_",$C$76,"_",$C$75),Data_for_IC_trend_tables!$A$1:$G$49194,7,FALSE),"-")</f>
        <v>730</v>
      </c>
      <c r="V45" s="30">
        <f>IFERROR(VLOOKUP(CONCATENATE($B45,"_",V$4,"_",$C$76,"_",$C$75),Data_for_IC_trend_tables!$A$1:$G$49194,7,FALSE),"-")</f>
        <v>675</v>
      </c>
      <c r="W45" s="30">
        <f>IFERROR(VLOOKUP(CONCATENATE($B45,"_",W$4,"_",$C$76,"_",$C$75),Data_for_IC_trend_tables!$A$1:$G$49194,7,FALSE),"-")</f>
        <v>657</v>
      </c>
      <c r="X45" s="30">
        <f>IFERROR(VLOOKUP(CONCATENATE($B45,"_",X$4,"_",$C$76,"_",$C$75),Data_for_IC_trend_tables!$A$1:$G$49194,7,FALSE),"-")</f>
        <v>650</v>
      </c>
      <c r="Y45" s="30" t="str">
        <f>IFERROR(VLOOKUP(CONCATENATE($B45,"_",Y$4,"_",$C$76,"_",$C$75),Data_for_IC_trend_tables!$A$1:$G$49194,7,FALSE),"-")</f>
        <v>-</v>
      </c>
      <c r="Z45" s="30">
        <f>IFERROR(VLOOKUP(CONCATENATE($B45,"_",Z$4,"_",$C$76,"_",$C$75),Data_for_IC_trend_tables!$A$1:$G$49194,7,FALSE),"-")</f>
        <v>600</v>
      </c>
      <c r="AA45" s="30">
        <f>IFERROR(VLOOKUP(CONCATENATE($B45,"_",AA$4,"_",$C$76,"_",$C$75),Data_for_IC_trend_tables!$A$1:$G$49194,7,FALSE),"-")</f>
        <v>600</v>
      </c>
      <c r="AB45" s="30">
        <f>IFERROR(VLOOKUP(CONCATENATE($B45,"_",AB$4,"_",$C$76,"_",$C$75),Data_for_IC_trend_tables!$A$1:$G$49194,7,FALSE),"-")</f>
        <v>608</v>
      </c>
      <c r="AC45" s="30">
        <f>IFERROR(VLOOKUP(CONCATENATE($B45,"_",AC$4,"_",$C$76,"_",$C$75),Data_for_IC_trend_tables!$A$1:$G$49194,7,FALSE),"-")</f>
        <v>531</v>
      </c>
      <c r="AD45" s="30">
        <f>IFERROR(VLOOKUP(CONCATENATE($B45,"_",AD$4,"_",$C$76,"_",$C$75),Data_for_IC_trend_tables!$A$1:$G$49194,7,FALSE),"-")</f>
        <v>583.70000000000005</v>
      </c>
      <c r="AE45" s="30">
        <f>IFERROR(VLOOKUP(CONCATENATE($B45,"_",AE$4,"_",$C$76,"_",$C$75),Data_for_IC_trend_tables!$A$1:$G$49194,7,FALSE),"-")</f>
        <v>558</v>
      </c>
      <c r="AF45" s="30">
        <f>IFERROR(VLOOKUP(CONCATENATE($B45,"_",AF$4,"_",$C$76,"_",$C$75),Data_for_IC_trend_tables!$A$1:$G$49194,7,FALSE),"-")</f>
        <v>548.1</v>
      </c>
      <c r="AG45" s="30">
        <f>IFERROR(VLOOKUP(CONCATENATE($B45,"_",AG$4,"_",$C$76,"_",$C$75),Data_for_IC_trend_tables!$A$1:$G$49194,7,FALSE),"-")</f>
        <v>770.51</v>
      </c>
      <c r="AH45" s="30">
        <f>IFERROR(VLOOKUP(CONCATENATE($B45,"_",AH$4,"_",$C$76,"_",$C$75),Data_for_IC_trend_tables!$A$1:$G$49194,7,FALSE),"-")</f>
        <v>774.52905891587102</v>
      </c>
      <c r="AI45" s="30">
        <f>IFERROR(VLOOKUP(CONCATENATE($B45,"_",AI$4,"_",$C$76,"_",$C$75),Data_for_IC_trend_tables!$A$1:$G$49194,7,FALSE),"-")</f>
        <v>792.50023408607206</v>
      </c>
      <c r="AJ45" s="30">
        <f>IFERROR(VLOOKUP(CONCATENATE($B45,"_",AJ$4,"_",$C$76,"_",$C$75),Data_for_IC_trend_tables!$A$1:$G$49194,7,FALSE),"-")</f>
        <v>815.51254746056497</v>
      </c>
      <c r="AK45" s="30">
        <f>IFERROR(VLOOKUP(CONCATENATE($B45,"_",AK$4,"_",$C$76,"_",$C$75),Data_for_IC_trend_tables!$A$1:$G$49194,7,FALSE),"-")</f>
        <v>813.75912517138204</v>
      </c>
      <c r="AL45" s="30">
        <f>IFERROR(VLOOKUP(CONCATENATE($B45,"_",AL$4,"_",$C$76,"_",$C$75),Data_for_IC_trend_tables!$A$1:$G$49194,7,FALSE),"-")</f>
        <v>825.11664887491997</v>
      </c>
      <c r="AM45" s="30">
        <f>IFERROR(VLOOKUP(CONCATENATE($B45,"_",AM$4,"_",$C$76,"_",$C$75),Data_for_IC_trend_tables!$A$1:$G$49194,7,FALSE),"-")</f>
        <v>865.64424260652697</v>
      </c>
      <c r="AN45" s="30">
        <f>IFERROR(VLOOKUP(CONCATENATE($B45,"_",AN$4,"_",$C$76,"_",$C$75),Data_for_IC_trend_tables!$A$1:$G$49194,7,FALSE),"-")</f>
        <v>878.77230506788101</v>
      </c>
      <c r="AO45" s="30">
        <f>IFERROR(VLOOKUP(CONCATENATE($B45,"_",AO$4,"_",$C$76,"_",$C$75),Data_for_IC_trend_tables!$A$1:$G$49194,7,FALSE),"-")</f>
        <v>898.39708744789698</v>
      </c>
      <c r="AP45" s="30">
        <f>IFERROR(VLOOKUP(CONCATENATE($B45,"_",AP$4,"_",$C$76,"_",$C$75),Data_for_IC_trend_tables!$A$1:$G$49194,7,FALSE),"-")</f>
        <v>899.29387184845598</v>
      </c>
      <c r="AQ45" s="30">
        <f>IFERROR(VLOOKUP(CONCATENATE($B45,"_",AQ$4,"_",$C$76,"_",$C$75),Data_for_IC_trend_tables!$A$1:$G$49194,7,FALSE),"-")</f>
        <v>937.38906137331401</v>
      </c>
      <c r="AR45" s="30">
        <f>IFERROR(VLOOKUP(CONCATENATE($B45,"_",AR$4,"_",$C$76,"_",$C$75),Data_for_IC_trend_tables!$A$1:$G$49194,7,FALSE),"-")</f>
        <v>941.45345709327205</v>
      </c>
      <c r="AS45" s="30" t="str">
        <f>IFERROR(VLOOKUP(CONCATENATE($B45,"_",AS$4,"_",$C$76,"_",$C$75),Data_for_IC_trend_tables!$A$1:$G$49194,7,FALSE),"-")</f>
        <v>-</v>
      </c>
      <c r="AT45" s="30" t="str">
        <f>IFERROR(VLOOKUP(CONCATENATE($B45,"_",AT$4,"_",$C$76,"_",$C$75),Data_for_IC_trend_tables!$A$1:$G$49194,7,FALSE),"-")</f>
        <v>-</v>
      </c>
      <c r="AU45" s="30"/>
      <c r="AV45" s="30" t="str">
        <f>IFERROR(VLOOKUP(CONCATENATE($B45,"_",AV$4,"_",$C$76,"_",$C$75),Data_for_IC_trend_tables!$A$1:$G$49194,7,FALSE),"-")</f>
        <v>-</v>
      </c>
      <c r="AW45" s="79"/>
      <c r="AX45" s="38" t="str">
        <f t="shared" si="0"/>
        <v/>
      </c>
      <c r="AY45" s="58" t="str">
        <f t="shared" si="1"/>
        <v/>
      </c>
      <c r="AZ45" s="241"/>
      <c r="BA45" s="38" t="str">
        <f t="shared" si="2"/>
        <v/>
      </c>
      <c r="BB45" s="58" t="str">
        <f t="shared" si="3"/>
        <v/>
      </c>
      <c r="BC45" s="31"/>
      <c r="BD45" s="139"/>
      <c r="BE45"/>
      <c r="BF45"/>
      <c r="BG45"/>
      <c r="BH45"/>
      <c r="BI45"/>
      <c r="BJ45"/>
    </row>
    <row r="46" spans="2:62" s="3" customFormat="1" x14ac:dyDescent="0.2">
      <c r="B46" s="53" t="s">
        <v>172</v>
      </c>
      <c r="C46" s="55" t="s">
        <v>32</v>
      </c>
      <c r="D46" s="30" t="str">
        <f>IFERROR(VLOOKUP(CONCATENATE($B46,"_",D$4,"_",$C$76,"_",$C$75),Data_for_IC_trend_tables!$A$1:$G$49194,7,FALSE),"-")</f>
        <v>-</v>
      </c>
      <c r="E46" s="30" t="str">
        <f>IFERROR(VLOOKUP(CONCATENATE($B46,"_",E$4,"_",$C$76,"_",$C$75),Data_for_IC_trend_tables!$A$1:$G$49194,7,FALSE),"-")</f>
        <v>-</v>
      </c>
      <c r="F46" s="30" t="str">
        <f>IFERROR(VLOOKUP(CONCATENATE($B46,"_",F$4,"_",$C$76,"_",$C$75),Data_for_IC_trend_tables!$A$1:$G$49194,7,FALSE),"-")</f>
        <v>-</v>
      </c>
      <c r="G46" s="30" t="str">
        <f>IFERROR(VLOOKUP(CONCATENATE($B46,"_",G$4,"_",$C$76,"_",$C$75),Data_for_IC_trend_tables!$A$1:$G$49194,7,FALSE),"-")</f>
        <v>-</v>
      </c>
      <c r="H46" s="30" t="str">
        <f>IFERROR(VLOOKUP(CONCATENATE($B46,"_",H$4,"_",$C$76,"_",$C$75),Data_for_IC_trend_tables!$A$1:$G$49194,7,FALSE),"-")</f>
        <v>-</v>
      </c>
      <c r="I46" s="30" t="str">
        <f>IFERROR(VLOOKUP(CONCATENATE($B46,"_",I$4,"_",$C$76,"_",$C$75),Data_for_IC_trend_tables!$A$1:$G$49194,7,FALSE),"-")</f>
        <v>-</v>
      </c>
      <c r="J46" s="30" t="str">
        <f>IFERROR(VLOOKUP(CONCATENATE($B46,"_",J$4,"_",$C$76,"_",$C$75),Data_for_IC_trend_tables!$A$1:$G$49194,7,FALSE),"-")</f>
        <v>-</v>
      </c>
      <c r="K46" s="30" t="str">
        <f>IFERROR(VLOOKUP(CONCATENATE($B46,"_",K$4,"_",$C$76,"_",$C$75),Data_for_IC_trend_tables!$A$1:$G$49194,7,FALSE),"-")</f>
        <v>-</v>
      </c>
      <c r="L46" s="30" t="str">
        <f>IFERROR(VLOOKUP(CONCATENATE($B46,"_",L$4,"_",$C$76,"_",$C$75),Data_for_IC_trend_tables!$A$1:$G$49194,7,FALSE),"-")</f>
        <v>-</v>
      </c>
      <c r="M46" s="30" t="str">
        <f>IFERROR(VLOOKUP(CONCATENATE($B46,"_",M$4,"_",$C$76,"_",$C$75),Data_for_IC_trend_tables!$A$1:$G$49194,7,FALSE),"-")</f>
        <v>-</v>
      </c>
      <c r="N46" s="30">
        <f>IFERROR(VLOOKUP(CONCATENATE($B46,"_",N$4,"_",$C$76,"_",$C$75),Data_for_IC_trend_tables!$A$1:$G$49194,7,FALSE),"-")</f>
        <v>126.012115387417</v>
      </c>
      <c r="O46" s="30">
        <f>IFERROR(VLOOKUP(CONCATENATE($B46,"_",O$4,"_",$C$76,"_",$C$75),Data_for_IC_trend_tables!$A$1:$G$49194,7,FALSE),"-")</f>
        <v>123.25734002791199</v>
      </c>
      <c r="P46" s="30">
        <f>IFERROR(VLOOKUP(CONCATENATE($B46,"_",P$4,"_",$C$76,"_",$C$75),Data_for_IC_trend_tables!$A$1:$G$49194,7,FALSE),"-")</f>
        <v>110.66717279399199</v>
      </c>
      <c r="Q46" s="30">
        <f>IFERROR(VLOOKUP(CONCATENATE($B46,"_",Q$4,"_",$C$76,"_",$C$75),Data_for_IC_trend_tables!$A$1:$G$49194,7,FALSE),"-")</f>
        <v>111.511715408302</v>
      </c>
      <c r="R46" s="30">
        <f>IFERROR(VLOOKUP(CONCATENATE($B46,"_",R$4,"_",$C$76,"_",$C$75),Data_for_IC_trend_tables!$A$1:$G$49194,7,FALSE),"-")</f>
        <v>103.669217019691</v>
      </c>
      <c r="S46" s="30">
        <f>IFERROR(VLOOKUP(CONCATENATE($B46,"_",S$4,"_",$C$76,"_",$C$75),Data_for_IC_trend_tables!$A$1:$G$49194,7,FALSE),"-")</f>
        <v>114.698091519057</v>
      </c>
      <c r="T46" s="30">
        <f>IFERROR(VLOOKUP(CONCATENATE($B46,"_",T$4,"_",$C$76,"_",$C$75),Data_for_IC_trend_tables!$A$1:$G$49194,7,FALSE),"-")</f>
        <v>120.845421934265</v>
      </c>
      <c r="U46" s="30">
        <f>IFERROR(VLOOKUP(CONCATENATE($B46,"_",U$4,"_",$C$76,"_",$C$75),Data_for_IC_trend_tables!$A$1:$G$49194,7,FALSE),"-")</f>
        <v>119.522648465294</v>
      </c>
      <c r="V46" s="30">
        <f>IFERROR(VLOOKUP(CONCATENATE($B46,"_",V$4,"_",$C$76,"_",$C$75),Data_for_IC_trend_tables!$A$1:$G$49194,7,FALSE),"-")</f>
        <v>114.56079228065801</v>
      </c>
      <c r="W46" s="30">
        <f>IFERROR(VLOOKUP(CONCATENATE($B46,"_",W$4,"_",$C$76,"_",$C$75),Data_for_IC_trend_tables!$A$1:$G$49194,7,FALSE),"-")</f>
        <v>111.478214463269</v>
      </c>
      <c r="X46" s="30">
        <f>IFERROR(VLOOKUP(CONCATENATE($B46,"_",X$4,"_",$C$76,"_",$C$75),Data_for_IC_trend_tables!$A$1:$G$49194,7,FALSE),"-")</f>
        <v>106.855935776609</v>
      </c>
      <c r="Y46" s="30">
        <f>IFERROR(VLOOKUP(CONCATENATE($B46,"_",Y$4,"_",$C$76,"_",$C$75),Data_for_IC_trend_tables!$A$1:$G$49194,7,FALSE),"-")</f>
        <v>101.727324921229</v>
      </c>
      <c r="Z46" s="30">
        <f>IFERROR(VLOOKUP(CONCATENATE($B46,"_",Z$4,"_",$C$76,"_",$C$75),Data_for_IC_trend_tables!$A$1:$G$49194,7,FALSE),"-")</f>
        <v>106.253465750722</v>
      </c>
      <c r="AA46" s="30">
        <f>IFERROR(VLOOKUP(CONCATENATE($B46,"_",AA$4,"_",$C$76,"_",$C$75),Data_for_IC_trend_tables!$A$1:$G$49194,7,FALSE),"-")</f>
        <v>103.321764563172</v>
      </c>
      <c r="AB46" s="30">
        <f>IFERROR(VLOOKUP(CONCATENATE($B46,"_",AB$4,"_",$C$76,"_",$C$75),Data_for_IC_trend_tables!$A$1:$G$49194,7,FALSE),"-")</f>
        <v>109.844112246462</v>
      </c>
      <c r="AC46" s="30">
        <f>IFERROR(VLOOKUP(CONCATENATE($B46,"_",AC$4,"_",$C$76,"_",$C$75),Data_for_IC_trend_tables!$A$1:$G$49194,7,FALSE),"-")</f>
        <v>106.79113076216601</v>
      </c>
      <c r="AD46" s="30">
        <f>IFERROR(VLOOKUP(CONCATENATE($B46,"_",AD$4,"_",$C$76,"_",$C$75),Data_for_IC_trend_tables!$A$1:$G$49194,7,FALSE),"-")</f>
        <v>104.676953562379</v>
      </c>
      <c r="AE46" s="30">
        <f>IFERROR(VLOOKUP(CONCATENATE($B46,"_",AE$4,"_",$C$76,"_",$C$75),Data_for_IC_trend_tables!$A$1:$G$49194,7,FALSE),"-")</f>
        <v>106.434636839897</v>
      </c>
      <c r="AF46" s="30">
        <f>IFERROR(VLOOKUP(CONCATENATE($B46,"_",AF$4,"_",$C$76,"_",$C$75),Data_for_IC_trend_tables!$A$1:$G$49194,7,FALSE),"-")</f>
        <v>96.180868367161395</v>
      </c>
      <c r="AG46" s="30">
        <f>IFERROR(VLOOKUP(CONCATENATE($B46,"_",AG$4,"_",$C$76,"_",$C$75),Data_for_IC_trend_tables!$A$1:$G$49194,7,FALSE),"-")</f>
        <v>100.879819756491</v>
      </c>
      <c r="AH46" s="30">
        <f>IFERROR(VLOOKUP(CONCATENATE($B46,"_",AH$4,"_",$C$76,"_",$C$75),Data_for_IC_trend_tables!$A$1:$G$49194,7,FALSE),"-")</f>
        <v>91.523963639827798</v>
      </c>
      <c r="AI46" s="30">
        <f>IFERROR(VLOOKUP(CONCATENATE($B46,"_",AI$4,"_",$C$76,"_",$C$75),Data_for_IC_trend_tables!$A$1:$G$49194,7,FALSE),"-")</f>
        <v>92.204362614738201</v>
      </c>
      <c r="AJ46" s="30">
        <f>IFERROR(VLOOKUP(CONCATENATE($B46,"_",AJ$4,"_",$C$76,"_",$C$75),Data_for_IC_trend_tables!$A$1:$G$49194,7,FALSE),"-")</f>
        <v>95.523745830554702</v>
      </c>
      <c r="AK46" s="30">
        <f>IFERROR(VLOOKUP(CONCATENATE($B46,"_",AK$4,"_",$C$76,"_",$C$75),Data_for_IC_trend_tables!$A$1:$G$49194,7,FALSE),"-")</f>
        <v>92.220452800787896</v>
      </c>
      <c r="AL46" s="30">
        <f>IFERROR(VLOOKUP(CONCATENATE($B46,"_",AL$4,"_",$C$76,"_",$C$75),Data_for_IC_trend_tables!$A$1:$G$49194,7,FALSE),"-")</f>
        <v>86.507291801219594</v>
      </c>
      <c r="AM46" s="30">
        <f>IFERROR(VLOOKUP(CONCATENATE($B46,"_",AM$4,"_",$C$76,"_",$C$75),Data_for_IC_trend_tables!$A$1:$G$49194,7,FALSE),"-")</f>
        <v>85.959762763155894</v>
      </c>
      <c r="AN46" s="30">
        <f>IFERROR(VLOOKUP(CONCATENATE($B46,"_",AN$4,"_",$C$76,"_",$C$75),Data_for_IC_trend_tables!$A$1:$G$49194,7,FALSE),"-")</f>
        <v>84.901050784999498</v>
      </c>
      <c r="AO46" s="30">
        <f>IFERROR(VLOOKUP(CONCATENATE($B46,"_",AO$4,"_",$C$76,"_",$C$75),Data_for_IC_trend_tables!$A$1:$G$49194,7,FALSE),"-")</f>
        <v>84.692339538491396</v>
      </c>
      <c r="AP46" s="30">
        <f>IFERROR(VLOOKUP(CONCATENATE($B46,"_",AP$4,"_",$C$76,"_",$C$75),Data_for_IC_trend_tables!$A$1:$G$49194,7,FALSE),"-")</f>
        <v>79.407319510826099</v>
      </c>
      <c r="AQ46" s="30">
        <f>IFERROR(VLOOKUP(CONCATENATE($B46,"_",AQ$4,"_",$C$76,"_",$C$75),Data_for_IC_trend_tables!$A$1:$G$49194,7,FALSE),"-")</f>
        <v>73.914471003720806</v>
      </c>
      <c r="AR46" s="30">
        <f>IFERROR(VLOOKUP(CONCATENATE($B46,"_",AR$4,"_",$C$76,"_",$C$75),Data_for_IC_trend_tables!$A$1:$G$49194,7,FALSE),"-")</f>
        <v>79.631719247527599</v>
      </c>
      <c r="AS46" s="30">
        <f>IFERROR(VLOOKUP(CONCATENATE($B46,"_",AS$4,"_",$C$76,"_",$C$75),Data_for_IC_trend_tables!$A$1:$G$49194,7,FALSE),"-")</f>
        <v>72.233070403306598</v>
      </c>
      <c r="AT46" s="30">
        <f>IFERROR(VLOOKUP(CONCATENATE($B46,"_",AT$4,"_",$C$76,"_",$C$75),Data_for_IC_trend_tables!$A$1:$G$49194,7,FALSE),"-")</f>
        <v>71.017315337860595</v>
      </c>
      <c r="AU46" s="30"/>
      <c r="AV46" s="30">
        <f>IFERROR(VLOOKUP(CONCATENATE($B46,"_",AV$4,"_",$C$76,"_",$C$75),Data_for_IC_trend_tables!$A$1:$G$49194,7,FALSE),"-")</f>
        <v>71.017315337860595</v>
      </c>
      <c r="AW46" s="79"/>
      <c r="AX46" s="38" t="str">
        <f t="shared" si="0"/>
        <v/>
      </c>
      <c r="AY46" s="58" t="str">
        <f t="shared" si="1"/>
        <v/>
      </c>
      <c r="AZ46" s="241"/>
      <c r="BA46" s="38" t="str">
        <f t="shared" si="2"/>
        <v/>
      </c>
      <c r="BB46" s="58" t="str">
        <f t="shared" si="3"/>
        <v/>
      </c>
      <c r="BC46" s="31"/>
      <c r="BD46" s="139"/>
      <c r="BE46"/>
      <c r="BF46"/>
      <c r="BG46"/>
      <c r="BH46"/>
      <c r="BI46"/>
      <c r="BJ46"/>
    </row>
    <row r="47" spans="2:62" s="3" customFormat="1" x14ac:dyDescent="0.2">
      <c r="B47" s="53" t="s">
        <v>173</v>
      </c>
      <c r="C47" s="55" t="s">
        <v>33</v>
      </c>
      <c r="D47" s="30" t="str">
        <f>IFERROR(VLOOKUP(CONCATENATE($B47,"_",D$4,"_",$C$76,"_",$C$75),Data_for_IC_trend_tables!$A$1:$G$49194,7,FALSE),"-")</f>
        <v>-</v>
      </c>
      <c r="E47" s="30" t="str">
        <f>IFERROR(VLOOKUP(CONCATENATE($B47,"_",E$4,"_",$C$76,"_",$C$75),Data_for_IC_trend_tables!$A$1:$G$49194,7,FALSE),"-")</f>
        <v>-</v>
      </c>
      <c r="F47" s="30" t="str">
        <f>IFERROR(VLOOKUP(CONCATENATE($B47,"_",F$4,"_",$C$76,"_",$C$75),Data_for_IC_trend_tables!$A$1:$G$49194,7,FALSE),"-")</f>
        <v>-</v>
      </c>
      <c r="G47" s="30" t="str">
        <f>IFERROR(VLOOKUP(CONCATENATE($B47,"_",G$4,"_",$C$76,"_",$C$75),Data_for_IC_trend_tables!$A$1:$G$49194,7,FALSE),"-")</f>
        <v>-</v>
      </c>
      <c r="H47" s="30" t="str">
        <f>IFERROR(VLOOKUP(CONCATENATE($B47,"_",H$4,"_",$C$76,"_",$C$75),Data_for_IC_trend_tables!$A$1:$G$49194,7,FALSE),"-")</f>
        <v>-</v>
      </c>
      <c r="I47" s="30" t="str">
        <f>IFERROR(VLOOKUP(CONCATENATE($B47,"_",I$4,"_",$C$76,"_",$C$75),Data_for_IC_trend_tables!$A$1:$G$49194,7,FALSE),"-")</f>
        <v>-</v>
      </c>
      <c r="J47" s="30" t="str">
        <f>IFERROR(VLOOKUP(CONCATENATE($B47,"_",J$4,"_",$C$76,"_",$C$75),Data_for_IC_trend_tables!$A$1:$G$49194,7,FALSE),"-")</f>
        <v>-</v>
      </c>
      <c r="K47" s="30" t="str">
        <f>IFERROR(VLOOKUP(CONCATENATE($B47,"_",K$4,"_",$C$76,"_",$C$75),Data_for_IC_trend_tables!$A$1:$G$49194,7,FALSE),"-")</f>
        <v>-</v>
      </c>
      <c r="L47" s="30" t="str">
        <f>IFERROR(VLOOKUP(CONCATENATE($B47,"_",L$4,"_",$C$76,"_",$C$75),Data_for_IC_trend_tables!$A$1:$G$49194,7,FALSE),"-")</f>
        <v>-</v>
      </c>
      <c r="M47" s="30" t="str">
        <f>IFERROR(VLOOKUP(CONCATENATE($B47,"_",M$4,"_",$C$76,"_",$C$75),Data_for_IC_trend_tables!$A$1:$G$49194,7,FALSE),"-")</f>
        <v>-</v>
      </c>
      <c r="N47" s="30">
        <f>IFERROR(VLOOKUP(CONCATENATE($B47,"_",N$4,"_",$C$76,"_",$C$75),Data_for_IC_trend_tables!$A$1:$G$49194,7,FALSE),"-")</f>
        <v>58.784540698375302</v>
      </c>
      <c r="O47" s="30">
        <f>IFERROR(VLOOKUP(CONCATENATE($B47,"_",O$4,"_",$C$76,"_",$C$75),Data_for_IC_trend_tables!$A$1:$G$49194,7,FALSE),"-")</f>
        <v>51.550038948781904</v>
      </c>
      <c r="P47" s="30">
        <f>IFERROR(VLOOKUP(CONCATENATE($B47,"_",P$4,"_",$C$76,"_",$C$75),Data_for_IC_trend_tables!$A$1:$G$49194,7,FALSE),"-")</f>
        <v>44.247902840048503</v>
      </c>
      <c r="Q47" s="30">
        <f>IFERROR(VLOOKUP(CONCATENATE($B47,"_",Q$4,"_",$C$76,"_",$C$75),Data_for_IC_trend_tables!$A$1:$G$49194,7,FALSE),"-")</f>
        <v>39.565601496249101</v>
      </c>
      <c r="R47" s="30">
        <f>IFERROR(VLOOKUP(CONCATENATE($B47,"_",R$4,"_",$C$76,"_",$C$75),Data_for_IC_trend_tables!$A$1:$G$49194,7,FALSE),"-")</f>
        <v>41.414491999968199</v>
      </c>
      <c r="S47" s="30">
        <f>IFERROR(VLOOKUP(CONCATENATE($B47,"_",S$4,"_",$C$76,"_",$C$75),Data_for_IC_trend_tables!$A$1:$G$49194,7,FALSE),"-")</f>
        <v>39.341366643970602</v>
      </c>
      <c r="T47" s="30">
        <f>IFERROR(VLOOKUP(CONCATENATE($B47,"_",T$4,"_",$C$76,"_",$C$75),Data_for_IC_trend_tables!$A$1:$G$49194,7,FALSE),"-")</f>
        <v>39.8869869258249</v>
      </c>
      <c r="U47" s="30">
        <f>IFERROR(VLOOKUP(CONCATENATE($B47,"_",U$4,"_",$C$76,"_",$C$75),Data_for_IC_trend_tables!$A$1:$G$49194,7,FALSE),"-")</f>
        <v>42.095056824148102</v>
      </c>
      <c r="V47" s="30">
        <f>IFERROR(VLOOKUP(CONCATENATE($B47,"_",V$4,"_",$C$76,"_",$C$75),Data_for_IC_trend_tables!$A$1:$G$49194,7,FALSE),"-")</f>
        <v>36.016562816005802</v>
      </c>
      <c r="W47" s="30">
        <f>IFERROR(VLOOKUP(CONCATENATE($B47,"_",W$4,"_",$C$76,"_",$C$75),Data_for_IC_trend_tables!$A$1:$G$49194,7,FALSE),"-")</f>
        <v>34.095447411287601</v>
      </c>
      <c r="X47" s="30">
        <f>IFERROR(VLOOKUP(CONCATENATE($B47,"_",X$4,"_",$C$76,"_",$C$75),Data_for_IC_trend_tables!$A$1:$G$49194,7,FALSE),"-")</f>
        <v>34.240239176908197</v>
      </c>
      <c r="Y47" s="30">
        <f>IFERROR(VLOOKUP(CONCATENATE($B47,"_",Y$4,"_",$C$76,"_",$C$75),Data_for_IC_trend_tables!$A$1:$G$49194,7,FALSE),"-")</f>
        <v>36.950079696252402</v>
      </c>
      <c r="Z47" s="30">
        <f>IFERROR(VLOOKUP(CONCATENATE($B47,"_",Z$4,"_",$C$76,"_",$C$75),Data_for_IC_trend_tables!$A$1:$G$49194,7,FALSE),"-")</f>
        <v>37.3702389977975</v>
      </c>
      <c r="AA47" s="30">
        <f>IFERROR(VLOOKUP(CONCATENATE($B47,"_",AA$4,"_",$C$76,"_",$C$75),Data_for_IC_trend_tables!$A$1:$G$49194,7,FALSE),"-")</f>
        <v>35.526677708152498</v>
      </c>
      <c r="AB47" s="30">
        <f>IFERROR(VLOOKUP(CONCATENATE($B47,"_",AB$4,"_",$C$76,"_",$C$75),Data_for_IC_trend_tables!$A$1:$G$49194,7,FALSE),"-")</f>
        <v>33.1051371175189</v>
      </c>
      <c r="AC47" s="30">
        <f>IFERROR(VLOOKUP(CONCATENATE($B47,"_",AC$4,"_",$C$76,"_",$C$75),Data_for_IC_trend_tables!$A$1:$G$49194,7,FALSE),"-")</f>
        <v>34.605815127443897</v>
      </c>
      <c r="AD47" s="30">
        <f>IFERROR(VLOOKUP(CONCATENATE($B47,"_",AD$4,"_",$C$76,"_",$C$75),Data_for_IC_trend_tables!$A$1:$G$49194,7,FALSE),"-")</f>
        <v>31.1333939733275</v>
      </c>
      <c r="AE47" s="30">
        <f>IFERROR(VLOOKUP(CONCATENATE($B47,"_",AE$4,"_",$C$76,"_",$C$75),Data_for_IC_trend_tables!$A$1:$G$49194,7,FALSE),"-")</f>
        <v>32.548267305832603</v>
      </c>
      <c r="AF47" s="30">
        <f>IFERROR(VLOOKUP(CONCATENATE($B47,"_",AF$4,"_",$C$76,"_",$C$75),Data_for_IC_trend_tables!$A$1:$G$49194,7,FALSE),"-")</f>
        <v>31.1222410808363</v>
      </c>
      <c r="AG47" s="30">
        <f>IFERROR(VLOOKUP(CONCATENATE($B47,"_",AG$4,"_",$C$76,"_",$C$75),Data_for_IC_trend_tables!$A$1:$G$49194,7,FALSE),"-")</f>
        <v>30.8777532548811</v>
      </c>
      <c r="AH47" s="30">
        <f>IFERROR(VLOOKUP(CONCATENATE($B47,"_",AH$4,"_",$C$76,"_",$C$75),Data_for_IC_trend_tables!$A$1:$G$49194,7,FALSE),"-")</f>
        <v>30.311599772887099</v>
      </c>
      <c r="AI47" s="30">
        <f>IFERROR(VLOOKUP(CONCATENATE($B47,"_",AI$4,"_",$C$76,"_",$C$75),Data_for_IC_trend_tables!$A$1:$G$49194,7,FALSE),"-")</f>
        <v>30.3744185913324</v>
      </c>
      <c r="AJ47" s="30">
        <f>IFERROR(VLOOKUP(CONCATENATE($B47,"_",AJ$4,"_",$C$76,"_",$C$75),Data_for_IC_trend_tables!$A$1:$G$49194,7,FALSE),"-")</f>
        <v>31.226976052107101</v>
      </c>
      <c r="AK47" s="30">
        <f>IFERROR(VLOOKUP(CONCATENATE($B47,"_",AK$4,"_",$C$76,"_",$C$75),Data_for_IC_trend_tables!$A$1:$G$49194,7,FALSE),"-")</f>
        <v>31.7380080709532</v>
      </c>
      <c r="AL47" s="30">
        <f>IFERROR(VLOOKUP(CONCATENATE($B47,"_",AL$4,"_",$C$76,"_",$C$75),Data_for_IC_trend_tables!$A$1:$G$49194,7,FALSE),"-")</f>
        <v>32.853918528753603</v>
      </c>
      <c r="AM47" s="30">
        <f>IFERROR(VLOOKUP(CONCATENATE($B47,"_",AM$4,"_",$C$76,"_",$C$75),Data_for_IC_trend_tables!$A$1:$G$49194,7,FALSE),"-")</f>
        <v>32.9010327261635</v>
      </c>
      <c r="AN47" s="30">
        <f>IFERROR(VLOOKUP(CONCATENATE($B47,"_",AN$4,"_",$C$76,"_",$C$75),Data_for_IC_trend_tables!$A$1:$G$49194,7,FALSE),"-")</f>
        <v>33.9002193804237</v>
      </c>
      <c r="AO47" s="30">
        <f>IFERROR(VLOOKUP(CONCATENATE($B47,"_",AO$4,"_",$C$76,"_",$C$75),Data_for_IC_trend_tables!$A$1:$G$49194,7,FALSE),"-")</f>
        <v>35.041305778027301</v>
      </c>
      <c r="AP47" s="30">
        <f>IFERROR(VLOOKUP(CONCATENATE($B47,"_",AP$4,"_",$C$76,"_",$C$75),Data_for_IC_trend_tables!$A$1:$G$49194,7,FALSE),"-")</f>
        <v>35.511877498275602</v>
      </c>
      <c r="AQ47" s="30">
        <f>IFERROR(VLOOKUP(CONCATENATE($B47,"_",AQ$4,"_",$C$76,"_",$C$75),Data_for_IC_trend_tables!$A$1:$G$49194,7,FALSE),"-")</f>
        <v>34.759497929145603</v>
      </c>
      <c r="AR47" s="30">
        <f>IFERROR(VLOOKUP(CONCATENATE($B47,"_",AR$4,"_",$C$76,"_",$C$75),Data_for_IC_trend_tables!$A$1:$G$49194,7,FALSE),"-")</f>
        <v>30.5402458477332</v>
      </c>
      <c r="AS47" s="30">
        <f>IFERROR(VLOOKUP(CONCATENATE($B47,"_",AS$4,"_",$C$76,"_",$C$75),Data_for_IC_trend_tables!$A$1:$G$49194,7,FALSE),"-")</f>
        <v>28.988206256077302</v>
      </c>
      <c r="AT47" s="30">
        <f>IFERROR(VLOOKUP(CONCATENATE($B47,"_",AT$4,"_",$C$76,"_",$C$75),Data_for_IC_trend_tables!$A$1:$G$49194,7,FALSE),"-")</f>
        <v>27.511982955756999</v>
      </c>
      <c r="AU47" s="30"/>
      <c r="AV47" s="30">
        <f>IFERROR(VLOOKUP(CONCATENATE($B47,"_",AV$4,"_",$C$76,"_",$C$75),Data_for_IC_trend_tables!$A$1:$G$49194,7,FALSE),"-")</f>
        <v>27.511982955756999</v>
      </c>
      <c r="AW47" s="79">
        <v>39</v>
      </c>
      <c r="AX47" s="38" t="str">
        <f t="shared" si="0"/>
        <v>Yes</v>
      </c>
      <c r="AY47" s="58">
        <f t="shared" si="1"/>
        <v>-0.2945645395959744</v>
      </c>
      <c r="AZ47" s="241">
        <v>0.15</v>
      </c>
      <c r="BA47" s="38" t="str">
        <f t="shared" si="2"/>
        <v>Yes</v>
      </c>
      <c r="BB47" s="58">
        <f t="shared" si="3"/>
        <v>-5.4989599163095149E-2</v>
      </c>
      <c r="BC47" s="63" t="s">
        <v>76</v>
      </c>
      <c r="BD47" s="63" t="s">
        <v>76</v>
      </c>
      <c r="BE47"/>
      <c r="BF47"/>
      <c r="BG47"/>
      <c r="BH47"/>
      <c r="BI47"/>
      <c r="BJ47"/>
    </row>
    <row r="48" spans="2:62" s="3" customFormat="1" x14ac:dyDescent="0.2">
      <c r="B48" s="53" t="s">
        <v>174</v>
      </c>
      <c r="C48" s="55" t="s">
        <v>34</v>
      </c>
      <c r="D48" s="30" t="str">
        <f>IFERROR(VLOOKUP(CONCATENATE($B48,"_",D$4,"_",$C$76,"_",$C$75),Data_for_IC_trend_tables!$A$1:$G$49194,7,FALSE),"-")</f>
        <v>-</v>
      </c>
      <c r="E48" s="30" t="str">
        <f>IFERROR(VLOOKUP(CONCATENATE($B48,"_",E$4,"_",$C$76,"_",$C$75),Data_for_IC_trend_tables!$A$1:$G$49194,7,FALSE),"-")</f>
        <v>-</v>
      </c>
      <c r="F48" s="30" t="str">
        <f>IFERROR(VLOOKUP(CONCATENATE($B48,"_",F$4,"_",$C$76,"_",$C$75),Data_for_IC_trend_tables!$A$1:$G$49194,7,FALSE),"-")</f>
        <v>-</v>
      </c>
      <c r="G48" s="30" t="str">
        <f>IFERROR(VLOOKUP(CONCATENATE($B48,"_",G$4,"_",$C$76,"_",$C$75),Data_for_IC_trend_tables!$A$1:$G$49194,7,FALSE),"-")</f>
        <v>-</v>
      </c>
      <c r="H48" s="30" t="str">
        <f>IFERROR(VLOOKUP(CONCATENATE($B48,"_",H$4,"_",$C$76,"_",$C$75),Data_for_IC_trend_tables!$A$1:$G$49194,7,FALSE),"-")</f>
        <v>-</v>
      </c>
      <c r="I48" s="30" t="str">
        <f>IFERROR(VLOOKUP(CONCATENATE($B48,"_",I$4,"_",$C$76,"_",$C$75),Data_for_IC_trend_tables!$A$1:$G$49194,7,FALSE),"-")</f>
        <v>-</v>
      </c>
      <c r="J48" s="30">
        <f>IFERROR(VLOOKUP(CONCATENATE($B48,"_",J$4,"_",$C$76,"_",$C$75),Data_for_IC_trend_tables!$A$1:$G$49194,7,FALSE),"-")</f>
        <v>23.317784689760799</v>
      </c>
      <c r="K48" s="30">
        <f>IFERROR(VLOOKUP(CONCATENATE($B48,"_",K$4,"_",$C$76,"_",$C$75),Data_for_IC_trend_tables!$A$1:$G$49194,7,FALSE),"-")</f>
        <v>23.3178235082488</v>
      </c>
      <c r="L48" s="30">
        <f>IFERROR(VLOOKUP(CONCATENATE($B48,"_",L$4,"_",$C$76,"_",$C$75),Data_for_IC_trend_tables!$A$1:$G$49194,7,FALSE),"-")</f>
        <v>22.903623313038999</v>
      </c>
      <c r="M48" s="30">
        <f>IFERROR(VLOOKUP(CONCATENATE($B48,"_",M$4,"_",$C$76,"_",$C$75),Data_for_IC_trend_tables!$A$1:$G$49194,7,FALSE),"-")</f>
        <v>22.4262277349385</v>
      </c>
      <c r="N48" s="30">
        <f>IFERROR(VLOOKUP(CONCATENATE($B48,"_",N$4,"_",$C$76,"_",$C$75),Data_for_IC_trend_tables!$A$1:$G$49194,7,FALSE),"-")</f>
        <v>22.263929476791301</v>
      </c>
      <c r="O48" s="30">
        <f>IFERROR(VLOOKUP(CONCATENATE($B48,"_",O$4,"_",$C$76,"_",$C$75),Data_for_IC_trend_tables!$A$1:$G$49194,7,FALSE),"-")</f>
        <v>20.768353452095099</v>
      </c>
      <c r="P48" s="30">
        <f>IFERROR(VLOOKUP(CONCATENATE($B48,"_",P$4,"_",$C$76,"_",$C$75),Data_for_IC_trend_tables!$A$1:$G$49194,7,FALSE),"-")</f>
        <v>21.738740471581199</v>
      </c>
      <c r="Q48" s="30">
        <f>IFERROR(VLOOKUP(CONCATENATE($B48,"_",Q$4,"_",$C$76,"_",$C$75),Data_for_IC_trend_tables!$A$1:$G$49194,7,FALSE),"-")</f>
        <v>20.2314860838359</v>
      </c>
      <c r="R48" s="30">
        <f>IFERROR(VLOOKUP(CONCATENATE($B48,"_",R$4,"_",$C$76,"_",$C$75),Data_for_IC_trend_tables!$A$1:$G$49194,7,FALSE),"-")</f>
        <v>20.192440772324002</v>
      </c>
      <c r="S48" s="30">
        <f>IFERROR(VLOOKUP(CONCATENATE($B48,"_",S$4,"_",$C$76,"_",$C$75),Data_for_IC_trend_tables!$A$1:$G$49194,7,FALSE),"-")</f>
        <v>20.3074672987971</v>
      </c>
      <c r="T48" s="30">
        <f>IFERROR(VLOOKUP(CONCATENATE($B48,"_",T$4,"_",$C$76,"_",$C$75),Data_for_IC_trend_tables!$A$1:$G$49194,7,FALSE),"-")</f>
        <v>19.570689918346002</v>
      </c>
      <c r="U48" s="30">
        <f>IFERROR(VLOOKUP(CONCATENATE($B48,"_",U$4,"_",$C$76,"_",$C$75),Data_for_IC_trend_tables!$A$1:$G$49194,7,FALSE),"-")</f>
        <v>19.511835149704901</v>
      </c>
      <c r="V48" s="30">
        <f>IFERROR(VLOOKUP(CONCATENATE($B48,"_",V$4,"_",$C$76,"_",$C$75),Data_for_IC_trend_tables!$A$1:$G$49194,7,FALSE),"-")</f>
        <v>19.728571035893101</v>
      </c>
      <c r="W48" s="30">
        <f>IFERROR(VLOOKUP(CONCATENATE($B48,"_",W$4,"_",$C$76,"_",$C$75),Data_for_IC_trend_tables!$A$1:$G$49194,7,FALSE),"-")</f>
        <v>19.701734209731502</v>
      </c>
      <c r="X48" s="30">
        <f>IFERROR(VLOOKUP(CONCATENATE($B48,"_",X$4,"_",$C$76,"_",$C$75),Data_for_IC_trend_tables!$A$1:$G$49194,7,FALSE),"-")</f>
        <v>20.492794097129501</v>
      </c>
      <c r="Y48" s="30">
        <f>IFERROR(VLOOKUP(CONCATENATE($B48,"_",Y$4,"_",$C$76,"_",$C$75),Data_for_IC_trend_tables!$A$1:$G$49194,7,FALSE),"-")</f>
        <v>20.222403531059399</v>
      </c>
      <c r="Z48" s="30">
        <f>IFERROR(VLOOKUP(CONCATENATE($B48,"_",Z$4,"_",$C$76,"_",$C$75),Data_for_IC_trend_tables!$A$1:$G$49194,7,FALSE),"-")</f>
        <v>21.046007768582399</v>
      </c>
      <c r="AA48" s="30">
        <f>IFERROR(VLOOKUP(CONCATENATE($B48,"_",AA$4,"_",$C$76,"_",$C$75),Data_for_IC_trend_tables!$A$1:$G$49194,7,FALSE),"-")</f>
        <v>19.777765264609201</v>
      </c>
      <c r="AB48" s="30">
        <f>IFERROR(VLOOKUP(CONCATENATE($B48,"_",AB$4,"_",$C$76,"_",$C$75),Data_for_IC_trend_tables!$A$1:$G$49194,7,FALSE),"-")</f>
        <v>18.542133422235601</v>
      </c>
      <c r="AC48" s="30">
        <f>IFERROR(VLOOKUP(CONCATENATE($B48,"_",AC$4,"_",$C$76,"_",$C$75),Data_for_IC_trend_tables!$A$1:$G$49194,7,FALSE),"-")</f>
        <v>18.703750722091701</v>
      </c>
      <c r="AD48" s="30">
        <f>IFERROR(VLOOKUP(CONCATENATE($B48,"_",AD$4,"_",$C$76,"_",$C$75),Data_for_IC_trend_tables!$A$1:$G$49194,7,FALSE),"-")</f>
        <v>18.870758803797401</v>
      </c>
      <c r="AE48" s="30">
        <f>IFERROR(VLOOKUP(CONCATENATE($B48,"_",AE$4,"_",$C$76,"_",$C$75),Data_for_IC_trend_tables!$A$1:$G$49194,7,FALSE),"-")</f>
        <v>19.267085412672699</v>
      </c>
      <c r="AF48" s="30">
        <f>IFERROR(VLOOKUP(CONCATENATE($B48,"_",AF$4,"_",$C$76,"_",$C$75),Data_for_IC_trend_tables!$A$1:$G$49194,7,FALSE),"-")</f>
        <v>18.109915377354401</v>
      </c>
      <c r="AG48" s="30">
        <f>IFERROR(VLOOKUP(CONCATENATE($B48,"_",AG$4,"_",$C$76,"_",$C$75),Data_for_IC_trend_tables!$A$1:$G$49194,7,FALSE),"-")</f>
        <v>18.437947929235801</v>
      </c>
      <c r="AH48" s="30">
        <f>IFERROR(VLOOKUP(CONCATENATE($B48,"_",AH$4,"_",$C$76,"_",$C$75),Data_for_IC_trend_tables!$A$1:$G$49194,7,FALSE),"-")</f>
        <v>17.813790659825202</v>
      </c>
      <c r="AI48" s="30">
        <f>IFERROR(VLOOKUP(CONCATENATE($B48,"_",AI$4,"_",$C$76,"_",$C$75),Data_for_IC_trend_tables!$A$1:$G$49194,7,FALSE),"-")</f>
        <v>17.066478175699299</v>
      </c>
      <c r="AJ48" s="30">
        <f>IFERROR(VLOOKUP(CONCATENATE($B48,"_",AJ$4,"_",$C$76,"_",$C$75),Data_for_IC_trend_tables!$A$1:$G$49194,7,FALSE),"-")</f>
        <v>16.9955310799992</v>
      </c>
      <c r="AK48" s="30">
        <f>IFERROR(VLOOKUP(CONCATENATE($B48,"_",AK$4,"_",$C$76,"_",$C$75),Data_for_IC_trend_tables!$A$1:$G$49194,7,FALSE),"-")</f>
        <v>16.7412453919572</v>
      </c>
      <c r="AL48" s="30">
        <f>IFERROR(VLOOKUP(CONCATENATE($B48,"_",AL$4,"_",$C$76,"_",$C$75),Data_for_IC_trend_tables!$A$1:$G$49194,7,FALSE),"-")</f>
        <v>16.8395628852297</v>
      </c>
      <c r="AM48" s="30">
        <f>IFERROR(VLOOKUP(CONCATENATE($B48,"_",AM$4,"_",$C$76,"_",$C$75),Data_for_IC_trend_tables!$A$1:$G$49194,7,FALSE),"-")</f>
        <v>16.864141102045402</v>
      </c>
      <c r="AN48" s="30">
        <f>IFERROR(VLOOKUP(CONCATENATE($B48,"_",AN$4,"_",$C$76,"_",$C$75),Data_for_IC_trend_tables!$A$1:$G$49194,7,FALSE),"-")</f>
        <v>17.073601474581899</v>
      </c>
      <c r="AO48" s="30">
        <f>IFERROR(VLOOKUP(CONCATENATE($B48,"_",AO$4,"_",$C$76,"_",$C$75),Data_for_IC_trend_tables!$A$1:$G$49194,7,FALSE),"-")</f>
        <v>16.7513204778211</v>
      </c>
      <c r="AP48" s="30">
        <f>IFERROR(VLOOKUP(CONCATENATE($B48,"_",AP$4,"_",$C$76,"_",$C$75),Data_for_IC_trend_tables!$A$1:$G$49194,7,FALSE),"-")</f>
        <v>16.871523940382499</v>
      </c>
      <c r="AQ48" s="30">
        <f>IFERROR(VLOOKUP(CONCATENATE($B48,"_",AQ$4,"_",$C$76,"_",$C$75),Data_for_IC_trend_tables!$A$1:$G$49194,7,FALSE),"-")</f>
        <v>16.7472835951272</v>
      </c>
      <c r="AR48" s="30">
        <f>IFERROR(VLOOKUP(CONCATENATE($B48,"_",AR$4,"_",$C$76,"_",$C$75),Data_for_IC_trend_tables!$A$1:$G$49194,7,FALSE),"-")</f>
        <v>16.733387063732199</v>
      </c>
      <c r="AS48" s="30">
        <f>IFERROR(VLOOKUP(CONCATENATE($B48,"_",AS$4,"_",$C$76,"_",$C$75),Data_for_IC_trend_tables!$A$1:$G$49194,7,FALSE),"-")</f>
        <v>16.745975128735701</v>
      </c>
      <c r="AT48" s="30">
        <f>IFERROR(VLOOKUP(CONCATENATE($B48,"_",AT$4,"_",$C$76,"_",$C$75),Data_for_IC_trend_tables!$A$1:$G$49194,7,FALSE),"-")</f>
        <v>16.153227325469299</v>
      </c>
      <c r="AU48" s="30"/>
      <c r="AV48" s="30">
        <f>IFERROR(VLOOKUP(CONCATENATE($B48,"_",AV$4,"_",$C$76,"_",$C$75),Data_for_IC_trend_tables!$A$1:$G$49194,7,FALSE),"-")</f>
        <v>16.153227325469299</v>
      </c>
      <c r="AW48" s="79">
        <v>20</v>
      </c>
      <c r="AX48" s="38" t="str">
        <f t="shared" si="0"/>
        <v>Yes</v>
      </c>
      <c r="AY48" s="58">
        <f t="shared" si="1"/>
        <v>-0.19233863372653506</v>
      </c>
      <c r="AZ48" s="241">
        <v>0.01</v>
      </c>
      <c r="BA48" s="38" t="str">
        <f t="shared" si="2"/>
        <v>Yes</v>
      </c>
      <c r="BB48" s="58">
        <f t="shared" si="3"/>
        <v>-0.12636427444522577</v>
      </c>
      <c r="BC48" s="63" t="s">
        <v>76</v>
      </c>
      <c r="BD48" s="63" t="s">
        <v>76</v>
      </c>
      <c r="BE48"/>
      <c r="BF48"/>
      <c r="BG48"/>
      <c r="BH48"/>
      <c r="BI48"/>
      <c r="BJ48"/>
    </row>
    <row r="49" spans="1:62" s="17" customFormat="1" x14ac:dyDescent="0.2">
      <c r="B49" s="100" t="s">
        <v>175</v>
      </c>
      <c r="C49" s="61" t="s">
        <v>60</v>
      </c>
      <c r="D49" s="30">
        <f>IFERROR(VLOOKUP(CONCATENATE($B49,"_",D$4,"_",$C$76,"_",$C$75),Data_for_IC_trend_tables!$A$1:$G$49194,7,FALSE),"-")</f>
        <v>291</v>
      </c>
      <c r="E49" s="30">
        <f>IFERROR(VLOOKUP(CONCATENATE($B49,"_",E$4,"_",$C$76,"_",$C$75),Data_for_IC_trend_tables!$A$1:$G$49194,7,FALSE),"-")</f>
        <v>282</v>
      </c>
      <c r="F49" s="30">
        <f>IFERROR(VLOOKUP(CONCATENATE($B49,"_",F$4,"_",$C$76,"_",$C$75),Data_for_IC_trend_tables!$A$1:$G$49194,7,FALSE),"-")</f>
        <v>299</v>
      </c>
      <c r="G49" s="30">
        <f>IFERROR(VLOOKUP(CONCATENATE($B49,"_",G$4,"_",$C$76,"_",$C$75),Data_for_IC_trend_tables!$A$1:$G$49194,7,FALSE),"-")</f>
        <v>302</v>
      </c>
      <c r="H49" s="30">
        <f>IFERROR(VLOOKUP(CONCATENATE($B49,"_",H$4,"_",$C$76,"_",$C$75),Data_for_IC_trend_tables!$A$1:$G$49194,7,FALSE),"-")</f>
        <v>306</v>
      </c>
      <c r="I49" s="30">
        <f>IFERROR(VLOOKUP(CONCATENATE($B49,"_",I$4,"_",$C$76,"_",$C$75),Data_for_IC_trend_tables!$A$1:$G$49194,7,FALSE),"-")</f>
        <v>308</v>
      </c>
      <c r="J49" s="30">
        <f>IFERROR(VLOOKUP(CONCATENATE($B49,"_",J$4,"_",$C$76,"_",$C$75),Data_for_IC_trend_tables!$A$1:$G$49194,7,FALSE),"-")</f>
        <v>317</v>
      </c>
      <c r="K49" s="30">
        <f>IFERROR(VLOOKUP(CONCATENATE($B49,"_",K$4,"_",$C$76,"_",$C$75),Data_for_IC_trend_tables!$A$1:$G$49194,7,FALSE),"-")</f>
        <v>346</v>
      </c>
      <c r="L49" s="30">
        <f>IFERROR(VLOOKUP(CONCATENATE($B49,"_",L$4,"_",$C$76,"_",$C$75),Data_for_IC_trend_tables!$A$1:$G$49194,7,FALSE),"-")</f>
        <v>347</v>
      </c>
      <c r="M49" s="30">
        <f>IFERROR(VLOOKUP(CONCATENATE($B49,"_",M$4,"_",$C$76,"_",$C$75),Data_for_IC_trend_tables!$A$1:$G$49194,7,FALSE),"-")</f>
        <v>356</v>
      </c>
      <c r="N49" s="30">
        <f>IFERROR(VLOOKUP(CONCATENATE($B49,"_",N$4,"_",$C$76,"_",$C$75),Data_for_IC_trend_tables!$A$1:$G$49194,7,FALSE),"-")</f>
        <v>484.383019392054</v>
      </c>
      <c r="O49" s="30">
        <f>IFERROR(VLOOKUP(CONCATENATE($B49,"_",O$4,"_",$C$76,"_",$C$75),Data_for_IC_trend_tables!$A$1:$G$49194,7,FALSE),"-")</f>
        <v>480.948617280365</v>
      </c>
      <c r="P49" s="30">
        <f>IFERROR(VLOOKUP(CONCATENATE($B49,"_",P$4,"_",$C$76,"_",$C$75),Data_for_IC_trend_tables!$A$1:$G$49194,7,FALSE),"-")</f>
        <v>483.94442313327602</v>
      </c>
      <c r="Q49" s="30">
        <f>IFERROR(VLOOKUP(CONCATENATE($B49,"_",Q$4,"_",$C$76,"_",$C$75),Data_for_IC_trend_tables!$A$1:$G$49194,7,FALSE),"-")</f>
        <v>462.356196443474</v>
      </c>
      <c r="R49" s="30">
        <f>IFERROR(VLOOKUP(CONCATENATE($B49,"_",R$4,"_",$C$76,"_",$C$75),Data_for_IC_trend_tables!$A$1:$G$49194,7,FALSE),"-")</f>
        <v>484.74805655881698</v>
      </c>
      <c r="S49" s="30">
        <f>IFERROR(VLOOKUP(CONCATENATE($B49,"_",S$4,"_",$C$76,"_",$C$75),Data_for_IC_trend_tables!$A$1:$G$49194,7,FALSE),"-")</f>
        <v>485.89734619521198</v>
      </c>
      <c r="T49" s="30">
        <f>IFERROR(VLOOKUP(CONCATENATE($B49,"_",T$4,"_",$C$76,"_",$C$75),Data_for_IC_trend_tables!$A$1:$G$49194,7,FALSE),"-")</f>
        <v>533.02221026346194</v>
      </c>
      <c r="U49" s="30">
        <f>IFERROR(VLOOKUP(CONCATENATE($B49,"_",U$4,"_",$C$76,"_",$C$75),Data_for_IC_trend_tables!$A$1:$G$49194,7,FALSE),"-")</f>
        <v>529.51692751547</v>
      </c>
      <c r="V49" s="30">
        <f>IFERROR(VLOOKUP(CONCATENATE($B49,"_",V$4,"_",$C$76,"_",$C$75),Data_for_IC_trend_tables!$A$1:$G$49194,7,FALSE),"-")</f>
        <v>559.00571860612604</v>
      </c>
      <c r="W49" s="30">
        <f>IFERROR(VLOOKUP(CONCATENATE($B49,"_",W$4,"_",$C$76,"_",$C$75),Data_for_IC_trend_tables!$A$1:$G$49194,7,FALSE),"-")</f>
        <v>548.21151427507698</v>
      </c>
      <c r="X49" s="30">
        <f>IFERROR(VLOOKUP(CONCATENATE($B49,"_",X$4,"_",$C$76,"_",$C$75),Data_for_IC_trend_tables!$A$1:$G$49194,7,FALSE),"-")</f>
        <v>564.52507976572997</v>
      </c>
      <c r="Y49" s="30">
        <f>IFERROR(VLOOKUP(CONCATENATE($B49,"_",Y$4,"_",$C$76,"_",$C$75),Data_for_IC_trend_tables!$A$1:$G$49194,7,FALSE),"-")</f>
        <v>564.25167134093897</v>
      </c>
      <c r="Z49" s="30">
        <f>IFERROR(VLOOKUP(CONCATENATE($B49,"_",Z$4,"_",$C$76,"_",$C$75),Data_for_IC_trend_tables!$A$1:$G$49194,7,FALSE),"-")</f>
        <v>554.26334652298101</v>
      </c>
      <c r="AA49" s="30">
        <f>IFERROR(VLOOKUP(CONCATENATE($B49,"_",AA$4,"_",$C$76,"_",$C$75),Data_for_IC_trend_tables!$A$1:$G$49194,7,FALSE),"-")</f>
        <v>558.41589071447697</v>
      </c>
      <c r="AB49" s="30">
        <f>IFERROR(VLOOKUP(CONCATENATE($B49,"_",AB$4,"_",$C$76,"_",$C$75),Data_for_IC_trend_tables!$A$1:$G$49194,7,FALSE),"-")</f>
        <v>527.10692554750301</v>
      </c>
      <c r="AC49" s="30">
        <f>IFERROR(VLOOKUP(CONCATENATE($B49,"_",AC$4,"_",$C$76,"_",$C$75),Data_for_IC_trend_tables!$A$1:$G$49194,7,FALSE),"-")</f>
        <v>488.104599782555</v>
      </c>
      <c r="AD49" s="30">
        <f>IFERROR(VLOOKUP(CONCATENATE($B49,"_",AD$4,"_",$C$76,"_",$C$75),Data_for_IC_trend_tables!$A$1:$G$49194,7,FALSE),"-")</f>
        <v>491.63027181114899</v>
      </c>
      <c r="AE49" s="30">
        <f>IFERROR(VLOOKUP(CONCATENATE($B49,"_",AE$4,"_",$C$76,"_",$C$75),Data_for_IC_trend_tables!$A$1:$G$49194,7,FALSE),"-")</f>
        <v>497.08094225215399</v>
      </c>
      <c r="AF49" s="30">
        <f>IFERROR(VLOOKUP(CONCATENATE($B49,"_",AF$4,"_",$C$76,"_",$C$75),Data_for_IC_trend_tables!$A$1:$G$49194,7,FALSE),"-")</f>
        <v>445.221541133899</v>
      </c>
      <c r="AG49" s="30">
        <f>IFERROR(VLOOKUP(CONCATENATE($B49,"_",AG$4,"_",$C$76,"_",$C$75),Data_for_IC_trend_tables!$A$1:$G$49194,7,FALSE),"-")</f>
        <v>442.06286534542801</v>
      </c>
      <c r="AH49" s="30">
        <f>IFERROR(VLOOKUP(CONCATENATE($B49,"_",AH$4,"_",$C$76,"_",$C$75),Data_for_IC_trend_tables!$A$1:$G$49194,7,FALSE),"-")</f>
        <v>446.85558821373399</v>
      </c>
      <c r="AI49" s="30">
        <f>IFERROR(VLOOKUP(CONCATENATE($B49,"_",AI$4,"_",$C$76,"_",$C$75),Data_for_IC_trend_tables!$A$1:$G$49194,7,FALSE),"-")</f>
        <v>435.48009423326801</v>
      </c>
      <c r="AJ49" s="30">
        <f>IFERROR(VLOOKUP(CONCATENATE($B49,"_",AJ$4,"_",$C$76,"_",$C$75),Data_for_IC_trend_tables!$A$1:$G$49194,7,FALSE),"-")</f>
        <v>431.61849698823698</v>
      </c>
      <c r="AK49" s="30">
        <f>IFERROR(VLOOKUP(CONCATENATE($B49,"_",AK$4,"_",$C$76,"_",$C$75),Data_for_IC_trend_tables!$A$1:$G$49194,7,FALSE),"-")</f>
        <v>434.65941998312297</v>
      </c>
      <c r="AL49" s="30">
        <f>IFERROR(VLOOKUP(CONCATENATE($B49,"_",AL$4,"_",$C$76,"_",$C$75),Data_for_IC_trend_tables!$A$1:$G$49194,7,FALSE),"-")</f>
        <v>454.00985861109001</v>
      </c>
      <c r="AM49" s="30">
        <f>IFERROR(VLOOKUP(CONCATENATE($B49,"_",AM$4,"_",$C$76,"_",$C$75),Data_for_IC_trend_tables!$A$1:$G$49194,7,FALSE),"-")</f>
        <v>455.23934829504799</v>
      </c>
      <c r="AN49" s="30">
        <f>IFERROR(VLOOKUP(CONCATENATE($B49,"_",AN$4,"_",$C$76,"_",$C$75),Data_for_IC_trend_tables!$A$1:$G$49194,7,FALSE),"-")</f>
        <v>454.016322421979</v>
      </c>
      <c r="AO49" s="30">
        <f>IFERROR(VLOOKUP(CONCATENATE($B49,"_",AO$4,"_",$C$76,"_",$C$75),Data_for_IC_trend_tables!$A$1:$G$49194,7,FALSE),"-")</f>
        <v>466.71442655357299</v>
      </c>
      <c r="AP49" s="30">
        <f>IFERROR(VLOOKUP(CONCATENATE($B49,"_",AP$4,"_",$C$76,"_",$C$75),Data_for_IC_trend_tables!$A$1:$G$49194,7,FALSE),"-")</f>
        <v>459.94688447159098</v>
      </c>
      <c r="AQ49" s="30">
        <f>IFERROR(VLOOKUP(CONCATENATE($B49,"_",AQ$4,"_",$C$76,"_",$C$75),Data_for_IC_trend_tables!$A$1:$G$49194,7,FALSE),"-")</f>
        <v>451.303576020695</v>
      </c>
      <c r="AR49" s="30">
        <f>IFERROR(VLOOKUP(CONCATENATE($B49,"_",AR$4,"_",$C$76,"_",$C$75),Data_for_IC_trend_tables!$A$1:$G$49194,7,FALSE),"-")</f>
        <v>457.52473869200702</v>
      </c>
      <c r="AS49" s="30">
        <f>IFERROR(VLOOKUP(CONCATENATE($B49,"_",AS$4,"_",$C$76,"_",$C$75),Data_for_IC_trend_tables!$A$1:$G$49194,7,FALSE),"-")</f>
        <v>451.268489763064</v>
      </c>
      <c r="AT49" s="30">
        <f>IFERROR(VLOOKUP(CONCATENATE($B49,"_",AT$4,"_",$C$76,"_",$C$75),Data_for_IC_trend_tables!$A$1:$G$49194,7,FALSE),"-")</f>
        <v>436.36249214228201</v>
      </c>
      <c r="AU49" s="30"/>
      <c r="AV49" s="30">
        <f>IFERROR(VLOOKUP(CONCATENATE($B49,"_",AV$4,"_",$C$76,"_",$C$75),Data_for_IC_trend_tables!$A$1:$G$49194,7,FALSE),"-")</f>
        <v>436.36249214228201</v>
      </c>
      <c r="AW49" s="79">
        <v>353</v>
      </c>
      <c r="AX49" s="38" t="str">
        <f t="shared" si="0"/>
        <v>No</v>
      </c>
      <c r="AY49" s="58">
        <f t="shared" si="1"/>
        <v>0.23615436867501985</v>
      </c>
      <c r="AZ49" s="241">
        <v>0.03</v>
      </c>
      <c r="BA49" s="38" t="str">
        <f t="shared" si="2"/>
        <v>Yes</v>
      </c>
      <c r="BB49" s="58">
        <f t="shared" si="3"/>
        <v>-7.6006187328133162E-2</v>
      </c>
      <c r="BC49" s="63" t="s">
        <v>76</v>
      </c>
      <c r="BD49" s="63" t="s">
        <v>76</v>
      </c>
      <c r="BE49"/>
      <c r="BF49"/>
      <c r="BG49"/>
      <c r="BH49"/>
      <c r="BI49"/>
      <c r="BJ49"/>
    </row>
    <row r="50" spans="1:62" s="3" customFormat="1" x14ac:dyDescent="0.2">
      <c r="B50" s="53" t="s">
        <v>176</v>
      </c>
      <c r="C50" s="71" t="s">
        <v>36</v>
      </c>
      <c r="D50" s="30" t="str">
        <f>IFERROR(VLOOKUP(CONCATENATE($B50,"_",D$4,"_",$C$76,"_",$C$75),Data_for_IC_trend_tables!$A$1:$G$49194,7,FALSE),"-")</f>
        <v>-</v>
      </c>
      <c r="E50" s="30" t="str">
        <f>IFERROR(VLOOKUP(CONCATENATE($B50,"_",E$4,"_",$C$76,"_",$C$75),Data_for_IC_trend_tables!$A$1:$G$49194,7,FALSE),"-")</f>
        <v>-</v>
      </c>
      <c r="F50" s="30" t="str">
        <f>IFERROR(VLOOKUP(CONCATENATE($B50,"_",F$4,"_",$C$76,"_",$C$75),Data_for_IC_trend_tables!$A$1:$G$49194,7,FALSE),"-")</f>
        <v>-</v>
      </c>
      <c r="G50" s="30" t="str">
        <f>IFERROR(VLOOKUP(CONCATENATE($B50,"_",G$4,"_",$C$76,"_",$C$75),Data_for_IC_trend_tables!$A$1:$G$49194,7,FALSE),"-")</f>
        <v>-</v>
      </c>
      <c r="H50" s="30" t="str">
        <f>IFERROR(VLOOKUP(CONCATENATE($B50,"_",H$4,"_",$C$76,"_",$C$75),Data_for_IC_trend_tables!$A$1:$G$49194,7,FALSE),"-")</f>
        <v>-</v>
      </c>
      <c r="I50" s="30" t="str">
        <f>IFERROR(VLOOKUP(CONCATENATE($B50,"_",I$4,"_",$C$76,"_",$C$75),Data_for_IC_trend_tables!$A$1:$G$49194,7,FALSE),"-")</f>
        <v>-</v>
      </c>
      <c r="J50" s="30" t="str">
        <f>IFERROR(VLOOKUP(CONCATENATE($B50,"_",J$4,"_",$C$76,"_",$C$75),Data_for_IC_trend_tables!$A$1:$G$49194,7,FALSE),"-")</f>
        <v>-</v>
      </c>
      <c r="K50" s="30" t="str">
        <f>IFERROR(VLOOKUP(CONCATENATE($B50,"_",K$4,"_",$C$76,"_",$C$75),Data_for_IC_trend_tables!$A$1:$G$49194,7,FALSE),"-")</f>
        <v>-</v>
      </c>
      <c r="L50" s="30">
        <f>IFERROR(VLOOKUP(CONCATENATE($B50,"_",L$4,"_",$C$76,"_",$C$75),Data_for_IC_trend_tables!$A$1:$G$49194,7,FALSE),"-")</f>
        <v>54</v>
      </c>
      <c r="M50" s="30" t="str">
        <f>IFERROR(VLOOKUP(CONCATENATE($B50,"_",M$4,"_",$C$76,"_",$C$75),Data_for_IC_trend_tables!$A$1:$G$49194,7,FALSE),"-")</f>
        <v>-</v>
      </c>
      <c r="N50" s="30">
        <f>IFERROR(VLOOKUP(CONCATENATE($B50,"_",N$4,"_",$C$76,"_",$C$75),Data_for_IC_trend_tables!$A$1:$G$49194,7,FALSE),"-")</f>
        <v>60.353046719984597</v>
      </c>
      <c r="O50" s="30">
        <f>IFERROR(VLOOKUP(CONCATENATE($B50,"_",O$4,"_",$C$76,"_",$C$75),Data_for_IC_trend_tables!$A$1:$G$49194,7,FALSE),"-")</f>
        <v>58.3541192258309</v>
      </c>
      <c r="P50" s="30">
        <f>IFERROR(VLOOKUP(CONCATENATE($B50,"_",P$4,"_",$C$76,"_",$C$75),Data_for_IC_trend_tables!$A$1:$G$49194,7,FALSE),"-")</f>
        <v>59.418446196097698</v>
      </c>
      <c r="Q50" s="30">
        <f>IFERROR(VLOOKUP(CONCATENATE($B50,"_",Q$4,"_",$C$76,"_",$C$75),Data_for_IC_trend_tables!$A$1:$G$49194,7,FALSE),"-")</f>
        <v>60.657498462899099</v>
      </c>
      <c r="R50" s="30">
        <f>IFERROR(VLOOKUP(CONCATENATE($B50,"_",R$4,"_",$C$76,"_",$C$75),Data_for_IC_trend_tables!$A$1:$G$49194,7,FALSE),"-")</f>
        <v>61.702706442068902</v>
      </c>
      <c r="S50" s="30">
        <f>IFERROR(VLOOKUP(CONCATENATE($B50,"_",S$4,"_",$C$76,"_",$C$75),Data_for_IC_trend_tables!$A$1:$G$49194,7,FALSE),"-")</f>
        <v>61.137897744402601</v>
      </c>
      <c r="T50" s="30">
        <f>IFERROR(VLOOKUP(CONCATENATE($B50,"_",T$4,"_",$C$76,"_",$C$75),Data_for_IC_trend_tables!$A$1:$G$49194,7,FALSE),"-")</f>
        <v>61.224424159904203</v>
      </c>
      <c r="U50" s="30">
        <f>IFERROR(VLOOKUP(CONCATENATE($B50,"_",U$4,"_",$C$76,"_",$C$75),Data_for_IC_trend_tables!$A$1:$G$49194,7,FALSE),"-")</f>
        <v>62.490553659193303</v>
      </c>
      <c r="V50" s="30">
        <f>IFERROR(VLOOKUP(CONCATENATE($B50,"_",V$4,"_",$C$76,"_",$C$75),Data_for_IC_trend_tables!$A$1:$G$49194,7,FALSE),"-")</f>
        <v>61.878923501830201</v>
      </c>
      <c r="W50" s="30">
        <f>IFERROR(VLOOKUP(CONCATENATE($B50,"_",W$4,"_",$C$76,"_",$C$75),Data_for_IC_trend_tables!$A$1:$G$49194,7,FALSE),"-")</f>
        <v>60.368253523797897</v>
      </c>
      <c r="X50" s="30">
        <f>IFERROR(VLOOKUP(CONCATENATE($B50,"_",X$4,"_",$C$76,"_",$C$75),Data_for_IC_trend_tables!$A$1:$G$49194,7,FALSE),"-")</f>
        <v>59.663786274873601</v>
      </c>
      <c r="Y50" s="30">
        <f>IFERROR(VLOOKUP(CONCATENATE($B50,"_",Y$4,"_",$C$76,"_",$C$75),Data_for_IC_trend_tables!$A$1:$G$49194,7,FALSE),"-")</f>
        <v>59.111624658650499</v>
      </c>
      <c r="Z50" s="30">
        <f>IFERROR(VLOOKUP(CONCATENATE($B50,"_",Z$4,"_",$C$76,"_",$C$75),Data_for_IC_trend_tables!$A$1:$G$49194,7,FALSE),"-")</f>
        <v>58.606615387246897</v>
      </c>
      <c r="AA50" s="30">
        <f>IFERROR(VLOOKUP(CONCATENATE($B50,"_",AA$4,"_",$C$76,"_",$C$75),Data_for_IC_trend_tables!$A$1:$G$49194,7,FALSE),"-")</f>
        <v>58.614695578985398</v>
      </c>
      <c r="AB50" s="30">
        <f>IFERROR(VLOOKUP(CONCATENATE($B50,"_",AB$4,"_",$C$76,"_",$C$75),Data_for_IC_trend_tables!$A$1:$G$49194,7,FALSE),"-")</f>
        <v>58.8737517507642</v>
      </c>
      <c r="AC50" s="30">
        <f>IFERROR(VLOOKUP(CONCATENATE($B50,"_",AC$4,"_",$C$76,"_",$C$75),Data_for_IC_trend_tables!$A$1:$G$49194,7,FALSE),"-")</f>
        <v>57.407930647742198</v>
      </c>
      <c r="AD50" s="30">
        <f>IFERROR(VLOOKUP(CONCATENATE($B50,"_",AD$4,"_",$C$76,"_",$C$75),Data_for_IC_trend_tables!$A$1:$G$49194,7,FALSE),"-")</f>
        <v>56.473747276863001</v>
      </c>
      <c r="AE50" s="30">
        <f>IFERROR(VLOOKUP(CONCATENATE($B50,"_",AE$4,"_",$C$76,"_",$C$75),Data_for_IC_trend_tables!$A$1:$G$49194,7,FALSE),"-")</f>
        <v>56.134894919579402</v>
      </c>
      <c r="AF50" s="30">
        <f>IFERROR(VLOOKUP(CONCATENATE($B50,"_",AF$4,"_",$C$76,"_",$C$75),Data_for_IC_trend_tables!$A$1:$G$49194,7,FALSE),"-")</f>
        <v>56.599266016166801</v>
      </c>
      <c r="AG50" s="30">
        <f>IFERROR(VLOOKUP(CONCATENATE($B50,"_",AG$4,"_",$C$76,"_",$C$75),Data_for_IC_trend_tables!$A$1:$G$49194,7,FALSE),"-")</f>
        <v>53.787980664409197</v>
      </c>
      <c r="AH50" s="30">
        <f>IFERROR(VLOOKUP(CONCATENATE($B50,"_",AH$4,"_",$C$76,"_",$C$75),Data_for_IC_trend_tables!$A$1:$G$49194,7,FALSE),"-")</f>
        <v>54.3302142006333</v>
      </c>
      <c r="AI50" s="30">
        <f>IFERROR(VLOOKUP(CONCATENATE($B50,"_",AI$4,"_",$C$76,"_",$C$75),Data_for_IC_trend_tables!$A$1:$G$49194,7,FALSE),"-")</f>
        <v>53.977177618417301</v>
      </c>
      <c r="AJ50" s="30">
        <f>IFERROR(VLOOKUP(CONCATENATE($B50,"_",AJ$4,"_",$C$76,"_",$C$75),Data_for_IC_trend_tables!$A$1:$G$49194,7,FALSE),"-")</f>
        <v>52.8421344465673</v>
      </c>
      <c r="AK50" s="30">
        <f>IFERROR(VLOOKUP(CONCATENATE($B50,"_",AK$4,"_",$C$76,"_",$C$75),Data_for_IC_trend_tables!$A$1:$G$49194,7,FALSE),"-")</f>
        <v>53.773517139780999</v>
      </c>
      <c r="AL50" s="30">
        <f>IFERROR(VLOOKUP(CONCATENATE($B50,"_",AL$4,"_",$C$76,"_",$C$75),Data_for_IC_trend_tables!$A$1:$G$49194,7,FALSE),"-")</f>
        <v>53.690490684056698</v>
      </c>
      <c r="AM50" s="30">
        <f>IFERROR(VLOOKUP(CONCATENATE($B50,"_",AM$4,"_",$C$76,"_",$C$75),Data_for_IC_trend_tables!$A$1:$G$49194,7,FALSE),"-")</f>
        <v>53.758307866559903</v>
      </c>
      <c r="AN50" s="30">
        <f>IFERROR(VLOOKUP(CONCATENATE($B50,"_",AN$4,"_",$C$76,"_",$C$75),Data_for_IC_trend_tables!$A$1:$G$49194,7,FALSE),"-")</f>
        <v>52.491814964744201</v>
      </c>
      <c r="AO50" s="30">
        <f>IFERROR(VLOOKUP(CONCATENATE($B50,"_",AO$4,"_",$C$76,"_",$C$75),Data_for_IC_trend_tables!$A$1:$G$49194,7,FALSE),"-")</f>
        <v>52.7052215796732</v>
      </c>
      <c r="AP50" s="30">
        <f>IFERROR(VLOOKUP(CONCATENATE($B50,"_",AP$4,"_",$C$76,"_",$C$75),Data_for_IC_trend_tables!$A$1:$G$49194,7,FALSE),"-")</f>
        <v>52.532504187883198</v>
      </c>
      <c r="AQ50" s="30">
        <f>IFERROR(VLOOKUP(CONCATENATE($B50,"_",AQ$4,"_",$C$76,"_",$C$75),Data_for_IC_trend_tables!$A$1:$G$49194,7,FALSE),"-")</f>
        <v>51.8983065348054</v>
      </c>
      <c r="AR50" s="30">
        <f>IFERROR(VLOOKUP(CONCATENATE($B50,"_",AR$4,"_",$C$76,"_",$C$75),Data_for_IC_trend_tables!$A$1:$G$49194,7,FALSE),"-")</f>
        <v>52.1107861239934</v>
      </c>
      <c r="AS50" s="30">
        <f>IFERROR(VLOOKUP(CONCATENATE($B50,"_",AS$4,"_",$C$76,"_",$C$75),Data_for_IC_trend_tables!$A$1:$G$49194,7,FALSE),"-")</f>
        <v>51.144237540810202</v>
      </c>
      <c r="AT50" s="30">
        <f>IFERROR(VLOOKUP(CONCATENATE($B50,"_",AT$4,"_",$C$76,"_",$C$75),Data_for_IC_trend_tables!$A$1:$G$49194,7,FALSE),"-")</f>
        <v>51.211803087830901</v>
      </c>
      <c r="AU50" s="30"/>
      <c r="AV50" s="30">
        <f>IFERROR(VLOOKUP(CONCATENATE($B50,"_",AV$4,"_",$C$76,"_",$C$75),Data_for_IC_trend_tables!$A$1:$G$49194,7,FALSE),"-")</f>
        <v>51.211803087830901</v>
      </c>
      <c r="AW50" s="79">
        <v>57</v>
      </c>
      <c r="AX50" s="38" t="str">
        <f t="shared" si="0"/>
        <v>Yes</v>
      </c>
      <c r="AY50" s="58">
        <f t="shared" si="1"/>
        <v>-0.10154731424858068</v>
      </c>
      <c r="AZ50" s="241">
        <v>0.15</v>
      </c>
      <c r="BA50" s="38" t="str">
        <f t="shared" si="2"/>
        <v>No</v>
      </c>
      <c r="BB50" s="58">
        <f t="shared" si="3"/>
        <v>4.206843915118573E-2</v>
      </c>
      <c r="BC50" s="63" t="s">
        <v>76</v>
      </c>
      <c r="BD50" s="63" t="s">
        <v>76</v>
      </c>
      <c r="BE50"/>
      <c r="BF50"/>
      <c r="BG50"/>
      <c r="BH50"/>
      <c r="BI50"/>
      <c r="BJ50"/>
    </row>
    <row r="51" spans="1:62" s="3" customFormat="1" x14ac:dyDescent="0.2">
      <c r="B51" s="53" t="s">
        <v>177</v>
      </c>
      <c r="C51" s="61" t="s">
        <v>93</v>
      </c>
      <c r="D51" s="30">
        <f>IFERROR(VLOOKUP(CONCATENATE($B51,"_",D$4,"_",$C$76,"_",$C$75),Data_for_IC_trend_tables!$A$1:$G$49194,7,FALSE),"-")</f>
        <v>64.750710010089705</v>
      </c>
      <c r="E51" s="30">
        <f>IFERROR(VLOOKUP(CONCATENATE($B51,"_",E$4,"_",$C$76,"_",$C$75),Data_for_IC_trend_tables!$A$1:$G$49194,7,FALSE),"-")</f>
        <v>64.816401589614102</v>
      </c>
      <c r="F51" s="30">
        <f>IFERROR(VLOOKUP(CONCATENATE($B51,"_",F$4,"_",$C$76,"_",$C$75),Data_for_IC_trend_tables!$A$1:$G$49194,7,FALSE),"-")</f>
        <v>64.853512359508102</v>
      </c>
      <c r="G51" s="30">
        <f>IFERROR(VLOOKUP(CONCATENATE($B51,"_",G$4,"_",$C$76,"_",$C$75),Data_for_IC_trend_tables!$A$1:$G$49194,7,FALSE),"-")</f>
        <v>64.867475907931194</v>
      </c>
      <c r="H51" s="30">
        <f>IFERROR(VLOOKUP(CONCATENATE($B51,"_",H$4,"_",$C$76,"_",$C$75),Data_for_IC_trend_tables!$A$1:$G$49194,7,FALSE),"-")</f>
        <v>65.276509076413504</v>
      </c>
      <c r="I51" s="30">
        <f>IFERROR(VLOOKUP(CONCATENATE($B51,"_",I$4,"_",$C$76,"_",$C$75),Data_for_IC_trend_tables!$A$1:$G$49194,7,FALSE),"-")</f>
        <v>65.691996916864397</v>
      </c>
      <c r="J51" s="30">
        <f>IFERROR(VLOOKUP(CONCATENATE($B51,"_",J$4,"_",$C$76,"_",$C$75),Data_for_IC_trend_tables!$A$1:$G$49194,7,FALSE),"-")</f>
        <v>66.2919267492356</v>
      </c>
      <c r="K51" s="30">
        <f>IFERROR(VLOOKUP(CONCATENATE($B51,"_",K$4,"_",$C$76,"_",$C$75),Data_for_IC_trend_tables!$A$1:$G$49194,7,FALSE),"-")</f>
        <v>66.876395091759306</v>
      </c>
      <c r="L51" s="30">
        <f>IFERROR(VLOOKUP(CONCATENATE($B51,"_",L$4,"_",$C$76,"_",$C$75),Data_for_IC_trend_tables!$A$1:$G$49194,7,FALSE),"-")</f>
        <v>67.446426267991598</v>
      </c>
      <c r="M51" s="30">
        <f>IFERROR(VLOOKUP(CONCATENATE($B51,"_",M$4,"_",$C$76,"_",$C$75),Data_for_IC_trend_tables!$A$1:$G$49194,7,FALSE),"-")</f>
        <v>68.001896081582203</v>
      </c>
      <c r="N51" s="30">
        <f>IFERROR(VLOOKUP(CONCATENATE($B51,"_",N$4,"_",$C$76,"_",$C$75),Data_for_IC_trend_tables!$A$1:$G$49194,7,FALSE),"-")</f>
        <v>68.653736772132405</v>
      </c>
      <c r="O51" s="30">
        <f>IFERROR(VLOOKUP(CONCATENATE($B51,"_",O$4,"_",$C$76,"_",$C$75),Data_for_IC_trend_tables!$A$1:$G$49194,7,FALSE),"-")</f>
        <v>67.709853987482404</v>
      </c>
      <c r="P51" s="30">
        <f>IFERROR(VLOOKUP(CONCATENATE($B51,"_",P$4,"_",$C$76,"_",$C$75),Data_for_IC_trend_tables!$A$1:$G$49194,7,FALSE),"-")</f>
        <v>67.255213957569794</v>
      </c>
      <c r="Q51" s="30">
        <f>IFERROR(VLOOKUP(CONCATENATE($B51,"_",Q$4,"_",$C$76,"_",$C$75),Data_for_IC_trend_tables!$A$1:$G$49194,7,FALSE),"-")</f>
        <v>66.295651806018597</v>
      </c>
      <c r="R51" s="30">
        <f>IFERROR(VLOOKUP(CONCATENATE($B51,"_",R$4,"_",$C$76,"_",$C$75),Data_for_IC_trend_tables!$A$1:$G$49194,7,FALSE),"-")</f>
        <v>65.950026085101996</v>
      </c>
      <c r="S51" s="30">
        <f>IFERROR(VLOOKUP(CONCATENATE($B51,"_",S$4,"_",$C$76,"_",$C$75),Data_for_IC_trend_tables!$A$1:$G$49194,7,FALSE),"-")</f>
        <v>65.685230092966705</v>
      </c>
      <c r="T51" s="30">
        <f>IFERROR(VLOOKUP(CONCATENATE($B51,"_",T$4,"_",$C$76,"_",$C$75),Data_for_IC_trend_tables!$A$1:$G$49194,7,FALSE),"-")</f>
        <v>64.473010391268403</v>
      </c>
      <c r="U51" s="30">
        <f>IFERROR(VLOOKUP(CONCATENATE($B51,"_",U$4,"_",$C$76,"_",$C$75),Data_for_IC_trend_tables!$A$1:$G$49194,7,FALSE),"-")</f>
        <v>62.314307507201299</v>
      </c>
      <c r="V51" s="30">
        <f>IFERROR(VLOOKUP(CONCATENATE($B51,"_",V$4,"_",$C$76,"_",$C$75),Data_for_IC_trend_tables!$A$1:$G$49194,7,FALSE),"-")</f>
        <v>62.0388438989146</v>
      </c>
      <c r="W51" s="30">
        <f>IFERROR(VLOOKUP(CONCATENATE($B51,"_",W$4,"_",$C$76,"_",$C$75),Data_for_IC_trend_tables!$A$1:$G$49194,7,FALSE),"-")</f>
        <v>61.686639010677503</v>
      </c>
      <c r="X51" s="30">
        <f>IFERROR(VLOOKUP(CONCATENATE($B51,"_",X$4,"_",$C$76,"_",$C$75),Data_for_IC_trend_tables!$A$1:$G$49194,7,FALSE),"-")</f>
        <v>62.193835634213002</v>
      </c>
      <c r="Y51" s="30">
        <f>IFERROR(VLOOKUP(CONCATENATE($B51,"_",Y$4,"_",$C$76,"_",$C$75),Data_for_IC_trend_tables!$A$1:$G$49194,7,FALSE),"-")</f>
        <v>62.2600530593608</v>
      </c>
      <c r="Z51" s="30">
        <f>IFERROR(VLOOKUP(CONCATENATE($B51,"_",Z$4,"_",$C$76,"_",$C$75),Data_for_IC_trend_tables!$A$1:$G$49194,7,FALSE),"-")</f>
        <v>61.253809275304398</v>
      </c>
      <c r="AA51" s="30">
        <f>IFERROR(VLOOKUP(CONCATENATE($B51,"_",AA$4,"_",$C$76,"_",$C$75),Data_for_IC_trend_tables!$A$1:$G$49194,7,FALSE),"-")</f>
        <v>60.005917567521898</v>
      </c>
      <c r="AB51" s="30">
        <f>IFERROR(VLOOKUP(CONCATENATE($B51,"_",AB$4,"_",$C$76,"_",$C$75),Data_for_IC_trend_tables!$A$1:$G$49194,7,FALSE),"-")</f>
        <v>59.477698772418002</v>
      </c>
      <c r="AC51" s="30">
        <f>IFERROR(VLOOKUP(CONCATENATE($B51,"_",AC$4,"_",$C$76,"_",$C$75),Data_for_IC_trend_tables!$A$1:$G$49194,7,FALSE),"-")</f>
        <v>60.075173460398197</v>
      </c>
      <c r="AD51" s="30">
        <f>IFERROR(VLOOKUP(CONCATENATE($B51,"_",AD$4,"_",$C$76,"_",$C$75),Data_for_IC_trend_tables!$A$1:$G$49194,7,FALSE),"-")</f>
        <v>60.180985904084999</v>
      </c>
      <c r="AE51" s="30">
        <f>IFERROR(VLOOKUP(CONCATENATE($B51,"_",AE$4,"_",$C$76,"_",$C$75),Data_for_IC_trend_tables!$A$1:$G$49194,7,FALSE),"-")</f>
        <v>60.776423947487103</v>
      </c>
      <c r="AF51" s="30">
        <f>IFERROR(VLOOKUP(CONCATENATE($B51,"_",AF$4,"_",$C$76,"_",$C$75),Data_for_IC_trend_tables!$A$1:$G$49194,7,FALSE),"-")</f>
        <v>60.232692346313399</v>
      </c>
      <c r="AG51" s="30">
        <f>IFERROR(VLOOKUP(CONCATENATE($B51,"_",AG$4,"_",$C$76,"_",$C$75),Data_for_IC_trend_tables!$A$1:$G$49194,7,FALSE),"-")</f>
        <v>58.454996994321398</v>
      </c>
      <c r="AH51" s="30">
        <f>IFERROR(VLOOKUP(CONCATENATE($B51,"_",AH$4,"_",$C$76,"_",$C$75),Data_for_IC_trend_tables!$A$1:$G$49194,7,FALSE),"-")</f>
        <v>58.020127260072101</v>
      </c>
      <c r="AI51" s="30">
        <f>IFERROR(VLOOKUP(CONCATENATE($B51,"_",AI$4,"_",$C$76,"_",$C$75),Data_for_IC_trend_tables!$A$1:$G$49194,7,FALSE),"-")</f>
        <v>56.964156758202598</v>
      </c>
      <c r="AJ51" s="30">
        <f>IFERROR(VLOOKUP(CONCATENATE($B51,"_",AJ$4,"_",$C$76,"_",$C$75),Data_for_IC_trend_tables!$A$1:$G$49194,7,FALSE),"-")</f>
        <v>56.3545126596701</v>
      </c>
      <c r="AK51" s="30">
        <f>IFERROR(VLOOKUP(CONCATENATE($B51,"_",AK$4,"_",$C$76,"_",$C$75),Data_for_IC_trend_tables!$A$1:$G$49194,7,FALSE),"-")</f>
        <v>55.607746312806903</v>
      </c>
      <c r="AL51" s="30">
        <f>IFERROR(VLOOKUP(CONCATENATE($B51,"_",AL$4,"_",$C$76,"_",$C$75),Data_for_IC_trend_tables!$A$1:$G$49194,7,FALSE),"-")</f>
        <v>55.985344726963497</v>
      </c>
      <c r="AM51" s="30">
        <f>IFERROR(VLOOKUP(CONCATENATE($B51,"_",AM$4,"_",$C$76,"_",$C$75),Data_for_IC_trend_tables!$A$1:$G$49194,7,FALSE),"-")</f>
        <v>55.176972585433298</v>
      </c>
      <c r="AN51" s="30">
        <f>IFERROR(VLOOKUP(CONCATENATE($B51,"_",AN$4,"_",$C$76,"_",$C$75),Data_for_IC_trend_tables!$A$1:$G$49194,7,FALSE),"-")</f>
        <v>55.037462711364697</v>
      </c>
      <c r="AO51" s="30">
        <f>IFERROR(VLOOKUP(CONCATENATE($B51,"_",AO$4,"_",$C$76,"_",$C$75),Data_for_IC_trend_tables!$A$1:$G$49194,7,FALSE),"-")</f>
        <v>54.979530131454297</v>
      </c>
      <c r="AP51" s="30">
        <f>IFERROR(VLOOKUP(CONCATENATE($B51,"_",AP$4,"_",$C$76,"_",$C$75),Data_for_IC_trend_tables!$A$1:$G$49194,7,FALSE),"-")</f>
        <v>54.384857672770003</v>
      </c>
      <c r="AQ51" s="30">
        <f>IFERROR(VLOOKUP(CONCATENATE($B51,"_",AQ$4,"_",$C$76,"_",$C$75),Data_for_IC_trend_tables!$A$1:$G$49194,7,FALSE),"-")</f>
        <v>53.595955243243999</v>
      </c>
      <c r="AR51" s="30">
        <f>IFERROR(VLOOKUP(CONCATENATE($B51,"_",AR$4,"_",$C$76,"_",$C$75),Data_for_IC_trend_tables!$A$1:$G$49194,7,FALSE),"-")</f>
        <v>53.306157836596803</v>
      </c>
      <c r="AS51" s="30">
        <f>IFERROR(VLOOKUP(CONCATENATE($B51,"_",AS$4,"_",$C$76,"_",$C$75),Data_for_IC_trend_tables!$A$1:$G$49194,7,FALSE),"-")</f>
        <v>53.786018398967897</v>
      </c>
      <c r="AT51" s="30">
        <f>IFERROR(VLOOKUP(CONCATENATE($B51,"_",AT$4,"_",$C$76,"_",$C$75),Data_for_IC_trend_tables!$A$1:$G$49194,7,FALSE),"-")</f>
        <v>53.4389184539396</v>
      </c>
      <c r="AU51" s="30"/>
      <c r="AV51" s="30">
        <f>IFERROR(VLOOKUP(CONCATENATE($B51,"_",AV$4,"_",$C$76,"_",$C$75),Data_for_IC_trend_tables!$A$1:$G$49194,7,FALSE),"-")</f>
        <v>53.4389184539396</v>
      </c>
      <c r="AW51" s="80"/>
      <c r="AX51" s="38" t="str">
        <f t="shared" si="0"/>
        <v/>
      </c>
      <c r="AY51" s="58" t="str">
        <f t="shared" si="1"/>
        <v/>
      </c>
      <c r="AZ51" s="241"/>
      <c r="BA51" s="38" t="str">
        <f t="shared" si="2"/>
        <v/>
      </c>
      <c r="BB51" s="58" t="str">
        <f t="shared" si="3"/>
        <v/>
      </c>
      <c r="BC51" s="31"/>
      <c r="BD51" s="139"/>
      <c r="BE51"/>
      <c r="BF51"/>
      <c r="BG51"/>
      <c r="BH51"/>
      <c r="BI51"/>
      <c r="BJ51"/>
    </row>
    <row r="52" spans="1:62" s="3" customFormat="1" x14ac:dyDescent="0.2">
      <c r="B52" s="53" t="s">
        <v>177</v>
      </c>
      <c r="C52" s="65" t="s">
        <v>109</v>
      </c>
      <c r="D52" s="34">
        <f>IFERROR(VLOOKUP(CONCATENATE($B52,"_",D$4,"_",$C$76,"_",$C$75),Data_for_IC_trend_tables!$A$1:$G$49194,7,FALSE)-VLOOKUP(CONCATENATE($B52,"_",D$4,"_",$C$78,"_",$C$75),Data_for_IC_trend_tables!$A$1:$G$49194,7,FALSE)+VLOOKUP(CONCATENATE($B52,"_",D$4,"_",$C$77,"_",$C$75),Data_for_IC_trend_tables!$A$1:$G$49194,7,FALSE),"-")</f>
        <v>64.750710010089705</v>
      </c>
      <c r="E52" s="34">
        <f>IFERROR(VLOOKUP(CONCATENATE($B52,"_",E$4,"_",$C$76,"_",$C$75),Data_for_IC_trend_tables!$A$1:$G$49194,7,FALSE)-VLOOKUP(CONCATENATE($B52,"_",E$4,"_",$C$78,"_",$C$75),Data_for_IC_trend_tables!$A$1:$G$49194,7,FALSE)+VLOOKUP(CONCATENATE($B52,"_",E$4,"_",$C$77,"_",$C$75),Data_for_IC_trend_tables!$A$1:$G$49194,7,FALSE),"-")</f>
        <v>64.816401589614102</v>
      </c>
      <c r="F52" s="34">
        <f>IFERROR(VLOOKUP(CONCATENATE($B52,"_",F$4,"_",$C$76,"_",$C$75),Data_for_IC_trend_tables!$A$1:$G$49194,7,FALSE)-VLOOKUP(CONCATENATE($B52,"_",F$4,"_",$C$78,"_",$C$75),Data_for_IC_trend_tables!$A$1:$G$49194,7,FALSE)+VLOOKUP(CONCATENATE($B52,"_",F$4,"_",$C$77,"_",$C$75),Data_for_IC_trend_tables!$A$1:$G$49194,7,FALSE),"-")</f>
        <v>64.853512359508102</v>
      </c>
      <c r="G52" s="34">
        <f>IFERROR(VLOOKUP(CONCATENATE($B52,"_",G$4,"_",$C$76,"_",$C$75),Data_for_IC_trend_tables!$A$1:$G$49194,7,FALSE)-VLOOKUP(CONCATENATE($B52,"_",G$4,"_",$C$78,"_",$C$75),Data_for_IC_trend_tables!$A$1:$G$49194,7,FALSE)+VLOOKUP(CONCATENATE($B52,"_",G$4,"_",$C$77,"_",$C$75),Data_for_IC_trend_tables!$A$1:$G$49194,7,FALSE),"-")</f>
        <v>64.867475907931194</v>
      </c>
      <c r="H52" s="34">
        <f>IFERROR(VLOOKUP(CONCATENATE($B52,"_",H$4,"_",$C$76,"_",$C$75),Data_for_IC_trend_tables!$A$1:$G$49194,7,FALSE)-VLOOKUP(CONCATENATE($B52,"_",H$4,"_",$C$78,"_",$C$75),Data_for_IC_trend_tables!$A$1:$G$49194,7,FALSE)+VLOOKUP(CONCATENATE($B52,"_",H$4,"_",$C$77,"_",$C$75),Data_for_IC_trend_tables!$A$1:$G$49194,7,FALSE),"-")</f>
        <v>65.276509076413504</v>
      </c>
      <c r="I52" s="34">
        <f>IFERROR(VLOOKUP(CONCATENATE($B52,"_",I$4,"_",$C$76,"_",$C$75),Data_for_IC_trend_tables!$A$1:$G$49194,7,FALSE)-VLOOKUP(CONCATENATE($B52,"_",I$4,"_",$C$78,"_",$C$75),Data_for_IC_trend_tables!$A$1:$G$49194,7,FALSE)+VLOOKUP(CONCATENATE($B52,"_",I$4,"_",$C$77,"_",$C$75),Data_for_IC_trend_tables!$A$1:$G$49194,7,FALSE),"-")</f>
        <v>65.691996916864397</v>
      </c>
      <c r="J52" s="34">
        <f>IFERROR(VLOOKUP(CONCATENATE($B52,"_",J$4,"_",$C$76,"_",$C$75),Data_for_IC_trend_tables!$A$1:$G$49194,7,FALSE)-VLOOKUP(CONCATENATE($B52,"_",J$4,"_",$C$78,"_",$C$75),Data_for_IC_trend_tables!$A$1:$G$49194,7,FALSE)+VLOOKUP(CONCATENATE($B52,"_",J$4,"_",$C$77,"_",$C$75),Data_for_IC_trend_tables!$A$1:$G$49194,7,FALSE),"-")</f>
        <v>66.2919267492356</v>
      </c>
      <c r="K52" s="34">
        <f>IFERROR(VLOOKUP(CONCATENATE($B52,"_",K$4,"_",$C$76,"_",$C$75),Data_for_IC_trend_tables!$A$1:$G$49194,7,FALSE)-VLOOKUP(CONCATENATE($B52,"_",K$4,"_",$C$78,"_",$C$75),Data_for_IC_trend_tables!$A$1:$G$49194,7,FALSE)+VLOOKUP(CONCATENATE($B52,"_",K$4,"_",$C$77,"_",$C$75),Data_for_IC_trend_tables!$A$1:$G$49194,7,FALSE),"-")</f>
        <v>66.876395091759306</v>
      </c>
      <c r="L52" s="34">
        <f>IFERROR(VLOOKUP(CONCATENATE($B52,"_",L$4,"_",$C$76,"_",$C$75),Data_for_IC_trend_tables!$A$1:$G$49194,7,FALSE)-VLOOKUP(CONCATENATE($B52,"_",L$4,"_",$C$78,"_",$C$75),Data_for_IC_trend_tables!$A$1:$G$49194,7,FALSE)+VLOOKUP(CONCATENATE($B52,"_",L$4,"_",$C$77,"_",$C$75),Data_for_IC_trend_tables!$A$1:$G$49194,7,FALSE),"-")</f>
        <v>67.446426267991598</v>
      </c>
      <c r="M52" s="34">
        <f>IFERROR(VLOOKUP(CONCATENATE($B52,"_",M$4,"_",$C$76,"_",$C$75),Data_for_IC_trend_tables!$A$1:$G$49194,7,FALSE)-VLOOKUP(CONCATENATE($B52,"_",M$4,"_",$C$78,"_",$C$75),Data_for_IC_trend_tables!$A$1:$G$49194,7,FALSE)+VLOOKUP(CONCATENATE($B52,"_",M$4,"_",$C$77,"_",$C$75),Data_for_IC_trend_tables!$A$1:$G$49194,7,FALSE),"-")</f>
        <v>68.001896081582203</v>
      </c>
      <c r="N52" s="34">
        <f>IFERROR(VLOOKUP(CONCATENATE($B52,"_",N$4,"_",$C$76,"_",$C$75),Data_for_IC_trend_tables!$A$1:$G$49194,7,FALSE)-VLOOKUP(CONCATENATE($B52,"_",N$4,"_",$C$78,"_",$C$75),Data_for_IC_trend_tables!$A$1:$G$49194,7,FALSE)+VLOOKUP(CONCATENATE($B52,"_",N$4,"_",$C$77,"_",$C$75),Data_for_IC_trend_tables!$A$1:$G$49194,7,FALSE),"-")</f>
        <v>68.496251662359441</v>
      </c>
      <c r="O52" s="34">
        <f>IFERROR(VLOOKUP(CONCATENATE($B52,"_",O$4,"_",$C$76,"_",$C$75),Data_for_IC_trend_tables!$A$1:$G$49194,7,FALSE)-VLOOKUP(CONCATENATE($B52,"_",O$4,"_",$C$78,"_",$C$75),Data_for_IC_trend_tables!$A$1:$G$49194,7,FALSE)+VLOOKUP(CONCATENATE($B52,"_",O$4,"_",$C$77,"_",$C$75),Data_for_IC_trend_tables!$A$1:$G$49194,7,FALSE),"-")</f>
        <v>67.482459377064544</v>
      </c>
      <c r="P52" s="34">
        <f>IFERROR(VLOOKUP(CONCATENATE($B52,"_",P$4,"_",$C$76,"_",$C$75),Data_for_IC_trend_tables!$A$1:$G$49194,7,FALSE)-VLOOKUP(CONCATENATE($B52,"_",P$4,"_",$C$78,"_",$C$75),Data_for_IC_trend_tables!$A$1:$G$49194,7,FALSE)+VLOOKUP(CONCATENATE($B52,"_",P$4,"_",$C$77,"_",$C$75),Data_for_IC_trend_tables!$A$1:$G$49194,7,FALSE),"-")</f>
        <v>66.878809977751686</v>
      </c>
      <c r="Q52" s="34">
        <f>IFERROR(VLOOKUP(CONCATENATE($B52,"_",Q$4,"_",$C$76,"_",$C$75),Data_for_IC_trend_tables!$A$1:$G$49194,7,FALSE)-VLOOKUP(CONCATENATE($B52,"_",Q$4,"_",$C$78,"_",$C$75),Data_for_IC_trend_tables!$A$1:$G$49194,7,FALSE)+VLOOKUP(CONCATENATE($B52,"_",Q$4,"_",$C$77,"_",$C$75),Data_for_IC_trend_tables!$A$1:$G$49194,7,FALSE),"-")</f>
        <v>66.025936596869911</v>
      </c>
      <c r="R52" s="34">
        <f>IFERROR(VLOOKUP(CONCATENATE($B52,"_",R$4,"_",$C$76,"_",$C$75),Data_for_IC_trend_tables!$A$1:$G$49194,7,FALSE)-VLOOKUP(CONCATENATE($B52,"_",R$4,"_",$C$78,"_",$C$75),Data_for_IC_trend_tables!$A$1:$G$49194,7,FALSE)+VLOOKUP(CONCATENATE($B52,"_",R$4,"_",$C$77,"_",$C$75),Data_for_IC_trend_tables!$A$1:$G$49194,7,FALSE),"-")</f>
        <v>65.584506027152827</v>
      </c>
      <c r="S52" s="34">
        <f>IFERROR(VLOOKUP(CONCATENATE($B52,"_",S$4,"_",$C$76,"_",$C$75),Data_for_IC_trend_tables!$A$1:$G$49194,7,FALSE)-VLOOKUP(CONCATENATE($B52,"_",S$4,"_",$C$78,"_",$C$75),Data_for_IC_trend_tables!$A$1:$G$49194,7,FALSE)+VLOOKUP(CONCATENATE($B52,"_",S$4,"_",$C$77,"_",$C$75),Data_for_IC_trend_tables!$A$1:$G$49194,7,FALSE),"-")</f>
        <v>65.415548027819327</v>
      </c>
      <c r="T52" s="34">
        <f>IFERROR(VLOOKUP(CONCATENATE($B52,"_",T$4,"_",$C$76,"_",$C$75),Data_for_IC_trend_tables!$A$1:$G$49194,7,FALSE)-VLOOKUP(CONCATENATE($B52,"_",T$4,"_",$C$78,"_",$C$75),Data_for_IC_trend_tables!$A$1:$G$49194,7,FALSE)+VLOOKUP(CONCATENATE($B52,"_",T$4,"_",$C$77,"_",$C$75),Data_for_IC_trend_tables!$A$1:$G$49194,7,FALSE),"-")</f>
        <v>64.140344477051158</v>
      </c>
      <c r="U52" s="34">
        <f>IFERROR(VLOOKUP(CONCATENATE($B52,"_",U$4,"_",$C$76,"_",$C$75),Data_for_IC_trend_tables!$A$1:$G$49194,7,FALSE)-VLOOKUP(CONCATENATE($B52,"_",U$4,"_",$C$78,"_",$C$75),Data_for_IC_trend_tables!$A$1:$G$49194,7,FALSE)+VLOOKUP(CONCATENATE($B52,"_",U$4,"_",$C$77,"_",$C$75),Data_for_IC_trend_tables!$A$1:$G$49194,7,FALSE),"-")</f>
        <v>61.890720715423896</v>
      </c>
      <c r="V52" s="34">
        <f>IFERROR(VLOOKUP(CONCATENATE($B52,"_",V$4,"_",$C$76,"_",$C$75),Data_for_IC_trend_tables!$A$1:$G$49194,7,FALSE)-VLOOKUP(CONCATENATE($B52,"_",V$4,"_",$C$78,"_",$C$75),Data_for_IC_trend_tables!$A$1:$G$49194,7,FALSE)+VLOOKUP(CONCATENATE($B52,"_",V$4,"_",$C$77,"_",$C$75),Data_for_IC_trend_tables!$A$1:$G$49194,7,FALSE),"-")</f>
        <v>61.635063465472207</v>
      </c>
      <c r="W52" s="34">
        <f>IFERROR(VLOOKUP(CONCATENATE($B52,"_",W$4,"_",$C$76,"_",$C$75),Data_for_IC_trend_tables!$A$1:$G$49194,7,FALSE)-VLOOKUP(CONCATENATE($B52,"_",W$4,"_",$C$78,"_",$C$75),Data_for_IC_trend_tables!$A$1:$G$49194,7,FALSE)+VLOOKUP(CONCATENATE($B52,"_",W$4,"_",$C$77,"_",$C$75),Data_for_IC_trend_tables!$A$1:$G$49194,7,FALSE),"-")</f>
        <v>61.195773866845002</v>
      </c>
      <c r="X52" s="34">
        <f>IFERROR(VLOOKUP(CONCATENATE($B52,"_",X$4,"_",$C$76,"_",$C$75),Data_for_IC_trend_tables!$A$1:$G$49194,7,FALSE)-VLOOKUP(CONCATENATE($B52,"_",X$4,"_",$C$78,"_",$C$75),Data_for_IC_trend_tables!$A$1:$G$49194,7,FALSE)+VLOOKUP(CONCATENATE($B52,"_",X$4,"_",$C$77,"_",$C$75),Data_for_IC_trend_tables!$A$1:$G$49194,7,FALSE),"-")</f>
        <v>61.619081992346665</v>
      </c>
      <c r="Y52" s="34">
        <f>IFERROR(VLOOKUP(CONCATENATE($B52,"_",Y$4,"_",$C$76,"_",$C$75),Data_for_IC_trend_tables!$A$1:$G$49194,7,FALSE)-VLOOKUP(CONCATENATE($B52,"_",Y$4,"_",$C$78,"_",$C$75),Data_for_IC_trend_tables!$A$1:$G$49194,7,FALSE)+VLOOKUP(CONCATENATE($B52,"_",Y$4,"_",$C$77,"_",$C$75),Data_for_IC_trend_tables!$A$1:$G$49194,7,FALSE),"-")</f>
        <v>61.821591749176307</v>
      </c>
      <c r="Z52" s="34">
        <f>IFERROR(VLOOKUP(CONCATENATE($B52,"_",Z$4,"_",$C$76,"_",$C$75),Data_for_IC_trend_tables!$A$1:$G$49194,7,FALSE)-VLOOKUP(CONCATENATE($B52,"_",Z$4,"_",$C$78,"_",$C$75),Data_for_IC_trend_tables!$A$1:$G$49194,7,FALSE)+VLOOKUP(CONCATENATE($B52,"_",Z$4,"_",$C$77,"_",$C$75),Data_for_IC_trend_tables!$A$1:$G$49194,7,FALSE),"-")</f>
        <v>60.901918756314402</v>
      </c>
      <c r="AA52" s="34">
        <f>IFERROR(VLOOKUP(CONCATENATE($B52,"_",AA$4,"_",$C$76,"_",$C$75),Data_for_IC_trend_tables!$A$1:$G$49194,7,FALSE)-VLOOKUP(CONCATENATE($B52,"_",AA$4,"_",$C$78,"_",$C$75),Data_for_IC_trend_tables!$A$1:$G$49194,7,FALSE)+VLOOKUP(CONCATENATE($B52,"_",AA$4,"_",$C$77,"_",$C$75),Data_for_IC_trend_tables!$A$1:$G$49194,7,FALSE),"-")</f>
        <v>59.618396452485868</v>
      </c>
      <c r="AB52" s="34">
        <f>IFERROR(VLOOKUP(CONCATENATE($B52,"_",AB$4,"_",$C$76,"_",$C$75),Data_for_IC_trend_tables!$A$1:$G$49194,7,FALSE)-VLOOKUP(CONCATENATE($B52,"_",AB$4,"_",$C$78,"_",$C$75),Data_for_IC_trend_tables!$A$1:$G$49194,7,FALSE)+VLOOKUP(CONCATENATE($B52,"_",AB$4,"_",$C$77,"_",$C$75),Data_for_IC_trend_tables!$A$1:$G$49194,7,FALSE),"-")</f>
        <v>59.104881852530568</v>
      </c>
      <c r="AC52" s="34">
        <f>IFERROR(VLOOKUP(CONCATENATE($B52,"_",AC$4,"_",$C$76,"_",$C$75),Data_for_IC_trend_tables!$A$1:$G$49194,7,FALSE)-VLOOKUP(CONCATENATE($B52,"_",AC$4,"_",$C$78,"_",$C$75),Data_for_IC_trend_tables!$A$1:$G$49194,7,FALSE)+VLOOKUP(CONCATENATE($B52,"_",AC$4,"_",$C$77,"_",$C$75),Data_for_IC_trend_tables!$A$1:$G$49194,7,FALSE),"-")</f>
        <v>59.731996006803257</v>
      </c>
      <c r="AD52" s="34">
        <f>IFERROR(VLOOKUP(CONCATENATE($B52,"_",AD$4,"_",$C$76,"_",$C$75),Data_for_IC_trend_tables!$A$1:$G$49194,7,FALSE)-VLOOKUP(CONCATENATE($B52,"_",AD$4,"_",$C$78,"_",$C$75),Data_for_IC_trend_tables!$A$1:$G$49194,7,FALSE)+VLOOKUP(CONCATENATE($B52,"_",AD$4,"_",$C$77,"_",$C$75),Data_for_IC_trend_tables!$A$1:$G$49194,7,FALSE),"-")</f>
        <v>59.869430827501937</v>
      </c>
      <c r="AE52" s="34">
        <f>IFERROR(VLOOKUP(CONCATENATE($B52,"_",AE$4,"_",$C$76,"_",$C$75),Data_for_IC_trend_tables!$A$1:$G$49194,7,FALSE)-VLOOKUP(CONCATENATE($B52,"_",AE$4,"_",$C$78,"_",$C$75),Data_for_IC_trend_tables!$A$1:$G$49194,7,FALSE)+VLOOKUP(CONCATENATE($B52,"_",AE$4,"_",$C$77,"_",$C$75),Data_for_IC_trend_tables!$A$1:$G$49194,7,FALSE),"-")</f>
        <v>60.418235714268469</v>
      </c>
      <c r="AF52" s="34">
        <f>IFERROR(VLOOKUP(CONCATENATE($B52,"_",AF$4,"_",$C$76,"_",$C$75),Data_for_IC_trend_tables!$A$1:$G$49194,7,FALSE)-VLOOKUP(CONCATENATE($B52,"_",AF$4,"_",$C$78,"_",$C$75),Data_for_IC_trend_tables!$A$1:$G$49194,7,FALSE)+VLOOKUP(CONCATENATE($B52,"_",AF$4,"_",$C$77,"_",$C$75),Data_for_IC_trend_tables!$A$1:$G$49194,7,FALSE),"-")</f>
        <v>59.90774834416824</v>
      </c>
      <c r="AG52" s="34">
        <f>IFERROR(VLOOKUP(CONCATENATE($B52,"_",AG$4,"_",$C$76,"_",$C$75),Data_for_IC_trend_tables!$A$1:$G$49194,7,FALSE)-VLOOKUP(CONCATENATE($B52,"_",AG$4,"_",$C$78,"_",$C$75),Data_for_IC_trend_tables!$A$1:$G$49194,7,FALSE)+VLOOKUP(CONCATENATE($B52,"_",AG$4,"_",$C$77,"_",$C$75),Data_for_IC_trend_tables!$A$1:$G$49194,7,FALSE),"-")</f>
        <v>58.173232667661921</v>
      </c>
      <c r="AH52" s="34">
        <f>IFERROR(VLOOKUP(CONCATENATE($B52,"_",AH$4,"_",$C$76,"_",$C$75),Data_for_IC_trend_tables!$A$1:$G$49194,7,FALSE)-VLOOKUP(CONCATENATE($B52,"_",AH$4,"_",$C$78,"_",$C$75),Data_for_IC_trend_tables!$A$1:$G$49194,7,FALSE)+VLOOKUP(CONCATENATE($B52,"_",AH$4,"_",$C$77,"_",$C$75),Data_for_IC_trend_tables!$A$1:$G$49194,7,FALSE),"-")</f>
        <v>57.782889143723651</v>
      </c>
      <c r="AI52" s="34">
        <f>IFERROR(VLOOKUP(CONCATENATE($B52,"_",AI$4,"_",$C$76,"_",$C$75),Data_for_IC_trend_tables!$A$1:$G$49194,7,FALSE)-VLOOKUP(CONCATENATE($B52,"_",AI$4,"_",$C$78,"_",$C$75),Data_for_IC_trend_tables!$A$1:$G$49194,7,FALSE)+VLOOKUP(CONCATENATE($B52,"_",AI$4,"_",$C$77,"_",$C$75),Data_for_IC_trend_tables!$A$1:$G$49194,7,FALSE),"-")</f>
        <v>56.760976383737145</v>
      </c>
      <c r="AJ52" s="34">
        <f>IFERROR(VLOOKUP(CONCATENATE($B52,"_",AJ$4,"_",$C$76,"_",$C$75),Data_for_IC_trend_tables!$A$1:$G$49194,7,FALSE)-VLOOKUP(CONCATENATE($B52,"_",AJ$4,"_",$C$78,"_",$C$75),Data_for_IC_trend_tables!$A$1:$G$49194,7,FALSE)+VLOOKUP(CONCATENATE($B52,"_",AJ$4,"_",$C$77,"_",$C$75),Data_for_IC_trend_tables!$A$1:$G$49194,7,FALSE),"-")</f>
        <v>56.165401948740445</v>
      </c>
      <c r="AK52" s="34">
        <f>IFERROR(VLOOKUP(CONCATENATE($B52,"_",AK$4,"_",$C$76,"_",$C$75),Data_for_IC_trend_tables!$A$1:$G$49194,7,FALSE)-VLOOKUP(CONCATENATE($B52,"_",AK$4,"_",$C$78,"_",$C$75),Data_for_IC_trend_tables!$A$1:$G$49194,7,FALSE)+VLOOKUP(CONCATENATE($B52,"_",AK$4,"_",$C$77,"_",$C$75),Data_for_IC_trend_tables!$A$1:$G$49194,7,FALSE),"-")</f>
        <v>55.450123311651062</v>
      </c>
      <c r="AL52" s="34">
        <f>IFERROR(VLOOKUP(CONCATENATE($B52,"_",AL$4,"_",$C$76,"_",$C$75),Data_for_IC_trend_tables!$A$1:$G$49194,7,FALSE)-VLOOKUP(CONCATENATE($B52,"_",AL$4,"_",$C$78,"_",$C$75),Data_for_IC_trend_tables!$A$1:$G$49194,7,FALSE)+VLOOKUP(CONCATENATE($B52,"_",AL$4,"_",$C$77,"_",$C$75),Data_for_IC_trend_tables!$A$1:$G$49194,7,FALSE),"-")</f>
        <v>55.850696087337177</v>
      </c>
      <c r="AM52" s="34">
        <f>IFERROR(VLOOKUP(CONCATENATE($B52,"_",AM$4,"_",$C$76,"_",$C$75),Data_for_IC_trend_tables!$A$1:$G$49194,7,FALSE)-VLOOKUP(CONCATENATE($B52,"_",AM$4,"_",$C$78,"_",$C$75),Data_for_IC_trend_tables!$A$1:$G$49194,7,FALSE)+VLOOKUP(CONCATENATE($B52,"_",AM$4,"_",$C$77,"_",$C$75),Data_for_IC_trend_tables!$A$1:$G$49194,7,FALSE),"-")</f>
        <v>55.100898762440352</v>
      </c>
      <c r="AN52" s="34">
        <f>IFERROR(VLOOKUP(CONCATENATE($B52,"_",AN$4,"_",$C$76,"_",$C$75),Data_for_IC_trend_tables!$A$1:$G$49194,7,FALSE)-VLOOKUP(CONCATENATE($B52,"_",AN$4,"_",$C$78,"_",$C$75),Data_for_IC_trend_tables!$A$1:$G$49194,7,FALSE)+VLOOKUP(CONCATENATE($B52,"_",AN$4,"_",$C$77,"_",$C$75),Data_for_IC_trend_tables!$A$1:$G$49194,7,FALSE),"-")</f>
        <v>54.967405310512767</v>
      </c>
      <c r="AO52" s="34">
        <f>IFERROR(VLOOKUP(CONCATENATE($B52,"_",AO$4,"_",$C$76,"_",$C$75),Data_for_IC_trend_tables!$A$1:$G$49194,7,FALSE)-VLOOKUP(CONCATENATE($B52,"_",AO$4,"_",$C$78,"_",$C$75),Data_for_IC_trend_tables!$A$1:$G$49194,7,FALSE)+VLOOKUP(CONCATENATE($B52,"_",AO$4,"_",$C$77,"_",$C$75),Data_for_IC_trend_tables!$A$1:$G$49194,7,FALSE),"-")</f>
        <v>54.898419469489902</v>
      </c>
      <c r="AP52" s="34">
        <f>IFERROR(VLOOKUP(CONCATENATE($B52,"_",AP$4,"_",$C$76,"_",$C$75),Data_for_IC_trend_tables!$A$1:$G$49194,7,FALSE)-VLOOKUP(CONCATENATE($B52,"_",AP$4,"_",$C$78,"_",$C$75),Data_for_IC_trend_tables!$A$1:$G$49194,7,FALSE)+VLOOKUP(CONCATENATE($B52,"_",AP$4,"_",$C$77,"_",$C$75),Data_for_IC_trend_tables!$A$1:$G$49194,7,FALSE),"-")</f>
        <v>54.307457773161403</v>
      </c>
      <c r="AQ52" s="34">
        <f>IFERROR(VLOOKUP(CONCATENATE($B52,"_",AQ$4,"_",$C$76,"_",$C$75),Data_for_IC_trend_tables!$A$1:$G$49194,7,FALSE)-VLOOKUP(CONCATENATE($B52,"_",AQ$4,"_",$C$78,"_",$C$75),Data_for_IC_trend_tables!$A$1:$G$49194,7,FALSE)+VLOOKUP(CONCATENATE($B52,"_",AQ$4,"_",$C$77,"_",$C$75),Data_for_IC_trend_tables!$A$1:$G$49194,7,FALSE),"-")</f>
        <v>53.518575628325131</v>
      </c>
      <c r="AR52" s="34">
        <f>IFERROR(VLOOKUP(CONCATENATE($B52,"_",AR$4,"_",$C$76,"_",$C$75),Data_for_IC_trend_tables!$A$1:$G$49194,7,FALSE)-VLOOKUP(CONCATENATE($B52,"_",AR$4,"_",$C$78,"_",$C$75),Data_for_IC_trend_tables!$A$1:$G$49194,7,FALSE)+VLOOKUP(CONCATENATE($B52,"_",AR$4,"_",$C$77,"_",$C$75),Data_for_IC_trend_tables!$A$1:$G$49194,7,FALSE),"-")</f>
        <v>53.248855518113984</v>
      </c>
      <c r="AS52" s="34">
        <f>IFERROR(VLOOKUP(CONCATENATE($B52,"_",AS$4,"_",$C$76,"_",$C$75),Data_for_IC_trend_tables!$A$1:$G$49194,7,FALSE)-VLOOKUP(CONCATENATE($B52,"_",AS$4,"_",$C$78,"_",$C$75),Data_for_IC_trend_tables!$A$1:$G$49194,7,FALSE)+VLOOKUP(CONCATENATE($B52,"_",AS$4,"_",$C$77,"_",$C$75),Data_for_IC_trend_tables!$A$1:$G$49194,7,FALSE),"-")</f>
        <v>53.742537291842382</v>
      </c>
      <c r="AT52" s="34">
        <f>IFERROR(VLOOKUP(CONCATENATE($B52,"_",AT$4,"_",$C$76,"_",$C$75),Data_for_IC_trend_tables!$A$1:$G$49194,7,FALSE)-VLOOKUP(CONCATENATE($B52,"_",AT$4,"_",$C$78,"_",$C$75),Data_for_IC_trend_tables!$A$1:$G$49194,7,FALSE)+VLOOKUP(CONCATENATE($B52,"_",AT$4,"_",$C$77,"_",$C$75),Data_for_IC_trend_tables!$A$1:$G$49194,7,FALSE),"-")</f>
        <v>53.43621527757599</v>
      </c>
      <c r="AU52" s="30"/>
      <c r="AV52" s="34">
        <f>IFERROR(VLOOKUP(CONCATENATE($B52,"_",AV$4,"_",$C$76,"_",$C$75),Data_for_IC_trend_tables!$A$1:$G$49194,7,FALSE)-VLOOKUP(CONCATENATE($B52,"_",AV$4,"_",$C$78,"_",$C$75),Data_for_IC_trend_tables!$A$1:$G$49194,7,FALSE)+VLOOKUP(CONCATENATE($B52,"_",AV$4,"_",$C$77,"_",$C$75),Data_for_IC_trend_tables!$A$1:$G$49194,7,FALSE),"-")</f>
        <v>53.43621527757599</v>
      </c>
      <c r="AW52" s="79">
        <v>63</v>
      </c>
      <c r="AX52" s="38" t="str">
        <f t="shared" si="0"/>
        <v>Yes</v>
      </c>
      <c r="AY52" s="58">
        <f t="shared" si="1"/>
        <v>-0.15180610670514302</v>
      </c>
      <c r="AZ52" s="241">
        <v>0.08</v>
      </c>
      <c r="BA52" s="38" t="str">
        <f t="shared" si="2"/>
        <v>Yes</v>
      </c>
      <c r="BB52" s="58">
        <f t="shared" si="3"/>
        <v>-2.54004746218459E-2</v>
      </c>
      <c r="BC52" s="63" t="s">
        <v>76</v>
      </c>
      <c r="BD52" s="193" t="s">
        <v>76</v>
      </c>
      <c r="BE52"/>
      <c r="BF52"/>
      <c r="BG52"/>
      <c r="BH52"/>
      <c r="BI52"/>
      <c r="BJ52"/>
    </row>
    <row r="53" spans="1:62" s="3" customFormat="1" x14ac:dyDescent="0.2">
      <c r="B53" s="53" t="s">
        <v>178</v>
      </c>
      <c r="C53" s="71" t="s">
        <v>114</v>
      </c>
      <c r="D53" s="30" t="str">
        <f>IFERROR(VLOOKUP(CONCATENATE($B53,"_",D$4,"_",$C$76,"_",$C$75),Data_for_IC_trend_tables!$A$1:$G$49194,7,FALSE),"-")</f>
        <v>-</v>
      </c>
      <c r="E53" s="30" t="str">
        <f>IFERROR(VLOOKUP(CONCATENATE($B53,"_",E$4,"_",$C$76,"_",$C$75),Data_for_IC_trend_tables!$A$1:$G$49194,7,FALSE),"-")</f>
        <v>-</v>
      </c>
      <c r="F53" s="30" t="str">
        <f>IFERROR(VLOOKUP(CONCATENATE($B53,"_",F$4,"_",$C$76,"_",$C$75),Data_for_IC_trend_tables!$A$1:$G$49194,7,FALSE),"-")</f>
        <v>-</v>
      </c>
      <c r="G53" s="30" t="str">
        <f>IFERROR(VLOOKUP(CONCATENATE($B53,"_",G$4,"_",$C$76,"_",$C$75),Data_for_IC_trend_tables!$A$1:$G$49194,7,FALSE),"-")</f>
        <v>-</v>
      </c>
      <c r="H53" s="30" t="str">
        <f>IFERROR(VLOOKUP(CONCATENATE($B53,"_",H$4,"_",$C$76,"_",$C$75),Data_for_IC_trend_tables!$A$1:$G$49194,7,FALSE),"-")</f>
        <v>-</v>
      </c>
      <c r="I53" s="30" t="str">
        <f>IFERROR(VLOOKUP(CONCATENATE($B53,"_",I$4,"_",$C$76,"_",$C$75),Data_for_IC_trend_tables!$A$1:$G$49194,7,FALSE),"-")</f>
        <v>-</v>
      </c>
      <c r="J53" s="30" t="str">
        <f>IFERROR(VLOOKUP(CONCATENATE($B53,"_",J$4,"_",$C$76,"_",$C$75),Data_for_IC_trend_tables!$A$1:$G$49194,7,FALSE),"-")</f>
        <v>-</v>
      </c>
      <c r="K53" s="30" t="str">
        <f>IFERROR(VLOOKUP(CONCATENATE($B53,"_",K$4,"_",$C$76,"_",$C$75),Data_for_IC_trend_tables!$A$1:$G$49194,7,FALSE),"-")</f>
        <v>-</v>
      </c>
      <c r="L53" s="30" t="str">
        <f>IFERROR(VLOOKUP(CONCATENATE($B53,"_",L$4,"_",$C$76,"_",$C$75),Data_for_IC_trend_tables!$A$1:$G$49194,7,FALSE),"-")</f>
        <v>-</v>
      </c>
      <c r="M53" s="30" t="str">
        <f>IFERROR(VLOOKUP(CONCATENATE($B53,"_",M$4,"_",$C$76,"_",$C$75),Data_for_IC_trend_tables!$A$1:$G$49194,7,FALSE),"-")</f>
        <v>-</v>
      </c>
      <c r="N53" s="30">
        <f>IFERROR(VLOOKUP(CONCATENATE($B53,"_",N$4,"_",$C$76,"_",$C$75),Data_for_IC_trend_tables!$A$1:$G$49194,7,FALSE),"-")</f>
        <v>14.679405309486899</v>
      </c>
      <c r="O53" s="30">
        <f>IFERROR(VLOOKUP(CONCATENATE($B53,"_",O$4,"_",$C$76,"_",$C$75),Data_for_IC_trend_tables!$A$1:$G$49194,7,FALSE),"-")</f>
        <v>13.8457470742733</v>
      </c>
      <c r="P53" s="30">
        <f>IFERROR(VLOOKUP(CONCATENATE($B53,"_",P$4,"_",$C$76,"_",$C$75),Data_for_IC_trend_tables!$A$1:$G$49194,7,FALSE),"-")</f>
        <v>13.8741137028374</v>
      </c>
      <c r="Q53" s="30">
        <f>IFERROR(VLOOKUP(CONCATENATE($B53,"_",Q$4,"_",$C$76,"_",$C$75),Data_for_IC_trend_tables!$A$1:$G$49194,7,FALSE),"-")</f>
        <v>14.109689221632101</v>
      </c>
      <c r="R53" s="30">
        <f>IFERROR(VLOOKUP(CONCATENATE($B53,"_",R$4,"_",$C$76,"_",$C$75),Data_for_IC_trend_tables!$A$1:$G$49194,7,FALSE),"-")</f>
        <v>14.0957761612945</v>
      </c>
      <c r="S53" s="30">
        <f>IFERROR(VLOOKUP(CONCATENATE($B53,"_",S$4,"_",$C$76,"_",$C$75),Data_for_IC_trend_tables!$A$1:$G$49194,7,FALSE),"-")</f>
        <v>13.883758543934</v>
      </c>
      <c r="T53" s="30">
        <f>IFERROR(VLOOKUP(CONCATENATE($B53,"_",T$4,"_",$C$76,"_",$C$75),Data_for_IC_trend_tables!$A$1:$G$49194,7,FALSE),"-")</f>
        <v>12.8276842500632</v>
      </c>
      <c r="U53" s="30">
        <f>IFERROR(VLOOKUP(CONCATENATE($B53,"_",U$4,"_",$C$76,"_",$C$75),Data_for_IC_trend_tables!$A$1:$G$49194,7,FALSE),"-")</f>
        <v>12.4344361793322</v>
      </c>
      <c r="V53" s="30">
        <f>IFERROR(VLOOKUP(CONCATENATE($B53,"_",V$4,"_",$C$76,"_",$C$75),Data_for_IC_trend_tables!$A$1:$G$49194,7,FALSE),"-")</f>
        <v>12.174210637107301</v>
      </c>
      <c r="W53" s="30">
        <f>IFERROR(VLOOKUP(CONCATENATE($B53,"_",W$4,"_",$C$76,"_",$C$75),Data_for_IC_trend_tables!$A$1:$G$49194,7,FALSE),"-")</f>
        <v>12.304449849853</v>
      </c>
      <c r="X53" s="30">
        <f>IFERROR(VLOOKUP(CONCATENATE($B53,"_",X$4,"_",$C$76,"_",$C$75),Data_for_IC_trend_tables!$A$1:$G$49194,7,FALSE),"-")</f>
        <v>12.1984077384305</v>
      </c>
      <c r="Y53" s="30">
        <f>IFERROR(VLOOKUP(CONCATENATE($B53,"_",Y$4,"_",$C$76,"_",$C$75),Data_for_IC_trend_tables!$A$1:$G$49194,7,FALSE),"-")</f>
        <v>11.696174179659501</v>
      </c>
      <c r="Z53" s="30">
        <f>IFERROR(VLOOKUP(CONCATENATE($B53,"_",Z$4,"_",$C$76,"_",$C$75),Data_for_IC_trend_tables!$A$1:$G$49194,7,FALSE),"-")</f>
        <v>11.103317142087301</v>
      </c>
      <c r="AA53" s="30">
        <f>IFERROR(VLOOKUP(CONCATENATE($B53,"_",AA$4,"_",$C$76,"_",$C$75),Data_for_IC_trend_tables!$A$1:$G$49194,7,FALSE),"-")</f>
        <v>10.962238489832099</v>
      </c>
      <c r="AB53" s="30">
        <f>IFERROR(VLOOKUP(CONCATENATE($B53,"_",AB$4,"_",$C$76,"_",$C$75),Data_for_IC_trend_tables!$A$1:$G$49194,7,FALSE),"-")</f>
        <v>11.038616815719999</v>
      </c>
      <c r="AC53" s="30">
        <f>IFERROR(VLOOKUP(CONCATENATE($B53,"_",AC$4,"_",$C$76,"_",$C$75),Data_for_IC_trend_tables!$A$1:$G$49194,7,FALSE),"-")</f>
        <v>10.5717799794577</v>
      </c>
      <c r="AD53" s="30">
        <f>IFERROR(VLOOKUP(CONCATENATE($B53,"_",AD$4,"_",$C$76,"_",$C$75),Data_for_IC_trend_tables!$A$1:$G$49194,7,FALSE),"-")</f>
        <v>10.850853409129501</v>
      </c>
      <c r="AE53" s="30">
        <f>IFERROR(VLOOKUP(CONCATENATE($B53,"_",AE$4,"_",$C$76,"_",$C$75),Data_for_IC_trend_tables!$A$1:$G$49194,7,FALSE),"-")</f>
        <v>10.7083447784442</v>
      </c>
      <c r="AF53" s="30">
        <f>IFERROR(VLOOKUP(CONCATENATE($B53,"_",AF$4,"_",$C$76,"_",$C$75),Data_for_IC_trend_tables!$A$1:$G$49194,7,FALSE),"-")</f>
        <v>10.6373271363152</v>
      </c>
      <c r="AG53" s="30">
        <f>IFERROR(VLOOKUP(CONCATENATE($B53,"_",AG$4,"_",$C$76,"_",$C$75),Data_for_IC_trend_tables!$A$1:$G$49194,7,FALSE),"-")</f>
        <v>9.8200538554392907</v>
      </c>
      <c r="AH53" s="30">
        <f>IFERROR(VLOOKUP(CONCATENATE($B53,"_",AH$4,"_",$C$76,"_",$C$75),Data_for_IC_trend_tables!$A$1:$G$49194,7,FALSE),"-")</f>
        <v>10.0244983280899</v>
      </c>
      <c r="AI53" s="30">
        <f>IFERROR(VLOOKUP(CONCATENATE($B53,"_",AI$4,"_",$C$76,"_",$C$75),Data_for_IC_trend_tables!$A$1:$G$49194,7,FALSE),"-")</f>
        <v>10.381481809997901</v>
      </c>
      <c r="AJ53" s="30">
        <f>IFERROR(VLOOKUP(CONCATENATE($B53,"_",AJ$4,"_",$C$76,"_",$C$75),Data_for_IC_trend_tables!$A$1:$G$49194,7,FALSE),"-")</f>
        <v>9.5555280242254508</v>
      </c>
      <c r="AK53" s="30">
        <f>IFERROR(VLOOKUP(CONCATENATE($B53,"_",AK$4,"_",$C$76,"_",$C$75),Data_for_IC_trend_tables!$A$1:$G$49194,7,FALSE),"-")</f>
        <v>9.5907660705730304</v>
      </c>
      <c r="AL53" s="30">
        <f>IFERROR(VLOOKUP(CONCATENATE($B53,"_",AL$4,"_",$C$76,"_",$C$75),Data_for_IC_trend_tables!$A$1:$G$49194,7,FALSE),"-")</f>
        <v>9.6254472534167093</v>
      </c>
      <c r="AM53" s="30">
        <f>IFERROR(VLOOKUP(CONCATENATE($B53,"_",AM$4,"_",$C$76,"_",$C$75),Data_for_IC_trend_tables!$A$1:$G$49194,7,FALSE),"-")</f>
        <v>9.5695372667420102</v>
      </c>
      <c r="AN53" s="30">
        <f>IFERROR(VLOOKUP(CONCATENATE($B53,"_",AN$4,"_",$C$76,"_",$C$75),Data_for_IC_trend_tables!$A$1:$G$49194,7,FALSE),"-")</f>
        <v>9.7174256297011201</v>
      </c>
      <c r="AO53" s="30">
        <f>IFERROR(VLOOKUP(CONCATENATE($B53,"_",AO$4,"_",$C$76,"_",$C$75),Data_for_IC_trend_tables!$A$1:$G$49194,7,FALSE),"-")</f>
        <v>9.6448081139925499</v>
      </c>
      <c r="AP53" s="30">
        <f>IFERROR(VLOOKUP(CONCATENATE($B53,"_",AP$4,"_",$C$76,"_",$C$75),Data_for_IC_trend_tables!$A$1:$G$49194,7,FALSE),"-")</f>
        <v>9.1883160391634107</v>
      </c>
      <c r="AQ53" s="30">
        <f>IFERROR(VLOOKUP(CONCATENATE($B53,"_",AQ$4,"_",$C$76,"_",$C$75),Data_for_IC_trend_tables!$A$1:$G$49194,7,FALSE),"-")</f>
        <v>7.9705666692207604</v>
      </c>
      <c r="AR53" s="30">
        <f>IFERROR(VLOOKUP(CONCATENATE($B53,"_",AR$4,"_",$C$76,"_",$C$75),Data_for_IC_trend_tables!$A$1:$G$49194,7,FALSE),"-")</f>
        <v>8.1221890293695793</v>
      </c>
      <c r="AS53" s="30">
        <f>IFERROR(VLOOKUP(CONCATENATE($B53,"_",AS$4,"_",$C$76,"_",$C$75),Data_for_IC_trend_tables!$A$1:$G$49194,7,FALSE),"-")</f>
        <v>7.6245999921876102</v>
      </c>
      <c r="AT53" s="30">
        <f>IFERROR(VLOOKUP(CONCATENATE($B53,"_",AT$4,"_",$C$76,"_",$C$75),Data_for_IC_trend_tables!$A$1:$G$49194,7,FALSE),"-")</f>
        <v>8.3492046551481707</v>
      </c>
      <c r="AU53" s="30"/>
      <c r="AV53" s="30">
        <f>IFERROR(VLOOKUP(CONCATENATE($B53,"_",AV$4,"_",$C$76,"_",$C$75),Data_for_IC_trend_tables!$A$1:$G$49194,7,FALSE),"-")</f>
        <v>8.3492046551481707</v>
      </c>
      <c r="AW53" s="79">
        <v>12</v>
      </c>
      <c r="AX53" s="38" t="str">
        <f t="shared" si="0"/>
        <v>Yes</v>
      </c>
      <c r="AY53" s="58">
        <f t="shared" si="1"/>
        <v>-0.30423294540431911</v>
      </c>
      <c r="AZ53" s="241"/>
      <c r="BA53" s="38" t="str">
        <f t="shared" si="2"/>
        <v/>
      </c>
      <c r="BB53" s="58" t="str">
        <f t="shared" si="3"/>
        <v/>
      </c>
      <c r="BC53" s="32" t="s">
        <v>76</v>
      </c>
      <c r="BD53" s="194"/>
      <c r="BE53"/>
      <c r="BF53"/>
      <c r="BG53"/>
      <c r="BH53"/>
      <c r="BI53"/>
      <c r="BJ53"/>
    </row>
    <row r="54" spans="1:62" s="3" customFormat="1" x14ac:dyDescent="0.2">
      <c r="B54" s="53" t="s">
        <v>179</v>
      </c>
      <c r="C54" s="71" t="s">
        <v>38</v>
      </c>
      <c r="D54" s="30" t="str">
        <f>IFERROR(VLOOKUP(CONCATENATE($B54,"_",D$4,"_",$C$76,"_",$C$75),Data_for_IC_trend_tables!$A$1:$G$49194,7,FALSE),"-")</f>
        <v>-</v>
      </c>
      <c r="E54" s="30" t="str">
        <f>IFERROR(VLOOKUP(CONCATENATE($B54,"_",E$4,"_",$C$76,"_",$C$75),Data_for_IC_trend_tables!$A$1:$G$49194,7,FALSE),"-")</f>
        <v>-</v>
      </c>
      <c r="F54" s="30" t="str">
        <f>IFERROR(VLOOKUP(CONCATENATE($B54,"_",F$4,"_",$C$76,"_",$C$75),Data_for_IC_trend_tables!$A$1:$G$49194,7,FALSE),"-")</f>
        <v>-</v>
      </c>
      <c r="G54" s="30" t="str">
        <f>IFERROR(VLOOKUP(CONCATENATE($B54,"_",G$4,"_",$C$76,"_",$C$75),Data_for_IC_trend_tables!$A$1:$G$49194,7,FALSE),"-")</f>
        <v>-</v>
      </c>
      <c r="H54" s="30" t="str">
        <f>IFERROR(VLOOKUP(CONCATENATE($B54,"_",H$4,"_",$C$76,"_",$C$75),Data_for_IC_trend_tables!$A$1:$G$49194,7,FALSE),"-")</f>
        <v>-</v>
      </c>
      <c r="I54" s="30" t="str">
        <f>IFERROR(VLOOKUP(CONCATENATE($B54,"_",I$4,"_",$C$76,"_",$C$75),Data_for_IC_trend_tables!$A$1:$G$49194,7,FALSE),"-")</f>
        <v>-</v>
      </c>
      <c r="J54" s="30" t="str">
        <f>IFERROR(VLOOKUP(CONCATENATE($B54,"_",J$4,"_",$C$76,"_",$C$75),Data_for_IC_trend_tables!$A$1:$G$49194,7,FALSE),"-")</f>
        <v>-</v>
      </c>
      <c r="K54" s="30" t="str">
        <f>IFERROR(VLOOKUP(CONCATENATE($B54,"_",K$4,"_",$C$76,"_",$C$75),Data_for_IC_trend_tables!$A$1:$G$49194,7,FALSE),"-")</f>
        <v>-</v>
      </c>
      <c r="L54" s="30" t="str">
        <f>IFERROR(VLOOKUP(CONCATENATE($B54,"_",L$4,"_",$C$76,"_",$C$75),Data_for_IC_trend_tables!$A$1:$G$49194,7,FALSE),"-")</f>
        <v>-</v>
      </c>
      <c r="M54" s="30" t="str">
        <f>IFERROR(VLOOKUP(CONCATENATE($B54,"_",M$4,"_",$C$76,"_",$C$75),Data_for_IC_trend_tables!$A$1:$G$49194,7,FALSE),"-")</f>
        <v>-</v>
      </c>
      <c r="N54" s="30">
        <f>IFERROR(VLOOKUP(CONCATENATE($B54,"_",N$4,"_",$C$76,"_",$C$75),Data_for_IC_trend_tables!$A$1:$G$49194,7,FALSE),"-")</f>
        <v>628.20922608761805</v>
      </c>
      <c r="O54" s="30">
        <f>IFERROR(VLOOKUP(CONCATENATE($B54,"_",O$4,"_",$C$76,"_",$C$75),Data_for_IC_trend_tables!$A$1:$G$49194,7,FALSE),"-")</f>
        <v>648.13848528496499</v>
      </c>
      <c r="P54" s="30">
        <f>IFERROR(VLOOKUP(CONCATENATE($B54,"_",P$4,"_",$C$76,"_",$C$75),Data_for_IC_trend_tables!$A$1:$G$49194,7,FALSE),"-")</f>
        <v>658.81290485430702</v>
      </c>
      <c r="Q54" s="30">
        <f>IFERROR(VLOOKUP(CONCATENATE($B54,"_",Q$4,"_",$C$76,"_",$C$75),Data_for_IC_trend_tables!$A$1:$G$49194,7,FALSE),"-")</f>
        <v>672.02929623324599</v>
      </c>
      <c r="R54" s="30">
        <f>IFERROR(VLOOKUP(CONCATENATE($B54,"_",R$4,"_",$C$76,"_",$C$75),Data_for_IC_trend_tables!$A$1:$G$49194,7,FALSE),"-")</f>
        <v>639.61738517601304</v>
      </c>
      <c r="S54" s="30">
        <f>IFERROR(VLOOKUP(CONCATENATE($B54,"_",S$4,"_",$C$76,"_",$C$75),Data_for_IC_trend_tables!$A$1:$G$49194,7,FALSE),"-")</f>
        <v>612.49539779814199</v>
      </c>
      <c r="T54" s="30">
        <f>IFERROR(VLOOKUP(CONCATENATE($B54,"_",T$4,"_",$C$76,"_",$C$75),Data_for_IC_trend_tables!$A$1:$G$49194,7,FALSE),"-")</f>
        <v>628.72036812575095</v>
      </c>
      <c r="U54" s="30">
        <f>IFERROR(VLOOKUP(CONCATENATE($B54,"_",U$4,"_",$C$76,"_",$C$75),Data_for_IC_trend_tables!$A$1:$G$49194,7,FALSE),"-")</f>
        <v>608.33424501209595</v>
      </c>
      <c r="V54" s="30">
        <f>IFERROR(VLOOKUP(CONCATENATE($B54,"_",V$4,"_",$C$76,"_",$C$75),Data_for_IC_trend_tables!$A$1:$G$49194,7,FALSE),"-")</f>
        <v>647.30648155597498</v>
      </c>
      <c r="W54" s="30">
        <f>IFERROR(VLOOKUP(CONCATENATE($B54,"_",W$4,"_",$C$76,"_",$C$75),Data_for_IC_trend_tables!$A$1:$G$49194,7,FALSE),"-")</f>
        <v>659.48160340945299</v>
      </c>
      <c r="X54" s="30">
        <f>IFERROR(VLOOKUP(CONCATENATE($B54,"_",X$4,"_",$C$76,"_",$C$75),Data_for_IC_trend_tables!$A$1:$G$49194,7,FALSE),"-")</f>
        <v>635.38691439639194</v>
      </c>
      <c r="Y54" s="30">
        <f>IFERROR(VLOOKUP(CONCATENATE($B54,"_",Y$4,"_",$C$76,"_",$C$75),Data_for_IC_trend_tables!$A$1:$G$49194,7,FALSE),"-")</f>
        <v>583.81501045692505</v>
      </c>
      <c r="Z54" s="30">
        <f>IFERROR(VLOOKUP(CONCATENATE($B54,"_",Z$4,"_",$C$76,"_",$C$75),Data_for_IC_trend_tables!$A$1:$G$49194,7,FALSE),"-")</f>
        <v>576.43437934817803</v>
      </c>
      <c r="AA54" s="30">
        <f>IFERROR(VLOOKUP(CONCATENATE($B54,"_",AA$4,"_",$C$76,"_",$C$75),Data_for_IC_trend_tables!$A$1:$G$49194,7,FALSE),"-")</f>
        <v>608.06601150581196</v>
      </c>
      <c r="AB54" s="30">
        <f>IFERROR(VLOOKUP(CONCATENATE($B54,"_",AB$4,"_",$C$76,"_",$C$75),Data_for_IC_trend_tables!$A$1:$G$49194,7,FALSE),"-")</f>
        <v>617.78254090930795</v>
      </c>
      <c r="AC54" s="30">
        <f>IFERROR(VLOOKUP(CONCATENATE($B54,"_",AC$4,"_",$C$76,"_",$C$75),Data_for_IC_trend_tables!$A$1:$G$49194,7,FALSE),"-")</f>
        <v>631.06030389606599</v>
      </c>
      <c r="AD54" s="30">
        <f>IFERROR(VLOOKUP(CONCATENATE($B54,"_",AD$4,"_",$C$76,"_",$C$75),Data_for_IC_trend_tables!$A$1:$G$49194,7,FALSE),"-")</f>
        <v>647.87670872782599</v>
      </c>
      <c r="AE54" s="30">
        <f>IFERROR(VLOOKUP(CONCATENATE($B54,"_",AE$4,"_",$C$76,"_",$C$75),Data_for_IC_trend_tables!$A$1:$G$49194,7,FALSE),"-")</f>
        <v>612.352377093516</v>
      </c>
      <c r="AF54" s="30">
        <f>IFERROR(VLOOKUP(CONCATENATE($B54,"_",AF$4,"_",$C$76,"_",$C$75),Data_for_IC_trend_tables!$A$1:$G$49194,7,FALSE),"-")</f>
        <v>594.58684080769899</v>
      </c>
      <c r="AG54" s="30">
        <f>IFERROR(VLOOKUP(CONCATENATE($B54,"_",AG$4,"_",$C$76,"_",$C$75),Data_for_IC_trend_tables!$A$1:$G$49194,7,FALSE),"-")</f>
        <v>575.59212419094297</v>
      </c>
      <c r="AH54" s="30">
        <f>IFERROR(VLOOKUP(CONCATENATE($B54,"_",AH$4,"_",$C$76,"_",$C$75),Data_for_IC_trend_tables!$A$1:$G$49194,7,FALSE),"-")</f>
        <v>590.14498683166698</v>
      </c>
      <c r="AI54" s="30">
        <f>IFERROR(VLOOKUP(CONCATENATE($B54,"_",AI$4,"_",$C$76,"_",$C$75),Data_for_IC_trend_tables!$A$1:$G$49194,7,FALSE),"-")</f>
        <v>612.76111576014705</v>
      </c>
      <c r="AJ54" s="30">
        <f>IFERROR(VLOOKUP(CONCATENATE($B54,"_",AJ$4,"_",$C$76,"_",$C$75),Data_for_IC_trend_tables!$A$1:$G$49194,7,FALSE),"-")</f>
        <v>680.81907619038498</v>
      </c>
      <c r="AK54" s="30">
        <f>IFERROR(VLOOKUP(CONCATENATE($B54,"_",AK$4,"_",$C$76,"_",$C$75),Data_for_IC_trend_tables!$A$1:$G$49194,7,FALSE),"-")</f>
        <v>715.124154561301</v>
      </c>
      <c r="AL54" s="30">
        <f>IFERROR(VLOOKUP(CONCATENATE($B54,"_",AL$4,"_",$C$76,"_",$C$75),Data_for_IC_trend_tables!$A$1:$G$49194,7,FALSE),"-")</f>
        <v>728.51762083216602</v>
      </c>
      <c r="AM54" s="30">
        <f>IFERROR(VLOOKUP(CONCATENATE($B54,"_",AM$4,"_",$C$76,"_",$C$75),Data_for_IC_trend_tables!$A$1:$G$49194,7,FALSE),"-")</f>
        <v>695.96694690205902</v>
      </c>
      <c r="AN54" s="30">
        <f>IFERROR(VLOOKUP(CONCATENATE($B54,"_",AN$4,"_",$C$76,"_",$C$75),Data_for_IC_trend_tables!$A$1:$G$49194,7,FALSE),"-")</f>
        <v>764.36276770263703</v>
      </c>
      <c r="AO54" s="30">
        <f>IFERROR(VLOOKUP(CONCATENATE($B54,"_",AO$4,"_",$C$76,"_",$C$75),Data_for_IC_trend_tables!$A$1:$G$49194,7,FALSE),"-")</f>
        <v>799.41787407238405</v>
      </c>
      <c r="AP54" s="30">
        <f>IFERROR(VLOOKUP(CONCATENATE($B54,"_",AP$4,"_",$C$76,"_",$C$75),Data_for_IC_trend_tables!$A$1:$G$49194,7,FALSE),"-")</f>
        <v>803.90115986980595</v>
      </c>
      <c r="AQ54" s="30">
        <f>IFERROR(VLOOKUP(CONCATENATE($B54,"_",AQ$4,"_",$C$76,"_",$C$75),Data_for_IC_trend_tables!$A$1:$G$49194,7,FALSE),"-")</f>
        <v>844.07929523646806</v>
      </c>
      <c r="AR54" s="30">
        <f>IFERROR(VLOOKUP(CONCATENATE($B54,"_",AR$4,"_",$C$76,"_",$C$75),Data_for_IC_trend_tables!$A$1:$G$49194,7,FALSE),"-")</f>
        <v>921.21154010301802</v>
      </c>
      <c r="AS54" s="30">
        <f>IFERROR(VLOOKUP(CONCATENATE($B54,"_",AS$4,"_",$C$76,"_",$C$75),Data_for_IC_trend_tables!$A$1:$G$49194,7,FALSE),"-")</f>
        <v>913.77389839282205</v>
      </c>
      <c r="AT54" s="30">
        <f>IFERROR(VLOOKUP(CONCATENATE($B54,"_",AT$4,"_",$C$76,"_",$C$75),Data_for_IC_trend_tables!$A$1:$G$49194,7,FALSE),"-")</f>
        <v>898.87531325317502</v>
      </c>
      <c r="AU54" s="52"/>
      <c r="AV54" s="30">
        <f>IFERROR(VLOOKUP(CONCATENATE($B54,"_",AV$4,"_",$C$76,"_",$C$75),Data_for_IC_trend_tables!$A$1:$G$49194,7,FALSE),"-")</f>
        <v>898.87531325317502</v>
      </c>
      <c r="AW54" s="79"/>
      <c r="AX54" s="38" t="str">
        <f t="shared" si="0"/>
        <v/>
      </c>
      <c r="AY54" s="58" t="str">
        <f t="shared" si="1"/>
        <v/>
      </c>
      <c r="AZ54" s="241"/>
      <c r="BA54" s="38" t="str">
        <f t="shared" si="2"/>
        <v/>
      </c>
      <c r="BB54" s="58" t="str">
        <f t="shared" si="3"/>
        <v/>
      </c>
      <c r="BC54" s="86"/>
      <c r="BD54" s="139"/>
      <c r="BE54"/>
      <c r="BF54"/>
      <c r="BG54"/>
      <c r="BH54"/>
      <c r="BI54"/>
      <c r="BJ54"/>
    </row>
    <row r="55" spans="1:62" s="3" customFormat="1" x14ac:dyDescent="0.2">
      <c r="B55" s="53" t="s">
        <v>180</v>
      </c>
      <c r="C55" s="71" t="s">
        <v>39</v>
      </c>
      <c r="D55" s="30" t="str">
        <f>IFERROR(VLOOKUP(CONCATENATE($B55,"_",D$4,"_",$C$76,"_",$C$75),Data_for_IC_trend_tables!$A$1:$G$49194,7,FALSE),"-")</f>
        <v>-</v>
      </c>
      <c r="E55" s="30" t="str">
        <f>IFERROR(VLOOKUP(CONCATENATE($B55,"_",E$4,"_",$C$76,"_",$C$75),Data_for_IC_trend_tables!$A$1:$G$49194,7,FALSE),"-")</f>
        <v>-</v>
      </c>
      <c r="F55" s="30" t="str">
        <f>IFERROR(VLOOKUP(CONCATENATE($B55,"_",F$4,"_",$C$76,"_",$C$75),Data_for_IC_trend_tables!$A$1:$G$49194,7,FALSE),"-")</f>
        <v>-</v>
      </c>
      <c r="G55" s="30" t="str">
        <f>IFERROR(VLOOKUP(CONCATENATE($B55,"_",G$4,"_",$C$76,"_",$C$75),Data_for_IC_trend_tables!$A$1:$G$49194,7,FALSE),"-")</f>
        <v>-</v>
      </c>
      <c r="H55" s="30" t="str">
        <f>IFERROR(VLOOKUP(CONCATENATE($B55,"_",H$4,"_",$C$76,"_",$C$75),Data_for_IC_trend_tables!$A$1:$G$49194,7,FALSE),"-")</f>
        <v>-</v>
      </c>
      <c r="I55" s="30" t="str">
        <f>IFERROR(VLOOKUP(CONCATENATE($B55,"_",I$4,"_",$C$76,"_",$C$75),Data_for_IC_trend_tables!$A$1:$G$49194,7,FALSE),"-")</f>
        <v>-</v>
      </c>
      <c r="J55" s="30" t="str">
        <f>IFERROR(VLOOKUP(CONCATENATE($B55,"_",J$4,"_",$C$76,"_",$C$75),Data_for_IC_trend_tables!$A$1:$G$49194,7,FALSE),"-")</f>
        <v>-</v>
      </c>
      <c r="K55" s="30" t="str">
        <f>IFERROR(VLOOKUP(CONCATENATE($B55,"_",K$4,"_",$C$76,"_",$C$75),Data_for_IC_trend_tables!$A$1:$G$49194,7,FALSE),"-")</f>
        <v>-</v>
      </c>
      <c r="L55" s="30" t="str">
        <f>IFERROR(VLOOKUP(CONCATENATE($B55,"_",L$4,"_",$C$76,"_",$C$75),Data_for_IC_trend_tables!$A$1:$G$49194,7,FALSE),"-")</f>
        <v>-</v>
      </c>
      <c r="M55" s="30" t="str">
        <f>IFERROR(VLOOKUP(CONCATENATE($B55,"_",M$4,"_",$C$76,"_",$C$75),Data_for_IC_trend_tables!$A$1:$G$49194,7,FALSE),"-")</f>
        <v>-</v>
      </c>
      <c r="N55" s="30">
        <f>IFERROR(VLOOKUP(CONCATENATE($B55,"_",N$4,"_",$C$76,"_",$C$75),Data_for_IC_trend_tables!$A$1:$G$49194,7,FALSE),"-")</f>
        <v>846.54011000000003</v>
      </c>
      <c r="O55" s="30">
        <f>IFERROR(VLOOKUP(CONCATENATE($B55,"_",O$4,"_",$C$76,"_",$C$75),Data_for_IC_trend_tables!$A$1:$G$49194,7,FALSE),"-")</f>
        <v>817.46119999999996</v>
      </c>
      <c r="P55" s="30">
        <f>IFERROR(VLOOKUP(CONCATENATE($B55,"_",P$4,"_",$C$76,"_",$C$75),Data_for_IC_trend_tables!$A$1:$G$49194,7,FALSE),"-")</f>
        <v>770.32794999999999</v>
      </c>
      <c r="Q55" s="30">
        <f>IFERROR(VLOOKUP(CONCATENATE($B55,"_",Q$4,"_",$C$76,"_",$C$75),Data_for_IC_trend_tables!$A$1:$G$49194,7,FALSE),"-")</f>
        <v>744.84352999999999</v>
      </c>
      <c r="R55" s="30">
        <f>IFERROR(VLOOKUP(CONCATENATE($B55,"_",R$4,"_",$C$76,"_",$C$75),Data_for_IC_trend_tables!$A$1:$G$49194,7,FALSE),"-")</f>
        <v>688.83340999999996</v>
      </c>
      <c r="S55" s="30">
        <f>IFERROR(VLOOKUP(CONCATENATE($B55,"_",S$4,"_",$C$76,"_",$C$75),Data_for_IC_trend_tables!$A$1:$G$49194,7,FALSE),"-")</f>
        <v>638.32775000000004</v>
      </c>
      <c r="T55" s="30">
        <f>IFERROR(VLOOKUP(CONCATENATE($B55,"_",T$4,"_",$C$76,"_",$C$75),Data_for_IC_trend_tables!$A$1:$G$49194,7,FALSE),"-")</f>
        <v>568.79351999999994</v>
      </c>
      <c r="U55" s="30">
        <f>IFERROR(VLOOKUP(CONCATENATE($B55,"_",U$4,"_",$C$76,"_",$C$75),Data_for_IC_trend_tables!$A$1:$G$49194,7,FALSE),"-")</f>
        <v>494.94261</v>
      </c>
      <c r="V55" s="30">
        <f>IFERROR(VLOOKUP(CONCATENATE($B55,"_",V$4,"_",$C$76,"_",$C$75),Data_for_IC_trend_tables!$A$1:$G$49194,7,FALSE),"-")</f>
        <v>474.88794999999999</v>
      </c>
      <c r="W55" s="30">
        <f>IFERROR(VLOOKUP(CONCATENATE($B55,"_",W$4,"_",$C$76,"_",$C$75),Data_for_IC_trend_tables!$A$1:$G$49194,7,FALSE),"-")</f>
        <v>445.58501999999999</v>
      </c>
      <c r="X55" s="30">
        <f>IFERROR(VLOOKUP(CONCATENATE($B55,"_",X$4,"_",$C$76,"_",$C$75),Data_for_IC_trend_tables!$A$1:$G$49194,7,FALSE),"-")</f>
        <v>396.22618999999997</v>
      </c>
      <c r="Y55" s="30">
        <f>IFERROR(VLOOKUP(CONCATENATE($B55,"_",Y$4,"_",$C$76,"_",$C$75),Data_for_IC_trend_tables!$A$1:$G$49194,7,FALSE),"-")</f>
        <v>404.81851999999998</v>
      </c>
      <c r="Z55" s="30">
        <f>IFERROR(VLOOKUP(CONCATENATE($B55,"_",Z$4,"_",$C$76,"_",$C$75),Data_for_IC_trend_tables!$A$1:$G$49194,7,FALSE),"-")</f>
        <v>404.23466000000002</v>
      </c>
      <c r="AA55" s="30">
        <f>IFERROR(VLOOKUP(CONCATENATE($B55,"_",AA$4,"_",$C$76,"_",$C$75),Data_for_IC_trend_tables!$A$1:$G$49194,7,FALSE),"-")</f>
        <v>354.18475000000001</v>
      </c>
      <c r="AB55" s="30">
        <f>IFERROR(VLOOKUP(CONCATENATE($B55,"_",AB$4,"_",$C$76,"_",$C$75),Data_for_IC_trend_tables!$A$1:$G$49194,7,FALSE),"-")</f>
        <v>336.68428999999998</v>
      </c>
      <c r="AC55" s="30">
        <f>IFERROR(VLOOKUP(CONCATENATE($B55,"_",AC$4,"_",$C$76,"_",$C$75),Data_for_IC_trend_tables!$A$1:$G$49194,7,FALSE),"-")</f>
        <v>332.15485999999999</v>
      </c>
      <c r="AD55" s="30">
        <f>IFERROR(VLOOKUP(CONCATENATE($B55,"_",AD$4,"_",$C$76,"_",$C$75),Data_for_IC_trend_tables!$A$1:$G$49194,7,FALSE),"-")</f>
        <v>326.36979000000002</v>
      </c>
      <c r="AE55" s="30">
        <f>IFERROR(VLOOKUP(CONCATENATE($B55,"_",AE$4,"_",$C$76,"_",$C$75),Data_for_IC_trend_tables!$A$1:$G$49194,7,FALSE),"-")</f>
        <v>302.17707000000001</v>
      </c>
      <c r="AF55" s="30">
        <f>IFERROR(VLOOKUP(CONCATENATE($B55,"_",AF$4,"_",$C$76,"_",$C$75),Data_for_IC_trend_tables!$A$1:$G$49194,7,FALSE),"-")</f>
        <v>285.22762</v>
      </c>
      <c r="AG55" s="30">
        <f>IFERROR(VLOOKUP(CONCATENATE($B55,"_",AG$4,"_",$C$76,"_",$C$75),Data_for_IC_trend_tables!$A$1:$G$49194,7,FALSE),"-")</f>
        <v>288.02102000000002</v>
      </c>
      <c r="AH55" s="30">
        <f>IFERROR(VLOOKUP(CONCATENATE($B55,"_",AH$4,"_",$C$76,"_",$C$75),Data_for_IC_trend_tables!$A$1:$G$49194,7,FALSE),"-")</f>
        <v>287.80592000000001</v>
      </c>
      <c r="AI55" s="30">
        <f>IFERROR(VLOOKUP(CONCATENATE($B55,"_",AI$4,"_",$C$76,"_",$C$75),Data_for_IC_trend_tables!$A$1:$G$49194,7,FALSE),"-")</f>
        <v>281.15859</v>
      </c>
      <c r="AJ55" s="30">
        <f>IFERROR(VLOOKUP(CONCATENATE($B55,"_",AJ$4,"_",$C$76,"_",$C$75),Data_for_IC_trend_tables!$A$1:$G$49194,7,FALSE),"-")</f>
        <v>288.30793</v>
      </c>
      <c r="AK55" s="30">
        <f>IFERROR(VLOOKUP(CONCATENATE($B55,"_",AK$4,"_",$C$76,"_",$C$75),Data_for_IC_trend_tables!$A$1:$G$49194,7,FALSE),"-")</f>
        <v>293.85559000000001</v>
      </c>
      <c r="AL55" s="30">
        <f>IFERROR(VLOOKUP(CONCATENATE($B55,"_",AL$4,"_",$C$76,"_",$C$75),Data_for_IC_trend_tables!$A$1:$G$49194,7,FALSE),"-")</f>
        <v>284.48651999999998</v>
      </c>
      <c r="AM55" s="30">
        <f>IFERROR(VLOOKUP(CONCATENATE($B55,"_",AM$4,"_",$C$76,"_",$C$75),Data_for_IC_trend_tables!$A$1:$G$49194,7,FALSE),"-")</f>
        <v>252.54216</v>
      </c>
      <c r="AN55" s="30">
        <f>IFERROR(VLOOKUP(CONCATENATE($B55,"_",AN$4,"_",$C$76,"_",$C$75),Data_for_IC_trend_tables!$A$1:$G$49194,7,FALSE),"-")</f>
        <v>247.71785</v>
      </c>
      <c r="AO55" s="30">
        <f>IFERROR(VLOOKUP(CONCATENATE($B55,"_",AO$4,"_",$C$76,"_",$C$75),Data_for_IC_trend_tables!$A$1:$G$49194,7,FALSE),"-")</f>
        <v>238.99544</v>
      </c>
      <c r="AP55" s="30">
        <f>IFERROR(VLOOKUP(CONCATENATE($B55,"_",AP$4,"_",$C$76,"_",$C$75),Data_for_IC_trend_tables!$A$1:$G$49194,7,FALSE),"-")</f>
        <v>234.7055</v>
      </c>
      <c r="AQ55" s="30">
        <f>IFERROR(VLOOKUP(CONCATENATE($B55,"_",AQ$4,"_",$C$76,"_",$C$75),Data_for_IC_trend_tables!$A$1:$G$49194,7,FALSE),"-")</f>
        <v>233.1198</v>
      </c>
      <c r="AR55" s="30">
        <f>IFERROR(VLOOKUP(CONCATENATE($B55,"_",AR$4,"_",$C$76,"_",$C$75),Data_for_IC_trend_tables!$A$1:$G$49194,7,FALSE),"-")</f>
        <v>312.01916999999997</v>
      </c>
      <c r="AS55" s="30">
        <f>IFERROR(VLOOKUP(CONCATENATE($B55,"_",AS$4,"_",$C$76,"_",$C$75),Data_for_IC_trend_tables!$A$1:$G$49194,7,FALSE),"-")</f>
        <v>304.82794000000001</v>
      </c>
      <c r="AT55" s="30">
        <f>IFERROR(VLOOKUP(CONCATENATE($B55,"_",AT$4,"_",$C$76,"_",$C$75),Data_for_IC_trend_tables!$A$1:$G$49194,7,FALSE),"-")</f>
        <v>296.21451000000002</v>
      </c>
      <c r="AU55" s="52"/>
      <c r="AV55" s="30">
        <f>IFERROR(VLOOKUP(CONCATENATE($B55,"_",AV$4,"_",$C$76,"_",$C$75),Data_for_IC_trend_tables!$A$1:$G$49194,7,FALSE),"-")</f>
        <v>296.21451000000002</v>
      </c>
      <c r="AW55" s="79"/>
      <c r="AX55" s="38" t="str">
        <f t="shared" si="0"/>
        <v/>
      </c>
      <c r="AY55" s="58" t="str">
        <f t="shared" si="1"/>
        <v/>
      </c>
      <c r="AZ55" s="241"/>
      <c r="BA55" s="38" t="str">
        <f t="shared" si="2"/>
        <v/>
      </c>
      <c r="BB55" s="58" t="str">
        <f t="shared" si="3"/>
        <v/>
      </c>
      <c r="BC55" s="31"/>
      <c r="BD55" s="139"/>
      <c r="BE55"/>
      <c r="BF55"/>
      <c r="BG55"/>
      <c r="BH55"/>
      <c r="BI55"/>
      <c r="BJ55"/>
    </row>
    <row r="56" spans="1:62" s="3" customFormat="1" x14ac:dyDescent="0.2">
      <c r="B56" s="53" t="s">
        <v>181</v>
      </c>
      <c r="C56" s="61" t="s">
        <v>94</v>
      </c>
      <c r="D56" s="30">
        <f>IFERROR(VLOOKUP(CONCATENATE($B56,"_",D$4,"_",$C$76,"_",$C$75),Data_for_IC_trend_tables!$A$1:$G$49194,7,FALSE),"-")</f>
        <v>351.53378395435402</v>
      </c>
      <c r="E56" s="30">
        <f>IFERROR(VLOOKUP(CONCATENATE($B56,"_",E$4,"_",$C$76,"_",$C$75),Data_for_IC_trend_tables!$A$1:$G$49194,7,FALSE),"-")</f>
        <v>350.91652811280301</v>
      </c>
      <c r="F56" s="30">
        <f>IFERROR(VLOOKUP(CONCATENATE($B56,"_",F$4,"_",$C$76,"_",$C$75),Data_for_IC_trend_tables!$A$1:$G$49194,7,FALSE),"-")</f>
        <v>354.67860273309901</v>
      </c>
      <c r="G56" s="30">
        <f>IFERROR(VLOOKUP(CONCATENATE($B56,"_",G$4,"_",$C$76,"_",$C$75),Data_for_IC_trend_tables!$A$1:$G$49194,7,FALSE),"-")</f>
        <v>357.93990974103599</v>
      </c>
      <c r="H56" s="30">
        <f>IFERROR(VLOOKUP(CONCATENATE($B56,"_",H$4,"_",$C$76,"_",$C$75),Data_for_IC_trend_tables!$A$1:$G$49194,7,FALSE),"-")</f>
        <v>349.58648776611</v>
      </c>
      <c r="I56" s="30">
        <f>IFERROR(VLOOKUP(CONCATENATE($B56,"_",I$4,"_",$C$76,"_",$C$75),Data_for_IC_trend_tables!$A$1:$G$49194,7,FALSE),"-")</f>
        <v>349.43126009136699</v>
      </c>
      <c r="J56" s="30">
        <f>IFERROR(VLOOKUP(CONCATENATE($B56,"_",J$4,"_",$C$76,"_",$C$75),Data_for_IC_trend_tables!$A$1:$G$49194,7,FALSE),"-")</f>
        <v>345.40666805789198</v>
      </c>
      <c r="K56" s="30">
        <f>IFERROR(VLOOKUP(CONCATENATE($B56,"_",K$4,"_",$C$76,"_",$C$75),Data_for_IC_trend_tables!$A$1:$G$49194,7,FALSE),"-")</f>
        <v>343.848923487116</v>
      </c>
      <c r="L56" s="30">
        <f>IFERROR(VLOOKUP(CONCATENATE($B56,"_",L$4,"_",$C$76,"_",$C$75),Data_for_IC_trend_tables!$A$1:$G$49194,7,FALSE),"-")</f>
        <v>336.511534327346</v>
      </c>
      <c r="M56" s="30">
        <f>IFERROR(VLOOKUP(CONCATENATE($B56,"_",M$4,"_",$C$76,"_",$C$75),Data_for_IC_trend_tables!$A$1:$G$49194,7,FALSE),"-")</f>
        <v>332.82137895713299</v>
      </c>
      <c r="N56" s="30">
        <f>IFERROR(VLOOKUP(CONCATENATE($B56,"_",N$4,"_",$C$76,"_",$C$75),Data_for_IC_trend_tables!$A$1:$G$49194,7,FALSE),"-")</f>
        <v>308.54970614510302</v>
      </c>
      <c r="O56" s="30">
        <f>IFERROR(VLOOKUP(CONCATENATE($B56,"_",O$4,"_",$C$76,"_",$C$75),Data_for_IC_trend_tables!$A$1:$G$49194,7,FALSE),"-")</f>
        <v>312.12125964511</v>
      </c>
      <c r="P56" s="30">
        <f>IFERROR(VLOOKUP(CONCATENATE($B56,"_",P$4,"_",$C$76,"_",$C$75),Data_for_IC_trend_tables!$A$1:$G$49194,7,FALSE),"-")</f>
        <v>298.18052022134498</v>
      </c>
      <c r="Q56" s="30">
        <f>IFERROR(VLOOKUP(CONCATENATE($B56,"_",Q$4,"_",$C$76,"_",$C$75),Data_for_IC_trend_tables!$A$1:$G$49194,7,FALSE),"-")</f>
        <v>294.01992756749797</v>
      </c>
      <c r="R56" s="30">
        <f>IFERROR(VLOOKUP(CONCATENATE($B56,"_",R$4,"_",$C$76,"_",$C$75),Data_for_IC_trend_tables!$A$1:$G$49194,7,FALSE),"-")</f>
        <v>298.97436641003901</v>
      </c>
      <c r="S56" s="30">
        <f>IFERROR(VLOOKUP(CONCATENATE($B56,"_",S$4,"_",$C$76,"_",$C$75),Data_for_IC_trend_tables!$A$1:$G$49194,7,FALSE),"-")</f>
        <v>293.74415762960098</v>
      </c>
      <c r="T56" s="30">
        <f>IFERROR(VLOOKUP(CONCATENATE($B56,"_",T$4,"_",$C$76,"_",$C$75),Data_for_IC_trend_tables!$A$1:$G$49194,7,FALSE),"-")</f>
        <v>299.66381802629297</v>
      </c>
      <c r="U56" s="30">
        <f>IFERROR(VLOOKUP(CONCATENATE($B56,"_",U$4,"_",$C$76,"_",$C$75),Data_for_IC_trend_tables!$A$1:$G$49194,7,FALSE),"-")</f>
        <v>309.759731241417</v>
      </c>
      <c r="V56" s="30">
        <f>IFERROR(VLOOKUP(CONCATENATE($B56,"_",V$4,"_",$C$76,"_",$C$75),Data_for_IC_trend_tables!$A$1:$G$49194,7,FALSE),"-")</f>
        <v>309.11298076447599</v>
      </c>
      <c r="W56" s="30">
        <f>IFERROR(VLOOKUP(CONCATENATE($B56,"_",W$4,"_",$C$76,"_",$C$75),Data_for_IC_trend_tables!$A$1:$G$49194,7,FALSE),"-")</f>
        <v>302.12781069261501</v>
      </c>
      <c r="X56" s="30">
        <f>IFERROR(VLOOKUP(CONCATENATE($B56,"_",X$4,"_",$C$76,"_",$C$75),Data_for_IC_trend_tables!$A$1:$G$49194,7,FALSE),"-")</f>
        <v>295.478795502921</v>
      </c>
      <c r="Y56" s="30">
        <f>IFERROR(VLOOKUP(CONCATENATE($B56,"_",Y$4,"_",$C$76,"_",$C$75),Data_for_IC_trend_tables!$A$1:$G$49194,7,FALSE),"-")</f>
        <v>293.08000980256901</v>
      </c>
      <c r="Z56" s="30">
        <f>IFERROR(VLOOKUP(CONCATENATE($B56,"_",Z$4,"_",$C$76,"_",$C$75),Data_for_IC_trend_tables!$A$1:$G$49194,7,FALSE),"-")</f>
        <v>288.463551500368</v>
      </c>
      <c r="AA56" s="30">
        <f>IFERROR(VLOOKUP(CONCATENATE($B56,"_",AA$4,"_",$C$76,"_",$C$75),Data_for_IC_trend_tables!$A$1:$G$49194,7,FALSE),"-")</f>
        <v>283.98319837495899</v>
      </c>
      <c r="AB56" s="30">
        <f>IFERROR(VLOOKUP(CONCATENATE($B56,"_",AB$4,"_",$C$76,"_",$C$75),Data_for_IC_trend_tables!$A$1:$G$49194,7,FALSE),"-")</f>
        <v>288.89180932287599</v>
      </c>
      <c r="AC56" s="30">
        <f>IFERROR(VLOOKUP(CONCATENATE($B56,"_",AC$4,"_",$C$76,"_",$C$75),Data_for_IC_trend_tables!$A$1:$G$49194,7,FALSE),"-")</f>
        <v>281.72849854644397</v>
      </c>
      <c r="AD56" s="30">
        <f>IFERROR(VLOOKUP(CONCATENATE($B56,"_",AD$4,"_",$C$76,"_",$C$75),Data_for_IC_trend_tables!$A$1:$G$49194,7,FALSE),"-")</f>
        <v>278.41916431821602</v>
      </c>
      <c r="AE56" s="30">
        <f>IFERROR(VLOOKUP(CONCATENATE($B56,"_",AE$4,"_",$C$76,"_",$C$75),Data_for_IC_trend_tables!$A$1:$G$49194,7,FALSE),"-")</f>
        <v>274.50667279691999</v>
      </c>
      <c r="AF56" s="30">
        <f>IFERROR(VLOOKUP(CONCATENATE($B56,"_",AF$4,"_",$C$76,"_",$C$75),Data_for_IC_trend_tables!$A$1:$G$49194,7,FALSE),"-")</f>
        <v>257.67527781147697</v>
      </c>
      <c r="AG56" s="30">
        <f>IFERROR(VLOOKUP(CONCATENATE($B56,"_",AG$4,"_",$C$76,"_",$C$75),Data_for_IC_trend_tables!$A$1:$G$49194,7,FALSE),"-")</f>
        <v>261.34812166975797</v>
      </c>
      <c r="AH56" s="30">
        <f>IFERROR(VLOOKUP(CONCATENATE($B56,"_",AH$4,"_",$C$76,"_",$C$75),Data_for_IC_trend_tables!$A$1:$G$49194,7,FALSE),"-")</f>
        <v>263.04055733172203</v>
      </c>
      <c r="AI56" s="30">
        <f>IFERROR(VLOOKUP(CONCATENATE($B56,"_",AI$4,"_",$C$76,"_",$C$75),Data_for_IC_trend_tables!$A$1:$G$49194,7,FALSE),"-")</f>
        <v>262.75294928093899</v>
      </c>
      <c r="AJ56" s="30">
        <f>IFERROR(VLOOKUP(CONCATENATE($B56,"_",AJ$4,"_",$C$76,"_",$C$75),Data_for_IC_trend_tables!$A$1:$G$49194,7,FALSE),"-")</f>
        <v>261.621879716796</v>
      </c>
      <c r="AK56" s="30">
        <f>IFERROR(VLOOKUP(CONCATENATE($B56,"_",AK$4,"_",$C$76,"_",$C$75),Data_for_IC_trend_tables!$A$1:$G$49194,7,FALSE),"-")</f>
        <v>256.84450499679502</v>
      </c>
      <c r="AL56" s="30">
        <f>IFERROR(VLOOKUP(CONCATENATE($B56,"_",AL$4,"_",$C$76,"_",$C$75),Data_for_IC_trend_tables!$A$1:$G$49194,7,FALSE),"-")</f>
        <v>268.07939738120501</v>
      </c>
      <c r="AM56" s="30">
        <f>IFERROR(VLOOKUP(CONCATENATE($B56,"_",AM$4,"_",$C$76,"_",$C$75),Data_for_IC_trend_tables!$A$1:$G$49194,7,FALSE),"-")</f>
        <v>270.09864373955298</v>
      </c>
      <c r="AN56" s="30">
        <f>IFERROR(VLOOKUP(CONCATENATE($B56,"_",AN$4,"_",$C$76,"_",$C$75),Data_for_IC_trend_tables!$A$1:$G$49194,7,FALSE),"-")</f>
        <v>271.65370394248203</v>
      </c>
      <c r="AO56" s="30">
        <f>IFERROR(VLOOKUP(CONCATENATE($B56,"_",AO$4,"_",$C$76,"_",$C$75),Data_for_IC_trend_tables!$A$1:$G$49194,7,FALSE),"-")</f>
        <v>275.03981543108699</v>
      </c>
      <c r="AP56" s="30">
        <f>IFERROR(VLOOKUP(CONCATENATE($B56,"_",AP$4,"_",$C$76,"_",$C$75),Data_for_IC_trend_tables!$A$1:$G$49194,7,FALSE),"-")</f>
        <v>271.02311197920801</v>
      </c>
      <c r="AQ56" s="30">
        <f>IFERROR(VLOOKUP(CONCATENATE($B56,"_",AQ$4,"_",$C$76,"_",$C$75),Data_for_IC_trend_tables!$A$1:$G$49194,7,FALSE),"-")</f>
        <v>270.14887403076898</v>
      </c>
      <c r="AR56" s="30">
        <f>IFERROR(VLOOKUP(CONCATENATE($B56,"_",AR$4,"_",$C$76,"_",$C$75),Data_for_IC_trend_tables!$A$1:$G$49194,7,FALSE),"-")</f>
        <v>261.13511735975999</v>
      </c>
      <c r="AS56" s="30">
        <f>IFERROR(VLOOKUP(CONCATENATE($B56,"_",AS$4,"_",$C$76,"_",$C$75),Data_for_IC_trend_tables!$A$1:$G$49194,7,FALSE),"-")</f>
        <v>266.98629576141599</v>
      </c>
      <c r="AT56" s="30">
        <f>IFERROR(VLOOKUP(CONCATENATE($B56,"_",AT$4,"_",$C$76,"_",$C$75),Data_for_IC_trend_tables!$A$1:$G$49194,7,FALSE),"-")</f>
        <v>259.76308448387698</v>
      </c>
      <c r="AU56" s="52"/>
      <c r="AV56" s="30">
        <f>IFERROR(VLOOKUP(CONCATENATE($B56,"_",AV$4,"_",$C$76,"_",$C$75),Data_for_IC_trend_tables!$A$1:$G$49194,7,FALSE),"-")</f>
        <v>259.76308448387698</v>
      </c>
      <c r="AW56" s="80"/>
      <c r="AX56" s="38" t="str">
        <f t="shared" si="0"/>
        <v/>
      </c>
      <c r="AY56" s="58" t="str">
        <f t="shared" si="1"/>
        <v/>
      </c>
      <c r="AZ56" s="241"/>
      <c r="BA56" s="38" t="str">
        <f t="shared" si="2"/>
        <v/>
      </c>
      <c r="BB56" s="58" t="str">
        <f t="shared" si="3"/>
        <v/>
      </c>
      <c r="BC56" s="52"/>
      <c r="BD56" s="52"/>
      <c r="BE56"/>
      <c r="BF56"/>
      <c r="BG56"/>
      <c r="BH56"/>
      <c r="BI56"/>
      <c r="BJ56"/>
    </row>
    <row r="57" spans="1:62" s="3" customFormat="1" x14ac:dyDescent="0.2">
      <c r="B57" s="100" t="s">
        <v>181</v>
      </c>
      <c r="C57" s="65" t="s">
        <v>98</v>
      </c>
      <c r="D57" s="34" t="str">
        <f>IFERROR(VLOOKUP(CONCATENATE($B57,"_",D$4,"_",$C$76,"_",$C$75),Data_for_IC_trend_tables!$A$1:$G$49194,7,FALSE)-VLOOKUP(CONCATENATE($B57,"_",D$4,"_",$C$78,"_",$C$75),Data_for_IC_trend_tables!$A$1:$G$49194,7,FALSE)+VLOOKUP(CONCATENATE($B57,"_",D$4,"_",$C$77,"_",$C$75),Data_for_IC_trend_tables!$A$1:$G$49194,7,FALSE),"-")</f>
        <v>-</v>
      </c>
      <c r="E57" s="34" t="str">
        <f>IFERROR(VLOOKUP(CONCATENATE($B57,"_",E$4,"_",$C$76,"_",$C$75),Data_for_IC_trend_tables!$A$1:$G$49194,7,FALSE)-VLOOKUP(CONCATENATE($B57,"_",E$4,"_",$C$78,"_",$C$75),Data_for_IC_trend_tables!$A$1:$G$49194,7,FALSE)+VLOOKUP(CONCATENATE($B57,"_",E$4,"_",$C$77,"_",$C$75),Data_for_IC_trend_tables!$A$1:$G$49194,7,FALSE),"-")</f>
        <v>-</v>
      </c>
      <c r="F57" s="34" t="str">
        <f>IFERROR(VLOOKUP(CONCATENATE($B57,"_",F$4,"_",$C$76,"_",$C$75),Data_for_IC_trend_tables!$A$1:$G$49194,7,FALSE)-VLOOKUP(CONCATENATE($B57,"_",F$4,"_",$C$78,"_",$C$75),Data_for_IC_trend_tables!$A$1:$G$49194,7,FALSE)+VLOOKUP(CONCATENATE($B57,"_",F$4,"_",$C$77,"_",$C$75),Data_for_IC_trend_tables!$A$1:$G$49194,7,FALSE),"-")</f>
        <v>-</v>
      </c>
      <c r="G57" s="34" t="str">
        <f>IFERROR(VLOOKUP(CONCATENATE($B57,"_",G$4,"_",$C$76,"_",$C$75),Data_for_IC_trend_tables!$A$1:$G$49194,7,FALSE)-VLOOKUP(CONCATENATE($B57,"_",G$4,"_",$C$78,"_",$C$75),Data_for_IC_trend_tables!$A$1:$G$49194,7,FALSE)+VLOOKUP(CONCATENATE($B57,"_",G$4,"_",$C$77,"_",$C$75),Data_for_IC_trend_tables!$A$1:$G$49194,7,FALSE),"-")</f>
        <v>-</v>
      </c>
      <c r="H57" s="34" t="str">
        <f>IFERROR(VLOOKUP(CONCATENATE($B57,"_",H$4,"_",$C$76,"_",$C$75),Data_for_IC_trend_tables!$A$1:$G$49194,7,FALSE)-VLOOKUP(CONCATENATE($B57,"_",H$4,"_",$C$78,"_",$C$75),Data_for_IC_trend_tables!$A$1:$G$49194,7,FALSE)+VLOOKUP(CONCATENATE($B57,"_",H$4,"_",$C$77,"_",$C$75),Data_for_IC_trend_tables!$A$1:$G$49194,7,FALSE),"-")</f>
        <v>-</v>
      </c>
      <c r="I57" s="34" t="str">
        <f>IFERROR(VLOOKUP(CONCATENATE($B57,"_",I$4,"_",$C$76,"_",$C$75),Data_for_IC_trend_tables!$A$1:$G$49194,7,FALSE)-VLOOKUP(CONCATENATE($B57,"_",I$4,"_",$C$78,"_",$C$75),Data_for_IC_trend_tables!$A$1:$G$49194,7,FALSE)+VLOOKUP(CONCATENATE($B57,"_",I$4,"_",$C$77,"_",$C$75),Data_for_IC_trend_tables!$A$1:$G$49194,7,FALSE),"-")</f>
        <v>-</v>
      </c>
      <c r="J57" s="34" t="str">
        <f>IFERROR(VLOOKUP(CONCATENATE($B57,"_",J$4,"_",$C$76,"_",$C$75),Data_for_IC_trend_tables!$A$1:$G$49194,7,FALSE)-VLOOKUP(CONCATENATE($B57,"_",J$4,"_",$C$78,"_",$C$75),Data_for_IC_trend_tables!$A$1:$G$49194,7,FALSE)+VLOOKUP(CONCATENATE($B57,"_",J$4,"_",$C$77,"_",$C$75),Data_for_IC_trend_tables!$A$1:$G$49194,7,FALSE),"-")</f>
        <v>-</v>
      </c>
      <c r="K57" s="34" t="str">
        <f>IFERROR(VLOOKUP(CONCATENATE($B57,"_",K$4,"_",$C$76,"_",$C$75),Data_for_IC_trend_tables!$A$1:$G$49194,7,FALSE)-VLOOKUP(CONCATENATE($B57,"_",K$4,"_",$C$78,"_",$C$75),Data_for_IC_trend_tables!$A$1:$G$49194,7,FALSE)+VLOOKUP(CONCATENATE($B57,"_",K$4,"_",$C$77,"_",$C$75),Data_for_IC_trend_tables!$A$1:$G$49194,7,FALSE),"-")</f>
        <v>-</v>
      </c>
      <c r="L57" s="34" t="str">
        <f>IFERROR(VLOOKUP(CONCATENATE($B57,"_",L$4,"_",$C$76,"_",$C$75),Data_for_IC_trend_tables!$A$1:$G$49194,7,FALSE)-VLOOKUP(CONCATENATE($B57,"_",L$4,"_",$C$78,"_",$C$75),Data_for_IC_trend_tables!$A$1:$G$49194,7,FALSE)+VLOOKUP(CONCATENATE($B57,"_",L$4,"_",$C$77,"_",$C$75),Data_for_IC_trend_tables!$A$1:$G$49194,7,FALSE),"-")</f>
        <v>-</v>
      </c>
      <c r="M57" s="34" t="str">
        <f>IFERROR(VLOOKUP(CONCATENATE($B57,"_",M$4,"_",$C$76,"_",$C$75),Data_for_IC_trend_tables!$A$1:$G$49194,7,FALSE)-VLOOKUP(CONCATENATE($B57,"_",M$4,"_",$C$78,"_",$C$75),Data_for_IC_trend_tables!$A$1:$G$49194,7,FALSE)+VLOOKUP(CONCATENATE($B57,"_",M$4,"_",$C$77,"_",$C$75),Data_for_IC_trend_tables!$A$1:$G$49194,7,FALSE),"-")</f>
        <v>-</v>
      </c>
      <c r="N57" s="34">
        <f>IFERROR(VLOOKUP(CONCATENATE($B57,"_",N$4,"_",$C$76,"_",$C$75),Data_for_IC_trend_tables!$A$1:$G$49194,7,FALSE)-VLOOKUP(CONCATENATE($B57,"_",N$4,"_",$C$78,"_",$C$75),Data_for_IC_trend_tables!$A$1:$G$49194,7,FALSE)+VLOOKUP(CONCATENATE($B57,"_",N$4,"_",$C$77,"_",$C$75),Data_for_IC_trend_tables!$A$1:$G$49194,7,FALSE),"-")</f>
        <v>308.58678185325283</v>
      </c>
      <c r="O57" s="34">
        <f>IFERROR(VLOOKUP(CONCATENATE($B57,"_",O$4,"_",$C$76,"_",$C$75),Data_for_IC_trend_tables!$A$1:$G$49194,7,FALSE)-VLOOKUP(CONCATENATE($B57,"_",O$4,"_",$C$78,"_",$C$75),Data_for_IC_trend_tables!$A$1:$G$49194,7,FALSE)+VLOOKUP(CONCATENATE($B57,"_",O$4,"_",$C$77,"_",$C$75),Data_for_IC_trend_tables!$A$1:$G$49194,7,FALSE),"-")</f>
        <v>312.15199007734367</v>
      </c>
      <c r="P57" s="34">
        <f>IFERROR(VLOOKUP(CONCATENATE($B57,"_",P$4,"_",$C$76,"_",$C$75),Data_for_IC_trend_tables!$A$1:$G$49194,7,FALSE)-VLOOKUP(CONCATENATE($B57,"_",P$4,"_",$C$78,"_",$C$75),Data_for_IC_trend_tables!$A$1:$G$49194,7,FALSE)+VLOOKUP(CONCATENATE($B57,"_",P$4,"_",$C$77,"_",$C$75),Data_for_IC_trend_tables!$A$1:$G$49194,7,FALSE),"-")</f>
        <v>298.24135554862386</v>
      </c>
      <c r="Q57" s="34">
        <f>IFERROR(VLOOKUP(CONCATENATE($B57,"_",Q$4,"_",$C$76,"_",$C$75),Data_for_IC_trend_tables!$A$1:$G$49194,7,FALSE)-VLOOKUP(CONCATENATE($B57,"_",Q$4,"_",$C$78,"_",$C$75),Data_for_IC_trend_tables!$A$1:$G$49194,7,FALSE)+VLOOKUP(CONCATENATE($B57,"_",Q$4,"_",$C$77,"_",$C$75),Data_for_IC_trend_tables!$A$1:$G$49194,7,FALSE),"-")</f>
        <v>294.14737406815226</v>
      </c>
      <c r="R57" s="34">
        <f>IFERROR(VLOOKUP(CONCATENATE($B57,"_",R$4,"_",$C$76,"_",$C$75),Data_for_IC_trend_tables!$A$1:$G$49194,7,FALSE)-VLOOKUP(CONCATENATE($B57,"_",R$4,"_",$C$78,"_",$C$75),Data_for_IC_trend_tables!$A$1:$G$49194,7,FALSE)+VLOOKUP(CONCATENATE($B57,"_",R$4,"_",$C$77,"_",$C$75),Data_for_IC_trend_tables!$A$1:$G$49194,7,FALSE),"-")</f>
        <v>299.06697867821987</v>
      </c>
      <c r="S57" s="34">
        <f>IFERROR(VLOOKUP(CONCATENATE($B57,"_",S$4,"_",$C$76,"_",$C$75),Data_for_IC_trend_tables!$A$1:$G$49194,7,FALSE)-VLOOKUP(CONCATENATE($B57,"_",S$4,"_",$C$78,"_",$C$75),Data_for_IC_trend_tables!$A$1:$G$49194,7,FALSE)+VLOOKUP(CONCATENATE($B57,"_",S$4,"_",$C$77,"_",$C$75),Data_for_IC_trend_tables!$A$1:$G$49194,7,FALSE),"-")</f>
        <v>293.70160135207811</v>
      </c>
      <c r="T57" s="34">
        <f>IFERROR(VLOOKUP(CONCATENATE($B57,"_",T$4,"_",$C$76,"_",$C$75),Data_for_IC_trend_tables!$A$1:$G$49194,7,FALSE)-VLOOKUP(CONCATENATE($B57,"_",T$4,"_",$C$78,"_",$C$75),Data_for_IC_trend_tables!$A$1:$G$49194,7,FALSE)+VLOOKUP(CONCATENATE($B57,"_",T$4,"_",$C$77,"_",$C$75),Data_for_IC_trend_tables!$A$1:$G$49194,7,FALSE),"-")</f>
        <v>299.68958907734213</v>
      </c>
      <c r="U57" s="34">
        <f>IFERROR(VLOOKUP(CONCATENATE($B57,"_",U$4,"_",$C$76,"_",$C$75),Data_for_IC_trend_tables!$A$1:$G$49194,7,FALSE)-VLOOKUP(CONCATENATE($B57,"_",U$4,"_",$C$78,"_",$C$75),Data_for_IC_trend_tables!$A$1:$G$49194,7,FALSE)+VLOOKUP(CONCATENATE($B57,"_",U$4,"_",$C$77,"_",$C$75),Data_for_IC_trend_tables!$A$1:$G$49194,7,FALSE),"-")</f>
        <v>309.72835757278636</v>
      </c>
      <c r="V57" s="34">
        <f>IFERROR(VLOOKUP(CONCATENATE($B57,"_",V$4,"_",$C$76,"_",$C$75),Data_for_IC_trend_tables!$A$1:$G$49194,7,FALSE)-VLOOKUP(CONCATENATE($B57,"_",V$4,"_",$C$78,"_",$C$75),Data_for_IC_trend_tables!$A$1:$G$49194,7,FALSE)+VLOOKUP(CONCATENATE($B57,"_",V$4,"_",$C$77,"_",$C$75),Data_for_IC_trend_tables!$A$1:$G$49194,7,FALSE),"-")</f>
        <v>308.8762250228632</v>
      </c>
      <c r="W57" s="34">
        <f>IFERROR(VLOOKUP(CONCATENATE($B57,"_",W$4,"_",$C$76,"_",$C$75),Data_for_IC_trend_tables!$A$1:$G$49194,7,FALSE)-VLOOKUP(CONCATENATE($B57,"_",W$4,"_",$C$78,"_",$C$75),Data_for_IC_trend_tables!$A$1:$G$49194,7,FALSE)+VLOOKUP(CONCATENATE($B57,"_",W$4,"_",$C$77,"_",$C$75),Data_for_IC_trend_tables!$A$1:$G$49194,7,FALSE),"-")</f>
        <v>301.86282181781803</v>
      </c>
      <c r="X57" s="34">
        <f>IFERROR(VLOOKUP(CONCATENATE($B57,"_",X$4,"_",$C$76,"_",$C$75),Data_for_IC_trend_tables!$A$1:$G$49194,7,FALSE)-VLOOKUP(CONCATENATE($B57,"_",X$4,"_",$C$78,"_",$C$75),Data_for_IC_trend_tables!$A$1:$G$49194,7,FALSE)+VLOOKUP(CONCATENATE($B57,"_",X$4,"_",$C$77,"_",$C$75),Data_for_IC_trend_tables!$A$1:$G$49194,7,FALSE),"-")</f>
        <v>295.04916545430439</v>
      </c>
      <c r="Y57" s="34">
        <f>IFERROR(VLOOKUP(CONCATENATE($B57,"_",Y$4,"_",$C$76,"_",$C$75),Data_for_IC_trend_tables!$A$1:$G$49194,7,FALSE)-VLOOKUP(CONCATENATE($B57,"_",Y$4,"_",$C$78,"_",$C$75),Data_for_IC_trend_tables!$A$1:$G$49194,7,FALSE)+VLOOKUP(CONCATENATE($B57,"_",Y$4,"_",$C$77,"_",$C$75),Data_for_IC_trend_tables!$A$1:$G$49194,7,FALSE),"-")</f>
        <v>292.28292086510521</v>
      </c>
      <c r="Z57" s="34">
        <f>IFERROR(VLOOKUP(CONCATENATE($B57,"_",Z$4,"_",$C$76,"_",$C$75),Data_for_IC_trend_tables!$A$1:$G$49194,7,FALSE)-VLOOKUP(CONCATENATE($B57,"_",Z$4,"_",$C$78,"_",$C$75),Data_for_IC_trend_tables!$A$1:$G$49194,7,FALSE)+VLOOKUP(CONCATENATE($B57,"_",Z$4,"_",$C$77,"_",$C$75),Data_for_IC_trend_tables!$A$1:$G$49194,7,FALSE),"-")</f>
        <v>287.77714692719485</v>
      </c>
      <c r="AA57" s="34">
        <f>IFERROR(VLOOKUP(CONCATENATE($B57,"_",AA$4,"_",$C$76,"_",$C$75),Data_for_IC_trend_tables!$A$1:$G$49194,7,FALSE)-VLOOKUP(CONCATENATE($B57,"_",AA$4,"_",$C$78,"_",$C$75),Data_for_IC_trend_tables!$A$1:$G$49194,7,FALSE)+VLOOKUP(CONCATENATE($B57,"_",AA$4,"_",$C$77,"_",$C$75),Data_for_IC_trend_tables!$A$1:$G$49194,7,FALSE),"-")</f>
        <v>283.0086498486391</v>
      </c>
      <c r="AB57" s="34">
        <f>IFERROR(VLOOKUP(CONCATENATE($B57,"_",AB$4,"_",$C$76,"_",$C$75),Data_for_IC_trend_tables!$A$1:$G$49194,7,FALSE)-VLOOKUP(CONCATENATE($B57,"_",AB$4,"_",$C$78,"_",$C$75),Data_for_IC_trend_tables!$A$1:$G$49194,7,FALSE)+VLOOKUP(CONCATENATE($B57,"_",AB$4,"_",$C$77,"_",$C$75),Data_for_IC_trend_tables!$A$1:$G$49194,7,FALSE),"-")</f>
        <v>288.01852886380448</v>
      </c>
      <c r="AC57" s="34">
        <f>IFERROR(VLOOKUP(CONCATENATE($B57,"_",AC$4,"_",$C$76,"_",$C$75),Data_for_IC_trend_tables!$A$1:$G$49194,7,FALSE)-VLOOKUP(CONCATENATE($B57,"_",AC$4,"_",$C$78,"_",$C$75),Data_for_IC_trend_tables!$A$1:$G$49194,7,FALSE)+VLOOKUP(CONCATENATE($B57,"_",AC$4,"_",$C$77,"_",$C$75),Data_for_IC_trend_tables!$A$1:$G$49194,7,FALSE),"-")</f>
        <v>280.9376426004971</v>
      </c>
      <c r="AD57" s="34">
        <f>IFERROR(VLOOKUP(CONCATENATE($B57,"_",AD$4,"_",$C$76,"_",$C$75),Data_for_IC_trend_tables!$A$1:$G$49194,7,FALSE)-VLOOKUP(CONCATENATE($B57,"_",AD$4,"_",$C$78,"_",$C$75),Data_for_IC_trend_tables!$A$1:$G$49194,7,FALSE)+VLOOKUP(CONCATENATE($B57,"_",AD$4,"_",$C$77,"_",$C$75),Data_for_IC_trend_tables!$A$1:$G$49194,7,FALSE),"-")</f>
        <v>277.3161334415081</v>
      </c>
      <c r="AE57" s="34">
        <f>IFERROR(VLOOKUP(CONCATENATE($B57,"_",AE$4,"_",$C$76,"_",$C$75),Data_for_IC_trend_tables!$A$1:$G$49194,7,FALSE)-VLOOKUP(CONCATENATE($B57,"_",AE$4,"_",$C$78,"_",$C$75),Data_for_IC_trend_tables!$A$1:$G$49194,7,FALSE)+VLOOKUP(CONCATENATE($B57,"_",AE$4,"_",$C$77,"_",$C$75),Data_for_IC_trend_tables!$A$1:$G$49194,7,FALSE),"-")</f>
        <v>273.40221540360068</v>
      </c>
      <c r="AF57" s="34">
        <f>IFERROR(VLOOKUP(CONCATENATE($B57,"_",AF$4,"_",$C$76,"_",$C$75),Data_for_IC_trend_tables!$A$1:$G$49194,7,FALSE)-VLOOKUP(CONCATENATE($B57,"_",AF$4,"_",$C$78,"_",$C$75),Data_for_IC_trend_tables!$A$1:$G$49194,7,FALSE)+VLOOKUP(CONCATENATE($B57,"_",AF$4,"_",$C$77,"_",$C$75),Data_for_IC_trend_tables!$A$1:$G$49194,7,FALSE),"-")</f>
        <v>256.84129549351036</v>
      </c>
      <c r="AG57" s="34">
        <f>IFERROR(VLOOKUP(CONCATENATE($B57,"_",AG$4,"_",$C$76,"_",$C$75),Data_for_IC_trend_tables!$A$1:$G$49194,7,FALSE)-VLOOKUP(CONCATENATE($B57,"_",AG$4,"_",$C$78,"_",$C$75),Data_for_IC_trend_tables!$A$1:$G$49194,7,FALSE)+VLOOKUP(CONCATENATE($B57,"_",AG$4,"_",$C$77,"_",$C$75),Data_for_IC_trend_tables!$A$1:$G$49194,7,FALSE),"-")</f>
        <v>260.03729875946209</v>
      </c>
      <c r="AH57" s="34">
        <f>IFERROR(VLOOKUP(CONCATENATE($B57,"_",AH$4,"_",$C$76,"_",$C$75),Data_for_IC_trend_tables!$A$1:$G$49194,7,FALSE)-VLOOKUP(CONCATENATE($B57,"_",AH$4,"_",$C$78,"_",$C$75),Data_for_IC_trend_tables!$A$1:$G$49194,7,FALSE)+VLOOKUP(CONCATENATE($B57,"_",AH$4,"_",$C$77,"_",$C$75),Data_for_IC_trend_tables!$A$1:$G$49194,7,FALSE),"-")</f>
        <v>261.63842072325264</v>
      </c>
      <c r="AI57" s="34">
        <f>IFERROR(VLOOKUP(CONCATENATE($B57,"_",AI$4,"_",$C$76,"_",$C$75),Data_for_IC_trend_tables!$A$1:$G$49194,7,FALSE)-VLOOKUP(CONCATENATE($B57,"_",AI$4,"_",$C$78,"_",$C$75),Data_for_IC_trend_tables!$A$1:$G$49194,7,FALSE)+VLOOKUP(CONCATENATE($B57,"_",AI$4,"_",$C$77,"_",$C$75),Data_for_IC_trend_tables!$A$1:$G$49194,7,FALSE),"-")</f>
        <v>261.48005264976427</v>
      </c>
      <c r="AJ57" s="34">
        <f>IFERROR(VLOOKUP(CONCATENATE($B57,"_",AJ$4,"_",$C$76,"_",$C$75),Data_for_IC_trend_tables!$A$1:$G$49194,7,FALSE)-VLOOKUP(CONCATENATE($B57,"_",AJ$4,"_",$C$78,"_",$C$75),Data_for_IC_trend_tables!$A$1:$G$49194,7,FALSE)+VLOOKUP(CONCATENATE($B57,"_",AJ$4,"_",$C$77,"_",$C$75),Data_for_IC_trend_tables!$A$1:$G$49194,7,FALSE),"-")</f>
        <v>260.46721663735752</v>
      </c>
      <c r="AK57" s="34">
        <f>IFERROR(VLOOKUP(CONCATENATE($B57,"_",AK$4,"_",$C$76,"_",$C$75),Data_for_IC_trend_tables!$A$1:$G$49194,7,FALSE)-VLOOKUP(CONCATENATE($B57,"_",AK$4,"_",$C$78,"_",$C$75),Data_for_IC_trend_tables!$A$1:$G$49194,7,FALSE)+VLOOKUP(CONCATENATE($B57,"_",AK$4,"_",$C$77,"_",$C$75),Data_for_IC_trend_tables!$A$1:$G$49194,7,FALSE),"-")</f>
        <v>255.79636522379221</v>
      </c>
      <c r="AL57" s="34">
        <f>IFERROR(VLOOKUP(CONCATENATE($B57,"_",AL$4,"_",$C$76,"_",$C$75),Data_for_IC_trend_tables!$A$1:$G$49194,7,FALSE)-VLOOKUP(CONCATENATE($B57,"_",AL$4,"_",$C$78,"_",$C$75),Data_for_IC_trend_tables!$A$1:$G$49194,7,FALSE)+VLOOKUP(CONCATENATE($B57,"_",AL$4,"_",$C$77,"_",$C$75),Data_for_IC_trend_tables!$A$1:$G$49194,7,FALSE),"-")</f>
        <v>267.11550794855845</v>
      </c>
      <c r="AM57" s="34">
        <f>IFERROR(VLOOKUP(CONCATENATE($B57,"_",AM$4,"_",$C$76,"_",$C$75),Data_for_IC_trend_tables!$A$1:$G$49194,7,FALSE)-VLOOKUP(CONCATENATE($B57,"_",AM$4,"_",$C$78,"_",$C$75),Data_for_IC_trend_tables!$A$1:$G$49194,7,FALSE)+VLOOKUP(CONCATENATE($B57,"_",AM$4,"_",$C$77,"_",$C$75),Data_for_IC_trend_tables!$A$1:$G$49194,7,FALSE),"-")</f>
        <v>269.24452194005227</v>
      </c>
      <c r="AN57" s="34">
        <f>IFERROR(VLOOKUP(CONCATENATE($B57,"_",AN$4,"_",$C$76,"_",$C$75),Data_for_IC_trend_tables!$A$1:$G$49194,7,FALSE)-VLOOKUP(CONCATENATE($B57,"_",AN$4,"_",$C$78,"_",$C$75),Data_for_IC_trend_tables!$A$1:$G$49194,7,FALSE)+VLOOKUP(CONCATENATE($B57,"_",AN$4,"_",$C$77,"_",$C$75),Data_for_IC_trend_tables!$A$1:$G$49194,7,FALSE),"-")</f>
        <v>270.90891689587227</v>
      </c>
      <c r="AO57" s="34">
        <f>IFERROR(VLOOKUP(CONCATENATE($B57,"_",AO$4,"_",$C$76,"_",$C$75),Data_for_IC_trend_tables!$A$1:$G$49194,7,FALSE)-VLOOKUP(CONCATENATE($B57,"_",AO$4,"_",$C$78,"_",$C$75),Data_for_IC_trend_tables!$A$1:$G$49194,7,FALSE)+VLOOKUP(CONCATENATE($B57,"_",AO$4,"_",$C$77,"_",$C$75),Data_for_IC_trend_tables!$A$1:$G$49194,7,FALSE),"-")</f>
        <v>274.39552376861343</v>
      </c>
      <c r="AP57" s="34">
        <f>IFERROR(VLOOKUP(CONCATENATE($B57,"_",AP$4,"_",$C$76,"_",$C$75),Data_for_IC_trend_tables!$A$1:$G$49194,7,FALSE)-VLOOKUP(CONCATENATE($B57,"_",AP$4,"_",$C$78,"_",$C$75),Data_for_IC_trend_tables!$A$1:$G$49194,7,FALSE)+VLOOKUP(CONCATENATE($B57,"_",AP$4,"_",$C$77,"_",$C$75),Data_for_IC_trend_tables!$A$1:$G$49194,7,FALSE),"-")</f>
        <v>270.34295750727892</v>
      </c>
      <c r="AQ57" s="34">
        <f>IFERROR(VLOOKUP(CONCATENATE($B57,"_",AQ$4,"_",$C$76,"_",$C$75),Data_for_IC_trend_tables!$A$1:$G$49194,7,FALSE)-VLOOKUP(CONCATENATE($B57,"_",AQ$4,"_",$C$78,"_",$C$75),Data_for_IC_trend_tables!$A$1:$G$49194,7,FALSE)+VLOOKUP(CONCATENATE($B57,"_",AQ$4,"_",$C$77,"_",$C$75),Data_for_IC_trend_tables!$A$1:$G$49194,7,FALSE),"-")</f>
        <v>269.53063578347138</v>
      </c>
      <c r="AR57" s="34">
        <f>IFERROR(VLOOKUP(CONCATENATE($B57,"_",AR$4,"_",$C$76,"_",$C$75),Data_for_IC_trend_tables!$A$1:$G$49194,7,FALSE)-VLOOKUP(CONCATENATE($B57,"_",AR$4,"_",$C$78,"_",$C$75),Data_for_IC_trend_tables!$A$1:$G$49194,7,FALSE)+VLOOKUP(CONCATENATE($B57,"_",AR$4,"_",$C$77,"_",$C$75),Data_for_IC_trend_tables!$A$1:$G$49194,7,FALSE),"-")</f>
        <v>260.72650834332472</v>
      </c>
      <c r="AS57" s="34">
        <f>IFERROR(VLOOKUP(CONCATENATE($B57,"_",AS$4,"_",$C$76,"_",$C$75),Data_for_IC_trend_tables!$A$1:$G$49194,7,FALSE)-VLOOKUP(CONCATENATE($B57,"_",AS$4,"_",$C$78,"_",$C$75),Data_for_IC_trend_tables!$A$1:$G$49194,7,FALSE)+VLOOKUP(CONCATENATE($B57,"_",AS$4,"_",$C$77,"_",$C$75),Data_for_IC_trend_tables!$A$1:$G$49194,7,FALSE),"-")</f>
        <v>266.52820216492745</v>
      </c>
      <c r="AT57" s="34">
        <f>IFERROR(VLOOKUP(CONCATENATE($B57,"_",AT$4,"_",$C$76,"_",$C$75),Data_for_IC_trend_tables!$A$1:$G$49194,7,FALSE)-VLOOKUP(CONCATENATE($B57,"_",AT$4,"_",$C$78,"_",$C$75),Data_for_IC_trend_tables!$A$1:$G$49194,7,FALSE)+VLOOKUP(CONCATENATE($B57,"_",AT$4,"_",$C$77,"_",$C$75),Data_for_IC_trend_tables!$A$1:$G$49194,7,FALSE),"-")</f>
        <v>259.26921348039781</v>
      </c>
      <c r="AU57" s="52"/>
      <c r="AV57" s="34">
        <f>IFERROR(VLOOKUP(CONCATENATE($B57,"_",AV$4,"_",$C$76,"_",$C$75),Data_for_IC_trend_tables!$A$1:$G$49194,7,FALSE)-VLOOKUP(CONCATENATE($B57,"_",AV$4,"_",$C$78,"_",$C$75),Data_for_IC_trend_tables!$A$1:$G$49194,7,FALSE)+VLOOKUP(CONCATENATE($B57,"_",AV$4,"_",$C$77,"_",$C$75),Data_for_IC_trend_tables!$A$1:$G$49194,7,FALSE),"-")</f>
        <v>259.26921348039781</v>
      </c>
      <c r="AW57" s="79">
        <v>297</v>
      </c>
      <c r="AX57" s="38" t="str">
        <f t="shared" si="0"/>
        <v>Yes</v>
      </c>
      <c r="AY57" s="58">
        <f t="shared" si="1"/>
        <v>-0.12703968525118584</v>
      </c>
      <c r="AZ57" s="241"/>
      <c r="BA57" s="38" t="str">
        <f t="shared" si="2"/>
        <v/>
      </c>
      <c r="BB57" s="58" t="str">
        <f t="shared" si="3"/>
        <v/>
      </c>
      <c r="BC57" s="31"/>
      <c r="BD57" s="52"/>
      <c r="BE57"/>
      <c r="BF57"/>
      <c r="BG57"/>
      <c r="BH57"/>
      <c r="BI57"/>
      <c r="BJ57"/>
    </row>
    <row r="58" spans="1:62" s="3" customFormat="1" ht="25.5" x14ac:dyDescent="0.2">
      <c r="B58" s="100" t="s">
        <v>181</v>
      </c>
      <c r="C58" s="298" t="s">
        <v>247</v>
      </c>
      <c r="D58" s="305" t="str">
        <f>IFERROR(VLOOKUP(CONCATENATE($B58,"_",D$4,"_",$C$79,"_",$C$75),Data_for_IC_trend_tables!$A$1:$G$49194,7,FALSE)+VLOOKUP(CONCATENATE($B58,"_",D$4,"_",$C$76,"_",$C$75),Data_for_IC_trend_tables!$A$1:$G$49194,7,FALSE)-VLOOKUP(CONCATENATE($B58,"_",D$4,"_",$C$78,"_",$C$75),Data_for_IC_trend_tables!$A$1:$G$49194,7,FALSE)+VLOOKUP(CONCATENATE($B58,"_",D$4,"_",$C$77,"_",$C$75),Data_for_IC_trend_tables!$A$1:$G$49194,7,FALSE),"-")</f>
        <v>-</v>
      </c>
      <c r="E58" s="305" t="str">
        <f>IFERROR(VLOOKUP(CONCATENATE($B58,"_",E$4,"_",$C$79,"_",$C$75),Data_for_IC_trend_tables!$A$1:$G$49194,7,FALSE)+VLOOKUP(CONCATENATE($B58,"_",E$4,"_",$C$76,"_",$C$75),Data_for_IC_trend_tables!$A$1:$G$49194,7,FALSE)-VLOOKUP(CONCATENATE($B58,"_",E$4,"_",$C$78,"_",$C$75),Data_for_IC_trend_tables!$A$1:$G$49194,7,FALSE)+VLOOKUP(CONCATENATE($B58,"_",E$4,"_",$C$77,"_",$C$75),Data_for_IC_trend_tables!$A$1:$G$49194,7,FALSE),"-")</f>
        <v>-</v>
      </c>
      <c r="F58" s="305" t="str">
        <f>IFERROR(VLOOKUP(CONCATENATE($B58,"_",F$4,"_",$C$79,"_",$C$75),Data_for_IC_trend_tables!$A$1:$G$49194,7,FALSE)+VLOOKUP(CONCATENATE($B58,"_",F$4,"_",$C$76,"_",$C$75),Data_for_IC_trend_tables!$A$1:$G$49194,7,FALSE)-VLOOKUP(CONCATENATE($B58,"_",F$4,"_",$C$78,"_",$C$75),Data_for_IC_trend_tables!$A$1:$G$49194,7,FALSE)+VLOOKUP(CONCATENATE($B58,"_",F$4,"_",$C$77,"_",$C$75),Data_for_IC_trend_tables!$A$1:$G$49194,7,FALSE),"-")</f>
        <v>-</v>
      </c>
      <c r="G58" s="305" t="str">
        <f>IFERROR(VLOOKUP(CONCATENATE($B58,"_",G$4,"_",$C$79,"_",$C$75),Data_for_IC_trend_tables!$A$1:$G$49194,7,FALSE)+VLOOKUP(CONCATENATE($B58,"_",G$4,"_",$C$76,"_",$C$75),Data_for_IC_trend_tables!$A$1:$G$49194,7,FALSE)-VLOOKUP(CONCATENATE($B58,"_",G$4,"_",$C$78,"_",$C$75),Data_for_IC_trend_tables!$A$1:$G$49194,7,FALSE)+VLOOKUP(CONCATENATE($B58,"_",G$4,"_",$C$77,"_",$C$75),Data_for_IC_trend_tables!$A$1:$G$49194,7,FALSE),"-")</f>
        <v>-</v>
      </c>
      <c r="H58" s="305" t="str">
        <f>IFERROR(VLOOKUP(CONCATENATE($B58,"_",H$4,"_",$C$79,"_",$C$75),Data_for_IC_trend_tables!$A$1:$G$49194,7,FALSE)+VLOOKUP(CONCATENATE($B58,"_",H$4,"_",$C$76,"_",$C$75),Data_for_IC_trend_tables!$A$1:$G$49194,7,FALSE)-VLOOKUP(CONCATENATE($B58,"_",H$4,"_",$C$78,"_",$C$75),Data_for_IC_trend_tables!$A$1:$G$49194,7,FALSE)+VLOOKUP(CONCATENATE($B58,"_",H$4,"_",$C$77,"_",$C$75),Data_for_IC_trend_tables!$A$1:$G$49194,7,FALSE),"-")</f>
        <v>-</v>
      </c>
      <c r="I58" s="305" t="str">
        <f>IFERROR(VLOOKUP(CONCATENATE($B58,"_",I$4,"_",$C$79,"_",$C$75),Data_for_IC_trend_tables!$A$1:$G$49194,7,FALSE)+VLOOKUP(CONCATENATE($B58,"_",I$4,"_",$C$76,"_",$C$75),Data_for_IC_trend_tables!$A$1:$G$49194,7,FALSE)-VLOOKUP(CONCATENATE($B58,"_",I$4,"_",$C$78,"_",$C$75),Data_for_IC_trend_tables!$A$1:$G$49194,7,FALSE)+VLOOKUP(CONCATENATE($B58,"_",I$4,"_",$C$77,"_",$C$75),Data_for_IC_trend_tables!$A$1:$G$49194,7,FALSE),"-")</f>
        <v>-</v>
      </c>
      <c r="J58" s="305" t="str">
        <f>IFERROR(VLOOKUP(CONCATENATE($B58,"_",J$4,"_",$C$79,"_",$C$75),Data_for_IC_trend_tables!$A$1:$G$49194,7,FALSE)+VLOOKUP(CONCATENATE($B58,"_",J$4,"_",$C$76,"_",$C$75),Data_for_IC_trend_tables!$A$1:$G$49194,7,FALSE)-VLOOKUP(CONCATENATE($B58,"_",J$4,"_",$C$78,"_",$C$75),Data_for_IC_trend_tables!$A$1:$G$49194,7,FALSE)+VLOOKUP(CONCATENATE($B58,"_",J$4,"_",$C$77,"_",$C$75),Data_for_IC_trend_tables!$A$1:$G$49194,7,FALSE),"-")</f>
        <v>-</v>
      </c>
      <c r="K58" s="305" t="str">
        <f>IFERROR(VLOOKUP(CONCATENATE($B58,"_",K$4,"_",$C$79,"_",$C$75),Data_for_IC_trend_tables!$A$1:$G$49194,7,FALSE)+VLOOKUP(CONCATENATE($B58,"_",K$4,"_",$C$76,"_",$C$75),Data_for_IC_trend_tables!$A$1:$G$49194,7,FALSE)-VLOOKUP(CONCATENATE($B58,"_",K$4,"_",$C$78,"_",$C$75),Data_for_IC_trend_tables!$A$1:$G$49194,7,FALSE)+VLOOKUP(CONCATENATE($B58,"_",K$4,"_",$C$77,"_",$C$75),Data_for_IC_trend_tables!$A$1:$G$49194,7,FALSE),"-")</f>
        <v>-</v>
      </c>
      <c r="L58" s="305" t="str">
        <f>IFERROR(VLOOKUP(CONCATENATE($B58,"_",L$4,"_",$C$79,"_",$C$75),Data_for_IC_trend_tables!$A$1:$G$49194,7,FALSE)+VLOOKUP(CONCATENATE($B58,"_",L$4,"_",$C$76,"_",$C$75),Data_for_IC_trend_tables!$A$1:$G$49194,7,FALSE)-VLOOKUP(CONCATENATE($B58,"_",L$4,"_",$C$78,"_",$C$75),Data_for_IC_trend_tables!$A$1:$G$49194,7,FALSE)+VLOOKUP(CONCATENATE($B58,"_",L$4,"_",$C$77,"_",$C$75),Data_for_IC_trend_tables!$A$1:$G$49194,7,FALSE),"-")</f>
        <v>-</v>
      </c>
      <c r="M58" s="305" t="str">
        <f>IFERROR(VLOOKUP(CONCATENATE($B58,"_",M$4,"_",$C$79,"_",$C$75),Data_for_IC_trend_tables!$A$1:$G$49194,7,FALSE)+VLOOKUP(CONCATENATE($B58,"_",M$4,"_",$C$76,"_",$C$75),Data_for_IC_trend_tables!$A$1:$G$49194,7,FALSE)-VLOOKUP(CONCATENATE($B58,"_",M$4,"_",$C$78,"_",$C$75),Data_for_IC_trend_tables!$A$1:$G$49194,7,FALSE)+VLOOKUP(CONCATENATE($B58,"_",M$4,"_",$C$77,"_",$C$75),Data_for_IC_trend_tables!$A$1:$G$49194,7,FALSE),"-")</f>
        <v>-</v>
      </c>
      <c r="N58" s="305" t="str">
        <f>IFERROR(VLOOKUP(CONCATENATE($B58,"_",N$4,"_",$C$79,"_",$C$75),Data_for_IC_trend_tables!$A$1:$G$49194,7,FALSE)+VLOOKUP(CONCATENATE($B58,"_",N$4,"_",$C$76,"_",$C$75),Data_for_IC_trend_tables!$A$1:$G$49194,7,FALSE)-VLOOKUP(CONCATENATE($B58,"_",N$4,"_",$C$78,"_",$C$75),Data_for_IC_trend_tables!$A$1:$G$49194,7,FALSE)+VLOOKUP(CONCATENATE($B58,"_",N$4,"_",$C$77,"_",$C$75),Data_for_IC_trend_tables!$A$1:$G$49194,7,FALSE),"-")</f>
        <v>-</v>
      </c>
      <c r="O58" s="305" t="str">
        <f>IFERROR(VLOOKUP(CONCATENATE($B58,"_",O$4,"_",$C$79,"_",$C$75),Data_for_IC_trend_tables!$A$1:$G$49194,7,FALSE)+VLOOKUP(CONCATENATE($B58,"_",O$4,"_",$C$76,"_",$C$75),Data_for_IC_trend_tables!$A$1:$G$49194,7,FALSE)-VLOOKUP(CONCATENATE($B58,"_",O$4,"_",$C$78,"_",$C$75),Data_for_IC_trend_tables!$A$1:$G$49194,7,FALSE)+VLOOKUP(CONCATENATE($B58,"_",O$4,"_",$C$77,"_",$C$75),Data_for_IC_trend_tables!$A$1:$G$49194,7,FALSE),"-")</f>
        <v>-</v>
      </c>
      <c r="P58" s="305" t="str">
        <f>IFERROR(VLOOKUP(CONCATENATE($B58,"_",P$4,"_",$C$79,"_",$C$75),Data_for_IC_trend_tables!$A$1:$G$49194,7,FALSE)+VLOOKUP(CONCATENATE($B58,"_",P$4,"_",$C$76,"_",$C$75),Data_for_IC_trend_tables!$A$1:$G$49194,7,FALSE)-VLOOKUP(CONCATENATE($B58,"_",P$4,"_",$C$78,"_",$C$75),Data_for_IC_trend_tables!$A$1:$G$49194,7,FALSE)+VLOOKUP(CONCATENATE($B58,"_",P$4,"_",$C$77,"_",$C$75),Data_for_IC_trend_tables!$A$1:$G$49194,7,FALSE),"-")</f>
        <v>-</v>
      </c>
      <c r="Q58" s="305" t="str">
        <f>IFERROR(VLOOKUP(CONCATENATE($B58,"_",Q$4,"_",$C$79,"_",$C$75),Data_for_IC_trend_tables!$A$1:$G$49194,7,FALSE)+VLOOKUP(CONCATENATE($B58,"_",Q$4,"_",$C$76,"_",$C$75),Data_for_IC_trend_tables!$A$1:$G$49194,7,FALSE)-VLOOKUP(CONCATENATE($B58,"_",Q$4,"_",$C$78,"_",$C$75),Data_for_IC_trend_tables!$A$1:$G$49194,7,FALSE)+VLOOKUP(CONCATENATE($B58,"_",Q$4,"_",$C$77,"_",$C$75),Data_for_IC_trend_tables!$A$1:$G$49194,7,FALSE),"-")</f>
        <v>-</v>
      </c>
      <c r="R58" s="305" t="str">
        <f>IFERROR(VLOOKUP(CONCATENATE($B58,"_",R$4,"_",$C$79,"_",$C$75),Data_for_IC_trend_tables!$A$1:$G$49194,7,FALSE)+VLOOKUP(CONCATENATE($B58,"_",R$4,"_",$C$76,"_",$C$75),Data_for_IC_trend_tables!$A$1:$G$49194,7,FALSE)-VLOOKUP(CONCATENATE($B58,"_",R$4,"_",$C$78,"_",$C$75),Data_for_IC_trend_tables!$A$1:$G$49194,7,FALSE)+VLOOKUP(CONCATENATE($B58,"_",R$4,"_",$C$77,"_",$C$75),Data_for_IC_trend_tables!$A$1:$G$49194,7,FALSE),"-")</f>
        <v>-</v>
      </c>
      <c r="S58" s="305" t="str">
        <f>IFERROR(VLOOKUP(CONCATENATE($B58,"_",S$4,"_",$C$79,"_",$C$75),Data_for_IC_trend_tables!$A$1:$G$49194,7,FALSE)+VLOOKUP(CONCATENATE($B58,"_",S$4,"_",$C$76,"_",$C$75),Data_for_IC_trend_tables!$A$1:$G$49194,7,FALSE)-VLOOKUP(CONCATENATE($B58,"_",S$4,"_",$C$78,"_",$C$75),Data_for_IC_trend_tables!$A$1:$G$49194,7,FALSE)+VLOOKUP(CONCATENATE($B58,"_",S$4,"_",$C$77,"_",$C$75),Data_for_IC_trend_tables!$A$1:$G$49194,7,FALSE),"-")</f>
        <v>-</v>
      </c>
      <c r="T58" s="305" t="str">
        <f>IFERROR(VLOOKUP(CONCATENATE($B58,"_",T$4,"_",$C$79,"_",$C$75),Data_for_IC_trend_tables!$A$1:$G$49194,7,FALSE)+VLOOKUP(CONCATENATE($B58,"_",T$4,"_",$C$76,"_",$C$75),Data_for_IC_trend_tables!$A$1:$G$49194,7,FALSE)-VLOOKUP(CONCATENATE($B58,"_",T$4,"_",$C$78,"_",$C$75),Data_for_IC_trend_tables!$A$1:$G$49194,7,FALSE)+VLOOKUP(CONCATENATE($B58,"_",T$4,"_",$C$77,"_",$C$75),Data_for_IC_trend_tables!$A$1:$G$49194,7,FALSE),"-")</f>
        <v>-</v>
      </c>
      <c r="U58" s="305" t="str">
        <f>IFERROR(VLOOKUP(CONCATENATE($B58,"_",U$4,"_",$C$79,"_",$C$75),Data_for_IC_trend_tables!$A$1:$G$49194,7,FALSE)+VLOOKUP(CONCATENATE($B58,"_",U$4,"_",$C$76,"_",$C$75),Data_for_IC_trend_tables!$A$1:$G$49194,7,FALSE)-VLOOKUP(CONCATENATE($B58,"_",U$4,"_",$C$78,"_",$C$75),Data_for_IC_trend_tables!$A$1:$G$49194,7,FALSE)+VLOOKUP(CONCATENATE($B58,"_",U$4,"_",$C$77,"_",$C$75),Data_for_IC_trend_tables!$A$1:$G$49194,7,FALSE),"-")</f>
        <v>-</v>
      </c>
      <c r="V58" s="305" t="str">
        <f>IFERROR(VLOOKUP(CONCATENATE($B58,"_",V$4,"_",$C$79,"_",$C$75),Data_for_IC_trend_tables!$A$1:$G$49194,7,FALSE)+VLOOKUP(CONCATENATE($B58,"_",V$4,"_",$C$76,"_",$C$75),Data_for_IC_trend_tables!$A$1:$G$49194,7,FALSE)-VLOOKUP(CONCATENATE($B58,"_",V$4,"_",$C$78,"_",$C$75),Data_for_IC_trend_tables!$A$1:$G$49194,7,FALSE)+VLOOKUP(CONCATENATE($B58,"_",V$4,"_",$C$77,"_",$C$75),Data_for_IC_trend_tables!$A$1:$G$49194,7,FALSE),"-")</f>
        <v>-</v>
      </c>
      <c r="W58" s="305" t="str">
        <f>IFERROR(VLOOKUP(CONCATENATE($B58,"_",W$4,"_",$C$79,"_",$C$75),Data_for_IC_trend_tables!$A$1:$G$49194,7,FALSE)+VLOOKUP(CONCATENATE($B58,"_",W$4,"_",$C$76,"_",$C$75),Data_for_IC_trend_tables!$A$1:$G$49194,7,FALSE)-VLOOKUP(CONCATENATE($B58,"_",W$4,"_",$C$78,"_",$C$75),Data_for_IC_trend_tables!$A$1:$G$49194,7,FALSE)+VLOOKUP(CONCATENATE($B58,"_",W$4,"_",$C$77,"_",$C$75),Data_for_IC_trend_tables!$A$1:$G$49194,7,FALSE),"-")</f>
        <v>-</v>
      </c>
      <c r="X58" s="305" t="str">
        <f>IFERROR(VLOOKUP(CONCATENATE($B58,"_",X$4,"_",$C$79,"_",$C$75),Data_for_IC_trend_tables!$A$1:$G$49194,7,FALSE)+VLOOKUP(CONCATENATE($B58,"_",X$4,"_",$C$76,"_",$C$75),Data_for_IC_trend_tables!$A$1:$G$49194,7,FALSE)-VLOOKUP(CONCATENATE($B58,"_",X$4,"_",$C$78,"_",$C$75),Data_for_IC_trend_tables!$A$1:$G$49194,7,FALSE)+VLOOKUP(CONCATENATE($B58,"_",X$4,"_",$C$77,"_",$C$75),Data_for_IC_trend_tables!$A$1:$G$49194,7,FALSE),"-")</f>
        <v>-</v>
      </c>
      <c r="Y58" s="305" t="str">
        <f>IFERROR(VLOOKUP(CONCATENATE($B58,"_",Y$4,"_",$C$79,"_",$C$75),Data_for_IC_trend_tables!$A$1:$G$49194,7,FALSE)+VLOOKUP(CONCATENATE($B58,"_",Y$4,"_",$C$76,"_",$C$75),Data_for_IC_trend_tables!$A$1:$G$49194,7,FALSE)-VLOOKUP(CONCATENATE($B58,"_",Y$4,"_",$C$78,"_",$C$75),Data_for_IC_trend_tables!$A$1:$G$49194,7,FALSE)+VLOOKUP(CONCATENATE($B58,"_",Y$4,"_",$C$77,"_",$C$75),Data_for_IC_trend_tables!$A$1:$G$49194,7,FALSE),"-")</f>
        <v>-</v>
      </c>
      <c r="Z58" s="305" t="str">
        <f>IFERROR(VLOOKUP(CONCATENATE($B58,"_",Z$4,"_",$C$79,"_",$C$75),Data_for_IC_trend_tables!$A$1:$G$49194,7,FALSE)+VLOOKUP(CONCATENATE($B58,"_",Z$4,"_",$C$76,"_",$C$75),Data_for_IC_trend_tables!$A$1:$G$49194,7,FALSE)-VLOOKUP(CONCATENATE($B58,"_",Z$4,"_",$C$78,"_",$C$75),Data_for_IC_trend_tables!$A$1:$G$49194,7,FALSE)+VLOOKUP(CONCATENATE($B58,"_",Z$4,"_",$C$77,"_",$C$75),Data_for_IC_trend_tables!$A$1:$G$49194,7,FALSE),"-")</f>
        <v>-</v>
      </c>
      <c r="AA58" s="305" t="str">
        <f>IFERROR(VLOOKUP(CONCATENATE($B58,"_",AA$4,"_",$C$79,"_",$C$75),Data_for_IC_trend_tables!$A$1:$G$49194,7,FALSE)+VLOOKUP(CONCATENATE($B58,"_",AA$4,"_",$C$76,"_",$C$75),Data_for_IC_trend_tables!$A$1:$G$49194,7,FALSE)-VLOOKUP(CONCATENATE($B58,"_",AA$4,"_",$C$78,"_",$C$75),Data_for_IC_trend_tables!$A$1:$G$49194,7,FALSE)+VLOOKUP(CONCATENATE($B58,"_",AA$4,"_",$C$77,"_",$C$75),Data_for_IC_trend_tables!$A$1:$G$49194,7,FALSE),"-")</f>
        <v>-</v>
      </c>
      <c r="AB58" s="305" t="str">
        <f>IFERROR(VLOOKUP(CONCATENATE($B58,"_",AB$4,"_",$C$79,"_",$C$75),Data_for_IC_trend_tables!$A$1:$G$49194,7,FALSE)+VLOOKUP(CONCATENATE($B58,"_",AB$4,"_",$C$76,"_",$C$75),Data_for_IC_trend_tables!$A$1:$G$49194,7,FALSE)-VLOOKUP(CONCATENATE($B58,"_",AB$4,"_",$C$78,"_",$C$75),Data_for_IC_trend_tables!$A$1:$G$49194,7,FALSE)+VLOOKUP(CONCATENATE($B58,"_",AB$4,"_",$C$77,"_",$C$75),Data_for_IC_trend_tables!$A$1:$G$49194,7,FALSE),"-")</f>
        <v>-</v>
      </c>
      <c r="AC58" s="305">
        <f>IFERROR(VLOOKUP(CONCATENATE($B58,"_",AC$4,"_",$C$79,"_",$C$75),Data_for_IC_trend_tables!$A$1:$G$49194,7,FALSE)+VLOOKUP(CONCATENATE($B58,"_",AC$4,"_",$C$76,"_",$C$75),Data_for_IC_trend_tables!$A$1:$G$49194,7,FALSE)-VLOOKUP(CONCATENATE($B58,"_",AC$4,"_",$C$78,"_",$C$75),Data_for_IC_trend_tables!$A$1:$G$49194,7,FALSE)+VLOOKUP(CONCATENATE($B58,"_",AC$4,"_",$C$77,"_",$C$75),Data_for_IC_trend_tables!$A$1:$G$49194,7,FALSE),"-")</f>
        <v>280.4774488991111</v>
      </c>
      <c r="AD58" s="305" t="str">
        <f>IFERROR(VLOOKUP(CONCATENATE($B58,"_",AD$4,"_",$C$79,"_",$C$75),Data_for_IC_trend_tables!$A$1:$G$49194,7,FALSE)+VLOOKUP(CONCATENATE($B58,"_",AD$4,"_",$C$76,"_",$C$75),Data_for_IC_trend_tables!$A$1:$G$49194,7,FALSE)-VLOOKUP(CONCATENATE($B58,"_",AD$4,"_",$C$78,"_",$C$75),Data_for_IC_trend_tables!$A$1:$G$49194,7,FALSE)+VLOOKUP(CONCATENATE($B58,"_",AD$4,"_",$C$77,"_",$C$75),Data_for_IC_trend_tables!$A$1:$G$49194,7,FALSE),"-")</f>
        <v>-</v>
      </c>
      <c r="AE58" s="305" t="str">
        <f>IFERROR(VLOOKUP(CONCATENATE($B58,"_",AE$4,"_",$C$79,"_",$C$75),Data_for_IC_trend_tables!$A$1:$G$49194,7,FALSE)+VLOOKUP(CONCATENATE($B58,"_",AE$4,"_",$C$76,"_",$C$75),Data_for_IC_trend_tables!$A$1:$G$49194,7,FALSE)-VLOOKUP(CONCATENATE($B58,"_",AE$4,"_",$C$78,"_",$C$75),Data_for_IC_trend_tables!$A$1:$G$49194,7,FALSE)+VLOOKUP(CONCATENATE($B58,"_",AE$4,"_",$C$77,"_",$C$75),Data_for_IC_trend_tables!$A$1:$G$49194,7,FALSE),"-")</f>
        <v>-</v>
      </c>
      <c r="AF58" s="305" t="str">
        <f>IFERROR(VLOOKUP(CONCATENATE($B58,"_",AF$4,"_",$C$79,"_",$C$75),Data_for_IC_trend_tables!$A$1:$G$49194,7,FALSE)+VLOOKUP(CONCATENATE($B58,"_",AF$4,"_",$C$76,"_",$C$75),Data_for_IC_trend_tables!$A$1:$G$49194,7,FALSE)-VLOOKUP(CONCATENATE($B58,"_",AF$4,"_",$C$78,"_",$C$75),Data_for_IC_trend_tables!$A$1:$G$49194,7,FALSE)+VLOOKUP(CONCATENATE($B58,"_",AF$4,"_",$C$77,"_",$C$75),Data_for_IC_trend_tables!$A$1:$G$49194,7,FALSE),"-")</f>
        <v>-</v>
      </c>
      <c r="AG58" s="305" t="str">
        <f>IFERROR(VLOOKUP(CONCATENATE($B58,"_",AG$4,"_",$C$79,"_",$C$75),Data_for_IC_trend_tables!$A$1:$G$49194,7,FALSE)+VLOOKUP(CONCATENATE($B58,"_",AG$4,"_",$C$76,"_",$C$75),Data_for_IC_trend_tables!$A$1:$G$49194,7,FALSE)-VLOOKUP(CONCATENATE($B58,"_",AG$4,"_",$C$78,"_",$C$75),Data_for_IC_trend_tables!$A$1:$G$49194,7,FALSE)+VLOOKUP(CONCATENATE($B58,"_",AG$4,"_",$C$77,"_",$C$75),Data_for_IC_trend_tables!$A$1:$G$49194,7,FALSE),"-")</f>
        <v>-</v>
      </c>
      <c r="AH58" s="305" t="str">
        <f>IFERROR(VLOOKUP(CONCATENATE($B58,"_",AH$4,"_",$C$79,"_",$C$75),Data_for_IC_trend_tables!$A$1:$G$49194,7,FALSE)+VLOOKUP(CONCATENATE($B58,"_",AH$4,"_",$C$76,"_",$C$75),Data_for_IC_trend_tables!$A$1:$G$49194,7,FALSE)-VLOOKUP(CONCATENATE($B58,"_",AH$4,"_",$C$78,"_",$C$75),Data_for_IC_trend_tables!$A$1:$G$49194,7,FALSE)+VLOOKUP(CONCATENATE($B58,"_",AH$4,"_",$C$77,"_",$C$75),Data_for_IC_trend_tables!$A$1:$G$49194,7,FALSE),"-")</f>
        <v>-</v>
      </c>
      <c r="AI58" s="305" t="str">
        <f>IFERROR(VLOOKUP(CONCATENATE($B58,"_",AI$4,"_",$C$79,"_",$C$75),Data_for_IC_trend_tables!$A$1:$G$49194,7,FALSE)+VLOOKUP(CONCATENATE($B58,"_",AI$4,"_",$C$76,"_",$C$75),Data_for_IC_trend_tables!$A$1:$G$49194,7,FALSE)-VLOOKUP(CONCATENATE($B58,"_",AI$4,"_",$C$78,"_",$C$75),Data_for_IC_trend_tables!$A$1:$G$49194,7,FALSE)+VLOOKUP(CONCATENATE($B58,"_",AI$4,"_",$C$77,"_",$C$75),Data_for_IC_trend_tables!$A$1:$G$49194,7,FALSE),"-")</f>
        <v>-</v>
      </c>
      <c r="AJ58" s="305" t="str">
        <f>IFERROR(VLOOKUP(CONCATENATE($B58,"_",AJ$4,"_",$C$79,"_",$C$75),Data_for_IC_trend_tables!$A$1:$G$49194,7,FALSE)+VLOOKUP(CONCATENATE($B58,"_",AJ$4,"_",$C$76,"_",$C$75),Data_for_IC_trend_tables!$A$1:$G$49194,7,FALSE)-VLOOKUP(CONCATENATE($B58,"_",AJ$4,"_",$C$78,"_",$C$75),Data_for_IC_trend_tables!$A$1:$G$49194,7,FALSE)+VLOOKUP(CONCATENATE($B58,"_",AJ$4,"_",$C$77,"_",$C$75),Data_for_IC_trend_tables!$A$1:$G$49194,7,FALSE),"-")</f>
        <v>-</v>
      </c>
      <c r="AK58" s="305" t="str">
        <f>IFERROR(VLOOKUP(CONCATENATE($B58,"_",AK$4,"_",$C$79,"_",$C$75),Data_for_IC_trend_tables!$A$1:$G$49194,7,FALSE)+VLOOKUP(CONCATENATE($B58,"_",AK$4,"_",$C$76,"_",$C$75),Data_for_IC_trend_tables!$A$1:$G$49194,7,FALSE)-VLOOKUP(CONCATENATE($B58,"_",AK$4,"_",$C$78,"_",$C$75),Data_for_IC_trend_tables!$A$1:$G$49194,7,FALSE)+VLOOKUP(CONCATENATE($B58,"_",AK$4,"_",$C$77,"_",$C$75),Data_for_IC_trend_tables!$A$1:$G$49194,7,FALSE),"-")</f>
        <v>-</v>
      </c>
      <c r="AL58" s="305" t="str">
        <f>IFERROR(VLOOKUP(CONCATENATE($B58,"_",AL$4,"_",$C$79,"_",$C$75),Data_for_IC_trend_tables!$A$1:$G$49194,7,FALSE)+VLOOKUP(CONCATENATE($B58,"_",AL$4,"_",$C$76,"_",$C$75),Data_for_IC_trend_tables!$A$1:$G$49194,7,FALSE)-VLOOKUP(CONCATENATE($B58,"_",AL$4,"_",$C$78,"_",$C$75),Data_for_IC_trend_tables!$A$1:$G$49194,7,FALSE)+VLOOKUP(CONCATENATE($B58,"_",AL$4,"_",$C$77,"_",$C$75),Data_for_IC_trend_tables!$A$1:$G$49194,7,FALSE),"-")</f>
        <v>-</v>
      </c>
      <c r="AM58" s="305" t="str">
        <f>IFERROR(VLOOKUP(CONCATENATE($B58,"_",AM$4,"_",$C$79,"_",$C$75),Data_for_IC_trend_tables!$A$1:$G$49194,7,FALSE)+VLOOKUP(CONCATENATE($B58,"_",AM$4,"_",$C$76,"_",$C$75),Data_for_IC_trend_tables!$A$1:$G$49194,7,FALSE)-VLOOKUP(CONCATENATE($B58,"_",AM$4,"_",$C$78,"_",$C$75),Data_for_IC_trend_tables!$A$1:$G$49194,7,FALSE)+VLOOKUP(CONCATENATE($B58,"_",AM$4,"_",$C$77,"_",$C$75),Data_for_IC_trend_tables!$A$1:$G$49194,7,FALSE),"-")</f>
        <v>-</v>
      </c>
      <c r="AN58" s="305" t="str">
        <f>IFERROR(VLOOKUP(CONCATENATE($B58,"_",AN$4,"_",$C$79,"_",$C$75),Data_for_IC_trend_tables!$A$1:$G$49194,7,FALSE)+VLOOKUP(CONCATENATE($B58,"_",AN$4,"_",$C$76,"_",$C$75),Data_for_IC_trend_tables!$A$1:$G$49194,7,FALSE)-VLOOKUP(CONCATENATE($B58,"_",AN$4,"_",$C$78,"_",$C$75),Data_for_IC_trend_tables!$A$1:$G$49194,7,FALSE)+VLOOKUP(CONCATENATE($B58,"_",AN$4,"_",$C$77,"_",$C$75),Data_for_IC_trend_tables!$A$1:$G$49194,7,FALSE),"-")</f>
        <v>-</v>
      </c>
      <c r="AO58" s="305" t="str">
        <f>IFERROR(VLOOKUP(CONCATENATE($B58,"_",AO$4,"_",$C$79,"_",$C$75),Data_for_IC_trend_tables!$A$1:$G$49194,7,FALSE)+VLOOKUP(CONCATENATE($B58,"_",AO$4,"_",$C$76,"_",$C$75),Data_for_IC_trend_tables!$A$1:$G$49194,7,FALSE)-VLOOKUP(CONCATENATE($B58,"_",AO$4,"_",$C$78,"_",$C$75),Data_for_IC_trend_tables!$A$1:$G$49194,7,FALSE)+VLOOKUP(CONCATENATE($B58,"_",AO$4,"_",$C$77,"_",$C$75),Data_for_IC_trend_tables!$A$1:$G$49194,7,FALSE),"-")</f>
        <v>-</v>
      </c>
      <c r="AP58" s="305" t="str">
        <f>IFERROR(VLOOKUP(CONCATENATE($B58,"_",AP$4,"_",$C$79,"_",$C$75),Data_for_IC_trend_tables!$A$1:$G$49194,7,FALSE)+VLOOKUP(CONCATENATE($B58,"_",AP$4,"_",$C$76,"_",$C$75),Data_for_IC_trend_tables!$A$1:$G$49194,7,FALSE)-VLOOKUP(CONCATENATE($B58,"_",AP$4,"_",$C$78,"_",$C$75),Data_for_IC_trend_tables!$A$1:$G$49194,7,FALSE)+VLOOKUP(CONCATENATE($B58,"_",AP$4,"_",$C$77,"_",$C$75),Data_for_IC_trend_tables!$A$1:$G$49194,7,FALSE),"-")</f>
        <v>-</v>
      </c>
      <c r="AQ58" s="305" t="str">
        <f>IFERROR(VLOOKUP(CONCATENATE($B58,"_",AQ$4,"_",$C$79,"_",$C$75),Data_for_IC_trend_tables!$A$1:$G$49194,7,FALSE)+VLOOKUP(CONCATENATE($B58,"_",AQ$4,"_",$C$76,"_",$C$75),Data_for_IC_trend_tables!$A$1:$G$49194,7,FALSE)-VLOOKUP(CONCATENATE($B58,"_",AQ$4,"_",$C$78,"_",$C$75),Data_for_IC_trend_tables!$A$1:$G$49194,7,FALSE)+VLOOKUP(CONCATENATE($B58,"_",AQ$4,"_",$C$77,"_",$C$75),Data_for_IC_trend_tables!$A$1:$G$49194,7,FALSE),"-")</f>
        <v>-</v>
      </c>
      <c r="AR58" s="305">
        <f>IFERROR(VLOOKUP(CONCATENATE($B58,"_",AR$4,"_",$C$79,"_",$C$75),Data_for_IC_trend_tables!$A$1:$G$49194,7,FALSE)+VLOOKUP(CONCATENATE($B58,"_",AR$4,"_",$C$76,"_",$C$75),Data_for_IC_trend_tables!$A$1:$G$49194,7,FALSE)-VLOOKUP(CONCATENATE($B58,"_",AR$4,"_",$C$78,"_",$C$75),Data_for_IC_trend_tables!$A$1:$G$49194,7,FALSE)+VLOOKUP(CONCATENATE($B58,"_",AR$4,"_",$C$77,"_",$C$75),Data_for_IC_trend_tables!$A$1:$G$49194,7,FALSE),"-")</f>
        <v>248.17745337379333</v>
      </c>
      <c r="AS58" s="305">
        <f>IFERROR(VLOOKUP(CONCATENATE($B58,"_",AS$4,"_",$C$79,"_",$C$75),Data_for_IC_trend_tables!$A$1:$G$49194,7,FALSE)+VLOOKUP(CONCATENATE($B58,"_",AS$4,"_",$C$76,"_",$C$75),Data_for_IC_trend_tables!$A$1:$G$49194,7,FALSE)-VLOOKUP(CONCATENATE($B58,"_",AS$4,"_",$C$78,"_",$C$75),Data_for_IC_trend_tables!$A$1:$G$49194,7,FALSE)+VLOOKUP(CONCATENATE($B58,"_",AS$4,"_",$C$77,"_",$C$75),Data_for_IC_trend_tables!$A$1:$G$49194,7,FALSE),"-")</f>
        <v>253.58143348739603</v>
      </c>
      <c r="AT58" s="305">
        <f>IFERROR(VLOOKUP(CONCATENATE($B58,"_",AT$4,"_",$C$79,"_",$C$75),Data_for_IC_trend_tables!$A$1:$G$49194,7,FALSE)+VLOOKUP(CONCATENATE($B58,"_",AT$4,"_",$C$76,"_",$C$75),Data_for_IC_trend_tables!$A$1:$G$49194,7,FALSE)-VLOOKUP(CONCATENATE($B58,"_",AT$4,"_",$C$78,"_",$C$75),Data_for_IC_trend_tables!$A$1:$G$49194,7,FALSE)+VLOOKUP(CONCATENATE($B58,"_",AT$4,"_",$C$77,"_",$C$75),Data_for_IC_trend_tables!$A$1:$G$49194,7,FALSE),"-")</f>
        <v>246.13823280286638</v>
      </c>
      <c r="AU58" s="52"/>
      <c r="AV58" s="305">
        <f>IFERROR(VLOOKUP(CONCATENATE($B58,"_",AV$4,"_",$C$79,"_",$C$75),Data_for_IC_trend_tables!$A$1:$G$49194,7,FALSE)+VLOOKUP(CONCATENATE($B58,"_",AV$4,"_",$C$76,"_",$C$75),Data_for_IC_trend_tables!$A$1:$G$49194,7,FALSE)-VLOOKUP(CONCATENATE($B58,"_",AV$4,"_",$C$78,"_",$C$75),Data_for_IC_trend_tables!$A$1:$G$49194,7,FALSE)+VLOOKUP(CONCATENATE($B58,"_",AV$4,"_",$C$77,"_",$C$75),Data_for_IC_trend_tables!$A$1:$G$49194,7,FALSE),"-")</f>
        <v>246.13823280286638</v>
      </c>
      <c r="AW58" s="79"/>
      <c r="AX58" s="38" t="str">
        <f t="shared" si="0"/>
        <v/>
      </c>
      <c r="AY58" s="58" t="str">
        <f t="shared" si="1"/>
        <v/>
      </c>
      <c r="AZ58" s="241">
        <v>0.08</v>
      </c>
      <c r="BA58" s="38" t="str">
        <f t="shared" si="2"/>
        <v>Yes</v>
      </c>
      <c r="BB58" s="58">
        <f t="shared" si="3"/>
        <v>-4.2431290754490106E-2</v>
      </c>
      <c r="BC58" s="63" t="s">
        <v>76</v>
      </c>
      <c r="BD58" s="140" t="s">
        <v>76</v>
      </c>
      <c r="BE58"/>
      <c r="BF58"/>
      <c r="BG58"/>
      <c r="BH58"/>
      <c r="BI58"/>
      <c r="BJ58"/>
    </row>
    <row r="59" spans="1:62" s="3" customFormat="1" x14ac:dyDescent="0.2">
      <c r="B59" s="100" t="s">
        <v>182</v>
      </c>
      <c r="C59" s="61" t="s">
        <v>73</v>
      </c>
      <c r="D59" s="30" t="str">
        <f>IFERROR(VLOOKUP(CONCATENATE($B59,"_",D$4,"_",$C$76,"_",$C$75),Data_for_IC_trend_tables!$A$1:$G$49194,7,FALSE),"-")</f>
        <v>-</v>
      </c>
      <c r="E59" s="30" t="str">
        <f>IFERROR(VLOOKUP(CONCATENATE($B59,"_",E$4,"_",$C$76,"_",$C$75),Data_for_IC_trend_tables!$A$1:$G$49194,7,FALSE),"-")</f>
        <v>-</v>
      </c>
      <c r="F59" s="30" t="str">
        <f>IFERROR(VLOOKUP(CONCATENATE($B59,"_",F$4,"_",$C$76,"_",$C$75),Data_for_IC_trend_tables!$A$1:$G$49194,7,FALSE),"-")</f>
        <v>-</v>
      </c>
      <c r="G59" s="30" t="str">
        <f>IFERROR(VLOOKUP(CONCATENATE($B59,"_",G$4,"_",$C$76,"_",$C$75),Data_for_IC_trend_tables!$A$1:$G$49194,7,FALSE),"-")</f>
        <v>-</v>
      </c>
      <c r="H59" s="30" t="str">
        <f>IFERROR(VLOOKUP(CONCATENATE($B59,"_",H$4,"_",$C$76,"_",$C$75),Data_for_IC_trend_tables!$A$1:$G$49194,7,FALSE),"-")</f>
        <v>-</v>
      </c>
      <c r="I59" s="30">
        <f>IFERROR(VLOOKUP(CONCATENATE($B59,"_",I$4,"_",$C$76,"_",$C$75),Data_for_IC_trend_tables!$A$1:$G$49194,7,FALSE),"-")</f>
        <v>1685</v>
      </c>
      <c r="J59" s="30" t="str">
        <f>IFERROR(VLOOKUP(CONCATENATE($B59,"_",J$4,"_",$C$76,"_",$C$75),Data_for_IC_trend_tables!$A$1:$G$49194,7,FALSE),"-")</f>
        <v>-</v>
      </c>
      <c r="K59" s="30" t="str">
        <f>IFERROR(VLOOKUP(CONCATENATE($B59,"_",K$4,"_",$C$76,"_",$C$75),Data_for_IC_trend_tables!$A$1:$G$49194,7,FALSE),"-")</f>
        <v>-</v>
      </c>
      <c r="L59" s="30" t="str">
        <f>IFERROR(VLOOKUP(CONCATENATE($B59,"_",L$4,"_",$C$76,"_",$C$75),Data_for_IC_trend_tables!$A$1:$G$49194,7,FALSE),"-")</f>
        <v>-</v>
      </c>
      <c r="M59" s="30" t="str">
        <f>IFERROR(VLOOKUP(CONCATENATE($B59,"_",M$4,"_",$C$76,"_",$C$75),Data_for_IC_trend_tables!$A$1:$G$49194,7,FALSE),"-")</f>
        <v>-</v>
      </c>
      <c r="N59" s="30">
        <f>IFERROR(VLOOKUP(CONCATENATE($B59,"_",N$4,"_",$C$76,"_",$C$75),Data_for_IC_trend_tables!$A$1:$G$49194,7,FALSE),"-")</f>
        <v>3918</v>
      </c>
      <c r="O59" s="30">
        <f>IFERROR(VLOOKUP(CONCATENATE($B59,"_",O$4,"_",$C$76,"_",$C$75),Data_for_IC_trend_tables!$A$1:$G$49194,7,FALSE),"-")</f>
        <v>3975</v>
      </c>
      <c r="P59" s="30">
        <f>IFERROR(VLOOKUP(CONCATENATE($B59,"_",P$4,"_",$C$76,"_",$C$75),Data_for_IC_trend_tables!$A$1:$G$49194,7,FALSE),"-")</f>
        <v>4031</v>
      </c>
      <c r="Q59" s="30">
        <f>IFERROR(VLOOKUP(CONCATENATE($B59,"_",Q$4,"_",$C$76,"_",$C$75),Data_for_IC_trend_tables!$A$1:$G$49194,7,FALSE),"-")</f>
        <v>4099</v>
      </c>
      <c r="R59" s="30">
        <f>IFERROR(VLOOKUP(CONCATENATE($B59,"_",R$4,"_",$C$76,"_",$C$75),Data_for_IC_trend_tables!$A$1:$G$49194,7,FALSE),"-")</f>
        <v>4163</v>
      </c>
      <c r="S59" s="30">
        <f>IFERROR(VLOOKUP(CONCATENATE($B59,"_",S$4,"_",$C$76,"_",$C$75),Data_for_IC_trend_tables!$A$1:$G$49194,7,FALSE),"-")</f>
        <v>4227</v>
      </c>
      <c r="T59" s="30">
        <f>IFERROR(VLOOKUP(CONCATENATE($B59,"_",T$4,"_",$C$76,"_",$C$75),Data_for_IC_trend_tables!$A$1:$G$49194,7,FALSE),"-")</f>
        <v>4289</v>
      </c>
      <c r="U59" s="30">
        <f>IFERROR(VLOOKUP(CONCATENATE($B59,"_",U$4,"_",$C$76,"_",$C$75),Data_for_IC_trend_tables!$A$1:$G$49194,7,FALSE),"-")</f>
        <v>4372</v>
      </c>
      <c r="V59" s="30">
        <f>IFERROR(VLOOKUP(CONCATENATE($B59,"_",V$4,"_",$C$76,"_",$C$75),Data_for_IC_trend_tables!$A$1:$G$49194,7,FALSE),"-")</f>
        <v>4481</v>
      </c>
      <c r="W59" s="30">
        <f>IFERROR(VLOOKUP(CONCATENATE($B59,"_",W$4,"_",$C$76,"_",$C$75),Data_for_IC_trend_tables!$A$1:$G$49194,7,FALSE),"-")</f>
        <v>4369</v>
      </c>
      <c r="X59" s="30">
        <f>IFERROR(VLOOKUP(CONCATENATE($B59,"_",X$4,"_",$C$76,"_",$C$75),Data_for_IC_trend_tables!$A$1:$G$49194,7,FALSE),"-")</f>
        <v>4453</v>
      </c>
      <c r="Y59" s="30">
        <f>IFERROR(VLOOKUP(CONCATENATE($B59,"_",Y$4,"_",$C$76,"_",$C$75),Data_for_IC_trend_tables!$A$1:$G$49194,7,FALSE),"-")</f>
        <v>4532.17</v>
      </c>
      <c r="Z59" s="30">
        <f>IFERROR(VLOOKUP(CONCATENATE($B59,"_",Z$4,"_",$C$76,"_",$C$75),Data_for_IC_trend_tables!$A$1:$G$49194,7,FALSE),"-")</f>
        <v>3417.8519559535898</v>
      </c>
      <c r="AA59" s="30">
        <f>IFERROR(VLOOKUP(CONCATENATE($B59,"_",AA$4,"_",$C$76,"_",$C$75),Data_for_IC_trend_tables!$A$1:$G$49194,7,FALSE),"-")</f>
        <v>3398.8688721187</v>
      </c>
      <c r="AB59" s="30">
        <f>IFERROR(VLOOKUP(CONCATENATE($B59,"_",AB$4,"_",$C$76,"_",$C$75),Data_for_IC_trend_tables!$A$1:$G$49194,7,FALSE),"-")</f>
        <v>3379.8857882838101</v>
      </c>
      <c r="AC59" s="30">
        <f>IFERROR(VLOOKUP(CONCATENATE($B59,"_",AC$4,"_",$C$76,"_",$C$75),Data_for_IC_trend_tables!$A$1:$G$49194,7,FALSE),"-")</f>
        <v>3446.75437649681</v>
      </c>
      <c r="AD59" s="30">
        <f>IFERROR(VLOOKUP(CONCATENATE($B59,"_",AD$4,"_",$C$76,"_",$C$75),Data_for_IC_trend_tables!$A$1:$G$49194,7,FALSE),"-")</f>
        <v>3578.4771062293698</v>
      </c>
      <c r="AE59" s="30">
        <f>IFERROR(VLOOKUP(CONCATENATE($B59,"_",AE$4,"_",$C$76,"_",$C$75),Data_for_IC_trend_tables!$A$1:$G$49194,7,FALSE),"-")</f>
        <v>3710.1998359619402</v>
      </c>
      <c r="AF59" s="30">
        <f>IFERROR(VLOOKUP(CONCATENATE($B59,"_",AF$4,"_",$C$76,"_",$C$75),Data_for_IC_trend_tables!$A$1:$G$49194,7,FALSE),"-")</f>
        <v>3772.6110898480802</v>
      </c>
      <c r="AG59" s="30">
        <f>IFERROR(VLOOKUP(CONCATENATE($B59,"_",AG$4,"_",$C$76,"_",$C$75),Data_for_IC_trend_tables!$A$1:$G$49194,7,FALSE),"-")</f>
        <v>3735</v>
      </c>
      <c r="AH59" s="30">
        <f>IFERROR(VLOOKUP(CONCATENATE($B59,"_",AH$4,"_",$C$76,"_",$C$75),Data_for_IC_trend_tables!$A$1:$G$49194,7,FALSE),"-")</f>
        <v>3695</v>
      </c>
      <c r="AI59" s="30">
        <f>IFERROR(VLOOKUP(CONCATENATE($B59,"_",AI$4,"_",$C$76,"_",$C$75),Data_for_IC_trend_tables!$A$1:$G$49194,7,FALSE),"-")</f>
        <v>3655</v>
      </c>
      <c r="AJ59" s="30">
        <f>IFERROR(VLOOKUP(CONCATENATE($B59,"_",AJ$4,"_",$C$76,"_",$C$75),Data_for_IC_trend_tables!$A$1:$G$49194,7,FALSE),"-")</f>
        <v>3465</v>
      </c>
      <c r="AK59" s="30">
        <f>IFERROR(VLOOKUP(CONCATENATE($B59,"_",AK$4,"_",$C$76,"_",$C$75),Data_for_IC_trend_tables!$A$1:$G$49194,7,FALSE),"-")</f>
        <v>3275</v>
      </c>
      <c r="AL59" s="30">
        <f>IFERROR(VLOOKUP(CONCATENATE($B59,"_",AL$4,"_",$C$76,"_",$C$75),Data_for_IC_trend_tables!$A$1:$G$49194,7,FALSE),"-")</f>
        <v>3085</v>
      </c>
      <c r="AM59" s="30">
        <f>IFERROR(VLOOKUP(CONCATENATE($B59,"_",AM$4,"_",$C$76,"_",$C$75),Data_for_IC_trend_tables!$A$1:$G$49194,7,FALSE),"-")</f>
        <v>3082</v>
      </c>
      <c r="AN59" s="30">
        <f>IFERROR(VLOOKUP(CONCATENATE($B59,"_",AN$4,"_",$C$76,"_",$C$75),Data_for_IC_trend_tables!$A$1:$G$49194,7,FALSE),"-")</f>
        <v>3079</v>
      </c>
      <c r="AO59" s="30">
        <f>IFERROR(VLOOKUP(CONCATENATE($B59,"_",AO$4,"_",$C$76,"_",$C$75),Data_for_IC_trend_tables!$A$1:$G$49194,7,FALSE),"-")</f>
        <v>3076</v>
      </c>
      <c r="AP59" s="30">
        <f>IFERROR(VLOOKUP(CONCATENATE($B59,"_",AP$4,"_",$C$76,"_",$C$75),Data_for_IC_trend_tables!$A$1:$G$49194,7,FALSE),"-")</f>
        <v>3603.7024210721402</v>
      </c>
      <c r="AQ59" s="30">
        <f>IFERROR(VLOOKUP(CONCATENATE($B59,"_",AQ$4,"_",$C$76,"_",$C$75),Data_for_IC_trend_tables!$A$1:$G$49194,7,FALSE),"-")</f>
        <v>3602.1095266064299</v>
      </c>
      <c r="AR59" s="30">
        <f>IFERROR(VLOOKUP(CONCATENATE($B59,"_",AR$4,"_",$C$76,"_",$C$75),Data_for_IC_trend_tables!$A$1:$G$49194,7,FALSE),"-")</f>
        <v>4312</v>
      </c>
      <c r="AS59" s="30">
        <f>IFERROR(VLOOKUP(CONCATENATE($B59,"_",AS$4,"_",$C$76,"_",$C$75),Data_for_IC_trend_tables!$A$1:$G$49194,7,FALSE),"-")</f>
        <v>4693</v>
      </c>
      <c r="AT59" s="30">
        <f>IFERROR(VLOOKUP(CONCATENATE($B59,"_",AT$4,"_",$C$76,"_",$C$75),Data_for_IC_trend_tables!$A$1:$G$49194,7,FALSE),"-")</f>
        <v>4501</v>
      </c>
      <c r="AU59" s="52"/>
      <c r="AV59" s="30">
        <f>IFERROR(VLOOKUP(CONCATENATE($B59,"_",AV$4,"_",$C$76,"_",$C$75),Data_for_IC_trend_tables!$A$1:$G$49194,7,FALSE),"-")</f>
        <v>4501</v>
      </c>
      <c r="AW59" s="358"/>
      <c r="AX59" s="38" t="str">
        <f t="shared" si="0"/>
        <v/>
      </c>
      <c r="AY59" s="58" t="str">
        <f t="shared" si="1"/>
        <v/>
      </c>
      <c r="AZ59" s="241"/>
      <c r="BA59" s="38" t="str">
        <f t="shared" si="2"/>
        <v/>
      </c>
      <c r="BB59" s="58" t="str">
        <f t="shared" si="3"/>
        <v/>
      </c>
      <c r="BC59" s="13"/>
      <c r="BD59" s="52"/>
      <c r="BE59"/>
      <c r="BF59"/>
      <c r="BG59"/>
      <c r="BH59"/>
      <c r="BI59"/>
      <c r="BJ59"/>
    </row>
    <row r="60" spans="1:62" s="3" customFormat="1" x14ac:dyDescent="0.2">
      <c r="B60" s="53" t="s">
        <v>220</v>
      </c>
      <c r="C60" s="61" t="s">
        <v>220</v>
      </c>
      <c r="D60" s="30" t="str">
        <f>IFERROR(VLOOKUP(CONCATENATE($B60,"_",D$4,"_",$C$76,"_",$C$75),Data_for_IC_trend_tables!$A$1:$G$49194,7,FALSE),"-")</f>
        <v>-</v>
      </c>
      <c r="E60" s="30" t="str">
        <f>IFERROR(VLOOKUP(CONCATENATE($B60,"_",E$4,"_",$C$76,"_",$C$75),Data_for_IC_trend_tables!$A$1:$G$49194,7,FALSE),"-")</f>
        <v>-</v>
      </c>
      <c r="F60" s="30" t="str">
        <f>IFERROR(VLOOKUP(CONCATENATE($B60,"_",F$4,"_",$C$76,"_",$C$75),Data_for_IC_trend_tables!$A$1:$G$49194,7,FALSE),"-")</f>
        <v>-</v>
      </c>
      <c r="G60" s="30" t="str">
        <f>IFERROR(VLOOKUP(CONCATENATE($B60,"_",G$4,"_",$C$76,"_",$C$75),Data_for_IC_trend_tables!$A$1:$G$49194,7,FALSE),"-")</f>
        <v>-</v>
      </c>
      <c r="H60" s="30" t="str">
        <f>IFERROR(VLOOKUP(CONCATENATE($B60,"_",H$4,"_",$C$76,"_",$C$75),Data_for_IC_trend_tables!$A$1:$G$49194,7,FALSE),"-")</f>
        <v>-</v>
      </c>
      <c r="I60" s="30" t="str">
        <f>IFERROR(VLOOKUP(CONCATENATE($B60,"_",I$4,"_",$C$76,"_",$C$75),Data_for_IC_trend_tables!$A$1:$G$49194,7,FALSE),"-")</f>
        <v>-</v>
      </c>
      <c r="J60" s="30" t="str">
        <f>IFERROR(VLOOKUP(CONCATENATE($B60,"_",J$4,"_",$C$76,"_",$C$75),Data_for_IC_trend_tables!$A$1:$G$49194,7,FALSE),"-")</f>
        <v>-</v>
      </c>
      <c r="K60" s="30" t="str">
        <f>IFERROR(VLOOKUP(CONCATENATE($B60,"_",K$4,"_",$C$76,"_",$C$75),Data_for_IC_trend_tables!$A$1:$G$49194,7,FALSE),"-")</f>
        <v>-</v>
      </c>
      <c r="L60" s="30" t="str">
        <f>IFERROR(VLOOKUP(CONCATENATE($B60,"_",L$4,"_",$C$76,"_",$C$75),Data_for_IC_trend_tables!$A$1:$G$49194,7,FALSE),"-")</f>
        <v>-</v>
      </c>
      <c r="M60" s="30" t="str">
        <f>IFERROR(VLOOKUP(CONCATENATE($B60,"_",M$4,"_",$C$76,"_",$C$75),Data_for_IC_trend_tables!$A$1:$G$49194,7,FALSE),"-")</f>
        <v>-</v>
      </c>
      <c r="N60" s="30">
        <f>IFERROR(VLOOKUP(CONCATENATE($B60,"_",N$4,"_",$C$76,"_",$C$75),Data_for_IC_trend_tables!$A$1:$G$49194,7,FALSE),"-")</f>
        <v>5065.4362643015002</v>
      </c>
      <c r="O60" s="30">
        <f>IFERROR(VLOOKUP(CONCATENATE($B60,"_",O$4,"_",$C$76,"_",$C$75),Data_for_IC_trend_tables!$A$1:$G$49194,7,FALSE),"-")</f>
        <v>4808.2484897584</v>
      </c>
      <c r="P60" s="30">
        <f>IFERROR(VLOOKUP(CONCATENATE($B60,"_",P$4,"_",$C$76,"_",$C$75),Data_for_IC_trend_tables!$A$1:$G$49194,7,FALSE),"-")</f>
        <v>4559.0596923820003</v>
      </c>
      <c r="Q60" s="30">
        <f>IFERROR(VLOOKUP(CONCATENATE($B60,"_",Q$4,"_",$C$76,"_",$C$75),Data_for_IC_trend_tables!$A$1:$G$49194,7,FALSE),"-")</f>
        <v>4415.0702930780999</v>
      </c>
      <c r="R60" s="30">
        <f>IFERROR(VLOOKUP(CONCATENATE($B60,"_",R$4,"_",$C$76,"_",$C$75),Data_for_IC_trend_tables!$A$1:$G$49194,7,FALSE),"-")</f>
        <v>4311.5553269145003</v>
      </c>
      <c r="S60" s="30">
        <f>IFERROR(VLOOKUP(CONCATENATE($B60,"_",S$4,"_",$C$76,"_",$C$75),Data_for_IC_trend_tables!$A$1:$G$49194,7,FALSE),"-")</f>
        <v>4246.5700884139997</v>
      </c>
      <c r="T60" s="30">
        <f>IFERROR(VLOOKUP(CONCATENATE($B60,"_",T$4,"_",$C$76,"_",$C$75),Data_for_IC_trend_tables!$A$1:$G$49194,7,FALSE),"-")</f>
        <v>4282.3377989156998</v>
      </c>
      <c r="U60" s="30">
        <f>IFERROR(VLOOKUP(CONCATENATE($B60,"_",U$4,"_",$C$76,"_",$C$75),Data_for_IC_trend_tables!$A$1:$G$49194,7,FALSE),"-")</f>
        <v>4263.9397951627998</v>
      </c>
      <c r="V60" s="30">
        <f>IFERROR(VLOOKUP(CONCATENATE($B60,"_",V$4,"_",$C$76,"_",$C$75),Data_for_IC_trend_tables!$A$1:$G$49194,7,FALSE),"-")</f>
        <v>4269.8951046469001</v>
      </c>
      <c r="W60" s="30">
        <f>IFERROR(VLOOKUP(CONCATENATE($B60,"_",W$4,"_",$C$76,"_",$C$75),Data_for_IC_trend_tables!$A$1:$G$49194,7,FALSE),"-")</f>
        <v>4236.6452995373002</v>
      </c>
      <c r="X60" s="30">
        <f>IFERROR(VLOOKUP(CONCATENATE($B60,"_",X$4,"_",$C$76,"_",$C$75),Data_for_IC_trend_tables!$A$1:$G$49194,7,FALSE),"-")</f>
        <v>4163.2735142600004</v>
      </c>
      <c r="Y60" s="30">
        <f>IFERROR(VLOOKUP(CONCATENATE($B60,"_",Y$4,"_",$C$76,"_",$C$75),Data_for_IC_trend_tables!$A$1:$G$49194,7,FALSE),"-")</f>
        <v>4134.1557526733004</v>
      </c>
      <c r="Z60" s="30">
        <f>IFERROR(VLOOKUP(CONCATENATE($B60,"_",Z$4,"_",$C$76,"_",$C$75),Data_for_IC_trend_tables!$A$1:$G$49194,7,FALSE),"-")</f>
        <v>4077.0257245653002</v>
      </c>
      <c r="AA60" s="30">
        <f>IFERROR(VLOOKUP(CONCATENATE($B60,"_",AA$4,"_",$C$76,"_",$C$75),Data_for_IC_trend_tables!$A$1:$G$49194,7,FALSE),"-")</f>
        <v>4025.8028498396002</v>
      </c>
      <c r="AB60" s="30">
        <f>IFERROR(VLOOKUP(CONCATENATE($B60,"_",AB$4,"_",$C$76,"_",$C$75),Data_for_IC_trend_tables!$A$1:$G$49194,7,FALSE),"-")</f>
        <v>3962.3738566647198</v>
      </c>
      <c r="AC60" s="30">
        <f>IFERROR(VLOOKUP(CONCATENATE($B60,"_",AC$4,"_",$C$76,"_",$C$75),Data_for_IC_trend_tables!$A$1:$G$49194,7,FALSE),"-")</f>
        <v>3906.3992507308399</v>
      </c>
      <c r="AD60" s="30">
        <f>IFERROR(VLOOKUP(CONCATENATE($B60,"_",AD$4,"_",$C$76,"_",$C$75),Data_for_IC_trend_tables!$A$1:$G$49194,7,FALSE),"-")</f>
        <v>3884.6460433439602</v>
      </c>
      <c r="AE60" s="30">
        <f>IFERROR(VLOOKUP(CONCATENATE($B60,"_",AE$4,"_",$C$76,"_",$C$75),Data_for_IC_trend_tables!$A$1:$G$49194,7,FALSE),"-")</f>
        <v>3893.9911901337</v>
      </c>
      <c r="AF60" s="30">
        <f>IFERROR(VLOOKUP(CONCATENATE($B60,"_",AF$4,"_",$C$76,"_",$C$75),Data_for_IC_trend_tables!$A$1:$G$49194,7,FALSE),"-")</f>
        <v>3800.6451657849998</v>
      </c>
      <c r="AG60" s="30">
        <f>IFERROR(VLOOKUP(CONCATENATE($B60,"_",AG$4,"_",$C$76,"_",$C$75),Data_for_IC_trend_tables!$A$1:$G$49194,7,FALSE),"-")</f>
        <v>3714.8495730877999</v>
      </c>
      <c r="AH60" s="30">
        <f>IFERROR(VLOOKUP(CONCATENATE($B60,"_",AH$4,"_",$C$76,"_",$C$75),Data_for_IC_trend_tables!$A$1:$G$49194,7,FALSE),"-")</f>
        <v>3673.5983207713002</v>
      </c>
      <c r="AI60" s="30">
        <f>IFERROR(VLOOKUP(CONCATENATE($B60,"_",AI$4,"_",$C$76,"_",$C$75),Data_for_IC_trend_tables!$A$1:$G$49194,7,FALSE),"-")</f>
        <v>3648.61286735563</v>
      </c>
      <c r="AJ60" s="30">
        <f>IFERROR(VLOOKUP(CONCATENATE($B60,"_",AJ$4,"_",$C$76,"_",$C$75),Data_for_IC_trend_tables!$A$1:$G$49194,7,FALSE),"-")</f>
        <v>3639.9148488795399</v>
      </c>
      <c r="AK60" s="30">
        <f>IFERROR(VLOOKUP(CONCATENATE($B60,"_",AK$4,"_",$C$76,"_",$C$75),Data_for_IC_trend_tables!$A$1:$G$49194,7,FALSE),"-")</f>
        <v>3618.77302653896</v>
      </c>
      <c r="AL60" s="30">
        <f>IFERROR(VLOOKUP(CONCATENATE($B60,"_",AL$4,"_",$C$76,"_",$C$75),Data_for_IC_trend_tables!$A$1:$G$49194,7,FALSE),"-")</f>
        <v>3639.2193463355002</v>
      </c>
      <c r="AM60" s="30">
        <f>IFERROR(VLOOKUP(CONCATENATE($B60,"_",AM$4,"_",$C$76,"_",$C$75),Data_for_IC_trend_tables!$A$1:$G$49194,7,FALSE),"-")</f>
        <v>3667.1885156555099</v>
      </c>
      <c r="AN60" s="30">
        <f>IFERROR(VLOOKUP(CONCATENATE($B60,"_",AN$4,"_",$C$76,"_",$C$75),Data_for_IC_trend_tables!$A$1:$G$49194,7,FALSE),"-")</f>
        <v>3690.1749563292401</v>
      </c>
      <c r="AO60" s="30">
        <f>IFERROR(VLOOKUP(CONCATENATE($B60,"_",AO$4,"_",$C$76,"_",$C$75),Data_for_IC_trend_tables!$A$1:$G$49194,7,FALSE),"-")</f>
        <v>3686.2174965699601</v>
      </c>
      <c r="AP60" s="30">
        <f>IFERROR(VLOOKUP(CONCATENATE($B60,"_",AP$4,"_",$C$76,"_",$C$75),Data_for_IC_trend_tables!$A$1:$G$49194,7,FALSE),"-")</f>
        <v>3640.7079251477999</v>
      </c>
      <c r="AQ60" s="30">
        <f>IFERROR(VLOOKUP(CONCATENATE($B60,"_",AQ$4,"_",$C$76,"_",$C$75),Data_for_IC_trend_tables!$A$1:$G$49194,7,FALSE),"-")</f>
        <v>3542.9442577424002</v>
      </c>
      <c r="AR60" s="30">
        <f>IFERROR(VLOOKUP(CONCATENATE($B60,"_",AR$4,"_",$C$76,"_",$C$75),Data_for_IC_trend_tables!$A$1:$G$49194,7,FALSE),"-")</f>
        <v>3501.9869099488101</v>
      </c>
      <c r="AS60" s="30">
        <f>IFERROR(VLOOKUP(CONCATENATE($B60,"_",AS$4,"_",$C$76,"_",$C$75),Data_for_IC_trend_tables!$A$1:$G$49194,7,FALSE),"-")</f>
        <v>3428.8491576054598</v>
      </c>
      <c r="AT60" s="30">
        <f>IFERROR(VLOOKUP(CONCATENATE($B60,"_",AT$4,"_",$C$76,"_",$C$75),Data_for_IC_trend_tables!$A$1:$G$49194,7,FALSE),"-")</f>
        <v>3273.5116957134501</v>
      </c>
      <c r="AU60" s="52"/>
      <c r="AV60" s="30">
        <f>IFERROR(VLOOKUP(CONCATENATE($B60,"_",AV$4,"_",$C$76,"_",$C$75),Data_for_IC_trend_tables!$A$1:$G$49194,7,FALSE),"-")</f>
        <v>3273.5116957134501</v>
      </c>
      <c r="AW60" s="358">
        <v>3997</v>
      </c>
      <c r="AX60" s="38" t="str">
        <f t="shared" si="0"/>
        <v>Yes</v>
      </c>
      <c r="AY60" s="58">
        <f t="shared" si="1"/>
        <v>-0.18100783194559666</v>
      </c>
      <c r="AZ60" s="241">
        <v>0.06</v>
      </c>
      <c r="BA60" s="38" t="str">
        <f t="shared" si="2"/>
        <v>Yes</v>
      </c>
      <c r="BB60" s="58">
        <f t="shared" si="3"/>
        <v>-0.1020130238605243</v>
      </c>
      <c r="BC60" s="63" t="s">
        <v>76</v>
      </c>
      <c r="BD60" s="140" t="s">
        <v>76</v>
      </c>
      <c r="BE60"/>
      <c r="BF60"/>
      <c r="BG60"/>
      <c r="BH60"/>
      <c r="BI60"/>
      <c r="BJ60"/>
    </row>
    <row r="61" spans="1:62" x14ac:dyDescent="0.2">
      <c r="A61"/>
      <c r="B61"/>
      <c r="D61"/>
      <c r="E61"/>
      <c r="F61"/>
      <c r="G61"/>
      <c r="H61"/>
      <c r="I61"/>
      <c r="J61"/>
      <c r="K61"/>
      <c r="L61"/>
      <c r="M61"/>
      <c r="N61"/>
      <c r="O61"/>
      <c r="P61"/>
      <c r="Q61"/>
      <c r="R61"/>
      <c r="S61"/>
      <c r="T61"/>
      <c r="U61"/>
      <c r="V61"/>
      <c r="W61"/>
      <c r="X61"/>
      <c r="AO61"/>
      <c r="AP61"/>
      <c r="AQ61"/>
      <c r="AR61"/>
      <c r="AS61"/>
      <c r="AT61"/>
      <c r="AU61"/>
      <c r="AV61"/>
      <c r="AW61" s="362">
        <f>COUNT(AW5:AW60)</f>
        <v>28</v>
      </c>
      <c r="AX61"/>
      <c r="AY61"/>
      <c r="AZ61" s="362">
        <f>COUNT(AZ5:AZ60)</f>
        <v>29</v>
      </c>
      <c r="BA61"/>
      <c r="BB61"/>
      <c r="BC61" s="363">
        <f>COUNTIFS(BC5:BC60,"x")</f>
        <v>28</v>
      </c>
      <c r="BD61" s="363">
        <f>COUNTIFS(BD5:BD60,"x")</f>
        <v>29</v>
      </c>
    </row>
    <row r="62" spans="1:62" ht="13.5" thickBot="1" x14ac:dyDescent="0.25">
      <c r="B62"/>
      <c r="C62" s="157"/>
      <c r="D62" s="422"/>
      <c r="E62" s="422"/>
      <c r="F62" s="422"/>
      <c r="G62" s="422"/>
      <c r="H62" s="422"/>
      <c r="I62" s="422"/>
      <c r="J62" s="422"/>
      <c r="K62" s="422"/>
      <c r="L62" s="422"/>
      <c r="M62" s="422"/>
      <c r="N62" s="422"/>
      <c r="O62" s="422"/>
      <c r="P62" s="422"/>
      <c r="Q62" s="422"/>
      <c r="R62" s="422"/>
      <c r="S62" s="422"/>
      <c r="T62" s="422"/>
      <c r="U62" s="422"/>
      <c r="V62" s="422"/>
      <c r="W62" s="422"/>
      <c r="X62" s="422"/>
      <c r="Y62" s="422"/>
      <c r="Z62" s="422"/>
      <c r="AA62" s="422"/>
      <c r="AB62" s="422"/>
      <c r="AC62" s="422"/>
      <c r="AD62" s="422"/>
      <c r="AE62" s="422"/>
      <c r="AF62" s="422"/>
      <c r="AG62" s="422"/>
      <c r="AH62" s="422"/>
      <c r="AI62" s="422"/>
      <c r="AJ62" s="422"/>
      <c r="AK62" s="422"/>
      <c r="AL62" s="422"/>
      <c r="AM62" s="422"/>
      <c r="AN62" s="422"/>
      <c r="AO62" s="422"/>
      <c r="AP62" s="422"/>
      <c r="AQ62" s="422"/>
      <c r="AR62" s="422"/>
      <c r="AS62" s="422"/>
      <c r="AT62" s="422"/>
      <c r="AU62" s="422"/>
      <c r="AV62" s="422"/>
      <c r="AW62" s="422"/>
      <c r="AX62" s="422"/>
      <c r="AY62" s="422"/>
      <c r="AZ62" s="422"/>
      <c r="BA62" s="422"/>
      <c r="BB62" s="422"/>
      <c r="BC62" s="422"/>
    </row>
    <row r="63" spans="1:62" x14ac:dyDescent="0.2">
      <c r="B63"/>
      <c r="C63" s="249" t="s">
        <v>64</v>
      </c>
      <c r="D63" s="423" t="s">
        <v>66</v>
      </c>
      <c r="E63" s="424"/>
      <c r="F63" s="424"/>
      <c r="G63" s="424"/>
      <c r="H63" s="424"/>
      <c r="I63" s="424"/>
      <c r="J63" s="424"/>
      <c r="K63" s="424"/>
      <c r="L63" s="424"/>
      <c r="M63" s="424"/>
      <c r="N63" s="424"/>
      <c r="O63" s="424"/>
      <c r="P63" s="42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266"/>
      <c r="AV63" s="165"/>
      <c r="AW63" s="165"/>
      <c r="AX63" s="165"/>
      <c r="AY63" s="165"/>
      <c r="AZ63" s="165"/>
      <c r="BA63" s="165"/>
      <c r="BB63" s="165"/>
      <c r="BC63" s="165"/>
    </row>
    <row r="64" spans="1:62" x14ac:dyDescent="0.2">
      <c r="B64"/>
      <c r="C64" s="231" t="s">
        <v>84</v>
      </c>
      <c r="D64" s="426" t="s">
        <v>85</v>
      </c>
      <c r="E64" s="427"/>
      <c r="F64" s="427"/>
      <c r="G64" s="427"/>
      <c r="H64" s="427"/>
      <c r="I64" s="427"/>
      <c r="J64" s="427"/>
      <c r="K64" s="427"/>
      <c r="L64" s="427"/>
      <c r="M64" s="427"/>
      <c r="N64" s="427"/>
      <c r="O64" s="427"/>
      <c r="P64" s="428"/>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266"/>
      <c r="AV64" s="283"/>
      <c r="AW64" s="283"/>
      <c r="AX64" s="283"/>
      <c r="AY64" s="283"/>
      <c r="AZ64" s="283"/>
      <c r="BA64" s="283"/>
      <c r="BB64" s="283"/>
      <c r="BC64" s="283"/>
      <c r="BD64" s="283"/>
    </row>
    <row r="65" spans="1:56" x14ac:dyDescent="0.2">
      <c r="B65" s="13"/>
      <c r="C65" s="235" t="s">
        <v>86</v>
      </c>
      <c r="D65" s="429" t="s">
        <v>212</v>
      </c>
      <c r="E65" s="430"/>
      <c r="F65" s="430"/>
      <c r="G65" s="430"/>
      <c r="H65" s="430"/>
      <c r="I65" s="430"/>
      <c r="J65" s="430"/>
      <c r="K65" s="430"/>
      <c r="L65" s="430"/>
      <c r="M65" s="430"/>
      <c r="N65" s="430"/>
      <c r="O65" s="430"/>
      <c r="P65" s="431"/>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276"/>
      <c r="AV65" s="164"/>
      <c r="AW65" s="164"/>
      <c r="AX65" s="164"/>
      <c r="AY65" s="164"/>
      <c r="AZ65" s="164"/>
      <c r="BA65" s="164"/>
      <c r="BB65" s="164"/>
      <c r="BC65" s="164"/>
      <c r="BD65" s="164"/>
    </row>
    <row r="66" spans="1:56" x14ac:dyDescent="0.2">
      <c r="B66" s="13"/>
      <c r="C66" s="308"/>
      <c r="D66" s="409" t="s">
        <v>194</v>
      </c>
      <c r="E66" s="433"/>
      <c r="F66" s="433"/>
      <c r="G66" s="433"/>
      <c r="H66" s="433"/>
      <c r="I66" s="433"/>
      <c r="J66" s="433"/>
      <c r="K66" s="433"/>
      <c r="L66" s="433"/>
      <c r="M66" s="433"/>
      <c r="N66" s="433"/>
      <c r="O66" s="433"/>
      <c r="P66" s="434"/>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2"/>
      <c r="AR66" s="162"/>
      <c r="AS66" s="266"/>
      <c r="AT66" s="315"/>
      <c r="AU66" s="266"/>
      <c r="AV66" s="266"/>
      <c r="AW66" s="162"/>
      <c r="AX66" s="162"/>
      <c r="AY66" s="162"/>
      <c r="AZ66" s="162"/>
      <c r="BA66" s="162"/>
      <c r="BB66" s="162"/>
      <c r="BC66" s="162"/>
      <c r="BD66" s="162"/>
    </row>
    <row r="67" spans="1:56" s="113" customFormat="1" ht="64.5" thickBot="1" x14ac:dyDescent="0.25">
      <c r="B67" s="13"/>
      <c r="C67" s="254" t="s">
        <v>279</v>
      </c>
      <c r="D67" s="343"/>
      <c r="E67" s="354"/>
      <c r="F67" s="354"/>
      <c r="G67" s="354"/>
      <c r="H67" s="354"/>
      <c r="I67" s="354"/>
      <c r="J67" s="354"/>
      <c r="K67" s="354"/>
      <c r="L67" s="354"/>
      <c r="M67" s="354"/>
      <c r="N67" s="354"/>
      <c r="O67" s="354"/>
      <c r="P67" s="355"/>
      <c r="Q67" s="341"/>
      <c r="R67" s="341"/>
      <c r="S67" s="341"/>
      <c r="T67" s="341"/>
      <c r="U67" s="341"/>
      <c r="V67" s="341"/>
      <c r="W67" s="341"/>
      <c r="X67" s="341"/>
      <c r="Y67" s="341"/>
      <c r="Z67" s="341"/>
      <c r="AA67" s="341"/>
      <c r="AB67" s="341"/>
      <c r="AC67" s="341"/>
      <c r="AD67" s="341"/>
      <c r="AE67" s="341"/>
      <c r="AF67" s="341"/>
      <c r="AG67" s="341"/>
      <c r="AH67" s="341"/>
      <c r="AI67" s="341"/>
      <c r="AJ67" s="341"/>
      <c r="AK67" s="341"/>
      <c r="AL67" s="341"/>
      <c r="AM67" s="341"/>
      <c r="AN67" s="341"/>
      <c r="AO67" s="341"/>
      <c r="AP67" s="341"/>
      <c r="AQ67" s="341"/>
      <c r="AR67" s="341"/>
      <c r="AS67" s="341"/>
      <c r="AT67" s="341"/>
      <c r="AU67" s="341"/>
      <c r="AV67" s="341"/>
      <c r="AW67" s="341"/>
      <c r="AX67" s="341"/>
      <c r="AY67" s="341"/>
      <c r="AZ67" s="341"/>
      <c r="BA67" s="341"/>
      <c r="BB67" s="341"/>
      <c r="BC67" s="341"/>
      <c r="BD67" s="341"/>
    </row>
    <row r="68" spans="1:56" ht="39.75" customHeight="1" x14ac:dyDescent="0.2">
      <c r="A68"/>
      <c r="B68"/>
      <c r="C68" s="232" t="s">
        <v>220</v>
      </c>
      <c r="D68" s="430" t="s">
        <v>225</v>
      </c>
      <c r="E68" s="430"/>
      <c r="F68" s="430"/>
      <c r="G68" s="430"/>
      <c r="H68" s="430"/>
      <c r="I68" s="430"/>
      <c r="J68" s="430"/>
      <c r="K68" s="430"/>
      <c r="L68" s="430"/>
      <c r="M68" s="430"/>
      <c r="N68" s="430"/>
      <c r="O68" s="430"/>
      <c r="P68" s="378"/>
      <c r="Q68"/>
      <c r="R68"/>
      <c r="S68"/>
      <c r="T68"/>
      <c r="U68"/>
      <c r="V68"/>
      <c r="W68"/>
      <c r="X68"/>
      <c r="AO68"/>
      <c r="AP68"/>
      <c r="AW68"/>
      <c r="AX68"/>
      <c r="AY68"/>
      <c r="AZ68" s="113"/>
      <c r="BA68" s="113"/>
      <c r="BB68" s="113"/>
    </row>
    <row r="69" spans="1:56" x14ac:dyDescent="0.2">
      <c r="A69"/>
      <c r="B69"/>
      <c r="C69" s="232"/>
      <c r="D69" s="427"/>
      <c r="E69" s="383"/>
      <c r="F69" s="383"/>
      <c r="G69" s="383"/>
      <c r="H69" s="383"/>
      <c r="I69" s="383"/>
      <c r="J69" s="383"/>
      <c r="K69" s="383"/>
      <c r="L69" s="383"/>
      <c r="M69" s="383"/>
      <c r="N69" s="383"/>
      <c r="O69" s="383"/>
      <c r="P69" s="372"/>
      <c r="Q69"/>
      <c r="R69"/>
      <c r="S69"/>
      <c r="T69"/>
      <c r="U69"/>
      <c r="V69"/>
      <c r="W69"/>
      <c r="X69"/>
      <c r="AO69"/>
      <c r="AP69"/>
      <c r="AW69"/>
      <c r="AX69"/>
      <c r="AY69"/>
      <c r="AZ69" s="113"/>
      <c r="BA69" s="113"/>
      <c r="BB69" s="113"/>
    </row>
    <row r="70" spans="1:56" x14ac:dyDescent="0.2">
      <c r="C70" s="232"/>
      <c r="D70" s="427"/>
      <c r="E70" s="383"/>
      <c r="F70" s="383"/>
      <c r="G70" s="383"/>
      <c r="H70" s="383"/>
      <c r="I70" s="383"/>
      <c r="J70" s="383"/>
      <c r="K70" s="383"/>
      <c r="L70" s="383"/>
      <c r="M70" s="383"/>
      <c r="N70" s="383"/>
      <c r="O70" s="383"/>
      <c r="P70" s="372"/>
    </row>
    <row r="71" spans="1:56" ht="51.75" thickBot="1" x14ac:dyDescent="0.25">
      <c r="C71" s="254" t="s">
        <v>260</v>
      </c>
      <c r="D71" s="427"/>
      <c r="E71" s="383"/>
      <c r="F71" s="383"/>
      <c r="G71" s="383"/>
      <c r="H71" s="383"/>
      <c r="I71" s="383"/>
      <c r="J71" s="383"/>
      <c r="K71" s="383"/>
      <c r="L71" s="383"/>
      <c r="M71" s="383"/>
      <c r="N71" s="383"/>
      <c r="O71" s="383"/>
      <c r="P71" s="372"/>
    </row>
    <row r="72" spans="1:56" ht="24" x14ac:dyDescent="0.2">
      <c r="C72" s="250" t="s">
        <v>202</v>
      </c>
      <c r="D72" s="427"/>
      <c r="E72" s="383"/>
      <c r="F72" s="383"/>
      <c r="G72" s="383"/>
      <c r="H72" s="383"/>
      <c r="I72" s="383"/>
      <c r="J72" s="383"/>
      <c r="K72" s="383"/>
      <c r="L72" s="383"/>
      <c r="M72" s="383"/>
      <c r="N72" s="383"/>
      <c r="O72" s="383"/>
      <c r="P72" s="372"/>
    </row>
    <row r="73" spans="1:56" x14ac:dyDescent="0.2">
      <c r="C73" s="251"/>
      <c r="D73" s="432"/>
      <c r="E73" s="430"/>
      <c r="F73" s="430"/>
      <c r="G73" s="430"/>
      <c r="H73" s="430"/>
      <c r="I73" s="430"/>
      <c r="J73" s="430"/>
      <c r="K73" s="430"/>
      <c r="L73" s="430"/>
      <c r="M73" s="430"/>
      <c r="N73" s="430"/>
      <c r="O73" s="430"/>
      <c r="P73" s="252"/>
    </row>
    <row r="74" spans="1:56" ht="35.25" customHeight="1" thickBot="1" x14ac:dyDescent="0.25">
      <c r="C74" s="419" t="s">
        <v>210</v>
      </c>
      <c r="D74" s="420"/>
      <c r="E74" s="420"/>
      <c r="F74" s="420"/>
      <c r="G74" s="420"/>
      <c r="H74" s="420"/>
      <c r="I74" s="420"/>
      <c r="J74" s="420"/>
      <c r="K74" s="420"/>
      <c r="L74" s="420"/>
      <c r="M74" s="420"/>
      <c r="N74" s="420"/>
      <c r="O74" s="420"/>
      <c r="P74" s="421"/>
    </row>
    <row r="75" spans="1:56" x14ac:dyDescent="0.2">
      <c r="C75" s="22" t="s">
        <v>124</v>
      </c>
    </row>
    <row r="76" spans="1:56" x14ac:dyDescent="0.2">
      <c r="C76" s="40" t="s">
        <v>122</v>
      </c>
    </row>
    <row r="77" spans="1:56" x14ac:dyDescent="0.2">
      <c r="C77" s="40" t="s">
        <v>134</v>
      </c>
    </row>
    <row r="78" spans="1:56" x14ac:dyDescent="0.2">
      <c r="C78" s="40" t="s">
        <v>132</v>
      </c>
    </row>
    <row r="79" spans="1:56" x14ac:dyDescent="0.2">
      <c r="C79" s="40" t="s">
        <v>138</v>
      </c>
    </row>
    <row r="81" spans="4:15" x14ac:dyDescent="0.2">
      <c r="D81"/>
    </row>
    <row r="82" spans="4:15" ht="65.25" customHeight="1" x14ac:dyDescent="0.2">
      <c r="D82"/>
      <c r="O82" s="238"/>
    </row>
  </sheetData>
  <mergeCells count="12">
    <mergeCell ref="C74:P74"/>
    <mergeCell ref="D62:BC62"/>
    <mergeCell ref="D63:P63"/>
    <mergeCell ref="D64:P64"/>
    <mergeCell ref="D65:P65"/>
    <mergeCell ref="D73:O73"/>
    <mergeCell ref="D66:P66"/>
    <mergeCell ref="D68:P68"/>
    <mergeCell ref="D71:P71"/>
    <mergeCell ref="D72:P72"/>
    <mergeCell ref="D69:P69"/>
    <mergeCell ref="D70:P70"/>
  </mergeCells>
  <conditionalFormatting sqref="AX5:AX60 BA5:BA60">
    <cfRule type="cellIs" dxfId="9" priority="2" operator="equal">
      <formula>"No"</formula>
    </cfRule>
  </conditionalFormatting>
  <printOptions gridLines="1" gridLinesSet="0"/>
  <pageMargins left="0.7" right="0.7" top="0.75" bottom="0.75" header="0.3" footer="0.3"/>
  <pageSetup paperSize="9" scale="5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BQ93"/>
  <sheetViews>
    <sheetView zoomScale="85" zoomScaleNormal="85" workbookViewId="0">
      <pane xSplit="4" ySplit="4" topLeftCell="AF11" activePane="bottomRight" state="frozen"/>
      <selection activeCell="C3" sqref="C3"/>
      <selection pane="topRight" activeCell="C3" sqref="C3"/>
      <selection pane="bottomLeft" activeCell="C3" sqref="C3"/>
      <selection pane="bottomRight" activeCell="A4" sqref="A4:XFD4"/>
    </sheetView>
  </sheetViews>
  <sheetFormatPr baseColWidth="10" defaultColWidth="11.42578125" defaultRowHeight="12.75" x14ac:dyDescent="0.2"/>
  <cols>
    <col min="1" max="1" width="3.28515625" style="40" customWidth="1"/>
    <col min="2" max="2" width="11.42578125" style="40"/>
    <col min="3" max="3" width="32.28515625" customWidth="1"/>
    <col min="4" max="4" width="9.7109375" customWidth="1"/>
    <col min="5" max="25" width="11.28515625" style="2" customWidth="1"/>
    <col min="26" max="41" width="11.28515625" customWidth="1"/>
    <col min="42" max="43" width="11.28515625" style="40" customWidth="1"/>
    <col min="44" max="49" width="11.28515625" style="113" customWidth="1"/>
    <col min="50" max="50" width="12.5703125" customWidth="1"/>
    <col min="51" max="51" width="14.7109375" customWidth="1"/>
    <col min="52" max="52" width="12.42578125" customWidth="1"/>
    <col min="53" max="53" width="14.28515625" customWidth="1"/>
    <col min="54" max="54" width="13.7109375" customWidth="1"/>
    <col min="55" max="55" width="12.42578125" customWidth="1"/>
    <col min="56" max="56" width="13.7109375" customWidth="1"/>
    <col min="57" max="57" width="17.28515625" customWidth="1"/>
    <col min="58" max="58" width="12" customWidth="1"/>
    <col min="59" max="59" width="16.28515625" style="113" customWidth="1"/>
    <col min="60" max="60" width="19.5703125" style="113" customWidth="1"/>
    <col min="61" max="61" width="18.28515625" style="113" customWidth="1"/>
    <col min="62" max="63" width="12.42578125" style="13" customWidth="1"/>
    <col min="64" max="64" width="8.28515625" style="13" customWidth="1"/>
    <col min="65" max="65" width="11.28515625" customWidth="1"/>
  </cols>
  <sheetData>
    <row r="1" spans="1:69" ht="18" customHeight="1" x14ac:dyDescent="0.2">
      <c r="C1" s="260" t="s">
        <v>236</v>
      </c>
      <c r="D1" s="1"/>
    </row>
    <row r="2" spans="1:69" x14ac:dyDescent="0.2">
      <c r="C2" s="261" t="str">
        <f>NOx!C2</f>
        <v>Reported until 30.7.2024</v>
      </c>
      <c r="D2" s="4"/>
      <c r="Z2" s="2"/>
      <c r="AA2" s="2"/>
      <c r="AB2" s="2"/>
      <c r="AC2" s="2"/>
      <c r="AD2" s="2"/>
      <c r="AE2" s="2"/>
      <c r="AF2" s="2"/>
      <c r="AG2" s="2"/>
      <c r="AH2" s="2"/>
      <c r="AI2" s="2"/>
      <c r="AJ2" s="2"/>
      <c r="AK2" s="2"/>
      <c r="AL2" s="2"/>
      <c r="AM2" s="2"/>
      <c r="AN2" s="2"/>
      <c r="AO2" s="2"/>
      <c r="AP2" s="2"/>
      <c r="AQ2" s="2"/>
      <c r="AR2" s="2"/>
      <c r="AS2" s="2"/>
      <c r="AT2" s="2"/>
      <c r="AU2" s="2"/>
      <c r="AV2" s="2"/>
      <c r="AW2" s="2"/>
      <c r="AX2" s="16"/>
    </row>
    <row r="4" spans="1:69" s="19" customFormat="1" ht="72.75" customHeight="1" x14ac:dyDescent="0.2">
      <c r="B4" s="179" t="s">
        <v>186</v>
      </c>
      <c r="C4" s="179" t="s">
        <v>227</v>
      </c>
      <c r="D4" s="180" t="s">
        <v>74</v>
      </c>
      <c r="E4" s="179">
        <v>1980</v>
      </c>
      <c r="F4" s="179">
        <v>1981</v>
      </c>
      <c r="G4" s="179">
        <v>1982</v>
      </c>
      <c r="H4" s="179">
        <v>1983</v>
      </c>
      <c r="I4" s="179">
        <v>1984</v>
      </c>
      <c r="J4" s="179">
        <v>1985</v>
      </c>
      <c r="K4" s="179">
        <v>1986</v>
      </c>
      <c r="L4" s="179">
        <v>1987</v>
      </c>
      <c r="M4" s="179">
        <v>1988</v>
      </c>
      <c r="N4" s="179">
        <v>1989</v>
      </c>
      <c r="O4" s="179">
        <v>1990</v>
      </c>
      <c r="P4" s="179">
        <v>1991</v>
      </c>
      <c r="Q4" s="179">
        <v>1992</v>
      </c>
      <c r="R4" s="179">
        <v>1993</v>
      </c>
      <c r="S4" s="179">
        <v>1994</v>
      </c>
      <c r="T4" s="179">
        <v>1995</v>
      </c>
      <c r="U4" s="179">
        <v>1996</v>
      </c>
      <c r="V4" s="179">
        <v>1997</v>
      </c>
      <c r="W4" s="179">
        <v>1998</v>
      </c>
      <c r="X4" s="179">
        <v>1999</v>
      </c>
      <c r="Y4" s="179">
        <v>2000</v>
      </c>
      <c r="Z4" s="179">
        <v>2001</v>
      </c>
      <c r="AA4" s="179">
        <v>2002</v>
      </c>
      <c r="AB4" s="179">
        <v>2003</v>
      </c>
      <c r="AC4" s="179">
        <v>2004</v>
      </c>
      <c r="AD4" s="179">
        <v>2005</v>
      </c>
      <c r="AE4" s="179">
        <v>2006</v>
      </c>
      <c r="AF4" s="179">
        <v>2007</v>
      </c>
      <c r="AG4" s="179">
        <v>2008</v>
      </c>
      <c r="AH4" s="179">
        <v>2009</v>
      </c>
      <c r="AI4" s="179">
        <v>2010</v>
      </c>
      <c r="AJ4" s="179">
        <v>2011</v>
      </c>
      <c r="AK4" s="179">
        <v>2012</v>
      </c>
      <c r="AL4" s="179">
        <v>2013</v>
      </c>
      <c r="AM4" s="179">
        <v>2014</v>
      </c>
      <c r="AN4" s="179">
        <v>2015</v>
      </c>
      <c r="AO4" s="179">
        <v>2016</v>
      </c>
      <c r="AP4" s="179">
        <v>2017</v>
      </c>
      <c r="AQ4" s="179">
        <v>2018</v>
      </c>
      <c r="AR4" s="179">
        <v>2019</v>
      </c>
      <c r="AS4" s="179">
        <v>2020</v>
      </c>
      <c r="AT4" s="179">
        <v>2021</v>
      </c>
      <c r="AU4" s="179">
        <v>2022</v>
      </c>
      <c r="AV4"/>
      <c r="AW4" s="179">
        <v>2022</v>
      </c>
      <c r="AX4" s="178" t="s">
        <v>226</v>
      </c>
      <c r="AY4" s="181" t="str">
        <f xml:space="preserve"> CONCATENATE("Compliance with the SP1 (1985) for ",AW4)</f>
        <v>Compliance with the SP1 (1985) for 2022</v>
      </c>
      <c r="AZ4" s="181" t="s">
        <v>244</v>
      </c>
      <c r="BA4" s="178" t="s">
        <v>75</v>
      </c>
      <c r="BB4" s="181" t="str">
        <f xml:space="preserve"> CONCATENATE("Compliance with the SP2 (1994) for ",AW4)</f>
        <v>Compliance with the SP2 (1994) for 2022</v>
      </c>
      <c r="BC4" s="181" t="s">
        <v>244</v>
      </c>
      <c r="BD4" s="178" t="s">
        <v>276</v>
      </c>
      <c r="BE4" s="181" t="str">
        <f xml:space="preserve"> CONCATENATE("Compliance with the GP for ",AW4)</f>
        <v>Compliance with the GP for 2022</v>
      </c>
      <c r="BF4" s="181" t="s">
        <v>244</v>
      </c>
      <c r="BG4" s="178" t="s">
        <v>251</v>
      </c>
      <c r="BH4" s="182" t="str">
        <f xml:space="preserve"> CONCATENATE("Compliance with the amended GP ERC for ",AW4,)</f>
        <v>Compliance with the amended GP ERC for 2022</v>
      </c>
      <c r="BI4" s="181" t="s">
        <v>204</v>
      </c>
      <c r="BJ4" s="183" t="s">
        <v>242</v>
      </c>
      <c r="BK4" s="183" t="s">
        <v>241</v>
      </c>
      <c r="BL4" s="183" t="s">
        <v>273</v>
      </c>
      <c r="BM4" s="183" t="s">
        <v>253</v>
      </c>
      <c r="BN4"/>
      <c r="BO4"/>
      <c r="BP4"/>
      <c r="BQ4" s="16"/>
    </row>
    <row r="5" spans="1:69" s="19" customFormat="1" x14ac:dyDescent="0.2">
      <c r="B5" s="53" t="s">
        <v>121</v>
      </c>
      <c r="C5" s="55" t="s">
        <v>0</v>
      </c>
      <c r="D5" s="56">
        <v>1980</v>
      </c>
      <c r="E5" s="30">
        <f>IFERROR(VLOOKUP(CONCATENATE($B5,"_",E$4,"_",$C$82,"_",$C$81),Data_for_IC_trend_tables!$A$1:$G$49194,7,FALSE),"-")</f>
        <v>73.469639999999998</v>
      </c>
      <c r="F5" s="30" t="str">
        <f>IFERROR(VLOOKUP(CONCATENATE($B5,"_",F$4,"_",$C$82,"_",$C$81),Data_for_IC_trend_tables!$A$1:$G$49194,7,FALSE),"-")</f>
        <v>-</v>
      </c>
      <c r="G5" s="30" t="str">
        <f>IFERROR(VLOOKUP(CONCATENATE($B5,"_",G$4,"_",$C$82,"_",$C$81),Data_for_IC_trend_tables!$A$1:$G$49194,7,FALSE),"-")</f>
        <v>-</v>
      </c>
      <c r="H5" s="30" t="str">
        <f>IFERROR(VLOOKUP(CONCATENATE($B5,"_",H$4,"_",$C$82,"_",$C$81),Data_for_IC_trend_tables!$A$1:$G$49194,7,FALSE),"-")</f>
        <v>-</v>
      </c>
      <c r="I5" s="30" t="str">
        <f>IFERROR(VLOOKUP(CONCATENATE($B5,"_",I$4,"_",$C$82,"_",$C$81),Data_for_IC_trend_tables!$A$1:$G$49194,7,FALSE),"-")</f>
        <v>-</v>
      </c>
      <c r="J5" s="30" t="str">
        <f>IFERROR(VLOOKUP(CONCATENATE($B5,"_",J$4,"_",$C$82,"_",$C$81),Data_for_IC_trend_tables!$A$1:$G$49194,7,FALSE),"-")</f>
        <v>-</v>
      </c>
      <c r="K5" s="30" t="str">
        <f>IFERROR(VLOOKUP(CONCATENATE($B5,"_",K$4,"_",$C$82,"_",$C$81),Data_for_IC_trend_tables!$A$1:$G$49194,7,FALSE),"-")</f>
        <v>-</v>
      </c>
      <c r="L5" s="30">
        <f>IFERROR(VLOOKUP(CONCATENATE($B5,"_",L$4,"_",$C$82,"_",$C$81),Data_for_IC_trend_tables!$A$1:$G$49194,7,FALSE),"-")</f>
        <v>100.59744000000001</v>
      </c>
      <c r="M5" s="30" t="str">
        <f>IFERROR(VLOOKUP(CONCATENATE($B5,"_",M$4,"_",$C$82,"_",$C$81),Data_for_IC_trend_tables!$A$1:$G$49194,7,FALSE),"-")</f>
        <v>-</v>
      </c>
      <c r="N5" s="30" t="str">
        <f>IFERROR(VLOOKUP(CONCATENATE($B5,"_",N$4,"_",$C$82,"_",$C$81),Data_for_IC_trend_tables!$A$1:$G$49194,7,FALSE),"-")</f>
        <v>-</v>
      </c>
      <c r="O5" s="30">
        <f>IFERROR(VLOOKUP(CONCATENATE($B5,"_",O$4,"_",$C$82,"_",$C$81),Data_for_IC_trend_tables!$A$1:$G$49194,7,FALSE),"-")</f>
        <v>4.73762728555565</v>
      </c>
      <c r="P5" s="30">
        <f>IFERROR(VLOOKUP(CONCATENATE($B5,"_",P$4,"_",$C$82,"_",$C$81),Data_for_IC_trend_tables!$A$1:$G$49194,7,FALSE),"-")</f>
        <v>3.3418129195337798</v>
      </c>
      <c r="Q5" s="30">
        <f>IFERROR(VLOOKUP(CONCATENATE($B5,"_",Q$4,"_",$C$82,"_",$C$81),Data_for_IC_trend_tables!$A$1:$G$49194,7,FALSE),"-")</f>
        <v>2.01902825097162</v>
      </c>
      <c r="R5" s="30">
        <f>IFERROR(VLOOKUP(CONCATENATE($B5,"_",R$4,"_",$C$82,"_",$C$81),Data_for_IC_trend_tables!$A$1:$G$49194,7,FALSE),"-")</f>
        <v>2.6804349778691599</v>
      </c>
      <c r="S5" s="30">
        <f>IFERROR(VLOOKUP(CONCATENATE($B5,"_",S$4,"_",$C$82,"_",$C$81),Data_for_IC_trend_tables!$A$1:$G$49194,7,FALSE),"-")</f>
        <v>3.0984140712263999</v>
      </c>
      <c r="T5" s="30">
        <f>IFERROR(VLOOKUP(CONCATENATE($B5,"_",T$4,"_",$C$82,"_",$C$81),Data_for_IC_trend_tables!$A$1:$G$49194,7,FALSE),"-")</f>
        <v>2.4393560940433501</v>
      </c>
      <c r="U5" s="30">
        <f>IFERROR(VLOOKUP(CONCATENATE($B5,"_",U$4,"_",$C$82,"_",$C$81),Data_for_IC_trend_tables!$A$1:$G$49194,7,FALSE),"-")</f>
        <v>2.2464640386000001</v>
      </c>
      <c r="V5" s="30">
        <f>IFERROR(VLOOKUP(CONCATENATE($B5,"_",V$4,"_",$C$82,"_",$C$81),Data_for_IC_trend_tables!$A$1:$G$49194,7,FALSE),"-")</f>
        <v>2.0385333650164701</v>
      </c>
      <c r="W5" s="30">
        <f>IFERROR(VLOOKUP(CONCATENATE($B5,"_",W$4,"_",$C$82,"_",$C$81),Data_for_IC_trend_tables!$A$1:$G$49194,7,FALSE),"-")</f>
        <v>2.08066432270566</v>
      </c>
      <c r="X5" s="30">
        <f>IFERROR(VLOOKUP(CONCATENATE($B5,"_",X$4,"_",$C$82,"_",$C$81),Data_for_IC_trend_tables!$A$1:$G$49194,7,FALSE),"-")</f>
        <v>2.2893205005755699</v>
      </c>
      <c r="Y5" s="30">
        <f>IFERROR(VLOOKUP(CONCATENATE($B5,"_",Y$4,"_",$C$82,"_",$C$81),Data_for_IC_trend_tables!$A$1:$G$49194,7,FALSE),"-")</f>
        <v>2.5331744467382</v>
      </c>
      <c r="Z5" s="30">
        <f>IFERROR(VLOOKUP(CONCATENATE($B5,"_",Z$4,"_",$C$82,"_",$C$81),Data_for_IC_trend_tables!$A$1:$G$49194,7,FALSE),"-")</f>
        <v>2.4582036521767101</v>
      </c>
      <c r="AA5" s="30">
        <f>IFERROR(VLOOKUP(CONCATENATE($B5,"_",AA$4,"_",$C$82,"_",$C$81),Data_for_IC_trend_tables!$A$1:$G$49194,7,FALSE),"-")</f>
        <v>3.1033746125033299</v>
      </c>
      <c r="AB5" s="30">
        <f>IFERROR(VLOOKUP(CONCATENATE($B5,"_",AB$4,"_",$C$82,"_",$C$81),Data_for_IC_trend_tables!$A$1:$G$49194,7,FALSE),"-")</f>
        <v>2.3526229851920499</v>
      </c>
      <c r="AC5" s="30">
        <f>IFERROR(VLOOKUP(CONCATENATE($B5,"_",AC$4,"_",$C$82,"_",$C$81),Data_for_IC_trend_tables!$A$1:$G$49194,7,FALSE),"-")</f>
        <v>2.4488415808568802</v>
      </c>
      <c r="AD5" s="30">
        <f>IFERROR(VLOOKUP(CONCATENATE($B5,"_",AD$4,"_",$C$82,"_",$C$81),Data_for_IC_trend_tables!$A$1:$G$49194,7,FALSE),"-")</f>
        <v>2.1487489574378098</v>
      </c>
      <c r="AE5" s="30">
        <f>IFERROR(VLOOKUP(CONCATENATE($B5,"_",AE$4,"_",$C$82,"_",$C$81),Data_for_IC_trend_tables!$A$1:$G$49194,7,FALSE),"-")</f>
        <v>2.23792336988285</v>
      </c>
      <c r="AF5" s="30">
        <f>IFERROR(VLOOKUP(CONCATENATE($B5,"_",AF$4,"_",$C$82,"_",$C$81),Data_for_IC_trend_tables!$A$1:$G$49194,7,FALSE),"-")</f>
        <v>1.8470499337740001</v>
      </c>
      <c r="AG5" s="30">
        <f>IFERROR(VLOOKUP(CONCATENATE($B5,"_",AG$4,"_",$C$82,"_",$C$81),Data_for_IC_trend_tables!$A$1:$G$49194,7,FALSE),"-")</f>
        <v>1.42265634393413</v>
      </c>
      <c r="AH5" s="30">
        <f>IFERROR(VLOOKUP(CONCATENATE($B5,"_",AH$4,"_",$C$82,"_",$C$81),Data_for_IC_trend_tables!$A$1:$G$49194,7,FALSE),"-")</f>
        <v>4.2796247702408001</v>
      </c>
      <c r="AI5" s="30">
        <f>IFERROR(VLOOKUP(CONCATENATE($B5,"_",AI$4,"_",$C$82,"_",$C$81),Data_for_IC_trend_tables!$A$1:$G$49194,7,FALSE),"-")</f>
        <v>4.7678785075160004</v>
      </c>
      <c r="AJ5" s="30">
        <f>IFERROR(VLOOKUP(CONCATENATE($B5,"_",AJ$4,"_",$C$82,"_",$C$81),Data_for_IC_trend_tables!$A$1:$G$49194,7,FALSE),"-")</f>
        <v>5.9007817775579996</v>
      </c>
      <c r="AK5" s="30">
        <f>IFERROR(VLOOKUP(CONCATENATE($B5,"_",AK$4,"_",$C$82,"_",$C$81),Data_for_IC_trend_tables!$A$1:$G$49194,7,FALSE),"-")</f>
        <v>3.2478066153863998</v>
      </c>
      <c r="AL5" s="30">
        <f>IFERROR(VLOOKUP(CONCATENATE($B5,"_",AL$4,"_",$C$82,"_",$C$81),Data_for_IC_trend_tables!$A$1:$G$49194,7,FALSE),"-")</f>
        <v>2.7675369852710898</v>
      </c>
      <c r="AM5" s="30">
        <f>IFERROR(VLOOKUP(CONCATENATE($B5,"_",AM$4,"_",$C$82,"_",$C$81),Data_for_IC_trend_tables!$A$1:$G$49194,7,FALSE),"-")</f>
        <v>3.5439052855650899</v>
      </c>
      <c r="AN5" s="30">
        <f>IFERROR(VLOOKUP(CONCATENATE($B5,"_",AN$4,"_",$C$82,"_",$C$81),Data_for_IC_trend_tables!$A$1:$G$49194,7,FALSE),"-")</f>
        <v>3.7629352911177998</v>
      </c>
      <c r="AO5" s="30">
        <f>IFERROR(VLOOKUP(CONCATENATE($B5,"_",AO$4,"_",$C$82,"_",$C$81),Data_for_IC_trend_tables!$A$1:$G$49194,7,FALSE),"-")</f>
        <v>2.1191589024334601</v>
      </c>
      <c r="AP5" s="30">
        <f>IFERROR(VLOOKUP(CONCATENATE($B5,"_",AP$4,"_",$C$82,"_",$C$81),Data_for_IC_trend_tables!$A$1:$G$49194,7,FALSE),"-")</f>
        <v>5.0000904026103203</v>
      </c>
      <c r="AQ5" s="30">
        <f>IFERROR(VLOOKUP(CONCATENATE($B5,"_",AQ$4,"_",$C$82,"_",$C$81),Data_for_IC_trend_tables!$A$1:$G$49194,7,FALSE),"-")</f>
        <v>8.9001756407112609</v>
      </c>
      <c r="AR5" s="30">
        <f>IFERROR(VLOOKUP(CONCATENATE($B5,"_",AR$4,"_",$C$82,"_",$C$81),Data_for_IC_trend_tables!$A$1:$G$49194,7,FALSE),"-")</f>
        <v>4.5510175699462598</v>
      </c>
      <c r="AS5" s="30">
        <f>IFERROR(VLOOKUP(CONCATENATE($B5,"_",AS$4,"_",$C$82,"_",$C$81),Data_for_IC_trend_tables!$A$1:$G$49194,7,FALSE),"-")</f>
        <v>5.6724386032630303</v>
      </c>
      <c r="AT5" s="30">
        <f>IFERROR(VLOOKUP(CONCATENATE($B5,"_",AT$4,"_",$C$82,"_",$C$81),Data_for_IC_trend_tables!$A$1:$G$49194,7,FALSE),"-")</f>
        <v>8.5180012843346304</v>
      </c>
      <c r="AU5" s="30">
        <f>IFERROR(VLOOKUP(CONCATENATE($B5,"_",AU$4,"_",$C$82,"_",$C$81),Data_for_IC_trend_tables!$A$1:$G$49194,7,FALSE),"-")</f>
        <v>6.11366722990787</v>
      </c>
      <c r="AV5"/>
      <c r="AW5" s="30">
        <f>IFERROR(VLOOKUP(CONCATENATE($B5,"_",AW$4,"_",$C$82,"_",$C$81),Data_for_IC_trend_tables!$A$1:$G$49194,7,FALSE),"-")</f>
        <v>6.11366722990787</v>
      </c>
      <c r="AX5" s="77">
        <f>E5*0.7</f>
        <v>51.428747999999999</v>
      </c>
      <c r="AY5" s="38" t="str">
        <f>IF(ISBLANK(AX5),"",IF(AW5="-",CONCATENATE("no data for ",$AW$4),IF(AZ5&gt;0,"No","Yes")))</f>
        <v>Yes</v>
      </c>
      <c r="AZ5" s="58">
        <f>IFERROR(IF($AW5=0,"",($AW5-AX5)/AX5),"")</f>
        <v>-0.88112354533873027</v>
      </c>
      <c r="BA5" s="78"/>
      <c r="BB5" s="38" t="str">
        <f>IF(ISBLANK(BA5),"",IF(AW5="-",CONCATENATE("no data for ",$AW$4),IF(BC5&gt;0,"No","Yes")))</f>
        <v/>
      </c>
      <c r="BC5" s="58" t="str">
        <f>IFERROR(IF($AW5=0,"",($AW5-BA5)/BA5),"")</f>
        <v/>
      </c>
      <c r="BD5" s="79"/>
      <c r="BE5" s="38" t="str">
        <f>IF(ISBLANK(BD5),"",IF(AW5="-",CONCATENATE("no data for ",$AW$4),IF(BF5&gt;0,"No","Yes")))</f>
        <v/>
      </c>
      <c r="BF5" s="58" t="str">
        <f>IFERROR(IF(AW5=0,"",(AW5-BD5)/BD5),"")</f>
        <v/>
      </c>
      <c r="BG5" s="241"/>
      <c r="BH5" s="38" t="str">
        <f>IF(ISBLANK(BG5),"",IF(AW5="-",CONCATENATE("no data for ",$AW$4),IF(BI5&gt;0,"No","Yes")))</f>
        <v/>
      </c>
      <c r="BI5" s="58" t="str">
        <f>IFERROR(IF(BM5="x",((AW5-AD5)/AD5)-(BG5*-1),""),"")</f>
        <v/>
      </c>
      <c r="BJ5" s="32" t="s">
        <v>76</v>
      </c>
      <c r="BK5" s="31"/>
      <c r="BL5" s="31"/>
      <c r="BM5" s="60"/>
      <c r="BN5"/>
      <c r="BO5"/>
      <c r="BP5"/>
      <c r="BQ5"/>
    </row>
    <row r="6" spans="1:69" s="3" customFormat="1" x14ac:dyDescent="0.2">
      <c r="B6" s="53" t="s">
        <v>131</v>
      </c>
      <c r="C6" s="55" t="s">
        <v>1</v>
      </c>
      <c r="D6" s="56"/>
      <c r="E6" s="30">
        <f>IFERROR(VLOOKUP(CONCATENATE($B6,"_",E$4,"_",$C$82,"_",$C$81),Data_for_IC_trend_tables!$A$1:$G$49194,7,FALSE),"-")</f>
        <v>141</v>
      </c>
      <c r="F6" s="30">
        <f>IFERROR(VLOOKUP(CONCATENATE($B6,"_",F$4,"_",$C$82,"_",$C$81),Data_for_IC_trend_tables!$A$1:$G$49194,7,FALSE),"-")</f>
        <v>110.7</v>
      </c>
      <c r="G6" s="30">
        <f>IFERROR(VLOOKUP(CONCATENATE($B6,"_",G$4,"_",$C$82,"_",$C$81),Data_for_IC_trend_tables!$A$1:$G$49194,7,FALSE),"-")</f>
        <v>101.3</v>
      </c>
      <c r="H6" s="30">
        <f>IFERROR(VLOOKUP(CONCATENATE($B6,"_",H$4,"_",$C$82,"_",$C$81),Data_for_IC_trend_tables!$A$1:$G$49194,7,FALSE),"-")</f>
        <v>110.3</v>
      </c>
      <c r="I6" s="30">
        <f>IFERROR(VLOOKUP(CONCATENATE($B6,"_",I$4,"_",$C$82,"_",$C$81),Data_for_IC_trend_tables!$A$1:$G$49194,7,FALSE),"-")</f>
        <v>96.9</v>
      </c>
      <c r="J6" s="30">
        <f>IFERROR(VLOOKUP(CONCATENATE($B6,"_",J$4,"_",$C$82,"_",$C$81),Data_for_IC_trend_tables!$A$1:$G$49194,7,FALSE),"-")</f>
        <v>100.2</v>
      </c>
      <c r="K6" s="30">
        <f>IFERROR(VLOOKUP(CONCATENATE($B6,"_",K$4,"_",$C$82,"_",$C$81),Data_for_IC_trend_tables!$A$1:$G$49194,7,FALSE),"-")</f>
        <v>111.2</v>
      </c>
      <c r="L6" s="30">
        <f>IFERROR(VLOOKUP(CONCATENATE($B6,"_",L$4,"_",$C$82,"_",$C$81),Data_for_IC_trend_tables!$A$1:$G$49194,7,FALSE),"-")</f>
        <v>110.6</v>
      </c>
      <c r="M6" s="30">
        <f>IFERROR(VLOOKUP(CONCATENATE($B6,"_",M$4,"_",$C$82,"_",$C$81),Data_for_IC_trend_tables!$A$1:$G$49194,7,FALSE),"-")</f>
        <v>104.1</v>
      </c>
      <c r="N6" s="30">
        <f>IFERROR(VLOOKUP(CONCATENATE($B6,"_",N$4,"_",$C$82,"_",$C$81),Data_for_IC_trend_tables!$A$1:$G$49194,7,FALSE),"-")</f>
        <v>62.7</v>
      </c>
      <c r="O6" s="30">
        <f>IFERROR(VLOOKUP(CONCATENATE($B6,"_",O$4,"_",$C$82,"_",$C$81),Data_for_IC_trend_tables!$A$1:$G$49194,7,FALSE),"-")</f>
        <v>72</v>
      </c>
      <c r="P6" s="30">
        <f>IFERROR(VLOOKUP(CONCATENATE($B6,"_",P$4,"_",$C$82,"_",$C$81),Data_for_IC_trend_tables!$A$1:$G$49194,7,FALSE),"-")</f>
        <v>59.5</v>
      </c>
      <c r="Q6" s="30">
        <f>IFERROR(VLOOKUP(CONCATENATE($B6,"_",Q$4,"_",$C$82,"_",$C$81),Data_for_IC_trend_tables!$A$1:$G$49194,7,FALSE),"-")</f>
        <v>44.1</v>
      </c>
      <c r="R6" s="30">
        <f>IFERROR(VLOOKUP(CONCATENATE($B6,"_",R$4,"_",$C$82,"_",$C$81),Data_for_IC_trend_tables!$A$1:$G$49194,7,FALSE),"-")</f>
        <v>5.5</v>
      </c>
      <c r="S6" s="30">
        <f>IFERROR(VLOOKUP(CONCATENATE($B6,"_",S$4,"_",$C$82,"_",$C$81),Data_for_IC_trend_tables!$A$1:$G$49194,7,FALSE),"-")</f>
        <v>4.2</v>
      </c>
      <c r="T6" s="30">
        <f>IFERROR(VLOOKUP(CONCATENATE($B6,"_",T$4,"_",$C$82,"_",$C$81),Data_for_IC_trend_tables!$A$1:$G$49194,7,FALSE),"-")</f>
        <v>2.5</v>
      </c>
      <c r="U6" s="30">
        <f>IFERROR(VLOOKUP(CONCATENATE($B6,"_",U$4,"_",$C$82,"_",$C$81),Data_for_IC_trend_tables!$A$1:$G$49194,7,FALSE),"-")</f>
        <v>1.5</v>
      </c>
      <c r="V6" s="30">
        <f>IFERROR(VLOOKUP(CONCATENATE($B6,"_",V$4,"_",$C$82,"_",$C$81),Data_for_IC_trend_tables!$A$1:$G$49194,7,FALSE),"-")</f>
        <v>0.4</v>
      </c>
      <c r="W6" s="30">
        <f>IFERROR(VLOOKUP(CONCATENATE($B6,"_",W$4,"_",$C$82,"_",$C$81),Data_for_IC_trend_tables!$A$1:$G$49194,7,FALSE),"-")</f>
        <v>3.31</v>
      </c>
      <c r="X6" s="30">
        <f>IFERROR(VLOOKUP(CONCATENATE($B6,"_",X$4,"_",$C$82,"_",$C$81),Data_for_IC_trend_tables!$A$1:$G$49194,7,FALSE),"-")</f>
        <v>0.84</v>
      </c>
      <c r="Y6" s="30">
        <f>IFERROR(VLOOKUP(CONCATENATE($B6,"_",Y$4,"_",$C$82,"_",$C$81),Data_for_IC_trend_tables!$A$1:$G$49194,7,FALSE),"-")</f>
        <v>8.4025999999999996</v>
      </c>
      <c r="Z6" s="30">
        <f>IFERROR(VLOOKUP(CONCATENATE($B6,"_",Z$4,"_",$C$82,"_",$C$81),Data_for_IC_trend_tables!$A$1:$G$49194,7,FALSE),"-")</f>
        <v>4.3949999999999996</v>
      </c>
      <c r="AA6" s="30">
        <f>IFERROR(VLOOKUP(CONCATENATE($B6,"_",AA$4,"_",$C$82,"_",$C$81),Data_for_IC_trend_tables!$A$1:$G$49194,7,FALSE),"-")</f>
        <v>7.548</v>
      </c>
      <c r="AB6" s="30">
        <f>IFERROR(VLOOKUP(CONCATENATE($B6,"_",AB$4,"_",$C$82,"_",$C$81),Data_for_IC_trend_tables!$A$1:$G$49194,7,FALSE),"-")</f>
        <v>10.307</v>
      </c>
      <c r="AC6" s="30" t="str">
        <f>IFERROR(VLOOKUP(CONCATENATE($B6,"_",AC$4,"_",$C$82,"_",$C$81),Data_for_IC_trend_tables!$A$1:$G$49194,7,FALSE),"-")</f>
        <v>-</v>
      </c>
      <c r="AD6" s="30" t="str">
        <f>IFERROR(VLOOKUP(CONCATENATE($B6,"_",AD$4,"_",$C$82,"_",$C$81),Data_for_IC_trend_tables!$A$1:$G$49194,7,FALSE),"-")</f>
        <v>-</v>
      </c>
      <c r="AE6" s="30" t="str">
        <f>IFERROR(VLOOKUP(CONCATENATE($B6,"_",AE$4,"_",$C$82,"_",$C$81),Data_for_IC_trend_tables!$A$1:$G$49194,7,FALSE),"-")</f>
        <v>-</v>
      </c>
      <c r="AF6" s="30">
        <f>IFERROR(VLOOKUP(CONCATENATE($B6,"_",AF$4,"_",$C$82,"_",$C$81),Data_for_IC_trend_tables!$A$1:$G$49194,7,FALSE),"-")</f>
        <v>25.6540200697318</v>
      </c>
      <c r="AG6" s="30" t="str">
        <f>IFERROR(VLOOKUP(CONCATENATE($B6,"_",AG$4,"_",$C$82,"_",$C$81),Data_for_IC_trend_tables!$A$1:$G$49194,7,FALSE),"-")</f>
        <v>-</v>
      </c>
      <c r="AH6" s="30" t="str">
        <f>IFERROR(VLOOKUP(CONCATENATE($B6,"_",AH$4,"_",$C$82,"_",$C$81),Data_for_IC_trend_tables!$A$1:$G$49194,7,FALSE),"-")</f>
        <v>-</v>
      </c>
      <c r="AI6" s="30" t="str">
        <f>IFERROR(VLOOKUP(CONCATENATE($B6,"_",AI$4,"_",$C$82,"_",$C$81),Data_for_IC_trend_tables!$A$1:$G$49194,7,FALSE),"-")</f>
        <v>-</v>
      </c>
      <c r="AJ6" s="30" t="str">
        <f>IFERROR(VLOOKUP(CONCATENATE($B6,"_",AJ$4,"_",$C$82,"_",$C$81),Data_for_IC_trend_tables!$A$1:$G$49194,7,FALSE),"-")</f>
        <v>-</v>
      </c>
      <c r="AK6" s="30" t="str">
        <f>IFERROR(VLOOKUP(CONCATENATE($B6,"_",AK$4,"_",$C$82,"_",$C$81),Data_for_IC_trend_tables!$A$1:$G$49194,7,FALSE),"-")</f>
        <v>-</v>
      </c>
      <c r="AL6" s="30" t="str">
        <f>IFERROR(VLOOKUP(CONCATENATE($B6,"_",AL$4,"_",$C$82,"_",$C$81),Data_for_IC_trend_tables!$A$1:$G$49194,7,FALSE),"-")</f>
        <v>-</v>
      </c>
      <c r="AM6" s="30">
        <f>IFERROR(VLOOKUP(CONCATENATE($B6,"_",AM$4,"_",$C$82,"_",$C$81),Data_for_IC_trend_tables!$A$1:$G$49194,7,FALSE),"-")</f>
        <v>31.7325308206897</v>
      </c>
      <c r="AN6" s="30" t="str">
        <f>IFERROR(VLOOKUP(CONCATENATE($B6,"_",AN$4,"_",$C$82,"_",$C$81),Data_for_IC_trend_tables!$A$1:$G$49194,7,FALSE),"-")</f>
        <v>-</v>
      </c>
      <c r="AO6" s="30">
        <f>IFERROR(VLOOKUP(CONCATENATE($B6,"_",AO$4,"_",$C$82,"_",$C$81),Data_for_IC_trend_tables!$A$1:$G$49194,7,FALSE),"-")</f>
        <v>38.753999999999998</v>
      </c>
      <c r="AP6" s="30">
        <f>IFERROR(VLOOKUP(CONCATENATE($B6,"_",AP$4,"_",$C$82,"_",$C$81),Data_for_IC_trend_tables!$A$1:$G$49194,7,FALSE),"-")</f>
        <v>38.505626018069997</v>
      </c>
      <c r="AQ6" s="30">
        <f>IFERROR(VLOOKUP(CONCATENATE($B6,"_",AQ$4,"_",$C$82,"_",$C$81),Data_for_IC_trend_tables!$A$1:$G$49194,7,FALSE),"-")</f>
        <v>28.667142694771002</v>
      </c>
      <c r="AR6" s="30">
        <f>IFERROR(VLOOKUP(CONCATENATE($B6,"_",AR$4,"_",$C$82,"_",$C$81),Data_for_IC_trend_tables!$A$1:$G$49194,7,FALSE),"-")</f>
        <v>0.60020228646759999</v>
      </c>
      <c r="AS6" s="30">
        <f>IFERROR(VLOOKUP(CONCATENATE($B6,"_",AS$4,"_",$C$82,"_",$C$81),Data_for_IC_trend_tables!$A$1:$G$49194,7,FALSE),"-")</f>
        <v>0.66590289354559995</v>
      </c>
      <c r="AT6" s="30">
        <f>IFERROR(VLOOKUP(CONCATENATE($B6,"_",AT$4,"_",$C$82,"_",$C$81),Data_for_IC_trend_tables!$A$1:$G$49194,7,FALSE),"-")</f>
        <v>0.85587084948839998</v>
      </c>
      <c r="AU6" s="30">
        <f>IFERROR(VLOOKUP(CONCATENATE($B6,"_",AU$4,"_",$C$82,"_",$C$81),Data_for_IC_trend_tables!$A$1:$G$49194,7,FALSE),"-")</f>
        <v>1.5404578314920001</v>
      </c>
      <c r="AV6"/>
      <c r="AW6" s="30">
        <f>IFERROR(VLOOKUP(CONCATENATE($B6,"_",AW$4,"_",$C$82,"_",$C$81),Data_for_IC_trend_tables!$A$1:$G$49194,7,FALSE),"-")</f>
        <v>1.5404578314920001</v>
      </c>
      <c r="AX6" s="79"/>
      <c r="AY6" s="38" t="str">
        <f t="shared" ref="AY6:AY62" si="0">IF(ISBLANK(AX6),"",IF(AW6="-",CONCATENATE("no data for ",$AW$4),IF(AZ6&gt;0,"No","Yes")))</f>
        <v/>
      </c>
      <c r="AZ6" s="58" t="str">
        <f t="shared" ref="AZ6:AZ62" si="1">IFERROR(IF($AW6=0,"",($AW6-AX6)/AX6),"")</f>
        <v/>
      </c>
      <c r="BA6" s="79"/>
      <c r="BB6" s="38" t="str">
        <f t="shared" ref="BB6:BB62" si="2">IF(ISBLANK(BA6),"",IF(AW6="-",CONCATENATE("no data for ",$AW$4),IF(BC6&gt;0,"No","Yes")))</f>
        <v/>
      </c>
      <c r="BC6" s="58" t="str">
        <f t="shared" ref="BC6:BC62" si="3">IFERROR(IF($AW6=0,"",($AW6-BA6)/BA6),"")</f>
        <v/>
      </c>
      <c r="BD6" s="79"/>
      <c r="BE6" s="38" t="str">
        <f t="shared" ref="BE6:BE60" si="4">IF(ISBLANK(BD6),"",IF(AW6="-",CONCATENATE("no data for ",$AW$4),IF(BF6&gt;0,"No","Yes")))</f>
        <v/>
      </c>
      <c r="BF6" s="58" t="str">
        <f t="shared" ref="BF6:BF60" si="5">IFERROR(IF(AW6=0,"",(AW6-BD6)/BD6),"")</f>
        <v/>
      </c>
      <c r="BG6" s="241"/>
      <c r="BH6" s="38" t="str">
        <f t="shared" ref="BH6:BH62" si="6">IF(ISBLANK(BG6),"",IF(AW6="-",CONCATENATE("no data for ",$AW$4),IF(BI6&gt;0,"No","Yes")))</f>
        <v/>
      </c>
      <c r="BI6" s="58" t="str">
        <f t="shared" ref="BI6:BI62" si="7">IFERROR(IF(BM6="x",((AW6-AD6)/AD6)-(BG6*-1),""),"")</f>
        <v/>
      </c>
      <c r="BJ6" s="31"/>
      <c r="BK6" s="31"/>
      <c r="BL6" s="31"/>
      <c r="BM6" s="60"/>
      <c r="BN6"/>
      <c r="BO6"/>
      <c r="BP6"/>
      <c r="BQ6"/>
    </row>
    <row r="7" spans="1:69" s="3" customFormat="1" x14ac:dyDescent="0.2">
      <c r="B7" s="53" t="s">
        <v>133</v>
      </c>
      <c r="C7" s="61" t="s">
        <v>89</v>
      </c>
      <c r="D7" s="56">
        <v>1980</v>
      </c>
      <c r="E7" s="30">
        <f>IFERROR(VLOOKUP(CONCATENATE($B7,"_",E$4,"_",$C$82,"_",$C$81),Data_for_IC_trend_tables!$A$1:$G$49194,7,FALSE),"-")</f>
        <v>343.88955853798001</v>
      </c>
      <c r="F7" s="30">
        <f>IFERROR(VLOOKUP(CONCATENATE($B7,"_",F$4,"_",$C$82,"_",$C$81),Data_for_IC_trend_tables!$A$1:$G$49194,7,FALSE),"-")</f>
        <v>301.66146725451102</v>
      </c>
      <c r="G7" s="30">
        <f>IFERROR(VLOOKUP(CONCATENATE($B7,"_",G$4,"_",$C$82,"_",$C$81),Data_for_IC_trend_tables!$A$1:$G$49194,7,FALSE),"-")</f>
        <v>287.35818338740597</v>
      </c>
      <c r="H7" s="30">
        <f>IFERROR(VLOOKUP(CONCATENATE($B7,"_",H$4,"_",$C$82,"_",$C$81),Data_for_IC_trend_tables!$A$1:$G$49194,7,FALSE),"-")</f>
        <v>212.552669874212</v>
      </c>
      <c r="I7" s="30">
        <f>IFERROR(VLOOKUP(CONCATENATE($B7,"_",I$4,"_",$C$82,"_",$C$81),Data_for_IC_trend_tables!$A$1:$G$49194,7,FALSE),"-")</f>
        <v>195.44836553859</v>
      </c>
      <c r="J7" s="30">
        <f>IFERROR(VLOOKUP(CONCATENATE($B7,"_",J$4,"_",$C$82,"_",$C$81),Data_for_IC_trend_tables!$A$1:$G$49194,7,FALSE),"-")</f>
        <v>179.135150523102</v>
      </c>
      <c r="K7" s="30">
        <f>IFERROR(VLOOKUP(CONCATENATE($B7,"_",K$4,"_",$C$82,"_",$C$81),Data_for_IC_trend_tables!$A$1:$G$49194,7,FALSE),"-")</f>
        <v>159.773427816728</v>
      </c>
      <c r="L7" s="30">
        <f>IFERROR(VLOOKUP(CONCATENATE($B7,"_",L$4,"_",$C$82,"_",$C$81),Data_for_IC_trend_tables!$A$1:$G$49194,7,FALSE),"-")</f>
        <v>137.859710243829</v>
      </c>
      <c r="M7" s="30">
        <f>IFERROR(VLOOKUP(CONCATENATE($B7,"_",M$4,"_",$C$82,"_",$C$81),Data_for_IC_trend_tables!$A$1:$G$49194,7,FALSE),"-")</f>
        <v>102.805211477714</v>
      </c>
      <c r="N7" s="30">
        <f>IFERROR(VLOOKUP(CONCATENATE($B7,"_",N$4,"_",$C$82,"_",$C$81),Data_for_IC_trend_tables!$A$1:$G$49194,7,FALSE),"-")</f>
        <v>92.268111632198099</v>
      </c>
      <c r="O7" s="30">
        <f>IFERROR(VLOOKUP(CONCATENATE($B7,"_",O$4,"_",$C$82,"_",$C$81),Data_for_IC_trend_tables!$A$1:$G$49194,7,FALSE),"-")</f>
        <v>73.702673530295897</v>
      </c>
      <c r="P7" s="30">
        <f>IFERROR(VLOOKUP(CONCATENATE($B7,"_",P$4,"_",$C$82,"_",$C$81),Data_for_IC_trend_tables!$A$1:$G$49194,7,FALSE),"-")</f>
        <v>70.728165677892903</v>
      </c>
      <c r="Q7" s="30">
        <f>IFERROR(VLOOKUP(CONCATENATE($B7,"_",Q$4,"_",$C$82,"_",$C$81),Data_for_IC_trend_tables!$A$1:$G$49194,7,FALSE),"-")</f>
        <v>54.199204876341803</v>
      </c>
      <c r="R7" s="30">
        <f>IFERROR(VLOOKUP(CONCATENATE($B7,"_",R$4,"_",$C$82,"_",$C$81),Data_for_IC_trend_tables!$A$1:$G$49194,7,FALSE),"-")</f>
        <v>52.8198844007727</v>
      </c>
      <c r="S7" s="30">
        <f>IFERROR(VLOOKUP(CONCATENATE($B7,"_",S$4,"_",$C$82,"_",$C$81),Data_for_IC_trend_tables!$A$1:$G$49194,7,FALSE),"-")</f>
        <v>47.331338419967999</v>
      </c>
      <c r="T7" s="30">
        <f>IFERROR(VLOOKUP(CONCATENATE($B7,"_",T$4,"_",$C$82,"_",$C$81),Data_for_IC_trend_tables!$A$1:$G$49194,7,FALSE),"-")</f>
        <v>47.3057633415849</v>
      </c>
      <c r="U7" s="30">
        <f>IFERROR(VLOOKUP(CONCATENATE($B7,"_",U$4,"_",$C$82,"_",$C$81),Data_for_IC_trend_tables!$A$1:$G$49194,7,FALSE),"-")</f>
        <v>43.938494375813399</v>
      </c>
      <c r="V7" s="30">
        <f>IFERROR(VLOOKUP(CONCATENATE($B7,"_",V$4,"_",$C$82,"_",$C$81),Data_for_IC_trend_tables!$A$1:$G$49194,7,FALSE),"-")</f>
        <v>40.379205934302902</v>
      </c>
      <c r="W7" s="30">
        <f>IFERROR(VLOOKUP(CONCATENATE($B7,"_",W$4,"_",$C$82,"_",$C$81),Data_for_IC_trend_tables!$A$1:$G$49194,7,FALSE),"-")</f>
        <v>35.585888525208901</v>
      </c>
      <c r="X7" s="30">
        <f>IFERROR(VLOOKUP(CONCATENATE($B7,"_",X$4,"_",$C$82,"_",$C$81),Data_for_IC_trend_tables!$A$1:$G$49194,7,FALSE),"-")</f>
        <v>33.700457387069399</v>
      </c>
      <c r="Y7" s="30">
        <f>IFERROR(VLOOKUP(CONCATENATE($B7,"_",Y$4,"_",$C$82,"_",$C$81),Data_for_IC_trend_tables!$A$1:$G$49194,7,FALSE),"-")</f>
        <v>31.519452919581699</v>
      </c>
      <c r="Z7" s="30">
        <f>IFERROR(VLOOKUP(CONCATENATE($B7,"_",Z$4,"_",$C$82,"_",$C$81),Data_for_IC_trend_tables!$A$1:$G$49194,7,FALSE),"-")</f>
        <v>32.382992577017099</v>
      </c>
      <c r="AA7" s="30">
        <f>IFERROR(VLOOKUP(CONCATENATE($B7,"_",AA$4,"_",$C$82,"_",$C$81),Data_for_IC_trend_tables!$A$1:$G$49194,7,FALSE),"-")</f>
        <v>31.282934452436301</v>
      </c>
      <c r="AB7" s="30">
        <f>IFERROR(VLOOKUP(CONCATENATE($B7,"_",AB$4,"_",$C$82,"_",$C$81),Data_for_IC_trend_tables!$A$1:$G$49194,7,FALSE),"-")</f>
        <v>31.047759236643401</v>
      </c>
      <c r="AC7" s="30">
        <f>IFERROR(VLOOKUP(CONCATENATE($B7,"_",AC$4,"_",$C$82,"_",$C$81),Data_for_IC_trend_tables!$A$1:$G$49194,7,FALSE),"-")</f>
        <v>26.567397649399801</v>
      </c>
      <c r="AD7" s="30">
        <f>IFERROR(VLOOKUP(CONCATENATE($B7,"_",AD$4,"_",$C$82,"_",$C$81),Data_for_IC_trend_tables!$A$1:$G$49194,7,FALSE),"-")</f>
        <v>25.894116521701001</v>
      </c>
      <c r="AE7" s="30">
        <f>IFERROR(VLOOKUP(CONCATENATE($B7,"_",AE$4,"_",$C$82,"_",$C$81),Data_for_IC_trend_tables!$A$1:$G$49194,7,FALSE),"-")</f>
        <v>26.655879291707901</v>
      </c>
      <c r="AF7" s="30">
        <f>IFERROR(VLOOKUP(CONCATENATE($B7,"_",AF$4,"_",$C$82,"_",$C$81),Data_for_IC_trend_tables!$A$1:$G$49194,7,FALSE),"-")</f>
        <v>23.336553851156602</v>
      </c>
      <c r="AG7" s="30">
        <f>IFERROR(VLOOKUP(CONCATENATE($B7,"_",AG$4,"_",$C$82,"_",$C$81),Data_for_IC_trend_tables!$A$1:$G$49194,7,FALSE),"-")</f>
        <v>20.269668376214401</v>
      </c>
      <c r="AH7" s="30">
        <f>IFERROR(VLOOKUP(CONCATENATE($B7,"_",AH$4,"_",$C$82,"_",$C$81),Data_for_IC_trend_tables!$A$1:$G$49194,7,FALSE),"-")</f>
        <v>14.737475466965799</v>
      </c>
      <c r="AI7" s="30">
        <f>IFERROR(VLOOKUP(CONCATENATE($B7,"_",AI$4,"_",$C$82,"_",$C$81),Data_for_IC_trend_tables!$A$1:$G$49194,7,FALSE),"-")</f>
        <v>15.9806314629711</v>
      </c>
      <c r="AJ7" s="30">
        <f>IFERROR(VLOOKUP(CONCATENATE($B7,"_",AJ$4,"_",$C$82,"_",$C$81),Data_for_IC_trend_tables!$A$1:$G$49194,7,FALSE),"-")</f>
        <v>15.167377885349699</v>
      </c>
      <c r="AK7" s="30">
        <f>IFERROR(VLOOKUP(CONCATENATE($B7,"_",AK$4,"_",$C$82,"_",$C$81),Data_for_IC_trend_tables!$A$1:$G$49194,7,FALSE),"-")</f>
        <v>14.789075037411999</v>
      </c>
      <c r="AL7" s="30">
        <f>IFERROR(VLOOKUP(CONCATENATE($B7,"_",AL$4,"_",$C$82,"_",$C$81),Data_for_IC_trend_tables!$A$1:$G$49194,7,FALSE),"-")</f>
        <v>14.3495261604753</v>
      </c>
      <c r="AM7" s="30">
        <f>IFERROR(VLOOKUP(CONCATENATE($B7,"_",AM$4,"_",$C$82,"_",$C$81),Data_for_IC_trend_tables!$A$1:$G$49194,7,FALSE),"-")</f>
        <v>14.518686697672999</v>
      </c>
      <c r="AN7" s="30">
        <f>IFERROR(VLOOKUP(CONCATENATE($B7,"_",AN$4,"_",$C$82,"_",$C$81),Data_for_IC_trend_tables!$A$1:$G$49194,7,FALSE),"-")</f>
        <v>14.1011890393236</v>
      </c>
      <c r="AO7" s="30">
        <f>IFERROR(VLOOKUP(CONCATENATE($B7,"_",AO$4,"_",$C$82,"_",$C$81),Data_for_IC_trend_tables!$A$1:$G$49194,7,FALSE),"-")</f>
        <v>13.258631307828599</v>
      </c>
      <c r="AP7" s="30">
        <f>IFERROR(VLOOKUP(CONCATENATE($B7,"_",AP$4,"_",$C$82,"_",$C$81),Data_for_IC_trend_tables!$A$1:$G$49194,7,FALSE),"-")</f>
        <v>12.790728534744501</v>
      </c>
      <c r="AQ7" s="30">
        <f>IFERROR(VLOOKUP(CONCATENATE($B7,"_",AQ$4,"_",$C$82,"_",$C$81),Data_for_IC_trend_tables!$A$1:$G$49194,7,FALSE),"-")</f>
        <v>11.5837749440664</v>
      </c>
      <c r="AR7" s="30">
        <f>IFERROR(VLOOKUP(CONCATENATE($B7,"_",AR$4,"_",$C$82,"_",$C$81),Data_for_IC_trend_tables!$A$1:$G$49194,7,FALSE),"-")</f>
        <v>11.168717789408699</v>
      </c>
      <c r="AS7" s="30">
        <f>IFERROR(VLOOKUP(CONCATENATE($B7,"_",AS$4,"_",$C$82,"_",$C$81),Data_for_IC_trend_tables!$A$1:$G$49194,7,FALSE),"-")</f>
        <v>10.407714399123501</v>
      </c>
      <c r="AT7" s="30">
        <f>IFERROR(VLOOKUP(CONCATENATE($B7,"_",AT$4,"_",$C$82,"_",$C$81),Data_for_IC_trend_tables!$A$1:$G$49194,7,FALSE),"-")</f>
        <v>10.875026685656501</v>
      </c>
      <c r="AU7" s="30">
        <f>IFERROR(VLOOKUP(CONCATENATE($B7,"_",AU$4,"_",$C$82,"_",$C$81),Data_for_IC_trend_tables!$A$1:$G$49194,7,FALSE),"-")</f>
        <v>10.779723327656701</v>
      </c>
      <c r="AV7"/>
      <c r="AW7" s="30">
        <f>IFERROR(VLOOKUP(CONCATENATE($B7,"_",AW$4,"_",$C$82,"_",$C$81),Data_for_IC_trend_tables!$A$1:$G$49194,7,FALSE),"-")</f>
        <v>10.779723327656701</v>
      </c>
      <c r="AX7" s="77">
        <f>E7*0.7</f>
        <v>240.72269097658599</v>
      </c>
      <c r="AY7" s="38" t="str">
        <f t="shared" si="0"/>
        <v>Yes</v>
      </c>
      <c r="AZ7" s="58">
        <f t="shared" si="1"/>
        <v>-0.95521933024292582</v>
      </c>
      <c r="BA7" s="79">
        <v>78</v>
      </c>
      <c r="BB7" s="38" t="str">
        <f t="shared" si="2"/>
        <v>Yes</v>
      </c>
      <c r="BC7" s="58">
        <f t="shared" si="3"/>
        <v>-0.86179841887619624</v>
      </c>
      <c r="BD7" s="79">
        <v>39</v>
      </c>
      <c r="BE7" s="38" t="str">
        <f t="shared" si="4"/>
        <v>Yes</v>
      </c>
      <c r="BF7" s="58">
        <f t="shared" si="5"/>
        <v>-0.72359683775239225</v>
      </c>
      <c r="BG7" s="241">
        <v>0.26</v>
      </c>
      <c r="BH7" s="38" t="str">
        <f t="shared" si="6"/>
        <v>Yes</v>
      </c>
      <c r="BI7" s="58">
        <f t="shared" si="7"/>
        <v>-0.32369989883135919</v>
      </c>
      <c r="BJ7" s="32" t="s">
        <v>76</v>
      </c>
      <c r="BK7" s="32" t="s">
        <v>76</v>
      </c>
      <c r="BL7" s="32" t="s">
        <v>76</v>
      </c>
      <c r="BM7" s="32" t="s">
        <v>76</v>
      </c>
      <c r="BN7"/>
      <c r="BO7"/>
      <c r="BP7"/>
      <c r="BQ7"/>
    </row>
    <row r="8" spans="1:69" s="3" customFormat="1" x14ac:dyDescent="0.2">
      <c r="B8" s="53" t="s">
        <v>135</v>
      </c>
      <c r="C8" s="55" t="s">
        <v>88</v>
      </c>
      <c r="D8" s="56"/>
      <c r="E8" s="30" t="str">
        <f>IFERROR(VLOOKUP(CONCATENATE($B8,"_",E$4,"_",$C$82,"_",$C$81),Data_for_IC_trend_tables!$A$1:$G$49194,7,FALSE),"-")</f>
        <v>-</v>
      </c>
      <c r="F8" s="30" t="str">
        <f>IFERROR(VLOOKUP(CONCATENATE($B8,"_",F$4,"_",$C$82,"_",$C$81),Data_for_IC_trend_tables!$A$1:$G$49194,7,FALSE),"-")</f>
        <v>-</v>
      </c>
      <c r="G8" s="30" t="str">
        <f>IFERROR(VLOOKUP(CONCATENATE($B8,"_",G$4,"_",$C$82,"_",$C$81),Data_for_IC_trend_tables!$A$1:$G$49194,7,FALSE),"-")</f>
        <v>-</v>
      </c>
      <c r="H8" s="30" t="str">
        <f>IFERROR(VLOOKUP(CONCATENATE($B8,"_",H$4,"_",$C$82,"_",$C$81),Data_for_IC_trend_tables!$A$1:$G$49194,7,FALSE),"-")</f>
        <v>-</v>
      </c>
      <c r="I8" s="30" t="str">
        <f>IFERROR(VLOOKUP(CONCATENATE($B8,"_",I$4,"_",$C$82,"_",$C$81),Data_for_IC_trend_tables!$A$1:$G$49194,7,FALSE),"-")</f>
        <v>-</v>
      </c>
      <c r="J8" s="30" t="str">
        <f>IFERROR(VLOOKUP(CONCATENATE($B8,"_",J$4,"_",$C$82,"_",$C$81),Data_for_IC_trend_tables!$A$1:$G$49194,7,FALSE),"-")</f>
        <v>-</v>
      </c>
      <c r="K8" s="30" t="str">
        <f>IFERROR(VLOOKUP(CONCATENATE($B8,"_",K$4,"_",$C$82,"_",$C$81),Data_for_IC_trend_tables!$A$1:$G$49194,7,FALSE),"-")</f>
        <v>-</v>
      </c>
      <c r="L8" s="30" t="str">
        <f>IFERROR(VLOOKUP(CONCATENATE($B8,"_",L$4,"_",$C$82,"_",$C$81),Data_for_IC_trend_tables!$A$1:$G$49194,7,FALSE),"-")</f>
        <v>-</v>
      </c>
      <c r="M8" s="30" t="str">
        <f>IFERROR(VLOOKUP(CONCATENATE($B8,"_",M$4,"_",$C$82,"_",$C$81),Data_for_IC_trend_tables!$A$1:$G$49194,7,FALSE),"-")</f>
        <v>-</v>
      </c>
      <c r="N8" s="30" t="str">
        <f>IFERROR(VLOOKUP(CONCATENATE($B8,"_",N$4,"_",$C$82,"_",$C$81),Data_for_IC_trend_tables!$A$1:$G$49194,7,FALSE),"-")</f>
        <v>-</v>
      </c>
      <c r="O8" s="30">
        <f>IFERROR(VLOOKUP(CONCATENATE($B8,"_",O$4,"_",$C$82,"_",$C$81),Data_for_IC_trend_tables!$A$1:$G$49194,7,FALSE),"-")</f>
        <v>7.7580600000000004</v>
      </c>
      <c r="P8" s="30">
        <f>IFERROR(VLOOKUP(CONCATENATE($B8,"_",P$4,"_",$C$82,"_",$C$81),Data_for_IC_trend_tables!$A$1:$G$49194,7,FALSE),"-")</f>
        <v>7.2800399999999996</v>
      </c>
      <c r="Q8" s="30">
        <f>IFERROR(VLOOKUP(CONCATENATE($B8,"_",Q$4,"_",$C$82,"_",$C$81),Data_for_IC_trend_tables!$A$1:$G$49194,7,FALSE),"-")</f>
        <v>6.8720800000000004</v>
      </c>
      <c r="R8" s="30">
        <f>IFERROR(VLOOKUP(CONCATENATE($B8,"_",R$4,"_",$C$82,"_",$C$81),Data_for_IC_trend_tables!$A$1:$G$49194,7,FALSE),"-")</f>
        <v>6.3829000000000002</v>
      </c>
      <c r="S8" s="30">
        <f>IFERROR(VLOOKUP(CONCATENATE($B8,"_",S$4,"_",$C$82,"_",$C$81),Data_for_IC_trend_tables!$A$1:$G$49194,7,FALSE),"-")</f>
        <v>5.9290599999999998</v>
      </c>
      <c r="T8" s="30">
        <f>IFERROR(VLOOKUP(CONCATENATE($B8,"_",T$4,"_",$C$82,"_",$C$81),Data_for_IC_trend_tables!$A$1:$G$49194,7,FALSE),"-")</f>
        <v>5.6798200000000003</v>
      </c>
      <c r="U8" s="30">
        <f>IFERROR(VLOOKUP(CONCATENATE($B8,"_",U$4,"_",$C$82,"_",$C$81),Data_for_IC_trend_tables!$A$1:$G$49194,7,FALSE),"-")</f>
        <v>5.6420000000000003</v>
      </c>
      <c r="V8" s="30">
        <f>IFERROR(VLOOKUP(CONCATENATE($B8,"_",V$4,"_",$C$82,"_",$C$81),Data_for_IC_trend_tables!$A$1:$G$49194,7,FALSE),"-")</f>
        <v>5.6240199999999998</v>
      </c>
      <c r="W8" s="30">
        <f>IFERROR(VLOOKUP(CONCATENATE($B8,"_",W$4,"_",$C$82,"_",$C$81),Data_for_IC_trend_tables!$A$1:$G$49194,7,FALSE),"-")</f>
        <v>7.0828800000000003</v>
      </c>
      <c r="X8" s="30">
        <f>IFERROR(VLOOKUP(CONCATENATE($B8,"_",X$4,"_",$C$82,"_",$C$81),Data_for_IC_trend_tables!$A$1:$G$49194,7,FALSE),"-")</f>
        <v>8.5603400000000001</v>
      </c>
      <c r="Y8" s="30">
        <f>IFERROR(VLOOKUP(CONCATENATE($B8,"_",Y$4,"_",$C$82,"_",$C$81),Data_for_IC_trend_tables!$A$1:$G$49194,7,FALSE),"-")</f>
        <v>8.6920780000000004</v>
      </c>
      <c r="Z8" s="30">
        <f>IFERROR(VLOOKUP(CONCATENATE($B8,"_",Z$4,"_",$C$82,"_",$C$81),Data_for_IC_trend_tables!$A$1:$G$49194,7,FALSE),"-")</f>
        <v>9.2447029999999994</v>
      </c>
      <c r="AA8" s="30">
        <f>IFERROR(VLOOKUP(CONCATENATE($B8,"_",AA$4,"_",$C$82,"_",$C$81),Data_for_IC_trend_tables!$A$1:$G$49194,7,FALSE),"-")</f>
        <v>9.5104989999999994</v>
      </c>
      <c r="AB8" s="30">
        <f>IFERROR(VLOOKUP(CONCATENATE($B8,"_",AB$4,"_",$C$82,"_",$C$81),Data_for_IC_trend_tables!$A$1:$G$49194,7,FALSE),"-")</f>
        <v>9.5409849999999992</v>
      </c>
      <c r="AC8" s="30">
        <f>IFERROR(VLOOKUP(CONCATENATE($B8,"_",AC$4,"_",$C$82,"_",$C$81),Data_for_IC_trend_tables!$A$1:$G$49194,7,FALSE),"-")</f>
        <v>9.6445299999999996</v>
      </c>
      <c r="AD8" s="30">
        <f>IFERROR(VLOOKUP(CONCATENATE($B8,"_",AD$4,"_",$C$82,"_",$C$81),Data_for_IC_trend_tables!$A$1:$G$49194,7,FALSE),"-")</f>
        <v>13.789149999999999</v>
      </c>
      <c r="AE8" s="30">
        <f>IFERROR(VLOOKUP(CONCATENATE($B8,"_",AE$4,"_",$C$82,"_",$C$81),Data_for_IC_trend_tables!$A$1:$G$49194,7,FALSE),"-")</f>
        <v>20.028112</v>
      </c>
      <c r="AF8" s="30">
        <f>IFERROR(VLOOKUP(CONCATENATE($B8,"_",AF$4,"_",$C$82,"_",$C$81),Data_for_IC_trend_tables!$A$1:$G$49194,7,FALSE),"-")</f>
        <v>27.2328866</v>
      </c>
      <c r="AG8" s="30">
        <f>IFERROR(VLOOKUP(CONCATENATE($B8,"_",AG$4,"_",$C$82,"_",$C$81),Data_for_IC_trend_tables!$A$1:$G$49194,7,FALSE),"-")</f>
        <v>28.454481135000002</v>
      </c>
      <c r="AH8" s="30">
        <f>IFERROR(VLOOKUP(CONCATENATE($B8,"_",AH$4,"_",$C$82,"_",$C$81),Data_for_IC_trend_tables!$A$1:$G$49194,7,FALSE),"-")</f>
        <v>31.898782351000001</v>
      </c>
      <c r="AI8" s="30">
        <f>IFERROR(VLOOKUP(CONCATENATE($B8,"_",AI$4,"_",$C$82,"_",$C$81),Data_for_IC_trend_tables!$A$1:$G$49194,7,FALSE),"-")</f>
        <v>32.193422802000001</v>
      </c>
      <c r="AJ8" s="30">
        <f>IFERROR(VLOOKUP(CONCATENATE($B8,"_",AJ$4,"_",$C$82,"_",$C$81),Data_for_IC_trend_tables!$A$1:$G$49194,7,FALSE),"-")</f>
        <v>29.497984705</v>
      </c>
      <c r="AK8" s="30">
        <f>IFERROR(VLOOKUP(CONCATENATE($B8,"_",AK$4,"_",$C$82,"_",$C$81),Data_for_IC_trend_tables!$A$1:$G$49194,7,FALSE),"-")</f>
        <v>28.169308122</v>
      </c>
      <c r="AL8" s="30">
        <f>IFERROR(VLOOKUP(CONCATENATE($B8,"_",AL$4,"_",$C$82,"_",$C$81),Data_for_IC_trend_tables!$A$1:$G$49194,7,FALSE),"-")</f>
        <v>28.194149375999999</v>
      </c>
      <c r="AM8" s="30">
        <f>IFERROR(VLOOKUP(CONCATENATE($B8,"_",AM$4,"_",$C$82,"_",$C$81),Data_for_IC_trend_tables!$A$1:$G$49194,7,FALSE),"-")</f>
        <v>27.327902813000001</v>
      </c>
      <c r="AN8" s="30">
        <f>IFERROR(VLOOKUP(CONCATENATE($B8,"_",AN$4,"_",$C$82,"_",$C$81),Data_for_IC_trend_tables!$A$1:$G$49194,7,FALSE),"-")</f>
        <v>29.320875757</v>
      </c>
      <c r="AO8" s="30">
        <f>IFERROR(VLOOKUP(CONCATENATE($B8,"_",AO$4,"_",$C$82,"_",$C$81),Data_for_IC_trend_tables!$A$1:$G$49194,7,FALSE),"-")</f>
        <v>30.463123621000001</v>
      </c>
      <c r="AP8" s="30">
        <f>IFERROR(VLOOKUP(CONCATENATE($B8,"_",AP$4,"_",$C$82,"_",$C$81),Data_for_IC_trend_tables!$A$1:$G$49194,7,FALSE),"-")</f>
        <v>27.213340949999999</v>
      </c>
      <c r="AQ8" s="30">
        <f>IFERROR(VLOOKUP(CONCATENATE($B8,"_",AQ$4,"_",$C$82,"_",$C$81),Data_for_IC_trend_tables!$A$1:$G$49194,7,FALSE),"-")</f>
        <v>25.407320009999999</v>
      </c>
      <c r="AR8" s="30">
        <f>IFERROR(VLOOKUP(CONCATENATE($B8,"_",AR$4,"_",$C$82,"_",$C$81),Data_for_IC_trend_tables!$A$1:$G$49194,7,FALSE),"-")</f>
        <v>24.806052466000001</v>
      </c>
      <c r="AS8" s="30">
        <f>IFERROR(VLOOKUP(CONCATENATE($B8,"_",AS$4,"_",$C$82,"_",$C$81),Data_for_IC_trend_tables!$A$1:$G$49194,7,FALSE),"-")</f>
        <v>23.020509377</v>
      </c>
      <c r="AT8" s="30">
        <f>IFERROR(VLOOKUP(CONCATENATE($B8,"_",AT$4,"_",$C$82,"_",$C$81),Data_for_IC_trend_tables!$A$1:$G$49194,7,FALSE),"-")</f>
        <v>23.833330908000001</v>
      </c>
      <c r="AU8" s="30">
        <f>IFERROR(VLOOKUP(CONCATENATE($B8,"_",AU$4,"_",$C$82,"_",$C$81),Data_for_IC_trend_tables!$A$1:$G$49194,7,FALSE),"-")</f>
        <v>21.935696270000001</v>
      </c>
      <c r="AV8"/>
      <c r="AW8" s="30">
        <f>IFERROR(VLOOKUP(CONCATENATE($B8,"_",AW$4,"_",$C$82,"_",$C$81),Data_for_IC_trend_tables!$A$1:$G$49194,7,FALSE),"-")</f>
        <v>21.935696270000001</v>
      </c>
      <c r="AX8" s="79"/>
      <c r="AY8" s="38" t="str">
        <f t="shared" si="0"/>
        <v/>
      </c>
      <c r="AZ8" s="58" t="str">
        <f t="shared" si="1"/>
        <v/>
      </c>
      <c r="BA8" s="79"/>
      <c r="BB8" s="38" t="str">
        <f t="shared" si="2"/>
        <v/>
      </c>
      <c r="BC8" s="58" t="str">
        <f t="shared" si="3"/>
        <v/>
      </c>
      <c r="BD8" s="79"/>
      <c r="BE8" s="38" t="str">
        <f t="shared" si="4"/>
        <v/>
      </c>
      <c r="BF8" s="58" t="str">
        <f t="shared" si="5"/>
        <v/>
      </c>
      <c r="BG8" s="241"/>
      <c r="BH8" s="38" t="str">
        <f t="shared" si="6"/>
        <v/>
      </c>
      <c r="BI8" s="58" t="str">
        <f t="shared" si="7"/>
        <v/>
      </c>
      <c r="BJ8" s="31"/>
      <c r="BK8" s="31"/>
      <c r="BL8" s="31"/>
      <c r="BM8" s="60"/>
      <c r="BN8"/>
      <c r="BO8"/>
      <c r="BP8"/>
      <c r="BQ8"/>
    </row>
    <row r="9" spans="1:69" s="3" customFormat="1" x14ac:dyDescent="0.2">
      <c r="B9" s="53" t="s">
        <v>136</v>
      </c>
      <c r="C9" s="55" t="s">
        <v>3</v>
      </c>
      <c r="D9" s="56">
        <v>1980</v>
      </c>
      <c r="E9" s="30">
        <f>IFERROR(VLOOKUP(CONCATENATE($B9,"_",E$4,"_",$C$82,"_",$C$81),Data_for_IC_trend_tables!$A$1:$G$49194,7,FALSE),"-")</f>
        <v>740</v>
      </c>
      <c r="F9" s="30">
        <f>IFERROR(VLOOKUP(CONCATENATE($B9,"_",F$4,"_",$C$82,"_",$C$81),Data_for_IC_trend_tables!$A$1:$G$49194,7,FALSE),"-")</f>
        <v>730</v>
      </c>
      <c r="G9" s="30">
        <f>IFERROR(VLOOKUP(CONCATENATE($B9,"_",G$4,"_",$C$82,"_",$C$81),Data_for_IC_trend_tables!$A$1:$G$49194,7,FALSE),"-")</f>
        <v>710</v>
      </c>
      <c r="H9" s="30">
        <f>IFERROR(VLOOKUP(CONCATENATE($B9,"_",H$4,"_",$C$82,"_",$C$81),Data_for_IC_trend_tables!$A$1:$G$49194,7,FALSE),"-")</f>
        <v>710</v>
      </c>
      <c r="I9" s="30">
        <f>IFERROR(VLOOKUP(CONCATENATE($B9,"_",I$4,"_",$C$82,"_",$C$81),Data_for_IC_trend_tables!$A$1:$G$49194,7,FALSE),"-")</f>
        <v>690</v>
      </c>
      <c r="J9" s="30">
        <f>IFERROR(VLOOKUP(CONCATENATE($B9,"_",J$4,"_",$C$82,"_",$C$81),Data_for_IC_trend_tables!$A$1:$G$49194,7,FALSE),"-")</f>
        <v>690</v>
      </c>
      <c r="K9" s="30">
        <f>IFERROR(VLOOKUP(CONCATENATE($B9,"_",K$4,"_",$C$82,"_",$C$81),Data_for_IC_trend_tables!$A$1:$G$49194,7,FALSE),"-")</f>
        <v>690</v>
      </c>
      <c r="L9" s="30">
        <f>IFERROR(VLOOKUP(CONCATENATE($B9,"_",L$4,"_",$C$82,"_",$C$81),Data_for_IC_trend_tables!$A$1:$G$49194,7,FALSE),"-")</f>
        <v>761</v>
      </c>
      <c r="M9" s="30">
        <f>IFERROR(VLOOKUP(CONCATENATE($B9,"_",M$4,"_",$C$82,"_",$C$81),Data_for_IC_trend_tables!$A$1:$G$49194,7,FALSE),"-")</f>
        <v>720</v>
      </c>
      <c r="N9" s="30">
        <f>IFERROR(VLOOKUP(CONCATENATE($B9,"_",N$4,"_",$C$82,"_",$C$81),Data_for_IC_trend_tables!$A$1:$G$49194,7,FALSE),"-")</f>
        <v>668</v>
      </c>
      <c r="O9" s="30">
        <f>IFERROR(VLOOKUP(CONCATENATE($B9,"_",O$4,"_",$C$82,"_",$C$81),Data_for_IC_trend_tables!$A$1:$G$49194,7,FALSE),"-")</f>
        <v>637</v>
      </c>
      <c r="P9" s="30">
        <f>IFERROR(VLOOKUP(CONCATENATE($B9,"_",P$4,"_",$C$82,"_",$C$81),Data_for_IC_trend_tables!$A$1:$G$49194,7,FALSE),"-")</f>
        <v>652</v>
      </c>
      <c r="Q9" s="30">
        <f>IFERROR(VLOOKUP(CONCATENATE($B9,"_",Q$4,"_",$C$82,"_",$C$81),Data_for_IC_trend_tables!$A$1:$G$49194,7,FALSE),"-")</f>
        <v>458</v>
      </c>
      <c r="R9" s="30">
        <f>IFERROR(VLOOKUP(CONCATENATE($B9,"_",R$4,"_",$C$82,"_",$C$81),Data_for_IC_trend_tables!$A$1:$G$49194,7,FALSE),"-")</f>
        <v>382</v>
      </c>
      <c r="S9" s="30">
        <f>IFERROR(VLOOKUP(CONCATENATE($B9,"_",S$4,"_",$C$82,"_",$C$81),Data_for_IC_trend_tables!$A$1:$G$49194,7,FALSE),"-")</f>
        <v>324</v>
      </c>
      <c r="T9" s="30">
        <f>IFERROR(VLOOKUP(CONCATENATE($B9,"_",T$4,"_",$C$82,"_",$C$81),Data_for_IC_trend_tables!$A$1:$G$49194,7,FALSE),"-")</f>
        <v>275</v>
      </c>
      <c r="U9" s="30">
        <f>IFERROR(VLOOKUP(CONCATENATE($B9,"_",U$4,"_",$C$82,"_",$C$81),Data_for_IC_trend_tables!$A$1:$G$49194,7,FALSE),"-")</f>
        <v>246.3</v>
      </c>
      <c r="V9" s="30">
        <f>IFERROR(VLOOKUP(CONCATENATE($B9,"_",V$4,"_",$C$82,"_",$C$81),Data_for_IC_trend_tables!$A$1:$G$49194,7,FALSE),"-")</f>
        <v>208.5</v>
      </c>
      <c r="W9" s="30">
        <f>IFERROR(VLOOKUP(CONCATENATE($B9,"_",W$4,"_",$C$82,"_",$C$81),Data_for_IC_trend_tables!$A$1:$G$49194,7,FALSE),"-")</f>
        <v>190</v>
      </c>
      <c r="X9" s="30">
        <f>IFERROR(VLOOKUP(CONCATENATE($B9,"_",X$4,"_",$C$82,"_",$C$81),Data_for_IC_trend_tables!$A$1:$G$49194,7,FALSE),"-")</f>
        <v>163.69999999999999</v>
      </c>
      <c r="Y9" s="30">
        <f>IFERROR(VLOOKUP(CONCATENATE($B9,"_",Y$4,"_",$C$82,"_",$C$81),Data_for_IC_trend_tables!$A$1:$G$49194,7,FALSE),"-")</f>
        <v>142.75</v>
      </c>
      <c r="Z9" s="30">
        <f>IFERROR(VLOOKUP(CONCATENATE($B9,"_",Z$4,"_",$C$82,"_",$C$81),Data_for_IC_trend_tables!$A$1:$G$49194,7,FALSE),"-")</f>
        <v>150.72300000000001</v>
      </c>
      <c r="AA9" s="30">
        <f>IFERROR(VLOOKUP(CONCATENATE($B9,"_",AA$4,"_",$C$82,"_",$C$81),Data_for_IC_trend_tables!$A$1:$G$49194,7,FALSE),"-")</f>
        <v>142.71899999999999</v>
      </c>
      <c r="AB9" s="30">
        <f>IFERROR(VLOOKUP(CONCATENATE($B9,"_",AB$4,"_",$C$82,"_",$C$81),Data_for_IC_trend_tables!$A$1:$G$49194,7,FALSE),"-")</f>
        <v>131.19649377949099</v>
      </c>
      <c r="AC9" s="30">
        <f>IFERROR(VLOOKUP(CONCATENATE($B9,"_",AC$4,"_",$C$82,"_",$C$81),Data_for_IC_trend_tables!$A$1:$G$49194,7,FALSE),"-")</f>
        <v>95.471662094395697</v>
      </c>
      <c r="AD9" s="30">
        <f>IFERROR(VLOOKUP(CONCATENATE($B9,"_",AD$4,"_",$C$82,"_",$C$81),Data_for_IC_trend_tables!$A$1:$G$49194,7,FALSE),"-")</f>
        <v>79.489999999999995</v>
      </c>
      <c r="AE9" s="30">
        <f>IFERROR(VLOOKUP(CONCATENATE($B9,"_",AE$4,"_",$C$82,"_",$C$81),Data_for_IC_trend_tables!$A$1:$G$49194,7,FALSE),"-")</f>
        <v>94.21</v>
      </c>
      <c r="AF9" s="30">
        <f>IFERROR(VLOOKUP(CONCATENATE($B9,"_",AF$4,"_",$C$82,"_",$C$81),Data_for_IC_trend_tables!$A$1:$G$49194,7,FALSE),"-")</f>
        <v>100.16</v>
      </c>
      <c r="AG9" s="30">
        <f>IFERROR(VLOOKUP(CONCATENATE($B9,"_",AG$4,"_",$C$82,"_",$C$81),Data_for_IC_trend_tables!$A$1:$G$49194,7,FALSE),"-")</f>
        <v>84.28</v>
      </c>
      <c r="AH9" s="30">
        <f>IFERROR(VLOOKUP(CONCATENATE($B9,"_",AH$4,"_",$C$82,"_",$C$81),Data_for_IC_trend_tables!$A$1:$G$49194,7,FALSE),"-")</f>
        <v>157.78</v>
      </c>
      <c r="AI9" s="30">
        <f>IFERROR(VLOOKUP(CONCATENATE($B9,"_",AI$4,"_",$C$82,"_",$C$81),Data_for_IC_trend_tables!$A$1:$G$49194,7,FALSE),"-")</f>
        <v>58.624079999999999</v>
      </c>
      <c r="AJ9" s="30">
        <f>IFERROR(VLOOKUP(CONCATENATE($B9,"_",AJ$4,"_",$C$82,"_",$C$81),Data_for_IC_trend_tables!$A$1:$G$49194,7,FALSE),"-")</f>
        <v>63.172982591839997</v>
      </c>
      <c r="AK9" s="30">
        <f>IFERROR(VLOOKUP(CONCATENATE($B9,"_",AK$4,"_",$C$82,"_",$C$81),Data_for_IC_trend_tables!$A$1:$G$49194,7,FALSE),"-")</f>
        <v>67.564070000000001</v>
      </c>
      <c r="AL9" s="30">
        <f>IFERROR(VLOOKUP(CONCATENATE($B9,"_",AL$4,"_",$C$82,"_",$C$81),Data_for_IC_trend_tables!$A$1:$G$49194,7,FALSE),"-")</f>
        <v>51.339690171199997</v>
      </c>
      <c r="AM9" s="30">
        <f>IFERROR(VLOOKUP(CONCATENATE($B9,"_",AM$4,"_",$C$82,"_",$C$81),Data_for_IC_trend_tables!$A$1:$G$49194,7,FALSE),"-")</f>
        <v>53.448300000000003</v>
      </c>
      <c r="AN9" s="30">
        <f>IFERROR(VLOOKUP(CONCATENATE($B9,"_",AN$4,"_",$C$82,"_",$C$81),Data_for_IC_trend_tables!$A$1:$G$49194,7,FALSE),"-")</f>
        <v>57.079511400000001</v>
      </c>
      <c r="AO9" s="30">
        <f>IFERROR(VLOOKUP(CONCATENATE($B9,"_",AO$4,"_",$C$82,"_",$C$81),Data_for_IC_trend_tables!$A$1:$G$49194,7,FALSE),"-")</f>
        <v>55.859000000000002</v>
      </c>
      <c r="AP9" s="30">
        <f>IFERROR(VLOOKUP(CONCATENATE($B9,"_",AP$4,"_",$C$82,"_",$C$81),Data_for_IC_trend_tables!$A$1:$G$49194,7,FALSE),"-")</f>
        <v>48.271299999999997</v>
      </c>
      <c r="AQ9" s="30">
        <f>IFERROR(VLOOKUP(CONCATENATE($B9,"_",AQ$4,"_",$C$82,"_",$C$81),Data_for_IC_trend_tables!$A$1:$G$49194,7,FALSE),"-")</f>
        <v>46.940800000000003</v>
      </c>
      <c r="AR9" s="30">
        <f>IFERROR(VLOOKUP(CONCATENATE($B9,"_",AR$4,"_",$C$82,"_",$C$81),Data_for_IC_trend_tables!$A$1:$G$49194,7,FALSE),"-")</f>
        <v>44.516435999999999</v>
      </c>
      <c r="AS9" s="30">
        <f>IFERROR(VLOOKUP(CONCATENATE($B9,"_",AS$4,"_",$C$82,"_",$C$81),Data_for_IC_trend_tables!$A$1:$G$49194,7,FALSE),"-")</f>
        <v>65.099699999999999</v>
      </c>
      <c r="AT9" s="30">
        <f>IFERROR(VLOOKUP(CONCATENATE($B9,"_",AT$4,"_",$C$82,"_",$C$81),Data_for_IC_trend_tables!$A$1:$G$49194,7,FALSE),"-")</f>
        <v>57.724699999999999</v>
      </c>
      <c r="AU9" s="30">
        <f>IFERROR(VLOOKUP(CONCATENATE($B9,"_",AU$4,"_",$C$82,"_",$C$81),Data_for_IC_trend_tables!$A$1:$G$49194,7,FALSE),"-")</f>
        <v>54.7622</v>
      </c>
      <c r="AV9"/>
      <c r="AW9" s="30">
        <f>IFERROR(VLOOKUP(CONCATENATE($B9,"_",AW$4,"_",$C$82,"_",$C$81),Data_for_IC_trend_tables!$A$1:$G$49194,7,FALSE),"-")</f>
        <v>54.7622</v>
      </c>
      <c r="AX9" s="77">
        <f>E9*0.7</f>
        <v>518</v>
      </c>
      <c r="AY9" s="38" t="str">
        <f t="shared" si="0"/>
        <v>Yes</v>
      </c>
      <c r="AZ9" s="58">
        <f t="shared" si="1"/>
        <v>-0.89428146718146717</v>
      </c>
      <c r="BA9" s="79"/>
      <c r="BB9" s="38" t="str">
        <f t="shared" si="2"/>
        <v/>
      </c>
      <c r="BC9" s="58" t="str">
        <f t="shared" si="3"/>
        <v/>
      </c>
      <c r="BD9" s="79"/>
      <c r="BE9" s="38" t="str">
        <f t="shared" si="4"/>
        <v/>
      </c>
      <c r="BF9" s="58" t="str">
        <f t="shared" si="5"/>
        <v/>
      </c>
      <c r="BG9" s="241"/>
      <c r="BH9" s="38" t="str">
        <f t="shared" si="6"/>
        <v/>
      </c>
      <c r="BI9" s="58" t="str">
        <f t="shared" si="7"/>
        <v/>
      </c>
      <c r="BJ9" s="32" t="s">
        <v>76</v>
      </c>
      <c r="BK9" s="31"/>
      <c r="BL9" s="31"/>
      <c r="BM9" s="60"/>
      <c r="BN9"/>
      <c r="BO9"/>
      <c r="BP9"/>
      <c r="BQ9"/>
    </row>
    <row r="10" spans="1:69" s="3" customFormat="1" x14ac:dyDescent="0.2">
      <c r="B10" s="53" t="s">
        <v>137</v>
      </c>
      <c r="C10" s="61" t="s">
        <v>95</v>
      </c>
      <c r="D10" s="56">
        <v>1980</v>
      </c>
      <c r="E10" s="30">
        <f>IFERROR(VLOOKUP(CONCATENATE($B10,"_",E$4,"_",$C$82,"_",$C$81),Data_for_IC_trend_tables!$A$1:$G$49194,7,FALSE),"-")</f>
        <v>828</v>
      </c>
      <c r="F10" s="30">
        <f>IFERROR(VLOOKUP(CONCATENATE($B10,"_",F$4,"_",$C$82,"_",$C$81),Data_for_IC_trend_tables!$A$1:$G$49194,7,FALSE),"-")</f>
        <v>712</v>
      </c>
      <c r="G10" s="30">
        <f>IFERROR(VLOOKUP(CONCATENATE($B10,"_",G$4,"_",$C$82,"_",$C$81),Data_for_IC_trend_tables!$A$1:$G$49194,7,FALSE),"-")</f>
        <v>694</v>
      </c>
      <c r="H10" s="30">
        <f>IFERROR(VLOOKUP(CONCATENATE($B10,"_",H$4,"_",$C$82,"_",$C$81),Data_for_IC_trend_tables!$A$1:$G$49194,7,FALSE),"-")</f>
        <v>560</v>
      </c>
      <c r="I10" s="30">
        <f>IFERROR(VLOOKUP(CONCATENATE($B10,"_",I$4,"_",$C$82,"_",$C$81),Data_for_IC_trend_tables!$A$1:$G$49194,7,FALSE),"-")</f>
        <v>500</v>
      </c>
      <c r="J10" s="30">
        <f>IFERROR(VLOOKUP(CONCATENATE($B10,"_",J$4,"_",$C$82,"_",$C$81),Data_for_IC_trend_tables!$A$1:$G$49194,7,FALSE),"-")</f>
        <v>400</v>
      </c>
      <c r="K10" s="30">
        <f>IFERROR(VLOOKUP(CONCATENATE($B10,"_",K$4,"_",$C$82,"_",$C$81),Data_for_IC_trend_tables!$A$1:$G$49194,7,FALSE),"-")</f>
        <v>377</v>
      </c>
      <c r="L10" s="30">
        <f>IFERROR(VLOOKUP(CONCATENATE($B10,"_",L$4,"_",$C$82,"_",$C$81),Data_for_IC_trend_tables!$A$1:$G$49194,7,FALSE),"-")</f>
        <v>367</v>
      </c>
      <c r="M10" s="30">
        <f>IFERROR(VLOOKUP(CONCATENATE($B10,"_",M$4,"_",$C$82,"_",$C$81),Data_for_IC_trend_tables!$A$1:$G$49194,7,FALSE),"-")</f>
        <v>354</v>
      </c>
      <c r="N10" s="30">
        <f>IFERROR(VLOOKUP(CONCATENATE($B10,"_",N$4,"_",$C$82,"_",$C$81),Data_for_IC_trend_tables!$A$1:$G$49194,7,FALSE),"-")</f>
        <v>325</v>
      </c>
      <c r="O10" s="30">
        <f>IFERROR(VLOOKUP(CONCATENATE($B10,"_",O$4,"_",$C$82,"_",$C$81),Data_for_IC_trend_tables!$A$1:$G$49194,7,FALSE),"-")</f>
        <v>364.620069739087</v>
      </c>
      <c r="P10" s="30">
        <f>IFERROR(VLOOKUP(CONCATENATE($B10,"_",P$4,"_",$C$82,"_",$C$81),Data_for_IC_trend_tables!$A$1:$G$49194,7,FALSE),"-")</f>
        <v>365.770271799309</v>
      </c>
      <c r="Q10" s="30">
        <f>IFERROR(VLOOKUP(CONCATENATE($B10,"_",Q$4,"_",$C$82,"_",$C$81),Data_for_IC_trend_tables!$A$1:$G$49194,7,FALSE),"-")</f>
        <v>356.97598538367299</v>
      </c>
      <c r="R10" s="30">
        <f>IFERROR(VLOOKUP(CONCATENATE($B10,"_",R$4,"_",$C$82,"_",$C$81),Data_for_IC_trend_tables!$A$1:$G$49194,7,FALSE),"-")</f>
        <v>331.97684132122498</v>
      </c>
      <c r="S10" s="30">
        <f>IFERROR(VLOOKUP(CONCATENATE($B10,"_",S$4,"_",$C$82,"_",$C$81),Data_for_IC_trend_tables!$A$1:$G$49194,7,FALSE),"-")</f>
        <v>290.31196118755599</v>
      </c>
      <c r="T10" s="30">
        <f>IFERROR(VLOOKUP(CONCATENATE($B10,"_",T$4,"_",$C$82,"_",$C$81),Data_for_IC_trend_tables!$A$1:$G$49194,7,FALSE),"-")</f>
        <v>257.82349760353401</v>
      </c>
      <c r="U10" s="30">
        <f>IFERROR(VLOOKUP(CONCATENATE($B10,"_",U$4,"_",$C$82,"_",$C$81),Data_for_IC_trend_tables!$A$1:$G$49194,7,FALSE),"-")</f>
        <v>247.728965129534</v>
      </c>
      <c r="V10" s="30">
        <f>IFERROR(VLOOKUP(CONCATENATE($B10,"_",V$4,"_",$C$82,"_",$C$81),Data_for_IC_trend_tables!$A$1:$G$49194,7,FALSE),"-")</f>
        <v>225.662693229072</v>
      </c>
      <c r="W10" s="30">
        <f>IFERROR(VLOOKUP(CONCATENATE($B10,"_",W$4,"_",$C$82,"_",$C$81),Data_for_IC_trend_tables!$A$1:$G$49194,7,FALSE),"-")</f>
        <v>211.97319938800399</v>
      </c>
      <c r="X10" s="30">
        <f>IFERROR(VLOOKUP(CONCATENATE($B10,"_",X$4,"_",$C$82,"_",$C$81),Data_for_IC_trend_tables!$A$1:$G$49194,7,FALSE),"-")</f>
        <v>173.44417929254101</v>
      </c>
      <c r="Y10" s="30">
        <f>IFERROR(VLOOKUP(CONCATENATE($B10,"_",Y$4,"_",$C$82,"_",$C$81),Data_for_IC_trend_tables!$A$1:$G$49194,7,FALSE),"-")</f>
        <v>170.65821987345399</v>
      </c>
      <c r="Z10" s="30">
        <f>IFERROR(VLOOKUP(CONCATENATE($B10,"_",Z$4,"_",$C$82,"_",$C$81),Data_for_IC_trend_tables!$A$1:$G$49194,7,FALSE),"-")</f>
        <v>164.971913808002</v>
      </c>
      <c r="AA10" s="30">
        <f>IFERROR(VLOOKUP(CONCATENATE($B10,"_",AA$4,"_",$C$82,"_",$C$81),Data_for_IC_trend_tables!$A$1:$G$49194,7,FALSE),"-")</f>
        <v>157.091019059628</v>
      </c>
      <c r="AB10" s="30">
        <f>IFERROR(VLOOKUP(CONCATENATE($B10,"_",AB$4,"_",$C$82,"_",$C$81),Data_for_IC_trend_tables!$A$1:$G$49194,7,FALSE),"-")</f>
        <v>152.07722431605899</v>
      </c>
      <c r="AC10" s="30">
        <f>IFERROR(VLOOKUP(CONCATENATE($B10,"_",AC$4,"_",$C$82,"_",$C$81),Data_for_IC_trend_tables!$A$1:$G$49194,7,FALSE),"-")</f>
        <v>154.772360613199</v>
      </c>
      <c r="AD10" s="30">
        <f>IFERROR(VLOOKUP(CONCATENATE($B10,"_",AD$4,"_",$C$82,"_",$C$81),Data_for_IC_trend_tables!$A$1:$G$49194,7,FALSE),"-")</f>
        <v>140.33129172375999</v>
      </c>
      <c r="AE10" s="30">
        <f>IFERROR(VLOOKUP(CONCATENATE($B10,"_",AE$4,"_",$C$82,"_",$C$81),Data_for_IC_trend_tables!$A$1:$G$49194,7,FALSE),"-")</f>
        <v>134.20144748893199</v>
      </c>
      <c r="AF10" s="30">
        <f>IFERROR(VLOOKUP(CONCATENATE($B10,"_",AF$4,"_",$C$82,"_",$C$81),Data_for_IC_trend_tables!$A$1:$G$49194,7,FALSE),"-")</f>
        <v>123.532020195681</v>
      </c>
      <c r="AG10" s="30">
        <f>IFERROR(VLOOKUP(CONCATENATE($B10,"_",AG$4,"_",$C$82,"_",$C$81),Data_for_IC_trend_tables!$A$1:$G$49194,7,FALSE),"-")</f>
        <v>95.5412822325967</v>
      </c>
      <c r="AH10" s="30">
        <f>IFERROR(VLOOKUP(CONCATENATE($B10,"_",AH$4,"_",$C$82,"_",$C$81),Data_for_IC_trend_tables!$A$1:$G$49194,7,FALSE),"-")</f>
        <v>74.464024640386896</v>
      </c>
      <c r="AI10" s="30">
        <f>IFERROR(VLOOKUP(CONCATENATE($B10,"_",AI$4,"_",$C$82,"_",$C$81),Data_for_IC_trend_tables!$A$1:$G$49194,7,FALSE),"-")</f>
        <v>60.493963966031998</v>
      </c>
      <c r="AJ10" s="30">
        <f>IFERROR(VLOOKUP(CONCATENATE($B10,"_",AJ$4,"_",$C$82,"_",$C$81),Data_for_IC_trend_tables!$A$1:$G$49194,7,FALSE),"-")</f>
        <v>53.299217502045202</v>
      </c>
      <c r="AK10" s="30">
        <f>IFERROR(VLOOKUP(CONCATENATE($B10,"_",AK$4,"_",$C$82,"_",$C$81),Data_for_IC_trend_tables!$A$1:$G$49194,7,FALSE),"-")</f>
        <v>47.480033283319003</v>
      </c>
      <c r="AL10" s="30">
        <f>IFERROR(VLOOKUP(CONCATENATE($B10,"_",AL$4,"_",$C$82,"_",$C$81),Data_for_IC_trend_tables!$A$1:$G$49194,7,FALSE),"-")</f>
        <v>43.089953542507402</v>
      </c>
      <c r="AM10" s="30">
        <f>IFERROR(VLOOKUP(CONCATENATE($B10,"_",AM$4,"_",$C$82,"_",$C$81),Data_for_IC_trend_tables!$A$1:$G$49194,7,FALSE),"-")</f>
        <v>40.752109238415002</v>
      </c>
      <c r="AN10" s="30">
        <f>IFERROR(VLOOKUP(CONCATENATE($B10,"_",AN$4,"_",$C$82,"_",$C$81),Data_for_IC_trend_tables!$A$1:$G$49194,7,FALSE),"-")</f>
        <v>41.1637960927306</v>
      </c>
      <c r="AO10" s="30">
        <f>IFERROR(VLOOKUP(CONCATENATE($B10,"_",AO$4,"_",$C$82,"_",$C$81),Data_for_IC_trend_tables!$A$1:$G$49194,7,FALSE),"-")</f>
        <v>34.102586928475901</v>
      </c>
      <c r="AP10" s="30">
        <f>IFERROR(VLOOKUP(CONCATENATE($B10,"_",AP$4,"_",$C$82,"_",$C$81),Data_for_IC_trend_tables!$A$1:$G$49194,7,FALSE),"-")</f>
        <v>32.532373686794998</v>
      </c>
      <c r="AQ10" s="30">
        <f>IFERROR(VLOOKUP(CONCATENATE($B10,"_",AQ$4,"_",$C$82,"_",$C$81),Data_for_IC_trend_tables!$A$1:$G$49194,7,FALSE),"-")</f>
        <v>32.0155677621824</v>
      </c>
      <c r="AR10" s="30">
        <f>IFERROR(VLOOKUP(CONCATENATE($B10,"_",AR$4,"_",$C$82,"_",$C$81),Data_for_IC_trend_tables!$A$1:$G$49194,7,FALSE),"-")</f>
        <v>29.808561076558401</v>
      </c>
      <c r="AS10" s="30">
        <f>IFERROR(VLOOKUP(CONCATENATE($B10,"_",AS$4,"_",$C$82,"_",$C$81),Data_for_IC_trend_tables!$A$1:$G$49194,7,FALSE),"-")</f>
        <v>24.170653493322</v>
      </c>
      <c r="AT10" s="30">
        <f>IFERROR(VLOOKUP(CONCATENATE($B10,"_",AT$4,"_",$C$82,"_",$C$81),Data_for_IC_trend_tables!$A$1:$G$49194,7,FALSE),"-")</f>
        <v>23.526032764794401</v>
      </c>
      <c r="AU10" s="30">
        <f>IFERROR(VLOOKUP(CONCATENATE($B10,"_",AU$4,"_",$C$82,"_",$C$81),Data_for_IC_trend_tables!$A$1:$G$49194,7,FALSE),"-")</f>
        <v>24.8291948496237</v>
      </c>
      <c r="AV10"/>
      <c r="AW10" s="30">
        <f>IFERROR(VLOOKUP(CONCATENATE($B10,"_",AW$4,"_",$C$82,"_",$C$81),Data_for_IC_trend_tables!$A$1:$G$49194,7,FALSE),"-")</f>
        <v>24.8291948496237</v>
      </c>
      <c r="AX10" s="77">
        <f>E10*0.7</f>
        <v>579.59999999999991</v>
      </c>
      <c r="AY10" s="38" t="str">
        <f t="shared" si="0"/>
        <v>Yes</v>
      </c>
      <c r="AZ10" s="58">
        <f t="shared" si="1"/>
        <v>-0.95716149956931729</v>
      </c>
      <c r="BA10" s="79">
        <v>215</v>
      </c>
      <c r="BB10" s="38" t="str">
        <f t="shared" si="2"/>
        <v>Yes</v>
      </c>
      <c r="BC10" s="58">
        <f t="shared" si="3"/>
        <v>-0.88451537279244796</v>
      </c>
      <c r="BD10" s="79"/>
      <c r="BE10" s="38" t="str">
        <f t="shared" si="4"/>
        <v/>
      </c>
      <c r="BF10" s="58" t="str">
        <f t="shared" si="5"/>
        <v/>
      </c>
      <c r="BG10" s="241"/>
      <c r="BH10" s="38" t="str">
        <f t="shared" si="6"/>
        <v/>
      </c>
      <c r="BI10" s="58" t="str">
        <f t="shared" si="7"/>
        <v/>
      </c>
      <c r="BJ10" s="32" t="s">
        <v>76</v>
      </c>
      <c r="BK10" s="32" t="s">
        <v>76</v>
      </c>
      <c r="BL10" s="31"/>
      <c r="BM10" s="60"/>
      <c r="BN10"/>
      <c r="BO10"/>
      <c r="BP10"/>
      <c r="BQ10"/>
    </row>
    <row r="11" spans="1:69" s="3" customFormat="1" x14ac:dyDescent="0.2">
      <c r="B11" s="53" t="s">
        <v>137</v>
      </c>
      <c r="C11" s="65" t="s">
        <v>209</v>
      </c>
      <c r="D11" s="56"/>
      <c r="E11" s="34" t="str">
        <f>IFERROR(VLOOKUP(CONCATENATE($B11,"_",E$4,"_",$C$82,"_",$C$81),Data_for_IC_trend_tables!$A$1:$G$49194,7,FALSE)-VLOOKUP(CONCATENATE($B11,"_",E$4,"_",$C$84,"_",$C$81),Data_for_IC_trend_tables!$A$1:$G$49194,7,FALSE)+VLOOKUP(CONCATENATE($B11,"_",E$4,"_",$C$83,"_",$C$81),Data_for_IC_trend_tables!$A$1:$G$49194,7,FALSE),"-")</f>
        <v>-</v>
      </c>
      <c r="F11" s="34" t="str">
        <f>IFERROR(VLOOKUP(CONCATENATE($B11,"_",F$4,"_",$C$82,"_",$C$81),Data_for_IC_trend_tables!$A$1:$G$49194,7,FALSE)-VLOOKUP(CONCATENATE($B11,"_",F$4,"_",$C$84,"_",$C$81),Data_for_IC_trend_tables!$A$1:$G$49194,7,FALSE)+VLOOKUP(CONCATENATE($B11,"_",F$4,"_",$C$83,"_",$C$81),Data_for_IC_trend_tables!$A$1:$G$49194,7,FALSE),"-")</f>
        <v>-</v>
      </c>
      <c r="G11" s="34" t="str">
        <f>IFERROR(VLOOKUP(CONCATENATE($B11,"_",G$4,"_",$C$82,"_",$C$81),Data_for_IC_trend_tables!$A$1:$G$49194,7,FALSE)-VLOOKUP(CONCATENATE($B11,"_",G$4,"_",$C$84,"_",$C$81),Data_for_IC_trend_tables!$A$1:$G$49194,7,FALSE)+VLOOKUP(CONCATENATE($B11,"_",G$4,"_",$C$83,"_",$C$81),Data_for_IC_trend_tables!$A$1:$G$49194,7,FALSE),"-")</f>
        <v>-</v>
      </c>
      <c r="H11" s="34" t="str">
        <f>IFERROR(VLOOKUP(CONCATENATE($B11,"_",H$4,"_",$C$82,"_",$C$81),Data_for_IC_trend_tables!$A$1:$G$49194,7,FALSE)-VLOOKUP(CONCATENATE($B11,"_",H$4,"_",$C$84,"_",$C$81),Data_for_IC_trend_tables!$A$1:$G$49194,7,FALSE)+VLOOKUP(CONCATENATE($B11,"_",H$4,"_",$C$83,"_",$C$81),Data_for_IC_trend_tables!$A$1:$G$49194,7,FALSE),"-")</f>
        <v>-</v>
      </c>
      <c r="I11" s="34" t="str">
        <f>IFERROR(VLOOKUP(CONCATENATE($B11,"_",I$4,"_",$C$82,"_",$C$81),Data_for_IC_trend_tables!$A$1:$G$49194,7,FALSE)-VLOOKUP(CONCATENATE($B11,"_",I$4,"_",$C$84,"_",$C$81),Data_for_IC_trend_tables!$A$1:$G$49194,7,FALSE)+VLOOKUP(CONCATENATE($B11,"_",I$4,"_",$C$83,"_",$C$81),Data_for_IC_trend_tables!$A$1:$G$49194,7,FALSE),"-")</f>
        <v>-</v>
      </c>
      <c r="J11" s="34" t="str">
        <f>IFERROR(VLOOKUP(CONCATENATE($B11,"_",J$4,"_",$C$82,"_",$C$81),Data_for_IC_trend_tables!$A$1:$G$49194,7,FALSE)-VLOOKUP(CONCATENATE($B11,"_",J$4,"_",$C$84,"_",$C$81),Data_for_IC_trend_tables!$A$1:$G$49194,7,FALSE)+VLOOKUP(CONCATENATE($B11,"_",J$4,"_",$C$83,"_",$C$81),Data_for_IC_trend_tables!$A$1:$G$49194,7,FALSE),"-")</f>
        <v>-</v>
      </c>
      <c r="K11" s="34" t="str">
        <f>IFERROR(VLOOKUP(CONCATENATE($B11,"_",K$4,"_",$C$82,"_",$C$81),Data_for_IC_trend_tables!$A$1:$G$49194,7,FALSE)-VLOOKUP(CONCATENATE($B11,"_",K$4,"_",$C$84,"_",$C$81),Data_for_IC_trend_tables!$A$1:$G$49194,7,FALSE)+VLOOKUP(CONCATENATE($B11,"_",K$4,"_",$C$83,"_",$C$81),Data_for_IC_trend_tables!$A$1:$G$49194,7,FALSE),"-")</f>
        <v>-</v>
      </c>
      <c r="L11" s="34" t="str">
        <f>IFERROR(VLOOKUP(CONCATENATE($B11,"_",L$4,"_",$C$82,"_",$C$81),Data_for_IC_trend_tables!$A$1:$G$49194,7,FALSE)-VLOOKUP(CONCATENATE($B11,"_",L$4,"_",$C$84,"_",$C$81),Data_for_IC_trend_tables!$A$1:$G$49194,7,FALSE)+VLOOKUP(CONCATENATE($B11,"_",L$4,"_",$C$83,"_",$C$81),Data_for_IC_trend_tables!$A$1:$G$49194,7,FALSE),"-")</f>
        <v>-</v>
      </c>
      <c r="M11" s="34" t="str">
        <f>IFERROR(VLOOKUP(CONCATENATE($B11,"_",M$4,"_",$C$82,"_",$C$81),Data_for_IC_trend_tables!$A$1:$G$49194,7,FALSE)-VLOOKUP(CONCATENATE($B11,"_",M$4,"_",$C$84,"_",$C$81),Data_for_IC_trend_tables!$A$1:$G$49194,7,FALSE)+VLOOKUP(CONCATENATE($B11,"_",M$4,"_",$C$83,"_",$C$81),Data_for_IC_trend_tables!$A$1:$G$49194,7,FALSE),"-")</f>
        <v>-</v>
      </c>
      <c r="N11" s="34" t="str">
        <f>IFERROR(VLOOKUP(CONCATENATE($B11,"_",N$4,"_",$C$82,"_",$C$81),Data_for_IC_trend_tables!$A$1:$G$49194,7,FALSE)-VLOOKUP(CONCATENATE($B11,"_",N$4,"_",$C$84,"_",$C$81),Data_for_IC_trend_tables!$A$1:$G$49194,7,FALSE)+VLOOKUP(CONCATENATE($B11,"_",N$4,"_",$C$83,"_",$C$81),Data_for_IC_trend_tables!$A$1:$G$49194,7,FALSE),"-")</f>
        <v>-</v>
      </c>
      <c r="O11" s="34">
        <f>IFERROR(VLOOKUP(CONCATENATE($B11,"_",O$4,"_",$C$82,"_",$C$81),Data_for_IC_trend_tables!$A$1:$G$49194,7,FALSE)-VLOOKUP(CONCATENATE($B11,"_",O$4,"_",$C$84,"_",$C$81),Data_for_IC_trend_tables!$A$1:$G$49194,7,FALSE)+VLOOKUP(CONCATENATE($B11,"_",O$4,"_",$C$83,"_",$C$81),Data_for_IC_trend_tables!$A$1:$G$49194,7,FALSE),"-")</f>
        <v>359.3175311463088</v>
      </c>
      <c r="P11" s="34">
        <f>IFERROR(VLOOKUP(CONCATENATE($B11,"_",P$4,"_",$C$82,"_",$C$81),Data_for_IC_trend_tables!$A$1:$G$49194,7,FALSE)-VLOOKUP(CONCATENATE($B11,"_",P$4,"_",$C$84,"_",$C$81),Data_for_IC_trend_tables!$A$1:$G$49194,7,FALSE)+VLOOKUP(CONCATENATE($B11,"_",P$4,"_",$C$83,"_",$C$81),Data_for_IC_trend_tables!$A$1:$G$49194,7,FALSE),"-")</f>
        <v>361.92511432673535</v>
      </c>
      <c r="Q11" s="34">
        <f>IFERROR(VLOOKUP(CONCATENATE($B11,"_",Q$4,"_",$C$82,"_",$C$81),Data_for_IC_trend_tables!$A$1:$G$49194,7,FALSE)-VLOOKUP(CONCATENATE($B11,"_",Q$4,"_",$C$84,"_",$C$81),Data_for_IC_trend_tables!$A$1:$G$49194,7,FALSE)+VLOOKUP(CONCATENATE($B11,"_",Q$4,"_",$C$83,"_",$C$81),Data_for_IC_trend_tables!$A$1:$G$49194,7,FALSE),"-")</f>
        <v>353.11416537705577</v>
      </c>
      <c r="R11" s="34">
        <f>IFERROR(VLOOKUP(CONCATENATE($B11,"_",R$4,"_",$C$82,"_",$C$81),Data_for_IC_trend_tables!$A$1:$G$49194,7,FALSE)-VLOOKUP(CONCATENATE($B11,"_",R$4,"_",$C$84,"_",$C$81),Data_for_IC_trend_tables!$A$1:$G$49194,7,FALSE)+VLOOKUP(CONCATENATE($B11,"_",R$4,"_",$C$83,"_",$C$81),Data_for_IC_trend_tables!$A$1:$G$49194,7,FALSE),"-")</f>
        <v>327.7915451823971</v>
      </c>
      <c r="S11" s="34">
        <f>IFERROR(VLOOKUP(CONCATENATE($B11,"_",S$4,"_",$C$82,"_",$C$81),Data_for_IC_trend_tables!$A$1:$G$49194,7,FALSE)-VLOOKUP(CONCATENATE($B11,"_",S$4,"_",$C$84,"_",$C$81),Data_for_IC_trend_tables!$A$1:$G$49194,7,FALSE)+VLOOKUP(CONCATENATE($B11,"_",S$4,"_",$C$83,"_",$C$81),Data_for_IC_trend_tables!$A$1:$G$49194,7,FALSE),"-")</f>
        <v>286.14390572066486</v>
      </c>
      <c r="T11" s="34">
        <f>IFERROR(VLOOKUP(CONCATENATE($B11,"_",T$4,"_",$C$82,"_",$C$81),Data_for_IC_trend_tables!$A$1:$G$49194,7,FALSE)-VLOOKUP(CONCATENATE($B11,"_",T$4,"_",$C$84,"_",$C$81),Data_for_IC_trend_tables!$A$1:$G$49194,7,FALSE)+VLOOKUP(CONCATENATE($B11,"_",T$4,"_",$C$83,"_",$C$81),Data_for_IC_trend_tables!$A$1:$G$49194,7,FALSE),"-")</f>
        <v>253.78561359054302</v>
      </c>
      <c r="U11" s="34">
        <f>IFERROR(VLOOKUP(CONCATENATE($B11,"_",U$4,"_",$C$82,"_",$C$81),Data_for_IC_trend_tables!$A$1:$G$49194,7,FALSE)-VLOOKUP(CONCATENATE($B11,"_",U$4,"_",$C$84,"_",$C$81),Data_for_IC_trend_tables!$A$1:$G$49194,7,FALSE)+VLOOKUP(CONCATENATE($B11,"_",U$4,"_",$C$83,"_",$C$81),Data_for_IC_trend_tables!$A$1:$G$49194,7,FALSE),"-")</f>
        <v>245.33934343877283</v>
      </c>
      <c r="V11" s="34">
        <f>IFERROR(VLOOKUP(CONCATENATE($B11,"_",V$4,"_",$C$82,"_",$C$81),Data_for_IC_trend_tables!$A$1:$G$49194,7,FALSE)-VLOOKUP(CONCATENATE($B11,"_",V$4,"_",$C$84,"_",$C$81),Data_for_IC_trend_tables!$A$1:$G$49194,7,FALSE)+VLOOKUP(CONCATENATE($B11,"_",V$4,"_",$C$83,"_",$C$81),Data_for_IC_trend_tables!$A$1:$G$49194,7,FALSE),"-")</f>
        <v>223.65775187972022</v>
      </c>
      <c r="W11" s="34">
        <f>IFERROR(VLOOKUP(CONCATENATE($B11,"_",W$4,"_",$C$82,"_",$C$81),Data_for_IC_trend_tables!$A$1:$G$49194,7,FALSE)-VLOOKUP(CONCATENATE($B11,"_",W$4,"_",$C$84,"_",$C$81),Data_for_IC_trend_tables!$A$1:$G$49194,7,FALSE)+VLOOKUP(CONCATENATE($B11,"_",W$4,"_",$C$83,"_",$C$81),Data_for_IC_trend_tables!$A$1:$G$49194,7,FALSE),"-")</f>
        <v>210.24136973887553</v>
      </c>
      <c r="X11" s="34">
        <f>IFERROR(VLOOKUP(CONCATENATE($B11,"_",X$4,"_",$C$82,"_",$C$81),Data_for_IC_trend_tables!$A$1:$G$49194,7,FALSE)-VLOOKUP(CONCATENATE($B11,"_",X$4,"_",$C$84,"_",$C$81),Data_for_IC_trend_tables!$A$1:$G$49194,7,FALSE)+VLOOKUP(CONCATENATE($B11,"_",X$4,"_",$C$83,"_",$C$81),Data_for_IC_trend_tables!$A$1:$G$49194,7,FALSE),"-")</f>
        <v>171.86329753896251</v>
      </c>
      <c r="Y11" s="34">
        <f>IFERROR(VLOOKUP(CONCATENATE($B11,"_",Y$4,"_",$C$82,"_",$C$81),Data_for_IC_trend_tables!$A$1:$G$49194,7,FALSE)-VLOOKUP(CONCATENATE($B11,"_",Y$4,"_",$C$84,"_",$C$81),Data_for_IC_trend_tables!$A$1:$G$49194,7,FALSE)+VLOOKUP(CONCATENATE($B11,"_",Y$4,"_",$C$83,"_",$C$81),Data_for_IC_trend_tables!$A$1:$G$49194,7,FALSE),"-")</f>
        <v>170.49356072104121</v>
      </c>
      <c r="Z11" s="34">
        <f>IFERROR(VLOOKUP(CONCATENATE($B11,"_",Z$4,"_",$C$82,"_",$C$81),Data_for_IC_trend_tables!$A$1:$G$49194,7,FALSE)-VLOOKUP(CONCATENATE($B11,"_",Z$4,"_",$C$84,"_",$C$81),Data_for_IC_trend_tables!$A$1:$G$49194,7,FALSE)+VLOOKUP(CONCATENATE($B11,"_",Z$4,"_",$C$83,"_",$C$81),Data_for_IC_trend_tables!$A$1:$G$49194,7,FALSE),"-")</f>
        <v>164.79730161733985</v>
      </c>
      <c r="AA11" s="34">
        <f>IFERROR(VLOOKUP(CONCATENATE($B11,"_",AA$4,"_",$C$82,"_",$C$81),Data_for_IC_trend_tables!$A$1:$G$49194,7,FALSE)-VLOOKUP(CONCATENATE($B11,"_",AA$4,"_",$C$84,"_",$C$81),Data_for_IC_trend_tables!$A$1:$G$49194,7,FALSE)+VLOOKUP(CONCATENATE($B11,"_",AA$4,"_",$C$83,"_",$C$81),Data_for_IC_trend_tables!$A$1:$G$49194,7,FALSE),"-")</f>
        <v>157.02846805747251</v>
      </c>
      <c r="AB11" s="34">
        <f>IFERROR(VLOOKUP(CONCATENATE($B11,"_",AB$4,"_",$C$82,"_",$C$81),Data_for_IC_trend_tables!$A$1:$G$49194,7,FALSE)-VLOOKUP(CONCATENATE($B11,"_",AB$4,"_",$C$84,"_",$C$81),Data_for_IC_trend_tables!$A$1:$G$49194,7,FALSE)+VLOOKUP(CONCATENATE($B11,"_",AB$4,"_",$C$83,"_",$C$81),Data_for_IC_trend_tables!$A$1:$G$49194,7,FALSE),"-")</f>
        <v>152.00978403963884</v>
      </c>
      <c r="AC11" s="34">
        <f>IFERROR(VLOOKUP(CONCATENATE($B11,"_",AC$4,"_",$C$82,"_",$C$81),Data_for_IC_trend_tables!$A$1:$G$49194,7,FALSE)-VLOOKUP(CONCATENATE($B11,"_",AC$4,"_",$C$84,"_",$C$81),Data_for_IC_trend_tables!$A$1:$G$49194,7,FALSE)+VLOOKUP(CONCATENATE($B11,"_",AC$4,"_",$C$83,"_",$C$81),Data_for_IC_trend_tables!$A$1:$G$49194,7,FALSE),"-")</f>
        <v>154.70011185076089</v>
      </c>
      <c r="AD11" s="34">
        <f>IFERROR(VLOOKUP(CONCATENATE($B11,"_",AD$4,"_",$C$82,"_",$C$81),Data_for_IC_trend_tables!$A$1:$G$49194,7,FALSE)-VLOOKUP(CONCATENATE($B11,"_",AD$4,"_",$C$84,"_",$C$81),Data_for_IC_trend_tables!$A$1:$G$49194,7,FALSE)+VLOOKUP(CONCATENATE($B11,"_",AD$4,"_",$C$83,"_",$C$81),Data_for_IC_trend_tables!$A$1:$G$49194,7,FALSE),"-")</f>
        <v>140.29091501426939</v>
      </c>
      <c r="AE11" s="34">
        <f>IFERROR(VLOOKUP(CONCATENATE($B11,"_",AE$4,"_",$C$82,"_",$C$81),Data_for_IC_trend_tables!$A$1:$G$49194,7,FALSE)-VLOOKUP(CONCATENATE($B11,"_",AE$4,"_",$C$84,"_",$C$81),Data_for_IC_trend_tables!$A$1:$G$49194,7,FALSE)+VLOOKUP(CONCATENATE($B11,"_",AE$4,"_",$C$83,"_",$C$81),Data_for_IC_trend_tables!$A$1:$G$49194,7,FALSE),"-")</f>
        <v>134.16953847392952</v>
      </c>
      <c r="AF11" s="34">
        <f>IFERROR(VLOOKUP(CONCATENATE($B11,"_",AF$4,"_",$C$82,"_",$C$81),Data_for_IC_trend_tables!$A$1:$G$49194,7,FALSE)-VLOOKUP(CONCATENATE($B11,"_",AF$4,"_",$C$84,"_",$C$81),Data_for_IC_trend_tables!$A$1:$G$49194,7,FALSE)+VLOOKUP(CONCATENATE($B11,"_",AF$4,"_",$C$83,"_",$C$81),Data_for_IC_trend_tables!$A$1:$G$49194,7,FALSE),"-")</f>
        <v>123.51782467037813</v>
      </c>
      <c r="AG11" s="34">
        <f>IFERROR(VLOOKUP(CONCATENATE($B11,"_",AG$4,"_",$C$82,"_",$C$81),Data_for_IC_trend_tables!$A$1:$G$49194,7,FALSE)-VLOOKUP(CONCATENATE($B11,"_",AG$4,"_",$C$84,"_",$C$81),Data_for_IC_trend_tables!$A$1:$G$49194,7,FALSE)+VLOOKUP(CONCATENATE($B11,"_",AG$4,"_",$C$83,"_",$C$81),Data_for_IC_trend_tables!$A$1:$G$49194,7,FALSE),"-")</f>
        <v>95.523130591553738</v>
      </c>
      <c r="AH11" s="34">
        <f>IFERROR(VLOOKUP(CONCATENATE($B11,"_",AH$4,"_",$C$82,"_",$C$81),Data_for_IC_trend_tables!$A$1:$G$49194,7,FALSE)-VLOOKUP(CONCATENATE($B11,"_",AH$4,"_",$C$84,"_",$C$81),Data_for_IC_trend_tables!$A$1:$G$49194,7,FALSE)+VLOOKUP(CONCATENATE($B11,"_",AH$4,"_",$C$83,"_",$C$81),Data_for_IC_trend_tables!$A$1:$G$49194,7,FALSE),"-")</f>
        <v>74.447530076649301</v>
      </c>
      <c r="AI11" s="34">
        <f>IFERROR(VLOOKUP(CONCATENATE($B11,"_",AI$4,"_",$C$82,"_",$C$81),Data_for_IC_trend_tables!$A$1:$G$49194,7,FALSE)-VLOOKUP(CONCATENATE($B11,"_",AI$4,"_",$C$84,"_",$C$81),Data_for_IC_trend_tables!$A$1:$G$49194,7,FALSE)+VLOOKUP(CONCATENATE($B11,"_",AI$4,"_",$C$83,"_",$C$81),Data_for_IC_trend_tables!$A$1:$G$49194,7,FALSE),"-")</f>
        <v>60.47896673267006</v>
      </c>
      <c r="AJ11" s="34">
        <f>IFERROR(VLOOKUP(CONCATENATE($B11,"_",AJ$4,"_",$C$82,"_",$C$81),Data_for_IC_trend_tables!$A$1:$G$49194,7,FALSE)-VLOOKUP(CONCATENATE($B11,"_",AJ$4,"_",$C$84,"_",$C$81),Data_for_IC_trend_tables!$A$1:$G$49194,7,FALSE)+VLOOKUP(CONCATENATE($B11,"_",AJ$4,"_",$C$83,"_",$C$81),Data_for_IC_trend_tables!$A$1:$G$49194,7,FALSE),"-")</f>
        <v>53.286739245055216</v>
      </c>
      <c r="AK11" s="34">
        <f>IFERROR(VLOOKUP(CONCATENATE($B11,"_",AK$4,"_",$C$82,"_",$C$81),Data_for_IC_trend_tables!$A$1:$G$49194,7,FALSE)-VLOOKUP(CONCATENATE($B11,"_",AK$4,"_",$C$84,"_",$C$81),Data_for_IC_trend_tables!$A$1:$G$49194,7,FALSE)+VLOOKUP(CONCATENATE($B11,"_",AK$4,"_",$C$83,"_",$C$81),Data_for_IC_trend_tables!$A$1:$G$49194,7,FALSE),"-")</f>
        <v>47.471938731529796</v>
      </c>
      <c r="AL11" s="34">
        <f>IFERROR(VLOOKUP(CONCATENATE($B11,"_",AL$4,"_",$C$82,"_",$C$81),Data_for_IC_trend_tables!$A$1:$G$49194,7,FALSE)-VLOOKUP(CONCATENATE($B11,"_",AL$4,"_",$C$84,"_",$C$81),Data_for_IC_trend_tables!$A$1:$G$49194,7,FALSE)+VLOOKUP(CONCATENATE($B11,"_",AL$4,"_",$C$83,"_",$C$81),Data_for_IC_trend_tables!$A$1:$G$49194,7,FALSE),"-")</f>
        <v>43.08232371416355</v>
      </c>
      <c r="AM11" s="34">
        <f>IFERROR(VLOOKUP(CONCATENATE($B11,"_",AM$4,"_",$C$82,"_",$C$81),Data_for_IC_trend_tables!$A$1:$G$49194,7,FALSE)-VLOOKUP(CONCATENATE($B11,"_",AM$4,"_",$C$84,"_",$C$81),Data_for_IC_trend_tables!$A$1:$G$49194,7,FALSE)+VLOOKUP(CONCATENATE($B11,"_",AM$4,"_",$C$83,"_",$C$81),Data_for_IC_trend_tables!$A$1:$G$49194,7,FALSE),"-")</f>
        <v>40.743726026531476</v>
      </c>
      <c r="AN11" s="34">
        <f>IFERROR(VLOOKUP(CONCATENATE($B11,"_",AN$4,"_",$C$82,"_",$C$81),Data_for_IC_trend_tables!$A$1:$G$49194,7,FALSE)-VLOOKUP(CONCATENATE($B11,"_",AN$4,"_",$C$84,"_",$C$81),Data_for_IC_trend_tables!$A$1:$G$49194,7,FALSE)+VLOOKUP(CONCATENATE($B11,"_",AN$4,"_",$C$83,"_",$C$81),Data_for_IC_trend_tables!$A$1:$G$49194,7,FALSE),"-")</f>
        <v>41.151275879907537</v>
      </c>
      <c r="AO11" s="34">
        <f>IFERROR(VLOOKUP(CONCATENATE($B11,"_",AO$4,"_",$C$82,"_",$C$81),Data_for_IC_trend_tables!$A$1:$G$49194,7,FALSE)-VLOOKUP(CONCATENATE($B11,"_",AO$4,"_",$C$84,"_",$C$81),Data_for_IC_trend_tables!$A$1:$G$49194,7,FALSE)+VLOOKUP(CONCATENATE($B11,"_",AO$4,"_",$C$83,"_",$C$81),Data_for_IC_trend_tables!$A$1:$G$49194,7,FALSE),"-")</f>
        <v>34.094931607617347</v>
      </c>
      <c r="AP11" s="34">
        <f>IFERROR(VLOOKUP(CONCATENATE($B11,"_",AP$4,"_",$C$82,"_",$C$81),Data_for_IC_trend_tables!$A$1:$G$49194,7,FALSE)-VLOOKUP(CONCATENATE($B11,"_",AP$4,"_",$C$84,"_",$C$81),Data_for_IC_trend_tables!$A$1:$G$49194,7,FALSE)+VLOOKUP(CONCATENATE($B11,"_",AP$4,"_",$C$83,"_",$C$81),Data_for_IC_trend_tables!$A$1:$G$49194,7,FALSE),"-")</f>
        <v>32.526569336911457</v>
      </c>
      <c r="AQ11" s="34">
        <f>IFERROR(VLOOKUP(CONCATENATE($B11,"_",AQ$4,"_",$C$82,"_",$C$81),Data_for_IC_trend_tables!$A$1:$G$49194,7,FALSE)-VLOOKUP(CONCATENATE($B11,"_",AQ$4,"_",$C$84,"_",$C$81),Data_for_IC_trend_tables!$A$1:$G$49194,7,FALSE)+VLOOKUP(CONCATENATE($B11,"_",AQ$4,"_",$C$83,"_",$C$81),Data_for_IC_trend_tables!$A$1:$G$49194,7,FALSE),"-")</f>
        <v>32.011475391213878</v>
      </c>
      <c r="AR11" s="34">
        <f>IFERROR(VLOOKUP(CONCATENATE($B11,"_",AR$4,"_",$C$82,"_",$C$81),Data_for_IC_trend_tables!$A$1:$G$49194,7,FALSE)-VLOOKUP(CONCATENATE($B11,"_",AR$4,"_",$C$84,"_",$C$81),Data_for_IC_trend_tables!$A$1:$G$49194,7,FALSE)+VLOOKUP(CONCATENATE($B11,"_",AR$4,"_",$C$83,"_",$C$81),Data_for_IC_trend_tables!$A$1:$G$49194,7,FALSE),"-")</f>
        <v>29.807402192756747</v>
      </c>
      <c r="AS11" s="34">
        <f>IFERROR(VLOOKUP(CONCATENATE($B11,"_",AS$4,"_",$C$82,"_",$C$81),Data_for_IC_trend_tables!$A$1:$G$49194,7,FALSE)-VLOOKUP(CONCATENATE($B11,"_",AS$4,"_",$C$84,"_",$C$81),Data_for_IC_trend_tables!$A$1:$G$49194,7,FALSE)+VLOOKUP(CONCATENATE($B11,"_",AS$4,"_",$C$83,"_",$C$81),Data_for_IC_trend_tables!$A$1:$G$49194,7,FALSE),"-")</f>
        <v>24.165078828759828</v>
      </c>
      <c r="AT11" s="34">
        <f>IFERROR(VLOOKUP(CONCATENATE($B11,"_",AT$4,"_",$C$82,"_",$C$81),Data_for_IC_trend_tables!$A$1:$G$49194,7,FALSE)-VLOOKUP(CONCATENATE($B11,"_",AT$4,"_",$C$84,"_",$C$81),Data_for_IC_trend_tables!$A$1:$G$49194,7,FALSE)+VLOOKUP(CONCATENATE($B11,"_",AT$4,"_",$C$83,"_",$C$81),Data_for_IC_trend_tables!$A$1:$G$49194,7,FALSE),"-")</f>
        <v>23.513471018867818</v>
      </c>
      <c r="AU11" s="34">
        <f>IFERROR(VLOOKUP(CONCATENATE($B11,"_",AU$4,"_",$C$82,"_",$C$81),Data_for_IC_trend_tables!$A$1:$G$49194,7,FALSE)-VLOOKUP(CONCATENATE($B11,"_",AU$4,"_",$C$84,"_",$C$81),Data_for_IC_trend_tables!$A$1:$G$49194,7,FALSE)+VLOOKUP(CONCATENATE($B11,"_",AU$4,"_",$C$83,"_",$C$81),Data_for_IC_trend_tables!$A$1:$G$49194,7,FALSE),"-")</f>
        <v>24.823187745185809</v>
      </c>
      <c r="AV11"/>
      <c r="AW11" s="34">
        <f>IFERROR(VLOOKUP(CONCATENATE($B11,"_",AW$4,"_",$C$82,"_",$C$81),Data_for_IC_trend_tables!$A$1:$G$49194,7,FALSE)-VLOOKUP(CONCATENATE($B11,"_",AW$4,"_",$C$84,"_",$C$81),Data_for_IC_trend_tables!$A$1:$G$49194,7,FALSE)+VLOOKUP(CONCATENATE($B11,"_",AW$4,"_",$C$83,"_",$C$81),Data_for_IC_trend_tables!$A$1:$G$49194,7,FALSE),"-")</f>
        <v>24.823187745185809</v>
      </c>
      <c r="AX11" s="77"/>
      <c r="AY11" s="38" t="str">
        <f t="shared" si="0"/>
        <v/>
      </c>
      <c r="AZ11" s="58" t="str">
        <f t="shared" si="1"/>
        <v/>
      </c>
      <c r="BA11" s="79"/>
      <c r="BB11" s="38" t="str">
        <f t="shared" si="2"/>
        <v/>
      </c>
      <c r="BC11" s="58" t="str">
        <f t="shared" si="3"/>
        <v/>
      </c>
      <c r="BD11" s="79">
        <v>106</v>
      </c>
      <c r="BE11" s="38" t="str">
        <f t="shared" si="4"/>
        <v>Yes</v>
      </c>
      <c r="BF11" s="58">
        <f t="shared" si="5"/>
        <v>-0.76581898353598299</v>
      </c>
      <c r="BG11" s="241">
        <v>0.43</v>
      </c>
      <c r="BH11" s="38" t="str">
        <f t="shared" si="6"/>
        <v>Yes</v>
      </c>
      <c r="BI11" s="58">
        <f t="shared" si="7"/>
        <v>-0.39305919280189333</v>
      </c>
      <c r="BJ11" s="31"/>
      <c r="BK11" s="31"/>
      <c r="BL11" s="32" t="s">
        <v>76</v>
      </c>
      <c r="BM11" s="32" t="s">
        <v>76</v>
      </c>
      <c r="BN11"/>
      <c r="BO11"/>
      <c r="BP11"/>
      <c r="BQ11" s="113"/>
    </row>
    <row r="12" spans="1:69" s="3" customFormat="1" x14ac:dyDescent="0.2">
      <c r="B12" s="53" t="s">
        <v>139</v>
      </c>
      <c r="C12" s="55" t="s">
        <v>48</v>
      </c>
      <c r="D12" s="56"/>
      <c r="E12" s="30" t="str">
        <f>IFERROR(VLOOKUP(CONCATENATE($B12,"_",E$4,"_",$C$82,"_",$C$81),Data_for_IC_trend_tables!$A$1:$G$49194,7,FALSE),"-")</f>
        <v>-</v>
      </c>
      <c r="F12" s="30" t="str">
        <f>IFERROR(VLOOKUP(CONCATENATE($B12,"_",F$4,"_",$C$82,"_",$C$81),Data_for_IC_trend_tables!$A$1:$G$49194,7,FALSE),"-")</f>
        <v>-</v>
      </c>
      <c r="G12" s="30" t="str">
        <f>IFERROR(VLOOKUP(CONCATENATE($B12,"_",G$4,"_",$C$82,"_",$C$81),Data_for_IC_trend_tables!$A$1:$G$49194,7,FALSE),"-")</f>
        <v>-</v>
      </c>
      <c r="H12" s="30" t="str">
        <f>IFERROR(VLOOKUP(CONCATENATE($B12,"_",H$4,"_",$C$82,"_",$C$81),Data_for_IC_trend_tables!$A$1:$G$49194,7,FALSE),"-")</f>
        <v>-</v>
      </c>
      <c r="I12" s="30" t="str">
        <f>IFERROR(VLOOKUP(CONCATENATE($B12,"_",I$4,"_",$C$82,"_",$C$81),Data_for_IC_trend_tables!$A$1:$G$49194,7,FALSE),"-")</f>
        <v>-</v>
      </c>
      <c r="J12" s="30" t="str">
        <f>IFERROR(VLOOKUP(CONCATENATE($B12,"_",J$4,"_",$C$82,"_",$C$81),Data_for_IC_trend_tables!$A$1:$G$49194,7,FALSE),"-")</f>
        <v>-</v>
      </c>
      <c r="K12" s="30" t="str">
        <f>IFERROR(VLOOKUP(CONCATENATE($B12,"_",K$4,"_",$C$82,"_",$C$81),Data_for_IC_trend_tables!$A$1:$G$49194,7,FALSE),"-")</f>
        <v>-</v>
      </c>
      <c r="L12" s="30" t="str">
        <f>IFERROR(VLOOKUP(CONCATENATE($B12,"_",L$4,"_",$C$82,"_",$C$81),Data_for_IC_trend_tables!$A$1:$G$49194,7,FALSE),"-")</f>
        <v>-</v>
      </c>
      <c r="M12" s="30" t="str">
        <f>IFERROR(VLOOKUP(CONCATENATE($B12,"_",M$4,"_",$C$82,"_",$C$81),Data_for_IC_trend_tables!$A$1:$G$49194,7,FALSE),"-")</f>
        <v>-</v>
      </c>
      <c r="N12" s="30" t="str">
        <f>IFERROR(VLOOKUP(CONCATENATE($B12,"_",N$4,"_",$C$82,"_",$C$81),Data_for_IC_trend_tables!$A$1:$G$49194,7,FALSE),"-")</f>
        <v>-</v>
      </c>
      <c r="O12" s="30">
        <f>IFERROR(VLOOKUP(CONCATENATE($B12,"_",O$4,"_",$C$82,"_",$C$81),Data_for_IC_trend_tables!$A$1:$G$49194,7,FALSE),"-")</f>
        <v>480</v>
      </c>
      <c r="P12" s="30" t="str">
        <f>IFERROR(VLOOKUP(CONCATENATE($B12,"_",P$4,"_",$C$82,"_",$C$81),Data_for_IC_trend_tables!$A$1:$G$49194,7,FALSE),"-")</f>
        <v>-</v>
      </c>
      <c r="Q12" s="30" t="str">
        <f>IFERROR(VLOOKUP(CONCATENATE($B12,"_",Q$4,"_",$C$82,"_",$C$81),Data_for_IC_trend_tables!$A$1:$G$49194,7,FALSE),"-")</f>
        <v>-</v>
      </c>
      <c r="R12" s="30" t="str">
        <f>IFERROR(VLOOKUP(CONCATENATE($B12,"_",R$4,"_",$C$82,"_",$C$81),Data_for_IC_trend_tables!$A$1:$G$49194,7,FALSE),"-")</f>
        <v>-</v>
      </c>
      <c r="S12" s="30" t="str">
        <f>IFERROR(VLOOKUP(CONCATENATE($B12,"_",S$4,"_",$C$82,"_",$C$81),Data_for_IC_trend_tables!$A$1:$G$49194,7,FALSE),"-")</f>
        <v>-</v>
      </c>
      <c r="T12" s="30" t="str">
        <f>IFERROR(VLOOKUP(CONCATENATE($B12,"_",T$4,"_",$C$82,"_",$C$81),Data_for_IC_trend_tables!$A$1:$G$49194,7,FALSE),"-")</f>
        <v>-</v>
      </c>
      <c r="U12" s="30" t="str">
        <f>IFERROR(VLOOKUP(CONCATENATE($B12,"_",U$4,"_",$C$82,"_",$C$81),Data_for_IC_trend_tables!$A$1:$G$49194,7,FALSE),"-")</f>
        <v>-</v>
      </c>
      <c r="V12" s="30" t="str">
        <f>IFERROR(VLOOKUP(CONCATENATE($B12,"_",V$4,"_",$C$82,"_",$C$81),Data_for_IC_trend_tables!$A$1:$G$49194,7,FALSE),"-")</f>
        <v>-</v>
      </c>
      <c r="W12" s="30" t="str">
        <f>IFERROR(VLOOKUP(CONCATENATE($B12,"_",W$4,"_",$C$82,"_",$C$81),Data_for_IC_trend_tables!$A$1:$G$49194,7,FALSE),"-")</f>
        <v>-</v>
      </c>
      <c r="X12" s="30" t="str">
        <f>IFERROR(VLOOKUP(CONCATENATE($B12,"_",X$4,"_",$C$82,"_",$C$81),Data_for_IC_trend_tables!$A$1:$G$49194,7,FALSE),"-")</f>
        <v>-</v>
      </c>
      <c r="Y12" s="30" t="str">
        <f>IFERROR(VLOOKUP(CONCATENATE($B12,"_",Y$4,"_",$C$82,"_",$C$81),Data_for_IC_trend_tables!$A$1:$G$49194,7,FALSE),"-")</f>
        <v>-</v>
      </c>
      <c r="Z12" s="30" t="str">
        <f>IFERROR(VLOOKUP(CONCATENATE($B12,"_",Z$4,"_",$C$82,"_",$C$81),Data_for_IC_trend_tables!$A$1:$G$49194,7,FALSE),"-")</f>
        <v>-</v>
      </c>
      <c r="AA12" s="30" t="str">
        <f>IFERROR(VLOOKUP(CONCATENATE($B12,"_",AA$4,"_",$C$82,"_",$C$81),Data_for_IC_trend_tables!$A$1:$G$49194,7,FALSE),"-")</f>
        <v>-</v>
      </c>
      <c r="AB12" s="30" t="str">
        <f>IFERROR(VLOOKUP(CONCATENATE($B12,"_",AB$4,"_",$C$82,"_",$C$81),Data_for_IC_trend_tables!$A$1:$G$49194,7,FALSE),"-")</f>
        <v>-</v>
      </c>
      <c r="AC12" s="30" t="str">
        <f>IFERROR(VLOOKUP(CONCATENATE($B12,"_",AC$4,"_",$C$82,"_",$C$81),Data_for_IC_trend_tables!$A$1:$G$49194,7,FALSE),"-")</f>
        <v>-</v>
      </c>
      <c r="AD12" s="30" t="str">
        <f>IFERROR(VLOOKUP(CONCATENATE($B12,"_",AD$4,"_",$C$82,"_",$C$81),Data_for_IC_trend_tables!$A$1:$G$49194,7,FALSE),"-")</f>
        <v>-</v>
      </c>
      <c r="AE12" s="30" t="str">
        <f>IFERROR(VLOOKUP(CONCATENATE($B12,"_",AE$4,"_",$C$82,"_",$C$81),Data_for_IC_trend_tables!$A$1:$G$49194,7,FALSE),"-")</f>
        <v>-</v>
      </c>
      <c r="AF12" s="30" t="str">
        <f>IFERROR(VLOOKUP(CONCATENATE($B12,"_",AF$4,"_",$C$82,"_",$C$81),Data_for_IC_trend_tables!$A$1:$G$49194,7,FALSE),"-")</f>
        <v>-</v>
      </c>
      <c r="AG12" s="30" t="str">
        <f>IFERROR(VLOOKUP(CONCATENATE($B12,"_",AG$4,"_",$C$82,"_",$C$81),Data_for_IC_trend_tables!$A$1:$G$49194,7,FALSE),"-")</f>
        <v>-</v>
      </c>
      <c r="AH12" s="30" t="str">
        <f>IFERROR(VLOOKUP(CONCATENATE($B12,"_",AH$4,"_",$C$82,"_",$C$81),Data_for_IC_trend_tables!$A$1:$G$49194,7,FALSE),"-")</f>
        <v>-</v>
      </c>
      <c r="AI12" s="30" t="str">
        <f>IFERROR(VLOOKUP(CONCATENATE($B12,"_",AI$4,"_",$C$82,"_",$C$81),Data_for_IC_trend_tables!$A$1:$G$49194,7,FALSE),"-")</f>
        <v>-</v>
      </c>
      <c r="AJ12" s="30" t="str">
        <f>IFERROR(VLOOKUP(CONCATENATE($B12,"_",AJ$4,"_",$C$82,"_",$C$81),Data_for_IC_trend_tables!$A$1:$G$49194,7,FALSE),"-")</f>
        <v>-</v>
      </c>
      <c r="AK12" s="30" t="str">
        <f>IFERROR(VLOOKUP(CONCATENATE($B12,"_",AK$4,"_",$C$82,"_",$C$81),Data_for_IC_trend_tables!$A$1:$G$49194,7,FALSE),"-")</f>
        <v>-</v>
      </c>
      <c r="AL12" s="30" t="str">
        <f>IFERROR(VLOOKUP(CONCATENATE($B12,"_",AL$4,"_",$C$82,"_",$C$81),Data_for_IC_trend_tables!$A$1:$G$49194,7,FALSE),"-")</f>
        <v>-</v>
      </c>
      <c r="AM12" s="30" t="str">
        <f>IFERROR(VLOOKUP(CONCATENATE($B12,"_",AM$4,"_",$C$82,"_",$C$81),Data_for_IC_trend_tables!$A$1:$G$49194,7,FALSE),"-")</f>
        <v>-</v>
      </c>
      <c r="AN12" s="30" t="str">
        <f>IFERROR(VLOOKUP(CONCATENATE($B12,"_",AN$4,"_",$C$82,"_",$C$81),Data_for_IC_trend_tables!$A$1:$G$49194,7,FALSE),"-")</f>
        <v>-</v>
      </c>
      <c r="AO12" s="30" t="str">
        <f>IFERROR(VLOOKUP(CONCATENATE($B12,"_",AO$4,"_",$C$82,"_",$C$81),Data_for_IC_trend_tables!$A$1:$G$49194,7,FALSE),"-")</f>
        <v>-</v>
      </c>
      <c r="AP12" s="30" t="str">
        <f>IFERROR(VLOOKUP(CONCATENATE($B12,"_",AP$4,"_",$C$82,"_",$C$81),Data_for_IC_trend_tables!$A$1:$G$49194,7,FALSE),"-")</f>
        <v>-</v>
      </c>
      <c r="AQ12" s="30" t="str">
        <f>IFERROR(VLOOKUP(CONCATENATE($B12,"_",AQ$4,"_",$C$82,"_",$C$81),Data_for_IC_trend_tables!$A$1:$G$49194,7,FALSE),"-")</f>
        <v>-</v>
      </c>
      <c r="AR12" s="30" t="str">
        <f>IFERROR(VLOOKUP(CONCATENATE($B12,"_",AR$4,"_",$C$82,"_",$C$81),Data_for_IC_trend_tables!$A$1:$G$49194,7,FALSE),"-")</f>
        <v>-</v>
      </c>
      <c r="AS12" s="30" t="str">
        <f>IFERROR(VLOOKUP(CONCATENATE($B12,"_",AS$4,"_",$C$82,"_",$C$81),Data_for_IC_trend_tables!$A$1:$G$49194,7,FALSE),"-")</f>
        <v>-</v>
      </c>
      <c r="AT12" s="30" t="str">
        <f>IFERROR(VLOOKUP(CONCATENATE($B12,"_",AT$4,"_",$C$82,"_",$C$81),Data_for_IC_trend_tables!$A$1:$G$49194,7,FALSE),"-")</f>
        <v>-</v>
      </c>
      <c r="AU12" s="30" t="str">
        <f>IFERROR(VLOOKUP(CONCATENATE($B12,"_",AU$4,"_",$C$82,"_",$C$81),Data_for_IC_trend_tables!$A$1:$G$49194,7,FALSE),"-")</f>
        <v>-</v>
      </c>
      <c r="AV12"/>
      <c r="AW12" s="30" t="str">
        <f>IFERROR(VLOOKUP(CONCATENATE($B12,"_",AW$4,"_",$C$82,"_",$C$81),Data_for_IC_trend_tables!$A$1:$G$49194,7,FALSE),"-")</f>
        <v>-</v>
      </c>
      <c r="AX12" s="79"/>
      <c r="AY12" s="38" t="str">
        <f t="shared" si="0"/>
        <v/>
      </c>
      <c r="AZ12" s="58" t="str">
        <f t="shared" si="1"/>
        <v/>
      </c>
      <c r="BA12" s="79"/>
      <c r="BB12" s="38" t="str">
        <f t="shared" si="2"/>
        <v/>
      </c>
      <c r="BC12" s="58" t="str">
        <f t="shared" si="3"/>
        <v/>
      </c>
      <c r="BD12" s="79"/>
      <c r="BE12" s="38" t="str">
        <f t="shared" si="4"/>
        <v/>
      </c>
      <c r="BF12" s="58" t="str">
        <f t="shared" si="5"/>
        <v/>
      </c>
      <c r="BG12" s="241"/>
      <c r="BH12" s="38" t="str">
        <f t="shared" si="6"/>
        <v/>
      </c>
      <c r="BI12" s="58" t="str">
        <f t="shared" si="7"/>
        <v/>
      </c>
      <c r="BJ12" s="31"/>
      <c r="BK12" s="31"/>
      <c r="BL12" s="31"/>
      <c r="BM12" s="60"/>
      <c r="BN12"/>
      <c r="BO12"/>
      <c r="BP12"/>
      <c r="BQ12"/>
    </row>
    <row r="13" spans="1:69" s="3" customFormat="1" x14ac:dyDescent="0.2">
      <c r="B13" s="53" t="s">
        <v>140</v>
      </c>
      <c r="C13" s="55" t="s">
        <v>5</v>
      </c>
      <c r="D13" s="56">
        <v>1980</v>
      </c>
      <c r="E13" s="30">
        <f>IFERROR(VLOOKUP(CONCATENATE($B13,"_",E$4,"_",$C$82,"_",$C$81),Data_for_IC_trend_tables!$A$1:$G$49194,7,FALSE),"-")</f>
        <v>2050</v>
      </c>
      <c r="F13" s="30" t="str">
        <f>IFERROR(VLOOKUP(CONCATENATE($B13,"_",F$4,"_",$C$82,"_",$C$81),Data_for_IC_trend_tables!$A$1:$G$49194,7,FALSE),"-")</f>
        <v>-</v>
      </c>
      <c r="G13" s="30" t="str">
        <f>IFERROR(VLOOKUP(CONCATENATE($B13,"_",G$4,"_",$C$82,"_",$C$81),Data_for_IC_trend_tables!$A$1:$G$49194,7,FALSE),"-")</f>
        <v>-</v>
      </c>
      <c r="H13" s="30" t="str">
        <f>IFERROR(VLOOKUP(CONCATENATE($B13,"_",H$4,"_",$C$82,"_",$C$81),Data_for_IC_trend_tables!$A$1:$G$49194,7,FALSE),"-")</f>
        <v>-</v>
      </c>
      <c r="I13" s="30" t="str">
        <f>IFERROR(VLOOKUP(CONCATENATE($B13,"_",I$4,"_",$C$82,"_",$C$81),Data_for_IC_trend_tables!$A$1:$G$49194,7,FALSE),"-")</f>
        <v>-</v>
      </c>
      <c r="J13" s="30" t="str">
        <f>IFERROR(VLOOKUP(CONCATENATE($B13,"_",J$4,"_",$C$82,"_",$C$81),Data_for_IC_trend_tables!$A$1:$G$49194,7,FALSE),"-")</f>
        <v>-</v>
      </c>
      <c r="K13" s="30" t="str">
        <f>IFERROR(VLOOKUP(CONCATENATE($B13,"_",K$4,"_",$C$82,"_",$C$81),Data_for_IC_trend_tables!$A$1:$G$49194,7,FALSE),"-")</f>
        <v>-</v>
      </c>
      <c r="L13" s="30">
        <f>IFERROR(VLOOKUP(CONCATENATE($B13,"_",L$4,"_",$C$82,"_",$C$81),Data_for_IC_trend_tables!$A$1:$G$49194,7,FALSE),"-")</f>
        <v>2420</v>
      </c>
      <c r="M13" s="30">
        <f>IFERROR(VLOOKUP(CONCATENATE($B13,"_",M$4,"_",$C$82,"_",$C$81),Data_for_IC_trend_tables!$A$1:$G$49194,7,FALSE),"-")</f>
        <v>2228</v>
      </c>
      <c r="N13" s="30">
        <f>IFERROR(VLOOKUP(CONCATENATE($B13,"_",N$4,"_",$C$82,"_",$C$81),Data_for_IC_trend_tables!$A$1:$G$49194,7,FALSE),"-")</f>
        <v>2180</v>
      </c>
      <c r="O13" s="30">
        <f>IFERROR(VLOOKUP(CONCATENATE($B13,"_",O$4,"_",$C$82,"_",$C$81),Data_for_IC_trend_tables!$A$1:$G$49194,7,FALSE),"-")</f>
        <v>1437.5470381595801</v>
      </c>
      <c r="P13" s="30">
        <f>IFERROR(VLOOKUP(CONCATENATE($B13,"_",P$4,"_",$C$82,"_",$C$81),Data_for_IC_trend_tables!$A$1:$G$49194,7,FALSE),"-")</f>
        <v>1235.0235642084201</v>
      </c>
      <c r="Q13" s="30">
        <f>IFERROR(VLOOKUP(CONCATENATE($B13,"_",Q$4,"_",$C$82,"_",$C$81),Data_for_IC_trend_tables!$A$1:$G$49194,7,FALSE),"-")</f>
        <v>1108.8147929470799</v>
      </c>
      <c r="R13" s="30">
        <f>IFERROR(VLOOKUP(CONCATENATE($B13,"_",R$4,"_",$C$82,"_",$C$81),Data_for_IC_trend_tables!$A$1:$G$49194,7,FALSE),"-")</f>
        <v>1525.22263617</v>
      </c>
      <c r="S13" s="30">
        <f>IFERROR(VLOOKUP(CONCATENATE($B13,"_",S$4,"_",$C$82,"_",$C$81),Data_for_IC_trend_tables!$A$1:$G$49194,7,FALSE),"-")</f>
        <v>1743.8940706270901</v>
      </c>
      <c r="T13" s="30">
        <f>IFERROR(VLOOKUP(CONCATENATE($B13,"_",T$4,"_",$C$82,"_",$C$81),Data_for_IC_trend_tables!$A$1:$G$49194,7,FALSE),"-")</f>
        <v>1692.72081191806</v>
      </c>
      <c r="U13" s="30">
        <f>IFERROR(VLOOKUP(CONCATENATE($B13,"_",U$4,"_",$C$82,"_",$C$81),Data_for_IC_trend_tables!$A$1:$G$49194,7,FALSE),"-")</f>
        <v>1649.7767591184199</v>
      </c>
      <c r="V13" s="30">
        <f>IFERROR(VLOOKUP(CONCATENATE($B13,"_",V$4,"_",$C$82,"_",$C$81),Data_for_IC_trend_tables!$A$1:$G$49194,7,FALSE),"-")</f>
        <v>1612.2055794574501</v>
      </c>
      <c r="W13" s="30">
        <f>IFERROR(VLOOKUP(CONCATENATE($B13,"_",W$4,"_",$C$82,"_",$C$81),Data_for_IC_trend_tables!$A$1:$G$49194,7,FALSE),"-")</f>
        <v>1436.37071032567</v>
      </c>
      <c r="X13" s="30">
        <f>IFERROR(VLOOKUP(CONCATENATE($B13,"_",X$4,"_",$C$82,"_",$C$81),Data_for_IC_trend_tables!$A$1:$G$49194,7,FALSE),"-")</f>
        <v>1086.8346280666501</v>
      </c>
      <c r="Y13" s="30">
        <f>IFERROR(VLOOKUP(CONCATENATE($B13,"_",Y$4,"_",$C$82,"_",$C$81),Data_for_IC_trend_tables!$A$1:$G$49194,7,FALSE),"-")</f>
        <v>1097.26416943299</v>
      </c>
      <c r="Z13" s="30">
        <f>IFERROR(VLOOKUP(CONCATENATE($B13,"_",Z$4,"_",$C$82,"_",$C$81),Data_for_IC_trend_tables!$A$1:$G$49194,7,FALSE),"-")</f>
        <v>1024.04355521768</v>
      </c>
      <c r="AA13" s="30">
        <f>IFERROR(VLOOKUP(CONCATENATE($B13,"_",AA$4,"_",$C$82,"_",$C$81),Data_for_IC_trend_tables!$A$1:$G$49194,7,FALSE),"-")</f>
        <v>918.51682871974799</v>
      </c>
      <c r="AB13" s="30">
        <f>IFERROR(VLOOKUP(CONCATENATE($B13,"_",AB$4,"_",$C$82,"_",$C$81),Data_for_IC_trend_tables!$A$1:$G$49194,7,FALSE),"-")</f>
        <v>993.60490901972798</v>
      </c>
      <c r="AC13" s="30">
        <f>IFERROR(VLOOKUP(CONCATENATE($B13,"_",AC$4,"_",$C$82,"_",$C$81),Data_for_IC_trend_tables!$A$1:$G$49194,7,FALSE),"-")</f>
        <v>950.54915475660198</v>
      </c>
      <c r="AD13" s="30">
        <f>IFERROR(VLOOKUP(CONCATENATE($B13,"_",AD$4,"_",$C$82,"_",$C$81),Data_for_IC_trend_tables!$A$1:$G$49194,7,FALSE),"-")</f>
        <v>940.13368251208999</v>
      </c>
      <c r="AE13" s="30">
        <f>IFERROR(VLOOKUP(CONCATENATE($B13,"_",AE$4,"_",$C$82,"_",$C$81),Data_for_IC_trend_tables!$A$1:$G$49194,7,FALSE),"-")</f>
        <v>933.15515037382295</v>
      </c>
      <c r="AF13" s="30">
        <f>IFERROR(VLOOKUP(CONCATENATE($B13,"_",AF$4,"_",$C$82,"_",$C$81),Data_for_IC_trend_tables!$A$1:$G$49194,7,FALSE),"-")</f>
        <v>1022.62876381612</v>
      </c>
      <c r="AG13" s="30">
        <f>IFERROR(VLOOKUP(CONCATENATE($B13,"_",AG$4,"_",$C$82,"_",$C$81),Data_for_IC_trend_tables!$A$1:$G$49194,7,FALSE),"-")</f>
        <v>708.25927315727404</v>
      </c>
      <c r="AH13" s="30">
        <f>IFERROR(VLOOKUP(CONCATENATE($B13,"_",AH$4,"_",$C$82,"_",$C$81),Data_for_IC_trend_tables!$A$1:$G$49194,7,FALSE),"-")</f>
        <v>556.66310479747494</v>
      </c>
      <c r="AI13" s="30">
        <f>IFERROR(VLOOKUP(CONCATENATE($B13,"_",AI$4,"_",$C$82,"_",$C$81),Data_for_IC_trend_tables!$A$1:$G$49194,7,FALSE),"-")</f>
        <v>305.418052616088</v>
      </c>
      <c r="AJ13" s="30">
        <f>IFERROR(VLOOKUP(CONCATENATE($B13,"_",AJ$4,"_",$C$82,"_",$C$81),Data_for_IC_trend_tables!$A$1:$G$49194,7,FALSE),"-")</f>
        <v>636.09259353606797</v>
      </c>
      <c r="AK13" s="30">
        <f>IFERROR(VLOOKUP(CONCATENATE($B13,"_",AK$4,"_",$C$82,"_",$C$81),Data_for_IC_trend_tables!$A$1:$G$49194,7,FALSE),"-")</f>
        <v>307.75394214230897</v>
      </c>
      <c r="AL13" s="30">
        <f>IFERROR(VLOOKUP(CONCATENATE($B13,"_",AL$4,"_",$C$82,"_",$C$81),Data_for_IC_trend_tables!$A$1:$G$49194,7,FALSE),"-")</f>
        <v>140.18167572397701</v>
      </c>
      <c r="AM13" s="30">
        <f>IFERROR(VLOOKUP(CONCATENATE($B13,"_",AM$4,"_",$C$82,"_",$C$81),Data_for_IC_trend_tables!$A$1:$G$49194,7,FALSE),"-")</f>
        <v>133.33234986569499</v>
      </c>
      <c r="AN13" s="30">
        <f>IFERROR(VLOOKUP(CONCATENATE($B13,"_",AN$4,"_",$C$82,"_",$C$81),Data_for_IC_trend_tables!$A$1:$G$49194,7,FALSE),"-")</f>
        <v>114.07643483938099</v>
      </c>
      <c r="AO13" s="30">
        <f>IFERROR(VLOOKUP(CONCATENATE($B13,"_",AO$4,"_",$C$82,"_",$C$81),Data_for_IC_trend_tables!$A$1:$G$49194,7,FALSE),"-")</f>
        <v>74.1263285032407</v>
      </c>
      <c r="AP13" s="30">
        <f>IFERROR(VLOOKUP(CONCATENATE($B13,"_",AP$4,"_",$C$82,"_",$C$81),Data_for_IC_trend_tables!$A$1:$G$49194,7,FALSE),"-")</f>
        <v>67.656580202734006</v>
      </c>
      <c r="AQ13" s="30">
        <f>IFERROR(VLOOKUP(CONCATENATE($B13,"_",AQ$4,"_",$C$82,"_",$C$81),Data_for_IC_trend_tables!$A$1:$G$49194,7,FALSE),"-")</f>
        <v>55.231710268669502</v>
      </c>
      <c r="AR13" s="30">
        <f>IFERROR(VLOOKUP(CONCATENATE($B13,"_",AR$4,"_",$C$82,"_",$C$81),Data_for_IC_trend_tables!$A$1:$G$49194,7,FALSE),"-")</f>
        <v>50.464668152575101</v>
      </c>
      <c r="AS13" s="30">
        <f>IFERROR(VLOOKUP(CONCATENATE($B13,"_",AS$4,"_",$C$82,"_",$C$81),Data_for_IC_trend_tables!$A$1:$G$49194,7,FALSE),"-")</f>
        <v>40.7204722478522</v>
      </c>
      <c r="AT13" s="30">
        <f>IFERROR(VLOOKUP(CONCATENATE($B13,"_",AT$4,"_",$C$82,"_",$C$81),Data_for_IC_trend_tables!$A$1:$G$49194,7,FALSE),"-")</f>
        <v>43.840930882857201</v>
      </c>
      <c r="AU13" s="30">
        <f>IFERROR(VLOOKUP(CONCATENATE($B13,"_",AU$4,"_",$C$82,"_",$C$81),Data_for_IC_trend_tables!$A$1:$G$49194,7,FALSE),"-")</f>
        <v>57.991278316894103</v>
      </c>
      <c r="AV13"/>
      <c r="AW13" s="30">
        <f>IFERROR(VLOOKUP(CONCATENATE($B13,"_",AW$4,"_",$C$82,"_",$C$81),Data_for_IC_trend_tables!$A$1:$G$49194,7,FALSE),"-")</f>
        <v>57.991278316894103</v>
      </c>
      <c r="AX13" s="77">
        <f>E13*0.7</f>
        <v>1435</v>
      </c>
      <c r="AY13" s="38" t="str">
        <f t="shared" si="0"/>
        <v>Yes</v>
      </c>
      <c r="AZ13" s="58">
        <f t="shared" si="1"/>
        <v>-0.95958795936104946</v>
      </c>
      <c r="BA13" s="79">
        <v>1127</v>
      </c>
      <c r="BB13" s="38" t="str">
        <f t="shared" si="2"/>
        <v>Yes</v>
      </c>
      <c r="BC13" s="58">
        <f t="shared" si="3"/>
        <v>-0.94854367496282688</v>
      </c>
      <c r="BD13" s="79">
        <v>856</v>
      </c>
      <c r="BE13" s="38" t="str">
        <f t="shared" si="4"/>
        <v>Yes</v>
      </c>
      <c r="BF13" s="58">
        <f t="shared" si="5"/>
        <v>-0.93225317953633868</v>
      </c>
      <c r="BG13" s="241">
        <v>0.78</v>
      </c>
      <c r="BH13" s="38" t="str">
        <f t="shared" si="6"/>
        <v>Yes</v>
      </c>
      <c r="BI13" s="58">
        <f t="shared" si="7"/>
        <v>-0.15831592315473886</v>
      </c>
      <c r="BJ13" s="32" t="s">
        <v>76</v>
      </c>
      <c r="BK13" s="32" t="s">
        <v>76</v>
      </c>
      <c r="BL13" s="32" t="s">
        <v>76</v>
      </c>
      <c r="BM13" s="32" t="s">
        <v>76</v>
      </c>
      <c r="BN13"/>
      <c r="BO13"/>
      <c r="BP13"/>
      <c r="BQ13"/>
    </row>
    <row r="14" spans="1:69" s="3" customFormat="1" ht="12" customHeight="1" x14ac:dyDescent="0.2">
      <c r="B14" s="53" t="s">
        <v>141</v>
      </c>
      <c r="C14" s="61" t="s">
        <v>87</v>
      </c>
      <c r="D14" s="56">
        <v>1980</v>
      </c>
      <c r="E14" s="30">
        <f>IFERROR(VLOOKUP(CONCATENATE($B14,"_",E$4,"_",$C$82,"_",$C$81),Data_for_IC_trend_tables!$A$1:$G$49194,7,FALSE),"-")</f>
        <v>4643</v>
      </c>
      <c r="F14" s="30">
        <f>IFERROR(VLOOKUP(CONCATENATE($B14,"_",F$4,"_",$C$82,"_",$C$81),Data_for_IC_trend_tables!$A$1:$G$49194,7,FALSE),"-")</f>
        <v>4291</v>
      </c>
      <c r="G14" s="30">
        <f>IFERROR(VLOOKUP(CONCATENATE($B14,"_",G$4,"_",$C$82,"_",$C$81),Data_for_IC_trend_tables!$A$1:$G$49194,7,FALSE),"-")</f>
        <v>3612</v>
      </c>
      <c r="H14" s="30">
        <f>IFERROR(VLOOKUP(CONCATENATE($B14,"_",H$4,"_",$C$82,"_",$C$81),Data_for_IC_trend_tables!$A$1:$G$49194,7,FALSE),"-")</f>
        <v>3625</v>
      </c>
      <c r="I14" s="30">
        <f>IFERROR(VLOOKUP(CONCATENATE($B14,"_",I$4,"_",$C$82,"_",$C$81),Data_for_IC_trend_tables!$A$1:$G$49194,7,FALSE),"-")</f>
        <v>3955</v>
      </c>
      <c r="J14" s="30">
        <f>IFERROR(VLOOKUP(CONCATENATE($B14,"_",J$4,"_",$C$82,"_",$C$81),Data_for_IC_trend_tables!$A$1:$G$49194,7,FALSE),"-")</f>
        <v>3097.3452049111102</v>
      </c>
      <c r="K14" s="30">
        <f>IFERROR(VLOOKUP(CONCATENATE($B14,"_",K$4,"_",$C$82,"_",$C$81),Data_for_IC_trend_tables!$A$1:$G$49194,7,FALSE),"-")</f>
        <v>2973.86482240957</v>
      </c>
      <c r="L14" s="30">
        <f>IFERROR(VLOOKUP(CONCATENATE($B14,"_",L$4,"_",$C$82,"_",$C$81),Data_for_IC_trend_tables!$A$1:$G$49194,7,FALSE),"-")</f>
        <v>3147.0653311659798</v>
      </c>
      <c r="M14" s="30">
        <f>IFERROR(VLOOKUP(CONCATENATE($B14,"_",M$4,"_",$C$82,"_",$C$81),Data_for_IC_trend_tables!$A$1:$G$49194,7,FALSE),"-")</f>
        <v>3233.1532460327098</v>
      </c>
      <c r="N14" s="30">
        <f>IFERROR(VLOOKUP(CONCATENATE($B14,"_",N$4,"_",$C$82,"_",$C$81),Data_for_IC_trend_tables!$A$1:$G$49194,7,FALSE),"-")</f>
        <v>3136.46014074494</v>
      </c>
      <c r="O14" s="30">
        <f>IFERROR(VLOOKUP(CONCATENATE($B14,"_",O$4,"_",$C$82,"_",$C$81),Data_for_IC_trend_tables!$A$1:$G$49194,7,FALSE),"-")</f>
        <v>3012.28838487229</v>
      </c>
      <c r="P14" s="30">
        <f>IFERROR(VLOOKUP(CONCATENATE($B14,"_",P$4,"_",$C$82,"_",$C$81),Data_for_IC_trend_tables!$A$1:$G$49194,7,FALSE),"-")</f>
        <v>2797.6996423256101</v>
      </c>
      <c r="Q14" s="30">
        <f>IFERROR(VLOOKUP(CONCATENATE($B14,"_",Q$4,"_",$C$82,"_",$C$81),Data_for_IC_trend_tables!$A$1:$G$49194,7,FALSE),"-")</f>
        <v>2677.2923876360901</v>
      </c>
      <c r="R14" s="30">
        <f>IFERROR(VLOOKUP(CONCATENATE($B14,"_",R$4,"_",$C$82,"_",$C$81),Data_for_IC_trend_tables!$A$1:$G$49194,7,FALSE),"-")</f>
        <v>2589.9263965355699</v>
      </c>
      <c r="S14" s="30">
        <f>IFERROR(VLOOKUP(CONCATENATE($B14,"_",S$4,"_",$C$82,"_",$C$81),Data_for_IC_trend_tables!$A$1:$G$49194,7,FALSE),"-")</f>
        <v>2378.9867705628799</v>
      </c>
      <c r="T14" s="30">
        <f>IFERROR(VLOOKUP(CONCATENATE($B14,"_",T$4,"_",$C$82,"_",$C$81),Data_for_IC_trend_tables!$A$1:$G$49194,7,FALSE),"-")</f>
        <v>2511.3848047005899</v>
      </c>
      <c r="U14" s="30">
        <f>IFERROR(VLOOKUP(CONCATENATE($B14,"_",U$4,"_",$C$82,"_",$C$81),Data_for_IC_trend_tables!$A$1:$G$49194,7,FALSE),"-")</f>
        <v>2516.3006901641302</v>
      </c>
      <c r="V14" s="30">
        <f>IFERROR(VLOOKUP(CONCATENATE($B14,"_",V$4,"_",$C$82,"_",$C$81),Data_for_IC_trend_tables!$A$1:$G$49194,7,FALSE),"-")</f>
        <v>2462.7821538950502</v>
      </c>
      <c r="W14" s="30">
        <f>IFERROR(VLOOKUP(CONCATENATE($B14,"_",W$4,"_",$C$82,"_",$C$81),Data_for_IC_trend_tables!$A$1:$G$49194,7,FALSE),"-")</f>
        <v>2425.9802818806902</v>
      </c>
      <c r="X14" s="30">
        <f>IFERROR(VLOOKUP(CONCATENATE($B14,"_",X$4,"_",$C$82,"_",$C$81),Data_for_IC_trend_tables!$A$1:$G$49194,7,FALSE),"-")</f>
        <v>2327.2396374148102</v>
      </c>
      <c r="Y14" s="30">
        <f>IFERROR(VLOOKUP(CONCATENATE($B14,"_",Y$4,"_",$C$82,"_",$C$81),Data_for_IC_trend_tables!$A$1:$G$49194,7,FALSE),"-")</f>
        <v>2331.8821874577998</v>
      </c>
      <c r="Z14" s="30">
        <f>IFERROR(VLOOKUP(CONCATENATE($B14,"_",Z$4,"_",$C$82,"_",$C$81),Data_for_IC_trend_tables!$A$1:$G$49194,7,FALSE),"-")</f>
        <v>2313.3650987374899</v>
      </c>
      <c r="AA14" s="30">
        <f>IFERROR(VLOOKUP(CONCATENATE($B14,"_",AA$4,"_",$C$82,"_",$C$81),Data_for_IC_trend_tables!$A$1:$G$49194,7,FALSE),"-")</f>
        <v>2270.17958114984</v>
      </c>
      <c r="AB14" s="30">
        <f>IFERROR(VLOOKUP(CONCATENATE($B14,"_",AB$4,"_",$C$82,"_",$C$81),Data_for_IC_trend_tables!$A$1:$G$49194,7,FALSE),"-")</f>
        <v>2199.3480867420599</v>
      </c>
      <c r="AC14" s="30">
        <f>IFERROR(VLOOKUP(CONCATENATE($B14,"_",AC$4,"_",$C$82,"_",$C$81),Data_for_IC_trend_tables!$A$1:$G$49194,7,FALSE),"-")</f>
        <v>2210.48779464265</v>
      </c>
      <c r="AD14" s="30">
        <f>IFERROR(VLOOKUP(CONCATENATE($B14,"_",AD$4,"_",$C$82,"_",$C$81),Data_for_IC_trend_tables!$A$1:$G$49194,7,FALSE),"-")</f>
        <v>2098.1255567240701</v>
      </c>
      <c r="AE14" s="30">
        <f>IFERROR(VLOOKUP(CONCATENATE($B14,"_",AE$4,"_",$C$82,"_",$C$81),Data_for_IC_trend_tables!$A$1:$G$49194,7,FALSE),"-")</f>
        <v>1897.1094325957299</v>
      </c>
      <c r="AF14" s="30">
        <f>IFERROR(VLOOKUP(CONCATENATE($B14,"_",AF$4,"_",$C$82,"_",$C$81),Data_for_IC_trend_tables!$A$1:$G$49194,7,FALSE),"-")</f>
        <v>1852.06622891849</v>
      </c>
      <c r="AG14" s="30">
        <f>IFERROR(VLOOKUP(CONCATENATE($B14,"_",AG$4,"_",$C$82,"_",$C$81),Data_for_IC_trend_tables!$A$1:$G$49194,7,FALSE),"-")</f>
        <v>1667.18397590682</v>
      </c>
      <c r="AH14" s="30">
        <f>IFERROR(VLOOKUP(CONCATENATE($B14,"_",AH$4,"_",$C$82,"_",$C$81),Data_for_IC_trend_tables!$A$1:$G$49194,7,FALSE),"-")</f>
        <v>1403.27309838778</v>
      </c>
      <c r="AI14" s="30">
        <f>IFERROR(VLOOKUP(CONCATENATE($B14,"_",AI$4,"_",$C$82,"_",$C$81),Data_for_IC_trend_tables!$A$1:$G$49194,7,FALSE),"-")</f>
        <v>1293.0390774738401</v>
      </c>
      <c r="AJ14" s="30">
        <f>IFERROR(VLOOKUP(CONCATENATE($B14,"_",AJ$4,"_",$C$82,"_",$C$81),Data_for_IC_trend_tables!$A$1:$G$49194,7,FALSE),"-")</f>
        <v>1201.9049314722299</v>
      </c>
      <c r="AK14" s="30">
        <f>IFERROR(VLOOKUP(CONCATENATE($B14,"_",AK$4,"_",$C$82,"_",$C$81),Data_for_IC_trend_tables!$A$1:$G$49194,7,FALSE),"-")</f>
        <v>1189.1115432638201</v>
      </c>
      <c r="AL14" s="30">
        <f>IFERROR(VLOOKUP(CONCATENATE($B14,"_",AL$4,"_",$C$82,"_",$C$81),Data_for_IC_trend_tables!$A$1:$G$49194,7,FALSE),"-")</f>
        <v>1174.3081111307899</v>
      </c>
      <c r="AM14" s="30">
        <f>IFERROR(VLOOKUP(CONCATENATE($B14,"_",AM$4,"_",$C$82,"_",$C$81),Data_for_IC_trend_tables!$A$1:$G$49194,7,FALSE),"-")</f>
        <v>1125.81043306632</v>
      </c>
      <c r="AN14" s="30">
        <f>IFERROR(VLOOKUP(CONCATENATE($B14,"_",AN$4,"_",$C$82,"_",$C$81),Data_for_IC_trend_tables!$A$1:$G$49194,7,FALSE),"-")</f>
        <v>1061.9296370683301</v>
      </c>
      <c r="AO14" s="30">
        <f>IFERROR(VLOOKUP(CONCATENATE($B14,"_",AO$4,"_",$C$82,"_",$C$81),Data_for_IC_trend_tables!$A$1:$G$49194,7,FALSE),"-")</f>
        <v>1039.9586901278601</v>
      </c>
      <c r="AP14" s="30">
        <f>IFERROR(VLOOKUP(CONCATENATE($B14,"_",AP$4,"_",$C$82,"_",$C$81),Data_for_IC_trend_tables!$A$1:$G$49194,7,FALSE),"-")</f>
        <v>945.24446364077801</v>
      </c>
      <c r="AQ14" s="30">
        <f>IFERROR(VLOOKUP(CONCATENATE($B14,"_",AQ$4,"_",$C$82,"_",$C$81),Data_for_IC_trend_tables!$A$1:$G$49194,7,FALSE),"-")</f>
        <v>801.63537946910299</v>
      </c>
      <c r="AR14" s="30">
        <f>IFERROR(VLOOKUP(CONCATENATE($B14,"_",AR$4,"_",$C$82,"_",$C$81),Data_for_IC_trend_tables!$A$1:$G$49194,7,FALSE),"-")</f>
        <v>710.49684721611197</v>
      </c>
      <c r="AS14" s="30">
        <f>IFERROR(VLOOKUP(CONCATENATE($B14,"_",AS$4,"_",$C$82,"_",$C$81),Data_for_IC_trend_tables!$A$1:$G$49194,7,FALSE),"-")</f>
        <v>650.36024362138403</v>
      </c>
      <c r="AT14" s="30">
        <f>IFERROR(VLOOKUP(CONCATENATE($B14,"_",AT$4,"_",$C$82,"_",$C$81),Data_for_IC_trend_tables!$A$1:$G$49194,7,FALSE),"-")</f>
        <v>641.45864450006798</v>
      </c>
      <c r="AU14" s="30">
        <f>IFERROR(VLOOKUP(CONCATENATE($B14,"_",AU$4,"_",$C$82,"_",$C$81),Data_for_IC_trend_tables!$A$1:$G$49194,7,FALSE),"-")</f>
        <v>652.036020233665</v>
      </c>
      <c r="AV14"/>
      <c r="AW14" s="30">
        <f>IFERROR(VLOOKUP(CONCATENATE($B14,"_",AW$4,"_",$C$82,"_",$C$81),Data_for_IC_trend_tables!$A$1:$G$49194,7,FALSE),"-")</f>
        <v>652.036020233665</v>
      </c>
      <c r="AX14" s="77">
        <f>E14*0.7</f>
        <v>3250.1</v>
      </c>
      <c r="AY14" s="38" t="str">
        <f t="shared" si="0"/>
        <v>Yes</v>
      </c>
      <c r="AZ14" s="58">
        <f t="shared" si="1"/>
        <v>-0.79937970516794399</v>
      </c>
      <c r="BA14" s="79"/>
      <c r="BB14" s="38" t="str">
        <f t="shared" si="2"/>
        <v/>
      </c>
      <c r="BC14" s="58" t="str">
        <f t="shared" si="3"/>
        <v/>
      </c>
      <c r="BD14" s="79"/>
      <c r="BE14" s="38" t="str">
        <f t="shared" si="4"/>
        <v/>
      </c>
      <c r="BF14" s="58" t="str">
        <f t="shared" si="5"/>
        <v/>
      </c>
      <c r="BG14" s="241"/>
      <c r="BH14" s="38" t="str">
        <f t="shared" si="6"/>
        <v/>
      </c>
      <c r="BI14" s="58" t="str">
        <f t="shared" si="7"/>
        <v/>
      </c>
      <c r="BJ14" s="32" t="s">
        <v>76</v>
      </c>
      <c r="BK14"/>
      <c r="BL14" s="31"/>
      <c r="BM14" s="60"/>
      <c r="BN14"/>
      <c r="BO14"/>
      <c r="BP14"/>
      <c r="BQ14"/>
    </row>
    <row r="15" spans="1:69" s="3" customFormat="1" x14ac:dyDescent="0.2">
      <c r="A15" s="119"/>
      <c r="B15" s="100" t="s">
        <v>141</v>
      </c>
      <c r="C15" s="75" t="s">
        <v>57</v>
      </c>
      <c r="D15" s="56"/>
      <c r="E15" s="326">
        <v>3245</v>
      </c>
      <c r="F15" s="326">
        <v>2819</v>
      </c>
      <c r="G15" s="326">
        <v>2373</v>
      </c>
      <c r="H15" s="326">
        <v>2382</v>
      </c>
      <c r="I15" s="326">
        <v>2598</v>
      </c>
      <c r="J15" s="327">
        <v>1834.6659833191541</v>
      </c>
      <c r="K15" s="327">
        <v>1714.7639901603773</v>
      </c>
      <c r="L15" s="327">
        <v>1797.3731164483054</v>
      </c>
      <c r="M15" s="327">
        <v>1812.6536631256115</v>
      </c>
      <c r="N15" s="327">
        <v>1778.6031691160938</v>
      </c>
      <c r="O15" s="327">
        <v>1560.5744520465228</v>
      </c>
      <c r="P15" s="327">
        <v>1453.6694896246993</v>
      </c>
      <c r="Q15" s="327">
        <v>1285.6316149438203</v>
      </c>
      <c r="R15" s="327">
        <v>1170.1643449208007</v>
      </c>
      <c r="S15" s="325">
        <v>1000.8191879965956</v>
      </c>
      <c r="T15" s="325">
        <v>1163.5628926153386</v>
      </c>
      <c r="U15" s="325">
        <v>1189.3439572910004</v>
      </c>
      <c r="V15" s="325">
        <v>1172.142645818665</v>
      </c>
      <c r="W15" s="325">
        <v>1192.5496731132991</v>
      </c>
      <c r="X15" s="325">
        <v>1133.5887755386507</v>
      </c>
      <c r="Y15" s="325">
        <v>1151.6364742722801</v>
      </c>
      <c r="Z15" s="325">
        <v>1120.448193169686</v>
      </c>
      <c r="AA15" s="325">
        <v>1100.7912350443125</v>
      </c>
      <c r="AB15" s="325">
        <v>1050.4463583320878</v>
      </c>
      <c r="AC15" s="325">
        <v>1051.6306952897764</v>
      </c>
      <c r="AD15" s="325">
        <v>936.63539276902247</v>
      </c>
      <c r="AE15" s="325">
        <v>812.40182911175475</v>
      </c>
      <c r="AF15" s="325">
        <v>771.88938171211828</v>
      </c>
      <c r="AG15" s="325">
        <v>685.70318400232713</v>
      </c>
      <c r="AH15" s="325">
        <v>499.62374584747329</v>
      </c>
      <c r="AI15" s="325">
        <v>499.90264137401874</v>
      </c>
      <c r="AJ15" s="325">
        <v>501.24692111067378</v>
      </c>
      <c r="AK15" s="325">
        <v>485.0633637867349</v>
      </c>
      <c r="AL15" s="325">
        <v>479.94562904795686</v>
      </c>
      <c r="AM15" s="325">
        <v>460.79857051240765</v>
      </c>
      <c r="AN15" s="325">
        <v>444.91967734606203</v>
      </c>
      <c r="AO15" s="325">
        <v>443.00882023025645</v>
      </c>
      <c r="AP15" s="325">
        <v>371.56694620753603</v>
      </c>
      <c r="AQ15" s="325">
        <v>325.66068076045917</v>
      </c>
      <c r="AR15" s="325">
        <v>273.53302585311491</v>
      </c>
      <c r="AS15" s="325">
        <v>277.12998126597591</v>
      </c>
      <c r="AT15" s="325">
        <v>263.73427107057393</v>
      </c>
      <c r="AU15" s="325">
        <v>277.58670907876723</v>
      </c>
      <c r="AV15"/>
      <c r="AW15" s="325">
        <v>277.58670907876723</v>
      </c>
      <c r="AX15" s="79"/>
      <c r="AY15" s="38" t="str">
        <f t="shared" ref="AY15" si="8">IF(ISBLANK(AX15),"",IF(AW15="-",CONCATENATE("no data for ",$AW$4),IF(AZ15&gt;0,"No","Yes")))</f>
        <v/>
      </c>
      <c r="AZ15" s="58" t="str">
        <f t="shared" ref="AZ15" si="9">IFERROR(IF($AW15=0,"",($AW15-AX15)/AX15),"")</f>
        <v/>
      </c>
      <c r="BA15" s="79">
        <v>1750</v>
      </c>
      <c r="BB15" s="38" t="str">
        <f t="shared" si="2"/>
        <v>Yes</v>
      </c>
      <c r="BC15" s="58">
        <f t="shared" si="3"/>
        <v>-0.84137902338356163</v>
      </c>
      <c r="BD15" s="79">
        <v>1450</v>
      </c>
      <c r="BE15" s="38" t="str">
        <f t="shared" si="4"/>
        <v>Yes</v>
      </c>
      <c r="BF15" s="58">
        <f t="shared" si="5"/>
        <v>-0.80856089029050537</v>
      </c>
      <c r="BG15" s="241">
        <v>0.55000000000000004</v>
      </c>
      <c r="BH15" s="38" t="str">
        <f t="shared" si="6"/>
        <v>Yes</v>
      </c>
      <c r="BI15" s="58">
        <f t="shared" si="7"/>
        <v>-0.15363418762329317</v>
      </c>
      <c r="BJ15" s="31"/>
      <c r="BK15" s="32" t="s">
        <v>76</v>
      </c>
      <c r="BL15" s="32" t="s">
        <v>76</v>
      </c>
      <c r="BM15" s="63" t="s">
        <v>76</v>
      </c>
      <c r="BN15"/>
      <c r="BO15"/>
      <c r="BP15"/>
      <c r="BQ15"/>
    </row>
    <row r="16" spans="1:69" s="3" customFormat="1" x14ac:dyDescent="0.2">
      <c r="B16" s="53" t="s">
        <v>142</v>
      </c>
      <c r="C16" s="55" t="s">
        <v>6</v>
      </c>
      <c r="D16" s="56"/>
      <c r="E16" s="30">
        <f>IFERROR(VLOOKUP(CONCATENATE($B16,"_",E$4,"_",$C$82,"_",$C$81),Data_for_IC_trend_tables!$A$1:$G$49194,7,FALSE),"-")</f>
        <v>150</v>
      </c>
      <c r="F16" s="30" t="str">
        <f>IFERROR(VLOOKUP(CONCATENATE($B16,"_",F$4,"_",$C$82,"_",$C$81),Data_for_IC_trend_tables!$A$1:$G$49194,7,FALSE),"-")</f>
        <v>-</v>
      </c>
      <c r="G16" s="30" t="str">
        <f>IFERROR(VLOOKUP(CONCATENATE($B16,"_",G$4,"_",$C$82,"_",$C$81),Data_for_IC_trend_tables!$A$1:$G$49194,7,FALSE),"-")</f>
        <v>-</v>
      </c>
      <c r="H16" s="30" t="str">
        <f>IFERROR(VLOOKUP(CONCATENATE($B16,"_",H$4,"_",$C$82,"_",$C$81),Data_for_IC_trend_tables!$A$1:$G$49194,7,FALSE),"-")</f>
        <v>-</v>
      </c>
      <c r="I16" s="30" t="str">
        <f>IFERROR(VLOOKUP(CONCATENATE($B16,"_",I$4,"_",$C$82,"_",$C$81),Data_for_IC_trend_tables!$A$1:$G$49194,7,FALSE),"-")</f>
        <v>-</v>
      </c>
      <c r="J16" s="30" t="str">
        <f>IFERROR(VLOOKUP(CONCATENATE($B16,"_",J$4,"_",$C$82,"_",$C$81),Data_for_IC_trend_tables!$A$1:$G$49194,7,FALSE),"-")</f>
        <v>-</v>
      </c>
      <c r="K16" s="30" t="str">
        <f>IFERROR(VLOOKUP(CONCATENATE($B16,"_",K$4,"_",$C$82,"_",$C$81),Data_for_IC_trend_tables!$A$1:$G$49194,7,FALSE),"-")</f>
        <v>-</v>
      </c>
      <c r="L16" s="30">
        <f>IFERROR(VLOOKUP(CONCATENATE($B16,"_",L$4,"_",$C$82,"_",$C$81),Data_for_IC_trend_tables!$A$1:$G$49194,7,FALSE),"-")</f>
        <v>153.82956146944801</v>
      </c>
      <c r="M16" s="30">
        <f>IFERROR(VLOOKUP(CONCATENATE($B16,"_",M$4,"_",$C$82,"_",$C$81),Data_for_IC_trend_tables!$A$1:$G$49194,7,FALSE),"-")</f>
        <v>149.355401399154</v>
      </c>
      <c r="N16" s="30" t="str">
        <f>IFERROR(VLOOKUP(CONCATENATE($B16,"_",N$4,"_",$C$82,"_",$C$81),Data_for_IC_trend_tables!$A$1:$G$49194,7,FALSE),"-")</f>
        <v>-</v>
      </c>
      <c r="O16" s="30">
        <f>IFERROR(VLOOKUP(CONCATENATE($B16,"_",O$4,"_",$C$82,"_",$C$81),Data_for_IC_trend_tables!$A$1:$G$49194,7,FALSE),"-")</f>
        <v>170.20624417269099</v>
      </c>
      <c r="P16" s="30">
        <f>IFERROR(VLOOKUP(CONCATENATE($B16,"_",P$4,"_",$C$82,"_",$C$81),Data_for_IC_trend_tables!$A$1:$G$49194,7,FALSE),"-")</f>
        <v>99.578931628459699</v>
      </c>
      <c r="Q16" s="30">
        <f>IFERROR(VLOOKUP(CONCATENATE($B16,"_",Q$4,"_",$C$82,"_",$C$81),Data_for_IC_trend_tables!$A$1:$G$49194,7,FALSE),"-")</f>
        <v>104.635601832378</v>
      </c>
      <c r="R16" s="30">
        <f>IFERROR(VLOOKUP(CONCATENATE($B16,"_",R$4,"_",$C$82,"_",$C$81),Data_for_IC_trend_tables!$A$1:$G$49194,7,FALSE),"-")</f>
        <v>112.03697256386501</v>
      </c>
      <c r="S16" s="30">
        <f>IFERROR(VLOOKUP(CONCATENATE($B16,"_",S$4,"_",$C$82,"_",$C$81),Data_for_IC_trend_tables!$A$1:$G$49194,7,FALSE),"-")</f>
        <v>99.613344188265003</v>
      </c>
      <c r="T16" s="30">
        <f>IFERROR(VLOOKUP(CONCATENATE($B16,"_",T$4,"_",$C$82,"_",$C$81),Data_for_IC_trend_tables!$A$1:$G$49194,7,FALSE),"-")</f>
        <v>77.328934564912799</v>
      </c>
      <c r="U16" s="30">
        <f>IFERROR(VLOOKUP(CONCATENATE($B16,"_",U$4,"_",$C$82,"_",$C$81),Data_for_IC_trend_tables!$A$1:$G$49194,7,FALSE),"-")</f>
        <v>61.735404296529502</v>
      </c>
      <c r="V16" s="30">
        <f>IFERROR(VLOOKUP(CONCATENATE($B16,"_",V$4,"_",$C$82,"_",$C$81),Data_for_IC_trend_tables!$A$1:$G$49194,7,FALSE),"-")</f>
        <v>77.120980047979003</v>
      </c>
      <c r="W16" s="30">
        <f>IFERROR(VLOOKUP(CONCATENATE($B16,"_",W$4,"_",$C$82,"_",$C$81),Data_for_IC_trend_tables!$A$1:$G$49194,7,FALSE),"-")</f>
        <v>95.590629235409196</v>
      </c>
      <c r="X16" s="30">
        <f>IFERROR(VLOOKUP(CONCATENATE($B16,"_",X$4,"_",$C$82,"_",$C$81),Data_for_IC_trend_tables!$A$1:$G$49194,7,FALSE),"-")</f>
        <v>95.584194223464806</v>
      </c>
      <c r="Y16" s="30">
        <f>IFERROR(VLOOKUP(CONCATENATE($B16,"_",Y$4,"_",$C$82,"_",$C$81),Data_for_IC_trend_tables!$A$1:$G$49194,7,FALSE),"-")</f>
        <v>60.430677079274901</v>
      </c>
      <c r="Z16" s="30">
        <f>IFERROR(VLOOKUP(CONCATENATE($B16,"_",Z$4,"_",$C$82,"_",$C$81),Data_for_IC_trend_tables!$A$1:$G$49194,7,FALSE),"-")</f>
        <v>59.120246283163198</v>
      </c>
      <c r="AA16" s="30">
        <f>IFERROR(VLOOKUP(CONCATENATE($B16,"_",AA$4,"_",$C$82,"_",$C$81),Data_for_IC_trend_tables!$A$1:$G$49194,7,FALSE),"-")</f>
        <v>63.263391484091997</v>
      </c>
      <c r="AB16" s="30">
        <f>IFERROR(VLOOKUP(CONCATENATE($B16,"_",AB$4,"_",$C$82,"_",$C$81),Data_for_IC_trend_tables!$A$1:$G$49194,7,FALSE),"-")</f>
        <v>63.860295227482503</v>
      </c>
      <c r="AC16" s="30">
        <f>IFERROR(VLOOKUP(CONCATENATE($B16,"_",AC$4,"_",$C$82,"_",$C$81),Data_for_IC_trend_tables!$A$1:$G$49194,7,FALSE),"-")</f>
        <v>52.312367380494003</v>
      </c>
      <c r="AD16" s="30">
        <f>IFERROR(VLOOKUP(CONCATENATE($B16,"_",AD$4,"_",$C$82,"_",$C$81),Data_for_IC_trend_tables!$A$1:$G$49194,7,FALSE),"-")</f>
        <v>58.755655746495101</v>
      </c>
      <c r="AE16" s="30">
        <f>IFERROR(VLOOKUP(CONCATENATE($B16,"_",AE$4,"_",$C$82,"_",$C$81),Data_for_IC_trend_tables!$A$1:$G$49194,7,FALSE),"-")</f>
        <v>54.698033304891801</v>
      </c>
      <c r="AF16" s="30">
        <f>IFERROR(VLOOKUP(CONCATENATE($B16,"_",AF$4,"_",$C$82,"_",$C$81),Data_for_IC_trend_tables!$A$1:$G$49194,7,FALSE),"-")</f>
        <v>59.906697932787502</v>
      </c>
      <c r="AG16" s="30">
        <f>IFERROR(VLOOKUP(CONCATENATE($B16,"_",AG$4,"_",$C$82,"_",$C$81),Data_for_IC_trend_tables!$A$1:$G$49194,7,FALSE),"-")</f>
        <v>53.506511021993298</v>
      </c>
      <c r="AH16" s="30">
        <f>IFERROR(VLOOKUP(CONCATENATE($B16,"_",AH$4,"_",$C$82,"_",$C$81),Data_for_IC_trend_tables!$A$1:$G$49194,7,FALSE),"-")</f>
        <v>56.1321156667195</v>
      </c>
      <c r="AI16" s="30">
        <f>IFERROR(VLOOKUP(CONCATENATE($B16,"_",AI$4,"_",$C$82,"_",$C$81),Data_for_IC_trend_tables!$A$1:$G$49194,7,FALSE),"-")</f>
        <v>35.091856022154097</v>
      </c>
      <c r="AJ16" s="30">
        <f>IFERROR(VLOOKUP(CONCATENATE($B16,"_",AJ$4,"_",$C$82,"_",$C$81),Data_for_IC_trend_tables!$A$1:$G$49194,7,FALSE),"-")</f>
        <v>29.0535980616228</v>
      </c>
      <c r="AK16" s="30">
        <f>IFERROR(VLOOKUP(CONCATENATE($B16,"_",AK$4,"_",$C$82,"_",$C$81),Data_for_IC_trend_tables!$A$1:$G$49194,7,FALSE),"-")</f>
        <v>24.422882127931</v>
      </c>
      <c r="AL16" s="30">
        <f>IFERROR(VLOOKUP(CONCATENATE($B16,"_",AL$4,"_",$C$82,"_",$C$81),Data_for_IC_trend_tables!$A$1:$G$49194,7,FALSE),"-")</f>
        <v>17.074615433529999</v>
      </c>
      <c r="AM16" s="30">
        <f>IFERROR(VLOOKUP(CONCATENATE($B16,"_",AM$4,"_",$C$82,"_",$C$81),Data_for_IC_trend_tables!$A$1:$G$49194,7,FALSE),"-")</f>
        <v>13.775554789740101</v>
      </c>
      <c r="AN16" s="30">
        <f>IFERROR(VLOOKUP(CONCATENATE($B16,"_",AN$4,"_",$C$82,"_",$C$81),Data_for_IC_trend_tables!$A$1:$G$49194,7,FALSE),"-")</f>
        <v>15.641923291287201</v>
      </c>
      <c r="AO16" s="30">
        <f>IFERROR(VLOOKUP(CONCATENATE($B16,"_",AO$4,"_",$C$82,"_",$C$81),Data_for_IC_trend_tables!$A$1:$G$49194,7,FALSE),"-")</f>
        <v>14.663552362862299</v>
      </c>
      <c r="AP16" s="30">
        <f>IFERROR(VLOOKUP(CONCATENATE($B16,"_",AP$4,"_",$C$82,"_",$C$81),Data_for_IC_trend_tables!$A$1:$G$49194,7,FALSE),"-")</f>
        <v>12.518830697009101</v>
      </c>
      <c r="AQ16" s="30">
        <f>IFERROR(VLOOKUP(CONCATENATE($B16,"_",AQ$4,"_",$C$82,"_",$C$81),Data_for_IC_trend_tables!$A$1:$G$49194,7,FALSE),"-")</f>
        <v>10.007320912088</v>
      </c>
      <c r="AR16" s="30">
        <f>IFERROR(VLOOKUP(CONCATENATE($B16,"_",AR$4,"_",$C$82,"_",$C$81),Data_for_IC_trend_tables!$A$1:$G$49194,7,FALSE),"-")</f>
        <v>7.61262941457775</v>
      </c>
      <c r="AS16" s="30">
        <f>IFERROR(VLOOKUP(CONCATENATE($B16,"_",AS$4,"_",$C$82,"_",$C$81),Data_for_IC_trend_tables!$A$1:$G$49194,7,FALSE),"-")</f>
        <v>6.1646941377103897</v>
      </c>
      <c r="AT16" s="30">
        <f>IFERROR(VLOOKUP(CONCATENATE($B16,"_",AT$4,"_",$C$82,"_",$C$81),Data_for_IC_trend_tables!$A$1:$G$49194,7,FALSE),"-")</f>
        <v>5.6724862706810404</v>
      </c>
      <c r="AU16" s="30">
        <f>IFERROR(VLOOKUP(CONCATENATE($B16,"_",AU$4,"_",$C$82,"_",$C$81),Data_for_IC_trend_tables!$A$1:$G$49194,7,FALSE),"-")</f>
        <v>5.5607835563148997</v>
      </c>
      <c r="AV16"/>
      <c r="AW16" s="30">
        <f>IFERROR(VLOOKUP(CONCATENATE($B16,"_",AW$4,"_",$C$82,"_",$C$81),Data_for_IC_trend_tables!$A$1:$G$49194,7,FALSE),"-")</f>
        <v>5.5607835563148997</v>
      </c>
      <c r="AX16" s="79"/>
      <c r="AY16" s="38" t="str">
        <f t="shared" si="0"/>
        <v/>
      </c>
      <c r="AZ16" s="58" t="str">
        <f t="shared" si="1"/>
        <v/>
      </c>
      <c r="BA16" s="79">
        <v>117</v>
      </c>
      <c r="BB16" s="38" t="str">
        <f t="shared" si="2"/>
        <v>Yes</v>
      </c>
      <c r="BC16" s="58">
        <f t="shared" si="3"/>
        <v>-0.95247193541611197</v>
      </c>
      <c r="BD16" s="79">
        <v>70</v>
      </c>
      <c r="BE16" s="38" t="str">
        <f t="shared" si="4"/>
        <v>Yes</v>
      </c>
      <c r="BF16" s="58">
        <f t="shared" si="5"/>
        <v>-0.92056023490978711</v>
      </c>
      <c r="BG16" s="241">
        <v>0.55000000000000004</v>
      </c>
      <c r="BH16" s="38" t="str">
        <f t="shared" si="6"/>
        <v>Yes</v>
      </c>
      <c r="BI16" s="58">
        <f t="shared" si="7"/>
        <v>-0.35535747604779955</v>
      </c>
      <c r="BJ16" s="31"/>
      <c r="BK16" s="32" t="s">
        <v>76</v>
      </c>
      <c r="BL16" s="32" t="s">
        <v>76</v>
      </c>
      <c r="BM16" s="63" t="s">
        <v>76</v>
      </c>
      <c r="BN16"/>
      <c r="BO16"/>
      <c r="BP16"/>
      <c r="BQ16"/>
    </row>
    <row r="17" spans="2:69" s="3" customFormat="1" x14ac:dyDescent="0.2">
      <c r="B17" s="53" t="s">
        <v>143</v>
      </c>
      <c r="C17" s="55" t="s">
        <v>7</v>
      </c>
      <c r="D17" s="56"/>
      <c r="E17" s="30">
        <f>IFERROR(VLOOKUP(CONCATENATE($B17,"_",E$4,"_",$C$82,"_",$C$81),Data_for_IC_trend_tables!$A$1:$G$49194,7,FALSE),"-")</f>
        <v>28</v>
      </c>
      <c r="F17" s="30">
        <f>IFERROR(VLOOKUP(CONCATENATE($B17,"_",F$4,"_",$C$82,"_",$C$81),Data_for_IC_trend_tables!$A$1:$G$49194,7,FALSE),"-")</f>
        <v>28</v>
      </c>
      <c r="G17" s="30">
        <f>IFERROR(VLOOKUP(CONCATENATE($B17,"_",G$4,"_",$C$82,"_",$C$81),Data_for_IC_trend_tables!$A$1:$G$49194,7,FALSE),"-")</f>
        <v>33</v>
      </c>
      <c r="H17" s="30">
        <f>IFERROR(VLOOKUP(CONCATENATE($B17,"_",H$4,"_",$C$82,"_",$C$81),Data_for_IC_trend_tables!$A$1:$G$49194,7,FALSE),"-")</f>
        <v>30</v>
      </c>
      <c r="I17" s="30">
        <f>IFERROR(VLOOKUP(CONCATENATE($B17,"_",I$4,"_",$C$82,"_",$C$81),Data_for_IC_trend_tables!$A$1:$G$49194,7,FALSE),"-")</f>
        <v>33</v>
      </c>
      <c r="J17" s="30">
        <f>IFERROR(VLOOKUP(CONCATENATE($B17,"_",J$4,"_",$C$82,"_",$C$81),Data_for_IC_trend_tables!$A$1:$G$49194,7,FALSE),"-")</f>
        <v>35</v>
      </c>
      <c r="K17" s="30">
        <f>IFERROR(VLOOKUP(CONCATENATE($B17,"_",K$4,"_",$C$82,"_",$C$81),Data_for_IC_trend_tables!$A$1:$G$49194,7,FALSE),"-")</f>
        <v>38</v>
      </c>
      <c r="L17" s="30">
        <f>IFERROR(VLOOKUP(CONCATENATE($B17,"_",L$4,"_",$C$82,"_",$C$81),Data_for_IC_trend_tables!$A$1:$G$49194,7,FALSE),"-")</f>
        <v>39</v>
      </c>
      <c r="M17" s="30">
        <f>IFERROR(VLOOKUP(CONCATENATE($B17,"_",M$4,"_",$C$82,"_",$C$81),Data_for_IC_trend_tables!$A$1:$G$49194,7,FALSE),"-")</f>
        <v>42</v>
      </c>
      <c r="N17" s="30">
        <f>IFERROR(VLOOKUP(CONCATENATE($B17,"_",N$4,"_",$C$82,"_",$C$81),Data_for_IC_trend_tables!$A$1:$G$49194,7,FALSE),"-")</f>
        <v>42</v>
      </c>
      <c r="O17" s="30">
        <f>IFERROR(VLOOKUP(CONCATENATE($B17,"_",O$4,"_",$C$82,"_",$C$81),Data_for_IC_trend_tables!$A$1:$G$49194,7,FALSE),"-")</f>
        <v>31.9320035972158</v>
      </c>
      <c r="P17" s="30">
        <f>IFERROR(VLOOKUP(CONCATENATE($B17,"_",P$4,"_",$C$82,"_",$C$81),Data_for_IC_trend_tables!$A$1:$G$49194,7,FALSE),"-")</f>
        <v>32.797220102332503</v>
      </c>
      <c r="Q17" s="30">
        <f>IFERROR(VLOOKUP(CONCATENATE($B17,"_",Q$4,"_",$C$82,"_",$C$81),Data_for_IC_trend_tables!$A$1:$G$49194,7,FALSE),"-")</f>
        <v>37.629078540066999</v>
      </c>
      <c r="R17" s="30">
        <f>IFERROR(VLOOKUP(CONCATENATE($B17,"_",R$4,"_",$C$82,"_",$C$81),Data_for_IC_trend_tables!$A$1:$G$49194,7,FALSE),"-")</f>
        <v>39.923417343809</v>
      </c>
      <c r="S17" s="30">
        <f>IFERROR(VLOOKUP(CONCATENATE($B17,"_",S$4,"_",$C$82,"_",$C$81),Data_for_IC_trend_tables!$A$1:$G$49194,7,FALSE),"-")</f>
        <v>41.870718849112599</v>
      </c>
      <c r="T17" s="30">
        <f>IFERROR(VLOOKUP(CONCATENATE($B17,"_",T$4,"_",$C$82,"_",$C$81),Data_for_IC_trend_tables!$A$1:$G$49194,7,FALSE),"-")</f>
        <v>39.645288789290099</v>
      </c>
      <c r="U17" s="30">
        <f>IFERROR(VLOOKUP(CONCATENATE($B17,"_",U$4,"_",$C$82,"_",$C$81),Data_for_IC_trend_tables!$A$1:$G$49194,7,FALSE),"-")</f>
        <v>41.650558256036902</v>
      </c>
      <c r="V17" s="30">
        <f>IFERROR(VLOOKUP(CONCATENATE($B17,"_",V$4,"_",$C$82,"_",$C$81),Data_for_IC_trend_tables!$A$1:$G$49194,7,FALSE),"-")</f>
        <v>43.9992480872885</v>
      </c>
      <c r="W17" s="30">
        <f>IFERROR(VLOOKUP(CONCATENATE($B17,"_",W$4,"_",$C$82,"_",$C$81),Data_for_IC_trend_tables!$A$1:$G$49194,7,FALSE),"-")</f>
        <v>47.361899234568597</v>
      </c>
      <c r="X17" s="30">
        <f>IFERROR(VLOOKUP(CONCATENATE($B17,"_",X$4,"_",$C$82,"_",$C$81),Data_for_IC_trend_tables!$A$1:$G$49194,7,FALSE),"-")</f>
        <v>49.599729760582598</v>
      </c>
      <c r="Y17" s="30">
        <f>IFERROR(VLOOKUP(CONCATENATE($B17,"_",Y$4,"_",$C$82,"_",$C$81),Data_for_IC_trend_tables!$A$1:$G$49194,7,FALSE),"-")</f>
        <v>47.416649395043201</v>
      </c>
      <c r="Z17" s="30">
        <f>IFERROR(VLOOKUP(CONCATENATE($B17,"_",Z$4,"_",$C$82,"_",$C$81),Data_for_IC_trend_tables!$A$1:$G$49194,7,FALSE),"-")</f>
        <v>45.093975158681097</v>
      </c>
      <c r="AA17" s="30">
        <f>IFERROR(VLOOKUP(CONCATENATE($B17,"_",AA$4,"_",$C$82,"_",$C$81),Data_for_IC_trend_tables!$A$1:$G$49194,7,FALSE),"-")</f>
        <v>45.273281674350201</v>
      </c>
      <c r="AB17" s="30">
        <f>IFERROR(VLOOKUP(CONCATENATE($B17,"_",AB$4,"_",$C$82,"_",$C$81),Data_for_IC_trend_tables!$A$1:$G$49194,7,FALSE),"-")</f>
        <v>47.003326487514698</v>
      </c>
      <c r="AC17" s="30">
        <f>IFERROR(VLOOKUP(CONCATENATE($B17,"_",AC$4,"_",$C$82,"_",$C$81),Data_for_IC_trend_tables!$A$1:$G$49194,7,FALSE),"-")</f>
        <v>40.324507799937898</v>
      </c>
      <c r="AD17" s="30">
        <f>IFERROR(VLOOKUP(CONCATENATE($B17,"_",AD$4,"_",$C$82,"_",$C$81),Data_for_IC_trend_tables!$A$1:$G$49194,7,FALSE),"-")</f>
        <v>37.842764267675904</v>
      </c>
      <c r="AE17" s="30">
        <f>IFERROR(VLOOKUP(CONCATENATE($B17,"_",AE$4,"_",$C$82,"_",$C$81),Data_for_IC_trend_tables!$A$1:$G$49194,7,FALSE),"-")</f>
        <v>31.319826913971099</v>
      </c>
      <c r="AF17" s="30">
        <f>IFERROR(VLOOKUP(CONCATENATE($B17,"_",AF$4,"_",$C$82,"_",$C$81),Data_for_IC_trend_tables!$A$1:$G$49194,7,FALSE),"-")</f>
        <v>29.180179744350902</v>
      </c>
      <c r="AG17" s="30">
        <f>IFERROR(VLOOKUP(CONCATENATE($B17,"_",AG$4,"_",$C$82,"_",$C$81),Data_for_IC_trend_tables!$A$1:$G$49194,7,FALSE),"-")</f>
        <v>22.240242076446101</v>
      </c>
      <c r="AH17" s="30">
        <f>IFERROR(VLOOKUP(CONCATENATE($B17,"_",AH$4,"_",$C$82,"_",$C$81),Data_for_IC_trend_tables!$A$1:$G$49194,7,FALSE),"-")</f>
        <v>17.596435155983499</v>
      </c>
      <c r="AI17" s="30">
        <f>IFERROR(VLOOKUP(CONCATENATE($B17,"_",AI$4,"_",$C$82,"_",$C$81),Data_for_IC_trend_tables!$A$1:$G$49194,7,FALSE),"-")</f>
        <v>21.771758868922699</v>
      </c>
      <c r="AJ17" s="30">
        <f>IFERROR(VLOOKUP(CONCATENATE($B17,"_",AJ$4,"_",$C$82,"_",$C$81),Data_for_IC_trend_tables!$A$1:$G$49194,7,FALSE),"-")</f>
        <v>20.768906413692001</v>
      </c>
      <c r="AK17" s="30">
        <f>IFERROR(VLOOKUP(CONCATENATE($B17,"_",AK$4,"_",$C$82,"_",$C$81),Data_for_IC_trend_tables!$A$1:$G$49194,7,FALSE),"-")</f>
        <v>16.053105026946099</v>
      </c>
      <c r="AL17" s="30">
        <f>IFERROR(VLOOKUP(CONCATENATE($B17,"_",AL$4,"_",$C$82,"_",$C$81),Data_for_IC_trend_tables!$A$1:$G$49194,7,FALSE),"-")</f>
        <v>13.4987336483699</v>
      </c>
      <c r="AM17" s="30">
        <f>IFERROR(VLOOKUP(CONCATENATE($B17,"_",AM$4,"_",$C$82,"_",$C$81),Data_for_IC_trend_tables!$A$1:$G$49194,7,FALSE),"-")</f>
        <v>16.667323014442399</v>
      </c>
      <c r="AN17" s="30">
        <f>IFERROR(VLOOKUP(CONCATENATE($B17,"_",AN$4,"_",$C$82,"_",$C$81),Data_for_IC_trend_tables!$A$1:$G$49194,7,FALSE),"-")</f>
        <v>12.8456421998956</v>
      </c>
      <c r="AO17" s="30">
        <f>IFERROR(VLOOKUP(CONCATENATE($B17,"_",AO$4,"_",$C$82,"_",$C$81),Data_for_IC_trend_tables!$A$1:$G$49194,7,FALSE),"-")</f>
        <v>16.076735815118798</v>
      </c>
      <c r="AP17" s="30">
        <f>IFERROR(VLOOKUP(CONCATENATE($B17,"_",AP$4,"_",$C$82,"_",$C$81),Data_for_IC_trend_tables!$A$1:$G$49194,7,FALSE),"-")</f>
        <v>16.282428033893499</v>
      </c>
      <c r="AQ17" s="30">
        <f>IFERROR(VLOOKUP(CONCATENATE($B17,"_",AQ$4,"_",$C$82,"_",$C$81),Data_for_IC_trend_tables!$A$1:$G$49194,7,FALSE),"-")</f>
        <v>16.945775846882999</v>
      </c>
      <c r="AR17" s="30">
        <f>IFERROR(VLOOKUP(CONCATENATE($B17,"_",AR$4,"_",$C$82,"_",$C$81),Data_for_IC_trend_tables!$A$1:$G$49194,7,FALSE),"-")</f>
        <v>15.8741750134404</v>
      </c>
      <c r="AS17" s="30">
        <f>IFERROR(VLOOKUP(CONCATENATE($B17,"_",AS$4,"_",$C$82,"_",$C$81),Data_for_IC_trend_tables!$A$1:$G$49194,7,FALSE),"-")</f>
        <v>11.5711306803965</v>
      </c>
      <c r="AT17" s="30">
        <f>IFERROR(VLOOKUP(CONCATENATE($B17,"_",AT$4,"_",$C$82,"_",$C$81),Data_for_IC_trend_tables!$A$1:$G$49194,7,FALSE),"-")</f>
        <v>9.9840341969721198</v>
      </c>
      <c r="AU17" s="30">
        <f>IFERROR(VLOOKUP(CONCATENATE($B17,"_",AU$4,"_",$C$82,"_",$C$81),Data_for_IC_trend_tables!$A$1:$G$49194,7,FALSE),"-")</f>
        <v>11.233904048470601</v>
      </c>
      <c r="AV17"/>
      <c r="AW17" s="30">
        <f>IFERROR(VLOOKUP(CONCATENATE($B17,"_",AW$4,"_",$C$82,"_",$C$81),Data_for_IC_trend_tables!$A$1:$G$49194,7,FALSE),"-")</f>
        <v>11.233904048470601</v>
      </c>
      <c r="AX17" s="79"/>
      <c r="AY17" s="38" t="str">
        <f t="shared" si="0"/>
        <v/>
      </c>
      <c r="AZ17" s="58" t="str">
        <f t="shared" si="1"/>
        <v/>
      </c>
      <c r="BA17" s="79">
        <v>39</v>
      </c>
      <c r="BB17" s="38" t="str">
        <f t="shared" si="2"/>
        <v>Yes</v>
      </c>
      <c r="BC17" s="58">
        <f t="shared" si="3"/>
        <v>-0.71195117824434362</v>
      </c>
      <c r="BD17" s="79">
        <v>39</v>
      </c>
      <c r="BE17" s="38" t="str">
        <f t="shared" si="4"/>
        <v>Yes</v>
      </c>
      <c r="BF17" s="58">
        <f t="shared" si="5"/>
        <v>-0.71195117824434362</v>
      </c>
      <c r="BG17" s="241">
        <v>0.83</v>
      </c>
      <c r="BH17" s="38" t="str">
        <f t="shared" si="6"/>
        <v>No</v>
      </c>
      <c r="BI17" s="58">
        <f t="shared" si="7"/>
        <v>0.12685738517960865</v>
      </c>
      <c r="BJ17" s="31"/>
      <c r="BK17" s="32" t="s">
        <v>76</v>
      </c>
      <c r="BL17" s="32" t="s">
        <v>76</v>
      </c>
      <c r="BM17" s="63" t="s">
        <v>76</v>
      </c>
      <c r="BN17"/>
      <c r="BO17"/>
      <c r="BP17"/>
      <c r="BQ17"/>
    </row>
    <row r="18" spans="2:69" s="3" customFormat="1" x14ac:dyDescent="0.2">
      <c r="B18" s="53" t="s">
        <v>144</v>
      </c>
      <c r="C18" s="55" t="s">
        <v>187</v>
      </c>
      <c r="D18" s="56">
        <v>1980</v>
      </c>
      <c r="E18" s="30">
        <f>IFERROR(VLOOKUP(CONCATENATE($B18,"_",E$4,"_",$C$82,"_",$C$81),Data_for_IC_trend_tables!$A$1:$G$49194,7,FALSE),"-")</f>
        <v>2257</v>
      </c>
      <c r="F18" s="30">
        <f>IFERROR(VLOOKUP(CONCATENATE($B18,"_",F$4,"_",$C$82,"_",$C$81),Data_for_IC_trend_tables!$A$1:$G$49194,7,FALSE),"-")</f>
        <v>2341</v>
      </c>
      <c r="G18" s="30">
        <f>IFERROR(VLOOKUP(CONCATENATE($B18,"_",G$4,"_",$C$82,"_",$C$81),Data_for_IC_trend_tables!$A$1:$G$49194,7,FALSE),"-")</f>
        <v>2387</v>
      </c>
      <c r="H18" s="30">
        <f>IFERROR(VLOOKUP(CONCATENATE($B18,"_",H$4,"_",$C$82,"_",$C$81),Data_for_IC_trend_tables!$A$1:$G$49194,7,FALSE),"-")</f>
        <v>2338</v>
      </c>
      <c r="I18" s="30">
        <f>IFERROR(VLOOKUP(CONCATENATE($B18,"_",I$4,"_",$C$82,"_",$C$81),Data_for_IC_trend_tables!$A$1:$G$49194,7,FALSE),"-")</f>
        <v>2305</v>
      </c>
      <c r="J18" s="30">
        <f>IFERROR(VLOOKUP(CONCATENATE($B18,"_",J$4,"_",$C$82,"_",$C$81),Data_for_IC_trend_tables!$A$1:$G$49194,7,FALSE),"-")</f>
        <v>2277</v>
      </c>
      <c r="K18" s="30">
        <f>IFERROR(VLOOKUP(CONCATENATE($B18,"_",K$4,"_",$C$82,"_",$C$81),Data_for_IC_trend_tables!$A$1:$G$49194,7,FALSE),"-")</f>
        <v>2177</v>
      </c>
      <c r="L18" s="30">
        <f>IFERROR(VLOOKUP(CONCATENATE($B18,"_",L$4,"_",$C$82,"_",$C$81),Data_for_IC_trend_tables!$A$1:$G$49194,7,FALSE),"-")</f>
        <v>2164</v>
      </c>
      <c r="M18" s="30">
        <f>IFERROR(VLOOKUP(CONCATENATE($B18,"_",M$4,"_",$C$82,"_",$C$81),Data_for_IC_trend_tables!$A$1:$G$49194,7,FALSE),"-")</f>
        <v>2066</v>
      </c>
      <c r="N18" s="30">
        <f>IFERROR(VLOOKUP(CONCATENATE($B18,"_",N$4,"_",$C$82,"_",$C$81),Data_for_IC_trend_tables!$A$1:$G$49194,7,FALSE),"-")</f>
        <v>1998</v>
      </c>
      <c r="O18" s="30">
        <f>IFERROR(VLOOKUP(CONCATENATE($B18,"_",O$4,"_",$C$82,"_",$C$81),Data_for_IC_trend_tables!$A$1:$G$49194,7,FALSE),"-")</f>
        <v>1753.81492033071</v>
      </c>
      <c r="P18" s="30">
        <f>IFERROR(VLOOKUP(CONCATENATE($B18,"_",P$4,"_",$C$82,"_",$C$81),Data_for_IC_trend_tables!$A$1:$G$49194,7,FALSE),"-")</f>
        <v>1649.7437857938301</v>
      </c>
      <c r="Q18" s="30">
        <f>IFERROR(VLOOKUP(CONCATENATE($B18,"_",Q$4,"_",$C$82,"_",$C$81),Data_for_IC_trend_tables!$A$1:$G$49194,7,FALSE),"-")</f>
        <v>1381.95681672918</v>
      </c>
      <c r="R18" s="30">
        <f>IFERROR(VLOOKUP(CONCATENATE($B18,"_",R$4,"_",$C$82,"_",$C$81),Data_for_IC_trend_tables!$A$1:$G$49194,7,FALSE),"-")</f>
        <v>1302.41584257564</v>
      </c>
      <c r="S18" s="30">
        <f>IFERROR(VLOOKUP(CONCATENATE($B18,"_",S$4,"_",$C$82,"_",$C$81),Data_for_IC_trend_tables!$A$1:$G$49194,7,FALSE),"-")</f>
        <v>1158.967265884</v>
      </c>
      <c r="T18" s="30">
        <f>IFERROR(VLOOKUP(CONCATENATE($B18,"_",T$4,"_",$C$82,"_",$C$81),Data_for_IC_trend_tables!$A$1:$G$49194,7,FALSE),"-")</f>
        <v>1058.8221140155799</v>
      </c>
      <c r="U18" s="30">
        <f>IFERROR(VLOOKUP(CONCATENATE($B18,"_",U$4,"_",$C$82,"_",$C$81),Data_for_IC_trend_tables!$A$1:$G$49194,7,FALSE),"-")</f>
        <v>914.32279011111598</v>
      </c>
      <c r="V18" s="30">
        <f>IFERROR(VLOOKUP(CONCATENATE($B18,"_",V$4,"_",$C$82,"_",$C$81),Data_for_IC_trend_tables!$A$1:$G$49194,7,FALSE),"-")</f>
        <v>694.35504651299902</v>
      </c>
      <c r="W18" s="30">
        <f>IFERROR(VLOOKUP(CONCATENATE($B18,"_",W$4,"_",$C$82,"_",$C$81),Data_for_IC_trend_tables!$A$1:$G$49194,7,FALSE),"-")</f>
        <v>425.31341473715401</v>
      </c>
      <c r="X18" s="30">
        <f>IFERROR(VLOOKUP(CONCATENATE($B18,"_",X$4,"_",$C$82,"_",$C$81),Data_for_IC_trend_tables!$A$1:$G$49194,7,FALSE),"-")</f>
        <v>231.870721673579</v>
      </c>
      <c r="Y18" s="30">
        <f>IFERROR(VLOOKUP(CONCATENATE($B18,"_",Y$4,"_",$C$82,"_",$C$81),Data_for_IC_trend_tables!$A$1:$G$49194,7,FALSE),"-")</f>
        <v>233.69464676550299</v>
      </c>
      <c r="Z18" s="30">
        <f>IFERROR(VLOOKUP(CONCATENATE($B18,"_",Z$4,"_",$C$82,"_",$C$81),Data_for_IC_trend_tables!$A$1:$G$49194,7,FALSE),"-")</f>
        <v>228.67574797031401</v>
      </c>
      <c r="AA18" s="30">
        <f>IFERROR(VLOOKUP(CONCATENATE($B18,"_",AA$4,"_",$C$82,"_",$C$81),Data_for_IC_trend_tables!$A$1:$G$49194,7,FALSE),"-")</f>
        <v>223.370467157365</v>
      </c>
      <c r="AB18" s="30">
        <f>IFERROR(VLOOKUP(CONCATENATE($B18,"_",AB$4,"_",$C$82,"_",$C$81),Data_for_IC_trend_tables!$A$1:$G$49194,7,FALSE),"-")</f>
        <v>218.362666414562</v>
      </c>
      <c r="AC18" s="30">
        <f>IFERROR(VLOOKUP(CONCATENATE($B18,"_",AC$4,"_",$C$82,"_",$C$81),Data_for_IC_trend_tables!$A$1:$G$49194,7,FALSE),"-")</f>
        <v>215.07730386454801</v>
      </c>
      <c r="AD18" s="30">
        <f>IFERROR(VLOOKUP(CONCATENATE($B18,"_",AD$4,"_",$C$82,"_",$C$81),Data_for_IC_trend_tables!$A$1:$G$49194,7,FALSE),"-")</f>
        <v>208.467553197337</v>
      </c>
      <c r="AE18" s="30">
        <f>IFERROR(VLOOKUP(CONCATENATE($B18,"_",AE$4,"_",$C$82,"_",$C$81),Data_for_IC_trend_tables!$A$1:$G$49194,7,FALSE),"-")</f>
        <v>206.760323885915</v>
      </c>
      <c r="AF18" s="30">
        <f>IFERROR(VLOOKUP(CONCATENATE($B18,"_",AF$4,"_",$C$82,"_",$C$81),Data_for_IC_trend_tables!$A$1:$G$49194,7,FALSE),"-")</f>
        <v>212.067287514746</v>
      </c>
      <c r="AG18" s="30">
        <f>IFERROR(VLOOKUP(CONCATENATE($B18,"_",AG$4,"_",$C$82,"_",$C$81),Data_for_IC_trend_tables!$A$1:$G$49194,7,FALSE),"-")</f>
        <v>170.10241762194201</v>
      </c>
      <c r="AH18" s="30">
        <f>IFERROR(VLOOKUP(CONCATENATE($B18,"_",AH$4,"_",$C$82,"_",$C$81),Data_for_IC_trend_tables!$A$1:$G$49194,7,FALSE),"-")</f>
        <v>168.771534514818</v>
      </c>
      <c r="AI18" s="30">
        <f>IFERROR(VLOOKUP(CONCATENATE($B18,"_",AI$4,"_",$C$82,"_",$C$81),Data_for_IC_trend_tables!$A$1:$G$49194,7,FALSE),"-")</f>
        <v>163.881110707685</v>
      </c>
      <c r="AJ18" s="30">
        <f>IFERROR(VLOOKUP(CONCATENATE($B18,"_",AJ$4,"_",$C$82,"_",$C$81),Data_for_IC_trend_tables!$A$1:$G$49194,7,FALSE),"-")</f>
        <v>167.50780710136101</v>
      </c>
      <c r="AK18" s="30">
        <f>IFERROR(VLOOKUP(CONCATENATE($B18,"_",AK$4,"_",$C$82,"_",$C$81),Data_for_IC_trend_tables!$A$1:$G$49194,7,FALSE),"-")</f>
        <v>160.20196521270799</v>
      </c>
      <c r="AL18" s="30">
        <f>IFERROR(VLOOKUP(CONCATENATE($B18,"_",AL$4,"_",$C$82,"_",$C$81),Data_for_IC_trend_tables!$A$1:$G$49194,7,FALSE),"-")</f>
        <v>145.252931441279</v>
      </c>
      <c r="AM18" s="30">
        <f>IFERROR(VLOOKUP(CONCATENATE($B18,"_",AM$4,"_",$C$82,"_",$C$81),Data_for_IC_trend_tables!$A$1:$G$49194,7,FALSE),"-")</f>
        <v>134.49074991515101</v>
      </c>
      <c r="AN18" s="30">
        <f>IFERROR(VLOOKUP(CONCATENATE($B18,"_",AN$4,"_",$C$82,"_",$C$81),Data_for_IC_trend_tables!$A$1:$G$49194,7,FALSE),"-")</f>
        <v>129.86349951897401</v>
      </c>
      <c r="AO18" s="30">
        <f>IFERROR(VLOOKUP(CONCATENATE($B18,"_",AO$4,"_",$C$82,"_",$C$81),Data_for_IC_trend_tables!$A$1:$G$49194,7,FALSE),"-")</f>
        <v>115.630721449753</v>
      </c>
      <c r="AP18" s="30">
        <f>IFERROR(VLOOKUP(CONCATENATE($B18,"_",AP$4,"_",$C$82,"_",$C$81),Data_for_IC_trend_tables!$A$1:$G$49194,7,FALSE),"-")</f>
        <v>109.73205536704</v>
      </c>
      <c r="AQ18" s="30">
        <f>IFERROR(VLOOKUP(CONCATENATE($B18,"_",AQ$4,"_",$C$82,"_",$C$81),Data_for_IC_trend_tables!$A$1:$G$49194,7,FALSE),"-")</f>
        <v>96.5788190747691</v>
      </c>
      <c r="AR18" s="30">
        <f>IFERROR(VLOOKUP(CONCATENATE($B18,"_",AR$4,"_",$C$82,"_",$C$81),Data_for_IC_trend_tables!$A$1:$G$49194,7,FALSE),"-")</f>
        <v>79.090352443586795</v>
      </c>
      <c r="AS18" s="30">
        <f>IFERROR(VLOOKUP(CONCATENATE($B18,"_",AS$4,"_",$C$82,"_",$C$81),Data_for_IC_trend_tables!$A$1:$G$49194,7,FALSE),"-")</f>
        <v>67.145260214375796</v>
      </c>
      <c r="AT18" s="30">
        <f>IFERROR(VLOOKUP(CONCATENATE($B18,"_",AT$4,"_",$C$82,"_",$C$81),Data_for_IC_trend_tables!$A$1:$G$49194,7,FALSE),"-")</f>
        <v>61.446176585778701</v>
      </c>
      <c r="AU18" s="30">
        <f>IFERROR(VLOOKUP(CONCATENATE($B18,"_",AU$4,"_",$C$82,"_",$C$81),Data_for_IC_trend_tables!$A$1:$G$49194,7,FALSE),"-")</f>
        <v>64.643968943333803</v>
      </c>
      <c r="AV18"/>
      <c r="AW18" s="30">
        <f>IFERROR(VLOOKUP(CONCATENATE($B18,"_",AW$4,"_",$C$82,"_",$C$81),Data_for_IC_trend_tables!$A$1:$G$49194,7,FALSE),"-")</f>
        <v>64.643968943333803</v>
      </c>
      <c r="AX18" s="77">
        <f>E18*0.7</f>
        <v>1579.8999999999999</v>
      </c>
      <c r="AY18" s="38" t="str">
        <f t="shared" si="0"/>
        <v>Yes</v>
      </c>
      <c r="AZ18" s="58">
        <f t="shared" si="1"/>
        <v>-0.95908350595396297</v>
      </c>
      <c r="BA18" s="79">
        <v>632</v>
      </c>
      <c r="BB18" s="38" t="str">
        <f t="shared" si="2"/>
        <v>Yes</v>
      </c>
      <c r="BC18" s="58">
        <f t="shared" si="3"/>
        <v>-0.89771523901371231</v>
      </c>
      <c r="BD18" s="79">
        <v>283</v>
      </c>
      <c r="BE18" s="38" t="str">
        <f t="shared" si="4"/>
        <v>Yes</v>
      </c>
      <c r="BF18" s="58">
        <f t="shared" si="5"/>
        <v>-0.77157608147231882</v>
      </c>
      <c r="BG18" s="241">
        <v>0.45</v>
      </c>
      <c r="BH18" s="38" t="str">
        <f t="shared" si="6"/>
        <v>Yes</v>
      </c>
      <c r="BI18" s="58">
        <f t="shared" si="7"/>
        <v>-0.23990872703273253</v>
      </c>
      <c r="BJ18" s="32" t="s">
        <v>76</v>
      </c>
      <c r="BK18" s="32" t="s">
        <v>76</v>
      </c>
      <c r="BL18" s="32" t="s">
        <v>76</v>
      </c>
      <c r="BM18" s="32" t="s">
        <v>76</v>
      </c>
      <c r="BN18"/>
      <c r="BO18"/>
      <c r="BP18"/>
      <c r="BQ18"/>
    </row>
    <row r="19" spans="2:69" s="3" customFormat="1" x14ac:dyDescent="0.2">
      <c r="B19" s="53" t="s">
        <v>145</v>
      </c>
      <c r="C19" s="55" t="s">
        <v>8</v>
      </c>
      <c r="D19" s="56">
        <v>1980</v>
      </c>
      <c r="E19" s="30">
        <f>IFERROR(VLOOKUP(CONCATENATE($B19,"_",E$4,"_",$C$82,"_",$C$81),Data_for_IC_trend_tables!$A$1:$G$49194,7,FALSE),"-")</f>
        <v>449.620986980174</v>
      </c>
      <c r="F19" s="30">
        <f>IFERROR(VLOOKUP(CONCATENATE($B19,"_",F$4,"_",$C$82,"_",$C$81),Data_for_IC_trend_tables!$A$1:$G$49194,7,FALSE),"-")</f>
        <v>367.76807752411997</v>
      </c>
      <c r="G19" s="30">
        <f>IFERROR(VLOOKUP(CONCATENATE($B19,"_",G$4,"_",$C$82,"_",$C$81),Data_for_IC_trend_tables!$A$1:$G$49194,7,FALSE),"-")</f>
        <v>377.50612662399197</v>
      </c>
      <c r="H19" s="30">
        <f>IFERROR(VLOOKUP(CONCATENATE($B19,"_",H$4,"_",$C$82,"_",$C$81),Data_for_IC_trend_tables!$A$1:$G$49194,7,FALSE),"-")</f>
        <v>321.41338591095899</v>
      </c>
      <c r="I19" s="30">
        <f>IFERROR(VLOOKUP(CONCATENATE($B19,"_",I$4,"_",$C$82,"_",$C$81),Data_for_IC_trend_tables!$A$1:$G$49194,7,FALSE),"-")</f>
        <v>319.71390193295798</v>
      </c>
      <c r="J19" s="30">
        <f>IFERROR(VLOOKUP(CONCATENATE($B19,"_",J$4,"_",$C$82,"_",$C$81),Data_for_IC_trend_tables!$A$1:$G$49194,7,FALSE),"-")</f>
        <v>336.70079797841203</v>
      </c>
      <c r="K19" s="30">
        <f>IFERROR(VLOOKUP(CONCATENATE($B19,"_",K$4,"_",$C$82,"_",$C$81),Data_for_IC_trend_tables!$A$1:$G$49194,7,FALSE),"-")</f>
        <v>282.48510595096798</v>
      </c>
      <c r="L19" s="30">
        <f>IFERROR(VLOOKUP(CONCATENATE($B19,"_",L$4,"_",$C$82,"_",$C$81),Data_for_IC_trend_tables!$A$1:$G$49194,7,FALSE),"-")</f>
        <v>252.24643841303401</v>
      </c>
      <c r="M19" s="30">
        <f>IFERROR(VLOOKUP(CONCATENATE($B19,"_",M$4,"_",$C$82,"_",$C$81),Data_for_IC_trend_tables!$A$1:$G$49194,7,FALSE),"-")</f>
        <v>248.10800627119201</v>
      </c>
      <c r="N19" s="30">
        <f>IFERROR(VLOOKUP(CONCATENATE($B19,"_",N$4,"_",$C$82,"_",$C$81),Data_for_IC_trend_tables!$A$1:$G$49194,7,FALSE),"-")</f>
        <v>196.82566511811299</v>
      </c>
      <c r="O19" s="30">
        <f>IFERROR(VLOOKUP(CONCATENATE($B19,"_",O$4,"_",$C$82,"_",$C$81),Data_for_IC_trend_tables!$A$1:$G$49194,7,FALSE),"-")</f>
        <v>177.83497690585199</v>
      </c>
      <c r="P19" s="30">
        <f>IFERROR(VLOOKUP(CONCATENATE($B19,"_",P$4,"_",$C$82,"_",$C$81),Data_for_IC_trend_tables!$A$1:$G$49194,7,FALSE),"-")</f>
        <v>238.481254988595</v>
      </c>
      <c r="Q19" s="30">
        <f>IFERROR(VLOOKUP(CONCATENATE($B19,"_",Q$4,"_",$C$82,"_",$C$81),Data_for_IC_trend_tables!$A$1:$G$49194,7,FALSE),"-")</f>
        <v>183.89627742027</v>
      </c>
      <c r="R19" s="30">
        <f>IFERROR(VLOOKUP(CONCATENATE($B19,"_",R$4,"_",$C$82,"_",$C$81),Data_for_IC_trend_tables!$A$1:$G$49194,7,FALSE),"-")</f>
        <v>149.00228740522601</v>
      </c>
      <c r="S19" s="30">
        <f>IFERROR(VLOOKUP(CONCATENATE($B19,"_",S$4,"_",$C$82,"_",$C$81),Data_for_IC_trend_tables!$A$1:$G$49194,7,FALSE),"-")</f>
        <v>151.291665275388</v>
      </c>
      <c r="T19" s="30">
        <f>IFERROR(VLOOKUP(CONCATENATE($B19,"_",T$4,"_",$C$82,"_",$C$81),Data_for_IC_trend_tables!$A$1:$G$49194,7,FALSE),"-")</f>
        <v>144.96349515498699</v>
      </c>
      <c r="U19" s="30">
        <f>IFERROR(VLOOKUP(CONCATENATE($B19,"_",U$4,"_",$C$82,"_",$C$81),Data_for_IC_trend_tables!$A$1:$G$49194,7,FALSE),"-")</f>
        <v>175.89617250766901</v>
      </c>
      <c r="V19" s="30">
        <f>IFERROR(VLOOKUP(CONCATENATE($B19,"_",V$4,"_",$C$82,"_",$C$81),Data_for_IC_trend_tables!$A$1:$G$49194,7,FALSE),"-")</f>
        <v>103.992879320244</v>
      </c>
      <c r="W19" s="30">
        <f>IFERROR(VLOOKUP(CONCATENATE($B19,"_",W$4,"_",$C$82,"_",$C$81),Data_for_IC_trend_tables!$A$1:$G$49194,7,FALSE),"-")</f>
        <v>80.455116576083697</v>
      </c>
      <c r="X19" s="30">
        <f>IFERROR(VLOOKUP(CONCATENATE($B19,"_",X$4,"_",$C$82,"_",$C$81),Data_for_IC_trend_tables!$A$1:$G$49194,7,FALSE),"-")</f>
        <v>59.477418536110001</v>
      </c>
      <c r="Y19" s="30">
        <f>IFERROR(VLOOKUP(CONCATENATE($B19,"_",Y$4,"_",$C$82,"_",$C$81),Data_for_IC_trend_tables!$A$1:$G$49194,7,FALSE),"-")</f>
        <v>32.418722353777099</v>
      </c>
      <c r="Z19" s="30">
        <f>IFERROR(VLOOKUP(CONCATENATE($B19,"_",Z$4,"_",$C$82,"_",$C$81),Data_for_IC_trend_tables!$A$1:$G$49194,7,FALSE),"-")</f>
        <v>29.798993090834902</v>
      </c>
      <c r="AA19" s="30">
        <f>IFERROR(VLOOKUP(CONCATENATE($B19,"_",AA$4,"_",$C$82,"_",$C$81),Data_for_IC_trend_tables!$A$1:$G$49194,7,FALSE),"-")</f>
        <v>28.372625511406198</v>
      </c>
      <c r="AB19" s="30">
        <f>IFERROR(VLOOKUP(CONCATENATE($B19,"_",AB$4,"_",$C$82,"_",$C$81),Data_for_IC_trend_tables!$A$1:$G$49194,7,FALSE),"-")</f>
        <v>35.1849573763648</v>
      </c>
      <c r="AC19" s="30">
        <f>IFERROR(VLOOKUP(CONCATENATE($B19,"_",AC$4,"_",$C$82,"_",$C$81),Data_for_IC_trend_tables!$A$1:$G$49194,7,FALSE),"-")</f>
        <v>28.7220855693228</v>
      </c>
      <c r="AD19" s="30">
        <f>IFERROR(VLOOKUP(CONCATENATE($B19,"_",AD$4,"_",$C$82,"_",$C$81),Data_for_IC_trend_tables!$A$1:$G$49194,7,FALSE),"-")</f>
        <v>26.293134180045499</v>
      </c>
      <c r="AE19" s="30">
        <f>IFERROR(VLOOKUP(CONCATENATE($B19,"_",AE$4,"_",$C$82,"_",$C$81),Data_for_IC_trend_tables!$A$1:$G$49194,7,FALSE),"-")</f>
        <v>30.545945551528799</v>
      </c>
      <c r="AF19" s="30">
        <f>IFERROR(VLOOKUP(CONCATENATE($B19,"_",AF$4,"_",$C$82,"_",$C$81),Data_for_IC_trend_tables!$A$1:$G$49194,7,FALSE),"-")</f>
        <v>28.201449966706001</v>
      </c>
      <c r="AG19" s="30">
        <f>IFERROR(VLOOKUP(CONCATENATE($B19,"_",AG$4,"_",$C$82,"_",$C$81),Data_for_IC_trend_tables!$A$1:$G$49194,7,FALSE),"-")</f>
        <v>21.201025881359701</v>
      </c>
      <c r="AH19" s="30">
        <f>IFERROR(VLOOKUP(CONCATENATE($B19,"_",AH$4,"_",$C$82,"_",$C$81),Data_for_IC_trend_tables!$A$1:$G$49194,7,FALSE),"-")</f>
        <v>15.3596153830142</v>
      </c>
      <c r="AI19" s="30">
        <f>IFERROR(VLOOKUP(CONCATENATE($B19,"_",AI$4,"_",$C$82,"_",$C$81),Data_for_IC_trend_tables!$A$1:$G$49194,7,FALSE),"-")</f>
        <v>15.189044486193101</v>
      </c>
      <c r="AJ19" s="30">
        <f>IFERROR(VLOOKUP(CONCATENATE($B19,"_",AJ$4,"_",$C$82,"_",$C$81),Data_for_IC_trend_tables!$A$1:$G$49194,7,FALSE),"-")</f>
        <v>13.9705062156703</v>
      </c>
      <c r="AK19" s="30">
        <f>IFERROR(VLOOKUP(CONCATENATE($B19,"_",AK$4,"_",$C$82,"_",$C$81),Data_for_IC_trend_tables!$A$1:$G$49194,7,FALSE),"-")</f>
        <v>12.5400284888799</v>
      </c>
      <c r="AL19" s="30">
        <f>IFERROR(VLOOKUP(CONCATENATE($B19,"_",AL$4,"_",$C$82,"_",$C$81),Data_for_IC_trend_tables!$A$1:$G$49194,7,FALSE),"-")</f>
        <v>12.6076816989971</v>
      </c>
      <c r="AM19" s="30">
        <f>IFERROR(VLOOKUP(CONCATENATE($B19,"_",AM$4,"_",$C$82,"_",$C$81),Data_for_IC_trend_tables!$A$1:$G$49194,7,FALSE),"-")</f>
        <v>10.5712276536615</v>
      </c>
      <c r="AN19" s="30">
        <f>IFERROR(VLOOKUP(CONCATENATE($B19,"_",AN$4,"_",$C$82,"_",$C$81),Data_for_IC_trend_tables!$A$1:$G$49194,7,FALSE),"-")</f>
        <v>9.2852178015375504</v>
      </c>
      <c r="AO19" s="30">
        <f>IFERROR(VLOOKUP(CONCATENATE($B19,"_",AO$4,"_",$C$82,"_",$C$81),Data_for_IC_trend_tables!$A$1:$G$49194,7,FALSE),"-")</f>
        <v>9.3465558928396799</v>
      </c>
      <c r="AP19" s="30">
        <f>IFERROR(VLOOKUP(CONCATENATE($B19,"_",AP$4,"_",$C$82,"_",$C$81),Data_for_IC_trend_tables!$A$1:$G$49194,7,FALSE),"-")</f>
        <v>9.8416442612350004</v>
      </c>
      <c r="AQ19" s="30">
        <f>IFERROR(VLOOKUP(CONCATENATE($B19,"_",AQ$4,"_",$C$82,"_",$C$81),Data_for_IC_trend_tables!$A$1:$G$49194,7,FALSE),"-")</f>
        <v>10.1765752036242</v>
      </c>
      <c r="AR19" s="30">
        <f>IFERROR(VLOOKUP(CONCATENATE($B19,"_",AR$4,"_",$C$82,"_",$C$81),Data_for_IC_trend_tables!$A$1:$G$49194,7,FALSE),"-")</f>
        <v>8.9509888934717292</v>
      </c>
      <c r="AS19" s="30">
        <f>IFERROR(VLOOKUP(CONCATENATE($B19,"_",AS$4,"_",$C$82,"_",$C$81),Data_for_IC_trend_tables!$A$1:$G$49194,7,FALSE),"-")</f>
        <v>8.7719515926227594</v>
      </c>
      <c r="AT19" s="30">
        <f>IFERROR(VLOOKUP(CONCATENATE($B19,"_",AT$4,"_",$C$82,"_",$C$81),Data_for_IC_trend_tables!$A$1:$G$49194,7,FALSE),"-")</f>
        <v>7.9494564289116498</v>
      </c>
      <c r="AU19" s="30">
        <f>IFERROR(VLOOKUP(CONCATENATE($B19,"_",AU$4,"_",$C$82,"_",$C$81),Data_for_IC_trend_tables!$A$1:$G$49194,7,FALSE),"-")</f>
        <v>8.1276677309368193</v>
      </c>
      <c r="AV19"/>
      <c r="AW19" s="30">
        <f>IFERROR(VLOOKUP(CONCATENATE($B19,"_",AW$4,"_",$C$82,"_",$C$81),Data_for_IC_trend_tables!$A$1:$G$49194,7,FALSE),"-")</f>
        <v>8.1276677309368193</v>
      </c>
      <c r="AX19" s="77">
        <f>E19*0.7</f>
        <v>314.73469088612177</v>
      </c>
      <c r="AY19" s="38" t="str">
        <f t="shared" si="0"/>
        <v>Yes</v>
      </c>
      <c r="AZ19" s="58">
        <f t="shared" si="1"/>
        <v>-0.97417613003493919</v>
      </c>
      <c r="BA19" s="79">
        <v>90</v>
      </c>
      <c r="BB19" s="38" t="str">
        <f t="shared" si="2"/>
        <v>Yes</v>
      </c>
      <c r="BC19" s="58">
        <f t="shared" si="3"/>
        <v>-0.9096925807673687</v>
      </c>
      <c r="BD19" s="79">
        <v>55</v>
      </c>
      <c r="BE19" s="38" t="str">
        <f t="shared" si="4"/>
        <v>Yes</v>
      </c>
      <c r="BF19" s="58">
        <f t="shared" si="5"/>
        <v>-0.85222422307387602</v>
      </c>
      <c r="BG19" s="241">
        <v>0.35</v>
      </c>
      <c r="BH19" s="38" t="str">
        <f t="shared" si="6"/>
        <v>Yes</v>
      </c>
      <c r="BI19" s="58">
        <f t="shared" si="7"/>
        <v>-0.34088250661630493</v>
      </c>
      <c r="BJ19" s="32" t="s">
        <v>76</v>
      </c>
      <c r="BK19" s="32" t="s">
        <v>76</v>
      </c>
      <c r="BL19" s="32" t="s">
        <v>76</v>
      </c>
      <c r="BM19" s="32" t="s">
        <v>76</v>
      </c>
      <c r="BN19"/>
      <c r="BO19"/>
      <c r="BP19"/>
      <c r="BQ19"/>
    </row>
    <row r="20" spans="2:69" s="3" customFormat="1" x14ac:dyDescent="0.2">
      <c r="B20" s="53" t="s">
        <v>146</v>
      </c>
      <c r="C20" s="55" t="s">
        <v>9</v>
      </c>
      <c r="D20" s="56">
        <v>1980</v>
      </c>
      <c r="E20" s="30">
        <f>IFERROR(VLOOKUP(CONCATENATE($B20,"_",E$4,"_",$C$82,"_",$C$81),Data_for_IC_trend_tables!$A$1:$G$49194,7,FALSE),"-")</f>
        <v>287</v>
      </c>
      <c r="F20" s="30" t="str">
        <f>IFERROR(VLOOKUP(CONCATENATE($B20,"_",F$4,"_",$C$82,"_",$C$81),Data_for_IC_trend_tables!$A$1:$G$49194,7,FALSE),"-")</f>
        <v>-</v>
      </c>
      <c r="G20" s="30" t="str">
        <f>IFERROR(VLOOKUP(CONCATENATE($B20,"_",G$4,"_",$C$82,"_",$C$81),Data_for_IC_trend_tables!$A$1:$G$49194,7,FALSE),"-")</f>
        <v>-</v>
      </c>
      <c r="H20" s="30" t="str">
        <f>IFERROR(VLOOKUP(CONCATENATE($B20,"_",H$4,"_",$C$82,"_",$C$81),Data_for_IC_trend_tables!$A$1:$G$49194,7,FALSE),"-")</f>
        <v>-</v>
      </c>
      <c r="I20" s="30" t="str">
        <f>IFERROR(VLOOKUP(CONCATENATE($B20,"_",I$4,"_",$C$82,"_",$C$81),Data_for_IC_trend_tables!$A$1:$G$49194,7,FALSE),"-")</f>
        <v>-</v>
      </c>
      <c r="J20" s="30">
        <f>IFERROR(VLOOKUP(CONCATENATE($B20,"_",J$4,"_",$C$82,"_",$C$81),Data_for_IC_trend_tables!$A$1:$G$49194,7,FALSE),"-")</f>
        <v>254</v>
      </c>
      <c r="K20" s="30">
        <f>IFERROR(VLOOKUP(CONCATENATE($B20,"_",K$4,"_",$C$82,"_",$C$81),Data_for_IC_trend_tables!$A$1:$G$49194,7,FALSE),"-")</f>
        <v>256</v>
      </c>
      <c r="L20" s="30">
        <f>IFERROR(VLOOKUP(CONCATENATE($B20,"_",L$4,"_",$C$82,"_",$C$81),Data_for_IC_trend_tables!$A$1:$G$49194,7,FALSE),"-")</f>
        <v>255</v>
      </c>
      <c r="M20" s="30">
        <f>IFERROR(VLOOKUP(CONCATENATE($B20,"_",M$4,"_",$C$82,"_",$C$81),Data_for_IC_trend_tables!$A$1:$G$49194,7,FALSE),"-")</f>
        <v>254</v>
      </c>
      <c r="N20" s="30">
        <f>IFERROR(VLOOKUP(CONCATENATE($B20,"_",N$4,"_",$C$82,"_",$C$81),Data_for_IC_trend_tables!$A$1:$G$49194,7,FALSE),"-")</f>
        <v>254</v>
      </c>
      <c r="O20" s="30">
        <f>IFERROR(VLOOKUP(CONCATENATE($B20,"_",O$4,"_",$C$82,"_",$C$81),Data_for_IC_trend_tables!$A$1:$G$49194,7,FALSE),"-")</f>
        <v>279.01957644470599</v>
      </c>
      <c r="P20" s="30">
        <f>IFERROR(VLOOKUP(CONCATENATE($B20,"_",P$4,"_",$C$82,"_",$C$81),Data_for_IC_trend_tables!$A$1:$G$49194,7,FALSE),"-")</f>
        <v>252.997610023048</v>
      </c>
      <c r="Q20" s="30">
        <f>IFERROR(VLOOKUP(CONCATENATE($B20,"_",Q$4,"_",$C$82,"_",$C$81),Data_for_IC_trend_tables!$A$1:$G$49194,7,FALSE),"-")</f>
        <v>193.17037899981199</v>
      </c>
      <c r="R20" s="30">
        <f>IFERROR(VLOOKUP(CONCATENATE($B20,"_",R$4,"_",$C$82,"_",$C$81),Data_for_IC_trend_tables!$A$1:$G$49194,7,FALSE),"-")</f>
        <v>156.54714577942701</v>
      </c>
      <c r="S20" s="30">
        <f>IFERROR(VLOOKUP(CONCATENATE($B20,"_",S$4,"_",$C$82,"_",$C$81),Data_for_IC_trend_tables!$A$1:$G$49194,7,FALSE),"-")</f>
        <v>151.595242589371</v>
      </c>
      <c r="T20" s="30">
        <f>IFERROR(VLOOKUP(CONCATENATE($B20,"_",T$4,"_",$C$82,"_",$C$81),Data_for_IC_trend_tables!$A$1:$G$49194,7,FALSE),"-")</f>
        <v>116.75909071458599</v>
      </c>
      <c r="U20" s="30">
        <f>IFERROR(VLOOKUP(CONCATENATE($B20,"_",U$4,"_",$C$82,"_",$C$81),Data_for_IC_trend_tables!$A$1:$G$49194,7,FALSE),"-")</f>
        <v>125.56718191177499</v>
      </c>
      <c r="V20" s="30">
        <f>IFERROR(VLOOKUP(CONCATENATE($B20,"_",V$4,"_",$C$82,"_",$C$81),Data_for_IC_trend_tables!$A$1:$G$49194,7,FALSE),"-")</f>
        <v>118.489396552115</v>
      </c>
      <c r="W20" s="30">
        <f>IFERROR(VLOOKUP(CONCATENATE($B20,"_",W$4,"_",$C$82,"_",$C$81),Data_for_IC_trend_tables!$A$1:$G$49194,7,FALSE),"-")</f>
        <v>106.720327586915</v>
      </c>
      <c r="X20" s="30">
        <f>IFERROR(VLOOKUP(CONCATENATE($B20,"_",X$4,"_",$C$82,"_",$C$81),Data_for_IC_trend_tables!$A$1:$G$49194,7,FALSE),"-")</f>
        <v>99.456064874959694</v>
      </c>
      <c r="Y20" s="30">
        <f>IFERROR(VLOOKUP(CONCATENATE($B20,"_",Y$4,"_",$C$82,"_",$C$81),Data_for_IC_trend_tables!$A$1:$G$49194,7,FALSE),"-")</f>
        <v>97.065491461062905</v>
      </c>
      <c r="Z20" s="30">
        <f>IFERROR(VLOOKUP(CONCATENATE($B20,"_",Z$4,"_",$C$82,"_",$C$81),Data_for_IC_trend_tables!$A$1:$G$49194,7,FALSE),"-")</f>
        <v>90.6128628765955</v>
      </c>
      <c r="AA20" s="30">
        <f>IFERROR(VLOOKUP(CONCATENATE($B20,"_",AA$4,"_",$C$82,"_",$C$81),Data_for_IC_trend_tables!$A$1:$G$49194,7,FALSE),"-")</f>
        <v>85.6599375547395</v>
      </c>
      <c r="AB20" s="30">
        <f>IFERROR(VLOOKUP(CONCATENATE($B20,"_",AB$4,"_",$C$82,"_",$C$81),Data_for_IC_trend_tables!$A$1:$G$49194,7,FALSE),"-")</f>
        <v>99.595765113269195</v>
      </c>
      <c r="AC20" s="30">
        <f>IFERROR(VLOOKUP(CONCATENATE($B20,"_",AC$4,"_",$C$82,"_",$C$81),Data_for_IC_trend_tables!$A$1:$G$49194,7,FALSE),"-")</f>
        <v>88.514557941956994</v>
      </c>
      <c r="AD20" s="30">
        <f>IFERROR(VLOOKUP(CONCATENATE($B20,"_",AD$4,"_",$C$82,"_",$C$81),Data_for_IC_trend_tables!$A$1:$G$49194,7,FALSE),"-")</f>
        <v>76.551433982631906</v>
      </c>
      <c r="AE20" s="30">
        <f>IFERROR(VLOOKUP(CONCATENATE($B20,"_",AE$4,"_",$C$82,"_",$C$81),Data_for_IC_trend_tables!$A$1:$G$49194,7,FALSE),"-")</f>
        <v>69.851271834541294</v>
      </c>
      <c r="AF20" s="30">
        <f>IFERROR(VLOOKUP(CONCATENATE($B20,"_",AF$4,"_",$C$82,"_",$C$81),Data_for_IC_trend_tables!$A$1:$G$49194,7,FALSE),"-")</f>
        <v>87.906796905069996</v>
      </c>
      <c r="AG20" s="30">
        <f>IFERROR(VLOOKUP(CONCATENATE($B20,"_",AG$4,"_",$C$82,"_",$C$81),Data_for_IC_trend_tables!$A$1:$G$49194,7,FALSE),"-")</f>
        <v>69.309794296718394</v>
      </c>
      <c r="AH20" s="30">
        <f>IFERROR(VLOOKUP(CONCATENATE($B20,"_",AH$4,"_",$C$82,"_",$C$81),Data_for_IC_trend_tables!$A$1:$G$49194,7,FALSE),"-")</f>
        <v>54.607913257225903</v>
      </c>
      <c r="AI20" s="30">
        <f>IFERROR(VLOOKUP(CONCATENATE($B20,"_",AI$4,"_",$C$82,"_",$C$81),Data_for_IC_trend_tables!$A$1:$G$49194,7,FALSE),"-")</f>
        <v>83.142108459211201</v>
      </c>
      <c r="AJ20" s="30">
        <f>IFERROR(VLOOKUP(CONCATENATE($B20,"_",AJ$4,"_",$C$82,"_",$C$81),Data_for_IC_trend_tables!$A$1:$G$49194,7,FALSE),"-")</f>
        <v>72.4980308717642</v>
      </c>
      <c r="AK20" s="30">
        <f>IFERROR(VLOOKUP(CONCATENATE($B20,"_",AK$4,"_",$C$82,"_",$C$81),Data_for_IC_trend_tables!$A$1:$G$49194,7,FALSE),"-")</f>
        <v>42.581183936792897</v>
      </c>
      <c r="AL20" s="30">
        <f>IFERROR(VLOOKUP(CONCATENATE($B20,"_",AL$4,"_",$C$82,"_",$C$81),Data_for_IC_trend_tables!$A$1:$G$49194,7,FALSE),"-")</f>
        <v>41.589668077312197</v>
      </c>
      <c r="AM20" s="30">
        <f>IFERROR(VLOOKUP(CONCATENATE($B20,"_",AM$4,"_",$C$82,"_",$C$81),Data_for_IC_trend_tables!$A$1:$G$49194,7,FALSE),"-")</f>
        <v>44.012541701628599</v>
      </c>
      <c r="AN20" s="30">
        <f>IFERROR(VLOOKUP(CONCATENATE($B20,"_",AN$4,"_",$C$82,"_",$C$81),Data_for_IC_trend_tables!$A$1:$G$49194,7,FALSE),"-")</f>
        <v>36.084869263474303</v>
      </c>
      <c r="AO20" s="30">
        <f>IFERROR(VLOOKUP(CONCATENATE($B20,"_",AO$4,"_",$C$82,"_",$C$81),Data_for_IC_trend_tables!$A$1:$G$49194,7,FALSE),"-")</f>
        <v>35.036995232010803</v>
      </c>
      <c r="AP20" s="30">
        <f>IFERROR(VLOOKUP(CONCATENATE($B20,"_",AP$4,"_",$C$82,"_",$C$81),Data_for_IC_trend_tables!$A$1:$G$49194,7,FALSE),"-")</f>
        <v>38.849527219866097</v>
      </c>
      <c r="AQ20" s="30">
        <f>IFERROR(VLOOKUP(CONCATENATE($B20,"_",AQ$4,"_",$C$82,"_",$C$81),Data_for_IC_trend_tables!$A$1:$G$49194,7,FALSE),"-")</f>
        <v>30.814444151841499</v>
      </c>
      <c r="AR20" s="30">
        <f>IFERROR(VLOOKUP(CONCATENATE($B20,"_",AR$4,"_",$C$82,"_",$C$81),Data_for_IC_trend_tables!$A$1:$G$49194,7,FALSE),"-")</f>
        <v>18.801053350325201</v>
      </c>
      <c r="AS20" s="30">
        <f>IFERROR(VLOOKUP(CONCATENATE($B20,"_",AS$4,"_",$C$82,"_",$C$81),Data_for_IC_trend_tables!$A$1:$G$49194,7,FALSE),"-")</f>
        <v>10.950165537922301</v>
      </c>
      <c r="AT20" s="30">
        <f>IFERROR(VLOOKUP(CONCATENATE($B20,"_",AT$4,"_",$C$82,"_",$C$81),Data_for_IC_trend_tables!$A$1:$G$49194,7,FALSE),"-")</f>
        <v>11.7447362246153</v>
      </c>
      <c r="AU20" s="30">
        <f>IFERROR(VLOOKUP(CONCATENATE($B20,"_",AU$4,"_",$C$82,"_",$C$81),Data_for_IC_trend_tables!$A$1:$G$49194,7,FALSE),"-")</f>
        <v>14.663231189999999</v>
      </c>
      <c r="AV20"/>
      <c r="AW20" s="30">
        <f>IFERROR(VLOOKUP(CONCATENATE($B20,"_",AW$4,"_",$C$82,"_",$C$81),Data_for_IC_trend_tables!$A$1:$G$49194,7,FALSE),"-")</f>
        <v>14.663231189999999</v>
      </c>
      <c r="AX20" s="77">
        <f>E20*0.7</f>
        <v>200.89999999999998</v>
      </c>
      <c r="AY20" s="38" t="str">
        <f t="shared" si="0"/>
        <v>Yes</v>
      </c>
      <c r="AZ20" s="58">
        <f t="shared" si="1"/>
        <v>-0.92701228875062214</v>
      </c>
      <c r="BA20" s="79"/>
      <c r="BB20" s="38" t="str">
        <f t="shared" si="2"/>
        <v/>
      </c>
      <c r="BC20" s="58" t="str">
        <f t="shared" si="3"/>
        <v/>
      </c>
      <c r="BD20" s="356"/>
      <c r="BE20" s="38" t="str">
        <f t="shared" si="4"/>
        <v/>
      </c>
      <c r="BF20" s="58" t="str">
        <f t="shared" si="5"/>
        <v/>
      </c>
      <c r="BG20" s="241">
        <v>0.32</v>
      </c>
      <c r="BH20" s="38" t="str">
        <f t="shared" si="6"/>
        <v>Yes</v>
      </c>
      <c r="BI20" s="58">
        <f t="shared" si="7"/>
        <v>-0.48845256023124511</v>
      </c>
      <c r="BJ20" s="32" t="s">
        <v>76</v>
      </c>
      <c r="BK20" s="31"/>
      <c r="BL20" s="31"/>
      <c r="BM20" s="63" t="s">
        <v>76</v>
      </c>
      <c r="BN20"/>
      <c r="BO20"/>
      <c r="BP20"/>
      <c r="BQ20"/>
    </row>
    <row r="21" spans="2:69" s="3" customFormat="1" x14ac:dyDescent="0.2">
      <c r="B21" s="53" t="s">
        <v>147</v>
      </c>
      <c r="C21" s="55" t="s">
        <v>10</v>
      </c>
      <c r="D21" s="56">
        <v>1980</v>
      </c>
      <c r="E21" s="30">
        <f>IFERROR(VLOOKUP(CONCATENATE($B21,"_",E$4,"_",$C$82,"_",$C$81),Data_for_IC_trend_tables!$A$1:$G$49194,7,FALSE),"-")</f>
        <v>585.02851912272604</v>
      </c>
      <c r="F21" s="30">
        <f>IFERROR(VLOOKUP(CONCATENATE($B21,"_",F$4,"_",$C$82,"_",$C$81),Data_for_IC_trend_tables!$A$1:$G$49194,7,FALSE),"-")</f>
        <v>534.93099935238604</v>
      </c>
      <c r="G21" s="30">
        <f>IFERROR(VLOOKUP(CONCATENATE($B21,"_",G$4,"_",$C$82,"_",$C$81),Data_for_IC_trend_tables!$A$1:$G$49194,7,FALSE),"-")</f>
        <v>484.78534503404597</v>
      </c>
      <c r="H21" s="30">
        <f>IFERROR(VLOOKUP(CONCATENATE($B21,"_",H$4,"_",$C$82,"_",$C$81),Data_for_IC_trend_tables!$A$1:$G$49194,7,FALSE),"-")</f>
        <v>372.764744367606</v>
      </c>
      <c r="I21" s="30">
        <f>IFERROR(VLOOKUP(CONCATENATE($B21,"_",I$4,"_",$C$82,"_",$C$81),Data_for_IC_trend_tables!$A$1:$G$49194,7,FALSE),"-")</f>
        <v>368.70422997201399</v>
      </c>
      <c r="J21" s="30">
        <f>IFERROR(VLOOKUP(CONCATENATE($B21,"_",J$4,"_",$C$82,"_",$C$81),Data_for_IC_trend_tables!$A$1:$G$49194,7,FALSE),"-")</f>
        <v>382.70816672858803</v>
      </c>
      <c r="K21" s="30">
        <f>IFERROR(VLOOKUP(CONCATENATE($B21,"_",K$4,"_",$C$82,"_",$C$81),Data_for_IC_trend_tables!$A$1:$G$49194,7,FALSE),"-")</f>
        <v>331.54862522312402</v>
      </c>
      <c r="L21" s="30">
        <f>IFERROR(VLOOKUP(CONCATENATE($B21,"_",L$4,"_",$C$82,"_",$C$81),Data_for_IC_trend_tables!$A$1:$G$49194,7,FALSE),"-")</f>
        <v>328.696871889249</v>
      </c>
      <c r="M21" s="30">
        <f>IFERROR(VLOOKUP(CONCATENATE($B21,"_",M$4,"_",$C$82,"_",$C$81),Data_for_IC_trend_tables!$A$1:$G$49194,7,FALSE),"-")</f>
        <v>302.704790882319</v>
      </c>
      <c r="N21" s="30">
        <f>IFERROR(VLOOKUP(CONCATENATE($B21,"_",N$4,"_",$C$82,"_",$C$81),Data_for_IC_trend_tables!$A$1:$G$49194,7,FALSE),"-")</f>
        <v>244.651132526102</v>
      </c>
      <c r="O21" s="30">
        <f>IFERROR(VLOOKUP(CONCATENATE($B21,"_",O$4,"_",$C$82,"_",$C$81),Data_for_IC_trend_tables!$A$1:$G$49194,7,FALSE),"-")</f>
        <v>249.47527442224299</v>
      </c>
      <c r="P21" s="30">
        <f>IFERROR(VLOOKUP(CONCATENATE($B21,"_",P$4,"_",$C$82,"_",$C$81),Data_for_IC_trend_tables!$A$1:$G$49194,7,FALSE),"-")</f>
        <v>205.84544472996501</v>
      </c>
      <c r="Q21" s="30">
        <f>IFERROR(VLOOKUP(CONCATENATE($B21,"_",Q$4,"_",$C$82,"_",$C$81),Data_for_IC_trend_tables!$A$1:$G$49194,7,FALSE),"-")</f>
        <v>156.828888567234</v>
      </c>
      <c r="R21" s="30">
        <f>IFERROR(VLOOKUP(CONCATENATE($B21,"_",R$4,"_",$C$82,"_",$C$81),Data_for_IC_trend_tables!$A$1:$G$49194,7,FALSE),"-")</f>
        <v>138.413593350855</v>
      </c>
      <c r="S21" s="30">
        <f>IFERROR(VLOOKUP(CONCATENATE($B21,"_",S$4,"_",$C$82,"_",$C$81),Data_for_IC_trend_tables!$A$1:$G$49194,7,FALSE),"-")</f>
        <v>123.268832133685</v>
      </c>
      <c r="T21" s="30">
        <f>IFERROR(VLOOKUP(CONCATENATE($B21,"_",T$4,"_",$C$82,"_",$C$81),Data_for_IC_trend_tables!$A$1:$G$49194,7,FALSE),"-")</f>
        <v>105.201183600074</v>
      </c>
      <c r="U21" s="30">
        <f>IFERROR(VLOOKUP(CONCATENATE($B21,"_",U$4,"_",$C$82,"_",$C$81),Data_for_IC_trend_tables!$A$1:$G$49194,7,FALSE),"-")</f>
        <v>109.22067961471301</v>
      </c>
      <c r="V21" s="30">
        <f>IFERROR(VLOOKUP(CONCATENATE($B21,"_",V$4,"_",$C$82,"_",$C$81),Data_for_IC_trend_tables!$A$1:$G$49194,7,FALSE),"-")</f>
        <v>100.806792678961</v>
      </c>
      <c r="W21" s="30">
        <f>IFERROR(VLOOKUP(CONCATENATE($B21,"_",W$4,"_",$C$82,"_",$C$81),Data_for_IC_trend_tables!$A$1:$G$49194,7,FALSE),"-")</f>
        <v>93.529343737744</v>
      </c>
      <c r="X21" s="30">
        <f>IFERROR(VLOOKUP(CONCATENATE($B21,"_",X$4,"_",$C$82,"_",$C$81),Data_for_IC_trend_tables!$A$1:$G$49194,7,FALSE),"-")</f>
        <v>91.944088812510699</v>
      </c>
      <c r="Y21" s="30">
        <f>IFERROR(VLOOKUP(CONCATENATE($B21,"_",Y$4,"_",$C$82,"_",$C$81),Data_for_IC_trend_tables!$A$1:$G$49194,7,FALSE),"-")</f>
        <v>81.876470406932299</v>
      </c>
      <c r="Z21" s="30">
        <f>IFERROR(VLOOKUP(CONCATENATE($B21,"_",Z$4,"_",$C$82,"_",$C$81),Data_for_IC_trend_tables!$A$1:$G$49194,7,FALSE),"-")</f>
        <v>95.8982298730716</v>
      </c>
      <c r="AA21" s="30">
        <f>IFERROR(VLOOKUP(CONCATENATE($B21,"_",AA$4,"_",$C$82,"_",$C$81),Data_for_IC_trend_tables!$A$1:$G$49194,7,FALSE),"-")</f>
        <v>90.474920331223103</v>
      </c>
      <c r="AB21" s="30">
        <f>IFERROR(VLOOKUP(CONCATENATE($B21,"_",AB$4,"_",$C$82,"_",$C$81),Data_for_IC_trend_tables!$A$1:$G$49194,7,FALSE),"-")</f>
        <v>101.194384666836</v>
      </c>
      <c r="AC21" s="30">
        <f>IFERROR(VLOOKUP(CONCATENATE($B21,"_",AC$4,"_",$C$82,"_",$C$81),Data_for_IC_trend_tables!$A$1:$G$49194,7,FALSE),"-")</f>
        <v>83.594069640551496</v>
      </c>
      <c r="AD21" s="30">
        <f>IFERROR(VLOOKUP(CONCATENATE($B21,"_",AD$4,"_",$C$82,"_",$C$81),Data_for_IC_trend_tables!$A$1:$G$49194,7,FALSE),"-")</f>
        <v>69.606823627865595</v>
      </c>
      <c r="AE21" s="30">
        <f>IFERROR(VLOOKUP(CONCATENATE($B21,"_",AE$4,"_",$C$82,"_",$C$81),Data_for_IC_trend_tables!$A$1:$G$49194,7,FALSE),"-")</f>
        <v>82.973693308866899</v>
      </c>
      <c r="AF21" s="30">
        <f>IFERROR(VLOOKUP(CONCATENATE($B21,"_",AF$4,"_",$C$82,"_",$C$81),Data_for_IC_trend_tables!$A$1:$G$49194,7,FALSE),"-")</f>
        <v>81.235185819669795</v>
      </c>
      <c r="AG21" s="30">
        <f>IFERROR(VLOOKUP(CONCATENATE($B21,"_",AG$4,"_",$C$82,"_",$C$81),Data_for_IC_trend_tables!$A$1:$G$49194,7,FALSE),"-")</f>
        <v>66.902295643811897</v>
      </c>
      <c r="AH21" s="30">
        <f>IFERROR(VLOOKUP(CONCATENATE($B21,"_",AH$4,"_",$C$82,"_",$C$81),Data_for_IC_trend_tables!$A$1:$G$49194,7,FALSE),"-")</f>
        <v>58.963190228051097</v>
      </c>
      <c r="AI21" s="30">
        <f>IFERROR(VLOOKUP(CONCATENATE($B21,"_",AI$4,"_",$C$82,"_",$C$81),Data_for_IC_trend_tables!$A$1:$G$49194,7,FALSE),"-")</f>
        <v>66.156879865518405</v>
      </c>
      <c r="AJ21" s="30">
        <f>IFERROR(VLOOKUP(CONCATENATE($B21,"_",AJ$4,"_",$C$82,"_",$C$81),Data_for_IC_trend_tables!$A$1:$G$49194,7,FALSE),"-")</f>
        <v>60.2831047114028</v>
      </c>
      <c r="AK21" s="30">
        <f>IFERROR(VLOOKUP(CONCATENATE($B21,"_",AK$4,"_",$C$82,"_",$C$81),Data_for_IC_trend_tables!$A$1:$G$49194,7,FALSE),"-")</f>
        <v>50.017514321649003</v>
      </c>
      <c r="AL21" s="30">
        <f>IFERROR(VLOOKUP(CONCATENATE($B21,"_",AL$4,"_",$C$82,"_",$C$81),Data_for_IC_trend_tables!$A$1:$G$49194,7,FALSE),"-")</f>
        <v>47.710447748440203</v>
      </c>
      <c r="AM21" s="30">
        <f>IFERROR(VLOOKUP(CONCATENATE($B21,"_",AM$4,"_",$C$82,"_",$C$81),Data_for_IC_trend_tables!$A$1:$G$49194,7,FALSE),"-")</f>
        <v>44.276959163387097</v>
      </c>
      <c r="AN21" s="30">
        <f>IFERROR(VLOOKUP(CONCATENATE($B21,"_",AN$4,"_",$C$82,"_",$C$81),Data_for_IC_trend_tables!$A$1:$G$49194,7,FALSE),"-")</f>
        <v>40.850403112051701</v>
      </c>
      <c r="AO21" s="30">
        <f>IFERROR(VLOOKUP(CONCATENATE($B21,"_",AO$4,"_",$C$82,"_",$C$81),Data_for_IC_trend_tables!$A$1:$G$49194,7,FALSE),"-")</f>
        <v>39.837744073236401</v>
      </c>
      <c r="AP21" s="30">
        <f>IFERROR(VLOOKUP(CONCATENATE($B21,"_",AP$4,"_",$C$82,"_",$C$81),Data_for_IC_trend_tables!$A$1:$G$49194,7,FALSE),"-")</f>
        <v>35.046473598711003</v>
      </c>
      <c r="AQ21" s="30">
        <f>IFERROR(VLOOKUP(CONCATENATE($B21,"_",AQ$4,"_",$C$82,"_",$C$81),Data_for_IC_trend_tables!$A$1:$G$49194,7,FALSE),"-")</f>
        <v>33.1441609425951</v>
      </c>
      <c r="AR21" s="30">
        <f>IFERROR(VLOOKUP(CONCATENATE($B21,"_",AR$4,"_",$C$82,"_",$C$81),Data_for_IC_trend_tables!$A$1:$G$49194,7,FALSE),"-")</f>
        <v>29.6126034516722</v>
      </c>
      <c r="AS21" s="30">
        <f>IFERROR(VLOOKUP(CONCATENATE($B21,"_",AS$4,"_",$C$82,"_",$C$81),Data_for_IC_trend_tables!$A$1:$G$49194,7,FALSE),"-")</f>
        <v>23.228057456292401</v>
      </c>
      <c r="AT21" s="30">
        <f>IFERROR(VLOOKUP(CONCATENATE($B21,"_",AT$4,"_",$C$82,"_",$C$81),Data_for_IC_trend_tables!$A$1:$G$49194,7,FALSE),"-")</f>
        <v>23.109180508349301</v>
      </c>
      <c r="AU21" s="30">
        <f>IFERROR(VLOOKUP(CONCATENATE($B21,"_",AU$4,"_",$C$82,"_",$C$81),Data_for_IC_trend_tables!$A$1:$G$49194,7,FALSE),"-")</f>
        <v>22.691850660219401</v>
      </c>
      <c r="AV21"/>
      <c r="AW21" s="30">
        <f>IFERROR(VLOOKUP(CONCATENATE($B21,"_",AW$4,"_",$C$82,"_",$C$81),Data_for_IC_trend_tables!$A$1:$G$49194,7,FALSE),"-")</f>
        <v>22.691850660219401</v>
      </c>
      <c r="AX21" s="77">
        <f>E21*0.7</f>
        <v>409.51996338590823</v>
      </c>
      <c r="AY21" s="38" t="str">
        <f t="shared" si="0"/>
        <v>Yes</v>
      </c>
      <c r="AZ21" s="58">
        <f t="shared" si="1"/>
        <v>-0.94458914658859761</v>
      </c>
      <c r="BA21" s="79">
        <v>116</v>
      </c>
      <c r="BB21" s="38" t="str">
        <f t="shared" si="2"/>
        <v>Yes</v>
      </c>
      <c r="BC21" s="58">
        <f t="shared" si="3"/>
        <v>-0.80438059775672932</v>
      </c>
      <c r="BD21" s="79">
        <v>116</v>
      </c>
      <c r="BE21" s="38" t="str">
        <f t="shared" si="4"/>
        <v>Yes</v>
      </c>
      <c r="BF21" s="58">
        <f t="shared" si="5"/>
        <v>-0.80438059775672932</v>
      </c>
      <c r="BG21" s="241">
        <v>0.3</v>
      </c>
      <c r="BH21" s="38" t="str">
        <f t="shared" si="6"/>
        <v>Yes</v>
      </c>
      <c r="BI21" s="58">
        <f t="shared" si="7"/>
        <v>-0.37399962421018723</v>
      </c>
      <c r="BJ21" s="32" t="s">
        <v>76</v>
      </c>
      <c r="BK21" s="32" t="s">
        <v>76</v>
      </c>
      <c r="BL21" s="32" t="s">
        <v>76</v>
      </c>
      <c r="BM21" s="32" t="s">
        <v>76</v>
      </c>
      <c r="BN21"/>
      <c r="BO21"/>
      <c r="BP21"/>
      <c r="BQ21"/>
    </row>
    <row r="22" spans="2:69" s="3" customFormat="1" x14ac:dyDescent="0.2">
      <c r="B22" s="53" t="s">
        <v>148</v>
      </c>
      <c r="C22" s="55" t="s">
        <v>11</v>
      </c>
      <c r="D22" s="56">
        <v>1980</v>
      </c>
      <c r="E22" s="30">
        <f>IFERROR(VLOOKUP(CONCATENATE($B22,"_",E$4,"_",$C$82,"_",$C$81),Data_for_IC_trend_tables!$A$1:$G$49194,7,FALSE),"-")</f>
        <v>3184.91637476796</v>
      </c>
      <c r="F22" s="30">
        <f>IFERROR(VLOOKUP(CONCATENATE($B22,"_",F$4,"_",$C$82,"_",$C$81),Data_for_IC_trend_tables!$A$1:$G$49194,7,FALSE),"-")</f>
        <v>2556.5739013280599</v>
      </c>
      <c r="G22" s="30">
        <f>IFERROR(VLOOKUP(CONCATENATE($B22,"_",G$4,"_",$C$82,"_",$C$81),Data_for_IC_trend_tables!$A$1:$G$49194,7,FALSE),"-")</f>
        <v>2433.5810544257001</v>
      </c>
      <c r="H22" s="30">
        <f>IFERROR(VLOOKUP(CONCATENATE($B22,"_",H$4,"_",$C$82,"_",$C$81),Data_for_IC_trend_tables!$A$1:$G$49194,7,FALSE),"-")</f>
        <v>2026.0427793773199</v>
      </c>
      <c r="I22" s="30">
        <f>IFERROR(VLOOKUP(CONCATENATE($B22,"_",I$4,"_",$C$82,"_",$C$81),Data_for_IC_trend_tables!$A$1:$G$49194,7,FALSE),"-")</f>
        <v>1786.4095728837899</v>
      </c>
      <c r="J22" s="30">
        <f>IFERROR(VLOOKUP(CONCATENATE($B22,"_",J$4,"_",$C$82,"_",$C$81),Data_for_IC_trend_tables!$A$1:$G$49194,7,FALSE),"-")</f>
        <v>1515.7205293837901</v>
      </c>
      <c r="K22" s="30">
        <f>IFERROR(VLOOKUP(CONCATENATE($B22,"_",K$4,"_",$C$82,"_",$C$81),Data_for_IC_trend_tables!$A$1:$G$49194,7,FALSE),"-")</f>
        <v>1388.0499964084599</v>
      </c>
      <c r="L22" s="30">
        <f>IFERROR(VLOOKUP(CONCATENATE($B22,"_",L$4,"_",$C$82,"_",$C$81),Data_for_IC_trend_tables!$A$1:$G$49194,7,FALSE),"-")</f>
        <v>1369.5013510957899</v>
      </c>
      <c r="M22" s="30">
        <f>IFERROR(VLOOKUP(CONCATENATE($B22,"_",M$4,"_",$C$82,"_",$C$81),Data_for_IC_trend_tables!$A$1:$G$49194,7,FALSE),"-")</f>
        <v>1266.1617255449801</v>
      </c>
      <c r="N22" s="30">
        <f>IFERROR(VLOOKUP(CONCATENATE($B22,"_",N$4,"_",$C$82,"_",$C$81),Data_for_IC_trend_tables!$A$1:$G$49194,7,FALSE),"-")</f>
        <v>1428.21903988848</v>
      </c>
      <c r="O22" s="30">
        <f>IFERROR(VLOOKUP(CONCATENATE($B22,"_",O$4,"_",$C$82,"_",$C$81),Data_for_IC_trend_tables!$A$1:$G$49194,7,FALSE),"-")</f>
        <v>1292.8483616190599</v>
      </c>
      <c r="P22" s="30">
        <f>IFERROR(VLOOKUP(CONCATENATE($B22,"_",P$4,"_",$C$82,"_",$C$81),Data_for_IC_trend_tables!$A$1:$G$49194,7,FALSE),"-")</f>
        <v>1381.5747597059601</v>
      </c>
      <c r="Q22" s="30">
        <f>IFERROR(VLOOKUP(CONCATENATE($B22,"_",Q$4,"_",$C$82,"_",$C$81),Data_for_IC_trend_tables!$A$1:$G$49194,7,FALSE),"-")</f>
        <v>1228.43971122779</v>
      </c>
      <c r="R22" s="30">
        <f>IFERROR(VLOOKUP(CONCATENATE($B22,"_",R$4,"_",$C$82,"_",$C$81),Data_for_IC_trend_tables!$A$1:$G$49194,7,FALSE),"-")</f>
        <v>1066.8683399673801</v>
      </c>
      <c r="S22" s="30">
        <f>IFERROR(VLOOKUP(CONCATENATE($B22,"_",S$4,"_",$C$82,"_",$C$81),Data_for_IC_trend_tables!$A$1:$G$49194,7,FALSE),"-")</f>
        <v>992.80092295518</v>
      </c>
      <c r="T22" s="30">
        <f>IFERROR(VLOOKUP(CONCATENATE($B22,"_",T$4,"_",$C$82,"_",$C$81),Data_for_IC_trend_tables!$A$1:$G$49194,7,FALSE),"-")</f>
        <v>936.88220771504405</v>
      </c>
      <c r="U22" s="30">
        <f>IFERROR(VLOOKUP(CONCATENATE($B22,"_",U$4,"_",$C$82,"_",$C$81),Data_for_IC_trend_tables!$A$1:$G$49194,7,FALSE),"-")</f>
        <v>922.31251679540901</v>
      </c>
      <c r="V22" s="30">
        <f>IFERROR(VLOOKUP(CONCATENATE($B22,"_",V$4,"_",$C$82,"_",$C$81),Data_for_IC_trend_tables!$A$1:$G$49194,7,FALSE),"-")</f>
        <v>779.72078740846905</v>
      </c>
      <c r="W22" s="30">
        <f>IFERROR(VLOOKUP(CONCATENATE($B22,"_",W$4,"_",$C$82,"_",$C$81),Data_for_IC_trend_tables!$A$1:$G$49194,7,FALSE),"-")</f>
        <v>811.01112654047802</v>
      </c>
      <c r="X22" s="30">
        <f>IFERROR(VLOOKUP(CONCATENATE($B22,"_",X$4,"_",$C$82,"_",$C$81),Data_for_IC_trend_tables!$A$1:$G$49194,7,FALSE),"-")</f>
        <v>714.73937357458897</v>
      </c>
      <c r="Y22" s="30">
        <f>IFERROR(VLOOKUP(CONCATENATE($B22,"_",Y$4,"_",$C$82,"_",$C$81),Data_for_IC_trend_tables!$A$1:$G$49194,7,FALSE),"-")</f>
        <v>616.12526557587205</v>
      </c>
      <c r="Z22" s="30">
        <f>IFERROR(VLOOKUP(CONCATENATE($B22,"_",Z$4,"_",$C$82,"_",$C$81),Data_for_IC_trend_tables!$A$1:$G$49194,7,FALSE),"-")</f>
        <v>560.16324137548497</v>
      </c>
      <c r="AA22" s="30">
        <f>IFERROR(VLOOKUP(CONCATENATE($B22,"_",AA$4,"_",$C$82,"_",$C$81),Data_for_IC_trend_tables!$A$1:$G$49194,7,FALSE),"-")</f>
        <v>515.63682055867105</v>
      </c>
      <c r="AB22" s="30">
        <f>IFERROR(VLOOKUP(CONCATENATE($B22,"_",AB$4,"_",$C$82,"_",$C$81),Data_for_IC_trend_tables!$A$1:$G$49194,7,FALSE),"-")</f>
        <v>496.81458351917399</v>
      </c>
      <c r="AC22" s="30">
        <f>IFERROR(VLOOKUP(CONCATENATE($B22,"_",AC$4,"_",$C$82,"_",$C$81),Data_for_IC_trend_tables!$A$1:$G$49194,7,FALSE),"-")</f>
        <v>475.74117630282399</v>
      </c>
      <c r="AD22" s="30">
        <f>IFERROR(VLOOKUP(CONCATENATE($B22,"_",AD$4,"_",$C$82,"_",$C$81),Data_for_IC_trend_tables!$A$1:$G$49194,7,FALSE),"-")</f>
        <v>457.464586497364</v>
      </c>
      <c r="AE22" s="30">
        <f>IFERROR(VLOOKUP(CONCATENATE($B22,"_",AE$4,"_",$C$82,"_",$C$81),Data_for_IC_trend_tables!$A$1:$G$49194,7,FALSE),"-")</f>
        <v>424.83028831773902</v>
      </c>
      <c r="AF22" s="30">
        <f>IFERROR(VLOOKUP(CONCATENATE($B22,"_",AF$4,"_",$C$82,"_",$C$81),Data_for_IC_trend_tables!$A$1:$G$49194,7,FALSE),"-")</f>
        <v>403.74007846845899</v>
      </c>
      <c r="AG22" s="30">
        <f>IFERROR(VLOOKUP(CONCATENATE($B22,"_",AG$4,"_",$C$82,"_",$C$81),Data_for_IC_trend_tables!$A$1:$G$49194,7,FALSE),"-")</f>
        <v>346.59504887016402</v>
      </c>
      <c r="AH22" s="30">
        <f>IFERROR(VLOOKUP(CONCATENATE($B22,"_",AH$4,"_",$C$82,"_",$C$81),Data_for_IC_trend_tables!$A$1:$G$49194,7,FALSE),"-")</f>
        <v>292.967377824903</v>
      </c>
      <c r="AI22" s="30">
        <f>IFERROR(VLOOKUP(CONCATENATE($B22,"_",AI$4,"_",$C$82,"_",$C$81),Data_for_IC_trend_tables!$A$1:$G$49194,7,FALSE),"-")</f>
        <v>270.62520443536198</v>
      </c>
      <c r="AJ22" s="30">
        <f>IFERROR(VLOOKUP(CONCATENATE($B22,"_",AJ$4,"_",$C$82,"_",$C$81),Data_for_IC_trend_tables!$A$1:$G$49194,7,FALSE),"-")</f>
        <v>221.10875121606901</v>
      </c>
      <c r="AK22" s="30">
        <f>IFERROR(VLOOKUP(CONCATENATE($B22,"_",AK$4,"_",$C$82,"_",$C$81),Data_for_IC_trend_tables!$A$1:$G$49194,7,FALSE),"-")</f>
        <v>218.04138684299701</v>
      </c>
      <c r="AL22" s="30">
        <f>IFERROR(VLOOKUP(CONCATENATE($B22,"_",AL$4,"_",$C$82,"_",$C$81),Data_for_IC_trend_tables!$A$1:$G$49194,7,FALSE),"-")</f>
        <v>201.26062097050499</v>
      </c>
      <c r="AM22" s="30">
        <f>IFERROR(VLOOKUP(CONCATENATE($B22,"_",AM$4,"_",$C$82,"_",$C$81),Data_for_IC_trend_tables!$A$1:$G$49194,7,FALSE),"-")</f>
        <v>156.97428105860001</v>
      </c>
      <c r="AN22" s="30">
        <f>IFERROR(VLOOKUP(CONCATENATE($B22,"_",AN$4,"_",$C$82,"_",$C$81),Data_for_IC_trend_tables!$A$1:$G$49194,7,FALSE),"-")</f>
        <v>150.15481875789999</v>
      </c>
      <c r="AO22" s="30">
        <f>IFERROR(VLOOKUP(CONCATENATE($B22,"_",AO$4,"_",$C$82,"_",$C$81),Data_for_IC_trend_tables!$A$1:$G$49194,7,FALSE),"-")</f>
        <v>133.807462614408</v>
      </c>
      <c r="AP22" s="30">
        <f>IFERROR(VLOOKUP(CONCATENATE($B22,"_",AP$4,"_",$C$82,"_",$C$81),Data_for_IC_trend_tables!$A$1:$G$49194,7,FALSE),"-")</f>
        <v>129.23475929085501</v>
      </c>
      <c r="AQ22" s="30">
        <f>IFERROR(VLOOKUP(CONCATENATE($B22,"_",AQ$4,"_",$C$82,"_",$C$81),Data_for_IC_trend_tables!$A$1:$G$49194,7,FALSE),"-")</f>
        <v>122.379021357965</v>
      </c>
      <c r="AR22" s="30">
        <f>IFERROR(VLOOKUP(CONCATENATE($B22,"_",AR$4,"_",$C$82,"_",$C$81),Data_for_IC_trend_tables!$A$1:$G$49194,7,FALSE),"-")</f>
        <v>100.708667320087</v>
      </c>
      <c r="AS22" s="30">
        <f>IFERROR(VLOOKUP(CONCATENATE($B22,"_",AS$4,"_",$C$82,"_",$C$81),Data_for_IC_trend_tables!$A$1:$G$49194,7,FALSE),"-")</f>
        <v>90.639629600508698</v>
      </c>
      <c r="AT22" s="30">
        <f>IFERROR(VLOOKUP(CONCATENATE($B22,"_",AT$4,"_",$C$82,"_",$C$81),Data_for_IC_trend_tables!$A$1:$G$49194,7,FALSE),"-")</f>
        <v>101.961414924512</v>
      </c>
      <c r="AU22" s="30">
        <f>IFERROR(VLOOKUP(CONCATENATE($B22,"_",AU$4,"_",$C$82,"_",$C$81),Data_for_IC_trend_tables!$A$1:$G$49194,7,FALSE),"-")</f>
        <v>88.505153970148399</v>
      </c>
      <c r="AV22"/>
      <c r="AW22" s="30">
        <f>IFERROR(VLOOKUP(CONCATENATE($B22,"_",AW$4,"_",$C$82,"_",$C$81),Data_for_IC_trend_tables!$A$1:$G$49194,7,FALSE),"-")</f>
        <v>88.505153970148399</v>
      </c>
      <c r="AX22" s="77">
        <f>E22*0.7</f>
        <v>2229.4414623375719</v>
      </c>
      <c r="AY22" s="38" t="str">
        <f t="shared" si="0"/>
        <v>Yes</v>
      </c>
      <c r="AZ22" s="58">
        <f t="shared" si="1"/>
        <v>-0.96030164708727062</v>
      </c>
      <c r="BA22" s="79">
        <v>737</v>
      </c>
      <c r="BB22" s="38" t="str">
        <f t="shared" si="2"/>
        <v>Yes</v>
      </c>
      <c r="BC22" s="58">
        <f t="shared" si="3"/>
        <v>-0.87991159569857746</v>
      </c>
      <c r="BD22" s="79">
        <v>400</v>
      </c>
      <c r="BE22" s="38" t="str">
        <f t="shared" si="4"/>
        <v>Yes</v>
      </c>
      <c r="BF22" s="58">
        <f t="shared" si="5"/>
        <v>-0.77873711507462895</v>
      </c>
      <c r="BG22" s="241">
        <v>0.55000000000000004</v>
      </c>
      <c r="BH22" s="38" t="str">
        <f t="shared" si="6"/>
        <v>Yes</v>
      </c>
      <c r="BI22" s="58">
        <f t="shared" si="7"/>
        <v>-0.25653113578080566</v>
      </c>
      <c r="BJ22" s="32" t="s">
        <v>76</v>
      </c>
      <c r="BK22" s="32" t="s">
        <v>76</v>
      </c>
      <c r="BL22" s="32" t="s">
        <v>76</v>
      </c>
      <c r="BM22" s="32" t="s">
        <v>76</v>
      </c>
      <c r="BN22"/>
      <c r="BO22"/>
      <c r="BP22"/>
      <c r="BQ22"/>
    </row>
    <row r="23" spans="2:69" s="3" customFormat="1" x14ac:dyDescent="0.2">
      <c r="B23" s="53" t="s">
        <v>149</v>
      </c>
      <c r="C23" s="55" t="s">
        <v>12</v>
      </c>
      <c r="D23" s="56"/>
      <c r="E23" s="30">
        <f>IFERROR(VLOOKUP(CONCATENATE($B23,"_",E$4,"_",$C$82,"_",$C$81),Data_for_IC_trend_tables!$A$1:$G$49194,7,FALSE),"-")</f>
        <v>230.2</v>
      </c>
      <c r="F23" s="30">
        <f>IFERROR(VLOOKUP(CONCATENATE($B23,"_",F$4,"_",$C$82,"_",$C$81),Data_for_IC_trend_tables!$A$1:$G$49194,7,FALSE),"-")</f>
        <v>242.1</v>
      </c>
      <c r="G23" s="30">
        <f>IFERROR(VLOOKUP(CONCATENATE($B23,"_",G$4,"_",$C$82,"_",$C$81),Data_for_IC_trend_tables!$A$1:$G$49194,7,FALSE),"-")</f>
        <v>250.1</v>
      </c>
      <c r="H23" s="30">
        <f>IFERROR(VLOOKUP(CONCATENATE($B23,"_",H$4,"_",$C$82,"_",$C$81),Data_for_IC_trend_tables!$A$1:$G$49194,7,FALSE),"-")</f>
        <v>267.3</v>
      </c>
      <c r="I23" s="30">
        <f>IFERROR(VLOOKUP(CONCATENATE($B23,"_",I$4,"_",$C$82,"_",$C$81),Data_for_IC_trend_tables!$A$1:$G$49194,7,FALSE),"-")</f>
        <v>266.60000000000002</v>
      </c>
      <c r="J23" s="30">
        <f>IFERROR(VLOOKUP(CONCATENATE($B23,"_",J$4,"_",$C$82,"_",$C$81),Data_for_IC_trend_tables!$A$1:$G$49194,7,FALSE),"-")</f>
        <v>273.2</v>
      </c>
      <c r="K23" s="30">
        <f>IFERROR(VLOOKUP(CONCATENATE($B23,"_",K$4,"_",$C$82,"_",$C$81),Data_for_IC_trend_tables!$A$1:$G$49194,7,FALSE),"-")</f>
        <v>255.3</v>
      </c>
      <c r="L23" s="30">
        <f>IFERROR(VLOOKUP(CONCATENATE($B23,"_",L$4,"_",$C$82,"_",$C$81),Data_for_IC_trend_tables!$A$1:$G$49194,7,FALSE),"-")</f>
        <v>258.3</v>
      </c>
      <c r="M23" s="30">
        <f>IFERROR(VLOOKUP(CONCATENATE($B23,"_",M$4,"_",$C$82,"_",$C$81),Data_for_IC_trend_tables!$A$1:$G$49194,7,FALSE),"-")</f>
        <v>255.3</v>
      </c>
      <c r="N23" s="30">
        <f>IFERROR(VLOOKUP(CONCATENATE($B23,"_",N$4,"_",$C$82,"_",$C$81),Data_for_IC_trend_tables!$A$1:$G$49194,7,FALSE),"-")</f>
        <v>249.1</v>
      </c>
      <c r="O23" s="30">
        <f>IFERROR(VLOOKUP(CONCATENATE($B23,"_",O$4,"_",$C$82,"_",$C$81),Data_for_IC_trend_tables!$A$1:$G$49194,7,FALSE),"-")</f>
        <v>104.99950696483999</v>
      </c>
      <c r="P23" s="30">
        <f>IFERROR(VLOOKUP(CONCATENATE($B23,"_",P$4,"_",$C$82,"_",$C$81),Data_for_IC_trend_tables!$A$1:$G$49194,7,FALSE),"-")</f>
        <v>71.033956181070806</v>
      </c>
      <c r="Q23" s="30">
        <f>IFERROR(VLOOKUP(CONCATENATE($B23,"_",Q$4,"_",$C$82,"_",$C$81),Data_for_IC_trend_tables!$A$1:$G$49194,7,FALSE),"-")</f>
        <v>45.289145491074997</v>
      </c>
      <c r="R23" s="30">
        <f>IFERROR(VLOOKUP(CONCATENATE($B23,"_",R$4,"_",$C$82,"_",$C$81),Data_for_IC_trend_tables!$A$1:$G$49194,7,FALSE),"-")</f>
        <v>32.289393566635503</v>
      </c>
      <c r="S23" s="30">
        <f>IFERROR(VLOOKUP(CONCATENATE($B23,"_",S$4,"_",$C$82,"_",$C$81),Data_for_IC_trend_tables!$A$1:$G$49194,7,FALSE),"-")</f>
        <v>28.337417954172199</v>
      </c>
      <c r="T23" s="30">
        <f>IFERROR(VLOOKUP(CONCATENATE($B23,"_",T$4,"_",$C$82,"_",$C$81),Data_for_IC_trend_tables!$A$1:$G$49194,7,FALSE),"-")</f>
        <v>31.896715871071599</v>
      </c>
      <c r="U23" s="30">
        <f>IFERROR(VLOOKUP(CONCATENATE($B23,"_",U$4,"_",$C$82,"_",$C$81),Data_for_IC_trend_tables!$A$1:$G$49194,7,FALSE),"-")</f>
        <v>10.8506190075185</v>
      </c>
      <c r="V23" s="30">
        <f>IFERROR(VLOOKUP(CONCATENATE($B23,"_",V$4,"_",$C$82,"_",$C$81),Data_for_IC_trend_tables!$A$1:$G$49194,7,FALSE),"-")</f>
        <v>8.5128680287779304</v>
      </c>
      <c r="W23" s="30">
        <f>IFERROR(VLOOKUP(CONCATENATE($B23,"_",W$4,"_",$C$82,"_",$C$81),Data_for_IC_trend_tables!$A$1:$G$49194,7,FALSE),"-")</f>
        <v>8.0399735365479703</v>
      </c>
      <c r="X23" s="30">
        <f>IFERROR(VLOOKUP(CONCATENATE($B23,"_",X$4,"_",$C$82,"_",$C$81),Data_for_IC_trend_tables!$A$1:$G$49194,7,FALSE),"-")</f>
        <v>6.5794602961582198</v>
      </c>
      <c r="Y23" s="30">
        <f>IFERROR(VLOOKUP(CONCATENATE($B23,"_",Y$4,"_",$C$82,"_",$C$81),Data_for_IC_trend_tables!$A$1:$G$49194,7,FALSE),"-")</f>
        <v>5.2002848863937103</v>
      </c>
      <c r="Z23" s="30">
        <f>IFERROR(VLOOKUP(CONCATENATE($B23,"_",Z$4,"_",$C$82,"_",$C$81),Data_for_IC_trend_tables!$A$1:$G$49194,7,FALSE),"-")</f>
        <v>1.70085755221801</v>
      </c>
      <c r="AA23" s="30">
        <f>IFERROR(VLOOKUP(CONCATENATE($B23,"_",AA$4,"_",$C$82,"_",$C$81),Data_for_IC_trend_tables!$A$1:$G$49194,7,FALSE),"-")</f>
        <v>1.6660702082886201</v>
      </c>
      <c r="AB23" s="30">
        <f>IFERROR(VLOOKUP(CONCATENATE($B23,"_",AB$4,"_",$C$82,"_",$C$81),Data_for_IC_trend_tables!$A$1:$G$49194,7,FALSE),"-")</f>
        <v>1.75073981787577</v>
      </c>
      <c r="AC23" s="30">
        <f>IFERROR(VLOOKUP(CONCATENATE($B23,"_",AC$4,"_",$C$82,"_",$C$81),Data_for_IC_trend_tables!$A$1:$G$49194,7,FALSE),"-")</f>
        <v>1.8719877897683901</v>
      </c>
      <c r="AD23" s="30">
        <f>IFERROR(VLOOKUP(CONCATENATE($B23,"_",AD$4,"_",$C$82,"_",$C$81),Data_for_IC_trend_tables!$A$1:$G$49194,7,FALSE),"-")</f>
        <v>2.02732970495759</v>
      </c>
      <c r="AE23" s="30">
        <f>IFERROR(VLOOKUP(CONCATENATE($B23,"_",AE$4,"_",$C$82,"_",$C$81),Data_for_IC_trend_tables!$A$1:$G$49194,7,FALSE),"-")</f>
        <v>1.39747078468647</v>
      </c>
      <c r="AF23" s="30">
        <f>IFERROR(VLOOKUP(CONCATENATE($B23,"_",AF$4,"_",$C$82,"_",$C$81),Data_for_IC_trend_tables!$A$1:$G$49194,7,FALSE),"-")</f>
        <v>1.88611567329712</v>
      </c>
      <c r="AG23" s="30">
        <f>IFERROR(VLOOKUP(CONCATENATE($B23,"_",AG$4,"_",$C$82,"_",$C$81),Data_for_IC_trend_tables!$A$1:$G$49194,7,FALSE),"-")</f>
        <v>2.1499170808242898</v>
      </c>
      <c r="AH23" s="30">
        <f>IFERROR(VLOOKUP(CONCATENATE($B23,"_",AH$4,"_",$C$82,"_",$C$81),Data_for_IC_trend_tables!$A$1:$G$49194,7,FALSE),"-")</f>
        <v>2.76999147729201</v>
      </c>
      <c r="AI23" s="30">
        <f>IFERROR(VLOOKUP(CONCATENATE($B23,"_",AI$4,"_",$C$82,"_",$C$81),Data_for_IC_trend_tables!$A$1:$G$49194,7,FALSE),"-")</f>
        <v>1.7640983307298801</v>
      </c>
      <c r="AJ23" s="30">
        <f>IFERROR(VLOOKUP(CONCATENATE($B23,"_",AJ$4,"_",$C$82,"_",$C$81),Data_for_IC_trend_tables!$A$1:$G$49194,7,FALSE),"-")</f>
        <v>2.3187179872130299</v>
      </c>
      <c r="AK23" s="30">
        <f>IFERROR(VLOOKUP(CONCATENATE($B23,"_",AK$4,"_",$C$82,"_",$C$81),Data_for_IC_trend_tables!$A$1:$G$49194,7,FALSE),"-")</f>
        <v>2.71722520377886</v>
      </c>
      <c r="AL23" s="30">
        <f>IFERROR(VLOOKUP(CONCATENATE($B23,"_",AL$4,"_",$C$82,"_",$C$81),Data_for_IC_trend_tables!$A$1:$G$49194,7,FALSE),"-")</f>
        <v>5.50595784192598</v>
      </c>
      <c r="AM23" s="30">
        <f>IFERROR(VLOOKUP(CONCATENATE($B23,"_",AM$4,"_",$C$82,"_",$C$81),Data_for_IC_trend_tables!$A$1:$G$49194,7,FALSE),"-")</f>
        <v>5.2301143098936604</v>
      </c>
      <c r="AN23" s="30">
        <f>IFERROR(VLOOKUP(CONCATENATE($B23,"_",AN$4,"_",$C$82,"_",$C$81),Data_for_IC_trend_tables!$A$1:$G$49194,7,FALSE),"-")</f>
        <v>4.9841334505258104</v>
      </c>
      <c r="AO23" s="30">
        <f>IFERROR(VLOOKUP(CONCATENATE($B23,"_",AO$4,"_",$C$82,"_",$C$81),Data_for_IC_trend_tables!$A$1:$G$49194,7,FALSE),"-")</f>
        <v>5.3899949288033104</v>
      </c>
      <c r="AP23" s="30">
        <f>IFERROR(VLOOKUP(CONCATENATE($B23,"_",AP$4,"_",$C$82,"_",$C$81),Data_for_IC_trend_tables!$A$1:$G$49194,7,FALSE),"-")</f>
        <v>5.8834142216236396</v>
      </c>
      <c r="AQ23" s="30">
        <f>IFERROR(VLOOKUP(CONCATENATE($B23,"_",AQ$4,"_",$C$82,"_",$C$81),Data_for_IC_trend_tables!$A$1:$G$49194,7,FALSE),"-")</f>
        <v>5.5565123828872496</v>
      </c>
      <c r="AR23" s="30">
        <f>IFERROR(VLOOKUP(CONCATENATE($B23,"_",AR$4,"_",$C$82,"_",$C$81),Data_for_IC_trend_tables!$A$1:$G$49194,7,FALSE),"-")</f>
        <v>5.0242514117353902</v>
      </c>
      <c r="AS23" s="30">
        <f>IFERROR(VLOOKUP(CONCATENATE($B23,"_",AS$4,"_",$C$82,"_",$C$81),Data_for_IC_trend_tables!$A$1:$G$49194,7,FALSE),"-")</f>
        <v>4.4962427735467498</v>
      </c>
      <c r="AT23" s="30">
        <f>IFERROR(VLOOKUP(CONCATENATE($B23,"_",AT$4,"_",$C$82,"_",$C$81),Data_for_IC_trend_tables!$A$1:$G$49194,7,FALSE),"-")</f>
        <v>5.9349831421782202</v>
      </c>
      <c r="AU23" s="30">
        <f>IFERROR(VLOOKUP(CONCATENATE($B23,"_",AU$4,"_",$C$82,"_",$C$81),Data_for_IC_trend_tables!$A$1:$G$49194,7,FALSE),"-")</f>
        <v>5.5103007159227797</v>
      </c>
      <c r="AV23"/>
      <c r="AW23" s="30">
        <f>IFERROR(VLOOKUP(CONCATENATE($B23,"_",AW$4,"_",$C$82,"_",$C$81),Data_for_IC_trend_tables!$A$1:$G$49194,7,FALSE),"-")</f>
        <v>5.5103007159227797</v>
      </c>
      <c r="AX23" s="79"/>
      <c r="AY23" s="38" t="str">
        <f t="shared" si="0"/>
        <v/>
      </c>
      <c r="AZ23" s="58" t="str">
        <f t="shared" si="1"/>
        <v/>
      </c>
      <c r="BA23" s="79"/>
      <c r="BB23" s="38" t="str">
        <f t="shared" si="2"/>
        <v/>
      </c>
      <c r="BC23" s="58" t="str">
        <f t="shared" si="3"/>
        <v/>
      </c>
      <c r="BD23" s="79"/>
      <c r="BE23" s="38" t="str">
        <f t="shared" si="4"/>
        <v/>
      </c>
      <c r="BF23" s="58" t="str">
        <f t="shared" si="5"/>
        <v/>
      </c>
      <c r="BG23" s="241"/>
      <c r="BH23" s="38" t="str">
        <f t="shared" si="6"/>
        <v/>
      </c>
      <c r="BI23" s="58" t="str">
        <f t="shared" si="7"/>
        <v/>
      </c>
      <c r="BJ23" s="31"/>
      <c r="BK23" s="31"/>
      <c r="BL23" s="31"/>
      <c r="BM23" s="139"/>
      <c r="BN23"/>
      <c r="BO23"/>
      <c r="BP23"/>
      <c r="BQ23"/>
    </row>
    <row r="24" spans="2:69" s="3" customFormat="1" x14ac:dyDescent="0.2">
      <c r="B24" s="53" t="s">
        <v>150</v>
      </c>
      <c r="C24" s="55" t="s">
        <v>13</v>
      </c>
      <c r="D24" s="56">
        <v>1980</v>
      </c>
      <c r="E24" s="30">
        <f>IFERROR(VLOOKUP(CONCATENATE($B24,"_",E$4,"_",$C$82,"_",$C$81),Data_for_IC_trend_tables!$A$1:$G$49194,7,FALSE),"-")</f>
        <v>7514</v>
      </c>
      <c r="F24" s="30">
        <f>IFERROR(VLOOKUP(CONCATENATE($B24,"_",F$4,"_",$C$82,"_",$C$81),Data_for_IC_trend_tables!$A$1:$G$49194,7,FALSE),"-")</f>
        <v>7441</v>
      </c>
      <c r="G24" s="30">
        <f>IFERROR(VLOOKUP(CONCATENATE($B24,"_",G$4,"_",$C$82,"_",$C$81),Data_for_IC_trend_tables!$A$1:$G$49194,7,FALSE),"-")</f>
        <v>7440</v>
      </c>
      <c r="H24" s="30">
        <f>IFERROR(VLOOKUP(CONCATENATE($B24,"_",H$4,"_",$C$82,"_",$C$81),Data_for_IC_trend_tables!$A$1:$G$49194,7,FALSE),"-")</f>
        <v>7346</v>
      </c>
      <c r="I24" s="30">
        <f>IFERROR(VLOOKUP(CONCATENATE($B24,"_",I$4,"_",$C$82,"_",$C$81),Data_for_IC_trend_tables!$A$1:$G$49194,7,FALSE),"-")</f>
        <v>7633</v>
      </c>
      <c r="J24" s="30">
        <f>IFERROR(VLOOKUP(CONCATENATE($B24,"_",J$4,"_",$C$82,"_",$C$81),Data_for_IC_trend_tables!$A$1:$G$49194,7,FALSE),"-")</f>
        <v>7732</v>
      </c>
      <c r="K24" s="30">
        <f>IFERROR(VLOOKUP(CONCATENATE($B24,"_",K$4,"_",$C$82,"_",$C$81),Data_for_IC_trend_tables!$A$1:$G$49194,7,FALSE),"-")</f>
        <v>7641</v>
      </c>
      <c r="L24" s="30">
        <f>IFERROR(VLOOKUP(CONCATENATE($B24,"_",L$4,"_",$C$82,"_",$C$81),Data_for_IC_trend_tables!$A$1:$G$49194,7,FALSE),"-")</f>
        <v>7397</v>
      </c>
      <c r="M24" s="30">
        <f>IFERROR(VLOOKUP(CONCATENATE($B24,"_",M$4,"_",$C$82,"_",$C$81),Data_for_IC_trend_tables!$A$1:$G$49194,7,FALSE),"-")</f>
        <v>6487</v>
      </c>
      <c r="N24" s="30">
        <f>IFERROR(VLOOKUP(CONCATENATE($B24,"_",N$4,"_",$C$82,"_",$C$81),Data_for_IC_trend_tables!$A$1:$G$49194,7,FALSE),"-")</f>
        <v>6165</v>
      </c>
      <c r="O24" s="30">
        <f>IFERROR(VLOOKUP(CONCATENATE($B24,"_",O$4,"_",$C$82,"_",$C$81),Data_for_IC_trend_tables!$A$1:$G$49194,7,FALSE),"-")</f>
        <v>5459.9551700024904</v>
      </c>
      <c r="P24" s="30">
        <f>IFERROR(VLOOKUP(CONCATENATE($B24,"_",P$4,"_",$C$82,"_",$C$81),Data_for_IC_trend_tables!$A$1:$G$49194,7,FALSE),"-")</f>
        <v>3963.9106349530998</v>
      </c>
      <c r="Q24" s="30">
        <f>IFERROR(VLOOKUP(CONCATENATE($B24,"_",Q$4,"_",$C$82,"_",$C$81),Data_for_IC_trend_tables!$A$1:$G$49194,7,FALSE),"-")</f>
        <v>3236.8241420792301</v>
      </c>
      <c r="R24" s="30">
        <f>IFERROR(VLOOKUP(CONCATENATE($B24,"_",R$4,"_",$C$82,"_",$C$81),Data_for_IC_trend_tables!$A$1:$G$49194,7,FALSE),"-")</f>
        <v>2901.81974114375</v>
      </c>
      <c r="S24" s="30">
        <f>IFERROR(VLOOKUP(CONCATENATE($B24,"_",S$4,"_",$C$82,"_",$C$81),Data_for_IC_trend_tables!$A$1:$G$49194,7,FALSE),"-")</f>
        <v>2416.1263581185199</v>
      </c>
      <c r="T24" s="30">
        <f>IFERROR(VLOOKUP(CONCATENATE($B24,"_",T$4,"_",$C$82,"_",$C$81),Data_for_IC_trend_tables!$A$1:$G$49194,7,FALSE),"-")</f>
        <v>1742.57092780777</v>
      </c>
      <c r="U24" s="30">
        <f>IFERROR(VLOOKUP(CONCATENATE($B24,"_",U$4,"_",$C$82,"_",$C$81),Data_for_IC_trend_tables!$A$1:$G$49194,7,FALSE),"-")</f>
        <v>1475.79635821132</v>
      </c>
      <c r="V24" s="30">
        <f>IFERROR(VLOOKUP(CONCATENATE($B24,"_",V$4,"_",$C$82,"_",$C$81),Data_for_IC_trend_tables!$A$1:$G$49194,7,FALSE),"-")</f>
        <v>1225.56646987668</v>
      </c>
      <c r="W24" s="30">
        <f>IFERROR(VLOOKUP(CONCATENATE($B24,"_",W$4,"_",$C$82,"_",$C$81),Data_for_IC_trend_tables!$A$1:$G$49194,7,FALSE),"-")</f>
        <v>977.71864723910699</v>
      </c>
      <c r="X24" s="30">
        <f>IFERROR(VLOOKUP(CONCATENATE($B24,"_",X$4,"_",$C$82,"_",$C$81),Data_for_IC_trend_tables!$A$1:$G$49194,7,FALSE),"-")</f>
        <v>797.89978912495997</v>
      </c>
      <c r="Y24" s="30">
        <f>IFERROR(VLOOKUP(CONCATENATE($B24,"_",Y$4,"_",$C$82,"_",$C$81),Data_for_IC_trend_tables!$A$1:$G$49194,7,FALSE),"-")</f>
        <v>642.80820104682903</v>
      </c>
      <c r="Z24" s="30">
        <f>IFERROR(VLOOKUP(CONCATENATE($B24,"_",Z$4,"_",$C$82,"_",$C$81),Data_for_IC_trend_tables!$A$1:$G$49194,7,FALSE),"-")</f>
        <v>622.04880961022297</v>
      </c>
      <c r="AA24" s="30">
        <f>IFERROR(VLOOKUP(CONCATENATE($B24,"_",AA$4,"_",$C$82,"_",$C$81),Data_for_IC_trend_tables!$A$1:$G$49194,7,FALSE),"-")</f>
        <v>558.99982340150598</v>
      </c>
      <c r="AB24" s="30">
        <f>IFERROR(VLOOKUP(CONCATENATE($B24,"_",AB$4,"_",$C$82,"_",$C$81),Data_for_IC_trend_tables!$A$1:$G$49194,7,FALSE),"-")</f>
        <v>525.15526773821398</v>
      </c>
      <c r="AC24" s="30">
        <f>IFERROR(VLOOKUP(CONCATENATE($B24,"_",AC$4,"_",$C$82,"_",$C$81),Data_for_IC_trend_tables!$A$1:$G$49194,7,FALSE),"-")</f>
        <v>486.59669833392701</v>
      </c>
      <c r="AD24" s="30">
        <f>IFERROR(VLOOKUP(CONCATENATE($B24,"_",AD$4,"_",$C$82,"_",$C$81),Data_for_IC_trend_tables!$A$1:$G$49194,7,FALSE),"-")</f>
        <v>471.60224693641601</v>
      </c>
      <c r="AE24" s="30">
        <f>IFERROR(VLOOKUP(CONCATENATE($B24,"_",AE$4,"_",$C$82,"_",$C$81),Data_for_IC_trend_tables!$A$1:$G$49194,7,FALSE),"-")</f>
        <v>470.901519146694</v>
      </c>
      <c r="AF24" s="30">
        <f>IFERROR(VLOOKUP(CONCATENATE($B24,"_",AF$4,"_",$C$82,"_",$C$81),Data_for_IC_trend_tables!$A$1:$G$49194,7,FALSE),"-")</f>
        <v>446.03226214064398</v>
      </c>
      <c r="AG24" s="30">
        <f>IFERROR(VLOOKUP(CONCATENATE($B24,"_",AG$4,"_",$C$82,"_",$C$81),Data_for_IC_trend_tables!$A$1:$G$49194,7,FALSE),"-")</f>
        <v>442.28203955192498</v>
      </c>
      <c r="AH24" s="30">
        <f>IFERROR(VLOOKUP(CONCATENATE($B24,"_",AH$4,"_",$C$82,"_",$C$81),Data_for_IC_trend_tables!$A$1:$G$49194,7,FALSE),"-")</f>
        <v>387.66444136817302</v>
      </c>
      <c r="AI24" s="30">
        <f>IFERROR(VLOOKUP(CONCATENATE($B24,"_",AI$4,"_",$C$82,"_",$C$81),Data_for_IC_trend_tables!$A$1:$G$49194,7,FALSE),"-")</f>
        <v>395.77666461823901</v>
      </c>
      <c r="AJ24" s="30">
        <f>IFERROR(VLOOKUP(CONCATENATE($B24,"_",AJ$4,"_",$C$82,"_",$C$81),Data_for_IC_trend_tables!$A$1:$G$49194,7,FALSE),"-")</f>
        <v>372.73142387379301</v>
      </c>
      <c r="AK24" s="30">
        <f>IFERROR(VLOOKUP(CONCATENATE($B24,"_",AK$4,"_",$C$82,"_",$C$81),Data_for_IC_trend_tables!$A$1:$G$49194,7,FALSE),"-")</f>
        <v>369.40999018139701</v>
      </c>
      <c r="AL24" s="30">
        <f>IFERROR(VLOOKUP(CONCATENATE($B24,"_",AL$4,"_",$C$82,"_",$C$81),Data_for_IC_trend_tables!$A$1:$G$49194,7,FALSE),"-")</f>
        <v>358.181937465555</v>
      </c>
      <c r="AM24" s="30">
        <f>IFERROR(VLOOKUP(CONCATENATE($B24,"_",AM$4,"_",$C$82,"_",$C$81),Data_for_IC_trend_tables!$A$1:$G$49194,7,FALSE),"-")</f>
        <v>333.94343970702101</v>
      </c>
      <c r="AN24" s="30">
        <f>IFERROR(VLOOKUP(CONCATENATE($B24,"_",AN$4,"_",$C$82,"_",$C$81),Data_for_IC_trend_tables!$A$1:$G$49194,7,FALSE),"-")</f>
        <v>335.65197152236101</v>
      </c>
      <c r="AO24" s="30">
        <f>IFERROR(VLOOKUP(CONCATENATE($B24,"_",AO$4,"_",$C$82,"_",$C$81),Data_for_IC_trend_tables!$A$1:$G$49194,7,FALSE),"-")</f>
        <v>310.41291477439103</v>
      </c>
      <c r="AP24" s="30">
        <f>IFERROR(VLOOKUP(CONCATENATE($B24,"_",AP$4,"_",$C$82,"_",$C$81),Data_for_IC_trend_tables!$A$1:$G$49194,7,FALSE),"-")</f>
        <v>300.115383032068</v>
      </c>
      <c r="AQ24" s="30">
        <f>IFERROR(VLOOKUP(CONCATENATE($B24,"_",AQ$4,"_",$C$82,"_",$C$81),Data_for_IC_trend_tables!$A$1:$G$49194,7,FALSE),"-")</f>
        <v>288.526168349562</v>
      </c>
      <c r="AR24" s="30">
        <f>IFERROR(VLOOKUP(CONCATENATE($B24,"_",AR$4,"_",$C$82,"_",$C$81),Data_for_IC_trend_tables!$A$1:$G$49194,7,FALSE),"-")</f>
        <v>258.59666033399299</v>
      </c>
      <c r="AS24" s="30">
        <f>IFERROR(VLOOKUP(CONCATENATE($B24,"_",AS$4,"_",$C$82,"_",$C$81),Data_for_IC_trend_tables!$A$1:$G$49194,7,FALSE),"-")</f>
        <v>242.18709641652799</v>
      </c>
      <c r="AT24" s="30">
        <f>IFERROR(VLOOKUP(CONCATENATE($B24,"_",AT$4,"_",$C$82,"_",$C$81),Data_for_IC_trend_tables!$A$1:$G$49194,7,FALSE),"-")</f>
        <v>250.35555302735401</v>
      </c>
      <c r="AU24" s="30">
        <f>IFERROR(VLOOKUP(CONCATENATE($B24,"_",AU$4,"_",$C$82,"_",$C$81),Data_for_IC_trend_tables!$A$1:$G$49194,7,FALSE),"-")</f>
        <v>255.44143261216499</v>
      </c>
      <c r="AV24"/>
      <c r="AW24" s="30">
        <f>IFERROR(VLOOKUP(CONCATENATE($B24,"_",AW$4,"_",$C$82,"_",$C$81),Data_for_IC_trend_tables!$A$1:$G$49194,7,FALSE),"-")</f>
        <v>255.44143261216499</v>
      </c>
      <c r="AX24" s="77">
        <f>E24*0.7</f>
        <v>5259.7999999999993</v>
      </c>
      <c r="AY24" s="38" t="str">
        <f t="shared" si="0"/>
        <v>Yes</v>
      </c>
      <c r="AZ24" s="58">
        <f t="shared" si="1"/>
        <v>-0.95143514342519386</v>
      </c>
      <c r="BA24" s="79">
        <v>990</v>
      </c>
      <c r="BB24" s="38" t="str">
        <f t="shared" si="2"/>
        <v>Yes</v>
      </c>
      <c r="BC24" s="58">
        <f t="shared" si="3"/>
        <v>-0.74197835089680297</v>
      </c>
      <c r="BD24" s="79">
        <v>550</v>
      </c>
      <c r="BE24" s="38" t="str">
        <f t="shared" si="4"/>
        <v>Yes</v>
      </c>
      <c r="BF24" s="58">
        <f t="shared" si="5"/>
        <v>-0.53556103161424551</v>
      </c>
      <c r="BG24" s="241">
        <v>0.21</v>
      </c>
      <c r="BH24" s="38" t="str">
        <f t="shared" si="6"/>
        <v>Yes</v>
      </c>
      <c r="BI24" s="58">
        <f t="shared" si="7"/>
        <v>-0.24835408064413869</v>
      </c>
      <c r="BJ24" s="32" t="s">
        <v>76</v>
      </c>
      <c r="BK24" s="32" t="s">
        <v>76</v>
      </c>
      <c r="BL24" s="32" t="s">
        <v>76</v>
      </c>
      <c r="BM24" s="32" t="s">
        <v>76</v>
      </c>
      <c r="BN24"/>
      <c r="BO24"/>
      <c r="BP24"/>
      <c r="BQ24"/>
    </row>
    <row r="25" spans="2:69" s="3" customFormat="1" ht="13.9" customHeight="1" x14ac:dyDescent="0.2">
      <c r="B25" s="53" t="s">
        <v>151</v>
      </c>
      <c r="C25" s="55" t="s">
        <v>14</v>
      </c>
      <c r="D25" s="56"/>
      <c r="E25" s="30">
        <f>IFERROR(VLOOKUP(CONCATENATE($B25,"_",E$4,"_",$C$82,"_",$C$81),Data_for_IC_trend_tables!$A$1:$G$49194,7,FALSE),"-")</f>
        <v>400</v>
      </c>
      <c r="F25" s="30" t="str">
        <f>IFERROR(VLOOKUP(CONCATENATE($B25,"_",F$4,"_",$C$82,"_",$C$81),Data_for_IC_trend_tables!$A$1:$G$49194,7,FALSE),"-")</f>
        <v>-</v>
      </c>
      <c r="G25" s="30" t="str">
        <f>IFERROR(VLOOKUP(CONCATENATE($B25,"_",G$4,"_",$C$82,"_",$C$81),Data_for_IC_trend_tables!$A$1:$G$49194,7,FALSE),"-")</f>
        <v>-</v>
      </c>
      <c r="H25" s="30" t="str">
        <f>IFERROR(VLOOKUP(CONCATENATE($B25,"_",H$4,"_",$C$82,"_",$C$81),Data_for_IC_trend_tables!$A$1:$G$49194,7,FALSE),"-")</f>
        <v>-</v>
      </c>
      <c r="I25" s="30" t="str">
        <f>IFERROR(VLOOKUP(CONCATENATE($B25,"_",I$4,"_",$C$82,"_",$C$81),Data_for_IC_trend_tables!$A$1:$G$49194,7,FALSE),"-")</f>
        <v>-</v>
      </c>
      <c r="J25" s="30">
        <f>IFERROR(VLOOKUP(CONCATENATE($B25,"_",J$4,"_",$C$82,"_",$C$81),Data_for_IC_trend_tables!$A$1:$G$49194,7,FALSE),"-")</f>
        <v>500</v>
      </c>
      <c r="K25" s="30" t="str">
        <f>IFERROR(VLOOKUP(CONCATENATE($B25,"_",K$4,"_",$C$82,"_",$C$81),Data_for_IC_trend_tables!$A$1:$G$49194,7,FALSE),"-")</f>
        <v>-</v>
      </c>
      <c r="L25" s="30" t="str">
        <f>IFERROR(VLOOKUP(CONCATENATE($B25,"_",L$4,"_",$C$82,"_",$C$81),Data_for_IC_trend_tables!$A$1:$G$49194,7,FALSE),"-")</f>
        <v>-</v>
      </c>
      <c r="M25" s="30" t="str">
        <f>IFERROR(VLOOKUP(CONCATENATE($B25,"_",M$4,"_",$C$82,"_",$C$81),Data_for_IC_trend_tables!$A$1:$G$49194,7,FALSE),"-")</f>
        <v>-</v>
      </c>
      <c r="N25" s="30" t="str">
        <f>IFERROR(VLOOKUP(CONCATENATE($B25,"_",N$4,"_",$C$82,"_",$C$81),Data_for_IC_trend_tables!$A$1:$G$49194,7,FALSE),"-")</f>
        <v>-</v>
      </c>
      <c r="O25" s="30">
        <f>IFERROR(VLOOKUP(CONCATENATE($B25,"_",O$4,"_",$C$82,"_",$C$81),Data_for_IC_trend_tables!$A$1:$G$49194,7,FALSE),"-")</f>
        <v>511.84597483894203</v>
      </c>
      <c r="P25" s="30">
        <f>IFERROR(VLOOKUP(CONCATENATE($B25,"_",P$4,"_",$C$82,"_",$C$81),Data_for_IC_trend_tables!$A$1:$G$49194,7,FALSE),"-")</f>
        <v>506.469323522016</v>
      </c>
      <c r="Q25" s="30">
        <f>IFERROR(VLOOKUP(CONCATENATE($B25,"_",Q$4,"_",$C$82,"_",$C$81),Data_for_IC_trend_tables!$A$1:$G$49194,7,FALSE),"-")</f>
        <v>521.88815512843701</v>
      </c>
      <c r="R25" s="30">
        <f>IFERROR(VLOOKUP(CONCATENATE($B25,"_",R$4,"_",$C$82,"_",$C$81),Data_for_IC_trend_tables!$A$1:$G$49194,7,FALSE),"-")</f>
        <v>512.4837631698</v>
      </c>
      <c r="S25" s="30">
        <f>IFERROR(VLOOKUP(CONCATENATE($B25,"_",S$4,"_",$C$82,"_",$C$81),Data_for_IC_trend_tables!$A$1:$G$49194,7,FALSE),"-")</f>
        <v>529.55306117424902</v>
      </c>
      <c r="T25" s="30">
        <f>IFERROR(VLOOKUP(CONCATENATE($B25,"_",T$4,"_",$C$82,"_",$C$81),Data_for_IC_trend_tables!$A$1:$G$49194,7,FALSE),"-")</f>
        <v>521.90199660348799</v>
      </c>
      <c r="U25" s="30">
        <f>IFERROR(VLOOKUP(CONCATENATE($B25,"_",U$4,"_",$C$82,"_",$C$81),Data_for_IC_trend_tables!$A$1:$G$49194,7,FALSE),"-")</f>
        <v>519.10051640468498</v>
      </c>
      <c r="V25" s="30">
        <f>IFERROR(VLOOKUP(CONCATENATE($B25,"_",V$4,"_",$C$82,"_",$C$81),Data_for_IC_trend_tables!$A$1:$G$49194,7,FALSE),"-")</f>
        <v>553.10953618846702</v>
      </c>
      <c r="W25" s="30">
        <f>IFERROR(VLOOKUP(CONCATENATE($B25,"_",W$4,"_",$C$82,"_",$C$81),Data_for_IC_trend_tables!$A$1:$G$49194,7,FALSE),"-")</f>
        <v>581.61526526766795</v>
      </c>
      <c r="X25" s="30">
        <f>IFERROR(VLOOKUP(CONCATENATE($B25,"_",X$4,"_",$C$82,"_",$C$81),Data_for_IC_trend_tables!$A$1:$G$49194,7,FALSE),"-")</f>
        <v>567.59910746634102</v>
      </c>
      <c r="Y25" s="30">
        <f>IFERROR(VLOOKUP(CONCATENATE($B25,"_",Y$4,"_",$C$82,"_",$C$81),Data_for_IC_trend_tables!$A$1:$G$49194,7,FALSE),"-")</f>
        <v>558.19600436654105</v>
      </c>
      <c r="Z25" s="30">
        <f>IFERROR(VLOOKUP(CONCATENATE($B25,"_",Z$4,"_",$C$82,"_",$C$81),Data_for_IC_trend_tables!$A$1:$G$49194,7,FALSE),"-")</f>
        <v>573.80313976920104</v>
      </c>
      <c r="AA25" s="30">
        <f>IFERROR(VLOOKUP(CONCATENATE($B25,"_",AA$4,"_",$C$82,"_",$C$81),Data_for_IC_trend_tables!$A$1:$G$49194,7,FALSE),"-")</f>
        <v>557.24675730760396</v>
      </c>
      <c r="AB25" s="30">
        <f>IFERROR(VLOOKUP(CONCATENATE($B25,"_",AB$4,"_",$C$82,"_",$C$81),Data_for_IC_trend_tables!$A$1:$G$49194,7,FALSE),"-")</f>
        <v>565.94993567480401</v>
      </c>
      <c r="AC25" s="30">
        <f>IFERROR(VLOOKUP(CONCATENATE($B25,"_",AC$4,"_",$C$82,"_",$C$81),Data_for_IC_trend_tables!$A$1:$G$49194,7,FALSE),"-")</f>
        <v>568.39034773987498</v>
      </c>
      <c r="AD25" s="30">
        <f>IFERROR(VLOOKUP(CONCATENATE($B25,"_",AD$4,"_",$C$82,"_",$C$81),Data_for_IC_trend_tables!$A$1:$G$49194,7,FALSE),"-")</f>
        <v>585.38039931946196</v>
      </c>
      <c r="AE25" s="30">
        <f>IFERROR(VLOOKUP(CONCATENATE($B25,"_",AE$4,"_",$C$82,"_",$C$81),Data_for_IC_trend_tables!$A$1:$G$49194,7,FALSE),"-")</f>
        <v>544.44737771136499</v>
      </c>
      <c r="AF25" s="30">
        <f>IFERROR(VLOOKUP(CONCATENATE($B25,"_",AF$4,"_",$C$82,"_",$C$81),Data_for_IC_trend_tables!$A$1:$G$49194,7,FALSE),"-")</f>
        <v>528.64872467701298</v>
      </c>
      <c r="AG25" s="30">
        <f>IFERROR(VLOOKUP(CONCATENATE($B25,"_",AG$4,"_",$C$82,"_",$C$81),Data_for_IC_trend_tables!$A$1:$G$49194,7,FALSE),"-")</f>
        <v>455.69737467748598</v>
      </c>
      <c r="AH25" s="30">
        <f>IFERROR(VLOOKUP(CONCATENATE($B25,"_",AH$4,"_",$C$82,"_",$C$81),Data_for_IC_trend_tables!$A$1:$G$49194,7,FALSE),"-")</f>
        <v>400.14324708535298</v>
      </c>
      <c r="AI25" s="30">
        <f>IFERROR(VLOOKUP(CONCATENATE($B25,"_",AI$4,"_",$C$82,"_",$C$81),Data_for_IC_trend_tables!$A$1:$G$49194,7,FALSE),"-")</f>
        <v>233.49023405165099</v>
      </c>
      <c r="AJ25" s="30">
        <f>IFERROR(VLOOKUP(CONCATENATE($B25,"_",AJ$4,"_",$C$82,"_",$C$81),Data_for_IC_trend_tables!$A$1:$G$49194,7,FALSE),"-")</f>
        <v>159.588190402219</v>
      </c>
      <c r="AK25" s="30">
        <f>IFERROR(VLOOKUP(CONCATENATE($B25,"_",AK$4,"_",$C$82,"_",$C$81),Data_for_IC_trend_tables!$A$1:$G$49194,7,FALSE),"-")</f>
        <v>142.669659790021</v>
      </c>
      <c r="AL25" s="30">
        <f>IFERROR(VLOOKUP(CONCATENATE($B25,"_",AL$4,"_",$C$82,"_",$C$81),Data_for_IC_trend_tables!$A$1:$G$49194,7,FALSE),"-")</f>
        <v>121.75791048177</v>
      </c>
      <c r="AM25" s="30">
        <f>IFERROR(VLOOKUP(CONCATENATE($B25,"_",AM$4,"_",$C$82,"_",$C$81),Data_for_IC_trend_tables!$A$1:$G$49194,7,FALSE),"-")</f>
        <v>104.488577080648</v>
      </c>
      <c r="AN25" s="30">
        <f>IFERROR(VLOOKUP(CONCATENATE($B25,"_",AN$4,"_",$C$82,"_",$C$81),Data_for_IC_trend_tables!$A$1:$G$49194,7,FALSE),"-")</f>
        <v>101.664362969804</v>
      </c>
      <c r="AO25" s="30">
        <f>IFERROR(VLOOKUP(CONCATENATE($B25,"_",AO$4,"_",$C$82,"_",$C$81),Data_for_IC_trend_tables!$A$1:$G$49194,7,FALSE),"-")</f>
        <v>80.627559085115493</v>
      </c>
      <c r="AP25" s="30">
        <f>IFERROR(VLOOKUP(CONCATENATE($B25,"_",AP$4,"_",$C$82,"_",$C$81),Data_for_IC_trend_tables!$A$1:$G$49194,7,FALSE),"-")</f>
        <v>90.337900173230807</v>
      </c>
      <c r="AQ25" s="30">
        <f>IFERROR(VLOOKUP(CONCATENATE($B25,"_",AQ$4,"_",$C$82,"_",$C$81),Data_for_IC_trend_tables!$A$1:$G$49194,7,FALSE),"-")</f>
        <v>86.184994238046897</v>
      </c>
      <c r="AR25" s="30">
        <f>IFERROR(VLOOKUP(CONCATENATE($B25,"_",AR$4,"_",$C$82,"_",$C$81),Data_for_IC_trend_tables!$A$1:$G$49194,7,FALSE),"-")</f>
        <v>80.4342091168987</v>
      </c>
      <c r="AS25" s="30">
        <f>IFERROR(VLOOKUP(CONCATENATE($B25,"_",AS$4,"_",$C$82,"_",$C$81),Data_for_IC_trend_tables!$A$1:$G$49194,7,FALSE),"-")</f>
        <v>49.126045319224303</v>
      </c>
      <c r="AT25" s="30">
        <f>IFERROR(VLOOKUP(CONCATENATE($B25,"_",AT$4,"_",$C$82,"_",$C$81),Data_for_IC_trend_tables!$A$1:$G$49194,7,FALSE),"-")</f>
        <v>46.865425309527602</v>
      </c>
      <c r="AU25" s="30">
        <f>IFERROR(VLOOKUP(CONCATENATE($B25,"_",AU$4,"_",$C$82,"_",$C$81),Data_for_IC_trend_tables!$A$1:$G$49194,7,FALSE),"-")</f>
        <v>43.817751191647801</v>
      </c>
      <c r="AV25"/>
      <c r="AW25" s="30">
        <f>IFERROR(VLOOKUP(CONCATENATE($B25,"_",AW$4,"_",$C$82,"_",$C$81),Data_for_IC_trend_tables!$A$1:$G$49194,7,FALSE),"-")</f>
        <v>43.817751191647801</v>
      </c>
      <c r="AX25" s="79"/>
      <c r="AY25" s="38" t="str">
        <f t="shared" si="0"/>
        <v/>
      </c>
      <c r="AZ25" s="58" t="str">
        <f t="shared" si="1"/>
        <v/>
      </c>
      <c r="BA25" s="79">
        <v>570</v>
      </c>
      <c r="BB25" s="38" t="str">
        <f t="shared" si="2"/>
        <v>Yes</v>
      </c>
      <c r="BC25" s="58">
        <f t="shared" si="3"/>
        <v>-0.92312675229535468</v>
      </c>
      <c r="BD25" s="79">
        <v>546</v>
      </c>
      <c r="BE25" s="38" t="str">
        <f t="shared" si="4"/>
        <v>Yes</v>
      </c>
      <c r="BF25" s="58">
        <f t="shared" si="5"/>
        <v>-0.91974770844020548</v>
      </c>
      <c r="BG25" s="241">
        <v>0.74</v>
      </c>
      <c r="BH25" s="38" t="str">
        <f t="shared" si="6"/>
        <v>Yes</v>
      </c>
      <c r="BI25" s="58">
        <f t="shared" si="7"/>
        <v>-0.18514653506918155</v>
      </c>
      <c r="BJ25" s="31"/>
      <c r="BK25" s="32" t="s">
        <v>76</v>
      </c>
      <c r="BL25" s="63" t="s">
        <v>76</v>
      </c>
      <c r="BM25" s="32" t="s">
        <v>76</v>
      </c>
      <c r="BN25"/>
      <c r="BO25"/>
      <c r="BP25"/>
      <c r="BQ25"/>
    </row>
    <row r="26" spans="2:69" s="3" customFormat="1" x14ac:dyDescent="0.2">
      <c r="B26" s="53" t="s">
        <v>152</v>
      </c>
      <c r="C26" s="55" t="s">
        <v>15</v>
      </c>
      <c r="D26" s="56">
        <v>1980</v>
      </c>
      <c r="E26" s="30">
        <f>IFERROR(VLOOKUP(CONCATENATE($B26,"_",E$4,"_",$C$82,"_",$C$81),Data_for_IC_trend_tables!$A$1:$G$49194,7,FALSE),"-")</f>
        <v>1632.8</v>
      </c>
      <c r="F26" s="30">
        <f>IFERROR(VLOOKUP(CONCATENATE($B26,"_",F$4,"_",$C$82,"_",$C$81),Data_for_IC_trend_tables!$A$1:$G$49194,7,FALSE),"-")</f>
        <v>1580</v>
      </c>
      <c r="G26" s="30">
        <f>IFERROR(VLOOKUP(CONCATENATE($B26,"_",G$4,"_",$C$82,"_",$C$81),Data_for_IC_trend_tables!$A$1:$G$49194,7,FALSE),"-")</f>
        <v>1545</v>
      </c>
      <c r="H26" s="30">
        <f>IFERROR(VLOOKUP(CONCATENATE($B26,"_",H$4,"_",$C$82,"_",$C$81),Data_for_IC_trend_tables!$A$1:$G$49194,7,FALSE),"-")</f>
        <v>1480</v>
      </c>
      <c r="I26" s="30">
        <f>IFERROR(VLOOKUP(CONCATENATE($B26,"_",I$4,"_",$C$82,"_",$C$81),Data_for_IC_trend_tables!$A$1:$G$49194,7,FALSE),"-")</f>
        <v>1440</v>
      </c>
      <c r="J26" s="30">
        <f>IFERROR(VLOOKUP(CONCATENATE($B26,"_",J$4,"_",$C$82,"_",$C$81),Data_for_IC_trend_tables!$A$1:$G$49194,7,FALSE),"-")</f>
        <v>1403.6</v>
      </c>
      <c r="K26" s="30">
        <f>IFERROR(VLOOKUP(CONCATENATE($B26,"_",K$4,"_",$C$82,"_",$C$81),Data_for_IC_trend_tables!$A$1:$G$49194,7,FALSE),"-")</f>
        <v>1361.8</v>
      </c>
      <c r="L26" s="30">
        <f>IFERROR(VLOOKUP(CONCATENATE($B26,"_",L$4,"_",$C$82,"_",$C$81),Data_for_IC_trend_tables!$A$1:$G$49194,7,FALSE),"-")</f>
        <v>1285.3</v>
      </c>
      <c r="M26" s="30">
        <f>IFERROR(VLOOKUP(CONCATENATE($B26,"_",M$4,"_",$C$82,"_",$C$81),Data_for_IC_trend_tables!$A$1:$G$49194,7,FALSE),"-")</f>
        <v>1218</v>
      </c>
      <c r="N26" s="30">
        <f>IFERROR(VLOOKUP(CONCATENATE($B26,"_",N$4,"_",$C$82,"_",$C$81),Data_for_IC_trend_tables!$A$1:$G$49194,7,FALSE),"-")</f>
        <v>1102</v>
      </c>
      <c r="O26" s="30">
        <f>IFERROR(VLOOKUP(CONCATENATE($B26,"_",O$4,"_",$C$82,"_",$C$81),Data_for_IC_trend_tables!$A$1:$G$49194,7,FALSE),"-")</f>
        <v>831.80480524289999</v>
      </c>
      <c r="P26" s="30">
        <f>IFERROR(VLOOKUP(CONCATENATE($B26,"_",P$4,"_",$C$82,"_",$C$81),Data_for_IC_trend_tables!$A$1:$G$49194,7,FALSE),"-")</f>
        <v>836.57857170251498</v>
      </c>
      <c r="Q26" s="30">
        <f>IFERROR(VLOOKUP(CONCATENATE($B26,"_",Q$4,"_",$C$82,"_",$C$81),Data_for_IC_trend_tables!$A$1:$G$49194,7,FALSE),"-")</f>
        <v>721.83407763825596</v>
      </c>
      <c r="R26" s="30">
        <f>IFERROR(VLOOKUP(CONCATENATE($B26,"_",R$4,"_",$C$82,"_",$C$81),Data_for_IC_trend_tables!$A$1:$G$49194,7,FALSE),"-")</f>
        <v>701.73694989559397</v>
      </c>
      <c r="S26" s="30">
        <f>IFERROR(VLOOKUP(CONCATENATE($B26,"_",S$4,"_",$C$82,"_",$C$81),Data_for_IC_trend_tables!$A$1:$G$49194,7,FALSE),"-")</f>
        <v>631.12087642238703</v>
      </c>
      <c r="T26" s="30">
        <f>IFERROR(VLOOKUP(CONCATENATE($B26,"_",T$4,"_",$C$82,"_",$C$81),Data_for_IC_trend_tables!$A$1:$G$49194,7,FALSE),"-")</f>
        <v>614.88489523698104</v>
      </c>
      <c r="U26" s="30">
        <f>IFERROR(VLOOKUP(CONCATENATE($B26,"_",U$4,"_",$C$82,"_",$C$81),Data_for_IC_trend_tables!$A$1:$G$49194,7,FALSE),"-")</f>
        <v>612.02161798756504</v>
      </c>
      <c r="V26" s="30">
        <f>IFERROR(VLOOKUP(CONCATENATE($B26,"_",V$4,"_",$C$82,"_",$C$81),Data_for_IC_trend_tables!$A$1:$G$49194,7,FALSE),"-")</f>
        <v>625.70282250340995</v>
      </c>
      <c r="W26" s="30">
        <f>IFERROR(VLOOKUP(CONCATENATE($B26,"_",W$4,"_",$C$82,"_",$C$81),Data_for_IC_trend_tables!$A$1:$G$49194,7,FALSE),"-")</f>
        <v>565.67219183887096</v>
      </c>
      <c r="X26" s="30">
        <f>IFERROR(VLOOKUP(CONCATENATE($B26,"_",X$4,"_",$C$82,"_",$C$81),Data_for_IC_trend_tables!$A$1:$G$49194,7,FALSE),"-")</f>
        <v>558.90277786413799</v>
      </c>
      <c r="Y26" s="30">
        <f>IFERROR(VLOOKUP(CONCATENATE($B26,"_",Y$4,"_",$C$82,"_",$C$81),Data_for_IC_trend_tables!$A$1:$G$49194,7,FALSE),"-")</f>
        <v>427.37301338287102</v>
      </c>
      <c r="Z26" s="30">
        <f>IFERROR(VLOOKUP(CONCATENATE($B26,"_",Z$4,"_",$C$82,"_",$C$81),Data_for_IC_trend_tables!$A$1:$G$49194,7,FALSE),"-")</f>
        <v>346.90964679159703</v>
      </c>
      <c r="AA26" s="30">
        <f>IFERROR(VLOOKUP(CONCATENATE($B26,"_",AA$4,"_",$C$82,"_",$C$81),Data_for_IC_trend_tables!$A$1:$G$49194,7,FALSE),"-")</f>
        <v>272.51763542276899</v>
      </c>
      <c r="AB26" s="30">
        <f>IFERROR(VLOOKUP(CONCATENATE($B26,"_",AB$4,"_",$C$82,"_",$C$81),Data_for_IC_trend_tables!$A$1:$G$49194,7,FALSE),"-")</f>
        <v>246.32003406189301</v>
      </c>
      <c r="AC26" s="30">
        <f>IFERROR(VLOOKUP(CONCATENATE($B26,"_",AC$4,"_",$C$82,"_",$C$81),Data_for_IC_trend_tables!$A$1:$G$49194,7,FALSE),"-")</f>
        <v>150.53156501627601</v>
      </c>
      <c r="AD26" s="30">
        <f>IFERROR(VLOOKUP(CONCATENATE($B26,"_",AD$4,"_",$C$82,"_",$C$81),Data_for_IC_trend_tables!$A$1:$G$49194,7,FALSE),"-")</f>
        <v>42.380762628914297</v>
      </c>
      <c r="AE26" s="30">
        <f>IFERROR(VLOOKUP(CONCATENATE($B26,"_",AE$4,"_",$C$82,"_",$C$81),Data_for_IC_trend_tables!$A$1:$G$49194,7,FALSE),"-")</f>
        <v>38.2310820401905</v>
      </c>
      <c r="AF26" s="30">
        <f>IFERROR(VLOOKUP(CONCATENATE($B26,"_",AF$4,"_",$C$82,"_",$C$81),Data_for_IC_trend_tables!$A$1:$G$49194,7,FALSE),"-")</f>
        <v>35.875638003879999</v>
      </c>
      <c r="AG26" s="30">
        <f>IFERROR(VLOOKUP(CONCATENATE($B26,"_",AG$4,"_",$C$82,"_",$C$81),Data_for_IC_trend_tables!$A$1:$G$49194,7,FALSE),"-")</f>
        <v>35.698953876577903</v>
      </c>
      <c r="AH26" s="30">
        <f>IFERROR(VLOOKUP(CONCATENATE($B26,"_",AH$4,"_",$C$82,"_",$C$81),Data_for_IC_trend_tables!$A$1:$G$49194,7,FALSE),"-")</f>
        <v>29.654792905771298</v>
      </c>
      <c r="AI26" s="30">
        <f>IFERROR(VLOOKUP(CONCATENATE($B26,"_",AI$4,"_",$C$82,"_",$C$81),Data_for_IC_trend_tables!$A$1:$G$49194,7,FALSE),"-")</f>
        <v>30.3489664790361</v>
      </c>
      <c r="AJ26" s="30">
        <f>IFERROR(VLOOKUP(CONCATENATE($B26,"_",AJ$4,"_",$C$82,"_",$C$81),Data_for_IC_trend_tables!$A$1:$G$49194,7,FALSE),"-")</f>
        <v>34.178859923226398</v>
      </c>
      <c r="AK26" s="30">
        <f>IFERROR(VLOOKUP(CONCATENATE($B26,"_",AK$4,"_",$C$82,"_",$C$81),Data_for_IC_trend_tables!$A$1:$G$49194,7,FALSE),"-")</f>
        <v>30.435904354680702</v>
      </c>
      <c r="AL26" s="30">
        <f>IFERROR(VLOOKUP(CONCATENATE($B26,"_",AL$4,"_",$C$82,"_",$C$81),Data_for_IC_trend_tables!$A$1:$G$49194,7,FALSE),"-")</f>
        <v>29.219807859088402</v>
      </c>
      <c r="AM26" s="30">
        <f>IFERROR(VLOOKUP(CONCATENATE($B26,"_",AM$4,"_",$C$82,"_",$C$81),Data_for_IC_trend_tables!$A$1:$G$49194,7,FALSE),"-")</f>
        <v>25.8116637448666</v>
      </c>
      <c r="AN26" s="30">
        <f>IFERROR(VLOOKUP(CONCATENATE($B26,"_",AN$4,"_",$C$82,"_",$C$81),Data_for_IC_trend_tables!$A$1:$G$49194,7,FALSE),"-")</f>
        <v>23.8268226567501</v>
      </c>
      <c r="AO26" s="30">
        <f>IFERROR(VLOOKUP(CONCATENATE($B26,"_",AO$4,"_",$C$82,"_",$C$81),Data_for_IC_trend_tables!$A$1:$G$49194,7,FALSE),"-")</f>
        <v>23.048416935659301</v>
      </c>
      <c r="AP26" s="30">
        <f>IFERROR(VLOOKUP(CONCATENATE($B26,"_",AP$4,"_",$C$82,"_",$C$81),Data_for_IC_trend_tables!$A$1:$G$49194,7,FALSE),"-")</f>
        <v>27.748381792245301</v>
      </c>
      <c r="AQ26" s="30">
        <f>IFERROR(VLOOKUP(CONCATENATE($B26,"_",AQ$4,"_",$C$82,"_",$C$81),Data_for_IC_trend_tables!$A$1:$G$49194,7,FALSE),"-")</f>
        <v>22.997899543258999</v>
      </c>
      <c r="AR26" s="30">
        <f>IFERROR(VLOOKUP(CONCATENATE($B26,"_",AR$4,"_",$C$82,"_",$C$81),Data_for_IC_trend_tables!$A$1:$G$49194,7,FALSE),"-")</f>
        <v>17.620241089729902</v>
      </c>
      <c r="AS26" s="30">
        <f>IFERROR(VLOOKUP(CONCATENATE($B26,"_",AS$4,"_",$C$82,"_",$C$81),Data_for_IC_trend_tables!$A$1:$G$49194,7,FALSE),"-")</f>
        <v>16.523058199136099</v>
      </c>
      <c r="AT26" s="30">
        <f>IFERROR(VLOOKUP(CONCATENATE($B26,"_",AT$4,"_",$C$82,"_",$C$81),Data_for_IC_trend_tables!$A$1:$G$49194,7,FALSE),"-")</f>
        <v>14.047742043590899</v>
      </c>
      <c r="AU26" s="30">
        <f>IFERROR(VLOOKUP(CONCATENATE($B26,"_",AU$4,"_",$C$82,"_",$C$81),Data_for_IC_trend_tables!$A$1:$G$49194,7,FALSE),"-")</f>
        <v>14.0318732198545</v>
      </c>
      <c r="AV26"/>
      <c r="AW26" s="30">
        <f>IFERROR(VLOOKUP(CONCATENATE($B26,"_",AW$4,"_",$C$82,"_",$C$81),Data_for_IC_trend_tables!$A$1:$G$49194,7,FALSE),"-")</f>
        <v>14.0318732198545</v>
      </c>
      <c r="AX26" s="77">
        <f>E26*0.7</f>
        <v>1142.9599999999998</v>
      </c>
      <c r="AY26" s="38" t="str">
        <f t="shared" si="0"/>
        <v>Yes</v>
      </c>
      <c r="AZ26" s="58">
        <f t="shared" si="1"/>
        <v>-0.98772321584320133</v>
      </c>
      <c r="BA26" s="79">
        <v>653</v>
      </c>
      <c r="BB26" s="38" t="str">
        <f t="shared" si="2"/>
        <v>Yes</v>
      </c>
      <c r="BC26" s="58">
        <f t="shared" si="3"/>
        <v>-0.97851167960206054</v>
      </c>
      <c r="BD26" s="79">
        <v>550</v>
      </c>
      <c r="BE26" s="38" t="str">
        <f t="shared" si="4"/>
        <v>Yes</v>
      </c>
      <c r="BF26" s="58">
        <f t="shared" si="5"/>
        <v>-0.97448750323662825</v>
      </c>
      <c r="BG26" s="241">
        <v>0.46</v>
      </c>
      <c r="BH26" s="38" t="str">
        <f t="shared" si="6"/>
        <v>Yes</v>
      </c>
      <c r="BI26" s="58">
        <f t="shared" si="7"/>
        <v>-0.20890937421967842</v>
      </c>
      <c r="BJ26" s="32" t="s">
        <v>76</v>
      </c>
      <c r="BK26" s="32" t="s">
        <v>76</v>
      </c>
      <c r="BL26" s="32" t="s">
        <v>76</v>
      </c>
      <c r="BM26" s="32" t="s">
        <v>76</v>
      </c>
      <c r="BN26"/>
      <c r="BO26"/>
      <c r="BP26"/>
      <c r="BQ26"/>
    </row>
    <row r="27" spans="2:69" s="3" customFormat="1" x14ac:dyDescent="0.2">
      <c r="B27" s="53" t="s">
        <v>153</v>
      </c>
      <c r="C27" s="55" t="s">
        <v>16</v>
      </c>
      <c r="D27" s="56"/>
      <c r="E27" s="30">
        <f>IFERROR(VLOOKUP(CONCATENATE($B27,"_",E$4,"_",$C$82,"_",$C$81),Data_for_IC_trend_tables!$A$1:$G$49194,7,FALSE),"-")</f>
        <v>17.8</v>
      </c>
      <c r="F27" s="30">
        <f>IFERROR(VLOOKUP(CONCATENATE($B27,"_",F$4,"_",$C$82,"_",$C$81),Data_for_IC_trend_tables!$A$1:$G$49194,7,FALSE),"-")</f>
        <v>17.8</v>
      </c>
      <c r="G27" s="30">
        <f>IFERROR(VLOOKUP(CONCATENATE($B27,"_",G$4,"_",$C$82,"_",$C$81),Data_for_IC_trend_tables!$A$1:$G$49194,7,FALSE),"-")</f>
        <v>17.8</v>
      </c>
      <c r="H27" s="30">
        <f>IFERROR(VLOOKUP(CONCATENATE($B27,"_",H$4,"_",$C$82,"_",$C$81),Data_for_IC_trend_tables!$A$1:$G$49194,7,FALSE),"-")</f>
        <v>18.2</v>
      </c>
      <c r="I27" s="30">
        <f>IFERROR(VLOOKUP(CONCATENATE($B27,"_",I$4,"_",$C$82,"_",$C$81),Data_for_IC_trend_tables!$A$1:$G$49194,7,FALSE),"-")</f>
        <v>18.8</v>
      </c>
      <c r="J27" s="30">
        <f>IFERROR(VLOOKUP(CONCATENATE($B27,"_",J$4,"_",$C$82,"_",$C$81),Data_for_IC_trend_tables!$A$1:$G$49194,7,FALSE),"-")</f>
        <v>18.100000000000001</v>
      </c>
      <c r="K27" s="30">
        <f>IFERROR(VLOOKUP(CONCATENATE($B27,"_",K$4,"_",$C$82,"_",$C$81),Data_for_IC_trend_tables!$A$1:$G$49194,7,FALSE),"-")</f>
        <v>18.399999999999999</v>
      </c>
      <c r="L27" s="30">
        <f>IFERROR(VLOOKUP(CONCATENATE($B27,"_",L$4,"_",$C$82,"_",$C$81),Data_for_IC_trend_tables!$A$1:$G$49194,7,FALSE),"-")</f>
        <v>16.2</v>
      </c>
      <c r="M27" s="30">
        <f>IFERROR(VLOOKUP(CONCATENATE($B27,"_",M$4,"_",$C$82,"_",$C$81),Data_for_IC_trend_tables!$A$1:$G$49194,7,FALSE),"-")</f>
        <v>17.5</v>
      </c>
      <c r="N27" s="30">
        <f>IFERROR(VLOOKUP(CONCATENATE($B27,"_",N$4,"_",$C$82,"_",$C$81),Data_for_IC_trend_tables!$A$1:$G$49194,7,FALSE),"-")</f>
        <v>17.3</v>
      </c>
      <c r="O27" s="30">
        <f>IFERROR(VLOOKUP(CONCATENATE($B27,"_",O$4,"_",$C$82,"_",$C$81),Data_for_IC_trend_tables!$A$1:$G$49194,7,FALSE),"-")</f>
        <v>18.768295162007401</v>
      </c>
      <c r="P27" s="30">
        <f>IFERROR(VLOOKUP(CONCATENATE($B27,"_",P$4,"_",$C$82,"_",$C$81),Data_for_IC_trend_tables!$A$1:$G$49194,7,FALSE),"-")</f>
        <v>17.440061307572002</v>
      </c>
      <c r="Q27" s="30">
        <f>IFERROR(VLOOKUP(CONCATENATE($B27,"_",Q$4,"_",$C$82,"_",$C$81),Data_for_IC_trend_tables!$A$1:$G$49194,7,FALSE),"-")</f>
        <v>19.080824512377699</v>
      </c>
      <c r="R27" s="30">
        <f>IFERROR(VLOOKUP(CONCATENATE($B27,"_",R$4,"_",$C$82,"_",$C$81),Data_for_IC_trend_tables!$A$1:$G$49194,7,FALSE),"-")</f>
        <v>18.661660232109298</v>
      </c>
      <c r="S27" s="30">
        <f>IFERROR(VLOOKUP(CONCATENATE($B27,"_",S$4,"_",$C$82,"_",$C$81),Data_for_IC_trend_tables!$A$1:$G$49194,7,FALSE),"-")</f>
        <v>17.380929043003199</v>
      </c>
      <c r="T27" s="30">
        <f>IFERROR(VLOOKUP(CONCATENATE($B27,"_",T$4,"_",$C$82,"_",$C$81),Data_for_IC_trend_tables!$A$1:$G$49194,7,FALSE),"-")</f>
        <v>15.841528873184201</v>
      </c>
      <c r="U27" s="30">
        <f>IFERROR(VLOOKUP(CONCATENATE($B27,"_",U$4,"_",$C$82,"_",$C$81),Data_for_IC_trend_tables!$A$1:$G$49194,7,FALSE),"-")</f>
        <v>17.992321483601</v>
      </c>
      <c r="V27" s="30">
        <f>IFERROR(VLOOKUP(CONCATENATE($B27,"_",V$4,"_",$C$82,"_",$C$81),Data_for_IC_trend_tables!$A$1:$G$49194,7,FALSE),"-")</f>
        <v>18.226579864510601</v>
      </c>
      <c r="W27" s="30">
        <f>IFERROR(VLOOKUP(CONCATENATE($B27,"_",W$4,"_",$C$82,"_",$C$81),Data_for_IC_trend_tables!$A$1:$G$49194,7,FALSE),"-")</f>
        <v>18.191490091311699</v>
      </c>
      <c r="X27" s="30">
        <f>IFERROR(VLOOKUP(CONCATENATE($B27,"_",X$4,"_",$C$82,"_",$C$81),Data_for_IC_trend_tables!$A$1:$G$49194,7,FALSE),"-")</f>
        <v>26.3260816410369</v>
      </c>
      <c r="Y27" s="30">
        <f>IFERROR(VLOOKUP(CONCATENATE($B27,"_",Y$4,"_",$C$82,"_",$C$81),Data_for_IC_trend_tables!$A$1:$G$49194,7,FALSE),"-")</f>
        <v>32.694907211727298</v>
      </c>
      <c r="Z27" s="30">
        <f>IFERROR(VLOOKUP(CONCATENATE($B27,"_",Z$4,"_",$C$82,"_",$C$81),Data_for_IC_trend_tables!$A$1:$G$49194,7,FALSE),"-")</f>
        <v>36.298064403839099</v>
      </c>
      <c r="AA27" s="30">
        <f>IFERROR(VLOOKUP(CONCATENATE($B27,"_",AA$4,"_",$C$82,"_",$C$81),Data_for_IC_trend_tables!$A$1:$G$49194,7,FALSE),"-")</f>
        <v>38.852997730318101</v>
      </c>
      <c r="AB27" s="30">
        <f>IFERROR(VLOOKUP(CONCATENATE($B27,"_",AB$4,"_",$C$82,"_",$C$81),Data_for_IC_trend_tables!$A$1:$G$49194,7,FALSE),"-")</f>
        <v>35.768628655668898</v>
      </c>
      <c r="AC27" s="30">
        <f>IFERROR(VLOOKUP(CONCATENATE($B27,"_",AC$4,"_",$C$82,"_",$C$81),Data_for_IC_trend_tables!$A$1:$G$49194,7,FALSE),"-")</f>
        <v>30.5540451136096</v>
      </c>
      <c r="AD27" s="30">
        <f>IFERROR(VLOOKUP(CONCATENATE($B27,"_",AD$4,"_",$C$82,"_",$C$81),Data_for_IC_trend_tables!$A$1:$G$49194,7,FALSE),"-")</f>
        <v>37.2398412905981</v>
      </c>
      <c r="AE27" s="30">
        <f>IFERROR(VLOOKUP(CONCATENATE($B27,"_",AE$4,"_",$C$82,"_",$C$81),Data_for_IC_trend_tables!$A$1:$G$49194,7,FALSE),"-")</f>
        <v>37.0545822142088</v>
      </c>
      <c r="AF27" s="30">
        <f>IFERROR(VLOOKUP(CONCATENATE($B27,"_",AF$4,"_",$C$82,"_",$C$81),Data_for_IC_trend_tables!$A$1:$G$49194,7,FALSE),"-")</f>
        <v>54.789438102499403</v>
      </c>
      <c r="AG27" s="30">
        <f>IFERROR(VLOOKUP(CONCATENATE($B27,"_",AG$4,"_",$C$82,"_",$C$81),Data_for_IC_trend_tables!$A$1:$G$49194,7,FALSE),"-")</f>
        <v>71.885037206622002</v>
      </c>
      <c r="AH27" s="30">
        <f>IFERROR(VLOOKUP(CONCATENATE($B27,"_",AH$4,"_",$C$82,"_",$C$81),Data_for_IC_trend_tables!$A$1:$G$49194,7,FALSE),"-")</f>
        <v>66.286974347611803</v>
      </c>
      <c r="AI27" s="30">
        <f>IFERROR(VLOOKUP(CONCATENATE($B27,"_",AI$4,"_",$C$82,"_",$C$81),Data_for_IC_trend_tables!$A$1:$G$49194,7,FALSE),"-")</f>
        <v>71.341649260423694</v>
      </c>
      <c r="AJ27" s="30">
        <f>IFERROR(VLOOKUP(CONCATENATE($B27,"_",AJ$4,"_",$C$82,"_",$C$81),Data_for_IC_trend_tables!$A$1:$G$49194,7,FALSE),"-")</f>
        <v>79.389790908088003</v>
      </c>
      <c r="AK27" s="30">
        <f>IFERROR(VLOOKUP(CONCATENATE($B27,"_",AK$4,"_",$C$82,"_",$C$81),Data_for_IC_trend_tables!$A$1:$G$49194,7,FALSE),"-")</f>
        <v>82.451070293367096</v>
      </c>
      <c r="AL27" s="30">
        <f>IFERROR(VLOOKUP(CONCATENATE($B27,"_",AL$4,"_",$C$82,"_",$C$81),Data_for_IC_trend_tables!$A$1:$G$49194,7,FALSE),"-")</f>
        <v>67.636990195955093</v>
      </c>
      <c r="AM27" s="30">
        <f>IFERROR(VLOOKUP(CONCATENATE($B27,"_",AM$4,"_",$C$82,"_",$C$81),Data_for_IC_trend_tables!$A$1:$G$49194,7,FALSE),"-")</f>
        <v>61.201804827162697</v>
      </c>
      <c r="AN27" s="30">
        <f>IFERROR(VLOOKUP(CONCATENATE($B27,"_",AN$4,"_",$C$82,"_",$C$81),Data_for_IC_trend_tables!$A$1:$G$49194,7,FALSE),"-")</f>
        <v>56.073352816186301</v>
      </c>
      <c r="AO27" s="30">
        <f>IFERROR(VLOOKUP(CONCATENATE($B27,"_",AO$4,"_",$C$82,"_",$C$81),Data_for_IC_trend_tables!$A$1:$G$49194,7,FALSE),"-")</f>
        <v>47.903665964980597</v>
      </c>
      <c r="AP27" s="30">
        <f>IFERROR(VLOOKUP(CONCATENATE($B27,"_",AP$4,"_",$C$82,"_",$C$81),Data_for_IC_trend_tables!$A$1:$G$49194,7,FALSE),"-")</f>
        <v>45.910112363691098</v>
      </c>
      <c r="AQ27" s="30">
        <f>IFERROR(VLOOKUP(CONCATENATE($B27,"_",AQ$4,"_",$C$82,"_",$C$81),Data_for_IC_trend_tables!$A$1:$G$49194,7,FALSE),"-")</f>
        <v>50.762164063249699</v>
      </c>
      <c r="AR27" s="30">
        <f>IFERROR(VLOOKUP(CONCATENATE($B27,"_",AR$4,"_",$C$82,"_",$C$81),Data_for_IC_trend_tables!$A$1:$G$49194,7,FALSE),"-")</f>
        <v>54.604974703242597</v>
      </c>
      <c r="AS27" s="30">
        <f>IFERROR(VLOOKUP(CONCATENATE($B27,"_",AS$4,"_",$C$82,"_",$C$81),Data_for_IC_trend_tables!$A$1:$G$49194,7,FALSE),"-")</f>
        <v>51.063115103642502</v>
      </c>
      <c r="AT27" s="30">
        <f>IFERROR(VLOOKUP(CONCATENATE($B27,"_",AT$4,"_",$C$82,"_",$C$81),Data_for_IC_trend_tables!$A$1:$G$49194,7,FALSE),"-")</f>
        <v>60.089928117805798</v>
      </c>
      <c r="AU27" s="30">
        <f>IFERROR(VLOOKUP(CONCATENATE($B27,"_",AU$4,"_",$C$82,"_",$C$81),Data_for_IC_trend_tables!$A$1:$G$49194,7,FALSE),"-")</f>
        <v>62.007001285013502</v>
      </c>
      <c r="AV27"/>
      <c r="AW27" s="30">
        <f>IFERROR(VLOOKUP(CONCATENATE($B27,"_",AW$4,"_",$C$82,"_",$C$81),Data_for_IC_trend_tables!$A$1:$G$49194,7,FALSE),"-")</f>
        <v>62.007001285013502</v>
      </c>
      <c r="AX27" s="79"/>
      <c r="AY27" s="38" t="str">
        <f t="shared" si="0"/>
        <v/>
      </c>
      <c r="AZ27" s="58" t="str">
        <f t="shared" si="1"/>
        <v/>
      </c>
      <c r="BA27" s="79"/>
      <c r="BB27" s="38" t="str">
        <f t="shared" si="2"/>
        <v/>
      </c>
      <c r="BC27" s="58" t="str">
        <f t="shared" si="3"/>
        <v/>
      </c>
      <c r="BD27" s="79"/>
      <c r="BE27" s="38" t="str">
        <f t="shared" si="4"/>
        <v/>
      </c>
      <c r="BF27" s="58" t="str">
        <f t="shared" si="5"/>
        <v/>
      </c>
      <c r="BG27" s="241"/>
      <c r="BH27" s="38" t="str">
        <f t="shared" si="6"/>
        <v/>
      </c>
      <c r="BI27" s="58" t="str">
        <f t="shared" si="7"/>
        <v/>
      </c>
      <c r="BJ27" s="31"/>
      <c r="BK27" s="31"/>
      <c r="BL27" s="31"/>
      <c r="BM27" s="139"/>
      <c r="BN27"/>
      <c r="BO27"/>
      <c r="BP27"/>
      <c r="BQ27"/>
    </row>
    <row r="28" spans="2:69" s="3" customFormat="1" x14ac:dyDescent="0.2">
      <c r="B28" s="53" t="s">
        <v>154</v>
      </c>
      <c r="C28" s="61" t="s">
        <v>90</v>
      </c>
      <c r="D28" s="56"/>
      <c r="E28" s="30">
        <f>IFERROR(VLOOKUP(CONCATENATE($B28,"_",E$4,"_",$C$82,"_",$C$81),Data_for_IC_trend_tables!$A$1:$G$49194,7,FALSE),"-")</f>
        <v>222</v>
      </c>
      <c r="F28" s="30">
        <f>IFERROR(VLOOKUP(CONCATENATE($B28,"_",F$4,"_",$C$82,"_",$C$81),Data_for_IC_trend_tables!$A$1:$G$49194,7,FALSE),"-")</f>
        <v>192</v>
      </c>
      <c r="G28" s="30">
        <f>IFERROR(VLOOKUP(CONCATENATE($B28,"_",G$4,"_",$C$82,"_",$C$81),Data_for_IC_trend_tables!$A$1:$G$49194,7,FALSE),"-")</f>
        <v>158</v>
      </c>
      <c r="H28" s="30">
        <f>IFERROR(VLOOKUP(CONCATENATE($B28,"_",H$4,"_",$C$82,"_",$C$81),Data_for_IC_trend_tables!$A$1:$G$49194,7,FALSE),"-")</f>
        <v>142</v>
      </c>
      <c r="I28" s="30">
        <f>IFERROR(VLOOKUP(CONCATENATE($B28,"_",I$4,"_",$C$82,"_",$C$81),Data_for_IC_trend_tables!$A$1:$G$49194,7,FALSE),"-")</f>
        <v>142</v>
      </c>
      <c r="J28" s="30">
        <f>IFERROR(VLOOKUP(CONCATENATE($B28,"_",J$4,"_",$C$82,"_",$C$81),Data_for_IC_trend_tables!$A$1:$G$49194,7,FALSE),"-")</f>
        <v>140</v>
      </c>
      <c r="K28" s="30">
        <f>IFERROR(VLOOKUP(CONCATENATE($B28,"_",K$4,"_",$C$82,"_",$C$81),Data_for_IC_trend_tables!$A$1:$G$49194,7,FALSE),"-")</f>
        <v>162</v>
      </c>
      <c r="L28" s="30">
        <f>IFERROR(VLOOKUP(CONCATENATE($B28,"_",L$4,"_",$C$82,"_",$C$81),Data_for_IC_trend_tables!$A$1:$G$49194,7,FALSE),"-")</f>
        <v>180.03309965614801</v>
      </c>
      <c r="M28" s="30">
        <f>IFERROR(VLOOKUP(CONCATENATE($B28,"_",M$4,"_",$C$82,"_",$C$81),Data_for_IC_trend_tables!$A$1:$G$49194,7,FALSE),"-")</f>
        <v>152</v>
      </c>
      <c r="N28" s="30">
        <f>IFERROR(VLOOKUP(CONCATENATE($B28,"_",N$4,"_",$C$82,"_",$C$81),Data_for_IC_trend_tables!$A$1:$G$49194,7,FALSE),"-")</f>
        <v>162</v>
      </c>
      <c r="O28" s="30">
        <f>IFERROR(VLOOKUP(CONCATENATE($B28,"_",O$4,"_",$C$82,"_",$C$81),Data_for_IC_trend_tables!$A$1:$G$49194,7,FALSE),"-")</f>
        <v>184.024964041191</v>
      </c>
      <c r="P28" s="30">
        <f>IFERROR(VLOOKUP(CONCATENATE($B28,"_",P$4,"_",$C$82,"_",$C$81),Data_for_IC_trend_tables!$A$1:$G$49194,7,FALSE),"-")</f>
        <v>183.93907944657099</v>
      </c>
      <c r="Q28" s="30">
        <f>IFERROR(VLOOKUP(CONCATENATE($B28,"_",Q$4,"_",$C$82,"_",$C$81),Data_for_IC_trend_tables!$A$1:$G$49194,7,FALSE),"-")</f>
        <v>171.36135604083401</v>
      </c>
      <c r="R28" s="30">
        <f>IFERROR(VLOOKUP(CONCATENATE($B28,"_",R$4,"_",$C$82,"_",$C$81),Data_for_IC_trend_tables!$A$1:$G$49194,7,FALSE),"-")</f>
        <v>162.45761096680701</v>
      </c>
      <c r="S28" s="30">
        <f>IFERROR(VLOOKUP(CONCATENATE($B28,"_",S$4,"_",$C$82,"_",$C$81),Data_for_IC_trend_tables!$A$1:$G$49194,7,FALSE),"-")</f>
        <v>177.35794535193301</v>
      </c>
      <c r="T28" s="30">
        <f>IFERROR(VLOOKUP(CONCATENATE($B28,"_",T$4,"_",$C$82,"_",$C$81),Data_for_IC_trend_tables!$A$1:$G$49194,7,FALSE),"-")</f>
        <v>163.47796219987799</v>
      </c>
      <c r="U28" s="30">
        <f>IFERROR(VLOOKUP(CONCATENATE($B28,"_",U$4,"_",$C$82,"_",$C$81),Data_for_IC_trend_tables!$A$1:$G$49194,7,FALSE),"-")</f>
        <v>150.53169480888101</v>
      </c>
      <c r="V28" s="30">
        <f>IFERROR(VLOOKUP(CONCATENATE($B28,"_",V$4,"_",$C$82,"_",$C$81),Data_for_IC_trend_tables!$A$1:$G$49194,7,FALSE),"-")</f>
        <v>169.31542460176399</v>
      </c>
      <c r="W28" s="30">
        <f>IFERROR(VLOOKUP(CONCATENATE($B28,"_",W$4,"_",$C$82,"_",$C$81),Data_for_IC_trend_tables!$A$1:$G$49194,7,FALSE),"-")</f>
        <v>180.06801589953201</v>
      </c>
      <c r="X28" s="30">
        <f>IFERROR(VLOOKUP(CONCATENATE($B28,"_",X$4,"_",$C$82,"_",$C$81),Data_for_IC_trend_tables!$A$1:$G$49194,7,FALSE),"-")</f>
        <v>161.388313632847</v>
      </c>
      <c r="Y28" s="30">
        <f>IFERROR(VLOOKUP(CONCATENATE($B28,"_",Y$4,"_",$C$82,"_",$C$81),Data_for_IC_trend_tables!$A$1:$G$49194,7,FALSE),"-")</f>
        <v>144.66448291424999</v>
      </c>
      <c r="Z28" s="30">
        <f>IFERROR(VLOOKUP(CONCATENATE($B28,"_",Z$4,"_",$C$82,"_",$C$81),Data_for_IC_trend_tables!$A$1:$G$49194,7,FALSE),"-")</f>
        <v>142.64668946024901</v>
      </c>
      <c r="AA28" s="30">
        <f>IFERROR(VLOOKUP(CONCATENATE($B28,"_",AA$4,"_",$C$82,"_",$C$81),Data_for_IC_trend_tables!$A$1:$G$49194,7,FALSE),"-")</f>
        <v>106.96096610132101</v>
      </c>
      <c r="AB28" s="30">
        <f>IFERROR(VLOOKUP(CONCATENATE($B28,"_",AB$4,"_",$C$82,"_",$C$81),Data_for_IC_trend_tables!$A$1:$G$49194,7,FALSE),"-")</f>
        <v>83.090426212866106</v>
      </c>
      <c r="AC28" s="30">
        <f>IFERROR(VLOOKUP(CONCATENATE($B28,"_",AC$4,"_",$C$82,"_",$C$81),Data_for_IC_trend_tables!$A$1:$G$49194,7,FALSE),"-")</f>
        <v>73.672103508708702</v>
      </c>
      <c r="AD28" s="30">
        <f>IFERROR(VLOOKUP(CONCATENATE($B28,"_",AD$4,"_",$C$82,"_",$C$81),Data_for_IC_trend_tables!$A$1:$G$49194,7,FALSE),"-")</f>
        <v>74.295575231314203</v>
      </c>
      <c r="AE28" s="30">
        <f>IFERROR(VLOOKUP(CONCATENATE($B28,"_",AE$4,"_",$C$82,"_",$C$81),Data_for_IC_trend_tables!$A$1:$G$49194,7,FALSE),"-")</f>
        <v>62.036634494718903</v>
      </c>
      <c r="AF28" s="30">
        <f>IFERROR(VLOOKUP(CONCATENATE($B28,"_",AF$4,"_",$C$82,"_",$C$81),Data_for_IC_trend_tables!$A$1:$G$49194,7,FALSE),"-")</f>
        <v>56.178249687093</v>
      </c>
      <c r="AG28" s="30">
        <f>IFERROR(VLOOKUP(CONCATENATE($B28,"_",AG$4,"_",$C$82,"_",$C$81),Data_for_IC_trend_tables!$A$1:$G$49194,7,FALSE),"-")</f>
        <v>46.555416917111899</v>
      </c>
      <c r="AH28" s="30">
        <f>IFERROR(VLOOKUP(CONCATENATE($B28,"_",AH$4,"_",$C$82,"_",$C$81),Data_for_IC_trend_tables!$A$1:$G$49194,7,FALSE),"-")</f>
        <v>33.342381520723301</v>
      </c>
      <c r="AI28" s="30">
        <f>IFERROR(VLOOKUP(CONCATENATE($B28,"_",AI$4,"_",$C$82,"_",$C$81),Data_for_IC_trend_tables!$A$1:$G$49194,7,FALSE),"-")</f>
        <v>27.419496635075099</v>
      </c>
      <c r="AJ28" s="30">
        <f>IFERROR(VLOOKUP(CONCATENATE($B28,"_",AJ$4,"_",$C$82,"_",$C$81),Data_for_IC_trend_tables!$A$1:$G$49194,7,FALSE),"-")</f>
        <v>25.4565407295479</v>
      </c>
      <c r="AK28" s="30">
        <f>IFERROR(VLOOKUP(CONCATENATE($B28,"_",AK$4,"_",$C$82,"_",$C$81),Data_for_IC_trend_tables!$A$1:$G$49194,7,FALSE),"-")</f>
        <v>24.099691058636299</v>
      </c>
      <c r="AL28" s="30">
        <f>IFERROR(VLOOKUP(CONCATENATE($B28,"_",AL$4,"_",$C$82,"_",$C$81),Data_for_IC_trend_tables!$A$1:$G$49194,7,FALSE),"-")</f>
        <v>24.1136509658999</v>
      </c>
      <c r="AM28" s="30">
        <f>IFERROR(VLOOKUP(CONCATENATE($B28,"_",AM$4,"_",$C$82,"_",$C$81),Data_for_IC_trend_tables!$A$1:$G$49194,7,FALSE),"-")</f>
        <v>18.116535998502101</v>
      </c>
      <c r="AN28" s="30">
        <f>IFERROR(VLOOKUP(CONCATENATE($B28,"_",AN$4,"_",$C$82,"_",$C$81),Data_for_IC_trend_tables!$A$1:$G$49194,7,FALSE),"-")</f>
        <v>16.576882146955199</v>
      </c>
      <c r="AO28" s="30">
        <f>IFERROR(VLOOKUP(CONCATENATE($B28,"_",AO$4,"_",$C$82,"_",$C$81),Data_for_IC_trend_tables!$A$1:$G$49194,7,FALSE),"-")</f>
        <v>15.9177486625191</v>
      </c>
      <c r="AP28" s="30">
        <f>IFERROR(VLOOKUP(CONCATENATE($B28,"_",AP$4,"_",$C$82,"_",$C$81),Data_for_IC_trend_tables!$A$1:$G$49194,7,FALSE),"-")</f>
        <v>15.1875072999661</v>
      </c>
      <c r="AQ28" s="30">
        <f>IFERROR(VLOOKUP(CONCATENATE($B28,"_",AQ$4,"_",$C$82,"_",$C$81),Data_for_IC_trend_tables!$A$1:$G$49194,7,FALSE),"-")</f>
        <v>14.286597105765001</v>
      </c>
      <c r="AR28" s="30">
        <f>IFERROR(VLOOKUP(CONCATENATE($B28,"_",AR$4,"_",$C$82,"_",$C$81),Data_for_IC_trend_tables!$A$1:$G$49194,7,FALSE),"-")</f>
        <v>11.3113540140269</v>
      </c>
      <c r="AS28" s="30">
        <f>IFERROR(VLOOKUP(CONCATENATE($B28,"_",AS$4,"_",$C$82,"_",$C$81),Data_for_IC_trend_tables!$A$1:$G$49194,7,FALSE),"-")</f>
        <v>11.018765224491601</v>
      </c>
      <c r="AT28" s="30">
        <f>IFERROR(VLOOKUP(CONCATENATE($B28,"_",AT$4,"_",$C$82,"_",$C$81),Data_for_IC_trend_tables!$A$1:$G$49194,7,FALSE),"-")</f>
        <v>12.9379831354841</v>
      </c>
      <c r="AU28" s="30">
        <f>IFERROR(VLOOKUP(CONCATENATE($B28,"_",AU$4,"_",$C$82,"_",$C$81),Data_for_IC_trend_tables!$A$1:$G$49194,7,FALSE),"-")</f>
        <v>9.4557788096646203</v>
      </c>
      <c r="AV28"/>
      <c r="AW28" s="30">
        <f>IFERROR(VLOOKUP(CONCATENATE($B28,"_",AW$4,"_",$C$82,"_",$C$81),Data_for_IC_trend_tables!$A$1:$G$49194,7,FALSE),"-")</f>
        <v>9.4557788096646203</v>
      </c>
      <c r="AX28" s="79"/>
      <c r="AY28" s="38" t="str">
        <f t="shared" si="0"/>
        <v/>
      </c>
      <c r="AZ28" s="58" t="str">
        <f t="shared" si="1"/>
        <v/>
      </c>
      <c r="BA28" s="79">
        <v>155</v>
      </c>
      <c r="BB28" s="38" t="str">
        <f t="shared" si="2"/>
        <v>Yes</v>
      </c>
      <c r="BC28" s="58">
        <f t="shared" si="3"/>
        <v>-0.93899497542151855</v>
      </c>
      <c r="BD28" s="79"/>
      <c r="BE28" s="38" t="str">
        <f t="shared" si="4"/>
        <v/>
      </c>
      <c r="BF28" s="58" t="str">
        <f t="shared" si="5"/>
        <v/>
      </c>
      <c r="BG28" s="241"/>
      <c r="BH28" s="38" t="str">
        <f t="shared" si="6"/>
        <v/>
      </c>
      <c r="BI28" s="58" t="str">
        <f t="shared" si="7"/>
        <v/>
      </c>
      <c r="BJ28" s="31"/>
      <c r="BK28" s="32" t="s">
        <v>76</v>
      </c>
      <c r="BL28" s="139"/>
      <c r="BM28" s="139"/>
      <c r="BN28"/>
      <c r="BO28"/>
      <c r="BP28"/>
      <c r="BQ28"/>
    </row>
    <row r="29" spans="2:69" s="3" customFormat="1" x14ac:dyDescent="0.2">
      <c r="B29" s="53" t="s">
        <v>154</v>
      </c>
      <c r="C29" s="65" t="s">
        <v>263</v>
      </c>
      <c r="D29" s="56"/>
      <c r="E29" s="34" t="str">
        <f>IFERROR(VLOOKUP(CONCATENATE($B29,"_",E$4,"_",$C$82,"_",$C$81),Data_for_IC_trend_tables!$A$1:$G$49194,7,FALSE)-VLOOKUP(CONCATENATE($B29,"_",E$4,"_",$C$84,"_",$C$81),Data_for_IC_trend_tables!$A$1:$G$49194,7,FALSE)+VLOOKUP(CONCATENATE($B29,"_",E$4,"_",$C$83,"_",$C$81),Data_for_IC_trend_tables!$A$1:$G$49194,7,FALSE),"-")</f>
        <v>-</v>
      </c>
      <c r="F29" s="34" t="str">
        <f>IFERROR(VLOOKUP(CONCATENATE($B29,"_",F$4,"_",$C$82,"_",$C$81),Data_for_IC_trend_tables!$A$1:$G$49194,7,FALSE)-VLOOKUP(CONCATENATE($B29,"_",F$4,"_",$C$84,"_",$C$81),Data_for_IC_trend_tables!$A$1:$G$49194,7,FALSE)+VLOOKUP(CONCATENATE($B29,"_",F$4,"_",$C$83,"_",$C$81),Data_for_IC_trend_tables!$A$1:$G$49194,7,FALSE),"-")</f>
        <v>-</v>
      </c>
      <c r="G29" s="34" t="str">
        <f>IFERROR(VLOOKUP(CONCATENATE($B29,"_",G$4,"_",$C$82,"_",$C$81),Data_for_IC_trend_tables!$A$1:$G$49194,7,FALSE)-VLOOKUP(CONCATENATE($B29,"_",G$4,"_",$C$84,"_",$C$81),Data_for_IC_trend_tables!$A$1:$G$49194,7,FALSE)+VLOOKUP(CONCATENATE($B29,"_",G$4,"_",$C$83,"_",$C$81),Data_for_IC_trend_tables!$A$1:$G$49194,7,FALSE),"-")</f>
        <v>-</v>
      </c>
      <c r="H29" s="34" t="str">
        <f>IFERROR(VLOOKUP(CONCATENATE($B29,"_",H$4,"_",$C$82,"_",$C$81),Data_for_IC_trend_tables!$A$1:$G$49194,7,FALSE)-VLOOKUP(CONCATENATE($B29,"_",H$4,"_",$C$84,"_",$C$81),Data_for_IC_trend_tables!$A$1:$G$49194,7,FALSE)+VLOOKUP(CONCATENATE($B29,"_",H$4,"_",$C$83,"_",$C$81),Data_for_IC_trend_tables!$A$1:$G$49194,7,FALSE),"-")</f>
        <v>-</v>
      </c>
      <c r="I29" s="34" t="str">
        <f>IFERROR(VLOOKUP(CONCATENATE($B29,"_",I$4,"_",$C$82,"_",$C$81),Data_for_IC_trend_tables!$A$1:$G$49194,7,FALSE)-VLOOKUP(CONCATENATE($B29,"_",I$4,"_",$C$84,"_",$C$81),Data_for_IC_trend_tables!$A$1:$G$49194,7,FALSE)+VLOOKUP(CONCATENATE($B29,"_",I$4,"_",$C$83,"_",$C$81),Data_for_IC_trend_tables!$A$1:$G$49194,7,FALSE),"-")</f>
        <v>-</v>
      </c>
      <c r="J29" s="34" t="str">
        <f>IFERROR(VLOOKUP(CONCATENATE($B29,"_",J$4,"_",$C$82,"_",$C$81),Data_for_IC_trend_tables!$A$1:$G$49194,7,FALSE)-VLOOKUP(CONCATENATE($B29,"_",J$4,"_",$C$84,"_",$C$81),Data_for_IC_trend_tables!$A$1:$G$49194,7,FALSE)+VLOOKUP(CONCATENATE($B29,"_",J$4,"_",$C$83,"_",$C$81),Data_for_IC_trend_tables!$A$1:$G$49194,7,FALSE),"-")</f>
        <v>-</v>
      </c>
      <c r="K29" s="34" t="str">
        <f>IFERROR(VLOOKUP(CONCATENATE($B29,"_",K$4,"_",$C$82,"_",$C$81),Data_for_IC_trend_tables!$A$1:$G$49194,7,FALSE)-VLOOKUP(CONCATENATE($B29,"_",K$4,"_",$C$84,"_",$C$81),Data_for_IC_trend_tables!$A$1:$G$49194,7,FALSE)+VLOOKUP(CONCATENATE($B29,"_",K$4,"_",$C$83,"_",$C$81),Data_for_IC_trend_tables!$A$1:$G$49194,7,FALSE),"-")</f>
        <v>-</v>
      </c>
      <c r="L29" s="34">
        <f>IFERROR(VLOOKUP(CONCATENATE($B29,"_",L$4,"_",$C$82,"_",$C$81),Data_for_IC_trend_tables!$A$1:$G$49194,7,FALSE)-VLOOKUP(CONCATENATE($B29,"_",L$4,"_",$C$84,"_",$C$81),Data_for_IC_trend_tables!$A$1:$G$49194,7,FALSE)+VLOOKUP(CONCATENATE($B29,"_",L$4,"_",$C$83,"_",$C$81),Data_for_IC_trend_tables!$A$1:$G$49194,7,FALSE),"-")</f>
        <v>180.72649256543505</v>
      </c>
      <c r="M29" s="34" t="str">
        <f>IFERROR(VLOOKUP(CONCATENATE($B29,"_",M$4,"_",$C$82,"_",$C$81),Data_for_IC_trend_tables!$A$1:$G$49194,7,FALSE)-VLOOKUP(CONCATENATE($B29,"_",M$4,"_",$C$84,"_",$C$81),Data_for_IC_trend_tables!$A$1:$G$49194,7,FALSE)+VLOOKUP(CONCATENATE($B29,"_",M$4,"_",$C$83,"_",$C$81),Data_for_IC_trend_tables!$A$1:$G$49194,7,FALSE),"-")</f>
        <v>-</v>
      </c>
      <c r="N29" s="34" t="str">
        <f>IFERROR(VLOOKUP(CONCATENATE($B29,"_",N$4,"_",$C$82,"_",$C$81),Data_for_IC_trend_tables!$A$1:$G$49194,7,FALSE)-VLOOKUP(CONCATENATE($B29,"_",N$4,"_",$C$84,"_",$C$81),Data_for_IC_trend_tables!$A$1:$G$49194,7,FALSE)+VLOOKUP(CONCATENATE($B29,"_",N$4,"_",$C$83,"_",$C$81),Data_for_IC_trend_tables!$A$1:$G$49194,7,FALSE),"-")</f>
        <v>-</v>
      </c>
      <c r="O29" s="34">
        <f>IFERROR(VLOOKUP(CONCATENATE($B29,"_",O$4,"_",$C$82,"_",$C$81),Data_for_IC_trend_tables!$A$1:$G$49194,7,FALSE)-VLOOKUP(CONCATENATE($B29,"_",O$4,"_",$C$84,"_",$C$81),Data_for_IC_trend_tables!$A$1:$G$49194,7,FALSE)+VLOOKUP(CONCATENATE($B29,"_",O$4,"_",$C$83,"_",$C$81),Data_for_IC_trend_tables!$A$1:$G$49194,7,FALSE),"-")</f>
        <v>184.77940814961113</v>
      </c>
      <c r="P29" s="34">
        <f>IFERROR(VLOOKUP(CONCATENATE($B29,"_",P$4,"_",$C$82,"_",$C$81),Data_for_IC_trend_tables!$A$1:$G$49194,7,FALSE)-VLOOKUP(CONCATENATE($B29,"_",P$4,"_",$C$84,"_",$C$81),Data_for_IC_trend_tables!$A$1:$G$49194,7,FALSE)+VLOOKUP(CONCATENATE($B29,"_",P$4,"_",$C$83,"_",$C$81),Data_for_IC_trend_tables!$A$1:$G$49194,7,FALSE),"-")</f>
        <v>184.31570468961797</v>
      </c>
      <c r="Q29" s="34">
        <f>IFERROR(VLOOKUP(CONCATENATE($B29,"_",Q$4,"_",$C$82,"_",$C$81),Data_for_IC_trend_tables!$A$1:$G$49194,7,FALSE)-VLOOKUP(CONCATENATE($B29,"_",Q$4,"_",$C$84,"_",$C$81),Data_for_IC_trend_tables!$A$1:$G$49194,7,FALSE)+VLOOKUP(CONCATENATE($B29,"_",Q$4,"_",$C$83,"_",$C$81),Data_for_IC_trend_tables!$A$1:$G$49194,7,FALSE),"-")</f>
        <v>171.64544006633378</v>
      </c>
      <c r="R29" s="34">
        <f>IFERROR(VLOOKUP(CONCATENATE($B29,"_",R$4,"_",$C$82,"_",$C$81),Data_for_IC_trend_tables!$A$1:$G$49194,7,FALSE)-VLOOKUP(CONCATENATE($B29,"_",R$4,"_",$C$84,"_",$C$81),Data_for_IC_trend_tables!$A$1:$G$49194,7,FALSE)+VLOOKUP(CONCATENATE($B29,"_",R$4,"_",$C$83,"_",$C$81),Data_for_IC_trend_tables!$A$1:$G$49194,7,FALSE),"-")</f>
        <v>162.73619116668715</v>
      </c>
      <c r="S29" s="34">
        <f>IFERROR(VLOOKUP(CONCATENATE($B29,"_",S$4,"_",$C$82,"_",$C$81),Data_for_IC_trend_tables!$A$1:$G$49194,7,FALSE)-VLOOKUP(CONCATENATE($B29,"_",S$4,"_",$C$84,"_",$C$81),Data_for_IC_trend_tables!$A$1:$G$49194,7,FALSE)+VLOOKUP(CONCATENATE($B29,"_",S$4,"_",$C$83,"_",$C$81),Data_for_IC_trend_tables!$A$1:$G$49194,7,FALSE),"-")</f>
        <v>177.3795239040509</v>
      </c>
      <c r="T29" s="34">
        <f>IFERROR(VLOOKUP(CONCATENATE($B29,"_",T$4,"_",$C$82,"_",$C$81),Data_for_IC_trend_tables!$A$1:$G$49194,7,FALSE)-VLOOKUP(CONCATENATE($B29,"_",T$4,"_",$C$84,"_",$C$81),Data_for_IC_trend_tables!$A$1:$G$49194,7,FALSE)+VLOOKUP(CONCATENATE($B29,"_",T$4,"_",$C$83,"_",$C$81),Data_for_IC_trend_tables!$A$1:$G$49194,7,FALSE),"-")</f>
        <v>163.46514657907949</v>
      </c>
      <c r="U29" s="34">
        <f>IFERROR(VLOOKUP(CONCATENATE($B29,"_",U$4,"_",$C$82,"_",$C$81),Data_for_IC_trend_tables!$A$1:$G$49194,7,FALSE)-VLOOKUP(CONCATENATE($B29,"_",U$4,"_",$C$84,"_",$C$81),Data_for_IC_trend_tables!$A$1:$G$49194,7,FALSE)+VLOOKUP(CONCATENATE($B29,"_",U$4,"_",$C$83,"_",$C$81),Data_for_IC_trend_tables!$A$1:$G$49194,7,FALSE),"-")</f>
        <v>150.62098748038821</v>
      </c>
      <c r="V29" s="34">
        <f>IFERROR(VLOOKUP(CONCATENATE($B29,"_",V$4,"_",$C$82,"_",$C$81),Data_for_IC_trend_tables!$A$1:$G$49194,7,FALSE)-VLOOKUP(CONCATENATE($B29,"_",V$4,"_",$C$84,"_",$C$81),Data_for_IC_trend_tables!$A$1:$G$49194,7,FALSE)+VLOOKUP(CONCATENATE($B29,"_",V$4,"_",$C$83,"_",$C$81),Data_for_IC_trend_tables!$A$1:$G$49194,7,FALSE),"-")</f>
        <v>168.87022638821136</v>
      </c>
      <c r="W29" s="34">
        <f>IFERROR(VLOOKUP(CONCATENATE($B29,"_",W$4,"_",$C$82,"_",$C$81),Data_for_IC_trend_tables!$A$1:$G$49194,7,FALSE)-VLOOKUP(CONCATENATE($B29,"_",W$4,"_",$C$84,"_",$C$81),Data_for_IC_trend_tables!$A$1:$G$49194,7,FALSE)+VLOOKUP(CONCATENATE($B29,"_",W$4,"_",$C$83,"_",$C$81),Data_for_IC_trend_tables!$A$1:$G$49194,7,FALSE),"-")</f>
        <v>178.91162978483101</v>
      </c>
      <c r="X29" s="34">
        <f>IFERROR(VLOOKUP(CONCATENATE($B29,"_",X$4,"_",$C$82,"_",$C$81),Data_for_IC_trend_tables!$A$1:$G$49194,7,FALSE)-VLOOKUP(CONCATENATE($B29,"_",X$4,"_",$C$84,"_",$C$81),Data_for_IC_trend_tables!$A$1:$G$49194,7,FALSE)+VLOOKUP(CONCATENATE($B29,"_",X$4,"_",$C$83,"_",$C$81),Data_for_IC_trend_tables!$A$1:$G$49194,7,FALSE),"-")</f>
        <v>161.1111791771562</v>
      </c>
      <c r="Y29" s="34">
        <f>IFERROR(VLOOKUP(CONCATENATE($B29,"_",Y$4,"_",$C$82,"_",$C$81),Data_for_IC_trend_tables!$A$1:$G$49194,7,FALSE)-VLOOKUP(CONCATENATE($B29,"_",Y$4,"_",$C$84,"_",$C$81),Data_for_IC_trend_tables!$A$1:$G$49194,7,FALSE)+VLOOKUP(CONCATENATE($B29,"_",Y$4,"_",$C$83,"_",$C$81),Data_for_IC_trend_tables!$A$1:$G$49194,7,FALSE),"-")</f>
        <v>144.28197825972265</v>
      </c>
      <c r="Z29" s="34">
        <f>IFERROR(VLOOKUP(CONCATENATE($B29,"_",Z$4,"_",$C$82,"_",$C$81),Data_for_IC_trend_tables!$A$1:$G$49194,7,FALSE)-VLOOKUP(CONCATENATE($B29,"_",Z$4,"_",$C$84,"_",$C$81),Data_for_IC_trend_tables!$A$1:$G$49194,7,FALSE)+VLOOKUP(CONCATENATE($B29,"_",Z$4,"_",$C$83,"_",$C$81),Data_for_IC_trend_tables!$A$1:$G$49194,7,FALSE),"-")</f>
        <v>142.29740895589282</v>
      </c>
      <c r="AA29" s="34">
        <f>IFERROR(VLOOKUP(CONCATENATE($B29,"_",AA$4,"_",$C$82,"_",$C$81),Data_for_IC_trend_tables!$A$1:$G$49194,7,FALSE)-VLOOKUP(CONCATENATE($B29,"_",AA$4,"_",$C$84,"_",$C$81),Data_for_IC_trend_tables!$A$1:$G$49194,7,FALSE)+VLOOKUP(CONCATENATE($B29,"_",AA$4,"_",$C$83,"_",$C$81),Data_for_IC_trend_tables!$A$1:$G$49194,7,FALSE),"-")</f>
        <v>106.65578122560359</v>
      </c>
      <c r="AB29" s="34">
        <f>IFERROR(VLOOKUP(CONCATENATE($B29,"_",AB$4,"_",$C$82,"_",$C$81),Data_for_IC_trend_tables!$A$1:$G$49194,7,FALSE)-VLOOKUP(CONCATENATE($B29,"_",AB$4,"_",$C$84,"_",$C$81),Data_for_IC_trend_tables!$A$1:$G$49194,7,FALSE)+VLOOKUP(CONCATENATE($B29,"_",AB$4,"_",$C$83,"_",$C$81),Data_for_IC_trend_tables!$A$1:$G$49194,7,FALSE),"-")</f>
        <v>82.839022032575855</v>
      </c>
      <c r="AC29" s="34">
        <f>IFERROR(VLOOKUP(CONCATENATE($B29,"_",AC$4,"_",$C$82,"_",$C$81),Data_for_IC_trend_tables!$A$1:$G$49194,7,FALSE)-VLOOKUP(CONCATENATE($B29,"_",AC$4,"_",$C$84,"_",$C$81),Data_for_IC_trend_tables!$A$1:$G$49194,7,FALSE)+VLOOKUP(CONCATENATE($B29,"_",AC$4,"_",$C$83,"_",$C$81),Data_for_IC_trend_tables!$A$1:$G$49194,7,FALSE),"-")</f>
        <v>73.481566247248708</v>
      </c>
      <c r="AD29" s="34">
        <f>IFERROR(VLOOKUP(CONCATENATE($B29,"_",AD$4,"_",$C$82,"_",$C$81),Data_for_IC_trend_tables!$A$1:$G$49194,7,FALSE)-VLOOKUP(CONCATENATE($B29,"_",AD$4,"_",$C$84,"_",$C$81),Data_for_IC_trend_tables!$A$1:$G$49194,7,FALSE)+VLOOKUP(CONCATENATE($B29,"_",AD$4,"_",$C$83,"_",$C$81),Data_for_IC_trend_tables!$A$1:$G$49194,7,FALSE),"-")</f>
        <v>74.253303628468828</v>
      </c>
      <c r="AE29" s="34">
        <f>IFERROR(VLOOKUP(CONCATENATE($B29,"_",AE$4,"_",$C$82,"_",$C$81),Data_for_IC_trend_tables!$A$1:$G$49194,7,FALSE)-VLOOKUP(CONCATENATE($B29,"_",AE$4,"_",$C$84,"_",$C$81),Data_for_IC_trend_tables!$A$1:$G$49194,7,FALSE)+VLOOKUP(CONCATENATE($B29,"_",AE$4,"_",$C$83,"_",$C$81),Data_for_IC_trend_tables!$A$1:$G$49194,7,FALSE),"-")</f>
        <v>61.993114132851396</v>
      </c>
      <c r="AF29" s="34">
        <f>IFERROR(VLOOKUP(CONCATENATE($B29,"_",AF$4,"_",$C$82,"_",$C$81),Data_for_IC_trend_tables!$A$1:$G$49194,7,FALSE)-VLOOKUP(CONCATENATE($B29,"_",AF$4,"_",$C$84,"_",$C$81),Data_for_IC_trend_tables!$A$1:$G$49194,7,FALSE)+VLOOKUP(CONCATENATE($B29,"_",AF$4,"_",$C$83,"_",$C$81),Data_for_IC_trend_tables!$A$1:$G$49194,7,FALSE),"-")</f>
        <v>56.134062306164964</v>
      </c>
      <c r="AG29" s="34">
        <f>IFERROR(VLOOKUP(CONCATENATE($B29,"_",AG$4,"_",$C$82,"_",$C$81),Data_for_IC_trend_tables!$A$1:$G$49194,7,FALSE)-VLOOKUP(CONCATENATE($B29,"_",AG$4,"_",$C$84,"_",$C$81),Data_for_IC_trend_tables!$A$1:$G$49194,7,FALSE)+VLOOKUP(CONCATENATE($B29,"_",AG$4,"_",$C$83,"_",$C$81),Data_for_IC_trend_tables!$A$1:$G$49194,7,FALSE),"-")</f>
        <v>46.545914438950426</v>
      </c>
      <c r="AH29" s="34">
        <f>IFERROR(VLOOKUP(CONCATENATE($B29,"_",AH$4,"_",$C$82,"_",$C$81),Data_for_IC_trend_tables!$A$1:$G$49194,7,FALSE)-VLOOKUP(CONCATENATE($B29,"_",AH$4,"_",$C$84,"_",$C$81),Data_for_IC_trend_tables!$A$1:$G$49194,7,FALSE)+VLOOKUP(CONCATENATE($B29,"_",AH$4,"_",$C$83,"_",$C$81),Data_for_IC_trend_tables!$A$1:$G$49194,7,FALSE),"-")</f>
        <v>33.339249444864834</v>
      </c>
      <c r="AI29" s="34">
        <f>IFERROR(VLOOKUP(CONCATENATE($B29,"_",AI$4,"_",$C$82,"_",$C$81),Data_for_IC_trend_tables!$A$1:$G$49194,7,FALSE)-VLOOKUP(CONCATENATE($B29,"_",AI$4,"_",$C$84,"_",$C$81),Data_for_IC_trend_tables!$A$1:$G$49194,7,FALSE)+VLOOKUP(CONCATENATE($B29,"_",AI$4,"_",$C$83,"_",$C$81),Data_for_IC_trend_tables!$A$1:$G$49194,7,FALSE),"-")</f>
        <v>27.416566398724481</v>
      </c>
      <c r="AJ29" s="34">
        <f>IFERROR(VLOOKUP(CONCATENATE($B29,"_",AJ$4,"_",$C$82,"_",$C$81),Data_for_IC_trend_tables!$A$1:$G$49194,7,FALSE)-VLOOKUP(CONCATENATE($B29,"_",AJ$4,"_",$C$84,"_",$C$81),Data_for_IC_trend_tables!$A$1:$G$49194,7,FALSE)+VLOOKUP(CONCATENATE($B29,"_",AJ$4,"_",$C$83,"_",$C$81),Data_for_IC_trend_tables!$A$1:$G$49194,7,FALSE),"-")</f>
        <v>25.453776736197124</v>
      </c>
      <c r="AK29" s="34">
        <f>IFERROR(VLOOKUP(CONCATENATE($B29,"_",AK$4,"_",$C$82,"_",$C$81),Data_for_IC_trend_tables!$A$1:$G$49194,7,FALSE)-VLOOKUP(CONCATENATE($B29,"_",AK$4,"_",$C$84,"_",$C$81),Data_for_IC_trend_tables!$A$1:$G$49194,7,FALSE)+VLOOKUP(CONCATENATE($B29,"_",AK$4,"_",$C$83,"_",$C$81),Data_for_IC_trend_tables!$A$1:$G$49194,7,FALSE),"-")</f>
        <v>24.097571728168685</v>
      </c>
      <c r="AL29" s="34">
        <f>IFERROR(VLOOKUP(CONCATENATE($B29,"_",AL$4,"_",$C$82,"_",$C$81),Data_for_IC_trend_tables!$A$1:$G$49194,7,FALSE)-VLOOKUP(CONCATENATE($B29,"_",AL$4,"_",$C$84,"_",$C$81),Data_for_IC_trend_tables!$A$1:$G$49194,7,FALSE)+VLOOKUP(CONCATENATE($B29,"_",AL$4,"_",$C$83,"_",$C$81),Data_for_IC_trend_tables!$A$1:$G$49194,7,FALSE),"-")</f>
        <v>24.111301788899329</v>
      </c>
      <c r="AM29" s="34">
        <f>IFERROR(VLOOKUP(CONCATENATE($B29,"_",AM$4,"_",$C$82,"_",$C$81),Data_for_IC_trend_tables!$A$1:$G$49194,7,FALSE)-VLOOKUP(CONCATENATE($B29,"_",AM$4,"_",$C$84,"_",$C$81),Data_for_IC_trend_tables!$A$1:$G$49194,7,FALSE)+VLOOKUP(CONCATENATE($B29,"_",AM$4,"_",$C$83,"_",$C$81),Data_for_IC_trend_tables!$A$1:$G$49194,7,FALSE),"-")</f>
        <v>18.113916131438746</v>
      </c>
      <c r="AN29" s="34">
        <f>IFERROR(VLOOKUP(CONCATENATE($B29,"_",AN$4,"_",$C$82,"_",$C$81),Data_for_IC_trend_tables!$A$1:$G$49194,7,FALSE)-VLOOKUP(CONCATENATE($B29,"_",AN$4,"_",$C$84,"_",$C$81),Data_for_IC_trend_tables!$A$1:$G$49194,7,FALSE)+VLOOKUP(CONCATENATE($B29,"_",AN$4,"_",$C$83,"_",$C$81),Data_for_IC_trend_tables!$A$1:$G$49194,7,FALSE),"-")</f>
        <v>16.571021607323303</v>
      </c>
      <c r="AO29" s="34">
        <f>IFERROR(VLOOKUP(CONCATENATE($B29,"_",AO$4,"_",$C$82,"_",$C$81),Data_for_IC_trend_tables!$A$1:$G$49194,7,FALSE)-VLOOKUP(CONCATENATE($B29,"_",AO$4,"_",$C$84,"_",$C$81),Data_for_IC_trend_tables!$A$1:$G$49194,7,FALSE)+VLOOKUP(CONCATENATE($B29,"_",AO$4,"_",$C$83,"_",$C$81),Data_for_IC_trend_tables!$A$1:$G$49194,7,FALSE),"-")</f>
        <v>15.914059971254286</v>
      </c>
      <c r="AP29" s="34">
        <f>IFERROR(VLOOKUP(CONCATENATE($B29,"_",AP$4,"_",$C$82,"_",$C$81),Data_for_IC_trend_tables!$A$1:$G$49194,7,FALSE)-VLOOKUP(CONCATENATE($B29,"_",AP$4,"_",$C$84,"_",$C$81),Data_for_IC_trend_tables!$A$1:$G$49194,7,FALSE)+VLOOKUP(CONCATENATE($B29,"_",AP$4,"_",$C$83,"_",$C$81),Data_for_IC_trend_tables!$A$1:$G$49194,7,FALSE),"-")</f>
        <v>15.185409432856128</v>
      </c>
      <c r="AQ29" s="34">
        <f>IFERROR(VLOOKUP(CONCATENATE($B29,"_",AQ$4,"_",$C$82,"_",$C$81),Data_for_IC_trend_tables!$A$1:$G$49194,7,FALSE)-VLOOKUP(CONCATENATE($B29,"_",AQ$4,"_",$C$84,"_",$C$81),Data_for_IC_trend_tables!$A$1:$G$49194,7,FALSE)+VLOOKUP(CONCATENATE($B29,"_",AQ$4,"_",$C$83,"_",$C$81),Data_for_IC_trend_tables!$A$1:$G$49194,7,FALSE),"-")</f>
        <v>14.284563848339937</v>
      </c>
      <c r="AR29" s="34">
        <f>IFERROR(VLOOKUP(CONCATENATE($B29,"_",AR$4,"_",$C$82,"_",$C$81),Data_for_IC_trend_tables!$A$1:$G$49194,7,FALSE)-VLOOKUP(CONCATENATE($B29,"_",AR$4,"_",$C$84,"_",$C$81),Data_for_IC_trend_tables!$A$1:$G$49194,7,FALSE)+VLOOKUP(CONCATENATE($B29,"_",AR$4,"_",$C$83,"_",$C$81),Data_for_IC_trend_tables!$A$1:$G$49194,7,FALSE),"-")</f>
        <v>11.30852189829611</v>
      </c>
      <c r="AS29" s="34">
        <f>IFERROR(VLOOKUP(CONCATENATE($B29,"_",AS$4,"_",$C$82,"_",$C$81),Data_for_IC_trend_tables!$A$1:$G$49194,7,FALSE)-VLOOKUP(CONCATENATE($B29,"_",AS$4,"_",$C$84,"_",$C$81),Data_for_IC_trend_tables!$A$1:$G$49194,7,FALSE)+VLOOKUP(CONCATENATE($B29,"_",AS$4,"_",$C$83,"_",$C$81),Data_for_IC_trend_tables!$A$1:$G$49194,7,FALSE),"-")</f>
        <v>11.017613108575414</v>
      </c>
      <c r="AT29" s="34">
        <f>IFERROR(VLOOKUP(CONCATENATE($B29,"_",AT$4,"_",$C$82,"_",$C$81),Data_for_IC_trend_tables!$A$1:$G$49194,7,FALSE)-VLOOKUP(CONCATENATE($B29,"_",AT$4,"_",$C$84,"_",$C$81),Data_for_IC_trend_tables!$A$1:$G$49194,7,FALSE)+VLOOKUP(CONCATENATE($B29,"_",AT$4,"_",$C$83,"_",$C$81),Data_for_IC_trend_tables!$A$1:$G$49194,7,FALSE),"-")</f>
        <v>12.935265125381681</v>
      </c>
      <c r="AU29" s="34">
        <f>IFERROR(VLOOKUP(CONCATENATE($B29,"_",AU$4,"_",$C$82,"_",$C$81),Data_for_IC_trend_tables!$A$1:$G$49194,7,FALSE)-VLOOKUP(CONCATENATE($B29,"_",AU$4,"_",$C$84,"_",$C$81),Data_for_IC_trend_tables!$A$1:$G$49194,7,FALSE)+VLOOKUP(CONCATENATE($B29,"_",AU$4,"_",$C$83,"_",$C$81),Data_for_IC_trend_tables!$A$1:$G$49194,7,FALSE),"-")</f>
        <v>9.4532389726115049</v>
      </c>
      <c r="AV29" s="113"/>
      <c r="AW29" s="34">
        <f>IFERROR(VLOOKUP(CONCATENATE($B29,"_",AW$4,"_",$C$82,"_",$C$81),Data_for_IC_trend_tables!$A$1:$G$49194,7,FALSE)-VLOOKUP(CONCATENATE($B29,"_",AW$4,"_",$C$84,"_",$C$81),Data_for_IC_trend_tables!$A$1:$G$49194,7,FALSE)+VLOOKUP(CONCATENATE($B29,"_",AW$4,"_",$C$83,"_",$C$81),Data_for_IC_trend_tables!$A$1:$G$49194,7,FALSE),"-")</f>
        <v>9.4532389726115049</v>
      </c>
      <c r="AX29" s="79"/>
      <c r="AY29" s="38" t="str">
        <f t="shared" si="0"/>
        <v/>
      </c>
      <c r="AZ29" s="58" t="str">
        <f t="shared" si="1"/>
        <v/>
      </c>
      <c r="BA29" s="79"/>
      <c r="BB29" s="38" t="str">
        <f t="shared" si="2"/>
        <v/>
      </c>
      <c r="BC29" s="58" t="str">
        <f t="shared" si="3"/>
        <v/>
      </c>
      <c r="BD29" s="79">
        <v>42</v>
      </c>
      <c r="BE29" s="38" t="str">
        <f t="shared" si="4"/>
        <v>Yes</v>
      </c>
      <c r="BF29" s="58">
        <f t="shared" si="5"/>
        <v>-0.77492288160448808</v>
      </c>
      <c r="BG29" s="241">
        <v>0.65</v>
      </c>
      <c r="BH29" s="38" t="str">
        <f t="shared" si="6"/>
        <v>Yes</v>
      </c>
      <c r="BI29" s="58">
        <f t="shared" si="7"/>
        <v>-0.22268931467465214</v>
      </c>
      <c r="BJ29" s="31"/>
      <c r="BK29" s="31"/>
      <c r="BL29" s="32" t="s">
        <v>76</v>
      </c>
      <c r="BM29" s="32" t="s">
        <v>76</v>
      </c>
      <c r="BN29"/>
      <c r="BO29"/>
      <c r="BP29"/>
      <c r="BQ29" s="113"/>
    </row>
    <row r="30" spans="2:69" s="3" customFormat="1" x14ac:dyDescent="0.2">
      <c r="B30" s="53" t="s">
        <v>155</v>
      </c>
      <c r="C30" s="55" t="s">
        <v>18</v>
      </c>
      <c r="D30" s="56">
        <v>1980</v>
      </c>
      <c r="E30" s="30">
        <f>IFERROR(VLOOKUP(CONCATENATE($B30,"_",E$4,"_",$C$82,"_",$C$81),Data_for_IC_trend_tables!$A$1:$G$49194,7,FALSE),"-")</f>
        <v>3460.9272864715599</v>
      </c>
      <c r="F30" s="30">
        <f>IFERROR(VLOOKUP(CONCATENATE($B30,"_",F$4,"_",$C$82,"_",$C$81),Data_for_IC_trend_tables!$A$1:$G$49194,7,FALSE),"-")</f>
        <v>3197.7966366464898</v>
      </c>
      <c r="G30" s="30">
        <f>IFERROR(VLOOKUP(CONCATENATE($B30,"_",G$4,"_",$C$82,"_",$C$81),Data_for_IC_trend_tables!$A$1:$G$49194,7,FALSE),"-")</f>
        <v>2954.7534684827201</v>
      </c>
      <c r="H30" s="30">
        <f>IFERROR(VLOOKUP(CONCATENATE($B30,"_",H$4,"_",$C$82,"_",$C$81),Data_for_IC_trend_tables!$A$1:$G$49194,7,FALSE),"-")</f>
        <v>2550.6499620167901</v>
      </c>
      <c r="I30" s="30">
        <f>IFERROR(VLOOKUP(CONCATENATE($B30,"_",I$4,"_",$C$82,"_",$C$81),Data_for_IC_trend_tables!$A$1:$G$49194,7,FALSE),"-")</f>
        <v>2260.6731681870601</v>
      </c>
      <c r="J30" s="30">
        <f>IFERROR(VLOOKUP(CONCATENATE($B30,"_",J$4,"_",$C$82,"_",$C$81),Data_for_IC_trend_tables!$A$1:$G$49194,7,FALSE),"-")</f>
        <v>2061.7960784041602</v>
      </c>
      <c r="K30" s="30">
        <f>IFERROR(VLOOKUP(CONCATENATE($B30,"_",K$4,"_",$C$82,"_",$C$81),Data_for_IC_trend_tables!$A$1:$G$49194,7,FALSE),"-")</f>
        <v>2063.9280803372098</v>
      </c>
      <c r="L30" s="30">
        <f>IFERROR(VLOOKUP(CONCATENATE($B30,"_",L$4,"_",$C$82,"_",$C$81),Data_for_IC_trend_tables!$A$1:$G$49194,7,FALSE),"-")</f>
        <v>2165.9972753637799</v>
      </c>
      <c r="M30" s="30">
        <f>IFERROR(VLOOKUP(CONCATENATE($B30,"_",M$4,"_",$C$82,"_",$C$81),Data_for_IC_trend_tables!$A$1:$G$49194,7,FALSE),"-")</f>
        <v>2103.5698767122399</v>
      </c>
      <c r="N30" s="30">
        <f>IFERROR(VLOOKUP(CONCATENATE($B30,"_",N$4,"_",$C$82,"_",$C$81),Data_for_IC_trend_tables!$A$1:$G$49194,7,FALSE),"-")</f>
        <v>2001.8842009622499</v>
      </c>
      <c r="O30" s="30">
        <f>IFERROR(VLOOKUP(CONCATENATE($B30,"_",O$4,"_",$C$82,"_",$C$81),Data_for_IC_trend_tables!$A$1:$G$49194,7,FALSE),"-")</f>
        <v>1783.5989351657399</v>
      </c>
      <c r="P30" s="30">
        <f>IFERROR(VLOOKUP(CONCATENATE($B30,"_",P$4,"_",$C$82,"_",$C$81),Data_for_IC_trend_tables!$A$1:$G$49194,7,FALSE),"-")</f>
        <v>1672.39017687142</v>
      </c>
      <c r="Q30" s="30">
        <f>IFERROR(VLOOKUP(CONCATENATE($B30,"_",Q$4,"_",$C$82,"_",$C$81),Data_for_IC_trend_tables!$A$1:$G$49194,7,FALSE),"-")</f>
        <v>1573.96749083595</v>
      </c>
      <c r="R30" s="30">
        <f>IFERROR(VLOOKUP(CONCATENATE($B30,"_",R$4,"_",$C$82,"_",$C$81),Data_for_IC_trend_tables!$A$1:$G$49194,7,FALSE),"-")</f>
        <v>1471.4869028308201</v>
      </c>
      <c r="S30" s="30">
        <f>IFERROR(VLOOKUP(CONCATENATE($B30,"_",S$4,"_",$C$82,"_",$C$81),Data_for_IC_trend_tables!$A$1:$G$49194,7,FALSE),"-")</f>
        <v>1389.2254697984599</v>
      </c>
      <c r="T30" s="30">
        <f>IFERROR(VLOOKUP(CONCATENATE($B30,"_",T$4,"_",$C$82,"_",$C$81),Data_for_IC_trend_tables!$A$1:$G$49194,7,FALSE),"-")</f>
        <v>1322.4172947843999</v>
      </c>
      <c r="U30" s="30">
        <f>IFERROR(VLOOKUP(CONCATENATE($B30,"_",U$4,"_",$C$82,"_",$C$81),Data_for_IC_trend_tables!$A$1:$G$49194,7,FALSE),"-")</f>
        <v>1213.6092272488099</v>
      </c>
      <c r="V30" s="30">
        <f>IFERROR(VLOOKUP(CONCATENATE($B30,"_",V$4,"_",$C$82,"_",$C$81),Data_for_IC_trend_tables!$A$1:$G$49194,7,FALSE),"-")</f>
        <v>1138.0388007960501</v>
      </c>
      <c r="W30" s="30">
        <f>IFERROR(VLOOKUP(CONCATENATE($B30,"_",W$4,"_",$C$82,"_",$C$81),Data_for_IC_trend_tables!$A$1:$G$49194,7,FALSE),"-")</f>
        <v>1003.93009122464</v>
      </c>
      <c r="X30" s="30">
        <f>IFERROR(VLOOKUP(CONCATENATE($B30,"_",X$4,"_",$C$82,"_",$C$81),Data_for_IC_trend_tables!$A$1:$G$49194,7,FALSE),"-")</f>
        <v>903.34668071402496</v>
      </c>
      <c r="Y30" s="30">
        <f>IFERROR(VLOOKUP(CONCATENATE($B30,"_",Y$4,"_",$C$82,"_",$C$81),Data_for_IC_trend_tables!$A$1:$G$49194,7,FALSE),"-")</f>
        <v>756.45388327446096</v>
      </c>
      <c r="Z30" s="30">
        <f>IFERROR(VLOOKUP(CONCATENATE($B30,"_",Z$4,"_",$C$82,"_",$C$81),Data_for_IC_trend_tables!$A$1:$G$49194,7,FALSE),"-")</f>
        <v>704.76497841532603</v>
      </c>
      <c r="AA30" s="30">
        <f>IFERROR(VLOOKUP(CONCATENATE($B30,"_",AA$4,"_",$C$82,"_",$C$81),Data_for_IC_trend_tables!$A$1:$G$49194,7,FALSE),"-")</f>
        <v>623.48871090894397</v>
      </c>
      <c r="AB30" s="30">
        <f>IFERROR(VLOOKUP(CONCATENATE($B30,"_",AB$4,"_",$C$82,"_",$C$81),Data_for_IC_trend_tables!$A$1:$G$49194,7,FALSE),"-")</f>
        <v>525.84309499020105</v>
      </c>
      <c r="AC30" s="30">
        <f>IFERROR(VLOOKUP(CONCATENATE($B30,"_",AC$4,"_",$C$82,"_",$C$81),Data_for_IC_trend_tables!$A$1:$G$49194,7,FALSE),"-")</f>
        <v>489.21666129730301</v>
      </c>
      <c r="AD30" s="30">
        <f>IFERROR(VLOOKUP(CONCATENATE($B30,"_",AD$4,"_",$C$82,"_",$C$81),Data_for_IC_trend_tables!$A$1:$G$49194,7,FALSE),"-")</f>
        <v>411.02192926639401</v>
      </c>
      <c r="AE30" s="30">
        <f>IFERROR(VLOOKUP(CONCATENATE($B30,"_",AE$4,"_",$C$82,"_",$C$81),Data_for_IC_trend_tables!$A$1:$G$49194,7,FALSE),"-")</f>
        <v>389.20677506124701</v>
      </c>
      <c r="AF30" s="30">
        <f>IFERROR(VLOOKUP(CONCATENATE($B30,"_",AF$4,"_",$C$82,"_",$C$81),Data_for_IC_trend_tables!$A$1:$G$49194,7,FALSE),"-")</f>
        <v>348.126488260722</v>
      </c>
      <c r="AG30" s="30">
        <f>IFERROR(VLOOKUP(CONCATENATE($B30,"_",AG$4,"_",$C$82,"_",$C$81),Data_for_IC_trend_tables!$A$1:$G$49194,7,FALSE),"-")</f>
        <v>293.80459730332001</v>
      </c>
      <c r="AH30" s="30">
        <f>IFERROR(VLOOKUP(CONCATENATE($B30,"_",AH$4,"_",$C$82,"_",$C$81),Data_for_IC_trend_tables!$A$1:$G$49194,7,FALSE),"-")</f>
        <v>243.326625962805</v>
      </c>
      <c r="AI30" s="30">
        <f>IFERROR(VLOOKUP(CONCATENATE($B30,"_",AI$4,"_",$C$82,"_",$C$81),Data_for_IC_trend_tables!$A$1:$G$49194,7,FALSE),"-")</f>
        <v>221.796908763918</v>
      </c>
      <c r="AJ30" s="30">
        <f>IFERROR(VLOOKUP(CONCATENATE($B30,"_",AJ$4,"_",$C$82,"_",$C$81),Data_for_IC_trend_tables!$A$1:$G$49194,7,FALSE),"-")</f>
        <v>201.95755984039201</v>
      </c>
      <c r="AK30" s="30">
        <f>IFERROR(VLOOKUP(CONCATENATE($B30,"_",AK$4,"_",$C$82,"_",$C$81),Data_for_IC_trend_tables!$A$1:$G$49194,7,FALSE),"-")</f>
        <v>180.99244751538299</v>
      </c>
      <c r="AL30" s="30">
        <f>IFERROR(VLOOKUP(CONCATENATE($B30,"_",AL$4,"_",$C$82,"_",$C$81),Data_for_IC_trend_tables!$A$1:$G$49194,7,FALSE),"-")</f>
        <v>150.04216258693799</v>
      </c>
      <c r="AM30" s="30">
        <f>IFERROR(VLOOKUP(CONCATENATE($B30,"_",AM$4,"_",$C$82,"_",$C$81),Data_for_IC_trend_tables!$A$1:$G$49194,7,FALSE),"-")</f>
        <v>134.02128301176199</v>
      </c>
      <c r="AN30" s="30">
        <f>IFERROR(VLOOKUP(CONCATENATE($B30,"_",AN$4,"_",$C$82,"_",$C$81),Data_for_IC_trend_tables!$A$1:$G$49194,7,FALSE),"-")</f>
        <v>127.42152794301499</v>
      </c>
      <c r="AO30" s="30">
        <f>IFERROR(VLOOKUP(CONCATENATE($B30,"_",AO$4,"_",$C$82,"_",$C$81),Data_for_IC_trend_tables!$A$1:$G$49194,7,FALSE),"-")</f>
        <v>122.611701628614</v>
      </c>
      <c r="AP30" s="30">
        <f>IFERROR(VLOOKUP(CONCATENATE($B30,"_",AP$4,"_",$C$82,"_",$C$81),Data_for_IC_trend_tables!$A$1:$G$49194,7,FALSE),"-")</f>
        <v>119.308826292484</v>
      </c>
      <c r="AQ30" s="30">
        <f>IFERROR(VLOOKUP(CONCATENATE($B30,"_",AQ$4,"_",$C$82,"_",$C$81),Data_for_IC_trend_tables!$A$1:$G$49194,7,FALSE),"-")</f>
        <v>113.393075011279</v>
      </c>
      <c r="AR30" s="30">
        <f>IFERROR(VLOOKUP(CONCATENATE($B30,"_",AR$4,"_",$C$82,"_",$C$81),Data_for_IC_trend_tables!$A$1:$G$49194,7,FALSE),"-")</f>
        <v>111.50117520128801</v>
      </c>
      <c r="AS30" s="30">
        <f>IFERROR(VLOOKUP(CONCATENATE($B30,"_",AS$4,"_",$C$82,"_",$C$81),Data_for_IC_trend_tables!$A$1:$G$49194,7,FALSE),"-")</f>
        <v>84.897399305665601</v>
      </c>
      <c r="AT30" s="30">
        <f>IFERROR(VLOOKUP(CONCATENATE($B30,"_",AT$4,"_",$C$82,"_",$C$81),Data_for_IC_trend_tables!$A$1:$G$49194,7,FALSE),"-")</f>
        <v>79.129416653462101</v>
      </c>
      <c r="AU30" s="30">
        <f>IFERROR(VLOOKUP(CONCATENATE($B30,"_",AU$4,"_",$C$82,"_",$C$81),Data_for_IC_trend_tables!$A$1:$G$49194,7,FALSE),"-")</f>
        <v>88.146073517696195</v>
      </c>
      <c r="AV30"/>
      <c r="AW30" s="30">
        <f>IFERROR(VLOOKUP(CONCATENATE($B30,"_",AW$4,"_",$C$82,"_",$C$81),Data_for_IC_trend_tables!$A$1:$G$49194,7,FALSE),"-")</f>
        <v>88.146073517696195</v>
      </c>
      <c r="AX30" s="77">
        <f>E30*0.7</f>
        <v>2422.6491005300918</v>
      </c>
      <c r="AY30" s="38" t="str">
        <f t="shared" si="0"/>
        <v>Yes</v>
      </c>
      <c r="AZ30" s="58">
        <f t="shared" si="1"/>
        <v>-0.96361583132348427</v>
      </c>
      <c r="BA30" s="79">
        <v>1042</v>
      </c>
      <c r="BB30" s="38" t="str">
        <f t="shared" si="2"/>
        <v>Yes</v>
      </c>
      <c r="BC30" s="58">
        <f t="shared" si="3"/>
        <v>-0.91540683923445665</v>
      </c>
      <c r="BD30" s="79"/>
      <c r="BE30" s="38" t="str">
        <f t="shared" si="4"/>
        <v/>
      </c>
      <c r="BF30" s="58" t="str">
        <f t="shared" si="5"/>
        <v/>
      </c>
      <c r="BG30" s="241"/>
      <c r="BH30" s="38" t="str">
        <f t="shared" si="6"/>
        <v/>
      </c>
      <c r="BI30" s="58" t="str">
        <f t="shared" si="7"/>
        <v/>
      </c>
      <c r="BJ30" s="32" t="s">
        <v>76</v>
      </c>
      <c r="BK30" s="32" t="s">
        <v>76</v>
      </c>
      <c r="BL30" s="31"/>
      <c r="BM30" s="139"/>
      <c r="BN30"/>
      <c r="BO30"/>
      <c r="BP30"/>
      <c r="BQ30"/>
    </row>
    <row r="31" spans="2:69" s="3" customFormat="1" x14ac:dyDescent="0.2">
      <c r="B31" s="53" t="s">
        <v>156</v>
      </c>
      <c r="C31" s="55" t="s">
        <v>19</v>
      </c>
      <c r="D31" s="56"/>
      <c r="E31" s="30" t="str">
        <f>IFERROR(VLOOKUP(CONCATENATE($B31,"_",E$4,"_",$C$82,"_",$C$81),Data_for_IC_trend_tables!$A$1:$G$49194,7,FALSE),"-")</f>
        <v>-</v>
      </c>
      <c r="F31" s="30" t="str">
        <f>IFERROR(VLOOKUP(CONCATENATE($B31,"_",F$4,"_",$C$82,"_",$C$81),Data_for_IC_trend_tables!$A$1:$G$49194,7,FALSE),"-")</f>
        <v>-</v>
      </c>
      <c r="G31" s="30" t="str">
        <f>IFERROR(VLOOKUP(CONCATENATE($B31,"_",G$4,"_",$C$82,"_",$C$81),Data_for_IC_trend_tables!$A$1:$G$49194,7,FALSE),"-")</f>
        <v>-</v>
      </c>
      <c r="H31" s="30" t="str">
        <f>IFERROR(VLOOKUP(CONCATENATE($B31,"_",H$4,"_",$C$82,"_",$C$81),Data_for_IC_trend_tables!$A$1:$G$49194,7,FALSE),"-")</f>
        <v>-</v>
      </c>
      <c r="I31" s="30" t="str">
        <f>IFERROR(VLOOKUP(CONCATENATE($B31,"_",I$4,"_",$C$82,"_",$C$81),Data_for_IC_trend_tables!$A$1:$G$49194,7,FALSE),"-")</f>
        <v>-</v>
      </c>
      <c r="J31" s="30" t="str">
        <f>IFERROR(VLOOKUP(CONCATENATE($B31,"_",J$4,"_",$C$82,"_",$C$81),Data_for_IC_trend_tables!$A$1:$G$49194,7,FALSE),"-")</f>
        <v>-</v>
      </c>
      <c r="K31" s="30" t="str">
        <f>IFERROR(VLOOKUP(CONCATENATE($B31,"_",K$4,"_",$C$82,"_",$C$81),Data_for_IC_trend_tables!$A$1:$G$49194,7,FALSE),"-")</f>
        <v>-</v>
      </c>
      <c r="L31" s="30" t="str">
        <f>IFERROR(VLOOKUP(CONCATENATE($B31,"_",L$4,"_",$C$82,"_",$C$81),Data_for_IC_trend_tables!$A$1:$G$49194,7,FALSE),"-")</f>
        <v>-</v>
      </c>
      <c r="M31" s="30" t="str">
        <f>IFERROR(VLOOKUP(CONCATENATE($B31,"_",M$4,"_",$C$82,"_",$C$81),Data_for_IC_trend_tables!$A$1:$G$49194,7,FALSE),"-")</f>
        <v>-</v>
      </c>
      <c r="N31" s="30" t="str">
        <f>IFERROR(VLOOKUP(CONCATENATE($B31,"_",N$4,"_",$C$82,"_",$C$81),Data_for_IC_trend_tables!$A$1:$G$49194,7,FALSE),"-")</f>
        <v>-</v>
      </c>
      <c r="O31" s="30">
        <f>IFERROR(VLOOKUP(CONCATENATE($B31,"_",O$4,"_",$C$82,"_",$C$81),Data_for_IC_trend_tables!$A$1:$G$49194,7,FALSE),"-")</f>
        <v>1075.15110651432</v>
      </c>
      <c r="P31" s="30">
        <f>IFERROR(VLOOKUP(CONCATENATE($B31,"_",P$4,"_",$C$82,"_",$C$81),Data_for_IC_trend_tables!$A$1:$G$49194,7,FALSE),"-")</f>
        <v>941.10029898287496</v>
      </c>
      <c r="Q31" s="30">
        <f>IFERROR(VLOOKUP(CONCATENATE($B31,"_",Q$4,"_",$C$82,"_",$C$81),Data_for_IC_trend_tables!$A$1:$G$49194,7,FALSE),"-")</f>
        <v>1041.4356839647201</v>
      </c>
      <c r="R31" s="30">
        <f>IFERROR(VLOOKUP(CONCATENATE($B31,"_",R$4,"_",$C$82,"_",$C$81),Data_for_IC_trend_tables!$A$1:$G$49194,7,FALSE),"-")</f>
        <v>947.34802412229203</v>
      </c>
      <c r="S31" s="30">
        <f>IFERROR(VLOOKUP(CONCATENATE($B31,"_",S$4,"_",$C$82,"_",$C$81),Data_for_IC_trend_tables!$A$1:$G$49194,7,FALSE),"-")</f>
        <v>779.92246470769499</v>
      </c>
      <c r="T31" s="30">
        <f>IFERROR(VLOOKUP(CONCATENATE($B31,"_",T$4,"_",$C$82,"_",$C$81),Data_for_IC_trend_tables!$A$1:$G$49194,7,FALSE),"-")</f>
        <v>867.33444290569298</v>
      </c>
      <c r="U31" s="30">
        <f>IFERROR(VLOOKUP(CONCATENATE($B31,"_",U$4,"_",$C$82,"_",$C$81),Data_for_IC_trend_tables!$A$1:$G$49194,7,FALSE),"-")</f>
        <v>680.95583682742199</v>
      </c>
      <c r="V31" s="30">
        <f>IFERROR(VLOOKUP(CONCATENATE($B31,"_",V$4,"_",$C$82,"_",$C$81),Data_for_IC_trend_tables!$A$1:$G$49194,7,FALSE),"-")</f>
        <v>616.82673322080802</v>
      </c>
      <c r="W31" s="30">
        <f>IFERROR(VLOOKUP(CONCATENATE($B31,"_",W$4,"_",$C$82,"_",$C$81),Data_for_IC_trend_tables!$A$1:$G$49194,7,FALSE),"-")</f>
        <v>575.20915010424505</v>
      </c>
      <c r="X31" s="30">
        <f>IFERROR(VLOOKUP(CONCATENATE($B31,"_",X$4,"_",$C$82,"_",$C$81),Data_for_IC_trend_tables!$A$1:$G$49194,7,FALSE),"-")</f>
        <v>1030.08445856651</v>
      </c>
      <c r="Y31" s="30">
        <f>IFERROR(VLOOKUP(CONCATENATE($B31,"_",Y$4,"_",$C$82,"_",$C$81),Data_for_IC_trend_tables!$A$1:$G$49194,7,FALSE),"-")</f>
        <v>1148.36046517215</v>
      </c>
      <c r="Z31" s="30">
        <f>IFERROR(VLOOKUP(CONCATENATE($B31,"_",Z$4,"_",$C$82,"_",$C$81),Data_for_IC_trend_tables!$A$1:$G$49194,7,FALSE),"-")</f>
        <v>1073.1597993361299</v>
      </c>
      <c r="AA31" s="30">
        <f>IFERROR(VLOOKUP(CONCATENATE($B31,"_",AA$4,"_",$C$82,"_",$C$81),Data_for_IC_trend_tables!$A$1:$G$49194,7,FALSE),"-")</f>
        <v>1256.9310400038401</v>
      </c>
      <c r="AB31" s="30">
        <f>IFERROR(VLOOKUP(CONCATENATE($B31,"_",AB$4,"_",$C$82,"_",$C$81),Data_for_IC_trend_tables!$A$1:$G$49194,7,FALSE),"-")</f>
        <v>1190.3965495776399</v>
      </c>
      <c r="AC31" s="30">
        <f>IFERROR(VLOOKUP(CONCATENATE($B31,"_",AC$4,"_",$C$82,"_",$C$81),Data_for_IC_trend_tables!$A$1:$G$49194,7,FALSE),"-")</f>
        <v>1383.3184574531999</v>
      </c>
      <c r="AD31" s="30">
        <f>IFERROR(VLOOKUP(CONCATENATE($B31,"_",AD$4,"_",$C$82,"_",$C$81),Data_for_IC_trend_tables!$A$1:$G$49194,7,FALSE),"-")</f>
        <v>1478.5066956803901</v>
      </c>
      <c r="AE31" s="30">
        <f>IFERROR(VLOOKUP(CONCATENATE($B31,"_",AE$4,"_",$C$82,"_",$C$81),Data_for_IC_trend_tables!$A$1:$G$49194,7,FALSE),"-")</f>
        <v>1628.86171001398</v>
      </c>
      <c r="AF31" s="30">
        <f>IFERROR(VLOOKUP(CONCATENATE($B31,"_",AF$4,"_",$C$82,"_",$C$81),Data_for_IC_trend_tables!$A$1:$G$49194,7,FALSE),"-")</f>
        <v>1608.2665901319999</v>
      </c>
      <c r="AG31" s="30">
        <f>IFERROR(VLOOKUP(CONCATENATE($B31,"_",AG$4,"_",$C$82,"_",$C$81),Data_for_IC_trend_tables!$A$1:$G$49194,7,FALSE),"-")</f>
        <v>1465.89048516353</v>
      </c>
      <c r="AH31" s="30">
        <f>IFERROR(VLOOKUP(CONCATENATE($B31,"_",AH$4,"_",$C$82,"_",$C$81),Data_for_IC_trend_tables!$A$1:$G$49194,7,FALSE),"-")</f>
        <v>1462.5887152237599</v>
      </c>
      <c r="AI31" s="30">
        <f>IFERROR(VLOOKUP(CONCATENATE($B31,"_",AI$4,"_",$C$82,"_",$C$81),Data_for_IC_trend_tables!$A$1:$G$49194,7,FALSE),"-")</f>
        <v>1568.2541663981499</v>
      </c>
      <c r="AJ31" s="30">
        <f>IFERROR(VLOOKUP(CONCATENATE($B31,"_",AJ$4,"_",$C$82,"_",$C$81),Data_for_IC_trend_tables!$A$1:$G$49194,7,FALSE),"-")</f>
        <v>1645.3302320037501</v>
      </c>
      <c r="AK31" s="30">
        <f>IFERROR(VLOOKUP(CONCATENATE($B31,"_",AK$4,"_",$C$82,"_",$C$81),Data_for_IC_trend_tables!$A$1:$G$49194,7,FALSE),"-")</f>
        <v>1653.0509339269199</v>
      </c>
      <c r="AL31" s="30">
        <f>IFERROR(VLOOKUP(CONCATENATE($B31,"_",AL$4,"_",$C$82,"_",$C$81),Data_for_IC_trend_tables!$A$1:$G$49194,7,FALSE),"-")</f>
        <v>1646.4992882347501</v>
      </c>
      <c r="AM31" s="30">
        <f>IFERROR(VLOOKUP(CONCATENATE($B31,"_",AM$4,"_",$C$82,"_",$C$81),Data_for_IC_trend_tables!$A$1:$G$49194,7,FALSE),"-")</f>
        <v>1897.5156528203199</v>
      </c>
      <c r="AN31" s="30">
        <f>IFERROR(VLOOKUP(CONCATENATE($B31,"_",AN$4,"_",$C$82,"_",$C$81),Data_for_IC_trend_tables!$A$1:$G$49194,7,FALSE),"-")</f>
        <v>2048.0567623730399</v>
      </c>
      <c r="AO31" s="30">
        <f>IFERROR(VLOOKUP(CONCATENATE($B31,"_",AO$4,"_",$C$82,"_",$C$81),Data_for_IC_trend_tables!$A$1:$G$49194,7,FALSE),"-")</f>
        <v>2120.3454121455702</v>
      </c>
      <c r="AP31" s="30">
        <f>IFERROR(VLOOKUP(CONCATENATE($B31,"_",AP$4,"_",$C$82,"_",$C$81),Data_for_IC_trend_tables!$A$1:$G$49194,7,FALSE),"-")</f>
        <v>1831.65462467519</v>
      </c>
      <c r="AQ31" s="30">
        <f>IFERROR(VLOOKUP(CONCATENATE($B31,"_",AQ$4,"_",$C$82,"_",$C$81),Data_for_IC_trend_tables!$A$1:$G$49194,7,FALSE),"-")</f>
        <v>1917.3214382818701</v>
      </c>
      <c r="AR31" s="30">
        <f>IFERROR(VLOOKUP(CONCATENATE($B31,"_",AR$4,"_",$C$82,"_",$C$81),Data_for_IC_trend_tables!$A$1:$G$49194,7,FALSE),"-")</f>
        <v>1751.9776559529</v>
      </c>
      <c r="AS31" s="30">
        <f>IFERROR(VLOOKUP(CONCATENATE($B31,"_",AS$4,"_",$C$82,"_",$C$81),Data_for_IC_trend_tables!$A$1:$G$49194,7,FALSE),"-")</f>
        <v>1383.6289015217101</v>
      </c>
      <c r="AT31" s="30">
        <f>IFERROR(VLOOKUP(CONCATENATE($B31,"_",AT$4,"_",$C$82,"_",$C$81),Data_for_IC_trend_tables!$A$1:$G$49194,7,FALSE),"-")</f>
        <v>1227.7725186697101</v>
      </c>
      <c r="AU31" s="30">
        <f>IFERROR(VLOOKUP(CONCATENATE($B31,"_",AU$4,"_",$C$82,"_",$C$81),Data_for_IC_trend_tables!$A$1:$G$49194,7,FALSE),"-")</f>
        <v>1211.3702151145001</v>
      </c>
      <c r="AV31"/>
      <c r="AW31" s="30">
        <f>IFERROR(VLOOKUP(CONCATENATE($B31,"_",AW$4,"_",$C$82,"_",$C$81),Data_for_IC_trend_tables!$A$1:$G$49194,7,FALSE),"-")</f>
        <v>1211.3702151145001</v>
      </c>
      <c r="AX31" s="79"/>
      <c r="AY31" s="38" t="str">
        <f t="shared" si="0"/>
        <v/>
      </c>
      <c r="AZ31" s="58" t="str">
        <f t="shared" si="1"/>
        <v/>
      </c>
      <c r="BA31" s="79"/>
      <c r="BB31" s="38" t="str">
        <f t="shared" si="2"/>
        <v/>
      </c>
      <c r="BC31" s="58" t="str">
        <f t="shared" si="3"/>
        <v/>
      </c>
      <c r="BD31" s="79"/>
      <c r="BE31" s="38" t="str">
        <f t="shared" si="4"/>
        <v/>
      </c>
      <c r="BF31" s="58" t="str">
        <f t="shared" si="5"/>
        <v/>
      </c>
      <c r="BG31" s="241"/>
      <c r="BH31" s="38" t="str">
        <f t="shared" si="6"/>
        <v/>
      </c>
      <c r="BI31" s="58" t="str">
        <f t="shared" si="7"/>
        <v/>
      </c>
      <c r="BJ31" s="31"/>
      <c r="BK31" s="31"/>
      <c r="BL31" s="31"/>
      <c r="BM31" s="139"/>
      <c r="BN31"/>
      <c r="BO31"/>
      <c r="BP31"/>
      <c r="BQ31"/>
    </row>
    <row r="32" spans="2:69" s="3" customFormat="1" x14ac:dyDescent="0.2">
      <c r="B32" s="53" t="s">
        <v>157</v>
      </c>
      <c r="C32" s="55" t="s">
        <v>20</v>
      </c>
      <c r="D32" s="56"/>
      <c r="E32" s="30" t="str">
        <f>IFERROR(VLOOKUP(CONCATENATE($B32,"_",E$4,"_",$C$82,"_",$C$81),Data_for_IC_trend_tables!$A$1:$G$49194,7,FALSE),"-")</f>
        <v>-</v>
      </c>
      <c r="F32" s="30" t="str">
        <f>IFERROR(VLOOKUP(CONCATENATE($B32,"_",F$4,"_",$C$82,"_",$C$81),Data_for_IC_trend_tables!$A$1:$G$49194,7,FALSE),"-")</f>
        <v>-</v>
      </c>
      <c r="G32" s="30" t="str">
        <f>IFERROR(VLOOKUP(CONCATENATE($B32,"_",G$4,"_",$C$82,"_",$C$81),Data_for_IC_trend_tables!$A$1:$G$49194,7,FALSE),"-")</f>
        <v>-</v>
      </c>
      <c r="H32" s="30" t="str">
        <f>IFERROR(VLOOKUP(CONCATENATE($B32,"_",H$4,"_",$C$82,"_",$C$81),Data_for_IC_trend_tables!$A$1:$G$49194,7,FALSE),"-")</f>
        <v>-</v>
      </c>
      <c r="I32" s="30" t="str">
        <f>IFERROR(VLOOKUP(CONCATENATE($B32,"_",I$4,"_",$C$82,"_",$C$81),Data_for_IC_trend_tables!$A$1:$G$49194,7,FALSE),"-")</f>
        <v>-</v>
      </c>
      <c r="J32" s="30" t="str">
        <f>IFERROR(VLOOKUP(CONCATENATE($B32,"_",J$4,"_",$C$82,"_",$C$81),Data_for_IC_trend_tables!$A$1:$G$49194,7,FALSE),"-")</f>
        <v>-</v>
      </c>
      <c r="K32" s="30" t="str">
        <f>IFERROR(VLOOKUP(CONCATENATE($B32,"_",K$4,"_",$C$82,"_",$C$81),Data_for_IC_trend_tables!$A$1:$G$49194,7,FALSE),"-")</f>
        <v>-</v>
      </c>
      <c r="L32" s="30" t="str">
        <f>IFERROR(VLOOKUP(CONCATENATE($B32,"_",L$4,"_",$C$82,"_",$C$81),Data_for_IC_trend_tables!$A$1:$G$49194,7,FALSE),"-")</f>
        <v>-</v>
      </c>
      <c r="M32" s="30" t="str">
        <f>IFERROR(VLOOKUP(CONCATENATE($B32,"_",M$4,"_",$C$82,"_",$C$81),Data_for_IC_trend_tables!$A$1:$G$49194,7,FALSE),"-")</f>
        <v>-</v>
      </c>
      <c r="N32" s="30" t="str">
        <f>IFERROR(VLOOKUP(CONCATENATE($B32,"_",N$4,"_",$C$82,"_",$C$81),Data_for_IC_trend_tables!$A$1:$G$49194,7,FALSE),"-")</f>
        <v>-</v>
      </c>
      <c r="O32" s="30">
        <f>IFERROR(VLOOKUP(CONCATENATE($B32,"_",O$4,"_",$C$82,"_",$C$81),Data_for_IC_trend_tables!$A$1:$G$49194,7,FALSE),"-")</f>
        <v>9.1775999999999996E-2</v>
      </c>
      <c r="P32" s="30">
        <f>IFERROR(VLOOKUP(CONCATENATE($B32,"_",P$4,"_",$C$82,"_",$C$81),Data_for_IC_trend_tables!$A$1:$G$49194,7,FALSE),"-")</f>
        <v>9.3288999999999997E-2</v>
      </c>
      <c r="Q32" s="30">
        <f>IFERROR(VLOOKUP(CONCATENATE($B32,"_",Q$4,"_",$C$82,"_",$C$81),Data_for_IC_trend_tables!$A$1:$G$49194,7,FALSE),"-")</f>
        <v>9.4371999999999998E-2</v>
      </c>
      <c r="R32" s="30">
        <f>IFERROR(VLOOKUP(CONCATENATE($B32,"_",R$4,"_",$C$82,"_",$C$81),Data_for_IC_trend_tables!$A$1:$G$49194,7,FALSE),"-")</f>
        <v>9.4398999999999997E-2</v>
      </c>
      <c r="S32" s="30">
        <f>IFERROR(VLOOKUP(CONCATENATE($B32,"_",S$4,"_",$C$82,"_",$C$81),Data_for_IC_trend_tables!$A$1:$G$49194,7,FALSE),"-")</f>
        <v>9.4366000000000005E-2</v>
      </c>
      <c r="T32" s="30">
        <f>IFERROR(VLOOKUP(CONCATENATE($B32,"_",T$4,"_",$C$82,"_",$C$81),Data_for_IC_trend_tables!$A$1:$G$49194,7,FALSE),"-")</f>
        <v>9.5311999999999994E-2</v>
      </c>
      <c r="U32" s="30">
        <f>IFERROR(VLOOKUP(CONCATENATE($B32,"_",U$4,"_",$C$82,"_",$C$81),Data_for_IC_trend_tables!$A$1:$G$49194,7,FALSE),"-")</f>
        <v>9.6734000000000001E-2</v>
      </c>
      <c r="V32" s="30">
        <f>IFERROR(VLOOKUP(CONCATENATE($B32,"_",V$4,"_",$C$82,"_",$C$81),Data_for_IC_trend_tables!$A$1:$G$49194,7,FALSE),"-")</f>
        <v>9.8155000000000006E-2</v>
      </c>
      <c r="W32" s="30">
        <f>IFERROR(VLOOKUP(CONCATENATE($B32,"_",W$4,"_",$C$82,"_",$C$81),Data_for_IC_trend_tables!$A$1:$G$49194,7,FALSE),"-")</f>
        <v>9.9671999999999997E-2</v>
      </c>
      <c r="X32" s="30">
        <f>IFERROR(VLOOKUP(CONCATENATE($B32,"_",X$4,"_",$C$82,"_",$C$81),Data_for_IC_trend_tables!$A$1:$G$49194,7,FALSE),"-")</f>
        <v>22.1728563333333</v>
      </c>
      <c r="Y32" s="30">
        <f>IFERROR(VLOOKUP(CONCATENATE($B32,"_",Y$4,"_",$C$82,"_",$C$81),Data_for_IC_trend_tables!$A$1:$G$49194,7,FALSE),"-")</f>
        <v>24.3791263333333</v>
      </c>
      <c r="Z32" s="30">
        <f>IFERROR(VLOOKUP(CONCATENATE($B32,"_",Z$4,"_",$C$82,"_",$C$81),Data_for_IC_trend_tables!$A$1:$G$49194,7,FALSE),"-")</f>
        <v>25.060310666666702</v>
      </c>
      <c r="AA32" s="30">
        <f>IFERROR(VLOOKUP(CONCATENATE($B32,"_",AA$4,"_",$C$82,"_",$C$81),Data_for_IC_trend_tables!$A$1:$G$49194,7,FALSE),"-")</f>
        <v>25.7396523333333</v>
      </c>
      <c r="AB32" s="30">
        <f>IFERROR(VLOOKUP(CONCATENATE($B32,"_",AB$4,"_",$C$82,"_",$C$81),Data_for_IC_trend_tables!$A$1:$G$49194,7,FALSE),"-")</f>
        <v>26.419933666666701</v>
      </c>
      <c r="AC32" s="30">
        <f>IFERROR(VLOOKUP(CONCATENATE($B32,"_",AC$4,"_",$C$82,"_",$C$81),Data_for_IC_trend_tables!$A$1:$G$49194,7,FALSE),"-")</f>
        <v>27.101444666666701</v>
      </c>
      <c r="AD32" s="30">
        <f>IFERROR(VLOOKUP(CONCATENATE($B32,"_",AD$4,"_",$C$82,"_",$C$81),Data_for_IC_trend_tables!$A$1:$G$49194,7,FALSE),"-")</f>
        <v>27.689681</v>
      </c>
      <c r="AE32" s="30">
        <f>IFERROR(VLOOKUP(CONCATENATE($B32,"_",AE$4,"_",$C$82,"_",$C$81),Data_for_IC_trend_tables!$A$1:$G$49194,7,FALSE),"-")</f>
        <v>27.852788333333301</v>
      </c>
      <c r="AF32" s="30">
        <f>IFERROR(VLOOKUP(CONCATENATE($B32,"_",AF$4,"_",$C$82,"_",$C$81),Data_for_IC_trend_tables!$A$1:$G$49194,7,FALSE),"-")</f>
        <v>28.770551333333302</v>
      </c>
      <c r="AG32" s="30">
        <f>IFERROR(VLOOKUP(CONCATENATE($B32,"_",AG$4,"_",$C$82,"_",$C$81),Data_for_IC_trend_tables!$A$1:$G$49194,7,FALSE),"-")</f>
        <v>37.348861999999997</v>
      </c>
      <c r="AH32" s="30">
        <f>IFERROR(VLOOKUP(CONCATENATE($B32,"_",AH$4,"_",$C$82,"_",$C$81),Data_for_IC_trend_tables!$A$1:$G$49194,7,FALSE),"-")</f>
        <v>36.739451000000003</v>
      </c>
      <c r="AI32" s="30">
        <f>IFERROR(VLOOKUP(CONCATENATE($B32,"_",AI$4,"_",$C$82,"_",$C$81),Data_for_IC_trend_tables!$A$1:$G$49194,7,FALSE),"-")</f>
        <v>32.870700999999997</v>
      </c>
      <c r="AJ32" s="30">
        <f>IFERROR(VLOOKUP(CONCATENATE($B32,"_",AJ$4,"_",$C$82,"_",$C$81),Data_for_IC_trend_tables!$A$1:$G$49194,7,FALSE),"-")</f>
        <v>37.957315999999999</v>
      </c>
      <c r="AK32" s="30">
        <f>IFERROR(VLOOKUP(CONCATENATE($B32,"_",AK$4,"_",$C$82,"_",$C$81),Data_for_IC_trend_tables!$A$1:$G$49194,7,FALSE),"-")</f>
        <v>42.322854333333296</v>
      </c>
      <c r="AL32" s="30">
        <f>IFERROR(VLOOKUP(CONCATENATE($B32,"_",AL$4,"_",$C$82,"_",$C$81),Data_for_IC_trend_tables!$A$1:$G$49194,7,FALSE),"-")</f>
        <v>42.079816999999998</v>
      </c>
      <c r="AM32" s="30">
        <f>IFERROR(VLOOKUP(CONCATENATE($B32,"_",AM$4,"_",$C$82,"_",$C$81),Data_for_IC_trend_tables!$A$1:$G$49194,7,FALSE),"-")</f>
        <v>57.5386143333333</v>
      </c>
      <c r="AN32" s="30">
        <f>IFERROR(VLOOKUP(CONCATENATE($B32,"_",AN$4,"_",$C$82,"_",$C$81),Data_for_IC_trend_tables!$A$1:$G$49194,7,FALSE),"-")</f>
        <v>56.389495666666697</v>
      </c>
      <c r="AO32" s="30">
        <f>IFERROR(VLOOKUP(CONCATENATE($B32,"_",AO$4,"_",$C$82,"_",$C$81),Data_for_IC_trend_tables!$A$1:$G$49194,7,FALSE),"-")</f>
        <v>46.460926666666701</v>
      </c>
      <c r="AP32" s="30">
        <f>IFERROR(VLOOKUP(CONCATENATE($B32,"_",AP$4,"_",$C$82,"_",$C$81),Data_for_IC_trend_tables!$A$1:$G$49194,7,FALSE),"-")</f>
        <v>43.733387666666701</v>
      </c>
      <c r="AQ32" s="30">
        <f>IFERROR(VLOOKUP(CONCATENATE($B32,"_",AQ$4,"_",$C$82,"_",$C$81),Data_for_IC_trend_tables!$A$1:$G$49194,7,FALSE),"-")</f>
        <v>53.329639</v>
      </c>
      <c r="AR32" s="30">
        <f>IFERROR(VLOOKUP(CONCATENATE($B32,"_",AR$4,"_",$C$82,"_",$C$81),Data_for_IC_trend_tables!$A$1:$G$49194,7,FALSE),"-")</f>
        <v>42.610332999999997</v>
      </c>
      <c r="AS32" s="30">
        <f>IFERROR(VLOOKUP(CONCATENATE($B32,"_",AS$4,"_",$C$82,"_",$C$81),Data_for_IC_trend_tables!$A$1:$G$49194,7,FALSE),"-")</f>
        <v>43.292293666666701</v>
      </c>
      <c r="AT32" s="30">
        <f>IFERROR(VLOOKUP(CONCATENATE($B32,"_",AT$4,"_",$C$82,"_",$C$81),Data_for_IC_trend_tables!$A$1:$G$49194,7,FALSE),"-")</f>
        <v>59.366194666666701</v>
      </c>
      <c r="AU32" s="30">
        <f>IFERROR(VLOOKUP(CONCATENATE($B32,"_",AU$4,"_",$C$82,"_",$C$81),Data_for_IC_trend_tables!$A$1:$G$49194,7,FALSE),"-")</f>
        <v>59.368524666666701</v>
      </c>
      <c r="AV32"/>
      <c r="AW32" s="30">
        <f>IFERROR(VLOOKUP(CONCATENATE($B32,"_",AW$4,"_",$C$82,"_",$C$81),Data_for_IC_trend_tables!$A$1:$G$49194,7,FALSE),"-")</f>
        <v>59.368524666666701</v>
      </c>
      <c r="AX32" s="79"/>
      <c r="AY32" s="38" t="str">
        <f t="shared" si="0"/>
        <v/>
      </c>
      <c r="AZ32" s="58" t="str">
        <f t="shared" si="1"/>
        <v/>
      </c>
      <c r="BA32" s="79"/>
      <c r="BB32" s="38" t="str">
        <f t="shared" si="2"/>
        <v/>
      </c>
      <c r="BC32" s="58" t="str">
        <f t="shared" si="3"/>
        <v/>
      </c>
      <c r="BD32" s="79"/>
      <c r="BE32" s="38" t="str">
        <f t="shared" si="4"/>
        <v/>
      </c>
      <c r="BF32" s="58" t="str">
        <f t="shared" si="5"/>
        <v/>
      </c>
      <c r="BG32" s="241"/>
      <c r="BH32" s="38" t="str">
        <f t="shared" si="6"/>
        <v/>
      </c>
      <c r="BI32" s="58" t="str">
        <f t="shared" si="7"/>
        <v/>
      </c>
      <c r="BJ32" s="31"/>
      <c r="BK32" s="31"/>
      <c r="BL32" s="31"/>
      <c r="BM32" s="139"/>
      <c r="BN32"/>
      <c r="BO32"/>
      <c r="BP32"/>
      <c r="BQ32"/>
    </row>
    <row r="33" spans="2:69" s="3" customFormat="1" x14ac:dyDescent="0.2">
      <c r="B33" s="53" t="s">
        <v>158</v>
      </c>
      <c r="C33" s="55" t="s">
        <v>21</v>
      </c>
      <c r="D33" s="56"/>
      <c r="E33" s="30" t="str">
        <f>IFERROR(VLOOKUP(CONCATENATE($B33,"_",E$4,"_",$C$82,"_",$C$81),Data_for_IC_trend_tables!$A$1:$G$49194,7,FALSE),"-")</f>
        <v>-</v>
      </c>
      <c r="F33" s="30" t="str">
        <f>IFERROR(VLOOKUP(CONCATENATE($B33,"_",F$4,"_",$C$82,"_",$C$81),Data_for_IC_trend_tables!$A$1:$G$49194,7,FALSE),"-")</f>
        <v>-</v>
      </c>
      <c r="G33" s="30" t="str">
        <f>IFERROR(VLOOKUP(CONCATENATE($B33,"_",G$4,"_",$C$82,"_",$C$81),Data_for_IC_trend_tables!$A$1:$G$49194,7,FALSE),"-")</f>
        <v>-</v>
      </c>
      <c r="H33" s="30" t="str">
        <f>IFERROR(VLOOKUP(CONCATENATE($B33,"_",H$4,"_",$C$82,"_",$C$81),Data_for_IC_trend_tables!$A$1:$G$49194,7,FALSE),"-")</f>
        <v>-</v>
      </c>
      <c r="I33" s="30" t="str">
        <f>IFERROR(VLOOKUP(CONCATENATE($B33,"_",I$4,"_",$C$82,"_",$C$81),Data_for_IC_trend_tables!$A$1:$G$49194,7,FALSE),"-")</f>
        <v>-</v>
      </c>
      <c r="J33" s="30" t="str">
        <f>IFERROR(VLOOKUP(CONCATENATE($B33,"_",J$4,"_",$C$82,"_",$C$81),Data_for_IC_trend_tables!$A$1:$G$49194,7,FALSE),"-")</f>
        <v>-</v>
      </c>
      <c r="K33" s="30" t="str">
        <f>IFERROR(VLOOKUP(CONCATENATE($B33,"_",K$4,"_",$C$82,"_",$C$81),Data_for_IC_trend_tables!$A$1:$G$49194,7,FALSE),"-")</f>
        <v>-</v>
      </c>
      <c r="L33" s="30" t="str">
        <f>IFERROR(VLOOKUP(CONCATENATE($B33,"_",L$4,"_",$C$82,"_",$C$81),Data_for_IC_trend_tables!$A$1:$G$49194,7,FALSE),"-")</f>
        <v>-</v>
      </c>
      <c r="M33" s="30" t="str">
        <f>IFERROR(VLOOKUP(CONCATENATE($B33,"_",M$4,"_",$C$82,"_",$C$81),Data_for_IC_trend_tables!$A$1:$G$49194,7,FALSE),"-")</f>
        <v>-</v>
      </c>
      <c r="N33" s="30" t="str">
        <f>IFERROR(VLOOKUP(CONCATENATE($B33,"_",N$4,"_",$C$82,"_",$C$81),Data_for_IC_trend_tables!$A$1:$G$49194,7,FALSE),"-")</f>
        <v>-</v>
      </c>
      <c r="O33" s="30">
        <f>IFERROR(VLOOKUP(CONCATENATE($B33,"_",O$4,"_",$C$82,"_",$C$81),Data_for_IC_trend_tables!$A$1:$G$49194,7,FALSE),"-")</f>
        <v>100.459691719118</v>
      </c>
      <c r="P33" s="30">
        <f>IFERROR(VLOOKUP(CONCATENATE($B33,"_",P$4,"_",$C$82,"_",$C$81),Data_for_IC_trend_tables!$A$1:$G$49194,7,FALSE),"-")</f>
        <v>81.664520940368405</v>
      </c>
      <c r="Q33" s="30">
        <f>IFERROR(VLOOKUP(CONCATENATE($B33,"_",Q$4,"_",$C$82,"_",$C$81),Data_for_IC_trend_tables!$A$1:$G$49194,7,FALSE),"-")</f>
        <v>69.802133119471193</v>
      </c>
      <c r="R33" s="30">
        <f>IFERROR(VLOOKUP(CONCATENATE($B33,"_",R$4,"_",$C$82,"_",$C$81),Data_for_IC_trend_tables!$A$1:$G$49194,7,FALSE),"-")</f>
        <v>65.744808898119899</v>
      </c>
      <c r="S33" s="30">
        <f>IFERROR(VLOOKUP(CONCATENATE($B33,"_",S$4,"_",$C$82,"_",$C$81),Data_for_IC_trend_tables!$A$1:$G$49194,7,FALSE),"-")</f>
        <v>66.712271803196799</v>
      </c>
      <c r="T33" s="30">
        <f>IFERROR(VLOOKUP(CONCATENATE($B33,"_",T$4,"_",$C$82,"_",$C$81),Data_for_IC_trend_tables!$A$1:$G$49194,7,FALSE),"-")</f>
        <v>49.393277017994897</v>
      </c>
      <c r="U33" s="30">
        <f>IFERROR(VLOOKUP(CONCATENATE($B33,"_",U$4,"_",$C$82,"_",$C$81),Data_for_IC_trend_tables!$A$1:$G$49194,7,FALSE),"-")</f>
        <v>55.679453681300203</v>
      </c>
      <c r="V33" s="30">
        <f>IFERROR(VLOOKUP(CONCATENATE($B33,"_",V$4,"_",$C$82,"_",$C$81),Data_for_IC_trend_tables!$A$1:$G$49194,7,FALSE),"-")</f>
        <v>43.970495243903102</v>
      </c>
      <c r="W33" s="30">
        <f>IFERROR(VLOOKUP(CONCATENATE($B33,"_",W$4,"_",$C$82,"_",$C$81),Data_for_IC_trend_tables!$A$1:$G$49194,7,FALSE),"-")</f>
        <v>39.849266428308901</v>
      </c>
      <c r="X33" s="30">
        <f>IFERROR(VLOOKUP(CONCATENATE($B33,"_",X$4,"_",$C$82,"_",$C$81),Data_for_IC_trend_tables!$A$1:$G$49194,7,FALSE),"-")</f>
        <v>32.220799366595898</v>
      </c>
      <c r="Y33" s="30">
        <f>IFERROR(VLOOKUP(CONCATENATE($B33,"_",Y$4,"_",$C$82,"_",$C$81),Data_for_IC_trend_tables!$A$1:$G$49194,7,FALSE),"-")</f>
        <v>17.764132431527798</v>
      </c>
      <c r="Z33" s="30">
        <f>IFERROR(VLOOKUP(CONCATENATE($B33,"_",Z$4,"_",$C$82,"_",$C$81),Data_for_IC_trend_tables!$A$1:$G$49194,7,FALSE),"-")</f>
        <v>14.318906292042101</v>
      </c>
      <c r="AA33" s="30">
        <f>IFERROR(VLOOKUP(CONCATENATE($B33,"_",AA$4,"_",$C$82,"_",$C$81),Data_for_IC_trend_tables!$A$1:$G$49194,7,FALSE),"-")</f>
        <v>13.016120242291599</v>
      </c>
      <c r="AB33" s="30">
        <f>IFERROR(VLOOKUP(CONCATENATE($B33,"_",AB$4,"_",$C$82,"_",$C$81),Data_for_IC_trend_tables!$A$1:$G$49194,7,FALSE),"-")</f>
        <v>11.365531863252301</v>
      </c>
      <c r="AC33" s="30">
        <f>IFERROR(VLOOKUP(CONCATENATE($B33,"_",AC$4,"_",$C$82,"_",$C$81),Data_for_IC_trend_tables!$A$1:$G$49194,7,FALSE),"-")</f>
        <v>9.3010152916195192</v>
      </c>
      <c r="AD33" s="30">
        <f>IFERROR(VLOOKUP(CONCATENATE($B33,"_",AD$4,"_",$C$82,"_",$C$81),Data_for_IC_trend_tables!$A$1:$G$49194,7,FALSE),"-")</f>
        <v>8.7513900542491392</v>
      </c>
      <c r="AE33" s="30">
        <f>IFERROR(VLOOKUP(CONCATENATE($B33,"_",AE$4,"_",$C$82,"_",$C$81),Data_for_IC_trend_tables!$A$1:$G$49194,7,FALSE),"-")</f>
        <v>8.4097456360614693</v>
      </c>
      <c r="AF33" s="30">
        <f>IFERROR(VLOOKUP(CONCATENATE($B33,"_",AF$4,"_",$C$82,"_",$C$81),Data_for_IC_trend_tables!$A$1:$G$49194,7,FALSE),"-")</f>
        <v>8.1409832351017499</v>
      </c>
      <c r="AG33" s="30">
        <f>IFERROR(VLOOKUP(CONCATENATE($B33,"_",AG$4,"_",$C$82,"_",$C$81),Data_for_IC_trend_tables!$A$1:$G$49194,7,FALSE),"-")</f>
        <v>6.5967148741910204</v>
      </c>
      <c r="AH33" s="30">
        <f>IFERROR(VLOOKUP(CONCATENATE($B33,"_",AH$4,"_",$C$82,"_",$C$81),Data_for_IC_trend_tables!$A$1:$G$49194,7,FALSE),"-")</f>
        <v>6.6387321216253596</v>
      </c>
      <c r="AI33" s="30">
        <f>IFERROR(VLOOKUP(CONCATENATE($B33,"_",AI$4,"_",$C$82,"_",$C$81),Data_for_IC_trend_tables!$A$1:$G$49194,7,FALSE),"-")</f>
        <v>4.3335536694455499</v>
      </c>
      <c r="AJ33" s="30">
        <f>IFERROR(VLOOKUP(CONCATENATE($B33,"_",AJ$4,"_",$C$82,"_",$C$81),Data_for_IC_trend_tables!$A$1:$G$49194,7,FALSE),"-")</f>
        <v>4.2905805014834</v>
      </c>
      <c r="AK33" s="30">
        <f>IFERROR(VLOOKUP(CONCATENATE($B33,"_",AK$4,"_",$C$82,"_",$C$81),Data_for_IC_trend_tables!$A$1:$G$49194,7,FALSE),"-")</f>
        <v>4.4334424972499997</v>
      </c>
      <c r="AL33" s="30">
        <f>IFERROR(VLOOKUP(CONCATENATE($B33,"_",AL$4,"_",$C$82,"_",$C$81),Data_for_IC_trend_tables!$A$1:$G$49194,7,FALSE),"-")</f>
        <v>3.92378364718676</v>
      </c>
      <c r="AM33" s="30">
        <f>IFERROR(VLOOKUP(CONCATENATE($B33,"_",AM$4,"_",$C$82,"_",$C$81),Data_for_IC_trend_tables!$A$1:$G$49194,7,FALSE),"-")</f>
        <v>3.8862043318061201</v>
      </c>
      <c r="AN33" s="30">
        <f>IFERROR(VLOOKUP(CONCATENATE($B33,"_",AN$4,"_",$C$82,"_",$C$81),Data_for_IC_trend_tables!$A$1:$G$49194,7,FALSE),"-")</f>
        <v>3.5780983921277199</v>
      </c>
      <c r="AO33" s="30">
        <f>IFERROR(VLOOKUP(CONCATENATE($B33,"_",AO$4,"_",$C$82,"_",$C$81),Data_for_IC_trend_tables!$A$1:$G$49194,7,FALSE),"-")</f>
        <v>3.4455092533416698</v>
      </c>
      <c r="AP33" s="30">
        <f>IFERROR(VLOOKUP(CONCATENATE($B33,"_",AP$4,"_",$C$82,"_",$C$81),Data_for_IC_trend_tables!$A$1:$G$49194,7,FALSE),"-")</f>
        <v>3.6097758192038101</v>
      </c>
      <c r="AQ33" s="30">
        <f>IFERROR(VLOOKUP(CONCATENATE($B33,"_",AQ$4,"_",$C$82,"_",$C$81),Data_for_IC_trend_tables!$A$1:$G$49194,7,FALSE),"-")</f>
        <v>3.8524070042545602</v>
      </c>
      <c r="AR33" s="30">
        <f>IFERROR(VLOOKUP(CONCATENATE($B33,"_",AR$4,"_",$C$82,"_",$C$81),Data_for_IC_trend_tables!$A$1:$G$49194,7,FALSE),"-")</f>
        <v>3.6959100440452302</v>
      </c>
      <c r="AS33" s="30">
        <f>IFERROR(VLOOKUP(CONCATENATE($B33,"_",AS$4,"_",$C$82,"_",$C$81),Data_for_IC_trend_tables!$A$1:$G$49194,7,FALSE),"-")</f>
        <v>3.5175558340425801</v>
      </c>
      <c r="AT33" s="30">
        <f>IFERROR(VLOOKUP(CONCATENATE($B33,"_",AT$4,"_",$C$82,"_",$C$81),Data_for_IC_trend_tables!$A$1:$G$49194,7,FALSE),"-")</f>
        <v>3.6430682131729299</v>
      </c>
      <c r="AU33" s="30">
        <f>IFERROR(VLOOKUP(CONCATENATE($B33,"_",AU$4,"_",$C$82,"_",$C$81),Data_for_IC_trend_tables!$A$1:$G$49194,7,FALSE),"-")</f>
        <v>3.7682537639059399</v>
      </c>
      <c r="AV33"/>
      <c r="AW33" s="30">
        <f>IFERROR(VLOOKUP(CONCATENATE($B33,"_",AW$4,"_",$C$82,"_",$C$81),Data_for_IC_trend_tables!$A$1:$G$49194,7,FALSE),"-")</f>
        <v>3.7682537639059399</v>
      </c>
      <c r="AX33" s="79"/>
      <c r="AY33" s="38" t="str">
        <f t="shared" si="0"/>
        <v/>
      </c>
      <c r="AZ33" s="58" t="str">
        <f t="shared" si="1"/>
        <v/>
      </c>
      <c r="BA33" s="79"/>
      <c r="BB33" s="38" t="str">
        <f t="shared" si="2"/>
        <v/>
      </c>
      <c r="BC33" s="58" t="str">
        <f t="shared" si="3"/>
        <v/>
      </c>
      <c r="BD33" s="79">
        <v>107</v>
      </c>
      <c r="BE33" s="38" t="str">
        <f t="shared" si="4"/>
        <v>Yes</v>
      </c>
      <c r="BF33" s="58">
        <f t="shared" si="5"/>
        <v>-0.96478267510368276</v>
      </c>
      <c r="BG33" s="241">
        <v>0.08</v>
      </c>
      <c r="BH33" s="38" t="str">
        <f t="shared" si="6"/>
        <v>Yes</v>
      </c>
      <c r="BI33" s="58">
        <f t="shared" si="7"/>
        <v>-0.48941083181679162</v>
      </c>
      <c r="BJ33" s="31"/>
      <c r="BK33" s="31"/>
      <c r="BL33" s="32" t="s">
        <v>76</v>
      </c>
      <c r="BM33" s="140" t="s">
        <v>76</v>
      </c>
      <c r="BN33"/>
      <c r="BO33"/>
      <c r="BP33"/>
      <c r="BQ33"/>
    </row>
    <row r="34" spans="2:69" s="3" customFormat="1" x14ac:dyDescent="0.2">
      <c r="B34" s="100" t="s">
        <v>159</v>
      </c>
      <c r="C34" s="55" t="s">
        <v>22</v>
      </c>
      <c r="D34" s="56">
        <v>1980</v>
      </c>
      <c r="E34" s="30">
        <f>IFERROR(VLOOKUP(CONCATENATE($B34,"_",E$4,"_",$C$82,"_",$C$81),Data_for_IC_trend_tables!$A$1:$G$49194,7,FALSE),"-")</f>
        <v>0.38900000000000001</v>
      </c>
      <c r="F34" s="30">
        <f>IFERROR(VLOOKUP(CONCATENATE($B34,"_",F$4,"_",$C$82,"_",$C$81),Data_for_IC_trend_tables!$A$1:$G$49194,7,FALSE),"-")</f>
        <v>0.36499999999999999</v>
      </c>
      <c r="G34" s="30">
        <f>IFERROR(VLOOKUP(CONCATENATE($B34,"_",G$4,"_",$C$82,"_",$C$81),Data_for_IC_trend_tables!$A$1:$G$49194,7,FALSE),"-")</f>
        <v>0.34100000000000003</v>
      </c>
      <c r="H34" s="30">
        <f>IFERROR(VLOOKUP(CONCATENATE($B34,"_",H$4,"_",$C$82,"_",$C$81),Data_for_IC_trend_tables!$A$1:$G$49194,7,FALSE),"-")</f>
        <v>0.317</v>
      </c>
      <c r="I34" s="30">
        <f>IFERROR(VLOOKUP(CONCATENATE($B34,"_",I$4,"_",$C$82,"_",$C$81),Data_for_IC_trend_tables!$A$1:$G$49194,7,FALSE),"-")</f>
        <v>0.29299999999999998</v>
      </c>
      <c r="J34" s="30">
        <f>IFERROR(VLOOKUP(CONCATENATE($B34,"_",J$4,"_",$C$82,"_",$C$81),Data_for_IC_trend_tables!$A$1:$G$49194,7,FALSE),"-")</f>
        <v>9.5071321227846797E-2</v>
      </c>
      <c r="K34" s="30">
        <f>IFERROR(VLOOKUP(CONCATENATE($B34,"_",K$4,"_",$C$82,"_",$C$81),Data_for_IC_trend_tables!$A$1:$G$49194,7,FALSE),"-")</f>
        <v>9.0224922757308298E-2</v>
      </c>
      <c r="L34" s="30">
        <f>IFERROR(VLOOKUP(CONCATENATE($B34,"_",L$4,"_",$C$82,"_",$C$81),Data_for_IC_trend_tables!$A$1:$G$49194,7,FALSE),"-")</f>
        <v>8.5835646947187094E-2</v>
      </c>
      <c r="M34" s="30">
        <f>IFERROR(VLOOKUP(CONCATENATE($B34,"_",M$4,"_",$C$82,"_",$C$81),Data_for_IC_trend_tables!$A$1:$G$49194,7,FALSE),"-")</f>
        <v>8.1810344523595105E-2</v>
      </c>
      <c r="N34" s="30">
        <f>IFERROR(VLOOKUP(CONCATENATE($B34,"_",N$4,"_",$C$82,"_",$C$81),Data_for_IC_trend_tables!$A$1:$G$49194,7,FALSE),"-")</f>
        <v>7.7689100206359205E-2</v>
      </c>
      <c r="O34" s="30">
        <f>IFERROR(VLOOKUP(CONCATENATE($B34,"_",O$4,"_",$C$82,"_",$C$81),Data_for_IC_trend_tables!$A$1:$G$49194,7,FALSE),"-")</f>
        <v>0.106823245823418</v>
      </c>
      <c r="P34" s="30">
        <f>IFERROR(VLOOKUP(CONCATENATE($B34,"_",P$4,"_",$C$82,"_",$C$81),Data_for_IC_trend_tables!$A$1:$G$49194,7,FALSE),"-")</f>
        <v>9.9851003173582406E-2</v>
      </c>
      <c r="Q34" s="30">
        <f>IFERROR(VLOOKUP(CONCATENATE($B34,"_",Q$4,"_",$C$82,"_",$C$81),Data_for_IC_trend_tables!$A$1:$G$49194,7,FALSE),"-")</f>
        <v>9.1633365246631501E-2</v>
      </c>
      <c r="R34" s="30">
        <f>IFERROR(VLOOKUP(CONCATENATE($B34,"_",R$4,"_",$C$82,"_",$C$81),Data_for_IC_trend_tables!$A$1:$G$49194,7,FALSE),"-")</f>
        <v>9.2706946071422297E-2</v>
      </c>
      <c r="S34" s="30">
        <f>IFERROR(VLOOKUP(CONCATENATE($B34,"_",S$4,"_",$C$82,"_",$C$81),Data_for_IC_trend_tables!$A$1:$G$49194,7,FALSE),"-")</f>
        <v>7.8228629970743396E-2</v>
      </c>
      <c r="T34" s="30">
        <f>IFERROR(VLOOKUP(CONCATENATE($B34,"_",T$4,"_",$C$82,"_",$C$81),Data_for_IC_trend_tables!$A$1:$G$49194,7,FALSE),"-")</f>
        <v>7.3734403011784896E-2</v>
      </c>
      <c r="U34" s="30">
        <f>IFERROR(VLOOKUP(CONCATENATE($B34,"_",U$4,"_",$C$82,"_",$C$81),Data_for_IC_trend_tables!$A$1:$G$49194,7,FALSE),"-")</f>
        <v>6.5803584085675895E-2</v>
      </c>
      <c r="V34" s="30">
        <f>IFERROR(VLOOKUP(CONCATENATE($B34,"_",V$4,"_",$C$82,"_",$C$81),Data_for_IC_trend_tables!$A$1:$G$49194,7,FALSE),"-")</f>
        <v>6.8984473157445603E-2</v>
      </c>
      <c r="W34" s="30">
        <f>IFERROR(VLOOKUP(CONCATENATE($B34,"_",W$4,"_",$C$82,"_",$C$81),Data_for_IC_trend_tables!$A$1:$G$49194,7,FALSE),"-")</f>
        <v>6.9379474907659805E-2</v>
      </c>
      <c r="X34" s="30">
        <f>IFERROR(VLOOKUP(CONCATENATE($B34,"_",X$4,"_",$C$82,"_",$C$81),Data_for_IC_trend_tables!$A$1:$G$49194,7,FALSE),"-")</f>
        <v>6.0203831551080202E-2</v>
      </c>
      <c r="Y34" s="30">
        <f>IFERROR(VLOOKUP(CONCATENATE($B34,"_",Y$4,"_",$C$82,"_",$C$81),Data_for_IC_trend_tables!$A$1:$G$49194,7,FALSE),"-")</f>
        <v>4.6737924735726799E-2</v>
      </c>
      <c r="Z34" s="30">
        <f>IFERROR(VLOOKUP(CONCATENATE($B34,"_",Z$4,"_",$C$82,"_",$C$81),Data_for_IC_trend_tables!$A$1:$G$49194,7,FALSE),"-")</f>
        <v>4.20631005127746E-2</v>
      </c>
      <c r="AA34" s="30">
        <f>IFERROR(VLOOKUP(CONCATENATE($B34,"_",AA$4,"_",$C$82,"_",$C$81),Data_for_IC_trend_tables!$A$1:$G$49194,7,FALSE),"-")</f>
        <v>4.3964151651878801E-2</v>
      </c>
      <c r="AB34" s="30">
        <f>IFERROR(VLOOKUP(CONCATENATE($B34,"_",AB$4,"_",$C$82,"_",$C$81),Data_for_IC_trend_tables!$A$1:$G$49194,7,FALSE),"-")</f>
        <v>4.4266721897032298E-2</v>
      </c>
      <c r="AC34" s="30">
        <f>IFERROR(VLOOKUP(CONCATENATE($B34,"_",AC$4,"_",$C$82,"_",$C$81),Data_for_IC_trend_tables!$A$1:$G$49194,7,FALSE),"-")</f>
        <v>3.6929733169045902E-2</v>
      </c>
      <c r="AD34" s="30">
        <f>IFERROR(VLOOKUP(CONCATENATE($B34,"_",AD$4,"_",$C$82,"_",$C$81),Data_for_IC_trend_tables!$A$1:$G$49194,7,FALSE),"-")</f>
        <v>3.4599860902865202E-2</v>
      </c>
      <c r="AE34" s="30">
        <f>IFERROR(VLOOKUP(CONCATENATE($B34,"_",AE$4,"_",$C$82,"_",$C$81),Data_for_IC_trend_tables!$A$1:$G$49194,7,FALSE),"-")</f>
        <v>3.4512348198926603E-2</v>
      </c>
      <c r="AF34" s="30">
        <f>IFERROR(VLOOKUP(CONCATENATE($B34,"_",AF$4,"_",$C$82,"_",$C$81),Data_for_IC_trend_tables!$A$1:$G$49194,7,FALSE),"-")</f>
        <v>2.0775422195130702E-2</v>
      </c>
      <c r="AG34" s="30">
        <f>IFERROR(VLOOKUP(CONCATENATE($B34,"_",AG$4,"_",$C$82,"_",$C$81),Data_for_IC_trend_tables!$A$1:$G$49194,7,FALSE),"-")</f>
        <v>2.4580421978930098E-2</v>
      </c>
      <c r="AH34" s="30">
        <f>IFERROR(VLOOKUP(CONCATENATE($B34,"_",AH$4,"_",$C$82,"_",$C$81),Data_for_IC_trend_tables!$A$1:$G$49194,7,FALSE),"-")</f>
        <v>2.6016806277399301E-2</v>
      </c>
      <c r="AI34" s="30">
        <f>IFERROR(VLOOKUP(CONCATENATE($B34,"_",AI$4,"_",$C$82,"_",$C$81),Data_for_IC_trend_tables!$A$1:$G$49194,7,FALSE),"-")</f>
        <v>2.03043758426469E-2</v>
      </c>
      <c r="AJ34" s="30">
        <f>IFERROR(VLOOKUP(CONCATENATE($B34,"_",AJ$4,"_",$C$82,"_",$C$81),Data_for_IC_trend_tables!$A$1:$G$49194,7,FALSE),"-")</f>
        <v>1.65413886831094E-2</v>
      </c>
      <c r="AK34" s="30">
        <f>IFERROR(VLOOKUP(CONCATENATE($B34,"_",AK$4,"_",$C$82,"_",$C$81),Data_for_IC_trend_tables!$A$1:$G$49194,7,FALSE),"-")</f>
        <v>1.5456550454543101E-2</v>
      </c>
      <c r="AL34" s="30">
        <f>IFERROR(VLOOKUP(CONCATENATE($B34,"_",AL$4,"_",$C$82,"_",$C$81),Data_for_IC_trend_tables!$A$1:$G$49194,7,FALSE),"-")</f>
        <v>1.4274540637450201E-2</v>
      </c>
      <c r="AM34" s="30">
        <f>IFERROR(VLOOKUP(CONCATENATE($B34,"_",AM$4,"_",$C$82,"_",$C$81),Data_for_IC_trend_tables!$A$1:$G$49194,7,FALSE),"-")</f>
        <v>9.3749330581013694E-3</v>
      </c>
      <c r="AN34" s="30">
        <f>IFERROR(VLOOKUP(CONCATENATE($B34,"_",AN$4,"_",$C$82,"_",$C$81),Data_for_IC_trend_tables!$A$1:$G$49194,7,FALSE),"-")</f>
        <v>9.3285040640778902E-3</v>
      </c>
      <c r="AO34" s="30">
        <f>IFERROR(VLOOKUP(CONCATENATE($B34,"_",AO$4,"_",$C$82,"_",$C$81),Data_for_IC_trend_tables!$A$1:$G$49194,7,FALSE),"-")</f>
        <v>7.54884973848261E-3</v>
      </c>
      <c r="AP34" s="30">
        <f>IFERROR(VLOOKUP(CONCATENATE($B34,"_",AP$4,"_",$C$82,"_",$C$81),Data_for_IC_trend_tables!$A$1:$G$49194,7,FALSE),"-")</f>
        <v>7.3699960404141002E-3</v>
      </c>
      <c r="AQ34" s="30">
        <f>IFERROR(VLOOKUP(CONCATENATE($B34,"_",AQ$4,"_",$C$82,"_",$C$81),Data_for_IC_trend_tables!$A$1:$G$49194,7,FALSE),"-")</f>
        <v>6.48608986536728E-3</v>
      </c>
      <c r="AR34" s="30">
        <f>IFERROR(VLOOKUP(CONCATENATE($B34,"_",AR$4,"_",$C$82,"_",$C$81),Data_for_IC_trend_tables!$A$1:$G$49194,7,FALSE),"-")</f>
        <v>6.6525322113015501E-3</v>
      </c>
      <c r="AS34" s="30">
        <f>IFERROR(VLOOKUP(CONCATENATE($B34,"_",AS$4,"_",$C$82,"_",$C$81),Data_for_IC_trend_tables!$A$1:$G$49194,7,FALSE),"-")</f>
        <v>5.6561326357006296E-3</v>
      </c>
      <c r="AT34" s="30">
        <f>IFERROR(VLOOKUP(CONCATENATE($B34,"_",AT$4,"_",$C$82,"_",$C$81),Data_for_IC_trend_tables!$A$1:$G$49194,7,FALSE),"-")</f>
        <v>4.8640356469471504E-3</v>
      </c>
      <c r="AU34" s="30">
        <f>IFERROR(VLOOKUP(CONCATENATE($B34,"_",AU$4,"_",$C$82,"_",$C$81),Data_for_IC_trend_tables!$A$1:$G$49194,7,FALSE),"-")</f>
        <v>4.5259276405256697E-3</v>
      </c>
      <c r="AV34"/>
      <c r="AW34" s="30">
        <f>IFERROR(VLOOKUP(CONCATENATE($B34,"_",AW$4,"_",$C$82,"_",$C$81),Data_for_IC_trend_tables!$A$1:$G$49194,7,FALSE),"-")</f>
        <v>4.5259276405256697E-3</v>
      </c>
      <c r="AX34" s="81">
        <f>E34*0.7</f>
        <v>0.27229999999999999</v>
      </c>
      <c r="AY34" s="38" t="str">
        <f t="shared" si="0"/>
        <v>Yes</v>
      </c>
      <c r="AZ34" s="58">
        <f t="shared" si="1"/>
        <v>-0.983378892249263</v>
      </c>
      <c r="BA34" s="82">
        <v>0.1</v>
      </c>
      <c r="BB34" s="38" t="str">
        <f t="shared" si="2"/>
        <v>Yes</v>
      </c>
      <c r="BC34" s="58">
        <f t="shared" si="3"/>
        <v>-0.95474072359474327</v>
      </c>
      <c r="BD34" s="79"/>
      <c r="BE34" s="38" t="str">
        <f t="shared" si="4"/>
        <v/>
      </c>
      <c r="BF34" s="58" t="str">
        <f t="shared" si="5"/>
        <v/>
      </c>
      <c r="BG34" s="241"/>
      <c r="BH34" s="38" t="str">
        <f t="shared" si="6"/>
        <v/>
      </c>
      <c r="BI34" s="58" t="str">
        <f t="shared" si="7"/>
        <v/>
      </c>
      <c r="BJ34" s="32" t="s">
        <v>76</v>
      </c>
      <c r="BK34" s="32" t="s">
        <v>76</v>
      </c>
      <c r="BL34" s="31"/>
      <c r="BM34" s="139"/>
      <c r="BN34"/>
      <c r="BO34"/>
      <c r="BP34"/>
      <c r="BQ34"/>
    </row>
    <row r="35" spans="2:69" s="3" customFormat="1" x14ac:dyDescent="0.2">
      <c r="B35" s="53" t="s">
        <v>160</v>
      </c>
      <c r="C35" s="61" t="s">
        <v>91</v>
      </c>
      <c r="D35" s="56">
        <v>1980</v>
      </c>
      <c r="E35" s="30">
        <f>IFERROR(VLOOKUP(CONCATENATE($B35,"_",E$4,"_",$C$82,"_",$C$81),Data_for_IC_trend_tables!$A$1:$G$49194,7,FALSE),"-")</f>
        <v>311</v>
      </c>
      <c r="F35" s="30">
        <f>IFERROR(VLOOKUP(CONCATENATE($B35,"_",F$4,"_",$C$82,"_",$C$81),Data_for_IC_trend_tables!$A$1:$G$49194,7,FALSE),"-")</f>
        <v>312</v>
      </c>
      <c r="G35" s="30">
        <f>IFERROR(VLOOKUP(CONCATENATE($B35,"_",G$4,"_",$C$82,"_",$C$81),Data_for_IC_trend_tables!$A$1:$G$49194,7,FALSE),"-")</f>
        <v>304</v>
      </c>
      <c r="H35" s="30">
        <f>IFERROR(VLOOKUP(CONCATENATE($B35,"_",H$4,"_",$C$82,"_",$C$81),Data_for_IC_trend_tables!$A$1:$G$49194,7,FALSE),"-")</f>
        <v>310</v>
      </c>
      <c r="I35" s="30">
        <f>IFERROR(VLOOKUP(CONCATENATE($B35,"_",I$4,"_",$C$82,"_",$C$81),Data_for_IC_trend_tables!$A$1:$G$49194,7,FALSE),"-")</f>
        <v>303</v>
      </c>
      <c r="J35" s="30">
        <f>IFERROR(VLOOKUP(CONCATENATE($B35,"_",J$4,"_",$C$82,"_",$C$81),Data_for_IC_trend_tables!$A$1:$G$49194,7,FALSE),"-")</f>
        <v>304</v>
      </c>
      <c r="K35" s="30">
        <f>IFERROR(VLOOKUP(CONCATENATE($B35,"_",K$4,"_",$C$82,"_",$C$81),Data_for_IC_trend_tables!$A$1:$G$49194,7,FALSE),"-")</f>
        <v>316</v>
      </c>
      <c r="L35" s="30">
        <f>IFERROR(VLOOKUP(CONCATENATE($B35,"_",L$4,"_",$C$82,"_",$C$81),Data_for_IC_trend_tables!$A$1:$G$49194,7,FALSE),"-")</f>
        <v>316</v>
      </c>
      <c r="M35" s="30">
        <f>IFERROR(VLOOKUP(CONCATENATE($B35,"_",M$4,"_",$C$82,"_",$C$81),Data_for_IC_trend_tables!$A$1:$G$49194,7,FALSE),"-")</f>
        <v>300</v>
      </c>
      <c r="N35" s="30">
        <f>IFERROR(VLOOKUP(CONCATENATE($B35,"_",N$4,"_",$C$82,"_",$C$81),Data_for_IC_trend_tables!$A$1:$G$49194,7,FALSE),"-")</f>
        <v>298</v>
      </c>
      <c r="O35" s="30">
        <f>IFERROR(VLOOKUP(CONCATENATE($B35,"_",O$4,"_",$C$82,"_",$C$81),Data_for_IC_trend_tables!$A$1:$G$49194,7,FALSE),"-")</f>
        <v>199.170700910379</v>
      </c>
      <c r="P35" s="30">
        <f>IFERROR(VLOOKUP(CONCATENATE($B35,"_",P$4,"_",$C$82,"_",$C$81),Data_for_IC_trend_tables!$A$1:$G$49194,7,FALSE),"-")</f>
        <v>221.18889221774299</v>
      </c>
      <c r="Q35" s="30">
        <f>IFERROR(VLOOKUP(CONCATENATE($B35,"_",Q$4,"_",$C$82,"_",$C$81),Data_for_IC_trend_tables!$A$1:$G$49194,7,FALSE),"-")</f>
        <v>108.48163054160899</v>
      </c>
      <c r="R35" s="30">
        <f>IFERROR(VLOOKUP(CONCATENATE($B35,"_",R$4,"_",$C$82,"_",$C$81),Data_for_IC_trend_tables!$A$1:$G$49194,7,FALSE),"-")</f>
        <v>101.267139962084</v>
      </c>
      <c r="S35" s="30">
        <f>IFERROR(VLOOKUP(CONCATENATE($B35,"_",S$4,"_",$C$82,"_",$C$81),Data_for_IC_trend_tables!$A$1:$G$49194,7,FALSE),"-")</f>
        <v>99.480705335148301</v>
      </c>
      <c r="T35" s="30">
        <f>IFERROR(VLOOKUP(CONCATENATE($B35,"_",T$4,"_",$C$82,"_",$C$81),Data_for_IC_trend_tables!$A$1:$G$49194,7,FALSE),"-")</f>
        <v>75.986715231249804</v>
      </c>
      <c r="U35" s="30">
        <f>IFERROR(VLOOKUP(CONCATENATE($B35,"_",U$4,"_",$C$82,"_",$C$81),Data_for_IC_trend_tables!$A$1:$G$49194,7,FALSE),"-")</f>
        <v>75.539570385386497</v>
      </c>
      <c r="V35" s="30">
        <f>IFERROR(VLOOKUP(CONCATENATE($B35,"_",V$4,"_",$C$82,"_",$C$81),Data_for_IC_trend_tables!$A$1:$G$49194,7,FALSE),"-")</f>
        <v>69.516767251940706</v>
      </c>
      <c r="W35" s="30">
        <f>IFERROR(VLOOKUP(CONCATENATE($B35,"_",W$4,"_",$C$82,"_",$C$81),Data_for_IC_trend_tables!$A$1:$G$49194,7,FALSE),"-")</f>
        <v>85.511137813094194</v>
      </c>
      <c r="X35" s="30">
        <f>IFERROR(VLOOKUP(CONCATENATE($B35,"_",X$4,"_",$C$82,"_",$C$81),Data_for_IC_trend_tables!$A$1:$G$49194,7,FALSE),"-")</f>
        <v>63.959716212594998</v>
      </c>
      <c r="Y35" s="30">
        <f>IFERROR(VLOOKUP(CONCATENATE($B35,"_",Y$4,"_",$C$82,"_",$C$81),Data_for_IC_trend_tables!$A$1:$G$49194,7,FALSE),"-")</f>
        <v>39.296321774829799</v>
      </c>
      <c r="Z35" s="30">
        <f>IFERROR(VLOOKUP(CONCATENATE($B35,"_",Z$4,"_",$C$82,"_",$C$81),Data_for_IC_trend_tables!$A$1:$G$49194,7,FALSE),"-")</f>
        <v>42.146506474065703</v>
      </c>
      <c r="AA35" s="30">
        <f>IFERROR(VLOOKUP(CONCATENATE($B35,"_",AA$4,"_",$C$82,"_",$C$81),Data_for_IC_trend_tables!$A$1:$G$49194,7,FALSE),"-")</f>
        <v>37.775120023409301</v>
      </c>
      <c r="AB35" s="30">
        <f>IFERROR(VLOOKUP(CONCATENATE($B35,"_",AB$4,"_",$C$82,"_",$C$81),Data_for_IC_trend_tables!$A$1:$G$49194,7,FALSE),"-")</f>
        <v>24.833206578172501</v>
      </c>
      <c r="AC35" s="30">
        <f>IFERROR(VLOOKUP(CONCATENATE($B35,"_",AC$4,"_",$C$82,"_",$C$81),Data_for_IC_trend_tables!$A$1:$G$49194,7,FALSE),"-")</f>
        <v>25.801404618715399</v>
      </c>
      <c r="AD35" s="30">
        <f>IFERROR(VLOOKUP(CONCATENATE($B35,"_",AD$4,"_",$C$82,"_",$C$81),Data_for_IC_trend_tables!$A$1:$G$49194,7,FALSE),"-")</f>
        <v>27.4253075521233</v>
      </c>
      <c r="AE35" s="30">
        <f>IFERROR(VLOOKUP(CONCATENATE($B35,"_",AE$4,"_",$C$82,"_",$C$81),Data_for_IC_trend_tables!$A$1:$G$49194,7,FALSE),"-")</f>
        <v>25.2226421692448</v>
      </c>
      <c r="AF35" s="30">
        <f>IFERROR(VLOOKUP(CONCATENATE($B35,"_",AF$4,"_",$C$82,"_",$C$81),Data_for_IC_trend_tables!$A$1:$G$49194,7,FALSE),"-")</f>
        <v>21.477838670613998</v>
      </c>
      <c r="AG35" s="30">
        <f>IFERROR(VLOOKUP(CONCATENATE($B35,"_",AG$4,"_",$C$82,"_",$C$81),Data_for_IC_trend_tables!$A$1:$G$49194,7,FALSE),"-")</f>
        <v>19.100931440310099</v>
      </c>
      <c r="AH35" s="30">
        <f>IFERROR(VLOOKUP(CONCATENATE($B35,"_",AH$4,"_",$C$82,"_",$C$81),Data_for_IC_trend_tables!$A$1:$G$49194,7,FALSE),"-")</f>
        <v>18.460528082531098</v>
      </c>
      <c r="AI35" s="30">
        <f>IFERROR(VLOOKUP(CONCATENATE($B35,"_",AI$4,"_",$C$82,"_",$C$81),Data_for_IC_trend_tables!$A$1:$G$49194,7,FALSE),"-")</f>
        <v>17.663601236355898</v>
      </c>
      <c r="AJ35" s="30">
        <f>IFERROR(VLOOKUP(CONCATENATE($B35,"_",AJ$4,"_",$C$82,"_",$C$81),Data_for_IC_trend_tables!$A$1:$G$49194,7,FALSE),"-")</f>
        <v>18.7696906887548</v>
      </c>
      <c r="AK35" s="30">
        <f>IFERROR(VLOOKUP(CONCATENATE($B35,"_",AK$4,"_",$C$82,"_",$C$81),Data_for_IC_trend_tables!$A$1:$G$49194,7,FALSE),"-")</f>
        <v>16.5643655321465</v>
      </c>
      <c r="AL35" s="30">
        <f>IFERROR(VLOOKUP(CONCATENATE($B35,"_",AL$4,"_",$C$82,"_",$C$81),Data_for_IC_trend_tables!$A$1:$G$49194,7,FALSE),"-")</f>
        <v>14.373323203998201</v>
      </c>
      <c r="AM35" s="30">
        <f>IFERROR(VLOOKUP(CONCATENATE($B35,"_",AM$4,"_",$C$82,"_",$C$81),Data_for_IC_trend_tables!$A$1:$G$49194,7,FALSE),"-")</f>
        <v>12.987681639702</v>
      </c>
      <c r="AN35" s="30">
        <f>IFERROR(VLOOKUP(CONCATENATE($B35,"_",AN$4,"_",$C$82,"_",$C$81),Data_for_IC_trend_tables!$A$1:$G$49194,7,FALSE),"-")</f>
        <v>14.989328819248099</v>
      </c>
      <c r="AO35" s="30">
        <f>IFERROR(VLOOKUP(CONCATENATE($B35,"_",AO$4,"_",$C$82,"_",$C$81),Data_for_IC_trend_tables!$A$1:$G$49194,7,FALSE),"-")</f>
        <v>14.5871247896161</v>
      </c>
      <c r="AP35" s="30">
        <f>IFERROR(VLOOKUP(CONCATENATE($B35,"_",AP$4,"_",$C$82,"_",$C$81),Data_for_IC_trend_tables!$A$1:$G$49194,7,FALSE),"-")</f>
        <v>12.9548044179604</v>
      </c>
      <c r="AQ35" s="30">
        <f>IFERROR(VLOOKUP(CONCATENATE($B35,"_",AQ$4,"_",$C$82,"_",$C$81),Data_for_IC_trend_tables!$A$1:$G$49194,7,FALSE),"-")</f>
        <v>12.9769848308342</v>
      </c>
      <c r="AR35" s="30">
        <f>IFERROR(VLOOKUP(CONCATENATE($B35,"_",AR$4,"_",$C$82,"_",$C$81),Data_for_IC_trend_tables!$A$1:$G$49194,7,FALSE),"-")</f>
        <v>11.647475370105701</v>
      </c>
      <c r="AS35" s="30">
        <f>IFERROR(VLOOKUP(CONCATENATE($B35,"_",AS$4,"_",$C$82,"_",$C$81),Data_for_IC_trend_tables!$A$1:$G$49194,7,FALSE),"-")</f>
        <v>11.0205163550769</v>
      </c>
      <c r="AT35" s="30">
        <f>IFERROR(VLOOKUP(CONCATENATE($B35,"_",AT$4,"_",$C$82,"_",$C$81),Data_for_IC_trend_tables!$A$1:$G$49194,7,FALSE),"-")</f>
        <v>11.053143170350101</v>
      </c>
      <c r="AU35" s="30">
        <f>IFERROR(VLOOKUP(CONCATENATE($B35,"_",AU$4,"_",$C$82,"_",$C$81),Data_for_IC_trend_tables!$A$1:$G$49194,7,FALSE),"-")</f>
        <v>11.252804956168299</v>
      </c>
      <c r="AV35"/>
      <c r="AW35" s="30">
        <f>IFERROR(VLOOKUP(CONCATENATE($B35,"_",AW$4,"_",$C$82,"_",$C$81),Data_for_IC_trend_tables!$A$1:$G$49194,7,FALSE),"-")</f>
        <v>11.252804956168299</v>
      </c>
      <c r="AX35" s="77">
        <f>E35*0.7</f>
        <v>217.7</v>
      </c>
      <c r="AY35" s="38" t="str">
        <f t="shared" si="0"/>
        <v>Yes</v>
      </c>
      <c r="AZ35" s="58">
        <f t="shared" si="1"/>
        <v>-0.94831049629688424</v>
      </c>
      <c r="BA35" s="79">
        <v>145</v>
      </c>
      <c r="BB35" s="38" t="str">
        <f t="shared" si="2"/>
        <v>Yes</v>
      </c>
      <c r="BC35" s="58">
        <f t="shared" si="3"/>
        <v>-0.92239444857814967</v>
      </c>
      <c r="BD35" s="79">
        <v>145</v>
      </c>
      <c r="BE35" s="38" t="str">
        <f t="shared" si="4"/>
        <v>Yes</v>
      </c>
      <c r="BF35" s="58">
        <f t="shared" si="5"/>
        <v>-0.92239444857814967</v>
      </c>
      <c r="BG35" s="241">
        <v>0.55000000000000004</v>
      </c>
      <c r="BH35" s="38" t="str">
        <f t="shared" si="6"/>
        <v>Yes</v>
      </c>
      <c r="BI35" s="58">
        <f t="shared" si="7"/>
        <v>-3.9692661247946792E-2</v>
      </c>
      <c r="BJ35" s="32" t="s">
        <v>76</v>
      </c>
      <c r="BK35" s="32" t="s">
        <v>76</v>
      </c>
      <c r="BL35" s="32" t="s">
        <v>76</v>
      </c>
      <c r="BM35" s="32" t="s">
        <v>76</v>
      </c>
      <c r="BN35"/>
      <c r="BO35"/>
      <c r="BP35"/>
      <c r="BQ35"/>
    </row>
    <row r="36" spans="2:69" s="3" customFormat="1" x14ac:dyDescent="0.2">
      <c r="B36" s="53" t="s">
        <v>161</v>
      </c>
      <c r="C36" s="61" t="s">
        <v>96</v>
      </c>
      <c r="D36" s="56">
        <v>1980</v>
      </c>
      <c r="E36" s="30">
        <f>IFERROR(VLOOKUP(CONCATENATE($B36,"_",E$4,"_",$C$82,"_",$C$81),Data_for_IC_trend_tables!$A$1:$G$49194,7,FALSE),"-")</f>
        <v>24</v>
      </c>
      <c r="F36" s="30" t="str">
        <f>IFERROR(VLOOKUP(CONCATENATE($B36,"_",F$4,"_",$C$82,"_",$C$81),Data_for_IC_trend_tables!$A$1:$G$49194,7,FALSE),"-")</f>
        <v>-</v>
      </c>
      <c r="G36" s="30" t="str">
        <f>IFERROR(VLOOKUP(CONCATENATE($B36,"_",G$4,"_",$C$82,"_",$C$81),Data_for_IC_trend_tables!$A$1:$G$49194,7,FALSE),"-")</f>
        <v>-</v>
      </c>
      <c r="H36" s="30">
        <f>IFERROR(VLOOKUP(CONCATENATE($B36,"_",H$4,"_",$C$82,"_",$C$81),Data_for_IC_trend_tables!$A$1:$G$49194,7,FALSE),"-")</f>
        <v>14</v>
      </c>
      <c r="I36" s="30" t="str">
        <f>IFERROR(VLOOKUP(CONCATENATE($B36,"_",I$4,"_",$C$82,"_",$C$81),Data_for_IC_trend_tables!$A$1:$G$49194,7,FALSE),"-")</f>
        <v>-</v>
      </c>
      <c r="J36" s="30">
        <f>IFERROR(VLOOKUP(CONCATENATE($B36,"_",J$4,"_",$C$82,"_",$C$81),Data_for_IC_trend_tables!$A$1:$G$49194,7,FALSE),"-")</f>
        <v>16</v>
      </c>
      <c r="K36" s="30" t="str">
        <f>IFERROR(VLOOKUP(CONCATENATE($B36,"_",K$4,"_",$C$82,"_",$C$81),Data_for_IC_trend_tables!$A$1:$G$49194,7,FALSE),"-")</f>
        <v>-</v>
      </c>
      <c r="L36" s="30" t="str">
        <f>IFERROR(VLOOKUP(CONCATENATE($B36,"_",L$4,"_",$C$82,"_",$C$81),Data_for_IC_trend_tables!$A$1:$G$49194,7,FALSE),"-")</f>
        <v>-</v>
      </c>
      <c r="M36" s="30" t="str">
        <f>IFERROR(VLOOKUP(CONCATENATE($B36,"_",M$4,"_",$C$82,"_",$C$81),Data_for_IC_trend_tables!$A$1:$G$49194,7,FALSE),"-")</f>
        <v>-</v>
      </c>
      <c r="N36" s="30" t="str">
        <f>IFERROR(VLOOKUP(CONCATENATE($B36,"_",N$4,"_",$C$82,"_",$C$81),Data_for_IC_trend_tables!$A$1:$G$49194,7,FALSE),"-")</f>
        <v>-</v>
      </c>
      <c r="O36" s="30">
        <f>IFERROR(VLOOKUP(CONCATENATE($B36,"_",O$4,"_",$C$82,"_",$C$81),Data_for_IC_trend_tables!$A$1:$G$49194,7,FALSE),"-")</f>
        <v>16.369089481932701</v>
      </c>
      <c r="P36" s="30">
        <f>IFERROR(VLOOKUP(CONCATENATE($B36,"_",P$4,"_",$C$82,"_",$C$81),Data_for_IC_trend_tables!$A$1:$G$49194,7,FALSE),"-")</f>
        <v>16.756223604711199</v>
      </c>
      <c r="Q36" s="30">
        <f>IFERROR(VLOOKUP(CONCATENATE($B36,"_",Q$4,"_",$C$82,"_",$C$81),Data_for_IC_trend_tables!$A$1:$G$49194,7,FALSE),"-")</f>
        <v>16.159295478802001</v>
      </c>
      <c r="R36" s="30">
        <f>IFERROR(VLOOKUP(CONCATENATE($B36,"_",R$4,"_",$C$82,"_",$C$81),Data_for_IC_trend_tables!$A$1:$G$49194,7,FALSE),"-")</f>
        <v>17.0624041989938</v>
      </c>
      <c r="S36" s="30">
        <f>IFERROR(VLOOKUP(CONCATENATE($B36,"_",S$4,"_",$C$82,"_",$C$81),Data_for_IC_trend_tables!$A$1:$G$49194,7,FALSE),"-")</f>
        <v>15.522635181232101</v>
      </c>
      <c r="T36" s="30">
        <f>IFERROR(VLOOKUP(CONCATENATE($B36,"_",T$4,"_",$C$82,"_",$C$81),Data_for_IC_trend_tables!$A$1:$G$49194,7,FALSE),"-")</f>
        <v>9.2427940629816892</v>
      </c>
      <c r="U36" s="30">
        <f>IFERROR(VLOOKUP(CONCATENATE($B36,"_",U$4,"_",$C$82,"_",$C$81),Data_for_IC_trend_tables!$A$1:$G$49194,7,FALSE),"-")</f>
        <v>8.7223912018351601</v>
      </c>
      <c r="V36" s="30">
        <f>IFERROR(VLOOKUP(CONCATENATE($B36,"_",V$4,"_",$C$82,"_",$C$81),Data_for_IC_trend_tables!$A$1:$G$49194,7,FALSE),"-")</f>
        <v>5.9140073280452601</v>
      </c>
      <c r="W36" s="30">
        <f>IFERROR(VLOOKUP(CONCATENATE($B36,"_",W$4,"_",$C$82,"_",$C$81),Data_for_IC_trend_tables!$A$1:$G$49194,7,FALSE),"-")</f>
        <v>3.2611492342777901</v>
      </c>
      <c r="X36" s="30">
        <f>IFERROR(VLOOKUP(CONCATENATE($B36,"_",X$4,"_",$C$82,"_",$C$81),Data_for_IC_trend_tables!$A$1:$G$49194,7,FALSE),"-")</f>
        <v>3.26072914729188</v>
      </c>
      <c r="Y36" s="30">
        <f>IFERROR(VLOOKUP(CONCATENATE($B36,"_",Y$4,"_",$C$82,"_",$C$81),Data_for_IC_trend_tables!$A$1:$G$49194,7,FALSE),"-")</f>
        <v>3.5877532202742102</v>
      </c>
      <c r="Z36" s="30">
        <f>IFERROR(VLOOKUP(CONCATENATE($B36,"_",Z$4,"_",$C$82,"_",$C$81),Data_for_IC_trend_tables!$A$1:$G$49194,7,FALSE),"-")</f>
        <v>4.2478262190046898</v>
      </c>
      <c r="AA36" s="30">
        <f>IFERROR(VLOOKUP(CONCATENATE($B36,"_",AA$4,"_",$C$82,"_",$C$81),Data_for_IC_trend_tables!$A$1:$G$49194,7,FALSE),"-")</f>
        <v>3.2232451619774101</v>
      </c>
      <c r="AB36" s="30">
        <f>IFERROR(VLOOKUP(CONCATENATE($B36,"_",AB$4,"_",$C$82,"_",$C$81),Data_for_IC_trend_tables!$A$1:$G$49194,7,FALSE),"-")</f>
        <v>2.9269447914435398</v>
      </c>
      <c r="AC36" s="30">
        <f>IFERROR(VLOOKUP(CONCATENATE($B36,"_",AC$4,"_",$C$82,"_",$C$81),Data_for_IC_trend_tables!$A$1:$G$49194,7,FALSE),"-")</f>
        <v>2.6365165960479602</v>
      </c>
      <c r="AD36" s="30">
        <f>IFERROR(VLOOKUP(CONCATENATE($B36,"_",AD$4,"_",$C$82,"_",$C$81),Data_for_IC_trend_tables!$A$1:$G$49194,7,FALSE),"-")</f>
        <v>2.5928350870616401</v>
      </c>
      <c r="AE36" s="30">
        <f>IFERROR(VLOOKUP(CONCATENATE($B36,"_",AE$4,"_",$C$82,"_",$C$81),Data_for_IC_trend_tables!$A$1:$G$49194,7,FALSE),"-")</f>
        <v>2.98806521638482</v>
      </c>
      <c r="AF36" s="30">
        <f>IFERROR(VLOOKUP(CONCATENATE($B36,"_",AF$4,"_",$C$82,"_",$C$81),Data_for_IC_trend_tables!$A$1:$G$49194,7,FALSE),"-")</f>
        <v>2.41696495891326</v>
      </c>
      <c r="AG36" s="30">
        <f>IFERROR(VLOOKUP(CONCATENATE($B36,"_",AG$4,"_",$C$82,"_",$C$81),Data_for_IC_trend_tables!$A$1:$G$49194,7,FALSE),"-")</f>
        <v>1.7893463854787299</v>
      </c>
      <c r="AH36" s="30">
        <f>IFERROR(VLOOKUP(CONCATENATE($B36,"_",AH$4,"_",$C$82,"_",$C$81),Data_for_IC_trend_tables!$A$1:$G$49194,7,FALSE),"-")</f>
        <v>1.7651718632159299</v>
      </c>
      <c r="AI36" s="30">
        <f>IFERROR(VLOOKUP(CONCATENATE($B36,"_",AI$4,"_",$C$82,"_",$C$81),Data_for_IC_trend_tables!$A$1:$G$49194,7,FALSE),"-")</f>
        <v>1.7091325698561799</v>
      </c>
      <c r="AJ36" s="30">
        <f>IFERROR(VLOOKUP(CONCATENATE($B36,"_",AJ$4,"_",$C$82,"_",$C$81),Data_for_IC_trend_tables!$A$1:$G$49194,7,FALSE),"-")</f>
        <v>1.3352350359826399</v>
      </c>
      <c r="AK36" s="30">
        <f>IFERROR(VLOOKUP(CONCATENATE($B36,"_",AK$4,"_",$C$82,"_",$C$81),Data_for_IC_trend_tables!$A$1:$G$49194,7,FALSE),"-")</f>
        <v>1.5306235788871301</v>
      </c>
      <c r="AL36" s="30">
        <f>IFERROR(VLOOKUP(CONCATENATE($B36,"_",AL$4,"_",$C$82,"_",$C$81),Data_for_IC_trend_tables!$A$1:$G$49194,7,FALSE),"-")</f>
        <v>1.57961465912613</v>
      </c>
      <c r="AM36" s="30">
        <f>IFERROR(VLOOKUP(CONCATENATE($B36,"_",AM$4,"_",$C$82,"_",$C$81),Data_for_IC_trend_tables!$A$1:$G$49194,7,FALSE),"-")</f>
        <v>1.4748170131407199</v>
      </c>
      <c r="AN36" s="30">
        <f>IFERROR(VLOOKUP(CONCATENATE($B36,"_",AN$4,"_",$C$82,"_",$C$81),Data_for_IC_trend_tables!$A$1:$G$49194,7,FALSE),"-")</f>
        <v>1.33939084113055</v>
      </c>
      <c r="AO36" s="30">
        <f>IFERROR(VLOOKUP(CONCATENATE($B36,"_",AO$4,"_",$C$82,"_",$C$81),Data_for_IC_trend_tables!$A$1:$G$49194,7,FALSE),"-")</f>
        <v>0.93766669197678398</v>
      </c>
      <c r="AP36" s="30">
        <f>IFERROR(VLOOKUP(CONCATENATE($B36,"_",AP$4,"_",$C$82,"_",$C$81),Data_for_IC_trend_tables!$A$1:$G$49194,7,FALSE),"-")</f>
        <v>1.01423244046787</v>
      </c>
      <c r="AQ36" s="30">
        <f>IFERROR(VLOOKUP(CONCATENATE($B36,"_",AQ$4,"_",$C$82,"_",$C$81),Data_for_IC_trend_tables!$A$1:$G$49194,7,FALSE),"-")</f>
        <v>0.95668079672422301</v>
      </c>
      <c r="AR36" s="30">
        <f>IFERROR(VLOOKUP(CONCATENATE($B36,"_",AR$4,"_",$C$82,"_",$C$81),Data_for_IC_trend_tables!$A$1:$G$49194,7,FALSE),"-")</f>
        <v>0.96134680857043397</v>
      </c>
      <c r="AS36" s="30">
        <f>IFERROR(VLOOKUP(CONCATENATE($B36,"_",AS$4,"_",$C$82,"_",$C$81),Data_for_IC_trend_tables!$A$1:$G$49194,7,FALSE),"-")</f>
        <v>0.77332082529777801</v>
      </c>
      <c r="AT36" s="30">
        <f>IFERROR(VLOOKUP(CONCATENATE($B36,"_",AT$4,"_",$C$82,"_",$C$81),Data_for_IC_trend_tables!$A$1:$G$49194,7,FALSE),"-")</f>
        <v>0.74805544505312904</v>
      </c>
      <c r="AU36" s="30">
        <f>IFERROR(VLOOKUP(CONCATENATE($B36,"_",AU$4,"_",$C$82,"_",$C$81),Data_for_IC_trend_tables!$A$1:$G$49194,7,FALSE),"-")</f>
        <v>0.444136498244942</v>
      </c>
      <c r="AV36"/>
      <c r="AW36" s="30">
        <f>IFERROR(VLOOKUP(CONCATENATE($B36,"_",AW$4,"_",$C$82,"_",$C$81),Data_for_IC_trend_tables!$A$1:$G$49194,7,FALSE),"-")</f>
        <v>0.444136498244942</v>
      </c>
      <c r="AX36" s="77">
        <f>E36*0.7</f>
        <v>16.799999999999997</v>
      </c>
      <c r="AY36" s="38" t="str">
        <f t="shared" si="0"/>
        <v>Yes</v>
      </c>
      <c r="AZ36" s="58">
        <f t="shared" si="1"/>
        <v>-0.97356330367589639</v>
      </c>
      <c r="BA36" s="79">
        <v>10</v>
      </c>
      <c r="BB36" s="38" t="str">
        <f t="shared" si="2"/>
        <v>Yes</v>
      </c>
      <c r="BC36" s="58">
        <f t="shared" si="3"/>
        <v>-0.95558635017550575</v>
      </c>
      <c r="BD36" s="82">
        <v>4</v>
      </c>
      <c r="BE36" s="38" t="str">
        <f t="shared" si="4"/>
        <v>Yes</v>
      </c>
      <c r="BF36" s="58">
        <f t="shared" si="5"/>
        <v>-0.88896587543876449</v>
      </c>
      <c r="BG36" s="241">
        <v>0.34</v>
      </c>
      <c r="BH36" s="38" t="str">
        <f t="shared" si="6"/>
        <v>Yes</v>
      </c>
      <c r="BI36" s="58">
        <f t="shared" si="7"/>
        <v>-0.48870622953954818</v>
      </c>
      <c r="BJ36" s="32" t="s">
        <v>76</v>
      </c>
      <c r="BK36" s="32" t="s">
        <v>76</v>
      </c>
      <c r="BL36" s="32" t="s">
        <v>76</v>
      </c>
      <c r="BM36" s="140" t="s">
        <v>76</v>
      </c>
      <c r="BN36"/>
      <c r="BO36"/>
      <c r="BP36"/>
      <c r="BQ36"/>
    </row>
    <row r="37" spans="2:69" s="3" customFormat="1" x14ac:dyDescent="0.2">
      <c r="B37" s="53" t="s">
        <v>162</v>
      </c>
      <c r="C37" s="55" t="s">
        <v>25</v>
      </c>
      <c r="D37" s="56"/>
      <c r="E37" s="30" t="str">
        <f>IFERROR(VLOOKUP(CONCATENATE($B37,"_",E$4,"_",$C$82,"_",$C$81),Data_for_IC_trend_tables!$A$1:$G$49194,7,FALSE),"-")</f>
        <v>-</v>
      </c>
      <c r="F37" s="30" t="str">
        <f>IFERROR(VLOOKUP(CONCATENATE($B37,"_",F$4,"_",$C$82,"_",$C$81),Data_for_IC_trend_tables!$A$1:$G$49194,7,FALSE),"-")</f>
        <v>-</v>
      </c>
      <c r="G37" s="30" t="str">
        <f>IFERROR(VLOOKUP(CONCATENATE($B37,"_",G$4,"_",$C$82,"_",$C$81),Data_for_IC_trend_tables!$A$1:$G$49194,7,FALSE),"-")</f>
        <v>-</v>
      </c>
      <c r="H37" s="30" t="str">
        <f>IFERROR(VLOOKUP(CONCATENATE($B37,"_",H$4,"_",$C$82,"_",$C$81),Data_for_IC_trend_tables!$A$1:$G$49194,7,FALSE),"-")</f>
        <v>-</v>
      </c>
      <c r="I37" s="30" t="str">
        <f>IFERROR(VLOOKUP(CONCATENATE($B37,"_",I$4,"_",$C$82,"_",$C$81),Data_for_IC_trend_tables!$A$1:$G$49194,7,FALSE),"-")</f>
        <v>-</v>
      </c>
      <c r="J37" s="30" t="str">
        <f>IFERROR(VLOOKUP(CONCATENATE($B37,"_",J$4,"_",$C$82,"_",$C$81),Data_for_IC_trend_tables!$A$1:$G$49194,7,FALSE),"-")</f>
        <v>-</v>
      </c>
      <c r="K37" s="30" t="str">
        <f>IFERROR(VLOOKUP(CONCATENATE($B37,"_",K$4,"_",$C$82,"_",$C$81),Data_for_IC_trend_tables!$A$1:$G$49194,7,FALSE),"-")</f>
        <v>-</v>
      </c>
      <c r="L37" s="30" t="str">
        <f>IFERROR(VLOOKUP(CONCATENATE($B37,"_",L$4,"_",$C$82,"_",$C$81),Data_for_IC_trend_tables!$A$1:$G$49194,7,FALSE),"-")</f>
        <v>-</v>
      </c>
      <c r="M37" s="30" t="str">
        <f>IFERROR(VLOOKUP(CONCATENATE($B37,"_",M$4,"_",$C$82,"_",$C$81),Data_for_IC_trend_tables!$A$1:$G$49194,7,FALSE),"-")</f>
        <v>-</v>
      </c>
      <c r="N37" s="30" t="str">
        <f>IFERROR(VLOOKUP(CONCATENATE($B37,"_",N$4,"_",$C$82,"_",$C$81),Data_for_IC_trend_tables!$A$1:$G$49194,7,FALSE),"-")</f>
        <v>-</v>
      </c>
      <c r="O37" s="30">
        <f>IFERROR(VLOOKUP(CONCATENATE($B37,"_",O$4,"_",$C$82,"_",$C$81),Data_for_IC_trend_tables!$A$1:$G$49194,7,FALSE),"-")</f>
        <v>12.6112696719129</v>
      </c>
      <c r="P37" s="30">
        <f>IFERROR(VLOOKUP(CONCATENATE($B37,"_",P$4,"_",$C$82,"_",$C$81),Data_for_IC_trend_tables!$A$1:$G$49194,7,FALSE),"-")</f>
        <v>11.1845577367973</v>
      </c>
      <c r="Q37" s="30">
        <f>IFERROR(VLOOKUP(CONCATENATE($B37,"_",Q$4,"_",$C$82,"_",$C$81),Data_for_IC_trend_tables!$A$1:$G$49194,7,FALSE),"-")</f>
        <v>10.9543005149343</v>
      </c>
      <c r="R37" s="30">
        <f>IFERROR(VLOOKUP(CONCATENATE($B37,"_",R$4,"_",$C$82,"_",$C$81),Data_for_IC_trend_tables!$A$1:$G$49194,7,FALSE),"-")</f>
        <v>15.088576101216301</v>
      </c>
      <c r="S37" s="30">
        <f>IFERROR(VLOOKUP(CONCATENATE($B37,"_",S$4,"_",$C$82,"_",$C$81),Data_for_IC_trend_tables!$A$1:$G$49194,7,FALSE),"-")</f>
        <v>12.7251123282935</v>
      </c>
      <c r="T37" s="30">
        <f>IFERROR(VLOOKUP(CONCATENATE($B37,"_",T$4,"_",$C$82,"_",$C$81),Data_for_IC_trend_tables!$A$1:$G$49194,7,FALSE),"-")</f>
        <v>10.506936540709701</v>
      </c>
      <c r="U37" s="30">
        <f>IFERROR(VLOOKUP(CONCATENATE($B37,"_",U$4,"_",$C$82,"_",$C$81),Data_for_IC_trend_tables!$A$1:$G$49194,7,FALSE),"-")</f>
        <v>10.2014024665666</v>
      </c>
      <c r="V37" s="30">
        <f>IFERROR(VLOOKUP(CONCATENATE($B37,"_",V$4,"_",$C$82,"_",$C$81),Data_for_IC_trend_tables!$A$1:$G$49194,7,FALSE),"-")</f>
        <v>10.2997123263738</v>
      </c>
      <c r="W37" s="30">
        <f>IFERROR(VLOOKUP(CONCATENATE($B37,"_",W$4,"_",$C$82,"_",$C$81),Data_for_IC_trend_tables!$A$1:$G$49194,7,FALSE),"-")</f>
        <v>10.533660983664101</v>
      </c>
      <c r="X37" s="30">
        <f>IFERROR(VLOOKUP(CONCATENATE($B37,"_",X$4,"_",$C$82,"_",$C$81),Data_for_IC_trend_tables!$A$1:$G$49194,7,FALSE),"-")</f>
        <v>10.644769082884499</v>
      </c>
      <c r="Y37" s="30">
        <f>IFERROR(VLOOKUP(CONCATENATE($B37,"_",Y$4,"_",$C$82,"_",$C$81),Data_for_IC_trend_tables!$A$1:$G$49194,7,FALSE),"-")</f>
        <v>9.2545944562947007</v>
      </c>
      <c r="Z37" s="30">
        <f>IFERROR(VLOOKUP(CONCATENATE($B37,"_",Z$4,"_",$C$82,"_",$C$81),Data_for_IC_trend_tables!$A$1:$G$49194,7,FALSE),"-")</f>
        <v>11.486236324677501</v>
      </c>
      <c r="AA37" s="30">
        <f>IFERROR(VLOOKUP(CONCATENATE($B37,"_",AA$4,"_",$C$82,"_",$C$81),Data_for_IC_trend_tables!$A$1:$G$49194,7,FALSE),"-")</f>
        <v>11.1565494026559</v>
      </c>
      <c r="AB37" s="30">
        <f>IFERROR(VLOOKUP(CONCATENATE($B37,"_",AB$4,"_",$C$82,"_",$C$81),Data_for_IC_trend_tables!$A$1:$G$49194,7,FALSE),"-")</f>
        <v>11.6399734178072</v>
      </c>
      <c r="AC37" s="30">
        <f>IFERROR(VLOOKUP(CONCATENATE($B37,"_",AC$4,"_",$C$82,"_",$C$81),Data_for_IC_trend_tables!$A$1:$G$49194,7,FALSE),"-")</f>
        <v>12.1097041820546</v>
      </c>
      <c r="AD37" s="30">
        <f>IFERROR(VLOOKUP(CONCATENATE($B37,"_",AD$4,"_",$C$82,"_",$C$81),Data_for_IC_trend_tables!$A$1:$G$49194,7,FALSE),"-")</f>
        <v>12.222243420509299</v>
      </c>
      <c r="AE37" s="30">
        <f>IFERROR(VLOOKUP(CONCATENATE($B37,"_",AE$4,"_",$C$82,"_",$C$81),Data_for_IC_trend_tables!$A$1:$G$49194,7,FALSE),"-")</f>
        <v>12.345552929185301</v>
      </c>
      <c r="AF37" s="30">
        <f>IFERROR(VLOOKUP(CONCATENATE($B37,"_",AF$4,"_",$C$82,"_",$C$81),Data_for_IC_trend_tables!$A$1:$G$49194,7,FALSE),"-")</f>
        <v>12.6635685016377</v>
      </c>
      <c r="AG37" s="30">
        <f>IFERROR(VLOOKUP(CONCATENATE($B37,"_",AG$4,"_",$C$82,"_",$C$81),Data_for_IC_trend_tables!$A$1:$G$49194,7,FALSE),"-")</f>
        <v>10.416940546335599</v>
      </c>
      <c r="AH37" s="30">
        <f>IFERROR(VLOOKUP(CONCATENATE($B37,"_",AH$4,"_",$C$82,"_",$C$81),Data_for_IC_trend_tables!$A$1:$G$49194,7,FALSE),"-")</f>
        <v>6.5513933683851597</v>
      </c>
      <c r="AI37" s="30">
        <f>IFERROR(VLOOKUP(CONCATENATE($B37,"_",AI$4,"_",$C$82,"_",$C$81),Data_for_IC_trend_tables!$A$1:$G$49194,7,FALSE),"-")</f>
        <v>8.0839880314851396</v>
      </c>
      <c r="AJ37" s="30">
        <f>IFERROR(VLOOKUP(CONCATENATE($B37,"_",AJ$4,"_",$C$82,"_",$C$81),Data_for_IC_trend_tables!$A$1:$G$49194,7,FALSE),"-")</f>
        <v>7.90886845572048</v>
      </c>
      <c r="AK37" s="30">
        <f>IFERROR(VLOOKUP(CONCATENATE($B37,"_",AK$4,"_",$C$82,"_",$C$81),Data_for_IC_trend_tables!$A$1:$G$49194,7,FALSE),"-")</f>
        <v>7.7910212821642002</v>
      </c>
      <c r="AL37" s="30">
        <f>IFERROR(VLOOKUP(CONCATENATE($B37,"_",AL$4,"_",$C$82,"_",$C$81),Data_for_IC_trend_tables!$A$1:$G$49194,7,FALSE),"-")</f>
        <v>5.0111053758962898</v>
      </c>
      <c r="AM37" s="30">
        <f>IFERROR(VLOOKUP(CONCATENATE($B37,"_",AM$4,"_",$C$82,"_",$C$81),Data_for_IC_trend_tables!$A$1:$G$49194,7,FALSE),"-")</f>
        <v>4.70557376136576</v>
      </c>
      <c r="AN37" s="30">
        <f>IFERROR(VLOOKUP(CONCATENATE($B37,"_",AN$4,"_",$C$82,"_",$C$81),Data_for_IC_trend_tables!$A$1:$G$49194,7,FALSE),"-")</f>
        <v>2.1675227670849799</v>
      </c>
      <c r="AO37" s="30">
        <f>IFERROR(VLOOKUP(CONCATENATE($B37,"_",AO$4,"_",$C$82,"_",$C$81),Data_for_IC_trend_tables!$A$1:$G$49194,7,FALSE),"-")</f>
        <v>1.7788787976892999</v>
      </c>
      <c r="AP37" s="30">
        <f>IFERROR(VLOOKUP(CONCATENATE($B37,"_",AP$4,"_",$C$82,"_",$C$81),Data_for_IC_trend_tables!$A$1:$G$49194,7,FALSE),"-")</f>
        <v>0.69655294645631904</v>
      </c>
      <c r="AQ37" s="30">
        <f>IFERROR(VLOOKUP(CONCATENATE($B37,"_",AQ$4,"_",$C$82,"_",$C$81),Data_for_IC_trend_tables!$A$1:$G$49194,7,FALSE),"-")</f>
        <v>0.154897515179717</v>
      </c>
      <c r="AR37" s="30">
        <f>IFERROR(VLOOKUP(CONCATENATE($B37,"_",AR$4,"_",$C$82,"_",$C$81),Data_for_IC_trend_tables!$A$1:$G$49194,7,FALSE),"-")</f>
        <v>0.19079828860423001</v>
      </c>
      <c r="AS37" s="30">
        <f>IFERROR(VLOOKUP(CONCATENATE($B37,"_",AS$4,"_",$C$82,"_",$C$81),Data_for_IC_trend_tables!$A$1:$G$49194,7,FALSE),"-")</f>
        <v>0.16021966058844</v>
      </c>
      <c r="AT37" s="30">
        <f>IFERROR(VLOOKUP(CONCATENATE($B37,"_",AT$4,"_",$C$82,"_",$C$81),Data_for_IC_trend_tables!$A$1:$G$49194,7,FALSE),"-")</f>
        <v>0.14565018041504901</v>
      </c>
      <c r="AU37" s="30">
        <f>IFERROR(VLOOKUP(CONCATENATE($B37,"_",AU$4,"_",$C$82,"_",$C$81),Data_for_IC_trend_tables!$A$1:$G$49194,7,FALSE),"-")</f>
        <v>0.161809111563501</v>
      </c>
      <c r="AV37"/>
      <c r="AW37" s="30">
        <f>IFERROR(VLOOKUP(CONCATENATE($B37,"_",AW$4,"_",$C$82,"_",$C$81),Data_for_IC_trend_tables!$A$1:$G$49194,7,FALSE),"-")</f>
        <v>0.161809111563501</v>
      </c>
      <c r="AX37" s="79"/>
      <c r="AY37" s="38" t="str">
        <f t="shared" si="0"/>
        <v/>
      </c>
      <c r="AZ37" s="58" t="str">
        <f t="shared" si="1"/>
        <v/>
      </c>
      <c r="BA37" s="79"/>
      <c r="BB37" s="38" t="str">
        <f t="shared" si="2"/>
        <v/>
      </c>
      <c r="BC37" s="58" t="str">
        <f t="shared" si="3"/>
        <v/>
      </c>
      <c r="BD37" s="356"/>
      <c r="BE37" s="38" t="str">
        <f t="shared" si="4"/>
        <v/>
      </c>
      <c r="BF37" s="58" t="str">
        <f t="shared" si="5"/>
        <v/>
      </c>
      <c r="BG37" s="241">
        <v>0.77</v>
      </c>
      <c r="BH37" s="38" t="str">
        <f t="shared" si="6"/>
        <v>Yes</v>
      </c>
      <c r="BI37" s="58">
        <f t="shared" si="7"/>
        <v>-0.21676109565188495</v>
      </c>
      <c r="BJ37" s="52"/>
      <c r="BK37" s="52"/>
      <c r="BL37" s="348"/>
      <c r="BM37" s="140" t="s">
        <v>76</v>
      </c>
      <c r="BN37"/>
      <c r="BO37"/>
      <c r="BP37"/>
      <c r="BQ37"/>
    </row>
    <row r="38" spans="2:69" s="3" customFormat="1" x14ac:dyDescent="0.2">
      <c r="B38" s="53" t="s">
        <v>163</v>
      </c>
      <c r="C38" s="55" t="s">
        <v>49</v>
      </c>
      <c r="D38" s="56"/>
      <c r="E38" s="30">
        <f>IFERROR(VLOOKUP(CONCATENATE($B38,"_",E$4,"_",$C$82,"_",$C$81),Data_for_IC_trend_tables!$A$1:$G$49194,7,FALSE),"-")</f>
        <v>308</v>
      </c>
      <c r="F38" s="30">
        <f>IFERROR(VLOOKUP(CONCATENATE($B38,"_",F$4,"_",$C$82,"_",$C$81),Data_for_IC_trend_tables!$A$1:$G$49194,7,FALSE),"-")</f>
        <v>305</v>
      </c>
      <c r="G38" s="30">
        <f>IFERROR(VLOOKUP(CONCATENATE($B38,"_",G$4,"_",$C$82,"_",$C$81),Data_for_IC_trend_tables!$A$1:$G$49194,7,FALSE),"-")</f>
        <v>287</v>
      </c>
      <c r="H38" s="30">
        <f>IFERROR(VLOOKUP(CONCATENATE($B38,"_",H$4,"_",$C$82,"_",$C$81),Data_for_IC_trend_tables!$A$1:$G$49194,7,FALSE),"-")</f>
        <v>284</v>
      </c>
      <c r="I38" s="30">
        <f>IFERROR(VLOOKUP(CONCATENATE($B38,"_",I$4,"_",$C$82,"_",$C$81),Data_for_IC_trend_tables!$A$1:$G$49194,7,FALSE),"-")</f>
        <v>270</v>
      </c>
      <c r="J38" s="30">
        <f>IFERROR(VLOOKUP(CONCATENATE($B38,"_",J$4,"_",$C$82,"_",$C$81),Data_for_IC_trend_tables!$A$1:$G$49194,7,FALSE),"-")</f>
        <v>282</v>
      </c>
      <c r="K38" s="30">
        <f>IFERROR(VLOOKUP(CONCATENATE($B38,"_",K$4,"_",$C$82,"_",$C$81),Data_for_IC_trend_tables!$A$1:$G$49194,7,FALSE),"-")</f>
        <v>297</v>
      </c>
      <c r="L38" s="30">
        <f>IFERROR(VLOOKUP(CONCATENATE($B38,"_",L$4,"_",$C$82,"_",$C$81),Data_for_IC_trend_tables!$A$1:$G$49194,7,FALSE),"-")</f>
        <v>317</v>
      </c>
      <c r="M38" s="30">
        <f>IFERROR(VLOOKUP(CONCATENATE($B38,"_",M$4,"_",$C$82,"_",$C$81),Data_for_IC_trend_tables!$A$1:$G$49194,7,FALSE),"-")</f>
        <v>273</v>
      </c>
      <c r="N38" s="30">
        <f>IFERROR(VLOOKUP(CONCATENATE($B38,"_",N$4,"_",$C$82,"_",$C$81),Data_for_IC_trend_tables!$A$1:$G$49194,7,FALSE),"-")</f>
        <v>238</v>
      </c>
      <c r="O38" s="30">
        <f>IFERROR(VLOOKUP(CONCATENATE($B38,"_",O$4,"_",$C$82,"_",$C$81),Data_for_IC_trend_tables!$A$1:$G$49194,7,FALSE),"-")</f>
        <v>148.94770827017001</v>
      </c>
      <c r="P38" s="30">
        <f>IFERROR(VLOOKUP(CONCATENATE($B38,"_",P$4,"_",$C$82,"_",$C$81),Data_for_IC_trend_tables!$A$1:$G$49194,7,FALSE),"-")</f>
        <v>123.725068495049</v>
      </c>
      <c r="Q38" s="30">
        <f>IFERROR(VLOOKUP(CONCATENATE($B38,"_",Q$4,"_",$C$82,"_",$C$81),Data_for_IC_trend_tables!$A$1:$G$49194,7,FALSE),"-")</f>
        <v>103.598161536608</v>
      </c>
      <c r="R38" s="30">
        <f>IFERROR(VLOOKUP(CONCATENATE($B38,"_",R$4,"_",$C$82,"_",$C$81),Data_for_IC_trend_tables!$A$1:$G$49194,7,FALSE),"-")</f>
        <v>71.800730408437204</v>
      </c>
      <c r="S38" s="30">
        <f>IFERROR(VLOOKUP(CONCATENATE($B38,"_",S$4,"_",$C$82,"_",$C$81),Data_for_IC_trend_tables!$A$1:$G$49194,7,FALSE),"-")</f>
        <v>56.954460149833402</v>
      </c>
      <c r="T38" s="30">
        <f>IFERROR(VLOOKUP(CONCATENATE($B38,"_",T$4,"_",$C$82,"_",$C$81),Data_for_IC_trend_tables!$A$1:$G$49194,7,FALSE),"-")</f>
        <v>31.351766447322401</v>
      </c>
      <c r="U38" s="30">
        <f>IFERROR(VLOOKUP(CONCATENATE($B38,"_",U$4,"_",$C$82,"_",$C$81),Data_for_IC_trend_tables!$A$1:$G$49194,7,FALSE),"-")</f>
        <v>31.6214660160846</v>
      </c>
      <c r="V38" s="30">
        <f>IFERROR(VLOOKUP(CONCATENATE($B38,"_",V$4,"_",$C$82,"_",$C$81),Data_for_IC_trend_tables!$A$1:$G$49194,7,FALSE),"-")</f>
        <v>16.333269661079999</v>
      </c>
      <c r="W38" s="30">
        <f>IFERROR(VLOOKUP(CONCATENATE($B38,"_",W$4,"_",$C$82,"_",$C$81),Data_for_IC_trend_tables!$A$1:$G$49194,7,FALSE),"-")</f>
        <v>12.1123146309947</v>
      </c>
      <c r="X38" s="30">
        <f>IFERROR(VLOOKUP(CONCATENATE($B38,"_",X$4,"_",$C$82,"_",$C$81),Data_for_IC_trend_tables!$A$1:$G$49194,7,FALSE),"-")</f>
        <v>6.002688604207</v>
      </c>
      <c r="Y38" s="30">
        <f>IFERROR(VLOOKUP(CONCATENATE($B38,"_",Y$4,"_",$C$82,"_",$C$81),Data_for_IC_trend_tables!$A$1:$G$49194,7,FALSE),"-")</f>
        <v>4.0536097059076202</v>
      </c>
      <c r="Z38" s="30">
        <f>IFERROR(VLOOKUP(CONCATENATE($B38,"_",Z$4,"_",$C$82,"_",$C$81),Data_for_IC_trend_tables!$A$1:$G$49194,7,FALSE),"-")</f>
        <v>3.56267922549018</v>
      </c>
      <c r="AA38" s="30">
        <f>IFERROR(VLOOKUP(CONCATENATE($B38,"_",AA$4,"_",$C$82,"_",$C$81),Data_for_IC_trend_tables!$A$1:$G$49194,7,FALSE),"-")</f>
        <v>4.3015533008579299</v>
      </c>
      <c r="AB38" s="30">
        <f>IFERROR(VLOOKUP(CONCATENATE($B38,"_",AB$4,"_",$C$82,"_",$C$81),Data_for_IC_trend_tables!$A$1:$G$49194,7,FALSE),"-")</f>
        <v>5.7756468029472003</v>
      </c>
      <c r="AC38" s="30">
        <f>IFERROR(VLOOKUP(CONCATENATE($B38,"_",AC$4,"_",$C$82,"_",$C$81),Data_for_IC_trend_tables!$A$1:$G$49194,7,FALSE),"-")</f>
        <v>4.8554953046281799</v>
      </c>
      <c r="AD38" s="30">
        <f>IFERROR(VLOOKUP(CONCATENATE($B38,"_",AD$4,"_",$C$82,"_",$C$81),Data_for_IC_trend_tables!$A$1:$G$49194,7,FALSE),"-")</f>
        <v>4.6580237578517503</v>
      </c>
      <c r="AE38" s="30">
        <f>IFERROR(VLOOKUP(CONCATENATE($B38,"_",AE$4,"_",$C$82,"_",$C$81),Data_for_IC_trend_tables!$A$1:$G$49194,7,FALSE),"-")</f>
        <v>4.6217162223032204</v>
      </c>
      <c r="AF38" s="30">
        <f>IFERROR(VLOOKUP(CONCATENATE($B38,"_",AF$4,"_",$C$82,"_",$C$81),Data_for_IC_trend_tables!$A$1:$G$49194,7,FALSE),"-")</f>
        <v>3.1885639734729998</v>
      </c>
      <c r="AG38" s="30">
        <f>IFERROR(VLOOKUP(CONCATENATE($B38,"_",AG$4,"_",$C$82,"_",$C$81),Data_for_IC_trend_tables!$A$1:$G$49194,7,FALSE),"-")</f>
        <v>4.7590994827172501</v>
      </c>
      <c r="AH38" s="30">
        <f>IFERROR(VLOOKUP(CONCATENATE($B38,"_",AH$4,"_",$C$82,"_",$C$81),Data_for_IC_trend_tables!$A$1:$G$49194,7,FALSE),"-")</f>
        <v>4.7255461379005803</v>
      </c>
      <c r="AI38" s="30">
        <f>IFERROR(VLOOKUP(CONCATENATE($B38,"_",AI$4,"_",$C$82,"_",$C$81),Data_for_IC_trend_tables!$A$1:$G$49194,7,FALSE),"-")</f>
        <v>3.96150610665791</v>
      </c>
      <c r="AJ38" s="30">
        <f>IFERROR(VLOOKUP(CONCATENATE($B38,"_",AJ$4,"_",$C$82,"_",$C$81),Data_for_IC_trend_tables!$A$1:$G$49194,7,FALSE),"-")</f>
        <v>4.8627176799176199</v>
      </c>
      <c r="AK38" s="30">
        <f>IFERROR(VLOOKUP(CONCATENATE($B38,"_",AK$4,"_",$C$82,"_",$C$81),Data_for_IC_trend_tables!$A$1:$G$49194,7,FALSE),"-")</f>
        <v>4.0337307364662003</v>
      </c>
      <c r="AL38" s="30">
        <f>IFERROR(VLOOKUP(CONCATENATE($B38,"_",AL$4,"_",$C$82,"_",$C$81),Data_for_IC_trend_tables!$A$1:$G$49194,7,FALSE),"-")</f>
        <v>12.491533831179501</v>
      </c>
      <c r="AM38" s="30">
        <f>IFERROR(VLOOKUP(CONCATENATE($B38,"_",AM$4,"_",$C$82,"_",$C$81),Data_for_IC_trend_tables!$A$1:$G$49194,7,FALSE),"-")</f>
        <v>3.6188677644258598</v>
      </c>
      <c r="AN38" s="30">
        <f>IFERROR(VLOOKUP(CONCATENATE($B38,"_",AN$4,"_",$C$82,"_",$C$81),Data_for_IC_trend_tables!$A$1:$G$49194,7,FALSE),"-")</f>
        <v>4.2750306122506103</v>
      </c>
      <c r="AO38" s="30">
        <f>IFERROR(VLOOKUP(CONCATENATE($B38,"_",AO$4,"_",$C$82,"_",$C$81),Data_for_IC_trend_tables!$A$1:$G$49194,7,FALSE),"-")</f>
        <v>3.48443616401847</v>
      </c>
      <c r="AP38" s="30">
        <f>IFERROR(VLOOKUP(CONCATENATE($B38,"_",AP$4,"_",$C$82,"_",$C$81),Data_for_IC_trend_tables!$A$1:$G$49194,7,FALSE),"-")</f>
        <v>4.3949722406452798</v>
      </c>
      <c r="AQ38" s="30">
        <f>IFERROR(VLOOKUP(CONCATENATE($B38,"_",AQ$4,"_",$C$82,"_",$C$81),Data_for_IC_trend_tables!$A$1:$G$49194,7,FALSE),"-")</f>
        <v>3.7294306087201199</v>
      </c>
      <c r="AR38" s="30">
        <f>IFERROR(VLOOKUP(CONCATENATE($B38,"_",AR$4,"_",$C$82,"_",$C$81),Data_for_IC_trend_tables!$A$1:$G$49194,7,FALSE),"-")</f>
        <v>4.5189674762996699</v>
      </c>
      <c r="AS38" s="30">
        <f>IFERROR(VLOOKUP(CONCATENATE($B38,"_",AS$4,"_",$C$82,"_",$C$81),Data_for_IC_trend_tables!$A$1:$G$49194,7,FALSE),"-")</f>
        <v>4.31625386428483</v>
      </c>
      <c r="AT38" s="30" t="str">
        <f>IFERROR(VLOOKUP(CONCATENATE($B38,"_",AT$4,"_",$C$82,"_",$C$81),Data_for_IC_trend_tables!$A$1:$G$49194,7,FALSE),"-")</f>
        <v>-</v>
      </c>
      <c r="AU38" s="30" t="str">
        <f>IFERROR(VLOOKUP(CONCATENATE($B38,"_",AU$4,"_",$C$82,"_",$C$81),Data_for_IC_trend_tables!$A$1:$G$49194,7,FALSE),"-")</f>
        <v>-</v>
      </c>
      <c r="AV38"/>
      <c r="AW38" s="30" t="str">
        <f>IFERROR(VLOOKUP(CONCATENATE($B38,"_",AW$4,"_",$C$82,"_",$C$81),Data_for_IC_trend_tables!$A$1:$G$49194,7,FALSE),"-")</f>
        <v>-</v>
      </c>
      <c r="AX38" s="79"/>
      <c r="AY38" s="38" t="str">
        <f t="shared" si="0"/>
        <v/>
      </c>
      <c r="AZ38" s="58" t="str">
        <f t="shared" si="1"/>
        <v/>
      </c>
      <c r="BA38" s="83"/>
      <c r="BB38" s="38" t="str">
        <f t="shared" si="2"/>
        <v/>
      </c>
      <c r="BC38" s="58" t="str">
        <f t="shared" si="3"/>
        <v/>
      </c>
      <c r="BD38" s="79"/>
      <c r="BE38" s="38" t="str">
        <f t="shared" si="4"/>
        <v/>
      </c>
      <c r="BF38" s="58" t="str">
        <f t="shared" si="5"/>
        <v/>
      </c>
      <c r="BG38" s="241"/>
      <c r="BH38" s="38" t="str">
        <f t="shared" si="6"/>
        <v/>
      </c>
      <c r="BI38" s="58" t="str">
        <f t="shared" si="7"/>
        <v/>
      </c>
      <c r="BJ38" s="31"/>
      <c r="BK38" s="31"/>
      <c r="BL38" s="31"/>
      <c r="BM38" s="139"/>
      <c r="BN38"/>
      <c r="BO38"/>
      <c r="BP38"/>
      <c r="BQ38"/>
    </row>
    <row r="39" spans="2:69" s="3" customFormat="1" x14ac:dyDescent="0.2">
      <c r="B39" s="53" t="s">
        <v>164</v>
      </c>
      <c r="C39" s="71" t="s">
        <v>26</v>
      </c>
      <c r="D39" s="56"/>
      <c r="E39" s="30" t="str">
        <f>IFERROR(VLOOKUP(CONCATENATE($B39,"_",E$4,"_",$C$82,"_",$C$81),Data_for_IC_trend_tables!$A$1:$G$49194,7,FALSE),"-")</f>
        <v>-</v>
      </c>
      <c r="F39" s="30" t="str">
        <f>IFERROR(VLOOKUP(CONCATENATE($B39,"_",F$4,"_",$C$82,"_",$C$81),Data_for_IC_trend_tables!$A$1:$G$49194,7,FALSE),"-")</f>
        <v>-</v>
      </c>
      <c r="G39" s="30" t="str">
        <f>IFERROR(VLOOKUP(CONCATENATE($B39,"_",G$4,"_",$C$82,"_",$C$81),Data_for_IC_trend_tables!$A$1:$G$49194,7,FALSE),"-")</f>
        <v>-</v>
      </c>
      <c r="H39" s="30" t="str">
        <f>IFERROR(VLOOKUP(CONCATENATE($B39,"_",H$4,"_",$C$82,"_",$C$81),Data_for_IC_trend_tables!$A$1:$G$49194,7,FALSE),"-")</f>
        <v>-</v>
      </c>
      <c r="I39" s="30" t="str">
        <f>IFERROR(VLOOKUP(CONCATENATE($B39,"_",I$4,"_",$C$82,"_",$C$81),Data_for_IC_trend_tables!$A$1:$G$49194,7,FALSE),"-")</f>
        <v>-</v>
      </c>
      <c r="J39" s="30" t="str">
        <f>IFERROR(VLOOKUP(CONCATENATE($B39,"_",J$4,"_",$C$82,"_",$C$81),Data_for_IC_trend_tables!$A$1:$G$49194,7,FALSE),"-")</f>
        <v>-</v>
      </c>
      <c r="K39" s="30" t="str">
        <f>IFERROR(VLOOKUP(CONCATENATE($B39,"_",K$4,"_",$C$82,"_",$C$81),Data_for_IC_trend_tables!$A$1:$G$49194,7,FALSE),"-")</f>
        <v>-</v>
      </c>
      <c r="L39" s="30" t="str">
        <f>IFERROR(VLOOKUP(CONCATENATE($B39,"_",L$4,"_",$C$82,"_",$C$81),Data_for_IC_trend_tables!$A$1:$G$49194,7,FALSE),"-")</f>
        <v>-</v>
      </c>
      <c r="M39" s="30" t="str">
        <f>IFERROR(VLOOKUP(CONCATENATE($B39,"_",M$4,"_",$C$82,"_",$C$81),Data_for_IC_trend_tables!$A$1:$G$49194,7,FALSE),"-")</f>
        <v>-</v>
      </c>
      <c r="N39" s="30" t="str">
        <f>IFERROR(VLOOKUP(CONCATENATE($B39,"_",N$4,"_",$C$82,"_",$C$81),Data_for_IC_trend_tables!$A$1:$G$49194,7,FALSE),"-")</f>
        <v>-</v>
      </c>
      <c r="O39" s="30">
        <f>IFERROR(VLOOKUP(CONCATENATE($B39,"_",O$4,"_",$C$82,"_",$C$81),Data_for_IC_trend_tables!$A$1:$G$49194,7,FALSE),"-")</f>
        <v>0.13193085685287501</v>
      </c>
      <c r="P39" s="30">
        <f>IFERROR(VLOOKUP(CONCATENATE($B39,"_",P$4,"_",$C$82,"_",$C$81),Data_for_IC_trend_tables!$A$1:$G$49194,7,FALSE),"-")</f>
        <v>0.12267233940472699</v>
      </c>
      <c r="Q39" s="30">
        <f>IFERROR(VLOOKUP(CONCATENATE($B39,"_",Q$4,"_",$C$82,"_",$C$81),Data_for_IC_trend_tables!$A$1:$G$49194,7,FALSE),"-")</f>
        <v>0.12817582661521501</v>
      </c>
      <c r="R39" s="30">
        <f>IFERROR(VLOOKUP(CONCATENATE($B39,"_",R$4,"_",$C$82,"_",$C$81),Data_for_IC_trend_tables!$A$1:$G$49194,7,FALSE),"-")</f>
        <v>0.12884585038090299</v>
      </c>
      <c r="S39" s="30">
        <f>IFERROR(VLOOKUP(CONCATENATE($B39,"_",S$4,"_",$C$82,"_",$C$81),Data_for_IC_trend_tables!$A$1:$G$49194,7,FALSE),"-")</f>
        <v>0.120936446516145</v>
      </c>
      <c r="T39" s="30">
        <f>IFERROR(VLOOKUP(CONCATENATE($B39,"_",T$4,"_",$C$82,"_",$C$81),Data_for_IC_trend_tables!$A$1:$G$49194,7,FALSE),"-")</f>
        <v>9.5938443709010696E-2</v>
      </c>
      <c r="U39" s="30">
        <f>IFERROR(VLOOKUP(CONCATENATE($B39,"_",U$4,"_",$C$82,"_",$C$81),Data_for_IC_trend_tables!$A$1:$G$49194,7,FALSE),"-")</f>
        <v>9.7150716466822704E-2</v>
      </c>
      <c r="V39" s="30">
        <f>IFERROR(VLOOKUP(CONCATENATE($B39,"_",V$4,"_",$C$82,"_",$C$81),Data_for_IC_trend_tables!$A$1:$G$49194,7,FALSE),"-")</f>
        <v>8.6329541649950298E-2</v>
      </c>
      <c r="W39" s="30">
        <f>IFERROR(VLOOKUP(CONCATENATE($B39,"_",W$4,"_",$C$82,"_",$C$81),Data_for_IC_trend_tables!$A$1:$G$49194,7,FALSE),"-")</f>
        <v>8.4674279480358203E-2</v>
      </c>
      <c r="X39" s="30">
        <f>IFERROR(VLOOKUP(CONCATENATE($B39,"_",X$4,"_",$C$82,"_",$C$81),Data_for_IC_trend_tables!$A$1:$G$49194,7,FALSE),"-")</f>
        <v>7.9932220544883498E-2</v>
      </c>
      <c r="Y39" s="30">
        <f>IFERROR(VLOOKUP(CONCATENATE($B39,"_",Y$4,"_",$C$82,"_",$C$81),Data_for_IC_trend_tables!$A$1:$G$49194,7,FALSE),"-")</f>
        <v>6.8851864196566095E-2</v>
      </c>
      <c r="Z39" s="30">
        <f>IFERROR(VLOOKUP(CONCATENATE($B39,"_",Z$4,"_",$C$82,"_",$C$81),Data_for_IC_trend_tables!$A$1:$G$49194,7,FALSE),"-")</f>
        <v>6.8457765414384003E-2</v>
      </c>
      <c r="AA39" s="30">
        <f>IFERROR(VLOOKUP(CONCATENATE($B39,"_",AA$4,"_",$C$82,"_",$C$81),Data_for_IC_trend_tables!$A$1:$G$49194,7,FALSE),"-")</f>
        <v>6.8052011332531498E-2</v>
      </c>
      <c r="AB39" s="30">
        <f>IFERROR(VLOOKUP(CONCATENATE($B39,"_",AB$4,"_",$C$82,"_",$C$81),Data_for_IC_trend_tables!$A$1:$G$49194,7,FALSE),"-")</f>
        <v>6.6065743907544702E-2</v>
      </c>
      <c r="AC39" s="30">
        <f>IFERROR(VLOOKUP(CONCATENATE($B39,"_",AC$4,"_",$C$82,"_",$C$81),Data_for_IC_trend_tables!$A$1:$G$49194,7,FALSE),"-")</f>
        <v>6.0819812228029201E-2</v>
      </c>
      <c r="AD39" s="30">
        <f>IFERROR(VLOOKUP(CONCATENATE($B39,"_",AD$4,"_",$C$82,"_",$C$81),Data_for_IC_trend_tables!$A$1:$G$49194,7,FALSE),"-")</f>
        <v>5.5669456883906197E-2</v>
      </c>
      <c r="AE39" s="30">
        <f>IFERROR(VLOOKUP(CONCATENATE($B39,"_",AE$4,"_",$C$82,"_",$C$81),Data_for_IC_trend_tables!$A$1:$G$49194,7,FALSE),"-")</f>
        <v>3.5401166359782202E-2</v>
      </c>
      <c r="AF39" s="30">
        <f>IFERROR(VLOOKUP(CONCATENATE($B39,"_",AF$4,"_",$C$82,"_",$C$81),Data_for_IC_trend_tables!$A$1:$G$49194,7,FALSE),"-")</f>
        <v>2.98291777990238E-2</v>
      </c>
      <c r="AG39" s="30">
        <f>IFERROR(VLOOKUP(CONCATENATE($B39,"_",AG$4,"_",$C$82,"_",$C$81),Data_for_IC_trend_tables!$A$1:$G$49194,7,FALSE),"-")</f>
        <v>1.7848296114796401E-2</v>
      </c>
      <c r="AH39" s="30">
        <f>IFERROR(VLOOKUP(CONCATENATE($B39,"_",AH$4,"_",$C$82,"_",$C$81),Data_for_IC_trend_tables!$A$1:$G$49194,7,FALSE),"-")</f>
        <v>1.76394577759314E-2</v>
      </c>
      <c r="AI39" s="30">
        <f>IFERROR(VLOOKUP(CONCATENATE($B39,"_",AI$4,"_",$C$82,"_",$C$81),Data_for_IC_trend_tables!$A$1:$G$49194,7,FALSE),"-")</f>
        <v>1.7304907110196902E-2</v>
      </c>
      <c r="AJ39" s="30">
        <f>IFERROR(VLOOKUP(CONCATENATE($B39,"_",AJ$4,"_",$C$82,"_",$C$81),Data_for_IC_trend_tables!$A$1:$G$49194,7,FALSE),"-")</f>
        <v>1.45208027571779E-2</v>
      </c>
      <c r="AK39" s="30">
        <f>IFERROR(VLOOKUP(CONCATENATE($B39,"_",AK$4,"_",$C$82,"_",$C$81),Data_for_IC_trend_tables!$A$1:$G$49194,7,FALSE),"-")</f>
        <v>1.4851480010562201E-2</v>
      </c>
      <c r="AL39" s="30">
        <f>IFERROR(VLOOKUP(CONCATENATE($B39,"_",AL$4,"_",$C$82,"_",$C$81),Data_for_IC_trend_tables!$A$1:$G$49194,7,FALSE),"-")</f>
        <v>1.4177413947369599E-2</v>
      </c>
      <c r="AM39" s="30">
        <f>IFERROR(VLOOKUP(CONCATENATE($B39,"_",AM$4,"_",$C$82,"_",$C$81),Data_for_IC_trend_tables!$A$1:$G$49194,7,FALSE),"-")</f>
        <v>1.30782391658098E-2</v>
      </c>
      <c r="AN39" s="30">
        <f>IFERROR(VLOOKUP(CONCATENATE($B39,"_",AN$4,"_",$C$82,"_",$C$81),Data_for_IC_trend_tables!$A$1:$G$49194,7,FALSE),"-")</f>
        <v>1.6276265267584501E-2</v>
      </c>
      <c r="AO39" s="30">
        <f>IFERROR(VLOOKUP(CONCATENATE($B39,"_",AO$4,"_",$C$82,"_",$C$81),Data_for_IC_trend_tables!$A$1:$G$49194,7,FALSE),"-")</f>
        <v>1.0703364769760399E-2</v>
      </c>
      <c r="AP39" s="30">
        <f>IFERROR(VLOOKUP(CONCATENATE($B39,"_",AP$4,"_",$C$82,"_",$C$81),Data_for_IC_trend_tables!$A$1:$G$49194,7,FALSE),"-")</f>
        <v>1.28741840080684E-2</v>
      </c>
      <c r="AQ39" s="30">
        <f>IFERROR(VLOOKUP(CONCATENATE($B39,"_",AQ$4,"_",$C$82,"_",$C$81),Data_for_IC_trend_tables!$A$1:$G$49194,7,FALSE),"-")</f>
        <v>1.15295608134308E-2</v>
      </c>
      <c r="AR39" s="30">
        <f>IFERROR(VLOOKUP(CONCATENATE($B39,"_",AR$4,"_",$C$82,"_",$C$81),Data_for_IC_trend_tables!$A$1:$G$49194,7,FALSE),"-")</f>
        <v>8.9206466894289002E-3</v>
      </c>
      <c r="AS39" s="30">
        <f>IFERROR(VLOOKUP(CONCATENATE($B39,"_",AS$4,"_",$C$82,"_",$C$81),Data_for_IC_trend_tables!$A$1:$G$49194,7,FALSE),"-")</f>
        <v>6.7060348191856902E-3</v>
      </c>
      <c r="AT39" s="30">
        <f>IFERROR(VLOOKUP(CONCATENATE($B39,"_",AT$4,"_",$C$82,"_",$C$81),Data_for_IC_trend_tables!$A$1:$G$49194,7,FALSE),"-")</f>
        <v>8.3595735570880098E-3</v>
      </c>
      <c r="AU39" s="30">
        <f>IFERROR(VLOOKUP(CONCATENATE($B39,"_",AU$4,"_",$C$82,"_",$C$81),Data_for_IC_trend_tables!$A$1:$G$49194,7,FALSE),"-")</f>
        <v>4.1588749418749703E-3</v>
      </c>
      <c r="AV39"/>
      <c r="AW39" s="30">
        <f>IFERROR(VLOOKUP(CONCATENATE($B39,"_",AW$4,"_",$C$82,"_",$C$81),Data_for_IC_trend_tables!$A$1:$G$49194,7,FALSE),"-")</f>
        <v>4.1588749418749703E-3</v>
      </c>
      <c r="AX39" s="79"/>
      <c r="AY39" s="38" t="str">
        <f t="shared" si="0"/>
        <v/>
      </c>
      <c r="AZ39" s="58" t="str">
        <f t="shared" si="1"/>
        <v/>
      </c>
      <c r="BA39" s="83">
        <v>0.04</v>
      </c>
      <c r="BB39" s="38" t="str">
        <f t="shared" si="2"/>
        <v>Yes</v>
      </c>
      <c r="BC39" s="58">
        <f t="shared" si="3"/>
        <v>-0.89602812645312579</v>
      </c>
      <c r="BD39" s="79"/>
      <c r="BE39" s="38" t="str">
        <f t="shared" si="4"/>
        <v/>
      </c>
      <c r="BF39" s="58" t="str">
        <f t="shared" si="5"/>
        <v/>
      </c>
      <c r="BG39" s="241"/>
      <c r="BH39" s="38" t="str">
        <f t="shared" si="6"/>
        <v/>
      </c>
      <c r="BI39" s="58" t="str">
        <f t="shared" si="7"/>
        <v/>
      </c>
      <c r="BJ39" s="31"/>
      <c r="BK39" s="32" t="s">
        <v>76</v>
      </c>
      <c r="BL39" s="31"/>
      <c r="BM39" s="139"/>
      <c r="BN39"/>
      <c r="BO39"/>
      <c r="BP39"/>
      <c r="BQ39"/>
    </row>
    <row r="40" spans="2:69" s="3" customFormat="1" ht="15.75" customHeight="1" x14ac:dyDescent="0.2">
      <c r="B40" s="53" t="s">
        <v>165</v>
      </c>
      <c r="C40" s="55" t="s">
        <v>27</v>
      </c>
      <c r="D40" s="56"/>
      <c r="E40" s="30" t="str">
        <f>IFERROR(VLOOKUP(CONCATENATE($B40,"_",E$4,"_",$C$82,"_",$C$81),Data_for_IC_trend_tables!$A$1:$G$49194,7,FALSE),"-")</f>
        <v>-</v>
      </c>
      <c r="F40" s="30" t="str">
        <f>IFERROR(VLOOKUP(CONCATENATE($B40,"_",F$4,"_",$C$82,"_",$C$81),Data_for_IC_trend_tables!$A$1:$G$49194,7,FALSE),"-")</f>
        <v>-</v>
      </c>
      <c r="G40" s="30" t="str">
        <f>IFERROR(VLOOKUP(CONCATENATE($B40,"_",G$4,"_",$C$82,"_",$C$81),Data_for_IC_trend_tables!$A$1:$G$49194,7,FALSE),"-")</f>
        <v>-</v>
      </c>
      <c r="H40" s="30" t="str">
        <f>IFERROR(VLOOKUP(CONCATENATE($B40,"_",H$4,"_",$C$82,"_",$C$81),Data_for_IC_trend_tables!$A$1:$G$49194,7,FALSE),"-")</f>
        <v>-</v>
      </c>
      <c r="I40" s="30" t="str">
        <f>IFERROR(VLOOKUP(CONCATENATE($B40,"_",I$4,"_",$C$82,"_",$C$81),Data_for_IC_trend_tables!$A$1:$G$49194,7,FALSE),"-")</f>
        <v>-</v>
      </c>
      <c r="J40" s="30" t="str">
        <f>IFERROR(VLOOKUP(CONCATENATE($B40,"_",J$4,"_",$C$82,"_",$C$81),Data_for_IC_trend_tables!$A$1:$G$49194,7,FALSE),"-")</f>
        <v>-</v>
      </c>
      <c r="K40" s="30" t="str">
        <f>IFERROR(VLOOKUP(CONCATENATE($B40,"_",K$4,"_",$C$82,"_",$C$81),Data_for_IC_trend_tables!$A$1:$G$49194,7,FALSE),"-")</f>
        <v>-</v>
      </c>
      <c r="L40" s="30" t="str">
        <f>IFERROR(VLOOKUP(CONCATENATE($B40,"_",L$4,"_",$C$82,"_",$C$81),Data_for_IC_trend_tables!$A$1:$G$49194,7,FALSE),"-")</f>
        <v>-</v>
      </c>
      <c r="M40" s="30" t="str">
        <f>IFERROR(VLOOKUP(CONCATENATE($B40,"_",M$4,"_",$C$82,"_",$C$81),Data_for_IC_trend_tables!$A$1:$G$49194,7,FALSE),"-")</f>
        <v>-</v>
      </c>
      <c r="N40" s="30" t="str">
        <f>IFERROR(VLOOKUP(CONCATENATE($B40,"_",N$4,"_",$C$82,"_",$C$81),Data_for_IC_trend_tables!$A$1:$G$49194,7,FALSE),"-")</f>
        <v>-</v>
      </c>
      <c r="O40" s="30">
        <f>IFERROR(VLOOKUP(CONCATENATE($B40,"_",O$4,"_",$C$82,"_",$C$81),Data_for_IC_trend_tables!$A$1:$G$49194,7,FALSE),"-")</f>
        <v>58.916584782479703</v>
      </c>
      <c r="P40" s="30">
        <f>IFERROR(VLOOKUP(CONCATENATE($B40,"_",P$4,"_",$C$82,"_",$C$81),Data_for_IC_trend_tables!$A$1:$G$49194,7,FALSE),"-")</f>
        <v>48.097428393788</v>
      </c>
      <c r="Q40" s="30">
        <f>IFERROR(VLOOKUP(CONCATENATE($B40,"_",Q$4,"_",$C$82,"_",$C$81),Data_for_IC_trend_tables!$A$1:$G$49194,7,FALSE),"-")</f>
        <v>39.101457674143099</v>
      </c>
      <c r="R40" s="30">
        <f>IFERROR(VLOOKUP(CONCATENATE($B40,"_",R$4,"_",$C$82,"_",$C$81),Data_for_IC_trend_tables!$A$1:$G$49194,7,FALSE),"-")</f>
        <v>33.824622893896297</v>
      </c>
      <c r="S40" s="30">
        <f>IFERROR(VLOOKUP(CONCATENATE($B40,"_",S$4,"_",$C$82,"_",$C$81),Data_for_IC_trend_tables!$A$1:$G$49194,7,FALSE),"-")</f>
        <v>27.010350350921701</v>
      </c>
      <c r="T40" s="30">
        <f>IFERROR(VLOOKUP(CONCATENATE($B40,"_",T$4,"_",$C$82,"_",$C$81),Data_for_IC_trend_tables!$A$1:$G$49194,7,FALSE),"-")</f>
        <v>2.5980895146690801</v>
      </c>
      <c r="U40" s="30">
        <f>IFERROR(VLOOKUP(CONCATENATE($B40,"_",U$4,"_",$C$82,"_",$C$81),Data_for_IC_trend_tables!$A$1:$G$49194,7,FALSE),"-")</f>
        <v>40.353246745485002</v>
      </c>
      <c r="V40" s="30">
        <f>IFERROR(VLOOKUP(CONCATENATE($B40,"_",V$4,"_",$C$82,"_",$C$81),Data_for_IC_trend_tables!$A$1:$G$49194,7,FALSE),"-")</f>
        <v>36.039035538818197</v>
      </c>
      <c r="W40" s="30">
        <f>IFERROR(VLOOKUP(CONCATENATE($B40,"_",W$4,"_",$C$82,"_",$C$81),Data_for_IC_trend_tables!$A$1:$G$49194,7,FALSE),"-")</f>
        <v>47.460947735300699</v>
      </c>
      <c r="X40" s="30">
        <f>IFERROR(VLOOKUP(CONCATENATE($B40,"_",X$4,"_",$C$82,"_",$C$81),Data_for_IC_trend_tables!$A$1:$G$49194,7,FALSE),"-")</f>
        <v>49.349723480498497</v>
      </c>
      <c r="Y40" s="30">
        <f>IFERROR(VLOOKUP(CONCATENATE($B40,"_",Y$4,"_",$C$82,"_",$C$81),Data_for_IC_trend_tables!$A$1:$G$49194,7,FALSE),"-")</f>
        <v>47.675873885511201</v>
      </c>
      <c r="Z40" s="30">
        <f>IFERROR(VLOOKUP(CONCATENATE($B40,"_",Z$4,"_",$C$82,"_",$C$81),Data_for_IC_trend_tables!$A$1:$G$49194,7,FALSE),"-")</f>
        <v>35.484479299917901</v>
      </c>
      <c r="AA40" s="30">
        <f>IFERROR(VLOOKUP(CONCATENATE($B40,"_",AA$4,"_",$C$82,"_",$C$81),Data_for_IC_trend_tables!$A$1:$G$49194,7,FALSE),"-")</f>
        <v>56.989847305826203</v>
      </c>
      <c r="AB40" s="30">
        <f>IFERROR(VLOOKUP(CONCATENATE($B40,"_",AB$4,"_",$C$82,"_",$C$81),Data_for_IC_trend_tables!$A$1:$G$49194,7,FALSE),"-")</f>
        <v>53.602535250159399</v>
      </c>
      <c r="AC40" s="30">
        <f>IFERROR(VLOOKUP(CONCATENATE($B40,"_",AC$4,"_",$C$82,"_",$C$81),Data_for_IC_trend_tables!$A$1:$G$49194,7,FALSE),"-")</f>
        <v>51.710659039146599</v>
      </c>
      <c r="AD40" s="30">
        <f>IFERROR(VLOOKUP(CONCATENATE($B40,"_",AD$4,"_",$C$82,"_",$C$81),Data_for_IC_trend_tables!$A$1:$G$49194,7,FALSE),"-")</f>
        <v>45.201522842523801</v>
      </c>
      <c r="AE40" s="30">
        <f>IFERROR(VLOOKUP(CONCATENATE($B40,"_",AE$4,"_",$C$82,"_",$C$81),Data_for_IC_trend_tables!$A$1:$G$49194,7,FALSE),"-")</f>
        <v>53.998910086038101</v>
      </c>
      <c r="AF40" s="30">
        <f>IFERROR(VLOOKUP(CONCATENATE($B40,"_",AF$4,"_",$C$82,"_",$C$81),Data_for_IC_trend_tables!$A$1:$G$49194,7,FALSE),"-")</f>
        <v>38.963978064352403</v>
      </c>
      <c r="AG40" s="30">
        <f>IFERROR(VLOOKUP(CONCATENATE($B40,"_",AG$4,"_",$C$82,"_",$C$81),Data_for_IC_trend_tables!$A$1:$G$49194,7,FALSE),"-")</f>
        <v>57.535651660981003</v>
      </c>
      <c r="AH40" s="30">
        <f>IFERROR(VLOOKUP(CONCATENATE($B40,"_",AH$4,"_",$C$82,"_",$C$81),Data_for_IC_trend_tables!$A$1:$G$49194,7,FALSE),"-")</f>
        <v>28.996228815622199</v>
      </c>
      <c r="AI40" s="30">
        <f>IFERROR(VLOOKUP(CONCATENATE($B40,"_",AI$4,"_",$C$82,"_",$C$81),Data_for_IC_trend_tables!$A$1:$G$49194,7,FALSE),"-")</f>
        <v>52.4906088167333</v>
      </c>
      <c r="AJ40" s="30">
        <f>IFERROR(VLOOKUP(CONCATENATE($B40,"_",AJ$4,"_",$C$82,"_",$C$81),Data_for_IC_trend_tables!$A$1:$G$49194,7,FALSE),"-")</f>
        <v>59.6863361640333</v>
      </c>
      <c r="AK40" s="30">
        <f>IFERROR(VLOOKUP(CONCATENATE($B40,"_",AK$4,"_",$C$82,"_",$C$81),Data_for_IC_trend_tables!$A$1:$G$49194,7,FALSE),"-")</f>
        <v>56.2990087266556</v>
      </c>
      <c r="AL40" s="30">
        <f>IFERROR(VLOOKUP(CONCATENATE($B40,"_",AL$4,"_",$C$82,"_",$C$81),Data_for_IC_trend_tables!$A$1:$G$49194,7,FALSE),"-")</f>
        <v>59.065468840344401</v>
      </c>
      <c r="AM40" s="30">
        <f>IFERROR(VLOOKUP(CONCATENATE($B40,"_",AM$4,"_",$C$82,"_",$C$81),Data_for_IC_trend_tables!$A$1:$G$49194,7,FALSE),"-")</f>
        <v>58.3440397492556</v>
      </c>
      <c r="AN40" s="30">
        <f>IFERROR(VLOOKUP(CONCATENATE($B40,"_",AN$4,"_",$C$82,"_",$C$81),Data_for_IC_trend_tables!$A$1:$G$49194,7,FALSE),"-")</f>
        <v>62.271650719999997</v>
      </c>
      <c r="AO40" s="30">
        <f>IFERROR(VLOOKUP(CONCATENATE($B40,"_",AO$4,"_",$C$82,"_",$C$81),Data_for_IC_trend_tables!$A$1:$G$49194,7,FALSE),"-")</f>
        <v>53.590896076788901</v>
      </c>
      <c r="AP40" s="30">
        <f>IFERROR(VLOOKUP(CONCATENATE($B40,"_",AP$4,"_",$C$82,"_",$C$81),Data_for_IC_trend_tables!$A$1:$G$49194,7,FALSE),"-")</f>
        <v>56.102325766116898</v>
      </c>
      <c r="AQ40" s="30">
        <f>IFERROR(VLOOKUP(CONCATENATE($B40,"_",AQ$4,"_",$C$82,"_",$C$81),Data_for_IC_trend_tables!$A$1:$G$49194,7,FALSE),"-")</f>
        <v>63.698172320397802</v>
      </c>
      <c r="AR40" s="30">
        <f>IFERROR(VLOOKUP(CONCATENATE($B40,"_",AR$4,"_",$C$82,"_",$C$81),Data_for_IC_trend_tables!$A$1:$G$49194,7,FALSE),"-")</f>
        <v>61.7047919831722</v>
      </c>
      <c r="AS40" s="30">
        <f>IFERROR(VLOOKUP(CONCATENATE($B40,"_",AS$4,"_",$C$82,"_",$C$81),Data_for_IC_trend_tables!$A$1:$G$49194,7,FALSE),"-")</f>
        <v>66.116922691613595</v>
      </c>
      <c r="AT40" s="30">
        <f>IFERROR(VLOOKUP(CONCATENATE($B40,"_",AT$4,"_",$C$82,"_",$C$81),Data_for_IC_trend_tables!$A$1:$G$49194,7,FALSE),"-")</f>
        <v>59.924274059471998</v>
      </c>
      <c r="AU40" s="30">
        <f>IFERROR(VLOOKUP(CONCATENATE($B40,"_",AU$4,"_",$C$82,"_",$C$81),Data_for_IC_trend_tables!$A$1:$G$49194,7,FALSE),"-")</f>
        <v>65.896882176945596</v>
      </c>
      <c r="AV40"/>
      <c r="AW40" s="30">
        <f>IFERROR(VLOOKUP(CONCATENATE($B40,"_",AW$4,"_",$C$82,"_",$C$81),Data_for_IC_trend_tables!$A$1:$G$49194,7,FALSE),"-")</f>
        <v>65.896882176945596</v>
      </c>
      <c r="AX40" s="79"/>
      <c r="AY40" s="38" t="str">
        <f t="shared" si="0"/>
        <v/>
      </c>
      <c r="AZ40" s="58" t="str">
        <f t="shared" si="1"/>
        <v/>
      </c>
      <c r="BA40" s="79"/>
      <c r="BB40" s="38" t="str">
        <f t="shared" si="2"/>
        <v/>
      </c>
      <c r="BC40" s="58" t="str">
        <f t="shared" si="3"/>
        <v/>
      </c>
      <c r="BD40" s="79"/>
      <c r="BE40" s="38" t="str">
        <f t="shared" si="4"/>
        <v/>
      </c>
      <c r="BF40" s="58" t="str">
        <f t="shared" si="5"/>
        <v/>
      </c>
      <c r="BG40" s="241"/>
      <c r="BH40" s="38" t="str">
        <f t="shared" si="6"/>
        <v/>
      </c>
      <c r="BI40" s="58" t="str">
        <f t="shared" si="7"/>
        <v/>
      </c>
      <c r="BJ40" s="31"/>
      <c r="BK40" s="31"/>
      <c r="BL40" s="31"/>
      <c r="BM40" s="139"/>
      <c r="BN40"/>
      <c r="BO40"/>
      <c r="BP40"/>
      <c r="BQ40"/>
    </row>
    <row r="41" spans="2:69" s="3" customFormat="1" x14ac:dyDescent="0.2">
      <c r="B41" s="53" t="s">
        <v>166</v>
      </c>
      <c r="C41" s="61" t="s">
        <v>92</v>
      </c>
      <c r="D41" s="56">
        <v>1980</v>
      </c>
      <c r="E41" s="30">
        <f>IFERROR(VLOOKUP(CONCATENATE($B41,"_",E$4,"_",$C$82,"_",$C$81),Data_for_IC_trend_tables!$A$1:$G$49194,7,FALSE),"-")</f>
        <v>490</v>
      </c>
      <c r="F41" s="30">
        <f>IFERROR(VLOOKUP(CONCATENATE($B41,"_",F$4,"_",$C$82,"_",$C$81),Data_for_IC_trend_tables!$A$1:$G$49194,7,FALSE),"-")</f>
        <v>464</v>
      </c>
      <c r="G41" s="30">
        <f>IFERROR(VLOOKUP(CONCATENATE($B41,"_",G$4,"_",$C$82,"_",$C$81),Data_for_IC_trend_tables!$A$1:$G$49194,7,FALSE),"-")</f>
        <v>404</v>
      </c>
      <c r="H41" s="30">
        <f>IFERROR(VLOOKUP(CONCATENATE($B41,"_",H$4,"_",$C$82,"_",$C$81),Data_for_IC_trend_tables!$A$1:$G$49194,7,FALSE),"-")</f>
        <v>323</v>
      </c>
      <c r="I41" s="30">
        <f>IFERROR(VLOOKUP(CONCATENATE($B41,"_",I$4,"_",$C$82,"_",$C$81),Data_for_IC_trend_tables!$A$1:$G$49194,7,FALSE),"-")</f>
        <v>299</v>
      </c>
      <c r="J41" s="30">
        <f>IFERROR(VLOOKUP(CONCATENATE($B41,"_",J$4,"_",$C$82,"_",$C$81),Data_for_IC_trend_tables!$A$1:$G$49194,7,FALSE),"-")</f>
        <v>258</v>
      </c>
      <c r="K41" s="30">
        <f>IFERROR(VLOOKUP(CONCATENATE($B41,"_",K$4,"_",$C$82,"_",$C$81),Data_for_IC_trend_tables!$A$1:$G$49194,7,FALSE),"-")</f>
        <v>264</v>
      </c>
      <c r="L41" s="30">
        <f>IFERROR(VLOOKUP(CONCATENATE($B41,"_",L$4,"_",$C$82,"_",$C$81),Data_for_IC_trend_tables!$A$1:$G$49194,7,FALSE),"-")</f>
        <v>263</v>
      </c>
      <c r="M41" s="30">
        <f>IFERROR(VLOOKUP(CONCATENATE($B41,"_",M$4,"_",$C$82,"_",$C$81),Data_for_IC_trend_tables!$A$1:$G$49194,7,FALSE),"-")</f>
        <v>250</v>
      </c>
      <c r="N41" s="30">
        <f>IFERROR(VLOOKUP(CONCATENATE($B41,"_",N$4,"_",$C$82,"_",$C$81),Data_for_IC_trend_tables!$A$1:$G$49194,7,FALSE),"-")</f>
        <v>204</v>
      </c>
      <c r="O41" s="30">
        <f>IFERROR(VLOOKUP(CONCATENATE($B41,"_",O$4,"_",$C$82,"_",$C$81),Data_for_IC_trend_tables!$A$1:$G$49194,7,FALSE),"-")</f>
        <v>197.52691434499999</v>
      </c>
      <c r="P41" s="30">
        <f>IFERROR(VLOOKUP(CONCATENATE($B41,"_",P$4,"_",$C$82,"_",$C$81),Data_for_IC_trend_tables!$A$1:$G$49194,7,FALSE),"-")</f>
        <v>183.85158693599999</v>
      </c>
      <c r="Q41" s="30">
        <f>IFERROR(VLOOKUP(CONCATENATE($B41,"_",Q$4,"_",$C$82,"_",$C$81),Data_for_IC_trend_tables!$A$1:$G$49194,7,FALSE),"-")</f>
        <v>173.31866325499999</v>
      </c>
      <c r="R41" s="30">
        <f>IFERROR(VLOOKUP(CONCATENATE($B41,"_",R$4,"_",$C$82,"_",$C$81),Data_for_IC_trend_tables!$A$1:$G$49194,7,FALSE),"-")</f>
        <v>161.95778825900001</v>
      </c>
      <c r="S41" s="30">
        <f>IFERROR(VLOOKUP(CONCATENATE($B41,"_",S$4,"_",$C$82,"_",$C$81),Data_for_IC_trend_tables!$A$1:$G$49194,7,FALSE),"-")</f>
        <v>148.84322611499999</v>
      </c>
      <c r="T41" s="30">
        <f>IFERROR(VLOOKUP(CONCATENATE($B41,"_",T$4,"_",$C$82,"_",$C$81),Data_for_IC_trend_tables!$A$1:$G$49194,7,FALSE),"-")</f>
        <v>136.392301565</v>
      </c>
      <c r="U41" s="30">
        <f>IFERROR(VLOOKUP(CONCATENATE($B41,"_",U$4,"_",$C$82,"_",$C$81),Data_for_IC_trend_tables!$A$1:$G$49194,7,FALSE),"-")</f>
        <v>124.116204654</v>
      </c>
      <c r="V41" s="30">
        <f>IFERROR(VLOOKUP(CONCATENATE($B41,"_",V$4,"_",$C$82,"_",$C$81),Data_for_IC_trend_tables!$A$1:$G$49194,7,FALSE),"-")</f>
        <v>109.96054963</v>
      </c>
      <c r="W41" s="30">
        <f>IFERROR(VLOOKUP(CONCATENATE($B41,"_",W$4,"_",$C$82,"_",$C$81),Data_for_IC_trend_tables!$A$1:$G$49194,7,FALSE),"-")</f>
        <v>101.077095525</v>
      </c>
      <c r="X41" s="30">
        <f>IFERROR(VLOOKUP(CONCATENATE($B41,"_",X$4,"_",$C$82,"_",$C$81),Data_for_IC_trend_tables!$A$1:$G$49194,7,FALSE),"-")</f>
        <v>94.621334408999999</v>
      </c>
      <c r="Y41" s="30">
        <f>IFERROR(VLOOKUP(CONCATENATE($B41,"_",Y$4,"_",$C$82,"_",$C$81),Data_for_IC_trend_tables!$A$1:$G$49194,7,FALSE),"-")</f>
        <v>78.538025492000003</v>
      </c>
      <c r="Z41" s="30">
        <f>IFERROR(VLOOKUP(CONCATENATE($B41,"_",Z$4,"_",$C$82,"_",$C$81),Data_for_IC_trend_tables!$A$1:$G$49194,7,FALSE),"-")</f>
        <v>79.297640806999993</v>
      </c>
      <c r="AA41" s="30">
        <f>IFERROR(VLOOKUP(CONCATENATE($B41,"_",AA$4,"_",$C$82,"_",$C$81),Data_for_IC_trend_tables!$A$1:$G$49194,7,FALSE),"-")</f>
        <v>71.586757478999999</v>
      </c>
      <c r="AB41" s="30">
        <f>IFERROR(VLOOKUP(CONCATENATE($B41,"_",AB$4,"_",$C$82,"_",$C$81),Data_for_IC_trend_tables!$A$1:$G$49194,7,FALSE),"-")</f>
        <v>66.804373935000001</v>
      </c>
      <c r="AC41" s="30">
        <f>IFERROR(VLOOKUP(CONCATENATE($B41,"_",AC$4,"_",$C$82,"_",$C$81),Data_for_IC_trend_tables!$A$1:$G$49194,7,FALSE),"-")</f>
        <v>69.463131116</v>
      </c>
      <c r="AD41" s="30">
        <f>IFERROR(VLOOKUP(CONCATENATE($B41,"_",AD$4,"_",$C$82,"_",$C$81),Data_for_IC_trend_tables!$A$1:$G$49194,7,FALSE),"-")</f>
        <v>67.900393098999999</v>
      </c>
      <c r="AE41" s="30">
        <f>IFERROR(VLOOKUP(CONCATENATE($B41,"_",AE$4,"_",$C$82,"_",$C$81),Data_for_IC_trend_tables!$A$1:$G$49194,7,FALSE),"-")</f>
        <v>68.181428918999998</v>
      </c>
      <c r="AF41" s="30">
        <f>IFERROR(VLOOKUP(CONCATENATE($B41,"_",AF$4,"_",$C$82,"_",$C$81),Data_for_IC_trend_tables!$A$1:$G$49194,7,FALSE),"-")</f>
        <v>64.305784059000004</v>
      </c>
      <c r="AG41" s="30">
        <f>IFERROR(VLOOKUP(CONCATENATE($B41,"_",AG$4,"_",$C$82,"_",$C$81),Data_for_IC_trend_tables!$A$1:$G$49194,7,FALSE),"-")</f>
        <v>53.327080529</v>
      </c>
      <c r="AH41" s="30">
        <f>IFERROR(VLOOKUP(CONCATENATE($B41,"_",AH$4,"_",$C$82,"_",$C$81),Data_for_IC_trend_tables!$A$1:$G$49194,7,FALSE),"-")</f>
        <v>39.620621247999999</v>
      </c>
      <c r="AI41" s="30">
        <f>IFERROR(VLOOKUP(CONCATENATE($B41,"_",AI$4,"_",$C$82,"_",$C$81),Data_for_IC_trend_tables!$A$1:$G$49194,7,FALSE),"-")</f>
        <v>36.086125441999997</v>
      </c>
      <c r="AJ41" s="30">
        <f>IFERROR(VLOOKUP(CONCATENATE($B41,"_",AJ$4,"_",$C$82,"_",$C$81),Data_for_IC_trend_tables!$A$1:$G$49194,7,FALSE),"-")</f>
        <v>35.031369251999998</v>
      </c>
      <c r="AK41" s="30">
        <f>IFERROR(VLOOKUP(CONCATENATE($B41,"_",AK$4,"_",$C$82,"_",$C$81),Data_for_IC_trend_tables!$A$1:$G$49194,7,FALSE),"-")</f>
        <v>35.365438543000003</v>
      </c>
      <c r="AL41" s="30">
        <f>IFERROR(VLOOKUP(CONCATENATE($B41,"_",AL$4,"_",$C$82,"_",$C$81),Data_for_IC_trend_tables!$A$1:$G$49194,7,FALSE),"-")</f>
        <v>31.122355662</v>
      </c>
      <c r="AM41" s="30">
        <f>IFERROR(VLOOKUP(CONCATENATE($B41,"_",AM$4,"_",$C$82,"_",$C$81),Data_for_IC_trend_tables!$A$1:$G$49194,7,FALSE),"-")</f>
        <v>30.918117193</v>
      </c>
      <c r="AN41" s="30">
        <f>IFERROR(VLOOKUP(CONCATENATE($B41,"_",AN$4,"_",$C$82,"_",$C$81),Data_for_IC_trend_tables!$A$1:$G$49194,7,FALSE),"-")</f>
        <v>31.035570010000001</v>
      </c>
      <c r="AO41" s="30">
        <f>IFERROR(VLOOKUP(CONCATENATE($B41,"_",AO$4,"_",$C$82,"_",$C$81),Data_for_IC_trend_tables!$A$1:$G$49194,7,FALSE),"-")</f>
        <v>28.789926343000001</v>
      </c>
      <c r="AP41" s="30">
        <f>IFERROR(VLOOKUP(CONCATENATE($B41,"_",AP$4,"_",$C$82,"_",$C$81),Data_for_IC_trend_tables!$A$1:$G$49194,7,FALSE),"-")</f>
        <v>27.158419421000001</v>
      </c>
      <c r="AQ41" s="30">
        <f>IFERROR(VLOOKUP(CONCATENATE($B41,"_",AQ$4,"_",$C$82,"_",$C$81),Data_for_IC_trend_tables!$A$1:$G$49194,7,FALSE),"-")</f>
        <v>25.195183032999999</v>
      </c>
      <c r="AR41" s="30">
        <f>IFERROR(VLOOKUP(CONCATENATE($B41,"_",AR$4,"_",$C$82,"_",$C$81),Data_for_IC_trend_tables!$A$1:$G$49194,7,FALSE),"-")</f>
        <v>22.914361078999999</v>
      </c>
      <c r="AS41" s="146">
        <f>IFERROR(VLOOKUP(CONCATENATE($B41,"_",AS$4,"_",$C$82,"_",$C$81),Data_for_IC_trend_tables!$A$1:$G$49194,7,FALSE),"-")</f>
        <v>19.643841487</v>
      </c>
      <c r="AT41" s="146">
        <f>IFERROR(VLOOKUP(CONCATENATE($B41,"_",AT$4,"_",$C$82,"_",$C$81),Data_for_IC_trend_tables!$A$1:$G$49194,7,FALSE),"-")</f>
        <v>20.885047439000001</v>
      </c>
      <c r="AU41" s="146">
        <f>IFERROR(VLOOKUP(CONCATENATE($B41,"_",AU$4,"_",$C$82,"_",$C$81),Data_for_IC_trend_tables!$A$1:$G$49194,7,FALSE),"-")</f>
        <v>19.620840876999999</v>
      </c>
      <c r="AV41"/>
      <c r="AW41" s="146">
        <f>IFERROR(VLOOKUP(CONCATENATE($B41,"_",AW$4,"_",$C$82,"_",$C$81),Data_for_IC_trend_tables!$A$1:$G$49194,7,FALSE),"-")</f>
        <v>19.620840876999999</v>
      </c>
      <c r="AX41" s="77">
        <f>E41*0.7</f>
        <v>343</v>
      </c>
      <c r="AY41" s="38" t="str">
        <f t="shared" si="0"/>
        <v>Yes</v>
      </c>
      <c r="AZ41" s="58">
        <f t="shared" si="1"/>
        <v>-0.94279638228279894</v>
      </c>
      <c r="BA41" s="79">
        <v>106</v>
      </c>
      <c r="BB41" s="38" t="str">
        <f t="shared" si="2"/>
        <v>Yes</v>
      </c>
      <c r="BC41" s="58">
        <f t="shared" si="3"/>
        <v>-0.81489772757547163</v>
      </c>
      <c r="BD41" s="79">
        <v>50</v>
      </c>
      <c r="BE41" s="38" t="str">
        <f t="shared" si="4"/>
        <v>Yes</v>
      </c>
      <c r="BF41" s="58">
        <f t="shared" si="5"/>
        <v>-0.60758318245999998</v>
      </c>
      <c r="BG41" s="241">
        <v>0.28000000000000003</v>
      </c>
      <c r="BH41" s="38" t="str">
        <f t="shared" si="6"/>
        <v>Yes</v>
      </c>
      <c r="BI41" s="58">
        <f t="shared" si="7"/>
        <v>-0.43103494425441014</v>
      </c>
      <c r="BJ41" s="32" t="s">
        <v>76</v>
      </c>
      <c r="BK41" s="32" t="s">
        <v>76</v>
      </c>
      <c r="BL41" s="32" t="s">
        <v>76</v>
      </c>
      <c r="BM41" s="140" t="s">
        <v>76</v>
      </c>
      <c r="BN41"/>
      <c r="BO41"/>
      <c r="BP41"/>
      <c r="BQ41"/>
    </row>
    <row r="42" spans="2:69" s="3" customFormat="1" x14ac:dyDescent="0.2">
      <c r="B42" s="53" t="s">
        <v>167</v>
      </c>
      <c r="C42" s="55" t="s">
        <v>28</v>
      </c>
      <c r="D42" s="56">
        <v>1980</v>
      </c>
      <c r="E42" s="30">
        <f>IFERROR(VLOOKUP(CONCATENATE($B42,"_",E$4,"_",$C$82,"_",$C$81),Data_for_IC_trend_tables!$A$1:$G$49194,7,FALSE),"-")</f>
        <v>136.42684254689999</v>
      </c>
      <c r="F42" s="30">
        <f>IFERROR(VLOOKUP(CONCATENATE($B42,"_",F$4,"_",$C$82,"_",$C$81),Data_for_IC_trend_tables!$A$1:$G$49194,7,FALSE),"-")</f>
        <v>128</v>
      </c>
      <c r="G42" s="30">
        <f>IFERROR(VLOOKUP(CONCATENATE($B42,"_",G$4,"_",$C$82,"_",$C$81),Data_for_IC_trend_tables!$A$1:$G$49194,7,FALSE),"-")</f>
        <v>110.7</v>
      </c>
      <c r="H42" s="30">
        <f>IFERROR(VLOOKUP(CONCATENATE($B42,"_",H$4,"_",$C$82,"_",$C$81),Data_for_IC_trend_tables!$A$1:$G$49194,7,FALSE),"-")</f>
        <v>103.8</v>
      </c>
      <c r="I42" s="30">
        <f>IFERROR(VLOOKUP(CONCATENATE($B42,"_",I$4,"_",$C$82,"_",$C$81),Data_for_IC_trend_tables!$A$1:$G$49194,7,FALSE),"-")</f>
        <v>95.8</v>
      </c>
      <c r="J42" s="30">
        <f>IFERROR(VLOOKUP(CONCATENATE($B42,"_",J$4,"_",$C$82,"_",$C$81),Data_for_IC_trend_tables!$A$1:$G$49194,7,FALSE),"-")</f>
        <v>98.2</v>
      </c>
      <c r="K42" s="30">
        <f>IFERROR(VLOOKUP(CONCATENATE($B42,"_",K$4,"_",$C$82,"_",$C$81),Data_for_IC_trend_tables!$A$1:$G$49194,7,FALSE),"-")</f>
        <v>91.4</v>
      </c>
      <c r="L42" s="30">
        <f>IFERROR(VLOOKUP(CONCATENATE($B42,"_",L$4,"_",$C$82,"_",$C$81),Data_for_IC_trend_tables!$A$1:$G$49194,7,FALSE),"-")</f>
        <v>73.035601805699997</v>
      </c>
      <c r="M42" s="30">
        <f>IFERROR(VLOOKUP(CONCATENATE($B42,"_",M$4,"_",$C$82,"_",$C$81),Data_for_IC_trend_tables!$A$1:$G$49194,7,FALSE),"-")</f>
        <v>67.599999999999994</v>
      </c>
      <c r="N42" s="30">
        <f>IFERROR(VLOOKUP(CONCATENATE($B42,"_",N$4,"_",$C$82,"_",$C$81),Data_for_IC_trend_tables!$A$1:$G$49194,7,FALSE),"-")</f>
        <v>58.3722978658</v>
      </c>
      <c r="O42" s="30">
        <f>IFERROR(VLOOKUP(CONCATENATE($B42,"_",O$4,"_",$C$82,"_",$C$81),Data_for_IC_trend_tables!$A$1:$G$49194,7,FALSE),"-")</f>
        <v>49.4739231569</v>
      </c>
      <c r="P42" s="30">
        <f>IFERROR(VLOOKUP(CONCATENATE($B42,"_",P$4,"_",$C$82,"_",$C$81),Data_for_IC_trend_tables!$A$1:$G$49194,7,FALSE),"-")</f>
        <v>42.183224087900001</v>
      </c>
      <c r="Q42" s="30">
        <f>IFERROR(VLOOKUP(CONCATENATE($B42,"_",Q$4,"_",$C$82,"_",$C$81),Data_for_IC_trend_tables!$A$1:$G$49194,7,FALSE),"-")</f>
        <v>36.583440744100002</v>
      </c>
      <c r="R42" s="30">
        <f>IFERROR(VLOOKUP(CONCATENATE($B42,"_",R$4,"_",$C$82,"_",$C$81),Data_for_IC_trend_tables!$A$1:$G$49194,7,FALSE),"-")</f>
        <v>35.264805435100001</v>
      </c>
      <c r="S42" s="30">
        <f>IFERROR(VLOOKUP(CONCATENATE($B42,"_",S$4,"_",$C$82,"_",$C$81),Data_for_IC_trend_tables!$A$1:$G$49194,7,FALSE),"-")</f>
        <v>35.163247645299997</v>
      </c>
      <c r="T42" s="30">
        <f>IFERROR(VLOOKUP(CONCATENATE($B42,"_",T$4,"_",$C$82,"_",$C$81),Data_for_IC_trend_tables!$A$1:$G$49194,7,FALSE),"-")</f>
        <v>34.474614544399998</v>
      </c>
      <c r="U42" s="30">
        <f>IFERROR(VLOOKUP(CONCATENATE($B42,"_",U$4,"_",$C$82,"_",$C$81),Data_for_IC_trend_tables!$A$1:$G$49194,7,FALSE),"-")</f>
        <v>33.551779720500001</v>
      </c>
      <c r="V42" s="30">
        <f>IFERROR(VLOOKUP(CONCATENATE($B42,"_",V$4,"_",$C$82,"_",$C$81),Data_for_IC_trend_tables!$A$1:$G$49194,7,FALSE),"-")</f>
        <v>30.936621231899998</v>
      </c>
      <c r="W42" s="30">
        <f>IFERROR(VLOOKUP(CONCATENATE($B42,"_",W$4,"_",$C$82,"_",$C$81),Data_for_IC_trend_tables!$A$1:$G$49194,7,FALSE),"-")</f>
        <v>29.782686695599999</v>
      </c>
      <c r="X42" s="30">
        <f>IFERROR(VLOOKUP(CONCATENATE($B42,"_",X$4,"_",$C$82,"_",$C$81),Data_for_IC_trend_tables!$A$1:$G$49194,7,FALSE),"-")</f>
        <v>29.213470405700001</v>
      </c>
      <c r="Y42" s="30">
        <f>IFERROR(VLOOKUP(CONCATENATE($B42,"_",Y$4,"_",$C$82,"_",$C$81),Data_for_IC_trend_tables!$A$1:$G$49194,7,FALSE),"-")</f>
        <v>26.835101031000001</v>
      </c>
      <c r="Z42" s="30">
        <f>IFERROR(VLOOKUP(CONCATENATE($B42,"_",Z$4,"_",$C$82,"_",$C$81),Data_for_IC_trend_tables!$A$1:$G$49194,7,FALSE),"-")</f>
        <v>25.2340786159</v>
      </c>
      <c r="AA42" s="30">
        <f>IFERROR(VLOOKUP(CONCATENATE($B42,"_",AA$4,"_",$C$82,"_",$C$81),Data_for_IC_trend_tables!$A$1:$G$49194,7,FALSE),"-")</f>
        <v>22.845807559299999</v>
      </c>
      <c r="AB42" s="30">
        <f>IFERROR(VLOOKUP(CONCATENATE($B42,"_",AB$4,"_",$C$82,"_",$C$81),Data_for_IC_trend_tables!$A$1:$G$49194,7,FALSE),"-")</f>
        <v>22.913717566300001</v>
      </c>
      <c r="AC42" s="30">
        <f>IFERROR(VLOOKUP(CONCATENATE($B42,"_",AC$4,"_",$C$82,"_",$C$81),Data_for_IC_trend_tables!$A$1:$G$49194,7,FALSE),"-")</f>
        <v>24.5234491143</v>
      </c>
      <c r="AD42" s="30">
        <f>IFERROR(VLOOKUP(CONCATENATE($B42,"_",AD$4,"_",$C$82,"_",$C$81),Data_for_IC_trend_tables!$A$1:$G$49194,7,FALSE),"-")</f>
        <v>22.929947844800001</v>
      </c>
      <c r="AE42" s="30">
        <f>IFERROR(VLOOKUP(CONCATENATE($B42,"_",AE$4,"_",$C$82,"_",$C$81),Data_for_IC_trend_tables!$A$1:$G$49194,7,FALSE),"-")</f>
        <v>21.157774424700001</v>
      </c>
      <c r="AF42" s="30">
        <f>IFERROR(VLOOKUP(CONCATENATE($B42,"_",AF$4,"_",$C$82,"_",$C$81),Data_for_IC_trend_tables!$A$1:$G$49194,7,FALSE),"-")</f>
        <v>19.401196863999999</v>
      </c>
      <c r="AG42" s="30">
        <f>IFERROR(VLOOKUP(CONCATENATE($B42,"_",AG$4,"_",$C$82,"_",$C$81),Data_for_IC_trend_tables!$A$1:$G$49194,7,FALSE),"-")</f>
        <v>19.6229284761</v>
      </c>
      <c r="AH42" s="30">
        <f>IFERROR(VLOOKUP(CONCATENATE($B42,"_",AH$4,"_",$C$82,"_",$C$81),Data_for_IC_trend_tables!$A$1:$G$49194,7,FALSE),"-")</f>
        <v>14.5713089846</v>
      </c>
      <c r="AI42" s="30">
        <f>IFERROR(VLOOKUP(CONCATENATE($B42,"_",AI$4,"_",$C$82,"_",$C$81),Data_for_IC_trend_tables!$A$1:$G$49194,7,FALSE),"-")</f>
        <v>18.486372352699998</v>
      </c>
      <c r="AJ42" s="30">
        <f>IFERROR(VLOOKUP(CONCATENATE($B42,"_",AJ$4,"_",$C$82,"_",$C$81),Data_for_IC_trend_tables!$A$1:$G$49194,7,FALSE),"-")</f>
        <v>18.324758003300001</v>
      </c>
      <c r="AK42" s="30">
        <f>IFERROR(VLOOKUP(CONCATENATE($B42,"_",AK$4,"_",$C$82,"_",$C$81),Data_for_IC_trend_tables!$A$1:$G$49194,7,FALSE),"-")</f>
        <v>16.691645534399999</v>
      </c>
      <c r="AL42" s="30">
        <f>IFERROR(VLOOKUP(CONCATENATE($B42,"_",AL$4,"_",$C$82,"_",$C$81),Data_for_IC_trend_tables!$A$1:$G$49194,7,FALSE),"-")</f>
        <v>17.065342531399999</v>
      </c>
      <c r="AM42" s="30">
        <f>IFERROR(VLOOKUP(CONCATENATE($B42,"_",AM$4,"_",$C$82,"_",$C$81),Data_for_IC_trend_tables!$A$1:$G$49194,7,FALSE),"-")</f>
        <v>17.000952361300001</v>
      </c>
      <c r="AN42" s="30">
        <f>IFERROR(VLOOKUP(CONCATENATE($B42,"_",AN$4,"_",$C$82,"_",$C$81),Data_for_IC_trend_tables!$A$1:$G$49194,7,FALSE),"-")</f>
        <v>16.6385531994</v>
      </c>
      <c r="AO42" s="30">
        <f>IFERROR(VLOOKUP(CONCATENATE($B42,"_",AO$4,"_",$C$82,"_",$C$81),Data_for_IC_trend_tables!$A$1:$G$49194,7,FALSE),"-")</f>
        <v>15.46644536</v>
      </c>
      <c r="AP42" s="30">
        <f>IFERROR(VLOOKUP(CONCATENATE($B42,"_",AP$4,"_",$C$82,"_",$C$81),Data_for_IC_trend_tables!$A$1:$G$49194,7,FALSE),"-")</f>
        <v>15.301050994800001</v>
      </c>
      <c r="AQ42" s="30">
        <f>IFERROR(VLOOKUP(CONCATENATE($B42,"_",AQ$4,"_",$C$82,"_",$C$81),Data_for_IC_trend_tables!$A$1:$G$49194,7,FALSE),"-")</f>
        <v>16.2697971495</v>
      </c>
      <c r="AR42" s="30">
        <f>IFERROR(VLOOKUP(CONCATENATE($B42,"_",AR$4,"_",$C$82,"_",$C$81),Data_for_IC_trend_tables!$A$1:$G$49194,7,FALSE),"-")</f>
        <v>16.213685200499999</v>
      </c>
      <c r="AS42" s="30">
        <f>IFERROR(VLOOKUP(CONCATENATE($B42,"_",AS$4,"_",$C$82,"_",$C$81),Data_for_IC_trend_tables!$A$1:$G$49194,7,FALSE),"-")</f>
        <v>15.3834954673</v>
      </c>
      <c r="AT42" s="30">
        <f>IFERROR(VLOOKUP(CONCATENATE($B42,"_",AT$4,"_",$C$82,"_",$C$81),Data_for_IC_trend_tables!$A$1:$G$49194,7,FALSE),"-")</f>
        <v>14.6296584206</v>
      </c>
      <c r="AU42" s="30">
        <f>IFERROR(VLOOKUP(CONCATENATE($B42,"_",AU$4,"_",$C$82,"_",$C$81),Data_for_IC_trend_tables!$A$1:$G$49194,7,FALSE),"-")</f>
        <v>14.334328210000001</v>
      </c>
      <c r="AV42"/>
      <c r="AW42" s="30">
        <f>IFERROR(VLOOKUP(CONCATENATE($B42,"_",AW$4,"_",$C$82,"_",$C$81),Data_for_IC_trend_tables!$A$1:$G$49194,7,FALSE),"-")</f>
        <v>14.334328210000001</v>
      </c>
      <c r="AX42" s="77">
        <f>E42*0.7</f>
        <v>95.498789782829988</v>
      </c>
      <c r="AY42" s="38" t="str">
        <f t="shared" si="0"/>
        <v>Yes</v>
      </c>
      <c r="AZ42" s="58">
        <f t="shared" si="1"/>
        <v>-0.84990042028179491</v>
      </c>
      <c r="BA42" s="79">
        <v>34</v>
      </c>
      <c r="BB42" s="38" t="str">
        <f t="shared" si="2"/>
        <v>Yes</v>
      </c>
      <c r="BC42" s="58">
        <f t="shared" si="3"/>
        <v>-0.57840211147058818</v>
      </c>
      <c r="BD42" s="79">
        <v>22</v>
      </c>
      <c r="BE42" s="38" t="str">
        <f t="shared" si="4"/>
        <v>Yes</v>
      </c>
      <c r="BF42" s="58">
        <f t="shared" si="5"/>
        <v>-0.3484396268181818</v>
      </c>
      <c r="BG42" s="241">
        <v>0.1</v>
      </c>
      <c r="BH42" s="38" t="str">
        <f t="shared" si="6"/>
        <v>Yes</v>
      </c>
      <c r="BI42" s="58">
        <f t="shared" si="7"/>
        <v>-0.27486433431854906</v>
      </c>
      <c r="BJ42" s="32" t="s">
        <v>76</v>
      </c>
      <c r="BK42" s="32" t="s">
        <v>76</v>
      </c>
      <c r="BL42" s="32" t="s">
        <v>76</v>
      </c>
      <c r="BM42" s="32" t="s">
        <v>76</v>
      </c>
      <c r="BN42"/>
      <c r="BO42"/>
      <c r="BP42"/>
      <c r="BQ42"/>
    </row>
    <row r="43" spans="2:69" s="3" customFormat="1" x14ac:dyDescent="0.2">
      <c r="B43" s="53" t="s">
        <v>168</v>
      </c>
      <c r="C43" s="55" t="s">
        <v>29</v>
      </c>
      <c r="D43" s="56"/>
      <c r="E43" s="30">
        <f>IFERROR(VLOOKUP(CONCATENATE($B43,"_",E$4,"_",$C$82,"_",$C$81),Data_for_IC_trend_tables!$A$1:$G$49194,7,FALSE),"-")</f>
        <v>4100</v>
      </c>
      <c r="F43" s="30" t="str">
        <f>IFERROR(VLOOKUP(CONCATENATE($B43,"_",F$4,"_",$C$82,"_",$C$81),Data_for_IC_trend_tables!$A$1:$G$49194,7,FALSE),"-")</f>
        <v>-</v>
      </c>
      <c r="G43" s="30" t="str">
        <f>IFERROR(VLOOKUP(CONCATENATE($B43,"_",G$4,"_",$C$82,"_",$C$81),Data_for_IC_trend_tables!$A$1:$G$49194,7,FALSE),"-")</f>
        <v>-</v>
      </c>
      <c r="H43" s="30" t="str">
        <f>IFERROR(VLOOKUP(CONCATENATE($B43,"_",H$4,"_",$C$82,"_",$C$81),Data_for_IC_trend_tables!$A$1:$G$49194,7,FALSE),"-")</f>
        <v>-</v>
      </c>
      <c r="I43" s="30" t="str">
        <f>IFERROR(VLOOKUP(CONCATENATE($B43,"_",I$4,"_",$C$82,"_",$C$81),Data_for_IC_trend_tables!$A$1:$G$49194,7,FALSE),"-")</f>
        <v>-</v>
      </c>
      <c r="J43" s="30">
        <f>IFERROR(VLOOKUP(CONCATENATE($B43,"_",J$4,"_",$C$82,"_",$C$81),Data_for_IC_trend_tables!$A$1:$G$49194,7,FALSE),"-")</f>
        <v>4300</v>
      </c>
      <c r="K43" s="30">
        <f>IFERROR(VLOOKUP(CONCATENATE($B43,"_",K$4,"_",$C$82,"_",$C$81),Data_for_IC_trend_tables!$A$1:$G$49194,7,FALSE),"-")</f>
        <v>4200</v>
      </c>
      <c r="L43" s="30">
        <f>IFERROR(VLOOKUP(CONCATENATE($B43,"_",L$4,"_",$C$82,"_",$C$81),Data_for_IC_trend_tables!$A$1:$G$49194,7,FALSE),"-")</f>
        <v>4200</v>
      </c>
      <c r="M43" s="30">
        <f>IFERROR(VLOOKUP(CONCATENATE($B43,"_",M$4,"_",$C$82,"_",$C$81),Data_for_IC_trend_tables!$A$1:$G$49194,7,FALSE),"-")</f>
        <v>4180</v>
      </c>
      <c r="N43" s="30">
        <f>IFERROR(VLOOKUP(CONCATENATE($B43,"_",N$4,"_",$C$82,"_",$C$81),Data_for_IC_trend_tables!$A$1:$G$49194,7,FALSE),"-")</f>
        <v>3910</v>
      </c>
      <c r="O43" s="30">
        <f>IFERROR(VLOOKUP(CONCATENATE($B43,"_",O$4,"_",$C$82,"_",$C$81),Data_for_IC_trend_tables!$A$1:$G$49194,7,FALSE),"-")</f>
        <v>2687.4691520982301</v>
      </c>
      <c r="P43" s="30">
        <f>IFERROR(VLOOKUP(CONCATENATE($B43,"_",P$4,"_",$C$82,"_",$C$81),Data_for_IC_trend_tables!$A$1:$G$49194,7,FALSE),"-")</f>
        <v>2618.0139006378599</v>
      </c>
      <c r="Q43" s="30">
        <f>IFERROR(VLOOKUP(CONCATENATE($B43,"_",Q$4,"_",$C$82,"_",$C$81),Data_for_IC_trend_tables!$A$1:$G$49194,7,FALSE),"-")</f>
        <v>2311.1653494238499</v>
      </c>
      <c r="R43" s="30">
        <f>IFERROR(VLOOKUP(CONCATENATE($B43,"_",R$4,"_",$C$82,"_",$C$81),Data_for_IC_trend_tables!$A$1:$G$49194,7,FALSE),"-")</f>
        <v>2260.5435848279299</v>
      </c>
      <c r="S43" s="30">
        <f>IFERROR(VLOOKUP(CONCATENATE($B43,"_",S$4,"_",$C$82,"_",$C$81),Data_for_IC_trend_tables!$A$1:$G$49194,7,FALSE),"-")</f>
        <v>2148.1782251208501</v>
      </c>
      <c r="T43" s="30">
        <f>IFERROR(VLOOKUP(CONCATENATE($B43,"_",T$4,"_",$C$82,"_",$C$81),Data_for_IC_trend_tables!$A$1:$G$49194,7,FALSE),"-")</f>
        <v>2079.1075831721901</v>
      </c>
      <c r="U43" s="30">
        <f>IFERROR(VLOOKUP(CONCATENATE($B43,"_",U$4,"_",$C$82,"_",$C$81),Data_for_IC_trend_tables!$A$1:$G$49194,7,FALSE),"-")</f>
        <v>2112.7538377911801</v>
      </c>
      <c r="V43" s="30">
        <f>IFERROR(VLOOKUP(CONCATENATE($B43,"_",V$4,"_",$C$82,"_",$C$81),Data_for_IC_trend_tables!$A$1:$G$49194,7,FALSE),"-")</f>
        <v>1903.7073739202001</v>
      </c>
      <c r="W43" s="30">
        <f>IFERROR(VLOOKUP(CONCATENATE($B43,"_",W$4,"_",$C$82,"_",$C$81),Data_for_IC_trend_tables!$A$1:$G$49194,7,FALSE),"-")</f>
        <v>1704.31096535189</v>
      </c>
      <c r="X43" s="30">
        <f>IFERROR(VLOOKUP(CONCATENATE($B43,"_",X$4,"_",$C$82,"_",$C$81),Data_for_IC_trend_tables!$A$1:$G$49194,7,FALSE),"-")</f>
        <v>1515.2095707795299</v>
      </c>
      <c r="Y43" s="30">
        <f>IFERROR(VLOOKUP(CONCATENATE($B43,"_",Y$4,"_",$C$82,"_",$C$81),Data_for_IC_trend_tables!$A$1:$G$49194,7,FALSE),"-")</f>
        <v>1298.28166531028</v>
      </c>
      <c r="Z43" s="30">
        <f>IFERROR(VLOOKUP(CONCATENATE($B43,"_",Z$4,"_",$C$82,"_",$C$81),Data_for_IC_trend_tables!$A$1:$G$49194,7,FALSE),"-")</f>
        <v>1253.94697153217</v>
      </c>
      <c r="AA43" s="30">
        <f>IFERROR(VLOOKUP(CONCATENATE($B43,"_",AA$4,"_",$C$82,"_",$C$81),Data_for_IC_trend_tables!$A$1:$G$49194,7,FALSE),"-")</f>
        <v>1184.9452078558099</v>
      </c>
      <c r="AB43" s="30">
        <f>IFERROR(VLOOKUP(CONCATENATE($B43,"_",AB$4,"_",$C$82,"_",$C$81),Data_for_IC_trend_tables!$A$1:$G$49194,7,FALSE),"-")</f>
        <v>1143.9114641845199</v>
      </c>
      <c r="AC43" s="30">
        <f>IFERROR(VLOOKUP(CONCATENATE($B43,"_",AC$4,"_",$C$82,"_",$C$81),Data_for_IC_trend_tables!$A$1:$G$49194,7,FALSE),"-")</f>
        <v>1124.7096825461899</v>
      </c>
      <c r="AD43" s="30">
        <f>IFERROR(VLOOKUP(CONCATENATE($B43,"_",AD$4,"_",$C$82,"_",$C$81),Data_for_IC_trend_tables!$A$1:$G$49194,7,FALSE),"-")</f>
        <v>1106.59466814706</v>
      </c>
      <c r="AE43" s="30">
        <f>IFERROR(VLOOKUP(CONCATENATE($B43,"_",AE$4,"_",$C$82,"_",$C$81),Data_for_IC_trend_tables!$A$1:$G$49194,7,FALSE),"-")</f>
        <v>1175.2699178207199</v>
      </c>
      <c r="AF43" s="30">
        <f>IFERROR(VLOOKUP(CONCATENATE($B43,"_",AF$4,"_",$C$82,"_",$C$81),Data_for_IC_trend_tables!$A$1:$G$49194,7,FALSE),"-")</f>
        <v>1086.4439983689999</v>
      </c>
      <c r="AG43" s="30">
        <f>IFERROR(VLOOKUP(CONCATENATE($B43,"_",AG$4,"_",$C$82,"_",$C$81),Data_for_IC_trend_tables!$A$1:$G$49194,7,FALSE),"-")</f>
        <v>854.070050037893</v>
      </c>
      <c r="AH43" s="30">
        <f>IFERROR(VLOOKUP(CONCATENATE($B43,"_",AH$4,"_",$C$82,"_",$C$81),Data_for_IC_trend_tables!$A$1:$G$49194,7,FALSE),"-")</f>
        <v>735.18598068759002</v>
      </c>
      <c r="AI43" s="30">
        <f>IFERROR(VLOOKUP(CONCATENATE($B43,"_",AI$4,"_",$C$82,"_",$C$81),Data_for_IC_trend_tables!$A$1:$G$49194,7,FALSE),"-")</f>
        <v>806.34287280206001</v>
      </c>
      <c r="AJ43" s="30">
        <f>IFERROR(VLOOKUP(CONCATENATE($B43,"_",AJ$4,"_",$C$82,"_",$C$81),Data_for_IC_trend_tables!$A$1:$G$49194,7,FALSE),"-")</f>
        <v>750.29418349281798</v>
      </c>
      <c r="AK43" s="30">
        <f>IFERROR(VLOOKUP(CONCATENATE($B43,"_",AK$4,"_",$C$82,"_",$C$81),Data_for_IC_trend_tables!$A$1:$G$49194,7,FALSE),"-")</f>
        <v>718.75837226734404</v>
      </c>
      <c r="AL43" s="30">
        <f>IFERROR(VLOOKUP(CONCATENATE($B43,"_",AL$4,"_",$C$82,"_",$C$81),Data_for_IC_trend_tables!$A$1:$G$49194,7,FALSE),"-")</f>
        <v>675.81976782393201</v>
      </c>
      <c r="AM43" s="30">
        <f>IFERROR(VLOOKUP(CONCATENATE($B43,"_",AM$4,"_",$C$82,"_",$C$81),Data_for_IC_trend_tables!$A$1:$G$49194,7,FALSE),"-")</f>
        <v>630.10551644416898</v>
      </c>
      <c r="AN43" s="30">
        <f>IFERROR(VLOOKUP(CONCATENATE($B43,"_",AN$4,"_",$C$82,"_",$C$81),Data_for_IC_trend_tables!$A$1:$G$49194,7,FALSE),"-")</f>
        <v>616.00687877933206</v>
      </c>
      <c r="AO43" s="30">
        <f>IFERROR(VLOOKUP(CONCATENATE($B43,"_",AO$4,"_",$C$82,"_",$C$81),Data_for_IC_trend_tables!$A$1:$G$49194,7,FALSE),"-")</f>
        <v>492.25322464674502</v>
      </c>
      <c r="AP43" s="30">
        <f>IFERROR(VLOOKUP(CONCATENATE($B43,"_",AP$4,"_",$C$82,"_",$C$81),Data_for_IC_trend_tables!$A$1:$G$49194,7,FALSE),"-")</f>
        <v>479.22993925294901</v>
      </c>
      <c r="AQ43" s="30">
        <f>IFERROR(VLOOKUP(CONCATENATE($B43,"_",AQ$4,"_",$C$82,"_",$C$81),Data_for_IC_trend_tables!$A$1:$G$49194,7,FALSE),"-")</f>
        <v>455.00662255098302</v>
      </c>
      <c r="AR43" s="30">
        <f>IFERROR(VLOOKUP(CONCATENATE($B43,"_",AR$4,"_",$C$82,"_",$C$81),Data_for_IC_trend_tables!$A$1:$G$49194,7,FALSE),"-")</f>
        <v>372.336131471854</v>
      </c>
      <c r="AS43" s="30">
        <f>IFERROR(VLOOKUP(CONCATENATE($B43,"_",AS$4,"_",$C$82,"_",$C$81),Data_for_IC_trend_tables!$A$1:$G$49194,7,FALSE),"-")</f>
        <v>360.42290440859603</v>
      </c>
      <c r="AT43" s="30">
        <f>IFERROR(VLOOKUP(CONCATENATE($B43,"_",AT$4,"_",$C$82,"_",$C$81),Data_for_IC_trend_tables!$A$1:$G$49194,7,FALSE),"-")</f>
        <v>366.21305954710499</v>
      </c>
      <c r="AU43" s="30">
        <f>IFERROR(VLOOKUP(CONCATENATE($B43,"_",AU$4,"_",$C$82,"_",$C$81),Data_for_IC_trend_tables!$A$1:$G$49194,7,FALSE),"-")</f>
        <v>319.937016201902</v>
      </c>
      <c r="AV43"/>
      <c r="AW43" s="30">
        <f>IFERROR(VLOOKUP(CONCATENATE($B43,"_",AW$4,"_",$C$82,"_",$C$81),Data_for_IC_trend_tables!$A$1:$G$49194,7,FALSE),"-")</f>
        <v>319.937016201902</v>
      </c>
      <c r="AX43" s="79"/>
      <c r="AY43" s="38" t="str">
        <f t="shared" si="0"/>
        <v/>
      </c>
      <c r="AZ43" s="58" t="str">
        <f t="shared" si="1"/>
        <v/>
      </c>
      <c r="BA43" s="79"/>
      <c r="BB43" s="38" t="str">
        <f t="shared" si="2"/>
        <v/>
      </c>
      <c r="BC43" s="58" t="str">
        <f t="shared" si="3"/>
        <v/>
      </c>
      <c r="BD43" s="79"/>
      <c r="BE43" s="38" t="str">
        <f t="shared" si="4"/>
        <v/>
      </c>
      <c r="BF43" s="58" t="str">
        <f t="shared" si="5"/>
        <v/>
      </c>
      <c r="BG43" s="241"/>
      <c r="BH43" s="38" t="str">
        <f t="shared" si="6"/>
        <v/>
      </c>
      <c r="BI43" s="58" t="str">
        <f t="shared" si="7"/>
        <v/>
      </c>
      <c r="BJ43" s="31"/>
      <c r="BK43" s="31"/>
      <c r="BL43" s="31"/>
      <c r="BM43" s="139"/>
      <c r="BN43"/>
      <c r="BO43"/>
      <c r="BP43"/>
      <c r="BQ43"/>
    </row>
    <row r="44" spans="2:69" s="3" customFormat="1" x14ac:dyDescent="0.2">
      <c r="B44" s="53" t="s">
        <v>169</v>
      </c>
      <c r="C44" s="55" t="s">
        <v>30</v>
      </c>
      <c r="D44" s="56"/>
      <c r="E44" s="30">
        <f>IFERROR(VLOOKUP(CONCATENATE($B44,"_",E$4,"_",$C$82,"_",$C$81),Data_for_IC_trend_tables!$A$1:$G$49194,7,FALSE),"-")</f>
        <v>266</v>
      </c>
      <c r="F44" s="30" t="str">
        <f>IFERROR(VLOOKUP(CONCATENATE($B44,"_",F$4,"_",$C$82,"_",$C$81),Data_for_IC_trend_tables!$A$1:$G$49194,7,FALSE),"-")</f>
        <v>-</v>
      </c>
      <c r="G44" s="30" t="str">
        <f>IFERROR(VLOOKUP(CONCATENATE($B44,"_",G$4,"_",$C$82,"_",$C$81),Data_for_IC_trend_tables!$A$1:$G$49194,7,FALSE),"-")</f>
        <v>-</v>
      </c>
      <c r="H44" s="30">
        <f>IFERROR(VLOOKUP(CONCATENATE($B44,"_",H$4,"_",$C$82,"_",$C$81),Data_for_IC_trend_tables!$A$1:$G$49194,7,FALSE),"-")</f>
        <v>306</v>
      </c>
      <c r="I44" s="30" t="str">
        <f>IFERROR(VLOOKUP(CONCATENATE($B44,"_",I$4,"_",$C$82,"_",$C$81),Data_for_IC_trend_tables!$A$1:$G$49194,7,FALSE),"-")</f>
        <v>-</v>
      </c>
      <c r="J44" s="30">
        <f>IFERROR(VLOOKUP(CONCATENATE($B44,"_",J$4,"_",$C$82,"_",$C$81),Data_for_IC_trend_tables!$A$1:$G$49194,7,FALSE),"-")</f>
        <v>198</v>
      </c>
      <c r="K44" s="30">
        <f>IFERROR(VLOOKUP(CONCATENATE($B44,"_",K$4,"_",$C$82,"_",$C$81),Data_for_IC_trend_tables!$A$1:$G$49194,7,FALSE),"-")</f>
        <v>234</v>
      </c>
      <c r="L44" s="30">
        <f>IFERROR(VLOOKUP(CONCATENATE($B44,"_",L$4,"_",$C$82,"_",$C$81),Data_for_IC_trend_tables!$A$1:$G$49194,7,FALSE),"-")</f>
        <v>218</v>
      </c>
      <c r="M44" s="30">
        <f>IFERROR(VLOOKUP(CONCATENATE($B44,"_",M$4,"_",$C$82,"_",$C$81),Data_for_IC_trend_tables!$A$1:$G$49194,7,FALSE),"-")</f>
        <v>204</v>
      </c>
      <c r="N44" s="30" t="str">
        <f>IFERROR(VLOOKUP(CONCATENATE($B44,"_",N$4,"_",$C$82,"_",$C$81),Data_for_IC_trend_tables!$A$1:$G$49194,7,FALSE),"-")</f>
        <v>-</v>
      </c>
      <c r="O44" s="30">
        <f>IFERROR(VLOOKUP(CONCATENATE($B44,"_",O$4,"_",$C$82,"_",$C$81),Data_for_IC_trend_tables!$A$1:$G$49194,7,FALSE),"-")</f>
        <v>317.73334368511598</v>
      </c>
      <c r="P44" s="30">
        <f>IFERROR(VLOOKUP(CONCATENATE($B44,"_",P$4,"_",$C$82,"_",$C$81),Data_for_IC_trend_tables!$A$1:$G$49194,7,FALSE),"-")</f>
        <v>308.10643510274201</v>
      </c>
      <c r="Q44" s="30">
        <f>IFERROR(VLOOKUP(CONCATENATE($B44,"_",Q$4,"_",$C$82,"_",$C$81),Data_for_IC_trend_tables!$A$1:$G$49194,7,FALSE),"-")</f>
        <v>366.54021567472398</v>
      </c>
      <c r="R44" s="30">
        <f>IFERROR(VLOOKUP(CONCATENATE($B44,"_",R$4,"_",$C$82,"_",$C$81),Data_for_IC_trend_tables!$A$1:$G$49194,7,FALSE),"-")</f>
        <v>309.54828189735298</v>
      </c>
      <c r="S44" s="30">
        <f>IFERROR(VLOOKUP(CONCATENATE($B44,"_",S$4,"_",$C$82,"_",$C$81),Data_for_IC_trend_tables!$A$1:$G$49194,7,FALSE),"-")</f>
        <v>287.96579250809299</v>
      </c>
      <c r="T44" s="30">
        <f>IFERROR(VLOOKUP(CONCATENATE($B44,"_",T$4,"_",$C$82,"_",$C$81),Data_for_IC_trend_tables!$A$1:$G$49194,7,FALSE),"-")</f>
        <v>321.644199761724</v>
      </c>
      <c r="U44" s="30">
        <f>IFERROR(VLOOKUP(CONCATENATE($B44,"_",U$4,"_",$C$82,"_",$C$81),Data_for_IC_trend_tables!$A$1:$G$49194,7,FALSE),"-")</f>
        <v>262.67594615034</v>
      </c>
      <c r="V44" s="30">
        <f>IFERROR(VLOOKUP(CONCATENATE($B44,"_",V$4,"_",$C$82,"_",$C$81),Data_for_IC_trend_tables!$A$1:$G$49194,7,FALSE),"-")</f>
        <v>274.78709244993303</v>
      </c>
      <c r="W44" s="30">
        <f>IFERROR(VLOOKUP(CONCATENATE($B44,"_",W$4,"_",$C$82,"_",$C$81),Data_for_IC_trend_tables!$A$1:$G$49194,7,FALSE),"-")</f>
        <v>321.96250235037797</v>
      </c>
      <c r="X44" s="30">
        <f>IFERROR(VLOOKUP(CONCATENATE($B44,"_",X$4,"_",$C$82,"_",$C$81),Data_for_IC_trend_tables!$A$1:$G$49194,7,FALSE),"-")</f>
        <v>330.83042419741702</v>
      </c>
      <c r="Y44" s="30">
        <f>IFERROR(VLOOKUP(CONCATENATE($B44,"_",Y$4,"_",$C$82,"_",$C$81),Data_for_IC_trend_tables!$A$1:$G$49194,7,FALSE),"-")</f>
        <v>293.65800182678402</v>
      </c>
      <c r="Z44" s="30">
        <f>IFERROR(VLOOKUP(CONCATENATE($B44,"_",Z$4,"_",$C$82,"_",$C$81),Data_for_IC_trend_tables!$A$1:$G$49194,7,FALSE),"-")</f>
        <v>277.392813545416</v>
      </c>
      <c r="AA44" s="30">
        <f>IFERROR(VLOOKUP(CONCATENATE($B44,"_",AA$4,"_",$C$82,"_",$C$81),Data_for_IC_trend_tables!$A$1:$G$49194,7,FALSE),"-")</f>
        <v>276.53349088026903</v>
      </c>
      <c r="AB44" s="30">
        <f>IFERROR(VLOOKUP(CONCATENATE($B44,"_",AB$4,"_",$C$82,"_",$C$81),Data_for_IC_trend_tables!$A$1:$G$49194,7,FALSE),"-")</f>
        <v>184.64525042097799</v>
      </c>
      <c r="AC44" s="30">
        <f>IFERROR(VLOOKUP(CONCATENATE($B44,"_",AC$4,"_",$C$82,"_",$C$81),Data_for_IC_trend_tables!$A$1:$G$49194,7,FALSE),"-")</f>
        <v>188.06199789956699</v>
      </c>
      <c r="AD44" s="30">
        <f>IFERROR(VLOOKUP(CONCATENATE($B44,"_",AD$4,"_",$C$82,"_",$C$81),Data_for_IC_trend_tables!$A$1:$G$49194,7,FALSE),"-")</f>
        <v>189.36915539661999</v>
      </c>
      <c r="AE44" s="30">
        <f>IFERROR(VLOOKUP(CONCATENATE($B44,"_",AE$4,"_",$C$82,"_",$C$81),Data_for_IC_trend_tables!$A$1:$G$49194,7,FALSE),"-")</f>
        <v>164.583593665157</v>
      </c>
      <c r="AF44" s="30">
        <f>IFERROR(VLOOKUP(CONCATENATE($B44,"_",AF$4,"_",$C$82,"_",$C$81),Data_for_IC_trend_tables!$A$1:$G$49194,7,FALSE),"-")</f>
        <v>157.170958757058</v>
      </c>
      <c r="AG44" s="30">
        <f>IFERROR(VLOOKUP(CONCATENATE($B44,"_",AG$4,"_",$C$82,"_",$C$81),Data_for_IC_trend_tables!$A$1:$G$49194,7,FALSE),"-")</f>
        <v>103.918444665019</v>
      </c>
      <c r="AH44" s="30">
        <f>IFERROR(VLOOKUP(CONCATENATE($B44,"_",AH$4,"_",$C$82,"_",$C$81),Data_for_IC_trend_tables!$A$1:$G$49194,7,FALSE),"-")</f>
        <v>71.606592831799006</v>
      </c>
      <c r="AI44" s="30">
        <f>IFERROR(VLOOKUP(CONCATENATE($B44,"_",AI$4,"_",$C$82,"_",$C$81),Data_for_IC_trend_tables!$A$1:$G$49194,7,FALSE),"-")</f>
        <v>62.349227426198198</v>
      </c>
      <c r="AJ44" s="30">
        <f>IFERROR(VLOOKUP(CONCATENATE($B44,"_",AJ$4,"_",$C$82,"_",$C$81),Data_for_IC_trend_tables!$A$1:$G$49194,7,FALSE),"-")</f>
        <v>56.590728596584199</v>
      </c>
      <c r="AK44" s="30">
        <f>IFERROR(VLOOKUP(CONCATENATE($B44,"_",AK$4,"_",$C$82,"_",$C$81),Data_for_IC_trend_tables!$A$1:$G$49194,7,FALSE),"-")</f>
        <v>51.823500586502</v>
      </c>
      <c r="AL44" s="30">
        <f>IFERROR(VLOOKUP(CONCATENATE($B44,"_",AL$4,"_",$C$82,"_",$C$81),Data_for_IC_trend_tables!$A$1:$G$49194,7,FALSE),"-")</f>
        <v>47.648412754313902</v>
      </c>
      <c r="AM44" s="30">
        <f>IFERROR(VLOOKUP(CONCATENATE($B44,"_",AM$4,"_",$C$82,"_",$C$81),Data_for_IC_trend_tables!$A$1:$G$49194,7,FALSE),"-")</f>
        <v>43.146093984581697</v>
      </c>
      <c r="AN44" s="30">
        <f>IFERROR(VLOOKUP(CONCATENATE($B44,"_",AN$4,"_",$C$82,"_",$C$81),Data_for_IC_trend_tables!$A$1:$G$49194,7,FALSE),"-")</f>
        <v>45.336781657975997</v>
      </c>
      <c r="AO44" s="30">
        <f>IFERROR(VLOOKUP(CONCATENATE($B44,"_",AO$4,"_",$C$82,"_",$C$81),Data_for_IC_trend_tables!$A$1:$G$49194,7,FALSE),"-")</f>
        <v>45.302170560779103</v>
      </c>
      <c r="AP44" s="30">
        <f>IFERROR(VLOOKUP(CONCATENATE($B44,"_",AP$4,"_",$C$82,"_",$C$81),Data_for_IC_trend_tables!$A$1:$G$49194,7,FALSE),"-")</f>
        <v>46.282900639203902</v>
      </c>
      <c r="AQ44" s="30">
        <f>IFERROR(VLOOKUP(CONCATENATE($B44,"_",AQ$4,"_",$C$82,"_",$C$81),Data_for_IC_trend_tables!$A$1:$G$49194,7,FALSE),"-")</f>
        <v>44.724699454718298</v>
      </c>
      <c r="AR44" s="30">
        <f>IFERROR(VLOOKUP(CONCATENATE($B44,"_",AR$4,"_",$C$82,"_",$C$81),Data_for_IC_trend_tables!$A$1:$G$49194,7,FALSE),"-")</f>
        <v>44.008165827360301</v>
      </c>
      <c r="AS44" s="30">
        <f>IFERROR(VLOOKUP(CONCATENATE($B44,"_",AS$4,"_",$C$82,"_",$C$81),Data_for_IC_trend_tables!$A$1:$G$49194,7,FALSE),"-")</f>
        <v>37.976671725795001</v>
      </c>
      <c r="AT44" s="30">
        <f>IFERROR(VLOOKUP(CONCATENATE($B44,"_",AT$4,"_",$C$82,"_",$C$81),Data_for_IC_trend_tables!$A$1:$G$49194,7,FALSE),"-")</f>
        <v>39.187221865522901</v>
      </c>
      <c r="AU44" s="30">
        <f>IFERROR(VLOOKUP(CONCATENATE($B44,"_",AU$4,"_",$C$82,"_",$C$81),Data_for_IC_trend_tables!$A$1:$G$49194,7,FALSE),"-")</f>
        <v>41.072776600170997</v>
      </c>
      <c r="AV44"/>
      <c r="AW44" s="30">
        <f>IFERROR(VLOOKUP(CONCATENATE($B44,"_",AW$4,"_",$C$82,"_",$C$81),Data_for_IC_trend_tables!$A$1:$G$49194,7,FALSE),"-")</f>
        <v>41.072776600170997</v>
      </c>
      <c r="AX44" s="79"/>
      <c r="AY44" s="38" t="str">
        <f t="shared" si="0"/>
        <v/>
      </c>
      <c r="AZ44" s="58" t="str">
        <f t="shared" si="1"/>
        <v/>
      </c>
      <c r="BA44" s="79"/>
      <c r="BB44" s="38" t="str">
        <f t="shared" si="2"/>
        <v/>
      </c>
      <c r="BC44" s="58" t="str">
        <f t="shared" si="3"/>
        <v/>
      </c>
      <c r="BD44" s="79">
        <v>170</v>
      </c>
      <c r="BE44" s="38" t="str">
        <f t="shared" si="4"/>
        <v>Yes</v>
      </c>
      <c r="BF44" s="58">
        <f t="shared" si="5"/>
        <v>-0.75839543176370006</v>
      </c>
      <c r="BG44" s="241">
        <v>0.63</v>
      </c>
      <c r="BH44" s="38" t="str">
        <f t="shared" si="6"/>
        <v>Yes</v>
      </c>
      <c r="BI44" s="58">
        <f t="shared" si="7"/>
        <v>-0.15310735708702383</v>
      </c>
      <c r="BJ44" s="31"/>
      <c r="BK44" s="31"/>
      <c r="BL44" s="32" t="s">
        <v>76</v>
      </c>
      <c r="BM44" s="140" t="s">
        <v>76</v>
      </c>
      <c r="BN44"/>
      <c r="BO44"/>
      <c r="BP44"/>
      <c r="BQ44"/>
    </row>
    <row r="45" spans="2:69" s="3" customFormat="1" x14ac:dyDescent="0.2">
      <c r="B45" s="53" t="s">
        <v>170</v>
      </c>
      <c r="C45" s="55" t="s">
        <v>31</v>
      </c>
      <c r="D45" s="56"/>
      <c r="E45" s="30">
        <f>IFERROR(VLOOKUP(CONCATENATE($B45,"_",E$4,"_",$C$82,"_",$C$81),Data_for_IC_trend_tables!$A$1:$G$49194,7,FALSE),"-")</f>
        <v>1055</v>
      </c>
      <c r="F45" s="30">
        <f>IFERROR(VLOOKUP(CONCATENATE($B45,"_",F$4,"_",$C$82,"_",$C$81),Data_for_IC_trend_tables!$A$1:$G$49194,7,FALSE),"-")</f>
        <v>1095</v>
      </c>
      <c r="G45" s="30">
        <f>IFERROR(VLOOKUP(CONCATENATE($B45,"_",G$4,"_",$C$82,"_",$C$81),Data_for_IC_trend_tables!$A$1:$G$49194,7,FALSE),"-")</f>
        <v>1104</v>
      </c>
      <c r="H45" s="30">
        <f>IFERROR(VLOOKUP(CONCATENATE($B45,"_",H$4,"_",$C$82,"_",$C$81),Data_for_IC_trend_tables!$A$1:$G$49194,7,FALSE),"-")</f>
        <v>1229</v>
      </c>
      <c r="I45" s="30">
        <f>IFERROR(VLOOKUP(CONCATENATE($B45,"_",I$4,"_",$C$82,"_",$C$81),Data_for_IC_trend_tables!$A$1:$G$49194,7,FALSE),"-")</f>
        <v>1223</v>
      </c>
      <c r="J45" s="30">
        <f>IFERROR(VLOOKUP(CONCATENATE($B45,"_",J$4,"_",$C$82,"_",$C$81),Data_for_IC_trend_tables!$A$1:$G$49194,7,FALSE),"-")</f>
        <v>1255</v>
      </c>
      <c r="K45" s="30">
        <f>IFERROR(VLOOKUP(CONCATENATE($B45,"_",K$4,"_",$C$82,"_",$C$81),Data_for_IC_trend_tables!$A$1:$G$49194,7,FALSE),"-")</f>
        <v>1293</v>
      </c>
      <c r="L45" s="30">
        <f>IFERROR(VLOOKUP(CONCATENATE($B45,"_",L$4,"_",$C$82,"_",$C$81),Data_for_IC_trend_tables!$A$1:$G$49194,7,FALSE),"-")</f>
        <v>1305</v>
      </c>
      <c r="M45" s="30">
        <f>IFERROR(VLOOKUP(CONCATENATE($B45,"_",M$4,"_",$C$82,"_",$C$81),Data_for_IC_trend_tables!$A$1:$G$49194,7,FALSE),"-")</f>
        <v>1467</v>
      </c>
      <c r="N45" s="30">
        <f>IFERROR(VLOOKUP(CONCATENATE($B45,"_",N$4,"_",$C$82,"_",$C$81),Data_for_IC_trend_tables!$A$1:$G$49194,7,FALSE),"-")</f>
        <v>1517</v>
      </c>
      <c r="O45" s="30">
        <f>IFERROR(VLOOKUP(CONCATENATE($B45,"_",O$4,"_",$C$82,"_",$C$81),Data_for_IC_trend_tables!$A$1:$G$49194,7,FALSE),"-")</f>
        <v>819.34035454675097</v>
      </c>
      <c r="P45" s="30">
        <f>IFERROR(VLOOKUP(CONCATENATE($B45,"_",P$4,"_",$C$82,"_",$C$81),Data_for_IC_trend_tables!$A$1:$G$49194,7,FALSE),"-")</f>
        <v>700.15141023619105</v>
      </c>
      <c r="Q45" s="30">
        <f>IFERROR(VLOOKUP(CONCATENATE($B45,"_",Q$4,"_",$C$82,"_",$C$81),Data_for_IC_trend_tables!$A$1:$G$49194,7,FALSE),"-")</f>
        <v>697.00549317731202</v>
      </c>
      <c r="R45" s="30">
        <f>IFERROR(VLOOKUP(CONCATENATE($B45,"_",R$4,"_",$C$82,"_",$C$81),Data_for_IC_trend_tables!$A$1:$G$49194,7,FALSE),"-")</f>
        <v>699.73236260471299</v>
      </c>
      <c r="S45" s="30">
        <f>IFERROR(VLOOKUP(CONCATENATE($B45,"_",S$4,"_",$C$82,"_",$C$81),Data_for_IC_trend_tables!$A$1:$G$49194,7,FALSE),"-")</f>
        <v>665.39942578037301</v>
      </c>
      <c r="T45" s="30">
        <f>IFERROR(VLOOKUP(CONCATENATE($B45,"_",T$4,"_",$C$82,"_",$C$81),Data_for_IC_trend_tables!$A$1:$G$49194,7,FALSE),"-")</f>
        <v>696.11568016506999</v>
      </c>
      <c r="U45" s="30">
        <f>IFERROR(VLOOKUP(CONCATENATE($B45,"_",U$4,"_",$C$82,"_",$C$81),Data_for_IC_trend_tables!$A$1:$G$49194,7,FALSE),"-")</f>
        <v>698.74448846311998</v>
      </c>
      <c r="V45" s="30">
        <f>IFERROR(VLOOKUP(CONCATENATE($B45,"_",V$4,"_",$C$82,"_",$C$81),Data_for_IC_trend_tables!$A$1:$G$49194,7,FALSE),"-")</f>
        <v>614.07667735605298</v>
      </c>
      <c r="W45" s="30">
        <f>IFERROR(VLOOKUP(CONCATENATE($B45,"_",W$4,"_",$C$82,"_",$C$81),Data_for_IC_trend_tables!$A$1:$G$49194,7,FALSE),"-")</f>
        <v>494.47732115154997</v>
      </c>
      <c r="X45" s="30">
        <f>IFERROR(VLOOKUP(CONCATENATE($B45,"_",X$4,"_",$C$82,"_",$C$81),Data_for_IC_trend_tables!$A$1:$G$49194,7,FALSE),"-")</f>
        <v>474.74320030868802</v>
      </c>
      <c r="Y45" s="30">
        <f>IFERROR(VLOOKUP(CONCATENATE($B45,"_",Y$4,"_",$C$82,"_",$C$81),Data_for_IC_trend_tables!$A$1:$G$49194,7,FALSE),"-")</f>
        <v>491.79212777022599</v>
      </c>
      <c r="Z45" s="30">
        <f>IFERROR(VLOOKUP(CONCATENATE($B45,"_",Z$4,"_",$C$82,"_",$C$81),Data_for_IC_trend_tables!$A$1:$G$49194,7,FALSE),"-")</f>
        <v>509.40654637482999</v>
      </c>
      <c r="AA45" s="30">
        <f>IFERROR(VLOOKUP(CONCATENATE($B45,"_",AA$4,"_",$C$82,"_",$C$81),Data_for_IC_trend_tables!$A$1:$G$49194,7,FALSE),"-")</f>
        <v>509.05809614322197</v>
      </c>
      <c r="AB45" s="30">
        <f>IFERROR(VLOOKUP(CONCATENATE($B45,"_",AB$4,"_",$C$82,"_",$C$81),Data_for_IC_trend_tables!$A$1:$G$49194,7,FALSE),"-")</f>
        <v>587.87586794147501</v>
      </c>
      <c r="AC45" s="30">
        <f>IFERROR(VLOOKUP(CONCATENATE($B45,"_",AC$4,"_",$C$82,"_",$C$81),Data_for_IC_trend_tables!$A$1:$G$49194,7,FALSE),"-")</f>
        <v>558.27957704170205</v>
      </c>
      <c r="AD45" s="30">
        <f>IFERROR(VLOOKUP(CONCATENATE($B45,"_",AD$4,"_",$C$82,"_",$C$81),Data_for_IC_trend_tables!$A$1:$G$49194,7,FALSE),"-")</f>
        <v>603.54317643644004</v>
      </c>
      <c r="AE45" s="30">
        <f>IFERROR(VLOOKUP(CONCATENATE($B45,"_",AE$4,"_",$C$82,"_",$C$81),Data_for_IC_trend_tables!$A$1:$G$49194,7,FALSE),"-")</f>
        <v>649.10411837613105</v>
      </c>
      <c r="AF45" s="30">
        <f>IFERROR(VLOOKUP(CONCATENATE($B45,"_",AF$4,"_",$C$82,"_",$C$81),Data_for_IC_trend_tables!$A$1:$G$49194,7,FALSE),"-")</f>
        <v>517.13040151716496</v>
      </c>
      <c r="AG45" s="30">
        <f>IFERROR(VLOOKUP(CONCATENATE($B45,"_",AG$4,"_",$C$82,"_",$C$81),Data_for_IC_trend_tables!$A$1:$G$49194,7,FALSE),"-")</f>
        <v>522.467371875769</v>
      </c>
      <c r="AH45" s="30">
        <f>IFERROR(VLOOKUP(CONCATENATE($B45,"_",AH$4,"_",$C$82,"_",$C$81),Data_for_IC_trend_tables!$A$1:$G$49194,7,FALSE),"-")</f>
        <v>441.94939375614899</v>
      </c>
      <c r="AI45" s="30">
        <f>IFERROR(VLOOKUP(CONCATENATE($B45,"_",AI$4,"_",$C$82,"_",$C$81),Data_for_IC_trend_tables!$A$1:$G$49194,7,FALSE),"-")</f>
        <v>355.45180937876597</v>
      </c>
      <c r="AJ45" s="30">
        <f>IFERROR(VLOOKUP(CONCATENATE($B45,"_",AJ$4,"_",$C$82,"_",$C$81),Data_for_IC_trend_tables!$A$1:$G$49194,7,FALSE),"-")</f>
        <v>327.33092237576801</v>
      </c>
      <c r="AK45" s="30">
        <f>IFERROR(VLOOKUP(CONCATENATE($B45,"_",AK$4,"_",$C$82,"_",$C$81),Data_for_IC_trend_tables!$A$1:$G$49194,7,FALSE),"-")</f>
        <v>257.46543872442697</v>
      </c>
      <c r="AL45" s="30">
        <f>IFERROR(VLOOKUP(CONCATENATE($B45,"_",AL$4,"_",$C$82,"_",$C$81),Data_for_IC_trend_tables!$A$1:$G$49194,7,FALSE),"-")</f>
        <v>207.99069960825301</v>
      </c>
      <c r="AM45" s="30">
        <f>IFERROR(VLOOKUP(CONCATENATE($B45,"_",AM$4,"_",$C$82,"_",$C$81),Data_for_IC_trend_tables!$A$1:$G$49194,7,FALSE),"-")</f>
        <v>181.148307340776</v>
      </c>
      <c r="AN45" s="30">
        <f>IFERROR(VLOOKUP(CONCATENATE($B45,"_",AN$4,"_",$C$82,"_",$C$81),Data_for_IC_trend_tables!$A$1:$G$49194,7,FALSE),"-")</f>
        <v>148.96792519027599</v>
      </c>
      <c r="AO45" s="30">
        <f>IFERROR(VLOOKUP(CONCATENATE($B45,"_",AO$4,"_",$C$82,"_",$C$81),Data_for_IC_trend_tables!$A$1:$G$49194,7,FALSE),"-")</f>
        <v>98.135061539659901</v>
      </c>
      <c r="AP45" s="30">
        <f>IFERROR(VLOOKUP(CONCATENATE($B45,"_",AP$4,"_",$C$82,"_",$C$81),Data_for_IC_trend_tables!$A$1:$G$49194,7,FALSE),"-")</f>
        <v>78.442542039975507</v>
      </c>
      <c r="AQ45" s="30">
        <f>IFERROR(VLOOKUP(CONCATENATE($B45,"_",AQ$4,"_",$C$82,"_",$C$81),Data_for_IC_trend_tables!$A$1:$G$49194,7,FALSE),"-")</f>
        <v>71.016813451659402</v>
      </c>
      <c r="AR45" s="30">
        <f>IFERROR(VLOOKUP(CONCATENATE($B45,"_",AR$4,"_",$C$82,"_",$C$81),Data_for_IC_trend_tables!$A$1:$G$49194,7,FALSE),"-")</f>
        <v>85.957419947105606</v>
      </c>
      <c r="AS45" s="30">
        <f>IFERROR(VLOOKUP(CONCATENATE($B45,"_",AS$4,"_",$C$82,"_",$C$81),Data_for_IC_trend_tables!$A$1:$G$49194,7,FALSE),"-")</f>
        <v>60.958114021504201</v>
      </c>
      <c r="AT45" s="30">
        <f>IFERROR(VLOOKUP(CONCATENATE($B45,"_",AT$4,"_",$C$82,"_",$C$81),Data_for_IC_trend_tables!$A$1:$G$49194,7,FALSE),"-")</f>
        <v>66.343573245148505</v>
      </c>
      <c r="AU45" s="30">
        <f>IFERROR(VLOOKUP(CONCATENATE($B45,"_",AU$4,"_",$C$82,"_",$C$81),Data_for_IC_trend_tables!$A$1:$G$49194,7,FALSE),"-")</f>
        <v>46.596087006201202</v>
      </c>
      <c r="AV45"/>
      <c r="AW45" s="30">
        <f>IFERROR(VLOOKUP(CONCATENATE($B45,"_",AW$4,"_",$C$82,"_",$C$81),Data_for_IC_trend_tables!$A$1:$G$49194,7,FALSE),"-")</f>
        <v>46.596087006201202</v>
      </c>
      <c r="AX45" s="79"/>
      <c r="AY45" s="38" t="str">
        <f t="shared" si="0"/>
        <v/>
      </c>
      <c r="AZ45" s="58" t="str">
        <f t="shared" si="1"/>
        <v/>
      </c>
      <c r="BA45" s="79"/>
      <c r="BB45" s="38" t="str">
        <f t="shared" si="2"/>
        <v/>
      </c>
      <c r="BC45" s="58" t="str">
        <f t="shared" si="3"/>
        <v/>
      </c>
      <c r="BD45" s="79">
        <v>918</v>
      </c>
      <c r="BE45" s="38" t="str">
        <f t="shared" si="4"/>
        <v>Yes</v>
      </c>
      <c r="BF45" s="58">
        <f t="shared" si="5"/>
        <v>-0.94924173528736255</v>
      </c>
      <c r="BG45" s="241">
        <v>0.77</v>
      </c>
      <c r="BH45" s="38" t="str">
        <f t="shared" si="6"/>
        <v>Yes</v>
      </c>
      <c r="BI45" s="58">
        <f t="shared" si="7"/>
        <v>-0.15279576867835187</v>
      </c>
      <c r="BJ45" s="31"/>
      <c r="BK45" s="31"/>
      <c r="BL45" s="32" t="s">
        <v>76</v>
      </c>
      <c r="BM45" s="140" t="s">
        <v>76</v>
      </c>
      <c r="BN45"/>
      <c r="BO45"/>
      <c r="BP45"/>
      <c r="BQ45"/>
    </row>
    <row r="46" spans="2:69" s="17" customFormat="1" x14ac:dyDescent="0.2">
      <c r="B46" s="53" t="s">
        <v>171</v>
      </c>
      <c r="C46" s="61" t="s">
        <v>58</v>
      </c>
      <c r="D46" s="56">
        <v>1980</v>
      </c>
      <c r="E46" s="30">
        <f>IFERROR(VLOOKUP(CONCATENATE($B46,"_",E$4,"_",$C$82,"_",$C$81),Data_for_IC_trend_tables!$A$1:$G$49194,7,FALSE),"-")</f>
        <v>7323</v>
      </c>
      <c r="F46" s="30">
        <f>IFERROR(VLOOKUP(CONCATENATE($B46,"_",F$4,"_",$C$82,"_",$C$81),Data_for_IC_trend_tables!$A$1:$G$49194,7,FALSE),"-")</f>
        <v>7110</v>
      </c>
      <c r="G46" s="30">
        <f>IFERROR(VLOOKUP(CONCATENATE($B46,"_",G$4,"_",$C$82,"_",$C$81),Data_for_IC_trend_tables!$A$1:$G$49194,7,FALSE),"-")</f>
        <v>7252</v>
      </c>
      <c r="H46" s="30">
        <f>IFERROR(VLOOKUP(CONCATENATE($B46,"_",H$4,"_",$C$82,"_",$C$81),Data_for_IC_trend_tables!$A$1:$G$49194,7,FALSE),"-")</f>
        <v>7095</v>
      </c>
      <c r="I46" s="30">
        <f>IFERROR(VLOOKUP(CONCATENATE($B46,"_",I$4,"_",$C$82,"_",$C$81),Data_for_IC_trend_tables!$A$1:$G$49194,7,FALSE),"-")</f>
        <v>6663</v>
      </c>
      <c r="J46" s="30">
        <f>IFERROR(VLOOKUP(CONCATENATE($B46,"_",J$4,"_",$C$82,"_",$C$81),Data_for_IC_trend_tables!$A$1:$G$49194,7,FALSE),"-")</f>
        <v>6350</v>
      </c>
      <c r="K46" s="30">
        <f>IFERROR(VLOOKUP(CONCATENATE($B46,"_",K$4,"_",$C$82,"_",$C$81),Data_for_IC_trend_tables!$A$1:$G$49194,7,FALSE),"-")</f>
        <v>5880</v>
      </c>
      <c r="L46" s="30">
        <f>IFERROR(VLOOKUP(CONCATENATE($B46,"_",L$4,"_",$C$82,"_",$C$81),Data_for_IC_trend_tables!$A$1:$G$49194,7,FALSE),"-")</f>
        <v>5806</v>
      </c>
      <c r="M46" s="30">
        <f>IFERROR(VLOOKUP(CONCATENATE($B46,"_",M$4,"_",$C$82,"_",$C$81),Data_for_IC_trend_tables!$A$1:$G$49194,7,FALSE),"-")</f>
        <v>5333</v>
      </c>
      <c r="N46" s="30">
        <f>IFERROR(VLOOKUP(CONCATENATE($B46,"_",N$4,"_",$C$82,"_",$C$81),Data_for_IC_trend_tables!$A$1:$G$49194,7,FALSE),"-")</f>
        <v>4875</v>
      </c>
      <c r="O46" s="30">
        <f>IFERROR(VLOOKUP(CONCATENATE($B46,"_",O$4,"_",$C$82,"_",$C$81),Data_for_IC_trend_tables!$A$1:$G$49194,7,FALSE),"-")</f>
        <v>4671</v>
      </c>
      <c r="P46" s="30">
        <f>IFERROR(VLOOKUP(CONCATENATE($B46,"_",P$4,"_",$C$82,"_",$C$81),Data_for_IC_trend_tables!$A$1:$G$49194,7,FALSE),"-")</f>
        <v>4603</v>
      </c>
      <c r="Q46" s="30">
        <f>IFERROR(VLOOKUP(CONCATENATE($B46,"_",Q$4,"_",$C$82,"_",$C$81),Data_for_IC_trend_tables!$A$1:$G$49194,7,FALSE),"-")</f>
        <v>4033</v>
      </c>
      <c r="R46" s="30">
        <f>IFERROR(VLOOKUP(CONCATENATE($B46,"_",R$4,"_",$C$82,"_",$C$81),Data_for_IC_trend_tables!$A$1:$G$49194,7,FALSE),"-")</f>
        <v>3637</v>
      </c>
      <c r="S46" s="30">
        <f>IFERROR(VLOOKUP(CONCATENATE($B46,"_",S$4,"_",$C$82,"_",$C$81),Data_for_IC_trend_tables!$A$1:$G$49194,7,FALSE),"-")</f>
        <v>3131</v>
      </c>
      <c r="T46" s="30">
        <f>IFERROR(VLOOKUP(CONCATENATE($B46,"_",T$4,"_",$C$82,"_",$C$81),Data_for_IC_trend_tables!$A$1:$G$49194,7,FALSE),"-")</f>
        <v>2969</v>
      </c>
      <c r="U46" s="30">
        <f>IFERROR(VLOOKUP(CONCATENATE($B46,"_",U$4,"_",$C$82,"_",$C$81),Data_for_IC_trend_tables!$A$1:$G$49194,7,FALSE),"-")</f>
        <v>2774</v>
      </c>
      <c r="V46" s="30">
        <f>IFERROR(VLOOKUP(CONCATENATE($B46,"_",V$4,"_",$C$82,"_",$C$81),Data_for_IC_trend_tables!$A$1:$G$49194,7,FALSE),"-")</f>
        <v>2524</v>
      </c>
      <c r="W46" s="30">
        <f>IFERROR(VLOOKUP(CONCATENATE($B46,"_",W$4,"_",$C$82,"_",$C$81),Data_for_IC_trend_tables!$A$1:$G$49194,7,FALSE),"-")</f>
        <v>2275</v>
      </c>
      <c r="X46" s="30">
        <f>IFERROR(VLOOKUP(CONCATENATE($B46,"_",X$4,"_",$C$82,"_",$C$81),Data_for_IC_trend_tables!$A$1:$G$49194,7,FALSE),"-")</f>
        <v>2062</v>
      </c>
      <c r="Y46" s="30">
        <f>IFERROR(VLOOKUP(CONCATENATE($B46,"_",Y$4,"_",$C$82,"_",$C$81),Data_for_IC_trend_tables!$A$1:$G$49194,7,FALSE),"-")</f>
        <v>1997</v>
      </c>
      <c r="Z46" s="30" t="str">
        <f>IFERROR(VLOOKUP(CONCATENATE($B46,"_",Z$4,"_",$C$82,"_",$C$81),Data_for_IC_trend_tables!$A$1:$G$49194,7,FALSE),"-")</f>
        <v>-</v>
      </c>
      <c r="AA46" s="30">
        <f>IFERROR(VLOOKUP(CONCATENATE($B46,"_",AA$4,"_",$C$82,"_",$C$81),Data_for_IC_trend_tables!$A$1:$G$49194,7,FALSE),"-")</f>
        <v>2130</v>
      </c>
      <c r="AB46" s="30">
        <f>IFERROR(VLOOKUP(CONCATENATE($B46,"_",AB$4,"_",$C$82,"_",$C$81),Data_for_IC_trend_tables!$A$1:$G$49194,7,FALSE),"-")</f>
        <v>2123</v>
      </c>
      <c r="AC46" s="30">
        <f>IFERROR(VLOOKUP(CONCATENATE($B46,"_",AC$4,"_",$C$82,"_",$C$81),Data_for_IC_trend_tables!$A$1:$G$49194,7,FALSE),"-")</f>
        <v>1971</v>
      </c>
      <c r="AD46" s="30">
        <f>IFERROR(VLOOKUP(CONCATENATE($B46,"_",AD$4,"_",$C$82,"_",$C$81),Data_for_IC_trend_tables!$A$1:$G$49194,7,FALSE),"-")</f>
        <v>1847</v>
      </c>
      <c r="AE46" s="30">
        <f>IFERROR(VLOOKUP(CONCATENATE($B46,"_",AE$4,"_",$C$82,"_",$C$81),Data_for_IC_trend_tables!$A$1:$G$49194,7,FALSE),"-")</f>
        <v>1930.6</v>
      </c>
      <c r="AF46" s="30">
        <f>IFERROR(VLOOKUP(CONCATENATE($B46,"_",AF$4,"_",$C$82,"_",$C$81),Data_for_IC_trend_tables!$A$1:$G$49194,7,FALSE),"-")</f>
        <v>1624.1</v>
      </c>
      <c r="AG46" s="30">
        <f>IFERROR(VLOOKUP(CONCATENATE($B46,"_",AG$4,"_",$C$82,"_",$C$81),Data_for_IC_trend_tables!$A$1:$G$49194,7,FALSE),"-")</f>
        <v>1436</v>
      </c>
      <c r="AH46" s="30">
        <f>IFERROR(VLOOKUP(CONCATENATE($B46,"_",AH$4,"_",$C$82,"_",$C$81),Data_for_IC_trend_tables!$A$1:$G$49194,7,FALSE),"-")</f>
        <v>1340.32</v>
      </c>
      <c r="AI46" s="30">
        <f>IFERROR(VLOOKUP(CONCATENATE($B46,"_",AI$4,"_",$C$82,"_",$C$81),Data_for_IC_trend_tables!$A$1:$G$49194,7,FALSE),"-")</f>
        <v>1272.03990535874</v>
      </c>
      <c r="AJ46" s="30">
        <f>IFERROR(VLOOKUP(CONCATENATE($B46,"_",AJ$4,"_",$C$82,"_",$C$81),Data_for_IC_trend_tables!$A$1:$G$49194,7,FALSE),"-")</f>
        <v>1250.6600871378701</v>
      </c>
      <c r="AK46" s="30">
        <f>IFERROR(VLOOKUP(CONCATENATE($B46,"_",AK$4,"_",$C$82,"_",$C$81),Data_for_IC_trend_tables!$A$1:$G$49194,7,FALSE),"-")</f>
        <v>1168.3727664042401</v>
      </c>
      <c r="AL46" s="30">
        <f>IFERROR(VLOOKUP(CONCATENATE($B46,"_",AL$4,"_",$C$82,"_",$C$81),Data_for_IC_trend_tables!$A$1:$G$49194,7,FALSE),"-")</f>
        <v>1126.68155005723</v>
      </c>
      <c r="AM46" s="30">
        <f>IFERROR(VLOOKUP(CONCATENATE($B46,"_",AM$4,"_",$C$82,"_",$C$81),Data_for_IC_trend_tables!$A$1:$G$49194,7,FALSE),"-")</f>
        <v>1112.2948808425799</v>
      </c>
      <c r="AN46" s="30">
        <f>IFERROR(VLOOKUP(CONCATENATE($B46,"_",AN$4,"_",$C$82,"_",$C$81),Data_for_IC_trend_tables!$A$1:$G$49194,7,FALSE),"-")</f>
        <v>1108.40817509351</v>
      </c>
      <c r="AO46" s="30">
        <f>IFERROR(VLOOKUP(CONCATENATE($B46,"_",AO$4,"_",$C$82,"_",$C$81),Data_for_IC_trend_tables!$A$1:$G$49194,7,FALSE),"-")</f>
        <v>1165.4163999419</v>
      </c>
      <c r="AP46" s="30">
        <f>IFERROR(VLOOKUP(CONCATENATE($B46,"_",AP$4,"_",$C$82,"_",$C$81),Data_for_IC_trend_tables!$A$1:$G$49194,7,FALSE),"-")</f>
        <v>967.70400977684903</v>
      </c>
      <c r="AQ46" s="30">
        <f>IFERROR(VLOOKUP(CONCATENATE($B46,"_",AQ$4,"_",$C$82,"_",$C$81),Data_for_IC_trend_tables!$A$1:$G$49194,7,FALSE),"-")</f>
        <v>911.65207110240999</v>
      </c>
      <c r="AR46" s="30">
        <f>IFERROR(VLOOKUP(CONCATENATE($B46,"_",AR$4,"_",$C$82,"_",$C$81),Data_for_IC_trend_tables!$A$1:$G$49194,7,FALSE),"-")</f>
        <v>883.818861550409</v>
      </c>
      <c r="AS46" s="30">
        <f>IFERROR(VLOOKUP(CONCATENATE($B46,"_",AS$4,"_",$C$82,"_",$C$81),Data_for_IC_trend_tables!$A$1:$G$49194,7,FALSE),"-")</f>
        <v>832.28908743576699</v>
      </c>
      <c r="AT46" s="30">
        <f>IFERROR(VLOOKUP(CONCATENATE($B46,"_",AT$4,"_",$C$82,"_",$C$81),Data_for_IC_trend_tables!$A$1:$G$49194,7,FALSE),"-")</f>
        <v>764.533197301428</v>
      </c>
      <c r="AU46" s="30">
        <f>IFERROR(VLOOKUP(CONCATENATE($B46,"_",AU$4,"_",$C$82,"_",$C$81),Data_for_IC_trend_tables!$A$1:$G$49194,7,FALSE),"-")</f>
        <v>725.83781773121495</v>
      </c>
      <c r="AV46"/>
      <c r="AW46" s="30">
        <f>IFERROR(VLOOKUP(CONCATENATE($B46,"_",AW$4,"_",$C$82,"_",$C$81),Data_for_IC_trend_tables!$A$1:$G$49194,7,FALSE),"-")</f>
        <v>725.83781773121495</v>
      </c>
      <c r="AX46" s="77">
        <f>E46*0.7</f>
        <v>5126.0999999999995</v>
      </c>
      <c r="AY46" s="38" t="str">
        <f t="shared" si="0"/>
        <v>Yes</v>
      </c>
      <c r="AZ46" s="58">
        <f t="shared" si="1"/>
        <v>-0.85840350017923661</v>
      </c>
      <c r="BA46" s="79"/>
      <c r="BB46" s="38" t="str">
        <f t="shared" si="2"/>
        <v/>
      </c>
      <c r="BC46" s="58" t="str">
        <f t="shared" si="3"/>
        <v/>
      </c>
      <c r="BD46" s="79"/>
      <c r="BE46" s="38" t="str">
        <f t="shared" si="4"/>
        <v/>
      </c>
      <c r="BF46" s="58" t="str">
        <f t="shared" si="5"/>
        <v/>
      </c>
      <c r="BG46" s="241"/>
      <c r="BH46" s="38" t="str">
        <f t="shared" si="6"/>
        <v/>
      </c>
      <c r="BI46" s="58" t="str">
        <f t="shared" si="7"/>
        <v/>
      </c>
      <c r="BJ46" s="32" t="s">
        <v>76</v>
      </c>
      <c r="BK46" s="31"/>
      <c r="BL46" s="31"/>
      <c r="BM46" s="141"/>
      <c r="BN46"/>
      <c r="BO46"/>
      <c r="BP46"/>
      <c r="BQ46"/>
    </row>
    <row r="47" spans="2:69" s="3" customFormat="1" x14ac:dyDescent="0.2">
      <c r="B47" s="53" t="s">
        <v>172</v>
      </c>
      <c r="C47" s="55" t="s">
        <v>32</v>
      </c>
      <c r="D47" s="56"/>
      <c r="E47" s="30" t="str">
        <f>IFERROR(VLOOKUP(CONCATENATE($B47,"_",E$4,"_",$C$82,"_",$C$81),Data_for_IC_trend_tables!$A$1:$G$49194,7,FALSE),"-")</f>
        <v>-</v>
      </c>
      <c r="F47" s="30" t="str">
        <f>IFERROR(VLOOKUP(CONCATENATE($B47,"_",F$4,"_",$C$82,"_",$C$81),Data_for_IC_trend_tables!$A$1:$G$49194,7,FALSE),"-")</f>
        <v>-</v>
      </c>
      <c r="G47" s="30" t="str">
        <f>IFERROR(VLOOKUP(CONCATENATE($B47,"_",G$4,"_",$C$82,"_",$C$81),Data_for_IC_trend_tables!$A$1:$G$49194,7,FALSE),"-")</f>
        <v>-</v>
      </c>
      <c r="H47" s="30" t="str">
        <f>IFERROR(VLOOKUP(CONCATENATE($B47,"_",H$4,"_",$C$82,"_",$C$81),Data_for_IC_trend_tables!$A$1:$G$49194,7,FALSE),"-")</f>
        <v>-</v>
      </c>
      <c r="I47" s="30" t="str">
        <f>IFERROR(VLOOKUP(CONCATENATE($B47,"_",I$4,"_",$C$82,"_",$C$81),Data_for_IC_trend_tables!$A$1:$G$49194,7,FALSE),"-")</f>
        <v>-</v>
      </c>
      <c r="J47" s="30" t="str">
        <f>IFERROR(VLOOKUP(CONCATENATE($B47,"_",J$4,"_",$C$82,"_",$C$81),Data_for_IC_trend_tables!$A$1:$G$49194,7,FALSE),"-")</f>
        <v>-</v>
      </c>
      <c r="K47" s="30" t="str">
        <f>IFERROR(VLOOKUP(CONCATENATE($B47,"_",K$4,"_",$C$82,"_",$C$81),Data_for_IC_trend_tables!$A$1:$G$49194,7,FALSE),"-")</f>
        <v>-</v>
      </c>
      <c r="L47" s="30" t="str">
        <f>IFERROR(VLOOKUP(CONCATENATE($B47,"_",L$4,"_",$C$82,"_",$C$81),Data_for_IC_trend_tables!$A$1:$G$49194,7,FALSE),"-")</f>
        <v>-</v>
      </c>
      <c r="M47" s="30" t="str">
        <f>IFERROR(VLOOKUP(CONCATENATE($B47,"_",M$4,"_",$C$82,"_",$C$81),Data_for_IC_trend_tables!$A$1:$G$49194,7,FALSE),"-")</f>
        <v>-</v>
      </c>
      <c r="N47" s="30" t="str">
        <f>IFERROR(VLOOKUP(CONCATENATE($B47,"_",N$4,"_",$C$82,"_",$C$81),Data_for_IC_trend_tables!$A$1:$G$49194,7,FALSE),"-")</f>
        <v>-</v>
      </c>
      <c r="O47" s="30">
        <f>IFERROR(VLOOKUP(CONCATENATE($B47,"_",O$4,"_",$C$82,"_",$C$81),Data_for_IC_trend_tables!$A$1:$G$49194,7,FALSE),"-")</f>
        <v>576.59286684096401</v>
      </c>
      <c r="P47" s="30">
        <f>IFERROR(VLOOKUP(CONCATENATE($B47,"_",P$4,"_",$C$82,"_",$C$81),Data_for_IC_trend_tables!$A$1:$G$49194,7,FALSE),"-")</f>
        <v>509.47811432549003</v>
      </c>
      <c r="Q47" s="30">
        <f>IFERROR(VLOOKUP(CONCATENATE($B47,"_",Q$4,"_",$C$82,"_",$C$81),Data_for_IC_trend_tables!$A$1:$G$49194,7,FALSE),"-")</f>
        <v>491.27011899955698</v>
      </c>
      <c r="R47" s="30">
        <f>IFERROR(VLOOKUP(CONCATENATE($B47,"_",R$4,"_",$C$82,"_",$C$81),Data_for_IC_trend_tables!$A$1:$G$49194,7,FALSE),"-")</f>
        <v>457.97206197525099</v>
      </c>
      <c r="S47" s="30">
        <f>IFERROR(VLOOKUP(CONCATENATE($B47,"_",S$4,"_",$C$82,"_",$C$81),Data_for_IC_trend_tables!$A$1:$G$49194,7,FALSE),"-")</f>
        <v>418.89794526783299</v>
      </c>
      <c r="T47" s="30">
        <f>IFERROR(VLOOKUP(CONCATENATE($B47,"_",T$4,"_",$C$82,"_",$C$81),Data_for_IC_trend_tables!$A$1:$G$49194,7,FALSE),"-")</f>
        <v>499.17790593804801</v>
      </c>
      <c r="U47" s="30">
        <f>IFERROR(VLOOKUP(CONCATENATE($B47,"_",U$4,"_",$C$82,"_",$C$81),Data_for_IC_trend_tables!$A$1:$G$49194,7,FALSE),"-")</f>
        <v>501.58720876690501</v>
      </c>
      <c r="V47" s="30">
        <f>IFERROR(VLOOKUP(CONCATENATE($B47,"_",V$4,"_",$C$82,"_",$C$81),Data_for_IC_trend_tables!$A$1:$G$49194,7,FALSE),"-")</f>
        <v>541.04709950025801</v>
      </c>
      <c r="W47" s="30">
        <f>IFERROR(VLOOKUP(CONCATENATE($B47,"_",W$4,"_",$C$82,"_",$C$81),Data_for_IC_trend_tables!$A$1:$G$49194,7,FALSE),"-")</f>
        <v>549.45073348444203</v>
      </c>
      <c r="X47" s="30">
        <f>IFERROR(VLOOKUP(CONCATENATE($B47,"_",X$4,"_",$C$82,"_",$C$81),Data_for_IC_trend_tables!$A$1:$G$49194,7,FALSE),"-")</f>
        <v>418.418001585497</v>
      </c>
      <c r="Y47" s="30">
        <f>IFERROR(VLOOKUP(CONCATENATE($B47,"_",Y$4,"_",$C$82,"_",$C$81),Data_for_IC_trend_tables!$A$1:$G$49194,7,FALSE),"-")</f>
        <v>463.12189622145002</v>
      </c>
      <c r="Z47" s="30">
        <f>IFERROR(VLOOKUP(CONCATENATE($B47,"_",Z$4,"_",$C$82,"_",$C$81),Data_for_IC_trend_tables!$A$1:$G$49194,7,FALSE),"-")</f>
        <v>458.66463082548802</v>
      </c>
      <c r="AA47" s="30">
        <f>IFERROR(VLOOKUP(CONCATENATE($B47,"_",AA$4,"_",$C$82,"_",$C$81),Data_for_IC_trend_tables!$A$1:$G$49194,7,FALSE),"-")</f>
        <v>483.57075276708701</v>
      </c>
      <c r="AB47" s="30">
        <f>IFERROR(VLOOKUP(CONCATENATE($B47,"_",AB$4,"_",$C$82,"_",$C$81),Data_for_IC_trend_tables!$A$1:$G$49194,7,FALSE),"-")</f>
        <v>508.29746388175499</v>
      </c>
      <c r="AC47" s="30">
        <f>IFERROR(VLOOKUP(CONCATENATE($B47,"_",AC$4,"_",$C$82,"_",$C$81),Data_for_IC_trend_tables!$A$1:$G$49194,7,FALSE),"-")</f>
        <v>517.90881847487105</v>
      </c>
      <c r="AD47" s="30">
        <f>IFERROR(VLOOKUP(CONCATENATE($B47,"_",AD$4,"_",$C$82,"_",$C$81),Data_for_IC_trend_tables!$A$1:$G$49194,7,FALSE),"-")</f>
        <v>443.68548272034599</v>
      </c>
      <c r="AE47" s="30">
        <f>IFERROR(VLOOKUP(CONCATENATE($B47,"_",AE$4,"_",$C$82,"_",$C$81),Data_for_IC_trend_tables!$A$1:$G$49194,7,FALSE),"-")</f>
        <v>459.84700006705401</v>
      </c>
      <c r="AF47" s="30">
        <f>IFERROR(VLOOKUP(CONCATENATE($B47,"_",AF$4,"_",$C$82,"_",$C$81),Data_for_IC_trend_tables!$A$1:$G$49194,7,FALSE),"-")</f>
        <v>468.842035456529</v>
      </c>
      <c r="AG47" s="30">
        <f>IFERROR(VLOOKUP(CONCATENATE($B47,"_",AG$4,"_",$C$82,"_",$C$81),Data_for_IC_trend_tables!$A$1:$G$49194,7,FALSE),"-")</f>
        <v>479.51486033718197</v>
      </c>
      <c r="AH47" s="30">
        <f>IFERROR(VLOOKUP(CONCATENATE($B47,"_",AH$4,"_",$C$82,"_",$C$81),Data_for_IC_trend_tables!$A$1:$G$49194,7,FALSE),"-")</f>
        <v>431.81318403739402</v>
      </c>
      <c r="AI47" s="30">
        <f>IFERROR(VLOOKUP(CONCATENATE($B47,"_",AI$4,"_",$C$82,"_",$C$81),Data_for_IC_trend_tables!$A$1:$G$49194,7,FALSE),"-")</f>
        <v>401.34509919228901</v>
      </c>
      <c r="AJ47" s="30">
        <f>IFERROR(VLOOKUP(CONCATENATE($B47,"_",AJ$4,"_",$C$82,"_",$C$81),Data_for_IC_trend_tables!$A$1:$G$49194,7,FALSE),"-")</f>
        <v>456.31105566761897</v>
      </c>
      <c r="AK47" s="30">
        <f>IFERROR(VLOOKUP(CONCATENATE($B47,"_",AK$4,"_",$C$82,"_",$C$81),Data_for_IC_trend_tables!$A$1:$G$49194,7,FALSE),"-")</f>
        <v>419.93077586885698</v>
      </c>
      <c r="AL47" s="30">
        <f>IFERROR(VLOOKUP(CONCATENATE($B47,"_",AL$4,"_",$C$82,"_",$C$81),Data_for_IC_trend_tables!$A$1:$G$49194,7,FALSE),"-")</f>
        <v>434.42664088002601</v>
      </c>
      <c r="AM47" s="30">
        <f>IFERROR(VLOOKUP(CONCATENATE($B47,"_",AM$4,"_",$C$82,"_",$C$81),Data_for_IC_trend_tables!$A$1:$G$49194,7,FALSE),"-")</f>
        <v>342.68691883319298</v>
      </c>
      <c r="AN47" s="30">
        <f>IFERROR(VLOOKUP(CONCATENATE($B47,"_",AN$4,"_",$C$82,"_",$C$81),Data_for_IC_trend_tables!$A$1:$G$49194,7,FALSE),"-")</f>
        <v>362.39200511191001</v>
      </c>
      <c r="AO47" s="30">
        <f>IFERROR(VLOOKUP(CONCATENATE($B47,"_",AO$4,"_",$C$82,"_",$C$81),Data_for_IC_trend_tables!$A$1:$G$49194,7,FALSE),"-")</f>
        <v>373.068923880169</v>
      </c>
      <c r="AP47" s="30">
        <f>IFERROR(VLOOKUP(CONCATENATE($B47,"_",AP$4,"_",$C$82,"_",$C$81),Data_for_IC_trend_tables!$A$1:$G$49194,7,FALSE),"-")</f>
        <v>369.891065219989</v>
      </c>
      <c r="AQ47" s="30">
        <f>IFERROR(VLOOKUP(CONCATENATE($B47,"_",AQ$4,"_",$C$82,"_",$C$81),Data_for_IC_trend_tables!$A$1:$G$49194,7,FALSE),"-")</f>
        <v>348.39239553035998</v>
      </c>
      <c r="AR47" s="30">
        <f>IFERROR(VLOOKUP(CONCATENATE($B47,"_",AR$4,"_",$C$82,"_",$C$81),Data_for_IC_trend_tables!$A$1:$G$49194,7,FALSE),"-")</f>
        <v>397.17260861100198</v>
      </c>
      <c r="AS47" s="30">
        <f>IFERROR(VLOOKUP(CONCATENATE($B47,"_",AS$4,"_",$C$82,"_",$C$81),Data_for_IC_trend_tables!$A$1:$G$49194,7,FALSE),"-")</f>
        <v>417.622182092299</v>
      </c>
      <c r="AT47" s="30">
        <f>IFERROR(VLOOKUP(CONCATENATE($B47,"_",AT$4,"_",$C$82,"_",$C$81),Data_for_IC_trend_tables!$A$1:$G$49194,7,FALSE),"-")</f>
        <v>378.53338517339199</v>
      </c>
      <c r="AU47" s="30">
        <f>IFERROR(VLOOKUP(CONCATENATE($B47,"_",AU$4,"_",$C$82,"_",$C$81),Data_for_IC_trend_tables!$A$1:$G$49194,7,FALSE),"-")</f>
        <v>377.39614476970303</v>
      </c>
      <c r="AV47"/>
      <c r="AW47" s="30">
        <f>IFERROR(VLOOKUP(CONCATENATE($B47,"_",AW$4,"_",$C$82,"_",$C$81),Data_for_IC_trend_tables!$A$1:$G$49194,7,FALSE),"-")</f>
        <v>377.39614476970303</v>
      </c>
      <c r="AX47" s="79"/>
      <c r="AY47" s="38" t="str">
        <f t="shared" si="0"/>
        <v/>
      </c>
      <c r="AZ47" s="58" t="str">
        <f t="shared" si="1"/>
        <v/>
      </c>
      <c r="BA47" s="79"/>
      <c r="BB47" s="38" t="str">
        <f t="shared" si="2"/>
        <v/>
      </c>
      <c r="BC47" s="58" t="str">
        <f t="shared" si="3"/>
        <v/>
      </c>
      <c r="BD47" s="79"/>
      <c r="BE47" s="38" t="str">
        <f t="shared" si="4"/>
        <v/>
      </c>
      <c r="BF47" s="58" t="str">
        <f t="shared" si="5"/>
        <v/>
      </c>
      <c r="BG47" s="241"/>
      <c r="BH47" s="38" t="str">
        <f t="shared" si="6"/>
        <v/>
      </c>
      <c r="BI47" s="58" t="str">
        <f t="shared" si="7"/>
        <v/>
      </c>
      <c r="BJ47" s="31"/>
      <c r="BK47" s="31"/>
      <c r="BL47" s="31"/>
      <c r="BM47" s="139"/>
      <c r="BN47"/>
      <c r="BO47"/>
      <c r="BP47"/>
      <c r="BQ47"/>
    </row>
    <row r="48" spans="2:69" s="3" customFormat="1" x14ac:dyDescent="0.2">
      <c r="B48" s="53" t="s">
        <v>173</v>
      </c>
      <c r="C48" s="55" t="s">
        <v>33</v>
      </c>
      <c r="D48" s="56">
        <v>1980</v>
      </c>
      <c r="E48" s="30">
        <f>IFERROR(VLOOKUP(CONCATENATE($B48,"_",E$4,"_",$C$82,"_",$C$81),Data_for_IC_trend_tables!$A$1:$G$49194,7,FALSE),"-")</f>
        <v>780</v>
      </c>
      <c r="F48" s="30" t="str">
        <f>IFERROR(VLOOKUP(CONCATENATE($B48,"_",F$4,"_",$C$82,"_",$C$81),Data_for_IC_trend_tables!$A$1:$G$49194,7,FALSE),"-")</f>
        <v>-</v>
      </c>
      <c r="G48" s="30" t="str">
        <f>IFERROR(VLOOKUP(CONCATENATE($B48,"_",G$4,"_",$C$82,"_",$C$81),Data_for_IC_trend_tables!$A$1:$G$49194,7,FALSE),"-")</f>
        <v>-</v>
      </c>
      <c r="H48" s="30" t="str">
        <f>IFERROR(VLOOKUP(CONCATENATE($B48,"_",H$4,"_",$C$82,"_",$C$81),Data_for_IC_trend_tables!$A$1:$G$49194,7,FALSE),"-")</f>
        <v>-</v>
      </c>
      <c r="I48" s="30" t="str">
        <f>IFERROR(VLOOKUP(CONCATENATE($B48,"_",I$4,"_",$C$82,"_",$C$81),Data_for_IC_trend_tables!$A$1:$G$49194,7,FALSE),"-")</f>
        <v>-</v>
      </c>
      <c r="J48" s="30">
        <f>IFERROR(VLOOKUP(CONCATENATE($B48,"_",J$4,"_",$C$82,"_",$C$81),Data_for_IC_trend_tables!$A$1:$G$49194,7,FALSE),"-")</f>
        <v>613</v>
      </c>
      <c r="K48" s="30">
        <f>IFERROR(VLOOKUP(CONCATENATE($B48,"_",K$4,"_",$C$82,"_",$C$81),Data_for_IC_trend_tables!$A$1:$G$49194,7,FALSE),"-")</f>
        <v>604</v>
      </c>
      <c r="L48" s="30">
        <f>IFERROR(VLOOKUP(CONCATENATE($B48,"_",L$4,"_",$C$82,"_",$C$81),Data_for_IC_trend_tables!$A$1:$G$49194,7,FALSE),"-")</f>
        <v>614</v>
      </c>
      <c r="M48" s="30">
        <f>IFERROR(VLOOKUP(CONCATENATE($B48,"_",M$4,"_",$C$82,"_",$C$81),Data_for_IC_trend_tables!$A$1:$G$49194,7,FALSE),"-")</f>
        <v>589</v>
      </c>
      <c r="N48" s="30">
        <f>IFERROR(VLOOKUP(CONCATENATE($B48,"_",N$4,"_",$C$82,"_",$C$81),Data_for_IC_trend_tables!$A$1:$G$49194,7,FALSE),"-")</f>
        <v>573</v>
      </c>
      <c r="O48" s="30">
        <f>IFERROR(VLOOKUP(CONCATENATE($B48,"_",O$4,"_",$C$82,"_",$C$81),Data_for_IC_trend_tables!$A$1:$G$49194,7,FALSE),"-")</f>
        <v>141.17295391009699</v>
      </c>
      <c r="P48" s="30">
        <f>IFERROR(VLOOKUP(CONCATENATE($B48,"_",P$4,"_",$C$82,"_",$C$81),Data_for_IC_trend_tables!$A$1:$G$49194,7,FALSE),"-")</f>
        <v>136.39096880599101</v>
      </c>
      <c r="Q48" s="30">
        <f>IFERROR(VLOOKUP(CONCATENATE($B48,"_",Q$4,"_",$C$82,"_",$C$81),Data_for_IC_trend_tables!$A$1:$G$49194,7,FALSE),"-")</f>
        <v>133.54082391589799</v>
      </c>
      <c r="R48" s="30">
        <f>IFERROR(VLOOKUP(CONCATENATE($B48,"_",R$4,"_",$C$82,"_",$C$81),Data_for_IC_trend_tables!$A$1:$G$49194,7,FALSE),"-")</f>
        <v>127.547813819211</v>
      </c>
      <c r="S48" s="30">
        <f>IFERROR(VLOOKUP(CONCATENATE($B48,"_",S$4,"_",$C$82,"_",$C$81),Data_for_IC_trend_tables!$A$1:$G$49194,7,FALSE),"-")</f>
        <v>124.57725291796299</v>
      </c>
      <c r="T48" s="30">
        <f>IFERROR(VLOOKUP(CONCATENATE($B48,"_",T$4,"_",$C$82,"_",$C$81),Data_for_IC_trend_tables!$A$1:$G$49194,7,FALSE),"-")</f>
        <v>121.76603833292</v>
      </c>
      <c r="U48" s="30">
        <f>IFERROR(VLOOKUP(CONCATENATE($B48,"_",U$4,"_",$C$82,"_",$C$81),Data_for_IC_trend_tables!$A$1:$G$49194,7,FALSE),"-")</f>
        <v>119.296705875554</v>
      </c>
      <c r="V48" s="30">
        <f>IFERROR(VLOOKUP(CONCATENATE($B48,"_",V$4,"_",$C$82,"_",$C$81),Data_for_IC_trend_tables!$A$1:$G$49194,7,FALSE),"-")</f>
        <v>118.42293632629701</v>
      </c>
      <c r="W48" s="30">
        <f>IFERROR(VLOOKUP(CONCATENATE($B48,"_",W$4,"_",$C$82,"_",$C$81),Data_for_IC_trend_tables!$A$1:$G$49194,7,FALSE),"-")</f>
        <v>119.133125489295</v>
      </c>
      <c r="X48" s="30">
        <f>IFERROR(VLOOKUP(CONCATENATE($B48,"_",X$4,"_",$C$82,"_",$C$81),Data_for_IC_trend_tables!$A$1:$G$49194,7,FALSE),"-")</f>
        <v>116.677503409454</v>
      </c>
      <c r="Y48" s="30">
        <f>IFERROR(VLOOKUP(CONCATENATE($B48,"_",Y$4,"_",$C$82,"_",$C$81),Data_for_IC_trend_tables!$A$1:$G$49194,7,FALSE),"-")</f>
        <v>118.635082993903</v>
      </c>
      <c r="Z48" s="30">
        <f>IFERROR(VLOOKUP(CONCATENATE($B48,"_",Z$4,"_",$C$82,"_",$C$81),Data_for_IC_trend_tables!$A$1:$G$49194,7,FALSE),"-")</f>
        <v>124.473416691864</v>
      </c>
      <c r="AA48" s="30">
        <f>IFERROR(VLOOKUP(CONCATENATE($B48,"_",AA$4,"_",$C$82,"_",$C$81),Data_for_IC_trend_tables!$A$1:$G$49194,7,FALSE),"-")</f>
        <v>100.679768013931</v>
      </c>
      <c r="AB48" s="30">
        <f>IFERROR(VLOOKUP(CONCATENATE($B48,"_",AB$4,"_",$C$82,"_",$C$81),Data_for_IC_trend_tables!$A$1:$G$49194,7,FALSE),"-")</f>
        <v>103.46842040794201</v>
      </c>
      <c r="AC48" s="30">
        <f>IFERROR(VLOOKUP(CONCATENATE($B48,"_",AC$4,"_",$C$82,"_",$C$81),Data_for_IC_trend_tables!$A$1:$G$49194,7,FALSE),"-")</f>
        <v>94.704620562016103</v>
      </c>
      <c r="AD48" s="30">
        <f>IFERROR(VLOOKUP(CONCATENATE($B48,"_",AD$4,"_",$C$82,"_",$C$81),Data_for_IC_trend_tables!$A$1:$G$49194,7,FALSE),"-")</f>
        <v>87.596127584176003</v>
      </c>
      <c r="AE48" s="30">
        <f>IFERROR(VLOOKUP(CONCATENATE($B48,"_",AE$4,"_",$C$82,"_",$C$81),Data_for_IC_trend_tables!$A$1:$G$49194,7,FALSE),"-")</f>
        <v>86.121471498343496</v>
      </c>
      <c r="AF48" s="30">
        <f>IFERROR(VLOOKUP(CONCATENATE($B48,"_",AF$4,"_",$C$82,"_",$C$81),Data_for_IC_trend_tables!$A$1:$G$49194,7,FALSE),"-")</f>
        <v>70.408005014273598</v>
      </c>
      <c r="AG48" s="30">
        <f>IFERROR(VLOOKUP(CONCATENATE($B48,"_",AG$4,"_",$C$82,"_",$C$81),Data_for_IC_trend_tables!$A$1:$G$49194,7,FALSE),"-")</f>
        <v>69.009227588250695</v>
      </c>
      <c r="AH48" s="30">
        <f>IFERROR(VLOOKUP(CONCATENATE($B48,"_",AH$4,"_",$C$82,"_",$C$81),Data_for_IC_trend_tables!$A$1:$G$49194,7,FALSE),"-")</f>
        <v>64.117101644451495</v>
      </c>
      <c r="AI48" s="30">
        <f>IFERROR(VLOOKUP(CONCATENATE($B48,"_",AI$4,"_",$C$82,"_",$C$81),Data_for_IC_trend_tables!$A$1:$G$49194,7,FALSE),"-")</f>
        <v>69.048440973880204</v>
      </c>
      <c r="AJ48" s="30">
        <f>IFERROR(VLOOKUP(CONCATENATE($B48,"_",AJ$4,"_",$C$82,"_",$C$81),Data_for_IC_trend_tables!$A$1:$G$49194,7,FALSE),"-")</f>
        <v>68.503993346699403</v>
      </c>
      <c r="AK48" s="30">
        <f>IFERROR(VLOOKUP(CONCATENATE($B48,"_",AK$4,"_",$C$82,"_",$C$81),Data_for_IC_trend_tables!$A$1:$G$49194,7,FALSE),"-")</f>
        <v>58.327928799972703</v>
      </c>
      <c r="AL48" s="30">
        <f>IFERROR(VLOOKUP(CONCATENATE($B48,"_",AL$4,"_",$C$82,"_",$C$81),Data_for_IC_trend_tables!$A$1:$G$49194,7,FALSE),"-")</f>
        <v>53.181099641900602</v>
      </c>
      <c r="AM48" s="30">
        <f>IFERROR(VLOOKUP(CONCATENATE($B48,"_",AM$4,"_",$C$82,"_",$C$81),Data_for_IC_trend_tables!$A$1:$G$49194,7,FALSE),"-")</f>
        <v>45.703777107906902</v>
      </c>
      <c r="AN48" s="30">
        <f>IFERROR(VLOOKUP(CONCATENATE($B48,"_",AN$4,"_",$C$82,"_",$C$81),Data_for_IC_trend_tables!$A$1:$G$49194,7,FALSE),"-")</f>
        <v>68.248837357437296</v>
      </c>
      <c r="AO48" s="30">
        <f>IFERROR(VLOOKUP(CONCATENATE($B48,"_",AO$4,"_",$C$82,"_",$C$81),Data_for_IC_trend_tables!$A$1:$G$49194,7,FALSE),"-")</f>
        <v>27.819417364404099</v>
      </c>
      <c r="AP48" s="30">
        <f>IFERROR(VLOOKUP(CONCATENATE($B48,"_",AP$4,"_",$C$82,"_",$C$81),Data_for_IC_trend_tables!$A$1:$G$49194,7,FALSE),"-")</f>
        <v>29.3834972585414</v>
      </c>
      <c r="AQ48" s="30">
        <f>IFERROR(VLOOKUP(CONCATENATE($B48,"_",AQ$4,"_",$C$82,"_",$C$81),Data_for_IC_trend_tables!$A$1:$G$49194,7,FALSE),"-")</f>
        <v>21.647396541410799</v>
      </c>
      <c r="AR48" s="30">
        <f>IFERROR(VLOOKUP(CONCATENATE($B48,"_",AR$4,"_",$C$82,"_",$C$81),Data_for_IC_trend_tables!$A$1:$G$49194,7,FALSE),"-")</f>
        <v>16.937089443290301</v>
      </c>
      <c r="AS48" s="30">
        <f>IFERROR(VLOOKUP(CONCATENATE($B48,"_",AS$4,"_",$C$82,"_",$C$81),Data_for_IC_trend_tables!$A$1:$G$49194,7,FALSE),"-")</f>
        <v>14.858736528209199</v>
      </c>
      <c r="AT48" s="30">
        <f>IFERROR(VLOOKUP(CONCATENATE($B48,"_",AT$4,"_",$C$82,"_",$C$81),Data_for_IC_trend_tables!$A$1:$G$49194,7,FALSE),"-")</f>
        <v>15.589953153786499</v>
      </c>
      <c r="AU48" s="30">
        <f>IFERROR(VLOOKUP(CONCATENATE($B48,"_",AU$4,"_",$C$82,"_",$C$81),Data_for_IC_trend_tables!$A$1:$G$49194,7,FALSE),"-")</f>
        <v>13.2977856819198</v>
      </c>
      <c r="AV48"/>
      <c r="AW48" s="30">
        <f>IFERROR(VLOOKUP(CONCATENATE($B48,"_",AW$4,"_",$C$82,"_",$C$81),Data_for_IC_trend_tables!$A$1:$G$49194,7,FALSE),"-")</f>
        <v>13.2977856819198</v>
      </c>
      <c r="AX48" s="77">
        <f>E48*0.7</f>
        <v>546</v>
      </c>
      <c r="AY48" s="38" t="str">
        <f t="shared" si="0"/>
        <v>Yes</v>
      </c>
      <c r="AZ48" s="58">
        <f t="shared" si="1"/>
        <v>-0.97564508116864512</v>
      </c>
      <c r="BA48" s="79">
        <v>240</v>
      </c>
      <c r="BB48" s="38" t="str">
        <f t="shared" si="2"/>
        <v>Yes</v>
      </c>
      <c r="BC48" s="58">
        <f t="shared" si="3"/>
        <v>-0.94459255965866751</v>
      </c>
      <c r="BD48" s="79">
        <v>110</v>
      </c>
      <c r="BE48" s="38" t="str">
        <f t="shared" si="4"/>
        <v>Yes</v>
      </c>
      <c r="BF48" s="58">
        <f t="shared" si="5"/>
        <v>-0.87911103925527445</v>
      </c>
      <c r="BG48" s="241">
        <v>0.56999999999999995</v>
      </c>
      <c r="BH48" s="38" t="str">
        <f t="shared" si="6"/>
        <v>Yes</v>
      </c>
      <c r="BI48" s="58">
        <f t="shared" si="7"/>
        <v>-0.27819208281620422</v>
      </c>
      <c r="BJ48" s="32" t="s">
        <v>76</v>
      </c>
      <c r="BK48" s="32" t="s">
        <v>76</v>
      </c>
      <c r="BL48" s="32" t="s">
        <v>76</v>
      </c>
      <c r="BM48" s="32" t="s">
        <v>76</v>
      </c>
      <c r="BN48"/>
      <c r="BO48"/>
      <c r="BP48"/>
      <c r="BQ48"/>
    </row>
    <row r="49" spans="1:69" s="3" customFormat="1" ht="12" customHeight="1" x14ac:dyDescent="0.2">
      <c r="B49" s="53" t="s">
        <v>174</v>
      </c>
      <c r="C49" s="55" t="s">
        <v>34</v>
      </c>
      <c r="D49" s="56"/>
      <c r="E49" s="30">
        <f>IFERROR(VLOOKUP(CONCATENATE($B49,"_",E$4,"_",$C$82,"_",$C$81),Data_for_IC_trend_tables!$A$1:$G$49194,7,FALSE),"-")</f>
        <v>242.309502469211</v>
      </c>
      <c r="F49" s="30">
        <f>IFERROR(VLOOKUP(CONCATENATE($B49,"_",F$4,"_",$C$82,"_",$C$81),Data_for_IC_trend_tables!$A$1:$G$49194,7,FALSE),"-")</f>
        <v>262.67408326615799</v>
      </c>
      <c r="G49" s="30">
        <f>IFERROR(VLOOKUP(CONCATENATE($B49,"_",G$4,"_",$C$82,"_",$C$81),Data_for_IC_trend_tables!$A$1:$G$49194,7,FALSE),"-")</f>
        <v>262.78416135409202</v>
      </c>
      <c r="H49" s="30">
        <f>IFERROR(VLOOKUP(CONCATENATE($B49,"_",H$4,"_",$C$82,"_",$C$81),Data_for_IC_trend_tables!$A$1:$G$49194,7,FALSE),"-")</f>
        <v>278.53252313815199</v>
      </c>
      <c r="I49" s="30">
        <f>IFERROR(VLOOKUP(CONCATENATE($B49,"_",I$4,"_",$C$82,"_",$C$81),Data_for_IC_trend_tables!$A$1:$G$49194,7,FALSE),"-")</f>
        <v>255.09664666320501</v>
      </c>
      <c r="J49" s="30">
        <f>IFERROR(VLOOKUP(CONCATENATE($B49,"_",J$4,"_",$C$82,"_",$C$81),Data_for_IC_trend_tables!$A$1:$G$49194,7,FALSE),"-")</f>
        <v>248.08958658829499</v>
      </c>
      <c r="K49" s="30">
        <f>IFERROR(VLOOKUP(CONCATENATE($B49,"_",K$4,"_",$C$82,"_",$C$81),Data_for_IC_trend_tables!$A$1:$G$49194,7,FALSE),"-")</f>
        <v>253.93005425012501</v>
      </c>
      <c r="L49" s="30">
        <f>IFERROR(VLOOKUP(CONCATENATE($B49,"_",L$4,"_",$C$82,"_",$C$81),Data_for_IC_trend_tables!$A$1:$G$49194,7,FALSE),"-")</f>
        <v>231.66691445519101</v>
      </c>
      <c r="M49" s="30">
        <f>IFERROR(VLOOKUP(CONCATENATE($B49,"_",M$4,"_",$C$82,"_",$C$81),Data_for_IC_trend_tables!$A$1:$G$49194,7,FALSE),"-")</f>
        <v>218.163308899594</v>
      </c>
      <c r="N49" s="30">
        <f>IFERROR(VLOOKUP(CONCATENATE($B49,"_",N$4,"_",$C$82,"_",$C$81),Data_for_IC_trend_tables!$A$1:$G$49194,7,FALSE),"-")</f>
        <v>218.797067647587</v>
      </c>
      <c r="O49" s="30">
        <f>IFERROR(VLOOKUP(CONCATENATE($B49,"_",O$4,"_",$C$82,"_",$C$81),Data_for_IC_trend_tables!$A$1:$G$49194,7,FALSE),"-")</f>
        <v>202.764707978606</v>
      </c>
      <c r="P49" s="30">
        <f>IFERROR(VLOOKUP(CONCATENATE($B49,"_",P$4,"_",$C$82,"_",$C$81),Data_for_IC_trend_tables!$A$1:$G$49194,7,FALSE),"-")</f>
        <v>187.52120461094299</v>
      </c>
      <c r="Q49" s="30">
        <f>IFERROR(VLOOKUP(CONCATENATE($B49,"_",Q$4,"_",$C$82,"_",$C$81),Data_for_IC_trend_tables!$A$1:$G$49194,7,FALSE),"-")</f>
        <v>193.411905757558</v>
      </c>
      <c r="R49" s="30">
        <f>IFERROR(VLOOKUP(CONCATENATE($B49,"_",R$4,"_",$C$82,"_",$C$81),Data_for_IC_trend_tables!$A$1:$G$49194,7,FALSE),"-")</f>
        <v>191.17178241710801</v>
      </c>
      <c r="S49" s="30">
        <f>IFERROR(VLOOKUP(CONCATENATE($B49,"_",S$4,"_",$C$82,"_",$C$81),Data_for_IC_trend_tables!$A$1:$G$49194,7,FALSE),"-")</f>
        <v>184.92431048713499</v>
      </c>
      <c r="T49" s="30">
        <f>IFERROR(VLOOKUP(CONCATENATE($B49,"_",T$4,"_",$C$82,"_",$C$81),Data_for_IC_trend_tables!$A$1:$G$49194,7,FALSE),"-")</f>
        <v>124.516435584486</v>
      </c>
      <c r="U49" s="30">
        <f>IFERROR(VLOOKUP(CONCATENATE($B49,"_",U$4,"_",$C$82,"_",$C$81),Data_for_IC_trend_tables!$A$1:$G$49194,7,FALSE),"-")</f>
        <v>115.845437040199</v>
      </c>
      <c r="V49" s="30">
        <f>IFERROR(VLOOKUP(CONCATENATE($B49,"_",V$4,"_",$C$82,"_",$C$81),Data_for_IC_trend_tables!$A$1:$G$49194,7,FALSE),"-")</f>
        <v>119.89734346874999</v>
      </c>
      <c r="W49" s="30">
        <f>IFERROR(VLOOKUP(CONCATENATE($B49,"_",W$4,"_",$C$82,"_",$C$81),Data_for_IC_trend_tables!$A$1:$G$49194,7,FALSE),"-")</f>
        <v>110.094436504699</v>
      </c>
      <c r="X49" s="30">
        <f>IFERROR(VLOOKUP(CONCATENATE($B49,"_",X$4,"_",$C$82,"_",$C$81),Data_for_IC_trend_tables!$A$1:$G$49194,7,FALSE),"-")</f>
        <v>96.198289395125798</v>
      </c>
      <c r="Y49" s="30">
        <f>IFERROR(VLOOKUP(CONCATENATE($B49,"_",Y$4,"_",$C$82,"_",$C$81),Data_for_IC_trend_tables!$A$1:$G$49194,7,FALSE),"-")</f>
        <v>93.086124743526796</v>
      </c>
      <c r="Z49" s="30">
        <f>IFERROR(VLOOKUP(CONCATENATE($B49,"_",Z$4,"_",$C$82,"_",$C$81),Data_for_IC_trend_tables!$A$1:$G$49194,7,FALSE),"-")</f>
        <v>63.320361607673497</v>
      </c>
      <c r="AA49" s="30">
        <f>IFERROR(VLOOKUP(CONCATENATE($B49,"_",AA$4,"_",$C$82,"_",$C$81),Data_for_IC_trend_tables!$A$1:$G$49194,7,FALSE),"-")</f>
        <v>62.790559023860503</v>
      </c>
      <c r="AB49" s="30">
        <f>IFERROR(VLOOKUP(CONCATENATE($B49,"_",AB$4,"_",$C$82,"_",$C$81),Data_for_IC_trend_tables!$A$1:$G$49194,7,FALSE),"-")</f>
        <v>59.857521500879898</v>
      </c>
      <c r="AC49" s="30">
        <f>IFERROR(VLOOKUP(CONCATENATE($B49,"_",AC$4,"_",$C$82,"_",$C$81),Data_for_IC_trend_tables!$A$1:$G$49194,7,FALSE),"-")</f>
        <v>50.4994065848974</v>
      </c>
      <c r="AD49" s="30">
        <f>IFERROR(VLOOKUP(CONCATENATE($B49,"_",AD$4,"_",$C$82,"_",$C$81),Data_for_IC_trend_tables!$A$1:$G$49194,7,FALSE),"-")</f>
        <v>39.693828865379601</v>
      </c>
      <c r="AE49" s="30">
        <f>IFERROR(VLOOKUP(CONCATENATE($B49,"_",AE$4,"_",$C$82,"_",$C$81),Data_for_IC_trend_tables!$A$1:$G$49194,7,FALSE),"-")</f>
        <v>16.6320028577343</v>
      </c>
      <c r="AF49" s="30">
        <f>IFERROR(VLOOKUP(CONCATENATE($B49,"_",AF$4,"_",$C$82,"_",$C$81),Data_for_IC_trend_tables!$A$1:$G$49194,7,FALSE),"-")</f>
        <v>14.101088788007999</v>
      </c>
      <c r="AG49" s="30">
        <f>IFERROR(VLOOKUP(CONCATENATE($B49,"_",AG$4,"_",$C$82,"_",$C$81),Data_for_IC_trend_tables!$A$1:$G$49194,7,FALSE),"-")</f>
        <v>11.746900595576699</v>
      </c>
      <c r="AH49" s="30">
        <f>IFERROR(VLOOKUP(CONCATENATE($B49,"_",AH$4,"_",$C$82,"_",$C$81),Data_for_IC_trend_tables!$A$1:$G$49194,7,FALSE),"-")</f>
        <v>9.9435201541171701</v>
      </c>
      <c r="AI49" s="30">
        <f>IFERROR(VLOOKUP(CONCATENATE($B49,"_",AI$4,"_",$C$82,"_",$C$81),Data_for_IC_trend_tables!$A$1:$G$49194,7,FALSE),"-")</f>
        <v>10.2928873796397</v>
      </c>
      <c r="AJ49" s="30">
        <f>IFERROR(VLOOKUP(CONCATENATE($B49,"_",AJ$4,"_",$C$82,"_",$C$81),Data_for_IC_trend_tables!$A$1:$G$49194,7,FALSE),"-")</f>
        <v>11.2733537997697</v>
      </c>
      <c r="AK49" s="30">
        <f>IFERROR(VLOOKUP(CONCATENATE($B49,"_",AK$4,"_",$C$82,"_",$C$81),Data_for_IC_trend_tables!$A$1:$G$49194,7,FALSE),"-")</f>
        <v>10.520464774661001</v>
      </c>
      <c r="AL49" s="30">
        <f>IFERROR(VLOOKUP(CONCATENATE($B49,"_",AL$4,"_",$C$82,"_",$C$81),Data_for_IC_trend_tables!$A$1:$G$49194,7,FALSE),"-")</f>
        <v>9.7213716768585492</v>
      </c>
      <c r="AM49" s="30">
        <f>IFERROR(VLOOKUP(CONCATENATE($B49,"_",AM$4,"_",$C$82,"_",$C$81),Data_for_IC_trend_tables!$A$1:$G$49194,7,FALSE),"-")</f>
        <v>7.8302900811587604</v>
      </c>
      <c r="AN49" s="30">
        <f>IFERROR(VLOOKUP(CONCATENATE($B49,"_",AN$4,"_",$C$82,"_",$C$81),Data_for_IC_trend_tables!$A$1:$G$49194,7,FALSE),"-")</f>
        <v>5.5948393569828303</v>
      </c>
      <c r="AO49" s="30">
        <f>IFERROR(VLOOKUP(CONCATENATE($B49,"_",AO$4,"_",$C$82,"_",$C$81),Data_for_IC_trend_tables!$A$1:$G$49194,7,FALSE),"-")</f>
        <v>4.7814668909908002</v>
      </c>
      <c r="AP49" s="30">
        <f>IFERROR(VLOOKUP(CONCATENATE($B49,"_",AP$4,"_",$C$82,"_",$C$81),Data_for_IC_trend_tables!$A$1:$G$49194,7,FALSE),"-")</f>
        <v>5.0510270305129703</v>
      </c>
      <c r="AQ49" s="30">
        <f>IFERROR(VLOOKUP(CONCATENATE($B49,"_",AQ$4,"_",$C$82,"_",$C$81),Data_for_IC_trend_tables!$A$1:$G$49194,7,FALSE),"-")</f>
        <v>4.96773651184541</v>
      </c>
      <c r="AR49" s="30">
        <f>IFERROR(VLOOKUP(CONCATENATE($B49,"_",AR$4,"_",$C$82,"_",$C$81),Data_for_IC_trend_tables!$A$1:$G$49194,7,FALSE),"-")</f>
        <v>4.4780550119415397</v>
      </c>
      <c r="AS49" s="30">
        <f>IFERROR(VLOOKUP(CONCATENATE($B49,"_",AS$4,"_",$C$82,"_",$C$81),Data_for_IC_trend_tables!$A$1:$G$49194,7,FALSE),"-")</f>
        <v>4.03221179220861</v>
      </c>
      <c r="AT49" s="30">
        <f>IFERROR(VLOOKUP(CONCATENATE($B49,"_",AT$4,"_",$C$82,"_",$C$81),Data_for_IC_trend_tables!$A$1:$G$49194,7,FALSE),"-")</f>
        <v>4.09264118970966</v>
      </c>
      <c r="AU49" s="30">
        <f>IFERROR(VLOOKUP(CONCATENATE($B49,"_",AU$4,"_",$C$82,"_",$C$81),Data_for_IC_trend_tables!$A$1:$G$49194,7,FALSE),"-")</f>
        <v>3.4055807358852701</v>
      </c>
      <c r="AV49"/>
      <c r="AW49" s="30">
        <f>IFERROR(VLOOKUP(CONCATENATE($B49,"_",AW$4,"_",$C$82,"_",$C$81),Data_for_IC_trend_tables!$A$1:$G$49194,7,FALSE),"-")</f>
        <v>3.4055807358852701</v>
      </c>
      <c r="AX49" s="79"/>
      <c r="AY49" s="38" t="str">
        <f t="shared" si="0"/>
        <v/>
      </c>
      <c r="AZ49" s="58" t="str">
        <f t="shared" si="1"/>
        <v/>
      </c>
      <c r="BA49" s="79">
        <v>71</v>
      </c>
      <c r="BB49" s="38" t="str">
        <f t="shared" si="2"/>
        <v>Yes</v>
      </c>
      <c r="BC49" s="58">
        <f t="shared" si="3"/>
        <v>-0.952034074142461</v>
      </c>
      <c r="BD49" s="79">
        <v>27</v>
      </c>
      <c r="BE49" s="38" t="str">
        <f t="shared" si="4"/>
        <v>Yes</v>
      </c>
      <c r="BF49" s="58">
        <f t="shared" si="5"/>
        <v>-0.8738673801523974</v>
      </c>
      <c r="BG49" s="241">
        <v>0.63</v>
      </c>
      <c r="BH49" s="38" t="str">
        <f t="shared" si="6"/>
        <v>Yes</v>
      </c>
      <c r="BI49" s="58">
        <f t="shared" si="7"/>
        <v>-0.28420377340177494</v>
      </c>
      <c r="BJ49" s="31"/>
      <c r="BK49" s="32" t="s">
        <v>76</v>
      </c>
      <c r="BL49" s="32" t="s">
        <v>76</v>
      </c>
      <c r="BM49" s="140" t="s">
        <v>76</v>
      </c>
      <c r="BN49"/>
      <c r="BO49"/>
      <c r="BP49"/>
      <c r="BQ49"/>
    </row>
    <row r="50" spans="1:69" s="3" customFormat="1" x14ac:dyDescent="0.2">
      <c r="A50" s="119"/>
      <c r="B50" s="53" t="s">
        <v>175</v>
      </c>
      <c r="C50" s="116" t="s">
        <v>59</v>
      </c>
      <c r="D50" s="56"/>
      <c r="E50" s="115">
        <v>0</v>
      </c>
      <c r="F50" s="115">
        <v>0</v>
      </c>
      <c r="G50" s="115">
        <v>0</v>
      </c>
      <c r="H50" s="115">
        <v>0</v>
      </c>
      <c r="I50" s="115">
        <v>0</v>
      </c>
      <c r="J50" s="115">
        <v>0</v>
      </c>
      <c r="K50" s="115">
        <v>0</v>
      </c>
      <c r="L50" s="115">
        <v>0</v>
      </c>
      <c r="M50" s="115">
        <v>0</v>
      </c>
      <c r="N50" s="115">
        <v>0</v>
      </c>
      <c r="O50" s="115">
        <v>2126</v>
      </c>
      <c r="P50" s="115">
        <v>0</v>
      </c>
      <c r="Q50" s="115">
        <v>0</v>
      </c>
      <c r="R50" s="115">
        <v>0</v>
      </c>
      <c r="S50" s="115">
        <v>0</v>
      </c>
      <c r="T50" s="115">
        <v>1822</v>
      </c>
      <c r="U50" s="115">
        <v>0</v>
      </c>
      <c r="V50" s="115">
        <v>0</v>
      </c>
      <c r="W50" s="115">
        <v>0</v>
      </c>
      <c r="X50" s="115">
        <v>0</v>
      </c>
      <c r="Y50" s="115">
        <v>1419</v>
      </c>
      <c r="Z50" s="115">
        <v>0</v>
      </c>
      <c r="AA50" s="115">
        <v>0</v>
      </c>
      <c r="AB50" s="115">
        <v>0</v>
      </c>
      <c r="AC50" s="115">
        <v>0</v>
      </c>
      <c r="AD50" s="115">
        <v>1230</v>
      </c>
      <c r="AE50" s="115">
        <v>0</v>
      </c>
      <c r="AF50" s="115">
        <v>0</v>
      </c>
      <c r="AG50" s="115">
        <v>0</v>
      </c>
      <c r="AH50" s="115">
        <v>0</v>
      </c>
      <c r="AI50" s="124">
        <v>262</v>
      </c>
      <c r="AJ50" s="124">
        <v>297</v>
      </c>
      <c r="AK50" s="124">
        <v>300</v>
      </c>
      <c r="AL50" s="124">
        <v>234</v>
      </c>
      <c r="AM50" s="124">
        <v>253</v>
      </c>
      <c r="AN50" s="124">
        <v>271</v>
      </c>
      <c r="AO50" s="124">
        <v>230</v>
      </c>
      <c r="AP50" s="124">
        <v>236</v>
      </c>
      <c r="AQ50" s="124">
        <v>215</v>
      </c>
      <c r="AR50" s="124">
        <v>167</v>
      </c>
      <c r="AS50" s="124">
        <v>121</v>
      </c>
      <c r="AT50" s="124">
        <v>121</v>
      </c>
      <c r="AU50" s="124">
        <v>117</v>
      </c>
      <c r="AV50"/>
      <c r="AW50" s="124"/>
      <c r="AX50" s="79"/>
      <c r="AY50" s="38" t="str">
        <f t="shared" si="0"/>
        <v/>
      </c>
      <c r="AZ50" s="58" t="str">
        <f t="shared" si="1"/>
        <v/>
      </c>
      <c r="BA50" s="79">
        <v>2143</v>
      </c>
      <c r="BB50" s="38" t="str">
        <f t="shared" si="2"/>
        <v>No</v>
      </c>
      <c r="BC50" s="58" t="str">
        <f t="shared" si="3"/>
        <v/>
      </c>
      <c r="BD50" s="79"/>
      <c r="BE50" s="38" t="str">
        <f t="shared" si="4"/>
        <v/>
      </c>
      <c r="BF50" s="58" t="str">
        <f t="shared" si="5"/>
        <v/>
      </c>
      <c r="BG50" s="241"/>
      <c r="BH50" s="38" t="str">
        <f t="shared" si="6"/>
        <v/>
      </c>
      <c r="BI50" s="58" t="str">
        <f t="shared" si="7"/>
        <v/>
      </c>
      <c r="BJ50" s="31"/>
      <c r="BK50" s="32" t="s">
        <v>76</v>
      </c>
      <c r="BL50" s="31"/>
      <c r="BM50" s="139"/>
      <c r="BN50"/>
      <c r="BO50"/>
      <c r="BP50"/>
      <c r="BQ50"/>
    </row>
    <row r="51" spans="1:69" s="3" customFormat="1" x14ac:dyDescent="0.2">
      <c r="B51" s="53" t="s">
        <v>175</v>
      </c>
      <c r="C51" s="61" t="s">
        <v>60</v>
      </c>
      <c r="D51" s="56"/>
      <c r="E51" s="30">
        <f>IFERROR(VLOOKUP(CONCATENATE($B51,"_",E$4,"_",$C$82,"_",$C$81),Data_for_IC_trend_tables!$A$1:$G$49194,7,FALSE),"-")</f>
        <v>3014</v>
      </c>
      <c r="F51" s="30">
        <f>IFERROR(VLOOKUP(CONCATENATE($B51,"_",F$4,"_",$C$82,"_",$C$81),Data_for_IC_trend_tables!$A$1:$G$49194,7,FALSE),"-")</f>
        <v>2940</v>
      </c>
      <c r="G51" s="30">
        <f>IFERROR(VLOOKUP(CONCATENATE($B51,"_",G$4,"_",$C$82,"_",$C$81),Data_for_IC_trend_tables!$A$1:$G$49194,7,FALSE),"-")</f>
        <v>2905</v>
      </c>
      <c r="H51" s="30">
        <f>IFERROR(VLOOKUP(CONCATENATE($B51,"_",H$4,"_",$C$82,"_",$C$81),Data_for_IC_trend_tables!$A$1:$G$49194,7,FALSE),"-")</f>
        <v>2923</v>
      </c>
      <c r="I51" s="30">
        <f>IFERROR(VLOOKUP(CONCATENATE($B51,"_",I$4,"_",$C$82,"_",$C$81),Data_for_IC_trend_tables!$A$1:$G$49194,7,FALSE),"-")</f>
        <v>2671</v>
      </c>
      <c r="J51" s="30">
        <f>IFERROR(VLOOKUP(CONCATENATE($B51,"_",J$4,"_",$C$82,"_",$C$81),Data_for_IC_trend_tables!$A$1:$G$49194,7,FALSE),"-")</f>
        <v>2529</v>
      </c>
      <c r="K51" s="30">
        <f>IFERROR(VLOOKUP(CONCATENATE($B51,"_",K$4,"_",$C$82,"_",$C$81),Data_for_IC_trend_tables!$A$1:$G$49194,7,FALSE),"-")</f>
        <v>2399</v>
      </c>
      <c r="L51" s="30">
        <f>IFERROR(VLOOKUP(CONCATENATE($B51,"_",L$4,"_",$C$82,"_",$C$81),Data_for_IC_trend_tables!$A$1:$G$49194,7,FALSE),"-")</f>
        <v>2266</v>
      </c>
      <c r="M51" s="30">
        <f>IFERROR(VLOOKUP(CONCATENATE($B51,"_",M$4,"_",$C$82,"_",$C$81),Data_for_IC_trend_tables!$A$1:$G$49194,7,FALSE),"-")</f>
        <v>1902</v>
      </c>
      <c r="N51" s="30">
        <f>IFERROR(VLOOKUP(CONCATENATE($B51,"_",N$4,"_",$C$82,"_",$C$81),Data_for_IC_trend_tables!$A$1:$G$49194,7,FALSE),"-")</f>
        <v>2250</v>
      </c>
      <c r="O51" s="30">
        <f>IFERROR(VLOOKUP(CONCATENATE($B51,"_",O$4,"_",$C$82,"_",$C$81),Data_for_IC_trend_tables!$A$1:$G$49194,7,FALSE),"-")</f>
        <v>2049.0573595119799</v>
      </c>
      <c r="P51" s="30">
        <f>IFERROR(VLOOKUP(CONCATENATE($B51,"_",P$4,"_",$C$82,"_",$C$81),Data_for_IC_trend_tables!$A$1:$G$49194,7,FALSE),"-")</f>
        <v>2071.4962114663499</v>
      </c>
      <c r="Q51" s="30">
        <f>IFERROR(VLOOKUP(CONCATENATE($B51,"_",Q$4,"_",$C$82,"_",$C$81),Data_for_IC_trend_tables!$A$1:$G$49194,7,FALSE),"-")</f>
        <v>2054.9386893711498</v>
      </c>
      <c r="R51" s="30">
        <f>IFERROR(VLOOKUP(CONCATENATE($B51,"_",R$4,"_",$C$82,"_",$C$81),Data_for_IC_trend_tables!$A$1:$G$49194,7,FALSE),"-")</f>
        <v>1955.27065702442</v>
      </c>
      <c r="S51" s="30">
        <f>IFERROR(VLOOKUP(CONCATENATE($B51,"_",S$4,"_",$C$82,"_",$C$81),Data_for_IC_trend_tables!$A$1:$G$49194,7,FALSE),"-")</f>
        <v>1904.7781639616901</v>
      </c>
      <c r="T51" s="30">
        <f>IFERROR(VLOOKUP(CONCATENATE($B51,"_",T$4,"_",$C$82,"_",$C$81),Data_for_IC_trend_tables!$A$1:$G$49194,7,FALSE),"-")</f>
        <v>1767.24154333605</v>
      </c>
      <c r="U51" s="30">
        <f>IFERROR(VLOOKUP(CONCATENATE($B51,"_",U$4,"_",$C$82,"_",$C$81),Data_for_IC_trend_tables!$A$1:$G$49194,7,FALSE),"-")</f>
        <v>1555.8588201965799</v>
      </c>
      <c r="V51" s="30">
        <f>IFERROR(VLOOKUP(CONCATENATE($B51,"_",V$4,"_",$C$82,"_",$C$81),Data_for_IC_trend_tables!$A$1:$G$49194,7,FALSE),"-")</f>
        <v>1623.18174270893</v>
      </c>
      <c r="W51" s="30">
        <f>IFERROR(VLOOKUP(CONCATENATE($B51,"_",W$4,"_",$C$82,"_",$C$81),Data_for_IC_trend_tables!$A$1:$G$49194,7,FALSE),"-")</f>
        <v>1494.5834591456901</v>
      </c>
      <c r="X51" s="30">
        <f>IFERROR(VLOOKUP(CONCATENATE($B51,"_",X$4,"_",$C$82,"_",$C$81),Data_for_IC_trend_tables!$A$1:$G$49194,7,FALSE),"-")</f>
        <v>1509.29154783833</v>
      </c>
      <c r="Y51" s="30">
        <f>IFERROR(VLOOKUP(CONCATENATE($B51,"_",Y$4,"_",$C$82,"_",$C$81),Data_for_IC_trend_tables!$A$1:$G$49194,7,FALSE),"-")</f>
        <v>1387.78471609748</v>
      </c>
      <c r="Z51" s="30">
        <f>IFERROR(VLOOKUP(CONCATENATE($B51,"_",Z$4,"_",$C$82,"_",$C$81),Data_for_IC_trend_tables!$A$1:$G$49194,7,FALSE),"-")</f>
        <v>1329.55405908488</v>
      </c>
      <c r="AA51" s="30">
        <f>IFERROR(VLOOKUP(CONCATENATE($B51,"_",AA$4,"_",$C$82,"_",$C$81),Data_for_IC_trend_tables!$A$1:$G$49194,7,FALSE),"-")</f>
        <v>1473.7162200820101</v>
      </c>
      <c r="AB51" s="30">
        <f>IFERROR(VLOOKUP(CONCATENATE($B51,"_",AB$4,"_",$C$82,"_",$C$81),Data_for_IC_trend_tables!$A$1:$G$49194,7,FALSE),"-")</f>
        <v>1221.88359968134</v>
      </c>
      <c r="AC51" s="30">
        <f>IFERROR(VLOOKUP(CONCATENATE($B51,"_",AC$4,"_",$C$82,"_",$C$81),Data_for_IC_trend_tables!$A$1:$G$49194,7,FALSE),"-")</f>
        <v>1252.98710261051</v>
      </c>
      <c r="AD51" s="30">
        <f>IFERROR(VLOOKUP(CONCATENATE($B51,"_",AD$4,"_",$C$82,"_",$C$81),Data_for_IC_trend_tables!$A$1:$G$49194,7,FALSE),"-")</f>
        <v>1207.0900318128499</v>
      </c>
      <c r="AE51" s="30">
        <f>IFERROR(VLOOKUP(CONCATENATE($B51,"_",AE$4,"_",$C$82,"_",$C$81),Data_for_IC_trend_tables!$A$1:$G$49194,7,FALSE),"-")</f>
        <v>1076.05764753674</v>
      </c>
      <c r="AF51" s="30">
        <f>IFERROR(VLOOKUP(CONCATENATE($B51,"_",AF$4,"_",$C$82,"_",$C$81),Data_for_IC_trend_tables!$A$1:$G$49194,7,FALSE),"-")</f>
        <v>1046.5425609827801</v>
      </c>
      <c r="AG51" s="30">
        <f>IFERROR(VLOOKUP(CONCATENATE($B51,"_",AG$4,"_",$C$82,"_",$C$81),Data_for_IC_trend_tables!$A$1:$G$49194,7,FALSE),"-")</f>
        <v>384.62862731148402</v>
      </c>
      <c r="AH51" s="30">
        <f>IFERROR(VLOOKUP(CONCATENATE($B51,"_",AH$4,"_",$C$82,"_",$C$81),Data_for_IC_trend_tables!$A$1:$G$49194,7,FALSE),"-")</f>
        <v>285.75932851726901</v>
      </c>
      <c r="AI51" s="30">
        <f>IFERROR(VLOOKUP(CONCATENATE($B51,"_",AI$4,"_",$C$82,"_",$C$81),Data_for_IC_trend_tables!$A$1:$G$49194,7,FALSE),"-")</f>
        <v>245.02120414760299</v>
      </c>
      <c r="AJ51" s="30">
        <f>IFERROR(VLOOKUP(CONCATENATE($B51,"_",AJ$4,"_",$C$82,"_",$C$81),Data_for_IC_trend_tables!$A$1:$G$49194,7,FALSE),"-")</f>
        <v>281.71832445085698</v>
      </c>
      <c r="AK51" s="30">
        <f>IFERROR(VLOOKUP(CONCATENATE($B51,"_",AK$4,"_",$C$82,"_",$C$81),Data_for_IC_trend_tables!$A$1:$G$49194,7,FALSE),"-")</f>
        <v>285.00960634983397</v>
      </c>
      <c r="AL51" s="30">
        <f>IFERROR(VLOOKUP(CONCATENATE($B51,"_",AL$4,"_",$C$82,"_",$C$81),Data_for_IC_trend_tables!$A$1:$G$49194,7,FALSE),"-")</f>
        <v>221.99213144497301</v>
      </c>
      <c r="AM51" s="30">
        <f>IFERROR(VLOOKUP(CONCATENATE($B51,"_",AM$4,"_",$C$82,"_",$C$81),Data_for_IC_trend_tables!$A$1:$G$49194,7,FALSE),"-")</f>
        <v>242.765514954759</v>
      </c>
      <c r="AN51" s="30">
        <f>IFERROR(VLOOKUP(CONCATENATE($B51,"_",AN$4,"_",$C$82,"_",$C$81),Data_for_IC_trend_tables!$A$1:$G$49194,7,FALSE),"-")</f>
        <v>260.37687775163897</v>
      </c>
      <c r="AO51" s="30">
        <f>IFERROR(VLOOKUP(CONCATENATE($B51,"_",AO$4,"_",$C$82,"_",$C$81),Data_for_IC_trend_tables!$A$1:$G$49194,7,FALSE),"-")</f>
        <v>217.15195554145799</v>
      </c>
      <c r="AP51" s="30">
        <f>IFERROR(VLOOKUP(CONCATENATE($B51,"_",AP$4,"_",$C$82,"_",$C$81),Data_for_IC_trend_tables!$A$1:$G$49194,7,FALSE),"-")</f>
        <v>220.28472121426501</v>
      </c>
      <c r="AQ51" s="30">
        <f>IFERROR(VLOOKUP(CONCATENATE($B51,"_",AQ$4,"_",$C$82,"_",$C$81),Data_for_IC_trend_tables!$A$1:$G$49194,7,FALSE),"-")</f>
        <v>199.19921096747899</v>
      </c>
      <c r="AR51" s="30">
        <f>IFERROR(VLOOKUP(CONCATENATE($B51,"_",AR$4,"_",$C$82,"_",$C$81),Data_for_IC_trend_tables!$A$1:$G$49194,7,FALSE),"-")</f>
        <v>150.92255004339</v>
      </c>
      <c r="AS51" s="30">
        <f>IFERROR(VLOOKUP(CONCATENATE($B51,"_",AS$4,"_",$C$82,"_",$C$81),Data_for_IC_trend_tables!$A$1:$G$49194,7,FALSE),"-")</f>
        <v>113.013522539519</v>
      </c>
      <c r="AT51" s="30">
        <f>IFERROR(VLOOKUP(CONCATENATE($B51,"_",AT$4,"_",$C$82,"_",$C$81),Data_for_IC_trend_tables!$A$1:$G$49194,7,FALSE),"-")</f>
        <v>113.46851186463</v>
      </c>
      <c r="AU51" s="30">
        <f>IFERROR(VLOOKUP(CONCATENATE($B51,"_",AU$4,"_",$C$82,"_",$C$81),Data_for_IC_trend_tables!$A$1:$G$49194,7,FALSE),"-")</f>
        <v>108.63228291631199</v>
      </c>
      <c r="AV51"/>
      <c r="AW51" s="30">
        <f>IFERROR(VLOOKUP(CONCATENATE($B51,"_",AW$4,"_",$C$82,"_",$C$81),Data_for_IC_trend_tables!$A$1:$G$49194,7,FALSE),"-")</f>
        <v>108.63228291631199</v>
      </c>
      <c r="AX51" s="79"/>
      <c r="AY51" s="38" t="str">
        <f t="shared" si="0"/>
        <v/>
      </c>
      <c r="AZ51" s="58" t="str">
        <f t="shared" si="1"/>
        <v/>
      </c>
      <c r="BA51" s="79"/>
      <c r="BB51" s="38" t="str">
        <f t="shared" si="2"/>
        <v/>
      </c>
      <c r="BC51" s="58" t="str">
        <f t="shared" si="3"/>
        <v/>
      </c>
      <c r="BD51" s="79">
        <v>774</v>
      </c>
      <c r="BE51" s="38" t="str">
        <f t="shared" si="4"/>
        <v>Yes</v>
      </c>
      <c r="BF51" s="58">
        <f t="shared" si="5"/>
        <v>-0.85964821328641861</v>
      </c>
      <c r="BG51" s="241">
        <v>0.67</v>
      </c>
      <c r="BH51" s="38" t="str">
        <f t="shared" si="6"/>
        <v>Yes</v>
      </c>
      <c r="BI51" s="58">
        <f t="shared" si="7"/>
        <v>-0.24000482146873137</v>
      </c>
      <c r="BJ51" s="31"/>
      <c r="BK51" s="31"/>
      <c r="BL51" s="32" t="s">
        <v>76</v>
      </c>
      <c r="BM51" s="140" t="s">
        <v>76</v>
      </c>
      <c r="BN51"/>
      <c r="BO51"/>
      <c r="BP51"/>
      <c r="BQ51"/>
    </row>
    <row r="52" spans="1:69" s="3" customFormat="1" x14ac:dyDescent="0.2">
      <c r="B52" s="53" t="s">
        <v>176</v>
      </c>
      <c r="C52" s="71" t="s">
        <v>36</v>
      </c>
      <c r="D52" s="56">
        <v>1980</v>
      </c>
      <c r="E52" s="30">
        <f>IFERROR(VLOOKUP(CONCATENATE($B52,"_",E$4,"_",$C$82,"_",$C$81),Data_for_IC_trend_tables!$A$1:$G$49194,7,FALSE),"-")</f>
        <v>491</v>
      </c>
      <c r="F52" s="30">
        <f>IFERROR(VLOOKUP(CONCATENATE($B52,"_",F$4,"_",$C$82,"_",$C$81),Data_for_IC_trend_tables!$A$1:$G$49194,7,FALSE),"-")</f>
        <v>431</v>
      </c>
      <c r="G52" s="30">
        <f>IFERROR(VLOOKUP(CONCATENATE($B52,"_",G$4,"_",$C$82,"_",$C$81),Data_for_IC_trend_tables!$A$1:$G$49194,7,FALSE),"-")</f>
        <v>371</v>
      </c>
      <c r="H52" s="30">
        <f>IFERROR(VLOOKUP(CONCATENATE($B52,"_",H$4,"_",$C$82,"_",$C$81),Data_for_IC_trend_tables!$A$1:$G$49194,7,FALSE),"-")</f>
        <v>305</v>
      </c>
      <c r="I52" s="30">
        <f>IFERROR(VLOOKUP(CONCATENATE($B52,"_",I$4,"_",$C$82,"_",$C$81),Data_for_IC_trend_tables!$A$1:$G$49194,7,FALSE),"-")</f>
        <v>296</v>
      </c>
      <c r="J52" s="30">
        <f>IFERROR(VLOOKUP(CONCATENATE($B52,"_",J$4,"_",$C$82,"_",$C$81),Data_for_IC_trend_tables!$A$1:$G$49194,7,FALSE),"-")</f>
        <v>266</v>
      </c>
      <c r="K52" s="30">
        <f>IFERROR(VLOOKUP(CONCATENATE($B52,"_",K$4,"_",$C$82,"_",$C$81),Data_for_IC_trend_tables!$A$1:$G$49194,7,FALSE),"-")</f>
        <v>272</v>
      </c>
      <c r="L52" s="30">
        <f>IFERROR(VLOOKUP(CONCATENATE($B52,"_",L$4,"_",$C$82,"_",$C$81),Data_for_IC_trend_tables!$A$1:$G$49194,7,FALSE),"-")</f>
        <v>228</v>
      </c>
      <c r="M52" s="30">
        <f>IFERROR(VLOOKUP(CONCATENATE($B52,"_",M$4,"_",$C$82,"_",$C$81),Data_for_IC_trend_tables!$A$1:$G$49194,7,FALSE),"-")</f>
        <v>224</v>
      </c>
      <c r="N52" s="30">
        <f>IFERROR(VLOOKUP(CONCATENATE($B52,"_",N$4,"_",$C$82,"_",$C$81),Data_for_IC_trend_tables!$A$1:$G$49194,7,FALSE),"-")</f>
        <v>160</v>
      </c>
      <c r="O52" s="30">
        <f>IFERROR(VLOOKUP(CONCATENATE($B52,"_",O$4,"_",$C$82,"_",$C$81),Data_for_IC_trend_tables!$A$1:$G$49194,7,FALSE),"-")</f>
        <v>102.40019101270001</v>
      </c>
      <c r="P52" s="30">
        <f>IFERROR(VLOOKUP(CONCATENATE($B52,"_",P$4,"_",$C$82,"_",$C$81),Data_for_IC_trend_tables!$A$1:$G$49194,7,FALSE),"-")</f>
        <v>100.063707481251</v>
      </c>
      <c r="Q52" s="30">
        <f>IFERROR(VLOOKUP(CONCATENATE($B52,"_",Q$4,"_",$C$82,"_",$C$81),Data_for_IC_trend_tables!$A$1:$G$49194,7,FALSE),"-")</f>
        <v>93.315094245047206</v>
      </c>
      <c r="R52" s="30">
        <f>IFERROR(VLOOKUP(CONCATENATE($B52,"_",R$4,"_",$C$82,"_",$C$81),Data_for_IC_trend_tables!$A$1:$G$49194,7,FALSE),"-")</f>
        <v>82.293030871798507</v>
      </c>
      <c r="S52" s="30">
        <f>IFERROR(VLOOKUP(CONCATENATE($B52,"_",S$4,"_",$C$82,"_",$C$81),Data_for_IC_trend_tables!$A$1:$G$49194,7,FALSE),"-")</f>
        <v>80.857852373792099</v>
      </c>
      <c r="T52" s="30">
        <f>IFERROR(VLOOKUP(CONCATENATE($B52,"_",T$4,"_",$C$82,"_",$C$81),Data_for_IC_trend_tables!$A$1:$G$49194,7,FALSE),"-")</f>
        <v>70.518473742695605</v>
      </c>
      <c r="U52" s="30">
        <f>IFERROR(VLOOKUP(CONCATENATE($B52,"_",U$4,"_",$C$82,"_",$C$81),Data_for_IC_trend_tables!$A$1:$G$49194,7,FALSE),"-")</f>
        <v>68.663747545161996</v>
      </c>
      <c r="V52" s="30">
        <f>IFERROR(VLOOKUP(CONCATENATE($B52,"_",V$4,"_",$C$82,"_",$C$81),Data_for_IC_trend_tables!$A$1:$G$49194,7,FALSE),"-")</f>
        <v>59.821493021424097</v>
      </c>
      <c r="W52" s="30">
        <f>IFERROR(VLOOKUP(CONCATENATE($B52,"_",W$4,"_",$C$82,"_",$C$81),Data_for_IC_trend_tables!$A$1:$G$49194,7,FALSE),"-")</f>
        <v>56.455626294545198</v>
      </c>
      <c r="X52" s="30">
        <f>IFERROR(VLOOKUP(CONCATENATE($B52,"_",X$4,"_",$C$82,"_",$C$81),Data_for_IC_trend_tables!$A$1:$G$49194,7,FALSE),"-")</f>
        <v>46.6840614888552</v>
      </c>
      <c r="Y52" s="30">
        <f>IFERROR(VLOOKUP(CONCATENATE($B52,"_",Y$4,"_",$C$82,"_",$C$81),Data_for_IC_trend_tables!$A$1:$G$49194,7,FALSE),"-")</f>
        <v>44.052878460512503</v>
      </c>
      <c r="Z52" s="30">
        <f>IFERROR(VLOOKUP(CONCATENATE($B52,"_",Z$4,"_",$C$82,"_",$C$81),Data_for_IC_trend_tables!$A$1:$G$49194,7,FALSE),"-")</f>
        <v>41.268744427882801</v>
      </c>
      <c r="AA52" s="30">
        <f>IFERROR(VLOOKUP(CONCATENATE($B52,"_",AA$4,"_",$C$82,"_",$C$81),Data_for_IC_trend_tables!$A$1:$G$49194,7,FALSE),"-")</f>
        <v>41.331833044469199</v>
      </c>
      <c r="AB52" s="30">
        <f>IFERROR(VLOOKUP(CONCATENATE($B52,"_",AB$4,"_",$C$82,"_",$C$81),Data_for_IC_trend_tables!$A$1:$G$49194,7,FALSE),"-")</f>
        <v>41.064897370470099</v>
      </c>
      <c r="AC52" s="30">
        <f>IFERROR(VLOOKUP(CONCATENATE($B52,"_",AC$4,"_",$C$82,"_",$C$81),Data_for_IC_trend_tables!$A$1:$G$49194,7,FALSE),"-")</f>
        <v>36.301651304157303</v>
      </c>
      <c r="AD52" s="30">
        <f>IFERROR(VLOOKUP(CONCATENATE($B52,"_",AD$4,"_",$C$82,"_",$C$81),Data_for_IC_trend_tables!$A$1:$G$49194,7,FALSE),"-")</f>
        <v>34.328328312065402</v>
      </c>
      <c r="AE52" s="30">
        <f>IFERROR(VLOOKUP(CONCATENATE($B52,"_",AE$4,"_",$C$82,"_",$C$81),Data_for_IC_trend_tables!$A$1:$G$49194,7,FALSE),"-")</f>
        <v>34.429851530929099</v>
      </c>
      <c r="AF52" s="30">
        <f>IFERROR(VLOOKUP(CONCATENATE($B52,"_",AF$4,"_",$C$82,"_",$C$81),Data_for_IC_trend_tables!$A$1:$G$49194,7,FALSE),"-")</f>
        <v>30.941996985973301</v>
      </c>
      <c r="AG52" s="30">
        <f>IFERROR(VLOOKUP(CONCATENATE($B52,"_",AG$4,"_",$C$82,"_",$C$81),Data_for_IC_trend_tables!$A$1:$G$49194,7,FALSE),"-")</f>
        <v>28.657658244806999</v>
      </c>
      <c r="AH52" s="30">
        <f>IFERROR(VLOOKUP(CONCATENATE($B52,"_",AH$4,"_",$C$82,"_",$C$81),Data_for_IC_trend_tables!$A$1:$G$49194,7,FALSE),"-")</f>
        <v>26.2293329770512</v>
      </c>
      <c r="AI52" s="30">
        <f>IFERROR(VLOOKUP(CONCATENATE($B52,"_",AI$4,"_",$C$82,"_",$C$81),Data_for_IC_trend_tables!$A$1:$G$49194,7,FALSE),"-")</f>
        <v>27.9552587516201</v>
      </c>
      <c r="AJ52" s="30">
        <f>IFERROR(VLOOKUP(CONCATENATE($B52,"_",AJ$4,"_",$C$82,"_",$C$81),Data_for_IC_trend_tables!$A$1:$G$49194,7,FALSE),"-")</f>
        <v>25.237096149087201</v>
      </c>
      <c r="AK52" s="30">
        <f>IFERROR(VLOOKUP(CONCATENATE($B52,"_",AK$4,"_",$C$82,"_",$C$81),Data_for_IC_trend_tables!$A$1:$G$49194,7,FALSE),"-")</f>
        <v>24.573057430751099</v>
      </c>
      <c r="AL52" s="30">
        <f>IFERROR(VLOOKUP(CONCATENATE($B52,"_",AL$4,"_",$C$82,"_",$C$81),Data_for_IC_trend_tables!$A$1:$G$49194,7,FALSE),"-")</f>
        <v>22.462656471580399</v>
      </c>
      <c r="AM52" s="30">
        <f>IFERROR(VLOOKUP(CONCATENATE($B52,"_",AM$4,"_",$C$82,"_",$C$81),Data_for_IC_trend_tables!$A$1:$G$49194,7,FALSE),"-")</f>
        <v>19.702791751002898</v>
      </c>
      <c r="AN52" s="30">
        <f>IFERROR(VLOOKUP(CONCATENATE($B52,"_",AN$4,"_",$C$82,"_",$C$81),Data_for_IC_trend_tables!$A$1:$G$49194,7,FALSE),"-")</f>
        <v>16.721845370417899</v>
      </c>
      <c r="AO52" s="30">
        <f>IFERROR(VLOOKUP(CONCATENATE($B52,"_",AO$4,"_",$C$82,"_",$C$81),Data_for_IC_trend_tables!$A$1:$G$49194,7,FALSE),"-")</f>
        <v>17.489927483380399</v>
      </c>
      <c r="AP52" s="30">
        <f>IFERROR(VLOOKUP(CONCATENATE($B52,"_",AP$4,"_",$C$82,"_",$C$81),Data_for_IC_trend_tables!$A$1:$G$49194,7,FALSE),"-")</f>
        <v>16.984738523471801</v>
      </c>
      <c r="AQ52" s="30">
        <f>IFERROR(VLOOKUP(CONCATENATE($B52,"_",AQ$4,"_",$C$82,"_",$C$81),Data_for_IC_trend_tables!$A$1:$G$49194,7,FALSE),"-")</f>
        <v>16.656679285781099</v>
      </c>
      <c r="AR52" s="30">
        <f>IFERROR(VLOOKUP(CONCATENATE($B52,"_",AR$4,"_",$C$82,"_",$C$81),Data_for_IC_trend_tables!$A$1:$G$49194,7,FALSE),"-")</f>
        <v>15.7141110930193</v>
      </c>
      <c r="AS52" s="30">
        <f>IFERROR(VLOOKUP(CONCATENATE($B52,"_",AS$4,"_",$C$82,"_",$C$81),Data_for_IC_trend_tables!$A$1:$G$49194,7,FALSE),"-")</f>
        <v>14.5815683128526</v>
      </c>
      <c r="AT52" s="30">
        <f>IFERROR(VLOOKUP(CONCATENATE($B52,"_",AT$4,"_",$C$82,"_",$C$81),Data_for_IC_trend_tables!$A$1:$G$49194,7,FALSE),"-")</f>
        <v>15.4875499004152</v>
      </c>
      <c r="AU52" s="30">
        <f>IFERROR(VLOOKUP(CONCATENATE($B52,"_",AU$4,"_",$C$82,"_",$C$81),Data_for_IC_trend_tables!$A$1:$G$49194,7,FALSE),"-")</f>
        <v>14.783907602023</v>
      </c>
      <c r="AV52"/>
      <c r="AW52" s="30">
        <f>IFERROR(VLOOKUP(CONCATENATE($B52,"_",AW$4,"_",$C$82,"_",$C$81),Data_for_IC_trend_tables!$A$1:$G$49194,7,FALSE),"-")</f>
        <v>14.783907602023</v>
      </c>
      <c r="AX52" s="77">
        <f>E52*0.7</f>
        <v>343.7</v>
      </c>
      <c r="AY52" s="38" t="str">
        <f t="shared" si="0"/>
        <v>Yes</v>
      </c>
      <c r="AZ52" s="58">
        <f t="shared" si="1"/>
        <v>-0.95698601221407331</v>
      </c>
      <c r="BA52" s="79">
        <v>100</v>
      </c>
      <c r="BB52" s="38" t="str">
        <f t="shared" si="2"/>
        <v>Yes</v>
      </c>
      <c r="BC52" s="58">
        <f t="shared" si="3"/>
        <v>-0.85216092397977006</v>
      </c>
      <c r="BD52" s="79">
        <v>67</v>
      </c>
      <c r="BE52" s="38" t="str">
        <f t="shared" si="4"/>
        <v>Yes</v>
      </c>
      <c r="BF52" s="58">
        <f t="shared" si="5"/>
        <v>-0.77934466265637314</v>
      </c>
      <c r="BG52" s="241">
        <v>0.22</v>
      </c>
      <c r="BH52" s="38" t="str">
        <f t="shared" si="6"/>
        <v>Yes</v>
      </c>
      <c r="BI52" s="58">
        <f t="shared" si="7"/>
        <v>-0.34933796869954525</v>
      </c>
      <c r="BJ52" s="32" t="s">
        <v>76</v>
      </c>
      <c r="BK52" s="32" t="s">
        <v>76</v>
      </c>
      <c r="BL52" s="32" t="s">
        <v>76</v>
      </c>
      <c r="BM52" s="32" t="s">
        <v>76</v>
      </c>
      <c r="BN52"/>
      <c r="BO52"/>
      <c r="BP52"/>
      <c r="BQ52"/>
    </row>
    <row r="53" spans="1:69" s="3" customFormat="1" x14ac:dyDescent="0.2">
      <c r="B53" s="53" t="s">
        <v>177</v>
      </c>
      <c r="C53" s="61" t="s">
        <v>93</v>
      </c>
      <c r="D53" s="56">
        <v>1980</v>
      </c>
      <c r="E53" s="30">
        <f>IFERROR(VLOOKUP(CONCATENATE($B53,"_",E$4,"_",$C$82,"_",$C$81),Data_for_IC_trend_tables!$A$1:$G$49194,7,FALSE),"-")</f>
        <v>114.258980756395</v>
      </c>
      <c r="F53" s="30">
        <f>IFERROR(VLOOKUP(CONCATENATE($B53,"_",F$4,"_",$C$82,"_",$C$81),Data_for_IC_trend_tables!$A$1:$G$49194,7,FALSE),"-")</f>
        <v>99.592920723020896</v>
      </c>
      <c r="G53" s="30">
        <f>IFERROR(VLOOKUP(CONCATENATE($B53,"_",G$4,"_",$C$82,"_",$C$81),Data_for_IC_trend_tables!$A$1:$G$49194,7,FALSE),"-")</f>
        <v>87.498540344105507</v>
      </c>
      <c r="H53" s="30">
        <f>IFERROR(VLOOKUP(CONCATENATE($B53,"_",H$4,"_",$C$82,"_",$C$81),Data_for_IC_trend_tables!$A$1:$G$49194,7,FALSE),"-")</f>
        <v>81.4429044269462</v>
      </c>
      <c r="I53" s="30">
        <f>IFERROR(VLOOKUP(CONCATENATE($B53,"_",I$4,"_",$C$82,"_",$C$81),Data_for_IC_trend_tables!$A$1:$G$49194,7,FALSE),"-")</f>
        <v>76.337958998766396</v>
      </c>
      <c r="J53" s="30">
        <f>IFERROR(VLOOKUP(CONCATENATE($B53,"_",J$4,"_",$C$82,"_",$C$81),Data_for_IC_trend_tables!$A$1:$G$49194,7,FALSE),"-")</f>
        <v>68.206141409149794</v>
      </c>
      <c r="K53" s="30">
        <f>IFERROR(VLOOKUP(CONCATENATE($B53,"_",K$4,"_",$C$82,"_",$C$81),Data_for_IC_trend_tables!$A$1:$G$49194,7,FALSE),"-")</f>
        <v>61.386836423692202</v>
      </c>
      <c r="L53" s="30">
        <f>IFERROR(VLOOKUP(CONCATENATE($B53,"_",L$4,"_",$C$82,"_",$C$81),Data_for_IC_trend_tables!$A$1:$G$49194,7,FALSE),"-")</f>
        <v>56.396298712056797</v>
      </c>
      <c r="M53" s="30">
        <f>IFERROR(VLOOKUP(CONCATENATE($B53,"_",M$4,"_",$C$82,"_",$C$81),Data_for_IC_trend_tables!$A$1:$G$49194,7,FALSE),"-")</f>
        <v>51.665594632514498</v>
      </c>
      <c r="N53" s="30">
        <f>IFERROR(VLOOKUP(CONCATENATE($B53,"_",N$4,"_",$C$82,"_",$C$81),Data_for_IC_trend_tables!$A$1:$G$49194,7,FALSE),"-")</f>
        <v>45.251621141385698</v>
      </c>
      <c r="O53" s="30">
        <f>IFERROR(VLOOKUP(CONCATENATE($B53,"_",O$4,"_",$C$82,"_",$C$81),Data_for_IC_trend_tables!$A$1:$G$49194,7,FALSE),"-")</f>
        <v>39.168026449548201</v>
      </c>
      <c r="P53" s="30">
        <f>IFERROR(VLOOKUP(CONCATENATE($B53,"_",P$4,"_",$C$82,"_",$C$81),Data_for_IC_trend_tables!$A$1:$G$49194,7,FALSE),"-")</f>
        <v>37.079052859009103</v>
      </c>
      <c r="Q53" s="30">
        <f>IFERROR(VLOOKUP(CONCATENATE($B53,"_",Q$4,"_",$C$82,"_",$C$81),Data_for_IC_trend_tables!$A$1:$G$49194,7,FALSE),"-")</f>
        <v>32.730502316480703</v>
      </c>
      <c r="R53" s="30">
        <f>IFERROR(VLOOKUP(CONCATENATE($B53,"_",R$4,"_",$C$82,"_",$C$81),Data_for_IC_trend_tables!$A$1:$G$49194,7,FALSE),"-")</f>
        <v>28.126659154545099</v>
      </c>
      <c r="S53" s="30">
        <f>IFERROR(VLOOKUP(CONCATENATE($B53,"_",S$4,"_",$C$82,"_",$C$81),Data_for_IC_trend_tables!$A$1:$G$49194,7,FALSE),"-")</f>
        <v>26.0551243253562</v>
      </c>
      <c r="T53" s="30">
        <f>IFERROR(VLOOKUP(CONCATENATE($B53,"_",T$4,"_",$C$82,"_",$C$81),Data_for_IC_trend_tables!$A$1:$G$49194,7,FALSE),"-")</f>
        <v>26.4307637244729</v>
      </c>
      <c r="U53" s="30">
        <f>IFERROR(VLOOKUP(CONCATENATE($B53,"_",U$4,"_",$C$82,"_",$C$81),Data_for_IC_trend_tables!$A$1:$G$49194,7,FALSE),"-")</f>
        <v>25.315622652478702</v>
      </c>
      <c r="V53" s="30">
        <f>IFERROR(VLOOKUP(CONCATENATE($B53,"_",V$4,"_",$C$82,"_",$C$81),Data_for_IC_trend_tables!$A$1:$G$49194,7,FALSE),"-")</f>
        <v>22.028460130050799</v>
      </c>
      <c r="W53" s="30">
        <f>IFERROR(VLOOKUP(CONCATENATE($B53,"_",W$4,"_",$C$82,"_",$C$81),Data_for_IC_trend_tables!$A$1:$G$49194,7,FALSE),"-")</f>
        <v>21.767185636867701</v>
      </c>
      <c r="X53" s="30">
        <f>IFERROR(VLOOKUP(CONCATENATE($B53,"_",X$4,"_",$C$82,"_",$C$81),Data_for_IC_trend_tables!$A$1:$G$49194,7,FALSE),"-")</f>
        <v>17.6747298280618</v>
      </c>
      <c r="Y53" s="30">
        <f>IFERROR(VLOOKUP(CONCATENATE($B53,"_",Y$4,"_",$C$82,"_",$C$81),Data_for_IC_trend_tables!$A$1:$G$49194,7,FALSE),"-")</f>
        <v>15.8855932023551</v>
      </c>
      <c r="Z53" s="30">
        <f>IFERROR(VLOOKUP(CONCATENATE($B53,"_",Z$4,"_",$C$82,"_",$C$81),Data_for_IC_trend_tables!$A$1:$G$49194,7,FALSE),"-")</f>
        <v>17.127558946684999</v>
      </c>
      <c r="AA53" s="30">
        <f>IFERROR(VLOOKUP(CONCATENATE($B53,"_",AA$4,"_",$C$82,"_",$C$81),Data_for_IC_trend_tables!$A$1:$G$49194,7,FALSE),"-")</f>
        <v>15.316335115333599</v>
      </c>
      <c r="AB53" s="30">
        <f>IFERROR(VLOOKUP(CONCATENATE($B53,"_",AB$4,"_",$C$82,"_",$C$81),Data_for_IC_trend_tables!$A$1:$G$49194,7,FALSE),"-")</f>
        <v>15.13839612059</v>
      </c>
      <c r="AC53" s="30">
        <f>IFERROR(VLOOKUP(CONCATENATE($B53,"_",AC$4,"_",$C$82,"_",$C$81),Data_for_IC_trend_tables!$A$1:$G$49194,7,FALSE),"-")</f>
        <v>15.536824304058801</v>
      </c>
      <c r="AD53" s="30">
        <f>IFERROR(VLOOKUP(CONCATENATE($B53,"_",AD$4,"_",$C$82,"_",$C$81),Data_for_IC_trend_tables!$A$1:$G$49194,7,FALSE),"-")</f>
        <v>14.246769493292</v>
      </c>
      <c r="AE53" s="30">
        <f>IFERROR(VLOOKUP(CONCATENATE($B53,"_",AE$4,"_",$C$82,"_",$C$81),Data_for_IC_trend_tables!$A$1:$G$49194,7,FALSE),"-")</f>
        <v>13.425757203302201</v>
      </c>
      <c r="AF53" s="30">
        <f>IFERROR(VLOOKUP(CONCATENATE($B53,"_",AF$4,"_",$C$82,"_",$C$81),Data_for_IC_trend_tables!$A$1:$G$49194,7,FALSE),"-")</f>
        <v>11.603890298505799</v>
      </c>
      <c r="AG53" s="30">
        <f>IFERROR(VLOOKUP(CONCATENATE($B53,"_",AG$4,"_",$C$82,"_",$C$81),Data_for_IC_trend_tables!$A$1:$G$49194,7,FALSE),"-")</f>
        <v>11.594689164041</v>
      </c>
      <c r="AH53" s="30">
        <f>IFERROR(VLOOKUP(CONCATENATE($B53,"_",AH$4,"_",$C$82,"_",$C$81),Data_for_IC_trend_tables!$A$1:$G$49194,7,FALSE),"-")</f>
        <v>10.088324150505599</v>
      </c>
      <c r="AI53" s="30">
        <f>IFERROR(VLOOKUP(CONCATENATE($B53,"_",AI$4,"_",$C$82,"_",$C$81),Data_for_IC_trend_tables!$A$1:$G$49194,7,FALSE),"-")</f>
        <v>10.062849033804399</v>
      </c>
      <c r="AJ53" s="30">
        <f>IFERROR(VLOOKUP(CONCATENATE($B53,"_",AJ$4,"_",$C$82,"_",$C$81),Data_for_IC_trend_tables!$A$1:$G$49194,7,FALSE),"-")</f>
        <v>8.3249815735630008</v>
      </c>
      <c r="AK53" s="30">
        <f>IFERROR(VLOOKUP(CONCATENATE($B53,"_",AK$4,"_",$C$82,"_",$C$81),Data_for_IC_trend_tables!$A$1:$G$49194,7,FALSE),"-")</f>
        <v>8.3164718257610808</v>
      </c>
      <c r="AL53" s="30">
        <f>IFERROR(VLOOKUP(CONCATENATE($B53,"_",AL$4,"_",$C$82,"_",$C$81),Data_for_IC_trend_tables!$A$1:$G$49194,7,FALSE),"-")</f>
        <v>7.8910963701093202</v>
      </c>
      <c r="AM53" s="30">
        <f>IFERROR(VLOOKUP(CONCATENATE($B53,"_",AM$4,"_",$C$82,"_",$C$81),Data_for_IC_trend_tables!$A$1:$G$49194,7,FALSE),"-")</f>
        <v>6.8325934118650897</v>
      </c>
      <c r="AN53" s="30">
        <f>IFERROR(VLOOKUP(CONCATENATE($B53,"_",AN$4,"_",$C$82,"_",$C$81),Data_for_IC_trend_tables!$A$1:$G$49194,7,FALSE),"-")</f>
        <v>5.7686861683183501</v>
      </c>
      <c r="AO53" s="30">
        <f>IFERROR(VLOOKUP(CONCATENATE($B53,"_",AO$4,"_",$C$82,"_",$C$81),Data_for_IC_trend_tables!$A$1:$G$49194,7,FALSE),"-")</f>
        <v>5.1495070219217798</v>
      </c>
      <c r="AP53" s="30">
        <f>IFERROR(VLOOKUP(CONCATENATE($B53,"_",AP$4,"_",$C$82,"_",$C$81),Data_for_IC_trend_tables!$A$1:$G$49194,7,FALSE),"-")</f>
        <v>4.8508935464810099</v>
      </c>
      <c r="AQ53" s="30">
        <f>IFERROR(VLOOKUP(CONCATENATE($B53,"_",AQ$4,"_",$C$82,"_",$C$81),Data_for_IC_trend_tables!$A$1:$G$49194,7,FALSE),"-")</f>
        <v>4.6650568924431299</v>
      </c>
      <c r="AR53" s="30">
        <f>IFERROR(VLOOKUP(CONCATENATE($B53,"_",AR$4,"_",$C$82,"_",$C$81),Data_for_IC_trend_tables!$A$1:$G$49194,7,FALSE),"-")</f>
        <v>4.3103750495146702</v>
      </c>
      <c r="AS53" s="30">
        <f>IFERROR(VLOOKUP(CONCATENATE($B53,"_",AS$4,"_",$C$82,"_",$C$81),Data_for_IC_trend_tables!$A$1:$G$49194,7,FALSE),"-")</f>
        <v>3.6582635578328202</v>
      </c>
      <c r="AT53" s="30">
        <f>IFERROR(VLOOKUP(CONCATENATE($B53,"_",AT$4,"_",$C$82,"_",$C$81),Data_for_IC_trend_tables!$A$1:$G$49194,7,FALSE),"-")</f>
        <v>3.5643631849492001</v>
      </c>
      <c r="AU53" s="30">
        <f>IFERROR(VLOOKUP(CONCATENATE($B53,"_",AU$4,"_",$C$82,"_",$C$81),Data_for_IC_trend_tables!$A$1:$G$49194,7,FALSE),"-")</f>
        <v>3.2115697253890199</v>
      </c>
      <c r="AV53"/>
      <c r="AW53" s="30">
        <f>IFERROR(VLOOKUP(CONCATENATE($B53,"_",AW$4,"_",$C$82,"_",$C$81),Data_for_IC_trend_tables!$A$1:$G$49194,7,FALSE),"-")</f>
        <v>3.2115697253890199</v>
      </c>
      <c r="AX53" s="77">
        <f>E53*0.7</f>
        <v>79.981286529476492</v>
      </c>
      <c r="AY53" s="38" t="str">
        <f t="shared" si="0"/>
        <v>Yes</v>
      </c>
      <c r="AZ53" s="58">
        <f t="shared" si="1"/>
        <v>-0.95984598567059276</v>
      </c>
      <c r="BA53" s="79">
        <v>60</v>
      </c>
      <c r="BB53" s="38" t="str">
        <f t="shared" si="2"/>
        <v>Yes</v>
      </c>
      <c r="BC53" s="58">
        <f t="shared" si="3"/>
        <v>-0.94647383791018302</v>
      </c>
      <c r="BD53" s="80"/>
      <c r="BE53" s="38" t="str">
        <f t="shared" si="4"/>
        <v/>
      </c>
      <c r="BF53" s="58" t="str">
        <f t="shared" si="5"/>
        <v/>
      </c>
      <c r="BG53" s="241"/>
      <c r="BH53" s="38" t="str">
        <f t="shared" si="6"/>
        <v/>
      </c>
      <c r="BI53" s="58" t="str">
        <f t="shared" si="7"/>
        <v/>
      </c>
      <c r="BJ53" s="32" t="s">
        <v>76</v>
      </c>
      <c r="BK53" s="32" t="s">
        <v>76</v>
      </c>
      <c r="BL53" s="31"/>
      <c r="BM53" s="141"/>
      <c r="BN53"/>
      <c r="BO53"/>
      <c r="BP53"/>
      <c r="BQ53"/>
    </row>
    <row r="54" spans="1:69" s="3" customFormat="1" x14ac:dyDescent="0.2">
      <c r="B54" s="53" t="s">
        <v>177</v>
      </c>
      <c r="C54" s="65" t="s">
        <v>109</v>
      </c>
      <c r="D54" s="66"/>
      <c r="E54" s="34">
        <f>IFERROR(VLOOKUP(CONCATENATE($B54,"_",E$4,"_",$C$82,"_",$C$81),Data_for_IC_trend_tables!$A$1:$G$49194,7,FALSE)-VLOOKUP(CONCATENATE($B54,"_",E$4,"_",$C$84,"_",$C$81),Data_for_IC_trend_tables!$A$1:$G$49194,7,FALSE)+VLOOKUP(CONCATENATE($B54,"_",E$4,"_",$C$83,"_",$C$81),Data_for_IC_trend_tables!$A$1:$G$49194,7,FALSE),"-")</f>
        <v>114.258980756395</v>
      </c>
      <c r="F54" s="34">
        <f>IFERROR(VLOOKUP(CONCATENATE($B54,"_",F$4,"_",$C$82,"_",$C$81),Data_for_IC_trend_tables!$A$1:$G$49194,7,FALSE)-VLOOKUP(CONCATENATE($B54,"_",F$4,"_",$C$84,"_",$C$81),Data_for_IC_trend_tables!$A$1:$G$49194,7,FALSE)+VLOOKUP(CONCATENATE($B54,"_",F$4,"_",$C$83,"_",$C$81),Data_for_IC_trend_tables!$A$1:$G$49194,7,FALSE),"-")</f>
        <v>99.592920723020896</v>
      </c>
      <c r="G54" s="34">
        <f>IFERROR(VLOOKUP(CONCATENATE($B54,"_",G$4,"_",$C$82,"_",$C$81),Data_for_IC_trend_tables!$A$1:$G$49194,7,FALSE)-VLOOKUP(CONCATENATE($B54,"_",G$4,"_",$C$84,"_",$C$81),Data_for_IC_trend_tables!$A$1:$G$49194,7,FALSE)+VLOOKUP(CONCATENATE($B54,"_",G$4,"_",$C$83,"_",$C$81),Data_for_IC_trend_tables!$A$1:$G$49194,7,FALSE),"-")</f>
        <v>87.498540344105507</v>
      </c>
      <c r="H54" s="34">
        <f>IFERROR(VLOOKUP(CONCATENATE($B54,"_",H$4,"_",$C$82,"_",$C$81),Data_for_IC_trend_tables!$A$1:$G$49194,7,FALSE)-VLOOKUP(CONCATENATE($B54,"_",H$4,"_",$C$84,"_",$C$81),Data_for_IC_trend_tables!$A$1:$G$49194,7,FALSE)+VLOOKUP(CONCATENATE($B54,"_",H$4,"_",$C$83,"_",$C$81),Data_for_IC_trend_tables!$A$1:$G$49194,7,FALSE),"-")</f>
        <v>81.4429044269462</v>
      </c>
      <c r="I54" s="34">
        <f>IFERROR(VLOOKUP(CONCATENATE($B54,"_",I$4,"_",$C$82,"_",$C$81),Data_for_IC_trend_tables!$A$1:$G$49194,7,FALSE)-VLOOKUP(CONCATENATE($B54,"_",I$4,"_",$C$84,"_",$C$81),Data_for_IC_trend_tables!$A$1:$G$49194,7,FALSE)+VLOOKUP(CONCATENATE($B54,"_",I$4,"_",$C$83,"_",$C$81),Data_for_IC_trend_tables!$A$1:$G$49194,7,FALSE),"-")</f>
        <v>76.337958998766396</v>
      </c>
      <c r="J54" s="34">
        <f>IFERROR(VLOOKUP(CONCATENATE($B54,"_",J$4,"_",$C$82,"_",$C$81),Data_for_IC_trend_tables!$A$1:$G$49194,7,FALSE)-VLOOKUP(CONCATENATE($B54,"_",J$4,"_",$C$84,"_",$C$81),Data_for_IC_trend_tables!$A$1:$G$49194,7,FALSE)+VLOOKUP(CONCATENATE($B54,"_",J$4,"_",$C$83,"_",$C$81),Data_for_IC_trend_tables!$A$1:$G$49194,7,FALSE),"-")</f>
        <v>68.206141409149794</v>
      </c>
      <c r="K54" s="34">
        <f>IFERROR(VLOOKUP(CONCATENATE($B54,"_",K$4,"_",$C$82,"_",$C$81),Data_for_IC_trend_tables!$A$1:$G$49194,7,FALSE)-VLOOKUP(CONCATENATE($B54,"_",K$4,"_",$C$84,"_",$C$81),Data_for_IC_trend_tables!$A$1:$G$49194,7,FALSE)+VLOOKUP(CONCATENATE($B54,"_",K$4,"_",$C$83,"_",$C$81),Data_for_IC_trend_tables!$A$1:$G$49194,7,FALSE),"-")</f>
        <v>61.386836423692202</v>
      </c>
      <c r="L54" s="34">
        <f>IFERROR(VLOOKUP(CONCATENATE($B54,"_",L$4,"_",$C$82,"_",$C$81),Data_for_IC_trend_tables!$A$1:$G$49194,7,FALSE)-VLOOKUP(CONCATENATE($B54,"_",L$4,"_",$C$84,"_",$C$81),Data_for_IC_trend_tables!$A$1:$G$49194,7,FALSE)+VLOOKUP(CONCATENATE($B54,"_",L$4,"_",$C$83,"_",$C$81),Data_for_IC_trend_tables!$A$1:$G$49194,7,FALSE),"-")</f>
        <v>56.396298712056797</v>
      </c>
      <c r="M54" s="34">
        <f>IFERROR(VLOOKUP(CONCATENATE($B54,"_",M$4,"_",$C$82,"_",$C$81),Data_for_IC_trend_tables!$A$1:$G$49194,7,FALSE)-VLOOKUP(CONCATENATE($B54,"_",M$4,"_",$C$84,"_",$C$81),Data_for_IC_trend_tables!$A$1:$G$49194,7,FALSE)+VLOOKUP(CONCATENATE($B54,"_",M$4,"_",$C$83,"_",$C$81),Data_for_IC_trend_tables!$A$1:$G$49194,7,FALSE),"-")</f>
        <v>51.665594632514498</v>
      </c>
      <c r="N54" s="34">
        <f>IFERROR(VLOOKUP(CONCATENATE($B54,"_",N$4,"_",$C$82,"_",$C$81),Data_for_IC_trend_tables!$A$1:$G$49194,7,FALSE)-VLOOKUP(CONCATENATE($B54,"_",N$4,"_",$C$84,"_",$C$81),Data_for_IC_trend_tables!$A$1:$G$49194,7,FALSE)+VLOOKUP(CONCATENATE($B54,"_",N$4,"_",$C$83,"_",$C$81),Data_for_IC_trend_tables!$A$1:$G$49194,7,FALSE),"-")</f>
        <v>45.251621141385698</v>
      </c>
      <c r="O54" s="34">
        <f>IFERROR(VLOOKUP(CONCATENATE($B54,"_",O$4,"_",$C$82,"_",$C$81),Data_for_IC_trend_tables!$A$1:$G$49194,7,FALSE)-VLOOKUP(CONCATENATE($B54,"_",O$4,"_",$C$84,"_",$C$81),Data_for_IC_trend_tables!$A$1:$G$49194,7,FALSE)+VLOOKUP(CONCATENATE($B54,"_",O$4,"_",$C$83,"_",$C$81),Data_for_IC_trend_tables!$A$1:$G$49194,7,FALSE),"-")</f>
        <v>39.168430791593451</v>
      </c>
      <c r="P54" s="34">
        <f>IFERROR(VLOOKUP(CONCATENATE($B54,"_",P$4,"_",$C$82,"_",$C$81),Data_for_IC_trend_tables!$A$1:$G$49194,7,FALSE)-VLOOKUP(CONCATENATE($B54,"_",P$4,"_",$C$84,"_",$C$81),Data_for_IC_trend_tables!$A$1:$G$49194,7,FALSE)+VLOOKUP(CONCATENATE($B54,"_",P$4,"_",$C$83,"_",$C$81),Data_for_IC_trend_tables!$A$1:$G$49194,7,FALSE),"-")</f>
        <v>37.07638565285162</v>
      </c>
      <c r="Q54" s="34">
        <f>IFERROR(VLOOKUP(CONCATENATE($B54,"_",Q$4,"_",$C$82,"_",$C$81),Data_for_IC_trend_tables!$A$1:$G$49194,7,FALSE)-VLOOKUP(CONCATENATE($B54,"_",Q$4,"_",$C$84,"_",$C$81),Data_for_IC_trend_tables!$A$1:$G$49194,7,FALSE)+VLOOKUP(CONCATENATE($B54,"_",Q$4,"_",$C$83,"_",$C$81),Data_for_IC_trend_tables!$A$1:$G$49194,7,FALSE),"-")</f>
        <v>32.774609851370123</v>
      </c>
      <c r="R54" s="34">
        <f>IFERROR(VLOOKUP(CONCATENATE($B54,"_",R$4,"_",$C$82,"_",$C$81),Data_for_IC_trend_tables!$A$1:$G$49194,7,FALSE)-VLOOKUP(CONCATENATE($B54,"_",R$4,"_",$C$84,"_",$C$81),Data_for_IC_trend_tables!$A$1:$G$49194,7,FALSE)+VLOOKUP(CONCATENATE($B54,"_",R$4,"_",$C$83,"_",$C$81),Data_for_IC_trend_tables!$A$1:$G$49194,7,FALSE),"-")</f>
        <v>28.271900899320666</v>
      </c>
      <c r="S54" s="34">
        <f>IFERROR(VLOOKUP(CONCATENATE($B54,"_",S$4,"_",$C$82,"_",$C$81),Data_for_IC_trend_tables!$A$1:$G$49194,7,FALSE)-VLOOKUP(CONCATENATE($B54,"_",S$4,"_",$C$84,"_",$C$81),Data_for_IC_trend_tables!$A$1:$G$49194,7,FALSE)+VLOOKUP(CONCATENATE($B54,"_",S$4,"_",$C$83,"_",$C$81),Data_for_IC_trend_tables!$A$1:$G$49194,7,FALSE),"-")</f>
        <v>26.04404217325331</v>
      </c>
      <c r="T54" s="34">
        <f>IFERROR(VLOOKUP(CONCATENATE($B54,"_",T$4,"_",$C$82,"_",$C$81),Data_for_IC_trend_tables!$A$1:$G$49194,7,FALSE)-VLOOKUP(CONCATENATE($B54,"_",T$4,"_",$C$84,"_",$C$81),Data_for_IC_trend_tables!$A$1:$G$49194,7,FALSE)+VLOOKUP(CONCATENATE($B54,"_",T$4,"_",$C$83,"_",$C$81),Data_for_IC_trend_tables!$A$1:$G$49194,7,FALSE),"-")</f>
        <v>26.416632253855038</v>
      </c>
      <c r="U54" s="34">
        <f>IFERROR(VLOOKUP(CONCATENATE($B54,"_",U$4,"_",$C$82,"_",$C$81),Data_for_IC_trend_tables!$A$1:$G$49194,7,FALSE)-VLOOKUP(CONCATENATE($B54,"_",U$4,"_",$C$84,"_",$C$81),Data_for_IC_trend_tables!$A$1:$G$49194,7,FALSE)+VLOOKUP(CONCATENATE($B54,"_",U$4,"_",$C$83,"_",$C$81),Data_for_IC_trend_tables!$A$1:$G$49194,7,FALSE),"-")</f>
        <v>25.319125376331481</v>
      </c>
      <c r="V54" s="34">
        <f>IFERROR(VLOOKUP(CONCATENATE($B54,"_",V$4,"_",$C$82,"_",$C$81),Data_for_IC_trend_tables!$A$1:$G$49194,7,FALSE)-VLOOKUP(CONCATENATE($B54,"_",V$4,"_",$C$84,"_",$C$81),Data_for_IC_trend_tables!$A$1:$G$49194,7,FALSE)+VLOOKUP(CONCATENATE($B54,"_",V$4,"_",$C$83,"_",$C$81),Data_for_IC_trend_tables!$A$1:$G$49194,7,FALSE),"-")</f>
        <v>21.996060564692499</v>
      </c>
      <c r="W54" s="34">
        <f>IFERROR(VLOOKUP(CONCATENATE($B54,"_",W$4,"_",$C$82,"_",$C$81),Data_for_IC_trend_tables!$A$1:$G$49194,7,FALSE)-VLOOKUP(CONCATENATE($B54,"_",W$4,"_",$C$84,"_",$C$81),Data_for_IC_trend_tables!$A$1:$G$49194,7,FALSE)+VLOOKUP(CONCATENATE($B54,"_",W$4,"_",$C$83,"_",$C$81),Data_for_IC_trend_tables!$A$1:$G$49194,7,FALSE),"-")</f>
        <v>21.752230208989161</v>
      </c>
      <c r="X54" s="34">
        <f>IFERROR(VLOOKUP(CONCATENATE($B54,"_",X$4,"_",$C$82,"_",$C$81),Data_for_IC_trend_tables!$A$1:$G$49194,7,FALSE)-VLOOKUP(CONCATENATE($B54,"_",X$4,"_",$C$84,"_",$C$81),Data_for_IC_trend_tables!$A$1:$G$49194,7,FALSE)+VLOOKUP(CONCATENATE($B54,"_",X$4,"_",$C$83,"_",$C$81),Data_for_IC_trend_tables!$A$1:$G$49194,7,FALSE),"-")</f>
        <v>17.613588000324981</v>
      </c>
      <c r="Y54" s="34">
        <f>IFERROR(VLOOKUP(CONCATENATE($B54,"_",Y$4,"_",$C$82,"_",$C$81),Data_for_IC_trend_tables!$A$1:$G$49194,7,FALSE)-VLOOKUP(CONCATENATE($B54,"_",Y$4,"_",$C$84,"_",$C$81),Data_for_IC_trend_tables!$A$1:$G$49194,7,FALSE)+VLOOKUP(CONCATENATE($B54,"_",Y$4,"_",$C$83,"_",$C$81),Data_for_IC_trend_tables!$A$1:$G$49194,7,FALSE),"-")</f>
        <v>15.84681484273697</v>
      </c>
      <c r="Z54" s="34">
        <f>IFERROR(VLOOKUP(CONCATENATE($B54,"_",Z$4,"_",$C$82,"_",$C$81),Data_for_IC_trend_tables!$A$1:$G$49194,7,FALSE)-VLOOKUP(CONCATENATE($B54,"_",Z$4,"_",$C$84,"_",$C$81),Data_for_IC_trend_tables!$A$1:$G$49194,7,FALSE)+VLOOKUP(CONCATENATE($B54,"_",Z$4,"_",$C$83,"_",$C$81),Data_for_IC_trend_tables!$A$1:$G$49194,7,FALSE),"-")</f>
        <v>17.12507838668628</v>
      </c>
      <c r="AA54" s="34">
        <f>IFERROR(VLOOKUP(CONCATENATE($B54,"_",AA$4,"_",$C$82,"_",$C$81),Data_for_IC_trend_tables!$A$1:$G$49194,7,FALSE)-VLOOKUP(CONCATENATE($B54,"_",AA$4,"_",$C$84,"_",$C$81),Data_for_IC_trend_tables!$A$1:$G$49194,7,FALSE)+VLOOKUP(CONCATENATE($B54,"_",AA$4,"_",$C$83,"_",$C$81),Data_for_IC_trend_tables!$A$1:$G$49194,7,FALSE),"-")</f>
        <v>15.33454893507535</v>
      </c>
      <c r="AB54" s="34">
        <f>IFERROR(VLOOKUP(CONCATENATE($B54,"_",AB$4,"_",$C$82,"_",$C$81),Data_for_IC_trend_tables!$A$1:$G$49194,7,FALSE)-VLOOKUP(CONCATENATE($B54,"_",AB$4,"_",$C$84,"_",$C$81),Data_for_IC_trend_tables!$A$1:$G$49194,7,FALSE)+VLOOKUP(CONCATENATE($B54,"_",AB$4,"_",$C$83,"_",$C$81),Data_for_IC_trend_tables!$A$1:$G$49194,7,FALSE),"-")</f>
        <v>15.150597604021268</v>
      </c>
      <c r="AC54" s="34">
        <f>IFERROR(VLOOKUP(CONCATENATE($B54,"_",AC$4,"_",$C$82,"_",$C$81),Data_for_IC_trend_tables!$A$1:$G$49194,7,FALSE)-VLOOKUP(CONCATENATE($B54,"_",AC$4,"_",$C$84,"_",$C$81),Data_for_IC_trend_tables!$A$1:$G$49194,7,FALSE)+VLOOKUP(CONCATENATE($B54,"_",AC$4,"_",$C$83,"_",$C$81),Data_for_IC_trend_tables!$A$1:$G$49194,7,FALSE),"-")</f>
        <v>15.540810489537515</v>
      </c>
      <c r="AD54" s="34">
        <f>IFERROR(VLOOKUP(CONCATENATE($B54,"_",AD$4,"_",$C$82,"_",$C$81),Data_for_IC_trend_tables!$A$1:$G$49194,7,FALSE)-VLOOKUP(CONCATENATE($B54,"_",AD$4,"_",$C$84,"_",$C$81),Data_for_IC_trend_tables!$A$1:$G$49194,7,FALSE)+VLOOKUP(CONCATENATE($B54,"_",AD$4,"_",$C$83,"_",$C$81),Data_for_IC_trend_tables!$A$1:$G$49194,7,FALSE),"-")</f>
        <v>14.244188019648369</v>
      </c>
      <c r="AE54" s="34">
        <f>IFERROR(VLOOKUP(CONCATENATE($B54,"_",AE$4,"_",$C$82,"_",$C$81),Data_for_IC_trend_tables!$A$1:$G$49194,7,FALSE)-VLOOKUP(CONCATENATE($B54,"_",AE$4,"_",$C$84,"_",$C$81),Data_for_IC_trend_tables!$A$1:$G$49194,7,FALSE)+VLOOKUP(CONCATENATE($B54,"_",AE$4,"_",$C$83,"_",$C$81),Data_for_IC_trend_tables!$A$1:$G$49194,7,FALSE),"-")</f>
        <v>13.422445976869028</v>
      </c>
      <c r="AF54" s="34">
        <f>IFERROR(VLOOKUP(CONCATENATE($B54,"_",AF$4,"_",$C$82,"_",$C$81),Data_for_IC_trend_tables!$A$1:$G$49194,7,FALSE)-VLOOKUP(CONCATENATE($B54,"_",AF$4,"_",$C$84,"_",$C$81),Data_for_IC_trend_tables!$A$1:$G$49194,7,FALSE)+VLOOKUP(CONCATENATE($B54,"_",AF$4,"_",$C$83,"_",$C$81),Data_for_IC_trend_tables!$A$1:$G$49194,7,FALSE),"-")</f>
        <v>11.59964707211434</v>
      </c>
      <c r="AG54" s="34">
        <f>IFERROR(VLOOKUP(CONCATENATE($B54,"_",AG$4,"_",$C$82,"_",$C$81),Data_for_IC_trend_tables!$A$1:$G$49194,7,FALSE)-VLOOKUP(CONCATENATE($B54,"_",AG$4,"_",$C$84,"_",$C$81),Data_for_IC_trend_tables!$A$1:$G$49194,7,FALSE)+VLOOKUP(CONCATENATE($B54,"_",AG$4,"_",$C$83,"_",$C$81),Data_for_IC_trend_tables!$A$1:$G$49194,7,FALSE),"-")</f>
        <v>11.589423850289982</v>
      </c>
      <c r="AH54" s="34">
        <f>IFERROR(VLOOKUP(CONCATENATE($B54,"_",AH$4,"_",$C$82,"_",$C$81),Data_for_IC_trend_tables!$A$1:$G$49194,7,FALSE)-VLOOKUP(CONCATENATE($B54,"_",AH$4,"_",$C$84,"_",$C$81),Data_for_IC_trend_tables!$A$1:$G$49194,7,FALSE)+VLOOKUP(CONCATENATE($B54,"_",AH$4,"_",$C$83,"_",$C$81),Data_for_IC_trend_tables!$A$1:$G$49194,7,FALSE),"-")</f>
        <v>10.084529087980805</v>
      </c>
      <c r="AI54" s="34">
        <f>IFERROR(VLOOKUP(CONCATENATE($B54,"_",AI$4,"_",$C$82,"_",$C$81),Data_for_IC_trend_tables!$A$1:$G$49194,7,FALSE)-VLOOKUP(CONCATENATE($B54,"_",AI$4,"_",$C$84,"_",$C$81),Data_for_IC_trend_tables!$A$1:$G$49194,7,FALSE)+VLOOKUP(CONCATENATE($B54,"_",AI$4,"_",$C$83,"_",$C$81),Data_for_IC_trend_tables!$A$1:$G$49194,7,FALSE),"-")</f>
        <v>10.059921205598068</v>
      </c>
      <c r="AJ54" s="34">
        <f>IFERROR(VLOOKUP(CONCATENATE($B54,"_",AJ$4,"_",$C$82,"_",$C$81),Data_for_IC_trend_tables!$A$1:$G$49194,7,FALSE)-VLOOKUP(CONCATENATE($B54,"_",AJ$4,"_",$C$84,"_",$C$81),Data_for_IC_trend_tables!$A$1:$G$49194,7,FALSE)+VLOOKUP(CONCATENATE($B54,"_",AJ$4,"_",$C$83,"_",$C$81),Data_for_IC_trend_tables!$A$1:$G$49194,7,FALSE),"-")</f>
        <v>8.3227285400117204</v>
      </c>
      <c r="AK54" s="34">
        <f>IFERROR(VLOOKUP(CONCATENATE($B54,"_",AK$4,"_",$C$82,"_",$C$81),Data_for_IC_trend_tables!$A$1:$G$49194,7,FALSE)-VLOOKUP(CONCATENATE($B54,"_",AK$4,"_",$C$84,"_",$C$81),Data_for_IC_trend_tables!$A$1:$G$49194,7,FALSE)+VLOOKUP(CONCATENATE($B54,"_",AK$4,"_",$C$83,"_",$C$81),Data_for_IC_trend_tables!$A$1:$G$49194,7,FALSE),"-")</f>
        <v>8.3135785407456222</v>
      </c>
      <c r="AL54" s="34">
        <f>IFERROR(VLOOKUP(CONCATENATE($B54,"_",AL$4,"_",$C$82,"_",$C$81),Data_for_IC_trend_tables!$A$1:$G$49194,7,FALSE)-VLOOKUP(CONCATENATE($B54,"_",AL$4,"_",$C$84,"_",$C$81),Data_for_IC_trend_tables!$A$1:$G$49194,7,FALSE)+VLOOKUP(CONCATENATE($B54,"_",AL$4,"_",$C$83,"_",$C$81),Data_for_IC_trend_tables!$A$1:$G$49194,7,FALSE),"-")</f>
        <v>7.8885903072165711</v>
      </c>
      <c r="AM54" s="34">
        <f>IFERROR(VLOOKUP(CONCATENATE($B54,"_",AM$4,"_",$C$82,"_",$C$81),Data_for_IC_trend_tables!$A$1:$G$49194,7,FALSE)-VLOOKUP(CONCATENATE($B54,"_",AM$4,"_",$C$84,"_",$C$81),Data_for_IC_trend_tables!$A$1:$G$49194,7,FALSE)+VLOOKUP(CONCATENATE($B54,"_",AM$4,"_",$C$83,"_",$C$81),Data_for_IC_trend_tables!$A$1:$G$49194,7,FALSE),"-")</f>
        <v>6.8306970186340354</v>
      </c>
      <c r="AN54" s="34">
        <f>IFERROR(VLOOKUP(CONCATENATE($B54,"_",AN$4,"_",$C$82,"_",$C$81),Data_for_IC_trend_tables!$A$1:$G$49194,7,FALSE)-VLOOKUP(CONCATENATE($B54,"_",AN$4,"_",$C$84,"_",$C$81),Data_for_IC_trend_tables!$A$1:$G$49194,7,FALSE)+VLOOKUP(CONCATENATE($B54,"_",AN$4,"_",$C$83,"_",$C$81),Data_for_IC_trend_tables!$A$1:$G$49194,7,FALSE),"-")</f>
        <v>5.7693472454532895</v>
      </c>
      <c r="AO54" s="34">
        <f>IFERROR(VLOOKUP(CONCATENATE($B54,"_",AO$4,"_",$C$82,"_",$C$81),Data_for_IC_trend_tables!$A$1:$G$49194,7,FALSE)-VLOOKUP(CONCATENATE($B54,"_",AO$4,"_",$C$84,"_",$C$81),Data_for_IC_trend_tables!$A$1:$G$49194,7,FALSE)+VLOOKUP(CONCATENATE($B54,"_",AO$4,"_",$C$83,"_",$C$81),Data_for_IC_trend_tables!$A$1:$G$49194,7,FALSE),"-")</f>
        <v>5.1508018493085581</v>
      </c>
      <c r="AP54" s="34">
        <f>IFERROR(VLOOKUP(CONCATENATE($B54,"_",AP$4,"_",$C$82,"_",$C$81),Data_for_IC_trend_tables!$A$1:$G$49194,7,FALSE)-VLOOKUP(CONCATENATE($B54,"_",AP$4,"_",$C$84,"_",$C$81),Data_for_IC_trend_tables!$A$1:$G$49194,7,FALSE)+VLOOKUP(CONCATENATE($B54,"_",AP$4,"_",$C$83,"_",$C$81),Data_for_IC_trend_tables!$A$1:$G$49194,7,FALSE),"-")</f>
        <v>4.8515556074638369</v>
      </c>
      <c r="AQ54" s="34">
        <f>IFERROR(VLOOKUP(CONCATENATE($B54,"_",AQ$4,"_",$C$82,"_",$C$81),Data_for_IC_trend_tables!$A$1:$G$49194,7,FALSE)-VLOOKUP(CONCATENATE($B54,"_",AQ$4,"_",$C$84,"_",$C$81),Data_for_IC_trend_tables!$A$1:$G$49194,7,FALSE)+VLOOKUP(CONCATENATE($B54,"_",AQ$4,"_",$C$83,"_",$C$81),Data_for_IC_trend_tables!$A$1:$G$49194,7,FALSE),"-")</f>
        <v>4.6646724262745503</v>
      </c>
      <c r="AR54" s="34">
        <f>IFERROR(VLOOKUP(CONCATENATE($B54,"_",AR$4,"_",$C$82,"_",$C$81),Data_for_IC_trend_tables!$A$1:$G$49194,7,FALSE)-VLOOKUP(CONCATENATE($B54,"_",AR$4,"_",$C$84,"_",$C$81),Data_for_IC_trend_tables!$A$1:$G$49194,7,FALSE)+VLOOKUP(CONCATENATE($B54,"_",AR$4,"_",$C$83,"_",$C$81),Data_for_IC_trend_tables!$A$1:$G$49194,7,FALSE),"-")</f>
        <v>4.3100849999960538</v>
      </c>
      <c r="AS54" s="34">
        <f>IFERROR(VLOOKUP(CONCATENATE($B54,"_",AS$4,"_",$C$82,"_",$C$81),Data_for_IC_trend_tables!$A$1:$G$49194,7,FALSE)-VLOOKUP(CONCATENATE($B54,"_",AS$4,"_",$C$84,"_",$C$81),Data_for_IC_trend_tables!$A$1:$G$49194,7,FALSE)+VLOOKUP(CONCATENATE($B54,"_",AS$4,"_",$C$83,"_",$C$81),Data_for_IC_trend_tables!$A$1:$G$49194,7,FALSE),"-")</f>
        <v>3.657838469758206</v>
      </c>
      <c r="AT54" s="34">
        <f>IFERROR(VLOOKUP(CONCATENATE($B54,"_",AT$4,"_",$C$82,"_",$C$81),Data_for_IC_trend_tables!$A$1:$G$49194,7,FALSE)-VLOOKUP(CONCATENATE($B54,"_",AT$4,"_",$C$84,"_",$C$81),Data_for_IC_trend_tables!$A$1:$G$49194,7,FALSE)+VLOOKUP(CONCATENATE($B54,"_",AT$4,"_",$C$83,"_",$C$81),Data_for_IC_trend_tables!$A$1:$G$49194,7,FALSE),"-")</f>
        <v>3.5651808272524388</v>
      </c>
      <c r="AU54" s="34">
        <f>IFERROR(VLOOKUP(CONCATENATE($B54,"_",AU$4,"_",$C$82,"_",$C$81),Data_for_IC_trend_tables!$A$1:$G$49194,7,FALSE)-VLOOKUP(CONCATENATE($B54,"_",AU$4,"_",$C$84,"_",$C$81),Data_for_IC_trend_tables!$A$1:$G$49194,7,FALSE)+VLOOKUP(CONCATENATE($B54,"_",AU$4,"_",$C$83,"_",$C$81),Data_for_IC_trend_tables!$A$1:$G$49194,7,FALSE),"-")</f>
        <v>3.2137470362299019</v>
      </c>
      <c r="AV54"/>
      <c r="AW54" s="34">
        <f>IFERROR(VLOOKUP(CONCATENATE($B54,"_",AW$4,"_",$C$82,"_",$C$81),Data_for_IC_trend_tables!$A$1:$G$49194,7,FALSE)-VLOOKUP(CONCATENATE($B54,"_",AW$4,"_",$C$84,"_",$C$81),Data_for_IC_trend_tables!$A$1:$G$49194,7,FALSE)+VLOOKUP(CONCATENATE($B54,"_",AW$4,"_",$C$83,"_",$C$81),Data_for_IC_trend_tables!$A$1:$G$49194,7,FALSE),"-")</f>
        <v>3.2137470362299019</v>
      </c>
      <c r="AX54" s="104"/>
      <c r="AY54" s="38" t="str">
        <f t="shared" si="0"/>
        <v/>
      </c>
      <c r="AZ54" s="58" t="str">
        <f t="shared" si="1"/>
        <v/>
      </c>
      <c r="BA54" s="132"/>
      <c r="BB54" s="38" t="str">
        <f t="shared" si="2"/>
        <v/>
      </c>
      <c r="BC54" s="58" t="str">
        <f t="shared" si="3"/>
        <v/>
      </c>
      <c r="BD54" s="79">
        <v>26</v>
      </c>
      <c r="BE54" s="38" t="str">
        <f t="shared" si="4"/>
        <v>Yes</v>
      </c>
      <c r="BF54" s="58">
        <f t="shared" si="5"/>
        <v>-0.87639434476038847</v>
      </c>
      <c r="BG54" s="241">
        <v>0.21</v>
      </c>
      <c r="BH54" s="38" t="str">
        <f t="shared" si="6"/>
        <v>Yes</v>
      </c>
      <c r="BI54" s="58">
        <f t="shared" si="7"/>
        <v>-0.56438187197495049</v>
      </c>
      <c r="BJ54" s="52"/>
      <c r="BK54" s="52"/>
      <c r="BL54" s="32" t="s">
        <v>76</v>
      </c>
      <c r="BM54" s="140" t="s">
        <v>76</v>
      </c>
      <c r="BN54"/>
      <c r="BO54"/>
      <c r="BP54"/>
      <c r="BQ54"/>
    </row>
    <row r="55" spans="1:69" s="17" customFormat="1" x14ac:dyDescent="0.2">
      <c r="B55" s="53" t="s">
        <v>178</v>
      </c>
      <c r="C55" s="71" t="s">
        <v>114</v>
      </c>
      <c r="D55" s="56">
        <v>1980</v>
      </c>
      <c r="E55" s="30">
        <f>IFERROR(VLOOKUP(CONCATENATE($B55,"_",E$4,"_",$C$82,"_",$C$81),Data_for_IC_trend_tables!$A$1:$G$49194,7,FALSE),"-")</f>
        <v>67.335506010411805</v>
      </c>
      <c r="F55" s="30" t="str">
        <f>IFERROR(VLOOKUP(CONCATENATE($B55,"_",F$4,"_",$C$82,"_",$C$81),Data_for_IC_trend_tables!$A$1:$G$49194,7,FALSE),"-")</f>
        <v>-</v>
      </c>
      <c r="G55" s="30" t="str">
        <f>IFERROR(VLOOKUP(CONCATENATE($B55,"_",G$4,"_",$C$82,"_",$C$81),Data_for_IC_trend_tables!$A$1:$G$49194,7,FALSE),"-")</f>
        <v>-</v>
      </c>
      <c r="H55" s="30" t="str">
        <f>IFERROR(VLOOKUP(CONCATENATE($B55,"_",H$4,"_",$C$82,"_",$C$81),Data_for_IC_trend_tables!$A$1:$G$49194,7,FALSE),"-")</f>
        <v>-</v>
      </c>
      <c r="I55" s="30" t="str">
        <f>IFERROR(VLOOKUP(CONCATENATE($B55,"_",I$4,"_",$C$82,"_",$C$81),Data_for_IC_trend_tables!$A$1:$G$49194,7,FALSE),"-")</f>
        <v>-</v>
      </c>
      <c r="J55" s="30" t="str">
        <f>IFERROR(VLOOKUP(CONCATENATE($B55,"_",J$4,"_",$C$82,"_",$C$81),Data_for_IC_trend_tables!$A$1:$G$49194,7,FALSE),"-")</f>
        <v>-</v>
      </c>
      <c r="K55" s="30" t="str">
        <f>IFERROR(VLOOKUP(CONCATENATE($B55,"_",K$4,"_",$C$82,"_",$C$81),Data_for_IC_trend_tables!$A$1:$G$49194,7,FALSE),"-")</f>
        <v>-</v>
      </c>
      <c r="L55" s="30" t="str">
        <f>IFERROR(VLOOKUP(CONCATENATE($B55,"_",L$4,"_",$C$82,"_",$C$81),Data_for_IC_trend_tables!$A$1:$G$49194,7,FALSE),"-")</f>
        <v>-</v>
      </c>
      <c r="M55" s="30" t="str">
        <f>IFERROR(VLOOKUP(CONCATENATE($B55,"_",M$4,"_",$C$82,"_",$C$81),Data_for_IC_trend_tables!$A$1:$G$49194,7,FALSE),"-")</f>
        <v>-</v>
      </c>
      <c r="N55" s="30" t="str">
        <f>IFERROR(VLOOKUP(CONCATENATE($B55,"_",N$4,"_",$C$82,"_",$C$81),Data_for_IC_trend_tables!$A$1:$G$49194,7,FALSE),"-")</f>
        <v>-</v>
      </c>
      <c r="O55" s="30">
        <f>IFERROR(VLOOKUP(CONCATENATE($B55,"_",O$4,"_",$C$82,"_",$C$81),Data_for_IC_trend_tables!$A$1:$G$49194,7,FALSE),"-")</f>
        <v>112.14974539280099</v>
      </c>
      <c r="P55" s="30">
        <f>IFERROR(VLOOKUP(CONCATENATE($B55,"_",P$4,"_",$C$82,"_",$C$81),Data_for_IC_trend_tables!$A$1:$G$49194,7,FALSE),"-")</f>
        <v>91.210678631410602</v>
      </c>
      <c r="Q55" s="30">
        <f>IFERROR(VLOOKUP(CONCATENATE($B55,"_",Q$4,"_",$C$82,"_",$C$81),Data_for_IC_trend_tables!$A$1:$G$49194,7,FALSE),"-")</f>
        <v>88.391900175739096</v>
      </c>
      <c r="R55" s="30">
        <f>IFERROR(VLOOKUP(CONCATENATE($B55,"_",R$4,"_",$C$82,"_",$C$81),Data_for_IC_trend_tables!$A$1:$G$49194,7,FALSE),"-")</f>
        <v>90.902910546249501</v>
      </c>
      <c r="S55" s="30">
        <f>IFERROR(VLOOKUP(CONCATENATE($B55,"_",S$4,"_",$C$82,"_",$C$81),Data_for_IC_trend_tables!$A$1:$G$49194,7,FALSE),"-")</f>
        <v>90.176384585487199</v>
      </c>
      <c r="T55" s="30">
        <f>IFERROR(VLOOKUP(CONCATENATE($B55,"_",T$4,"_",$C$82,"_",$C$81),Data_for_IC_trend_tables!$A$1:$G$49194,7,FALSE),"-")</f>
        <v>96.540832031845795</v>
      </c>
      <c r="U55" s="30">
        <f>IFERROR(VLOOKUP(CONCATENATE($B55,"_",U$4,"_",$C$82,"_",$C$81),Data_for_IC_trend_tables!$A$1:$G$49194,7,FALSE),"-")</f>
        <v>90.421611851027393</v>
      </c>
      <c r="V55" s="30">
        <f>IFERROR(VLOOKUP(CONCATENATE($B55,"_",V$4,"_",$C$82,"_",$C$81),Data_for_IC_trend_tables!$A$1:$G$49194,7,FALSE),"-")</f>
        <v>94.758118198281494</v>
      </c>
      <c r="W55" s="30">
        <f>IFERROR(VLOOKUP(CONCATENATE($B55,"_",W$4,"_",$C$82,"_",$C$81),Data_for_IC_trend_tables!$A$1:$G$49194,7,FALSE),"-")</f>
        <v>109.287880604252</v>
      </c>
      <c r="X55" s="30">
        <f>IFERROR(VLOOKUP(CONCATENATE($B55,"_",X$4,"_",$C$82,"_",$C$81),Data_for_IC_trend_tables!$A$1:$G$49194,7,FALSE),"-")</f>
        <v>99.239331399988899</v>
      </c>
      <c r="Y55" s="30">
        <f>IFERROR(VLOOKUP(CONCATENATE($B55,"_",Y$4,"_",$C$82,"_",$C$81),Data_for_IC_trend_tables!$A$1:$G$49194,7,FALSE),"-")</f>
        <v>106.177112327912</v>
      </c>
      <c r="Z55" s="30">
        <f>IFERROR(VLOOKUP(CONCATENATE($B55,"_",Z$4,"_",$C$82,"_",$C$81),Data_for_IC_trend_tables!$A$1:$G$49194,7,FALSE),"-")</f>
        <v>108.22660693549599</v>
      </c>
      <c r="AA55" s="30">
        <f>IFERROR(VLOOKUP(CONCATENATE($B55,"_",AA$4,"_",$C$82,"_",$C$81),Data_for_IC_trend_tables!$A$1:$G$49194,7,FALSE),"-")</f>
        <v>96.136722139796007</v>
      </c>
      <c r="AB55" s="30">
        <f>IFERROR(VLOOKUP(CONCATENATE($B55,"_",AB$4,"_",$C$82,"_",$C$81),Data_for_IC_trend_tables!$A$1:$G$49194,7,FALSE),"-")</f>
        <v>94.7597623506649</v>
      </c>
      <c r="AC55" s="30">
        <f>IFERROR(VLOOKUP(CONCATENATE($B55,"_",AC$4,"_",$C$82,"_",$C$81),Data_for_IC_trend_tables!$A$1:$G$49194,7,FALSE),"-")</f>
        <v>95.631021461388997</v>
      </c>
      <c r="AD55" s="30">
        <f>IFERROR(VLOOKUP(CONCATENATE($B55,"_",AD$4,"_",$C$82,"_",$C$81),Data_for_IC_trend_tables!$A$1:$G$49194,7,FALSE),"-")</f>
        <v>94.777059385017296</v>
      </c>
      <c r="AE55" s="30">
        <f>IFERROR(VLOOKUP(CONCATENATE($B55,"_",AE$4,"_",$C$82,"_",$C$81),Data_for_IC_trend_tables!$A$1:$G$49194,7,FALSE),"-")</f>
        <v>93.133926825722398</v>
      </c>
      <c r="AF55" s="30">
        <f>IFERROR(VLOOKUP(CONCATENATE($B55,"_",AF$4,"_",$C$82,"_",$C$81),Data_for_IC_trend_tables!$A$1:$G$49194,7,FALSE),"-")</f>
        <v>98.480796711135497</v>
      </c>
      <c r="AG55" s="30">
        <f>IFERROR(VLOOKUP(CONCATENATE($B55,"_",AG$4,"_",$C$82,"_",$C$81),Data_for_IC_trend_tables!$A$1:$G$49194,7,FALSE),"-")</f>
        <v>76.827604263378902</v>
      </c>
      <c r="AH55" s="30">
        <f>IFERROR(VLOOKUP(CONCATENATE($B55,"_",AH$4,"_",$C$82,"_",$C$81),Data_for_IC_trend_tables!$A$1:$G$49194,7,FALSE),"-")</f>
        <v>103.048907834101</v>
      </c>
      <c r="AI55" s="30">
        <f>IFERROR(VLOOKUP(CONCATENATE($B55,"_",AI$4,"_",$C$82,"_",$C$81),Data_for_IC_trend_tables!$A$1:$G$49194,7,FALSE),"-")</f>
        <v>85.631466485207596</v>
      </c>
      <c r="AJ55" s="30">
        <f>IFERROR(VLOOKUP(CONCATENATE($B55,"_",AJ$4,"_",$C$82,"_",$C$81),Data_for_IC_trend_tables!$A$1:$G$49194,7,FALSE),"-")</f>
        <v>103.38595034978</v>
      </c>
      <c r="AK55" s="30">
        <f>IFERROR(VLOOKUP(CONCATENATE($B55,"_",AK$4,"_",$C$82,"_",$C$81),Data_for_IC_trend_tables!$A$1:$G$49194,7,FALSE),"-")</f>
        <v>91.304521631107505</v>
      </c>
      <c r="AL55" s="30">
        <f>IFERROR(VLOOKUP(CONCATENATE($B55,"_",AL$4,"_",$C$82,"_",$C$81),Data_for_IC_trend_tables!$A$1:$G$49194,7,FALSE),"-")</f>
        <v>82.025963843627096</v>
      </c>
      <c r="AM55" s="30">
        <f>IFERROR(VLOOKUP(CONCATENATE($B55,"_",AM$4,"_",$C$82,"_",$C$81),Data_for_IC_trend_tables!$A$1:$G$49194,7,FALSE),"-")</f>
        <v>82.685386648662202</v>
      </c>
      <c r="AN55" s="30">
        <f>IFERROR(VLOOKUP(CONCATENATE($B55,"_",AN$4,"_",$C$82,"_",$C$81),Data_for_IC_trend_tables!$A$1:$G$49194,7,FALSE),"-")</f>
        <v>74.998961791748997</v>
      </c>
      <c r="AO55" s="30">
        <f>IFERROR(VLOOKUP(CONCATENATE($B55,"_",AO$4,"_",$C$82,"_",$C$81),Data_for_IC_trend_tables!$A$1:$G$49194,7,FALSE),"-")</f>
        <v>63.268047309662101</v>
      </c>
      <c r="AP55" s="30">
        <f>IFERROR(VLOOKUP(CONCATENATE($B55,"_",AP$4,"_",$C$82,"_",$C$81),Data_for_IC_trend_tables!$A$1:$G$49194,7,FALSE),"-")</f>
        <v>54.719776448260603</v>
      </c>
      <c r="AQ55" s="30">
        <f>IFERROR(VLOOKUP(CONCATENATE($B55,"_",AQ$4,"_",$C$82,"_",$C$81),Data_for_IC_trend_tables!$A$1:$G$49194,7,FALSE),"-")</f>
        <v>59.796977899595198</v>
      </c>
      <c r="AR55" s="30">
        <f>IFERROR(VLOOKUP(CONCATENATE($B55,"_",AR$4,"_",$C$82,"_",$C$81),Data_for_IC_trend_tables!$A$1:$G$49194,7,FALSE),"-")</f>
        <v>115.41973144348</v>
      </c>
      <c r="AS55" s="30">
        <f>IFERROR(VLOOKUP(CONCATENATE($B55,"_",AS$4,"_",$C$82,"_",$C$81),Data_for_IC_trend_tables!$A$1:$G$49194,7,FALSE),"-")</f>
        <v>93.428662318128204</v>
      </c>
      <c r="AT55" s="30">
        <f>IFERROR(VLOOKUP(CONCATENATE($B55,"_",AT$4,"_",$C$82,"_",$C$81),Data_for_IC_trend_tables!$A$1:$G$49194,7,FALSE),"-")</f>
        <v>88.585438075024996</v>
      </c>
      <c r="AU55" s="30">
        <f>IFERROR(VLOOKUP(CONCATENATE($B55,"_",AU$4,"_",$C$82,"_",$C$81),Data_for_IC_trend_tables!$A$1:$G$49194,7,FALSE),"-")</f>
        <v>90.574707691869193</v>
      </c>
      <c r="AV55"/>
      <c r="AW55" s="30">
        <f>IFERROR(VLOOKUP(CONCATENATE($B55,"_",AW$4,"_",$C$82,"_",$C$81),Data_for_IC_trend_tables!$A$1:$G$49194,7,FALSE),"-")</f>
        <v>90.574707691869193</v>
      </c>
      <c r="AX55" s="77">
        <f>E55*0.7</f>
        <v>47.134854207288264</v>
      </c>
      <c r="AY55" s="38" t="str">
        <f t="shared" si="0"/>
        <v>No</v>
      </c>
      <c r="AZ55" s="58">
        <f t="shared" si="1"/>
        <v>0.92160788900592394</v>
      </c>
      <c r="BA55" s="77">
        <v>110</v>
      </c>
      <c r="BB55" s="38" t="str">
        <f t="shared" si="2"/>
        <v>Yes</v>
      </c>
      <c r="BC55" s="58">
        <f t="shared" si="3"/>
        <v>-0.17659356643755278</v>
      </c>
      <c r="BD55" s="79">
        <v>110</v>
      </c>
      <c r="BE55" s="38" t="str">
        <f t="shared" si="4"/>
        <v>Yes</v>
      </c>
      <c r="BF55" s="58">
        <f t="shared" si="5"/>
        <v>-0.17659356643755278</v>
      </c>
      <c r="BG55" s="241"/>
      <c r="BH55" s="38" t="str">
        <f t="shared" si="6"/>
        <v/>
      </c>
      <c r="BI55" s="58" t="str">
        <f t="shared" si="7"/>
        <v/>
      </c>
      <c r="BJ55" s="33" t="s">
        <v>76</v>
      </c>
      <c r="BK55" s="33" t="s">
        <v>76</v>
      </c>
      <c r="BL55" s="32" t="s">
        <v>76</v>
      </c>
      <c r="BM55" s="141"/>
      <c r="BN55"/>
      <c r="BO55"/>
      <c r="BP55"/>
      <c r="BQ55"/>
    </row>
    <row r="56" spans="1:69" s="3" customFormat="1" x14ac:dyDescent="0.2">
      <c r="B56" s="53" t="s">
        <v>179</v>
      </c>
      <c r="C56" s="71" t="s">
        <v>38</v>
      </c>
      <c r="D56" s="56"/>
      <c r="E56" s="30">
        <f>IFERROR(VLOOKUP(CONCATENATE($B56,"_",E$4,"_",$C$82,"_",$C$81),Data_for_IC_trend_tables!$A$1:$G$49194,7,FALSE),"-")</f>
        <v>204.49</v>
      </c>
      <c r="F56" s="30">
        <f>IFERROR(VLOOKUP(CONCATENATE($B56,"_",F$4,"_",$C$82,"_",$C$81),Data_for_IC_trend_tables!$A$1:$G$49194,7,FALSE),"-")</f>
        <v>217.96</v>
      </c>
      <c r="G56" s="30">
        <f>IFERROR(VLOOKUP(CONCATENATE($B56,"_",G$4,"_",$C$82,"_",$C$81),Data_for_IC_trend_tables!$A$1:$G$49194,7,FALSE),"-")</f>
        <v>236.72</v>
      </c>
      <c r="H56" s="30">
        <f>IFERROR(VLOOKUP(CONCATENATE($B56,"_",H$4,"_",$C$82,"_",$C$81),Data_for_IC_trend_tables!$A$1:$G$49194,7,FALSE),"-")</f>
        <v>299.12</v>
      </c>
      <c r="I56" s="30">
        <f>IFERROR(VLOOKUP(CONCATENATE($B56,"_",I$4,"_",$C$82,"_",$C$81),Data_for_IC_trend_tables!$A$1:$G$49194,7,FALSE),"-")</f>
        <v>360.84</v>
      </c>
      <c r="J56" s="30">
        <f>IFERROR(VLOOKUP(CONCATENATE($B56,"_",J$4,"_",$C$82,"_",$C$81),Data_for_IC_trend_tables!$A$1:$G$49194,7,FALSE),"-")</f>
        <v>519.80999999999995</v>
      </c>
      <c r="K56" s="30">
        <f>IFERROR(VLOOKUP(CONCATENATE($B56,"_",K$4,"_",$C$82,"_",$C$81),Data_for_IC_trend_tables!$A$1:$G$49194,7,FALSE),"-")</f>
        <v>674.42</v>
      </c>
      <c r="L56" s="30">
        <f>IFERROR(VLOOKUP(CONCATENATE($B56,"_",L$4,"_",$C$82,"_",$C$81),Data_for_IC_trend_tables!$A$1:$G$49194,7,FALSE),"-")</f>
        <v>606.41</v>
      </c>
      <c r="M56" s="30">
        <f>IFERROR(VLOOKUP(CONCATENATE($B56,"_",M$4,"_",$C$82,"_",$C$81),Data_for_IC_trend_tables!$A$1:$G$49194,7,FALSE),"-")</f>
        <v>443.05</v>
      </c>
      <c r="N56" s="30">
        <f>IFERROR(VLOOKUP(CONCATENATE($B56,"_",N$4,"_",$C$82,"_",$C$81),Data_for_IC_trend_tables!$A$1:$G$49194,7,FALSE),"-")</f>
        <v>740.66</v>
      </c>
      <c r="O56" s="30">
        <f>IFERROR(VLOOKUP(CONCATENATE($B56,"_",O$4,"_",$C$82,"_",$C$81),Data_for_IC_trend_tables!$A$1:$G$49194,7,FALSE),"-")</f>
        <v>571.912284398</v>
      </c>
      <c r="P56" s="30">
        <f>IFERROR(VLOOKUP(CONCATENATE($B56,"_",P$4,"_",$C$82,"_",$C$81),Data_for_IC_trend_tables!$A$1:$G$49194,7,FALSE),"-")</f>
        <v>593.30664482460998</v>
      </c>
      <c r="Q56" s="30">
        <f>IFERROR(VLOOKUP(CONCATENATE($B56,"_",Q$4,"_",$C$82,"_",$C$81),Data_for_IC_trend_tables!$A$1:$G$49194,7,FALSE),"-")</f>
        <v>597.94524330795696</v>
      </c>
      <c r="R56" s="30">
        <f>IFERROR(VLOOKUP(CONCATENATE($B56,"_",R$4,"_",$C$82,"_",$C$81),Data_for_IC_trend_tables!$A$1:$G$49194,7,FALSE),"-")</f>
        <v>581.46606873455005</v>
      </c>
      <c r="S56" s="30">
        <f>IFERROR(VLOOKUP(CONCATENATE($B56,"_",S$4,"_",$C$82,"_",$C$81),Data_for_IC_trend_tables!$A$1:$G$49194,7,FALSE),"-")</f>
        <v>1725.89382102646</v>
      </c>
      <c r="T56" s="30">
        <f>IFERROR(VLOOKUP(CONCATENATE($B56,"_",T$4,"_",$C$82,"_",$C$81),Data_for_IC_trend_tables!$A$1:$G$49194,7,FALSE),"-")</f>
        <v>1808.8815902435799</v>
      </c>
      <c r="U56" s="30">
        <f>IFERROR(VLOOKUP(CONCATENATE($B56,"_",U$4,"_",$C$82,"_",$C$81),Data_for_IC_trend_tables!$A$1:$G$49194,7,FALSE),"-")</f>
        <v>1937.87188042961</v>
      </c>
      <c r="V56" s="30">
        <f>IFERROR(VLOOKUP(CONCATENATE($B56,"_",V$4,"_",$C$82,"_",$C$81),Data_for_IC_trend_tables!$A$1:$G$49194,7,FALSE),"-")</f>
        <v>2108.5033019859802</v>
      </c>
      <c r="W56" s="30">
        <f>IFERROR(VLOOKUP(CONCATENATE($B56,"_",W$4,"_",$C$82,"_",$C$81),Data_for_IC_trend_tables!$A$1:$G$49194,7,FALSE),"-")</f>
        <v>2186.9938429303602</v>
      </c>
      <c r="X56" s="30">
        <f>IFERROR(VLOOKUP(CONCATENATE($B56,"_",X$4,"_",$C$82,"_",$C$81),Data_for_IC_trend_tables!$A$1:$G$49194,7,FALSE),"-")</f>
        <v>2115.6668094414099</v>
      </c>
      <c r="Y56" s="30">
        <f>IFERROR(VLOOKUP(CONCATENATE($B56,"_",Y$4,"_",$C$82,"_",$C$81),Data_for_IC_trend_tables!$A$1:$G$49194,7,FALSE),"-")</f>
        <v>726.72444648272403</v>
      </c>
      <c r="Z56" s="30">
        <f>IFERROR(VLOOKUP(CONCATENATE($B56,"_",Z$4,"_",$C$82,"_",$C$81),Data_for_IC_trend_tables!$A$1:$G$49194,7,FALSE),"-")</f>
        <v>1947.5929440636</v>
      </c>
      <c r="AA56" s="30">
        <f>IFERROR(VLOOKUP(CONCATENATE($B56,"_",AA$4,"_",$C$82,"_",$C$81),Data_for_IC_trend_tables!$A$1:$G$49194,7,FALSE),"-")</f>
        <v>1831.8734726983</v>
      </c>
      <c r="AB56" s="30">
        <f>IFERROR(VLOOKUP(CONCATENATE($B56,"_",AB$4,"_",$C$82,"_",$C$81),Data_for_IC_trend_tables!$A$1:$G$49194,7,FALSE),"-")</f>
        <v>663.65448035085001</v>
      </c>
      <c r="AC56" s="30">
        <f>IFERROR(VLOOKUP(CONCATENATE($B56,"_",AC$4,"_",$C$82,"_",$C$81),Data_for_IC_trend_tables!$A$1:$G$49194,7,FALSE),"-")</f>
        <v>646.09203548363905</v>
      </c>
      <c r="AD56" s="30">
        <f>IFERROR(VLOOKUP(CONCATENATE($B56,"_",AD$4,"_",$C$82,"_",$C$81),Data_for_IC_trend_tables!$A$1:$G$49194,7,FALSE),"-")</f>
        <v>626.34132171081797</v>
      </c>
      <c r="AE56" s="30">
        <f>IFERROR(VLOOKUP(CONCATENATE($B56,"_",AE$4,"_",$C$82,"_",$C$81),Data_for_IC_trend_tables!$A$1:$G$49194,7,FALSE),"-")</f>
        <v>697.866717327326</v>
      </c>
      <c r="AF56" s="30">
        <f>IFERROR(VLOOKUP(CONCATENATE($B56,"_",AF$4,"_",$C$82,"_",$C$81),Data_for_IC_trend_tables!$A$1:$G$49194,7,FALSE),"-")</f>
        <v>2498.5764596776798</v>
      </c>
      <c r="AG56" s="30">
        <f>IFERROR(VLOOKUP(CONCATENATE($B56,"_",AG$4,"_",$C$82,"_",$C$81),Data_for_IC_trend_tables!$A$1:$G$49194,7,FALSE),"-")</f>
        <v>2526.3291791941801</v>
      </c>
      <c r="AH56" s="30">
        <f>IFERROR(VLOOKUP(CONCATENATE($B56,"_",AH$4,"_",$C$82,"_",$C$81),Data_for_IC_trend_tables!$A$1:$G$49194,7,FALSE),"-")</f>
        <v>2626.1841662280499</v>
      </c>
      <c r="AI56" s="30">
        <f>IFERROR(VLOOKUP(CONCATENATE($B56,"_",AI$4,"_",$C$82,"_",$C$81),Data_for_IC_trend_tables!$A$1:$G$49194,7,FALSE),"-")</f>
        <v>2473.1182749404502</v>
      </c>
      <c r="AJ56" s="30">
        <f>IFERROR(VLOOKUP(CONCATENATE($B56,"_",AJ$4,"_",$C$82,"_",$C$81),Data_for_IC_trend_tables!$A$1:$G$49194,7,FALSE),"-")</f>
        <v>2469.9658311009798</v>
      </c>
      <c r="AK56" s="30">
        <f>IFERROR(VLOOKUP(CONCATENATE($B56,"_",AK$4,"_",$C$82,"_",$C$81),Data_for_IC_trend_tables!$A$1:$G$49194,7,FALSE),"-")</f>
        <v>2280.99105064478</v>
      </c>
      <c r="AL56" s="30">
        <f>IFERROR(VLOOKUP(CONCATENATE($B56,"_",AL$4,"_",$C$82,"_",$C$81),Data_for_IC_trend_tables!$A$1:$G$49194,7,FALSE),"-")</f>
        <v>1902.8755899832599</v>
      </c>
      <c r="AM56" s="30">
        <f>IFERROR(VLOOKUP(CONCATENATE($B56,"_",AM$4,"_",$C$82,"_",$C$81),Data_for_IC_trend_tables!$A$1:$G$49194,7,FALSE),"-")</f>
        <v>2153.8084780600302</v>
      </c>
      <c r="AN56" s="30">
        <f>IFERROR(VLOOKUP(CONCATENATE($B56,"_",AN$4,"_",$C$82,"_",$C$81),Data_for_IC_trend_tables!$A$1:$G$49194,7,FALSE),"-")</f>
        <v>1959.86087054006</v>
      </c>
      <c r="AO56" s="30">
        <f>IFERROR(VLOOKUP(CONCATENATE($B56,"_",AO$4,"_",$C$82,"_",$C$81),Data_for_IC_trend_tables!$A$1:$G$49194,7,FALSE),"-")</f>
        <v>2274.8237630469698</v>
      </c>
      <c r="AP56" s="30">
        <f>IFERROR(VLOOKUP(CONCATENATE($B56,"_",AP$4,"_",$C$82,"_",$C$81),Data_for_IC_trend_tables!$A$1:$G$49194,7,FALSE),"-")</f>
        <v>2379.5946156558898</v>
      </c>
      <c r="AQ56" s="30">
        <f>IFERROR(VLOOKUP(CONCATENATE($B56,"_",AQ$4,"_",$C$82,"_",$C$81),Data_for_IC_trend_tables!$A$1:$G$49194,7,FALSE),"-")</f>
        <v>2528.3131648183598</v>
      </c>
      <c r="AR56" s="30">
        <f>IFERROR(VLOOKUP(CONCATENATE($B56,"_",AR$4,"_",$C$82,"_",$C$81),Data_for_IC_trend_tables!$A$1:$G$49194,7,FALSE),"-")</f>
        <v>2533.36500530787</v>
      </c>
      <c r="AS56" s="30">
        <f>IFERROR(VLOOKUP(CONCATENATE($B56,"_",AS$4,"_",$C$82,"_",$C$81),Data_for_IC_trend_tables!$A$1:$G$49194,7,FALSE),"-")</f>
        <v>2310.8668773985801</v>
      </c>
      <c r="AT56" s="30">
        <f>IFERROR(VLOOKUP(CONCATENATE($B56,"_",AT$4,"_",$C$82,"_",$C$81),Data_for_IC_trend_tables!$A$1:$G$49194,7,FALSE),"-")</f>
        <v>2700.1920754729399</v>
      </c>
      <c r="AU56" s="30">
        <f>IFERROR(VLOOKUP(CONCATENATE($B56,"_",AU$4,"_",$C$82,"_",$C$81),Data_for_IC_trend_tables!$A$1:$G$49194,7,FALSE),"-")</f>
        <v>2738.1959792669099</v>
      </c>
      <c r="AV56"/>
      <c r="AW56" s="30">
        <f>IFERROR(VLOOKUP(CONCATENATE($B56,"_",AW$4,"_",$C$82,"_",$C$81),Data_for_IC_trend_tables!$A$1:$G$49194,7,FALSE),"-")</f>
        <v>2738.1959792669099</v>
      </c>
      <c r="AX56" s="84"/>
      <c r="AY56" s="38" t="str">
        <f t="shared" si="0"/>
        <v/>
      </c>
      <c r="AZ56" s="58" t="str">
        <f t="shared" si="1"/>
        <v/>
      </c>
      <c r="BA56" s="79"/>
      <c r="BB56" s="38" t="str">
        <f t="shared" si="2"/>
        <v/>
      </c>
      <c r="BC56" s="58" t="str">
        <f t="shared" si="3"/>
        <v/>
      </c>
      <c r="BD56" s="79"/>
      <c r="BE56" s="38" t="str">
        <f t="shared" si="4"/>
        <v/>
      </c>
      <c r="BF56" s="58" t="str">
        <f t="shared" si="5"/>
        <v/>
      </c>
      <c r="BG56" s="241"/>
      <c r="BH56" s="38" t="str">
        <f t="shared" si="6"/>
        <v/>
      </c>
      <c r="BI56" s="58" t="str">
        <f t="shared" si="7"/>
        <v/>
      </c>
      <c r="BJ56" s="31"/>
      <c r="BK56" s="31"/>
      <c r="BL56" s="31"/>
      <c r="BM56" s="139"/>
      <c r="BN56"/>
      <c r="BO56"/>
      <c r="BP56"/>
      <c r="BQ56"/>
    </row>
    <row r="57" spans="1:69" s="3" customFormat="1" x14ac:dyDescent="0.2">
      <c r="B57" s="53" t="s">
        <v>180</v>
      </c>
      <c r="C57" s="71" t="s">
        <v>39</v>
      </c>
      <c r="D57" s="56">
        <v>1980</v>
      </c>
      <c r="E57" s="30">
        <f>IFERROR(VLOOKUP(CONCATENATE($B57,"_",E$4,"_",$C$82,"_",$C$81),Data_for_IC_trend_tables!$A$1:$G$49194,7,FALSE),"-")</f>
        <v>3849</v>
      </c>
      <c r="F57" s="30">
        <f>IFERROR(VLOOKUP(CONCATENATE($B57,"_",F$4,"_",$C$82,"_",$C$81),Data_for_IC_trend_tables!$A$1:$G$49194,7,FALSE),"-")</f>
        <v>3492</v>
      </c>
      <c r="G57" s="30">
        <f>IFERROR(VLOOKUP(CONCATENATE($B57,"_",G$4,"_",$C$82,"_",$C$81),Data_for_IC_trend_tables!$A$1:$G$49194,7,FALSE),"-")</f>
        <v>3427</v>
      </c>
      <c r="H57" s="30">
        <f>IFERROR(VLOOKUP(CONCATENATE($B57,"_",H$4,"_",$C$82,"_",$C$81),Data_for_IC_trend_tables!$A$1:$G$49194,7,FALSE),"-")</f>
        <v>3498</v>
      </c>
      <c r="I57" s="30">
        <f>IFERROR(VLOOKUP(CONCATENATE($B57,"_",I$4,"_",$C$82,"_",$C$81),Data_for_IC_trend_tables!$A$1:$G$49194,7,FALSE),"-")</f>
        <v>3470</v>
      </c>
      <c r="J57" s="30">
        <f>IFERROR(VLOOKUP(CONCATENATE($B57,"_",J$4,"_",$C$82,"_",$C$81),Data_for_IC_trend_tables!$A$1:$G$49194,7,FALSE),"-")</f>
        <v>3463</v>
      </c>
      <c r="K57" s="30">
        <f>IFERROR(VLOOKUP(CONCATENATE($B57,"_",K$4,"_",$C$82,"_",$C$81),Data_for_IC_trend_tables!$A$1:$G$49194,7,FALSE),"-")</f>
        <v>3393</v>
      </c>
      <c r="L57" s="30">
        <f>IFERROR(VLOOKUP(CONCATENATE($B57,"_",L$4,"_",$C$82,"_",$C$81),Data_for_IC_trend_tables!$A$1:$G$49194,7,FALSE),"-")</f>
        <v>3264</v>
      </c>
      <c r="M57" s="30">
        <f>IFERROR(VLOOKUP(CONCATENATE($B57,"_",M$4,"_",$C$82,"_",$C$81),Data_for_IC_trend_tables!$A$1:$G$49194,7,FALSE),"-")</f>
        <v>3211</v>
      </c>
      <c r="N57" s="30">
        <f>IFERROR(VLOOKUP(CONCATENATE($B57,"_",N$4,"_",$C$82,"_",$C$81),Data_for_IC_trend_tables!$A$1:$G$49194,7,FALSE),"-")</f>
        <v>3073</v>
      </c>
      <c r="O57" s="30">
        <f>IFERROR(VLOOKUP(CONCATENATE($B57,"_",O$4,"_",$C$82,"_",$C$81),Data_for_IC_trend_tables!$A$1:$G$49194,7,FALSE),"-")</f>
        <v>903.27164000000005</v>
      </c>
      <c r="P57" s="30">
        <f>IFERROR(VLOOKUP(CONCATENATE($B57,"_",P$4,"_",$C$82,"_",$C$81),Data_for_IC_trend_tables!$A$1:$G$49194,7,FALSE),"-")</f>
        <v>858.28183000000001</v>
      </c>
      <c r="Q57" s="30">
        <f>IFERROR(VLOOKUP(CONCATENATE($B57,"_",Q$4,"_",$C$82,"_",$C$81),Data_for_IC_trend_tables!$A$1:$G$49194,7,FALSE),"-")</f>
        <v>1060.3368499999999</v>
      </c>
      <c r="R57" s="30">
        <f>IFERROR(VLOOKUP(CONCATENATE($B57,"_",R$4,"_",$C$82,"_",$C$81),Data_for_IC_trend_tables!$A$1:$G$49194,7,FALSE),"-")</f>
        <v>1012.8586</v>
      </c>
      <c r="S57" s="30">
        <f>IFERROR(VLOOKUP(CONCATENATE($B57,"_",S$4,"_",$C$82,"_",$C$81),Data_for_IC_trend_tables!$A$1:$G$49194,7,FALSE),"-")</f>
        <v>876.91939000000002</v>
      </c>
      <c r="T57" s="30">
        <f>IFERROR(VLOOKUP(CONCATENATE($B57,"_",T$4,"_",$C$82,"_",$C$81),Data_for_IC_trend_tables!$A$1:$G$49194,7,FALSE),"-")</f>
        <v>916.58639000000005</v>
      </c>
      <c r="U57" s="30">
        <f>IFERROR(VLOOKUP(CONCATENATE($B57,"_",U$4,"_",$C$82,"_",$C$81),Data_for_IC_trend_tables!$A$1:$G$49194,7,FALSE),"-")</f>
        <v>666.81407000000002</v>
      </c>
      <c r="V57" s="30">
        <f>IFERROR(VLOOKUP(CONCATENATE($B57,"_",V$4,"_",$C$82,"_",$C$81),Data_for_IC_trend_tables!$A$1:$G$49194,7,FALSE),"-")</f>
        <v>755.56457999999998</v>
      </c>
      <c r="W57" s="30">
        <f>IFERROR(VLOOKUP(CONCATENATE($B57,"_",W$4,"_",$C$82,"_",$C$81),Data_for_IC_trend_tables!$A$1:$G$49194,7,FALSE),"-")</f>
        <v>416.10021999999998</v>
      </c>
      <c r="X57" s="30">
        <f>IFERROR(VLOOKUP(CONCATENATE($B57,"_",X$4,"_",$C$82,"_",$C$81),Data_for_IC_trend_tables!$A$1:$G$49194,7,FALSE),"-")</f>
        <v>430.05515000000003</v>
      </c>
      <c r="Y57" s="30">
        <f>IFERROR(VLOOKUP(CONCATENATE($B57,"_",Y$4,"_",$C$82,"_",$C$81),Data_for_IC_trend_tables!$A$1:$G$49194,7,FALSE),"-")</f>
        <v>383.30340000000001</v>
      </c>
      <c r="Z57" s="30">
        <f>IFERROR(VLOOKUP(CONCATENATE($B57,"_",Z$4,"_",$C$82,"_",$C$81),Data_for_IC_trend_tables!$A$1:$G$49194,7,FALSE),"-")</f>
        <v>429.77276000000001</v>
      </c>
      <c r="AA57" s="30">
        <f>IFERROR(VLOOKUP(CONCATENATE($B57,"_",AA$4,"_",$C$82,"_",$C$81),Data_for_IC_trend_tables!$A$1:$G$49194,7,FALSE),"-")</f>
        <v>447.60498000000001</v>
      </c>
      <c r="AB57" s="30">
        <f>IFERROR(VLOOKUP(CONCATENATE($B57,"_",AB$4,"_",$C$82,"_",$C$81),Data_for_IC_trend_tables!$A$1:$G$49194,7,FALSE),"-")</f>
        <v>363.13952999999998</v>
      </c>
      <c r="AC57" s="30">
        <f>IFERROR(VLOOKUP(CONCATENATE($B57,"_",AC$4,"_",$C$82,"_",$C$81),Data_for_IC_trend_tables!$A$1:$G$49194,7,FALSE),"-")</f>
        <v>646.16792999999996</v>
      </c>
      <c r="AD57" s="30">
        <f>IFERROR(VLOOKUP(CONCATENATE($B57,"_",AD$4,"_",$C$82,"_",$C$81),Data_for_IC_trend_tables!$A$1:$G$49194,7,FALSE),"-")</f>
        <v>711.98186999999996</v>
      </c>
      <c r="AE57" s="30">
        <f>IFERROR(VLOOKUP(CONCATENATE($B57,"_",AE$4,"_",$C$82,"_",$C$81),Data_for_IC_trend_tables!$A$1:$G$49194,7,FALSE),"-")</f>
        <v>804.36069999999995</v>
      </c>
      <c r="AF57" s="30">
        <f>IFERROR(VLOOKUP(CONCATENATE($B57,"_",AF$4,"_",$C$82,"_",$C$81),Data_for_IC_trend_tables!$A$1:$G$49194,7,FALSE),"-")</f>
        <v>828.90146000000004</v>
      </c>
      <c r="AG57" s="30">
        <f>IFERROR(VLOOKUP(CONCATENATE($B57,"_",AG$4,"_",$C$82,"_",$C$81),Data_for_IC_trend_tables!$A$1:$G$49194,7,FALSE),"-")</f>
        <v>802.31313999999998</v>
      </c>
      <c r="AH57" s="30">
        <f>IFERROR(VLOOKUP(CONCATENATE($B57,"_",AH$4,"_",$C$82,"_",$C$81),Data_for_IC_trend_tables!$A$1:$G$49194,7,FALSE),"-")</f>
        <v>700.13329999999996</v>
      </c>
      <c r="AI57" s="30">
        <f>IFERROR(VLOOKUP(CONCATENATE($B57,"_",AI$4,"_",$C$82,"_",$C$81),Data_for_IC_trend_tables!$A$1:$G$49194,7,FALSE),"-")</f>
        <v>737.16961000000003</v>
      </c>
      <c r="AJ57" s="30">
        <f>IFERROR(VLOOKUP(CONCATENATE($B57,"_",AJ$4,"_",$C$82,"_",$C$81),Data_for_IC_trend_tables!$A$1:$G$49194,7,FALSE),"-")</f>
        <v>783.4402</v>
      </c>
      <c r="AK57" s="30">
        <f>IFERROR(VLOOKUP(CONCATENATE($B57,"_",AK$4,"_",$C$82,"_",$C$81),Data_for_IC_trend_tables!$A$1:$G$49194,7,FALSE),"-")</f>
        <v>816.3913</v>
      </c>
      <c r="AL57" s="30">
        <f>IFERROR(VLOOKUP(CONCATENATE($B57,"_",AL$4,"_",$C$82,"_",$C$81),Data_for_IC_trend_tables!$A$1:$G$49194,7,FALSE),"-")</f>
        <v>777.77578000000005</v>
      </c>
      <c r="AM57" s="30">
        <f>IFERROR(VLOOKUP(CONCATENATE($B57,"_",AM$4,"_",$C$82,"_",$C$81),Data_for_IC_trend_tables!$A$1:$G$49194,7,FALSE),"-")</f>
        <v>685.09037999999998</v>
      </c>
      <c r="AN57" s="30">
        <f>IFERROR(VLOOKUP(CONCATENATE($B57,"_",AN$4,"_",$C$82,"_",$C$81),Data_for_IC_trend_tables!$A$1:$G$49194,7,FALSE),"-")</f>
        <v>588.05976999999996</v>
      </c>
      <c r="AO57" s="30">
        <f>IFERROR(VLOOKUP(CONCATENATE($B57,"_",AO$4,"_",$C$82,"_",$C$81),Data_for_IC_trend_tables!$A$1:$G$49194,7,FALSE),"-")</f>
        <v>671.44631000000004</v>
      </c>
      <c r="AP57" s="30">
        <f>IFERROR(VLOOKUP(CONCATENATE($B57,"_",AP$4,"_",$C$82,"_",$C$81),Data_for_IC_trend_tables!$A$1:$G$49194,7,FALSE),"-")</f>
        <v>643.02557000000002</v>
      </c>
      <c r="AQ57" s="30">
        <f>IFERROR(VLOOKUP(CONCATENATE($B57,"_",AQ$4,"_",$C$82,"_",$C$81),Data_for_IC_trend_tables!$A$1:$G$49194,7,FALSE),"-")</f>
        <v>674.75606000000005</v>
      </c>
      <c r="AR57" s="30">
        <f>IFERROR(VLOOKUP(CONCATENATE($B57,"_",AR$4,"_",$C$82,"_",$C$81),Data_for_IC_trend_tables!$A$1:$G$49194,7,FALSE),"-")</f>
        <v>840.38205000000005</v>
      </c>
      <c r="AS57" s="30">
        <f>IFERROR(VLOOKUP(CONCATENATE($B57,"_",AS$4,"_",$C$82,"_",$C$81),Data_for_IC_trend_tables!$A$1:$G$49194,7,FALSE),"-")</f>
        <v>755.69591000000003</v>
      </c>
      <c r="AT57" s="30">
        <f>IFERROR(VLOOKUP(CONCATENATE($B57,"_",AT$4,"_",$C$82,"_",$C$81),Data_for_IC_trend_tables!$A$1:$G$49194,7,FALSE),"-")</f>
        <v>568.19242999999994</v>
      </c>
      <c r="AU57" s="30">
        <f>IFERROR(VLOOKUP(CONCATENATE($B57,"_",AU$4,"_",$C$82,"_",$C$81),Data_for_IC_trend_tables!$A$1:$G$49194,7,FALSE),"-")</f>
        <v>336.8707</v>
      </c>
      <c r="AV57"/>
      <c r="AW57" s="30">
        <f>IFERROR(VLOOKUP(CONCATENATE($B57,"_",AW$4,"_",$C$82,"_",$C$81),Data_for_IC_trend_tables!$A$1:$G$49194,7,FALSE),"-")</f>
        <v>336.8707</v>
      </c>
      <c r="AX57" s="77">
        <f>E57*0.7</f>
        <v>2694.2999999999997</v>
      </c>
      <c r="AY57" s="38" t="str">
        <f t="shared" si="0"/>
        <v>Yes</v>
      </c>
      <c r="AZ57" s="58">
        <f t="shared" si="1"/>
        <v>-0.87496911999406157</v>
      </c>
      <c r="BA57" s="79"/>
      <c r="BB57" s="38" t="str">
        <f t="shared" si="2"/>
        <v/>
      </c>
      <c r="BC57" s="58" t="str">
        <f t="shared" si="3"/>
        <v/>
      </c>
      <c r="BD57" s="79"/>
      <c r="BE57" s="38" t="str">
        <f t="shared" si="4"/>
        <v/>
      </c>
      <c r="BF57" s="58" t="str">
        <f t="shared" si="5"/>
        <v/>
      </c>
      <c r="BG57" s="241"/>
      <c r="BH57" s="38" t="str">
        <f t="shared" si="6"/>
        <v/>
      </c>
      <c r="BI57" s="58" t="str">
        <f t="shared" si="7"/>
        <v/>
      </c>
      <c r="BJ57" s="32" t="s">
        <v>76</v>
      </c>
      <c r="BK57" s="31"/>
      <c r="BL57" s="31"/>
      <c r="BM57" s="139"/>
      <c r="BN57"/>
      <c r="BO57"/>
      <c r="BP57"/>
      <c r="BQ57"/>
    </row>
    <row r="58" spans="1:69" s="3" customFormat="1" x14ac:dyDescent="0.2">
      <c r="B58" s="53" t="s">
        <v>181</v>
      </c>
      <c r="C58" s="61" t="s">
        <v>94</v>
      </c>
      <c r="D58" s="56"/>
      <c r="E58" s="30">
        <f>IFERROR(VLOOKUP(CONCATENATE($B58,"_",E$4,"_",$C$82,"_",$C$81),Data_for_IC_trend_tables!$A$1:$G$49194,7,FALSE),"-")</f>
        <v>4782.8911070137501</v>
      </c>
      <c r="F58" s="30">
        <f>IFERROR(VLOOKUP(CONCATENATE($B58,"_",F$4,"_",$C$82,"_",$C$81),Data_for_IC_trend_tables!$A$1:$G$49194,7,FALSE),"-")</f>
        <v>4360.2552680501103</v>
      </c>
      <c r="G58" s="30">
        <f>IFERROR(VLOOKUP(CONCATENATE($B58,"_",G$4,"_",$C$82,"_",$C$81),Data_for_IC_trend_tables!$A$1:$G$49194,7,FALSE),"-")</f>
        <v>4158.9361582457996</v>
      </c>
      <c r="H58" s="30">
        <f>IFERROR(VLOOKUP(CONCATENATE($B58,"_",H$4,"_",$C$82,"_",$C$81),Data_for_IC_trend_tables!$A$1:$G$49194,7,FALSE),"-")</f>
        <v>3843.25738986544</v>
      </c>
      <c r="I58" s="30">
        <f>IFERROR(VLOOKUP(CONCATENATE($B58,"_",I$4,"_",$C$82,"_",$C$81),Data_for_IC_trend_tables!$A$1:$G$49194,7,FALSE),"-")</f>
        <v>3689.2892686583</v>
      </c>
      <c r="J58" s="30">
        <f>IFERROR(VLOOKUP(CONCATENATE($B58,"_",J$4,"_",$C$82,"_",$C$81),Data_for_IC_trend_tables!$A$1:$G$49194,7,FALSE),"-")</f>
        <v>3715.7002311256401</v>
      </c>
      <c r="K58" s="30">
        <f>IFERROR(VLOOKUP(CONCATENATE($B58,"_",K$4,"_",$C$82,"_",$C$81),Data_for_IC_trend_tables!$A$1:$G$49194,7,FALSE),"-")</f>
        <v>3855.1017289526799</v>
      </c>
      <c r="L58" s="30">
        <f>IFERROR(VLOOKUP(CONCATENATE($B58,"_",L$4,"_",$C$82,"_",$C$81),Data_for_IC_trend_tables!$A$1:$G$49194,7,FALSE),"-")</f>
        <v>3842.74335168894</v>
      </c>
      <c r="M58" s="30">
        <f>IFERROR(VLOOKUP(CONCATENATE($B58,"_",M$4,"_",$C$82,"_",$C$81),Data_for_IC_trend_tables!$A$1:$G$49194,7,FALSE),"-")</f>
        <v>3779.04065502304</v>
      </c>
      <c r="N58" s="30">
        <f>IFERROR(VLOOKUP(CONCATENATE($B58,"_",N$4,"_",$C$82,"_",$C$81),Data_for_IC_trend_tables!$A$1:$G$49194,7,FALSE),"-")</f>
        <v>3648.2137466347899</v>
      </c>
      <c r="O58" s="30">
        <f>IFERROR(VLOOKUP(CONCATENATE($B58,"_",O$4,"_",$C$82,"_",$C$81),Data_for_IC_trend_tables!$A$1:$G$49194,7,FALSE),"-")</f>
        <v>3577.7099316183198</v>
      </c>
      <c r="P58" s="30">
        <f>IFERROR(VLOOKUP(CONCATENATE($B58,"_",P$4,"_",$C$82,"_",$C$81),Data_for_IC_trend_tables!$A$1:$G$49194,7,FALSE),"-")</f>
        <v>3509.2052227603499</v>
      </c>
      <c r="Q58" s="30">
        <f>IFERROR(VLOOKUP(CONCATENATE($B58,"_",Q$4,"_",$C$82,"_",$C$81),Data_for_IC_trend_tables!$A$1:$G$49194,7,FALSE),"-")</f>
        <v>3414.5702362490902</v>
      </c>
      <c r="R58" s="30">
        <f>IFERROR(VLOOKUP(CONCATENATE($B58,"_",R$4,"_",$C$82,"_",$C$81),Data_for_IC_trend_tables!$A$1:$G$49194,7,FALSE),"-")</f>
        <v>3100.1934067741699</v>
      </c>
      <c r="S58" s="30">
        <f>IFERROR(VLOOKUP(CONCATENATE($B58,"_",S$4,"_",$C$82,"_",$C$81),Data_for_IC_trend_tables!$A$1:$G$49194,7,FALSE),"-")</f>
        <v>2812.04892474794</v>
      </c>
      <c r="T58" s="30">
        <f>IFERROR(VLOOKUP(CONCATENATE($B58,"_",T$4,"_",$C$82,"_",$C$81),Data_for_IC_trend_tables!$A$1:$G$49194,7,FALSE),"-")</f>
        <v>2530.5961393361899</v>
      </c>
      <c r="U58" s="30">
        <f>IFERROR(VLOOKUP(CONCATENATE($B58,"_",U$4,"_",$C$82,"_",$C$81),Data_for_IC_trend_tables!$A$1:$G$49194,7,FALSE),"-")</f>
        <v>2152.4372600649199</v>
      </c>
      <c r="V58" s="30">
        <f>IFERROR(VLOOKUP(CONCATENATE($B58,"_",V$4,"_",$C$82,"_",$C$81),Data_for_IC_trend_tables!$A$1:$G$49194,7,FALSE),"-")</f>
        <v>1751.26718930332</v>
      </c>
      <c r="W58" s="30">
        <f>IFERROR(VLOOKUP(CONCATENATE($B58,"_",W$4,"_",$C$82,"_",$C$81),Data_for_IC_trend_tables!$A$1:$G$49194,7,FALSE),"-")</f>
        <v>1750.0817511738901</v>
      </c>
      <c r="X58" s="30">
        <f>IFERROR(VLOOKUP(CONCATENATE($B58,"_",X$4,"_",$C$82,"_",$C$81),Data_for_IC_trend_tables!$A$1:$G$49194,7,FALSE),"-")</f>
        <v>1358.3565524605201</v>
      </c>
      <c r="Y58" s="30">
        <f>IFERROR(VLOOKUP(CONCATENATE($B58,"_",Y$4,"_",$C$82,"_",$C$81),Data_for_IC_trend_tables!$A$1:$G$49194,7,FALSE),"-")</f>
        <v>1293.28865523685</v>
      </c>
      <c r="Z58" s="30">
        <f>IFERROR(VLOOKUP(CONCATENATE($B58,"_",Z$4,"_",$C$82,"_",$C$81),Data_for_IC_trend_tables!$A$1:$G$49194,7,FALSE),"-")</f>
        <v>1220.53235010052</v>
      </c>
      <c r="AA58" s="30">
        <f>IFERROR(VLOOKUP(CONCATENATE($B58,"_",AA$4,"_",$C$82,"_",$C$81),Data_for_IC_trend_tables!$A$1:$G$49194,7,FALSE),"-")</f>
        <v>1099.7150077101801</v>
      </c>
      <c r="AB58" s="30">
        <f>IFERROR(VLOOKUP(CONCATENATE($B58,"_",AB$4,"_",$C$82,"_",$C$81),Data_for_IC_trend_tables!$A$1:$G$49194,7,FALSE),"-")</f>
        <v>1070.34793452601</v>
      </c>
      <c r="AC58" s="30">
        <f>IFERROR(VLOOKUP(CONCATENATE($B58,"_",AC$4,"_",$C$82,"_",$C$81),Data_for_IC_trend_tables!$A$1:$G$49194,7,FALSE),"-")</f>
        <v>900.58441486998902</v>
      </c>
      <c r="AD58" s="30">
        <f>IFERROR(VLOOKUP(CONCATENATE($B58,"_",AD$4,"_",$C$82,"_",$C$81),Data_for_IC_trend_tables!$A$1:$G$49194,7,FALSE),"-")</f>
        <v>781.82871646213505</v>
      </c>
      <c r="AE58" s="30">
        <f>IFERROR(VLOOKUP(CONCATENATE($B58,"_",AE$4,"_",$C$82,"_",$C$81),Data_for_IC_trend_tables!$A$1:$G$49194,7,FALSE),"-")</f>
        <v>739.49100344522697</v>
      </c>
      <c r="AF58" s="30">
        <f>IFERROR(VLOOKUP(CONCATENATE($B58,"_",AF$4,"_",$C$82,"_",$C$81),Data_for_IC_trend_tables!$A$1:$G$49194,7,FALSE),"-")</f>
        <v>647.67555540312003</v>
      </c>
      <c r="AG58" s="30">
        <f>IFERROR(VLOOKUP(CONCATENATE($B58,"_",AG$4,"_",$C$82,"_",$C$81),Data_for_IC_trend_tables!$A$1:$G$49194,7,FALSE),"-")</f>
        <v>547.27239964667797</v>
      </c>
      <c r="AH58" s="30">
        <f>IFERROR(VLOOKUP(CONCATENATE($B58,"_",AH$4,"_",$C$82,"_",$C$81),Data_for_IC_trend_tables!$A$1:$G$49194,7,FALSE),"-")</f>
        <v>452.73931958495598</v>
      </c>
      <c r="AI58" s="30">
        <f>IFERROR(VLOOKUP(CONCATENATE($B58,"_",AI$4,"_",$C$82,"_",$C$81),Data_for_IC_trend_tables!$A$1:$G$49194,7,FALSE),"-")</f>
        <v>460.82990572473</v>
      </c>
      <c r="AJ58" s="30">
        <f>IFERROR(VLOOKUP(CONCATENATE($B58,"_",AJ$4,"_",$C$82,"_",$C$81),Data_for_IC_trend_tables!$A$1:$G$49194,7,FALSE),"-")</f>
        <v>427.12127104921302</v>
      </c>
      <c r="AK58" s="30">
        <f>IFERROR(VLOOKUP(CONCATENATE($B58,"_",AK$4,"_",$C$82,"_",$C$81),Data_for_IC_trend_tables!$A$1:$G$49194,7,FALSE),"-")</f>
        <v>476.90180059007002</v>
      </c>
      <c r="AL58" s="30">
        <f>IFERROR(VLOOKUP(CONCATENATE($B58,"_",AL$4,"_",$C$82,"_",$C$81),Data_for_IC_trend_tables!$A$1:$G$49194,7,FALSE),"-")</f>
        <v>413.70671433241898</v>
      </c>
      <c r="AM58" s="30">
        <f>IFERROR(VLOOKUP(CONCATENATE($B58,"_",AM$4,"_",$C$82,"_",$C$81),Data_for_IC_trend_tables!$A$1:$G$49194,7,FALSE),"-")</f>
        <v>338.757337822171</v>
      </c>
      <c r="AN58" s="30">
        <f>IFERROR(VLOOKUP(CONCATENATE($B58,"_",AN$4,"_",$C$82,"_",$C$81),Data_for_IC_trend_tables!$A$1:$G$49194,7,FALSE),"-")</f>
        <v>265.98740210135401</v>
      </c>
      <c r="AO58" s="30">
        <f>IFERROR(VLOOKUP(CONCATENATE($B58,"_",AO$4,"_",$C$82,"_",$C$81),Data_for_IC_trend_tables!$A$1:$G$49194,7,FALSE),"-")</f>
        <v>194.559538254898</v>
      </c>
      <c r="AP58" s="30">
        <f>IFERROR(VLOOKUP(CONCATENATE($B58,"_",AP$4,"_",$C$82,"_",$C$81),Data_for_IC_trend_tables!$A$1:$G$49194,7,FALSE),"-")</f>
        <v>187.465737250253</v>
      </c>
      <c r="AQ58" s="30">
        <f>IFERROR(VLOOKUP(CONCATENATE($B58,"_",AQ$4,"_",$C$82,"_",$C$81),Data_for_IC_trend_tables!$A$1:$G$49194,7,FALSE),"-")</f>
        <v>172.88807558310501</v>
      </c>
      <c r="AR58" s="30">
        <f>IFERROR(VLOOKUP(CONCATENATE($B58,"_",AR$4,"_",$C$82,"_",$C$81),Data_for_IC_trend_tables!$A$1:$G$49194,7,FALSE),"-")</f>
        <v>153.20945678096601</v>
      </c>
      <c r="AS58" s="30">
        <f>IFERROR(VLOOKUP(CONCATENATE($B58,"_",AS$4,"_",$C$82,"_",$C$81),Data_for_IC_trend_tables!$A$1:$G$49194,7,FALSE),"-")</f>
        <v>128.82392083280899</v>
      </c>
      <c r="AT58" s="30">
        <f>IFERROR(VLOOKUP(CONCATENATE($B58,"_",AT$4,"_",$C$82,"_",$C$81),Data_for_IC_trend_tables!$A$1:$G$49194,7,FALSE),"-")</f>
        <v>117.78373446596601</v>
      </c>
      <c r="AU58" s="30">
        <f>IFERROR(VLOOKUP(CONCATENATE($B58,"_",AU$4,"_",$C$82,"_",$C$81),Data_for_IC_trend_tables!$A$1:$G$49194,7,FALSE),"-")</f>
        <v>120.23055755383901</v>
      </c>
      <c r="AV58"/>
      <c r="AW58" s="30">
        <f>IFERROR(VLOOKUP(CONCATENATE($B58,"_",AW$4,"_",$C$82,"_",$C$81),Data_for_IC_trend_tables!$A$1:$G$49194,7,FALSE),"-")</f>
        <v>120.23055755383901</v>
      </c>
      <c r="AX58" s="79"/>
      <c r="AY58" s="38" t="str">
        <f t="shared" si="0"/>
        <v/>
      </c>
      <c r="AZ58" s="58" t="str">
        <f t="shared" si="1"/>
        <v/>
      </c>
      <c r="BA58" s="79">
        <v>980</v>
      </c>
      <c r="BB58" s="38" t="str">
        <f t="shared" si="2"/>
        <v>Yes</v>
      </c>
      <c r="BC58" s="58">
        <f t="shared" si="3"/>
        <v>-0.87731575759812341</v>
      </c>
      <c r="BD58" s="79">
        <v>625</v>
      </c>
      <c r="BE58" s="38" t="str">
        <f t="shared" si="4"/>
        <v>Yes</v>
      </c>
      <c r="BF58" s="58">
        <f t="shared" si="5"/>
        <v>-0.80763110791385762</v>
      </c>
      <c r="BG58" s="241">
        <v>0.59</v>
      </c>
      <c r="BH58" s="38" t="str">
        <f t="shared" si="6"/>
        <v>Yes</v>
      </c>
      <c r="BI58" s="58">
        <f t="shared" si="7"/>
        <v>-0.25621880084183124</v>
      </c>
      <c r="BJ58" s="31"/>
      <c r="BK58" s="32" t="s">
        <v>76</v>
      </c>
      <c r="BL58" s="32" t="s">
        <v>76</v>
      </c>
      <c r="BM58" s="140" t="s">
        <v>76</v>
      </c>
      <c r="BN58"/>
      <c r="BO58"/>
      <c r="BP58"/>
      <c r="BQ58"/>
    </row>
    <row r="59" spans="1:69" s="3" customFormat="1" x14ac:dyDescent="0.2">
      <c r="B59" s="53" t="s">
        <v>182</v>
      </c>
      <c r="C59" s="61" t="s">
        <v>73</v>
      </c>
      <c r="D59" s="56"/>
      <c r="E59" s="30">
        <f>IFERROR(VLOOKUP(CONCATENATE($B59,"_",E$4,"_",$C$82,"_",$C$81),Data_for_IC_trend_tables!$A$1:$G$49194,7,FALSE),"-")</f>
        <v>23501</v>
      </c>
      <c r="F59" s="30">
        <f>IFERROR(VLOOKUP(CONCATENATE($B59,"_",F$4,"_",$C$82,"_",$C$81),Data_for_IC_trend_tables!$A$1:$G$49194,7,FALSE),"-")</f>
        <v>22251</v>
      </c>
      <c r="G59" s="30">
        <f>IFERROR(VLOOKUP(CONCATENATE($B59,"_",G$4,"_",$C$82,"_",$C$81),Data_for_IC_trend_tables!$A$1:$G$49194,7,FALSE),"-")</f>
        <v>20993</v>
      </c>
      <c r="H59" s="30">
        <f>IFERROR(VLOOKUP(CONCATENATE($B59,"_",H$4,"_",$C$82,"_",$C$81),Data_for_IC_trend_tables!$A$1:$G$49194,7,FALSE),"-")</f>
        <v>20449</v>
      </c>
      <c r="I59" s="30">
        <f>IFERROR(VLOOKUP(CONCATENATE($B59,"_",I$4,"_",$C$82,"_",$C$81),Data_for_IC_trend_tables!$A$1:$G$49194,7,FALSE),"-")</f>
        <v>21292</v>
      </c>
      <c r="J59" s="30">
        <f>IFERROR(VLOOKUP(CONCATENATE($B59,"_",J$4,"_",$C$82,"_",$C$81),Data_for_IC_trend_tables!$A$1:$G$49194,7,FALSE),"-")</f>
        <v>21463</v>
      </c>
      <c r="K59" s="30">
        <f>IFERROR(VLOOKUP(CONCATENATE($B59,"_",K$4,"_",$C$82,"_",$C$81),Data_for_IC_trend_tables!$A$1:$G$49194,7,FALSE),"-")</f>
        <v>20795</v>
      </c>
      <c r="L59" s="30">
        <f>IFERROR(VLOOKUP(CONCATENATE($B59,"_",L$4,"_",$C$82,"_",$C$81),Data_for_IC_trend_tables!$A$1:$G$49194,7,FALSE),"-")</f>
        <v>20580</v>
      </c>
      <c r="M59" s="30">
        <f>IFERROR(VLOOKUP(CONCATENATE($B59,"_",M$4,"_",$C$82,"_",$C$81),Data_for_IC_trend_tables!$A$1:$G$49194,7,FALSE),"-")</f>
        <v>21005</v>
      </c>
      <c r="N59" s="30">
        <f>IFERROR(VLOOKUP(CONCATENATE($B59,"_",N$4,"_",$C$82,"_",$C$81),Data_for_IC_trend_tables!$A$1:$G$49194,7,FALSE),"-")</f>
        <v>21132</v>
      </c>
      <c r="O59" s="30">
        <f>IFERROR(VLOOKUP(CONCATENATE($B59,"_",O$4,"_",$C$82,"_",$C$81),Data_for_IC_trend_tables!$A$1:$G$49194,7,FALSE),"-")</f>
        <v>20935</v>
      </c>
      <c r="P59" s="30">
        <f>IFERROR(VLOOKUP(CONCATENATE($B59,"_",P$4,"_",$C$82,"_",$C$81),Data_for_IC_trend_tables!$A$1:$G$49194,7,FALSE),"-")</f>
        <v>20299</v>
      </c>
      <c r="Q59" s="30">
        <f>IFERROR(VLOOKUP(CONCATENATE($B59,"_",Q$4,"_",$C$82,"_",$C$81),Data_for_IC_trend_tables!$A$1:$G$49194,7,FALSE),"-")</f>
        <v>20033</v>
      </c>
      <c r="R59" s="30">
        <f>IFERROR(VLOOKUP(CONCATENATE($B59,"_",R$4,"_",$C$82,"_",$C$81),Data_for_IC_trend_tables!$A$1:$G$49194,7,FALSE),"-")</f>
        <v>19752</v>
      </c>
      <c r="S59" s="30">
        <f>IFERROR(VLOOKUP(CONCATENATE($B59,"_",S$4,"_",$C$82,"_",$C$81),Data_for_IC_trend_tables!$A$1:$G$49194,7,FALSE),"-")</f>
        <v>19365</v>
      </c>
      <c r="T59" s="30">
        <f>IFERROR(VLOOKUP(CONCATENATE($B59,"_",T$4,"_",$C$82,"_",$C$81),Data_for_IC_trend_tables!$A$1:$G$49194,7,FALSE),"-")</f>
        <v>16891</v>
      </c>
      <c r="U59" s="30">
        <f>IFERROR(VLOOKUP(CONCATENATE($B59,"_",U$4,"_",$C$82,"_",$C$81),Data_for_IC_trend_tables!$A$1:$G$49194,7,FALSE),"-")</f>
        <v>16679</v>
      </c>
      <c r="V59" s="30">
        <f>IFERROR(VLOOKUP(CONCATENATE($B59,"_",V$4,"_",$C$82,"_",$C$81),Data_for_IC_trend_tables!$A$1:$G$49194,7,FALSE),"-")</f>
        <v>17092</v>
      </c>
      <c r="W59" s="30">
        <f>IFERROR(VLOOKUP(CONCATENATE($B59,"_",W$4,"_",$C$82,"_",$C$81),Data_for_IC_trend_tables!$A$1:$G$49194,7,FALSE),"-")</f>
        <v>17186</v>
      </c>
      <c r="X59" s="30">
        <f>IFERROR(VLOOKUP(CONCATENATE($B59,"_",X$4,"_",$C$82,"_",$C$81),Data_for_IC_trend_tables!$A$1:$G$49194,7,FALSE),"-")</f>
        <v>15869</v>
      </c>
      <c r="Y59" s="30">
        <f>IFERROR(VLOOKUP(CONCATENATE($B59,"_",Y$4,"_",$C$82,"_",$C$81),Data_for_IC_trend_tables!$A$1:$G$49194,7,FALSE),"-")</f>
        <v>14830</v>
      </c>
      <c r="Z59" s="30">
        <f>IFERROR(VLOOKUP(CONCATENATE($B59,"_",Z$4,"_",$C$82,"_",$C$81),Data_for_IC_trend_tables!$A$1:$G$49194,7,FALSE),"-")</f>
        <v>14324.8</v>
      </c>
      <c r="AA59" s="30">
        <f>IFERROR(VLOOKUP(CONCATENATE($B59,"_",AA$4,"_",$C$82,"_",$C$81),Data_for_IC_trend_tables!$A$1:$G$49194,7,FALSE),"-")</f>
        <v>13514.6648211108</v>
      </c>
      <c r="AB59" s="30">
        <f>IFERROR(VLOOKUP(CONCATENATE($B59,"_",AB$4,"_",$C$82,"_",$C$81),Data_for_IC_trend_tables!$A$1:$G$49194,7,FALSE),"-")</f>
        <v>13306.632050816899</v>
      </c>
      <c r="AC59" s="30">
        <f>IFERROR(VLOOKUP(CONCATENATE($B59,"_",AC$4,"_",$C$82,"_",$C$81),Data_for_IC_trend_tables!$A$1:$G$49194,7,FALSE),"-")</f>
        <v>13087.415558061401</v>
      </c>
      <c r="AD59" s="30">
        <f>IFERROR(VLOOKUP(CONCATENATE($B59,"_",AD$4,"_",$C$82,"_",$C$81),Data_for_IC_trend_tables!$A$1:$G$49194,7,FALSE),"-")</f>
        <v>13145.1758638268</v>
      </c>
      <c r="AE59" s="30">
        <f>IFERROR(VLOOKUP(CONCATENATE($B59,"_",AE$4,"_",$C$82,"_",$C$81),Data_for_IC_trend_tables!$A$1:$G$49194,7,FALSE),"-")</f>
        <v>11854.0556738988</v>
      </c>
      <c r="AF59" s="30">
        <f>IFERROR(VLOOKUP(CONCATENATE($B59,"_",AF$4,"_",$C$82,"_",$C$81),Data_for_IC_trend_tables!$A$1:$G$49194,7,FALSE),"-")</f>
        <v>10562.935483970899</v>
      </c>
      <c r="AG59" s="30">
        <f>IFERROR(VLOOKUP(CONCATENATE($B59,"_",AG$4,"_",$C$82,"_",$C$81),Data_for_IC_trend_tables!$A$1:$G$49194,7,FALSE),"-")</f>
        <v>9302.1247025713201</v>
      </c>
      <c r="AH59" s="30">
        <f>IFERROR(VLOOKUP(CONCATENATE($B59,"_",AH$4,"_",$C$82,"_",$C$81),Data_for_IC_trend_tables!$A$1:$G$49194,7,FALSE),"-")</f>
        <v>8182</v>
      </c>
      <c r="AI59" s="30">
        <f>IFERROR(VLOOKUP(CONCATENATE($B59,"_",AI$4,"_",$C$82,"_",$C$81),Data_for_IC_trend_tables!$A$1:$G$49194,7,FALSE),"-")</f>
        <v>6951</v>
      </c>
      <c r="AJ59" s="30">
        <f>IFERROR(VLOOKUP(CONCATENATE($B59,"_",AJ$4,"_",$C$82,"_",$C$81),Data_for_IC_trend_tables!$A$1:$G$49194,7,FALSE),"-")</f>
        <v>5791</v>
      </c>
      <c r="AK59" s="30">
        <f>IFERROR(VLOOKUP(CONCATENATE($B59,"_",AK$4,"_",$C$82,"_",$C$81),Data_for_IC_trend_tables!$A$1:$G$49194,7,FALSE),"-")</f>
        <v>4521</v>
      </c>
      <c r="AL59" s="30">
        <f>IFERROR(VLOOKUP(CONCATENATE($B59,"_",AL$4,"_",$C$82,"_",$C$81),Data_for_IC_trend_tables!$A$1:$G$49194,7,FALSE),"-")</f>
        <v>4335</v>
      </c>
      <c r="AM59" s="30">
        <f>IFERROR(VLOOKUP(CONCATENATE($B59,"_",AM$4,"_",$C$82,"_",$C$81),Data_for_IC_trend_tables!$A$1:$G$49194,7,FALSE),"-")</f>
        <v>4176</v>
      </c>
      <c r="AN59" s="30">
        <f>IFERROR(VLOOKUP(CONCATENATE($B59,"_",AN$4,"_",$C$82,"_",$C$81),Data_for_IC_trend_tables!$A$1:$G$49194,7,FALSE),"-")</f>
        <v>3279</v>
      </c>
      <c r="AO59" s="30">
        <f>IFERROR(VLOOKUP(CONCATENATE($B59,"_",AO$4,"_",$C$82,"_",$C$81),Data_for_IC_trend_tables!$A$1:$G$49194,7,FALSE),"-")</f>
        <v>2621</v>
      </c>
      <c r="AP59" s="30">
        <f>IFERROR(VLOOKUP(CONCATENATE($B59,"_",AP$4,"_",$C$82,"_",$C$81),Data_for_IC_trend_tables!$A$1:$G$49194,7,FALSE),"-")</f>
        <v>2489.0192497440598</v>
      </c>
      <c r="AQ59" s="30">
        <f>IFERROR(VLOOKUP(CONCATENATE($B59,"_",AQ$4,"_",$C$82,"_",$C$81),Data_for_IC_trend_tables!$A$1:$G$49194,7,FALSE),"-")</f>
        <v>2110.6245208949599</v>
      </c>
      <c r="AR59" s="30">
        <f>IFERROR(VLOOKUP(CONCATENATE($B59,"_",AR$4,"_",$C$82,"_",$C$81),Data_for_IC_trend_tables!$A$1:$G$49194,7,FALSE),"-")</f>
        <v>1843.96889614613</v>
      </c>
      <c r="AS59" s="30">
        <f>IFERROR(VLOOKUP(CONCATENATE($B59,"_",AS$4,"_",$C$82,"_",$C$81),Data_for_IC_trend_tables!$A$1:$G$49194,7,FALSE),"-")</f>
        <v>1579</v>
      </c>
      <c r="AT59" s="30">
        <f>IFERROR(VLOOKUP(CONCATENATE($B59,"_",AT$4,"_",$C$82,"_",$C$81),Data_for_IC_trend_tables!$A$1:$G$49194,7,FALSE),"-")</f>
        <v>1689</v>
      </c>
      <c r="AU59" s="30">
        <f>IFERROR(VLOOKUP(CONCATENATE($B59,"_",AU$4,"_",$C$82,"_",$C$81),Data_for_IC_trend_tables!$A$1:$G$49194,7,FALSE),"-")</f>
        <v>1601</v>
      </c>
      <c r="AV59"/>
      <c r="AW59" s="30">
        <f>IFERROR(VLOOKUP(CONCATENATE($B59,"_",AW$4,"_",$C$82,"_",$C$81),Data_for_IC_trend_tables!$A$1:$G$49194,7,FALSE),"-")</f>
        <v>1601</v>
      </c>
      <c r="AX59" s="79"/>
      <c r="AY59" s="38" t="str">
        <f t="shared" si="0"/>
        <v/>
      </c>
      <c r="AZ59" s="58" t="str">
        <f t="shared" si="1"/>
        <v/>
      </c>
      <c r="BA59" s="79"/>
      <c r="BB59" s="38" t="str">
        <f t="shared" si="2"/>
        <v/>
      </c>
      <c r="BC59" s="58" t="str">
        <f t="shared" si="3"/>
        <v/>
      </c>
      <c r="BD59" s="79"/>
      <c r="BE59" s="38" t="str">
        <f t="shared" si="4"/>
        <v/>
      </c>
      <c r="BF59" s="58" t="str">
        <f t="shared" si="5"/>
        <v/>
      </c>
      <c r="BG59" s="241"/>
      <c r="BH59" s="38" t="str">
        <f t="shared" si="6"/>
        <v/>
      </c>
      <c r="BI59" s="58" t="str">
        <f t="shared" si="7"/>
        <v/>
      </c>
      <c r="BJ59" s="31"/>
      <c r="BK59" s="31"/>
      <c r="BL59" s="31"/>
      <c r="BM59" s="139"/>
      <c r="BN59"/>
      <c r="BO59"/>
      <c r="BP59"/>
      <c r="BQ59"/>
    </row>
    <row r="60" spans="1:69" s="3" customFormat="1" x14ac:dyDescent="0.2">
      <c r="A60" s="119"/>
      <c r="B60" s="100" t="s">
        <v>182</v>
      </c>
      <c r="C60" s="75" t="s">
        <v>61</v>
      </c>
      <c r="D60" s="56"/>
      <c r="E60" s="50">
        <v>0</v>
      </c>
      <c r="F60" s="50">
        <v>0</v>
      </c>
      <c r="G60" s="50">
        <v>0</v>
      </c>
      <c r="H60" s="50">
        <v>0</v>
      </c>
      <c r="I60" s="50">
        <v>0</v>
      </c>
      <c r="J60" s="50">
        <v>0</v>
      </c>
      <c r="K60" s="50">
        <v>0</v>
      </c>
      <c r="L60" s="50">
        <v>0</v>
      </c>
      <c r="M60" s="50">
        <v>0</v>
      </c>
      <c r="N60" s="50">
        <v>0</v>
      </c>
      <c r="O60" s="50">
        <v>0</v>
      </c>
      <c r="P60" s="50">
        <v>0</v>
      </c>
      <c r="Q60" s="50">
        <v>0</v>
      </c>
      <c r="R60" s="50">
        <v>0</v>
      </c>
      <c r="S60" s="50">
        <v>0</v>
      </c>
      <c r="T60" s="50">
        <v>0</v>
      </c>
      <c r="U60" s="50">
        <v>0</v>
      </c>
      <c r="V60" s="50">
        <v>0</v>
      </c>
      <c r="W60" s="50">
        <v>0</v>
      </c>
      <c r="X60" s="50">
        <v>0</v>
      </c>
      <c r="Y60" s="50">
        <v>0</v>
      </c>
      <c r="Z60" s="50">
        <v>0</v>
      </c>
      <c r="AA60" s="50">
        <v>0</v>
      </c>
      <c r="AB60" s="50">
        <v>0</v>
      </c>
      <c r="AC60" s="50">
        <v>0</v>
      </c>
      <c r="AD60" s="153">
        <v>13093.235451891711</v>
      </c>
      <c r="AE60" s="50">
        <v>0</v>
      </c>
      <c r="AF60" s="50">
        <v>0</v>
      </c>
      <c r="AG60" s="50">
        <v>0</v>
      </c>
      <c r="AH60" s="50">
        <v>0</v>
      </c>
      <c r="AI60" s="50">
        <v>0</v>
      </c>
      <c r="AJ60" s="50">
        <v>0</v>
      </c>
      <c r="AK60" s="50">
        <v>0</v>
      </c>
      <c r="AL60" s="50">
        <v>0</v>
      </c>
      <c r="AM60" s="50">
        <v>0</v>
      </c>
      <c r="AN60" s="50">
        <v>0</v>
      </c>
      <c r="AO60" s="50">
        <v>0</v>
      </c>
      <c r="AP60" s="50">
        <v>0</v>
      </c>
      <c r="AQ60" s="50">
        <v>0</v>
      </c>
      <c r="AR60" s="50">
        <v>0</v>
      </c>
      <c r="AS60" s="152">
        <v>1534.8524860703521</v>
      </c>
      <c r="AT60" s="152">
        <v>1659.6295459456189</v>
      </c>
      <c r="AU60" s="152">
        <v>1571.24</v>
      </c>
      <c r="AV60"/>
      <c r="AW60" s="152">
        <v>1571.24</v>
      </c>
      <c r="AX60" s="79"/>
      <c r="AY60" s="38" t="str">
        <f t="shared" si="0"/>
        <v/>
      </c>
      <c r="AZ60" s="58" t="str">
        <f t="shared" si="1"/>
        <v/>
      </c>
      <c r="BA60" s="79"/>
      <c r="BB60" s="38" t="str">
        <f t="shared" si="2"/>
        <v/>
      </c>
      <c r="BC60" s="58" t="str">
        <f t="shared" si="3"/>
        <v/>
      </c>
      <c r="BD60" s="79">
        <v>14526.753404999999</v>
      </c>
      <c r="BE60" s="38" t="str">
        <f t="shared" si="4"/>
        <v>Yes</v>
      </c>
      <c r="BF60" s="58">
        <f t="shared" si="5"/>
        <v>-0.89183818598729769</v>
      </c>
      <c r="BG60" s="241">
        <v>0.82</v>
      </c>
      <c r="BH60" s="38" t="str">
        <f t="shared" si="6"/>
        <v>Yes</v>
      </c>
      <c r="BI60" s="58">
        <f t="shared" si="7"/>
        <v>-5.999604790021662E-2</v>
      </c>
      <c r="BJ60" s="31"/>
      <c r="BK60" s="31"/>
      <c r="BL60" s="32" t="s">
        <v>76</v>
      </c>
      <c r="BM60" s="140" t="s">
        <v>76</v>
      </c>
      <c r="BN60"/>
      <c r="BO60"/>
      <c r="BP60"/>
      <c r="BQ60"/>
    </row>
    <row r="61" spans="1:69" s="3" customFormat="1" x14ac:dyDescent="0.2">
      <c r="B61" s="53" t="s">
        <v>220</v>
      </c>
      <c r="C61" s="61" t="s">
        <v>220</v>
      </c>
      <c r="D61" s="56"/>
      <c r="E61" s="30" t="str">
        <f>IFERROR(VLOOKUP(CONCATENATE($B61,"_",E$4,"_",$C$82,"_",$C$81),Data_for_IC_trend_tables!$A$1:$G$49194,7,FALSE),"-")</f>
        <v>-</v>
      </c>
      <c r="F61" s="30" t="str">
        <f>IFERROR(VLOOKUP(CONCATENATE($B61,"_",F$4,"_",$C$82,"_",$C$81),Data_for_IC_trend_tables!$A$1:$G$49194,7,FALSE),"-")</f>
        <v>-</v>
      </c>
      <c r="G61" s="30" t="str">
        <f>IFERROR(VLOOKUP(CONCATENATE($B61,"_",G$4,"_",$C$82,"_",$C$81),Data_for_IC_trend_tables!$A$1:$G$49194,7,FALSE),"-")</f>
        <v>-</v>
      </c>
      <c r="H61" s="30" t="str">
        <f>IFERROR(VLOOKUP(CONCATENATE($B61,"_",H$4,"_",$C$82,"_",$C$81),Data_for_IC_trend_tables!$A$1:$G$49194,7,FALSE),"-")</f>
        <v>-</v>
      </c>
      <c r="I61" s="30" t="str">
        <f>IFERROR(VLOOKUP(CONCATENATE($B61,"_",I$4,"_",$C$82,"_",$C$81),Data_for_IC_trend_tables!$A$1:$G$49194,7,FALSE),"-")</f>
        <v>-</v>
      </c>
      <c r="J61" s="30" t="str">
        <f>IFERROR(VLOOKUP(CONCATENATE($B61,"_",J$4,"_",$C$82,"_",$C$81),Data_for_IC_trend_tables!$A$1:$G$49194,7,FALSE),"-")</f>
        <v>-</v>
      </c>
      <c r="K61" s="30" t="str">
        <f>IFERROR(VLOOKUP(CONCATENATE($B61,"_",K$4,"_",$C$82,"_",$C$81),Data_for_IC_trend_tables!$A$1:$G$49194,7,FALSE),"-")</f>
        <v>-</v>
      </c>
      <c r="L61" s="30" t="str">
        <f>IFERROR(VLOOKUP(CONCATENATE($B61,"_",L$4,"_",$C$82,"_",$C$81),Data_for_IC_trend_tables!$A$1:$G$49194,7,FALSE),"-")</f>
        <v>-</v>
      </c>
      <c r="M61" s="30" t="str">
        <f>IFERROR(VLOOKUP(CONCATENATE($B61,"_",M$4,"_",$C$82,"_",$C$81),Data_for_IC_trend_tables!$A$1:$G$49194,7,FALSE),"-")</f>
        <v>-</v>
      </c>
      <c r="N61" s="30" t="str">
        <f>IFERROR(VLOOKUP(CONCATENATE($B61,"_",N$4,"_",$C$82,"_",$C$81),Data_for_IC_trend_tables!$A$1:$G$49194,7,FALSE),"-")</f>
        <v>-</v>
      </c>
      <c r="O61" s="30">
        <f>IFERROR(VLOOKUP(CONCATENATE($B61,"_",O$4,"_",$C$82,"_",$C$81),Data_for_IC_trend_tables!$A$1:$G$49194,7,FALSE),"-")</f>
        <v>21448.272737699699</v>
      </c>
      <c r="P61" s="30">
        <f>IFERROR(VLOOKUP(CONCATENATE($B61,"_",P$4,"_",$C$82,"_",$C$81),Data_for_IC_trend_tables!$A$1:$G$49194,7,FALSE),"-")</f>
        <v>19332.2603279832</v>
      </c>
      <c r="Q61" s="30">
        <f>IFERROR(VLOOKUP(CONCATENATE($B61,"_",Q$4,"_",$C$82,"_",$C$81),Data_for_IC_trend_tables!$A$1:$G$49194,7,FALSE),"-")</f>
        <v>17261.074356420399</v>
      </c>
      <c r="R61" s="30">
        <f>IFERROR(VLOOKUP(CONCATENATE($B61,"_",R$4,"_",$C$82,"_",$C$81),Data_for_IC_trend_tables!$A$1:$G$49194,7,FALSE),"-")</f>
        <v>16612.442364720999</v>
      </c>
      <c r="S61" s="30">
        <f>IFERROR(VLOOKUP(CONCATENATE($B61,"_",S$4,"_",$C$82,"_",$C$81),Data_for_IC_trend_tables!$A$1:$G$49194,7,FALSE),"-")</f>
        <v>15684.289387692301</v>
      </c>
      <c r="T61" s="30">
        <f>IFERROR(VLOOKUP(CONCATENATE($B61,"_",T$4,"_",$C$82,"_",$C$81),Data_for_IC_trend_tables!$A$1:$G$49194,7,FALSE),"-")</f>
        <v>14305.1394205449</v>
      </c>
      <c r="U61" s="30">
        <f>IFERROR(VLOOKUP(CONCATENATE($B61,"_",U$4,"_",$C$82,"_",$C$81),Data_for_IC_trend_tables!$A$1:$G$49194,7,FALSE),"-")</f>
        <v>13471.3026939871</v>
      </c>
      <c r="V61" s="30">
        <f>IFERROR(VLOOKUP(CONCATENATE($B61,"_",V$4,"_",$C$82,"_",$C$81),Data_for_IC_trend_tables!$A$1:$G$49194,7,FALSE),"-")</f>
        <v>12462.0310238358</v>
      </c>
      <c r="W61" s="30">
        <f>IFERROR(VLOOKUP(CONCATENATE($B61,"_",W$4,"_",$C$82,"_",$C$81),Data_for_IC_trend_tables!$A$1:$G$49194,7,FALSE),"-")</f>
        <v>11194.156815165001</v>
      </c>
      <c r="X61" s="30">
        <f>IFERROR(VLOOKUP(CONCATENATE($B61,"_",X$4,"_",$C$82,"_",$C$81),Data_for_IC_trend_tables!$A$1:$G$49194,7,FALSE),"-")</f>
        <v>9920.1295989940809</v>
      </c>
      <c r="Y61" s="30">
        <f>IFERROR(VLOOKUP(CONCATENATE($B61,"_",Y$4,"_",$C$82,"_",$C$81),Data_for_IC_trend_tables!$A$1:$G$49194,7,FALSE),"-")</f>
        <v>8873.6936301121805</v>
      </c>
      <c r="Z61" s="30">
        <f>IFERROR(VLOOKUP(CONCATENATE($B61,"_",Z$4,"_",$C$82,"_",$C$81),Data_for_IC_trend_tables!$A$1:$G$49194,7,FALSE),"-")</f>
        <v>8471.7981530769594</v>
      </c>
      <c r="AA61" s="30">
        <f>IFERROR(VLOOKUP(CONCATENATE($B61,"_",AA$4,"_",$C$82,"_",$C$81),Data_for_IC_trend_tables!$A$1:$G$49194,7,FALSE),"-")</f>
        <v>8063.9647775564399</v>
      </c>
      <c r="AB61" s="30">
        <f>IFERROR(VLOOKUP(CONCATENATE($B61,"_",AB$4,"_",$C$82,"_",$C$81),Data_for_IC_trend_tables!$A$1:$G$49194,7,FALSE),"-")</f>
        <v>7645.37806280114</v>
      </c>
      <c r="AC61" s="30">
        <f>IFERROR(VLOOKUP(CONCATENATE($B61,"_",AC$4,"_",$C$82,"_",$C$81),Data_for_IC_trend_tables!$A$1:$G$49194,7,FALSE),"-")</f>
        <v>7309.4381450711298</v>
      </c>
      <c r="AD61" s="30">
        <f>IFERROR(VLOOKUP(CONCATENATE($B61,"_",AD$4,"_",$C$82,"_",$C$81),Data_for_IC_trend_tables!$A$1:$G$49194,7,FALSE),"-")</f>
        <v>7013.1349459491103</v>
      </c>
      <c r="AE61" s="30">
        <f>IFERROR(VLOOKUP(CONCATENATE($B61,"_",AE$4,"_",$C$82,"_",$C$81),Data_for_IC_trend_tables!$A$1:$G$49194,7,FALSE),"-")</f>
        <v>6819.1610348670001</v>
      </c>
      <c r="AF61" s="30">
        <f>IFERROR(VLOOKUP(CONCATENATE($B61,"_",AF$4,"_",$C$82,"_",$C$81),Data_for_IC_trend_tables!$A$1:$G$49194,7,FALSE),"-")</f>
        <v>6518.3387150189901</v>
      </c>
      <c r="AG61" s="30">
        <f>IFERROR(VLOOKUP(CONCATENATE($B61,"_",AG$4,"_",$C$82,"_",$C$81),Data_for_IC_trend_tables!$A$1:$G$49194,7,FALSE),"-")</f>
        <v>4913.6946278100004</v>
      </c>
      <c r="AH61" s="30">
        <f>IFERROR(VLOOKUP(CONCATENATE($B61,"_",AH$4,"_",$C$82,"_",$C$81),Data_for_IC_trend_tables!$A$1:$G$49194,7,FALSE),"-")</f>
        <v>4112.2198667880002</v>
      </c>
      <c r="AI61" s="30">
        <f>IFERROR(VLOOKUP(CONCATENATE($B61,"_",AI$4,"_",$C$82,"_",$C$81),Data_for_IC_trend_tables!$A$1:$G$49194,7,FALSE),"-")</f>
        <v>3590.9183707739999</v>
      </c>
      <c r="AJ61" s="30">
        <f>IFERROR(VLOOKUP(CONCATENATE($B61,"_",AJ$4,"_",$C$82,"_",$C$81),Data_for_IC_trend_tables!$A$1:$G$49194,7,FALSE),"-")</f>
        <v>3671.947038195</v>
      </c>
      <c r="AK61" s="30">
        <f>IFERROR(VLOOKUP(CONCATENATE($B61,"_",AK$4,"_",$C$82,"_",$C$81),Data_for_IC_trend_tables!$A$1:$G$49194,7,FALSE),"-")</f>
        <v>3113.6546449409998</v>
      </c>
      <c r="AL61" s="30">
        <f>IFERROR(VLOOKUP(CONCATENATE($B61,"_",AL$4,"_",$C$82,"_",$C$81),Data_for_IC_trend_tables!$A$1:$G$49194,7,FALSE),"-")</f>
        <v>2654.7577626224002</v>
      </c>
      <c r="AM61" s="30">
        <f>IFERROR(VLOOKUP(CONCATENATE($B61,"_",AM$4,"_",$C$82,"_",$C$81),Data_for_IC_trend_tables!$A$1:$G$49194,7,FALSE),"-")</f>
        <v>2450.128078832</v>
      </c>
      <c r="AN61" s="30">
        <f>IFERROR(VLOOKUP(CONCATENATE($B61,"_",AN$4,"_",$C$82,"_",$C$81),Data_for_IC_trend_tables!$A$1:$G$49194,7,FALSE),"-")</f>
        <v>2383.5725452090001</v>
      </c>
      <c r="AO61" s="30">
        <f>IFERROR(VLOOKUP(CONCATENATE($B61,"_",AO$4,"_",$C$82,"_",$C$81),Data_for_IC_trend_tables!$A$1:$G$49194,7,FALSE),"-")</f>
        <v>1990.978337605</v>
      </c>
      <c r="AP61" s="30">
        <f>IFERROR(VLOOKUP(CONCATENATE($B61,"_",AP$4,"_",$C$82,"_",$C$81),Data_for_IC_trend_tables!$A$1:$G$49194,7,FALSE),"-")</f>
        <v>1938.277109401</v>
      </c>
      <c r="AQ61" s="30">
        <f>IFERROR(VLOOKUP(CONCATENATE($B61,"_",AQ$4,"_",$C$82,"_",$C$81),Data_for_IC_trend_tables!$A$1:$G$49194,7,FALSE),"-")</f>
        <v>1800.621901196</v>
      </c>
      <c r="AR61" s="30">
        <f>IFERROR(VLOOKUP(CONCATENATE($B61,"_",AR$4,"_",$C$82,"_",$C$81),Data_for_IC_trend_tables!$A$1:$G$49194,7,FALSE),"-")</f>
        <v>1561.3196629260001</v>
      </c>
      <c r="AS61" s="30">
        <f>IFERROR(VLOOKUP(CONCATENATE($B61,"_",AS$4,"_",$C$82,"_",$C$81),Data_for_IC_trend_tables!$A$1:$G$49194,7,FALSE),"-")</f>
        <v>1338.4809812630001</v>
      </c>
      <c r="AT61" s="30">
        <f>IFERROR(VLOOKUP(CONCATENATE($B61,"_",AT$4,"_",$C$82,"_",$C$81),Data_for_IC_trend_tables!$A$1:$G$49194,7,FALSE),"-")</f>
        <v>1360.303041846</v>
      </c>
      <c r="AU61" s="30">
        <f>IFERROR(VLOOKUP(CONCATENATE($B61,"_",AU$4,"_",$C$82,"_",$C$81),Data_for_IC_trend_tables!$A$1:$G$49194,7,FALSE),"-")</f>
        <v>1302.452808773</v>
      </c>
      <c r="AV61"/>
      <c r="AW61" s="30">
        <f>IFERROR(VLOOKUP(CONCATENATE($B61,"_",AW$4,"_",$C$82,"_",$C$81),Data_for_IC_trend_tables!$A$1:$G$49194,7,FALSE),"-")</f>
        <v>1302.452808773</v>
      </c>
      <c r="AX61" s="84"/>
      <c r="AY61" s="38" t="str">
        <f t="shared" si="0"/>
        <v/>
      </c>
      <c r="AZ61" s="58" t="str">
        <f t="shared" si="1"/>
        <v/>
      </c>
      <c r="BA61" s="85"/>
      <c r="BB61" s="38" t="str">
        <f t="shared" si="2"/>
        <v/>
      </c>
      <c r="BC61" s="58" t="str">
        <f t="shared" si="3"/>
        <v/>
      </c>
      <c r="BD61" s="79">
        <v>7207</v>
      </c>
      <c r="BE61" s="38" t="str">
        <f t="shared" ref="BE61" si="10">IF(ISBLANK(BD61),"",IF(AW61="-",CONCATENATE("no data for ",$AW$4),IF(BF61&gt;0,"No","Yes")))</f>
        <v>Yes</v>
      </c>
      <c r="BF61" s="58">
        <f t="shared" ref="BF61" si="11">IFERROR(IF(AW61=0,"",(AW61-BD61)/BD61),"")</f>
        <v>-0.81927947706771198</v>
      </c>
      <c r="BG61" s="241">
        <v>0.59</v>
      </c>
      <c r="BH61" s="38" t="str">
        <f t="shared" si="6"/>
        <v>Yes</v>
      </c>
      <c r="BI61" s="58">
        <f t="shared" si="7"/>
        <v>-0.22428379479204019</v>
      </c>
      <c r="BJ61" s="31"/>
      <c r="BK61" s="31"/>
      <c r="BL61" s="348"/>
      <c r="BM61" s="140" t="s">
        <v>76</v>
      </c>
      <c r="BN61"/>
      <c r="BO61"/>
      <c r="BP61"/>
      <c r="BQ61"/>
    </row>
    <row r="62" spans="1:69" s="3" customFormat="1" x14ac:dyDescent="0.2">
      <c r="B62" s="134" t="s">
        <v>221</v>
      </c>
      <c r="C62" s="131" t="s">
        <v>222</v>
      </c>
      <c r="D62" s="133"/>
      <c r="E62" s="30" t="str">
        <f>IFERROR(VLOOKUP(CONCATENATE($B62,"_",E$4,"_",$C$82,"_",$C$81),Data_for_IC_trend_tables!$A$1:$G$49194,7,FALSE),"-")</f>
        <v>-</v>
      </c>
      <c r="F62" s="30" t="str">
        <f>IFERROR(VLOOKUP(CONCATENATE($B62,"_",F$4,"_",$C$82,"_",$C$81),Data_for_IC_trend_tables!$A$1:$G$49194,7,FALSE),"-")</f>
        <v>-</v>
      </c>
      <c r="G62" s="30" t="str">
        <f>IFERROR(VLOOKUP(CONCATENATE($B62,"_",G$4,"_",$C$82,"_",$C$81),Data_for_IC_trend_tables!$A$1:$G$49194,7,FALSE),"-")</f>
        <v>-</v>
      </c>
      <c r="H62" s="30" t="str">
        <f>IFERROR(VLOOKUP(CONCATENATE($B62,"_",H$4,"_",$C$82,"_",$C$81),Data_for_IC_trend_tables!$A$1:$G$49194,7,FALSE),"-")</f>
        <v>-</v>
      </c>
      <c r="I62" s="30" t="str">
        <f>IFERROR(VLOOKUP(CONCATENATE($B62,"_",I$4,"_",$C$82,"_",$C$81),Data_for_IC_trend_tables!$A$1:$G$49194,7,FALSE),"-")</f>
        <v>-</v>
      </c>
      <c r="J62" s="30" t="str">
        <f>IFERROR(VLOOKUP(CONCATENATE($B62,"_",J$4,"_",$C$82,"_",$C$81),Data_for_IC_trend_tables!$A$1:$G$49194,7,FALSE),"-")</f>
        <v>-</v>
      </c>
      <c r="K62" s="30" t="str">
        <f>IFERROR(VLOOKUP(CONCATENATE($B62,"_",K$4,"_",$C$82,"_",$C$81),Data_for_IC_trend_tables!$A$1:$G$49194,7,FALSE),"-")</f>
        <v>-</v>
      </c>
      <c r="L62" s="30" t="str">
        <f>IFERROR(VLOOKUP(CONCATENATE($B62,"_",L$4,"_",$C$82,"_",$C$81),Data_for_IC_trend_tables!$A$1:$G$49194,7,FALSE),"-")</f>
        <v>-</v>
      </c>
      <c r="M62" s="30" t="str">
        <f>IFERROR(VLOOKUP(CONCATENATE($B62,"_",M$4,"_",$C$82,"_",$C$81),Data_for_IC_trend_tables!$A$1:$G$49194,7,FALSE),"-")</f>
        <v>-</v>
      </c>
      <c r="N62" s="30" t="str">
        <f>IFERROR(VLOOKUP(CONCATENATE($B62,"_",N$4,"_",$C$82,"_",$C$81),Data_for_IC_trend_tables!$A$1:$G$49194,7,FALSE),"-")</f>
        <v>-</v>
      </c>
      <c r="O62" s="30">
        <f>IFERROR(VLOOKUP(CONCATENATE($B62,"_",O$4,"_",$C$82,"_",$C$81),Data_for_IC_trend_tables!$A$1:$G$49194,7,FALSE),"-")</f>
        <v>12355.4152107057</v>
      </c>
      <c r="P62" s="30">
        <f>IFERROR(VLOOKUP(CONCATENATE($B62,"_",P$4,"_",$C$82,"_",$C$81),Data_for_IC_trend_tables!$A$1:$G$49194,7,FALSE),"-")</f>
        <v>10892.745406276799</v>
      </c>
      <c r="Q62" s="30">
        <f>IFERROR(VLOOKUP(CONCATENATE($B62,"_",Q$4,"_",$C$82,"_",$C$81),Data_for_IC_trend_tables!$A$1:$G$49194,7,FALSE),"-")</f>
        <v>9884.3230119440304</v>
      </c>
      <c r="R62" s="30">
        <f>IFERROR(VLOOKUP(CONCATENATE($B62,"_",R$4,"_",$C$82,"_",$C$81),Data_for_IC_trend_tables!$A$1:$G$49194,7,FALSE),"-")</f>
        <v>9039.9369618109704</v>
      </c>
      <c r="S62" s="30">
        <f>IFERROR(VLOOKUP(CONCATENATE($B62,"_",S$4,"_",$C$82,"_",$C$81),Data_for_IC_trend_tables!$A$1:$G$49194,7,FALSE),"-")</f>
        <v>8303.7857545051993</v>
      </c>
      <c r="T62" s="30">
        <f>IFERROR(VLOOKUP(CONCATENATE($B62,"_",T$4,"_",$C$82,"_",$C$81),Data_for_IC_trend_tables!$A$1:$G$49194,7,FALSE),"-")</f>
        <v>7324.5511783556303</v>
      </c>
      <c r="U62" s="30">
        <f>IFERROR(VLOOKUP(CONCATENATE($B62,"_",U$4,"_",$C$82,"_",$C$81),Data_for_IC_trend_tables!$A$1:$G$49194,7,FALSE),"-")</f>
        <v>6656.3459329185698</v>
      </c>
      <c r="V62" s="30">
        <f>IFERROR(VLOOKUP(CONCATENATE($B62,"_",V$4,"_",$C$82,"_",$C$81),Data_for_IC_trend_tables!$A$1:$G$49194,7,FALSE),"-")</f>
        <v>6209.2507670455298</v>
      </c>
      <c r="W62" s="30">
        <f>IFERROR(VLOOKUP(CONCATENATE($B62,"_",W$4,"_",$C$82,"_",$C$81),Data_for_IC_trend_tables!$A$1:$G$49194,7,FALSE),"-")</f>
        <v>5767.65867641555</v>
      </c>
      <c r="X62" s="30">
        <f>IFERROR(VLOOKUP(CONCATENATE($B62,"_",X$4,"_",$C$82,"_",$C$81),Data_for_IC_trend_tables!$A$1:$G$49194,7,FALSE),"-")</f>
        <v>5315.8994607055301</v>
      </c>
      <c r="Y62" s="30">
        <f>IFERROR(VLOOKUP(CONCATENATE($B62,"_",Y$4,"_",$C$82,"_",$C$81),Data_for_IC_trend_tables!$A$1:$G$49194,7,FALSE),"-")</f>
        <v>4684.8988212612703</v>
      </c>
      <c r="Z62" s="30">
        <f>IFERROR(VLOOKUP(CONCATENATE($B62,"_",Z$4,"_",$C$82,"_",$C$81),Data_for_IC_trend_tables!$A$1:$G$49194,7,FALSE),"-")</f>
        <v>4488.692525595</v>
      </c>
      <c r="AA62" s="30">
        <f>IFERROR(VLOOKUP(CONCATENATE($B62,"_",AA$4,"_",$C$82,"_",$C$81),Data_for_IC_trend_tables!$A$1:$G$49194,7,FALSE),"-")</f>
        <v>4372.8577153055703</v>
      </c>
      <c r="AB62" s="30">
        <f>IFERROR(VLOOKUP(CONCATENATE($B62,"_",AB$4,"_",$C$82,"_",$C$81),Data_for_IC_trend_tables!$A$1:$G$49194,7,FALSE),"-")</f>
        <v>3860.3778201139999</v>
      </c>
      <c r="AC62" s="30">
        <f>IFERROR(VLOOKUP(CONCATENATE($B62,"_",AC$4,"_",$C$82,"_",$C$81),Data_for_IC_trend_tables!$A$1:$G$49194,7,FALSE),"-")</f>
        <v>3790.2571529890001</v>
      </c>
      <c r="AD62" s="30">
        <f>IFERROR(VLOOKUP(CONCATENATE($B62,"_",AD$4,"_",$C$82,"_",$C$81),Data_for_IC_trend_tables!$A$1:$G$49194,7,FALSE),"-")</f>
        <v>3633.33673054469</v>
      </c>
      <c r="AE62" s="30">
        <f>IFERROR(VLOOKUP(CONCATENATE($B62,"_",AE$4,"_",$C$82,"_",$C$81),Data_for_IC_trend_tables!$A$1:$G$49194,7,FALSE),"-")</f>
        <v>3367.9778970699999</v>
      </c>
      <c r="AF62" s="30">
        <f>IFERROR(VLOOKUP(CONCATENATE($B62,"_",AF$4,"_",$C$82,"_",$C$81),Data_for_IC_trend_tables!$A$1:$G$49194,7,FALSE),"-")</f>
        <v>3204.8951788190002</v>
      </c>
      <c r="AG62" s="30">
        <f>IFERROR(VLOOKUP(CONCATENATE($B62,"_",AG$4,"_",$C$82,"_",$C$81),Data_for_IC_trend_tables!$A$1:$G$49194,7,FALSE),"-")</f>
        <v>2245.339803762</v>
      </c>
      <c r="AH62" s="30">
        <f>IFERROR(VLOOKUP(CONCATENATE($B62,"_",AH$4,"_",$C$82,"_",$C$81),Data_for_IC_trend_tables!$A$1:$G$49194,7,FALSE),"-")</f>
        <v>1846.0190134396601</v>
      </c>
      <c r="AI62" s="30">
        <f>IFERROR(VLOOKUP(CONCATENATE($B62,"_",AI$4,"_",$C$82,"_",$C$81),Data_for_IC_trend_tables!$A$1:$G$49194,7,FALSE),"-")</f>
        <v>1569.95776568</v>
      </c>
      <c r="AJ62" s="30">
        <f>IFERROR(VLOOKUP(CONCATENATE($B62,"_",AJ$4,"_",$C$82,"_",$C$81),Data_for_IC_trend_tables!$A$1:$G$49194,7,FALSE),"-")</f>
        <v>1422.7880788</v>
      </c>
      <c r="AK62" s="30">
        <f>IFERROR(VLOOKUP(CONCATENATE($B62,"_",AK$4,"_",$C$82,"_",$C$81),Data_for_IC_trend_tables!$A$1:$G$49194,7,FALSE),"-")</f>
        <v>1368.9629488400001</v>
      </c>
      <c r="AL62" s="30">
        <f>IFERROR(VLOOKUP(CONCATENATE($B62,"_",AL$4,"_",$C$82,"_",$C$81),Data_for_IC_trend_tables!$A$1:$G$49194,7,FALSE),"-")</f>
        <v>1213.3968010435899</v>
      </c>
      <c r="AM62" s="30">
        <f>IFERROR(VLOOKUP(CONCATENATE($B62,"_",AM$4,"_",$C$82,"_",$C$81),Data_for_IC_trend_tables!$A$1:$G$49194,7,FALSE),"-")</f>
        <v>1117.17141386</v>
      </c>
      <c r="AN62" s="30">
        <f>IFERROR(VLOOKUP(CONCATENATE($B62,"_",AN$4,"_",$C$82,"_",$C$81),Data_for_IC_trend_tables!$A$1:$G$49194,7,FALSE),"-")</f>
        <v>1120.00680673585</v>
      </c>
      <c r="AO62" s="30">
        <f>IFERROR(VLOOKUP(CONCATENATE($B62,"_",AO$4,"_",$C$82,"_",$C$81),Data_for_IC_trend_tables!$A$1:$G$49194,7,FALSE),"-")</f>
        <v>999.00846256700004</v>
      </c>
      <c r="AP62" s="30">
        <f>IFERROR(VLOOKUP(CONCATENATE($B62,"_",AP$4,"_",$C$82,"_",$C$81),Data_for_IC_trend_tables!$A$1:$G$49194,7,FALSE),"-")</f>
        <v>991.29846351900005</v>
      </c>
      <c r="AQ62" s="30">
        <f>IFERROR(VLOOKUP(CONCATENATE($B62,"_",AQ$4,"_",$C$82,"_",$C$81),Data_for_IC_trend_tables!$A$1:$G$49194,7,FALSE),"-")</f>
        <v>937.03786243000002</v>
      </c>
      <c r="AR62" s="30">
        <f>IFERROR(VLOOKUP(CONCATENATE($B62,"_",AR$4,"_",$C$82,"_",$C$81),Data_for_IC_trend_tables!$A$1:$G$49194,7,FALSE),"-")</f>
        <v>820.11730279999995</v>
      </c>
      <c r="AS62" s="30">
        <f>IFERROR(VLOOKUP(CONCATENATE($B62,"_",AS$4,"_",$C$82,"_",$C$81),Data_for_IC_trend_tables!$A$1:$G$49194,7,FALSE),"-")</f>
        <v>682.21854088700002</v>
      </c>
      <c r="AT62" s="30">
        <f>IFERROR(VLOOKUP(CONCATENATE($B62,"_",AT$4,"_",$C$82,"_",$C$81),Data_for_IC_trend_tables!$A$1:$G$49194,7,FALSE),"-")</f>
        <v>697.01449549999995</v>
      </c>
      <c r="AU62" s="30">
        <f>IFERROR(VLOOKUP(CONCATENATE($B62,"_",AU$4,"_",$C$82,"_",$C$81),Data_for_IC_trend_tables!$A$1:$G$49194,7,FALSE),"-")</f>
        <v>688.09377275999998</v>
      </c>
      <c r="AV62"/>
      <c r="AW62" s="30">
        <f>IFERROR(VLOOKUP(CONCATENATE($B62,"_",AW$4,"_",$C$82,"_",$C$81),Data_for_IC_trend_tables!$A$1:$G$49194,7,FALSE),"-")</f>
        <v>688.09377275999998</v>
      </c>
      <c r="AX62" s="130"/>
      <c r="AY62" s="38" t="str">
        <f t="shared" si="0"/>
        <v/>
      </c>
      <c r="AZ62" s="58" t="str">
        <f t="shared" si="1"/>
        <v/>
      </c>
      <c r="BA62" s="132">
        <v>7149</v>
      </c>
      <c r="BB62" s="38" t="str">
        <f t="shared" si="2"/>
        <v>Yes</v>
      </c>
      <c r="BC62" s="58">
        <f t="shared" si="3"/>
        <v>-0.90374964711707928</v>
      </c>
      <c r="BD62" s="52"/>
      <c r="BE62" s="38" t="str">
        <f>IF(ISBLANK(BD61),"",IF(AW62="-",CONCATENATE("no data for ",$AW$4),IF(BF62&gt;0,"No","Yes")))</f>
        <v>Yes</v>
      </c>
      <c r="BF62" s="58">
        <f>IFERROR(IF(AW62=0,"",(AW62-BD61)/BD61),"")</f>
        <v>-0.90452424410156784</v>
      </c>
      <c r="BG62" s="241"/>
      <c r="BH62" s="38" t="str">
        <f t="shared" si="6"/>
        <v/>
      </c>
      <c r="BI62" s="58" t="str">
        <f t="shared" si="7"/>
        <v/>
      </c>
      <c r="BJ62" s="128"/>
      <c r="BK62" s="291" t="s">
        <v>76</v>
      </c>
      <c r="BL62" s="32" t="s">
        <v>76</v>
      </c>
      <c r="BM62" s="139"/>
      <c r="BN62"/>
      <c r="BO62"/>
      <c r="BP62"/>
      <c r="BQ62"/>
    </row>
    <row r="63" spans="1:69" ht="13.5" thickBot="1" x14ac:dyDescent="0.25">
      <c r="B63"/>
      <c r="C63" s="361"/>
      <c r="D63" s="361"/>
      <c r="E63" s="361"/>
      <c r="F63" s="361"/>
      <c r="G63" s="361"/>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f>COUNT(AX5:AX62)</f>
        <v>25</v>
      </c>
      <c r="AY63" s="361"/>
      <c r="AZ63" s="361"/>
      <c r="BA63" s="362">
        <f>COUNT(BA5:BA62)</f>
        <v>29</v>
      </c>
      <c r="BB63" s="76"/>
      <c r="BC63" s="360"/>
      <c r="BD63" s="362">
        <f>COUNT(BD5:BD61)</f>
        <v>30</v>
      </c>
      <c r="BE63" s="360"/>
      <c r="BF63" s="360"/>
      <c r="BG63" s="362">
        <f>COUNT(BG5:BG62)</f>
        <v>31</v>
      </c>
      <c r="BH63" s="136"/>
      <c r="BI63" s="136"/>
      <c r="BJ63" s="363">
        <f>COUNTIFS(BJ5:BJ62,"x")</f>
        <v>25</v>
      </c>
      <c r="BK63" s="363">
        <f t="shared" ref="BK63:BM63" si="12">COUNTIFS(BK5:BK62,"x")</f>
        <v>29</v>
      </c>
      <c r="BL63" s="363">
        <f t="shared" si="12"/>
        <v>30</v>
      </c>
      <c r="BM63" s="363">
        <f t="shared" si="12"/>
        <v>31</v>
      </c>
    </row>
    <row r="64" spans="1:69" x14ac:dyDescent="0.2">
      <c r="B64"/>
      <c r="C64" s="210" t="s">
        <v>221</v>
      </c>
      <c r="D64" s="435" t="s">
        <v>223</v>
      </c>
      <c r="E64" s="436"/>
      <c r="F64" s="436"/>
      <c r="G64" s="436"/>
      <c r="H64" s="436"/>
      <c r="I64" s="436"/>
      <c r="J64" s="436"/>
      <c r="K64" s="436"/>
      <c r="L64" s="436"/>
      <c r="M64" s="437"/>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c r="AL64" s="163"/>
      <c r="AM64" s="163"/>
      <c r="AN64" s="163"/>
      <c r="AO64" s="163"/>
      <c r="AP64" s="163"/>
      <c r="AQ64" s="163"/>
      <c r="AR64" s="163"/>
      <c r="AS64" s="163"/>
      <c r="AT64" s="163"/>
      <c r="AU64" s="163"/>
      <c r="AV64" s="163"/>
      <c r="AW64" s="163"/>
      <c r="AX64" s="163"/>
      <c r="AY64" s="163"/>
      <c r="AZ64" s="163"/>
      <c r="BA64" s="163"/>
      <c r="BB64" s="163"/>
      <c r="BC64" s="296"/>
      <c r="BD64" s="163"/>
      <c r="BE64" s="163"/>
      <c r="BF64" s="163"/>
      <c r="BG64" s="163"/>
      <c r="BH64" s="163"/>
      <c r="BI64" s="163"/>
      <c r="BJ64" s="163"/>
      <c r="BK64" s="24"/>
      <c r="BL64" s="24"/>
    </row>
    <row r="65" spans="2:68" s="113" customFormat="1" ht="59.25" customHeight="1" x14ac:dyDescent="0.2">
      <c r="C65" s="211" t="s">
        <v>221</v>
      </c>
      <c r="D65" s="438" t="s">
        <v>224</v>
      </c>
      <c r="E65" s="439"/>
      <c r="F65" s="439"/>
      <c r="G65" s="439"/>
      <c r="H65" s="439"/>
      <c r="I65" s="439"/>
      <c r="J65" s="439"/>
      <c r="K65" s="439"/>
      <c r="L65" s="439"/>
      <c r="M65" s="440"/>
      <c r="N65" s="177"/>
      <c r="O65" s="177"/>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c r="BI65" s="163"/>
      <c r="BJ65" s="163"/>
      <c r="BK65" s="156"/>
      <c r="BL65" s="156"/>
      <c r="BN65"/>
      <c r="BO65"/>
      <c r="BP65"/>
    </row>
    <row r="66" spans="2:68" s="113" customFormat="1" ht="69" customHeight="1" x14ac:dyDescent="0.2">
      <c r="C66" s="290" t="s">
        <v>220</v>
      </c>
      <c r="D66" s="441" t="s">
        <v>225</v>
      </c>
      <c r="E66" s="439"/>
      <c r="F66" s="439"/>
      <c r="G66" s="439"/>
      <c r="H66" s="439"/>
      <c r="I66" s="439"/>
      <c r="J66" s="439"/>
      <c r="K66" s="439"/>
      <c r="L66" s="439"/>
      <c r="M66" s="440"/>
      <c r="N66" s="177"/>
      <c r="O66" s="177"/>
      <c r="P66" s="163"/>
      <c r="Q66" s="163"/>
      <c r="R66" s="163"/>
      <c r="S66" s="163"/>
      <c r="T66" s="163"/>
      <c r="U66" s="163"/>
      <c r="V66" s="163"/>
      <c r="W66" s="163"/>
      <c r="X66" s="163"/>
      <c r="Y66" s="163"/>
      <c r="Z66" s="163"/>
      <c r="AA66" s="163"/>
      <c r="AB66" s="163"/>
      <c r="AC66" s="163"/>
      <c r="AD66" s="163"/>
      <c r="AE66" s="163"/>
      <c r="AF66" s="163"/>
      <c r="AG66" s="163"/>
      <c r="AH66" s="163"/>
      <c r="AI66" s="163"/>
      <c r="AJ66" s="163"/>
      <c r="AK66" s="163"/>
      <c r="AL66" s="163"/>
      <c r="AM66" s="163"/>
      <c r="AN66" s="163"/>
      <c r="AO66" s="163"/>
      <c r="AP66" s="163"/>
      <c r="AQ66" s="163"/>
      <c r="AR66" s="163"/>
      <c r="AS66" s="163"/>
      <c r="AT66" s="163"/>
      <c r="AU66" s="163"/>
      <c r="AV66" s="163"/>
      <c r="AW66" s="163"/>
      <c r="AX66" s="163"/>
      <c r="AY66" s="163"/>
      <c r="AZ66" s="163"/>
      <c r="BA66" s="170"/>
      <c r="BB66" s="163"/>
      <c r="BC66" s="163"/>
      <c r="BD66" s="163"/>
      <c r="BE66" s="163"/>
      <c r="BF66" s="163"/>
      <c r="BG66" s="163"/>
      <c r="BH66" s="163"/>
      <c r="BI66" s="163"/>
      <c r="BJ66" s="163"/>
      <c r="BK66" s="156"/>
      <c r="BL66" s="156"/>
      <c r="BN66"/>
      <c r="BO66"/>
      <c r="BP66"/>
    </row>
    <row r="67" spans="2:68" s="113" customFormat="1" ht="26.25" thickBot="1" x14ac:dyDescent="0.25">
      <c r="C67" s="254" t="s">
        <v>270</v>
      </c>
      <c r="D67" s="441"/>
      <c r="E67" s="446"/>
      <c r="F67" s="446"/>
      <c r="G67" s="446"/>
      <c r="H67" s="446"/>
      <c r="I67" s="446"/>
      <c r="J67" s="446"/>
      <c r="K67" s="446"/>
      <c r="L67" s="446"/>
      <c r="M67" s="447"/>
      <c r="N67" s="177"/>
      <c r="O67" s="177"/>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3"/>
      <c r="AQ67" s="163"/>
      <c r="AR67" s="163"/>
      <c r="AS67" s="163"/>
      <c r="AT67" s="163"/>
      <c r="AU67" s="163"/>
      <c r="AV67" s="163"/>
      <c r="AW67" s="163"/>
      <c r="AX67" s="163"/>
      <c r="AY67" s="163"/>
      <c r="AZ67" s="163"/>
      <c r="BA67" s="170"/>
      <c r="BB67" s="163"/>
      <c r="BC67" s="163"/>
      <c r="BD67" s="163"/>
      <c r="BE67" s="163"/>
      <c r="BF67" s="163"/>
      <c r="BG67" s="163"/>
      <c r="BH67" s="163"/>
      <c r="BI67" s="163"/>
      <c r="BJ67" s="163"/>
      <c r="BK67" s="164"/>
      <c r="BL67" s="164"/>
    </row>
    <row r="68" spans="2:68" x14ac:dyDescent="0.2">
      <c r="B68"/>
      <c r="C68" s="211" t="s">
        <v>62</v>
      </c>
      <c r="D68" s="445" t="s">
        <v>257</v>
      </c>
      <c r="E68" s="377"/>
      <c r="F68" s="377"/>
      <c r="G68" s="377"/>
      <c r="H68" s="377"/>
      <c r="I68" s="377"/>
      <c r="J68" s="377"/>
      <c r="K68" s="377"/>
      <c r="L68" s="377"/>
      <c r="M68" s="378"/>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171"/>
      <c r="BI68" s="171"/>
      <c r="BJ68" s="171"/>
      <c r="BK68" s="24"/>
      <c r="BL68" s="24"/>
    </row>
    <row r="69" spans="2:68" x14ac:dyDescent="0.2">
      <c r="B69"/>
      <c r="C69" s="211" t="s">
        <v>63</v>
      </c>
      <c r="D69" s="448" t="s">
        <v>65</v>
      </c>
      <c r="E69" s="371"/>
      <c r="F69" s="371"/>
      <c r="G69" s="371"/>
      <c r="H69" s="371"/>
      <c r="I69" s="371"/>
      <c r="J69" s="371"/>
      <c r="K69" s="371"/>
      <c r="L69" s="371"/>
      <c r="M69" s="372"/>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1"/>
      <c r="AP69" s="171"/>
      <c r="AQ69" s="171"/>
      <c r="AR69" s="171"/>
      <c r="AS69" s="171"/>
      <c r="AT69" s="171"/>
      <c r="AU69" s="171"/>
      <c r="AV69" s="171"/>
      <c r="AW69" s="171"/>
      <c r="AX69" s="171"/>
      <c r="AY69" s="171"/>
      <c r="AZ69" s="171"/>
      <c r="BA69" s="171"/>
      <c r="BB69" s="171"/>
      <c r="BC69" s="171"/>
      <c r="BD69" s="171"/>
      <c r="BE69" s="171"/>
      <c r="BF69" s="171"/>
      <c r="BG69" s="171"/>
      <c r="BH69" s="171"/>
      <c r="BI69" s="171"/>
      <c r="BJ69" s="171"/>
      <c r="BK69" s="28"/>
      <c r="BL69" s="28"/>
    </row>
    <row r="70" spans="2:68" x14ac:dyDescent="0.2">
      <c r="B70"/>
      <c r="C70" s="211" t="s">
        <v>64</v>
      </c>
      <c r="D70" s="448" t="s">
        <v>197</v>
      </c>
      <c r="E70" s="371"/>
      <c r="F70" s="371"/>
      <c r="G70" s="371"/>
      <c r="H70" s="371"/>
      <c r="I70" s="371"/>
      <c r="J70" s="371"/>
      <c r="K70" s="371"/>
      <c r="L70" s="371"/>
      <c r="M70" s="372"/>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c r="AP70" s="171"/>
      <c r="AQ70" s="171"/>
      <c r="AR70" s="171"/>
      <c r="AS70" s="171"/>
      <c r="AT70" s="171"/>
      <c r="AU70" s="171"/>
      <c r="AV70" s="171"/>
      <c r="AW70" s="171"/>
      <c r="AX70" s="171"/>
      <c r="AY70" s="171"/>
      <c r="AZ70" s="171"/>
      <c r="BA70" s="171"/>
      <c r="BB70" s="171"/>
      <c r="BC70" s="171"/>
      <c r="BD70" s="171"/>
      <c r="BE70" s="171"/>
      <c r="BF70" s="171"/>
      <c r="BG70" s="171"/>
      <c r="BH70" s="171"/>
      <c r="BI70" s="171"/>
      <c r="BJ70" s="171"/>
      <c r="BK70" s="23"/>
      <c r="BL70" s="23"/>
    </row>
    <row r="71" spans="2:68" s="113" customFormat="1" x14ac:dyDescent="0.2">
      <c r="C71" s="213" t="s">
        <v>198</v>
      </c>
      <c r="D71" s="449" t="s">
        <v>267</v>
      </c>
      <c r="E71" s="371"/>
      <c r="F71" s="371"/>
      <c r="G71" s="371"/>
      <c r="H71" s="371"/>
      <c r="I71" s="371"/>
      <c r="J71" s="371"/>
      <c r="K71" s="371"/>
      <c r="L71" s="371"/>
      <c r="M71" s="372"/>
      <c r="N71" s="177"/>
      <c r="O71" s="177"/>
      <c r="P71" s="177"/>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c r="AP71" s="171"/>
      <c r="AQ71" s="171"/>
      <c r="AR71" s="171"/>
      <c r="AS71" s="171"/>
      <c r="AT71" s="171"/>
      <c r="AU71" s="171"/>
      <c r="AV71" s="171"/>
      <c r="AW71" s="171"/>
      <c r="AX71" s="171"/>
      <c r="AY71" s="171"/>
      <c r="AZ71" s="171"/>
      <c r="BA71" s="171"/>
      <c r="BB71" s="171"/>
      <c r="BC71" s="171"/>
      <c r="BD71" s="171"/>
      <c r="BE71" s="171"/>
      <c r="BF71" s="171"/>
      <c r="BG71" s="171"/>
      <c r="BH71" s="171"/>
      <c r="BI71" s="171"/>
      <c r="BJ71" s="171"/>
      <c r="BK71" s="114"/>
      <c r="BL71" s="114"/>
      <c r="BN71"/>
      <c r="BO71"/>
      <c r="BP71"/>
    </row>
    <row r="72" spans="2:68" x14ac:dyDescent="0.2">
      <c r="B72"/>
      <c r="C72" s="212" t="s">
        <v>80</v>
      </c>
      <c r="D72" s="443" t="s">
        <v>81</v>
      </c>
      <c r="E72" s="371"/>
      <c r="F72" s="371"/>
      <c r="G72" s="371"/>
      <c r="H72" s="371"/>
      <c r="I72" s="371"/>
      <c r="J72" s="371"/>
      <c r="K72" s="371"/>
      <c r="L72" s="371"/>
      <c r="M72" s="372"/>
      <c r="N72" s="163"/>
      <c r="O72" s="163"/>
      <c r="P72" s="163"/>
      <c r="Q72" s="163"/>
      <c r="R72" s="163"/>
      <c r="S72" s="163"/>
      <c r="T72" s="163"/>
      <c r="U72" s="163"/>
      <c r="V72" s="163"/>
      <c r="W72" s="163"/>
      <c r="X72" s="163"/>
      <c r="Y72" s="163"/>
      <c r="Z72" s="163"/>
      <c r="AA72" s="163"/>
      <c r="AB72" s="163"/>
      <c r="AC72" s="163"/>
      <c r="AD72" s="163"/>
      <c r="AE72" s="163"/>
      <c r="AF72" s="163"/>
      <c r="AG72" s="163"/>
      <c r="AH72" s="163"/>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c r="BI72" s="163"/>
      <c r="BJ72" s="163"/>
      <c r="BK72" s="25"/>
      <c r="BL72" s="25"/>
    </row>
    <row r="73" spans="2:68" x14ac:dyDescent="0.2">
      <c r="B73"/>
      <c r="C73" s="212" t="s">
        <v>82</v>
      </c>
      <c r="D73" s="443" t="s">
        <v>83</v>
      </c>
      <c r="E73" s="371"/>
      <c r="F73" s="371"/>
      <c r="G73" s="371"/>
      <c r="H73" s="371"/>
      <c r="I73" s="371"/>
      <c r="J73" s="371"/>
      <c r="K73" s="371"/>
      <c r="L73" s="371"/>
      <c r="M73" s="372"/>
      <c r="N73" s="163"/>
      <c r="O73" s="163"/>
      <c r="P73" s="163"/>
      <c r="Q73" s="163"/>
      <c r="R73" s="163"/>
      <c r="S73" s="163"/>
      <c r="T73" s="163"/>
      <c r="U73" s="163"/>
      <c r="V73" s="163"/>
      <c r="W73" s="163"/>
      <c r="X73" s="163"/>
      <c r="Y73" s="163"/>
      <c r="Z73" s="163"/>
      <c r="AA73" s="163"/>
      <c r="AB73" s="163"/>
      <c r="AC73" s="163"/>
      <c r="AD73" s="163"/>
      <c r="AE73" s="163"/>
      <c r="AF73" s="163"/>
      <c r="AG73" s="163"/>
      <c r="AH73" s="163"/>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c r="BI73" s="163"/>
      <c r="BJ73" s="163"/>
      <c r="BK73" s="25"/>
      <c r="BL73" s="25"/>
    </row>
    <row r="74" spans="2:68" x14ac:dyDescent="0.2">
      <c r="B74"/>
      <c r="C74" s="212" t="s">
        <v>84</v>
      </c>
      <c r="D74" s="443" t="s">
        <v>85</v>
      </c>
      <c r="E74" s="371"/>
      <c r="F74" s="371"/>
      <c r="G74" s="371"/>
      <c r="H74" s="371"/>
      <c r="I74" s="371"/>
      <c r="J74" s="371"/>
      <c r="K74" s="371"/>
      <c r="L74" s="371"/>
      <c r="M74" s="372"/>
      <c r="N74" s="163"/>
      <c r="O74" s="163"/>
      <c r="P74" s="163"/>
      <c r="Q74" s="163"/>
      <c r="R74" s="163"/>
      <c r="S74" s="163"/>
      <c r="T74" s="163"/>
      <c r="U74" s="163"/>
      <c r="V74" s="163"/>
      <c r="W74" s="163"/>
      <c r="X74" s="163"/>
      <c r="Y74" s="163"/>
      <c r="Z74" s="163"/>
      <c r="AA74" s="163"/>
      <c r="AB74" s="163"/>
      <c r="AC74" s="163"/>
      <c r="AD74" s="163"/>
      <c r="AE74" s="163"/>
      <c r="AF74" s="163"/>
      <c r="AG74" s="163"/>
      <c r="AH74" s="163"/>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c r="BI74" s="163"/>
      <c r="BJ74" s="163"/>
      <c r="BK74" s="25"/>
      <c r="BL74" s="25"/>
    </row>
    <row r="75" spans="2:68" ht="27.75" customHeight="1" x14ac:dyDescent="0.2">
      <c r="B75"/>
      <c r="C75" s="214" t="s">
        <v>86</v>
      </c>
      <c r="D75" s="445" t="s">
        <v>212</v>
      </c>
      <c r="E75" s="377"/>
      <c r="F75" s="377"/>
      <c r="G75" s="377"/>
      <c r="H75" s="377"/>
      <c r="I75" s="377"/>
      <c r="J75" s="377"/>
      <c r="K75" s="377"/>
      <c r="L75" s="377"/>
      <c r="M75" s="378"/>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1"/>
      <c r="AP75" s="171"/>
      <c r="AQ75" s="171"/>
      <c r="AR75" s="171"/>
      <c r="AS75" s="171"/>
      <c r="AT75" s="171"/>
      <c r="AU75" s="171"/>
      <c r="AV75" s="171"/>
      <c r="AW75" s="171"/>
      <c r="AX75" s="171"/>
      <c r="AY75" s="171"/>
      <c r="AZ75" s="171"/>
      <c r="BA75" s="171"/>
      <c r="BB75" s="171"/>
      <c r="BC75" s="171"/>
      <c r="BD75" s="171"/>
      <c r="BE75" s="172"/>
      <c r="BF75" s="173"/>
      <c r="BG75" s="173"/>
      <c r="BH75" s="173"/>
      <c r="BI75" s="173"/>
      <c r="BJ75" s="173"/>
      <c r="BK75" s="26"/>
      <c r="BL75" s="26"/>
    </row>
    <row r="76" spans="2:68" x14ac:dyDescent="0.2">
      <c r="B76"/>
      <c r="C76" s="215"/>
      <c r="D76" s="443" t="s">
        <v>112</v>
      </c>
      <c r="E76" s="371"/>
      <c r="F76" s="371"/>
      <c r="G76" s="371"/>
      <c r="H76" s="371"/>
      <c r="I76" s="371"/>
      <c r="J76" s="371"/>
      <c r="K76" s="371"/>
      <c r="L76" s="371"/>
      <c r="M76" s="372"/>
      <c r="N76" s="163"/>
      <c r="O76" s="163"/>
      <c r="P76" s="163"/>
      <c r="Q76" s="163"/>
      <c r="R76" s="163"/>
      <c r="S76" s="163"/>
      <c r="T76" s="163"/>
      <c r="U76" s="163"/>
      <c r="V76" s="163"/>
      <c r="W76" s="163"/>
      <c r="X76" s="163"/>
      <c r="Y76" s="163"/>
      <c r="Z76" s="163"/>
      <c r="AA76" s="163"/>
      <c r="AB76" s="163"/>
      <c r="AC76" s="163"/>
      <c r="AD76" s="163"/>
      <c r="AE76" s="163"/>
      <c r="AF76" s="163"/>
      <c r="AG76" s="163"/>
      <c r="AH76" s="163"/>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74"/>
      <c r="BF76" s="160"/>
      <c r="BG76" s="160"/>
      <c r="BH76" s="160"/>
      <c r="BI76" s="160"/>
      <c r="BJ76" s="175"/>
    </row>
    <row r="77" spans="2:68" s="113" customFormat="1" ht="22.5" x14ac:dyDescent="0.2">
      <c r="C77" s="216" t="s">
        <v>202</v>
      </c>
      <c r="D77" s="443"/>
      <c r="E77" s="383"/>
      <c r="F77" s="383"/>
      <c r="G77" s="383"/>
      <c r="H77" s="383"/>
      <c r="I77" s="383"/>
      <c r="J77" s="383"/>
      <c r="K77" s="383"/>
      <c r="L77" s="383"/>
      <c r="M77" s="372"/>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74"/>
      <c r="BF77" s="160"/>
      <c r="BG77" s="160"/>
      <c r="BH77" s="160"/>
      <c r="BI77" s="160"/>
      <c r="BJ77" s="175"/>
      <c r="BK77" s="13"/>
      <c r="BL77" s="13"/>
      <c r="BN77"/>
      <c r="BO77"/>
      <c r="BP77"/>
    </row>
    <row r="78" spans="2:68" ht="33.75" x14ac:dyDescent="0.2">
      <c r="C78" s="217" t="s">
        <v>260</v>
      </c>
      <c r="D78" s="444"/>
      <c r="E78" s="383"/>
      <c r="F78" s="383"/>
      <c r="G78" s="383"/>
      <c r="H78" s="383"/>
      <c r="I78" s="383"/>
      <c r="J78" s="383"/>
      <c r="K78" s="383"/>
      <c r="L78" s="383"/>
      <c r="M78" s="372"/>
      <c r="N78" s="176"/>
      <c r="O78" s="176"/>
      <c r="P78" s="176"/>
      <c r="Q78" s="176"/>
      <c r="R78" s="176"/>
      <c r="S78" s="176"/>
      <c r="T78" s="176"/>
      <c r="U78" s="176"/>
      <c r="V78" s="176"/>
      <c r="W78" s="176"/>
      <c r="X78" s="176"/>
      <c r="Y78" s="176"/>
      <c r="Z78" s="160"/>
      <c r="AA78" s="160"/>
      <c r="AB78" s="160"/>
      <c r="AC78" s="160"/>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0"/>
      <c r="BC78" s="160"/>
      <c r="BD78" s="160"/>
      <c r="BE78" s="160"/>
      <c r="BF78" s="160"/>
      <c r="BG78" s="160"/>
      <c r="BH78" s="160"/>
      <c r="BI78" s="160"/>
      <c r="BJ78" s="175"/>
    </row>
    <row r="79" spans="2:68" x14ac:dyDescent="0.2">
      <c r="C79" s="218"/>
      <c r="D79" s="219"/>
      <c r="E79" s="220"/>
      <c r="F79" s="220"/>
      <c r="G79" s="220"/>
      <c r="H79" s="220"/>
      <c r="I79" s="220"/>
      <c r="J79" s="220"/>
      <c r="K79" s="220"/>
      <c r="L79" s="220"/>
      <c r="M79" s="221"/>
      <c r="N79" s="176"/>
      <c r="O79" s="176"/>
      <c r="P79" s="176"/>
      <c r="Q79" s="176"/>
      <c r="R79" s="176"/>
      <c r="S79" s="176"/>
      <c r="T79" s="176"/>
      <c r="U79" s="176"/>
      <c r="V79" s="176"/>
      <c r="W79" s="176"/>
      <c r="X79" s="176"/>
      <c r="Y79" s="176"/>
      <c r="Z79" s="160"/>
      <c r="AA79" s="160"/>
      <c r="AB79" s="160"/>
      <c r="AC79" s="160"/>
      <c r="AD79" s="160"/>
      <c r="AE79" s="160"/>
      <c r="AF79" s="160"/>
      <c r="AG79" s="160"/>
      <c r="AH79" s="160"/>
      <c r="AI79" s="160"/>
      <c r="AJ79" s="160"/>
      <c r="AK79" s="160"/>
      <c r="AL79" s="160"/>
      <c r="AM79" s="160"/>
      <c r="AN79" s="160"/>
      <c r="AO79" s="160"/>
      <c r="AP79" s="160"/>
      <c r="AQ79" s="160"/>
      <c r="AR79" s="160"/>
      <c r="AS79" s="160"/>
      <c r="AT79" s="160"/>
      <c r="AU79" s="160"/>
      <c r="AV79" s="160"/>
      <c r="AW79" s="160"/>
      <c r="AX79" s="160"/>
      <c r="AY79" s="160"/>
      <c r="AZ79" s="160"/>
      <c r="BA79" s="160"/>
      <c r="BB79" s="160"/>
      <c r="BC79" s="160"/>
      <c r="BD79" s="160"/>
      <c r="BE79" s="160"/>
      <c r="BF79" s="160"/>
      <c r="BG79" s="160"/>
      <c r="BH79" s="160"/>
      <c r="BI79" s="160"/>
      <c r="BJ79" s="175"/>
    </row>
    <row r="80" spans="2:68" ht="33.75" customHeight="1" thickBot="1" x14ac:dyDescent="0.25">
      <c r="C80" s="442" t="s">
        <v>210</v>
      </c>
      <c r="D80" s="387"/>
      <c r="E80" s="387"/>
      <c r="F80" s="387"/>
      <c r="G80" s="387"/>
      <c r="H80" s="387"/>
      <c r="I80" s="387"/>
      <c r="J80" s="387"/>
      <c r="K80" s="387"/>
      <c r="L80" s="387"/>
      <c r="M80" s="388"/>
      <c r="N80" s="176"/>
      <c r="O80" s="176"/>
      <c r="P80" s="176"/>
      <c r="Q80" s="176"/>
      <c r="R80" s="176"/>
      <c r="S80" s="176"/>
      <c r="T80" s="176"/>
      <c r="U80" s="176"/>
      <c r="V80" s="176"/>
      <c r="W80" s="176"/>
      <c r="X80" s="176"/>
      <c r="Y80" s="176"/>
      <c r="Z80" s="160"/>
      <c r="AA80" s="160"/>
      <c r="AB80" s="160"/>
      <c r="AC80" s="160"/>
      <c r="AD80" s="16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160"/>
      <c r="BD80" s="160"/>
      <c r="BE80" s="160"/>
      <c r="BF80" s="160"/>
      <c r="BG80" s="160"/>
      <c r="BH80" s="160"/>
      <c r="BI80" s="160"/>
      <c r="BJ80" s="175"/>
    </row>
    <row r="81" spans="3:44" x14ac:dyDescent="0.2">
      <c r="C81" s="22" t="s">
        <v>185</v>
      </c>
    </row>
    <row r="82" spans="3:44" x14ac:dyDescent="0.2">
      <c r="C82" s="40" t="s">
        <v>122</v>
      </c>
    </row>
    <row r="83" spans="3:44" x14ac:dyDescent="0.2">
      <c r="C83" s="40" t="s">
        <v>134</v>
      </c>
    </row>
    <row r="84" spans="3:44" x14ac:dyDescent="0.2">
      <c r="C84" s="40" t="s">
        <v>132</v>
      </c>
    </row>
    <row r="85" spans="3:44" x14ac:dyDescent="0.2">
      <c r="C85" s="40" t="s">
        <v>138</v>
      </c>
    </row>
    <row r="88" spans="3:44" x14ac:dyDescent="0.2">
      <c r="E88"/>
      <c r="F88"/>
      <c r="G88"/>
      <c r="H88"/>
      <c r="I88"/>
      <c r="J88"/>
      <c r="K88"/>
      <c r="L88"/>
      <c r="M88"/>
      <c r="N88"/>
      <c r="O88"/>
      <c r="P88"/>
      <c r="Q88"/>
      <c r="R88"/>
      <c r="S88"/>
      <c r="T88"/>
      <c r="U88"/>
      <c r="V88"/>
      <c r="W88"/>
      <c r="X88"/>
      <c r="Y88"/>
      <c r="AP88"/>
      <c r="AQ88"/>
      <c r="AR88"/>
    </row>
    <row r="89" spans="3:44" x14ac:dyDescent="0.2">
      <c r="E89"/>
      <c r="F89"/>
      <c r="G89"/>
      <c r="H89"/>
      <c r="I89"/>
      <c r="J89"/>
      <c r="K89"/>
      <c r="L89"/>
      <c r="M89"/>
      <c r="N89"/>
      <c r="O89"/>
      <c r="P89"/>
      <c r="Q89"/>
      <c r="R89"/>
      <c r="S89"/>
      <c r="T89"/>
      <c r="U89"/>
      <c r="V89"/>
      <c r="W89"/>
      <c r="X89"/>
      <c r="Y89"/>
      <c r="AP89"/>
      <c r="AQ89"/>
      <c r="AR89"/>
    </row>
    <row r="90" spans="3:44" x14ac:dyDescent="0.2">
      <c r="E90"/>
      <c r="F90"/>
      <c r="G90"/>
      <c r="H90"/>
      <c r="I90"/>
      <c r="J90"/>
      <c r="K90"/>
      <c r="L90"/>
      <c r="M90"/>
      <c r="N90"/>
      <c r="O90"/>
      <c r="P90"/>
      <c r="Q90"/>
      <c r="R90"/>
      <c r="S90"/>
      <c r="T90"/>
      <c r="U90"/>
      <c r="V90"/>
      <c r="W90"/>
      <c r="X90"/>
      <c r="Y90"/>
      <c r="AP90"/>
      <c r="AQ90"/>
      <c r="AR90"/>
    </row>
    <row r="91" spans="3:44" x14ac:dyDescent="0.2">
      <c r="E91"/>
      <c r="F91"/>
      <c r="G91"/>
      <c r="H91"/>
      <c r="I91"/>
      <c r="J91"/>
      <c r="K91"/>
      <c r="L91"/>
      <c r="M91"/>
      <c r="N91"/>
      <c r="O91"/>
      <c r="P91"/>
      <c r="Q91"/>
      <c r="R91"/>
      <c r="S91"/>
      <c r="T91"/>
      <c r="U91"/>
      <c r="V91"/>
      <c r="W91"/>
      <c r="X91"/>
      <c r="Y91"/>
      <c r="AP91"/>
      <c r="AQ91"/>
      <c r="AR91"/>
    </row>
    <row r="92" spans="3:44" x14ac:dyDescent="0.2">
      <c r="E92"/>
      <c r="F92"/>
      <c r="G92"/>
      <c r="H92"/>
      <c r="I92"/>
      <c r="J92"/>
      <c r="K92"/>
      <c r="L92"/>
      <c r="M92"/>
      <c r="N92"/>
      <c r="O92"/>
      <c r="P92"/>
      <c r="Q92"/>
      <c r="R92"/>
      <c r="S92"/>
      <c r="T92"/>
      <c r="U92"/>
      <c r="V92"/>
      <c r="W92"/>
      <c r="X92"/>
      <c r="Y92"/>
      <c r="AP92"/>
      <c r="AQ92"/>
      <c r="AR92"/>
    </row>
    <row r="93" spans="3:44" x14ac:dyDescent="0.2">
      <c r="E93"/>
      <c r="F93"/>
      <c r="G93"/>
      <c r="H93"/>
      <c r="I93"/>
      <c r="J93"/>
      <c r="K93"/>
      <c r="L93"/>
      <c r="M93"/>
      <c r="N93"/>
      <c r="O93"/>
      <c r="P93"/>
      <c r="Q93"/>
      <c r="R93"/>
      <c r="S93"/>
      <c r="T93"/>
      <c r="U93"/>
      <c r="V93"/>
      <c r="W93"/>
      <c r="X93"/>
      <c r="Y93"/>
      <c r="AP93"/>
      <c r="AQ93"/>
      <c r="AR93"/>
    </row>
  </sheetData>
  <mergeCells count="16">
    <mergeCell ref="D64:M64"/>
    <mergeCell ref="D65:M65"/>
    <mergeCell ref="D66:M66"/>
    <mergeCell ref="C80:M80"/>
    <mergeCell ref="D77:M77"/>
    <mergeCell ref="D78:M78"/>
    <mergeCell ref="D72:M72"/>
    <mergeCell ref="D73:M73"/>
    <mergeCell ref="D74:M74"/>
    <mergeCell ref="D75:M75"/>
    <mergeCell ref="D76:M76"/>
    <mergeCell ref="D67:M67"/>
    <mergeCell ref="D68:M68"/>
    <mergeCell ref="D69:M69"/>
    <mergeCell ref="D70:M70"/>
    <mergeCell ref="D71:M71"/>
  </mergeCells>
  <conditionalFormatting sqref="BB5:BB62 BH5:BH62 AY5:AY62 BE5:BE62">
    <cfRule type="cellIs" dxfId="8" priority="8" operator="equal">
      <formula>"No"</formula>
    </cfRule>
  </conditionalFormatting>
  <printOptions gridLines="1" gridLinesSet="0"/>
  <pageMargins left="0.25" right="0.25" top="0.75" bottom="0.75" header="0.3" footer="0.3"/>
  <pageSetup paperSize="9" scale="61"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BC56"/>
  <sheetViews>
    <sheetView zoomScaleNormal="100" workbookViewId="0">
      <pane xSplit="3" ySplit="4" topLeftCell="V5" activePane="bottomRight" state="frozen"/>
      <selection activeCell="C3" sqref="C3"/>
      <selection pane="topRight" activeCell="C3" sqref="C3"/>
      <selection pane="bottomLeft" activeCell="C3" sqref="C3"/>
      <selection pane="bottomRight" activeCell="AD34" sqref="AD34"/>
    </sheetView>
  </sheetViews>
  <sheetFormatPr baseColWidth="10" defaultColWidth="11.42578125" defaultRowHeight="12.75" x14ac:dyDescent="0.2"/>
  <cols>
    <col min="1" max="1" width="2.42578125" style="113" customWidth="1"/>
    <col min="2" max="2" width="11.42578125" style="113"/>
    <col min="3" max="3" width="28.5703125" style="113" customWidth="1"/>
    <col min="4" max="4" width="8.5703125" style="2" customWidth="1"/>
    <col min="5" max="26" width="8.5703125" style="113" customWidth="1"/>
    <col min="27" max="27" width="8.5703125" style="13" customWidth="1"/>
    <col min="28" max="28" width="8.5703125" style="113" customWidth="1"/>
    <col min="29" max="29" width="11.42578125" style="35" customWidth="1"/>
    <col min="30" max="30" width="14.5703125" style="35" bestFit="1" customWidth="1"/>
    <col min="31" max="31" width="10.5703125" style="35" customWidth="1"/>
    <col min="32" max="32" width="11.42578125" style="35" customWidth="1"/>
    <col min="33" max="33" width="11.42578125" style="113"/>
    <col min="35" max="35" width="11.42578125" style="113"/>
    <col min="36" max="37" width="11.42578125" style="16"/>
    <col min="38" max="16384" width="11.42578125" style="113"/>
  </cols>
  <sheetData>
    <row r="1" spans="1:39" ht="18" customHeight="1" x14ac:dyDescent="0.2">
      <c r="C1" s="260" t="s">
        <v>239</v>
      </c>
    </row>
    <row r="2" spans="1:39" x14ac:dyDescent="0.2">
      <c r="C2" s="261" t="str">
        <f>NOx!C2</f>
        <v>Reported until 30.7.2024</v>
      </c>
    </row>
    <row r="3" spans="1:39" x14ac:dyDescent="0.2">
      <c r="D3" s="13"/>
      <c r="E3" s="13"/>
      <c r="F3" s="13"/>
      <c r="G3" s="13"/>
      <c r="H3" s="13"/>
      <c r="I3" s="13"/>
      <c r="J3" s="13"/>
      <c r="K3" s="13"/>
      <c r="L3" s="13"/>
      <c r="M3" s="13"/>
      <c r="N3" s="13"/>
      <c r="O3" s="13"/>
      <c r="P3" s="13"/>
      <c r="Q3" s="13"/>
      <c r="R3" s="13"/>
      <c r="S3" s="13"/>
      <c r="T3" s="13"/>
      <c r="U3" s="13"/>
      <c r="V3" s="13"/>
      <c r="W3" s="13"/>
      <c r="X3" s="13"/>
      <c r="Y3" s="13"/>
      <c r="Z3" s="13"/>
      <c r="AB3" s="13"/>
    </row>
    <row r="4" spans="1:39" s="19" customFormat="1" ht="63.75" x14ac:dyDescent="0.2">
      <c r="B4" s="179" t="s">
        <v>186</v>
      </c>
      <c r="C4" s="179" t="s">
        <v>205</v>
      </c>
      <c r="D4" s="179">
        <v>2000</v>
      </c>
      <c r="E4" s="179">
        <v>2001</v>
      </c>
      <c r="F4" s="179">
        <v>2002</v>
      </c>
      <c r="G4" s="179">
        <v>2003</v>
      </c>
      <c r="H4" s="179">
        <v>2004</v>
      </c>
      <c r="I4" s="179">
        <v>2005</v>
      </c>
      <c r="J4" s="179">
        <v>2006</v>
      </c>
      <c r="K4" s="179">
        <v>2007</v>
      </c>
      <c r="L4" s="179">
        <v>2008</v>
      </c>
      <c r="M4" s="179">
        <v>2009</v>
      </c>
      <c r="N4" s="179">
        <v>2010</v>
      </c>
      <c r="O4" s="179">
        <v>2011</v>
      </c>
      <c r="P4" s="179">
        <v>2012</v>
      </c>
      <c r="Q4" s="179">
        <v>2013</v>
      </c>
      <c r="R4" s="179">
        <v>2014</v>
      </c>
      <c r="S4" s="179">
        <v>2015</v>
      </c>
      <c r="T4" s="179">
        <v>2016</v>
      </c>
      <c r="U4" s="179">
        <v>2017</v>
      </c>
      <c r="V4" s="179">
        <v>2018</v>
      </c>
      <c r="W4" s="179">
        <v>2019</v>
      </c>
      <c r="X4" s="179">
        <v>2020</v>
      </c>
      <c r="Y4" s="179">
        <v>2021</v>
      </c>
      <c r="Z4" s="179">
        <v>2022</v>
      </c>
      <c r="AA4" s="272"/>
      <c r="AB4" s="179">
        <v>2022</v>
      </c>
      <c r="AC4" s="178" t="s">
        <v>251</v>
      </c>
      <c r="AD4" s="182" t="str">
        <f>CONCATENATE("Compliance with the amended GP ERC for  ",$AB$4,)</f>
        <v>Compliance with the amended GP ERC for  2022</v>
      </c>
      <c r="AE4" s="181" t="s">
        <v>204</v>
      </c>
      <c r="AF4" s="183" t="s">
        <v>253</v>
      </c>
      <c r="AH4"/>
      <c r="AM4" s="22"/>
    </row>
    <row r="5" spans="1:39" s="3" customFormat="1" ht="13.5" customHeight="1" x14ac:dyDescent="0.2">
      <c r="B5" s="53" t="s">
        <v>133</v>
      </c>
      <c r="C5" s="55" t="s">
        <v>2</v>
      </c>
      <c r="D5" s="30">
        <f>IFERROR(VLOOKUP(CONCATENATE($B5,"_",D$4,"_",$C$50,"_",$C$49),Data_for_IC_trend_tables!$A$1:$G$49194,7,FALSE),"-")</f>
        <v>24.219614749417399</v>
      </c>
      <c r="E5" s="30">
        <f>IFERROR(VLOOKUP(CONCATENATE($B5,"_",E$4,"_",$C$50,"_",$C$49),Data_for_IC_trend_tables!$A$1:$G$49194,7,FALSE),"-")</f>
        <v>24.571060879236299</v>
      </c>
      <c r="F5" s="30">
        <f>IFERROR(VLOOKUP(CONCATENATE($B5,"_",F$4,"_",$C$50,"_",$C$49),Data_for_IC_trend_tables!$A$1:$G$49194,7,FALSE),"-")</f>
        <v>23.9323569809427</v>
      </c>
      <c r="G5" s="30">
        <f>IFERROR(VLOOKUP(CONCATENATE($B5,"_",G$4,"_",$C$50,"_",$C$49),Data_for_IC_trend_tables!$A$1:$G$49194,7,FALSE),"-")</f>
        <v>23.980566946218499</v>
      </c>
      <c r="H5" s="30">
        <f>IFERROR(VLOOKUP(CONCATENATE($B5,"_",H$4,"_",$C$50,"_",$C$49),Data_for_IC_trend_tables!$A$1:$G$49194,7,FALSE),"-")</f>
        <v>23.488454932703299</v>
      </c>
      <c r="I5" s="30">
        <f>IFERROR(VLOOKUP(CONCATENATE($B5,"_",I$4,"_",$C$50,"_",$C$49),Data_for_IC_trend_tables!$A$1:$G$49194,7,FALSE),"-")</f>
        <v>23.415403690594399</v>
      </c>
      <c r="J5" s="30">
        <f>IFERROR(VLOOKUP(CONCATENATE($B5,"_",J$4,"_",$C$50,"_",$C$49),Data_for_IC_trend_tables!$A$1:$G$49194,7,FALSE),"-")</f>
        <v>22.868455438502199</v>
      </c>
      <c r="K5" s="30">
        <f>IFERROR(VLOOKUP(CONCATENATE($B5,"_",K$4,"_",$C$50,"_",$C$49),Data_for_IC_trend_tables!$A$1:$G$49194,7,FALSE),"-")</f>
        <v>22.198342125319002</v>
      </c>
      <c r="L5" s="30">
        <f>IFERROR(VLOOKUP(CONCATENATE($B5,"_",L$4,"_",$C$50,"_",$C$49),Data_for_IC_trend_tables!$A$1:$G$49194,7,FALSE),"-")</f>
        <v>21.250468483765701</v>
      </c>
      <c r="M5" s="30">
        <f>IFERROR(VLOOKUP(CONCATENATE($B5,"_",M$4,"_",$C$50,"_",$C$49),Data_for_IC_trend_tables!$A$1:$G$49194,7,FALSE),"-")</f>
        <v>20.1639289196305</v>
      </c>
      <c r="N5" s="30">
        <f>IFERROR(VLOOKUP(CONCATENATE($B5,"_",N$4,"_",$C$50,"_",$C$49),Data_for_IC_trend_tables!$A$1:$G$49194,7,FALSE),"-")</f>
        <v>20.6816944299051</v>
      </c>
      <c r="O5" s="30">
        <f>IFERROR(VLOOKUP(CONCATENATE($B5,"_",O$4,"_",$C$50,"_",$C$49),Data_for_IC_trend_tables!$A$1:$G$49194,7,FALSE),"-")</f>
        <v>19.4974427284528</v>
      </c>
      <c r="P5" s="30">
        <f>IFERROR(VLOOKUP(CONCATENATE($B5,"_",P$4,"_",$C$50,"_",$C$49),Data_for_IC_trend_tables!$A$1:$G$49194,7,FALSE),"-")</f>
        <v>18.969595417330201</v>
      </c>
      <c r="Q5" s="30">
        <f>IFERROR(VLOOKUP(CONCATENATE($B5,"_",Q$4,"_",$C$50,"_",$C$49),Data_for_IC_trend_tables!$A$1:$G$49194,7,FALSE),"-")</f>
        <v>18.351612994359002</v>
      </c>
      <c r="R5" s="30">
        <f>IFERROR(VLOOKUP(CONCATENATE($B5,"_",R$4,"_",$C$50,"_",$C$49),Data_for_IC_trend_tables!$A$1:$G$49194,7,FALSE),"-")</f>
        <v>16.7778335796013</v>
      </c>
      <c r="S5" s="30">
        <f>IFERROR(VLOOKUP(CONCATENATE($B5,"_",S$4,"_",$C$50,"_",$C$49),Data_for_IC_trend_tables!$A$1:$G$49194,7,FALSE),"-")</f>
        <v>16.681813779850302</v>
      </c>
      <c r="T5" s="30">
        <f>IFERROR(VLOOKUP(CONCATENATE($B5,"_",T$4,"_",$C$50,"_",$C$49),Data_for_IC_trend_tables!$A$1:$G$49194,7,FALSE),"-")</f>
        <v>16.3780419689833</v>
      </c>
      <c r="U5" s="30">
        <f>IFERROR(VLOOKUP(CONCATENATE($B5,"_",U$4,"_",$C$50,"_",$C$49),Data_for_IC_trend_tables!$A$1:$G$49194,7,FALSE),"-")</f>
        <v>16.221182102319499</v>
      </c>
      <c r="V5" s="30">
        <f>IFERROR(VLOOKUP(CONCATENATE($B5,"_",V$4,"_",$C$50,"_",$C$49),Data_for_IC_trend_tables!$A$1:$G$49194,7,FALSE),"-")</f>
        <v>15.1997924359781</v>
      </c>
      <c r="W5" s="30">
        <f>IFERROR(VLOOKUP(CONCATENATE($B5,"_",W$4,"_",$C$50,"_",$C$49),Data_for_IC_trend_tables!$A$1:$G$49194,7,FALSE),"-")</f>
        <v>14.939531236346401</v>
      </c>
      <c r="X5" s="30">
        <f>IFERROR(VLOOKUP(CONCATENATE($B5,"_",X$4,"_",$C$50,"_",$C$49),Data_for_IC_trend_tables!$A$1:$G$49194,7,FALSE),"-")</f>
        <v>13.702893046328301</v>
      </c>
      <c r="Y5" s="30">
        <f>IFERROR(VLOOKUP(CONCATENATE($B5,"_",Y$4,"_",$C$50,"_",$C$49),Data_for_IC_trend_tables!$A$1:$G$49194,7,FALSE),"-")</f>
        <v>14.876192410174101</v>
      </c>
      <c r="Z5" s="30">
        <f>IFERROR(VLOOKUP(CONCATENATE($B5,"_",Z$4,"_",$C$50,"_",$C$49),Data_for_IC_trend_tables!$A$1:$G$49194,7,FALSE),"-")</f>
        <v>13.4475496829753</v>
      </c>
      <c r="AA5" s="30"/>
      <c r="AB5" s="30">
        <f>IFERROR(VLOOKUP(CONCATENATE($B5,"_",AB$4,"_",$C$50,"_",$C$49),Data_for_IC_trend_tables!$A$1:$G$49194,7,FALSE),"-")</f>
        <v>13.4475496829753</v>
      </c>
      <c r="AC5" s="241">
        <v>0.2</v>
      </c>
      <c r="AD5" s="38" t="str">
        <f>IF(ISBLANK(AC5),"",IF(AB5="-",CONCATENATE("no data for ",$AB$4),IF(AE5&gt;0,"No","Yes")))</f>
        <v>Yes</v>
      </c>
      <c r="AE5" s="58">
        <f>IFERROR(IF(AF5="x",((AB5-I5)/I5)-(AC5*-1),""),"")</f>
        <v>-0.22569644065641414</v>
      </c>
      <c r="AF5" s="63" t="s">
        <v>76</v>
      </c>
      <c r="AH5"/>
      <c r="AI5" s="110"/>
      <c r="AJ5" s="110"/>
      <c r="AK5" s="110"/>
      <c r="AL5" s="110"/>
    </row>
    <row r="6" spans="1:39" s="3" customFormat="1" ht="13.5" customHeight="1" x14ac:dyDescent="0.2">
      <c r="B6" s="53" t="s">
        <v>137</v>
      </c>
      <c r="C6" s="55" t="s">
        <v>4</v>
      </c>
      <c r="D6" s="30">
        <f>IFERROR(VLOOKUP(CONCATENATE($B6,"_",D$4,"_",$C$50,"_",$C$49),Data_for_IC_trend_tables!$A$1:$G$49194,7,FALSE),"-")</f>
        <v>40.102860479956902</v>
      </c>
      <c r="E6" s="30">
        <f>IFERROR(VLOOKUP(CONCATENATE($B6,"_",E$4,"_",$C$50,"_",$C$49),Data_for_IC_trend_tables!$A$1:$G$49194,7,FALSE),"-")</f>
        <v>39.238283657734598</v>
      </c>
      <c r="F6" s="30">
        <f>IFERROR(VLOOKUP(CONCATENATE($B6,"_",F$4,"_",$C$50,"_",$C$49),Data_for_IC_trend_tables!$A$1:$G$49194,7,FALSE),"-")</f>
        <v>36.7695567984034</v>
      </c>
      <c r="G6" s="30">
        <f>IFERROR(VLOOKUP(CONCATENATE($B6,"_",G$4,"_",$C$50,"_",$C$49),Data_for_IC_trend_tables!$A$1:$G$49194,7,FALSE),"-")</f>
        <v>37.1316148845291</v>
      </c>
      <c r="H6" s="30">
        <f>IFERROR(VLOOKUP(CONCATENATE($B6,"_",H$4,"_",$C$50,"_",$C$49),Data_for_IC_trend_tables!$A$1:$G$49194,7,FALSE),"-")</f>
        <v>36.850767890085699</v>
      </c>
      <c r="I6" s="30">
        <f>IFERROR(VLOOKUP(CONCATENATE($B6,"_",I$4,"_",$C$50,"_",$C$49),Data_for_IC_trend_tables!$A$1:$G$49194,7,FALSE),"-")</f>
        <v>34.457814794481401</v>
      </c>
      <c r="J6" s="30">
        <f>IFERROR(VLOOKUP(CONCATENATE($B6,"_",J$4,"_",$C$50,"_",$C$49),Data_for_IC_trend_tables!$A$1:$G$49194,7,FALSE),"-")</f>
        <v>34.853107496979</v>
      </c>
      <c r="K6" s="30">
        <f>IFERROR(VLOOKUP(CONCATENATE($B6,"_",K$4,"_",$C$50,"_",$C$49),Data_for_IC_trend_tables!$A$1:$G$49194,7,FALSE),"-")</f>
        <v>32.7483413667563</v>
      </c>
      <c r="L6" s="30">
        <f>IFERROR(VLOOKUP(CONCATENATE($B6,"_",L$4,"_",$C$50,"_",$C$49),Data_for_IC_trend_tables!$A$1:$G$49194,7,FALSE),"-")</f>
        <v>32.468652891549901</v>
      </c>
      <c r="M6" s="30">
        <f>IFERROR(VLOOKUP(CONCATENATE($B6,"_",M$4,"_",$C$50,"_",$C$49),Data_for_IC_trend_tables!$A$1:$G$49194,7,FALSE),"-")</f>
        <v>29.134446110177802</v>
      </c>
      <c r="N6" s="30">
        <f>IFERROR(VLOOKUP(CONCATENATE($B6,"_",N$4,"_",$C$50,"_",$C$49),Data_for_IC_trend_tables!$A$1:$G$49194,7,FALSE),"-")</f>
        <v>31.171550266940098</v>
      </c>
      <c r="O6" s="30">
        <f>IFERROR(VLOOKUP(CONCATENATE($B6,"_",O$4,"_",$C$50,"_",$C$49),Data_for_IC_trend_tables!$A$1:$G$49194,7,FALSE),"-")</f>
        <v>24.809438995506198</v>
      </c>
      <c r="P6" s="30">
        <f>IFERROR(VLOOKUP(CONCATENATE($B6,"_",P$4,"_",$C$50,"_",$C$49),Data_for_IC_trend_tables!$A$1:$G$49194,7,FALSE),"-")</f>
        <v>25.071319168830598</v>
      </c>
      <c r="Q6" s="30">
        <f>IFERROR(VLOOKUP(CONCATENATE($B6,"_",Q$4,"_",$C$50,"_",$C$49),Data_for_IC_trend_tables!$A$1:$G$49194,7,FALSE),"-")</f>
        <v>25.7205205915234</v>
      </c>
      <c r="R6" s="30">
        <f>IFERROR(VLOOKUP(CONCATENATE($B6,"_",R$4,"_",$C$50,"_",$C$49),Data_for_IC_trend_tables!$A$1:$G$49194,7,FALSE),"-")</f>
        <v>20.897679046761301</v>
      </c>
      <c r="S6" s="30">
        <f>IFERROR(VLOOKUP(CONCATENATE($B6,"_",S$4,"_",$C$50,"_",$C$49),Data_for_IC_trend_tables!$A$1:$G$49194,7,FALSE),"-")</f>
        <v>22.180308444116701</v>
      </c>
      <c r="T6" s="30">
        <f>IFERROR(VLOOKUP(CONCATENATE($B6,"_",T$4,"_",$C$50,"_",$C$49),Data_for_IC_trend_tables!$A$1:$G$49194,7,FALSE),"-")</f>
        <v>22.049277500611399</v>
      </c>
      <c r="U6" s="30">
        <f>IFERROR(VLOOKUP(CONCATENATE($B6,"_",U$4,"_",$C$50,"_",$C$49),Data_for_IC_trend_tables!$A$1:$G$49194,7,FALSE),"-")</f>
        <v>20.4090442531115</v>
      </c>
      <c r="V6" s="30">
        <f>IFERROR(VLOOKUP(CONCATENATE($B6,"_",V$4,"_",$C$50,"_",$C$49),Data_for_IC_trend_tables!$A$1:$G$49194,7,FALSE),"-")</f>
        <v>19.184517480186699</v>
      </c>
      <c r="W6" s="30">
        <f>IFERROR(VLOOKUP(CONCATENATE($B6,"_",W$4,"_",$C$50,"_",$C$49),Data_for_IC_trend_tables!$A$1:$G$49194,7,FALSE),"-")</f>
        <v>18.353313356290599</v>
      </c>
      <c r="X6" s="30">
        <f>IFERROR(VLOOKUP(CONCATENATE($B6,"_",X$4,"_",$C$50,"_",$C$49),Data_for_IC_trend_tables!$A$1:$G$49194,7,FALSE),"-")</f>
        <v>17.002546987018899</v>
      </c>
      <c r="Y6" s="30">
        <f>IFERROR(VLOOKUP(CONCATENATE($B6,"_",Y$4,"_",$C$50,"_",$C$49),Data_for_IC_trend_tables!$A$1:$G$49194,7,FALSE),"-")</f>
        <v>18.511878830957102</v>
      </c>
      <c r="Z6" s="30">
        <f>IFERROR(VLOOKUP(CONCATENATE($B6,"_",Z$4,"_",$C$50,"_",$C$49),Data_for_IC_trend_tables!$A$1:$G$49194,7,FALSE),"-")</f>
        <v>17.246771210833199</v>
      </c>
      <c r="AA6" s="30"/>
      <c r="AB6" s="30">
        <f>IFERROR(VLOOKUP(CONCATENATE($B6,"_",AB$4,"_",$C$50,"_",$C$49),Data_for_IC_trend_tables!$A$1:$G$49194,7,FALSE),"-")</f>
        <v>17.246771210833199</v>
      </c>
      <c r="AC6" s="241">
        <v>0.2</v>
      </c>
      <c r="AD6" s="38" t="str">
        <f t="shared" ref="AD6:AD7" si="0">IF(ISBLANK(AC6),"",IF(AB6="-",CONCATENATE("no data for ",$AB$4),IF(AE6&gt;0,"No","Yes")))</f>
        <v>Yes</v>
      </c>
      <c r="AE6" s="58">
        <f t="shared" ref="AE6:AE7" si="1">IFERROR(IF(AF6="x",((AB6-I6)/I6)-(AC6*-1),""),"")</f>
        <v>-0.29948157439178763</v>
      </c>
      <c r="AF6" s="63" t="s">
        <v>76</v>
      </c>
      <c r="AH6" s="113"/>
      <c r="AI6" s="110"/>
      <c r="AJ6" s="110"/>
      <c r="AK6" s="110"/>
      <c r="AL6" s="110"/>
    </row>
    <row r="7" spans="1:39" s="3" customFormat="1" ht="13.5" customHeight="1" x14ac:dyDescent="0.2">
      <c r="B7" s="53" t="s">
        <v>140</v>
      </c>
      <c r="C7" s="55" t="s">
        <v>5</v>
      </c>
      <c r="D7" s="30">
        <f>IFERROR(VLOOKUP(CONCATENATE($B7,"_",D$4,"_",$C$50,"_",$C$49),Data_for_IC_trend_tables!$A$1:$G$49194,7,FALSE),"-")</f>
        <v>35.634896080082697</v>
      </c>
      <c r="E7" s="30">
        <f>IFERROR(VLOOKUP(CONCATENATE($B7,"_",E$4,"_",$C$50,"_",$C$49),Data_for_IC_trend_tables!$A$1:$G$49194,7,FALSE),"-")</f>
        <v>32.481821194210497</v>
      </c>
      <c r="F7" s="30">
        <f>IFERROR(VLOOKUP(CONCATENATE($B7,"_",F$4,"_",$C$50,"_",$C$49),Data_for_IC_trend_tables!$A$1:$G$49194,7,FALSE),"-")</f>
        <v>37.758559257102497</v>
      </c>
      <c r="G7" s="30">
        <f>IFERROR(VLOOKUP(CONCATENATE($B7,"_",G$4,"_",$C$50,"_",$C$49),Data_for_IC_trend_tables!$A$1:$G$49194,7,FALSE),"-")</f>
        <v>40.676035028601497</v>
      </c>
      <c r="H7" s="30">
        <f>IFERROR(VLOOKUP(CONCATENATE($B7,"_",H$4,"_",$C$50,"_",$C$49),Data_for_IC_trend_tables!$A$1:$G$49194,7,FALSE),"-")</f>
        <v>40.398629458564102</v>
      </c>
      <c r="I7" s="30">
        <f>IFERROR(VLOOKUP(CONCATENATE($B7,"_",I$4,"_",$C$50,"_",$C$49),Data_for_IC_trend_tables!$A$1:$G$49194,7,FALSE),"-")</f>
        <v>39.905469108986097</v>
      </c>
      <c r="J7" s="30">
        <f>IFERROR(VLOOKUP(CONCATENATE($B7,"_",J$4,"_",$C$50,"_",$C$49),Data_for_IC_trend_tables!$A$1:$G$49194,7,FALSE),"-")</f>
        <v>40.240381479326402</v>
      </c>
      <c r="K7" s="30">
        <f>IFERROR(VLOOKUP(CONCATENATE($B7,"_",K$4,"_",$C$50,"_",$C$49),Data_for_IC_trend_tables!$A$1:$G$49194,7,FALSE),"-")</f>
        <v>37.648570313367401</v>
      </c>
      <c r="L7" s="30">
        <f>IFERROR(VLOOKUP(CONCATENATE($B7,"_",L$4,"_",$C$50,"_",$C$49),Data_for_IC_trend_tables!$A$1:$G$49194,7,FALSE),"-")</f>
        <v>36.162970225944299</v>
      </c>
      <c r="M7" s="30">
        <f>IFERROR(VLOOKUP(CONCATENATE($B7,"_",M$4,"_",$C$50,"_",$C$49),Data_for_IC_trend_tables!$A$1:$G$49194,7,FALSE),"-")</f>
        <v>33.937215016451702</v>
      </c>
      <c r="N7" s="30">
        <f>IFERROR(VLOOKUP(CONCATENATE($B7,"_",N$4,"_",$C$50,"_",$C$49),Data_for_IC_trend_tables!$A$1:$G$49194,7,FALSE),"-")</f>
        <v>35.512307186934599</v>
      </c>
      <c r="O7" s="30">
        <f>IFERROR(VLOOKUP(CONCATENATE($B7,"_",O$4,"_",$C$50,"_",$C$49),Data_for_IC_trend_tables!$A$1:$G$49194,7,FALSE),"-")</f>
        <v>37.995750409054303</v>
      </c>
      <c r="P7" s="30">
        <f>IFERROR(VLOOKUP(CONCATENATE($B7,"_",P$4,"_",$C$50,"_",$C$49),Data_for_IC_trend_tables!$A$1:$G$49194,7,FALSE),"-")</f>
        <v>36.9020897618323</v>
      </c>
      <c r="Q7" s="30">
        <f>IFERROR(VLOOKUP(CONCATENATE($B7,"_",Q$4,"_",$C$50,"_",$C$49),Data_for_IC_trend_tables!$A$1:$G$49194,7,FALSE),"-")</f>
        <v>33.896743989323902</v>
      </c>
      <c r="R7" s="30">
        <f>IFERROR(VLOOKUP(CONCATENATE($B7,"_",R$4,"_",$C$50,"_",$C$49),Data_for_IC_trend_tables!$A$1:$G$49194,7,FALSE),"-")</f>
        <v>32.709384041989601</v>
      </c>
      <c r="S7" s="30">
        <f>IFERROR(VLOOKUP(CONCATENATE($B7,"_",S$4,"_",$C$50,"_",$C$49),Data_for_IC_trend_tables!$A$1:$G$49194,7,FALSE),"-")</f>
        <v>32.357911985755102</v>
      </c>
      <c r="T7" s="30">
        <f>IFERROR(VLOOKUP(CONCATENATE($B7,"_",T$4,"_",$C$50,"_",$C$49),Data_for_IC_trend_tables!$A$1:$G$49194,7,FALSE),"-")</f>
        <v>30.809194147494001</v>
      </c>
      <c r="U7" s="30">
        <f>IFERROR(VLOOKUP(CONCATENATE($B7,"_",U$4,"_",$C$50,"_",$C$49),Data_for_IC_trend_tables!$A$1:$G$49194,7,FALSE),"-")</f>
        <v>30.166356102669099</v>
      </c>
      <c r="V7" s="30">
        <f>IFERROR(VLOOKUP(CONCATENATE($B7,"_",V$4,"_",$C$50,"_",$C$49),Data_for_IC_trend_tables!$A$1:$G$49194,7,FALSE),"-")</f>
        <v>29.261299429557699</v>
      </c>
      <c r="W7" s="30">
        <f>IFERROR(VLOOKUP(CONCATENATE($B7,"_",W$4,"_",$C$50,"_",$C$49),Data_for_IC_trend_tables!$A$1:$G$49194,7,FALSE),"-")</f>
        <v>28.4005446276404</v>
      </c>
      <c r="X7" s="30">
        <f>IFERROR(VLOOKUP(CONCATENATE($B7,"_",X$4,"_",$C$50,"_",$C$49),Data_for_IC_trend_tables!$A$1:$G$49194,7,FALSE),"-")</f>
        <v>30.431702939537399</v>
      </c>
      <c r="Y7" s="30">
        <f>IFERROR(VLOOKUP(CONCATENATE($B7,"_",Y$4,"_",$C$50,"_",$C$49),Data_for_IC_trend_tables!$A$1:$G$49194,7,FALSE),"-")</f>
        <v>29.960272994694002</v>
      </c>
      <c r="Z7" s="30">
        <f>IFERROR(VLOOKUP(CONCATENATE($B7,"_",Z$4,"_",$C$50,"_",$C$49),Data_for_IC_trend_tables!$A$1:$G$49194,7,FALSE),"-")</f>
        <v>28.017512843763999</v>
      </c>
      <c r="AA7" s="30"/>
      <c r="AB7" s="30">
        <f>IFERROR(VLOOKUP(CONCATENATE($B7,"_",AB$4,"_",$C$50,"_",$C$49),Data_for_IC_trend_tables!$A$1:$G$49194,7,FALSE),"-")</f>
        <v>28.017512843763999</v>
      </c>
      <c r="AC7" s="241">
        <v>0.2</v>
      </c>
      <c r="AD7" s="38" t="str">
        <f t="shared" si="0"/>
        <v>Yes</v>
      </c>
      <c r="AE7" s="58">
        <f t="shared" si="1"/>
        <v>-9.7902932371370432E-2</v>
      </c>
      <c r="AF7" s="63" t="s">
        <v>76</v>
      </c>
      <c r="AH7" s="113"/>
      <c r="AI7" s="110"/>
      <c r="AJ7" s="110"/>
      <c r="AK7" s="110"/>
      <c r="AL7" s="110"/>
    </row>
    <row r="8" spans="1:39" s="3" customFormat="1" ht="25.5" x14ac:dyDescent="0.2">
      <c r="B8" s="289" t="s">
        <v>141</v>
      </c>
      <c r="C8" s="116" t="s">
        <v>248</v>
      </c>
      <c r="D8" s="123">
        <v>370.30599999999998</v>
      </c>
      <c r="E8" s="123">
        <v>331.98200000000003</v>
      </c>
      <c r="F8" s="123">
        <v>301.91300000000001</v>
      </c>
      <c r="G8" s="123">
        <v>307.06200000000001</v>
      </c>
      <c r="H8" s="123">
        <v>287.125</v>
      </c>
      <c r="I8" s="123">
        <v>288.28100000000001</v>
      </c>
      <c r="J8" s="123">
        <v>259.83199999999999</v>
      </c>
      <c r="K8" s="123">
        <v>265.55</v>
      </c>
      <c r="L8" s="123">
        <v>260.90499999999997</v>
      </c>
      <c r="M8" s="123">
        <v>247.08199999999999</v>
      </c>
      <c r="N8" s="123">
        <v>233.70699999999999</v>
      </c>
      <c r="O8" s="123">
        <v>235.24299999999999</v>
      </c>
      <c r="P8" s="123">
        <v>227.75700000000001</v>
      </c>
      <c r="Q8" s="123">
        <v>225.00899999999999</v>
      </c>
      <c r="R8" s="123">
        <v>229.94200000000001</v>
      </c>
      <c r="S8" s="123">
        <v>218.31399999999999</v>
      </c>
      <c r="T8" s="123">
        <v>205.63300000000001</v>
      </c>
      <c r="U8" s="123">
        <v>205.316</v>
      </c>
      <c r="V8" s="123">
        <v>209.607</v>
      </c>
      <c r="W8" s="123">
        <v>209.864</v>
      </c>
      <c r="X8" s="123">
        <v>197.934</v>
      </c>
      <c r="Y8" s="123">
        <v>200.68100000000001</v>
      </c>
      <c r="Z8" s="123">
        <v>200.18600000000001</v>
      </c>
      <c r="AA8" s="30"/>
      <c r="AB8" s="328">
        <v>200.18600000000001</v>
      </c>
      <c r="AC8" s="241">
        <v>0.25</v>
      </c>
      <c r="AD8" s="38" t="str">
        <f t="shared" ref="AD8:AD35" si="2">IF(ISBLANK(AC8),"",IF(AB8="-",CONCATENATE("no data for ",$AB$4),IF(AE8&gt;0,"No","Yes")))</f>
        <v>Yes</v>
      </c>
      <c r="AE8" s="58">
        <f t="shared" ref="AE8:AE35" si="3">IFERROR(IF(AF8="x",((AB8-I8)/I8)-(AC8*-1),""),"")</f>
        <v>-5.5587256877837943E-2</v>
      </c>
      <c r="AF8" s="140" t="s">
        <v>76</v>
      </c>
      <c r="AH8" s="113"/>
      <c r="AI8" s="110"/>
      <c r="AJ8" s="110"/>
      <c r="AK8" s="110"/>
      <c r="AL8" s="110"/>
    </row>
    <row r="9" spans="1:39" s="3" customFormat="1" x14ac:dyDescent="0.2">
      <c r="B9" s="53" t="s">
        <v>142</v>
      </c>
      <c r="C9" s="55" t="s">
        <v>6</v>
      </c>
      <c r="D9" s="30">
        <f>IFERROR(VLOOKUP(CONCATENATE($B9,"_",D$4,"_",$C$50,"_",$C$49),Data_for_IC_trend_tables!$A$1:$G$49194,7,FALSE),"-")</f>
        <v>35.598706404902202</v>
      </c>
      <c r="E9" s="30">
        <f>IFERROR(VLOOKUP(CONCATENATE($B9,"_",E$4,"_",$C$50,"_",$C$49),Data_for_IC_trend_tables!$A$1:$G$49194,7,FALSE),"-")</f>
        <v>38.393106938519601</v>
      </c>
      <c r="F9" s="30">
        <f>IFERROR(VLOOKUP(CONCATENATE($B9,"_",F$4,"_",$C$50,"_",$C$49),Data_for_IC_trend_tables!$A$1:$G$49194,7,FALSE),"-")</f>
        <v>38.143228570557703</v>
      </c>
      <c r="G9" s="30">
        <f>IFERROR(VLOOKUP(CONCATENATE($B9,"_",G$4,"_",$C$50,"_",$C$49),Data_for_IC_trend_tables!$A$1:$G$49194,7,FALSE),"-")</f>
        <v>43.349365357764299</v>
      </c>
      <c r="H9" s="30">
        <f>IFERROR(VLOOKUP(CONCATENATE($B9,"_",H$4,"_",$C$50,"_",$C$49),Data_for_IC_trend_tables!$A$1:$G$49194,7,FALSE),"-")</f>
        <v>41.976640175621</v>
      </c>
      <c r="I9" s="30">
        <f>IFERROR(VLOOKUP(CONCATENATE($B9,"_",I$4,"_",$C$50,"_",$C$49),Data_for_IC_trend_tables!$A$1:$G$49194,7,FALSE),"-")</f>
        <v>43.380514865924901</v>
      </c>
      <c r="J9" s="30">
        <f>IFERROR(VLOOKUP(CONCATENATE($B9,"_",J$4,"_",$C$50,"_",$C$49),Data_for_IC_trend_tables!$A$1:$G$49194,7,FALSE),"-")</f>
        <v>39.877216358564503</v>
      </c>
      <c r="K9" s="30">
        <f>IFERROR(VLOOKUP(CONCATENATE($B9,"_",K$4,"_",$C$50,"_",$C$49),Data_for_IC_trend_tables!$A$1:$G$49194,7,FALSE),"-")</f>
        <v>38.087933229073101</v>
      </c>
      <c r="L9" s="30">
        <f>IFERROR(VLOOKUP(CONCATENATE($B9,"_",L$4,"_",$C$50,"_",$C$49),Data_for_IC_trend_tables!$A$1:$G$49194,7,FALSE),"-")</f>
        <v>37.388217397506999</v>
      </c>
      <c r="M9" s="30">
        <f>IFERROR(VLOOKUP(CONCATENATE($B9,"_",M$4,"_",$C$50,"_",$C$49),Data_for_IC_trend_tables!$A$1:$G$49194,7,FALSE),"-")</f>
        <v>37.2452793116558</v>
      </c>
      <c r="N9" s="30">
        <f>IFERROR(VLOOKUP(CONCATENATE($B9,"_",N$4,"_",$C$50,"_",$C$49),Data_for_IC_trend_tables!$A$1:$G$49194,7,FALSE),"-")</f>
        <v>38.259857747732397</v>
      </c>
      <c r="O9" s="30">
        <f>IFERROR(VLOOKUP(CONCATENATE($B9,"_",O$4,"_",$C$50,"_",$C$49),Data_for_IC_trend_tables!$A$1:$G$49194,7,FALSE),"-")</f>
        <v>36.333938518446601</v>
      </c>
      <c r="P9" s="30">
        <f>IFERROR(VLOOKUP(CONCATENATE($B9,"_",P$4,"_",$C$50,"_",$C$49),Data_for_IC_trend_tables!$A$1:$G$49194,7,FALSE),"-")</f>
        <v>35.327170804385702</v>
      </c>
      <c r="Q9" s="30">
        <f>IFERROR(VLOOKUP(CONCATENATE($B9,"_",Q$4,"_",$C$50,"_",$C$49),Data_for_IC_trend_tables!$A$1:$G$49194,7,FALSE),"-")</f>
        <v>34.286845117618199</v>
      </c>
      <c r="R9" s="30">
        <f>IFERROR(VLOOKUP(CONCATENATE($B9,"_",R$4,"_",$C$50,"_",$C$49),Data_for_IC_trend_tables!$A$1:$G$49194,7,FALSE),"-")</f>
        <v>29.617258751319898</v>
      </c>
      <c r="S9" s="30">
        <f>IFERROR(VLOOKUP(CONCATENATE($B9,"_",S$4,"_",$C$50,"_",$C$49),Data_for_IC_trend_tables!$A$1:$G$49194,7,FALSE),"-")</f>
        <v>32.233122610908602</v>
      </c>
      <c r="T9" s="30">
        <f>IFERROR(VLOOKUP(CONCATENATE($B9,"_",T$4,"_",$C$50,"_",$C$49),Data_for_IC_trend_tables!$A$1:$G$49194,7,FALSE),"-")</f>
        <v>30.961474725545401</v>
      </c>
      <c r="U9" s="30">
        <f>IFERROR(VLOOKUP(CONCATENATE($B9,"_",U$4,"_",$C$50,"_",$C$49),Data_for_IC_trend_tables!$A$1:$G$49194,7,FALSE),"-")</f>
        <v>29.456913159234801</v>
      </c>
      <c r="V9" s="30">
        <f>IFERROR(VLOOKUP(CONCATENATE($B9,"_",V$4,"_",$C$50,"_",$C$49),Data_for_IC_trend_tables!$A$1:$G$49194,7,FALSE),"-")</f>
        <v>28.464306693210801</v>
      </c>
      <c r="W9" s="30">
        <f>IFERROR(VLOOKUP(CONCATENATE($B9,"_",W$4,"_",$C$50,"_",$C$49),Data_for_IC_trend_tables!$A$1:$G$49194,7,FALSE),"-")</f>
        <v>27.488603442745099</v>
      </c>
      <c r="X9" s="30">
        <f>IFERROR(VLOOKUP(CONCATENATE($B9,"_",X$4,"_",$C$50,"_",$C$49),Data_for_IC_trend_tables!$A$1:$G$49194,7,FALSE),"-")</f>
        <v>27.770706232111898</v>
      </c>
      <c r="Y9" s="30">
        <f>IFERROR(VLOOKUP(CONCATENATE($B9,"_",Y$4,"_",$C$50,"_",$C$49),Data_for_IC_trend_tables!$A$1:$G$49194,7,FALSE),"-")</f>
        <v>29.130171751223902</v>
      </c>
      <c r="Z9" s="30">
        <f>IFERROR(VLOOKUP(CONCATENATE($B9,"_",Z$4,"_",$C$50,"_",$C$49),Data_for_IC_trend_tables!$A$1:$G$49194,7,FALSE),"-")</f>
        <v>26.215890910472901</v>
      </c>
      <c r="AA9" s="30"/>
      <c r="AB9" s="30">
        <f>IFERROR(VLOOKUP(CONCATENATE($B9,"_",AB$4,"_",$C$50,"_",$C$49),Data_for_IC_trend_tables!$A$1:$G$49194,7,FALSE),"-")</f>
        <v>26.215890910472901</v>
      </c>
      <c r="AC9" s="241">
        <v>0.18</v>
      </c>
      <c r="AD9" s="38" t="str">
        <f t="shared" si="2"/>
        <v>Yes</v>
      </c>
      <c r="AE9" s="58">
        <f t="shared" si="3"/>
        <v>-0.21567589293262851</v>
      </c>
      <c r="AF9" s="63" t="s">
        <v>76</v>
      </c>
      <c r="AH9"/>
      <c r="AI9" s="110"/>
      <c r="AJ9" s="110"/>
      <c r="AK9" s="110"/>
      <c r="AL9" s="110"/>
    </row>
    <row r="10" spans="1:39" s="3" customFormat="1" x14ac:dyDescent="0.2">
      <c r="B10" s="53" t="s">
        <v>143</v>
      </c>
      <c r="C10" s="55" t="s">
        <v>7</v>
      </c>
      <c r="D10" s="30">
        <f>IFERROR(VLOOKUP(CONCATENATE($B10,"_",D$4,"_",$C$50,"_",$C$49),Data_for_IC_trend_tables!$A$1:$G$49194,7,FALSE),"-")</f>
        <v>2.5129179561470298</v>
      </c>
      <c r="E10" s="30">
        <f>IFERROR(VLOOKUP(CONCATENATE($B10,"_",E$4,"_",$C$50,"_",$C$49),Data_for_IC_trend_tables!$A$1:$G$49194,7,FALSE),"-")</f>
        <v>2.2551841002827202</v>
      </c>
      <c r="F10" s="30">
        <f>IFERROR(VLOOKUP(CONCATENATE($B10,"_",F$4,"_",$C$50,"_",$C$49),Data_for_IC_trend_tables!$A$1:$G$49194,7,FALSE),"-")</f>
        <v>2.1818147652025002</v>
      </c>
      <c r="G10" s="30">
        <f>IFERROR(VLOOKUP(CONCATENATE($B10,"_",G$4,"_",$C$50,"_",$C$49),Data_for_IC_trend_tables!$A$1:$G$49194,7,FALSE),"-")</f>
        <v>2.1931225344034799</v>
      </c>
      <c r="H10" s="30">
        <f>IFERROR(VLOOKUP(CONCATENATE($B10,"_",H$4,"_",$C$50,"_",$C$49),Data_for_IC_trend_tables!$A$1:$G$49194,7,FALSE),"-")</f>
        <v>2.1939294076608098</v>
      </c>
      <c r="I10" s="30">
        <f>IFERROR(VLOOKUP(CONCATENATE($B10,"_",I$4,"_",$C$50,"_",$C$49),Data_for_IC_trend_tables!$A$1:$G$49194,7,FALSE),"-")</f>
        <v>2.1288987002840001</v>
      </c>
      <c r="J10" s="30">
        <f>IFERROR(VLOOKUP(CONCATENATE($B10,"_",J$4,"_",$C$50,"_",$C$49),Data_for_IC_trend_tables!$A$1:$G$49194,7,FALSE),"-")</f>
        <v>2.0008857066805401</v>
      </c>
      <c r="K10" s="30">
        <f>IFERROR(VLOOKUP(CONCATENATE($B10,"_",K$4,"_",$C$50,"_",$C$49),Data_for_IC_trend_tables!$A$1:$G$49194,7,FALSE),"-")</f>
        <v>1.91059681770344</v>
      </c>
      <c r="L10" s="30">
        <f>IFERROR(VLOOKUP(CONCATENATE($B10,"_",L$4,"_",$C$50,"_",$C$49),Data_for_IC_trend_tables!$A$1:$G$49194,7,FALSE),"-")</f>
        <v>1.88654809276756</v>
      </c>
      <c r="M10" s="30">
        <f>IFERROR(VLOOKUP(CONCATENATE($B10,"_",M$4,"_",$C$50,"_",$C$49),Data_for_IC_trend_tables!$A$1:$G$49194,7,FALSE),"-")</f>
        <v>1.67128896814789</v>
      </c>
      <c r="N10" s="30">
        <f>IFERROR(VLOOKUP(CONCATENATE($B10,"_",N$4,"_",$C$50,"_",$C$49),Data_for_IC_trend_tables!$A$1:$G$49194,7,FALSE),"-")</f>
        <v>1.59042916330033</v>
      </c>
      <c r="O10" s="30">
        <f>IFERROR(VLOOKUP(CONCATENATE($B10,"_",O$4,"_",$C$50,"_",$C$49),Data_for_IC_trend_tables!$A$1:$G$49194,7,FALSE),"-")</f>
        <v>1.4262358682951899</v>
      </c>
      <c r="P10" s="30">
        <f>IFERROR(VLOOKUP(CONCATENATE($B10,"_",P$4,"_",$C$50,"_",$C$49),Data_for_IC_trend_tables!$A$1:$G$49194,7,FALSE),"-")</f>
        <v>1.10726444050569</v>
      </c>
      <c r="Q10" s="30">
        <f>IFERROR(VLOOKUP(CONCATENATE($B10,"_",Q$4,"_",$C$50,"_",$C$49),Data_for_IC_trend_tables!$A$1:$G$49194,7,FALSE),"-")</f>
        <v>0.94970024739383596</v>
      </c>
      <c r="R10" s="30">
        <f>IFERROR(VLOOKUP(CONCATENATE($B10,"_",R$4,"_",$C$50,"_",$C$49),Data_for_IC_trend_tables!$A$1:$G$49194,7,FALSE),"-")</f>
        <v>0.88041600583362001</v>
      </c>
      <c r="S10" s="30">
        <f>IFERROR(VLOOKUP(CONCATENATE($B10,"_",S$4,"_",$C$50,"_",$C$49),Data_for_IC_trend_tables!$A$1:$G$49194,7,FALSE),"-")</f>
        <v>0.91761687565229499</v>
      </c>
      <c r="T10" s="30">
        <f>IFERROR(VLOOKUP(CONCATENATE($B10,"_",T$4,"_",$C$50,"_",$C$49),Data_for_IC_trend_tables!$A$1:$G$49194,7,FALSE),"-")</f>
        <v>0.99805775224626703</v>
      </c>
      <c r="U10" s="30">
        <f>IFERROR(VLOOKUP(CONCATENATE($B10,"_",U$4,"_",$C$50,"_",$C$49),Data_for_IC_trend_tables!$A$1:$G$49194,7,FALSE),"-")</f>
        <v>0.99158765474635902</v>
      </c>
      <c r="V10" s="30">
        <f>IFERROR(VLOOKUP(CONCATENATE($B10,"_",V$4,"_",$C$50,"_",$C$49),Data_for_IC_trend_tables!$A$1:$G$49194,7,FALSE),"-")</f>
        <v>0.99276043817316695</v>
      </c>
      <c r="W10" s="30">
        <f>IFERROR(VLOOKUP(CONCATENATE($B10,"_",W$4,"_",$C$50,"_",$C$49),Data_for_IC_trend_tables!$A$1:$G$49194,7,FALSE),"-")</f>
        <v>1.0319832050815601</v>
      </c>
      <c r="X10" s="30">
        <f>IFERROR(VLOOKUP(CONCATENATE($B10,"_",X$4,"_",$C$50,"_",$C$49),Data_for_IC_trend_tables!$A$1:$G$49194,7,FALSE),"-")</f>
        <v>0.93863379523258605</v>
      </c>
      <c r="Y10" s="30">
        <f>IFERROR(VLOOKUP(CONCATENATE($B10,"_",Y$4,"_",$C$50,"_",$C$49),Data_for_IC_trend_tables!$A$1:$G$49194,7,FALSE),"-")</f>
        <v>1.01491834602773</v>
      </c>
      <c r="Z10" s="30">
        <f>IFERROR(VLOOKUP(CONCATENATE($B10,"_",Z$4,"_",$C$50,"_",$C$49),Data_for_IC_trend_tables!$A$1:$G$49194,7,FALSE),"-")</f>
        <v>0.98592699889020496</v>
      </c>
      <c r="AA10" s="30"/>
      <c r="AB10" s="30">
        <f>IFERROR(VLOOKUP(CONCATENATE($B10,"_",AB$4,"_",$C$50,"_",$C$49),Data_for_IC_trend_tables!$A$1:$G$49194,7,FALSE),"-")</f>
        <v>0.98592699889020496</v>
      </c>
      <c r="AC10" s="241">
        <v>0.46</v>
      </c>
      <c r="AD10" s="38" t="str">
        <f t="shared" si="2"/>
        <v>Yes</v>
      </c>
      <c r="AE10" s="58">
        <f t="shared" si="3"/>
        <v>-7.6884024233431159E-2</v>
      </c>
      <c r="AF10" s="63" t="s">
        <v>76</v>
      </c>
      <c r="AH10"/>
      <c r="AI10" s="110"/>
      <c r="AJ10" s="110"/>
      <c r="AK10" s="110"/>
      <c r="AL10" s="110"/>
    </row>
    <row r="11" spans="1:39" s="3" customFormat="1" x14ac:dyDescent="0.2">
      <c r="B11" s="53" t="s">
        <v>144</v>
      </c>
      <c r="C11" s="55" t="s">
        <v>187</v>
      </c>
      <c r="D11" s="30">
        <f>IFERROR(VLOOKUP(CONCATENATE($B11,"_",D$4,"_",$C$50,"_",$C$49),Data_for_IC_trend_tables!$A$1:$G$49194,7,FALSE),"-")</f>
        <v>84.648963465458095</v>
      </c>
      <c r="E11" s="30">
        <f>IFERROR(VLOOKUP(CONCATENATE($B11,"_",E$4,"_",$C$50,"_",$C$49),Data_for_IC_trend_tables!$A$1:$G$49194,7,FALSE),"-")</f>
        <v>87.080790580313604</v>
      </c>
      <c r="F11" s="30">
        <f>IFERROR(VLOOKUP(CONCATENATE($B11,"_",F$4,"_",$C$50,"_",$C$49),Data_for_IC_trend_tables!$A$1:$G$49194,7,FALSE),"-")</f>
        <v>81.877248687717298</v>
      </c>
      <c r="G11" s="30">
        <f>IFERROR(VLOOKUP(CONCATENATE($B11,"_",G$4,"_",$C$50,"_",$C$49),Data_for_IC_trend_tables!$A$1:$G$49194,7,FALSE),"-")</f>
        <v>82.833306349700507</v>
      </c>
      <c r="H11" s="30">
        <f>IFERROR(VLOOKUP(CONCATENATE($B11,"_",H$4,"_",$C$50,"_",$C$49),Data_for_IC_trend_tables!$A$1:$G$49194,7,FALSE),"-")</f>
        <v>82.5126733052074</v>
      </c>
      <c r="I11" s="30">
        <f>IFERROR(VLOOKUP(CONCATENATE($B11,"_",I$4,"_",$C$50,"_",$C$49),Data_for_IC_trend_tables!$A$1:$G$49194,7,FALSE),"-")</f>
        <v>73.835756351487206</v>
      </c>
      <c r="J11" s="30">
        <f>IFERROR(VLOOKUP(CONCATENATE($B11,"_",J$4,"_",$C$50,"_",$C$49),Data_for_IC_trend_tables!$A$1:$G$49194,7,FALSE),"-")</f>
        <v>75.523517419951304</v>
      </c>
      <c r="K11" s="30">
        <f>IFERROR(VLOOKUP(CONCATENATE($B11,"_",K$4,"_",$C$50,"_",$C$49),Data_for_IC_trend_tables!$A$1:$G$49194,7,FALSE),"-")</f>
        <v>72.346314885484603</v>
      </c>
      <c r="L11" s="30">
        <f>IFERROR(VLOOKUP(CONCATENATE($B11,"_",L$4,"_",$C$50,"_",$C$49),Data_for_IC_trend_tables!$A$1:$G$49194,7,FALSE),"-")</f>
        <v>70.417802145365599</v>
      </c>
      <c r="M11" s="30">
        <f>IFERROR(VLOOKUP(CONCATENATE($B11,"_",M$4,"_",$C$50,"_",$C$49),Data_for_IC_trend_tables!$A$1:$G$49194,7,FALSE),"-")</f>
        <v>73.565207794393601</v>
      </c>
      <c r="N11" s="30">
        <f>IFERROR(VLOOKUP(CONCATENATE($B11,"_",N$4,"_",$C$50,"_",$C$49),Data_for_IC_trend_tables!$A$1:$G$49194,7,FALSE),"-")</f>
        <v>81.758573778898196</v>
      </c>
      <c r="O11" s="30">
        <f>IFERROR(VLOOKUP(CONCATENATE($B11,"_",O$4,"_",$C$50,"_",$C$49),Data_for_IC_trend_tables!$A$1:$G$49194,7,FALSE),"-")</f>
        <v>80.840626782465606</v>
      </c>
      <c r="P11" s="30">
        <f>IFERROR(VLOOKUP(CONCATENATE($B11,"_",P$4,"_",$C$50,"_",$C$49),Data_for_IC_trend_tables!$A$1:$G$49194,7,FALSE),"-")</f>
        <v>82.741963535941593</v>
      </c>
      <c r="Q11" s="30">
        <f>IFERROR(VLOOKUP(CONCATENATE($B11,"_",Q$4,"_",$C$50,"_",$C$49),Data_for_IC_trend_tables!$A$1:$G$49194,7,FALSE),"-")</f>
        <v>84.449106684383494</v>
      </c>
      <c r="R11" s="30">
        <f>IFERROR(VLOOKUP(CONCATENATE($B11,"_",R$4,"_",$C$50,"_",$C$49),Data_for_IC_trend_tables!$A$1:$G$49194,7,FALSE),"-")</f>
        <v>78.984568320732606</v>
      </c>
      <c r="S11" s="30">
        <f>IFERROR(VLOOKUP(CONCATENATE($B11,"_",S$4,"_",$C$50,"_",$C$49),Data_for_IC_trend_tables!$A$1:$G$49194,7,FALSE),"-")</f>
        <v>81.437066118045294</v>
      </c>
      <c r="T11" s="30">
        <f>IFERROR(VLOOKUP(CONCATENATE($B11,"_",T$4,"_",$C$50,"_",$C$49),Data_for_IC_trend_tables!$A$1:$G$49194,7,FALSE),"-")</f>
        <v>78.246897051698994</v>
      </c>
      <c r="U11" s="30">
        <f>IFERROR(VLOOKUP(CONCATENATE($B11,"_",U$4,"_",$C$50,"_",$C$49),Data_for_IC_trend_tables!$A$1:$G$49194,7,FALSE),"-")</f>
        <v>76.264869941874807</v>
      </c>
      <c r="V11" s="30">
        <f>IFERROR(VLOOKUP(CONCATENATE($B11,"_",V$4,"_",$C$50,"_",$C$49),Data_for_IC_trend_tables!$A$1:$G$49194,7,FALSE),"-")</f>
        <v>71.154891478831502</v>
      </c>
      <c r="W11" s="30">
        <f>IFERROR(VLOOKUP(CONCATENATE($B11,"_",W$4,"_",$C$50,"_",$C$49),Data_for_IC_trend_tables!$A$1:$G$49194,7,FALSE),"-")</f>
        <v>63.876114663471</v>
      </c>
      <c r="X11" s="30">
        <f>IFERROR(VLOOKUP(CONCATENATE($B11,"_",X$4,"_",$C$50,"_",$C$49),Data_for_IC_trend_tables!$A$1:$G$49194,7,FALSE),"-")</f>
        <v>60.125691669485299</v>
      </c>
      <c r="Y11" s="30">
        <f>IFERROR(VLOOKUP(CONCATENATE($B11,"_",Y$4,"_",$C$50,"_",$C$49),Data_for_IC_trend_tables!$A$1:$G$49194,7,FALSE),"-")</f>
        <v>59.519405626713898</v>
      </c>
      <c r="Z11" s="30">
        <f>IFERROR(VLOOKUP(CONCATENATE($B11,"_",Z$4,"_",$C$50,"_",$C$49),Data_for_IC_trend_tables!$A$1:$G$49194,7,FALSE),"-")</f>
        <v>55.081524363700098</v>
      </c>
      <c r="AA11" s="30"/>
      <c r="AB11" s="30">
        <f>IFERROR(VLOOKUP(CONCATENATE($B11,"_",AB$4,"_",$C$50,"_",$C$49),Data_for_IC_trend_tables!$A$1:$G$49194,7,FALSE),"-")</f>
        <v>55.081524363700098</v>
      </c>
      <c r="AC11" s="241">
        <v>0.17</v>
      </c>
      <c r="AD11" s="38" t="str">
        <f t="shared" si="2"/>
        <v>Yes</v>
      </c>
      <c r="AE11" s="58">
        <f t="shared" si="3"/>
        <v>-8.399932112172856E-2</v>
      </c>
      <c r="AF11" s="63" t="s">
        <v>76</v>
      </c>
      <c r="AH11"/>
      <c r="AI11" s="110"/>
      <c r="AJ11" s="110"/>
      <c r="AK11" s="110"/>
      <c r="AL11" s="110"/>
    </row>
    <row r="12" spans="1:39" s="3" customFormat="1" x14ac:dyDescent="0.2">
      <c r="B12" s="53" t="s">
        <v>145</v>
      </c>
      <c r="C12" s="55" t="s">
        <v>8</v>
      </c>
      <c r="D12" s="30">
        <f>IFERROR(VLOOKUP(CONCATENATE($B12,"_",D$4,"_",$C$50,"_",$C$49),Data_for_IC_trend_tables!$A$1:$G$49194,7,FALSE),"-")</f>
        <v>20.733850078921702</v>
      </c>
      <c r="E12" s="30">
        <f>IFERROR(VLOOKUP(CONCATENATE($B12,"_",E$4,"_",$C$50,"_",$C$49),Data_for_IC_trend_tables!$A$1:$G$49194,7,FALSE),"-")</f>
        <v>20.7928089599347</v>
      </c>
      <c r="F12" s="30">
        <f>IFERROR(VLOOKUP(CONCATENATE($B12,"_",F$4,"_",$C$50,"_",$C$49),Data_for_IC_trend_tables!$A$1:$G$49194,7,FALSE),"-")</f>
        <v>20.2495852124019</v>
      </c>
      <c r="G12" s="30">
        <f>IFERROR(VLOOKUP(CONCATENATE($B12,"_",G$4,"_",$C$50,"_",$C$49),Data_for_IC_trend_tables!$A$1:$G$49194,7,FALSE),"-")</f>
        <v>21.187667187245601</v>
      </c>
      <c r="H12" s="30">
        <f>IFERROR(VLOOKUP(CONCATENATE($B12,"_",H$4,"_",$C$50,"_",$C$49),Data_for_IC_trend_tables!$A$1:$G$49194,7,FALSE),"-")</f>
        <v>20.992576109457801</v>
      </c>
      <c r="I12" s="30">
        <f>IFERROR(VLOOKUP(CONCATENATE($B12,"_",I$4,"_",$C$50,"_",$C$49),Data_for_IC_trend_tables!$A$1:$G$49194,7,FALSE),"-")</f>
        <v>21.445194130629201</v>
      </c>
      <c r="J12" s="30">
        <f>IFERROR(VLOOKUP(CONCATENATE($B12,"_",J$4,"_",$C$50,"_",$C$49),Data_for_IC_trend_tables!$A$1:$G$49194,7,FALSE),"-")</f>
        <v>21.9376795372464</v>
      </c>
      <c r="K12" s="30">
        <f>IFERROR(VLOOKUP(CONCATENATE($B12,"_",K$4,"_",$C$50,"_",$C$49),Data_for_IC_trend_tables!$A$1:$G$49194,7,FALSE),"-")</f>
        <v>24.097999774506199</v>
      </c>
      <c r="L12" s="30">
        <f>IFERROR(VLOOKUP(CONCATENATE($B12,"_",L$4,"_",$C$50,"_",$C$49),Data_for_IC_trend_tables!$A$1:$G$49194,7,FALSE),"-")</f>
        <v>23.234136392024698</v>
      </c>
      <c r="M12" s="30">
        <f>IFERROR(VLOOKUP(CONCATENATE($B12,"_",M$4,"_",$C$50,"_",$C$49),Data_for_IC_trend_tables!$A$1:$G$49194,7,FALSE),"-")</f>
        <v>21.167900712603799</v>
      </c>
      <c r="N12" s="30">
        <f>IFERROR(VLOOKUP(CONCATENATE($B12,"_",N$4,"_",$C$50,"_",$C$49),Data_for_IC_trend_tables!$A$1:$G$49194,7,FALSE),"-")</f>
        <v>21.266160047056101</v>
      </c>
      <c r="O12" s="30">
        <f>IFERROR(VLOOKUP(CONCATENATE($B12,"_",O$4,"_",$C$50,"_",$C$49),Data_for_IC_trend_tables!$A$1:$G$49194,7,FALSE),"-")</f>
        <v>19.331876594267001</v>
      </c>
      <c r="P12" s="30">
        <f>IFERROR(VLOOKUP(CONCATENATE($B12,"_",P$4,"_",$C$50,"_",$C$49),Data_for_IC_trend_tables!$A$1:$G$49194,7,FALSE),"-")</f>
        <v>18.286209391798899</v>
      </c>
      <c r="Q12" s="30">
        <f>IFERROR(VLOOKUP(CONCATENATE($B12,"_",Q$4,"_",$C$50,"_",$C$49),Data_for_IC_trend_tables!$A$1:$G$49194,7,FALSE),"-")</f>
        <v>18.081745734481999</v>
      </c>
      <c r="R12" s="30">
        <f>IFERROR(VLOOKUP(CONCATENATE($B12,"_",R$4,"_",$C$50,"_",$C$49),Data_for_IC_trend_tables!$A$1:$G$49194,7,FALSE),"-")</f>
        <v>16.6707977745859</v>
      </c>
      <c r="S12" s="30">
        <f>IFERROR(VLOOKUP(CONCATENATE($B12,"_",S$4,"_",$C$50,"_",$C$49),Data_for_IC_trend_tables!$A$1:$G$49194,7,FALSE),"-")</f>
        <v>17.292722727724101</v>
      </c>
      <c r="T12" s="30">
        <f>IFERROR(VLOOKUP(CONCATENATE($B12,"_",T$4,"_",$C$50,"_",$C$49),Data_for_IC_trend_tables!$A$1:$G$49194,7,FALSE),"-")</f>
        <v>17.1826276427146</v>
      </c>
      <c r="U12" s="30">
        <f>IFERROR(VLOOKUP(CONCATENATE($B12,"_",U$4,"_",$C$50,"_",$C$49),Data_for_IC_trend_tables!$A$1:$G$49194,7,FALSE),"-")</f>
        <v>15.970935252670101</v>
      </c>
      <c r="V12" s="30">
        <f>IFERROR(VLOOKUP(CONCATENATE($B12,"_",V$4,"_",$C$50,"_",$C$49),Data_for_IC_trend_tables!$A$1:$G$49194,7,FALSE),"-")</f>
        <v>14.7075520643026</v>
      </c>
      <c r="W12" s="30">
        <f>IFERROR(VLOOKUP(CONCATENATE($B12,"_",W$4,"_",$C$50,"_",$C$49),Data_for_IC_trend_tables!$A$1:$G$49194,7,FALSE),"-")</f>
        <v>12.9788084900085</v>
      </c>
      <c r="X12" s="30">
        <f>IFERROR(VLOOKUP(CONCATENATE($B12,"_",X$4,"_",$C$50,"_",$C$49),Data_for_IC_trend_tables!$A$1:$G$49194,7,FALSE),"-")</f>
        <v>12.165511383305899</v>
      </c>
      <c r="Y12" s="30">
        <f>IFERROR(VLOOKUP(CONCATENATE($B12,"_",Y$4,"_",$C$50,"_",$C$49),Data_for_IC_trend_tables!$A$1:$G$49194,7,FALSE),"-")</f>
        <v>12.151592900987801</v>
      </c>
      <c r="Z12" s="30">
        <f>IFERROR(VLOOKUP(CONCATENATE($B12,"_",Z$4,"_",$C$50,"_",$C$49),Data_for_IC_trend_tables!$A$1:$G$49194,7,FALSE),"-")</f>
        <v>11.221043423674001</v>
      </c>
      <c r="AA12" s="30"/>
      <c r="AB12" s="30">
        <f>IFERROR(VLOOKUP(CONCATENATE($B12,"_",AB$4,"_",$C$50,"_",$C$49),Data_for_IC_trend_tables!$A$1:$G$49194,7,FALSE),"-")</f>
        <v>11.221043423674001</v>
      </c>
      <c r="AC12" s="241">
        <v>0.33</v>
      </c>
      <c r="AD12" s="38" t="str">
        <f t="shared" si="2"/>
        <v>Yes</v>
      </c>
      <c r="AE12" s="58">
        <f t="shared" si="3"/>
        <v>-0.14675719998974074</v>
      </c>
      <c r="AF12" s="63" t="s">
        <v>76</v>
      </c>
      <c r="AH12"/>
      <c r="AI12" s="110"/>
      <c r="AJ12" s="110"/>
      <c r="AK12" s="110"/>
      <c r="AL12" s="110"/>
    </row>
    <row r="13" spans="1:39" s="3" customFormat="1" x14ac:dyDescent="0.2">
      <c r="B13" s="53" t="s">
        <v>146</v>
      </c>
      <c r="C13" s="55" t="s">
        <v>9</v>
      </c>
      <c r="D13" s="30">
        <f>IFERROR(VLOOKUP(CONCATENATE($B13,"_",D$4,"_",$C$50,"_",$C$49),Data_for_IC_trend_tables!$A$1:$G$49194,7,FALSE),"-")</f>
        <v>10.1833620819842</v>
      </c>
      <c r="E13" s="30">
        <f>IFERROR(VLOOKUP(CONCATENATE($B13,"_",E$4,"_",$C$50,"_",$C$49),Data_for_IC_trend_tables!$A$1:$G$49194,7,FALSE),"-")</f>
        <v>10.0827807457412</v>
      </c>
      <c r="F13" s="30">
        <f>IFERROR(VLOOKUP(CONCATENATE($B13,"_",F$4,"_",$C$50,"_",$C$49),Data_for_IC_trend_tables!$A$1:$G$49194,7,FALSE),"-")</f>
        <v>10.726971451818001</v>
      </c>
      <c r="G13" s="30">
        <f>IFERROR(VLOOKUP(CONCATENATE($B13,"_",G$4,"_",$C$50,"_",$C$49),Data_for_IC_trend_tables!$A$1:$G$49194,7,FALSE),"-")</f>
        <v>9.5286697945426102</v>
      </c>
      <c r="H13" s="30">
        <f>IFERROR(VLOOKUP(CONCATENATE($B13,"_",H$4,"_",$C$50,"_",$C$49),Data_for_IC_trend_tables!$A$1:$G$49194,7,FALSE),"-")</f>
        <v>8.7969080152099508</v>
      </c>
      <c r="I13" s="30">
        <f>IFERROR(VLOOKUP(CONCATENATE($B13,"_",I$4,"_",$C$50,"_",$C$49),Data_for_IC_trend_tables!$A$1:$G$49194,7,FALSE),"-")</f>
        <v>8.2360741760231608</v>
      </c>
      <c r="J13" s="30">
        <f>IFERROR(VLOOKUP(CONCATENATE($B13,"_",J$4,"_",$C$50,"_",$C$49),Data_for_IC_trend_tables!$A$1:$G$49194,7,FALSE),"-")</f>
        <v>7.6122608732058801</v>
      </c>
      <c r="K13" s="30">
        <f>IFERROR(VLOOKUP(CONCATENATE($B13,"_",K$4,"_",$C$50,"_",$C$49),Data_for_IC_trend_tables!$A$1:$G$49194,7,FALSE),"-")</f>
        <v>11.0130006204349</v>
      </c>
      <c r="L13" s="30">
        <f>IFERROR(VLOOKUP(CONCATENATE($B13,"_",L$4,"_",$C$50,"_",$C$49),Data_for_IC_trend_tables!$A$1:$G$49194,7,FALSE),"-")</f>
        <v>7.1260262582113896</v>
      </c>
      <c r="M13" s="30">
        <f>IFERROR(VLOOKUP(CONCATENATE($B13,"_",M$4,"_",$C$50,"_",$C$49),Data_for_IC_trend_tables!$A$1:$G$49194,7,FALSE),"-")</f>
        <v>6.9773103737801101</v>
      </c>
      <c r="N13" s="30">
        <f>IFERROR(VLOOKUP(CONCATENATE($B13,"_",N$4,"_",$C$50,"_",$C$49),Data_for_IC_trend_tables!$A$1:$G$49194,7,FALSE),"-")</f>
        <v>10.6845302723038</v>
      </c>
      <c r="O13" s="30">
        <f>IFERROR(VLOOKUP(CONCATENATE($B13,"_",O$4,"_",$C$50,"_",$C$49),Data_for_IC_trend_tables!$A$1:$G$49194,7,FALSE),"-")</f>
        <v>16.0783977176002</v>
      </c>
      <c r="P13" s="30">
        <f>IFERROR(VLOOKUP(CONCATENATE($B13,"_",P$4,"_",$C$50,"_",$C$49),Data_for_IC_trend_tables!$A$1:$G$49194,7,FALSE),"-")</f>
        <v>7.5948505716916497</v>
      </c>
      <c r="Q13" s="30">
        <f>IFERROR(VLOOKUP(CONCATENATE($B13,"_",Q$4,"_",$C$50,"_",$C$49),Data_for_IC_trend_tables!$A$1:$G$49194,7,FALSE),"-")</f>
        <v>9.7214423455363601</v>
      </c>
      <c r="R13" s="30">
        <f>IFERROR(VLOOKUP(CONCATENATE($B13,"_",R$4,"_",$C$50,"_",$C$49),Data_for_IC_trend_tables!$A$1:$G$49194,7,FALSE),"-")</f>
        <v>8.4458237862257093</v>
      </c>
      <c r="S13" s="30">
        <f>IFERROR(VLOOKUP(CONCATENATE($B13,"_",S$4,"_",$C$50,"_",$C$49),Data_for_IC_trend_tables!$A$1:$G$49194,7,FALSE),"-")</f>
        <v>6.9555194518546202</v>
      </c>
      <c r="T13" s="30">
        <f>IFERROR(VLOOKUP(CONCATENATE($B13,"_",T$4,"_",$C$50,"_",$C$49),Data_for_IC_trend_tables!$A$1:$G$49194,7,FALSE),"-")</f>
        <v>6.2432725090744698</v>
      </c>
      <c r="U13" s="30">
        <f>IFERROR(VLOOKUP(CONCATENATE($B13,"_",U$4,"_",$C$50,"_",$C$49),Data_for_IC_trend_tables!$A$1:$G$49194,7,FALSE),"-")</f>
        <v>6.5660848343444496</v>
      </c>
      <c r="V13" s="30">
        <f>IFERROR(VLOOKUP(CONCATENATE($B13,"_",V$4,"_",$C$50,"_",$C$49),Data_for_IC_trend_tables!$A$1:$G$49194,7,FALSE),"-")</f>
        <v>6.1870716694135997</v>
      </c>
      <c r="W13" s="30">
        <f>IFERROR(VLOOKUP(CONCATENATE($B13,"_",W$4,"_",$C$50,"_",$C$49),Data_for_IC_trend_tables!$A$1:$G$49194,7,FALSE),"-")</f>
        <v>5.1501621667183004</v>
      </c>
      <c r="X13" s="30">
        <f>IFERROR(VLOOKUP(CONCATENATE($B13,"_",X$4,"_",$C$50,"_",$C$49),Data_for_IC_trend_tables!$A$1:$G$49194,7,FALSE),"-")</f>
        <v>4.9269149526570297</v>
      </c>
      <c r="Y13" s="30">
        <f>IFERROR(VLOOKUP(CONCATENATE($B13,"_",Y$4,"_",$C$50,"_",$C$49),Data_for_IC_trend_tables!$A$1:$G$49194,7,FALSE),"-")</f>
        <v>4.6921062899614201</v>
      </c>
      <c r="Z13" s="30">
        <f>IFERROR(VLOOKUP(CONCATENATE($B13,"_",Z$4,"_",$C$50,"_",$C$49),Data_for_IC_trend_tables!$A$1:$G$49194,7,FALSE),"-")</f>
        <v>4.90993761955</v>
      </c>
      <c r="AA13" s="30"/>
      <c r="AB13" s="30">
        <f>IFERROR(VLOOKUP(CONCATENATE($B13,"_",AB$4,"_",$C$50,"_",$C$49),Data_for_IC_trend_tables!$A$1:$G$49194,7,FALSE),"-")</f>
        <v>4.90993761955</v>
      </c>
      <c r="AC13" s="241">
        <v>0.15</v>
      </c>
      <c r="AD13" s="38" t="str">
        <f t="shared" si="2"/>
        <v>Yes</v>
      </c>
      <c r="AE13" s="58">
        <f t="shared" si="3"/>
        <v>-0.25384975722489256</v>
      </c>
      <c r="AF13" s="63" t="s">
        <v>76</v>
      </c>
      <c r="AH13"/>
      <c r="AI13" s="110"/>
      <c r="AJ13" s="110"/>
      <c r="AK13" s="110"/>
      <c r="AL13" s="110"/>
    </row>
    <row r="14" spans="1:39" s="17" customFormat="1" x14ac:dyDescent="0.2">
      <c r="A14" s="3"/>
      <c r="B14" s="53" t="s">
        <v>147</v>
      </c>
      <c r="C14" s="55" t="s">
        <v>10</v>
      </c>
      <c r="D14" s="30">
        <f>IFERROR(VLOOKUP(CONCATENATE($B14,"_",D$4,"_",$C$50,"_",$C$49),Data_for_IC_trend_tables!$A$1:$G$49194,7,FALSE),"-")</f>
        <v>25.990617399341499</v>
      </c>
      <c r="E14" s="30">
        <f>IFERROR(VLOOKUP(CONCATENATE($B14,"_",E$4,"_",$C$50,"_",$C$49),Data_for_IC_trend_tables!$A$1:$G$49194,7,FALSE),"-")</f>
        <v>26.761406411998198</v>
      </c>
      <c r="F14" s="30">
        <f>IFERROR(VLOOKUP(CONCATENATE($B14,"_",F$4,"_",$C$50,"_",$C$49),Data_for_IC_trend_tables!$A$1:$G$49194,7,FALSE),"-")</f>
        <v>26.998755098449202</v>
      </c>
      <c r="G14" s="30">
        <f>IFERROR(VLOOKUP(CONCATENATE($B14,"_",G$4,"_",$C$50,"_",$C$49),Data_for_IC_trend_tables!$A$1:$G$49194,7,FALSE),"-")</f>
        <v>27.187627736450001</v>
      </c>
      <c r="H14" s="30">
        <f>IFERROR(VLOOKUP(CONCATENATE($B14,"_",H$4,"_",$C$50,"_",$C$49),Data_for_IC_trend_tables!$A$1:$G$49194,7,FALSE),"-")</f>
        <v>26.613324903470399</v>
      </c>
      <c r="I14" s="30">
        <f>IFERROR(VLOOKUP(CONCATENATE($B14,"_",I$4,"_",$C$50,"_",$C$49),Data_for_IC_trend_tables!$A$1:$G$49194,7,FALSE),"-")</f>
        <v>25.943923616606099</v>
      </c>
      <c r="J14" s="30">
        <f>IFERROR(VLOOKUP(CONCATENATE($B14,"_",J$4,"_",$C$50,"_",$C$49),Data_for_IC_trend_tables!$A$1:$G$49194,7,FALSE),"-")</f>
        <v>25.632626869747899</v>
      </c>
      <c r="K14" s="30">
        <f>IFERROR(VLOOKUP(CONCATENATE($B14,"_",K$4,"_",$C$50,"_",$C$49),Data_for_IC_trend_tables!$A$1:$G$49194,7,FALSE),"-")</f>
        <v>24.455605833348098</v>
      </c>
      <c r="L14" s="30">
        <f>IFERROR(VLOOKUP(CONCATENATE($B14,"_",L$4,"_",$C$50,"_",$C$49),Data_for_IC_trend_tables!$A$1:$G$49194,7,FALSE),"-")</f>
        <v>22.731474458527899</v>
      </c>
      <c r="M14" s="30">
        <f>IFERROR(VLOOKUP(CONCATENATE($B14,"_",M$4,"_",$C$50,"_",$C$49),Data_for_IC_trend_tables!$A$1:$G$49194,7,FALSE),"-")</f>
        <v>21.917736684621399</v>
      </c>
      <c r="N14" s="30">
        <f>IFERROR(VLOOKUP(CONCATENATE($B14,"_",N$4,"_",$C$50,"_",$C$49),Data_for_IC_trend_tables!$A$1:$G$49194,7,FALSE),"-")</f>
        <v>23.183819564114099</v>
      </c>
      <c r="O14" s="30">
        <f>IFERROR(VLOOKUP(CONCATENATE($B14,"_",O$4,"_",$C$50,"_",$C$49),Data_for_IC_trend_tables!$A$1:$G$49194,7,FALSE),"-")</f>
        <v>20.4901295923653</v>
      </c>
      <c r="P14" s="30">
        <f>IFERROR(VLOOKUP(CONCATENATE($B14,"_",P$4,"_",$C$50,"_",$C$49),Data_for_IC_trend_tables!$A$1:$G$49194,7,FALSE),"-")</f>
        <v>20.213313385269601</v>
      </c>
      <c r="Q14" s="30">
        <f>IFERROR(VLOOKUP(CONCATENATE($B14,"_",Q$4,"_",$C$50,"_",$C$49),Data_for_IC_trend_tables!$A$1:$G$49194,7,FALSE),"-")</f>
        <v>19.535080184703599</v>
      </c>
      <c r="R14" s="30">
        <f>IFERROR(VLOOKUP(CONCATENATE($B14,"_",R$4,"_",$C$50,"_",$C$49),Data_for_IC_trend_tables!$A$1:$G$49194,7,FALSE),"-")</f>
        <v>19.223899399131799</v>
      </c>
      <c r="S14" s="30">
        <f>IFERROR(VLOOKUP(CONCATENATE($B14,"_",S$4,"_",$C$50,"_",$C$49),Data_for_IC_trend_tables!$A$1:$G$49194,7,FALSE),"-")</f>
        <v>17.431751716165099</v>
      </c>
      <c r="T14" s="30">
        <f>IFERROR(VLOOKUP(CONCATENATE($B14,"_",T$4,"_",$C$50,"_",$C$49),Data_for_IC_trend_tables!$A$1:$G$49194,7,FALSE),"-")</f>
        <v>18.0741257852746</v>
      </c>
      <c r="U14" s="30">
        <f>IFERROR(VLOOKUP(CONCATENATE($B14,"_",U$4,"_",$C$50,"_",$C$49),Data_for_IC_trend_tables!$A$1:$G$49194,7,FALSE),"-")</f>
        <v>17.489507916379601</v>
      </c>
      <c r="V14" s="30">
        <f>IFERROR(VLOOKUP(CONCATENATE($B14,"_",V$4,"_",$C$50,"_",$C$49),Data_for_IC_trend_tables!$A$1:$G$49194,7,FALSE),"-")</f>
        <v>17.453433920000801</v>
      </c>
      <c r="W14" s="30">
        <f>IFERROR(VLOOKUP(CONCATENATE($B14,"_",W$4,"_",$C$50,"_",$C$49),Data_for_IC_trend_tables!$A$1:$G$49194,7,FALSE),"-")</f>
        <v>16.2407063947357</v>
      </c>
      <c r="X14" s="30">
        <f>IFERROR(VLOOKUP(CONCATENATE($B14,"_",X$4,"_",$C$50,"_",$C$49),Data_for_IC_trend_tables!$A$1:$G$49194,7,FALSE),"-")</f>
        <v>14.092902661953801</v>
      </c>
      <c r="Y14" s="30">
        <f>IFERROR(VLOOKUP(CONCATENATE($B14,"_",Y$4,"_",$C$50,"_",$C$49),Data_for_IC_trend_tables!$A$1:$G$49194,7,FALSE),"-")</f>
        <v>14.222787200206801</v>
      </c>
      <c r="Z14" s="30">
        <f>IFERROR(VLOOKUP(CONCATENATE($B14,"_",Z$4,"_",$C$50,"_",$C$49),Data_for_IC_trend_tables!$A$1:$G$49194,7,FALSE),"-")</f>
        <v>13.384056991365201</v>
      </c>
      <c r="AA14" s="30"/>
      <c r="AB14" s="30">
        <f>IFERROR(VLOOKUP(CONCATENATE($B14,"_",AB$4,"_",$C$50,"_",$C$49),Data_for_IC_trend_tables!$A$1:$G$49194,7,FALSE),"-")</f>
        <v>13.384056991365201</v>
      </c>
      <c r="AC14" s="241">
        <v>0.3</v>
      </c>
      <c r="AD14" s="38" t="str">
        <f t="shared" si="2"/>
        <v>Yes</v>
      </c>
      <c r="AE14" s="58">
        <f t="shared" si="3"/>
        <v>-0.18411592675217492</v>
      </c>
      <c r="AF14" s="63" t="s">
        <v>76</v>
      </c>
      <c r="AH14"/>
      <c r="AI14" s="110"/>
      <c r="AJ14" s="110"/>
      <c r="AK14" s="110"/>
      <c r="AL14" s="110"/>
    </row>
    <row r="15" spans="1:39" s="17" customFormat="1" x14ac:dyDescent="0.2">
      <c r="A15" s="3"/>
      <c r="B15" s="53" t="s">
        <v>148</v>
      </c>
      <c r="C15" s="55" t="s">
        <v>11</v>
      </c>
      <c r="D15" s="30">
        <f>IFERROR(VLOOKUP(CONCATENATE($B15,"_",D$4,"_",$C$50,"_",$C$49),Data_for_IC_trend_tables!$A$1:$G$49194,7,FALSE),"-")</f>
        <v>381.47627462046199</v>
      </c>
      <c r="E15" s="30">
        <f>IFERROR(VLOOKUP(CONCATENATE($B15,"_",E$4,"_",$C$50,"_",$C$49),Data_for_IC_trend_tables!$A$1:$G$49194,7,FALSE),"-")</f>
        <v>379.23359553232501</v>
      </c>
      <c r="F15" s="30">
        <f>IFERROR(VLOOKUP(CONCATENATE($B15,"_",F$4,"_",$C$50,"_",$C$49),Data_for_IC_trend_tables!$A$1:$G$49194,7,FALSE),"-")</f>
        <v>358.05103403545399</v>
      </c>
      <c r="G15" s="30">
        <f>IFERROR(VLOOKUP(CONCATENATE($B15,"_",G$4,"_",$C$50,"_",$C$49),Data_for_IC_trend_tables!$A$1:$G$49194,7,FALSE),"-")</f>
        <v>367.77172032371499</v>
      </c>
      <c r="H15" s="30">
        <f>IFERROR(VLOOKUP(CONCATENATE($B15,"_",H$4,"_",$C$50,"_",$C$49),Data_for_IC_trend_tables!$A$1:$G$49194,7,FALSE),"-")</f>
        <v>359.85631613977699</v>
      </c>
      <c r="I15" s="30">
        <f>IFERROR(VLOOKUP(CONCATENATE($B15,"_",I$4,"_",$C$50,"_",$C$49),Data_for_IC_trend_tables!$A$1:$G$49194,7,FALSE),"-")</f>
        <v>342.06352185655197</v>
      </c>
      <c r="J15" s="30">
        <f>IFERROR(VLOOKUP(CONCATENATE($B15,"_",J$4,"_",$C$50,"_",$C$49),Data_for_IC_trend_tables!$A$1:$G$49194,7,FALSE),"-")</f>
        <v>315.51795122515603</v>
      </c>
      <c r="K15" s="30">
        <f>IFERROR(VLOOKUP(CONCATENATE($B15,"_",K$4,"_",$C$50,"_",$C$49),Data_for_IC_trend_tables!$A$1:$G$49194,7,FALSE),"-")</f>
        <v>296.83093685474103</v>
      </c>
      <c r="L15" s="30">
        <f>IFERROR(VLOOKUP(CONCATENATE($B15,"_",L$4,"_",$C$50,"_",$C$49),Data_for_IC_trend_tables!$A$1:$G$49194,7,FALSE),"-")</f>
        <v>297.00579368219002</v>
      </c>
      <c r="M15" s="30">
        <f>IFERROR(VLOOKUP(CONCATENATE($B15,"_",M$4,"_",$C$50,"_",$C$49),Data_for_IC_trend_tables!$A$1:$G$49194,7,FALSE),"-")</f>
        <v>287.10622652487598</v>
      </c>
      <c r="N15" s="30">
        <f>IFERROR(VLOOKUP(CONCATENATE($B15,"_",N$4,"_",$C$50,"_",$C$49),Data_for_IC_trend_tables!$A$1:$G$49194,7,FALSE),"-")</f>
        <v>301.44663009736598</v>
      </c>
      <c r="O15" s="30">
        <f>IFERROR(VLOOKUP(CONCATENATE($B15,"_",O$4,"_",$C$50,"_",$C$49),Data_for_IC_trend_tables!$A$1:$G$49194,7,FALSE),"-")</f>
        <v>250.62707570283499</v>
      </c>
      <c r="P15" s="30">
        <f>IFERROR(VLOOKUP(CONCATENATE($B15,"_",P$4,"_",$C$50,"_",$C$49),Data_for_IC_trend_tables!$A$1:$G$49194,7,FALSE),"-")</f>
        <v>263.78511520742398</v>
      </c>
      <c r="Q15" s="30">
        <f>IFERROR(VLOOKUP(CONCATENATE($B15,"_",Q$4,"_",$C$50,"_",$C$49),Data_for_IC_trend_tables!$A$1:$G$49194,7,FALSE),"-")</f>
        <v>267.76508930391702</v>
      </c>
      <c r="R15" s="30">
        <f>IFERROR(VLOOKUP(CONCATENATE($B15,"_",R$4,"_",$C$50,"_",$C$49),Data_for_IC_trend_tables!$A$1:$G$49194,7,FALSE),"-")</f>
        <v>226.53858386280899</v>
      </c>
      <c r="S15" s="30">
        <f>IFERROR(VLOOKUP(CONCATENATE($B15,"_",S$4,"_",$C$50,"_",$C$49),Data_for_IC_trend_tables!$A$1:$G$49194,7,FALSE),"-")</f>
        <v>229.337316918108</v>
      </c>
      <c r="T15" s="30">
        <f>IFERROR(VLOOKUP(CONCATENATE($B15,"_",T$4,"_",$C$50,"_",$C$49),Data_for_IC_trend_tables!$A$1:$G$49194,7,FALSE),"-")</f>
        <v>234.61591825333599</v>
      </c>
      <c r="U15" s="30">
        <f>IFERROR(VLOOKUP(CONCATENATE($B15,"_",U$4,"_",$C$50,"_",$C$49),Data_for_IC_trend_tables!$A$1:$G$49194,7,FALSE),"-")</f>
        <v>223.23597196605701</v>
      </c>
      <c r="V15" s="30">
        <f>IFERROR(VLOOKUP(CONCATENATE($B15,"_",V$4,"_",$C$50,"_",$C$49),Data_for_IC_trend_tables!$A$1:$G$49194,7,FALSE),"-")</f>
        <v>211.015415420404</v>
      </c>
      <c r="W15" s="30">
        <f>IFERROR(VLOOKUP(CONCATENATE($B15,"_",W$4,"_",$C$50,"_",$C$49),Data_for_IC_trend_tables!$A$1:$G$49194,7,FALSE),"-")</f>
        <v>206.322319704005</v>
      </c>
      <c r="X15" s="30">
        <f>IFERROR(VLOOKUP(CONCATENATE($B15,"_",X$4,"_",$C$50,"_",$C$49),Data_for_IC_trend_tables!$A$1:$G$49194,7,FALSE),"-")</f>
        <v>177.12747414262299</v>
      </c>
      <c r="Y15" s="30">
        <f>IFERROR(VLOOKUP(CONCATENATE($B15,"_",Y$4,"_",$C$50,"_",$C$49),Data_for_IC_trend_tables!$A$1:$G$49194,7,FALSE),"-")</f>
        <v>193.97966094423899</v>
      </c>
      <c r="Z15" s="30">
        <f>IFERROR(VLOOKUP(CONCATENATE($B15,"_",Z$4,"_",$C$50,"_",$C$49),Data_for_IC_trend_tables!$A$1:$G$49194,7,FALSE),"-")</f>
        <v>170.238233957213</v>
      </c>
      <c r="AA15" s="30"/>
      <c r="AB15" s="30">
        <f>IFERROR(VLOOKUP(CONCATENATE($B15,"_",AB$4,"_",$C$50,"_",$C$49),Data_for_IC_trend_tables!$A$1:$G$49194,7,FALSE),"-")</f>
        <v>170.238233957213</v>
      </c>
      <c r="AC15" s="241">
        <v>0.27</v>
      </c>
      <c r="AD15" s="38" t="str">
        <f t="shared" si="2"/>
        <v>Yes</v>
      </c>
      <c r="AE15" s="58">
        <f t="shared" si="3"/>
        <v>-0.2323198234256495</v>
      </c>
      <c r="AF15" s="63" t="s">
        <v>76</v>
      </c>
      <c r="AH15"/>
      <c r="AI15" s="110"/>
      <c r="AJ15" s="110"/>
      <c r="AK15" s="110"/>
      <c r="AL15" s="110"/>
    </row>
    <row r="16" spans="1:39" s="19" customFormat="1" ht="13.5" customHeight="1" x14ac:dyDescent="0.2">
      <c r="A16" s="3"/>
      <c r="B16" s="53" t="s">
        <v>150</v>
      </c>
      <c r="C16" s="55" t="s">
        <v>13</v>
      </c>
      <c r="D16" s="30">
        <f>IFERROR(VLOOKUP(CONCATENATE($B16,"_",D$4,"_",$C$50,"_",$C$49),Data_for_IC_trend_tables!$A$1:$G$49194,7,FALSE),"-")</f>
        <v>163.911825328449</v>
      </c>
      <c r="E16" s="30">
        <f>IFERROR(VLOOKUP(CONCATENATE($B16,"_",E$4,"_",$C$50,"_",$C$49),Data_for_IC_trend_tables!$A$1:$G$49194,7,FALSE),"-")</f>
        <v>157.96143280894501</v>
      </c>
      <c r="F16" s="30">
        <f>IFERROR(VLOOKUP(CONCATENATE($B16,"_",F$4,"_",$C$50,"_",$C$49),Data_for_IC_trend_tables!$A$1:$G$49194,7,FALSE),"-")</f>
        <v>151.51152781725901</v>
      </c>
      <c r="G16" s="30">
        <f>IFERROR(VLOOKUP(CONCATENATE($B16,"_",G$4,"_",$C$50,"_",$C$49),Data_for_IC_trend_tables!$A$1:$G$49194,7,FALSE),"-")</f>
        <v>144.1937902992</v>
      </c>
      <c r="H16" s="30">
        <f>IFERROR(VLOOKUP(CONCATENATE($B16,"_",H$4,"_",$C$50,"_",$C$49),Data_for_IC_trend_tables!$A$1:$G$49194,7,FALSE),"-")</f>
        <v>138.416873877987</v>
      </c>
      <c r="I16" s="30">
        <f>IFERROR(VLOOKUP(CONCATENATE($B16,"_",I$4,"_",$C$50,"_",$C$49),Data_for_IC_trend_tables!$A$1:$G$49194,7,FALSE),"-")</f>
        <v>133.33021822769399</v>
      </c>
      <c r="J16" s="30">
        <f>IFERROR(VLOOKUP(CONCATENATE($B16,"_",J$4,"_",$C$50,"_",$C$49),Data_for_IC_trend_tables!$A$1:$G$49194,7,FALSE),"-")</f>
        <v>134.05112648366699</v>
      </c>
      <c r="K16" s="30">
        <f>IFERROR(VLOOKUP(CONCATENATE($B16,"_",K$4,"_",$C$50,"_",$C$49),Data_for_IC_trend_tables!$A$1:$G$49194,7,FALSE),"-")</f>
        <v>127.38521905890801</v>
      </c>
      <c r="L16" s="30">
        <f>IFERROR(VLOOKUP(CONCATENATE($B16,"_",L$4,"_",$C$50,"_",$C$49),Data_for_IC_trend_tables!$A$1:$G$49194,7,FALSE),"-")</f>
        <v>123.975653120321</v>
      </c>
      <c r="M16" s="30">
        <f>IFERROR(VLOOKUP(CONCATENATE($B16,"_",M$4,"_",$C$50,"_",$C$49),Data_for_IC_trend_tables!$A$1:$G$49194,7,FALSE),"-")</f>
        <v>111.62092691801701</v>
      </c>
      <c r="N16" s="30">
        <f>IFERROR(VLOOKUP(CONCATENATE($B16,"_",N$4,"_",$C$50,"_",$C$49),Data_for_IC_trend_tables!$A$1:$G$49194,7,FALSE),"-")</f>
        <v>117.796957456345</v>
      </c>
      <c r="O16" s="30">
        <f>IFERROR(VLOOKUP(CONCATENATE($B16,"_",O$4,"_",$C$50,"_",$C$49),Data_for_IC_trend_tables!$A$1:$G$49194,7,FALSE),"-")</f>
        <v>112.715399677618</v>
      </c>
      <c r="P16" s="30">
        <f>IFERROR(VLOOKUP(CONCATENATE($B16,"_",P$4,"_",$C$50,"_",$C$49),Data_for_IC_trend_tables!$A$1:$G$49194,7,FALSE),"-")</f>
        <v>111.42809928287799</v>
      </c>
      <c r="Q16" s="30">
        <f>IFERROR(VLOOKUP(CONCATENATE($B16,"_",Q$4,"_",$C$50,"_",$C$49),Data_for_IC_trend_tables!$A$1:$G$49194,7,FALSE),"-")</f>
        <v>109.774768341713</v>
      </c>
      <c r="R16" s="30">
        <f>IFERROR(VLOOKUP(CONCATENATE($B16,"_",R$4,"_",$C$50,"_",$C$49),Data_for_IC_trend_tables!$A$1:$G$49194,7,FALSE),"-")</f>
        <v>102.085346213702</v>
      </c>
      <c r="S16" s="30">
        <f>IFERROR(VLOOKUP(CONCATENATE($B16,"_",S$4,"_",$C$50,"_",$C$49),Data_for_IC_trend_tables!$A$1:$G$49194,7,FALSE),"-")</f>
        <v>100.96265748519799</v>
      </c>
      <c r="T16" s="30">
        <f>IFERROR(VLOOKUP(CONCATENATE($B16,"_",T$4,"_",$C$50,"_",$C$49),Data_for_IC_trend_tables!$A$1:$G$49194,7,FALSE),"-")</f>
        <v>95.330689724736501</v>
      </c>
      <c r="U16" s="30">
        <f>IFERROR(VLOOKUP(CONCATENATE($B16,"_",U$4,"_",$C$50,"_",$C$49),Data_for_IC_trend_tables!$A$1:$G$49194,7,FALSE),"-")</f>
        <v>94.075380219548606</v>
      </c>
      <c r="V16" s="30">
        <f>IFERROR(VLOOKUP(CONCATENATE($B16,"_",V$4,"_",$C$50,"_",$C$49),Data_for_IC_trend_tables!$A$1:$G$49194,7,FALSE),"-")</f>
        <v>93.587118965036197</v>
      </c>
      <c r="W16" s="30">
        <f>IFERROR(VLOOKUP(CONCATENATE($B16,"_",W$4,"_",$C$50,"_",$C$49),Data_for_IC_trend_tables!$A$1:$G$49194,7,FALSE),"-")</f>
        <v>88.800479738702293</v>
      </c>
      <c r="X16" s="30">
        <f>IFERROR(VLOOKUP(CONCATENATE($B16,"_",X$4,"_",$C$50,"_",$C$49),Data_for_IC_trend_tables!$A$1:$G$49194,7,FALSE),"-")</f>
        <v>80.778729902434307</v>
      </c>
      <c r="Y16" s="30">
        <f>IFERROR(VLOOKUP(CONCATENATE($B16,"_",Y$4,"_",$C$50,"_",$C$49),Data_for_IC_trend_tables!$A$1:$G$49194,7,FALSE),"-")</f>
        <v>82.979626385217799</v>
      </c>
      <c r="Z16" s="30">
        <f>IFERROR(VLOOKUP(CONCATENATE($B16,"_",Z$4,"_",$C$50,"_",$C$49),Data_for_IC_trend_tables!$A$1:$G$49194,7,FALSE),"-")</f>
        <v>84.291234859581806</v>
      </c>
      <c r="AA16" s="30"/>
      <c r="AB16" s="30">
        <f>IFERROR(VLOOKUP(CONCATENATE($B16,"_",AB$4,"_",$C$50,"_",$C$49),Data_for_IC_trend_tables!$A$1:$G$49194,7,FALSE),"-")</f>
        <v>84.291234859581806</v>
      </c>
      <c r="AC16" s="241">
        <v>0.26</v>
      </c>
      <c r="AD16" s="38" t="str">
        <f t="shared" si="2"/>
        <v>Yes</v>
      </c>
      <c r="AE16" s="58">
        <f t="shared" si="3"/>
        <v>-0.10780096830237024</v>
      </c>
      <c r="AF16" s="63" t="s">
        <v>76</v>
      </c>
      <c r="AH16"/>
      <c r="AI16" s="110"/>
      <c r="AJ16" s="110"/>
      <c r="AK16" s="110"/>
      <c r="AL16" s="110"/>
    </row>
    <row r="17" spans="1:38" s="19" customFormat="1" ht="13.5" customHeight="1" x14ac:dyDescent="0.2">
      <c r="A17" s="3"/>
      <c r="B17" s="53" t="s">
        <v>151</v>
      </c>
      <c r="C17" s="55" t="s">
        <v>14</v>
      </c>
      <c r="D17" s="30">
        <f>IFERROR(VLOOKUP(CONCATENATE($B17,"_",D$4,"_",$C$50,"_",$C$49),Data_for_IC_trend_tables!$A$1:$G$49194,7,FALSE),"-")</f>
        <v>65.823320943662694</v>
      </c>
      <c r="E17" s="30">
        <f>IFERROR(VLOOKUP(CONCATENATE($B17,"_",E$4,"_",$C$50,"_",$C$49),Data_for_IC_trend_tables!$A$1:$G$49194,7,FALSE),"-")</f>
        <v>69.685299904971799</v>
      </c>
      <c r="F17" s="30">
        <f>IFERROR(VLOOKUP(CONCATENATE($B17,"_",F$4,"_",$C$50,"_",$C$49),Data_for_IC_trend_tables!$A$1:$G$49194,7,FALSE),"-")</f>
        <v>68.148020266988894</v>
      </c>
      <c r="G17" s="30">
        <f>IFERROR(VLOOKUP(CONCATENATE($B17,"_",G$4,"_",$C$50,"_",$C$49),Data_for_IC_trend_tables!$A$1:$G$49194,7,FALSE),"-")</f>
        <v>67.360630519515198</v>
      </c>
      <c r="H17" s="30">
        <f>IFERROR(VLOOKUP(CONCATENATE($B17,"_",H$4,"_",$C$50,"_",$C$49),Data_for_IC_trend_tables!$A$1:$G$49194,7,FALSE),"-")</f>
        <v>67.825374251700893</v>
      </c>
      <c r="I17" s="30">
        <f>IFERROR(VLOOKUP(CONCATENATE($B17,"_",I$4,"_",$C$50,"_",$C$49),Data_for_IC_trend_tables!$A$1:$G$49194,7,FALSE),"-")</f>
        <v>67.093443588182694</v>
      </c>
      <c r="J17" s="30">
        <f>IFERROR(VLOOKUP(CONCATENATE($B17,"_",J$4,"_",$C$50,"_",$C$49),Data_for_IC_trend_tables!$A$1:$G$49194,7,FALSE),"-")</f>
        <v>66.351799071065102</v>
      </c>
      <c r="K17" s="30">
        <f>IFERROR(VLOOKUP(CONCATENATE($B17,"_",K$4,"_",$C$50,"_",$C$49),Data_for_IC_trend_tables!$A$1:$G$49194,7,FALSE),"-")</f>
        <v>66.272310141057602</v>
      </c>
      <c r="L17" s="30">
        <f>IFERROR(VLOOKUP(CONCATENATE($B17,"_",L$4,"_",$C$50,"_",$C$49),Data_for_IC_trend_tables!$A$1:$G$49194,7,FALSE),"-")</f>
        <v>62.8062603423665</v>
      </c>
      <c r="M17" s="30">
        <f>IFERROR(VLOOKUP(CONCATENATE($B17,"_",M$4,"_",$C$50,"_",$C$49),Data_for_IC_trend_tables!$A$1:$G$49194,7,FALSE),"-")</f>
        <v>59.679141621134299</v>
      </c>
      <c r="N17" s="30">
        <f>IFERROR(VLOOKUP(CONCATENATE($B17,"_",N$4,"_",$C$50,"_",$C$49),Data_for_IC_trend_tables!$A$1:$G$49194,7,FALSE),"-")</f>
        <v>46.068616294900501</v>
      </c>
      <c r="O17" s="30">
        <f>IFERROR(VLOOKUP(CONCATENATE($B17,"_",O$4,"_",$C$50,"_",$C$49),Data_for_IC_trend_tables!$A$1:$G$49194,7,FALSE),"-")</f>
        <v>46.624136485277397</v>
      </c>
      <c r="P17" s="30">
        <f>IFERROR(VLOOKUP(CONCATENATE($B17,"_",P$4,"_",$C$50,"_",$C$49),Data_for_IC_trend_tables!$A$1:$G$49194,7,FALSE),"-")</f>
        <v>48.174397164546903</v>
      </c>
      <c r="Q17" s="30">
        <f>IFERROR(VLOOKUP(CONCATENATE($B17,"_",Q$4,"_",$C$50,"_",$C$49),Data_for_IC_trend_tables!$A$1:$G$49194,7,FALSE),"-")</f>
        <v>43.414789418314903</v>
      </c>
      <c r="R17" s="30">
        <f>IFERROR(VLOOKUP(CONCATENATE($B17,"_",R$4,"_",$C$50,"_",$C$49),Data_for_IC_trend_tables!$A$1:$G$49194,7,FALSE),"-")</f>
        <v>44.346238451280797</v>
      </c>
      <c r="S17" s="30">
        <f>IFERROR(VLOOKUP(CONCATENATE($B17,"_",S$4,"_",$C$50,"_",$C$49),Data_for_IC_trend_tables!$A$1:$G$49194,7,FALSE),"-")</f>
        <v>41.618669964853098</v>
      </c>
      <c r="T17" s="30">
        <f>IFERROR(VLOOKUP(CONCATENATE($B17,"_",T$4,"_",$C$50,"_",$C$49),Data_for_IC_trend_tables!$A$1:$G$49194,7,FALSE),"-")</f>
        <v>38.764059113716698</v>
      </c>
      <c r="U17" s="30">
        <f>IFERROR(VLOOKUP(CONCATENATE($B17,"_",U$4,"_",$C$50,"_",$C$49),Data_for_IC_trend_tables!$A$1:$G$49194,7,FALSE),"-")</f>
        <v>39.139028050295401</v>
      </c>
      <c r="V17" s="30">
        <f>IFERROR(VLOOKUP(CONCATENATE($B17,"_",V$4,"_",$C$50,"_",$C$49),Data_for_IC_trend_tables!$A$1:$G$49194,7,FALSE),"-")</f>
        <v>36.841008769488397</v>
      </c>
      <c r="W17" s="30">
        <f>IFERROR(VLOOKUP(CONCATENATE($B17,"_",W$4,"_",$C$50,"_",$C$49),Data_for_IC_trend_tables!$A$1:$G$49194,7,FALSE),"-")</f>
        <v>35.959088241870603</v>
      </c>
      <c r="X17" s="30">
        <f>IFERROR(VLOOKUP(CONCATENATE($B17,"_",X$4,"_",$C$50,"_",$C$49),Data_for_IC_trend_tables!$A$1:$G$49194,7,FALSE),"-")</f>
        <v>34.047338377627803</v>
      </c>
      <c r="Y17" s="30">
        <f>IFERROR(VLOOKUP(CONCATENATE($B17,"_",Y$4,"_",$C$50,"_",$C$49),Data_for_IC_trend_tables!$A$1:$G$49194,7,FALSE),"-")</f>
        <v>35.248315863470097</v>
      </c>
      <c r="Z17" s="30">
        <f>IFERROR(VLOOKUP(CONCATENATE($B17,"_",Z$4,"_",$C$50,"_",$C$49),Data_for_IC_trend_tables!$A$1:$G$49194,7,FALSE),"-")</f>
        <v>36.196494768420997</v>
      </c>
      <c r="AA17" s="30"/>
      <c r="AB17" s="30">
        <f>IFERROR(VLOOKUP(CONCATENATE($B17,"_",AB$4,"_",$C$50,"_",$C$49),Data_for_IC_trend_tables!$A$1:$G$49194,7,FALSE),"-")</f>
        <v>36.196494768420997</v>
      </c>
      <c r="AC17" s="241">
        <v>0.35</v>
      </c>
      <c r="AD17" s="38" t="str">
        <f t="shared" si="2"/>
        <v>Yes</v>
      </c>
      <c r="AE17" s="58">
        <f t="shared" si="3"/>
        <v>-0.11050623082347855</v>
      </c>
      <c r="AF17" s="63" t="s">
        <v>76</v>
      </c>
      <c r="AH17"/>
      <c r="AI17" s="110"/>
      <c r="AJ17" s="110"/>
      <c r="AK17" s="110"/>
      <c r="AL17" s="110"/>
    </row>
    <row r="18" spans="1:38" s="19" customFormat="1" ht="13.5" customHeight="1" x14ac:dyDescent="0.2">
      <c r="A18" s="3"/>
      <c r="B18" s="53" t="s">
        <v>152</v>
      </c>
      <c r="C18" s="55" t="s">
        <v>15</v>
      </c>
      <c r="D18" s="30">
        <f>IFERROR(VLOOKUP(CONCATENATE($B18,"_",D$4,"_",$C$50,"_",$C$49),Data_for_IC_trend_tables!$A$1:$G$49194,7,FALSE),"-")</f>
        <v>48.809729515242601</v>
      </c>
      <c r="E18" s="30">
        <f>IFERROR(VLOOKUP(CONCATENATE($B18,"_",E$4,"_",$C$50,"_",$C$49),Data_for_IC_trend_tables!$A$1:$G$49194,7,FALSE),"-")</f>
        <v>52.3004469058341</v>
      </c>
      <c r="F18" s="30">
        <f>IFERROR(VLOOKUP(CONCATENATE($B18,"_",F$4,"_",$C$50,"_",$C$49),Data_for_IC_trend_tables!$A$1:$G$49194,7,FALSE),"-")</f>
        <v>38.336136743959202</v>
      </c>
      <c r="G18" s="30">
        <f>IFERROR(VLOOKUP(CONCATENATE($B18,"_",G$4,"_",$C$50,"_",$C$49),Data_for_IC_trend_tables!$A$1:$G$49194,7,FALSE),"-")</f>
        <v>46.9314317640765</v>
      </c>
      <c r="H18" s="30">
        <f>IFERROR(VLOOKUP(CONCATENATE($B18,"_",H$4,"_",$C$50,"_",$C$49),Data_for_IC_trend_tables!$A$1:$G$49194,7,FALSE),"-")</f>
        <v>43.470156279191002</v>
      </c>
      <c r="I18" s="30">
        <f>IFERROR(VLOOKUP(CONCATENATE($B18,"_",I$4,"_",$C$50,"_",$C$49),Data_for_IC_trend_tables!$A$1:$G$49194,7,FALSE),"-")</f>
        <v>40.979481430915897</v>
      </c>
      <c r="J18" s="30">
        <f>IFERROR(VLOOKUP(CONCATENATE($B18,"_",J$4,"_",$C$50,"_",$C$49),Data_for_IC_trend_tables!$A$1:$G$49194,7,FALSE),"-")</f>
        <v>41.212023505055903</v>
      </c>
      <c r="K18" s="30">
        <f>IFERROR(VLOOKUP(CONCATENATE($B18,"_",K$4,"_",$C$50,"_",$C$49),Data_for_IC_trend_tables!$A$1:$G$49194,7,FALSE),"-")</f>
        <v>41.070266062358201</v>
      </c>
      <c r="L18" s="30">
        <f>IFERROR(VLOOKUP(CONCATENATE($B18,"_",L$4,"_",$C$50,"_",$C$49),Data_for_IC_trend_tables!$A$1:$G$49194,7,FALSE),"-")</f>
        <v>37.155553179932802</v>
      </c>
      <c r="M18" s="30">
        <f>IFERROR(VLOOKUP(CONCATENATE($B18,"_",M$4,"_",$C$50,"_",$C$49),Data_for_IC_trend_tables!$A$1:$G$49194,7,FALSE),"-")</f>
        <v>47.304323525193197</v>
      </c>
      <c r="N18" s="30">
        <f>IFERROR(VLOOKUP(CONCATENATE($B18,"_",N$4,"_",$C$50,"_",$C$49),Data_for_IC_trend_tables!$A$1:$G$49194,7,FALSE),"-")</f>
        <v>50.579527925378102</v>
      </c>
      <c r="O18" s="30">
        <f>IFERROR(VLOOKUP(CONCATENATE($B18,"_",O$4,"_",$C$50,"_",$C$49),Data_for_IC_trend_tables!$A$1:$G$49194,7,FALSE),"-")</f>
        <v>56.619884571730601</v>
      </c>
      <c r="P18" s="30">
        <f>IFERROR(VLOOKUP(CONCATENATE($B18,"_",P$4,"_",$C$50,"_",$C$49),Data_for_IC_trend_tables!$A$1:$G$49194,7,FALSE),"-")</f>
        <v>58.9957114381642</v>
      </c>
      <c r="Q18" s="30">
        <f>IFERROR(VLOOKUP(CONCATENATE($B18,"_",Q$4,"_",$C$50,"_",$C$49),Data_for_IC_trend_tables!$A$1:$G$49194,7,FALSE),"-")</f>
        <v>58.5028669368686</v>
      </c>
      <c r="R18" s="30">
        <f>IFERROR(VLOOKUP(CONCATENATE($B18,"_",R$4,"_",$C$50,"_",$C$49),Data_for_IC_trend_tables!$A$1:$G$49194,7,FALSE),"-")</f>
        <v>49.474013226154703</v>
      </c>
      <c r="S18" s="30">
        <f>IFERROR(VLOOKUP(CONCATENATE($B18,"_",S$4,"_",$C$50,"_",$C$49),Data_for_IC_trend_tables!$A$1:$G$49194,7,FALSE),"-")</f>
        <v>51.433787660369802</v>
      </c>
      <c r="T18" s="30">
        <f>IFERROR(VLOOKUP(CONCATENATE($B18,"_",T$4,"_",$C$50,"_",$C$49),Data_for_IC_trend_tables!$A$1:$G$49194,7,FALSE),"-")</f>
        <v>49.8620061332064</v>
      </c>
      <c r="U18" s="30">
        <f>IFERROR(VLOOKUP(CONCATENATE($B18,"_",U$4,"_",$C$50,"_",$C$49),Data_for_IC_trend_tables!$A$1:$G$49194,7,FALSE),"-")</f>
        <v>47.549425571783097</v>
      </c>
      <c r="V18" s="30">
        <f>IFERROR(VLOOKUP(CONCATENATE($B18,"_",V$4,"_",$C$50,"_",$C$49),Data_for_IC_trend_tables!$A$1:$G$49194,7,FALSE),"-")</f>
        <v>41.2238147059252</v>
      </c>
      <c r="W18" s="30">
        <f>IFERROR(VLOOKUP(CONCATENATE($B18,"_",W$4,"_",$C$50,"_",$C$49),Data_for_IC_trend_tables!$A$1:$G$49194,7,FALSE),"-")</f>
        <v>38.437747033163198</v>
      </c>
      <c r="X18" s="30">
        <f>IFERROR(VLOOKUP(CONCATENATE($B18,"_",X$4,"_",$C$50,"_",$C$49),Data_for_IC_trend_tables!$A$1:$G$49194,7,FALSE),"-")</f>
        <v>36.9662541615374</v>
      </c>
      <c r="Y18" s="30">
        <f>IFERROR(VLOOKUP(CONCATENATE($B18,"_",Y$4,"_",$C$50,"_",$C$49),Data_for_IC_trend_tables!$A$1:$G$49194,7,FALSE),"-")</f>
        <v>37.843226971888797</v>
      </c>
      <c r="Z18" s="30">
        <f>IFERROR(VLOOKUP(CONCATENATE($B18,"_",Z$4,"_",$C$50,"_",$C$49),Data_for_IC_trend_tables!$A$1:$G$49194,7,FALSE),"-")</f>
        <v>36.176098198806898</v>
      </c>
      <c r="AA18" s="30"/>
      <c r="AB18" s="30">
        <f>IFERROR(VLOOKUP(CONCATENATE($B18,"_",AB$4,"_",$C$50,"_",$C$49),Data_for_IC_trend_tables!$A$1:$G$49194,7,FALSE),"-")</f>
        <v>36.176098198806898</v>
      </c>
      <c r="AC18" s="241">
        <v>0.13</v>
      </c>
      <c r="AD18" s="38" t="str">
        <f t="shared" si="2"/>
        <v>No</v>
      </c>
      <c r="AE18" s="58">
        <f t="shared" si="3"/>
        <v>1.2785651150646046E-2</v>
      </c>
      <c r="AF18" s="63" t="s">
        <v>76</v>
      </c>
      <c r="AH18" s="113"/>
      <c r="AI18" s="110"/>
      <c r="AJ18" s="110"/>
      <c r="AK18" s="110"/>
      <c r="AL18" s="110"/>
    </row>
    <row r="19" spans="1:38" s="19" customFormat="1" ht="13.5" customHeight="1" x14ac:dyDescent="0.2">
      <c r="A19" s="3"/>
      <c r="B19" s="53" t="s">
        <v>154</v>
      </c>
      <c r="C19" s="55" t="s">
        <v>17</v>
      </c>
      <c r="D19" s="30">
        <f>IFERROR(VLOOKUP(CONCATENATE($B19,"_",D$4,"_",$C$50,"_",$C$49),Data_for_IC_trend_tables!$A$1:$G$49194,7,FALSE),"-")</f>
        <v>19.302595586559001</v>
      </c>
      <c r="E19" s="30">
        <f>IFERROR(VLOOKUP(CONCATENATE($B19,"_",E$4,"_",$C$50,"_",$C$49),Data_for_IC_trend_tables!$A$1:$G$49194,7,FALSE),"-")</f>
        <v>19.133386002611601</v>
      </c>
      <c r="F19" s="30">
        <f>IFERROR(VLOOKUP(CONCATENATE($B19,"_",F$4,"_",$C$50,"_",$C$49),Data_for_IC_trend_tables!$A$1:$G$49194,7,FALSE),"-")</f>
        <v>18.402611355431201</v>
      </c>
      <c r="G19" s="30">
        <f>IFERROR(VLOOKUP(CONCATENATE($B19,"_",G$4,"_",$C$50,"_",$C$49),Data_for_IC_trend_tables!$A$1:$G$49194,7,FALSE),"-")</f>
        <v>18.217579843415699</v>
      </c>
      <c r="H19" s="30">
        <f>IFERROR(VLOOKUP(CONCATENATE($B19,"_",H$4,"_",$C$50,"_",$C$49),Data_for_IC_trend_tables!$A$1:$G$49194,7,FALSE),"-")</f>
        <v>18.410563780738698</v>
      </c>
      <c r="I19" s="30">
        <f>IFERROR(VLOOKUP(CONCATENATE($B19,"_",I$4,"_",$C$50,"_",$C$49),Data_for_IC_trend_tables!$A$1:$G$49194,7,FALSE),"-")</f>
        <v>19.047702242494701</v>
      </c>
      <c r="J19" s="30">
        <f>IFERROR(VLOOKUP(CONCATENATE($B19,"_",J$4,"_",$C$50,"_",$C$49),Data_for_IC_trend_tables!$A$1:$G$49194,7,FALSE),"-")</f>
        <v>18.560712267993299</v>
      </c>
      <c r="K19" s="30">
        <f>IFERROR(VLOOKUP(CONCATENATE($B19,"_",K$4,"_",$C$50,"_",$C$49),Data_for_IC_trend_tables!$A$1:$G$49194,7,FALSE),"-")</f>
        <v>18.048556775469599</v>
      </c>
      <c r="L19" s="30">
        <f>IFERROR(VLOOKUP(CONCATENATE($B19,"_",L$4,"_",$C$50,"_",$C$49),Data_for_IC_trend_tables!$A$1:$G$49194,7,FALSE),"-")</f>
        <v>17.663539510858001</v>
      </c>
      <c r="M19" s="30">
        <f>IFERROR(VLOOKUP(CONCATENATE($B19,"_",M$4,"_",$C$50,"_",$C$49),Data_for_IC_trend_tables!$A$1:$G$49194,7,FALSE),"-")</f>
        <v>16.771056084483899</v>
      </c>
      <c r="N19" s="30">
        <f>IFERROR(VLOOKUP(CONCATENATE($B19,"_",N$4,"_",$C$50,"_",$C$49),Data_for_IC_trend_tables!$A$1:$G$49194,7,FALSE),"-")</f>
        <v>15.8965865238443</v>
      </c>
      <c r="O19" s="30">
        <f>IFERROR(VLOOKUP(CONCATENATE($B19,"_",O$4,"_",$C$50,"_",$C$49),Data_for_IC_trend_tables!$A$1:$G$49194,7,FALSE),"-")</f>
        <v>14.0446388534913</v>
      </c>
      <c r="P19" s="30">
        <f>IFERROR(VLOOKUP(CONCATENATE($B19,"_",P$4,"_",$C$50,"_",$C$49),Data_for_IC_trend_tables!$A$1:$G$49194,7,FALSE),"-")</f>
        <v>13.9263518373797</v>
      </c>
      <c r="Q19" s="30">
        <f>IFERROR(VLOOKUP(CONCATENATE($B19,"_",Q$4,"_",$C$50,"_",$C$49),Data_for_IC_trend_tables!$A$1:$G$49194,7,FALSE),"-")</f>
        <v>14.294779473427599</v>
      </c>
      <c r="R19" s="30">
        <f>IFERROR(VLOOKUP(CONCATENATE($B19,"_",R$4,"_",$C$50,"_",$C$49),Data_for_IC_trend_tables!$A$1:$G$49194,7,FALSE),"-")</f>
        <v>13.7531835012977</v>
      </c>
      <c r="S19" s="30">
        <f>IFERROR(VLOOKUP(CONCATENATE($B19,"_",S$4,"_",$C$50,"_",$C$49),Data_for_IC_trend_tables!$A$1:$G$49194,7,FALSE),"-")</f>
        <v>14.2338042375908</v>
      </c>
      <c r="T19" s="30">
        <f>IFERROR(VLOOKUP(CONCATENATE($B19,"_",T$4,"_",$C$50,"_",$C$49),Data_for_IC_trend_tables!$A$1:$G$49194,7,FALSE),"-")</f>
        <v>14.184067780889601</v>
      </c>
      <c r="U19" s="30">
        <f>IFERROR(VLOOKUP(CONCATENATE($B19,"_",U$4,"_",$C$50,"_",$C$49),Data_for_IC_trend_tables!$A$1:$G$49194,7,FALSE),"-")</f>
        <v>12.982213708794699</v>
      </c>
      <c r="V19" s="30">
        <f>IFERROR(VLOOKUP(CONCATENATE($B19,"_",V$4,"_",$C$50,"_",$C$49),Data_for_IC_trend_tables!$A$1:$G$49194,7,FALSE),"-")</f>
        <v>13.3604300294959</v>
      </c>
      <c r="W19" s="30">
        <f>IFERROR(VLOOKUP(CONCATENATE($B19,"_",W$4,"_",$C$50,"_",$C$49),Data_for_IC_trend_tables!$A$1:$G$49194,7,FALSE),"-")</f>
        <v>12.3698946700103</v>
      </c>
      <c r="X19" s="30">
        <f>IFERROR(VLOOKUP(CONCATENATE($B19,"_",X$4,"_",$C$50,"_",$C$49),Data_for_IC_trend_tables!$A$1:$G$49194,7,FALSE),"-")</f>
        <v>12.389647129908401</v>
      </c>
      <c r="Y19" s="30">
        <f>IFERROR(VLOOKUP(CONCATENATE($B19,"_",Y$4,"_",$C$50,"_",$C$49),Data_for_IC_trend_tables!$A$1:$G$49194,7,FALSE),"-")</f>
        <v>12.2445441244862</v>
      </c>
      <c r="Z19" s="30">
        <f>IFERROR(VLOOKUP(CONCATENATE($B19,"_",Z$4,"_",$C$50,"_",$C$49),Data_for_IC_trend_tables!$A$1:$G$49194,7,FALSE),"-")</f>
        <v>10.7747455954506</v>
      </c>
      <c r="AA19" s="30"/>
      <c r="AB19" s="30">
        <f>IFERROR(VLOOKUP(CONCATENATE($B19,"_",AB$4,"_",$C$50,"_",$C$49),Data_for_IC_trend_tables!$A$1:$G$49194,7,FALSE),"-")</f>
        <v>10.7747455954506</v>
      </c>
      <c r="AC19" s="241">
        <v>0.18</v>
      </c>
      <c r="AD19" s="38" t="str">
        <f t="shared" ref="AD19" si="4">IF(ISBLANK(AC19),"",IF(AB19="-",CONCATENATE("no data for ",$AB$4),IF(AE19&gt;0,"No","Yes")))</f>
        <v>Yes</v>
      </c>
      <c r="AE19" s="58">
        <f t="shared" ref="AE19" si="5">IFERROR(IF(AF19="x",((AB19-I19)/I19)-(AC19*-1),""),"")</f>
        <v>-0.25432832694052981</v>
      </c>
      <c r="AF19" s="63" t="s">
        <v>76</v>
      </c>
      <c r="AH19" s="113"/>
      <c r="AI19" s="110"/>
      <c r="AJ19" s="110"/>
      <c r="AK19" s="110"/>
      <c r="AL19" s="110"/>
    </row>
    <row r="20" spans="1:38" s="3" customFormat="1" x14ac:dyDescent="0.2">
      <c r="B20" s="53" t="s">
        <v>158</v>
      </c>
      <c r="C20" s="55" t="s">
        <v>21</v>
      </c>
      <c r="D20" s="30">
        <f>IFERROR(VLOOKUP(CONCATENATE($B20,"_",D$4,"_",$C$50,"_",$C$49),Data_for_IC_trend_tables!$A$1:$G$49194,7,FALSE),"-")</f>
        <v>27.283190149842401</v>
      </c>
      <c r="E20" s="30">
        <f>IFERROR(VLOOKUP(CONCATENATE($B20,"_",E$4,"_",$C$50,"_",$C$49),Data_for_IC_trend_tables!$A$1:$G$49194,7,FALSE),"-")</f>
        <v>28.294559465406401</v>
      </c>
      <c r="F20" s="30">
        <f>IFERROR(VLOOKUP(CONCATENATE($B20,"_",F$4,"_",$C$50,"_",$C$49),Data_for_IC_trend_tables!$A$1:$G$49194,7,FALSE),"-")</f>
        <v>27.9054801734103</v>
      </c>
      <c r="G20" s="30">
        <f>IFERROR(VLOOKUP(CONCATENATE($B20,"_",G$4,"_",$C$50,"_",$C$49),Data_for_IC_trend_tables!$A$1:$G$49194,7,FALSE),"-")</f>
        <v>29.201009158382</v>
      </c>
      <c r="H20" s="30">
        <f>IFERROR(VLOOKUP(CONCATENATE($B20,"_",H$4,"_",$C$50,"_",$C$49),Data_for_IC_trend_tables!$A$1:$G$49194,7,FALSE),"-")</f>
        <v>30.441941627611399</v>
      </c>
      <c r="I20" s="30">
        <f>IFERROR(VLOOKUP(CONCATENATE($B20,"_",I$4,"_",$C$50,"_",$C$49),Data_for_IC_trend_tables!$A$1:$G$49194,7,FALSE),"-")</f>
        <v>27.301058452506499</v>
      </c>
      <c r="J20" s="30">
        <f>IFERROR(VLOOKUP(CONCATENATE($B20,"_",J$4,"_",$C$50,"_",$C$49),Data_for_IC_trend_tables!$A$1:$G$49194,7,FALSE),"-")</f>
        <v>26.733483892307301</v>
      </c>
      <c r="K20" s="30">
        <f>IFERROR(VLOOKUP(CONCATENATE($B20,"_",K$4,"_",$C$50,"_",$C$49),Data_for_IC_trend_tables!$A$1:$G$49194,7,FALSE),"-")</f>
        <v>26.067137450443202</v>
      </c>
      <c r="L20" s="30">
        <f>IFERROR(VLOOKUP(CONCATENATE($B20,"_",L$4,"_",$C$50,"_",$C$49),Data_for_IC_trend_tables!$A$1:$G$49194,7,FALSE),"-")</f>
        <v>25.147735078734499</v>
      </c>
      <c r="M20" s="30">
        <f>IFERROR(VLOOKUP(CONCATENATE($B20,"_",M$4,"_",$C$50,"_",$C$49),Data_for_IC_trend_tables!$A$1:$G$49194,7,FALSE),"-")</f>
        <v>26.768148282847399</v>
      </c>
      <c r="N20" s="30">
        <f>IFERROR(VLOOKUP(CONCATENATE($B20,"_",N$4,"_",$C$50,"_",$C$49),Data_for_IC_trend_tables!$A$1:$G$49194,7,FALSE),"-")</f>
        <v>20.887916333699401</v>
      </c>
      <c r="O20" s="30">
        <f>IFERROR(VLOOKUP(CONCATENATE($B20,"_",O$4,"_",$C$50,"_",$C$49),Data_for_IC_trend_tables!$A$1:$G$49194,7,FALSE),"-")</f>
        <v>21.1806099203495</v>
      </c>
      <c r="P20" s="30">
        <f>IFERROR(VLOOKUP(CONCATENATE($B20,"_",P$4,"_",$C$50,"_",$C$49),Data_for_IC_trend_tables!$A$1:$G$49194,7,FALSE),"-")</f>
        <v>21.499010245811899</v>
      </c>
      <c r="Q20" s="30">
        <f>IFERROR(VLOOKUP(CONCATENATE($B20,"_",Q$4,"_",$C$50,"_",$C$49),Data_for_IC_trend_tables!$A$1:$G$49194,7,FALSE),"-")</f>
        <v>19.619091277257098</v>
      </c>
      <c r="R20" s="30">
        <f>IFERROR(VLOOKUP(CONCATENATE($B20,"_",R$4,"_",$C$50,"_",$C$49),Data_for_IC_trend_tables!$A$1:$G$49194,7,FALSE),"-")</f>
        <v>19.1686875509324</v>
      </c>
      <c r="S20" s="30">
        <f>IFERROR(VLOOKUP(CONCATENATE($B20,"_",S$4,"_",$C$50,"_",$C$49),Data_for_IC_trend_tables!$A$1:$G$49194,7,FALSE),"-")</f>
        <v>16.549261343620401</v>
      </c>
      <c r="T20" s="30">
        <f>IFERROR(VLOOKUP(CONCATENATE($B20,"_",T$4,"_",$C$50,"_",$C$49),Data_for_IC_trend_tables!$A$1:$G$49194,7,FALSE),"-")</f>
        <v>16.6104933272422</v>
      </c>
      <c r="U20" s="30">
        <f>IFERROR(VLOOKUP(CONCATENATE($B20,"_",U$4,"_",$C$50,"_",$C$49),Data_for_IC_trend_tables!$A$1:$G$49194,7,FALSE),"-")</f>
        <v>18.342188771951101</v>
      </c>
      <c r="V20" s="30">
        <f>IFERROR(VLOOKUP(CONCATENATE($B20,"_",V$4,"_",$C$50,"_",$C$49),Data_for_IC_trend_tables!$A$1:$G$49194,7,FALSE),"-")</f>
        <v>18.882178161657599</v>
      </c>
      <c r="W20" s="30">
        <f>IFERROR(VLOOKUP(CONCATENATE($B20,"_",W$4,"_",$C$50,"_",$C$49),Data_for_IC_trend_tables!$A$1:$G$49194,7,FALSE),"-")</f>
        <v>18.355197912915301</v>
      </c>
      <c r="X20" s="30">
        <f>IFERROR(VLOOKUP(CONCATENATE($B20,"_",X$4,"_",$C$50,"_",$C$49),Data_for_IC_trend_tables!$A$1:$G$49194,7,FALSE),"-")</f>
        <v>16.861393998775199</v>
      </c>
      <c r="Y20" s="30">
        <f>IFERROR(VLOOKUP(CONCATENATE($B20,"_",Y$4,"_",$C$50,"_",$C$49),Data_for_IC_trend_tables!$A$1:$G$49194,7,FALSE),"-")</f>
        <v>17.6733749199113</v>
      </c>
      <c r="Z20" s="30">
        <f>IFERROR(VLOOKUP(CONCATENATE($B20,"_",Z$4,"_",$C$50,"_",$C$49),Data_for_IC_trend_tables!$A$1:$G$49194,7,FALSE),"-")</f>
        <v>17.128545480938701</v>
      </c>
      <c r="AA20" s="30"/>
      <c r="AB20" s="30">
        <f>IFERROR(VLOOKUP(CONCATENATE($B20,"_",AB$4,"_",$C$50,"_",$C$49),Data_for_IC_trend_tables!$A$1:$G$49194,7,FALSE),"-")</f>
        <v>17.128545480938701</v>
      </c>
      <c r="AC20" s="241">
        <v>0.16</v>
      </c>
      <c r="AD20" s="38" t="str">
        <f t="shared" si="2"/>
        <v>Yes</v>
      </c>
      <c r="AE20" s="58">
        <f t="shared" si="3"/>
        <v>-0.21260507643922003</v>
      </c>
      <c r="AF20" s="63" t="s">
        <v>76</v>
      </c>
      <c r="AH20"/>
      <c r="AJ20" s="19"/>
      <c r="AK20" s="19"/>
    </row>
    <row r="21" spans="1:38" s="3" customFormat="1" x14ac:dyDescent="0.2">
      <c r="B21" s="53" t="s">
        <v>160</v>
      </c>
      <c r="C21" s="61" t="s">
        <v>91</v>
      </c>
      <c r="D21" s="30">
        <f>IFERROR(VLOOKUP(CONCATENATE($B21,"_",D$4,"_",$C$50,"_",$C$49),Data_for_IC_trend_tables!$A$1:$G$49194,7,FALSE),"-")</f>
        <v>7.2299339930692001</v>
      </c>
      <c r="E21" s="30">
        <f>IFERROR(VLOOKUP(CONCATENATE($B21,"_",E$4,"_",$C$50,"_",$C$49),Data_for_IC_trend_tables!$A$1:$G$49194,7,FALSE),"-")</f>
        <v>7.2170842962062096</v>
      </c>
      <c r="F21" s="30">
        <f>IFERROR(VLOOKUP(CONCATENATE($B21,"_",F$4,"_",$C$50,"_",$C$49),Data_for_IC_trend_tables!$A$1:$G$49194,7,FALSE),"-")</f>
        <v>7.9680668344910703</v>
      </c>
      <c r="G21" s="30">
        <f>IFERROR(VLOOKUP(CONCATENATE($B21,"_",G$4,"_",$C$50,"_",$C$49),Data_for_IC_trend_tables!$A$1:$G$49194,7,FALSE),"-")</f>
        <v>7.8196152318992098</v>
      </c>
      <c r="H21" s="30">
        <f>IFERROR(VLOOKUP(CONCATENATE($B21,"_",H$4,"_",$C$50,"_",$C$49),Data_for_IC_trend_tables!$A$1:$G$49194,7,FALSE),"-")</f>
        <v>7.8139792777383699</v>
      </c>
      <c r="I21" s="30">
        <f>IFERROR(VLOOKUP(CONCATENATE($B21,"_",I$4,"_",$C$50,"_",$C$49),Data_for_IC_trend_tables!$A$1:$G$49194,7,FALSE),"-")</f>
        <v>9.3367035080089593</v>
      </c>
      <c r="J21" s="30">
        <f>IFERROR(VLOOKUP(CONCATENATE($B21,"_",J$4,"_",$C$50,"_",$C$49),Data_for_IC_trend_tables!$A$1:$G$49194,7,FALSE),"-")</f>
        <v>8.8482601970889796</v>
      </c>
      <c r="K21" s="30">
        <f>IFERROR(VLOOKUP(CONCATENATE($B21,"_",K$4,"_",$C$50,"_",$C$49),Data_for_IC_trend_tables!$A$1:$G$49194,7,FALSE),"-")</f>
        <v>8.8495341781308099</v>
      </c>
      <c r="L21" s="30">
        <f>IFERROR(VLOOKUP(CONCATENATE($B21,"_",L$4,"_",$C$50,"_",$C$49),Data_for_IC_trend_tables!$A$1:$G$49194,7,FALSE),"-")</f>
        <v>8.4987677906212902</v>
      </c>
      <c r="M21" s="30">
        <f>IFERROR(VLOOKUP(CONCATENATE($B21,"_",M$4,"_",$C$50,"_",$C$49),Data_for_IC_trend_tables!$A$1:$G$49194,7,FALSE),"-")</f>
        <v>7.8853590958184201</v>
      </c>
      <c r="N21" s="30">
        <f>IFERROR(VLOOKUP(CONCATENATE($B21,"_",N$4,"_",$C$50,"_",$C$49),Data_for_IC_trend_tables!$A$1:$G$49194,7,FALSE),"-")</f>
        <v>8.4333674847525604</v>
      </c>
      <c r="O21" s="30">
        <f>IFERROR(VLOOKUP(CONCATENATE($B21,"_",O$4,"_",$C$50,"_",$C$49),Data_for_IC_trend_tables!$A$1:$G$49194,7,FALSE),"-")</f>
        <v>8.4601420363781905</v>
      </c>
      <c r="P21" s="30">
        <f>IFERROR(VLOOKUP(CONCATENATE($B21,"_",P$4,"_",$C$50,"_",$C$49),Data_for_IC_trend_tables!$A$1:$G$49194,7,FALSE),"-")</f>
        <v>8.1504445638483496</v>
      </c>
      <c r="Q21" s="30">
        <f>IFERROR(VLOOKUP(CONCATENATE($B21,"_",Q$4,"_",$C$50,"_",$C$49),Data_for_IC_trend_tables!$A$1:$G$49194,7,FALSE),"-")</f>
        <v>8.0268328493204404</v>
      </c>
      <c r="R21" s="30">
        <f>IFERROR(VLOOKUP(CONCATENATE($B21,"_",R$4,"_",$C$50,"_",$C$49),Data_for_IC_trend_tables!$A$1:$G$49194,7,FALSE),"-")</f>
        <v>8.1478996818201992</v>
      </c>
      <c r="S21" s="30">
        <f>IFERROR(VLOOKUP(CONCATENATE($B21,"_",S$4,"_",$C$50,"_",$C$49),Data_for_IC_trend_tables!$A$1:$G$49194,7,FALSE),"-")</f>
        <v>7.8886509508078602</v>
      </c>
      <c r="T21" s="30">
        <f>IFERROR(VLOOKUP(CONCATENATE($B21,"_",T$4,"_",$C$50,"_",$C$49),Data_for_IC_trend_tables!$A$1:$G$49194,7,FALSE),"-")</f>
        <v>8.0488392597501495</v>
      </c>
      <c r="U21" s="30">
        <f>IFERROR(VLOOKUP(CONCATENATE($B21,"_",U$4,"_",$C$50,"_",$C$49),Data_for_IC_trend_tables!$A$1:$G$49194,7,FALSE),"-")</f>
        <v>7.8332197206416696</v>
      </c>
      <c r="V21" s="30">
        <f>IFERROR(VLOOKUP(CONCATENATE($B21,"_",V$4,"_",$C$50,"_",$C$49),Data_for_IC_trend_tables!$A$1:$G$49194,7,FALSE),"-")</f>
        <v>8.3382551545483903</v>
      </c>
      <c r="W21" s="30">
        <f>IFERROR(VLOOKUP(CONCATENATE($B21,"_",W$4,"_",$C$50,"_",$C$49),Data_for_IC_trend_tables!$A$1:$G$49194,7,FALSE),"-")</f>
        <v>6.5555007272695001</v>
      </c>
      <c r="X21" s="30">
        <f>IFERROR(VLOOKUP(CONCATENATE($B21,"_",X$4,"_",$C$50,"_",$C$49),Data_for_IC_trend_tables!$A$1:$G$49194,7,FALSE),"-")</f>
        <v>6.1125796108990098</v>
      </c>
      <c r="Y21" s="30">
        <f>IFERROR(VLOOKUP(CONCATENATE($B21,"_",Y$4,"_",$C$50,"_",$C$49),Data_for_IC_trend_tables!$A$1:$G$49194,7,FALSE),"-")</f>
        <v>6.3982508367959996</v>
      </c>
      <c r="Z21" s="30">
        <f>IFERROR(VLOOKUP(CONCATENATE($B21,"_",Z$4,"_",$C$50,"_",$C$49),Data_for_IC_trend_tables!$A$1:$G$49194,7,FALSE),"-")</f>
        <v>6.2107012272681601</v>
      </c>
      <c r="AA21" s="30"/>
      <c r="AB21" s="30">
        <f>IFERROR(VLOOKUP(CONCATENATE($B21,"_",AB$4,"_",$C$50,"_",$C$49),Data_for_IC_trend_tables!$A$1:$G$49194,7,FALSE),"-")</f>
        <v>6.2107012272681601</v>
      </c>
      <c r="AC21" s="241">
        <v>0.2</v>
      </c>
      <c r="AD21" s="38" t="str">
        <f t="shared" si="2"/>
        <v>Yes</v>
      </c>
      <c r="AE21" s="58">
        <f t="shared" si="3"/>
        <v>-0.1348079199536899</v>
      </c>
      <c r="AF21" s="63" t="s">
        <v>76</v>
      </c>
      <c r="AH21"/>
      <c r="AJ21" s="19"/>
      <c r="AK21" s="19"/>
    </row>
    <row r="22" spans="1:38" s="3" customFormat="1" x14ac:dyDescent="0.2">
      <c r="B22" s="53" t="s">
        <v>161</v>
      </c>
      <c r="C22" s="61" t="s">
        <v>96</v>
      </c>
      <c r="D22" s="30">
        <f>IFERROR(VLOOKUP(CONCATENATE($B22,"_",D$4,"_",$C$50,"_",$C$49),Data_for_IC_trend_tables!$A$1:$G$49194,7,FALSE),"-")</f>
        <v>2.4528061247198099</v>
      </c>
      <c r="E22" s="30">
        <f>IFERROR(VLOOKUP(CONCATENATE($B22,"_",E$4,"_",$C$50,"_",$C$49),Data_for_IC_trend_tables!$A$1:$G$49194,7,FALSE),"-")</f>
        <v>2.61298010766123</v>
      </c>
      <c r="F22" s="30">
        <f>IFERROR(VLOOKUP(CONCATENATE($B22,"_",F$4,"_",$C$50,"_",$C$49),Data_for_IC_trend_tables!$A$1:$G$49194,7,FALSE),"-")</f>
        <v>2.42576097773919</v>
      </c>
      <c r="G22" s="30">
        <f>IFERROR(VLOOKUP(CONCATENATE($B22,"_",G$4,"_",$C$50,"_",$C$49),Data_for_IC_trend_tables!$A$1:$G$49194,7,FALSE),"-")</f>
        <v>2.61800773723661</v>
      </c>
      <c r="H22" s="30">
        <f>IFERROR(VLOOKUP(CONCATENATE($B22,"_",H$4,"_",$C$50,"_",$C$49),Data_for_IC_trend_tables!$A$1:$G$49194,7,FALSE),"-")</f>
        <v>2.6116678707546601</v>
      </c>
      <c r="I22" s="30">
        <f>IFERROR(VLOOKUP(CONCATENATE($B22,"_",I$4,"_",$C$50,"_",$C$49),Data_for_IC_trend_tables!$A$1:$G$49194,7,FALSE),"-")</f>
        <v>2.5408950801960399</v>
      </c>
      <c r="J22" s="30">
        <f>IFERROR(VLOOKUP(CONCATENATE($B22,"_",J$4,"_",$C$50,"_",$C$49),Data_for_IC_trend_tables!$A$1:$G$49194,7,FALSE),"-")</f>
        <v>2.4193357888064599</v>
      </c>
      <c r="K22" s="30">
        <f>IFERROR(VLOOKUP(CONCATENATE($B22,"_",K$4,"_",$C$50,"_",$C$49),Data_for_IC_trend_tables!$A$1:$G$49194,7,FALSE),"-")</f>
        <v>2.1098135494080599</v>
      </c>
      <c r="L22" s="30">
        <f>IFERROR(VLOOKUP(CONCATENATE($B22,"_",L$4,"_",$C$50,"_",$C$49),Data_for_IC_trend_tables!$A$1:$G$49194,7,FALSE),"-")</f>
        <v>2.0223312398438802</v>
      </c>
      <c r="M22" s="30">
        <f>IFERROR(VLOOKUP(CONCATENATE($B22,"_",M$4,"_",$C$50,"_",$C$49),Data_for_IC_trend_tables!$A$1:$G$49194,7,FALSE),"-")</f>
        <v>1.9031088812960499</v>
      </c>
      <c r="N22" s="30">
        <f>IFERROR(VLOOKUP(CONCATENATE($B22,"_",N$4,"_",$C$50,"_",$C$49),Data_for_IC_trend_tables!$A$1:$G$49194,7,FALSE),"-")</f>
        <v>1.85491571319674</v>
      </c>
      <c r="O22" s="30">
        <f>IFERROR(VLOOKUP(CONCATENATE($B22,"_",O$4,"_",$C$50,"_",$C$49),Data_for_IC_trend_tables!$A$1:$G$49194,7,FALSE),"-")</f>
        <v>1.6560445346967601</v>
      </c>
      <c r="P22" s="30">
        <f>IFERROR(VLOOKUP(CONCATENATE($B22,"_",P$4,"_",$C$50,"_",$C$49),Data_for_IC_trend_tables!$A$1:$G$49194,7,FALSE),"-")</f>
        <v>1.6364977314490901</v>
      </c>
      <c r="Q22" s="30">
        <f>IFERROR(VLOOKUP(CONCATENATE($B22,"_",Q$4,"_",$C$50,"_",$C$49),Data_for_IC_trend_tables!$A$1:$G$49194,7,FALSE),"-")</f>
        <v>1.57935314670325</v>
      </c>
      <c r="R22" s="30">
        <f>IFERROR(VLOOKUP(CONCATENATE($B22,"_",R$4,"_",$C$50,"_",$C$49),Data_for_IC_trend_tables!$A$1:$G$49194,7,FALSE),"-")</f>
        <v>1.5537562088724799</v>
      </c>
      <c r="S22" s="30">
        <f>IFERROR(VLOOKUP(CONCATENATE($B22,"_",S$4,"_",$C$50,"_",$C$49),Data_for_IC_trend_tables!$A$1:$G$49194,7,FALSE),"-")</f>
        <v>1.3539221854708301</v>
      </c>
      <c r="T22" s="30">
        <f>IFERROR(VLOOKUP(CONCATENATE($B22,"_",T$4,"_",$C$50,"_",$C$49),Data_for_IC_trend_tables!$A$1:$G$49194,7,FALSE),"-")</f>
        <v>1.46134635838497</v>
      </c>
      <c r="U22" s="30">
        <f>IFERROR(VLOOKUP(CONCATENATE($B22,"_",U$4,"_",$C$50,"_",$C$49),Data_for_IC_trend_tables!$A$1:$G$49194,7,FALSE),"-")</f>
        <v>1.2995887600034599</v>
      </c>
      <c r="V22" s="30">
        <f>IFERROR(VLOOKUP(CONCATENATE($B22,"_",V$4,"_",$C$50,"_",$C$49),Data_for_IC_trend_tables!$A$1:$G$49194,7,FALSE),"-")</f>
        <v>1.3532873185263501</v>
      </c>
      <c r="W22" s="30">
        <f>IFERROR(VLOOKUP(CONCATENATE($B22,"_",W$4,"_",$C$50,"_",$C$49),Data_for_IC_trend_tables!$A$1:$G$49194,7,FALSE),"-")</f>
        <v>1.13950262506003</v>
      </c>
      <c r="X22" s="30">
        <f>IFERROR(VLOOKUP(CONCATENATE($B22,"_",X$4,"_",$C$50,"_",$C$49),Data_for_IC_trend_tables!$A$1:$G$49194,7,FALSE),"-")</f>
        <v>1.0029124234489399</v>
      </c>
      <c r="Y22" s="30">
        <f>IFERROR(VLOOKUP(CONCATENATE($B22,"_",Y$4,"_",$C$50,"_",$C$49),Data_for_IC_trend_tables!$A$1:$G$49194,7,FALSE),"-")</f>
        <v>1.0616061713325899</v>
      </c>
      <c r="Z22" s="30">
        <f>IFERROR(VLOOKUP(CONCATENATE($B22,"_",Z$4,"_",$C$50,"_",$C$49),Data_for_IC_trend_tables!$A$1:$G$49194,7,FALSE),"-")</f>
        <v>1.04567671370832</v>
      </c>
      <c r="AA22" s="30"/>
      <c r="AB22" s="30">
        <f>IFERROR(VLOOKUP(CONCATENATE($B22,"_",AB$4,"_",$C$50,"_",$C$49),Data_for_IC_trend_tables!$A$1:$G$49194,7,FALSE),"-")</f>
        <v>1.04567671370832</v>
      </c>
      <c r="AC22" s="241">
        <v>0.15</v>
      </c>
      <c r="AD22" s="38" t="str">
        <f t="shared" si="2"/>
        <v>Yes</v>
      </c>
      <c r="AE22" s="58">
        <f t="shared" si="3"/>
        <v>-0.43846127813052316</v>
      </c>
      <c r="AF22" s="140" t="s">
        <v>76</v>
      </c>
      <c r="AH22"/>
      <c r="AJ22" s="19"/>
      <c r="AK22" s="19"/>
    </row>
    <row r="23" spans="1:38" s="3" customFormat="1" x14ac:dyDescent="0.2">
      <c r="B23" s="53" t="s">
        <v>162</v>
      </c>
      <c r="C23" s="55" t="s">
        <v>25</v>
      </c>
      <c r="D23" s="30">
        <f>IFERROR(VLOOKUP(CONCATENATE($B23,"_",D$4,"_",$C$50,"_",$C$49),Data_for_IC_trend_tables!$A$1:$G$49194,7,FALSE),"-")</f>
        <v>0.72662149452250302</v>
      </c>
      <c r="E23" s="30">
        <f>IFERROR(VLOOKUP(CONCATENATE($B23,"_",E$4,"_",$C$50,"_",$C$49),Data_for_IC_trend_tables!$A$1:$G$49194,7,FALSE),"-")</f>
        <v>0.78396185364418203</v>
      </c>
      <c r="F23" s="30">
        <f>IFERROR(VLOOKUP(CONCATENATE($B23,"_",F$4,"_",$C$50,"_",$C$49),Data_for_IC_trend_tables!$A$1:$G$49194,7,FALSE),"-")</f>
        <v>0.77282527445960103</v>
      </c>
      <c r="G23" s="30">
        <f>IFERROR(VLOOKUP(CONCATENATE($B23,"_",G$4,"_",$C$50,"_",$C$49),Data_for_IC_trend_tables!$A$1:$G$49194,7,FALSE),"-")</f>
        <v>0.78171122281998195</v>
      </c>
      <c r="H23" s="30">
        <f>IFERROR(VLOOKUP(CONCATENATE($B23,"_",H$4,"_",$C$50,"_",$C$49),Data_for_IC_trend_tables!$A$1:$G$49194,7,FALSE),"-")</f>
        <v>0.82585551810161595</v>
      </c>
      <c r="I23" s="30">
        <f>IFERROR(VLOOKUP(CONCATENATE($B23,"_",I$4,"_",$C$50,"_",$C$49),Data_for_IC_trend_tables!$A$1:$G$49194,7,FALSE),"-")</f>
        <v>0.75218177329151903</v>
      </c>
      <c r="J23" s="30">
        <f>IFERROR(VLOOKUP(CONCATENATE($B23,"_",J$4,"_",$C$50,"_",$C$49),Data_for_IC_trend_tables!$A$1:$G$49194,7,FALSE),"-")</f>
        <v>0.75711135957428999</v>
      </c>
      <c r="K23" s="30">
        <f>IFERROR(VLOOKUP(CONCATENATE($B23,"_",K$4,"_",$C$50,"_",$C$49),Data_for_IC_trend_tables!$A$1:$G$49194,7,FALSE),"-")</f>
        <v>0.76322520247284598</v>
      </c>
      <c r="L23" s="30">
        <f>IFERROR(VLOOKUP(CONCATENATE($B23,"_",L$4,"_",$C$50,"_",$C$49),Data_for_IC_trend_tables!$A$1:$G$49194,7,FALSE),"-")</f>
        <v>0.724970616122108</v>
      </c>
      <c r="M23" s="30">
        <f>IFERROR(VLOOKUP(CONCATENATE($B23,"_",M$4,"_",$C$50,"_",$C$49),Data_for_IC_trend_tables!$A$1:$G$49194,7,FALSE),"-")</f>
        <v>0.43421484424379098</v>
      </c>
      <c r="N23" s="30">
        <f>IFERROR(VLOOKUP(CONCATENATE($B23,"_",N$4,"_",$C$50,"_",$C$49),Data_for_IC_trend_tables!$A$1:$G$49194,7,FALSE),"-")</f>
        <v>0.50044330334498899</v>
      </c>
      <c r="O23" s="30">
        <f>IFERROR(VLOOKUP(CONCATENATE($B23,"_",O$4,"_",$C$50,"_",$C$49),Data_for_IC_trend_tables!$A$1:$G$49194,7,FALSE),"-")</f>
        <v>0.51463620620402295</v>
      </c>
      <c r="P23" s="30">
        <f>IFERROR(VLOOKUP(CONCATENATE($B23,"_",P$4,"_",$C$50,"_",$C$49),Data_for_IC_trend_tables!$A$1:$G$49194,7,FALSE),"-")</f>
        <v>0.513788449546421</v>
      </c>
      <c r="Q23" s="30">
        <f>IFERROR(VLOOKUP(CONCATENATE($B23,"_",Q$4,"_",$C$50,"_",$C$49),Data_for_IC_trend_tables!$A$1:$G$49194,7,FALSE),"-")</f>
        <v>0.44028647675758997</v>
      </c>
      <c r="R23" s="30">
        <f>IFERROR(VLOOKUP(CONCATENATE($B23,"_",R$4,"_",$C$50,"_",$C$49),Data_for_IC_trend_tables!$A$1:$G$49194,7,FALSE),"-")</f>
        <v>0.52058256619696797</v>
      </c>
      <c r="S23" s="30">
        <f>IFERROR(VLOOKUP(CONCATENATE($B23,"_",S$4,"_",$C$50,"_",$C$49),Data_for_IC_trend_tables!$A$1:$G$49194,7,FALSE),"-")</f>
        <v>0.38355626492366002</v>
      </c>
      <c r="T23" s="30">
        <f>IFERROR(VLOOKUP(CONCATENATE($B23,"_",T$4,"_",$C$50,"_",$C$49),Data_for_IC_trend_tables!$A$1:$G$49194,7,FALSE),"-")</f>
        <v>0.37731545467336702</v>
      </c>
      <c r="U23" s="30">
        <f>IFERROR(VLOOKUP(CONCATENATE($B23,"_",U$4,"_",$C$50,"_",$C$49),Data_for_IC_trend_tables!$A$1:$G$49194,7,FALSE),"-")</f>
        <v>0.34688910070821499</v>
      </c>
      <c r="V23" s="30">
        <f>IFERROR(VLOOKUP(CONCATENATE($B23,"_",V$4,"_",$C$50,"_",$C$49),Data_for_IC_trend_tables!$A$1:$G$49194,7,FALSE),"-")</f>
        <v>0.341153963768144</v>
      </c>
      <c r="W23" s="30">
        <f>IFERROR(VLOOKUP(CONCATENATE($B23,"_",W$4,"_",$C$50,"_",$C$49),Data_for_IC_trend_tables!$A$1:$G$49194,7,FALSE),"-")</f>
        <v>0.35587053575098399</v>
      </c>
      <c r="X23" s="30">
        <f>IFERROR(VLOOKUP(CONCATENATE($B23,"_",X$4,"_",$C$50,"_",$C$49),Data_for_IC_trend_tables!$A$1:$G$49194,7,FALSE),"-")</f>
        <v>0.35022485423691602</v>
      </c>
      <c r="Y23" s="30">
        <f>IFERROR(VLOOKUP(CONCATENATE($B23,"_",Y$4,"_",$C$50,"_",$C$49),Data_for_IC_trend_tables!$A$1:$G$49194,7,FALSE),"-")</f>
        <v>0.33822841159510098</v>
      </c>
      <c r="Z23" s="30">
        <f>IFERROR(VLOOKUP(CONCATENATE($B23,"_",Z$4,"_",$C$50,"_",$C$49),Data_for_IC_trend_tables!$A$1:$G$49194,7,FALSE),"-")</f>
        <v>0.37891294600034298</v>
      </c>
      <c r="AA23" s="30"/>
      <c r="AB23" s="30">
        <f>IFERROR(VLOOKUP(CONCATENATE($B23,"_",AB$4,"_",$C$50,"_",$C$49),Data_for_IC_trend_tables!$A$1:$G$49194,7,FALSE),"-")</f>
        <v>0.37891294600034298</v>
      </c>
      <c r="AC23" s="241">
        <v>0.25</v>
      </c>
      <c r="AD23" s="38" t="str">
        <f t="shared" si="2"/>
        <v>Yes</v>
      </c>
      <c r="AE23" s="58">
        <f t="shared" si="3"/>
        <v>-0.2462481683885609</v>
      </c>
      <c r="AF23" s="140" t="s">
        <v>76</v>
      </c>
      <c r="AH23"/>
      <c r="AJ23" s="19"/>
      <c r="AK23" s="19"/>
    </row>
    <row r="24" spans="1:38" s="3" customFormat="1" x14ac:dyDescent="0.2">
      <c r="B24" s="53" t="s">
        <v>166</v>
      </c>
      <c r="C24" s="61" t="s">
        <v>92</v>
      </c>
      <c r="D24" s="30">
        <f>IFERROR(VLOOKUP(CONCATENATE($B24,"_",D$4,"_",$C$50,"_",$C$49),Data_for_IC_trend_tables!$A$1:$G$49194,7,FALSE),"-")</f>
        <v>34.977764213999997</v>
      </c>
      <c r="E24" s="30">
        <f>IFERROR(VLOOKUP(CONCATENATE($B24,"_",E$4,"_",$C$50,"_",$C$49),Data_for_IC_trend_tables!$A$1:$G$49194,7,FALSE),"-")</f>
        <v>33.672345856</v>
      </c>
      <c r="F24" s="30">
        <f>IFERROR(VLOOKUP(CONCATENATE($B24,"_",F$4,"_",$C$50,"_",$C$49),Data_for_IC_trend_tables!$A$1:$G$49194,7,FALSE),"-")</f>
        <v>31.588730621</v>
      </c>
      <c r="G24" s="30">
        <f>IFERROR(VLOOKUP(CONCATENATE($B24,"_",G$4,"_",$C$50,"_",$C$49),Data_for_IC_trend_tables!$A$1:$G$49194,7,FALSE),"-")</f>
        <v>30.898781238000002</v>
      </c>
      <c r="H24" s="30">
        <f>IFERROR(VLOOKUP(CONCATENATE($B24,"_",H$4,"_",$C$50,"_",$C$49),Data_for_IC_trend_tables!$A$1:$G$49194,7,FALSE),"-")</f>
        <v>30.560271176000001</v>
      </c>
      <c r="I24" s="30">
        <f>IFERROR(VLOOKUP(CONCATENATE($B24,"_",I$4,"_",$C$50,"_",$C$49),Data_for_IC_trend_tables!$A$1:$G$49194,7,FALSE),"-")</f>
        <v>28.534103338000001</v>
      </c>
      <c r="J24" s="30">
        <f>IFERROR(VLOOKUP(CONCATENATE($B24,"_",J$4,"_",$C$50,"_",$C$49),Data_for_IC_trend_tables!$A$1:$G$49194,7,FALSE),"-")</f>
        <v>27.810609567</v>
      </c>
      <c r="K24" s="30">
        <f>IFERROR(VLOOKUP(CONCATENATE($B24,"_",K$4,"_",$C$50,"_",$C$49),Data_for_IC_trend_tables!$A$1:$G$49194,7,FALSE),"-")</f>
        <v>25.935573969</v>
      </c>
      <c r="L24" s="30">
        <f>IFERROR(VLOOKUP(CONCATENATE($B24,"_",L$4,"_",$C$50,"_",$C$49),Data_for_IC_trend_tables!$A$1:$G$49194,7,FALSE),"-")</f>
        <v>24.331945131000001</v>
      </c>
      <c r="M24" s="30">
        <f>IFERROR(VLOOKUP(CONCATENATE($B24,"_",M$4,"_",$C$50,"_",$C$49),Data_for_IC_trend_tables!$A$1:$G$49194,7,FALSE),"-")</f>
        <v>22.082680419999999</v>
      </c>
      <c r="N24" s="30">
        <f>IFERROR(VLOOKUP(CONCATENATE($B24,"_",N$4,"_",$C$50,"_",$C$49),Data_for_IC_trend_tables!$A$1:$G$49194,7,FALSE),"-")</f>
        <v>22.195192582000001</v>
      </c>
      <c r="O24" s="30">
        <f>IFERROR(VLOOKUP(CONCATENATE($B24,"_",O$4,"_",$C$50,"_",$C$49),Data_for_IC_trend_tables!$A$1:$G$49194,7,FALSE),"-")</f>
        <v>20.392415119999999</v>
      </c>
      <c r="P24" s="30">
        <f>IFERROR(VLOOKUP(CONCATENATE($B24,"_",P$4,"_",$C$50,"_",$C$49),Data_for_IC_trend_tables!$A$1:$G$49194,7,FALSE),"-")</f>
        <v>19.243907666999998</v>
      </c>
      <c r="Q24" s="30">
        <f>IFERROR(VLOOKUP(CONCATENATE($B24,"_",Q$4,"_",$C$50,"_",$C$49),Data_for_IC_trend_tables!$A$1:$G$49194,7,FALSE),"-")</f>
        <v>19.155605882</v>
      </c>
      <c r="R24" s="30">
        <f>IFERROR(VLOOKUP(CONCATENATE($B24,"_",R$4,"_",$C$50,"_",$C$49),Data_for_IC_trend_tables!$A$1:$G$49194,7,FALSE),"-")</f>
        <v>17.790579740999998</v>
      </c>
      <c r="S24" s="30">
        <f>IFERROR(VLOOKUP(CONCATENATE($B24,"_",S$4,"_",$C$50,"_",$C$49),Data_for_IC_trend_tables!$A$1:$G$49194,7,FALSE),"-")</f>
        <v>17.814627482999999</v>
      </c>
      <c r="T24" s="30">
        <f>IFERROR(VLOOKUP(CONCATENATE($B24,"_",T$4,"_",$C$50,"_",$C$49),Data_for_IC_trend_tables!$A$1:$G$49194,7,FALSE),"-")</f>
        <v>17.390572193000001</v>
      </c>
      <c r="U24" s="30">
        <f>IFERROR(VLOOKUP(CONCATENATE($B24,"_",U$4,"_",$C$50,"_",$C$49),Data_for_IC_trend_tables!$A$1:$G$49194,7,FALSE),"-")</f>
        <v>16.863115822000001</v>
      </c>
      <c r="V24" s="30">
        <f>IFERROR(VLOOKUP(CONCATENATE($B24,"_",V$4,"_",$C$50,"_",$C$49),Data_for_IC_trend_tables!$A$1:$G$49194,7,FALSE),"-")</f>
        <v>16.507292034999999</v>
      </c>
      <c r="W24" s="30">
        <f>IFERROR(VLOOKUP(CONCATENATE($B24,"_",W$4,"_",$C$50,"_",$C$49),Data_for_IC_trend_tables!$A$1:$G$49194,7,FALSE),"-")</f>
        <v>15.706151115999999</v>
      </c>
      <c r="X24" s="30">
        <f>IFERROR(VLOOKUP(CONCATENATE($B24,"_",X$4,"_",$C$50,"_",$C$49),Data_for_IC_trend_tables!$A$1:$G$49194,7,FALSE),"-")</f>
        <v>14.434733758</v>
      </c>
      <c r="Y24" s="30">
        <f>IFERROR(VLOOKUP(CONCATENATE($B24,"_",Y$4,"_",$C$50,"_",$C$49),Data_for_IC_trend_tables!$A$1:$G$49194,7,FALSE),"-")</f>
        <v>14.532407485</v>
      </c>
      <c r="Z24" s="30">
        <f>IFERROR(VLOOKUP(CONCATENATE($B24,"_",Z$4,"_",$C$50,"_",$C$49),Data_for_IC_trend_tables!$A$1:$G$49194,7,FALSE),"-")</f>
        <v>14.295415644</v>
      </c>
      <c r="AA24" s="30"/>
      <c r="AB24" s="30">
        <f>IFERROR(VLOOKUP(CONCATENATE($B24,"_",AB$4,"_",$C$50,"_",$C$49),Data_for_IC_trend_tables!$A$1:$G$49194,7,FALSE),"-")</f>
        <v>14.295415644</v>
      </c>
      <c r="AC24" s="241">
        <v>0.37</v>
      </c>
      <c r="AD24" s="38" t="str">
        <f t="shared" si="2"/>
        <v>Yes</v>
      </c>
      <c r="AE24" s="58">
        <f t="shared" si="3"/>
        <v>-0.12900596228085337</v>
      </c>
      <c r="AF24" s="63" t="s">
        <v>76</v>
      </c>
      <c r="AH24"/>
      <c r="AJ24" s="19"/>
      <c r="AK24" s="19"/>
    </row>
    <row r="25" spans="1:38" s="19" customFormat="1" x14ac:dyDescent="0.2">
      <c r="A25" s="3"/>
      <c r="B25" s="53" t="s">
        <v>167</v>
      </c>
      <c r="C25" s="55" t="s">
        <v>28</v>
      </c>
      <c r="D25" s="30">
        <f>IFERROR(VLOOKUP(CONCATENATE($B25,"_",D$4,"_",$C$50,"_",$C$49),Data_for_IC_trend_tables!$A$1:$G$49194,7,FALSE),"-")</f>
        <v>44.055677168700001</v>
      </c>
      <c r="E25" s="30">
        <f>IFERROR(VLOOKUP(CONCATENATE($B25,"_",E$4,"_",$C$50,"_",$C$49),Data_for_IC_trend_tables!$A$1:$G$49194,7,FALSE),"-")</f>
        <v>43.2446780426</v>
      </c>
      <c r="F25" s="30">
        <f>IFERROR(VLOOKUP(CONCATENATE($B25,"_",F$4,"_",$C$50,"_",$C$49),Data_for_IC_trend_tables!$A$1:$G$49194,7,FALSE),"-")</f>
        <v>43.767500732999999</v>
      </c>
      <c r="G25" s="30">
        <f>IFERROR(VLOOKUP(CONCATENATE($B25,"_",G$4,"_",$C$50,"_",$C$49),Data_for_IC_trend_tables!$A$1:$G$49194,7,FALSE),"-")</f>
        <v>40.452769571399998</v>
      </c>
      <c r="H25" s="30">
        <f>IFERROR(VLOOKUP(CONCATENATE($B25,"_",H$4,"_",$C$50,"_",$C$49),Data_for_IC_trend_tables!$A$1:$G$49194,7,FALSE),"-")</f>
        <v>38.418582761800003</v>
      </c>
      <c r="I25" s="30">
        <f>IFERROR(VLOOKUP(CONCATENATE($B25,"_",I$4,"_",$C$50,"_",$C$49),Data_for_IC_trend_tables!$A$1:$G$49194,7,FALSE),"-")</f>
        <v>39.059994312000001</v>
      </c>
      <c r="J25" s="30">
        <f>IFERROR(VLOOKUP(CONCATENATE($B25,"_",J$4,"_",$C$50,"_",$C$49),Data_for_IC_trend_tables!$A$1:$G$49194,7,FALSE),"-")</f>
        <v>37.0578751412</v>
      </c>
      <c r="K25" s="30">
        <f>IFERROR(VLOOKUP(CONCATENATE($B25,"_",K$4,"_",$C$50,"_",$C$49),Data_for_IC_trend_tables!$A$1:$G$49194,7,FALSE),"-")</f>
        <v>37.333632765799997</v>
      </c>
      <c r="L25" s="30">
        <f>IFERROR(VLOOKUP(CONCATENATE($B25,"_",L$4,"_",$C$50,"_",$C$49),Data_for_IC_trend_tables!$A$1:$G$49194,7,FALSE),"-")</f>
        <v>35.997096983900001</v>
      </c>
      <c r="M25" s="30">
        <f>IFERROR(VLOOKUP(CONCATENATE($B25,"_",M$4,"_",$C$50,"_",$C$49),Data_for_IC_trend_tables!$A$1:$G$49194,7,FALSE),"-")</f>
        <v>33.7048455276</v>
      </c>
      <c r="N25" s="30">
        <f>IFERROR(VLOOKUP(CONCATENATE($B25,"_",N$4,"_",$C$50,"_",$C$49),Data_for_IC_trend_tables!$A$1:$G$49194,7,FALSE),"-")</f>
        <v>36.702583466999997</v>
      </c>
      <c r="O25" s="30">
        <f>IFERROR(VLOOKUP(CONCATENATE($B25,"_",O$4,"_",$C$50,"_",$C$49),Data_for_IC_trend_tables!$A$1:$G$49194,7,FALSE),"-")</f>
        <v>34.160635190000001</v>
      </c>
      <c r="P25" s="30">
        <f>IFERROR(VLOOKUP(CONCATENATE($B25,"_",P$4,"_",$C$50,"_",$C$49),Data_for_IC_trend_tables!$A$1:$G$49194,7,FALSE),"-")</f>
        <v>34.172378198899999</v>
      </c>
      <c r="Q25" s="30">
        <f>IFERROR(VLOOKUP(CONCATENATE($B25,"_",Q$4,"_",$C$50,"_",$C$49),Data_for_IC_trend_tables!$A$1:$G$49194,7,FALSE),"-")</f>
        <v>30.270754705200002</v>
      </c>
      <c r="R25" s="30">
        <f>IFERROR(VLOOKUP(CONCATENATE($B25,"_",R$4,"_",$C$50,"_",$C$49),Data_for_IC_trend_tables!$A$1:$G$49194,7,FALSE),"-")</f>
        <v>27.7781906218</v>
      </c>
      <c r="S25" s="30">
        <f>IFERROR(VLOOKUP(CONCATENATE($B25,"_",S$4,"_",$C$50,"_",$C$49),Data_for_IC_trend_tables!$A$1:$G$49194,7,FALSE),"-")</f>
        <v>27.752763748500001</v>
      </c>
      <c r="T25" s="30">
        <f>IFERROR(VLOOKUP(CONCATENATE($B25,"_",T$4,"_",$C$50,"_",$C$49),Data_for_IC_trend_tables!$A$1:$G$49194,7,FALSE),"-")</f>
        <v>26.617464269300001</v>
      </c>
      <c r="U25" s="30">
        <f>IFERROR(VLOOKUP(CONCATENATE($B25,"_",U$4,"_",$C$50,"_",$C$49),Data_for_IC_trend_tables!$A$1:$G$49194,7,FALSE),"-")</f>
        <v>26.769887317599999</v>
      </c>
      <c r="V25" s="30">
        <f>IFERROR(VLOOKUP(CONCATENATE($B25,"_",V$4,"_",$C$50,"_",$C$49),Data_for_IC_trend_tables!$A$1:$G$49194,7,FALSE),"-")</f>
        <v>26.3638392766</v>
      </c>
      <c r="W25" s="30">
        <f>IFERROR(VLOOKUP(CONCATENATE($B25,"_",W$4,"_",$C$50,"_",$C$49),Data_for_IC_trend_tables!$A$1:$G$49194,7,FALSE),"-")</f>
        <v>24.921994867399999</v>
      </c>
      <c r="X25" s="30">
        <f>IFERROR(VLOOKUP(CONCATENATE($B25,"_",X$4,"_",$C$50,"_",$C$49),Data_for_IC_trend_tables!$A$1:$G$49194,7,FALSE),"-")</f>
        <v>25.6240424727124</v>
      </c>
      <c r="Y25" s="30">
        <f>IFERROR(VLOOKUP(CONCATENATE($B25,"_",Y$4,"_",$C$50,"_",$C$49),Data_for_IC_trend_tables!$A$1:$G$49194,7,FALSE),"-")</f>
        <v>26.129226102400001</v>
      </c>
      <c r="Z25" s="30">
        <f>IFERROR(VLOOKUP(CONCATENATE($B25,"_",Z$4,"_",$C$50,"_",$C$49),Data_for_IC_trend_tables!$A$1:$G$49194,7,FALSE),"-")</f>
        <v>27.145319764</v>
      </c>
      <c r="AA25" s="30"/>
      <c r="AB25" s="30">
        <f>IFERROR(VLOOKUP(CONCATENATE($B25,"_",AB$4,"_",$C$50,"_",$C$49),Data_for_IC_trend_tables!$A$1:$G$49194,7,FALSE),"-")</f>
        <v>27.145319764</v>
      </c>
      <c r="AC25" s="241">
        <v>0.3</v>
      </c>
      <c r="AD25" s="38" t="str">
        <f t="shared" si="2"/>
        <v>Yes</v>
      </c>
      <c r="AE25" s="58">
        <f t="shared" si="3"/>
        <v>-5.0352351008811636E-3</v>
      </c>
      <c r="AF25" s="63" t="s">
        <v>76</v>
      </c>
      <c r="AH25"/>
    </row>
    <row r="26" spans="1:38" s="3" customFormat="1" x14ac:dyDescent="0.2">
      <c r="B26" s="53" t="s">
        <v>169</v>
      </c>
      <c r="C26" s="55" t="s">
        <v>30</v>
      </c>
      <c r="D26" s="30">
        <f>IFERROR(VLOOKUP(CONCATENATE($B26,"_",D$4,"_",$C$50,"_",$C$49),Data_for_IC_trend_tables!$A$1:$G$49194,7,FALSE),"-")</f>
        <v>65.842116181903606</v>
      </c>
      <c r="E26" s="30">
        <f>IFERROR(VLOOKUP(CONCATENATE($B26,"_",E$4,"_",$C$50,"_",$C$49),Data_for_IC_trend_tables!$A$1:$G$49194,7,FALSE),"-")</f>
        <v>62.793573425734799</v>
      </c>
      <c r="F26" s="30">
        <f>IFERROR(VLOOKUP(CONCATENATE($B26,"_",F$4,"_",$C$50,"_",$C$49),Data_for_IC_trend_tables!$A$1:$G$49194,7,FALSE),"-")</f>
        <v>63.318614195136703</v>
      </c>
      <c r="G26" s="30">
        <f>IFERROR(VLOOKUP(CONCATENATE($B26,"_",G$4,"_",$C$50,"_",$C$49),Data_for_IC_trend_tables!$A$1:$G$49194,7,FALSE),"-")</f>
        <v>59.595760035949297</v>
      </c>
      <c r="H26" s="30">
        <f>IFERROR(VLOOKUP(CONCATENATE($B26,"_",H$4,"_",$C$50,"_",$C$49),Data_for_IC_trend_tables!$A$1:$G$49194,7,FALSE),"-")</f>
        <v>59.681625213659999</v>
      </c>
      <c r="I26" s="30">
        <f>IFERROR(VLOOKUP(CONCATENATE($B26,"_",I$4,"_",$C$50,"_",$C$49),Data_for_IC_trend_tables!$A$1:$G$49194,7,FALSE),"-")</f>
        <v>58.012862739261799</v>
      </c>
      <c r="J26" s="30">
        <f>IFERROR(VLOOKUP(CONCATENATE($B26,"_",J$4,"_",$C$50,"_",$C$49),Data_for_IC_trend_tables!$A$1:$G$49194,7,FALSE),"-")</f>
        <v>55.004022751798402</v>
      </c>
      <c r="K26" s="30">
        <f>IFERROR(VLOOKUP(CONCATENATE($B26,"_",K$4,"_",$C$50,"_",$C$49),Data_for_IC_trend_tables!$A$1:$G$49194,7,FALSE),"-")</f>
        <v>53.254663095688599</v>
      </c>
      <c r="L26" s="30">
        <f>IFERROR(VLOOKUP(CONCATENATE($B26,"_",L$4,"_",$C$50,"_",$C$49),Data_for_IC_trend_tables!$A$1:$G$49194,7,FALSE),"-")</f>
        <v>51.557004225240497</v>
      </c>
      <c r="M26" s="30">
        <f>IFERROR(VLOOKUP(CONCATENATE($B26,"_",M$4,"_",$C$50,"_",$C$49),Data_for_IC_trend_tables!$A$1:$G$49194,7,FALSE),"-")</f>
        <v>48.998427740569902</v>
      </c>
      <c r="N26" s="30">
        <f>IFERROR(VLOOKUP(CONCATENATE($B26,"_",N$4,"_",$C$50,"_",$C$49),Data_for_IC_trend_tables!$A$1:$G$49194,7,FALSE),"-")</f>
        <v>49.365415076707997</v>
      </c>
      <c r="O26" s="30">
        <f>IFERROR(VLOOKUP(CONCATENATE($B26,"_",O$4,"_",$C$50,"_",$C$49),Data_for_IC_trend_tables!$A$1:$G$49194,7,FALSE),"-")</f>
        <v>50.704837593270298</v>
      </c>
      <c r="P26" s="30">
        <f>IFERROR(VLOOKUP(CONCATENATE($B26,"_",P$4,"_",$C$50,"_",$C$49),Data_for_IC_trend_tables!$A$1:$G$49194,7,FALSE),"-")</f>
        <v>49.157757352444897</v>
      </c>
      <c r="Q26" s="30">
        <f>IFERROR(VLOOKUP(CONCATENATE($B26,"_",Q$4,"_",$C$50,"_",$C$49),Data_for_IC_trend_tables!$A$1:$G$49194,7,FALSE),"-")</f>
        <v>48.104731603645902</v>
      </c>
      <c r="R26" s="30">
        <f>IFERROR(VLOOKUP(CONCATENATE($B26,"_",R$4,"_",$C$50,"_",$C$49),Data_for_IC_trend_tables!$A$1:$G$49194,7,FALSE),"-")</f>
        <v>47.430422048939903</v>
      </c>
      <c r="S26" s="30">
        <f>IFERROR(VLOOKUP(CONCATENATE($B26,"_",S$4,"_",$C$50,"_",$C$49),Data_for_IC_trend_tables!$A$1:$G$49194,7,FALSE),"-")</f>
        <v>47.084350696615999</v>
      </c>
      <c r="T26" s="30">
        <f>IFERROR(VLOOKUP(CONCATENATE($B26,"_",T$4,"_",$C$50,"_",$C$49),Data_for_IC_trend_tables!$A$1:$G$49194,7,FALSE),"-")</f>
        <v>46.503673635642699</v>
      </c>
      <c r="U26" s="30">
        <f>IFERROR(VLOOKUP(CONCATENATE($B26,"_",U$4,"_",$C$50,"_",$C$49),Data_for_IC_trend_tables!$A$1:$G$49194,7,FALSE),"-")</f>
        <v>46.868304270699802</v>
      </c>
      <c r="V26" s="30">
        <f>IFERROR(VLOOKUP(CONCATENATE($B26,"_",V$4,"_",$C$50,"_",$C$49),Data_for_IC_trend_tables!$A$1:$G$49194,7,FALSE),"-")</f>
        <v>46.829810070007497</v>
      </c>
      <c r="W26" s="30">
        <f>IFERROR(VLOOKUP(CONCATENATE($B26,"_",W$4,"_",$C$50,"_",$C$49),Data_for_IC_trend_tables!$A$1:$G$49194,7,FALSE),"-")</f>
        <v>46.6222126482891</v>
      </c>
      <c r="X26" s="30">
        <f>IFERROR(VLOOKUP(CONCATENATE($B26,"_",X$4,"_",$C$50,"_",$C$49),Data_for_IC_trend_tables!$A$1:$G$49194,7,FALSE),"-")</f>
        <v>44.488031988120603</v>
      </c>
      <c r="Y26" s="30">
        <f>IFERROR(VLOOKUP(CONCATENATE($B26,"_",Y$4,"_",$C$50,"_",$C$49),Data_for_IC_trend_tables!$A$1:$G$49194,7,FALSE),"-")</f>
        <v>45.597658672898298</v>
      </c>
      <c r="Z26" s="30">
        <f>IFERROR(VLOOKUP(CONCATENATE($B26,"_",Z$4,"_",$C$50,"_",$C$49),Data_for_IC_trend_tables!$A$1:$G$49194,7,FALSE),"-")</f>
        <v>45.232753180488601</v>
      </c>
      <c r="AA26" s="30"/>
      <c r="AB26" s="30">
        <f>IFERROR(VLOOKUP(CONCATENATE($B26,"_",AB$4,"_",$C$50,"_",$C$49),Data_for_IC_trend_tables!$A$1:$G$49194,7,FALSE),"-")</f>
        <v>45.232753180488601</v>
      </c>
      <c r="AC26" s="241">
        <v>0.15</v>
      </c>
      <c r="AD26" s="38" t="str">
        <f t="shared" si="2"/>
        <v>Yes</v>
      </c>
      <c r="AE26" s="58">
        <f t="shared" si="3"/>
        <v>-7.0297860772933513E-2</v>
      </c>
      <c r="AF26" s="63" t="s">
        <v>76</v>
      </c>
      <c r="AH26"/>
      <c r="AJ26" s="19"/>
      <c r="AK26" s="19"/>
    </row>
    <row r="27" spans="1:38" s="3" customFormat="1" ht="13.5" customHeight="1" x14ac:dyDescent="0.2">
      <c r="B27" s="53" t="s">
        <v>170</v>
      </c>
      <c r="C27" s="55" t="s">
        <v>31</v>
      </c>
      <c r="D27" s="30">
        <f>IFERROR(VLOOKUP(CONCATENATE($B27,"_",D$4,"_",$C$50,"_",$C$49),Data_for_IC_trend_tables!$A$1:$G$49194,7,FALSE),"-")</f>
        <v>106.752102858285</v>
      </c>
      <c r="E27" s="30">
        <f>IFERROR(VLOOKUP(CONCATENATE($B27,"_",E$4,"_",$C$50,"_",$C$49),Data_for_IC_trend_tables!$A$1:$G$49194,7,FALSE),"-")</f>
        <v>87.220168871989003</v>
      </c>
      <c r="F27" s="30">
        <f>IFERROR(VLOOKUP(CONCATENATE($B27,"_",F$4,"_",$C$50,"_",$C$49),Data_for_IC_trend_tables!$A$1:$G$49194,7,FALSE),"-")</f>
        <v>90.182502860149995</v>
      </c>
      <c r="G27" s="30">
        <f>IFERROR(VLOOKUP(CONCATENATE($B27,"_",G$4,"_",$C$50,"_",$C$49),Data_for_IC_trend_tables!$A$1:$G$49194,7,FALSE),"-")</f>
        <v>106.261844618146</v>
      </c>
      <c r="H27" s="30">
        <f>IFERROR(VLOOKUP(CONCATENATE($B27,"_",H$4,"_",$C$50,"_",$C$49),Data_for_IC_trend_tables!$A$1:$G$49194,7,FALSE),"-")</f>
        <v>119.354545583253</v>
      </c>
      <c r="I27" s="30">
        <f>IFERROR(VLOOKUP(CONCATENATE($B27,"_",I$4,"_",$C$50,"_",$C$49),Data_for_IC_trend_tables!$A$1:$G$49194,7,FALSE),"-")</f>
        <v>120.803760409568</v>
      </c>
      <c r="J27" s="30">
        <f>IFERROR(VLOOKUP(CONCATENATE($B27,"_",J$4,"_",$C$50,"_",$C$49),Data_for_IC_trend_tables!$A$1:$G$49194,7,FALSE),"-")</f>
        <v>115.94161650436401</v>
      </c>
      <c r="K27" s="30">
        <f>IFERROR(VLOOKUP(CONCATENATE($B27,"_",K$4,"_",$C$50,"_",$C$49),Data_for_IC_trend_tables!$A$1:$G$49194,7,FALSE),"-")</f>
        <v>113.962510736748</v>
      </c>
      <c r="L27" s="30">
        <f>IFERROR(VLOOKUP(CONCATENATE($B27,"_",L$4,"_",$C$50,"_",$C$49),Data_for_IC_trend_tables!$A$1:$G$49194,7,FALSE),"-")</f>
        <v>133.54710354756099</v>
      </c>
      <c r="M27" s="30">
        <f>IFERROR(VLOOKUP(CONCATENATE($B27,"_",M$4,"_",$C$50,"_",$C$49),Data_for_IC_trend_tables!$A$1:$G$49194,7,FALSE),"-")</f>
        <v>125.721319365046</v>
      </c>
      <c r="N27" s="30">
        <f>IFERROR(VLOOKUP(CONCATENATE($B27,"_",N$4,"_",$C$50,"_",$C$49),Data_for_IC_trend_tables!$A$1:$G$49194,7,FALSE),"-")</f>
        <v>129.08241609755501</v>
      </c>
      <c r="O27" s="30">
        <f>IFERROR(VLOOKUP(CONCATENATE($B27,"_",O$4,"_",$C$50,"_",$C$49),Data_for_IC_trend_tables!$A$1:$G$49194,7,FALSE),"-")</f>
        <v>119.12275370713201</v>
      </c>
      <c r="P27" s="30">
        <f>IFERROR(VLOOKUP(CONCATENATE($B27,"_",P$4,"_",$C$50,"_",$C$49),Data_for_IC_trend_tables!$A$1:$G$49194,7,FALSE),"-")</f>
        <v>120.99759908554201</v>
      </c>
      <c r="Q27" s="30">
        <f>IFERROR(VLOOKUP(CONCATENATE($B27,"_",Q$4,"_",$C$50,"_",$C$49),Data_for_IC_trend_tables!$A$1:$G$49194,7,FALSE),"-")</f>
        <v>113.56617622244799</v>
      </c>
      <c r="R27" s="30">
        <f>IFERROR(VLOOKUP(CONCATENATE($B27,"_",R$4,"_",$C$50,"_",$C$49),Data_for_IC_trend_tables!$A$1:$G$49194,7,FALSE),"-")</f>
        <v>113.70143466952599</v>
      </c>
      <c r="S27" s="30">
        <f>IFERROR(VLOOKUP(CONCATENATE($B27,"_",S$4,"_",$C$50,"_",$C$49),Data_for_IC_trend_tables!$A$1:$G$49194,7,FALSE),"-")</f>
        <v>108.63332727973599</v>
      </c>
      <c r="T27" s="30">
        <f>IFERROR(VLOOKUP(CONCATENATE($B27,"_",T$4,"_",$C$50,"_",$C$49),Data_for_IC_trend_tables!$A$1:$G$49194,7,FALSE),"-")</f>
        <v>108.707579461124</v>
      </c>
      <c r="U27" s="30">
        <f>IFERROR(VLOOKUP(CONCATENATE($B27,"_",U$4,"_",$C$50,"_",$C$49),Data_for_IC_trend_tables!$A$1:$G$49194,7,FALSE),"-")</f>
        <v>109.737292519994</v>
      </c>
      <c r="V27" s="30">
        <f>IFERROR(VLOOKUP(CONCATENATE($B27,"_",V$4,"_",$C$50,"_",$C$49),Data_for_IC_trend_tables!$A$1:$G$49194,7,FALSE),"-")</f>
        <v>107.778740976544</v>
      </c>
      <c r="W27" s="30">
        <f>IFERROR(VLOOKUP(CONCATENATE($B27,"_",W$4,"_",$C$50,"_",$C$49),Data_for_IC_trend_tables!$A$1:$G$49194,7,FALSE),"-")</f>
        <v>108.87580295863999</v>
      </c>
      <c r="X27" s="30">
        <f>IFERROR(VLOOKUP(CONCATENATE($B27,"_",X$4,"_",$C$50,"_",$C$49),Data_for_IC_trend_tables!$A$1:$G$49194,7,FALSE),"-")</f>
        <v>107.72570977909299</v>
      </c>
      <c r="Y27" s="30">
        <f>IFERROR(VLOOKUP(CONCATENATE($B27,"_",Y$4,"_",$C$50,"_",$C$49),Data_for_IC_trend_tables!$A$1:$G$49194,7,FALSE),"-")</f>
        <v>113.99366713127699</v>
      </c>
      <c r="Z27" s="30">
        <f>IFERROR(VLOOKUP(CONCATENATE($B27,"_",Z$4,"_",$C$50,"_",$C$49),Data_for_IC_trend_tables!$A$1:$G$49194,7,FALSE),"-")</f>
        <v>107.46245914519599</v>
      </c>
      <c r="AA27" s="30"/>
      <c r="AB27" s="30">
        <f>IFERROR(VLOOKUP(CONCATENATE($B27,"_",AB$4,"_",$C$50,"_",$C$49),Data_for_IC_trend_tables!$A$1:$G$49194,7,FALSE),"-")</f>
        <v>107.46245914519599</v>
      </c>
      <c r="AC27" s="241">
        <v>0.28000000000000003</v>
      </c>
      <c r="AD27" s="38" t="str">
        <f t="shared" si="2"/>
        <v>No</v>
      </c>
      <c r="AE27" s="58">
        <f t="shared" si="3"/>
        <v>0.16956220221009499</v>
      </c>
      <c r="AF27" s="63" t="s">
        <v>76</v>
      </c>
      <c r="AH27"/>
      <c r="AJ27" s="19"/>
      <c r="AK27" s="19"/>
    </row>
    <row r="28" spans="1:38" s="3" customFormat="1" x14ac:dyDescent="0.2">
      <c r="B28" s="53" t="s">
        <v>173</v>
      </c>
      <c r="C28" s="55" t="s">
        <v>33</v>
      </c>
      <c r="D28" s="30">
        <f>IFERROR(VLOOKUP(CONCATENATE($B28,"_",D$4,"_",$C$50,"_",$C$49),Data_for_IC_trend_tables!$A$1:$G$49194,7,FALSE),"-")</f>
        <v>44.058490145249003</v>
      </c>
      <c r="E28" s="30">
        <f>IFERROR(VLOOKUP(CONCATENATE($B28,"_",E$4,"_",$C$50,"_",$C$49),Data_for_IC_trend_tables!$A$1:$G$49194,7,FALSE),"-")</f>
        <v>43.266431287786098</v>
      </c>
      <c r="F28" s="30">
        <f>IFERROR(VLOOKUP(CONCATENATE($B28,"_",F$4,"_",$C$50,"_",$C$49),Data_for_IC_trend_tables!$A$1:$G$49194,7,FALSE),"-")</f>
        <v>32.861085346541998</v>
      </c>
      <c r="G28" s="30">
        <f>IFERROR(VLOOKUP(CONCATENATE($B28,"_",G$4,"_",$C$50,"_",$C$49),Data_for_IC_trend_tables!$A$1:$G$49194,7,FALSE),"-")</f>
        <v>32.538294854124203</v>
      </c>
      <c r="H28" s="30">
        <f>IFERROR(VLOOKUP(CONCATENATE($B28,"_",H$4,"_",$C$50,"_",$C$49),Data_for_IC_trend_tables!$A$1:$G$49194,7,FALSE),"-")</f>
        <v>30.181770202883801</v>
      </c>
      <c r="I28" s="30">
        <f>IFERROR(VLOOKUP(CONCATENATE($B28,"_",I$4,"_",$C$50,"_",$C$49),Data_for_IC_trend_tables!$A$1:$G$49194,7,FALSE),"-")</f>
        <v>36.515709032445201</v>
      </c>
      <c r="J28" s="30">
        <f>IFERROR(VLOOKUP(CONCATENATE($B28,"_",J$4,"_",$C$50,"_",$C$49),Data_for_IC_trend_tables!$A$1:$G$49194,7,FALSE),"-")</f>
        <v>33.083838344203201</v>
      </c>
      <c r="K28" s="30">
        <f>IFERROR(VLOOKUP(CONCATENATE($B28,"_",K$4,"_",$C$50,"_",$C$49),Data_for_IC_trend_tables!$A$1:$G$49194,7,FALSE),"-")</f>
        <v>28.9216200424611</v>
      </c>
      <c r="L28" s="30">
        <f>IFERROR(VLOOKUP(CONCATENATE($B28,"_",L$4,"_",$C$50,"_",$C$49),Data_for_IC_trend_tables!$A$1:$G$49194,7,FALSE),"-")</f>
        <v>26.290657180209202</v>
      </c>
      <c r="M28" s="30">
        <f>IFERROR(VLOOKUP(CONCATENATE($B28,"_",M$4,"_",$C$50,"_",$C$49),Data_for_IC_trend_tables!$A$1:$G$49194,7,FALSE),"-")</f>
        <v>24.0729363516135</v>
      </c>
      <c r="N28" s="30">
        <f>IFERROR(VLOOKUP(CONCATENATE($B28,"_",N$4,"_",$C$50,"_",$C$49),Data_for_IC_trend_tables!$A$1:$G$49194,7,FALSE),"-")</f>
        <v>26.990520681441001</v>
      </c>
      <c r="O28" s="30">
        <f>IFERROR(VLOOKUP(CONCATENATE($B28,"_",O$4,"_",$C$50,"_",$C$49),Data_for_IC_trend_tables!$A$1:$G$49194,7,FALSE),"-")</f>
        <v>24.9797735283104</v>
      </c>
      <c r="P28" s="30">
        <f>IFERROR(VLOOKUP(CONCATENATE($B28,"_",P$4,"_",$C$50,"_",$C$49),Data_for_IC_trend_tables!$A$1:$G$49194,7,FALSE),"-")</f>
        <v>26.103307171566001</v>
      </c>
      <c r="Q28" s="30">
        <f>IFERROR(VLOOKUP(CONCATENATE($B28,"_",Q$4,"_",$C$50,"_",$C$49),Data_for_IC_trend_tables!$A$1:$G$49194,7,FALSE),"-")</f>
        <v>23.982670505690699</v>
      </c>
      <c r="R28" s="30">
        <f>IFERROR(VLOOKUP(CONCATENATE($B28,"_",R$4,"_",$C$50,"_",$C$49),Data_for_IC_trend_tables!$A$1:$G$49194,7,FALSE),"-")</f>
        <v>16.685040799624701</v>
      </c>
      <c r="S28" s="30">
        <f>IFERROR(VLOOKUP(CONCATENATE($B28,"_",S$4,"_",$C$50,"_",$C$49),Data_for_IC_trend_tables!$A$1:$G$49194,7,FALSE),"-")</f>
        <v>21.247328973216199</v>
      </c>
      <c r="T28" s="30">
        <f>IFERROR(VLOOKUP(CONCATENATE($B28,"_",T$4,"_",$C$50,"_",$C$49),Data_for_IC_trend_tables!$A$1:$G$49194,7,FALSE),"-")</f>
        <v>21.085757344345101</v>
      </c>
      <c r="U28" s="30">
        <f>IFERROR(VLOOKUP(CONCATENATE($B28,"_",U$4,"_",$C$50,"_",$C$49),Data_for_IC_trend_tables!$A$1:$G$49194,7,FALSE),"-")</f>
        <v>21.142366214370899</v>
      </c>
      <c r="V28" s="30">
        <f>IFERROR(VLOOKUP(CONCATENATE($B28,"_",V$4,"_",$C$50,"_",$C$49),Data_for_IC_trend_tables!$A$1:$G$49194,7,FALSE),"-")</f>
        <v>17.248372900400799</v>
      </c>
      <c r="W28" s="30">
        <f>IFERROR(VLOOKUP(CONCATENATE($B28,"_",W$4,"_",$C$50,"_",$C$49),Data_for_IC_trend_tables!$A$1:$G$49194,7,FALSE),"-")</f>
        <v>17.614260109872902</v>
      </c>
      <c r="X28" s="30">
        <f>IFERROR(VLOOKUP(CONCATENATE($B28,"_",X$4,"_",$C$50,"_",$C$49),Data_for_IC_trend_tables!$A$1:$G$49194,7,FALSE),"-")</f>
        <v>17.0811911506946</v>
      </c>
      <c r="Y28" s="30">
        <f>IFERROR(VLOOKUP(CONCATENATE($B28,"_",Y$4,"_",$C$50,"_",$C$49),Data_for_IC_trend_tables!$A$1:$G$49194,7,FALSE),"-")</f>
        <v>19.655122966319801</v>
      </c>
      <c r="Z28" s="30">
        <f>IFERROR(VLOOKUP(CONCATENATE($B28,"_",Z$4,"_",$C$50,"_",$C$49),Data_for_IC_trend_tables!$A$1:$G$49194,7,FALSE),"-")</f>
        <v>17.854920647507701</v>
      </c>
      <c r="AA28" s="30"/>
      <c r="AB28" s="30">
        <f>IFERROR(VLOOKUP(CONCATENATE($B28,"_",AB$4,"_",$C$50,"_",$C$49),Data_for_IC_trend_tables!$A$1:$G$49194,7,FALSE),"-")</f>
        <v>17.854920647507701</v>
      </c>
      <c r="AC28" s="241">
        <v>0.36</v>
      </c>
      <c r="AD28" s="38" t="str">
        <f t="shared" si="2"/>
        <v>Yes</v>
      </c>
      <c r="AE28" s="58">
        <f t="shared" si="3"/>
        <v>-0.1510345349821054</v>
      </c>
      <c r="AF28" s="63" t="s">
        <v>76</v>
      </c>
      <c r="AH28"/>
      <c r="AJ28" s="19"/>
      <c r="AK28" s="19"/>
    </row>
    <row r="29" spans="1:38" s="3" customFormat="1" x14ac:dyDescent="0.2">
      <c r="B29" s="53" t="s">
        <v>174</v>
      </c>
      <c r="C29" s="55" t="s">
        <v>34</v>
      </c>
      <c r="D29" s="30">
        <f>IFERROR(VLOOKUP(CONCATENATE($B29,"_",D$4,"_",$C$50,"_",$C$49),Data_for_IC_trend_tables!$A$1:$G$49194,7,FALSE),"-")</f>
        <v>14.467384478010899</v>
      </c>
      <c r="E29" s="30">
        <f>IFERROR(VLOOKUP(CONCATENATE($B29,"_",E$4,"_",$C$50,"_",$C$49),Data_for_IC_trend_tables!$A$1:$G$49194,7,FALSE),"-")</f>
        <v>16.584618180459699</v>
      </c>
      <c r="F29" s="30">
        <f>IFERROR(VLOOKUP(CONCATENATE($B29,"_",F$4,"_",$C$50,"_",$C$49),Data_for_IC_trend_tables!$A$1:$G$49194,7,FALSE),"-")</f>
        <v>14.298188682484801</v>
      </c>
      <c r="G29" s="30">
        <f>IFERROR(VLOOKUP(CONCATENATE($B29,"_",G$4,"_",$C$50,"_",$C$49),Data_for_IC_trend_tables!$A$1:$G$49194,7,FALSE),"-")</f>
        <v>14.791324797043499</v>
      </c>
      <c r="H29" s="30">
        <f>IFERROR(VLOOKUP(CONCATENATE($B29,"_",H$4,"_",$C$50,"_",$C$49),Data_for_IC_trend_tables!$A$1:$G$49194,7,FALSE),"-")</f>
        <v>14.2555033993976</v>
      </c>
      <c r="I29" s="30">
        <f>IFERROR(VLOOKUP(CONCATENATE($B29,"_",I$4,"_",$C$50,"_",$C$49),Data_for_IC_trend_tables!$A$1:$G$49194,7,FALSE),"-")</f>
        <v>16.337095269945301</v>
      </c>
      <c r="J29" s="30">
        <f>IFERROR(VLOOKUP(CONCATENATE($B29,"_",J$4,"_",$C$50,"_",$C$49),Data_for_IC_trend_tables!$A$1:$G$49194,7,FALSE),"-")</f>
        <v>14.6736217281076</v>
      </c>
      <c r="K29" s="30">
        <f>IFERROR(VLOOKUP(CONCATENATE($B29,"_",K$4,"_",$C$50,"_",$C$49),Data_for_IC_trend_tables!$A$1:$G$49194,7,FALSE),"-")</f>
        <v>16.0529191734562</v>
      </c>
      <c r="L29" s="30">
        <f>IFERROR(VLOOKUP(CONCATENATE($B29,"_",L$4,"_",$C$50,"_",$C$49),Data_for_IC_trend_tables!$A$1:$G$49194,7,FALSE),"-")</f>
        <v>15.7270046694141</v>
      </c>
      <c r="M29" s="30">
        <f>IFERROR(VLOOKUP(CONCATENATE($B29,"_",M$4,"_",$C$50,"_",$C$49),Data_for_IC_trend_tables!$A$1:$G$49194,7,FALSE),"-")</f>
        <v>14.409523397845501</v>
      </c>
      <c r="N29" s="30">
        <f>IFERROR(VLOOKUP(CONCATENATE($B29,"_",N$4,"_",$C$50,"_",$C$49),Data_for_IC_trend_tables!$A$1:$G$49194,7,FALSE),"-")</f>
        <v>14.6565395712989</v>
      </c>
      <c r="O29" s="30">
        <f>IFERROR(VLOOKUP(CONCATENATE($B29,"_",O$4,"_",$C$50,"_",$C$49),Data_for_IC_trend_tables!$A$1:$G$49194,7,FALSE),"-")</f>
        <v>14.543255439851301</v>
      </c>
      <c r="P29" s="30">
        <f>IFERROR(VLOOKUP(CONCATENATE($B29,"_",P$4,"_",$C$50,"_",$C$49),Data_for_IC_trend_tables!$A$1:$G$49194,7,FALSE),"-")</f>
        <v>13.960902086047099</v>
      </c>
      <c r="Q29" s="30">
        <f>IFERROR(VLOOKUP(CONCATENATE($B29,"_",Q$4,"_",$C$50,"_",$C$49),Data_for_IC_trend_tables!$A$1:$G$49194,7,FALSE),"-")</f>
        <v>14.050899277433</v>
      </c>
      <c r="R29" s="30">
        <f>IFERROR(VLOOKUP(CONCATENATE($B29,"_",R$4,"_",$C$50,"_",$C$49),Data_for_IC_trend_tables!$A$1:$G$49194,7,FALSE),"-")</f>
        <v>12.086278271304799</v>
      </c>
      <c r="S29" s="30">
        <f>IFERROR(VLOOKUP(CONCATENATE($B29,"_",S$4,"_",$C$50,"_",$C$49),Data_for_IC_trend_tables!$A$1:$G$49194,7,FALSE),"-")</f>
        <v>12.9524064112047</v>
      </c>
      <c r="T29" s="30">
        <f>IFERROR(VLOOKUP(CONCATENATE($B29,"_",T$4,"_",$C$50,"_",$C$49),Data_for_IC_trend_tables!$A$1:$G$49194,7,FALSE),"-")</f>
        <v>12.952192147780201</v>
      </c>
      <c r="U29" s="30">
        <f>IFERROR(VLOOKUP(CONCATENATE($B29,"_",U$4,"_",$C$50,"_",$C$49),Data_for_IC_trend_tables!$A$1:$G$49194,7,FALSE),"-")</f>
        <v>12.365765476404199</v>
      </c>
      <c r="V29" s="30">
        <f>IFERROR(VLOOKUP(CONCATENATE($B29,"_",V$4,"_",$C$50,"_",$C$49),Data_for_IC_trend_tables!$A$1:$G$49194,7,FALSE),"-")</f>
        <v>10.749788421939099</v>
      </c>
      <c r="W29" s="30">
        <f>IFERROR(VLOOKUP(CONCATENATE($B29,"_",W$4,"_",$C$50,"_",$C$49),Data_for_IC_trend_tables!$A$1:$G$49194,7,FALSE),"-")</f>
        <v>10.6206560904187</v>
      </c>
      <c r="X29" s="30">
        <f>IFERROR(VLOOKUP(CONCATENATE($B29,"_",X$4,"_",$C$50,"_",$C$49),Data_for_IC_trend_tables!$A$1:$G$49194,7,FALSE),"-")</f>
        <v>10.400319092610699</v>
      </c>
      <c r="Y29" s="30">
        <f>IFERROR(VLOOKUP(CONCATENATE($B29,"_",Y$4,"_",$C$50,"_",$C$49),Data_for_IC_trend_tables!$A$1:$G$49194,7,FALSE),"-")</f>
        <v>11.329162443442399</v>
      </c>
      <c r="Z29" s="30">
        <f>IFERROR(VLOOKUP(CONCATENATE($B29,"_",Z$4,"_",$C$50,"_",$C$49),Data_for_IC_trend_tables!$A$1:$G$49194,7,FALSE),"-")</f>
        <v>9.6379462176522193</v>
      </c>
      <c r="AA29" s="30"/>
      <c r="AB29" s="30">
        <f>IFERROR(VLOOKUP(CONCATENATE($B29,"_",AB$4,"_",$C$50,"_",$C$49),Data_for_IC_trend_tables!$A$1:$G$49194,7,FALSE),"-")</f>
        <v>9.6379462176522193</v>
      </c>
      <c r="AC29" s="241">
        <v>0.25</v>
      </c>
      <c r="AD29" s="38" t="str">
        <f t="shared" si="2"/>
        <v>Yes</v>
      </c>
      <c r="AE29" s="58">
        <f t="shared" si="3"/>
        <v>-0.16005753725493893</v>
      </c>
      <c r="AF29" s="63" t="s">
        <v>76</v>
      </c>
      <c r="AH29"/>
      <c r="AJ29" s="19"/>
      <c r="AK29" s="19"/>
    </row>
    <row r="30" spans="1:38" s="17" customFormat="1" x14ac:dyDescent="0.2">
      <c r="A30" s="3"/>
      <c r="B30" s="100" t="s">
        <v>175</v>
      </c>
      <c r="C30" s="61" t="s">
        <v>60</v>
      </c>
      <c r="D30" s="30">
        <f>IFERROR(VLOOKUP(CONCATENATE($B30,"_",D$4,"_",$C$50,"_",$C$49),Data_for_IC_trend_tables!$A$1:$G$49194,7,FALSE),"-")</f>
        <v>187.27840740703999</v>
      </c>
      <c r="E30" s="30">
        <f>IFERROR(VLOOKUP(CONCATENATE($B30,"_",E$4,"_",$C$50,"_",$C$49),Data_for_IC_trend_tables!$A$1:$G$49194,7,FALSE),"-")</f>
        <v>180.09802879267599</v>
      </c>
      <c r="F30" s="30">
        <f>IFERROR(VLOOKUP(CONCATENATE($B30,"_",F$4,"_",$C$50,"_",$C$49),Data_for_IC_trend_tables!$A$1:$G$49194,7,FALSE),"-")</f>
        <v>173.96657467161401</v>
      </c>
      <c r="G30" s="30">
        <f>IFERROR(VLOOKUP(CONCATENATE($B30,"_",G$4,"_",$C$50,"_",$C$49),Data_for_IC_trend_tables!$A$1:$G$49194,7,FALSE),"-")</f>
        <v>189.58063786403599</v>
      </c>
      <c r="H30" s="30">
        <f>IFERROR(VLOOKUP(CONCATENATE($B30,"_",H$4,"_",$C$50,"_",$C$49),Data_for_IC_trend_tables!$A$1:$G$49194,7,FALSE),"-")</f>
        <v>174.682599386558</v>
      </c>
      <c r="I30" s="30">
        <f>IFERROR(VLOOKUP(CONCATENATE($B30,"_",I$4,"_",$C$50,"_",$C$49),Data_for_IC_trend_tables!$A$1:$G$49194,7,FALSE),"-")</f>
        <v>168.62618564131901</v>
      </c>
      <c r="J30" s="30">
        <f>IFERROR(VLOOKUP(CONCATENATE($B30,"_",J$4,"_",$C$50,"_",$C$49),Data_for_IC_trend_tables!$A$1:$G$49194,7,FALSE),"-")</f>
        <v>172.58133742068199</v>
      </c>
      <c r="K30" s="30">
        <f>IFERROR(VLOOKUP(CONCATENATE($B30,"_",K$4,"_",$C$50,"_",$C$49),Data_for_IC_trend_tables!$A$1:$G$49194,7,FALSE),"-")</f>
        <v>173.01610879994101</v>
      </c>
      <c r="L30" s="30">
        <f>IFERROR(VLOOKUP(CONCATENATE($B30,"_",L$4,"_",$C$50,"_",$C$49),Data_for_IC_trend_tables!$A$1:$G$49194,7,FALSE),"-")</f>
        <v>158.78361049071501</v>
      </c>
      <c r="M30" s="30">
        <f>IFERROR(VLOOKUP(CONCATENATE($B30,"_",M$4,"_",$C$50,"_",$C$49),Data_for_IC_trend_tables!$A$1:$G$49194,7,FALSE),"-")</f>
        <v>165.229644305297</v>
      </c>
      <c r="N30" s="30">
        <f>IFERROR(VLOOKUP(CONCATENATE($B30,"_",N$4,"_",$C$50,"_",$C$49),Data_for_IC_trend_tables!$A$1:$G$49194,7,FALSE),"-")</f>
        <v>162.19416014740801</v>
      </c>
      <c r="O30" s="30">
        <f>IFERROR(VLOOKUP(CONCATENATE($B30,"_",O$4,"_",$C$50,"_",$C$49),Data_for_IC_trend_tables!$A$1:$G$49194,7,FALSE),"-")</f>
        <v>165.01805746556701</v>
      </c>
      <c r="P30" s="30">
        <f>IFERROR(VLOOKUP(CONCATENATE($B30,"_",P$4,"_",$C$50,"_",$C$49),Data_for_IC_trend_tables!$A$1:$G$49194,7,FALSE),"-")</f>
        <v>144.825756386997</v>
      </c>
      <c r="Q30" s="30">
        <f>IFERROR(VLOOKUP(CONCATENATE($B30,"_",Q$4,"_",$C$50,"_",$C$49),Data_for_IC_trend_tables!$A$1:$G$49194,7,FALSE),"-")</f>
        <v>164.35237108657199</v>
      </c>
      <c r="R30" s="30">
        <f>IFERROR(VLOOKUP(CONCATENATE($B30,"_",R$4,"_",$C$50,"_",$C$49),Data_for_IC_trend_tables!$A$1:$G$49194,7,FALSE),"-")</f>
        <v>142.925321064748</v>
      </c>
      <c r="S30" s="30">
        <f>IFERROR(VLOOKUP(CONCATENATE($B30,"_",S$4,"_",$C$50,"_",$C$49),Data_for_IC_trend_tables!$A$1:$G$49194,7,FALSE),"-")</f>
        <v>153.45594813430299</v>
      </c>
      <c r="T30" s="30">
        <f>IFERROR(VLOOKUP(CONCATENATE($B30,"_",T$4,"_",$C$50,"_",$C$49),Data_for_IC_trend_tables!$A$1:$G$49194,7,FALSE),"-")</f>
        <v>134.06877887029401</v>
      </c>
      <c r="U30" s="30">
        <f>IFERROR(VLOOKUP(CONCATENATE($B30,"_",U$4,"_",$C$50,"_",$C$49),Data_for_IC_trend_tables!$A$1:$G$49194,7,FALSE),"-")</f>
        <v>133.85360823280001</v>
      </c>
      <c r="V30" s="30">
        <f>IFERROR(VLOOKUP(CONCATENATE($B30,"_",V$4,"_",$C$50,"_",$C$49),Data_for_IC_trend_tables!$A$1:$G$49194,7,FALSE),"-")</f>
        <v>148.740079440485</v>
      </c>
      <c r="W30" s="30">
        <f>IFERROR(VLOOKUP(CONCATENATE($B30,"_",W$4,"_",$C$50,"_",$C$49),Data_for_IC_trend_tables!$A$1:$G$49194,7,FALSE),"-")</f>
        <v>129.32176924543501</v>
      </c>
      <c r="X30" s="30">
        <f>IFERROR(VLOOKUP(CONCATENATE($B30,"_",X$4,"_",$C$50,"_",$C$49),Data_for_IC_trend_tables!$A$1:$G$49194,7,FALSE),"-")</f>
        <v>130.81655894357399</v>
      </c>
      <c r="Y30" s="30">
        <f>IFERROR(VLOOKUP(CONCATENATE($B30,"_",Y$4,"_",$C$50,"_",$C$49),Data_for_IC_trend_tables!$A$1:$G$49194,7,FALSE),"-")</f>
        <v>131.29956634208401</v>
      </c>
      <c r="Z30" s="30">
        <f>IFERROR(VLOOKUP(CONCATENATE($B30,"_",Z$4,"_",$C$50,"_",$C$49),Data_for_IC_trend_tables!$A$1:$G$49194,7,FALSE),"-")</f>
        <v>130.332780657585</v>
      </c>
      <c r="AA30" s="30"/>
      <c r="AB30" s="30">
        <f>IFERROR(VLOOKUP(CONCATENATE($B30,"_",AB$4,"_",$C$50,"_",$C$49),Data_for_IC_trend_tables!$A$1:$G$49194,7,FALSE),"-")</f>
        <v>130.332780657585</v>
      </c>
      <c r="AC30" s="241">
        <v>0.15</v>
      </c>
      <c r="AD30" s="38" t="str">
        <f t="shared" si="2"/>
        <v>Yes</v>
      </c>
      <c r="AE30" s="58">
        <f t="shared" si="3"/>
        <v>-7.709050102803755E-2</v>
      </c>
      <c r="AF30" s="63" t="s">
        <v>76</v>
      </c>
      <c r="AH30"/>
      <c r="AJ30" s="19"/>
      <c r="AK30" s="19"/>
    </row>
    <row r="31" spans="1:38" s="3" customFormat="1" x14ac:dyDescent="0.2">
      <c r="B31" s="53" t="s">
        <v>176</v>
      </c>
      <c r="C31" s="71" t="s">
        <v>36</v>
      </c>
      <c r="D31" s="30">
        <f>IFERROR(VLOOKUP(CONCATENATE($B31,"_",D$4,"_",$C$50,"_",$C$49),Data_for_IC_trend_tables!$A$1:$G$49194,7,FALSE),"-")</f>
        <v>34.647462639134702</v>
      </c>
      <c r="E31" s="30">
        <f>IFERROR(VLOOKUP(CONCATENATE($B31,"_",E$4,"_",$C$50,"_",$C$49),Data_for_IC_trend_tables!$A$1:$G$49194,7,FALSE),"-")</f>
        <v>33.53615096571</v>
      </c>
      <c r="F31" s="30">
        <f>IFERROR(VLOOKUP(CONCATENATE($B31,"_",F$4,"_",$C$50,"_",$C$49),Data_for_IC_trend_tables!$A$1:$G$49194,7,FALSE),"-")</f>
        <v>32.729180689486</v>
      </c>
      <c r="G31" s="30">
        <f>IFERROR(VLOOKUP(CONCATENATE($B31,"_",G$4,"_",$C$50,"_",$C$49),Data_for_IC_trend_tables!$A$1:$G$49194,7,FALSE),"-")</f>
        <v>33.207945564837402</v>
      </c>
      <c r="H31" s="30">
        <f>IFERROR(VLOOKUP(CONCATENATE($B31,"_",H$4,"_",$C$50,"_",$C$49),Data_for_IC_trend_tables!$A$1:$G$49194,7,FALSE),"-")</f>
        <v>31.932501569932999</v>
      </c>
      <c r="I31" s="30">
        <f>IFERROR(VLOOKUP(CONCATENATE($B31,"_",I$4,"_",$C$50,"_",$C$49),Data_for_IC_trend_tables!$A$1:$G$49194,7,FALSE),"-")</f>
        <v>33.950357062103002</v>
      </c>
      <c r="J31" s="30">
        <f>IFERROR(VLOOKUP(CONCATENATE($B31,"_",J$4,"_",$C$50,"_",$C$49),Data_for_IC_trend_tables!$A$1:$G$49194,7,FALSE),"-")</f>
        <v>32.061774231473102</v>
      </c>
      <c r="K31" s="30">
        <f>IFERROR(VLOOKUP(CONCATENATE($B31,"_",K$4,"_",$C$50,"_",$C$49),Data_for_IC_trend_tables!$A$1:$G$49194,7,FALSE),"-")</f>
        <v>31.648432105471102</v>
      </c>
      <c r="L31" s="30">
        <f>IFERROR(VLOOKUP(CONCATENATE($B31,"_",L$4,"_",$C$50,"_",$C$49),Data_for_IC_trend_tables!$A$1:$G$49194,7,FALSE),"-")</f>
        <v>30.2277294815086</v>
      </c>
      <c r="M31" s="30">
        <f>IFERROR(VLOOKUP(CONCATENATE($B31,"_",M$4,"_",$C$50,"_",$C$49),Data_for_IC_trend_tables!$A$1:$G$49194,7,FALSE),"-")</f>
        <v>28.5897689897782</v>
      </c>
      <c r="N31" s="30">
        <f>IFERROR(VLOOKUP(CONCATENATE($B31,"_",N$4,"_",$C$50,"_",$C$49),Data_for_IC_trend_tables!$A$1:$G$49194,7,FALSE),"-")</f>
        <v>28.6063938632938</v>
      </c>
      <c r="O31" s="30">
        <f>IFERROR(VLOOKUP(CONCATENATE($B31,"_",O$4,"_",$C$50,"_",$C$49),Data_for_IC_trend_tables!$A$1:$G$49194,7,FALSE),"-")</f>
        <v>28.0796171259929</v>
      </c>
      <c r="P31" s="30">
        <f>IFERROR(VLOOKUP(CONCATENATE($B31,"_",P$4,"_",$C$50,"_",$C$49),Data_for_IC_trend_tables!$A$1:$G$49194,7,FALSE),"-")</f>
        <v>26.453347174210201</v>
      </c>
      <c r="Q31" s="30">
        <f>IFERROR(VLOOKUP(CONCATENATE($B31,"_",Q$4,"_",$C$50,"_",$C$49),Data_for_IC_trend_tables!$A$1:$G$49194,7,FALSE),"-")</f>
        <v>25.8712812858371</v>
      </c>
      <c r="R31" s="30">
        <f>IFERROR(VLOOKUP(CONCATENATE($B31,"_",R$4,"_",$C$50,"_",$C$49),Data_for_IC_trend_tables!$A$1:$G$49194,7,FALSE),"-")</f>
        <v>22.7028296510438</v>
      </c>
      <c r="S31" s="30">
        <f>IFERROR(VLOOKUP(CONCATENATE($B31,"_",S$4,"_",$C$50,"_",$C$49),Data_for_IC_trend_tables!$A$1:$G$49194,7,FALSE),"-")</f>
        <v>19.654633944658201</v>
      </c>
      <c r="T31" s="30">
        <f>IFERROR(VLOOKUP(CONCATENATE($B31,"_",T$4,"_",$C$50,"_",$C$49),Data_for_IC_trend_tables!$A$1:$G$49194,7,FALSE),"-")</f>
        <v>19.808345509981901</v>
      </c>
      <c r="U31" s="30">
        <f>IFERROR(VLOOKUP(CONCATENATE($B31,"_",U$4,"_",$C$50,"_",$C$49),Data_for_IC_trend_tables!$A$1:$G$49194,7,FALSE),"-")</f>
        <v>20.136179956873999</v>
      </c>
      <c r="V31" s="30">
        <f>IFERROR(VLOOKUP(CONCATENATE($B31,"_",V$4,"_",$C$50,"_",$C$49),Data_for_IC_trend_tables!$A$1:$G$49194,7,FALSE),"-")</f>
        <v>19.0948431424276</v>
      </c>
      <c r="W31" s="30">
        <f>IFERROR(VLOOKUP(CONCATENATE($B31,"_",W$4,"_",$C$50,"_",$C$49),Data_for_IC_trend_tables!$A$1:$G$49194,7,FALSE),"-")</f>
        <v>18.318456624190201</v>
      </c>
      <c r="X31" s="30">
        <f>IFERROR(VLOOKUP(CONCATENATE($B31,"_",X$4,"_",$C$50,"_",$C$49),Data_for_IC_trend_tables!$A$1:$G$49194,7,FALSE),"-")</f>
        <v>17.6338240818068</v>
      </c>
      <c r="Y31" s="30">
        <f>IFERROR(VLOOKUP(CONCATENATE($B31,"_",Y$4,"_",$C$50,"_",$C$49),Data_for_IC_trend_tables!$A$1:$G$49194,7,FALSE),"-")</f>
        <v>16.908956984712699</v>
      </c>
      <c r="Z31" s="30">
        <f>IFERROR(VLOOKUP(CONCATENATE($B31,"_",Z$4,"_",$C$50,"_",$C$49),Data_for_IC_trend_tables!$A$1:$G$49194,7,FALSE),"-")</f>
        <v>16.5950304989933</v>
      </c>
      <c r="AA31" s="30"/>
      <c r="AB31" s="30">
        <f>IFERROR(VLOOKUP(CONCATENATE($B31,"_",AB$4,"_",$C$50,"_",$C$49),Data_for_IC_trend_tables!$A$1:$G$49194,7,FALSE),"-")</f>
        <v>16.5950304989933</v>
      </c>
      <c r="AC31" s="241">
        <v>0.19</v>
      </c>
      <c r="AD31" s="38" t="str">
        <f t="shared" si="2"/>
        <v>Yes</v>
      </c>
      <c r="AE31" s="58">
        <f t="shared" si="3"/>
        <v>-0.3211971733128704</v>
      </c>
      <c r="AF31" s="63" t="s">
        <v>76</v>
      </c>
      <c r="AH31"/>
      <c r="AJ31" s="19"/>
      <c r="AK31" s="19"/>
    </row>
    <row r="32" spans="1:38" s="3" customFormat="1" x14ac:dyDescent="0.2">
      <c r="B32" s="53" t="s">
        <v>177</v>
      </c>
      <c r="C32" s="65" t="s">
        <v>109</v>
      </c>
      <c r="D32" s="34">
        <f>IFERROR(VLOOKUP(CONCATENATE($B32,"_",D$4,"_",$C$50,"_",$C$49),Data_for_IC_trend_tables!$A$1:$G$49194,7,FALSE)-VLOOKUP(CONCATENATE($B32,"_",D$4,"_",$C$52,"_",$C$49),Data_for_IC_trend_tables!$A$1:$G$49194,7,FALSE)+VLOOKUP(CONCATENATE($B32,"_",D$4,"_",$C$51,"_",$C$49),Data_for_IC_trend_tables!$A$1:$G$49194,7,FALSE),"-")</f>
        <v>16.866709880873263</v>
      </c>
      <c r="E32" s="34">
        <f>IFERROR(VLOOKUP(CONCATENATE($B32,"_",E$4,"_",$C$50,"_",$C$49),Data_for_IC_trend_tables!$A$1:$G$49194,7,FALSE)-VLOOKUP(CONCATENATE($B32,"_",E$4,"_",$C$52,"_",$C$49),Data_for_IC_trend_tables!$A$1:$G$49194,7,FALSE)+VLOOKUP(CONCATENATE($B32,"_",E$4,"_",$C$51,"_",$C$49),Data_for_IC_trend_tables!$A$1:$G$49194,7,FALSE),"-")</f>
        <v>16.48392060858593</v>
      </c>
      <c r="F32" s="34">
        <f>IFERROR(VLOOKUP(CONCATENATE($B32,"_",F$4,"_",$C$50,"_",$C$49),Data_for_IC_trend_tables!$A$1:$G$49194,7,FALSE)-VLOOKUP(CONCATENATE($B32,"_",F$4,"_",$C$52,"_",$C$49),Data_for_IC_trend_tables!$A$1:$G$49194,7,FALSE)+VLOOKUP(CONCATENATE($B32,"_",F$4,"_",$C$51,"_",$C$49),Data_for_IC_trend_tables!$A$1:$G$49194,7,FALSE),"-")</f>
        <v>15.23886253464998</v>
      </c>
      <c r="G32" s="34">
        <f>IFERROR(VLOOKUP(CONCATENATE($B32,"_",G$4,"_",$C$50,"_",$C$49),Data_for_IC_trend_tables!$A$1:$G$49194,7,FALSE)-VLOOKUP(CONCATENATE($B32,"_",G$4,"_",$C$52,"_",$C$49),Data_for_IC_trend_tables!$A$1:$G$49194,7,FALSE)+VLOOKUP(CONCATENATE($B32,"_",G$4,"_",$C$51,"_",$C$49),Data_for_IC_trend_tables!$A$1:$G$49194,7,FALSE),"-")</f>
        <v>15.030897635304871</v>
      </c>
      <c r="H32" s="34">
        <f>IFERROR(VLOOKUP(CONCATENATE($B32,"_",H$4,"_",$C$50,"_",$C$49),Data_for_IC_trend_tables!$A$1:$G$49194,7,FALSE)-VLOOKUP(CONCATENATE($B32,"_",H$4,"_",$C$52,"_",$C$49),Data_for_IC_trend_tables!$A$1:$G$49194,7,FALSE)+VLOOKUP(CONCATENATE($B32,"_",H$4,"_",$C$51,"_",$C$49),Data_for_IC_trend_tables!$A$1:$G$49194,7,FALSE),"-")</f>
        <v>14.368823687444531</v>
      </c>
      <c r="I32" s="34">
        <f>IFERROR(VLOOKUP(CONCATENATE($B32,"_",I$4,"_",$C$50,"_",$C$49),Data_for_IC_trend_tables!$A$1:$G$49194,7,FALSE)-VLOOKUP(CONCATENATE($B32,"_",I$4,"_",$C$52,"_",$C$49),Data_for_IC_trend_tables!$A$1:$G$49194,7,FALSE)+VLOOKUP(CONCATENATE($B32,"_",I$4,"_",$C$51,"_",$C$49),Data_for_IC_trend_tables!$A$1:$G$49194,7,FALSE),"-")</f>
        <v>13.98115331024812</v>
      </c>
      <c r="J32" s="34">
        <f>IFERROR(VLOOKUP(CONCATENATE($B32,"_",J$4,"_",$C$50,"_",$C$49),Data_for_IC_trend_tables!$A$1:$G$49194,7,FALSE)-VLOOKUP(CONCATENATE($B32,"_",J$4,"_",$C$52,"_",$C$49),Data_for_IC_trend_tables!$A$1:$G$49194,7,FALSE)+VLOOKUP(CONCATENATE($B32,"_",J$4,"_",$C$51,"_",$C$49),Data_for_IC_trend_tables!$A$1:$G$49194,7,FALSE),"-")</f>
        <v>13.326960651170049</v>
      </c>
      <c r="K32" s="34">
        <f>IFERROR(VLOOKUP(CONCATENATE($B32,"_",K$4,"_",$C$50,"_",$C$49),Data_for_IC_trend_tables!$A$1:$G$49194,7,FALSE)-VLOOKUP(CONCATENATE($B32,"_",K$4,"_",$C$52,"_",$C$49),Data_for_IC_trend_tables!$A$1:$G$49194,7,FALSE)+VLOOKUP(CONCATENATE($B32,"_",K$4,"_",$C$51,"_",$C$49),Data_for_IC_trend_tables!$A$1:$G$49194,7,FALSE),"-")</f>
        <v>12.297041288618219</v>
      </c>
      <c r="L32" s="34">
        <f>IFERROR(VLOOKUP(CONCATENATE($B32,"_",L$4,"_",$C$50,"_",$C$49),Data_for_IC_trend_tables!$A$1:$G$49194,7,FALSE)-VLOOKUP(CONCATENATE($B32,"_",L$4,"_",$C$52,"_",$C$49),Data_for_IC_trend_tables!$A$1:$G$49194,7,FALSE)+VLOOKUP(CONCATENATE($B32,"_",L$4,"_",$C$51,"_",$C$49),Data_for_IC_trend_tables!$A$1:$G$49194,7,FALSE),"-")</f>
        <v>12.140602710243421</v>
      </c>
      <c r="M32" s="34">
        <f>IFERROR(VLOOKUP(CONCATENATE($B32,"_",M$4,"_",$C$50,"_",$C$49),Data_for_IC_trend_tables!$A$1:$G$49194,7,FALSE)-VLOOKUP(CONCATENATE($B32,"_",M$4,"_",$C$52,"_",$C$49),Data_for_IC_trend_tables!$A$1:$G$49194,7,FALSE)+VLOOKUP(CONCATENATE($B32,"_",M$4,"_",$C$51,"_",$C$49),Data_for_IC_trend_tables!$A$1:$G$49194,7,FALSE),"-")</f>
        <v>11.472351272710529</v>
      </c>
      <c r="N32" s="34">
        <f>IFERROR(VLOOKUP(CONCATENATE($B32,"_",N$4,"_",$C$50,"_",$C$49),Data_for_IC_trend_tables!$A$1:$G$49194,7,FALSE)-VLOOKUP(CONCATENATE($B32,"_",N$4,"_",$C$52,"_",$C$49),Data_for_IC_trend_tables!$A$1:$G$49194,7,FALSE)+VLOOKUP(CONCATENATE($B32,"_",N$4,"_",$C$51,"_",$C$49),Data_for_IC_trend_tables!$A$1:$G$49194,7,FALSE),"-")</f>
        <v>11.316202850905839</v>
      </c>
      <c r="O32" s="34">
        <f>IFERROR(VLOOKUP(CONCATENATE($B32,"_",O$4,"_",$C$50,"_",$C$49),Data_for_IC_trend_tables!$A$1:$G$49194,7,FALSE)-VLOOKUP(CONCATENATE($B32,"_",O$4,"_",$C$52,"_",$C$49),Data_for_IC_trend_tables!$A$1:$G$49194,7,FALSE)+VLOOKUP(CONCATENATE($B32,"_",O$4,"_",$C$51,"_",$C$49),Data_for_IC_trend_tables!$A$1:$G$49194,7,FALSE),"-")</f>
        <v>9.83415215379312</v>
      </c>
      <c r="P32" s="34">
        <f>IFERROR(VLOOKUP(CONCATENATE($B32,"_",P$4,"_",$C$50,"_",$C$49),Data_for_IC_trend_tables!$A$1:$G$49194,7,FALSE)-VLOOKUP(CONCATENATE($B32,"_",P$4,"_",$C$52,"_",$C$49),Data_for_IC_trend_tables!$A$1:$G$49194,7,FALSE)+VLOOKUP(CONCATENATE($B32,"_",P$4,"_",$C$51,"_",$C$49),Data_for_IC_trend_tables!$A$1:$G$49194,7,FALSE),"-")</f>
        <v>9.665279854176319</v>
      </c>
      <c r="Q32" s="34">
        <f>IFERROR(VLOOKUP(CONCATENATE($B32,"_",Q$4,"_",$C$50,"_",$C$49),Data_for_IC_trend_tables!$A$1:$G$49194,7,FALSE)-VLOOKUP(CONCATENATE($B32,"_",Q$4,"_",$C$52,"_",$C$49),Data_for_IC_trend_tables!$A$1:$G$49194,7,FALSE)+VLOOKUP(CONCATENATE($B32,"_",Q$4,"_",$C$51,"_",$C$49),Data_for_IC_trend_tables!$A$1:$G$49194,7,FALSE),"-")</f>
        <v>9.4359874513654898</v>
      </c>
      <c r="R32" s="34">
        <f>IFERROR(VLOOKUP(CONCATENATE($B32,"_",R$4,"_",$C$50,"_",$C$49),Data_for_IC_trend_tables!$A$1:$G$49194,7,FALSE)-VLOOKUP(CONCATENATE($B32,"_",R$4,"_",$C$52,"_",$C$49),Data_for_IC_trend_tables!$A$1:$G$49194,7,FALSE)+VLOOKUP(CONCATENATE($B32,"_",R$4,"_",$C$51,"_",$C$49),Data_for_IC_trend_tables!$A$1:$G$49194,7,FALSE),"-")</f>
        <v>8.1589241926665501</v>
      </c>
      <c r="S32" s="34">
        <f>IFERROR(VLOOKUP(CONCATENATE($B32,"_",S$4,"_",$C$50,"_",$C$49),Data_for_IC_trend_tables!$A$1:$G$49194,7,FALSE)-VLOOKUP(CONCATENATE($B32,"_",S$4,"_",$C$52,"_",$C$49),Data_for_IC_trend_tables!$A$1:$G$49194,7,FALSE)+VLOOKUP(CONCATENATE($B32,"_",S$4,"_",$C$51,"_",$C$49),Data_for_IC_trend_tables!$A$1:$G$49194,7,FALSE),"-")</f>
        <v>8.0581522275368815</v>
      </c>
      <c r="T32" s="34">
        <f>IFERROR(VLOOKUP(CONCATENATE($B32,"_",T$4,"_",$C$50,"_",$C$49),Data_for_IC_trend_tables!$A$1:$G$49194,7,FALSE)-VLOOKUP(CONCATENATE($B32,"_",T$4,"_",$C$52,"_",$C$49),Data_for_IC_trend_tables!$A$1:$G$49194,7,FALSE)+VLOOKUP(CONCATENATE($B32,"_",T$4,"_",$C$51,"_",$C$49),Data_for_IC_trend_tables!$A$1:$G$49194,7,FALSE),"-")</f>
        <v>8.0040840481033406</v>
      </c>
      <c r="U32" s="34">
        <f>IFERROR(VLOOKUP(CONCATENATE($B32,"_",U$4,"_",$C$50,"_",$C$49),Data_for_IC_trend_tables!$A$1:$G$49194,7,FALSE)-VLOOKUP(CONCATENATE($B32,"_",U$4,"_",$C$52,"_",$C$49),Data_for_IC_trend_tables!$A$1:$G$49194,7,FALSE)+VLOOKUP(CONCATENATE($B32,"_",U$4,"_",$C$51,"_",$C$49),Data_for_IC_trend_tables!$A$1:$G$49194,7,FALSE),"-")</f>
        <v>7.8277228434663302</v>
      </c>
      <c r="V32" s="34">
        <f>IFERROR(VLOOKUP(CONCATENATE($B32,"_",V$4,"_",$C$50,"_",$C$49),Data_for_IC_trend_tables!$A$1:$G$49194,7,FALSE)-VLOOKUP(CONCATENATE($B32,"_",V$4,"_",$C$52,"_",$C$49),Data_for_IC_trend_tables!$A$1:$G$49194,7,FALSE)+VLOOKUP(CONCATENATE($B32,"_",V$4,"_",$C$51,"_",$C$49),Data_for_IC_trend_tables!$A$1:$G$49194,7,FALSE),"-")</f>
        <v>7.4263076000838897</v>
      </c>
      <c r="W32" s="34">
        <f>IFERROR(VLOOKUP(CONCATENATE($B32,"_",W$4,"_",$C$50,"_",$C$49),Data_for_IC_trend_tables!$A$1:$G$49194,7,FALSE)-VLOOKUP(CONCATENATE($B32,"_",W$4,"_",$C$52,"_",$C$49),Data_for_IC_trend_tables!$A$1:$G$49194,7,FALSE)+VLOOKUP(CONCATENATE($B32,"_",W$4,"_",$C$51,"_",$C$49),Data_for_IC_trend_tables!$A$1:$G$49194,7,FALSE),"-")</f>
        <v>7.2243905917445801</v>
      </c>
      <c r="X32" s="34">
        <f>IFERROR(VLOOKUP(CONCATENATE($B32,"_",X$4,"_",$C$50,"_",$C$49),Data_for_IC_trend_tables!$A$1:$G$49194,7,FALSE)-VLOOKUP(CONCATENATE($B32,"_",X$4,"_",$C$52,"_",$C$49),Data_for_IC_trend_tables!$A$1:$G$49194,7,FALSE)+VLOOKUP(CONCATENATE($B32,"_",X$4,"_",$C$51,"_",$C$49),Data_for_IC_trend_tables!$A$1:$G$49194,7,FALSE),"-")</f>
        <v>6.81570865652691</v>
      </c>
      <c r="Y32" s="34">
        <f>IFERROR(VLOOKUP(CONCATENATE($B32,"_",Y$4,"_",$C$50,"_",$C$49),Data_for_IC_trend_tables!$A$1:$G$49194,7,FALSE)-VLOOKUP(CONCATENATE($B32,"_",Y$4,"_",$C$52,"_",$C$49),Data_for_IC_trend_tables!$A$1:$G$49194,7,FALSE)+VLOOKUP(CONCATENATE($B32,"_",Y$4,"_",$C$51,"_",$C$49),Data_for_IC_trend_tables!$A$1:$G$49194,7,FALSE),"-")</f>
        <v>7.0729285503264698</v>
      </c>
      <c r="Z32" s="34">
        <f>IFERROR(VLOOKUP(CONCATENATE($B32,"_",Z$4,"_",$C$50,"_",$C$49),Data_for_IC_trend_tables!$A$1:$G$49194,7,FALSE)-VLOOKUP(CONCATENATE($B32,"_",Z$4,"_",$C$52,"_",$C$49),Data_for_IC_trend_tables!$A$1:$G$49194,7,FALSE)+VLOOKUP(CONCATENATE($B32,"_",Z$4,"_",$C$51,"_",$C$49),Data_for_IC_trend_tables!$A$1:$G$49194,7,FALSE),"-")</f>
        <v>6.5771633073966402</v>
      </c>
      <c r="AA32" s="30"/>
      <c r="AB32" s="34">
        <f>IFERROR(VLOOKUP(CONCATENATE($B32,"_",AB$4,"_",$C$50,"_",$C$49),Data_for_IC_trend_tables!$A$1:$G$49194,7,FALSE)-VLOOKUP(CONCATENATE($B32,"_",AB$4,"_",$C$52,"_",$C$49),Data_for_IC_trend_tables!$A$1:$G$49194,7,FALSE)+VLOOKUP(CONCATENATE($B32,"_",AB$4,"_",$C$51,"_",$C$49),Data_for_IC_trend_tables!$A$1:$G$49194,7,FALSE),"-")</f>
        <v>6.5771633073966402</v>
      </c>
      <c r="AC32" s="241">
        <v>0.26</v>
      </c>
      <c r="AD32" s="38" t="str">
        <f t="shared" si="2"/>
        <v>Yes</v>
      </c>
      <c r="AE32" s="58">
        <f t="shared" si="3"/>
        <v>-0.26956933083799239</v>
      </c>
      <c r="AF32" s="193" t="s">
        <v>76</v>
      </c>
      <c r="AH32"/>
      <c r="AJ32" s="19"/>
      <c r="AK32" s="19"/>
    </row>
    <row r="33" spans="2:55" s="3" customFormat="1" ht="13.5" customHeight="1" x14ac:dyDescent="0.2">
      <c r="B33" s="53" t="s">
        <v>181</v>
      </c>
      <c r="C33" s="65" t="s">
        <v>218</v>
      </c>
      <c r="D33" s="34">
        <f>IFERROR(VLOOKUP(CONCATENATE($B33,"_",D$4,"_",$C$50,"_",$C$49),Data_for_IC_trend_tables!$A$1:$G$49194,7,FALSE)-VLOOKUP(CONCATENATE($B33,"_",D$4,"_",$C$52,"_",$C$49),Data_for_IC_trend_tables!$A$1:$G$49194,7,FALSE)+VLOOKUP(CONCATENATE($B33,"_",D$4,"_",$C$51,"_",$C$49),Data_for_IC_trend_tables!$A$1:$G$49194,7,FALSE),"-")</f>
        <v>136.20359091988109</v>
      </c>
      <c r="E33" s="34">
        <f>IFERROR(VLOOKUP(CONCATENATE($B33,"_",E$4,"_",$C$50,"_",$C$49),Data_for_IC_trend_tables!$A$1:$G$49194,7,FALSE)-VLOOKUP(CONCATENATE($B33,"_",E$4,"_",$C$52,"_",$C$49),Data_for_IC_trend_tables!$A$1:$G$49194,7,FALSE)+VLOOKUP(CONCATENATE($B33,"_",E$4,"_",$C$51,"_",$C$49),Data_for_IC_trend_tables!$A$1:$G$49194,7,FALSE),"-")</f>
        <v>133.2181138976413</v>
      </c>
      <c r="F33" s="34">
        <f>IFERROR(VLOOKUP(CONCATENATE($B33,"_",F$4,"_",$C$50,"_",$C$49),Data_for_IC_trend_tables!$A$1:$G$49194,7,FALSE)-VLOOKUP(CONCATENATE($B33,"_",F$4,"_",$C$52,"_",$C$49),Data_for_IC_trend_tables!$A$1:$G$49194,7,FALSE)+VLOOKUP(CONCATENATE($B33,"_",F$4,"_",$C$51,"_",$C$49),Data_for_IC_trend_tables!$A$1:$G$49194,7,FALSE),"-")</f>
        <v>116.37018083058049</v>
      </c>
      <c r="G33" s="34">
        <f>IFERROR(VLOOKUP(CONCATENATE($B33,"_",G$4,"_",$C$50,"_",$C$49),Data_for_IC_trend_tables!$A$1:$G$49194,7,FALSE)-VLOOKUP(CONCATENATE($B33,"_",G$4,"_",$C$52,"_",$C$49),Data_for_IC_trend_tables!$A$1:$G$49194,7,FALSE)+VLOOKUP(CONCATENATE($B33,"_",G$4,"_",$C$51,"_",$C$49),Data_for_IC_trend_tables!$A$1:$G$49194,7,FALSE),"-")</f>
        <v>114.5400946974508</v>
      </c>
      <c r="H33" s="34">
        <f>IFERROR(VLOOKUP(CONCATENATE($B33,"_",H$4,"_",$C$50,"_",$C$49),Data_for_IC_trend_tables!$A$1:$G$49194,7,FALSE)-VLOOKUP(CONCATENATE($B33,"_",H$4,"_",$C$52,"_",$C$49),Data_for_IC_trend_tables!$A$1:$G$49194,7,FALSE)+VLOOKUP(CONCATENATE($B33,"_",H$4,"_",$C$51,"_",$C$49),Data_for_IC_trend_tables!$A$1:$G$49194,7,FALSE),"-")</f>
        <v>111.10159087161659</v>
      </c>
      <c r="I33" s="34">
        <f>IFERROR(VLOOKUP(CONCATENATE($B33,"_",I$4,"_",$C$50,"_",$C$49),Data_for_IC_trend_tables!$A$1:$G$49194,7,FALSE)-VLOOKUP(CONCATENATE($B33,"_",I$4,"_",$C$52,"_",$C$49),Data_for_IC_trend_tables!$A$1:$G$49194,7,FALSE)+VLOOKUP(CONCATENATE($B33,"_",I$4,"_",$C$51,"_",$C$49),Data_for_IC_trend_tables!$A$1:$G$49194,7,FALSE),"-")</f>
        <v>109.47671160100541</v>
      </c>
      <c r="J33" s="34">
        <f>IFERROR(VLOOKUP(CONCATENATE($B33,"_",J$4,"_",$C$50,"_",$C$49),Data_for_IC_trend_tables!$A$1:$G$49194,7,FALSE)-VLOOKUP(CONCATENATE($B33,"_",J$4,"_",$C$52,"_",$C$49),Data_for_IC_trend_tables!$A$1:$G$49194,7,FALSE)+VLOOKUP(CONCATENATE($B33,"_",J$4,"_",$C$51,"_",$C$49),Data_for_IC_trend_tables!$A$1:$G$49194,7,FALSE),"-")</f>
        <v>107.9133293975724</v>
      </c>
      <c r="K33" s="34">
        <f>IFERROR(VLOOKUP(CONCATENATE($B33,"_",K$4,"_",$C$50,"_",$C$49),Data_for_IC_trend_tables!$A$1:$G$49194,7,FALSE)-VLOOKUP(CONCATENATE($B33,"_",K$4,"_",$C$52,"_",$C$49),Data_for_IC_trend_tables!$A$1:$G$49194,7,FALSE)+VLOOKUP(CONCATENATE($B33,"_",K$4,"_",$C$51,"_",$C$49),Data_for_IC_trend_tables!$A$1:$G$49194,7,FALSE),"-")</f>
        <v>100.23142174115651</v>
      </c>
      <c r="L33" s="34">
        <f>IFERROR(VLOOKUP(CONCATENATE($B33,"_",L$4,"_",$C$50,"_",$C$49),Data_for_IC_trend_tables!$A$1:$G$49194,7,FALSE)-VLOOKUP(CONCATENATE($B33,"_",L$4,"_",$C$52,"_",$C$49),Data_for_IC_trend_tables!$A$1:$G$49194,7,FALSE)+VLOOKUP(CONCATENATE($B33,"_",L$4,"_",$C$51,"_",$C$49),Data_for_IC_trend_tables!$A$1:$G$49194,7,FALSE),"-")</f>
        <v>90.968889840415898</v>
      </c>
      <c r="M33" s="34">
        <f>IFERROR(VLOOKUP(CONCATENATE($B33,"_",M$4,"_",$C$50,"_",$C$49),Data_for_IC_trend_tables!$A$1:$G$49194,7,FALSE)-VLOOKUP(CONCATENATE($B33,"_",M$4,"_",$C$52,"_",$C$49),Data_for_IC_trend_tables!$A$1:$G$49194,7,FALSE)+VLOOKUP(CONCATENATE($B33,"_",M$4,"_",$C$51,"_",$C$49),Data_for_IC_trend_tables!$A$1:$G$49194,7,FALSE),"-")</f>
        <v>82.990478971918094</v>
      </c>
      <c r="N33" s="34">
        <f>IFERROR(VLOOKUP(CONCATENATE($B33,"_",N$4,"_",$C$50,"_",$C$49),Data_for_IC_trend_tables!$A$1:$G$49194,7,FALSE)-VLOOKUP(CONCATENATE($B33,"_",N$4,"_",$C$52,"_",$C$49),Data_for_IC_trend_tables!$A$1:$G$49194,7,FALSE)+VLOOKUP(CONCATENATE($B33,"_",N$4,"_",$C$51,"_",$C$49),Data_for_IC_trend_tables!$A$1:$G$49194,7,FALSE),"-")</f>
        <v>85.051470307421994</v>
      </c>
      <c r="O33" s="34">
        <f>IFERROR(VLOOKUP(CONCATENATE($B33,"_",O$4,"_",$C$50,"_",$C$49),Data_for_IC_trend_tables!$A$1:$G$49194,7,FALSE)-VLOOKUP(CONCATENATE($B33,"_",O$4,"_",$C$52,"_",$C$49),Data_for_IC_trend_tables!$A$1:$G$49194,7,FALSE)+VLOOKUP(CONCATENATE($B33,"_",O$4,"_",$C$51,"_",$C$49),Data_for_IC_trend_tables!$A$1:$G$49194,7,FALSE),"-")</f>
        <v>78.811222484170997</v>
      </c>
      <c r="P33" s="34">
        <f>IFERROR(VLOOKUP(CONCATENATE($B33,"_",P$4,"_",$C$50,"_",$C$49),Data_for_IC_trend_tables!$A$1:$G$49194,7,FALSE)-VLOOKUP(CONCATENATE($B33,"_",P$4,"_",$C$52,"_",$C$49),Data_for_IC_trend_tables!$A$1:$G$49194,7,FALSE)+VLOOKUP(CONCATENATE($B33,"_",P$4,"_",$C$51,"_",$C$49),Data_for_IC_trend_tables!$A$1:$G$49194,7,FALSE),"-")</f>
        <v>79.273936346585998</v>
      </c>
      <c r="Q33" s="34">
        <f>IFERROR(VLOOKUP(CONCATENATE($B33,"_",Q$4,"_",$C$50,"_",$C$49),Data_for_IC_trend_tables!$A$1:$G$49194,7,FALSE)-VLOOKUP(CONCATENATE($B33,"_",Q$4,"_",$C$52,"_",$C$49),Data_for_IC_trend_tables!$A$1:$G$49194,7,FALSE)+VLOOKUP(CONCATENATE($B33,"_",Q$4,"_",$C$51,"_",$C$49),Data_for_IC_trend_tables!$A$1:$G$49194,7,FALSE),"-")</f>
        <v>79.079429566561998</v>
      </c>
      <c r="R33" s="34">
        <f>IFERROR(VLOOKUP(CONCATENATE($B33,"_",R$4,"_",$C$50,"_",$C$49),Data_for_IC_trend_tables!$A$1:$G$49194,7,FALSE)-VLOOKUP(CONCATENATE($B33,"_",R$4,"_",$C$52,"_",$C$49),Data_for_IC_trend_tables!$A$1:$G$49194,7,FALSE)+VLOOKUP(CONCATENATE($B33,"_",R$4,"_",$C$51,"_",$C$49),Data_for_IC_trend_tables!$A$1:$G$49194,7,FALSE),"-")</f>
        <v>75.573567903744987</v>
      </c>
      <c r="S33" s="34">
        <f>IFERROR(VLOOKUP(CONCATENATE($B33,"_",S$4,"_",$C$50,"_",$C$49),Data_for_IC_trend_tables!$A$1:$G$49194,7,FALSE)-VLOOKUP(CONCATENATE($B33,"_",S$4,"_",$C$52,"_",$C$49),Data_for_IC_trend_tables!$A$1:$G$49194,7,FALSE)+VLOOKUP(CONCATENATE($B33,"_",S$4,"_",$C$51,"_",$C$49),Data_for_IC_trend_tables!$A$1:$G$49194,7,FALSE),"-")</f>
        <v>74.720921357850003</v>
      </c>
      <c r="T33" s="34">
        <f>IFERROR(VLOOKUP(CONCATENATE($B33,"_",T$4,"_",$C$50,"_",$C$49),Data_for_IC_trend_tables!$A$1:$G$49194,7,FALSE)-VLOOKUP(CONCATENATE($B33,"_",T$4,"_",$C$52,"_",$C$49),Data_for_IC_trend_tables!$A$1:$G$49194,7,FALSE)+VLOOKUP(CONCATENATE($B33,"_",T$4,"_",$C$51,"_",$C$49),Data_for_IC_trend_tables!$A$1:$G$49194,7,FALSE),"-")</f>
        <v>72.816932484233007</v>
      </c>
      <c r="U33" s="34">
        <f>IFERROR(VLOOKUP(CONCATENATE($B33,"_",U$4,"_",$C$50,"_",$C$49),Data_for_IC_trend_tables!$A$1:$G$49194,7,FALSE)-VLOOKUP(CONCATENATE($B33,"_",U$4,"_",$C$52,"_",$C$49),Data_for_IC_trend_tables!$A$1:$G$49194,7,FALSE)+VLOOKUP(CONCATENATE($B33,"_",U$4,"_",$C$51,"_",$C$49),Data_for_IC_trend_tables!$A$1:$G$49194,7,FALSE),"-")</f>
        <v>73.126030399056987</v>
      </c>
      <c r="V33" s="34">
        <f>IFERROR(VLOOKUP(CONCATENATE($B33,"_",V$4,"_",$C$50,"_",$C$49),Data_for_IC_trend_tables!$A$1:$G$49194,7,FALSE)-VLOOKUP(CONCATENATE($B33,"_",V$4,"_",$C$52,"_",$C$49),Data_for_IC_trend_tables!$A$1:$G$49194,7,FALSE)+VLOOKUP(CONCATENATE($B33,"_",V$4,"_",$C$51,"_",$C$49),Data_for_IC_trend_tables!$A$1:$G$49194,7,FALSE),"-")</f>
        <v>73.648164491170107</v>
      </c>
      <c r="W33" s="34">
        <f>IFERROR(VLOOKUP(CONCATENATE($B33,"_",W$4,"_",$C$50,"_",$C$49),Data_for_IC_trend_tables!$A$1:$G$49194,7,FALSE)-VLOOKUP(CONCATENATE($B33,"_",W$4,"_",$C$52,"_",$C$49),Data_for_IC_trend_tables!$A$1:$G$49194,7,FALSE)+VLOOKUP(CONCATENATE($B33,"_",W$4,"_",$C$51,"_",$C$49),Data_for_IC_trend_tables!$A$1:$G$49194,7,FALSE),"-")</f>
        <v>70.219712303636001</v>
      </c>
      <c r="X33" s="34">
        <f>IFERROR(VLOOKUP(CONCATENATE($B33,"_",X$4,"_",$C$50,"_",$C$49),Data_for_IC_trend_tables!$A$1:$G$49194,7,FALSE)-VLOOKUP(CONCATENATE($B33,"_",X$4,"_",$C$52,"_",$C$49),Data_for_IC_trend_tables!$A$1:$G$49194,7,FALSE)+VLOOKUP(CONCATENATE($B33,"_",X$4,"_",$C$51,"_",$C$49),Data_for_IC_trend_tables!$A$1:$G$49194,7,FALSE),"-")</f>
        <v>63.864810587382003</v>
      </c>
      <c r="Y33" s="34">
        <f>IFERROR(VLOOKUP(CONCATENATE($B33,"_",Y$4,"_",$C$50,"_",$C$49),Data_for_IC_trend_tables!$A$1:$G$49194,7,FALSE)-VLOOKUP(CONCATENATE($B33,"_",Y$4,"_",$C$52,"_",$C$49),Data_for_IC_trend_tables!$A$1:$G$49194,7,FALSE)+VLOOKUP(CONCATENATE($B33,"_",Y$4,"_",$C$51,"_",$C$49),Data_for_IC_trend_tables!$A$1:$G$49194,7,FALSE),"-")</f>
        <v>66.034317556363007</v>
      </c>
      <c r="Z33" s="34">
        <f>IFERROR(VLOOKUP(CONCATENATE($B33,"_",Z$4,"_",$C$50,"_",$C$49),Data_for_IC_trend_tables!$A$1:$G$49194,7,FALSE)-VLOOKUP(CONCATENATE($B33,"_",Z$4,"_",$C$52,"_",$C$49),Data_for_IC_trend_tables!$A$1:$G$49194,7,FALSE)+VLOOKUP(CONCATENATE($B33,"_",Z$4,"_",$C$51,"_",$C$49),Data_for_IC_trend_tables!$A$1:$G$49194,7,FALSE),"-")</f>
        <v>64.892153179232011</v>
      </c>
      <c r="AA33" s="30"/>
      <c r="AB33" s="34">
        <f>IFERROR(VLOOKUP(CONCATENATE($B33,"_",AB$4,"_",$C$50,"_",$C$49),Data_for_IC_trend_tables!$A$1:$G$49194,7,FALSE)-VLOOKUP(CONCATENATE($B33,"_",AB$4,"_",$C$52,"_",$C$49),Data_for_IC_trend_tables!$A$1:$G$49194,7,FALSE)+VLOOKUP(CONCATENATE($B33,"_",AB$4,"_",$C$51,"_",$C$49),Data_for_IC_trend_tables!$A$1:$G$49194,7,FALSE),"-")</f>
        <v>64.892153179232011</v>
      </c>
      <c r="AC33" s="241">
        <v>0.3</v>
      </c>
      <c r="AD33" s="38" t="str">
        <f t="shared" si="2"/>
        <v>Yes</v>
      </c>
      <c r="AE33" s="58">
        <f t="shared" si="3"/>
        <v>-0.1072515311225693</v>
      </c>
      <c r="AF33" s="140" t="s">
        <v>76</v>
      </c>
      <c r="AH33"/>
      <c r="AJ33" s="19"/>
      <c r="AK33" s="19"/>
    </row>
    <row r="34" spans="2:55" s="3" customFormat="1" x14ac:dyDescent="0.2">
      <c r="B34" s="100" t="s">
        <v>182</v>
      </c>
      <c r="C34" s="147" t="s">
        <v>68</v>
      </c>
      <c r="D34" s="30"/>
      <c r="E34" s="30"/>
      <c r="F34" s="30"/>
      <c r="G34" s="30"/>
      <c r="H34" s="30"/>
      <c r="I34" s="148">
        <v>1940.4352598586629</v>
      </c>
      <c r="J34" s="30"/>
      <c r="K34" s="30"/>
      <c r="L34" s="30"/>
      <c r="M34" s="30"/>
      <c r="N34" s="30"/>
      <c r="O34" s="30"/>
      <c r="P34" s="30"/>
      <c r="Q34" s="30"/>
      <c r="R34" s="30"/>
      <c r="S34" s="30"/>
      <c r="T34" s="30"/>
      <c r="U34" s="30"/>
      <c r="V34" s="30"/>
      <c r="W34" s="30"/>
      <c r="X34" s="148">
        <v>1190.2267200000001</v>
      </c>
      <c r="Y34" s="295">
        <v>1416.942723211389</v>
      </c>
      <c r="Z34" s="295">
        <v>1644.17</v>
      </c>
      <c r="AA34" s="274"/>
      <c r="AB34" s="295">
        <v>1644.17</v>
      </c>
      <c r="AC34" s="241">
        <v>0.27</v>
      </c>
      <c r="AD34" s="38" t="str">
        <f t="shared" si="2"/>
        <v>No</v>
      </c>
      <c r="AE34" s="58">
        <f>IFERROR(IF(AF34="x",((AB34-I34)/I34)-(AC34*-1),""),"")</f>
        <v>0.117320203880318</v>
      </c>
      <c r="AF34" s="140" t="s">
        <v>76</v>
      </c>
      <c r="AH34"/>
      <c r="AJ34" s="19"/>
      <c r="AK34" s="19"/>
    </row>
    <row r="35" spans="2:55" s="3" customFormat="1" x14ac:dyDescent="0.2">
      <c r="B35" s="53" t="s">
        <v>220</v>
      </c>
      <c r="C35" s="61" t="s">
        <v>220</v>
      </c>
      <c r="D35" s="30">
        <f>IFERROR(VLOOKUP(CONCATENATE($B35,"_",D$4,"_",$C$50,"_",$C$49),Data_for_IC_trend_tables!$A$1:$G$49194,7,FALSE),"-")</f>
        <v>1981.4582854616101</v>
      </c>
      <c r="E35" s="30">
        <f>IFERROR(VLOOKUP(CONCATENATE($B35,"_",E$4,"_",$C$50,"_",$C$49),Data_for_IC_trend_tables!$A$1:$G$49194,7,FALSE),"-")</f>
        <v>1956.7122277957999</v>
      </c>
      <c r="F35" s="30">
        <f>IFERROR(VLOOKUP(CONCATENATE($B35,"_",F$4,"_",$C$50,"_",$C$49),Data_for_IC_trend_tables!$A$1:$G$49194,7,FALSE),"-")</f>
        <v>1874.583352508</v>
      </c>
      <c r="G35" s="30">
        <f>IFERROR(VLOOKUP(CONCATENATE($B35,"_",G$4,"_",$C$50,"_",$C$49),Data_for_IC_trend_tables!$A$1:$G$49194,7,FALSE),"-")</f>
        <v>1927.181204064</v>
      </c>
      <c r="H35" s="30">
        <f>IFERROR(VLOOKUP(CONCATENATE($B35,"_",H$4,"_",$C$50,"_",$C$49),Data_for_IC_trend_tables!$A$1:$G$49194,7,FALSE),"-")</f>
        <v>1887.2198515801999</v>
      </c>
      <c r="I35" s="30">
        <f>IFERROR(VLOOKUP(CONCATENATE($B35,"_",I$4,"_",$C$50,"_",$C$49),Data_for_IC_trend_tables!$A$1:$G$49194,7,FALSE),"-")</f>
        <v>1883.6054721057001</v>
      </c>
      <c r="J35" s="30">
        <f>IFERROR(VLOOKUP(CONCATENATE($B35,"_",J$4,"_",$C$50,"_",$C$49),Data_for_IC_trend_tables!$A$1:$G$49194,7,FALSE),"-")</f>
        <v>1869.3878236830001</v>
      </c>
      <c r="K35" s="30">
        <f>IFERROR(VLOOKUP(CONCATENATE($B35,"_",K$4,"_",$C$50,"_",$C$49),Data_for_IC_trend_tables!$A$1:$G$49194,7,FALSE),"-")</f>
        <v>1835.003021154</v>
      </c>
      <c r="L35" s="30">
        <f>IFERROR(VLOOKUP(CONCATENATE($B35,"_",L$4,"_",$C$50,"_",$C$49),Data_for_IC_trend_tables!$A$1:$G$49194,7,FALSE),"-")</f>
        <v>1825.4699676990001</v>
      </c>
      <c r="M35" s="30">
        <f>IFERROR(VLOOKUP(CONCATENATE($B35,"_",M$4,"_",$C$50,"_",$C$49),Data_for_IC_trend_tables!$A$1:$G$49194,7,FALSE),"-")</f>
        <v>1772.19798443895</v>
      </c>
      <c r="N35" s="30">
        <f>IFERROR(VLOOKUP(CONCATENATE($B35,"_",N$4,"_",$C$50,"_",$C$49),Data_for_IC_trend_tables!$A$1:$G$49194,7,FALSE),"-")</f>
        <v>1828.0047913830001</v>
      </c>
      <c r="O35" s="30">
        <f>IFERROR(VLOOKUP(CONCATENATE($B35,"_",O$4,"_",$C$50,"_",$C$49),Data_for_IC_trend_tables!$A$1:$G$49194,7,FALSE),"-")</f>
        <v>1688.7957133570001</v>
      </c>
      <c r="P35" s="30">
        <f>IFERROR(VLOOKUP(CONCATENATE($B35,"_",P$4,"_",$C$50,"_",$C$49),Data_for_IC_trend_tables!$A$1:$G$49194,7,FALSE),"-")</f>
        <v>1697.0447640320001</v>
      </c>
      <c r="Q35" s="30">
        <f>IFERROR(VLOOKUP(CONCATENATE($B35,"_",Q$4,"_",$C$50,"_",$C$49),Data_for_IC_trend_tables!$A$1:$G$49194,7,FALSE),"-")</f>
        <v>1681.3467714229801</v>
      </c>
      <c r="R35" s="30">
        <f>IFERROR(VLOOKUP(CONCATENATE($B35,"_",R$4,"_",$C$50,"_",$C$49),Data_for_IC_trend_tables!$A$1:$G$49194,7,FALSE),"-")</f>
        <v>1522.4382247372</v>
      </c>
      <c r="S35" s="30">
        <f>IFERROR(VLOOKUP(CONCATENATE($B35,"_",S$4,"_",$C$50,"_",$C$49),Data_for_IC_trend_tables!$A$1:$G$49194,7,FALSE),"-")</f>
        <v>1534.0580153491901</v>
      </c>
      <c r="T35" s="30">
        <f>IFERROR(VLOOKUP(CONCATENATE($B35,"_",T$4,"_",$C$50,"_",$C$49),Data_for_IC_trend_tables!$A$1:$G$49194,7,FALSE),"-")</f>
        <v>1505.8873324358999</v>
      </c>
      <c r="U35" s="30">
        <f>IFERROR(VLOOKUP(CONCATENATE($B35,"_",U$4,"_",$C$50,"_",$C$49),Data_for_IC_trend_tables!$A$1:$G$49194,7,FALSE),"-")</f>
        <v>1483.9717875849001</v>
      </c>
      <c r="V35" s="30">
        <f>IFERROR(VLOOKUP(CONCATENATE($B35,"_",V$4,"_",$C$50,"_",$C$49),Data_for_IC_trend_tables!$A$1:$G$49194,7,FALSE),"-")</f>
        <v>1518.4560631296999</v>
      </c>
      <c r="W35" s="30">
        <f>IFERROR(VLOOKUP(CONCATENATE($B35,"_",W$4,"_",$C$50,"_",$C$49),Data_for_IC_trend_tables!$A$1:$G$49194,7,FALSE),"-")</f>
        <v>1415.8331881636</v>
      </c>
      <c r="X35" s="30">
        <f>IFERROR(VLOOKUP(CONCATENATE($B35,"_",X$4,"_",$C$50,"_",$C$49),Data_for_IC_trend_tables!$A$1:$G$49194,7,FALSE),"-")</f>
        <v>1335.8315917297</v>
      </c>
      <c r="Y35" s="30">
        <f>IFERROR(VLOOKUP(CONCATENATE($B35,"_",Y$4,"_",$C$50,"_",$C$49),Data_for_IC_trend_tables!$A$1:$G$49194,7,FALSE),"-")</f>
        <v>1374.6699965888999</v>
      </c>
      <c r="Z35" s="30">
        <f>IFERROR(VLOOKUP(CONCATENATE($B35,"_",Z$4,"_",$C$50,"_",$C$49),Data_for_IC_trend_tables!$A$1:$G$49194,7,FALSE),"-")</f>
        <v>1280.6750771858999</v>
      </c>
      <c r="AA35" s="30"/>
      <c r="AB35" s="30">
        <f>IFERROR(VLOOKUP(CONCATENATE($B35,"_",AB$4,"_",$C$50,"_",$C$49),Data_for_IC_trend_tables!$A$1:$G$49194,7,FALSE),"-")</f>
        <v>1280.6750771858999</v>
      </c>
      <c r="AC35" s="241">
        <v>0.22</v>
      </c>
      <c r="AD35" s="38" t="str">
        <f t="shared" si="2"/>
        <v>Yes</v>
      </c>
      <c r="AE35" s="58">
        <f t="shared" si="3"/>
        <v>-0.10009377964153962</v>
      </c>
      <c r="AF35" s="140" t="s">
        <v>76</v>
      </c>
      <c r="AH35"/>
      <c r="AJ35" s="19"/>
      <c r="AK35" s="19"/>
    </row>
    <row r="36" spans="2:55" customFormat="1" x14ac:dyDescent="0.2">
      <c r="Y36" s="113"/>
      <c r="Z36" s="113"/>
      <c r="AA36" s="13"/>
      <c r="AB36" s="113"/>
      <c r="AC36" s="362">
        <f>COUNT(AC5:AC35)</f>
        <v>31</v>
      </c>
      <c r="AF36" s="363">
        <f>COUNTIFS(AF5:AF35,"x")</f>
        <v>31</v>
      </c>
    </row>
    <row r="37" spans="2:55" customFormat="1" ht="12.75" customHeight="1" x14ac:dyDescent="0.2">
      <c r="Y37" s="113"/>
      <c r="Z37" s="113"/>
      <c r="AA37" s="13"/>
      <c r="AB37" s="262"/>
      <c r="AC37" s="262"/>
      <c r="AD37" s="262"/>
      <c r="AE37" s="300"/>
      <c r="AF37" s="262"/>
    </row>
    <row r="38" spans="2:55" customFormat="1" ht="13.5" thickBot="1" x14ac:dyDescent="0.25">
      <c r="Y38" s="113"/>
      <c r="Z38" s="113"/>
      <c r="AA38" s="13"/>
      <c r="AB38" s="113"/>
      <c r="AE38" s="301"/>
    </row>
    <row r="39" spans="2:55" x14ac:dyDescent="0.2">
      <c r="C39" s="196" t="s">
        <v>64</v>
      </c>
      <c r="D39" s="450" t="s">
        <v>66</v>
      </c>
      <c r="E39" s="368"/>
      <c r="F39" s="368"/>
      <c r="G39" s="368"/>
      <c r="H39" s="368"/>
      <c r="I39" s="368"/>
      <c r="J39" s="368"/>
      <c r="K39" s="368"/>
      <c r="L39" s="368"/>
      <c r="M39" s="368"/>
      <c r="N39" s="368"/>
      <c r="O39" s="368"/>
      <c r="P39" s="368"/>
      <c r="Q39" s="369"/>
      <c r="R39" s="195"/>
      <c r="S39" s="195"/>
      <c r="T39" s="195"/>
      <c r="U39" s="195"/>
      <c r="V39" s="195"/>
      <c r="W39" s="195"/>
      <c r="X39" s="195"/>
      <c r="Y39" s="195"/>
      <c r="Z39" s="195"/>
      <c r="AA39" s="240"/>
      <c r="AB39" s="195"/>
      <c r="AC39" s="195"/>
      <c r="AD39" s="195"/>
      <c r="AE39" s="302"/>
      <c r="AF39" s="195"/>
      <c r="AG39" s="195"/>
      <c r="AI39" s="195"/>
      <c r="AJ39" s="195"/>
      <c r="AK39" s="195"/>
      <c r="AL39" s="195"/>
      <c r="AM39" s="195"/>
      <c r="AN39" s="195"/>
      <c r="AO39" s="195"/>
      <c r="AP39" s="195"/>
      <c r="AQ39" s="195"/>
      <c r="AR39" s="195"/>
      <c r="AS39" s="195"/>
      <c r="AT39" s="195"/>
      <c r="AU39" s="195"/>
      <c r="AV39" s="195"/>
      <c r="AW39" s="195"/>
      <c r="AX39" s="195"/>
      <c r="AY39" s="195"/>
      <c r="AZ39" s="195"/>
      <c r="BA39" s="195"/>
      <c r="BB39" s="195"/>
      <c r="BC39" s="195"/>
    </row>
    <row r="40" spans="2:55" x14ac:dyDescent="0.2">
      <c r="C40" s="197" t="s">
        <v>84</v>
      </c>
      <c r="D40" s="376" t="s">
        <v>85</v>
      </c>
      <c r="E40" s="377"/>
      <c r="F40" s="377"/>
      <c r="G40" s="377"/>
      <c r="H40" s="377"/>
      <c r="I40" s="377"/>
      <c r="J40" s="377"/>
      <c r="K40" s="377"/>
      <c r="L40" s="377"/>
      <c r="M40" s="377"/>
      <c r="N40" s="377"/>
      <c r="O40" s="377"/>
      <c r="P40" s="377"/>
      <c r="Q40" s="378"/>
      <c r="R40" s="195"/>
      <c r="S40" s="195"/>
      <c r="T40" s="195"/>
      <c r="U40" s="195"/>
      <c r="V40" s="195"/>
      <c r="W40" s="195"/>
      <c r="X40" s="195"/>
      <c r="Y40" s="195"/>
      <c r="Z40" s="195"/>
      <c r="AA40" s="240"/>
      <c r="AB40" s="195"/>
      <c r="AC40" s="195"/>
      <c r="AD40" s="195"/>
      <c r="AE40" s="195"/>
      <c r="AF40" s="195"/>
      <c r="AG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row>
    <row r="41" spans="2:55" ht="39.75" customHeight="1" x14ac:dyDescent="0.2">
      <c r="B41" s="13"/>
      <c r="C41" s="198" t="s">
        <v>86</v>
      </c>
      <c r="D41" s="376" t="s">
        <v>212</v>
      </c>
      <c r="E41" s="377"/>
      <c r="F41" s="377"/>
      <c r="G41" s="377"/>
      <c r="H41" s="377"/>
      <c r="I41" s="377"/>
      <c r="J41" s="377"/>
      <c r="K41" s="377"/>
      <c r="L41" s="377"/>
      <c r="M41" s="377"/>
      <c r="N41" s="377"/>
      <c r="O41" s="377"/>
      <c r="P41" s="377"/>
      <c r="Q41" s="378"/>
      <c r="R41" s="149"/>
      <c r="S41" s="149"/>
      <c r="T41" s="149"/>
      <c r="U41" s="149"/>
      <c r="V41" s="149"/>
      <c r="W41" s="149"/>
      <c r="X41" s="149"/>
      <c r="Y41" s="168"/>
      <c r="Z41" s="168"/>
      <c r="AA41" s="275"/>
      <c r="AB41" s="168"/>
      <c r="AC41" s="149"/>
      <c r="AD41" s="149"/>
      <c r="AE41" s="149"/>
      <c r="AF41" s="149"/>
      <c r="AG41" s="149"/>
      <c r="AI41" s="149"/>
      <c r="AJ41" s="151"/>
    </row>
    <row r="42" spans="2:55" x14ac:dyDescent="0.2">
      <c r="C42" s="199" t="s">
        <v>68</v>
      </c>
      <c r="D42" s="451" t="s">
        <v>266</v>
      </c>
      <c r="E42" s="377"/>
      <c r="F42" s="377"/>
      <c r="G42" s="377"/>
      <c r="H42" s="377"/>
      <c r="I42" s="377"/>
      <c r="J42" s="377"/>
      <c r="K42" s="377"/>
      <c r="L42" s="377"/>
      <c r="M42" s="377"/>
      <c r="N42" s="377"/>
      <c r="O42" s="377"/>
      <c r="P42" s="377"/>
      <c r="Q42" s="378"/>
      <c r="AC42" s="113"/>
      <c r="AD42" s="113"/>
      <c r="AE42" s="113"/>
      <c r="AJ42" s="113"/>
      <c r="AK42" s="113"/>
    </row>
    <row r="43" spans="2:55" x14ac:dyDescent="0.2">
      <c r="C43" s="200"/>
      <c r="D43" s="451"/>
      <c r="E43" s="377"/>
      <c r="F43" s="377"/>
      <c r="G43" s="377"/>
      <c r="H43" s="377"/>
      <c r="I43" s="377"/>
      <c r="J43" s="377"/>
      <c r="K43" s="377"/>
      <c r="L43" s="377"/>
      <c r="M43" s="377"/>
      <c r="N43" s="377"/>
      <c r="O43" s="377"/>
      <c r="P43" s="377"/>
      <c r="Q43" s="378"/>
      <c r="AC43" s="113"/>
      <c r="AD43" s="113"/>
      <c r="AE43" s="113"/>
      <c r="AJ43" s="113"/>
      <c r="AK43" s="113"/>
    </row>
    <row r="44" spans="2:55" x14ac:dyDescent="0.2">
      <c r="C44" s="200" t="s">
        <v>220</v>
      </c>
      <c r="D44" s="377" t="s">
        <v>225</v>
      </c>
      <c r="E44" s="377"/>
      <c r="F44" s="377"/>
      <c r="G44" s="377"/>
      <c r="H44" s="377"/>
      <c r="I44" s="377"/>
      <c r="J44" s="377"/>
      <c r="K44" s="377"/>
      <c r="L44" s="377"/>
      <c r="M44" s="377"/>
      <c r="N44" s="377"/>
      <c r="O44" s="377"/>
      <c r="P44" s="377"/>
      <c r="Q44" s="378"/>
    </row>
    <row r="45" spans="2:55" ht="60.75" customHeight="1" x14ac:dyDescent="0.2">
      <c r="C45" s="329" t="s">
        <v>249</v>
      </c>
      <c r="D45" s="439" t="s">
        <v>268</v>
      </c>
      <c r="E45" s="452"/>
      <c r="F45" s="452"/>
      <c r="G45" s="452"/>
      <c r="H45" s="452"/>
      <c r="I45" s="452"/>
      <c r="J45" s="452"/>
      <c r="K45" s="452"/>
      <c r="L45" s="452"/>
      <c r="M45" s="452"/>
      <c r="N45" s="452"/>
      <c r="O45" s="452"/>
      <c r="P45" s="452"/>
      <c r="Q45" s="453"/>
    </row>
    <row r="46" spans="2:55" ht="68.25" customHeight="1" thickBot="1" x14ac:dyDescent="0.25">
      <c r="C46" s="254" t="s">
        <v>260</v>
      </c>
      <c r="D46" s="377"/>
      <c r="E46" s="377"/>
      <c r="F46" s="377"/>
      <c r="G46" s="377"/>
      <c r="H46" s="377"/>
      <c r="I46" s="377"/>
      <c r="J46" s="377"/>
      <c r="K46" s="377"/>
      <c r="L46" s="377"/>
      <c r="M46" s="377"/>
      <c r="N46" s="377"/>
      <c r="O46" s="377"/>
      <c r="P46" s="377"/>
      <c r="Q46" s="378"/>
    </row>
    <row r="47" spans="2:55" ht="25.5" x14ac:dyDescent="0.2">
      <c r="C47" s="202" t="s">
        <v>202</v>
      </c>
      <c r="D47" s="377"/>
      <c r="E47" s="377"/>
      <c r="F47" s="377"/>
      <c r="G47" s="377"/>
      <c r="H47" s="377"/>
      <c r="I47" s="377"/>
      <c r="J47" s="377"/>
      <c r="K47" s="377"/>
      <c r="L47" s="377"/>
      <c r="M47" s="377"/>
      <c r="N47" s="377"/>
      <c r="O47" s="377"/>
      <c r="P47" s="377"/>
      <c r="Q47" s="378"/>
    </row>
    <row r="48" spans="2:55" ht="39" customHeight="1" thickBot="1" x14ac:dyDescent="0.25">
      <c r="C48" s="380" t="s">
        <v>231</v>
      </c>
      <c r="D48" s="387"/>
      <c r="E48" s="387"/>
      <c r="F48" s="387"/>
      <c r="G48" s="387"/>
      <c r="H48" s="387"/>
      <c r="I48" s="387"/>
      <c r="J48" s="387"/>
      <c r="K48" s="387"/>
      <c r="L48" s="387"/>
      <c r="M48" s="387"/>
      <c r="N48" s="387"/>
      <c r="O48" s="387"/>
      <c r="P48" s="387"/>
      <c r="Q48" s="388"/>
    </row>
    <row r="49" spans="3:9" x14ac:dyDescent="0.2">
      <c r="C49" s="22" t="s">
        <v>203</v>
      </c>
    </row>
    <row r="50" spans="3:9" x14ac:dyDescent="0.2">
      <c r="C50" s="113" t="s">
        <v>122</v>
      </c>
    </row>
    <row r="51" spans="3:9" x14ac:dyDescent="0.2">
      <c r="C51" s="113" t="s">
        <v>134</v>
      </c>
    </row>
    <row r="52" spans="3:9" x14ac:dyDescent="0.2">
      <c r="C52" s="113" t="s">
        <v>132</v>
      </c>
    </row>
    <row r="53" spans="3:9" x14ac:dyDescent="0.2">
      <c r="C53" s="113" t="s">
        <v>138</v>
      </c>
    </row>
    <row r="56" spans="3:9" ht="94.5" customHeight="1" x14ac:dyDescent="0.2">
      <c r="C56"/>
      <c r="D56"/>
      <c r="E56"/>
      <c r="F56"/>
      <c r="G56"/>
      <c r="H56"/>
      <c r="I56"/>
    </row>
  </sheetData>
  <mergeCells count="10">
    <mergeCell ref="D46:Q46"/>
    <mergeCell ref="D47:Q47"/>
    <mergeCell ref="C48:Q48"/>
    <mergeCell ref="D39:Q39"/>
    <mergeCell ref="D40:Q40"/>
    <mergeCell ref="D41:Q41"/>
    <mergeCell ref="D42:Q42"/>
    <mergeCell ref="D43:Q43"/>
    <mergeCell ref="D44:Q44"/>
    <mergeCell ref="D45:Q45"/>
  </mergeCells>
  <conditionalFormatting sqref="AD5:AD35">
    <cfRule type="cellIs" dxfId="7" priority="1" operator="equal">
      <formula>"No"</formula>
    </cfRule>
  </conditionalFormatting>
  <printOptions gridLines="1" gridLinesSet="0"/>
  <pageMargins left="0.7" right="0.7" top="0.75" bottom="0.75" header="0.3" footer="0.3"/>
  <pageSetup paperSize="9" scale="5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pageSetUpPr fitToPage="1"/>
  </sheetPr>
  <dimension ref="A1:BK88"/>
  <sheetViews>
    <sheetView zoomScaleNormal="100" workbookViewId="0">
      <pane xSplit="4" ySplit="4" topLeftCell="AN14" activePane="bottomRight" state="frozen"/>
      <selection activeCell="C3" sqref="C3"/>
      <selection pane="topRight" activeCell="C3" sqref="C3"/>
      <selection pane="bottomLeft" activeCell="C3" sqref="C3"/>
      <selection pane="bottomRight" activeCell="AM38" sqref="AM38"/>
    </sheetView>
  </sheetViews>
  <sheetFormatPr baseColWidth="10" defaultColWidth="11.42578125" defaultRowHeight="12.75" x14ac:dyDescent="0.2"/>
  <cols>
    <col min="1" max="2" width="11.42578125" style="40"/>
    <col min="3" max="3" width="26.5703125" bestFit="1" customWidth="1"/>
    <col min="4" max="4" width="7.7109375" customWidth="1"/>
    <col min="5" max="5" width="12.28515625" style="2" bestFit="1" customWidth="1"/>
    <col min="6" max="14" width="8.5703125" style="2" customWidth="1"/>
    <col min="15" max="15" width="10.5703125" style="2" bestFit="1" customWidth="1"/>
    <col min="16" max="16" width="9.5703125" style="2" customWidth="1"/>
    <col min="17" max="17" width="10.5703125" style="2" bestFit="1" customWidth="1"/>
    <col min="18" max="20" width="9.5703125" style="2" customWidth="1"/>
    <col min="21" max="25" width="8.5703125" style="2" customWidth="1"/>
    <col min="26" max="34" width="8.5703125" customWidth="1"/>
    <col min="35" max="40" width="9.5703125" bestFit="1" customWidth="1"/>
    <col min="41" max="41" width="8.5703125" customWidth="1"/>
    <col min="42" max="43" width="8.5703125" style="40" customWidth="1"/>
    <col min="44" max="44" width="11.7109375" style="113" bestFit="1" customWidth="1"/>
    <col min="45" max="47" width="11.7109375" style="113" customWidth="1"/>
    <col min="48" max="48" width="11.7109375" style="267" customWidth="1"/>
    <col min="49" max="49" width="11.7109375" style="113" customWidth="1"/>
    <col min="50" max="50" width="10.7109375" style="5" customWidth="1"/>
    <col min="51" max="51" width="14.28515625" style="5" bestFit="1" customWidth="1"/>
    <col min="52" max="52" width="11" style="5" customWidth="1"/>
    <col min="53" max="53" width="7.5703125" customWidth="1"/>
  </cols>
  <sheetData>
    <row r="1" spans="2:53" ht="18" customHeight="1" x14ac:dyDescent="0.2">
      <c r="C1" s="260" t="s">
        <v>51</v>
      </c>
      <c r="D1" s="1"/>
    </row>
    <row r="2" spans="2:53" x14ac:dyDescent="0.2">
      <c r="C2" s="261" t="str">
        <f>NOx!C2</f>
        <v>Reported until 30.7.2024</v>
      </c>
      <c r="D2" s="4"/>
      <c r="AX2" s="42"/>
    </row>
    <row r="3" spans="2:53" x14ac:dyDescent="0.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W3" s="13"/>
    </row>
    <row r="4" spans="2:53" s="3" customFormat="1" ht="81.75" customHeight="1" x14ac:dyDescent="0.2">
      <c r="B4" s="179" t="s">
        <v>186</v>
      </c>
      <c r="C4" s="179" t="s">
        <v>42</v>
      </c>
      <c r="D4" s="180" t="s">
        <v>72</v>
      </c>
      <c r="E4" s="179">
        <v>1980</v>
      </c>
      <c r="F4" s="179">
        <v>1981</v>
      </c>
      <c r="G4" s="179">
        <v>1982</v>
      </c>
      <c r="H4" s="179">
        <v>1983</v>
      </c>
      <c r="I4" s="179">
        <v>1984</v>
      </c>
      <c r="J4" s="179">
        <v>1985</v>
      </c>
      <c r="K4" s="179">
        <v>1986</v>
      </c>
      <c r="L4" s="179">
        <v>1987</v>
      </c>
      <c r="M4" s="179">
        <v>1988</v>
      </c>
      <c r="N4" s="179">
        <v>1989</v>
      </c>
      <c r="O4" s="179">
        <v>1990</v>
      </c>
      <c r="P4" s="179">
        <v>1991</v>
      </c>
      <c r="Q4" s="179">
        <v>1992</v>
      </c>
      <c r="R4" s="179">
        <v>1993</v>
      </c>
      <c r="S4" s="179">
        <v>1994</v>
      </c>
      <c r="T4" s="179">
        <v>1995</v>
      </c>
      <c r="U4" s="179">
        <v>1996</v>
      </c>
      <c r="V4" s="179">
        <v>1997</v>
      </c>
      <c r="W4" s="179">
        <v>1998</v>
      </c>
      <c r="X4" s="179">
        <v>1999</v>
      </c>
      <c r="Y4" s="179">
        <v>2000</v>
      </c>
      <c r="Z4" s="179">
        <v>2001</v>
      </c>
      <c r="AA4" s="179">
        <v>2002</v>
      </c>
      <c r="AB4" s="179">
        <v>2003</v>
      </c>
      <c r="AC4" s="179">
        <v>2004</v>
      </c>
      <c r="AD4" s="179">
        <v>2005</v>
      </c>
      <c r="AE4" s="179">
        <v>2006</v>
      </c>
      <c r="AF4" s="179">
        <v>2007</v>
      </c>
      <c r="AG4" s="179">
        <v>2008</v>
      </c>
      <c r="AH4" s="179">
        <v>2009</v>
      </c>
      <c r="AI4" s="179">
        <v>2010</v>
      </c>
      <c r="AJ4" s="179">
        <v>2011</v>
      </c>
      <c r="AK4" s="179">
        <v>2012</v>
      </c>
      <c r="AL4" s="179">
        <v>2013</v>
      </c>
      <c r="AM4" s="179">
        <v>2014</v>
      </c>
      <c r="AN4" s="179">
        <v>2015</v>
      </c>
      <c r="AO4" s="179">
        <v>2016</v>
      </c>
      <c r="AP4" s="179">
        <v>2017</v>
      </c>
      <c r="AQ4" s="179">
        <v>2018</v>
      </c>
      <c r="AR4" s="179">
        <v>2019</v>
      </c>
      <c r="AS4" s="179">
        <v>2020</v>
      </c>
      <c r="AT4" s="179">
        <v>2021</v>
      </c>
      <c r="AU4" s="179">
        <v>2022</v>
      </c>
      <c r="AV4" s="268"/>
      <c r="AW4" s="179">
        <v>2022</v>
      </c>
      <c r="AX4" s="178" t="s">
        <v>219</v>
      </c>
      <c r="AY4" s="181" t="str">
        <f>CONCATENATE("Compliance with the HM P for ",$AW$4)</f>
        <v>Compliance with the HM P for 2022</v>
      </c>
      <c r="AZ4" s="181" t="s">
        <v>214</v>
      </c>
      <c r="BA4" s="183" t="s">
        <v>77</v>
      </c>
    </row>
    <row r="5" spans="2:53" s="3" customFormat="1" x14ac:dyDescent="0.2">
      <c r="B5" s="53" t="s">
        <v>121</v>
      </c>
      <c r="C5" s="55" t="s">
        <v>0</v>
      </c>
      <c r="D5" s="56"/>
      <c r="E5" s="30" t="str">
        <f>IFERROR(VLOOKUP(CONCATENATE($B5,"_",E$4,"_",$C$85,"_",$C$84),Data_for_IC_trend_tables!$A$1:$G$49194,7,FALSE)*1000,"-")</f>
        <v>-</v>
      </c>
      <c r="F5" s="30" t="str">
        <f>IFERROR(VLOOKUP(CONCATENATE($B5,"_",F$4,"_",$C$85,"_",$C$84),Data_for_IC_trend_tables!$A$1:$G$49194,7,FALSE)*1000,"-")</f>
        <v>-</v>
      </c>
      <c r="G5" s="30" t="str">
        <f>IFERROR(VLOOKUP(CONCATENATE($B5,"_",G$4,"_",$C$85,"_",$C$84),Data_for_IC_trend_tables!$A$1:$G$49194,7,FALSE)*1000,"-")</f>
        <v>-</v>
      </c>
      <c r="H5" s="30" t="str">
        <f>IFERROR(VLOOKUP(CONCATENATE($B5,"_",H$4,"_",$C$85,"_",$C$84),Data_for_IC_trend_tables!$A$1:$G$49194,7,FALSE)*1000,"-")</f>
        <v>-</v>
      </c>
      <c r="I5" s="30" t="str">
        <f>IFERROR(VLOOKUP(CONCATENATE($B5,"_",I$4,"_",$C$85,"_",$C$84),Data_for_IC_trend_tables!$A$1:$G$49194,7,FALSE)*1000,"-")</f>
        <v>-</v>
      </c>
      <c r="J5" s="30" t="str">
        <f>IFERROR(VLOOKUP(CONCATENATE($B5,"_",J$4,"_",$C$85,"_",$C$84),Data_for_IC_trend_tables!$A$1:$G$49194,7,FALSE)*1000,"-")</f>
        <v>-</v>
      </c>
      <c r="K5" s="30" t="str">
        <f>IFERROR(VLOOKUP(CONCATENATE($B5,"_",K$4,"_",$C$85,"_",$C$84),Data_for_IC_trend_tables!$A$1:$G$49194,7,FALSE)*1000,"-")</f>
        <v>-</v>
      </c>
      <c r="L5" s="30" t="str">
        <f>IFERROR(VLOOKUP(CONCATENATE($B5,"_",L$4,"_",$C$85,"_",$C$84),Data_for_IC_trend_tables!$A$1:$G$49194,7,FALSE)*1000,"-")</f>
        <v>-</v>
      </c>
      <c r="M5" s="30" t="str">
        <f>IFERROR(VLOOKUP(CONCATENATE($B5,"_",M$4,"_",$C$85,"_",$C$84),Data_for_IC_trend_tables!$A$1:$G$49194,7,FALSE)*1000,"-")</f>
        <v>-</v>
      </c>
      <c r="N5" s="30" t="str">
        <f>IFERROR(VLOOKUP(CONCATENATE($B5,"_",N$4,"_",$C$85,"_",$C$84),Data_for_IC_trend_tables!$A$1:$G$49194,7,FALSE)*1000,"-")</f>
        <v>-</v>
      </c>
      <c r="O5" s="30">
        <f>IFERROR(VLOOKUP(CONCATENATE($B5,"_",O$4,"_",$C$85,"_",$C$84),Data_for_IC_trend_tables!$A$1:$G$49194,7,FALSE)*1000,"-")</f>
        <v>0.641257710188886</v>
      </c>
      <c r="P5" s="30">
        <f>IFERROR(VLOOKUP(CONCATENATE($B5,"_",P$4,"_",$C$85,"_",$C$84),Data_for_IC_trend_tables!$A$1:$G$49194,7,FALSE)*1000,"-")</f>
        <v>0.631774172114414</v>
      </c>
      <c r="Q5" s="30">
        <f>IFERROR(VLOOKUP(CONCATENATE($B5,"_",Q$4,"_",$C$85,"_",$C$84),Data_for_IC_trend_tables!$A$1:$G$49194,7,FALSE)*1000,"-")</f>
        <v>0.58738550546763801</v>
      </c>
      <c r="R5" s="30">
        <f>IFERROR(VLOOKUP(CONCATENATE($B5,"_",R$4,"_",$C$85,"_",$C$84),Data_for_IC_trend_tables!$A$1:$G$49194,7,FALSE)*1000,"-")</f>
        <v>0.56382315778944103</v>
      </c>
      <c r="S5" s="30">
        <f>IFERROR(VLOOKUP(CONCATENATE($B5,"_",S$4,"_",$C$85,"_",$C$84),Data_for_IC_trend_tables!$A$1:$G$49194,7,FALSE)*1000,"-")</f>
        <v>0.54947557619905696</v>
      </c>
      <c r="T5" s="30">
        <f>IFERROR(VLOOKUP(CONCATENATE($B5,"_",T$4,"_",$C$85,"_",$C$84),Data_for_IC_trend_tables!$A$1:$G$49194,7,FALSE)*1000,"-")</f>
        <v>0.53495469663629402</v>
      </c>
      <c r="U5" s="30">
        <f>IFERROR(VLOOKUP(CONCATENATE($B5,"_",U$4,"_",$C$85,"_",$C$84),Data_for_IC_trend_tables!$A$1:$G$49194,7,FALSE)*1000,"-")</f>
        <v>0.52706404980115007</v>
      </c>
      <c r="V5" s="30">
        <f>IFERROR(VLOOKUP(CONCATENATE($B5,"_",V$4,"_",$C$85,"_",$C$84),Data_for_IC_trend_tables!$A$1:$G$49194,7,FALSE)*1000,"-")</f>
        <v>0.50198750060491104</v>
      </c>
      <c r="W5" s="30">
        <f>IFERROR(VLOOKUP(CONCATENATE($B5,"_",W$4,"_",$C$85,"_",$C$84),Data_for_IC_trend_tables!$A$1:$G$49194,7,FALSE)*1000,"-")</f>
        <v>0.47357733285244696</v>
      </c>
      <c r="X5" s="30">
        <f>IFERROR(VLOOKUP(CONCATENATE($B5,"_",X$4,"_",$C$85,"_",$C$84),Data_for_IC_trend_tables!$A$1:$G$49194,7,FALSE)*1000,"-")</f>
        <v>0.41202527769498998</v>
      </c>
      <c r="Y5" s="30">
        <f>IFERROR(VLOOKUP(CONCATENATE($B5,"_",Y$4,"_",$C$85,"_",$C$84),Data_for_IC_trend_tables!$A$1:$G$49194,7,FALSE)*1000,"-")</f>
        <v>0.37787556811176598</v>
      </c>
      <c r="Z5" s="30">
        <f>IFERROR(VLOOKUP(CONCATENATE($B5,"_",Z$4,"_",$C$85,"_",$C$84),Data_for_IC_trend_tables!$A$1:$G$49194,7,FALSE)*1000,"-")</f>
        <v>0.56841156288101291</v>
      </c>
      <c r="AA5" s="30">
        <f>IFERROR(VLOOKUP(CONCATENATE($B5,"_",AA$4,"_",$C$85,"_",$C$84),Data_for_IC_trend_tables!$A$1:$G$49194,7,FALSE)*1000,"-")</f>
        <v>0.77244434784901206</v>
      </c>
      <c r="AB5" s="30">
        <f>IFERROR(VLOOKUP(CONCATENATE($B5,"_",AB$4,"_",$C$85,"_",$C$84),Data_for_IC_trend_tables!$A$1:$G$49194,7,FALSE)*1000,"-")</f>
        <v>0.67019428886535404</v>
      </c>
      <c r="AC5" s="30">
        <f>IFERROR(VLOOKUP(CONCATENATE($B5,"_",AC$4,"_",$C$85,"_",$C$84),Data_for_IC_trend_tables!$A$1:$G$49194,7,FALSE)*1000,"-")</f>
        <v>0.74248551367822391</v>
      </c>
      <c r="AD5" s="30">
        <f>IFERROR(VLOOKUP(CONCATENATE($B5,"_",AD$4,"_",$C$85,"_",$C$84),Data_for_IC_trend_tables!$A$1:$G$49194,7,FALSE)*1000,"-")</f>
        <v>0.82117756605222503</v>
      </c>
      <c r="AE5" s="30">
        <f>IFERROR(VLOOKUP(CONCATENATE($B5,"_",AE$4,"_",$C$85,"_",$C$84),Data_for_IC_trend_tables!$A$1:$G$49194,7,FALSE)*1000,"-")</f>
        <v>0.67323782717993796</v>
      </c>
      <c r="AF5" s="30">
        <f>IFERROR(VLOOKUP(CONCATENATE($B5,"_",AF$4,"_",$C$85,"_",$C$84),Data_for_IC_trend_tables!$A$1:$G$49194,7,FALSE)*1000,"-")</f>
        <v>0.68648161378045203</v>
      </c>
      <c r="AG5" s="30">
        <f>IFERROR(VLOOKUP(CONCATENATE($B5,"_",AG$4,"_",$C$85,"_",$C$84),Data_for_IC_trend_tables!$A$1:$G$49194,7,FALSE)*1000,"-")</f>
        <v>1.00256702206869</v>
      </c>
      <c r="AH5" s="30">
        <f>IFERROR(VLOOKUP(CONCATENATE($B5,"_",AH$4,"_",$C$85,"_",$C$84),Data_for_IC_trend_tables!$A$1:$G$49194,7,FALSE)*1000,"-")</f>
        <v>1.44485568323687</v>
      </c>
      <c r="AI5" s="30">
        <f>IFERROR(VLOOKUP(CONCATENATE($B5,"_",AI$4,"_",$C$85,"_",$C$84),Data_for_IC_trend_tables!$A$1:$G$49194,7,FALSE)*1000,"-")</f>
        <v>1.9341994232674602</v>
      </c>
      <c r="AJ5" s="30">
        <f>IFERROR(VLOOKUP(CONCATENATE($B5,"_",AJ$4,"_",$C$85,"_",$C$84),Data_for_IC_trend_tables!$A$1:$G$49194,7,FALSE)*1000,"-")</f>
        <v>2.28914914101138</v>
      </c>
      <c r="AK5" s="30">
        <f>IFERROR(VLOOKUP(CONCATENATE($B5,"_",AK$4,"_",$C$85,"_",$C$84),Data_for_IC_trend_tables!$A$1:$G$49194,7,FALSE)*1000,"-")</f>
        <v>2.02859206774193</v>
      </c>
      <c r="AL5" s="30">
        <f>IFERROR(VLOOKUP(CONCATENATE($B5,"_",AL$4,"_",$C$85,"_",$C$84),Data_for_IC_trend_tables!$A$1:$G$49194,7,FALSE)*1000,"-")</f>
        <v>2.0704744508958903</v>
      </c>
      <c r="AM5" s="30">
        <f>IFERROR(VLOOKUP(CONCATENATE($B5,"_",AM$4,"_",$C$85,"_",$C$84),Data_for_IC_trend_tables!$A$1:$G$49194,7,FALSE)*1000,"-")</f>
        <v>2.1603380749304804</v>
      </c>
      <c r="AN5" s="30">
        <f>IFERROR(VLOOKUP(CONCATENATE($B5,"_",AN$4,"_",$C$85,"_",$C$84),Data_for_IC_trend_tables!$A$1:$G$49194,7,FALSE)*1000,"-")</f>
        <v>1.15881579479223</v>
      </c>
      <c r="AO5" s="30">
        <f>IFERROR(VLOOKUP(CONCATENATE($B5,"_",AO$4,"_",$C$85,"_",$C$84),Data_for_IC_trend_tables!$A$1:$G$49194,7,FALSE)*1000,"-")</f>
        <v>0.75573212491167396</v>
      </c>
      <c r="AP5" s="30">
        <f>IFERROR(VLOOKUP(CONCATENATE($B5,"_",AP$4,"_",$C$85,"_",$C$84),Data_for_IC_trend_tables!$A$1:$G$49194,7,FALSE)*1000,"-")</f>
        <v>1.7595204374823901</v>
      </c>
      <c r="AQ5" s="30">
        <f>IFERROR(VLOOKUP(CONCATENATE($B5,"_",AQ$4,"_",$C$85,"_",$C$84),Data_for_IC_trend_tables!$A$1:$G$49194,7,FALSE)*1000,"-")</f>
        <v>2.5049401854503199</v>
      </c>
      <c r="AR5" s="30">
        <f>IFERROR(VLOOKUP(CONCATENATE($B5,"_",AR$4,"_",$C$85,"_",$C$84),Data_for_IC_trend_tables!$A$1:$G$49194,7,FALSE)*1000,"-")</f>
        <v>1.8606833145359001</v>
      </c>
      <c r="AS5" s="30">
        <f>IFERROR(VLOOKUP(CONCATENATE($B5,"_",AS$4,"_",$C$85,"_",$C$84),Data_for_IC_trend_tables!$A$1:$G$49194,7,FALSE)*1000,"-")</f>
        <v>2.5078112747920298</v>
      </c>
      <c r="AT5" s="30">
        <f>IFERROR(VLOOKUP(CONCATENATE($B5,"_",AT$4,"_",$C$85,"_",$C$84),Data_for_IC_trend_tables!$A$1:$G$49194,7,FALSE)*1000,"-")</f>
        <v>3.4038219172985702</v>
      </c>
      <c r="AU5" s="30">
        <f>IFERROR(VLOOKUP(CONCATENATE($B5,"_",AU$4,"_",$C$85,"_",$C$84),Data_for_IC_trend_tables!$A$1:$G$49194,7,FALSE)*1000,"-")</f>
        <v>1.0141576977131399</v>
      </c>
      <c r="AV5" s="269"/>
      <c r="AW5" s="30">
        <f>IFERROR(VLOOKUP(CONCATENATE($B5,"_",AW$4,"_",$C$85,"_",$C$84),Data_for_IC_trend_tables!$A$1:$G$49194,7,FALSE)*1000,"-")</f>
        <v>1.0141576977131399</v>
      </c>
      <c r="AX5" s="89"/>
      <c r="AY5" s="38" t="str">
        <f>IF(ISBLANK(AX5),"",IF(AW5="-",CONCATENATE("no data for ",$AW$4),IF(AZ5&gt;0,"No","Yes")))</f>
        <v/>
      </c>
      <c r="AZ5" s="58" t="str">
        <f>IFERROR(IF(AW5=0,"",(AW5-AX5)/AX5),"")</f>
        <v/>
      </c>
      <c r="BA5" s="86"/>
    </row>
    <row r="6" spans="2:53" s="3" customFormat="1" x14ac:dyDescent="0.2">
      <c r="B6" s="53" t="s">
        <v>131</v>
      </c>
      <c r="C6" s="55" t="s">
        <v>1</v>
      </c>
      <c r="D6" s="56"/>
      <c r="E6" s="30" t="str">
        <f>IFERROR(VLOOKUP(CONCATENATE($B6,"_",E$4,"_",$C$85,"_",$C$84),Data_for_IC_trend_tables!$A$1:$G$49194,7,FALSE)*1000,"-")</f>
        <v>-</v>
      </c>
      <c r="F6" s="30" t="str">
        <f>IFERROR(VLOOKUP(CONCATENATE($B6,"_",F$4,"_",$C$85,"_",$C$84),Data_for_IC_trend_tables!$A$1:$G$49194,7,FALSE)*1000,"-")</f>
        <v>-</v>
      </c>
      <c r="G6" s="30" t="str">
        <f>IFERROR(VLOOKUP(CONCATENATE($B6,"_",G$4,"_",$C$85,"_",$C$84),Data_for_IC_trend_tables!$A$1:$G$49194,7,FALSE)*1000,"-")</f>
        <v>-</v>
      </c>
      <c r="H6" s="30">
        <f>IFERROR(VLOOKUP(CONCATENATE($B6,"_",H$4,"_",$C$85,"_",$C$84),Data_for_IC_trend_tables!$A$1:$G$49194,7,FALSE)*1000,"-")</f>
        <v>91</v>
      </c>
      <c r="I6" s="30">
        <f>IFERROR(VLOOKUP(CONCATENATE($B6,"_",I$4,"_",$C$85,"_",$C$84),Data_for_IC_trend_tables!$A$1:$G$49194,7,FALSE)*1000,"-")</f>
        <v>61</v>
      </c>
      <c r="J6" s="30">
        <f>IFERROR(VLOOKUP(CONCATENATE($B6,"_",J$4,"_",$C$85,"_",$C$84),Data_for_IC_trend_tables!$A$1:$G$49194,7,FALSE)*1000,"-")</f>
        <v>44</v>
      </c>
      <c r="K6" s="30">
        <f>IFERROR(VLOOKUP(CONCATENATE($B6,"_",K$4,"_",$C$85,"_",$C$84),Data_for_IC_trend_tables!$A$1:$G$49194,7,FALSE)*1000,"-")</f>
        <v>87</v>
      </c>
      <c r="L6" s="30">
        <f>IFERROR(VLOOKUP(CONCATENATE($B6,"_",L$4,"_",$C$85,"_",$C$84),Data_for_IC_trend_tables!$A$1:$G$49194,7,FALSE)*1000,"-")</f>
        <v>46</v>
      </c>
      <c r="M6" s="30">
        <f>IFERROR(VLOOKUP(CONCATENATE($B6,"_",M$4,"_",$C$85,"_",$C$84),Data_for_IC_trend_tables!$A$1:$G$49194,7,FALSE)*1000,"-")</f>
        <v>57</v>
      </c>
      <c r="N6" s="30">
        <f>IFERROR(VLOOKUP(CONCATENATE($B6,"_",N$4,"_",$C$85,"_",$C$84),Data_for_IC_trend_tables!$A$1:$G$49194,7,FALSE)*1000,"-")</f>
        <v>22</v>
      </c>
      <c r="O6" s="30">
        <f>IFERROR(VLOOKUP(CONCATENATE($B6,"_",O$4,"_",$C$85,"_",$C$84),Data_for_IC_trend_tables!$A$1:$G$49194,7,FALSE)*1000,"-")</f>
        <v>11</v>
      </c>
      <c r="P6" s="30">
        <f>IFERROR(VLOOKUP(CONCATENATE($B6,"_",P$4,"_",$C$85,"_",$C$84),Data_for_IC_trend_tables!$A$1:$G$49194,7,FALSE)*1000,"-")</f>
        <v>0.82</v>
      </c>
      <c r="Q6" s="30">
        <f>IFERROR(VLOOKUP(CONCATENATE($B6,"_",Q$4,"_",$C$85,"_",$C$84),Data_for_IC_trend_tables!$A$1:$G$49194,7,FALSE)*1000,"-")</f>
        <v>0.61</v>
      </c>
      <c r="R6" s="30">
        <f>IFERROR(VLOOKUP(CONCATENATE($B6,"_",R$4,"_",$C$85,"_",$C$84),Data_for_IC_trend_tables!$A$1:$G$49194,7,FALSE)*1000,"-")</f>
        <v>0.79</v>
      </c>
      <c r="S6" s="30">
        <f>IFERROR(VLOOKUP(CONCATENATE($B6,"_",S$4,"_",$C$85,"_",$C$84),Data_for_IC_trend_tables!$A$1:$G$49194,7,FALSE)*1000,"-")</f>
        <v>0.34</v>
      </c>
      <c r="T6" s="30">
        <f>IFERROR(VLOOKUP(CONCATENATE($B6,"_",T$4,"_",$C$85,"_",$C$84),Data_for_IC_trend_tables!$A$1:$G$49194,7,FALSE)*1000,"-")</f>
        <v>0.33399999999999996</v>
      </c>
      <c r="U6" s="30">
        <f>IFERROR(VLOOKUP(CONCATENATE($B6,"_",U$4,"_",$C$85,"_",$C$84),Data_for_IC_trend_tables!$A$1:$G$49194,7,FALSE)*1000,"-")</f>
        <v>9.0000000000000011E-3</v>
      </c>
      <c r="V6" s="30">
        <f>IFERROR(VLOOKUP(CONCATENATE($B6,"_",V$4,"_",$C$85,"_",$C$84),Data_for_IC_trend_tables!$A$1:$G$49194,7,FALSE)*1000,"-")</f>
        <v>9.0000000000000011E-3</v>
      </c>
      <c r="W6" s="30">
        <f>IFERROR(VLOOKUP(CONCATENATE($B6,"_",W$4,"_",$C$85,"_",$C$84),Data_for_IC_trend_tables!$A$1:$G$49194,7,FALSE)*1000,"-")</f>
        <v>0.01</v>
      </c>
      <c r="X6" s="30">
        <f>IFERROR(VLOOKUP(CONCATENATE($B6,"_",X$4,"_",$C$85,"_",$C$84),Data_for_IC_trend_tables!$A$1:$G$49194,7,FALSE)*1000,"-")</f>
        <v>5.3E-3</v>
      </c>
      <c r="Y6" s="30" t="str">
        <f>IFERROR(VLOOKUP(CONCATENATE($B6,"_",Y$4,"_",$C$85,"_",$C$84),Data_for_IC_trend_tables!$A$1:$G$49194,7,FALSE)*1000,"-")</f>
        <v>-</v>
      </c>
      <c r="Z6" s="30" t="str">
        <f>IFERROR(VLOOKUP(CONCATENATE($B6,"_",Z$4,"_",$C$85,"_",$C$84),Data_for_IC_trend_tables!$A$1:$G$49194,7,FALSE)*1000,"-")</f>
        <v>-</v>
      </c>
      <c r="AA6" s="30">
        <f>IFERROR(VLOOKUP(CONCATENATE($B6,"_",AA$4,"_",$C$85,"_",$C$84),Data_for_IC_trend_tables!$A$1:$G$49194,7,FALSE)*1000,"-")</f>
        <v>1</v>
      </c>
      <c r="AB6" s="30">
        <f>IFERROR(VLOOKUP(CONCATENATE($B6,"_",AB$4,"_",$C$85,"_",$C$84),Data_for_IC_trend_tables!$A$1:$G$49194,7,FALSE)*1000,"-")</f>
        <v>2.5</v>
      </c>
      <c r="AC6" s="30" t="str">
        <f>IFERROR(VLOOKUP(CONCATENATE($B6,"_",AC$4,"_",$C$85,"_",$C$84),Data_for_IC_trend_tables!$A$1:$G$49194,7,FALSE)*1000,"-")</f>
        <v>-</v>
      </c>
      <c r="AD6" s="30" t="str">
        <f>IFERROR(VLOOKUP(CONCATENATE($B6,"_",AD$4,"_",$C$85,"_",$C$84),Data_for_IC_trend_tables!$A$1:$G$49194,7,FALSE)*1000,"-")</f>
        <v>-</v>
      </c>
      <c r="AE6" s="30" t="str">
        <f>IFERROR(VLOOKUP(CONCATENATE($B6,"_",AE$4,"_",$C$85,"_",$C$84),Data_for_IC_trend_tables!$A$1:$G$49194,7,FALSE)*1000,"-")</f>
        <v>-</v>
      </c>
      <c r="AF6" s="30">
        <f>IFERROR(VLOOKUP(CONCATENATE($B6,"_",AF$4,"_",$C$85,"_",$C$84),Data_for_IC_trend_tables!$A$1:$G$49194,7,FALSE)*1000,"-")</f>
        <v>8.8774054770881197</v>
      </c>
      <c r="AG6" s="30" t="str">
        <f>IFERROR(VLOOKUP(CONCATENATE($B6,"_",AG$4,"_",$C$85,"_",$C$84),Data_for_IC_trend_tables!$A$1:$G$49194,7,FALSE)*1000,"-")</f>
        <v>-</v>
      </c>
      <c r="AH6" s="30" t="str">
        <f>IFERROR(VLOOKUP(CONCATENATE($B6,"_",AH$4,"_",$C$85,"_",$C$84),Data_for_IC_trend_tables!$A$1:$G$49194,7,FALSE)*1000,"-")</f>
        <v>-</v>
      </c>
      <c r="AI6" s="30" t="str">
        <f>IFERROR(VLOOKUP(CONCATENATE($B6,"_",AI$4,"_",$C$85,"_",$C$84),Data_for_IC_trend_tables!$A$1:$G$49194,7,FALSE)*1000,"-")</f>
        <v>-</v>
      </c>
      <c r="AJ6" s="30" t="str">
        <f>IFERROR(VLOOKUP(CONCATENATE($B6,"_",AJ$4,"_",$C$85,"_",$C$84),Data_for_IC_trend_tables!$A$1:$G$49194,7,FALSE)*1000,"-")</f>
        <v>-</v>
      </c>
      <c r="AK6" s="30" t="str">
        <f>IFERROR(VLOOKUP(CONCATENATE($B6,"_",AK$4,"_",$C$85,"_",$C$84),Data_for_IC_trend_tables!$A$1:$G$49194,7,FALSE)*1000,"-")</f>
        <v>-</v>
      </c>
      <c r="AL6" s="30" t="str">
        <f>IFERROR(VLOOKUP(CONCATENATE($B6,"_",AL$4,"_",$C$85,"_",$C$84),Data_for_IC_trend_tables!$A$1:$G$49194,7,FALSE)*1000,"-")</f>
        <v>-</v>
      </c>
      <c r="AM6" s="30">
        <f>IFERROR(VLOOKUP(CONCATENATE($B6,"_",AM$4,"_",$C$85,"_",$C$84),Data_for_IC_trend_tables!$A$1:$G$49194,7,FALSE)*1000,"-")</f>
        <v>5.8882029636781601</v>
      </c>
      <c r="AN6" s="30" t="str">
        <f>IFERROR(VLOOKUP(CONCATENATE($B6,"_",AN$4,"_",$C$85,"_",$C$84),Data_for_IC_trend_tables!$A$1:$G$49194,7,FALSE)*1000,"-")</f>
        <v>-</v>
      </c>
      <c r="AO6" s="30">
        <f>IFERROR(VLOOKUP(CONCATENATE($B6,"_",AO$4,"_",$C$85,"_",$C$84),Data_for_IC_trend_tables!$A$1:$G$49194,7,FALSE)*1000,"-")</f>
        <v>1.2080000000000002</v>
      </c>
      <c r="AP6" s="30">
        <f>IFERROR(VLOOKUP(CONCATENATE($B6,"_",AP$4,"_",$C$85,"_",$C$84),Data_for_IC_trend_tables!$A$1:$G$49194,7,FALSE)*1000,"-")</f>
        <v>3.7101546855853997</v>
      </c>
      <c r="AQ6" s="30">
        <f>IFERROR(VLOOKUP(CONCATENATE($B6,"_",AQ$4,"_",$C$85,"_",$C$84),Data_for_IC_trend_tables!$A$1:$G$49194,7,FALSE)*1000,"-")</f>
        <v>1.72256200866331</v>
      </c>
      <c r="AR6" s="30">
        <f>IFERROR(VLOOKUP(CONCATENATE($B6,"_",AR$4,"_",$C$85,"_",$C$84),Data_for_IC_trend_tables!$A$1:$G$49194,7,FALSE)*1000,"-")</f>
        <v>0.79675848572819996</v>
      </c>
      <c r="AS6" s="30">
        <f>IFERROR(VLOOKUP(CONCATENATE($B6,"_",AS$4,"_",$C$85,"_",$C$84),Data_for_IC_trend_tables!$A$1:$G$49194,7,FALSE)*1000,"-")</f>
        <v>1.1969481514094</v>
      </c>
      <c r="AT6" s="30">
        <f>IFERROR(VLOOKUP(CONCATENATE($B6,"_",AT$4,"_",$C$85,"_",$C$84),Data_for_IC_trend_tables!$A$1:$G$49194,7,FALSE)*1000,"-")</f>
        <v>0.79678421120099996</v>
      </c>
      <c r="AU6" s="30">
        <f>IFERROR(VLOOKUP(CONCATENATE($B6,"_",AU$4,"_",$C$85,"_",$C$84),Data_for_IC_trend_tables!$A$1:$G$49194,7,FALSE)*1000,"-")</f>
        <v>1.3333826049783999</v>
      </c>
      <c r="AV6" s="269"/>
      <c r="AW6" s="30">
        <f>IFERROR(VLOOKUP(CONCATENATE($B6,"_",AW$4,"_",$C$85,"_",$C$84),Data_for_IC_trend_tables!$A$1:$G$49194,7,FALSE)*1000,"-")</f>
        <v>1.3333826049783999</v>
      </c>
      <c r="AX6" s="89"/>
      <c r="AY6" s="38" t="str">
        <f t="shared" ref="AY6:AY52" si="0">IF(ISBLANK(AX6),"",IF(AW6="-",CONCATENATE("no data for ",$AW$4),IF(AZ6&gt;0,"No","Yes")))</f>
        <v/>
      </c>
      <c r="AZ6" s="58" t="str">
        <f t="shared" ref="AZ6:AZ52" si="1">IFERROR(IF(AW6=0,"",(AW6-AX6)/AX6),"")</f>
        <v/>
      </c>
      <c r="BA6" s="86"/>
    </row>
    <row r="7" spans="2:53" s="3" customFormat="1" x14ac:dyDescent="0.2">
      <c r="B7" s="53" t="s">
        <v>133</v>
      </c>
      <c r="C7" s="55" t="s">
        <v>2</v>
      </c>
      <c r="D7" s="69">
        <v>1985</v>
      </c>
      <c r="E7" s="30" t="str">
        <f>IFERROR(VLOOKUP(CONCATENATE($B7,"_",E$4,"_",$C$85,"_",$C$84),Data_for_IC_trend_tables!$A$1:$G$49194,7,FALSE)*1000,"-")</f>
        <v>-</v>
      </c>
      <c r="F7" s="30" t="str">
        <f>IFERROR(VLOOKUP(CONCATENATE($B7,"_",F$4,"_",$C$85,"_",$C$84),Data_for_IC_trend_tables!$A$1:$G$49194,7,FALSE)*1000,"-")</f>
        <v>-</v>
      </c>
      <c r="G7" s="30" t="str">
        <f>IFERROR(VLOOKUP(CONCATENATE($B7,"_",G$4,"_",$C$85,"_",$C$84),Data_for_IC_trend_tables!$A$1:$G$49194,7,FALSE)*1000,"-")</f>
        <v>-</v>
      </c>
      <c r="H7" s="30" t="str">
        <f>IFERROR(VLOOKUP(CONCATENATE($B7,"_",H$4,"_",$C$85,"_",$C$84),Data_for_IC_trend_tables!$A$1:$G$49194,7,FALSE)*1000,"-")</f>
        <v>-</v>
      </c>
      <c r="I7" s="30" t="str">
        <f>IFERROR(VLOOKUP(CONCATENATE($B7,"_",I$4,"_",$C$85,"_",$C$84),Data_for_IC_trend_tables!$A$1:$G$49194,7,FALSE)*1000,"-")</f>
        <v>-</v>
      </c>
      <c r="J7" s="30">
        <f>IFERROR(VLOOKUP(CONCATENATE($B7,"_",J$4,"_",$C$85,"_",$C$84),Data_for_IC_trend_tables!$A$1:$G$49194,7,FALSE)*1000,"-")</f>
        <v>325.98140525168299</v>
      </c>
      <c r="K7" s="30">
        <f>IFERROR(VLOOKUP(CONCATENATE($B7,"_",K$4,"_",$C$85,"_",$C$84),Data_for_IC_trend_tables!$A$1:$G$49194,7,FALSE)*1000,"-")</f>
        <v>312.107125333814</v>
      </c>
      <c r="L7" s="30">
        <f>IFERROR(VLOOKUP(CONCATENATE($B7,"_",L$4,"_",$C$85,"_",$C$84),Data_for_IC_trend_tables!$A$1:$G$49194,7,FALSE)*1000,"-")</f>
        <v>305.99040078076803</v>
      </c>
      <c r="M7" s="30">
        <f>IFERROR(VLOOKUP(CONCATENATE($B7,"_",M$4,"_",$C$85,"_",$C$84),Data_for_IC_trend_tables!$A$1:$G$49194,7,FALSE)*1000,"-")</f>
        <v>275.52966187706102</v>
      </c>
      <c r="N7" s="30">
        <f>IFERROR(VLOOKUP(CONCATENATE($B7,"_",N$4,"_",$C$85,"_",$C$84),Data_for_IC_trend_tables!$A$1:$G$49194,7,FALSE)*1000,"-")</f>
        <v>242.023693284861</v>
      </c>
      <c r="O7" s="30">
        <f>IFERROR(VLOOKUP(CONCATENATE($B7,"_",O$4,"_",$C$85,"_",$C$84),Data_for_IC_trend_tables!$A$1:$G$49194,7,FALSE)*1000,"-")</f>
        <v>232.885049207348</v>
      </c>
      <c r="P7" s="30">
        <f>IFERROR(VLOOKUP(CONCATENATE($B7,"_",P$4,"_",$C$85,"_",$C$84),Data_for_IC_trend_tables!$A$1:$G$49194,7,FALSE)*1000,"-")</f>
        <v>197.01224599317499</v>
      </c>
      <c r="Q7" s="30">
        <f>IFERROR(VLOOKUP(CONCATENATE($B7,"_",Q$4,"_",$C$85,"_",$C$84),Data_for_IC_trend_tables!$A$1:$G$49194,7,FALSE)*1000,"-")</f>
        <v>140.343808818958</v>
      </c>
      <c r="R7" s="30">
        <f>IFERROR(VLOOKUP(CONCATENATE($B7,"_",R$4,"_",$C$85,"_",$C$84),Data_for_IC_trend_tables!$A$1:$G$49194,7,FALSE)*1000,"-")</f>
        <v>99.478965226161492</v>
      </c>
      <c r="S7" s="30">
        <f>IFERROR(VLOOKUP(CONCATENATE($B7,"_",S$4,"_",$C$85,"_",$C$84),Data_for_IC_trend_tables!$A$1:$G$49194,7,FALSE)*1000,"-")</f>
        <v>68.832587122217603</v>
      </c>
      <c r="T7" s="30">
        <f>IFERROR(VLOOKUP(CONCATENATE($B7,"_",T$4,"_",$C$85,"_",$C$84),Data_for_IC_trend_tables!$A$1:$G$49194,7,FALSE)*1000,"-")</f>
        <v>26.058383362577601</v>
      </c>
      <c r="U7" s="30">
        <f>IFERROR(VLOOKUP(CONCATENATE($B7,"_",U$4,"_",$C$85,"_",$C$84),Data_for_IC_trend_tables!$A$1:$G$49194,7,FALSE)*1000,"-")</f>
        <v>24.978010055348403</v>
      </c>
      <c r="V7" s="30">
        <f>IFERROR(VLOOKUP(CONCATENATE($B7,"_",V$4,"_",$C$85,"_",$C$84),Data_for_IC_trend_tables!$A$1:$G$49194,7,FALSE)*1000,"-")</f>
        <v>24.5656135487624</v>
      </c>
      <c r="W7" s="30">
        <f>IFERROR(VLOOKUP(CONCATENATE($B7,"_",W$4,"_",$C$85,"_",$C$84),Data_for_IC_trend_tables!$A$1:$G$49194,7,FALSE)*1000,"-")</f>
        <v>23.954266945776101</v>
      </c>
      <c r="X7" s="30">
        <f>IFERROR(VLOOKUP(CONCATENATE($B7,"_",X$4,"_",$C$85,"_",$C$84),Data_for_IC_trend_tables!$A$1:$G$49194,7,FALSE)*1000,"-")</f>
        <v>23.4752136867858</v>
      </c>
      <c r="Y7" s="30">
        <f>IFERROR(VLOOKUP(CONCATENATE($B7,"_",Y$4,"_",$C$85,"_",$C$84),Data_for_IC_trend_tables!$A$1:$G$49194,7,FALSE)*1000,"-")</f>
        <v>23.296292215384199</v>
      </c>
      <c r="Z7" s="30">
        <f>IFERROR(VLOOKUP(CONCATENATE($B7,"_",Z$4,"_",$C$85,"_",$C$84),Data_for_IC_trend_tables!$A$1:$G$49194,7,FALSE)*1000,"-")</f>
        <v>23.1422472263313</v>
      </c>
      <c r="AA7" s="30">
        <f>IFERROR(VLOOKUP(CONCATENATE($B7,"_",AA$4,"_",$C$85,"_",$C$84),Data_for_IC_trend_tables!$A$1:$G$49194,7,FALSE)*1000,"-")</f>
        <v>24.862453486708898</v>
      </c>
      <c r="AB7" s="30">
        <f>IFERROR(VLOOKUP(CONCATENATE($B7,"_",AB$4,"_",$C$85,"_",$C$84),Data_for_IC_trend_tables!$A$1:$G$49194,7,FALSE)*1000,"-")</f>
        <v>25.314355272373902</v>
      </c>
      <c r="AC7" s="30">
        <f>IFERROR(VLOOKUP(CONCATENATE($B7,"_",AC$4,"_",$C$85,"_",$C$84),Data_for_IC_trend_tables!$A$1:$G$49194,7,FALSE)*1000,"-")</f>
        <v>25.641985106874198</v>
      </c>
      <c r="AD7" s="30">
        <f>IFERROR(VLOOKUP(CONCATENATE($B7,"_",AD$4,"_",$C$85,"_",$C$84),Data_for_IC_trend_tables!$A$1:$G$49194,7,FALSE)*1000,"-")</f>
        <v>27.234721848914099</v>
      </c>
      <c r="AE7" s="30">
        <f>IFERROR(VLOOKUP(CONCATENATE($B7,"_",AE$4,"_",$C$85,"_",$C$84),Data_for_IC_trend_tables!$A$1:$G$49194,7,FALSE)*1000,"-")</f>
        <v>27.629709863282802</v>
      </c>
      <c r="AF7" s="30">
        <f>IFERROR(VLOOKUP(CONCATENATE($B7,"_",AF$4,"_",$C$85,"_",$C$84),Data_for_IC_trend_tables!$A$1:$G$49194,7,FALSE)*1000,"-")</f>
        <v>15.636635104831001</v>
      </c>
      <c r="AG7" s="30">
        <f>IFERROR(VLOOKUP(CONCATENATE($B7,"_",AG$4,"_",$C$85,"_",$C$84),Data_for_IC_trend_tables!$A$1:$G$49194,7,FALSE)*1000,"-")</f>
        <v>15.394532746810199</v>
      </c>
      <c r="AH7" s="30">
        <f>IFERROR(VLOOKUP(CONCATENATE($B7,"_",AH$4,"_",$C$85,"_",$C$84),Data_for_IC_trend_tables!$A$1:$G$49194,7,FALSE)*1000,"-")</f>
        <v>14.5402032971464</v>
      </c>
      <c r="AI7" s="30">
        <f>IFERROR(VLOOKUP(CONCATENATE($B7,"_",AI$4,"_",$C$85,"_",$C$84),Data_for_IC_trend_tables!$A$1:$G$49194,7,FALSE)*1000,"-")</f>
        <v>15.892643781458798</v>
      </c>
      <c r="AJ7" s="30">
        <f>IFERROR(VLOOKUP(CONCATENATE($B7,"_",AJ$4,"_",$C$85,"_",$C$84),Data_for_IC_trend_tables!$A$1:$G$49194,7,FALSE)*1000,"-")</f>
        <v>15.867800065629702</v>
      </c>
      <c r="AK7" s="30">
        <f>IFERROR(VLOOKUP(CONCATENATE($B7,"_",AK$4,"_",$C$85,"_",$C$84),Data_for_IC_trend_tables!$A$1:$G$49194,7,FALSE)*1000,"-")</f>
        <v>15.849505387750799</v>
      </c>
      <c r="AL7" s="30">
        <f>IFERROR(VLOOKUP(CONCATENATE($B7,"_",AL$4,"_",$C$85,"_",$C$84),Data_for_IC_trend_tables!$A$1:$G$49194,7,FALSE)*1000,"-")</f>
        <v>16.1599099235581</v>
      </c>
      <c r="AM7" s="30">
        <f>IFERROR(VLOOKUP(CONCATENATE($B7,"_",AM$4,"_",$C$85,"_",$C$84),Data_for_IC_trend_tables!$A$1:$G$49194,7,FALSE)*1000,"-")</f>
        <v>15.4155322894942</v>
      </c>
      <c r="AN7" s="30">
        <f>IFERROR(VLOOKUP(CONCATENATE($B7,"_",AN$4,"_",$C$85,"_",$C$84),Data_for_IC_trend_tables!$A$1:$G$49194,7,FALSE)*1000,"-")</f>
        <v>15.192097946139199</v>
      </c>
      <c r="AO7" s="30">
        <f>IFERROR(VLOOKUP(CONCATENATE($B7,"_",AO$4,"_",$C$85,"_",$C$84),Data_for_IC_trend_tables!$A$1:$G$49194,7,FALSE)*1000,"-")</f>
        <v>15.593887132025401</v>
      </c>
      <c r="AP7" s="30">
        <f>IFERROR(VLOOKUP(CONCATENATE($B7,"_",AP$4,"_",$C$85,"_",$C$84),Data_for_IC_trend_tables!$A$1:$G$49194,7,FALSE)*1000,"-")</f>
        <v>15.715671918022599</v>
      </c>
      <c r="AQ7" s="30">
        <f>IFERROR(VLOOKUP(CONCATENATE($B7,"_",AQ$4,"_",$C$85,"_",$C$84),Data_for_IC_trend_tables!$A$1:$G$49194,7,FALSE)*1000,"-")</f>
        <v>15.258883384993601</v>
      </c>
      <c r="AR7" s="30">
        <f>IFERROR(VLOOKUP(CONCATENATE($B7,"_",AR$4,"_",$C$85,"_",$C$84),Data_for_IC_trend_tables!$A$1:$G$49194,7,FALSE)*1000,"-")</f>
        <v>14.836692424689101</v>
      </c>
      <c r="AS7" s="30">
        <f>IFERROR(VLOOKUP(CONCATENATE($B7,"_",AS$4,"_",$C$85,"_",$C$84),Data_for_IC_trend_tables!$A$1:$G$49194,7,FALSE)*1000,"-")</f>
        <v>12.9645813418984</v>
      </c>
      <c r="AT7" s="30">
        <f>IFERROR(VLOOKUP(CONCATENATE($B7,"_",AT$4,"_",$C$85,"_",$C$84),Data_for_IC_trend_tables!$A$1:$G$49194,7,FALSE)*1000,"-")</f>
        <v>13.7642686394388</v>
      </c>
      <c r="AU7" s="30">
        <f>IFERROR(VLOOKUP(CONCATENATE($B7,"_",AU$4,"_",$C$85,"_",$C$84),Data_for_IC_trend_tables!$A$1:$G$49194,7,FALSE)*1000,"-")</f>
        <v>13.674172501629499</v>
      </c>
      <c r="AV7" s="269"/>
      <c r="AW7" s="30">
        <f>IFERROR(VLOOKUP(CONCATENATE($B7,"_",AW$4,"_",$C$85,"_",$C$84),Data_for_IC_trend_tables!$A$1:$G$49194,7,FALSE)*1000,"-")</f>
        <v>13.674172501629499</v>
      </c>
      <c r="AX7" s="89">
        <f>J7</f>
        <v>325.98140525168299</v>
      </c>
      <c r="AY7" s="38" t="str">
        <f t="shared" si="0"/>
        <v>Yes</v>
      </c>
      <c r="AZ7" s="58">
        <f t="shared" si="1"/>
        <v>-0.95805229291814353</v>
      </c>
      <c r="BA7" s="32" t="s">
        <v>76</v>
      </c>
    </row>
    <row r="8" spans="2:53" s="3" customFormat="1" x14ac:dyDescent="0.2">
      <c r="B8" s="53" t="s">
        <v>135</v>
      </c>
      <c r="C8" s="55" t="s">
        <v>88</v>
      </c>
      <c r="D8" s="56"/>
      <c r="E8" s="30" t="str">
        <f>IFERROR(VLOOKUP(CONCATENATE($B8,"_",E$4,"_",$C$85,"_",$C$84),Data_for_IC_trend_tables!$A$1:$G$49194,7,FALSE)*1000,"-")</f>
        <v>-</v>
      </c>
      <c r="F8" s="30" t="str">
        <f>IFERROR(VLOOKUP(CONCATENATE($B8,"_",F$4,"_",$C$85,"_",$C$84),Data_for_IC_trend_tables!$A$1:$G$49194,7,FALSE)*1000,"-")</f>
        <v>-</v>
      </c>
      <c r="G8" s="30" t="str">
        <f>IFERROR(VLOOKUP(CONCATENATE($B8,"_",G$4,"_",$C$85,"_",$C$84),Data_for_IC_trend_tables!$A$1:$G$49194,7,FALSE)*1000,"-")</f>
        <v>-</v>
      </c>
      <c r="H8" s="30" t="str">
        <f>IFERROR(VLOOKUP(CONCATENATE($B8,"_",H$4,"_",$C$85,"_",$C$84),Data_for_IC_trend_tables!$A$1:$G$49194,7,FALSE)*1000,"-")</f>
        <v>-</v>
      </c>
      <c r="I8" s="30" t="str">
        <f>IFERROR(VLOOKUP(CONCATENATE($B8,"_",I$4,"_",$C$85,"_",$C$84),Data_for_IC_trend_tables!$A$1:$G$49194,7,FALSE)*1000,"-")</f>
        <v>-</v>
      </c>
      <c r="J8" s="30" t="str">
        <f>IFERROR(VLOOKUP(CONCATENATE($B8,"_",J$4,"_",$C$85,"_",$C$84),Data_for_IC_trend_tables!$A$1:$G$49194,7,FALSE)*1000,"-")</f>
        <v>-</v>
      </c>
      <c r="K8" s="30" t="str">
        <f>IFERROR(VLOOKUP(CONCATENATE($B8,"_",K$4,"_",$C$85,"_",$C$84),Data_for_IC_trend_tables!$A$1:$G$49194,7,FALSE)*1000,"-")</f>
        <v>-</v>
      </c>
      <c r="L8" s="30" t="str">
        <f>IFERROR(VLOOKUP(CONCATENATE($B8,"_",L$4,"_",$C$85,"_",$C$84),Data_for_IC_trend_tables!$A$1:$G$49194,7,FALSE)*1000,"-")</f>
        <v>-</v>
      </c>
      <c r="M8" s="30" t="str">
        <f>IFERROR(VLOOKUP(CONCATENATE($B8,"_",M$4,"_",$C$85,"_",$C$84),Data_for_IC_trend_tables!$A$1:$G$49194,7,FALSE)*1000,"-")</f>
        <v>-</v>
      </c>
      <c r="N8" s="30" t="str">
        <f>IFERROR(VLOOKUP(CONCATENATE($B8,"_",N$4,"_",$C$85,"_",$C$84),Data_for_IC_trend_tables!$A$1:$G$49194,7,FALSE)*1000,"-")</f>
        <v>-</v>
      </c>
      <c r="O8" s="30">
        <f>IFERROR(VLOOKUP(CONCATENATE($B8,"_",O$4,"_",$C$85,"_",$C$84),Data_for_IC_trend_tables!$A$1:$G$49194,7,FALSE)*1000,"-")</f>
        <v>9.8852999999999996E-2</v>
      </c>
      <c r="P8" s="30">
        <f>IFERROR(VLOOKUP(CONCATENATE($B8,"_",P$4,"_",$C$85,"_",$C$84),Data_for_IC_trend_tables!$A$1:$G$49194,7,FALSE)*1000,"-")</f>
        <v>9.2881999999999992E-2</v>
      </c>
      <c r="Q8" s="30">
        <f>IFERROR(VLOOKUP(CONCATENATE($B8,"_",Q$4,"_",$C$85,"_",$C$84),Data_for_IC_trend_tables!$A$1:$G$49194,7,FALSE)*1000,"-")</f>
        <v>8.7564000000000003E-2</v>
      </c>
      <c r="R8" s="30">
        <f>IFERROR(VLOOKUP(CONCATENATE($B8,"_",R$4,"_",$C$85,"_",$C$84),Data_for_IC_trend_tables!$A$1:$G$49194,7,FALSE)*1000,"-")</f>
        <v>8.1331000000000001E-2</v>
      </c>
      <c r="S8" s="30">
        <f>IFERROR(VLOOKUP(CONCATENATE($B8,"_",S$4,"_",$C$85,"_",$C$84),Data_for_IC_trend_tables!$A$1:$G$49194,7,FALSE)*1000,"-")</f>
        <v>7.5548000000000004E-2</v>
      </c>
      <c r="T8" s="30">
        <f>IFERROR(VLOOKUP(CONCATENATE($B8,"_",T$4,"_",$C$85,"_",$C$84),Data_for_IC_trend_tables!$A$1:$G$49194,7,FALSE)*1000,"-")</f>
        <v>9.6230999999999997E-2</v>
      </c>
      <c r="U8" s="30">
        <f>IFERROR(VLOOKUP(CONCATENATE($B8,"_",U$4,"_",$C$85,"_",$C$84),Data_for_IC_trend_tables!$A$1:$G$49194,7,FALSE)*1000,"-")</f>
        <v>8.9776000000000009E-2</v>
      </c>
      <c r="V8" s="30">
        <f>IFERROR(VLOOKUP(CONCATENATE($B8,"_",V$4,"_",$C$85,"_",$C$84),Data_for_IC_trend_tables!$A$1:$G$49194,7,FALSE)*1000,"-")</f>
        <v>8.8820999999999997E-2</v>
      </c>
      <c r="W8" s="30">
        <f>IFERROR(VLOOKUP(CONCATENATE($B8,"_",W$4,"_",$C$85,"_",$C$84),Data_for_IC_trend_tables!$A$1:$G$49194,7,FALSE)*1000,"-")</f>
        <v>0.10529799999999999</v>
      </c>
      <c r="X8" s="30">
        <f>IFERROR(VLOOKUP(CONCATENATE($B8,"_",X$4,"_",$C$85,"_",$C$84),Data_for_IC_trend_tables!$A$1:$G$49194,7,FALSE)*1000,"-")</f>
        <v>0.11666499999999999</v>
      </c>
      <c r="Y8" s="30">
        <f>IFERROR(VLOOKUP(CONCATENATE($B8,"_",Y$4,"_",$C$85,"_",$C$84),Data_for_IC_trend_tables!$A$1:$G$49194,7,FALSE)*1000,"-")</f>
        <v>0.12121517999999999</v>
      </c>
      <c r="Z8" s="30">
        <f>IFERROR(VLOOKUP(CONCATENATE($B8,"_",Z$4,"_",$C$85,"_",$C$84),Data_for_IC_trend_tables!$A$1:$G$49194,7,FALSE)*1000,"-")</f>
        <v>0.13049389</v>
      </c>
      <c r="AA8" s="30">
        <f>IFERROR(VLOOKUP(CONCATENATE($B8,"_",AA$4,"_",$C$85,"_",$C$84),Data_for_IC_trend_tables!$A$1:$G$49194,7,FALSE)*1000,"-")</f>
        <v>0.13390346</v>
      </c>
      <c r="AB8" s="30">
        <f>IFERROR(VLOOKUP(CONCATENATE($B8,"_",AB$4,"_",$C$85,"_",$C$84),Data_for_IC_trend_tables!$A$1:$G$49194,7,FALSE)*1000,"-")</f>
        <v>0.13617663999999999</v>
      </c>
      <c r="AC8" s="30">
        <f>IFERROR(VLOOKUP(CONCATENATE($B8,"_",AC$4,"_",$C$85,"_",$C$84),Data_for_IC_trend_tables!$A$1:$G$49194,7,FALSE)*1000,"-")</f>
        <v>0.13850905999999999</v>
      </c>
      <c r="AD8" s="30">
        <f>IFERROR(VLOOKUP(CONCATENATE($B8,"_",AD$4,"_",$C$85,"_",$C$84),Data_for_IC_trend_tables!$A$1:$G$49194,7,FALSE)*1000,"-")</f>
        <v>0.1953665</v>
      </c>
      <c r="AE8" s="30">
        <f>IFERROR(VLOOKUP(CONCATENATE($B8,"_",AE$4,"_",$C$85,"_",$C$84),Data_for_IC_trend_tables!$A$1:$G$49194,7,FALSE)*1000,"-")</f>
        <v>0.27995069</v>
      </c>
      <c r="AF8" s="30">
        <f>IFERROR(VLOOKUP(CONCATENATE($B8,"_",AF$4,"_",$C$85,"_",$C$84),Data_for_IC_trend_tables!$A$1:$G$49194,7,FALSE)*1000,"-")</f>
        <v>0.70868728000000003</v>
      </c>
      <c r="AG8" s="30">
        <f>IFERROR(VLOOKUP(CONCATENATE($B8,"_",AG$4,"_",$C$85,"_",$C$84),Data_for_IC_trend_tables!$A$1:$G$49194,7,FALSE)*1000,"-")</f>
        <v>0.73931146000000003</v>
      </c>
      <c r="AH8" s="30">
        <f>IFERROR(VLOOKUP(CONCATENATE($B8,"_",AH$4,"_",$C$85,"_",$C$84),Data_for_IC_trend_tables!$A$1:$G$49194,7,FALSE)*1000,"-")</f>
        <v>0.6639386599999999</v>
      </c>
      <c r="AI8" s="30">
        <f>IFERROR(VLOOKUP(CONCATENATE($B8,"_",AI$4,"_",$C$85,"_",$C$84),Data_for_IC_trend_tables!$A$1:$G$49194,7,FALSE)*1000,"-")</f>
        <v>0.82966854999999995</v>
      </c>
      <c r="AJ8" s="30">
        <f>IFERROR(VLOOKUP(CONCATENATE($B8,"_",AJ$4,"_",$C$85,"_",$C$84),Data_for_IC_trend_tables!$A$1:$G$49194,7,FALSE)*1000,"-")</f>
        <v>0.86240788000000002</v>
      </c>
      <c r="AK8" s="30">
        <f>IFERROR(VLOOKUP(CONCATENATE($B8,"_",AK$4,"_",$C$85,"_",$C$84),Data_for_IC_trend_tables!$A$1:$G$49194,7,FALSE)*1000,"-")</f>
        <v>0.85514308999999999</v>
      </c>
      <c r="AL8" s="30">
        <f>IFERROR(VLOOKUP(CONCATENATE($B8,"_",AL$4,"_",$C$85,"_",$C$84),Data_for_IC_trend_tables!$A$1:$G$49194,7,FALSE)*1000,"-")</f>
        <v>0.81550005800000003</v>
      </c>
      <c r="AM8" s="30">
        <f>IFERROR(VLOOKUP(CONCATENATE($B8,"_",AM$4,"_",$C$85,"_",$C$84),Data_for_IC_trend_tables!$A$1:$G$49194,7,FALSE)*1000,"-")</f>
        <v>0.75122141799999997</v>
      </c>
      <c r="AN8" s="30">
        <f>IFERROR(VLOOKUP(CONCATENATE($B8,"_",AN$4,"_",$C$85,"_",$C$84),Data_for_IC_trend_tables!$A$1:$G$49194,7,FALSE)*1000,"-")</f>
        <v>0.88434634599999995</v>
      </c>
      <c r="AO8" s="30">
        <f>IFERROR(VLOOKUP(CONCATENATE($B8,"_",AO$4,"_",$C$85,"_",$C$84),Data_for_IC_trend_tables!$A$1:$G$49194,7,FALSE)*1000,"-")</f>
        <v>0.83228826599999994</v>
      </c>
      <c r="AP8" s="30">
        <f>IFERROR(VLOOKUP(CONCATENATE($B8,"_",AP$4,"_",$C$85,"_",$C$84),Data_for_IC_trend_tables!$A$1:$G$49194,7,FALSE)*1000,"-")</f>
        <v>0.71311285499999999</v>
      </c>
      <c r="AQ8" s="30">
        <f>IFERROR(VLOOKUP(CONCATENATE($B8,"_",AQ$4,"_",$C$85,"_",$C$84),Data_for_IC_trend_tables!$A$1:$G$49194,7,FALSE)*1000,"-")</f>
        <v>0.601488562</v>
      </c>
      <c r="AR8" s="30">
        <f>IFERROR(VLOOKUP(CONCATENATE($B8,"_",AR$4,"_",$C$85,"_",$C$84),Data_for_IC_trend_tables!$A$1:$G$49194,7,FALSE)*1000,"-")</f>
        <v>0.61581334300000001</v>
      </c>
      <c r="AS8" s="30">
        <f>IFERROR(VLOOKUP(CONCATENATE($B8,"_",AS$4,"_",$C$85,"_",$C$84),Data_for_IC_trend_tables!$A$1:$G$49194,7,FALSE)*1000,"-")</f>
        <v>0.58224640300000008</v>
      </c>
      <c r="AT8" s="30">
        <f>IFERROR(VLOOKUP(CONCATENATE($B8,"_",AT$4,"_",$C$85,"_",$C$84),Data_for_IC_trend_tables!$A$1:$G$49194,7,FALSE)*1000,"-")</f>
        <v>0.656764605</v>
      </c>
      <c r="AU8" s="30">
        <f>IFERROR(VLOOKUP(CONCATENATE($B8,"_",AU$4,"_",$C$85,"_",$C$84),Data_for_IC_trend_tables!$A$1:$G$49194,7,FALSE)*1000,"-")</f>
        <v>0.58859382900000001</v>
      </c>
      <c r="AV8" s="269"/>
      <c r="AW8" s="30">
        <f>IFERROR(VLOOKUP(CONCATENATE($B8,"_",AW$4,"_",$C$85,"_",$C$84),Data_for_IC_trend_tables!$A$1:$G$49194,7,FALSE)*1000,"-")</f>
        <v>0.58859382900000001</v>
      </c>
      <c r="AX8" s="89"/>
      <c r="AY8" s="38" t="str">
        <f t="shared" si="0"/>
        <v/>
      </c>
      <c r="AZ8" s="58" t="str">
        <f t="shared" si="1"/>
        <v/>
      </c>
      <c r="BA8" s="86"/>
    </row>
    <row r="9" spans="2:53" s="3" customFormat="1" x14ac:dyDescent="0.2">
      <c r="B9" s="53" t="s">
        <v>136</v>
      </c>
      <c r="C9" s="55" t="s">
        <v>3</v>
      </c>
      <c r="D9" s="56"/>
      <c r="E9" s="30" t="str">
        <f>IFERROR(VLOOKUP(CONCATENATE($B9,"_",E$4,"_",$C$85,"_",$C$84),Data_for_IC_trend_tables!$A$1:$G$49194,7,FALSE)*1000,"-")</f>
        <v>-</v>
      </c>
      <c r="F9" s="30" t="str">
        <f>IFERROR(VLOOKUP(CONCATENATE($B9,"_",F$4,"_",$C$85,"_",$C$84),Data_for_IC_trend_tables!$A$1:$G$49194,7,FALSE)*1000,"-")</f>
        <v>-</v>
      </c>
      <c r="G9" s="30" t="str">
        <f>IFERROR(VLOOKUP(CONCATENATE($B9,"_",G$4,"_",$C$85,"_",$C$84),Data_for_IC_trend_tables!$A$1:$G$49194,7,FALSE)*1000,"-")</f>
        <v>-</v>
      </c>
      <c r="H9" s="30" t="str">
        <f>IFERROR(VLOOKUP(CONCATENATE($B9,"_",H$4,"_",$C$85,"_",$C$84),Data_for_IC_trend_tables!$A$1:$G$49194,7,FALSE)*1000,"-")</f>
        <v>-</v>
      </c>
      <c r="I9" s="30" t="str">
        <f>IFERROR(VLOOKUP(CONCATENATE($B9,"_",I$4,"_",$C$85,"_",$C$84),Data_for_IC_trend_tables!$A$1:$G$49194,7,FALSE)*1000,"-")</f>
        <v>-</v>
      </c>
      <c r="J9" s="30" t="str">
        <f>IFERROR(VLOOKUP(CONCATENATE($B9,"_",J$4,"_",$C$85,"_",$C$84),Data_for_IC_trend_tables!$A$1:$G$49194,7,FALSE)*1000,"-")</f>
        <v>-</v>
      </c>
      <c r="K9" s="30" t="str">
        <f>IFERROR(VLOOKUP(CONCATENATE($B9,"_",K$4,"_",$C$85,"_",$C$84),Data_for_IC_trend_tables!$A$1:$G$49194,7,FALSE)*1000,"-")</f>
        <v>-</v>
      </c>
      <c r="L9" s="30" t="str">
        <f>IFERROR(VLOOKUP(CONCATENATE($B9,"_",L$4,"_",$C$85,"_",$C$84),Data_for_IC_trend_tables!$A$1:$G$49194,7,FALSE)*1000,"-")</f>
        <v>-</v>
      </c>
      <c r="M9" s="30" t="str">
        <f>IFERROR(VLOOKUP(CONCATENATE($B9,"_",M$4,"_",$C$85,"_",$C$84),Data_for_IC_trend_tables!$A$1:$G$49194,7,FALSE)*1000,"-")</f>
        <v>-</v>
      </c>
      <c r="N9" s="30" t="str">
        <f>IFERROR(VLOOKUP(CONCATENATE($B9,"_",N$4,"_",$C$85,"_",$C$84),Data_for_IC_trend_tables!$A$1:$G$49194,7,FALSE)*1000,"-")</f>
        <v>-</v>
      </c>
      <c r="O9" s="30">
        <f>IFERROR(VLOOKUP(CONCATENATE($B9,"_",O$4,"_",$C$85,"_",$C$84),Data_for_IC_trend_tables!$A$1:$G$49194,7,FALSE)*1000,"-")</f>
        <v>794.12172190000001</v>
      </c>
      <c r="P9" s="30">
        <f>IFERROR(VLOOKUP(CONCATENATE($B9,"_",P$4,"_",$C$85,"_",$C$84),Data_for_IC_trend_tables!$A$1:$G$49194,7,FALSE)*1000,"-")</f>
        <v>518.65619809999998</v>
      </c>
      <c r="Q9" s="30">
        <f>IFERROR(VLOOKUP(CONCATENATE($B9,"_",Q$4,"_",$C$85,"_",$C$84),Data_for_IC_trend_tables!$A$1:$G$49194,7,FALSE)*1000,"-")</f>
        <v>449.68026570000001</v>
      </c>
      <c r="R9" s="30">
        <f>IFERROR(VLOOKUP(CONCATENATE($B9,"_",R$4,"_",$C$85,"_",$C$84),Data_for_IC_trend_tables!$A$1:$G$49194,7,FALSE)*1000,"-")</f>
        <v>377.11767730000003</v>
      </c>
      <c r="S9" s="30">
        <f>IFERROR(VLOOKUP(CONCATENATE($B9,"_",S$4,"_",$C$85,"_",$C$84),Data_for_IC_trend_tables!$A$1:$G$49194,7,FALSE)*1000,"-")</f>
        <v>348.41967959999999</v>
      </c>
      <c r="T9" s="30">
        <f>IFERROR(VLOOKUP(CONCATENATE($B9,"_",T$4,"_",$C$85,"_",$C$84),Data_for_IC_trend_tables!$A$1:$G$49194,7,FALSE)*1000,"-")</f>
        <v>146.96112119999998</v>
      </c>
      <c r="U9" s="30">
        <f>IFERROR(VLOOKUP(CONCATENATE($B9,"_",U$4,"_",$C$85,"_",$C$84),Data_for_IC_trend_tables!$A$1:$G$49194,7,FALSE)*1000,"-")</f>
        <v>46.339999999999996</v>
      </c>
      <c r="V9" s="30">
        <f>IFERROR(VLOOKUP(CONCATENATE($B9,"_",V$4,"_",$C$85,"_",$C$84),Data_for_IC_trend_tables!$A$1:$G$49194,7,FALSE)*1000,"-")</f>
        <v>42.2</v>
      </c>
      <c r="W9" s="30">
        <f>IFERROR(VLOOKUP(CONCATENATE($B9,"_",W$4,"_",$C$85,"_",$C$84),Data_for_IC_trend_tables!$A$1:$G$49194,7,FALSE)*1000,"-")</f>
        <v>41.24</v>
      </c>
      <c r="X9" s="30">
        <f>IFERROR(VLOOKUP(CONCATENATE($B9,"_",X$4,"_",$C$85,"_",$C$84),Data_for_IC_trend_tables!$A$1:$G$49194,7,FALSE)*1000,"-")</f>
        <v>37.519999999999996</v>
      </c>
      <c r="Y9" s="30">
        <f>IFERROR(VLOOKUP(CONCATENATE($B9,"_",Y$4,"_",$C$85,"_",$C$84),Data_for_IC_trend_tables!$A$1:$G$49194,7,FALSE)*1000,"-")</f>
        <v>46.121000000000002</v>
      </c>
      <c r="Z9" s="30">
        <f>IFERROR(VLOOKUP(CONCATENATE($B9,"_",Z$4,"_",$C$85,"_",$C$84),Data_for_IC_trend_tables!$A$1:$G$49194,7,FALSE)*1000,"-")</f>
        <v>40.677</v>
      </c>
      <c r="AA9" s="30">
        <f>IFERROR(VLOOKUP(CONCATENATE($B9,"_",AA$4,"_",$C$85,"_",$C$84),Data_for_IC_trend_tables!$A$1:$G$49194,7,FALSE)*1000,"-")</f>
        <v>43.824522370000004</v>
      </c>
      <c r="AB9" s="30">
        <f>IFERROR(VLOOKUP(CONCATENATE($B9,"_",AB$4,"_",$C$85,"_",$C$84),Data_for_IC_trend_tables!$A$1:$G$49194,7,FALSE)*1000,"-")</f>
        <v>43.422063924999996</v>
      </c>
      <c r="AC9" s="30">
        <f>IFERROR(VLOOKUP(CONCATENATE($B9,"_",AC$4,"_",$C$85,"_",$C$84),Data_for_IC_trend_tables!$A$1:$G$49194,7,FALSE)*1000,"-")</f>
        <v>44.878388015279398</v>
      </c>
      <c r="AD9" s="30">
        <f>IFERROR(VLOOKUP(CONCATENATE($B9,"_",AD$4,"_",$C$85,"_",$C$84),Data_for_IC_trend_tables!$A$1:$G$49194,7,FALSE)*1000,"-")</f>
        <v>50.143999999999998</v>
      </c>
      <c r="AE9" s="30">
        <f>IFERROR(VLOOKUP(CONCATENATE($B9,"_",AE$4,"_",$C$85,"_",$C$84),Data_for_IC_trend_tables!$A$1:$G$49194,7,FALSE)*1000,"-")</f>
        <v>56.777999999999999</v>
      </c>
      <c r="AF9" s="30">
        <f>IFERROR(VLOOKUP(CONCATENATE($B9,"_",AF$4,"_",$C$85,"_",$C$84),Data_for_IC_trend_tables!$A$1:$G$49194,7,FALSE)*1000,"-")</f>
        <v>58.992000000000004</v>
      </c>
      <c r="AG9" s="30">
        <f>IFERROR(VLOOKUP(CONCATENATE($B9,"_",AG$4,"_",$C$85,"_",$C$84),Data_for_IC_trend_tables!$A$1:$G$49194,7,FALSE)*1000,"-")</f>
        <v>63.075000000000003</v>
      </c>
      <c r="AH9" s="30">
        <f>IFERROR(VLOOKUP(CONCATENATE($B9,"_",AH$4,"_",$C$85,"_",$C$84),Data_for_IC_trend_tables!$A$1:$G$49194,7,FALSE)*1000,"-")</f>
        <v>65.775000000000006</v>
      </c>
      <c r="AI9" s="30">
        <f>IFERROR(VLOOKUP(CONCATENATE($B9,"_",AI$4,"_",$C$85,"_",$C$84),Data_for_IC_trend_tables!$A$1:$G$49194,7,FALSE)*1000,"-")</f>
        <v>69.954000000000008</v>
      </c>
      <c r="AJ9" s="30">
        <f>IFERROR(VLOOKUP(CONCATENATE($B9,"_",AJ$4,"_",$C$85,"_",$C$84),Data_for_IC_trend_tables!$A$1:$G$49194,7,FALSE)*1000,"-")</f>
        <v>68.805000000000007</v>
      </c>
      <c r="AK9" s="30">
        <f>IFERROR(VLOOKUP(CONCATENATE($B9,"_",AK$4,"_",$C$85,"_",$C$84),Data_for_IC_trend_tables!$A$1:$G$49194,7,FALSE)*1000,"-")</f>
        <v>68.262</v>
      </c>
      <c r="AL9" s="30">
        <f>IFERROR(VLOOKUP(CONCATENATE($B9,"_",AL$4,"_",$C$85,"_",$C$84),Data_for_IC_trend_tables!$A$1:$G$49194,7,FALSE)*1000,"-")</f>
        <v>38.594999999999999</v>
      </c>
      <c r="AM9" s="30">
        <f>IFERROR(VLOOKUP(CONCATENATE($B9,"_",AM$4,"_",$C$85,"_",$C$84),Data_for_IC_trend_tables!$A$1:$G$49194,7,FALSE)*1000,"-")</f>
        <v>8.8210000000000015</v>
      </c>
      <c r="AN9" s="30">
        <f>IFERROR(VLOOKUP(CONCATENATE($B9,"_",AN$4,"_",$C$85,"_",$C$84),Data_for_IC_trend_tables!$A$1:$G$49194,7,FALSE)*1000,"-")</f>
        <v>8.4</v>
      </c>
      <c r="AO9" s="30">
        <f>IFERROR(VLOOKUP(CONCATENATE($B9,"_",AO$4,"_",$C$85,"_",$C$84),Data_for_IC_trend_tables!$A$1:$G$49194,7,FALSE)*1000,"-")</f>
        <v>8.0210000000000008</v>
      </c>
      <c r="AP9" s="30">
        <f>IFERROR(VLOOKUP(CONCATENATE($B9,"_",AP$4,"_",$C$85,"_",$C$84),Data_for_IC_trend_tables!$A$1:$G$49194,7,FALSE)*1000,"-")</f>
        <v>7.9909000000000008</v>
      </c>
      <c r="AQ9" s="30">
        <f>IFERROR(VLOOKUP(CONCATENATE($B9,"_",AQ$4,"_",$C$85,"_",$C$84),Data_for_IC_trend_tables!$A$1:$G$49194,7,FALSE)*1000,"-")</f>
        <v>7.7690999999999999</v>
      </c>
      <c r="AR9" s="30">
        <f>IFERROR(VLOOKUP(CONCATENATE($B9,"_",AR$4,"_",$C$85,"_",$C$84),Data_for_IC_trend_tables!$A$1:$G$49194,7,FALSE)*1000,"-")</f>
        <v>7.5586000000000002</v>
      </c>
      <c r="AS9" s="30">
        <f>IFERROR(VLOOKUP(CONCATENATE($B9,"_",AS$4,"_",$C$85,"_",$C$84),Data_for_IC_trend_tables!$A$1:$G$49194,7,FALSE)*1000,"-")</f>
        <v>7.7622999999999998</v>
      </c>
      <c r="AT9" s="30">
        <f>IFERROR(VLOOKUP(CONCATENATE($B9,"_",AT$4,"_",$C$85,"_",$C$84),Data_for_IC_trend_tables!$A$1:$G$49194,7,FALSE)*1000,"-")</f>
        <v>7.6191000000000004</v>
      </c>
      <c r="AU9" s="30">
        <f>IFERROR(VLOOKUP(CONCATENATE($B9,"_",AU$4,"_",$C$85,"_",$C$84),Data_for_IC_trend_tables!$A$1:$G$49194,7,FALSE)*1000,"-")</f>
        <v>7.2260999999999997</v>
      </c>
      <c r="AV9" s="269"/>
      <c r="AW9" s="30">
        <f>IFERROR(VLOOKUP(CONCATENATE($B9,"_",AW$4,"_",$C$85,"_",$C$84),Data_for_IC_trend_tables!$A$1:$G$49194,7,FALSE)*1000,"-")</f>
        <v>7.2260999999999997</v>
      </c>
      <c r="AX9" s="89"/>
      <c r="AY9" s="38" t="str">
        <f t="shared" si="0"/>
        <v/>
      </c>
      <c r="AZ9" s="58" t="str">
        <f t="shared" si="1"/>
        <v/>
      </c>
      <c r="BA9" s="86"/>
    </row>
    <row r="10" spans="2:53" s="3" customFormat="1" x14ac:dyDescent="0.2">
      <c r="B10" s="53" t="s">
        <v>137</v>
      </c>
      <c r="C10" s="55" t="s">
        <v>4</v>
      </c>
      <c r="D10" s="56">
        <v>1990</v>
      </c>
      <c r="E10" s="30" t="str">
        <f>IFERROR(VLOOKUP(CONCATENATE($B10,"_",E$4,"_",$C$85,"_",$C$84),Data_for_IC_trend_tables!$A$1:$G$49194,7,FALSE)*1000,"-")</f>
        <v>-</v>
      </c>
      <c r="F10" s="30" t="str">
        <f>IFERROR(VLOOKUP(CONCATENATE($B10,"_",F$4,"_",$C$85,"_",$C$84),Data_for_IC_trend_tables!$A$1:$G$49194,7,FALSE)*1000,"-")</f>
        <v>-</v>
      </c>
      <c r="G10" s="30" t="str">
        <f>IFERROR(VLOOKUP(CONCATENATE($B10,"_",G$4,"_",$C$85,"_",$C$84),Data_for_IC_trend_tables!$A$1:$G$49194,7,FALSE)*1000,"-")</f>
        <v>-</v>
      </c>
      <c r="H10" s="30" t="str">
        <f>IFERROR(VLOOKUP(CONCATENATE($B10,"_",H$4,"_",$C$85,"_",$C$84),Data_for_IC_trend_tables!$A$1:$G$49194,7,FALSE)*1000,"-")</f>
        <v>-</v>
      </c>
      <c r="I10" s="30" t="str">
        <f>IFERROR(VLOOKUP(CONCATENATE($B10,"_",I$4,"_",$C$85,"_",$C$84),Data_for_IC_trend_tables!$A$1:$G$49194,7,FALSE)*1000,"-")</f>
        <v>-</v>
      </c>
      <c r="J10" s="30" t="str">
        <f>IFERROR(VLOOKUP(CONCATENATE($B10,"_",J$4,"_",$C$85,"_",$C$84),Data_for_IC_trend_tables!$A$1:$G$49194,7,FALSE)*1000,"-")</f>
        <v>-</v>
      </c>
      <c r="K10" s="30" t="str">
        <f>IFERROR(VLOOKUP(CONCATENATE($B10,"_",K$4,"_",$C$85,"_",$C$84),Data_for_IC_trend_tables!$A$1:$G$49194,7,FALSE)*1000,"-")</f>
        <v>-</v>
      </c>
      <c r="L10" s="30" t="str">
        <f>IFERROR(VLOOKUP(CONCATENATE($B10,"_",L$4,"_",$C$85,"_",$C$84),Data_for_IC_trend_tables!$A$1:$G$49194,7,FALSE)*1000,"-")</f>
        <v>-</v>
      </c>
      <c r="M10" s="30" t="str">
        <f>IFERROR(VLOOKUP(CONCATENATE($B10,"_",M$4,"_",$C$85,"_",$C$84),Data_for_IC_trend_tables!$A$1:$G$49194,7,FALSE)*1000,"-")</f>
        <v>-</v>
      </c>
      <c r="N10" s="30" t="str">
        <f>IFERROR(VLOOKUP(CONCATENATE($B10,"_",N$4,"_",$C$85,"_",$C$84),Data_for_IC_trend_tables!$A$1:$G$49194,7,FALSE)*1000,"-")</f>
        <v>-</v>
      </c>
      <c r="O10" s="30">
        <f>IFERROR(VLOOKUP(CONCATENATE($B10,"_",O$4,"_",$C$85,"_",$C$84),Data_for_IC_trend_tables!$A$1:$G$49194,7,FALSE)*1000,"-")</f>
        <v>257.425086893713</v>
      </c>
      <c r="P10" s="30">
        <f>IFERROR(VLOOKUP(CONCATENATE($B10,"_",P$4,"_",$C$85,"_",$C$84),Data_for_IC_trend_tables!$A$1:$G$49194,7,FALSE)*1000,"-")</f>
        <v>242.82408303582599</v>
      </c>
      <c r="Q10" s="30">
        <f>IFERROR(VLOOKUP(CONCATENATE($B10,"_",Q$4,"_",$C$85,"_",$C$84),Data_for_IC_trend_tables!$A$1:$G$49194,7,FALSE)*1000,"-")</f>
        <v>254.888507961904</v>
      </c>
      <c r="R10" s="30">
        <f>IFERROR(VLOOKUP(CONCATENATE($B10,"_",R$4,"_",$C$85,"_",$C$84),Data_for_IC_trend_tables!$A$1:$G$49194,7,FALSE)*1000,"-")</f>
        <v>217.923100204413</v>
      </c>
      <c r="S10" s="30">
        <f>IFERROR(VLOOKUP(CONCATENATE($B10,"_",S$4,"_",$C$85,"_",$C$84),Data_for_IC_trend_tables!$A$1:$G$49194,7,FALSE)*1000,"-")</f>
        <v>169.010728415231</v>
      </c>
      <c r="T10" s="30">
        <f>IFERROR(VLOOKUP(CONCATENATE($B10,"_",T$4,"_",$C$85,"_",$C$84),Data_for_IC_trend_tables!$A$1:$G$49194,7,FALSE)*1000,"-")</f>
        <v>201.80166784773402</v>
      </c>
      <c r="U10" s="30">
        <f>IFERROR(VLOOKUP(CONCATENATE($B10,"_",U$4,"_",$C$85,"_",$C$84),Data_for_IC_trend_tables!$A$1:$G$49194,7,FALSE)*1000,"-")</f>
        <v>215.40503738279602</v>
      </c>
      <c r="V10" s="30">
        <f>IFERROR(VLOOKUP(CONCATENATE($B10,"_",V$4,"_",$C$85,"_",$C$84),Data_for_IC_trend_tables!$A$1:$G$49194,7,FALSE)*1000,"-")</f>
        <v>234.443385249957</v>
      </c>
      <c r="W10" s="30">
        <f>IFERROR(VLOOKUP(CONCATENATE($B10,"_",W$4,"_",$C$85,"_",$C$84),Data_for_IC_trend_tables!$A$1:$G$49194,7,FALSE)*1000,"-")</f>
        <v>159.88550549357601</v>
      </c>
      <c r="X10" s="30">
        <f>IFERROR(VLOOKUP(CONCATENATE($B10,"_",X$4,"_",$C$85,"_",$C$84),Data_for_IC_trend_tables!$A$1:$G$49194,7,FALSE)*1000,"-")</f>
        <v>173.66806048208599</v>
      </c>
      <c r="Y10" s="30">
        <f>IFERROR(VLOOKUP(CONCATENATE($B10,"_",Y$4,"_",$C$85,"_",$C$84),Data_for_IC_trend_tables!$A$1:$G$49194,7,FALSE)*1000,"-")</f>
        <v>104.530547127969</v>
      </c>
      <c r="Z10" s="30">
        <f>IFERROR(VLOOKUP(CONCATENATE($B10,"_",Z$4,"_",$C$85,"_",$C$84),Data_for_IC_trend_tables!$A$1:$G$49194,7,FALSE)*1000,"-")</f>
        <v>81.1652954422335</v>
      </c>
      <c r="AA10" s="30">
        <f>IFERROR(VLOOKUP(CONCATENATE($B10,"_",AA$4,"_",$C$85,"_",$C$84),Data_for_IC_trend_tables!$A$1:$G$49194,7,FALSE)*1000,"-")</f>
        <v>89.737034293065804</v>
      </c>
      <c r="AB10" s="30">
        <f>IFERROR(VLOOKUP(CONCATENATE($B10,"_",AB$4,"_",$C$85,"_",$C$84),Data_for_IC_trend_tables!$A$1:$G$49194,7,FALSE)*1000,"-")</f>
        <v>87.065839090148899</v>
      </c>
      <c r="AC10" s="30">
        <f>IFERROR(VLOOKUP(CONCATENATE($B10,"_",AC$4,"_",$C$85,"_",$C$84),Data_for_IC_trend_tables!$A$1:$G$49194,7,FALSE)*1000,"-")</f>
        <v>96.216686055881794</v>
      </c>
      <c r="AD10" s="30">
        <f>IFERROR(VLOOKUP(CONCATENATE($B10,"_",AD$4,"_",$C$85,"_",$C$84),Data_for_IC_trend_tables!$A$1:$G$49194,7,FALSE)*1000,"-")</f>
        <v>80.848453611860208</v>
      </c>
      <c r="AE10" s="30">
        <f>IFERROR(VLOOKUP(CONCATENATE($B10,"_",AE$4,"_",$C$85,"_",$C$84),Data_for_IC_trend_tables!$A$1:$G$49194,7,FALSE)*1000,"-")</f>
        <v>79.220914895828997</v>
      </c>
      <c r="AF10" s="30">
        <f>IFERROR(VLOOKUP(CONCATENATE($B10,"_",AF$4,"_",$C$85,"_",$C$84),Data_for_IC_trend_tables!$A$1:$G$49194,7,FALSE)*1000,"-")</f>
        <v>68.873433894937591</v>
      </c>
      <c r="AG10" s="30">
        <f>IFERROR(VLOOKUP(CONCATENATE($B10,"_",AG$4,"_",$C$85,"_",$C$84),Data_for_IC_trend_tables!$A$1:$G$49194,7,FALSE)*1000,"-")</f>
        <v>79.476852930229512</v>
      </c>
      <c r="AH10" s="30">
        <f>IFERROR(VLOOKUP(CONCATENATE($B10,"_",AH$4,"_",$C$85,"_",$C$84),Data_for_IC_trend_tables!$A$1:$G$49194,7,FALSE)*1000,"-")</f>
        <v>38.225251693066205</v>
      </c>
      <c r="AI10" s="30">
        <f>IFERROR(VLOOKUP(CONCATENATE($B10,"_",AI$4,"_",$C$85,"_",$C$84),Data_for_IC_trend_tables!$A$1:$G$49194,7,FALSE)*1000,"-")</f>
        <v>46.429463251472406</v>
      </c>
      <c r="AJ10" s="30">
        <f>IFERROR(VLOOKUP(CONCATENATE($B10,"_",AJ$4,"_",$C$85,"_",$C$84),Data_for_IC_trend_tables!$A$1:$G$49194,7,FALSE)*1000,"-")</f>
        <v>35.867627785570804</v>
      </c>
      <c r="AK10" s="30">
        <f>IFERROR(VLOOKUP(CONCATENATE($B10,"_",AK$4,"_",$C$85,"_",$C$84),Data_for_IC_trend_tables!$A$1:$G$49194,7,FALSE)*1000,"-")</f>
        <v>34.882304467826003</v>
      </c>
      <c r="AL10" s="30">
        <f>IFERROR(VLOOKUP(CONCATENATE($B10,"_",AL$4,"_",$C$85,"_",$C$84),Data_for_IC_trend_tables!$A$1:$G$49194,7,FALSE)*1000,"-")</f>
        <v>31.539622665216196</v>
      </c>
      <c r="AM10" s="30">
        <f>IFERROR(VLOOKUP(CONCATENATE($B10,"_",AM$4,"_",$C$85,"_",$C$84),Data_for_IC_trend_tables!$A$1:$G$49194,7,FALSE)*1000,"-")</f>
        <v>29.007644009293998</v>
      </c>
      <c r="AN10" s="30">
        <f>IFERROR(VLOOKUP(CONCATENATE($B10,"_",AN$4,"_",$C$85,"_",$C$84),Data_for_IC_trend_tables!$A$1:$G$49194,7,FALSE)*1000,"-")</f>
        <v>35.605127004735401</v>
      </c>
      <c r="AO10" s="30">
        <f>IFERROR(VLOOKUP(CONCATENATE($B10,"_",AO$4,"_",$C$85,"_",$C$84),Data_for_IC_trend_tables!$A$1:$G$49194,7,FALSE)*1000,"-")</f>
        <v>33.131870239936198</v>
      </c>
      <c r="AP10" s="30">
        <f>IFERROR(VLOOKUP(CONCATENATE($B10,"_",AP$4,"_",$C$85,"_",$C$84),Data_for_IC_trend_tables!$A$1:$G$49194,7,FALSE)*1000,"-")</f>
        <v>31.134501112921999</v>
      </c>
      <c r="AQ10" s="30">
        <f>IFERROR(VLOOKUP(CONCATENATE($B10,"_",AQ$4,"_",$C$85,"_",$C$84),Data_for_IC_trend_tables!$A$1:$G$49194,7,FALSE)*1000,"-")</f>
        <v>19.1000505569856</v>
      </c>
      <c r="AR10" s="30">
        <f>IFERROR(VLOOKUP(CONCATENATE($B10,"_",AR$4,"_",$C$85,"_",$C$84),Data_for_IC_trend_tables!$A$1:$G$49194,7,FALSE)*1000,"-")</f>
        <v>20.332973268564199</v>
      </c>
      <c r="AS10" s="30">
        <f>IFERROR(VLOOKUP(CONCATENATE($B10,"_",AS$4,"_",$C$85,"_",$C$84),Data_for_IC_trend_tables!$A$1:$G$49194,7,FALSE)*1000,"-")</f>
        <v>17.031479277638098</v>
      </c>
      <c r="AT10" s="30">
        <f>IFERROR(VLOOKUP(CONCATENATE($B10,"_",AT$4,"_",$C$85,"_",$C$84),Data_for_IC_trend_tables!$A$1:$G$49194,7,FALSE)*1000,"-")</f>
        <v>15.5869776693376</v>
      </c>
      <c r="AU10" s="30">
        <f>IFERROR(VLOOKUP(CONCATENATE($B10,"_",AU$4,"_",$C$85,"_",$C$84),Data_for_IC_trend_tables!$A$1:$G$49194,7,FALSE)*1000,"-")</f>
        <v>16.9377495776112</v>
      </c>
      <c r="AV10" s="269"/>
      <c r="AW10" s="30">
        <f>IFERROR(VLOOKUP(CONCATENATE($B10,"_",AW$4,"_",$C$85,"_",$C$84),Data_for_IC_trend_tables!$A$1:$G$49194,7,FALSE)*1000,"-")</f>
        <v>16.9377495776112</v>
      </c>
      <c r="AX10" s="89">
        <f>O10</f>
        <v>257.425086893713</v>
      </c>
      <c r="AY10" s="38" t="str">
        <f t="shared" ref="AY10" si="2">IF(ISBLANK(AX10),"",IF(AW10="-",CONCATENATE("no data for ",$AW$4),IF(AZ10&gt;0,"No","Yes")))</f>
        <v>Yes</v>
      </c>
      <c r="AZ10" s="58">
        <f t="shared" ref="AZ10" si="3">IFERROR(IF(AW10=0,"",(AW10-AX10)/AX10),"")</f>
        <v>-0.93420318982118256</v>
      </c>
      <c r="BA10" s="32" t="s">
        <v>76</v>
      </c>
    </row>
    <row r="11" spans="2:53" s="3" customFormat="1" x14ac:dyDescent="0.2">
      <c r="B11" s="53" t="s">
        <v>139</v>
      </c>
      <c r="C11" s="55" t="s">
        <v>48</v>
      </c>
      <c r="D11" s="56"/>
      <c r="E11" s="30" t="str">
        <f>IFERROR(VLOOKUP(CONCATENATE($B11,"_",E$4,"_",$C$85,"_",$C$84),Data_for_IC_trend_tables!$A$1:$G$49194,7,FALSE)*1000,"-")</f>
        <v>-</v>
      </c>
      <c r="F11" s="30" t="str">
        <f>IFERROR(VLOOKUP(CONCATENATE($B11,"_",F$4,"_",$C$85,"_",$C$84),Data_for_IC_trend_tables!$A$1:$G$49194,7,FALSE)*1000,"-")</f>
        <v>-</v>
      </c>
      <c r="G11" s="30" t="str">
        <f>IFERROR(VLOOKUP(CONCATENATE($B11,"_",G$4,"_",$C$85,"_",$C$84),Data_for_IC_trend_tables!$A$1:$G$49194,7,FALSE)*1000,"-")</f>
        <v>-</v>
      </c>
      <c r="H11" s="30" t="str">
        <f>IFERROR(VLOOKUP(CONCATENATE($B11,"_",H$4,"_",$C$85,"_",$C$84),Data_for_IC_trend_tables!$A$1:$G$49194,7,FALSE)*1000,"-")</f>
        <v>-</v>
      </c>
      <c r="I11" s="30" t="str">
        <f>IFERROR(VLOOKUP(CONCATENATE($B11,"_",I$4,"_",$C$85,"_",$C$84),Data_for_IC_trend_tables!$A$1:$G$49194,7,FALSE)*1000,"-")</f>
        <v>-</v>
      </c>
      <c r="J11" s="30" t="str">
        <f>IFERROR(VLOOKUP(CONCATENATE($B11,"_",J$4,"_",$C$85,"_",$C$84),Data_for_IC_trend_tables!$A$1:$G$49194,7,FALSE)*1000,"-")</f>
        <v>-</v>
      </c>
      <c r="K11" s="30" t="str">
        <f>IFERROR(VLOOKUP(CONCATENATE($B11,"_",K$4,"_",$C$85,"_",$C$84),Data_for_IC_trend_tables!$A$1:$G$49194,7,FALSE)*1000,"-")</f>
        <v>-</v>
      </c>
      <c r="L11" s="30" t="str">
        <f>IFERROR(VLOOKUP(CONCATENATE($B11,"_",L$4,"_",$C$85,"_",$C$84),Data_for_IC_trend_tables!$A$1:$G$49194,7,FALSE)*1000,"-")</f>
        <v>-</v>
      </c>
      <c r="M11" s="30" t="str">
        <f>IFERROR(VLOOKUP(CONCATENATE($B11,"_",M$4,"_",$C$85,"_",$C$84),Data_for_IC_trend_tables!$A$1:$G$49194,7,FALSE)*1000,"-")</f>
        <v>-</v>
      </c>
      <c r="N11" s="30" t="str">
        <f>IFERROR(VLOOKUP(CONCATENATE($B11,"_",N$4,"_",$C$85,"_",$C$84),Data_for_IC_trend_tables!$A$1:$G$49194,7,FALSE)*1000,"-")</f>
        <v>-</v>
      </c>
      <c r="O11" s="30" t="str">
        <f>IFERROR(VLOOKUP(CONCATENATE($B11,"_",O$4,"_",$C$85,"_",$C$84),Data_for_IC_trend_tables!$A$1:$G$49194,7,FALSE)*1000,"-")</f>
        <v>-</v>
      </c>
      <c r="P11" s="30" t="str">
        <f>IFERROR(VLOOKUP(CONCATENATE($B11,"_",P$4,"_",$C$85,"_",$C$84),Data_for_IC_trend_tables!$A$1:$G$49194,7,FALSE)*1000,"-")</f>
        <v>-</v>
      </c>
      <c r="Q11" s="30" t="str">
        <f>IFERROR(VLOOKUP(CONCATENATE($B11,"_",Q$4,"_",$C$85,"_",$C$84),Data_for_IC_trend_tables!$A$1:$G$49194,7,FALSE)*1000,"-")</f>
        <v>-</v>
      </c>
      <c r="R11" s="30" t="str">
        <f>IFERROR(VLOOKUP(CONCATENATE($B11,"_",R$4,"_",$C$85,"_",$C$84),Data_for_IC_trend_tables!$A$1:$G$49194,7,FALSE)*1000,"-")</f>
        <v>-</v>
      </c>
      <c r="S11" s="30" t="str">
        <f>IFERROR(VLOOKUP(CONCATENATE($B11,"_",S$4,"_",$C$85,"_",$C$84),Data_for_IC_trend_tables!$A$1:$G$49194,7,FALSE)*1000,"-")</f>
        <v>-</v>
      </c>
      <c r="T11" s="30" t="str">
        <f>IFERROR(VLOOKUP(CONCATENATE($B11,"_",T$4,"_",$C$85,"_",$C$84),Data_for_IC_trend_tables!$A$1:$G$49194,7,FALSE)*1000,"-")</f>
        <v>-</v>
      </c>
      <c r="U11" s="30" t="str">
        <f>IFERROR(VLOOKUP(CONCATENATE($B11,"_",U$4,"_",$C$85,"_",$C$84),Data_for_IC_trend_tables!$A$1:$G$49194,7,FALSE)*1000,"-")</f>
        <v>-</v>
      </c>
      <c r="V11" s="30" t="str">
        <f>IFERROR(VLOOKUP(CONCATENATE($B11,"_",V$4,"_",$C$85,"_",$C$84),Data_for_IC_trend_tables!$A$1:$G$49194,7,FALSE)*1000,"-")</f>
        <v>-</v>
      </c>
      <c r="W11" s="30" t="str">
        <f>IFERROR(VLOOKUP(CONCATENATE($B11,"_",W$4,"_",$C$85,"_",$C$84),Data_for_IC_trend_tables!$A$1:$G$49194,7,FALSE)*1000,"-")</f>
        <v>-</v>
      </c>
      <c r="X11" s="30" t="str">
        <f>IFERROR(VLOOKUP(CONCATENATE($B11,"_",X$4,"_",$C$85,"_",$C$84),Data_for_IC_trend_tables!$A$1:$G$49194,7,FALSE)*1000,"-")</f>
        <v>-</v>
      </c>
      <c r="Y11" s="30" t="str">
        <f>IFERROR(VLOOKUP(CONCATENATE($B11,"_",Y$4,"_",$C$85,"_",$C$84),Data_for_IC_trend_tables!$A$1:$G$49194,7,FALSE)*1000,"-")</f>
        <v>-</v>
      </c>
      <c r="Z11" s="30" t="str">
        <f>IFERROR(VLOOKUP(CONCATENATE($B11,"_",Z$4,"_",$C$85,"_",$C$84),Data_for_IC_trend_tables!$A$1:$G$49194,7,FALSE)*1000,"-")</f>
        <v>-</v>
      </c>
      <c r="AA11" s="30" t="str">
        <f>IFERROR(VLOOKUP(CONCATENATE($B11,"_",AA$4,"_",$C$85,"_",$C$84),Data_for_IC_trend_tables!$A$1:$G$49194,7,FALSE)*1000,"-")</f>
        <v>-</v>
      </c>
      <c r="AB11" s="30" t="str">
        <f>IFERROR(VLOOKUP(CONCATENATE($B11,"_",AB$4,"_",$C$85,"_",$C$84),Data_for_IC_trend_tables!$A$1:$G$49194,7,FALSE)*1000,"-")</f>
        <v>-</v>
      </c>
      <c r="AC11" s="30" t="str">
        <f>IFERROR(VLOOKUP(CONCATENATE($B11,"_",AC$4,"_",$C$85,"_",$C$84),Data_for_IC_trend_tables!$A$1:$G$49194,7,FALSE)*1000,"-")</f>
        <v>-</v>
      </c>
      <c r="AD11" s="30" t="str">
        <f>IFERROR(VLOOKUP(CONCATENATE($B11,"_",AD$4,"_",$C$85,"_",$C$84),Data_for_IC_trend_tables!$A$1:$G$49194,7,FALSE)*1000,"-")</f>
        <v>-</v>
      </c>
      <c r="AE11" s="30" t="str">
        <f>IFERROR(VLOOKUP(CONCATENATE($B11,"_",AE$4,"_",$C$85,"_",$C$84),Data_for_IC_trend_tables!$A$1:$G$49194,7,FALSE)*1000,"-")</f>
        <v>-</v>
      </c>
      <c r="AF11" s="30" t="str">
        <f>IFERROR(VLOOKUP(CONCATENATE($B11,"_",AF$4,"_",$C$85,"_",$C$84),Data_for_IC_trend_tables!$A$1:$G$49194,7,FALSE)*1000,"-")</f>
        <v>-</v>
      </c>
      <c r="AG11" s="30" t="str">
        <f>IFERROR(VLOOKUP(CONCATENATE($B11,"_",AG$4,"_",$C$85,"_",$C$84),Data_for_IC_trend_tables!$A$1:$G$49194,7,FALSE)*1000,"-")</f>
        <v>-</v>
      </c>
      <c r="AH11" s="30" t="str">
        <f>IFERROR(VLOOKUP(CONCATENATE($B11,"_",AH$4,"_",$C$85,"_",$C$84),Data_for_IC_trend_tables!$A$1:$G$49194,7,FALSE)*1000,"-")</f>
        <v>-</v>
      </c>
      <c r="AI11" s="30" t="str">
        <f>IFERROR(VLOOKUP(CONCATENATE($B11,"_",AI$4,"_",$C$85,"_",$C$84),Data_for_IC_trend_tables!$A$1:$G$49194,7,FALSE)*1000,"-")</f>
        <v>-</v>
      </c>
      <c r="AJ11" s="30" t="str">
        <f>IFERROR(VLOOKUP(CONCATENATE($B11,"_",AJ$4,"_",$C$85,"_",$C$84),Data_for_IC_trend_tables!$A$1:$G$49194,7,FALSE)*1000,"-")</f>
        <v>-</v>
      </c>
      <c r="AK11" s="30" t="str">
        <f>IFERROR(VLOOKUP(CONCATENATE($B11,"_",AK$4,"_",$C$85,"_",$C$84),Data_for_IC_trend_tables!$A$1:$G$49194,7,FALSE)*1000,"-")</f>
        <v>-</v>
      </c>
      <c r="AL11" s="30" t="str">
        <f>IFERROR(VLOOKUP(CONCATENATE($B11,"_",AL$4,"_",$C$85,"_",$C$84),Data_for_IC_trend_tables!$A$1:$G$49194,7,FALSE)*1000,"-")</f>
        <v>-</v>
      </c>
      <c r="AM11" s="30" t="str">
        <f>IFERROR(VLOOKUP(CONCATENATE($B11,"_",AM$4,"_",$C$85,"_",$C$84),Data_for_IC_trend_tables!$A$1:$G$49194,7,FALSE)*1000,"-")</f>
        <v>-</v>
      </c>
      <c r="AN11" s="30" t="str">
        <f>IFERROR(VLOOKUP(CONCATENATE($B11,"_",AN$4,"_",$C$85,"_",$C$84),Data_for_IC_trend_tables!$A$1:$G$49194,7,FALSE)*1000,"-")</f>
        <v>-</v>
      </c>
      <c r="AO11" s="30" t="str">
        <f>IFERROR(VLOOKUP(CONCATENATE($B11,"_",AO$4,"_",$C$85,"_",$C$84),Data_for_IC_trend_tables!$A$1:$G$49194,7,FALSE)*1000,"-")</f>
        <v>-</v>
      </c>
      <c r="AP11" s="30" t="str">
        <f>IFERROR(VLOOKUP(CONCATENATE($B11,"_",AP$4,"_",$C$85,"_",$C$84),Data_for_IC_trend_tables!$A$1:$G$49194,7,FALSE)*1000,"-")</f>
        <v>-</v>
      </c>
      <c r="AQ11" s="30" t="str">
        <f>IFERROR(VLOOKUP(CONCATENATE($B11,"_",AQ$4,"_",$C$85,"_",$C$84),Data_for_IC_trend_tables!$A$1:$G$49194,7,FALSE)*1000,"-")</f>
        <v>-</v>
      </c>
      <c r="AR11" s="30" t="str">
        <f>IFERROR(VLOOKUP(CONCATENATE($B11,"_",AR$4,"_",$C$85,"_",$C$84),Data_for_IC_trend_tables!$A$1:$G$49194,7,FALSE)*1000,"-")</f>
        <v>-</v>
      </c>
      <c r="AS11" s="30" t="str">
        <f>IFERROR(VLOOKUP(CONCATENATE($B11,"_",AS$4,"_",$C$85,"_",$C$84),Data_for_IC_trend_tables!$A$1:$G$49194,7,FALSE)*1000,"-")</f>
        <v>-</v>
      </c>
      <c r="AT11" s="30" t="str">
        <f>IFERROR(VLOOKUP(CONCATENATE($B11,"_",AT$4,"_",$C$85,"_",$C$84),Data_for_IC_trend_tables!$A$1:$G$49194,7,FALSE)*1000,"-")</f>
        <v>-</v>
      </c>
      <c r="AU11" s="30" t="str">
        <f>IFERROR(VLOOKUP(CONCATENATE($B11,"_",AU$4,"_",$C$85,"_",$C$84),Data_for_IC_trend_tables!$A$1:$G$49194,7,FALSE)*1000,"-")</f>
        <v>-</v>
      </c>
      <c r="AV11" s="269"/>
      <c r="AW11" s="30" t="str">
        <f>IFERROR(VLOOKUP(CONCATENATE($B11,"_",AW$4,"_",$C$85,"_",$C$84),Data_for_IC_trend_tables!$A$1:$G$49194,7,FALSE)*1000,"-")</f>
        <v>-</v>
      </c>
      <c r="AX11" s="89"/>
      <c r="AY11" s="38" t="str">
        <f t="shared" si="0"/>
        <v/>
      </c>
      <c r="AZ11" s="58" t="str">
        <f t="shared" si="1"/>
        <v/>
      </c>
      <c r="BA11" s="86"/>
    </row>
    <row r="12" spans="2:53" s="3" customFormat="1" x14ac:dyDescent="0.2">
      <c r="B12" s="53" t="s">
        <v>140</v>
      </c>
      <c r="C12" s="55" t="s">
        <v>5</v>
      </c>
      <c r="D12" s="56">
        <v>1990</v>
      </c>
      <c r="E12" s="30" t="str">
        <f>IFERROR(VLOOKUP(CONCATENATE($B12,"_",E$4,"_",$C$85,"_",$C$84),Data_for_IC_trend_tables!$A$1:$G$49194,7,FALSE)*1000,"-")</f>
        <v>-</v>
      </c>
      <c r="F12" s="30" t="str">
        <f>IFERROR(VLOOKUP(CONCATENATE($B12,"_",F$4,"_",$C$85,"_",$C$84),Data_for_IC_trend_tables!$A$1:$G$49194,7,FALSE)*1000,"-")</f>
        <v>-</v>
      </c>
      <c r="G12" s="30" t="str">
        <f>IFERROR(VLOOKUP(CONCATENATE($B12,"_",G$4,"_",$C$85,"_",$C$84),Data_for_IC_trend_tables!$A$1:$G$49194,7,FALSE)*1000,"-")</f>
        <v>-</v>
      </c>
      <c r="H12" s="30" t="str">
        <f>IFERROR(VLOOKUP(CONCATENATE($B12,"_",H$4,"_",$C$85,"_",$C$84),Data_for_IC_trend_tables!$A$1:$G$49194,7,FALSE)*1000,"-")</f>
        <v>-</v>
      </c>
      <c r="I12" s="30" t="str">
        <f>IFERROR(VLOOKUP(CONCATENATE($B12,"_",I$4,"_",$C$85,"_",$C$84),Data_for_IC_trend_tables!$A$1:$G$49194,7,FALSE)*1000,"-")</f>
        <v>-</v>
      </c>
      <c r="J12" s="30" t="str">
        <f>IFERROR(VLOOKUP(CONCATENATE($B12,"_",J$4,"_",$C$85,"_",$C$84),Data_for_IC_trend_tables!$A$1:$G$49194,7,FALSE)*1000,"-")</f>
        <v>-</v>
      </c>
      <c r="K12" s="30" t="str">
        <f>IFERROR(VLOOKUP(CONCATENATE($B12,"_",K$4,"_",$C$85,"_",$C$84),Data_for_IC_trend_tables!$A$1:$G$49194,7,FALSE)*1000,"-")</f>
        <v>-</v>
      </c>
      <c r="L12" s="30" t="str">
        <f>IFERROR(VLOOKUP(CONCATENATE($B12,"_",L$4,"_",$C$85,"_",$C$84),Data_for_IC_trend_tables!$A$1:$G$49194,7,FALSE)*1000,"-")</f>
        <v>-</v>
      </c>
      <c r="M12" s="30" t="str">
        <f>IFERROR(VLOOKUP(CONCATENATE($B12,"_",M$4,"_",$C$85,"_",$C$84),Data_for_IC_trend_tables!$A$1:$G$49194,7,FALSE)*1000,"-")</f>
        <v>-</v>
      </c>
      <c r="N12" s="30" t="str">
        <f>IFERROR(VLOOKUP(CONCATENATE($B12,"_",N$4,"_",$C$85,"_",$C$84),Data_for_IC_trend_tables!$A$1:$G$49194,7,FALSE)*1000,"-")</f>
        <v>-</v>
      </c>
      <c r="O12" s="30">
        <f>IFERROR(VLOOKUP(CONCATENATE($B12,"_",O$4,"_",$C$85,"_",$C$84),Data_for_IC_trend_tables!$A$1:$G$49194,7,FALSE)*1000,"-")</f>
        <v>397.81010442992698</v>
      </c>
      <c r="P12" s="30">
        <f>IFERROR(VLOOKUP(CONCATENATE($B12,"_",P$4,"_",$C$85,"_",$C$84),Data_for_IC_trend_tables!$A$1:$G$49194,7,FALSE)*1000,"-")</f>
        <v>192.57748499980002</v>
      </c>
      <c r="Q12" s="30">
        <f>IFERROR(VLOOKUP(CONCATENATE($B12,"_",Q$4,"_",$C$85,"_",$C$84),Data_for_IC_trend_tables!$A$1:$G$49194,7,FALSE)*1000,"-")</f>
        <v>210.63391728725901</v>
      </c>
      <c r="R12" s="30">
        <f>IFERROR(VLOOKUP(CONCATENATE($B12,"_",R$4,"_",$C$85,"_",$C$84),Data_for_IC_trend_tables!$A$1:$G$49194,7,FALSE)*1000,"-")</f>
        <v>242.257190361238</v>
      </c>
      <c r="S12" s="30">
        <f>IFERROR(VLOOKUP(CONCATENATE($B12,"_",S$4,"_",$C$85,"_",$C$84),Data_for_IC_trend_tables!$A$1:$G$49194,7,FALSE)*1000,"-")</f>
        <v>251.16134880358598</v>
      </c>
      <c r="T12" s="30">
        <f>IFERROR(VLOOKUP(CONCATENATE($B12,"_",T$4,"_",$C$85,"_",$C$84),Data_for_IC_trend_tables!$A$1:$G$49194,7,FALSE)*1000,"-")</f>
        <v>272.86900861728901</v>
      </c>
      <c r="U12" s="30">
        <f>IFERROR(VLOOKUP(CONCATENATE($B12,"_",U$4,"_",$C$85,"_",$C$84),Data_for_IC_trend_tables!$A$1:$G$49194,7,FALSE)*1000,"-")</f>
        <v>246.17556754598098</v>
      </c>
      <c r="V12" s="30">
        <f>IFERROR(VLOOKUP(CONCATENATE($B12,"_",V$4,"_",$C$85,"_",$C$84),Data_for_IC_trend_tables!$A$1:$G$49194,7,FALSE)*1000,"-")</f>
        <v>188.42821095798402</v>
      </c>
      <c r="W12" s="30">
        <f>IFERROR(VLOOKUP(CONCATENATE($B12,"_",W$4,"_",$C$85,"_",$C$84),Data_for_IC_trend_tables!$A$1:$G$49194,7,FALSE)*1000,"-")</f>
        <v>221.44341001146199</v>
      </c>
      <c r="X12" s="30">
        <f>IFERROR(VLOOKUP(CONCATENATE($B12,"_",X$4,"_",$C$85,"_",$C$84),Data_for_IC_trend_tables!$A$1:$G$49194,7,FALSE)*1000,"-")</f>
        <v>218.99724881571001</v>
      </c>
      <c r="Y12" s="30">
        <f>IFERROR(VLOOKUP(CONCATENATE($B12,"_",Y$4,"_",$C$85,"_",$C$84),Data_for_IC_trend_tables!$A$1:$G$49194,7,FALSE)*1000,"-")</f>
        <v>186.06829200859701</v>
      </c>
      <c r="Z12" s="30">
        <f>IFERROR(VLOOKUP(CONCATENATE($B12,"_",Z$4,"_",$C$85,"_",$C$84),Data_for_IC_trend_tables!$A$1:$G$49194,7,FALSE)*1000,"-")</f>
        <v>161.34458549905401</v>
      </c>
      <c r="AA12" s="30">
        <f>IFERROR(VLOOKUP(CONCATENATE($B12,"_",AA$4,"_",$C$85,"_",$C$84),Data_for_IC_trend_tables!$A$1:$G$49194,7,FALSE)*1000,"-")</f>
        <v>171.11030841104898</v>
      </c>
      <c r="AB12" s="30">
        <f>IFERROR(VLOOKUP(CONCATENATE($B12,"_",AB$4,"_",$C$85,"_",$C$84),Data_for_IC_trend_tables!$A$1:$G$49194,7,FALSE)*1000,"-")</f>
        <v>173.35810005786999</v>
      </c>
      <c r="AC12" s="30">
        <f>IFERROR(VLOOKUP(CONCATENATE($B12,"_",AC$4,"_",$C$85,"_",$C$84),Data_for_IC_trend_tables!$A$1:$G$49194,7,FALSE)*1000,"-")</f>
        <v>52.418230641639397</v>
      </c>
      <c r="AD12" s="30">
        <f>IFERROR(VLOOKUP(CONCATENATE($B12,"_",AD$4,"_",$C$85,"_",$C$84),Data_for_IC_trend_tables!$A$1:$G$49194,7,FALSE)*1000,"-")</f>
        <v>51.9497707557585</v>
      </c>
      <c r="AE12" s="30">
        <f>IFERROR(VLOOKUP(CONCATENATE($B12,"_",AE$4,"_",$C$85,"_",$C$84),Data_for_IC_trend_tables!$A$1:$G$49194,7,FALSE)*1000,"-")</f>
        <v>54.726445491518398</v>
      </c>
      <c r="AF12" s="30">
        <f>IFERROR(VLOOKUP(CONCATENATE($B12,"_",AF$4,"_",$C$85,"_",$C$84),Data_for_IC_trend_tables!$A$1:$G$49194,7,FALSE)*1000,"-")</f>
        <v>48.341109641889901</v>
      </c>
      <c r="AG12" s="30">
        <f>IFERROR(VLOOKUP(CONCATENATE($B12,"_",AG$4,"_",$C$85,"_",$C$84),Data_for_IC_trend_tables!$A$1:$G$49194,7,FALSE)*1000,"-")</f>
        <v>33.7357802270039</v>
      </c>
      <c r="AH12" s="30">
        <f>IFERROR(VLOOKUP(CONCATENATE($B12,"_",AH$4,"_",$C$85,"_",$C$84),Data_for_IC_trend_tables!$A$1:$G$49194,7,FALSE)*1000,"-")</f>
        <v>25.579100290744201</v>
      </c>
      <c r="AI12" s="30">
        <f>IFERROR(VLOOKUP(CONCATENATE($B12,"_",AI$4,"_",$C$85,"_",$C$84),Data_for_IC_trend_tables!$A$1:$G$49194,7,FALSE)*1000,"-")</f>
        <v>24.950237107594102</v>
      </c>
      <c r="AJ12" s="30">
        <f>IFERROR(VLOOKUP(CONCATENATE($B12,"_",AJ$4,"_",$C$85,"_",$C$84),Data_for_IC_trend_tables!$A$1:$G$49194,7,FALSE)*1000,"-")</f>
        <v>29.1272064807569</v>
      </c>
      <c r="AK12" s="30">
        <f>IFERROR(VLOOKUP(CONCATENATE($B12,"_",AK$4,"_",$C$85,"_",$C$84),Data_for_IC_trend_tables!$A$1:$G$49194,7,FALSE)*1000,"-")</f>
        <v>19.598871365669801</v>
      </c>
      <c r="AL12" s="30">
        <f>IFERROR(VLOOKUP(CONCATENATE($B12,"_",AL$4,"_",$C$85,"_",$C$84),Data_for_IC_trend_tables!$A$1:$G$49194,7,FALSE)*1000,"-")</f>
        <v>18.476319411154002</v>
      </c>
      <c r="AM12" s="30">
        <f>IFERROR(VLOOKUP(CONCATENATE($B12,"_",AM$4,"_",$C$85,"_",$C$84),Data_for_IC_trend_tables!$A$1:$G$49194,7,FALSE)*1000,"-")</f>
        <v>17.912954314182098</v>
      </c>
      <c r="AN12" s="30">
        <f>IFERROR(VLOOKUP(CONCATENATE($B12,"_",AN$4,"_",$C$85,"_",$C$84),Data_for_IC_trend_tables!$A$1:$G$49194,7,FALSE)*1000,"-")</f>
        <v>16.9805103078535</v>
      </c>
      <c r="AO12" s="30">
        <f>IFERROR(VLOOKUP(CONCATENATE($B12,"_",AO$4,"_",$C$85,"_",$C$84),Data_for_IC_trend_tables!$A$1:$G$49194,7,FALSE)*1000,"-")</f>
        <v>17.174685968902899</v>
      </c>
      <c r="AP12" s="30">
        <f>IFERROR(VLOOKUP(CONCATENATE($B12,"_",AP$4,"_",$C$85,"_",$C$84),Data_for_IC_trend_tables!$A$1:$G$49194,7,FALSE)*1000,"-")</f>
        <v>15.160591486798399</v>
      </c>
      <c r="AQ12" s="30">
        <f>IFERROR(VLOOKUP(CONCATENATE($B12,"_",AQ$4,"_",$C$85,"_",$C$84),Data_for_IC_trend_tables!$A$1:$G$49194,7,FALSE)*1000,"-")</f>
        <v>15.304989442365901</v>
      </c>
      <c r="AR12" s="30">
        <f>IFERROR(VLOOKUP(CONCATENATE($B12,"_",AR$4,"_",$C$85,"_",$C$84),Data_for_IC_trend_tables!$A$1:$G$49194,7,FALSE)*1000,"-")</f>
        <v>17.6901615923341</v>
      </c>
      <c r="AS12" s="30">
        <f>IFERROR(VLOOKUP(CONCATENATE($B12,"_",AS$4,"_",$C$85,"_",$C$84),Data_for_IC_trend_tables!$A$1:$G$49194,7,FALSE)*1000,"-")</f>
        <v>16.4731021016493</v>
      </c>
      <c r="AT12" s="30">
        <f>IFERROR(VLOOKUP(CONCATENATE($B12,"_",AT$4,"_",$C$85,"_",$C$84),Data_for_IC_trend_tables!$A$1:$G$49194,7,FALSE)*1000,"-")</f>
        <v>16.880279155622997</v>
      </c>
      <c r="AU12" s="30">
        <f>IFERROR(VLOOKUP(CONCATENATE($B12,"_",AU$4,"_",$C$85,"_",$C$84),Data_for_IC_trend_tables!$A$1:$G$49194,7,FALSE)*1000,"-")</f>
        <v>17.609599079270499</v>
      </c>
      <c r="AV12" s="269"/>
      <c r="AW12" s="30">
        <f>IFERROR(VLOOKUP(CONCATENATE($B12,"_",AW$4,"_",$C$85,"_",$C$84),Data_for_IC_trend_tables!$A$1:$G$49194,7,FALSE)*1000,"-")</f>
        <v>17.609599079270499</v>
      </c>
      <c r="AX12" s="89">
        <f t="shared" ref="AX12:AX20" si="4">O12</f>
        <v>397.81010442992698</v>
      </c>
      <c r="AY12" s="38" t="str">
        <f t="shared" ref="AY12:AY20" si="5">IF(ISBLANK(AX12),"",IF(AW12="-",CONCATENATE("no data for ",$AW$4),IF(AZ12&gt;0,"No","Yes")))</f>
        <v>Yes</v>
      </c>
      <c r="AZ12" s="58">
        <f t="shared" ref="AZ12:AZ20" si="6">IFERROR(IF(AW12=0,"",(AW12-AX12)/AX12),"")</f>
        <v>-0.95573365562318857</v>
      </c>
      <c r="BA12" s="32" t="s">
        <v>76</v>
      </c>
    </row>
    <row r="13" spans="2:53" s="3" customFormat="1" x14ac:dyDescent="0.2">
      <c r="B13" s="53" t="s">
        <v>141</v>
      </c>
      <c r="C13" s="61" t="s">
        <v>87</v>
      </c>
      <c r="D13" s="56">
        <v>1990</v>
      </c>
      <c r="E13" s="30" t="str">
        <f>IFERROR(VLOOKUP(CONCATENATE($B13,"_",E$4,"_",$C$85,"_",$C$84),Data_for_IC_trend_tables!$A$1:$G$49194,7,FALSE)*1000,"-")</f>
        <v>-</v>
      </c>
      <c r="F13" s="30" t="str">
        <f>IFERROR(VLOOKUP(CONCATENATE($B13,"_",F$4,"_",$C$85,"_",$C$84),Data_for_IC_trend_tables!$A$1:$G$49194,7,FALSE)*1000,"-")</f>
        <v>-</v>
      </c>
      <c r="G13" s="30" t="str">
        <f>IFERROR(VLOOKUP(CONCATENATE($B13,"_",G$4,"_",$C$85,"_",$C$84),Data_for_IC_trend_tables!$A$1:$G$49194,7,FALSE)*1000,"-")</f>
        <v>-</v>
      </c>
      <c r="H13" s="30" t="str">
        <f>IFERROR(VLOOKUP(CONCATENATE($B13,"_",H$4,"_",$C$85,"_",$C$84),Data_for_IC_trend_tables!$A$1:$G$49194,7,FALSE)*1000,"-")</f>
        <v>-</v>
      </c>
      <c r="I13" s="30" t="str">
        <f>IFERROR(VLOOKUP(CONCATENATE($B13,"_",I$4,"_",$C$85,"_",$C$84),Data_for_IC_trend_tables!$A$1:$G$49194,7,FALSE)*1000,"-")</f>
        <v>-</v>
      </c>
      <c r="J13" s="30" t="str">
        <f>IFERROR(VLOOKUP(CONCATENATE($B13,"_",J$4,"_",$C$85,"_",$C$84),Data_for_IC_trend_tables!$A$1:$G$49194,7,FALSE)*1000,"-")</f>
        <v>-</v>
      </c>
      <c r="K13" s="30" t="str">
        <f>IFERROR(VLOOKUP(CONCATENATE($B13,"_",K$4,"_",$C$85,"_",$C$84),Data_for_IC_trend_tables!$A$1:$G$49194,7,FALSE)*1000,"-")</f>
        <v>-</v>
      </c>
      <c r="L13" s="30" t="str">
        <f>IFERROR(VLOOKUP(CONCATENATE($B13,"_",L$4,"_",$C$85,"_",$C$84),Data_for_IC_trend_tables!$A$1:$G$49194,7,FALSE)*1000,"-")</f>
        <v>-</v>
      </c>
      <c r="M13" s="30" t="str">
        <f>IFERROR(VLOOKUP(CONCATENATE($B13,"_",M$4,"_",$C$85,"_",$C$84),Data_for_IC_trend_tables!$A$1:$G$49194,7,FALSE)*1000,"-")</f>
        <v>-</v>
      </c>
      <c r="N13" s="30" t="str">
        <f>IFERROR(VLOOKUP(CONCATENATE($B13,"_",N$4,"_",$C$85,"_",$C$84),Data_for_IC_trend_tables!$A$1:$G$49194,7,FALSE)*1000,"-")</f>
        <v>-</v>
      </c>
      <c r="O13" s="30">
        <f>IFERROR(VLOOKUP(CONCATENATE($B13,"_",O$4,"_",$C$85,"_",$C$84),Data_for_IC_trend_tables!$A$1:$G$49194,7,FALSE)*1000,"-")</f>
        <v>1022.89544802977</v>
      </c>
      <c r="P13" s="30">
        <f>IFERROR(VLOOKUP(CONCATENATE($B13,"_",P$4,"_",$C$85,"_",$C$84),Data_for_IC_trend_tables!$A$1:$G$49194,7,FALSE)*1000,"-")</f>
        <v>981.13386576712207</v>
      </c>
      <c r="Q13" s="30">
        <f>IFERROR(VLOOKUP(CONCATENATE($B13,"_",Q$4,"_",$C$85,"_",$C$84),Data_for_IC_trend_tables!$A$1:$G$49194,7,FALSE)*1000,"-")</f>
        <v>1030.6833131635799</v>
      </c>
      <c r="R13" s="30">
        <f>IFERROR(VLOOKUP(CONCATENATE($B13,"_",R$4,"_",$C$85,"_",$C$84),Data_for_IC_trend_tables!$A$1:$G$49194,7,FALSE)*1000,"-")</f>
        <v>664.02524372102198</v>
      </c>
      <c r="S13" s="30">
        <f>IFERROR(VLOOKUP(CONCATENATE($B13,"_",S$4,"_",$C$85,"_",$C$84),Data_for_IC_trend_tables!$A$1:$G$49194,7,FALSE)*1000,"-")</f>
        <v>1213.5279991260902</v>
      </c>
      <c r="T13" s="30">
        <f>IFERROR(VLOOKUP(CONCATENATE($B13,"_",T$4,"_",$C$85,"_",$C$84),Data_for_IC_trend_tables!$A$1:$G$49194,7,FALSE)*1000,"-")</f>
        <v>771.77972084054602</v>
      </c>
      <c r="U13" s="30">
        <f>IFERROR(VLOOKUP(CONCATENATE($B13,"_",U$4,"_",$C$85,"_",$C$84),Data_for_IC_trend_tables!$A$1:$G$49194,7,FALSE)*1000,"-")</f>
        <v>841.12765849216601</v>
      </c>
      <c r="V13" s="30">
        <f>IFERROR(VLOOKUP(CONCATENATE($B13,"_",V$4,"_",$C$85,"_",$C$84),Data_for_IC_trend_tables!$A$1:$G$49194,7,FALSE)*1000,"-")</f>
        <v>713.456972218283</v>
      </c>
      <c r="W13" s="30">
        <f>IFERROR(VLOOKUP(CONCATENATE($B13,"_",W$4,"_",$C$85,"_",$C$84),Data_for_IC_trend_tables!$A$1:$G$49194,7,FALSE)*1000,"-")</f>
        <v>635.79375670229399</v>
      </c>
      <c r="X13" s="30">
        <f>IFERROR(VLOOKUP(CONCATENATE($B13,"_",X$4,"_",$C$85,"_",$C$84),Data_for_IC_trend_tables!$A$1:$G$49194,7,FALSE)*1000,"-")</f>
        <v>539.56535827598191</v>
      </c>
      <c r="Y13" s="30">
        <f>IFERROR(VLOOKUP(CONCATENATE($B13,"_",Y$4,"_",$C$85,"_",$C$84),Data_for_IC_trend_tables!$A$1:$G$49194,7,FALSE)*1000,"-")</f>
        <v>546.003136605235</v>
      </c>
      <c r="Z13" s="30">
        <f>IFERROR(VLOOKUP(CONCATENATE($B13,"_",Z$4,"_",$C$85,"_",$C$84),Data_for_IC_trend_tables!$A$1:$G$49194,7,FALSE)*1000,"-")</f>
        <v>542.10478610976793</v>
      </c>
      <c r="AA13" s="30">
        <f>IFERROR(VLOOKUP(CONCATENATE($B13,"_",AA$4,"_",$C$85,"_",$C$84),Data_for_IC_trend_tables!$A$1:$G$49194,7,FALSE)*1000,"-")</f>
        <v>453.56552684291302</v>
      </c>
      <c r="AB13" s="30">
        <f>IFERROR(VLOOKUP(CONCATENATE($B13,"_",AB$4,"_",$C$85,"_",$C$84),Data_for_IC_trend_tables!$A$1:$G$49194,7,FALSE)*1000,"-")</f>
        <v>375.87111852751997</v>
      </c>
      <c r="AC13" s="30">
        <f>IFERROR(VLOOKUP(CONCATENATE($B13,"_",AC$4,"_",$C$85,"_",$C$84),Data_for_IC_trend_tables!$A$1:$G$49194,7,FALSE)*1000,"-")</f>
        <v>310.65140230991398</v>
      </c>
      <c r="AD13" s="30">
        <f>IFERROR(VLOOKUP(CONCATENATE($B13,"_",AD$4,"_",$C$85,"_",$C$84),Data_for_IC_trend_tables!$A$1:$G$49194,7,FALSE)*1000,"-")</f>
        <v>238.650718598705</v>
      </c>
      <c r="AE13" s="30">
        <f>IFERROR(VLOOKUP(CONCATENATE($B13,"_",AE$4,"_",$C$85,"_",$C$84),Data_for_IC_trend_tables!$A$1:$G$49194,7,FALSE)*1000,"-")</f>
        <v>275.60683388141899</v>
      </c>
      <c r="AF13" s="30">
        <f>IFERROR(VLOOKUP(CONCATENATE($B13,"_",AF$4,"_",$C$85,"_",$C$84),Data_for_IC_trend_tables!$A$1:$G$49194,7,FALSE)*1000,"-")</f>
        <v>270.192147274658</v>
      </c>
      <c r="AG13" s="30">
        <f>IFERROR(VLOOKUP(CONCATENATE($B13,"_",AG$4,"_",$C$85,"_",$C$84),Data_for_IC_trend_tables!$A$1:$G$49194,7,FALSE)*1000,"-")</f>
        <v>247.76656898900202</v>
      </c>
      <c r="AH13" s="30">
        <f>IFERROR(VLOOKUP(CONCATENATE($B13,"_",AH$4,"_",$C$85,"_",$C$84),Data_for_IC_trend_tables!$A$1:$G$49194,7,FALSE)*1000,"-")</f>
        <v>226.70316681114699</v>
      </c>
      <c r="AI13" s="30">
        <f>IFERROR(VLOOKUP(CONCATENATE($B13,"_",AI$4,"_",$C$85,"_",$C$84),Data_for_IC_trend_tables!$A$1:$G$49194,7,FALSE)*1000,"-")</f>
        <v>192.14420696042998</v>
      </c>
      <c r="AJ13" s="30">
        <f>IFERROR(VLOOKUP(CONCATENATE($B13,"_",AJ$4,"_",$C$85,"_",$C$84),Data_for_IC_trend_tables!$A$1:$G$49194,7,FALSE)*1000,"-")</f>
        <v>143.81730369632299</v>
      </c>
      <c r="AK13" s="30">
        <f>IFERROR(VLOOKUP(CONCATENATE($B13,"_",AK$4,"_",$C$85,"_",$C$84),Data_for_IC_trend_tables!$A$1:$G$49194,7,FALSE)*1000,"-")</f>
        <v>129.72125570729801</v>
      </c>
      <c r="AL13" s="30">
        <f>IFERROR(VLOOKUP(CONCATENATE($B13,"_",AL$4,"_",$C$85,"_",$C$84),Data_for_IC_trend_tables!$A$1:$G$49194,7,FALSE)*1000,"-")</f>
        <v>108.684003240116</v>
      </c>
      <c r="AM13" s="30">
        <f>IFERROR(VLOOKUP(CONCATENATE($B13,"_",AM$4,"_",$C$85,"_",$C$84),Data_for_IC_trend_tables!$A$1:$G$49194,7,FALSE)*1000,"-")</f>
        <v>119.36739166594199</v>
      </c>
      <c r="AN13" s="30">
        <f>IFERROR(VLOOKUP(CONCATENATE($B13,"_",AN$4,"_",$C$85,"_",$C$84),Data_for_IC_trend_tables!$A$1:$G$49194,7,FALSE)*1000,"-")</f>
        <v>146.00610240808302</v>
      </c>
      <c r="AO13" s="30">
        <f>IFERROR(VLOOKUP(CONCATENATE($B13,"_",AO$4,"_",$C$85,"_",$C$84),Data_for_IC_trend_tables!$A$1:$G$49194,7,FALSE)*1000,"-")</f>
        <v>147.38111253444799</v>
      </c>
      <c r="AP13" s="30">
        <f>IFERROR(VLOOKUP(CONCATENATE($B13,"_",AP$4,"_",$C$85,"_",$C$84),Data_for_IC_trend_tables!$A$1:$G$49194,7,FALSE)*1000,"-")</f>
        <v>164.21273102458801</v>
      </c>
      <c r="AQ13" s="30">
        <f>IFERROR(VLOOKUP(CONCATENATE($B13,"_",AQ$4,"_",$C$85,"_",$C$84),Data_for_IC_trend_tables!$A$1:$G$49194,7,FALSE)*1000,"-")</f>
        <v>146.095283268392</v>
      </c>
      <c r="AR13" s="30">
        <f>IFERROR(VLOOKUP(CONCATENATE($B13,"_",AR$4,"_",$C$85,"_",$C$84),Data_for_IC_trend_tables!$A$1:$G$49194,7,FALSE)*1000,"-")</f>
        <v>122.66923616077901</v>
      </c>
      <c r="AS13" s="30">
        <f>IFERROR(VLOOKUP(CONCATENATE($B13,"_",AS$4,"_",$C$85,"_",$C$84),Data_for_IC_trend_tables!$A$1:$G$49194,7,FALSE)*1000,"-")</f>
        <v>113.150410726469</v>
      </c>
      <c r="AT13" s="30">
        <f>IFERROR(VLOOKUP(CONCATENATE($B13,"_",AT$4,"_",$C$85,"_",$C$84),Data_for_IC_trend_tables!$A$1:$G$49194,7,FALSE)*1000,"-")</f>
        <v>94.613953040040897</v>
      </c>
      <c r="AU13" s="30">
        <f>IFERROR(VLOOKUP(CONCATENATE($B13,"_",AU$4,"_",$C$85,"_",$C$84),Data_for_IC_trend_tables!$A$1:$G$49194,7,FALSE)*1000,"-")</f>
        <v>126.48331038603</v>
      </c>
      <c r="AV13" s="269"/>
      <c r="AW13" s="30">
        <f>IFERROR(VLOOKUP(CONCATENATE($B13,"_",AW$4,"_",$C$85,"_",$C$84),Data_for_IC_trend_tables!$A$1:$G$49194,7,FALSE)*1000,"-")</f>
        <v>126.48331038603</v>
      </c>
      <c r="AX13" s="89">
        <f t="shared" si="4"/>
        <v>1022.89544802977</v>
      </c>
      <c r="AY13" s="38" t="str">
        <f t="shared" si="5"/>
        <v>Yes</v>
      </c>
      <c r="AZ13" s="58">
        <f t="shared" si="6"/>
        <v>-0.87634776298041672</v>
      </c>
      <c r="BA13" s="32" t="s">
        <v>76</v>
      </c>
    </row>
    <row r="14" spans="2:53" s="3" customFormat="1" x14ac:dyDescent="0.2">
      <c r="B14" s="53" t="s">
        <v>142</v>
      </c>
      <c r="C14" s="55" t="s">
        <v>6</v>
      </c>
      <c r="D14" s="56">
        <v>1990</v>
      </c>
      <c r="E14" s="30" t="str">
        <f>IFERROR(VLOOKUP(CONCATENATE($B14,"_",E$4,"_",$C$85,"_",$C$84),Data_for_IC_trend_tables!$A$1:$G$49194,7,FALSE)*1000,"-")</f>
        <v>-</v>
      </c>
      <c r="F14" s="30" t="str">
        <f>IFERROR(VLOOKUP(CONCATENATE($B14,"_",F$4,"_",$C$85,"_",$C$84),Data_for_IC_trend_tables!$A$1:$G$49194,7,FALSE)*1000,"-")</f>
        <v>-</v>
      </c>
      <c r="G14" s="30" t="str">
        <f>IFERROR(VLOOKUP(CONCATENATE($B14,"_",G$4,"_",$C$85,"_",$C$84),Data_for_IC_trend_tables!$A$1:$G$49194,7,FALSE)*1000,"-")</f>
        <v>-</v>
      </c>
      <c r="H14" s="30" t="str">
        <f>IFERROR(VLOOKUP(CONCATENATE($B14,"_",H$4,"_",$C$85,"_",$C$84),Data_for_IC_trend_tables!$A$1:$G$49194,7,FALSE)*1000,"-")</f>
        <v>-</v>
      </c>
      <c r="I14" s="30" t="str">
        <f>IFERROR(VLOOKUP(CONCATENATE($B14,"_",I$4,"_",$C$85,"_",$C$84),Data_for_IC_trend_tables!$A$1:$G$49194,7,FALSE)*1000,"-")</f>
        <v>-</v>
      </c>
      <c r="J14" s="30" t="str">
        <f>IFERROR(VLOOKUP(CONCATENATE($B14,"_",J$4,"_",$C$85,"_",$C$84),Data_for_IC_trend_tables!$A$1:$G$49194,7,FALSE)*1000,"-")</f>
        <v>-</v>
      </c>
      <c r="K14" s="30" t="str">
        <f>IFERROR(VLOOKUP(CONCATENATE($B14,"_",K$4,"_",$C$85,"_",$C$84),Data_for_IC_trend_tables!$A$1:$G$49194,7,FALSE)*1000,"-")</f>
        <v>-</v>
      </c>
      <c r="L14" s="30">
        <f>IFERROR(VLOOKUP(CONCATENATE($B14,"_",L$4,"_",$C$85,"_",$C$84),Data_for_IC_trend_tables!$A$1:$G$49194,7,FALSE)*1000,"-")</f>
        <v>457.20951296315701</v>
      </c>
      <c r="M14" s="30">
        <f>IFERROR(VLOOKUP(CONCATENATE($B14,"_",M$4,"_",$C$85,"_",$C$84),Data_for_IC_trend_tables!$A$1:$G$49194,7,FALSE)*1000,"-")</f>
        <v>482.84434231392498</v>
      </c>
      <c r="N14" s="30" t="str">
        <f>IFERROR(VLOOKUP(CONCATENATE($B14,"_",N$4,"_",$C$85,"_",$C$84),Data_for_IC_trend_tables!$A$1:$G$49194,7,FALSE)*1000,"-")</f>
        <v>-</v>
      </c>
      <c r="O14" s="30">
        <f>IFERROR(VLOOKUP(CONCATENATE($B14,"_",O$4,"_",$C$85,"_",$C$84),Data_for_IC_trend_tables!$A$1:$G$49194,7,FALSE)*1000,"-")</f>
        <v>528.72833609719407</v>
      </c>
      <c r="P14" s="30">
        <f>IFERROR(VLOOKUP(CONCATENATE($B14,"_",P$4,"_",$C$85,"_",$C$84),Data_for_IC_trend_tables!$A$1:$G$49194,7,FALSE)*1000,"-")</f>
        <v>356.65376371879796</v>
      </c>
      <c r="Q14" s="30">
        <f>IFERROR(VLOOKUP(CONCATENATE($B14,"_",Q$4,"_",$C$85,"_",$C$84),Data_for_IC_trend_tables!$A$1:$G$49194,7,FALSE)*1000,"-")</f>
        <v>262.17206341920104</v>
      </c>
      <c r="R14" s="30">
        <f>IFERROR(VLOOKUP(CONCATENATE($B14,"_",R$4,"_",$C$85,"_",$C$84),Data_for_IC_trend_tables!$A$1:$G$49194,7,FALSE)*1000,"-")</f>
        <v>259.17265885871001</v>
      </c>
      <c r="S14" s="30">
        <f>IFERROR(VLOOKUP(CONCATENATE($B14,"_",S$4,"_",$C$85,"_",$C$84),Data_for_IC_trend_tables!$A$1:$G$49194,7,FALSE)*1000,"-")</f>
        <v>282.63095758156999</v>
      </c>
      <c r="T14" s="30">
        <f>IFERROR(VLOOKUP(CONCATENATE($B14,"_",T$4,"_",$C$85,"_",$C$84),Data_for_IC_trend_tables!$A$1:$G$49194,7,FALSE)*1000,"-")</f>
        <v>263.47344054840102</v>
      </c>
      <c r="U14" s="30">
        <f>IFERROR(VLOOKUP(CONCATENATE($B14,"_",U$4,"_",$C$85,"_",$C$84),Data_for_IC_trend_tables!$A$1:$G$49194,7,FALSE)*1000,"-")</f>
        <v>212.12757300090303</v>
      </c>
      <c r="V14" s="30">
        <f>IFERROR(VLOOKUP(CONCATENATE($B14,"_",V$4,"_",$C$85,"_",$C$84),Data_for_IC_trend_tables!$A$1:$G$49194,7,FALSE)*1000,"-")</f>
        <v>192.49430425354498</v>
      </c>
      <c r="W14" s="30">
        <f>IFERROR(VLOOKUP(CONCATENATE($B14,"_",W$4,"_",$C$85,"_",$C$84),Data_for_IC_trend_tables!$A$1:$G$49194,7,FALSE)*1000,"-")</f>
        <v>183.824346895291</v>
      </c>
      <c r="X14" s="30">
        <f>IFERROR(VLOOKUP(CONCATENATE($B14,"_",X$4,"_",$C$85,"_",$C$84),Data_for_IC_trend_tables!$A$1:$G$49194,7,FALSE)*1000,"-")</f>
        <v>178.704767184822</v>
      </c>
      <c r="Y14" s="30">
        <f>IFERROR(VLOOKUP(CONCATENATE($B14,"_",Y$4,"_",$C$85,"_",$C$84),Data_for_IC_trend_tables!$A$1:$G$49194,7,FALSE)*1000,"-")</f>
        <v>146.284671238432</v>
      </c>
      <c r="Z14" s="30">
        <f>IFERROR(VLOOKUP(CONCATENATE($B14,"_",Z$4,"_",$C$85,"_",$C$84),Data_for_IC_trend_tables!$A$1:$G$49194,7,FALSE)*1000,"-")</f>
        <v>111.931747093345</v>
      </c>
      <c r="AA14" s="30">
        <f>IFERROR(VLOOKUP(CONCATENATE($B14,"_",AA$4,"_",$C$85,"_",$C$84),Data_for_IC_trend_tables!$A$1:$G$49194,7,FALSE)*1000,"-")</f>
        <v>69.193655486352</v>
      </c>
      <c r="AB14" s="30">
        <f>IFERROR(VLOOKUP(CONCATENATE($B14,"_",AB$4,"_",$C$85,"_",$C$84),Data_for_IC_trend_tables!$A$1:$G$49194,7,FALSE)*1000,"-")</f>
        <v>34.330443909785295</v>
      </c>
      <c r="AC14" s="30">
        <f>IFERROR(VLOOKUP(CONCATENATE($B14,"_",AC$4,"_",$C$85,"_",$C$84),Data_for_IC_trend_tables!$A$1:$G$49194,7,FALSE)*1000,"-")</f>
        <v>23.029325420379699</v>
      </c>
      <c r="AD14" s="30">
        <f>IFERROR(VLOOKUP(CONCATENATE($B14,"_",AD$4,"_",$C$85,"_",$C$84),Data_for_IC_trend_tables!$A$1:$G$49194,7,FALSE)*1000,"-")</f>
        <v>15.4162022236035</v>
      </c>
      <c r="AE14" s="30">
        <f>IFERROR(VLOOKUP(CONCATENATE($B14,"_",AE$4,"_",$C$85,"_",$C$84),Data_for_IC_trend_tables!$A$1:$G$49194,7,FALSE)*1000,"-")</f>
        <v>12.1312808082973</v>
      </c>
      <c r="AF14" s="30">
        <f>IFERROR(VLOOKUP(CONCATENATE($B14,"_",AF$4,"_",$C$85,"_",$C$84),Data_for_IC_trend_tables!$A$1:$G$49194,7,FALSE)*1000,"-")</f>
        <v>11.924302501580801</v>
      </c>
      <c r="AG14" s="30">
        <f>IFERROR(VLOOKUP(CONCATENATE($B14,"_",AG$4,"_",$C$85,"_",$C$84),Data_for_IC_trend_tables!$A$1:$G$49194,7,FALSE)*1000,"-")</f>
        <v>11.3174474171059</v>
      </c>
      <c r="AH14" s="30">
        <f>IFERROR(VLOOKUP(CONCATENATE($B14,"_",AH$4,"_",$C$85,"_",$C$84),Data_for_IC_trend_tables!$A$1:$G$49194,7,FALSE)*1000,"-")</f>
        <v>10.704990734192799</v>
      </c>
      <c r="AI14" s="30">
        <f>IFERROR(VLOOKUP(CONCATENATE($B14,"_",AI$4,"_",$C$85,"_",$C$84),Data_for_IC_trend_tables!$A$1:$G$49194,7,FALSE)*1000,"-")</f>
        <v>10.044342272133401</v>
      </c>
      <c r="AJ14" s="30">
        <f>IFERROR(VLOOKUP(CONCATENATE($B14,"_",AJ$4,"_",$C$85,"_",$C$84),Data_for_IC_trend_tables!$A$1:$G$49194,7,FALSE)*1000,"-")</f>
        <v>9.7642189068339</v>
      </c>
      <c r="AK14" s="30">
        <f>IFERROR(VLOOKUP(CONCATENATE($B14,"_",AK$4,"_",$C$85,"_",$C$84),Data_for_IC_trend_tables!$A$1:$G$49194,7,FALSE)*1000,"-")</f>
        <v>9.0529123219353593</v>
      </c>
      <c r="AL14" s="30">
        <f>IFERROR(VLOOKUP(CONCATENATE($B14,"_",AL$4,"_",$C$85,"_",$C$84),Data_for_IC_trend_tables!$A$1:$G$49194,7,FALSE)*1000,"-")</f>
        <v>10.4688930670396</v>
      </c>
      <c r="AM14" s="30">
        <f>IFERROR(VLOOKUP(CONCATENATE($B14,"_",AM$4,"_",$C$85,"_",$C$84),Data_for_IC_trend_tables!$A$1:$G$49194,7,FALSE)*1000,"-")</f>
        <v>9.7962411657151112</v>
      </c>
      <c r="AN14" s="30">
        <f>IFERROR(VLOOKUP(CONCATENATE($B14,"_",AN$4,"_",$C$85,"_",$C$84),Data_for_IC_trend_tables!$A$1:$G$49194,7,FALSE)*1000,"-")</f>
        <v>9.9753251618564693</v>
      </c>
      <c r="AO14" s="30">
        <f>IFERROR(VLOOKUP(CONCATENATE($B14,"_",AO$4,"_",$C$85,"_",$C$84),Data_for_IC_trend_tables!$A$1:$G$49194,7,FALSE)*1000,"-")</f>
        <v>10.0283762541528</v>
      </c>
      <c r="AP14" s="30">
        <f>IFERROR(VLOOKUP(CONCATENATE($B14,"_",AP$4,"_",$C$85,"_",$C$84),Data_for_IC_trend_tables!$A$1:$G$49194,7,FALSE)*1000,"-")</f>
        <v>10.3092423532973</v>
      </c>
      <c r="AQ14" s="30">
        <f>IFERROR(VLOOKUP(CONCATENATE($B14,"_",AQ$4,"_",$C$85,"_",$C$84),Data_for_IC_trend_tables!$A$1:$G$49194,7,FALSE)*1000,"-")</f>
        <v>10.642474616100401</v>
      </c>
      <c r="AR14" s="30">
        <f>IFERROR(VLOOKUP(CONCATENATE($B14,"_",AR$4,"_",$C$85,"_",$C$84),Data_for_IC_trend_tables!$A$1:$G$49194,7,FALSE)*1000,"-")</f>
        <v>7.4832814394044194</v>
      </c>
      <c r="AS14" s="30">
        <f>IFERROR(VLOOKUP(CONCATENATE($B14,"_",AS$4,"_",$C$85,"_",$C$84),Data_for_IC_trend_tables!$A$1:$G$49194,7,FALSE)*1000,"-")</f>
        <v>7.4665843023537999</v>
      </c>
      <c r="AT14" s="30">
        <f>IFERROR(VLOOKUP(CONCATENATE($B14,"_",AT$4,"_",$C$85,"_",$C$84),Data_for_IC_trend_tables!$A$1:$G$49194,7,FALSE)*1000,"-")</f>
        <v>8.5197350634051396</v>
      </c>
      <c r="AU14" s="30">
        <f>IFERROR(VLOOKUP(CONCATENATE($B14,"_",AU$4,"_",$C$85,"_",$C$84),Data_for_IC_trend_tables!$A$1:$G$49194,7,FALSE)*1000,"-")</f>
        <v>8.3597484986215296</v>
      </c>
      <c r="AV14" s="269"/>
      <c r="AW14" s="30">
        <f>IFERROR(VLOOKUP(CONCATENATE($B14,"_",AW$4,"_",$C$85,"_",$C$84),Data_for_IC_trend_tables!$A$1:$G$49194,7,FALSE)*1000,"-")</f>
        <v>8.3597484986215296</v>
      </c>
      <c r="AX14" s="89">
        <f t="shared" si="4"/>
        <v>528.72833609719407</v>
      </c>
      <c r="AY14" s="38" t="str">
        <f t="shared" si="5"/>
        <v>Yes</v>
      </c>
      <c r="AZ14" s="58">
        <f t="shared" si="6"/>
        <v>-0.98418895313928323</v>
      </c>
      <c r="BA14" s="32" t="s">
        <v>76</v>
      </c>
    </row>
    <row r="15" spans="2:53" s="3" customFormat="1" x14ac:dyDescent="0.2">
      <c r="B15" s="53" t="s">
        <v>143</v>
      </c>
      <c r="C15" s="55" t="s">
        <v>7</v>
      </c>
      <c r="D15" s="56">
        <v>1990</v>
      </c>
      <c r="E15" s="30" t="str">
        <f>IFERROR(VLOOKUP(CONCATENATE($B15,"_",E$4,"_",$C$85,"_",$C$84),Data_for_IC_trend_tables!$A$1:$G$49194,7,FALSE)*1000,"-")</f>
        <v>-</v>
      </c>
      <c r="F15" s="30" t="str">
        <f>IFERROR(VLOOKUP(CONCATENATE($B15,"_",F$4,"_",$C$85,"_",$C$84),Data_for_IC_trend_tables!$A$1:$G$49194,7,FALSE)*1000,"-")</f>
        <v>-</v>
      </c>
      <c r="G15" s="30" t="str">
        <f>IFERROR(VLOOKUP(CONCATENATE($B15,"_",G$4,"_",$C$85,"_",$C$84),Data_for_IC_trend_tables!$A$1:$G$49194,7,FALSE)*1000,"-")</f>
        <v>-</v>
      </c>
      <c r="H15" s="30" t="str">
        <f>IFERROR(VLOOKUP(CONCATENATE($B15,"_",H$4,"_",$C$85,"_",$C$84),Data_for_IC_trend_tables!$A$1:$G$49194,7,FALSE)*1000,"-")</f>
        <v>-</v>
      </c>
      <c r="I15" s="30" t="str">
        <f>IFERROR(VLOOKUP(CONCATENATE($B15,"_",I$4,"_",$C$85,"_",$C$84),Data_for_IC_trend_tables!$A$1:$G$49194,7,FALSE)*1000,"-")</f>
        <v>-</v>
      </c>
      <c r="J15" s="30" t="str">
        <f>IFERROR(VLOOKUP(CONCATENATE($B15,"_",J$4,"_",$C$85,"_",$C$84),Data_for_IC_trend_tables!$A$1:$G$49194,7,FALSE)*1000,"-")</f>
        <v>-</v>
      </c>
      <c r="K15" s="30" t="str">
        <f>IFERROR(VLOOKUP(CONCATENATE($B15,"_",K$4,"_",$C$85,"_",$C$84),Data_for_IC_trend_tables!$A$1:$G$49194,7,FALSE)*1000,"-")</f>
        <v>-</v>
      </c>
      <c r="L15" s="30" t="str">
        <f>IFERROR(VLOOKUP(CONCATENATE($B15,"_",L$4,"_",$C$85,"_",$C$84),Data_for_IC_trend_tables!$A$1:$G$49194,7,FALSE)*1000,"-")</f>
        <v>-</v>
      </c>
      <c r="M15" s="30" t="str">
        <f>IFERROR(VLOOKUP(CONCATENATE($B15,"_",M$4,"_",$C$85,"_",$C$84),Data_for_IC_trend_tables!$A$1:$G$49194,7,FALSE)*1000,"-")</f>
        <v>-</v>
      </c>
      <c r="N15" s="30" t="str">
        <f>IFERROR(VLOOKUP(CONCATENATE($B15,"_",N$4,"_",$C$85,"_",$C$84),Data_for_IC_trend_tables!$A$1:$G$49194,7,FALSE)*1000,"-")</f>
        <v>-</v>
      </c>
      <c r="O15" s="30">
        <f>IFERROR(VLOOKUP(CONCATENATE($B15,"_",O$4,"_",$C$85,"_",$C$84),Data_for_IC_trend_tables!$A$1:$G$49194,7,FALSE)*1000,"-")</f>
        <v>25.2999615624596</v>
      </c>
      <c r="P15" s="30">
        <f>IFERROR(VLOOKUP(CONCATENATE($B15,"_",P$4,"_",$C$85,"_",$C$84),Data_for_IC_trend_tables!$A$1:$G$49194,7,FALSE)*1000,"-")</f>
        <v>26.365290694429099</v>
      </c>
      <c r="Q15" s="30">
        <f>IFERROR(VLOOKUP(CONCATENATE($B15,"_",Q$4,"_",$C$85,"_",$C$84),Data_for_IC_trend_tables!$A$1:$G$49194,7,FALSE)*1000,"-")</f>
        <v>26.343726105516499</v>
      </c>
      <c r="R15" s="30">
        <f>IFERROR(VLOOKUP(CONCATENATE($B15,"_",R$4,"_",$C$85,"_",$C$84),Data_for_IC_trend_tables!$A$1:$G$49194,7,FALSE)*1000,"-")</f>
        <v>25.550683654705498</v>
      </c>
      <c r="S15" s="30">
        <f>IFERROR(VLOOKUP(CONCATENATE($B15,"_",S$4,"_",$C$85,"_",$C$84),Data_for_IC_trend_tables!$A$1:$G$49194,7,FALSE)*1000,"-")</f>
        <v>26.919117530807402</v>
      </c>
      <c r="T15" s="30">
        <f>IFERROR(VLOOKUP(CONCATENATE($B15,"_",T$4,"_",$C$85,"_",$C$84),Data_for_IC_trend_tables!$A$1:$G$49194,7,FALSE)*1000,"-")</f>
        <v>26.7658338656443</v>
      </c>
      <c r="U15" s="30">
        <f>IFERROR(VLOOKUP(CONCATENATE($B15,"_",U$4,"_",$C$85,"_",$C$84),Data_for_IC_trend_tables!$A$1:$G$49194,7,FALSE)*1000,"-")</f>
        <v>26.141201526638202</v>
      </c>
      <c r="V15" s="30">
        <f>IFERROR(VLOOKUP(CONCATENATE($B15,"_",V$4,"_",$C$85,"_",$C$84),Data_for_IC_trend_tables!$A$1:$G$49194,7,FALSE)*1000,"-")</f>
        <v>25.4070847075985</v>
      </c>
      <c r="W15" s="30">
        <f>IFERROR(VLOOKUP(CONCATENATE($B15,"_",W$4,"_",$C$85,"_",$C$84),Data_for_IC_trend_tables!$A$1:$G$49194,7,FALSE)*1000,"-")</f>
        <v>24.005334268782999</v>
      </c>
      <c r="X15" s="30">
        <f>IFERROR(VLOOKUP(CONCATENATE($B15,"_",X$4,"_",$C$85,"_",$C$84),Data_for_IC_trend_tables!$A$1:$G$49194,7,FALSE)*1000,"-")</f>
        <v>23.035921258758599</v>
      </c>
      <c r="Y15" s="30">
        <f>IFERROR(VLOOKUP(CONCATENATE($B15,"_",Y$4,"_",$C$85,"_",$C$84),Data_for_IC_trend_tables!$A$1:$G$49194,7,FALSE)*1000,"-")</f>
        <v>20.80477425878</v>
      </c>
      <c r="Z15" s="30">
        <f>IFERROR(VLOOKUP(CONCATENATE($B15,"_",Z$4,"_",$C$85,"_",$C$84),Data_for_IC_trend_tables!$A$1:$G$49194,7,FALSE)*1000,"-")</f>
        <v>20.035403549274097</v>
      </c>
      <c r="AA15" s="30">
        <f>IFERROR(VLOOKUP(CONCATENATE($B15,"_",AA$4,"_",$C$85,"_",$C$84),Data_for_IC_trend_tables!$A$1:$G$49194,7,FALSE)*1000,"-")</f>
        <v>18.257876877790999</v>
      </c>
      <c r="AB15" s="30">
        <f>IFERROR(VLOOKUP(CONCATENATE($B15,"_",AB$4,"_",$C$85,"_",$C$84),Data_for_IC_trend_tables!$A$1:$G$49194,7,FALSE)*1000,"-")</f>
        <v>16.187343668686498</v>
      </c>
      <c r="AC15" s="30">
        <f>IFERROR(VLOOKUP(CONCATENATE($B15,"_",AC$4,"_",$C$85,"_",$C$84),Data_for_IC_trend_tables!$A$1:$G$49194,7,FALSE)*1000,"-")</f>
        <v>6.6539714330742408</v>
      </c>
      <c r="AD15" s="30">
        <f>IFERROR(VLOOKUP(CONCATENATE($B15,"_",AD$4,"_",$C$85,"_",$C$84),Data_for_IC_trend_tables!$A$1:$G$49194,7,FALSE)*1000,"-")</f>
        <v>1.32975070834689</v>
      </c>
      <c r="AE15" s="30">
        <f>IFERROR(VLOOKUP(CONCATENATE($B15,"_",AE$4,"_",$C$85,"_",$C$84),Data_for_IC_trend_tables!$A$1:$G$49194,7,FALSE)*1000,"-")</f>
        <v>1.3104207973522999</v>
      </c>
      <c r="AF15" s="30">
        <f>IFERROR(VLOOKUP(CONCATENATE($B15,"_",AF$4,"_",$C$85,"_",$C$84),Data_for_IC_trend_tables!$A$1:$G$49194,7,FALSE)*1000,"-")</f>
        <v>1.376509687212</v>
      </c>
      <c r="AG15" s="30">
        <f>IFERROR(VLOOKUP(CONCATENATE($B15,"_",AG$4,"_",$C$85,"_",$C$84),Data_for_IC_trend_tables!$A$1:$G$49194,7,FALSE)*1000,"-")</f>
        <v>1.4218628655235099</v>
      </c>
      <c r="AH15" s="30">
        <f>IFERROR(VLOOKUP(CONCATENATE($B15,"_",AH$4,"_",$C$85,"_",$C$84),Data_for_IC_trend_tables!$A$1:$G$49194,7,FALSE)*1000,"-")</f>
        <v>1.36862334808095</v>
      </c>
      <c r="AI15" s="30">
        <f>IFERROR(VLOOKUP(CONCATENATE($B15,"_",AI$4,"_",$C$85,"_",$C$84),Data_for_IC_trend_tables!$A$1:$G$49194,7,FALSE)*1000,"-")</f>
        <v>1.3080449557255101</v>
      </c>
      <c r="AJ15" s="30">
        <f>IFERROR(VLOOKUP(CONCATENATE($B15,"_",AJ$4,"_",$C$85,"_",$C$84),Data_for_IC_trend_tables!$A$1:$G$49194,7,FALSE)*1000,"-")</f>
        <v>1.31279210697208</v>
      </c>
      <c r="AK15" s="30">
        <f>IFERROR(VLOOKUP(CONCATENATE($B15,"_",AK$4,"_",$C$85,"_",$C$84),Data_for_IC_trend_tables!$A$1:$G$49194,7,FALSE)*1000,"-")</f>
        <v>1.1697757121683301</v>
      </c>
      <c r="AL15" s="30">
        <f>IFERROR(VLOOKUP(CONCATENATE($B15,"_",AL$4,"_",$C$85,"_",$C$84),Data_for_IC_trend_tables!$A$1:$G$49194,7,FALSE)*1000,"-")</f>
        <v>0.9775332497512349</v>
      </c>
      <c r="AM15" s="30">
        <f>IFERROR(VLOOKUP(CONCATENATE($B15,"_",AM$4,"_",$C$85,"_",$C$84),Data_for_IC_trend_tables!$A$1:$G$49194,7,FALSE)*1000,"-")</f>
        <v>0.95619109710854699</v>
      </c>
      <c r="AN15" s="30">
        <f>IFERROR(VLOOKUP(CONCATENATE($B15,"_",AN$4,"_",$C$85,"_",$C$84),Data_for_IC_trend_tables!$A$1:$G$49194,7,FALSE)*1000,"-")</f>
        <v>0.98994317492193507</v>
      </c>
      <c r="AO15" s="30">
        <f>IFERROR(VLOOKUP(CONCATENATE($B15,"_",AO$4,"_",$C$85,"_",$C$84),Data_for_IC_trend_tables!$A$1:$G$49194,7,FALSE)*1000,"-")</f>
        <v>1.0470606953602701</v>
      </c>
      <c r="AP15" s="30">
        <f>IFERROR(VLOOKUP(CONCATENATE($B15,"_",AP$4,"_",$C$85,"_",$C$84),Data_for_IC_trend_tables!$A$1:$G$49194,7,FALSE)*1000,"-")</f>
        <v>1.07795697689937</v>
      </c>
      <c r="AQ15" s="30">
        <f>IFERROR(VLOOKUP(CONCATENATE($B15,"_",AQ$4,"_",$C$85,"_",$C$84),Data_for_IC_trend_tables!$A$1:$G$49194,7,FALSE)*1000,"-")</f>
        <v>1.0885636050272001</v>
      </c>
      <c r="AR15" s="30">
        <f>IFERROR(VLOOKUP(CONCATENATE($B15,"_",AR$4,"_",$C$85,"_",$C$84),Data_for_IC_trend_tables!$A$1:$G$49194,7,FALSE)*1000,"-")</f>
        <v>1.0562458714905301</v>
      </c>
      <c r="AS15" s="30">
        <f>IFERROR(VLOOKUP(CONCATENATE($B15,"_",AS$4,"_",$C$85,"_",$C$84),Data_for_IC_trend_tables!$A$1:$G$49194,7,FALSE)*1000,"-")</f>
        <v>0.98095407033350512</v>
      </c>
      <c r="AT15" s="30">
        <f>IFERROR(VLOOKUP(CONCATENATE($B15,"_",AT$4,"_",$C$85,"_",$C$84),Data_for_IC_trend_tables!$A$1:$G$49194,7,FALSE)*1000,"-")</f>
        <v>1.0331421415275401</v>
      </c>
      <c r="AU15" s="30">
        <f>IFERROR(VLOOKUP(CONCATENATE($B15,"_",AU$4,"_",$C$85,"_",$C$84),Data_for_IC_trend_tables!$A$1:$G$49194,7,FALSE)*1000,"-")</f>
        <v>1.0182438785524301</v>
      </c>
      <c r="AV15" s="269"/>
      <c r="AW15" s="30">
        <f>IFERROR(VLOOKUP(CONCATENATE($B15,"_",AW$4,"_",$C$85,"_",$C$84),Data_for_IC_trend_tables!$A$1:$G$49194,7,FALSE)*1000,"-")</f>
        <v>1.0182438785524301</v>
      </c>
      <c r="AX15" s="89">
        <f t="shared" si="4"/>
        <v>25.2999615624596</v>
      </c>
      <c r="AY15" s="38" t="str">
        <f t="shared" si="5"/>
        <v>Yes</v>
      </c>
      <c r="AZ15" s="58">
        <f t="shared" si="6"/>
        <v>-0.95975314523547295</v>
      </c>
      <c r="BA15" s="32" t="s">
        <v>76</v>
      </c>
    </row>
    <row r="16" spans="2:53" s="3" customFormat="1" x14ac:dyDescent="0.2">
      <c r="B16" s="53" t="s">
        <v>144</v>
      </c>
      <c r="C16" s="55" t="s">
        <v>187</v>
      </c>
      <c r="D16" s="56">
        <v>1990</v>
      </c>
      <c r="E16" s="30" t="str">
        <f>IFERROR(VLOOKUP(CONCATENATE($B16,"_",E$4,"_",$C$85,"_",$C$84),Data_for_IC_trend_tables!$A$1:$G$49194,7,FALSE)*1000,"-")</f>
        <v>-</v>
      </c>
      <c r="F16" s="30" t="str">
        <f>IFERROR(VLOOKUP(CONCATENATE($B16,"_",F$4,"_",$C$85,"_",$C$84),Data_for_IC_trend_tables!$A$1:$G$49194,7,FALSE)*1000,"-")</f>
        <v>-</v>
      </c>
      <c r="G16" s="30" t="str">
        <f>IFERROR(VLOOKUP(CONCATENATE($B16,"_",G$4,"_",$C$85,"_",$C$84),Data_for_IC_trend_tables!$A$1:$G$49194,7,FALSE)*1000,"-")</f>
        <v>-</v>
      </c>
      <c r="H16" s="30" t="str">
        <f>IFERROR(VLOOKUP(CONCATENATE($B16,"_",H$4,"_",$C$85,"_",$C$84),Data_for_IC_trend_tables!$A$1:$G$49194,7,FALSE)*1000,"-")</f>
        <v>-</v>
      </c>
      <c r="I16" s="30" t="str">
        <f>IFERROR(VLOOKUP(CONCATENATE($B16,"_",I$4,"_",$C$85,"_",$C$84),Data_for_IC_trend_tables!$A$1:$G$49194,7,FALSE)*1000,"-")</f>
        <v>-</v>
      </c>
      <c r="J16" s="30" t="str">
        <f>IFERROR(VLOOKUP(CONCATENATE($B16,"_",J$4,"_",$C$85,"_",$C$84),Data_for_IC_trend_tables!$A$1:$G$49194,7,FALSE)*1000,"-")</f>
        <v>-</v>
      </c>
      <c r="K16" s="30" t="str">
        <f>IFERROR(VLOOKUP(CONCATENATE($B16,"_",K$4,"_",$C$85,"_",$C$84),Data_for_IC_trend_tables!$A$1:$G$49194,7,FALSE)*1000,"-")</f>
        <v>-</v>
      </c>
      <c r="L16" s="30" t="str">
        <f>IFERROR(VLOOKUP(CONCATENATE($B16,"_",L$4,"_",$C$85,"_",$C$84),Data_for_IC_trend_tables!$A$1:$G$49194,7,FALSE)*1000,"-")</f>
        <v>-</v>
      </c>
      <c r="M16" s="30" t="str">
        <f>IFERROR(VLOOKUP(CONCATENATE($B16,"_",M$4,"_",$C$85,"_",$C$84),Data_for_IC_trend_tables!$A$1:$G$49194,7,FALSE)*1000,"-")</f>
        <v>-</v>
      </c>
      <c r="N16" s="30" t="str">
        <f>IFERROR(VLOOKUP(CONCATENATE($B16,"_",N$4,"_",$C$85,"_",$C$84),Data_for_IC_trend_tables!$A$1:$G$49194,7,FALSE)*1000,"-")</f>
        <v>-</v>
      </c>
      <c r="O16" s="30">
        <f>IFERROR(VLOOKUP(CONCATENATE($B16,"_",O$4,"_",$C$85,"_",$C$84),Data_for_IC_trend_tables!$A$1:$G$49194,7,FALSE)*1000,"-")</f>
        <v>320.605128034453</v>
      </c>
      <c r="P16" s="30">
        <f>IFERROR(VLOOKUP(CONCATENATE($B16,"_",P$4,"_",$C$85,"_",$C$84),Data_for_IC_trend_tables!$A$1:$G$49194,7,FALSE)*1000,"-")</f>
        <v>257.979953523012</v>
      </c>
      <c r="Q16" s="30">
        <f>IFERROR(VLOOKUP(CONCATENATE($B16,"_",Q$4,"_",$C$85,"_",$C$84),Data_for_IC_trend_tables!$A$1:$G$49194,7,FALSE)*1000,"-")</f>
        <v>271.79387233694001</v>
      </c>
      <c r="R16" s="30">
        <f>IFERROR(VLOOKUP(CONCATENATE($B16,"_",R$4,"_",$C$85,"_",$C$84),Data_for_IC_trend_tables!$A$1:$G$49194,7,FALSE)*1000,"-")</f>
        <v>245.13041822208001</v>
      </c>
      <c r="S16" s="30">
        <f>IFERROR(VLOOKUP(CONCATENATE($B16,"_",S$4,"_",$C$85,"_",$C$84),Data_for_IC_trend_tables!$A$1:$G$49194,7,FALSE)*1000,"-")</f>
        <v>262.144030271411</v>
      </c>
      <c r="T16" s="30">
        <f>IFERROR(VLOOKUP(CONCATENATE($B16,"_",T$4,"_",$C$85,"_",$C$84),Data_for_IC_trend_tables!$A$1:$G$49194,7,FALSE)*1000,"-")</f>
        <v>259.18511667126899</v>
      </c>
      <c r="U16" s="30">
        <f>IFERROR(VLOOKUP(CONCATENATE($B16,"_",U$4,"_",$C$85,"_",$C$84),Data_for_IC_trend_tables!$A$1:$G$49194,7,FALSE)*1000,"-")</f>
        <v>268.90130771582596</v>
      </c>
      <c r="V16" s="30">
        <f>IFERROR(VLOOKUP(CONCATENATE($B16,"_",V$4,"_",$C$85,"_",$C$84),Data_for_IC_trend_tables!$A$1:$G$49194,7,FALSE)*1000,"-")</f>
        <v>253.44636580485303</v>
      </c>
      <c r="W16" s="30">
        <f>IFERROR(VLOOKUP(CONCATENATE($B16,"_",W$4,"_",$C$85,"_",$C$84),Data_for_IC_trend_tables!$A$1:$G$49194,7,FALSE)*1000,"-")</f>
        <v>233.01674184820001</v>
      </c>
      <c r="X16" s="30">
        <f>IFERROR(VLOOKUP(CONCATENATE($B16,"_",X$4,"_",$C$85,"_",$C$84),Data_for_IC_trend_tables!$A$1:$G$49194,7,FALSE)*1000,"-")</f>
        <v>230.08102795362601</v>
      </c>
      <c r="Y16" s="30">
        <f>IFERROR(VLOOKUP(CONCATENATE($B16,"_",Y$4,"_",$C$85,"_",$C$84),Data_for_IC_trend_tables!$A$1:$G$49194,7,FALSE)*1000,"-")</f>
        <v>225.293714009181</v>
      </c>
      <c r="Z16" s="30">
        <f>IFERROR(VLOOKUP(CONCATENATE($B16,"_",Z$4,"_",$C$85,"_",$C$84),Data_for_IC_trend_tables!$A$1:$G$49194,7,FALSE)*1000,"-")</f>
        <v>100.5423046051</v>
      </c>
      <c r="AA16" s="30">
        <f>IFERROR(VLOOKUP(CONCATENATE($B16,"_",AA$4,"_",$C$85,"_",$C$84),Data_for_IC_trend_tables!$A$1:$G$49194,7,FALSE)*1000,"-")</f>
        <v>100.552581972033</v>
      </c>
      <c r="AB16" s="30">
        <f>IFERROR(VLOOKUP(CONCATENATE($B16,"_",AB$4,"_",$C$85,"_",$C$84),Data_for_IC_trend_tables!$A$1:$G$49194,7,FALSE)*1000,"-")</f>
        <v>86.288055382558397</v>
      </c>
      <c r="AC16" s="30">
        <f>IFERROR(VLOOKUP(CONCATENATE($B16,"_",AC$4,"_",$C$85,"_",$C$84),Data_for_IC_trend_tables!$A$1:$G$49194,7,FALSE)*1000,"-")</f>
        <v>65.543695057371991</v>
      </c>
      <c r="AD16" s="30">
        <f>IFERROR(VLOOKUP(CONCATENATE($B16,"_",AD$4,"_",$C$85,"_",$C$84),Data_for_IC_trend_tables!$A$1:$G$49194,7,FALSE)*1000,"-")</f>
        <v>43.942531104036206</v>
      </c>
      <c r="AE16" s="30">
        <f>IFERROR(VLOOKUP(CONCATENATE($B16,"_",AE$4,"_",$C$85,"_",$C$84),Data_for_IC_trend_tables!$A$1:$G$49194,7,FALSE)*1000,"-")</f>
        <v>45.279414295898306</v>
      </c>
      <c r="AF16" s="30">
        <f>IFERROR(VLOOKUP(CONCATENATE($B16,"_",AF$4,"_",$C$85,"_",$C$84),Data_for_IC_trend_tables!$A$1:$G$49194,7,FALSE)*1000,"-")</f>
        <v>43.850346215320599</v>
      </c>
      <c r="AG16" s="30">
        <f>IFERROR(VLOOKUP(CONCATENATE($B16,"_",AG$4,"_",$C$85,"_",$C$84),Data_for_IC_trend_tables!$A$1:$G$49194,7,FALSE)*1000,"-")</f>
        <v>38.374613770759595</v>
      </c>
      <c r="AH16" s="30">
        <f>IFERROR(VLOOKUP(CONCATENATE($B16,"_",AH$4,"_",$C$85,"_",$C$84),Data_for_IC_trend_tables!$A$1:$G$49194,7,FALSE)*1000,"-")</f>
        <v>31.693145961018701</v>
      </c>
      <c r="AI16" s="30">
        <f>IFERROR(VLOOKUP(CONCATENATE($B16,"_",AI$4,"_",$C$85,"_",$C$84),Data_for_IC_trend_tables!$A$1:$G$49194,7,FALSE)*1000,"-")</f>
        <v>30.070305958196002</v>
      </c>
      <c r="AJ16" s="30">
        <f>IFERROR(VLOOKUP(CONCATENATE($B16,"_",AJ$4,"_",$C$85,"_",$C$84),Data_for_IC_trend_tables!$A$1:$G$49194,7,FALSE)*1000,"-")</f>
        <v>26.789376944851501</v>
      </c>
      <c r="AK16" s="30">
        <f>IFERROR(VLOOKUP(CONCATENATE($B16,"_",AK$4,"_",$C$85,"_",$C$84),Data_for_IC_trend_tables!$A$1:$G$49194,7,FALSE)*1000,"-")</f>
        <v>28.587743423544101</v>
      </c>
      <c r="AL16" s="30">
        <f>IFERROR(VLOOKUP(CONCATENATE($B16,"_",AL$4,"_",$C$85,"_",$C$84),Data_for_IC_trend_tables!$A$1:$G$49194,7,FALSE)*1000,"-")</f>
        <v>29.423278346569699</v>
      </c>
      <c r="AM16" s="30">
        <f>IFERROR(VLOOKUP(CONCATENATE($B16,"_",AM$4,"_",$C$85,"_",$C$84),Data_for_IC_trend_tables!$A$1:$G$49194,7,FALSE)*1000,"-")</f>
        <v>29.6386363209525</v>
      </c>
      <c r="AN16" s="30">
        <f>IFERROR(VLOOKUP(CONCATENATE($B16,"_",AN$4,"_",$C$85,"_",$C$84),Data_for_IC_trend_tables!$A$1:$G$49194,7,FALSE)*1000,"-")</f>
        <v>26.609142160854802</v>
      </c>
      <c r="AO16" s="30">
        <f>IFERROR(VLOOKUP(CONCATENATE($B16,"_",AO$4,"_",$C$85,"_",$C$84),Data_for_IC_trend_tables!$A$1:$G$49194,7,FALSE)*1000,"-")</f>
        <v>23.578598468247499</v>
      </c>
      <c r="AP16" s="30">
        <f>IFERROR(VLOOKUP(CONCATENATE($B16,"_",AP$4,"_",$C$85,"_",$C$84),Data_for_IC_trend_tables!$A$1:$G$49194,7,FALSE)*1000,"-")</f>
        <v>23.76989569565</v>
      </c>
      <c r="AQ16" s="30">
        <f>IFERROR(VLOOKUP(CONCATENATE($B16,"_",AQ$4,"_",$C$85,"_",$C$84),Data_for_IC_trend_tables!$A$1:$G$49194,7,FALSE)*1000,"-")</f>
        <v>24.6457892659583</v>
      </c>
      <c r="AR16" s="30">
        <f>IFERROR(VLOOKUP(CONCATENATE($B16,"_",AR$4,"_",$C$85,"_",$C$84),Data_for_IC_trend_tables!$A$1:$G$49194,7,FALSE)*1000,"-")</f>
        <v>24.267884602768799</v>
      </c>
      <c r="AS16" s="30">
        <f>IFERROR(VLOOKUP(CONCATENATE($B16,"_",AS$4,"_",$C$85,"_",$C$84),Data_for_IC_trend_tables!$A$1:$G$49194,7,FALSE)*1000,"-")</f>
        <v>21.492186479376002</v>
      </c>
      <c r="AT16" s="30">
        <f>IFERROR(VLOOKUP(CONCATENATE($B16,"_",AT$4,"_",$C$85,"_",$C$84),Data_for_IC_trend_tables!$A$1:$G$49194,7,FALSE)*1000,"-")</f>
        <v>20.4923750013937</v>
      </c>
      <c r="AU16" s="30">
        <f>IFERROR(VLOOKUP(CONCATENATE($B16,"_",AU$4,"_",$C$85,"_",$C$84),Data_for_IC_trend_tables!$A$1:$G$49194,7,FALSE)*1000,"-")</f>
        <v>24.837095645287</v>
      </c>
      <c r="AV16" s="269"/>
      <c r="AW16" s="30">
        <f>IFERROR(VLOOKUP(CONCATENATE($B16,"_",AW$4,"_",$C$85,"_",$C$84),Data_for_IC_trend_tables!$A$1:$G$49194,7,FALSE)*1000,"-")</f>
        <v>24.837095645287</v>
      </c>
      <c r="AX16" s="89">
        <f t="shared" si="4"/>
        <v>320.605128034453</v>
      </c>
      <c r="AY16" s="38" t="str">
        <f t="shared" si="5"/>
        <v>Yes</v>
      </c>
      <c r="AZ16" s="58">
        <f t="shared" si="6"/>
        <v>-0.92253057274050243</v>
      </c>
      <c r="BA16" s="32" t="s">
        <v>76</v>
      </c>
    </row>
    <row r="17" spans="2:53" s="3" customFormat="1" x14ac:dyDescent="0.2">
      <c r="B17" s="53" t="s">
        <v>145</v>
      </c>
      <c r="C17" s="55" t="s">
        <v>8</v>
      </c>
      <c r="D17" s="56">
        <v>1990</v>
      </c>
      <c r="E17" s="30" t="str">
        <f>IFERROR(VLOOKUP(CONCATENATE($B17,"_",E$4,"_",$C$85,"_",$C$84),Data_for_IC_trend_tables!$A$1:$G$49194,7,FALSE)*1000,"-")</f>
        <v>-</v>
      </c>
      <c r="F17" s="30" t="str">
        <f>IFERROR(VLOOKUP(CONCATENATE($B17,"_",F$4,"_",$C$85,"_",$C$84),Data_for_IC_trend_tables!$A$1:$G$49194,7,FALSE)*1000,"-")</f>
        <v>-</v>
      </c>
      <c r="G17" s="30" t="str">
        <f>IFERROR(VLOOKUP(CONCATENATE($B17,"_",G$4,"_",$C$85,"_",$C$84),Data_for_IC_trend_tables!$A$1:$G$49194,7,FALSE)*1000,"-")</f>
        <v>-</v>
      </c>
      <c r="H17" s="30" t="str">
        <f>IFERROR(VLOOKUP(CONCATENATE($B17,"_",H$4,"_",$C$85,"_",$C$84),Data_for_IC_trend_tables!$A$1:$G$49194,7,FALSE)*1000,"-")</f>
        <v>-</v>
      </c>
      <c r="I17" s="30" t="str">
        <f>IFERROR(VLOOKUP(CONCATENATE($B17,"_",I$4,"_",$C$85,"_",$C$84),Data_for_IC_trend_tables!$A$1:$G$49194,7,FALSE)*1000,"-")</f>
        <v>-</v>
      </c>
      <c r="J17" s="30" t="str">
        <f>IFERROR(VLOOKUP(CONCATENATE($B17,"_",J$4,"_",$C$85,"_",$C$84),Data_for_IC_trend_tables!$A$1:$G$49194,7,FALSE)*1000,"-")</f>
        <v>-</v>
      </c>
      <c r="K17" s="30" t="str">
        <f>IFERROR(VLOOKUP(CONCATENATE($B17,"_",K$4,"_",$C$85,"_",$C$84),Data_for_IC_trend_tables!$A$1:$G$49194,7,FALSE)*1000,"-")</f>
        <v>-</v>
      </c>
      <c r="L17" s="30" t="str">
        <f>IFERROR(VLOOKUP(CONCATENATE($B17,"_",L$4,"_",$C$85,"_",$C$84),Data_for_IC_trend_tables!$A$1:$G$49194,7,FALSE)*1000,"-")</f>
        <v>-</v>
      </c>
      <c r="M17" s="30" t="str">
        <f>IFERROR(VLOOKUP(CONCATENATE($B17,"_",M$4,"_",$C$85,"_",$C$84),Data_for_IC_trend_tables!$A$1:$G$49194,7,FALSE)*1000,"-")</f>
        <v>-</v>
      </c>
      <c r="N17" s="30" t="str">
        <f>IFERROR(VLOOKUP(CONCATENATE($B17,"_",N$4,"_",$C$85,"_",$C$84),Data_for_IC_trend_tables!$A$1:$G$49194,7,FALSE)*1000,"-")</f>
        <v>-</v>
      </c>
      <c r="O17" s="30">
        <f>IFERROR(VLOOKUP(CONCATENATE($B17,"_",O$4,"_",$C$85,"_",$C$84),Data_for_IC_trend_tables!$A$1:$G$49194,7,FALSE)*1000,"-")</f>
        <v>132.396064996044</v>
      </c>
      <c r="P17" s="30">
        <f>IFERROR(VLOOKUP(CONCATENATE($B17,"_",P$4,"_",$C$85,"_",$C$84),Data_for_IC_trend_tables!$A$1:$G$49194,7,FALSE)*1000,"-")</f>
        <v>111.207503845063</v>
      </c>
      <c r="Q17" s="30">
        <f>IFERROR(VLOOKUP(CONCATENATE($B17,"_",Q$4,"_",$C$85,"_",$C$84),Data_for_IC_trend_tables!$A$1:$G$49194,7,FALSE)*1000,"-")</f>
        <v>102.40136479072</v>
      </c>
      <c r="R17" s="30">
        <f>IFERROR(VLOOKUP(CONCATENATE($B17,"_",R$4,"_",$C$85,"_",$C$84),Data_for_IC_trend_tables!$A$1:$G$49194,7,FALSE)*1000,"-")</f>
        <v>61.039880405095801</v>
      </c>
      <c r="S17" s="30">
        <f>IFERROR(VLOOKUP(CONCATENATE($B17,"_",S$4,"_",$C$85,"_",$C$84),Data_for_IC_trend_tables!$A$1:$G$49194,7,FALSE)*1000,"-")</f>
        <v>28.774944745826097</v>
      </c>
      <c r="T17" s="30">
        <f>IFERROR(VLOOKUP(CONCATENATE($B17,"_",T$4,"_",$C$85,"_",$C$84),Data_for_IC_trend_tables!$A$1:$G$49194,7,FALSE)*1000,"-")</f>
        <v>28.8628482088357</v>
      </c>
      <c r="U17" s="30">
        <f>IFERROR(VLOOKUP(CONCATENATE($B17,"_",U$4,"_",$C$85,"_",$C$84),Data_for_IC_trend_tables!$A$1:$G$49194,7,FALSE)*1000,"-")</f>
        <v>27.788347750741199</v>
      </c>
      <c r="V17" s="30">
        <f>IFERROR(VLOOKUP(CONCATENATE($B17,"_",V$4,"_",$C$85,"_",$C$84),Data_for_IC_trend_tables!$A$1:$G$49194,7,FALSE)*1000,"-")</f>
        <v>25.688020343720599</v>
      </c>
      <c r="W17" s="30">
        <f>IFERROR(VLOOKUP(CONCATENATE($B17,"_",W$4,"_",$C$85,"_",$C$84),Data_for_IC_trend_tables!$A$1:$G$49194,7,FALSE)*1000,"-")</f>
        <v>27.534900361962102</v>
      </c>
      <c r="X17" s="30">
        <f>IFERROR(VLOOKUP(CONCATENATE($B17,"_",X$4,"_",$C$85,"_",$C$84),Data_for_IC_trend_tables!$A$1:$G$49194,7,FALSE)*1000,"-")</f>
        <v>34.333120338860603</v>
      </c>
      <c r="Y17" s="30">
        <f>IFERROR(VLOOKUP(CONCATENATE($B17,"_",Y$4,"_",$C$85,"_",$C$84),Data_for_IC_trend_tables!$A$1:$G$49194,7,FALSE)*1000,"-")</f>
        <v>22.320116253812202</v>
      </c>
      <c r="Z17" s="30">
        <f>IFERROR(VLOOKUP(CONCATENATE($B17,"_",Z$4,"_",$C$85,"_",$C$84),Data_for_IC_trend_tables!$A$1:$G$49194,7,FALSE)*1000,"-")</f>
        <v>21.385464804984498</v>
      </c>
      <c r="AA17" s="30">
        <f>IFERROR(VLOOKUP(CONCATENATE($B17,"_",AA$4,"_",$C$85,"_",$C$84),Data_for_IC_trend_tables!$A$1:$G$49194,7,FALSE)*1000,"-")</f>
        <v>20.8217653469898</v>
      </c>
      <c r="AB17" s="30">
        <f>IFERROR(VLOOKUP(CONCATENATE($B17,"_",AB$4,"_",$C$85,"_",$C$84),Data_for_IC_trend_tables!$A$1:$G$49194,7,FALSE)*1000,"-")</f>
        <v>22.205695147849301</v>
      </c>
      <c r="AC17" s="30">
        <f>IFERROR(VLOOKUP(CONCATENATE($B17,"_",AC$4,"_",$C$85,"_",$C$84),Data_for_IC_trend_tables!$A$1:$G$49194,7,FALSE)*1000,"-")</f>
        <v>23.910573426826701</v>
      </c>
      <c r="AD17" s="30">
        <f>IFERROR(VLOOKUP(CONCATENATE($B17,"_",AD$4,"_",$C$85,"_",$C$84),Data_for_IC_trend_tables!$A$1:$G$49194,7,FALSE)*1000,"-")</f>
        <v>20.3381020733772</v>
      </c>
      <c r="AE17" s="30">
        <f>IFERROR(VLOOKUP(CONCATENATE($B17,"_",AE$4,"_",$C$85,"_",$C$84),Data_for_IC_trend_tables!$A$1:$G$49194,7,FALSE)*1000,"-")</f>
        <v>19.297417769690298</v>
      </c>
      <c r="AF17" s="30">
        <f>IFERROR(VLOOKUP(CONCATENATE($B17,"_",AF$4,"_",$C$85,"_",$C$84),Data_for_IC_trend_tables!$A$1:$G$49194,7,FALSE)*1000,"-")</f>
        <v>16.4537423689764</v>
      </c>
      <c r="AG17" s="30">
        <f>IFERROR(VLOOKUP(CONCATENATE($B17,"_",AG$4,"_",$C$85,"_",$C$84),Data_for_IC_trend_tables!$A$1:$G$49194,7,FALSE)*1000,"-")</f>
        <v>16.8552916530579</v>
      </c>
      <c r="AH17" s="30">
        <f>IFERROR(VLOOKUP(CONCATENATE($B17,"_",AH$4,"_",$C$85,"_",$C$84),Data_for_IC_trend_tables!$A$1:$G$49194,7,FALSE)*1000,"-")</f>
        <v>15.885635863044701</v>
      </c>
      <c r="AI17" s="30">
        <f>IFERROR(VLOOKUP(CONCATENATE($B17,"_",AI$4,"_",$C$85,"_",$C$84),Data_for_IC_trend_tables!$A$1:$G$49194,7,FALSE)*1000,"-")</f>
        <v>15.581518505794101</v>
      </c>
      <c r="AJ17" s="30">
        <f>IFERROR(VLOOKUP(CONCATENATE($B17,"_",AJ$4,"_",$C$85,"_",$C$84),Data_for_IC_trend_tables!$A$1:$G$49194,7,FALSE)*1000,"-")</f>
        <v>15.106240831447499</v>
      </c>
      <c r="AK17" s="30">
        <f>IFERROR(VLOOKUP(CONCATENATE($B17,"_",AK$4,"_",$C$85,"_",$C$84),Data_for_IC_trend_tables!$A$1:$G$49194,7,FALSE)*1000,"-")</f>
        <v>14.967075774159399</v>
      </c>
      <c r="AL17" s="30">
        <f>IFERROR(VLOOKUP(CONCATENATE($B17,"_",AL$4,"_",$C$85,"_",$C$84),Data_for_IC_trend_tables!$A$1:$G$49194,7,FALSE)*1000,"-")</f>
        <v>15.1933243081443</v>
      </c>
      <c r="AM17" s="30">
        <f>IFERROR(VLOOKUP(CONCATENATE($B17,"_",AM$4,"_",$C$85,"_",$C$84),Data_for_IC_trend_tables!$A$1:$G$49194,7,FALSE)*1000,"-")</f>
        <v>15.0843780111942</v>
      </c>
      <c r="AN17" s="30">
        <f>IFERROR(VLOOKUP(CONCATENATE($B17,"_",AN$4,"_",$C$85,"_",$C$84),Data_for_IC_trend_tables!$A$1:$G$49194,7,FALSE)*1000,"-")</f>
        <v>15.072793081490499</v>
      </c>
      <c r="AO17" s="30">
        <f>IFERROR(VLOOKUP(CONCATENATE($B17,"_",AO$4,"_",$C$85,"_",$C$84),Data_for_IC_trend_tables!$A$1:$G$49194,7,FALSE)*1000,"-")</f>
        <v>14.9565702536503</v>
      </c>
      <c r="AP17" s="30">
        <f>IFERROR(VLOOKUP(CONCATENATE($B17,"_",AP$4,"_",$C$85,"_",$C$84),Data_for_IC_trend_tables!$A$1:$G$49194,7,FALSE)*1000,"-")</f>
        <v>14.4502177534899</v>
      </c>
      <c r="AQ17" s="30">
        <f>IFERROR(VLOOKUP(CONCATENATE($B17,"_",AQ$4,"_",$C$85,"_",$C$84),Data_for_IC_trend_tables!$A$1:$G$49194,7,FALSE)*1000,"-")</f>
        <v>15.932586326334201</v>
      </c>
      <c r="AR17" s="30">
        <f>IFERROR(VLOOKUP(CONCATENATE($B17,"_",AR$4,"_",$C$85,"_",$C$84),Data_for_IC_trend_tables!$A$1:$G$49194,7,FALSE)*1000,"-")</f>
        <v>14.6520742943878</v>
      </c>
      <c r="AS17" s="30">
        <f>IFERROR(VLOOKUP(CONCATENATE($B17,"_",AS$4,"_",$C$85,"_",$C$84),Data_for_IC_trend_tables!$A$1:$G$49194,7,FALSE)*1000,"-")</f>
        <v>13.890029600669001</v>
      </c>
      <c r="AT17" s="30">
        <f>IFERROR(VLOOKUP(CONCATENATE($B17,"_",AT$4,"_",$C$85,"_",$C$84),Data_for_IC_trend_tables!$A$1:$G$49194,7,FALSE)*1000,"-")</f>
        <v>13.609133754515199</v>
      </c>
      <c r="AU17" s="30">
        <f>IFERROR(VLOOKUP(CONCATENATE($B17,"_",AU$4,"_",$C$85,"_",$C$84),Data_for_IC_trend_tables!$A$1:$G$49194,7,FALSE)*1000,"-")</f>
        <v>13.4638614498549</v>
      </c>
      <c r="AV17" s="269"/>
      <c r="AW17" s="30">
        <f>IFERROR(VLOOKUP(CONCATENATE($B17,"_",AW$4,"_",$C$85,"_",$C$84),Data_for_IC_trend_tables!$A$1:$G$49194,7,FALSE)*1000,"-")</f>
        <v>13.4638614498549</v>
      </c>
      <c r="AX17" s="89">
        <f t="shared" si="4"/>
        <v>132.396064996044</v>
      </c>
      <c r="AY17" s="38" t="str">
        <f t="shared" si="5"/>
        <v>Yes</v>
      </c>
      <c r="AZ17" s="58">
        <f t="shared" si="6"/>
        <v>-0.89830618115230843</v>
      </c>
      <c r="BA17" s="32" t="s">
        <v>76</v>
      </c>
    </row>
    <row r="18" spans="2:53" s="3" customFormat="1" x14ac:dyDescent="0.2">
      <c r="B18" s="53" t="s">
        <v>146</v>
      </c>
      <c r="C18" s="55" t="s">
        <v>9</v>
      </c>
      <c r="D18" s="56">
        <v>1990</v>
      </c>
      <c r="E18" s="30" t="str">
        <f>IFERROR(VLOOKUP(CONCATENATE($B18,"_",E$4,"_",$C$85,"_",$C$84),Data_for_IC_trend_tables!$A$1:$G$49194,7,FALSE)*1000,"-")</f>
        <v>-</v>
      </c>
      <c r="F18" s="30" t="str">
        <f>IFERROR(VLOOKUP(CONCATENATE($B18,"_",F$4,"_",$C$85,"_",$C$84),Data_for_IC_trend_tables!$A$1:$G$49194,7,FALSE)*1000,"-")</f>
        <v>-</v>
      </c>
      <c r="G18" s="30" t="str">
        <f>IFERROR(VLOOKUP(CONCATENATE($B18,"_",G$4,"_",$C$85,"_",$C$84),Data_for_IC_trend_tables!$A$1:$G$49194,7,FALSE)*1000,"-")</f>
        <v>-</v>
      </c>
      <c r="H18" s="30" t="str">
        <f>IFERROR(VLOOKUP(CONCATENATE($B18,"_",H$4,"_",$C$85,"_",$C$84),Data_for_IC_trend_tables!$A$1:$G$49194,7,FALSE)*1000,"-")</f>
        <v>-</v>
      </c>
      <c r="I18" s="30" t="str">
        <f>IFERROR(VLOOKUP(CONCATENATE($B18,"_",I$4,"_",$C$85,"_",$C$84),Data_for_IC_trend_tables!$A$1:$G$49194,7,FALSE)*1000,"-")</f>
        <v>-</v>
      </c>
      <c r="J18" s="30" t="str">
        <f>IFERROR(VLOOKUP(CONCATENATE($B18,"_",J$4,"_",$C$85,"_",$C$84),Data_for_IC_trend_tables!$A$1:$G$49194,7,FALSE)*1000,"-")</f>
        <v>-</v>
      </c>
      <c r="K18" s="30" t="str">
        <f>IFERROR(VLOOKUP(CONCATENATE($B18,"_",K$4,"_",$C$85,"_",$C$84),Data_for_IC_trend_tables!$A$1:$G$49194,7,FALSE)*1000,"-")</f>
        <v>-</v>
      </c>
      <c r="L18" s="30" t="str">
        <f>IFERROR(VLOOKUP(CONCATENATE($B18,"_",L$4,"_",$C$85,"_",$C$84),Data_for_IC_trend_tables!$A$1:$G$49194,7,FALSE)*1000,"-")</f>
        <v>-</v>
      </c>
      <c r="M18" s="30" t="str">
        <f>IFERROR(VLOOKUP(CONCATENATE($B18,"_",M$4,"_",$C$85,"_",$C$84),Data_for_IC_trend_tables!$A$1:$G$49194,7,FALSE)*1000,"-")</f>
        <v>-</v>
      </c>
      <c r="N18" s="30" t="str">
        <f>IFERROR(VLOOKUP(CONCATENATE($B18,"_",N$4,"_",$C$85,"_",$C$84),Data_for_IC_trend_tables!$A$1:$G$49194,7,FALSE)*1000,"-")</f>
        <v>-</v>
      </c>
      <c r="O18" s="30">
        <f>IFERROR(VLOOKUP(CONCATENATE($B18,"_",O$4,"_",$C$85,"_",$C$84),Data_for_IC_trend_tables!$A$1:$G$49194,7,FALSE)*1000,"-")</f>
        <v>201.70571787196602</v>
      </c>
      <c r="P18" s="30">
        <f>IFERROR(VLOOKUP(CONCATENATE($B18,"_",P$4,"_",$C$85,"_",$C$84),Data_for_IC_trend_tables!$A$1:$G$49194,7,FALSE)*1000,"-")</f>
        <v>184.39056856660099</v>
      </c>
      <c r="Q18" s="30">
        <f>IFERROR(VLOOKUP(CONCATENATE($B18,"_",Q$4,"_",$C$85,"_",$C$84),Data_for_IC_trend_tables!$A$1:$G$49194,7,FALSE)*1000,"-")</f>
        <v>120.495589116453</v>
      </c>
      <c r="R18" s="30">
        <f>IFERROR(VLOOKUP(CONCATENATE($B18,"_",R$4,"_",$C$85,"_",$C$84),Data_for_IC_trend_tables!$A$1:$G$49194,7,FALSE)*1000,"-")</f>
        <v>100.41843668377699</v>
      </c>
      <c r="S18" s="30">
        <f>IFERROR(VLOOKUP(CONCATENATE($B18,"_",S$4,"_",$C$85,"_",$C$84),Data_for_IC_trend_tables!$A$1:$G$49194,7,FALSE)*1000,"-")</f>
        <v>120.393583440282</v>
      </c>
      <c r="T18" s="30">
        <f>IFERROR(VLOOKUP(CONCATENATE($B18,"_",T$4,"_",$C$85,"_",$C$84),Data_for_IC_trend_tables!$A$1:$G$49194,7,FALSE)*1000,"-")</f>
        <v>82.937317331678997</v>
      </c>
      <c r="U18" s="30">
        <f>IFERROR(VLOOKUP(CONCATENATE($B18,"_",U$4,"_",$C$85,"_",$C$84),Data_for_IC_trend_tables!$A$1:$G$49194,7,FALSE)*1000,"-")</f>
        <v>64.3033111998853</v>
      </c>
      <c r="V18" s="30">
        <f>IFERROR(VLOOKUP(CONCATENATE($B18,"_",V$4,"_",$C$85,"_",$C$84),Data_for_IC_trend_tables!$A$1:$G$49194,7,FALSE)*1000,"-")</f>
        <v>42.658738534336003</v>
      </c>
      <c r="W18" s="30">
        <f>IFERROR(VLOOKUP(CONCATENATE($B18,"_",W$4,"_",$C$85,"_",$C$84),Data_for_IC_trend_tables!$A$1:$G$49194,7,FALSE)*1000,"-")</f>
        <v>37.250240742281498</v>
      </c>
      <c r="X18" s="30">
        <f>IFERROR(VLOOKUP(CONCATENATE($B18,"_",X$4,"_",$C$85,"_",$C$84),Data_for_IC_trend_tables!$A$1:$G$49194,7,FALSE)*1000,"-")</f>
        <v>32.5673215957382</v>
      </c>
      <c r="Y18" s="30">
        <f>IFERROR(VLOOKUP(CONCATENATE($B18,"_",Y$4,"_",$C$85,"_",$C$84),Data_for_IC_trend_tables!$A$1:$G$49194,7,FALSE)*1000,"-")</f>
        <v>29.87060813814</v>
      </c>
      <c r="Z18" s="30">
        <f>IFERROR(VLOOKUP(CONCATENATE($B18,"_",Z$4,"_",$C$85,"_",$C$84),Data_for_IC_trend_tables!$A$1:$G$49194,7,FALSE)*1000,"-")</f>
        <v>27.018062684006001</v>
      </c>
      <c r="AA18" s="30">
        <f>IFERROR(VLOOKUP(CONCATENATE($B18,"_",AA$4,"_",$C$85,"_",$C$84),Data_for_IC_trend_tables!$A$1:$G$49194,7,FALSE)*1000,"-")</f>
        <v>24.477579330332002</v>
      </c>
      <c r="AB18" s="30">
        <f>IFERROR(VLOOKUP(CONCATENATE($B18,"_",AB$4,"_",$C$85,"_",$C$84),Data_for_IC_trend_tables!$A$1:$G$49194,7,FALSE)*1000,"-")</f>
        <v>17.123044135385598</v>
      </c>
      <c r="AC18" s="30">
        <f>IFERROR(VLOOKUP(CONCATENATE($B18,"_",AC$4,"_",$C$85,"_",$C$84),Data_for_IC_trend_tables!$A$1:$G$49194,7,FALSE)*1000,"-")</f>
        <v>13.2039499438285</v>
      </c>
      <c r="AD18" s="30">
        <f>IFERROR(VLOOKUP(CONCATENATE($B18,"_",AD$4,"_",$C$85,"_",$C$84),Data_for_IC_trend_tables!$A$1:$G$49194,7,FALSE)*1000,"-")</f>
        <v>9.3788514693927798</v>
      </c>
      <c r="AE18" s="30">
        <f>IFERROR(VLOOKUP(CONCATENATE($B18,"_",AE$4,"_",$C$85,"_",$C$84),Data_for_IC_trend_tables!$A$1:$G$49194,7,FALSE)*1000,"-")</f>
        <v>6.5749011732198701</v>
      </c>
      <c r="AF18" s="30">
        <f>IFERROR(VLOOKUP(CONCATENATE($B18,"_",AF$4,"_",$C$85,"_",$C$84),Data_for_IC_trend_tables!$A$1:$G$49194,7,FALSE)*1000,"-")</f>
        <v>9.9068221715216289</v>
      </c>
      <c r="AG18" s="30">
        <f>IFERROR(VLOOKUP(CONCATENATE($B18,"_",AG$4,"_",$C$85,"_",$C$84),Data_for_IC_trend_tables!$A$1:$G$49194,7,FALSE)*1000,"-")</f>
        <v>7.4696956654571798</v>
      </c>
      <c r="AH18" s="30">
        <f>IFERROR(VLOOKUP(CONCATENATE($B18,"_",AH$4,"_",$C$85,"_",$C$84),Data_for_IC_trend_tables!$A$1:$G$49194,7,FALSE)*1000,"-")</f>
        <v>6.2574899918214903</v>
      </c>
      <c r="AI18" s="30">
        <f>IFERROR(VLOOKUP(CONCATENATE($B18,"_",AI$4,"_",$C$85,"_",$C$84),Data_for_IC_trend_tables!$A$1:$G$49194,7,FALSE)*1000,"-")</f>
        <v>8.5332539552775994</v>
      </c>
      <c r="AJ18" s="30">
        <f>IFERROR(VLOOKUP(CONCATENATE($B18,"_",AJ$4,"_",$C$85,"_",$C$84),Data_for_IC_trend_tables!$A$1:$G$49194,7,FALSE)*1000,"-")</f>
        <v>11.2024111961214</v>
      </c>
      <c r="AK18" s="30">
        <f>IFERROR(VLOOKUP(CONCATENATE($B18,"_",AK$4,"_",$C$85,"_",$C$84),Data_for_IC_trend_tables!$A$1:$G$49194,7,FALSE)*1000,"-")</f>
        <v>6.3383099858327192</v>
      </c>
      <c r="AL18" s="30">
        <f>IFERROR(VLOOKUP(CONCATENATE($B18,"_",AL$4,"_",$C$85,"_",$C$84),Data_for_IC_trend_tables!$A$1:$G$49194,7,FALSE)*1000,"-")</f>
        <v>6.9220292614301702</v>
      </c>
      <c r="AM18" s="30">
        <f>IFERROR(VLOOKUP(CONCATENATE($B18,"_",AM$4,"_",$C$85,"_",$C$84),Data_for_IC_trend_tables!$A$1:$G$49194,7,FALSE)*1000,"-")</f>
        <v>6.3273904846123799</v>
      </c>
      <c r="AN18" s="30">
        <f>IFERROR(VLOOKUP(CONCATENATE($B18,"_",AN$4,"_",$C$85,"_",$C$84),Data_for_IC_trend_tables!$A$1:$G$49194,7,FALSE)*1000,"-")</f>
        <v>5.0842556896675406</v>
      </c>
      <c r="AO18" s="30">
        <f>IFERROR(VLOOKUP(CONCATENATE($B18,"_",AO$4,"_",$C$85,"_",$C$84),Data_for_IC_trend_tables!$A$1:$G$49194,7,FALSE)*1000,"-")</f>
        <v>5.2803827406025201</v>
      </c>
      <c r="AP18" s="30">
        <f>IFERROR(VLOOKUP(CONCATENATE($B18,"_",AP$4,"_",$C$85,"_",$C$84),Data_for_IC_trend_tables!$A$1:$G$49194,7,FALSE)*1000,"-")</f>
        <v>5.4324277802447396</v>
      </c>
      <c r="AQ18" s="30">
        <f>IFERROR(VLOOKUP(CONCATENATE($B18,"_",AQ$4,"_",$C$85,"_",$C$84),Data_for_IC_trend_tables!$A$1:$G$49194,7,FALSE)*1000,"-")</f>
        <v>5.2906456037069702</v>
      </c>
      <c r="AR18" s="30">
        <f>IFERROR(VLOOKUP(CONCATENATE($B18,"_",AR$4,"_",$C$85,"_",$C$84),Data_for_IC_trend_tables!$A$1:$G$49194,7,FALSE)*1000,"-")</f>
        <v>4.6125565995479301</v>
      </c>
      <c r="AS18" s="30">
        <f>IFERROR(VLOOKUP(CONCATENATE($B18,"_",AS$4,"_",$C$85,"_",$C$84),Data_for_IC_trend_tables!$A$1:$G$49194,7,FALSE)*1000,"-")</f>
        <v>3.92553632929926</v>
      </c>
      <c r="AT18" s="30">
        <f>IFERROR(VLOOKUP(CONCATENATE($B18,"_",AT$4,"_",$C$85,"_",$C$84),Data_for_IC_trend_tables!$A$1:$G$49194,7,FALSE)*1000,"-")</f>
        <v>3.88730777735227</v>
      </c>
      <c r="AU18" s="30">
        <f>IFERROR(VLOOKUP(CONCATENATE($B18,"_",AU$4,"_",$C$85,"_",$C$84),Data_for_IC_trend_tables!$A$1:$G$49194,7,FALSE)*1000,"-")</f>
        <v>4.1735540160000006</v>
      </c>
      <c r="AV18" s="269"/>
      <c r="AW18" s="30">
        <f>IFERROR(VLOOKUP(CONCATENATE($B18,"_",AW$4,"_",$C$85,"_",$C$84),Data_for_IC_trend_tables!$A$1:$G$49194,7,FALSE)*1000,"-")</f>
        <v>4.1735540160000006</v>
      </c>
      <c r="AX18" s="89">
        <f t="shared" si="4"/>
        <v>201.70571787196602</v>
      </c>
      <c r="AY18" s="38" t="str">
        <f t="shared" si="5"/>
        <v>Yes</v>
      </c>
      <c r="AZ18" s="58">
        <f t="shared" si="6"/>
        <v>-0.97930869754198446</v>
      </c>
      <c r="BA18" s="32" t="s">
        <v>76</v>
      </c>
    </row>
    <row r="19" spans="2:53" s="3" customFormat="1" x14ac:dyDescent="0.2">
      <c r="B19" s="53" t="s">
        <v>147</v>
      </c>
      <c r="C19" s="55" t="s">
        <v>10</v>
      </c>
      <c r="D19" s="56">
        <v>1990</v>
      </c>
      <c r="E19" s="30" t="str">
        <f>IFERROR(VLOOKUP(CONCATENATE($B19,"_",E$4,"_",$C$85,"_",$C$84),Data_for_IC_trend_tables!$A$1:$G$49194,7,FALSE)*1000,"-")</f>
        <v>-</v>
      </c>
      <c r="F19" s="30" t="str">
        <f>IFERROR(VLOOKUP(CONCATENATE($B19,"_",F$4,"_",$C$85,"_",$C$84),Data_for_IC_trend_tables!$A$1:$G$49194,7,FALSE)*1000,"-")</f>
        <v>-</v>
      </c>
      <c r="G19" s="30" t="str">
        <f>IFERROR(VLOOKUP(CONCATENATE($B19,"_",G$4,"_",$C$85,"_",$C$84),Data_for_IC_trend_tables!$A$1:$G$49194,7,FALSE)*1000,"-")</f>
        <v>-</v>
      </c>
      <c r="H19" s="30" t="str">
        <f>IFERROR(VLOOKUP(CONCATENATE($B19,"_",H$4,"_",$C$85,"_",$C$84),Data_for_IC_trend_tables!$A$1:$G$49194,7,FALSE)*1000,"-")</f>
        <v>-</v>
      </c>
      <c r="I19" s="30" t="str">
        <f>IFERROR(VLOOKUP(CONCATENATE($B19,"_",I$4,"_",$C$85,"_",$C$84),Data_for_IC_trend_tables!$A$1:$G$49194,7,FALSE)*1000,"-")</f>
        <v>-</v>
      </c>
      <c r="J19" s="30" t="str">
        <f>IFERROR(VLOOKUP(CONCATENATE($B19,"_",J$4,"_",$C$85,"_",$C$84),Data_for_IC_trend_tables!$A$1:$G$49194,7,FALSE)*1000,"-")</f>
        <v>-</v>
      </c>
      <c r="K19" s="30" t="str">
        <f>IFERROR(VLOOKUP(CONCATENATE($B19,"_",K$4,"_",$C$85,"_",$C$84),Data_for_IC_trend_tables!$A$1:$G$49194,7,FALSE)*1000,"-")</f>
        <v>-</v>
      </c>
      <c r="L19" s="30" t="str">
        <f>IFERROR(VLOOKUP(CONCATENATE($B19,"_",L$4,"_",$C$85,"_",$C$84),Data_for_IC_trend_tables!$A$1:$G$49194,7,FALSE)*1000,"-")</f>
        <v>-</v>
      </c>
      <c r="M19" s="30" t="str">
        <f>IFERROR(VLOOKUP(CONCATENATE($B19,"_",M$4,"_",$C$85,"_",$C$84),Data_for_IC_trend_tables!$A$1:$G$49194,7,FALSE)*1000,"-")</f>
        <v>-</v>
      </c>
      <c r="N19" s="30" t="str">
        <f>IFERROR(VLOOKUP(CONCATENATE($B19,"_",N$4,"_",$C$85,"_",$C$84),Data_for_IC_trend_tables!$A$1:$G$49194,7,FALSE)*1000,"-")</f>
        <v>-</v>
      </c>
      <c r="O19" s="30">
        <f>IFERROR(VLOOKUP(CONCATENATE($B19,"_",O$4,"_",$C$85,"_",$C$84),Data_for_IC_trend_tables!$A$1:$G$49194,7,FALSE)*1000,"-")</f>
        <v>321.43511033762002</v>
      </c>
      <c r="P19" s="30">
        <f>IFERROR(VLOOKUP(CONCATENATE($B19,"_",P$4,"_",$C$85,"_",$C$84),Data_for_IC_trend_tables!$A$1:$G$49194,7,FALSE)*1000,"-")</f>
        <v>237.15726225759502</v>
      </c>
      <c r="Q19" s="30">
        <f>IFERROR(VLOOKUP(CONCATENATE($B19,"_",Q$4,"_",$C$85,"_",$C$84),Data_for_IC_trend_tables!$A$1:$G$49194,7,FALSE)*1000,"-")</f>
        <v>165.14511617331402</v>
      </c>
      <c r="R19" s="30">
        <f>IFERROR(VLOOKUP(CONCATENATE($B19,"_",R$4,"_",$C$85,"_",$C$84),Data_for_IC_trend_tables!$A$1:$G$49194,7,FALSE)*1000,"-")</f>
        <v>105.14400718594601</v>
      </c>
      <c r="S19" s="30">
        <f>IFERROR(VLOOKUP(CONCATENATE($B19,"_",S$4,"_",$C$85,"_",$C$84),Data_for_IC_trend_tables!$A$1:$G$49194,7,FALSE)*1000,"-")</f>
        <v>73.9660910323135</v>
      </c>
      <c r="T19" s="30">
        <f>IFERROR(VLOOKUP(CONCATENATE($B19,"_",T$4,"_",$C$85,"_",$C$84),Data_for_IC_trend_tables!$A$1:$G$49194,7,FALSE)*1000,"-")</f>
        <v>72.690339719039002</v>
      </c>
      <c r="U19" s="30">
        <f>IFERROR(VLOOKUP(CONCATENATE($B19,"_",U$4,"_",$C$85,"_",$C$84),Data_for_IC_trend_tables!$A$1:$G$49194,7,FALSE)*1000,"-")</f>
        <v>49.223166215913203</v>
      </c>
      <c r="V19" s="30">
        <f>IFERROR(VLOOKUP(CONCATENATE($B19,"_",V$4,"_",$C$85,"_",$C$84),Data_for_IC_trend_tables!$A$1:$G$49194,7,FALSE)*1000,"-")</f>
        <v>34.332919742495498</v>
      </c>
      <c r="W19" s="30">
        <f>IFERROR(VLOOKUP(CONCATENATE($B19,"_",W$4,"_",$C$85,"_",$C$84),Data_for_IC_trend_tables!$A$1:$G$49194,7,FALSE)*1000,"-")</f>
        <v>37.243797632465295</v>
      </c>
      <c r="X19" s="30">
        <f>IFERROR(VLOOKUP(CONCATENATE($B19,"_",X$4,"_",$C$85,"_",$C$84),Data_for_IC_trend_tables!$A$1:$G$49194,7,FALSE)*1000,"-")</f>
        <v>33.675962766244197</v>
      </c>
      <c r="Y19" s="30">
        <f>IFERROR(VLOOKUP(CONCATENATE($B19,"_",Y$4,"_",$C$85,"_",$C$84),Data_for_IC_trend_tables!$A$1:$G$49194,7,FALSE)*1000,"-")</f>
        <v>30.662396638749101</v>
      </c>
      <c r="Z19" s="30">
        <f>IFERROR(VLOOKUP(CONCATENATE($B19,"_",Z$4,"_",$C$85,"_",$C$84),Data_for_IC_trend_tables!$A$1:$G$49194,7,FALSE)*1000,"-")</f>
        <v>29.800059614914201</v>
      </c>
      <c r="AA19" s="30">
        <f>IFERROR(VLOOKUP(CONCATENATE($B19,"_",AA$4,"_",$C$85,"_",$C$84),Data_for_IC_trend_tables!$A$1:$G$49194,7,FALSE)*1000,"-")</f>
        <v>30.737751037651101</v>
      </c>
      <c r="AB19" s="30">
        <f>IFERROR(VLOOKUP(CONCATENATE($B19,"_",AB$4,"_",$C$85,"_",$C$84),Data_for_IC_trend_tables!$A$1:$G$49194,7,FALSE)*1000,"-")</f>
        <v>24.926495028851001</v>
      </c>
      <c r="AC19" s="30">
        <f>IFERROR(VLOOKUP(CONCATENATE($B19,"_",AC$4,"_",$C$85,"_",$C$84),Data_for_IC_trend_tables!$A$1:$G$49194,7,FALSE)*1000,"-")</f>
        <v>26.495506728664498</v>
      </c>
      <c r="AD19" s="30">
        <f>IFERROR(VLOOKUP(CONCATENATE($B19,"_",AD$4,"_",$C$85,"_",$C$84),Data_for_IC_trend_tables!$A$1:$G$49194,7,FALSE)*1000,"-")</f>
        <v>21.489843250007997</v>
      </c>
      <c r="AE19" s="30">
        <f>IFERROR(VLOOKUP(CONCATENATE($B19,"_",AE$4,"_",$C$85,"_",$C$84),Data_for_IC_trend_tables!$A$1:$G$49194,7,FALSE)*1000,"-")</f>
        <v>24.8660456399491</v>
      </c>
      <c r="AF19" s="30">
        <f>IFERROR(VLOOKUP(CONCATENATE($B19,"_",AF$4,"_",$C$85,"_",$C$84),Data_for_IC_trend_tables!$A$1:$G$49194,7,FALSE)*1000,"-")</f>
        <v>21.854168392183901</v>
      </c>
      <c r="AG19" s="30">
        <f>IFERROR(VLOOKUP(CONCATENATE($B19,"_",AG$4,"_",$C$85,"_",$C$84),Data_for_IC_trend_tables!$A$1:$G$49194,7,FALSE)*1000,"-")</f>
        <v>19.821494816916598</v>
      </c>
      <c r="AH19" s="30">
        <f>IFERROR(VLOOKUP(CONCATENATE($B19,"_",AH$4,"_",$C$85,"_",$C$84),Data_for_IC_trend_tables!$A$1:$G$49194,7,FALSE)*1000,"-")</f>
        <v>16.7594653375685</v>
      </c>
      <c r="AI19" s="30">
        <f>IFERROR(VLOOKUP(CONCATENATE($B19,"_",AI$4,"_",$C$85,"_",$C$84),Data_for_IC_trend_tables!$A$1:$G$49194,7,FALSE)*1000,"-")</f>
        <v>20.373240893561999</v>
      </c>
      <c r="AJ19" s="30">
        <f>IFERROR(VLOOKUP(CONCATENATE($B19,"_",AJ$4,"_",$C$85,"_",$C$84),Data_for_IC_trend_tables!$A$1:$G$49194,7,FALSE)*1000,"-")</f>
        <v>19.232263724489599</v>
      </c>
      <c r="AK19" s="30">
        <f>IFERROR(VLOOKUP(CONCATENATE($B19,"_",AK$4,"_",$C$85,"_",$C$84),Data_for_IC_trend_tables!$A$1:$G$49194,7,FALSE)*1000,"-")</f>
        <v>16.3386666846576</v>
      </c>
      <c r="AL19" s="30">
        <f>IFERROR(VLOOKUP(CONCATENATE($B19,"_",AL$4,"_",$C$85,"_",$C$84),Data_for_IC_trend_tables!$A$1:$G$49194,7,FALSE)*1000,"-")</f>
        <v>16.010300791688401</v>
      </c>
      <c r="AM19" s="30">
        <f>IFERROR(VLOOKUP(CONCATENATE($B19,"_",AM$4,"_",$C$85,"_",$C$84),Data_for_IC_trend_tables!$A$1:$G$49194,7,FALSE)*1000,"-")</f>
        <v>16.6467990734272</v>
      </c>
      <c r="AN19" s="30">
        <f>IFERROR(VLOOKUP(CONCATENATE($B19,"_",AN$4,"_",$C$85,"_",$C$84),Data_for_IC_trend_tables!$A$1:$G$49194,7,FALSE)*1000,"-")</f>
        <v>14.694562981851501</v>
      </c>
      <c r="AO19" s="30">
        <f>IFERROR(VLOOKUP(CONCATENATE($B19,"_",AO$4,"_",$C$85,"_",$C$84),Data_for_IC_trend_tables!$A$1:$G$49194,7,FALSE)*1000,"-")</f>
        <v>15.7101324268019</v>
      </c>
      <c r="AP19" s="30">
        <f>IFERROR(VLOOKUP(CONCATENATE($B19,"_",AP$4,"_",$C$85,"_",$C$84),Data_for_IC_trend_tables!$A$1:$G$49194,7,FALSE)*1000,"-")</f>
        <v>15.649971521880301</v>
      </c>
      <c r="AQ19" s="30">
        <f>IFERROR(VLOOKUP(CONCATENATE($B19,"_",AQ$4,"_",$C$85,"_",$C$84),Data_for_IC_trend_tables!$A$1:$G$49194,7,FALSE)*1000,"-")</f>
        <v>15.4327721415771</v>
      </c>
      <c r="AR19" s="30">
        <f>IFERROR(VLOOKUP(CONCATENATE($B19,"_",AR$4,"_",$C$85,"_",$C$84),Data_for_IC_trend_tables!$A$1:$G$49194,7,FALSE)*1000,"-")</f>
        <v>13.217754450699601</v>
      </c>
      <c r="AS19" s="30">
        <f>IFERROR(VLOOKUP(CONCATENATE($B19,"_",AS$4,"_",$C$85,"_",$C$84),Data_for_IC_trend_tables!$A$1:$G$49194,7,FALSE)*1000,"-")</f>
        <v>11.626378427157</v>
      </c>
      <c r="AT19" s="30">
        <f>IFERROR(VLOOKUP(CONCATENATE($B19,"_",AT$4,"_",$C$85,"_",$C$84),Data_for_IC_trend_tables!$A$1:$G$49194,7,FALSE)*1000,"-")</f>
        <v>12.556538380053698</v>
      </c>
      <c r="AU19" s="30">
        <f>IFERROR(VLOOKUP(CONCATENATE($B19,"_",AU$4,"_",$C$85,"_",$C$84),Data_for_IC_trend_tables!$A$1:$G$49194,7,FALSE)*1000,"-")</f>
        <v>12.5156597446066</v>
      </c>
      <c r="AV19" s="269"/>
      <c r="AW19" s="30">
        <f>IFERROR(VLOOKUP(CONCATENATE($B19,"_",AW$4,"_",$C$85,"_",$C$84),Data_for_IC_trend_tables!$A$1:$G$49194,7,FALSE)*1000,"-")</f>
        <v>12.5156597446066</v>
      </c>
      <c r="AX19" s="89">
        <f t="shared" si="4"/>
        <v>321.43511033762002</v>
      </c>
      <c r="AY19" s="38" t="str">
        <f t="shared" si="5"/>
        <v>Yes</v>
      </c>
      <c r="AZ19" s="58">
        <f t="shared" si="6"/>
        <v>-0.96106318400793012</v>
      </c>
      <c r="BA19" s="32" t="s">
        <v>76</v>
      </c>
    </row>
    <row r="20" spans="2:53" s="3" customFormat="1" x14ac:dyDescent="0.2">
      <c r="B20" s="53" t="s">
        <v>148</v>
      </c>
      <c r="C20" s="55" t="s">
        <v>11</v>
      </c>
      <c r="D20" s="56">
        <v>1990</v>
      </c>
      <c r="E20" s="30" t="str">
        <f>IFERROR(VLOOKUP(CONCATENATE($B20,"_",E$4,"_",$C$85,"_",$C$84),Data_for_IC_trend_tables!$A$1:$G$49194,7,FALSE)*1000,"-")</f>
        <v>-</v>
      </c>
      <c r="F20" s="30" t="str">
        <f>IFERROR(VLOOKUP(CONCATENATE($B20,"_",F$4,"_",$C$85,"_",$C$84),Data_for_IC_trend_tables!$A$1:$G$49194,7,FALSE)*1000,"-")</f>
        <v>-</v>
      </c>
      <c r="G20" s="30" t="str">
        <f>IFERROR(VLOOKUP(CONCATENATE($B20,"_",G$4,"_",$C$85,"_",$C$84),Data_for_IC_trend_tables!$A$1:$G$49194,7,FALSE)*1000,"-")</f>
        <v>-</v>
      </c>
      <c r="H20" s="30" t="str">
        <f>IFERROR(VLOOKUP(CONCATENATE($B20,"_",H$4,"_",$C$85,"_",$C$84),Data_for_IC_trend_tables!$A$1:$G$49194,7,FALSE)*1000,"-")</f>
        <v>-</v>
      </c>
      <c r="I20" s="30" t="str">
        <f>IFERROR(VLOOKUP(CONCATENATE($B20,"_",I$4,"_",$C$85,"_",$C$84),Data_for_IC_trend_tables!$A$1:$G$49194,7,FALSE)*1000,"-")</f>
        <v>-</v>
      </c>
      <c r="J20" s="30" t="str">
        <f>IFERROR(VLOOKUP(CONCATENATE($B20,"_",J$4,"_",$C$85,"_",$C$84),Data_for_IC_trend_tables!$A$1:$G$49194,7,FALSE)*1000,"-")</f>
        <v>-</v>
      </c>
      <c r="K20" s="30" t="str">
        <f>IFERROR(VLOOKUP(CONCATENATE($B20,"_",K$4,"_",$C$85,"_",$C$84),Data_for_IC_trend_tables!$A$1:$G$49194,7,FALSE)*1000,"-")</f>
        <v>-</v>
      </c>
      <c r="L20" s="30" t="str">
        <f>IFERROR(VLOOKUP(CONCATENATE($B20,"_",L$4,"_",$C$85,"_",$C$84),Data_for_IC_trend_tables!$A$1:$G$49194,7,FALSE)*1000,"-")</f>
        <v>-</v>
      </c>
      <c r="M20" s="30" t="str">
        <f>IFERROR(VLOOKUP(CONCATENATE($B20,"_",M$4,"_",$C$85,"_",$C$84),Data_for_IC_trend_tables!$A$1:$G$49194,7,FALSE)*1000,"-")</f>
        <v>-</v>
      </c>
      <c r="N20" s="30" t="str">
        <f>IFERROR(VLOOKUP(CONCATENATE($B20,"_",N$4,"_",$C$85,"_",$C$84),Data_for_IC_trend_tables!$A$1:$G$49194,7,FALSE)*1000,"-")</f>
        <v>-</v>
      </c>
      <c r="O20" s="30">
        <f>IFERROR(VLOOKUP(CONCATENATE($B20,"_",O$4,"_",$C$85,"_",$C$84),Data_for_IC_trend_tables!$A$1:$G$49194,7,FALSE)*1000,"-")</f>
        <v>4293.8607628620202</v>
      </c>
      <c r="P20" s="30">
        <f>IFERROR(VLOOKUP(CONCATENATE($B20,"_",P$4,"_",$C$85,"_",$C$84),Data_for_IC_trend_tables!$A$1:$G$49194,7,FALSE)*1000,"-")</f>
        <v>2883.2414041090601</v>
      </c>
      <c r="Q20" s="30">
        <f>IFERROR(VLOOKUP(CONCATENATE($B20,"_",Q$4,"_",$C$85,"_",$C$84),Data_for_IC_trend_tables!$A$1:$G$49194,7,FALSE)*1000,"-")</f>
        <v>2097.8648977815301</v>
      </c>
      <c r="R20" s="30">
        <f>IFERROR(VLOOKUP(CONCATENATE($B20,"_",R$4,"_",$C$85,"_",$C$84),Data_for_IC_trend_tables!$A$1:$G$49194,7,FALSE)*1000,"-")</f>
        <v>1839.4079560228101</v>
      </c>
      <c r="S20" s="30">
        <f>IFERROR(VLOOKUP(CONCATENATE($B20,"_",S$4,"_",$C$85,"_",$C$84),Data_for_IC_trend_tables!$A$1:$G$49194,7,FALSE)*1000,"-")</f>
        <v>1637.0927360155601</v>
      </c>
      <c r="T20" s="30">
        <f>IFERROR(VLOOKUP(CONCATENATE($B20,"_",T$4,"_",$C$85,"_",$C$84),Data_for_IC_trend_tables!$A$1:$G$49194,7,FALSE)*1000,"-")</f>
        <v>1463.25832801652</v>
      </c>
      <c r="U20" s="30">
        <f>IFERROR(VLOOKUP(CONCATENATE($B20,"_",U$4,"_",$C$85,"_",$C$84),Data_for_IC_trend_tables!$A$1:$G$49194,7,FALSE)*1000,"-")</f>
        <v>1293.40205477675</v>
      </c>
      <c r="V20" s="30">
        <f>IFERROR(VLOOKUP(CONCATENATE($B20,"_",V$4,"_",$C$85,"_",$C$84),Data_for_IC_trend_tables!$A$1:$G$49194,7,FALSE)*1000,"-")</f>
        <v>1143.5262112381399</v>
      </c>
      <c r="W20" s="30">
        <f>IFERROR(VLOOKUP(CONCATENATE($B20,"_",W$4,"_",$C$85,"_",$C$84),Data_for_IC_trend_tables!$A$1:$G$49194,7,FALSE)*1000,"-")</f>
        <v>1026.06262287966</v>
      </c>
      <c r="X20" s="30">
        <f>IFERROR(VLOOKUP(CONCATENATE($B20,"_",X$4,"_",$C$85,"_",$C$84),Data_for_IC_trend_tables!$A$1:$G$49194,7,FALSE)*1000,"-")</f>
        <v>795.42764181310304</v>
      </c>
      <c r="Y20" s="30">
        <f>IFERROR(VLOOKUP(CONCATENATE($B20,"_",Y$4,"_",$C$85,"_",$C$84),Data_for_IC_trend_tables!$A$1:$G$49194,7,FALSE)*1000,"-")</f>
        <v>273.45400459087398</v>
      </c>
      <c r="Z20" s="30">
        <f>IFERROR(VLOOKUP(CONCATENATE($B20,"_",Z$4,"_",$C$85,"_",$C$84),Data_for_IC_trend_tables!$A$1:$G$49194,7,FALSE)*1000,"-")</f>
        <v>241.21264352590299</v>
      </c>
      <c r="AA20" s="30">
        <f>IFERROR(VLOOKUP(CONCATENATE($B20,"_",AA$4,"_",$C$85,"_",$C$84),Data_for_IC_trend_tables!$A$1:$G$49194,7,FALSE)*1000,"-")</f>
        <v>237.637679853376</v>
      </c>
      <c r="AB20" s="30">
        <f>IFERROR(VLOOKUP(CONCATENATE($B20,"_",AB$4,"_",$C$85,"_",$C$84),Data_for_IC_trend_tables!$A$1:$G$49194,7,FALSE)*1000,"-")</f>
        <v>186.97050335760801</v>
      </c>
      <c r="AC20" s="30">
        <f>IFERROR(VLOOKUP(CONCATENATE($B20,"_",AC$4,"_",$C$85,"_",$C$84),Data_for_IC_trend_tables!$A$1:$G$49194,7,FALSE)*1000,"-")</f>
        <v>175.12751734760602</v>
      </c>
      <c r="AD20" s="30">
        <f>IFERROR(VLOOKUP(CONCATENATE($B20,"_",AD$4,"_",$C$85,"_",$C$84),Data_for_IC_trend_tables!$A$1:$G$49194,7,FALSE)*1000,"-")</f>
        <v>171.570397856445</v>
      </c>
      <c r="AE20" s="30">
        <f>IFERROR(VLOOKUP(CONCATENATE($B20,"_",AE$4,"_",$C$85,"_",$C$84),Data_for_IC_trend_tables!$A$1:$G$49194,7,FALSE)*1000,"-")</f>
        <v>160.06851447120602</v>
      </c>
      <c r="AF20" s="30">
        <f>IFERROR(VLOOKUP(CONCATENATE($B20,"_",AF$4,"_",$C$85,"_",$C$84),Data_for_IC_trend_tables!$A$1:$G$49194,7,FALSE)*1000,"-")</f>
        <v>156.100020462727</v>
      </c>
      <c r="AG20" s="30">
        <f>IFERROR(VLOOKUP(CONCATENATE($B20,"_",AG$4,"_",$C$85,"_",$C$84),Data_for_IC_trend_tables!$A$1:$G$49194,7,FALSE)*1000,"-")</f>
        <v>141.82520200139101</v>
      </c>
      <c r="AH20" s="30">
        <f>IFERROR(VLOOKUP(CONCATENATE($B20,"_",AH$4,"_",$C$85,"_",$C$84),Data_for_IC_trend_tables!$A$1:$G$49194,7,FALSE)*1000,"-")</f>
        <v>118.579166923218</v>
      </c>
      <c r="AI20" s="30">
        <f>IFERROR(VLOOKUP(CONCATENATE($B20,"_",AI$4,"_",$C$85,"_",$C$84),Data_for_IC_trend_tables!$A$1:$G$49194,7,FALSE)*1000,"-")</f>
        <v>132.93911411487198</v>
      </c>
      <c r="AJ20" s="30">
        <f>IFERROR(VLOOKUP(CONCATENATE($B20,"_",AJ$4,"_",$C$85,"_",$C$84),Data_for_IC_trend_tables!$A$1:$G$49194,7,FALSE)*1000,"-")</f>
        <v>116.575687958454</v>
      </c>
      <c r="AK20" s="30">
        <f>IFERROR(VLOOKUP(CONCATENATE($B20,"_",AK$4,"_",$C$85,"_",$C$84),Data_for_IC_trend_tables!$A$1:$G$49194,7,FALSE)*1000,"-")</f>
        <v>119.80778014952901</v>
      </c>
      <c r="AL20" s="30">
        <f>IFERROR(VLOOKUP(CONCATENATE($B20,"_",AL$4,"_",$C$85,"_",$C$84),Data_for_IC_trend_tables!$A$1:$G$49194,7,FALSE)*1000,"-")</f>
        <v>116.04407890558601</v>
      </c>
      <c r="AM20" s="30">
        <f>IFERROR(VLOOKUP(CONCATENATE($B20,"_",AM$4,"_",$C$85,"_",$C$84),Data_for_IC_trend_tables!$A$1:$G$49194,7,FALSE)*1000,"-")</f>
        <v>109.34492881892301</v>
      </c>
      <c r="AN20" s="30">
        <f>IFERROR(VLOOKUP(CONCATENATE($B20,"_",AN$4,"_",$C$85,"_",$C$84),Data_for_IC_trend_tables!$A$1:$G$49194,7,FALSE)*1000,"-")</f>
        <v>102.51187866502599</v>
      </c>
      <c r="AO20" s="30">
        <f>IFERROR(VLOOKUP(CONCATENATE($B20,"_",AO$4,"_",$C$85,"_",$C$84),Data_for_IC_trend_tables!$A$1:$G$49194,7,FALSE)*1000,"-")</f>
        <v>101.420438184329</v>
      </c>
      <c r="AP20" s="30">
        <f>IFERROR(VLOOKUP(CONCATENATE($B20,"_",AP$4,"_",$C$85,"_",$C$84),Data_for_IC_trend_tables!$A$1:$G$49194,7,FALSE)*1000,"-")</f>
        <v>101.117358568772</v>
      </c>
      <c r="AQ20" s="30">
        <f>IFERROR(VLOOKUP(CONCATENATE($B20,"_",AQ$4,"_",$C$85,"_",$C$84),Data_for_IC_trend_tables!$A$1:$G$49194,7,FALSE)*1000,"-")</f>
        <v>100.36486710348599</v>
      </c>
      <c r="AR20" s="30">
        <f>IFERROR(VLOOKUP(CONCATENATE($B20,"_",AR$4,"_",$C$85,"_",$C$84),Data_for_IC_trend_tables!$A$1:$G$49194,7,FALSE)*1000,"-")</f>
        <v>100.089074554546</v>
      </c>
      <c r="AS20" s="30">
        <f>IFERROR(VLOOKUP(CONCATENATE($B20,"_",AS$4,"_",$C$85,"_",$C$84),Data_for_IC_trend_tables!$A$1:$G$49194,7,FALSE)*1000,"-")</f>
        <v>86.730025912640201</v>
      </c>
      <c r="AT20" s="30">
        <f>IFERROR(VLOOKUP(CONCATENATE($B20,"_",AT$4,"_",$C$85,"_",$C$84),Data_for_IC_trend_tables!$A$1:$G$49194,7,FALSE)*1000,"-")</f>
        <v>91.892354075586397</v>
      </c>
      <c r="AU20" s="30">
        <f>IFERROR(VLOOKUP(CONCATENATE($B20,"_",AU$4,"_",$C$85,"_",$C$84),Data_for_IC_trend_tables!$A$1:$G$49194,7,FALSE)*1000,"-")</f>
        <v>88.757940095758897</v>
      </c>
      <c r="AV20" s="269"/>
      <c r="AW20" s="30">
        <f>IFERROR(VLOOKUP(CONCATENATE($B20,"_",AW$4,"_",$C$85,"_",$C$84),Data_for_IC_trend_tables!$A$1:$G$49194,7,FALSE)*1000,"-")</f>
        <v>88.757940095758897</v>
      </c>
      <c r="AX20" s="89">
        <f t="shared" si="4"/>
        <v>4293.8607628620202</v>
      </c>
      <c r="AY20" s="38" t="str">
        <f t="shared" si="5"/>
        <v>Yes</v>
      </c>
      <c r="AZ20" s="58">
        <f t="shared" si="6"/>
        <v>-0.97932910613603619</v>
      </c>
      <c r="BA20" s="32" t="s">
        <v>76</v>
      </c>
    </row>
    <row r="21" spans="2:53" s="3" customFormat="1" x14ac:dyDescent="0.2">
      <c r="B21" s="53" t="s">
        <v>149</v>
      </c>
      <c r="C21" s="55" t="s">
        <v>12</v>
      </c>
      <c r="D21" s="56"/>
      <c r="E21" s="30" t="str">
        <f>IFERROR(VLOOKUP(CONCATENATE($B21,"_",E$4,"_",$C$85,"_",$C$84),Data_for_IC_trend_tables!$A$1:$G$49194,7,FALSE)*1000,"-")</f>
        <v>-</v>
      </c>
      <c r="F21" s="30" t="str">
        <f>IFERROR(VLOOKUP(CONCATENATE($B21,"_",F$4,"_",$C$85,"_",$C$84),Data_for_IC_trend_tables!$A$1:$G$49194,7,FALSE)*1000,"-")</f>
        <v>-</v>
      </c>
      <c r="G21" s="30" t="str">
        <f>IFERROR(VLOOKUP(CONCATENATE($B21,"_",G$4,"_",$C$85,"_",$C$84),Data_for_IC_trend_tables!$A$1:$G$49194,7,FALSE)*1000,"-")</f>
        <v>-</v>
      </c>
      <c r="H21" s="30" t="str">
        <f>IFERROR(VLOOKUP(CONCATENATE($B21,"_",H$4,"_",$C$85,"_",$C$84),Data_for_IC_trend_tables!$A$1:$G$49194,7,FALSE)*1000,"-")</f>
        <v>-</v>
      </c>
      <c r="I21" s="30" t="str">
        <f>IFERROR(VLOOKUP(CONCATENATE($B21,"_",I$4,"_",$C$85,"_",$C$84),Data_for_IC_trend_tables!$A$1:$G$49194,7,FALSE)*1000,"-")</f>
        <v>-</v>
      </c>
      <c r="J21" s="30" t="str">
        <f>IFERROR(VLOOKUP(CONCATENATE($B21,"_",J$4,"_",$C$85,"_",$C$84),Data_for_IC_trend_tables!$A$1:$G$49194,7,FALSE)*1000,"-")</f>
        <v>-</v>
      </c>
      <c r="K21" s="30" t="str">
        <f>IFERROR(VLOOKUP(CONCATENATE($B21,"_",K$4,"_",$C$85,"_",$C$84),Data_for_IC_trend_tables!$A$1:$G$49194,7,FALSE)*1000,"-")</f>
        <v>-</v>
      </c>
      <c r="L21" s="30" t="str">
        <f>IFERROR(VLOOKUP(CONCATENATE($B21,"_",L$4,"_",$C$85,"_",$C$84),Data_for_IC_trend_tables!$A$1:$G$49194,7,FALSE)*1000,"-")</f>
        <v>-</v>
      </c>
      <c r="M21" s="30" t="str">
        <f>IFERROR(VLOOKUP(CONCATENATE($B21,"_",M$4,"_",$C$85,"_",$C$84),Data_for_IC_trend_tables!$A$1:$G$49194,7,FALSE)*1000,"-")</f>
        <v>-</v>
      </c>
      <c r="N21" s="30" t="str">
        <f>IFERROR(VLOOKUP(CONCATENATE($B21,"_",N$4,"_",$C$85,"_",$C$84),Data_for_IC_trend_tables!$A$1:$G$49194,7,FALSE)*1000,"-")</f>
        <v>-</v>
      </c>
      <c r="O21" s="30">
        <f>IFERROR(VLOOKUP(CONCATENATE($B21,"_",O$4,"_",$C$85,"_",$C$84),Data_for_IC_trend_tables!$A$1:$G$49194,7,FALSE)*1000,"-")</f>
        <v>11.277549405103299</v>
      </c>
      <c r="P21" s="30">
        <f>IFERROR(VLOOKUP(CONCATENATE($B21,"_",P$4,"_",$C$85,"_",$C$84),Data_for_IC_trend_tables!$A$1:$G$49194,7,FALSE)*1000,"-")</f>
        <v>11.1535284198062</v>
      </c>
      <c r="Q21" s="30">
        <f>IFERROR(VLOOKUP(CONCATENATE($B21,"_",Q$4,"_",$C$85,"_",$C$84),Data_for_IC_trend_tables!$A$1:$G$49194,7,FALSE)*1000,"-")</f>
        <v>6.7624297915214795</v>
      </c>
      <c r="R21" s="30">
        <f>IFERROR(VLOOKUP(CONCATENATE($B21,"_",R$4,"_",$C$85,"_",$C$84),Data_for_IC_trend_tables!$A$1:$G$49194,7,FALSE)*1000,"-")</f>
        <v>4.0509541562561999</v>
      </c>
      <c r="S21" s="30">
        <f>IFERROR(VLOOKUP(CONCATENATE($B21,"_",S$4,"_",$C$85,"_",$C$84),Data_for_IC_trend_tables!$A$1:$G$49194,7,FALSE)*1000,"-")</f>
        <v>2.50184986668997</v>
      </c>
      <c r="T21" s="30">
        <f>IFERROR(VLOOKUP(CONCATENATE($B21,"_",T$4,"_",$C$85,"_",$C$84),Data_for_IC_trend_tables!$A$1:$G$49194,7,FALSE)*1000,"-")</f>
        <v>2.4177100014830497</v>
      </c>
      <c r="U21" s="30">
        <f>IFERROR(VLOOKUP(CONCATENATE($B21,"_",U$4,"_",$C$85,"_",$C$84),Data_for_IC_trend_tables!$A$1:$G$49194,7,FALSE)*1000,"-")</f>
        <v>2.76111832148466</v>
      </c>
      <c r="V21" s="30">
        <f>IFERROR(VLOOKUP(CONCATENATE($B21,"_",V$4,"_",$C$85,"_",$C$84),Data_for_IC_trend_tables!$A$1:$G$49194,7,FALSE)*1000,"-")</f>
        <v>2.4281764886709598</v>
      </c>
      <c r="W21" s="30">
        <f>IFERROR(VLOOKUP(CONCATENATE($B21,"_",W$4,"_",$C$85,"_",$C$84),Data_for_IC_trend_tables!$A$1:$G$49194,7,FALSE)*1000,"-")</f>
        <v>2.0373568710054899</v>
      </c>
      <c r="X21" s="30">
        <f>IFERROR(VLOOKUP(CONCATENATE($B21,"_",X$4,"_",$C$85,"_",$C$84),Data_for_IC_trend_tables!$A$1:$G$49194,7,FALSE)*1000,"-")</f>
        <v>1.5112792038618401</v>
      </c>
      <c r="Y21" s="30">
        <f>IFERROR(VLOOKUP(CONCATENATE($B21,"_",Y$4,"_",$C$85,"_",$C$84),Data_for_IC_trend_tables!$A$1:$G$49194,7,FALSE)*1000,"-")</f>
        <v>0.94734319242766096</v>
      </c>
      <c r="Z21" s="30">
        <f>IFERROR(VLOOKUP(CONCATENATE($B21,"_",Z$4,"_",$C$85,"_",$C$84),Data_for_IC_trend_tables!$A$1:$G$49194,7,FALSE)*1000,"-")</f>
        <v>0.87136421878520098</v>
      </c>
      <c r="AA21" s="30">
        <f>IFERROR(VLOOKUP(CONCATENATE($B21,"_",AA$4,"_",$C$85,"_",$C$84),Data_for_IC_trend_tables!$A$1:$G$49194,7,FALSE)*1000,"-")</f>
        <v>0.87290133560787297</v>
      </c>
      <c r="AB21" s="30">
        <f>IFERROR(VLOOKUP(CONCATENATE($B21,"_",AB$4,"_",$C$85,"_",$C$84),Data_for_IC_trend_tables!$A$1:$G$49194,7,FALSE)*1000,"-")</f>
        <v>0.88086586262439404</v>
      </c>
      <c r="AC21" s="30">
        <f>IFERROR(VLOOKUP(CONCATENATE($B21,"_",AC$4,"_",$C$85,"_",$C$84),Data_for_IC_trend_tables!$A$1:$G$49194,7,FALSE)*1000,"-")</f>
        <v>0.91539868817875403</v>
      </c>
      <c r="AD21" s="30">
        <f>IFERROR(VLOOKUP(CONCATENATE($B21,"_",AD$4,"_",$C$85,"_",$C$84),Data_for_IC_trend_tables!$A$1:$G$49194,7,FALSE)*1000,"-")</f>
        <v>0.61983238705025601</v>
      </c>
      <c r="AE21" s="30">
        <f>IFERROR(VLOOKUP(CONCATENATE($B21,"_",AE$4,"_",$C$85,"_",$C$84),Data_for_IC_trend_tables!$A$1:$G$49194,7,FALSE)*1000,"-")</f>
        <v>0.650119885055088</v>
      </c>
      <c r="AF21" s="30">
        <f>IFERROR(VLOOKUP(CONCATENATE($B21,"_",AF$4,"_",$C$85,"_",$C$84),Data_for_IC_trend_tables!$A$1:$G$49194,7,FALSE)*1000,"-")</f>
        <v>1.3730809859939699</v>
      </c>
      <c r="AG21" s="30">
        <f>IFERROR(VLOOKUP(CONCATENATE($B21,"_",AG$4,"_",$C$85,"_",$C$84),Data_for_IC_trend_tables!$A$1:$G$49194,7,FALSE)*1000,"-")</f>
        <v>1.3648079849564598</v>
      </c>
      <c r="AH21" s="30">
        <f>IFERROR(VLOOKUP(CONCATENATE($B21,"_",AH$4,"_",$C$85,"_",$C$84),Data_for_IC_trend_tables!$A$1:$G$49194,7,FALSE)*1000,"-")</f>
        <v>1.46989450729981</v>
      </c>
      <c r="AI21" s="30">
        <f>IFERROR(VLOOKUP(CONCATENATE($B21,"_",AI$4,"_",$C$85,"_",$C$84),Data_for_IC_trend_tables!$A$1:$G$49194,7,FALSE)*1000,"-")</f>
        <v>1.08558651813884</v>
      </c>
      <c r="AJ21" s="30">
        <f>IFERROR(VLOOKUP(CONCATENATE($B21,"_",AJ$4,"_",$C$85,"_",$C$84),Data_for_IC_trend_tables!$A$1:$G$49194,7,FALSE)*1000,"-")</f>
        <v>1.4580011834426501</v>
      </c>
      <c r="AK21" s="30">
        <f>IFERROR(VLOOKUP(CONCATENATE($B21,"_",AK$4,"_",$C$85,"_",$C$84),Data_for_IC_trend_tables!$A$1:$G$49194,7,FALSE)*1000,"-")</f>
        <v>1.7455954864846899</v>
      </c>
      <c r="AL21" s="30">
        <f>IFERROR(VLOOKUP(CONCATENATE($B21,"_",AL$4,"_",$C$85,"_",$C$84),Data_for_IC_trend_tables!$A$1:$G$49194,7,FALSE)*1000,"-")</f>
        <v>2.5409156644136597</v>
      </c>
      <c r="AM21" s="30">
        <f>IFERROR(VLOOKUP(CONCATENATE($B21,"_",AM$4,"_",$C$85,"_",$C$84),Data_for_IC_trend_tables!$A$1:$G$49194,7,FALSE)*1000,"-")</f>
        <v>2.0433247187782402</v>
      </c>
      <c r="AN21" s="30">
        <f>IFERROR(VLOOKUP(CONCATENATE($B21,"_",AN$4,"_",$C$85,"_",$C$84),Data_for_IC_trend_tables!$A$1:$G$49194,7,FALSE)*1000,"-")</f>
        <v>2.01365836766495</v>
      </c>
      <c r="AO21" s="30">
        <f>IFERROR(VLOOKUP(CONCATENATE($B21,"_",AO$4,"_",$C$85,"_",$C$84),Data_for_IC_trend_tables!$A$1:$G$49194,7,FALSE)*1000,"-")</f>
        <v>1.7423599912982199</v>
      </c>
      <c r="AP21" s="30">
        <f>IFERROR(VLOOKUP(CONCATENATE($B21,"_",AP$4,"_",$C$85,"_",$C$84),Data_for_IC_trend_tables!$A$1:$G$49194,7,FALSE)*1000,"-")</f>
        <v>2.1228819364692297</v>
      </c>
      <c r="AQ21" s="30">
        <f>IFERROR(VLOOKUP(CONCATENATE($B21,"_",AQ$4,"_",$C$85,"_",$C$84),Data_for_IC_trend_tables!$A$1:$G$49194,7,FALSE)*1000,"-")</f>
        <v>2.4850775940947698</v>
      </c>
      <c r="AR21" s="30">
        <f>IFERROR(VLOOKUP(CONCATENATE($B21,"_",AR$4,"_",$C$85,"_",$C$84),Data_for_IC_trend_tables!$A$1:$G$49194,7,FALSE)*1000,"-")</f>
        <v>2.3927258007847803</v>
      </c>
      <c r="AS21" s="30">
        <f>IFERROR(VLOOKUP(CONCATENATE($B21,"_",AS$4,"_",$C$85,"_",$C$84),Data_for_IC_trend_tables!$A$1:$G$49194,7,FALSE)*1000,"-")</f>
        <v>2.5218643038898501</v>
      </c>
      <c r="AT21" s="30">
        <f>IFERROR(VLOOKUP(CONCATENATE($B21,"_",AT$4,"_",$C$85,"_",$C$84),Data_for_IC_trend_tables!$A$1:$G$49194,7,FALSE)*1000,"-")</f>
        <v>2.7179222641326102</v>
      </c>
      <c r="AU21" s="30">
        <f>IFERROR(VLOOKUP(CONCATENATE($B21,"_",AU$4,"_",$C$85,"_",$C$84),Data_for_IC_trend_tables!$A$1:$G$49194,7,FALSE)*1000,"-")</f>
        <v>2.8329907690173903</v>
      </c>
      <c r="AV21" s="269"/>
      <c r="AW21" s="30">
        <f>IFERROR(VLOOKUP(CONCATENATE($B21,"_",AW$4,"_",$C$85,"_",$C$84),Data_for_IC_trend_tables!$A$1:$G$49194,7,FALSE)*1000,"-")</f>
        <v>2.8329907690173903</v>
      </c>
      <c r="AX21" s="89"/>
      <c r="AY21" s="38" t="str">
        <f t="shared" si="0"/>
        <v/>
      </c>
      <c r="AZ21" s="58" t="str">
        <f t="shared" si="1"/>
        <v/>
      </c>
      <c r="BA21" s="31"/>
    </row>
    <row r="22" spans="2:53" s="3" customFormat="1" x14ac:dyDescent="0.2">
      <c r="B22" s="53" t="s">
        <v>150</v>
      </c>
      <c r="C22" s="55" t="s">
        <v>13</v>
      </c>
      <c r="D22" s="56">
        <v>1990</v>
      </c>
      <c r="E22" s="30" t="str">
        <f>IFERROR(VLOOKUP(CONCATENATE($B22,"_",E$4,"_",$C$85,"_",$C$84),Data_for_IC_trend_tables!$A$1:$G$49194,7,FALSE)*1000,"-")</f>
        <v>-</v>
      </c>
      <c r="F22" s="30" t="str">
        <f>IFERROR(VLOOKUP(CONCATENATE($B22,"_",F$4,"_",$C$85,"_",$C$84),Data_for_IC_trend_tables!$A$1:$G$49194,7,FALSE)*1000,"-")</f>
        <v>-</v>
      </c>
      <c r="G22" s="30" t="str">
        <f>IFERROR(VLOOKUP(CONCATENATE($B22,"_",G$4,"_",$C$85,"_",$C$84),Data_for_IC_trend_tables!$A$1:$G$49194,7,FALSE)*1000,"-")</f>
        <v>-</v>
      </c>
      <c r="H22" s="30" t="str">
        <f>IFERROR(VLOOKUP(CONCATENATE($B22,"_",H$4,"_",$C$85,"_",$C$84),Data_for_IC_trend_tables!$A$1:$G$49194,7,FALSE)*1000,"-")</f>
        <v>-</v>
      </c>
      <c r="I22" s="30" t="str">
        <f>IFERROR(VLOOKUP(CONCATENATE($B22,"_",I$4,"_",$C$85,"_",$C$84),Data_for_IC_trend_tables!$A$1:$G$49194,7,FALSE)*1000,"-")</f>
        <v>-</v>
      </c>
      <c r="J22" s="30">
        <f>IFERROR(VLOOKUP(CONCATENATE($B22,"_",J$4,"_",$C$85,"_",$C$84),Data_for_IC_trend_tables!$A$1:$G$49194,7,FALSE)*1000,"-")</f>
        <v>5028</v>
      </c>
      <c r="K22" s="30" t="str">
        <f>IFERROR(VLOOKUP(CONCATENATE($B22,"_",K$4,"_",$C$85,"_",$C$84),Data_for_IC_trend_tables!$A$1:$G$49194,7,FALSE)*1000,"-")</f>
        <v>-</v>
      </c>
      <c r="L22" s="30" t="str">
        <f>IFERROR(VLOOKUP(CONCATENATE($B22,"_",L$4,"_",$C$85,"_",$C$84),Data_for_IC_trend_tables!$A$1:$G$49194,7,FALSE)*1000,"-")</f>
        <v>-</v>
      </c>
      <c r="M22" s="30" t="str">
        <f>IFERROR(VLOOKUP(CONCATENATE($B22,"_",M$4,"_",$C$85,"_",$C$84),Data_for_IC_trend_tables!$A$1:$G$49194,7,FALSE)*1000,"-")</f>
        <v>-</v>
      </c>
      <c r="N22" s="30" t="str">
        <f>IFERROR(VLOOKUP(CONCATENATE($B22,"_",N$4,"_",$C$85,"_",$C$84),Data_for_IC_trend_tables!$A$1:$G$49194,7,FALSE)*1000,"-")</f>
        <v>-</v>
      </c>
      <c r="O22" s="30">
        <f>IFERROR(VLOOKUP(CONCATENATE($B22,"_",O$4,"_",$C$85,"_",$C$84),Data_for_IC_trend_tables!$A$1:$G$49194,7,FALSE)*1000,"-")</f>
        <v>1899.26862831826</v>
      </c>
      <c r="P22" s="30">
        <f>IFERROR(VLOOKUP(CONCATENATE($B22,"_",P$4,"_",$C$85,"_",$C$84),Data_for_IC_trend_tables!$A$1:$G$49194,7,FALSE)*1000,"-")</f>
        <v>1453.1800578274201</v>
      </c>
      <c r="Q22" s="30">
        <f>IFERROR(VLOOKUP(CONCATENATE($B22,"_",Q$4,"_",$C$85,"_",$C$84),Data_for_IC_trend_tables!$A$1:$G$49194,7,FALSE)*1000,"-")</f>
        <v>1126.74820673972</v>
      </c>
      <c r="R22" s="30">
        <f>IFERROR(VLOOKUP(CONCATENATE($B22,"_",R$4,"_",$C$85,"_",$C$84),Data_for_IC_trend_tables!$A$1:$G$49194,7,FALSE)*1000,"-")</f>
        <v>947.15468456174403</v>
      </c>
      <c r="S22" s="30">
        <f>IFERROR(VLOOKUP(CONCATENATE($B22,"_",S$4,"_",$C$85,"_",$C$84),Data_for_IC_trend_tables!$A$1:$G$49194,7,FALSE)*1000,"-")</f>
        <v>752.38603558046805</v>
      </c>
      <c r="T22" s="30">
        <f>IFERROR(VLOOKUP(CONCATENATE($B22,"_",T$4,"_",$C$85,"_",$C$84),Data_for_IC_trend_tables!$A$1:$G$49194,7,FALSE)*1000,"-")</f>
        <v>679.34786903717702</v>
      </c>
      <c r="U22" s="30">
        <f>IFERROR(VLOOKUP(CONCATENATE($B22,"_",U$4,"_",$C$85,"_",$C$84),Data_for_IC_trend_tables!$A$1:$G$49194,7,FALSE)*1000,"-")</f>
        <v>536.56709683581107</v>
      </c>
      <c r="V22" s="30">
        <f>IFERROR(VLOOKUP(CONCATENATE($B22,"_",V$4,"_",$C$85,"_",$C$84),Data_for_IC_trend_tables!$A$1:$G$49194,7,FALSE)*1000,"-")</f>
        <v>408.519004428904</v>
      </c>
      <c r="W22" s="30">
        <f>IFERROR(VLOOKUP(CONCATENATE($B22,"_",W$4,"_",$C$85,"_",$C$84),Data_for_IC_trend_tables!$A$1:$G$49194,7,FALSE)*1000,"-")</f>
        <v>378.11906790712101</v>
      </c>
      <c r="X22" s="30">
        <f>IFERROR(VLOOKUP(CONCATENATE($B22,"_",X$4,"_",$C$85,"_",$C$84),Data_for_IC_trend_tables!$A$1:$G$49194,7,FALSE)*1000,"-")</f>
        <v>353.82413222747499</v>
      </c>
      <c r="Y22" s="30">
        <f>IFERROR(VLOOKUP(CONCATENATE($B22,"_",Y$4,"_",$C$85,"_",$C$84),Data_for_IC_trend_tables!$A$1:$G$49194,7,FALSE)*1000,"-")</f>
        <v>355.33160810496599</v>
      </c>
      <c r="Z22" s="30">
        <f>IFERROR(VLOOKUP(CONCATENATE($B22,"_",Z$4,"_",$C$85,"_",$C$84),Data_for_IC_trend_tables!$A$1:$G$49194,7,FALSE)*1000,"-")</f>
        <v>333.56742294755298</v>
      </c>
      <c r="AA22" s="30">
        <f>IFERROR(VLOOKUP(CONCATENATE($B22,"_",AA$4,"_",$C$85,"_",$C$84),Data_for_IC_trend_tables!$A$1:$G$49194,7,FALSE)*1000,"-")</f>
        <v>302.74783942525204</v>
      </c>
      <c r="AB22" s="30">
        <f>IFERROR(VLOOKUP(CONCATENATE($B22,"_",AB$4,"_",$C$85,"_",$C$84),Data_for_IC_trend_tables!$A$1:$G$49194,7,FALSE)*1000,"-")</f>
        <v>267.10725286368495</v>
      </c>
      <c r="AC22" s="30">
        <f>IFERROR(VLOOKUP(CONCATENATE($B22,"_",AC$4,"_",$C$85,"_",$C$84),Data_for_IC_trend_tables!$A$1:$G$49194,7,FALSE)*1000,"-")</f>
        <v>250.33804745931499</v>
      </c>
      <c r="AD22" s="30">
        <f>IFERROR(VLOOKUP(CONCATENATE($B22,"_",AD$4,"_",$C$85,"_",$C$84),Data_for_IC_trend_tables!$A$1:$G$49194,7,FALSE)*1000,"-")</f>
        <v>227.881253694055</v>
      </c>
      <c r="AE22" s="30">
        <f>IFERROR(VLOOKUP(CONCATENATE($B22,"_",AE$4,"_",$C$85,"_",$C$84),Data_for_IC_trend_tables!$A$1:$G$49194,7,FALSE)*1000,"-")</f>
        <v>208.16202189628001</v>
      </c>
      <c r="AF22" s="30">
        <f>IFERROR(VLOOKUP(CONCATENATE($B22,"_",AF$4,"_",$C$85,"_",$C$84),Data_for_IC_trend_tables!$A$1:$G$49194,7,FALSE)*1000,"-")</f>
        <v>189.42639536054202</v>
      </c>
      <c r="AG22" s="30">
        <f>IFERROR(VLOOKUP(CONCATENATE($B22,"_",AG$4,"_",$C$85,"_",$C$84),Data_for_IC_trend_tables!$A$1:$G$49194,7,FALSE)*1000,"-")</f>
        <v>164.28571122954799</v>
      </c>
      <c r="AH22" s="30">
        <f>IFERROR(VLOOKUP(CONCATENATE($B22,"_",AH$4,"_",$C$85,"_",$C$84),Data_for_IC_trend_tables!$A$1:$G$49194,7,FALSE)*1000,"-")</f>
        <v>141.46540691240401</v>
      </c>
      <c r="AI22" s="30">
        <f>IFERROR(VLOOKUP(CONCATENATE($B22,"_",AI$4,"_",$C$85,"_",$C$84),Data_for_IC_trend_tables!$A$1:$G$49194,7,FALSE)*1000,"-")</f>
        <v>163.13138601773201</v>
      </c>
      <c r="AJ22" s="30">
        <f>IFERROR(VLOOKUP(CONCATENATE($B22,"_",AJ$4,"_",$C$85,"_",$C$84),Data_for_IC_trend_tables!$A$1:$G$49194,7,FALSE)*1000,"-")</f>
        <v>158.63246258850899</v>
      </c>
      <c r="AK22" s="30">
        <f>IFERROR(VLOOKUP(CONCATENATE($B22,"_",AK$4,"_",$C$85,"_",$C$84),Data_for_IC_trend_tables!$A$1:$G$49194,7,FALSE)*1000,"-")</f>
        <v>157.91525485747502</v>
      </c>
      <c r="AL22" s="30">
        <f>IFERROR(VLOOKUP(CONCATENATE($B22,"_",AL$4,"_",$C$85,"_",$C$84),Data_for_IC_trend_tables!$A$1:$G$49194,7,FALSE)*1000,"-")</f>
        <v>160.92203107243799</v>
      </c>
      <c r="AM22" s="30">
        <f>IFERROR(VLOOKUP(CONCATENATE($B22,"_",AM$4,"_",$C$85,"_",$C$84),Data_for_IC_trend_tables!$A$1:$G$49194,7,FALSE)*1000,"-")</f>
        <v>157.29384684835298</v>
      </c>
      <c r="AN22" s="30">
        <f>IFERROR(VLOOKUP(CONCATENATE($B22,"_",AN$4,"_",$C$85,"_",$C$84),Data_for_IC_trend_tables!$A$1:$G$49194,7,FALSE)*1000,"-")</f>
        <v>163.95104814132898</v>
      </c>
      <c r="AO22" s="30">
        <f>IFERROR(VLOOKUP(CONCATENATE($B22,"_",AO$4,"_",$C$85,"_",$C$84),Data_for_IC_trend_tables!$A$1:$G$49194,7,FALSE)*1000,"-")</f>
        <v>160.56401890494701</v>
      </c>
      <c r="AP22" s="30">
        <f>IFERROR(VLOOKUP(CONCATENATE($B22,"_",AP$4,"_",$C$85,"_",$C$84),Data_for_IC_trend_tables!$A$1:$G$49194,7,FALSE)*1000,"-")</f>
        <v>165.97468506187698</v>
      </c>
      <c r="AQ22" s="30">
        <f>IFERROR(VLOOKUP(CONCATENATE($B22,"_",AQ$4,"_",$C$85,"_",$C$84),Data_for_IC_trend_tables!$A$1:$G$49194,7,FALSE)*1000,"-")</f>
        <v>159.972537266481</v>
      </c>
      <c r="AR22" s="30">
        <f>IFERROR(VLOOKUP(CONCATENATE($B22,"_",AR$4,"_",$C$85,"_",$C$84),Data_for_IC_trend_tables!$A$1:$G$49194,7,FALSE)*1000,"-")</f>
        <v>157.550136696983</v>
      </c>
      <c r="AS22" s="30">
        <f>IFERROR(VLOOKUP(CONCATENATE($B22,"_",AS$4,"_",$C$85,"_",$C$84),Data_for_IC_trend_tables!$A$1:$G$49194,7,FALSE)*1000,"-")</f>
        <v>142.65623637020599</v>
      </c>
      <c r="AT22" s="30">
        <f>IFERROR(VLOOKUP(CONCATENATE($B22,"_",AT$4,"_",$C$85,"_",$C$84),Data_for_IC_trend_tables!$A$1:$G$49194,7,FALSE)*1000,"-")</f>
        <v>155.270510200454</v>
      </c>
      <c r="AU22" s="30">
        <f>IFERROR(VLOOKUP(CONCATENATE($B22,"_",AU$4,"_",$C$85,"_",$C$84),Data_for_IC_trend_tables!$A$1:$G$49194,7,FALSE)*1000,"-")</f>
        <v>151.713446055216</v>
      </c>
      <c r="AV22" s="269"/>
      <c r="AW22" s="30">
        <f>IFERROR(VLOOKUP(CONCATENATE($B22,"_",AW$4,"_",$C$85,"_",$C$84),Data_for_IC_trend_tables!$A$1:$G$49194,7,FALSE)*1000,"-")</f>
        <v>151.713446055216</v>
      </c>
      <c r="AX22" s="89">
        <f>O22</f>
        <v>1899.26862831826</v>
      </c>
      <c r="AY22" s="38" t="str">
        <f t="shared" ref="AY22" si="7">IF(ISBLANK(AX22),"",IF(AW22="-",CONCATENATE("no data for ",$AW$4),IF(AZ22&gt;0,"No","Yes")))</f>
        <v>Yes</v>
      </c>
      <c r="AZ22" s="58">
        <f t="shared" ref="AZ22" si="8">IFERROR(IF(AW22=0,"",(AW22-AX22)/AX22),"")</f>
        <v>-0.92012006948719338</v>
      </c>
      <c r="BA22" s="32" t="s">
        <v>76</v>
      </c>
    </row>
    <row r="23" spans="2:53" s="3" customFormat="1" x14ac:dyDescent="0.2">
      <c r="B23" s="53" t="s">
        <v>151</v>
      </c>
      <c r="C23" s="55" t="s">
        <v>14</v>
      </c>
      <c r="D23" s="56"/>
      <c r="E23" s="30" t="str">
        <f>IFERROR(VLOOKUP(CONCATENATE($B23,"_",E$4,"_",$C$85,"_",$C$84),Data_for_IC_trend_tables!$A$1:$G$49194,7,FALSE)*1000,"-")</f>
        <v>-</v>
      </c>
      <c r="F23" s="30" t="str">
        <f>IFERROR(VLOOKUP(CONCATENATE($B23,"_",F$4,"_",$C$85,"_",$C$84),Data_for_IC_trend_tables!$A$1:$G$49194,7,FALSE)*1000,"-")</f>
        <v>-</v>
      </c>
      <c r="G23" s="30" t="str">
        <f>IFERROR(VLOOKUP(CONCATENATE($B23,"_",G$4,"_",$C$85,"_",$C$84),Data_for_IC_trend_tables!$A$1:$G$49194,7,FALSE)*1000,"-")</f>
        <v>-</v>
      </c>
      <c r="H23" s="30" t="str">
        <f>IFERROR(VLOOKUP(CONCATENATE($B23,"_",H$4,"_",$C$85,"_",$C$84),Data_for_IC_trend_tables!$A$1:$G$49194,7,FALSE)*1000,"-")</f>
        <v>-</v>
      </c>
      <c r="I23" s="30" t="str">
        <f>IFERROR(VLOOKUP(CONCATENATE($B23,"_",I$4,"_",$C$85,"_",$C$84),Data_for_IC_trend_tables!$A$1:$G$49194,7,FALSE)*1000,"-")</f>
        <v>-</v>
      </c>
      <c r="J23" s="30" t="str">
        <f>IFERROR(VLOOKUP(CONCATENATE($B23,"_",J$4,"_",$C$85,"_",$C$84),Data_for_IC_trend_tables!$A$1:$G$49194,7,FALSE)*1000,"-")</f>
        <v>-</v>
      </c>
      <c r="K23" s="30" t="str">
        <f>IFERROR(VLOOKUP(CONCATENATE($B23,"_",K$4,"_",$C$85,"_",$C$84),Data_for_IC_trend_tables!$A$1:$G$49194,7,FALSE)*1000,"-")</f>
        <v>-</v>
      </c>
      <c r="L23" s="30" t="str">
        <f>IFERROR(VLOOKUP(CONCATENATE($B23,"_",L$4,"_",$C$85,"_",$C$84),Data_for_IC_trend_tables!$A$1:$G$49194,7,FALSE)*1000,"-")</f>
        <v>-</v>
      </c>
      <c r="M23" s="30" t="str">
        <f>IFERROR(VLOOKUP(CONCATENATE($B23,"_",M$4,"_",$C$85,"_",$C$84),Data_for_IC_trend_tables!$A$1:$G$49194,7,FALSE)*1000,"-")</f>
        <v>-</v>
      </c>
      <c r="N23" s="30" t="str">
        <f>IFERROR(VLOOKUP(CONCATENATE($B23,"_",N$4,"_",$C$85,"_",$C$84),Data_for_IC_trend_tables!$A$1:$G$49194,7,FALSE)*1000,"-")</f>
        <v>-</v>
      </c>
      <c r="O23" s="30">
        <f>IFERROR(VLOOKUP(CONCATENATE($B23,"_",O$4,"_",$C$85,"_",$C$84),Data_for_IC_trend_tables!$A$1:$G$49194,7,FALSE)*1000,"-")</f>
        <v>504.84649526426296</v>
      </c>
      <c r="P23" s="30">
        <f>IFERROR(VLOOKUP(CONCATENATE($B23,"_",P$4,"_",$C$85,"_",$C$84),Data_for_IC_trend_tables!$A$1:$G$49194,7,FALSE)*1000,"-")</f>
        <v>479.26112109230303</v>
      </c>
      <c r="Q23" s="30">
        <f>IFERROR(VLOOKUP(CONCATENATE($B23,"_",Q$4,"_",$C$85,"_",$C$84),Data_for_IC_trend_tables!$A$1:$G$49194,7,FALSE)*1000,"-")</f>
        <v>450.349705548712</v>
      </c>
      <c r="R23" s="30">
        <f>IFERROR(VLOOKUP(CONCATENATE($B23,"_",R$4,"_",$C$85,"_",$C$84),Data_for_IC_trend_tables!$A$1:$G$49194,7,FALSE)*1000,"-")</f>
        <v>429.05369831179001</v>
      </c>
      <c r="S23" s="30">
        <f>IFERROR(VLOOKUP(CONCATENATE($B23,"_",S$4,"_",$C$85,"_",$C$84),Data_for_IC_trend_tables!$A$1:$G$49194,7,FALSE)*1000,"-")</f>
        <v>417.55361199355502</v>
      </c>
      <c r="T23" s="30">
        <f>IFERROR(VLOOKUP(CONCATENATE($B23,"_",T$4,"_",$C$85,"_",$C$84),Data_for_IC_trend_tables!$A$1:$G$49194,7,FALSE)*1000,"-")</f>
        <v>404.79427196592098</v>
      </c>
      <c r="U23" s="30">
        <f>IFERROR(VLOOKUP(CONCATENATE($B23,"_",U$4,"_",$C$85,"_",$C$84),Data_for_IC_trend_tables!$A$1:$G$49194,7,FALSE)*1000,"-")</f>
        <v>400.95255279909804</v>
      </c>
      <c r="V23" s="30">
        <f>IFERROR(VLOOKUP(CONCATENATE($B23,"_",V$4,"_",$C$85,"_",$C$84),Data_for_IC_trend_tables!$A$1:$G$49194,7,FALSE)*1000,"-")</f>
        <v>392.30449687473003</v>
      </c>
      <c r="W23" s="30">
        <f>IFERROR(VLOOKUP(CONCATENATE($B23,"_",W$4,"_",$C$85,"_",$C$84),Data_for_IC_trend_tables!$A$1:$G$49194,7,FALSE)*1000,"-")</f>
        <v>386.357095719612</v>
      </c>
      <c r="X23" s="30">
        <f>IFERROR(VLOOKUP(CONCATENATE($B23,"_",X$4,"_",$C$85,"_",$C$84),Data_for_IC_trend_tables!$A$1:$G$49194,7,FALSE)*1000,"-")</f>
        <v>359.46129848077999</v>
      </c>
      <c r="Y23" s="30">
        <f>IFERROR(VLOOKUP(CONCATENATE($B23,"_",Y$4,"_",$C$85,"_",$C$84),Data_for_IC_trend_tables!$A$1:$G$49194,7,FALSE)*1000,"-")</f>
        <v>339.74953647855199</v>
      </c>
      <c r="Z23" s="30">
        <f>IFERROR(VLOOKUP(CONCATENATE($B23,"_",Z$4,"_",$C$85,"_",$C$84),Data_for_IC_trend_tables!$A$1:$G$49194,7,FALSE)*1000,"-")</f>
        <v>66.876705375931294</v>
      </c>
      <c r="AA23" s="30">
        <f>IFERROR(VLOOKUP(CONCATENATE($B23,"_",AA$4,"_",$C$85,"_",$C$84),Data_for_IC_trend_tables!$A$1:$G$49194,7,FALSE)*1000,"-")</f>
        <v>64.7983437183956</v>
      </c>
      <c r="AB23" s="30">
        <f>IFERROR(VLOOKUP(CONCATENATE($B23,"_",AB$4,"_",$C$85,"_",$C$84),Data_for_IC_trend_tables!$A$1:$G$49194,7,FALSE)*1000,"-")</f>
        <v>64.900573531223188</v>
      </c>
      <c r="AC23" s="30">
        <f>IFERROR(VLOOKUP(CONCATENATE($B23,"_",AC$4,"_",$C$85,"_",$C$84),Data_for_IC_trend_tables!$A$1:$G$49194,7,FALSE)*1000,"-")</f>
        <v>66.976541236403207</v>
      </c>
      <c r="AD23" s="30">
        <f>IFERROR(VLOOKUP(CONCATENATE($B23,"_",AD$4,"_",$C$85,"_",$C$84),Data_for_IC_trend_tables!$A$1:$G$49194,7,FALSE)*1000,"-")</f>
        <v>73.267185032760409</v>
      </c>
      <c r="AE23" s="30">
        <f>IFERROR(VLOOKUP(CONCATENATE($B23,"_",AE$4,"_",$C$85,"_",$C$84),Data_for_IC_trend_tables!$A$1:$G$49194,7,FALSE)*1000,"-")</f>
        <v>68.479230146941902</v>
      </c>
      <c r="AF23" s="30">
        <f>IFERROR(VLOOKUP(CONCATENATE($B23,"_",AF$4,"_",$C$85,"_",$C$84),Data_for_IC_trend_tables!$A$1:$G$49194,7,FALSE)*1000,"-")</f>
        <v>71.966871854494499</v>
      </c>
      <c r="AG23" s="30">
        <f>IFERROR(VLOOKUP(CONCATENATE($B23,"_",AG$4,"_",$C$85,"_",$C$84),Data_for_IC_trend_tables!$A$1:$G$49194,7,FALSE)*1000,"-")</f>
        <v>69.535110186949197</v>
      </c>
      <c r="AH23" s="30">
        <f>IFERROR(VLOOKUP(CONCATENATE($B23,"_",AH$4,"_",$C$85,"_",$C$84),Data_for_IC_trend_tables!$A$1:$G$49194,7,FALSE)*1000,"-")</f>
        <v>68.029708119004994</v>
      </c>
      <c r="AI23" s="30">
        <f>IFERROR(VLOOKUP(CONCATENATE($B23,"_",AI$4,"_",$C$85,"_",$C$84),Data_for_IC_trend_tables!$A$1:$G$49194,7,FALSE)*1000,"-")</f>
        <v>37.099168725264001</v>
      </c>
      <c r="AJ23" s="30">
        <f>IFERROR(VLOOKUP(CONCATENATE($B23,"_",AJ$4,"_",$C$85,"_",$C$84),Data_for_IC_trend_tables!$A$1:$G$49194,7,FALSE)*1000,"-")</f>
        <v>37.230827308841597</v>
      </c>
      <c r="AK23" s="30">
        <f>IFERROR(VLOOKUP(CONCATENATE($B23,"_",AK$4,"_",$C$85,"_",$C$84),Data_for_IC_trend_tables!$A$1:$G$49194,7,FALSE)*1000,"-")</f>
        <v>32.103199704694696</v>
      </c>
      <c r="AL23" s="30">
        <f>IFERROR(VLOOKUP(CONCATENATE($B23,"_",AL$4,"_",$C$85,"_",$C$84),Data_for_IC_trend_tables!$A$1:$G$49194,7,FALSE)*1000,"-")</f>
        <v>29.4611178858305</v>
      </c>
      <c r="AM23" s="30">
        <f>IFERROR(VLOOKUP(CONCATENATE($B23,"_",AM$4,"_",$C$85,"_",$C$84),Data_for_IC_trend_tables!$A$1:$G$49194,7,FALSE)*1000,"-")</f>
        <v>31.525727682248601</v>
      </c>
      <c r="AN23" s="30">
        <f>IFERROR(VLOOKUP(CONCATENATE($B23,"_",AN$4,"_",$C$85,"_",$C$84),Data_for_IC_trend_tables!$A$1:$G$49194,7,FALSE)*1000,"-")</f>
        <v>15.194060263159699</v>
      </c>
      <c r="AO23" s="30">
        <f>IFERROR(VLOOKUP(CONCATENATE($B23,"_",AO$4,"_",$C$85,"_",$C$84),Data_for_IC_trend_tables!$A$1:$G$49194,7,FALSE)*1000,"-")</f>
        <v>14.4366903451909</v>
      </c>
      <c r="AP23" s="30">
        <f>IFERROR(VLOOKUP(CONCATENATE($B23,"_",AP$4,"_",$C$85,"_",$C$84),Data_for_IC_trend_tables!$A$1:$G$49194,7,FALSE)*1000,"-")</f>
        <v>16.133149744843401</v>
      </c>
      <c r="AQ23" s="30">
        <f>IFERROR(VLOOKUP(CONCATENATE($B23,"_",AQ$4,"_",$C$85,"_",$C$84),Data_for_IC_trend_tables!$A$1:$G$49194,7,FALSE)*1000,"-")</f>
        <v>15.0905834487231</v>
      </c>
      <c r="AR23" s="30">
        <f>IFERROR(VLOOKUP(CONCATENATE($B23,"_",AR$4,"_",$C$85,"_",$C$84),Data_for_IC_trend_tables!$A$1:$G$49194,7,FALSE)*1000,"-")</f>
        <v>12.935361933144501</v>
      </c>
      <c r="AS23" s="30">
        <f>IFERROR(VLOOKUP(CONCATENATE($B23,"_",AS$4,"_",$C$85,"_",$C$84),Data_for_IC_trend_tables!$A$1:$G$49194,7,FALSE)*1000,"-")</f>
        <v>10.449549082262299</v>
      </c>
      <c r="AT23" s="30">
        <f>IFERROR(VLOOKUP(CONCATENATE($B23,"_",AT$4,"_",$C$85,"_",$C$84),Data_for_IC_trend_tables!$A$1:$G$49194,7,FALSE)*1000,"-")</f>
        <v>11.187856651231801</v>
      </c>
      <c r="AU23" s="30">
        <f>IFERROR(VLOOKUP(CONCATENATE($B23,"_",AU$4,"_",$C$85,"_",$C$84),Data_for_IC_trend_tables!$A$1:$G$49194,7,FALSE)*1000,"-")</f>
        <v>11.421518520485099</v>
      </c>
      <c r="AV23" s="269"/>
      <c r="AW23" s="30">
        <f>IFERROR(VLOOKUP(CONCATENATE($B23,"_",AW$4,"_",$C$85,"_",$C$84),Data_for_IC_trend_tables!$A$1:$G$49194,7,FALSE)*1000,"-")</f>
        <v>11.421518520485099</v>
      </c>
      <c r="AX23" s="89"/>
      <c r="AY23" s="38" t="str">
        <f t="shared" si="0"/>
        <v/>
      </c>
      <c r="AZ23" s="58" t="str">
        <f t="shared" si="1"/>
        <v/>
      </c>
      <c r="BA23" s="31"/>
    </row>
    <row r="24" spans="2:53" s="3" customFormat="1" x14ac:dyDescent="0.2">
      <c r="B24" s="53" t="s">
        <v>152</v>
      </c>
      <c r="C24" s="55" t="s">
        <v>15</v>
      </c>
      <c r="D24" s="56">
        <v>1990</v>
      </c>
      <c r="E24" s="30">
        <f>IFERROR(VLOOKUP(CONCATENATE($B24,"_",E$4,"_",$C$85,"_",$C$84),Data_for_IC_trend_tables!$A$1:$G$49194,7,FALSE)*1000,"-")</f>
        <v>574.42999999999995</v>
      </c>
      <c r="F24" s="30" t="str">
        <f>IFERROR(VLOOKUP(CONCATENATE($B24,"_",F$4,"_",$C$85,"_",$C$84),Data_for_IC_trend_tables!$A$1:$G$49194,7,FALSE)*1000,"-")</f>
        <v>-</v>
      </c>
      <c r="G24" s="30" t="str">
        <f>IFERROR(VLOOKUP(CONCATENATE($B24,"_",G$4,"_",$C$85,"_",$C$84),Data_for_IC_trend_tables!$A$1:$G$49194,7,FALSE)*1000,"-")</f>
        <v>-</v>
      </c>
      <c r="H24" s="30" t="str">
        <f>IFERROR(VLOOKUP(CONCATENATE($B24,"_",H$4,"_",$C$85,"_",$C$84),Data_for_IC_trend_tables!$A$1:$G$49194,7,FALSE)*1000,"-")</f>
        <v>-</v>
      </c>
      <c r="I24" s="30" t="str">
        <f>IFERROR(VLOOKUP(CONCATENATE($B24,"_",I$4,"_",$C$85,"_",$C$84),Data_for_IC_trend_tables!$A$1:$G$49194,7,FALSE)*1000,"-")</f>
        <v>-</v>
      </c>
      <c r="J24" s="30">
        <f>IFERROR(VLOOKUP(CONCATENATE($B24,"_",J$4,"_",$C$85,"_",$C$84),Data_for_IC_trend_tables!$A$1:$G$49194,7,FALSE)*1000,"-")</f>
        <v>528.93999999999994</v>
      </c>
      <c r="K24" s="30" t="str">
        <f>IFERROR(VLOOKUP(CONCATENATE($B24,"_",K$4,"_",$C$85,"_",$C$84),Data_for_IC_trend_tables!$A$1:$G$49194,7,FALSE)*1000,"-")</f>
        <v>-</v>
      </c>
      <c r="L24" s="30" t="str">
        <f>IFERROR(VLOOKUP(CONCATENATE($B24,"_",L$4,"_",$C$85,"_",$C$84),Data_for_IC_trend_tables!$A$1:$G$49194,7,FALSE)*1000,"-")</f>
        <v>-</v>
      </c>
      <c r="M24" s="30" t="str">
        <f>IFERROR(VLOOKUP(CONCATENATE($B24,"_",M$4,"_",$C$85,"_",$C$84),Data_for_IC_trend_tables!$A$1:$G$49194,7,FALSE)*1000,"-")</f>
        <v>-</v>
      </c>
      <c r="N24" s="30" t="str">
        <f>IFERROR(VLOOKUP(CONCATENATE($B24,"_",N$4,"_",$C$85,"_",$C$84),Data_for_IC_trend_tables!$A$1:$G$49194,7,FALSE)*1000,"-")</f>
        <v>-</v>
      </c>
      <c r="O24" s="30">
        <f>IFERROR(VLOOKUP(CONCATENATE($B24,"_",O$4,"_",$C$85,"_",$C$84),Data_for_IC_trend_tables!$A$1:$G$49194,7,FALSE)*1000,"-")</f>
        <v>817.55615054337909</v>
      </c>
      <c r="P24" s="30">
        <f>IFERROR(VLOOKUP(CONCATENATE($B24,"_",P$4,"_",$C$85,"_",$C$84),Data_for_IC_trend_tables!$A$1:$G$49194,7,FALSE)*1000,"-")</f>
        <v>714.20495738838099</v>
      </c>
      <c r="Q24" s="30">
        <f>IFERROR(VLOOKUP(CONCATENATE($B24,"_",Q$4,"_",$C$85,"_",$C$84),Data_for_IC_trend_tables!$A$1:$G$49194,7,FALSE)*1000,"-")</f>
        <v>278.74163726051898</v>
      </c>
      <c r="R24" s="30">
        <f>IFERROR(VLOOKUP(CONCATENATE($B24,"_",R$4,"_",$C$85,"_",$C$84),Data_for_IC_trend_tables!$A$1:$G$49194,7,FALSE)*1000,"-")</f>
        <v>242.231069072905</v>
      </c>
      <c r="S24" s="30">
        <f>IFERROR(VLOOKUP(CONCATENATE($B24,"_",S$4,"_",$C$85,"_",$C$84),Data_for_IC_trend_tables!$A$1:$G$49194,7,FALSE)*1000,"-")</f>
        <v>194.884121157294</v>
      </c>
      <c r="T24" s="30">
        <f>IFERROR(VLOOKUP(CONCATENATE($B24,"_",T$4,"_",$C$85,"_",$C$84),Data_for_IC_trend_tables!$A$1:$G$49194,7,FALSE)*1000,"-")</f>
        <v>144.74929567124101</v>
      </c>
      <c r="U24" s="30">
        <f>IFERROR(VLOOKUP(CONCATENATE($B24,"_",U$4,"_",$C$85,"_",$C$84),Data_for_IC_trend_tables!$A$1:$G$49194,7,FALSE)*1000,"-")</f>
        <v>115.939356613942</v>
      </c>
      <c r="V24" s="30">
        <f>IFERROR(VLOOKUP(CONCATENATE($B24,"_",V$4,"_",$C$85,"_",$C$84),Data_for_IC_trend_tables!$A$1:$G$49194,7,FALSE)*1000,"-")</f>
        <v>99.070252863335895</v>
      </c>
      <c r="W24" s="30">
        <f>IFERROR(VLOOKUP(CONCATENATE($B24,"_",W$4,"_",$C$85,"_",$C$84),Data_for_IC_trend_tables!$A$1:$G$49194,7,FALSE)*1000,"-")</f>
        <v>92.990039828943495</v>
      </c>
      <c r="X24" s="30">
        <f>IFERROR(VLOOKUP(CONCATENATE($B24,"_",X$4,"_",$C$85,"_",$C$84),Data_for_IC_trend_tables!$A$1:$G$49194,7,FALSE)*1000,"-")</f>
        <v>30.9796231605823</v>
      </c>
      <c r="Y24" s="30">
        <f>IFERROR(VLOOKUP(CONCATENATE($B24,"_",Y$4,"_",$C$85,"_",$C$84),Data_for_IC_trend_tables!$A$1:$G$49194,7,FALSE)*1000,"-")</f>
        <v>21.130142823430699</v>
      </c>
      <c r="Z24" s="30">
        <f>IFERROR(VLOOKUP(CONCATENATE($B24,"_",Z$4,"_",$C$85,"_",$C$84),Data_for_IC_trend_tables!$A$1:$G$49194,7,FALSE)*1000,"-")</f>
        <v>21.8049626914482</v>
      </c>
      <c r="AA24" s="30">
        <f>IFERROR(VLOOKUP(CONCATENATE($B24,"_",AA$4,"_",$C$85,"_",$C$84),Data_for_IC_trend_tables!$A$1:$G$49194,7,FALSE)*1000,"-")</f>
        <v>23.085755048941998</v>
      </c>
      <c r="AB24" s="30">
        <f>IFERROR(VLOOKUP(CONCATENATE($B24,"_",AB$4,"_",$C$85,"_",$C$84),Data_for_IC_trend_tables!$A$1:$G$49194,7,FALSE)*1000,"-")</f>
        <v>23.714481869227701</v>
      </c>
      <c r="AC24" s="30">
        <f>IFERROR(VLOOKUP(CONCATENATE($B24,"_",AC$4,"_",$C$85,"_",$C$84),Data_for_IC_trend_tables!$A$1:$G$49194,7,FALSE)*1000,"-")</f>
        <v>22.671098978716799</v>
      </c>
      <c r="AD24" s="30">
        <f>IFERROR(VLOOKUP(CONCATENATE($B24,"_",AD$4,"_",$C$85,"_",$C$84),Data_for_IC_trend_tables!$A$1:$G$49194,7,FALSE)*1000,"-")</f>
        <v>14.030679292138199</v>
      </c>
      <c r="AE24" s="30">
        <f>IFERROR(VLOOKUP(CONCATENATE($B24,"_",AE$4,"_",$C$85,"_",$C$84),Data_for_IC_trend_tables!$A$1:$G$49194,7,FALSE)*1000,"-")</f>
        <v>13.615548807637699</v>
      </c>
      <c r="AF24" s="30">
        <f>IFERROR(VLOOKUP(CONCATENATE($B24,"_",AF$4,"_",$C$85,"_",$C$84),Data_for_IC_trend_tables!$A$1:$G$49194,7,FALSE)*1000,"-")</f>
        <v>13.400321887941701</v>
      </c>
      <c r="AG24" s="30">
        <f>IFERROR(VLOOKUP(CONCATENATE($B24,"_",AG$4,"_",$C$85,"_",$C$84),Data_for_IC_trend_tables!$A$1:$G$49194,7,FALSE)*1000,"-")</f>
        <v>15.2326792067773</v>
      </c>
      <c r="AH24" s="30">
        <f>IFERROR(VLOOKUP(CONCATENATE($B24,"_",AH$4,"_",$C$85,"_",$C$84),Data_for_IC_trend_tables!$A$1:$G$49194,7,FALSE)*1000,"-")</f>
        <v>13.089879926706899</v>
      </c>
      <c r="AI24" s="30">
        <f>IFERROR(VLOOKUP(CONCATENATE($B24,"_",AI$4,"_",$C$85,"_",$C$84),Data_for_IC_trend_tables!$A$1:$G$49194,7,FALSE)*1000,"-")</f>
        <v>11.938075255175301</v>
      </c>
      <c r="AJ24" s="30">
        <f>IFERROR(VLOOKUP(CONCATENATE($B24,"_",AJ$4,"_",$C$85,"_",$C$84),Data_for_IC_trend_tables!$A$1:$G$49194,7,FALSE)*1000,"-")</f>
        <v>12.9005971147389</v>
      </c>
      <c r="AK24" s="30">
        <f>IFERROR(VLOOKUP(CONCATENATE($B24,"_",AK$4,"_",$C$85,"_",$C$84),Data_for_IC_trend_tables!$A$1:$G$49194,7,FALSE)*1000,"-")</f>
        <v>12.594201173977801</v>
      </c>
      <c r="AL24" s="30">
        <f>IFERROR(VLOOKUP(CONCATENATE($B24,"_",AL$4,"_",$C$85,"_",$C$84),Data_for_IC_trend_tables!$A$1:$G$49194,7,FALSE)*1000,"-")</f>
        <v>11.7777112772177</v>
      </c>
      <c r="AM24" s="30">
        <f>IFERROR(VLOOKUP(CONCATENATE($B24,"_",AM$4,"_",$C$85,"_",$C$84),Data_for_IC_trend_tables!$A$1:$G$49194,7,FALSE)*1000,"-")</f>
        <v>11.7559384150313</v>
      </c>
      <c r="AN24" s="30">
        <f>IFERROR(VLOOKUP(CONCATENATE($B24,"_",AN$4,"_",$C$85,"_",$C$84),Data_for_IC_trend_tables!$A$1:$G$49194,7,FALSE)*1000,"-")</f>
        <v>12.540656711615499</v>
      </c>
      <c r="AO24" s="30">
        <f>IFERROR(VLOOKUP(CONCATENATE($B24,"_",AO$4,"_",$C$85,"_",$C$84),Data_for_IC_trend_tables!$A$1:$G$49194,7,FALSE)*1000,"-")</f>
        <v>12.684796167457201</v>
      </c>
      <c r="AP24" s="30">
        <f>IFERROR(VLOOKUP(CONCATENATE($B24,"_",AP$4,"_",$C$85,"_",$C$84),Data_for_IC_trend_tables!$A$1:$G$49194,7,FALSE)*1000,"-")</f>
        <v>12.590953202749901</v>
      </c>
      <c r="AQ24" s="30">
        <f>IFERROR(VLOOKUP(CONCATENATE($B24,"_",AQ$4,"_",$C$85,"_",$C$84),Data_for_IC_trend_tables!$A$1:$G$49194,7,FALSE)*1000,"-")</f>
        <v>12.402609786839699</v>
      </c>
      <c r="AR24" s="30">
        <f>IFERROR(VLOOKUP(CONCATENATE($B24,"_",AR$4,"_",$C$85,"_",$C$84),Data_for_IC_trend_tables!$A$1:$G$49194,7,FALSE)*1000,"-")</f>
        <v>12.933814169101801</v>
      </c>
      <c r="AS24" s="30">
        <f>IFERROR(VLOOKUP(CONCATENATE($B24,"_",AS$4,"_",$C$85,"_",$C$84),Data_for_IC_trend_tables!$A$1:$G$49194,7,FALSE)*1000,"-")</f>
        <v>12.535435833374299</v>
      </c>
      <c r="AT24" s="30">
        <f>IFERROR(VLOOKUP(CONCATENATE($B24,"_",AT$4,"_",$C$85,"_",$C$84),Data_for_IC_trend_tables!$A$1:$G$49194,7,FALSE)*1000,"-")</f>
        <v>14.542666214978</v>
      </c>
      <c r="AU24" s="30">
        <f>IFERROR(VLOOKUP(CONCATENATE($B24,"_",AU$4,"_",$C$85,"_",$C$84),Data_for_IC_trend_tables!$A$1:$G$49194,7,FALSE)*1000,"-")</f>
        <v>14.5185712647767</v>
      </c>
      <c r="AV24" s="269"/>
      <c r="AW24" s="30">
        <f>IFERROR(VLOOKUP(CONCATENATE($B24,"_",AW$4,"_",$C$85,"_",$C$84),Data_for_IC_trend_tables!$A$1:$G$49194,7,FALSE)*1000,"-")</f>
        <v>14.5185712647767</v>
      </c>
      <c r="AX24" s="89">
        <f>O24</f>
        <v>817.55615054337909</v>
      </c>
      <c r="AY24" s="38" t="str">
        <f t="shared" ref="AY24" si="9">IF(ISBLANK(AX24),"",IF(AW24="-",CONCATENATE("no data for ",$AW$4),IF(AZ24&gt;0,"No","Yes")))</f>
        <v>Yes</v>
      </c>
      <c r="AZ24" s="58">
        <f t="shared" ref="AZ24" si="10">IFERROR(IF(AW24=0,"",(AW24-AX24)/AX24),"")</f>
        <v>-0.98224149955311679</v>
      </c>
      <c r="BA24" s="32" t="s">
        <v>76</v>
      </c>
    </row>
    <row r="25" spans="2:53" s="3" customFormat="1" x14ac:dyDescent="0.2">
      <c r="B25" s="53" t="s">
        <v>153</v>
      </c>
      <c r="C25" s="55" t="s">
        <v>16</v>
      </c>
      <c r="D25" s="56"/>
      <c r="E25" s="30" t="str">
        <f>IFERROR(VLOOKUP(CONCATENATE($B25,"_",E$4,"_",$C$85,"_",$C$84),Data_for_IC_trend_tables!$A$1:$G$49194,7,FALSE)*1000,"-")</f>
        <v>-</v>
      </c>
      <c r="F25" s="30" t="str">
        <f>IFERROR(VLOOKUP(CONCATENATE($B25,"_",F$4,"_",$C$85,"_",$C$84),Data_for_IC_trend_tables!$A$1:$G$49194,7,FALSE)*1000,"-")</f>
        <v>-</v>
      </c>
      <c r="G25" s="30" t="str">
        <f>IFERROR(VLOOKUP(CONCATENATE($B25,"_",G$4,"_",$C$85,"_",$C$84),Data_for_IC_trend_tables!$A$1:$G$49194,7,FALSE)*1000,"-")</f>
        <v>-</v>
      </c>
      <c r="H25" s="30" t="str">
        <f>IFERROR(VLOOKUP(CONCATENATE($B25,"_",H$4,"_",$C$85,"_",$C$84),Data_for_IC_trend_tables!$A$1:$G$49194,7,FALSE)*1000,"-")</f>
        <v>-</v>
      </c>
      <c r="I25" s="30" t="str">
        <f>IFERROR(VLOOKUP(CONCATENATE($B25,"_",I$4,"_",$C$85,"_",$C$84),Data_for_IC_trend_tables!$A$1:$G$49194,7,FALSE)*1000,"-")</f>
        <v>-</v>
      </c>
      <c r="J25" s="30" t="str">
        <f>IFERROR(VLOOKUP(CONCATENATE($B25,"_",J$4,"_",$C$85,"_",$C$84),Data_for_IC_trend_tables!$A$1:$G$49194,7,FALSE)*1000,"-")</f>
        <v>-</v>
      </c>
      <c r="K25" s="30" t="str">
        <f>IFERROR(VLOOKUP(CONCATENATE($B25,"_",K$4,"_",$C$85,"_",$C$84),Data_for_IC_trend_tables!$A$1:$G$49194,7,FALSE)*1000,"-")</f>
        <v>-</v>
      </c>
      <c r="L25" s="30" t="str">
        <f>IFERROR(VLOOKUP(CONCATENATE($B25,"_",L$4,"_",$C$85,"_",$C$84),Data_for_IC_trend_tables!$A$1:$G$49194,7,FALSE)*1000,"-")</f>
        <v>-</v>
      </c>
      <c r="M25" s="30" t="str">
        <f>IFERROR(VLOOKUP(CONCATENATE($B25,"_",M$4,"_",$C$85,"_",$C$84),Data_for_IC_trend_tables!$A$1:$G$49194,7,FALSE)*1000,"-")</f>
        <v>-</v>
      </c>
      <c r="N25" s="30" t="str">
        <f>IFERROR(VLOOKUP(CONCATENATE($B25,"_",N$4,"_",$C$85,"_",$C$84),Data_for_IC_trend_tables!$A$1:$G$49194,7,FALSE)*1000,"-")</f>
        <v>-</v>
      </c>
      <c r="O25" s="30">
        <f>IFERROR(VLOOKUP(CONCATENATE($B25,"_",O$4,"_",$C$85,"_",$C$84),Data_for_IC_trend_tables!$A$1:$G$49194,7,FALSE)*1000,"-")</f>
        <v>0.88177497891109002</v>
      </c>
      <c r="P25" s="30">
        <f>IFERROR(VLOOKUP(CONCATENATE($B25,"_",P$4,"_",$C$85,"_",$C$84),Data_for_IC_trend_tables!$A$1:$G$49194,7,FALSE)*1000,"-")</f>
        <v>0.831102991296365</v>
      </c>
      <c r="Q25" s="30">
        <f>IFERROR(VLOOKUP(CONCATENATE($B25,"_",Q$4,"_",$C$85,"_",$C$84),Data_for_IC_trend_tables!$A$1:$G$49194,7,FALSE)*1000,"-")</f>
        <v>0.78193387957285199</v>
      </c>
      <c r="R25" s="30">
        <f>IFERROR(VLOOKUP(CONCATENATE($B25,"_",R$4,"_",$C$85,"_",$C$84),Data_for_IC_trend_tables!$A$1:$G$49194,7,FALSE)*1000,"-")</f>
        <v>1.2162703253395399</v>
      </c>
      <c r="S25" s="30">
        <f>IFERROR(VLOOKUP(CONCATENATE($B25,"_",S$4,"_",$C$85,"_",$C$84),Data_for_IC_trend_tables!$A$1:$G$49194,7,FALSE)*1000,"-")</f>
        <v>1.2306656906784099</v>
      </c>
      <c r="T25" s="30">
        <f>IFERROR(VLOOKUP(CONCATENATE($B25,"_",T$4,"_",$C$85,"_",$C$84),Data_for_IC_trend_tables!$A$1:$G$49194,7,FALSE)*1000,"-")</f>
        <v>1.3235365279875999</v>
      </c>
      <c r="U25" s="30">
        <f>IFERROR(VLOOKUP(CONCATENATE($B25,"_",U$4,"_",$C$85,"_",$C$84),Data_for_IC_trend_tables!$A$1:$G$49194,7,FALSE)*1000,"-")</f>
        <v>1.56370741006437</v>
      </c>
      <c r="V25" s="30">
        <f>IFERROR(VLOOKUP(CONCATENATE($B25,"_",V$4,"_",$C$85,"_",$C$84),Data_for_IC_trend_tables!$A$1:$G$49194,7,FALSE)*1000,"-")</f>
        <v>1.5960548208672101</v>
      </c>
      <c r="W25" s="30">
        <f>IFERROR(VLOOKUP(CONCATENATE($B25,"_",W$4,"_",$C$85,"_",$C$84),Data_for_IC_trend_tables!$A$1:$G$49194,7,FALSE)*1000,"-")</f>
        <v>1.6918226872419901</v>
      </c>
      <c r="X25" s="30">
        <f>IFERROR(VLOOKUP(CONCATENATE($B25,"_",X$4,"_",$C$85,"_",$C$84),Data_for_IC_trend_tables!$A$1:$G$49194,7,FALSE)*1000,"-")</f>
        <v>1.88984564995925</v>
      </c>
      <c r="Y25" s="30">
        <f>IFERROR(VLOOKUP(CONCATENATE($B25,"_",Y$4,"_",$C$85,"_",$C$84),Data_for_IC_trend_tables!$A$1:$G$49194,7,FALSE)*1000,"-")</f>
        <v>1.7445002924275699</v>
      </c>
      <c r="Z25" s="30">
        <f>IFERROR(VLOOKUP(CONCATENATE($B25,"_",Z$4,"_",$C$85,"_",$C$84),Data_for_IC_trend_tables!$A$1:$G$49194,7,FALSE)*1000,"-")</f>
        <v>1.8305090056605899</v>
      </c>
      <c r="AA25" s="30">
        <f>IFERROR(VLOOKUP(CONCATENATE($B25,"_",AA$4,"_",$C$85,"_",$C$84),Data_for_IC_trend_tables!$A$1:$G$49194,7,FALSE)*1000,"-")</f>
        <v>1.6645320140512201</v>
      </c>
      <c r="AB25" s="30">
        <f>IFERROR(VLOOKUP(CONCATENATE($B25,"_",AB$4,"_",$C$85,"_",$C$84),Data_for_IC_trend_tables!$A$1:$G$49194,7,FALSE)*1000,"-")</f>
        <v>1.8296470624374801</v>
      </c>
      <c r="AC25" s="30">
        <f>IFERROR(VLOOKUP(CONCATENATE($B25,"_",AC$4,"_",$C$85,"_",$C$84),Data_for_IC_trend_tables!$A$1:$G$49194,7,FALSE)*1000,"-")</f>
        <v>1.92611051047256</v>
      </c>
      <c r="AD25" s="30">
        <f>IFERROR(VLOOKUP(CONCATENATE($B25,"_",AD$4,"_",$C$85,"_",$C$84),Data_for_IC_trend_tables!$A$1:$G$49194,7,FALSE)*1000,"-")</f>
        <v>1.9459850955078499</v>
      </c>
      <c r="AE25" s="30">
        <f>IFERROR(VLOOKUP(CONCATENATE($B25,"_",AE$4,"_",$C$85,"_",$C$84),Data_for_IC_trend_tables!$A$1:$G$49194,7,FALSE)*1000,"-")</f>
        <v>2.7952381925868997</v>
      </c>
      <c r="AF25" s="30">
        <f>IFERROR(VLOOKUP(CONCATENATE($B25,"_",AF$4,"_",$C$85,"_",$C$84),Data_for_IC_trend_tables!$A$1:$G$49194,7,FALSE)*1000,"-")</f>
        <v>2.98030280711101</v>
      </c>
      <c r="AG25" s="30">
        <f>IFERROR(VLOOKUP(CONCATENATE($B25,"_",AG$4,"_",$C$85,"_",$C$84),Data_for_IC_trend_tables!$A$1:$G$49194,7,FALSE)*1000,"-")</f>
        <v>2.3474452980040099</v>
      </c>
      <c r="AH25" s="30">
        <f>IFERROR(VLOOKUP(CONCATENATE($B25,"_",AH$4,"_",$C$85,"_",$C$84),Data_for_IC_trend_tables!$A$1:$G$49194,7,FALSE)*1000,"-")</f>
        <v>1.89946901301563</v>
      </c>
      <c r="AI25" s="30">
        <f>IFERROR(VLOOKUP(CONCATENATE($B25,"_",AI$4,"_",$C$85,"_",$C$84),Data_for_IC_trend_tables!$A$1:$G$49194,7,FALSE)*1000,"-")</f>
        <v>1.8399875781141199</v>
      </c>
      <c r="AJ25" s="30">
        <f>IFERROR(VLOOKUP(CONCATENATE($B25,"_",AJ$4,"_",$C$85,"_",$C$84),Data_for_IC_trend_tables!$A$1:$G$49194,7,FALSE)*1000,"-")</f>
        <v>1.57276995134442</v>
      </c>
      <c r="AK25" s="30">
        <f>IFERROR(VLOOKUP(CONCATENATE($B25,"_",AK$4,"_",$C$85,"_",$C$84),Data_for_IC_trend_tables!$A$1:$G$49194,7,FALSE)*1000,"-")</f>
        <v>1.4718392917921999</v>
      </c>
      <c r="AL25" s="30">
        <f>IFERROR(VLOOKUP(CONCATENATE($B25,"_",AL$4,"_",$C$85,"_",$C$84),Data_for_IC_trend_tables!$A$1:$G$49194,7,FALSE)*1000,"-")</f>
        <v>0.857559081890644</v>
      </c>
      <c r="AM25" s="30">
        <f>IFERROR(VLOOKUP(CONCATENATE($B25,"_",AM$4,"_",$C$85,"_",$C$84),Data_for_IC_trend_tables!$A$1:$G$49194,7,FALSE)*1000,"-")</f>
        <v>0.78947795599408299</v>
      </c>
      <c r="AN25" s="30">
        <f>IFERROR(VLOOKUP(CONCATENATE($B25,"_",AN$4,"_",$C$85,"_",$C$84),Data_for_IC_trend_tables!$A$1:$G$49194,7,FALSE)*1000,"-")</f>
        <v>0.75435447586577309</v>
      </c>
      <c r="AO25" s="30">
        <f>IFERROR(VLOOKUP(CONCATENATE($B25,"_",AO$4,"_",$C$85,"_",$C$84),Data_for_IC_trend_tables!$A$1:$G$49194,7,FALSE)*1000,"-")</f>
        <v>0.81906391597709793</v>
      </c>
      <c r="AP25" s="30">
        <f>IFERROR(VLOOKUP(CONCATENATE($B25,"_",AP$4,"_",$C$85,"_",$C$84),Data_for_IC_trend_tables!$A$1:$G$49194,7,FALSE)*1000,"-")</f>
        <v>0.79326475344584002</v>
      </c>
      <c r="AQ25" s="30">
        <f>IFERROR(VLOOKUP(CONCATENATE($B25,"_",AQ$4,"_",$C$85,"_",$C$84),Data_for_IC_trend_tables!$A$1:$G$49194,7,FALSE)*1000,"-")</f>
        <v>0.77641382138950699</v>
      </c>
      <c r="AR25" s="30">
        <f>IFERROR(VLOOKUP(CONCATENATE($B25,"_",AR$4,"_",$C$85,"_",$C$84),Data_for_IC_trend_tables!$A$1:$G$49194,7,FALSE)*1000,"-")</f>
        <v>0.75148121837941206</v>
      </c>
      <c r="AS25" s="30">
        <f>IFERROR(VLOOKUP(CONCATENATE($B25,"_",AS$4,"_",$C$85,"_",$C$84),Data_for_IC_trend_tables!$A$1:$G$49194,7,FALSE)*1000,"-")</f>
        <v>0.633463526602845</v>
      </c>
      <c r="AT25" s="30">
        <f>IFERROR(VLOOKUP(CONCATENATE($B25,"_",AT$4,"_",$C$85,"_",$C$84),Data_for_IC_trend_tables!$A$1:$G$49194,7,FALSE)*1000,"-")</f>
        <v>0.66619094591838302</v>
      </c>
      <c r="AU25" s="30">
        <f>IFERROR(VLOOKUP(CONCATENATE($B25,"_",AU$4,"_",$C$85,"_",$C$84),Data_for_IC_trend_tables!$A$1:$G$49194,7,FALSE)*1000,"-")</f>
        <v>0.68565756477200801</v>
      </c>
      <c r="AV25" s="269"/>
      <c r="AW25" s="30">
        <f>IFERROR(VLOOKUP(CONCATENATE($B25,"_",AW$4,"_",$C$85,"_",$C$84),Data_for_IC_trend_tables!$A$1:$G$49194,7,FALSE)*1000,"-")</f>
        <v>0.68565756477200801</v>
      </c>
      <c r="AX25" s="89"/>
      <c r="AY25" s="38" t="str">
        <f t="shared" si="0"/>
        <v/>
      </c>
      <c r="AZ25" s="58" t="str">
        <f t="shared" si="1"/>
        <v/>
      </c>
      <c r="BA25" s="31"/>
    </row>
    <row r="26" spans="2:53" s="3" customFormat="1" x14ac:dyDescent="0.2">
      <c r="B26" s="53" t="s">
        <v>154</v>
      </c>
      <c r="C26" s="55" t="s">
        <v>17</v>
      </c>
      <c r="D26" s="56"/>
      <c r="E26" s="30" t="str">
        <f>IFERROR(VLOOKUP(CONCATENATE($B26,"_",E$4,"_",$C$85,"_",$C$84),Data_for_IC_trend_tables!$A$1:$G$49194,7,FALSE)*1000,"-")</f>
        <v>-</v>
      </c>
      <c r="F26" s="30" t="str">
        <f>IFERROR(VLOOKUP(CONCATENATE($B26,"_",F$4,"_",$C$85,"_",$C$84),Data_for_IC_trend_tables!$A$1:$G$49194,7,FALSE)*1000,"-")</f>
        <v>-</v>
      </c>
      <c r="G26" s="30" t="str">
        <f>IFERROR(VLOOKUP(CONCATENATE($B26,"_",G$4,"_",$C$85,"_",$C$84),Data_for_IC_trend_tables!$A$1:$G$49194,7,FALSE)*1000,"-")</f>
        <v>-</v>
      </c>
      <c r="H26" s="30" t="str">
        <f>IFERROR(VLOOKUP(CONCATENATE($B26,"_",H$4,"_",$C$85,"_",$C$84),Data_for_IC_trend_tables!$A$1:$G$49194,7,FALSE)*1000,"-")</f>
        <v>-</v>
      </c>
      <c r="I26" s="30" t="str">
        <f>IFERROR(VLOOKUP(CONCATENATE($B26,"_",I$4,"_",$C$85,"_",$C$84),Data_for_IC_trend_tables!$A$1:$G$49194,7,FALSE)*1000,"-")</f>
        <v>-</v>
      </c>
      <c r="J26" s="30" t="str">
        <f>IFERROR(VLOOKUP(CONCATENATE($B26,"_",J$4,"_",$C$85,"_",$C$84),Data_for_IC_trend_tables!$A$1:$G$49194,7,FALSE)*1000,"-")</f>
        <v>-</v>
      </c>
      <c r="K26" s="30" t="str">
        <f>IFERROR(VLOOKUP(CONCATENATE($B26,"_",K$4,"_",$C$85,"_",$C$84),Data_for_IC_trend_tables!$A$1:$G$49194,7,FALSE)*1000,"-")</f>
        <v>-</v>
      </c>
      <c r="L26" s="30" t="str">
        <f>IFERROR(VLOOKUP(CONCATENATE($B26,"_",L$4,"_",$C$85,"_",$C$84),Data_for_IC_trend_tables!$A$1:$G$49194,7,FALSE)*1000,"-")</f>
        <v>-</v>
      </c>
      <c r="M26" s="30" t="str">
        <f>IFERROR(VLOOKUP(CONCATENATE($B26,"_",M$4,"_",$C$85,"_",$C$84),Data_for_IC_trend_tables!$A$1:$G$49194,7,FALSE)*1000,"-")</f>
        <v>-</v>
      </c>
      <c r="N26" s="30" t="str">
        <f>IFERROR(VLOOKUP(CONCATENATE($B26,"_",N$4,"_",$C$85,"_",$C$84),Data_for_IC_trend_tables!$A$1:$G$49194,7,FALSE)*1000,"-")</f>
        <v>-</v>
      </c>
      <c r="O26" s="30">
        <f>IFERROR(VLOOKUP(CONCATENATE($B26,"_",O$4,"_",$C$85,"_",$C$84),Data_for_IC_trend_tables!$A$1:$G$49194,7,FALSE)*1000,"-")</f>
        <v>158.22666177302798</v>
      </c>
      <c r="P26" s="30">
        <f>IFERROR(VLOOKUP(CONCATENATE($B26,"_",P$4,"_",$C$85,"_",$C$84),Data_for_IC_trend_tables!$A$1:$G$49194,7,FALSE)*1000,"-")</f>
        <v>142.12523758223301</v>
      </c>
      <c r="Q26" s="30">
        <f>IFERROR(VLOOKUP(CONCATENATE($B26,"_",Q$4,"_",$C$85,"_",$C$84),Data_for_IC_trend_tables!$A$1:$G$49194,7,FALSE)*1000,"-")</f>
        <v>150.45398695211802</v>
      </c>
      <c r="R26" s="30">
        <f>IFERROR(VLOOKUP(CONCATENATE($B26,"_",R$4,"_",$C$85,"_",$C$84),Data_for_IC_trend_tables!$A$1:$G$49194,7,FALSE)*1000,"-")</f>
        <v>129.79685724321899</v>
      </c>
      <c r="S26" s="30">
        <f>IFERROR(VLOOKUP(CONCATENATE($B26,"_",S$4,"_",$C$85,"_",$C$84),Data_for_IC_trend_tables!$A$1:$G$49194,7,FALSE)*1000,"-")</f>
        <v>113.63487410658101</v>
      </c>
      <c r="T26" s="30">
        <f>IFERROR(VLOOKUP(CONCATENATE($B26,"_",T$4,"_",$C$85,"_",$C$84),Data_for_IC_trend_tables!$A$1:$G$49194,7,FALSE)*1000,"-")</f>
        <v>99.370794383091592</v>
      </c>
      <c r="U26" s="30">
        <f>IFERROR(VLOOKUP(CONCATENATE($B26,"_",U$4,"_",$C$85,"_",$C$84),Data_for_IC_trend_tables!$A$1:$G$49194,7,FALSE)*1000,"-")</f>
        <v>83.766871446377309</v>
      </c>
      <c r="V26" s="30">
        <f>IFERROR(VLOOKUP(CONCATENATE($B26,"_",V$4,"_",$C$85,"_",$C$84),Data_for_IC_trend_tables!$A$1:$G$49194,7,FALSE)*1000,"-")</f>
        <v>88.513690697437795</v>
      </c>
      <c r="W26" s="30">
        <f>IFERROR(VLOOKUP(CONCATENATE($B26,"_",W$4,"_",$C$85,"_",$C$84),Data_for_IC_trend_tables!$A$1:$G$49194,7,FALSE)*1000,"-")</f>
        <v>60.714662170685195</v>
      </c>
      <c r="X26" s="30">
        <f>IFERROR(VLOOKUP(CONCATENATE($B26,"_",X$4,"_",$C$85,"_",$C$84),Data_for_IC_trend_tables!$A$1:$G$49194,7,FALSE)*1000,"-")</f>
        <v>37.226256481863096</v>
      </c>
      <c r="Y26" s="30">
        <f>IFERROR(VLOOKUP(CONCATENATE($B26,"_",Y$4,"_",$C$85,"_",$C$84),Data_for_IC_trend_tables!$A$1:$G$49194,7,FALSE)*1000,"-")</f>
        <v>16.800593983991497</v>
      </c>
      <c r="Z26" s="30">
        <f>IFERROR(VLOOKUP(CONCATENATE($B26,"_",Z$4,"_",$C$85,"_",$C$84),Data_for_IC_trend_tables!$A$1:$G$49194,7,FALSE)*1000,"-")</f>
        <v>15.463536385023401</v>
      </c>
      <c r="AA26" s="30">
        <f>IFERROR(VLOOKUP(CONCATENATE($B26,"_",AA$4,"_",$C$85,"_",$C$84),Data_for_IC_trend_tables!$A$1:$G$49194,7,FALSE)*1000,"-")</f>
        <v>14.328785728479</v>
      </c>
      <c r="AB26" s="30">
        <f>IFERROR(VLOOKUP(CONCATENATE($B26,"_",AB$4,"_",$C$85,"_",$C$84),Data_for_IC_trend_tables!$A$1:$G$49194,7,FALSE)*1000,"-")</f>
        <v>14.321785579812099</v>
      </c>
      <c r="AC26" s="30">
        <f>IFERROR(VLOOKUP(CONCATENATE($B26,"_",AC$4,"_",$C$85,"_",$C$84),Data_for_IC_trend_tables!$A$1:$G$49194,7,FALSE)*1000,"-")</f>
        <v>14.557388506502599</v>
      </c>
      <c r="AD26" s="30">
        <f>IFERROR(VLOOKUP(CONCATENATE($B26,"_",AD$4,"_",$C$85,"_",$C$84),Data_for_IC_trend_tables!$A$1:$G$49194,7,FALSE)*1000,"-")</f>
        <v>10.925176776855199</v>
      </c>
      <c r="AE26" s="30">
        <f>IFERROR(VLOOKUP(CONCATENATE($B26,"_",AE$4,"_",$C$85,"_",$C$84),Data_for_IC_trend_tables!$A$1:$G$49194,7,FALSE)*1000,"-")</f>
        <v>10.6788619480312</v>
      </c>
      <c r="AF26" s="30">
        <f>IFERROR(VLOOKUP(CONCATENATE($B26,"_",AF$4,"_",$C$85,"_",$C$84),Data_for_IC_trend_tables!$A$1:$G$49194,7,FALSE)*1000,"-")</f>
        <v>10.7251920770772</v>
      </c>
      <c r="AG26" s="30">
        <f>IFERROR(VLOOKUP(CONCATENATE($B26,"_",AG$4,"_",$C$85,"_",$C$84),Data_for_IC_trend_tables!$A$1:$G$49194,7,FALSE)*1000,"-")</f>
        <v>10.598060470584999</v>
      </c>
      <c r="AH26" s="30">
        <f>IFERROR(VLOOKUP(CONCATENATE($B26,"_",AH$4,"_",$C$85,"_",$C$84),Data_for_IC_trend_tables!$A$1:$G$49194,7,FALSE)*1000,"-")</f>
        <v>9.2774851092360997</v>
      </c>
      <c r="AI26" s="30">
        <f>IFERROR(VLOOKUP(CONCATENATE($B26,"_",AI$4,"_",$C$85,"_",$C$84),Data_for_IC_trend_tables!$A$1:$G$49194,7,FALSE)*1000,"-")</f>
        <v>8.8337648163816986</v>
      </c>
      <c r="AJ26" s="30">
        <f>IFERROR(VLOOKUP(CONCATENATE($B26,"_",AJ$4,"_",$C$85,"_",$C$84),Data_for_IC_trend_tables!$A$1:$G$49194,7,FALSE)*1000,"-")</f>
        <v>8.31183453726727</v>
      </c>
      <c r="AK26" s="30">
        <f>IFERROR(VLOOKUP(CONCATENATE($B26,"_",AK$4,"_",$C$85,"_",$C$84),Data_for_IC_trend_tables!$A$1:$G$49194,7,FALSE)*1000,"-")</f>
        <v>8.1668543351080096</v>
      </c>
      <c r="AL26" s="30">
        <f>IFERROR(VLOOKUP(CONCATENATE($B26,"_",AL$4,"_",$C$85,"_",$C$84),Data_for_IC_trend_tables!$A$1:$G$49194,7,FALSE)*1000,"-")</f>
        <v>8.4906364208315495</v>
      </c>
      <c r="AM26" s="30">
        <f>IFERROR(VLOOKUP(CONCATENATE($B26,"_",AM$4,"_",$C$85,"_",$C$84),Data_for_IC_trend_tables!$A$1:$G$49194,7,FALSE)*1000,"-")</f>
        <v>8.3169100491612298</v>
      </c>
      <c r="AN26" s="30">
        <f>IFERROR(VLOOKUP(CONCATENATE($B26,"_",AN$4,"_",$C$85,"_",$C$84),Data_for_IC_trend_tables!$A$1:$G$49194,7,FALSE)*1000,"-")</f>
        <v>8.6245755403941402</v>
      </c>
      <c r="AO26" s="30">
        <f>IFERROR(VLOOKUP(CONCATENATE($B26,"_",AO$4,"_",$C$85,"_",$C$84),Data_for_IC_trend_tables!$A$1:$G$49194,7,FALSE)*1000,"-")</f>
        <v>8.7670172521228196</v>
      </c>
      <c r="AP26" s="30">
        <f>IFERROR(VLOOKUP(CONCATENATE($B26,"_",AP$4,"_",$C$85,"_",$C$84),Data_for_IC_trend_tables!$A$1:$G$49194,7,FALSE)*1000,"-")</f>
        <v>8.3675603032247512</v>
      </c>
      <c r="AQ26" s="30">
        <f>IFERROR(VLOOKUP(CONCATENATE($B26,"_",AQ$4,"_",$C$85,"_",$C$84),Data_for_IC_trend_tables!$A$1:$G$49194,7,FALSE)*1000,"-")</f>
        <v>8.4483139336736208</v>
      </c>
      <c r="AR26" s="30">
        <f>IFERROR(VLOOKUP(CONCATENATE($B26,"_",AR$4,"_",$C$85,"_",$C$84),Data_for_IC_trend_tables!$A$1:$G$49194,7,FALSE)*1000,"-")</f>
        <v>8.0300950694262294</v>
      </c>
      <c r="AS26" s="30">
        <f>IFERROR(VLOOKUP(CONCATENATE($B26,"_",AS$4,"_",$C$85,"_",$C$84),Data_for_IC_trend_tables!$A$1:$G$49194,7,FALSE)*1000,"-")</f>
        <v>7.20163210387215</v>
      </c>
      <c r="AT26" s="30">
        <f>IFERROR(VLOOKUP(CONCATENATE($B26,"_",AT$4,"_",$C$85,"_",$C$84),Data_for_IC_trend_tables!$A$1:$G$49194,7,FALSE)*1000,"-")</f>
        <v>7.50369778967353</v>
      </c>
      <c r="AU26" s="30">
        <f>IFERROR(VLOOKUP(CONCATENATE($B26,"_",AU$4,"_",$C$85,"_",$C$84),Data_for_IC_trend_tables!$A$1:$G$49194,7,FALSE)*1000,"-")</f>
        <v>7.37900780386025</v>
      </c>
      <c r="AV26" s="269"/>
      <c r="AW26" s="30">
        <f>IFERROR(VLOOKUP(CONCATENATE($B26,"_",AW$4,"_",$C$85,"_",$C$84),Data_for_IC_trend_tables!$A$1:$G$49194,7,FALSE)*1000,"-")</f>
        <v>7.37900780386025</v>
      </c>
      <c r="AX26" s="89">
        <f>O26</f>
        <v>158.22666177302798</v>
      </c>
      <c r="AY26" s="38" t="str">
        <f t="shared" ref="AY26" si="11">IF(ISBLANK(AX26),"",IF(AW26="-",CONCATENATE("no data for ",$AW$4),IF(AZ26&gt;0,"No","Yes")))</f>
        <v>Yes</v>
      </c>
      <c r="AZ26" s="58">
        <f t="shared" ref="AZ26" si="12">IFERROR(IF(AW26=0,"",(AW26-AX26)/AX26),"")</f>
        <v>-0.95336432102419477</v>
      </c>
      <c r="BA26" s="32" t="s">
        <v>76</v>
      </c>
    </row>
    <row r="27" spans="2:53" s="3" customFormat="1" x14ac:dyDescent="0.2">
      <c r="B27" s="53" t="s">
        <v>155</v>
      </c>
      <c r="C27" s="55" t="s">
        <v>18</v>
      </c>
      <c r="D27" s="56"/>
      <c r="E27" s="30" t="str">
        <f>IFERROR(VLOOKUP(CONCATENATE($B27,"_",E$4,"_",$C$85,"_",$C$84),Data_for_IC_trend_tables!$A$1:$G$49194,7,FALSE)*1000,"-")</f>
        <v>-</v>
      </c>
      <c r="F27" s="30" t="str">
        <f>IFERROR(VLOOKUP(CONCATENATE($B27,"_",F$4,"_",$C$85,"_",$C$84),Data_for_IC_trend_tables!$A$1:$G$49194,7,FALSE)*1000,"-")</f>
        <v>-</v>
      </c>
      <c r="G27" s="30" t="str">
        <f>IFERROR(VLOOKUP(CONCATENATE($B27,"_",G$4,"_",$C$85,"_",$C$84),Data_for_IC_trend_tables!$A$1:$G$49194,7,FALSE)*1000,"-")</f>
        <v>-</v>
      </c>
      <c r="H27" s="30" t="str">
        <f>IFERROR(VLOOKUP(CONCATENATE($B27,"_",H$4,"_",$C$85,"_",$C$84),Data_for_IC_trend_tables!$A$1:$G$49194,7,FALSE)*1000,"-")</f>
        <v>-</v>
      </c>
      <c r="I27" s="30" t="str">
        <f>IFERROR(VLOOKUP(CONCATENATE($B27,"_",I$4,"_",$C$85,"_",$C$84),Data_for_IC_trend_tables!$A$1:$G$49194,7,FALSE)*1000,"-")</f>
        <v>-</v>
      </c>
      <c r="J27" s="30" t="str">
        <f>IFERROR(VLOOKUP(CONCATENATE($B27,"_",J$4,"_",$C$85,"_",$C$84),Data_for_IC_trend_tables!$A$1:$G$49194,7,FALSE)*1000,"-")</f>
        <v>-</v>
      </c>
      <c r="K27" s="30" t="str">
        <f>IFERROR(VLOOKUP(CONCATENATE($B27,"_",K$4,"_",$C$85,"_",$C$84),Data_for_IC_trend_tables!$A$1:$G$49194,7,FALSE)*1000,"-")</f>
        <v>-</v>
      </c>
      <c r="L27" s="30" t="str">
        <f>IFERROR(VLOOKUP(CONCATENATE($B27,"_",L$4,"_",$C$85,"_",$C$84),Data_for_IC_trend_tables!$A$1:$G$49194,7,FALSE)*1000,"-")</f>
        <v>-</v>
      </c>
      <c r="M27" s="30" t="str">
        <f>IFERROR(VLOOKUP(CONCATENATE($B27,"_",M$4,"_",$C$85,"_",$C$84),Data_for_IC_trend_tables!$A$1:$G$49194,7,FALSE)*1000,"-")</f>
        <v>-</v>
      </c>
      <c r="N27" s="30" t="str">
        <f>IFERROR(VLOOKUP(CONCATENATE($B27,"_",N$4,"_",$C$85,"_",$C$84),Data_for_IC_trend_tables!$A$1:$G$49194,7,FALSE)*1000,"-")</f>
        <v>-</v>
      </c>
      <c r="O27" s="30">
        <f>IFERROR(VLOOKUP(CONCATENATE($B27,"_",O$4,"_",$C$85,"_",$C$84),Data_for_IC_trend_tables!$A$1:$G$49194,7,FALSE)*1000,"-")</f>
        <v>4302.1224302485507</v>
      </c>
      <c r="P27" s="30">
        <f>IFERROR(VLOOKUP(CONCATENATE($B27,"_",P$4,"_",$C$85,"_",$C$84),Data_for_IC_trend_tables!$A$1:$G$49194,7,FALSE)*1000,"-")</f>
        <v>3295.6989563463899</v>
      </c>
      <c r="Q27" s="30">
        <f>IFERROR(VLOOKUP(CONCATENATE($B27,"_",Q$4,"_",$C$85,"_",$C$84),Data_for_IC_trend_tables!$A$1:$G$49194,7,FALSE)*1000,"-")</f>
        <v>2482.76376126282</v>
      </c>
      <c r="R27" s="30">
        <f>IFERROR(VLOOKUP(CONCATENATE($B27,"_",R$4,"_",$C$85,"_",$C$84),Data_for_IC_trend_tables!$A$1:$G$49194,7,FALSE)*1000,"-")</f>
        <v>2298.3249788503199</v>
      </c>
      <c r="S27" s="30">
        <f>IFERROR(VLOOKUP(CONCATENATE($B27,"_",S$4,"_",$C$85,"_",$C$84),Data_for_IC_trend_tables!$A$1:$G$49194,7,FALSE)*1000,"-")</f>
        <v>2118.1648131694101</v>
      </c>
      <c r="T27" s="30">
        <f>IFERROR(VLOOKUP(CONCATENATE($B27,"_",T$4,"_",$C$85,"_",$C$84),Data_for_IC_trend_tables!$A$1:$G$49194,7,FALSE)*1000,"-")</f>
        <v>2020.6359218359999</v>
      </c>
      <c r="U27" s="30">
        <f>IFERROR(VLOOKUP(CONCATENATE($B27,"_",U$4,"_",$C$85,"_",$C$84),Data_for_IC_trend_tables!$A$1:$G$49194,7,FALSE)*1000,"-")</f>
        <v>1912.8611861247</v>
      </c>
      <c r="V27" s="30">
        <f>IFERROR(VLOOKUP(CONCATENATE($B27,"_",V$4,"_",$C$85,"_",$C$84),Data_for_IC_trend_tables!$A$1:$G$49194,7,FALSE)*1000,"-")</f>
        <v>1731.4119805472299</v>
      </c>
      <c r="W27" s="30">
        <f>IFERROR(VLOOKUP(CONCATENATE($B27,"_",W$4,"_",$C$85,"_",$C$84),Data_for_IC_trend_tables!$A$1:$G$49194,7,FALSE)*1000,"-")</f>
        <v>1598.97010956242</v>
      </c>
      <c r="X27" s="30">
        <f>IFERROR(VLOOKUP(CONCATENATE($B27,"_",X$4,"_",$C$85,"_",$C$84),Data_for_IC_trend_tables!$A$1:$G$49194,7,FALSE)*1000,"-")</f>
        <v>1431.9564352523</v>
      </c>
      <c r="Y27" s="30">
        <f>IFERROR(VLOOKUP(CONCATENATE($B27,"_",Y$4,"_",$C$85,"_",$C$84),Data_for_IC_trend_tables!$A$1:$G$49194,7,FALSE)*1000,"-")</f>
        <v>991.23723281144999</v>
      </c>
      <c r="Z27" s="30">
        <f>IFERROR(VLOOKUP(CONCATENATE($B27,"_",Z$4,"_",$C$85,"_",$C$84),Data_for_IC_trend_tables!$A$1:$G$49194,7,FALSE)*1000,"-")</f>
        <v>755.18511954591804</v>
      </c>
      <c r="AA27" s="30">
        <f>IFERROR(VLOOKUP(CONCATENATE($B27,"_",AA$4,"_",$C$85,"_",$C$84),Data_for_IC_trend_tables!$A$1:$G$49194,7,FALSE)*1000,"-")</f>
        <v>293.00919078249899</v>
      </c>
      <c r="AB27" s="30">
        <f>IFERROR(VLOOKUP(CONCATENATE($B27,"_",AB$4,"_",$C$85,"_",$C$84),Data_for_IC_trend_tables!$A$1:$G$49194,7,FALSE)*1000,"-")</f>
        <v>299.590451213439</v>
      </c>
      <c r="AC27" s="30">
        <f>IFERROR(VLOOKUP(CONCATENATE($B27,"_",AC$4,"_",$C$85,"_",$C$84),Data_for_IC_trend_tables!$A$1:$G$49194,7,FALSE)*1000,"-")</f>
        <v>313.36176748667697</v>
      </c>
      <c r="AD27" s="30">
        <f>IFERROR(VLOOKUP(CONCATENATE($B27,"_",AD$4,"_",$C$85,"_",$C$84),Data_for_IC_trend_tables!$A$1:$G$49194,7,FALSE)*1000,"-")</f>
        <v>327.67564940479997</v>
      </c>
      <c r="AE27" s="30">
        <f>IFERROR(VLOOKUP(CONCATENATE($B27,"_",AE$4,"_",$C$85,"_",$C$84),Data_for_IC_trend_tables!$A$1:$G$49194,7,FALSE)*1000,"-")</f>
        <v>329.31509240962299</v>
      </c>
      <c r="AF27" s="30">
        <f>IFERROR(VLOOKUP(CONCATENATE($B27,"_",AF$4,"_",$C$85,"_",$C$84),Data_for_IC_trend_tables!$A$1:$G$49194,7,FALSE)*1000,"-")</f>
        <v>326.77493573076697</v>
      </c>
      <c r="AG27" s="30">
        <f>IFERROR(VLOOKUP(CONCATENATE($B27,"_",AG$4,"_",$C$85,"_",$C$84),Data_for_IC_trend_tables!$A$1:$G$49194,7,FALSE)*1000,"-")</f>
        <v>307.22186978850903</v>
      </c>
      <c r="AH27" s="30">
        <f>IFERROR(VLOOKUP(CONCATENATE($B27,"_",AH$4,"_",$C$85,"_",$C$84),Data_for_IC_trend_tables!$A$1:$G$49194,7,FALSE)*1000,"-")</f>
        <v>225.79889890711698</v>
      </c>
      <c r="AI27" s="30">
        <f>IFERROR(VLOOKUP(CONCATENATE($B27,"_",AI$4,"_",$C$85,"_",$C$84),Data_for_IC_trend_tables!$A$1:$G$49194,7,FALSE)*1000,"-")</f>
        <v>247.18685711266599</v>
      </c>
      <c r="AJ27" s="30">
        <f>IFERROR(VLOOKUP(CONCATENATE($B27,"_",AJ$4,"_",$C$85,"_",$C$84),Data_for_IC_trend_tables!$A$1:$G$49194,7,FALSE)*1000,"-")</f>
        <v>257.67005233386499</v>
      </c>
      <c r="AK27" s="30">
        <f>IFERROR(VLOOKUP(CONCATENATE($B27,"_",AK$4,"_",$C$85,"_",$C$84),Data_for_IC_trend_tables!$A$1:$G$49194,7,FALSE)*1000,"-")</f>
        <v>248.52065425759002</v>
      </c>
      <c r="AL27" s="30">
        <f>IFERROR(VLOOKUP(CONCATENATE($B27,"_",AL$4,"_",$C$85,"_",$C$84),Data_for_IC_trend_tables!$A$1:$G$49194,7,FALSE)*1000,"-")</f>
        <v>230.38094896525698</v>
      </c>
      <c r="AM27" s="30">
        <f>IFERROR(VLOOKUP(CONCATENATE($B27,"_",AM$4,"_",$C$85,"_",$C$84),Data_for_IC_trend_tables!$A$1:$G$49194,7,FALSE)*1000,"-")</f>
        <v>239.32085218240502</v>
      </c>
      <c r="AN27" s="30">
        <f>IFERROR(VLOOKUP(CONCATENATE($B27,"_",AN$4,"_",$C$85,"_",$C$84),Data_for_IC_trend_tables!$A$1:$G$49194,7,FALSE)*1000,"-")</f>
        <v>229.51735827239798</v>
      </c>
      <c r="AO27" s="30">
        <f>IFERROR(VLOOKUP(CONCATENATE($B27,"_",AO$4,"_",$C$85,"_",$C$84),Data_for_IC_trend_tables!$A$1:$G$49194,7,FALSE)*1000,"-")</f>
        <v>202.64257779396399</v>
      </c>
      <c r="AP27" s="30">
        <f>IFERROR(VLOOKUP(CONCATENATE($B27,"_",AP$4,"_",$C$85,"_",$C$84),Data_for_IC_trend_tables!$A$1:$G$49194,7,FALSE)*1000,"-")</f>
        <v>208.32312617342998</v>
      </c>
      <c r="AQ27" s="30">
        <f>IFERROR(VLOOKUP(CONCATENATE($B27,"_",AQ$4,"_",$C$85,"_",$C$84),Data_for_IC_trend_tables!$A$1:$G$49194,7,FALSE)*1000,"-")</f>
        <v>209.77642384366499</v>
      </c>
      <c r="AR27" s="30">
        <f>IFERROR(VLOOKUP(CONCATENATE($B27,"_",AR$4,"_",$C$85,"_",$C$84),Data_for_IC_trend_tables!$A$1:$G$49194,7,FALSE)*1000,"-")</f>
        <v>204.333769582683</v>
      </c>
      <c r="AS27" s="30">
        <f>IFERROR(VLOOKUP(CONCATENATE($B27,"_",AS$4,"_",$C$85,"_",$C$84),Data_for_IC_trend_tables!$A$1:$G$49194,7,FALSE)*1000,"-")</f>
        <v>179.560181479254</v>
      </c>
      <c r="AT27" s="30">
        <f>IFERROR(VLOOKUP(CONCATENATE($B27,"_",AT$4,"_",$C$85,"_",$C$84),Data_for_IC_trend_tables!$A$1:$G$49194,7,FALSE)*1000,"-")</f>
        <v>214.075842933026</v>
      </c>
      <c r="AU27" s="30">
        <f>IFERROR(VLOOKUP(CONCATENATE($B27,"_",AU$4,"_",$C$85,"_",$C$84),Data_for_IC_trend_tables!$A$1:$G$49194,7,FALSE)*1000,"-")</f>
        <v>204.70031196848902</v>
      </c>
      <c r="AV27" s="269"/>
      <c r="AW27" s="30">
        <f>IFERROR(VLOOKUP(CONCATENATE($B27,"_",AW$4,"_",$C$85,"_",$C$84),Data_for_IC_trend_tables!$A$1:$G$49194,7,FALSE)*1000,"-")</f>
        <v>204.70031196848902</v>
      </c>
      <c r="AX27" s="89"/>
      <c r="AY27" s="38" t="str">
        <f t="shared" si="0"/>
        <v/>
      </c>
      <c r="AZ27" s="58" t="str">
        <f t="shared" si="1"/>
        <v/>
      </c>
      <c r="BA27" s="31"/>
    </row>
    <row r="28" spans="2:53" s="3" customFormat="1" x14ac:dyDescent="0.2">
      <c r="B28" s="53" t="s">
        <v>156</v>
      </c>
      <c r="C28" s="55" t="s">
        <v>19</v>
      </c>
      <c r="D28" s="56"/>
      <c r="E28" s="30" t="str">
        <f>IFERROR(VLOOKUP(CONCATENATE($B28,"_",E$4,"_",$C$85,"_",$C$84),Data_for_IC_trend_tables!$A$1:$G$49194,7,FALSE)*1000,"-")</f>
        <v>-</v>
      </c>
      <c r="F28" s="30" t="str">
        <f>IFERROR(VLOOKUP(CONCATENATE($B28,"_",F$4,"_",$C$85,"_",$C$84),Data_for_IC_trend_tables!$A$1:$G$49194,7,FALSE)*1000,"-")</f>
        <v>-</v>
      </c>
      <c r="G28" s="30" t="str">
        <f>IFERROR(VLOOKUP(CONCATENATE($B28,"_",G$4,"_",$C$85,"_",$C$84),Data_for_IC_trend_tables!$A$1:$G$49194,7,FALSE)*1000,"-")</f>
        <v>-</v>
      </c>
      <c r="H28" s="30" t="str">
        <f>IFERROR(VLOOKUP(CONCATENATE($B28,"_",H$4,"_",$C$85,"_",$C$84),Data_for_IC_trend_tables!$A$1:$G$49194,7,FALSE)*1000,"-")</f>
        <v>-</v>
      </c>
      <c r="I28" s="30" t="str">
        <f>IFERROR(VLOOKUP(CONCATENATE($B28,"_",I$4,"_",$C$85,"_",$C$84),Data_for_IC_trend_tables!$A$1:$G$49194,7,FALSE)*1000,"-")</f>
        <v>-</v>
      </c>
      <c r="J28" s="30" t="str">
        <f>IFERROR(VLOOKUP(CONCATENATE($B28,"_",J$4,"_",$C$85,"_",$C$84),Data_for_IC_trend_tables!$A$1:$G$49194,7,FALSE)*1000,"-")</f>
        <v>-</v>
      </c>
      <c r="K28" s="30" t="str">
        <f>IFERROR(VLOOKUP(CONCATENATE($B28,"_",K$4,"_",$C$85,"_",$C$84),Data_for_IC_trend_tables!$A$1:$G$49194,7,FALSE)*1000,"-")</f>
        <v>-</v>
      </c>
      <c r="L28" s="30" t="str">
        <f>IFERROR(VLOOKUP(CONCATENATE($B28,"_",L$4,"_",$C$85,"_",$C$84),Data_for_IC_trend_tables!$A$1:$G$49194,7,FALSE)*1000,"-")</f>
        <v>-</v>
      </c>
      <c r="M28" s="30" t="str">
        <f>IFERROR(VLOOKUP(CONCATENATE($B28,"_",M$4,"_",$C$85,"_",$C$84),Data_for_IC_trend_tables!$A$1:$G$49194,7,FALSE)*1000,"-")</f>
        <v>-</v>
      </c>
      <c r="N28" s="30" t="str">
        <f>IFERROR(VLOOKUP(CONCATENATE($B28,"_",N$4,"_",$C$85,"_",$C$84),Data_for_IC_trend_tables!$A$1:$G$49194,7,FALSE)*1000,"-")</f>
        <v>-</v>
      </c>
      <c r="O28" s="30">
        <f>IFERROR(VLOOKUP(CONCATENATE($B28,"_",O$4,"_",$C$85,"_",$C$84),Data_for_IC_trend_tables!$A$1:$G$49194,7,FALSE)*1000,"-")</f>
        <v>116.31251362348199</v>
      </c>
      <c r="P28" s="30">
        <f>IFERROR(VLOOKUP(CONCATENATE($B28,"_",P$4,"_",$C$85,"_",$C$84),Data_for_IC_trend_tables!$A$1:$G$49194,7,FALSE)*1000,"-")</f>
        <v>128.376995093944</v>
      </c>
      <c r="Q28" s="30">
        <f>IFERROR(VLOOKUP(CONCATENATE($B28,"_",Q$4,"_",$C$85,"_",$C$84),Data_for_IC_trend_tables!$A$1:$G$49194,7,FALSE)*1000,"-")</f>
        <v>106.473758038992</v>
      </c>
      <c r="R28" s="30">
        <f>IFERROR(VLOOKUP(CONCATENATE($B28,"_",R$4,"_",$C$85,"_",$C$84),Data_for_IC_trend_tables!$A$1:$G$49194,7,FALSE)*1000,"-")</f>
        <v>85.090932834042405</v>
      </c>
      <c r="S28" s="30">
        <f>IFERROR(VLOOKUP(CONCATENATE($B28,"_",S$4,"_",$C$85,"_",$C$84),Data_for_IC_trend_tables!$A$1:$G$49194,7,FALSE)*1000,"-")</f>
        <v>60.955071167223103</v>
      </c>
      <c r="T28" s="30">
        <f>IFERROR(VLOOKUP(CONCATENATE($B28,"_",T$4,"_",$C$85,"_",$C$84),Data_for_IC_trend_tables!$A$1:$G$49194,7,FALSE)*1000,"-")</f>
        <v>61.101194975565598</v>
      </c>
      <c r="U28" s="30">
        <f>IFERROR(VLOOKUP(CONCATENATE($B28,"_",U$4,"_",$C$85,"_",$C$84),Data_for_IC_trend_tables!$A$1:$G$49194,7,FALSE)*1000,"-")</f>
        <v>60.483138592826798</v>
      </c>
      <c r="V28" s="30">
        <f>IFERROR(VLOOKUP(CONCATENATE($B28,"_",V$4,"_",$C$85,"_",$C$84),Data_for_IC_trend_tables!$A$1:$G$49194,7,FALSE)*1000,"-")</f>
        <v>71.370351023623101</v>
      </c>
      <c r="W28" s="30">
        <f>IFERROR(VLOOKUP(CONCATENATE($B28,"_",W$4,"_",$C$85,"_",$C$84),Data_for_IC_trend_tables!$A$1:$G$49194,7,FALSE)*1000,"-")</f>
        <v>63.510935416323896</v>
      </c>
      <c r="X28" s="30">
        <f>IFERROR(VLOOKUP(CONCATENATE($B28,"_",X$4,"_",$C$85,"_",$C$84),Data_for_IC_trend_tables!$A$1:$G$49194,7,FALSE)*1000,"-")</f>
        <v>115.339158466656</v>
      </c>
      <c r="Y28" s="30">
        <f>IFERROR(VLOOKUP(CONCATENATE($B28,"_",Y$4,"_",$C$85,"_",$C$84),Data_for_IC_trend_tables!$A$1:$G$49194,7,FALSE)*1000,"-")</f>
        <v>127.416579172553</v>
      </c>
      <c r="Z28" s="30">
        <f>IFERROR(VLOOKUP(CONCATENATE($B28,"_",Z$4,"_",$C$85,"_",$C$84),Data_for_IC_trend_tables!$A$1:$G$49194,7,FALSE)*1000,"-")</f>
        <v>126.740567164417</v>
      </c>
      <c r="AA28" s="30">
        <f>IFERROR(VLOOKUP(CONCATENATE($B28,"_",AA$4,"_",$C$85,"_",$C$84),Data_for_IC_trend_tables!$A$1:$G$49194,7,FALSE)*1000,"-")</f>
        <v>173.63644560269501</v>
      </c>
      <c r="AB28" s="30">
        <f>IFERROR(VLOOKUP(CONCATENATE($B28,"_",AB$4,"_",$C$85,"_",$C$84),Data_for_IC_trend_tables!$A$1:$G$49194,7,FALSE)*1000,"-")</f>
        <v>152.065024422687</v>
      </c>
      <c r="AC28" s="30">
        <f>IFERROR(VLOOKUP(CONCATENATE($B28,"_",AC$4,"_",$C$85,"_",$C$84),Data_for_IC_trend_tables!$A$1:$G$49194,7,FALSE)*1000,"-")</f>
        <v>188.06258094983301</v>
      </c>
      <c r="AD28" s="30">
        <f>IFERROR(VLOOKUP(CONCATENATE($B28,"_",AD$4,"_",$C$85,"_",$C$84),Data_for_IC_trend_tables!$A$1:$G$49194,7,FALSE)*1000,"-")</f>
        <v>152.91303610189499</v>
      </c>
      <c r="AE28" s="30">
        <f>IFERROR(VLOOKUP(CONCATENATE($B28,"_",AE$4,"_",$C$85,"_",$C$84),Data_for_IC_trend_tables!$A$1:$G$49194,7,FALSE)*1000,"-")</f>
        <v>128.431689497901</v>
      </c>
      <c r="AF28" s="30">
        <f>IFERROR(VLOOKUP(CONCATENATE($B28,"_",AF$4,"_",$C$85,"_",$C$84),Data_for_IC_trend_tables!$A$1:$G$49194,7,FALSE)*1000,"-")</f>
        <v>169.57440790232602</v>
      </c>
      <c r="AG28" s="30">
        <f>IFERROR(VLOOKUP(CONCATENATE($B28,"_",AG$4,"_",$C$85,"_",$C$84),Data_for_IC_trend_tables!$A$1:$G$49194,7,FALSE)*1000,"-")</f>
        <v>129.63528382674099</v>
      </c>
      <c r="AH28" s="30">
        <f>IFERROR(VLOOKUP(CONCATENATE($B28,"_",AH$4,"_",$C$85,"_",$C$84),Data_for_IC_trend_tables!$A$1:$G$49194,7,FALSE)*1000,"-")</f>
        <v>114.683504825648</v>
      </c>
      <c r="AI28" s="30">
        <f>IFERROR(VLOOKUP(CONCATENATE($B28,"_",AI$4,"_",$C$85,"_",$C$84),Data_for_IC_trend_tables!$A$1:$G$49194,7,FALSE)*1000,"-")</f>
        <v>120.060547758742</v>
      </c>
      <c r="AJ28" s="30">
        <f>IFERROR(VLOOKUP(CONCATENATE($B28,"_",AJ$4,"_",$C$85,"_",$C$84),Data_for_IC_trend_tables!$A$1:$G$49194,7,FALSE)*1000,"-")</f>
        <v>138.4659413055</v>
      </c>
      <c r="AK28" s="30">
        <f>IFERROR(VLOOKUP(CONCATENATE($B28,"_",AK$4,"_",$C$85,"_",$C$84),Data_for_IC_trend_tables!$A$1:$G$49194,7,FALSE)*1000,"-")</f>
        <v>124.848333698096</v>
      </c>
      <c r="AL28" s="30">
        <f>IFERROR(VLOOKUP(CONCATENATE($B28,"_",AL$4,"_",$C$85,"_",$C$84),Data_for_IC_trend_tables!$A$1:$G$49194,7,FALSE)*1000,"-")</f>
        <v>120.024556239527</v>
      </c>
      <c r="AM28" s="30">
        <f>IFERROR(VLOOKUP(CONCATENATE($B28,"_",AM$4,"_",$C$85,"_",$C$84),Data_for_IC_trend_tables!$A$1:$G$49194,7,FALSE)*1000,"-")</f>
        <v>148.41277348931899</v>
      </c>
      <c r="AN28" s="30">
        <f>IFERROR(VLOOKUP(CONCATENATE($B28,"_",AN$4,"_",$C$85,"_",$C$84),Data_for_IC_trend_tables!$A$1:$G$49194,7,FALSE)*1000,"-")</f>
        <v>188.595398101949</v>
      </c>
      <c r="AO28" s="30">
        <f>IFERROR(VLOOKUP(CONCATENATE($B28,"_",AO$4,"_",$C$85,"_",$C$84),Data_for_IC_trend_tables!$A$1:$G$49194,7,FALSE)*1000,"-")</f>
        <v>206.93324442913899</v>
      </c>
      <c r="AP28" s="30">
        <f>IFERROR(VLOOKUP(CONCATENATE($B28,"_",AP$4,"_",$C$85,"_",$C$84),Data_for_IC_trend_tables!$A$1:$G$49194,7,FALSE)*1000,"-")</f>
        <v>150.75093307020401</v>
      </c>
      <c r="AQ28" s="30">
        <f>IFERROR(VLOOKUP(CONCATENATE($B28,"_",AQ$4,"_",$C$85,"_",$C$84),Data_for_IC_trend_tables!$A$1:$G$49194,7,FALSE)*1000,"-")</f>
        <v>142.11055640248398</v>
      </c>
      <c r="AR28" s="30">
        <f>IFERROR(VLOOKUP(CONCATENATE($B28,"_",AR$4,"_",$C$85,"_",$C$84),Data_for_IC_trend_tables!$A$1:$G$49194,7,FALSE)*1000,"-")</f>
        <v>119.392256085369</v>
      </c>
      <c r="AS28" s="30">
        <f>IFERROR(VLOOKUP(CONCATENATE($B28,"_",AS$4,"_",$C$85,"_",$C$84),Data_for_IC_trend_tables!$A$1:$G$49194,7,FALSE)*1000,"-")</f>
        <v>124.691902320586</v>
      </c>
      <c r="AT28" s="30">
        <f>IFERROR(VLOOKUP(CONCATENATE($B28,"_",AT$4,"_",$C$85,"_",$C$84),Data_for_IC_trend_tables!$A$1:$G$49194,7,FALSE)*1000,"-")</f>
        <v>99.920327050171807</v>
      </c>
      <c r="AU28" s="30">
        <f>IFERROR(VLOOKUP(CONCATENATE($B28,"_",AU$4,"_",$C$85,"_",$C$84),Data_for_IC_trend_tables!$A$1:$G$49194,7,FALSE)*1000,"-")</f>
        <v>105.036048951914</v>
      </c>
      <c r="AV28" s="269"/>
      <c r="AW28" s="30">
        <f>IFERROR(VLOOKUP(CONCATENATE($B28,"_",AW$4,"_",$C$85,"_",$C$84),Data_for_IC_trend_tables!$A$1:$G$49194,7,FALSE)*1000,"-")</f>
        <v>105.036048951914</v>
      </c>
      <c r="AX28" s="89"/>
      <c r="AY28" s="38" t="str">
        <f t="shared" si="0"/>
        <v/>
      </c>
      <c r="AZ28" s="58" t="str">
        <f t="shared" si="1"/>
        <v/>
      </c>
      <c r="BA28" s="86"/>
    </row>
    <row r="29" spans="2:53" s="3" customFormat="1" x14ac:dyDescent="0.2">
      <c r="B29" s="53" t="s">
        <v>157</v>
      </c>
      <c r="C29" s="55" t="s">
        <v>20</v>
      </c>
      <c r="D29" s="56"/>
      <c r="E29" s="30" t="str">
        <f>IFERROR(VLOOKUP(CONCATENATE($B29,"_",E$4,"_",$C$85,"_",$C$84),Data_for_IC_trend_tables!$A$1:$G$49194,7,FALSE)*1000,"-")</f>
        <v>-</v>
      </c>
      <c r="F29" s="30" t="str">
        <f>IFERROR(VLOOKUP(CONCATENATE($B29,"_",F$4,"_",$C$85,"_",$C$84),Data_for_IC_trend_tables!$A$1:$G$49194,7,FALSE)*1000,"-")</f>
        <v>-</v>
      </c>
      <c r="G29" s="30" t="str">
        <f>IFERROR(VLOOKUP(CONCATENATE($B29,"_",G$4,"_",$C$85,"_",$C$84),Data_for_IC_trend_tables!$A$1:$G$49194,7,FALSE)*1000,"-")</f>
        <v>-</v>
      </c>
      <c r="H29" s="30" t="str">
        <f>IFERROR(VLOOKUP(CONCATENATE($B29,"_",H$4,"_",$C$85,"_",$C$84),Data_for_IC_trend_tables!$A$1:$G$49194,7,FALSE)*1000,"-")</f>
        <v>-</v>
      </c>
      <c r="I29" s="30" t="str">
        <f>IFERROR(VLOOKUP(CONCATENATE($B29,"_",I$4,"_",$C$85,"_",$C$84),Data_for_IC_trend_tables!$A$1:$G$49194,7,FALSE)*1000,"-")</f>
        <v>-</v>
      </c>
      <c r="J29" s="30" t="str">
        <f>IFERROR(VLOOKUP(CONCATENATE($B29,"_",J$4,"_",$C$85,"_",$C$84),Data_for_IC_trend_tables!$A$1:$G$49194,7,FALSE)*1000,"-")</f>
        <v>-</v>
      </c>
      <c r="K29" s="30" t="str">
        <f>IFERROR(VLOOKUP(CONCATENATE($B29,"_",K$4,"_",$C$85,"_",$C$84),Data_for_IC_trend_tables!$A$1:$G$49194,7,FALSE)*1000,"-")</f>
        <v>-</v>
      </c>
      <c r="L29" s="30" t="str">
        <f>IFERROR(VLOOKUP(CONCATENATE($B29,"_",L$4,"_",$C$85,"_",$C$84),Data_for_IC_trend_tables!$A$1:$G$49194,7,FALSE)*1000,"-")</f>
        <v>-</v>
      </c>
      <c r="M29" s="30" t="str">
        <f>IFERROR(VLOOKUP(CONCATENATE($B29,"_",M$4,"_",$C$85,"_",$C$84),Data_for_IC_trend_tables!$A$1:$G$49194,7,FALSE)*1000,"-")</f>
        <v>-</v>
      </c>
      <c r="N29" s="30" t="str">
        <f>IFERROR(VLOOKUP(CONCATENATE($B29,"_",N$4,"_",$C$85,"_",$C$84),Data_for_IC_trend_tables!$A$1:$G$49194,7,FALSE)*1000,"-")</f>
        <v>-</v>
      </c>
      <c r="O29" s="30">
        <f>IFERROR(VLOOKUP(CONCATENATE($B29,"_",O$4,"_",$C$85,"_",$C$84),Data_for_IC_trend_tables!$A$1:$G$49194,7,FALSE)*1000,"-")</f>
        <v>0.225269</v>
      </c>
      <c r="P29" s="30">
        <f>IFERROR(VLOOKUP(CONCATENATE($B29,"_",P$4,"_",$C$85,"_",$C$84),Data_for_IC_trend_tables!$A$1:$G$49194,7,FALSE)*1000,"-")</f>
        <v>0.22898300000000002</v>
      </c>
      <c r="Q29" s="30">
        <f>IFERROR(VLOOKUP(CONCATENATE($B29,"_",Q$4,"_",$C$85,"_",$C$84),Data_for_IC_trend_tables!$A$1:$G$49194,7,FALSE)*1000,"-")</f>
        <v>0.23163999999999998</v>
      </c>
      <c r="R29" s="30">
        <f>IFERROR(VLOOKUP(CONCATENATE($B29,"_",R$4,"_",$C$85,"_",$C$84),Data_for_IC_trend_tables!$A$1:$G$49194,7,FALSE)*1000,"-")</f>
        <v>0.231707</v>
      </c>
      <c r="S29" s="30">
        <f>IFERROR(VLOOKUP(CONCATENATE($B29,"_",S$4,"_",$C$85,"_",$C$84),Data_for_IC_trend_tables!$A$1:$G$49194,7,FALSE)*1000,"-")</f>
        <v>0.231625</v>
      </c>
      <c r="T29" s="30">
        <f>IFERROR(VLOOKUP(CONCATENATE($B29,"_",T$4,"_",$C$85,"_",$C$84),Data_for_IC_trend_tables!$A$1:$G$49194,7,FALSE)*1000,"-")</f>
        <v>0.23394900000000002</v>
      </c>
      <c r="U29" s="30">
        <f>IFERROR(VLOOKUP(CONCATENATE($B29,"_",U$4,"_",$C$85,"_",$C$84),Data_for_IC_trend_tables!$A$1:$G$49194,7,FALSE)*1000,"-")</f>
        <v>0.23743700000000001</v>
      </c>
      <c r="V29" s="30">
        <f>IFERROR(VLOOKUP(CONCATENATE($B29,"_",V$4,"_",$C$85,"_",$C$84),Data_for_IC_trend_tables!$A$1:$G$49194,7,FALSE)*1000,"-")</f>
        <v>0.240925</v>
      </c>
      <c r="W29" s="30">
        <f>IFERROR(VLOOKUP(CONCATENATE($B29,"_",W$4,"_",$C$85,"_",$C$84),Data_for_IC_trend_tables!$A$1:$G$49194,7,FALSE)*1000,"-")</f>
        <v>0.24465000000000001</v>
      </c>
      <c r="X29" s="30">
        <f>IFERROR(VLOOKUP(CONCATENATE($B29,"_",X$4,"_",$C$85,"_",$C$84),Data_for_IC_trend_tables!$A$1:$G$49194,7,FALSE)*1000,"-")</f>
        <v>1.897662</v>
      </c>
      <c r="Y29" s="30">
        <f>IFERROR(VLOOKUP(CONCATENATE($B29,"_",Y$4,"_",$C$85,"_",$C$84),Data_for_IC_trend_tables!$A$1:$G$49194,7,FALSE)*1000,"-")</f>
        <v>2.0462990000000003</v>
      </c>
      <c r="Z29" s="30">
        <f>IFERROR(VLOOKUP(CONCATENATE($B29,"_",Z$4,"_",$C$85,"_",$C$84),Data_for_IC_trend_tables!$A$1:$G$49194,7,FALSE)*1000,"-")</f>
        <v>2.1031499999999999</v>
      </c>
      <c r="AA29" s="30">
        <f>IFERROR(VLOOKUP(CONCATENATE($B29,"_",AA$4,"_",$C$85,"_",$C$84),Data_for_IC_trend_tables!$A$1:$G$49194,7,FALSE)*1000,"-")</f>
        <v>2.1598059999999997</v>
      </c>
      <c r="AB29" s="30">
        <f>IFERROR(VLOOKUP(CONCATENATE($B29,"_",AB$4,"_",$C$85,"_",$C$84),Data_for_IC_trend_tables!$A$1:$G$49194,7,FALSE)*1000,"-")</f>
        <v>2.2169080000000001</v>
      </c>
      <c r="AC29" s="30">
        <f>IFERROR(VLOOKUP(CONCATENATE($B29,"_",AC$4,"_",$C$85,"_",$C$84),Data_for_IC_trend_tables!$A$1:$G$49194,7,FALSE)*1000,"-")</f>
        <v>2.2745099999999998</v>
      </c>
      <c r="AD29" s="30">
        <f>IFERROR(VLOOKUP(CONCATENATE($B29,"_",AD$4,"_",$C$85,"_",$C$84),Data_for_IC_trend_tables!$A$1:$G$49194,7,FALSE)*1000,"-")</f>
        <v>2.3316330000000001</v>
      </c>
      <c r="AE29" s="30">
        <f>IFERROR(VLOOKUP(CONCATENATE($B29,"_",AE$4,"_",$C$85,"_",$C$84),Data_for_IC_trend_tables!$A$1:$G$49194,7,FALSE)*1000,"-")</f>
        <v>2.40483</v>
      </c>
      <c r="AF29" s="30">
        <f>IFERROR(VLOOKUP(CONCATENATE($B29,"_",AF$4,"_",$C$85,"_",$C$84),Data_for_IC_trend_tables!$A$1:$G$49194,7,FALSE)*1000,"-")</f>
        <v>2.5073759999999998</v>
      </c>
      <c r="AG29" s="30">
        <f>IFERROR(VLOOKUP(CONCATENATE($B29,"_",AG$4,"_",$C$85,"_",$C$84),Data_for_IC_trend_tables!$A$1:$G$49194,7,FALSE)*1000,"-")</f>
        <v>3.2547100000000002</v>
      </c>
      <c r="AH29" s="30">
        <f>IFERROR(VLOOKUP(CONCATENATE($B29,"_",AH$4,"_",$C$85,"_",$C$84),Data_for_IC_trend_tables!$A$1:$G$49194,7,FALSE)*1000,"-")</f>
        <v>3.2561880000000003</v>
      </c>
      <c r="AI29" s="30">
        <f>IFERROR(VLOOKUP(CONCATENATE($B29,"_",AI$4,"_",$C$85,"_",$C$84),Data_for_IC_trend_tables!$A$1:$G$49194,7,FALSE)*1000,"-")</f>
        <v>3.093547</v>
      </c>
      <c r="AJ29" s="30">
        <f>IFERROR(VLOOKUP(CONCATENATE($B29,"_",AJ$4,"_",$C$85,"_",$C$84),Data_for_IC_trend_tables!$A$1:$G$49194,7,FALSE)*1000,"-")</f>
        <v>3.5574280000000003</v>
      </c>
      <c r="AK29" s="30">
        <f>IFERROR(VLOOKUP(CONCATENATE($B29,"_",AK$4,"_",$C$85,"_",$C$84),Data_for_IC_trend_tables!$A$1:$G$49194,7,FALSE)*1000,"-")</f>
        <v>4.0047769999999998</v>
      </c>
      <c r="AL29" s="30">
        <f>IFERROR(VLOOKUP(CONCATENATE($B29,"_",AL$4,"_",$C$85,"_",$C$84),Data_for_IC_trend_tables!$A$1:$G$49194,7,FALSE)*1000,"-")</f>
        <v>4.0596319999999997</v>
      </c>
      <c r="AM29" s="30">
        <f>IFERROR(VLOOKUP(CONCATENATE($B29,"_",AM$4,"_",$C$85,"_",$C$84),Data_for_IC_trend_tables!$A$1:$G$49194,7,FALSE)*1000,"-")</f>
        <v>5.3889290000000001</v>
      </c>
      <c r="AN29" s="30">
        <f>IFERROR(VLOOKUP(CONCATENATE($B29,"_",AN$4,"_",$C$85,"_",$C$84),Data_for_IC_trend_tables!$A$1:$G$49194,7,FALSE)*1000,"-")</f>
        <v>4.9393529999999997</v>
      </c>
      <c r="AO29" s="30">
        <f>IFERROR(VLOOKUP(CONCATENATE($B29,"_",AO$4,"_",$C$85,"_",$C$84),Data_for_IC_trend_tables!$A$1:$G$49194,7,FALSE)*1000,"-")</f>
        <v>4.4486829999999999</v>
      </c>
      <c r="AP29" s="30">
        <f>IFERROR(VLOOKUP(CONCATENATE($B29,"_",AP$4,"_",$C$85,"_",$C$84),Data_for_IC_trend_tables!$A$1:$G$49194,7,FALSE)*1000,"-")</f>
        <v>4.4082870000000005</v>
      </c>
      <c r="AQ29" s="30">
        <f>IFERROR(VLOOKUP(CONCATENATE($B29,"_",AQ$4,"_",$C$85,"_",$C$84),Data_for_IC_trend_tables!$A$1:$G$49194,7,FALSE)*1000,"-")</f>
        <v>5.4982740000000003</v>
      </c>
      <c r="AR29" s="30">
        <f>IFERROR(VLOOKUP(CONCATENATE($B29,"_",AR$4,"_",$C$85,"_",$C$84),Data_for_IC_trend_tables!$A$1:$G$49194,7,FALSE)*1000,"-")</f>
        <v>4.5521140000000004</v>
      </c>
      <c r="AS29" s="30">
        <f>IFERROR(VLOOKUP(CONCATENATE($B29,"_",AS$4,"_",$C$85,"_",$C$84),Data_for_IC_trend_tables!$A$1:$G$49194,7,FALSE)*1000,"-")</f>
        <v>4.3471570000000002</v>
      </c>
      <c r="AT29" s="30">
        <f>IFERROR(VLOOKUP(CONCATENATE($B29,"_",AT$4,"_",$C$85,"_",$C$84),Data_for_IC_trend_tables!$A$1:$G$49194,7,FALSE)*1000,"-")</f>
        <v>5.0658240000000001</v>
      </c>
      <c r="AU29" s="30">
        <f>IFERROR(VLOOKUP(CONCATENATE($B29,"_",AU$4,"_",$C$85,"_",$C$84),Data_for_IC_trend_tables!$A$1:$G$49194,7,FALSE)*1000,"-")</f>
        <v>5.0715440000000003</v>
      </c>
      <c r="AV29" s="269"/>
      <c r="AW29" s="30">
        <f>IFERROR(VLOOKUP(CONCATENATE($B29,"_",AW$4,"_",$C$85,"_",$C$84),Data_for_IC_trend_tables!$A$1:$G$49194,7,FALSE)*1000,"-")</f>
        <v>5.0715440000000003</v>
      </c>
      <c r="AX29" s="89"/>
      <c r="AY29" s="38" t="str">
        <f t="shared" si="0"/>
        <v/>
      </c>
      <c r="AZ29" s="58" t="str">
        <f t="shared" si="1"/>
        <v/>
      </c>
      <c r="BA29" s="31"/>
    </row>
    <row r="30" spans="2:53" s="3" customFormat="1" x14ac:dyDescent="0.2">
      <c r="B30" s="53" t="s">
        <v>158</v>
      </c>
      <c r="C30" s="55" t="s">
        <v>21</v>
      </c>
      <c r="D30" s="56">
        <v>1990</v>
      </c>
      <c r="E30" s="30" t="str">
        <f>IFERROR(VLOOKUP(CONCATENATE($B30,"_",E$4,"_",$C$85,"_",$C$84),Data_for_IC_trend_tables!$A$1:$G$49194,7,FALSE)*1000,"-")</f>
        <v>-</v>
      </c>
      <c r="F30" s="30" t="str">
        <f>IFERROR(VLOOKUP(CONCATENATE($B30,"_",F$4,"_",$C$85,"_",$C$84),Data_for_IC_trend_tables!$A$1:$G$49194,7,FALSE)*1000,"-")</f>
        <v>-</v>
      </c>
      <c r="G30" s="30" t="str">
        <f>IFERROR(VLOOKUP(CONCATENATE($B30,"_",G$4,"_",$C$85,"_",$C$84),Data_for_IC_trend_tables!$A$1:$G$49194,7,FALSE)*1000,"-")</f>
        <v>-</v>
      </c>
      <c r="H30" s="30" t="str">
        <f>IFERROR(VLOOKUP(CONCATENATE($B30,"_",H$4,"_",$C$85,"_",$C$84),Data_for_IC_trend_tables!$A$1:$G$49194,7,FALSE)*1000,"-")</f>
        <v>-</v>
      </c>
      <c r="I30" s="30" t="str">
        <f>IFERROR(VLOOKUP(CONCATENATE($B30,"_",I$4,"_",$C$85,"_",$C$84),Data_for_IC_trend_tables!$A$1:$G$49194,7,FALSE)*1000,"-")</f>
        <v>-</v>
      </c>
      <c r="J30" s="30" t="str">
        <f>IFERROR(VLOOKUP(CONCATENATE($B30,"_",J$4,"_",$C$85,"_",$C$84),Data_for_IC_trend_tables!$A$1:$G$49194,7,FALSE)*1000,"-")</f>
        <v>-</v>
      </c>
      <c r="K30" s="30" t="str">
        <f>IFERROR(VLOOKUP(CONCATENATE($B30,"_",K$4,"_",$C$85,"_",$C$84),Data_for_IC_trend_tables!$A$1:$G$49194,7,FALSE)*1000,"-")</f>
        <v>-</v>
      </c>
      <c r="L30" s="30" t="str">
        <f>IFERROR(VLOOKUP(CONCATENATE($B30,"_",L$4,"_",$C$85,"_",$C$84),Data_for_IC_trend_tables!$A$1:$G$49194,7,FALSE)*1000,"-")</f>
        <v>-</v>
      </c>
      <c r="M30" s="30" t="str">
        <f>IFERROR(VLOOKUP(CONCATENATE($B30,"_",M$4,"_",$C$85,"_",$C$84),Data_for_IC_trend_tables!$A$1:$G$49194,7,FALSE)*1000,"-")</f>
        <v>-</v>
      </c>
      <c r="N30" s="30" t="str">
        <f>IFERROR(VLOOKUP(CONCATENATE($B30,"_",N$4,"_",$C$85,"_",$C$84),Data_for_IC_trend_tables!$A$1:$G$49194,7,FALSE)*1000,"-")</f>
        <v>-</v>
      </c>
      <c r="O30" s="30">
        <f>IFERROR(VLOOKUP(CONCATENATE($B30,"_",O$4,"_",$C$85,"_",$C$84),Data_for_IC_trend_tables!$A$1:$G$49194,7,FALSE)*1000,"-")</f>
        <v>233.453619955215</v>
      </c>
      <c r="P30" s="30">
        <f>IFERROR(VLOOKUP(CONCATENATE($B30,"_",P$4,"_",$C$85,"_",$C$84),Data_for_IC_trend_tables!$A$1:$G$49194,7,FALSE)*1000,"-")</f>
        <v>168.67966900726898</v>
      </c>
      <c r="Q30" s="30">
        <f>IFERROR(VLOOKUP(CONCATENATE($B30,"_",Q$4,"_",$C$85,"_",$C$84),Data_for_IC_trend_tables!$A$1:$G$49194,7,FALSE)*1000,"-")</f>
        <v>127.90866961510599</v>
      </c>
      <c r="R30" s="30">
        <f>IFERROR(VLOOKUP(CONCATENATE($B30,"_",R$4,"_",$C$85,"_",$C$84),Data_for_IC_trend_tables!$A$1:$G$49194,7,FALSE)*1000,"-")</f>
        <v>142.44586487637201</v>
      </c>
      <c r="S30" s="30">
        <f>IFERROR(VLOOKUP(CONCATENATE($B30,"_",S$4,"_",$C$85,"_",$C$84),Data_for_IC_trend_tables!$A$1:$G$49194,7,FALSE)*1000,"-")</f>
        <v>149.24863483370098</v>
      </c>
      <c r="T30" s="30">
        <f>IFERROR(VLOOKUP(CONCATENATE($B30,"_",T$4,"_",$C$85,"_",$C$84),Data_for_IC_trend_tables!$A$1:$G$49194,7,FALSE)*1000,"-")</f>
        <v>127.75649841095499</v>
      </c>
      <c r="U30" s="30">
        <f>IFERROR(VLOOKUP(CONCATENATE($B30,"_",U$4,"_",$C$85,"_",$C$84),Data_for_IC_trend_tables!$A$1:$G$49194,7,FALSE)*1000,"-")</f>
        <v>123.658861655973</v>
      </c>
      <c r="V30" s="30">
        <f>IFERROR(VLOOKUP(CONCATENATE($B30,"_",V$4,"_",$C$85,"_",$C$84),Data_for_IC_trend_tables!$A$1:$G$49194,7,FALSE)*1000,"-")</f>
        <v>162.725488200531</v>
      </c>
      <c r="W30" s="30">
        <f>IFERROR(VLOOKUP(CONCATENATE($B30,"_",W$4,"_",$C$85,"_",$C$84),Data_for_IC_trend_tables!$A$1:$G$49194,7,FALSE)*1000,"-")</f>
        <v>155.337637250646</v>
      </c>
      <c r="X30" s="30">
        <f>IFERROR(VLOOKUP(CONCATENATE($B30,"_",X$4,"_",$C$85,"_",$C$84),Data_for_IC_trend_tables!$A$1:$G$49194,7,FALSE)*1000,"-")</f>
        <v>151.97905236837801</v>
      </c>
      <c r="Y30" s="30">
        <f>IFERROR(VLOOKUP(CONCATENATE($B30,"_",Y$4,"_",$C$85,"_",$C$84),Data_for_IC_trend_tables!$A$1:$G$49194,7,FALSE)*1000,"-")</f>
        <v>153.67122926694702</v>
      </c>
      <c r="Z30" s="30">
        <f>IFERROR(VLOOKUP(CONCATENATE($B30,"_",Z$4,"_",$C$85,"_",$C$84),Data_for_IC_trend_tables!$A$1:$G$49194,7,FALSE)*1000,"-")</f>
        <v>154.63319738601601</v>
      </c>
      <c r="AA30" s="30">
        <f>IFERROR(VLOOKUP(CONCATENATE($B30,"_",AA$4,"_",$C$85,"_",$C$84),Data_for_IC_trend_tables!$A$1:$G$49194,7,FALSE)*1000,"-")</f>
        <v>155.907209780323</v>
      </c>
      <c r="AB30" s="30">
        <f>IFERROR(VLOOKUP(CONCATENATE($B30,"_",AB$4,"_",$C$85,"_",$C$84),Data_for_IC_trend_tables!$A$1:$G$49194,7,FALSE)*1000,"-")</f>
        <v>168.707432143467</v>
      </c>
      <c r="AC30" s="30">
        <f>IFERROR(VLOOKUP(CONCATENATE($B30,"_",AC$4,"_",$C$85,"_",$C$84),Data_for_IC_trend_tables!$A$1:$G$49194,7,FALSE)*1000,"-")</f>
        <v>170.66710543006599</v>
      </c>
      <c r="AD30" s="30">
        <f>IFERROR(VLOOKUP(CONCATENATE($B30,"_",AD$4,"_",$C$85,"_",$C$84),Data_for_IC_trend_tables!$A$1:$G$49194,7,FALSE)*1000,"-")</f>
        <v>170.11268023386</v>
      </c>
      <c r="AE30" s="30">
        <f>IFERROR(VLOOKUP(CONCATENATE($B30,"_",AE$4,"_",$C$85,"_",$C$84),Data_for_IC_trend_tables!$A$1:$G$49194,7,FALSE)*1000,"-")</f>
        <v>170.604357565946</v>
      </c>
      <c r="AF30" s="30">
        <f>IFERROR(VLOOKUP(CONCATENATE($B30,"_",AF$4,"_",$C$85,"_",$C$84),Data_for_IC_trend_tables!$A$1:$G$49194,7,FALSE)*1000,"-")</f>
        <v>173.69450238292998</v>
      </c>
      <c r="AG30" s="30">
        <f>IFERROR(VLOOKUP(CONCATENATE($B30,"_",AG$4,"_",$C$85,"_",$C$84),Data_for_IC_trend_tables!$A$1:$G$49194,7,FALSE)*1000,"-")</f>
        <v>163.87500645525699</v>
      </c>
      <c r="AH30" s="30">
        <f>IFERROR(VLOOKUP(CONCATENATE($B30,"_",AH$4,"_",$C$85,"_",$C$84),Data_for_IC_trend_tables!$A$1:$G$49194,7,FALSE)*1000,"-")</f>
        <v>137.03470858851699</v>
      </c>
      <c r="AI30" s="30">
        <f>IFERROR(VLOOKUP(CONCATENATE($B30,"_",AI$4,"_",$C$85,"_",$C$84),Data_for_IC_trend_tables!$A$1:$G$49194,7,FALSE)*1000,"-")</f>
        <v>165.01240018884499</v>
      </c>
      <c r="AJ30" s="30">
        <f>IFERROR(VLOOKUP(CONCATENATE($B30,"_",AJ$4,"_",$C$85,"_",$C$84),Data_for_IC_trend_tables!$A$1:$G$49194,7,FALSE)*1000,"-")</f>
        <v>5.3954833689662998</v>
      </c>
      <c r="AK30" s="30">
        <f>IFERROR(VLOOKUP(CONCATENATE($B30,"_",AK$4,"_",$C$85,"_",$C$84),Data_for_IC_trend_tables!$A$1:$G$49194,7,FALSE)*1000,"-")</f>
        <v>6.7927899531009102</v>
      </c>
      <c r="AL30" s="30">
        <f>IFERROR(VLOOKUP(CONCATENATE($B30,"_",AL$4,"_",$C$85,"_",$C$84),Data_for_IC_trend_tables!$A$1:$G$49194,7,FALSE)*1000,"-")</f>
        <v>5.1480570110038606</v>
      </c>
      <c r="AM30" s="30">
        <f>IFERROR(VLOOKUP(CONCATENATE($B30,"_",AM$4,"_",$C$85,"_",$C$84),Data_for_IC_trend_tables!$A$1:$G$49194,7,FALSE)*1000,"-")</f>
        <v>4.4488274773828396</v>
      </c>
      <c r="AN30" s="30">
        <f>IFERROR(VLOOKUP(CONCATENATE($B30,"_",AN$4,"_",$C$85,"_",$C$84),Data_for_IC_trend_tables!$A$1:$G$49194,7,FALSE)*1000,"-")</f>
        <v>4.3162121690611599</v>
      </c>
      <c r="AO30" s="30">
        <f>IFERROR(VLOOKUP(CONCATENATE($B30,"_",AO$4,"_",$C$85,"_",$C$84),Data_for_IC_trend_tables!$A$1:$G$49194,7,FALSE)*1000,"-")</f>
        <v>4.4581480960307598</v>
      </c>
      <c r="AP30" s="30">
        <f>IFERROR(VLOOKUP(CONCATENATE($B30,"_",AP$4,"_",$C$85,"_",$C$84),Data_for_IC_trend_tables!$A$1:$G$49194,7,FALSE)*1000,"-")</f>
        <v>4.4057466386494299</v>
      </c>
      <c r="AQ30" s="30">
        <f>IFERROR(VLOOKUP(CONCATENATE($B30,"_",AQ$4,"_",$C$85,"_",$C$84),Data_for_IC_trend_tables!$A$1:$G$49194,7,FALSE)*1000,"-")</f>
        <v>4.4631208300174805</v>
      </c>
      <c r="AR30" s="30">
        <f>IFERROR(VLOOKUP(CONCATENATE($B30,"_",AR$4,"_",$C$85,"_",$C$84),Data_for_IC_trend_tables!$A$1:$G$49194,7,FALSE)*1000,"-")</f>
        <v>4.4021030305250095</v>
      </c>
      <c r="AS30" s="30">
        <f>IFERROR(VLOOKUP(CONCATENATE($B30,"_",AS$4,"_",$C$85,"_",$C$84),Data_for_IC_trend_tables!$A$1:$G$49194,7,FALSE)*1000,"-")</f>
        <v>4.0494182140924995</v>
      </c>
      <c r="AT30" s="30">
        <f>IFERROR(VLOOKUP(CONCATENATE($B30,"_",AT$4,"_",$C$85,"_",$C$84),Data_for_IC_trend_tables!$A$1:$G$49194,7,FALSE)*1000,"-")</f>
        <v>4.1140377799688901</v>
      </c>
      <c r="AU30" s="30">
        <f>IFERROR(VLOOKUP(CONCATENATE($B30,"_",AU$4,"_",$C$85,"_",$C$84),Data_for_IC_trend_tables!$A$1:$G$49194,7,FALSE)*1000,"-")</f>
        <v>4.9082247835759496</v>
      </c>
      <c r="AV30" s="269"/>
      <c r="AW30" s="30">
        <f>IFERROR(VLOOKUP(CONCATENATE($B30,"_",AW$4,"_",$C$85,"_",$C$84),Data_for_IC_trend_tables!$A$1:$G$49194,7,FALSE)*1000,"-")</f>
        <v>4.9082247835759496</v>
      </c>
      <c r="AX30" s="89">
        <f>O30</f>
        <v>233.453619955215</v>
      </c>
      <c r="AY30" s="38" t="str">
        <f t="shared" ref="AY30:AY33" si="13">IF(ISBLANK(AX30),"",IF(AW30="-",CONCATENATE("no data for ",$AW$4),IF(AZ30&gt;0,"No","Yes")))</f>
        <v>Yes</v>
      </c>
      <c r="AZ30" s="58">
        <f t="shared" ref="AZ30:AZ33" si="14">IFERROR(IF(AW30=0,"",(AW30-AX30)/AX30),"")</f>
        <v>-0.97897558930755701</v>
      </c>
      <c r="BA30" s="32" t="s">
        <v>76</v>
      </c>
    </row>
    <row r="31" spans="2:53" s="3" customFormat="1" x14ac:dyDescent="0.2">
      <c r="B31" s="53" t="s">
        <v>159</v>
      </c>
      <c r="C31" s="55" t="s">
        <v>22</v>
      </c>
      <c r="D31" s="56">
        <v>1990</v>
      </c>
      <c r="E31" s="30" t="str">
        <f>IFERROR(VLOOKUP(CONCATENATE($B31,"_",E$4,"_",$C$85,"_",$C$84),Data_for_IC_trend_tables!$A$1:$G$49194,7,FALSE)*1000,"-")</f>
        <v>-</v>
      </c>
      <c r="F31" s="30" t="str">
        <f>IFERROR(VLOOKUP(CONCATENATE($B31,"_",F$4,"_",$C$85,"_",$C$84),Data_for_IC_trend_tables!$A$1:$G$49194,7,FALSE)*1000,"-")</f>
        <v>-</v>
      </c>
      <c r="G31" s="30" t="str">
        <f>IFERROR(VLOOKUP(CONCATENATE($B31,"_",G$4,"_",$C$85,"_",$C$84),Data_for_IC_trend_tables!$A$1:$G$49194,7,FALSE)*1000,"-")</f>
        <v>-</v>
      </c>
      <c r="H31" s="30" t="str">
        <f>IFERROR(VLOOKUP(CONCATENATE($B31,"_",H$4,"_",$C$85,"_",$C$84),Data_for_IC_trend_tables!$A$1:$G$49194,7,FALSE)*1000,"-")</f>
        <v>-</v>
      </c>
      <c r="I31" s="30" t="str">
        <f>IFERROR(VLOOKUP(CONCATENATE($B31,"_",I$4,"_",$C$85,"_",$C$84),Data_for_IC_trend_tables!$A$1:$G$49194,7,FALSE)*1000,"-")</f>
        <v>-</v>
      </c>
      <c r="J31" s="30">
        <f>IFERROR(VLOOKUP(CONCATENATE($B31,"_",J$4,"_",$C$85,"_",$C$84),Data_for_IC_trend_tables!$A$1:$G$49194,7,FALSE)*1000,"-")</f>
        <v>0.68738412456700293</v>
      </c>
      <c r="K31" s="30">
        <f>IFERROR(VLOOKUP(CONCATENATE($B31,"_",K$4,"_",$C$85,"_",$C$84),Data_for_IC_trend_tables!$A$1:$G$49194,7,FALSE)*1000,"-")</f>
        <v>0.67908154249521191</v>
      </c>
      <c r="L31" s="30">
        <f>IFERROR(VLOOKUP(CONCATENATE($B31,"_",L$4,"_",$C$85,"_",$C$84),Data_for_IC_trend_tables!$A$1:$G$49194,7,FALSE)*1000,"-")</f>
        <v>0.65580672501763004</v>
      </c>
      <c r="M31" s="30">
        <f>IFERROR(VLOOKUP(CONCATENATE($B31,"_",M$4,"_",$C$85,"_",$C$84),Data_for_IC_trend_tables!$A$1:$G$49194,7,FALSE)*1000,"-")</f>
        <v>0.62278525238104299</v>
      </c>
      <c r="N31" s="30">
        <f>IFERROR(VLOOKUP(CONCATENATE($B31,"_",N$4,"_",$C$85,"_",$C$84),Data_for_IC_trend_tables!$A$1:$G$49194,7,FALSE)*1000,"-")</f>
        <v>0.57479802123524604</v>
      </c>
      <c r="O31" s="30">
        <f>IFERROR(VLOOKUP(CONCATENATE($B31,"_",O$4,"_",$C$85,"_",$C$84),Data_for_IC_trend_tables!$A$1:$G$49194,7,FALSE)*1000,"-")</f>
        <v>1.6021252491712901</v>
      </c>
      <c r="P31" s="30">
        <f>IFERROR(VLOOKUP(CONCATENATE($B31,"_",P$4,"_",$C$85,"_",$C$84),Data_for_IC_trend_tables!$A$1:$G$49194,7,FALSE)*1000,"-")</f>
        <v>1.53911382751197</v>
      </c>
      <c r="Q31" s="30">
        <f>IFERROR(VLOOKUP(CONCATENATE($B31,"_",Q$4,"_",$C$85,"_",$C$84),Data_for_IC_trend_tables!$A$1:$G$49194,7,FALSE)*1000,"-")</f>
        <v>1.34998613399401</v>
      </c>
      <c r="R31" s="30">
        <f>IFERROR(VLOOKUP(CONCATENATE($B31,"_",R$4,"_",$C$85,"_",$C$84),Data_for_IC_trend_tables!$A$1:$G$49194,7,FALSE)*1000,"-")</f>
        <v>1.0604799335220501</v>
      </c>
      <c r="S31" s="30">
        <f>IFERROR(VLOOKUP(CONCATENATE($B31,"_",S$4,"_",$C$85,"_",$C$84),Data_for_IC_trend_tables!$A$1:$G$49194,7,FALSE)*1000,"-")</f>
        <v>0.81674410419861099</v>
      </c>
      <c r="T31" s="30">
        <f>IFERROR(VLOOKUP(CONCATENATE($B31,"_",T$4,"_",$C$85,"_",$C$84),Data_for_IC_trend_tables!$A$1:$G$49194,7,FALSE)*1000,"-")</f>
        <v>0.64386882618895491</v>
      </c>
      <c r="U31" s="30">
        <f>IFERROR(VLOOKUP(CONCATENATE($B31,"_",U$4,"_",$C$85,"_",$C$84),Data_for_IC_trend_tables!$A$1:$G$49194,7,FALSE)*1000,"-")</f>
        <v>0.48309841625995203</v>
      </c>
      <c r="V31" s="30">
        <f>IFERROR(VLOOKUP(CONCATENATE($B31,"_",V$4,"_",$C$85,"_",$C$84),Data_for_IC_trend_tables!$A$1:$G$49194,7,FALSE)*1000,"-")</f>
        <v>0.39564127050611397</v>
      </c>
      <c r="W31" s="30">
        <f>IFERROR(VLOOKUP(CONCATENATE($B31,"_",W$4,"_",$C$85,"_",$C$84),Data_for_IC_trend_tables!$A$1:$G$49194,7,FALSE)*1000,"-")</f>
        <v>0.258378369799248</v>
      </c>
      <c r="X31" s="30">
        <f>IFERROR(VLOOKUP(CONCATENATE($B31,"_",X$4,"_",$C$85,"_",$C$84),Data_for_IC_trend_tables!$A$1:$G$49194,7,FALSE)*1000,"-")</f>
        <v>0.174810416192827</v>
      </c>
      <c r="Y31" s="30">
        <f>IFERROR(VLOOKUP(CONCATENATE($B31,"_",Y$4,"_",$C$85,"_",$C$84),Data_for_IC_trend_tables!$A$1:$G$49194,7,FALSE)*1000,"-")</f>
        <v>7.9520951676457591E-2</v>
      </c>
      <c r="Z31" s="30">
        <f>IFERROR(VLOOKUP(CONCATENATE($B31,"_",Z$4,"_",$C$85,"_",$C$84),Data_for_IC_trend_tables!$A$1:$G$49194,7,FALSE)*1000,"-")</f>
        <v>7.7643691881586596E-2</v>
      </c>
      <c r="AA31" s="30">
        <f>IFERROR(VLOOKUP(CONCATENATE($B31,"_",AA$4,"_",$C$85,"_",$C$84),Data_for_IC_trend_tables!$A$1:$G$49194,7,FALSE)*1000,"-")</f>
        <v>7.7786923444215492E-2</v>
      </c>
      <c r="AB31" s="30">
        <f>IFERROR(VLOOKUP(CONCATENATE($B31,"_",AB$4,"_",$C$85,"_",$C$84),Data_for_IC_trend_tables!$A$1:$G$49194,7,FALSE)*1000,"-")</f>
        <v>7.8319448730336194E-2</v>
      </c>
      <c r="AC31" s="30">
        <f>IFERROR(VLOOKUP(CONCATENATE($B31,"_",AC$4,"_",$C$85,"_",$C$84),Data_for_IC_trend_tables!$A$1:$G$49194,7,FALSE)*1000,"-")</f>
        <v>7.482784763245659E-2</v>
      </c>
      <c r="AD31" s="30">
        <f>IFERROR(VLOOKUP(CONCATENATE($B31,"_",AD$4,"_",$C$85,"_",$C$84),Data_for_IC_trend_tables!$A$1:$G$49194,7,FALSE)*1000,"-")</f>
        <v>6.9519147052667707E-2</v>
      </c>
      <c r="AE31" s="30">
        <f>IFERROR(VLOOKUP(CONCATENATE($B31,"_",AE$4,"_",$C$85,"_",$C$84),Data_for_IC_trend_tables!$A$1:$G$49194,7,FALSE)*1000,"-")</f>
        <v>6.5011231344670101E-2</v>
      </c>
      <c r="AF31" s="30">
        <f>IFERROR(VLOOKUP(CONCATENATE($B31,"_",AF$4,"_",$C$85,"_",$C$84),Data_for_IC_trend_tables!$A$1:$G$49194,7,FALSE)*1000,"-")</f>
        <v>6.8275793195668302E-2</v>
      </c>
      <c r="AG31" s="30">
        <f>IFERROR(VLOOKUP(CONCATENATE($B31,"_",AG$4,"_",$C$85,"_",$C$84),Data_for_IC_trend_tables!$A$1:$G$49194,7,FALSE)*1000,"-")</f>
        <v>6.5235660943433693E-2</v>
      </c>
      <c r="AH31" s="30">
        <f>IFERROR(VLOOKUP(CONCATENATE($B31,"_",AH$4,"_",$C$85,"_",$C$84),Data_for_IC_trend_tables!$A$1:$G$49194,7,FALSE)*1000,"-")</f>
        <v>6.1711725255646804E-2</v>
      </c>
      <c r="AI31" s="30">
        <f>IFERROR(VLOOKUP(CONCATENATE($B31,"_",AI$4,"_",$C$85,"_",$C$84),Data_for_IC_trend_tables!$A$1:$G$49194,7,FALSE)*1000,"-")</f>
        <v>5.78861244990162E-2</v>
      </c>
      <c r="AJ31" s="30">
        <f>IFERROR(VLOOKUP(CONCATENATE($B31,"_",AJ$4,"_",$C$85,"_",$C$84),Data_for_IC_trend_tables!$A$1:$G$49194,7,FALSE)*1000,"-")</f>
        <v>5.9713127354659799E-2</v>
      </c>
      <c r="AK31" s="30">
        <f>IFERROR(VLOOKUP(CONCATENATE($B31,"_",AK$4,"_",$C$85,"_",$C$84),Data_for_IC_trend_tables!$A$1:$G$49194,7,FALSE)*1000,"-")</f>
        <v>6.1329403415145305E-2</v>
      </c>
      <c r="AL31" s="30">
        <f>IFERROR(VLOOKUP(CONCATENATE($B31,"_",AL$4,"_",$C$85,"_",$C$84),Data_for_IC_trend_tables!$A$1:$G$49194,7,FALSE)*1000,"-")</f>
        <v>6.0601837792419601E-2</v>
      </c>
      <c r="AM31" s="30">
        <f>IFERROR(VLOOKUP(CONCATENATE($B31,"_",AM$4,"_",$C$85,"_",$C$84),Data_for_IC_trend_tables!$A$1:$G$49194,7,FALSE)*1000,"-")</f>
        <v>5.2722848568802702E-2</v>
      </c>
      <c r="AN31" s="30">
        <f>IFERROR(VLOOKUP(CONCATENATE($B31,"_",AN$4,"_",$C$85,"_",$C$84),Data_for_IC_trend_tables!$A$1:$G$49194,7,FALSE)*1000,"-")</f>
        <v>5.2246058823946603E-2</v>
      </c>
      <c r="AO31" s="30">
        <f>IFERROR(VLOOKUP(CONCATENATE($B31,"_",AO$4,"_",$C$85,"_",$C$84),Data_for_IC_trend_tables!$A$1:$G$49194,7,FALSE)*1000,"-")</f>
        <v>4.9221311381655503E-2</v>
      </c>
      <c r="AP31" s="30">
        <f>IFERROR(VLOOKUP(CONCATENATE($B31,"_",AP$4,"_",$C$85,"_",$C$84),Data_for_IC_trend_tables!$A$1:$G$49194,7,FALSE)*1000,"-")</f>
        <v>4.8841167763703404E-2</v>
      </c>
      <c r="AQ31" s="30">
        <f>IFERROR(VLOOKUP(CONCATENATE($B31,"_",AQ$4,"_",$C$85,"_",$C$84),Data_for_IC_trend_tables!$A$1:$G$49194,7,FALSE)*1000,"-")</f>
        <v>5.1608923507926001E-2</v>
      </c>
      <c r="AR31" s="30">
        <f>IFERROR(VLOOKUP(CONCATENATE($B31,"_",AR$4,"_",$C$85,"_",$C$84),Data_for_IC_trend_tables!$A$1:$G$49194,7,FALSE)*1000,"-")</f>
        <v>4.7456137870803397E-2</v>
      </c>
      <c r="AS31" s="30">
        <f>IFERROR(VLOOKUP(CONCATENATE($B31,"_",AS$4,"_",$C$85,"_",$C$84),Data_for_IC_trend_tables!$A$1:$G$49194,7,FALSE)*1000,"-")</f>
        <v>4.60455345464785E-2</v>
      </c>
      <c r="AT31" s="30">
        <f>IFERROR(VLOOKUP(CONCATENATE($B31,"_",AT$4,"_",$C$85,"_",$C$84),Data_for_IC_trend_tables!$A$1:$G$49194,7,FALSE)*1000,"-")</f>
        <v>4.6103460494753799E-2</v>
      </c>
      <c r="AU31" s="30">
        <f>IFERROR(VLOOKUP(CONCATENATE($B31,"_",AU$4,"_",$C$85,"_",$C$84),Data_for_IC_trend_tables!$A$1:$G$49194,7,FALSE)*1000,"-")</f>
        <v>4.5942215197993297E-2</v>
      </c>
      <c r="AV31" s="269"/>
      <c r="AW31" s="30">
        <f>IFERROR(VLOOKUP(CONCATENATE($B31,"_",AW$4,"_",$C$85,"_",$C$84),Data_for_IC_trend_tables!$A$1:$G$49194,7,FALSE)*1000,"-")</f>
        <v>4.5942215197993297E-2</v>
      </c>
      <c r="AX31" s="90">
        <f>O31</f>
        <v>1.6021252491712901</v>
      </c>
      <c r="AY31" s="38" t="str">
        <f t="shared" si="13"/>
        <v>Yes</v>
      </c>
      <c r="AZ31" s="58">
        <f t="shared" si="14"/>
        <v>-0.9713242050072195</v>
      </c>
      <c r="BA31" s="32" t="s">
        <v>76</v>
      </c>
    </row>
    <row r="32" spans="2:53" s="3" customFormat="1" x14ac:dyDescent="0.2">
      <c r="B32" s="53" t="s">
        <v>160</v>
      </c>
      <c r="C32" s="55" t="s">
        <v>23</v>
      </c>
      <c r="D32" s="56">
        <v>1990</v>
      </c>
      <c r="E32" s="30" t="str">
        <f>IFERROR(VLOOKUP(CONCATENATE($B32,"_",E$4,"_",$C$85,"_",$C$84),Data_for_IC_trend_tables!$A$1:$G$49194,7,FALSE)*1000,"-")</f>
        <v>-</v>
      </c>
      <c r="F32" s="30" t="str">
        <f>IFERROR(VLOOKUP(CONCATENATE($B32,"_",F$4,"_",$C$85,"_",$C$84),Data_for_IC_trend_tables!$A$1:$G$49194,7,FALSE)*1000,"-")</f>
        <v>-</v>
      </c>
      <c r="G32" s="30" t="str">
        <f>IFERROR(VLOOKUP(CONCATENATE($B32,"_",G$4,"_",$C$85,"_",$C$84),Data_for_IC_trend_tables!$A$1:$G$49194,7,FALSE)*1000,"-")</f>
        <v>-</v>
      </c>
      <c r="H32" s="30" t="str">
        <f>IFERROR(VLOOKUP(CONCATENATE($B32,"_",H$4,"_",$C$85,"_",$C$84),Data_for_IC_trend_tables!$A$1:$G$49194,7,FALSE)*1000,"-")</f>
        <v>-</v>
      </c>
      <c r="I32" s="30" t="str">
        <f>IFERROR(VLOOKUP(CONCATENATE($B32,"_",I$4,"_",$C$85,"_",$C$84),Data_for_IC_trend_tables!$A$1:$G$49194,7,FALSE)*1000,"-")</f>
        <v>-</v>
      </c>
      <c r="J32" s="30" t="str">
        <f>IFERROR(VLOOKUP(CONCATENATE($B32,"_",J$4,"_",$C$85,"_",$C$84),Data_for_IC_trend_tables!$A$1:$G$49194,7,FALSE)*1000,"-")</f>
        <v>-</v>
      </c>
      <c r="K32" s="30" t="str">
        <f>IFERROR(VLOOKUP(CONCATENATE($B32,"_",K$4,"_",$C$85,"_",$C$84),Data_for_IC_trend_tables!$A$1:$G$49194,7,FALSE)*1000,"-")</f>
        <v>-</v>
      </c>
      <c r="L32" s="30" t="str">
        <f>IFERROR(VLOOKUP(CONCATENATE($B32,"_",L$4,"_",$C$85,"_",$C$84),Data_for_IC_trend_tables!$A$1:$G$49194,7,FALSE)*1000,"-")</f>
        <v>-</v>
      </c>
      <c r="M32" s="30" t="str">
        <f>IFERROR(VLOOKUP(CONCATENATE($B32,"_",M$4,"_",$C$85,"_",$C$84),Data_for_IC_trend_tables!$A$1:$G$49194,7,FALSE)*1000,"-")</f>
        <v>-</v>
      </c>
      <c r="N32" s="30" t="str">
        <f>IFERROR(VLOOKUP(CONCATENATE($B32,"_",N$4,"_",$C$85,"_",$C$84),Data_for_IC_trend_tables!$A$1:$G$49194,7,FALSE)*1000,"-")</f>
        <v>-</v>
      </c>
      <c r="O32" s="30">
        <f>IFERROR(VLOOKUP(CONCATENATE($B32,"_",O$4,"_",$C$85,"_",$C$84),Data_for_IC_trend_tables!$A$1:$G$49194,7,FALSE)*1000,"-")</f>
        <v>9.0556974675924202</v>
      </c>
      <c r="P32" s="30">
        <f>IFERROR(VLOOKUP(CONCATENATE($B32,"_",P$4,"_",$C$85,"_",$C$84),Data_for_IC_trend_tables!$A$1:$G$49194,7,FALSE)*1000,"-")</f>
        <v>9.5620618605091803</v>
      </c>
      <c r="Q32" s="30">
        <f>IFERROR(VLOOKUP(CONCATENATE($B32,"_",Q$4,"_",$C$85,"_",$C$84),Data_for_IC_trend_tables!$A$1:$G$49194,7,FALSE)*1000,"-")</f>
        <v>5.06721389423166</v>
      </c>
      <c r="R32" s="30">
        <f>IFERROR(VLOOKUP(CONCATENATE($B32,"_",R$4,"_",$C$85,"_",$C$84),Data_for_IC_trend_tables!$A$1:$G$49194,7,FALSE)*1000,"-")</f>
        <v>4.5835581668909198</v>
      </c>
      <c r="S32" s="30">
        <f>IFERROR(VLOOKUP(CONCATENATE($B32,"_",S$4,"_",$C$85,"_",$C$84),Data_for_IC_trend_tables!$A$1:$G$49194,7,FALSE)*1000,"-")</f>
        <v>4.21969825623641</v>
      </c>
      <c r="T32" s="30">
        <f>IFERROR(VLOOKUP(CONCATENATE($B32,"_",T$4,"_",$C$85,"_",$C$84),Data_for_IC_trend_tables!$A$1:$G$49194,7,FALSE)*1000,"-")</f>
        <v>3.87918167658919</v>
      </c>
      <c r="U32" s="30">
        <f>IFERROR(VLOOKUP(CONCATENATE($B32,"_",U$4,"_",$C$85,"_",$C$84),Data_for_IC_trend_tables!$A$1:$G$49194,7,FALSE)*1000,"-")</f>
        <v>3.39678448585915</v>
      </c>
      <c r="V32" s="30">
        <f>IFERROR(VLOOKUP(CONCATENATE($B32,"_",V$4,"_",$C$85,"_",$C$84),Data_for_IC_trend_tables!$A$1:$G$49194,7,FALSE)*1000,"-")</f>
        <v>3.3003662937084397</v>
      </c>
      <c r="W32" s="30">
        <f>IFERROR(VLOOKUP(CONCATENATE($B32,"_",W$4,"_",$C$85,"_",$C$84),Data_for_IC_trend_tables!$A$1:$G$49194,7,FALSE)*1000,"-")</f>
        <v>3.1985844358517004</v>
      </c>
      <c r="X32" s="30">
        <f>IFERROR(VLOOKUP(CONCATENATE($B32,"_",X$4,"_",$C$85,"_",$C$84),Data_for_IC_trend_tables!$A$1:$G$49194,7,FALSE)*1000,"-")</f>
        <v>2.9114398819724898</v>
      </c>
      <c r="Y32" s="30">
        <f>IFERROR(VLOOKUP(CONCATENATE($B32,"_",Y$4,"_",$C$85,"_",$C$84),Data_for_IC_trend_tables!$A$1:$G$49194,7,FALSE)*1000,"-")</f>
        <v>2.3610102495402603</v>
      </c>
      <c r="Z32" s="30">
        <f>IFERROR(VLOOKUP(CONCATENATE($B32,"_",Z$4,"_",$C$85,"_",$C$84),Data_for_IC_trend_tables!$A$1:$G$49194,7,FALSE)*1000,"-")</f>
        <v>2.3064351678775501</v>
      </c>
      <c r="AA32" s="30">
        <f>IFERROR(VLOOKUP(CONCATENATE($B32,"_",AA$4,"_",$C$85,"_",$C$84),Data_for_IC_trend_tables!$A$1:$G$49194,7,FALSE)*1000,"-")</f>
        <v>2.6403225802730503</v>
      </c>
      <c r="AB32" s="30">
        <f>IFERROR(VLOOKUP(CONCATENATE($B32,"_",AB$4,"_",$C$85,"_",$C$84),Data_for_IC_trend_tables!$A$1:$G$49194,7,FALSE)*1000,"-")</f>
        <v>2.27126568045919</v>
      </c>
      <c r="AC32" s="30">
        <f>IFERROR(VLOOKUP(CONCATENATE($B32,"_",AC$4,"_",$C$85,"_",$C$84),Data_for_IC_trend_tables!$A$1:$G$49194,7,FALSE)*1000,"-")</f>
        <v>2.2941591354123902</v>
      </c>
      <c r="AD32" s="30">
        <f>IFERROR(VLOOKUP(CONCATENATE($B32,"_",AD$4,"_",$C$85,"_",$C$84),Data_for_IC_trend_tables!$A$1:$G$49194,7,FALSE)*1000,"-")</f>
        <v>2.9450226687604601</v>
      </c>
      <c r="AE32" s="30">
        <f>IFERROR(VLOOKUP(CONCATENATE($B32,"_",AE$4,"_",$C$85,"_",$C$84),Data_for_IC_trend_tables!$A$1:$G$49194,7,FALSE)*1000,"-")</f>
        <v>3.2036366948717201</v>
      </c>
      <c r="AF32" s="30">
        <f>IFERROR(VLOOKUP(CONCATENATE($B32,"_",AF$4,"_",$C$85,"_",$C$84),Data_for_IC_trend_tables!$A$1:$G$49194,7,FALSE)*1000,"-")</f>
        <v>3.4095949637774199</v>
      </c>
      <c r="AG32" s="30">
        <f>IFERROR(VLOOKUP(CONCATENATE($B32,"_",AG$4,"_",$C$85,"_",$C$84),Data_for_IC_trend_tables!$A$1:$G$49194,7,FALSE)*1000,"-")</f>
        <v>3.3495868260293804</v>
      </c>
      <c r="AH32" s="30">
        <f>IFERROR(VLOOKUP(CONCATENATE($B32,"_",AH$4,"_",$C$85,"_",$C$84),Data_for_IC_trend_tables!$A$1:$G$49194,7,FALSE)*1000,"-")</f>
        <v>2.7806324985769599</v>
      </c>
      <c r="AI32" s="30">
        <f>IFERROR(VLOOKUP(CONCATENATE($B32,"_",AI$4,"_",$C$85,"_",$C$84),Data_for_IC_trend_tables!$A$1:$G$49194,7,FALSE)*1000,"-")</f>
        <v>2.9806970027508597</v>
      </c>
      <c r="AJ32" s="30">
        <f>IFERROR(VLOOKUP(CONCATENATE($B32,"_",AJ$4,"_",$C$85,"_",$C$84),Data_for_IC_trend_tables!$A$1:$G$49194,7,FALSE)*1000,"-")</f>
        <v>3.0418436634999999</v>
      </c>
      <c r="AK32" s="30">
        <f>IFERROR(VLOOKUP(CONCATENATE($B32,"_",AK$4,"_",$C$85,"_",$C$84),Data_for_IC_trend_tables!$A$1:$G$49194,7,FALSE)*1000,"-")</f>
        <v>3.1626412094242</v>
      </c>
      <c r="AL32" s="30">
        <f>IFERROR(VLOOKUP(CONCATENATE($B32,"_",AL$4,"_",$C$85,"_",$C$84),Data_for_IC_trend_tables!$A$1:$G$49194,7,FALSE)*1000,"-")</f>
        <v>3.37170868724878</v>
      </c>
      <c r="AM32" s="30">
        <f>IFERROR(VLOOKUP(CONCATENATE($B32,"_",AM$4,"_",$C$85,"_",$C$84),Data_for_IC_trend_tables!$A$1:$G$49194,7,FALSE)*1000,"-")</f>
        <v>3.3047162646713599</v>
      </c>
      <c r="AN32" s="30">
        <f>IFERROR(VLOOKUP(CONCATENATE($B32,"_",AN$4,"_",$C$85,"_",$C$84),Data_for_IC_trend_tables!$A$1:$G$49194,7,FALSE)*1000,"-")</f>
        <v>3.2535926547424299</v>
      </c>
      <c r="AO32" s="30">
        <f>IFERROR(VLOOKUP(CONCATENATE($B32,"_",AO$4,"_",$C$85,"_",$C$84),Data_for_IC_trend_tables!$A$1:$G$49194,7,FALSE)*1000,"-")</f>
        <v>3.28569937773563</v>
      </c>
      <c r="AP32" s="30">
        <f>IFERROR(VLOOKUP(CONCATENATE($B32,"_",AP$4,"_",$C$85,"_",$C$84),Data_for_IC_trend_tables!$A$1:$G$49194,7,FALSE)*1000,"-")</f>
        <v>3.4821957536569603</v>
      </c>
      <c r="AQ32" s="30">
        <f>IFERROR(VLOOKUP(CONCATENATE($B32,"_",AQ$4,"_",$C$85,"_",$C$84),Data_for_IC_trend_tables!$A$1:$G$49194,7,FALSE)*1000,"-")</f>
        <v>3.6017841787952403</v>
      </c>
      <c r="AR32" s="30">
        <f>IFERROR(VLOOKUP(CONCATENATE($B32,"_",AR$4,"_",$C$85,"_",$C$84),Data_for_IC_trend_tables!$A$1:$G$49194,7,FALSE)*1000,"-")</f>
        <v>3.5620729116024101</v>
      </c>
      <c r="AS32" s="30">
        <f>IFERROR(VLOOKUP(CONCATENATE($B32,"_",AS$4,"_",$C$85,"_",$C$84),Data_for_IC_trend_tables!$A$1:$G$49194,7,FALSE)*1000,"-")</f>
        <v>3.30739513885722</v>
      </c>
      <c r="AT32" s="30">
        <f>IFERROR(VLOOKUP(CONCATENATE($B32,"_",AT$4,"_",$C$85,"_",$C$84),Data_for_IC_trend_tables!$A$1:$G$49194,7,FALSE)*1000,"-")</f>
        <v>3.6966904405531902</v>
      </c>
      <c r="AU32" s="30">
        <f>IFERROR(VLOOKUP(CONCATENATE($B32,"_",AU$4,"_",$C$85,"_",$C$84),Data_for_IC_trend_tables!$A$1:$G$49194,7,FALSE)*1000,"-")</f>
        <v>5.2151766958354999</v>
      </c>
      <c r="AV32" s="269"/>
      <c r="AW32" s="30">
        <f>IFERROR(VLOOKUP(CONCATENATE($B32,"_",AW$4,"_",$C$85,"_",$C$84),Data_for_IC_trend_tables!$A$1:$G$49194,7,FALSE)*1000,"-")</f>
        <v>5.2151766958354999</v>
      </c>
      <c r="AX32" s="89">
        <f>O32</f>
        <v>9.0556974675924202</v>
      </c>
      <c r="AY32" s="38" t="str">
        <f t="shared" si="13"/>
        <v>Yes</v>
      </c>
      <c r="AZ32" s="58">
        <f t="shared" si="14"/>
        <v>-0.42409994210837687</v>
      </c>
      <c r="BA32" s="32" t="s">
        <v>76</v>
      </c>
    </row>
    <row r="33" spans="2:53" s="17" customFormat="1" x14ac:dyDescent="0.2">
      <c r="B33" s="53" t="s">
        <v>161</v>
      </c>
      <c r="C33" s="55" t="s">
        <v>24</v>
      </c>
      <c r="D33" s="56">
        <v>1990</v>
      </c>
      <c r="E33" s="30" t="str">
        <f>IFERROR(VLOOKUP(CONCATENATE($B33,"_",E$4,"_",$C$85,"_",$C$84),Data_for_IC_trend_tables!$A$1:$G$49194,7,FALSE)*1000,"-")</f>
        <v>-</v>
      </c>
      <c r="F33" s="30" t="str">
        <f>IFERROR(VLOOKUP(CONCATENATE($B33,"_",F$4,"_",$C$85,"_",$C$84),Data_for_IC_trend_tables!$A$1:$G$49194,7,FALSE)*1000,"-")</f>
        <v>-</v>
      </c>
      <c r="G33" s="30" t="str">
        <f>IFERROR(VLOOKUP(CONCATENATE($B33,"_",G$4,"_",$C$85,"_",$C$84),Data_for_IC_trend_tables!$A$1:$G$49194,7,FALSE)*1000,"-")</f>
        <v>-</v>
      </c>
      <c r="H33" s="30" t="str">
        <f>IFERROR(VLOOKUP(CONCATENATE($B33,"_",H$4,"_",$C$85,"_",$C$84),Data_for_IC_trend_tables!$A$1:$G$49194,7,FALSE)*1000,"-")</f>
        <v>-</v>
      </c>
      <c r="I33" s="30" t="str">
        <f>IFERROR(VLOOKUP(CONCATENATE($B33,"_",I$4,"_",$C$85,"_",$C$84),Data_for_IC_trend_tables!$A$1:$G$49194,7,FALSE)*1000,"-")</f>
        <v>-</v>
      </c>
      <c r="J33" s="30" t="str">
        <f>IFERROR(VLOOKUP(CONCATENATE($B33,"_",J$4,"_",$C$85,"_",$C$84),Data_for_IC_trend_tables!$A$1:$G$49194,7,FALSE)*1000,"-")</f>
        <v>-</v>
      </c>
      <c r="K33" s="30" t="str">
        <f>IFERROR(VLOOKUP(CONCATENATE($B33,"_",K$4,"_",$C$85,"_",$C$84),Data_for_IC_trend_tables!$A$1:$G$49194,7,FALSE)*1000,"-")</f>
        <v>-</v>
      </c>
      <c r="L33" s="30" t="str">
        <f>IFERROR(VLOOKUP(CONCATENATE($B33,"_",L$4,"_",$C$85,"_",$C$84),Data_for_IC_trend_tables!$A$1:$G$49194,7,FALSE)*1000,"-")</f>
        <v>-</v>
      </c>
      <c r="M33" s="30" t="str">
        <f>IFERROR(VLOOKUP(CONCATENATE($B33,"_",M$4,"_",$C$85,"_",$C$84),Data_for_IC_trend_tables!$A$1:$G$49194,7,FALSE)*1000,"-")</f>
        <v>-</v>
      </c>
      <c r="N33" s="30" t="str">
        <f>IFERROR(VLOOKUP(CONCATENATE($B33,"_",N$4,"_",$C$85,"_",$C$84),Data_for_IC_trend_tables!$A$1:$G$49194,7,FALSE)*1000,"-")</f>
        <v>-</v>
      </c>
      <c r="O33" s="30">
        <f>IFERROR(VLOOKUP(CONCATENATE($B33,"_",O$4,"_",$C$85,"_",$C$84),Data_for_IC_trend_tables!$A$1:$G$49194,7,FALSE)*1000,"-")</f>
        <v>19.420517395424898</v>
      </c>
      <c r="P33" s="30">
        <f>IFERROR(VLOOKUP(CONCATENATE($B33,"_",P$4,"_",$C$85,"_",$C$84),Data_for_IC_trend_tables!$A$1:$G$49194,7,FALSE)*1000,"-")</f>
        <v>18.646824741996699</v>
      </c>
      <c r="Q33" s="30">
        <f>IFERROR(VLOOKUP(CONCATENATE($B33,"_",Q$4,"_",$C$85,"_",$C$84),Data_for_IC_trend_tables!$A$1:$G$49194,7,FALSE)*1000,"-")</f>
        <v>16.985192676364299</v>
      </c>
      <c r="R33" s="30">
        <f>IFERROR(VLOOKUP(CONCATENATE($B33,"_",R$4,"_",$C$85,"_",$C$84),Data_for_IC_trend_tables!$A$1:$G$49194,7,FALSE)*1000,"-")</f>
        <v>18.071222434786002</v>
      </c>
      <c r="S33" s="30">
        <f>IFERROR(VLOOKUP(CONCATENATE($B33,"_",S$4,"_",$C$85,"_",$C$84),Data_for_IC_trend_tables!$A$1:$G$49194,7,FALSE)*1000,"-")</f>
        <v>15.221260837190199</v>
      </c>
      <c r="T33" s="30">
        <f>IFERROR(VLOOKUP(CONCATENATE($B33,"_",T$4,"_",$C$85,"_",$C$84),Data_for_IC_trend_tables!$A$1:$G$49194,7,FALSE)*1000,"-")</f>
        <v>9.3559474897852191</v>
      </c>
      <c r="U33" s="30">
        <f>IFERROR(VLOOKUP(CONCATENATE($B33,"_",U$4,"_",$C$85,"_",$C$84),Data_for_IC_trend_tables!$A$1:$G$49194,7,FALSE)*1000,"-")</f>
        <v>8.6268062451151089</v>
      </c>
      <c r="V33" s="30">
        <f>IFERROR(VLOOKUP(CONCATENATE($B33,"_",V$4,"_",$C$85,"_",$C$84),Data_for_IC_trend_tables!$A$1:$G$49194,7,FALSE)*1000,"-")</f>
        <v>5.9005256559475097</v>
      </c>
      <c r="W33" s="30">
        <f>IFERROR(VLOOKUP(CONCATENATE($B33,"_",W$4,"_",$C$85,"_",$C$84),Data_for_IC_trend_tables!$A$1:$G$49194,7,FALSE)*1000,"-")</f>
        <v>2.3541637655675602</v>
      </c>
      <c r="X33" s="30">
        <f>IFERROR(VLOOKUP(CONCATENATE($B33,"_",X$4,"_",$C$85,"_",$C$84),Data_for_IC_trend_tables!$A$1:$G$49194,7,FALSE)*1000,"-")</f>
        <v>1.7105949496134101</v>
      </c>
      <c r="Y33" s="30">
        <f>IFERROR(VLOOKUP(CONCATENATE($B33,"_",Y$4,"_",$C$85,"_",$C$84),Data_for_IC_trend_tables!$A$1:$G$49194,7,FALSE)*1000,"-")</f>
        <v>1.53522256682383</v>
      </c>
      <c r="Z33" s="30">
        <f>IFERROR(VLOOKUP(CONCATENATE($B33,"_",Z$4,"_",$C$85,"_",$C$84),Data_for_IC_trend_tables!$A$1:$G$49194,7,FALSE)*1000,"-")</f>
        <v>1.60000862672303</v>
      </c>
      <c r="AA33" s="30">
        <f>IFERROR(VLOOKUP(CONCATENATE($B33,"_",AA$4,"_",$C$85,"_",$C$84),Data_for_IC_trend_tables!$A$1:$G$49194,7,FALSE)*1000,"-")</f>
        <v>1.6494658602161401</v>
      </c>
      <c r="AB33" s="30">
        <f>IFERROR(VLOOKUP(CONCATENATE($B33,"_",AB$4,"_",$C$85,"_",$C$84),Data_for_IC_trend_tables!$A$1:$G$49194,7,FALSE)*1000,"-")</f>
        <v>1.7891225907210901</v>
      </c>
      <c r="AC33" s="30">
        <f>IFERROR(VLOOKUP(CONCATENATE($B33,"_",AC$4,"_",$C$85,"_",$C$84),Data_for_IC_trend_tables!$A$1:$G$49194,7,FALSE)*1000,"-")</f>
        <v>1.98578978738207</v>
      </c>
      <c r="AD33" s="30">
        <f>IFERROR(VLOOKUP(CONCATENATE($B33,"_",AD$4,"_",$C$85,"_",$C$84),Data_for_IC_trend_tables!$A$1:$G$49194,7,FALSE)*1000,"-")</f>
        <v>2.03888578886118</v>
      </c>
      <c r="AE33" s="30">
        <f>IFERROR(VLOOKUP(CONCATENATE($B33,"_",AE$4,"_",$C$85,"_",$C$84),Data_for_IC_trend_tables!$A$1:$G$49194,7,FALSE)*1000,"-")</f>
        <v>1.9325323440770901</v>
      </c>
      <c r="AF33" s="30">
        <f>IFERROR(VLOOKUP(CONCATENATE($B33,"_",AF$4,"_",$C$85,"_",$C$84),Data_for_IC_trend_tables!$A$1:$G$49194,7,FALSE)*1000,"-")</f>
        <v>1.9596043435365103</v>
      </c>
      <c r="AG33" s="30">
        <f>IFERROR(VLOOKUP(CONCATENATE($B33,"_",AG$4,"_",$C$85,"_",$C$84),Data_for_IC_trend_tables!$A$1:$G$49194,7,FALSE)*1000,"-")</f>
        <v>2.1544858241755902</v>
      </c>
      <c r="AH33" s="30">
        <f>IFERROR(VLOOKUP(CONCATENATE($B33,"_",AH$4,"_",$C$85,"_",$C$84),Data_for_IC_trend_tables!$A$1:$G$49194,7,FALSE)*1000,"-")</f>
        <v>1.8061189164112998</v>
      </c>
      <c r="AI33" s="30">
        <f>IFERROR(VLOOKUP(CONCATENATE($B33,"_",AI$4,"_",$C$85,"_",$C$84),Data_for_IC_trend_tables!$A$1:$G$49194,7,FALSE)*1000,"-")</f>
        <v>1.8764647675777402</v>
      </c>
      <c r="AJ33" s="30">
        <f>IFERROR(VLOOKUP(CONCATENATE($B33,"_",AJ$4,"_",$C$85,"_",$C$84),Data_for_IC_trend_tables!$A$1:$G$49194,7,FALSE)*1000,"-")</f>
        <v>2.0926282658369098</v>
      </c>
      <c r="AK33" s="30">
        <f>IFERROR(VLOOKUP(CONCATENATE($B33,"_",AK$4,"_",$C$85,"_",$C$84),Data_for_IC_trend_tables!$A$1:$G$49194,7,FALSE)*1000,"-")</f>
        <v>1.8626284464636</v>
      </c>
      <c r="AL33" s="30">
        <f>IFERROR(VLOOKUP(CONCATENATE($B33,"_",AL$4,"_",$C$85,"_",$C$84),Data_for_IC_trend_tables!$A$1:$G$49194,7,FALSE)*1000,"-")</f>
        <v>1.7482417281223499</v>
      </c>
      <c r="AM33" s="30">
        <f>IFERROR(VLOOKUP(CONCATENATE($B33,"_",AM$4,"_",$C$85,"_",$C$84),Data_for_IC_trend_tables!$A$1:$G$49194,7,FALSE)*1000,"-")</f>
        <v>1.7855289406788399</v>
      </c>
      <c r="AN33" s="30">
        <f>IFERROR(VLOOKUP(CONCATENATE($B33,"_",AN$4,"_",$C$85,"_",$C$84),Data_for_IC_trend_tables!$A$1:$G$49194,7,FALSE)*1000,"-")</f>
        <v>1.8548560488211501</v>
      </c>
      <c r="AO33" s="30">
        <f>IFERROR(VLOOKUP(CONCATENATE($B33,"_",AO$4,"_",$C$85,"_",$C$84),Data_for_IC_trend_tables!$A$1:$G$49194,7,FALSE)*1000,"-")</f>
        <v>1.9375707754607299</v>
      </c>
      <c r="AP33" s="30">
        <f>IFERROR(VLOOKUP(CONCATENATE($B33,"_",AP$4,"_",$C$85,"_",$C$84),Data_for_IC_trend_tables!$A$1:$G$49194,7,FALSE)*1000,"-")</f>
        <v>1.66650974442433</v>
      </c>
      <c r="AQ33" s="30">
        <f>IFERROR(VLOOKUP(CONCATENATE($B33,"_",AQ$4,"_",$C$85,"_",$C$84),Data_for_IC_trend_tables!$A$1:$G$49194,7,FALSE)*1000,"-")</f>
        <v>1.72803204793025</v>
      </c>
      <c r="AR33" s="30">
        <f>IFERROR(VLOOKUP(CONCATENATE($B33,"_",AR$4,"_",$C$85,"_",$C$84),Data_for_IC_trend_tables!$A$1:$G$49194,7,FALSE)*1000,"-")</f>
        <v>1.71788997503812</v>
      </c>
      <c r="AS33" s="30">
        <f>IFERROR(VLOOKUP(CONCATENATE($B33,"_",AS$4,"_",$C$85,"_",$C$84),Data_for_IC_trend_tables!$A$1:$G$49194,7,FALSE)*1000,"-")</f>
        <v>1.45748365558491</v>
      </c>
      <c r="AT33" s="30">
        <f>IFERROR(VLOOKUP(CONCATENATE($B33,"_",AT$4,"_",$C$85,"_",$C$84),Data_for_IC_trend_tables!$A$1:$G$49194,7,FALSE)*1000,"-")</f>
        <v>1.5779173704478699</v>
      </c>
      <c r="AU33" s="30">
        <f>IFERROR(VLOOKUP(CONCATENATE($B33,"_",AU$4,"_",$C$85,"_",$C$84),Data_for_IC_trend_tables!$A$1:$G$49194,7,FALSE)*1000,"-")</f>
        <v>1.54242139775238</v>
      </c>
      <c r="AV33" s="269"/>
      <c r="AW33" s="30">
        <f>IFERROR(VLOOKUP(CONCATENATE($B33,"_",AW$4,"_",$C$85,"_",$C$84),Data_for_IC_trend_tables!$A$1:$G$49194,7,FALSE)*1000,"-")</f>
        <v>1.54242139775238</v>
      </c>
      <c r="AX33" s="89">
        <f>O33</f>
        <v>19.420517395424898</v>
      </c>
      <c r="AY33" s="38" t="str">
        <f t="shared" si="13"/>
        <v>Yes</v>
      </c>
      <c r="AZ33" s="58">
        <f t="shared" si="14"/>
        <v>-0.92057773918444896</v>
      </c>
      <c r="BA33" s="32" t="s">
        <v>76</v>
      </c>
    </row>
    <row r="34" spans="2:53" s="3" customFormat="1" x14ac:dyDescent="0.2">
      <c r="B34" s="53" t="s">
        <v>162</v>
      </c>
      <c r="C34" s="55" t="s">
        <v>25</v>
      </c>
      <c r="D34" s="56"/>
      <c r="E34" s="30" t="str">
        <f>IFERROR(VLOOKUP(CONCATENATE($B34,"_",E$4,"_",$C$85,"_",$C$84),Data_for_IC_trend_tables!$A$1:$G$49194,7,FALSE)*1000,"-")</f>
        <v>-</v>
      </c>
      <c r="F34" s="30" t="str">
        <f>IFERROR(VLOOKUP(CONCATENATE($B34,"_",F$4,"_",$C$85,"_",$C$84),Data_for_IC_trend_tables!$A$1:$G$49194,7,FALSE)*1000,"-")</f>
        <v>-</v>
      </c>
      <c r="G34" s="30" t="str">
        <f>IFERROR(VLOOKUP(CONCATENATE($B34,"_",G$4,"_",$C$85,"_",$C$84),Data_for_IC_trend_tables!$A$1:$G$49194,7,FALSE)*1000,"-")</f>
        <v>-</v>
      </c>
      <c r="H34" s="30" t="str">
        <f>IFERROR(VLOOKUP(CONCATENATE($B34,"_",H$4,"_",$C$85,"_",$C$84),Data_for_IC_trend_tables!$A$1:$G$49194,7,FALSE)*1000,"-")</f>
        <v>-</v>
      </c>
      <c r="I34" s="30" t="str">
        <f>IFERROR(VLOOKUP(CONCATENATE($B34,"_",I$4,"_",$C$85,"_",$C$84),Data_for_IC_trend_tables!$A$1:$G$49194,7,FALSE)*1000,"-")</f>
        <v>-</v>
      </c>
      <c r="J34" s="30" t="str">
        <f>IFERROR(VLOOKUP(CONCATENATE($B34,"_",J$4,"_",$C$85,"_",$C$84),Data_for_IC_trend_tables!$A$1:$G$49194,7,FALSE)*1000,"-")</f>
        <v>-</v>
      </c>
      <c r="K34" s="30" t="str">
        <f>IFERROR(VLOOKUP(CONCATENATE($B34,"_",K$4,"_",$C$85,"_",$C$84),Data_for_IC_trend_tables!$A$1:$G$49194,7,FALSE)*1000,"-")</f>
        <v>-</v>
      </c>
      <c r="L34" s="30" t="str">
        <f>IFERROR(VLOOKUP(CONCATENATE($B34,"_",L$4,"_",$C$85,"_",$C$84),Data_for_IC_trend_tables!$A$1:$G$49194,7,FALSE)*1000,"-")</f>
        <v>-</v>
      </c>
      <c r="M34" s="30" t="str">
        <f>IFERROR(VLOOKUP(CONCATENATE($B34,"_",M$4,"_",$C$85,"_",$C$84),Data_for_IC_trend_tables!$A$1:$G$49194,7,FALSE)*1000,"-")</f>
        <v>-</v>
      </c>
      <c r="N34" s="30" t="str">
        <f>IFERROR(VLOOKUP(CONCATENATE($B34,"_",N$4,"_",$C$85,"_",$C$84),Data_for_IC_trend_tables!$A$1:$G$49194,7,FALSE)*1000,"-")</f>
        <v>-</v>
      </c>
      <c r="O34" s="30">
        <f>IFERROR(VLOOKUP(CONCATENATE($B34,"_",O$4,"_",$C$85,"_",$C$84),Data_for_IC_trend_tables!$A$1:$G$49194,7,FALSE)*1000,"-")</f>
        <v>0.42284381791335401</v>
      </c>
      <c r="P34" s="30">
        <f>IFERROR(VLOOKUP(CONCATENATE($B34,"_",P$4,"_",$C$85,"_",$C$84),Data_for_IC_trend_tables!$A$1:$G$49194,7,FALSE)*1000,"-")</f>
        <v>0.42004024806498996</v>
      </c>
      <c r="Q34" s="30">
        <f>IFERROR(VLOOKUP(CONCATENATE($B34,"_",Q$4,"_",$C$85,"_",$C$84),Data_for_IC_trend_tables!$A$1:$G$49194,7,FALSE)*1000,"-")</f>
        <v>0.43880497768346499</v>
      </c>
      <c r="R34" s="30">
        <f>IFERROR(VLOOKUP(CONCATENATE($B34,"_",R$4,"_",$C$85,"_",$C$84),Data_for_IC_trend_tables!$A$1:$G$49194,7,FALSE)*1000,"-")</f>
        <v>0.53209206350790106</v>
      </c>
      <c r="S34" s="30">
        <f>IFERROR(VLOOKUP(CONCATENATE($B34,"_",S$4,"_",$C$85,"_",$C$84),Data_for_IC_trend_tables!$A$1:$G$49194,7,FALSE)*1000,"-")</f>
        <v>0.53202109563005195</v>
      </c>
      <c r="T34" s="30">
        <f>IFERROR(VLOOKUP(CONCATENATE($B34,"_",T$4,"_",$C$85,"_",$C$84),Data_for_IC_trend_tables!$A$1:$G$49194,7,FALSE)*1000,"-")</f>
        <v>0.52203337088592505</v>
      </c>
      <c r="U34" s="30">
        <f>IFERROR(VLOOKUP(CONCATENATE($B34,"_",U$4,"_",$C$85,"_",$C$84),Data_for_IC_trend_tables!$A$1:$G$49194,7,FALSE)*1000,"-")</f>
        <v>0.54295134555839197</v>
      </c>
      <c r="V34" s="30">
        <f>IFERROR(VLOOKUP(CONCATENATE($B34,"_",V$4,"_",$C$85,"_",$C$84),Data_for_IC_trend_tables!$A$1:$G$49194,7,FALSE)*1000,"-")</f>
        <v>0.56859672810029804</v>
      </c>
      <c r="W34" s="30">
        <f>IFERROR(VLOOKUP(CONCATENATE($B34,"_",W$4,"_",$C$85,"_",$C$84),Data_for_IC_trend_tables!$A$1:$G$49194,7,FALSE)*1000,"-")</f>
        <v>0.57958715223114499</v>
      </c>
      <c r="X34" s="30">
        <f>IFERROR(VLOOKUP(CONCATENATE($B34,"_",X$4,"_",$C$85,"_",$C$84),Data_for_IC_trend_tables!$A$1:$G$49194,7,FALSE)*1000,"-")</f>
        <v>0.58125584352933202</v>
      </c>
      <c r="Y34" s="30">
        <f>IFERROR(VLOOKUP(CONCATENATE($B34,"_",Y$4,"_",$C$85,"_",$C$84),Data_for_IC_trend_tables!$A$1:$G$49194,7,FALSE)*1000,"-")</f>
        <v>0.58464575351341908</v>
      </c>
      <c r="Z34" s="30">
        <f>IFERROR(VLOOKUP(CONCATENATE($B34,"_",Z$4,"_",$C$85,"_",$C$84),Data_for_IC_trend_tables!$A$1:$G$49194,7,FALSE)*1000,"-")</f>
        <v>0.59189405014725804</v>
      </c>
      <c r="AA34" s="30">
        <f>IFERROR(VLOOKUP(CONCATENATE($B34,"_",AA$4,"_",$C$85,"_",$C$84),Data_for_IC_trend_tables!$A$1:$G$49194,7,FALSE)*1000,"-")</f>
        <v>0.59018245925896007</v>
      </c>
      <c r="AB34" s="30">
        <f>IFERROR(VLOOKUP(CONCATENATE($B34,"_",AB$4,"_",$C$85,"_",$C$84),Data_for_IC_trend_tables!$A$1:$G$49194,7,FALSE)*1000,"-")</f>
        <v>0.61224729794716193</v>
      </c>
      <c r="AC34" s="30">
        <f>IFERROR(VLOOKUP(CONCATENATE($B34,"_",AC$4,"_",$C$85,"_",$C$84),Data_for_IC_trend_tables!$A$1:$G$49194,7,FALSE)*1000,"-")</f>
        <v>0.61412555217396403</v>
      </c>
      <c r="AD34" s="30">
        <f>IFERROR(VLOOKUP(CONCATENATE($B34,"_",AD$4,"_",$C$85,"_",$C$84),Data_for_IC_trend_tables!$A$1:$G$49194,7,FALSE)*1000,"-")</f>
        <v>0.575047447761315</v>
      </c>
      <c r="AE34" s="30">
        <f>IFERROR(VLOOKUP(CONCATENATE($B34,"_",AE$4,"_",$C$85,"_",$C$84),Data_for_IC_trend_tables!$A$1:$G$49194,7,FALSE)*1000,"-")</f>
        <v>0.59207488818088694</v>
      </c>
      <c r="AF34" s="30">
        <f>IFERROR(VLOOKUP(CONCATENATE($B34,"_",AF$4,"_",$C$85,"_",$C$84),Data_for_IC_trend_tables!$A$1:$G$49194,7,FALSE)*1000,"-")</f>
        <v>0.587434617227098</v>
      </c>
      <c r="AG34" s="30">
        <f>IFERROR(VLOOKUP(CONCATENATE($B34,"_",AG$4,"_",$C$85,"_",$C$84),Data_for_IC_trend_tables!$A$1:$G$49194,7,FALSE)*1000,"-")</f>
        <v>0.59150777687747502</v>
      </c>
      <c r="AH34" s="30">
        <f>IFERROR(VLOOKUP(CONCATENATE($B34,"_",AH$4,"_",$C$85,"_",$C$84),Data_for_IC_trend_tables!$A$1:$G$49194,7,FALSE)*1000,"-")</f>
        <v>0.613368330029473</v>
      </c>
      <c r="AI34" s="30">
        <f>IFERROR(VLOOKUP(CONCATENATE($B34,"_",AI$4,"_",$C$85,"_",$C$84),Data_for_IC_trend_tables!$A$1:$G$49194,7,FALSE)*1000,"-")</f>
        <v>0.61328651142206603</v>
      </c>
      <c r="AJ34" s="30">
        <f>IFERROR(VLOOKUP(CONCATENATE($B34,"_",AJ$4,"_",$C$85,"_",$C$84),Data_for_IC_trend_tables!$A$1:$G$49194,7,FALSE)*1000,"-")</f>
        <v>0.453119782897214</v>
      </c>
      <c r="AK34" s="30">
        <f>IFERROR(VLOOKUP(CONCATENATE($B34,"_",AK$4,"_",$C$85,"_",$C$84),Data_for_IC_trend_tables!$A$1:$G$49194,7,FALSE)*1000,"-")</f>
        <v>0.59086264776608499</v>
      </c>
      <c r="AL34" s="30">
        <f>IFERROR(VLOOKUP(CONCATENATE($B34,"_",AL$4,"_",$C$85,"_",$C$84),Data_for_IC_trend_tables!$A$1:$G$49194,7,FALSE)*1000,"-")</f>
        <v>0.53937904703070294</v>
      </c>
      <c r="AM34" s="30">
        <f>IFERROR(VLOOKUP(CONCATENATE($B34,"_",AM$4,"_",$C$85,"_",$C$84),Data_for_IC_trend_tables!$A$1:$G$49194,7,FALSE)*1000,"-")</f>
        <v>0.57053596465756196</v>
      </c>
      <c r="AN34" s="30">
        <f>IFERROR(VLOOKUP(CONCATENATE($B34,"_",AN$4,"_",$C$85,"_",$C$84),Data_for_IC_trend_tables!$A$1:$G$49194,7,FALSE)*1000,"-")</f>
        <v>0.52564783180049002</v>
      </c>
      <c r="AO34" s="30">
        <f>IFERROR(VLOOKUP(CONCATENATE($B34,"_",AO$4,"_",$C$85,"_",$C$84),Data_for_IC_trend_tables!$A$1:$G$49194,7,FALSE)*1000,"-")</f>
        <v>0.51536112883512397</v>
      </c>
      <c r="AP34" s="30">
        <f>IFERROR(VLOOKUP(CONCATENATE($B34,"_",AP$4,"_",$C$85,"_",$C$84),Data_for_IC_trend_tables!$A$1:$G$49194,7,FALSE)*1000,"-")</f>
        <v>0.495128366798193</v>
      </c>
      <c r="AQ34" s="30">
        <f>IFERROR(VLOOKUP(CONCATENATE($B34,"_",AQ$4,"_",$C$85,"_",$C$84),Data_for_IC_trend_tables!$A$1:$G$49194,7,FALSE)*1000,"-")</f>
        <v>0.51620697640422197</v>
      </c>
      <c r="AR34" s="30">
        <f>IFERROR(VLOOKUP(CONCATENATE($B34,"_",AR$4,"_",$C$85,"_",$C$84),Data_for_IC_trend_tables!$A$1:$G$49194,7,FALSE)*1000,"-")</f>
        <v>0.51093210266006495</v>
      </c>
      <c r="AS34" s="30">
        <f>IFERROR(VLOOKUP(CONCATENATE($B34,"_",AS$4,"_",$C$85,"_",$C$84),Data_for_IC_trend_tables!$A$1:$G$49194,7,FALSE)*1000,"-")</f>
        <v>0.410071032312813</v>
      </c>
      <c r="AT34" s="30">
        <f>IFERROR(VLOOKUP(CONCATENATE($B34,"_",AT$4,"_",$C$85,"_",$C$84),Data_for_IC_trend_tables!$A$1:$G$49194,7,FALSE)*1000,"-")</f>
        <v>0.46229205717240995</v>
      </c>
      <c r="AU34" s="30">
        <f>IFERROR(VLOOKUP(CONCATENATE($B34,"_",AU$4,"_",$C$85,"_",$C$84),Data_for_IC_trend_tables!$A$1:$G$49194,7,FALSE)*1000,"-")</f>
        <v>0.483285410621134</v>
      </c>
      <c r="AV34" s="269"/>
      <c r="AW34" s="30">
        <f>IFERROR(VLOOKUP(CONCATENATE($B34,"_",AW$4,"_",$C$85,"_",$C$84),Data_for_IC_trend_tables!$A$1:$G$49194,7,FALSE)*1000,"-")</f>
        <v>0.483285410621134</v>
      </c>
      <c r="AX34" s="89"/>
      <c r="AY34" s="38" t="str">
        <f t="shared" si="0"/>
        <v/>
      </c>
      <c r="AZ34" s="58" t="str">
        <f t="shared" si="1"/>
        <v/>
      </c>
      <c r="BA34" s="31"/>
    </row>
    <row r="35" spans="2:53" s="17" customFormat="1" x14ac:dyDescent="0.2">
      <c r="B35" s="100" t="s">
        <v>163</v>
      </c>
      <c r="C35" s="55" t="s">
        <v>49</v>
      </c>
      <c r="D35" s="56">
        <v>1990</v>
      </c>
      <c r="E35" s="30" t="str">
        <f>IFERROR(VLOOKUP(CONCATENATE($B35,"_",E$4,"_",$C$85,"_",$C$84),Data_for_IC_trend_tables!$A$1:$G$49194,7,FALSE)*1000,"-")</f>
        <v>-</v>
      </c>
      <c r="F35" s="30" t="str">
        <f>IFERROR(VLOOKUP(CONCATENATE($B35,"_",F$4,"_",$C$85,"_",$C$84),Data_for_IC_trend_tables!$A$1:$G$49194,7,FALSE)*1000,"-")</f>
        <v>-</v>
      </c>
      <c r="G35" s="30" t="str">
        <f>IFERROR(VLOOKUP(CONCATENATE($B35,"_",G$4,"_",$C$85,"_",$C$84),Data_for_IC_trend_tables!$A$1:$G$49194,7,FALSE)*1000,"-")</f>
        <v>-</v>
      </c>
      <c r="H35" s="30" t="str">
        <f>IFERROR(VLOOKUP(CONCATENATE($B35,"_",H$4,"_",$C$85,"_",$C$84),Data_for_IC_trend_tables!$A$1:$G$49194,7,FALSE)*1000,"-")</f>
        <v>-</v>
      </c>
      <c r="I35" s="30" t="str">
        <f>IFERROR(VLOOKUP(CONCATENATE($B35,"_",I$4,"_",$C$85,"_",$C$84),Data_for_IC_trend_tables!$A$1:$G$49194,7,FALSE)*1000,"-")</f>
        <v>-</v>
      </c>
      <c r="J35" s="30" t="str">
        <f>IFERROR(VLOOKUP(CONCATENATE($B35,"_",J$4,"_",$C$85,"_",$C$84),Data_for_IC_trend_tables!$A$1:$G$49194,7,FALSE)*1000,"-")</f>
        <v>-</v>
      </c>
      <c r="K35" s="30" t="str">
        <f>IFERROR(VLOOKUP(CONCATENATE($B35,"_",K$4,"_",$C$85,"_",$C$84),Data_for_IC_trend_tables!$A$1:$G$49194,7,FALSE)*1000,"-")</f>
        <v>-</v>
      </c>
      <c r="L35" s="30" t="str">
        <f>IFERROR(VLOOKUP(CONCATENATE($B35,"_",L$4,"_",$C$85,"_",$C$84),Data_for_IC_trend_tables!$A$1:$G$49194,7,FALSE)*1000,"-")</f>
        <v>-</v>
      </c>
      <c r="M35" s="30" t="str">
        <f>IFERROR(VLOOKUP(CONCATENATE($B35,"_",M$4,"_",$C$85,"_",$C$84),Data_for_IC_trend_tables!$A$1:$G$49194,7,FALSE)*1000,"-")</f>
        <v>-</v>
      </c>
      <c r="N35" s="30" t="str">
        <f>IFERROR(VLOOKUP(CONCATENATE($B35,"_",N$4,"_",$C$85,"_",$C$84),Data_for_IC_trend_tables!$A$1:$G$49194,7,FALSE)*1000,"-")</f>
        <v>-</v>
      </c>
      <c r="O35" s="30">
        <f>IFERROR(VLOOKUP(CONCATENATE($B35,"_",O$4,"_",$C$85,"_",$C$84),Data_for_IC_trend_tables!$A$1:$G$49194,7,FALSE)*1000,"-")</f>
        <v>8.0378542008836806</v>
      </c>
      <c r="P35" s="30">
        <f>IFERROR(VLOOKUP(CONCATENATE($B35,"_",P$4,"_",$C$85,"_",$C$84),Data_for_IC_trend_tables!$A$1:$G$49194,7,FALSE)*1000,"-")</f>
        <v>5.9385542643922502</v>
      </c>
      <c r="Q35" s="30">
        <f>IFERROR(VLOOKUP(CONCATENATE($B35,"_",Q$4,"_",$C$85,"_",$C$84),Data_for_IC_trend_tables!$A$1:$G$49194,7,FALSE)*1000,"-")</f>
        <v>3.69366714247424</v>
      </c>
      <c r="R35" s="30">
        <f>IFERROR(VLOOKUP(CONCATENATE($B35,"_",R$4,"_",$C$85,"_",$C$84),Data_for_IC_trend_tables!$A$1:$G$49194,7,FALSE)*1000,"-")</f>
        <v>2.2054650515642997</v>
      </c>
      <c r="S35" s="30">
        <f>IFERROR(VLOOKUP(CONCATENATE($B35,"_",S$4,"_",$C$85,"_",$C$84),Data_for_IC_trend_tables!$A$1:$G$49194,7,FALSE)*1000,"-")</f>
        <v>2.09376435604374</v>
      </c>
      <c r="T35" s="30">
        <f>IFERROR(VLOOKUP(CONCATENATE($B35,"_",T$4,"_",$C$85,"_",$C$84),Data_for_IC_trend_tables!$A$1:$G$49194,7,FALSE)*1000,"-")</f>
        <v>1.3394887158983801</v>
      </c>
      <c r="U35" s="30">
        <f>IFERROR(VLOOKUP(CONCATENATE($B35,"_",U$4,"_",$C$85,"_",$C$84),Data_for_IC_trend_tables!$A$1:$G$49194,7,FALSE)*1000,"-")</f>
        <v>1.6531312170732901</v>
      </c>
      <c r="V35" s="30">
        <f>IFERROR(VLOOKUP(CONCATENATE($B35,"_",V$4,"_",$C$85,"_",$C$84),Data_for_IC_trend_tables!$A$1:$G$49194,7,FALSE)*1000,"-")</f>
        <v>1.2176044760225799</v>
      </c>
      <c r="W35" s="30">
        <f>IFERROR(VLOOKUP(CONCATENATE($B35,"_",W$4,"_",$C$85,"_",$C$84),Data_for_IC_trend_tables!$A$1:$G$49194,7,FALSE)*1000,"-")</f>
        <v>0.97612527842743091</v>
      </c>
      <c r="X35" s="30">
        <f>IFERROR(VLOOKUP(CONCATENATE($B35,"_",X$4,"_",$C$85,"_",$C$84),Data_for_IC_trend_tables!$A$1:$G$49194,7,FALSE)*1000,"-")</f>
        <v>0.78373993927850694</v>
      </c>
      <c r="Y35" s="30">
        <f>IFERROR(VLOOKUP(CONCATENATE($B35,"_",Y$4,"_",$C$85,"_",$C$84),Data_for_IC_trend_tables!$A$1:$G$49194,7,FALSE)*1000,"-")</f>
        <v>0.83654081331087504</v>
      </c>
      <c r="Z35" s="30">
        <f>IFERROR(VLOOKUP(CONCATENATE($B35,"_",Z$4,"_",$C$85,"_",$C$84),Data_for_IC_trend_tables!$A$1:$G$49194,7,FALSE)*1000,"-")</f>
        <v>0.759116882215642</v>
      </c>
      <c r="AA35" s="30">
        <f>IFERROR(VLOOKUP(CONCATENATE($B35,"_",AA$4,"_",$C$85,"_",$C$84),Data_for_IC_trend_tables!$A$1:$G$49194,7,FALSE)*1000,"-")</f>
        <v>0.94502820348434302</v>
      </c>
      <c r="AB35" s="30">
        <f>IFERROR(VLOOKUP(CONCATENATE($B35,"_",AB$4,"_",$C$85,"_",$C$84),Data_for_IC_trend_tables!$A$1:$G$49194,7,FALSE)*1000,"-")</f>
        <v>1.1836927645227</v>
      </c>
      <c r="AC35" s="30">
        <f>IFERROR(VLOOKUP(CONCATENATE($B35,"_",AC$4,"_",$C$85,"_",$C$84),Data_for_IC_trend_tables!$A$1:$G$49194,7,FALSE)*1000,"-")</f>
        <v>1.0490204116808299</v>
      </c>
      <c r="AD35" s="30">
        <f>IFERROR(VLOOKUP(CONCATENATE($B35,"_",AD$4,"_",$C$85,"_",$C$84),Data_for_IC_trend_tables!$A$1:$G$49194,7,FALSE)*1000,"-")</f>
        <v>1.0270253332280901</v>
      </c>
      <c r="AE35" s="30">
        <f>IFERROR(VLOOKUP(CONCATENATE($B35,"_",AE$4,"_",$C$85,"_",$C$84),Data_for_IC_trend_tables!$A$1:$G$49194,7,FALSE)*1000,"-")</f>
        <v>1.0892740223299699</v>
      </c>
      <c r="AF35" s="30">
        <f>IFERROR(VLOOKUP(CONCATENATE($B35,"_",AF$4,"_",$C$85,"_",$C$84),Data_for_IC_trend_tables!$A$1:$G$49194,7,FALSE)*1000,"-")</f>
        <v>0.85999882584121001</v>
      </c>
      <c r="AG35" s="30">
        <f>IFERROR(VLOOKUP(CONCATENATE($B35,"_",AG$4,"_",$C$85,"_",$C$84),Data_for_IC_trend_tables!$A$1:$G$49194,7,FALSE)*1000,"-")</f>
        <v>1.07500000585864</v>
      </c>
      <c r="AH35" s="30">
        <f>IFERROR(VLOOKUP(CONCATENATE($B35,"_",AH$4,"_",$C$85,"_",$C$84),Data_for_IC_trend_tables!$A$1:$G$49194,7,FALSE)*1000,"-")</f>
        <v>0.9662977328945439</v>
      </c>
      <c r="AI35" s="30">
        <f>IFERROR(VLOOKUP(CONCATENATE($B35,"_",AI$4,"_",$C$85,"_",$C$84),Data_for_IC_trend_tables!$A$1:$G$49194,7,FALSE)*1000,"-")</f>
        <v>0.90146672494892999</v>
      </c>
      <c r="AJ35" s="30">
        <f>IFERROR(VLOOKUP(CONCATENATE($B35,"_",AJ$4,"_",$C$85,"_",$C$84),Data_for_IC_trend_tables!$A$1:$G$49194,7,FALSE)*1000,"-")</f>
        <v>1.1420671968904201</v>
      </c>
      <c r="AK35" s="30">
        <f>IFERROR(VLOOKUP(CONCATENATE($B35,"_",AK$4,"_",$C$85,"_",$C$84),Data_for_IC_trend_tables!$A$1:$G$49194,7,FALSE)*1000,"-")</f>
        <v>0.92386128529577205</v>
      </c>
      <c r="AL35" s="30">
        <f>IFERROR(VLOOKUP(CONCATENATE($B35,"_",AL$4,"_",$C$85,"_",$C$84),Data_for_IC_trend_tables!$A$1:$G$49194,7,FALSE)*1000,"-")</f>
        <v>1.33575859748625</v>
      </c>
      <c r="AM35" s="30">
        <f>IFERROR(VLOOKUP(CONCATENATE($B35,"_",AM$4,"_",$C$85,"_",$C$84),Data_for_IC_trend_tables!$A$1:$G$49194,7,FALSE)*1000,"-")</f>
        <v>1.1438916085042101</v>
      </c>
      <c r="AN35" s="30">
        <f>IFERROR(VLOOKUP(CONCATENATE($B35,"_",AN$4,"_",$C$85,"_",$C$84),Data_for_IC_trend_tables!$A$1:$G$49194,7,FALSE)*1000,"-")</f>
        <v>1.3172859587386698</v>
      </c>
      <c r="AO35" s="30">
        <f>IFERROR(VLOOKUP(CONCATENATE($B35,"_",AO$4,"_",$C$85,"_",$C$84),Data_for_IC_trend_tables!$A$1:$G$49194,7,FALSE)*1000,"-")</f>
        <v>1.2138170047146699</v>
      </c>
      <c r="AP35" s="30">
        <f>IFERROR(VLOOKUP(CONCATENATE($B35,"_",AP$4,"_",$C$85,"_",$C$84),Data_for_IC_trend_tables!$A$1:$G$49194,7,FALSE)*1000,"-")</f>
        <v>1.44206780262913</v>
      </c>
      <c r="AQ35" s="30">
        <f>IFERROR(VLOOKUP(CONCATENATE($B35,"_",AQ$4,"_",$C$85,"_",$C$84),Data_for_IC_trend_tables!$A$1:$G$49194,7,FALSE)*1000,"-")</f>
        <v>1.7943842747541301</v>
      </c>
      <c r="AR35" s="30">
        <f>IFERROR(VLOOKUP(CONCATENATE($B35,"_",AR$4,"_",$C$85,"_",$C$84),Data_for_IC_trend_tables!$A$1:$G$49194,7,FALSE)*1000,"-")</f>
        <v>1.66370272391609</v>
      </c>
      <c r="AS35" s="30">
        <f>IFERROR(VLOOKUP(CONCATENATE($B35,"_",AS$4,"_",$C$85,"_",$C$84),Data_for_IC_trend_tables!$A$1:$G$49194,7,FALSE)*1000,"-")</f>
        <v>1.6902949869009098</v>
      </c>
      <c r="AT35" s="30" t="str">
        <f>IFERROR(VLOOKUP(CONCATENATE($B35,"_",AT$4,"_",$C$85,"_",$C$84),Data_for_IC_trend_tables!$A$1:$G$49194,7,FALSE)*1000,"-")</f>
        <v>-</v>
      </c>
      <c r="AU35" s="30" t="str">
        <f>IFERROR(VLOOKUP(CONCATENATE($B35,"_",AU$4,"_",$C$85,"_",$C$84),Data_for_IC_trend_tables!$A$1:$G$49194,7,FALSE)*1000,"-")</f>
        <v>-</v>
      </c>
      <c r="AV35" s="269"/>
      <c r="AW35" s="30" t="str">
        <f>IFERROR(VLOOKUP(CONCATENATE($B35,"_",AW$4,"_",$C$85,"_",$C$84),Data_for_IC_trend_tables!$A$1:$G$49194,7,FALSE)*1000,"-")</f>
        <v>-</v>
      </c>
      <c r="AX35" s="89">
        <f>O35</f>
        <v>8.0378542008836806</v>
      </c>
      <c r="AY35" s="38" t="str">
        <f t="shared" ref="AY35:AY39" si="15">IF(ISBLANK(AX35),"",IF(AW35="-",CONCATENATE("no data for ",$AW$4),IF(AZ35&gt;0,"No","Yes")))</f>
        <v>no data for 2022</v>
      </c>
      <c r="AZ35" s="58" t="str">
        <f t="shared" ref="AZ35:AZ39" si="16">IFERROR(IF(AW35=0,"",(AW35-AX35)/AX35),"")</f>
        <v/>
      </c>
      <c r="BA35" s="32" t="s">
        <v>76</v>
      </c>
    </row>
    <row r="36" spans="2:53" s="3" customFormat="1" x14ac:dyDescent="0.2">
      <c r="B36" s="53" t="s">
        <v>164</v>
      </c>
      <c r="C36" s="55" t="s">
        <v>26</v>
      </c>
      <c r="D36" s="69">
        <v>1992</v>
      </c>
      <c r="E36" s="30" t="str">
        <f>IFERROR(VLOOKUP(CONCATENATE($B36,"_",E$4,"_",$C$85,"_",$C$84),Data_for_IC_trend_tables!$A$1:$G$49194,7,FALSE)*1000,"-")</f>
        <v>-</v>
      </c>
      <c r="F36" s="30" t="str">
        <f>IFERROR(VLOOKUP(CONCATENATE($B36,"_",F$4,"_",$C$85,"_",$C$84),Data_for_IC_trend_tables!$A$1:$G$49194,7,FALSE)*1000,"-")</f>
        <v>-</v>
      </c>
      <c r="G36" s="30" t="str">
        <f>IFERROR(VLOOKUP(CONCATENATE($B36,"_",G$4,"_",$C$85,"_",$C$84),Data_for_IC_trend_tables!$A$1:$G$49194,7,FALSE)*1000,"-")</f>
        <v>-</v>
      </c>
      <c r="H36" s="30" t="str">
        <f>IFERROR(VLOOKUP(CONCATENATE($B36,"_",H$4,"_",$C$85,"_",$C$84),Data_for_IC_trend_tables!$A$1:$G$49194,7,FALSE)*1000,"-")</f>
        <v>-</v>
      </c>
      <c r="I36" s="30" t="str">
        <f>IFERROR(VLOOKUP(CONCATENATE($B36,"_",I$4,"_",$C$85,"_",$C$84),Data_for_IC_trend_tables!$A$1:$G$49194,7,FALSE)*1000,"-")</f>
        <v>-</v>
      </c>
      <c r="J36" s="30" t="str">
        <f>IFERROR(VLOOKUP(CONCATENATE($B36,"_",J$4,"_",$C$85,"_",$C$84),Data_for_IC_trend_tables!$A$1:$G$49194,7,FALSE)*1000,"-")</f>
        <v>-</v>
      </c>
      <c r="K36" s="30" t="str">
        <f>IFERROR(VLOOKUP(CONCATENATE($B36,"_",K$4,"_",$C$85,"_",$C$84),Data_for_IC_trend_tables!$A$1:$G$49194,7,FALSE)*1000,"-")</f>
        <v>-</v>
      </c>
      <c r="L36" s="30" t="str">
        <f>IFERROR(VLOOKUP(CONCATENATE($B36,"_",L$4,"_",$C$85,"_",$C$84),Data_for_IC_trend_tables!$A$1:$G$49194,7,FALSE)*1000,"-")</f>
        <v>-</v>
      </c>
      <c r="M36" s="30" t="str">
        <f>IFERROR(VLOOKUP(CONCATENATE($B36,"_",M$4,"_",$C$85,"_",$C$84),Data_for_IC_trend_tables!$A$1:$G$49194,7,FALSE)*1000,"-")</f>
        <v>-</v>
      </c>
      <c r="N36" s="30" t="str">
        <f>IFERROR(VLOOKUP(CONCATENATE($B36,"_",N$4,"_",$C$85,"_",$C$84),Data_for_IC_trend_tables!$A$1:$G$49194,7,FALSE)*1000,"-")</f>
        <v>-</v>
      </c>
      <c r="O36" s="30">
        <f>IFERROR(VLOOKUP(CONCATENATE($B36,"_",O$4,"_",$C$85,"_",$C$84),Data_for_IC_trend_tables!$A$1:$G$49194,7,FALSE)*1000,"-")</f>
        <v>1.4897075901580601</v>
      </c>
      <c r="P36" s="30">
        <f>IFERROR(VLOOKUP(CONCATENATE($B36,"_",P$4,"_",$C$85,"_",$C$84),Data_for_IC_trend_tables!$A$1:$G$49194,7,FALSE)*1000,"-")</f>
        <v>1.1771523947987301</v>
      </c>
      <c r="Q36" s="30">
        <f>IFERROR(VLOOKUP(CONCATENATE($B36,"_",Q$4,"_",$C$85,"_",$C$84),Data_for_IC_trend_tables!$A$1:$G$49194,7,FALSE)*1000,"-")</f>
        <v>0.92998420345216803</v>
      </c>
      <c r="R36" s="30">
        <f>IFERROR(VLOOKUP(CONCATENATE($B36,"_",R$4,"_",$C$85,"_",$C$84),Data_for_IC_trend_tables!$A$1:$G$49194,7,FALSE)*1000,"-")</f>
        <v>0.74278429431367599</v>
      </c>
      <c r="S36" s="30">
        <f>IFERROR(VLOOKUP(CONCATENATE($B36,"_",S$4,"_",$C$85,"_",$C$84),Data_for_IC_trend_tables!$A$1:$G$49194,7,FALSE)*1000,"-")</f>
        <v>0.54537791481880604</v>
      </c>
      <c r="T36" s="30">
        <f>IFERROR(VLOOKUP(CONCATENATE($B36,"_",T$4,"_",$C$85,"_",$C$84),Data_for_IC_trend_tables!$A$1:$G$49194,7,FALSE)*1000,"-")</f>
        <v>0.40769671082516201</v>
      </c>
      <c r="U36" s="30">
        <f>IFERROR(VLOOKUP(CONCATENATE($B36,"_",U$4,"_",$C$85,"_",$C$84),Data_for_IC_trend_tables!$A$1:$G$49194,7,FALSE)*1000,"-")</f>
        <v>0.30707069813406701</v>
      </c>
      <c r="V36" s="30">
        <f>IFERROR(VLOOKUP(CONCATENATE($B36,"_",V$4,"_",$C$85,"_",$C$84),Data_for_IC_trend_tables!$A$1:$G$49194,7,FALSE)*1000,"-")</f>
        <v>0.226537768420742</v>
      </c>
      <c r="W36" s="30">
        <f>IFERROR(VLOOKUP(CONCATENATE($B36,"_",W$4,"_",$C$85,"_",$C$84),Data_for_IC_trend_tables!$A$1:$G$49194,7,FALSE)*1000,"-")</f>
        <v>0.16515707771006999</v>
      </c>
      <c r="X36" s="30">
        <f>IFERROR(VLOOKUP(CONCATENATE($B36,"_",X$4,"_",$C$85,"_",$C$84),Data_for_IC_trend_tables!$A$1:$G$49194,7,FALSE)*1000,"-")</f>
        <v>0.12350059699806699</v>
      </c>
      <c r="Y36" s="30">
        <f>IFERROR(VLOOKUP(CONCATENATE($B36,"_",Y$4,"_",$C$85,"_",$C$84),Data_for_IC_trend_tables!$A$1:$G$49194,7,FALSE)*1000,"-")</f>
        <v>0.137172608351674</v>
      </c>
      <c r="Z36" s="30">
        <f>IFERROR(VLOOKUP(CONCATENATE($B36,"_",Z$4,"_",$C$85,"_",$C$84),Data_for_IC_trend_tables!$A$1:$G$49194,7,FALSE)*1000,"-")</f>
        <v>5.5013804876190203E-2</v>
      </c>
      <c r="AA36" s="30">
        <f>IFERROR(VLOOKUP(CONCATENATE($B36,"_",AA$4,"_",$C$85,"_",$C$84),Data_for_IC_trend_tables!$A$1:$G$49194,7,FALSE)*1000,"-")</f>
        <v>4.5219427011341601E-2</v>
      </c>
      <c r="AB36" s="30">
        <f>IFERROR(VLOOKUP(CONCATENATE($B36,"_",AB$4,"_",$C$85,"_",$C$84),Data_for_IC_trend_tables!$A$1:$G$49194,7,FALSE)*1000,"-")</f>
        <v>2.9889806723236899E-2</v>
      </c>
      <c r="AC36" s="30">
        <f>IFERROR(VLOOKUP(CONCATENATE($B36,"_",AC$4,"_",$C$85,"_",$C$84),Data_for_IC_trend_tables!$A$1:$G$49194,7,FALSE)*1000,"-")</f>
        <v>1.52527441152081E-2</v>
      </c>
      <c r="AD36" s="30">
        <f>IFERROR(VLOOKUP(CONCATENATE($B36,"_",AD$4,"_",$C$85,"_",$C$84),Data_for_IC_trend_tables!$A$1:$G$49194,7,FALSE)*1000,"-")</f>
        <v>1.05219425155529E-2</v>
      </c>
      <c r="AE36" s="30">
        <f>IFERROR(VLOOKUP(CONCATENATE($B36,"_",AE$4,"_",$C$85,"_",$C$84),Data_for_IC_trend_tables!$A$1:$G$49194,7,FALSE)*1000,"-")</f>
        <v>1.32358468178573E-2</v>
      </c>
      <c r="AF36" s="30">
        <f>IFERROR(VLOOKUP(CONCATENATE($B36,"_",AF$4,"_",$C$85,"_",$C$84),Data_for_IC_trend_tables!$A$1:$G$49194,7,FALSE)*1000,"-")</f>
        <v>1.6112548749003901E-2</v>
      </c>
      <c r="AG36" s="30">
        <f>IFERROR(VLOOKUP(CONCATENATE($B36,"_",AG$4,"_",$C$85,"_",$C$84),Data_for_IC_trend_tables!$A$1:$G$49194,7,FALSE)*1000,"-")</f>
        <v>1.6732568732089798E-2</v>
      </c>
      <c r="AH36" s="30">
        <f>IFERROR(VLOOKUP(CONCATENATE($B36,"_",AH$4,"_",$C$85,"_",$C$84),Data_for_IC_trend_tables!$A$1:$G$49194,7,FALSE)*1000,"-")</f>
        <v>1.35739773770913E-2</v>
      </c>
      <c r="AI36" s="30">
        <f>IFERROR(VLOOKUP(CONCATENATE($B36,"_",AI$4,"_",$C$85,"_",$C$84),Data_for_IC_trend_tables!$A$1:$G$49194,7,FALSE)*1000,"-")</f>
        <v>1.3667890205623799E-2</v>
      </c>
      <c r="AJ36" s="30">
        <f>IFERROR(VLOOKUP(CONCATENATE($B36,"_",AJ$4,"_",$C$85,"_",$C$84),Data_for_IC_trend_tables!$A$1:$G$49194,7,FALSE)*1000,"-")</f>
        <v>1.48026908293383E-2</v>
      </c>
      <c r="AK36" s="30">
        <f>IFERROR(VLOOKUP(CONCATENATE($B36,"_",AK$4,"_",$C$85,"_",$C$84),Data_for_IC_trend_tables!$A$1:$G$49194,7,FALSE)*1000,"-")</f>
        <v>1.5390132753278399E-2</v>
      </c>
      <c r="AL36" s="30">
        <f>IFERROR(VLOOKUP(CONCATENATE($B36,"_",AL$4,"_",$C$85,"_",$C$84),Data_for_IC_trend_tables!$A$1:$G$49194,7,FALSE)*1000,"-")</f>
        <v>1.46947410552703E-2</v>
      </c>
      <c r="AM36" s="30">
        <f>IFERROR(VLOOKUP(CONCATENATE($B36,"_",AM$4,"_",$C$85,"_",$C$84),Data_for_IC_trend_tables!$A$1:$G$49194,7,FALSE)*1000,"-")</f>
        <v>1.46214665171811E-2</v>
      </c>
      <c r="AN36" s="30">
        <f>IFERROR(VLOOKUP(CONCATENATE($B36,"_",AN$4,"_",$C$85,"_",$C$84),Data_for_IC_trend_tables!$A$1:$G$49194,7,FALSE)*1000,"-")</f>
        <v>1.38242911723407E-2</v>
      </c>
      <c r="AO36" s="30">
        <f>IFERROR(VLOOKUP(CONCATENATE($B36,"_",AO$4,"_",$C$85,"_",$C$84),Data_for_IC_trend_tables!$A$1:$G$49194,7,FALSE)*1000,"-")</f>
        <v>1.03703744121006E-2</v>
      </c>
      <c r="AP36" s="30">
        <f>IFERROR(VLOOKUP(CONCATENATE($B36,"_",AP$4,"_",$C$85,"_",$C$84),Data_for_IC_trend_tables!$A$1:$G$49194,7,FALSE)*1000,"-")</f>
        <v>1.36702104808635E-2</v>
      </c>
      <c r="AQ36" s="30">
        <f>IFERROR(VLOOKUP(CONCATENATE($B36,"_",AQ$4,"_",$C$85,"_",$C$84),Data_for_IC_trend_tables!$A$1:$G$49194,7,FALSE)*1000,"-")</f>
        <v>1.2115845021513999E-2</v>
      </c>
      <c r="AR36" s="30">
        <f>IFERROR(VLOOKUP(CONCATENATE($B36,"_",AR$4,"_",$C$85,"_",$C$84),Data_for_IC_trend_tables!$A$1:$G$49194,7,FALSE)*1000,"-")</f>
        <v>1.1237718833737699E-2</v>
      </c>
      <c r="AS36" s="30">
        <f>IFERROR(VLOOKUP(CONCATENATE($B36,"_",AS$4,"_",$C$85,"_",$C$84),Data_for_IC_trend_tables!$A$1:$G$49194,7,FALSE)*1000,"-")</f>
        <v>4.9979234661399899E-3</v>
      </c>
      <c r="AT36" s="30">
        <f>IFERROR(VLOOKUP(CONCATENATE($B36,"_",AT$4,"_",$C$85,"_",$C$84),Data_for_IC_trend_tables!$A$1:$G$49194,7,FALSE)*1000,"-")</f>
        <v>4.61685371414972E-3</v>
      </c>
      <c r="AU36" s="30">
        <f>IFERROR(VLOOKUP(CONCATENATE($B36,"_",AU$4,"_",$C$85,"_",$C$84),Data_for_IC_trend_tables!$A$1:$G$49194,7,FALSE)*1000,"-")</f>
        <v>7.1404930011812395E-3</v>
      </c>
      <c r="AV36" s="269"/>
      <c r="AW36" s="30">
        <f>IFERROR(VLOOKUP(CONCATENATE($B36,"_",AW$4,"_",$C$85,"_",$C$84),Data_for_IC_trend_tables!$A$1:$G$49194,7,FALSE)*1000,"-")</f>
        <v>7.1404930011812395E-3</v>
      </c>
      <c r="AX36" s="90">
        <f>Q36</f>
        <v>0.92998420345216803</v>
      </c>
      <c r="AY36" s="38" t="str">
        <f t="shared" si="15"/>
        <v>Yes</v>
      </c>
      <c r="AZ36" s="58">
        <f t="shared" si="16"/>
        <v>-0.99232192012006737</v>
      </c>
      <c r="BA36" s="32" t="s">
        <v>76</v>
      </c>
    </row>
    <row r="37" spans="2:53" s="17" customFormat="1" x14ac:dyDescent="0.2">
      <c r="B37" s="100" t="s">
        <v>165</v>
      </c>
      <c r="C37" s="55" t="s">
        <v>27</v>
      </c>
      <c r="D37" s="56">
        <v>1990</v>
      </c>
      <c r="E37" s="30" t="str">
        <f>IFERROR(VLOOKUP(CONCATENATE($B37,"_",E$4,"_",$C$85,"_",$C$84),Data_for_IC_trend_tables!$A$1:$G$49194,7,FALSE)*1000,"-")</f>
        <v>-</v>
      </c>
      <c r="F37" s="30" t="str">
        <f>IFERROR(VLOOKUP(CONCATENATE($B37,"_",F$4,"_",$C$85,"_",$C$84),Data_for_IC_trend_tables!$A$1:$G$49194,7,FALSE)*1000,"-")</f>
        <v>-</v>
      </c>
      <c r="G37" s="30" t="str">
        <f>IFERROR(VLOOKUP(CONCATENATE($B37,"_",G$4,"_",$C$85,"_",$C$84),Data_for_IC_trend_tables!$A$1:$G$49194,7,FALSE)*1000,"-")</f>
        <v>-</v>
      </c>
      <c r="H37" s="30" t="str">
        <f>IFERROR(VLOOKUP(CONCATENATE($B37,"_",H$4,"_",$C$85,"_",$C$84),Data_for_IC_trend_tables!$A$1:$G$49194,7,FALSE)*1000,"-")</f>
        <v>-</v>
      </c>
      <c r="I37" s="30" t="str">
        <f>IFERROR(VLOOKUP(CONCATENATE($B37,"_",I$4,"_",$C$85,"_",$C$84),Data_for_IC_trend_tables!$A$1:$G$49194,7,FALSE)*1000,"-")</f>
        <v>-</v>
      </c>
      <c r="J37" s="30" t="str">
        <f>IFERROR(VLOOKUP(CONCATENATE($B37,"_",J$4,"_",$C$85,"_",$C$84),Data_for_IC_trend_tables!$A$1:$G$49194,7,FALSE)*1000,"-")</f>
        <v>-</v>
      </c>
      <c r="K37" s="30" t="str">
        <f>IFERROR(VLOOKUP(CONCATENATE($B37,"_",K$4,"_",$C$85,"_",$C$84),Data_for_IC_trend_tables!$A$1:$G$49194,7,FALSE)*1000,"-")</f>
        <v>-</v>
      </c>
      <c r="L37" s="30" t="str">
        <f>IFERROR(VLOOKUP(CONCATENATE($B37,"_",L$4,"_",$C$85,"_",$C$84),Data_for_IC_trend_tables!$A$1:$G$49194,7,FALSE)*1000,"-")</f>
        <v>-</v>
      </c>
      <c r="M37" s="30" t="str">
        <f>IFERROR(VLOOKUP(CONCATENATE($B37,"_",M$4,"_",$C$85,"_",$C$84),Data_for_IC_trend_tables!$A$1:$G$49194,7,FALSE)*1000,"-")</f>
        <v>-</v>
      </c>
      <c r="N37" s="30" t="str">
        <f>IFERROR(VLOOKUP(CONCATENATE($B37,"_",N$4,"_",$C$85,"_",$C$84),Data_for_IC_trend_tables!$A$1:$G$49194,7,FALSE)*1000,"-")</f>
        <v>-</v>
      </c>
      <c r="O37" s="30">
        <f>IFERROR(VLOOKUP(CONCATENATE($B37,"_",O$4,"_",$C$85,"_",$C$84),Data_for_IC_trend_tables!$A$1:$G$49194,7,FALSE)*1000,"-")</f>
        <v>1.1117814831407</v>
      </c>
      <c r="P37" s="30">
        <f>IFERROR(VLOOKUP(CONCATENATE($B37,"_",P$4,"_",$C$85,"_",$C$84),Data_for_IC_trend_tables!$A$1:$G$49194,7,FALSE)*1000,"-")</f>
        <v>0.96691032546575995</v>
      </c>
      <c r="Q37" s="30">
        <f>IFERROR(VLOOKUP(CONCATENATE($B37,"_",Q$4,"_",$C$85,"_",$C$84),Data_for_IC_trend_tables!$A$1:$G$49194,7,FALSE)*1000,"-")</f>
        <v>0.79293110227514196</v>
      </c>
      <c r="R37" s="30">
        <f>IFERROR(VLOOKUP(CONCATENATE($B37,"_",R$4,"_",$C$85,"_",$C$84),Data_for_IC_trend_tables!$A$1:$G$49194,7,FALSE)*1000,"-")</f>
        <v>0.699603847009864</v>
      </c>
      <c r="S37" s="30">
        <f>IFERROR(VLOOKUP(CONCATENATE($B37,"_",S$4,"_",$C$85,"_",$C$84),Data_for_IC_trend_tables!$A$1:$G$49194,7,FALSE)*1000,"-")</f>
        <v>0.60276152044158704</v>
      </c>
      <c r="T37" s="30">
        <f>IFERROR(VLOOKUP(CONCATENATE($B37,"_",T$4,"_",$C$85,"_",$C$84),Data_for_IC_trend_tables!$A$1:$G$49194,7,FALSE)*1000,"-")</f>
        <v>0.46993376382858199</v>
      </c>
      <c r="U37" s="30">
        <f>IFERROR(VLOOKUP(CONCATENATE($B37,"_",U$4,"_",$C$85,"_",$C$84),Data_for_IC_trend_tables!$A$1:$G$49194,7,FALSE)*1000,"-")</f>
        <v>0.67032764168590409</v>
      </c>
      <c r="V37" s="30">
        <f>IFERROR(VLOOKUP(CONCATENATE($B37,"_",V$4,"_",$C$85,"_",$C$84),Data_for_IC_trend_tables!$A$1:$G$49194,7,FALSE)*1000,"-")</f>
        <v>0.73227543893370395</v>
      </c>
      <c r="W37" s="30">
        <f>IFERROR(VLOOKUP(CONCATENATE($B37,"_",W$4,"_",$C$85,"_",$C$84),Data_for_IC_trend_tables!$A$1:$G$49194,7,FALSE)*1000,"-")</f>
        <v>0.79269503618941806</v>
      </c>
      <c r="X37" s="30">
        <f>IFERROR(VLOOKUP(CONCATENATE($B37,"_",X$4,"_",$C$85,"_",$C$84),Data_for_IC_trend_tables!$A$1:$G$49194,7,FALSE)*1000,"-")</f>
        <v>0.69139763703895096</v>
      </c>
      <c r="Y37" s="30">
        <f>IFERROR(VLOOKUP(CONCATENATE($B37,"_",Y$4,"_",$C$85,"_",$C$84),Data_for_IC_trend_tables!$A$1:$G$49194,7,FALSE)*1000,"-")</f>
        <v>0.61420201011000397</v>
      </c>
      <c r="Z37" s="30">
        <f>IFERROR(VLOOKUP(CONCATENATE($B37,"_",Z$4,"_",$C$85,"_",$C$84),Data_for_IC_trend_tables!$A$1:$G$49194,7,FALSE)*1000,"-")</f>
        <v>0.61685627777138108</v>
      </c>
      <c r="AA37" s="30">
        <f>IFERROR(VLOOKUP(CONCATENATE($B37,"_",AA$4,"_",$C$85,"_",$C$84),Data_for_IC_trend_tables!$A$1:$G$49194,7,FALSE)*1000,"-")</f>
        <v>0.69469633509017703</v>
      </c>
      <c r="AB37" s="30">
        <f>IFERROR(VLOOKUP(CONCATENATE($B37,"_",AB$4,"_",$C$85,"_",$C$84),Data_for_IC_trend_tables!$A$1:$G$49194,7,FALSE)*1000,"-")</f>
        <v>0.61528427388963802</v>
      </c>
      <c r="AC37" s="30">
        <f>IFERROR(VLOOKUP(CONCATENATE($B37,"_",AC$4,"_",$C$85,"_",$C$84),Data_for_IC_trend_tables!$A$1:$G$49194,7,FALSE)*1000,"-")</f>
        <v>0.83858230022321101</v>
      </c>
      <c r="AD37" s="30">
        <f>IFERROR(VLOOKUP(CONCATENATE($B37,"_",AD$4,"_",$C$85,"_",$C$84),Data_for_IC_trend_tables!$A$1:$G$49194,7,FALSE)*1000,"-")</f>
        <v>0.66826620230352096</v>
      </c>
      <c r="AE37" s="30">
        <f>IFERROR(VLOOKUP(CONCATENATE($B37,"_",AE$4,"_",$C$85,"_",$C$84),Data_for_IC_trend_tables!$A$1:$G$49194,7,FALSE)*1000,"-")</f>
        <v>0.856588365054197</v>
      </c>
      <c r="AF37" s="30">
        <f>IFERROR(VLOOKUP(CONCATENATE($B37,"_",AF$4,"_",$C$85,"_",$C$84),Data_for_IC_trend_tables!$A$1:$G$49194,7,FALSE)*1000,"-")</f>
        <v>0.82496417482034401</v>
      </c>
      <c r="AG37" s="30">
        <f>IFERROR(VLOOKUP(CONCATENATE($B37,"_",AG$4,"_",$C$85,"_",$C$84),Data_for_IC_trend_tables!$A$1:$G$49194,7,FALSE)*1000,"-")</f>
        <v>0.97894470098811304</v>
      </c>
      <c r="AH37" s="30">
        <f>IFERROR(VLOOKUP(CONCATENATE($B37,"_",AH$4,"_",$C$85,"_",$C$84),Data_for_IC_trend_tables!$A$1:$G$49194,7,FALSE)*1000,"-")</f>
        <v>0.63173910002451594</v>
      </c>
      <c r="AI37" s="30">
        <f>IFERROR(VLOOKUP(CONCATENATE($B37,"_",AI$4,"_",$C$85,"_",$C$84),Data_for_IC_trend_tables!$A$1:$G$49194,7,FALSE)*1000,"-")</f>
        <v>0.62424204982378895</v>
      </c>
      <c r="AJ37" s="30">
        <f>IFERROR(VLOOKUP(CONCATENATE($B37,"_",AJ$4,"_",$C$85,"_",$C$84),Data_for_IC_trend_tables!$A$1:$G$49194,7,FALSE)*1000,"-")</f>
        <v>0.64747948061012595</v>
      </c>
      <c r="AK37" s="30">
        <f>IFERROR(VLOOKUP(CONCATENATE($B37,"_",AK$4,"_",$C$85,"_",$C$84),Data_for_IC_trend_tables!$A$1:$G$49194,7,FALSE)*1000,"-")</f>
        <v>0.53114885503731701</v>
      </c>
      <c r="AL37" s="30">
        <f>IFERROR(VLOOKUP(CONCATENATE($B37,"_",AL$4,"_",$C$85,"_",$C$84),Data_for_IC_trend_tables!$A$1:$G$49194,7,FALSE)*1000,"-")</f>
        <v>0.49180369009553199</v>
      </c>
      <c r="AM37" s="30">
        <f>IFERROR(VLOOKUP(CONCATENATE($B37,"_",AM$4,"_",$C$85,"_",$C$84),Data_for_IC_trend_tables!$A$1:$G$49194,7,FALSE)*1000,"-")</f>
        <v>0.477442954768723</v>
      </c>
      <c r="AN37" s="30">
        <f>IFERROR(VLOOKUP(CONCATENATE($B37,"_",AN$4,"_",$C$85,"_",$C$84),Data_for_IC_trend_tables!$A$1:$G$49194,7,FALSE)*1000,"-")</f>
        <v>0.56803873914135805</v>
      </c>
      <c r="AO37" s="30">
        <f>IFERROR(VLOOKUP(CONCATENATE($B37,"_",AO$4,"_",$C$85,"_",$C$84),Data_for_IC_trend_tables!$A$1:$G$49194,7,FALSE)*1000,"-")</f>
        <v>0.55334434231502205</v>
      </c>
      <c r="AP37" s="30">
        <f>IFERROR(VLOOKUP(CONCATENATE($B37,"_",AP$4,"_",$C$85,"_",$C$84),Data_for_IC_trend_tables!$A$1:$G$49194,7,FALSE)*1000,"-")</f>
        <v>0.558242447537183</v>
      </c>
      <c r="AQ37" s="30">
        <f>IFERROR(VLOOKUP(CONCATENATE($B37,"_",AQ$4,"_",$C$85,"_",$C$84),Data_for_IC_trend_tables!$A$1:$G$49194,7,FALSE)*1000,"-")</f>
        <v>0.57567220436728395</v>
      </c>
      <c r="AR37" s="30">
        <f>IFERROR(VLOOKUP(CONCATENATE($B37,"_",AR$4,"_",$C$85,"_",$C$84),Data_for_IC_trend_tables!$A$1:$G$49194,7,FALSE)*1000,"-")</f>
        <v>0.53724387177972499</v>
      </c>
      <c r="AS37" s="30">
        <f>IFERROR(VLOOKUP(CONCATENATE($B37,"_",AS$4,"_",$C$85,"_",$C$84),Data_for_IC_trend_tables!$A$1:$G$49194,7,FALSE)*1000,"-")</f>
        <v>0.56797244651499801</v>
      </c>
      <c r="AT37" s="30">
        <f>IFERROR(VLOOKUP(CONCATENATE($B37,"_",AT$4,"_",$C$85,"_",$C$84),Data_for_IC_trend_tables!$A$1:$G$49194,7,FALSE)*1000,"-")</f>
        <v>0.46487944783672897</v>
      </c>
      <c r="AU37" s="30">
        <f>IFERROR(VLOOKUP(CONCATENATE($B37,"_",AU$4,"_",$C$85,"_",$C$84),Data_for_IC_trend_tables!$A$1:$G$49194,7,FALSE)*1000,"-")</f>
        <v>0.48171902971179703</v>
      </c>
      <c r="AV37" s="269"/>
      <c r="AW37" s="30">
        <f>IFERROR(VLOOKUP(CONCATENATE($B37,"_",AW$4,"_",$C$85,"_",$C$84),Data_for_IC_trend_tables!$A$1:$G$49194,7,FALSE)*1000,"-")</f>
        <v>0.48171902971179703</v>
      </c>
      <c r="AX37" s="89">
        <f>O37</f>
        <v>1.1117814831407</v>
      </c>
      <c r="AY37" s="38" t="str">
        <f t="shared" si="15"/>
        <v>Yes</v>
      </c>
      <c r="AZ37" s="58">
        <f t="shared" si="16"/>
        <v>-0.56671428961833703</v>
      </c>
      <c r="BA37" s="32" t="s">
        <v>76</v>
      </c>
    </row>
    <row r="38" spans="2:53" s="3" customFormat="1" x14ac:dyDescent="0.2">
      <c r="B38" s="53" t="s">
        <v>166</v>
      </c>
      <c r="C38" s="55" t="s">
        <v>100</v>
      </c>
      <c r="D38" s="56">
        <v>1990</v>
      </c>
      <c r="E38" s="30" t="str">
        <f>IFERROR(VLOOKUP(CONCATENATE($B38,"_",E$4,"_",$C$85,"_",$C$84),Data_for_IC_trend_tables!$A$1:$G$49194,7,FALSE)*1000,"-")</f>
        <v>-</v>
      </c>
      <c r="F38" s="30" t="str">
        <f>IFERROR(VLOOKUP(CONCATENATE($B38,"_",F$4,"_",$C$85,"_",$C$84),Data_for_IC_trend_tables!$A$1:$G$49194,7,FALSE)*1000,"-")</f>
        <v>-</v>
      </c>
      <c r="G38" s="30" t="str">
        <f>IFERROR(VLOOKUP(CONCATENATE($B38,"_",G$4,"_",$C$85,"_",$C$84),Data_for_IC_trend_tables!$A$1:$G$49194,7,FALSE)*1000,"-")</f>
        <v>-</v>
      </c>
      <c r="H38" s="30" t="str">
        <f>IFERROR(VLOOKUP(CONCATENATE($B38,"_",H$4,"_",$C$85,"_",$C$84),Data_for_IC_trend_tables!$A$1:$G$49194,7,FALSE)*1000,"-")</f>
        <v>-</v>
      </c>
      <c r="I38" s="30" t="str">
        <f>IFERROR(VLOOKUP(CONCATENATE($B38,"_",I$4,"_",$C$85,"_",$C$84),Data_for_IC_trend_tables!$A$1:$G$49194,7,FALSE)*1000,"-")</f>
        <v>-</v>
      </c>
      <c r="J38" s="30" t="str">
        <f>IFERROR(VLOOKUP(CONCATENATE($B38,"_",J$4,"_",$C$85,"_",$C$84),Data_for_IC_trend_tables!$A$1:$G$49194,7,FALSE)*1000,"-")</f>
        <v>-</v>
      </c>
      <c r="K38" s="30" t="str">
        <f>IFERROR(VLOOKUP(CONCATENATE($B38,"_",K$4,"_",$C$85,"_",$C$84),Data_for_IC_trend_tables!$A$1:$G$49194,7,FALSE)*1000,"-")</f>
        <v>-</v>
      </c>
      <c r="L38" s="30" t="str">
        <f>IFERROR(VLOOKUP(CONCATENATE($B38,"_",L$4,"_",$C$85,"_",$C$84),Data_for_IC_trend_tables!$A$1:$G$49194,7,FALSE)*1000,"-")</f>
        <v>-</v>
      </c>
      <c r="M38" s="30" t="str">
        <f>IFERROR(VLOOKUP(CONCATENATE($B38,"_",M$4,"_",$C$85,"_",$C$84),Data_for_IC_trend_tables!$A$1:$G$49194,7,FALSE)*1000,"-")</f>
        <v>-</v>
      </c>
      <c r="N38" s="30" t="str">
        <f>IFERROR(VLOOKUP(CONCATENATE($B38,"_",N$4,"_",$C$85,"_",$C$84),Data_for_IC_trend_tables!$A$1:$G$49194,7,FALSE)*1000,"-")</f>
        <v>-</v>
      </c>
      <c r="O38" s="30">
        <f>IFERROR(VLOOKUP(CONCATENATE($B38,"_",O$4,"_",$C$85,"_",$C$84),Data_for_IC_trend_tables!$A$1:$G$49194,7,FALSE)*1000,"-")</f>
        <v>335.70309349299998</v>
      </c>
      <c r="P38" s="30">
        <f>IFERROR(VLOOKUP(CONCATENATE($B38,"_",P$4,"_",$C$85,"_",$C$84),Data_for_IC_trend_tables!$A$1:$G$49194,7,FALSE)*1000,"-")</f>
        <v>280.87487854299997</v>
      </c>
      <c r="Q38" s="30">
        <f>IFERROR(VLOOKUP(CONCATENATE($B38,"_",Q$4,"_",$C$85,"_",$C$84),Data_for_IC_trend_tables!$A$1:$G$49194,7,FALSE)*1000,"-")</f>
        <v>237.87586997099999</v>
      </c>
      <c r="R38" s="30">
        <f>IFERROR(VLOOKUP(CONCATENATE($B38,"_",R$4,"_",$C$85,"_",$C$84),Data_for_IC_trend_tables!$A$1:$G$49194,7,FALSE)*1000,"-")</f>
        <v>211.51424168399998</v>
      </c>
      <c r="S38" s="30">
        <f>IFERROR(VLOOKUP(CONCATENATE($B38,"_",S$4,"_",$C$85,"_",$C$84),Data_for_IC_trend_tables!$A$1:$G$49194,7,FALSE)*1000,"-")</f>
        <v>182.22624123600002</v>
      </c>
      <c r="T38" s="30">
        <f>IFERROR(VLOOKUP(CONCATENATE($B38,"_",T$4,"_",$C$85,"_",$C$84),Data_for_IC_trend_tables!$A$1:$G$49194,7,FALSE)*1000,"-")</f>
        <v>154.95598591699999</v>
      </c>
      <c r="U38" s="30">
        <f>IFERROR(VLOOKUP(CONCATENATE($B38,"_",U$4,"_",$C$85,"_",$C$84),Data_for_IC_trend_tables!$A$1:$G$49194,7,FALSE)*1000,"-")</f>
        <v>106.38927541</v>
      </c>
      <c r="V38" s="30">
        <f>IFERROR(VLOOKUP(CONCATENATE($B38,"_",V$4,"_",$C$85,"_",$C$84),Data_for_IC_trend_tables!$A$1:$G$49194,7,FALSE)*1000,"-")</f>
        <v>55.562554476999999</v>
      </c>
      <c r="W38" s="30">
        <f>IFERROR(VLOOKUP(CONCATENATE($B38,"_",W$4,"_",$C$85,"_",$C$84),Data_for_IC_trend_tables!$A$1:$G$49194,7,FALSE)*1000,"-")</f>
        <v>43.150892980999998</v>
      </c>
      <c r="X38" s="30">
        <f>IFERROR(VLOOKUP(CONCATENATE($B38,"_",X$4,"_",$C$85,"_",$C$84),Data_for_IC_trend_tables!$A$1:$G$49194,7,FALSE)*1000,"-")</f>
        <v>35.737892565999999</v>
      </c>
      <c r="Y38" s="30">
        <f>IFERROR(VLOOKUP(CONCATENATE($B38,"_",Y$4,"_",$C$85,"_",$C$84),Data_for_IC_trend_tables!$A$1:$G$49194,7,FALSE)*1000,"-")</f>
        <v>28.371423159999999</v>
      </c>
      <c r="Z38" s="30">
        <f>IFERROR(VLOOKUP(CONCATENATE($B38,"_",Z$4,"_",$C$85,"_",$C$84),Data_for_IC_trend_tables!$A$1:$G$49194,7,FALSE)*1000,"-")</f>
        <v>31.925790226999997</v>
      </c>
      <c r="AA38" s="30">
        <f>IFERROR(VLOOKUP(CONCATENATE($B38,"_",AA$4,"_",$C$85,"_",$C$84),Data_for_IC_trend_tables!$A$1:$G$49194,7,FALSE)*1000,"-")</f>
        <v>35.867562729999996</v>
      </c>
      <c r="AB38" s="30">
        <f>IFERROR(VLOOKUP(CONCATENATE($B38,"_",AB$4,"_",$C$85,"_",$C$84),Data_for_IC_trend_tables!$A$1:$G$49194,7,FALSE)*1000,"-")</f>
        <v>32.355749299000003</v>
      </c>
      <c r="AC38" s="30">
        <f>IFERROR(VLOOKUP(CONCATENATE($B38,"_",AC$4,"_",$C$85,"_",$C$84),Data_for_IC_trend_tables!$A$1:$G$49194,7,FALSE)*1000,"-")</f>
        <v>33.847183707000006</v>
      </c>
      <c r="AD38" s="30">
        <f>IFERROR(VLOOKUP(CONCATENATE($B38,"_",AD$4,"_",$C$85,"_",$C$84),Data_for_IC_trend_tables!$A$1:$G$49194,7,FALSE)*1000,"-")</f>
        <v>29.990702082000002</v>
      </c>
      <c r="AE38" s="30">
        <f>IFERROR(VLOOKUP(CONCATENATE($B38,"_",AE$4,"_",$C$85,"_",$C$84),Data_for_IC_trend_tables!$A$1:$G$49194,7,FALSE)*1000,"-")</f>
        <v>30.133052330000002</v>
      </c>
      <c r="AF38" s="30">
        <f>IFERROR(VLOOKUP(CONCATENATE($B38,"_",AF$4,"_",$C$85,"_",$C$84),Data_for_IC_trend_tables!$A$1:$G$49194,7,FALSE)*1000,"-")</f>
        <v>35.744973896000005</v>
      </c>
      <c r="AG38" s="30">
        <f>IFERROR(VLOOKUP(CONCATENATE($B38,"_",AG$4,"_",$C$85,"_",$C$84),Data_for_IC_trend_tables!$A$1:$G$49194,7,FALSE)*1000,"-")</f>
        <v>30.462141206999998</v>
      </c>
      <c r="AH38" s="30">
        <f>IFERROR(VLOOKUP(CONCATENATE($B38,"_",AH$4,"_",$C$85,"_",$C$84),Data_for_IC_trend_tables!$A$1:$G$49194,7,FALSE)*1000,"-")</f>
        <v>31.456068892999998</v>
      </c>
      <c r="AI38" s="30">
        <f>IFERROR(VLOOKUP(CONCATENATE($B38,"_",AI$4,"_",$C$85,"_",$C$84),Data_for_IC_trend_tables!$A$1:$G$49194,7,FALSE)*1000,"-")</f>
        <v>37.632096583999996</v>
      </c>
      <c r="AJ38" s="30">
        <f>IFERROR(VLOOKUP(CONCATENATE($B38,"_",AJ$4,"_",$C$85,"_",$C$84),Data_for_IC_trend_tables!$A$1:$G$49194,7,FALSE)*1000,"-")</f>
        <v>22.480332362999999</v>
      </c>
      <c r="AK38" s="30">
        <f>IFERROR(VLOOKUP(CONCATENATE($B38,"_",AK$4,"_",$C$85,"_",$C$84),Data_for_IC_trend_tables!$A$1:$G$49194,7,FALSE)*1000,"-")</f>
        <v>16.127379714</v>
      </c>
      <c r="AL38" s="30">
        <f>IFERROR(VLOOKUP(CONCATENATE($B38,"_",AL$4,"_",$C$85,"_",$C$84),Data_for_IC_trend_tables!$A$1:$G$49194,7,FALSE)*1000,"-")</f>
        <v>13.864232115</v>
      </c>
      <c r="AM38" s="30">
        <f>IFERROR(VLOOKUP(CONCATENATE($B38,"_",AM$4,"_",$C$85,"_",$C$84),Data_for_IC_trend_tables!$A$1:$G$49194,7,FALSE)*1000,"-")</f>
        <v>9.0310547809999999</v>
      </c>
      <c r="AN38" s="30">
        <f>IFERROR(VLOOKUP(CONCATENATE($B38,"_",AN$4,"_",$C$85,"_",$C$84),Data_for_IC_trend_tables!$A$1:$G$49194,7,FALSE)*1000,"-")</f>
        <v>8.6600661799999994</v>
      </c>
      <c r="AO38" s="30">
        <f>IFERROR(VLOOKUP(CONCATENATE($B38,"_",AO$4,"_",$C$85,"_",$C$84),Data_for_IC_trend_tables!$A$1:$G$49194,7,FALSE)*1000,"-")</f>
        <v>8.9867838999999989</v>
      </c>
      <c r="AP38" s="30">
        <f>IFERROR(VLOOKUP(CONCATENATE($B38,"_",AP$4,"_",$C$85,"_",$C$84),Data_for_IC_trend_tables!$A$1:$G$49194,7,FALSE)*1000,"-")</f>
        <v>8.6206949540000011</v>
      </c>
      <c r="AQ38" s="30">
        <f>IFERROR(VLOOKUP(CONCATENATE($B38,"_",AQ$4,"_",$C$85,"_",$C$84),Data_for_IC_trend_tables!$A$1:$G$49194,7,FALSE)*1000,"-")</f>
        <v>5.9302226710000001</v>
      </c>
      <c r="AR38" s="30">
        <f>IFERROR(VLOOKUP(CONCATENATE($B38,"_",AR$4,"_",$C$85,"_",$C$84),Data_for_IC_trend_tables!$A$1:$G$49194,7,FALSE)*1000,"-")</f>
        <v>5.1754897470000003</v>
      </c>
      <c r="AS38" s="30">
        <f>IFERROR(VLOOKUP(CONCATENATE($B38,"_",AS$4,"_",$C$85,"_",$C$84),Data_for_IC_trend_tables!$A$1:$G$49194,7,FALSE)*1000,"-")</f>
        <v>5.7765582549999994</v>
      </c>
      <c r="AT38" s="30">
        <f>IFERROR(VLOOKUP(CONCATENATE($B38,"_",AT$4,"_",$C$85,"_",$C$84),Data_for_IC_trend_tables!$A$1:$G$49194,7,FALSE)*1000,"-")</f>
        <v>4.8597200349999996</v>
      </c>
      <c r="AU38" s="30">
        <f>IFERROR(VLOOKUP(CONCATENATE($B38,"_",AU$4,"_",$C$85,"_",$C$84),Data_for_IC_trend_tables!$A$1:$G$49194,7,FALSE)*1000,"-")</f>
        <v>4.5045364169999997</v>
      </c>
      <c r="AV38" s="269"/>
      <c r="AW38" s="30">
        <f>IFERROR(VLOOKUP(CONCATENATE($B38,"_",AW$4,"_",$C$85,"_",$C$84),Data_for_IC_trend_tables!$A$1:$G$49194,7,FALSE)*1000,"-")</f>
        <v>4.5045364169999997</v>
      </c>
      <c r="AX38" s="89">
        <f>O38</f>
        <v>335.70309349299998</v>
      </c>
      <c r="AY38" s="38" t="str">
        <f t="shared" si="15"/>
        <v>Yes</v>
      </c>
      <c r="AZ38" s="58">
        <f t="shared" si="16"/>
        <v>-0.98658178460576529</v>
      </c>
      <c r="BA38" s="32" t="s">
        <v>76</v>
      </c>
    </row>
    <row r="39" spans="2:53" s="3" customFormat="1" x14ac:dyDescent="0.2">
      <c r="B39" s="53" t="s">
        <v>167</v>
      </c>
      <c r="C39" s="55" t="s">
        <v>28</v>
      </c>
      <c r="D39" s="56">
        <v>1990</v>
      </c>
      <c r="E39" s="30">
        <f>IFERROR(VLOOKUP(CONCATENATE($B39,"_",E$4,"_",$C$85,"_",$C$84),Data_for_IC_trend_tables!$A$1:$G$49194,7,FALSE)*1000,"-")</f>
        <v>624</v>
      </c>
      <c r="F39" s="30">
        <f>IFERROR(VLOOKUP(CONCATENATE($B39,"_",F$4,"_",$C$85,"_",$C$84),Data_for_IC_trend_tables!$A$1:$G$49194,7,FALSE)*1000,"-")</f>
        <v>577</v>
      </c>
      <c r="G39" s="30">
        <f>IFERROR(VLOOKUP(CONCATENATE($B39,"_",G$4,"_",$C$85,"_",$C$84),Data_for_IC_trend_tables!$A$1:$G$49194,7,FALSE)*1000,"-")</f>
        <v>651</v>
      </c>
      <c r="H39" s="30">
        <f>IFERROR(VLOOKUP(CONCATENATE($B39,"_",H$4,"_",$C$85,"_",$C$84),Data_for_IC_trend_tables!$A$1:$G$49194,7,FALSE)*1000,"-")</f>
        <v>559</v>
      </c>
      <c r="I39" s="30">
        <f>IFERROR(VLOOKUP(CONCATENATE($B39,"_",I$4,"_",$C$85,"_",$C$84),Data_for_IC_trend_tables!$A$1:$G$49194,7,FALSE)*1000,"-")</f>
        <v>401</v>
      </c>
      <c r="J39" s="30">
        <f>IFERROR(VLOOKUP(CONCATENATE($B39,"_",J$4,"_",$C$85,"_",$C$84),Data_for_IC_trend_tables!$A$1:$G$49194,7,FALSE)*1000,"-")</f>
        <v>406</v>
      </c>
      <c r="K39" s="30">
        <f>IFERROR(VLOOKUP(CONCATENATE($B39,"_",K$4,"_",$C$85,"_",$C$84),Data_for_IC_trend_tables!$A$1:$G$49194,7,FALSE)*1000,"-")</f>
        <v>341</v>
      </c>
      <c r="L39" s="30">
        <f>IFERROR(VLOOKUP(CONCATENATE($B39,"_",L$4,"_",$C$85,"_",$C$84),Data_for_IC_trend_tables!$A$1:$G$49194,7,FALSE)*1000,"-")</f>
        <v>294</v>
      </c>
      <c r="M39" s="30">
        <f>IFERROR(VLOOKUP(CONCATENATE($B39,"_",M$4,"_",$C$85,"_",$C$84),Data_for_IC_trend_tables!$A$1:$G$49194,7,FALSE)*1000,"-")</f>
        <v>293</v>
      </c>
      <c r="N39" s="30">
        <f>IFERROR(VLOOKUP(CONCATENATE($B39,"_",N$4,"_",$C$85,"_",$C$84),Data_for_IC_trend_tables!$A$1:$G$49194,7,FALSE)*1000,"-")</f>
        <v>276</v>
      </c>
      <c r="O39" s="30">
        <f>IFERROR(VLOOKUP(CONCATENATE($B39,"_",O$4,"_",$C$85,"_",$C$84),Data_for_IC_trend_tables!$A$1:$G$49194,7,FALSE)*1000,"-")</f>
        <v>188.98134117789999</v>
      </c>
      <c r="P39" s="30">
        <f>IFERROR(VLOOKUP(CONCATENATE($B39,"_",P$4,"_",$C$85,"_",$C$84),Data_for_IC_trend_tables!$A$1:$G$49194,7,FALSE)*1000,"-")</f>
        <v>146.0267271072</v>
      </c>
      <c r="Q39" s="30">
        <f>IFERROR(VLOOKUP(CONCATENATE($B39,"_",Q$4,"_",$C$85,"_",$C$84),Data_for_IC_trend_tables!$A$1:$G$49194,7,FALSE)*1000,"-")</f>
        <v>130.47390834610002</v>
      </c>
      <c r="R39" s="30">
        <f>IFERROR(VLOOKUP(CONCATENATE($B39,"_",R$4,"_",$C$85,"_",$C$84),Data_for_IC_trend_tables!$A$1:$G$49194,7,FALSE)*1000,"-")</f>
        <v>90.288531900300001</v>
      </c>
      <c r="S39" s="30">
        <f>IFERROR(VLOOKUP(CONCATENATE($B39,"_",S$4,"_",$C$85,"_",$C$84),Data_for_IC_trend_tables!$A$1:$G$49194,7,FALSE)*1000,"-")</f>
        <v>27.730561010500001</v>
      </c>
      <c r="T39" s="30">
        <f>IFERROR(VLOOKUP(CONCATENATE($B39,"_",T$4,"_",$C$85,"_",$C$84),Data_for_IC_trend_tables!$A$1:$G$49194,7,FALSE)*1000,"-")</f>
        <v>24.952777787600002</v>
      </c>
      <c r="U39" s="30">
        <f>IFERROR(VLOOKUP(CONCATENATE($B39,"_",U$4,"_",$C$85,"_",$C$84),Data_for_IC_trend_tables!$A$1:$G$49194,7,FALSE)*1000,"-")</f>
        <v>13.355823905999999</v>
      </c>
      <c r="V39" s="30">
        <f>IFERROR(VLOOKUP(CONCATENATE($B39,"_",V$4,"_",$C$85,"_",$C$84),Data_for_IC_trend_tables!$A$1:$G$49194,7,FALSE)*1000,"-")</f>
        <v>12.9376677785</v>
      </c>
      <c r="W39" s="30">
        <f>IFERROR(VLOOKUP(CONCATENATE($B39,"_",W$4,"_",$C$85,"_",$C$84),Data_for_IC_trend_tables!$A$1:$G$49194,7,FALSE)*1000,"-")</f>
        <v>13.561420828800001</v>
      </c>
      <c r="X39" s="30">
        <f>IFERROR(VLOOKUP(CONCATENATE($B39,"_",X$4,"_",$C$85,"_",$C$84),Data_for_IC_trend_tables!$A$1:$G$49194,7,FALSE)*1000,"-")</f>
        <v>12.916445102600001</v>
      </c>
      <c r="Y39" s="30">
        <f>IFERROR(VLOOKUP(CONCATENATE($B39,"_",Y$4,"_",$C$85,"_",$C$84),Data_for_IC_trend_tables!$A$1:$G$49194,7,FALSE)*1000,"-")</f>
        <v>11.197786704</v>
      </c>
      <c r="Z39" s="30">
        <f>IFERROR(VLOOKUP(CONCATENATE($B39,"_",Z$4,"_",$C$85,"_",$C$84),Data_for_IC_trend_tables!$A$1:$G$49194,7,FALSE)*1000,"-")</f>
        <v>9.8457556129999997</v>
      </c>
      <c r="AA39" s="30">
        <f>IFERROR(VLOOKUP(CONCATENATE($B39,"_",AA$4,"_",$C$85,"_",$C$84),Data_for_IC_trend_tables!$A$1:$G$49194,7,FALSE)*1000,"-")</f>
        <v>10.522956535900001</v>
      </c>
      <c r="AB39" s="30">
        <f>IFERROR(VLOOKUP(CONCATENATE($B39,"_",AB$4,"_",$C$85,"_",$C$84),Data_for_IC_trend_tables!$A$1:$G$49194,7,FALSE)*1000,"-")</f>
        <v>10.795183488199999</v>
      </c>
      <c r="AC39" s="30">
        <f>IFERROR(VLOOKUP(CONCATENATE($B39,"_",AC$4,"_",$C$85,"_",$C$84),Data_for_IC_trend_tables!$A$1:$G$49194,7,FALSE)*1000,"-")</f>
        <v>10.951719022199999</v>
      </c>
      <c r="AD39" s="30">
        <f>IFERROR(VLOOKUP(CONCATENATE($B39,"_",AD$4,"_",$C$85,"_",$C$84),Data_for_IC_trend_tables!$A$1:$G$49194,7,FALSE)*1000,"-")</f>
        <v>9.7854977916999992</v>
      </c>
      <c r="AE39" s="30">
        <f>IFERROR(VLOOKUP(CONCATENATE($B39,"_",AE$4,"_",$C$85,"_",$C$84),Data_for_IC_trend_tables!$A$1:$G$49194,7,FALSE)*1000,"-")</f>
        <v>9.2368832400000009</v>
      </c>
      <c r="AF39" s="30">
        <f>IFERROR(VLOOKUP(CONCATENATE($B39,"_",AF$4,"_",$C$85,"_",$C$84),Data_for_IC_trend_tables!$A$1:$G$49194,7,FALSE)*1000,"-")</f>
        <v>8.2027799479999999</v>
      </c>
      <c r="AG39" s="30">
        <f>IFERROR(VLOOKUP(CONCATENATE($B39,"_",AG$4,"_",$C$85,"_",$C$84),Data_for_IC_trend_tables!$A$1:$G$49194,7,FALSE)*1000,"-")</f>
        <v>7.3031943653000004</v>
      </c>
      <c r="AH39" s="30">
        <f>IFERROR(VLOOKUP(CONCATENATE($B39,"_",AH$4,"_",$C$85,"_",$C$84),Data_for_IC_trend_tables!$A$1:$G$49194,7,FALSE)*1000,"-")</f>
        <v>5.2015024915999994</v>
      </c>
      <c r="AI39" s="30">
        <f>IFERROR(VLOOKUP(CONCATENATE($B39,"_",AI$4,"_",$C$85,"_",$C$84),Data_for_IC_trend_tables!$A$1:$G$49194,7,FALSE)*1000,"-")</f>
        <v>6.0226481104999996</v>
      </c>
      <c r="AJ39" s="30">
        <f>IFERROR(VLOOKUP(CONCATENATE($B39,"_",AJ$4,"_",$C$85,"_",$C$84),Data_for_IC_trend_tables!$A$1:$G$49194,7,FALSE)*1000,"-")</f>
        <v>6.2013283288999999</v>
      </c>
      <c r="AK39" s="30">
        <f>IFERROR(VLOOKUP(CONCATENATE($B39,"_",AK$4,"_",$C$85,"_",$C$84),Data_for_IC_trend_tables!$A$1:$G$49194,7,FALSE)*1000,"-")</f>
        <v>5.5706032319000007</v>
      </c>
      <c r="AL39" s="30">
        <f>IFERROR(VLOOKUP(CONCATENATE($B39,"_",AL$4,"_",$C$85,"_",$C$84),Data_for_IC_trend_tables!$A$1:$G$49194,7,FALSE)*1000,"-")</f>
        <v>5.7459843922999996</v>
      </c>
      <c r="AM39" s="30">
        <f>IFERROR(VLOOKUP(CONCATENATE($B39,"_",AM$4,"_",$C$85,"_",$C$84),Data_for_IC_trend_tables!$A$1:$G$49194,7,FALSE)*1000,"-")</f>
        <v>5.6004874853000004</v>
      </c>
      <c r="AN39" s="30">
        <f>IFERROR(VLOOKUP(CONCATENATE($B39,"_",AN$4,"_",$C$85,"_",$C$84),Data_for_IC_trend_tables!$A$1:$G$49194,7,FALSE)*1000,"-")</f>
        <v>6.3903149709764797</v>
      </c>
      <c r="AO39" s="30">
        <f>IFERROR(VLOOKUP(CONCATENATE($B39,"_",AO$4,"_",$C$85,"_",$C$84),Data_for_IC_trend_tables!$A$1:$G$49194,7,FALSE)*1000,"-")</f>
        <v>5.8313882719450003</v>
      </c>
      <c r="AP39" s="30">
        <f>IFERROR(VLOOKUP(CONCATENATE($B39,"_",AP$4,"_",$C$85,"_",$C$84),Data_for_IC_trend_tables!$A$1:$G$49194,7,FALSE)*1000,"-")</f>
        <v>5.9349201098464395</v>
      </c>
      <c r="AQ39" s="30">
        <f>IFERROR(VLOOKUP(CONCATENATE($B39,"_",AQ$4,"_",$C$85,"_",$C$84),Data_for_IC_trend_tables!$A$1:$G$49194,7,FALSE)*1000,"-")</f>
        <v>6.0709821469856999</v>
      </c>
      <c r="AR39" s="30">
        <f>IFERROR(VLOOKUP(CONCATENATE($B39,"_",AR$4,"_",$C$85,"_",$C$84),Data_for_IC_trend_tables!$A$1:$G$49194,7,FALSE)*1000,"-")</f>
        <v>6.0902434796344007</v>
      </c>
      <c r="AS39" s="30">
        <f>IFERROR(VLOOKUP(CONCATENATE($B39,"_",AS$4,"_",$C$85,"_",$C$84),Data_for_IC_trend_tables!$A$1:$G$49194,7,FALSE)*1000,"-")</f>
        <v>5.2953392345092993</v>
      </c>
      <c r="AT39" s="30">
        <f>IFERROR(VLOOKUP(CONCATENATE($B39,"_",AT$4,"_",$C$85,"_",$C$84),Data_for_IC_trend_tables!$A$1:$G$49194,7,FALSE)*1000,"-")</f>
        <v>5.3816922813285704</v>
      </c>
      <c r="AU39" s="30">
        <f>IFERROR(VLOOKUP(CONCATENATE($B39,"_",AU$4,"_",$C$85,"_",$C$84),Data_for_IC_trend_tables!$A$1:$G$49194,7,FALSE)*1000,"-")</f>
        <v>5.2924575650035708</v>
      </c>
      <c r="AV39" s="269"/>
      <c r="AW39" s="30">
        <f>IFERROR(VLOOKUP(CONCATENATE($B39,"_",AW$4,"_",$C$85,"_",$C$84),Data_for_IC_trend_tables!$A$1:$G$49194,7,FALSE)*1000,"-")</f>
        <v>5.2924575650035708</v>
      </c>
      <c r="AX39" s="89">
        <f>O39</f>
        <v>188.98134117789999</v>
      </c>
      <c r="AY39" s="38" t="str">
        <f t="shared" si="15"/>
        <v>Yes</v>
      </c>
      <c r="AZ39" s="58">
        <f t="shared" si="16"/>
        <v>-0.97199481423924583</v>
      </c>
      <c r="BA39" s="32" t="s">
        <v>76</v>
      </c>
    </row>
    <row r="40" spans="2:53" s="3" customFormat="1" x14ac:dyDescent="0.2">
      <c r="B40" s="53" t="s">
        <v>168</v>
      </c>
      <c r="C40" s="55" t="s">
        <v>29</v>
      </c>
      <c r="D40" s="56"/>
      <c r="E40" s="30" t="str">
        <f>IFERROR(VLOOKUP(CONCATENATE($B40,"_",E$4,"_",$C$85,"_",$C$84),Data_for_IC_trend_tables!$A$1:$G$49194,7,FALSE)*1000,"-")</f>
        <v>-</v>
      </c>
      <c r="F40" s="30" t="str">
        <f>IFERROR(VLOOKUP(CONCATENATE($B40,"_",F$4,"_",$C$85,"_",$C$84),Data_for_IC_trend_tables!$A$1:$G$49194,7,FALSE)*1000,"-")</f>
        <v>-</v>
      </c>
      <c r="G40" s="30" t="str">
        <f>IFERROR(VLOOKUP(CONCATENATE($B40,"_",G$4,"_",$C$85,"_",$C$84),Data_for_IC_trend_tables!$A$1:$G$49194,7,FALSE)*1000,"-")</f>
        <v>-</v>
      </c>
      <c r="H40" s="30" t="str">
        <f>IFERROR(VLOOKUP(CONCATENATE($B40,"_",H$4,"_",$C$85,"_",$C$84),Data_for_IC_trend_tables!$A$1:$G$49194,7,FALSE)*1000,"-")</f>
        <v>-</v>
      </c>
      <c r="I40" s="30" t="str">
        <f>IFERROR(VLOOKUP(CONCATENATE($B40,"_",I$4,"_",$C$85,"_",$C$84),Data_for_IC_trend_tables!$A$1:$G$49194,7,FALSE)*1000,"-")</f>
        <v>-</v>
      </c>
      <c r="J40" s="30" t="str">
        <f>IFERROR(VLOOKUP(CONCATENATE($B40,"_",J$4,"_",$C$85,"_",$C$84),Data_for_IC_trend_tables!$A$1:$G$49194,7,FALSE)*1000,"-")</f>
        <v>-</v>
      </c>
      <c r="K40" s="30" t="str">
        <f>IFERROR(VLOOKUP(CONCATENATE($B40,"_",K$4,"_",$C$85,"_",$C$84),Data_for_IC_trend_tables!$A$1:$G$49194,7,FALSE)*1000,"-")</f>
        <v>-</v>
      </c>
      <c r="L40" s="30" t="str">
        <f>IFERROR(VLOOKUP(CONCATENATE($B40,"_",L$4,"_",$C$85,"_",$C$84),Data_for_IC_trend_tables!$A$1:$G$49194,7,FALSE)*1000,"-")</f>
        <v>-</v>
      </c>
      <c r="M40" s="30" t="str">
        <f>IFERROR(VLOOKUP(CONCATENATE($B40,"_",M$4,"_",$C$85,"_",$C$84),Data_for_IC_trend_tables!$A$1:$G$49194,7,FALSE)*1000,"-")</f>
        <v>-</v>
      </c>
      <c r="N40" s="30" t="str">
        <f>IFERROR(VLOOKUP(CONCATENATE($B40,"_",N$4,"_",$C$85,"_",$C$84),Data_for_IC_trend_tables!$A$1:$G$49194,7,FALSE)*1000,"-")</f>
        <v>-</v>
      </c>
      <c r="O40" s="30">
        <f>IFERROR(VLOOKUP(CONCATENATE($B40,"_",O$4,"_",$C$85,"_",$C$84),Data_for_IC_trend_tables!$A$1:$G$49194,7,FALSE)*1000,"-")</f>
        <v>544.83360533875305</v>
      </c>
      <c r="P40" s="30">
        <f>IFERROR(VLOOKUP(CONCATENATE($B40,"_",P$4,"_",$C$85,"_",$C$84),Data_for_IC_trend_tables!$A$1:$G$49194,7,FALSE)*1000,"-")</f>
        <v>541.19107257870007</v>
      </c>
      <c r="Q40" s="30">
        <f>IFERROR(VLOOKUP(CONCATENATE($B40,"_",Q$4,"_",$C$85,"_",$C$84),Data_for_IC_trend_tables!$A$1:$G$49194,7,FALSE)*1000,"-")</f>
        <v>548.71265860003507</v>
      </c>
      <c r="R40" s="30">
        <f>IFERROR(VLOOKUP(CONCATENATE($B40,"_",R$4,"_",$C$85,"_",$C$84),Data_for_IC_trend_tables!$A$1:$G$49194,7,FALSE)*1000,"-")</f>
        <v>568.10786902032692</v>
      </c>
      <c r="S40" s="30">
        <f>IFERROR(VLOOKUP(CONCATENATE($B40,"_",S$4,"_",$C$85,"_",$C$84),Data_for_IC_trend_tables!$A$1:$G$49194,7,FALSE)*1000,"-")</f>
        <v>585.90643602285502</v>
      </c>
      <c r="T40" s="30">
        <f>IFERROR(VLOOKUP(CONCATENATE($B40,"_",T$4,"_",$C$85,"_",$C$84),Data_for_IC_trend_tables!$A$1:$G$49194,7,FALSE)*1000,"-")</f>
        <v>578.86271016668502</v>
      </c>
      <c r="U40" s="30">
        <f>IFERROR(VLOOKUP(CONCATENATE($B40,"_",U$4,"_",$C$85,"_",$C$84),Data_for_IC_trend_tables!$A$1:$G$49194,7,FALSE)*1000,"-")</f>
        <v>580.27919072529403</v>
      </c>
      <c r="V40" s="30">
        <f>IFERROR(VLOOKUP(CONCATENATE($B40,"_",V$4,"_",$C$85,"_",$C$84),Data_for_IC_trend_tables!$A$1:$G$49194,7,FALSE)*1000,"-")</f>
        <v>555.36138526584205</v>
      </c>
      <c r="W40" s="30">
        <f>IFERROR(VLOOKUP(CONCATENATE($B40,"_",W$4,"_",$C$85,"_",$C$84),Data_for_IC_trend_tables!$A$1:$G$49194,7,FALSE)*1000,"-")</f>
        <v>480.035407180123</v>
      </c>
      <c r="X40" s="30">
        <f>IFERROR(VLOOKUP(CONCATENATE($B40,"_",X$4,"_",$C$85,"_",$C$84),Data_for_IC_trend_tables!$A$1:$G$49194,7,FALSE)*1000,"-")</f>
        <v>463.59015603963798</v>
      </c>
      <c r="Y40" s="30">
        <f>IFERROR(VLOOKUP(CONCATENATE($B40,"_",Y$4,"_",$C$85,"_",$C$84),Data_for_IC_trend_tables!$A$1:$G$49194,7,FALSE)*1000,"-")</f>
        <v>396.79173740428803</v>
      </c>
      <c r="Z40" s="30">
        <f>IFERROR(VLOOKUP(CONCATENATE($B40,"_",Z$4,"_",$C$85,"_",$C$84),Data_for_IC_trend_tables!$A$1:$G$49194,7,FALSE)*1000,"-")</f>
        <v>271.45453487026299</v>
      </c>
      <c r="AA40" s="30">
        <f>IFERROR(VLOOKUP(CONCATENATE($B40,"_",AA$4,"_",$C$85,"_",$C$84),Data_for_IC_trend_tables!$A$1:$G$49194,7,FALSE)*1000,"-")</f>
        <v>270.60132673376404</v>
      </c>
      <c r="AB40" s="30">
        <f>IFERROR(VLOOKUP(CONCATENATE($B40,"_",AB$4,"_",$C$85,"_",$C$84),Data_for_IC_trend_tables!$A$1:$G$49194,7,FALSE)*1000,"-")</f>
        <v>288.46943437951001</v>
      </c>
      <c r="AC40" s="30">
        <f>IFERROR(VLOOKUP(CONCATENATE($B40,"_",AC$4,"_",$C$85,"_",$C$84),Data_for_IC_trend_tables!$A$1:$G$49194,7,FALSE)*1000,"-")</f>
        <v>303.00168826351097</v>
      </c>
      <c r="AD40" s="30">
        <f>IFERROR(VLOOKUP(CONCATENATE($B40,"_",AD$4,"_",$C$85,"_",$C$84),Data_for_IC_trend_tables!$A$1:$G$49194,7,FALSE)*1000,"-")</f>
        <v>280.19675105225002</v>
      </c>
      <c r="AE40" s="30">
        <f>IFERROR(VLOOKUP(CONCATENATE($B40,"_",AE$4,"_",$C$85,"_",$C$84),Data_for_IC_trend_tables!$A$1:$G$49194,7,FALSE)*1000,"-")</f>
        <v>303.55225361780003</v>
      </c>
      <c r="AF40" s="30">
        <f>IFERROR(VLOOKUP(CONCATENATE($B40,"_",AF$4,"_",$C$85,"_",$C$84),Data_for_IC_trend_tables!$A$1:$G$49194,7,FALSE)*1000,"-")</f>
        <v>312.70270046496199</v>
      </c>
      <c r="AG40" s="30">
        <f>IFERROR(VLOOKUP(CONCATENATE($B40,"_",AG$4,"_",$C$85,"_",$C$84),Data_for_IC_trend_tables!$A$1:$G$49194,7,FALSE)*1000,"-")</f>
        <v>307.88842992937299</v>
      </c>
      <c r="AH40" s="30">
        <f>IFERROR(VLOOKUP(CONCATENATE($B40,"_",AH$4,"_",$C$85,"_",$C$84),Data_for_IC_trend_tables!$A$1:$G$49194,7,FALSE)*1000,"-")</f>
        <v>273.78815392417198</v>
      </c>
      <c r="AI40" s="30">
        <f>IFERROR(VLOOKUP(CONCATENATE($B40,"_",AI$4,"_",$C$85,"_",$C$84),Data_for_IC_trend_tables!$A$1:$G$49194,7,FALSE)*1000,"-")</f>
        <v>305.88922451399498</v>
      </c>
      <c r="AJ40" s="30">
        <f>IFERROR(VLOOKUP(CONCATENATE($B40,"_",AJ$4,"_",$C$85,"_",$C$84),Data_for_IC_trend_tables!$A$1:$G$49194,7,FALSE)*1000,"-")</f>
        <v>303.17823169999195</v>
      </c>
      <c r="AK40" s="30">
        <f>IFERROR(VLOOKUP(CONCATENATE($B40,"_",AK$4,"_",$C$85,"_",$C$84),Data_for_IC_trend_tables!$A$1:$G$49194,7,FALSE)*1000,"-")</f>
        <v>315.30953862842296</v>
      </c>
      <c r="AL40" s="30">
        <f>IFERROR(VLOOKUP(CONCATENATE($B40,"_",AL$4,"_",$C$85,"_",$C$84),Data_for_IC_trend_tables!$A$1:$G$49194,7,FALSE)*1000,"-")</f>
        <v>306.44969766245902</v>
      </c>
      <c r="AM40" s="30">
        <f>IFERROR(VLOOKUP(CONCATENATE($B40,"_",AM$4,"_",$C$85,"_",$C$84),Data_for_IC_trend_tables!$A$1:$G$49194,7,FALSE)*1000,"-")</f>
        <v>308.75109390233803</v>
      </c>
      <c r="AN40" s="30">
        <f>IFERROR(VLOOKUP(CONCATENATE($B40,"_",AN$4,"_",$C$85,"_",$C$84),Data_for_IC_trend_tables!$A$1:$G$49194,7,FALSE)*1000,"-")</f>
        <v>302.047620393665</v>
      </c>
      <c r="AO40" s="30">
        <f>IFERROR(VLOOKUP(CONCATENATE($B40,"_",AO$4,"_",$C$85,"_",$C$84),Data_for_IC_trend_tables!$A$1:$G$49194,7,FALSE)*1000,"-")</f>
        <v>295.43005431509198</v>
      </c>
      <c r="AP40" s="30">
        <f>IFERROR(VLOOKUP(CONCATENATE($B40,"_",AP$4,"_",$C$85,"_",$C$84),Data_for_IC_trend_tables!$A$1:$G$49194,7,FALSE)*1000,"-")</f>
        <v>310.002136460472</v>
      </c>
      <c r="AQ40" s="30">
        <f>IFERROR(VLOOKUP(CONCATENATE($B40,"_",AQ$4,"_",$C$85,"_",$C$84),Data_for_IC_trend_tables!$A$1:$G$49194,7,FALSE)*1000,"-")</f>
        <v>310.93320135810501</v>
      </c>
      <c r="AR40" s="30">
        <f>IFERROR(VLOOKUP(CONCATENATE($B40,"_",AR$4,"_",$C$85,"_",$C$84),Data_for_IC_trend_tables!$A$1:$G$49194,7,FALSE)*1000,"-")</f>
        <v>289.26839675710397</v>
      </c>
      <c r="AS40" s="30">
        <f>IFERROR(VLOOKUP(CONCATENATE($B40,"_",AS$4,"_",$C$85,"_",$C$84),Data_for_IC_trend_tables!$A$1:$G$49194,7,FALSE)*1000,"-")</f>
        <v>270.04390949970303</v>
      </c>
      <c r="AT40" s="30">
        <f>IFERROR(VLOOKUP(CONCATENATE($B40,"_",AT$4,"_",$C$85,"_",$C$84),Data_for_IC_trend_tables!$A$1:$G$49194,7,FALSE)*1000,"-")</f>
        <v>279.53851152592802</v>
      </c>
      <c r="AU40" s="30">
        <f>IFERROR(VLOOKUP(CONCATENATE($B40,"_",AU$4,"_",$C$85,"_",$C$84),Data_for_IC_trend_tables!$A$1:$G$49194,7,FALSE)*1000,"-")</f>
        <v>262.51866886533298</v>
      </c>
      <c r="AV40" s="269"/>
      <c r="AW40" s="30">
        <f>IFERROR(VLOOKUP(CONCATENATE($B40,"_",AW$4,"_",$C$85,"_",$C$84),Data_for_IC_trend_tables!$A$1:$G$49194,7,FALSE)*1000,"-")</f>
        <v>262.51866886533298</v>
      </c>
      <c r="AX40" s="89"/>
      <c r="AY40" s="38" t="str">
        <f t="shared" si="0"/>
        <v/>
      </c>
      <c r="AZ40" s="58" t="str">
        <f t="shared" si="1"/>
        <v/>
      </c>
      <c r="BA40" s="86"/>
    </row>
    <row r="41" spans="2:53" s="3" customFormat="1" x14ac:dyDescent="0.2">
      <c r="B41" s="53" t="s">
        <v>169</v>
      </c>
      <c r="C41" s="55" t="s">
        <v>30</v>
      </c>
      <c r="D41" s="56">
        <v>1990</v>
      </c>
      <c r="E41" s="30" t="str">
        <f>IFERROR(VLOOKUP(CONCATENATE($B41,"_",E$4,"_",$C$85,"_",$C$84),Data_for_IC_trend_tables!$A$1:$G$49194,7,FALSE)*1000,"-")</f>
        <v>-</v>
      </c>
      <c r="F41" s="30" t="str">
        <f>IFERROR(VLOOKUP(CONCATENATE($B41,"_",F$4,"_",$C$85,"_",$C$84),Data_for_IC_trend_tables!$A$1:$G$49194,7,FALSE)*1000,"-")</f>
        <v>-</v>
      </c>
      <c r="G41" s="30" t="str">
        <f>IFERROR(VLOOKUP(CONCATENATE($B41,"_",G$4,"_",$C$85,"_",$C$84),Data_for_IC_trend_tables!$A$1:$G$49194,7,FALSE)*1000,"-")</f>
        <v>-</v>
      </c>
      <c r="H41" s="30" t="str">
        <f>IFERROR(VLOOKUP(CONCATENATE($B41,"_",H$4,"_",$C$85,"_",$C$84),Data_for_IC_trend_tables!$A$1:$G$49194,7,FALSE)*1000,"-")</f>
        <v>-</v>
      </c>
      <c r="I41" s="30" t="str">
        <f>IFERROR(VLOOKUP(CONCATENATE($B41,"_",I$4,"_",$C$85,"_",$C$84),Data_for_IC_trend_tables!$A$1:$G$49194,7,FALSE)*1000,"-")</f>
        <v>-</v>
      </c>
      <c r="J41" s="30" t="str">
        <f>IFERROR(VLOOKUP(CONCATENATE($B41,"_",J$4,"_",$C$85,"_",$C$84),Data_for_IC_trend_tables!$A$1:$G$49194,7,FALSE)*1000,"-")</f>
        <v>-</v>
      </c>
      <c r="K41" s="30" t="str">
        <f>IFERROR(VLOOKUP(CONCATENATE($B41,"_",K$4,"_",$C$85,"_",$C$84),Data_for_IC_trend_tables!$A$1:$G$49194,7,FALSE)*1000,"-")</f>
        <v>-</v>
      </c>
      <c r="L41" s="30" t="str">
        <f>IFERROR(VLOOKUP(CONCATENATE($B41,"_",L$4,"_",$C$85,"_",$C$84),Data_for_IC_trend_tables!$A$1:$G$49194,7,FALSE)*1000,"-")</f>
        <v>-</v>
      </c>
      <c r="M41" s="30" t="str">
        <f>IFERROR(VLOOKUP(CONCATENATE($B41,"_",M$4,"_",$C$85,"_",$C$84),Data_for_IC_trend_tables!$A$1:$G$49194,7,FALSE)*1000,"-")</f>
        <v>-</v>
      </c>
      <c r="N41" s="30" t="str">
        <f>IFERROR(VLOOKUP(CONCATENATE($B41,"_",N$4,"_",$C$85,"_",$C$84),Data_for_IC_trend_tables!$A$1:$G$49194,7,FALSE)*1000,"-")</f>
        <v>-</v>
      </c>
      <c r="O41" s="30">
        <f>IFERROR(VLOOKUP(CONCATENATE($B41,"_",O$4,"_",$C$85,"_",$C$84),Data_for_IC_trend_tables!$A$1:$G$49194,7,FALSE)*1000,"-")</f>
        <v>567.78412383239493</v>
      </c>
      <c r="P41" s="30">
        <f>IFERROR(VLOOKUP(CONCATENATE($B41,"_",P$4,"_",$C$85,"_",$C$84),Data_for_IC_trend_tables!$A$1:$G$49194,7,FALSE)*1000,"-")</f>
        <v>622.874564728991</v>
      </c>
      <c r="Q41" s="30">
        <f>IFERROR(VLOOKUP(CONCATENATE($B41,"_",Q$4,"_",$C$85,"_",$C$84),Data_for_IC_trend_tables!$A$1:$G$49194,7,FALSE)*1000,"-")</f>
        <v>694.80373835363298</v>
      </c>
      <c r="R41" s="30">
        <f>IFERROR(VLOOKUP(CONCATENATE($B41,"_",R$4,"_",$C$85,"_",$C$84),Data_for_IC_trend_tables!$A$1:$G$49194,7,FALSE)*1000,"-")</f>
        <v>731.08104610463602</v>
      </c>
      <c r="S41" s="30">
        <f>IFERROR(VLOOKUP(CONCATENATE($B41,"_",S$4,"_",$C$85,"_",$C$84),Data_for_IC_trend_tables!$A$1:$G$49194,7,FALSE)*1000,"-")</f>
        <v>756.13815136476603</v>
      </c>
      <c r="T41" s="30">
        <f>IFERROR(VLOOKUP(CONCATENATE($B41,"_",T$4,"_",$C$85,"_",$C$84),Data_for_IC_trend_tables!$A$1:$G$49194,7,FALSE)*1000,"-")</f>
        <v>782.06857583580302</v>
      </c>
      <c r="U41" s="30">
        <f>IFERROR(VLOOKUP(CONCATENATE($B41,"_",U$4,"_",$C$85,"_",$C$84),Data_for_IC_trend_tables!$A$1:$G$49194,7,FALSE)*1000,"-")</f>
        <v>312.37886969744</v>
      </c>
      <c r="V41" s="30">
        <f>IFERROR(VLOOKUP(CONCATENATE($B41,"_",V$4,"_",$C$85,"_",$C$84),Data_for_IC_trend_tables!$A$1:$G$49194,7,FALSE)*1000,"-")</f>
        <v>316.21935543562103</v>
      </c>
      <c r="W41" s="30">
        <f>IFERROR(VLOOKUP(CONCATENATE($B41,"_",W$4,"_",$C$85,"_",$C$84),Data_for_IC_trend_tables!$A$1:$G$49194,7,FALSE)*1000,"-")</f>
        <v>328.28890386606201</v>
      </c>
      <c r="X41" s="30">
        <f>IFERROR(VLOOKUP(CONCATENATE($B41,"_",X$4,"_",$C$85,"_",$C$84),Data_for_IC_trend_tables!$A$1:$G$49194,7,FALSE)*1000,"-")</f>
        <v>332.720409181832</v>
      </c>
      <c r="Y41" s="30">
        <f>IFERROR(VLOOKUP(CONCATENATE($B41,"_",Y$4,"_",$C$85,"_",$C$84),Data_for_IC_trend_tables!$A$1:$G$49194,7,FALSE)*1000,"-")</f>
        <v>33.9301477266484</v>
      </c>
      <c r="Z41" s="30">
        <f>IFERROR(VLOOKUP(CONCATENATE($B41,"_",Z$4,"_",$C$85,"_",$C$84),Data_for_IC_trend_tables!$A$1:$G$49194,7,FALSE)*1000,"-")</f>
        <v>31.4920308916845</v>
      </c>
      <c r="AA41" s="30">
        <f>IFERROR(VLOOKUP(CONCATENATE($B41,"_",AA$4,"_",$C$85,"_",$C$84),Data_for_IC_trend_tables!$A$1:$G$49194,7,FALSE)*1000,"-")</f>
        <v>31.917801910221996</v>
      </c>
      <c r="AB41" s="30">
        <f>IFERROR(VLOOKUP(CONCATENATE($B41,"_",AB$4,"_",$C$85,"_",$C$84),Data_for_IC_trend_tables!$A$1:$G$49194,7,FALSE)*1000,"-")</f>
        <v>31.469175806890902</v>
      </c>
      <c r="AC41" s="30">
        <f>IFERROR(VLOOKUP(CONCATENATE($B41,"_",AC$4,"_",$C$85,"_",$C$84),Data_for_IC_trend_tables!$A$1:$G$49194,7,FALSE)*1000,"-")</f>
        <v>31.792457192160498</v>
      </c>
      <c r="AD41" s="30">
        <f>IFERROR(VLOOKUP(CONCATENATE($B41,"_",AD$4,"_",$C$85,"_",$C$84),Data_for_IC_trend_tables!$A$1:$G$49194,7,FALSE)*1000,"-")</f>
        <v>31.398683836604803</v>
      </c>
      <c r="AE41" s="30">
        <f>IFERROR(VLOOKUP(CONCATENATE($B41,"_",AE$4,"_",$C$85,"_",$C$84),Data_for_IC_trend_tables!$A$1:$G$49194,7,FALSE)*1000,"-")</f>
        <v>31.243800943940499</v>
      </c>
      <c r="AF41" s="30">
        <f>IFERROR(VLOOKUP(CONCATENATE($B41,"_",AF$4,"_",$C$85,"_",$C$84),Data_for_IC_trend_tables!$A$1:$G$49194,7,FALSE)*1000,"-")</f>
        <v>30.786994441305602</v>
      </c>
      <c r="AG41" s="30">
        <f>IFERROR(VLOOKUP(CONCATENATE($B41,"_",AG$4,"_",$C$85,"_",$C$84),Data_for_IC_trend_tables!$A$1:$G$49194,7,FALSE)*1000,"-")</f>
        <v>30.4863120961924</v>
      </c>
      <c r="AH41" s="30">
        <f>IFERROR(VLOOKUP(CONCATENATE($B41,"_",AH$4,"_",$C$85,"_",$C$84),Data_for_IC_trend_tables!$A$1:$G$49194,7,FALSE)*1000,"-")</f>
        <v>28.4953766298107</v>
      </c>
      <c r="AI41" s="30">
        <f>IFERROR(VLOOKUP(CONCATENATE($B41,"_",AI$4,"_",$C$85,"_",$C$84),Data_for_IC_trend_tables!$A$1:$G$49194,7,FALSE)*1000,"-")</f>
        <v>28.558457163073502</v>
      </c>
      <c r="AJ41" s="30">
        <f>IFERROR(VLOOKUP(CONCATENATE($B41,"_",AJ$4,"_",$C$85,"_",$C$84),Data_for_IC_trend_tables!$A$1:$G$49194,7,FALSE)*1000,"-")</f>
        <v>27.664943292665502</v>
      </c>
      <c r="AK41" s="30">
        <f>IFERROR(VLOOKUP(CONCATENATE($B41,"_",AK$4,"_",$C$85,"_",$C$84),Data_for_IC_trend_tables!$A$1:$G$49194,7,FALSE)*1000,"-")</f>
        <v>26.221819766816399</v>
      </c>
      <c r="AL41" s="30">
        <f>IFERROR(VLOOKUP(CONCATENATE($B41,"_",AL$4,"_",$C$85,"_",$C$84),Data_for_IC_trend_tables!$A$1:$G$49194,7,FALSE)*1000,"-")</f>
        <v>25.774343518124702</v>
      </c>
      <c r="AM41" s="30">
        <f>IFERROR(VLOOKUP(CONCATENATE($B41,"_",AM$4,"_",$C$85,"_",$C$84),Data_for_IC_trend_tables!$A$1:$G$49194,7,FALSE)*1000,"-")</f>
        <v>26.076922914818301</v>
      </c>
      <c r="AN41" s="30">
        <f>IFERROR(VLOOKUP(CONCATENATE($B41,"_",AN$4,"_",$C$85,"_",$C$84),Data_for_IC_trend_tables!$A$1:$G$49194,7,FALSE)*1000,"-")</f>
        <v>25.5002222611697</v>
      </c>
      <c r="AO41" s="30">
        <f>IFERROR(VLOOKUP(CONCATENATE($B41,"_",AO$4,"_",$C$85,"_",$C$84),Data_for_IC_trend_tables!$A$1:$G$49194,7,FALSE)*1000,"-")</f>
        <v>25.104510524656302</v>
      </c>
      <c r="AP41" s="30">
        <f>IFERROR(VLOOKUP(CONCATENATE($B41,"_",AP$4,"_",$C$85,"_",$C$84),Data_for_IC_trend_tables!$A$1:$G$49194,7,FALSE)*1000,"-")</f>
        <v>25.447811350115803</v>
      </c>
      <c r="AQ41" s="30">
        <f>IFERROR(VLOOKUP(CONCATENATE($B41,"_",AQ$4,"_",$C$85,"_",$C$84),Data_for_IC_trend_tables!$A$1:$G$49194,7,FALSE)*1000,"-")</f>
        <v>25.7094007385083</v>
      </c>
      <c r="AR41" s="30">
        <f>IFERROR(VLOOKUP(CONCATENATE($B41,"_",AR$4,"_",$C$85,"_",$C$84),Data_for_IC_trend_tables!$A$1:$G$49194,7,FALSE)*1000,"-")</f>
        <v>25.346915146890098</v>
      </c>
      <c r="AS41" s="30">
        <f>IFERROR(VLOOKUP(CONCATENATE($B41,"_",AS$4,"_",$C$85,"_",$C$84),Data_for_IC_trend_tables!$A$1:$G$49194,7,FALSE)*1000,"-")</f>
        <v>23.078444193889801</v>
      </c>
      <c r="AT41" s="30">
        <f>IFERROR(VLOOKUP(CONCATENATE($B41,"_",AT$4,"_",$C$85,"_",$C$84),Data_for_IC_trend_tables!$A$1:$G$49194,7,FALSE)*1000,"-")</f>
        <v>23.6672302447212</v>
      </c>
      <c r="AU41" s="30">
        <f>IFERROR(VLOOKUP(CONCATENATE($B41,"_",AU$4,"_",$C$85,"_",$C$84),Data_for_IC_trend_tables!$A$1:$G$49194,7,FALSE)*1000,"-")</f>
        <v>24.813686330698598</v>
      </c>
      <c r="AV41" s="269"/>
      <c r="AW41" s="30">
        <f>IFERROR(VLOOKUP(CONCATENATE($B41,"_",AW$4,"_",$C$85,"_",$C$84),Data_for_IC_trend_tables!$A$1:$G$49194,7,FALSE)*1000,"-")</f>
        <v>24.813686330698598</v>
      </c>
      <c r="AX41" s="89">
        <f>O41</f>
        <v>567.78412383239493</v>
      </c>
      <c r="AY41" s="38" t="str">
        <f t="shared" ref="AY41:AY42" si="17">IF(ISBLANK(AX41),"",IF(AW41="-",CONCATENATE("no data for ",$AW$4),IF(AZ41&gt;0,"No","Yes")))</f>
        <v>Yes</v>
      </c>
      <c r="AZ41" s="58">
        <f t="shared" ref="AZ41:AZ42" si="18">IFERROR(IF(AW41=0,"",(AW41-AX41)/AX41),"")</f>
        <v>-0.95629732271622414</v>
      </c>
      <c r="BA41" s="32" t="s">
        <v>76</v>
      </c>
    </row>
    <row r="42" spans="2:53" s="17" customFormat="1" x14ac:dyDescent="0.2">
      <c r="B42" s="53" t="s">
        <v>170</v>
      </c>
      <c r="C42" s="55" t="s">
        <v>31</v>
      </c>
      <c r="D42" s="69">
        <v>1989</v>
      </c>
      <c r="E42" s="30" t="str">
        <f>IFERROR(VLOOKUP(CONCATENATE($B42,"_",E$4,"_",$C$85,"_",$C$84),Data_for_IC_trend_tables!$A$1:$G$49194,7,FALSE)*1000,"-")</f>
        <v>-</v>
      </c>
      <c r="F42" s="30" t="str">
        <f>IFERROR(VLOOKUP(CONCATENATE($B42,"_",F$4,"_",$C$85,"_",$C$84),Data_for_IC_trend_tables!$A$1:$G$49194,7,FALSE)*1000,"-")</f>
        <v>-</v>
      </c>
      <c r="G42" s="30" t="str">
        <f>IFERROR(VLOOKUP(CONCATENATE($B42,"_",G$4,"_",$C$85,"_",$C$84),Data_for_IC_trend_tables!$A$1:$G$49194,7,FALSE)*1000,"-")</f>
        <v>-</v>
      </c>
      <c r="H42" s="30" t="str">
        <f>IFERROR(VLOOKUP(CONCATENATE($B42,"_",H$4,"_",$C$85,"_",$C$84),Data_for_IC_trend_tables!$A$1:$G$49194,7,FALSE)*1000,"-")</f>
        <v>-</v>
      </c>
      <c r="I42" s="30" t="str">
        <f>IFERROR(VLOOKUP(CONCATENATE($B42,"_",I$4,"_",$C$85,"_",$C$84),Data_for_IC_trend_tables!$A$1:$G$49194,7,FALSE)*1000,"-")</f>
        <v>-</v>
      </c>
      <c r="J42" s="30" t="str">
        <f>IFERROR(VLOOKUP(CONCATENATE($B42,"_",J$4,"_",$C$85,"_",$C$84),Data_for_IC_trend_tables!$A$1:$G$49194,7,FALSE)*1000,"-")</f>
        <v>-</v>
      </c>
      <c r="K42" s="30" t="str">
        <f>IFERROR(VLOOKUP(CONCATENATE($B42,"_",K$4,"_",$C$85,"_",$C$84),Data_for_IC_trend_tables!$A$1:$G$49194,7,FALSE)*1000,"-")</f>
        <v>-</v>
      </c>
      <c r="L42" s="30" t="str">
        <f>IFERROR(VLOOKUP(CONCATENATE($B42,"_",L$4,"_",$C$85,"_",$C$84),Data_for_IC_trend_tables!$A$1:$G$49194,7,FALSE)*1000,"-")</f>
        <v>-</v>
      </c>
      <c r="M42" s="30" t="str">
        <f>IFERROR(VLOOKUP(CONCATENATE($B42,"_",M$4,"_",$C$85,"_",$C$84),Data_for_IC_trend_tables!$A$1:$G$49194,7,FALSE)*1000,"-")</f>
        <v>-</v>
      </c>
      <c r="N42" s="30">
        <f>IFERROR(VLOOKUP(CONCATENATE($B42,"_",N$4,"_",$C$85,"_",$C$84),Data_for_IC_trend_tables!$A$1:$G$49194,7,FALSE)*1000,"-")</f>
        <v>847.363943434014</v>
      </c>
      <c r="O42" s="30">
        <f>IFERROR(VLOOKUP(CONCATENATE($B42,"_",O$4,"_",$C$85,"_",$C$84),Data_for_IC_trend_tables!$A$1:$G$49194,7,FALSE)*1000,"-")</f>
        <v>728.68543843191003</v>
      </c>
      <c r="P42" s="30">
        <f>IFERROR(VLOOKUP(CONCATENATE($B42,"_",P$4,"_",$C$85,"_",$C$84),Data_for_IC_trend_tables!$A$1:$G$49194,7,FALSE)*1000,"-")</f>
        <v>459.281132519793</v>
      </c>
      <c r="Q42" s="30">
        <f>IFERROR(VLOOKUP(CONCATENATE($B42,"_",Q$4,"_",$C$85,"_",$C$84),Data_for_IC_trend_tables!$A$1:$G$49194,7,FALSE)*1000,"-")</f>
        <v>323.62510906850798</v>
      </c>
      <c r="R42" s="30">
        <f>IFERROR(VLOOKUP(CONCATENATE($B42,"_",R$4,"_",$C$85,"_",$C$84),Data_for_IC_trend_tables!$A$1:$G$49194,7,FALSE)*1000,"-")</f>
        <v>341.37939892864102</v>
      </c>
      <c r="S42" s="30">
        <f>IFERROR(VLOOKUP(CONCATENATE($B42,"_",S$4,"_",$C$85,"_",$C$84),Data_for_IC_trend_tables!$A$1:$G$49194,7,FALSE)*1000,"-")</f>
        <v>359.49884179417</v>
      </c>
      <c r="T42" s="30">
        <f>IFERROR(VLOOKUP(CONCATENATE($B42,"_",T$4,"_",$C$85,"_",$C$84),Data_for_IC_trend_tables!$A$1:$G$49194,7,FALSE)*1000,"-")</f>
        <v>355.74065708325196</v>
      </c>
      <c r="U42" s="30">
        <f>IFERROR(VLOOKUP(CONCATENATE($B42,"_",U$4,"_",$C$85,"_",$C$84),Data_for_IC_trend_tables!$A$1:$G$49194,7,FALSE)*1000,"-")</f>
        <v>344.19294430364403</v>
      </c>
      <c r="V42" s="30">
        <f>IFERROR(VLOOKUP(CONCATENATE($B42,"_",V$4,"_",$C$85,"_",$C$84),Data_for_IC_trend_tables!$A$1:$G$49194,7,FALSE)*1000,"-")</f>
        <v>348.54724463789199</v>
      </c>
      <c r="W42" s="30">
        <f>IFERROR(VLOOKUP(CONCATENATE($B42,"_",W$4,"_",$C$85,"_",$C$84),Data_for_IC_trend_tables!$A$1:$G$49194,7,FALSE)*1000,"-")</f>
        <v>265.26118467469502</v>
      </c>
      <c r="X42" s="30">
        <f>IFERROR(VLOOKUP(CONCATENATE($B42,"_",X$4,"_",$C$85,"_",$C$84),Data_for_IC_trend_tables!$A$1:$G$49194,7,FALSE)*1000,"-")</f>
        <v>144.183396558228</v>
      </c>
      <c r="Y42" s="30">
        <f>IFERROR(VLOOKUP(CONCATENATE($B42,"_",Y$4,"_",$C$85,"_",$C$84),Data_for_IC_trend_tables!$A$1:$G$49194,7,FALSE)*1000,"-")</f>
        <v>50.075282878154901</v>
      </c>
      <c r="Z42" s="30">
        <f>IFERROR(VLOOKUP(CONCATENATE($B42,"_",Z$4,"_",$C$85,"_",$C$84),Data_for_IC_trend_tables!$A$1:$G$49194,7,FALSE)*1000,"-")</f>
        <v>51.1636467572377</v>
      </c>
      <c r="AA42" s="30">
        <f>IFERROR(VLOOKUP(CONCATENATE($B42,"_",AA$4,"_",$C$85,"_",$C$84),Data_for_IC_trend_tables!$A$1:$G$49194,7,FALSE)*1000,"-")</f>
        <v>57.728160461501901</v>
      </c>
      <c r="AB42" s="30">
        <f>IFERROR(VLOOKUP(CONCATENATE($B42,"_",AB$4,"_",$C$85,"_",$C$84),Data_for_IC_trend_tables!$A$1:$G$49194,7,FALSE)*1000,"-")</f>
        <v>62.289327981693802</v>
      </c>
      <c r="AC42" s="30">
        <f>IFERROR(VLOOKUP(CONCATENATE($B42,"_",AC$4,"_",$C$85,"_",$C$84),Data_for_IC_trend_tables!$A$1:$G$49194,7,FALSE)*1000,"-")</f>
        <v>65.749251876275508</v>
      </c>
      <c r="AD42" s="30">
        <f>IFERROR(VLOOKUP(CONCATENATE($B42,"_",AD$4,"_",$C$85,"_",$C$84),Data_for_IC_trend_tables!$A$1:$G$49194,7,FALSE)*1000,"-")</f>
        <v>72.036776802683093</v>
      </c>
      <c r="AE42" s="30">
        <f>IFERROR(VLOOKUP(CONCATENATE($B42,"_",AE$4,"_",$C$85,"_",$C$84),Data_for_IC_trend_tables!$A$1:$G$49194,7,FALSE)*1000,"-")</f>
        <v>71.520755254278001</v>
      </c>
      <c r="AF42" s="30">
        <f>IFERROR(VLOOKUP(CONCATENATE($B42,"_",AF$4,"_",$C$85,"_",$C$84),Data_for_IC_trend_tables!$A$1:$G$49194,7,FALSE)*1000,"-")</f>
        <v>69.752354534754204</v>
      </c>
      <c r="AG42" s="30">
        <f>IFERROR(VLOOKUP(CONCATENATE($B42,"_",AG$4,"_",$C$85,"_",$C$84),Data_for_IC_trend_tables!$A$1:$G$49194,7,FALSE)*1000,"-")</f>
        <v>62.005793539805303</v>
      </c>
      <c r="AH42" s="30">
        <f>IFERROR(VLOOKUP(CONCATENATE($B42,"_",AH$4,"_",$C$85,"_",$C$84),Data_for_IC_trend_tables!$A$1:$G$49194,7,FALSE)*1000,"-")</f>
        <v>41.308468463571302</v>
      </c>
      <c r="AI42" s="30">
        <f>IFERROR(VLOOKUP(CONCATENATE($B42,"_",AI$4,"_",$C$85,"_",$C$84),Data_for_IC_trend_tables!$A$1:$G$49194,7,FALSE)*1000,"-")</f>
        <v>48.132539741844198</v>
      </c>
      <c r="AJ42" s="30">
        <f>IFERROR(VLOOKUP(CONCATENATE($B42,"_",AJ$4,"_",$C$85,"_",$C$84),Data_for_IC_trend_tables!$A$1:$G$49194,7,FALSE)*1000,"-")</f>
        <v>48.894845975978498</v>
      </c>
      <c r="AK42" s="30">
        <f>IFERROR(VLOOKUP(CONCATENATE($B42,"_",AK$4,"_",$C$85,"_",$C$84),Data_for_IC_trend_tables!$A$1:$G$49194,7,FALSE)*1000,"-")</f>
        <v>44.945437721928101</v>
      </c>
      <c r="AL42" s="30">
        <f>IFERROR(VLOOKUP(CONCATENATE($B42,"_",AL$4,"_",$C$85,"_",$C$84),Data_for_IC_trend_tables!$A$1:$G$49194,7,FALSE)*1000,"-")</f>
        <v>41.893035710825806</v>
      </c>
      <c r="AM42" s="30">
        <f>IFERROR(VLOOKUP(CONCATENATE($B42,"_",AM$4,"_",$C$85,"_",$C$84),Data_for_IC_trend_tables!$A$1:$G$49194,7,FALSE)*1000,"-")</f>
        <v>42.743690625008696</v>
      </c>
      <c r="AN42" s="30">
        <f>IFERROR(VLOOKUP(CONCATENATE($B42,"_",AN$4,"_",$C$85,"_",$C$84),Data_for_IC_trend_tables!$A$1:$G$49194,7,FALSE)*1000,"-")</f>
        <v>45.251633269799299</v>
      </c>
      <c r="AO42" s="30">
        <f>IFERROR(VLOOKUP(CONCATENATE($B42,"_",AO$4,"_",$C$85,"_",$C$84),Data_for_IC_trend_tables!$A$1:$G$49194,7,FALSE)*1000,"-")</f>
        <v>44.632808593623203</v>
      </c>
      <c r="AP42" s="30">
        <f>IFERROR(VLOOKUP(CONCATENATE($B42,"_",AP$4,"_",$C$85,"_",$C$84),Data_for_IC_trend_tables!$A$1:$G$49194,7,FALSE)*1000,"-")</f>
        <v>45.014948914034001</v>
      </c>
      <c r="AQ42" s="30">
        <f>IFERROR(VLOOKUP(CONCATENATE($B42,"_",AQ$4,"_",$C$85,"_",$C$84),Data_for_IC_trend_tables!$A$1:$G$49194,7,FALSE)*1000,"-")</f>
        <v>46.2510566718571</v>
      </c>
      <c r="AR42" s="30">
        <f>IFERROR(VLOOKUP(CONCATENATE($B42,"_",AR$4,"_",$C$85,"_",$C$84),Data_for_IC_trend_tables!$A$1:$G$49194,7,FALSE)*1000,"-")</f>
        <v>46.5576562548883</v>
      </c>
      <c r="AS42" s="30">
        <f>IFERROR(VLOOKUP(CONCATENATE($B42,"_",AS$4,"_",$C$85,"_",$C$84),Data_for_IC_trend_tables!$A$1:$G$49194,7,FALSE)*1000,"-")</f>
        <v>41.040257272171999</v>
      </c>
      <c r="AT42" s="30">
        <f>IFERROR(VLOOKUP(CONCATENATE($B42,"_",AT$4,"_",$C$85,"_",$C$84),Data_for_IC_trend_tables!$A$1:$G$49194,7,FALSE)*1000,"-")</f>
        <v>45.847118662387601</v>
      </c>
      <c r="AU42" s="30">
        <f>IFERROR(VLOOKUP(CONCATENATE($B42,"_",AU$4,"_",$C$85,"_",$C$84),Data_for_IC_trend_tables!$A$1:$G$49194,7,FALSE)*1000,"-")</f>
        <v>40.689886676461001</v>
      </c>
      <c r="AV42" s="269"/>
      <c r="AW42" s="30">
        <f>IFERROR(VLOOKUP(CONCATENATE($B42,"_",AW$4,"_",$C$85,"_",$C$84),Data_for_IC_trend_tables!$A$1:$G$49194,7,FALSE)*1000,"-")</f>
        <v>40.689886676461001</v>
      </c>
      <c r="AX42" s="89">
        <f>N42</f>
        <v>847.363943434014</v>
      </c>
      <c r="AY42" s="38" t="str">
        <f t="shared" si="17"/>
        <v>Yes</v>
      </c>
      <c r="AZ42" s="58">
        <f t="shared" si="18"/>
        <v>-0.95198062533607242</v>
      </c>
      <c r="BA42" s="32" t="s">
        <v>76</v>
      </c>
    </row>
    <row r="43" spans="2:53" s="3" customFormat="1" x14ac:dyDescent="0.2">
      <c r="B43" s="53" t="s">
        <v>171</v>
      </c>
      <c r="C43" s="61" t="s">
        <v>58</v>
      </c>
      <c r="D43" s="56"/>
      <c r="E43" s="30" t="str">
        <f>IFERROR(VLOOKUP(CONCATENATE($B43,"_",E$4,"_",$C$85,"_",$C$84),Data_for_IC_trend_tables!$A$1:$G$49194,7,FALSE)*1000,"-")</f>
        <v>-</v>
      </c>
      <c r="F43" s="30" t="str">
        <f>IFERROR(VLOOKUP(CONCATENATE($B43,"_",F$4,"_",$C$85,"_",$C$84),Data_for_IC_trend_tables!$A$1:$G$49194,7,FALSE)*1000,"-")</f>
        <v>-</v>
      </c>
      <c r="G43" s="30" t="str">
        <f>IFERROR(VLOOKUP(CONCATENATE($B43,"_",G$4,"_",$C$85,"_",$C$84),Data_for_IC_trend_tables!$A$1:$G$49194,7,FALSE)*1000,"-")</f>
        <v>-</v>
      </c>
      <c r="H43" s="30" t="str">
        <f>IFERROR(VLOOKUP(CONCATENATE($B43,"_",H$4,"_",$C$85,"_",$C$84),Data_for_IC_trend_tables!$A$1:$G$49194,7,FALSE)*1000,"-")</f>
        <v>-</v>
      </c>
      <c r="I43" s="30" t="str">
        <f>IFERROR(VLOOKUP(CONCATENATE($B43,"_",I$4,"_",$C$85,"_",$C$84),Data_for_IC_trend_tables!$A$1:$G$49194,7,FALSE)*1000,"-")</f>
        <v>-</v>
      </c>
      <c r="J43" s="30" t="str">
        <f>IFERROR(VLOOKUP(CONCATENATE($B43,"_",J$4,"_",$C$85,"_",$C$84),Data_for_IC_trend_tables!$A$1:$G$49194,7,FALSE)*1000,"-")</f>
        <v>-</v>
      </c>
      <c r="K43" s="30" t="str">
        <f>IFERROR(VLOOKUP(CONCATENATE($B43,"_",K$4,"_",$C$85,"_",$C$84),Data_for_IC_trend_tables!$A$1:$G$49194,7,FALSE)*1000,"-")</f>
        <v>-</v>
      </c>
      <c r="L43" s="30" t="str">
        <f>IFERROR(VLOOKUP(CONCATENATE($B43,"_",L$4,"_",$C$85,"_",$C$84),Data_for_IC_trend_tables!$A$1:$G$49194,7,FALSE)*1000,"-")</f>
        <v>-</v>
      </c>
      <c r="M43" s="30" t="str">
        <f>IFERROR(VLOOKUP(CONCATENATE($B43,"_",M$4,"_",$C$85,"_",$C$84),Data_for_IC_trend_tables!$A$1:$G$49194,7,FALSE)*1000,"-")</f>
        <v>-</v>
      </c>
      <c r="N43" s="30" t="str">
        <f>IFERROR(VLOOKUP(CONCATENATE($B43,"_",N$4,"_",$C$85,"_",$C$84),Data_for_IC_trend_tables!$A$1:$G$49194,7,FALSE)*1000,"-")</f>
        <v>-</v>
      </c>
      <c r="O43" s="30">
        <f>IFERROR(VLOOKUP(CONCATENATE($B43,"_",O$4,"_",$C$85,"_",$C$84),Data_for_IC_trend_tables!$A$1:$G$49194,7,FALSE)*1000,"-")</f>
        <v>3591</v>
      </c>
      <c r="P43" s="30">
        <f>IFERROR(VLOOKUP(CONCATENATE($B43,"_",P$4,"_",$C$85,"_",$C$84),Data_for_IC_trend_tables!$A$1:$G$49194,7,FALSE)*1000,"-")</f>
        <v>3553</v>
      </c>
      <c r="Q43" s="30">
        <f>IFERROR(VLOOKUP(CONCATENATE($B43,"_",Q$4,"_",$C$85,"_",$C$84),Data_for_IC_trend_tables!$A$1:$G$49194,7,FALSE)*1000,"-")</f>
        <v>3095</v>
      </c>
      <c r="R43" s="30">
        <f>IFERROR(VLOOKUP(CONCATENATE($B43,"_",R$4,"_",$C$85,"_",$C$84),Data_for_IC_trend_tables!$A$1:$G$49194,7,FALSE)*1000,"-")</f>
        <v>3276</v>
      </c>
      <c r="S43" s="30">
        <f>IFERROR(VLOOKUP(CONCATENATE($B43,"_",S$4,"_",$C$85,"_",$C$84),Data_for_IC_trend_tables!$A$1:$G$49194,7,FALSE)*1000,"-")</f>
        <v>2643</v>
      </c>
      <c r="T43" s="30">
        <f>IFERROR(VLOOKUP(CONCATENATE($B43,"_",T$4,"_",$C$85,"_",$C$84),Data_for_IC_trend_tables!$A$1:$G$49194,7,FALSE)*1000,"-")</f>
        <v>2426</v>
      </c>
      <c r="U43" s="30">
        <f>IFERROR(VLOOKUP(CONCATENATE($B43,"_",U$4,"_",$C$85,"_",$C$84),Data_for_IC_trend_tables!$A$1:$G$49194,7,FALSE)*1000,"-")</f>
        <v>2304</v>
      </c>
      <c r="V43" s="30">
        <f>IFERROR(VLOOKUP(CONCATENATE($B43,"_",V$4,"_",$C$85,"_",$C$84),Data_for_IC_trend_tables!$A$1:$G$49194,7,FALSE)*1000,"-")</f>
        <v>2247</v>
      </c>
      <c r="W43" s="30">
        <f>IFERROR(VLOOKUP(CONCATENATE($B43,"_",W$4,"_",$C$85,"_",$C$84),Data_for_IC_trend_tables!$A$1:$G$49194,7,FALSE)*1000,"-")</f>
        <v>2262</v>
      </c>
      <c r="X43" s="30">
        <f>IFERROR(VLOOKUP(CONCATENATE($B43,"_",X$4,"_",$C$85,"_",$C$84),Data_for_IC_trend_tables!$A$1:$G$49194,7,FALSE)*1000,"-")</f>
        <v>2339</v>
      </c>
      <c r="Y43" s="30">
        <f>IFERROR(VLOOKUP(CONCATENATE($B43,"_",Y$4,"_",$C$85,"_",$C$84),Data_for_IC_trend_tables!$A$1:$G$49194,7,FALSE)*1000,"-")</f>
        <v>2352</v>
      </c>
      <c r="Z43" s="30" t="str">
        <f>IFERROR(VLOOKUP(CONCATENATE($B43,"_",Z$4,"_",$C$85,"_",$C$84),Data_for_IC_trend_tables!$A$1:$G$49194,7,FALSE)*1000,"-")</f>
        <v>-</v>
      </c>
      <c r="AA43" s="30">
        <f>IFERROR(VLOOKUP(CONCATENATE($B43,"_",AA$4,"_",$C$85,"_",$C$84),Data_for_IC_trend_tables!$A$1:$G$49194,7,FALSE)*1000,"-")</f>
        <v>2118</v>
      </c>
      <c r="AB43" s="30">
        <f>IFERROR(VLOOKUP(CONCATENATE($B43,"_",AB$4,"_",$C$85,"_",$C$84),Data_for_IC_trend_tables!$A$1:$G$49194,7,FALSE)*1000,"-")</f>
        <v>2207</v>
      </c>
      <c r="AC43" s="30">
        <f>IFERROR(VLOOKUP(CONCATENATE($B43,"_",AC$4,"_",$C$85,"_",$C$84),Data_for_IC_trend_tables!$A$1:$G$49194,7,FALSE)*1000,"-")</f>
        <v>330</v>
      </c>
      <c r="AD43" s="30">
        <f>IFERROR(VLOOKUP(CONCATENATE($B43,"_",AD$4,"_",$C$85,"_",$C$84),Data_for_IC_trend_tables!$A$1:$G$49194,7,FALSE)*1000,"-")</f>
        <v>355</v>
      </c>
      <c r="AE43" s="30">
        <f>IFERROR(VLOOKUP(CONCATENATE($B43,"_",AE$4,"_",$C$85,"_",$C$84),Data_for_IC_trend_tables!$A$1:$G$49194,7,FALSE)*1000,"-")</f>
        <v>355</v>
      </c>
      <c r="AF43" s="30" t="str">
        <f>IFERROR(VLOOKUP(CONCATENATE($B43,"_",AF$4,"_",$C$85,"_",$C$84),Data_for_IC_trend_tables!$A$1:$G$49194,7,FALSE)*1000,"-")</f>
        <v>-</v>
      </c>
      <c r="AG43" s="30" t="str">
        <f>IFERROR(VLOOKUP(CONCATENATE($B43,"_",AG$4,"_",$C$85,"_",$C$84),Data_for_IC_trend_tables!$A$1:$G$49194,7,FALSE)*1000,"-")</f>
        <v>-</v>
      </c>
      <c r="AH43" s="30">
        <f>IFERROR(VLOOKUP(CONCATENATE($B43,"_",AH$4,"_",$C$85,"_",$C$84),Data_for_IC_trend_tables!$A$1:$G$49194,7,FALSE)*1000,"-")</f>
        <v>32.11</v>
      </c>
      <c r="AI43" s="30" t="str">
        <f>IFERROR(VLOOKUP(CONCATENATE($B43,"_",AI$4,"_",$C$85,"_",$C$84),Data_for_IC_trend_tables!$A$1:$G$49194,7,FALSE)*1000,"-")</f>
        <v>-</v>
      </c>
      <c r="AJ43" s="30" t="str">
        <f>IFERROR(VLOOKUP(CONCATENATE($B43,"_",AJ$4,"_",$C$85,"_",$C$84),Data_for_IC_trend_tables!$A$1:$G$49194,7,FALSE)*1000,"-")</f>
        <v>-</v>
      </c>
      <c r="AK43" s="30" t="str">
        <f>IFERROR(VLOOKUP(CONCATENATE($B43,"_",AK$4,"_",$C$85,"_",$C$84),Data_for_IC_trend_tables!$A$1:$G$49194,7,FALSE)*1000,"-")</f>
        <v>-</v>
      </c>
      <c r="AL43" s="30" t="str">
        <f>IFERROR(VLOOKUP(CONCATENATE($B43,"_",AL$4,"_",$C$85,"_",$C$84),Data_for_IC_trend_tables!$A$1:$G$49194,7,FALSE)*1000,"-")</f>
        <v>-</v>
      </c>
      <c r="AM43" s="30" t="str">
        <f>IFERROR(VLOOKUP(CONCATENATE($B43,"_",AM$4,"_",$C$85,"_",$C$84),Data_for_IC_trend_tables!$A$1:$G$49194,7,FALSE)*1000,"-")</f>
        <v>-</v>
      </c>
      <c r="AN43" s="30" t="str">
        <f>IFERROR(VLOOKUP(CONCATENATE($B43,"_",AN$4,"_",$C$85,"_",$C$84),Data_for_IC_trend_tables!$A$1:$G$49194,7,FALSE)*1000,"-")</f>
        <v>-</v>
      </c>
      <c r="AO43" s="30" t="str">
        <f>IFERROR(VLOOKUP(CONCATENATE($B43,"_",AO$4,"_",$C$85,"_",$C$84),Data_for_IC_trend_tables!$A$1:$G$49194,7,FALSE)*1000,"-")</f>
        <v>-</v>
      </c>
      <c r="AP43" s="30" t="str">
        <f>IFERROR(VLOOKUP(CONCATENATE($B43,"_",AP$4,"_",$C$85,"_",$C$84),Data_for_IC_trend_tables!$A$1:$G$49194,7,FALSE)*1000,"-")</f>
        <v>-</v>
      </c>
      <c r="AQ43" s="30" t="str">
        <f>IFERROR(VLOOKUP(CONCATENATE($B43,"_",AQ$4,"_",$C$85,"_",$C$84),Data_for_IC_trend_tables!$A$1:$G$49194,7,FALSE)*1000,"-")</f>
        <v>-</v>
      </c>
      <c r="AR43" s="30" t="str">
        <f>IFERROR(VLOOKUP(CONCATENATE($B43,"_",AR$4,"_",$C$85,"_",$C$84),Data_for_IC_trend_tables!$A$1:$G$49194,7,FALSE)*1000,"-")</f>
        <v>-</v>
      </c>
      <c r="AS43" s="30" t="str">
        <f>IFERROR(VLOOKUP(CONCATENATE($B43,"_",AS$4,"_",$C$85,"_",$C$84),Data_for_IC_trend_tables!$A$1:$G$49194,7,FALSE)*1000,"-")</f>
        <v>-</v>
      </c>
      <c r="AT43" s="30" t="str">
        <f>IFERROR(VLOOKUP(CONCATENATE($B43,"_",AT$4,"_",$C$85,"_",$C$84),Data_for_IC_trend_tables!$A$1:$G$49194,7,FALSE)*1000,"-")</f>
        <v>-</v>
      </c>
      <c r="AU43" s="30" t="str">
        <f>IFERROR(VLOOKUP(CONCATENATE($B43,"_",AU$4,"_",$C$85,"_",$C$84),Data_for_IC_trend_tables!$A$1:$G$49194,7,FALSE)*1000,"-")</f>
        <v>-</v>
      </c>
      <c r="AV43" s="269"/>
      <c r="AW43" s="30" t="str">
        <f>IFERROR(VLOOKUP(CONCATENATE($B43,"_",AW$4,"_",$C$85,"_",$C$84),Data_for_IC_trend_tables!$A$1:$G$49194,7,FALSE)*1000,"-")</f>
        <v>-</v>
      </c>
      <c r="AX43" s="89"/>
      <c r="AY43" s="38" t="str">
        <f t="shared" si="0"/>
        <v/>
      </c>
      <c r="AZ43" s="58" t="str">
        <f t="shared" si="1"/>
        <v/>
      </c>
      <c r="BA43" s="86"/>
    </row>
    <row r="44" spans="2:53" s="3" customFormat="1" x14ac:dyDescent="0.2">
      <c r="B44" s="53" t="s">
        <v>172</v>
      </c>
      <c r="C44" s="71" t="s">
        <v>32</v>
      </c>
      <c r="D44" s="56">
        <v>1990</v>
      </c>
      <c r="E44" s="30" t="str">
        <f>IFERROR(VLOOKUP(CONCATENATE($B44,"_",E$4,"_",$C$85,"_",$C$84),Data_for_IC_trend_tables!$A$1:$G$49194,7,FALSE)*1000,"-")</f>
        <v>-</v>
      </c>
      <c r="F44" s="30" t="str">
        <f>IFERROR(VLOOKUP(CONCATENATE($B44,"_",F$4,"_",$C$85,"_",$C$84),Data_for_IC_trend_tables!$A$1:$G$49194,7,FALSE)*1000,"-")</f>
        <v>-</v>
      </c>
      <c r="G44" s="30" t="str">
        <f>IFERROR(VLOOKUP(CONCATENATE($B44,"_",G$4,"_",$C$85,"_",$C$84),Data_for_IC_trend_tables!$A$1:$G$49194,7,FALSE)*1000,"-")</f>
        <v>-</v>
      </c>
      <c r="H44" s="30" t="str">
        <f>IFERROR(VLOOKUP(CONCATENATE($B44,"_",H$4,"_",$C$85,"_",$C$84),Data_for_IC_trend_tables!$A$1:$G$49194,7,FALSE)*1000,"-")</f>
        <v>-</v>
      </c>
      <c r="I44" s="30" t="str">
        <f>IFERROR(VLOOKUP(CONCATENATE($B44,"_",I$4,"_",$C$85,"_",$C$84),Data_for_IC_trend_tables!$A$1:$G$49194,7,FALSE)*1000,"-")</f>
        <v>-</v>
      </c>
      <c r="J44" s="30" t="str">
        <f>IFERROR(VLOOKUP(CONCATENATE($B44,"_",J$4,"_",$C$85,"_",$C$84),Data_for_IC_trend_tables!$A$1:$G$49194,7,FALSE)*1000,"-")</f>
        <v>-</v>
      </c>
      <c r="K44" s="30" t="str">
        <f>IFERROR(VLOOKUP(CONCATENATE($B44,"_",K$4,"_",$C$85,"_",$C$84),Data_for_IC_trend_tables!$A$1:$G$49194,7,FALSE)*1000,"-")</f>
        <v>-</v>
      </c>
      <c r="L44" s="30" t="str">
        <f>IFERROR(VLOOKUP(CONCATENATE($B44,"_",L$4,"_",$C$85,"_",$C$84),Data_for_IC_trend_tables!$A$1:$G$49194,7,FALSE)*1000,"-")</f>
        <v>-</v>
      </c>
      <c r="M44" s="30" t="str">
        <f>IFERROR(VLOOKUP(CONCATENATE($B44,"_",M$4,"_",$C$85,"_",$C$84),Data_for_IC_trend_tables!$A$1:$G$49194,7,FALSE)*1000,"-")</f>
        <v>-</v>
      </c>
      <c r="N44" s="30" t="str">
        <f>IFERROR(VLOOKUP(CONCATENATE($B44,"_",N$4,"_",$C$85,"_",$C$84),Data_for_IC_trend_tables!$A$1:$G$49194,7,FALSE)*1000,"-")</f>
        <v>-</v>
      </c>
      <c r="O44" s="30">
        <f>IFERROR(VLOOKUP(CONCATENATE($B44,"_",O$4,"_",$C$85,"_",$C$84),Data_for_IC_trend_tables!$A$1:$G$49194,7,FALSE)*1000,"-")</f>
        <v>372.19585023040702</v>
      </c>
      <c r="P44" s="30">
        <f>IFERROR(VLOOKUP(CONCATENATE($B44,"_",P$4,"_",$C$85,"_",$C$84),Data_for_IC_trend_tables!$A$1:$G$49194,7,FALSE)*1000,"-")</f>
        <v>343.95117807104702</v>
      </c>
      <c r="Q44" s="30">
        <f>IFERROR(VLOOKUP(CONCATENATE($B44,"_",Q$4,"_",$C$85,"_",$C$84),Data_for_IC_trend_tables!$A$1:$G$49194,7,FALSE)*1000,"-")</f>
        <v>303.65348010875198</v>
      </c>
      <c r="R44" s="30">
        <f>IFERROR(VLOOKUP(CONCATENATE($B44,"_",R$4,"_",$C$85,"_",$C$84),Data_for_IC_trend_tables!$A$1:$G$49194,7,FALSE)*1000,"-")</f>
        <v>195.47177867801798</v>
      </c>
      <c r="S44" s="30">
        <f>IFERROR(VLOOKUP(CONCATENATE($B44,"_",S$4,"_",$C$85,"_",$C$84),Data_for_IC_trend_tables!$A$1:$G$49194,7,FALSE)*1000,"-")</f>
        <v>291.50318242065896</v>
      </c>
      <c r="T44" s="30">
        <f>IFERROR(VLOOKUP(CONCATENATE($B44,"_",T$4,"_",$C$85,"_",$C$84),Data_for_IC_trend_tables!$A$1:$G$49194,7,FALSE)*1000,"-")</f>
        <v>285.450158486639</v>
      </c>
      <c r="U44" s="30">
        <f>IFERROR(VLOOKUP(CONCATENATE($B44,"_",U$4,"_",$C$85,"_",$C$84),Data_for_IC_trend_tables!$A$1:$G$49194,7,FALSE)*1000,"-")</f>
        <v>287.85882528504601</v>
      </c>
      <c r="V44" s="30">
        <f>IFERROR(VLOOKUP(CONCATENATE($B44,"_",V$4,"_",$C$85,"_",$C$84),Data_for_IC_trend_tables!$A$1:$G$49194,7,FALSE)*1000,"-")</f>
        <v>302.34813930138398</v>
      </c>
      <c r="W44" s="30">
        <f>IFERROR(VLOOKUP(CONCATENATE($B44,"_",W$4,"_",$C$85,"_",$C$84),Data_for_IC_trend_tables!$A$1:$G$49194,7,FALSE)*1000,"-")</f>
        <v>309.55447666842701</v>
      </c>
      <c r="X44" s="30">
        <f>IFERROR(VLOOKUP(CONCATENATE($B44,"_",X$4,"_",$C$85,"_",$C$84),Data_for_IC_trend_tables!$A$1:$G$49194,7,FALSE)*1000,"-")</f>
        <v>271.89473244291401</v>
      </c>
      <c r="Y44" s="30">
        <f>IFERROR(VLOOKUP(CONCATENATE($B44,"_",Y$4,"_",$C$85,"_",$C$84),Data_for_IC_trend_tables!$A$1:$G$49194,7,FALSE)*1000,"-")</f>
        <v>196.72221485967901</v>
      </c>
      <c r="Z44" s="30">
        <f>IFERROR(VLOOKUP(CONCATENATE($B44,"_",Z$4,"_",$C$85,"_",$C$84),Data_for_IC_trend_tables!$A$1:$G$49194,7,FALSE)*1000,"-")</f>
        <v>202.09156597676701</v>
      </c>
      <c r="AA44" s="30">
        <f>IFERROR(VLOOKUP(CONCATENATE($B44,"_",AA$4,"_",$C$85,"_",$C$84),Data_for_IC_trend_tables!$A$1:$G$49194,7,FALSE)*1000,"-")</f>
        <v>191.47636703102299</v>
      </c>
      <c r="AB44" s="30">
        <f>IFERROR(VLOOKUP(CONCATENATE($B44,"_",AB$4,"_",$C$85,"_",$C$84),Data_for_IC_trend_tables!$A$1:$G$49194,7,FALSE)*1000,"-")</f>
        <v>235.700112422422</v>
      </c>
      <c r="AC44" s="30">
        <f>IFERROR(VLOOKUP(CONCATENATE($B44,"_",AC$4,"_",$C$85,"_",$C$84),Data_for_IC_trend_tables!$A$1:$G$49194,7,FALSE)*1000,"-")</f>
        <v>248.68695578302399</v>
      </c>
      <c r="AD44" s="30">
        <f>IFERROR(VLOOKUP(CONCATENATE($B44,"_",AD$4,"_",$C$85,"_",$C$84),Data_for_IC_trend_tables!$A$1:$G$49194,7,FALSE)*1000,"-")</f>
        <v>234.70017499758001</v>
      </c>
      <c r="AE44" s="30">
        <f>IFERROR(VLOOKUP(CONCATENATE($B44,"_",AE$4,"_",$C$85,"_",$C$84),Data_for_IC_trend_tables!$A$1:$G$49194,7,FALSE)*1000,"-")</f>
        <v>223.361739082805</v>
      </c>
      <c r="AF44" s="30">
        <f>IFERROR(VLOOKUP(CONCATENATE($B44,"_",AF$4,"_",$C$85,"_",$C$84),Data_for_IC_trend_tables!$A$1:$G$49194,7,FALSE)*1000,"-")</f>
        <v>209.57115798759801</v>
      </c>
      <c r="AG44" s="30">
        <f>IFERROR(VLOOKUP(CONCATENATE($B44,"_",AG$4,"_",$C$85,"_",$C$84),Data_for_IC_trend_tables!$A$1:$G$49194,7,FALSE)*1000,"-")</f>
        <v>195.03096494300999</v>
      </c>
      <c r="AH44" s="30">
        <f>IFERROR(VLOOKUP(CONCATENATE($B44,"_",AH$4,"_",$C$85,"_",$C$84),Data_for_IC_trend_tables!$A$1:$G$49194,7,FALSE)*1000,"-")</f>
        <v>163.59495510260899</v>
      </c>
      <c r="AI44" s="30">
        <f>IFERROR(VLOOKUP(CONCATENATE($B44,"_",AI$4,"_",$C$85,"_",$C$84),Data_for_IC_trend_tables!$A$1:$G$49194,7,FALSE)*1000,"-")</f>
        <v>105.65052831392801</v>
      </c>
      <c r="AJ44" s="30">
        <f>IFERROR(VLOOKUP(CONCATENATE($B44,"_",AJ$4,"_",$C$85,"_",$C$84),Data_for_IC_trend_tables!$A$1:$G$49194,7,FALSE)*1000,"-")</f>
        <v>49.010108743140499</v>
      </c>
      <c r="AK44" s="30">
        <f>IFERROR(VLOOKUP(CONCATENATE($B44,"_",AK$4,"_",$C$85,"_",$C$84),Data_for_IC_trend_tables!$A$1:$G$49194,7,FALSE)*1000,"-")</f>
        <v>23.171219077697199</v>
      </c>
      <c r="AL44" s="30">
        <f>IFERROR(VLOOKUP(CONCATENATE($B44,"_",AL$4,"_",$C$85,"_",$C$84),Data_for_IC_trend_tables!$A$1:$G$49194,7,FALSE)*1000,"-")</f>
        <v>23.7859238987235</v>
      </c>
      <c r="AM44" s="30">
        <f>IFERROR(VLOOKUP(CONCATENATE($B44,"_",AM$4,"_",$C$85,"_",$C$84),Data_for_IC_trend_tables!$A$1:$G$49194,7,FALSE)*1000,"-")</f>
        <v>25.269936900670999</v>
      </c>
      <c r="AN44" s="30">
        <f>IFERROR(VLOOKUP(CONCATENATE($B44,"_",AN$4,"_",$C$85,"_",$C$84),Data_for_IC_trend_tables!$A$1:$G$49194,7,FALSE)*1000,"-")</f>
        <v>35.836978155436896</v>
      </c>
      <c r="AO44" s="30">
        <f>IFERROR(VLOOKUP(CONCATENATE($B44,"_",AO$4,"_",$C$85,"_",$C$84),Data_for_IC_trend_tables!$A$1:$G$49194,7,FALSE)*1000,"-")</f>
        <v>33.653012037266002</v>
      </c>
      <c r="AP44" s="30">
        <f>IFERROR(VLOOKUP(CONCATENATE($B44,"_",AP$4,"_",$C$85,"_",$C$84),Data_for_IC_trend_tables!$A$1:$G$49194,7,FALSE)*1000,"-")</f>
        <v>48.488946040265994</v>
      </c>
      <c r="AQ44" s="30">
        <f>IFERROR(VLOOKUP(CONCATENATE($B44,"_",AQ$4,"_",$C$85,"_",$C$84),Data_for_IC_trend_tables!$A$1:$G$49194,7,FALSE)*1000,"-")</f>
        <v>53.434703670726499</v>
      </c>
      <c r="AR44" s="30">
        <f>IFERROR(VLOOKUP(CONCATENATE($B44,"_",AR$4,"_",$C$85,"_",$C$84),Data_for_IC_trend_tables!$A$1:$G$49194,7,FALSE)*1000,"-")</f>
        <v>48.140160195291301</v>
      </c>
      <c r="AS44" s="30">
        <f>IFERROR(VLOOKUP(CONCATENATE($B44,"_",AS$4,"_",$C$85,"_",$C$84),Data_for_IC_trend_tables!$A$1:$G$49194,7,FALSE)*1000,"-")</f>
        <v>33.012824969790202</v>
      </c>
      <c r="AT44" s="30">
        <f>IFERROR(VLOOKUP(CONCATENATE($B44,"_",AT$4,"_",$C$85,"_",$C$84),Data_for_IC_trend_tables!$A$1:$G$49194,7,FALSE)*1000,"-")</f>
        <v>38.309053955466901</v>
      </c>
      <c r="AU44" s="30">
        <f>IFERROR(VLOOKUP(CONCATENATE($B44,"_",AU$4,"_",$C$85,"_",$C$84),Data_for_IC_trend_tables!$A$1:$G$49194,7,FALSE)*1000,"-")</f>
        <v>42.140199166805402</v>
      </c>
      <c r="AV44" s="269"/>
      <c r="AW44" s="30">
        <f>IFERROR(VLOOKUP(CONCATENATE($B44,"_",AW$4,"_",$C$85,"_",$C$84),Data_for_IC_trend_tables!$A$1:$G$49194,7,FALSE)*1000,"-")</f>
        <v>42.140199166805402</v>
      </c>
      <c r="AX44" s="89">
        <f>O44</f>
        <v>372.19585023040702</v>
      </c>
      <c r="AY44" s="38" t="str">
        <f t="shared" ref="AY44:AY50" si="19">IF(ISBLANK(AX44),"",IF(AW44="-",CONCATENATE("no data for ",$AW$4),IF(AZ44&gt;0,"No","Yes")))</f>
        <v>Yes</v>
      </c>
      <c r="AZ44" s="58">
        <f t="shared" ref="AZ44:AZ50" si="20">IFERROR(IF(AW44=0,"",(AW44-AX44)/AX44),"")</f>
        <v>-0.88677950293986718</v>
      </c>
      <c r="BA44" s="32" t="s">
        <v>76</v>
      </c>
    </row>
    <row r="45" spans="2:53" s="3" customFormat="1" x14ac:dyDescent="0.2">
      <c r="B45" s="53" t="s">
        <v>173</v>
      </c>
      <c r="C45" s="71" t="s">
        <v>33</v>
      </c>
      <c r="D45" s="56">
        <v>1990</v>
      </c>
      <c r="E45" s="30" t="str">
        <f>IFERROR(VLOOKUP(CONCATENATE($B45,"_",E$4,"_",$C$85,"_",$C$84),Data_for_IC_trend_tables!$A$1:$G$49194,7,FALSE)*1000,"-")</f>
        <v>-</v>
      </c>
      <c r="F45" s="30" t="str">
        <f>IFERROR(VLOOKUP(CONCATENATE($B45,"_",F$4,"_",$C$85,"_",$C$84),Data_for_IC_trend_tables!$A$1:$G$49194,7,FALSE)*1000,"-")</f>
        <v>-</v>
      </c>
      <c r="G45" s="30" t="str">
        <f>IFERROR(VLOOKUP(CONCATENATE($B45,"_",G$4,"_",$C$85,"_",$C$84),Data_for_IC_trend_tables!$A$1:$G$49194,7,FALSE)*1000,"-")</f>
        <v>-</v>
      </c>
      <c r="H45" s="30" t="str">
        <f>IFERROR(VLOOKUP(CONCATENATE($B45,"_",H$4,"_",$C$85,"_",$C$84),Data_for_IC_trend_tables!$A$1:$G$49194,7,FALSE)*1000,"-")</f>
        <v>-</v>
      </c>
      <c r="I45" s="30" t="str">
        <f>IFERROR(VLOOKUP(CONCATENATE($B45,"_",I$4,"_",$C$85,"_",$C$84),Data_for_IC_trend_tables!$A$1:$G$49194,7,FALSE)*1000,"-")</f>
        <v>-</v>
      </c>
      <c r="J45" s="30" t="str">
        <f>IFERROR(VLOOKUP(CONCATENATE($B45,"_",J$4,"_",$C$85,"_",$C$84),Data_for_IC_trend_tables!$A$1:$G$49194,7,FALSE)*1000,"-")</f>
        <v>-</v>
      </c>
      <c r="K45" s="30" t="str">
        <f>IFERROR(VLOOKUP(CONCATENATE($B45,"_",K$4,"_",$C$85,"_",$C$84),Data_for_IC_trend_tables!$A$1:$G$49194,7,FALSE)*1000,"-")</f>
        <v>-</v>
      </c>
      <c r="L45" s="30" t="str">
        <f>IFERROR(VLOOKUP(CONCATENATE($B45,"_",L$4,"_",$C$85,"_",$C$84),Data_for_IC_trend_tables!$A$1:$G$49194,7,FALSE)*1000,"-")</f>
        <v>-</v>
      </c>
      <c r="M45" s="30" t="str">
        <f>IFERROR(VLOOKUP(CONCATENATE($B45,"_",M$4,"_",$C$85,"_",$C$84),Data_for_IC_trend_tables!$A$1:$G$49194,7,FALSE)*1000,"-")</f>
        <v>-</v>
      </c>
      <c r="N45" s="30" t="str">
        <f>IFERROR(VLOOKUP(CONCATENATE($B45,"_",N$4,"_",$C$85,"_",$C$84),Data_for_IC_trend_tables!$A$1:$G$49194,7,FALSE)*1000,"-")</f>
        <v>-</v>
      </c>
      <c r="O45" s="30">
        <f>IFERROR(VLOOKUP(CONCATENATE($B45,"_",O$4,"_",$C$85,"_",$C$84),Data_for_IC_trend_tables!$A$1:$G$49194,7,FALSE)*1000,"-")</f>
        <v>54.451307142443497</v>
      </c>
      <c r="P45" s="30">
        <f>IFERROR(VLOOKUP(CONCATENATE($B45,"_",P$4,"_",$C$85,"_",$C$84),Data_for_IC_trend_tables!$A$1:$G$49194,7,FALSE)*1000,"-")</f>
        <v>53.617213188160605</v>
      </c>
      <c r="Q45" s="30">
        <f>IFERROR(VLOOKUP(CONCATENATE($B45,"_",Q$4,"_",$C$85,"_",$C$84),Data_for_IC_trend_tables!$A$1:$G$49194,7,FALSE)*1000,"-")</f>
        <v>54.1919697008071</v>
      </c>
      <c r="R45" s="30">
        <f>IFERROR(VLOOKUP(CONCATENATE($B45,"_",R$4,"_",$C$85,"_",$C$84),Data_for_IC_trend_tables!$A$1:$G$49194,7,FALSE)*1000,"-")</f>
        <v>51.578565026406096</v>
      </c>
      <c r="S45" s="30">
        <f>IFERROR(VLOOKUP(CONCATENATE($B45,"_",S$4,"_",$C$85,"_",$C$84),Data_for_IC_trend_tables!$A$1:$G$49194,7,FALSE)*1000,"-")</f>
        <v>48.078946497372002</v>
      </c>
      <c r="T45" s="30">
        <f>IFERROR(VLOOKUP(CONCATENATE($B45,"_",T$4,"_",$C$85,"_",$C$84),Data_for_IC_trend_tables!$A$1:$G$49194,7,FALSE)*1000,"-")</f>
        <v>45.687715945396498</v>
      </c>
      <c r="U45" s="30">
        <f>IFERROR(VLOOKUP(CONCATENATE($B45,"_",U$4,"_",$C$85,"_",$C$84),Data_for_IC_trend_tables!$A$1:$G$49194,7,FALSE)*1000,"-")</f>
        <v>45.587476702188695</v>
      </c>
      <c r="V45" s="30">
        <f>IFERROR(VLOOKUP(CONCATENATE($B45,"_",V$4,"_",$C$85,"_",$C$84),Data_for_IC_trend_tables!$A$1:$G$49194,7,FALSE)*1000,"-")</f>
        <v>47.998226294048798</v>
      </c>
      <c r="W45" s="30">
        <f>IFERROR(VLOOKUP(CONCATENATE($B45,"_",W$4,"_",$C$85,"_",$C$84),Data_for_IC_trend_tables!$A$1:$G$49194,7,FALSE)*1000,"-")</f>
        <v>48.700948442600399</v>
      </c>
      <c r="X45" s="30">
        <f>IFERROR(VLOOKUP(CONCATENATE($B45,"_",X$4,"_",$C$85,"_",$C$84),Data_for_IC_trend_tables!$A$1:$G$49194,7,FALSE)*1000,"-")</f>
        <v>47.801932438079703</v>
      </c>
      <c r="Y45" s="30">
        <f>IFERROR(VLOOKUP(CONCATENATE($B45,"_",Y$4,"_",$C$85,"_",$C$84),Data_for_IC_trend_tables!$A$1:$G$49194,7,FALSE)*1000,"-")</f>
        <v>45.535324932527097</v>
      </c>
      <c r="Z45" s="30">
        <f>IFERROR(VLOOKUP(CONCATENATE($B45,"_",Z$4,"_",$C$85,"_",$C$84),Data_for_IC_trend_tables!$A$1:$G$49194,7,FALSE)*1000,"-")</f>
        <v>37.479756864140398</v>
      </c>
      <c r="AA45" s="30">
        <f>IFERROR(VLOOKUP(CONCATENATE($B45,"_",AA$4,"_",$C$85,"_",$C$84),Data_for_IC_trend_tables!$A$1:$G$49194,7,FALSE)*1000,"-")</f>
        <v>37.749001373232602</v>
      </c>
      <c r="AB45" s="30">
        <f>IFERROR(VLOOKUP(CONCATENATE($B45,"_",AB$4,"_",$C$85,"_",$C$84),Data_for_IC_trend_tables!$A$1:$G$49194,7,FALSE)*1000,"-")</f>
        <v>14.908197235291301</v>
      </c>
      <c r="AC45" s="30">
        <f>IFERROR(VLOOKUP(CONCATENATE($B45,"_",AC$4,"_",$C$85,"_",$C$84),Data_for_IC_trend_tables!$A$1:$G$49194,7,FALSE)*1000,"-")</f>
        <v>16.1123979297526</v>
      </c>
      <c r="AD45" s="30">
        <f>IFERROR(VLOOKUP(CONCATENATE($B45,"_",AD$4,"_",$C$85,"_",$C$84),Data_for_IC_trend_tables!$A$1:$G$49194,7,FALSE)*1000,"-")</f>
        <v>17.257323196722098</v>
      </c>
      <c r="AE45" s="30">
        <f>IFERROR(VLOOKUP(CONCATENATE($B45,"_",AE$4,"_",$C$85,"_",$C$84),Data_for_IC_trend_tables!$A$1:$G$49194,7,FALSE)*1000,"-")</f>
        <v>8.5988035781858496</v>
      </c>
      <c r="AF45" s="30">
        <f>IFERROR(VLOOKUP(CONCATENATE($B45,"_",AF$4,"_",$C$85,"_",$C$84),Data_for_IC_trend_tables!$A$1:$G$49194,7,FALSE)*1000,"-")</f>
        <v>8.6259327021373799</v>
      </c>
      <c r="AG45" s="30">
        <f>IFERROR(VLOOKUP(CONCATENATE($B45,"_",AG$4,"_",$C$85,"_",$C$84),Data_for_IC_trend_tables!$A$1:$G$49194,7,FALSE)*1000,"-")</f>
        <v>7.9263041840422401</v>
      </c>
      <c r="AH45" s="30">
        <f>IFERROR(VLOOKUP(CONCATENATE($B45,"_",AH$4,"_",$C$85,"_",$C$84),Data_for_IC_trend_tables!$A$1:$G$49194,7,FALSE)*1000,"-")</f>
        <v>7.2300006850525005</v>
      </c>
      <c r="AI45" s="30">
        <f>IFERROR(VLOOKUP(CONCATENATE($B45,"_",AI$4,"_",$C$85,"_",$C$84),Data_for_IC_trend_tables!$A$1:$G$49194,7,FALSE)*1000,"-")</f>
        <v>8.1991827810896396</v>
      </c>
      <c r="AJ45" s="30">
        <f>IFERROR(VLOOKUP(CONCATENATE($B45,"_",AJ$4,"_",$C$85,"_",$C$84),Data_for_IC_trend_tables!$A$1:$G$49194,7,FALSE)*1000,"-")</f>
        <v>8.2634643833215495</v>
      </c>
      <c r="AK45" s="30">
        <f>IFERROR(VLOOKUP(CONCATENATE($B45,"_",AK$4,"_",$C$85,"_",$C$84),Data_for_IC_trend_tables!$A$1:$G$49194,7,FALSE)*1000,"-")</f>
        <v>8.2944829165202592</v>
      </c>
      <c r="AL45" s="30">
        <f>IFERROR(VLOOKUP(CONCATENATE($B45,"_",AL$4,"_",$C$85,"_",$C$84),Data_for_IC_trend_tables!$A$1:$G$49194,7,FALSE)*1000,"-")</f>
        <v>8.6546741585364</v>
      </c>
      <c r="AM45" s="30">
        <f>IFERROR(VLOOKUP(CONCATENATE($B45,"_",AM$4,"_",$C$85,"_",$C$84),Data_for_IC_trend_tables!$A$1:$G$49194,7,FALSE)*1000,"-")</f>
        <v>8.2980640846409806</v>
      </c>
      <c r="AN45" s="30">
        <f>IFERROR(VLOOKUP(CONCATENATE($B45,"_",AN$4,"_",$C$85,"_",$C$84),Data_for_IC_trend_tables!$A$1:$G$49194,7,FALSE)*1000,"-")</f>
        <v>8.4808813165038295</v>
      </c>
      <c r="AO45" s="30">
        <f>IFERROR(VLOOKUP(CONCATENATE($B45,"_",AO$4,"_",$C$85,"_",$C$84),Data_for_IC_trend_tables!$A$1:$G$49194,7,FALSE)*1000,"-")</f>
        <v>8.6127424958964607</v>
      </c>
      <c r="AP45" s="30">
        <f>IFERROR(VLOOKUP(CONCATENATE($B45,"_",AP$4,"_",$C$85,"_",$C$84),Data_for_IC_trend_tables!$A$1:$G$49194,7,FALSE)*1000,"-")</f>
        <v>9.0479386384421492</v>
      </c>
      <c r="AQ45" s="30">
        <f>IFERROR(VLOOKUP(CONCATENATE($B45,"_",AQ$4,"_",$C$85,"_",$C$84),Data_for_IC_trend_tables!$A$1:$G$49194,7,FALSE)*1000,"-")</f>
        <v>8.3566700828723786</v>
      </c>
      <c r="AR45" s="30">
        <f>IFERROR(VLOOKUP(CONCATENATE($B45,"_",AR$4,"_",$C$85,"_",$C$84),Data_for_IC_trend_tables!$A$1:$G$49194,7,FALSE)*1000,"-")</f>
        <v>7.2234613292672396</v>
      </c>
      <c r="AS45" s="30">
        <f>IFERROR(VLOOKUP(CONCATENATE($B45,"_",AS$4,"_",$C$85,"_",$C$84),Data_for_IC_trend_tables!$A$1:$G$49194,7,FALSE)*1000,"-")</f>
        <v>5.8051805364460201</v>
      </c>
      <c r="AT45" s="30">
        <f>IFERROR(VLOOKUP(CONCATENATE($B45,"_",AT$4,"_",$C$85,"_",$C$84),Data_for_IC_trend_tables!$A$1:$G$49194,7,FALSE)*1000,"-")</f>
        <v>8.2104222479356999</v>
      </c>
      <c r="AU45" s="30">
        <f>IFERROR(VLOOKUP(CONCATENATE($B45,"_",AU$4,"_",$C$85,"_",$C$84),Data_for_IC_trend_tables!$A$1:$G$49194,7,FALSE)*1000,"-")</f>
        <v>7.11455280814166</v>
      </c>
      <c r="AV45" s="269"/>
      <c r="AW45" s="30">
        <f>IFERROR(VLOOKUP(CONCATENATE($B45,"_",AW$4,"_",$C$85,"_",$C$84),Data_for_IC_trend_tables!$A$1:$G$49194,7,FALSE)*1000,"-")</f>
        <v>7.11455280814166</v>
      </c>
      <c r="AX45" s="89">
        <f t="shared" ref="AX45:AX50" si="21">O45</f>
        <v>54.451307142443497</v>
      </c>
      <c r="AY45" s="38" t="str">
        <f t="shared" si="19"/>
        <v>Yes</v>
      </c>
      <c r="AZ45" s="58">
        <f t="shared" si="20"/>
        <v>-0.86934100976620932</v>
      </c>
      <c r="BA45" s="32" t="s">
        <v>76</v>
      </c>
    </row>
    <row r="46" spans="2:53" s="3" customFormat="1" x14ac:dyDescent="0.2">
      <c r="B46" s="53" t="s">
        <v>174</v>
      </c>
      <c r="C46" s="71" t="s">
        <v>34</v>
      </c>
      <c r="D46" s="56">
        <v>1990</v>
      </c>
      <c r="E46" s="30" t="str">
        <f>IFERROR(VLOOKUP(CONCATENATE($B46,"_",E$4,"_",$C$85,"_",$C$84),Data_for_IC_trend_tables!$A$1:$G$49194,7,FALSE)*1000,"-")</f>
        <v>-</v>
      </c>
      <c r="F46" s="30" t="str">
        <f>IFERROR(VLOOKUP(CONCATENATE($B46,"_",F$4,"_",$C$85,"_",$C$84),Data_for_IC_trend_tables!$A$1:$G$49194,7,FALSE)*1000,"-")</f>
        <v>-</v>
      </c>
      <c r="G46" s="30" t="str">
        <f>IFERROR(VLOOKUP(CONCATENATE($B46,"_",G$4,"_",$C$85,"_",$C$84),Data_for_IC_trend_tables!$A$1:$G$49194,7,FALSE)*1000,"-")</f>
        <v>-</v>
      </c>
      <c r="H46" s="30" t="str">
        <f>IFERROR(VLOOKUP(CONCATENATE($B46,"_",H$4,"_",$C$85,"_",$C$84),Data_for_IC_trend_tables!$A$1:$G$49194,7,FALSE)*1000,"-")</f>
        <v>-</v>
      </c>
      <c r="I46" s="30" t="str">
        <f>IFERROR(VLOOKUP(CONCATENATE($B46,"_",I$4,"_",$C$85,"_",$C$84),Data_for_IC_trend_tables!$A$1:$G$49194,7,FALSE)*1000,"-")</f>
        <v>-</v>
      </c>
      <c r="J46" s="30" t="str">
        <f>IFERROR(VLOOKUP(CONCATENATE($B46,"_",J$4,"_",$C$85,"_",$C$84),Data_for_IC_trend_tables!$A$1:$G$49194,7,FALSE)*1000,"-")</f>
        <v>-</v>
      </c>
      <c r="K46" s="30" t="str">
        <f>IFERROR(VLOOKUP(CONCATENATE($B46,"_",K$4,"_",$C$85,"_",$C$84),Data_for_IC_trend_tables!$A$1:$G$49194,7,FALSE)*1000,"-")</f>
        <v>-</v>
      </c>
      <c r="L46" s="30" t="str">
        <f>IFERROR(VLOOKUP(CONCATENATE($B46,"_",L$4,"_",$C$85,"_",$C$84),Data_for_IC_trend_tables!$A$1:$G$49194,7,FALSE)*1000,"-")</f>
        <v>-</v>
      </c>
      <c r="M46" s="30" t="str">
        <f>IFERROR(VLOOKUP(CONCATENATE($B46,"_",M$4,"_",$C$85,"_",$C$84),Data_for_IC_trend_tables!$A$1:$G$49194,7,FALSE)*1000,"-")</f>
        <v>-</v>
      </c>
      <c r="N46" s="30" t="str">
        <f>IFERROR(VLOOKUP(CONCATENATE($B46,"_",N$4,"_",$C$85,"_",$C$84),Data_for_IC_trend_tables!$A$1:$G$49194,7,FALSE)*1000,"-")</f>
        <v>-</v>
      </c>
      <c r="O46" s="30">
        <f>IFERROR(VLOOKUP(CONCATENATE($B46,"_",O$4,"_",$C$85,"_",$C$84),Data_for_IC_trend_tables!$A$1:$G$49194,7,FALSE)*1000,"-")</f>
        <v>43.224159851028396</v>
      </c>
      <c r="P46" s="30">
        <f>IFERROR(VLOOKUP(CONCATENATE($B46,"_",P$4,"_",$C$85,"_",$C$84),Data_for_IC_trend_tables!$A$1:$G$49194,7,FALSE)*1000,"-")</f>
        <v>38.717089717759706</v>
      </c>
      <c r="Q46" s="30">
        <f>IFERROR(VLOOKUP(CONCATENATE($B46,"_",Q$4,"_",$C$85,"_",$C$84),Data_for_IC_trend_tables!$A$1:$G$49194,7,FALSE)*1000,"-")</f>
        <v>36.3626160335848</v>
      </c>
      <c r="R46" s="30">
        <f>IFERROR(VLOOKUP(CONCATENATE($B46,"_",R$4,"_",$C$85,"_",$C$84),Data_for_IC_trend_tables!$A$1:$G$49194,7,FALSE)*1000,"-")</f>
        <v>35.728639417759403</v>
      </c>
      <c r="S46" s="30">
        <f>IFERROR(VLOOKUP(CONCATENATE($B46,"_",S$4,"_",$C$85,"_",$C$84),Data_for_IC_trend_tables!$A$1:$G$49194,7,FALSE)*1000,"-")</f>
        <v>36.151434516067198</v>
      </c>
      <c r="T46" s="30">
        <f>IFERROR(VLOOKUP(CONCATENATE($B46,"_",T$4,"_",$C$85,"_",$C$84),Data_for_IC_trend_tables!$A$1:$G$49194,7,FALSE)*1000,"-")</f>
        <v>23.769502313258101</v>
      </c>
      <c r="U46" s="30">
        <f>IFERROR(VLOOKUP(CONCATENATE($B46,"_",U$4,"_",$C$85,"_",$C$84),Data_for_IC_trend_tables!$A$1:$G$49194,7,FALSE)*1000,"-")</f>
        <v>11.9682370653472</v>
      </c>
      <c r="V46" s="30">
        <f>IFERROR(VLOOKUP(CONCATENATE($B46,"_",V$4,"_",$C$85,"_",$C$84),Data_for_IC_trend_tables!$A$1:$G$49194,7,FALSE)*1000,"-")</f>
        <v>11.163720085342</v>
      </c>
      <c r="W46" s="30">
        <f>IFERROR(VLOOKUP(CONCATENATE($B46,"_",W$4,"_",$C$85,"_",$C$84),Data_for_IC_trend_tables!$A$1:$G$49194,7,FALSE)*1000,"-")</f>
        <v>9.6597674925407411</v>
      </c>
      <c r="X46" s="30">
        <f>IFERROR(VLOOKUP(CONCATENATE($B46,"_",X$4,"_",$C$85,"_",$C$84),Data_for_IC_trend_tables!$A$1:$G$49194,7,FALSE)*1000,"-")</f>
        <v>8.7483248638157391</v>
      </c>
      <c r="Y46" s="30">
        <f>IFERROR(VLOOKUP(CONCATENATE($B46,"_",Y$4,"_",$C$85,"_",$C$84),Data_for_IC_trend_tables!$A$1:$G$49194,7,FALSE)*1000,"-")</f>
        <v>8.0774254148891202</v>
      </c>
      <c r="Z46" s="30">
        <f>IFERROR(VLOOKUP(CONCATENATE($B46,"_",Z$4,"_",$C$85,"_",$C$84),Data_for_IC_trend_tables!$A$1:$G$49194,7,FALSE)*1000,"-")</f>
        <v>6.7860596404272897</v>
      </c>
      <c r="AA46" s="30">
        <f>IFERROR(VLOOKUP(CONCATENATE($B46,"_",AA$4,"_",$C$85,"_",$C$84),Data_for_IC_trend_tables!$A$1:$G$49194,7,FALSE)*1000,"-")</f>
        <v>6.0832474725301502</v>
      </c>
      <c r="AB46" s="30">
        <f>IFERROR(VLOOKUP(CONCATENATE($B46,"_",AB$4,"_",$C$85,"_",$C$84),Data_for_IC_trend_tables!$A$1:$G$49194,7,FALSE)*1000,"-")</f>
        <v>6.1656001990566605</v>
      </c>
      <c r="AC46" s="30">
        <f>IFERROR(VLOOKUP(CONCATENATE($B46,"_",AC$4,"_",$C$85,"_",$C$84),Data_for_IC_trend_tables!$A$1:$G$49194,7,FALSE)*1000,"-")</f>
        <v>6.2919342229176403</v>
      </c>
      <c r="AD46" s="30">
        <f>IFERROR(VLOOKUP(CONCATENATE($B46,"_",AD$4,"_",$C$85,"_",$C$84),Data_for_IC_trend_tables!$A$1:$G$49194,7,FALSE)*1000,"-")</f>
        <v>6.8648037938059501</v>
      </c>
      <c r="AE46" s="30">
        <f>IFERROR(VLOOKUP(CONCATENATE($B46,"_",AE$4,"_",$C$85,"_",$C$84),Data_for_IC_trend_tables!$A$1:$G$49194,7,FALSE)*1000,"-")</f>
        <v>6.8109575308475705</v>
      </c>
      <c r="AF46" s="30">
        <f>IFERROR(VLOOKUP(CONCATENATE($B46,"_",AF$4,"_",$C$85,"_",$C$84),Data_for_IC_trend_tables!$A$1:$G$49194,7,FALSE)*1000,"-")</f>
        <v>6.9934455401535907</v>
      </c>
      <c r="AG46" s="30">
        <f>IFERROR(VLOOKUP(CONCATENATE($B46,"_",AG$4,"_",$C$85,"_",$C$84),Data_for_IC_trend_tables!$A$1:$G$49194,7,FALSE)*1000,"-")</f>
        <v>7.3031124254170701</v>
      </c>
      <c r="AH46" s="30">
        <f>IFERROR(VLOOKUP(CONCATENATE($B46,"_",AH$4,"_",$C$85,"_",$C$84),Data_for_IC_trend_tables!$A$1:$G$49194,7,FALSE)*1000,"-")</f>
        <v>6.0445717920597399</v>
      </c>
      <c r="AI46" s="30">
        <f>IFERROR(VLOOKUP(CONCATENATE($B46,"_",AI$4,"_",$C$85,"_",$C$84),Data_for_IC_trend_tables!$A$1:$G$49194,7,FALSE)*1000,"-")</f>
        <v>6.7327546356765797</v>
      </c>
      <c r="AJ46" s="30">
        <f>IFERROR(VLOOKUP(CONCATENATE($B46,"_",AJ$4,"_",$C$85,"_",$C$84),Data_for_IC_trend_tables!$A$1:$G$49194,7,FALSE)*1000,"-")</f>
        <v>6.7517929203230098</v>
      </c>
      <c r="AK46" s="30">
        <f>IFERROR(VLOOKUP(CONCATENATE($B46,"_",AK$4,"_",$C$85,"_",$C$84),Data_for_IC_trend_tables!$A$1:$G$49194,7,FALSE)*1000,"-")</f>
        <v>6.4259665305256801</v>
      </c>
      <c r="AL46" s="30">
        <f>IFERROR(VLOOKUP(CONCATENATE($B46,"_",AL$4,"_",$C$85,"_",$C$84),Data_for_IC_trend_tables!$A$1:$G$49194,7,FALSE)*1000,"-")</f>
        <v>6.3167585050884405</v>
      </c>
      <c r="AM46" s="30">
        <f>IFERROR(VLOOKUP(CONCATENATE($B46,"_",AM$4,"_",$C$85,"_",$C$84),Data_for_IC_trend_tables!$A$1:$G$49194,7,FALSE)*1000,"-")</f>
        <v>5.9793738682677295</v>
      </c>
      <c r="AN46" s="30">
        <f>IFERROR(VLOOKUP(CONCATENATE($B46,"_",AN$4,"_",$C$85,"_",$C$84),Data_for_IC_trend_tables!$A$1:$G$49194,7,FALSE)*1000,"-")</f>
        <v>6.0349993778004496</v>
      </c>
      <c r="AO46" s="30">
        <f>IFERROR(VLOOKUP(CONCATENATE($B46,"_",AO$4,"_",$C$85,"_",$C$84),Data_for_IC_trend_tables!$A$1:$G$49194,7,FALSE)*1000,"-")</f>
        <v>6.17467839554332</v>
      </c>
      <c r="AP46" s="30">
        <f>IFERROR(VLOOKUP(CONCATENATE($B46,"_",AP$4,"_",$C$85,"_",$C$84),Data_for_IC_trend_tables!$A$1:$G$49194,7,FALSE)*1000,"-")</f>
        <v>6.1568913912570205</v>
      </c>
      <c r="AQ46" s="30">
        <f>IFERROR(VLOOKUP(CONCATENATE($B46,"_",AQ$4,"_",$C$85,"_",$C$84),Data_for_IC_trend_tables!$A$1:$G$49194,7,FALSE)*1000,"-")</f>
        <v>6.0612215449748801</v>
      </c>
      <c r="AR46" s="30">
        <f>IFERROR(VLOOKUP(CONCATENATE($B46,"_",AR$4,"_",$C$85,"_",$C$84),Data_for_IC_trend_tables!$A$1:$G$49194,7,FALSE)*1000,"-")</f>
        <v>5.7737186859616498</v>
      </c>
      <c r="AS46" s="30">
        <f>IFERROR(VLOOKUP(CONCATENATE($B46,"_",AS$4,"_",$C$85,"_",$C$84),Data_for_IC_trend_tables!$A$1:$G$49194,7,FALSE)*1000,"-")</f>
        <v>4.98226147879822</v>
      </c>
      <c r="AT46" s="30">
        <f>IFERROR(VLOOKUP(CONCATENATE($B46,"_",AT$4,"_",$C$85,"_",$C$84),Data_for_IC_trend_tables!$A$1:$G$49194,7,FALSE)*1000,"-")</f>
        <v>5.6116721766462803</v>
      </c>
      <c r="AU46" s="30">
        <f>IFERROR(VLOOKUP(CONCATENATE($B46,"_",AU$4,"_",$C$85,"_",$C$84),Data_for_IC_trend_tables!$A$1:$G$49194,7,FALSE)*1000,"-")</f>
        <v>5.4066862966101095</v>
      </c>
      <c r="AV46" s="269"/>
      <c r="AW46" s="30">
        <f>IFERROR(VLOOKUP(CONCATENATE($B46,"_",AW$4,"_",$C$85,"_",$C$84),Data_for_IC_trend_tables!$A$1:$G$49194,7,FALSE)*1000,"-")</f>
        <v>5.4066862966101095</v>
      </c>
      <c r="AX46" s="89">
        <f t="shared" si="21"/>
        <v>43.224159851028396</v>
      </c>
      <c r="AY46" s="38" t="str">
        <f t="shared" si="19"/>
        <v>Yes</v>
      </c>
      <c r="AZ46" s="58">
        <f t="shared" si="20"/>
        <v>-0.87491517902848315</v>
      </c>
      <c r="BA46" s="32" t="s">
        <v>76</v>
      </c>
    </row>
    <row r="47" spans="2:53" s="3" customFormat="1" x14ac:dyDescent="0.2">
      <c r="B47" s="53" t="s">
        <v>175</v>
      </c>
      <c r="C47" s="71" t="s">
        <v>35</v>
      </c>
      <c r="D47" s="56">
        <v>1990</v>
      </c>
      <c r="E47" s="30" t="str">
        <f>IFERROR(VLOOKUP(CONCATENATE($B47,"_",E$4,"_",$C$85,"_",$C$84),Data_for_IC_trend_tables!$A$1:$G$49194,7,FALSE)*1000,"-")</f>
        <v>-</v>
      </c>
      <c r="F47" s="30" t="str">
        <f>IFERROR(VLOOKUP(CONCATENATE($B47,"_",F$4,"_",$C$85,"_",$C$84),Data_for_IC_trend_tables!$A$1:$G$49194,7,FALSE)*1000,"-")</f>
        <v>-</v>
      </c>
      <c r="G47" s="30" t="str">
        <f>IFERROR(VLOOKUP(CONCATENATE($B47,"_",G$4,"_",$C$85,"_",$C$84),Data_for_IC_trend_tables!$A$1:$G$49194,7,FALSE)*1000,"-")</f>
        <v>-</v>
      </c>
      <c r="H47" s="30" t="str">
        <f>IFERROR(VLOOKUP(CONCATENATE($B47,"_",H$4,"_",$C$85,"_",$C$84),Data_for_IC_trend_tables!$A$1:$G$49194,7,FALSE)*1000,"-")</f>
        <v>-</v>
      </c>
      <c r="I47" s="30" t="str">
        <f>IFERROR(VLOOKUP(CONCATENATE($B47,"_",I$4,"_",$C$85,"_",$C$84),Data_for_IC_trend_tables!$A$1:$G$49194,7,FALSE)*1000,"-")</f>
        <v>-</v>
      </c>
      <c r="J47" s="30" t="str">
        <f>IFERROR(VLOOKUP(CONCATENATE($B47,"_",J$4,"_",$C$85,"_",$C$84),Data_for_IC_trend_tables!$A$1:$G$49194,7,FALSE)*1000,"-")</f>
        <v>-</v>
      </c>
      <c r="K47" s="30" t="str">
        <f>IFERROR(VLOOKUP(CONCATENATE($B47,"_",K$4,"_",$C$85,"_",$C$84),Data_for_IC_trend_tables!$A$1:$G$49194,7,FALSE)*1000,"-")</f>
        <v>-</v>
      </c>
      <c r="L47" s="30" t="str">
        <f>IFERROR(VLOOKUP(CONCATENATE($B47,"_",L$4,"_",$C$85,"_",$C$84),Data_for_IC_trend_tables!$A$1:$G$49194,7,FALSE)*1000,"-")</f>
        <v>-</v>
      </c>
      <c r="M47" s="30" t="str">
        <f>IFERROR(VLOOKUP(CONCATENATE($B47,"_",M$4,"_",$C$85,"_",$C$84),Data_for_IC_trend_tables!$A$1:$G$49194,7,FALSE)*1000,"-")</f>
        <v>-</v>
      </c>
      <c r="N47" s="30" t="str">
        <f>IFERROR(VLOOKUP(CONCATENATE($B47,"_",N$4,"_",$C$85,"_",$C$84),Data_for_IC_trend_tables!$A$1:$G$49194,7,FALSE)*1000,"-")</f>
        <v>-</v>
      </c>
      <c r="O47" s="30">
        <f>IFERROR(VLOOKUP(CONCATENATE($B47,"_",O$4,"_",$C$85,"_",$C$84),Data_for_IC_trend_tables!$A$1:$G$49194,7,FALSE)*1000,"-")</f>
        <v>3181.3950200556901</v>
      </c>
      <c r="P47" s="30">
        <f>IFERROR(VLOOKUP(CONCATENATE($B47,"_",P$4,"_",$C$85,"_",$C$84),Data_for_IC_trend_tables!$A$1:$G$49194,7,FALSE)*1000,"-")</f>
        <v>2062.3984921336296</v>
      </c>
      <c r="Q47" s="30">
        <f>IFERROR(VLOOKUP(CONCATENATE($B47,"_",Q$4,"_",$C$85,"_",$C$84),Data_for_IC_trend_tables!$A$1:$G$49194,7,FALSE)*1000,"-")</f>
        <v>1332.1346533119599</v>
      </c>
      <c r="R47" s="30">
        <f>IFERROR(VLOOKUP(CONCATENATE($B47,"_",R$4,"_",$C$85,"_",$C$84),Data_for_IC_trend_tables!$A$1:$G$49194,7,FALSE)*1000,"-")</f>
        <v>1114.94217756183</v>
      </c>
      <c r="S47" s="30">
        <f>IFERROR(VLOOKUP(CONCATENATE($B47,"_",S$4,"_",$C$85,"_",$C$84),Data_for_IC_trend_tables!$A$1:$G$49194,7,FALSE)*1000,"-")</f>
        <v>1034.72647015393</v>
      </c>
      <c r="T47" s="30">
        <f>IFERROR(VLOOKUP(CONCATENATE($B47,"_",T$4,"_",$C$85,"_",$C$84),Data_for_IC_trend_tables!$A$1:$G$49194,7,FALSE)*1000,"-")</f>
        <v>790.06608600849199</v>
      </c>
      <c r="U47" s="30">
        <f>IFERROR(VLOOKUP(CONCATENATE($B47,"_",U$4,"_",$C$85,"_",$C$84),Data_for_IC_trend_tables!$A$1:$G$49194,7,FALSE)*1000,"-")</f>
        <v>678.3669952729</v>
      </c>
      <c r="V47" s="30">
        <f>IFERROR(VLOOKUP(CONCATENATE($B47,"_",V$4,"_",$C$85,"_",$C$84),Data_for_IC_trend_tables!$A$1:$G$49194,7,FALSE)*1000,"-")</f>
        <v>581.83117401276093</v>
      </c>
      <c r="W47" s="30">
        <f>IFERROR(VLOOKUP(CONCATENATE($B47,"_",W$4,"_",$C$85,"_",$C$84),Data_for_IC_trend_tables!$A$1:$G$49194,7,FALSE)*1000,"-")</f>
        <v>489.53593993415399</v>
      </c>
      <c r="X47" s="30">
        <f>IFERROR(VLOOKUP(CONCATENATE($B47,"_",X$4,"_",$C$85,"_",$C$84),Data_for_IC_trend_tables!$A$1:$G$49194,7,FALSE)*1000,"-")</f>
        <v>405.58809247025499</v>
      </c>
      <c r="Y47" s="30">
        <f>IFERROR(VLOOKUP(CONCATENATE($B47,"_",Y$4,"_",$C$85,"_",$C$84),Data_for_IC_trend_tables!$A$1:$G$49194,7,FALSE)*1000,"-")</f>
        <v>279.02078827860601</v>
      </c>
      <c r="Z47" s="30">
        <f>IFERROR(VLOOKUP(CONCATENATE($B47,"_",Z$4,"_",$C$85,"_",$C$84),Data_for_IC_trend_tables!$A$1:$G$49194,7,FALSE)*1000,"-")</f>
        <v>158.72949912585798</v>
      </c>
      <c r="AA47" s="30">
        <f>IFERROR(VLOOKUP(CONCATENATE($B47,"_",AA$4,"_",$C$85,"_",$C$84),Data_for_IC_trend_tables!$A$1:$G$49194,7,FALSE)*1000,"-")</f>
        <v>150.050547085283</v>
      </c>
      <c r="AB47" s="30">
        <f>IFERROR(VLOOKUP(CONCATENATE($B47,"_",AB$4,"_",$C$85,"_",$C$84),Data_for_IC_trend_tables!$A$1:$G$49194,7,FALSE)*1000,"-")</f>
        <v>150.77090433161499</v>
      </c>
      <c r="AC47" s="30">
        <f>IFERROR(VLOOKUP(CONCATENATE($B47,"_",AC$4,"_",$C$85,"_",$C$84),Data_for_IC_trend_tables!$A$1:$G$49194,7,FALSE)*1000,"-")</f>
        <v>147.028666475318</v>
      </c>
      <c r="AD47" s="30">
        <f>IFERROR(VLOOKUP(CONCATENATE($B47,"_",AD$4,"_",$C$85,"_",$C$84),Data_for_IC_trend_tables!$A$1:$G$49194,7,FALSE)*1000,"-")</f>
        <v>144.03924648584501</v>
      </c>
      <c r="AE47" s="30">
        <f>IFERROR(VLOOKUP(CONCATENATE($B47,"_",AE$4,"_",$C$85,"_",$C$84),Data_for_IC_trend_tables!$A$1:$G$49194,7,FALSE)*1000,"-")</f>
        <v>146.209441333082</v>
      </c>
      <c r="AF47" s="30">
        <f>IFERROR(VLOOKUP(CONCATENATE($B47,"_",AF$4,"_",$C$85,"_",$C$84),Data_for_IC_trend_tables!$A$1:$G$49194,7,FALSE)*1000,"-")</f>
        <v>149.355528994298</v>
      </c>
      <c r="AG47" s="30">
        <f>IFERROR(VLOOKUP(CONCATENATE($B47,"_",AG$4,"_",$C$85,"_",$C$84),Data_for_IC_trend_tables!$A$1:$G$49194,7,FALSE)*1000,"-")</f>
        <v>141.287341682478</v>
      </c>
      <c r="AH47" s="30">
        <f>IFERROR(VLOOKUP(CONCATENATE($B47,"_",AH$4,"_",$C$85,"_",$C$84),Data_for_IC_trend_tables!$A$1:$G$49194,7,FALSE)*1000,"-")</f>
        <v>127.37570763334499</v>
      </c>
      <c r="AI47" s="30">
        <f>IFERROR(VLOOKUP(CONCATENATE($B47,"_",AI$4,"_",$C$85,"_",$C$84),Data_for_IC_trend_tables!$A$1:$G$49194,7,FALSE)*1000,"-")</f>
        <v>131.99330725568601</v>
      </c>
      <c r="AJ47" s="30">
        <f>IFERROR(VLOOKUP(CONCATENATE($B47,"_",AJ$4,"_",$C$85,"_",$C$84),Data_for_IC_trend_tables!$A$1:$G$49194,7,FALSE)*1000,"-")</f>
        <v>102.37261082184699</v>
      </c>
      <c r="AK47" s="30">
        <f>IFERROR(VLOOKUP(CONCATENATE($B47,"_",AK$4,"_",$C$85,"_",$C$84),Data_for_IC_trend_tables!$A$1:$G$49194,7,FALSE)*1000,"-")</f>
        <v>94.066559501748799</v>
      </c>
      <c r="AL47" s="30">
        <f>IFERROR(VLOOKUP(CONCATENATE($B47,"_",AL$4,"_",$C$85,"_",$C$84),Data_for_IC_trend_tables!$A$1:$G$49194,7,FALSE)*1000,"-")</f>
        <v>103.50958066805801</v>
      </c>
      <c r="AM47" s="30">
        <f>IFERROR(VLOOKUP(CONCATENATE($B47,"_",AM$4,"_",$C$85,"_",$C$84),Data_for_IC_trend_tables!$A$1:$G$49194,7,FALSE)*1000,"-")</f>
        <v>103.25165399412501</v>
      </c>
      <c r="AN47" s="30">
        <f>IFERROR(VLOOKUP(CONCATENATE($B47,"_",AN$4,"_",$C$85,"_",$C$84),Data_for_IC_trend_tables!$A$1:$G$49194,7,FALSE)*1000,"-")</f>
        <v>97.765598586082589</v>
      </c>
      <c r="AO47" s="30">
        <f>IFERROR(VLOOKUP(CONCATENATE($B47,"_",AO$4,"_",$C$85,"_",$C$84),Data_for_IC_trend_tables!$A$1:$G$49194,7,FALSE)*1000,"-")</f>
        <v>92.885126115338196</v>
      </c>
      <c r="AP47" s="30">
        <f>IFERROR(VLOOKUP(CONCATENATE($B47,"_",AP$4,"_",$C$85,"_",$C$84),Data_for_IC_trend_tables!$A$1:$G$49194,7,FALSE)*1000,"-")</f>
        <v>89.686935999759399</v>
      </c>
      <c r="AQ47" s="30">
        <f>IFERROR(VLOOKUP(CONCATENATE($B47,"_",AQ$4,"_",$C$85,"_",$C$84),Data_for_IC_trend_tables!$A$1:$G$49194,7,FALSE)*1000,"-")</f>
        <v>95.476899509878706</v>
      </c>
      <c r="AR47" s="30">
        <f>IFERROR(VLOOKUP(CONCATENATE($B47,"_",AR$4,"_",$C$85,"_",$C$84),Data_for_IC_trend_tables!$A$1:$G$49194,7,FALSE)*1000,"-")</f>
        <v>102.791996765064</v>
      </c>
      <c r="AS47" s="30">
        <f>IFERROR(VLOOKUP(CONCATENATE($B47,"_",AS$4,"_",$C$85,"_",$C$84),Data_for_IC_trend_tables!$A$1:$G$49194,7,FALSE)*1000,"-")</f>
        <v>85.961676120121211</v>
      </c>
      <c r="AT47" s="30">
        <f>IFERROR(VLOOKUP(CONCATENATE($B47,"_",AT$4,"_",$C$85,"_",$C$84),Data_for_IC_trend_tables!$A$1:$G$49194,7,FALSE)*1000,"-")</f>
        <v>99.773079516873906</v>
      </c>
      <c r="AU47" s="30">
        <f>IFERROR(VLOOKUP(CONCATENATE($B47,"_",AU$4,"_",$C$85,"_",$C$84),Data_for_IC_trend_tables!$A$1:$G$49194,7,FALSE)*1000,"-")</f>
        <v>99.472328982552497</v>
      </c>
      <c r="AV47" s="269"/>
      <c r="AW47" s="30">
        <f>IFERROR(VLOOKUP(CONCATENATE($B47,"_",AW$4,"_",$C$85,"_",$C$84),Data_for_IC_trend_tables!$A$1:$G$49194,7,FALSE)*1000,"-")</f>
        <v>99.472328982552497</v>
      </c>
      <c r="AX47" s="89">
        <f t="shared" si="21"/>
        <v>3181.3950200556901</v>
      </c>
      <c r="AY47" s="38" t="str">
        <f t="shared" si="19"/>
        <v>Yes</v>
      </c>
      <c r="AZ47" s="58">
        <f t="shared" si="20"/>
        <v>-0.9687331097347317</v>
      </c>
      <c r="BA47" s="32" t="s">
        <v>76</v>
      </c>
    </row>
    <row r="48" spans="2:53" s="3" customFormat="1" x14ac:dyDescent="0.2">
      <c r="B48" s="53" t="s">
        <v>176</v>
      </c>
      <c r="C48" s="71" t="s">
        <v>36</v>
      </c>
      <c r="D48" s="56">
        <v>1990</v>
      </c>
      <c r="E48" s="30" t="str">
        <f>IFERROR(VLOOKUP(CONCATENATE($B48,"_",E$4,"_",$C$85,"_",$C$84),Data_for_IC_trend_tables!$A$1:$G$49194,7,FALSE)*1000,"-")</f>
        <v>-</v>
      </c>
      <c r="F48" s="30" t="str">
        <f>IFERROR(VLOOKUP(CONCATENATE($B48,"_",F$4,"_",$C$85,"_",$C$84),Data_for_IC_trend_tables!$A$1:$G$49194,7,FALSE)*1000,"-")</f>
        <v>-</v>
      </c>
      <c r="G48" s="30" t="str">
        <f>IFERROR(VLOOKUP(CONCATENATE($B48,"_",G$4,"_",$C$85,"_",$C$84),Data_for_IC_trend_tables!$A$1:$G$49194,7,FALSE)*1000,"-")</f>
        <v>-</v>
      </c>
      <c r="H48" s="30" t="str">
        <f>IFERROR(VLOOKUP(CONCATENATE($B48,"_",H$4,"_",$C$85,"_",$C$84),Data_for_IC_trend_tables!$A$1:$G$49194,7,FALSE)*1000,"-")</f>
        <v>-</v>
      </c>
      <c r="I48" s="30" t="str">
        <f>IFERROR(VLOOKUP(CONCATENATE($B48,"_",I$4,"_",$C$85,"_",$C$84),Data_for_IC_trend_tables!$A$1:$G$49194,7,FALSE)*1000,"-")</f>
        <v>-</v>
      </c>
      <c r="J48" s="30" t="str">
        <f>IFERROR(VLOOKUP(CONCATENATE($B48,"_",J$4,"_",$C$85,"_",$C$84),Data_for_IC_trend_tables!$A$1:$G$49194,7,FALSE)*1000,"-")</f>
        <v>-</v>
      </c>
      <c r="K48" s="30" t="str">
        <f>IFERROR(VLOOKUP(CONCATENATE($B48,"_",K$4,"_",$C$85,"_",$C$84),Data_for_IC_trend_tables!$A$1:$G$49194,7,FALSE)*1000,"-")</f>
        <v>-</v>
      </c>
      <c r="L48" s="30" t="str">
        <f>IFERROR(VLOOKUP(CONCATENATE($B48,"_",L$4,"_",$C$85,"_",$C$84),Data_for_IC_trend_tables!$A$1:$G$49194,7,FALSE)*1000,"-")</f>
        <v>-</v>
      </c>
      <c r="M48" s="30" t="str">
        <f>IFERROR(VLOOKUP(CONCATENATE($B48,"_",M$4,"_",$C$85,"_",$C$84),Data_for_IC_trend_tables!$A$1:$G$49194,7,FALSE)*1000,"-")</f>
        <v>-</v>
      </c>
      <c r="N48" s="30" t="str">
        <f>IFERROR(VLOOKUP(CONCATENATE($B48,"_",N$4,"_",$C$85,"_",$C$84),Data_for_IC_trend_tables!$A$1:$G$49194,7,FALSE)*1000,"-")</f>
        <v>-</v>
      </c>
      <c r="O48" s="30">
        <f>IFERROR(VLOOKUP(CONCATENATE($B48,"_",O$4,"_",$C$85,"_",$C$84),Data_for_IC_trend_tables!$A$1:$G$49194,7,FALSE)*1000,"-")</f>
        <v>369.205127376522</v>
      </c>
      <c r="P48" s="30">
        <f>IFERROR(VLOOKUP(CONCATENATE($B48,"_",P$4,"_",$C$85,"_",$C$84),Data_for_IC_trend_tables!$A$1:$G$49194,7,FALSE)*1000,"-")</f>
        <v>324.97990578320002</v>
      </c>
      <c r="Q48" s="30">
        <f>IFERROR(VLOOKUP(CONCATENATE($B48,"_",Q$4,"_",$C$85,"_",$C$84),Data_for_IC_trend_tables!$A$1:$G$49194,7,FALSE)*1000,"-")</f>
        <v>306.516672936264</v>
      </c>
      <c r="R48" s="30">
        <f>IFERROR(VLOOKUP(CONCATENATE($B48,"_",R$4,"_",$C$85,"_",$C$84),Data_for_IC_trend_tables!$A$1:$G$49194,7,FALSE)*1000,"-")</f>
        <v>143.64019498131</v>
      </c>
      <c r="S48" s="30">
        <f>IFERROR(VLOOKUP(CONCATENATE($B48,"_",S$4,"_",$C$85,"_",$C$84),Data_for_IC_trend_tables!$A$1:$G$49194,7,FALSE)*1000,"-")</f>
        <v>47.913938267115199</v>
      </c>
      <c r="T48" s="30">
        <f>IFERROR(VLOOKUP(CONCATENATE($B48,"_",T$4,"_",$C$85,"_",$C$84),Data_for_IC_trend_tables!$A$1:$G$49194,7,FALSE)*1000,"-")</f>
        <v>29.5217334451029</v>
      </c>
      <c r="U48" s="30">
        <f>IFERROR(VLOOKUP(CONCATENATE($B48,"_",U$4,"_",$C$85,"_",$C$84),Data_for_IC_trend_tables!$A$1:$G$49194,7,FALSE)*1000,"-")</f>
        <v>24.760502588839799</v>
      </c>
      <c r="V48" s="30">
        <f>IFERROR(VLOOKUP(CONCATENATE($B48,"_",V$4,"_",$C$85,"_",$C$84),Data_for_IC_trend_tables!$A$1:$G$49194,7,FALSE)*1000,"-")</f>
        <v>25.095599139061598</v>
      </c>
      <c r="W48" s="30">
        <f>IFERROR(VLOOKUP(CONCATENATE($B48,"_",W$4,"_",$C$85,"_",$C$84),Data_for_IC_trend_tables!$A$1:$G$49194,7,FALSE)*1000,"-")</f>
        <v>24.199114882321098</v>
      </c>
      <c r="X48" s="30">
        <f>IFERROR(VLOOKUP(CONCATENATE($B48,"_",X$4,"_",$C$85,"_",$C$84),Data_for_IC_trend_tables!$A$1:$G$49194,7,FALSE)*1000,"-")</f>
        <v>21.819842132878101</v>
      </c>
      <c r="Y48" s="30">
        <f>IFERROR(VLOOKUP(CONCATENATE($B48,"_",Y$4,"_",$C$85,"_",$C$84),Data_for_IC_trend_tables!$A$1:$G$49194,7,FALSE)*1000,"-")</f>
        <v>18.923456932415601</v>
      </c>
      <c r="Z48" s="30">
        <f>IFERROR(VLOOKUP(CONCATENATE($B48,"_",Z$4,"_",$C$85,"_",$C$84),Data_for_IC_trend_tables!$A$1:$G$49194,7,FALSE)*1000,"-")</f>
        <v>17.2062416204454</v>
      </c>
      <c r="AA48" s="30">
        <f>IFERROR(VLOOKUP(CONCATENATE($B48,"_",AA$4,"_",$C$85,"_",$C$84),Data_for_IC_trend_tables!$A$1:$G$49194,7,FALSE)*1000,"-")</f>
        <v>14.361906274769701</v>
      </c>
      <c r="AB48" s="30">
        <f>IFERROR(VLOOKUP(CONCATENATE($B48,"_",AB$4,"_",$C$85,"_",$C$84),Data_for_IC_trend_tables!$A$1:$G$49194,7,FALSE)*1000,"-")</f>
        <v>14.2168400784124</v>
      </c>
      <c r="AC48" s="30">
        <f>IFERROR(VLOOKUP(CONCATENATE($B48,"_",AC$4,"_",$C$85,"_",$C$84),Data_for_IC_trend_tables!$A$1:$G$49194,7,FALSE)*1000,"-")</f>
        <v>13.192211801908801</v>
      </c>
      <c r="AD48" s="30">
        <f>IFERROR(VLOOKUP(CONCATENATE($B48,"_",AD$4,"_",$C$85,"_",$C$84),Data_for_IC_trend_tables!$A$1:$G$49194,7,FALSE)*1000,"-")</f>
        <v>11.5980496069129</v>
      </c>
      <c r="AE48" s="30">
        <f>IFERROR(VLOOKUP(CONCATENATE($B48,"_",AE$4,"_",$C$85,"_",$C$84),Data_for_IC_trend_tables!$A$1:$G$49194,7,FALSE)*1000,"-")</f>
        <v>11.1854421259874</v>
      </c>
      <c r="AF48" s="30">
        <f>IFERROR(VLOOKUP(CONCATENATE($B48,"_",AF$4,"_",$C$85,"_",$C$84),Data_for_IC_trend_tables!$A$1:$G$49194,7,FALSE)*1000,"-")</f>
        <v>11.9556376371326</v>
      </c>
      <c r="AG48" s="30">
        <f>IFERROR(VLOOKUP(CONCATENATE($B48,"_",AG$4,"_",$C$85,"_",$C$84),Data_for_IC_trend_tables!$A$1:$G$49194,7,FALSE)*1000,"-")</f>
        <v>10.386865966886699</v>
      </c>
      <c r="AH48" s="30">
        <f>IFERROR(VLOOKUP(CONCATENATE($B48,"_",AH$4,"_",$C$85,"_",$C$84),Data_for_IC_trend_tables!$A$1:$G$49194,7,FALSE)*1000,"-")</f>
        <v>9.6027011339298092</v>
      </c>
      <c r="AI48" s="30">
        <f>IFERROR(VLOOKUP(CONCATENATE($B48,"_",AI$4,"_",$C$85,"_",$C$84),Data_for_IC_trend_tables!$A$1:$G$49194,7,FALSE)*1000,"-")</f>
        <v>10.4201570500912</v>
      </c>
      <c r="AJ48" s="30">
        <f>IFERROR(VLOOKUP(CONCATENATE($B48,"_",AJ$4,"_",$C$85,"_",$C$84),Data_for_IC_trend_tables!$A$1:$G$49194,7,FALSE)*1000,"-")</f>
        <v>9.2545808518075106</v>
      </c>
      <c r="AK48" s="30">
        <f>IFERROR(VLOOKUP(CONCATENATE($B48,"_",AK$4,"_",$C$85,"_",$C$84),Data_for_IC_trend_tables!$A$1:$G$49194,7,FALSE)*1000,"-")</f>
        <v>9.2247607690954005</v>
      </c>
      <c r="AL48" s="30">
        <f>IFERROR(VLOOKUP(CONCATENATE($B48,"_",AL$4,"_",$C$85,"_",$C$84),Data_for_IC_trend_tables!$A$1:$G$49194,7,FALSE)*1000,"-")</f>
        <v>8.7272730247272197</v>
      </c>
      <c r="AM48" s="30">
        <f>IFERROR(VLOOKUP(CONCATENATE($B48,"_",AM$4,"_",$C$85,"_",$C$84),Data_for_IC_trend_tables!$A$1:$G$49194,7,FALSE)*1000,"-")</f>
        <v>8.9747125069652895</v>
      </c>
      <c r="AN48" s="30">
        <f>IFERROR(VLOOKUP(CONCATENATE($B48,"_",AN$4,"_",$C$85,"_",$C$84),Data_for_IC_trend_tables!$A$1:$G$49194,7,FALSE)*1000,"-")</f>
        <v>8.32221291269828</v>
      </c>
      <c r="AO48" s="30">
        <f>IFERROR(VLOOKUP(CONCATENATE($B48,"_",AO$4,"_",$C$85,"_",$C$84),Data_for_IC_trend_tables!$A$1:$G$49194,7,FALSE)*1000,"-")</f>
        <v>9.2028839875572785</v>
      </c>
      <c r="AP48" s="30">
        <f>IFERROR(VLOOKUP(CONCATENATE($B48,"_",AP$4,"_",$C$85,"_",$C$84),Data_for_IC_trend_tables!$A$1:$G$49194,7,FALSE)*1000,"-")</f>
        <v>9.2479068906160702</v>
      </c>
      <c r="AQ48" s="30">
        <f>IFERROR(VLOOKUP(CONCATENATE($B48,"_",AQ$4,"_",$C$85,"_",$C$84),Data_for_IC_trend_tables!$A$1:$G$49194,7,FALSE)*1000,"-")</f>
        <v>8.1446191422176391</v>
      </c>
      <c r="AR48" s="30">
        <f>IFERROR(VLOOKUP(CONCATENATE($B48,"_",AR$4,"_",$C$85,"_",$C$84),Data_for_IC_trend_tables!$A$1:$G$49194,7,FALSE)*1000,"-")</f>
        <v>8.4174969967240294</v>
      </c>
      <c r="AS48" s="30">
        <f>IFERROR(VLOOKUP(CONCATENATE($B48,"_",AS$4,"_",$C$85,"_",$C$84),Data_for_IC_trend_tables!$A$1:$G$49194,7,FALSE)*1000,"-")</f>
        <v>7.8680865702215508</v>
      </c>
      <c r="AT48" s="30">
        <f>IFERROR(VLOOKUP(CONCATENATE($B48,"_",AT$4,"_",$C$85,"_",$C$84),Data_for_IC_trend_tables!$A$1:$G$49194,7,FALSE)*1000,"-")</f>
        <v>6.8531974536122</v>
      </c>
      <c r="AU48" s="30">
        <f>IFERROR(VLOOKUP(CONCATENATE($B48,"_",AU$4,"_",$C$85,"_",$C$84),Data_for_IC_trend_tables!$A$1:$G$49194,7,FALSE)*1000,"-")</f>
        <v>6.7397264599445501</v>
      </c>
      <c r="AV48" s="269"/>
      <c r="AW48" s="30">
        <f>IFERROR(VLOOKUP(CONCATENATE($B48,"_",AW$4,"_",$C$85,"_",$C$84),Data_for_IC_trend_tables!$A$1:$G$49194,7,FALSE)*1000,"-")</f>
        <v>6.7397264599445501</v>
      </c>
      <c r="AX48" s="89">
        <f t="shared" si="21"/>
        <v>369.205127376522</v>
      </c>
      <c r="AY48" s="38" t="str">
        <f t="shared" si="19"/>
        <v>Yes</v>
      </c>
      <c r="AZ48" s="58">
        <f t="shared" si="20"/>
        <v>-0.98174530644296476</v>
      </c>
      <c r="BA48" s="32" t="s">
        <v>76</v>
      </c>
    </row>
    <row r="49" spans="2:63" s="3" customFormat="1" x14ac:dyDescent="0.2">
      <c r="B49" s="53" t="s">
        <v>177</v>
      </c>
      <c r="C49" s="71" t="s">
        <v>37</v>
      </c>
      <c r="D49" s="56">
        <v>1990</v>
      </c>
      <c r="E49" s="30">
        <f>IFERROR(VLOOKUP(CONCATENATE($B49,"_",E$4,"_",$C$85,"_",$C$84),Data_for_IC_trend_tables!$A$1:$G$49194,7,FALSE)*1000,"-")</f>
        <v>1325.8655029536901</v>
      </c>
      <c r="F49" s="30">
        <f>IFERROR(VLOOKUP(CONCATENATE($B49,"_",F$4,"_",$C$85,"_",$C$84),Data_for_IC_trend_tables!$A$1:$G$49194,7,FALSE)*1000,"-")</f>
        <v>1182.9020512634302</v>
      </c>
      <c r="G49" s="30">
        <f>IFERROR(VLOOKUP(CONCATENATE($B49,"_",G$4,"_",$C$85,"_",$C$84),Data_for_IC_trend_tables!$A$1:$G$49194,7,FALSE)*1000,"-")</f>
        <v>1032.04599035715</v>
      </c>
      <c r="H49" s="30">
        <f>IFERROR(VLOOKUP(CONCATENATE($B49,"_",H$4,"_",$C$85,"_",$C$84),Data_for_IC_trend_tables!$A$1:$G$49194,7,FALSE)*1000,"-")</f>
        <v>874.7627356648801</v>
      </c>
      <c r="I49" s="30">
        <f>IFERROR(VLOOKUP(CONCATENATE($B49,"_",I$4,"_",$C$85,"_",$C$84),Data_for_IC_trend_tables!$A$1:$G$49194,7,FALSE)*1000,"-")</f>
        <v>711.13264031147105</v>
      </c>
      <c r="J49" s="30">
        <f>IFERROR(VLOOKUP(CONCATENATE($B49,"_",J$4,"_",$C$85,"_",$C$84),Data_for_IC_trend_tables!$A$1:$G$49194,7,FALSE)*1000,"-")</f>
        <v>559.54706102419709</v>
      </c>
      <c r="K49" s="30">
        <f>IFERROR(VLOOKUP(CONCATENATE($B49,"_",K$4,"_",$C$85,"_",$C$84),Data_for_IC_trend_tables!$A$1:$G$49194,7,FALSE)*1000,"-")</f>
        <v>523.71334532620097</v>
      </c>
      <c r="L49" s="30">
        <f>IFERROR(VLOOKUP(CONCATENATE($B49,"_",L$4,"_",$C$85,"_",$C$84),Data_for_IC_trend_tables!$A$1:$G$49194,7,FALSE)*1000,"-")</f>
        <v>485.13373943520497</v>
      </c>
      <c r="M49" s="30">
        <f>IFERROR(VLOOKUP(CONCATENATE($B49,"_",M$4,"_",$C$85,"_",$C$84),Data_for_IC_trend_tables!$A$1:$G$49194,7,FALSE)*1000,"-")</f>
        <v>443.85603948901297</v>
      </c>
      <c r="N49" s="30">
        <f>IFERROR(VLOOKUP(CONCATENATE($B49,"_",N$4,"_",$C$85,"_",$C$84),Data_for_IC_trend_tables!$A$1:$G$49194,7,FALSE)*1000,"-")</f>
        <v>399.86697163711199</v>
      </c>
      <c r="O49" s="30">
        <f>IFERROR(VLOOKUP(CONCATENATE($B49,"_",O$4,"_",$C$85,"_",$C$84),Data_for_IC_trend_tables!$A$1:$G$49194,7,FALSE)*1000,"-")</f>
        <v>381.010998207998</v>
      </c>
      <c r="P49" s="30">
        <f>IFERROR(VLOOKUP(CONCATENATE($B49,"_",P$4,"_",$C$85,"_",$C$84),Data_for_IC_trend_tables!$A$1:$G$49194,7,FALSE)*1000,"-")</f>
        <v>352.57128164848598</v>
      </c>
      <c r="Q49" s="30">
        <f>IFERROR(VLOOKUP(CONCATENATE($B49,"_",Q$4,"_",$C$85,"_",$C$84),Data_for_IC_trend_tables!$A$1:$G$49194,7,FALSE)*1000,"-")</f>
        <v>323.71000438707097</v>
      </c>
      <c r="R49" s="30">
        <f>IFERROR(VLOOKUP(CONCATENATE($B49,"_",R$4,"_",$C$85,"_",$C$84),Data_for_IC_trend_tables!$A$1:$G$49194,7,FALSE)*1000,"-")</f>
        <v>266.63657503818001</v>
      </c>
      <c r="S49" s="30">
        <f>IFERROR(VLOOKUP(CONCATENATE($B49,"_",S$4,"_",$C$85,"_",$C$84),Data_for_IC_trend_tables!$A$1:$G$49194,7,FALSE)*1000,"-")</f>
        <v>234.78303246612001</v>
      </c>
      <c r="T49" s="30">
        <f>IFERROR(VLOOKUP(CONCATENATE($B49,"_",T$4,"_",$C$85,"_",$C$84),Data_for_IC_trend_tables!$A$1:$G$49194,7,FALSE)*1000,"-")</f>
        <v>171.77012132685502</v>
      </c>
      <c r="U49" s="30">
        <f>IFERROR(VLOOKUP(CONCATENATE($B49,"_",U$4,"_",$C$85,"_",$C$84),Data_for_IC_trend_tables!$A$1:$G$49194,7,FALSE)*1000,"-")</f>
        <v>149.849389894181</v>
      </c>
      <c r="V49" s="30">
        <f>IFERROR(VLOOKUP(CONCATENATE($B49,"_",V$4,"_",$C$85,"_",$C$84),Data_for_IC_trend_tables!$A$1:$G$49194,7,FALSE)*1000,"-")</f>
        <v>134.23104767171401</v>
      </c>
      <c r="W49" s="30">
        <f>IFERROR(VLOOKUP(CONCATENATE($B49,"_",W$4,"_",$C$85,"_",$C$84),Data_for_IC_trend_tables!$A$1:$G$49194,7,FALSE)*1000,"-")</f>
        <v>92.321189345266305</v>
      </c>
      <c r="X49" s="30">
        <f>IFERROR(VLOOKUP(CONCATENATE($B49,"_",X$4,"_",$C$85,"_",$C$84),Data_for_IC_trend_tables!$A$1:$G$49194,7,FALSE)*1000,"-")</f>
        <v>55.6992720597353</v>
      </c>
      <c r="Y49" s="30">
        <f>IFERROR(VLOOKUP(CONCATENATE($B49,"_",Y$4,"_",$C$85,"_",$C$84),Data_for_IC_trend_tables!$A$1:$G$49194,7,FALSE)*1000,"-")</f>
        <v>33.5834548252869</v>
      </c>
      <c r="Z49" s="30">
        <f>IFERROR(VLOOKUP(CONCATENATE($B49,"_",Z$4,"_",$C$85,"_",$C$84),Data_for_IC_trend_tables!$A$1:$G$49194,7,FALSE)*1000,"-")</f>
        <v>27.369420480513902</v>
      </c>
      <c r="AA49" s="30">
        <f>IFERROR(VLOOKUP(CONCATENATE($B49,"_",AA$4,"_",$C$85,"_",$C$84),Data_for_IC_trend_tables!$A$1:$G$49194,7,FALSE)*1000,"-")</f>
        <v>23.907939250805999</v>
      </c>
      <c r="AB49" s="30">
        <f>IFERROR(VLOOKUP(CONCATENATE($B49,"_",AB$4,"_",$C$85,"_",$C$84),Data_for_IC_trend_tables!$A$1:$G$49194,7,FALSE)*1000,"-")</f>
        <v>21.108788536722702</v>
      </c>
      <c r="AC49" s="30">
        <f>IFERROR(VLOOKUP(CONCATENATE($B49,"_",AC$4,"_",$C$85,"_",$C$84),Data_for_IC_trend_tables!$A$1:$G$49194,7,FALSE)*1000,"-")</f>
        <v>19.9348312892078</v>
      </c>
      <c r="AD49" s="30">
        <f>IFERROR(VLOOKUP(CONCATENATE($B49,"_",AD$4,"_",$C$85,"_",$C$84),Data_for_IC_trend_tables!$A$1:$G$49194,7,FALSE)*1000,"-")</f>
        <v>18.006970906183899</v>
      </c>
      <c r="AE49" s="30">
        <f>IFERROR(VLOOKUP(CONCATENATE($B49,"_",AE$4,"_",$C$85,"_",$C$84),Data_for_IC_trend_tables!$A$1:$G$49194,7,FALSE)*1000,"-")</f>
        <v>16.417931540556999</v>
      </c>
      <c r="AF49" s="30">
        <f>IFERROR(VLOOKUP(CONCATENATE($B49,"_",AF$4,"_",$C$85,"_",$C$84),Data_for_IC_trend_tables!$A$1:$G$49194,7,FALSE)*1000,"-")</f>
        <v>15.764587617608901</v>
      </c>
      <c r="AG49" s="30">
        <f>IFERROR(VLOOKUP(CONCATENATE($B49,"_",AG$4,"_",$C$85,"_",$C$84),Data_for_IC_trend_tables!$A$1:$G$49194,7,FALSE)*1000,"-")</f>
        <v>14.362984343972501</v>
      </c>
      <c r="AH49" s="30">
        <f>IFERROR(VLOOKUP(CONCATENATE($B49,"_",AH$4,"_",$C$85,"_",$C$84),Data_for_IC_trend_tables!$A$1:$G$49194,7,FALSE)*1000,"-")</f>
        <v>13.6134338930386</v>
      </c>
      <c r="AI49" s="30">
        <f>IFERROR(VLOOKUP(CONCATENATE($B49,"_",AI$4,"_",$C$85,"_",$C$84),Data_for_IC_trend_tables!$A$1:$G$49194,7,FALSE)*1000,"-")</f>
        <v>12.2151534398864</v>
      </c>
      <c r="AJ49" s="30">
        <f>IFERROR(VLOOKUP(CONCATENATE($B49,"_",AJ$4,"_",$C$85,"_",$C$84),Data_for_IC_trend_tables!$A$1:$G$49194,7,FALSE)*1000,"-")</f>
        <v>11.639294746782602</v>
      </c>
      <c r="AK49" s="30">
        <f>IFERROR(VLOOKUP(CONCATENATE($B49,"_",AK$4,"_",$C$85,"_",$C$84),Data_for_IC_trend_tables!$A$1:$G$49194,7,FALSE)*1000,"-")</f>
        <v>10.7420763815526</v>
      </c>
      <c r="AL49" s="30">
        <f>IFERROR(VLOOKUP(CONCATENATE($B49,"_",AL$4,"_",$C$85,"_",$C$84),Data_for_IC_trend_tables!$A$1:$G$49194,7,FALSE)*1000,"-")</f>
        <v>10.204524459027301</v>
      </c>
      <c r="AM49" s="30">
        <f>IFERROR(VLOOKUP(CONCATENATE($B49,"_",AM$4,"_",$C$85,"_",$C$84),Data_for_IC_trend_tables!$A$1:$G$49194,7,FALSE)*1000,"-")</f>
        <v>10.0513158329191</v>
      </c>
      <c r="AN49" s="30">
        <f>IFERROR(VLOOKUP(CONCATENATE($B49,"_",AN$4,"_",$C$85,"_",$C$84),Data_for_IC_trend_tables!$A$1:$G$49194,7,FALSE)*1000,"-")</f>
        <v>9.6209589491007392</v>
      </c>
      <c r="AO49" s="30">
        <f>IFERROR(VLOOKUP(CONCATENATE($B49,"_",AO$4,"_",$C$85,"_",$C$84),Data_for_IC_trend_tables!$A$1:$G$49194,7,FALSE)*1000,"-")</f>
        <v>9.4205315575375685</v>
      </c>
      <c r="AP49" s="30">
        <f>IFERROR(VLOOKUP(CONCATENATE($B49,"_",AP$4,"_",$C$85,"_",$C$84),Data_for_IC_trend_tables!$A$1:$G$49194,7,FALSE)*1000,"-")</f>
        <v>9.5286498560269806</v>
      </c>
      <c r="AQ49" s="30">
        <f>IFERROR(VLOOKUP(CONCATENATE($B49,"_",AQ$4,"_",$C$85,"_",$C$84),Data_for_IC_trend_tables!$A$1:$G$49194,7,FALSE)*1000,"-")</f>
        <v>8.9430779688138298</v>
      </c>
      <c r="AR49" s="30">
        <f>IFERROR(VLOOKUP(CONCATENATE($B49,"_",AR$4,"_",$C$85,"_",$C$84),Data_for_IC_trend_tables!$A$1:$G$49194,7,FALSE)*1000,"-")</f>
        <v>8.2192410932758495</v>
      </c>
      <c r="AS49" s="30">
        <f>IFERROR(VLOOKUP(CONCATENATE($B49,"_",AS$4,"_",$C$85,"_",$C$84),Data_for_IC_trend_tables!$A$1:$G$49194,7,FALSE)*1000,"-")</f>
        <v>7.9654482459725493</v>
      </c>
      <c r="AT49" s="30">
        <f>IFERROR(VLOOKUP(CONCATENATE($B49,"_",AT$4,"_",$C$85,"_",$C$84),Data_for_IC_trend_tables!$A$1:$G$49194,7,FALSE)*1000,"-")</f>
        <v>8.5052887499149801</v>
      </c>
      <c r="AU49" s="30">
        <f>IFERROR(VLOOKUP(CONCATENATE($B49,"_",AU$4,"_",$C$85,"_",$C$84),Data_for_IC_trend_tables!$A$1:$G$49194,7,FALSE)*1000,"-")</f>
        <v>8.4403685174042504</v>
      </c>
      <c r="AV49" s="269"/>
      <c r="AW49" s="30">
        <f>IFERROR(VLOOKUP(CONCATENATE($B49,"_",AW$4,"_",$C$85,"_",$C$84),Data_for_IC_trend_tables!$A$1:$G$49194,7,FALSE)*1000,"-")</f>
        <v>8.4403685174042504</v>
      </c>
      <c r="AX49" s="89">
        <f t="shared" si="21"/>
        <v>381.010998207998</v>
      </c>
      <c r="AY49" s="38" t="str">
        <f t="shared" si="19"/>
        <v>Yes</v>
      </c>
      <c r="AZ49" s="58">
        <f t="shared" si="20"/>
        <v>-0.97784744126258383</v>
      </c>
      <c r="BA49" s="32" t="s">
        <v>76</v>
      </c>
    </row>
    <row r="50" spans="2:63" s="3" customFormat="1" x14ac:dyDescent="0.2">
      <c r="B50" s="53" t="s">
        <v>178</v>
      </c>
      <c r="C50" s="71" t="s">
        <v>114</v>
      </c>
      <c r="D50" s="56">
        <v>1990</v>
      </c>
      <c r="E50" s="30" t="str">
        <f>IFERROR(VLOOKUP(CONCATENATE($B50,"_",E$4,"_",$C$85,"_",$C$84),Data_for_IC_trend_tables!$A$1:$G$49194,7,FALSE)*1000,"-")</f>
        <v>-</v>
      </c>
      <c r="F50" s="30" t="str">
        <f>IFERROR(VLOOKUP(CONCATENATE($B50,"_",F$4,"_",$C$85,"_",$C$84),Data_for_IC_trend_tables!$A$1:$G$49194,7,FALSE)*1000,"-")</f>
        <v>-</v>
      </c>
      <c r="G50" s="30" t="str">
        <f>IFERROR(VLOOKUP(CONCATENATE($B50,"_",G$4,"_",$C$85,"_",$C$84),Data_for_IC_trend_tables!$A$1:$G$49194,7,FALSE)*1000,"-")</f>
        <v>-</v>
      </c>
      <c r="H50" s="30" t="str">
        <f>IFERROR(VLOOKUP(CONCATENATE($B50,"_",H$4,"_",$C$85,"_",$C$84),Data_for_IC_trend_tables!$A$1:$G$49194,7,FALSE)*1000,"-")</f>
        <v>-</v>
      </c>
      <c r="I50" s="30" t="str">
        <f>IFERROR(VLOOKUP(CONCATENATE($B50,"_",I$4,"_",$C$85,"_",$C$84),Data_for_IC_trend_tables!$A$1:$G$49194,7,FALSE)*1000,"-")</f>
        <v>-</v>
      </c>
      <c r="J50" s="30" t="str">
        <f>IFERROR(VLOOKUP(CONCATENATE($B50,"_",J$4,"_",$C$85,"_",$C$84),Data_for_IC_trend_tables!$A$1:$G$49194,7,FALSE)*1000,"-")</f>
        <v>-</v>
      </c>
      <c r="K50" s="30" t="str">
        <f>IFERROR(VLOOKUP(CONCATENATE($B50,"_",K$4,"_",$C$85,"_",$C$84),Data_for_IC_trend_tables!$A$1:$G$49194,7,FALSE)*1000,"-")</f>
        <v>-</v>
      </c>
      <c r="L50" s="30" t="str">
        <f>IFERROR(VLOOKUP(CONCATENATE($B50,"_",L$4,"_",$C$85,"_",$C$84),Data_for_IC_trend_tables!$A$1:$G$49194,7,FALSE)*1000,"-")</f>
        <v>-</v>
      </c>
      <c r="M50" s="30" t="str">
        <f>IFERROR(VLOOKUP(CONCATENATE($B50,"_",M$4,"_",$C$85,"_",$C$84),Data_for_IC_trend_tables!$A$1:$G$49194,7,FALSE)*1000,"-")</f>
        <v>-</v>
      </c>
      <c r="N50" s="30" t="str">
        <f>IFERROR(VLOOKUP(CONCATENATE($B50,"_",N$4,"_",$C$85,"_",$C$84),Data_for_IC_trend_tables!$A$1:$G$49194,7,FALSE)*1000,"-")</f>
        <v>-</v>
      </c>
      <c r="O50" s="30">
        <f>IFERROR(VLOOKUP(CONCATENATE($B50,"_",O$4,"_",$C$85,"_",$C$84),Data_for_IC_trend_tables!$A$1:$G$49194,7,FALSE)*1000,"-")</f>
        <v>232.52663092370602</v>
      </c>
      <c r="P50" s="30">
        <f>IFERROR(VLOOKUP(CONCATENATE($B50,"_",P$4,"_",$C$85,"_",$C$84),Data_for_IC_trend_tables!$A$1:$G$49194,7,FALSE)*1000,"-")</f>
        <v>196.710529939759</v>
      </c>
      <c r="Q50" s="30">
        <f>IFERROR(VLOOKUP(CONCATENATE($B50,"_",Q$4,"_",$C$85,"_",$C$84),Data_for_IC_trend_tables!$A$1:$G$49194,7,FALSE)*1000,"-")</f>
        <v>227.58680752456101</v>
      </c>
      <c r="R50" s="30">
        <f>IFERROR(VLOOKUP(CONCATENATE($B50,"_",R$4,"_",$C$85,"_",$C$84),Data_for_IC_trend_tables!$A$1:$G$49194,7,FALSE)*1000,"-")</f>
        <v>212.78158093548998</v>
      </c>
      <c r="S50" s="30">
        <f>IFERROR(VLOOKUP(CONCATENATE($B50,"_",S$4,"_",$C$85,"_",$C$84),Data_for_IC_trend_tables!$A$1:$G$49194,7,FALSE)*1000,"-")</f>
        <v>203.78379823907201</v>
      </c>
      <c r="T50" s="30">
        <f>IFERROR(VLOOKUP(CONCATENATE($B50,"_",T$4,"_",$C$85,"_",$C$84),Data_for_IC_trend_tables!$A$1:$G$49194,7,FALSE)*1000,"-")</f>
        <v>222.278698311124</v>
      </c>
      <c r="U50" s="30">
        <f>IFERROR(VLOOKUP(CONCATENATE($B50,"_",U$4,"_",$C$85,"_",$C$84),Data_for_IC_trend_tables!$A$1:$G$49194,7,FALSE)*1000,"-")</f>
        <v>229.66297536088601</v>
      </c>
      <c r="V50" s="30">
        <f>IFERROR(VLOOKUP(CONCATENATE($B50,"_",V$4,"_",$C$85,"_",$C$84),Data_for_IC_trend_tables!$A$1:$G$49194,7,FALSE)*1000,"-")</f>
        <v>244.69151222532901</v>
      </c>
      <c r="W50" s="30">
        <f>IFERROR(VLOOKUP(CONCATENATE($B50,"_",W$4,"_",$C$85,"_",$C$84),Data_for_IC_trend_tables!$A$1:$G$49194,7,FALSE)*1000,"-")</f>
        <v>259.96450442501902</v>
      </c>
      <c r="X50" s="30">
        <f>IFERROR(VLOOKUP(CONCATENATE($B50,"_",X$4,"_",$C$85,"_",$C$84),Data_for_IC_trend_tables!$A$1:$G$49194,7,FALSE)*1000,"-")</f>
        <v>208.30922325247599</v>
      </c>
      <c r="Y50" s="30">
        <f>IFERROR(VLOOKUP(CONCATENATE($B50,"_",Y$4,"_",$C$85,"_",$C$84),Data_for_IC_trend_tables!$A$1:$G$49194,7,FALSE)*1000,"-")</f>
        <v>195.487019369297</v>
      </c>
      <c r="Z50" s="30">
        <f>IFERROR(VLOOKUP(CONCATENATE($B50,"_",Z$4,"_",$C$85,"_",$C$84),Data_for_IC_trend_tables!$A$1:$G$49194,7,FALSE)*1000,"-")</f>
        <v>172.38601465513401</v>
      </c>
      <c r="AA50" s="30">
        <f>IFERROR(VLOOKUP(CONCATENATE($B50,"_",AA$4,"_",$C$85,"_",$C$84),Data_for_IC_trend_tables!$A$1:$G$49194,7,FALSE)*1000,"-")</f>
        <v>170.79097560587701</v>
      </c>
      <c r="AB50" s="30">
        <f>IFERROR(VLOOKUP(CONCATENATE($B50,"_",AB$4,"_",$C$85,"_",$C$84),Data_for_IC_trend_tables!$A$1:$G$49194,7,FALSE)*1000,"-")</f>
        <v>131.98754675715</v>
      </c>
      <c r="AC50" s="30">
        <f>IFERROR(VLOOKUP(CONCATENATE($B50,"_",AC$4,"_",$C$85,"_",$C$84),Data_for_IC_trend_tables!$A$1:$G$49194,7,FALSE)*1000,"-")</f>
        <v>45.694357499379201</v>
      </c>
      <c r="AD50" s="30">
        <f>IFERROR(VLOOKUP(CONCATENATE($B50,"_",AD$4,"_",$C$85,"_",$C$84),Data_for_IC_trend_tables!$A$1:$G$49194,7,FALSE)*1000,"-")</f>
        <v>6.44955789493339</v>
      </c>
      <c r="AE50" s="30">
        <f>IFERROR(VLOOKUP(CONCATENATE($B50,"_",AE$4,"_",$C$85,"_",$C$84),Data_for_IC_trend_tables!$A$1:$G$49194,7,FALSE)*1000,"-")</f>
        <v>7.0087093492769004</v>
      </c>
      <c r="AF50" s="30">
        <f>IFERROR(VLOOKUP(CONCATENATE($B50,"_",AF$4,"_",$C$85,"_",$C$84),Data_for_IC_trend_tables!$A$1:$G$49194,7,FALSE)*1000,"-")</f>
        <v>7.4992488371311197</v>
      </c>
      <c r="AG50" s="30">
        <f>IFERROR(VLOOKUP(CONCATENATE($B50,"_",AG$4,"_",$C$85,"_",$C$84),Data_for_IC_trend_tables!$A$1:$G$49194,7,FALSE)*1000,"-")</f>
        <v>6.4277178086341706</v>
      </c>
      <c r="AH50" s="30">
        <f>IFERROR(VLOOKUP(CONCATENATE($B50,"_",AH$4,"_",$C$85,"_",$C$84),Data_for_IC_trend_tables!$A$1:$G$49194,7,FALSE)*1000,"-")</f>
        <v>5.7214442560541903</v>
      </c>
      <c r="AI50" s="30">
        <f>IFERROR(VLOOKUP(CONCATENATE($B50,"_",AI$4,"_",$C$85,"_",$C$84),Data_for_IC_trend_tables!$A$1:$G$49194,7,FALSE)*1000,"-")</f>
        <v>5.9724504879499793</v>
      </c>
      <c r="AJ50" s="30">
        <f>IFERROR(VLOOKUP(CONCATENATE($B50,"_",AJ$4,"_",$C$85,"_",$C$84),Data_for_IC_trend_tables!$A$1:$G$49194,7,FALSE)*1000,"-")</f>
        <v>6.4934474914378804</v>
      </c>
      <c r="AK50" s="30">
        <f>IFERROR(VLOOKUP(CONCATENATE($B50,"_",AK$4,"_",$C$85,"_",$C$84),Data_for_IC_trend_tables!$A$1:$G$49194,7,FALSE)*1000,"-")</f>
        <v>5.3804559629321407</v>
      </c>
      <c r="AL50" s="30">
        <f>IFERROR(VLOOKUP(CONCATENATE($B50,"_",AL$4,"_",$C$85,"_",$C$84),Data_for_IC_trend_tables!$A$1:$G$49194,7,FALSE)*1000,"-")</f>
        <v>4.2259000189595604</v>
      </c>
      <c r="AM50" s="30">
        <f>IFERROR(VLOOKUP(CONCATENATE($B50,"_",AM$4,"_",$C$85,"_",$C$84),Data_for_IC_trend_tables!$A$1:$G$49194,7,FALSE)*1000,"-")</f>
        <v>4.7175940639190808</v>
      </c>
      <c r="AN50" s="30">
        <f>IFERROR(VLOOKUP(CONCATENATE($B50,"_",AN$4,"_",$C$85,"_",$C$84),Data_for_IC_trend_tables!$A$1:$G$49194,7,FALSE)*1000,"-")</f>
        <v>4.5289260714951594</v>
      </c>
      <c r="AO50" s="30">
        <f>IFERROR(VLOOKUP(CONCATENATE($B50,"_",AO$4,"_",$C$85,"_",$C$84),Data_for_IC_trend_tables!$A$1:$G$49194,7,FALSE)*1000,"-")</f>
        <v>2.7717594712186</v>
      </c>
      <c r="AP50" s="30">
        <f>IFERROR(VLOOKUP(CONCATENATE($B50,"_",AP$4,"_",$C$85,"_",$C$84),Data_for_IC_trend_tables!$A$1:$G$49194,7,FALSE)*1000,"-")</f>
        <v>2.62430107183331</v>
      </c>
      <c r="AQ50" s="30">
        <f>IFERROR(VLOOKUP(CONCATENATE($B50,"_",AQ$4,"_",$C$85,"_",$C$84),Data_for_IC_trend_tables!$A$1:$G$49194,7,FALSE)*1000,"-")</f>
        <v>2.7071958079709399</v>
      </c>
      <c r="AR50" s="30">
        <f>IFERROR(VLOOKUP(CONCATENATE($B50,"_",AR$4,"_",$C$85,"_",$C$84),Data_for_IC_trend_tables!$A$1:$G$49194,7,FALSE)*1000,"-")</f>
        <v>2.9985769795411197</v>
      </c>
      <c r="AS50" s="30">
        <f>IFERROR(VLOOKUP(CONCATENATE($B50,"_",AS$4,"_",$C$85,"_",$C$84),Data_for_IC_trend_tables!$A$1:$G$49194,7,FALSE)*1000,"-")</f>
        <v>2.3298151864926999</v>
      </c>
      <c r="AT50" s="30">
        <f>IFERROR(VLOOKUP(CONCATENATE($B50,"_",AT$4,"_",$C$85,"_",$C$84),Data_for_IC_trend_tables!$A$1:$G$49194,7,FALSE)*1000,"-")</f>
        <v>2.6174213382311899</v>
      </c>
      <c r="AU50" s="30">
        <f>IFERROR(VLOOKUP(CONCATENATE($B50,"_",AU$4,"_",$C$85,"_",$C$84),Data_for_IC_trend_tables!$A$1:$G$49194,7,FALSE)*1000,"-")</f>
        <v>2.2176192016565102</v>
      </c>
      <c r="AV50" s="269"/>
      <c r="AW50" s="30">
        <f>IFERROR(VLOOKUP(CONCATENATE($B50,"_",AW$4,"_",$C$85,"_",$C$84),Data_for_IC_trend_tables!$A$1:$G$49194,7,FALSE)*1000,"-")</f>
        <v>2.2176192016565102</v>
      </c>
      <c r="AX50" s="89">
        <f t="shared" si="21"/>
        <v>232.52663092370602</v>
      </c>
      <c r="AY50" s="38" t="str">
        <f t="shared" si="19"/>
        <v>Yes</v>
      </c>
      <c r="AZ50" s="58">
        <f t="shared" si="20"/>
        <v>-0.99046294528567735</v>
      </c>
      <c r="BA50" s="32" t="s">
        <v>76</v>
      </c>
    </row>
    <row r="51" spans="2:63" s="3" customFormat="1" ht="12.6" customHeight="1" x14ac:dyDescent="0.2">
      <c r="B51" s="53" t="s">
        <v>179</v>
      </c>
      <c r="C51" s="71" t="s">
        <v>38</v>
      </c>
      <c r="D51" s="56"/>
      <c r="E51" s="30" t="str">
        <f>IFERROR(VLOOKUP(CONCATENATE($B51,"_",E$4,"_",$C$85,"_",$C$84),Data_for_IC_trend_tables!$A$1:$G$49194,7,FALSE)*1000,"-")</f>
        <v>-</v>
      </c>
      <c r="F51" s="30" t="str">
        <f>IFERROR(VLOOKUP(CONCATENATE($B51,"_",F$4,"_",$C$85,"_",$C$84),Data_for_IC_trend_tables!$A$1:$G$49194,7,FALSE)*1000,"-")</f>
        <v>-</v>
      </c>
      <c r="G51" s="30" t="str">
        <f>IFERROR(VLOOKUP(CONCATENATE($B51,"_",G$4,"_",$C$85,"_",$C$84),Data_for_IC_trend_tables!$A$1:$G$49194,7,FALSE)*1000,"-")</f>
        <v>-</v>
      </c>
      <c r="H51" s="30" t="str">
        <f>IFERROR(VLOOKUP(CONCATENATE($B51,"_",H$4,"_",$C$85,"_",$C$84),Data_for_IC_trend_tables!$A$1:$G$49194,7,FALSE)*1000,"-")</f>
        <v>-</v>
      </c>
      <c r="I51" s="30" t="str">
        <f>IFERROR(VLOOKUP(CONCATENATE($B51,"_",I$4,"_",$C$85,"_",$C$84),Data_for_IC_trend_tables!$A$1:$G$49194,7,FALSE)*1000,"-")</f>
        <v>-</v>
      </c>
      <c r="J51" s="30" t="str">
        <f>IFERROR(VLOOKUP(CONCATENATE($B51,"_",J$4,"_",$C$85,"_",$C$84),Data_for_IC_trend_tables!$A$1:$G$49194,7,FALSE)*1000,"-")</f>
        <v>-</v>
      </c>
      <c r="K51" s="30" t="str">
        <f>IFERROR(VLOOKUP(CONCATENATE($B51,"_",K$4,"_",$C$85,"_",$C$84),Data_for_IC_trend_tables!$A$1:$G$49194,7,FALSE)*1000,"-")</f>
        <v>-</v>
      </c>
      <c r="L51" s="30" t="str">
        <f>IFERROR(VLOOKUP(CONCATENATE($B51,"_",L$4,"_",$C$85,"_",$C$84),Data_for_IC_trend_tables!$A$1:$G$49194,7,FALSE)*1000,"-")</f>
        <v>-</v>
      </c>
      <c r="M51" s="30" t="str">
        <f>IFERROR(VLOOKUP(CONCATENATE($B51,"_",M$4,"_",$C$85,"_",$C$84),Data_for_IC_trend_tables!$A$1:$G$49194,7,FALSE)*1000,"-")</f>
        <v>-</v>
      </c>
      <c r="N51" s="30" t="str">
        <f>IFERROR(VLOOKUP(CONCATENATE($B51,"_",N$4,"_",$C$85,"_",$C$84),Data_for_IC_trend_tables!$A$1:$G$49194,7,FALSE)*1000,"-")</f>
        <v>-</v>
      </c>
      <c r="O51" s="30">
        <f>IFERROR(VLOOKUP(CONCATENATE($B51,"_",O$4,"_",$C$85,"_",$C$84),Data_for_IC_trend_tables!$A$1:$G$49194,7,FALSE)*1000,"-")</f>
        <v>0.34942415152594297</v>
      </c>
      <c r="P51" s="30">
        <f>IFERROR(VLOOKUP(CONCATENATE($B51,"_",P$4,"_",$C$85,"_",$C$84),Data_for_IC_trend_tables!$A$1:$G$49194,7,FALSE)*1000,"-")</f>
        <v>0.363050848530238</v>
      </c>
      <c r="Q51" s="30">
        <f>IFERROR(VLOOKUP(CONCATENATE($B51,"_",Q$4,"_",$C$85,"_",$C$84),Data_for_IC_trend_tables!$A$1:$G$49194,7,FALSE)*1000,"-")</f>
        <v>0.38062361382542398</v>
      </c>
      <c r="R51" s="30">
        <f>IFERROR(VLOOKUP(CONCATENATE($B51,"_",R$4,"_",$C$85,"_",$C$84),Data_for_IC_trend_tables!$A$1:$G$49194,7,FALSE)*1000,"-")</f>
        <v>0.39166167141150099</v>
      </c>
      <c r="S51" s="30">
        <f>IFERROR(VLOOKUP(CONCATENATE($B51,"_",S$4,"_",$C$85,"_",$C$84),Data_for_IC_trend_tables!$A$1:$G$49194,7,FALSE)*1000,"-")</f>
        <v>9.0286254258396212</v>
      </c>
      <c r="T51" s="30">
        <f>IFERROR(VLOOKUP(CONCATENATE($B51,"_",T$4,"_",$C$85,"_",$C$84),Data_for_IC_trend_tables!$A$1:$G$49194,7,FALSE)*1000,"-")</f>
        <v>8.2229936858952311</v>
      </c>
      <c r="U51" s="30">
        <f>IFERROR(VLOOKUP(CONCATENATE($B51,"_",U$4,"_",$C$85,"_",$C$84),Data_for_IC_trend_tables!$A$1:$G$49194,7,FALSE)*1000,"-")</f>
        <v>9.8990755509480497</v>
      </c>
      <c r="V51" s="30">
        <f>IFERROR(VLOOKUP(CONCATENATE($B51,"_",V$4,"_",$C$85,"_",$C$84),Data_for_IC_trend_tables!$A$1:$G$49194,7,FALSE)*1000,"-")</f>
        <v>12.003250767933901</v>
      </c>
      <c r="W51" s="30">
        <f>IFERROR(VLOOKUP(CONCATENATE($B51,"_",W$4,"_",$C$85,"_",$C$84),Data_for_IC_trend_tables!$A$1:$G$49194,7,FALSE)*1000,"-")</f>
        <v>13.189567709824299</v>
      </c>
      <c r="X51" s="30">
        <f>IFERROR(VLOOKUP(CONCATENATE($B51,"_",X$4,"_",$C$85,"_",$C$84),Data_for_IC_trend_tables!$A$1:$G$49194,7,FALSE)*1000,"-")</f>
        <v>8.3268636706261692</v>
      </c>
      <c r="Y51" s="30">
        <f>IFERROR(VLOOKUP(CONCATENATE($B51,"_",Y$4,"_",$C$85,"_",$C$84),Data_for_IC_trend_tables!$A$1:$G$49194,7,FALSE)*1000,"-")</f>
        <v>0.60650505140301403</v>
      </c>
      <c r="Z51" s="30">
        <f>IFERROR(VLOOKUP(CONCATENATE($B51,"_",Z$4,"_",$C$85,"_",$C$84),Data_for_IC_trend_tables!$A$1:$G$49194,7,FALSE)*1000,"-")</f>
        <v>0.57263072905081402</v>
      </c>
      <c r="AA51" s="30">
        <f>IFERROR(VLOOKUP(CONCATENATE($B51,"_",AA$4,"_",$C$85,"_",$C$84),Data_for_IC_trend_tables!$A$1:$G$49194,7,FALSE)*1000,"-")</f>
        <v>8.2720969596259888</v>
      </c>
      <c r="AB51" s="30">
        <f>IFERROR(VLOOKUP(CONCATENATE($B51,"_",AB$4,"_",$C$85,"_",$C$84),Data_for_IC_trend_tables!$A$1:$G$49194,7,FALSE)*1000,"-")</f>
        <v>8.3726100193618596</v>
      </c>
      <c r="AC51" s="30">
        <f>IFERROR(VLOOKUP(CONCATENATE($B51,"_",AC$4,"_",$C$85,"_",$C$84),Data_for_IC_trend_tables!$A$1:$G$49194,7,FALSE)*1000,"-")</f>
        <v>16.491190060299999</v>
      </c>
      <c r="AD51" s="30">
        <f>IFERROR(VLOOKUP(CONCATENATE($B51,"_",AD$4,"_",$C$85,"_",$C$84),Data_for_IC_trend_tables!$A$1:$G$49194,7,FALSE)*1000,"-")</f>
        <v>15.108233200680999</v>
      </c>
      <c r="AE51" s="30">
        <f>IFERROR(VLOOKUP(CONCATENATE($B51,"_",AE$4,"_",$C$85,"_",$C$84),Data_for_IC_trend_tables!$A$1:$G$49194,7,FALSE)*1000,"-")</f>
        <v>14.5893735111526</v>
      </c>
      <c r="AF51" s="30">
        <f>IFERROR(VLOOKUP(CONCATENATE($B51,"_",AF$4,"_",$C$85,"_",$C$84),Data_for_IC_trend_tables!$A$1:$G$49194,7,FALSE)*1000,"-")</f>
        <v>12.613199988470399</v>
      </c>
      <c r="AG51" s="30">
        <f>IFERROR(VLOOKUP(CONCATENATE($B51,"_",AG$4,"_",$C$85,"_",$C$84),Data_for_IC_trend_tables!$A$1:$G$49194,7,FALSE)*1000,"-")</f>
        <v>11.2053199914243</v>
      </c>
      <c r="AH51" s="30">
        <f>IFERROR(VLOOKUP(CONCATENATE($B51,"_",AH$4,"_",$C$85,"_",$C$84),Data_for_IC_trend_tables!$A$1:$G$49194,7,FALSE)*1000,"-")</f>
        <v>9.634281355662079</v>
      </c>
      <c r="AI51" s="30">
        <f>IFERROR(VLOOKUP(CONCATENATE($B51,"_",AI$4,"_",$C$85,"_",$C$84),Data_for_IC_trend_tables!$A$1:$G$49194,7,FALSE)*1000,"-")</f>
        <v>8.7189389028262614</v>
      </c>
      <c r="AJ51" s="30">
        <f>IFERROR(VLOOKUP(CONCATENATE($B51,"_",AJ$4,"_",$C$85,"_",$C$84),Data_for_IC_trend_tables!$A$1:$G$49194,7,FALSE)*1000,"-")</f>
        <v>7.8760674175425995</v>
      </c>
      <c r="AK51" s="30">
        <f>IFERROR(VLOOKUP(CONCATENATE($B51,"_",AK$4,"_",$C$85,"_",$C$84),Data_for_IC_trend_tables!$A$1:$G$49194,7,FALSE)*1000,"-")</f>
        <v>6.7659104363263696</v>
      </c>
      <c r="AL51" s="30">
        <f>IFERROR(VLOOKUP(CONCATENATE($B51,"_",AL$4,"_",$C$85,"_",$C$84),Data_for_IC_trend_tables!$A$1:$G$49194,7,FALSE)*1000,"-")</f>
        <v>6.0304387811967803</v>
      </c>
      <c r="AM51" s="30">
        <f>IFERROR(VLOOKUP(CONCATENATE($B51,"_",AM$4,"_",$C$85,"_",$C$84),Data_for_IC_trend_tables!$A$1:$G$49194,7,FALSE)*1000,"-")</f>
        <v>5.4417615279565599</v>
      </c>
      <c r="AN51" s="30">
        <f>IFERROR(VLOOKUP(CONCATENATE($B51,"_",AN$4,"_",$C$85,"_",$C$84),Data_for_IC_trend_tables!$A$1:$G$49194,7,FALSE)*1000,"-")</f>
        <v>5.45630074438641</v>
      </c>
      <c r="AO51" s="30">
        <f>IFERROR(VLOOKUP(CONCATENATE($B51,"_",AO$4,"_",$C$85,"_",$C$84),Data_for_IC_trend_tables!$A$1:$G$49194,7,FALSE)*1000,"-")</f>
        <v>5.4573169504602097</v>
      </c>
      <c r="AP51" s="30">
        <f>IFERROR(VLOOKUP(CONCATENATE($B51,"_",AP$4,"_",$C$85,"_",$C$84),Data_for_IC_trend_tables!$A$1:$G$49194,7,FALSE)*1000,"-")</f>
        <v>8.4407196041126493</v>
      </c>
      <c r="AQ51" s="30">
        <f>IFERROR(VLOOKUP(CONCATENATE($B51,"_",AQ$4,"_",$C$85,"_",$C$84),Data_for_IC_trend_tables!$A$1:$G$49194,7,FALSE)*1000,"-")</f>
        <v>7.2029418485212604</v>
      </c>
      <c r="AR51" s="30">
        <f>IFERROR(VLOOKUP(CONCATENATE($B51,"_",AR$4,"_",$C$85,"_",$C$84),Data_for_IC_trend_tables!$A$1:$G$49194,7,FALSE)*1000,"-")</f>
        <v>3.7690050253138097</v>
      </c>
      <c r="AS51" s="30">
        <f>IFERROR(VLOOKUP(CONCATENATE($B51,"_",AS$4,"_",$C$85,"_",$C$84),Data_for_IC_trend_tables!$A$1:$G$49194,7,FALSE)*1000,"-")</f>
        <v>4.2244102854600003</v>
      </c>
      <c r="AT51" s="30">
        <f>IFERROR(VLOOKUP(CONCATENATE($B51,"_",AT$4,"_",$C$85,"_",$C$84),Data_for_IC_trend_tables!$A$1:$G$49194,7,FALSE)*1000,"-")</f>
        <v>4.1158372778775698</v>
      </c>
      <c r="AU51" s="30">
        <f>IFERROR(VLOOKUP(CONCATENATE($B51,"_",AU$4,"_",$C$85,"_",$C$84),Data_for_IC_trend_tables!$A$1:$G$49194,7,FALSE)*1000,"-")</f>
        <v>5.7632756228911104</v>
      </c>
      <c r="AV51" s="269"/>
      <c r="AW51" s="30">
        <f>IFERROR(VLOOKUP(CONCATENATE($B51,"_",AW$4,"_",$C$85,"_",$C$84),Data_for_IC_trend_tables!$A$1:$G$49194,7,FALSE)*1000,"-")</f>
        <v>5.7632756228911104</v>
      </c>
      <c r="AX51" s="89"/>
      <c r="AY51" s="38" t="str">
        <f t="shared" si="0"/>
        <v/>
      </c>
      <c r="AZ51" s="58" t="str">
        <f t="shared" si="1"/>
        <v/>
      </c>
      <c r="BA51" s="86"/>
    </row>
    <row r="52" spans="2:63" s="3" customFormat="1" x14ac:dyDescent="0.2">
      <c r="B52" s="53" t="s">
        <v>180</v>
      </c>
      <c r="C52" s="71" t="s">
        <v>39</v>
      </c>
      <c r="D52" s="56"/>
      <c r="E52" s="30" t="str">
        <f>IFERROR(VLOOKUP(CONCATENATE($B52,"_",E$4,"_",$C$85,"_",$C$84),Data_for_IC_trend_tables!$A$1:$G$49194,7,FALSE)*1000,"-")</f>
        <v>-</v>
      </c>
      <c r="F52" s="30" t="str">
        <f>IFERROR(VLOOKUP(CONCATENATE($B52,"_",F$4,"_",$C$85,"_",$C$84),Data_for_IC_trend_tables!$A$1:$G$49194,7,FALSE)*1000,"-")</f>
        <v>-</v>
      </c>
      <c r="G52" s="30" t="str">
        <f>IFERROR(VLOOKUP(CONCATENATE($B52,"_",G$4,"_",$C$85,"_",$C$84),Data_for_IC_trend_tables!$A$1:$G$49194,7,FALSE)*1000,"-")</f>
        <v>-</v>
      </c>
      <c r="H52" s="30" t="str">
        <f>IFERROR(VLOOKUP(CONCATENATE($B52,"_",H$4,"_",$C$85,"_",$C$84),Data_for_IC_trend_tables!$A$1:$G$49194,7,FALSE)*1000,"-")</f>
        <v>-</v>
      </c>
      <c r="I52" s="30" t="str">
        <f>IFERROR(VLOOKUP(CONCATENATE($B52,"_",I$4,"_",$C$85,"_",$C$84),Data_for_IC_trend_tables!$A$1:$G$49194,7,FALSE)*1000,"-")</f>
        <v>-</v>
      </c>
      <c r="J52" s="30" t="str">
        <f>IFERROR(VLOOKUP(CONCATENATE($B52,"_",J$4,"_",$C$85,"_",$C$84),Data_for_IC_trend_tables!$A$1:$G$49194,7,FALSE)*1000,"-")</f>
        <v>-</v>
      </c>
      <c r="K52" s="30" t="str">
        <f>IFERROR(VLOOKUP(CONCATENATE($B52,"_",K$4,"_",$C$85,"_",$C$84),Data_for_IC_trend_tables!$A$1:$G$49194,7,FALSE)*1000,"-")</f>
        <v>-</v>
      </c>
      <c r="L52" s="30" t="str">
        <f>IFERROR(VLOOKUP(CONCATENATE($B52,"_",L$4,"_",$C$85,"_",$C$84),Data_for_IC_trend_tables!$A$1:$G$49194,7,FALSE)*1000,"-")</f>
        <v>-</v>
      </c>
      <c r="M52" s="30" t="str">
        <f>IFERROR(VLOOKUP(CONCATENATE($B52,"_",M$4,"_",$C$85,"_",$C$84),Data_for_IC_trend_tables!$A$1:$G$49194,7,FALSE)*1000,"-")</f>
        <v>-</v>
      </c>
      <c r="N52" s="30" t="str">
        <f>IFERROR(VLOOKUP(CONCATENATE($B52,"_",N$4,"_",$C$85,"_",$C$84),Data_for_IC_trend_tables!$A$1:$G$49194,7,FALSE)*1000,"-")</f>
        <v>-</v>
      </c>
      <c r="O52" s="30">
        <f>IFERROR(VLOOKUP(CONCATENATE($B52,"_",O$4,"_",$C$85,"_",$C$84),Data_for_IC_trend_tables!$A$1:$G$49194,7,FALSE)*1000,"-")</f>
        <v>78.742640000000009</v>
      </c>
      <c r="P52" s="30">
        <f>IFERROR(VLOOKUP(CONCATENATE($B52,"_",P$4,"_",$C$85,"_",$C$84),Data_for_IC_trend_tables!$A$1:$G$49194,7,FALSE)*1000,"-")</f>
        <v>75.062080000000009</v>
      </c>
      <c r="Q52" s="30">
        <f>IFERROR(VLOOKUP(CONCATENATE($B52,"_",Q$4,"_",$C$85,"_",$C$84),Data_for_IC_trend_tables!$A$1:$G$49194,7,FALSE)*1000,"-")</f>
        <v>95.380120000000005</v>
      </c>
      <c r="R52" s="30">
        <f>IFERROR(VLOOKUP(CONCATENATE($B52,"_",R$4,"_",$C$85,"_",$C$84),Data_for_IC_trend_tables!$A$1:$G$49194,7,FALSE)*1000,"-")</f>
        <v>92.410650000000004</v>
      </c>
      <c r="S52" s="30">
        <f>IFERROR(VLOOKUP(CONCATENATE($B52,"_",S$4,"_",$C$85,"_",$C$84),Data_for_IC_trend_tables!$A$1:$G$49194,7,FALSE)*1000,"-")</f>
        <v>81.296240000000012</v>
      </c>
      <c r="T52" s="30">
        <f>IFERROR(VLOOKUP(CONCATENATE($B52,"_",T$4,"_",$C$85,"_",$C$84),Data_for_IC_trend_tables!$A$1:$G$49194,7,FALSE)*1000,"-")</f>
        <v>85.456130000000002</v>
      </c>
      <c r="U52" s="30">
        <f>IFERROR(VLOOKUP(CONCATENATE($B52,"_",U$4,"_",$C$85,"_",$C$84),Data_for_IC_trend_tables!$A$1:$G$49194,7,FALSE)*1000,"-")</f>
        <v>61.003869999999999</v>
      </c>
      <c r="V52" s="30">
        <f>IFERROR(VLOOKUP(CONCATENATE($B52,"_",V$4,"_",$C$85,"_",$C$84),Data_for_IC_trend_tables!$A$1:$G$49194,7,FALSE)*1000,"-")</f>
        <v>70.914699999999996</v>
      </c>
      <c r="W52" s="30">
        <f>IFERROR(VLOOKUP(CONCATENATE($B52,"_",W$4,"_",$C$85,"_",$C$84),Data_for_IC_trend_tables!$A$1:$G$49194,7,FALSE)*1000,"-")</f>
        <v>39.126939999999998</v>
      </c>
      <c r="X52" s="30">
        <f>IFERROR(VLOOKUP(CONCATENATE($B52,"_",X$4,"_",$C$85,"_",$C$84),Data_for_IC_trend_tables!$A$1:$G$49194,7,FALSE)*1000,"-")</f>
        <v>41.153750000000002</v>
      </c>
      <c r="Y52" s="30">
        <f>IFERROR(VLOOKUP(CONCATENATE($B52,"_",Y$4,"_",$C$85,"_",$C$84),Data_for_IC_trend_tables!$A$1:$G$49194,7,FALSE)*1000,"-")</f>
        <v>37.22316</v>
      </c>
      <c r="Z52" s="30">
        <f>IFERROR(VLOOKUP(CONCATENATE($B52,"_",Z$4,"_",$C$85,"_",$C$84),Data_for_IC_trend_tables!$A$1:$G$49194,7,FALSE)*1000,"-")</f>
        <v>43.48151</v>
      </c>
      <c r="AA52" s="30">
        <f>IFERROR(VLOOKUP(CONCATENATE($B52,"_",AA$4,"_",$C$85,"_",$C$84),Data_for_IC_trend_tables!$A$1:$G$49194,7,FALSE)*1000,"-")</f>
        <v>45.214980000000004</v>
      </c>
      <c r="AB52" s="30">
        <f>IFERROR(VLOOKUP(CONCATENATE($B52,"_",AB$4,"_",$C$85,"_",$C$84),Data_for_IC_trend_tables!$A$1:$G$49194,7,FALSE)*1000,"-")</f>
        <v>37.285699999999999</v>
      </c>
      <c r="AC52" s="30">
        <f>IFERROR(VLOOKUP(CONCATENATE($B52,"_",AC$4,"_",$C$85,"_",$C$84),Data_for_IC_trend_tables!$A$1:$G$49194,7,FALSE)*1000,"-")</f>
        <v>155.71081000000001</v>
      </c>
      <c r="AD52" s="30">
        <f>IFERROR(VLOOKUP(CONCATENATE($B52,"_",AD$4,"_",$C$85,"_",$C$84),Data_for_IC_trend_tables!$A$1:$G$49194,7,FALSE)*1000,"-")</f>
        <v>258.40077000000002</v>
      </c>
      <c r="AE52" s="30">
        <f>IFERROR(VLOOKUP(CONCATENATE($B52,"_",AE$4,"_",$C$85,"_",$C$84),Data_for_IC_trend_tables!$A$1:$G$49194,7,FALSE)*1000,"-")</f>
        <v>254.27698999999998</v>
      </c>
      <c r="AF52" s="30">
        <f>IFERROR(VLOOKUP(CONCATENATE($B52,"_",AF$4,"_",$C$85,"_",$C$84),Data_for_IC_trend_tables!$A$1:$G$49194,7,FALSE)*1000,"-")</f>
        <v>265.14798999999999</v>
      </c>
      <c r="AG52" s="30">
        <f>IFERROR(VLOOKUP(CONCATENATE($B52,"_",AG$4,"_",$C$85,"_",$C$84),Data_for_IC_trend_tables!$A$1:$G$49194,7,FALSE)*1000,"-")</f>
        <v>208.6292</v>
      </c>
      <c r="AH52" s="30">
        <f>IFERROR(VLOOKUP(CONCATENATE($B52,"_",AH$4,"_",$C$85,"_",$C$84),Data_for_IC_trend_tables!$A$1:$G$49194,7,FALSE)*1000,"-")</f>
        <v>164.57492000000002</v>
      </c>
      <c r="AI52" s="30">
        <f>IFERROR(VLOOKUP(CONCATENATE($B52,"_",AI$4,"_",$C$85,"_",$C$84),Data_for_IC_trend_tables!$A$1:$G$49194,7,FALSE)*1000,"-")</f>
        <v>163.31005000000002</v>
      </c>
      <c r="AJ52" s="30">
        <f>IFERROR(VLOOKUP(CONCATENATE($B52,"_",AJ$4,"_",$C$85,"_",$C$84),Data_for_IC_trend_tables!$A$1:$G$49194,7,FALSE)*1000,"-")</f>
        <v>159.14595</v>
      </c>
      <c r="AK52" s="30">
        <f>IFERROR(VLOOKUP(CONCATENATE($B52,"_",AK$4,"_",$C$85,"_",$C$84),Data_for_IC_trend_tables!$A$1:$G$49194,7,FALSE)*1000,"-")</f>
        <v>138.37289999999999</v>
      </c>
      <c r="AL52" s="30">
        <f>IFERROR(VLOOKUP(CONCATENATE($B52,"_",AL$4,"_",$C$85,"_",$C$84),Data_for_IC_trend_tables!$A$1:$G$49194,7,FALSE)*1000,"-")</f>
        <v>129.13751999999999</v>
      </c>
      <c r="AM52" s="30">
        <f>IFERROR(VLOOKUP(CONCATENATE($B52,"_",AM$4,"_",$C$85,"_",$C$84),Data_for_IC_trend_tables!$A$1:$G$49194,7,FALSE)*1000,"-")</f>
        <v>119.62860999999999</v>
      </c>
      <c r="AN52" s="30">
        <f>IFERROR(VLOOKUP(CONCATENATE($B52,"_",AN$4,"_",$C$85,"_",$C$84),Data_for_IC_trend_tables!$A$1:$G$49194,7,FALSE)*1000,"-")</f>
        <v>106.31698</v>
      </c>
      <c r="AO52" s="30">
        <f>IFERROR(VLOOKUP(CONCATENATE($B52,"_",AO$4,"_",$C$85,"_",$C$84),Data_for_IC_trend_tables!$A$1:$G$49194,7,FALSE)*1000,"-")</f>
        <v>118.38574</v>
      </c>
      <c r="AP52" s="30">
        <f>IFERROR(VLOOKUP(CONCATENATE($B52,"_",AP$4,"_",$C$85,"_",$C$84),Data_for_IC_trend_tables!$A$1:$G$49194,7,FALSE)*1000,"-")</f>
        <v>117.17292999999999</v>
      </c>
      <c r="AQ52" s="30">
        <f>IFERROR(VLOOKUP(CONCATENATE($B52,"_",AQ$4,"_",$C$85,"_",$C$84),Data_for_IC_trend_tables!$A$1:$G$49194,7,FALSE)*1000,"-")</f>
        <v>111.39862000000001</v>
      </c>
      <c r="AR52" s="30">
        <f>IFERROR(VLOOKUP(CONCATENATE($B52,"_",AR$4,"_",$C$85,"_",$C$84),Data_for_IC_trend_tables!$A$1:$G$49194,7,FALSE)*1000,"-")</f>
        <v>337.30573000000004</v>
      </c>
      <c r="AS52" s="30">
        <f>IFERROR(VLOOKUP(CONCATENATE($B52,"_",AS$4,"_",$C$85,"_",$C$84),Data_for_IC_trend_tables!$A$1:$G$49194,7,FALSE)*1000,"-")</f>
        <v>328.4787</v>
      </c>
      <c r="AT52" s="30">
        <f>IFERROR(VLOOKUP(CONCATENATE($B52,"_",AT$4,"_",$C$85,"_",$C$84),Data_for_IC_trend_tables!$A$1:$G$49194,7,FALSE)*1000,"-")</f>
        <v>48.079990000000002</v>
      </c>
      <c r="AU52" s="30">
        <f>IFERROR(VLOOKUP(CONCATENATE($B52,"_",AU$4,"_",$C$85,"_",$C$84),Data_for_IC_trend_tables!$A$1:$G$49194,7,FALSE)*1000,"-")</f>
        <v>18.571000000000002</v>
      </c>
      <c r="AV52" s="269"/>
      <c r="AW52" s="30">
        <f>IFERROR(VLOOKUP(CONCATENATE($B52,"_",AW$4,"_",$C$85,"_",$C$84),Data_for_IC_trend_tables!$A$1:$G$49194,7,FALSE)*1000,"-")</f>
        <v>18.571000000000002</v>
      </c>
      <c r="AX52" s="89"/>
      <c r="AY52" s="38" t="str">
        <f t="shared" si="0"/>
        <v/>
      </c>
      <c r="AZ52" s="58" t="str">
        <f t="shared" si="1"/>
        <v/>
      </c>
      <c r="BA52" s="86"/>
    </row>
    <row r="53" spans="2:63" s="3" customFormat="1" x14ac:dyDescent="0.2">
      <c r="B53" s="53" t="s">
        <v>181</v>
      </c>
      <c r="C53" s="71" t="s">
        <v>113</v>
      </c>
      <c r="D53" s="56">
        <v>1990</v>
      </c>
      <c r="E53" s="30">
        <f>IFERROR(VLOOKUP(CONCATENATE($B53,"_",E$4,"_",$C$85,"_",$C$84),Data_for_IC_trend_tables!$A$1:$G$49194,7,FALSE)*1000,"-")</f>
        <v>8827.145871268729</v>
      </c>
      <c r="F53" s="30">
        <f>IFERROR(VLOOKUP(CONCATENATE($B53,"_",F$4,"_",$C$85,"_",$C$84),Data_for_IC_trend_tables!$A$1:$G$49194,7,FALSE)*1000,"-")</f>
        <v>7974.8295119433496</v>
      </c>
      <c r="G53" s="30">
        <f>IFERROR(VLOOKUP(CONCATENATE($B53,"_",G$4,"_",$C$85,"_",$C$84),Data_for_IC_trend_tables!$A$1:$G$49194,7,FALSE)*1000,"-")</f>
        <v>8078.9433235782299</v>
      </c>
      <c r="H53" s="30">
        <f>IFERROR(VLOOKUP(CONCATENATE($B53,"_",H$4,"_",$C$85,"_",$C$84),Data_for_IC_trend_tables!$A$1:$G$49194,7,FALSE)*1000,"-")</f>
        <v>8200.2512442671014</v>
      </c>
      <c r="I53" s="30">
        <f>IFERROR(VLOOKUP(CONCATENATE($B53,"_",I$4,"_",$C$85,"_",$C$84),Data_for_IC_trend_tables!$A$1:$G$49194,7,FALSE)*1000,"-")</f>
        <v>8424.8644013255889</v>
      </c>
      <c r="J53" s="30">
        <f>IFERROR(VLOOKUP(CONCATENATE($B53,"_",J$4,"_",$C$85,"_",$C$84),Data_for_IC_trend_tables!$A$1:$G$49194,7,FALSE)*1000,"-")</f>
        <v>7757.53831079054</v>
      </c>
      <c r="K53" s="30">
        <f>IFERROR(VLOOKUP(CONCATENATE($B53,"_",K$4,"_",$C$85,"_",$C$84),Data_for_IC_trend_tables!$A$1:$G$49194,7,FALSE)*1000,"-")</f>
        <v>3809.0680563385504</v>
      </c>
      <c r="L53" s="30">
        <f>IFERROR(VLOOKUP(CONCATENATE($B53,"_",L$4,"_",$C$85,"_",$C$84),Data_for_IC_trend_tables!$A$1:$G$49194,7,FALSE)*1000,"-")</f>
        <v>3911.4019301354997</v>
      </c>
      <c r="M53" s="30">
        <f>IFERROR(VLOOKUP(CONCATENATE($B53,"_",M$4,"_",$C$85,"_",$C$84),Data_for_IC_trend_tables!$A$1:$G$49194,7,FALSE)*1000,"-")</f>
        <v>4054.1231462526898</v>
      </c>
      <c r="N53" s="30">
        <f>IFERROR(VLOOKUP(CONCATENATE($B53,"_",N$4,"_",$C$85,"_",$C$84),Data_for_IC_trend_tables!$A$1:$G$49194,7,FALSE)*1000,"-")</f>
        <v>3507.8076957928797</v>
      </c>
      <c r="O53" s="30">
        <f>IFERROR(VLOOKUP(CONCATENATE($B53,"_",O$4,"_",$C$85,"_",$C$84),Data_for_IC_trend_tables!$A$1:$G$49194,7,FALSE)*1000,"-")</f>
        <v>2948.1351166570898</v>
      </c>
      <c r="P53" s="30">
        <f>IFERROR(VLOOKUP(CONCATENATE($B53,"_",P$4,"_",$C$85,"_",$C$84),Data_for_IC_trend_tables!$A$1:$G$49194,7,FALSE)*1000,"-")</f>
        <v>2697.24779657419</v>
      </c>
      <c r="Q53" s="30">
        <f>IFERROR(VLOOKUP(CONCATENATE($B53,"_",Q$4,"_",$C$85,"_",$C$84),Data_for_IC_trend_tables!$A$1:$G$49194,7,FALSE)*1000,"-")</f>
        <v>2478.8707446378503</v>
      </c>
      <c r="R53" s="30">
        <f>IFERROR(VLOOKUP(CONCATENATE($B53,"_",R$4,"_",$C$85,"_",$C$84),Data_for_IC_trend_tables!$A$1:$G$49194,7,FALSE)*1000,"-")</f>
        <v>2205.8916384992599</v>
      </c>
      <c r="S53" s="30">
        <f>IFERROR(VLOOKUP(CONCATENATE($B53,"_",S$4,"_",$C$85,"_",$C$84),Data_for_IC_trend_tables!$A$1:$G$49194,7,FALSE)*1000,"-")</f>
        <v>1908.4190184556101</v>
      </c>
      <c r="T53" s="30">
        <f>IFERROR(VLOOKUP(CONCATENATE($B53,"_",T$4,"_",$C$85,"_",$C$84),Data_for_IC_trend_tables!$A$1:$G$49194,7,FALSE)*1000,"-")</f>
        <v>1600.7237470654302</v>
      </c>
      <c r="U53" s="30">
        <f>IFERROR(VLOOKUP(CONCATENATE($B53,"_",U$4,"_",$C$85,"_",$C$84),Data_for_IC_trend_tables!$A$1:$G$49194,7,FALSE)*1000,"-")</f>
        <v>1371.4252696092499</v>
      </c>
      <c r="V53" s="30">
        <f>IFERROR(VLOOKUP(CONCATENATE($B53,"_",V$4,"_",$C$85,"_",$C$84),Data_for_IC_trend_tables!$A$1:$G$49194,7,FALSE)*1000,"-")</f>
        <v>1208.83733177512</v>
      </c>
      <c r="W53" s="30">
        <f>IFERROR(VLOOKUP(CONCATENATE($B53,"_",W$4,"_",$C$85,"_",$C$84),Data_for_IC_trend_tables!$A$1:$G$49194,7,FALSE)*1000,"-")</f>
        <v>907.98467776928999</v>
      </c>
      <c r="X53" s="30">
        <f>IFERROR(VLOOKUP(CONCATENATE($B53,"_",X$4,"_",$C$85,"_",$C$84),Data_for_IC_trend_tables!$A$1:$G$49194,7,FALSE)*1000,"-")</f>
        <v>572.66034032642403</v>
      </c>
      <c r="Y53" s="30">
        <f>IFERROR(VLOOKUP(CONCATENATE($B53,"_",Y$4,"_",$C$85,"_",$C$84),Data_for_IC_trend_tables!$A$1:$G$49194,7,FALSE)*1000,"-")</f>
        <v>254.35310686496797</v>
      </c>
      <c r="Z53" s="30">
        <f>IFERROR(VLOOKUP(CONCATENATE($B53,"_",Z$4,"_",$C$85,"_",$C$84),Data_for_IC_trend_tables!$A$1:$G$49194,7,FALSE)*1000,"-")</f>
        <v>253.11069584705297</v>
      </c>
      <c r="AA53" s="30">
        <f>IFERROR(VLOOKUP(CONCATENATE($B53,"_",AA$4,"_",$C$85,"_",$C$84),Data_for_IC_trend_tables!$A$1:$G$49194,7,FALSE)*1000,"-")</f>
        <v>238.83949300326299</v>
      </c>
      <c r="AB53" s="30">
        <f>IFERROR(VLOOKUP(CONCATENATE($B53,"_",AB$4,"_",$C$85,"_",$C$84),Data_for_IC_trend_tables!$A$1:$G$49194,7,FALSE)*1000,"-")</f>
        <v>229.17026593787401</v>
      </c>
      <c r="AC53" s="30">
        <f>IFERROR(VLOOKUP(CONCATENATE($B53,"_",AC$4,"_",$C$85,"_",$C$84),Data_for_IC_trend_tables!$A$1:$G$49194,7,FALSE)*1000,"-")</f>
        <v>223.42548569661599</v>
      </c>
      <c r="AD53" s="30">
        <f>IFERROR(VLOOKUP(CONCATENATE($B53,"_",AD$4,"_",$C$85,"_",$C$84),Data_for_IC_trend_tables!$A$1:$G$49194,7,FALSE)*1000,"-")</f>
        <v>214.64693571498401</v>
      </c>
      <c r="AE53" s="30">
        <f>IFERROR(VLOOKUP(CONCATENATE($B53,"_",AE$4,"_",$C$85,"_",$C$84),Data_for_IC_trend_tables!$A$1:$G$49194,7,FALSE)*1000,"-")</f>
        <v>191.37517931281002</v>
      </c>
      <c r="AF53" s="30">
        <f>IFERROR(VLOOKUP(CONCATENATE($B53,"_",AF$4,"_",$C$85,"_",$C$84),Data_for_IC_trend_tables!$A$1:$G$49194,7,FALSE)*1000,"-")</f>
        <v>170.76072729049199</v>
      </c>
      <c r="AG53" s="30">
        <f>IFERROR(VLOOKUP(CONCATENATE($B53,"_",AG$4,"_",$C$85,"_",$C$84),Data_for_IC_trend_tables!$A$1:$G$49194,7,FALSE)*1000,"-")</f>
        <v>158.964896883976</v>
      </c>
      <c r="AH53" s="30">
        <f>IFERROR(VLOOKUP(CONCATENATE($B53,"_",AH$4,"_",$C$85,"_",$C$84),Data_for_IC_trend_tables!$A$1:$G$49194,7,FALSE)*1000,"-")</f>
        <v>137.813021232718</v>
      </c>
      <c r="AI53" s="30">
        <f>IFERROR(VLOOKUP(CONCATENATE($B53,"_",AI$4,"_",$C$85,"_",$C$84),Data_for_IC_trend_tables!$A$1:$G$49194,7,FALSE)*1000,"-")</f>
        <v>139.14606036179998</v>
      </c>
      <c r="AJ53" s="30">
        <f>IFERROR(VLOOKUP(CONCATENATE($B53,"_",AJ$4,"_",$C$85,"_",$C$84),Data_for_IC_trend_tables!$A$1:$G$49194,7,FALSE)*1000,"-")</f>
        <v>136.761766033735</v>
      </c>
      <c r="AK53" s="30">
        <f>IFERROR(VLOOKUP(CONCATENATE($B53,"_",AK$4,"_",$C$85,"_",$C$84),Data_for_IC_trend_tables!$A$1:$G$49194,7,FALSE)*1000,"-")</f>
        <v>137.99716143199001</v>
      </c>
      <c r="AL53" s="30">
        <f>IFERROR(VLOOKUP(CONCATENATE($B53,"_",AL$4,"_",$C$85,"_",$C$84),Data_for_IC_trend_tables!$A$1:$G$49194,7,FALSE)*1000,"-")</f>
        <v>131.275958379629</v>
      </c>
      <c r="AM53" s="30">
        <f>IFERROR(VLOOKUP(CONCATENATE($B53,"_",AM$4,"_",$C$85,"_",$C$84),Data_for_IC_trend_tables!$A$1:$G$49194,7,FALSE)*1000,"-")</f>
        <v>140.83433226370002</v>
      </c>
      <c r="AN53" s="30">
        <f>IFERROR(VLOOKUP(CONCATENATE($B53,"_",AN$4,"_",$C$85,"_",$C$84),Data_for_IC_trend_tables!$A$1:$G$49194,7,FALSE)*1000,"-")</f>
        <v>136.281894642765</v>
      </c>
      <c r="AO53" s="30">
        <f>IFERROR(VLOOKUP(CONCATENATE($B53,"_",AO$4,"_",$C$85,"_",$C$84),Data_for_IC_trend_tables!$A$1:$G$49194,7,FALSE)*1000,"-")</f>
        <v>128.297338532385</v>
      </c>
      <c r="AP53" s="30">
        <f>IFERROR(VLOOKUP(CONCATENATE($B53,"_",AP$4,"_",$C$85,"_",$C$84),Data_for_IC_trend_tables!$A$1:$G$49194,7,FALSE)*1000,"-")</f>
        <v>127.570176110996</v>
      </c>
      <c r="AQ53" s="30">
        <f>IFERROR(VLOOKUP(CONCATENATE($B53,"_",AQ$4,"_",$C$85,"_",$C$84),Data_for_IC_trend_tables!$A$1:$G$49194,7,FALSE)*1000,"-")</f>
        <v>124.326232233417</v>
      </c>
      <c r="AR53" s="30">
        <f>IFERROR(VLOOKUP(CONCATENATE($B53,"_",AR$4,"_",$C$85,"_",$C$84),Data_for_IC_trend_tables!$A$1:$G$49194,7,FALSE)*1000,"-")</f>
        <v>123.407766477582</v>
      </c>
      <c r="AS53" s="30">
        <f>IFERROR(VLOOKUP(CONCATENATE($B53,"_",AS$4,"_",$C$85,"_",$C$84),Data_for_IC_trend_tables!$A$1:$G$49194,7,FALSE)*1000,"-")</f>
        <v>104.184213319271</v>
      </c>
      <c r="AT53" s="30">
        <f>IFERROR(VLOOKUP(CONCATENATE($B53,"_",AT$4,"_",$C$85,"_",$C$84),Data_for_IC_trend_tables!$A$1:$G$49194,7,FALSE)*1000,"-")</f>
        <v>131.82247897407601</v>
      </c>
      <c r="AU53" s="30">
        <f>IFERROR(VLOOKUP(CONCATENATE($B53,"_",AU$4,"_",$C$85,"_",$C$84),Data_for_IC_trend_tables!$A$1:$G$49194,7,FALSE)*1000,"-")</f>
        <v>147.026565299163</v>
      </c>
      <c r="AV53" s="269"/>
      <c r="AW53" s="30">
        <f>IFERROR(VLOOKUP(CONCATENATE($B53,"_",AW$4,"_",$C$85,"_",$C$84),Data_for_IC_trend_tables!$A$1:$G$49194,7,FALSE)*1000,"-")</f>
        <v>147.026565299163</v>
      </c>
      <c r="AX53" s="89">
        <f>O53</f>
        <v>2948.1351166570898</v>
      </c>
      <c r="AY53" s="38" t="str">
        <f t="shared" ref="AY53:AY55" si="22">IF(ISBLANK(AX53),"",IF(AW53="-",CONCATENATE("no data for ",$AW$4),IF(AZ53&gt;0,"No","Yes")))</f>
        <v>Yes</v>
      </c>
      <c r="AZ53" s="58">
        <f t="shared" ref="AZ53:AZ55" si="23">IFERROR(IF(AW53=0,"",(AW53-AX53)/AX53),"")</f>
        <v>-0.95012895967065536</v>
      </c>
      <c r="BA53" s="32" t="s">
        <v>76</v>
      </c>
    </row>
    <row r="54" spans="2:63" s="3" customFormat="1" ht="12" customHeight="1" x14ac:dyDescent="0.2">
      <c r="B54" s="100" t="s">
        <v>182</v>
      </c>
      <c r="C54" s="61" t="s">
        <v>73</v>
      </c>
      <c r="D54" s="56">
        <v>1990</v>
      </c>
      <c r="E54" s="30" t="str">
        <f>IFERROR(VLOOKUP(CONCATENATE($B54,"_",E$4,"_",$C$85,"_",$C$84),Data_for_IC_trend_tables!$A$1:$G$49194,7,FALSE)*1000,"-")</f>
        <v>-</v>
      </c>
      <c r="F54" s="30" t="str">
        <f>IFERROR(VLOOKUP(CONCATENATE($B54,"_",F$4,"_",$C$85,"_",$C$84),Data_for_IC_trend_tables!$A$1:$G$49194,7,FALSE)*1000,"-")</f>
        <v>-</v>
      </c>
      <c r="G54" s="30" t="str">
        <f>IFERROR(VLOOKUP(CONCATENATE($B54,"_",G$4,"_",$C$85,"_",$C$84),Data_for_IC_trend_tables!$A$1:$G$49194,7,FALSE)*1000,"-")</f>
        <v>-</v>
      </c>
      <c r="H54" s="30" t="str">
        <f>IFERROR(VLOOKUP(CONCATENATE($B54,"_",H$4,"_",$C$85,"_",$C$84),Data_for_IC_trend_tables!$A$1:$G$49194,7,FALSE)*1000,"-")</f>
        <v>-</v>
      </c>
      <c r="I54" s="30" t="str">
        <f>IFERROR(VLOOKUP(CONCATENATE($B54,"_",I$4,"_",$C$85,"_",$C$84),Data_for_IC_trend_tables!$A$1:$G$49194,7,FALSE)*1000,"-")</f>
        <v>-</v>
      </c>
      <c r="J54" s="30" t="str">
        <f>IFERROR(VLOOKUP(CONCATENATE($B54,"_",J$4,"_",$C$85,"_",$C$84),Data_for_IC_trend_tables!$A$1:$G$49194,7,FALSE)*1000,"-")</f>
        <v>-</v>
      </c>
      <c r="K54" s="30" t="str">
        <f>IFERROR(VLOOKUP(CONCATENATE($B54,"_",K$4,"_",$C$85,"_",$C$84),Data_for_IC_trend_tables!$A$1:$G$49194,7,FALSE)*1000,"-")</f>
        <v>-</v>
      </c>
      <c r="L54" s="30" t="str">
        <f>IFERROR(VLOOKUP(CONCATENATE($B54,"_",L$4,"_",$C$85,"_",$C$84),Data_for_IC_trend_tables!$A$1:$G$49194,7,FALSE)*1000,"-")</f>
        <v>-</v>
      </c>
      <c r="M54" s="30" t="str">
        <f>IFERROR(VLOOKUP(CONCATENATE($B54,"_",M$4,"_",$C$85,"_",$C$84),Data_for_IC_trend_tables!$A$1:$G$49194,7,FALSE)*1000,"-")</f>
        <v>-</v>
      </c>
      <c r="N54" s="30" t="str">
        <f>IFERROR(VLOOKUP(CONCATENATE($B54,"_",N$4,"_",$C$85,"_",$C$84),Data_for_IC_trend_tables!$A$1:$G$49194,7,FALSE)*1000,"-")</f>
        <v>-</v>
      </c>
      <c r="O54" s="30">
        <f>IFERROR(VLOOKUP(CONCATENATE($B54,"_",O$4,"_",$C$85,"_",$C$84),Data_for_IC_trend_tables!$A$1:$G$49194,7,FALSE)*1000,"-")</f>
        <v>2996</v>
      </c>
      <c r="P54" s="30">
        <f>IFERROR(VLOOKUP(CONCATENATE($B54,"_",P$4,"_",$C$85,"_",$C$84),Data_for_IC_trend_tables!$A$1:$G$49194,7,FALSE)*1000,"-")</f>
        <v>3781.489</v>
      </c>
      <c r="Q54" s="30">
        <f>IFERROR(VLOOKUP(CONCATENATE($B54,"_",Q$4,"_",$C$85,"_",$C$84),Data_for_IC_trend_tables!$A$1:$G$49194,7,FALSE)*1000,"-")</f>
        <v>3455.047</v>
      </c>
      <c r="R54" s="30">
        <f>IFERROR(VLOOKUP(CONCATENATE($B54,"_",R$4,"_",$C$85,"_",$C$84),Data_for_IC_trend_tables!$A$1:$G$49194,7,FALSE)*1000,"-")</f>
        <v>3548.3220000000001</v>
      </c>
      <c r="S54" s="30">
        <f>IFERROR(VLOOKUP(CONCATENATE($B54,"_",S$4,"_",$C$85,"_",$C$84),Data_for_IC_trend_tables!$A$1:$G$49194,7,FALSE)*1000,"-")</f>
        <v>3667.8310000000001</v>
      </c>
      <c r="T54" s="30">
        <f>IFERROR(VLOOKUP(CONCATENATE($B54,"_",T$4,"_",$C$85,"_",$C$84),Data_for_IC_trend_tables!$A$1:$G$49194,7,FALSE)*1000,"-")</f>
        <v>3577.299</v>
      </c>
      <c r="U54" s="30">
        <f>IFERROR(VLOOKUP(CONCATENATE($B54,"_",U$4,"_",$C$85,"_",$C$84),Data_for_IC_trend_tables!$A$1:$G$49194,7,FALSE)*1000,"-")</f>
        <v>2383</v>
      </c>
      <c r="V54" s="30" t="str">
        <f>IFERROR(VLOOKUP(CONCATENATE($B54,"_",V$4,"_",$C$85,"_",$C$84),Data_for_IC_trend_tables!$A$1:$G$49194,7,FALSE)*1000,"-")</f>
        <v>-</v>
      </c>
      <c r="W54" s="30" t="str">
        <f>IFERROR(VLOOKUP(CONCATENATE($B54,"_",W$4,"_",$C$85,"_",$C$84),Data_for_IC_trend_tables!$A$1:$G$49194,7,FALSE)*1000,"-")</f>
        <v>-</v>
      </c>
      <c r="X54" s="30">
        <f>IFERROR(VLOOKUP(CONCATENATE($B54,"_",X$4,"_",$C$85,"_",$C$84),Data_for_IC_trend_tables!$A$1:$G$49194,7,FALSE)*1000,"-")</f>
        <v>3044</v>
      </c>
      <c r="Y54" s="30" t="str">
        <f>IFERROR(VLOOKUP(CONCATENATE($B54,"_",Y$4,"_",$C$85,"_",$C$84),Data_for_IC_trend_tables!$A$1:$G$49194,7,FALSE)*1000,"-")</f>
        <v>-</v>
      </c>
      <c r="Z54" s="30" t="str">
        <f>IFERROR(VLOOKUP(CONCATENATE($B54,"_",Z$4,"_",$C$85,"_",$C$84),Data_for_IC_trend_tables!$A$1:$G$49194,7,FALSE)*1000,"-")</f>
        <v>-</v>
      </c>
      <c r="AA54" s="30">
        <f>IFERROR(VLOOKUP(CONCATENATE($B54,"_",AA$4,"_",$C$85,"_",$C$84),Data_for_IC_trend_tables!$A$1:$G$49194,7,FALSE)*1000,"-")</f>
        <v>1515.0139799999999</v>
      </c>
      <c r="AB54" s="30" t="str">
        <f>IFERROR(VLOOKUP(CONCATENATE($B54,"_",AB$4,"_",$C$85,"_",$C$84),Data_for_IC_trend_tables!$A$1:$G$49194,7,FALSE)*1000,"-")</f>
        <v>-</v>
      </c>
      <c r="AC54" s="30" t="str">
        <f>IFERROR(VLOOKUP(CONCATENATE($B54,"_",AC$4,"_",$C$85,"_",$C$84),Data_for_IC_trend_tables!$A$1:$G$49194,7,FALSE)*1000,"-")</f>
        <v>-</v>
      </c>
      <c r="AD54" s="30">
        <f>IFERROR(VLOOKUP(CONCATENATE($B54,"_",AD$4,"_",$C$85,"_",$C$84),Data_for_IC_trend_tables!$A$1:$G$49194,7,FALSE)*1000,"-")</f>
        <v>1083</v>
      </c>
      <c r="AE54" s="30" t="str">
        <f>IFERROR(VLOOKUP(CONCATENATE($B54,"_",AE$4,"_",$C$85,"_",$C$84),Data_for_IC_trend_tables!$A$1:$G$49194,7,FALSE)*1000,"-")</f>
        <v>-</v>
      </c>
      <c r="AF54" s="30" t="str">
        <f>IFERROR(VLOOKUP(CONCATENATE($B54,"_",AF$4,"_",$C$85,"_",$C$84),Data_for_IC_trend_tables!$A$1:$G$49194,7,FALSE)*1000,"-")</f>
        <v>-</v>
      </c>
      <c r="AG54" s="30">
        <f>IFERROR(VLOOKUP(CONCATENATE($B54,"_",AG$4,"_",$C$85,"_",$C$84),Data_for_IC_trend_tables!$A$1:$G$49194,7,FALSE)*1000,"-")</f>
        <v>862</v>
      </c>
      <c r="AH54" s="30" t="str">
        <f>IFERROR(VLOOKUP(CONCATENATE($B54,"_",AH$4,"_",$C$85,"_",$C$84),Data_for_IC_trend_tables!$A$1:$G$49194,7,FALSE)*1000,"-")</f>
        <v>-</v>
      </c>
      <c r="AI54" s="30" t="str">
        <f>IFERROR(VLOOKUP(CONCATENATE($B54,"_",AI$4,"_",$C$85,"_",$C$84),Data_for_IC_trend_tables!$A$1:$G$49194,7,FALSE)*1000,"-")</f>
        <v>-</v>
      </c>
      <c r="AJ54" s="30">
        <f>IFERROR(VLOOKUP(CONCATENATE($B54,"_",AJ$4,"_",$C$85,"_",$C$84),Data_for_IC_trend_tables!$A$1:$G$49194,7,FALSE)*1000,"-")</f>
        <v>741</v>
      </c>
      <c r="AK54" s="30" t="str">
        <f>IFERROR(VLOOKUP(CONCATENATE($B54,"_",AK$4,"_",$C$85,"_",$C$84),Data_for_IC_trend_tables!$A$1:$G$49194,7,FALSE)*1000,"-")</f>
        <v>-</v>
      </c>
      <c r="AL54" s="30" t="str">
        <f>IFERROR(VLOOKUP(CONCATENATE($B54,"_",AL$4,"_",$C$85,"_",$C$84),Data_for_IC_trend_tables!$A$1:$G$49194,7,FALSE)*1000,"-")</f>
        <v>-</v>
      </c>
      <c r="AM54" s="30">
        <f>IFERROR(VLOOKUP(CONCATENATE($B54,"_",AM$4,"_",$C$85,"_",$C$84),Data_for_IC_trend_tables!$A$1:$G$49194,7,FALSE)*1000,"-")</f>
        <v>661</v>
      </c>
      <c r="AN54" s="30" t="str">
        <f>IFERROR(VLOOKUP(CONCATENATE($B54,"_",AN$4,"_",$C$85,"_",$C$84),Data_for_IC_trend_tables!$A$1:$G$49194,7,FALSE)*1000,"-")</f>
        <v>-</v>
      </c>
      <c r="AO54" s="30" t="str">
        <f>IFERROR(VLOOKUP(CONCATENATE($B54,"_",AO$4,"_",$C$85,"_",$C$84),Data_for_IC_trend_tables!$A$1:$G$49194,7,FALSE)*1000,"-")</f>
        <v>-</v>
      </c>
      <c r="AP54" s="30" t="str">
        <f>IFERROR(VLOOKUP(CONCATENATE($B54,"_",AP$4,"_",$C$85,"_",$C$84),Data_for_IC_trend_tables!$A$1:$G$49194,7,FALSE)*1000,"-")</f>
        <v>-</v>
      </c>
      <c r="AQ54" s="30" t="str">
        <f>IFERROR(VLOOKUP(CONCATENATE($B54,"_",AQ$4,"_",$C$85,"_",$C$84),Data_for_IC_trend_tables!$A$1:$G$49194,7,FALSE)*1000,"-")</f>
        <v>-</v>
      </c>
      <c r="AR54" s="30" t="str">
        <f>IFERROR(VLOOKUP(CONCATENATE($B54,"_",AR$4,"_",$C$85,"_",$C$84),Data_for_IC_trend_tables!$A$1:$G$49194,7,FALSE)*1000,"-")</f>
        <v>-</v>
      </c>
      <c r="AS54" s="30" t="str">
        <f>IFERROR(VLOOKUP(CONCATENATE($B54,"_",AS$4,"_",$C$85,"_",$C$84),Data_for_IC_trend_tables!$A$1:$G$49194,7,FALSE)*1000,"-")</f>
        <v>-</v>
      </c>
      <c r="AT54" s="30" t="str">
        <f>IFERROR(VLOOKUP(CONCATENATE($B54,"_",AT$4,"_",$C$85,"_",$C$84),Data_for_IC_trend_tables!$A$1:$G$49194,7,FALSE)*1000,"-")</f>
        <v>-</v>
      </c>
      <c r="AU54" s="30" t="str">
        <f>IFERROR(VLOOKUP(CONCATENATE($B54,"_",AU$4,"_",$C$85,"_",$C$84),Data_for_IC_trend_tables!$A$1:$G$49194,7,FALSE)*1000,"-")</f>
        <v>-</v>
      </c>
      <c r="AV54" s="269"/>
      <c r="AW54" s="30" t="str">
        <f>IFERROR(VLOOKUP(CONCATENATE($B54,"_",AW$4,"_",$C$85,"_",$C$84),Data_for_IC_trend_tables!$A$1:$G$49194,7,FALSE)*1000,"-")</f>
        <v>-</v>
      </c>
      <c r="AX54" s="89">
        <f>O54</f>
        <v>2996</v>
      </c>
      <c r="AY54" s="38" t="str">
        <f t="shared" si="22"/>
        <v>no data for 2022</v>
      </c>
      <c r="AZ54" s="58" t="str">
        <f t="shared" si="23"/>
        <v/>
      </c>
      <c r="BA54" s="32" t="s">
        <v>76</v>
      </c>
    </row>
    <row r="55" spans="2:63" s="3" customFormat="1" x14ac:dyDescent="0.2">
      <c r="B55" s="100" t="s">
        <v>220</v>
      </c>
      <c r="C55" s="61" t="s">
        <v>220</v>
      </c>
      <c r="D55" s="56">
        <v>1990</v>
      </c>
      <c r="E55" s="30" t="str">
        <f>IFERROR(VLOOKUP(CONCATENATE($B55,"_",E$4,"_",$C$85,"_",$C$84),Data_for_IC_trend_tables!$A$1:$G$49194,7,FALSE)*1000,"-")</f>
        <v>-</v>
      </c>
      <c r="F55" s="30" t="str">
        <f>IFERROR(VLOOKUP(CONCATENATE($B55,"_",F$4,"_",$C$85,"_",$C$84),Data_for_IC_trend_tables!$A$1:$G$49194,7,FALSE)*1000,"-")</f>
        <v>-</v>
      </c>
      <c r="G55" s="30" t="str">
        <f>IFERROR(VLOOKUP(CONCATENATE($B55,"_",G$4,"_",$C$85,"_",$C$84),Data_for_IC_trend_tables!$A$1:$G$49194,7,FALSE)*1000,"-")</f>
        <v>-</v>
      </c>
      <c r="H55" s="30" t="str">
        <f>IFERROR(VLOOKUP(CONCATENATE($B55,"_",H$4,"_",$C$85,"_",$C$84),Data_for_IC_trend_tables!$A$1:$G$49194,7,FALSE)*1000,"-")</f>
        <v>-</v>
      </c>
      <c r="I55" s="30" t="str">
        <f>IFERROR(VLOOKUP(CONCATENATE($B55,"_",I$4,"_",$C$85,"_",$C$84),Data_for_IC_trend_tables!$A$1:$G$49194,7,FALSE)*1000,"-")</f>
        <v>-</v>
      </c>
      <c r="J55" s="30" t="str">
        <f>IFERROR(VLOOKUP(CONCATENATE($B55,"_",J$4,"_",$C$85,"_",$C$84),Data_for_IC_trend_tables!$A$1:$G$49194,7,FALSE)*1000,"-")</f>
        <v>-</v>
      </c>
      <c r="K55" s="30" t="str">
        <f>IFERROR(VLOOKUP(CONCATENATE($B55,"_",K$4,"_",$C$85,"_",$C$84),Data_for_IC_trend_tables!$A$1:$G$49194,7,FALSE)*1000,"-")</f>
        <v>-</v>
      </c>
      <c r="L55" s="30" t="str">
        <f>IFERROR(VLOOKUP(CONCATENATE($B55,"_",L$4,"_",$C$85,"_",$C$84),Data_for_IC_trend_tables!$A$1:$G$49194,7,FALSE)*1000,"-")</f>
        <v>-</v>
      </c>
      <c r="M55" s="30" t="str">
        <f>IFERROR(VLOOKUP(CONCATENATE($B55,"_",M$4,"_",$C$85,"_",$C$84),Data_for_IC_trend_tables!$A$1:$G$49194,7,FALSE)*1000,"-")</f>
        <v>-</v>
      </c>
      <c r="N55" s="30" t="str">
        <f>IFERROR(VLOOKUP(CONCATENATE($B55,"_",N$4,"_",$C$85,"_",$C$84),Data_for_IC_trend_tables!$A$1:$G$49194,7,FALSE)*1000,"-")</f>
        <v>-</v>
      </c>
      <c r="O55" s="30">
        <f>IFERROR(VLOOKUP(CONCATENATE($B55,"_",O$4,"_",$C$85,"_",$C$84),Data_for_IC_trend_tables!$A$1:$G$49194,7,FALSE)*1000,"-")</f>
        <v>20481.799366703603</v>
      </c>
      <c r="P55" s="30">
        <f>IFERROR(VLOOKUP(CONCATENATE($B55,"_",P$4,"_",$C$85,"_",$C$84),Data_for_IC_trend_tables!$A$1:$G$49194,7,FALSE)*1000,"-")</f>
        <v>15355.155162217101</v>
      </c>
      <c r="Q55" s="30">
        <f>IFERROR(VLOOKUP(CONCATENATE($B55,"_",Q$4,"_",$C$85,"_",$C$84),Data_for_IC_trend_tables!$A$1:$G$49194,7,FALSE)*1000,"-")</f>
        <v>11825.757907609801</v>
      </c>
      <c r="R55" s="30">
        <f>IFERROR(VLOOKUP(CONCATENATE($B55,"_",R$4,"_",$C$85,"_",$C$84),Data_for_IC_trend_tables!$A$1:$G$49194,7,FALSE)*1000,"-")</f>
        <v>10605.694411011998</v>
      </c>
      <c r="S55" s="30">
        <f>IFERROR(VLOOKUP(CONCATENATE($B55,"_",S$4,"_",$C$85,"_",$C$84),Data_for_IC_trend_tables!$A$1:$G$49194,7,FALSE)*1000,"-")</f>
        <v>9737.4125180680203</v>
      </c>
      <c r="T55" s="30">
        <f>IFERROR(VLOOKUP(CONCATENATE($B55,"_",T$4,"_",$C$85,"_",$C$84),Data_for_IC_trend_tables!$A$1:$G$49194,7,FALSE)*1000,"-")</f>
        <v>8948.9813241010997</v>
      </c>
      <c r="U55" s="30">
        <f>IFERROR(VLOOKUP(CONCATENATE($B55,"_",U$4,"_",$C$85,"_",$C$84),Data_for_IC_trend_tables!$A$1:$G$49194,7,FALSE)*1000,"-")</f>
        <v>7718.6886365231103</v>
      </c>
      <c r="V55" s="30">
        <f>IFERROR(VLOOKUP(CONCATENATE($B55,"_",V$4,"_",$C$85,"_",$C$84),Data_for_IC_trend_tables!$A$1:$G$49194,7,FALSE)*1000,"-")</f>
        <v>6999.0903365169997</v>
      </c>
      <c r="W55" s="30">
        <f>IFERROR(VLOOKUP(CONCATENATE($B55,"_",W$4,"_",$C$85,"_",$C$84),Data_for_IC_trend_tables!$A$1:$G$49194,7,FALSE)*1000,"-")</f>
        <v>6341.6705669183602</v>
      </c>
      <c r="X55" s="30">
        <f>IFERROR(VLOOKUP(CONCATENATE($B55,"_",X$4,"_",$C$85,"_",$C$84),Data_for_IC_trend_tables!$A$1:$G$49194,7,FALSE)*1000,"-")</f>
        <v>5574.7850051835403</v>
      </c>
      <c r="Y55" s="30">
        <f>IFERROR(VLOOKUP(CONCATENATE($B55,"_",Y$4,"_",$C$85,"_",$C$84),Data_for_IC_trend_tables!$A$1:$G$49194,7,FALSE)*1000,"-")</f>
        <v>3805.71463395</v>
      </c>
      <c r="Z55" s="30">
        <f>IFERROR(VLOOKUP(CONCATENATE($B55,"_",Z$4,"_",$C$85,"_",$C$84),Data_for_IC_trend_tables!$A$1:$G$49194,7,FALSE)*1000,"-")</f>
        <v>2775.8442562760001</v>
      </c>
      <c r="AA55" s="30">
        <f>IFERROR(VLOOKUP(CONCATENATE($B55,"_",AA$4,"_",$C$85,"_",$C$84),Data_for_IC_trend_tables!$A$1:$G$49194,7,FALSE)*1000,"-")</f>
        <v>2250.5055974145998</v>
      </c>
      <c r="AB55" s="30">
        <f>IFERROR(VLOOKUP(CONCATENATE($B55,"_",AB$4,"_",$C$85,"_",$C$84),Data_for_IC_trend_tables!$A$1:$G$49194,7,FALSE)*1000,"-")</f>
        <v>2117.4285065849999</v>
      </c>
      <c r="AC55" s="30">
        <f>IFERROR(VLOOKUP(CONCATENATE($B55,"_",AC$4,"_",$C$85,"_",$C$84),Data_for_IC_trend_tables!$A$1:$G$49194,7,FALSE)*1000,"-")</f>
        <v>1968.7236978569999</v>
      </c>
      <c r="AD55" s="30">
        <f>IFERROR(VLOOKUP(CONCATENATE($B55,"_",AD$4,"_",$C$85,"_",$C$84),Data_for_IC_trend_tables!$A$1:$G$49194,7,FALSE)*1000,"-")</f>
        <v>1866.3322958650499</v>
      </c>
      <c r="AE55" s="30">
        <f>IFERROR(VLOOKUP(CONCATENATE($B55,"_",AE$4,"_",$C$85,"_",$C$84),Data_for_IC_trend_tables!$A$1:$G$49194,7,FALSE)*1000,"-")</f>
        <v>1846.943147552</v>
      </c>
      <c r="AF55" s="30">
        <f>IFERROR(VLOOKUP(CONCATENATE($B55,"_",AF$4,"_",$C$85,"_",$C$84),Data_for_IC_trend_tables!$A$1:$G$49194,7,FALSE)*1000,"-")</f>
        <v>1812.179885366</v>
      </c>
      <c r="AG55" s="30">
        <f>IFERROR(VLOOKUP(CONCATENATE($B55,"_",AG$4,"_",$C$85,"_",$C$84),Data_for_IC_trend_tables!$A$1:$G$49194,7,FALSE)*1000,"-")</f>
        <v>1700.2818010559999</v>
      </c>
      <c r="AH55" s="30">
        <f>IFERROR(VLOOKUP(CONCATENATE($B55,"_",AH$4,"_",$C$85,"_",$C$84),Data_for_IC_trend_tables!$A$1:$G$49194,7,FALSE)*1000,"-")</f>
        <v>1404.78923185745</v>
      </c>
      <c r="AI55" s="30">
        <f>IFERROR(VLOOKUP(CONCATENATE($B55,"_",AI$4,"_",$C$85,"_",$C$84),Data_for_IC_trend_tables!$A$1:$G$49194,7,FALSE)*1000,"-")</f>
        <v>1522.351027872</v>
      </c>
      <c r="AJ55" s="30">
        <f>IFERROR(VLOOKUP(CONCATENATE($B55,"_",AJ$4,"_",$C$85,"_",$C$84),Data_for_IC_trend_tables!$A$1:$G$49194,7,FALSE)*1000,"-")</f>
        <v>1295.434653067</v>
      </c>
      <c r="AK55" s="30">
        <f>IFERROR(VLOOKUP(CONCATENATE($B55,"_",AK$4,"_",$C$85,"_",$C$84),Data_for_IC_trend_tables!$A$1:$G$49194,7,FALSE)*1000,"-")</f>
        <v>1258.9182853359998</v>
      </c>
      <c r="AL55" s="30">
        <f>IFERROR(VLOOKUP(CONCATENATE($B55,"_",AL$4,"_",$C$85,"_",$C$84),Data_for_IC_trend_tables!$A$1:$G$49194,7,FALSE)*1000,"-")</f>
        <v>1228.2449184110899</v>
      </c>
      <c r="AM55" s="30">
        <f>IFERROR(VLOOKUP(CONCATENATE($B55,"_",AM$4,"_",$C$85,"_",$C$84),Data_for_IC_trend_tables!$A$1:$G$49194,7,FALSE)*1000,"-")</f>
        <v>1221.560715393</v>
      </c>
      <c r="AN55" s="30">
        <f>IFERROR(VLOOKUP(CONCATENATE($B55,"_",AN$4,"_",$C$85,"_",$C$84),Data_for_IC_trend_tables!$A$1:$G$49194,7,FALSE)*1000,"-")</f>
        <v>1184.5569987250699</v>
      </c>
      <c r="AO55" s="30">
        <f>IFERROR(VLOOKUP(CONCATENATE($B55,"_",AO$4,"_",$C$85,"_",$C$84),Data_for_IC_trend_tables!$A$1:$G$49194,7,FALSE)*1000,"-")</f>
        <v>1138.243506259</v>
      </c>
      <c r="AP55" s="30">
        <f>IFERROR(VLOOKUP(CONCATENATE($B55,"_",AP$4,"_",$C$85,"_",$C$84),Data_for_IC_trend_tables!$A$1:$G$49194,7,FALSE)*1000,"-")</f>
        <v>1158.4823668409999</v>
      </c>
      <c r="AQ55" s="30">
        <f>IFERROR(VLOOKUP(CONCATENATE($B55,"_",AQ$4,"_",$C$85,"_",$C$84),Data_for_IC_trend_tables!$A$1:$G$49194,7,FALSE)*1000,"-")</f>
        <v>1145.9247687320001</v>
      </c>
      <c r="AR55" s="30">
        <f>IFERROR(VLOOKUP(CONCATENATE($B55,"_",AR$4,"_",$C$85,"_",$C$84),Data_for_IC_trend_tables!$A$1:$G$49194,7,FALSE)*1000,"-")</f>
        <v>1114.770169636</v>
      </c>
      <c r="AS55" s="30">
        <f>IFERROR(VLOOKUP(CONCATENATE($B55,"_",AS$4,"_",$C$85,"_",$C$84),Data_for_IC_trend_tables!$A$1:$G$49194,7,FALSE)*1000,"-")</f>
        <v>998.76567507100003</v>
      </c>
      <c r="AT55" s="30">
        <f>IFERROR(VLOOKUP(CONCATENATE($B55,"_",AT$4,"_",$C$85,"_",$C$84),Data_for_IC_trend_tables!$A$1:$G$49194,7,FALSE)*1000,"-")</f>
        <v>1085.0140862731</v>
      </c>
      <c r="AU55" s="30">
        <f>IFERROR(VLOOKUP(CONCATENATE($B55,"_",AU$4,"_",$C$85,"_",$C$84),Data_for_IC_trend_tables!$A$1:$G$49194,7,FALSE)*1000,"-")</f>
        <v>1054.4899812449999</v>
      </c>
      <c r="AV55" s="269"/>
      <c r="AW55" s="30">
        <f>IFERROR(VLOOKUP(CONCATENATE($B55,"_",AW$4,"_",$C$85,"_",$C$84),Data_for_IC_trend_tables!$A$1:$G$49194,7,FALSE)*1000,"-")</f>
        <v>1054.4899812449999</v>
      </c>
      <c r="AX55" s="89">
        <f>O55</f>
        <v>20481.799366703603</v>
      </c>
      <c r="AY55" s="38" t="str">
        <f t="shared" si="22"/>
        <v>Yes</v>
      </c>
      <c r="AZ55" s="58">
        <f t="shared" si="23"/>
        <v>-0.9485157547749814</v>
      </c>
      <c r="BA55" s="32" t="s">
        <v>76</v>
      </c>
    </row>
    <row r="56" spans="2:63" ht="13.5" thickBot="1" x14ac:dyDescent="0.25">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L56" s="359"/>
      <c r="AM56" s="359"/>
      <c r="AN56" s="359"/>
      <c r="AO56" s="359"/>
      <c r="AP56" s="359"/>
      <c r="AQ56" s="359"/>
      <c r="AR56" s="359"/>
      <c r="AS56" s="359"/>
      <c r="AT56" s="359"/>
      <c r="AU56" s="359"/>
      <c r="AV56" s="359"/>
      <c r="AW56" s="359"/>
      <c r="AX56" s="362">
        <f>COUNT(AX5:AX55)</f>
        <v>35</v>
      </c>
      <c r="AY56" s="359"/>
      <c r="AZ56" s="359"/>
      <c r="BA56" s="363">
        <f>COUNTIFS(BA5:BA55,"x")</f>
        <v>35</v>
      </c>
    </row>
    <row r="57" spans="2:63" x14ac:dyDescent="0.2">
      <c r="C57" s="253" t="s">
        <v>104</v>
      </c>
      <c r="D57" s="456" t="s">
        <v>105</v>
      </c>
      <c r="E57" s="436"/>
      <c r="F57" s="436"/>
      <c r="G57" s="436"/>
      <c r="H57" s="436"/>
      <c r="I57" s="436"/>
      <c r="J57" s="436"/>
      <c r="K57" s="436"/>
      <c r="L57" s="436"/>
      <c r="M57" s="437"/>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270"/>
      <c r="AW57" s="169"/>
      <c r="AX57" s="169"/>
      <c r="AY57" s="169"/>
      <c r="AZ57" s="169"/>
      <c r="BA57" s="169"/>
    </row>
    <row r="58" spans="2:63" x14ac:dyDescent="0.2">
      <c r="C58" s="228"/>
      <c r="D58" s="379" t="s">
        <v>106</v>
      </c>
      <c r="E58" s="371"/>
      <c r="F58" s="371"/>
      <c r="G58" s="371"/>
      <c r="H58" s="371"/>
      <c r="I58" s="371"/>
      <c r="J58" s="371"/>
      <c r="K58" s="371"/>
      <c r="L58" s="371"/>
      <c r="M58" s="37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266"/>
      <c r="AU58" s="315"/>
      <c r="AV58" s="271"/>
      <c r="AW58" s="284"/>
      <c r="AX58" s="284"/>
      <c r="AY58" s="284"/>
      <c r="AZ58" s="284"/>
      <c r="BA58" s="162"/>
      <c r="BB58" s="14"/>
      <c r="BC58" s="14"/>
      <c r="BD58" s="14"/>
      <c r="BE58" s="14"/>
      <c r="BF58" s="14"/>
      <c r="BG58" s="13"/>
      <c r="BH58" s="13"/>
      <c r="BI58" s="13"/>
      <c r="BJ58" s="13"/>
      <c r="BK58" s="13"/>
    </row>
    <row r="59" spans="2:63" ht="64.5" thickBot="1" x14ac:dyDescent="0.25">
      <c r="C59" s="254" t="s">
        <v>260</v>
      </c>
      <c r="D59" s="454"/>
      <c r="E59" s="454"/>
      <c r="F59" s="454"/>
      <c r="G59" s="454"/>
      <c r="H59" s="454"/>
      <c r="I59" s="454"/>
      <c r="J59" s="454"/>
      <c r="K59" s="454"/>
      <c r="L59" s="454"/>
      <c r="M59" s="455"/>
    </row>
    <row r="60" spans="2:63" x14ac:dyDescent="0.2">
      <c r="C60" s="112"/>
    </row>
    <row r="84" spans="2:3" x14ac:dyDescent="0.2">
      <c r="B84" s="22"/>
      <c r="C84" s="22" t="s">
        <v>125</v>
      </c>
    </row>
    <row r="85" spans="2:3" x14ac:dyDescent="0.2">
      <c r="C85" s="40" t="s">
        <v>122</v>
      </c>
    </row>
    <row r="86" spans="2:3" x14ac:dyDescent="0.2">
      <c r="C86" s="40" t="s">
        <v>134</v>
      </c>
    </row>
    <row r="87" spans="2:3" x14ac:dyDescent="0.2">
      <c r="C87" s="40" t="s">
        <v>132</v>
      </c>
    </row>
    <row r="88" spans="2:3" x14ac:dyDescent="0.2">
      <c r="C88" s="40" t="s">
        <v>138</v>
      </c>
    </row>
  </sheetData>
  <mergeCells count="4">
    <mergeCell ref="D59:M59"/>
    <mergeCell ref="D56:AI56"/>
    <mergeCell ref="D57:M57"/>
    <mergeCell ref="D58:M58"/>
  </mergeCells>
  <conditionalFormatting sqref="AY5:AY55">
    <cfRule type="cellIs" dxfId="6" priority="1" operator="equal">
      <formula>"No"</formula>
    </cfRule>
  </conditionalFormatting>
  <printOptions gridLines="1" gridLinesSet="0"/>
  <pageMargins left="0.75" right="0.75" top="1" bottom="1" header="0.5" footer="0.5"/>
  <pageSetup paperSize="9" scale="70"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pageSetUpPr fitToPage="1"/>
  </sheetPr>
  <dimension ref="A1:BA88"/>
  <sheetViews>
    <sheetView zoomScaleNormal="100" workbookViewId="0">
      <pane xSplit="4" ySplit="4" topLeftCell="AI8" activePane="bottomRight" state="frozen"/>
      <selection activeCell="C3" sqref="C3"/>
      <selection pane="topRight" activeCell="C3" sqref="C3"/>
      <selection pane="bottomLeft" activeCell="C3" sqref="C3"/>
      <selection pane="bottomRight" activeCell="J47" sqref="J47"/>
    </sheetView>
  </sheetViews>
  <sheetFormatPr baseColWidth="10" defaultColWidth="11.42578125" defaultRowHeight="12.75" x14ac:dyDescent="0.2"/>
  <cols>
    <col min="1" max="2" width="11.42578125" style="40"/>
    <col min="3" max="3" width="26.7109375" bestFit="1" customWidth="1"/>
    <col min="4" max="4" width="7.7109375" customWidth="1"/>
    <col min="5" max="5" width="6" style="2" bestFit="1" customWidth="1"/>
    <col min="6" max="9" width="9.5703125" style="2" customWidth="1"/>
    <col min="10" max="10" width="8" style="2" bestFit="1" customWidth="1"/>
    <col min="11" max="13" width="9.5703125" style="2" customWidth="1"/>
    <col min="14" max="14" width="8" style="2" bestFit="1" customWidth="1"/>
    <col min="15" max="15" width="9.42578125" style="2" bestFit="1" customWidth="1"/>
    <col min="16" max="16" width="9.5703125" style="2" customWidth="1"/>
    <col min="17" max="17" width="9.42578125" style="2" bestFit="1" customWidth="1"/>
    <col min="18" max="24" width="9.5703125" style="2" customWidth="1"/>
    <col min="25" max="25" width="9.42578125" style="2" bestFit="1" customWidth="1"/>
    <col min="26" max="26" width="9.42578125" bestFit="1" customWidth="1"/>
    <col min="27" max="28" width="9.5703125" customWidth="1"/>
    <col min="29" max="41" width="9.42578125" bestFit="1" customWidth="1"/>
    <col min="42" max="42" width="9.42578125" style="40" bestFit="1" customWidth="1"/>
    <col min="43" max="43" width="9.42578125" style="40" customWidth="1"/>
    <col min="44" max="44" width="12.7109375" style="113" bestFit="1" customWidth="1"/>
    <col min="45" max="47" width="12.7109375" style="113" customWidth="1"/>
    <col min="48" max="48" width="12.7109375" style="13" customWidth="1"/>
    <col min="49" max="49" width="12.7109375" style="113" customWidth="1"/>
    <col min="50" max="50" width="11.7109375" style="5" customWidth="1"/>
    <col min="51" max="51" width="15.42578125" style="5" bestFit="1" customWidth="1"/>
    <col min="52" max="52" width="11.5703125" style="5" customWidth="1"/>
    <col min="53" max="53" width="7.7109375" customWidth="1"/>
  </cols>
  <sheetData>
    <row r="1" spans="2:53" ht="18" customHeight="1" x14ac:dyDescent="0.2">
      <c r="C1" s="260" t="s">
        <v>52</v>
      </c>
      <c r="D1" s="1"/>
    </row>
    <row r="2" spans="2:53" x14ac:dyDescent="0.2">
      <c r="C2" s="261" t="str">
        <f>NOx!C2</f>
        <v>Reported until 30.7.2024</v>
      </c>
      <c r="D2" s="4"/>
      <c r="AX2" s="42"/>
    </row>
    <row r="3" spans="2:53" x14ac:dyDescent="0.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W3" s="13"/>
    </row>
    <row r="4" spans="2:53" s="3" customFormat="1" ht="81" customHeight="1" x14ac:dyDescent="0.2">
      <c r="B4" s="179" t="s">
        <v>186</v>
      </c>
      <c r="C4" s="179" t="s">
        <v>43</v>
      </c>
      <c r="D4" s="180" t="s">
        <v>72</v>
      </c>
      <c r="E4" s="179">
        <v>1980</v>
      </c>
      <c r="F4" s="179">
        <v>1981</v>
      </c>
      <c r="G4" s="179">
        <v>1982</v>
      </c>
      <c r="H4" s="179">
        <v>1983</v>
      </c>
      <c r="I4" s="179">
        <v>1984</v>
      </c>
      <c r="J4" s="179">
        <v>1985</v>
      </c>
      <c r="K4" s="179">
        <v>1986</v>
      </c>
      <c r="L4" s="179">
        <v>1987</v>
      </c>
      <c r="M4" s="179">
        <v>1988</v>
      </c>
      <c r="N4" s="179">
        <v>1989</v>
      </c>
      <c r="O4" s="179">
        <v>1990</v>
      </c>
      <c r="P4" s="179">
        <v>1991</v>
      </c>
      <c r="Q4" s="179">
        <v>1992</v>
      </c>
      <c r="R4" s="179">
        <v>1993</v>
      </c>
      <c r="S4" s="179">
        <v>1994</v>
      </c>
      <c r="T4" s="179">
        <v>1995</v>
      </c>
      <c r="U4" s="179">
        <v>1996</v>
      </c>
      <c r="V4" s="179">
        <v>1997</v>
      </c>
      <c r="W4" s="179">
        <v>1998</v>
      </c>
      <c r="X4" s="179">
        <v>1999</v>
      </c>
      <c r="Y4" s="179">
        <v>2000</v>
      </c>
      <c r="Z4" s="179">
        <v>2001</v>
      </c>
      <c r="AA4" s="179">
        <v>2002</v>
      </c>
      <c r="AB4" s="179">
        <v>2003</v>
      </c>
      <c r="AC4" s="179">
        <v>2004</v>
      </c>
      <c r="AD4" s="179">
        <v>2005</v>
      </c>
      <c r="AE4" s="179">
        <v>2006</v>
      </c>
      <c r="AF4" s="179">
        <v>2007</v>
      </c>
      <c r="AG4" s="179">
        <v>2008</v>
      </c>
      <c r="AH4" s="179">
        <v>2009</v>
      </c>
      <c r="AI4" s="179">
        <v>2010</v>
      </c>
      <c r="AJ4" s="179">
        <v>2011</v>
      </c>
      <c r="AK4" s="179">
        <v>2012</v>
      </c>
      <c r="AL4" s="179">
        <v>2013</v>
      </c>
      <c r="AM4" s="179">
        <v>2014</v>
      </c>
      <c r="AN4" s="179">
        <v>2015</v>
      </c>
      <c r="AO4" s="179">
        <v>2016</v>
      </c>
      <c r="AP4" s="179">
        <v>2017</v>
      </c>
      <c r="AQ4" s="179">
        <v>2018</v>
      </c>
      <c r="AR4" s="179">
        <v>2019</v>
      </c>
      <c r="AS4" s="179">
        <v>2020</v>
      </c>
      <c r="AT4" s="179">
        <v>2021</v>
      </c>
      <c r="AU4" s="179">
        <v>2022</v>
      </c>
      <c r="AV4" s="272"/>
      <c r="AW4" s="179">
        <v>2022</v>
      </c>
      <c r="AX4" s="178" t="s">
        <v>189</v>
      </c>
      <c r="AY4" s="181" t="str">
        <f>CONCATENATE("Compliance with the HM P for ",$AW$4)</f>
        <v>Compliance with the HM P for 2022</v>
      </c>
      <c r="AZ4" s="181" t="s">
        <v>214</v>
      </c>
      <c r="BA4" s="183" t="s">
        <v>77</v>
      </c>
    </row>
    <row r="5" spans="2:53" s="3" customFormat="1" x14ac:dyDescent="0.2">
      <c r="B5" s="53" t="s">
        <v>121</v>
      </c>
      <c r="C5" s="55" t="s">
        <v>0</v>
      </c>
      <c r="D5" s="56"/>
      <c r="E5" s="30" t="str">
        <f>IFERROR(VLOOKUP(CONCATENATE($B5,"_",E$4,"_",$C$85,"_",$C$84),Data_for_IC_trend_tables!$A$1:$G$49194,7,FALSE)*1000,"-")</f>
        <v>-</v>
      </c>
      <c r="F5" s="30" t="str">
        <f>IFERROR(VLOOKUP(CONCATENATE($B5,"_",F$4,"_",$C$85,"_",$C$84),Data_for_IC_trend_tables!$A$1:$G$49194,7,FALSE)*1000,"-")</f>
        <v>-</v>
      </c>
      <c r="G5" s="30" t="str">
        <f>IFERROR(VLOOKUP(CONCATENATE($B5,"_",G$4,"_",$C$85,"_",$C$84),Data_for_IC_trend_tables!$A$1:$G$49194,7,FALSE)*1000,"-")</f>
        <v>-</v>
      </c>
      <c r="H5" s="30" t="str">
        <f>IFERROR(VLOOKUP(CONCATENATE($B5,"_",H$4,"_",$C$85,"_",$C$84),Data_for_IC_trend_tables!$A$1:$G$49194,7,FALSE)*1000,"-")</f>
        <v>-</v>
      </c>
      <c r="I5" s="30" t="str">
        <f>IFERROR(VLOOKUP(CONCATENATE($B5,"_",I$4,"_",$C$85,"_",$C$84),Data_for_IC_trend_tables!$A$1:$G$49194,7,FALSE)*1000,"-")</f>
        <v>-</v>
      </c>
      <c r="J5" s="30" t="str">
        <f>IFERROR(VLOOKUP(CONCATENATE($B5,"_",J$4,"_",$C$85,"_",$C$84),Data_for_IC_trend_tables!$A$1:$G$49194,7,FALSE)*1000,"-")</f>
        <v>-</v>
      </c>
      <c r="K5" s="30" t="str">
        <f>IFERROR(VLOOKUP(CONCATENATE($B5,"_",K$4,"_",$C$85,"_",$C$84),Data_for_IC_trend_tables!$A$1:$G$49194,7,FALSE)*1000,"-")</f>
        <v>-</v>
      </c>
      <c r="L5" s="30" t="str">
        <f>IFERROR(VLOOKUP(CONCATENATE($B5,"_",L$4,"_",$C$85,"_",$C$84),Data_for_IC_trend_tables!$A$1:$G$49194,7,FALSE)*1000,"-")</f>
        <v>-</v>
      </c>
      <c r="M5" s="30" t="str">
        <f>IFERROR(VLOOKUP(CONCATENATE($B5,"_",M$4,"_",$C$85,"_",$C$84),Data_for_IC_trend_tables!$A$1:$G$49194,7,FALSE)*1000,"-")</f>
        <v>-</v>
      </c>
      <c r="N5" s="30" t="str">
        <f>IFERROR(VLOOKUP(CONCATENATE($B5,"_",N$4,"_",$C$85,"_",$C$84),Data_for_IC_trend_tables!$A$1:$G$49194,7,FALSE)*1000,"-")</f>
        <v>-</v>
      </c>
      <c r="O5" s="30">
        <f>IFERROR(VLOOKUP(CONCATENATE($B5,"_",O$4,"_",$C$85,"_",$C$84),Data_for_IC_trend_tables!$A$1:$G$49194,7,FALSE)*1000,"-")</f>
        <v>12.462234453657</v>
      </c>
      <c r="P5" s="30">
        <f>IFERROR(VLOOKUP(CONCATENATE($B5,"_",P$4,"_",$C$85,"_",$C$84),Data_for_IC_trend_tables!$A$1:$G$49194,7,FALSE)*1000,"-")</f>
        <v>9.5613757406343503</v>
      </c>
      <c r="Q5" s="30">
        <f>IFERROR(VLOOKUP(CONCATENATE($B5,"_",Q$4,"_",$C$85,"_",$C$84),Data_for_IC_trend_tables!$A$1:$G$49194,7,FALSE)*1000,"-")</f>
        <v>7.1131362613996503</v>
      </c>
      <c r="R5" s="30">
        <f>IFERROR(VLOOKUP(CONCATENATE($B5,"_",R$4,"_",$C$85,"_",$C$84),Data_for_IC_trend_tables!$A$1:$G$49194,7,FALSE)*1000,"-")</f>
        <v>8.9406708457428685</v>
      </c>
      <c r="S5" s="30">
        <f>IFERROR(VLOOKUP(CONCATENATE($B5,"_",S$4,"_",$C$85,"_",$C$84),Data_for_IC_trend_tables!$A$1:$G$49194,7,FALSE)*1000,"-")</f>
        <v>10.031331930223999</v>
      </c>
      <c r="T5" s="30">
        <f>IFERROR(VLOOKUP(CONCATENATE($B5,"_",T$4,"_",$C$85,"_",$C$84),Data_for_IC_trend_tables!$A$1:$G$49194,7,FALSE)*1000,"-")</f>
        <v>8.2445873744730491</v>
      </c>
      <c r="U5" s="30">
        <f>IFERROR(VLOOKUP(CONCATENATE($B5,"_",U$4,"_",$C$85,"_",$C$84),Data_for_IC_trend_tables!$A$1:$G$49194,7,FALSE)*1000,"-")</f>
        <v>7.0266914864999999</v>
      </c>
      <c r="V5" s="30">
        <f>IFERROR(VLOOKUP(CONCATENATE($B5,"_",V$4,"_",$C$85,"_",$C$84),Data_for_IC_trend_tables!$A$1:$G$49194,7,FALSE)*1000,"-")</f>
        <v>6.0791216473367902</v>
      </c>
      <c r="W5" s="30">
        <f>IFERROR(VLOOKUP(CONCATENATE($B5,"_",W$4,"_",$C$85,"_",$C$84),Data_for_IC_trend_tables!$A$1:$G$49194,7,FALSE)*1000,"-")</f>
        <v>6.0821782426860498</v>
      </c>
      <c r="X5" s="30">
        <f>IFERROR(VLOOKUP(CONCATENATE($B5,"_",X$4,"_",$C$85,"_",$C$84),Data_for_IC_trend_tables!$A$1:$G$49194,7,FALSE)*1000,"-")</f>
        <v>4.3113777097198804</v>
      </c>
      <c r="Y5" s="30">
        <f>IFERROR(VLOOKUP(CONCATENATE($B5,"_",Y$4,"_",$C$85,"_",$C$84),Data_for_IC_trend_tables!$A$1:$G$49194,7,FALSE)*1000,"-")</f>
        <v>5.9086690413041199</v>
      </c>
      <c r="Z5" s="30">
        <f>IFERROR(VLOOKUP(CONCATENATE($B5,"_",Z$4,"_",$C$85,"_",$C$84),Data_for_IC_trend_tables!$A$1:$G$49194,7,FALSE)*1000,"-")</f>
        <v>5.4794310171429101</v>
      </c>
      <c r="AA5" s="30">
        <f>IFERROR(VLOOKUP(CONCATENATE($B5,"_",AA$4,"_",$C$85,"_",$C$84),Data_for_IC_trend_tables!$A$1:$G$49194,7,FALSE)*1000,"-")</f>
        <v>6.2697261393755603</v>
      </c>
      <c r="AB5" s="30">
        <f>IFERROR(VLOOKUP(CONCATENATE($B5,"_",AB$4,"_",$C$85,"_",$C$84),Data_for_IC_trend_tables!$A$1:$G$49194,7,FALSE)*1000,"-")</f>
        <v>4.1384587793445702</v>
      </c>
      <c r="AC5" s="30">
        <f>IFERROR(VLOOKUP(CONCATENATE($B5,"_",AC$4,"_",$C$85,"_",$C$84),Data_for_IC_trend_tables!$A$1:$G$49194,7,FALSE)*1000,"-")</f>
        <v>4.16496694966456</v>
      </c>
      <c r="AD5" s="30">
        <f>IFERROR(VLOOKUP(CONCATENATE($B5,"_",AD$4,"_",$C$85,"_",$C$84),Data_for_IC_trend_tables!$A$1:$G$49194,7,FALSE)*1000,"-")</f>
        <v>3.6743597683818501</v>
      </c>
      <c r="AE5" s="30">
        <f>IFERROR(VLOOKUP(CONCATENATE($B5,"_",AE$4,"_",$C$85,"_",$C$84),Data_for_IC_trend_tables!$A$1:$G$49194,7,FALSE)*1000,"-")</f>
        <v>3.82798573032745</v>
      </c>
      <c r="AF5" s="30">
        <f>IFERROR(VLOOKUP(CONCATENATE($B5,"_",AF$4,"_",$C$85,"_",$C$84),Data_for_IC_trend_tables!$A$1:$G$49194,7,FALSE)*1000,"-")</f>
        <v>2.6018120628436097</v>
      </c>
      <c r="AG5" s="30">
        <f>IFERROR(VLOOKUP(CONCATENATE($B5,"_",AG$4,"_",$C$85,"_",$C$84),Data_for_IC_trend_tables!$A$1:$G$49194,7,FALSE)*1000,"-")</f>
        <v>0.99453935185433795</v>
      </c>
      <c r="AH5" s="30">
        <f>IFERROR(VLOOKUP(CONCATENATE($B5,"_",AH$4,"_",$C$85,"_",$C$84),Data_for_IC_trend_tables!$A$1:$G$49194,7,FALSE)*1000,"-")</f>
        <v>1.39595099242552</v>
      </c>
      <c r="AI5" s="30">
        <f>IFERROR(VLOOKUP(CONCATENATE($B5,"_",AI$4,"_",$C$85,"_",$C$84),Data_for_IC_trend_tables!$A$1:$G$49194,7,FALSE)*1000,"-")</f>
        <v>0.78101189751804101</v>
      </c>
      <c r="AJ5" s="30">
        <f>IFERROR(VLOOKUP(CONCATENATE($B5,"_",AJ$4,"_",$C$85,"_",$C$84),Data_for_IC_trend_tables!$A$1:$G$49194,7,FALSE)*1000,"-")</f>
        <v>1.4968469625193999</v>
      </c>
      <c r="AK5" s="30">
        <f>IFERROR(VLOOKUP(CONCATENATE($B5,"_",AK$4,"_",$C$85,"_",$C$84),Data_for_IC_trend_tables!$A$1:$G$49194,7,FALSE)*1000,"-")</f>
        <v>0.62497931971878096</v>
      </c>
      <c r="AL5" s="30">
        <f>IFERROR(VLOOKUP(CONCATENATE($B5,"_",AL$4,"_",$C$85,"_",$C$84),Data_for_IC_trend_tables!$A$1:$G$49194,7,FALSE)*1000,"-")</f>
        <v>0.304433168862284</v>
      </c>
      <c r="AM5" s="30">
        <f>IFERROR(VLOOKUP(CONCATENATE($B5,"_",AM$4,"_",$C$85,"_",$C$84),Data_for_IC_trend_tables!$A$1:$G$49194,7,FALSE)*1000,"-")</f>
        <v>1.1386053604928301</v>
      </c>
      <c r="AN5" s="30">
        <f>IFERROR(VLOOKUP(CONCATENATE($B5,"_",AN$4,"_",$C$85,"_",$C$84),Data_for_IC_trend_tables!$A$1:$G$49194,7,FALSE)*1000,"-")</f>
        <v>0.224092265786907</v>
      </c>
      <c r="AO5" s="30">
        <f>IFERROR(VLOOKUP(CONCATENATE($B5,"_",AO$4,"_",$C$85,"_",$C$84),Data_for_IC_trend_tables!$A$1:$G$49194,7,FALSE)*1000,"-")</f>
        <v>0.33908186951670599</v>
      </c>
      <c r="AP5" s="30">
        <f>IFERROR(VLOOKUP(CONCATENATE($B5,"_",AP$4,"_",$C$85,"_",$C$84),Data_for_IC_trend_tables!$A$1:$G$49194,7,FALSE)*1000,"-")</f>
        <v>1.57615403879354</v>
      </c>
      <c r="AQ5" s="30">
        <f>IFERROR(VLOOKUP(CONCATENATE($B5,"_",AQ$4,"_",$C$85,"_",$C$84),Data_for_IC_trend_tables!$A$1:$G$49194,7,FALSE)*1000,"-")</f>
        <v>0.83193644271440903</v>
      </c>
      <c r="AR5" s="30">
        <f>IFERROR(VLOOKUP(CONCATENATE($B5,"_",AR$4,"_",$C$85,"_",$C$84),Data_for_IC_trend_tables!$A$1:$G$49194,7,FALSE)*1000,"-")</f>
        <v>0.73859513978014601</v>
      </c>
      <c r="AS5" s="30">
        <f>IFERROR(VLOOKUP(CONCATENATE($B5,"_",AS$4,"_",$C$85,"_",$C$84),Data_for_IC_trend_tables!$A$1:$G$49194,7,FALSE)*1000,"-")</f>
        <v>0.48078294248695802</v>
      </c>
      <c r="AT5" s="30">
        <f>IFERROR(VLOOKUP(CONCATENATE($B5,"_",AT$4,"_",$C$85,"_",$C$84),Data_for_IC_trend_tables!$A$1:$G$49194,7,FALSE)*1000,"-")</f>
        <v>0.263256862579619</v>
      </c>
      <c r="AU5" s="30">
        <f>IFERROR(VLOOKUP(CONCATENATE($B5,"_",AU$4,"_",$C$85,"_",$C$84),Data_for_IC_trend_tables!$A$1:$G$49194,7,FALSE)*1000,"-")</f>
        <v>0.31384793793218801</v>
      </c>
      <c r="AV5" s="30"/>
      <c r="AW5" s="30">
        <f>IFERROR(VLOOKUP(CONCATENATE($B5,"_",AW$4,"_",$C$85,"_",$C$84),Data_for_IC_trend_tables!$A$1:$G$49194,7,FALSE)*1000,"-")</f>
        <v>0.31384793793218801</v>
      </c>
      <c r="AX5" s="91"/>
      <c r="AY5" s="38" t="str">
        <f>IF(ISBLANK(AX5),"",IF(AW5="-",CONCATENATE("no data for ",$AW$4),IF(AZ5&gt;0,"No","Yes")))</f>
        <v/>
      </c>
      <c r="AZ5" s="58" t="str">
        <f>IFERROR(IF(AW5=0,"",(AW5-AX5)/AX5),"")</f>
        <v/>
      </c>
      <c r="BA5" s="86"/>
    </row>
    <row r="6" spans="2:53" s="3" customFormat="1" x14ac:dyDescent="0.2">
      <c r="B6" s="53" t="s">
        <v>131</v>
      </c>
      <c r="C6" s="55" t="s">
        <v>1</v>
      </c>
      <c r="D6" s="56"/>
      <c r="E6" s="30" t="str">
        <f>IFERROR(VLOOKUP(CONCATENATE($B6,"_",E$4,"_",$C$85,"_",$C$84),Data_for_IC_trend_tables!$A$1:$G$49194,7,FALSE)*1000,"-")</f>
        <v>-</v>
      </c>
      <c r="F6" s="30" t="str">
        <f>IFERROR(VLOOKUP(CONCATENATE($B6,"_",F$4,"_",$C$85,"_",$C$84),Data_for_IC_trend_tables!$A$1:$G$49194,7,FALSE)*1000,"-")</f>
        <v>-</v>
      </c>
      <c r="G6" s="30" t="str">
        <f>IFERROR(VLOOKUP(CONCATENATE($B6,"_",G$4,"_",$C$85,"_",$C$84),Data_for_IC_trend_tables!$A$1:$G$49194,7,FALSE)*1000,"-")</f>
        <v>-</v>
      </c>
      <c r="H6" s="30" t="str">
        <f>IFERROR(VLOOKUP(CONCATENATE($B6,"_",H$4,"_",$C$85,"_",$C$84),Data_for_IC_trend_tables!$A$1:$G$49194,7,FALSE)*1000,"-")</f>
        <v>-</v>
      </c>
      <c r="I6" s="30" t="str">
        <f>IFERROR(VLOOKUP(CONCATENATE($B6,"_",I$4,"_",$C$85,"_",$C$84),Data_for_IC_trend_tables!$A$1:$G$49194,7,FALSE)*1000,"-")</f>
        <v>-</v>
      </c>
      <c r="J6" s="30" t="str">
        <f>IFERROR(VLOOKUP(CONCATENATE($B6,"_",J$4,"_",$C$85,"_",$C$84),Data_for_IC_trend_tables!$A$1:$G$49194,7,FALSE)*1000,"-")</f>
        <v>-</v>
      </c>
      <c r="K6" s="30" t="str">
        <f>IFERROR(VLOOKUP(CONCATENATE($B6,"_",K$4,"_",$C$85,"_",$C$84),Data_for_IC_trend_tables!$A$1:$G$49194,7,FALSE)*1000,"-")</f>
        <v>-</v>
      </c>
      <c r="L6" s="30" t="str">
        <f>IFERROR(VLOOKUP(CONCATENATE($B6,"_",L$4,"_",$C$85,"_",$C$84),Data_for_IC_trend_tables!$A$1:$G$49194,7,FALSE)*1000,"-")</f>
        <v>-</v>
      </c>
      <c r="M6" s="30" t="str">
        <f>IFERROR(VLOOKUP(CONCATENATE($B6,"_",M$4,"_",$C$85,"_",$C$84),Data_for_IC_trend_tables!$A$1:$G$49194,7,FALSE)*1000,"-")</f>
        <v>-</v>
      </c>
      <c r="N6" s="30" t="str">
        <f>IFERROR(VLOOKUP(CONCATENATE($B6,"_",N$4,"_",$C$85,"_",$C$84),Data_for_IC_trend_tables!$A$1:$G$49194,7,FALSE)*1000,"-")</f>
        <v>-</v>
      </c>
      <c r="O6" s="30" t="str">
        <f>IFERROR(VLOOKUP(CONCATENATE($B6,"_",O$4,"_",$C$85,"_",$C$84),Data_for_IC_trend_tables!$A$1:$G$49194,7,FALSE)*1000,"-")</f>
        <v>-</v>
      </c>
      <c r="P6" s="30" t="str">
        <f>IFERROR(VLOOKUP(CONCATENATE($B6,"_",P$4,"_",$C$85,"_",$C$84),Data_for_IC_trend_tables!$A$1:$G$49194,7,FALSE)*1000,"-")</f>
        <v>-</v>
      </c>
      <c r="Q6" s="30" t="str">
        <f>IFERROR(VLOOKUP(CONCATENATE($B6,"_",Q$4,"_",$C$85,"_",$C$84),Data_for_IC_trend_tables!$A$1:$G$49194,7,FALSE)*1000,"-")</f>
        <v>-</v>
      </c>
      <c r="R6" s="30" t="str">
        <f>IFERROR(VLOOKUP(CONCATENATE($B6,"_",R$4,"_",$C$85,"_",$C$84),Data_for_IC_trend_tables!$A$1:$G$49194,7,FALSE)*1000,"-")</f>
        <v>-</v>
      </c>
      <c r="S6" s="30" t="str">
        <f>IFERROR(VLOOKUP(CONCATENATE($B6,"_",S$4,"_",$C$85,"_",$C$84),Data_for_IC_trend_tables!$A$1:$G$49194,7,FALSE)*1000,"-")</f>
        <v>-</v>
      </c>
      <c r="T6" s="30" t="str">
        <f>IFERROR(VLOOKUP(CONCATENATE($B6,"_",T$4,"_",$C$85,"_",$C$84),Data_for_IC_trend_tables!$A$1:$G$49194,7,FALSE)*1000,"-")</f>
        <v>-</v>
      </c>
      <c r="U6" s="30" t="str">
        <f>IFERROR(VLOOKUP(CONCATENATE($B6,"_",U$4,"_",$C$85,"_",$C$84),Data_for_IC_trend_tables!$A$1:$G$49194,7,FALSE)*1000,"-")</f>
        <v>-</v>
      </c>
      <c r="V6" s="30" t="str">
        <f>IFERROR(VLOOKUP(CONCATENATE($B6,"_",V$4,"_",$C$85,"_",$C$84),Data_for_IC_trend_tables!$A$1:$G$49194,7,FALSE)*1000,"-")</f>
        <v>-</v>
      </c>
      <c r="W6" s="30" t="str">
        <f>IFERROR(VLOOKUP(CONCATENATE($B6,"_",W$4,"_",$C$85,"_",$C$84),Data_for_IC_trend_tables!$A$1:$G$49194,7,FALSE)*1000,"-")</f>
        <v>-</v>
      </c>
      <c r="X6" s="30" t="str">
        <f>IFERROR(VLOOKUP(CONCATENATE($B6,"_",X$4,"_",$C$85,"_",$C$84),Data_for_IC_trend_tables!$A$1:$G$49194,7,FALSE)*1000,"-")</f>
        <v>-</v>
      </c>
      <c r="Y6" s="30" t="str">
        <f>IFERROR(VLOOKUP(CONCATENATE($B6,"_",Y$4,"_",$C$85,"_",$C$84),Data_for_IC_trend_tables!$A$1:$G$49194,7,FALSE)*1000,"-")</f>
        <v>-</v>
      </c>
      <c r="Z6" s="30" t="str">
        <f>IFERROR(VLOOKUP(CONCATENATE($B6,"_",Z$4,"_",$C$85,"_",$C$84),Data_for_IC_trend_tables!$A$1:$G$49194,7,FALSE)*1000,"-")</f>
        <v>-</v>
      </c>
      <c r="AA6" s="30" t="str">
        <f>IFERROR(VLOOKUP(CONCATENATE($B6,"_",AA$4,"_",$C$85,"_",$C$84),Data_for_IC_trend_tables!$A$1:$G$49194,7,FALSE)*1000,"-")</f>
        <v>-</v>
      </c>
      <c r="AB6" s="30" t="str">
        <f>IFERROR(VLOOKUP(CONCATENATE($B6,"_",AB$4,"_",$C$85,"_",$C$84),Data_for_IC_trend_tables!$A$1:$G$49194,7,FALSE)*1000,"-")</f>
        <v>-</v>
      </c>
      <c r="AC6" s="30" t="str">
        <f>IFERROR(VLOOKUP(CONCATENATE($B6,"_",AC$4,"_",$C$85,"_",$C$84),Data_for_IC_trend_tables!$A$1:$G$49194,7,FALSE)*1000,"-")</f>
        <v>-</v>
      </c>
      <c r="AD6" s="30" t="str">
        <f>IFERROR(VLOOKUP(CONCATENATE($B6,"_",AD$4,"_",$C$85,"_",$C$84),Data_for_IC_trend_tables!$A$1:$G$49194,7,FALSE)*1000,"-")</f>
        <v>-</v>
      </c>
      <c r="AE6" s="30" t="str">
        <f>IFERROR(VLOOKUP(CONCATENATE($B6,"_",AE$4,"_",$C$85,"_",$C$84),Data_for_IC_trend_tables!$A$1:$G$49194,7,FALSE)*1000,"-")</f>
        <v>-</v>
      </c>
      <c r="AF6" s="30">
        <f>IFERROR(VLOOKUP(CONCATENATE($B6,"_",AF$4,"_",$C$85,"_",$C$84),Data_for_IC_trend_tables!$A$1:$G$49194,7,FALSE)*1000,"-")</f>
        <v>0.20904314482758599</v>
      </c>
      <c r="AG6" s="30" t="str">
        <f>IFERROR(VLOOKUP(CONCATENATE($B6,"_",AG$4,"_",$C$85,"_",$C$84),Data_for_IC_trend_tables!$A$1:$G$49194,7,FALSE)*1000,"-")</f>
        <v>-</v>
      </c>
      <c r="AH6" s="30" t="str">
        <f>IFERROR(VLOOKUP(CONCATENATE($B6,"_",AH$4,"_",$C$85,"_",$C$84),Data_for_IC_trend_tables!$A$1:$G$49194,7,FALSE)*1000,"-")</f>
        <v>-</v>
      </c>
      <c r="AI6" s="30" t="str">
        <f>IFERROR(VLOOKUP(CONCATENATE($B6,"_",AI$4,"_",$C$85,"_",$C$84),Data_for_IC_trend_tables!$A$1:$G$49194,7,FALSE)*1000,"-")</f>
        <v>-</v>
      </c>
      <c r="AJ6" s="30" t="str">
        <f>IFERROR(VLOOKUP(CONCATENATE($B6,"_",AJ$4,"_",$C$85,"_",$C$84),Data_for_IC_trend_tables!$A$1:$G$49194,7,FALSE)*1000,"-")</f>
        <v>-</v>
      </c>
      <c r="AK6" s="30" t="str">
        <f>IFERROR(VLOOKUP(CONCATENATE($B6,"_",AK$4,"_",$C$85,"_",$C$84),Data_for_IC_trend_tables!$A$1:$G$49194,7,FALSE)*1000,"-")</f>
        <v>-</v>
      </c>
      <c r="AL6" s="30" t="str">
        <f>IFERROR(VLOOKUP(CONCATENATE($B6,"_",AL$4,"_",$C$85,"_",$C$84),Data_for_IC_trend_tables!$A$1:$G$49194,7,FALSE)*1000,"-")</f>
        <v>-</v>
      </c>
      <c r="AM6" s="30">
        <f>IFERROR(VLOOKUP(CONCATENATE($B6,"_",AM$4,"_",$C$85,"_",$C$84),Data_for_IC_trend_tables!$A$1:$G$49194,7,FALSE)*1000,"-")</f>
        <v>4.4068026819923407E-3</v>
      </c>
      <c r="AN6" s="30" t="str">
        <f>IFERROR(VLOOKUP(CONCATENATE($B6,"_",AN$4,"_",$C$85,"_",$C$84),Data_for_IC_trend_tables!$A$1:$G$49194,7,FALSE)*1000,"-")</f>
        <v>-</v>
      </c>
      <c r="AO6" s="30">
        <f>IFERROR(VLOOKUP(CONCATENATE($B6,"_",AO$4,"_",$C$85,"_",$C$84),Data_for_IC_trend_tables!$A$1:$G$49194,7,FALSE)*1000,"-")</f>
        <v>6.0000000000000001E-3</v>
      </c>
      <c r="AP6" s="30">
        <f>IFERROR(VLOOKUP(CONCATENATE($B6,"_",AP$4,"_",$C$85,"_",$C$84),Data_for_IC_trend_tables!$A$1:$G$49194,7,FALSE)*1000,"-")</f>
        <v>1.80836325E-5</v>
      </c>
      <c r="AQ6" s="30">
        <f>IFERROR(VLOOKUP(CONCATENATE($B6,"_",AQ$4,"_",$C$85,"_",$C$84),Data_for_IC_trend_tables!$A$1:$G$49194,7,FALSE)*1000,"-")</f>
        <v>1.2894205103992E-2</v>
      </c>
      <c r="AR6" s="30">
        <f>IFERROR(VLOOKUP(CONCATENATE($B6,"_",AR$4,"_",$C$85,"_",$C$84),Data_for_IC_trend_tables!$A$1:$G$49194,7,FALSE)*1000,"-")</f>
        <v>4.4482840496460001E-2</v>
      </c>
      <c r="AS6" s="30">
        <f>IFERROR(VLOOKUP(CONCATENATE($B6,"_",AS$4,"_",$C$85,"_",$C$84),Data_for_IC_trend_tables!$A$1:$G$49194,7,FALSE)*1000,"-")</f>
        <v>3.969440008722E-2</v>
      </c>
      <c r="AT6" s="30">
        <f>IFERROR(VLOOKUP(CONCATENATE($B6,"_",AT$4,"_",$C$85,"_",$C$84),Data_for_IC_trend_tables!$A$1:$G$49194,7,FALSE)*1000,"-")</f>
        <v>4.4485577286299996E-2</v>
      </c>
      <c r="AU6" s="30">
        <f>IFERROR(VLOOKUP(CONCATENATE($B6,"_",AU$4,"_",$C$85,"_",$C$84),Data_for_IC_trend_tables!$A$1:$G$49194,7,FALSE)*1000,"-")</f>
        <v>6.6427848771839992E-2</v>
      </c>
      <c r="AV6" s="30"/>
      <c r="AW6" s="30">
        <f>IFERROR(VLOOKUP(CONCATENATE($B6,"_",AW$4,"_",$C$85,"_",$C$84),Data_for_IC_trend_tables!$A$1:$G$49194,7,FALSE)*1000,"-")</f>
        <v>6.6427848771839992E-2</v>
      </c>
      <c r="AX6" s="91"/>
      <c r="AY6" s="38" t="str">
        <f t="shared" ref="AY6:AY52" si="0">IF(ISBLANK(AX6),"",IF(AW6="-",CONCATENATE("no data for ",$AW$4),IF(AZ6&gt;0,"No","Yes")))</f>
        <v/>
      </c>
      <c r="AZ6" s="58" t="str">
        <f t="shared" ref="AZ6:AZ52" si="1">IFERROR(IF(AW6=0,"",(AW6-AX6)/AX6),"")</f>
        <v/>
      </c>
      <c r="BA6" s="86"/>
    </row>
    <row r="7" spans="2:53" s="3" customFormat="1" x14ac:dyDescent="0.2">
      <c r="B7" s="53" t="s">
        <v>133</v>
      </c>
      <c r="C7" s="71" t="s">
        <v>2</v>
      </c>
      <c r="D7" s="69">
        <v>1985</v>
      </c>
      <c r="E7" s="30" t="str">
        <f>IFERROR(VLOOKUP(CONCATENATE($B7,"_",E$4,"_",$C$85,"_",$C$84),Data_for_IC_trend_tables!$A$1:$G$49194,7,FALSE)*1000,"-")</f>
        <v>-</v>
      </c>
      <c r="F7" s="30" t="str">
        <f>IFERROR(VLOOKUP(CONCATENATE($B7,"_",F$4,"_",$C$85,"_",$C$84),Data_for_IC_trend_tables!$A$1:$G$49194,7,FALSE)*1000,"-")</f>
        <v>-</v>
      </c>
      <c r="G7" s="30" t="str">
        <f>IFERROR(VLOOKUP(CONCATENATE($B7,"_",G$4,"_",$C$85,"_",$C$84),Data_for_IC_trend_tables!$A$1:$G$49194,7,FALSE)*1000,"-")</f>
        <v>-</v>
      </c>
      <c r="H7" s="30" t="str">
        <f>IFERROR(VLOOKUP(CONCATENATE($B7,"_",H$4,"_",$C$85,"_",$C$84),Data_for_IC_trend_tables!$A$1:$G$49194,7,FALSE)*1000,"-")</f>
        <v>-</v>
      </c>
      <c r="I7" s="30" t="str">
        <f>IFERROR(VLOOKUP(CONCATENATE($B7,"_",I$4,"_",$C$85,"_",$C$84),Data_for_IC_trend_tables!$A$1:$G$49194,7,FALSE)*1000,"-")</f>
        <v>-</v>
      </c>
      <c r="J7" s="30">
        <f>IFERROR(VLOOKUP(CONCATENATE($B7,"_",J$4,"_",$C$85,"_",$C$84),Data_for_IC_trend_tables!$A$1:$G$49194,7,FALSE)*1000,"-")</f>
        <v>3.1012518369532298</v>
      </c>
      <c r="K7" s="30">
        <f>IFERROR(VLOOKUP(CONCATENATE($B7,"_",K$4,"_",$C$85,"_",$C$84),Data_for_IC_trend_tables!$A$1:$G$49194,7,FALSE)*1000,"-")</f>
        <v>2.6926375527765098</v>
      </c>
      <c r="L7" s="30">
        <f>IFERROR(VLOOKUP(CONCATENATE($B7,"_",L$4,"_",$C$85,"_",$C$84),Data_for_IC_trend_tables!$A$1:$G$49194,7,FALSE)*1000,"-")</f>
        <v>2.2068751702453602</v>
      </c>
      <c r="M7" s="30">
        <f>IFERROR(VLOOKUP(CONCATENATE($B7,"_",M$4,"_",$C$85,"_",$C$84),Data_for_IC_trend_tables!$A$1:$G$49194,7,FALSE)*1000,"-")</f>
        <v>1.93179416217736</v>
      </c>
      <c r="N7" s="30">
        <f>IFERROR(VLOOKUP(CONCATENATE($B7,"_",N$4,"_",$C$85,"_",$C$84),Data_for_IC_trend_tables!$A$1:$G$49194,7,FALSE)*1000,"-")</f>
        <v>1.7393652085139499</v>
      </c>
      <c r="O7" s="30">
        <f>IFERROR(VLOOKUP(CONCATENATE($B7,"_",O$4,"_",$C$85,"_",$C$84),Data_for_IC_trend_tables!$A$1:$G$49194,7,FALSE)*1000,"-")</f>
        <v>1.75648749968026</v>
      </c>
      <c r="P7" s="30">
        <f>IFERROR(VLOOKUP(CONCATENATE($B7,"_",P$4,"_",$C$85,"_",$C$84),Data_for_IC_trend_tables!$A$1:$G$49194,7,FALSE)*1000,"-")</f>
        <v>1.6624458853268198</v>
      </c>
      <c r="Q7" s="30">
        <f>IFERROR(VLOOKUP(CONCATENATE($B7,"_",Q$4,"_",$C$85,"_",$C$84),Data_for_IC_trend_tables!$A$1:$G$49194,7,FALSE)*1000,"-")</f>
        <v>1.38306743129106</v>
      </c>
      <c r="R7" s="30">
        <f>IFERROR(VLOOKUP(CONCATENATE($B7,"_",R$4,"_",$C$85,"_",$C$84),Data_for_IC_trend_tables!$A$1:$G$49194,7,FALSE)*1000,"-")</f>
        <v>1.2475504953051302</v>
      </c>
      <c r="S7" s="30">
        <f>IFERROR(VLOOKUP(CONCATENATE($B7,"_",S$4,"_",$C$85,"_",$C$84),Data_for_IC_trend_tables!$A$1:$G$49194,7,FALSE)*1000,"-")</f>
        <v>1.15152340077686</v>
      </c>
      <c r="T7" s="30">
        <f>IFERROR(VLOOKUP(CONCATENATE($B7,"_",T$4,"_",$C$85,"_",$C$84),Data_for_IC_trend_tables!$A$1:$G$49194,7,FALSE)*1000,"-")</f>
        <v>1.10958220391289</v>
      </c>
      <c r="U7" s="30">
        <f>IFERROR(VLOOKUP(CONCATENATE($B7,"_",U$4,"_",$C$85,"_",$C$84),Data_for_IC_trend_tables!$A$1:$G$49194,7,FALSE)*1000,"-")</f>
        <v>1.0942215925063699</v>
      </c>
      <c r="V7" s="30">
        <f>IFERROR(VLOOKUP(CONCATENATE($B7,"_",V$4,"_",$C$85,"_",$C$84),Data_for_IC_trend_tables!$A$1:$G$49194,7,FALSE)*1000,"-")</f>
        <v>1.0585308621868199</v>
      </c>
      <c r="W7" s="30">
        <f>IFERROR(VLOOKUP(CONCATENATE($B7,"_",W$4,"_",$C$85,"_",$C$84),Data_for_IC_trend_tables!$A$1:$G$49194,7,FALSE)*1000,"-")</f>
        <v>1.01009900500952</v>
      </c>
      <c r="X7" s="30">
        <f>IFERROR(VLOOKUP(CONCATENATE($B7,"_",X$4,"_",$C$85,"_",$C$84),Data_for_IC_trend_tables!$A$1:$G$49194,7,FALSE)*1000,"-")</f>
        <v>1.04605420862497</v>
      </c>
      <c r="Y7" s="30">
        <f>IFERROR(VLOOKUP(CONCATENATE($B7,"_",Y$4,"_",$C$85,"_",$C$84),Data_for_IC_trend_tables!$A$1:$G$49194,7,FALSE)*1000,"-")</f>
        <v>1.0279633632840299</v>
      </c>
      <c r="Z7" s="30">
        <f>IFERROR(VLOOKUP(CONCATENATE($B7,"_",Z$4,"_",$C$85,"_",$C$84),Data_for_IC_trend_tables!$A$1:$G$49194,7,FALSE)*1000,"-")</f>
        <v>1.0425875245269101</v>
      </c>
      <c r="AA7" s="30">
        <f>IFERROR(VLOOKUP(CONCATENATE($B7,"_",AA$4,"_",$C$85,"_",$C$84),Data_for_IC_trend_tables!$A$1:$G$49194,7,FALSE)*1000,"-")</f>
        <v>1.0315569326946499</v>
      </c>
      <c r="AB7" s="30">
        <f>IFERROR(VLOOKUP(CONCATENATE($B7,"_",AB$4,"_",$C$85,"_",$C$84),Data_for_IC_trend_tables!$A$1:$G$49194,7,FALSE)*1000,"-")</f>
        <v>1.0506060607341099</v>
      </c>
      <c r="AC7" s="30">
        <f>IFERROR(VLOOKUP(CONCATENATE($B7,"_",AC$4,"_",$C$85,"_",$C$84),Data_for_IC_trend_tables!$A$1:$G$49194,7,FALSE)*1000,"-")</f>
        <v>1.0496145363485201</v>
      </c>
      <c r="AD7" s="30">
        <f>IFERROR(VLOOKUP(CONCATENATE($B7,"_",AD$4,"_",$C$85,"_",$C$84),Data_for_IC_trend_tables!$A$1:$G$49194,7,FALSE)*1000,"-")</f>
        <v>1.0932546143775099</v>
      </c>
      <c r="AE7" s="30">
        <f>IFERROR(VLOOKUP(CONCATENATE($B7,"_",AE$4,"_",$C$85,"_",$C$84),Data_for_IC_trend_tables!$A$1:$G$49194,7,FALSE)*1000,"-")</f>
        <v>1.1317438272286502</v>
      </c>
      <c r="AF7" s="30">
        <f>IFERROR(VLOOKUP(CONCATENATE($B7,"_",AF$4,"_",$C$85,"_",$C$84),Data_for_IC_trend_tables!$A$1:$G$49194,7,FALSE)*1000,"-")</f>
        <v>0.8988899800324559</v>
      </c>
      <c r="AG7" s="30">
        <f>IFERROR(VLOOKUP(CONCATENATE($B7,"_",AG$4,"_",$C$85,"_",$C$84),Data_for_IC_trend_tables!$A$1:$G$49194,7,FALSE)*1000,"-")</f>
        <v>0.89471439070416803</v>
      </c>
      <c r="AH7" s="30">
        <f>IFERROR(VLOOKUP(CONCATENATE($B7,"_",AH$4,"_",$C$85,"_",$C$84),Data_for_IC_trend_tables!$A$1:$G$49194,7,FALSE)*1000,"-")</f>
        <v>0.88553165014917501</v>
      </c>
      <c r="AI7" s="30">
        <f>IFERROR(VLOOKUP(CONCATENATE($B7,"_",AI$4,"_",$C$85,"_",$C$84),Data_for_IC_trend_tables!$A$1:$G$49194,7,FALSE)*1000,"-")</f>
        <v>0.95997478286218096</v>
      </c>
      <c r="AJ7" s="30">
        <f>IFERROR(VLOOKUP(CONCATENATE($B7,"_",AJ$4,"_",$C$85,"_",$C$84),Data_for_IC_trend_tables!$A$1:$G$49194,7,FALSE)*1000,"-")</f>
        <v>0.94025916678014609</v>
      </c>
      <c r="AK7" s="30">
        <f>IFERROR(VLOOKUP(CONCATENATE($B7,"_",AK$4,"_",$C$85,"_",$C$84),Data_for_IC_trend_tables!$A$1:$G$49194,7,FALSE)*1000,"-")</f>
        <v>0.96049399747639208</v>
      </c>
      <c r="AL7" s="30">
        <f>IFERROR(VLOOKUP(CONCATENATE($B7,"_",AL$4,"_",$C$85,"_",$C$84),Data_for_IC_trend_tables!$A$1:$G$49194,7,FALSE)*1000,"-")</f>
        <v>0.97633548645363</v>
      </c>
      <c r="AM7" s="30">
        <f>IFERROR(VLOOKUP(CONCATENATE($B7,"_",AM$4,"_",$C$85,"_",$C$84),Data_for_IC_trend_tables!$A$1:$G$49194,7,FALSE)*1000,"-")</f>
        <v>0.90828617542962109</v>
      </c>
      <c r="AN7" s="30">
        <f>IFERROR(VLOOKUP(CONCATENATE($B7,"_",AN$4,"_",$C$85,"_",$C$84),Data_for_IC_trend_tables!$A$1:$G$49194,7,FALSE)*1000,"-")</f>
        <v>0.942906020636753</v>
      </c>
      <c r="AO7" s="30">
        <f>IFERROR(VLOOKUP(CONCATENATE($B7,"_",AO$4,"_",$C$85,"_",$C$84),Data_for_IC_trend_tables!$A$1:$G$49194,7,FALSE)*1000,"-")</f>
        <v>0.92464442782121503</v>
      </c>
      <c r="AP7" s="30">
        <f>IFERROR(VLOOKUP(CONCATENATE($B7,"_",AP$4,"_",$C$85,"_",$C$84),Data_for_IC_trend_tables!$A$1:$G$49194,7,FALSE)*1000,"-")</f>
        <v>0.94045593036117692</v>
      </c>
      <c r="AQ7" s="30">
        <f>IFERROR(VLOOKUP(CONCATENATE($B7,"_",AQ$4,"_",$C$85,"_",$C$84),Data_for_IC_trend_tables!$A$1:$G$49194,7,FALSE)*1000,"-")</f>
        <v>0.89977364833260198</v>
      </c>
      <c r="AR7" s="30">
        <f>IFERROR(VLOOKUP(CONCATENATE($B7,"_",AR$4,"_",$C$85,"_",$C$84),Data_for_IC_trend_tables!$A$1:$G$49194,7,FALSE)*1000,"-")</f>
        <v>0.88222730191093501</v>
      </c>
      <c r="AS7" s="30">
        <f>IFERROR(VLOOKUP(CONCATENATE($B7,"_",AS$4,"_",$C$85,"_",$C$84),Data_for_IC_trend_tables!$A$1:$G$49194,7,FALSE)*1000,"-")</f>
        <v>0.86417196177842903</v>
      </c>
      <c r="AT7" s="30">
        <f>IFERROR(VLOOKUP(CONCATENATE($B7,"_",AT$4,"_",$C$85,"_",$C$84),Data_for_IC_trend_tables!$A$1:$G$49194,7,FALSE)*1000,"-")</f>
        <v>0.94311544460947594</v>
      </c>
      <c r="AU7" s="30">
        <f>IFERROR(VLOOKUP(CONCATENATE($B7,"_",AU$4,"_",$C$85,"_",$C$84),Data_for_IC_trend_tables!$A$1:$G$49194,7,FALSE)*1000,"-")</f>
        <v>0.89359836722733699</v>
      </c>
      <c r="AV7" s="30"/>
      <c r="AW7" s="30">
        <f>IFERROR(VLOOKUP(CONCATENATE($B7,"_",AW$4,"_",$C$85,"_",$C$84),Data_for_IC_trend_tables!$A$1:$G$49194,7,FALSE)*1000,"-")</f>
        <v>0.89359836722733699</v>
      </c>
      <c r="AX7" s="91">
        <f>J7</f>
        <v>3.1012518369532298</v>
      </c>
      <c r="AY7" s="38" t="str">
        <f t="shared" si="0"/>
        <v>Yes</v>
      </c>
      <c r="AZ7" s="58">
        <f t="shared" si="1"/>
        <v>-0.71185881888739588</v>
      </c>
      <c r="BA7" s="32" t="s">
        <v>76</v>
      </c>
    </row>
    <row r="8" spans="2:53" s="3" customFormat="1" x14ac:dyDescent="0.2">
      <c r="B8" s="53" t="s">
        <v>135</v>
      </c>
      <c r="C8" s="71" t="s">
        <v>88</v>
      </c>
      <c r="D8" s="56"/>
      <c r="E8" s="30" t="str">
        <f>IFERROR(VLOOKUP(CONCATENATE($B8,"_",E$4,"_",$C$85,"_",$C$84),Data_for_IC_trend_tables!$A$1:$G$49194,7,FALSE)*1000,"-")</f>
        <v>-</v>
      </c>
      <c r="F8" s="30" t="str">
        <f>IFERROR(VLOOKUP(CONCATENATE($B8,"_",F$4,"_",$C$85,"_",$C$84),Data_for_IC_trend_tables!$A$1:$G$49194,7,FALSE)*1000,"-")</f>
        <v>-</v>
      </c>
      <c r="G8" s="30" t="str">
        <f>IFERROR(VLOOKUP(CONCATENATE($B8,"_",G$4,"_",$C$85,"_",$C$84),Data_for_IC_trend_tables!$A$1:$G$49194,7,FALSE)*1000,"-")</f>
        <v>-</v>
      </c>
      <c r="H8" s="30" t="str">
        <f>IFERROR(VLOOKUP(CONCATENATE($B8,"_",H$4,"_",$C$85,"_",$C$84),Data_for_IC_trend_tables!$A$1:$G$49194,7,FALSE)*1000,"-")</f>
        <v>-</v>
      </c>
      <c r="I8" s="30" t="str">
        <f>IFERROR(VLOOKUP(CONCATENATE($B8,"_",I$4,"_",$C$85,"_",$C$84),Data_for_IC_trend_tables!$A$1:$G$49194,7,FALSE)*1000,"-")</f>
        <v>-</v>
      </c>
      <c r="J8" s="30" t="str">
        <f>IFERROR(VLOOKUP(CONCATENATE($B8,"_",J$4,"_",$C$85,"_",$C$84),Data_for_IC_trend_tables!$A$1:$G$49194,7,FALSE)*1000,"-")</f>
        <v>-</v>
      </c>
      <c r="K8" s="30" t="str">
        <f>IFERROR(VLOOKUP(CONCATENATE($B8,"_",K$4,"_",$C$85,"_",$C$84),Data_for_IC_trend_tables!$A$1:$G$49194,7,FALSE)*1000,"-")</f>
        <v>-</v>
      </c>
      <c r="L8" s="30" t="str">
        <f>IFERROR(VLOOKUP(CONCATENATE($B8,"_",L$4,"_",$C$85,"_",$C$84),Data_for_IC_trend_tables!$A$1:$G$49194,7,FALSE)*1000,"-")</f>
        <v>-</v>
      </c>
      <c r="M8" s="30" t="str">
        <f>IFERROR(VLOOKUP(CONCATENATE($B8,"_",M$4,"_",$C$85,"_",$C$84),Data_for_IC_trend_tables!$A$1:$G$49194,7,FALSE)*1000,"-")</f>
        <v>-</v>
      </c>
      <c r="N8" s="30" t="str">
        <f>IFERROR(VLOOKUP(CONCATENATE($B8,"_",N$4,"_",$C$85,"_",$C$84),Data_for_IC_trend_tables!$A$1:$G$49194,7,FALSE)*1000,"-")</f>
        <v>-</v>
      </c>
      <c r="O8" s="30">
        <f>IFERROR(VLOOKUP(CONCATENATE($B8,"_",O$4,"_",$C$85,"_",$C$84),Data_for_IC_trend_tables!$A$1:$G$49194,7,FALSE)*1000,"-")</f>
        <v>5.756E-2</v>
      </c>
      <c r="P8" s="30">
        <f>IFERROR(VLOOKUP(CONCATENATE($B8,"_",P$4,"_",$C$85,"_",$C$84),Data_for_IC_trend_tables!$A$1:$G$49194,7,FALSE)*1000,"-")</f>
        <v>5.4192999999999998E-2</v>
      </c>
      <c r="Q8" s="30">
        <f>IFERROR(VLOOKUP(CONCATENATE($B8,"_",Q$4,"_",$C$85,"_",$C$84),Data_for_IC_trend_tables!$A$1:$G$49194,7,FALSE)*1000,"-")</f>
        <v>5.0986000000000004E-2</v>
      </c>
      <c r="R8" s="30">
        <f>IFERROR(VLOOKUP(CONCATENATE($B8,"_",R$4,"_",$C$85,"_",$C$84),Data_for_IC_trend_tables!$A$1:$G$49194,7,FALSE)*1000,"-")</f>
        <v>4.7358000000000004E-2</v>
      </c>
      <c r="S8" s="30">
        <f>IFERROR(VLOOKUP(CONCATENATE($B8,"_",S$4,"_",$C$85,"_",$C$84),Data_for_IC_trend_tables!$A$1:$G$49194,7,FALSE)*1000,"-")</f>
        <v>4.3989999999999994E-2</v>
      </c>
      <c r="T8" s="30">
        <f>IFERROR(VLOOKUP(CONCATENATE($B8,"_",T$4,"_",$C$85,"_",$C$84),Data_for_IC_trend_tables!$A$1:$G$49194,7,FALSE)*1000,"-")</f>
        <v>4.2141000000000005E-2</v>
      </c>
      <c r="U8" s="30">
        <f>IFERROR(VLOOKUP(CONCATENATE($B8,"_",U$4,"_",$C$85,"_",$C$84),Data_for_IC_trend_tables!$A$1:$G$49194,7,FALSE)*1000,"-")</f>
        <v>4.1860000000000001E-2</v>
      </c>
      <c r="V8" s="30">
        <f>IFERROR(VLOOKUP(CONCATENATE($B8,"_",V$4,"_",$C$85,"_",$C$84),Data_for_IC_trend_tables!$A$1:$G$49194,7,FALSE)*1000,"-")</f>
        <v>4.1727E-2</v>
      </c>
      <c r="W8" s="30">
        <f>IFERROR(VLOOKUP(CONCATENATE($B8,"_",W$4,"_",$C$85,"_",$C$84),Data_for_IC_trend_tables!$A$1:$G$49194,7,FALSE)*1000,"-")</f>
        <v>5.2549999999999999E-2</v>
      </c>
      <c r="X8" s="30">
        <f>IFERROR(VLOOKUP(CONCATENATE($B8,"_",X$4,"_",$C$85,"_",$C$84),Data_for_IC_trend_tables!$A$1:$G$49194,7,FALSE)*1000,"-")</f>
        <v>6.3513E-2</v>
      </c>
      <c r="Y8" s="30">
        <f>IFERROR(VLOOKUP(CONCATENATE($B8,"_",Y$4,"_",$C$85,"_",$C$84),Data_for_IC_trend_tables!$A$1:$G$49194,7,FALSE)*1000,"-")</f>
        <v>6.4508302000000003E-2</v>
      </c>
      <c r="Z8" s="30">
        <f>IFERROR(VLOOKUP(CONCATENATE($B8,"_",Z$4,"_",$C$85,"_",$C$84),Data_for_IC_trend_tables!$A$1:$G$49194,7,FALSE)*1000,"-")</f>
        <v>6.8595220999999998E-2</v>
      </c>
      <c r="AA8" s="30">
        <f>IFERROR(VLOOKUP(CONCATENATE($B8,"_",AA$4,"_",$C$85,"_",$C$84),Data_for_IC_trend_tables!$A$1:$G$49194,7,FALSE)*1000,"-")</f>
        <v>7.0545593999999989E-2</v>
      </c>
      <c r="AB8" s="30">
        <f>IFERROR(VLOOKUP(CONCATENATE($B8,"_",AB$4,"_",$C$85,"_",$C$84),Data_for_IC_trend_tables!$A$1:$G$49194,7,FALSE)*1000,"-")</f>
        <v>7.0778696000000002E-2</v>
      </c>
      <c r="AC8" s="30">
        <f>IFERROR(VLOOKUP(CONCATENATE($B8,"_",AC$4,"_",$C$85,"_",$C$84),Data_for_IC_trend_tables!$A$1:$G$49194,7,FALSE)*1000,"-")</f>
        <v>7.1582233999999995E-2</v>
      </c>
      <c r="AD8" s="30">
        <f>IFERROR(VLOOKUP(CONCATENATE($B8,"_",AD$4,"_",$C$85,"_",$C$84),Data_for_IC_trend_tables!$A$1:$G$49194,7,FALSE)*1000,"-")</f>
        <v>0.10229175</v>
      </c>
      <c r="AE8" s="30">
        <f>IFERROR(VLOOKUP(CONCATENATE($B8,"_",AE$4,"_",$C$85,"_",$C$84),Data_for_IC_trend_tables!$A$1:$G$49194,7,FALSE)*1000,"-")</f>
        <v>0.148580341</v>
      </c>
      <c r="AF8" s="30">
        <f>IFERROR(VLOOKUP(CONCATENATE($B8,"_",AF$4,"_",$C$85,"_",$C$84),Data_for_IC_trend_tables!$A$1:$G$49194,7,FALSE)*1000,"-")</f>
        <v>0.32708846000000003</v>
      </c>
      <c r="AG8" s="30">
        <f>IFERROR(VLOOKUP(CONCATENATE($B8,"_",AG$4,"_",$C$85,"_",$C$84),Data_for_IC_trend_tables!$A$1:$G$49194,7,FALSE)*1000,"-")</f>
        <v>0.33143576199999997</v>
      </c>
      <c r="AH8" s="30">
        <f>IFERROR(VLOOKUP(CONCATENATE($B8,"_",AH$4,"_",$C$85,"_",$C$84),Data_for_IC_trend_tables!$A$1:$G$49194,7,FALSE)*1000,"-")</f>
        <v>0.33418176199999999</v>
      </c>
      <c r="AI8" s="30">
        <f>IFERROR(VLOOKUP(CONCATENATE($B8,"_",AI$4,"_",$C$85,"_",$C$84),Data_for_IC_trend_tables!$A$1:$G$49194,7,FALSE)*1000,"-")</f>
        <v>0.37370578700000001</v>
      </c>
      <c r="AJ8" s="30">
        <f>IFERROR(VLOOKUP(CONCATENATE($B8,"_",AJ$4,"_",$C$85,"_",$C$84),Data_for_IC_trend_tables!$A$1:$G$49194,7,FALSE)*1000,"-")</f>
        <v>0.35975736999999997</v>
      </c>
      <c r="AK8" s="30">
        <f>IFERROR(VLOOKUP(CONCATENATE($B8,"_",AK$4,"_",$C$85,"_",$C$84),Data_for_IC_trend_tables!$A$1:$G$49194,7,FALSE)*1000,"-")</f>
        <v>0.35109710399999999</v>
      </c>
      <c r="AL8" s="30">
        <f>IFERROR(VLOOKUP(CONCATENATE($B8,"_",AL$4,"_",$C$85,"_",$C$84),Data_for_IC_trend_tables!$A$1:$G$49194,7,FALSE)*1000,"-")</f>
        <v>0.34512105379999997</v>
      </c>
      <c r="AM8" s="30">
        <f>IFERROR(VLOOKUP(CONCATENATE($B8,"_",AM$4,"_",$C$85,"_",$C$84),Data_for_IC_trend_tables!$A$1:$G$49194,7,FALSE)*1000,"-")</f>
        <v>0.3169776708</v>
      </c>
      <c r="AN8" s="30">
        <f>IFERROR(VLOOKUP(CONCATENATE($B8,"_",AN$4,"_",$C$85,"_",$C$84),Data_for_IC_trend_tables!$A$1:$G$49194,7,FALSE)*1000,"-")</f>
        <v>0.30942088721</v>
      </c>
      <c r="AO8" s="30">
        <f>IFERROR(VLOOKUP(CONCATENATE($B8,"_",AO$4,"_",$C$85,"_",$C$84),Data_for_IC_trend_tables!$A$1:$G$49194,7,FALSE)*1000,"-")</f>
        <v>0.23818260709</v>
      </c>
      <c r="AP8" s="30">
        <f>IFERROR(VLOOKUP(CONCATENATE($B8,"_",AP$4,"_",$C$85,"_",$C$84),Data_for_IC_trend_tables!$A$1:$G$49194,7,FALSE)*1000,"-")</f>
        <v>0.22886499690000001</v>
      </c>
      <c r="AQ8" s="30">
        <f>IFERROR(VLOOKUP(CONCATENATE($B8,"_",AQ$4,"_",$C$85,"_",$C$84),Data_for_IC_trend_tables!$A$1:$G$49194,7,FALSE)*1000,"-")</f>
        <v>0.22581796379999999</v>
      </c>
      <c r="AR8" s="30">
        <f>IFERROR(VLOOKUP(CONCATENATE($B8,"_",AR$4,"_",$C$85,"_",$C$84),Data_for_IC_trend_tables!$A$1:$G$49194,7,FALSE)*1000,"-")</f>
        <v>0.22283534799999999</v>
      </c>
      <c r="AS8" s="30">
        <f>IFERROR(VLOOKUP(CONCATENATE($B8,"_",AS$4,"_",$C$85,"_",$C$84),Data_for_IC_trend_tables!$A$1:$G$49194,7,FALSE)*1000,"-")</f>
        <v>0.2005855118</v>
      </c>
      <c r="AT8" s="30">
        <f>IFERROR(VLOOKUP(CONCATENATE($B8,"_",AT$4,"_",$C$85,"_",$C$84),Data_for_IC_trend_tables!$A$1:$G$49194,7,FALSE)*1000,"-")</f>
        <v>0.2016179713</v>
      </c>
      <c r="AU8" s="30">
        <f>IFERROR(VLOOKUP(CONCATENATE($B8,"_",AU$4,"_",$C$85,"_",$C$84),Data_for_IC_trend_tables!$A$1:$G$49194,7,FALSE)*1000,"-")</f>
        <v>0.1833072453</v>
      </c>
      <c r="AV8" s="30"/>
      <c r="AW8" s="30">
        <f>IFERROR(VLOOKUP(CONCATENATE($B8,"_",AW$4,"_",$C$85,"_",$C$84),Data_for_IC_trend_tables!$A$1:$G$49194,7,FALSE)*1000,"-")</f>
        <v>0.1833072453</v>
      </c>
      <c r="AX8" s="91"/>
      <c r="AY8" s="38" t="str">
        <f t="shared" si="0"/>
        <v/>
      </c>
      <c r="AZ8" s="58" t="str">
        <f t="shared" si="1"/>
        <v/>
      </c>
      <c r="BA8" s="86"/>
    </row>
    <row r="9" spans="2:53" s="3" customFormat="1" x14ac:dyDescent="0.2">
      <c r="B9" s="53" t="s">
        <v>136</v>
      </c>
      <c r="C9" s="71" t="s">
        <v>3</v>
      </c>
      <c r="D9" s="56"/>
      <c r="E9" s="30" t="str">
        <f>IFERROR(VLOOKUP(CONCATENATE($B9,"_",E$4,"_",$C$85,"_",$C$84),Data_for_IC_trend_tables!$A$1:$G$49194,7,FALSE)*1000,"-")</f>
        <v>-</v>
      </c>
      <c r="F9" s="30" t="str">
        <f>IFERROR(VLOOKUP(CONCATENATE($B9,"_",F$4,"_",$C$85,"_",$C$84),Data_for_IC_trend_tables!$A$1:$G$49194,7,FALSE)*1000,"-")</f>
        <v>-</v>
      </c>
      <c r="G9" s="30" t="str">
        <f>IFERROR(VLOOKUP(CONCATENATE($B9,"_",G$4,"_",$C$85,"_",$C$84),Data_for_IC_trend_tables!$A$1:$G$49194,7,FALSE)*1000,"-")</f>
        <v>-</v>
      </c>
      <c r="H9" s="30" t="str">
        <f>IFERROR(VLOOKUP(CONCATENATE($B9,"_",H$4,"_",$C$85,"_",$C$84),Data_for_IC_trend_tables!$A$1:$G$49194,7,FALSE)*1000,"-")</f>
        <v>-</v>
      </c>
      <c r="I9" s="30" t="str">
        <f>IFERROR(VLOOKUP(CONCATENATE($B9,"_",I$4,"_",$C$85,"_",$C$84),Data_for_IC_trend_tables!$A$1:$G$49194,7,FALSE)*1000,"-")</f>
        <v>-</v>
      </c>
      <c r="J9" s="30" t="str">
        <f>IFERROR(VLOOKUP(CONCATENATE($B9,"_",J$4,"_",$C$85,"_",$C$84),Data_for_IC_trend_tables!$A$1:$G$49194,7,FALSE)*1000,"-")</f>
        <v>-</v>
      </c>
      <c r="K9" s="30" t="str">
        <f>IFERROR(VLOOKUP(CONCATENATE($B9,"_",K$4,"_",$C$85,"_",$C$84),Data_for_IC_trend_tables!$A$1:$G$49194,7,FALSE)*1000,"-")</f>
        <v>-</v>
      </c>
      <c r="L9" s="30" t="str">
        <f>IFERROR(VLOOKUP(CONCATENATE($B9,"_",L$4,"_",$C$85,"_",$C$84),Data_for_IC_trend_tables!$A$1:$G$49194,7,FALSE)*1000,"-")</f>
        <v>-</v>
      </c>
      <c r="M9" s="30" t="str">
        <f>IFERROR(VLOOKUP(CONCATENATE($B9,"_",M$4,"_",$C$85,"_",$C$84),Data_for_IC_trend_tables!$A$1:$G$49194,7,FALSE)*1000,"-")</f>
        <v>-</v>
      </c>
      <c r="N9" s="30" t="str">
        <f>IFERROR(VLOOKUP(CONCATENATE($B9,"_",N$4,"_",$C$85,"_",$C$84),Data_for_IC_trend_tables!$A$1:$G$49194,7,FALSE)*1000,"-")</f>
        <v>-</v>
      </c>
      <c r="O9" s="30">
        <f>IFERROR(VLOOKUP(CONCATENATE($B9,"_",O$4,"_",$C$85,"_",$C$84),Data_for_IC_trend_tables!$A$1:$G$49194,7,FALSE)*1000,"-")</f>
        <v>2.1144010870000001</v>
      </c>
      <c r="P9" s="30">
        <f>IFERROR(VLOOKUP(CONCATENATE($B9,"_",P$4,"_",$C$85,"_",$C$84),Data_for_IC_trend_tables!$A$1:$G$49194,7,FALSE)*1000,"-")</f>
        <v>2.2193437249999999</v>
      </c>
      <c r="Q9" s="30">
        <f>IFERROR(VLOOKUP(CONCATENATE($B9,"_",Q$4,"_",$C$85,"_",$C$84),Data_for_IC_trend_tables!$A$1:$G$49194,7,FALSE)*1000,"-")</f>
        <v>1.9674193129999997</v>
      </c>
      <c r="R9" s="30">
        <f>IFERROR(VLOOKUP(CONCATENATE($B9,"_",R$4,"_",$C$85,"_",$C$84),Data_for_IC_trend_tables!$A$1:$G$49194,7,FALSE)*1000,"-")</f>
        <v>1.6569961500000001</v>
      </c>
      <c r="S9" s="30">
        <f>IFERROR(VLOOKUP(CONCATENATE($B9,"_",S$4,"_",$C$85,"_",$C$84),Data_for_IC_trend_tables!$A$1:$G$49194,7,FALSE)*1000,"-")</f>
        <v>1.3081261749999999</v>
      </c>
      <c r="T9" s="30">
        <f>IFERROR(VLOOKUP(CONCATENATE($B9,"_",T$4,"_",$C$85,"_",$C$84),Data_for_IC_trend_tables!$A$1:$G$49194,7,FALSE)*1000,"-")</f>
        <v>1.1060384750000001</v>
      </c>
      <c r="U9" s="30">
        <f>IFERROR(VLOOKUP(CONCATENATE($B9,"_",U$4,"_",$C$85,"_",$C$84),Data_for_IC_trend_tables!$A$1:$G$49194,7,FALSE)*1000,"-")</f>
        <v>1.2</v>
      </c>
      <c r="V9" s="30">
        <f>IFERROR(VLOOKUP(CONCATENATE($B9,"_",V$4,"_",$C$85,"_",$C$84),Data_for_IC_trend_tables!$A$1:$G$49194,7,FALSE)*1000,"-")</f>
        <v>1.25</v>
      </c>
      <c r="W9" s="30">
        <f>IFERROR(VLOOKUP(CONCATENATE($B9,"_",W$4,"_",$C$85,"_",$C$84),Data_for_IC_trend_tables!$A$1:$G$49194,7,FALSE)*1000,"-")</f>
        <v>1.45</v>
      </c>
      <c r="X9" s="30">
        <f>IFERROR(VLOOKUP(CONCATENATE($B9,"_",X$4,"_",$C$85,"_",$C$84),Data_for_IC_trend_tables!$A$1:$G$49194,7,FALSE)*1000,"-")</f>
        <v>1.42</v>
      </c>
      <c r="Y9" s="30">
        <f>IFERROR(VLOOKUP(CONCATENATE($B9,"_",Y$4,"_",$C$85,"_",$C$84),Data_for_IC_trend_tables!$A$1:$G$49194,7,FALSE)*1000,"-")</f>
        <v>1.3780000000000001</v>
      </c>
      <c r="Z9" s="30">
        <f>IFERROR(VLOOKUP(CONCATENATE($B9,"_",Z$4,"_",$C$85,"_",$C$84),Data_for_IC_trend_tables!$A$1:$G$49194,7,FALSE)*1000,"-")</f>
        <v>1.7799999999999998</v>
      </c>
      <c r="AA9" s="30">
        <f>IFERROR(VLOOKUP(CONCATENATE($B9,"_",AA$4,"_",$C$85,"_",$C$84),Data_for_IC_trend_tables!$A$1:$G$49194,7,FALSE)*1000,"-")</f>
        <v>1.8976060000000001</v>
      </c>
      <c r="AB9" s="30">
        <f>IFERROR(VLOOKUP(CONCATENATE($B9,"_",AB$4,"_",$C$85,"_",$C$84),Data_for_IC_trend_tables!$A$1:$G$49194,7,FALSE)*1000,"-")</f>
        <v>1.79230691</v>
      </c>
      <c r="AC9" s="30">
        <f>IFERROR(VLOOKUP(CONCATENATE($B9,"_",AC$4,"_",$C$85,"_",$C$84),Data_for_IC_trend_tables!$A$1:$G$49194,7,FALSE)*1000,"-")</f>
        <v>1.84430460536122</v>
      </c>
      <c r="AD9" s="30">
        <f>IFERROR(VLOOKUP(CONCATENATE($B9,"_",AD$4,"_",$C$85,"_",$C$84),Data_for_IC_trend_tables!$A$1:$G$49194,7,FALSE)*1000,"-")</f>
        <v>2.0699999999999998</v>
      </c>
      <c r="AE9" s="30">
        <f>IFERROR(VLOOKUP(CONCATENATE($B9,"_",AE$4,"_",$C$85,"_",$C$84),Data_for_IC_trend_tables!$A$1:$G$49194,7,FALSE)*1000,"-")</f>
        <v>2.488</v>
      </c>
      <c r="AF9" s="30">
        <f>IFERROR(VLOOKUP(CONCATENATE($B9,"_",AF$4,"_",$C$85,"_",$C$84),Data_for_IC_trend_tables!$A$1:$G$49194,7,FALSE)*1000,"-")</f>
        <v>2.5829999999999997</v>
      </c>
      <c r="AG9" s="30">
        <f>IFERROR(VLOOKUP(CONCATENATE($B9,"_",AG$4,"_",$C$85,"_",$C$84),Data_for_IC_trend_tables!$A$1:$G$49194,7,FALSE)*1000,"-")</f>
        <v>2.7509999999999999</v>
      </c>
      <c r="AH9" s="30">
        <f>IFERROR(VLOOKUP(CONCATENATE($B9,"_",AH$4,"_",$C$85,"_",$C$84),Data_for_IC_trend_tables!$A$1:$G$49194,7,FALSE)*1000,"-")</f>
        <v>3.024</v>
      </c>
      <c r="AI9" s="30">
        <f>IFERROR(VLOOKUP(CONCATENATE($B9,"_",AI$4,"_",$C$85,"_",$C$84),Data_for_IC_trend_tables!$A$1:$G$49194,7,FALSE)*1000,"-")</f>
        <v>3.2279999999999998</v>
      </c>
      <c r="AJ9" s="30">
        <f>IFERROR(VLOOKUP(CONCATENATE($B9,"_",AJ$4,"_",$C$85,"_",$C$84),Data_for_IC_trend_tables!$A$1:$G$49194,7,FALSE)*1000,"-")</f>
        <v>2.9949999999999997</v>
      </c>
      <c r="AK9" s="30">
        <f>IFERROR(VLOOKUP(CONCATENATE($B9,"_",AK$4,"_",$C$85,"_",$C$84),Data_for_IC_trend_tables!$A$1:$G$49194,7,FALSE)*1000,"-")</f>
        <v>2.8690000000000002</v>
      </c>
      <c r="AL9" s="30">
        <f>IFERROR(VLOOKUP(CONCATENATE($B9,"_",AL$4,"_",$C$85,"_",$C$84),Data_for_IC_trend_tables!$A$1:$G$49194,7,FALSE)*1000,"-")</f>
        <v>1.7350000000000001</v>
      </c>
      <c r="AM9" s="30">
        <f>IFERROR(VLOOKUP(CONCATENATE($B9,"_",AM$4,"_",$C$85,"_",$C$84),Data_for_IC_trend_tables!$A$1:$G$49194,7,FALSE)*1000,"-")</f>
        <v>0.73099999999999998</v>
      </c>
      <c r="AN9" s="30">
        <f>IFERROR(VLOOKUP(CONCATENATE($B9,"_",AN$4,"_",$C$85,"_",$C$84),Data_for_IC_trend_tables!$A$1:$G$49194,7,FALSE)*1000,"-")</f>
        <v>0.71500000000000008</v>
      </c>
      <c r="AO9" s="30">
        <f>IFERROR(VLOOKUP(CONCATENATE($B9,"_",AO$4,"_",$C$85,"_",$C$84),Data_for_IC_trend_tables!$A$1:$G$49194,7,FALSE)*1000,"-")</f>
        <v>0.66699999999999993</v>
      </c>
      <c r="AP9" s="30">
        <f>IFERROR(VLOOKUP(CONCATENATE($B9,"_",AP$4,"_",$C$85,"_",$C$84),Data_for_IC_trend_tables!$A$1:$G$49194,7,FALSE)*1000,"-")</f>
        <v>0.69679999999999997</v>
      </c>
      <c r="AQ9" s="30">
        <f>IFERROR(VLOOKUP(CONCATENATE($B9,"_",AQ$4,"_",$C$85,"_",$C$84),Data_for_IC_trend_tables!$A$1:$G$49194,7,FALSE)*1000,"-")</f>
        <v>0.72199999999999998</v>
      </c>
      <c r="AR9" s="30">
        <f>IFERROR(VLOOKUP(CONCATENATE($B9,"_",AR$4,"_",$C$85,"_",$C$84),Data_for_IC_trend_tables!$A$1:$G$49194,7,FALSE)*1000,"-")</f>
        <v>0.73169999999999991</v>
      </c>
      <c r="AS9" s="30">
        <f>IFERROR(VLOOKUP(CONCATENATE($B9,"_",AS$4,"_",$C$85,"_",$C$84),Data_for_IC_trend_tables!$A$1:$G$49194,7,FALSE)*1000,"-")</f>
        <v>0.72729999999999995</v>
      </c>
      <c r="AT9" s="30">
        <f>IFERROR(VLOOKUP(CONCATENATE($B9,"_",AT$4,"_",$C$85,"_",$C$84),Data_for_IC_trend_tables!$A$1:$G$49194,7,FALSE)*1000,"-")</f>
        <v>0.72250000000000003</v>
      </c>
      <c r="AU9" s="30">
        <f>IFERROR(VLOOKUP(CONCATENATE($B9,"_",AU$4,"_",$C$85,"_",$C$84),Data_for_IC_trend_tables!$A$1:$G$49194,7,FALSE)*1000,"-")</f>
        <v>0.64869999999999994</v>
      </c>
      <c r="AV9" s="30"/>
      <c r="AW9" s="30">
        <f>IFERROR(VLOOKUP(CONCATENATE($B9,"_",AW$4,"_",$C$85,"_",$C$84),Data_for_IC_trend_tables!$A$1:$G$49194,7,FALSE)*1000,"-")</f>
        <v>0.64869999999999994</v>
      </c>
      <c r="AX9" s="91"/>
      <c r="AY9" s="38" t="str">
        <f t="shared" si="0"/>
        <v/>
      </c>
      <c r="AZ9" s="58" t="str">
        <f t="shared" si="1"/>
        <v/>
      </c>
      <c r="BA9" s="86"/>
    </row>
    <row r="10" spans="2:53" s="3" customFormat="1" x14ac:dyDescent="0.2">
      <c r="B10" s="53" t="s">
        <v>137</v>
      </c>
      <c r="C10" s="71" t="s">
        <v>4</v>
      </c>
      <c r="D10" s="56">
        <v>1990</v>
      </c>
      <c r="E10" s="30" t="str">
        <f>IFERROR(VLOOKUP(CONCATENATE($B10,"_",E$4,"_",$C$85,"_",$C$84),Data_for_IC_trend_tables!$A$1:$G$49194,7,FALSE)*1000,"-")</f>
        <v>-</v>
      </c>
      <c r="F10" s="30" t="str">
        <f>IFERROR(VLOOKUP(CONCATENATE($B10,"_",F$4,"_",$C$85,"_",$C$84),Data_for_IC_trend_tables!$A$1:$G$49194,7,FALSE)*1000,"-")</f>
        <v>-</v>
      </c>
      <c r="G10" s="30" t="str">
        <f>IFERROR(VLOOKUP(CONCATENATE($B10,"_",G$4,"_",$C$85,"_",$C$84),Data_for_IC_trend_tables!$A$1:$G$49194,7,FALSE)*1000,"-")</f>
        <v>-</v>
      </c>
      <c r="H10" s="30" t="str">
        <f>IFERROR(VLOOKUP(CONCATENATE($B10,"_",H$4,"_",$C$85,"_",$C$84),Data_for_IC_trend_tables!$A$1:$G$49194,7,FALSE)*1000,"-")</f>
        <v>-</v>
      </c>
      <c r="I10" s="30" t="str">
        <f>IFERROR(VLOOKUP(CONCATENATE($B10,"_",I$4,"_",$C$85,"_",$C$84),Data_for_IC_trend_tables!$A$1:$G$49194,7,FALSE)*1000,"-")</f>
        <v>-</v>
      </c>
      <c r="J10" s="30" t="str">
        <f>IFERROR(VLOOKUP(CONCATENATE($B10,"_",J$4,"_",$C$85,"_",$C$84),Data_for_IC_trend_tables!$A$1:$G$49194,7,FALSE)*1000,"-")</f>
        <v>-</v>
      </c>
      <c r="K10" s="30" t="str">
        <f>IFERROR(VLOOKUP(CONCATENATE($B10,"_",K$4,"_",$C$85,"_",$C$84),Data_for_IC_trend_tables!$A$1:$G$49194,7,FALSE)*1000,"-")</f>
        <v>-</v>
      </c>
      <c r="L10" s="30" t="str">
        <f>IFERROR(VLOOKUP(CONCATENATE($B10,"_",L$4,"_",$C$85,"_",$C$84),Data_for_IC_trend_tables!$A$1:$G$49194,7,FALSE)*1000,"-")</f>
        <v>-</v>
      </c>
      <c r="M10" s="30" t="str">
        <f>IFERROR(VLOOKUP(CONCATENATE($B10,"_",M$4,"_",$C$85,"_",$C$84),Data_for_IC_trend_tables!$A$1:$G$49194,7,FALSE)*1000,"-")</f>
        <v>-</v>
      </c>
      <c r="N10" s="30" t="str">
        <f>IFERROR(VLOOKUP(CONCATENATE($B10,"_",N$4,"_",$C$85,"_",$C$84),Data_for_IC_trend_tables!$A$1:$G$49194,7,FALSE)*1000,"-")</f>
        <v>-</v>
      </c>
      <c r="O10" s="30">
        <f>IFERROR(VLOOKUP(CONCATENATE($B10,"_",O$4,"_",$C$85,"_",$C$84),Data_for_IC_trend_tables!$A$1:$G$49194,7,FALSE)*1000,"-")</f>
        <v>6.0259283695324095</v>
      </c>
      <c r="P10" s="30">
        <f>IFERROR(VLOOKUP(CONCATENATE($B10,"_",P$4,"_",$C$85,"_",$C$84),Data_for_IC_trend_tables!$A$1:$G$49194,7,FALSE)*1000,"-")</f>
        <v>5.8377992635809495</v>
      </c>
      <c r="Q10" s="30">
        <f>IFERROR(VLOOKUP(CONCATENATE($B10,"_",Q$4,"_",$C$85,"_",$C$84),Data_for_IC_trend_tables!$A$1:$G$49194,7,FALSE)*1000,"-")</f>
        <v>6.6126157098458993</v>
      </c>
      <c r="R10" s="30">
        <f>IFERROR(VLOOKUP(CONCATENATE($B10,"_",R$4,"_",$C$85,"_",$C$84),Data_for_IC_trend_tables!$A$1:$G$49194,7,FALSE)*1000,"-")</f>
        <v>5.4479231497453799</v>
      </c>
      <c r="S10" s="30">
        <f>IFERROR(VLOOKUP(CONCATENATE($B10,"_",S$4,"_",$C$85,"_",$C$84),Data_for_IC_trend_tables!$A$1:$G$49194,7,FALSE)*1000,"-")</f>
        <v>3.8664781832925001</v>
      </c>
      <c r="T10" s="30">
        <f>IFERROR(VLOOKUP(CONCATENATE($B10,"_",T$4,"_",$C$85,"_",$C$84),Data_for_IC_trend_tables!$A$1:$G$49194,7,FALSE)*1000,"-")</f>
        <v>4.9012311985492696</v>
      </c>
      <c r="U10" s="30">
        <f>IFERROR(VLOOKUP(CONCATENATE($B10,"_",U$4,"_",$C$85,"_",$C$84),Data_for_IC_trend_tables!$A$1:$G$49194,7,FALSE)*1000,"-")</f>
        <v>4.0341295425274399</v>
      </c>
      <c r="V10" s="30">
        <f>IFERROR(VLOOKUP(CONCATENATE($B10,"_",V$4,"_",$C$85,"_",$C$84),Data_for_IC_trend_tables!$A$1:$G$49194,7,FALSE)*1000,"-")</f>
        <v>4.1952586060615102</v>
      </c>
      <c r="W10" s="30">
        <f>IFERROR(VLOOKUP(CONCATENATE($B10,"_",W$4,"_",$C$85,"_",$C$84),Data_for_IC_trend_tables!$A$1:$G$49194,7,FALSE)*1000,"-")</f>
        <v>2.2649614456240199</v>
      </c>
      <c r="X10" s="30">
        <f>IFERROR(VLOOKUP(CONCATENATE($B10,"_",X$4,"_",$C$85,"_",$C$84),Data_for_IC_trend_tables!$A$1:$G$49194,7,FALSE)*1000,"-")</f>
        <v>2.2265951789656899</v>
      </c>
      <c r="Y10" s="30">
        <f>IFERROR(VLOOKUP(CONCATENATE($B10,"_",Y$4,"_",$C$85,"_",$C$84),Data_for_IC_trend_tables!$A$1:$G$49194,7,FALSE)*1000,"-")</f>
        <v>2.58917342910551</v>
      </c>
      <c r="Z10" s="30">
        <f>IFERROR(VLOOKUP(CONCATENATE($B10,"_",Z$4,"_",$C$85,"_",$C$84),Data_for_IC_trend_tables!$A$1:$G$49194,7,FALSE)*1000,"-")</f>
        <v>2.3017871308226798</v>
      </c>
      <c r="AA10" s="30">
        <f>IFERROR(VLOOKUP(CONCATENATE($B10,"_",AA$4,"_",$C$85,"_",$C$84),Data_for_IC_trend_tables!$A$1:$G$49194,7,FALSE)*1000,"-")</f>
        <v>2.3848033867835103</v>
      </c>
      <c r="AB10" s="30">
        <f>IFERROR(VLOOKUP(CONCATENATE($B10,"_",AB$4,"_",$C$85,"_",$C$84),Data_for_IC_trend_tables!$A$1:$G$49194,7,FALSE)*1000,"-")</f>
        <v>2.4881914767635398</v>
      </c>
      <c r="AC10" s="30">
        <f>IFERROR(VLOOKUP(CONCATENATE($B10,"_",AC$4,"_",$C$85,"_",$C$84),Data_for_IC_trend_tables!$A$1:$G$49194,7,FALSE)*1000,"-")</f>
        <v>3.0061894984167199</v>
      </c>
      <c r="AD10" s="30">
        <f>IFERROR(VLOOKUP(CONCATENATE($B10,"_",AD$4,"_",$C$85,"_",$C$84),Data_for_IC_trend_tables!$A$1:$G$49194,7,FALSE)*1000,"-")</f>
        <v>2.3904508037615302</v>
      </c>
      <c r="AE10" s="30">
        <f>IFERROR(VLOOKUP(CONCATENATE($B10,"_",AE$4,"_",$C$85,"_",$C$84),Data_for_IC_trend_tables!$A$1:$G$49194,7,FALSE)*1000,"-")</f>
        <v>2.5167635901037699</v>
      </c>
      <c r="AF10" s="30">
        <f>IFERROR(VLOOKUP(CONCATENATE($B10,"_",AF$4,"_",$C$85,"_",$C$84),Data_for_IC_trend_tables!$A$1:$G$49194,7,FALSE)*1000,"-")</f>
        <v>2.2930809658918201</v>
      </c>
      <c r="AG10" s="30">
        <f>IFERROR(VLOOKUP(CONCATENATE($B10,"_",AG$4,"_",$C$85,"_",$C$84),Data_for_IC_trend_tables!$A$1:$G$49194,7,FALSE)*1000,"-")</f>
        <v>2.6455025832321404</v>
      </c>
      <c r="AH10" s="30">
        <f>IFERROR(VLOOKUP(CONCATENATE($B10,"_",AH$4,"_",$C$85,"_",$C$84),Data_for_IC_trend_tables!$A$1:$G$49194,7,FALSE)*1000,"-")</f>
        <v>1.7601404821456099</v>
      </c>
      <c r="AI10" s="30">
        <f>IFERROR(VLOOKUP(CONCATENATE($B10,"_",AI$4,"_",$C$85,"_",$C$84),Data_for_IC_trend_tables!$A$1:$G$49194,7,FALSE)*1000,"-")</f>
        <v>1.9727317771599597</v>
      </c>
      <c r="AJ10" s="30">
        <f>IFERROR(VLOOKUP(CONCATENATE($B10,"_",AJ$4,"_",$C$85,"_",$C$84),Data_for_IC_trend_tables!$A$1:$G$49194,7,FALSE)*1000,"-")</f>
        <v>1.6930078320836501</v>
      </c>
      <c r="AK10" s="30">
        <f>IFERROR(VLOOKUP(CONCATENATE($B10,"_",AK$4,"_",$C$85,"_",$C$84),Data_for_IC_trend_tables!$A$1:$G$49194,7,FALSE)*1000,"-")</f>
        <v>1.4867888505292099</v>
      </c>
      <c r="AL10" s="30">
        <f>IFERROR(VLOOKUP(CONCATENATE($B10,"_",AL$4,"_",$C$85,"_",$C$84),Data_for_IC_trend_tables!$A$1:$G$49194,7,FALSE)*1000,"-")</f>
        <v>1.47645608508851</v>
      </c>
      <c r="AM10" s="30">
        <f>IFERROR(VLOOKUP(CONCATENATE($B10,"_",AM$4,"_",$C$85,"_",$C$84),Data_for_IC_trend_tables!$A$1:$G$49194,7,FALSE)*1000,"-")</f>
        <v>1.2606385508276199</v>
      </c>
      <c r="AN10" s="30">
        <f>IFERROR(VLOOKUP(CONCATENATE($B10,"_",AN$4,"_",$C$85,"_",$C$84),Data_for_IC_trend_tables!$A$1:$G$49194,7,FALSE)*1000,"-")</f>
        <v>1.6412069322971901</v>
      </c>
      <c r="AO10" s="30">
        <f>IFERROR(VLOOKUP(CONCATENATE($B10,"_",AO$4,"_",$C$85,"_",$C$84),Data_for_IC_trend_tables!$A$1:$G$49194,7,FALSE)*1000,"-")</f>
        <v>2.57992751987004</v>
      </c>
      <c r="AP10" s="30">
        <f>IFERROR(VLOOKUP(CONCATENATE($B10,"_",AP$4,"_",$C$85,"_",$C$84),Data_for_IC_trend_tables!$A$1:$G$49194,7,FALSE)*1000,"-")</f>
        <v>1.35166024502329</v>
      </c>
      <c r="AQ10" s="30">
        <f>IFERROR(VLOOKUP(CONCATENATE($B10,"_",AQ$4,"_",$C$85,"_",$C$84),Data_for_IC_trend_tables!$A$1:$G$49194,7,FALSE)*1000,"-")</f>
        <v>1.19920271289445</v>
      </c>
      <c r="AR10" s="30">
        <f>IFERROR(VLOOKUP(CONCATENATE($B10,"_",AR$4,"_",$C$85,"_",$C$84),Data_for_IC_trend_tables!$A$1:$G$49194,7,FALSE)*1000,"-")</f>
        <v>1.1863250798626099</v>
      </c>
      <c r="AS10" s="30">
        <f>IFERROR(VLOOKUP(CONCATENATE($B10,"_",AS$4,"_",$C$85,"_",$C$84),Data_for_IC_trend_tables!$A$1:$G$49194,7,FALSE)*1000,"-")</f>
        <v>1.0958324390909902</v>
      </c>
      <c r="AT10" s="30">
        <f>IFERROR(VLOOKUP(CONCATENATE($B10,"_",AT$4,"_",$C$85,"_",$C$84),Data_for_IC_trend_tables!$A$1:$G$49194,7,FALSE)*1000,"-")</f>
        <v>1.17625139240198</v>
      </c>
      <c r="AU10" s="30">
        <f>IFERROR(VLOOKUP(CONCATENATE($B10,"_",AU$4,"_",$C$85,"_",$C$84),Data_for_IC_trend_tables!$A$1:$G$49194,7,FALSE)*1000,"-")</f>
        <v>1.05732425957073</v>
      </c>
      <c r="AV10" s="30"/>
      <c r="AW10" s="30">
        <f>IFERROR(VLOOKUP(CONCATENATE($B10,"_",AW$4,"_",$C$85,"_",$C$84),Data_for_IC_trend_tables!$A$1:$G$49194,7,FALSE)*1000,"-")</f>
        <v>1.05732425957073</v>
      </c>
      <c r="AX10" s="91">
        <f>O10</f>
        <v>6.0259283695324095</v>
      </c>
      <c r="AY10" s="38" t="str">
        <f t="shared" ref="AY10" si="2">IF(ISBLANK(AX10),"",IF(AW10="-",CONCATENATE("no data for ",$AW$4),IF(AZ10&gt;0,"No","Yes")))</f>
        <v>Yes</v>
      </c>
      <c r="AZ10" s="58">
        <f t="shared" ref="AZ10" si="3">IFERROR(IF(AW10=0,"",(AW10-AX10)/AX10),"")</f>
        <v>-0.82453753268680585</v>
      </c>
      <c r="BA10" s="32" t="s">
        <v>76</v>
      </c>
    </row>
    <row r="11" spans="2:53" s="3" customFormat="1" x14ac:dyDescent="0.2">
      <c r="B11" s="53" t="s">
        <v>139</v>
      </c>
      <c r="C11" s="71" t="s">
        <v>48</v>
      </c>
      <c r="D11" s="56"/>
      <c r="E11" s="30" t="str">
        <f>IFERROR(VLOOKUP(CONCATENATE($B11,"_",E$4,"_",$C$85,"_",$C$84),Data_for_IC_trend_tables!$A$1:$G$49194,7,FALSE)*1000,"-")</f>
        <v>-</v>
      </c>
      <c r="F11" s="30" t="str">
        <f>IFERROR(VLOOKUP(CONCATENATE($B11,"_",F$4,"_",$C$85,"_",$C$84),Data_for_IC_trend_tables!$A$1:$G$49194,7,FALSE)*1000,"-")</f>
        <v>-</v>
      </c>
      <c r="G11" s="30" t="str">
        <f>IFERROR(VLOOKUP(CONCATENATE($B11,"_",G$4,"_",$C$85,"_",$C$84),Data_for_IC_trend_tables!$A$1:$G$49194,7,FALSE)*1000,"-")</f>
        <v>-</v>
      </c>
      <c r="H11" s="30" t="str">
        <f>IFERROR(VLOOKUP(CONCATENATE($B11,"_",H$4,"_",$C$85,"_",$C$84),Data_for_IC_trend_tables!$A$1:$G$49194,7,FALSE)*1000,"-")</f>
        <v>-</v>
      </c>
      <c r="I11" s="30" t="str">
        <f>IFERROR(VLOOKUP(CONCATENATE($B11,"_",I$4,"_",$C$85,"_",$C$84),Data_for_IC_trend_tables!$A$1:$G$49194,7,FALSE)*1000,"-")</f>
        <v>-</v>
      </c>
      <c r="J11" s="30" t="str">
        <f>IFERROR(VLOOKUP(CONCATENATE($B11,"_",J$4,"_",$C$85,"_",$C$84),Data_for_IC_trend_tables!$A$1:$G$49194,7,FALSE)*1000,"-")</f>
        <v>-</v>
      </c>
      <c r="K11" s="30" t="str">
        <f>IFERROR(VLOOKUP(CONCATENATE($B11,"_",K$4,"_",$C$85,"_",$C$84),Data_for_IC_trend_tables!$A$1:$G$49194,7,FALSE)*1000,"-")</f>
        <v>-</v>
      </c>
      <c r="L11" s="30" t="str">
        <f>IFERROR(VLOOKUP(CONCATENATE($B11,"_",L$4,"_",$C$85,"_",$C$84),Data_for_IC_trend_tables!$A$1:$G$49194,7,FALSE)*1000,"-")</f>
        <v>-</v>
      </c>
      <c r="M11" s="30" t="str">
        <f>IFERROR(VLOOKUP(CONCATENATE($B11,"_",M$4,"_",$C$85,"_",$C$84),Data_for_IC_trend_tables!$A$1:$G$49194,7,FALSE)*1000,"-")</f>
        <v>-</v>
      </c>
      <c r="N11" s="30" t="str">
        <f>IFERROR(VLOOKUP(CONCATENATE($B11,"_",N$4,"_",$C$85,"_",$C$84),Data_for_IC_trend_tables!$A$1:$G$49194,7,FALSE)*1000,"-")</f>
        <v>-</v>
      </c>
      <c r="O11" s="30" t="str">
        <f>IFERROR(VLOOKUP(CONCATENATE($B11,"_",O$4,"_",$C$85,"_",$C$84),Data_for_IC_trend_tables!$A$1:$G$49194,7,FALSE)*1000,"-")</f>
        <v>-</v>
      </c>
      <c r="P11" s="30" t="str">
        <f>IFERROR(VLOOKUP(CONCATENATE($B11,"_",P$4,"_",$C$85,"_",$C$84),Data_for_IC_trend_tables!$A$1:$G$49194,7,FALSE)*1000,"-")</f>
        <v>-</v>
      </c>
      <c r="Q11" s="30" t="str">
        <f>IFERROR(VLOOKUP(CONCATENATE($B11,"_",Q$4,"_",$C$85,"_",$C$84),Data_for_IC_trend_tables!$A$1:$G$49194,7,FALSE)*1000,"-")</f>
        <v>-</v>
      </c>
      <c r="R11" s="30" t="str">
        <f>IFERROR(VLOOKUP(CONCATENATE($B11,"_",R$4,"_",$C$85,"_",$C$84),Data_for_IC_trend_tables!$A$1:$G$49194,7,FALSE)*1000,"-")</f>
        <v>-</v>
      </c>
      <c r="S11" s="30" t="str">
        <f>IFERROR(VLOOKUP(CONCATENATE($B11,"_",S$4,"_",$C$85,"_",$C$84),Data_for_IC_trend_tables!$A$1:$G$49194,7,FALSE)*1000,"-")</f>
        <v>-</v>
      </c>
      <c r="T11" s="30" t="str">
        <f>IFERROR(VLOOKUP(CONCATENATE($B11,"_",T$4,"_",$C$85,"_",$C$84),Data_for_IC_trend_tables!$A$1:$G$49194,7,FALSE)*1000,"-")</f>
        <v>-</v>
      </c>
      <c r="U11" s="30" t="str">
        <f>IFERROR(VLOOKUP(CONCATENATE($B11,"_",U$4,"_",$C$85,"_",$C$84),Data_for_IC_trend_tables!$A$1:$G$49194,7,FALSE)*1000,"-")</f>
        <v>-</v>
      </c>
      <c r="V11" s="30" t="str">
        <f>IFERROR(VLOOKUP(CONCATENATE($B11,"_",V$4,"_",$C$85,"_",$C$84),Data_for_IC_trend_tables!$A$1:$G$49194,7,FALSE)*1000,"-")</f>
        <v>-</v>
      </c>
      <c r="W11" s="30" t="str">
        <f>IFERROR(VLOOKUP(CONCATENATE($B11,"_",W$4,"_",$C$85,"_",$C$84),Data_for_IC_trend_tables!$A$1:$G$49194,7,FALSE)*1000,"-")</f>
        <v>-</v>
      </c>
      <c r="X11" s="30" t="str">
        <f>IFERROR(VLOOKUP(CONCATENATE($B11,"_",X$4,"_",$C$85,"_",$C$84),Data_for_IC_trend_tables!$A$1:$G$49194,7,FALSE)*1000,"-")</f>
        <v>-</v>
      </c>
      <c r="Y11" s="30" t="str">
        <f>IFERROR(VLOOKUP(CONCATENATE($B11,"_",Y$4,"_",$C$85,"_",$C$84),Data_for_IC_trend_tables!$A$1:$G$49194,7,FALSE)*1000,"-")</f>
        <v>-</v>
      </c>
      <c r="Z11" s="30" t="str">
        <f>IFERROR(VLOOKUP(CONCATENATE($B11,"_",Z$4,"_",$C$85,"_",$C$84),Data_for_IC_trend_tables!$A$1:$G$49194,7,FALSE)*1000,"-")</f>
        <v>-</v>
      </c>
      <c r="AA11" s="30" t="str">
        <f>IFERROR(VLOOKUP(CONCATENATE($B11,"_",AA$4,"_",$C$85,"_",$C$84),Data_for_IC_trend_tables!$A$1:$G$49194,7,FALSE)*1000,"-")</f>
        <v>-</v>
      </c>
      <c r="AB11" s="30" t="str">
        <f>IFERROR(VLOOKUP(CONCATENATE($B11,"_",AB$4,"_",$C$85,"_",$C$84),Data_for_IC_trend_tables!$A$1:$G$49194,7,FALSE)*1000,"-")</f>
        <v>-</v>
      </c>
      <c r="AC11" s="30" t="str">
        <f>IFERROR(VLOOKUP(CONCATENATE($B11,"_",AC$4,"_",$C$85,"_",$C$84),Data_for_IC_trend_tables!$A$1:$G$49194,7,FALSE)*1000,"-")</f>
        <v>-</v>
      </c>
      <c r="AD11" s="30" t="str">
        <f>IFERROR(VLOOKUP(CONCATENATE($B11,"_",AD$4,"_",$C$85,"_",$C$84),Data_for_IC_trend_tables!$A$1:$G$49194,7,FALSE)*1000,"-")</f>
        <v>-</v>
      </c>
      <c r="AE11" s="30" t="str">
        <f>IFERROR(VLOOKUP(CONCATENATE($B11,"_",AE$4,"_",$C$85,"_",$C$84),Data_for_IC_trend_tables!$A$1:$G$49194,7,FALSE)*1000,"-")</f>
        <v>-</v>
      </c>
      <c r="AF11" s="30" t="str">
        <f>IFERROR(VLOOKUP(CONCATENATE($B11,"_",AF$4,"_",$C$85,"_",$C$84),Data_for_IC_trend_tables!$A$1:$G$49194,7,FALSE)*1000,"-")</f>
        <v>-</v>
      </c>
      <c r="AG11" s="30" t="str">
        <f>IFERROR(VLOOKUP(CONCATENATE($B11,"_",AG$4,"_",$C$85,"_",$C$84),Data_for_IC_trend_tables!$A$1:$G$49194,7,FALSE)*1000,"-")</f>
        <v>-</v>
      </c>
      <c r="AH11" s="30" t="str">
        <f>IFERROR(VLOOKUP(CONCATENATE($B11,"_",AH$4,"_",$C$85,"_",$C$84),Data_for_IC_trend_tables!$A$1:$G$49194,7,FALSE)*1000,"-")</f>
        <v>-</v>
      </c>
      <c r="AI11" s="30" t="str">
        <f>IFERROR(VLOOKUP(CONCATENATE($B11,"_",AI$4,"_",$C$85,"_",$C$84),Data_for_IC_trend_tables!$A$1:$G$49194,7,FALSE)*1000,"-")</f>
        <v>-</v>
      </c>
      <c r="AJ11" s="30" t="str">
        <f>IFERROR(VLOOKUP(CONCATENATE($B11,"_",AJ$4,"_",$C$85,"_",$C$84),Data_for_IC_trend_tables!$A$1:$G$49194,7,FALSE)*1000,"-")</f>
        <v>-</v>
      </c>
      <c r="AK11" s="30" t="str">
        <f>IFERROR(VLOOKUP(CONCATENATE($B11,"_",AK$4,"_",$C$85,"_",$C$84),Data_for_IC_trend_tables!$A$1:$G$49194,7,FALSE)*1000,"-")</f>
        <v>-</v>
      </c>
      <c r="AL11" s="30" t="str">
        <f>IFERROR(VLOOKUP(CONCATENATE($B11,"_",AL$4,"_",$C$85,"_",$C$84),Data_for_IC_trend_tables!$A$1:$G$49194,7,FALSE)*1000,"-")</f>
        <v>-</v>
      </c>
      <c r="AM11" s="30" t="str">
        <f>IFERROR(VLOOKUP(CONCATENATE($B11,"_",AM$4,"_",$C$85,"_",$C$84),Data_for_IC_trend_tables!$A$1:$G$49194,7,FALSE)*1000,"-")</f>
        <v>-</v>
      </c>
      <c r="AN11" s="30" t="str">
        <f>IFERROR(VLOOKUP(CONCATENATE($B11,"_",AN$4,"_",$C$85,"_",$C$84),Data_for_IC_trend_tables!$A$1:$G$49194,7,FALSE)*1000,"-")</f>
        <v>-</v>
      </c>
      <c r="AO11" s="30" t="str">
        <f>IFERROR(VLOOKUP(CONCATENATE($B11,"_",AO$4,"_",$C$85,"_",$C$84),Data_for_IC_trend_tables!$A$1:$G$49194,7,FALSE)*1000,"-")</f>
        <v>-</v>
      </c>
      <c r="AP11" s="30" t="str">
        <f>IFERROR(VLOOKUP(CONCATENATE($B11,"_",AP$4,"_",$C$85,"_",$C$84),Data_for_IC_trend_tables!$A$1:$G$49194,7,FALSE)*1000,"-")</f>
        <v>-</v>
      </c>
      <c r="AQ11" s="30" t="str">
        <f>IFERROR(VLOOKUP(CONCATENATE($B11,"_",AQ$4,"_",$C$85,"_",$C$84),Data_for_IC_trend_tables!$A$1:$G$49194,7,FALSE)*1000,"-")</f>
        <v>-</v>
      </c>
      <c r="AR11" s="30" t="str">
        <f>IFERROR(VLOOKUP(CONCATENATE($B11,"_",AR$4,"_",$C$85,"_",$C$84),Data_for_IC_trend_tables!$A$1:$G$49194,7,FALSE)*1000,"-")</f>
        <v>-</v>
      </c>
      <c r="AS11" s="30" t="str">
        <f>IFERROR(VLOOKUP(CONCATENATE($B11,"_",AS$4,"_",$C$85,"_",$C$84),Data_for_IC_trend_tables!$A$1:$G$49194,7,FALSE)*1000,"-")</f>
        <v>-</v>
      </c>
      <c r="AT11" s="30" t="str">
        <f>IFERROR(VLOOKUP(CONCATENATE($B11,"_",AT$4,"_",$C$85,"_",$C$84),Data_for_IC_trend_tables!$A$1:$G$49194,7,FALSE)*1000,"-")</f>
        <v>-</v>
      </c>
      <c r="AU11" s="30" t="str">
        <f>IFERROR(VLOOKUP(CONCATENATE($B11,"_",AU$4,"_",$C$85,"_",$C$84),Data_for_IC_trend_tables!$A$1:$G$49194,7,FALSE)*1000,"-")</f>
        <v>-</v>
      </c>
      <c r="AV11" s="30"/>
      <c r="AW11" s="30" t="str">
        <f>IFERROR(VLOOKUP(CONCATENATE($B11,"_",AW$4,"_",$C$85,"_",$C$84),Data_for_IC_trend_tables!$A$1:$G$49194,7,FALSE)*1000,"-")</f>
        <v>-</v>
      </c>
      <c r="AX11" s="91"/>
      <c r="AY11" s="38" t="str">
        <f t="shared" si="0"/>
        <v/>
      </c>
      <c r="AZ11" s="58" t="str">
        <f t="shared" si="1"/>
        <v/>
      </c>
      <c r="BA11" s="86"/>
    </row>
    <row r="12" spans="2:53" s="3" customFormat="1" x14ac:dyDescent="0.2">
      <c r="B12" s="53" t="s">
        <v>140</v>
      </c>
      <c r="C12" s="71" t="s">
        <v>5</v>
      </c>
      <c r="D12" s="56">
        <v>1990</v>
      </c>
      <c r="E12" s="30" t="str">
        <f>IFERROR(VLOOKUP(CONCATENATE($B12,"_",E$4,"_",$C$85,"_",$C$84),Data_for_IC_trend_tables!$A$1:$G$49194,7,FALSE)*1000,"-")</f>
        <v>-</v>
      </c>
      <c r="F12" s="30" t="str">
        <f>IFERROR(VLOOKUP(CONCATENATE($B12,"_",F$4,"_",$C$85,"_",$C$84),Data_for_IC_trend_tables!$A$1:$G$49194,7,FALSE)*1000,"-")</f>
        <v>-</v>
      </c>
      <c r="G12" s="30" t="str">
        <f>IFERROR(VLOOKUP(CONCATENATE($B12,"_",G$4,"_",$C$85,"_",$C$84),Data_for_IC_trend_tables!$A$1:$G$49194,7,FALSE)*1000,"-")</f>
        <v>-</v>
      </c>
      <c r="H12" s="30" t="str">
        <f>IFERROR(VLOOKUP(CONCATENATE($B12,"_",H$4,"_",$C$85,"_",$C$84),Data_for_IC_trend_tables!$A$1:$G$49194,7,FALSE)*1000,"-")</f>
        <v>-</v>
      </c>
      <c r="I12" s="30" t="str">
        <f>IFERROR(VLOOKUP(CONCATENATE($B12,"_",I$4,"_",$C$85,"_",$C$84),Data_for_IC_trend_tables!$A$1:$G$49194,7,FALSE)*1000,"-")</f>
        <v>-</v>
      </c>
      <c r="J12" s="30" t="str">
        <f>IFERROR(VLOOKUP(CONCATENATE($B12,"_",J$4,"_",$C$85,"_",$C$84),Data_for_IC_trend_tables!$A$1:$G$49194,7,FALSE)*1000,"-")</f>
        <v>-</v>
      </c>
      <c r="K12" s="30" t="str">
        <f>IFERROR(VLOOKUP(CONCATENATE($B12,"_",K$4,"_",$C$85,"_",$C$84),Data_for_IC_trend_tables!$A$1:$G$49194,7,FALSE)*1000,"-")</f>
        <v>-</v>
      </c>
      <c r="L12" s="30" t="str">
        <f>IFERROR(VLOOKUP(CONCATENATE($B12,"_",L$4,"_",$C$85,"_",$C$84),Data_for_IC_trend_tables!$A$1:$G$49194,7,FALSE)*1000,"-")</f>
        <v>-</v>
      </c>
      <c r="M12" s="30" t="str">
        <f>IFERROR(VLOOKUP(CONCATENATE($B12,"_",M$4,"_",$C$85,"_",$C$84),Data_for_IC_trend_tables!$A$1:$G$49194,7,FALSE)*1000,"-")</f>
        <v>-</v>
      </c>
      <c r="N12" s="30" t="str">
        <f>IFERROR(VLOOKUP(CONCATENATE($B12,"_",N$4,"_",$C$85,"_",$C$84),Data_for_IC_trend_tables!$A$1:$G$49194,7,FALSE)*1000,"-")</f>
        <v>-</v>
      </c>
      <c r="O12" s="30">
        <f>IFERROR(VLOOKUP(CONCATENATE($B12,"_",O$4,"_",$C$85,"_",$C$84),Data_for_IC_trend_tables!$A$1:$G$49194,7,FALSE)*1000,"-")</f>
        <v>10.5064789052854</v>
      </c>
      <c r="P12" s="30">
        <f>IFERROR(VLOOKUP(CONCATENATE($B12,"_",P$4,"_",$C$85,"_",$C$84),Data_for_IC_trend_tables!$A$1:$G$49194,7,FALSE)*1000,"-")</f>
        <v>8.2265048773861498</v>
      </c>
      <c r="Q12" s="30">
        <f>IFERROR(VLOOKUP(CONCATENATE($B12,"_",Q$4,"_",$C$85,"_",$C$84),Data_for_IC_trend_tables!$A$1:$G$49194,7,FALSE)*1000,"-")</f>
        <v>6.5593400109348501</v>
      </c>
      <c r="R12" s="30">
        <f>IFERROR(VLOOKUP(CONCATENATE($B12,"_",R$4,"_",$C$85,"_",$C$84),Data_for_IC_trend_tables!$A$1:$G$49194,7,FALSE)*1000,"-")</f>
        <v>6.2779555950614299</v>
      </c>
      <c r="S12" s="30">
        <f>IFERROR(VLOOKUP(CONCATENATE($B12,"_",S$4,"_",$C$85,"_",$C$84),Data_for_IC_trend_tables!$A$1:$G$49194,7,FALSE)*1000,"-")</f>
        <v>7.1038727802153403</v>
      </c>
      <c r="T12" s="30">
        <f>IFERROR(VLOOKUP(CONCATENATE($B12,"_",T$4,"_",$C$85,"_",$C$84),Data_for_IC_trend_tables!$A$1:$G$49194,7,FALSE)*1000,"-")</f>
        <v>7.9111079656913397</v>
      </c>
      <c r="U12" s="30">
        <f>IFERROR(VLOOKUP(CONCATENATE($B12,"_",U$4,"_",$C$85,"_",$C$84),Data_for_IC_trend_tables!$A$1:$G$49194,7,FALSE)*1000,"-")</f>
        <v>9.8922253765726804</v>
      </c>
      <c r="V12" s="30">
        <f>IFERROR(VLOOKUP(CONCATENATE($B12,"_",V$4,"_",$C$85,"_",$C$84),Data_for_IC_trend_tables!$A$1:$G$49194,7,FALSE)*1000,"-")</f>
        <v>10.327474142379899</v>
      </c>
      <c r="W12" s="30">
        <f>IFERROR(VLOOKUP(CONCATENATE($B12,"_",W$4,"_",$C$85,"_",$C$84),Data_for_IC_trend_tables!$A$1:$G$49194,7,FALSE)*1000,"-")</f>
        <v>10.026400052710001</v>
      </c>
      <c r="X12" s="30">
        <f>IFERROR(VLOOKUP(CONCATENATE($B12,"_",X$4,"_",$C$85,"_",$C$84),Data_for_IC_trend_tables!$A$1:$G$49194,7,FALSE)*1000,"-")</f>
        <v>8.97285514422102</v>
      </c>
      <c r="Y12" s="30">
        <f>IFERROR(VLOOKUP(CONCATENATE($B12,"_",Y$4,"_",$C$85,"_",$C$84),Data_for_IC_trend_tables!$A$1:$G$49194,7,FALSE)*1000,"-")</f>
        <v>8.9242603333708299</v>
      </c>
      <c r="Z12" s="30">
        <f>IFERROR(VLOOKUP(CONCATENATE($B12,"_",Z$4,"_",$C$85,"_",$C$84),Data_for_IC_trend_tables!$A$1:$G$49194,7,FALSE)*1000,"-")</f>
        <v>7.1569261805397399</v>
      </c>
      <c r="AA12" s="30">
        <f>IFERROR(VLOOKUP(CONCATENATE($B12,"_",AA$4,"_",$C$85,"_",$C$84),Data_for_IC_trend_tables!$A$1:$G$49194,7,FALSE)*1000,"-")</f>
        <v>7.4962522514214003</v>
      </c>
      <c r="AB12" s="30">
        <f>IFERROR(VLOOKUP(CONCATENATE($B12,"_",AB$4,"_",$C$85,"_",$C$84),Data_for_IC_trend_tables!$A$1:$G$49194,7,FALSE)*1000,"-")</f>
        <v>8.476829587916999</v>
      </c>
      <c r="AC12" s="30">
        <f>IFERROR(VLOOKUP(CONCATENATE($B12,"_",AC$4,"_",$C$85,"_",$C$84),Data_for_IC_trend_tables!$A$1:$G$49194,7,FALSE)*1000,"-")</f>
        <v>6.23453756365583</v>
      </c>
      <c r="AD12" s="30">
        <f>IFERROR(VLOOKUP(CONCATENATE($B12,"_",AD$4,"_",$C$85,"_",$C$84),Data_for_IC_trend_tables!$A$1:$G$49194,7,FALSE)*1000,"-")</f>
        <v>6.0628514783547596</v>
      </c>
      <c r="AE12" s="30">
        <f>IFERROR(VLOOKUP(CONCATENATE($B12,"_",AE$4,"_",$C$85,"_",$C$84),Data_for_IC_trend_tables!$A$1:$G$49194,7,FALSE)*1000,"-")</f>
        <v>7.6461749760712898</v>
      </c>
      <c r="AF12" s="30">
        <f>IFERROR(VLOOKUP(CONCATENATE($B12,"_",AF$4,"_",$C$85,"_",$C$84),Data_for_IC_trend_tables!$A$1:$G$49194,7,FALSE)*1000,"-")</f>
        <v>7.2697829228528095</v>
      </c>
      <c r="AG12" s="30">
        <f>IFERROR(VLOOKUP(CONCATENATE($B12,"_",AG$4,"_",$C$85,"_",$C$84),Data_for_IC_trend_tables!$A$1:$G$49194,7,FALSE)*1000,"-")</f>
        <v>4.91996034680938</v>
      </c>
      <c r="AH12" s="30">
        <f>IFERROR(VLOOKUP(CONCATENATE($B12,"_",AH$4,"_",$C$85,"_",$C$84),Data_for_IC_trend_tables!$A$1:$G$49194,7,FALSE)*1000,"-")</f>
        <v>4.5494191870354301</v>
      </c>
      <c r="AI12" s="30">
        <f>IFERROR(VLOOKUP(CONCATENATE($B12,"_",AI$4,"_",$C$85,"_",$C$84),Data_for_IC_trend_tables!$A$1:$G$49194,7,FALSE)*1000,"-")</f>
        <v>3.7647166734832203</v>
      </c>
      <c r="AJ12" s="30">
        <f>IFERROR(VLOOKUP(CONCATENATE($B12,"_",AJ$4,"_",$C$85,"_",$C$84),Data_for_IC_trend_tables!$A$1:$G$49194,7,FALSE)*1000,"-")</f>
        <v>5.2091906980129998</v>
      </c>
      <c r="AK12" s="30">
        <f>IFERROR(VLOOKUP(CONCATENATE($B12,"_",AK$4,"_",$C$85,"_",$C$84),Data_for_IC_trend_tables!$A$1:$G$49194,7,FALSE)*1000,"-")</f>
        <v>2.8189571201663997</v>
      </c>
      <c r="AL12" s="30">
        <f>IFERROR(VLOOKUP(CONCATENATE($B12,"_",AL$4,"_",$C$85,"_",$C$84),Data_for_IC_trend_tables!$A$1:$G$49194,7,FALSE)*1000,"-")</f>
        <v>2.1768867163161199</v>
      </c>
      <c r="AM12" s="30">
        <f>IFERROR(VLOOKUP(CONCATENATE($B12,"_",AM$4,"_",$C$85,"_",$C$84),Data_for_IC_trend_tables!$A$1:$G$49194,7,FALSE)*1000,"-")</f>
        <v>1.9809147031288501</v>
      </c>
      <c r="AN12" s="30">
        <f>IFERROR(VLOOKUP(CONCATENATE($B12,"_",AN$4,"_",$C$85,"_",$C$84),Data_for_IC_trend_tables!$A$1:$G$49194,7,FALSE)*1000,"-")</f>
        <v>1.9009949343922201</v>
      </c>
      <c r="AO12" s="30">
        <f>IFERROR(VLOOKUP(CONCATENATE($B12,"_",AO$4,"_",$C$85,"_",$C$84),Data_for_IC_trend_tables!$A$1:$G$49194,7,FALSE)*1000,"-")</f>
        <v>1.9897362280196398</v>
      </c>
      <c r="AP12" s="30">
        <f>IFERROR(VLOOKUP(CONCATENATE($B12,"_",AP$4,"_",$C$85,"_",$C$84),Data_for_IC_trend_tables!$A$1:$G$49194,7,FALSE)*1000,"-")</f>
        <v>2.2816152163716801</v>
      </c>
      <c r="AQ12" s="30">
        <f>IFERROR(VLOOKUP(CONCATENATE($B12,"_",AQ$4,"_",$C$85,"_",$C$84),Data_for_IC_trend_tables!$A$1:$G$49194,7,FALSE)*1000,"-")</f>
        <v>2.8845983801019903</v>
      </c>
      <c r="AR12" s="30">
        <f>IFERROR(VLOOKUP(CONCATENATE($B12,"_",AR$4,"_",$C$85,"_",$C$84),Data_for_IC_trend_tables!$A$1:$G$49194,7,FALSE)*1000,"-")</f>
        <v>2.9688202312202798</v>
      </c>
      <c r="AS12" s="30">
        <f>IFERROR(VLOOKUP(CONCATENATE($B12,"_",AS$4,"_",$C$85,"_",$C$84),Data_for_IC_trend_tables!$A$1:$G$49194,7,FALSE)*1000,"-")</f>
        <v>2.9730006905239899</v>
      </c>
      <c r="AT12" s="30">
        <f>IFERROR(VLOOKUP(CONCATENATE($B12,"_",AT$4,"_",$C$85,"_",$C$84),Data_for_IC_trend_tables!$A$1:$G$49194,7,FALSE)*1000,"-")</f>
        <v>2.1141061511414296</v>
      </c>
      <c r="AU12" s="30">
        <f>IFERROR(VLOOKUP(CONCATENATE($B12,"_",AU$4,"_",$C$85,"_",$C$84),Data_for_IC_trend_tables!$A$1:$G$49194,7,FALSE)*1000,"-")</f>
        <v>2.2894288159770801</v>
      </c>
      <c r="AV12" s="30"/>
      <c r="AW12" s="30">
        <f>IFERROR(VLOOKUP(CONCATENATE($B12,"_",AW$4,"_",$C$85,"_",$C$84),Data_for_IC_trend_tables!$A$1:$G$49194,7,FALSE)*1000,"-")</f>
        <v>2.2894288159770801</v>
      </c>
      <c r="AX12" s="91">
        <f t="shared" ref="AX12:AX20" si="4">O12</f>
        <v>10.5064789052854</v>
      </c>
      <c r="AY12" s="38" t="str">
        <f t="shared" ref="AY12:AY20" si="5">IF(ISBLANK(AX12),"",IF(AW12="-",CONCATENATE("no data for ",$AW$4),IF(AZ12&gt;0,"No","Yes")))</f>
        <v>Yes</v>
      </c>
      <c r="AZ12" s="58">
        <f t="shared" ref="AZ12:AZ20" si="6">IFERROR(IF(AW12=0,"",(AW12-AX12)/AX12),"")</f>
        <v>-0.78209361703230962</v>
      </c>
      <c r="BA12" s="32" t="s">
        <v>76</v>
      </c>
    </row>
    <row r="13" spans="2:53" s="3" customFormat="1" x14ac:dyDescent="0.2">
      <c r="B13" s="53" t="s">
        <v>141</v>
      </c>
      <c r="C13" s="61" t="s">
        <v>87</v>
      </c>
      <c r="D13" s="56">
        <v>1990</v>
      </c>
      <c r="E13" s="30" t="str">
        <f>IFERROR(VLOOKUP(CONCATENATE($B13,"_",E$4,"_",$C$85,"_",$C$84),Data_for_IC_trend_tables!$A$1:$G$49194,7,FALSE)*1000,"-")</f>
        <v>-</v>
      </c>
      <c r="F13" s="30" t="str">
        <f>IFERROR(VLOOKUP(CONCATENATE($B13,"_",F$4,"_",$C$85,"_",$C$84),Data_for_IC_trend_tables!$A$1:$G$49194,7,FALSE)*1000,"-")</f>
        <v>-</v>
      </c>
      <c r="G13" s="30" t="str">
        <f>IFERROR(VLOOKUP(CONCATENATE($B13,"_",G$4,"_",$C$85,"_",$C$84),Data_for_IC_trend_tables!$A$1:$G$49194,7,FALSE)*1000,"-")</f>
        <v>-</v>
      </c>
      <c r="H13" s="30" t="str">
        <f>IFERROR(VLOOKUP(CONCATENATE($B13,"_",H$4,"_",$C$85,"_",$C$84),Data_for_IC_trend_tables!$A$1:$G$49194,7,FALSE)*1000,"-")</f>
        <v>-</v>
      </c>
      <c r="I13" s="30" t="str">
        <f>IFERROR(VLOOKUP(CONCATENATE($B13,"_",I$4,"_",$C$85,"_",$C$84),Data_for_IC_trend_tables!$A$1:$G$49194,7,FALSE)*1000,"-")</f>
        <v>-</v>
      </c>
      <c r="J13" s="30" t="str">
        <f>IFERROR(VLOOKUP(CONCATENATE($B13,"_",J$4,"_",$C$85,"_",$C$84),Data_for_IC_trend_tables!$A$1:$G$49194,7,FALSE)*1000,"-")</f>
        <v>-</v>
      </c>
      <c r="K13" s="30" t="str">
        <f>IFERROR(VLOOKUP(CONCATENATE($B13,"_",K$4,"_",$C$85,"_",$C$84),Data_for_IC_trend_tables!$A$1:$G$49194,7,FALSE)*1000,"-")</f>
        <v>-</v>
      </c>
      <c r="L13" s="30" t="str">
        <f>IFERROR(VLOOKUP(CONCATENATE($B13,"_",L$4,"_",$C$85,"_",$C$84),Data_for_IC_trend_tables!$A$1:$G$49194,7,FALSE)*1000,"-")</f>
        <v>-</v>
      </c>
      <c r="M13" s="30" t="str">
        <f>IFERROR(VLOOKUP(CONCATENATE($B13,"_",M$4,"_",$C$85,"_",$C$84),Data_for_IC_trend_tables!$A$1:$G$49194,7,FALSE)*1000,"-")</f>
        <v>-</v>
      </c>
      <c r="N13" s="30" t="str">
        <f>IFERROR(VLOOKUP(CONCATENATE($B13,"_",N$4,"_",$C$85,"_",$C$84),Data_for_IC_trend_tables!$A$1:$G$49194,7,FALSE)*1000,"-")</f>
        <v>-</v>
      </c>
      <c r="O13" s="30">
        <f>IFERROR(VLOOKUP(CONCATENATE($B13,"_",O$4,"_",$C$85,"_",$C$84),Data_for_IC_trend_tables!$A$1:$G$49194,7,FALSE)*1000,"-")</f>
        <v>81.177625477841204</v>
      </c>
      <c r="P13" s="30">
        <f>IFERROR(VLOOKUP(CONCATENATE($B13,"_",P$4,"_",$C$85,"_",$C$84),Data_for_IC_trend_tables!$A$1:$G$49194,7,FALSE)*1000,"-")</f>
        <v>70.766629415130708</v>
      </c>
      <c r="Q13" s="30">
        <f>IFERROR(VLOOKUP(CONCATENATE($B13,"_",Q$4,"_",$C$85,"_",$C$84),Data_for_IC_trend_tables!$A$1:$G$49194,7,FALSE)*1000,"-")</f>
        <v>72.202047942203592</v>
      </c>
      <c r="R13" s="30">
        <f>IFERROR(VLOOKUP(CONCATENATE($B13,"_",R$4,"_",$C$85,"_",$C$84),Data_for_IC_trend_tables!$A$1:$G$49194,7,FALSE)*1000,"-")</f>
        <v>15.018691205398101</v>
      </c>
      <c r="S13" s="30">
        <f>IFERROR(VLOOKUP(CONCATENATE($B13,"_",S$4,"_",$C$85,"_",$C$84),Data_for_IC_trend_tables!$A$1:$G$49194,7,FALSE)*1000,"-")</f>
        <v>75.928097807804505</v>
      </c>
      <c r="T13" s="30">
        <f>IFERROR(VLOOKUP(CONCATENATE($B13,"_",T$4,"_",$C$85,"_",$C$84),Data_for_IC_trend_tables!$A$1:$G$49194,7,FALSE)*1000,"-")</f>
        <v>20.797149537946201</v>
      </c>
      <c r="U13" s="30">
        <f>IFERROR(VLOOKUP(CONCATENATE($B13,"_",U$4,"_",$C$85,"_",$C$84),Data_for_IC_trend_tables!$A$1:$G$49194,7,FALSE)*1000,"-")</f>
        <v>27.968325380067402</v>
      </c>
      <c r="V13" s="30">
        <f>IFERROR(VLOOKUP(CONCATENATE($B13,"_",V$4,"_",$C$85,"_",$C$84),Data_for_IC_trend_tables!$A$1:$G$49194,7,FALSE)*1000,"-")</f>
        <v>44.333040632182104</v>
      </c>
      <c r="W13" s="30">
        <f>IFERROR(VLOOKUP(CONCATENATE($B13,"_",W$4,"_",$C$85,"_",$C$84),Data_for_IC_trend_tables!$A$1:$G$49194,7,FALSE)*1000,"-")</f>
        <v>45.160815578556303</v>
      </c>
      <c r="X13" s="30">
        <f>IFERROR(VLOOKUP(CONCATENATE($B13,"_",X$4,"_",$C$85,"_",$C$84),Data_for_IC_trend_tables!$A$1:$G$49194,7,FALSE)*1000,"-")</f>
        <v>39.967647674664001</v>
      </c>
      <c r="Y13" s="30">
        <f>IFERROR(VLOOKUP(CONCATENATE($B13,"_",Y$4,"_",$C$85,"_",$C$84),Data_for_IC_trend_tables!$A$1:$G$49194,7,FALSE)*1000,"-")</f>
        <v>37.025570239558398</v>
      </c>
      <c r="Z13" s="30">
        <f>IFERROR(VLOOKUP(CONCATENATE($B13,"_",Z$4,"_",$C$85,"_",$C$84),Data_for_IC_trend_tables!$A$1:$G$49194,7,FALSE)*1000,"-")</f>
        <v>68.251606015916991</v>
      </c>
      <c r="AA13" s="30">
        <f>IFERROR(VLOOKUP(CONCATENATE($B13,"_",AA$4,"_",$C$85,"_",$C$84),Data_for_IC_trend_tables!$A$1:$G$49194,7,FALSE)*1000,"-")</f>
        <v>39.498810633880794</v>
      </c>
      <c r="AB13" s="30">
        <f>IFERROR(VLOOKUP(CONCATENATE($B13,"_",AB$4,"_",$C$85,"_",$C$84),Data_for_IC_trend_tables!$A$1:$G$49194,7,FALSE)*1000,"-")</f>
        <v>31.509686092465198</v>
      </c>
      <c r="AC13" s="30">
        <f>IFERROR(VLOOKUP(CONCATENATE($B13,"_",AC$4,"_",$C$85,"_",$C$84),Data_for_IC_trend_tables!$A$1:$G$49194,7,FALSE)*1000,"-")</f>
        <v>33.518807121492394</v>
      </c>
      <c r="AD13" s="30">
        <f>IFERROR(VLOOKUP(CONCATENATE($B13,"_",AD$4,"_",$C$85,"_",$C$84),Data_for_IC_trend_tables!$A$1:$G$49194,7,FALSE)*1000,"-")</f>
        <v>34.6327469598777</v>
      </c>
      <c r="AE13" s="30">
        <f>IFERROR(VLOOKUP(CONCATENATE($B13,"_",AE$4,"_",$C$85,"_",$C$84),Data_for_IC_trend_tables!$A$1:$G$49194,7,FALSE)*1000,"-")</f>
        <v>40.658186078798003</v>
      </c>
      <c r="AF13" s="30">
        <f>IFERROR(VLOOKUP(CONCATENATE($B13,"_",AF$4,"_",$C$85,"_",$C$84),Data_for_IC_trend_tables!$A$1:$G$49194,7,FALSE)*1000,"-")</f>
        <v>28.599274388462501</v>
      </c>
      <c r="AG13" s="30">
        <f>IFERROR(VLOOKUP(CONCATENATE($B13,"_",AG$4,"_",$C$85,"_",$C$84),Data_for_IC_trend_tables!$A$1:$G$49194,7,FALSE)*1000,"-")</f>
        <v>22.6798147821697</v>
      </c>
      <c r="AH13" s="30">
        <f>IFERROR(VLOOKUP(CONCATENATE($B13,"_",AH$4,"_",$C$85,"_",$C$84),Data_for_IC_trend_tables!$A$1:$G$49194,7,FALSE)*1000,"-")</f>
        <v>21.063017040949102</v>
      </c>
      <c r="AI13" s="30">
        <f>IFERROR(VLOOKUP(CONCATENATE($B13,"_",AI$4,"_",$C$85,"_",$C$84),Data_for_IC_trend_tables!$A$1:$G$49194,7,FALSE)*1000,"-")</f>
        <v>16.333600280719899</v>
      </c>
      <c r="AJ13" s="30">
        <f>IFERROR(VLOOKUP(CONCATENATE($B13,"_",AJ$4,"_",$C$85,"_",$C$84),Data_for_IC_trend_tables!$A$1:$G$49194,7,FALSE)*1000,"-")</f>
        <v>8.4783955272709584</v>
      </c>
      <c r="AK13" s="30">
        <f>IFERROR(VLOOKUP(CONCATENATE($B13,"_",AK$4,"_",$C$85,"_",$C$84),Data_for_IC_trend_tables!$A$1:$G$49194,7,FALSE)*1000,"-")</f>
        <v>9.5976389610080801</v>
      </c>
      <c r="AL13" s="30">
        <f>IFERROR(VLOOKUP(CONCATENATE($B13,"_",AL$4,"_",$C$85,"_",$C$84),Data_for_IC_trend_tables!$A$1:$G$49194,7,FALSE)*1000,"-")</f>
        <v>8.4889995420588207</v>
      </c>
      <c r="AM13" s="30">
        <f>IFERROR(VLOOKUP(CONCATENATE($B13,"_",AM$4,"_",$C$85,"_",$C$84),Data_for_IC_trend_tables!$A$1:$G$49194,7,FALSE)*1000,"-")</f>
        <v>7.58275773882424</v>
      </c>
      <c r="AN13" s="30">
        <f>IFERROR(VLOOKUP(CONCATENATE($B13,"_",AN$4,"_",$C$85,"_",$C$84),Data_for_IC_trend_tables!$A$1:$G$49194,7,FALSE)*1000,"-")</f>
        <v>7.5551117916503001</v>
      </c>
      <c r="AO13" s="30">
        <f>IFERROR(VLOOKUP(CONCATENATE($B13,"_",AO$4,"_",$C$85,"_",$C$84),Data_for_IC_trend_tables!$A$1:$G$49194,7,FALSE)*1000,"-")</f>
        <v>7.6526051541086995</v>
      </c>
      <c r="AP13" s="30">
        <f>IFERROR(VLOOKUP(CONCATENATE($B13,"_",AP$4,"_",$C$85,"_",$C$84),Data_for_IC_trend_tables!$A$1:$G$49194,7,FALSE)*1000,"-")</f>
        <v>6.8590258826795596</v>
      </c>
      <c r="AQ13" s="30">
        <f>IFERROR(VLOOKUP(CONCATENATE($B13,"_",AQ$4,"_",$C$85,"_",$C$84),Data_for_IC_trend_tables!$A$1:$G$49194,7,FALSE)*1000,"-")</f>
        <v>6.8552779931103895</v>
      </c>
      <c r="AR13" s="30">
        <f>IFERROR(VLOOKUP(CONCATENATE($B13,"_",AR$4,"_",$C$85,"_",$C$84),Data_for_IC_trend_tables!$A$1:$G$49194,7,FALSE)*1000,"-")</f>
        <v>6.5149973881780303</v>
      </c>
      <c r="AS13" s="30">
        <f>IFERROR(VLOOKUP(CONCATENATE($B13,"_",AS$4,"_",$C$85,"_",$C$84),Data_for_IC_trend_tables!$A$1:$G$49194,7,FALSE)*1000,"-")</f>
        <v>4.1189296640753206</v>
      </c>
      <c r="AT13" s="30">
        <f>IFERROR(VLOOKUP(CONCATENATE($B13,"_",AT$4,"_",$C$85,"_",$C$84),Data_for_IC_trend_tables!$A$1:$G$49194,7,FALSE)*1000,"-")</f>
        <v>4.4639450342680798</v>
      </c>
      <c r="AU13" s="30">
        <f>IFERROR(VLOOKUP(CONCATENATE($B13,"_",AU$4,"_",$C$85,"_",$C$84),Data_for_IC_trend_tables!$A$1:$G$49194,7,FALSE)*1000,"-")</f>
        <v>4.1487094593490301</v>
      </c>
      <c r="AV13" s="30"/>
      <c r="AW13" s="30">
        <f>IFERROR(VLOOKUP(CONCATENATE($B13,"_",AW$4,"_",$C$85,"_",$C$84),Data_for_IC_trend_tables!$A$1:$G$49194,7,FALSE)*1000,"-")</f>
        <v>4.1487094593490301</v>
      </c>
      <c r="AX13" s="91">
        <f t="shared" si="4"/>
        <v>81.177625477841204</v>
      </c>
      <c r="AY13" s="38" t="str">
        <f t="shared" si="5"/>
        <v>Yes</v>
      </c>
      <c r="AZ13" s="58">
        <f t="shared" si="6"/>
        <v>-0.94889343664675807</v>
      </c>
      <c r="BA13" s="32" t="s">
        <v>76</v>
      </c>
    </row>
    <row r="14" spans="2:53" s="3" customFormat="1" x14ac:dyDescent="0.2">
      <c r="B14" s="53" t="s">
        <v>142</v>
      </c>
      <c r="C14" s="71" t="s">
        <v>6</v>
      </c>
      <c r="D14" s="56">
        <v>1990</v>
      </c>
      <c r="E14" s="30" t="str">
        <f>IFERROR(VLOOKUP(CONCATENATE($B14,"_",E$4,"_",$C$85,"_",$C$84),Data_for_IC_trend_tables!$A$1:$G$49194,7,FALSE)*1000,"-")</f>
        <v>-</v>
      </c>
      <c r="F14" s="30" t="str">
        <f>IFERROR(VLOOKUP(CONCATENATE($B14,"_",F$4,"_",$C$85,"_",$C$84),Data_for_IC_trend_tables!$A$1:$G$49194,7,FALSE)*1000,"-")</f>
        <v>-</v>
      </c>
      <c r="G14" s="30" t="str">
        <f>IFERROR(VLOOKUP(CONCATENATE($B14,"_",G$4,"_",$C$85,"_",$C$84),Data_for_IC_trend_tables!$A$1:$G$49194,7,FALSE)*1000,"-")</f>
        <v>-</v>
      </c>
      <c r="H14" s="30" t="str">
        <f>IFERROR(VLOOKUP(CONCATENATE($B14,"_",H$4,"_",$C$85,"_",$C$84),Data_for_IC_trend_tables!$A$1:$G$49194,7,FALSE)*1000,"-")</f>
        <v>-</v>
      </c>
      <c r="I14" s="30" t="str">
        <f>IFERROR(VLOOKUP(CONCATENATE($B14,"_",I$4,"_",$C$85,"_",$C$84),Data_for_IC_trend_tables!$A$1:$G$49194,7,FALSE)*1000,"-")</f>
        <v>-</v>
      </c>
      <c r="J14" s="30" t="str">
        <f>IFERROR(VLOOKUP(CONCATENATE($B14,"_",J$4,"_",$C$85,"_",$C$84),Data_for_IC_trend_tables!$A$1:$G$49194,7,FALSE)*1000,"-")</f>
        <v>-</v>
      </c>
      <c r="K14" s="30" t="str">
        <f>IFERROR(VLOOKUP(CONCATENATE($B14,"_",K$4,"_",$C$85,"_",$C$84),Data_for_IC_trend_tables!$A$1:$G$49194,7,FALSE)*1000,"-")</f>
        <v>-</v>
      </c>
      <c r="L14" s="30">
        <f>IFERROR(VLOOKUP(CONCATENATE($B14,"_",L$4,"_",$C$85,"_",$C$84),Data_for_IC_trend_tables!$A$1:$G$49194,7,FALSE)*1000,"-")</f>
        <v>1.43455421400419</v>
      </c>
      <c r="M14" s="30">
        <f>IFERROR(VLOOKUP(CONCATENATE($B14,"_",M$4,"_",$C$85,"_",$C$84),Data_for_IC_trend_tables!$A$1:$G$49194,7,FALSE)*1000,"-")</f>
        <v>1.5637412095841001</v>
      </c>
      <c r="N14" s="30" t="str">
        <f>IFERROR(VLOOKUP(CONCATENATE($B14,"_",N$4,"_",$C$85,"_",$C$84),Data_for_IC_trend_tables!$A$1:$G$49194,7,FALSE)*1000,"-")</f>
        <v>-</v>
      </c>
      <c r="O14" s="30">
        <f>IFERROR(VLOOKUP(CONCATENATE($B14,"_",O$4,"_",$C$85,"_",$C$84),Data_for_IC_trend_tables!$A$1:$G$49194,7,FALSE)*1000,"-")</f>
        <v>1.2032735409106901</v>
      </c>
      <c r="P14" s="30">
        <f>IFERROR(VLOOKUP(CONCATENATE($B14,"_",P$4,"_",$C$85,"_",$C$84),Data_for_IC_trend_tables!$A$1:$G$49194,7,FALSE)*1000,"-")</f>
        <v>1.11443221994405</v>
      </c>
      <c r="Q14" s="30">
        <f>IFERROR(VLOOKUP(CONCATENATE($B14,"_",Q$4,"_",$C$85,"_",$C$84),Data_for_IC_trend_tables!$A$1:$G$49194,7,FALSE)*1000,"-")</f>
        <v>0.87728372011153199</v>
      </c>
      <c r="R14" s="30">
        <f>IFERROR(VLOOKUP(CONCATENATE($B14,"_",R$4,"_",$C$85,"_",$C$84),Data_for_IC_trend_tables!$A$1:$G$49194,7,FALSE)*1000,"-")</f>
        <v>0.92007435717545194</v>
      </c>
      <c r="S14" s="30">
        <f>IFERROR(VLOOKUP(CONCATENATE($B14,"_",S$4,"_",$C$85,"_",$C$84),Data_for_IC_trend_tables!$A$1:$G$49194,7,FALSE)*1000,"-")</f>
        <v>0.81544022146270001</v>
      </c>
      <c r="T14" s="30">
        <f>IFERROR(VLOOKUP(CONCATENATE($B14,"_",T$4,"_",$C$85,"_",$C$84),Data_for_IC_trend_tables!$A$1:$G$49194,7,FALSE)*1000,"-")</f>
        <v>0.88864993838078798</v>
      </c>
      <c r="U14" s="30">
        <f>IFERROR(VLOOKUP(CONCATENATE($B14,"_",U$4,"_",$C$85,"_",$C$84),Data_for_IC_trend_tables!$A$1:$G$49194,7,FALSE)*1000,"-")</f>
        <v>0.94969380349853194</v>
      </c>
      <c r="V14" s="30">
        <f>IFERROR(VLOOKUP(CONCATENATE($B14,"_",V$4,"_",$C$85,"_",$C$84),Data_for_IC_trend_tables!$A$1:$G$49194,7,FALSE)*1000,"-")</f>
        <v>0.91588125875649706</v>
      </c>
      <c r="W14" s="30">
        <f>IFERROR(VLOOKUP(CONCATENATE($B14,"_",W$4,"_",$C$85,"_",$C$84),Data_for_IC_trend_tables!$A$1:$G$49194,7,FALSE)*1000,"-")</f>
        <v>0.95522276456633903</v>
      </c>
      <c r="X14" s="30">
        <f>IFERROR(VLOOKUP(CONCATENATE($B14,"_",X$4,"_",$C$85,"_",$C$84),Data_for_IC_trend_tables!$A$1:$G$49194,7,FALSE)*1000,"-")</f>
        <v>0.99399896026605794</v>
      </c>
      <c r="Y14" s="30">
        <f>IFERROR(VLOOKUP(CONCATENATE($B14,"_",Y$4,"_",$C$85,"_",$C$84),Data_for_IC_trend_tables!$A$1:$G$49194,7,FALSE)*1000,"-")</f>
        <v>0.92917932169073603</v>
      </c>
      <c r="Z14" s="30">
        <f>IFERROR(VLOOKUP(CONCATENATE($B14,"_",Z$4,"_",$C$85,"_",$C$84),Data_for_IC_trend_tables!$A$1:$G$49194,7,FALSE)*1000,"-")</f>
        <v>1.0137747869245399</v>
      </c>
      <c r="AA14" s="30">
        <f>IFERROR(VLOOKUP(CONCATENATE($B14,"_",AA$4,"_",$C$85,"_",$C$84),Data_for_IC_trend_tables!$A$1:$G$49194,7,FALSE)*1000,"-")</f>
        <v>1.0086816386830699</v>
      </c>
      <c r="AB14" s="30">
        <f>IFERROR(VLOOKUP(CONCATENATE($B14,"_",AB$4,"_",$C$85,"_",$C$84),Data_for_IC_trend_tables!$A$1:$G$49194,7,FALSE)*1000,"-")</f>
        <v>1.0864947800100901</v>
      </c>
      <c r="AC14" s="30">
        <f>IFERROR(VLOOKUP(CONCATENATE($B14,"_",AC$4,"_",$C$85,"_",$C$84),Data_for_IC_trend_tables!$A$1:$G$49194,7,FALSE)*1000,"-")</f>
        <v>1.1009659819942799</v>
      </c>
      <c r="AD14" s="30">
        <f>IFERROR(VLOOKUP(CONCATENATE($B14,"_",AD$4,"_",$C$85,"_",$C$84),Data_for_IC_trend_tables!$A$1:$G$49194,7,FALSE)*1000,"-")</f>
        <v>1.16068835705129</v>
      </c>
      <c r="AE14" s="30">
        <f>IFERROR(VLOOKUP(CONCATENATE($B14,"_",AE$4,"_",$C$85,"_",$C$84),Data_for_IC_trend_tables!$A$1:$G$49194,7,FALSE)*1000,"-")</f>
        <v>1.1074765819961299</v>
      </c>
      <c r="AF14" s="30">
        <f>IFERROR(VLOOKUP(CONCATENATE($B14,"_",AF$4,"_",$C$85,"_",$C$84),Data_for_IC_trend_tables!$A$1:$G$49194,7,FALSE)*1000,"-")</f>
        <v>0.98582858266541395</v>
      </c>
      <c r="AG14" s="30">
        <f>IFERROR(VLOOKUP(CONCATENATE($B14,"_",AG$4,"_",$C$85,"_",$C$84),Data_for_IC_trend_tables!$A$1:$G$49194,7,FALSE)*1000,"-")</f>
        <v>1.01385644830712</v>
      </c>
      <c r="AH14" s="30">
        <f>IFERROR(VLOOKUP(CONCATENATE($B14,"_",AH$4,"_",$C$85,"_",$C$84),Data_for_IC_trend_tables!$A$1:$G$49194,7,FALSE)*1000,"-")</f>
        <v>0.99200373478315396</v>
      </c>
      <c r="AI14" s="30">
        <f>IFERROR(VLOOKUP(CONCATENATE($B14,"_",AI$4,"_",$C$85,"_",$C$84),Data_for_IC_trend_tables!$A$1:$G$49194,7,FALSE)*1000,"-")</f>
        <v>1.0170102913269301</v>
      </c>
      <c r="AJ14" s="30">
        <f>IFERROR(VLOOKUP(CONCATENATE($B14,"_",AJ$4,"_",$C$85,"_",$C$84),Data_for_IC_trend_tables!$A$1:$G$49194,7,FALSE)*1000,"-")</f>
        <v>0.94965877690344203</v>
      </c>
      <c r="AK14" s="30">
        <f>IFERROR(VLOOKUP(CONCATENATE($B14,"_",AK$4,"_",$C$85,"_",$C$84),Data_for_IC_trend_tables!$A$1:$G$49194,7,FALSE)*1000,"-")</f>
        <v>0.91165084133157603</v>
      </c>
      <c r="AL14" s="30">
        <f>IFERROR(VLOOKUP(CONCATENATE($B14,"_",AL$4,"_",$C$85,"_",$C$84),Data_for_IC_trend_tables!$A$1:$G$49194,7,FALSE)*1000,"-")</f>
        <v>0.91248510287555096</v>
      </c>
      <c r="AM14" s="30">
        <f>IFERROR(VLOOKUP(CONCATENATE($B14,"_",AM$4,"_",$C$85,"_",$C$84),Data_for_IC_trend_tables!$A$1:$G$49194,7,FALSE)*1000,"-")</f>
        <v>0.81949749774375702</v>
      </c>
      <c r="AN14" s="30">
        <f>IFERROR(VLOOKUP(CONCATENATE($B14,"_",AN$4,"_",$C$85,"_",$C$84),Data_for_IC_trend_tables!$A$1:$G$49194,7,FALSE)*1000,"-")</f>
        <v>0.870728916071554</v>
      </c>
      <c r="AO14" s="30">
        <f>IFERROR(VLOOKUP(CONCATENATE($B14,"_",AO$4,"_",$C$85,"_",$C$84),Data_for_IC_trend_tables!$A$1:$G$49194,7,FALSE)*1000,"-")</f>
        <v>0.81862904988741103</v>
      </c>
      <c r="AP14" s="30">
        <f>IFERROR(VLOOKUP(CONCATENATE($B14,"_",AP$4,"_",$C$85,"_",$C$84),Data_for_IC_trend_tables!$A$1:$G$49194,7,FALSE)*1000,"-")</f>
        <v>0.81965391302285207</v>
      </c>
      <c r="AQ14" s="30">
        <f>IFERROR(VLOOKUP(CONCATENATE($B14,"_",AQ$4,"_",$C$85,"_",$C$84),Data_for_IC_trend_tables!$A$1:$G$49194,7,FALSE)*1000,"-")</f>
        <v>0.82893798357849591</v>
      </c>
      <c r="AR14" s="30">
        <f>IFERROR(VLOOKUP(CONCATENATE($B14,"_",AR$4,"_",$C$85,"_",$C$84),Data_for_IC_trend_tables!$A$1:$G$49194,7,FALSE)*1000,"-")</f>
        <v>0.78560163109293302</v>
      </c>
      <c r="AS14" s="30">
        <f>IFERROR(VLOOKUP(CONCATENATE($B14,"_",AS$4,"_",$C$85,"_",$C$84),Data_for_IC_trend_tables!$A$1:$G$49194,7,FALSE)*1000,"-")</f>
        <v>0.77929201668610493</v>
      </c>
      <c r="AT14" s="30">
        <f>IFERROR(VLOOKUP(CONCATENATE($B14,"_",AT$4,"_",$C$85,"_",$C$84),Data_for_IC_trend_tables!$A$1:$G$49194,7,FALSE)*1000,"-")</f>
        <v>0.85099718628105203</v>
      </c>
      <c r="AU14" s="30">
        <f>IFERROR(VLOOKUP(CONCATENATE($B14,"_",AU$4,"_",$C$85,"_",$C$84),Data_for_IC_trend_tables!$A$1:$G$49194,7,FALSE)*1000,"-")</f>
        <v>0.79110868892881103</v>
      </c>
      <c r="AV14" s="30"/>
      <c r="AW14" s="30">
        <f>IFERROR(VLOOKUP(CONCATENATE($B14,"_",AW$4,"_",$C$85,"_",$C$84),Data_for_IC_trend_tables!$A$1:$G$49194,7,FALSE)*1000,"-")</f>
        <v>0.79110868892881103</v>
      </c>
      <c r="AX14" s="91">
        <f t="shared" si="4"/>
        <v>1.2032735409106901</v>
      </c>
      <c r="AY14" s="38" t="str">
        <f t="shared" si="5"/>
        <v>Yes</v>
      </c>
      <c r="AZ14" s="58">
        <f t="shared" si="6"/>
        <v>-0.342536287858482</v>
      </c>
      <c r="BA14" s="32" t="s">
        <v>76</v>
      </c>
    </row>
    <row r="15" spans="2:53" s="17" customFormat="1" x14ac:dyDescent="0.2">
      <c r="B15" s="53" t="s">
        <v>143</v>
      </c>
      <c r="C15" s="71" t="s">
        <v>7</v>
      </c>
      <c r="D15" s="56">
        <v>1990</v>
      </c>
      <c r="E15" s="30" t="str">
        <f>IFERROR(VLOOKUP(CONCATENATE($B15,"_",E$4,"_",$C$85,"_",$C$84),Data_for_IC_trend_tables!$A$1:$G$49194,7,FALSE)*1000,"-")</f>
        <v>-</v>
      </c>
      <c r="F15" s="30" t="str">
        <f>IFERROR(VLOOKUP(CONCATENATE($B15,"_",F$4,"_",$C$85,"_",$C$84),Data_for_IC_trend_tables!$A$1:$G$49194,7,FALSE)*1000,"-")</f>
        <v>-</v>
      </c>
      <c r="G15" s="30" t="str">
        <f>IFERROR(VLOOKUP(CONCATENATE($B15,"_",G$4,"_",$C$85,"_",$C$84),Data_for_IC_trend_tables!$A$1:$G$49194,7,FALSE)*1000,"-")</f>
        <v>-</v>
      </c>
      <c r="H15" s="30" t="str">
        <f>IFERROR(VLOOKUP(CONCATENATE($B15,"_",H$4,"_",$C$85,"_",$C$84),Data_for_IC_trend_tables!$A$1:$G$49194,7,FALSE)*1000,"-")</f>
        <v>-</v>
      </c>
      <c r="I15" s="30" t="str">
        <f>IFERROR(VLOOKUP(CONCATENATE($B15,"_",I$4,"_",$C$85,"_",$C$84),Data_for_IC_trend_tables!$A$1:$G$49194,7,FALSE)*1000,"-")</f>
        <v>-</v>
      </c>
      <c r="J15" s="30" t="str">
        <f>IFERROR(VLOOKUP(CONCATENATE($B15,"_",J$4,"_",$C$85,"_",$C$84),Data_for_IC_trend_tables!$A$1:$G$49194,7,FALSE)*1000,"-")</f>
        <v>-</v>
      </c>
      <c r="K15" s="30" t="str">
        <f>IFERROR(VLOOKUP(CONCATENATE($B15,"_",K$4,"_",$C$85,"_",$C$84),Data_for_IC_trend_tables!$A$1:$G$49194,7,FALSE)*1000,"-")</f>
        <v>-</v>
      </c>
      <c r="L15" s="30" t="str">
        <f>IFERROR(VLOOKUP(CONCATENATE($B15,"_",L$4,"_",$C$85,"_",$C$84),Data_for_IC_trend_tables!$A$1:$G$49194,7,FALSE)*1000,"-")</f>
        <v>-</v>
      </c>
      <c r="M15" s="30" t="str">
        <f>IFERROR(VLOOKUP(CONCATENATE($B15,"_",M$4,"_",$C$85,"_",$C$84),Data_for_IC_trend_tables!$A$1:$G$49194,7,FALSE)*1000,"-")</f>
        <v>-</v>
      </c>
      <c r="N15" s="30" t="str">
        <f>IFERROR(VLOOKUP(CONCATENATE($B15,"_",N$4,"_",$C$85,"_",$C$84),Data_for_IC_trend_tables!$A$1:$G$49194,7,FALSE)*1000,"-")</f>
        <v>-</v>
      </c>
      <c r="O15" s="30">
        <f>IFERROR(VLOOKUP(CONCATENATE($B15,"_",O$4,"_",$C$85,"_",$C$84),Data_for_IC_trend_tables!$A$1:$G$49194,7,FALSE)*1000,"-")</f>
        <v>8.4256433533575606E-2</v>
      </c>
      <c r="P15" s="30">
        <f>IFERROR(VLOOKUP(CONCATENATE($B15,"_",P$4,"_",$C$85,"_",$C$84),Data_for_IC_trend_tables!$A$1:$G$49194,7,FALSE)*1000,"-")</f>
        <v>8.3887521208495006E-2</v>
      </c>
      <c r="Q15" s="30">
        <f>IFERROR(VLOOKUP(CONCATENATE($B15,"_",Q$4,"_",$C$85,"_",$C$84),Data_for_IC_trend_tables!$A$1:$G$49194,7,FALSE)*1000,"-")</f>
        <v>9.197786545037831E-2</v>
      </c>
      <c r="R15" s="30">
        <f>IFERROR(VLOOKUP(CONCATENATE($B15,"_",R$4,"_",$C$85,"_",$C$84),Data_for_IC_trend_tables!$A$1:$G$49194,7,FALSE)*1000,"-")</f>
        <v>9.1549521894082095E-2</v>
      </c>
      <c r="S15" s="30">
        <f>IFERROR(VLOOKUP(CONCATENATE($B15,"_",S$4,"_",$C$85,"_",$C$84),Data_for_IC_trend_tables!$A$1:$G$49194,7,FALSE)*1000,"-")</f>
        <v>8.9539910307720891E-2</v>
      </c>
      <c r="T15" s="30">
        <f>IFERROR(VLOOKUP(CONCATENATE($B15,"_",T$4,"_",$C$85,"_",$C$84),Data_for_IC_trend_tables!$A$1:$G$49194,7,FALSE)*1000,"-")</f>
        <v>8.6953771556689305E-2</v>
      </c>
      <c r="U15" s="30">
        <f>IFERROR(VLOOKUP(CONCATENATE($B15,"_",U$4,"_",$C$85,"_",$C$84),Data_for_IC_trend_tables!$A$1:$G$49194,7,FALSE)*1000,"-")</f>
        <v>8.74923502332004E-2</v>
      </c>
      <c r="V15" s="30">
        <f>IFERROR(VLOOKUP(CONCATENATE($B15,"_",V$4,"_",$C$85,"_",$C$84),Data_for_IC_trend_tables!$A$1:$G$49194,7,FALSE)*1000,"-")</f>
        <v>8.9372071582830906E-2</v>
      </c>
      <c r="W15" s="30">
        <f>IFERROR(VLOOKUP(CONCATENATE($B15,"_",W$4,"_",$C$85,"_",$C$84),Data_for_IC_trend_tables!$A$1:$G$49194,7,FALSE)*1000,"-")</f>
        <v>9.1725440924320903E-2</v>
      </c>
      <c r="X15" s="30">
        <f>IFERROR(VLOOKUP(CONCATENATE($B15,"_",X$4,"_",$C$85,"_",$C$84),Data_for_IC_trend_tables!$A$1:$G$49194,7,FALSE)*1000,"-")</f>
        <v>9.5765472623417502E-2</v>
      </c>
      <c r="Y15" s="30">
        <f>IFERROR(VLOOKUP(CONCATENATE($B15,"_",Y$4,"_",$C$85,"_",$C$84),Data_for_IC_trend_tables!$A$1:$G$49194,7,FALSE)*1000,"-")</f>
        <v>0.10183872885424801</v>
      </c>
      <c r="Z15" s="30">
        <f>IFERROR(VLOOKUP(CONCATENATE($B15,"_",Z$4,"_",$C$85,"_",$C$84),Data_for_IC_trend_tables!$A$1:$G$49194,7,FALSE)*1000,"-")</f>
        <v>9.0042642478432008E-2</v>
      </c>
      <c r="AA15" s="30">
        <f>IFERROR(VLOOKUP(CONCATENATE($B15,"_",AA$4,"_",$C$85,"_",$C$84),Data_for_IC_trend_tables!$A$1:$G$49194,7,FALSE)*1000,"-")</f>
        <v>9.0483826152572805E-2</v>
      </c>
      <c r="AB15" s="30">
        <f>IFERROR(VLOOKUP(CONCATENATE($B15,"_",AB$4,"_",$C$85,"_",$C$84),Data_for_IC_trend_tables!$A$1:$G$49194,7,FALSE)*1000,"-")</f>
        <v>9.0065797361838007E-2</v>
      </c>
      <c r="AC15" s="30">
        <f>IFERROR(VLOOKUP(CONCATENATE($B15,"_",AC$4,"_",$C$85,"_",$C$84),Data_for_IC_trend_tables!$A$1:$G$49194,7,FALSE)*1000,"-")</f>
        <v>8.7276137059037598E-2</v>
      </c>
      <c r="AD15" s="30">
        <f>IFERROR(VLOOKUP(CONCATENATE($B15,"_",AD$4,"_",$C$85,"_",$C$84),Data_for_IC_trend_tables!$A$1:$G$49194,7,FALSE)*1000,"-")</f>
        <v>8.6696860969752099E-2</v>
      </c>
      <c r="AE15" s="30">
        <f>IFERROR(VLOOKUP(CONCATENATE($B15,"_",AE$4,"_",$C$85,"_",$C$84),Data_for_IC_trend_tables!$A$1:$G$49194,7,FALSE)*1000,"-")</f>
        <v>8.0143057177744309E-2</v>
      </c>
      <c r="AF15" s="30">
        <f>IFERROR(VLOOKUP(CONCATENATE($B15,"_",AF$4,"_",$C$85,"_",$C$84),Data_for_IC_trend_tables!$A$1:$G$49194,7,FALSE)*1000,"-")</f>
        <v>8.0189425666640404E-2</v>
      </c>
      <c r="AG15" s="30">
        <f>IFERROR(VLOOKUP(CONCATENATE($B15,"_",AG$4,"_",$C$85,"_",$C$84),Data_for_IC_trend_tables!$A$1:$G$49194,7,FALSE)*1000,"-")</f>
        <v>8.0631534419641493E-2</v>
      </c>
      <c r="AH15" s="30">
        <f>IFERROR(VLOOKUP(CONCATENATE($B15,"_",AH$4,"_",$C$85,"_",$C$84),Data_for_IC_trend_tables!$A$1:$G$49194,7,FALSE)*1000,"-")</f>
        <v>7.1113171829332994E-2</v>
      </c>
      <c r="AI15" s="30">
        <f>IFERROR(VLOOKUP(CONCATENATE($B15,"_",AI$4,"_",$C$85,"_",$C$84),Data_for_IC_trend_tables!$A$1:$G$49194,7,FALSE)*1000,"-")</f>
        <v>5.3712420377383802E-2</v>
      </c>
      <c r="AJ15" s="30">
        <f>IFERROR(VLOOKUP(CONCATENATE($B15,"_",AJ$4,"_",$C$85,"_",$C$84),Data_for_IC_trend_tables!$A$1:$G$49194,7,FALSE)*1000,"-")</f>
        <v>6.3854229177929905E-2</v>
      </c>
      <c r="AK15" s="30">
        <f>IFERROR(VLOOKUP(CONCATENATE($B15,"_",AK$4,"_",$C$85,"_",$C$84),Data_for_IC_trend_tables!$A$1:$G$49194,7,FALSE)*1000,"-")</f>
        <v>6.4300875361667412E-2</v>
      </c>
      <c r="AL15" s="30">
        <f>IFERROR(VLOOKUP(CONCATENATE($B15,"_",AL$4,"_",$C$85,"_",$C$84),Data_for_IC_trend_tables!$A$1:$G$49194,7,FALSE)*1000,"-")</f>
        <v>3.6647629381404499E-2</v>
      </c>
      <c r="AM15" s="30">
        <f>IFERROR(VLOOKUP(CONCATENATE($B15,"_",AM$4,"_",$C$85,"_",$C$84),Data_for_IC_trend_tables!$A$1:$G$49194,7,FALSE)*1000,"-")</f>
        <v>3.4897207349906798E-2</v>
      </c>
      <c r="AN15" s="30">
        <f>IFERROR(VLOOKUP(CONCATENATE($B15,"_",AN$4,"_",$C$85,"_",$C$84),Data_for_IC_trend_tables!$A$1:$G$49194,7,FALSE)*1000,"-")</f>
        <v>3.6573239391372796E-2</v>
      </c>
      <c r="AO15" s="30">
        <f>IFERROR(VLOOKUP(CONCATENATE($B15,"_",AO$4,"_",$C$85,"_",$C$84),Data_for_IC_trend_tables!$A$1:$G$49194,7,FALSE)*1000,"-")</f>
        <v>3.87325476228641E-2</v>
      </c>
      <c r="AP15" s="30">
        <f>IFERROR(VLOOKUP(CONCATENATE($B15,"_",AP$4,"_",$C$85,"_",$C$84),Data_for_IC_trend_tables!$A$1:$G$49194,7,FALSE)*1000,"-")</f>
        <v>3.8801003447599701E-2</v>
      </c>
      <c r="AQ15" s="30">
        <f>IFERROR(VLOOKUP(CONCATENATE($B15,"_",AQ$4,"_",$C$85,"_",$C$84),Data_for_IC_trend_tables!$A$1:$G$49194,7,FALSE)*1000,"-")</f>
        <v>3.8265387512896397E-2</v>
      </c>
      <c r="AR15" s="30">
        <f>IFERROR(VLOOKUP(CONCATENATE($B15,"_",AR$4,"_",$C$85,"_",$C$84),Data_for_IC_trend_tables!$A$1:$G$49194,7,FALSE)*1000,"-")</f>
        <v>3.4919024453374699E-2</v>
      </c>
      <c r="AS15" s="30">
        <f>IFERROR(VLOOKUP(CONCATENATE($B15,"_",AS$4,"_",$C$85,"_",$C$84),Data_for_IC_trend_tables!$A$1:$G$49194,7,FALSE)*1000,"-")</f>
        <v>3.4238865302741499E-2</v>
      </c>
      <c r="AT15" s="30">
        <f>IFERROR(VLOOKUP(CONCATENATE($B15,"_",AT$4,"_",$C$85,"_",$C$84),Data_for_IC_trend_tables!$A$1:$G$49194,7,FALSE)*1000,"-")</f>
        <v>3.3280941556131996E-2</v>
      </c>
      <c r="AU15" s="30">
        <f>IFERROR(VLOOKUP(CONCATENATE($B15,"_",AU$4,"_",$C$85,"_",$C$84),Data_for_IC_trend_tables!$A$1:$G$49194,7,FALSE)*1000,"-")</f>
        <v>3.3068374815265998E-2</v>
      </c>
      <c r="AV15" s="30"/>
      <c r="AW15" s="30">
        <f>IFERROR(VLOOKUP(CONCATENATE($B15,"_",AW$4,"_",$C$85,"_",$C$84),Data_for_IC_trend_tables!$A$1:$G$49194,7,FALSE)*1000,"-")</f>
        <v>3.3068374815265998E-2</v>
      </c>
      <c r="AX15" s="92">
        <f t="shared" si="4"/>
        <v>8.4256433533575606E-2</v>
      </c>
      <c r="AY15" s="38" t="str">
        <f t="shared" si="5"/>
        <v>Yes</v>
      </c>
      <c r="AZ15" s="58">
        <f t="shared" si="6"/>
        <v>-0.607527005019878</v>
      </c>
      <c r="BA15" s="32" t="s">
        <v>76</v>
      </c>
    </row>
    <row r="16" spans="2:53" s="3" customFormat="1" x14ac:dyDescent="0.2">
      <c r="B16" s="53" t="s">
        <v>144</v>
      </c>
      <c r="C16" s="71" t="s">
        <v>187</v>
      </c>
      <c r="D16" s="56">
        <v>1990</v>
      </c>
      <c r="E16" s="30" t="str">
        <f>IFERROR(VLOOKUP(CONCATENATE($B16,"_",E$4,"_",$C$85,"_",$C$84),Data_for_IC_trend_tables!$A$1:$G$49194,7,FALSE)*1000,"-")</f>
        <v>-</v>
      </c>
      <c r="F16" s="30" t="str">
        <f>IFERROR(VLOOKUP(CONCATENATE($B16,"_",F$4,"_",$C$85,"_",$C$84),Data_for_IC_trend_tables!$A$1:$G$49194,7,FALSE)*1000,"-")</f>
        <v>-</v>
      </c>
      <c r="G16" s="30" t="str">
        <f>IFERROR(VLOOKUP(CONCATENATE($B16,"_",G$4,"_",$C$85,"_",$C$84),Data_for_IC_trend_tables!$A$1:$G$49194,7,FALSE)*1000,"-")</f>
        <v>-</v>
      </c>
      <c r="H16" s="30" t="str">
        <f>IFERROR(VLOOKUP(CONCATENATE($B16,"_",H$4,"_",$C$85,"_",$C$84),Data_for_IC_trend_tables!$A$1:$G$49194,7,FALSE)*1000,"-")</f>
        <v>-</v>
      </c>
      <c r="I16" s="30" t="str">
        <f>IFERROR(VLOOKUP(CONCATENATE($B16,"_",I$4,"_",$C$85,"_",$C$84),Data_for_IC_trend_tables!$A$1:$G$49194,7,FALSE)*1000,"-")</f>
        <v>-</v>
      </c>
      <c r="J16" s="30" t="str">
        <f>IFERROR(VLOOKUP(CONCATENATE($B16,"_",J$4,"_",$C$85,"_",$C$84),Data_for_IC_trend_tables!$A$1:$G$49194,7,FALSE)*1000,"-")</f>
        <v>-</v>
      </c>
      <c r="K16" s="30" t="str">
        <f>IFERROR(VLOOKUP(CONCATENATE($B16,"_",K$4,"_",$C$85,"_",$C$84),Data_for_IC_trend_tables!$A$1:$G$49194,7,FALSE)*1000,"-")</f>
        <v>-</v>
      </c>
      <c r="L16" s="30" t="str">
        <f>IFERROR(VLOOKUP(CONCATENATE($B16,"_",L$4,"_",$C$85,"_",$C$84),Data_for_IC_trend_tables!$A$1:$G$49194,7,FALSE)*1000,"-")</f>
        <v>-</v>
      </c>
      <c r="M16" s="30" t="str">
        <f>IFERROR(VLOOKUP(CONCATENATE($B16,"_",M$4,"_",$C$85,"_",$C$84),Data_for_IC_trend_tables!$A$1:$G$49194,7,FALSE)*1000,"-")</f>
        <v>-</v>
      </c>
      <c r="N16" s="30" t="str">
        <f>IFERROR(VLOOKUP(CONCATENATE($B16,"_",N$4,"_",$C$85,"_",$C$84),Data_for_IC_trend_tables!$A$1:$G$49194,7,FALSE)*1000,"-")</f>
        <v>-</v>
      </c>
      <c r="O16" s="30">
        <f>IFERROR(VLOOKUP(CONCATENATE($B16,"_",O$4,"_",$C$85,"_",$C$84),Data_for_IC_trend_tables!$A$1:$G$49194,7,FALSE)*1000,"-")</f>
        <v>5.1664883602846201</v>
      </c>
      <c r="P16" s="30">
        <f>IFERROR(VLOOKUP(CONCATENATE($B16,"_",P$4,"_",$C$85,"_",$C$84),Data_for_IC_trend_tables!$A$1:$G$49194,7,FALSE)*1000,"-")</f>
        <v>3.91524730249118</v>
      </c>
      <c r="Q16" s="30">
        <f>IFERROR(VLOOKUP(CONCATENATE($B16,"_",Q$4,"_",$C$85,"_",$C$84),Data_for_IC_trend_tables!$A$1:$G$49194,7,FALSE)*1000,"-")</f>
        <v>3.1498954226892701</v>
      </c>
      <c r="R16" s="30">
        <f>IFERROR(VLOOKUP(CONCATENATE($B16,"_",R$4,"_",$C$85,"_",$C$84),Data_for_IC_trend_tables!$A$1:$G$49194,7,FALSE)*1000,"-")</f>
        <v>2.6783926804807399</v>
      </c>
      <c r="S16" s="30">
        <f>IFERROR(VLOOKUP(CONCATENATE($B16,"_",S$4,"_",$C$85,"_",$C$84),Data_for_IC_trend_tables!$A$1:$G$49194,7,FALSE)*1000,"-")</f>
        <v>2.4036640276826704</v>
      </c>
      <c r="T16" s="30">
        <f>IFERROR(VLOOKUP(CONCATENATE($B16,"_",T$4,"_",$C$85,"_",$C$84),Data_for_IC_trend_tables!$A$1:$G$49194,7,FALSE)*1000,"-")</f>
        <v>2.1760039364557002</v>
      </c>
      <c r="U16" s="30">
        <f>IFERROR(VLOOKUP(CONCATENATE($B16,"_",U$4,"_",$C$85,"_",$C$84),Data_for_IC_trend_tables!$A$1:$G$49194,7,FALSE)*1000,"-")</f>
        <v>1.92782026918319</v>
      </c>
      <c r="V16" s="30">
        <f>IFERROR(VLOOKUP(CONCATENATE($B16,"_",V$4,"_",$C$85,"_",$C$84),Data_for_IC_trend_tables!$A$1:$G$49194,7,FALSE)*1000,"-")</f>
        <v>2.0623003295527802</v>
      </c>
      <c r="W16" s="30">
        <f>IFERROR(VLOOKUP(CONCATENATE($B16,"_",W$4,"_",$C$85,"_",$C$84),Data_for_IC_trend_tables!$A$1:$G$49194,7,FALSE)*1000,"-")</f>
        <v>2.0099245364826501</v>
      </c>
      <c r="X16" s="30">
        <f>IFERROR(VLOOKUP(CONCATENATE($B16,"_",X$4,"_",$C$85,"_",$C$84),Data_for_IC_trend_tables!$A$1:$G$49194,7,FALSE)*1000,"-")</f>
        <v>1.7361322362592899</v>
      </c>
      <c r="Y16" s="30">
        <f>IFERROR(VLOOKUP(CONCATENATE($B16,"_",Y$4,"_",$C$85,"_",$C$84),Data_for_IC_trend_tables!$A$1:$G$49194,7,FALSE)*1000,"-")</f>
        <v>1.6899812499389799</v>
      </c>
      <c r="Z16" s="30">
        <f>IFERROR(VLOOKUP(CONCATENATE($B16,"_",Z$4,"_",$C$85,"_",$C$84),Data_for_IC_trend_tables!$A$1:$G$49194,7,FALSE)*1000,"-")</f>
        <v>1.78490361869704</v>
      </c>
      <c r="AA16" s="30">
        <f>IFERROR(VLOOKUP(CONCATENATE($B16,"_",AA$4,"_",$C$85,"_",$C$84),Data_for_IC_trend_tables!$A$1:$G$49194,7,FALSE)*1000,"-")</f>
        <v>1.82510399617773</v>
      </c>
      <c r="AB16" s="30">
        <f>IFERROR(VLOOKUP(CONCATENATE($B16,"_",AB$4,"_",$C$85,"_",$C$84),Data_for_IC_trend_tables!$A$1:$G$49194,7,FALSE)*1000,"-")</f>
        <v>1.8703168443282898</v>
      </c>
      <c r="AC16" s="30">
        <f>IFERROR(VLOOKUP(CONCATENATE($B16,"_",AC$4,"_",$C$85,"_",$C$84),Data_for_IC_trend_tables!$A$1:$G$49194,7,FALSE)*1000,"-")</f>
        <v>1.8504617198689499</v>
      </c>
      <c r="AD16" s="30">
        <f>IFERROR(VLOOKUP(CONCATENATE($B16,"_",AD$4,"_",$C$85,"_",$C$84),Data_for_IC_trend_tables!$A$1:$G$49194,7,FALSE)*1000,"-")</f>
        <v>1.69648996313956</v>
      </c>
      <c r="AE16" s="30">
        <f>IFERROR(VLOOKUP(CONCATENATE($B16,"_",AE$4,"_",$C$85,"_",$C$84),Data_for_IC_trend_tables!$A$1:$G$49194,7,FALSE)*1000,"-")</f>
        <v>1.7910003209429499</v>
      </c>
      <c r="AF16" s="30">
        <f>IFERROR(VLOOKUP(CONCATENATE($B16,"_",AF$4,"_",$C$85,"_",$C$84),Data_for_IC_trend_tables!$A$1:$G$49194,7,FALSE)*1000,"-")</f>
        <v>1.7651187751427899</v>
      </c>
      <c r="AG16" s="30">
        <f>IFERROR(VLOOKUP(CONCATENATE($B16,"_",AG$4,"_",$C$85,"_",$C$84),Data_for_IC_trend_tables!$A$1:$G$49194,7,FALSE)*1000,"-")</f>
        <v>1.6549338253992698</v>
      </c>
      <c r="AH16" s="30">
        <f>IFERROR(VLOOKUP(CONCATENATE($B16,"_",AH$4,"_",$C$85,"_",$C$84),Data_for_IC_trend_tables!$A$1:$G$49194,7,FALSE)*1000,"-")</f>
        <v>1.47880707045003</v>
      </c>
      <c r="AI16" s="30">
        <f>IFERROR(VLOOKUP(CONCATENATE($B16,"_",AI$4,"_",$C$85,"_",$C$84),Data_for_IC_trend_tables!$A$1:$G$49194,7,FALSE)*1000,"-")</f>
        <v>1.4869351922334999</v>
      </c>
      <c r="AJ16" s="30">
        <f>IFERROR(VLOOKUP(CONCATENATE($B16,"_",AJ$4,"_",$C$85,"_",$C$84),Data_for_IC_trend_tables!$A$1:$G$49194,7,FALSE)*1000,"-")</f>
        <v>1.4413896413709699</v>
      </c>
      <c r="AK16" s="30">
        <f>IFERROR(VLOOKUP(CONCATENATE($B16,"_",AK$4,"_",$C$85,"_",$C$84),Data_for_IC_trend_tables!$A$1:$G$49194,7,FALSE)*1000,"-")</f>
        <v>1.3605157111091701</v>
      </c>
      <c r="AL16" s="30">
        <f>IFERROR(VLOOKUP(CONCATENATE($B16,"_",AL$4,"_",$C$85,"_",$C$84),Data_for_IC_trend_tables!$A$1:$G$49194,7,FALSE)*1000,"-")</f>
        <v>1.3643535660294701</v>
      </c>
      <c r="AM16" s="30">
        <f>IFERROR(VLOOKUP(CONCATENATE($B16,"_",AM$4,"_",$C$85,"_",$C$84),Data_for_IC_trend_tables!$A$1:$G$49194,7,FALSE)*1000,"-")</f>
        <v>1.4137618363808</v>
      </c>
      <c r="AN16" s="30">
        <f>IFERROR(VLOOKUP(CONCATENATE($B16,"_",AN$4,"_",$C$85,"_",$C$84),Data_for_IC_trend_tables!$A$1:$G$49194,7,FALSE)*1000,"-")</f>
        <v>1.3511670706428101</v>
      </c>
      <c r="AO16" s="30">
        <f>IFERROR(VLOOKUP(CONCATENATE($B16,"_",AO$4,"_",$C$85,"_",$C$84),Data_for_IC_trend_tables!$A$1:$G$49194,7,FALSE)*1000,"-")</f>
        <v>1.32142435111955</v>
      </c>
      <c r="AP16" s="30">
        <f>IFERROR(VLOOKUP(CONCATENATE($B16,"_",AP$4,"_",$C$85,"_",$C$84),Data_for_IC_trend_tables!$A$1:$G$49194,7,FALSE)*1000,"-")</f>
        <v>1.30051409206554</v>
      </c>
      <c r="AQ16" s="30">
        <f>IFERROR(VLOOKUP(CONCATENATE($B16,"_",AQ$4,"_",$C$85,"_",$C$84),Data_for_IC_trend_tables!$A$1:$G$49194,7,FALSE)*1000,"-")</f>
        <v>1.33968544694269</v>
      </c>
      <c r="AR16" s="30">
        <f>IFERROR(VLOOKUP(CONCATENATE($B16,"_",AR$4,"_",$C$85,"_",$C$84),Data_for_IC_trend_tables!$A$1:$G$49194,7,FALSE)*1000,"-")</f>
        <v>1.32551614562194</v>
      </c>
      <c r="AS16" s="30">
        <f>IFERROR(VLOOKUP(CONCATENATE($B16,"_",AS$4,"_",$C$85,"_",$C$84),Data_for_IC_trend_tables!$A$1:$G$49194,7,FALSE)*1000,"-")</f>
        <v>1.27962694291918</v>
      </c>
      <c r="AT16" s="30">
        <f>IFERROR(VLOOKUP(CONCATENATE($B16,"_",AT$4,"_",$C$85,"_",$C$84),Data_for_IC_trend_tables!$A$1:$G$49194,7,FALSE)*1000,"-")</f>
        <v>1.3853207419929201</v>
      </c>
      <c r="AU16" s="30">
        <f>IFERROR(VLOOKUP(CONCATENATE($B16,"_",AU$4,"_",$C$85,"_",$C$84),Data_for_IC_trend_tables!$A$1:$G$49194,7,FALSE)*1000,"-")</f>
        <v>1.3231724458062502</v>
      </c>
      <c r="AV16" s="30"/>
      <c r="AW16" s="30">
        <f>IFERROR(VLOOKUP(CONCATENATE($B16,"_",AW$4,"_",$C$85,"_",$C$84),Data_for_IC_trend_tables!$A$1:$G$49194,7,FALSE)*1000,"-")</f>
        <v>1.3231724458062502</v>
      </c>
      <c r="AX16" s="91">
        <f t="shared" si="4"/>
        <v>5.1664883602846201</v>
      </c>
      <c r="AY16" s="38" t="str">
        <f t="shared" si="5"/>
        <v>Yes</v>
      </c>
      <c r="AZ16" s="58">
        <f t="shared" si="6"/>
        <v>-0.74389326878627537</v>
      </c>
      <c r="BA16" s="32" t="s">
        <v>76</v>
      </c>
    </row>
    <row r="17" spans="2:53" s="3" customFormat="1" x14ac:dyDescent="0.2">
      <c r="B17" s="53" t="s">
        <v>145</v>
      </c>
      <c r="C17" s="71" t="s">
        <v>8</v>
      </c>
      <c r="D17" s="56">
        <v>1990</v>
      </c>
      <c r="E17" s="30" t="str">
        <f>IFERROR(VLOOKUP(CONCATENATE($B17,"_",E$4,"_",$C$85,"_",$C$84),Data_for_IC_trend_tables!$A$1:$G$49194,7,FALSE)*1000,"-")</f>
        <v>-</v>
      </c>
      <c r="F17" s="30" t="str">
        <f>IFERROR(VLOOKUP(CONCATENATE($B17,"_",F$4,"_",$C$85,"_",$C$84),Data_for_IC_trend_tables!$A$1:$G$49194,7,FALSE)*1000,"-")</f>
        <v>-</v>
      </c>
      <c r="G17" s="30" t="str">
        <f>IFERROR(VLOOKUP(CONCATENATE($B17,"_",G$4,"_",$C$85,"_",$C$84),Data_for_IC_trend_tables!$A$1:$G$49194,7,FALSE)*1000,"-")</f>
        <v>-</v>
      </c>
      <c r="H17" s="30" t="str">
        <f>IFERROR(VLOOKUP(CONCATENATE($B17,"_",H$4,"_",$C$85,"_",$C$84),Data_for_IC_trend_tables!$A$1:$G$49194,7,FALSE)*1000,"-")</f>
        <v>-</v>
      </c>
      <c r="I17" s="30" t="str">
        <f>IFERROR(VLOOKUP(CONCATENATE($B17,"_",I$4,"_",$C$85,"_",$C$84),Data_for_IC_trend_tables!$A$1:$G$49194,7,FALSE)*1000,"-")</f>
        <v>-</v>
      </c>
      <c r="J17" s="30" t="str">
        <f>IFERROR(VLOOKUP(CONCATENATE($B17,"_",J$4,"_",$C$85,"_",$C$84),Data_for_IC_trend_tables!$A$1:$G$49194,7,FALSE)*1000,"-")</f>
        <v>-</v>
      </c>
      <c r="K17" s="30" t="str">
        <f>IFERROR(VLOOKUP(CONCATENATE($B17,"_",K$4,"_",$C$85,"_",$C$84),Data_for_IC_trend_tables!$A$1:$G$49194,7,FALSE)*1000,"-")</f>
        <v>-</v>
      </c>
      <c r="L17" s="30" t="str">
        <f>IFERROR(VLOOKUP(CONCATENATE($B17,"_",L$4,"_",$C$85,"_",$C$84),Data_for_IC_trend_tables!$A$1:$G$49194,7,FALSE)*1000,"-")</f>
        <v>-</v>
      </c>
      <c r="M17" s="30" t="str">
        <f>IFERROR(VLOOKUP(CONCATENATE($B17,"_",M$4,"_",$C$85,"_",$C$84),Data_for_IC_trend_tables!$A$1:$G$49194,7,FALSE)*1000,"-")</f>
        <v>-</v>
      </c>
      <c r="N17" s="30" t="str">
        <f>IFERROR(VLOOKUP(CONCATENATE($B17,"_",N$4,"_",$C$85,"_",$C$84),Data_for_IC_trend_tables!$A$1:$G$49194,7,FALSE)*1000,"-")</f>
        <v>-</v>
      </c>
      <c r="O17" s="30">
        <f>IFERROR(VLOOKUP(CONCATENATE($B17,"_",O$4,"_",$C$85,"_",$C$84),Data_for_IC_trend_tables!$A$1:$G$49194,7,FALSE)*1000,"-")</f>
        <v>1.2128026600330399</v>
      </c>
      <c r="P17" s="30">
        <f>IFERROR(VLOOKUP(CONCATENATE($B17,"_",P$4,"_",$C$85,"_",$C$84),Data_for_IC_trend_tables!$A$1:$G$49194,7,FALSE)*1000,"-")</f>
        <v>1.24588497461582</v>
      </c>
      <c r="Q17" s="30">
        <f>IFERROR(VLOOKUP(CONCATENATE($B17,"_",Q$4,"_",$C$85,"_",$C$84),Data_for_IC_trend_tables!$A$1:$G$49194,7,FALSE)*1000,"-")</f>
        <v>1.0839289693442602</v>
      </c>
      <c r="R17" s="30">
        <f>IFERROR(VLOOKUP(CONCATENATE($B17,"_",R$4,"_",$C$85,"_",$C$84),Data_for_IC_trend_tables!$A$1:$G$49194,7,FALSE)*1000,"-")</f>
        <v>1.00020485651183</v>
      </c>
      <c r="S17" s="30">
        <f>IFERROR(VLOOKUP(CONCATENATE($B17,"_",S$4,"_",$C$85,"_",$C$84),Data_for_IC_trend_tables!$A$1:$G$49194,7,FALSE)*1000,"-")</f>
        <v>0.84713115675564499</v>
      </c>
      <c r="T17" s="30">
        <f>IFERROR(VLOOKUP(CONCATENATE($B17,"_",T$4,"_",$C$85,"_",$C$84),Data_for_IC_trend_tables!$A$1:$G$49194,7,FALSE)*1000,"-")</f>
        <v>0.72512233800817993</v>
      </c>
      <c r="U17" s="30">
        <f>IFERROR(VLOOKUP(CONCATENATE($B17,"_",U$4,"_",$C$85,"_",$C$84),Data_for_IC_trend_tables!$A$1:$G$49194,7,FALSE)*1000,"-")</f>
        <v>0.744533809621448</v>
      </c>
      <c r="V17" s="30">
        <f>IFERROR(VLOOKUP(CONCATENATE($B17,"_",V$4,"_",$C$85,"_",$C$84),Data_for_IC_trend_tables!$A$1:$G$49194,7,FALSE)*1000,"-")</f>
        <v>0.69448743187254203</v>
      </c>
      <c r="W17" s="30">
        <f>IFERROR(VLOOKUP(CONCATENATE($B17,"_",W$4,"_",$C$85,"_",$C$84),Data_for_IC_trend_tables!$A$1:$G$49194,7,FALSE)*1000,"-")</f>
        <v>0.65351995410136499</v>
      </c>
      <c r="X17" s="30">
        <f>IFERROR(VLOOKUP(CONCATENATE($B17,"_",X$4,"_",$C$85,"_",$C$84),Data_for_IC_trend_tables!$A$1:$G$49194,7,FALSE)*1000,"-")</f>
        <v>0.64453344706007409</v>
      </c>
      <c r="Y17" s="30">
        <f>IFERROR(VLOOKUP(CONCATENATE($B17,"_",Y$4,"_",$C$85,"_",$C$84),Data_for_IC_trend_tables!$A$1:$G$49194,7,FALSE)*1000,"-")</f>
        <v>0.63677098941141907</v>
      </c>
      <c r="Z17" s="30">
        <f>IFERROR(VLOOKUP(CONCATENATE($B17,"_",Z$4,"_",$C$85,"_",$C$84),Data_for_IC_trend_tables!$A$1:$G$49194,7,FALSE)*1000,"-")</f>
        <v>0.68783671360014609</v>
      </c>
      <c r="AA17" s="30">
        <f>IFERROR(VLOOKUP(CONCATENATE($B17,"_",AA$4,"_",$C$85,"_",$C$84),Data_for_IC_trend_tables!$A$1:$G$49194,7,FALSE)*1000,"-")</f>
        <v>0.65859557012914305</v>
      </c>
      <c r="AB17" s="30">
        <f>IFERROR(VLOOKUP(CONCATENATE($B17,"_",AB$4,"_",$C$85,"_",$C$84),Data_for_IC_trend_tables!$A$1:$G$49194,7,FALSE)*1000,"-")</f>
        <v>0.68555254156369294</v>
      </c>
      <c r="AC17" s="30">
        <f>IFERROR(VLOOKUP(CONCATENATE($B17,"_",AC$4,"_",$C$85,"_",$C$84),Data_for_IC_trend_tables!$A$1:$G$49194,7,FALSE)*1000,"-")</f>
        <v>0.68056400983401999</v>
      </c>
      <c r="AD17" s="30">
        <f>IFERROR(VLOOKUP(CONCATENATE($B17,"_",AD$4,"_",$C$85,"_",$C$84),Data_for_IC_trend_tables!$A$1:$G$49194,7,FALSE)*1000,"-")</f>
        <v>0.69182060155201497</v>
      </c>
      <c r="AE17" s="30">
        <f>IFERROR(VLOOKUP(CONCATENATE($B17,"_",AE$4,"_",$C$85,"_",$C$84),Data_for_IC_trend_tables!$A$1:$G$49194,7,FALSE)*1000,"-")</f>
        <v>0.66788206608971101</v>
      </c>
      <c r="AF17" s="30">
        <f>IFERROR(VLOOKUP(CONCATENATE($B17,"_",AF$4,"_",$C$85,"_",$C$84),Data_for_IC_trend_tables!$A$1:$G$49194,7,FALSE)*1000,"-")</f>
        <v>0.752501283885191</v>
      </c>
      <c r="AG17" s="30">
        <f>IFERROR(VLOOKUP(CONCATENATE($B17,"_",AG$4,"_",$C$85,"_",$C$84),Data_for_IC_trend_tables!$A$1:$G$49194,7,FALSE)*1000,"-")</f>
        <v>0.73004132174810099</v>
      </c>
      <c r="AH17" s="30">
        <f>IFERROR(VLOOKUP(CONCATENATE($B17,"_",AH$4,"_",$C$85,"_",$C$84),Data_for_IC_trend_tables!$A$1:$G$49194,7,FALSE)*1000,"-")</f>
        <v>0.69754684363890695</v>
      </c>
      <c r="AI17" s="30">
        <f>IFERROR(VLOOKUP(CONCATENATE($B17,"_",AI$4,"_",$C$85,"_",$C$84),Data_for_IC_trend_tables!$A$1:$G$49194,7,FALSE)*1000,"-")</f>
        <v>0.72645269850982308</v>
      </c>
      <c r="AJ17" s="30">
        <f>IFERROR(VLOOKUP(CONCATENATE($B17,"_",AJ$4,"_",$C$85,"_",$C$84),Data_for_IC_trend_tables!$A$1:$G$49194,7,FALSE)*1000,"-")</f>
        <v>0.67917548929579907</v>
      </c>
      <c r="AK17" s="30">
        <f>IFERROR(VLOOKUP(CONCATENATE($B17,"_",AK$4,"_",$C$85,"_",$C$84),Data_for_IC_trend_tables!$A$1:$G$49194,7,FALSE)*1000,"-")</f>
        <v>0.65871405229234892</v>
      </c>
      <c r="AL17" s="30">
        <f>IFERROR(VLOOKUP(CONCATENATE($B17,"_",AL$4,"_",$C$85,"_",$C$84),Data_for_IC_trend_tables!$A$1:$G$49194,7,FALSE)*1000,"-")</f>
        <v>0.67977692895991804</v>
      </c>
      <c r="AM17" s="30">
        <f>IFERROR(VLOOKUP(CONCATENATE($B17,"_",AM$4,"_",$C$85,"_",$C$84),Data_for_IC_trend_tables!$A$1:$G$49194,7,FALSE)*1000,"-")</f>
        <v>0.66674269797604002</v>
      </c>
      <c r="AN17" s="30">
        <f>IFERROR(VLOOKUP(CONCATENATE($B17,"_",AN$4,"_",$C$85,"_",$C$84),Data_for_IC_trend_tables!$A$1:$G$49194,7,FALSE)*1000,"-")</f>
        <v>0.73960699418907594</v>
      </c>
      <c r="AO17" s="30">
        <f>IFERROR(VLOOKUP(CONCATENATE($B17,"_",AO$4,"_",$C$85,"_",$C$84),Data_for_IC_trend_tables!$A$1:$G$49194,7,FALSE)*1000,"-")</f>
        <v>0.76438049471347591</v>
      </c>
      <c r="AP17" s="30">
        <f>IFERROR(VLOOKUP(CONCATENATE($B17,"_",AP$4,"_",$C$85,"_",$C$84),Data_for_IC_trend_tables!$A$1:$G$49194,7,FALSE)*1000,"-")</f>
        <v>0.74754462371722397</v>
      </c>
      <c r="AQ17" s="30">
        <f>IFERROR(VLOOKUP(CONCATENATE($B17,"_",AQ$4,"_",$C$85,"_",$C$84),Data_for_IC_trend_tables!$A$1:$G$49194,7,FALSE)*1000,"-")</f>
        <v>0.71606901771363596</v>
      </c>
      <c r="AR17" s="30">
        <f>IFERROR(VLOOKUP(CONCATENATE($B17,"_",AR$4,"_",$C$85,"_",$C$84),Data_for_IC_trend_tables!$A$1:$G$49194,7,FALSE)*1000,"-")</f>
        <v>0.67345653018915497</v>
      </c>
      <c r="AS17" s="30">
        <f>IFERROR(VLOOKUP(CONCATENATE($B17,"_",AS$4,"_",$C$85,"_",$C$84),Data_for_IC_trend_tables!$A$1:$G$49194,7,FALSE)*1000,"-")</f>
        <v>0.64013885329638498</v>
      </c>
      <c r="AT17" s="30">
        <f>IFERROR(VLOOKUP(CONCATENATE($B17,"_",AT$4,"_",$C$85,"_",$C$84),Data_for_IC_trend_tables!$A$1:$G$49194,7,FALSE)*1000,"-")</f>
        <v>0.66627660647153597</v>
      </c>
      <c r="AU17" s="30">
        <f>IFERROR(VLOOKUP(CONCATENATE($B17,"_",AU$4,"_",$C$85,"_",$C$84),Data_for_IC_trend_tables!$A$1:$G$49194,7,FALSE)*1000,"-")</f>
        <v>0.57414851555964408</v>
      </c>
      <c r="AV17" s="30"/>
      <c r="AW17" s="30">
        <f>IFERROR(VLOOKUP(CONCATENATE($B17,"_",AW$4,"_",$C$85,"_",$C$84),Data_for_IC_trend_tables!$A$1:$G$49194,7,FALSE)*1000,"-")</f>
        <v>0.57414851555964408</v>
      </c>
      <c r="AX17" s="91">
        <f t="shared" si="4"/>
        <v>1.2128026600330399</v>
      </c>
      <c r="AY17" s="38" t="str">
        <f t="shared" si="5"/>
        <v>Yes</v>
      </c>
      <c r="AZ17" s="58">
        <f t="shared" si="6"/>
        <v>-0.52659362113865849</v>
      </c>
      <c r="BA17" s="32" t="s">
        <v>76</v>
      </c>
    </row>
    <row r="18" spans="2:53" s="3" customFormat="1" x14ac:dyDescent="0.2">
      <c r="B18" s="53" t="s">
        <v>146</v>
      </c>
      <c r="C18" s="71" t="s">
        <v>9</v>
      </c>
      <c r="D18" s="56">
        <v>1990</v>
      </c>
      <c r="E18" s="30" t="str">
        <f>IFERROR(VLOOKUP(CONCATENATE($B18,"_",E$4,"_",$C$85,"_",$C$84),Data_for_IC_trend_tables!$A$1:$G$49194,7,FALSE)*1000,"-")</f>
        <v>-</v>
      </c>
      <c r="F18" s="30" t="str">
        <f>IFERROR(VLOOKUP(CONCATENATE($B18,"_",F$4,"_",$C$85,"_",$C$84),Data_for_IC_trend_tables!$A$1:$G$49194,7,FALSE)*1000,"-")</f>
        <v>-</v>
      </c>
      <c r="G18" s="30" t="str">
        <f>IFERROR(VLOOKUP(CONCATENATE($B18,"_",G$4,"_",$C$85,"_",$C$84),Data_for_IC_trend_tables!$A$1:$G$49194,7,FALSE)*1000,"-")</f>
        <v>-</v>
      </c>
      <c r="H18" s="30" t="str">
        <f>IFERROR(VLOOKUP(CONCATENATE($B18,"_",H$4,"_",$C$85,"_",$C$84),Data_for_IC_trend_tables!$A$1:$G$49194,7,FALSE)*1000,"-")</f>
        <v>-</v>
      </c>
      <c r="I18" s="30" t="str">
        <f>IFERROR(VLOOKUP(CONCATENATE($B18,"_",I$4,"_",$C$85,"_",$C$84),Data_for_IC_trend_tables!$A$1:$G$49194,7,FALSE)*1000,"-")</f>
        <v>-</v>
      </c>
      <c r="J18" s="30" t="str">
        <f>IFERROR(VLOOKUP(CONCATENATE($B18,"_",J$4,"_",$C$85,"_",$C$84),Data_for_IC_trend_tables!$A$1:$G$49194,7,FALSE)*1000,"-")</f>
        <v>-</v>
      </c>
      <c r="K18" s="30" t="str">
        <f>IFERROR(VLOOKUP(CONCATENATE($B18,"_",K$4,"_",$C$85,"_",$C$84),Data_for_IC_trend_tables!$A$1:$G$49194,7,FALSE)*1000,"-")</f>
        <v>-</v>
      </c>
      <c r="L18" s="30" t="str">
        <f>IFERROR(VLOOKUP(CONCATENATE($B18,"_",L$4,"_",$C$85,"_",$C$84),Data_for_IC_trend_tables!$A$1:$G$49194,7,FALSE)*1000,"-")</f>
        <v>-</v>
      </c>
      <c r="M18" s="30" t="str">
        <f>IFERROR(VLOOKUP(CONCATENATE($B18,"_",M$4,"_",$C$85,"_",$C$84),Data_for_IC_trend_tables!$A$1:$G$49194,7,FALSE)*1000,"-")</f>
        <v>-</v>
      </c>
      <c r="N18" s="30" t="str">
        <f>IFERROR(VLOOKUP(CONCATENATE($B18,"_",N$4,"_",$C$85,"_",$C$84),Data_for_IC_trend_tables!$A$1:$G$49194,7,FALSE)*1000,"-")</f>
        <v>-</v>
      </c>
      <c r="O18" s="30">
        <f>IFERROR(VLOOKUP(CONCATENATE($B18,"_",O$4,"_",$C$85,"_",$C$84),Data_for_IC_trend_tables!$A$1:$G$49194,7,FALSE)*1000,"-")</f>
        <v>4.4569752255444701</v>
      </c>
      <c r="P18" s="30">
        <f>IFERROR(VLOOKUP(CONCATENATE($B18,"_",P$4,"_",$C$85,"_",$C$84),Data_for_IC_trend_tables!$A$1:$G$49194,7,FALSE)*1000,"-")</f>
        <v>4.2683440219022994</v>
      </c>
      <c r="Q18" s="30">
        <f>IFERROR(VLOOKUP(CONCATENATE($B18,"_",Q$4,"_",$C$85,"_",$C$84),Data_for_IC_trend_tables!$A$1:$G$49194,7,FALSE)*1000,"-")</f>
        <v>3.0636347416288201</v>
      </c>
      <c r="R18" s="30">
        <f>IFERROR(VLOOKUP(CONCATENATE($B18,"_",R$4,"_",$C$85,"_",$C$84),Data_for_IC_trend_tables!$A$1:$G$49194,7,FALSE)*1000,"-")</f>
        <v>2.3348072161942501</v>
      </c>
      <c r="S18" s="30">
        <f>IFERROR(VLOOKUP(CONCATENATE($B18,"_",S$4,"_",$C$85,"_",$C$84),Data_for_IC_trend_tables!$A$1:$G$49194,7,FALSE)*1000,"-")</f>
        <v>3.0382665636712298</v>
      </c>
      <c r="T18" s="30">
        <f>IFERROR(VLOOKUP(CONCATENATE($B18,"_",T$4,"_",$C$85,"_",$C$84),Data_for_IC_trend_tables!$A$1:$G$49194,7,FALSE)*1000,"-")</f>
        <v>2.17665254547784</v>
      </c>
      <c r="U18" s="30">
        <f>IFERROR(VLOOKUP(CONCATENATE($B18,"_",U$4,"_",$C$85,"_",$C$84),Data_for_IC_trend_tables!$A$1:$G$49194,7,FALSE)*1000,"-")</f>
        <v>1.33852096774792</v>
      </c>
      <c r="V18" s="30">
        <f>IFERROR(VLOOKUP(CONCATENATE($B18,"_",V$4,"_",$C$85,"_",$C$84),Data_for_IC_trend_tables!$A$1:$G$49194,7,FALSE)*1000,"-")</f>
        <v>0.95191277347719694</v>
      </c>
      <c r="W18" s="30">
        <f>IFERROR(VLOOKUP(CONCATENATE($B18,"_",W$4,"_",$C$85,"_",$C$84),Data_for_IC_trend_tables!$A$1:$G$49194,7,FALSE)*1000,"-")</f>
        <v>0.83607321332491791</v>
      </c>
      <c r="X18" s="30">
        <f>IFERROR(VLOOKUP(CONCATENATE($B18,"_",X$4,"_",$C$85,"_",$C$84),Data_for_IC_trend_tables!$A$1:$G$49194,7,FALSE)*1000,"-")</f>
        <v>0.76698010674113104</v>
      </c>
      <c r="Y18" s="30">
        <f>IFERROR(VLOOKUP(CONCATENATE($B18,"_",Y$4,"_",$C$85,"_",$C$84),Data_for_IC_trend_tables!$A$1:$G$49194,7,FALSE)*1000,"-")</f>
        <v>0.75913852531388493</v>
      </c>
      <c r="Z18" s="30">
        <f>IFERROR(VLOOKUP(CONCATENATE($B18,"_",Z$4,"_",$C$85,"_",$C$84),Data_for_IC_trend_tables!$A$1:$G$49194,7,FALSE)*1000,"-")</f>
        <v>0.71609728195742794</v>
      </c>
      <c r="AA18" s="30">
        <f>IFERROR(VLOOKUP(CONCATENATE($B18,"_",AA$4,"_",$C$85,"_",$C$84),Data_for_IC_trend_tables!$A$1:$G$49194,7,FALSE)*1000,"-")</f>
        <v>0.68613842081616405</v>
      </c>
      <c r="AB18" s="30">
        <f>IFERROR(VLOOKUP(CONCATENATE($B18,"_",AB$4,"_",$C$85,"_",$C$84),Data_for_IC_trend_tables!$A$1:$G$49194,7,FALSE)*1000,"-")</f>
        <v>0.65722828926097698</v>
      </c>
      <c r="AC18" s="30">
        <f>IFERROR(VLOOKUP(CONCATENATE($B18,"_",AC$4,"_",$C$85,"_",$C$84),Data_for_IC_trend_tables!$A$1:$G$49194,7,FALSE)*1000,"-")</f>
        <v>0.60346672874166807</v>
      </c>
      <c r="AD18" s="30">
        <f>IFERROR(VLOOKUP(CONCATENATE($B18,"_",AD$4,"_",$C$85,"_",$C$84),Data_for_IC_trend_tables!$A$1:$G$49194,7,FALSE)*1000,"-")</f>
        <v>0.51209501524929302</v>
      </c>
      <c r="AE18" s="30">
        <f>IFERROR(VLOOKUP(CONCATENATE($B18,"_",AE$4,"_",$C$85,"_",$C$84),Data_for_IC_trend_tables!$A$1:$G$49194,7,FALSE)*1000,"-")</f>
        <v>0.45294163176499896</v>
      </c>
      <c r="AF18" s="30">
        <f>IFERROR(VLOOKUP(CONCATENATE($B18,"_",AF$4,"_",$C$85,"_",$C$84),Data_for_IC_trend_tables!$A$1:$G$49194,7,FALSE)*1000,"-")</f>
        <v>0.57723037267605604</v>
      </c>
      <c r="AG18" s="30">
        <f>IFERROR(VLOOKUP(CONCATENATE($B18,"_",AG$4,"_",$C$85,"_",$C$84),Data_for_IC_trend_tables!$A$1:$G$49194,7,FALSE)*1000,"-")</f>
        <v>0.52713574078775693</v>
      </c>
      <c r="AH18" s="30">
        <f>IFERROR(VLOOKUP(CONCATENATE($B18,"_",AH$4,"_",$C$85,"_",$C$84),Data_for_IC_trend_tables!$A$1:$G$49194,7,FALSE)*1000,"-")</f>
        <v>0.50133164501980298</v>
      </c>
      <c r="AI18" s="30">
        <f>IFERROR(VLOOKUP(CONCATENATE($B18,"_",AI$4,"_",$C$85,"_",$C$84),Data_for_IC_trend_tables!$A$1:$G$49194,7,FALSE)*1000,"-")</f>
        <v>0.5874357448288231</v>
      </c>
      <c r="AJ18" s="30">
        <f>IFERROR(VLOOKUP(CONCATENATE($B18,"_",AJ$4,"_",$C$85,"_",$C$84),Data_for_IC_trend_tables!$A$1:$G$49194,7,FALSE)*1000,"-")</f>
        <v>0.600293397940872</v>
      </c>
      <c r="AK18" s="30">
        <f>IFERROR(VLOOKUP(CONCATENATE($B18,"_",AK$4,"_",$C$85,"_",$C$84),Data_for_IC_trend_tables!$A$1:$G$49194,7,FALSE)*1000,"-")</f>
        <v>0.5299662731222009</v>
      </c>
      <c r="AL18" s="30">
        <f>IFERROR(VLOOKUP(CONCATENATE($B18,"_",AL$4,"_",$C$85,"_",$C$84),Data_for_IC_trend_tables!$A$1:$G$49194,7,FALSE)*1000,"-")</f>
        <v>0.60176940945784296</v>
      </c>
      <c r="AM18" s="30">
        <f>IFERROR(VLOOKUP(CONCATENATE($B18,"_",AM$4,"_",$C$85,"_",$C$84),Data_for_IC_trend_tables!$A$1:$G$49194,7,FALSE)*1000,"-")</f>
        <v>0.57300974639631796</v>
      </c>
      <c r="AN18" s="30">
        <f>IFERROR(VLOOKUP(CONCATENATE($B18,"_",AN$4,"_",$C$85,"_",$C$84),Data_for_IC_trend_tables!$A$1:$G$49194,7,FALSE)*1000,"-")</f>
        <v>0.53751785756472503</v>
      </c>
      <c r="AO18" s="30">
        <f>IFERROR(VLOOKUP(CONCATENATE($B18,"_",AO$4,"_",$C$85,"_",$C$84),Data_for_IC_trend_tables!$A$1:$G$49194,7,FALSE)*1000,"-")</f>
        <v>0.54503492679349297</v>
      </c>
      <c r="AP18" s="30">
        <f>IFERROR(VLOOKUP(CONCATENATE($B18,"_",AP$4,"_",$C$85,"_",$C$84),Data_for_IC_trend_tables!$A$1:$G$49194,7,FALSE)*1000,"-")</f>
        <v>0.567415147980184</v>
      </c>
      <c r="AQ18" s="30">
        <f>IFERROR(VLOOKUP(CONCATENATE($B18,"_",AQ$4,"_",$C$85,"_",$C$84),Data_for_IC_trend_tables!$A$1:$G$49194,7,FALSE)*1000,"-")</f>
        <v>0.55534418873809399</v>
      </c>
      <c r="AR18" s="30">
        <f>IFERROR(VLOOKUP(CONCATENATE($B18,"_",AR$4,"_",$C$85,"_",$C$84),Data_for_IC_trend_tables!$A$1:$G$49194,7,FALSE)*1000,"-")</f>
        <v>0.48924071657638701</v>
      </c>
      <c r="AS18" s="30">
        <f>IFERROR(VLOOKUP(CONCATENATE($B18,"_",AS$4,"_",$C$85,"_",$C$84),Data_for_IC_trend_tables!$A$1:$G$49194,7,FALSE)*1000,"-")</f>
        <v>0.47410326127490798</v>
      </c>
      <c r="AT18" s="30">
        <f>IFERROR(VLOOKUP(CONCATENATE($B18,"_",AT$4,"_",$C$85,"_",$C$84),Data_for_IC_trend_tables!$A$1:$G$49194,7,FALSE)*1000,"-")</f>
        <v>0.42707796804356002</v>
      </c>
      <c r="AU18" s="30">
        <f>IFERROR(VLOOKUP(CONCATENATE($B18,"_",AU$4,"_",$C$85,"_",$C$84),Data_for_IC_trend_tables!$A$1:$G$49194,7,FALSE)*1000,"-")</f>
        <v>0.45793417400000003</v>
      </c>
      <c r="AV18" s="30"/>
      <c r="AW18" s="30">
        <f>IFERROR(VLOOKUP(CONCATENATE($B18,"_",AW$4,"_",$C$85,"_",$C$84),Data_for_IC_trend_tables!$A$1:$G$49194,7,FALSE)*1000,"-")</f>
        <v>0.45793417400000003</v>
      </c>
      <c r="AX18" s="91">
        <f t="shared" si="4"/>
        <v>4.4569752255444701</v>
      </c>
      <c r="AY18" s="38" t="str">
        <f t="shared" si="5"/>
        <v>Yes</v>
      </c>
      <c r="AZ18" s="58">
        <f t="shared" si="6"/>
        <v>-0.89725449417456471</v>
      </c>
      <c r="BA18" s="32" t="s">
        <v>76</v>
      </c>
    </row>
    <row r="19" spans="2:53" s="3" customFormat="1" x14ac:dyDescent="0.2">
      <c r="B19" s="53" t="s">
        <v>147</v>
      </c>
      <c r="C19" s="71" t="s">
        <v>10</v>
      </c>
      <c r="D19" s="56">
        <v>1990</v>
      </c>
      <c r="E19" s="30" t="str">
        <f>IFERROR(VLOOKUP(CONCATENATE($B19,"_",E$4,"_",$C$85,"_",$C$84),Data_for_IC_trend_tables!$A$1:$G$49194,7,FALSE)*1000,"-")</f>
        <v>-</v>
      </c>
      <c r="F19" s="30" t="str">
        <f>IFERROR(VLOOKUP(CONCATENATE($B19,"_",F$4,"_",$C$85,"_",$C$84),Data_for_IC_trend_tables!$A$1:$G$49194,7,FALSE)*1000,"-")</f>
        <v>-</v>
      </c>
      <c r="G19" s="30" t="str">
        <f>IFERROR(VLOOKUP(CONCATENATE($B19,"_",G$4,"_",$C$85,"_",$C$84),Data_for_IC_trend_tables!$A$1:$G$49194,7,FALSE)*1000,"-")</f>
        <v>-</v>
      </c>
      <c r="H19" s="30" t="str">
        <f>IFERROR(VLOOKUP(CONCATENATE($B19,"_",H$4,"_",$C$85,"_",$C$84),Data_for_IC_trend_tables!$A$1:$G$49194,7,FALSE)*1000,"-")</f>
        <v>-</v>
      </c>
      <c r="I19" s="30" t="str">
        <f>IFERROR(VLOOKUP(CONCATENATE($B19,"_",I$4,"_",$C$85,"_",$C$84),Data_for_IC_trend_tables!$A$1:$G$49194,7,FALSE)*1000,"-")</f>
        <v>-</v>
      </c>
      <c r="J19" s="30" t="str">
        <f>IFERROR(VLOOKUP(CONCATENATE($B19,"_",J$4,"_",$C$85,"_",$C$84),Data_for_IC_trend_tables!$A$1:$G$49194,7,FALSE)*1000,"-")</f>
        <v>-</v>
      </c>
      <c r="K19" s="30" t="str">
        <f>IFERROR(VLOOKUP(CONCATENATE($B19,"_",K$4,"_",$C$85,"_",$C$84),Data_for_IC_trend_tables!$A$1:$G$49194,7,FALSE)*1000,"-")</f>
        <v>-</v>
      </c>
      <c r="L19" s="30" t="str">
        <f>IFERROR(VLOOKUP(CONCATENATE($B19,"_",L$4,"_",$C$85,"_",$C$84),Data_for_IC_trend_tables!$A$1:$G$49194,7,FALSE)*1000,"-")</f>
        <v>-</v>
      </c>
      <c r="M19" s="30" t="str">
        <f>IFERROR(VLOOKUP(CONCATENATE($B19,"_",M$4,"_",$C$85,"_",$C$84),Data_for_IC_trend_tables!$A$1:$G$49194,7,FALSE)*1000,"-")</f>
        <v>-</v>
      </c>
      <c r="N19" s="30" t="str">
        <f>IFERROR(VLOOKUP(CONCATENATE($B19,"_",N$4,"_",$C$85,"_",$C$84),Data_for_IC_trend_tables!$A$1:$G$49194,7,FALSE)*1000,"-")</f>
        <v>-</v>
      </c>
      <c r="O19" s="30">
        <f>IFERROR(VLOOKUP(CONCATENATE($B19,"_",O$4,"_",$C$85,"_",$C$84),Data_for_IC_trend_tables!$A$1:$G$49194,7,FALSE)*1000,"-")</f>
        <v>6.6855170636019903</v>
      </c>
      <c r="P19" s="30">
        <f>IFERROR(VLOOKUP(CONCATENATE($B19,"_",P$4,"_",$C$85,"_",$C$84),Data_for_IC_trend_tables!$A$1:$G$49194,7,FALSE)*1000,"-")</f>
        <v>3.8109909690056396</v>
      </c>
      <c r="Q19" s="30">
        <f>IFERROR(VLOOKUP(CONCATENATE($B19,"_",Q$4,"_",$C$85,"_",$C$84),Data_for_IC_trend_tables!$A$1:$G$49194,7,FALSE)*1000,"-")</f>
        <v>3.3266081980059803</v>
      </c>
      <c r="R19" s="30">
        <f>IFERROR(VLOOKUP(CONCATENATE($B19,"_",R$4,"_",$C$85,"_",$C$84),Data_for_IC_trend_tables!$A$1:$G$49194,7,FALSE)*1000,"-")</f>
        <v>3.3871454567498698</v>
      </c>
      <c r="S19" s="30">
        <f>IFERROR(VLOOKUP(CONCATENATE($B19,"_",S$4,"_",$C$85,"_",$C$84),Data_for_IC_trend_tables!$A$1:$G$49194,7,FALSE)*1000,"-")</f>
        <v>2.7199174536947197</v>
      </c>
      <c r="T19" s="30">
        <f>IFERROR(VLOOKUP(CONCATENATE($B19,"_",T$4,"_",$C$85,"_",$C$84),Data_for_IC_trend_tables!$A$1:$G$49194,7,FALSE)*1000,"-")</f>
        <v>2.12708832612938</v>
      </c>
      <c r="U19" s="30">
        <f>IFERROR(VLOOKUP(CONCATENATE($B19,"_",U$4,"_",$C$85,"_",$C$84),Data_for_IC_trend_tables!$A$1:$G$49194,7,FALSE)*1000,"-")</f>
        <v>1.9103981701363399</v>
      </c>
      <c r="V19" s="30">
        <f>IFERROR(VLOOKUP(CONCATENATE($B19,"_",V$4,"_",$C$85,"_",$C$84),Data_for_IC_trend_tables!$A$1:$G$49194,7,FALSE)*1000,"-")</f>
        <v>1.5899090817344499</v>
      </c>
      <c r="W19" s="30">
        <f>IFERROR(VLOOKUP(CONCATENATE($B19,"_",W$4,"_",$C$85,"_",$C$84),Data_for_IC_trend_tables!$A$1:$G$49194,7,FALSE)*1000,"-")</f>
        <v>1.69420763366956</v>
      </c>
      <c r="X19" s="30">
        <f>IFERROR(VLOOKUP(CONCATENATE($B19,"_",X$4,"_",$C$85,"_",$C$84),Data_for_IC_trend_tables!$A$1:$G$49194,7,FALSE)*1000,"-")</f>
        <v>1.5347079729402</v>
      </c>
      <c r="Y19" s="30">
        <f>IFERROR(VLOOKUP(CONCATENATE($B19,"_",Y$4,"_",$C$85,"_",$C$84),Data_for_IC_trend_tables!$A$1:$G$49194,7,FALSE)*1000,"-")</f>
        <v>1.41156716943371</v>
      </c>
      <c r="Z19" s="30">
        <f>IFERROR(VLOOKUP(CONCATENATE($B19,"_",Z$4,"_",$C$85,"_",$C$84),Data_for_IC_trend_tables!$A$1:$G$49194,7,FALSE)*1000,"-")</f>
        <v>1.7453551828782201</v>
      </c>
      <c r="AA19" s="30">
        <f>IFERROR(VLOOKUP(CONCATENATE($B19,"_",AA$4,"_",$C$85,"_",$C$84),Data_for_IC_trend_tables!$A$1:$G$49194,7,FALSE)*1000,"-")</f>
        <v>1.37485512199281</v>
      </c>
      <c r="AB19" s="30">
        <f>IFERROR(VLOOKUP(CONCATENATE($B19,"_",AB$4,"_",$C$85,"_",$C$84),Data_for_IC_trend_tables!$A$1:$G$49194,7,FALSE)*1000,"-")</f>
        <v>1.32750401687423</v>
      </c>
      <c r="AC19" s="30">
        <f>IFERROR(VLOOKUP(CONCATENATE($B19,"_",AC$4,"_",$C$85,"_",$C$84),Data_for_IC_trend_tables!$A$1:$G$49194,7,FALSE)*1000,"-")</f>
        <v>1.6153043561186999</v>
      </c>
      <c r="AD19" s="30">
        <f>IFERROR(VLOOKUP(CONCATENATE($B19,"_",AD$4,"_",$C$85,"_",$C$84),Data_for_IC_trend_tables!$A$1:$G$49194,7,FALSE)*1000,"-")</f>
        <v>1.4512569194982801</v>
      </c>
      <c r="AE19" s="30">
        <f>IFERROR(VLOOKUP(CONCATENATE($B19,"_",AE$4,"_",$C$85,"_",$C$84),Data_for_IC_trend_tables!$A$1:$G$49194,7,FALSE)*1000,"-")</f>
        <v>1.42636915739905</v>
      </c>
      <c r="AF19" s="30">
        <f>IFERROR(VLOOKUP(CONCATENATE($B19,"_",AF$4,"_",$C$85,"_",$C$84),Data_for_IC_trend_tables!$A$1:$G$49194,7,FALSE)*1000,"-")</f>
        <v>1.26639374498862</v>
      </c>
      <c r="AG19" s="30">
        <f>IFERROR(VLOOKUP(CONCATENATE($B19,"_",AG$4,"_",$C$85,"_",$C$84),Data_for_IC_trend_tables!$A$1:$G$49194,7,FALSE)*1000,"-")</f>
        <v>1.2063617632535801</v>
      </c>
      <c r="AH19" s="30">
        <f>IFERROR(VLOOKUP(CONCATENATE($B19,"_",AH$4,"_",$C$85,"_",$C$84),Data_for_IC_trend_tables!$A$1:$G$49194,7,FALSE)*1000,"-")</f>
        <v>1.1535728871523001</v>
      </c>
      <c r="AI19" s="30">
        <f>IFERROR(VLOOKUP(CONCATENATE($B19,"_",AI$4,"_",$C$85,"_",$C$84),Data_for_IC_trend_tables!$A$1:$G$49194,7,FALSE)*1000,"-")</f>
        <v>1.28318918063996</v>
      </c>
      <c r="AJ19" s="30">
        <f>IFERROR(VLOOKUP(CONCATENATE($B19,"_",AJ$4,"_",$C$85,"_",$C$84),Data_for_IC_trend_tables!$A$1:$G$49194,7,FALSE)*1000,"-")</f>
        <v>1.2189497842771</v>
      </c>
      <c r="AK19" s="30">
        <f>IFERROR(VLOOKUP(CONCATENATE($B19,"_",AK$4,"_",$C$85,"_",$C$84),Data_for_IC_trend_tables!$A$1:$G$49194,7,FALSE)*1000,"-")</f>
        <v>1.16983343219439</v>
      </c>
      <c r="AL19" s="30">
        <f>IFERROR(VLOOKUP(CONCATENATE($B19,"_",AL$4,"_",$C$85,"_",$C$84),Data_for_IC_trend_tables!$A$1:$G$49194,7,FALSE)*1000,"-")</f>
        <v>1.0795458621396801</v>
      </c>
      <c r="AM19" s="30">
        <f>IFERROR(VLOOKUP(CONCATENATE($B19,"_",AM$4,"_",$C$85,"_",$C$84),Data_for_IC_trend_tables!$A$1:$G$49194,7,FALSE)*1000,"-")</f>
        <v>0.91933429683868806</v>
      </c>
      <c r="AN19" s="30">
        <f>IFERROR(VLOOKUP(CONCATENATE($B19,"_",AN$4,"_",$C$85,"_",$C$84),Data_for_IC_trend_tables!$A$1:$G$49194,7,FALSE)*1000,"-")</f>
        <v>0.88945526671662101</v>
      </c>
      <c r="AO19" s="30">
        <f>IFERROR(VLOOKUP(CONCATENATE($B19,"_",AO$4,"_",$C$85,"_",$C$84),Data_for_IC_trend_tables!$A$1:$G$49194,7,FALSE)*1000,"-")</f>
        <v>0.93984286262896399</v>
      </c>
      <c r="AP19" s="30">
        <f>IFERROR(VLOOKUP(CONCATENATE($B19,"_",AP$4,"_",$C$85,"_",$C$84),Data_for_IC_trend_tables!$A$1:$G$49194,7,FALSE)*1000,"-")</f>
        <v>0.95488877072982592</v>
      </c>
      <c r="AQ19" s="30">
        <f>IFERROR(VLOOKUP(CONCATENATE($B19,"_",AQ$4,"_",$C$85,"_",$C$84),Data_for_IC_trend_tables!$A$1:$G$49194,7,FALSE)*1000,"-")</f>
        <v>0.88108575774582498</v>
      </c>
      <c r="AR19" s="30">
        <f>IFERROR(VLOOKUP(CONCATENATE($B19,"_",AR$4,"_",$C$85,"_",$C$84),Data_for_IC_trend_tables!$A$1:$G$49194,7,FALSE)*1000,"-")</f>
        <v>0.78905087288495201</v>
      </c>
      <c r="AS19" s="30">
        <f>IFERROR(VLOOKUP(CONCATENATE($B19,"_",AS$4,"_",$C$85,"_",$C$84),Data_for_IC_trend_tables!$A$1:$G$49194,7,FALSE)*1000,"-")</f>
        <v>0.69599555179380901</v>
      </c>
      <c r="AT19" s="30">
        <f>IFERROR(VLOOKUP(CONCATENATE($B19,"_",AT$4,"_",$C$85,"_",$C$84),Data_for_IC_trend_tables!$A$1:$G$49194,7,FALSE)*1000,"-")</f>
        <v>0.80276182423371201</v>
      </c>
      <c r="AU19" s="30">
        <f>IFERROR(VLOOKUP(CONCATENATE($B19,"_",AU$4,"_",$C$85,"_",$C$84),Data_for_IC_trend_tables!$A$1:$G$49194,7,FALSE)*1000,"-")</f>
        <v>0.77914647526679592</v>
      </c>
      <c r="AV19" s="30"/>
      <c r="AW19" s="30">
        <f>IFERROR(VLOOKUP(CONCATENATE($B19,"_",AW$4,"_",$C$85,"_",$C$84),Data_for_IC_trend_tables!$A$1:$G$49194,7,FALSE)*1000,"-")</f>
        <v>0.77914647526679592</v>
      </c>
      <c r="AX19" s="91">
        <f t="shared" si="4"/>
        <v>6.6855170636019903</v>
      </c>
      <c r="AY19" s="38" t="str">
        <f t="shared" si="5"/>
        <v>Yes</v>
      </c>
      <c r="AZ19" s="58">
        <f t="shared" si="6"/>
        <v>-0.88345755939974957</v>
      </c>
      <c r="BA19" s="32" t="s">
        <v>76</v>
      </c>
    </row>
    <row r="20" spans="2:53" s="3" customFormat="1" x14ac:dyDescent="0.2">
      <c r="B20" s="53" t="s">
        <v>148</v>
      </c>
      <c r="C20" s="71" t="s">
        <v>11</v>
      </c>
      <c r="D20" s="56">
        <v>1990</v>
      </c>
      <c r="E20" s="30" t="str">
        <f>IFERROR(VLOOKUP(CONCATENATE($B20,"_",E$4,"_",$C$85,"_",$C$84),Data_for_IC_trend_tables!$A$1:$G$49194,7,FALSE)*1000,"-")</f>
        <v>-</v>
      </c>
      <c r="F20" s="30" t="str">
        <f>IFERROR(VLOOKUP(CONCATENATE($B20,"_",F$4,"_",$C$85,"_",$C$84),Data_for_IC_trend_tables!$A$1:$G$49194,7,FALSE)*1000,"-")</f>
        <v>-</v>
      </c>
      <c r="G20" s="30" t="str">
        <f>IFERROR(VLOOKUP(CONCATENATE($B20,"_",G$4,"_",$C$85,"_",$C$84),Data_for_IC_trend_tables!$A$1:$G$49194,7,FALSE)*1000,"-")</f>
        <v>-</v>
      </c>
      <c r="H20" s="30" t="str">
        <f>IFERROR(VLOOKUP(CONCATENATE($B20,"_",H$4,"_",$C$85,"_",$C$84),Data_for_IC_trend_tables!$A$1:$G$49194,7,FALSE)*1000,"-")</f>
        <v>-</v>
      </c>
      <c r="I20" s="30" t="str">
        <f>IFERROR(VLOOKUP(CONCATENATE($B20,"_",I$4,"_",$C$85,"_",$C$84),Data_for_IC_trend_tables!$A$1:$G$49194,7,FALSE)*1000,"-")</f>
        <v>-</v>
      </c>
      <c r="J20" s="30" t="str">
        <f>IFERROR(VLOOKUP(CONCATENATE($B20,"_",J$4,"_",$C$85,"_",$C$84),Data_for_IC_trend_tables!$A$1:$G$49194,7,FALSE)*1000,"-")</f>
        <v>-</v>
      </c>
      <c r="K20" s="30" t="str">
        <f>IFERROR(VLOOKUP(CONCATENATE($B20,"_",K$4,"_",$C$85,"_",$C$84),Data_for_IC_trend_tables!$A$1:$G$49194,7,FALSE)*1000,"-")</f>
        <v>-</v>
      </c>
      <c r="L20" s="30" t="str">
        <f>IFERROR(VLOOKUP(CONCATENATE($B20,"_",L$4,"_",$C$85,"_",$C$84),Data_for_IC_trend_tables!$A$1:$G$49194,7,FALSE)*1000,"-")</f>
        <v>-</v>
      </c>
      <c r="M20" s="30" t="str">
        <f>IFERROR(VLOOKUP(CONCATENATE($B20,"_",M$4,"_",$C$85,"_",$C$84),Data_for_IC_trend_tables!$A$1:$G$49194,7,FALSE)*1000,"-")</f>
        <v>-</v>
      </c>
      <c r="N20" s="30" t="str">
        <f>IFERROR(VLOOKUP(CONCATENATE($B20,"_",N$4,"_",$C$85,"_",$C$84),Data_for_IC_trend_tables!$A$1:$G$49194,7,FALSE)*1000,"-")</f>
        <v>-</v>
      </c>
      <c r="O20" s="30">
        <f>IFERROR(VLOOKUP(CONCATENATE($B20,"_",O$4,"_",$C$85,"_",$C$84),Data_for_IC_trend_tables!$A$1:$G$49194,7,FALSE)*1000,"-")</f>
        <v>20.452126214505899</v>
      </c>
      <c r="P20" s="30">
        <f>IFERROR(VLOOKUP(CONCATENATE($B20,"_",P$4,"_",$C$85,"_",$C$84),Data_for_IC_trend_tables!$A$1:$G$49194,7,FALSE)*1000,"-")</f>
        <v>20.418639181682597</v>
      </c>
      <c r="Q20" s="30">
        <f>IFERROR(VLOOKUP(CONCATENATE($B20,"_",Q$4,"_",$C$85,"_",$C$84),Data_for_IC_trend_tables!$A$1:$G$49194,7,FALSE)*1000,"-")</f>
        <v>19.8576237953015</v>
      </c>
      <c r="R20" s="30">
        <f>IFERROR(VLOOKUP(CONCATENATE($B20,"_",R$4,"_",$C$85,"_",$C$84),Data_for_IC_trend_tables!$A$1:$G$49194,7,FALSE)*1000,"-")</f>
        <v>18.8963247309641</v>
      </c>
      <c r="S20" s="30">
        <f>IFERROR(VLOOKUP(CONCATENATE($B20,"_",S$4,"_",$C$85,"_",$C$84),Data_for_IC_trend_tables!$A$1:$G$49194,7,FALSE)*1000,"-")</f>
        <v>18.837300917317002</v>
      </c>
      <c r="T20" s="30">
        <f>IFERROR(VLOOKUP(CONCATENATE($B20,"_",T$4,"_",$C$85,"_",$C$84),Data_for_IC_trend_tables!$A$1:$G$49194,7,FALSE)*1000,"-")</f>
        <v>17.872567833124901</v>
      </c>
      <c r="U20" s="30">
        <f>IFERROR(VLOOKUP(CONCATENATE($B20,"_",U$4,"_",$C$85,"_",$C$84),Data_for_IC_trend_tables!$A$1:$G$49194,7,FALSE)*1000,"-")</f>
        <v>17.376169182643899</v>
      </c>
      <c r="V20" s="30">
        <f>IFERROR(VLOOKUP(CONCATENATE($B20,"_",V$4,"_",$C$85,"_",$C$84),Data_for_IC_trend_tables!$A$1:$G$49194,7,FALSE)*1000,"-")</f>
        <v>16.452800572845899</v>
      </c>
      <c r="W20" s="30">
        <f>IFERROR(VLOOKUP(CONCATENATE($B20,"_",W$4,"_",$C$85,"_",$C$84),Data_for_IC_trend_tables!$A$1:$G$49194,7,FALSE)*1000,"-")</f>
        <v>15.521731064917599</v>
      </c>
      <c r="X20" s="30">
        <f>IFERROR(VLOOKUP(CONCATENATE($B20,"_",X$4,"_",$C$85,"_",$C$84),Data_for_IC_trend_tables!$A$1:$G$49194,7,FALSE)*1000,"-")</f>
        <v>14.235762701790799</v>
      </c>
      <c r="Y20" s="30">
        <f>IFERROR(VLOOKUP(CONCATENATE($B20,"_",Y$4,"_",$C$85,"_",$C$84),Data_for_IC_trend_tables!$A$1:$G$49194,7,FALSE)*1000,"-")</f>
        <v>14.272514212903699</v>
      </c>
      <c r="Z20" s="30">
        <f>IFERROR(VLOOKUP(CONCATENATE($B20,"_",Z$4,"_",$C$85,"_",$C$84),Data_for_IC_trend_tables!$A$1:$G$49194,7,FALSE)*1000,"-")</f>
        <v>13.071126680449499</v>
      </c>
      <c r="AA20" s="30">
        <f>IFERROR(VLOOKUP(CONCATENATE($B20,"_",AA$4,"_",$C$85,"_",$C$84),Data_for_IC_trend_tables!$A$1:$G$49194,7,FALSE)*1000,"-")</f>
        <v>12.424192373248699</v>
      </c>
      <c r="AB20" s="30">
        <f>IFERROR(VLOOKUP(CONCATENATE($B20,"_",AB$4,"_",$C$85,"_",$C$84),Data_for_IC_trend_tables!$A$1:$G$49194,7,FALSE)*1000,"-")</f>
        <v>9.1981834883681213</v>
      </c>
      <c r="AC20" s="30">
        <f>IFERROR(VLOOKUP(CONCATENATE($B20,"_",AC$4,"_",$C$85,"_",$C$84),Data_for_IC_trend_tables!$A$1:$G$49194,7,FALSE)*1000,"-")</f>
        <v>6.7409564331699805</v>
      </c>
      <c r="AD20" s="30">
        <f>IFERROR(VLOOKUP(CONCATENATE($B20,"_",AD$4,"_",$C$85,"_",$C$84),Data_for_IC_trend_tables!$A$1:$G$49194,7,FALSE)*1000,"-")</f>
        <v>6.0819415339945202</v>
      </c>
      <c r="AE20" s="30">
        <f>IFERROR(VLOOKUP(CONCATENATE($B20,"_",AE$4,"_",$C$85,"_",$C$84),Data_for_IC_trend_tables!$A$1:$G$49194,7,FALSE)*1000,"-")</f>
        <v>4.8817376659369396</v>
      </c>
      <c r="AF20" s="30">
        <f>IFERROR(VLOOKUP(CONCATENATE($B20,"_",AF$4,"_",$C$85,"_",$C$84),Data_for_IC_trend_tables!$A$1:$G$49194,7,FALSE)*1000,"-")</f>
        <v>4.5241242458467106</v>
      </c>
      <c r="AG20" s="30">
        <f>IFERROR(VLOOKUP(CONCATENATE($B20,"_",AG$4,"_",$C$85,"_",$C$84),Data_for_IC_trend_tables!$A$1:$G$49194,7,FALSE)*1000,"-")</f>
        <v>4.5518160416007696</v>
      </c>
      <c r="AH20" s="30">
        <f>IFERROR(VLOOKUP(CONCATENATE($B20,"_",AH$4,"_",$C$85,"_",$C$84),Data_for_IC_trend_tables!$A$1:$G$49194,7,FALSE)*1000,"-")</f>
        <v>3.4989536869915701</v>
      </c>
      <c r="AI20" s="30">
        <f>IFERROR(VLOOKUP(CONCATENATE($B20,"_",AI$4,"_",$C$85,"_",$C$84),Data_for_IC_trend_tables!$A$1:$G$49194,7,FALSE)*1000,"-")</f>
        <v>3.5213270802466701</v>
      </c>
      <c r="AJ20" s="30">
        <f>IFERROR(VLOOKUP(CONCATENATE($B20,"_",AJ$4,"_",$C$85,"_",$C$84),Data_for_IC_trend_tables!$A$1:$G$49194,7,FALSE)*1000,"-")</f>
        <v>3.2227556002929902</v>
      </c>
      <c r="AK20" s="30">
        <f>IFERROR(VLOOKUP(CONCATENATE($B20,"_",AK$4,"_",$C$85,"_",$C$84),Data_for_IC_trend_tables!$A$1:$G$49194,7,FALSE)*1000,"-")</f>
        <v>3.0713600812983302</v>
      </c>
      <c r="AL20" s="30">
        <f>IFERROR(VLOOKUP(CONCATENATE($B20,"_",AL$4,"_",$C$85,"_",$C$84),Data_for_IC_trend_tables!$A$1:$G$49194,7,FALSE)*1000,"-")</f>
        <v>3.14034889722915</v>
      </c>
      <c r="AM20" s="30">
        <f>IFERROR(VLOOKUP(CONCATENATE($B20,"_",AM$4,"_",$C$85,"_",$C$84),Data_for_IC_trend_tables!$A$1:$G$49194,7,FALSE)*1000,"-")</f>
        <v>3.2346378333977501</v>
      </c>
      <c r="AN20" s="30">
        <f>IFERROR(VLOOKUP(CONCATENATE($B20,"_",AN$4,"_",$C$85,"_",$C$84),Data_for_IC_trend_tables!$A$1:$G$49194,7,FALSE)*1000,"-")</f>
        <v>2.9816044706435201</v>
      </c>
      <c r="AO20" s="30">
        <f>IFERROR(VLOOKUP(CONCATENATE($B20,"_",AO$4,"_",$C$85,"_",$C$84),Data_for_IC_trend_tables!$A$1:$G$49194,7,FALSE)*1000,"-")</f>
        <v>3.4392828800142601</v>
      </c>
      <c r="AP20" s="30">
        <f>IFERROR(VLOOKUP(CONCATENATE($B20,"_",AP$4,"_",$C$85,"_",$C$84),Data_for_IC_trend_tables!$A$1:$G$49194,7,FALSE)*1000,"-")</f>
        <v>3.0677396077005898</v>
      </c>
      <c r="AQ20" s="30">
        <f>IFERROR(VLOOKUP(CONCATENATE($B20,"_",AQ$4,"_",$C$85,"_",$C$84),Data_for_IC_trend_tables!$A$1:$G$49194,7,FALSE)*1000,"-")</f>
        <v>2.6166400038996702</v>
      </c>
      <c r="AR20" s="30">
        <f>IFERROR(VLOOKUP(CONCATENATE($B20,"_",AR$4,"_",$C$85,"_",$C$84),Data_for_IC_trend_tables!$A$1:$G$49194,7,FALSE)*1000,"-")</f>
        <v>2.78626649431021</v>
      </c>
      <c r="AS20" s="30">
        <f>IFERROR(VLOOKUP(CONCATENATE($B20,"_",AS$4,"_",$C$85,"_",$C$84),Data_for_IC_trend_tables!$A$1:$G$49194,7,FALSE)*1000,"-")</f>
        <v>2.7258573948036298</v>
      </c>
      <c r="AT20" s="30">
        <f>IFERROR(VLOOKUP(CONCATENATE($B20,"_",AT$4,"_",$C$85,"_",$C$84),Data_for_IC_trend_tables!$A$1:$G$49194,7,FALSE)*1000,"-")</f>
        <v>2.6164846882386503</v>
      </c>
      <c r="AU20" s="30">
        <f>IFERROR(VLOOKUP(CONCATENATE($B20,"_",AU$4,"_",$C$85,"_",$C$84),Data_for_IC_trend_tables!$A$1:$G$49194,7,FALSE)*1000,"-")</f>
        <v>2.6350206016853099</v>
      </c>
      <c r="AV20" s="30"/>
      <c r="AW20" s="30">
        <f>IFERROR(VLOOKUP(CONCATENATE($B20,"_",AW$4,"_",$C$85,"_",$C$84),Data_for_IC_trend_tables!$A$1:$G$49194,7,FALSE)*1000,"-")</f>
        <v>2.6350206016853099</v>
      </c>
      <c r="AX20" s="91">
        <f t="shared" si="4"/>
        <v>20.452126214505899</v>
      </c>
      <c r="AY20" s="38" t="str">
        <f t="shared" si="5"/>
        <v>Yes</v>
      </c>
      <c r="AZ20" s="58">
        <f t="shared" si="6"/>
        <v>-0.87116153234882787</v>
      </c>
      <c r="BA20" s="32" t="s">
        <v>76</v>
      </c>
    </row>
    <row r="21" spans="2:53" s="3" customFormat="1" x14ac:dyDescent="0.2">
      <c r="B21" s="53" t="s">
        <v>149</v>
      </c>
      <c r="C21" s="71" t="s">
        <v>12</v>
      </c>
      <c r="D21" s="56"/>
      <c r="E21" s="30" t="str">
        <f>IFERROR(VLOOKUP(CONCATENATE($B21,"_",E$4,"_",$C$85,"_",$C$84),Data_for_IC_trend_tables!$A$1:$G$49194,7,FALSE)*1000,"-")</f>
        <v>-</v>
      </c>
      <c r="F21" s="30" t="str">
        <f>IFERROR(VLOOKUP(CONCATENATE($B21,"_",F$4,"_",$C$85,"_",$C$84),Data_for_IC_trend_tables!$A$1:$G$49194,7,FALSE)*1000,"-")</f>
        <v>-</v>
      </c>
      <c r="G21" s="30" t="str">
        <f>IFERROR(VLOOKUP(CONCATENATE($B21,"_",G$4,"_",$C$85,"_",$C$84),Data_for_IC_trend_tables!$A$1:$G$49194,7,FALSE)*1000,"-")</f>
        <v>-</v>
      </c>
      <c r="H21" s="30" t="str">
        <f>IFERROR(VLOOKUP(CONCATENATE($B21,"_",H$4,"_",$C$85,"_",$C$84),Data_for_IC_trend_tables!$A$1:$G$49194,7,FALSE)*1000,"-")</f>
        <v>-</v>
      </c>
      <c r="I21" s="30" t="str">
        <f>IFERROR(VLOOKUP(CONCATENATE($B21,"_",I$4,"_",$C$85,"_",$C$84),Data_for_IC_trend_tables!$A$1:$G$49194,7,FALSE)*1000,"-")</f>
        <v>-</v>
      </c>
      <c r="J21" s="30" t="str">
        <f>IFERROR(VLOOKUP(CONCATENATE($B21,"_",J$4,"_",$C$85,"_",$C$84),Data_for_IC_trend_tables!$A$1:$G$49194,7,FALSE)*1000,"-")</f>
        <v>-</v>
      </c>
      <c r="K21" s="30" t="str">
        <f>IFERROR(VLOOKUP(CONCATENATE($B21,"_",K$4,"_",$C$85,"_",$C$84),Data_for_IC_trend_tables!$A$1:$G$49194,7,FALSE)*1000,"-")</f>
        <v>-</v>
      </c>
      <c r="L21" s="30" t="str">
        <f>IFERROR(VLOOKUP(CONCATENATE($B21,"_",L$4,"_",$C$85,"_",$C$84),Data_for_IC_trend_tables!$A$1:$G$49194,7,FALSE)*1000,"-")</f>
        <v>-</v>
      </c>
      <c r="M21" s="30" t="str">
        <f>IFERROR(VLOOKUP(CONCATENATE($B21,"_",M$4,"_",$C$85,"_",$C$84),Data_for_IC_trend_tables!$A$1:$G$49194,7,FALSE)*1000,"-")</f>
        <v>-</v>
      </c>
      <c r="N21" s="30" t="str">
        <f>IFERROR(VLOOKUP(CONCATENATE($B21,"_",N$4,"_",$C$85,"_",$C$84),Data_for_IC_trend_tables!$A$1:$G$49194,7,FALSE)*1000,"-")</f>
        <v>-</v>
      </c>
      <c r="O21" s="30">
        <f>IFERROR(VLOOKUP(CONCATENATE($B21,"_",O$4,"_",$C$85,"_",$C$84),Data_for_IC_trend_tables!$A$1:$G$49194,7,FALSE)*1000,"-")</f>
        <v>0.49883264563581797</v>
      </c>
      <c r="P21" s="30">
        <f>IFERROR(VLOOKUP(CONCATENATE($B21,"_",P$4,"_",$C$85,"_",$C$84),Data_for_IC_trend_tables!$A$1:$G$49194,7,FALSE)*1000,"-")</f>
        <v>0.43558098904481601</v>
      </c>
      <c r="Q21" s="30">
        <f>IFERROR(VLOOKUP(CONCATENATE($B21,"_",Q$4,"_",$C$85,"_",$C$84),Data_for_IC_trend_tables!$A$1:$G$49194,7,FALSE)*1000,"-")</f>
        <v>0.49971815577190698</v>
      </c>
      <c r="R21" s="30">
        <f>IFERROR(VLOOKUP(CONCATENATE($B21,"_",R$4,"_",$C$85,"_",$C$84),Data_for_IC_trend_tables!$A$1:$G$49194,7,FALSE)*1000,"-")</f>
        <v>0.64598387055908701</v>
      </c>
      <c r="S21" s="30">
        <f>IFERROR(VLOOKUP(CONCATENATE($B21,"_",S$4,"_",$C$85,"_",$C$84),Data_for_IC_trend_tables!$A$1:$G$49194,7,FALSE)*1000,"-")</f>
        <v>0.21864231356828601</v>
      </c>
      <c r="T21" s="30">
        <f>IFERROR(VLOOKUP(CONCATENATE($B21,"_",T$4,"_",$C$85,"_",$C$84),Data_for_IC_trend_tables!$A$1:$G$49194,7,FALSE)*1000,"-")</f>
        <v>0.44166267029178197</v>
      </c>
      <c r="U21" s="30">
        <f>IFERROR(VLOOKUP(CONCATENATE($B21,"_",U$4,"_",$C$85,"_",$C$84),Data_for_IC_trend_tables!$A$1:$G$49194,7,FALSE)*1000,"-")</f>
        <v>0.54815312004281302</v>
      </c>
      <c r="V21" s="30">
        <f>IFERROR(VLOOKUP(CONCATENATE($B21,"_",V$4,"_",$C$85,"_",$C$84),Data_for_IC_trend_tables!$A$1:$G$49194,7,FALSE)*1000,"-")</f>
        <v>0.45178033241502802</v>
      </c>
      <c r="W21" s="30">
        <f>IFERROR(VLOOKUP(CONCATENATE($B21,"_",W$4,"_",$C$85,"_",$C$84),Data_for_IC_trend_tables!$A$1:$G$49194,7,FALSE)*1000,"-")</f>
        <v>0.40208299811763998</v>
      </c>
      <c r="X21" s="30">
        <f>IFERROR(VLOOKUP(CONCATENATE($B21,"_",X$4,"_",$C$85,"_",$C$84),Data_for_IC_trend_tables!$A$1:$G$49194,7,FALSE)*1000,"-")</f>
        <v>0.38326438338284896</v>
      </c>
      <c r="Y21" s="30">
        <f>IFERROR(VLOOKUP(CONCATENATE($B21,"_",Y$4,"_",$C$85,"_",$C$84),Data_for_IC_trend_tables!$A$1:$G$49194,7,FALSE)*1000,"-")</f>
        <v>0.36829840993053198</v>
      </c>
      <c r="Z21" s="30">
        <f>IFERROR(VLOOKUP(CONCATENATE($B21,"_",Z$4,"_",$C$85,"_",$C$84),Data_for_IC_trend_tables!$A$1:$G$49194,7,FALSE)*1000,"-")</f>
        <v>0.36278437133337099</v>
      </c>
      <c r="AA21" s="30">
        <f>IFERROR(VLOOKUP(CONCATENATE($B21,"_",AA$4,"_",$C$85,"_",$C$84),Data_for_IC_trend_tables!$A$1:$G$49194,7,FALSE)*1000,"-")</f>
        <v>0.363341233434605</v>
      </c>
      <c r="AB21" s="30">
        <f>IFERROR(VLOOKUP(CONCATENATE($B21,"_",AB$4,"_",$C$85,"_",$C$84),Data_for_IC_trend_tables!$A$1:$G$49194,7,FALSE)*1000,"-")</f>
        <v>0.36412371481931299</v>
      </c>
      <c r="AC21" s="30">
        <f>IFERROR(VLOOKUP(CONCATENATE($B21,"_",AC$4,"_",$C$85,"_",$C$84),Data_for_IC_trend_tables!$A$1:$G$49194,7,FALSE)*1000,"-")</f>
        <v>0.36627686612195898</v>
      </c>
      <c r="AD21" s="30">
        <f>IFERROR(VLOOKUP(CONCATENATE($B21,"_",AD$4,"_",$C$85,"_",$C$84),Data_for_IC_trend_tables!$A$1:$G$49194,7,FALSE)*1000,"-")</f>
        <v>0.199020786272191</v>
      </c>
      <c r="AE21" s="30">
        <f>IFERROR(VLOOKUP(CONCATENATE($B21,"_",AE$4,"_",$C$85,"_",$C$84),Data_for_IC_trend_tables!$A$1:$G$49194,7,FALSE)*1000,"-")</f>
        <v>0.21563360723065</v>
      </c>
      <c r="AF21" s="30">
        <f>IFERROR(VLOOKUP(CONCATENATE($B21,"_",AF$4,"_",$C$85,"_",$C$84),Data_for_IC_trend_tables!$A$1:$G$49194,7,FALSE)*1000,"-")</f>
        <v>0.235454173336309</v>
      </c>
      <c r="AG21" s="30">
        <f>IFERROR(VLOOKUP(CONCATENATE($B21,"_",AG$4,"_",$C$85,"_",$C$84),Data_for_IC_trend_tables!$A$1:$G$49194,7,FALSE)*1000,"-")</f>
        <v>0.22515002309502499</v>
      </c>
      <c r="AH21" s="30">
        <f>IFERROR(VLOOKUP(CONCATENATE($B21,"_",AH$4,"_",$C$85,"_",$C$84),Data_for_IC_trend_tables!$A$1:$G$49194,7,FALSE)*1000,"-")</f>
        <v>0.22064753919905603</v>
      </c>
      <c r="AI21" s="30">
        <f>IFERROR(VLOOKUP(CONCATENATE($B21,"_",AI$4,"_",$C$85,"_",$C$84),Data_for_IC_trend_tables!$A$1:$G$49194,7,FALSE)*1000,"-")</f>
        <v>0.20624948046253599</v>
      </c>
      <c r="AJ21" s="30">
        <f>IFERROR(VLOOKUP(CONCATENATE($B21,"_",AJ$4,"_",$C$85,"_",$C$84),Data_for_IC_trend_tables!$A$1:$G$49194,7,FALSE)*1000,"-")</f>
        <v>0.18651117902609499</v>
      </c>
      <c r="AK21" s="30">
        <f>IFERROR(VLOOKUP(CONCATENATE($B21,"_",AK$4,"_",$C$85,"_",$C$84),Data_for_IC_trend_tables!$A$1:$G$49194,7,FALSE)*1000,"-")</f>
        <v>0.18826737016953699</v>
      </c>
      <c r="AL21" s="30">
        <f>IFERROR(VLOOKUP(CONCATENATE($B21,"_",AL$4,"_",$C$85,"_",$C$84),Data_for_IC_trend_tables!$A$1:$G$49194,7,FALSE)*1000,"-")</f>
        <v>0.29623203603287501</v>
      </c>
      <c r="AM21" s="30">
        <f>IFERROR(VLOOKUP(CONCATENATE($B21,"_",AM$4,"_",$C$85,"_",$C$84),Data_for_IC_trend_tables!$A$1:$G$49194,7,FALSE)*1000,"-")</f>
        <v>0.292007526178027</v>
      </c>
      <c r="AN21" s="30">
        <f>IFERROR(VLOOKUP(CONCATENATE($B21,"_",AN$4,"_",$C$85,"_",$C$84),Data_for_IC_trend_tables!$A$1:$G$49194,7,FALSE)*1000,"-")</f>
        <v>0.25777442027348701</v>
      </c>
      <c r="AO21" s="30">
        <f>IFERROR(VLOOKUP(CONCATENATE($B21,"_",AO$4,"_",$C$85,"_",$C$84),Data_for_IC_trend_tables!$A$1:$G$49194,7,FALSE)*1000,"-")</f>
        <v>0.25302634092177201</v>
      </c>
      <c r="AP21" s="30">
        <f>IFERROR(VLOOKUP(CONCATENATE($B21,"_",AP$4,"_",$C$85,"_",$C$84),Data_for_IC_trend_tables!$A$1:$G$49194,7,FALSE)*1000,"-")</f>
        <v>0.24419950320895803</v>
      </c>
      <c r="AQ21" s="30">
        <f>IFERROR(VLOOKUP(CONCATENATE($B21,"_",AQ$4,"_",$C$85,"_",$C$84),Data_for_IC_trend_tables!$A$1:$G$49194,7,FALSE)*1000,"-")</f>
        <v>0.19209686585026201</v>
      </c>
      <c r="AR21" s="30">
        <f>IFERROR(VLOOKUP(CONCATENATE($B21,"_",AR$4,"_",$C$85,"_",$C$84),Data_for_IC_trend_tables!$A$1:$G$49194,7,FALSE)*1000,"-")</f>
        <v>0.178682997155</v>
      </c>
      <c r="AS21" s="30">
        <f>IFERROR(VLOOKUP(CONCATENATE($B21,"_",AS$4,"_",$C$85,"_",$C$84),Data_for_IC_trend_tables!$A$1:$G$49194,7,FALSE)*1000,"-")</f>
        <v>0.16973997525000001</v>
      </c>
      <c r="AT21" s="30">
        <f>IFERROR(VLOOKUP(CONCATENATE($B21,"_",AT$4,"_",$C$85,"_",$C$84),Data_for_IC_trend_tables!$A$1:$G$49194,7,FALSE)*1000,"-")</f>
        <v>0.17811932327499999</v>
      </c>
      <c r="AU21" s="30">
        <f>IFERROR(VLOOKUP(CONCATENATE($B21,"_",AU$4,"_",$C$85,"_",$C$84),Data_for_IC_trend_tables!$A$1:$G$49194,7,FALSE)*1000,"-")</f>
        <v>0.16084339026</v>
      </c>
      <c r="AV21" s="30"/>
      <c r="AW21" s="30">
        <f>IFERROR(VLOOKUP(CONCATENATE($B21,"_",AW$4,"_",$C$85,"_",$C$84),Data_for_IC_trend_tables!$A$1:$G$49194,7,FALSE)*1000,"-")</f>
        <v>0.16084339026</v>
      </c>
      <c r="AX21" s="91"/>
      <c r="AY21" s="38" t="str">
        <f t="shared" si="0"/>
        <v/>
      </c>
      <c r="AZ21" s="58" t="str">
        <f t="shared" si="1"/>
        <v/>
      </c>
      <c r="BA21" s="31"/>
    </row>
    <row r="22" spans="2:53" s="3" customFormat="1" x14ac:dyDescent="0.2">
      <c r="B22" s="53" t="s">
        <v>150</v>
      </c>
      <c r="C22" s="71" t="s">
        <v>13</v>
      </c>
      <c r="D22" s="56">
        <v>1990</v>
      </c>
      <c r="E22" s="30" t="str">
        <f>IFERROR(VLOOKUP(CONCATENATE($B22,"_",E$4,"_",$C$85,"_",$C$84),Data_for_IC_trend_tables!$A$1:$G$49194,7,FALSE)*1000,"-")</f>
        <v>-</v>
      </c>
      <c r="F22" s="30" t="str">
        <f>IFERROR(VLOOKUP(CONCATENATE($B22,"_",F$4,"_",$C$85,"_",$C$84),Data_for_IC_trend_tables!$A$1:$G$49194,7,FALSE)*1000,"-")</f>
        <v>-</v>
      </c>
      <c r="G22" s="30" t="str">
        <f>IFERROR(VLOOKUP(CONCATENATE($B22,"_",G$4,"_",$C$85,"_",$C$84),Data_for_IC_trend_tables!$A$1:$G$49194,7,FALSE)*1000,"-")</f>
        <v>-</v>
      </c>
      <c r="H22" s="30" t="str">
        <f>IFERROR(VLOOKUP(CONCATENATE($B22,"_",H$4,"_",$C$85,"_",$C$84),Data_for_IC_trend_tables!$A$1:$G$49194,7,FALSE)*1000,"-")</f>
        <v>-</v>
      </c>
      <c r="I22" s="30" t="str">
        <f>IFERROR(VLOOKUP(CONCATENATE($B22,"_",I$4,"_",$C$85,"_",$C$84),Data_for_IC_trend_tables!$A$1:$G$49194,7,FALSE)*1000,"-")</f>
        <v>-</v>
      </c>
      <c r="J22" s="30">
        <f>IFERROR(VLOOKUP(CONCATENATE($B22,"_",J$4,"_",$C$85,"_",$C$84),Data_for_IC_trend_tables!$A$1:$G$49194,7,FALSE)*1000,"-")</f>
        <v>45</v>
      </c>
      <c r="K22" s="30" t="str">
        <f>IFERROR(VLOOKUP(CONCATENATE($B22,"_",K$4,"_",$C$85,"_",$C$84),Data_for_IC_trend_tables!$A$1:$G$49194,7,FALSE)*1000,"-")</f>
        <v>-</v>
      </c>
      <c r="L22" s="30" t="str">
        <f>IFERROR(VLOOKUP(CONCATENATE($B22,"_",L$4,"_",$C$85,"_",$C$84),Data_for_IC_trend_tables!$A$1:$G$49194,7,FALSE)*1000,"-")</f>
        <v>-</v>
      </c>
      <c r="M22" s="30" t="str">
        <f>IFERROR(VLOOKUP(CONCATENATE($B22,"_",M$4,"_",$C$85,"_",$C$84),Data_for_IC_trend_tables!$A$1:$G$49194,7,FALSE)*1000,"-")</f>
        <v>-</v>
      </c>
      <c r="N22" s="30" t="str">
        <f>IFERROR(VLOOKUP(CONCATENATE($B22,"_",N$4,"_",$C$85,"_",$C$84),Data_for_IC_trend_tables!$A$1:$G$49194,7,FALSE)*1000,"-")</f>
        <v>-</v>
      </c>
      <c r="O22" s="30">
        <f>IFERROR(VLOOKUP(CONCATENATE($B22,"_",O$4,"_",$C$85,"_",$C$84),Data_for_IC_trend_tables!$A$1:$G$49194,7,FALSE)*1000,"-")</f>
        <v>29.0998497628518</v>
      </c>
      <c r="P22" s="30">
        <f>IFERROR(VLOOKUP(CONCATENATE($B22,"_",P$4,"_",$C$85,"_",$C$84),Data_for_IC_trend_tables!$A$1:$G$49194,7,FALSE)*1000,"-")</f>
        <v>25.425080790527002</v>
      </c>
      <c r="Q22" s="30">
        <f>IFERROR(VLOOKUP(CONCATENATE($B22,"_",Q$4,"_",$C$85,"_",$C$84),Data_for_IC_trend_tables!$A$1:$G$49194,7,FALSE)*1000,"-")</f>
        <v>22.686512673007201</v>
      </c>
      <c r="R22" s="30">
        <f>IFERROR(VLOOKUP(CONCATENATE($B22,"_",R$4,"_",$C$85,"_",$C$84),Data_for_IC_trend_tables!$A$1:$G$49194,7,FALSE)*1000,"-")</f>
        <v>21.285882015172302</v>
      </c>
      <c r="S22" s="30">
        <f>IFERROR(VLOOKUP(CONCATENATE($B22,"_",S$4,"_",$C$85,"_",$C$84),Data_for_IC_trend_tables!$A$1:$G$49194,7,FALSE)*1000,"-")</f>
        <v>20.839630253300001</v>
      </c>
      <c r="T22" s="30">
        <f>IFERROR(VLOOKUP(CONCATENATE($B22,"_",T$4,"_",$C$85,"_",$C$84),Data_for_IC_trend_tables!$A$1:$G$49194,7,FALSE)*1000,"-")</f>
        <v>18.7829656883094</v>
      </c>
      <c r="U22" s="30">
        <f>IFERROR(VLOOKUP(CONCATENATE($B22,"_",U$4,"_",$C$85,"_",$C$84),Data_for_IC_trend_tables!$A$1:$G$49194,7,FALSE)*1000,"-")</f>
        <v>19.524160306260598</v>
      </c>
      <c r="V22" s="30">
        <f>IFERROR(VLOOKUP(CONCATENATE($B22,"_",V$4,"_",$C$85,"_",$C$84),Data_for_IC_trend_tables!$A$1:$G$49194,7,FALSE)*1000,"-")</f>
        <v>19.332355354569302</v>
      </c>
      <c r="W22" s="30">
        <f>IFERROR(VLOOKUP(CONCATENATE($B22,"_",W$4,"_",$C$85,"_",$C$84),Data_for_IC_trend_tables!$A$1:$G$49194,7,FALSE)*1000,"-")</f>
        <v>18.6073363850129</v>
      </c>
      <c r="X22" s="30">
        <f>IFERROR(VLOOKUP(CONCATENATE($B22,"_",X$4,"_",$C$85,"_",$C$84),Data_for_IC_trend_tables!$A$1:$G$49194,7,FALSE)*1000,"-")</f>
        <v>18.4094677440373</v>
      </c>
      <c r="Y22" s="30">
        <f>IFERROR(VLOOKUP(CONCATENATE($B22,"_",Y$4,"_",$C$85,"_",$C$84),Data_for_IC_trend_tables!$A$1:$G$49194,7,FALSE)*1000,"-")</f>
        <v>17.813747295499901</v>
      </c>
      <c r="Z22" s="30">
        <f>IFERROR(VLOOKUP(CONCATENATE($B22,"_",Z$4,"_",$C$85,"_",$C$84),Data_for_IC_trend_tables!$A$1:$G$49194,7,FALSE)*1000,"-")</f>
        <v>16.816288541999199</v>
      </c>
      <c r="AA22" s="30">
        <f>IFERROR(VLOOKUP(CONCATENATE($B22,"_",AA$4,"_",$C$85,"_",$C$84),Data_for_IC_trend_tables!$A$1:$G$49194,7,FALSE)*1000,"-")</f>
        <v>16.343726128443599</v>
      </c>
      <c r="AB22" s="30">
        <f>IFERROR(VLOOKUP(CONCATENATE($B22,"_",AB$4,"_",$C$85,"_",$C$84),Data_for_IC_trend_tables!$A$1:$G$49194,7,FALSE)*1000,"-")</f>
        <v>14.408579583254999</v>
      </c>
      <c r="AC22" s="30">
        <f>IFERROR(VLOOKUP(CONCATENATE($B22,"_",AC$4,"_",$C$85,"_",$C$84),Data_for_IC_trend_tables!$A$1:$G$49194,7,FALSE)*1000,"-")</f>
        <v>13.4938579292031</v>
      </c>
      <c r="AD22" s="30">
        <f>IFERROR(VLOOKUP(CONCATENATE($B22,"_",AD$4,"_",$C$85,"_",$C$84),Data_for_IC_trend_tables!$A$1:$G$49194,7,FALSE)*1000,"-")</f>
        <v>12.2599620791273</v>
      </c>
      <c r="AE22" s="30">
        <f>IFERROR(VLOOKUP(CONCATENATE($B22,"_",AE$4,"_",$C$85,"_",$C$84),Data_for_IC_trend_tables!$A$1:$G$49194,7,FALSE)*1000,"-")</f>
        <v>12.7502143767395</v>
      </c>
      <c r="AF22" s="30">
        <f>IFERROR(VLOOKUP(CONCATENATE($B22,"_",AF$4,"_",$C$85,"_",$C$84),Data_for_IC_trend_tables!$A$1:$G$49194,7,FALSE)*1000,"-")</f>
        <v>12.0201814524158</v>
      </c>
      <c r="AG22" s="30">
        <f>IFERROR(VLOOKUP(CONCATENATE($B22,"_",AG$4,"_",$C$85,"_",$C$84),Data_for_IC_trend_tables!$A$1:$G$49194,7,FALSE)*1000,"-")</f>
        <v>11.0560587829487</v>
      </c>
      <c r="AH22" s="30">
        <f>IFERROR(VLOOKUP(CONCATENATE($B22,"_",AH$4,"_",$C$85,"_",$C$84),Data_for_IC_trend_tables!$A$1:$G$49194,7,FALSE)*1000,"-")</f>
        <v>10.0013223810989</v>
      </c>
      <c r="AI22" s="30">
        <f>IFERROR(VLOOKUP(CONCATENATE($B22,"_",AI$4,"_",$C$85,"_",$C$84),Data_for_IC_trend_tables!$A$1:$G$49194,7,FALSE)*1000,"-")</f>
        <v>12.453184045515201</v>
      </c>
      <c r="AJ22" s="30">
        <f>IFERROR(VLOOKUP(CONCATENATE($B22,"_",AJ$4,"_",$C$85,"_",$C$84),Data_for_IC_trend_tables!$A$1:$G$49194,7,FALSE)*1000,"-")</f>
        <v>12.319619112085</v>
      </c>
      <c r="AK22" s="30">
        <f>IFERROR(VLOOKUP(CONCATENATE($B22,"_",AK$4,"_",$C$85,"_",$C$84),Data_for_IC_trend_tables!$A$1:$G$49194,7,FALSE)*1000,"-")</f>
        <v>12.0258754920175</v>
      </c>
      <c r="AL22" s="30">
        <f>IFERROR(VLOOKUP(CONCATENATE($B22,"_",AL$4,"_",$C$85,"_",$C$84),Data_for_IC_trend_tables!$A$1:$G$49194,7,FALSE)*1000,"-")</f>
        <v>12.2106919160275</v>
      </c>
      <c r="AM22" s="30">
        <f>IFERROR(VLOOKUP(CONCATENATE($B22,"_",AM$4,"_",$C$85,"_",$C$84),Data_for_IC_trend_tables!$A$1:$G$49194,7,FALSE)*1000,"-")</f>
        <v>11.8983898199976</v>
      </c>
      <c r="AN22" s="30">
        <f>IFERROR(VLOOKUP(CONCATENATE($B22,"_",AN$4,"_",$C$85,"_",$C$84),Data_for_IC_trend_tables!$A$1:$G$49194,7,FALSE)*1000,"-")</f>
        <v>12.1780842793929</v>
      </c>
      <c r="AO22" s="30">
        <f>IFERROR(VLOOKUP(CONCATENATE($B22,"_",AO$4,"_",$C$85,"_",$C$84),Data_for_IC_trend_tables!$A$1:$G$49194,7,FALSE)*1000,"-")</f>
        <v>11.978011974735502</v>
      </c>
      <c r="AP22" s="30">
        <f>IFERROR(VLOOKUP(CONCATENATE($B22,"_",AP$4,"_",$C$85,"_",$C$84),Data_for_IC_trend_tables!$A$1:$G$49194,7,FALSE)*1000,"-")</f>
        <v>12.1760470052518</v>
      </c>
      <c r="AQ22" s="30">
        <f>IFERROR(VLOOKUP(CONCATENATE($B22,"_",AQ$4,"_",$C$85,"_",$C$84),Data_for_IC_trend_tables!$A$1:$G$49194,7,FALSE)*1000,"-")</f>
        <v>11.675613597192099</v>
      </c>
      <c r="AR22" s="30">
        <f>IFERROR(VLOOKUP(CONCATENATE($B22,"_",AR$4,"_",$C$85,"_",$C$84),Data_for_IC_trend_tables!$A$1:$G$49194,7,FALSE)*1000,"-")</f>
        <v>10.567621619554801</v>
      </c>
      <c r="AS22" s="30">
        <f>IFERROR(VLOOKUP(CONCATENATE($B22,"_",AS$4,"_",$C$85,"_",$C$84),Data_for_IC_trend_tables!$A$1:$G$49194,7,FALSE)*1000,"-")</f>
        <v>10.6711977781719</v>
      </c>
      <c r="AT22" s="30">
        <f>IFERROR(VLOOKUP(CONCATENATE($B22,"_",AT$4,"_",$C$85,"_",$C$84),Data_for_IC_trend_tables!$A$1:$G$49194,7,FALSE)*1000,"-")</f>
        <v>11.005154941547701</v>
      </c>
      <c r="AU22" s="30">
        <f>IFERROR(VLOOKUP(CONCATENATE($B22,"_",AU$4,"_",$C$85,"_",$C$84),Data_for_IC_trend_tables!$A$1:$G$49194,7,FALSE)*1000,"-")</f>
        <v>10.3240468695996</v>
      </c>
      <c r="AV22" s="30"/>
      <c r="AW22" s="30">
        <f>IFERROR(VLOOKUP(CONCATENATE($B22,"_",AW$4,"_",$C$85,"_",$C$84),Data_for_IC_trend_tables!$A$1:$G$49194,7,FALSE)*1000,"-")</f>
        <v>10.3240468695996</v>
      </c>
      <c r="AX22" s="91">
        <f>O22</f>
        <v>29.0998497628518</v>
      </c>
      <c r="AY22" s="38" t="str">
        <f t="shared" ref="AY22" si="7">IF(ISBLANK(AX22),"",IF(AW22="-",CONCATENATE("no data for ",$AW$4),IF(AZ22&gt;0,"No","Yes")))</f>
        <v>Yes</v>
      </c>
      <c r="AZ22" s="58">
        <f t="shared" ref="AZ22" si="8">IFERROR(IF(AW22=0,"",(AW22-AX22)/AX22),"")</f>
        <v>-0.64521992540390904</v>
      </c>
      <c r="BA22" s="32" t="s">
        <v>76</v>
      </c>
    </row>
    <row r="23" spans="2:53" s="3" customFormat="1" x14ac:dyDescent="0.2">
      <c r="B23" s="53" t="s">
        <v>151</v>
      </c>
      <c r="C23" s="71" t="s">
        <v>14</v>
      </c>
      <c r="D23" s="56"/>
      <c r="E23" s="30" t="str">
        <f>IFERROR(VLOOKUP(CONCATENATE($B23,"_",E$4,"_",$C$85,"_",$C$84),Data_for_IC_trend_tables!$A$1:$G$49194,7,FALSE)*1000,"-")</f>
        <v>-</v>
      </c>
      <c r="F23" s="30" t="str">
        <f>IFERROR(VLOOKUP(CONCATENATE($B23,"_",F$4,"_",$C$85,"_",$C$84),Data_for_IC_trend_tables!$A$1:$G$49194,7,FALSE)*1000,"-")</f>
        <v>-</v>
      </c>
      <c r="G23" s="30" t="str">
        <f>IFERROR(VLOOKUP(CONCATENATE($B23,"_",G$4,"_",$C$85,"_",$C$84),Data_for_IC_trend_tables!$A$1:$G$49194,7,FALSE)*1000,"-")</f>
        <v>-</v>
      </c>
      <c r="H23" s="30" t="str">
        <f>IFERROR(VLOOKUP(CONCATENATE($B23,"_",H$4,"_",$C$85,"_",$C$84),Data_for_IC_trend_tables!$A$1:$G$49194,7,FALSE)*1000,"-")</f>
        <v>-</v>
      </c>
      <c r="I23" s="30" t="str">
        <f>IFERROR(VLOOKUP(CONCATENATE($B23,"_",I$4,"_",$C$85,"_",$C$84),Data_for_IC_trend_tables!$A$1:$G$49194,7,FALSE)*1000,"-")</f>
        <v>-</v>
      </c>
      <c r="J23" s="30" t="str">
        <f>IFERROR(VLOOKUP(CONCATENATE($B23,"_",J$4,"_",$C$85,"_",$C$84),Data_for_IC_trend_tables!$A$1:$G$49194,7,FALSE)*1000,"-")</f>
        <v>-</v>
      </c>
      <c r="K23" s="30" t="str">
        <f>IFERROR(VLOOKUP(CONCATENATE($B23,"_",K$4,"_",$C$85,"_",$C$84),Data_for_IC_trend_tables!$A$1:$G$49194,7,FALSE)*1000,"-")</f>
        <v>-</v>
      </c>
      <c r="L23" s="30" t="str">
        <f>IFERROR(VLOOKUP(CONCATENATE($B23,"_",L$4,"_",$C$85,"_",$C$84),Data_for_IC_trend_tables!$A$1:$G$49194,7,FALSE)*1000,"-")</f>
        <v>-</v>
      </c>
      <c r="M23" s="30" t="str">
        <f>IFERROR(VLOOKUP(CONCATENATE($B23,"_",M$4,"_",$C$85,"_",$C$84),Data_for_IC_trend_tables!$A$1:$G$49194,7,FALSE)*1000,"-")</f>
        <v>-</v>
      </c>
      <c r="N23" s="30" t="str">
        <f>IFERROR(VLOOKUP(CONCATENATE($B23,"_",N$4,"_",$C$85,"_",$C$84),Data_for_IC_trend_tables!$A$1:$G$49194,7,FALSE)*1000,"-")</f>
        <v>-</v>
      </c>
      <c r="O23" s="30">
        <f>IFERROR(VLOOKUP(CONCATENATE($B23,"_",O$4,"_",$C$85,"_",$C$84),Data_for_IC_trend_tables!$A$1:$G$49194,7,FALSE)*1000,"-")</f>
        <v>7.5190689948037503</v>
      </c>
      <c r="P23" s="30">
        <f>IFERROR(VLOOKUP(CONCATENATE($B23,"_",P$4,"_",$C$85,"_",$C$84),Data_for_IC_trend_tables!$A$1:$G$49194,7,FALSE)*1000,"-")</f>
        <v>7.3057849583448604</v>
      </c>
      <c r="Q23" s="30">
        <f>IFERROR(VLOOKUP(CONCATENATE($B23,"_",Q$4,"_",$C$85,"_",$C$84),Data_for_IC_trend_tables!$A$1:$G$49194,7,FALSE)*1000,"-")</f>
        <v>7.6749614285367</v>
      </c>
      <c r="R23" s="30">
        <f>IFERROR(VLOOKUP(CONCATENATE($B23,"_",R$4,"_",$C$85,"_",$C$84),Data_for_IC_trend_tables!$A$1:$G$49194,7,FALSE)*1000,"-")</f>
        <v>7.6493691333340896</v>
      </c>
      <c r="S23" s="30">
        <f>IFERROR(VLOOKUP(CONCATENATE($B23,"_",S$4,"_",$C$85,"_",$C$84),Data_for_IC_trend_tables!$A$1:$G$49194,7,FALSE)*1000,"-")</f>
        <v>7.9879783917732903</v>
      </c>
      <c r="T23" s="30">
        <f>IFERROR(VLOOKUP(CONCATENATE($B23,"_",T$4,"_",$C$85,"_",$C$84),Data_for_IC_trend_tables!$A$1:$G$49194,7,FALSE)*1000,"-")</f>
        <v>7.7505263858366495</v>
      </c>
      <c r="U23" s="30">
        <f>IFERROR(VLOOKUP(CONCATENATE($B23,"_",U$4,"_",$C$85,"_",$C$84),Data_for_IC_trend_tables!$A$1:$G$49194,7,FALSE)*1000,"-")</f>
        <v>8.1872608001300406</v>
      </c>
      <c r="V23" s="30">
        <f>IFERROR(VLOOKUP(CONCATENATE($B23,"_",V$4,"_",$C$85,"_",$C$84),Data_for_IC_trend_tables!$A$1:$G$49194,7,FALSE)*1000,"-")</f>
        <v>8.7683143555999106</v>
      </c>
      <c r="W23" s="30">
        <f>IFERROR(VLOOKUP(CONCATENATE($B23,"_",W$4,"_",$C$85,"_",$C$84),Data_for_IC_trend_tables!$A$1:$G$49194,7,FALSE)*1000,"-")</f>
        <v>9.1084993797689489</v>
      </c>
      <c r="X23" s="30">
        <f>IFERROR(VLOOKUP(CONCATENATE($B23,"_",X$4,"_",$C$85,"_",$C$84),Data_for_IC_trend_tables!$A$1:$G$49194,7,FALSE)*1000,"-")</f>
        <v>9.4337058333531303</v>
      </c>
      <c r="Y23" s="30">
        <f>IFERROR(VLOOKUP(CONCATENATE($B23,"_",Y$4,"_",$C$85,"_",$C$84),Data_for_IC_trend_tables!$A$1:$G$49194,7,FALSE)*1000,"-")</f>
        <v>8.3538862748441591</v>
      </c>
      <c r="Z23" s="30">
        <f>IFERROR(VLOOKUP(CONCATENATE($B23,"_",Z$4,"_",$C$85,"_",$C$84),Data_for_IC_trend_tables!$A$1:$G$49194,7,FALSE)*1000,"-")</f>
        <v>9.10502197133391</v>
      </c>
      <c r="AA23" s="30">
        <f>IFERROR(VLOOKUP(CONCATENATE($B23,"_",AA$4,"_",$C$85,"_",$C$84),Data_for_IC_trend_tables!$A$1:$G$49194,7,FALSE)*1000,"-")</f>
        <v>8.7018005271713008</v>
      </c>
      <c r="AB23" s="30">
        <f>IFERROR(VLOOKUP(CONCATENATE($B23,"_",AB$4,"_",$C$85,"_",$C$84),Data_for_IC_trend_tables!$A$1:$G$49194,7,FALSE)*1000,"-")</f>
        <v>8.6639870266611609</v>
      </c>
      <c r="AC23" s="30">
        <f>IFERROR(VLOOKUP(CONCATENATE($B23,"_",AC$4,"_",$C$85,"_",$C$84),Data_for_IC_trend_tables!$A$1:$G$49194,7,FALSE)*1000,"-")</f>
        <v>8.8974528119165903</v>
      </c>
      <c r="AD23" s="30">
        <f>IFERROR(VLOOKUP(CONCATENATE($B23,"_",AD$4,"_",$C$85,"_",$C$84),Data_for_IC_trend_tables!$A$1:$G$49194,7,FALSE)*1000,"-")</f>
        <v>8.8718801205323405</v>
      </c>
      <c r="AE23" s="30">
        <f>IFERROR(VLOOKUP(CONCATENATE($B23,"_",AE$4,"_",$C$85,"_",$C$84),Data_for_IC_trend_tables!$A$1:$G$49194,7,FALSE)*1000,"-")</f>
        <v>8.2672815174866212</v>
      </c>
      <c r="AF23" s="30">
        <f>IFERROR(VLOOKUP(CONCATENATE($B23,"_",AF$4,"_",$C$85,"_",$C$84),Data_for_IC_trend_tables!$A$1:$G$49194,7,FALSE)*1000,"-")</f>
        <v>8.4239965825859802</v>
      </c>
      <c r="AG23" s="30">
        <f>IFERROR(VLOOKUP(CONCATENATE($B23,"_",AG$4,"_",$C$85,"_",$C$84),Data_for_IC_trend_tables!$A$1:$G$49194,7,FALSE)*1000,"-")</f>
        <v>8.3000242676590297</v>
      </c>
      <c r="AH23" s="30">
        <f>IFERROR(VLOOKUP(CONCATENATE($B23,"_",AH$4,"_",$C$85,"_",$C$84),Data_for_IC_trend_tables!$A$1:$G$49194,7,FALSE)*1000,"-")</f>
        <v>8.3892971370184704</v>
      </c>
      <c r="AI23" s="30">
        <f>IFERROR(VLOOKUP(CONCATENATE($B23,"_",AI$4,"_",$C$85,"_",$C$84),Data_for_IC_trend_tables!$A$1:$G$49194,7,FALSE)*1000,"-")</f>
        <v>4.6444070423698598</v>
      </c>
      <c r="AJ23" s="30">
        <f>IFERROR(VLOOKUP(CONCATENATE($B23,"_",AJ$4,"_",$C$85,"_",$C$84),Data_for_IC_trend_tables!$A$1:$G$49194,7,FALSE)*1000,"-")</f>
        <v>4.45925062402008</v>
      </c>
      <c r="AK23" s="30">
        <f>IFERROR(VLOOKUP(CONCATENATE($B23,"_",AK$4,"_",$C$85,"_",$C$84),Data_for_IC_trend_tables!$A$1:$G$49194,7,FALSE)*1000,"-")</f>
        <v>4.3182195528343303</v>
      </c>
      <c r="AL23" s="30">
        <f>IFERROR(VLOOKUP(CONCATENATE($B23,"_",AL$4,"_",$C$85,"_",$C$84),Data_for_IC_trend_tables!$A$1:$G$49194,7,FALSE)*1000,"-")</f>
        <v>3.73988369512313</v>
      </c>
      <c r="AM23" s="30">
        <f>IFERROR(VLOOKUP(CONCATENATE($B23,"_",AM$4,"_",$C$85,"_",$C$84),Data_for_IC_trend_tables!$A$1:$G$49194,7,FALSE)*1000,"-")</f>
        <v>4.0233237775230801</v>
      </c>
      <c r="AN23" s="30">
        <f>IFERROR(VLOOKUP(CONCATENATE($B23,"_",AN$4,"_",$C$85,"_",$C$84),Data_for_IC_trend_tables!$A$1:$G$49194,7,FALSE)*1000,"-")</f>
        <v>2.0922475766355904</v>
      </c>
      <c r="AO23" s="30">
        <f>IFERROR(VLOOKUP(CONCATENATE($B23,"_",AO$4,"_",$C$85,"_",$C$84),Data_for_IC_trend_tables!$A$1:$G$49194,7,FALSE)*1000,"-")</f>
        <v>1.9671133677518902</v>
      </c>
      <c r="AP23" s="30">
        <f>IFERROR(VLOOKUP(CONCATENATE($B23,"_",AP$4,"_",$C$85,"_",$C$84),Data_for_IC_trend_tables!$A$1:$G$49194,7,FALSE)*1000,"-")</f>
        <v>2.0852581585343501</v>
      </c>
      <c r="AQ23" s="30">
        <f>IFERROR(VLOOKUP(CONCATENATE($B23,"_",AQ$4,"_",$C$85,"_",$C$84),Data_for_IC_trend_tables!$A$1:$G$49194,7,FALSE)*1000,"-")</f>
        <v>1.8990890664529501</v>
      </c>
      <c r="AR23" s="30">
        <f>IFERROR(VLOOKUP(CONCATENATE($B23,"_",AR$4,"_",$C$85,"_",$C$84),Data_for_IC_trend_tables!$A$1:$G$49194,7,FALSE)*1000,"-")</f>
        <v>1.6871078202427601</v>
      </c>
      <c r="AS23" s="30">
        <f>IFERROR(VLOOKUP(CONCATENATE($B23,"_",AS$4,"_",$C$85,"_",$C$84),Data_for_IC_trend_tables!$A$1:$G$49194,7,FALSE)*1000,"-")</f>
        <v>1.45221690960242</v>
      </c>
      <c r="AT23" s="30">
        <f>IFERROR(VLOOKUP(CONCATENATE($B23,"_",AT$4,"_",$C$85,"_",$C$84),Data_for_IC_trend_tables!$A$1:$G$49194,7,FALSE)*1000,"-")</f>
        <v>1.5205642180488299</v>
      </c>
      <c r="AU23" s="30">
        <f>IFERROR(VLOOKUP(CONCATENATE($B23,"_",AU$4,"_",$C$85,"_",$C$84),Data_for_IC_trend_tables!$A$1:$G$49194,7,FALSE)*1000,"-")</f>
        <v>1.45268416155855</v>
      </c>
      <c r="AV23" s="30"/>
      <c r="AW23" s="30">
        <f>IFERROR(VLOOKUP(CONCATENATE($B23,"_",AW$4,"_",$C$85,"_",$C$84),Data_for_IC_trend_tables!$A$1:$G$49194,7,FALSE)*1000,"-")</f>
        <v>1.45268416155855</v>
      </c>
      <c r="AX23" s="91"/>
      <c r="AY23" s="38" t="str">
        <f t="shared" si="0"/>
        <v/>
      </c>
      <c r="AZ23" s="58" t="str">
        <f t="shared" si="1"/>
        <v/>
      </c>
      <c r="BA23" s="31"/>
    </row>
    <row r="24" spans="2:53" s="3" customFormat="1" x14ac:dyDescent="0.2">
      <c r="B24" s="53" t="s">
        <v>152</v>
      </c>
      <c r="C24" s="71" t="s">
        <v>15</v>
      </c>
      <c r="D24" s="56">
        <v>1990</v>
      </c>
      <c r="E24" s="30">
        <f>IFERROR(VLOOKUP(CONCATENATE($B24,"_",E$4,"_",$C$85,"_",$C$84),Data_for_IC_trend_tables!$A$1:$G$49194,7,FALSE)*1000,"-")</f>
        <v>7.49</v>
      </c>
      <c r="F24" s="30" t="str">
        <f>IFERROR(VLOOKUP(CONCATENATE($B24,"_",F$4,"_",$C$85,"_",$C$84),Data_for_IC_trend_tables!$A$1:$G$49194,7,FALSE)*1000,"-")</f>
        <v>-</v>
      </c>
      <c r="G24" s="30" t="str">
        <f>IFERROR(VLOOKUP(CONCATENATE($B24,"_",G$4,"_",$C$85,"_",$C$84),Data_for_IC_trend_tables!$A$1:$G$49194,7,FALSE)*1000,"-")</f>
        <v>-</v>
      </c>
      <c r="H24" s="30" t="str">
        <f>IFERROR(VLOOKUP(CONCATENATE($B24,"_",H$4,"_",$C$85,"_",$C$84),Data_for_IC_trend_tables!$A$1:$G$49194,7,FALSE)*1000,"-")</f>
        <v>-</v>
      </c>
      <c r="I24" s="30" t="str">
        <f>IFERROR(VLOOKUP(CONCATENATE($B24,"_",I$4,"_",$C$85,"_",$C$84),Data_for_IC_trend_tables!$A$1:$G$49194,7,FALSE)*1000,"-")</f>
        <v>-</v>
      </c>
      <c r="J24" s="30">
        <f>IFERROR(VLOOKUP(CONCATENATE($B24,"_",J$4,"_",$C$85,"_",$C$84),Data_for_IC_trend_tables!$A$1:$G$49194,7,FALSE)*1000,"-")</f>
        <v>6.7799999999999994</v>
      </c>
      <c r="K24" s="30" t="str">
        <f>IFERROR(VLOOKUP(CONCATENATE($B24,"_",K$4,"_",$C$85,"_",$C$84),Data_for_IC_trend_tables!$A$1:$G$49194,7,FALSE)*1000,"-")</f>
        <v>-</v>
      </c>
      <c r="L24" s="30" t="str">
        <f>IFERROR(VLOOKUP(CONCATENATE($B24,"_",L$4,"_",$C$85,"_",$C$84),Data_for_IC_trend_tables!$A$1:$G$49194,7,FALSE)*1000,"-")</f>
        <v>-</v>
      </c>
      <c r="M24" s="30" t="str">
        <f>IFERROR(VLOOKUP(CONCATENATE($B24,"_",M$4,"_",$C$85,"_",$C$84),Data_for_IC_trend_tables!$A$1:$G$49194,7,FALSE)*1000,"-")</f>
        <v>-</v>
      </c>
      <c r="N24" s="30" t="str">
        <f>IFERROR(VLOOKUP(CONCATENATE($B24,"_",N$4,"_",$C$85,"_",$C$84),Data_for_IC_trend_tables!$A$1:$G$49194,7,FALSE)*1000,"-")</f>
        <v>-</v>
      </c>
      <c r="O24" s="30">
        <f>IFERROR(VLOOKUP(CONCATENATE($B24,"_",O$4,"_",$C$85,"_",$C$84),Data_for_IC_trend_tables!$A$1:$G$49194,7,FALSE)*1000,"-")</f>
        <v>1.8979938495422402</v>
      </c>
      <c r="P24" s="30">
        <f>IFERROR(VLOOKUP(CONCATENATE($B24,"_",P$4,"_",$C$85,"_",$C$84),Data_for_IC_trend_tables!$A$1:$G$49194,7,FALSE)*1000,"-")</f>
        <v>1.77362245602979</v>
      </c>
      <c r="Q24" s="30">
        <f>IFERROR(VLOOKUP(CONCATENATE($B24,"_",Q$4,"_",$C$85,"_",$C$84),Data_for_IC_trend_tables!$A$1:$G$49194,7,FALSE)*1000,"-")</f>
        <v>1.65422661356796</v>
      </c>
      <c r="R24" s="30">
        <f>IFERROR(VLOOKUP(CONCATENATE($B24,"_",R$4,"_",$C$85,"_",$C$84),Data_for_IC_trend_tables!$A$1:$G$49194,7,FALSE)*1000,"-")</f>
        <v>1.7091230831959801</v>
      </c>
      <c r="S24" s="30">
        <f>IFERROR(VLOOKUP(CONCATENATE($B24,"_",S$4,"_",$C$85,"_",$C$84),Data_for_IC_trend_tables!$A$1:$G$49194,7,FALSE)*1000,"-")</f>
        <v>1.6678068156653001</v>
      </c>
      <c r="T24" s="30">
        <f>IFERROR(VLOOKUP(CONCATENATE($B24,"_",T$4,"_",$C$85,"_",$C$84),Data_for_IC_trend_tables!$A$1:$G$49194,7,FALSE)*1000,"-")</f>
        <v>1.6395910595438601</v>
      </c>
      <c r="U24" s="30">
        <f>IFERROR(VLOOKUP(CONCATENATE($B24,"_",U$4,"_",$C$85,"_",$C$84),Data_for_IC_trend_tables!$A$1:$G$49194,7,FALSE)*1000,"-")</f>
        <v>1.6149245951589801</v>
      </c>
      <c r="V24" s="30">
        <f>IFERROR(VLOOKUP(CONCATENATE($B24,"_",V$4,"_",$C$85,"_",$C$84),Data_for_IC_trend_tables!$A$1:$G$49194,7,FALSE)*1000,"-")</f>
        <v>1.61002597780792</v>
      </c>
      <c r="W24" s="30">
        <f>IFERROR(VLOOKUP(CONCATENATE($B24,"_",W$4,"_",$C$85,"_",$C$84),Data_for_IC_trend_tables!$A$1:$G$49194,7,FALSE)*1000,"-")</f>
        <v>1.5863068356097401</v>
      </c>
      <c r="X24" s="30">
        <f>IFERROR(VLOOKUP(CONCATENATE($B24,"_",X$4,"_",$C$85,"_",$C$84),Data_for_IC_trend_tables!$A$1:$G$49194,7,FALSE)*1000,"-")</f>
        <v>1.53314054749072</v>
      </c>
      <c r="Y24" s="30">
        <f>IFERROR(VLOOKUP(CONCATENATE($B24,"_",Y$4,"_",$C$85,"_",$C$84),Data_for_IC_trend_tables!$A$1:$G$49194,7,FALSE)*1000,"-")</f>
        <v>1.8003719386992298</v>
      </c>
      <c r="Z24" s="30">
        <f>IFERROR(VLOOKUP(CONCATENATE($B24,"_",Z$4,"_",$C$85,"_",$C$84),Data_for_IC_trend_tables!$A$1:$G$49194,7,FALSE)*1000,"-")</f>
        <v>1.89388086797235</v>
      </c>
      <c r="AA24" s="30">
        <f>IFERROR(VLOOKUP(CONCATENATE($B24,"_",AA$4,"_",$C$85,"_",$C$84),Data_for_IC_trend_tables!$A$1:$G$49194,7,FALSE)*1000,"-")</f>
        <v>1.5803165831002801</v>
      </c>
      <c r="AB24" s="30">
        <f>IFERROR(VLOOKUP(CONCATENATE($B24,"_",AB$4,"_",$C$85,"_",$C$84),Data_for_IC_trend_tables!$A$1:$G$49194,7,FALSE)*1000,"-")</f>
        <v>1.6506035432886501</v>
      </c>
      <c r="AC24" s="30">
        <f>IFERROR(VLOOKUP(CONCATENATE($B24,"_",AC$4,"_",$C$85,"_",$C$84),Data_for_IC_trend_tables!$A$1:$G$49194,7,FALSE)*1000,"-")</f>
        <v>1.47645082058077</v>
      </c>
      <c r="AD24" s="30">
        <f>IFERROR(VLOOKUP(CONCATENATE($B24,"_",AD$4,"_",$C$85,"_",$C$84),Data_for_IC_trend_tables!$A$1:$G$49194,7,FALSE)*1000,"-")</f>
        <v>1.3590783191269098</v>
      </c>
      <c r="AE24" s="30">
        <f>IFERROR(VLOOKUP(CONCATENATE($B24,"_",AE$4,"_",$C$85,"_",$C$84),Data_for_IC_trend_tables!$A$1:$G$49194,7,FALSE)*1000,"-")</f>
        <v>1.3862354998389901</v>
      </c>
      <c r="AF24" s="30">
        <f>IFERROR(VLOOKUP(CONCATENATE($B24,"_",AF$4,"_",$C$85,"_",$C$84),Data_for_IC_trend_tables!$A$1:$G$49194,7,FALSE)*1000,"-")</f>
        <v>1.44312121178845</v>
      </c>
      <c r="AG24" s="30">
        <f>IFERROR(VLOOKUP(CONCATENATE($B24,"_",AG$4,"_",$C$85,"_",$C$84),Data_for_IC_trend_tables!$A$1:$G$49194,7,FALSE)*1000,"-")</f>
        <v>1.3983398050385398</v>
      </c>
      <c r="AH24" s="30">
        <f>IFERROR(VLOOKUP(CONCATENATE($B24,"_",AH$4,"_",$C$85,"_",$C$84),Data_for_IC_trend_tables!$A$1:$G$49194,7,FALSE)*1000,"-")</f>
        <v>1.46775952374068</v>
      </c>
      <c r="AI24" s="30">
        <f>IFERROR(VLOOKUP(CONCATENATE($B24,"_",AI$4,"_",$C$85,"_",$C$84),Data_for_IC_trend_tables!$A$1:$G$49194,7,FALSE)*1000,"-")</f>
        <v>1.54479536123869</v>
      </c>
      <c r="AJ24" s="30">
        <f>IFERROR(VLOOKUP(CONCATENATE($B24,"_",AJ$4,"_",$C$85,"_",$C$84),Data_for_IC_trend_tables!$A$1:$G$49194,7,FALSE)*1000,"-")</f>
        <v>1.6927004852631402</v>
      </c>
      <c r="AK24" s="30">
        <f>IFERROR(VLOOKUP(CONCATENATE($B24,"_",AK$4,"_",$C$85,"_",$C$84),Data_for_IC_trend_tables!$A$1:$G$49194,7,FALSE)*1000,"-")</f>
        <v>1.7406471496976599</v>
      </c>
      <c r="AL24" s="30">
        <f>IFERROR(VLOOKUP(CONCATENATE($B24,"_",AL$4,"_",$C$85,"_",$C$84),Data_for_IC_trend_tables!$A$1:$G$49194,7,FALSE)*1000,"-")</f>
        <v>1.71701463200071</v>
      </c>
      <c r="AM24" s="30">
        <f>IFERROR(VLOOKUP(CONCATENATE($B24,"_",AM$4,"_",$C$85,"_",$C$84),Data_for_IC_trend_tables!$A$1:$G$49194,7,FALSE)*1000,"-")</f>
        <v>1.55759592538253</v>
      </c>
      <c r="AN24" s="30">
        <f>IFERROR(VLOOKUP(CONCATENATE($B24,"_",AN$4,"_",$C$85,"_",$C$84),Data_for_IC_trend_tables!$A$1:$G$49194,7,FALSE)*1000,"-")</f>
        <v>1.6572447782358899</v>
      </c>
      <c r="AO24" s="30">
        <f>IFERROR(VLOOKUP(CONCATENATE($B24,"_",AO$4,"_",$C$85,"_",$C$84),Data_for_IC_trend_tables!$A$1:$G$49194,7,FALSE)*1000,"-")</f>
        <v>1.6223531700481202</v>
      </c>
      <c r="AP24" s="30">
        <f>IFERROR(VLOOKUP(CONCATENATE($B24,"_",AP$4,"_",$C$85,"_",$C$84),Data_for_IC_trend_tables!$A$1:$G$49194,7,FALSE)*1000,"-")</f>
        <v>1.63437605874226</v>
      </c>
      <c r="AQ24" s="30">
        <f>IFERROR(VLOOKUP(CONCATENATE($B24,"_",AQ$4,"_",$C$85,"_",$C$84),Data_for_IC_trend_tables!$A$1:$G$49194,7,FALSE)*1000,"-")</f>
        <v>1.48461890702393</v>
      </c>
      <c r="AR24" s="30">
        <f>IFERROR(VLOOKUP(CONCATENATE($B24,"_",AR$4,"_",$C$85,"_",$C$84),Data_for_IC_trend_tables!$A$1:$G$49194,7,FALSE)*1000,"-")</f>
        <v>1.4282603924721899</v>
      </c>
      <c r="AS24" s="30">
        <f>IFERROR(VLOOKUP(CONCATENATE($B24,"_",AS$4,"_",$C$85,"_",$C$84),Data_for_IC_trend_tables!$A$1:$G$49194,7,FALSE)*1000,"-")</f>
        <v>1.4152145909934299</v>
      </c>
      <c r="AT24" s="30">
        <f>IFERROR(VLOOKUP(CONCATENATE($B24,"_",AT$4,"_",$C$85,"_",$C$84),Data_for_IC_trend_tables!$A$1:$G$49194,7,FALSE)*1000,"-")</f>
        <v>1.3877912797032199</v>
      </c>
      <c r="AU24" s="30">
        <f>IFERROR(VLOOKUP(CONCATENATE($B24,"_",AU$4,"_",$C$85,"_",$C$84),Data_for_IC_trend_tables!$A$1:$G$49194,7,FALSE)*1000,"-")</f>
        <v>1.3393624585499702</v>
      </c>
      <c r="AV24" s="30"/>
      <c r="AW24" s="30">
        <f>IFERROR(VLOOKUP(CONCATENATE($B24,"_",AW$4,"_",$C$85,"_",$C$84),Data_for_IC_trend_tables!$A$1:$G$49194,7,FALSE)*1000,"-")</f>
        <v>1.3393624585499702</v>
      </c>
      <c r="AX24" s="91">
        <f>O24</f>
        <v>1.8979938495422402</v>
      </c>
      <c r="AY24" s="38" t="str">
        <f t="shared" ref="AY24" si="9">IF(ISBLANK(AX24),"",IF(AW24="-",CONCATENATE("no data for ",$AW$4),IF(AZ24&gt;0,"No","Yes")))</f>
        <v>Yes</v>
      </c>
      <c r="AZ24" s="58">
        <f t="shared" ref="AZ24" si="10">IFERROR(IF(AW24=0,"",(AW24-AX24)/AX24),"")</f>
        <v>-0.2943272925394364</v>
      </c>
      <c r="BA24" s="32" t="s">
        <v>76</v>
      </c>
    </row>
    <row r="25" spans="2:53" s="3" customFormat="1" x14ac:dyDescent="0.2">
      <c r="B25" s="53" t="s">
        <v>153</v>
      </c>
      <c r="C25" s="71" t="s">
        <v>16</v>
      </c>
      <c r="D25" s="56"/>
      <c r="E25" s="30" t="str">
        <f>IFERROR(VLOOKUP(CONCATENATE($B25,"_",E$4,"_",$C$85,"_",$C$84),Data_for_IC_trend_tables!$A$1:$G$49194,7,FALSE)*1000,"-")</f>
        <v>-</v>
      </c>
      <c r="F25" s="30" t="str">
        <f>IFERROR(VLOOKUP(CONCATENATE($B25,"_",F$4,"_",$C$85,"_",$C$84),Data_for_IC_trend_tables!$A$1:$G$49194,7,FALSE)*1000,"-")</f>
        <v>-</v>
      </c>
      <c r="G25" s="30" t="str">
        <f>IFERROR(VLOOKUP(CONCATENATE($B25,"_",G$4,"_",$C$85,"_",$C$84),Data_for_IC_trend_tables!$A$1:$G$49194,7,FALSE)*1000,"-")</f>
        <v>-</v>
      </c>
      <c r="H25" s="30" t="str">
        <f>IFERROR(VLOOKUP(CONCATENATE($B25,"_",H$4,"_",$C$85,"_",$C$84),Data_for_IC_trend_tables!$A$1:$G$49194,7,FALSE)*1000,"-")</f>
        <v>-</v>
      </c>
      <c r="I25" s="30" t="str">
        <f>IFERROR(VLOOKUP(CONCATENATE($B25,"_",I$4,"_",$C$85,"_",$C$84),Data_for_IC_trend_tables!$A$1:$G$49194,7,FALSE)*1000,"-")</f>
        <v>-</v>
      </c>
      <c r="J25" s="30" t="str">
        <f>IFERROR(VLOOKUP(CONCATENATE($B25,"_",J$4,"_",$C$85,"_",$C$84),Data_for_IC_trend_tables!$A$1:$G$49194,7,FALSE)*1000,"-")</f>
        <v>-</v>
      </c>
      <c r="K25" s="30" t="str">
        <f>IFERROR(VLOOKUP(CONCATENATE($B25,"_",K$4,"_",$C$85,"_",$C$84),Data_for_IC_trend_tables!$A$1:$G$49194,7,FALSE)*1000,"-")</f>
        <v>-</v>
      </c>
      <c r="L25" s="30" t="str">
        <f>IFERROR(VLOOKUP(CONCATENATE($B25,"_",L$4,"_",$C$85,"_",$C$84),Data_for_IC_trend_tables!$A$1:$G$49194,7,FALSE)*1000,"-")</f>
        <v>-</v>
      </c>
      <c r="M25" s="30" t="str">
        <f>IFERROR(VLOOKUP(CONCATENATE($B25,"_",M$4,"_",$C$85,"_",$C$84),Data_for_IC_trend_tables!$A$1:$G$49194,7,FALSE)*1000,"-")</f>
        <v>-</v>
      </c>
      <c r="N25" s="30" t="str">
        <f>IFERROR(VLOOKUP(CONCATENATE($B25,"_",N$4,"_",$C$85,"_",$C$84),Data_for_IC_trend_tables!$A$1:$G$49194,7,FALSE)*1000,"-")</f>
        <v>-</v>
      </c>
      <c r="O25" s="30">
        <f>IFERROR(VLOOKUP(CONCATENATE($B25,"_",O$4,"_",$C$85,"_",$C$84),Data_for_IC_trend_tables!$A$1:$G$49194,7,FALSE)*1000,"-")</f>
        <v>2.22966887125697E-2</v>
      </c>
      <c r="P25" s="30">
        <f>IFERROR(VLOOKUP(CONCATENATE($B25,"_",P$4,"_",$C$85,"_",$C$84),Data_for_IC_trend_tables!$A$1:$G$49194,7,FALSE)*1000,"-")</f>
        <v>2.24619888006489E-2</v>
      </c>
      <c r="Q25" s="30">
        <f>IFERROR(VLOOKUP(CONCATENATE($B25,"_",Q$4,"_",$C$85,"_",$C$84),Data_for_IC_trend_tables!$A$1:$G$49194,7,FALSE)*1000,"-")</f>
        <v>2.26250995641161E-2</v>
      </c>
      <c r="R25" s="30">
        <f>IFERROR(VLOOKUP(CONCATENATE($B25,"_",R$4,"_",$C$85,"_",$C$84),Data_for_IC_trend_tables!$A$1:$G$49194,7,FALSE)*1000,"-")</f>
        <v>3.6931143247549203E-2</v>
      </c>
      <c r="S25" s="30">
        <f>IFERROR(VLOOKUP(CONCATENATE($B25,"_",S$4,"_",$C$85,"_",$C$84),Data_for_IC_trend_tables!$A$1:$G$49194,7,FALSE)*1000,"-")</f>
        <v>3.7249756247471205E-2</v>
      </c>
      <c r="T25" s="30">
        <f>IFERROR(VLOOKUP(CONCATENATE($B25,"_",T$4,"_",$C$85,"_",$C$84),Data_for_IC_trend_tables!$A$1:$G$49194,7,FALSE)*1000,"-")</f>
        <v>4.0780802697648E-2</v>
      </c>
      <c r="U25" s="30">
        <f>IFERROR(VLOOKUP(CONCATENATE($B25,"_",U$4,"_",$C$85,"_",$C$84),Data_for_IC_trend_tables!$A$1:$G$49194,7,FALSE)*1000,"-")</f>
        <v>4.5614603927165605E-2</v>
      </c>
      <c r="V25" s="30">
        <f>IFERROR(VLOOKUP(CONCATENATE($B25,"_",V$4,"_",$C$85,"_",$C$84),Data_for_IC_trend_tables!$A$1:$G$49194,7,FALSE)*1000,"-")</f>
        <v>4.8591810780367901E-2</v>
      </c>
      <c r="W25" s="30">
        <f>IFERROR(VLOOKUP(CONCATENATE($B25,"_",W$4,"_",$C$85,"_",$C$84),Data_for_IC_trend_tables!$A$1:$G$49194,7,FALSE)*1000,"-")</f>
        <v>5.5884377364636195E-2</v>
      </c>
      <c r="X25" s="30">
        <f>IFERROR(VLOOKUP(CONCATENATE($B25,"_",X$4,"_",$C$85,"_",$C$84),Data_for_IC_trend_tables!$A$1:$G$49194,7,FALSE)*1000,"-")</f>
        <v>6.3280488282067698E-2</v>
      </c>
      <c r="Y25" s="30">
        <f>IFERROR(VLOOKUP(CONCATENATE($B25,"_",Y$4,"_",$C$85,"_",$C$84),Data_for_IC_trend_tables!$A$1:$G$49194,7,FALSE)*1000,"-")</f>
        <v>6.3777427611008089E-2</v>
      </c>
      <c r="Z25" s="30">
        <f>IFERROR(VLOOKUP(CONCATENATE($B25,"_",Z$4,"_",$C$85,"_",$C$84),Data_for_IC_trend_tables!$A$1:$G$49194,7,FALSE)*1000,"-")</f>
        <v>6.6776064429151308E-2</v>
      </c>
      <c r="AA25" s="30">
        <f>IFERROR(VLOOKUP(CONCATENATE($B25,"_",AA$4,"_",$C$85,"_",$C$84),Data_for_IC_trend_tables!$A$1:$G$49194,7,FALSE)*1000,"-")</f>
        <v>6.9385639379830305E-2</v>
      </c>
      <c r="AB25" s="30">
        <f>IFERROR(VLOOKUP(CONCATENATE($B25,"_",AB$4,"_",$C$85,"_",$C$84),Data_for_IC_trend_tables!$A$1:$G$49194,7,FALSE)*1000,"-")</f>
        <v>7.0702738799614903E-2</v>
      </c>
      <c r="AC25" s="30">
        <f>IFERROR(VLOOKUP(CONCATENATE($B25,"_",AC$4,"_",$C$85,"_",$C$84),Data_for_IC_trend_tables!$A$1:$G$49194,7,FALSE)*1000,"-")</f>
        <v>7.1399797085999611E-2</v>
      </c>
      <c r="AD25" s="30">
        <f>IFERROR(VLOOKUP(CONCATENATE($B25,"_",AD$4,"_",$C$85,"_",$C$84),Data_for_IC_trend_tables!$A$1:$G$49194,7,FALSE)*1000,"-")</f>
        <v>6.9118562893249899E-2</v>
      </c>
      <c r="AE25" s="30">
        <f>IFERROR(VLOOKUP(CONCATENATE($B25,"_",AE$4,"_",$C$85,"_",$C$84),Data_for_IC_trend_tables!$A$1:$G$49194,7,FALSE)*1000,"-")</f>
        <v>9.4463369424924198E-2</v>
      </c>
      <c r="AF25" s="30">
        <f>IFERROR(VLOOKUP(CONCATENATE($B25,"_",AF$4,"_",$C$85,"_",$C$84),Data_for_IC_trend_tables!$A$1:$G$49194,7,FALSE)*1000,"-")</f>
        <v>0.11946852088198701</v>
      </c>
      <c r="AG25" s="30">
        <f>IFERROR(VLOOKUP(CONCATENATE($B25,"_",AG$4,"_",$C$85,"_",$C$84),Data_for_IC_trend_tables!$A$1:$G$49194,7,FALSE)*1000,"-")</f>
        <v>0.15961350239469299</v>
      </c>
      <c r="AH25" s="30">
        <f>IFERROR(VLOOKUP(CONCATENATE($B25,"_",AH$4,"_",$C$85,"_",$C$84),Data_for_IC_trend_tables!$A$1:$G$49194,7,FALSE)*1000,"-")</f>
        <v>0.15608036081402599</v>
      </c>
      <c r="AI25" s="30">
        <f>IFERROR(VLOOKUP(CONCATENATE($B25,"_",AI$4,"_",$C$85,"_",$C$84),Data_for_IC_trend_tables!$A$1:$G$49194,7,FALSE)*1000,"-")</f>
        <v>0.15626622563633999</v>
      </c>
      <c r="AJ25" s="30">
        <f>IFERROR(VLOOKUP(CONCATENATE($B25,"_",AJ$4,"_",$C$85,"_",$C$84),Data_for_IC_trend_tables!$A$1:$G$49194,7,FALSE)*1000,"-")</f>
        <v>0.14779845266525798</v>
      </c>
      <c r="AK25" s="30">
        <f>IFERROR(VLOOKUP(CONCATENATE($B25,"_",AK$4,"_",$C$85,"_",$C$84),Data_for_IC_trend_tables!$A$1:$G$49194,7,FALSE)*1000,"-")</f>
        <v>0.14721757056836698</v>
      </c>
      <c r="AL25" s="30">
        <f>IFERROR(VLOOKUP(CONCATENATE($B25,"_",AL$4,"_",$C$85,"_",$C$84),Data_for_IC_trend_tables!$A$1:$G$49194,7,FALSE)*1000,"-")</f>
        <v>0.13310142904341901</v>
      </c>
      <c r="AM25" s="30">
        <f>IFERROR(VLOOKUP(CONCATENATE($B25,"_",AM$4,"_",$C$85,"_",$C$84),Data_for_IC_trend_tables!$A$1:$G$49194,7,FALSE)*1000,"-")</f>
        <v>0.13225487593640101</v>
      </c>
      <c r="AN25" s="30">
        <f>IFERROR(VLOOKUP(CONCATENATE($B25,"_",AN$4,"_",$C$85,"_",$C$84),Data_for_IC_trend_tables!$A$1:$G$49194,7,FALSE)*1000,"-")</f>
        <v>0.133734138474326</v>
      </c>
      <c r="AO25" s="30">
        <f>IFERROR(VLOOKUP(CONCATENATE($B25,"_",AO$4,"_",$C$85,"_",$C$84),Data_for_IC_trend_tables!$A$1:$G$49194,7,FALSE)*1000,"-")</f>
        <v>0.13267984301743402</v>
      </c>
      <c r="AP25" s="30">
        <f>IFERROR(VLOOKUP(CONCATENATE($B25,"_",AP$4,"_",$C$85,"_",$C$84),Data_for_IC_trend_tables!$A$1:$G$49194,7,FALSE)*1000,"-")</f>
        <v>0.13652629376891001</v>
      </c>
      <c r="AQ25" s="30">
        <f>IFERROR(VLOOKUP(CONCATENATE($B25,"_",AQ$4,"_",$C$85,"_",$C$84),Data_for_IC_trend_tables!$A$1:$G$49194,7,FALSE)*1000,"-")</f>
        <v>0.13667648271980901</v>
      </c>
      <c r="AR25" s="30">
        <f>IFERROR(VLOOKUP(CONCATENATE($B25,"_",AR$4,"_",$C$85,"_",$C$84),Data_for_IC_trend_tables!$A$1:$G$49194,7,FALSE)*1000,"-")</f>
        <v>0.13126898940549001</v>
      </c>
      <c r="AS25" s="30">
        <f>IFERROR(VLOOKUP(CONCATENATE($B25,"_",AS$4,"_",$C$85,"_",$C$84),Data_for_IC_trend_tables!$A$1:$G$49194,7,FALSE)*1000,"-")</f>
        <v>0.128926877110527</v>
      </c>
      <c r="AT25" s="30">
        <f>IFERROR(VLOOKUP(CONCATENATE($B25,"_",AT$4,"_",$C$85,"_",$C$84),Data_for_IC_trend_tables!$A$1:$G$49194,7,FALSE)*1000,"-")</f>
        <v>0.12927551794814901</v>
      </c>
      <c r="AU25" s="30">
        <f>IFERROR(VLOOKUP(CONCATENATE($B25,"_",AU$4,"_",$C$85,"_",$C$84),Data_for_IC_trend_tables!$A$1:$G$49194,7,FALSE)*1000,"-")</f>
        <v>0.13073852188874099</v>
      </c>
      <c r="AV25" s="30"/>
      <c r="AW25" s="30">
        <f>IFERROR(VLOOKUP(CONCATENATE($B25,"_",AW$4,"_",$C$85,"_",$C$84),Data_for_IC_trend_tables!$A$1:$G$49194,7,FALSE)*1000,"-")</f>
        <v>0.13073852188874099</v>
      </c>
      <c r="AX25" s="91"/>
      <c r="AY25" s="38" t="str">
        <f t="shared" si="0"/>
        <v/>
      </c>
      <c r="AZ25" s="58" t="str">
        <f t="shared" si="1"/>
        <v/>
      </c>
      <c r="BA25" s="31"/>
    </row>
    <row r="26" spans="2:53" s="3" customFormat="1" x14ac:dyDescent="0.2">
      <c r="B26" s="53" t="s">
        <v>154</v>
      </c>
      <c r="C26" s="71" t="s">
        <v>17</v>
      </c>
      <c r="D26" s="56"/>
      <c r="E26" s="30" t="str">
        <f>IFERROR(VLOOKUP(CONCATENATE($B26,"_",E$4,"_",$C$85,"_",$C$84),Data_for_IC_trend_tables!$A$1:$G$49194,7,FALSE)*1000,"-")</f>
        <v>-</v>
      </c>
      <c r="F26" s="30" t="str">
        <f>IFERROR(VLOOKUP(CONCATENATE($B26,"_",F$4,"_",$C$85,"_",$C$84),Data_for_IC_trend_tables!$A$1:$G$49194,7,FALSE)*1000,"-")</f>
        <v>-</v>
      </c>
      <c r="G26" s="30" t="str">
        <f>IFERROR(VLOOKUP(CONCATENATE($B26,"_",G$4,"_",$C$85,"_",$C$84),Data_for_IC_trend_tables!$A$1:$G$49194,7,FALSE)*1000,"-")</f>
        <v>-</v>
      </c>
      <c r="H26" s="30" t="str">
        <f>IFERROR(VLOOKUP(CONCATENATE($B26,"_",H$4,"_",$C$85,"_",$C$84),Data_for_IC_trend_tables!$A$1:$G$49194,7,FALSE)*1000,"-")</f>
        <v>-</v>
      </c>
      <c r="I26" s="30" t="str">
        <f>IFERROR(VLOOKUP(CONCATENATE($B26,"_",I$4,"_",$C$85,"_",$C$84),Data_for_IC_trend_tables!$A$1:$G$49194,7,FALSE)*1000,"-")</f>
        <v>-</v>
      </c>
      <c r="J26" s="30" t="str">
        <f>IFERROR(VLOOKUP(CONCATENATE($B26,"_",J$4,"_",$C$85,"_",$C$84),Data_for_IC_trend_tables!$A$1:$G$49194,7,FALSE)*1000,"-")</f>
        <v>-</v>
      </c>
      <c r="K26" s="30" t="str">
        <f>IFERROR(VLOOKUP(CONCATENATE($B26,"_",K$4,"_",$C$85,"_",$C$84),Data_for_IC_trend_tables!$A$1:$G$49194,7,FALSE)*1000,"-")</f>
        <v>-</v>
      </c>
      <c r="L26" s="30" t="str">
        <f>IFERROR(VLOOKUP(CONCATENATE($B26,"_",L$4,"_",$C$85,"_",$C$84),Data_for_IC_trend_tables!$A$1:$G$49194,7,FALSE)*1000,"-")</f>
        <v>-</v>
      </c>
      <c r="M26" s="30" t="str">
        <f>IFERROR(VLOOKUP(CONCATENATE($B26,"_",M$4,"_",$C$85,"_",$C$84),Data_for_IC_trend_tables!$A$1:$G$49194,7,FALSE)*1000,"-")</f>
        <v>-</v>
      </c>
      <c r="N26" s="30" t="str">
        <f>IFERROR(VLOOKUP(CONCATENATE($B26,"_",N$4,"_",$C$85,"_",$C$84),Data_for_IC_trend_tables!$A$1:$G$49194,7,FALSE)*1000,"-")</f>
        <v>-</v>
      </c>
      <c r="O26" s="30">
        <f>IFERROR(VLOOKUP(CONCATENATE($B26,"_",O$4,"_",$C$85,"_",$C$84),Data_for_IC_trend_tables!$A$1:$G$49194,7,FALSE)*1000,"-")</f>
        <v>0.56684692886036192</v>
      </c>
      <c r="P26" s="30">
        <f>IFERROR(VLOOKUP(CONCATENATE($B26,"_",P$4,"_",$C$85,"_",$C$84),Data_for_IC_trend_tables!$A$1:$G$49194,7,FALSE)*1000,"-")</f>
        <v>0.55453335031361406</v>
      </c>
      <c r="Q26" s="30">
        <f>IFERROR(VLOOKUP(CONCATENATE($B26,"_",Q$4,"_",$C$85,"_",$C$84),Data_for_IC_trend_tables!$A$1:$G$49194,7,FALSE)*1000,"-")</f>
        <v>0.52487467977777602</v>
      </c>
      <c r="R26" s="30">
        <f>IFERROR(VLOOKUP(CONCATENATE($B26,"_",R$4,"_",$C$85,"_",$C$84),Data_for_IC_trend_tables!$A$1:$G$49194,7,FALSE)*1000,"-")</f>
        <v>0.56265492714030396</v>
      </c>
      <c r="S26" s="30">
        <f>IFERROR(VLOOKUP(CONCATENATE($B26,"_",S$4,"_",$C$85,"_",$C$84),Data_for_IC_trend_tables!$A$1:$G$49194,7,FALSE)*1000,"-")</f>
        <v>0.53095304246202901</v>
      </c>
      <c r="T26" s="30">
        <f>IFERROR(VLOOKUP(CONCATENATE($B26,"_",T$4,"_",$C$85,"_",$C$84),Data_for_IC_trend_tables!$A$1:$G$49194,7,FALSE)*1000,"-")</f>
        <v>0.56217681228053407</v>
      </c>
      <c r="U26" s="30">
        <f>IFERROR(VLOOKUP(CONCATENATE($B26,"_",U$4,"_",$C$85,"_",$C$84),Data_for_IC_trend_tables!$A$1:$G$49194,7,FALSE)*1000,"-")</f>
        <v>0.58787713726490898</v>
      </c>
      <c r="V26" s="30">
        <f>IFERROR(VLOOKUP(CONCATENATE($B26,"_",V$4,"_",$C$85,"_",$C$84),Data_for_IC_trend_tables!$A$1:$G$49194,7,FALSE)*1000,"-")</f>
        <v>0.59187353643790708</v>
      </c>
      <c r="W26" s="30">
        <f>IFERROR(VLOOKUP(CONCATENATE($B26,"_",W$4,"_",$C$85,"_",$C$84),Data_for_IC_trend_tables!$A$1:$G$49194,7,FALSE)*1000,"-")</f>
        <v>0.62552868447537002</v>
      </c>
      <c r="X26" s="30">
        <f>IFERROR(VLOOKUP(CONCATENATE($B26,"_",X$4,"_",$C$85,"_",$C$84),Data_for_IC_trend_tables!$A$1:$G$49194,7,FALSE)*1000,"-")</f>
        <v>0.58534960837052896</v>
      </c>
      <c r="Y26" s="30">
        <f>IFERROR(VLOOKUP(CONCATENATE($B26,"_",Y$4,"_",$C$85,"_",$C$84),Data_for_IC_trend_tables!$A$1:$G$49194,7,FALSE)*1000,"-")</f>
        <v>0.60196704027840398</v>
      </c>
      <c r="Z26" s="30">
        <f>IFERROR(VLOOKUP(CONCATENATE($B26,"_",Z$4,"_",$C$85,"_",$C$84),Data_for_IC_trend_tables!$A$1:$G$49194,7,FALSE)*1000,"-")</f>
        <v>0.490029131118213</v>
      </c>
      <c r="AA26" s="30">
        <f>IFERROR(VLOOKUP(CONCATENATE($B26,"_",AA$4,"_",$C$85,"_",$C$84),Data_for_IC_trend_tables!$A$1:$G$49194,7,FALSE)*1000,"-")</f>
        <v>0.36927066318124996</v>
      </c>
      <c r="AB26" s="30">
        <f>IFERROR(VLOOKUP(CONCATENATE($B26,"_",AB$4,"_",$C$85,"_",$C$84),Data_for_IC_trend_tables!$A$1:$G$49194,7,FALSE)*1000,"-")</f>
        <v>0.33860256809552502</v>
      </c>
      <c r="AC26" s="30">
        <f>IFERROR(VLOOKUP(CONCATENATE($B26,"_",AC$4,"_",$C$85,"_",$C$84),Data_for_IC_trend_tables!$A$1:$G$49194,7,FALSE)*1000,"-")</f>
        <v>0.34359546932796198</v>
      </c>
      <c r="AD26" s="30">
        <f>IFERROR(VLOOKUP(CONCATENATE($B26,"_",AD$4,"_",$C$85,"_",$C$84),Data_for_IC_trend_tables!$A$1:$G$49194,7,FALSE)*1000,"-")</f>
        <v>0.38596015177621301</v>
      </c>
      <c r="AE26" s="30">
        <f>IFERROR(VLOOKUP(CONCATENATE($B26,"_",AE$4,"_",$C$85,"_",$C$84),Data_for_IC_trend_tables!$A$1:$G$49194,7,FALSE)*1000,"-")</f>
        <v>0.37044875820367601</v>
      </c>
      <c r="AF26" s="30">
        <f>IFERROR(VLOOKUP(CONCATENATE($B26,"_",AF$4,"_",$C$85,"_",$C$84),Data_for_IC_trend_tables!$A$1:$G$49194,7,FALSE)*1000,"-")</f>
        <v>0.35272979027373097</v>
      </c>
      <c r="AG26" s="30">
        <f>IFERROR(VLOOKUP(CONCATENATE($B26,"_",AG$4,"_",$C$85,"_",$C$84),Data_for_IC_trend_tables!$A$1:$G$49194,7,FALSE)*1000,"-")</f>
        <v>0.335361281809122</v>
      </c>
      <c r="AH26" s="30">
        <f>IFERROR(VLOOKUP(CONCATENATE($B26,"_",AH$4,"_",$C$85,"_",$C$84),Data_for_IC_trend_tables!$A$1:$G$49194,7,FALSE)*1000,"-")</f>
        <v>0.30929474626881898</v>
      </c>
      <c r="AI26" s="30">
        <f>IFERROR(VLOOKUP(CONCATENATE($B26,"_",AI$4,"_",$C$85,"_",$C$84),Data_for_IC_trend_tables!$A$1:$G$49194,7,FALSE)*1000,"-")</f>
        <v>0.306664832708329</v>
      </c>
      <c r="AJ26" s="30">
        <f>IFERROR(VLOOKUP(CONCATENATE($B26,"_",AJ$4,"_",$C$85,"_",$C$84),Data_for_IC_trend_tables!$A$1:$G$49194,7,FALSE)*1000,"-")</f>
        <v>0.282533156273024</v>
      </c>
      <c r="AK26" s="30">
        <f>IFERROR(VLOOKUP(CONCATENATE($B26,"_",AK$4,"_",$C$85,"_",$C$84),Data_for_IC_trend_tables!$A$1:$G$49194,7,FALSE)*1000,"-")</f>
        <v>0.29325184354559203</v>
      </c>
      <c r="AL26" s="30">
        <f>IFERROR(VLOOKUP(CONCATENATE($B26,"_",AL$4,"_",$C$85,"_",$C$84),Data_for_IC_trend_tables!$A$1:$G$49194,7,FALSE)*1000,"-")</f>
        <v>0.28653481708590101</v>
      </c>
      <c r="AM26" s="30">
        <f>IFERROR(VLOOKUP(CONCATENATE($B26,"_",AM$4,"_",$C$85,"_",$C$84),Data_for_IC_trend_tables!$A$1:$G$49194,7,FALSE)*1000,"-")</f>
        <v>0.29756827937647901</v>
      </c>
      <c r="AN26" s="30">
        <f>IFERROR(VLOOKUP(CONCATENATE($B26,"_",AN$4,"_",$C$85,"_",$C$84),Data_for_IC_trend_tables!$A$1:$G$49194,7,FALSE)*1000,"-")</f>
        <v>0.31274244301744597</v>
      </c>
      <c r="AO26" s="30">
        <f>IFERROR(VLOOKUP(CONCATENATE($B26,"_",AO$4,"_",$C$85,"_",$C$84),Data_for_IC_trend_tables!$A$1:$G$49194,7,FALSE)*1000,"-")</f>
        <v>0.30793777299358599</v>
      </c>
      <c r="AP26" s="30">
        <f>IFERROR(VLOOKUP(CONCATENATE($B26,"_",AP$4,"_",$C$85,"_",$C$84),Data_for_IC_trend_tables!$A$1:$G$49194,7,FALSE)*1000,"-")</f>
        <v>0.303438722185083</v>
      </c>
      <c r="AQ26" s="30">
        <f>IFERROR(VLOOKUP(CONCATENATE($B26,"_",AQ$4,"_",$C$85,"_",$C$84),Data_for_IC_trend_tables!$A$1:$G$49194,7,FALSE)*1000,"-")</f>
        <v>0.28083895764019701</v>
      </c>
      <c r="AR26" s="30">
        <f>IFERROR(VLOOKUP(CONCATENATE($B26,"_",AR$4,"_",$C$85,"_",$C$84),Data_for_IC_trend_tables!$A$1:$G$49194,7,FALSE)*1000,"-")</f>
        <v>0.26687122969087501</v>
      </c>
      <c r="AS26" s="30">
        <f>IFERROR(VLOOKUP(CONCATENATE($B26,"_",AS$4,"_",$C$85,"_",$C$84),Data_for_IC_trend_tables!$A$1:$G$49194,7,FALSE)*1000,"-")</f>
        <v>0.24454873881230801</v>
      </c>
      <c r="AT26" s="30">
        <f>IFERROR(VLOOKUP(CONCATENATE($B26,"_",AT$4,"_",$C$85,"_",$C$84),Data_for_IC_trend_tables!$A$1:$G$49194,7,FALSE)*1000,"-")</f>
        <v>0.25660367143910001</v>
      </c>
      <c r="AU26" s="30">
        <f>IFERROR(VLOOKUP(CONCATENATE($B26,"_",AU$4,"_",$C$85,"_",$C$84),Data_for_IC_trend_tables!$A$1:$G$49194,7,FALSE)*1000,"-")</f>
        <v>0.24863986221017001</v>
      </c>
      <c r="AV26" s="30"/>
      <c r="AW26" s="30">
        <f>IFERROR(VLOOKUP(CONCATENATE($B26,"_",AW$4,"_",$C$85,"_",$C$84),Data_for_IC_trend_tables!$A$1:$G$49194,7,FALSE)*1000,"-")</f>
        <v>0.24863986221017001</v>
      </c>
      <c r="AX26" s="91">
        <f>O26</f>
        <v>0.56684692886036192</v>
      </c>
      <c r="AY26" s="38" t="str">
        <f t="shared" ref="AY26" si="11">IF(ISBLANK(AX26),"",IF(AW26="-",CONCATENATE("no data for ",$AW$4),IF(AZ26&gt;0,"No","Yes")))</f>
        <v>Yes</v>
      </c>
      <c r="AZ26" s="58">
        <f t="shared" ref="AZ26" si="12">IFERROR(IF(AW26=0,"",(AW26-AX26)/AX26),"")</f>
        <v>-0.56136330718055216</v>
      </c>
      <c r="BA26" s="32" t="s">
        <v>76</v>
      </c>
    </row>
    <row r="27" spans="2:53" s="3" customFormat="1" x14ac:dyDescent="0.2">
      <c r="B27" s="53" t="s">
        <v>155</v>
      </c>
      <c r="C27" s="71" t="s">
        <v>18</v>
      </c>
      <c r="D27" s="56"/>
      <c r="E27" s="30" t="str">
        <f>IFERROR(VLOOKUP(CONCATENATE($B27,"_",E$4,"_",$C$85,"_",$C$84),Data_for_IC_trend_tables!$A$1:$G$49194,7,FALSE)*1000,"-")</f>
        <v>-</v>
      </c>
      <c r="F27" s="30" t="str">
        <f>IFERROR(VLOOKUP(CONCATENATE($B27,"_",F$4,"_",$C$85,"_",$C$84),Data_for_IC_trend_tables!$A$1:$G$49194,7,FALSE)*1000,"-")</f>
        <v>-</v>
      </c>
      <c r="G27" s="30" t="str">
        <f>IFERROR(VLOOKUP(CONCATENATE($B27,"_",G$4,"_",$C$85,"_",$C$84),Data_for_IC_trend_tables!$A$1:$G$49194,7,FALSE)*1000,"-")</f>
        <v>-</v>
      </c>
      <c r="H27" s="30" t="str">
        <f>IFERROR(VLOOKUP(CONCATENATE($B27,"_",H$4,"_",$C$85,"_",$C$84),Data_for_IC_trend_tables!$A$1:$G$49194,7,FALSE)*1000,"-")</f>
        <v>-</v>
      </c>
      <c r="I27" s="30" t="str">
        <f>IFERROR(VLOOKUP(CONCATENATE($B27,"_",I$4,"_",$C$85,"_",$C$84),Data_for_IC_trend_tables!$A$1:$G$49194,7,FALSE)*1000,"-")</f>
        <v>-</v>
      </c>
      <c r="J27" s="30" t="str">
        <f>IFERROR(VLOOKUP(CONCATENATE($B27,"_",J$4,"_",$C$85,"_",$C$84),Data_for_IC_trend_tables!$A$1:$G$49194,7,FALSE)*1000,"-")</f>
        <v>-</v>
      </c>
      <c r="K27" s="30" t="str">
        <f>IFERROR(VLOOKUP(CONCATENATE($B27,"_",K$4,"_",$C$85,"_",$C$84),Data_for_IC_trend_tables!$A$1:$G$49194,7,FALSE)*1000,"-")</f>
        <v>-</v>
      </c>
      <c r="L27" s="30" t="str">
        <f>IFERROR(VLOOKUP(CONCATENATE($B27,"_",L$4,"_",$C$85,"_",$C$84),Data_for_IC_trend_tables!$A$1:$G$49194,7,FALSE)*1000,"-")</f>
        <v>-</v>
      </c>
      <c r="M27" s="30" t="str">
        <f>IFERROR(VLOOKUP(CONCATENATE($B27,"_",M$4,"_",$C$85,"_",$C$84),Data_for_IC_trend_tables!$A$1:$G$49194,7,FALSE)*1000,"-")</f>
        <v>-</v>
      </c>
      <c r="N27" s="30" t="str">
        <f>IFERROR(VLOOKUP(CONCATENATE($B27,"_",N$4,"_",$C$85,"_",$C$84),Data_for_IC_trend_tables!$A$1:$G$49194,7,FALSE)*1000,"-")</f>
        <v>-</v>
      </c>
      <c r="O27" s="30">
        <f>IFERROR(VLOOKUP(CONCATENATE($B27,"_",O$4,"_",$C$85,"_",$C$84),Data_for_IC_trend_tables!$A$1:$G$49194,7,FALSE)*1000,"-")</f>
        <v>11.0698808520368</v>
      </c>
      <c r="P27" s="30">
        <f>IFERROR(VLOOKUP(CONCATENATE($B27,"_",P$4,"_",$C$85,"_",$C$84),Data_for_IC_trend_tables!$A$1:$G$49194,7,FALSE)*1000,"-")</f>
        <v>11.913876031092801</v>
      </c>
      <c r="Q27" s="30">
        <f>IFERROR(VLOOKUP(CONCATENATE($B27,"_",Q$4,"_",$C$85,"_",$C$84),Data_for_IC_trend_tables!$A$1:$G$49194,7,FALSE)*1000,"-")</f>
        <v>11.2870097842882</v>
      </c>
      <c r="R27" s="30">
        <f>IFERROR(VLOOKUP(CONCATENATE($B27,"_",R$4,"_",$C$85,"_",$C$84),Data_for_IC_trend_tables!$A$1:$G$49194,7,FALSE)*1000,"-")</f>
        <v>10.940115990432501</v>
      </c>
      <c r="S27" s="30">
        <f>IFERROR(VLOOKUP(CONCATENATE($B27,"_",S$4,"_",$C$85,"_",$C$84),Data_for_IC_trend_tables!$A$1:$G$49194,7,FALSE)*1000,"-")</f>
        <v>10.586197771911399</v>
      </c>
      <c r="T27" s="30">
        <f>IFERROR(VLOOKUP(CONCATENATE($B27,"_",T$4,"_",$C$85,"_",$C$84),Data_for_IC_trend_tables!$A$1:$G$49194,7,FALSE)*1000,"-")</f>
        <v>10.5710994324283</v>
      </c>
      <c r="U27" s="30">
        <f>IFERROR(VLOOKUP(CONCATENATE($B27,"_",U$4,"_",$C$85,"_",$C$84),Data_for_IC_trend_tables!$A$1:$G$49194,7,FALSE)*1000,"-")</f>
        <v>10.368715924702601</v>
      </c>
      <c r="V27" s="30">
        <f>IFERROR(VLOOKUP(CONCATENATE($B27,"_",V$4,"_",$C$85,"_",$C$84),Data_for_IC_trend_tables!$A$1:$G$49194,7,FALSE)*1000,"-")</f>
        <v>10.333216047202601</v>
      </c>
      <c r="W27" s="30">
        <f>IFERROR(VLOOKUP(CONCATENATE($B27,"_",W$4,"_",$C$85,"_",$C$84),Data_for_IC_trend_tables!$A$1:$G$49194,7,FALSE)*1000,"-")</f>
        <v>9.9912673902478311</v>
      </c>
      <c r="X27" s="30">
        <f>IFERROR(VLOOKUP(CONCATENATE($B27,"_",X$4,"_",$C$85,"_",$C$84),Data_for_IC_trend_tables!$A$1:$G$49194,7,FALSE)*1000,"-")</f>
        <v>9.8833120826385112</v>
      </c>
      <c r="Y27" s="30">
        <f>IFERROR(VLOOKUP(CONCATENATE($B27,"_",Y$4,"_",$C$85,"_",$C$84),Data_for_IC_trend_tables!$A$1:$G$49194,7,FALSE)*1000,"-")</f>
        <v>10.142401900058999</v>
      </c>
      <c r="Z27" s="30">
        <f>IFERROR(VLOOKUP(CONCATENATE($B27,"_",Z$4,"_",$C$85,"_",$C$84),Data_for_IC_trend_tables!$A$1:$G$49194,7,FALSE)*1000,"-")</f>
        <v>9.9350164956797791</v>
      </c>
      <c r="AA27" s="30">
        <f>IFERROR(VLOOKUP(CONCATENATE($B27,"_",AA$4,"_",$C$85,"_",$C$84),Data_for_IC_trend_tables!$A$1:$G$49194,7,FALSE)*1000,"-")</f>
        <v>8.2989650816462586</v>
      </c>
      <c r="AB27" s="30">
        <f>IFERROR(VLOOKUP(CONCATENATE($B27,"_",AB$4,"_",$C$85,"_",$C$84),Data_for_IC_trend_tables!$A$1:$G$49194,7,FALSE)*1000,"-")</f>
        <v>7.9519380478726509</v>
      </c>
      <c r="AC27" s="30">
        <f>IFERROR(VLOOKUP(CONCATENATE($B27,"_",AC$4,"_",$C$85,"_",$C$84),Data_for_IC_trend_tables!$A$1:$G$49194,7,FALSE)*1000,"-")</f>
        <v>8.3269105805432009</v>
      </c>
      <c r="AD27" s="30">
        <f>IFERROR(VLOOKUP(CONCATENATE($B27,"_",AD$4,"_",$C$85,"_",$C$84),Data_for_IC_trend_tables!$A$1:$G$49194,7,FALSE)*1000,"-")</f>
        <v>8.5941070253412004</v>
      </c>
      <c r="AE27" s="30">
        <f>IFERROR(VLOOKUP(CONCATENATE($B27,"_",AE$4,"_",$C$85,"_",$C$84),Data_for_IC_trend_tables!$A$1:$G$49194,7,FALSE)*1000,"-")</f>
        <v>8.0893906295438409</v>
      </c>
      <c r="AF27" s="30">
        <f>IFERROR(VLOOKUP(CONCATENATE($B27,"_",AF$4,"_",$C$85,"_",$C$84),Data_for_IC_trend_tables!$A$1:$G$49194,7,FALSE)*1000,"-")</f>
        <v>7.9060780524685592</v>
      </c>
      <c r="AG27" s="30">
        <f>IFERROR(VLOOKUP(CONCATENATE($B27,"_",AG$4,"_",$C$85,"_",$C$84),Data_for_IC_trend_tables!$A$1:$G$49194,7,FALSE)*1000,"-")</f>
        <v>7.0136604784258205</v>
      </c>
      <c r="AH27" s="30">
        <f>IFERROR(VLOOKUP(CONCATENATE($B27,"_",AH$4,"_",$C$85,"_",$C$84),Data_for_IC_trend_tables!$A$1:$G$49194,7,FALSE)*1000,"-")</f>
        <v>5.5234928617030601</v>
      </c>
      <c r="AI27" s="30">
        <f>IFERROR(VLOOKUP(CONCATENATE($B27,"_",AI$4,"_",$C$85,"_",$C$84),Data_for_IC_trend_tables!$A$1:$G$49194,7,FALSE)*1000,"-")</f>
        <v>5.2289259746167698</v>
      </c>
      <c r="AJ27" s="30">
        <f>IFERROR(VLOOKUP(CONCATENATE($B27,"_",AJ$4,"_",$C$85,"_",$C$84),Data_for_IC_trend_tables!$A$1:$G$49194,7,FALSE)*1000,"-")</f>
        <v>5.1787737847868796</v>
      </c>
      <c r="AK27" s="30">
        <f>IFERROR(VLOOKUP(CONCATENATE($B27,"_",AK$4,"_",$C$85,"_",$C$84),Data_for_IC_trend_tables!$A$1:$G$49194,7,FALSE)*1000,"-")</f>
        <v>4.8481591728051896</v>
      </c>
      <c r="AL27" s="30">
        <f>IFERROR(VLOOKUP(CONCATENATE($B27,"_",AL$4,"_",$C$85,"_",$C$84),Data_for_IC_trend_tables!$A$1:$G$49194,7,FALSE)*1000,"-")</f>
        <v>4.4534901659222097</v>
      </c>
      <c r="AM27" s="30">
        <f>IFERROR(VLOOKUP(CONCATENATE($B27,"_",AM$4,"_",$C$85,"_",$C$84),Data_for_IC_trend_tables!$A$1:$G$49194,7,FALSE)*1000,"-")</f>
        <v>4.3875229242070901</v>
      </c>
      <c r="AN27" s="30">
        <f>IFERROR(VLOOKUP(CONCATENATE($B27,"_",AN$4,"_",$C$85,"_",$C$84),Data_for_IC_trend_tables!$A$1:$G$49194,7,FALSE)*1000,"-")</f>
        <v>4.4012170357046605</v>
      </c>
      <c r="AO27" s="30">
        <f>IFERROR(VLOOKUP(CONCATENATE($B27,"_",AO$4,"_",$C$85,"_",$C$84),Data_for_IC_trend_tables!$A$1:$G$49194,7,FALSE)*1000,"-")</f>
        <v>4.3169246594341999</v>
      </c>
      <c r="AP27" s="30">
        <f>IFERROR(VLOOKUP(CONCATENATE($B27,"_",AP$4,"_",$C$85,"_",$C$84),Data_for_IC_trend_tables!$A$1:$G$49194,7,FALSE)*1000,"-")</f>
        <v>4.3658081972134202</v>
      </c>
      <c r="AQ27" s="30">
        <f>IFERROR(VLOOKUP(CONCATENATE($B27,"_",AQ$4,"_",$C$85,"_",$C$84),Data_for_IC_trend_tables!$A$1:$G$49194,7,FALSE)*1000,"-")</f>
        <v>4.3377307133643601</v>
      </c>
      <c r="AR27" s="30">
        <f>IFERROR(VLOOKUP(CONCATENATE($B27,"_",AR$4,"_",$C$85,"_",$C$84),Data_for_IC_trend_tables!$A$1:$G$49194,7,FALSE)*1000,"-")</f>
        <v>4.2063862954812397</v>
      </c>
      <c r="AS27" s="30">
        <f>IFERROR(VLOOKUP(CONCATENATE($B27,"_",AS$4,"_",$C$85,"_",$C$84),Data_for_IC_trend_tables!$A$1:$G$49194,7,FALSE)*1000,"-")</f>
        <v>3.8589684573915202</v>
      </c>
      <c r="AT27" s="30">
        <f>IFERROR(VLOOKUP(CONCATENATE($B27,"_",AT$4,"_",$C$85,"_",$C$84),Data_for_IC_trend_tables!$A$1:$G$49194,7,FALSE)*1000,"-")</f>
        <v>4.3698375218864598</v>
      </c>
      <c r="AU27" s="30">
        <f>IFERROR(VLOOKUP(CONCATENATE($B27,"_",AU$4,"_",$C$85,"_",$C$84),Data_for_IC_trend_tables!$A$1:$G$49194,7,FALSE)*1000,"-")</f>
        <v>4.0792871294674606</v>
      </c>
      <c r="AV27" s="30"/>
      <c r="AW27" s="30">
        <f>IFERROR(VLOOKUP(CONCATENATE($B27,"_",AW$4,"_",$C$85,"_",$C$84),Data_for_IC_trend_tables!$A$1:$G$49194,7,FALSE)*1000,"-")</f>
        <v>4.0792871294674606</v>
      </c>
      <c r="AX27" s="91"/>
      <c r="AY27" s="38" t="str">
        <f t="shared" si="0"/>
        <v/>
      </c>
      <c r="AZ27" s="58" t="str">
        <f t="shared" si="1"/>
        <v/>
      </c>
      <c r="BA27" s="31"/>
    </row>
    <row r="28" spans="2:53" s="3" customFormat="1" x14ac:dyDescent="0.2">
      <c r="B28" s="53" t="s">
        <v>156</v>
      </c>
      <c r="C28" s="71" t="s">
        <v>19</v>
      </c>
      <c r="D28" s="56"/>
      <c r="E28" s="30" t="str">
        <f>IFERROR(VLOOKUP(CONCATENATE($B28,"_",E$4,"_",$C$85,"_",$C$84),Data_for_IC_trend_tables!$A$1:$G$49194,7,FALSE)*1000,"-")</f>
        <v>-</v>
      </c>
      <c r="F28" s="30" t="str">
        <f>IFERROR(VLOOKUP(CONCATENATE($B28,"_",F$4,"_",$C$85,"_",$C$84),Data_for_IC_trend_tables!$A$1:$G$49194,7,FALSE)*1000,"-")</f>
        <v>-</v>
      </c>
      <c r="G28" s="30" t="str">
        <f>IFERROR(VLOOKUP(CONCATENATE($B28,"_",G$4,"_",$C$85,"_",$C$84),Data_for_IC_trend_tables!$A$1:$G$49194,7,FALSE)*1000,"-")</f>
        <v>-</v>
      </c>
      <c r="H28" s="30" t="str">
        <f>IFERROR(VLOOKUP(CONCATENATE($B28,"_",H$4,"_",$C$85,"_",$C$84),Data_for_IC_trend_tables!$A$1:$G$49194,7,FALSE)*1000,"-")</f>
        <v>-</v>
      </c>
      <c r="I28" s="30" t="str">
        <f>IFERROR(VLOOKUP(CONCATENATE($B28,"_",I$4,"_",$C$85,"_",$C$84),Data_for_IC_trend_tables!$A$1:$G$49194,7,FALSE)*1000,"-")</f>
        <v>-</v>
      </c>
      <c r="J28" s="30" t="str">
        <f>IFERROR(VLOOKUP(CONCATENATE($B28,"_",J$4,"_",$C$85,"_",$C$84),Data_for_IC_trend_tables!$A$1:$G$49194,7,FALSE)*1000,"-")</f>
        <v>-</v>
      </c>
      <c r="K28" s="30" t="str">
        <f>IFERROR(VLOOKUP(CONCATENATE($B28,"_",K$4,"_",$C$85,"_",$C$84),Data_for_IC_trend_tables!$A$1:$G$49194,7,FALSE)*1000,"-")</f>
        <v>-</v>
      </c>
      <c r="L28" s="30" t="str">
        <f>IFERROR(VLOOKUP(CONCATENATE($B28,"_",L$4,"_",$C$85,"_",$C$84),Data_for_IC_trend_tables!$A$1:$G$49194,7,FALSE)*1000,"-")</f>
        <v>-</v>
      </c>
      <c r="M28" s="30" t="str">
        <f>IFERROR(VLOOKUP(CONCATENATE($B28,"_",M$4,"_",$C$85,"_",$C$84),Data_for_IC_trend_tables!$A$1:$G$49194,7,FALSE)*1000,"-")</f>
        <v>-</v>
      </c>
      <c r="N28" s="30" t="str">
        <f>IFERROR(VLOOKUP(CONCATENATE($B28,"_",N$4,"_",$C$85,"_",$C$84),Data_for_IC_trend_tables!$A$1:$G$49194,7,FALSE)*1000,"-")</f>
        <v>-</v>
      </c>
      <c r="O28" s="30">
        <f>IFERROR(VLOOKUP(CONCATENATE($B28,"_",O$4,"_",$C$85,"_",$C$84),Data_for_IC_trend_tables!$A$1:$G$49194,7,FALSE)*1000,"-")</f>
        <v>5.9292076191224803</v>
      </c>
      <c r="P28" s="30">
        <f>IFERROR(VLOOKUP(CONCATENATE($B28,"_",P$4,"_",$C$85,"_",$C$84),Data_for_IC_trend_tables!$A$1:$G$49194,7,FALSE)*1000,"-")</f>
        <v>7.0982318157252502</v>
      </c>
      <c r="Q28" s="30">
        <f>IFERROR(VLOOKUP(CONCATENATE($B28,"_",Q$4,"_",$C$85,"_",$C$84),Data_for_IC_trend_tables!$A$1:$G$49194,7,FALSE)*1000,"-")</f>
        <v>5.3682708497442198</v>
      </c>
      <c r="R28" s="30">
        <f>IFERROR(VLOOKUP(CONCATENATE($B28,"_",R$4,"_",$C$85,"_",$C$84),Data_for_IC_trend_tables!$A$1:$G$49194,7,FALSE)*1000,"-")</f>
        <v>5.0423874722482003</v>
      </c>
      <c r="S28" s="30">
        <f>IFERROR(VLOOKUP(CONCATENATE($B28,"_",S$4,"_",$C$85,"_",$C$84),Data_for_IC_trend_tables!$A$1:$G$49194,7,FALSE)*1000,"-")</f>
        <v>4.2992184533019699</v>
      </c>
      <c r="T28" s="30">
        <f>IFERROR(VLOOKUP(CONCATENATE($B28,"_",T$4,"_",$C$85,"_",$C$84),Data_for_IC_trend_tables!$A$1:$G$49194,7,FALSE)*1000,"-")</f>
        <v>4.2119478166698796</v>
      </c>
      <c r="U28" s="30">
        <f>IFERROR(VLOOKUP(CONCATENATE($B28,"_",U$4,"_",$C$85,"_",$C$84),Data_for_IC_trend_tables!$A$1:$G$49194,7,FALSE)*1000,"-")</f>
        <v>4.1789566617749196</v>
      </c>
      <c r="V28" s="30">
        <f>IFERROR(VLOOKUP(CONCATENATE($B28,"_",V$4,"_",$C$85,"_",$C$84),Data_for_IC_trend_tables!$A$1:$G$49194,7,FALSE)*1000,"-")</f>
        <v>4.7193897121992299</v>
      </c>
      <c r="W28" s="30">
        <f>IFERROR(VLOOKUP(CONCATENATE($B28,"_",W$4,"_",$C$85,"_",$C$84),Data_for_IC_trend_tables!$A$1:$G$49194,7,FALSE)*1000,"-")</f>
        <v>4.8959276494265707</v>
      </c>
      <c r="X28" s="30">
        <f>IFERROR(VLOOKUP(CONCATENATE($B28,"_",X$4,"_",$C$85,"_",$C$84),Data_for_IC_trend_tables!$A$1:$G$49194,7,FALSE)*1000,"-")</f>
        <v>8.3361970626595596</v>
      </c>
      <c r="Y28" s="30">
        <f>IFERROR(VLOOKUP(CONCATENATE($B28,"_",Y$4,"_",$C$85,"_",$C$84),Data_for_IC_trend_tables!$A$1:$G$49194,7,FALSE)*1000,"-")</f>
        <v>8.8312549974569112</v>
      </c>
      <c r="Z28" s="30">
        <f>IFERROR(VLOOKUP(CONCATENATE($B28,"_",Z$4,"_",$C$85,"_",$C$84),Data_for_IC_trend_tables!$A$1:$G$49194,7,FALSE)*1000,"-")</f>
        <v>8.9719142394322411</v>
      </c>
      <c r="AA28" s="30">
        <f>IFERROR(VLOOKUP(CONCATENATE($B28,"_",AA$4,"_",$C$85,"_",$C$84),Data_for_IC_trend_tables!$A$1:$G$49194,7,FALSE)*1000,"-")</f>
        <v>9.5309649771261604</v>
      </c>
      <c r="AB28" s="30">
        <f>IFERROR(VLOOKUP(CONCATENATE($B28,"_",AB$4,"_",$C$85,"_",$C$84),Data_for_IC_trend_tables!$A$1:$G$49194,7,FALSE)*1000,"-")</f>
        <v>7.903695950993999</v>
      </c>
      <c r="AC28" s="30">
        <f>IFERROR(VLOOKUP(CONCATENATE($B28,"_",AC$4,"_",$C$85,"_",$C$84),Data_for_IC_trend_tables!$A$1:$G$49194,7,FALSE)*1000,"-")</f>
        <v>10.281524531638501</v>
      </c>
      <c r="AD28" s="30">
        <f>IFERROR(VLOOKUP(CONCATENATE($B28,"_",AD$4,"_",$C$85,"_",$C$84),Data_for_IC_trend_tables!$A$1:$G$49194,7,FALSE)*1000,"-")</f>
        <v>7.9852065584764906</v>
      </c>
      <c r="AE28" s="30">
        <f>IFERROR(VLOOKUP(CONCATENATE($B28,"_",AE$4,"_",$C$85,"_",$C$84),Data_for_IC_trend_tables!$A$1:$G$49194,7,FALSE)*1000,"-")</f>
        <v>8.0900454998804996</v>
      </c>
      <c r="AF28" s="30">
        <f>IFERROR(VLOOKUP(CONCATENATE($B28,"_",AF$4,"_",$C$85,"_",$C$84),Data_for_IC_trend_tables!$A$1:$G$49194,7,FALSE)*1000,"-")</f>
        <v>9.4247817663076798</v>
      </c>
      <c r="AG28" s="30">
        <f>IFERROR(VLOOKUP(CONCATENATE($B28,"_",AG$4,"_",$C$85,"_",$C$84),Data_for_IC_trend_tables!$A$1:$G$49194,7,FALSE)*1000,"-")</f>
        <v>9.0191295845592396</v>
      </c>
      <c r="AH28" s="30">
        <f>IFERROR(VLOOKUP(CONCATENATE($B28,"_",AH$4,"_",$C$85,"_",$C$84),Data_for_IC_trend_tables!$A$1:$G$49194,7,FALSE)*1000,"-")</f>
        <v>7.9342595693957794</v>
      </c>
      <c r="AI28" s="30">
        <f>IFERROR(VLOOKUP(CONCATENATE($B28,"_",AI$4,"_",$C$85,"_",$C$84),Data_for_IC_trend_tables!$A$1:$G$49194,7,FALSE)*1000,"-")</f>
        <v>8.3574362174123902</v>
      </c>
      <c r="AJ28" s="30">
        <f>IFERROR(VLOOKUP(CONCATENATE($B28,"_",AJ$4,"_",$C$85,"_",$C$84),Data_for_IC_trend_tables!$A$1:$G$49194,7,FALSE)*1000,"-")</f>
        <v>8.8721200502046287</v>
      </c>
      <c r="AK28" s="30">
        <f>IFERROR(VLOOKUP(CONCATENATE($B28,"_",AK$4,"_",$C$85,"_",$C$84),Data_for_IC_trend_tables!$A$1:$G$49194,7,FALSE)*1000,"-")</f>
        <v>9.0595876240804714</v>
      </c>
      <c r="AL28" s="30">
        <f>IFERROR(VLOOKUP(CONCATENATE($B28,"_",AL$4,"_",$C$85,"_",$C$84),Data_for_IC_trend_tables!$A$1:$G$49194,7,FALSE)*1000,"-")</f>
        <v>8.9366256364417396</v>
      </c>
      <c r="AM28" s="30">
        <f>IFERROR(VLOOKUP(CONCATENATE($B28,"_",AM$4,"_",$C$85,"_",$C$84),Data_for_IC_trend_tables!$A$1:$G$49194,7,FALSE)*1000,"-")</f>
        <v>8.7329293328952211</v>
      </c>
      <c r="AN28" s="30">
        <f>IFERROR(VLOOKUP(CONCATENATE($B28,"_",AN$4,"_",$C$85,"_",$C$84),Data_for_IC_trend_tables!$A$1:$G$49194,7,FALSE)*1000,"-")</f>
        <v>10.301028821928</v>
      </c>
      <c r="AO28" s="30">
        <f>IFERROR(VLOOKUP(CONCATENATE($B28,"_",AO$4,"_",$C$85,"_",$C$84),Data_for_IC_trend_tables!$A$1:$G$49194,7,FALSE)*1000,"-")</f>
        <v>12.2406579028968</v>
      </c>
      <c r="AP28" s="30">
        <f>IFERROR(VLOOKUP(CONCATENATE($B28,"_",AP$4,"_",$C$85,"_",$C$84),Data_for_IC_trend_tables!$A$1:$G$49194,7,FALSE)*1000,"-")</f>
        <v>11.9246569861692</v>
      </c>
      <c r="AQ28" s="30">
        <f>IFERROR(VLOOKUP(CONCATENATE($B28,"_",AQ$4,"_",$C$85,"_",$C$84),Data_for_IC_trend_tables!$A$1:$G$49194,7,FALSE)*1000,"-")</f>
        <v>8.0394862375151686</v>
      </c>
      <c r="AR28" s="30">
        <f>IFERROR(VLOOKUP(CONCATENATE($B28,"_",AR$4,"_",$C$85,"_",$C$84),Data_for_IC_trend_tables!$A$1:$G$49194,7,FALSE)*1000,"-")</f>
        <v>9.5256742987578207</v>
      </c>
      <c r="AS28" s="30">
        <f>IFERROR(VLOOKUP(CONCATENATE($B28,"_",AS$4,"_",$C$85,"_",$C$84),Data_for_IC_trend_tables!$A$1:$G$49194,7,FALSE)*1000,"-")</f>
        <v>9.1970727508686902</v>
      </c>
      <c r="AT28" s="30">
        <f>IFERROR(VLOOKUP(CONCATENATE($B28,"_",AT$4,"_",$C$85,"_",$C$84),Data_for_IC_trend_tables!$A$1:$G$49194,7,FALSE)*1000,"-")</f>
        <v>7.6727919792098094</v>
      </c>
      <c r="AU28" s="30">
        <f>IFERROR(VLOOKUP(CONCATENATE($B28,"_",AU$4,"_",$C$85,"_",$C$84),Data_for_IC_trend_tables!$A$1:$G$49194,7,FALSE)*1000,"-")</f>
        <v>9.5940677447322305</v>
      </c>
      <c r="AV28" s="30"/>
      <c r="AW28" s="30">
        <f>IFERROR(VLOOKUP(CONCATENATE($B28,"_",AW$4,"_",$C$85,"_",$C$84),Data_for_IC_trend_tables!$A$1:$G$49194,7,FALSE)*1000,"-")</f>
        <v>9.5940677447322305</v>
      </c>
      <c r="AX28" s="91"/>
      <c r="AY28" s="38" t="str">
        <f t="shared" si="0"/>
        <v/>
      </c>
      <c r="AZ28" s="58" t="str">
        <f t="shared" si="1"/>
        <v/>
      </c>
      <c r="BA28" s="86"/>
    </row>
    <row r="29" spans="2:53" s="3" customFormat="1" ht="12.6" customHeight="1" x14ac:dyDescent="0.2">
      <c r="B29" s="53" t="s">
        <v>157</v>
      </c>
      <c r="C29" s="71" t="s">
        <v>20</v>
      </c>
      <c r="D29" s="56"/>
      <c r="E29" s="30" t="str">
        <f>IFERROR(VLOOKUP(CONCATENATE($B29,"_",E$4,"_",$C$85,"_",$C$84),Data_for_IC_trend_tables!$A$1:$G$49194,7,FALSE)*1000,"-")</f>
        <v>-</v>
      </c>
      <c r="F29" s="30" t="str">
        <f>IFERROR(VLOOKUP(CONCATENATE($B29,"_",F$4,"_",$C$85,"_",$C$84),Data_for_IC_trend_tables!$A$1:$G$49194,7,FALSE)*1000,"-")</f>
        <v>-</v>
      </c>
      <c r="G29" s="30" t="str">
        <f>IFERROR(VLOOKUP(CONCATENATE($B29,"_",G$4,"_",$C$85,"_",$C$84),Data_for_IC_trend_tables!$A$1:$G$49194,7,FALSE)*1000,"-")</f>
        <v>-</v>
      </c>
      <c r="H29" s="30" t="str">
        <f>IFERROR(VLOOKUP(CONCATENATE($B29,"_",H$4,"_",$C$85,"_",$C$84),Data_for_IC_trend_tables!$A$1:$G$49194,7,FALSE)*1000,"-")</f>
        <v>-</v>
      </c>
      <c r="I29" s="30" t="str">
        <f>IFERROR(VLOOKUP(CONCATENATE($B29,"_",I$4,"_",$C$85,"_",$C$84),Data_for_IC_trend_tables!$A$1:$G$49194,7,FALSE)*1000,"-")</f>
        <v>-</v>
      </c>
      <c r="J29" s="30" t="str">
        <f>IFERROR(VLOOKUP(CONCATENATE($B29,"_",J$4,"_",$C$85,"_",$C$84),Data_for_IC_trend_tables!$A$1:$G$49194,7,FALSE)*1000,"-")</f>
        <v>-</v>
      </c>
      <c r="K29" s="30" t="str">
        <f>IFERROR(VLOOKUP(CONCATENATE($B29,"_",K$4,"_",$C$85,"_",$C$84),Data_for_IC_trend_tables!$A$1:$G$49194,7,FALSE)*1000,"-")</f>
        <v>-</v>
      </c>
      <c r="L29" s="30" t="str">
        <f>IFERROR(VLOOKUP(CONCATENATE($B29,"_",L$4,"_",$C$85,"_",$C$84),Data_for_IC_trend_tables!$A$1:$G$49194,7,FALSE)*1000,"-")</f>
        <v>-</v>
      </c>
      <c r="M29" s="30" t="str">
        <f>IFERROR(VLOOKUP(CONCATENATE($B29,"_",M$4,"_",$C$85,"_",$C$84),Data_for_IC_trend_tables!$A$1:$G$49194,7,FALSE)*1000,"-")</f>
        <v>-</v>
      </c>
      <c r="N29" s="30" t="str">
        <f>IFERROR(VLOOKUP(CONCATENATE($B29,"_",N$4,"_",$C$85,"_",$C$84),Data_for_IC_trend_tables!$A$1:$G$49194,7,FALSE)*1000,"-")</f>
        <v>-</v>
      </c>
      <c r="O29" s="30">
        <f>IFERROR(VLOOKUP(CONCATENATE($B29,"_",O$4,"_",$C$85,"_",$C$84),Data_for_IC_trend_tables!$A$1:$G$49194,7,FALSE)*1000,"-")</f>
        <v>0.10846299999999999</v>
      </c>
      <c r="P29" s="30">
        <f>IFERROR(VLOOKUP(CONCATENATE($B29,"_",P$4,"_",$C$85,"_",$C$84),Data_for_IC_trend_tables!$A$1:$G$49194,7,FALSE)*1000,"-")</f>
        <v>0.110251</v>
      </c>
      <c r="Q29" s="30">
        <f>IFERROR(VLOOKUP(CONCATENATE($B29,"_",Q$4,"_",$C$85,"_",$C$84),Data_for_IC_trend_tables!$A$1:$G$49194,7,FALSE)*1000,"-")</f>
        <v>0.11153</v>
      </c>
      <c r="R29" s="30">
        <f>IFERROR(VLOOKUP(CONCATENATE($B29,"_",R$4,"_",$C$85,"_",$C$84),Data_for_IC_trend_tables!$A$1:$G$49194,7,FALSE)*1000,"-")</f>
        <v>0.11156199999999999</v>
      </c>
      <c r="S29" s="30">
        <f>IFERROR(VLOOKUP(CONCATENATE($B29,"_",S$4,"_",$C$85,"_",$C$84),Data_for_IC_trend_tables!$A$1:$G$49194,7,FALSE)*1000,"-")</f>
        <v>0.111523</v>
      </c>
      <c r="T29" s="30">
        <f>IFERROR(VLOOKUP(CONCATENATE($B29,"_",T$4,"_",$C$85,"_",$C$84),Data_for_IC_trend_tables!$A$1:$G$49194,7,FALSE)*1000,"-")</f>
        <v>0.11264199999999999</v>
      </c>
      <c r="U29" s="30">
        <f>IFERROR(VLOOKUP(CONCATENATE($B29,"_",U$4,"_",$C$85,"_",$C$84),Data_for_IC_trend_tables!$A$1:$G$49194,7,FALSE)*1000,"-")</f>
        <v>0.11432100000000001</v>
      </c>
      <c r="V29" s="30">
        <f>IFERROR(VLOOKUP(CONCATENATE($B29,"_",V$4,"_",$C$85,"_",$C$84),Data_for_IC_trend_tables!$A$1:$G$49194,7,FALSE)*1000,"-")</f>
        <v>0.11600100000000001</v>
      </c>
      <c r="W29" s="30">
        <f>IFERROR(VLOOKUP(CONCATENATE($B29,"_",W$4,"_",$C$85,"_",$C$84),Data_for_IC_trend_tables!$A$1:$G$49194,7,FALSE)*1000,"-")</f>
        <v>0.11779400000000001</v>
      </c>
      <c r="X29" s="30">
        <f>IFERROR(VLOOKUP(CONCATENATE($B29,"_",X$4,"_",$C$85,"_",$C$84),Data_for_IC_trend_tables!$A$1:$G$49194,7,FALSE)*1000,"-")</f>
        <v>0.1507684</v>
      </c>
      <c r="Y29" s="30">
        <f>IFERROR(VLOOKUP(CONCATENATE($B29,"_",Y$4,"_",$C$85,"_",$C$84),Data_for_IC_trend_tables!$A$1:$G$49194,7,FALSE)*1000,"-")</f>
        <v>0.1551004</v>
      </c>
      <c r="Z29" s="30">
        <f>IFERROR(VLOOKUP(CONCATENATE($B29,"_",Z$4,"_",$C$85,"_",$C$84),Data_for_IC_trend_tables!$A$1:$G$49194,7,FALSE)*1000,"-")</f>
        <v>0.15703230000000001</v>
      </c>
      <c r="AA29" s="30">
        <f>IFERROR(VLOOKUP(CONCATENATE($B29,"_",AA$4,"_",$C$85,"_",$C$84),Data_for_IC_trend_tables!$A$1:$G$49194,7,FALSE)*1000,"-")</f>
        <v>0.1589373</v>
      </c>
      <c r="AB29" s="30">
        <f>IFERROR(VLOOKUP(CONCATENATE($B29,"_",AB$4,"_",$C$85,"_",$C$84),Data_for_IC_trend_tables!$A$1:$G$49194,7,FALSE)*1000,"-")</f>
        <v>0.1610142</v>
      </c>
      <c r="AC29" s="30">
        <f>IFERROR(VLOOKUP(CONCATENATE($B29,"_",AC$4,"_",$C$85,"_",$C$84),Data_for_IC_trend_tables!$A$1:$G$49194,7,FALSE)*1000,"-")</f>
        <v>0.16331019999999999</v>
      </c>
      <c r="AD29" s="30">
        <f>IFERROR(VLOOKUP(CONCATENATE($B29,"_",AD$4,"_",$C$85,"_",$C$84),Data_for_IC_trend_tables!$A$1:$G$49194,7,FALSE)*1000,"-")</f>
        <v>0.1655151</v>
      </c>
      <c r="AE29" s="30">
        <f>IFERROR(VLOOKUP(CONCATENATE($B29,"_",AE$4,"_",$C$85,"_",$C$84),Data_for_IC_trend_tables!$A$1:$G$49194,7,FALSE)*1000,"-")</f>
        <v>0.16708310000000001</v>
      </c>
      <c r="AF29" s="30">
        <f>IFERROR(VLOOKUP(CONCATENATE($B29,"_",AF$4,"_",$C$85,"_",$C$84),Data_for_IC_trend_tables!$A$1:$G$49194,7,FALSE)*1000,"-")</f>
        <v>0.17011110000000002</v>
      </c>
      <c r="AG29" s="30">
        <f>IFERROR(VLOOKUP(CONCATENATE($B29,"_",AG$4,"_",$C$85,"_",$C$84),Data_for_IC_trend_tables!$A$1:$G$49194,7,FALSE)*1000,"-")</f>
        <v>0.18291450000000001</v>
      </c>
      <c r="AH29" s="30">
        <f>IFERROR(VLOOKUP(CONCATENATE($B29,"_",AH$4,"_",$C$85,"_",$C$84),Data_for_IC_trend_tables!$A$1:$G$49194,7,FALSE)*1000,"-")</f>
        <v>0.18354220000000002</v>
      </c>
      <c r="AI29" s="30">
        <f>IFERROR(VLOOKUP(CONCATENATE($B29,"_",AI$4,"_",$C$85,"_",$C$84),Data_for_IC_trend_tables!$A$1:$G$49194,7,FALSE)*1000,"-")</f>
        <v>0.18003959999999999</v>
      </c>
      <c r="AJ29" s="30">
        <f>IFERROR(VLOOKUP(CONCATENATE($B29,"_",AJ$4,"_",$C$85,"_",$C$84),Data_for_IC_trend_tables!$A$1:$G$49194,7,FALSE)*1000,"-")</f>
        <v>0.1884863</v>
      </c>
      <c r="AK29" s="30">
        <f>IFERROR(VLOOKUP(CONCATENATE($B29,"_",AK$4,"_",$C$85,"_",$C$84),Data_for_IC_trend_tables!$A$1:$G$49194,7,FALSE)*1000,"-")</f>
        <v>0.19705419999999998</v>
      </c>
      <c r="AL29" s="30">
        <f>IFERROR(VLOOKUP(CONCATENATE($B29,"_",AL$4,"_",$C$85,"_",$C$84),Data_for_IC_trend_tables!$A$1:$G$49194,7,FALSE)*1000,"-")</f>
        <v>0.1996983</v>
      </c>
      <c r="AM29" s="30">
        <f>IFERROR(VLOOKUP(CONCATENATE($B29,"_",AM$4,"_",$C$85,"_",$C$84),Data_for_IC_trend_tables!$A$1:$G$49194,7,FALSE)*1000,"-")</f>
        <v>0.2246129</v>
      </c>
      <c r="AN29" s="30">
        <f>IFERROR(VLOOKUP(CONCATENATE($B29,"_",AN$4,"_",$C$85,"_",$C$84),Data_for_IC_trend_tables!$A$1:$G$49194,7,FALSE)*1000,"-")</f>
        <v>0.22625959999999998</v>
      </c>
      <c r="AO29" s="30">
        <f>IFERROR(VLOOKUP(CONCATENATE($B29,"_",AO$4,"_",$C$85,"_",$C$84),Data_for_IC_trend_tables!$A$1:$G$49194,7,FALSE)*1000,"-")</f>
        <v>0.2150397</v>
      </c>
      <c r="AP29" s="30">
        <f>IFERROR(VLOOKUP(CONCATENATE($B29,"_",AP$4,"_",$C$85,"_",$C$84),Data_for_IC_trend_tables!$A$1:$G$49194,7,FALSE)*1000,"-")</f>
        <v>0.21424000000000001</v>
      </c>
      <c r="AQ29" s="30">
        <f>IFERROR(VLOOKUP(CONCATENATE($B29,"_",AQ$4,"_",$C$85,"_",$C$84),Data_for_IC_trend_tables!$A$1:$G$49194,7,FALSE)*1000,"-")</f>
        <v>0.23092560000000001</v>
      </c>
      <c r="AR29" s="30">
        <f>IFERROR(VLOOKUP(CONCATENATE($B29,"_",AR$4,"_",$C$85,"_",$C$84),Data_for_IC_trend_tables!$A$1:$G$49194,7,FALSE)*1000,"-")</f>
        <v>0.2197287</v>
      </c>
      <c r="AS29" s="30">
        <f>IFERROR(VLOOKUP(CONCATENATE($B29,"_",AS$4,"_",$C$85,"_",$C$84),Data_for_IC_trend_tables!$A$1:$G$49194,7,FALSE)*1000,"-")</f>
        <v>0.2231735</v>
      </c>
      <c r="AT29" s="30">
        <f>IFERROR(VLOOKUP(CONCATENATE($B29,"_",AT$4,"_",$C$85,"_",$C$84),Data_for_IC_trend_tables!$A$1:$G$49194,7,FALSE)*1000,"-")</f>
        <v>0.24734410000000001</v>
      </c>
      <c r="AU29" s="30">
        <f>IFERROR(VLOOKUP(CONCATENATE($B29,"_",AU$4,"_",$C$85,"_",$C$84),Data_for_IC_trend_tables!$A$1:$G$49194,7,FALSE)*1000,"-")</f>
        <v>0.25009910000000002</v>
      </c>
      <c r="AV29" s="30"/>
      <c r="AW29" s="30">
        <f>IFERROR(VLOOKUP(CONCATENATE($B29,"_",AW$4,"_",$C$85,"_",$C$84),Data_for_IC_trend_tables!$A$1:$G$49194,7,FALSE)*1000,"-")</f>
        <v>0.25009910000000002</v>
      </c>
      <c r="AX29" s="91"/>
      <c r="AY29" s="38" t="str">
        <f t="shared" si="0"/>
        <v/>
      </c>
      <c r="AZ29" s="58" t="str">
        <f t="shared" si="1"/>
        <v/>
      </c>
      <c r="BA29" s="31"/>
    </row>
    <row r="30" spans="2:53" s="17" customFormat="1" x14ac:dyDescent="0.2">
      <c r="B30" s="53" t="s">
        <v>158</v>
      </c>
      <c r="C30" s="71" t="s">
        <v>21</v>
      </c>
      <c r="D30" s="56">
        <v>1990</v>
      </c>
      <c r="E30" s="30" t="str">
        <f>IFERROR(VLOOKUP(CONCATENATE($B30,"_",E$4,"_",$C$85,"_",$C$84),Data_for_IC_trend_tables!$A$1:$G$49194,7,FALSE)*1000,"-")</f>
        <v>-</v>
      </c>
      <c r="F30" s="30" t="str">
        <f>IFERROR(VLOOKUP(CONCATENATE($B30,"_",F$4,"_",$C$85,"_",$C$84),Data_for_IC_trend_tables!$A$1:$G$49194,7,FALSE)*1000,"-")</f>
        <v>-</v>
      </c>
      <c r="G30" s="30" t="str">
        <f>IFERROR(VLOOKUP(CONCATENATE($B30,"_",G$4,"_",$C$85,"_",$C$84),Data_for_IC_trend_tables!$A$1:$G$49194,7,FALSE)*1000,"-")</f>
        <v>-</v>
      </c>
      <c r="H30" s="30" t="str">
        <f>IFERROR(VLOOKUP(CONCATENATE($B30,"_",H$4,"_",$C$85,"_",$C$84),Data_for_IC_trend_tables!$A$1:$G$49194,7,FALSE)*1000,"-")</f>
        <v>-</v>
      </c>
      <c r="I30" s="30" t="str">
        <f>IFERROR(VLOOKUP(CONCATENATE($B30,"_",I$4,"_",$C$85,"_",$C$84),Data_for_IC_trend_tables!$A$1:$G$49194,7,FALSE)*1000,"-")</f>
        <v>-</v>
      </c>
      <c r="J30" s="30" t="str">
        <f>IFERROR(VLOOKUP(CONCATENATE($B30,"_",J$4,"_",$C$85,"_",$C$84),Data_for_IC_trend_tables!$A$1:$G$49194,7,FALSE)*1000,"-")</f>
        <v>-</v>
      </c>
      <c r="K30" s="30" t="str">
        <f>IFERROR(VLOOKUP(CONCATENATE($B30,"_",K$4,"_",$C$85,"_",$C$84),Data_for_IC_trend_tables!$A$1:$G$49194,7,FALSE)*1000,"-")</f>
        <v>-</v>
      </c>
      <c r="L30" s="30" t="str">
        <f>IFERROR(VLOOKUP(CONCATENATE($B30,"_",L$4,"_",$C$85,"_",$C$84),Data_for_IC_trend_tables!$A$1:$G$49194,7,FALSE)*1000,"-")</f>
        <v>-</v>
      </c>
      <c r="M30" s="30" t="str">
        <f>IFERROR(VLOOKUP(CONCATENATE($B30,"_",M$4,"_",$C$85,"_",$C$84),Data_for_IC_trend_tables!$A$1:$G$49194,7,FALSE)*1000,"-")</f>
        <v>-</v>
      </c>
      <c r="N30" s="30" t="str">
        <f>IFERROR(VLOOKUP(CONCATENATE($B30,"_",N$4,"_",$C$85,"_",$C$84),Data_for_IC_trend_tables!$A$1:$G$49194,7,FALSE)*1000,"-")</f>
        <v>-</v>
      </c>
      <c r="O30" s="30">
        <f>IFERROR(VLOOKUP(CONCATENATE($B30,"_",O$4,"_",$C$85,"_",$C$84),Data_for_IC_trend_tables!$A$1:$G$49194,7,FALSE)*1000,"-")</f>
        <v>0.93994534011231401</v>
      </c>
      <c r="P30" s="30">
        <f>IFERROR(VLOOKUP(CONCATENATE($B30,"_",P$4,"_",$C$85,"_",$C$84),Data_for_IC_trend_tables!$A$1:$G$49194,7,FALSE)*1000,"-")</f>
        <v>0.84492027556117999</v>
      </c>
      <c r="Q30" s="30">
        <f>IFERROR(VLOOKUP(CONCATENATE($B30,"_",Q$4,"_",$C$85,"_",$C$84),Data_for_IC_trend_tables!$A$1:$G$49194,7,FALSE)*1000,"-")</f>
        <v>0.72172239621981504</v>
      </c>
      <c r="R30" s="30">
        <f>IFERROR(VLOOKUP(CONCATENATE($B30,"_",R$4,"_",$C$85,"_",$C$84),Data_for_IC_trend_tables!$A$1:$G$49194,7,FALSE)*1000,"-")</f>
        <v>0.80070700821027696</v>
      </c>
      <c r="S30" s="30">
        <f>IFERROR(VLOOKUP(CONCATENATE($B30,"_",S$4,"_",$C$85,"_",$C$84),Data_for_IC_trend_tables!$A$1:$G$49194,7,FALSE)*1000,"-")</f>
        <v>0.82937448754318099</v>
      </c>
      <c r="T30" s="30">
        <f>IFERROR(VLOOKUP(CONCATENATE($B30,"_",T$4,"_",$C$85,"_",$C$84),Data_for_IC_trend_tables!$A$1:$G$49194,7,FALSE)*1000,"-")</f>
        <v>0.83006633411254804</v>
      </c>
      <c r="U30" s="30">
        <f>IFERROR(VLOOKUP(CONCATENATE($B30,"_",U$4,"_",$C$85,"_",$C$84),Data_for_IC_trend_tables!$A$1:$G$49194,7,FALSE)*1000,"-")</f>
        <v>0.86754829981661896</v>
      </c>
      <c r="V30" s="30">
        <f>IFERROR(VLOOKUP(CONCATENATE($B30,"_",V$4,"_",$C$85,"_",$C$84),Data_for_IC_trend_tables!$A$1:$G$49194,7,FALSE)*1000,"-")</f>
        <v>0.97062901157273795</v>
      </c>
      <c r="W30" s="30">
        <f>IFERROR(VLOOKUP(CONCATENATE($B30,"_",W$4,"_",$C$85,"_",$C$84),Data_for_IC_trend_tables!$A$1:$G$49194,7,FALSE)*1000,"-")</f>
        <v>0.959235600185113</v>
      </c>
      <c r="X30" s="30">
        <f>IFERROR(VLOOKUP(CONCATENATE($B30,"_",X$4,"_",$C$85,"_",$C$84),Data_for_IC_trend_tables!$A$1:$G$49194,7,FALSE)*1000,"-")</f>
        <v>0.95786465600952908</v>
      </c>
      <c r="Y30" s="30">
        <f>IFERROR(VLOOKUP(CONCATENATE($B30,"_",Y$4,"_",$C$85,"_",$C$84),Data_for_IC_trend_tables!$A$1:$G$49194,7,FALSE)*1000,"-")</f>
        <v>0.92419474443943206</v>
      </c>
      <c r="Z30" s="30">
        <f>IFERROR(VLOOKUP(CONCATENATE($B30,"_",Z$4,"_",$C$85,"_",$C$84),Data_for_IC_trend_tables!$A$1:$G$49194,7,FALSE)*1000,"-")</f>
        <v>0.98050153127976103</v>
      </c>
      <c r="AA30" s="30">
        <f>IFERROR(VLOOKUP(CONCATENATE($B30,"_",AA$4,"_",$C$85,"_",$C$84),Data_for_IC_trend_tables!$A$1:$G$49194,7,FALSE)*1000,"-")</f>
        <v>0.97168227772248894</v>
      </c>
      <c r="AB30" s="30">
        <f>IFERROR(VLOOKUP(CONCATENATE($B30,"_",AB$4,"_",$C$85,"_",$C$84),Data_for_IC_trend_tables!$A$1:$G$49194,7,FALSE)*1000,"-")</f>
        <v>1.0274497938800902</v>
      </c>
      <c r="AC30" s="30">
        <f>IFERROR(VLOOKUP(CONCATENATE($B30,"_",AC$4,"_",$C$85,"_",$C$84),Data_for_IC_trend_tables!$A$1:$G$49194,7,FALSE)*1000,"-")</f>
        <v>1.07106762383795</v>
      </c>
      <c r="AD30" s="30">
        <f>IFERROR(VLOOKUP(CONCATENATE($B30,"_",AD$4,"_",$C$85,"_",$C$84),Data_for_IC_trend_tables!$A$1:$G$49194,7,FALSE)*1000,"-")</f>
        <v>1.0699255477767902</v>
      </c>
      <c r="AE30" s="30">
        <f>IFERROR(VLOOKUP(CONCATENATE($B30,"_",AE$4,"_",$C$85,"_",$C$84),Data_for_IC_trend_tables!$A$1:$G$49194,7,FALSE)*1000,"-")</f>
        <v>1.06071042625693</v>
      </c>
      <c r="AF30" s="30">
        <f>IFERROR(VLOOKUP(CONCATENATE($B30,"_",AF$4,"_",$C$85,"_",$C$84),Data_for_IC_trend_tables!$A$1:$G$49194,7,FALSE)*1000,"-")</f>
        <v>1.05383373248024</v>
      </c>
      <c r="AG30" s="30">
        <f>IFERROR(VLOOKUP(CONCATENATE($B30,"_",AG$4,"_",$C$85,"_",$C$84),Data_for_IC_trend_tables!$A$1:$G$49194,7,FALSE)*1000,"-")</f>
        <v>1.0051873873011798</v>
      </c>
      <c r="AH30" s="30">
        <f>IFERROR(VLOOKUP(CONCATENATE($B30,"_",AH$4,"_",$C$85,"_",$C$84),Data_for_IC_trend_tables!$A$1:$G$49194,7,FALSE)*1000,"-")</f>
        <v>1.0138627581434601</v>
      </c>
      <c r="AI30" s="30">
        <f>IFERROR(VLOOKUP(CONCATENATE($B30,"_",AI$4,"_",$C$85,"_",$C$84),Data_for_IC_trend_tables!$A$1:$G$49194,7,FALSE)*1000,"-")</f>
        <v>0.9926575479397739</v>
      </c>
      <c r="AJ30" s="30">
        <f>IFERROR(VLOOKUP(CONCATENATE($B30,"_",AJ$4,"_",$C$85,"_",$C$84),Data_for_IC_trend_tables!$A$1:$G$49194,7,FALSE)*1000,"-")</f>
        <v>0.61394940665359898</v>
      </c>
      <c r="AK30" s="30">
        <f>IFERROR(VLOOKUP(CONCATENATE($B30,"_",AK$4,"_",$C$85,"_",$C$84),Data_for_IC_trend_tables!$A$1:$G$49194,7,FALSE)*1000,"-")</f>
        <v>0.80174968052611095</v>
      </c>
      <c r="AL30" s="30">
        <f>IFERROR(VLOOKUP(CONCATENATE($B30,"_",AL$4,"_",$C$85,"_",$C$84),Data_for_IC_trend_tables!$A$1:$G$49194,7,FALSE)*1000,"-")</f>
        <v>0.62692817928216205</v>
      </c>
      <c r="AM30" s="30">
        <f>IFERROR(VLOOKUP(CONCATENATE($B30,"_",AM$4,"_",$C$85,"_",$C$84),Data_for_IC_trend_tables!$A$1:$G$49194,7,FALSE)*1000,"-")</f>
        <v>0.589594929033885</v>
      </c>
      <c r="AN30" s="30">
        <f>IFERROR(VLOOKUP(CONCATENATE($B30,"_",AN$4,"_",$C$85,"_",$C$84),Data_for_IC_trend_tables!$A$1:$G$49194,7,FALSE)*1000,"-")</f>
        <v>0.53126416693984901</v>
      </c>
      <c r="AO30" s="30">
        <f>IFERROR(VLOOKUP(CONCATENATE($B30,"_",AO$4,"_",$C$85,"_",$C$84),Data_for_IC_trend_tables!$A$1:$G$49194,7,FALSE)*1000,"-")</f>
        <v>0.51726080931893204</v>
      </c>
      <c r="AP30" s="30">
        <f>IFERROR(VLOOKUP(CONCATENATE($B30,"_",AP$4,"_",$C$85,"_",$C$84),Data_for_IC_trend_tables!$A$1:$G$49194,7,FALSE)*1000,"-")</f>
        <v>0.55834672640303395</v>
      </c>
      <c r="AQ30" s="30">
        <f>IFERROR(VLOOKUP(CONCATENATE($B30,"_",AQ$4,"_",$C$85,"_",$C$84),Data_for_IC_trend_tables!$A$1:$G$49194,7,FALSE)*1000,"-")</f>
        <v>0.593784109417276</v>
      </c>
      <c r="AR30" s="30">
        <f>IFERROR(VLOOKUP(CONCATENATE($B30,"_",AR$4,"_",$C$85,"_",$C$84),Data_for_IC_trend_tables!$A$1:$G$49194,7,FALSE)*1000,"-")</f>
        <v>0.59023642800722798</v>
      </c>
      <c r="AS30" s="30">
        <f>IFERROR(VLOOKUP(CONCATENATE($B30,"_",AS$4,"_",$C$85,"_",$C$84),Data_for_IC_trend_tables!$A$1:$G$49194,7,FALSE)*1000,"-")</f>
        <v>0.54433546495080998</v>
      </c>
      <c r="AT30" s="30">
        <f>IFERROR(VLOOKUP(CONCATENATE($B30,"_",AT$4,"_",$C$85,"_",$C$84),Data_for_IC_trend_tables!$A$1:$G$49194,7,FALSE)*1000,"-")</f>
        <v>0.55922921919897906</v>
      </c>
      <c r="AU30" s="30">
        <f>IFERROR(VLOOKUP(CONCATENATE($B30,"_",AU$4,"_",$C$85,"_",$C$84),Data_for_IC_trend_tables!$A$1:$G$49194,7,FALSE)*1000,"-")</f>
        <v>0.57439937161792098</v>
      </c>
      <c r="AV30" s="30"/>
      <c r="AW30" s="30">
        <f>IFERROR(VLOOKUP(CONCATENATE($B30,"_",AW$4,"_",$C$85,"_",$C$84),Data_for_IC_trend_tables!$A$1:$G$49194,7,FALSE)*1000,"-")</f>
        <v>0.57439937161792098</v>
      </c>
      <c r="AX30" s="91">
        <f>O30</f>
        <v>0.93994534011231401</v>
      </c>
      <c r="AY30" s="38" t="str">
        <f t="shared" ref="AY30:AY33" si="13">IF(ISBLANK(AX30),"",IF(AW30="-",CONCATENATE("no data for ",$AW$4),IF(AZ30&gt;0,"No","Yes")))</f>
        <v>Yes</v>
      </c>
      <c r="AZ30" s="58">
        <f t="shared" ref="AZ30:AZ33" si="14">IFERROR(IF(AW30=0,"",(AW30-AX30)/AX30),"")</f>
        <v>-0.3889013040382901</v>
      </c>
      <c r="BA30" s="32" t="s">
        <v>76</v>
      </c>
    </row>
    <row r="31" spans="2:53" s="17" customFormat="1" x14ac:dyDescent="0.2">
      <c r="B31" s="53" t="s">
        <v>159</v>
      </c>
      <c r="C31" s="71" t="s">
        <v>22</v>
      </c>
      <c r="D31" s="56">
        <v>1990</v>
      </c>
      <c r="E31" s="30" t="str">
        <f>IFERROR(VLOOKUP(CONCATENATE($B31,"_",E$4,"_",$C$85,"_",$C$84),Data_for_IC_trend_tables!$A$1:$G$49194,7,FALSE)*1000,"-")</f>
        <v>-</v>
      </c>
      <c r="F31" s="30" t="str">
        <f>IFERROR(VLOOKUP(CONCATENATE($B31,"_",F$4,"_",$C$85,"_",$C$84),Data_for_IC_trend_tables!$A$1:$G$49194,7,FALSE)*1000,"-")</f>
        <v>-</v>
      </c>
      <c r="G31" s="30" t="str">
        <f>IFERROR(VLOOKUP(CONCATENATE($B31,"_",G$4,"_",$C$85,"_",$C$84),Data_for_IC_trend_tables!$A$1:$G$49194,7,FALSE)*1000,"-")</f>
        <v>-</v>
      </c>
      <c r="H31" s="30" t="str">
        <f>IFERROR(VLOOKUP(CONCATENATE($B31,"_",H$4,"_",$C$85,"_",$C$84),Data_for_IC_trend_tables!$A$1:$G$49194,7,FALSE)*1000,"-")</f>
        <v>-</v>
      </c>
      <c r="I31" s="30" t="str">
        <f>IFERROR(VLOOKUP(CONCATENATE($B31,"_",I$4,"_",$C$85,"_",$C$84),Data_for_IC_trend_tables!$A$1:$G$49194,7,FALSE)*1000,"-")</f>
        <v>-</v>
      </c>
      <c r="J31" s="30">
        <f>IFERROR(VLOOKUP(CONCATENATE($B31,"_",J$4,"_",$C$85,"_",$C$84),Data_for_IC_trend_tables!$A$1:$G$49194,7,FALSE)*1000,"-")</f>
        <v>2.47258337808068E-3</v>
      </c>
      <c r="K31" s="30">
        <f>IFERROR(VLOOKUP(CONCATENATE($B31,"_",K$4,"_",$C$85,"_",$C$84),Data_for_IC_trend_tables!$A$1:$G$49194,7,FALSE)*1000,"-")</f>
        <v>2.4689229859658304E-3</v>
      </c>
      <c r="L31" s="30">
        <f>IFERROR(VLOOKUP(CONCATENATE($B31,"_",L$4,"_",$C$85,"_",$C$84),Data_for_IC_trend_tables!$A$1:$G$49194,7,FALSE)*1000,"-")</f>
        <v>2.4654561371875001E-3</v>
      </c>
      <c r="M31" s="30">
        <f>IFERROR(VLOOKUP(CONCATENATE($B31,"_",M$4,"_",$C$85,"_",$C$84),Data_for_IC_trend_tables!$A$1:$G$49194,7,FALSE)*1000,"-")</f>
        <v>2.4677989361915299E-3</v>
      </c>
      <c r="N31" s="30">
        <f>IFERROR(VLOOKUP(CONCATENATE($B31,"_",N$4,"_",$C$85,"_",$C$84),Data_for_IC_trend_tables!$A$1:$G$49194,7,FALSE)*1000,"-")</f>
        <v>2.4772103722092401E-3</v>
      </c>
      <c r="O31" s="335">
        <f>IFERROR(VLOOKUP(CONCATENATE($B31,"_",O$4,"_",$C$85,"_",$C$84),Data_for_IC_trend_tables!$A$1:$G$49194,7,FALSE)*1000,"-")</f>
        <v>2.4701079247054403E-3</v>
      </c>
      <c r="P31" s="30">
        <f>IFERROR(VLOOKUP(CONCATENATE($B31,"_",P$4,"_",$C$85,"_",$C$84),Data_for_IC_trend_tables!$A$1:$G$49194,7,FALSE)*1000,"-")</f>
        <v>2.3897912900615998E-3</v>
      </c>
      <c r="Q31" s="30">
        <f>IFERROR(VLOOKUP(CONCATENATE($B31,"_",Q$4,"_",$C$85,"_",$C$84),Data_for_IC_trend_tables!$A$1:$G$49194,7,FALSE)*1000,"-")</f>
        <v>2.5696568378285899E-3</v>
      </c>
      <c r="R31" s="30">
        <f>IFERROR(VLOOKUP(CONCATENATE($B31,"_",R$4,"_",$C$85,"_",$C$84),Data_for_IC_trend_tables!$A$1:$G$49194,7,FALSE)*1000,"-")</f>
        <v>2.4554136396009998E-3</v>
      </c>
      <c r="S31" s="30">
        <f>IFERROR(VLOOKUP(CONCATENATE($B31,"_",S$4,"_",$C$85,"_",$C$84),Data_for_IC_trend_tables!$A$1:$G$49194,7,FALSE)*1000,"-")</f>
        <v>2.5018922859848798E-3</v>
      </c>
      <c r="T31" s="30">
        <f>IFERROR(VLOOKUP(CONCATENATE($B31,"_",T$4,"_",$C$85,"_",$C$84),Data_for_IC_trend_tables!$A$1:$G$49194,7,FALSE)*1000,"-")</f>
        <v>2.32980124337127E-3</v>
      </c>
      <c r="U31" s="30">
        <f>IFERROR(VLOOKUP(CONCATENATE($B31,"_",U$4,"_",$C$85,"_",$C$84),Data_for_IC_trend_tables!$A$1:$G$49194,7,FALSE)*1000,"-")</f>
        <v>2.1565323748885699E-3</v>
      </c>
      <c r="V31" s="30">
        <f>IFERROR(VLOOKUP(CONCATENATE($B31,"_",V$4,"_",$C$85,"_",$C$84),Data_for_IC_trend_tables!$A$1:$G$49194,7,FALSE)*1000,"-")</f>
        <v>2.2354362551365099E-3</v>
      </c>
      <c r="W31" s="30">
        <f>IFERROR(VLOOKUP(CONCATENATE($B31,"_",W$4,"_",$C$85,"_",$C$84),Data_for_IC_trend_tables!$A$1:$G$49194,7,FALSE)*1000,"-")</f>
        <v>2.2743867955485101E-3</v>
      </c>
      <c r="X31" s="30">
        <f>IFERROR(VLOOKUP(CONCATENATE($B31,"_",X$4,"_",$C$85,"_",$C$84),Data_for_IC_trend_tables!$A$1:$G$49194,7,FALSE)*1000,"-")</f>
        <v>2.4328912192143901E-3</v>
      </c>
      <c r="Y31" s="30">
        <f>IFERROR(VLOOKUP(CONCATENATE($B31,"_",Y$4,"_",$C$85,"_",$C$84),Data_for_IC_trend_tables!$A$1:$G$49194,7,FALSE)*1000,"-")</f>
        <v>2.9483669546674697E-3</v>
      </c>
      <c r="Z31" s="30">
        <f>IFERROR(VLOOKUP(CONCATENATE($B31,"_",Z$4,"_",$C$85,"_",$C$84),Data_for_IC_trend_tables!$A$1:$G$49194,7,FALSE)*1000,"-")</f>
        <v>2.52125773232241E-3</v>
      </c>
      <c r="AA31" s="30">
        <f>IFERROR(VLOOKUP(CONCATENATE($B31,"_",AA$4,"_",$C$85,"_",$C$84),Data_for_IC_trend_tables!$A$1:$G$49194,7,FALSE)*1000,"-")</f>
        <v>2.4940150974787603E-3</v>
      </c>
      <c r="AB31" s="30">
        <f>IFERROR(VLOOKUP(CONCATENATE($B31,"_",AB$4,"_",$C$85,"_",$C$84),Data_for_IC_trend_tables!$A$1:$G$49194,7,FALSE)*1000,"-")</f>
        <v>2.8281658618880302E-3</v>
      </c>
      <c r="AC31" s="30">
        <f>IFERROR(VLOOKUP(CONCATENATE($B31,"_",AC$4,"_",$C$85,"_",$C$84),Data_for_IC_trend_tables!$A$1:$G$49194,7,FALSE)*1000,"-")</f>
        <v>2.8896236007735399E-3</v>
      </c>
      <c r="AD31" s="335">
        <f>IFERROR(VLOOKUP(CONCATENATE($B31,"_",AD$4,"_",$C$85,"_",$C$84),Data_for_IC_trend_tables!$A$1:$G$49194,7,FALSE)*1000,"-")</f>
        <v>2.9507709841269198E-3</v>
      </c>
      <c r="AE31" s="30">
        <f>IFERROR(VLOOKUP(CONCATENATE($B31,"_",AE$4,"_",$C$85,"_",$C$84),Data_for_IC_trend_tables!$A$1:$G$49194,7,FALSE)*1000,"-")</f>
        <v>3.0636181886986801E-3</v>
      </c>
      <c r="AF31" s="30">
        <f>IFERROR(VLOOKUP(CONCATENATE($B31,"_",AF$4,"_",$C$85,"_",$C$84),Data_for_IC_trend_tables!$A$1:$G$49194,7,FALSE)*1000,"-")</f>
        <v>3.58334278911999E-3</v>
      </c>
      <c r="AG31" s="30">
        <f>IFERROR(VLOOKUP(CONCATENATE($B31,"_",AG$4,"_",$C$85,"_",$C$84),Data_for_IC_trend_tables!$A$1:$G$49194,7,FALSE)*1000,"-")</f>
        <v>3.5909891639824896E-3</v>
      </c>
      <c r="AH31" s="30">
        <f>IFERROR(VLOOKUP(CONCATENATE($B31,"_",AH$4,"_",$C$85,"_",$C$84),Data_for_IC_trend_tables!$A$1:$G$49194,7,FALSE)*1000,"-")</f>
        <v>3.9534172272515803E-3</v>
      </c>
      <c r="AI31" s="30">
        <f>IFERROR(VLOOKUP(CONCATENATE($B31,"_",AI$4,"_",$C$85,"_",$C$84),Data_for_IC_trend_tables!$A$1:$G$49194,7,FALSE)*1000,"-")</f>
        <v>4.0429845331051298E-3</v>
      </c>
      <c r="AJ31" s="30">
        <f>IFERROR(VLOOKUP(CONCATENATE($B31,"_",AJ$4,"_",$C$85,"_",$C$84),Data_for_IC_trend_tables!$A$1:$G$49194,7,FALSE)*1000,"-")</f>
        <v>4.2992106754077995E-3</v>
      </c>
      <c r="AK31" s="30">
        <f>IFERROR(VLOOKUP(CONCATENATE($B31,"_",AK$4,"_",$C$85,"_",$C$84),Data_for_IC_trend_tables!$A$1:$G$49194,7,FALSE)*1000,"-")</f>
        <v>4.46620074713456E-3</v>
      </c>
      <c r="AL31" s="30">
        <f>IFERROR(VLOOKUP(CONCATENATE($B31,"_",AL$4,"_",$C$85,"_",$C$84),Data_for_IC_trend_tables!$A$1:$G$49194,7,FALSE)*1000,"-")</f>
        <v>4.0962708994553001E-3</v>
      </c>
      <c r="AM31" s="30">
        <f>IFERROR(VLOOKUP(CONCATENATE($B31,"_",AM$4,"_",$C$85,"_",$C$84),Data_for_IC_trend_tables!$A$1:$G$49194,7,FALSE)*1000,"-")</f>
        <v>4.0414030410135596E-3</v>
      </c>
      <c r="AN31" s="30">
        <f>IFERROR(VLOOKUP(CONCATENATE($B31,"_",AN$4,"_",$C$85,"_",$C$84),Data_for_IC_trend_tables!$A$1:$G$49194,7,FALSE)*1000,"-")</f>
        <v>4.287987480996E-3</v>
      </c>
      <c r="AO31" s="30">
        <f>IFERROR(VLOOKUP(CONCATENATE($B31,"_",AO$4,"_",$C$85,"_",$C$84),Data_for_IC_trend_tables!$A$1:$G$49194,7,FALSE)*1000,"-")</f>
        <v>4.1853721055448096E-3</v>
      </c>
      <c r="AP31" s="30">
        <f>IFERROR(VLOOKUP(CONCATENATE($B31,"_",AP$4,"_",$C$85,"_",$C$84),Data_for_IC_trend_tables!$A$1:$G$49194,7,FALSE)*1000,"-")</f>
        <v>4.0652614698777501E-3</v>
      </c>
      <c r="AQ31" s="30">
        <f>IFERROR(VLOOKUP(CONCATENATE($B31,"_",AQ$4,"_",$C$85,"_",$C$84),Data_for_IC_trend_tables!$A$1:$G$49194,7,FALSE)*1000,"-")</f>
        <v>4.5714719083286897E-3</v>
      </c>
      <c r="AR31" s="30">
        <f>IFERROR(VLOOKUP(CONCATENATE($B31,"_",AR$4,"_",$C$85,"_",$C$84),Data_for_IC_trend_tables!$A$1:$G$49194,7,FALSE)*1000,"-")</f>
        <v>4.16552854797414E-3</v>
      </c>
      <c r="AS31" s="30">
        <f>IFERROR(VLOOKUP(CONCATENATE($B31,"_",AS$4,"_",$C$85,"_",$C$84),Data_for_IC_trend_tables!$A$1:$G$49194,7,FALSE)*1000,"-")</f>
        <v>3.6278842896999603E-3</v>
      </c>
      <c r="AT31" s="30">
        <f>IFERROR(VLOOKUP(CONCATENATE($B31,"_",AT$4,"_",$C$85,"_",$C$84),Data_for_IC_trend_tables!$A$1:$G$49194,7,FALSE)*1000,"-")</f>
        <v>3.5901097602414598E-3</v>
      </c>
      <c r="AU31" s="30">
        <f>IFERROR(VLOOKUP(CONCATENATE($B31,"_",AU$4,"_",$C$85,"_",$C$84),Data_for_IC_trend_tables!$A$1:$G$49194,7,FALSE)*1000,"-")</f>
        <v>3.9994754418829701E-3</v>
      </c>
      <c r="AV31" s="30"/>
      <c r="AW31" s="336">
        <f>IFERROR(VLOOKUP(CONCATENATE($B31,"_",AW$4,"_",$C$85,"_",$C$84),Data_for_IC_trend_tables!$A$1:$G$49194,7,FALSE)*1000,"-")</f>
        <v>3.9994754418829701E-3</v>
      </c>
      <c r="AX31" s="93">
        <f>O31</f>
        <v>2.4701079247054403E-3</v>
      </c>
      <c r="AY31" s="38" t="str">
        <f t="shared" si="13"/>
        <v>No</v>
      </c>
      <c r="AZ31" s="58">
        <f t="shared" si="14"/>
        <v>0.61915007918526732</v>
      </c>
      <c r="BA31" s="32" t="s">
        <v>76</v>
      </c>
    </row>
    <row r="32" spans="2:53" s="3" customFormat="1" x14ac:dyDescent="0.2">
      <c r="B32" s="53" t="s">
        <v>160</v>
      </c>
      <c r="C32" s="71" t="s">
        <v>23</v>
      </c>
      <c r="D32" s="56">
        <v>1990</v>
      </c>
      <c r="E32" s="30" t="str">
        <f>IFERROR(VLOOKUP(CONCATENATE($B32,"_",E$4,"_",$C$85,"_",$C$84),Data_for_IC_trend_tables!$A$1:$G$49194,7,FALSE)*1000,"-")</f>
        <v>-</v>
      </c>
      <c r="F32" s="30" t="str">
        <f>IFERROR(VLOOKUP(CONCATENATE($B32,"_",F$4,"_",$C$85,"_",$C$84),Data_for_IC_trend_tables!$A$1:$G$49194,7,FALSE)*1000,"-")</f>
        <v>-</v>
      </c>
      <c r="G32" s="30" t="str">
        <f>IFERROR(VLOOKUP(CONCATENATE($B32,"_",G$4,"_",$C$85,"_",$C$84),Data_for_IC_trend_tables!$A$1:$G$49194,7,FALSE)*1000,"-")</f>
        <v>-</v>
      </c>
      <c r="H32" s="30" t="str">
        <f>IFERROR(VLOOKUP(CONCATENATE($B32,"_",H$4,"_",$C$85,"_",$C$84),Data_for_IC_trend_tables!$A$1:$G$49194,7,FALSE)*1000,"-")</f>
        <v>-</v>
      </c>
      <c r="I32" s="30" t="str">
        <f>IFERROR(VLOOKUP(CONCATENATE($B32,"_",I$4,"_",$C$85,"_",$C$84),Data_for_IC_trend_tables!$A$1:$G$49194,7,FALSE)*1000,"-")</f>
        <v>-</v>
      </c>
      <c r="J32" s="30" t="str">
        <f>IFERROR(VLOOKUP(CONCATENATE($B32,"_",J$4,"_",$C$85,"_",$C$84),Data_for_IC_trend_tables!$A$1:$G$49194,7,FALSE)*1000,"-")</f>
        <v>-</v>
      </c>
      <c r="K32" s="30" t="str">
        <f>IFERROR(VLOOKUP(CONCATENATE($B32,"_",K$4,"_",$C$85,"_",$C$84),Data_for_IC_trend_tables!$A$1:$G$49194,7,FALSE)*1000,"-")</f>
        <v>-</v>
      </c>
      <c r="L32" s="30" t="str">
        <f>IFERROR(VLOOKUP(CONCATENATE($B32,"_",L$4,"_",$C$85,"_",$C$84),Data_for_IC_trend_tables!$A$1:$G$49194,7,FALSE)*1000,"-")</f>
        <v>-</v>
      </c>
      <c r="M32" s="30" t="str">
        <f>IFERROR(VLOOKUP(CONCATENATE($B32,"_",M$4,"_",$C$85,"_",$C$84),Data_for_IC_trend_tables!$A$1:$G$49194,7,FALSE)*1000,"-")</f>
        <v>-</v>
      </c>
      <c r="N32" s="30" t="str">
        <f>IFERROR(VLOOKUP(CONCATENATE($B32,"_",N$4,"_",$C$85,"_",$C$84),Data_for_IC_trend_tables!$A$1:$G$49194,7,FALSE)*1000,"-")</f>
        <v>-</v>
      </c>
      <c r="O32" s="30">
        <f>IFERROR(VLOOKUP(CONCATENATE($B32,"_",O$4,"_",$C$85,"_",$C$84),Data_for_IC_trend_tables!$A$1:$G$49194,7,FALSE)*1000,"-")</f>
        <v>0.29750573638671701</v>
      </c>
      <c r="P32" s="30">
        <f>IFERROR(VLOOKUP(CONCATENATE($B32,"_",P$4,"_",$C$85,"_",$C$84),Data_for_IC_trend_tables!$A$1:$G$49194,7,FALSE)*1000,"-")</f>
        <v>0.32077597645336897</v>
      </c>
      <c r="Q32" s="30">
        <f>IFERROR(VLOOKUP(CONCATENATE($B32,"_",Q$4,"_",$C$85,"_",$C$84),Data_for_IC_trend_tables!$A$1:$G$49194,7,FALSE)*1000,"-")</f>
        <v>0.19616710846685301</v>
      </c>
      <c r="R32" s="30">
        <f>IFERROR(VLOOKUP(CONCATENATE($B32,"_",R$4,"_",$C$85,"_",$C$84),Data_for_IC_trend_tables!$A$1:$G$49194,7,FALSE)*1000,"-")</f>
        <v>0.174813839526997</v>
      </c>
      <c r="S32" s="30">
        <f>IFERROR(VLOOKUP(CONCATENATE($B32,"_",S$4,"_",$C$85,"_",$C$84),Data_for_IC_trend_tables!$A$1:$G$49194,7,FALSE)*1000,"-")</f>
        <v>0.19310701214397999</v>
      </c>
      <c r="T32" s="30">
        <f>IFERROR(VLOOKUP(CONCATENATE($B32,"_",T$4,"_",$C$85,"_",$C$84),Data_for_IC_trend_tables!$A$1:$G$49194,7,FALSE)*1000,"-")</f>
        <v>0.18195230965216999</v>
      </c>
      <c r="U32" s="30">
        <f>IFERROR(VLOOKUP(CONCATENATE($B32,"_",U$4,"_",$C$85,"_",$C$84),Data_for_IC_trend_tables!$A$1:$G$49194,7,FALSE)*1000,"-")</f>
        <v>0.180398403742804</v>
      </c>
      <c r="V32" s="30">
        <f>IFERROR(VLOOKUP(CONCATENATE($B32,"_",V$4,"_",$C$85,"_",$C$84),Data_for_IC_trend_tables!$A$1:$G$49194,7,FALSE)*1000,"-")</f>
        <v>0.17900723823201298</v>
      </c>
      <c r="W32" s="30">
        <f>IFERROR(VLOOKUP(CONCATENATE($B32,"_",W$4,"_",$C$85,"_",$C$84),Data_for_IC_trend_tables!$A$1:$G$49194,7,FALSE)*1000,"-")</f>
        <v>0.183827856272016</v>
      </c>
      <c r="X32" s="30">
        <f>IFERROR(VLOOKUP(CONCATENATE($B32,"_",X$4,"_",$C$85,"_",$C$84),Data_for_IC_trend_tables!$A$1:$G$49194,7,FALSE)*1000,"-")</f>
        <v>0.19122018750653402</v>
      </c>
      <c r="Y32" s="30">
        <f>IFERROR(VLOOKUP(CONCATENATE($B32,"_",Y$4,"_",$C$85,"_",$C$84),Data_for_IC_trend_tables!$A$1:$G$49194,7,FALSE)*1000,"-")</f>
        <v>0.18038477709253098</v>
      </c>
      <c r="Z32" s="30">
        <f>IFERROR(VLOOKUP(CONCATENATE($B32,"_",Z$4,"_",$C$85,"_",$C$84),Data_for_IC_trend_tables!$A$1:$G$49194,7,FALSE)*1000,"-")</f>
        <v>0.17511879838312702</v>
      </c>
      <c r="AA32" s="30">
        <f>IFERROR(VLOOKUP(CONCATENATE($B32,"_",AA$4,"_",$C$85,"_",$C$84),Data_for_IC_trend_tables!$A$1:$G$49194,7,FALSE)*1000,"-")</f>
        <v>0.18705682849581301</v>
      </c>
      <c r="AB32" s="30">
        <f>IFERROR(VLOOKUP(CONCATENATE($B32,"_",AB$4,"_",$C$85,"_",$C$84),Data_for_IC_trend_tables!$A$1:$G$49194,7,FALSE)*1000,"-")</f>
        <v>0.18258365982118699</v>
      </c>
      <c r="AC32" s="30">
        <f>IFERROR(VLOOKUP(CONCATENATE($B32,"_",AC$4,"_",$C$85,"_",$C$84),Data_for_IC_trend_tables!$A$1:$G$49194,7,FALSE)*1000,"-")</f>
        <v>0.18456300242079599</v>
      </c>
      <c r="AD32" s="30">
        <f>IFERROR(VLOOKUP(CONCATENATE($B32,"_",AD$4,"_",$C$85,"_",$C$84),Data_for_IC_trend_tables!$A$1:$G$49194,7,FALSE)*1000,"-")</f>
        <v>0.18090796632150399</v>
      </c>
      <c r="AE32" s="30">
        <f>IFERROR(VLOOKUP(CONCATENATE($B32,"_",AE$4,"_",$C$85,"_",$C$84),Data_for_IC_trend_tables!$A$1:$G$49194,7,FALSE)*1000,"-")</f>
        <v>0.17562004221812202</v>
      </c>
      <c r="AF32" s="30">
        <f>IFERROR(VLOOKUP(CONCATENATE($B32,"_",AF$4,"_",$C$85,"_",$C$84),Data_for_IC_trend_tables!$A$1:$G$49194,7,FALSE)*1000,"-")</f>
        <v>0.16055120239794302</v>
      </c>
      <c r="AG32" s="30">
        <f>IFERROR(VLOOKUP(CONCATENATE($B32,"_",AG$4,"_",$C$85,"_",$C$84),Data_for_IC_trend_tables!$A$1:$G$49194,7,FALSE)*1000,"-")</f>
        <v>0.17432128800101401</v>
      </c>
      <c r="AH32" s="30">
        <f>IFERROR(VLOOKUP(CONCATENATE($B32,"_",AH$4,"_",$C$85,"_",$C$84),Data_for_IC_trend_tables!$A$1:$G$49194,7,FALSE)*1000,"-")</f>
        <v>0.17173034579447499</v>
      </c>
      <c r="AI32" s="30">
        <f>IFERROR(VLOOKUP(CONCATENATE($B32,"_",AI$4,"_",$C$85,"_",$C$84),Data_for_IC_trend_tables!$A$1:$G$49194,7,FALSE)*1000,"-")</f>
        <v>0.175385011712337</v>
      </c>
      <c r="AJ32" s="30">
        <f>IFERROR(VLOOKUP(CONCATENATE($B32,"_",AJ$4,"_",$C$85,"_",$C$84),Data_for_IC_trend_tables!$A$1:$G$49194,7,FALSE)*1000,"-")</f>
        <v>0.173889056899067</v>
      </c>
      <c r="AK32" s="30">
        <f>IFERROR(VLOOKUP(CONCATENATE($B32,"_",AK$4,"_",$C$85,"_",$C$84),Data_for_IC_trend_tables!$A$1:$G$49194,7,FALSE)*1000,"-")</f>
        <v>0.178511684824601</v>
      </c>
      <c r="AL32" s="30">
        <f>IFERROR(VLOOKUP(CONCATENATE($B32,"_",AL$4,"_",$C$85,"_",$C$84),Data_for_IC_trend_tables!$A$1:$G$49194,7,FALSE)*1000,"-")</f>
        <v>0.19072623476536399</v>
      </c>
      <c r="AM32" s="30">
        <f>IFERROR(VLOOKUP(CONCATENATE($B32,"_",AM$4,"_",$C$85,"_",$C$84),Data_for_IC_trend_tables!$A$1:$G$49194,7,FALSE)*1000,"-")</f>
        <v>0.186455560878658</v>
      </c>
      <c r="AN32" s="30">
        <f>IFERROR(VLOOKUP(CONCATENATE($B32,"_",AN$4,"_",$C$85,"_",$C$84),Data_for_IC_trend_tables!$A$1:$G$49194,7,FALSE)*1000,"-")</f>
        <v>0.197138277543352</v>
      </c>
      <c r="AO32" s="30">
        <f>IFERROR(VLOOKUP(CONCATENATE($B32,"_",AO$4,"_",$C$85,"_",$C$84),Data_for_IC_trend_tables!$A$1:$G$49194,7,FALSE)*1000,"-")</f>
        <v>0.20627101928989</v>
      </c>
      <c r="AP32" s="30">
        <f>IFERROR(VLOOKUP(CONCATENATE($B32,"_",AP$4,"_",$C$85,"_",$C$84),Data_for_IC_trend_tables!$A$1:$G$49194,7,FALSE)*1000,"-")</f>
        <v>0.20865140517320999</v>
      </c>
      <c r="AQ32" s="30">
        <f>IFERROR(VLOOKUP(CONCATENATE($B32,"_",AQ$4,"_",$C$85,"_",$C$84),Data_for_IC_trend_tables!$A$1:$G$49194,7,FALSE)*1000,"-")</f>
        <v>0.20756108437719401</v>
      </c>
      <c r="AR32" s="30">
        <f>IFERROR(VLOOKUP(CONCATENATE($B32,"_",AR$4,"_",$C$85,"_",$C$84),Data_for_IC_trend_tables!$A$1:$G$49194,7,FALSE)*1000,"-")</f>
        <v>0.20642712330966301</v>
      </c>
      <c r="AS32" s="30">
        <f>IFERROR(VLOOKUP(CONCATENATE($B32,"_",AS$4,"_",$C$85,"_",$C$84),Data_for_IC_trend_tables!$A$1:$G$49194,7,FALSE)*1000,"-")</f>
        <v>0.214391016831597</v>
      </c>
      <c r="AT32" s="30">
        <f>IFERROR(VLOOKUP(CONCATENATE($B32,"_",AT$4,"_",$C$85,"_",$C$84),Data_for_IC_trend_tables!$A$1:$G$49194,7,FALSE)*1000,"-")</f>
        <v>0.24342925045513999</v>
      </c>
      <c r="AU32" s="30">
        <f>IFERROR(VLOOKUP(CONCATENATE($B32,"_",AU$4,"_",$C$85,"_",$C$84),Data_for_IC_trend_tables!$A$1:$G$49194,7,FALSE)*1000,"-")</f>
        <v>0.24942317833407598</v>
      </c>
      <c r="AV32" s="30"/>
      <c r="AW32" s="30">
        <f>IFERROR(VLOOKUP(CONCATENATE($B32,"_",AW$4,"_",$C$85,"_",$C$84),Data_for_IC_trend_tables!$A$1:$G$49194,7,FALSE)*1000,"-")</f>
        <v>0.24942317833407598</v>
      </c>
      <c r="AX32" s="91">
        <f>O32</f>
        <v>0.29750573638671701</v>
      </c>
      <c r="AY32" s="38" t="str">
        <f t="shared" si="13"/>
        <v>Yes</v>
      </c>
      <c r="AZ32" s="58">
        <f t="shared" si="14"/>
        <v>-0.16161892754276252</v>
      </c>
      <c r="BA32" s="32" t="s">
        <v>76</v>
      </c>
    </row>
    <row r="33" spans="2:53" s="17" customFormat="1" x14ac:dyDescent="0.2">
      <c r="B33" s="53" t="s">
        <v>161</v>
      </c>
      <c r="C33" s="71" t="s">
        <v>24</v>
      </c>
      <c r="D33" s="56">
        <v>1990</v>
      </c>
      <c r="E33" s="30" t="str">
        <f>IFERROR(VLOOKUP(CONCATENATE($B33,"_",E$4,"_",$C$85,"_",$C$84),Data_for_IC_trend_tables!$A$1:$G$49194,7,FALSE)*1000,"-")</f>
        <v>-</v>
      </c>
      <c r="F33" s="30" t="str">
        <f>IFERROR(VLOOKUP(CONCATENATE($B33,"_",F$4,"_",$C$85,"_",$C$84),Data_for_IC_trend_tables!$A$1:$G$49194,7,FALSE)*1000,"-")</f>
        <v>-</v>
      </c>
      <c r="G33" s="30" t="str">
        <f>IFERROR(VLOOKUP(CONCATENATE($B33,"_",G$4,"_",$C$85,"_",$C$84),Data_for_IC_trend_tables!$A$1:$G$49194,7,FALSE)*1000,"-")</f>
        <v>-</v>
      </c>
      <c r="H33" s="30" t="str">
        <f>IFERROR(VLOOKUP(CONCATENATE($B33,"_",H$4,"_",$C$85,"_",$C$84),Data_for_IC_trend_tables!$A$1:$G$49194,7,FALSE)*1000,"-")</f>
        <v>-</v>
      </c>
      <c r="I33" s="30" t="str">
        <f>IFERROR(VLOOKUP(CONCATENATE($B33,"_",I$4,"_",$C$85,"_",$C$84),Data_for_IC_trend_tables!$A$1:$G$49194,7,FALSE)*1000,"-")</f>
        <v>-</v>
      </c>
      <c r="J33" s="30" t="str">
        <f>IFERROR(VLOOKUP(CONCATENATE($B33,"_",J$4,"_",$C$85,"_",$C$84),Data_for_IC_trend_tables!$A$1:$G$49194,7,FALSE)*1000,"-")</f>
        <v>-</v>
      </c>
      <c r="K33" s="30" t="str">
        <f>IFERROR(VLOOKUP(CONCATENATE($B33,"_",K$4,"_",$C$85,"_",$C$84),Data_for_IC_trend_tables!$A$1:$G$49194,7,FALSE)*1000,"-")</f>
        <v>-</v>
      </c>
      <c r="L33" s="30" t="str">
        <f>IFERROR(VLOOKUP(CONCATENATE($B33,"_",L$4,"_",$C$85,"_",$C$84),Data_for_IC_trend_tables!$A$1:$G$49194,7,FALSE)*1000,"-")</f>
        <v>-</v>
      </c>
      <c r="M33" s="30" t="str">
        <f>IFERROR(VLOOKUP(CONCATENATE($B33,"_",M$4,"_",$C$85,"_",$C$84),Data_for_IC_trend_tables!$A$1:$G$49194,7,FALSE)*1000,"-")</f>
        <v>-</v>
      </c>
      <c r="N33" s="30" t="str">
        <f>IFERROR(VLOOKUP(CONCATENATE($B33,"_",N$4,"_",$C$85,"_",$C$84),Data_for_IC_trend_tables!$A$1:$G$49194,7,FALSE)*1000,"-")</f>
        <v>-</v>
      </c>
      <c r="O33" s="30">
        <f>IFERROR(VLOOKUP(CONCATENATE($B33,"_",O$4,"_",$C$85,"_",$C$84),Data_for_IC_trend_tables!$A$1:$G$49194,7,FALSE)*1000,"-")</f>
        <v>8.988706555226679E-2</v>
      </c>
      <c r="P33" s="30">
        <f>IFERROR(VLOOKUP(CONCATENATE($B33,"_",P$4,"_",$C$85,"_",$C$84),Data_for_IC_trend_tables!$A$1:$G$49194,7,FALSE)*1000,"-")</f>
        <v>8.6824131043106309E-2</v>
      </c>
      <c r="Q33" s="30">
        <f>IFERROR(VLOOKUP(CONCATENATE($B33,"_",Q$4,"_",$C$85,"_",$C$84),Data_for_IC_trend_tables!$A$1:$G$49194,7,FALSE)*1000,"-")</f>
        <v>8.8141671139845501E-2</v>
      </c>
      <c r="R33" s="30">
        <f>IFERROR(VLOOKUP(CONCATENATE($B33,"_",R$4,"_",$C$85,"_",$C$84),Data_for_IC_trend_tables!$A$1:$G$49194,7,FALSE)*1000,"-")</f>
        <v>9.0644271099663096E-2</v>
      </c>
      <c r="S33" s="30">
        <f>IFERROR(VLOOKUP(CONCATENATE($B33,"_",S$4,"_",$C$85,"_",$C$84),Data_for_IC_trend_tables!$A$1:$G$49194,7,FALSE)*1000,"-")</f>
        <v>8.8896487206043304E-2</v>
      </c>
      <c r="T33" s="30">
        <f>IFERROR(VLOOKUP(CONCATENATE($B33,"_",T$4,"_",$C$85,"_",$C$84),Data_for_IC_trend_tables!$A$1:$G$49194,7,FALSE)*1000,"-")</f>
        <v>8.0196007128890606E-2</v>
      </c>
      <c r="U33" s="30">
        <f>IFERROR(VLOOKUP(CONCATENATE($B33,"_",U$4,"_",$C$85,"_",$C$84),Data_for_IC_trend_tables!$A$1:$G$49194,7,FALSE)*1000,"-")</f>
        <v>8.4497223340803701E-2</v>
      </c>
      <c r="V33" s="30">
        <f>IFERROR(VLOOKUP(CONCATENATE($B33,"_",V$4,"_",$C$85,"_",$C$84),Data_for_IC_trend_tables!$A$1:$G$49194,7,FALSE)*1000,"-")</f>
        <v>7.2028177622873502E-2</v>
      </c>
      <c r="W33" s="30">
        <f>IFERROR(VLOOKUP(CONCATENATE($B33,"_",W$4,"_",$C$85,"_",$C$84),Data_for_IC_trend_tables!$A$1:$G$49194,7,FALSE)*1000,"-")</f>
        <v>5.8560781444019903E-2</v>
      </c>
      <c r="X33" s="30">
        <f>IFERROR(VLOOKUP(CONCATENATE($B33,"_",X$4,"_",$C$85,"_",$C$84),Data_for_IC_trend_tables!$A$1:$G$49194,7,FALSE)*1000,"-")</f>
        <v>6.0089848690135103E-2</v>
      </c>
      <c r="Y33" s="30">
        <f>IFERROR(VLOOKUP(CONCATENATE($B33,"_",Y$4,"_",$C$85,"_",$C$84),Data_for_IC_trend_tables!$A$1:$G$49194,7,FALSE)*1000,"-")</f>
        <v>5.8497898988531999E-2</v>
      </c>
      <c r="Z33" s="30">
        <f>IFERROR(VLOOKUP(CONCATENATE($B33,"_",Z$4,"_",$C$85,"_",$C$84),Data_for_IC_trend_tables!$A$1:$G$49194,7,FALSE)*1000,"-")</f>
        <v>6.2525032225118501E-2</v>
      </c>
      <c r="AA33" s="30">
        <f>IFERROR(VLOOKUP(CONCATENATE($B33,"_",AA$4,"_",$C$85,"_",$C$84),Data_for_IC_trend_tables!$A$1:$G$49194,7,FALSE)*1000,"-")</f>
        <v>6.2281707393396203E-2</v>
      </c>
      <c r="AB33" s="30">
        <f>IFERROR(VLOOKUP(CONCATENATE($B33,"_",AB$4,"_",$C$85,"_",$C$84),Data_for_IC_trend_tables!$A$1:$G$49194,7,FALSE)*1000,"-")</f>
        <v>6.39044216474733E-2</v>
      </c>
      <c r="AC33" s="30">
        <f>IFERROR(VLOOKUP(CONCATENATE($B33,"_",AC$4,"_",$C$85,"_",$C$84),Data_for_IC_trend_tables!$A$1:$G$49194,7,FALSE)*1000,"-")</f>
        <v>7.7800697740047706E-2</v>
      </c>
      <c r="AD33" s="30">
        <f>IFERROR(VLOOKUP(CONCATENATE($B33,"_",AD$4,"_",$C$85,"_",$C$84),Data_for_IC_trend_tables!$A$1:$G$49194,7,FALSE)*1000,"-")</f>
        <v>8.8888610067753906E-2</v>
      </c>
      <c r="AE33" s="30">
        <f>IFERROR(VLOOKUP(CONCATENATE($B33,"_",AE$4,"_",$C$85,"_",$C$84),Data_for_IC_trend_tables!$A$1:$G$49194,7,FALSE)*1000,"-")</f>
        <v>8.6984435421559009E-2</v>
      </c>
      <c r="AF33" s="30">
        <f>IFERROR(VLOOKUP(CONCATENATE($B33,"_",AF$4,"_",$C$85,"_",$C$84),Data_for_IC_trend_tables!$A$1:$G$49194,7,FALSE)*1000,"-")</f>
        <v>9.220801581513631E-2</v>
      </c>
      <c r="AG33" s="30">
        <f>IFERROR(VLOOKUP(CONCATENATE($B33,"_",AG$4,"_",$C$85,"_",$C$84),Data_for_IC_trend_tables!$A$1:$G$49194,7,FALSE)*1000,"-")</f>
        <v>0.41601209719342103</v>
      </c>
      <c r="AH33" s="30">
        <f>IFERROR(VLOOKUP(CONCATENATE($B33,"_",AH$4,"_",$C$85,"_",$C$84),Data_for_IC_trend_tables!$A$1:$G$49194,7,FALSE)*1000,"-")</f>
        <v>9.8513319131498703E-2</v>
      </c>
      <c r="AI33" s="30">
        <f>IFERROR(VLOOKUP(CONCATENATE($B33,"_",AI$4,"_",$C$85,"_",$C$84),Data_for_IC_trend_tables!$A$1:$G$49194,7,FALSE)*1000,"-")</f>
        <v>6.8245823076822407E-2</v>
      </c>
      <c r="AJ33" s="30">
        <f>IFERROR(VLOOKUP(CONCATENATE($B33,"_",AJ$4,"_",$C$85,"_",$C$84),Data_for_IC_trend_tables!$A$1:$G$49194,7,FALSE)*1000,"-")</f>
        <v>6.6941923569728209E-2</v>
      </c>
      <c r="AK33" s="30">
        <f>IFERROR(VLOOKUP(CONCATENATE($B33,"_",AK$4,"_",$C$85,"_",$C$84),Data_for_IC_trend_tables!$A$1:$G$49194,7,FALSE)*1000,"-")</f>
        <v>6.46704099807697E-2</v>
      </c>
      <c r="AL33" s="30">
        <f>IFERROR(VLOOKUP(CONCATENATE($B33,"_",AL$4,"_",$C$85,"_",$C$84),Data_for_IC_trend_tables!$A$1:$G$49194,7,FALSE)*1000,"-")</f>
        <v>5.99505569021598E-2</v>
      </c>
      <c r="AM33" s="30">
        <f>IFERROR(VLOOKUP(CONCATENATE($B33,"_",AM$4,"_",$C$85,"_",$C$84),Data_for_IC_trend_tables!$A$1:$G$49194,7,FALSE)*1000,"-")</f>
        <v>7.0737082403492704E-2</v>
      </c>
      <c r="AN33" s="30">
        <f>IFERROR(VLOOKUP(CONCATENATE($B33,"_",AN$4,"_",$C$85,"_",$C$84),Data_for_IC_trend_tables!$A$1:$G$49194,7,FALSE)*1000,"-")</f>
        <v>6.9186951650732909E-2</v>
      </c>
      <c r="AO33" s="30">
        <f>IFERROR(VLOOKUP(CONCATENATE($B33,"_",AO$4,"_",$C$85,"_",$C$84),Data_for_IC_trend_tables!$A$1:$G$49194,7,FALSE)*1000,"-")</f>
        <v>8.0018961146205894E-2</v>
      </c>
      <c r="AP33" s="30">
        <f>IFERROR(VLOOKUP(CONCATENATE($B33,"_",AP$4,"_",$C$85,"_",$C$84),Data_for_IC_trend_tables!$A$1:$G$49194,7,FALSE)*1000,"-")</f>
        <v>5.0652130499615401E-2</v>
      </c>
      <c r="AQ33" s="30">
        <f>IFERROR(VLOOKUP(CONCATENATE($B33,"_",AQ$4,"_",$C$85,"_",$C$84),Data_for_IC_trend_tables!$A$1:$G$49194,7,FALSE)*1000,"-")</f>
        <v>5.5518887487861796E-2</v>
      </c>
      <c r="AR33" s="30">
        <f>IFERROR(VLOOKUP(CONCATENATE($B33,"_",AR$4,"_",$C$85,"_",$C$84),Data_for_IC_trend_tables!$A$1:$G$49194,7,FALSE)*1000,"-")</f>
        <v>2.8118447725991098E-2</v>
      </c>
      <c r="AS33" s="30">
        <f>IFERROR(VLOOKUP(CONCATENATE($B33,"_",AS$4,"_",$C$85,"_",$C$84),Data_for_IC_trend_tables!$A$1:$G$49194,7,FALSE)*1000,"-")</f>
        <v>2.6621769822768999E-2</v>
      </c>
      <c r="AT33" s="30">
        <f>IFERROR(VLOOKUP(CONCATENATE($B33,"_",AT$4,"_",$C$85,"_",$C$84),Data_for_IC_trend_tables!$A$1:$G$49194,7,FALSE)*1000,"-")</f>
        <v>3.0733236485779702E-2</v>
      </c>
      <c r="AU33" s="30">
        <f>IFERROR(VLOOKUP(CONCATENATE($B33,"_",AU$4,"_",$C$85,"_",$C$84),Data_for_IC_trend_tables!$A$1:$G$49194,7,FALSE)*1000,"-")</f>
        <v>4.2443022467236101E-2</v>
      </c>
      <c r="AV33" s="30"/>
      <c r="AW33" s="30">
        <f>IFERROR(VLOOKUP(CONCATENATE($B33,"_",AW$4,"_",$C$85,"_",$C$84),Data_for_IC_trend_tables!$A$1:$G$49194,7,FALSE)*1000,"-")</f>
        <v>4.2443022467236101E-2</v>
      </c>
      <c r="AX33" s="91">
        <f>O33</f>
        <v>8.988706555226679E-2</v>
      </c>
      <c r="AY33" s="38" t="str">
        <f t="shared" si="13"/>
        <v>Yes</v>
      </c>
      <c r="AZ33" s="58">
        <f t="shared" si="14"/>
        <v>-0.52781835510519937</v>
      </c>
      <c r="BA33" s="32" t="s">
        <v>76</v>
      </c>
    </row>
    <row r="34" spans="2:53" s="3" customFormat="1" x14ac:dyDescent="0.2">
      <c r="B34" s="53" t="s">
        <v>162</v>
      </c>
      <c r="C34" s="71" t="s">
        <v>25</v>
      </c>
      <c r="D34" s="56"/>
      <c r="E34" s="30" t="str">
        <f>IFERROR(VLOOKUP(CONCATENATE($B34,"_",E$4,"_",$C$85,"_",$C$84),Data_for_IC_trend_tables!$A$1:$G$49194,7,FALSE)*1000,"-")</f>
        <v>-</v>
      </c>
      <c r="F34" s="30" t="str">
        <f>IFERROR(VLOOKUP(CONCATENATE($B34,"_",F$4,"_",$C$85,"_",$C$84),Data_for_IC_trend_tables!$A$1:$G$49194,7,FALSE)*1000,"-")</f>
        <v>-</v>
      </c>
      <c r="G34" s="30" t="str">
        <f>IFERROR(VLOOKUP(CONCATENATE($B34,"_",G$4,"_",$C$85,"_",$C$84),Data_for_IC_trend_tables!$A$1:$G$49194,7,FALSE)*1000,"-")</f>
        <v>-</v>
      </c>
      <c r="H34" s="30" t="str">
        <f>IFERROR(VLOOKUP(CONCATENATE($B34,"_",H$4,"_",$C$85,"_",$C$84),Data_for_IC_trend_tables!$A$1:$G$49194,7,FALSE)*1000,"-")</f>
        <v>-</v>
      </c>
      <c r="I34" s="30" t="str">
        <f>IFERROR(VLOOKUP(CONCATENATE($B34,"_",I$4,"_",$C$85,"_",$C$84),Data_for_IC_trend_tables!$A$1:$G$49194,7,FALSE)*1000,"-")</f>
        <v>-</v>
      </c>
      <c r="J34" s="30" t="str">
        <f>IFERROR(VLOOKUP(CONCATENATE($B34,"_",J$4,"_",$C$85,"_",$C$84),Data_for_IC_trend_tables!$A$1:$G$49194,7,FALSE)*1000,"-")</f>
        <v>-</v>
      </c>
      <c r="K34" s="30" t="str">
        <f>IFERROR(VLOOKUP(CONCATENATE($B34,"_",K$4,"_",$C$85,"_",$C$84),Data_for_IC_trend_tables!$A$1:$G$49194,7,FALSE)*1000,"-")</f>
        <v>-</v>
      </c>
      <c r="L34" s="30" t="str">
        <f>IFERROR(VLOOKUP(CONCATENATE($B34,"_",L$4,"_",$C$85,"_",$C$84),Data_for_IC_trend_tables!$A$1:$G$49194,7,FALSE)*1000,"-")</f>
        <v>-</v>
      </c>
      <c r="M34" s="30" t="str">
        <f>IFERROR(VLOOKUP(CONCATENATE($B34,"_",M$4,"_",$C$85,"_",$C$84),Data_for_IC_trend_tables!$A$1:$G$49194,7,FALSE)*1000,"-")</f>
        <v>-</v>
      </c>
      <c r="N34" s="30" t="str">
        <f>IFERROR(VLOOKUP(CONCATENATE($B34,"_",N$4,"_",$C$85,"_",$C$84),Data_for_IC_trend_tables!$A$1:$G$49194,7,FALSE)*1000,"-")</f>
        <v>-</v>
      </c>
      <c r="O34" s="30">
        <f>IFERROR(VLOOKUP(CONCATENATE($B34,"_",O$4,"_",$C$85,"_",$C$84),Data_for_IC_trend_tables!$A$1:$G$49194,7,FALSE)*1000,"-")</f>
        <v>5.7475163026967299E-2</v>
      </c>
      <c r="P34" s="30">
        <f>IFERROR(VLOOKUP(CONCATENATE($B34,"_",P$4,"_",$C$85,"_",$C$84),Data_for_IC_trend_tables!$A$1:$G$49194,7,FALSE)*1000,"-")</f>
        <v>5.5157100778527805E-2</v>
      </c>
      <c r="Q34" s="30">
        <f>IFERROR(VLOOKUP(CONCATENATE($B34,"_",Q$4,"_",$C$85,"_",$C$84),Data_for_IC_trend_tables!$A$1:$G$49194,7,FALSE)*1000,"-")</f>
        <v>5.4747079529566499E-2</v>
      </c>
      <c r="R34" s="30">
        <f>IFERROR(VLOOKUP(CONCATENATE($B34,"_",R$4,"_",$C$85,"_",$C$84),Data_for_IC_trend_tables!$A$1:$G$49194,7,FALSE)*1000,"-")</f>
        <v>6.2536259970655303E-2</v>
      </c>
      <c r="S34" s="30">
        <f>IFERROR(VLOOKUP(CONCATENATE($B34,"_",S$4,"_",$C$85,"_",$C$84),Data_for_IC_trend_tables!$A$1:$G$49194,7,FALSE)*1000,"-")</f>
        <v>5.9742032250874398E-2</v>
      </c>
      <c r="T34" s="30">
        <f>IFERROR(VLOOKUP(CONCATENATE($B34,"_",T$4,"_",$C$85,"_",$C$84),Data_for_IC_trend_tables!$A$1:$G$49194,7,FALSE)*1000,"-")</f>
        <v>5.85689999863011E-2</v>
      </c>
      <c r="U34" s="30">
        <f>IFERROR(VLOOKUP(CONCATENATE($B34,"_",U$4,"_",$C$85,"_",$C$84),Data_for_IC_trend_tables!$A$1:$G$49194,7,FALSE)*1000,"-")</f>
        <v>5.9542977937011195E-2</v>
      </c>
      <c r="V34" s="30">
        <f>IFERROR(VLOOKUP(CONCATENATE($B34,"_",V$4,"_",$C$85,"_",$C$84),Data_for_IC_trend_tables!$A$1:$G$49194,7,FALSE)*1000,"-")</f>
        <v>6.0007747656573698E-2</v>
      </c>
      <c r="W34" s="30">
        <f>IFERROR(VLOOKUP(CONCATENATE($B34,"_",W$4,"_",$C$85,"_",$C$84),Data_for_IC_trend_tables!$A$1:$G$49194,7,FALSE)*1000,"-")</f>
        <v>6.0331914345917004E-2</v>
      </c>
      <c r="X34" s="30">
        <f>IFERROR(VLOOKUP(CONCATENATE($B34,"_",X$4,"_",$C$85,"_",$C$84),Data_for_IC_trend_tables!$A$1:$G$49194,7,FALSE)*1000,"-")</f>
        <v>6.1480838803194805E-2</v>
      </c>
      <c r="Y34" s="30">
        <f>IFERROR(VLOOKUP(CONCATENATE($B34,"_",Y$4,"_",$C$85,"_",$C$84),Data_for_IC_trend_tables!$A$1:$G$49194,7,FALSE)*1000,"-")</f>
        <v>5.9882754282176501E-2</v>
      </c>
      <c r="Z34" s="30">
        <f>IFERROR(VLOOKUP(CONCATENATE($B34,"_",Z$4,"_",$C$85,"_",$C$84),Data_for_IC_trend_tables!$A$1:$G$49194,7,FALSE)*1000,"-")</f>
        <v>6.5983284764179501E-2</v>
      </c>
      <c r="AA34" s="30">
        <f>IFERROR(VLOOKUP(CONCATENATE($B34,"_",AA$4,"_",$C$85,"_",$C$84),Data_for_IC_trend_tables!$A$1:$G$49194,7,FALSE)*1000,"-")</f>
        <v>6.7169887075023291E-2</v>
      </c>
      <c r="AB34" s="30">
        <f>IFERROR(VLOOKUP(CONCATENATE($B34,"_",AB$4,"_",$C$85,"_",$C$84),Data_for_IC_trend_tables!$A$1:$G$49194,7,FALSE)*1000,"-")</f>
        <v>7.2797341375175406E-2</v>
      </c>
      <c r="AC34" s="30">
        <f>IFERROR(VLOOKUP(CONCATENATE($B34,"_",AC$4,"_",$C$85,"_",$C$84),Data_for_IC_trend_tables!$A$1:$G$49194,7,FALSE)*1000,"-")</f>
        <v>7.0088402960348101E-2</v>
      </c>
      <c r="AD34" s="30">
        <f>IFERROR(VLOOKUP(CONCATENATE($B34,"_",AD$4,"_",$C$85,"_",$C$84),Data_for_IC_trend_tables!$A$1:$G$49194,7,FALSE)*1000,"-")</f>
        <v>6.3202710804890996E-2</v>
      </c>
      <c r="AE34" s="30">
        <f>IFERROR(VLOOKUP(CONCATENATE($B34,"_",AE$4,"_",$C$85,"_",$C$84),Data_for_IC_trend_tables!$A$1:$G$49194,7,FALSE)*1000,"-")</f>
        <v>6.48754920423147E-2</v>
      </c>
      <c r="AF34" s="30">
        <f>IFERROR(VLOOKUP(CONCATENATE($B34,"_",AF$4,"_",$C$85,"_",$C$84),Data_for_IC_trend_tables!$A$1:$G$49194,7,FALSE)*1000,"-")</f>
        <v>6.7054364424823293E-2</v>
      </c>
      <c r="AG34" s="30">
        <f>IFERROR(VLOOKUP(CONCATENATE($B34,"_",AG$4,"_",$C$85,"_",$C$84),Data_for_IC_trend_tables!$A$1:$G$49194,7,FALSE)*1000,"-")</f>
        <v>6.6191851669584398E-2</v>
      </c>
      <c r="AH34" s="30">
        <f>IFERROR(VLOOKUP(CONCATENATE($B34,"_",AH$4,"_",$C$85,"_",$C$84),Data_for_IC_trend_tables!$A$1:$G$49194,7,FALSE)*1000,"-")</f>
        <v>6.6031387063543598E-2</v>
      </c>
      <c r="AI34" s="30">
        <f>IFERROR(VLOOKUP(CONCATENATE($B34,"_",AI$4,"_",$C$85,"_",$C$84),Data_for_IC_trend_tables!$A$1:$G$49194,7,FALSE)*1000,"-")</f>
        <v>6.8308194332247094E-2</v>
      </c>
      <c r="AJ34" s="30">
        <f>IFERROR(VLOOKUP(CONCATENATE($B34,"_",AJ$4,"_",$C$85,"_",$C$84),Data_for_IC_trend_tables!$A$1:$G$49194,7,FALSE)*1000,"-")</f>
        <v>6.64523044330632E-2</v>
      </c>
      <c r="AK34" s="30">
        <f>IFERROR(VLOOKUP(CONCATENATE($B34,"_",AK$4,"_",$C$85,"_",$C$84),Data_for_IC_trend_tables!$A$1:$G$49194,7,FALSE)*1000,"-")</f>
        <v>6.9180857113910602E-2</v>
      </c>
      <c r="AL34" s="30">
        <f>IFERROR(VLOOKUP(CONCATENATE($B34,"_",AL$4,"_",$C$85,"_",$C$84),Data_for_IC_trend_tables!$A$1:$G$49194,7,FALSE)*1000,"-")</f>
        <v>6.5368593557827606E-2</v>
      </c>
      <c r="AM34" s="30">
        <f>IFERROR(VLOOKUP(CONCATENATE($B34,"_",AM$4,"_",$C$85,"_",$C$84),Data_for_IC_trend_tables!$A$1:$G$49194,7,FALSE)*1000,"-")</f>
        <v>6.2014749547506805E-2</v>
      </c>
      <c r="AN34" s="30">
        <f>IFERROR(VLOOKUP(CONCATENATE($B34,"_",AN$4,"_",$C$85,"_",$C$84),Data_for_IC_trend_tables!$A$1:$G$49194,7,FALSE)*1000,"-")</f>
        <v>5.2375675563943097E-2</v>
      </c>
      <c r="AO34" s="30">
        <f>IFERROR(VLOOKUP(CONCATENATE($B34,"_",AO$4,"_",$C$85,"_",$C$84),Data_for_IC_trend_tables!$A$1:$G$49194,7,FALSE)*1000,"-")</f>
        <v>4.9213306173539903E-2</v>
      </c>
      <c r="AP34" s="30">
        <f>IFERROR(VLOOKUP(CONCATENATE($B34,"_",AP$4,"_",$C$85,"_",$C$84),Data_for_IC_trend_tables!$A$1:$G$49194,7,FALSE)*1000,"-")</f>
        <v>4.4947713774452995E-2</v>
      </c>
      <c r="AQ34" s="30">
        <f>IFERROR(VLOOKUP(CONCATENATE($B34,"_",AQ$4,"_",$C$85,"_",$C$84),Data_for_IC_trend_tables!$A$1:$G$49194,7,FALSE)*1000,"-")</f>
        <v>4.1666693445229601E-2</v>
      </c>
      <c r="AR34" s="30">
        <f>IFERROR(VLOOKUP(CONCATENATE($B34,"_",AR$4,"_",$C$85,"_",$C$84),Data_for_IC_trend_tables!$A$1:$G$49194,7,FALSE)*1000,"-")</f>
        <v>4.0472238810229204E-2</v>
      </c>
      <c r="AS34" s="30">
        <f>IFERROR(VLOOKUP(CONCATENATE($B34,"_",AS$4,"_",$C$85,"_",$C$84),Data_for_IC_trend_tables!$A$1:$G$49194,7,FALSE)*1000,"-")</f>
        <v>3.8654955814730406E-2</v>
      </c>
      <c r="AT34" s="30">
        <f>IFERROR(VLOOKUP(CONCATENATE($B34,"_",AT$4,"_",$C$85,"_",$C$84),Data_for_IC_trend_tables!$A$1:$G$49194,7,FALSE)*1000,"-")</f>
        <v>5.1742276196712995E-3</v>
      </c>
      <c r="AU34" s="30">
        <f>IFERROR(VLOOKUP(CONCATENATE($B34,"_",AU$4,"_",$C$85,"_",$C$84),Data_for_IC_trend_tables!$A$1:$G$49194,7,FALSE)*1000,"-")</f>
        <v>5.5185439054017699E-3</v>
      </c>
      <c r="AV34" s="30"/>
      <c r="AW34" s="30">
        <f>IFERROR(VLOOKUP(CONCATENATE($B34,"_",AW$4,"_",$C$85,"_",$C$84),Data_for_IC_trend_tables!$A$1:$G$49194,7,FALSE)*1000,"-")</f>
        <v>5.5185439054017699E-3</v>
      </c>
      <c r="AX34" s="89"/>
      <c r="AY34" s="38" t="str">
        <f t="shared" si="0"/>
        <v/>
      </c>
      <c r="AZ34" s="58" t="str">
        <f t="shared" si="1"/>
        <v/>
      </c>
      <c r="BA34" s="31"/>
    </row>
    <row r="35" spans="2:53" s="17" customFormat="1" x14ac:dyDescent="0.2">
      <c r="B35" s="100" t="s">
        <v>163</v>
      </c>
      <c r="C35" s="71" t="s">
        <v>49</v>
      </c>
      <c r="D35" s="56">
        <v>1990</v>
      </c>
      <c r="E35" s="30" t="str">
        <f>IFERROR(VLOOKUP(CONCATENATE($B35,"_",E$4,"_",$C$85,"_",$C$84),Data_for_IC_trend_tables!$A$1:$G$49194,7,FALSE)*1000,"-")</f>
        <v>-</v>
      </c>
      <c r="F35" s="30" t="str">
        <f>IFERROR(VLOOKUP(CONCATENATE($B35,"_",F$4,"_",$C$85,"_",$C$84),Data_for_IC_trend_tables!$A$1:$G$49194,7,FALSE)*1000,"-")</f>
        <v>-</v>
      </c>
      <c r="G35" s="30" t="str">
        <f>IFERROR(VLOOKUP(CONCATENATE($B35,"_",G$4,"_",$C$85,"_",$C$84),Data_for_IC_trend_tables!$A$1:$G$49194,7,FALSE)*1000,"-")</f>
        <v>-</v>
      </c>
      <c r="H35" s="30" t="str">
        <f>IFERROR(VLOOKUP(CONCATENATE($B35,"_",H$4,"_",$C$85,"_",$C$84),Data_for_IC_trend_tables!$A$1:$G$49194,7,FALSE)*1000,"-")</f>
        <v>-</v>
      </c>
      <c r="I35" s="30" t="str">
        <f>IFERROR(VLOOKUP(CONCATENATE($B35,"_",I$4,"_",$C$85,"_",$C$84),Data_for_IC_trend_tables!$A$1:$G$49194,7,FALSE)*1000,"-")</f>
        <v>-</v>
      </c>
      <c r="J35" s="30" t="str">
        <f>IFERROR(VLOOKUP(CONCATENATE($B35,"_",J$4,"_",$C$85,"_",$C$84),Data_for_IC_trend_tables!$A$1:$G$49194,7,FALSE)*1000,"-")</f>
        <v>-</v>
      </c>
      <c r="K35" s="30" t="str">
        <f>IFERROR(VLOOKUP(CONCATENATE($B35,"_",K$4,"_",$C$85,"_",$C$84),Data_for_IC_trend_tables!$A$1:$G$49194,7,FALSE)*1000,"-")</f>
        <v>-</v>
      </c>
      <c r="L35" s="30" t="str">
        <f>IFERROR(VLOOKUP(CONCATENATE($B35,"_",L$4,"_",$C$85,"_",$C$84),Data_for_IC_trend_tables!$A$1:$G$49194,7,FALSE)*1000,"-")</f>
        <v>-</v>
      </c>
      <c r="M35" s="30" t="str">
        <f>IFERROR(VLOOKUP(CONCATENATE($B35,"_",M$4,"_",$C$85,"_",$C$84),Data_for_IC_trend_tables!$A$1:$G$49194,7,FALSE)*1000,"-")</f>
        <v>-</v>
      </c>
      <c r="N35" s="30" t="str">
        <f>IFERROR(VLOOKUP(CONCATENATE($B35,"_",N$4,"_",$C$85,"_",$C$84),Data_for_IC_trend_tables!$A$1:$G$49194,7,FALSE)*1000,"-")</f>
        <v>-</v>
      </c>
      <c r="O35" s="30">
        <f>IFERROR(VLOOKUP(CONCATENATE($B35,"_",O$4,"_",$C$85,"_",$C$84),Data_for_IC_trend_tables!$A$1:$G$49194,7,FALSE)*1000,"-")</f>
        <v>0.451738586339131</v>
      </c>
      <c r="P35" s="30">
        <f>IFERROR(VLOOKUP(CONCATENATE($B35,"_",P$4,"_",$C$85,"_",$C$84),Data_for_IC_trend_tables!$A$1:$G$49194,7,FALSE)*1000,"-")</f>
        <v>0.38530834588081203</v>
      </c>
      <c r="Q35" s="30">
        <f>IFERROR(VLOOKUP(CONCATENATE($B35,"_",Q$4,"_",$C$85,"_",$C$84),Data_for_IC_trend_tables!$A$1:$G$49194,7,FALSE)*1000,"-")</f>
        <v>0.29591496626586999</v>
      </c>
      <c r="R35" s="30">
        <f>IFERROR(VLOOKUP(CONCATENATE($B35,"_",R$4,"_",$C$85,"_",$C$84),Data_for_IC_trend_tables!$A$1:$G$49194,7,FALSE)*1000,"-")</f>
        <v>0.26916054545667101</v>
      </c>
      <c r="S35" s="30">
        <f>IFERROR(VLOOKUP(CONCATENATE($B35,"_",S$4,"_",$C$85,"_",$C$84),Data_for_IC_trend_tables!$A$1:$G$49194,7,FALSE)*1000,"-")</f>
        <v>0.21179047366968101</v>
      </c>
      <c r="T35" s="30">
        <f>IFERROR(VLOOKUP(CONCATENATE($B35,"_",T$4,"_",$C$85,"_",$C$84),Data_for_IC_trend_tables!$A$1:$G$49194,7,FALSE)*1000,"-")</f>
        <v>0.19012354705529202</v>
      </c>
      <c r="U35" s="30">
        <f>IFERROR(VLOOKUP(CONCATENATE($B35,"_",U$4,"_",$C$85,"_",$C$84),Data_for_IC_trend_tables!$A$1:$G$49194,7,FALSE)*1000,"-")</f>
        <v>0.19660534345797301</v>
      </c>
      <c r="V35" s="30">
        <f>IFERROR(VLOOKUP(CONCATENATE($B35,"_",V$4,"_",$C$85,"_",$C$84),Data_for_IC_trend_tables!$A$1:$G$49194,7,FALSE)*1000,"-")</f>
        <v>0.19272657313647101</v>
      </c>
      <c r="W35" s="30">
        <f>IFERROR(VLOOKUP(CONCATENATE($B35,"_",W$4,"_",$C$85,"_",$C$84),Data_for_IC_trend_tables!$A$1:$G$49194,7,FALSE)*1000,"-")</f>
        <v>0.16838888337640201</v>
      </c>
      <c r="X35" s="30">
        <f>IFERROR(VLOOKUP(CONCATENATE($B35,"_",X$4,"_",$C$85,"_",$C$84),Data_for_IC_trend_tables!$A$1:$G$49194,7,FALSE)*1000,"-")</f>
        <v>0.15467967598391302</v>
      </c>
      <c r="Y35" s="30">
        <f>IFERROR(VLOOKUP(CONCATENATE($B35,"_",Y$4,"_",$C$85,"_",$C$84),Data_for_IC_trend_tables!$A$1:$G$49194,7,FALSE)*1000,"-")</f>
        <v>0.14304904369330498</v>
      </c>
      <c r="Z35" s="30">
        <f>IFERROR(VLOOKUP(CONCATENATE($B35,"_",Z$4,"_",$C$85,"_",$C$84),Data_for_IC_trend_tables!$A$1:$G$49194,7,FALSE)*1000,"-")</f>
        <v>0.14418538005765499</v>
      </c>
      <c r="AA35" s="30">
        <f>IFERROR(VLOOKUP(CONCATENATE($B35,"_",AA$4,"_",$C$85,"_",$C$84),Data_for_IC_trend_tables!$A$1:$G$49194,7,FALSE)*1000,"-")</f>
        <v>0.124361767638289</v>
      </c>
      <c r="AB35" s="30">
        <f>IFERROR(VLOOKUP(CONCATENATE($B35,"_",AB$4,"_",$C$85,"_",$C$84),Data_for_IC_trend_tables!$A$1:$G$49194,7,FALSE)*1000,"-")</f>
        <v>0.13276423929797601</v>
      </c>
      <c r="AC35" s="30">
        <f>IFERROR(VLOOKUP(CONCATENATE($B35,"_",AC$4,"_",$C$85,"_",$C$84),Data_for_IC_trend_tables!$A$1:$G$49194,7,FALSE)*1000,"-")</f>
        <v>0.12389784979001099</v>
      </c>
      <c r="AD35" s="30">
        <f>IFERROR(VLOOKUP(CONCATENATE($B35,"_",AD$4,"_",$C$85,"_",$C$84),Data_for_IC_trend_tables!$A$1:$G$49194,7,FALSE)*1000,"-")</f>
        <v>0.120677149721823</v>
      </c>
      <c r="AE35" s="30">
        <f>IFERROR(VLOOKUP(CONCATENATE($B35,"_",AE$4,"_",$C$85,"_",$C$84),Data_for_IC_trend_tables!$A$1:$G$49194,7,FALSE)*1000,"-")</f>
        <v>0.120634612961267</v>
      </c>
      <c r="AF35" s="30">
        <f>IFERROR(VLOOKUP(CONCATENATE($B35,"_",AF$4,"_",$C$85,"_",$C$84),Data_for_IC_trend_tables!$A$1:$G$49194,7,FALSE)*1000,"-")</f>
        <v>0.109642206448541</v>
      </c>
      <c r="AG35" s="30">
        <f>IFERROR(VLOOKUP(CONCATENATE($B35,"_",AG$4,"_",$C$85,"_",$C$84),Data_for_IC_trend_tables!$A$1:$G$49194,7,FALSE)*1000,"-")</f>
        <v>0.117083156376886</v>
      </c>
      <c r="AH35" s="30">
        <f>IFERROR(VLOOKUP(CONCATENATE($B35,"_",AH$4,"_",$C$85,"_",$C$84),Data_for_IC_trend_tables!$A$1:$G$49194,7,FALSE)*1000,"-")</f>
        <v>0.109136086709721</v>
      </c>
      <c r="AI35" s="30">
        <f>IFERROR(VLOOKUP(CONCATENATE($B35,"_",AI$4,"_",$C$85,"_",$C$84),Data_for_IC_trend_tables!$A$1:$G$49194,7,FALSE)*1000,"-")</f>
        <v>0.115292078464226</v>
      </c>
      <c r="AJ35" s="30">
        <f>IFERROR(VLOOKUP(CONCATENATE($B35,"_",AJ$4,"_",$C$85,"_",$C$84),Data_for_IC_trend_tables!$A$1:$G$49194,7,FALSE)*1000,"-")</f>
        <v>0.13154025451250601</v>
      </c>
      <c r="AK35" s="30">
        <f>IFERROR(VLOOKUP(CONCATENATE($B35,"_",AK$4,"_",$C$85,"_",$C$84),Data_for_IC_trend_tables!$A$1:$G$49194,7,FALSE)*1000,"-")</f>
        <v>0.11763075808171</v>
      </c>
      <c r="AL35" s="30">
        <f>IFERROR(VLOOKUP(CONCATENATE($B35,"_",AL$4,"_",$C$85,"_",$C$84),Data_for_IC_trend_tables!$A$1:$G$49194,7,FALSE)*1000,"-")</f>
        <v>0.12899800763448399</v>
      </c>
      <c r="AM35" s="30">
        <f>IFERROR(VLOOKUP(CONCATENATE($B35,"_",AM$4,"_",$C$85,"_",$C$84),Data_for_IC_trend_tables!$A$1:$G$49194,7,FALSE)*1000,"-")</f>
        <v>0.211329812976187</v>
      </c>
      <c r="AN35" s="30">
        <f>IFERROR(VLOOKUP(CONCATENATE($B35,"_",AN$4,"_",$C$85,"_",$C$84),Data_for_IC_trend_tables!$A$1:$G$49194,7,FALSE)*1000,"-")</f>
        <v>0.22263302318352299</v>
      </c>
      <c r="AO35" s="30">
        <f>IFERROR(VLOOKUP(CONCATENATE($B35,"_",AO$4,"_",$C$85,"_",$C$84),Data_for_IC_trend_tables!$A$1:$G$49194,7,FALSE)*1000,"-")</f>
        <v>0.239948580826153</v>
      </c>
      <c r="AP35" s="30">
        <f>IFERROR(VLOOKUP(CONCATENATE($B35,"_",AP$4,"_",$C$85,"_",$C$84),Data_for_IC_trend_tables!$A$1:$G$49194,7,FALSE)*1000,"-")</f>
        <v>0.29887949004306497</v>
      </c>
      <c r="AQ35" s="30">
        <f>IFERROR(VLOOKUP(CONCATENATE($B35,"_",AQ$4,"_",$C$85,"_",$C$84),Data_for_IC_trend_tables!$A$1:$G$49194,7,FALSE)*1000,"-")</f>
        <v>0.47183276330755397</v>
      </c>
      <c r="AR35" s="30">
        <f>IFERROR(VLOOKUP(CONCATENATE($B35,"_",AR$4,"_",$C$85,"_",$C$84),Data_for_IC_trend_tables!$A$1:$G$49194,7,FALSE)*1000,"-")</f>
        <v>0.39407243443831097</v>
      </c>
      <c r="AS35" s="30">
        <f>IFERROR(VLOOKUP(CONCATENATE($B35,"_",AS$4,"_",$C$85,"_",$C$84),Data_for_IC_trend_tables!$A$1:$G$49194,7,FALSE)*1000,"-")</f>
        <v>0.40470401361833902</v>
      </c>
      <c r="AT35" s="30" t="str">
        <f>IFERROR(VLOOKUP(CONCATENATE($B35,"_",AT$4,"_",$C$85,"_",$C$84),Data_for_IC_trend_tables!$A$1:$G$49194,7,FALSE)*1000,"-")</f>
        <v>-</v>
      </c>
      <c r="AU35" s="30" t="str">
        <f>IFERROR(VLOOKUP(CONCATENATE($B35,"_",AU$4,"_",$C$85,"_",$C$84),Data_for_IC_trend_tables!$A$1:$G$49194,7,FALSE)*1000,"-")</f>
        <v>-</v>
      </c>
      <c r="AV35" s="30"/>
      <c r="AW35" s="30" t="str">
        <f>IFERROR(VLOOKUP(CONCATENATE($B35,"_",AW$4,"_",$C$85,"_",$C$84),Data_for_IC_trend_tables!$A$1:$G$49194,7,FALSE)*1000,"-")</f>
        <v>-</v>
      </c>
      <c r="AX35" s="91">
        <f>O35</f>
        <v>0.451738586339131</v>
      </c>
      <c r="AY35" s="38" t="str">
        <f t="shared" ref="AY35:AY39" si="15">IF(ISBLANK(AX35),"",IF(AW35="-",CONCATENATE("no data for ",$AW$4),IF(AZ35&gt;0,"No","Yes")))</f>
        <v>no data for 2022</v>
      </c>
      <c r="AZ35" s="58" t="str">
        <f t="shared" ref="AZ35:AZ39" si="16">IFERROR(IF(AW35=0,"",(AW35-AX35)/AX35),"")</f>
        <v/>
      </c>
      <c r="BA35" s="32" t="s">
        <v>76</v>
      </c>
    </row>
    <row r="36" spans="2:53" s="3" customFormat="1" x14ac:dyDescent="0.2">
      <c r="B36" s="100" t="s">
        <v>164</v>
      </c>
      <c r="C36" s="71" t="s">
        <v>26</v>
      </c>
      <c r="D36" s="69">
        <v>1992</v>
      </c>
      <c r="E36" s="30" t="str">
        <f>IFERROR(VLOOKUP(CONCATENATE($B36,"_",E$4,"_",$C$85,"_",$C$84),Data_for_IC_trend_tables!$A$1:$G$49194,7,FALSE)*1000,"-")</f>
        <v>-</v>
      </c>
      <c r="F36" s="30" t="str">
        <f>IFERROR(VLOOKUP(CONCATENATE($B36,"_",F$4,"_",$C$85,"_",$C$84),Data_for_IC_trend_tables!$A$1:$G$49194,7,FALSE)*1000,"-")</f>
        <v>-</v>
      </c>
      <c r="G36" s="30" t="str">
        <f>IFERROR(VLOOKUP(CONCATENATE($B36,"_",G$4,"_",$C$85,"_",$C$84),Data_for_IC_trend_tables!$A$1:$G$49194,7,FALSE)*1000,"-")</f>
        <v>-</v>
      </c>
      <c r="H36" s="30" t="str">
        <f>IFERROR(VLOOKUP(CONCATENATE($B36,"_",H$4,"_",$C$85,"_",$C$84),Data_for_IC_trend_tables!$A$1:$G$49194,7,FALSE)*1000,"-")</f>
        <v>-</v>
      </c>
      <c r="I36" s="30" t="str">
        <f>IFERROR(VLOOKUP(CONCATENATE($B36,"_",I$4,"_",$C$85,"_",$C$84),Data_for_IC_trend_tables!$A$1:$G$49194,7,FALSE)*1000,"-")</f>
        <v>-</v>
      </c>
      <c r="J36" s="30" t="str">
        <f>IFERROR(VLOOKUP(CONCATENATE($B36,"_",J$4,"_",$C$85,"_",$C$84),Data_for_IC_trend_tables!$A$1:$G$49194,7,FALSE)*1000,"-")</f>
        <v>-</v>
      </c>
      <c r="K36" s="30" t="str">
        <f>IFERROR(VLOOKUP(CONCATENATE($B36,"_",K$4,"_",$C$85,"_",$C$84),Data_for_IC_trend_tables!$A$1:$G$49194,7,FALSE)*1000,"-")</f>
        <v>-</v>
      </c>
      <c r="L36" s="30" t="str">
        <f>IFERROR(VLOOKUP(CONCATENATE($B36,"_",L$4,"_",$C$85,"_",$C$84),Data_for_IC_trend_tables!$A$1:$G$49194,7,FALSE)*1000,"-")</f>
        <v>-</v>
      </c>
      <c r="M36" s="30" t="str">
        <f>IFERROR(VLOOKUP(CONCATENATE($B36,"_",M$4,"_",$C$85,"_",$C$84),Data_for_IC_trend_tables!$A$1:$G$49194,7,FALSE)*1000,"-")</f>
        <v>-</v>
      </c>
      <c r="N36" s="30" t="str">
        <f>IFERROR(VLOOKUP(CONCATENATE($B36,"_",N$4,"_",$C$85,"_",$C$84),Data_for_IC_trend_tables!$A$1:$G$49194,7,FALSE)*1000,"-")</f>
        <v>-</v>
      </c>
      <c r="O36" s="30">
        <f>IFERROR(VLOOKUP(CONCATENATE($B36,"_",O$4,"_",$C$85,"_",$C$84),Data_for_IC_trend_tables!$A$1:$G$49194,7,FALSE)*1000,"-")</f>
        <v>3.7127401212844701E-4</v>
      </c>
      <c r="P36" s="30">
        <f>IFERROR(VLOOKUP(CONCATENATE($B36,"_",P$4,"_",$C$85,"_",$C$84),Data_for_IC_trend_tables!$A$1:$G$49194,7,FALSE)*1000,"-")</f>
        <v>3.8671092978373998E-4</v>
      </c>
      <c r="Q36" s="30">
        <f>IFERROR(VLOOKUP(CONCATENATE($B36,"_",Q$4,"_",$C$85,"_",$C$84),Data_for_IC_trend_tables!$A$1:$G$49194,7,FALSE)*1000,"-")</f>
        <v>4.25959360803036E-4</v>
      </c>
      <c r="R36" s="30">
        <f>IFERROR(VLOOKUP(CONCATENATE($B36,"_",R$4,"_",$C$85,"_",$C$84),Data_for_IC_trend_tables!$A$1:$G$49194,7,FALSE)*1000,"-")</f>
        <v>4.5267640454916701E-4</v>
      </c>
      <c r="S36" s="30">
        <f>IFERROR(VLOOKUP(CONCATENATE($B36,"_",S$4,"_",$C$85,"_",$C$84),Data_for_IC_trend_tables!$A$1:$G$49194,7,FALSE)*1000,"-")</f>
        <v>4.81349507721045E-4</v>
      </c>
      <c r="T36" s="30">
        <f>IFERROR(VLOOKUP(CONCATENATE($B36,"_",T$4,"_",$C$85,"_",$C$84),Data_for_IC_trend_tables!$A$1:$G$49194,7,FALSE)*1000,"-")</f>
        <v>4.78854320487301E-4</v>
      </c>
      <c r="U36" s="30">
        <f>IFERROR(VLOOKUP(CONCATENATE($B36,"_",U$4,"_",$C$85,"_",$C$84),Data_for_IC_trend_tables!$A$1:$G$49194,7,FALSE)*1000,"-")</f>
        <v>5.0680165706102601E-4</v>
      </c>
      <c r="V36" s="30">
        <f>IFERROR(VLOOKUP(CONCATENATE($B36,"_",V$4,"_",$C$85,"_",$C$84),Data_for_IC_trend_tables!$A$1:$G$49194,7,FALSE)*1000,"-")</f>
        <v>5.4642862788256404E-4</v>
      </c>
      <c r="W36" s="30">
        <f>IFERROR(VLOOKUP(CONCATENATE($B36,"_",W$4,"_",$C$85,"_",$C$84),Data_for_IC_trend_tables!$A$1:$G$49194,7,FALSE)*1000,"-")</f>
        <v>5.2317923660739798E-4</v>
      </c>
      <c r="X36" s="30">
        <f>IFERROR(VLOOKUP(CONCATENATE($B36,"_",X$4,"_",$C$85,"_",$C$84),Data_for_IC_trend_tables!$A$1:$G$49194,7,FALSE)*1000,"-")</f>
        <v>5.2903264129134904E-4</v>
      </c>
      <c r="Y36" s="30">
        <f>IFERROR(VLOOKUP(CONCATENATE($B36,"_",Y$4,"_",$C$85,"_",$C$84),Data_for_IC_trend_tables!$A$1:$G$49194,7,FALSE)*1000,"-")</f>
        <v>5.3782309303799201E-4</v>
      </c>
      <c r="Z36" s="30">
        <f>IFERROR(VLOOKUP(CONCATENATE($B36,"_",Z$4,"_",$C$85,"_",$C$84),Data_for_IC_trend_tables!$A$1:$G$49194,7,FALSE)*1000,"-")</f>
        <v>5.5995924542943097E-4</v>
      </c>
      <c r="AA36" s="30">
        <f>IFERROR(VLOOKUP(CONCATENATE($B36,"_",AA$4,"_",$C$85,"_",$C$84),Data_for_IC_trend_tables!$A$1:$G$49194,7,FALSE)*1000,"-")</f>
        <v>5.1722019947269095E-4</v>
      </c>
      <c r="AB36" s="30">
        <f>IFERROR(VLOOKUP(CONCATENATE($B36,"_",AB$4,"_",$C$85,"_",$C$84),Data_for_IC_trend_tables!$A$1:$G$49194,7,FALSE)*1000,"-")</f>
        <v>4.54947398773497E-4</v>
      </c>
      <c r="AC36" s="30">
        <f>IFERROR(VLOOKUP(CONCATENATE($B36,"_",AC$4,"_",$C$85,"_",$C$84),Data_for_IC_trend_tables!$A$1:$G$49194,7,FALSE)*1000,"-")</f>
        <v>4.2097454678321502E-4</v>
      </c>
      <c r="AD36" s="30">
        <f>IFERROR(VLOOKUP(CONCATENATE($B36,"_",AD$4,"_",$C$85,"_",$C$84),Data_for_IC_trend_tables!$A$1:$G$49194,7,FALSE)*1000,"-")</f>
        <v>4.0579443602363301E-4</v>
      </c>
      <c r="AE36" s="30">
        <f>IFERROR(VLOOKUP(CONCATENATE($B36,"_",AE$4,"_",$C$85,"_",$C$84),Data_for_IC_trend_tables!$A$1:$G$49194,7,FALSE)*1000,"-")</f>
        <v>2.6930097117899295E-4</v>
      </c>
      <c r="AF36" s="30">
        <f>IFERROR(VLOOKUP(CONCATENATE($B36,"_",AF$4,"_",$C$85,"_",$C$84),Data_for_IC_trend_tables!$A$1:$G$49194,7,FALSE)*1000,"-")</f>
        <v>3.2776879946161798E-4</v>
      </c>
      <c r="AG36" s="30">
        <f>IFERROR(VLOOKUP(CONCATENATE($B36,"_",AG$4,"_",$C$85,"_",$C$84),Data_for_IC_trend_tables!$A$1:$G$49194,7,FALSE)*1000,"-")</f>
        <v>3.2143725598299602E-4</v>
      </c>
      <c r="AH36" s="30">
        <f>IFERROR(VLOOKUP(CONCATENATE($B36,"_",AH$4,"_",$C$85,"_",$C$84),Data_for_IC_trend_tables!$A$1:$G$49194,7,FALSE)*1000,"-")</f>
        <v>3.0099083093695201E-4</v>
      </c>
      <c r="AI36" s="30">
        <f>IFERROR(VLOOKUP(CONCATENATE($B36,"_",AI$4,"_",$C$85,"_",$C$84),Data_for_IC_trend_tables!$A$1:$G$49194,7,FALSE)*1000,"-")</f>
        <v>2.7336418714067796E-4</v>
      </c>
      <c r="AJ36" s="30">
        <f>IFERROR(VLOOKUP(CONCATENATE($B36,"_",AJ$4,"_",$C$85,"_",$C$84),Data_for_IC_trend_tables!$A$1:$G$49194,7,FALSE)*1000,"-")</f>
        <v>3.0992160471454396E-4</v>
      </c>
      <c r="AK36" s="30">
        <f>IFERROR(VLOOKUP(CONCATENATE($B36,"_",AK$4,"_",$C$85,"_",$C$84),Data_for_IC_trend_tables!$A$1:$G$49194,7,FALSE)*1000,"-")</f>
        <v>3.1827015828411401E-4</v>
      </c>
      <c r="AL36" s="30">
        <f>IFERROR(VLOOKUP(CONCATENATE($B36,"_",AL$4,"_",$C$85,"_",$C$84),Data_for_IC_trend_tables!$A$1:$G$49194,7,FALSE)*1000,"-")</f>
        <v>2.8607361452109598E-4</v>
      </c>
      <c r="AM36" s="30">
        <f>IFERROR(VLOOKUP(CONCATENATE($B36,"_",AM$4,"_",$C$85,"_",$C$84),Data_for_IC_trend_tables!$A$1:$G$49194,7,FALSE)*1000,"-")</f>
        <v>2.8936779635946997E-4</v>
      </c>
      <c r="AN36" s="30">
        <f>IFERROR(VLOOKUP(CONCATENATE($B36,"_",AN$4,"_",$C$85,"_",$C$84),Data_for_IC_trend_tables!$A$1:$G$49194,7,FALSE)*1000,"-")</f>
        <v>2.9673515482249598E-4</v>
      </c>
      <c r="AO36" s="30">
        <f>IFERROR(VLOOKUP(CONCATENATE($B36,"_",AO$4,"_",$C$85,"_",$C$84),Data_for_IC_trend_tables!$A$1:$G$49194,7,FALSE)*1000,"-")</f>
        <v>2.8672512154976601E-4</v>
      </c>
      <c r="AP36" s="30">
        <f>IFERROR(VLOOKUP(CONCATENATE($B36,"_",AP$4,"_",$C$85,"_",$C$84),Data_for_IC_trend_tables!$A$1:$G$49194,7,FALSE)*1000,"-")</f>
        <v>4.1460308548000902E-4</v>
      </c>
      <c r="AQ36" s="30">
        <f>IFERROR(VLOOKUP(CONCATENATE($B36,"_",AQ$4,"_",$C$85,"_",$C$84),Data_for_IC_trend_tables!$A$1:$G$49194,7,FALSE)*1000,"-")</f>
        <v>2.4241709015204098E-4</v>
      </c>
      <c r="AR36" s="30">
        <f>IFERROR(VLOOKUP(CONCATENATE($B36,"_",AR$4,"_",$C$85,"_",$C$84),Data_for_IC_trend_tables!$A$1:$G$49194,7,FALSE)*1000,"-")</f>
        <v>1.07651832910895E-4</v>
      </c>
      <c r="AS36" s="30">
        <f>IFERROR(VLOOKUP(CONCATENATE($B36,"_",AS$4,"_",$C$85,"_",$C$84),Data_for_IC_trend_tables!$A$1:$G$49194,7,FALSE)*1000,"-")</f>
        <v>8.9749282579110404E-5</v>
      </c>
      <c r="AT36" s="30">
        <f>IFERROR(VLOOKUP(CONCATENATE($B36,"_",AT$4,"_",$C$85,"_",$C$84),Data_for_IC_trend_tables!$A$1:$G$49194,7,FALSE)*1000,"-")</f>
        <v>2.8967375209084598E-4</v>
      </c>
      <c r="AU36" s="30">
        <f>IFERROR(VLOOKUP(CONCATENATE($B36,"_",AU$4,"_",$C$85,"_",$C$84),Data_for_IC_trend_tables!$A$1:$G$49194,7,FALSE)*1000,"-")</f>
        <v>1.27507083776521E-4</v>
      </c>
      <c r="AV36" s="30"/>
      <c r="AW36" s="30">
        <f>IFERROR(VLOOKUP(CONCATENATE($B36,"_",AW$4,"_",$C$85,"_",$C$84),Data_for_IC_trend_tables!$A$1:$G$49194,7,FALSE)*1000,"-")</f>
        <v>1.27507083776521E-4</v>
      </c>
      <c r="AX36" s="94">
        <f>Q36</f>
        <v>4.25959360803036E-4</v>
      </c>
      <c r="AY36" s="38" t="str">
        <f t="shared" si="15"/>
        <v>Yes</v>
      </c>
      <c r="AZ36" s="58">
        <f t="shared" si="16"/>
        <v>-0.70065904048653982</v>
      </c>
      <c r="BA36" s="95" t="s">
        <v>76</v>
      </c>
    </row>
    <row r="37" spans="2:53" s="17" customFormat="1" x14ac:dyDescent="0.2">
      <c r="B37" s="100" t="s">
        <v>165</v>
      </c>
      <c r="C37" s="71" t="s">
        <v>27</v>
      </c>
      <c r="D37" s="56">
        <v>1990</v>
      </c>
      <c r="E37" s="30" t="str">
        <f>IFERROR(VLOOKUP(CONCATENATE($B37,"_",E$4,"_",$C$85,"_",$C$84),Data_for_IC_trend_tables!$A$1:$G$49194,7,FALSE)*1000,"-")</f>
        <v>-</v>
      </c>
      <c r="F37" s="30" t="str">
        <f>IFERROR(VLOOKUP(CONCATENATE($B37,"_",F$4,"_",$C$85,"_",$C$84),Data_for_IC_trend_tables!$A$1:$G$49194,7,FALSE)*1000,"-")</f>
        <v>-</v>
      </c>
      <c r="G37" s="30" t="str">
        <f>IFERROR(VLOOKUP(CONCATENATE($B37,"_",G$4,"_",$C$85,"_",$C$84),Data_for_IC_trend_tables!$A$1:$G$49194,7,FALSE)*1000,"-")</f>
        <v>-</v>
      </c>
      <c r="H37" s="30" t="str">
        <f>IFERROR(VLOOKUP(CONCATENATE($B37,"_",H$4,"_",$C$85,"_",$C$84),Data_for_IC_trend_tables!$A$1:$G$49194,7,FALSE)*1000,"-")</f>
        <v>-</v>
      </c>
      <c r="I37" s="30" t="str">
        <f>IFERROR(VLOOKUP(CONCATENATE($B37,"_",I$4,"_",$C$85,"_",$C$84),Data_for_IC_trend_tables!$A$1:$G$49194,7,FALSE)*1000,"-")</f>
        <v>-</v>
      </c>
      <c r="J37" s="30" t="str">
        <f>IFERROR(VLOOKUP(CONCATENATE($B37,"_",J$4,"_",$C$85,"_",$C$84),Data_for_IC_trend_tables!$A$1:$G$49194,7,FALSE)*1000,"-")</f>
        <v>-</v>
      </c>
      <c r="K37" s="30" t="str">
        <f>IFERROR(VLOOKUP(CONCATENATE($B37,"_",K$4,"_",$C$85,"_",$C$84),Data_for_IC_trend_tables!$A$1:$G$49194,7,FALSE)*1000,"-")</f>
        <v>-</v>
      </c>
      <c r="L37" s="30" t="str">
        <f>IFERROR(VLOOKUP(CONCATENATE($B37,"_",L$4,"_",$C$85,"_",$C$84),Data_for_IC_trend_tables!$A$1:$G$49194,7,FALSE)*1000,"-")</f>
        <v>-</v>
      </c>
      <c r="M37" s="30" t="str">
        <f>IFERROR(VLOOKUP(CONCATENATE($B37,"_",M$4,"_",$C$85,"_",$C$84),Data_for_IC_trend_tables!$A$1:$G$49194,7,FALSE)*1000,"-")</f>
        <v>-</v>
      </c>
      <c r="N37" s="30" t="str">
        <f>IFERROR(VLOOKUP(CONCATENATE($B37,"_",N$4,"_",$C$85,"_",$C$84),Data_for_IC_trend_tables!$A$1:$G$49194,7,FALSE)*1000,"-")</f>
        <v>-</v>
      </c>
      <c r="O37" s="30">
        <f>IFERROR(VLOOKUP(CONCATENATE($B37,"_",O$4,"_",$C$85,"_",$C$84),Data_for_IC_trend_tables!$A$1:$G$49194,7,FALSE)*1000,"-")</f>
        <v>3.6649659224819904</v>
      </c>
      <c r="P37" s="30">
        <f>IFERROR(VLOOKUP(CONCATENATE($B37,"_",P$4,"_",$C$85,"_",$C$84),Data_for_IC_trend_tables!$A$1:$G$49194,7,FALSE)*1000,"-")</f>
        <v>0.53884897010132005</v>
      </c>
      <c r="Q37" s="30">
        <f>IFERROR(VLOOKUP(CONCATENATE($B37,"_",Q$4,"_",$C$85,"_",$C$84),Data_for_IC_trend_tables!$A$1:$G$49194,7,FALSE)*1000,"-")</f>
        <v>0.36194862436616904</v>
      </c>
      <c r="R37" s="30">
        <f>IFERROR(VLOOKUP(CONCATENATE($B37,"_",R$4,"_",$C$85,"_",$C$84),Data_for_IC_trend_tables!$A$1:$G$49194,7,FALSE)*1000,"-")</f>
        <v>0.33712995520449301</v>
      </c>
      <c r="S37" s="30">
        <f>IFERROR(VLOOKUP(CONCATENATE($B37,"_",S$4,"_",$C$85,"_",$C$84),Data_for_IC_trend_tables!$A$1:$G$49194,7,FALSE)*1000,"-")</f>
        <v>0.295593170541813</v>
      </c>
      <c r="T37" s="30">
        <f>IFERROR(VLOOKUP(CONCATENATE($B37,"_",T$4,"_",$C$85,"_",$C$84),Data_for_IC_trend_tables!$A$1:$G$49194,7,FALSE)*1000,"-")</f>
        <v>0.24589624200556798</v>
      </c>
      <c r="U37" s="30">
        <f>IFERROR(VLOOKUP(CONCATENATE($B37,"_",U$4,"_",$C$85,"_",$C$84),Data_for_IC_trend_tables!$A$1:$G$49194,7,FALSE)*1000,"-")</f>
        <v>0.31285526561990001</v>
      </c>
      <c r="V37" s="30">
        <f>IFERROR(VLOOKUP(CONCATENATE($B37,"_",V$4,"_",$C$85,"_",$C$84),Data_for_IC_trend_tables!$A$1:$G$49194,7,FALSE)*1000,"-")</f>
        <v>0.37619837482412305</v>
      </c>
      <c r="W37" s="30">
        <f>IFERROR(VLOOKUP(CONCATENATE($B37,"_",W$4,"_",$C$85,"_",$C$84),Data_for_IC_trend_tables!$A$1:$G$49194,7,FALSE)*1000,"-")</f>
        <v>0.42189669416484599</v>
      </c>
      <c r="X37" s="30">
        <f>IFERROR(VLOOKUP(CONCATENATE($B37,"_",X$4,"_",$C$85,"_",$C$84),Data_for_IC_trend_tables!$A$1:$G$49194,7,FALSE)*1000,"-")</f>
        <v>0.40668971382471503</v>
      </c>
      <c r="Y37" s="30">
        <f>IFERROR(VLOOKUP(CONCATENATE($B37,"_",Y$4,"_",$C$85,"_",$C$84),Data_for_IC_trend_tables!$A$1:$G$49194,7,FALSE)*1000,"-")</f>
        <v>0.44982803362659096</v>
      </c>
      <c r="Z37" s="30">
        <f>IFERROR(VLOOKUP(CONCATENATE($B37,"_",Z$4,"_",$C$85,"_",$C$84),Data_for_IC_trend_tables!$A$1:$G$49194,7,FALSE)*1000,"-")</f>
        <v>0.37437258288519198</v>
      </c>
      <c r="AA37" s="30">
        <f>IFERROR(VLOOKUP(CONCATENATE($B37,"_",AA$4,"_",$C$85,"_",$C$84),Data_for_IC_trend_tables!$A$1:$G$49194,7,FALSE)*1000,"-")</f>
        <v>0.37012226296775103</v>
      </c>
      <c r="AB37" s="30">
        <f>IFERROR(VLOOKUP(CONCATENATE($B37,"_",AB$4,"_",$C$85,"_",$C$84),Data_for_IC_trend_tables!$A$1:$G$49194,7,FALSE)*1000,"-")</f>
        <v>0.38598770647977898</v>
      </c>
      <c r="AC37" s="30">
        <f>IFERROR(VLOOKUP(CONCATENATE($B37,"_",AC$4,"_",$C$85,"_",$C$84),Data_for_IC_trend_tables!$A$1:$G$49194,7,FALSE)*1000,"-")</f>
        <v>0.37262174666057302</v>
      </c>
      <c r="AD37" s="30">
        <f>IFERROR(VLOOKUP(CONCATENATE($B37,"_",AD$4,"_",$C$85,"_",$C$84),Data_for_IC_trend_tables!$A$1:$G$49194,7,FALSE)*1000,"-")</f>
        <v>0.15435077003</v>
      </c>
      <c r="AE37" s="30">
        <f>IFERROR(VLOOKUP(CONCATENATE($B37,"_",AE$4,"_",$C$85,"_",$C$84),Data_for_IC_trend_tables!$A$1:$G$49194,7,FALSE)*1000,"-")</f>
        <v>0.18470587322599999</v>
      </c>
      <c r="AF37" s="30">
        <f>IFERROR(VLOOKUP(CONCATENATE($B37,"_",AF$4,"_",$C$85,"_",$C$84),Data_for_IC_trend_tables!$A$1:$G$49194,7,FALSE)*1000,"-")</f>
        <v>0.19127458162800001</v>
      </c>
      <c r="AG37" s="30">
        <f>IFERROR(VLOOKUP(CONCATENATE($B37,"_",AG$4,"_",$C$85,"_",$C$84),Data_for_IC_trend_tables!$A$1:$G$49194,7,FALSE)*1000,"-")</f>
        <v>0.19817985882199998</v>
      </c>
      <c r="AH37" s="30">
        <f>IFERROR(VLOOKUP(CONCATENATE($B37,"_",AH$4,"_",$C$85,"_",$C$84),Data_for_IC_trend_tables!$A$1:$G$49194,7,FALSE)*1000,"-")</f>
        <v>0.14703008882800001</v>
      </c>
      <c r="AI37" s="30">
        <f>IFERROR(VLOOKUP(CONCATENATE($B37,"_",AI$4,"_",$C$85,"_",$C$84),Data_for_IC_trend_tables!$A$1:$G$49194,7,FALSE)*1000,"-")</f>
        <v>0.141785743628</v>
      </c>
      <c r="AJ37" s="30">
        <f>IFERROR(VLOOKUP(CONCATENATE($B37,"_",AJ$4,"_",$C$85,"_",$C$84),Data_for_IC_trend_tables!$A$1:$G$49194,7,FALSE)*1000,"-")</f>
        <v>0.14875214181900001</v>
      </c>
      <c r="AK37" s="30">
        <f>IFERROR(VLOOKUP(CONCATENATE($B37,"_",AK$4,"_",$C$85,"_",$C$84),Data_for_IC_trend_tables!$A$1:$G$49194,7,FALSE)*1000,"-")</f>
        <v>0.154288745417</v>
      </c>
      <c r="AL37" s="30">
        <f>IFERROR(VLOOKUP(CONCATENATE($B37,"_",AL$4,"_",$C$85,"_",$C$84),Data_for_IC_trend_tables!$A$1:$G$49194,7,FALSE)*1000,"-")</f>
        <v>0.19427279662299998</v>
      </c>
      <c r="AM37" s="30">
        <f>IFERROR(VLOOKUP(CONCATENATE($B37,"_",AM$4,"_",$C$85,"_",$C$84),Data_for_IC_trend_tables!$A$1:$G$49194,7,FALSE)*1000,"-")</f>
        <v>0.22365560580900001</v>
      </c>
      <c r="AN37" s="30">
        <f>IFERROR(VLOOKUP(CONCATENATE($B37,"_",AN$4,"_",$C$85,"_",$C$84),Data_for_IC_trend_tables!$A$1:$G$49194,7,FALSE)*1000,"-")</f>
        <v>0.25183682801000001</v>
      </c>
      <c r="AO37" s="30">
        <f>IFERROR(VLOOKUP(CONCATENATE($B37,"_",AO$4,"_",$C$85,"_",$C$84),Data_for_IC_trend_tables!$A$1:$G$49194,7,FALSE)*1000,"-")</f>
        <v>0.223081263009</v>
      </c>
      <c r="AP37" s="30">
        <f>IFERROR(VLOOKUP(CONCATENATE($B37,"_",AP$4,"_",$C$85,"_",$C$84),Data_for_IC_trend_tables!$A$1:$G$49194,7,FALSE)*1000,"-")</f>
        <v>0.23177192742955999</v>
      </c>
      <c r="AQ37" s="30">
        <f>IFERROR(VLOOKUP(CONCATENATE($B37,"_",AQ$4,"_",$C$85,"_",$C$84),Data_for_IC_trend_tables!$A$1:$G$49194,7,FALSE)*1000,"-")</f>
        <v>0.2367048734154</v>
      </c>
      <c r="AR37" s="30">
        <f>IFERROR(VLOOKUP(CONCATENATE($B37,"_",AR$4,"_",$C$85,"_",$C$84),Data_for_IC_trend_tables!$A$1:$G$49194,7,FALSE)*1000,"-")</f>
        <v>0.23449445861650001</v>
      </c>
      <c r="AS37" s="30">
        <f>IFERROR(VLOOKUP(CONCATENATE($B37,"_",AS$4,"_",$C$85,"_",$C$84),Data_for_IC_trend_tables!$A$1:$G$49194,7,FALSE)*1000,"-")</f>
        <v>0.22060198189166</v>
      </c>
      <c r="AT37" s="30">
        <f>IFERROR(VLOOKUP(CONCATENATE($B37,"_",AT$4,"_",$C$85,"_",$C$84),Data_for_IC_trend_tables!$A$1:$G$49194,7,FALSE)*1000,"-")</f>
        <v>0.13899646693143999</v>
      </c>
      <c r="AU37" s="30">
        <f>IFERROR(VLOOKUP(CONCATENATE($B37,"_",AU$4,"_",$C$85,"_",$C$84),Data_for_IC_trend_tables!$A$1:$G$49194,7,FALSE)*1000,"-")</f>
        <v>0.13873614191230002</v>
      </c>
      <c r="AV37" s="30"/>
      <c r="AW37" s="30">
        <f>IFERROR(VLOOKUP(CONCATENATE($B37,"_",AW$4,"_",$C$85,"_",$C$84),Data_for_IC_trend_tables!$A$1:$G$49194,7,FALSE)*1000,"-")</f>
        <v>0.13873614191230002</v>
      </c>
      <c r="AX37" s="91">
        <f>O37</f>
        <v>3.6649659224819904</v>
      </c>
      <c r="AY37" s="38" t="str">
        <f t="shared" si="15"/>
        <v>Yes</v>
      </c>
      <c r="AZ37" s="58">
        <f t="shared" si="16"/>
        <v>-0.96214531189464791</v>
      </c>
      <c r="BA37" s="32" t="s">
        <v>76</v>
      </c>
    </row>
    <row r="38" spans="2:53" s="3" customFormat="1" x14ac:dyDescent="0.2">
      <c r="B38" s="53" t="s">
        <v>166</v>
      </c>
      <c r="C38" s="71" t="s">
        <v>100</v>
      </c>
      <c r="D38" s="56">
        <v>1990</v>
      </c>
      <c r="E38" s="30" t="str">
        <f>IFERROR(VLOOKUP(CONCATENATE($B38,"_",E$4,"_",$C$85,"_",$C$84),Data_for_IC_trend_tables!$A$1:$G$49194,7,FALSE)*1000,"-")</f>
        <v>-</v>
      </c>
      <c r="F38" s="30" t="str">
        <f>IFERROR(VLOOKUP(CONCATENATE($B38,"_",F$4,"_",$C$85,"_",$C$84),Data_for_IC_trend_tables!$A$1:$G$49194,7,FALSE)*1000,"-")</f>
        <v>-</v>
      </c>
      <c r="G38" s="30" t="str">
        <f>IFERROR(VLOOKUP(CONCATENATE($B38,"_",G$4,"_",$C$85,"_",$C$84),Data_for_IC_trend_tables!$A$1:$G$49194,7,FALSE)*1000,"-")</f>
        <v>-</v>
      </c>
      <c r="H38" s="30" t="str">
        <f>IFERROR(VLOOKUP(CONCATENATE($B38,"_",H$4,"_",$C$85,"_",$C$84),Data_for_IC_trend_tables!$A$1:$G$49194,7,FALSE)*1000,"-")</f>
        <v>-</v>
      </c>
      <c r="I38" s="30" t="str">
        <f>IFERROR(VLOOKUP(CONCATENATE($B38,"_",I$4,"_",$C$85,"_",$C$84),Data_for_IC_trend_tables!$A$1:$G$49194,7,FALSE)*1000,"-")</f>
        <v>-</v>
      </c>
      <c r="J38" s="30" t="str">
        <f>IFERROR(VLOOKUP(CONCATENATE($B38,"_",J$4,"_",$C$85,"_",$C$84),Data_for_IC_trend_tables!$A$1:$G$49194,7,FALSE)*1000,"-")</f>
        <v>-</v>
      </c>
      <c r="K38" s="30" t="str">
        <f>IFERROR(VLOOKUP(CONCATENATE($B38,"_",K$4,"_",$C$85,"_",$C$84),Data_for_IC_trend_tables!$A$1:$G$49194,7,FALSE)*1000,"-")</f>
        <v>-</v>
      </c>
      <c r="L38" s="30" t="str">
        <f>IFERROR(VLOOKUP(CONCATENATE($B38,"_",L$4,"_",$C$85,"_",$C$84),Data_for_IC_trend_tables!$A$1:$G$49194,7,FALSE)*1000,"-")</f>
        <v>-</v>
      </c>
      <c r="M38" s="30" t="str">
        <f>IFERROR(VLOOKUP(CONCATENATE($B38,"_",M$4,"_",$C$85,"_",$C$84),Data_for_IC_trend_tables!$A$1:$G$49194,7,FALSE)*1000,"-")</f>
        <v>-</v>
      </c>
      <c r="N38" s="30" t="str">
        <f>IFERROR(VLOOKUP(CONCATENATE($B38,"_",N$4,"_",$C$85,"_",$C$84),Data_for_IC_trend_tables!$A$1:$G$49194,7,FALSE)*1000,"-")</f>
        <v>-</v>
      </c>
      <c r="O38" s="30">
        <f>IFERROR(VLOOKUP(CONCATENATE($B38,"_",O$4,"_",$C$85,"_",$C$84),Data_for_IC_trend_tables!$A$1:$G$49194,7,FALSE)*1000,"-")</f>
        <v>4.0710008779999995</v>
      </c>
      <c r="P38" s="30">
        <f>IFERROR(VLOOKUP(CONCATENATE($B38,"_",P$4,"_",$C$85,"_",$C$84),Data_for_IC_trend_tables!$A$1:$G$49194,7,FALSE)*1000,"-")</f>
        <v>3.791734318</v>
      </c>
      <c r="Q38" s="30">
        <f>IFERROR(VLOOKUP(CONCATENATE($B38,"_",Q$4,"_",$C$85,"_",$C$84),Data_for_IC_trend_tables!$A$1:$G$49194,7,FALSE)*1000,"-")</f>
        <v>3.594323127</v>
      </c>
      <c r="R38" s="30">
        <f>IFERROR(VLOOKUP(CONCATENATE($B38,"_",R$4,"_",$C$85,"_",$C$84),Data_for_IC_trend_tables!$A$1:$G$49194,7,FALSE)*1000,"-")</f>
        <v>3.3968286239999999</v>
      </c>
      <c r="S38" s="30">
        <f>IFERROR(VLOOKUP(CONCATENATE($B38,"_",S$4,"_",$C$85,"_",$C$84),Data_for_IC_trend_tables!$A$1:$G$49194,7,FALSE)*1000,"-")</f>
        <v>3.2187395009999999</v>
      </c>
      <c r="T38" s="30">
        <f>IFERROR(VLOOKUP(CONCATENATE($B38,"_",T$4,"_",$C$85,"_",$C$84),Data_for_IC_trend_tables!$A$1:$G$49194,7,FALSE)*1000,"-")</f>
        <v>3.0482143539999997</v>
      </c>
      <c r="U38" s="30">
        <f>IFERROR(VLOOKUP(CONCATENATE($B38,"_",U$4,"_",$C$85,"_",$C$84),Data_for_IC_trend_tables!$A$1:$G$49194,7,FALSE)*1000,"-")</f>
        <v>2.9024383219999996</v>
      </c>
      <c r="V38" s="30">
        <f>IFERROR(VLOOKUP(CONCATENATE($B38,"_",V$4,"_",$C$85,"_",$C$84),Data_for_IC_trend_tables!$A$1:$G$49194,7,FALSE)*1000,"-")</f>
        <v>2.9804377689999999</v>
      </c>
      <c r="W38" s="30">
        <f>IFERROR(VLOOKUP(CONCATENATE($B38,"_",W$4,"_",$C$85,"_",$C$84),Data_for_IC_trend_tables!$A$1:$G$49194,7,FALSE)*1000,"-")</f>
        <v>3.1290553239999999</v>
      </c>
      <c r="X38" s="30">
        <f>IFERROR(VLOOKUP(CONCATENATE($B38,"_",X$4,"_",$C$85,"_",$C$84),Data_for_IC_trend_tables!$A$1:$G$49194,7,FALSE)*1000,"-")</f>
        <v>3.0543381360000001</v>
      </c>
      <c r="Y38" s="30">
        <f>IFERROR(VLOOKUP(CONCATENATE($B38,"_",Y$4,"_",$C$85,"_",$C$84),Data_for_IC_trend_tables!$A$1:$G$49194,7,FALSE)*1000,"-")</f>
        <v>3.0006860979999996</v>
      </c>
      <c r="Z38" s="30">
        <f>IFERROR(VLOOKUP(CONCATENATE($B38,"_",Z$4,"_",$C$85,"_",$C$84),Data_for_IC_trend_tables!$A$1:$G$49194,7,FALSE)*1000,"-")</f>
        <v>3.4681964410000004</v>
      </c>
      <c r="AA38" s="30">
        <f>IFERROR(VLOOKUP(CONCATENATE($B38,"_",AA$4,"_",$C$85,"_",$C$84),Data_for_IC_trend_tables!$A$1:$G$49194,7,FALSE)*1000,"-")</f>
        <v>4.0415907510000002</v>
      </c>
      <c r="AB38" s="30">
        <f>IFERROR(VLOOKUP(CONCATENATE($B38,"_",AB$4,"_",$C$85,"_",$C$84),Data_for_IC_trend_tables!$A$1:$G$49194,7,FALSE)*1000,"-")</f>
        <v>4.428826098</v>
      </c>
      <c r="AC38" s="30">
        <f>IFERROR(VLOOKUP(CONCATENATE($B38,"_",AC$4,"_",$C$85,"_",$C$84),Data_for_IC_trend_tables!$A$1:$G$49194,7,FALSE)*1000,"-")</f>
        <v>3.8496633870000001</v>
      </c>
      <c r="AD38" s="30">
        <f>IFERROR(VLOOKUP(CONCATENATE($B38,"_",AD$4,"_",$C$85,"_",$C$84),Data_for_IC_trend_tables!$A$1:$G$49194,7,FALSE)*1000,"-")</f>
        <v>3.7880649010000003</v>
      </c>
      <c r="AE38" s="30">
        <f>IFERROR(VLOOKUP(CONCATENATE($B38,"_",AE$4,"_",$C$85,"_",$C$84),Data_for_IC_trend_tables!$A$1:$G$49194,7,FALSE)*1000,"-")</f>
        <v>4.1180843749999996</v>
      </c>
      <c r="AF38" s="30">
        <f>IFERROR(VLOOKUP(CONCATENATE($B38,"_",AF$4,"_",$C$85,"_",$C$84),Data_for_IC_trend_tables!$A$1:$G$49194,7,FALSE)*1000,"-")</f>
        <v>3.7849090049999998</v>
      </c>
      <c r="AG38" s="30">
        <f>IFERROR(VLOOKUP(CONCATENATE($B38,"_",AG$4,"_",$C$85,"_",$C$84),Data_for_IC_trend_tables!$A$1:$G$49194,7,FALSE)*1000,"-")</f>
        <v>4.0683591950000002</v>
      </c>
      <c r="AH38" s="30">
        <f>IFERROR(VLOOKUP(CONCATENATE($B38,"_",AH$4,"_",$C$85,"_",$C$84),Data_for_IC_trend_tables!$A$1:$G$49194,7,FALSE)*1000,"-")</f>
        <v>3.8357090870000001</v>
      </c>
      <c r="AI38" s="30">
        <f>IFERROR(VLOOKUP(CONCATENATE($B38,"_",AI$4,"_",$C$85,"_",$C$84),Data_for_IC_trend_tables!$A$1:$G$49194,7,FALSE)*1000,"-")</f>
        <v>4.7247807000000002</v>
      </c>
      <c r="AJ38" s="30">
        <f>IFERROR(VLOOKUP(CONCATENATE($B38,"_",AJ$4,"_",$C$85,"_",$C$84),Data_for_IC_trend_tables!$A$1:$G$49194,7,FALSE)*1000,"-")</f>
        <v>3.4473774450000003</v>
      </c>
      <c r="AK38" s="30">
        <f>IFERROR(VLOOKUP(CONCATENATE($B38,"_",AK$4,"_",$C$85,"_",$C$84),Data_for_IC_trend_tables!$A$1:$G$49194,7,FALSE)*1000,"-")</f>
        <v>3.1152117289999999</v>
      </c>
      <c r="AL38" s="30">
        <f>IFERROR(VLOOKUP(CONCATENATE($B38,"_",AL$4,"_",$C$85,"_",$C$84),Data_for_IC_trend_tables!$A$1:$G$49194,7,FALSE)*1000,"-")</f>
        <v>3.0871279650000001</v>
      </c>
      <c r="AM38" s="30">
        <f>IFERROR(VLOOKUP(CONCATENATE($B38,"_",AM$4,"_",$C$85,"_",$C$84),Data_for_IC_trend_tables!$A$1:$G$49194,7,FALSE)*1000,"-")</f>
        <v>3.0372822679999998</v>
      </c>
      <c r="AN38" s="30">
        <f>IFERROR(VLOOKUP(CONCATENATE($B38,"_",AN$4,"_",$C$85,"_",$C$84),Data_for_IC_trend_tables!$A$1:$G$49194,7,FALSE)*1000,"-")</f>
        <v>2.8642462129999999</v>
      </c>
      <c r="AO38" s="30">
        <f>IFERROR(VLOOKUP(CONCATENATE($B38,"_",AO$4,"_",$C$85,"_",$C$84),Data_for_IC_trend_tables!$A$1:$G$49194,7,FALSE)*1000,"-")</f>
        <v>2.9699074649999999</v>
      </c>
      <c r="AP38" s="30">
        <f>IFERROR(VLOOKUP(CONCATENATE($B38,"_",AP$4,"_",$C$85,"_",$C$84),Data_for_IC_trend_tables!$A$1:$G$49194,7,FALSE)*1000,"-")</f>
        <v>2.701326238</v>
      </c>
      <c r="AQ38" s="30">
        <f>IFERROR(VLOOKUP(CONCATENATE($B38,"_",AQ$4,"_",$C$85,"_",$C$84),Data_for_IC_trend_tables!$A$1:$G$49194,7,FALSE)*1000,"-")</f>
        <v>2.5595596860000001</v>
      </c>
      <c r="AR38" s="30">
        <f>IFERROR(VLOOKUP(CONCATENATE($B38,"_",AR$4,"_",$C$85,"_",$C$84),Data_for_IC_trend_tables!$A$1:$G$49194,7,FALSE)*1000,"-")</f>
        <v>2.733136451</v>
      </c>
      <c r="AS38" s="30">
        <f>IFERROR(VLOOKUP(CONCATENATE($B38,"_",AS$4,"_",$C$85,"_",$C$84),Data_for_IC_trend_tables!$A$1:$G$49194,7,FALSE)*1000,"-")</f>
        <v>2.013828561</v>
      </c>
      <c r="AT38" s="30">
        <f>IFERROR(VLOOKUP(CONCATENATE($B38,"_",AT$4,"_",$C$85,"_",$C$84),Data_for_IC_trend_tables!$A$1:$G$49194,7,FALSE)*1000,"-")</f>
        <v>0.87519498900000003</v>
      </c>
      <c r="AU38" s="30">
        <f>IFERROR(VLOOKUP(CONCATENATE($B38,"_",AU$4,"_",$C$85,"_",$C$84),Data_for_IC_trend_tables!$A$1:$G$49194,7,FALSE)*1000,"-")</f>
        <v>0.79492201900000004</v>
      </c>
      <c r="AV38" s="30"/>
      <c r="AW38" s="30">
        <f>IFERROR(VLOOKUP(CONCATENATE($B38,"_",AW$4,"_",$C$85,"_",$C$84),Data_for_IC_trend_tables!$A$1:$G$49194,7,FALSE)*1000,"-")</f>
        <v>0.79492201900000004</v>
      </c>
      <c r="AX38" s="91">
        <f>O38</f>
        <v>4.0710008779999995</v>
      </c>
      <c r="AY38" s="38" t="str">
        <f t="shared" si="15"/>
        <v>Yes</v>
      </c>
      <c r="AZ38" s="58">
        <f t="shared" si="16"/>
        <v>-0.8047354832823006</v>
      </c>
      <c r="BA38" s="32" t="s">
        <v>76</v>
      </c>
    </row>
    <row r="39" spans="2:53" s="3" customFormat="1" x14ac:dyDescent="0.2">
      <c r="B39" s="53" t="s">
        <v>167</v>
      </c>
      <c r="C39" s="71" t="s">
        <v>28</v>
      </c>
      <c r="D39" s="56">
        <v>1990</v>
      </c>
      <c r="E39" s="30" t="str">
        <f>IFERROR(VLOOKUP(CONCATENATE($B39,"_",E$4,"_",$C$85,"_",$C$84),Data_for_IC_trend_tables!$A$1:$G$49194,7,FALSE)*1000,"-")</f>
        <v>-</v>
      </c>
      <c r="F39" s="30" t="str">
        <f>IFERROR(VLOOKUP(CONCATENATE($B39,"_",F$4,"_",$C$85,"_",$C$84),Data_for_IC_trend_tables!$A$1:$G$49194,7,FALSE)*1000,"-")</f>
        <v>-</v>
      </c>
      <c r="G39" s="30" t="str">
        <f>IFERROR(VLOOKUP(CONCATENATE($B39,"_",G$4,"_",$C$85,"_",$C$84),Data_for_IC_trend_tables!$A$1:$G$49194,7,FALSE)*1000,"-")</f>
        <v>-</v>
      </c>
      <c r="H39" s="30" t="str">
        <f>IFERROR(VLOOKUP(CONCATENATE($B39,"_",H$4,"_",$C$85,"_",$C$84),Data_for_IC_trend_tables!$A$1:$G$49194,7,FALSE)*1000,"-")</f>
        <v>-</v>
      </c>
      <c r="I39" s="30" t="str">
        <f>IFERROR(VLOOKUP(CONCATENATE($B39,"_",I$4,"_",$C$85,"_",$C$84),Data_for_IC_trend_tables!$A$1:$G$49194,7,FALSE)*1000,"-")</f>
        <v>-</v>
      </c>
      <c r="J39" s="30">
        <f>IFERROR(VLOOKUP(CONCATENATE($B39,"_",J$4,"_",$C$85,"_",$C$84),Data_for_IC_trend_tables!$A$1:$G$49194,7,FALSE)*1000,"-")</f>
        <v>1.1000000000000001</v>
      </c>
      <c r="K39" s="30" t="str">
        <f>IFERROR(VLOOKUP(CONCATENATE($B39,"_",K$4,"_",$C$85,"_",$C$84),Data_for_IC_trend_tables!$A$1:$G$49194,7,FALSE)*1000,"-")</f>
        <v>-</v>
      </c>
      <c r="L39" s="30" t="str">
        <f>IFERROR(VLOOKUP(CONCATENATE($B39,"_",L$4,"_",$C$85,"_",$C$84),Data_for_IC_trend_tables!$A$1:$G$49194,7,FALSE)*1000,"-")</f>
        <v>-</v>
      </c>
      <c r="M39" s="30" t="str">
        <f>IFERROR(VLOOKUP(CONCATENATE($B39,"_",M$4,"_",$C$85,"_",$C$84),Data_for_IC_trend_tables!$A$1:$G$49194,7,FALSE)*1000,"-")</f>
        <v>-</v>
      </c>
      <c r="N39" s="30">
        <f>IFERROR(VLOOKUP(CONCATENATE($B39,"_",N$4,"_",$C$85,"_",$C$84),Data_for_IC_trend_tables!$A$1:$G$49194,7,FALSE)*1000,"-")</f>
        <v>1.2</v>
      </c>
      <c r="O39" s="30">
        <f>IFERROR(VLOOKUP(CONCATENATE($B39,"_",O$4,"_",$C$85,"_",$C$84),Data_for_IC_trend_tables!$A$1:$G$49194,7,FALSE)*1000,"-")</f>
        <v>1.9803541001</v>
      </c>
      <c r="P39" s="30">
        <f>IFERROR(VLOOKUP(CONCATENATE($B39,"_",P$4,"_",$C$85,"_",$C$84),Data_for_IC_trend_tables!$A$1:$G$49194,7,FALSE)*1000,"-")</f>
        <v>1.8402954767999999</v>
      </c>
      <c r="Q39" s="30">
        <f>IFERROR(VLOOKUP(CONCATENATE($B39,"_",Q$4,"_",$C$85,"_",$C$84),Data_for_IC_trend_tables!$A$1:$G$49194,7,FALSE)*1000,"-")</f>
        <v>1.7175125260999999</v>
      </c>
      <c r="R39" s="30">
        <f>IFERROR(VLOOKUP(CONCATENATE($B39,"_",R$4,"_",$C$85,"_",$C$84),Data_for_IC_trend_tables!$A$1:$G$49194,7,FALSE)*1000,"-")</f>
        <v>1.8590909628000001</v>
      </c>
      <c r="S39" s="30">
        <f>IFERROR(VLOOKUP(CONCATENATE($B39,"_",S$4,"_",$C$85,"_",$C$84),Data_for_IC_trend_tables!$A$1:$G$49194,7,FALSE)*1000,"-")</f>
        <v>1.8537401171999999</v>
      </c>
      <c r="T39" s="30">
        <f>IFERROR(VLOOKUP(CONCATENATE($B39,"_",T$4,"_",$C$85,"_",$C$84),Data_for_IC_trend_tables!$A$1:$G$49194,7,FALSE)*1000,"-")</f>
        <v>1.6430404209</v>
      </c>
      <c r="U39" s="30">
        <f>IFERROR(VLOOKUP(CONCATENATE($B39,"_",U$4,"_",$C$85,"_",$C$84),Data_for_IC_trend_tables!$A$1:$G$49194,7,FALSE)*1000,"-")</f>
        <v>1.7501745582999999</v>
      </c>
      <c r="V39" s="30">
        <f>IFERROR(VLOOKUP(CONCATENATE($B39,"_",V$4,"_",$C$85,"_",$C$84),Data_for_IC_trend_tables!$A$1:$G$49194,7,FALSE)*1000,"-")</f>
        <v>1.7021196386999999</v>
      </c>
      <c r="W39" s="30">
        <f>IFERROR(VLOOKUP(CONCATENATE($B39,"_",W$4,"_",$C$85,"_",$C$84),Data_for_IC_trend_tables!$A$1:$G$49194,7,FALSE)*1000,"-")</f>
        <v>1.6930225227</v>
      </c>
      <c r="X39" s="30">
        <f>IFERROR(VLOOKUP(CONCATENATE($B39,"_",X$4,"_",$C$85,"_",$C$84),Data_for_IC_trend_tables!$A$1:$G$49194,7,FALSE)*1000,"-")</f>
        <v>1.5936119943</v>
      </c>
      <c r="Y39" s="30">
        <f>IFERROR(VLOOKUP(CONCATENATE($B39,"_",Y$4,"_",$C$85,"_",$C$84),Data_for_IC_trend_tables!$A$1:$G$49194,7,FALSE)*1000,"-")</f>
        <v>1.3043349878999999</v>
      </c>
      <c r="Z39" s="30">
        <f>IFERROR(VLOOKUP(CONCATENATE($B39,"_",Z$4,"_",$C$85,"_",$C$84),Data_for_IC_trend_tables!$A$1:$G$49194,7,FALSE)*1000,"-")</f>
        <v>1.2129567231</v>
      </c>
      <c r="AA39" s="30">
        <f>IFERROR(VLOOKUP(CONCATENATE($B39,"_",AA$4,"_",$C$85,"_",$C$84),Data_for_IC_trend_tables!$A$1:$G$49194,7,FALSE)*1000,"-")</f>
        <v>1.1877886549000001</v>
      </c>
      <c r="AB39" s="30">
        <f>IFERROR(VLOOKUP(CONCATENATE($B39,"_",AB$4,"_",$C$85,"_",$C$84),Data_for_IC_trend_tables!$A$1:$G$49194,7,FALSE)*1000,"-")</f>
        <v>1.1447849346999999</v>
      </c>
      <c r="AC39" s="30">
        <f>IFERROR(VLOOKUP(CONCATENATE($B39,"_",AC$4,"_",$C$85,"_",$C$84),Data_for_IC_trend_tables!$A$1:$G$49194,7,FALSE)*1000,"-")</f>
        <v>1.0702371094999998</v>
      </c>
      <c r="AD39" s="30">
        <f>IFERROR(VLOOKUP(CONCATENATE($B39,"_",AD$4,"_",$C$85,"_",$C$84),Data_for_IC_trend_tables!$A$1:$G$49194,7,FALSE)*1000,"-")</f>
        <v>1.0246339383</v>
      </c>
      <c r="AE39" s="30">
        <f>IFERROR(VLOOKUP(CONCATENATE($B39,"_",AE$4,"_",$C$85,"_",$C$84),Data_for_IC_trend_tables!$A$1:$G$49194,7,FALSE)*1000,"-")</f>
        <v>1.0695785468999999</v>
      </c>
      <c r="AF39" s="30">
        <f>IFERROR(VLOOKUP(CONCATENATE($B39,"_",AF$4,"_",$C$85,"_",$C$84),Data_for_IC_trend_tables!$A$1:$G$49194,7,FALSE)*1000,"-")</f>
        <v>1.0114282801801999</v>
      </c>
      <c r="AG39" s="30">
        <f>IFERROR(VLOOKUP(CONCATENATE($B39,"_",AG$4,"_",$C$85,"_",$C$84),Data_for_IC_trend_tables!$A$1:$G$49194,7,FALSE)*1000,"-")</f>
        <v>0.99088921357810011</v>
      </c>
      <c r="AH39" s="30">
        <f>IFERROR(VLOOKUP(CONCATENATE($B39,"_",AH$4,"_",$C$85,"_",$C$84),Data_for_IC_trend_tables!$A$1:$G$49194,7,FALSE)*1000,"-")</f>
        <v>0.83599538925139993</v>
      </c>
      <c r="AI39" s="30">
        <f>IFERROR(VLOOKUP(CONCATENATE($B39,"_",AI$4,"_",$C$85,"_",$C$84),Data_for_IC_trend_tables!$A$1:$G$49194,7,FALSE)*1000,"-")</f>
        <v>0.98463367059239992</v>
      </c>
      <c r="AJ39" s="30">
        <f>IFERROR(VLOOKUP(CONCATENATE($B39,"_",AJ$4,"_",$C$85,"_",$C$84),Data_for_IC_trend_tables!$A$1:$G$49194,7,FALSE)*1000,"-")</f>
        <v>0.93388611385249998</v>
      </c>
      <c r="AK39" s="30">
        <f>IFERROR(VLOOKUP(CONCATENATE($B39,"_",AK$4,"_",$C$85,"_",$C$84),Data_for_IC_trend_tables!$A$1:$G$49194,7,FALSE)*1000,"-")</f>
        <v>0.82661328205149998</v>
      </c>
      <c r="AL39" s="30">
        <f>IFERROR(VLOOKUP(CONCATENATE($B39,"_",AL$4,"_",$C$85,"_",$C$84),Data_for_IC_trend_tables!$A$1:$G$49194,7,FALSE)*1000,"-")</f>
        <v>0.78358682553440007</v>
      </c>
      <c r="AM39" s="30">
        <f>IFERROR(VLOOKUP(CONCATENATE($B39,"_",AM$4,"_",$C$85,"_",$C$84),Data_for_IC_trend_tables!$A$1:$G$49194,7,FALSE)*1000,"-")</f>
        <v>0.70782537711750004</v>
      </c>
      <c r="AN39" s="30">
        <f>IFERROR(VLOOKUP(CONCATENATE($B39,"_",AN$4,"_",$C$85,"_",$C$84),Data_for_IC_trend_tables!$A$1:$G$49194,7,FALSE)*1000,"-")</f>
        <v>0.75720764694849996</v>
      </c>
      <c r="AO39" s="30">
        <f>IFERROR(VLOOKUP(CONCATENATE($B39,"_",AO$4,"_",$C$85,"_",$C$84),Data_for_IC_trend_tables!$A$1:$G$49194,7,FALSE)*1000,"-")</f>
        <v>0.68015373054280004</v>
      </c>
      <c r="AP39" s="30">
        <f>IFERROR(VLOOKUP(CONCATENATE($B39,"_",AP$4,"_",$C$85,"_",$C$84),Data_for_IC_trend_tables!$A$1:$G$49194,7,FALSE)*1000,"-")</f>
        <v>0.68913322952129996</v>
      </c>
      <c r="AQ39" s="30">
        <f>IFERROR(VLOOKUP(CONCATENATE($B39,"_",AQ$4,"_",$C$85,"_",$C$84),Data_for_IC_trend_tables!$A$1:$G$49194,7,FALSE)*1000,"-")</f>
        <v>0.7303623272809</v>
      </c>
      <c r="AR39" s="30">
        <f>IFERROR(VLOOKUP(CONCATENATE($B39,"_",AR$4,"_",$C$85,"_",$C$84),Data_for_IC_trend_tables!$A$1:$G$49194,7,FALSE)*1000,"-")</f>
        <v>0.69986633100579998</v>
      </c>
      <c r="AS39" s="30">
        <f>IFERROR(VLOOKUP(CONCATENATE($B39,"_",AS$4,"_",$C$85,"_",$C$84),Data_for_IC_trend_tables!$A$1:$G$49194,7,FALSE)*1000,"-")</f>
        <v>0.65840141932959995</v>
      </c>
      <c r="AT39" s="30">
        <f>IFERROR(VLOOKUP(CONCATENATE($B39,"_",AT$4,"_",$C$85,"_",$C$84),Data_for_IC_trend_tables!$A$1:$G$49194,7,FALSE)*1000,"-")</f>
        <v>0.6693753674656</v>
      </c>
      <c r="AU39" s="30">
        <f>IFERROR(VLOOKUP(CONCATENATE($B39,"_",AU$4,"_",$C$85,"_",$C$84),Data_for_IC_trend_tables!$A$1:$G$49194,7,FALSE)*1000,"-")</f>
        <v>0.68585526390000007</v>
      </c>
      <c r="AV39" s="30"/>
      <c r="AW39" s="30">
        <f>IFERROR(VLOOKUP(CONCATENATE($B39,"_",AW$4,"_",$C$85,"_",$C$84),Data_for_IC_trend_tables!$A$1:$G$49194,7,FALSE)*1000,"-")</f>
        <v>0.68585526390000007</v>
      </c>
      <c r="AX39" s="91">
        <f>O39</f>
        <v>1.9803541001</v>
      </c>
      <c r="AY39" s="38" t="str">
        <f t="shared" si="15"/>
        <v>Yes</v>
      </c>
      <c r="AZ39" s="58">
        <f t="shared" si="16"/>
        <v>-0.6536703896210444</v>
      </c>
      <c r="BA39" s="32" t="s">
        <v>76</v>
      </c>
    </row>
    <row r="40" spans="2:53" s="3" customFormat="1" x14ac:dyDescent="0.2">
      <c r="B40" s="53" t="s">
        <v>168</v>
      </c>
      <c r="C40" s="71" t="s">
        <v>29</v>
      </c>
      <c r="D40" s="56"/>
      <c r="E40" s="30" t="str">
        <f>IFERROR(VLOOKUP(CONCATENATE($B40,"_",E$4,"_",$C$85,"_",$C$84),Data_for_IC_trend_tables!$A$1:$G$49194,7,FALSE)*1000,"-")</f>
        <v>-</v>
      </c>
      <c r="F40" s="30" t="str">
        <f>IFERROR(VLOOKUP(CONCATENATE($B40,"_",F$4,"_",$C$85,"_",$C$84),Data_for_IC_trend_tables!$A$1:$G$49194,7,FALSE)*1000,"-")</f>
        <v>-</v>
      </c>
      <c r="G40" s="30" t="str">
        <f>IFERROR(VLOOKUP(CONCATENATE($B40,"_",G$4,"_",$C$85,"_",$C$84),Data_for_IC_trend_tables!$A$1:$G$49194,7,FALSE)*1000,"-")</f>
        <v>-</v>
      </c>
      <c r="H40" s="30" t="str">
        <f>IFERROR(VLOOKUP(CONCATENATE($B40,"_",H$4,"_",$C$85,"_",$C$84),Data_for_IC_trend_tables!$A$1:$G$49194,7,FALSE)*1000,"-")</f>
        <v>-</v>
      </c>
      <c r="I40" s="30" t="str">
        <f>IFERROR(VLOOKUP(CONCATENATE($B40,"_",I$4,"_",$C$85,"_",$C$84),Data_for_IC_trend_tables!$A$1:$G$49194,7,FALSE)*1000,"-")</f>
        <v>-</v>
      </c>
      <c r="J40" s="30" t="str">
        <f>IFERROR(VLOOKUP(CONCATENATE($B40,"_",J$4,"_",$C$85,"_",$C$84),Data_for_IC_trend_tables!$A$1:$G$49194,7,FALSE)*1000,"-")</f>
        <v>-</v>
      </c>
      <c r="K40" s="30" t="str">
        <f>IFERROR(VLOOKUP(CONCATENATE($B40,"_",K$4,"_",$C$85,"_",$C$84),Data_for_IC_trend_tables!$A$1:$G$49194,7,FALSE)*1000,"-")</f>
        <v>-</v>
      </c>
      <c r="L40" s="30" t="str">
        <f>IFERROR(VLOOKUP(CONCATENATE($B40,"_",L$4,"_",$C$85,"_",$C$84),Data_for_IC_trend_tables!$A$1:$G$49194,7,FALSE)*1000,"-")</f>
        <v>-</v>
      </c>
      <c r="M40" s="30" t="str">
        <f>IFERROR(VLOOKUP(CONCATENATE($B40,"_",M$4,"_",$C$85,"_",$C$84),Data_for_IC_trend_tables!$A$1:$G$49194,7,FALSE)*1000,"-")</f>
        <v>-</v>
      </c>
      <c r="N40" s="30" t="str">
        <f>IFERROR(VLOOKUP(CONCATENATE($B40,"_",N$4,"_",$C$85,"_",$C$84),Data_for_IC_trend_tables!$A$1:$G$49194,7,FALSE)*1000,"-")</f>
        <v>-</v>
      </c>
      <c r="O40" s="30">
        <f>IFERROR(VLOOKUP(CONCATENATE($B40,"_",O$4,"_",$C$85,"_",$C$84),Data_for_IC_trend_tables!$A$1:$G$49194,7,FALSE)*1000,"-")</f>
        <v>11.947262732436599</v>
      </c>
      <c r="P40" s="30">
        <f>IFERROR(VLOOKUP(CONCATENATE($B40,"_",P$4,"_",$C$85,"_",$C$84),Data_for_IC_trend_tables!$A$1:$G$49194,7,FALSE)*1000,"-")</f>
        <v>10.4071063907992</v>
      </c>
      <c r="Q40" s="30">
        <f>IFERROR(VLOOKUP(CONCATENATE($B40,"_",Q$4,"_",$C$85,"_",$C$84),Data_for_IC_trend_tables!$A$1:$G$49194,7,FALSE)*1000,"-")</f>
        <v>10.194674345630899</v>
      </c>
      <c r="R40" s="30">
        <f>IFERROR(VLOOKUP(CONCATENATE($B40,"_",R$4,"_",$C$85,"_",$C$84),Data_for_IC_trend_tables!$A$1:$G$49194,7,FALSE)*1000,"-")</f>
        <v>11.8971345753483</v>
      </c>
      <c r="S40" s="30">
        <f>IFERROR(VLOOKUP(CONCATENATE($B40,"_",S$4,"_",$C$85,"_",$C$84),Data_for_IC_trend_tables!$A$1:$G$49194,7,FALSE)*1000,"-")</f>
        <v>12.613830586717</v>
      </c>
      <c r="T40" s="30">
        <f>IFERROR(VLOOKUP(CONCATENATE($B40,"_",T$4,"_",$C$85,"_",$C$84),Data_for_IC_trend_tables!$A$1:$G$49194,7,FALSE)*1000,"-")</f>
        <v>12.2479974139976</v>
      </c>
      <c r="U40" s="30">
        <f>IFERROR(VLOOKUP(CONCATENATE($B40,"_",U$4,"_",$C$85,"_",$C$84),Data_for_IC_trend_tables!$A$1:$G$49194,7,FALSE)*1000,"-")</f>
        <v>12.569949659594499</v>
      </c>
      <c r="V40" s="30">
        <f>IFERROR(VLOOKUP(CONCATENATE($B40,"_",V$4,"_",$C$85,"_",$C$84),Data_for_IC_trend_tables!$A$1:$G$49194,7,FALSE)*1000,"-")</f>
        <v>12.087864342466101</v>
      </c>
      <c r="W40" s="30">
        <f>IFERROR(VLOOKUP(CONCATENATE($B40,"_",W$4,"_",$C$85,"_",$C$84),Data_for_IC_trend_tables!$A$1:$G$49194,7,FALSE)*1000,"-")</f>
        <v>11.200181190254101</v>
      </c>
      <c r="X40" s="30">
        <f>IFERROR(VLOOKUP(CONCATENATE($B40,"_",X$4,"_",$C$85,"_",$C$84),Data_for_IC_trend_tables!$A$1:$G$49194,7,FALSE)*1000,"-")</f>
        <v>10.3885171445477</v>
      </c>
      <c r="Y40" s="30">
        <f>IFERROR(VLOOKUP(CONCATENATE($B40,"_",Y$4,"_",$C$85,"_",$C$84),Data_for_IC_trend_tables!$A$1:$G$49194,7,FALSE)*1000,"-")</f>
        <v>9.8557530851598703</v>
      </c>
      <c r="Z40" s="30">
        <f>IFERROR(VLOOKUP(CONCATENATE($B40,"_",Z$4,"_",$C$85,"_",$C$84),Data_for_IC_trend_tables!$A$1:$G$49194,7,FALSE)*1000,"-")</f>
        <v>9.5007090256327196</v>
      </c>
      <c r="AA40" s="30">
        <f>IFERROR(VLOOKUP(CONCATENATE($B40,"_",AA$4,"_",$C$85,"_",$C$84),Data_for_IC_trend_tables!$A$1:$G$49194,7,FALSE)*1000,"-")</f>
        <v>9.1632262986451796</v>
      </c>
      <c r="AB40" s="30">
        <f>IFERROR(VLOOKUP(CONCATENATE($B40,"_",AB$4,"_",$C$85,"_",$C$84),Data_for_IC_trend_tables!$A$1:$G$49194,7,FALSE)*1000,"-")</f>
        <v>9.8626503925881792</v>
      </c>
      <c r="AC40" s="30">
        <f>IFERROR(VLOOKUP(CONCATENATE($B40,"_",AC$4,"_",$C$85,"_",$C$84),Data_for_IC_trend_tables!$A$1:$G$49194,7,FALSE)*1000,"-")</f>
        <v>10.159067814962899</v>
      </c>
      <c r="AD40" s="30">
        <f>IFERROR(VLOOKUP(CONCATENATE($B40,"_",AD$4,"_",$C$85,"_",$C$84),Data_for_IC_trend_tables!$A$1:$G$49194,7,FALSE)*1000,"-")</f>
        <v>9.5952461098774293</v>
      </c>
      <c r="AE40" s="30">
        <f>IFERROR(VLOOKUP(CONCATENATE($B40,"_",AE$4,"_",$C$85,"_",$C$84),Data_for_IC_trend_tables!$A$1:$G$49194,7,FALSE)*1000,"-")</f>
        <v>9.9919117044342496</v>
      </c>
      <c r="AF40" s="30">
        <f>IFERROR(VLOOKUP(CONCATENATE($B40,"_",AF$4,"_",$C$85,"_",$C$84),Data_for_IC_trend_tables!$A$1:$G$49194,7,FALSE)*1000,"-")</f>
        <v>10.432811724595499</v>
      </c>
      <c r="AG40" s="30">
        <f>IFERROR(VLOOKUP(CONCATENATE($B40,"_",AG$4,"_",$C$85,"_",$C$84),Data_for_IC_trend_tables!$A$1:$G$49194,7,FALSE)*1000,"-")</f>
        <v>10.2663654013193</v>
      </c>
      <c r="AH40" s="30">
        <f>IFERROR(VLOOKUP(CONCATENATE($B40,"_",AH$4,"_",$C$85,"_",$C$84),Data_for_IC_trend_tables!$A$1:$G$49194,7,FALSE)*1000,"-")</f>
        <v>9.3531414279217593</v>
      </c>
      <c r="AI40" s="30">
        <f>IFERROR(VLOOKUP(CONCATENATE($B40,"_",AI$4,"_",$C$85,"_",$C$84),Data_for_IC_trend_tables!$A$1:$G$49194,7,FALSE)*1000,"-")</f>
        <v>10.1243916065677</v>
      </c>
      <c r="AJ40" s="30">
        <f>IFERROR(VLOOKUP(CONCATENATE($B40,"_",AJ$4,"_",$C$85,"_",$C$84),Data_for_IC_trend_tables!$A$1:$G$49194,7,FALSE)*1000,"-")</f>
        <v>10.291048495909699</v>
      </c>
      <c r="AK40" s="30">
        <f>IFERROR(VLOOKUP(CONCATENATE($B40,"_",AK$4,"_",$C$85,"_",$C$84),Data_for_IC_trend_tables!$A$1:$G$49194,7,FALSE)*1000,"-")</f>
        <v>10.342344046561498</v>
      </c>
      <c r="AL40" s="30">
        <f>IFERROR(VLOOKUP(CONCATENATE($B40,"_",AL$4,"_",$C$85,"_",$C$84),Data_for_IC_trend_tables!$A$1:$G$49194,7,FALSE)*1000,"-")</f>
        <v>9.9744575120356807</v>
      </c>
      <c r="AM40" s="30">
        <f>IFERROR(VLOOKUP(CONCATENATE($B40,"_",AM$4,"_",$C$85,"_",$C$84),Data_for_IC_trend_tables!$A$1:$G$49194,7,FALSE)*1000,"-")</f>
        <v>10.036193302108899</v>
      </c>
      <c r="AN40" s="30">
        <f>IFERROR(VLOOKUP(CONCATENATE($B40,"_",AN$4,"_",$C$85,"_",$C$84),Data_for_IC_trend_tables!$A$1:$G$49194,7,FALSE)*1000,"-")</f>
        <v>10.416908737785901</v>
      </c>
      <c r="AO40" s="30">
        <f>IFERROR(VLOOKUP(CONCATENATE($B40,"_",AO$4,"_",$C$85,"_",$C$84),Data_for_IC_trend_tables!$A$1:$G$49194,7,FALSE)*1000,"-")</f>
        <v>10.143027450886899</v>
      </c>
      <c r="AP40" s="30">
        <f>IFERROR(VLOOKUP(CONCATENATE($B40,"_",AP$4,"_",$C$85,"_",$C$84),Data_for_IC_trend_tables!$A$1:$G$49194,7,FALSE)*1000,"-")</f>
        <v>10.3759079957855</v>
      </c>
      <c r="AQ40" s="30">
        <f>IFERROR(VLOOKUP(CONCATENATE($B40,"_",AQ$4,"_",$C$85,"_",$C$84),Data_for_IC_trend_tables!$A$1:$G$49194,7,FALSE)*1000,"-")</f>
        <v>11.968306783563801</v>
      </c>
      <c r="AR40" s="30">
        <f>IFERROR(VLOOKUP(CONCATENATE($B40,"_",AR$4,"_",$C$85,"_",$C$84),Data_for_IC_trend_tables!$A$1:$G$49194,7,FALSE)*1000,"-")</f>
        <v>11.484096788975599</v>
      </c>
      <c r="AS40" s="30">
        <f>IFERROR(VLOOKUP(CONCATENATE($B40,"_",AS$4,"_",$C$85,"_",$C$84),Data_for_IC_trend_tables!$A$1:$G$49194,7,FALSE)*1000,"-")</f>
        <v>10.8894681819074</v>
      </c>
      <c r="AT40" s="30">
        <f>IFERROR(VLOOKUP(CONCATENATE($B40,"_",AT$4,"_",$C$85,"_",$C$84),Data_for_IC_trend_tables!$A$1:$G$49194,7,FALSE)*1000,"-")</f>
        <v>10.706942137343001</v>
      </c>
      <c r="AU40" s="30">
        <f>IFERROR(VLOOKUP(CONCATENATE($B40,"_",AU$4,"_",$C$85,"_",$C$84),Data_for_IC_trend_tables!$A$1:$G$49194,7,FALSE)*1000,"-")</f>
        <v>10.3167412411677</v>
      </c>
      <c r="AV40" s="30"/>
      <c r="AW40" s="30">
        <f>IFERROR(VLOOKUP(CONCATENATE($B40,"_",AW$4,"_",$C$85,"_",$C$84),Data_for_IC_trend_tables!$A$1:$G$49194,7,FALSE)*1000,"-")</f>
        <v>10.3167412411677</v>
      </c>
      <c r="AX40" s="91"/>
      <c r="AY40" s="38" t="str">
        <f t="shared" si="0"/>
        <v/>
      </c>
      <c r="AZ40" s="58" t="str">
        <f t="shared" si="1"/>
        <v/>
      </c>
      <c r="BA40" s="86"/>
    </row>
    <row r="41" spans="2:53" s="3" customFormat="1" x14ac:dyDescent="0.2">
      <c r="B41" s="53" t="s">
        <v>169</v>
      </c>
      <c r="C41" s="71" t="s">
        <v>30</v>
      </c>
      <c r="D41" s="56">
        <v>1990</v>
      </c>
      <c r="E41" s="30" t="str">
        <f>IFERROR(VLOOKUP(CONCATENATE($B41,"_",E$4,"_",$C$85,"_",$C$84),Data_for_IC_trend_tables!$A$1:$G$49194,7,FALSE)*1000,"-")</f>
        <v>-</v>
      </c>
      <c r="F41" s="30" t="str">
        <f>IFERROR(VLOOKUP(CONCATENATE($B41,"_",F$4,"_",$C$85,"_",$C$84),Data_for_IC_trend_tables!$A$1:$G$49194,7,FALSE)*1000,"-")</f>
        <v>-</v>
      </c>
      <c r="G41" s="30" t="str">
        <f>IFERROR(VLOOKUP(CONCATENATE($B41,"_",G$4,"_",$C$85,"_",$C$84),Data_for_IC_trend_tables!$A$1:$G$49194,7,FALSE)*1000,"-")</f>
        <v>-</v>
      </c>
      <c r="H41" s="30" t="str">
        <f>IFERROR(VLOOKUP(CONCATENATE($B41,"_",H$4,"_",$C$85,"_",$C$84),Data_for_IC_trend_tables!$A$1:$G$49194,7,FALSE)*1000,"-")</f>
        <v>-</v>
      </c>
      <c r="I41" s="30" t="str">
        <f>IFERROR(VLOOKUP(CONCATENATE($B41,"_",I$4,"_",$C$85,"_",$C$84),Data_for_IC_trend_tables!$A$1:$G$49194,7,FALSE)*1000,"-")</f>
        <v>-</v>
      </c>
      <c r="J41" s="30" t="str">
        <f>IFERROR(VLOOKUP(CONCATENATE($B41,"_",J$4,"_",$C$85,"_",$C$84),Data_for_IC_trend_tables!$A$1:$G$49194,7,FALSE)*1000,"-")</f>
        <v>-</v>
      </c>
      <c r="K41" s="30" t="str">
        <f>IFERROR(VLOOKUP(CONCATENATE($B41,"_",K$4,"_",$C$85,"_",$C$84),Data_for_IC_trend_tables!$A$1:$G$49194,7,FALSE)*1000,"-")</f>
        <v>-</v>
      </c>
      <c r="L41" s="30" t="str">
        <f>IFERROR(VLOOKUP(CONCATENATE($B41,"_",L$4,"_",$C$85,"_",$C$84),Data_for_IC_trend_tables!$A$1:$G$49194,7,FALSE)*1000,"-")</f>
        <v>-</v>
      </c>
      <c r="M41" s="30" t="str">
        <f>IFERROR(VLOOKUP(CONCATENATE($B41,"_",M$4,"_",$C$85,"_",$C$84),Data_for_IC_trend_tables!$A$1:$G$49194,7,FALSE)*1000,"-")</f>
        <v>-</v>
      </c>
      <c r="N41" s="30" t="str">
        <f>IFERROR(VLOOKUP(CONCATENATE($B41,"_",N$4,"_",$C$85,"_",$C$84),Data_for_IC_trend_tables!$A$1:$G$49194,7,FALSE)*1000,"-")</f>
        <v>-</v>
      </c>
      <c r="O41" s="30">
        <f>IFERROR(VLOOKUP(CONCATENATE($B41,"_",O$4,"_",$C$85,"_",$C$84),Data_for_IC_trend_tables!$A$1:$G$49194,7,FALSE)*1000,"-")</f>
        <v>1.8615096964865501</v>
      </c>
      <c r="P41" s="30">
        <f>IFERROR(VLOOKUP(CONCATENATE($B41,"_",P$4,"_",$C$85,"_",$C$84),Data_for_IC_trend_tables!$A$1:$G$49194,7,FALSE)*1000,"-")</f>
        <v>1.8286415491831498</v>
      </c>
      <c r="Q41" s="30">
        <f>IFERROR(VLOOKUP(CONCATENATE($B41,"_",Q$4,"_",$C$85,"_",$C$84),Data_for_IC_trend_tables!$A$1:$G$49194,7,FALSE)*1000,"-")</f>
        <v>1.8735115988898998</v>
      </c>
      <c r="R41" s="30">
        <f>IFERROR(VLOOKUP(CONCATENATE($B41,"_",R$4,"_",$C$85,"_",$C$84),Data_for_IC_trend_tables!$A$1:$G$49194,7,FALSE)*1000,"-")</f>
        <v>1.8084683699737301</v>
      </c>
      <c r="S41" s="30">
        <f>IFERROR(VLOOKUP(CONCATENATE($B41,"_",S$4,"_",$C$85,"_",$C$84),Data_for_IC_trend_tables!$A$1:$G$49194,7,FALSE)*1000,"-")</f>
        <v>1.8340435581375398</v>
      </c>
      <c r="T41" s="30">
        <f>IFERROR(VLOOKUP(CONCATENATE($B41,"_",T$4,"_",$C$85,"_",$C$84),Data_for_IC_trend_tables!$A$1:$G$49194,7,FALSE)*1000,"-")</f>
        <v>1.93865355812801</v>
      </c>
      <c r="U41" s="30">
        <f>IFERROR(VLOOKUP(CONCATENATE($B41,"_",U$4,"_",$C$85,"_",$C$84),Data_for_IC_trend_tables!$A$1:$G$49194,7,FALSE)*1000,"-")</f>
        <v>1.9710240278220099</v>
      </c>
      <c r="V41" s="30">
        <f>IFERROR(VLOOKUP(CONCATENATE($B41,"_",V$4,"_",$C$85,"_",$C$84),Data_for_IC_trend_tables!$A$1:$G$49194,7,FALSE)*1000,"-")</f>
        <v>2.0269770602330199</v>
      </c>
      <c r="W41" s="30">
        <f>IFERROR(VLOOKUP(CONCATENATE($B41,"_",W$4,"_",$C$85,"_",$C$84),Data_for_IC_trend_tables!$A$1:$G$49194,7,FALSE)*1000,"-")</f>
        <v>2.0531384410799398</v>
      </c>
      <c r="X41" s="30">
        <f>IFERROR(VLOOKUP(CONCATENATE($B41,"_",X$4,"_",$C$85,"_",$C$84),Data_for_IC_trend_tables!$A$1:$G$49194,7,FALSE)*1000,"-")</f>
        <v>2.0969850683657403</v>
      </c>
      <c r="Y41" s="30">
        <f>IFERROR(VLOOKUP(CONCATENATE($B41,"_",Y$4,"_",$C$85,"_",$C$84),Data_for_IC_trend_tables!$A$1:$G$49194,7,FALSE)*1000,"-")</f>
        <v>2.09059242860299</v>
      </c>
      <c r="Z41" s="30">
        <f>IFERROR(VLOOKUP(CONCATENATE($B41,"_",Z$4,"_",$C$85,"_",$C$84),Data_for_IC_trend_tables!$A$1:$G$49194,7,FALSE)*1000,"-")</f>
        <v>2.1178604483842598</v>
      </c>
      <c r="AA41" s="30">
        <f>IFERROR(VLOOKUP(CONCATENATE($B41,"_",AA$4,"_",$C$85,"_",$C$84),Data_for_IC_trend_tables!$A$1:$G$49194,7,FALSE)*1000,"-")</f>
        <v>2.1309624382623702</v>
      </c>
      <c r="AB41" s="30">
        <f>IFERROR(VLOOKUP(CONCATENATE($B41,"_",AB$4,"_",$C$85,"_",$C$84),Data_for_IC_trend_tables!$A$1:$G$49194,7,FALSE)*1000,"-")</f>
        <v>2.0900127037045899</v>
      </c>
      <c r="AC41" s="30">
        <f>IFERROR(VLOOKUP(CONCATENATE($B41,"_",AC$4,"_",$C$85,"_",$C$84),Data_for_IC_trend_tables!$A$1:$G$49194,7,FALSE)*1000,"-")</f>
        <v>2.1502504173883201</v>
      </c>
      <c r="AD41" s="30">
        <f>IFERROR(VLOOKUP(CONCATENATE($B41,"_",AD$4,"_",$C$85,"_",$C$84),Data_for_IC_trend_tables!$A$1:$G$49194,7,FALSE)*1000,"-")</f>
        <v>2.17710445652467</v>
      </c>
      <c r="AE41" s="30">
        <f>IFERROR(VLOOKUP(CONCATENATE($B41,"_",AE$4,"_",$C$85,"_",$C$84),Data_for_IC_trend_tables!$A$1:$G$49194,7,FALSE)*1000,"-")</f>
        <v>2.1615175609300503</v>
      </c>
      <c r="AF41" s="30">
        <f>IFERROR(VLOOKUP(CONCATENATE($B41,"_",AF$4,"_",$C$85,"_",$C$84),Data_for_IC_trend_tables!$A$1:$G$49194,7,FALSE)*1000,"-")</f>
        <v>2.1396618508652798</v>
      </c>
      <c r="AG41" s="30">
        <f>IFERROR(VLOOKUP(CONCATENATE($B41,"_",AG$4,"_",$C$85,"_",$C$84),Data_for_IC_trend_tables!$A$1:$G$49194,7,FALSE)*1000,"-")</f>
        <v>2.1406315723261899</v>
      </c>
      <c r="AH41" s="30">
        <f>IFERROR(VLOOKUP(CONCATENATE($B41,"_",AH$4,"_",$C$85,"_",$C$84),Data_for_IC_trend_tables!$A$1:$G$49194,7,FALSE)*1000,"-")</f>
        <v>2.00182687771545</v>
      </c>
      <c r="AI41" s="30">
        <f>IFERROR(VLOOKUP(CONCATENATE($B41,"_",AI$4,"_",$C$85,"_",$C$84),Data_for_IC_trend_tables!$A$1:$G$49194,7,FALSE)*1000,"-")</f>
        <v>1.9710489295473501</v>
      </c>
      <c r="AJ41" s="30">
        <f>IFERROR(VLOOKUP(CONCATENATE($B41,"_",AJ$4,"_",$C$85,"_",$C$84),Data_for_IC_trend_tables!$A$1:$G$49194,7,FALSE)*1000,"-")</f>
        <v>1.9214492342788101</v>
      </c>
      <c r="AK41" s="30">
        <f>IFERROR(VLOOKUP(CONCATENATE($B41,"_",AK$4,"_",$C$85,"_",$C$84),Data_for_IC_trend_tables!$A$1:$G$49194,7,FALSE)*1000,"-")</f>
        <v>1.91411926104385</v>
      </c>
      <c r="AL41" s="30">
        <f>IFERROR(VLOOKUP(CONCATENATE($B41,"_",AL$4,"_",$C$85,"_",$C$84),Data_for_IC_trend_tables!$A$1:$G$49194,7,FALSE)*1000,"-")</f>
        <v>1.88201883279501</v>
      </c>
      <c r="AM41" s="30">
        <f>IFERROR(VLOOKUP(CONCATENATE($B41,"_",AM$4,"_",$C$85,"_",$C$84),Data_for_IC_trend_tables!$A$1:$G$49194,7,FALSE)*1000,"-")</f>
        <v>1.8967758961213499</v>
      </c>
      <c r="AN41" s="30">
        <f>IFERROR(VLOOKUP(CONCATENATE($B41,"_",AN$4,"_",$C$85,"_",$C$84),Data_for_IC_trend_tables!$A$1:$G$49194,7,FALSE)*1000,"-")</f>
        <v>1.91762812338157</v>
      </c>
      <c r="AO41" s="30">
        <f>IFERROR(VLOOKUP(CONCATENATE($B41,"_",AO$4,"_",$C$85,"_",$C$84),Data_for_IC_trend_tables!$A$1:$G$49194,7,FALSE)*1000,"-")</f>
        <v>1.83856084217739</v>
      </c>
      <c r="AP41" s="30">
        <f>IFERROR(VLOOKUP(CONCATENATE($B41,"_",AP$4,"_",$C$85,"_",$C$84),Data_for_IC_trend_tables!$A$1:$G$49194,7,FALSE)*1000,"-")</f>
        <v>1.8742360176444102</v>
      </c>
      <c r="AQ41" s="30">
        <f>IFERROR(VLOOKUP(CONCATENATE($B41,"_",AQ$4,"_",$C$85,"_",$C$84),Data_for_IC_trend_tables!$A$1:$G$49194,7,FALSE)*1000,"-")</f>
        <v>1.8782583881212098</v>
      </c>
      <c r="AR41" s="30">
        <f>IFERROR(VLOOKUP(CONCATENATE($B41,"_",AR$4,"_",$C$85,"_",$C$84),Data_for_IC_trend_tables!$A$1:$G$49194,7,FALSE)*1000,"-")</f>
        <v>1.8133389217594</v>
      </c>
      <c r="AS41" s="30">
        <f>IFERROR(VLOOKUP(CONCATENATE($B41,"_",AS$4,"_",$C$85,"_",$C$84),Data_for_IC_trend_tables!$A$1:$G$49194,7,FALSE)*1000,"-")</f>
        <v>1.78478445280238</v>
      </c>
      <c r="AT41" s="30">
        <f>IFERROR(VLOOKUP(CONCATENATE($B41,"_",AT$4,"_",$C$85,"_",$C$84),Data_for_IC_trend_tables!$A$1:$G$49194,7,FALSE)*1000,"-")</f>
        <v>1.7997437534819101</v>
      </c>
      <c r="AU41" s="30">
        <f>IFERROR(VLOOKUP(CONCATENATE($B41,"_",AU$4,"_",$C$85,"_",$C$84),Data_for_IC_trend_tables!$A$1:$G$49194,7,FALSE)*1000,"-")</f>
        <v>1.77084281976291</v>
      </c>
      <c r="AV41" s="30"/>
      <c r="AW41" s="30">
        <f>IFERROR(VLOOKUP(CONCATENATE($B41,"_",AW$4,"_",$C$85,"_",$C$84),Data_for_IC_trend_tables!$A$1:$G$49194,7,FALSE)*1000,"-")</f>
        <v>1.77084281976291</v>
      </c>
      <c r="AX41" s="91">
        <f>O41</f>
        <v>1.8615096964865501</v>
      </c>
      <c r="AY41" s="38" t="str">
        <f t="shared" ref="AY41:AY42" si="17">IF(ISBLANK(AX41),"",IF(AW41="-",CONCATENATE("no data for ",$AW$4),IF(AZ41&gt;0,"No","Yes")))</f>
        <v>Yes</v>
      </c>
      <c r="AZ41" s="58">
        <f t="shared" ref="AZ41:AZ42" si="18">IFERROR(IF(AW41=0,"",(AW41-AX41)/AX41),"")</f>
        <v>-4.8706099621595569E-2</v>
      </c>
      <c r="BA41" s="32" t="s">
        <v>76</v>
      </c>
    </row>
    <row r="42" spans="2:53" s="20" customFormat="1" x14ac:dyDescent="0.2">
      <c r="B42" s="53" t="s">
        <v>170</v>
      </c>
      <c r="C42" s="71" t="s">
        <v>31</v>
      </c>
      <c r="D42" s="69">
        <v>1989</v>
      </c>
      <c r="E42" s="30" t="str">
        <f>IFERROR(VLOOKUP(CONCATENATE($B42,"_",E$4,"_",$C$85,"_",$C$84),Data_for_IC_trend_tables!$A$1:$G$49194,7,FALSE)*1000,"-")</f>
        <v>-</v>
      </c>
      <c r="F42" s="30" t="str">
        <f>IFERROR(VLOOKUP(CONCATENATE($B42,"_",F$4,"_",$C$85,"_",$C$84),Data_for_IC_trend_tables!$A$1:$G$49194,7,FALSE)*1000,"-")</f>
        <v>-</v>
      </c>
      <c r="G42" s="30" t="str">
        <f>IFERROR(VLOOKUP(CONCATENATE($B42,"_",G$4,"_",$C$85,"_",$C$84),Data_for_IC_trend_tables!$A$1:$G$49194,7,FALSE)*1000,"-")</f>
        <v>-</v>
      </c>
      <c r="H42" s="30" t="str">
        <f>IFERROR(VLOOKUP(CONCATENATE($B42,"_",H$4,"_",$C$85,"_",$C$84),Data_for_IC_trend_tables!$A$1:$G$49194,7,FALSE)*1000,"-")</f>
        <v>-</v>
      </c>
      <c r="I42" s="30" t="str">
        <f>IFERROR(VLOOKUP(CONCATENATE($B42,"_",I$4,"_",$C$85,"_",$C$84),Data_for_IC_trend_tables!$A$1:$G$49194,7,FALSE)*1000,"-")</f>
        <v>-</v>
      </c>
      <c r="J42" s="30" t="str">
        <f>IFERROR(VLOOKUP(CONCATENATE($B42,"_",J$4,"_",$C$85,"_",$C$84),Data_for_IC_trend_tables!$A$1:$G$49194,7,FALSE)*1000,"-")</f>
        <v>-</v>
      </c>
      <c r="K42" s="30" t="str">
        <f>IFERROR(VLOOKUP(CONCATENATE($B42,"_",K$4,"_",$C$85,"_",$C$84),Data_for_IC_trend_tables!$A$1:$G$49194,7,FALSE)*1000,"-")</f>
        <v>-</v>
      </c>
      <c r="L42" s="30" t="str">
        <f>IFERROR(VLOOKUP(CONCATENATE($B42,"_",L$4,"_",$C$85,"_",$C$84),Data_for_IC_trend_tables!$A$1:$G$49194,7,FALSE)*1000,"-")</f>
        <v>-</v>
      </c>
      <c r="M42" s="30" t="str">
        <f>IFERROR(VLOOKUP(CONCATENATE($B42,"_",M$4,"_",$C$85,"_",$C$84),Data_for_IC_trend_tables!$A$1:$G$49194,7,FALSE)*1000,"-")</f>
        <v>-</v>
      </c>
      <c r="N42" s="30">
        <f>IFERROR(VLOOKUP(CONCATENATE($B42,"_",N$4,"_",$C$85,"_",$C$84),Data_for_IC_trend_tables!$A$1:$G$49194,7,FALSE)*1000,"-")</f>
        <v>19.758955831503499</v>
      </c>
      <c r="O42" s="30">
        <f>IFERROR(VLOOKUP(CONCATENATE($B42,"_",O$4,"_",$C$85,"_",$C$84),Data_for_IC_trend_tables!$A$1:$G$49194,7,FALSE)*1000,"-")</f>
        <v>5.0243780525106008</v>
      </c>
      <c r="P42" s="30">
        <f>IFERROR(VLOOKUP(CONCATENATE($B42,"_",P$4,"_",$C$85,"_",$C$84),Data_for_IC_trend_tables!$A$1:$G$49194,7,FALSE)*1000,"-")</f>
        <v>4.0246917919844494</v>
      </c>
      <c r="Q42" s="30">
        <f>IFERROR(VLOOKUP(CONCATENATE($B42,"_",Q$4,"_",$C$85,"_",$C$84),Data_for_IC_trend_tables!$A$1:$G$49194,7,FALSE)*1000,"-")</f>
        <v>3.4829090626398402</v>
      </c>
      <c r="R42" s="30">
        <f>IFERROR(VLOOKUP(CONCATENATE($B42,"_",R$4,"_",$C$85,"_",$C$84),Data_for_IC_trend_tables!$A$1:$G$49194,7,FALSE)*1000,"-")</f>
        <v>3.6173273804202299</v>
      </c>
      <c r="S42" s="30">
        <f>IFERROR(VLOOKUP(CONCATENATE($B42,"_",S$4,"_",$C$85,"_",$C$84),Data_for_IC_trend_tables!$A$1:$G$49194,7,FALSE)*1000,"-")</f>
        <v>3.69872398350623</v>
      </c>
      <c r="T42" s="30">
        <f>IFERROR(VLOOKUP(CONCATENATE($B42,"_",T$4,"_",$C$85,"_",$C$84),Data_for_IC_trend_tables!$A$1:$G$49194,7,FALSE)*1000,"-")</f>
        <v>3.9092076742133401</v>
      </c>
      <c r="U42" s="30">
        <f>IFERROR(VLOOKUP(CONCATENATE($B42,"_",U$4,"_",$C$85,"_",$C$84),Data_for_IC_trend_tables!$A$1:$G$49194,7,FALSE)*1000,"-")</f>
        <v>4.6177774159167004</v>
      </c>
      <c r="V42" s="30">
        <f>IFERROR(VLOOKUP(CONCATENATE($B42,"_",V$4,"_",$C$85,"_",$C$84),Data_for_IC_trend_tables!$A$1:$G$49194,7,FALSE)*1000,"-")</f>
        <v>4.7916760255409905</v>
      </c>
      <c r="W42" s="30">
        <f>IFERROR(VLOOKUP(CONCATENATE($B42,"_",W$4,"_",$C$85,"_",$C$84),Data_for_IC_trend_tables!$A$1:$G$49194,7,FALSE)*1000,"-")</f>
        <v>4.1127241176904796</v>
      </c>
      <c r="X42" s="30">
        <f>IFERROR(VLOOKUP(CONCATENATE($B42,"_",X$4,"_",$C$85,"_",$C$84),Data_for_IC_trend_tables!$A$1:$G$49194,7,FALSE)*1000,"-")</f>
        <v>3.6529963192770003</v>
      </c>
      <c r="Y42" s="30">
        <f>IFERROR(VLOOKUP(CONCATENATE($B42,"_",Y$4,"_",$C$85,"_",$C$84),Data_for_IC_trend_tables!$A$1:$G$49194,7,FALSE)*1000,"-")</f>
        <v>3.3769065957461</v>
      </c>
      <c r="Z42" s="30">
        <f>IFERROR(VLOOKUP(CONCATENATE($B42,"_",Z$4,"_",$C$85,"_",$C$84),Data_for_IC_trend_tables!$A$1:$G$49194,7,FALSE)*1000,"-")</f>
        <v>3.0274111191543702</v>
      </c>
      <c r="AA42" s="30">
        <f>IFERROR(VLOOKUP(CONCATENATE($B42,"_",AA$4,"_",$C$85,"_",$C$84),Data_for_IC_trend_tables!$A$1:$G$49194,7,FALSE)*1000,"-")</f>
        <v>3.0391295663322202</v>
      </c>
      <c r="AB42" s="30">
        <f>IFERROR(VLOOKUP(CONCATENATE($B42,"_",AB$4,"_",$C$85,"_",$C$84),Data_for_IC_trend_tables!$A$1:$G$49194,7,FALSE)*1000,"-")</f>
        <v>3.4332507505950902</v>
      </c>
      <c r="AC42" s="30">
        <f>IFERROR(VLOOKUP(CONCATENATE($B42,"_",AC$4,"_",$C$85,"_",$C$84),Data_for_IC_trend_tables!$A$1:$G$49194,7,FALSE)*1000,"-")</f>
        <v>3.55070518659711</v>
      </c>
      <c r="AD42" s="30">
        <f>IFERROR(VLOOKUP(CONCATENATE($B42,"_",AD$4,"_",$C$85,"_",$C$84),Data_for_IC_trend_tables!$A$1:$G$49194,7,FALSE)*1000,"-")</f>
        <v>3.7101090718783203</v>
      </c>
      <c r="AE42" s="30">
        <f>IFERROR(VLOOKUP(CONCATENATE($B42,"_",AE$4,"_",$C$85,"_",$C$84),Data_for_IC_trend_tables!$A$1:$G$49194,7,FALSE)*1000,"-")</f>
        <v>3.7343771280114599</v>
      </c>
      <c r="AF42" s="30">
        <f>IFERROR(VLOOKUP(CONCATENATE($B42,"_",AF$4,"_",$C$85,"_",$C$84),Data_for_IC_trend_tables!$A$1:$G$49194,7,FALSE)*1000,"-")</f>
        <v>3.7296978774235297</v>
      </c>
      <c r="AG42" s="30">
        <f>IFERROR(VLOOKUP(CONCATENATE($B42,"_",AG$4,"_",$C$85,"_",$C$84),Data_for_IC_trend_tables!$A$1:$G$49194,7,FALSE)*1000,"-")</f>
        <v>3.9155406635232004</v>
      </c>
      <c r="AH42" s="30">
        <f>IFERROR(VLOOKUP(CONCATENATE($B42,"_",AH$4,"_",$C$85,"_",$C$84),Data_for_IC_trend_tables!$A$1:$G$49194,7,FALSE)*1000,"-")</f>
        <v>3.42486628789311</v>
      </c>
      <c r="AI42" s="30">
        <f>IFERROR(VLOOKUP(CONCATENATE($B42,"_",AI$4,"_",$C$85,"_",$C$84),Data_for_IC_trend_tables!$A$1:$G$49194,7,FALSE)*1000,"-")</f>
        <v>3.60367830421524</v>
      </c>
      <c r="AJ42" s="30">
        <f>IFERROR(VLOOKUP(CONCATENATE($B42,"_",AJ$4,"_",$C$85,"_",$C$84),Data_for_IC_trend_tables!$A$1:$G$49194,7,FALSE)*1000,"-")</f>
        <v>3.54317060804423</v>
      </c>
      <c r="AK42" s="30">
        <f>IFERROR(VLOOKUP(CONCATENATE($B42,"_",AK$4,"_",$C$85,"_",$C$84),Data_for_IC_trend_tables!$A$1:$G$49194,7,FALSE)*1000,"-")</f>
        <v>3.4805317500325801</v>
      </c>
      <c r="AL42" s="30">
        <f>IFERROR(VLOOKUP(CONCATENATE($B42,"_",AL$4,"_",$C$85,"_",$C$84),Data_for_IC_trend_tables!$A$1:$G$49194,7,FALSE)*1000,"-")</f>
        <v>3.1828438958196998</v>
      </c>
      <c r="AM42" s="30">
        <f>IFERROR(VLOOKUP(CONCATENATE($B42,"_",AM$4,"_",$C$85,"_",$C$84),Data_for_IC_trend_tables!$A$1:$G$49194,7,FALSE)*1000,"-")</f>
        <v>3.18346711183802</v>
      </c>
      <c r="AN42" s="30">
        <f>IFERROR(VLOOKUP(CONCATENATE($B42,"_",AN$4,"_",$C$85,"_",$C$84),Data_for_IC_trend_tables!$A$1:$G$49194,7,FALSE)*1000,"-")</f>
        <v>3.1216588614443204</v>
      </c>
      <c r="AO42" s="30">
        <f>IFERROR(VLOOKUP(CONCATENATE($B42,"_",AO$4,"_",$C$85,"_",$C$84),Data_for_IC_trend_tables!$A$1:$G$49194,7,FALSE)*1000,"-")</f>
        <v>3.1664823010649599</v>
      </c>
      <c r="AP42" s="30">
        <f>IFERROR(VLOOKUP(CONCATENATE($B42,"_",AP$4,"_",$C$85,"_",$C$84),Data_for_IC_trend_tables!$A$1:$G$49194,7,FALSE)*1000,"-")</f>
        <v>3.2194238139867299</v>
      </c>
      <c r="AQ42" s="30">
        <f>IFERROR(VLOOKUP(CONCATENATE($B42,"_",AQ$4,"_",$C$85,"_",$C$84),Data_for_IC_trend_tables!$A$1:$G$49194,7,FALSE)*1000,"-")</f>
        <v>3.2203511734482198</v>
      </c>
      <c r="AR42" s="30">
        <f>IFERROR(VLOOKUP(CONCATENATE($B42,"_",AR$4,"_",$C$85,"_",$C$84),Data_for_IC_trend_tables!$A$1:$G$49194,7,FALSE)*1000,"-")</f>
        <v>3.1629043469872697</v>
      </c>
      <c r="AS42" s="30">
        <f>IFERROR(VLOOKUP(CONCATENATE($B42,"_",AS$4,"_",$C$85,"_",$C$84),Data_for_IC_trend_tables!$A$1:$G$49194,7,FALSE)*1000,"-")</f>
        <v>2.8993459181800998</v>
      </c>
      <c r="AT42" s="30">
        <f>IFERROR(VLOOKUP(CONCATENATE($B42,"_",AT$4,"_",$C$85,"_",$C$84),Data_for_IC_trend_tables!$A$1:$G$49194,7,FALSE)*1000,"-")</f>
        <v>3.1346726142372598</v>
      </c>
      <c r="AU42" s="30">
        <f>IFERROR(VLOOKUP(CONCATENATE($B42,"_",AU$4,"_",$C$85,"_",$C$84),Data_for_IC_trend_tables!$A$1:$G$49194,7,FALSE)*1000,"-")</f>
        <v>2.9665952551014296</v>
      </c>
      <c r="AV42" s="30"/>
      <c r="AW42" s="30">
        <f>IFERROR(VLOOKUP(CONCATENATE($B42,"_",AW$4,"_",$C$85,"_",$C$84),Data_for_IC_trend_tables!$A$1:$G$49194,7,FALSE)*1000,"-")</f>
        <v>2.9665952551014296</v>
      </c>
      <c r="AX42" s="91">
        <f>N42</f>
        <v>19.758955831503499</v>
      </c>
      <c r="AY42" s="38" t="str">
        <f t="shared" si="17"/>
        <v>Yes</v>
      </c>
      <c r="AZ42" s="58">
        <f t="shared" si="18"/>
        <v>-0.84986072743927499</v>
      </c>
      <c r="BA42" s="33" t="s">
        <v>76</v>
      </c>
    </row>
    <row r="43" spans="2:53" s="3" customFormat="1" x14ac:dyDescent="0.2">
      <c r="B43" s="53" t="s">
        <v>171</v>
      </c>
      <c r="C43" s="61" t="s">
        <v>58</v>
      </c>
      <c r="D43" s="56"/>
      <c r="E43" s="30" t="str">
        <f>IFERROR(VLOOKUP(CONCATENATE($B43,"_",E$4,"_",$C$85,"_",$C$84),Data_for_IC_trend_tables!$A$1:$G$49194,7,FALSE)*1000,"-")</f>
        <v>-</v>
      </c>
      <c r="F43" s="30" t="str">
        <f>IFERROR(VLOOKUP(CONCATENATE($B43,"_",F$4,"_",$C$85,"_",$C$84),Data_for_IC_trend_tables!$A$1:$G$49194,7,FALSE)*1000,"-")</f>
        <v>-</v>
      </c>
      <c r="G43" s="30" t="str">
        <f>IFERROR(VLOOKUP(CONCATENATE($B43,"_",G$4,"_",$C$85,"_",$C$84),Data_for_IC_trend_tables!$A$1:$G$49194,7,FALSE)*1000,"-")</f>
        <v>-</v>
      </c>
      <c r="H43" s="30" t="str">
        <f>IFERROR(VLOOKUP(CONCATENATE($B43,"_",H$4,"_",$C$85,"_",$C$84),Data_for_IC_trend_tables!$A$1:$G$49194,7,FALSE)*1000,"-")</f>
        <v>-</v>
      </c>
      <c r="I43" s="30" t="str">
        <f>IFERROR(VLOOKUP(CONCATENATE($B43,"_",I$4,"_",$C$85,"_",$C$84),Data_for_IC_trend_tables!$A$1:$G$49194,7,FALSE)*1000,"-")</f>
        <v>-</v>
      </c>
      <c r="J43" s="30" t="str">
        <f>IFERROR(VLOOKUP(CONCATENATE($B43,"_",J$4,"_",$C$85,"_",$C$84),Data_for_IC_trend_tables!$A$1:$G$49194,7,FALSE)*1000,"-")</f>
        <v>-</v>
      </c>
      <c r="K43" s="30" t="str">
        <f>IFERROR(VLOOKUP(CONCATENATE($B43,"_",K$4,"_",$C$85,"_",$C$84),Data_for_IC_trend_tables!$A$1:$G$49194,7,FALSE)*1000,"-")</f>
        <v>-</v>
      </c>
      <c r="L43" s="30" t="str">
        <f>IFERROR(VLOOKUP(CONCATENATE($B43,"_",L$4,"_",$C$85,"_",$C$84),Data_for_IC_trend_tables!$A$1:$G$49194,7,FALSE)*1000,"-")</f>
        <v>-</v>
      </c>
      <c r="M43" s="30" t="str">
        <f>IFERROR(VLOOKUP(CONCATENATE($B43,"_",M$4,"_",$C$85,"_",$C$84),Data_for_IC_trend_tables!$A$1:$G$49194,7,FALSE)*1000,"-")</f>
        <v>-</v>
      </c>
      <c r="N43" s="30" t="str">
        <f>IFERROR(VLOOKUP(CONCATENATE($B43,"_",N$4,"_",$C$85,"_",$C$84),Data_for_IC_trend_tables!$A$1:$G$49194,7,FALSE)*1000,"-")</f>
        <v>-</v>
      </c>
      <c r="O43" s="30">
        <f>IFERROR(VLOOKUP(CONCATENATE($B43,"_",O$4,"_",$C$85,"_",$C$84),Data_for_IC_trend_tables!$A$1:$G$49194,7,FALSE)*1000,"-")</f>
        <v>79.399999999999991</v>
      </c>
      <c r="P43" s="30">
        <f>IFERROR(VLOOKUP(CONCATENATE($B43,"_",P$4,"_",$C$85,"_",$C$84),Data_for_IC_trend_tables!$A$1:$G$49194,7,FALSE)*1000,"-")</f>
        <v>68.2</v>
      </c>
      <c r="Q43" s="30">
        <f>IFERROR(VLOOKUP(CONCATENATE($B43,"_",Q$4,"_",$C$85,"_",$C$84),Data_for_IC_trend_tables!$A$1:$G$49194,7,FALSE)*1000,"-")</f>
        <v>68.8</v>
      </c>
      <c r="R43" s="30">
        <f>IFERROR(VLOOKUP(CONCATENATE($B43,"_",R$4,"_",$C$85,"_",$C$84),Data_for_IC_trend_tables!$A$1:$G$49194,7,FALSE)*1000,"-")</f>
        <v>59</v>
      </c>
      <c r="S43" s="30">
        <f>IFERROR(VLOOKUP(CONCATENATE($B43,"_",S$4,"_",$C$85,"_",$C$84),Data_for_IC_trend_tables!$A$1:$G$49194,7,FALSE)*1000,"-")</f>
        <v>56.599999999999994</v>
      </c>
      <c r="T43" s="30">
        <f>IFERROR(VLOOKUP(CONCATENATE($B43,"_",T$4,"_",$C$85,"_",$C$84),Data_for_IC_trend_tables!$A$1:$G$49194,7,FALSE)*1000,"-")</f>
        <v>57.4</v>
      </c>
      <c r="U43" s="30">
        <f>IFERROR(VLOOKUP(CONCATENATE($B43,"_",U$4,"_",$C$85,"_",$C$84),Data_for_IC_trend_tables!$A$1:$G$49194,7,FALSE)*1000,"-")</f>
        <v>51</v>
      </c>
      <c r="V43" s="30">
        <f>IFERROR(VLOOKUP(CONCATENATE($B43,"_",V$4,"_",$C$85,"_",$C$84),Data_for_IC_trend_tables!$A$1:$G$49194,7,FALSE)*1000,"-")</f>
        <v>50.4</v>
      </c>
      <c r="W43" s="30">
        <f>IFERROR(VLOOKUP(CONCATENATE($B43,"_",W$4,"_",$C$85,"_",$C$84),Data_for_IC_trend_tables!$A$1:$G$49194,7,FALSE)*1000,"-")</f>
        <v>49</v>
      </c>
      <c r="X43" s="30">
        <f>IFERROR(VLOOKUP(CONCATENATE($B43,"_",X$4,"_",$C$85,"_",$C$84),Data_for_IC_trend_tables!$A$1:$G$49194,7,FALSE)*1000,"-")</f>
        <v>50.9</v>
      </c>
      <c r="Y43" s="30">
        <f>IFERROR(VLOOKUP(CONCATENATE($B43,"_",Y$4,"_",$C$85,"_",$C$84),Data_for_IC_trend_tables!$A$1:$G$49194,7,FALSE)*1000,"-")</f>
        <v>50.5</v>
      </c>
      <c r="Z43" s="30" t="str">
        <f>IFERROR(VLOOKUP(CONCATENATE($B43,"_",Z$4,"_",$C$85,"_",$C$84),Data_for_IC_trend_tables!$A$1:$G$49194,7,FALSE)*1000,"-")</f>
        <v>-</v>
      </c>
      <c r="AA43" s="30">
        <f>IFERROR(VLOOKUP(CONCATENATE($B43,"_",AA$4,"_",$C$85,"_",$C$84),Data_for_IC_trend_tables!$A$1:$G$49194,7,FALSE)*1000,"-")</f>
        <v>51.5</v>
      </c>
      <c r="AB43" s="30">
        <f>IFERROR(VLOOKUP(CONCATENATE($B43,"_",AB$4,"_",$C$85,"_",$C$84),Data_for_IC_trend_tables!$A$1:$G$49194,7,FALSE)*1000,"-")</f>
        <v>57.3</v>
      </c>
      <c r="AC43" s="30">
        <f>IFERROR(VLOOKUP(CONCATENATE($B43,"_",AC$4,"_",$C$85,"_",$C$84),Data_for_IC_trend_tables!$A$1:$G$49194,7,FALSE)*1000,"-")</f>
        <v>55.4</v>
      </c>
      <c r="AD43" s="30">
        <f>IFERROR(VLOOKUP(CONCATENATE($B43,"_",AD$4,"_",$C$85,"_",$C$84),Data_for_IC_trend_tables!$A$1:$G$49194,7,FALSE)*1000,"-")</f>
        <v>59.4</v>
      </c>
      <c r="AE43" s="30">
        <f>IFERROR(VLOOKUP(CONCATENATE($B43,"_",AE$4,"_",$C$85,"_",$C$84),Data_for_IC_trend_tables!$A$1:$G$49194,7,FALSE)*1000,"-")</f>
        <v>59.4</v>
      </c>
      <c r="AF43" s="30" t="str">
        <f>IFERROR(VLOOKUP(CONCATENATE($B43,"_",AF$4,"_",$C$85,"_",$C$84),Data_for_IC_trend_tables!$A$1:$G$49194,7,FALSE)*1000,"-")</f>
        <v>-</v>
      </c>
      <c r="AG43" s="30" t="str">
        <f>IFERROR(VLOOKUP(CONCATENATE($B43,"_",AG$4,"_",$C$85,"_",$C$84),Data_for_IC_trend_tables!$A$1:$G$49194,7,FALSE)*1000,"-")</f>
        <v>-</v>
      </c>
      <c r="AH43" s="30">
        <f>IFERROR(VLOOKUP(CONCATENATE($B43,"_",AH$4,"_",$C$85,"_",$C$84),Data_for_IC_trend_tables!$A$1:$G$49194,7,FALSE)*1000,"-")</f>
        <v>22.599999999999998</v>
      </c>
      <c r="AI43" s="30" t="str">
        <f>IFERROR(VLOOKUP(CONCATENATE($B43,"_",AI$4,"_",$C$85,"_",$C$84),Data_for_IC_trend_tables!$A$1:$G$49194,7,FALSE)*1000,"-")</f>
        <v>-</v>
      </c>
      <c r="AJ43" s="30" t="str">
        <f>IFERROR(VLOOKUP(CONCATENATE($B43,"_",AJ$4,"_",$C$85,"_",$C$84),Data_for_IC_trend_tables!$A$1:$G$49194,7,FALSE)*1000,"-")</f>
        <v>-</v>
      </c>
      <c r="AK43" s="30" t="str">
        <f>IFERROR(VLOOKUP(CONCATENATE($B43,"_",AK$4,"_",$C$85,"_",$C$84),Data_for_IC_trend_tables!$A$1:$G$49194,7,FALSE)*1000,"-")</f>
        <v>-</v>
      </c>
      <c r="AL43" s="30" t="str">
        <f>IFERROR(VLOOKUP(CONCATENATE($B43,"_",AL$4,"_",$C$85,"_",$C$84),Data_for_IC_trend_tables!$A$1:$G$49194,7,FALSE)*1000,"-")</f>
        <v>-</v>
      </c>
      <c r="AM43" s="30" t="str">
        <f>IFERROR(VLOOKUP(CONCATENATE($B43,"_",AM$4,"_",$C$85,"_",$C$84),Data_for_IC_trend_tables!$A$1:$G$49194,7,FALSE)*1000,"-")</f>
        <v>-</v>
      </c>
      <c r="AN43" s="30" t="str">
        <f>IFERROR(VLOOKUP(CONCATENATE($B43,"_",AN$4,"_",$C$85,"_",$C$84),Data_for_IC_trend_tables!$A$1:$G$49194,7,FALSE)*1000,"-")</f>
        <v>-</v>
      </c>
      <c r="AO43" s="30" t="str">
        <f>IFERROR(VLOOKUP(CONCATENATE($B43,"_",AO$4,"_",$C$85,"_",$C$84),Data_for_IC_trend_tables!$A$1:$G$49194,7,FALSE)*1000,"-")</f>
        <v>-</v>
      </c>
      <c r="AP43" s="30" t="str">
        <f>IFERROR(VLOOKUP(CONCATENATE($B43,"_",AP$4,"_",$C$85,"_",$C$84),Data_for_IC_trend_tables!$A$1:$G$49194,7,FALSE)*1000,"-")</f>
        <v>-</v>
      </c>
      <c r="AQ43" s="30" t="str">
        <f>IFERROR(VLOOKUP(CONCATENATE($B43,"_",AQ$4,"_",$C$85,"_",$C$84),Data_for_IC_trend_tables!$A$1:$G$49194,7,FALSE)*1000,"-")</f>
        <v>-</v>
      </c>
      <c r="AR43" s="30" t="str">
        <f>IFERROR(VLOOKUP(CONCATENATE($B43,"_",AR$4,"_",$C$85,"_",$C$84),Data_for_IC_trend_tables!$A$1:$G$49194,7,FALSE)*1000,"-")</f>
        <v>-</v>
      </c>
      <c r="AS43" s="30" t="str">
        <f>IFERROR(VLOOKUP(CONCATENATE($B43,"_",AS$4,"_",$C$85,"_",$C$84),Data_for_IC_trend_tables!$A$1:$G$49194,7,FALSE)*1000,"-")</f>
        <v>-</v>
      </c>
      <c r="AT43" s="30" t="str">
        <f>IFERROR(VLOOKUP(CONCATENATE($B43,"_",AT$4,"_",$C$85,"_",$C$84),Data_for_IC_trend_tables!$A$1:$G$49194,7,FALSE)*1000,"-")</f>
        <v>-</v>
      </c>
      <c r="AU43" s="30" t="str">
        <f>IFERROR(VLOOKUP(CONCATENATE($B43,"_",AU$4,"_",$C$85,"_",$C$84),Data_for_IC_trend_tables!$A$1:$G$49194,7,FALSE)*1000,"-")</f>
        <v>-</v>
      </c>
      <c r="AV43" s="30"/>
      <c r="AW43" s="30" t="str">
        <f>IFERROR(VLOOKUP(CONCATENATE($B43,"_",AW$4,"_",$C$85,"_",$C$84),Data_for_IC_trend_tables!$A$1:$G$49194,7,FALSE)*1000,"-")</f>
        <v>-</v>
      </c>
      <c r="AX43" s="91"/>
      <c r="AY43" s="38" t="str">
        <f t="shared" si="0"/>
        <v/>
      </c>
      <c r="AZ43" s="58" t="str">
        <f t="shared" si="1"/>
        <v/>
      </c>
      <c r="BA43" s="86"/>
    </row>
    <row r="44" spans="2:53" s="3" customFormat="1" x14ac:dyDescent="0.2">
      <c r="B44" s="53" t="s">
        <v>172</v>
      </c>
      <c r="C44" s="71" t="s">
        <v>32</v>
      </c>
      <c r="D44" s="56">
        <v>1990</v>
      </c>
      <c r="E44" s="30" t="str">
        <f>IFERROR(VLOOKUP(CONCATENATE($B44,"_",E$4,"_",$C$85,"_",$C$84),Data_for_IC_trend_tables!$A$1:$G$49194,7,FALSE)*1000,"-")</f>
        <v>-</v>
      </c>
      <c r="F44" s="30" t="str">
        <f>IFERROR(VLOOKUP(CONCATENATE($B44,"_",F$4,"_",$C$85,"_",$C$84),Data_for_IC_trend_tables!$A$1:$G$49194,7,FALSE)*1000,"-")</f>
        <v>-</v>
      </c>
      <c r="G44" s="30" t="str">
        <f>IFERROR(VLOOKUP(CONCATENATE($B44,"_",G$4,"_",$C$85,"_",$C$84),Data_for_IC_trend_tables!$A$1:$G$49194,7,FALSE)*1000,"-")</f>
        <v>-</v>
      </c>
      <c r="H44" s="30" t="str">
        <f>IFERROR(VLOOKUP(CONCATENATE($B44,"_",H$4,"_",$C$85,"_",$C$84),Data_for_IC_trend_tables!$A$1:$G$49194,7,FALSE)*1000,"-")</f>
        <v>-</v>
      </c>
      <c r="I44" s="30" t="str">
        <f>IFERROR(VLOOKUP(CONCATENATE($B44,"_",I$4,"_",$C$85,"_",$C$84),Data_for_IC_trend_tables!$A$1:$G$49194,7,FALSE)*1000,"-")</f>
        <v>-</v>
      </c>
      <c r="J44" s="30" t="str">
        <f>IFERROR(VLOOKUP(CONCATENATE($B44,"_",J$4,"_",$C$85,"_",$C$84),Data_for_IC_trend_tables!$A$1:$G$49194,7,FALSE)*1000,"-")</f>
        <v>-</v>
      </c>
      <c r="K44" s="30" t="str">
        <f>IFERROR(VLOOKUP(CONCATENATE($B44,"_",K$4,"_",$C$85,"_",$C$84),Data_for_IC_trend_tables!$A$1:$G$49194,7,FALSE)*1000,"-")</f>
        <v>-</v>
      </c>
      <c r="L44" s="30" t="str">
        <f>IFERROR(VLOOKUP(CONCATENATE($B44,"_",L$4,"_",$C$85,"_",$C$84),Data_for_IC_trend_tables!$A$1:$G$49194,7,FALSE)*1000,"-")</f>
        <v>-</v>
      </c>
      <c r="M44" s="30" t="str">
        <f>IFERROR(VLOOKUP(CONCATENATE($B44,"_",M$4,"_",$C$85,"_",$C$84),Data_for_IC_trend_tables!$A$1:$G$49194,7,FALSE)*1000,"-")</f>
        <v>-</v>
      </c>
      <c r="N44" s="30" t="str">
        <f>IFERROR(VLOOKUP(CONCATENATE($B44,"_",N$4,"_",$C$85,"_",$C$84),Data_for_IC_trend_tables!$A$1:$G$49194,7,FALSE)*1000,"-")</f>
        <v>-</v>
      </c>
      <c r="O44" s="30">
        <f>IFERROR(VLOOKUP(CONCATENATE($B44,"_",O$4,"_",$C$85,"_",$C$84),Data_for_IC_trend_tables!$A$1:$G$49194,7,FALSE)*1000,"-")</f>
        <v>3.9903698640592395</v>
      </c>
      <c r="P44" s="30">
        <f>IFERROR(VLOOKUP(CONCATENATE($B44,"_",P$4,"_",$C$85,"_",$C$84),Data_for_IC_trend_tables!$A$1:$G$49194,7,FALSE)*1000,"-")</f>
        <v>3.50766099704046</v>
      </c>
      <c r="Q44" s="30">
        <f>IFERROR(VLOOKUP(CONCATENATE($B44,"_",Q$4,"_",$C$85,"_",$C$84),Data_for_IC_trend_tables!$A$1:$G$49194,7,FALSE)*1000,"-")</f>
        <v>3.37744631969223</v>
      </c>
      <c r="R44" s="30">
        <f>IFERROR(VLOOKUP(CONCATENATE($B44,"_",R$4,"_",$C$85,"_",$C$84),Data_for_IC_trend_tables!$A$1:$G$49194,7,FALSE)*1000,"-")</f>
        <v>2.0041840425850102</v>
      </c>
      <c r="S44" s="30">
        <f>IFERROR(VLOOKUP(CONCATENATE($B44,"_",S$4,"_",$C$85,"_",$C$84),Data_for_IC_trend_tables!$A$1:$G$49194,7,FALSE)*1000,"-")</f>
        <v>2.23496683465165</v>
      </c>
      <c r="T44" s="30">
        <f>IFERROR(VLOOKUP(CONCATENATE($B44,"_",T$4,"_",$C$85,"_",$C$84),Data_for_IC_trend_tables!$A$1:$G$49194,7,FALSE)*1000,"-")</f>
        <v>2.4187848464952602</v>
      </c>
      <c r="U44" s="30">
        <f>IFERROR(VLOOKUP(CONCATENATE($B44,"_",U$4,"_",$C$85,"_",$C$84),Data_for_IC_trend_tables!$A$1:$G$49194,7,FALSE)*1000,"-")</f>
        <v>2.8693206341291302</v>
      </c>
      <c r="V44" s="30">
        <f>IFERROR(VLOOKUP(CONCATENATE($B44,"_",V$4,"_",$C$85,"_",$C$84),Data_for_IC_trend_tables!$A$1:$G$49194,7,FALSE)*1000,"-")</f>
        <v>3.0787298709841497</v>
      </c>
      <c r="W44" s="30">
        <f>IFERROR(VLOOKUP(CONCATENATE($B44,"_",W$4,"_",$C$85,"_",$C$84),Data_for_IC_trend_tables!$A$1:$G$49194,7,FALSE)*1000,"-")</f>
        <v>2.8145943203616</v>
      </c>
      <c r="X44" s="30">
        <f>IFERROR(VLOOKUP(CONCATENATE($B44,"_",X$4,"_",$C$85,"_",$C$84),Data_for_IC_trend_tables!$A$1:$G$49194,7,FALSE)*1000,"-")</f>
        <v>1.8895112557735398</v>
      </c>
      <c r="Y44" s="30">
        <f>IFERROR(VLOOKUP(CONCATENATE($B44,"_",Y$4,"_",$C$85,"_",$C$84),Data_for_IC_trend_tables!$A$1:$G$49194,7,FALSE)*1000,"-")</f>
        <v>1.9577691000289099</v>
      </c>
      <c r="Z44" s="30">
        <f>IFERROR(VLOOKUP(CONCATENATE($B44,"_",Z$4,"_",$C$85,"_",$C$84),Data_for_IC_trend_tables!$A$1:$G$49194,7,FALSE)*1000,"-")</f>
        <v>1.77427361867851</v>
      </c>
      <c r="AA44" s="30">
        <f>IFERROR(VLOOKUP(CONCATENATE($B44,"_",AA$4,"_",$C$85,"_",$C$84),Data_for_IC_trend_tables!$A$1:$G$49194,7,FALSE)*1000,"-")</f>
        <v>1.86324221391614</v>
      </c>
      <c r="AB44" s="30">
        <f>IFERROR(VLOOKUP(CONCATENATE($B44,"_",AB$4,"_",$C$85,"_",$C$84),Data_for_IC_trend_tables!$A$1:$G$49194,7,FALSE)*1000,"-")</f>
        <v>1.5889346614520699</v>
      </c>
      <c r="AC44" s="30">
        <f>IFERROR(VLOOKUP(CONCATENATE($B44,"_",AC$4,"_",$C$85,"_",$C$84),Data_for_IC_trend_tables!$A$1:$G$49194,7,FALSE)*1000,"-")</f>
        <v>1.6710624681161999</v>
      </c>
      <c r="AD44" s="30">
        <f>IFERROR(VLOOKUP(CONCATENATE($B44,"_",AD$4,"_",$C$85,"_",$C$84),Data_for_IC_trend_tables!$A$1:$G$49194,7,FALSE)*1000,"-")</f>
        <v>1.8779782958567701</v>
      </c>
      <c r="AE44" s="30">
        <f>IFERROR(VLOOKUP(CONCATENATE($B44,"_",AE$4,"_",$C$85,"_",$C$84),Data_for_IC_trend_tables!$A$1:$G$49194,7,FALSE)*1000,"-")</f>
        <v>2.1501275812041802</v>
      </c>
      <c r="AF44" s="30">
        <f>IFERROR(VLOOKUP(CONCATENATE($B44,"_",AF$4,"_",$C$85,"_",$C$84),Data_for_IC_trend_tables!$A$1:$G$49194,7,FALSE)*1000,"-")</f>
        <v>1.98504160691294</v>
      </c>
      <c r="AG44" s="30">
        <f>IFERROR(VLOOKUP(CONCATENATE($B44,"_",AG$4,"_",$C$85,"_",$C$84),Data_for_IC_trend_tables!$A$1:$G$49194,7,FALSE)*1000,"-")</f>
        <v>1.9703664660858</v>
      </c>
      <c r="AH44" s="30">
        <f>IFERROR(VLOOKUP(CONCATENATE($B44,"_",AH$4,"_",$C$85,"_",$C$84),Data_for_IC_trend_tables!$A$1:$G$49194,7,FALSE)*1000,"-")</f>
        <v>1.9093318038423499</v>
      </c>
      <c r="AI44" s="30">
        <f>IFERROR(VLOOKUP(CONCATENATE($B44,"_",AI$4,"_",$C$85,"_",$C$84),Data_for_IC_trend_tables!$A$1:$G$49194,7,FALSE)*1000,"-")</f>
        <v>1.8432101697310401</v>
      </c>
      <c r="AJ44" s="30">
        <f>IFERROR(VLOOKUP(CONCATENATE($B44,"_",AJ$4,"_",$C$85,"_",$C$84),Data_for_IC_trend_tables!$A$1:$G$49194,7,FALSE)*1000,"-")</f>
        <v>1.9761435296600902</v>
      </c>
      <c r="AK44" s="30">
        <f>IFERROR(VLOOKUP(CONCATENATE($B44,"_",AK$4,"_",$C$85,"_",$C$84),Data_for_IC_trend_tables!$A$1:$G$49194,7,FALSE)*1000,"-")</f>
        <v>1.87543003517694</v>
      </c>
      <c r="AL44" s="30">
        <f>IFERROR(VLOOKUP(CONCATENATE($B44,"_",AL$4,"_",$C$85,"_",$C$84),Data_for_IC_trend_tables!$A$1:$G$49194,7,FALSE)*1000,"-")</f>
        <v>1.8502644606529299</v>
      </c>
      <c r="AM44" s="30">
        <f>IFERROR(VLOOKUP(CONCATENATE($B44,"_",AM$4,"_",$C$85,"_",$C$84),Data_for_IC_trend_tables!$A$1:$G$49194,7,FALSE)*1000,"-")</f>
        <v>1.6961759034796502</v>
      </c>
      <c r="AN44" s="30">
        <f>IFERROR(VLOOKUP(CONCATENATE($B44,"_",AN$4,"_",$C$85,"_",$C$84),Data_for_IC_trend_tables!$A$1:$G$49194,7,FALSE)*1000,"-")</f>
        <v>2.09833584257836</v>
      </c>
      <c r="AO44" s="30">
        <f>IFERROR(VLOOKUP(CONCATENATE($B44,"_",AO$4,"_",$C$85,"_",$C$84),Data_for_IC_trend_tables!$A$1:$G$49194,7,FALSE)*1000,"-")</f>
        <v>2.4402188101117299</v>
      </c>
      <c r="AP44" s="30">
        <f>IFERROR(VLOOKUP(CONCATENATE($B44,"_",AP$4,"_",$C$85,"_",$C$84),Data_for_IC_trend_tables!$A$1:$G$49194,7,FALSE)*1000,"-")</f>
        <v>2.6373517854282702</v>
      </c>
      <c r="AQ44" s="30">
        <f>IFERROR(VLOOKUP(CONCATENATE($B44,"_",AQ$4,"_",$C$85,"_",$C$84),Data_for_IC_trend_tables!$A$1:$G$49194,7,FALSE)*1000,"-")</f>
        <v>2.6204049271707999</v>
      </c>
      <c r="AR44" s="30">
        <f>IFERROR(VLOOKUP(CONCATENATE($B44,"_",AR$4,"_",$C$85,"_",$C$84),Data_for_IC_trend_tables!$A$1:$G$49194,7,FALSE)*1000,"-")</f>
        <v>2.8096056617970602</v>
      </c>
      <c r="AS44" s="30">
        <f>IFERROR(VLOOKUP(CONCATENATE($B44,"_",AS$4,"_",$C$85,"_",$C$84),Data_for_IC_trend_tables!$A$1:$G$49194,7,FALSE)*1000,"-")</f>
        <v>2.7654084665121599</v>
      </c>
      <c r="AT44" s="30">
        <f>IFERROR(VLOOKUP(CONCATENATE($B44,"_",AT$4,"_",$C$85,"_",$C$84),Data_for_IC_trend_tables!$A$1:$G$49194,7,FALSE)*1000,"-")</f>
        <v>2.5686689296068597</v>
      </c>
      <c r="AU44" s="30">
        <f>IFERROR(VLOOKUP(CONCATENATE($B44,"_",AU$4,"_",$C$85,"_",$C$84),Data_for_IC_trend_tables!$A$1:$G$49194,7,FALSE)*1000,"-")</f>
        <v>2.1778026682836198</v>
      </c>
      <c r="AV44" s="30"/>
      <c r="AW44" s="30">
        <f>IFERROR(VLOOKUP(CONCATENATE($B44,"_",AW$4,"_",$C$85,"_",$C$84),Data_for_IC_trend_tables!$A$1:$G$49194,7,FALSE)*1000,"-")</f>
        <v>2.1778026682836198</v>
      </c>
      <c r="AX44" s="91">
        <f t="shared" ref="AX44:AX50" si="19">O44</f>
        <v>3.9903698640592395</v>
      </c>
      <c r="AY44" s="38" t="str">
        <f t="shared" ref="AY44:AY50" si="20">IF(ISBLANK(AX44),"",IF(AW44="-",CONCATENATE("no data for ",$AW$4),IF(AZ44&gt;0,"No","Yes")))</f>
        <v>Yes</v>
      </c>
      <c r="AZ44" s="58">
        <f t="shared" ref="AZ44:AZ50" si="21">IFERROR(IF(AW44=0,"",(AW44-AX44)/AX44),"")</f>
        <v>-0.454235386073152</v>
      </c>
      <c r="BA44" s="32" t="s">
        <v>76</v>
      </c>
    </row>
    <row r="45" spans="2:53" s="3" customFormat="1" x14ac:dyDescent="0.2">
      <c r="B45" s="53" t="s">
        <v>173</v>
      </c>
      <c r="C45" s="71" t="s">
        <v>33</v>
      </c>
      <c r="D45" s="56">
        <v>1990</v>
      </c>
      <c r="E45" s="30" t="str">
        <f>IFERROR(VLOOKUP(CONCATENATE($B45,"_",E$4,"_",$C$85,"_",$C$84),Data_for_IC_trend_tables!$A$1:$G$49194,7,FALSE)*1000,"-")</f>
        <v>-</v>
      </c>
      <c r="F45" s="30" t="str">
        <f>IFERROR(VLOOKUP(CONCATENATE($B45,"_",F$4,"_",$C$85,"_",$C$84),Data_for_IC_trend_tables!$A$1:$G$49194,7,FALSE)*1000,"-")</f>
        <v>-</v>
      </c>
      <c r="G45" s="30" t="str">
        <f>IFERROR(VLOOKUP(CONCATENATE($B45,"_",G$4,"_",$C$85,"_",$C$84),Data_for_IC_trend_tables!$A$1:$G$49194,7,FALSE)*1000,"-")</f>
        <v>-</v>
      </c>
      <c r="H45" s="30" t="str">
        <f>IFERROR(VLOOKUP(CONCATENATE($B45,"_",H$4,"_",$C$85,"_",$C$84),Data_for_IC_trend_tables!$A$1:$G$49194,7,FALSE)*1000,"-")</f>
        <v>-</v>
      </c>
      <c r="I45" s="30" t="str">
        <f>IFERROR(VLOOKUP(CONCATENATE($B45,"_",I$4,"_",$C$85,"_",$C$84),Data_for_IC_trend_tables!$A$1:$G$49194,7,FALSE)*1000,"-")</f>
        <v>-</v>
      </c>
      <c r="J45" s="30" t="str">
        <f>IFERROR(VLOOKUP(CONCATENATE($B45,"_",J$4,"_",$C$85,"_",$C$84),Data_for_IC_trend_tables!$A$1:$G$49194,7,FALSE)*1000,"-")</f>
        <v>-</v>
      </c>
      <c r="K45" s="30" t="str">
        <f>IFERROR(VLOOKUP(CONCATENATE($B45,"_",K$4,"_",$C$85,"_",$C$84),Data_for_IC_trend_tables!$A$1:$G$49194,7,FALSE)*1000,"-")</f>
        <v>-</v>
      </c>
      <c r="L45" s="30" t="str">
        <f>IFERROR(VLOOKUP(CONCATENATE($B45,"_",L$4,"_",$C$85,"_",$C$84),Data_for_IC_trend_tables!$A$1:$G$49194,7,FALSE)*1000,"-")</f>
        <v>-</v>
      </c>
      <c r="M45" s="30" t="str">
        <f>IFERROR(VLOOKUP(CONCATENATE($B45,"_",M$4,"_",$C$85,"_",$C$84),Data_for_IC_trend_tables!$A$1:$G$49194,7,FALSE)*1000,"-")</f>
        <v>-</v>
      </c>
      <c r="N45" s="30" t="str">
        <f>IFERROR(VLOOKUP(CONCATENATE($B45,"_",N$4,"_",$C$85,"_",$C$84),Data_for_IC_trend_tables!$A$1:$G$49194,7,FALSE)*1000,"-")</f>
        <v>-</v>
      </c>
      <c r="O45" s="30">
        <f>IFERROR(VLOOKUP(CONCATENATE($B45,"_",O$4,"_",$C$85,"_",$C$84),Data_for_IC_trend_tables!$A$1:$G$49194,7,FALSE)*1000,"-")</f>
        <v>1.4687139330655399</v>
      </c>
      <c r="P45" s="30">
        <f>IFERROR(VLOOKUP(CONCATENATE($B45,"_",P$4,"_",$C$85,"_",$C$84),Data_for_IC_trend_tables!$A$1:$G$49194,7,FALSE)*1000,"-")</f>
        <v>1.54141621099306</v>
      </c>
      <c r="Q45" s="30">
        <f>IFERROR(VLOOKUP(CONCATENATE($B45,"_",Q$4,"_",$C$85,"_",$C$84),Data_for_IC_trend_tables!$A$1:$G$49194,7,FALSE)*1000,"-")</f>
        <v>1.58638337591519</v>
      </c>
      <c r="R45" s="30">
        <f>IFERROR(VLOOKUP(CONCATENATE($B45,"_",R$4,"_",$C$85,"_",$C$84),Data_for_IC_trend_tables!$A$1:$G$49194,7,FALSE)*1000,"-")</f>
        <v>1.5002035235655999</v>
      </c>
      <c r="S45" s="30">
        <f>IFERROR(VLOOKUP(CONCATENATE($B45,"_",S$4,"_",$C$85,"_",$C$84),Data_for_IC_trend_tables!$A$1:$G$49194,7,FALSE)*1000,"-")</f>
        <v>1.27019241819774</v>
      </c>
      <c r="T45" s="30">
        <f>IFERROR(VLOOKUP(CONCATENATE($B45,"_",T$4,"_",$C$85,"_",$C$84),Data_for_IC_trend_tables!$A$1:$G$49194,7,FALSE)*1000,"-")</f>
        <v>1.14653838444991</v>
      </c>
      <c r="U45" s="30">
        <f>IFERROR(VLOOKUP(CONCATENATE($B45,"_",U$4,"_",$C$85,"_",$C$84),Data_for_IC_trend_tables!$A$1:$G$49194,7,FALSE)*1000,"-")</f>
        <v>1.2830756381763901</v>
      </c>
      <c r="V45" s="30">
        <f>IFERROR(VLOOKUP(CONCATENATE($B45,"_",V$4,"_",$C$85,"_",$C$84),Data_for_IC_trend_tables!$A$1:$G$49194,7,FALSE)*1000,"-")</f>
        <v>1.2817046161041201</v>
      </c>
      <c r="W45" s="30">
        <f>IFERROR(VLOOKUP(CONCATENATE($B45,"_",W$4,"_",$C$85,"_",$C$84),Data_for_IC_trend_tables!$A$1:$G$49194,7,FALSE)*1000,"-")</f>
        <v>1.2544105243850501</v>
      </c>
      <c r="X45" s="30">
        <f>IFERROR(VLOOKUP(CONCATENATE($B45,"_",X$4,"_",$C$85,"_",$C$84),Data_for_IC_trend_tables!$A$1:$G$49194,7,FALSE)*1000,"-")</f>
        <v>1.07159291762183</v>
      </c>
      <c r="Y45" s="30">
        <f>IFERROR(VLOOKUP(CONCATENATE($B45,"_",Y$4,"_",$C$85,"_",$C$84),Data_for_IC_trend_tables!$A$1:$G$49194,7,FALSE)*1000,"-")</f>
        <v>1.19919820115779</v>
      </c>
      <c r="Z45" s="30">
        <f>IFERROR(VLOOKUP(CONCATENATE($B45,"_",Z$4,"_",$C$85,"_",$C$84),Data_for_IC_trend_tables!$A$1:$G$49194,7,FALSE)*1000,"-")</f>
        <v>0.98363345303072691</v>
      </c>
      <c r="AA45" s="30">
        <f>IFERROR(VLOOKUP(CONCATENATE($B45,"_",AA$4,"_",$C$85,"_",$C$84),Data_for_IC_trend_tables!$A$1:$G$49194,7,FALSE)*1000,"-")</f>
        <v>1.0428012186398099</v>
      </c>
      <c r="AB45" s="30">
        <f>IFERROR(VLOOKUP(CONCATENATE($B45,"_",AB$4,"_",$C$85,"_",$C$84),Data_for_IC_trend_tables!$A$1:$G$49194,7,FALSE)*1000,"-")</f>
        <v>0.71311595990768095</v>
      </c>
      <c r="AC45" s="30">
        <f>IFERROR(VLOOKUP(CONCATENATE($B45,"_",AC$4,"_",$C$85,"_",$C$84),Data_for_IC_trend_tables!$A$1:$G$49194,7,FALSE)*1000,"-")</f>
        <v>0.815276207248533</v>
      </c>
      <c r="AD45" s="30">
        <f>IFERROR(VLOOKUP(CONCATENATE($B45,"_",AD$4,"_",$C$85,"_",$C$84),Data_for_IC_trend_tables!$A$1:$G$49194,7,FALSE)*1000,"-")</f>
        <v>0.95611311215532302</v>
      </c>
      <c r="AE45" s="30">
        <f>IFERROR(VLOOKUP(CONCATENATE($B45,"_",AE$4,"_",$C$85,"_",$C$84),Data_for_IC_trend_tables!$A$1:$G$49194,7,FALSE)*1000,"-")</f>
        <v>0.681610281688102</v>
      </c>
      <c r="AF45" s="30">
        <f>IFERROR(VLOOKUP(CONCATENATE($B45,"_",AF$4,"_",$C$85,"_",$C$84),Data_for_IC_trend_tables!$A$1:$G$49194,7,FALSE)*1000,"-")</f>
        <v>0.72410318312560706</v>
      </c>
      <c r="AG45" s="30">
        <f>IFERROR(VLOOKUP(CONCATENATE($B45,"_",AG$4,"_",$C$85,"_",$C$84),Data_for_IC_trend_tables!$A$1:$G$49194,7,FALSE)*1000,"-")</f>
        <v>0.69999176476735903</v>
      </c>
      <c r="AH45" s="30">
        <f>IFERROR(VLOOKUP(CONCATENATE($B45,"_",AH$4,"_",$C$85,"_",$C$84),Data_for_IC_trend_tables!$A$1:$G$49194,7,FALSE)*1000,"-")</f>
        <v>0.63790817160380009</v>
      </c>
      <c r="AI45" s="30">
        <f>IFERROR(VLOOKUP(CONCATENATE($B45,"_",AI$4,"_",$C$85,"_",$C$84),Data_for_IC_trend_tables!$A$1:$G$49194,7,FALSE)*1000,"-")</f>
        <v>0.78428700694471698</v>
      </c>
      <c r="AJ45" s="30">
        <f>IFERROR(VLOOKUP(CONCATENATE($B45,"_",AJ$4,"_",$C$85,"_",$C$84),Data_for_IC_trend_tables!$A$1:$G$49194,7,FALSE)*1000,"-")</f>
        <v>0.77860732424688506</v>
      </c>
      <c r="AK45" s="30">
        <f>IFERROR(VLOOKUP(CONCATENATE($B45,"_",AK$4,"_",$C$85,"_",$C$84),Data_for_IC_trend_tables!$A$1:$G$49194,7,FALSE)*1000,"-")</f>
        <v>0.80178375202931507</v>
      </c>
      <c r="AL45" s="30">
        <f>IFERROR(VLOOKUP(CONCATENATE($B45,"_",AL$4,"_",$C$85,"_",$C$84),Data_for_IC_trend_tables!$A$1:$G$49194,7,FALSE)*1000,"-")</f>
        <v>0.67075240221221299</v>
      </c>
      <c r="AM45" s="30">
        <f>IFERROR(VLOOKUP(CONCATENATE($B45,"_",AM$4,"_",$C$85,"_",$C$84),Data_for_IC_trend_tables!$A$1:$G$49194,7,FALSE)*1000,"-")</f>
        <v>0.55788256088589405</v>
      </c>
      <c r="AN45" s="30">
        <f>IFERROR(VLOOKUP(CONCATENATE($B45,"_",AN$4,"_",$C$85,"_",$C$84),Data_for_IC_trend_tables!$A$1:$G$49194,7,FALSE)*1000,"-")</f>
        <v>0.64841945486430208</v>
      </c>
      <c r="AO45" s="30">
        <f>IFERROR(VLOOKUP(CONCATENATE($B45,"_",AO$4,"_",$C$85,"_",$C$84),Data_for_IC_trend_tables!$A$1:$G$49194,7,FALSE)*1000,"-")</f>
        <v>0.64578261598488795</v>
      </c>
      <c r="AP45" s="30">
        <f>IFERROR(VLOOKUP(CONCATENATE($B45,"_",AP$4,"_",$C$85,"_",$C$84),Data_for_IC_trend_tables!$A$1:$G$49194,7,FALSE)*1000,"-")</f>
        <v>0.65297080462871193</v>
      </c>
      <c r="AQ45" s="30">
        <f>IFERROR(VLOOKUP(CONCATENATE($B45,"_",AQ$4,"_",$C$85,"_",$C$84),Data_for_IC_trend_tables!$A$1:$G$49194,7,FALSE)*1000,"-")</f>
        <v>0.55466075341313503</v>
      </c>
      <c r="AR45" s="30">
        <f>IFERROR(VLOOKUP(CONCATENATE($B45,"_",AR$4,"_",$C$85,"_",$C$84),Data_for_IC_trend_tables!$A$1:$G$49194,7,FALSE)*1000,"-")</f>
        <v>0.55679177294529203</v>
      </c>
      <c r="AS45" s="30">
        <f>IFERROR(VLOOKUP(CONCATENATE($B45,"_",AS$4,"_",$C$85,"_",$C$84),Data_for_IC_trend_tables!$A$1:$G$49194,7,FALSE)*1000,"-")</f>
        <v>0.53146576507916099</v>
      </c>
      <c r="AT45" s="30">
        <f>IFERROR(VLOOKUP(CONCATENATE($B45,"_",AT$4,"_",$C$85,"_",$C$84),Data_for_IC_trend_tables!$A$1:$G$49194,7,FALSE)*1000,"-")</f>
        <v>0.62899493560478803</v>
      </c>
      <c r="AU45" s="30">
        <f>IFERROR(VLOOKUP(CONCATENATE($B45,"_",AU$4,"_",$C$85,"_",$C$84),Data_for_IC_trend_tables!$A$1:$G$49194,7,FALSE)*1000,"-")</f>
        <v>0.55529283771059001</v>
      </c>
      <c r="AV45" s="30"/>
      <c r="AW45" s="30">
        <f>IFERROR(VLOOKUP(CONCATENATE($B45,"_",AW$4,"_",$C$85,"_",$C$84),Data_for_IC_trend_tables!$A$1:$G$49194,7,FALSE)*1000,"-")</f>
        <v>0.55529283771059001</v>
      </c>
      <c r="AX45" s="91">
        <f t="shared" si="19"/>
        <v>1.4687139330655399</v>
      </c>
      <c r="AY45" s="38" t="str">
        <f t="shared" si="20"/>
        <v>Yes</v>
      </c>
      <c r="AZ45" s="58">
        <f t="shared" si="21"/>
        <v>-0.62191899647090043</v>
      </c>
      <c r="BA45" s="32" t="s">
        <v>76</v>
      </c>
    </row>
    <row r="46" spans="2:53" s="3" customFormat="1" x14ac:dyDescent="0.2">
      <c r="B46" s="53" t="s">
        <v>174</v>
      </c>
      <c r="C46" s="71" t="s">
        <v>34</v>
      </c>
      <c r="D46" s="56">
        <v>1990</v>
      </c>
      <c r="E46" s="30" t="str">
        <f>IFERROR(VLOOKUP(CONCATENATE($B46,"_",E$4,"_",$C$85,"_",$C$84),Data_for_IC_trend_tables!$A$1:$G$49194,7,FALSE)*1000,"-")</f>
        <v>-</v>
      </c>
      <c r="F46" s="30" t="str">
        <f>IFERROR(VLOOKUP(CONCATENATE($B46,"_",F$4,"_",$C$85,"_",$C$84),Data_for_IC_trend_tables!$A$1:$G$49194,7,FALSE)*1000,"-")</f>
        <v>-</v>
      </c>
      <c r="G46" s="30" t="str">
        <f>IFERROR(VLOOKUP(CONCATENATE($B46,"_",G$4,"_",$C$85,"_",$C$84),Data_for_IC_trend_tables!$A$1:$G$49194,7,FALSE)*1000,"-")</f>
        <v>-</v>
      </c>
      <c r="H46" s="30" t="str">
        <f>IFERROR(VLOOKUP(CONCATENATE($B46,"_",H$4,"_",$C$85,"_",$C$84),Data_for_IC_trend_tables!$A$1:$G$49194,7,FALSE)*1000,"-")</f>
        <v>-</v>
      </c>
      <c r="I46" s="30" t="str">
        <f>IFERROR(VLOOKUP(CONCATENATE($B46,"_",I$4,"_",$C$85,"_",$C$84),Data_for_IC_trend_tables!$A$1:$G$49194,7,FALSE)*1000,"-")</f>
        <v>-</v>
      </c>
      <c r="J46" s="30" t="str">
        <f>IFERROR(VLOOKUP(CONCATENATE($B46,"_",J$4,"_",$C$85,"_",$C$84),Data_for_IC_trend_tables!$A$1:$G$49194,7,FALSE)*1000,"-")</f>
        <v>-</v>
      </c>
      <c r="K46" s="30" t="str">
        <f>IFERROR(VLOOKUP(CONCATENATE($B46,"_",K$4,"_",$C$85,"_",$C$84),Data_for_IC_trend_tables!$A$1:$G$49194,7,FALSE)*1000,"-")</f>
        <v>-</v>
      </c>
      <c r="L46" s="30" t="str">
        <f>IFERROR(VLOOKUP(CONCATENATE($B46,"_",L$4,"_",$C$85,"_",$C$84),Data_for_IC_trend_tables!$A$1:$G$49194,7,FALSE)*1000,"-")</f>
        <v>-</v>
      </c>
      <c r="M46" s="30" t="str">
        <f>IFERROR(VLOOKUP(CONCATENATE($B46,"_",M$4,"_",$C$85,"_",$C$84),Data_for_IC_trend_tables!$A$1:$G$49194,7,FALSE)*1000,"-")</f>
        <v>-</v>
      </c>
      <c r="N46" s="30" t="str">
        <f>IFERROR(VLOOKUP(CONCATENATE($B46,"_",N$4,"_",$C$85,"_",$C$84),Data_for_IC_trend_tables!$A$1:$G$49194,7,FALSE)*1000,"-")</f>
        <v>-</v>
      </c>
      <c r="O46" s="30">
        <f>IFERROR(VLOOKUP(CONCATENATE($B46,"_",O$4,"_",$C$85,"_",$C$84),Data_for_IC_trend_tables!$A$1:$G$49194,7,FALSE)*1000,"-")</f>
        <v>0.63523648388386</v>
      </c>
      <c r="P46" s="30">
        <f>IFERROR(VLOOKUP(CONCATENATE($B46,"_",P$4,"_",$C$85,"_",$C$84),Data_for_IC_trend_tables!$A$1:$G$49194,7,FALSE)*1000,"-")</f>
        <v>0.54408141740990001</v>
      </c>
      <c r="Q46" s="30">
        <f>IFERROR(VLOOKUP(CONCATENATE($B46,"_",Q$4,"_",$C$85,"_",$C$84),Data_for_IC_trend_tables!$A$1:$G$49194,7,FALSE)*1000,"-")</f>
        <v>0.56081747113349001</v>
      </c>
      <c r="R46" s="30">
        <f>IFERROR(VLOOKUP(CONCATENATE($B46,"_",R$4,"_",$C$85,"_",$C$84),Data_for_IC_trend_tables!$A$1:$G$49194,7,FALSE)*1000,"-")</f>
        <v>0.53423272412260292</v>
      </c>
      <c r="S46" s="30">
        <f>IFERROR(VLOOKUP(CONCATENATE($B46,"_",S$4,"_",$C$85,"_",$C$84),Data_for_IC_trend_tables!$A$1:$G$49194,7,FALSE)*1000,"-")</f>
        <v>0.550233695135801</v>
      </c>
      <c r="T46" s="30">
        <f>IFERROR(VLOOKUP(CONCATENATE($B46,"_",T$4,"_",$C$85,"_",$C$84),Data_for_IC_trend_tables!$A$1:$G$49194,7,FALSE)*1000,"-")</f>
        <v>0.55319386574764007</v>
      </c>
      <c r="U46" s="30">
        <f>IFERROR(VLOOKUP(CONCATENATE($B46,"_",U$4,"_",$C$85,"_",$C$84),Data_for_IC_trend_tables!$A$1:$G$49194,7,FALSE)*1000,"-")</f>
        <v>0.53938017111700898</v>
      </c>
      <c r="V46" s="30">
        <f>IFERROR(VLOOKUP(CONCATENATE($B46,"_",V$4,"_",$C$85,"_",$C$84),Data_for_IC_trend_tables!$A$1:$G$49194,7,FALSE)*1000,"-")</f>
        <v>0.57391872513963793</v>
      </c>
      <c r="W46" s="30">
        <f>IFERROR(VLOOKUP(CONCATENATE($B46,"_",W$4,"_",$C$85,"_",$C$84),Data_for_IC_trend_tables!$A$1:$G$49194,7,FALSE)*1000,"-")</f>
        <v>0.58930387291216202</v>
      </c>
      <c r="X46" s="30">
        <f>IFERROR(VLOOKUP(CONCATENATE($B46,"_",X$4,"_",$C$85,"_",$C$84),Data_for_IC_trend_tables!$A$1:$G$49194,7,FALSE)*1000,"-")</f>
        <v>0.55337618604314598</v>
      </c>
      <c r="Y46" s="30">
        <f>IFERROR(VLOOKUP(CONCATENATE($B46,"_",Y$4,"_",$C$85,"_",$C$84),Data_for_IC_trend_tables!$A$1:$G$49194,7,FALSE)*1000,"-")</f>
        <v>0.57920203946563797</v>
      </c>
      <c r="Z46" s="30">
        <f>IFERROR(VLOOKUP(CONCATENATE($B46,"_",Z$4,"_",$C$85,"_",$C$84),Data_for_IC_trend_tables!$A$1:$G$49194,7,FALSE)*1000,"-")</f>
        <v>0.65847591254512405</v>
      </c>
      <c r="AA46" s="30">
        <f>IFERROR(VLOOKUP(CONCATENATE($B46,"_",AA$4,"_",$C$85,"_",$C$84),Data_for_IC_trend_tables!$A$1:$G$49194,7,FALSE)*1000,"-")</f>
        <v>0.60725513856047797</v>
      </c>
      <c r="AB46" s="30">
        <f>IFERROR(VLOOKUP(CONCATENATE($B46,"_",AB$4,"_",$C$85,"_",$C$84),Data_for_IC_trend_tables!$A$1:$G$49194,7,FALSE)*1000,"-")</f>
        <v>0.637771786203712</v>
      </c>
      <c r="AC46" s="30">
        <f>IFERROR(VLOOKUP(CONCATENATE($B46,"_",AC$4,"_",$C$85,"_",$C$84),Data_for_IC_trend_tables!$A$1:$G$49194,7,FALSE)*1000,"-")</f>
        <v>0.618032637268078</v>
      </c>
      <c r="AD46" s="30">
        <f>IFERROR(VLOOKUP(CONCATENATE($B46,"_",AD$4,"_",$C$85,"_",$C$84),Data_for_IC_trend_tables!$A$1:$G$49194,7,FALSE)*1000,"-")</f>
        <v>0.69022265842539798</v>
      </c>
      <c r="AE46" s="30">
        <f>IFERROR(VLOOKUP(CONCATENATE($B46,"_",AE$4,"_",$C$85,"_",$C$84),Data_for_IC_trend_tables!$A$1:$G$49194,7,FALSE)*1000,"-")</f>
        <v>0.65875850843899897</v>
      </c>
      <c r="AF46" s="30">
        <f>IFERROR(VLOOKUP(CONCATENATE($B46,"_",AF$4,"_",$C$85,"_",$C$84),Data_for_IC_trend_tables!$A$1:$G$49194,7,FALSE)*1000,"-")</f>
        <v>0.70084834284574204</v>
      </c>
      <c r="AG46" s="30">
        <f>IFERROR(VLOOKUP(CONCATENATE($B46,"_",AG$4,"_",$C$85,"_",$C$84),Data_for_IC_trend_tables!$A$1:$G$49194,7,FALSE)*1000,"-")</f>
        <v>0.69691927276448706</v>
      </c>
      <c r="AH46" s="30">
        <f>IFERROR(VLOOKUP(CONCATENATE($B46,"_",AH$4,"_",$C$85,"_",$C$84),Data_for_IC_trend_tables!$A$1:$G$49194,7,FALSE)*1000,"-")</f>
        <v>0.61575852262654296</v>
      </c>
      <c r="AI46" s="30">
        <f>IFERROR(VLOOKUP(CONCATENATE($B46,"_",AI$4,"_",$C$85,"_",$C$84),Data_for_IC_trend_tables!$A$1:$G$49194,7,FALSE)*1000,"-")</f>
        <v>0.663629001796744</v>
      </c>
      <c r="AJ46" s="30">
        <f>IFERROR(VLOOKUP(CONCATENATE($B46,"_",AJ$4,"_",$C$85,"_",$C$84),Data_for_IC_trend_tables!$A$1:$G$49194,7,FALSE)*1000,"-")</f>
        <v>0.663350160255331</v>
      </c>
      <c r="AK46" s="30">
        <f>IFERROR(VLOOKUP(CONCATENATE($B46,"_",AK$4,"_",$C$85,"_",$C$84),Data_for_IC_trend_tables!$A$1:$G$49194,7,FALSE)*1000,"-")</f>
        <v>0.62667470348174803</v>
      </c>
      <c r="AL46" s="30">
        <f>IFERROR(VLOOKUP(CONCATENATE($B46,"_",AL$4,"_",$C$85,"_",$C$84),Data_for_IC_trend_tables!$A$1:$G$49194,7,FALSE)*1000,"-")</f>
        <v>0.63684206426830203</v>
      </c>
      <c r="AM46" s="30">
        <f>IFERROR(VLOOKUP(CONCATENATE($B46,"_",AM$4,"_",$C$85,"_",$C$84),Data_for_IC_trend_tables!$A$1:$G$49194,7,FALSE)*1000,"-")</f>
        <v>0.57225479829882198</v>
      </c>
      <c r="AN46" s="30">
        <f>IFERROR(VLOOKUP(CONCATENATE($B46,"_",AN$4,"_",$C$85,"_",$C$84),Data_for_IC_trend_tables!$A$1:$G$49194,7,FALSE)*1000,"-")</f>
        <v>0.60377733278835999</v>
      </c>
      <c r="AO46" s="30">
        <f>IFERROR(VLOOKUP(CONCATENATE($B46,"_",AO$4,"_",$C$85,"_",$C$84),Data_for_IC_trend_tables!$A$1:$G$49194,7,FALSE)*1000,"-")</f>
        <v>0.61317163740389702</v>
      </c>
      <c r="AP46" s="30">
        <f>IFERROR(VLOOKUP(CONCATENATE($B46,"_",AP$4,"_",$C$85,"_",$C$84),Data_for_IC_trend_tables!$A$1:$G$49194,7,FALSE)*1000,"-")</f>
        <v>0.61008028735116393</v>
      </c>
      <c r="AQ46" s="30">
        <f>IFERROR(VLOOKUP(CONCATENATE($B46,"_",AQ$4,"_",$C$85,"_",$C$84),Data_for_IC_trend_tables!$A$1:$G$49194,7,FALSE)*1000,"-")</f>
        <v>0.55995319069303295</v>
      </c>
      <c r="AR46" s="30">
        <f>IFERROR(VLOOKUP(CONCATENATE($B46,"_",AR$4,"_",$C$85,"_",$C$84),Data_for_IC_trend_tables!$A$1:$G$49194,7,FALSE)*1000,"-")</f>
        <v>0.55008181289548796</v>
      </c>
      <c r="AS46" s="30">
        <f>IFERROR(VLOOKUP(CONCATENATE($B46,"_",AS$4,"_",$C$85,"_",$C$84),Data_for_IC_trend_tables!$A$1:$G$49194,7,FALSE)*1000,"-")</f>
        <v>0.53683089222706992</v>
      </c>
      <c r="AT46" s="30">
        <f>IFERROR(VLOOKUP(CONCATENATE($B46,"_",AT$4,"_",$C$85,"_",$C$84),Data_for_IC_trend_tables!$A$1:$G$49194,7,FALSE)*1000,"-")</f>
        <v>0.57489464878388796</v>
      </c>
      <c r="AU46" s="30">
        <f>IFERROR(VLOOKUP(CONCATENATE($B46,"_",AU$4,"_",$C$85,"_",$C$84),Data_for_IC_trend_tables!$A$1:$G$49194,7,FALSE)*1000,"-")</f>
        <v>0.51005352608951493</v>
      </c>
      <c r="AV46" s="30"/>
      <c r="AW46" s="30">
        <f>IFERROR(VLOOKUP(CONCATENATE($B46,"_",AW$4,"_",$C$85,"_",$C$84),Data_for_IC_trend_tables!$A$1:$G$49194,7,FALSE)*1000,"-")</f>
        <v>0.51005352608951493</v>
      </c>
      <c r="AX46" s="91">
        <f t="shared" si="19"/>
        <v>0.63523648388386</v>
      </c>
      <c r="AY46" s="38" t="str">
        <f t="shared" si="20"/>
        <v>Yes</v>
      </c>
      <c r="AZ46" s="58">
        <f t="shared" si="21"/>
        <v>-0.19706512609126559</v>
      </c>
      <c r="BA46" s="32" t="s">
        <v>76</v>
      </c>
    </row>
    <row r="47" spans="2:53" s="3" customFormat="1" x14ac:dyDescent="0.2">
      <c r="B47" s="53" t="s">
        <v>175</v>
      </c>
      <c r="C47" s="71" t="s">
        <v>35</v>
      </c>
      <c r="D47" s="56">
        <v>1990</v>
      </c>
      <c r="E47" s="30" t="str">
        <f>IFERROR(VLOOKUP(CONCATENATE($B47,"_",E$4,"_",$C$85,"_",$C$84),Data_for_IC_trend_tables!$A$1:$G$49194,7,FALSE)*1000,"-")</f>
        <v>-</v>
      </c>
      <c r="F47" s="30" t="str">
        <f>IFERROR(VLOOKUP(CONCATENATE($B47,"_",F$4,"_",$C$85,"_",$C$84),Data_for_IC_trend_tables!$A$1:$G$49194,7,FALSE)*1000,"-")</f>
        <v>-</v>
      </c>
      <c r="G47" s="30" t="str">
        <f>IFERROR(VLOOKUP(CONCATENATE($B47,"_",G$4,"_",$C$85,"_",$C$84),Data_for_IC_trend_tables!$A$1:$G$49194,7,FALSE)*1000,"-")</f>
        <v>-</v>
      </c>
      <c r="H47" s="30" t="str">
        <f>IFERROR(VLOOKUP(CONCATENATE($B47,"_",H$4,"_",$C$85,"_",$C$84),Data_for_IC_trend_tables!$A$1:$G$49194,7,FALSE)*1000,"-")</f>
        <v>-</v>
      </c>
      <c r="I47" s="30" t="str">
        <f>IFERROR(VLOOKUP(CONCATENATE($B47,"_",I$4,"_",$C$85,"_",$C$84),Data_for_IC_trend_tables!$A$1:$G$49194,7,FALSE)*1000,"-")</f>
        <v>-</v>
      </c>
      <c r="J47" s="30" t="str">
        <f>IFERROR(VLOOKUP(CONCATENATE($B47,"_",J$4,"_",$C$85,"_",$C$84),Data_for_IC_trend_tables!$A$1:$G$49194,7,FALSE)*1000,"-")</f>
        <v>-</v>
      </c>
      <c r="K47" s="30" t="str">
        <f>IFERROR(VLOOKUP(CONCATENATE($B47,"_",K$4,"_",$C$85,"_",$C$84),Data_for_IC_trend_tables!$A$1:$G$49194,7,FALSE)*1000,"-")</f>
        <v>-</v>
      </c>
      <c r="L47" s="30" t="str">
        <f>IFERROR(VLOOKUP(CONCATENATE($B47,"_",L$4,"_",$C$85,"_",$C$84),Data_for_IC_trend_tables!$A$1:$G$49194,7,FALSE)*1000,"-")</f>
        <v>-</v>
      </c>
      <c r="M47" s="30" t="str">
        <f>IFERROR(VLOOKUP(CONCATENATE($B47,"_",M$4,"_",$C$85,"_",$C$84),Data_for_IC_trend_tables!$A$1:$G$49194,7,FALSE)*1000,"-")</f>
        <v>-</v>
      </c>
      <c r="N47" s="30" t="str">
        <f>IFERROR(VLOOKUP(CONCATENATE($B47,"_",N$4,"_",$C$85,"_",$C$84),Data_for_IC_trend_tables!$A$1:$G$49194,7,FALSE)*1000,"-")</f>
        <v>-</v>
      </c>
      <c r="O47" s="30">
        <f>IFERROR(VLOOKUP(CONCATENATE($B47,"_",O$4,"_",$C$85,"_",$C$84),Data_for_IC_trend_tables!$A$1:$G$49194,7,FALSE)*1000,"-")</f>
        <v>26.408195471763101</v>
      </c>
      <c r="P47" s="30">
        <f>IFERROR(VLOOKUP(CONCATENATE($B47,"_",P$4,"_",$C$85,"_",$C$84),Data_for_IC_trend_tables!$A$1:$G$49194,7,FALSE)*1000,"-")</f>
        <v>24.961020941445</v>
      </c>
      <c r="Q47" s="30">
        <f>IFERROR(VLOOKUP(CONCATENATE($B47,"_",Q$4,"_",$C$85,"_",$C$84),Data_for_IC_trend_tables!$A$1:$G$49194,7,FALSE)*1000,"-")</f>
        <v>22.783801338631697</v>
      </c>
      <c r="R47" s="30">
        <f>IFERROR(VLOOKUP(CONCATENATE($B47,"_",R$4,"_",$C$85,"_",$C$84),Data_for_IC_trend_tables!$A$1:$G$49194,7,FALSE)*1000,"-")</f>
        <v>20.175116696644903</v>
      </c>
      <c r="S47" s="30">
        <f>IFERROR(VLOOKUP(CONCATENATE($B47,"_",S$4,"_",$C$85,"_",$C$84),Data_for_IC_trend_tables!$A$1:$G$49194,7,FALSE)*1000,"-")</f>
        <v>20.2958735749413</v>
      </c>
      <c r="T47" s="30">
        <f>IFERROR(VLOOKUP(CONCATENATE($B47,"_",T$4,"_",$C$85,"_",$C$84),Data_for_IC_trend_tables!$A$1:$G$49194,7,FALSE)*1000,"-")</f>
        <v>20.930853153670601</v>
      </c>
      <c r="U47" s="30">
        <f>IFERROR(VLOOKUP(CONCATENATE($B47,"_",U$4,"_",$C$85,"_",$C$84),Data_for_IC_trend_tables!$A$1:$G$49194,7,FALSE)*1000,"-")</f>
        <v>21.1219452154414</v>
      </c>
      <c r="V47" s="30">
        <f>IFERROR(VLOOKUP(CONCATENATE($B47,"_",V$4,"_",$C$85,"_",$C$84),Data_for_IC_trend_tables!$A$1:$G$49194,7,FALSE)*1000,"-")</f>
        <v>20.510444892050799</v>
      </c>
      <c r="W47" s="30">
        <f>IFERROR(VLOOKUP(CONCATENATE($B47,"_",W$4,"_",$C$85,"_",$C$84),Data_for_IC_trend_tables!$A$1:$G$49194,7,FALSE)*1000,"-")</f>
        <v>20.899511250026098</v>
      </c>
      <c r="X47" s="30">
        <f>IFERROR(VLOOKUP(CONCATENATE($B47,"_",X$4,"_",$C$85,"_",$C$84),Data_for_IC_trend_tables!$A$1:$G$49194,7,FALSE)*1000,"-")</f>
        <v>20.738795241920698</v>
      </c>
      <c r="Y47" s="30">
        <f>IFERROR(VLOOKUP(CONCATENATE($B47,"_",Y$4,"_",$C$85,"_",$C$84),Data_for_IC_trend_tables!$A$1:$G$49194,7,FALSE)*1000,"-")</f>
        <v>16.3101813922693</v>
      </c>
      <c r="Z47" s="30">
        <f>IFERROR(VLOOKUP(CONCATENATE($B47,"_",Z$4,"_",$C$85,"_",$C$84),Data_for_IC_trend_tables!$A$1:$G$49194,7,FALSE)*1000,"-")</f>
        <v>14.0062957153695</v>
      </c>
      <c r="AA47" s="30">
        <f>IFERROR(VLOOKUP(CONCATENATE($B47,"_",AA$4,"_",$C$85,"_",$C$84),Data_for_IC_trend_tables!$A$1:$G$49194,7,FALSE)*1000,"-")</f>
        <v>14.6508366712319</v>
      </c>
      <c r="AB47" s="30">
        <f>IFERROR(VLOOKUP(CONCATENATE($B47,"_",AB$4,"_",$C$85,"_",$C$84),Data_for_IC_trend_tables!$A$1:$G$49194,7,FALSE)*1000,"-")</f>
        <v>13.520538214906201</v>
      </c>
      <c r="AC47" s="30">
        <f>IFERROR(VLOOKUP(CONCATENATE($B47,"_",AC$4,"_",$C$85,"_",$C$84),Data_for_IC_trend_tables!$A$1:$G$49194,7,FALSE)*1000,"-")</f>
        <v>12.4802210949418</v>
      </c>
      <c r="AD47" s="30">
        <f>IFERROR(VLOOKUP(CONCATENATE($B47,"_",AD$4,"_",$C$85,"_",$C$84),Data_for_IC_trend_tables!$A$1:$G$49194,7,FALSE)*1000,"-")</f>
        <v>11.4520717539987</v>
      </c>
      <c r="AE47" s="30">
        <f>IFERROR(VLOOKUP(CONCATENATE($B47,"_",AE$4,"_",$C$85,"_",$C$84),Data_for_IC_trend_tables!$A$1:$G$49194,7,FALSE)*1000,"-")</f>
        <v>9.9169209772447395</v>
      </c>
      <c r="AF47" s="30">
        <f>IFERROR(VLOOKUP(CONCATENATE($B47,"_",AF$4,"_",$C$85,"_",$C$84),Data_for_IC_trend_tables!$A$1:$G$49194,7,FALSE)*1000,"-")</f>
        <v>9.32360831920594</v>
      </c>
      <c r="AG47" s="30">
        <f>IFERROR(VLOOKUP(CONCATENATE($B47,"_",AG$4,"_",$C$85,"_",$C$84),Data_for_IC_trend_tables!$A$1:$G$49194,7,FALSE)*1000,"-")</f>
        <v>8.7398798458534692</v>
      </c>
      <c r="AH47" s="30">
        <f>IFERROR(VLOOKUP(CONCATENATE($B47,"_",AH$4,"_",$C$85,"_",$C$84),Data_for_IC_trend_tables!$A$1:$G$49194,7,FALSE)*1000,"-")</f>
        <v>7.8492138382173504</v>
      </c>
      <c r="AI47" s="30">
        <f>IFERROR(VLOOKUP(CONCATENATE($B47,"_",AI$4,"_",$C$85,"_",$C$84),Data_for_IC_trend_tables!$A$1:$G$49194,7,FALSE)*1000,"-")</f>
        <v>7.8158547933942204</v>
      </c>
      <c r="AJ47" s="30">
        <f>IFERROR(VLOOKUP(CONCATENATE($B47,"_",AJ$4,"_",$C$85,"_",$C$84),Data_for_IC_trend_tables!$A$1:$G$49194,7,FALSE)*1000,"-")</f>
        <v>8.4508448444357089</v>
      </c>
      <c r="AK47" s="30">
        <f>IFERROR(VLOOKUP(CONCATENATE($B47,"_",AK$4,"_",$C$85,"_",$C$84),Data_for_IC_trend_tables!$A$1:$G$49194,7,FALSE)*1000,"-")</f>
        <v>7.71145951508307</v>
      </c>
      <c r="AL47" s="30">
        <f>IFERROR(VLOOKUP(CONCATENATE($B47,"_",AL$4,"_",$C$85,"_",$C$84),Data_for_IC_trend_tables!$A$1:$G$49194,7,FALSE)*1000,"-")</f>
        <v>7.4407372104506795</v>
      </c>
      <c r="AM47" s="30">
        <f>IFERROR(VLOOKUP(CONCATENATE($B47,"_",AM$4,"_",$C$85,"_",$C$84),Data_for_IC_trend_tables!$A$1:$G$49194,7,FALSE)*1000,"-")</f>
        <v>7.2072728781747299</v>
      </c>
      <c r="AN47" s="30">
        <f>IFERROR(VLOOKUP(CONCATENATE($B47,"_",AN$4,"_",$C$85,"_",$C$84),Data_for_IC_trend_tables!$A$1:$G$49194,7,FALSE)*1000,"-")</f>
        <v>7.4919755256842704</v>
      </c>
      <c r="AO47" s="30">
        <f>IFERROR(VLOOKUP(CONCATENATE($B47,"_",AO$4,"_",$C$85,"_",$C$84),Data_for_IC_trend_tables!$A$1:$G$49194,7,FALSE)*1000,"-")</f>
        <v>6.9399944401295199</v>
      </c>
      <c r="AP47" s="30">
        <f>IFERROR(VLOOKUP(CONCATENATE($B47,"_",AP$4,"_",$C$85,"_",$C$84),Data_for_IC_trend_tables!$A$1:$G$49194,7,FALSE)*1000,"-")</f>
        <v>7.0427781733738604</v>
      </c>
      <c r="AQ47" s="30">
        <f>IFERROR(VLOOKUP(CONCATENATE($B47,"_",AQ$4,"_",$C$85,"_",$C$84),Data_for_IC_trend_tables!$A$1:$G$49194,7,FALSE)*1000,"-")</f>
        <v>7.3202378602665501</v>
      </c>
      <c r="AR47" s="30">
        <f>IFERROR(VLOOKUP(CONCATENATE($B47,"_",AR$4,"_",$C$85,"_",$C$84),Data_for_IC_trend_tables!$A$1:$G$49194,7,FALSE)*1000,"-")</f>
        <v>6.8059475396783196</v>
      </c>
      <c r="AS47" s="30">
        <f>IFERROR(VLOOKUP(CONCATENATE($B47,"_",AS$4,"_",$C$85,"_",$C$84),Data_for_IC_trend_tables!$A$1:$G$49194,7,FALSE)*1000,"-")</f>
        <v>6.3431071028763402</v>
      </c>
      <c r="AT47" s="30">
        <f>IFERROR(VLOOKUP(CONCATENATE($B47,"_",AT$4,"_",$C$85,"_",$C$84),Data_for_IC_trend_tables!$A$1:$G$49194,7,FALSE)*1000,"-")</f>
        <v>6.8158574249903001</v>
      </c>
      <c r="AU47" s="30">
        <f>IFERROR(VLOOKUP(CONCATENATE($B47,"_",AU$4,"_",$C$85,"_",$C$84),Data_for_IC_trend_tables!$A$1:$G$49194,7,FALSE)*1000,"-")</f>
        <v>6.6844764346861503</v>
      </c>
      <c r="AV47" s="30"/>
      <c r="AW47" s="30">
        <f>IFERROR(VLOOKUP(CONCATENATE($B47,"_",AW$4,"_",$C$85,"_",$C$84),Data_for_IC_trend_tables!$A$1:$G$49194,7,FALSE)*1000,"-")</f>
        <v>6.6844764346861503</v>
      </c>
      <c r="AX47" s="91">
        <f t="shared" si="19"/>
        <v>26.408195471763101</v>
      </c>
      <c r="AY47" s="38" t="str">
        <f t="shared" si="20"/>
        <v>Yes</v>
      </c>
      <c r="AZ47" s="58">
        <f t="shared" si="21"/>
        <v>-0.7468787126392824</v>
      </c>
      <c r="BA47" s="32" t="s">
        <v>76</v>
      </c>
    </row>
    <row r="48" spans="2:53" s="3" customFormat="1" x14ac:dyDescent="0.2">
      <c r="B48" s="53" t="s">
        <v>176</v>
      </c>
      <c r="C48" s="71" t="s">
        <v>36</v>
      </c>
      <c r="D48" s="56">
        <v>1990</v>
      </c>
      <c r="E48" s="30" t="str">
        <f>IFERROR(VLOOKUP(CONCATENATE($B48,"_",E$4,"_",$C$85,"_",$C$84),Data_for_IC_trend_tables!$A$1:$G$49194,7,FALSE)*1000,"-")</f>
        <v>-</v>
      </c>
      <c r="F48" s="30" t="str">
        <f>IFERROR(VLOOKUP(CONCATENATE($B48,"_",F$4,"_",$C$85,"_",$C$84),Data_for_IC_trend_tables!$A$1:$G$49194,7,FALSE)*1000,"-")</f>
        <v>-</v>
      </c>
      <c r="G48" s="30" t="str">
        <f>IFERROR(VLOOKUP(CONCATENATE($B48,"_",G$4,"_",$C$85,"_",$C$84),Data_for_IC_trend_tables!$A$1:$G$49194,7,FALSE)*1000,"-")</f>
        <v>-</v>
      </c>
      <c r="H48" s="30" t="str">
        <f>IFERROR(VLOOKUP(CONCATENATE($B48,"_",H$4,"_",$C$85,"_",$C$84),Data_for_IC_trend_tables!$A$1:$G$49194,7,FALSE)*1000,"-")</f>
        <v>-</v>
      </c>
      <c r="I48" s="30" t="str">
        <f>IFERROR(VLOOKUP(CONCATENATE($B48,"_",I$4,"_",$C$85,"_",$C$84),Data_for_IC_trend_tables!$A$1:$G$49194,7,FALSE)*1000,"-")</f>
        <v>-</v>
      </c>
      <c r="J48" s="30" t="str">
        <f>IFERROR(VLOOKUP(CONCATENATE($B48,"_",J$4,"_",$C$85,"_",$C$84),Data_for_IC_trend_tables!$A$1:$G$49194,7,FALSE)*1000,"-")</f>
        <v>-</v>
      </c>
      <c r="K48" s="30" t="str">
        <f>IFERROR(VLOOKUP(CONCATENATE($B48,"_",K$4,"_",$C$85,"_",$C$84),Data_for_IC_trend_tables!$A$1:$G$49194,7,FALSE)*1000,"-")</f>
        <v>-</v>
      </c>
      <c r="L48" s="30" t="str">
        <f>IFERROR(VLOOKUP(CONCATENATE($B48,"_",L$4,"_",$C$85,"_",$C$84),Data_for_IC_trend_tables!$A$1:$G$49194,7,FALSE)*1000,"-")</f>
        <v>-</v>
      </c>
      <c r="M48" s="30" t="str">
        <f>IFERROR(VLOOKUP(CONCATENATE($B48,"_",M$4,"_",$C$85,"_",$C$84),Data_for_IC_trend_tables!$A$1:$G$49194,7,FALSE)*1000,"-")</f>
        <v>-</v>
      </c>
      <c r="N48" s="30" t="str">
        <f>IFERROR(VLOOKUP(CONCATENATE($B48,"_",N$4,"_",$C$85,"_",$C$84),Data_for_IC_trend_tables!$A$1:$G$49194,7,FALSE)*1000,"-")</f>
        <v>-</v>
      </c>
      <c r="O48" s="30">
        <f>IFERROR(VLOOKUP(CONCATENATE($B48,"_",O$4,"_",$C$85,"_",$C$84),Data_for_IC_trend_tables!$A$1:$G$49194,7,FALSE)*1000,"-")</f>
        <v>2.2653046164533297</v>
      </c>
      <c r="P48" s="30">
        <f>IFERROR(VLOOKUP(CONCATENATE($B48,"_",P$4,"_",$C$85,"_",$C$84),Data_for_IC_trend_tables!$A$1:$G$49194,7,FALSE)*1000,"-")</f>
        <v>1.71726473320356</v>
      </c>
      <c r="Q48" s="30">
        <f>IFERROR(VLOOKUP(CONCATENATE($B48,"_",Q$4,"_",$C$85,"_",$C$84),Data_for_IC_trend_tables!$A$1:$G$49194,7,FALSE)*1000,"-")</f>
        <v>1.35647624847716</v>
      </c>
      <c r="R48" s="30">
        <f>IFERROR(VLOOKUP(CONCATENATE($B48,"_",R$4,"_",$C$85,"_",$C$84),Data_for_IC_trend_tables!$A$1:$G$49194,7,FALSE)*1000,"-")</f>
        <v>1.07644538185932</v>
      </c>
      <c r="S48" s="30">
        <f>IFERROR(VLOOKUP(CONCATENATE($B48,"_",S$4,"_",$C$85,"_",$C$84),Data_for_IC_trend_tables!$A$1:$G$49194,7,FALSE)*1000,"-")</f>
        <v>0.76664345129072498</v>
      </c>
      <c r="T48" s="30">
        <f>IFERROR(VLOOKUP(CONCATENATE($B48,"_",T$4,"_",$C$85,"_",$C$84),Data_for_IC_trend_tables!$A$1:$G$49194,7,FALSE)*1000,"-")</f>
        <v>0.749343483275559</v>
      </c>
      <c r="U48" s="30">
        <f>IFERROR(VLOOKUP(CONCATENATE($B48,"_",U$4,"_",$C$85,"_",$C$84),Data_for_IC_trend_tables!$A$1:$G$49194,7,FALSE)*1000,"-")</f>
        <v>0.71829840935048495</v>
      </c>
      <c r="V48" s="30">
        <f>IFERROR(VLOOKUP(CONCATENATE($B48,"_",V$4,"_",$C$85,"_",$C$84),Data_for_IC_trend_tables!$A$1:$G$49194,7,FALSE)*1000,"-")</f>
        <v>0.70981519492316303</v>
      </c>
      <c r="W48" s="30">
        <f>IFERROR(VLOOKUP(CONCATENATE($B48,"_",W$4,"_",$C$85,"_",$C$84),Data_for_IC_trend_tables!$A$1:$G$49194,7,FALSE)*1000,"-")</f>
        <v>0.63759036863249297</v>
      </c>
      <c r="X48" s="30">
        <f>IFERROR(VLOOKUP(CONCATENATE($B48,"_",X$4,"_",$C$85,"_",$C$84),Data_for_IC_trend_tables!$A$1:$G$49194,7,FALSE)*1000,"-")</f>
        <v>0.5527866038197321</v>
      </c>
      <c r="Y48" s="30">
        <f>IFERROR(VLOOKUP(CONCATENATE($B48,"_",Y$4,"_",$C$85,"_",$C$84),Data_for_IC_trend_tables!$A$1:$G$49194,7,FALSE)*1000,"-")</f>
        <v>0.53614239593815805</v>
      </c>
      <c r="Z48" s="30">
        <f>IFERROR(VLOOKUP(CONCATENATE($B48,"_",Z$4,"_",$C$85,"_",$C$84),Data_for_IC_trend_tables!$A$1:$G$49194,7,FALSE)*1000,"-")</f>
        <v>0.61628214243833701</v>
      </c>
      <c r="AA48" s="30">
        <f>IFERROR(VLOOKUP(CONCATENATE($B48,"_",AA$4,"_",$C$85,"_",$C$84),Data_for_IC_trend_tables!$A$1:$G$49194,7,FALSE)*1000,"-")</f>
        <v>0.54092407099040307</v>
      </c>
      <c r="AB48" s="30">
        <f>IFERROR(VLOOKUP(CONCATENATE($B48,"_",AB$4,"_",$C$85,"_",$C$84),Data_for_IC_trend_tables!$A$1:$G$49194,7,FALSE)*1000,"-")</f>
        <v>0.53657514955165497</v>
      </c>
      <c r="AC48" s="30">
        <f>IFERROR(VLOOKUP(CONCATENATE($B48,"_",AC$4,"_",$C$85,"_",$C$84),Data_for_IC_trend_tables!$A$1:$G$49194,7,FALSE)*1000,"-")</f>
        <v>0.54833730408303194</v>
      </c>
      <c r="AD48" s="30">
        <f>IFERROR(VLOOKUP(CONCATENATE($B48,"_",AD$4,"_",$C$85,"_",$C$84),Data_for_IC_trend_tables!$A$1:$G$49194,7,FALSE)*1000,"-")</f>
        <v>0.55195507237603503</v>
      </c>
      <c r="AE48" s="30">
        <f>IFERROR(VLOOKUP(CONCATENATE($B48,"_",AE$4,"_",$C$85,"_",$C$84),Data_for_IC_trend_tables!$A$1:$G$49194,7,FALSE)*1000,"-")</f>
        <v>0.57765362299095091</v>
      </c>
      <c r="AF48" s="30">
        <f>IFERROR(VLOOKUP(CONCATENATE($B48,"_",AF$4,"_",$C$85,"_",$C$84),Data_for_IC_trend_tables!$A$1:$G$49194,7,FALSE)*1000,"-")</f>
        <v>0.58106268312508302</v>
      </c>
      <c r="AG48" s="30">
        <f>IFERROR(VLOOKUP(CONCATENATE($B48,"_",AG$4,"_",$C$85,"_",$C$84),Data_for_IC_trend_tables!$A$1:$G$49194,7,FALSE)*1000,"-")</f>
        <v>0.52519753336280006</v>
      </c>
      <c r="AH48" s="30">
        <f>IFERROR(VLOOKUP(CONCATENATE($B48,"_",AH$4,"_",$C$85,"_",$C$84),Data_for_IC_trend_tables!$A$1:$G$49194,7,FALSE)*1000,"-")</f>
        <v>0.54325976557114397</v>
      </c>
      <c r="AI48" s="30">
        <f>IFERROR(VLOOKUP(CONCATENATE($B48,"_",AI$4,"_",$C$85,"_",$C$84),Data_for_IC_trend_tables!$A$1:$G$49194,7,FALSE)*1000,"-")</f>
        <v>0.55025416887939405</v>
      </c>
      <c r="AJ48" s="30">
        <f>IFERROR(VLOOKUP(CONCATENATE($B48,"_",AJ$4,"_",$C$85,"_",$C$84),Data_for_IC_trend_tables!$A$1:$G$49194,7,FALSE)*1000,"-")</f>
        <v>0.53355875713259093</v>
      </c>
      <c r="AK48" s="30">
        <f>IFERROR(VLOOKUP(CONCATENATE($B48,"_",AK$4,"_",$C$85,"_",$C$84),Data_for_IC_trend_tables!$A$1:$G$49194,7,FALSE)*1000,"-")</f>
        <v>0.53484811975042001</v>
      </c>
      <c r="AL48" s="30">
        <f>IFERROR(VLOOKUP(CONCATENATE($B48,"_",AL$4,"_",$C$85,"_",$C$84),Data_for_IC_trend_tables!$A$1:$G$49194,7,FALSE)*1000,"-")</f>
        <v>0.50834320092992802</v>
      </c>
      <c r="AM48" s="30">
        <f>IFERROR(VLOOKUP(CONCATENATE($B48,"_",AM$4,"_",$C$85,"_",$C$84),Data_for_IC_trend_tables!$A$1:$G$49194,7,FALSE)*1000,"-")</f>
        <v>0.51755411436673404</v>
      </c>
      <c r="AN48" s="30">
        <f>IFERROR(VLOOKUP(CONCATENATE($B48,"_",AN$4,"_",$C$85,"_",$C$84),Data_for_IC_trend_tables!$A$1:$G$49194,7,FALSE)*1000,"-")</f>
        <v>0.47665723897710799</v>
      </c>
      <c r="AO48" s="30">
        <f>IFERROR(VLOOKUP(CONCATENATE($B48,"_",AO$4,"_",$C$85,"_",$C$84),Data_for_IC_trend_tables!$A$1:$G$49194,7,FALSE)*1000,"-")</f>
        <v>0.482194608616481</v>
      </c>
      <c r="AP48" s="30">
        <f>IFERROR(VLOOKUP(CONCATENATE($B48,"_",AP$4,"_",$C$85,"_",$C$84),Data_for_IC_trend_tables!$A$1:$G$49194,7,FALSE)*1000,"-")</f>
        <v>0.52328019016829697</v>
      </c>
      <c r="AQ48" s="30">
        <f>IFERROR(VLOOKUP(CONCATENATE($B48,"_",AQ$4,"_",$C$85,"_",$C$84),Data_for_IC_trend_tables!$A$1:$G$49194,7,FALSE)*1000,"-")</f>
        <v>0.48717893063177897</v>
      </c>
      <c r="AR48" s="30">
        <f>IFERROR(VLOOKUP(CONCATENATE($B48,"_",AR$4,"_",$C$85,"_",$C$84),Data_for_IC_trend_tables!$A$1:$G$49194,7,FALSE)*1000,"-")</f>
        <v>0.49599814721850399</v>
      </c>
      <c r="AS48" s="30">
        <f>IFERROR(VLOOKUP(CONCATENATE($B48,"_",AS$4,"_",$C$85,"_",$C$84),Data_for_IC_trend_tables!$A$1:$G$49194,7,FALSE)*1000,"-")</f>
        <v>0.49494332659049606</v>
      </c>
      <c r="AT48" s="30">
        <f>IFERROR(VLOOKUP(CONCATENATE($B48,"_",AT$4,"_",$C$85,"_",$C$84),Data_for_IC_trend_tables!$A$1:$G$49194,7,FALSE)*1000,"-")</f>
        <v>0.47675971417405399</v>
      </c>
      <c r="AU48" s="30">
        <f>IFERROR(VLOOKUP(CONCATENATE($B48,"_",AU$4,"_",$C$85,"_",$C$84),Data_for_IC_trend_tables!$A$1:$G$49194,7,FALSE)*1000,"-")</f>
        <v>0.49398765531252903</v>
      </c>
      <c r="AV48" s="30"/>
      <c r="AW48" s="30">
        <f>IFERROR(VLOOKUP(CONCATENATE($B48,"_",AW$4,"_",$C$85,"_",$C$84),Data_for_IC_trend_tables!$A$1:$G$49194,7,FALSE)*1000,"-")</f>
        <v>0.49398765531252903</v>
      </c>
      <c r="AX48" s="91">
        <f t="shared" si="19"/>
        <v>2.2653046164533297</v>
      </c>
      <c r="AY48" s="38" t="str">
        <f t="shared" si="20"/>
        <v>Yes</v>
      </c>
      <c r="AZ48" s="58">
        <f t="shared" si="21"/>
        <v>-0.78193323241183343</v>
      </c>
      <c r="BA48" s="32" t="s">
        <v>76</v>
      </c>
    </row>
    <row r="49" spans="2:53" s="3" customFormat="1" x14ac:dyDescent="0.2">
      <c r="B49" s="53" t="s">
        <v>177</v>
      </c>
      <c r="C49" s="71" t="s">
        <v>37</v>
      </c>
      <c r="D49" s="56">
        <v>1990</v>
      </c>
      <c r="E49" s="30">
        <f>IFERROR(VLOOKUP(CONCATENATE($B49,"_",E$4,"_",$C$85,"_",$C$84),Data_for_IC_trend_tables!$A$1:$G$49194,7,FALSE)*1000,"-")</f>
        <v>5.2765651371993298</v>
      </c>
      <c r="F49" s="30">
        <f>IFERROR(VLOOKUP(CONCATENATE($B49,"_",F$4,"_",$C$85,"_",$C$84),Data_for_IC_trend_tables!$A$1:$G$49194,7,FALSE)*1000,"-")</f>
        <v>4.9611062206970402</v>
      </c>
      <c r="G49" s="30">
        <f>IFERROR(VLOOKUP(CONCATENATE($B49,"_",G$4,"_",$C$85,"_",$C$84),Data_for_IC_trend_tables!$A$1:$G$49194,7,FALSE)*1000,"-")</f>
        <v>4.6440058285338894</v>
      </c>
      <c r="H49" s="30">
        <f>IFERROR(VLOOKUP(CONCATENATE($B49,"_",H$4,"_",$C$85,"_",$C$84),Data_for_IC_trend_tables!$A$1:$G$49194,7,FALSE)*1000,"-")</f>
        <v>4.3326551082557003</v>
      </c>
      <c r="I49" s="30">
        <f>IFERROR(VLOOKUP(CONCATENATE($B49,"_",I$4,"_",$C$85,"_",$C$84),Data_for_IC_trend_tables!$A$1:$G$49194,7,FALSE)*1000,"-")</f>
        <v>4.0256649304193299</v>
      </c>
      <c r="J49" s="30">
        <f>IFERROR(VLOOKUP(CONCATENATE($B49,"_",J$4,"_",$C$85,"_",$C$84),Data_for_IC_trend_tables!$A$1:$G$49194,7,FALSE)*1000,"-")</f>
        <v>3.9579036257146298</v>
      </c>
      <c r="K49" s="30">
        <f>IFERROR(VLOOKUP(CONCATENATE($B49,"_",K$4,"_",$C$85,"_",$C$84),Data_for_IC_trend_tables!$A$1:$G$49194,7,FALSE)*1000,"-")</f>
        <v>3.87078616704175</v>
      </c>
      <c r="L49" s="30">
        <f>IFERROR(VLOOKUP(CONCATENATE($B49,"_",L$4,"_",$C$85,"_",$C$84),Data_for_IC_trend_tables!$A$1:$G$49194,7,FALSE)*1000,"-")</f>
        <v>3.7599877153355301</v>
      </c>
      <c r="M49" s="30">
        <f>IFERROR(VLOOKUP(CONCATENATE($B49,"_",M$4,"_",$C$85,"_",$C$84),Data_for_IC_trend_tables!$A$1:$G$49194,7,FALSE)*1000,"-")</f>
        <v>3.62124777112379</v>
      </c>
      <c r="N49" s="30">
        <f>IFERROR(VLOOKUP(CONCATENATE($B49,"_",N$4,"_",$C$85,"_",$C$84),Data_for_IC_trend_tables!$A$1:$G$49194,7,FALSE)*1000,"-")</f>
        <v>3.4526687980641602</v>
      </c>
      <c r="O49" s="30">
        <f>IFERROR(VLOOKUP(CONCATENATE($B49,"_",O$4,"_",$C$85,"_",$C$84),Data_for_IC_trend_tables!$A$1:$G$49194,7,FALSE)*1000,"-")</f>
        <v>3.25906121655468</v>
      </c>
      <c r="P49" s="30">
        <f>IFERROR(VLOOKUP(CONCATENATE($B49,"_",P$4,"_",$C$85,"_",$C$84),Data_for_IC_trend_tables!$A$1:$G$49194,7,FALSE)*1000,"-")</f>
        <v>3.0088680174406299</v>
      </c>
      <c r="Q49" s="30">
        <f>IFERROR(VLOOKUP(CONCATENATE($B49,"_",Q$4,"_",$C$85,"_",$C$84),Data_for_IC_trend_tables!$A$1:$G$49194,7,FALSE)*1000,"-")</f>
        <v>2.8544406163293301</v>
      </c>
      <c r="R49" s="30">
        <f>IFERROR(VLOOKUP(CONCATENATE($B49,"_",R$4,"_",$C$85,"_",$C$84),Data_for_IC_trend_tables!$A$1:$G$49194,7,FALSE)*1000,"-")</f>
        <v>2.6454193945584601</v>
      </c>
      <c r="S49" s="30">
        <f>IFERROR(VLOOKUP(CONCATENATE($B49,"_",S$4,"_",$C$85,"_",$C$84),Data_for_IC_trend_tables!$A$1:$G$49194,7,FALSE)*1000,"-")</f>
        <v>2.4255285127820998</v>
      </c>
      <c r="T49" s="30">
        <f>IFERROR(VLOOKUP(CONCATENATE($B49,"_",T$4,"_",$C$85,"_",$C$84),Data_for_IC_trend_tables!$A$1:$G$49194,7,FALSE)*1000,"-")</f>
        <v>2.04428202865402</v>
      </c>
      <c r="U49" s="30">
        <f>IFERROR(VLOOKUP(CONCATENATE($B49,"_",U$4,"_",$C$85,"_",$C$84),Data_for_IC_trend_tables!$A$1:$G$49194,7,FALSE)*1000,"-")</f>
        <v>1.8982570874781299</v>
      </c>
      <c r="V49" s="30">
        <f>IFERROR(VLOOKUP(CONCATENATE($B49,"_",V$4,"_",$C$85,"_",$C$84),Data_for_IC_trend_tables!$A$1:$G$49194,7,FALSE)*1000,"-")</f>
        <v>1.7487169119513901</v>
      </c>
      <c r="W49" s="30">
        <f>IFERROR(VLOOKUP(CONCATENATE($B49,"_",W$4,"_",$C$85,"_",$C$84),Data_for_IC_trend_tables!$A$1:$G$49194,7,FALSE)*1000,"-")</f>
        <v>1.4862135238162302</v>
      </c>
      <c r="X49" s="30">
        <f>IFERROR(VLOOKUP(CONCATENATE($B49,"_",X$4,"_",$C$85,"_",$C$84),Data_for_IC_trend_tables!$A$1:$G$49194,7,FALSE)*1000,"-")</f>
        <v>1.2021327466971599</v>
      </c>
      <c r="Y49" s="30">
        <f>IFERROR(VLOOKUP(CONCATENATE($B49,"_",Y$4,"_",$C$85,"_",$C$84),Data_for_IC_trend_tables!$A$1:$G$49194,7,FALSE)*1000,"-")</f>
        <v>1.0319503745266101</v>
      </c>
      <c r="Z49" s="30">
        <f>IFERROR(VLOOKUP(CONCATENATE($B49,"_",Z$4,"_",$C$85,"_",$C$84),Data_for_IC_trend_tables!$A$1:$G$49194,7,FALSE)*1000,"-")</f>
        <v>0.85426077112391496</v>
      </c>
      <c r="AA49" s="30">
        <f>IFERROR(VLOOKUP(CONCATENATE($B49,"_",AA$4,"_",$C$85,"_",$C$84),Data_for_IC_trend_tables!$A$1:$G$49194,7,FALSE)*1000,"-")</f>
        <v>0.70113020945087201</v>
      </c>
      <c r="AB49" s="30">
        <f>IFERROR(VLOOKUP(CONCATENATE($B49,"_",AB$4,"_",$C$85,"_",$C$84),Data_for_IC_trend_tables!$A$1:$G$49194,7,FALSE)*1000,"-")</f>
        <v>0.54929867862327597</v>
      </c>
      <c r="AC49" s="30">
        <f>IFERROR(VLOOKUP(CONCATENATE($B49,"_",AC$4,"_",$C$85,"_",$C$84),Data_for_IC_trend_tables!$A$1:$G$49194,7,FALSE)*1000,"-")</f>
        <v>0.55556087954801203</v>
      </c>
      <c r="AD49" s="30">
        <f>IFERROR(VLOOKUP(CONCATENATE($B49,"_",AD$4,"_",$C$85,"_",$C$84),Data_for_IC_trend_tables!$A$1:$G$49194,7,FALSE)*1000,"-")</f>
        <v>0.547179087222466</v>
      </c>
      <c r="AE49" s="30">
        <f>IFERROR(VLOOKUP(CONCATENATE($B49,"_",AE$4,"_",$C$85,"_",$C$84),Data_for_IC_trend_tables!$A$1:$G$49194,7,FALSE)*1000,"-")</f>
        <v>0.56159881093243591</v>
      </c>
      <c r="AF49" s="30">
        <f>IFERROR(VLOOKUP(CONCATENATE($B49,"_",AF$4,"_",$C$85,"_",$C$84),Data_for_IC_trend_tables!$A$1:$G$49194,7,FALSE)*1000,"-")</f>
        <v>0.55066934911026799</v>
      </c>
      <c r="AG49" s="30">
        <f>IFERROR(VLOOKUP(CONCATENATE($B49,"_",AG$4,"_",$C$85,"_",$C$84),Data_for_IC_trend_tables!$A$1:$G$49194,7,FALSE)*1000,"-")</f>
        <v>0.56596439369917806</v>
      </c>
      <c r="AH49" s="30">
        <f>IFERROR(VLOOKUP(CONCATENATE($B49,"_",AH$4,"_",$C$85,"_",$C$84),Data_for_IC_trend_tables!$A$1:$G$49194,7,FALSE)*1000,"-")</f>
        <v>0.55156386656645695</v>
      </c>
      <c r="AI49" s="30">
        <f>IFERROR(VLOOKUP(CONCATENATE($B49,"_",AI$4,"_",$C$85,"_",$C$84),Data_for_IC_trend_tables!$A$1:$G$49194,7,FALSE)*1000,"-")</f>
        <v>0.56222603688667294</v>
      </c>
      <c r="AJ49" s="30">
        <f>IFERROR(VLOOKUP(CONCATENATE($B49,"_",AJ$4,"_",$C$85,"_",$C$84),Data_for_IC_trend_tables!$A$1:$G$49194,7,FALSE)*1000,"-")</f>
        <v>0.53306426920737693</v>
      </c>
      <c r="AK49" s="30">
        <f>IFERROR(VLOOKUP(CONCATENATE($B49,"_",AK$4,"_",$C$85,"_",$C$84),Data_for_IC_trend_tables!$A$1:$G$49194,7,FALSE)*1000,"-")</f>
        <v>0.54881841893865801</v>
      </c>
      <c r="AL49" s="30">
        <f>IFERROR(VLOOKUP(CONCATENATE($B49,"_",AL$4,"_",$C$85,"_",$C$84),Data_for_IC_trend_tables!$A$1:$G$49194,7,FALSE)*1000,"-")</f>
        <v>0.55312244597430904</v>
      </c>
      <c r="AM49" s="30">
        <f>IFERROR(VLOOKUP(CONCATENATE($B49,"_",AM$4,"_",$C$85,"_",$C$84),Data_for_IC_trend_tables!$A$1:$G$49194,7,FALSE)*1000,"-")</f>
        <v>0.52365234805795202</v>
      </c>
      <c r="AN49" s="30">
        <f>IFERROR(VLOOKUP(CONCATENATE($B49,"_",AN$4,"_",$C$85,"_",$C$84),Data_for_IC_trend_tables!$A$1:$G$49194,7,FALSE)*1000,"-")</f>
        <v>0.51427036663173897</v>
      </c>
      <c r="AO49" s="30">
        <f>IFERROR(VLOOKUP(CONCATENATE($B49,"_",AO$4,"_",$C$85,"_",$C$84),Data_for_IC_trend_tables!$A$1:$G$49194,7,FALSE)*1000,"-")</f>
        <v>0.50181225879278202</v>
      </c>
      <c r="AP49" s="30">
        <f>IFERROR(VLOOKUP(CONCATENATE($B49,"_",AP$4,"_",$C$85,"_",$C$84),Data_for_IC_trend_tables!$A$1:$G$49194,7,FALSE)*1000,"-")</f>
        <v>0.48652829654568003</v>
      </c>
      <c r="AQ49" s="30">
        <f>IFERROR(VLOOKUP(CONCATENATE($B49,"_",AQ$4,"_",$C$85,"_",$C$84),Data_for_IC_trend_tables!$A$1:$G$49194,7,FALSE)*1000,"-")</f>
        <v>0.465838958439726</v>
      </c>
      <c r="AR49" s="30">
        <f>IFERROR(VLOOKUP(CONCATENATE($B49,"_",AR$4,"_",$C$85,"_",$C$84),Data_for_IC_trend_tables!$A$1:$G$49194,7,FALSE)*1000,"-")</f>
        <v>0.46196485179268104</v>
      </c>
      <c r="AS49" s="30">
        <f>IFERROR(VLOOKUP(CONCATENATE($B49,"_",AS$4,"_",$C$85,"_",$C$84),Data_for_IC_trend_tables!$A$1:$G$49194,7,FALSE)*1000,"-")</f>
        <v>0.452448351867133</v>
      </c>
      <c r="AT49" s="30">
        <f>IFERROR(VLOOKUP(CONCATENATE($B49,"_",AT$4,"_",$C$85,"_",$C$84),Data_for_IC_trend_tables!$A$1:$G$49194,7,FALSE)*1000,"-")</f>
        <v>0.46276775098697304</v>
      </c>
      <c r="AU49" s="30">
        <f>IFERROR(VLOOKUP(CONCATENATE($B49,"_",AU$4,"_",$C$85,"_",$C$84),Data_for_IC_trend_tables!$A$1:$G$49194,7,FALSE)*1000,"-")</f>
        <v>0.461402132155939</v>
      </c>
      <c r="AV49" s="30"/>
      <c r="AW49" s="30">
        <f>IFERROR(VLOOKUP(CONCATENATE($B49,"_",AW$4,"_",$C$85,"_",$C$84),Data_for_IC_trend_tables!$A$1:$G$49194,7,FALSE)*1000,"-")</f>
        <v>0.461402132155939</v>
      </c>
      <c r="AX49" s="91">
        <f t="shared" si="19"/>
        <v>3.25906121655468</v>
      </c>
      <c r="AY49" s="38" t="str">
        <f t="shared" si="20"/>
        <v>Yes</v>
      </c>
      <c r="AZ49" s="58">
        <f t="shared" si="21"/>
        <v>-0.85842483417856419</v>
      </c>
      <c r="BA49" s="32" t="s">
        <v>76</v>
      </c>
    </row>
    <row r="50" spans="2:53" s="3" customFormat="1" x14ac:dyDescent="0.2">
      <c r="B50" s="53" t="s">
        <v>178</v>
      </c>
      <c r="C50" s="71" t="s">
        <v>114</v>
      </c>
      <c r="D50" s="56">
        <v>1990</v>
      </c>
      <c r="E50" s="30" t="str">
        <f>IFERROR(VLOOKUP(CONCATENATE($B50,"_",E$4,"_",$C$85,"_",$C$84),Data_for_IC_trend_tables!$A$1:$G$49194,7,FALSE)*1000,"-")</f>
        <v>-</v>
      </c>
      <c r="F50" s="30" t="str">
        <f>IFERROR(VLOOKUP(CONCATENATE($B50,"_",F$4,"_",$C$85,"_",$C$84),Data_for_IC_trend_tables!$A$1:$G$49194,7,FALSE)*1000,"-")</f>
        <v>-</v>
      </c>
      <c r="G50" s="30" t="str">
        <f>IFERROR(VLOOKUP(CONCATENATE($B50,"_",G$4,"_",$C$85,"_",$C$84),Data_for_IC_trend_tables!$A$1:$G$49194,7,FALSE)*1000,"-")</f>
        <v>-</v>
      </c>
      <c r="H50" s="30" t="str">
        <f>IFERROR(VLOOKUP(CONCATENATE($B50,"_",H$4,"_",$C$85,"_",$C$84),Data_for_IC_trend_tables!$A$1:$G$49194,7,FALSE)*1000,"-")</f>
        <v>-</v>
      </c>
      <c r="I50" s="30" t="str">
        <f>IFERROR(VLOOKUP(CONCATENATE($B50,"_",I$4,"_",$C$85,"_",$C$84),Data_for_IC_trend_tables!$A$1:$G$49194,7,FALSE)*1000,"-")</f>
        <v>-</v>
      </c>
      <c r="J50" s="30" t="str">
        <f>IFERROR(VLOOKUP(CONCATENATE($B50,"_",J$4,"_",$C$85,"_",$C$84),Data_for_IC_trend_tables!$A$1:$G$49194,7,FALSE)*1000,"-")</f>
        <v>-</v>
      </c>
      <c r="K50" s="30" t="str">
        <f>IFERROR(VLOOKUP(CONCATENATE($B50,"_",K$4,"_",$C$85,"_",$C$84),Data_for_IC_trend_tables!$A$1:$G$49194,7,FALSE)*1000,"-")</f>
        <v>-</v>
      </c>
      <c r="L50" s="30" t="str">
        <f>IFERROR(VLOOKUP(CONCATENATE($B50,"_",L$4,"_",$C$85,"_",$C$84),Data_for_IC_trend_tables!$A$1:$G$49194,7,FALSE)*1000,"-")</f>
        <v>-</v>
      </c>
      <c r="M50" s="30" t="str">
        <f>IFERROR(VLOOKUP(CONCATENATE($B50,"_",M$4,"_",$C$85,"_",$C$84),Data_for_IC_trend_tables!$A$1:$G$49194,7,FALSE)*1000,"-")</f>
        <v>-</v>
      </c>
      <c r="N50" s="30" t="str">
        <f>IFERROR(VLOOKUP(CONCATENATE($B50,"_",N$4,"_",$C$85,"_",$C$84),Data_for_IC_trend_tables!$A$1:$G$49194,7,FALSE)*1000,"-")</f>
        <v>-</v>
      </c>
      <c r="O50" s="30">
        <f>IFERROR(VLOOKUP(CONCATENATE($B50,"_",O$4,"_",$C$85,"_",$C$84),Data_for_IC_trend_tables!$A$1:$G$49194,7,FALSE)*1000,"-")</f>
        <v>1.60562269867882</v>
      </c>
      <c r="P50" s="30">
        <f>IFERROR(VLOOKUP(CONCATENATE($B50,"_",P$4,"_",$C$85,"_",$C$84),Data_for_IC_trend_tables!$A$1:$G$49194,7,FALSE)*1000,"-")</f>
        <v>1.5073188074604902</v>
      </c>
      <c r="Q50" s="30">
        <f>IFERROR(VLOOKUP(CONCATENATE($B50,"_",Q$4,"_",$C$85,"_",$C$84),Data_for_IC_trend_tables!$A$1:$G$49194,7,FALSE)*1000,"-")</f>
        <v>1.4582276144698398</v>
      </c>
      <c r="R50" s="30">
        <f>IFERROR(VLOOKUP(CONCATENATE($B50,"_",R$4,"_",$C$85,"_",$C$84),Data_for_IC_trend_tables!$A$1:$G$49194,7,FALSE)*1000,"-")</f>
        <v>1.0620875572905999</v>
      </c>
      <c r="S50" s="30">
        <f>IFERROR(VLOOKUP(CONCATENATE($B50,"_",S$4,"_",$C$85,"_",$C$84),Data_for_IC_trend_tables!$A$1:$G$49194,7,FALSE)*1000,"-")</f>
        <v>1.0157859183750499</v>
      </c>
      <c r="T50" s="30">
        <f>IFERROR(VLOOKUP(CONCATENATE($B50,"_",T$4,"_",$C$85,"_",$C$84),Data_for_IC_trend_tables!$A$1:$G$49194,7,FALSE)*1000,"-")</f>
        <v>2.10749122934347</v>
      </c>
      <c r="U50" s="30">
        <f>IFERROR(VLOOKUP(CONCATENATE($B50,"_",U$4,"_",$C$85,"_",$C$84),Data_for_IC_trend_tables!$A$1:$G$49194,7,FALSE)*1000,"-")</f>
        <v>2.3175080060272601</v>
      </c>
      <c r="V50" s="30">
        <f>IFERROR(VLOOKUP(CONCATENATE($B50,"_",V$4,"_",$C$85,"_",$C$84),Data_for_IC_trend_tables!$A$1:$G$49194,7,FALSE)*1000,"-")</f>
        <v>1.14676702944007</v>
      </c>
      <c r="W50" s="30">
        <f>IFERROR(VLOOKUP(CONCATENATE($B50,"_",W$4,"_",$C$85,"_",$C$84),Data_for_IC_trend_tables!$A$1:$G$49194,7,FALSE)*1000,"-")</f>
        <v>1.3941055254782901</v>
      </c>
      <c r="X50" s="30">
        <f>IFERROR(VLOOKUP(CONCATENATE($B50,"_",X$4,"_",$C$85,"_",$C$84),Data_for_IC_trend_tables!$A$1:$G$49194,7,FALSE)*1000,"-")</f>
        <v>1.0709170980223401</v>
      </c>
      <c r="Y50" s="30">
        <f>IFERROR(VLOOKUP(CONCATENATE($B50,"_",Y$4,"_",$C$85,"_",$C$84),Data_for_IC_trend_tables!$A$1:$G$49194,7,FALSE)*1000,"-")</f>
        <v>0.93300810543003698</v>
      </c>
      <c r="Z50" s="30">
        <f>IFERROR(VLOOKUP(CONCATENATE($B50,"_",Z$4,"_",$C$85,"_",$C$84),Data_for_IC_trend_tables!$A$1:$G$49194,7,FALSE)*1000,"-")</f>
        <v>0.82060252868694294</v>
      </c>
      <c r="AA50" s="30">
        <f>IFERROR(VLOOKUP(CONCATENATE($B50,"_",AA$4,"_",$C$85,"_",$C$84),Data_for_IC_trend_tables!$A$1:$G$49194,7,FALSE)*1000,"-")</f>
        <v>0.80518897804464795</v>
      </c>
      <c r="AB50" s="30">
        <f>IFERROR(VLOOKUP(CONCATENATE($B50,"_",AB$4,"_",$C$85,"_",$C$84),Data_for_IC_trend_tables!$A$1:$G$49194,7,FALSE)*1000,"-")</f>
        <v>0.60402574298777101</v>
      </c>
      <c r="AC50" s="30">
        <f>IFERROR(VLOOKUP(CONCATENATE($B50,"_",AC$4,"_",$C$85,"_",$C$84),Data_for_IC_trend_tables!$A$1:$G$49194,7,FALSE)*1000,"-")</f>
        <v>0.53646921508720902</v>
      </c>
      <c r="AD50" s="30">
        <f>IFERROR(VLOOKUP(CONCATENATE($B50,"_",AD$4,"_",$C$85,"_",$C$84),Data_for_IC_trend_tables!$A$1:$G$49194,7,FALSE)*1000,"-")</f>
        <v>0.28493943666389998</v>
      </c>
      <c r="AE50" s="30">
        <f>IFERROR(VLOOKUP(CONCATENATE($B50,"_",AE$4,"_",$C$85,"_",$C$84),Data_for_IC_trend_tables!$A$1:$G$49194,7,FALSE)*1000,"-")</f>
        <v>0.26096762058022105</v>
      </c>
      <c r="AF50" s="30">
        <f>IFERROR(VLOOKUP(CONCATENATE($B50,"_",AF$4,"_",$C$85,"_",$C$84),Data_for_IC_trend_tables!$A$1:$G$49194,7,FALSE)*1000,"-")</f>
        <v>0.260808538632124</v>
      </c>
      <c r="AG50" s="30">
        <f>IFERROR(VLOOKUP(CONCATENATE($B50,"_",AG$4,"_",$C$85,"_",$C$84),Data_for_IC_trend_tables!$A$1:$G$49194,7,FALSE)*1000,"-")</f>
        <v>0.26202246548035002</v>
      </c>
      <c r="AH50" s="30">
        <f>IFERROR(VLOOKUP(CONCATENATE($B50,"_",AH$4,"_",$C$85,"_",$C$84),Data_for_IC_trend_tables!$A$1:$G$49194,7,FALSE)*1000,"-")</f>
        <v>0.25043601917953101</v>
      </c>
      <c r="AI50" s="30">
        <f>IFERROR(VLOOKUP(CONCATENATE($B50,"_",AI$4,"_",$C$85,"_",$C$84),Data_for_IC_trend_tables!$A$1:$G$49194,7,FALSE)*1000,"-")</f>
        <v>0.24638352930910201</v>
      </c>
      <c r="AJ50" s="30">
        <f>IFERROR(VLOOKUP(CONCATENATE($B50,"_",AJ$4,"_",$C$85,"_",$C$84),Data_for_IC_trend_tables!$A$1:$G$49194,7,FALSE)*1000,"-")</f>
        <v>0.26304352887726401</v>
      </c>
      <c r="AK50" s="30">
        <f>IFERROR(VLOOKUP(CONCATENATE($B50,"_",AK$4,"_",$C$85,"_",$C$84),Data_for_IC_trend_tables!$A$1:$G$49194,7,FALSE)*1000,"-")</f>
        <v>0.26612761175468702</v>
      </c>
      <c r="AL50" s="30">
        <f>IFERROR(VLOOKUP(CONCATENATE($B50,"_",AL$4,"_",$C$85,"_",$C$84),Data_for_IC_trend_tables!$A$1:$G$49194,7,FALSE)*1000,"-")</f>
        <v>0.24254087049807402</v>
      </c>
      <c r="AM50" s="30">
        <f>IFERROR(VLOOKUP(CONCATENATE($B50,"_",AM$4,"_",$C$85,"_",$C$84),Data_for_IC_trend_tables!$A$1:$G$49194,7,FALSE)*1000,"-")</f>
        <v>0.24374808979992801</v>
      </c>
      <c r="AN50" s="30">
        <f>IFERROR(VLOOKUP(CONCATENATE($B50,"_",AN$4,"_",$C$85,"_",$C$84),Data_for_IC_trend_tables!$A$1:$G$49194,7,FALSE)*1000,"-")</f>
        <v>0.24050069764642498</v>
      </c>
      <c r="AO50" s="30">
        <f>IFERROR(VLOOKUP(CONCATENATE($B50,"_",AO$4,"_",$C$85,"_",$C$84),Data_for_IC_trend_tables!$A$1:$G$49194,7,FALSE)*1000,"-")</f>
        <v>0.23865127319705701</v>
      </c>
      <c r="AP50" s="30">
        <f>IFERROR(VLOOKUP(CONCATENATE($B50,"_",AP$4,"_",$C$85,"_",$C$84),Data_for_IC_trend_tables!$A$1:$G$49194,7,FALSE)*1000,"-")</f>
        <v>0.222183273065265</v>
      </c>
      <c r="AQ50" s="30">
        <f>IFERROR(VLOOKUP(CONCATENATE($B50,"_",AQ$4,"_",$C$85,"_",$C$84),Data_for_IC_trend_tables!$A$1:$G$49194,7,FALSE)*1000,"-")</f>
        <v>0.22257232300004001</v>
      </c>
      <c r="AR50" s="30">
        <f>IFERROR(VLOOKUP(CONCATENATE($B50,"_",AR$4,"_",$C$85,"_",$C$84),Data_for_IC_trend_tables!$A$1:$G$49194,7,FALSE)*1000,"-")</f>
        <v>0.23667948216278301</v>
      </c>
      <c r="AS50" s="30">
        <f>IFERROR(VLOOKUP(CONCATENATE($B50,"_",AS$4,"_",$C$85,"_",$C$84),Data_for_IC_trend_tables!$A$1:$G$49194,7,FALSE)*1000,"-")</f>
        <v>0.217289708923668</v>
      </c>
      <c r="AT50" s="30">
        <f>IFERROR(VLOOKUP(CONCATENATE($B50,"_",AT$4,"_",$C$85,"_",$C$84),Data_for_IC_trend_tables!$A$1:$G$49194,7,FALSE)*1000,"-")</f>
        <v>0.22776052197539201</v>
      </c>
      <c r="AU50" s="30">
        <f>IFERROR(VLOOKUP(CONCATENATE($B50,"_",AU$4,"_",$C$85,"_",$C$84),Data_for_IC_trend_tables!$A$1:$G$49194,7,FALSE)*1000,"-")</f>
        <v>0.22555581066552999</v>
      </c>
      <c r="AV50" s="30"/>
      <c r="AW50" s="30">
        <f>IFERROR(VLOOKUP(CONCATENATE($B50,"_",AW$4,"_",$C$85,"_",$C$84),Data_for_IC_trend_tables!$A$1:$G$49194,7,FALSE)*1000,"-")</f>
        <v>0.22555581066552999</v>
      </c>
      <c r="AX50" s="91">
        <f t="shared" si="19"/>
        <v>1.60562269867882</v>
      </c>
      <c r="AY50" s="38" t="str">
        <f t="shared" si="20"/>
        <v>Yes</v>
      </c>
      <c r="AZ50" s="58">
        <f t="shared" si="21"/>
        <v>-0.85952128675614281</v>
      </c>
      <c r="BA50" s="32" t="s">
        <v>76</v>
      </c>
    </row>
    <row r="51" spans="2:53" s="3" customFormat="1" x14ac:dyDescent="0.2">
      <c r="B51" s="53" t="s">
        <v>179</v>
      </c>
      <c r="C51" s="71" t="s">
        <v>38</v>
      </c>
      <c r="D51" s="56"/>
      <c r="E51" s="30" t="str">
        <f>IFERROR(VLOOKUP(CONCATENATE($B51,"_",E$4,"_",$C$85,"_",$C$84),Data_for_IC_trend_tables!$A$1:$G$49194,7,FALSE)*1000,"-")</f>
        <v>-</v>
      </c>
      <c r="F51" s="30" t="str">
        <f>IFERROR(VLOOKUP(CONCATENATE($B51,"_",F$4,"_",$C$85,"_",$C$84),Data_for_IC_trend_tables!$A$1:$G$49194,7,FALSE)*1000,"-")</f>
        <v>-</v>
      </c>
      <c r="G51" s="30" t="str">
        <f>IFERROR(VLOOKUP(CONCATENATE($B51,"_",G$4,"_",$C$85,"_",$C$84),Data_for_IC_trend_tables!$A$1:$G$49194,7,FALSE)*1000,"-")</f>
        <v>-</v>
      </c>
      <c r="H51" s="30" t="str">
        <f>IFERROR(VLOOKUP(CONCATENATE($B51,"_",H$4,"_",$C$85,"_",$C$84),Data_for_IC_trend_tables!$A$1:$G$49194,7,FALSE)*1000,"-")</f>
        <v>-</v>
      </c>
      <c r="I51" s="30" t="str">
        <f>IFERROR(VLOOKUP(CONCATENATE($B51,"_",I$4,"_",$C$85,"_",$C$84),Data_for_IC_trend_tables!$A$1:$G$49194,7,FALSE)*1000,"-")</f>
        <v>-</v>
      </c>
      <c r="J51" s="30" t="str">
        <f>IFERROR(VLOOKUP(CONCATENATE($B51,"_",J$4,"_",$C$85,"_",$C$84),Data_for_IC_trend_tables!$A$1:$G$49194,7,FALSE)*1000,"-")</f>
        <v>-</v>
      </c>
      <c r="K51" s="30" t="str">
        <f>IFERROR(VLOOKUP(CONCATENATE($B51,"_",K$4,"_",$C$85,"_",$C$84),Data_for_IC_trend_tables!$A$1:$G$49194,7,FALSE)*1000,"-")</f>
        <v>-</v>
      </c>
      <c r="L51" s="30" t="str">
        <f>IFERROR(VLOOKUP(CONCATENATE($B51,"_",L$4,"_",$C$85,"_",$C$84),Data_for_IC_trend_tables!$A$1:$G$49194,7,FALSE)*1000,"-")</f>
        <v>-</v>
      </c>
      <c r="M51" s="30" t="str">
        <f>IFERROR(VLOOKUP(CONCATENATE($B51,"_",M$4,"_",$C$85,"_",$C$84),Data_for_IC_trend_tables!$A$1:$G$49194,7,FALSE)*1000,"-")</f>
        <v>-</v>
      </c>
      <c r="N51" s="30" t="str">
        <f>IFERROR(VLOOKUP(CONCATENATE($B51,"_",N$4,"_",$C$85,"_",$C$84),Data_for_IC_trend_tables!$A$1:$G$49194,7,FALSE)*1000,"-")</f>
        <v>-</v>
      </c>
      <c r="O51" s="30">
        <f>IFERROR(VLOOKUP(CONCATENATE($B51,"_",O$4,"_",$C$85,"_",$C$84),Data_for_IC_trend_tables!$A$1:$G$49194,7,FALSE)*1000,"-")</f>
        <v>0.94571715685418301</v>
      </c>
      <c r="P51" s="30">
        <f>IFERROR(VLOOKUP(CONCATENATE($B51,"_",P$4,"_",$C$85,"_",$C$84),Data_for_IC_trend_tables!$A$1:$G$49194,7,FALSE)*1000,"-")</f>
        <v>0.96206266189334599</v>
      </c>
      <c r="Q51" s="30">
        <f>IFERROR(VLOOKUP(CONCATENATE($B51,"_",Q$4,"_",$C$85,"_",$C$84),Data_for_IC_trend_tables!$A$1:$G$49194,7,FALSE)*1000,"-")</f>
        <v>0.97844743111415988</v>
      </c>
      <c r="R51" s="30">
        <f>IFERROR(VLOOKUP(CONCATENATE($B51,"_",R$4,"_",$C$85,"_",$C$84),Data_for_IC_trend_tables!$A$1:$G$49194,7,FALSE)*1000,"-")</f>
        <v>0.9946030905166241</v>
      </c>
      <c r="S51" s="30">
        <f>IFERROR(VLOOKUP(CONCATENATE($B51,"_",S$4,"_",$C$85,"_",$C$84),Data_for_IC_trend_tables!$A$1:$G$49194,7,FALSE)*1000,"-")</f>
        <v>1.2547888165113601</v>
      </c>
      <c r="T51" s="30">
        <f>IFERROR(VLOOKUP(CONCATENATE($B51,"_",T$4,"_",$C$85,"_",$C$84),Data_for_IC_trend_tables!$A$1:$G$49194,7,FALSE)*1000,"-")</f>
        <v>1.2481404138688899</v>
      </c>
      <c r="U51" s="30">
        <f>IFERROR(VLOOKUP(CONCATENATE($B51,"_",U$4,"_",$C$85,"_",$C$84),Data_for_IC_trend_tables!$A$1:$G$49194,7,FALSE)*1000,"-")</f>
        <v>1.2700121318284701</v>
      </c>
      <c r="V51" s="30">
        <f>IFERROR(VLOOKUP(CONCATENATE($B51,"_",V$4,"_",$C$85,"_",$C$84),Data_for_IC_trend_tables!$A$1:$G$49194,7,FALSE)*1000,"-")</f>
        <v>1.2947732986196698</v>
      </c>
      <c r="W51" s="30">
        <f>IFERROR(VLOOKUP(CONCATENATE($B51,"_",W$4,"_",$C$85,"_",$C$84),Data_for_IC_trend_tables!$A$1:$G$49194,7,FALSE)*1000,"-")</f>
        <v>1.3157006657650998</v>
      </c>
      <c r="X51" s="30">
        <f>IFERROR(VLOOKUP(CONCATENATE($B51,"_",X$4,"_",$C$85,"_",$C$84),Data_for_IC_trend_tables!$A$1:$G$49194,7,FALSE)*1000,"-")</f>
        <v>1.2628107371305302</v>
      </c>
      <c r="Y51" s="30">
        <f>IFERROR(VLOOKUP(CONCATENATE($B51,"_",Y$4,"_",$C$85,"_",$C$84),Data_for_IC_trend_tables!$A$1:$G$49194,7,FALSE)*1000,"-")</f>
        <v>1.34054776812635</v>
      </c>
      <c r="Z51" s="30">
        <f>IFERROR(VLOOKUP(CONCATENATE($B51,"_",Z$4,"_",$C$85,"_",$C$84),Data_for_IC_trend_tables!$A$1:$G$49194,7,FALSE)*1000,"-")</f>
        <v>0.9981936410508141</v>
      </c>
      <c r="AA51" s="30">
        <f>IFERROR(VLOOKUP(CONCATENATE($B51,"_",AA$4,"_",$C$85,"_",$C$84),Data_for_IC_trend_tables!$A$1:$G$49194,7,FALSE)*1000,"-")</f>
        <v>1.25703777842352</v>
      </c>
      <c r="AB51" s="30">
        <f>IFERROR(VLOOKUP(CONCATENATE($B51,"_",AB$4,"_",$C$85,"_",$C$84),Data_for_IC_trend_tables!$A$1:$G$49194,7,FALSE)*1000,"-")</f>
        <v>1.9751151659236901</v>
      </c>
      <c r="AC51" s="30">
        <f>IFERROR(VLOOKUP(CONCATENATE($B51,"_",AC$4,"_",$C$85,"_",$C$84),Data_for_IC_trend_tables!$A$1:$G$49194,7,FALSE)*1000,"-")</f>
        <v>1.7431893232695699</v>
      </c>
      <c r="AD51" s="30">
        <f>IFERROR(VLOOKUP(CONCATENATE($B51,"_",AD$4,"_",$C$85,"_",$C$84),Data_for_IC_trend_tables!$A$1:$G$49194,7,FALSE)*1000,"-")</f>
        <v>1.4490809603445598</v>
      </c>
      <c r="AE51" s="30">
        <f>IFERROR(VLOOKUP(CONCATENATE($B51,"_",AE$4,"_",$C$85,"_",$C$84),Data_for_IC_trend_tables!$A$1:$G$49194,7,FALSE)*1000,"-")</f>
        <v>1.1465735792465199</v>
      </c>
      <c r="AF51" s="30">
        <f>IFERROR(VLOOKUP(CONCATENATE($B51,"_",AF$4,"_",$C$85,"_",$C$84),Data_for_IC_trend_tables!$A$1:$G$49194,7,FALSE)*1000,"-")</f>
        <v>1.60420468336906</v>
      </c>
      <c r="AG51" s="30">
        <f>IFERROR(VLOOKUP(CONCATENATE($B51,"_",AG$4,"_",$C$85,"_",$C$84),Data_for_IC_trend_tables!$A$1:$G$49194,7,FALSE)*1000,"-")</f>
        <v>2.0992604264583101</v>
      </c>
      <c r="AH51" s="30">
        <f>IFERROR(VLOOKUP(CONCATENATE($B51,"_",AH$4,"_",$C$85,"_",$C$84),Data_for_IC_trend_tables!$A$1:$G$49194,7,FALSE)*1000,"-")</f>
        <v>1.4897848907760201</v>
      </c>
      <c r="AI51" s="30">
        <f>IFERROR(VLOOKUP(CONCATENATE($B51,"_",AI$4,"_",$C$85,"_",$C$84),Data_for_IC_trend_tables!$A$1:$G$49194,7,FALSE)*1000,"-")</f>
        <v>0.89539506668605595</v>
      </c>
      <c r="AJ51" s="30">
        <f>IFERROR(VLOOKUP(CONCATENATE($B51,"_",AJ$4,"_",$C$85,"_",$C$84),Data_for_IC_trend_tables!$A$1:$G$49194,7,FALSE)*1000,"-")</f>
        <v>0.89297858520447393</v>
      </c>
      <c r="AK51" s="30">
        <f>IFERROR(VLOOKUP(CONCATENATE($B51,"_",AK$4,"_",$C$85,"_",$C$84),Data_for_IC_trend_tables!$A$1:$G$49194,7,FALSE)*1000,"-")</f>
        <v>0.87015631426597995</v>
      </c>
      <c r="AL51" s="30">
        <f>IFERROR(VLOOKUP(CONCATENATE($B51,"_",AL$4,"_",$C$85,"_",$C$84),Data_for_IC_trend_tables!$A$1:$G$49194,7,FALSE)*1000,"-")</f>
        <v>0.96878741975356397</v>
      </c>
      <c r="AM51" s="30">
        <f>IFERROR(VLOOKUP(CONCATENATE($B51,"_",AM$4,"_",$C$85,"_",$C$84),Data_for_IC_trend_tables!$A$1:$G$49194,7,FALSE)*1000,"-")</f>
        <v>1.0655358222887299</v>
      </c>
      <c r="AN51" s="30">
        <f>IFERROR(VLOOKUP(CONCATENATE($B51,"_",AN$4,"_",$C$85,"_",$C$84),Data_for_IC_trend_tables!$A$1:$G$49194,7,FALSE)*1000,"-")</f>
        <v>1.3768418114240601</v>
      </c>
      <c r="AO51" s="30">
        <f>IFERROR(VLOOKUP(CONCATENATE($B51,"_",AO$4,"_",$C$85,"_",$C$84),Data_for_IC_trend_tables!$A$1:$G$49194,7,FALSE)*1000,"-")</f>
        <v>1.6886216262</v>
      </c>
      <c r="AP51" s="30">
        <f>IFERROR(VLOOKUP(CONCATENATE($B51,"_",AP$4,"_",$C$85,"_",$C$84),Data_for_IC_trend_tables!$A$1:$G$49194,7,FALSE)*1000,"-")</f>
        <v>1.7477972428423101</v>
      </c>
      <c r="AQ51" s="30">
        <f>IFERROR(VLOOKUP(CONCATENATE($B51,"_",AQ$4,"_",$C$85,"_",$C$84),Data_for_IC_trend_tables!$A$1:$G$49194,7,FALSE)*1000,"-")</f>
        <v>1.01526316210567</v>
      </c>
      <c r="AR51" s="30">
        <f>IFERROR(VLOOKUP(CONCATENATE($B51,"_",AR$4,"_",$C$85,"_",$C$84),Data_for_IC_trend_tables!$A$1:$G$49194,7,FALSE)*1000,"-")</f>
        <v>1.07255315480582</v>
      </c>
      <c r="AS51" s="30">
        <f>IFERROR(VLOOKUP(CONCATENATE($B51,"_",AS$4,"_",$C$85,"_",$C$84),Data_for_IC_trend_tables!$A$1:$G$49194,7,FALSE)*1000,"-")</f>
        <v>1.3801079038906501</v>
      </c>
      <c r="AT51" s="30">
        <f>IFERROR(VLOOKUP(CONCATENATE($B51,"_",AT$4,"_",$C$85,"_",$C$84),Data_for_IC_trend_tables!$A$1:$G$49194,7,FALSE)*1000,"-")</f>
        <v>2.6792790394827102</v>
      </c>
      <c r="AU51" s="30">
        <f>IFERROR(VLOOKUP(CONCATENATE($B51,"_",AU$4,"_",$C$85,"_",$C$84),Data_for_IC_trend_tables!$A$1:$G$49194,7,FALSE)*1000,"-")</f>
        <v>2.2039117980509801</v>
      </c>
      <c r="AV51" s="30"/>
      <c r="AW51" s="30">
        <f>IFERROR(VLOOKUP(CONCATENATE($B51,"_",AW$4,"_",$C$85,"_",$C$84),Data_for_IC_trend_tables!$A$1:$G$49194,7,FALSE)*1000,"-")</f>
        <v>2.2039117980509801</v>
      </c>
      <c r="AX51" s="91"/>
      <c r="AY51" s="38" t="str">
        <f t="shared" si="0"/>
        <v/>
      </c>
      <c r="AZ51" s="58" t="str">
        <f t="shared" si="1"/>
        <v/>
      </c>
      <c r="BA51" s="86"/>
    </row>
    <row r="52" spans="2:53" s="3" customFormat="1" x14ac:dyDescent="0.2">
      <c r="B52" s="53" t="s">
        <v>180</v>
      </c>
      <c r="C52" s="71" t="s">
        <v>39</v>
      </c>
      <c r="D52" s="56"/>
      <c r="E52" s="30" t="str">
        <f>IFERROR(VLOOKUP(CONCATENATE($B52,"_",E$4,"_",$C$85,"_",$C$84),Data_for_IC_trend_tables!$A$1:$G$49194,7,FALSE)*1000,"-")</f>
        <v>-</v>
      </c>
      <c r="F52" s="30" t="str">
        <f>IFERROR(VLOOKUP(CONCATENATE($B52,"_",F$4,"_",$C$85,"_",$C$84),Data_for_IC_trend_tables!$A$1:$G$49194,7,FALSE)*1000,"-")</f>
        <v>-</v>
      </c>
      <c r="G52" s="30" t="str">
        <f>IFERROR(VLOOKUP(CONCATENATE($B52,"_",G$4,"_",$C$85,"_",$C$84),Data_for_IC_trend_tables!$A$1:$G$49194,7,FALSE)*1000,"-")</f>
        <v>-</v>
      </c>
      <c r="H52" s="30" t="str">
        <f>IFERROR(VLOOKUP(CONCATENATE($B52,"_",H$4,"_",$C$85,"_",$C$84),Data_for_IC_trend_tables!$A$1:$G$49194,7,FALSE)*1000,"-")</f>
        <v>-</v>
      </c>
      <c r="I52" s="30" t="str">
        <f>IFERROR(VLOOKUP(CONCATENATE($B52,"_",I$4,"_",$C$85,"_",$C$84),Data_for_IC_trend_tables!$A$1:$G$49194,7,FALSE)*1000,"-")</f>
        <v>-</v>
      </c>
      <c r="J52" s="30" t="str">
        <f>IFERROR(VLOOKUP(CONCATENATE($B52,"_",J$4,"_",$C$85,"_",$C$84),Data_for_IC_trend_tables!$A$1:$G$49194,7,FALSE)*1000,"-")</f>
        <v>-</v>
      </c>
      <c r="K52" s="30" t="str">
        <f>IFERROR(VLOOKUP(CONCATENATE($B52,"_",K$4,"_",$C$85,"_",$C$84),Data_for_IC_trend_tables!$A$1:$G$49194,7,FALSE)*1000,"-")</f>
        <v>-</v>
      </c>
      <c r="L52" s="30" t="str">
        <f>IFERROR(VLOOKUP(CONCATENATE($B52,"_",L$4,"_",$C$85,"_",$C$84),Data_for_IC_trend_tables!$A$1:$G$49194,7,FALSE)*1000,"-")</f>
        <v>-</v>
      </c>
      <c r="M52" s="30" t="str">
        <f>IFERROR(VLOOKUP(CONCATENATE($B52,"_",M$4,"_",$C$85,"_",$C$84),Data_for_IC_trend_tables!$A$1:$G$49194,7,FALSE)*1000,"-")</f>
        <v>-</v>
      </c>
      <c r="N52" s="30" t="str">
        <f>IFERROR(VLOOKUP(CONCATENATE($B52,"_",N$4,"_",$C$85,"_",$C$84),Data_for_IC_trend_tables!$A$1:$G$49194,7,FALSE)*1000,"-")</f>
        <v>-</v>
      </c>
      <c r="O52" s="30">
        <f>IFERROR(VLOOKUP(CONCATENATE($B52,"_",O$4,"_",$C$85,"_",$C$84),Data_for_IC_trend_tables!$A$1:$G$49194,7,FALSE)*1000,"-")</f>
        <v>1.5865199999999999</v>
      </c>
      <c r="P52" s="30">
        <f>IFERROR(VLOOKUP(CONCATENATE($B52,"_",P$4,"_",$C$85,"_",$C$84),Data_for_IC_trend_tables!$A$1:$G$49194,7,FALSE)*1000,"-")</f>
        <v>1.46709</v>
      </c>
      <c r="Q52" s="30">
        <f>IFERROR(VLOOKUP(CONCATENATE($B52,"_",Q$4,"_",$C$85,"_",$C$84),Data_for_IC_trend_tables!$A$1:$G$49194,7,FALSE)*1000,"-")</f>
        <v>1.7455299999999998</v>
      </c>
      <c r="R52" s="30">
        <f>IFERROR(VLOOKUP(CONCATENATE($B52,"_",R$4,"_",$C$85,"_",$C$84),Data_for_IC_trend_tables!$A$1:$G$49194,7,FALSE)*1000,"-")</f>
        <v>1.64828</v>
      </c>
      <c r="S52" s="30">
        <f>IFERROR(VLOOKUP(CONCATENATE($B52,"_",S$4,"_",$C$85,"_",$C$84),Data_for_IC_trend_tables!$A$1:$G$49194,7,FALSE)*1000,"-")</f>
        <v>1.4193</v>
      </c>
      <c r="T52" s="30">
        <f>IFERROR(VLOOKUP(CONCATENATE($B52,"_",T$4,"_",$C$85,"_",$C$84),Data_for_IC_trend_tables!$A$1:$G$49194,7,FALSE)*1000,"-")</f>
        <v>1.47888</v>
      </c>
      <c r="U52" s="30">
        <f>IFERROR(VLOOKUP(CONCATENATE($B52,"_",U$4,"_",$C$85,"_",$C$84),Data_for_IC_trend_tables!$A$1:$G$49194,7,FALSE)*1000,"-")</f>
        <v>1.0907899999999999</v>
      </c>
      <c r="V52" s="30">
        <f>IFERROR(VLOOKUP(CONCATENATE($B52,"_",V$4,"_",$C$85,"_",$C$84),Data_for_IC_trend_tables!$A$1:$G$49194,7,FALSE)*1000,"-")</f>
        <v>1.19994</v>
      </c>
      <c r="W52" s="30">
        <f>IFERROR(VLOOKUP(CONCATENATE($B52,"_",W$4,"_",$C$85,"_",$C$84),Data_for_IC_trend_tables!$A$1:$G$49194,7,FALSE)*1000,"-")</f>
        <v>0.90841000000000005</v>
      </c>
      <c r="X52" s="30">
        <f>IFERROR(VLOOKUP(CONCATENATE($B52,"_",X$4,"_",$C$85,"_",$C$84),Data_for_IC_trend_tables!$A$1:$G$49194,7,FALSE)*1000,"-")</f>
        <v>0.91248000000000007</v>
      </c>
      <c r="Y52" s="30">
        <f>IFERROR(VLOOKUP(CONCATENATE($B52,"_",Y$4,"_",$C$85,"_",$C$84),Data_for_IC_trend_tables!$A$1:$G$49194,7,FALSE)*1000,"-")</f>
        <v>0.82229000000000008</v>
      </c>
      <c r="Z52" s="30">
        <f>IFERROR(VLOOKUP(CONCATENATE($B52,"_",Z$4,"_",$C$85,"_",$C$84),Data_for_IC_trend_tables!$A$1:$G$49194,7,FALSE)*1000,"-")</f>
        <v>0.95182999999999995</v>
      </c>
      <c r="AA52" s="30">
        <f>IFERROR(VLOOKUP(CONCATENATE($B52,"_",AA$4,"_",$C$85,"_",$C$84),Data_for_IC_trend_tables!$A$1:$G$49194,7,FALSE)*1000,"-")</f>
        <v>0.96290000000000009</v>
      </c>
      <c r="AB52" s="30">
        <f>IFERROR(VLOOKUP(CONCATENATE($B52,"_",AB$4,"_",$C$85,"_",$C$84),Data_for_IC_trend_tables!$A$1:$G$49194,7,FALSE)*1000,"-")</f>
        <v>0.84353</v>
      </c>
      <c r="AC52" s="30">
        <f>IFERROR(VLOOKUP(CONCATENATE($B52,"_",AC$4,"_",$C$85,"_",$C$84),Data_for_IC_trend_tables!$A$1:$G$49194,7,FALSE)*1000,"-")</f>
        <v>4.2168099999999997</v>
      </c>
      <c r="AD52" s="30">
        <f>IFERROR(VLOOKUP(CONCATENATE($B52,"_",AD$4,"_",$C$85,"_",$C$84),Data_for_IC_trend_tables!$A$1:$G$49194,7,FALSE)*1000,"-")</f>
        <v>4.5404</v>
      </c>
      <c r="AE52" s="30">
        <f>IFERROR(VLOOKUP(CONCATENATE($B52,"_",AE$4,"_",$C$85,"_",$C$84),Data_for_IC_trend_tables!$A$1:$G$49194,7,FALSE)*1000,"-")</f>
        <v>5.3783199999999995</v>
      </c>
      <c r="AF52" s="30">
        <f>IFERROR(VLOOKUP(CONCATENATE($B52,"_",AF$4,"_",$C$85,"_",$C$84),Data_for_IC_trend_tables!$A$1:$G$49194,7,FALSE)*1000,"-")</f>
        <v>5.8506900000000002</v>
      </c>
      <c r="AG52" s="30">
        <f>IFERROR(VLOOKUP(CONCATENATE($B52,"_",AG$4,"_",$C$85,"_",$C$84),Data_for_IC_trend_tables!$A$1:$G$49194,7,FALSE)*1000,"-")</f>
        <v>5.72004</v>
      </c>
      <c r="AH52" s="30">
        <f>IFERROR(VLOOKUP(CONCATENATE($B52,"_",AH$4,"_",$C$85,"_",$C$84),Data_for_IC_trend_tables!$A$1:$G$49194,7,FALSE)*1000,"-")</f>
        <v>4.0836099999999993</v>
      </c>
      <c r="AI52" s="30">
        <f>IFERROR(VLOOKUP(CONCATENATE($B52,"_",AI$4,"_",$C$85,"_",$C$84),Data_for_IC_trend_tables!$A$1:$G$49194,7,FALSE)*1000,"-")</f>
        <v>3.6501699999999997</v>
      </c>
      <c r="AJ52" s="30">
        <f>IFERROR(VLOOKUP(CONCATENATE($B52,"_",AJ$4,"_",$C$85,"_",$C$84),Data_for_IC_trend_tables!$A$1:$G$49194,7,FALSE)*1000,"-")</f>
        <v>3.9878200000000006</v>
      </c>
      <c r="AK52" s="30">
        <f>IFERROR(VLOOKUP(CONCATENATE($B52,"_",AK$4,"_",$C$85,"_",$C$84),Data_for_IC_trend_tables!$A$1:$G$49194,7,FALSE)*1000,"-")</f>
        <v>3.9334000000000002</v>
      </c>
      <c r="AL52" s="30">
        <f>IFERROR(VLOOKUP(CONCATENATE($B52,"_",AL$4,"_",$C$85,"_",$C$84),Data_for_IC_trend_tables!$A$1:$G$49194,7,FALSE)*1000,"-")</f>
        <v>3.7665799999999998</v>
      </c>
      <c r="AM52" s="30">
        <f>IFERROR(VLOOKUP(CONCATENATE($B52,"_",AM$4,"_",$C$85,"_",$C$84),Data_for_IC_trend_tables!$A$1:$G$49194,7,FALSE)*1000,"-")</f>
        <v>4.5550100000000002</v>
      </c>
      <c r="AN52" s="30">
        <f>IFERROR(VLOOKUP(CONCATENATE($B52,"_",AN$4,"_",$C$85,"_",$C$84),Data_for_IC_trend_tables!$A$1:$G$49194,7,FALSE)*1000,"-")</f>
        <v>5.2031799999999997</v>
      </c>
      <c r="AO52" s="30">
        <f>IFERROR(VLOOKUP(CONCATENATE($B52,"_",AO$4,"_",$C$85,"_",$C$84),Data_for_IC_trend_tables!$A$1:$G$49194,7,FALSE)*1000,"-")</f>
        <v>5.6348400000000005</v>
      </c>
      <c r="AP52" s="30">
        <f>IFERROR(VLOOKUP(CONCATENATE($B52,"_",AP$4,"_",$C$85,"_",$C$84),Data_for_IC_trend_tables!$A$1:$G$49194,7,FALSE)*1000,"-")</f>
        <v>3.97194</v>
      </c>
      <c r="AQ52" s="30">
        <f>IFERROR(VLOOKUP(CONCATENATE($B52,"_",AQ$4,"_",$C$85,"_",$C$84),Data_for_IC_trend_tables!$A$1:$G$49194,7,FALSE)*1000,"-")</f>
        <v>4.3070499999999994</v>
      </c>
      <c r="AR52" s="30">
        <f>IFERROR(VLOOKUP(CONCATENATE($B52,"_",AR$4,"_",$C$85,"_",$C$84),Data_for_IC_trend_tables!$A$1:$G$49194,7,FALSE)*1000,"-")</f>
        <v>6.2020200000000001</v>
      </c>
      <c r="AS52" s="30">
        <f>IFERROR(VLOOKUP(CONCATENATE($B52,"_",AS$4,"_",$C$85,"_",$C$84),Data_for_IC_trend_tables!$A$1:$G$49194,7,FALSE)*1000,"-")</f>
        <v>6.0467399999999998</v>
      </c>
      <c r="AT52" s="30">
        <f>IFERROR(VLOOKUP(CONCATENATE($B52,"_",AT$4,"_",$C$85,"_",$C$84),Data_for_IC_trend_tables!$A$1:$G$49194,7,FALSE)*1000,"-")</f>
        <v>2.448</v>
      </c>
      <c r="AU52" s="30">
        <f>IFERROR(VLOOKUP(CONCATENATE($B52,"_",AU$4,"_",$C$85,"_",$C$84),Data_for_IC_trend_tables!$A$1:$G$49194,7,FALSE)*1000,"-")</f>
        <v>2.4060000000000001</v>
      </c>
      <c r="AV52" s="30"/>
      <c r="AW52" s="30">
        <f>IFERROR(VLOOKUP(CONCATENATE($B52,"_",AW$4,"_",$C$85,"_",$C$84),Data_for_IC_trend_tables!$A$1:$G$49194,7,FALSE)*1000,"-")</f>
        <v>2.4060000000000001</v>
      </c>
      <c r="AX52" s="91"/>
      <c r="AY52" s="38" t="str">
        <f t="shared" si="0"/>
        <v/>
      </c>
      <c r="AZ52" s="58" t="str">
        <f t="shared" si="1"/>
        <v/>
      </c>
      <c r="BA52" s="86"/>
    </row>
    <row r="53" spans="2:53" s="3" customFormat="1" x14ac:dyDescent="0.2">
      <c r="B53" s="53" t="s">
        <v>181</v>
      </c>
      <c r="C53" s="71" t="s">
        <v>113</v>
      </c>
      <c r="D53" s="56">
        <v>1990</v>
      </c>
      <c r="E53" s="30">
        <f>IFERROR(VLOOKUP(CONCATENATE($B53,"_",E$4,"_",$C$85,"_",$C$84),Data_for_IC_trend_tables!$A$1:$G$49194,7,FALSE)*1000,"-")</f>
        <v>25.068027831686003</v>
      </c>
      <c r="F53" s="30">
        <f>IFERROR(VLOOKUP(CONCATENATE($B53,"_",F$4,"_",$C$85,"_",$C$84),Data_for_IC_trend_tables!$A$1:$G$49194,7,FALSE)*1000,"-")</f>
        <v>23.8742897097741</v>
      </c>
      <c r="G53" s="30">
        <f>IFERROR(VLOOKUP(CONCATENATE($B53,"_",G$4,"_",$C$85,"_",$C$84),Data_for_IC_trend_tables!$A$1:$G$49194,7,FALSE)*1000,"-")</f>
        <v>23.552283478060399</v>
      </c>
      <c r="H53" s="30">
        <f>IFERROR(VLOOKUP(CONCATENATE($B53,"_",H$4,"_",$C$85,"_",$C$84),Data_for_IC_trend_tables!$A$1:$G$49194,7,FALSE)*1000,"-")</f>
        <v>23.0028992828565</v>
      </c>
      <c r="I53" s="30">
        <f>IFERROR(VLOOKUP(CONCATENATE($B53,"_",I$4,"_",$C$85,"_",$C$84),Data_for_IC_trend_tables!$A$1:$G$49194,7,FALSE)*1000,"-")</f>
        <v>25.191393103394699</v>
      </c>
      <c r="J53" s="30">
        <f>IFERROR(VLOOKUP(CONCATENATE($B53,"_",J$4,"_",$C$85,"_",$C$84),Data_for_IC_trend_tables!$A$1:$G$49194,7,FALSE)*1000,"-")</f>
        <v>22.669359666245899</v>
      </c>
      <c r="K53" s="30">
        <f>IFERROR(VLOOKUP(CONCATENATE($B53,"_",K$4,"_",$C$85,"_",$C$84),Data_for_IC_trend_tables!$A$1:$G$49194,7,FALSE)*1000,"-")</f>
        <v>22.448379066223499</v>
      </c>
      <c r="L53" s="30">
        <f>IFERROR(VLOOKUP(CONCATENATE($B53,"_",L$4,"_",$C$85,"_",$C$84),Data_for_IC_trend_tables!$A$1:$G$49194,7,FALSE)*1000,"-")</f>
        <v>21.872025285131201</v>
      </c>
      <c r="M53" s="30">
        <f>IFERROR(VLOOKUP(CONCATENATE($B53,"_",M$4,"_",$C$85,"_",$C$84),Data_for_IC_trend_tables!$A$1:$G$49194,7,FALSE)*1000,"-")</f>
        <v>22.317762227462403</v>
      </c>
      <c r="N53" s="30">
        <f>IFERROR(VLOOKUP(CONCATENATE($B53,"_",N$4,"_",$C$85,"_",$C$84),Data_for_IC_trend_tables!$A$1:$G$49194,7,FALSE)*1000,"-")</f>
        <v>21.981232459188998</v>
      </c>
      <c r="O53" s="30">
        <f>IFERROR(VLOOKUP(CONCATENATE($B53,"_",O$4,"_",$C$85,"_",$C$84),Data_for_IC_trend_tables!$A$1:$G$49194,7,FALSE)*1000,"-")</f>
        <v>26.719496856843001</v>
      </c>
      <c r="P53" s="30">
        <f>IFERROR(VLOOKUP(CONCATENATE($B53,"_",P$4,"_",$C$85,"_",$C$84),Data_for_IC_trend_tables!$A$1:$G$49194,7,FALSE)*1000,"-")</f>
        <v>26.075624965943</v>
      </c>
      <c r="Q53" s="30">
        <f>IFERROR(VLOOKUP(CONCATENATE($B53,"_",Q$4,"_",$C$85,"_",$C$84),Data_for_IC_trend_tables!$A$1:$G$49194,7,FALSE)*1000,"-")</f>
        <v>24.862890177172002</v>
      </c>
      <c r="R53" s="30">
        <f>IFERROR(VLOOKUP(CONCATENATE($B53,"_",R$4,"_",$C$85,"_",$C$84),Data_for_IC_trend_tables!$A$1:$G$49194,7,FALSE)*1000,"-")</f>
        <v>14.220425818383001</v>
      </c>
      <c r="S53" s="30">
        <f>IFERROR(VLOOKUP(CONCATENATE($B53,"_",S$4,"_",$C$85,"_",$C$84),Data_for_IC_trend_tables!$A$1:$G$49194,7,FALSE)*1000,"-")</f>
        <v>13.600286303344999</v>
      </c>
      <c r="T53" s="30">
        <f>IFERROR(VLOOKUP(CONCATENATE($B53,"_",T$4,"_",$C$85,"_",$C$84),Data_for_IC_trend_tables!$A$1:$G$49194,7,FALSE)*1000,"-")</f>
        <v>11.898664112376</v>
      </c>
      <c r="U53" s="30">
        <f>IFERROR(VLOOKUP(CONCATENATE($B53,"_",U$4,"_",$C$85,"_",$C$84),Data_for_IC_trend_tables!$A$1:$G$49194,7,FALSE)*1000,"-")</f>
        <v>10.362946198277001</v>
      </c>
      <c r="V53" s="30">
        <f>IFERROR(VLOOKUP(CONCATENATE($B53,"_",V$4,"_",$C$85,"_",$C$84),Data_for_IC_trend_tables!$A$1:$G$49194,7,FALSE)*1000,"-")</f>
        <v>9.4071681989489999</v>
      </c>
      <c r="W53" s="30">
        <f>IFERROR(VLOOKUP(CONCATENATE($B53,"_",W$4,"_",$C$85,"_",$C$84),Data_for_IC_trend_tables!$A$1:$G$49194,7,FALSE)*1000,"-")</f>
        <v>7.7231573370250004</v>
      </c>
      <c r="X53" s="30">
        <f>IFERROR(VLOOKUP(CONCATENATE($B53,"_",X$4,"_",$C$85,"_",$C$84),Data_for_IC_trend_tables!$A$1:$G$49194,7,FALSE)*1000,"-")</f>
        <v>7.3431027973990002</v>
      </c>
      <c r="Y53" s="30">
        <f>IFERROR(VLOOKUP(CONCATENATE($B53,"_",Y$4,"_",$C$85,"_",$C$84),Data_for_IC_trend_tables!$A$1:$G$49194,7,FALSE)*1000,"-")</f>
        <v>6.6551465183290004</v>
      </c>
      <c r="Z53" s="30">
        <f>IFERROR(VLOOKUP(CONCATENATE($B53,"_",Z$4,"_",$C$85,"_",$C$84),Data_for_IC_trend_tables!$A$1:$G$49194,7,FALSE)*1000,"-")</f>
        <v>6.3384803993970005</v>
      </c>
      <c r="AA53" s="30">
        <f>IFERROR(VLOOKUP(CONCATENATE($B53,"_",AA$4,"_",$C$85,"_",$C$84),Data_for_IC_trend_tables!$A$1:$G$49194,7,FALSE)*1000,"-")</f>
        <v>6.2081634356879993</v>
      </c>
      <c r="AB53" s="30">
        <f>IFERROR(VLOOKUP(CONCATENATE($B53,"_",AB$4,"_",$C$85,"_",$C$84),Data_for_IC_trend_tables!$A$1:$G$49194,7,FALSE)*1000,"-")</f>
        <v>5.4244644844100005</v>
      </c>
      <c r="AC53" s="30">
        <f>IFERROR(VLOOKUP(CONCATENATE($B53,"_",AC$4,"_",$C$85,"_",$C$84),Data_for_IC_trend_tables!$A$1:$G$49194,7,FALSE)*1000,"-")</f>
        <v>5.3712670395730004</v>
      </c>
      <c r="AD53" s="30">
        <f>IFERROR(VLOOKUP(CONCATENATE($B53,"_",AD$4,"_",$C$85,"_",$C$84),Data_for_IC_trend_tables!$A$1:$G$49194,7,FALSE)*1000,"-")</f>
        <v>5.4860348196230007</v>
      </c>
      <c r="AE53" s="30">
        <f>IFERROR(VLOOKUP(CONCATENATE($B53,"_",AE$4,"_",$C$85,"_",$C$84),Data_for_IC_trend_tables!$A$1:$G$49194,7,FALSE)*1000,"-")</f>
        <v>5.5025634266869998</v>
      </c>
      <c r="AF53" s="30">
        <f>IFERROR(VLOOKUP(CONCATENATE($B53,"_",AF$4,"_",$C$85,"_",$C$84),Data_for_IC_trend_tables!$A$1:$G$49194,7,FALSE)*1000,"-")</f>
        <v>4.6679186878630006</v>
      </c>
      <c r="AG53" s="30">
        <f>IFERROR(VLOOKUP(CONCATENATE($B53,"_",AG$4,"_",$C$85,"_",$C$84),Data_for_IC_trend_tables!$A$1:$G$49194,7,FALSE)*1000,"-")</f>
        <v>4.3678527815979997</v>
      </c>
      <c r="AH53" s="30">
        <f>IFERROR(VLOOKUP(CONCATENATE($B53,"_",AH$4,"_",$C$85,"_",$C$84),Data_for_IC_trend_tables!$A$1:$G$49194,7,FALSE)*1000,"-")</f>
        <v>4.1405321620089994</v>
      </c>
      <c r="AI53" s="30">
        <f>IFERROR(VLOOKUP(CONCATENATE($B53,"_",AI$4,"_",$C$85,"_",$C$84),Data_for_IC_trend_tables!$A$1:$G$49194,7,FALSE)*1000,"-")</f>
        <v>4.3769416044989997</v>
      </c>
      <c r="AJ53" s="30">
        <f>IFERROR(VLOOKUP(CONCATENATE($B53,"_",AJ$4,"_",$C$85,"_",$C$84),Data_for_IC_trend_tables!$A$1:$G$49194,7,FALSE)*1000,"-")</f>
        <v>4.5908823133160004</v>
      </c>
      <c r="AK53" s="30">
        <f>IFERROR(VLOOKUP(CONCATENATE($B53,"_",AK$4,"_",$C$85,"_",$C$84),Data_for_IC_trend_tables!$A$1:$G$49194,7,FALSE)*1000,"-")</f>
        <v>4.0646989369720004</v>
      </c>
      <c r="AL53" s="30">
        <f>IFERROR(VLOOKUP(CONCATENATE($B53,"_",AL$4,"_",$C$85,"_",$C$84),Data_for_IC_trend_tables!$A$1:$G$49194,7,FALSE)*1000,"-")</f>
        <v>4.1471849953179998</v>
      </c>
      <c r="AM53" s="30">
        <f>IFERROR(VLOOKUP(CONCATENATE($B53,"_",AM$4,"_",$C$85,"_",$C$84),Data_for_IC_trend_tables!$A$1:$G$49194,7,FALSE)*1000,"-")</f>
        <v>4.6418323230949996</v>
      </c>
      <c r="AN53" s="30">
        <f>IFERROR(VLOOKUP(CONCATENATE($B53,"_",AN$4,"_",$C$85,"_",$C$84),Data_for_IC_trend_tables!$A$1:$G$49194,7,FALSE)*1000,"-")</f>
        <v>4.4997210416869997</v>
      </c>
      <c r="AO53" s="30">
        <f>IFERROR(VLOOKUP(CONCATENATE($B53,"_",AO$4,"_",$C$85,"_",$C$84),Data_for_IC_trend_tables!$A$1:$G$49194,7,FALSE)*1000,"-")</f>
        <v>4.3215462101490001</v>
      </c>
      <c r="AP53" s="30">
        <f>IFERROR(VLOOKUP(CONCATENATE($B53,"_",AP$4,"_",$C$85,"_",$C$84),Data_for_IC_trend_tables!$A$1:$G$49194,7,FALSE)*1000,"-")</f>
        <v>4.5739070585470003</v>
      </c>
      <c r="AQ53" s="30">
        <f>IFERROR(VLOOKUP(CONCATENATE($B53,"_",AQ$4,"_",$C$85,"_",$C$84),Data_for_IC_trend_tables!$A$1:$G$49194,7,FALSE)*1000,"-")</f>
        <v>4.7814173144360002</v>
      </c>
      <c r="AR53" s="30">
        <f>IFERROR(VLOOKUP(CONCATENATE($B53,"_",AR$4,"_",$C$85,"_",$C$84),Data_for_IC_trend_tables!$A$1:$G$49194,7,FALSE)*1000,"-")</f>
        <v>4.6113045683079994</v>
      </c>
      <c r="AS53" s="30">
        <f>IFERROR(VLOOKUP(CONCATENATE($B53,"_",AS$4,"_",$C$85,"_",$C$84),Data_for_IC_trend_tables!$A$1:$G$49194,7,FALSE)*1000,"-")</f>
        <v>4.3691692829579996</v>
      </c>
      <c r="AT53" s="30">
        <f>IFERROR(VLOOKUP(CONCATENATE($B53,"_",AT$4,"_",$C$85,"_",$C$84),Data_for_IC_trend_tables!$A$1:$G$49194,7,FALSE)*1000,"-")</f>
        <v>4.9015160699829998</v>
      </c>
      <c r="AU53" s="30">
        <f>IFERROR(VLOOKUP(CONCATENATE($B53,"_",AU$4,"_",$C$85,"_",$C$84),Data_for_IC_trend_tables!$A$1:$G$49194,7,FALSE)*1000,"-")</f>
        <v>5.1295250923419999</v>
      </c>
      <c r="AV53" s="30"/>
      <c r="AW53" s="30">
        <f>IFERROR(VLOOKUP(CONCATENATE($B53,"_",AW$4,"_",$C$85,"_",$C$84),Data_for_IC_trend_tables!$A$1:$G$49194,7,FALSE)*1000,"-")</f>
        <v>5.1295250923419999</v>
      </c>
      <c r="AX53" s="90">
        <f>O53</f>
        <v>26.719496856843001</v>
      </c>
      <c r="AY53" s="38" t="str">
        <f t="shared" ref="AY53:AY55" si="22">IF(ISBLANK(AX53),"",IF(AW53="-",CONCATENATE("no data for ",$AW$4),IF(AZ53&gt;0,"No","Yes")))</f>
        <v>Yes</v>
      </c>
      <c r="AZ53" s="58">
        <f t="shared" ref="AZ53:AZ55" si="23">IFERROR(IF(AW53=0,"",(AW53-AX53)/AX53),"")</f>
        <v>-0.80802314056193381</v>
      </c>
      <c r="BA53" s="32" t="s">
        <v>76</v>
      </c>
    </row>
    <row r="54" spans="2:53" s="3" customFormat="1" x14ac:dyDescent="0.2">
      <c r="B54" s="100" t="s">
        <v>182</v>
      </c>
      <c r="C54" s="61" t="s">
        <v>73</v>
      </c>
      <c r="D54" s="56">
        <v>1990</v>
      </c>
      <c r="E54" s="30" t="str">
        <f>IFERROR(VLOOKUP(CONCATENATE($B54,"_",E$4,"_",$C$85,"_",$C$84),Data_for_IC_trend_tables!$A$1:$G$49194,7,FALSE)*1000,"-")</f>
        <v>-</v>
      </c>
      <c r="F54" s="30" t="str">
        <f>IFERROR(VLOOKUP(CONCATENATE($B54,"_",F$4,"_",$C$85,"_",$C$84),Data_for_IC_trend_tables!$A$1:$G$49194,7,FALSE)*1000,"-")</f>
        <v>-</v>
      </c>
      <c r="G54" s="30" t="str">
        <f>IFERROR(VLOOKUP(CONCATENATE($B54,"_",G$4,"_",$C$85,"_",$C$84),Data_for_IC_trend_tables!$A$1:$G$49194,7,FALSE)*1000,"-")</f>
        <v>-</v>
      </c>
      <c r="H54" s="30" t="str">
        <f>IFERROR(VLOOKUP(CONCATENATE($B54,"_",H$4,"_",$C$85,"_",$C$84),Data_for_IC_trend_tables!$A$1:$G$49194,7,FALSE)*1000,"-")</f>
        <v>-</v>
      </c>
      <c r="I54" s="30" t="str">
        <f>IFERROR(VLOOKUP(CONCATENATE($B54,"_",I$4,"_",$C$85,"_",$C$84),Data_for_IC_trend_tables!$A$1:$G$49194,7,FALSE)*1000,"-")</f>
        <v>-</v>
      </c>
      <c r="J54" s="30" t="str">
        <f>IFERROR(VLOOKUP(CONCATENATE($B54,"_",J$4,"_",$C$85,"_",$C$84),Data_for_IC_trend_tables!$A$1:$G$49194,7,FALSE)*1000,"-")</f>
        <v>-</v>
      </c>
      <c r="K54" s="30" t="str">
        <f>IFERROR(VLOOKUP(CONCATENATE($B54,"_",K$4,"_",$C$85,"_",$C$84),Data_for_IC_trend_tables!$A$1:$G$49194,7,FALSE)*1000,"-")</f>
        <v>-</v>
      </c>
      <c r="L54" s="30" t="str">
        <f>IFERROR(VLOOKUP(CONCATENATE($B54,"_",L$4,"_",$C$85,"_",$C$84),Data_for_IC_trend_tables!$A$1:$G$49194,7,FALSE)*1000,"-")</f>
        <v>-</v>
      </c>
      <c r="M54" s="30" t="str">
        <f>IFERROR(VLOOKUP(CONCATENATE($B54,"_",M$4,"_",$C$85,"_",$C$84),Data_for_IC_trend_tables!$A$1:$G$49194,7,FALSE)*1000,"-")</f>
        <v>-</v>
      </c>
      <c r="N54" s="30" t="str">
        <f>IFERROR(VLOOKUP(CONCATENATE($B54,"_",N$4,"_",$C$85,"_",$C$84),Data_for_IC_trend_tables!$A$1:$G$49194,7,FALSE)*1000,"-")</f>
        <v>-</v>
      </c>
      <c r="O54" s="30">
        <f>IFERROR(VLOOKUP(CONCATENATE($B54,"_",O$4,"_",$C$85,"_",$C$84),Data_for_IC_trend_tables!$A$1:$G$49194,7,FALSE)*1000,"-")</f>
        <v>180</v>
      </c>
      <c r="P54" s="30" t="str">
        <f>IFERROR(VLOOKUP(CONCATENATE($B54,"_",P$4,"_",$C$85,"_",$C$84),Data_for_IC_trend_tables!$A$1:$G$49194,7,FALSE)*1000,"-")</f>
        <v>-</v>
      </c>
      <c r="Q54" s="30" t="str">
        <f>IFERROR(VLOOKUP(CONCATENATE($B54,"_",Q$4,"_",$C$85,"_",$C$84),Data_for_IC_trend_tables!$A$1:$G$49194,7,FALSE)*1000,"-")</f>
        <v>-</v>
      </c>
      <c r="R54" s="30" t="str">
        <f>IFERROR(VLOOKUP(CONCATENATE($B54,"_",R$4,"_",$C$85,"_",$C$84),Data_for_IC_trend_tables!$A$1:$G$49194,7,FALSE)*1000,"-")</f>
        <v>-</v>
      </c>
      <c r="S54" s="30" t="str">
        <f>IFERROR(VLOOKUP(CONCATENATE($B54,"_",S$4,"_",$C$85,"_",$C$84),Data_for_IC_trend_tables!$A$1:$G$49194,7,FALSE)*1000,"-")</f>
        <v>-</v>
      </c>
      <c r="T54" s="30" t="str">
        <f>IFERROR(VLOOKUP(CONCATENATE($B54,"_",T$4,"_",$C$85,"_",$C$84),Data_for_IC_trend_tables!$A$1:$G$49194,7,FALSE)*1000,"-")</f>
        <v>-</v>
      </c>
      <c r="U54" s="30">
        <f>IFERROR(VLOOKUP(CONCATENATE($B54,"_",U$4,"_",$C$85,"_",$C$84),Data_for_IC_trend_tables!$A$1:$G$49194,7,FALSE)*1000,"-")</f>
        <v>142</v>
      </c>
      <c r="V54" s="30" t="str">
        <f>IFERROR(VLOOKUP(CONCATENATE($B54,"_",V$4,"_",$C$85,"_",$C$84),Data_for_IC_trend_tables!$A$1:$G$49194,7,FALSE)*1000,"-")</f>
        <v>-</v>
      </c>
      <c r="W54" s="30" t="str">
        <f>IFERROR(VLOOKUP(CONCATENATE($B54,"_",W$4,"_",$C$85,"_",$C$84),Data_for_IC_trend_tables!$A$1:$G$49194,7,FALSE)*1000,"-")</f>
        <v>-</v>
      </c>
      <c r="X54" s="30">
        <f>IFERROR(VLOOKUP(CONCATENATE($B54,"_",X$4,"_",$C$85,"_",$C$84),Data_for_IC_trend_tables!$A$1:$G$49194,7,FALSE)*1000,"-")</f>
        <v>158</v>
      </c>
      <c r="Y54" s="30" t="str">
        <f>IFERROR(VLOOKUP(CONCATENATE($B54,"_",Y$4,"_",$C$85,"_",$C$84),Data_for_IC_trend_tables!$A$1:$G$49194,7,FALSE)*1000,"-")</f>
        <v>-</v>
      </c>
      <c r="Z54" s="30" t="str">
        <f>IFERROR(VLOOKUP(CONCATENATE($B54,"_",Z$4,"_",$C$85,"_",$C$84),Data_for_IC_trend_tables!$A$1:$G$49194,7,FALSE)*1000,"-")</f>
        <v>-</v>
      </c>
      <c r="AA54" s="30">
        <f>IFERROR(VLOOKUP(CONCATENATE($B54,"_",AA$4,"_",$C$85,"_",$C$84),Data_for_IC_trend_tables!$A$1:$G$49194,7,FALSE)*1000,"-")</f>
        <v>82</v>
      </c>
      <c r="AB54" s="30" t="str">
        <f>IFERROR(VLOOKUP(CONCATENATE($B54,"_",AB$4,"_",$C$85,"_",$C$84),Data_for_IC_trend_tables!$A$1:$G$49194,7,FALSE)*1000,"-")</f>
        <v>-</v>
      </c>
      <c r="AC54" s="30" t="str">
        <f>IFERROR(VLOOKUP(CONCATENATE($B54,"_",AC$4,"_",$C$85,"_",$C$84),Data_for_IC_trend_tables!$A$1:$G$49194,7,FALSE)*1000,"-")</f>
        <v>-</v>
      </c>
      <c r="AD54" s="30">
        <f>IFERROR(VLOOKUP(CONCATENATE($B54,"_",AD$4,"_",$C$85,"_",$C$84),Data_for_IC_trend_tables!$A$1:$G$49194,7,FALSE)*1000,"-")</f>
        <v>56</v>
      </c>
      <c r="AE54" s="30" t="str">
        <f>IFERROR(VLOOKUP(CONCATENATE($B54,"_",AE$4,"_",$C$85,"_",$C$84),Data_for_IC_trend_tables!$A$1:$G$49194,7,FALSE)*1000,"-")</f>
        <v>-</v>
      </c>
      <c r="AF54" s="30" t="str">
        <f>IFERROR(VLOOKUP(CONCATENATE($B54,"_",AF$4,"_",$C$85,"_",$C$84),Data_for_IC_trend_tables!$A$1:$G$49194,7,FALSE)*1000,"-")</f>
        <v>-</v>
      </c>
      <c r="AG54" s="30">
        <f>IFERROR(VLOOKUP(CONCATENATE($B54,"_",AG$4,"_",$C$85,"_",$C$84),Data_for_IC_trend_tables!$A$1:$G$49194,7,FALSE)*1000,"-")</f>
        <v>27</v>
      </c>
      <c r="AH54" s="30" t="str">
        <f>IFERROR(VLOOKUP(CONCATENATE($B54,"_",AH$4,"_",$C$85,"_",$C$84),Data_for_IC_trend_tables!$A$1:$G$49194,7,FALSE)*1000,"-")</f>
        <v>-</v>
      </c>
      <c r="AI54" s="30" t="str">
        <f>IFERROR(VLOOKUP(CONCATENATE($B54,"_",AI$4,"_",$C$85,"_",$C$84),Data_for_IC_trend_tables!$A$1:$G$49194,7,FALSE)*1000,"-")</f>
        <v>-</v>
      </c>
      <c r="AJ54" s="30">
        <f>IFERROR(VLOOKUP(CONCATENATE($B54,"_",AJ$4,"_",$C$85,"_",$C$84),Data_for_IC_trend_tables!$A$1:$G$49194,7,FALSE)*1000,"-")</f>
        <v>25</v>
      </c>
      <c r="AK54" s="30" t="str">
        <f>IFERROR(VLOOKUP(CONCATENATE($B54,"_",AK$4,"_",$C$85,"_",$C$84),Data_for_IC_trend_tables!$A$1:$G$49194,7,FALSE)*1000,"-")</f>
        <v>-</v>
      </c>
      <c r="AL54" s="30" t="str">
        <f>IFERROR(VLOOKUP(CONCATENATE($B54,"_",AL$4,"_",$C$85,"_",$C$84),Data_for_IC_trend_tables!$A$1:$G$49194,7,FALSE)*1000,"-")</f>
        <v>-</v>
      </c>
      <c r="AM54" s="30">
        <f>IFERROR(VLOOKUP(CONCATENATE($B54,"_",AM$4,"_",$C$85,"_",$C$84),Data_for_IC_trend_tables!$A$1:$G$49194,7,FALSE)*1000,"-")</f>
        <v>29</v>
      </c>
      <c r="AN54" s="30" t="str">
        <f>IFERROR(VLOOKUP(CONCATENATE($B54,"_",AN$4,"_",$C$85,"_",$C$84),Data_for_IC_trend_tables!$A$1:$G$49194,7,FALSE)*1000,"-")</f>
        <v>-</v>
      </c>
      <c r="AO54" s="30" t="str">
        <f>IFERROR(VLOOKUP(CONCATENATE($B54,"_",AO$4,"_",$C$85,"_",$C$84),Data_for_IC_trend_tables!$A$1:$G$49194,7,FALSE)*1000,"-")</f>
        <v>-</v>
      </c>
      <c r="AP54" s="30" t="str">
        <f>IFERROR(VLOOKUP(CONCATENATE($B54,"_",AP$4,"_",$C$85,"_",$C$84),Data_for_IC_trend_tables!$A$1:$G$49194,7,FALSE)*1000,"-")</f>
        <v>-</v>
      </c>
      <c r="AQ54" s="30" t="str">
        <f>IFERROR(VLOOKUP(CONCATENATE($B54,"_",AQ$4,"_",$C$85,"_",$C$84),Data_for_IC_trend_tables!$A$1:$G$49194,7,FALSE)*1000,"-")</f>
        <v>-</v>
      </c>
      <c r="AR54" s="30" t="str">
        <f>IFERROR(VLOOKUP(CONCATENATE($B54,"_",AR$4,"_",$C$85,"_",$C$84),Data_for_IC_trend_tables!$A$1:$G$49194,7,FALSE)*1000,"-")</f>
        <v>-</v>
      </c>
      <c r="AS54" s="30" t="str">
        <f>IFERROR(VLOOKUP(CONCATENATE($B54,"_",AS$4,"_",$C$85,"_",$C$84),Data_for_IC_trend_tables!$A$1:$G$49194,7,FALSE)*1000,"-")</f>
        <v>-</v>
      </c>
      <c r="AT54" s="30" t="str">
        <f>IFERROR(VLOOKUP(CONCATENATE($B54,"_",AT$4,"_",$C$85,"_",$C$84),Data_for_IC_trend_tables!$A$1:$G$49194,7,FALSE)*1000,"-")</f>
        <v>-</v>
      </c>
      <c r="AU54" s="30" t="str">
        <f>IFERROR(VLOOKUP(CONCATENATE($B54,"_",AU$4,"_",$C$85,"_",$C$84),Data_for_IC_trend_tables!$A$1:$G$49194,7,FALSE)*1000,"-")</f>
        <v>-</v>
      </c>
      <c r="AV54" s="30"/>
      <c r="AW54" s="30" t="str">
        <f>IFERROR(VLOOKUP(CONCATENATE($B54,"_",AW$4,"_",$C$85,"_",$C$84),Data_for_IC_trend_tables!$A$1:$G$49194,7,FALSE)*1000,"-")</f>
        <v>-</v>
      </c>
      <c r="AX54" s="90">
        <f>O54</f>
        <v>180</v>
      </c>
      <c r="AY54" s="38" t="str">
        <f t="shared" si="22"/>
        <v>no data for 2022</v>
      </c>
      <c r="AZ54" s="58" t="str">
        <f t="shared" si="23"/>
        <v/>
      </c>
      <c r="BA54" s="32" t="s">
        <v>76</v>
      </c>
    </row>
    <row r="55" spans="2:53" s="3" customFormat="1" x14ac:dyDescent="0.2">
      <c r="B55" s="100" t="s">
        <v>220</v>
      </c>
      <c r="C55" s="61" t="s">
        <v>220</v>
      </c>
      <c r="D55" s="56">
        <v>1990</v>
      </c>
      <c r="E55" s="30" t="str">
        <f>IFERROR(VLOOKUP(CONCATENATE($B55,"_",E$4,"_",$C$85,"_",$C$84),Data_for_IC_trend_tables!$A$1:$G$49194,7,FALSE)*1000,"-")</f>
        <v>-</v>
      </c>
      <c r="F55" s="30" t="str">
        <f>IFERROR(VLOOKUP(CONCATENATE($B55,"_",F$4,"_",$C$85,"_",$C$84),Data_for_IC_trend_tables!$A$1:$G$49194,7,FALSE)*1000,"-")</f>
        <v>-</v>
      </c>
      <c r="G55" s="30" t="str">
        <f>IFERROR(VLOOKUP(CONCATENATE($B55,"_",G$4,"_",$C$85,"_",$C$84),Data_for_IC_trend_tables!$A$1:$G$49194,7,FALSE)*1000,"-")</f>
        <v>-</v>
      </c>
      <c r="H55" s="30" t="str">
        <f>IFERROR(VLOOKUP(CONCATENATE($B55,"_",H$4,"_",$C$85,"_",$C$84),Data_for_IC_trend_tables!$A$1:$G$49194,7,FALSE)*1000,"-")</f>
        <v>-</v>
      </c>
      <c r="I55" s="30" t="str">
        <f>IFERROR(VLOOKUP(CONCATENATE($B55,"_",I$4,"_",$C$85,"_",$C$84),Data_for_IC_trend_tables!$A$1:$G$49194,7,FALSE)*1000,"-")</f>
        <v>-</v>
      </c>
      <c r="J55" s="30" t="str">
        <f>IFERROR(VLOOKUP(CONCATENATE($B55,"_",J$4,"_",$C$85,"_",$C$84),Data_for_IC_trend_tables!$A$1:$G$49194,7,FALSE)*1000,"-")</f>
        <v>-</v>
      </c>
      <c r="K55" s="30" t="str">
        <f>IFERROR(VLOOKUP(CONCATENATE($B55,"_",K$4,"_",$C$85,"_",$C$84),Data_for_IC_trend_tables!$A$1:$G$49194,7,FALSE)*1000,"-")</f>
        <v>-</v>
      </c>
      <c r="L55" s="30" t="str">
        <f>IFERROR(VLOOKUP(CONCATENATE($B55,"_",L$4,"_",$C$85,"_",$C$84),Data_for_IC_trend_tables!$A$1:$G$49194,7,FALSE)*1000,"-")</f>
        <v>-</v>
      </c>
      <c r="M55" s="30" t="str">
        <f>IFERROR(VLOOKUP(CONCATENATE($B55,"_",M$4,"_",$C$85,"_",$C$84),Data_for_IC_trend_tables!$A$1:$G$49194,7,FALSE)*1000,"-")</f>
        <v>-</v>
      </c>
      <c r="N55" s="30" t="str">
        <f>IFERROR(VLOOKUP(CONCATENATE($B55,"_",N$4,"_",$C$85,"_",$C$84),Data_for_IC_trend_tables!$A$1:$G$49194,7,FALSE)*1000,"-")</f>
        <v>-</v>
      </c>
      <c r="O55" s="30">
        <f>IFERROR(VLOOKUP(CONCATENATE($B55,"_",O$4,"_",$C$85,"_",$C$84),Data_for_IC_trend_tables!$A$1:$G$49194,7,FALSE)*1000,"-")</f>
        <v>162.77026373387397</v>
      </c>
      <c r="P55" s="30">
        <f>IFERROR(VLOOKUP(CONCATENATE($B55,"_",P$4,"_",$C$85,"_",$C$84),Data_for_IC_trend_tables!$A$1:$G$49194,7,FALSE)*1000,"-")</f>
        <v>147.680788906538</v>
      </c>
      <c r="Q55" s="30">
        <f>IFERROR(VLOOKUP(CONCATENATE($B55,"_",Q$4,"_",$C$85,"_",$C$84),Data_for_IC_trend_tables!$A$1:$G$49194,7,FALSE)*1000,"-")</f>
        <v>136.327068262067</v>
      </c>
      <c r="R55" s="30">
        <f>IFERROR(VLOOKUP(CONCATENATE($B55,"_",R$4,"_",$C$85,"_",$C$84),Data_for_IC_trend_tables!$A$1:$G$49194,7,FALSE)*1000,"-")</f>
        <v>129.56356244304101</v>
      </c>
      <c r="S55" s="30">
        <f>IFERROR(VLOOKUP(CONCATENATE($B55,"_",S$4,"_",$C$85,"_",$C$84),Data_for_IC_trend_tables!$A$1:$G$49194,7,FALSE)*1000,"-")</f>
        <v>127.90521216175298</v>
      </c>
      <c r="T55" s="30">
        <f>IFERROR(VLOOKUP(CONCATENATE($B55,"_",T$4,"_",$C$85,"_",$C$84),Data_for_IC_trend_tables!$A$1:$G$49194,7,FALSE)*1000,"-")</f>
        <v>124.95614989620699</v>
      </c>
      <c r="U55" s="30">
        <f>IFERROR(VLOOKUP(CONCATENATE($B55,"_",U$4,"_",$C$85,"_",$C$84),Data_for_IC_trend_tables!$A$1:$G$49194,7,FALSE)*1000,"-")</f>
        <v>126.55408182365699</v>
      </c>
      <c r="V55" s="30">
        <f>IFERROR(VLOOKUP(CONCATENATE($B55,"_",V$4,"_",$C$85,"_",$C$84),Data_for_IC_trend_tables!$A$1:$G$49194,7,FALSE)*1000,"-")</f>
        <v>125.21831663783001</v>
      </c>
      <c r="W55" s="30">
        <f>IFERROR(VLOOKUP(CONCATENATE($B55,"_",W$4,"_",$C$85,"_",$C$84),Data_for_IC_trend_tables!$A$1:$G$49194,7,FALSE)*1000,"-")</f>
        <v>120.12065603372601</v>
      </c>
      <c r="X55" s="30">
        <f>IFERROR(VLOOKUP(CONCATENATE($B55,"_",X$4,"_",$C$85,"_",$C$84),Data_for_IC_trend_tables!$A$1:$G$49194,7,FALSE)*1000,"-")</f>
        <v>115.47828643561101</v>
      </c>
      <c r="Y55" s="30">
        <f>IFERROR(VLOOKUP(CONCATENATE($B55,"_",Y$4,"_",$C$85,"_",$C$84),Data_for_IC_trend_tables!$A$1:$G$49194,7,FALSE)*1000,"-")</f>
        <v>109.22629377862799</v>
      </c>
      <c r="Z55" s="30">
        <f>IFERROR(VLOOKUP(CONCATENATE($B55,"_",Z$4,"_",$C$85,"_",$C$84),Data_for_IC_trend_tables!$A$1:$G$49194,7,FALSE)*1000,"-")</f>
        <v>103.51364346369999</v>
      </c>
      <c r="AA55" s="30">
        <f>IFERROR(VLOOKUP(CONCATENATE($B55,"_",AA$4,"_",$C$85,"_",$C$84),Data_for_IC_trend_tables!$A$1:$G$49194,7,FALSE)*1000,"-")</f>
        <v>100.779694973923</v>
      </c>
      <c r="AB55" s="30">
        <f>IFERROR(VLOOKUP(CONCATENATE($B55,"_",AB$4,"_",$C$85,"_",$C$84),Data_for_IC_trend_tables!$A$1:$G$49194,7,FALSE)*1000,"-")</f>
        <v>96.514154757300005</v>
      </c>
      <c r="AC55" s="30">
        <f>IFERROR(VLOOKUP(CONCATENATE($B55,"_",AC$4,"_",$C$85,"_",$C$84),Data_for_IC_trend_tables!$A$1:$G$49194,7,FALSE)*1000,"-")</f>
        <v>91.082685043599994</v>
      </c>
      <c r="AD55" s="30">
        <f>IFERROR(VLOOKUP(CONCATENATE($B55,"_",AD$4,"_",$C$85,"_",$C$84),Data_for_IC_trend_tables!$A$1:$G$49194,7,FALSE)*1000,"-")</f>
        <v>87.022464554464392</v>
      </c>
      <c r="AE55" s="30">
        <f>IFERROR(VLOOKUP(CONCATENATE($B55,"_",AE$4,"_",$C$85,"_",$C$84),Data_for_IC_trend_tables!$A$1:$G$49194,7,FALSE)*1000,"-")</f>
        <v>85.794822451399995</v>
      </c>
      <c r="AF55" s="30">
        <f>IFERROR(VLOOKUP(CONCATENATE($B55,"_",AF$4,"_",$C$85,"_",$C$84),Data_for_IC_trend_tables!$A$1:$G$49194,7,FALSE)*1000,"-")</f>
        <v>83.349599011900011</v>
      </c>
      <c r="AG55" s="30">
        <f>IFERROR(VLOOKUP(CONCATENATE($B55,"_",AG$4,"_",$C$85,"_",$C$84),Data_for_IC_trend_tables!$A$1:$G$49194,7,FALSE)*1000,"-")</f>
        <v>79.043006549899999</v>
      </c>
      <c r="AH55" s="30">
        <f>IFERROR(VLOOKUP(CONCATENATE($B55,"_",AH$4,"_",$C$85,"_",$C$84),Data_for_IC_trend_tables!$A$1:$G$49194,7,FALSE)*1000,"-")</f>
        <v>70.891456693171207</v>
      </c>
      <c r="AI55" s="30">
        <f>IFERROR(VLOOKUP(CONCATENATE($B55,"_",AI$4,"_",$C$85,"_",$C$84),Data_for_IC_trend_tables!$A$1:$G$49194,7,FALSE)*1000,"-")</f>
        <v>71.094032447099991</v>
      </c>
      <c r="AJ55" s="30">
        <f>IFERROR(VLOOKUP(CONCATENATE($B55,"_",AJ$4,"_",$C$85,"_",$C$84),Data_for_IC_trend_tables!$A$1:$G$49194,7,FALSE)*1000,"-")</f>
        <v>70.502093270700001</v>
      </c>
      <c r="AK55" s="30">
        <f>IFERROR(VLOOKUP(CONCATENATE($B55,"_",AK$4,"_",$C$85,"_",$C$84),Data_for_IC_trend_tables!$A$1:$G$49194,7,FALSE)*1000,"-")</f>
        <v>65.899773232700014</v>
      </c>
      <c r="AL55" s="30">
        <f>IFERROR(VLOOKUP(CONCATENATE($B55,"_",AL$4,"_",$C$85,"_",$C$84),Data_for_IC_trend_tables!$A$1:$G$49194,7,FALSE)*1000,"-")</f>
        <v>63.178312113364804</v>
      </c>
      <c r="AM55" s="30">
        <f>IFERROR(VLOOKUP(CONCATENATE($B55,"_",AM$4,"_",$C$85,"_",$C$84),Data_for_IC_trend_tables!$A$1:$G$49194,7,FALSE)*1000,"-")</f>
        <v>61.893586865779994</v>
      </c>
      <c r="AN55" s="30">
        <f>IFERROR(VLOOKUP(CONCATENATE($B55,"_",AN$4,"_",$C$85,"_",$C$84),Data_for_IC_trend_tables!$A$1:$G$49194,7,FALSE)*1000,"-")</f>
        <v>60.924595799924795</v>
      </c>
      <c r="AO55" s="30">
        <f>IFERROR(VLOOKUP(CONCATENATE($B55,"_",AO$4,"_",$C$85,"_",$C$84),Data_for_IC_trend_tables!$A$1:$G$49194,7,FALSE)*1000,"-")</f>
        <v>61.205876373199999</v>
      </c>
      <c r="AP55" s="30">
        <f>IFERROR(VLOOKUP(CONCATENATE($B55,"_",AP$4,"_",$C$85,"_",$C$84),Data_for_IC_trend_tables!$A$1:$G$49194,7,FALSE)*1000,"-")</f>
        <v>60.497780162599994</v>
      </c>
      <c r="AQ55" s="30">
        <f>IFERROR(VLOOKUP(CONCATENATE($B55,"_",AQ$4,"_",$C$85,"_",$C$84),Data_for_IC_trend_tables!$A$1:$G$49194,7,FALSE)*1000,"-")</f>
        <v>61.084513537200003</v>
      </c>
      <c r="AR55" s="30">
        <f>IFERROR(VLOOKUP(CONCATENATE($B55,"_",AR$4,"_",$C$85,"_",$C$84),Data_for_IC_trend_tables!$A$1:$G$49194,7,FALSE)*1000,"-")</f>
        <v>58.54528044968</v>
      </c>
      <c r="AS55" s="30">
        <f>IFERROR(VLOOKUP(CONCATENATE($B55,"_",AS$4,"_",$C$85,"_",$C$84),Data_for_IC_trend_tables!$A$1:$G$49194,7,FALSE)*1000,"-")</f>
        <v>55.522208601110002</v>
      </c>
      <c r="AT55" s="30">
        <f>IFERROR(VLOOKUP(CONCATENATE($B55,"_",AT$4,"_",$C$85,"_",$C$84),Data_for_IC_trend_tables!$A$1:$G$49194,7,FALSE)*1000,"-")</f>
        <v>55.407226023889997</v>
      </c>
      <c r="AU55" s="30">
        <f>IFERROR(VLOOKUP(CONCATENATE($B55,"_",AU$4,"_",$C$85,"_",$C$84),Data_for_IC_trend_tables!$A$1:$G$49194,7,FALSE)*1000,"-")</f>
        <v>53.242689848049999</v>
      </c>
      <c r="AV55" s="30"/>
      <c r="AW55" s="30">
        <f>IFERROR(VLOOKUP(CONCATENATE($B55,"_",AW$4,"_",$C$85,"_",$C$84),Data_for_IC_trend_tables!$A$1:$G$49194,7,FALSE)*1000,"-")</f>
        <v>53.242689848049999</v>
      </c>
      <c r="AX55" s="90">
        <f>O55</f>
        <v>162.77026373387397</v>
      </c>
      <c r="AY55" s="38" t="str">
        <f t="shared" si="22"/>
        <v>Yes</v>
      </c>
      <c r="AZ55" s="58">
        <f t="shared" si="23"/>
        <v>-0.67289670344762298</v>
      </c>
      <c r="BA55" s="32" t="s">
        <v>76</v>
      </c>
    </row>
    <row r="56" spans="2:53" ht="13.5" thickBot="1" x14ac:dyDescent="0.25">
      <c r="B56"/>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L56" s="359"/>
      <c r="AM56" s="359"/>
      <c r="AN56" s="359"/>
      <c r="AO56" s="359"/>
      <c r="AP56" s="359"/>
      <c r="AQ56" s="359"/>
      <c r="AR56" s="359"/>
      <c r="AS56" s="359"/>
      <c r="AT56" s="359"/>
      <c r="AU56" s="359"/>
      <c r="AV56" s="359"/>
      <c r="AW56" s="359"/>
      <c r="AX56" s="362">
        <f>COUNT(AX5:AX55)</f>
        <v>35</v>
      </c>
      <c r="AY56" s="359"/>
      <c r="AZ56" s="359"/>
      <c r="BA56" s="363">
        <f>COUNTIFS(BA5:BA55,"x")</f>
        <v>35</v>
      </c>
    </row>
    <row r="57" spans="2:53" x14ac:dyDescent="0.2">
      <c r="B57"/>
      <c r="C57" s="253" t="s">
        <v>104</v>
      </c>
      <c r="D57" s="456" t="s">
        <v>105</v>
      </c>
      <c r="E57" s="436"/>
      <c r="F57" s="436"/>
      <c r="G57" s="436"/>
      <c r="H57" s="436"/>
      <c r="I57" s="436"/>
      <c r="J57" s="436"/>
      <c r="K57" s="436"/>
      <c r="L57" s="436"/>
      <c r="M57" s="436"/>
      <c r="N57" s="437"/>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69"/>
      <c r="AY57" s="169"/>
      <c r="AZ57" s="169"/>
      <c r="BA57" s="169"/>
    </row>
    <row r="58" spans="2:53" ht="28.5" customHeight="1" x14ac:dyDescent="0.2">
      <c r="B58"/>
      <c r="C58" s="228"/>
      <c r="D58" s="457" t="s">
        <v>106</v>
      </c>
      <c r="E58" s="377"/>
      <c r="F58" s="377"/>
      <c r="G58" s="377"/>
      <c r="H58" s="377"/>
      <c r="I58" s="377"/>
      <c r="J58" s="377"/>
      <c r="K58" s="377"/>
      <c r="L58" s="377"/>
      <c r="M58" s="377"/>
      <c r="N58" s="378"/>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266"/>
      <c r="AU58" s="315"/>
      <c r="AV58" s="266"/>
      <c r="AW58" s="285"/>
      <c r="AX58" s="285"/>
      <c r="AY58" s="285"/>
      <c r="AZ58" s="285"/>
      <c r="BA58" s="162"/>
    </row>
    <row r="59" spans="2:53" ht="64.5" thickBot="1" x14ac:dyDescent="0.25">
      <c r="C59" s="254" t="s">
        <v>260</v>
      </c>
      <c r="D59" s="379"/>
      <c r="E59" s="371"/>
      <c r="F59" s="371"/>
      <c r="G59" s="371"/>
      <c r="H59" s="371"/>
      <c r="I59" s="371"/>
      <c r="J59" s="371"/>
      <c r="K59" s="371"/>
      <c r="L59" s="371"/>
      <c r="M59" s="371"/>
      <c r="N59" s="37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266"/>
      <c r="AU59" s="315"/>
      <c r="AV59" s="266"/>
      <c r="AW59" s="266"/>
      <c r="AX59" s="162"/>
      <c r="AY59" s="162"/>
      <c r="AZ59" s="162"/>
      <c r="BA59" s="162"/>
    </row>
    <row r="60" spans="2:53" ht="39" thickBot="1" x14ac:dyDescent="0.25">
      <c r="C60" s="255" t="s">
        <v>195</v>
      </c>
      <c r="D60" s="454"/>
      <c r="E60" s="454"/>
      <c r="F60" s="454"/>
      <c r="G60" s="454"/>
      <c r="H60" s="454"/>
      <c r="I60" s="454"/>
      <c r="J60" s="454"/>
      <c r="K60" s="454"/>
      <c r="L60" s="454"/>
      <c r="M60" s="454"/>
      <c r="N60" s="455"/>
    </row>
    <row r="84" spans="3:3" x14ac:dyDescent="0.2">
      <c r="C84" s="22" t="s">
        <v>126</v>
      </c>
    </row>
    <row r="85" spans="3:3" x14ac:dyDescent="0.2">
      <c r="C85" s="40" t="s">
        <v>122</v>
      </c>
    </row>
    <row r="86" spans="3:3" x14ac:dyDescent="0.2">
      <c r="C86" s="40" t="s">
        <v>134</v>
      </c>
    </row>
    <row r="87" spans="3:3" x14ac:dyDescent="0.2">
      <c r="C87" s="40" t="s">
        <v>132</v>
      </c>
    </row>
    <row r="88" spans="3:3" x14ac:dyDescent="0.2">
      <c r="C88" s="40" t="s">
        <v>138</v>
      </c>
    </row>
  </sheetData>
  <mergeCells count="5">
    <mergeCell ref="D60:N60"/>
    <mergeCell ref="D56:AI56"/>
    <mergeCell ref="D57:N57"/>
    <mergeCell ref="D58:N58"/>
    <mergeCell ref="D59:N59"/>
  </mergeCells>
  <conditionalFormatting sqref="AY5:AY55">
    <cfRule type="cellIs" dxfId="5" priority="1" operator="equal">
      <formula>"No"</formula>
    </cfRule>
  </conditionalFormatting>
  <printOptions gridLines="1" gridLinesSet="0"/>
  <pageMargins left="0.25" right="0.25" top="0.75" bottom="0.75" header="0.3" footer="0.3"/>
  <pageSetup paperSize="9" scale="64"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pageSetUpPr fitToPage="1"/>
  </sheetPr>
  <dimension ref="A1:BA88"/>
  <sheetViews>
    <sheetView zoomScaleNormal="100" workbookViewId="0">
      <pane xSplit="4" ySplit="4" topLeftCell="AG11" activePane="bottomRight" state="frozen"/>
      <selection activeCell="C3" sqref="C3"/>
      <selection pane="topRight" activeCell="C3" sqref="C3"/>
      <selection pane="bottomLeft" activeCell="C3" sqref="C3"/>
      <selection pane="bottomRight" activeCell="AY54" sqref="AY54"/>
    </sheetView>
  </sheetViews>
  <sheetFormatPr baseColWidth="10" defaultColWidth="11.42578125" defaultRowHeight="12.75" x14ac:dyDescent="0.2"/>
  <cols>
    <col min="1" max="2" width="11.42578125" style="40"/>
    <col min="3" max="3" width="28.5703125" customWidth="1"/>
    <col min="4" max="4" width="7.5703125" customWidth="1"/>
    <col min="5" max="9" width="6" style="2" customWidth="1"/>
    <col min="10" max="10" width="8.28515625" style="2" bestFit="1" customWidth="1"/>
    <col min="11" max="14" width="7.5703125" style="2" bestFit="1" customWidth="1"/>
    <col min="15" max="15" width="8.28515625" style="2" bestFit="1" customWidth="1"/>
    <col min="16" max="16" width="7.5703125" style="2" bestFit="1" customWidth="1"/>
    <col min="17" max="17" width="8.28515625" style="2" bestFit="1" customWidth="1"/>
    <col min="18" max="24" width="7.5703125" style="2" bestFit="1" customWidth="1"/>
    <col min="25" max="25" width="8.28515625" style="2" bestFit="1" customWidth="1"/>
    <col min="26" max="40" width="7.5703125" bestFit="1" customWidth="1"/>
    <col min="41" max="41" width="8.28515625" bestFit="1" customWidth="1"/>
    <col min="42" max="43" width="8.28515625" style="40" bestFit="1" customWidth="1"/>
    <col min="44" max="44" width="11.7109375" style="113" bestFit="1" customWidth="1"/>
    <col min="45" max="47" width="11.7109375" style="113" customWidth="1"/>
    <col min="48" max="48" width="11.7109375" style="13" customWidth="1"/>
    <col min="49" max="49" width="11.7109375" style="113" customWidth="1"/>
    <col min="50" max="50" width="11.5703125" style="5" customWidth="1"/>
    <col min="51" max="51" width="15.42578125" style="5" bestFit="1" customWidth="1"/>
    <col min="52" max="52" width="10.42578125" style="5" customWidth="1"/>
    <col min="53" max="53" width="9.5703125" customWidth="1"/>
  </cols>
  <sheetData>
    <row r="1" spans="2:53" ht="18" customHeight="1" x14ac:dyDescent="0.2">
      <c r="C1" s="260" t="s">
        <v>53</v>
      </c>
      <c r="D1" s="1"/>
    </row>
    <row r="2" spans="2:53" x14ac:dyDescent="0.2">
      <c r="C2" s="261" t="str">
        <f>NOx!C2</f>
        <v>Reported until 30.7.2024</v>
      </c>
      <c r="D2" s="4"/>
      <c r="AX2" s="42"/>
    </row>
    <row r="3" spans="2:53" x14ac:dyDescent="0.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W3" s="13"/>
    </row>
    <row r="4" spans="2:53" s="19" customFormat="1" ht="69.75" customHeight="1" x14ac:dyDescent="0.2">
      <c r="B4" s="179" t="s">
        <v>186</v>
      </c>
      <c r="C4" s="179" t="s">
        <v>44</v>
      </c>
      <c r="D4" s="180" t="s">
        <v>72</v>
      </c>
      <c r="E4" s="179">
        <v>1980</v>
      </c>
      <c r="F4" s="179">
        <v>1981</v>
      </c>
      <c r="G4" s="179">
        <v>1982</v>
      </c>
      <c r="H4" s="179">
        <v>1983</v>
      </c>
      <c r="I4" s="179">
        <v>1984</v>
      </c>
      <c r="J4" s="179">
        <v>1985</v>
      </c>
      <c r="K4" s="179">
        <v>1986</v>
      </c>
      <c r="L4" s="179">
        <v>1987</v>
      </c>
      <c r="M4" s="179">
        <v>1988</v>
      </c>
      <c r="N4" s="179">
        <v>1989</v>
      </c>
      <c r="O4" s="179">
        <v>1990</v>
      </c>
      <c r="P4" s="179">
        <v>1991</v>
      </c>
      <c r="Q4" s="179">
        <v>1992</v>
      </c>
      <c r="R4" s="179">
        <v>1993</v>
      </c>
      <c r="S4" s="179">
        <v>1994</v>
      </c>
      <c r="T4" s="179">
        <v>1995</v>
      </c>
      <c r="U4" s="179">
        <v>1996</v>
      </c>
      <c r="V4" s="179">
        <v>1997</v>
      </c>
      <c r="W4" s="179">
        <v>1998</v>
      </c>
      <c r="X4" s="179">
        <v>1999</v>
      </c>
      <c r="Y4" s="179">
        <v>2000</v>
      </c>
      <c r="Z4" s="179">
        <v>2001</v>
      </c>
      <c r="AA4" s="179">
        <v>2002</v>
      </c>
      <c r="AB4" s="179">
        <v>2003</v>
      </c>
      <c r="AC4" s="179">
        <v>2004</v>
      </c>
      <c r="AD4" s="179">
        <v>2005</v>
      </c>
      <c r="AE4" s="179">
        <v>2006</v>
      </c>
      <c r="AF4" s="179">
        <v>2007</v>
      </c>
      <c r="AG4" s="179">
        <v>2008</v>
      </c>
      <c r="AH4" s="179">
        <v>2009</v>
      </c>
      <c r="AI4" s="179">
        <v>2010</v>
      </c>
      <c r="AJ4" s="179">
        <v>2011</v>
      </c>
      <c r="AK4" s="179">
        <v>2012</v>
      </c>
      <c r="AL4" s="179">
        <v>2013</v>
      </c>
      <c r="AM4" s="179">
        <v>2014</v>
      </c>
      <c r="AN4" s="179">
        <v>2015</v>
      </c>
      <c r="AO4" s="179">
        <v>2016</v>
      </c>
      <c r="AP4" s="179">
        <v>2017</v>
      </c>
      <c r="AQ4" s="179">
        <v>2018</v>
      </c>
      <c r="AR4" s="179">
        <v>2019</v>
      </c>
      <c r="AS4" s="179">
        <v>2020</v>
      </c>
      <c r="AT4" s="179">
        <v>2021</v>
      </c>
      <c r="AU4" s="179">
        <v>2022</v>
      </c>
      <c r="AV4" s="272"/>
      <c r="AW4" s="179">
        <v>2022</v>
      </c>
      <c r="AX4" s="178" t="s">
        <v>193</v>
      </c>
      <c r="AY4" s="181" t="str">
        <f>CONCATENATE("Compliance with the HM P for ",$AW$4)</f>
        <v>Compliance with the HM P for 2022</v>
      </c>
      <c r="AZ4" s="181" t="s">
        <v>243</v>
      </c>
      <c r="BA4" s="183" t="s">
        <v>77</v>
      </c>
    </row>
    <row r="5" spans="2:53" s="3" customFormat="1" x14ac:dyDescent="0.2">
      <c r="B5" s="53" t="s">
        <v>121</v>
      </c>
      <c r="C5" s="55" t="s">
        <v>0</v>
      </c>
      <c r="D5" s="56"/>
      <c r="E5" s="30" t="str">
        <f>IFERROR(VLOOKUP(CONCATENATE($B5,"_",E$4,"_",$C$85,"_",$C$84),Data_for_IC_trend_tables!$A$1:$G$49194,7,FALSE)*1000,"-")</f>
        <v>-</v>
      </c>
      <c r="F5" s="30" t="str">
        <f>IFERROR(VLOOKUP(CONCATENATE($B5,"_",F$4,"_",$C$85,"_",$C$84),Data_for_IC_trend_tables!$A$1:$G$49194,7,FALSE)*1000,"-")</f>
        <v>-</v>
      </c>
      <c r="G5" s="30" t="str">
        <f>IFERROR(VLOOKUP(CONCATENATE($B5,"_",G$4,"_",$C$85,"_",$C$84),Data_for_IC_trend_tables!$A$1:$G$49194,7,FALSE)*1000,"-")</f>
        <v>-</v>
      </c>
      <c r="H5" s="30" t="str">
        <f>IFERROR(VLOOKUP(CONCATENATE($B5,"_",H$4,"_",$C$85,"_",$C$84),Data_for_IC_trend_tables!$A$1:$G$49194,7,FALSE)*1000,"-")</f>
        <v>-</v>
      </c>
      <c r="I5" s="30" t="str">
        <f>IFERROR(VLOOKUP(CONCATENATE($B5,"_",I$4,"_",$C$85,"_",$C$84),Data_for_IC_trend_tables!$A$1:$G$49194,7,FALSE)*1000,"-")</f>
        <v>-</v>
      </c>
      <c r="J5" s="30" t="str">
        <f>IFERROR(VLOOKUP(CONCATENATE($B5,"_",J$4,"_",$C$85,"_",$C$84),Data_for_IC_trend_tables!$A$1:$G$49194,7,FALSE)*1000,"-")</f>
        <v>-</v>
      </c>
      <c r="K5" s="30" t="str">
        <f>IFERROR(VLOOKUP(CONCATENATE($B5,"_",K$4,"_",$C$85,"_",$C$84),Data_for_IC_trend_tables!$A$1:$G$49194,7,FALSE)*1000,"-")</f>
        <v>-</v>
      </c>
      <c r="L5" s="30" t="str">
        <f>IFERROR(VLOOKUP(CONCATENATE($B5,"_",L$4,"_",$C$85,"_",$C$84),Data_for_IC_trend_tables!$A$1:$G$49194,7,FALSE)*1000,"-")</f>
        <v>-</v>
      </c>
      <c r="M5" s="30" t="str">
        <f>IFERROR(VLOOKUP(CONCATENATE($B5,"_",M$4,"_",$C$85,"_",$C$84),Data_for_IC_trend_tables!$A$1:$G$49194,7,FALSE)*1000,"-")</f>
        <v>-</v>
      </c>
      <c r="N5" s="30" t="str">
        <f>IFERROR(VLOOKUP(CONCATENATE($B5,"_",N$4,"_",$C$85,"_",$C$84),Data_for_IC_trend_tables!$A$1:$G$49194,7,FALSE)*1000,"-")</f>
        <v>-</v>
      </c>
      <c r="O5" s="30">
        <f>IFERROR(VLOOKUP(CONCATENATE($B5,"_",O$4,"_",$C$85,"_",$C$84),Data_for_IC_trend_tables!$A$1:$G$49194,7,FALSE)*1000,"-")</f>
        <v>2.758919419917</v>
      </c>
      <c r="P5" s="30">
        <f>IFERROR(VLOOKUP(CONCATENATE($B5,"_",P$4,"_",$C$85,"_",$C$84),Data_for_IC_trend_tables!$A$1:$G$49194,7,FALSE)*1000,"-")</f>
        <v>2.7557660559909998</v>
      </c>
      <c r="Q5" s="30">
        <f>IFERROR(VLOOKUP(CONCATENATE($B5,"_",Q$4,"_",$C$85,"_",$C$84),Data_for_IC_trend_tables!$A$1:$G$49194,7,FALSE)*1000,"-")</f>
        <v>2.7522782875800003</v>
      </c>
      <c r="R5" s="30">
        <f>IFERROR(VLOOKUP(CONCATENATE($B5,"_",R$4,"_",$C$85,"_",$C$84),Data_for_IC_trend_tables!$A$1:$G$49194,7,FALSE)*1000,"-")</f>
        <v>2.7518894768190001</v>
      </c>
      <c r="S5" s="30">
        <f>IFERROR(VLOOKUP(CONCATENATE($B5,"_",S$4,"_",$C$85,"_",$C$84),Data_for_IC_trend_tables!$A$1:$G$49194,7,FALSE)*1000,"-")</f>
        <v>2.7515593305579999</v>
      </c>
      <c r="T5" s="30">
        <f>IFERROR(VLOOKUP(CONCATENATE($B5,"_",T$4,"_",$C$85,"_",$C$84),Data_for_IC_trend_tables!$A$1:$G$49194,7,FALSE)*1000,"-")</f>
        <v>2.7502670136649998</v>
      </c>
      <c r="U5" s="30">
        <f>IFERROR(VLOOKUP(CONCATENATE($B5,"_",U$4,"_",$C$85,"_",$C$84),Data_for_IC_trend_tables!$A$1:$G$49194,7,FALSE)*1000,"-")</f>
        <v>2.7497457135899999</v>
      </c>
      <c r="V5" s="30">
        <f>IFERROR(VLOOKUP(CONCATENATE($B5,"_",V$4,"_",$C$85,"_",$C$84),Data_for_IC_trend_tables!$A$1:$G$49194,7,FALSE)*1000,"-")</f>
        <v>2.7488483474450001</v>
      </c>
      <c r="W5" s="30">
        <f>IFERROR(VLOOKUP(CONCATENATE($B5,"_",W$4,"_",$C$85,"_",$C$84),Data_for_IC_trend_tables!$A$1:$G$49194,7,FALSE)*1000,"-")</f>
        <v>2.7486956037770001</v>
      </c>
      <c r="X5" s="30">
        <f>IFERROR(VLOOKUP(CONCATENATE($B5,"_",X$4,"_",$C$85,"_",$C$84),Data_for_IC_trend_tables!$A$1:$G$49194,7,FALSE)*1000,"-")</f>
        <v>2.7488978114347802</v>
      </c>
      <c r="Y5" s="30">
        <f>IFERROR(VLOOKUP(CONCATENATE($B5,"_",Y$4,"_",$C$85,"_",$C$84),Data_for_IC_trend_tables!$A$1:$G$49194,7,FALSE)*1000,"-")</f>
        <v>2.7489342712917799</v>
      </c>
      <c r="Z5" s="30">
        <f>IFERROR(VLOOKUP(CONCATENATE($B5,"_",Z$4,"_",$C$85,"_",$C$84),Data_for_IC_trend_tables!$A$1:$G$49194,7,FALSE)*1000,"-")</f>
        <v>2.75248654977573</v>
      </c>
      <c r="AA5" s="30">
        <f>IFERROR(VLOOKUP(CONCATENATE($B5,"_",AA$4,"_",$C$85,"_",$C$84),Data_for_IC_trend_tables!$A$1:$G$49194,7,FALSE)*1000,"-")</f>
        <v>2.7554325783137301</v>
      </c>
      <c r="AB5" s="30">
        <f>IFERROR(VLOOKUP(CONCATENATE($B5,"_",AB$4,"_",$C$85,"_",$C$84),Data_for_IC_trend_tables!$A$1:$G$49194,7,FALSE)*1000,"-")</f>
        <v>2.7536601859918601</v>
      </c>
      <c r="AC5" s="30">
        <f>IFERROR(VLOOKUP(CONCATENATE($B5,"_",AC$4,"_",$C$85,"_",$C$84),Data_for_IC_trend_tables!$A$1:$G$49194,7,FALSE)*1000,"-")</f>
        <v>2.7563669507191499</v>
      </c>
      <c r="AD5" s="30">
        <f>IFERROR(VLOOKUP(CONCATENATE($B5,"_",AD$4,"_",$C$85,"_",$C$84),Data_for_IC_trend_tables!$A$1:$G$49194,7,FALSE)*1000,"-")</f>
        <v>2.7570372008063297</v>
      </c>
      <c r="AE5" s="30">
        <f>IFERROR(VLOOKUP(CONCATENATE($B5,"_",AE$4,"_",$C$85,"_",$C$84),Data_for_IC_trend_tables!$A$1:$G$49194,7,FALSE)*1000,"-")</f>
        <v>2.7544530496413899</v>
      </c>
      <c r="AF5" s="30">
        <f>IFERROR(VLOOKUP(CONCATENATE($B5,"_",AF$4,"_",$C$85,"_",$C$84),Data_for_IC_trend_tables!$A$1:$G$49194,7,FALSE)*1000,"-")</f>
        <v>2.75517486592301</v>
      </c>
      <c r="AG5" s="30">
        <f>IFERROR(VLOOKUP(CONCATENATE($B5,"_",AG$4,"_",$C$85,"_",$C$84),Data_for_IC_trend_tables!$A$1:$G$49194,7,FALSE)*1000,"-")</f>
        <v>2.7615325838506499</v>
      </c>
      <c r="AH5" s="30">
        <f>IFERROR(VLOOKUP(CONCATENATE($B5,"_",AH$4,"_",$C$85,"_",$C$84),Data_for_IC_trend_tables!$A$1:$G$49194,7,FALSE)*1000,"-")</f>
        <v>2.78952646728969</v>
      </c>
      <c r="AI5" s="30">
        <f>IFERROR(VLOOKUP(CONCATENATE($B5,"_",AI$4,"_",$C$85,"_",$C$84),Data_for_IC_trend_tables!$A$1:$G$49194,7,FALSE)*1000,"-")</f>
        <v>2.8014612922227902</v>
      </c>
      <c r="AJ5" s="30">
        <f>IFERROR(VLOOKUP(CONCATENATE($B5,"_",AJ$4,"_",$C$85,"_",$C$84),Data_for_IC_trend_tables!$A$1:$G$49194,7,FALSE)*1000,"-")</f>
        <v>2.8145940710951902</v>
      </c>
      <c r="AK5" s="30">
        <f>IFERROR(VLOOKUP(CONCATENATE($B5,"_",AK$4,"_",$C$85,"_",$C$84),Data_for_IC_trend_tables!$A$1:$G$49194,7,FALSE)*1000,"-")</f>
        <v>2.7955294359763299</v>
      </c>
      <c r="AL5" s="30">
        <f>IFERROR(VLOOKUP(CONCATENATE($B5,"_",AL$4,"_",$C$85,"_",$C$84),Data_for_IC_trend_tables!$A$1:$G$49194,7,FALSE)*1000,"-")</f>
        <v>2.79416014421263</v>
      </c>
      <c r="AM5" s="30">
        <f>IFERROR(VLOOKUP(CONCATENATE($B5,"_",AM$4,"_",$C$85,"_",$C$84),Data_for_IC_trend_tables!$A$1:$G$49194,7,FALSE)*1000,"-")</f>
        <v>1.3157238712373198</v>
      </c>
      <c r="AN5" s="30">
        <f>IFERROR(VLOOKUP(CONCATENATE($B5,"_",AN$4,"_",$C$85,"_",$C$84),Data_for_IC_trend_tables!$A$1:$G$49194,7,FALSE)*1000,"-")</f>
        <v>1.2324987837091199</v>
      </c>
      <c r="AO5" s="30">
        <f>IFERROR(VLOOKUP(CONCATENATE($B5,"_",AO$4,"_",$C$85,"_",$C$84),Data_for_IC_trend_tables!$A$1:$G$49194,7,FALSE)*1000,"-")</f>
        <v>1.38017293359351</v>
      </c>
      <c r="AP5" s="30">
        <f>IFERROR(VLOOKUP(CONCATENATE($B5,"_",AP$4,"_",$C$85,"_",$C$84),Data_for_IC_trend_tables!$A$1:$G$49194,7,FALSE)*1000,"-")</f>
        <v>0.72363735229839399</v>
      </c>
      <c r="AQ5" s="30">
        <f>IFERROR(VLOOKUP(CONCATENATE($B5,"_",AQ$4,"_",$C$85,"_",$C$84),Data_for_IC_trend_tables!$A$1:$G$49194,7,FALSE)*1000,"-")</f>
        <v>0.95919694425153201</v>
      </c>
      <c r="AR5" s="30">
        <f>IFERROR(VLOOKUP(CONCATENATE($B5,"_",AR$4,"_",$C$85,"_",$C$84),Data_for_IC_trend_tables!$A$1:$G$49194,7,FALSE)*1000,"-")</f>
        <v>0.12929532749094</v>
      </c>
      <c r="AS5" s="30">
        <f>IFERROR(VLOOKUP(CONCATENATE($B5,"_",AS$4,"_",$C$85,"_",$C$84),Data_for_IC_trend_tables!$A$1:$G$49194,7,FALSE)*1000,"-")</f>
        <v>0.11528106875164301</v>
      </c>
      <c r="AT5" s="30">
        <f>IFERROR(VLOOKUP(CONCATENATE($B5,"_",AT$4,"_",$C$85,"_",$C$84),Data_for_IC_trend_tables!$A$1:$G$49194,7,FALSE)*1000,"-")</f>
        <v>0.11649420719392099</v>
      </c>
      <c r="AU5" s="30">
        <f>IFERROR(VLOOKUP(CONCATENATE($B5,"_",AU$4,"_",$C$85,"_",$C$84),Data_for_IC_trend_tables!$A$1:$G$49194,7,FALSE)*1000,"-")</f>
        <v>5.6321437263217602E-2</v>
      </c>
      <c r="AV5" s="30"/>
      <c r="AW5" s="30">
        <f>IFERROR(VLOOKUP(CONCATENATE($B5,"_",AW$4,"_",$C$85,"_",$C$84),Data_for_IC_trend_tables!$A$1:$G$49194,7,FALSE)*1000,"-")</f>
        <v>5.6321437263217602E-2</v>
      </c>
      <c r="AX5" s="91"/>
      <c r="AY5" s="38" t="str">
        <f>IF(ISBLANK(AX5),"",IF(AW5="-",CONCATENATE("no data for ",$AW$4),IF(AZ5&gt;0,"No","Yes")))</f>
        <v/>
      </c>
      <c r="AZ5" s="58" t="str">
        <f>IFERROR(IF(AW5=0,"",(AW5-AX5)/AX5),"")</f>
        <v/>
      </c>
      <c r="BA5" s="86"/>
    </row>
    <row r="6" spans="2:53" s="3" customFormat="1" x14ac:dyDescent="0.2">
      <c r="B6" s="53" t="s">
        <v>131</v>
      </c>
      <c r="C6" s="55" t="s">
        <v>1</v>
      </c>
      <c r="D6" s="56"/>
      <c r="E6" s="30" t="str">
        <f>IFERROR(VLOOKUP(CONCATENATE($B6,"_",E$4,"_",$C$85,"_",$C$84),Data_for_IC_trend_tables!$A$1:$G$49194,7,FALSE)*1000,"-")</f>
        <v>-</v>
      </c>
      <c r="F6" s="30" t="str">
        <f>IFERROR(VLOOKUP(CONCATENATE($B6,"_",F$4,"_",$C$85,"_",$C$84),Data_for_IC_trend_tables!$A$1:$G$49194,7,FALSE)*1000,"-")</f>
        <v>-</v>
      </c>
      <c r="G6" s="30" t="str">
        <f>IFERROR(VLOOKUP(CONCATENATE($B6,"_",G$4,"_",$C$85,"_",$C$84),Data_for_IC_trend_tables!$A$1:$G$49194,7,FALSE)*1000,"-")</f>
        <v>-</v>
      </c>
      <c r="H6" s="30">
        <f>IFERROR(VLOOKUP(CONCATENATE($B6,"_",H$4,"_",$C$85,"_",$C$84),Data_for_IC_trend_tables!$A$1:$G$49194,7,FALSE)*1000,"-")</f>
        <v>0.01</v>
      </c>
      <c r="I6" s="30">
        <f>IFERROR(VLOOKUP(CONCATENATE($B6,"_",I$4,"_",$C$85,"_",$C$84),Data_for_IC_trend_tables!$A$1:$G$49194,7,FALSE)*1000,"-")</f>
        <v>0.01</v>
      </c>
      <c r="J6" s="30">
        <f>IFERROR(VLOOKUP(CONCATENATE($B6,"_",J$4,"_",$C$85,"_",$C$84),Data_for_IC_trend_tables!$A$1:$G$49194,7,FALSE)*1000,"-")</f>
        <v>0.01</v>
      </c>
      <c r="K6" s="30" t="str">
        <f>IFERROR(VLOOKUP(CONCATENATE($B6,"_",K$4,"_",$C$85,"_",$C$84),Data_for_IC_trend_tables!$A$1:$G$49194,7,FALSE)*1000,"-")</f>
        <v>-</v>
      </c>
      <c r="L6" s="30" t="str">
        <f>IFERROR(VLOOKUP(CONCATENATE($B6,"_",L$4,"_",$C$85,"_",$C$84),Data_for_IC_trend_tables!$A$1:$G$49194,7,FALSE)*1000,"-")</f>
        <v>-</v>
      </c>
      <c r="M6" s="30" t="str">
        <f>IFERROR(VLOOKUP(CONCATENATE($B6,"_",M$4,"_",$C$85,"_",$C$84),Data_for_IC_trend_tables!$A$1:$G$49194,7,FALSE)*1000,"-")</f>
        <v>-</v>
      </c>
      <c r="N6" s="30">
        <f>IFERROR(VLOOKUP(CONCATENATE($B6,"_",N$4,"_",$C$85,"_",$C$84),Data_for_IC_trend_tables!$A$1:$G$49194,7,FALSE)*1000,"-")</f>
        <v>3.0000000000000002E-2</v>
      </c>
      <c r="O6" s="30">
        <f>IFERROR(VLOOKUP(CONCATENATE($B6,"_",O$4,"_",$C$85,"_",$C$84),Data_for_IC_trend_tables!$A$1:$G$49194,7,FALSE)*1000,"-")</f>
        <v>0.01</v>
      </c>
      <c r="P6" s="30">
        <f>IFERROR(VLOOKUP(CONCATENATE($B6,"_",P$4,"_",$C$85,"_",$C$84),Data_for_IC_trend_tables!$A$1:$G$49194,7,FALSE)*1000,"-")</f>
        <v>0.01</v>
      </c>
      <c r="Q6" s="30">
        <f>IFERROR(VLOOKUP(CONCATENATE($B6,"_",Q$4,"_",$C$85,"_",$C$84),Data_for_IC_trend_tables!$A$1:$G$49194,7,FALSE)*1000,"-")</f>
        <v>8.0000000000000002E-3</v>
      </c>
      <c r="R6" s="30">
        <f>IFERROR(VLOOKUP(CONCATENATE($B6,"_",R$4,"_",$C$85,"_",$C$84),Data_for_IC_trend_tables!$A$1:$G$49194,7,FALSE)*1000,"-")</f>
        <v>9.0000000000000011E-3</v>
      </c>
      <c r="S6" s="30">
        <f>IFERROR(VLOOKUP(CONCATENATE($B6,"_",S$4,"_",$C$85,"_",$C$84),Data_for_IC_trend_tables!$A$1:$G$49194,7,FALSE)*1000,"-")</f>
        <v>1E-3</v>
      </c>
      <c r="T6" s="30">
        <f>IFERROR(VLOOKUP(CONCATENATE($B6,"_",T$4,"_",$C$85,"_",$C$84),Data_for_IC_trend_tables!$A$1:$G$49194,7,FALSE)*1000,"-")</f>
        <v>1E-3</v>
      </c>
      <c r="U6" s="30">
        <f>IFERROR(VLOOKUP(CONCATENATE($B6,"_",U$4,"_",$C$85,"_",$C$84),Data_for_IC_trend_tables!$A$1:$G$49194,7,FALSE)*1000,"-")</f>
        <v>7.9999999999999993E-4</v>
      </c>
      <c r="V6" s="30" t="str">
        <f>IFERROR(VLOOKUP(CONCATENATE($B6,"_",V$4,"_",$C$85,"_",$C$84),Data_for_IC_trend_tables!$A$1:$G$49194,7,FALSE)*1000,"-")</f>
        <v>-</v>
      </c>
      <c r="W6" s="30" t="str">
        <f>IFERROR(VLOOKUP(CONCATENATE($B6,"_",W$4,"_",$C$85,"_",$C$84),Data_for_IC_trend_tables!$A$1:$G$49194,7,FALSE)*1000,"-")</f>
        <v>-</v>
      </c>
      <c r="X6" s="30" t="str">
        <f>IFERROR(VLOOKUP(CONCATENATE($B6,"_",X$4,"_",$C$85,"_",$C$84),Data_for_IC_trend_tables!$A$1:$G$49194,7,FALSE)*1000,"-")</f>
        <v>-</v>
      </c>
      <c r="Y6" s="30" t="str">
        <f>IFERROR(VLOOKUP(CONCATENATE($B6,"_",Y$4,"_",$C$85,"_",$C$84),Data_for_IC_trend_tables!$A$1:$G$49194,7,FALSE)*1000,"-")</f>
        <v>-</v>
      </c>
      <c r="Z6" s="30" t="str">
        <f>IFERROR(VLOOKUP(CONCATENATE($B6,"_",Z$4,"_",$C$85,"_",$C$84),Data_for_IC_trend_tables!$A$1:$G$49194,7,FALSE)*1000,"-")</f>
        <v>-</v>
      </c>
      <c r="AA6" s="30" t="str">
        <f>IFERROR(VLOOKUP(CONCATENATE($B6,"_",AA$4,"_",$C$85,"_",$C$84),Data_for_IC_trend_tables!$A$1:$G$49194,7,FALSE)*1000,"-")</f>
        <v>-</v>
      </c>
      <c r="AB6" s="30" t="str">
        <f>IFERROR(VLOOKUP(CONCATENATE($B6,"_",AB$4,"_",$C$85,"_",$C$84),Data_for_IC_trend_tables!$A$1:$G$49194,7,FALSE)*1000,"-")</f>
        <v>-</v>
      </c>
      <c r="AC6" s="30" t="str">
        <f>IFERROR(VLOOKUP(CONCATENATE($B6,"_",AC$4,"_",$C$85,"_",$C$84),Data_for_IC_trend_tables!$A$1:$G$49194,7,FALSE)*1000,"-")</f>
        <v>-</v>
      </c>
      <c r="AD6" s="30" t="str">
        <f>IFERROR(VLOOKUP(CONCATENATE($B6,"_",AD$4,"_",$C$85,"_",$C$84),Data_for_IC_trend_tables!$A$1:$G$49194,7,FALSE)*1000,"-")</f>
        <v>-</v>
      </c>
      <c r="AE6" s="30" t="str">
        <f>IFERROR(VLOOKUP(CONCATENATE($B6,"_",AE$4,"_",$C$85,"_",$C$84),Data_for_IC_trend_tables!$A$1:$G$49194,7,FALSE)*1000,"-")</f>
        <v>-</v>
      </c>
      <c r="AF6" s="30">
        <f>IFERROR(VLOOKUP(CONCATENATE($B6,"_",AF$4,"_",$C$85,"_",$C$84),Data_for_IC_trend_tables!$A$1:$G$49194,7,FALSE)*1000,"-")</f>
        <v>0.34763021193103399</v>
      </c>
      <c r="AG6" s="30" t="str">
        <f>IFERROR(VLOOKUP(CONCATENATE($B6,"_",AG$4,"_",$C$85,"_",$C$84),Data_for_IC_trend_tables!$A$1:$G$49194,7,FALSE)*1000,"-")</f>
        <v>-</v>
      </c>
      <c r="AH6" s="30" t="str">
        <f>IFERROR(VLOOKUP(CONCATENATE($B6,"_",AH$4,"_",$C$85,"_",$C$84),Data_for_IC_trend_tables!$A$1:$G$49194,7,FALSE)*1000,"-")</f>
        <v>-</v>
      </c>
      <c r="AI6" s="30" t="str">
        <f>IFERROR(VLOOKUP(CONCATENATE($B6,"_",AI$4,"_",$C$85,"_",$C$84),Data_for_IC_trend_tables!$A$1:$G$49194,7,FALSE)*1000,"-")</f>
        <v>-</v>
      </c>
      <c r="AJ6" s="30" t="str">
        <f>IFERROR(VLOOKUP(CONCATENATE($B6,"_",AJ$4,"_",$C$85,"_",$C$84),Data_for_IC_trend_tables!$A$1:$G$49194,7,FALSE)*1000,"-")</f>
        <v>-</v>
      </c>
      <c r="AK6" s="30" t="str">
        <f>IFERROR(VLOOKUP(CONCATENATE($B6,"_",AK$4,"_",$C$85,"_",$C$84),Data_for_IC_trend_tables!$A$1:$G$49194,7,FALSE)*1000,"-")</f>
        <v>-</v>
      </c>
      <c r="AL6" s="30" t="str">
        <f>IFERROR(VLOOKUP(CONCATENATE($B6,"_",AL$4,"_",$C$85,"_",$C$84),Data_for_IC_trend_tables!$A$1:$G$49194,7,FALSE)*1000,"-")</f>
        <v>-</v>
      </c>
      <c r="AM6" s="30">
        <f>IFERROR(VLOOKUP(CONCATENATE($B6,"_",AM$4,"_",$C$85,"_",$C$84),Data_for_IC_trend_tables!$A$1:$G$49194,7,FALSE)*1000,"-")</f>
        <v>0.34121344845977003</v>
      </c>
      <c r="AN6" s="30" t="str">
        <f>IFERROR(VLOOKUP(CONCATENATE($B6,"_",AN$4,"_",$C$85,"_",$C$84),Data_for_IC_trend_tables!$A$1:$G$49194,7,FALSE)*1000,"-")</f>
        <v>-</v>
      </c>
      <c r="AO6" s="30">
        <f>IFERROR(VLOOKUP(CONCATENATE($B6,"_",AO$4,"_",$C$85,"_",$C$84),Data_for_IC_trend_tables!$A$1:$G$49194,7,FALSE)*1000,"-")</f>
        <v>1.7000000000000001E-2</v>
      </c>
      <c r="AP6" s="30">
        <f>IFERROR(VLOOKUP(CONCATENATE($B6,"_",AP$4,"_",$C$85,"_",$C$84),Data_for_IC_trend_tables!$A$1:$G$49194,7,FALSE)*1000,"-")</f>
        <v>3.7016366112000001E-2</v>
      </c>
      <c r="AQ6" s="30">
        <f>IFERROR(VLOOKUP(CONCATENATE($B6,"_",AQ$4,"_",$C$85,"_",$C$84),Data_for_IC_trend_tables!$A$1:$G$49194,7,FALSE)*1000,"-")</f>
        <v>16.624750963807202</v>
      </c>
      <c r="AR6" s="30">
        <f>IFERROR(VLOOKUP(CONCATENATE($B6,"_",AR$4,"_",$C$85,"_",$C$84),Data_for_IC_trend_tables!$A$1:$G$49194,7,FALSE)*1000,"-")</f>
        <v>4.0305955455999999E-2</v>
      </c>
      <c r="AS6" s="30">
        <f>IFERROR(VLOOKUP(CONCATENATE($B6,"_",AS$4,"_",$C$85,"_",$C$84),Data_for_IC_trend_tables!$A$1:$G$49194,7,FALSE)*1000,"-")</f>
        <v>4.1754124936000003E-2</v>
      </c>
      <c r="AT6" s="30">
        <f>IFERROR(VLOOKUP(CONCATENATE($B6,"_",AT$4,"_",$C$85,"_",$C$84),Data_for_IC_trend_tables!$A$1:$G$49194,7,FALSE)*1000,"-")</f>
        <v>4.1719912120000001E-2</v>
      </c>
      <c r="AU6" s="30">
        <f>IFERROR(VLOOKUP(CONCATENATE($B6,"_",AU$4,"_",$C$85,"_",$C$84),Data_for_IC_trend_tables!$A$1:$G$49194,7,FALSE)*1000,"-")</f>
        <v>4.8939600248000002E-2</v>
      </c>
      <c r="AV6" s="30"/>
      <c r="AW6" s="30">
        <f>IFERROR(VLOOKUP(CONCATENATE($B6,"_",AW$4,"_",$C$85,"_",$C$84),Data_for_IC_trend_tables!$A$1:$G$49194,7,FALSE)*1000,"-")</f>
        <v>4.8939600248000002E-2</v>
      </c>
      <c r="AX6" s="91"/>
      <c r="AY6" s="38" t="str">
        <f t="shared" ref="AY6:AY55" si="0">IF(ISBLANK(AX6),"",IF(AW6="-",CONCATENATE("no data for ",$AW$4),IF(AZ6&gt;0,"No","Yes")))</f>
        <v/>
      </c>
      <c r="AZ6" s="58" t="str">
        <f t="shared" ref="AZ6:AZ52" si="1">IFERROR(IF(AW6=0,"",(AW6-AX6)/AX6),"")</f>
        <v/>
      </c>
      <c r="BA6" s="86"/>
    </row>
    <row r="7" spans="2:53" s="3" customFormat="1" x14ac:dyDescent="0.2">
      <c r="B7" s="53" t="s">
        <v>133</v>
      </c>
      <c r="C7" s="71" t="s">
        <v>2</v>
      </c>
      <c r="D7" s="69">
        <v>1985</v>
      </c>
      <c r="E7" s="30" t="str">
        <f>IFERROR(VLOOKUP(CONCATENATE($B7,"_",E$4,"_",$C$85,"_",$C$84),Data_for_IC_trend_tables!$A$1:$G$49194,7,FALSE)*1000,"-")</f>
        <v>-</v>
      </c>
      <c r="F7" s="30" t="str">
        <f>IFERROR(VLOOKUP(CONCATENATE($B7,"_",F$4,"_",$C$85,"_",$C$84),Data_for_IC_trend_tables!$A$1:$G$49194,7,FALSE)*1000,"-")</f>
        <v>-</v>
      </c>
      <c r="G7" s="30" t="str">
        <f>IFERROR(VLOOKUP(CONCATENATE($B7,"_",G$4,"_",$C$85,"_",$C$84),Data_for_IC_trend_tables!$A$1:$G$49194,7,FALSE)*1000,"-")</f>
        <v>-</v>
      </c>
      <c r="H7" s="30" t="str">
        <f>IFERROR(VLOOKUP(CONCATENATE($B7,"_",H$4,"_",$C$85,"_",$C$84),Data_for_IC_trend_tables!$A$1:$G$49194,7,FALSE)*1000,"-")</f>
        <v>-</v>
      </c>
      <c r="I7" s="30" t="str">
        <f>IFERROR(VLOOKUP(CONCATENATE($B7,"_",I$4,"_",$C$85,"_",$C$84),Data_for_IC_trend_tables!$A$1:$G$49194,7,FALSE)*1000,"-")</f>
        <v>-</v>
      </c>
      <c r="J7" s="30">
        <f>IFERROR(VLOOKUP(CONCATENATE($B7,"_",J$4,"_",$C$85,"_",$C$84),Data_for_IC_trend_tables!$A$1:$G$49194,7,FALSE)*1000,"-")</f>
        <v>3.7447895534801598</v>
      </c>
      <c r="K7" s="30">
        <f>IFERROR(VLOOKUP(CONCATENATE($B7,"_",K$4,"_",$C$85,"_",$C$84),Data_for_IC_trend_tables!$A$1:$G$49194,7,FALSE)*1000,"-")</f>
        <v>3.31683967278195</v>
      </c>
      <c r="L7" s="30">
        <f>IFERROR(VLOOKUP(CONCATENATE($B7,"_",L$4,"_",$C$85,"_",$C$84),Data_for_IC_trend_tables!$A$1:$G$49194,7,FALSE)*1000,"-")</f>
        <v>2.8425374477716403</v>
      </c>
      <c r="M7" s="30">
        <f>IFERROR(VLOOKUP(CONCATENATE($B7,"_",M$4,"_",$C$85,"_",$C$84),Data_for_IC_trend_tables!$A$1:$G$49194,7,FALSE)*1000,"-")</f>
        <v>2.4458817614394901</v>
      </c>
      <c r="N7" s="30">
        <f>IFERROR(VLOOKUP(CONCATENATE($B7,"_",N$4,"_",$C$85,"_",$C$84),Data_for_IC_trend_tables!$A$1:$G$49194,7,FALSE)*1000,"-")</f>
        <v>2.2352344405707103</v>
      </c>
      <c r="O7" s="30">
        <f>IFERROR(VLOOKUP(CONCATENATE($B7,"_",O$4,"_",$C$85,"_",$C$84),Data_for_IC_trend_tables!$A$1:$G$49194,7,FALSE)*1000,"-")</f>
        <v>2.5153589424229499</v>
      </c>
      <c r="P7" s="30">
        <f>IFERROR(VLOOKUP(CONCATENATE($B7,"_",P$4,"_",$C$85,"_",$C$84),Data_for_IC_trend_tables!$A$1:$G$49194,7,FALSE)*1000,"-")</f>
        <v>2.4157501100853502</v>
      </c>
      <c r="Q7" s="30">
        <f>IFERROR(VLOOKUP(CONCATENATE($B7,"_",Q$4,"_",$C$85,"_",$C$84),Data_for_IC_trend_tables!$A$1:$G$49194,7,FALSE)*1000,"-")</f>
        <v>1.9981160610427999</v>
      </c>
      <c r="R7" s="30">
        <f>IFERROR(VLOOKUP(CONCATENATE($B7,"_",R$4,"_",$C$85,"_",$C$84),Data_for_IC_trend_tables!$A$1:$G$49194,7,FALSE)*1000,"-")</f>
        <v>1.7486907432488199</v>
      </c>
      <c r="S7" s="30">
        <f>IFERROR(VLOOKUP(CONCATENATE($B7,"_",S$4,"_",$C$85,"_",$C$84),Data_for_IC_trend_tables!$A$1:$G$49194,7,FALSE)*1000,"-")</f>
        <v>1.5680474428698501</v>
      </c>
      <c r="T7" s="30">
        <f>IFERROR(VLOOKUP(CONCATENATE($B7,"_",T$4,"_",$C$85,"_",$C$84),Data_for_IC_trend_tables!$A$1:$G$49194,7,FALSE)*1000,"-")</f>
        <v>1.59200421790003</v>
      </c>
      <c r="U7" s="30">
        <f>IFERROR(VLOOKUP(CONCATENATE($B7,"_",U$4,"_",$C$85,"_",$C$84),Data_for_IC_trend_tables!$A$1:$G$49194,7,FALSE)*1000,"-")</f>
        <v>1.5119577873480099</v>
      </c>
      <c r="V7" s="30">
        <f>IFERROR(VLOOKUP(CONCATENATE($B7,"_",V$4,"_",$C$85,"_",$C$84),Data_for_IC_trend_tables!$A$1:$G$49194,7,FALSE)*1000,"-")</f>
        <v>1.5704131847416198</v>
      </c>
      <c r="W7" s="30">
        <f>IFERROR(VLOOKUP(CONCATENATE($B7,"_",W$4,"_",$C$85,"_",$C$84),Data_for_IC_trend_tables!$A$1:$G$49194,7,FALSE)*1000,"-")</f>
        <v>1.4259662428428901</v>
      </c>
      <c r="X7" s="30">
        <f>IFERROR(VLOOKUP(CONCATENATE($B7,"_",X$4,"_",$C$85,"_",$C$84),Data_for_IC_trend_tables!$A$1:$G$49194,7,FALSE)*1000,"-")</f>
        <v>1.38185566403847</v>
      </c>
      <c r="Y7" s="30">
        <f>IFERROR(VLOOKUP(CONCATENATE($B7,"_",Y$4,"_",$C$85,"_",$C$84),Data_for_IC_trend_tables!$A$1:$G$49194,7,FALSE)*1000,"-")</f>
        <v>1.39773118767817</v>
      </c>
      <c r="Z7" s="30">
        <f>IFERROR(VLOOKUP(CONCATENATE($B7,"_",Z$4,"_",$C$85,"_",$C$84),Data_for_IC_trend_tables!$A$1:$G$49194,7,FALSE)*1000,"-")</f>
        <v>1.4662577320552601</v>
      </c>
      <c r="AA7" s="30">
        <f>IFERROR(VLOOKUP(CONCATENATE($B7,"_",AA$4,"_",$C$85,"_",$C$84),Data_for_IC_trend_tables!$A$1:$G$49194,7,FALSE)*1000,"-")</f>
        <v>1.4696323620882201</v>
      </c>
      <c r="AB7" s="30">
        <f>IFERROR(VLOOKUP(CONCATENATE($B7,"_",AB$4,"_",$C$85,"_",$C$84),Data_for_IC_trend_tables!$A$1:$G$49194,7,FALSE)*1000,"-")</f>
        <v>1.51154037372216</v>
      </c>
      <c r="AC7" s="30">
        <f>IFERROR(VLOOKUP(CONCATENATE($B7,"_",AC$4,"_",$C$85,"_",$C$84),Data_for_IC_trend_tables!$A$1:$G$49194,7,FALSE)*1000,"-")</f>
        <v>1.4973550643845601</v>
      </c>
      <c r="AD7" s="30">
        <f>IFERROR(VLOOKUP(CONCATENATE($B7,"_",AD$4,"_",$C$85,"_",$C$84),Data_for_IC_trend_tables!$A$1:$G$49194,7,FALSE)*1000,"-")</f>
        <v>1.6108005098104998</v>
      </c>
      <c r="AE7" s="30">
        <f>IFERROR(VLOOKUP(CONCATENATE($B7,"_",AE$4,"_",$C$85,"_",$C$84),Data_for_IC_trend_tables!$A$1:$G$49194,7,FALSE)*1000,"-")</f>
        <v>1.09183762772854</v>
      </c>
      <c r="AF7" s="30">
        <f>IFERROR(VLOOKUP(CONCATENATE($B7,"_",AF$4,"_",$C$85,"_",$C$84),Data_for_IC_trend_tables!$A$1:$G$49194,7,FALSE)*1000,"-")</f>
        <v>1.10061871847423</v>
      </c>
      <c r="AG7" s="30">
        <f>IFERROR(VLOOKUP(CONCATENATE($B7,"_",AG$4,"_",$C$85,"_",$C$84),Data_for_IC_trend_tables!$A$1:$G$49194,7,FALSE)*1000,"-")</f>
        <v>1.11655538188225</v>
      </c>
      <c r="AH7" s="30">
        <f>IFERROR(VLOOKUP(CONCATENATE($B7,"_",AH$4,"_",$C$85,"_",$C$84),Data_for_IC_trend_tables!$A$1:$G$49194,7,FALSE)*1000,"-")</f>
        <v>0.989248999116357</v>
      </c>
      <c r="AI7" s="30">
        <f>IFERROR(VLOOKUP(CONCATENATE($B7,"_",AI$4,"_",$C$85,"_",$C$84),Data_for_IC_trend_tables!$A$1:$G$49194,7,FALSE)*1000,"-")</f>
        <v>1.10727642443443</v>
      </c>
      <c r="AJ7" s="30">
        <f>IFERROR(VLOOKUP(CONCATENATE($B7,"_",AJ$4,"_",$C$85,"_",$C$84),Data_for_IC_trend_tables!$A$1:$G$49194,7,FALSE)*1000,"-")</f>
        <v>1.10274214903662</v>
      </c>
      <c r="AK7" s="30">
        <f>IFERROR(VLOOKUP(CONCATENATE($B7,"_",AK$4,"_",$C$85,"_",$C$84),Data_for_IC_trend_tables!$A$1:$G$49194,7,FALSE)*1000,"-")</f>
        <v>1.1144592495967001</v>
      </c>
      <c r="AL7" s="30">
        <f>IFERROR(VLOOKUP(CONCATENATE($B7,"_",AL$4,"_",$C$85,"_",$C$84),Data_for_IC_trend_tables!$A$1:$G$49194,7,FALSE)*1000,"-")</f>
        <v>1.16564631696193</v>
      </c>
      <c r="AM7" s="30">
        <f>IFERROR(VLOOKUP(CONCATENATE($B7,"_",AM$4,"_",$C$85,"_",$C$84),Data_for_IC_trend_tables!$A$1:$G$49194,7,FALSE)*1000,"-")</f>
        <v>1.11774572396578</v>
      </c>
      <c r="AN7" s="30">
        <f>IFERROR(VLOOKUP(CONCATENATE($B7,"_",AN$4,"_",$C$85,"_",$C$84),Data_for_IC_trend_tables!$A$1:$G$49194,7,FALSE)*1000,"-")</f>
        <v>1.1045535549200001</v>
      </c>
      <c r="AO7" s="30">
        <f>IFERROR(VLOOKUP(CONCATENATE($B7,"_",AO$4,"_",$C$85,"_",$C$84),Data_for_IC_trend_tables!$A$1:$G$49194,7,FALSE)*1000,"-")</f>
        <v>1.03962456625539</v>
      </c>
      <c r="AP7" s="30">
        <f>IFERROR(VLOOKUP(CONCATENATE($B7,"_",AP$4,"_",$C$85,"_",$C$84),Data_for_IC_trend_tables!$A$1:$G$49194,7,FALSE)*1000,"-")</f>
        <v>1.0667282807554401</v>
      </c>
      <c r="AQ7" s="30">
        <f>IFERROR(VLOOKUP(CONCATENATE($B7,"_",AQ$4,"_",$C$85,"_",$C$84),Data_for_IC_trend_tables!$A$1:$G$49194,7,FALSE)*1000,"-")</f>
        <v>1.0333374426988402</v>
      </c>
      <c r="AR7" s="30">
        <f>IFERROR(VLOOKUP(CONCATENATE($B7,"_",AR$4,"_",$C$85,"_",$C$84),Data_for_IC_trend_tables!$A$1:$G$49194,7,FALSE)*1000,"-")</f>
        <v>1.0509361899399901</v>
      </c>
      <c r="AS7" s="30">
        <f>IFERROR(VLOOKUP(CONCATENATE($B7,"_",AS$4,"_",$C$85,"_",$C$84),Data_for_IC_trend_tables!$A$1:$G$49194,7,FALSE)*1000,"-")</f>
        <v>1.0659897400315499</v>
      </c>
      <c r="AT7" s="30">
        <f>IFERROR(VLOOKUP(CONCATENATE($B7,"_",AT$4,"_",$C$85,"_",$C$84),Data_for_IC_trend_tables!$A$1:$G$49194,7,FALSE)*1000,"-")</f>
        <v>1.0472062614252799</v>
      </c>
      <c r="AU7" s="30">
        <f>IFERROR(VLOOKUP(CONCATENATE($B7,"_",AU$4,"_",$C$85,"_",$C$84),Data_for_IC_trend_tables!$A$1:$G$49194,7,FALSE)*1000,"-")</f>
        <v>0.99160941059419694</v>
      </c>
      <c r="AV7" s="30"/>
      <c r="AW7" s="30">
        <f>IFERROR(VLOOKUP(CONCATENATE($B7,"_",AW$4,"_",$C$85,"_",$C$84),Data_for_IC_trend_tables!$A$1:$G$49194,7,FALSE)*1000,"-")</f>
        <v>0.99160941059419694</v>
      </c>
      <c r="AX7" s="91">
        <f>J7</f>
        <v>3.7447895534801598</v>
      </c>
      <c r="AY7" s="38" t="str">
        <f>IF(ISBLANK(AX7),"",IF(AW7="-",CONCATENATE("no data for ",$AW$4),IF(AZ7&gt;0,"No","Yes")))</f>
        <v>Yes</v>
      </c>
      <c r="AZ7" s="58">
        <f t="shared" si="1"/>
        <v>-0.73520290087525464</v>
      </c>
      <c r="BA7" s="32" t="s">
        <v>76</v>
      </c>
    </row>
    <row r="8" spans="2:53" s="3" customFormat="1" x14ac:dyDescent="0.2">
      <c r="B8" s="53" t="s">
        <v>135</v>
      </c>
      <c r="C8" s="71" t="s">
        <v>88</v>
      </c>
      <c r="D8" s="56"/>
      <c r="E8" s="30" t="str">
        <f>IFERROR(VLOOKUP(CONCATENATE($B8,"_",E$4,"_",$C$85,"_",$C$84),Data_for_IC_trend_tables!$A$1:$G$49194,7,FALSE)*1000,"-")</f>
        <v>-</v>
      </c>
      <c r="F8" s="30" t="str">
        <f>IFERROR(VLOOKUP(CONCATENATE($B8,"_",F$4,"_",$C$85,"_",$C$84),Data_for_IC_trend_tables!$A$1:$G$49194,7,FALSE)*1000,"-")</f>
        <v>-</v>
      </c>
      <c r="G8" s="30" t="str">
        <f>IFERROR(VLOOKUP(CONCATENATE($B8,"_",G$4,"_",$C$85,"_",$C$84),Data_for_IC_trend_tables!$A$1:$G$49194,7,FALSE)*1000,"-")</f>
        <v>-</v>
      </c>
      <c r="H8" s="30" t="str">
        <f>IFERROR(VLOOKUP(CONCATENATE($B8,"_",H$4,"_",$C$85,"_",$C$84),Data_for_IC_trend_tables!$A$1:$G$49194,7,FALSE)*1000,"-")</f>
        <v>-</v>
      </c>
      <c r="I8" s="30" t="str">
        <f>IFERROR(VLOOKUP(CONCATENATE($B8,"_",I$4,"_",$C$85,"_",$C$84),Data_for_IC_trend_tables!$A$1:$G$49194,7,FALSE)*1000,"-")</f>
        <v>-</v>
      </c>
      <c r="J8" s="30" t="str">
        <f>IFERROR(VLOOKUP(CONCATENATE($B8,"_",J$4,"_",$C$85,"_",$C$84),Data_for_IC_trend_tables!$A$1:$G$49194,7,FALSE)*1000,"-")</f>
        <v>-</v>
      </c>
      <c r="K8" s="30" t="str">
        <f>IFERROR(VLOOKUP(CONCATENATE($B8,"_",K$4,"_",$C$85,"_",$C$84),Data_for_IC_trend_tables!$A$1:$G$49194,7,FALSE)*1000,"-")</f>
        <v>-</v>
      </c>
      <c r="L8" s="30" t="str">
        <f>IFERROR(VLOOKUP(CONCATENATE($B8,"_",L$4,"_",$C$85,"_",$C$84),Data_for_IC_trend_tables!$A$1:$G$49194,7,FALSE)*1000,"-")</f>
        <v>-</v>
      </c>
      <c r="M8" s="30" t="str">
        <f>IFERROR(VLOOKUP(CONCATENATE($B8,"_",M$4,"_",$C$85,"_",$C$84),Data_for_IC_trend_tables!$A$1:$G$49194,7,FALSE)*1000,"-")</f>
        <v>-</v>
      </c>
      <c r="N8" s="30" t="str">
        <f>IFERROR(VLOOKUP(CONCATENATE($B8,"_",N$4,"_",$C$85,"_",$C$84),Data_for_IC_trend_tables!$A$1:$G$49194,7,FALSE)*1000,"-")</f>
        <v>-</v>
      </c>
      <c r="O8" s="30">
        <f>IFERROR(VLOOKUP(CONCATENATE($B8,"_",O$4,"_",$C$85,"_",$C$84),Data_for_IC_trend_tables!$A$1:$G$49194,7,FALSE)*1000,"-")</f>
        <v>1.7518000000000002E-2</v>
      </c>
      <c r="P8" s="30">
        <f>IFERROR(VLOOKUP(CONCATENATE($B8,"_",P$4,"_",$C$85,"_",$C$84),Data_for_IC_trend_tables!$A$1:$G$49194,7,FALSE)*1000,"-")</f>
        <v>1.6438999999999999E-2</v>
      </c>
      <c r="Q8" s="30">
        <f>IFERROR(VLOOKUP(CONCATENATE($B8,"_",Q$4,"_",$C$85,"_",$C$84),Data_for_IC_trend_tables!$A$1:$G$49194,7,FALSE)*1000,"-")</f>
        <v>1.5517000000000001E-2</v>
      </c>
      <c r="R8" s="30">
        <f>IFERROR(VLOOKUP(CONCATENATE($B8,"_",R$4,"_",$C$85,"_",$C$84),Data_for_IC_trend_tables!$A$1:$G$49194,7,FALSE)*1000,"-")</f>
        <v>1.4413E-2</v>
      </c>
      <c r="S8" s="30">
        <f>IFERROR(VLOOKUP(CONCATENATE($B8,"_",S$4,"_",$C$85,"_",$C$84),Data_for_IC_trend_tables!$A$1:$G$49194,7,FALSE)*1000,"-")</f>
        <v>1.3387999999999999E-2</v>
      </c>
      <c r="T8" s="30">
        <f>IFERROR(VLOOKUP(CONCATENATE($B8,"_",T$4,"_",$C$85,"_",$C$84),Data_for_IC_trend_tables!$A$1:$G$49194,7,FALSE)*1000,"-")</f>
        <v>1.2826000000000001E-2</v>
      </c>
      <c r="U8" s="30">
        <f>IFERROR(VLOOKUP(CONCATENATE($B8,"_",U$4,"_",$C$85,"_",$C$84),Data_for_IC_trend_tables!$A$1:$G$49194,7,FALSE)*1000,"-")</f>
        <v>1.274E-2</v>
      </c>
      <c r="V8" s="30">
        <f>IFERROR(VLOOKUP(CONCATENATE($B8,"_",V$4,"_",$C$85,"_",$C$84),Data_for_IC_trend_tables!$A$1:$G$49194,7,FALSE)*1000,"-")</f>
        <v>1.2700000000000001E-2</v>
      </c>
      <c r="W8" s="30">
        <f>IFERROR(VLOOKUP(CONCATENATE($B8,"_",W$4,"_",$C$85,"_",$C$84),Data_for_IC_trend_tables!$A$1:$G$49194,7,FALSE)*1000,"-")</f>
        <v>1.5993E-2</v>
      </c>
      <c r="X8" s="30">
        <f>IFERROR(VLOOKUP(CONCATENATE($B8,"_",X$4,"_",$C$85,"_",$C$84),Data_for_IC_trend_tables!$A$1:$G$49194,7,FALSE)*1000,"-")</f>
        <v>1.933E-2</v>
      </c>
      <c r="Y8" s="30">
        <f>IFERROR(VLOOKUP(CONCATENATE($B8,"_",Y$4,"_",$C$85,"_",$C$84),Data_for_IC_trend_tables!$A$1:$G$49194,7,FALSE)*1000,"-")</f>
        <v>1.96246762E-2</v>
      </c>
      <c r="Z8" s="30">
        <f>IFERROR(VLOOKUP(CONCATENATE($B8,"_",Z$4,"_",$C$85,"_",$C$84),Data_for_IC_trend_tables!$A$1:$G$49194,7,FALSE)*1000,"-")</f>
        <v>2.0872305099999999E-2</v>
      </c>
      <c r="AA8" s="30">
        <f>IFERROR(VLOOKUP(CONCATENATE($B8,"_",AA$4,"_",$C$85,"_",$C$84),Data_for_IC_trend_tables!$A$1:$G$49194,7,FALSE)*1000,"-")</f>
        <v>2.14672214E-2</v>
      </c>
      <c r="AB8" s="30">
        <f>IFERROR(VLOOKUP(CONCATENATE($B8,"_",AB$4,"_",$C$85,"_",$C$84),Data_for_IC_trend_tables!$A$1:$G$49194,7,FALSE)*1000,"-")</f>
        <v>2.1534477599999997E-2</v>
      </c>
      <c r="AC8" s="30">
        <f>IFERROR(VLOOKUP(CONCATENATE($B8,"_",AC$4,"_",$C$85,"_",$C$84),Data_for_IC_trend_tables!$A$1:$G$49194,7,FALSE)*1000,"-")</f>
        <v>2.1769205400000002E-2</v>
      </c>
      <c r="AD8" s="30">
        <f>IFERROR(VLOOKUP(CONCATENATE($B8,"_",AD$4,"_",$C$85,"_",$C$84),Data_for_IC_trend_tables!$A$1:$G$49194,7,FALSE)*1000,"-")</f>
        <v>3.1101325000000003E-2</v>
      </c>
      <c r="AE8" s="30">
        <f>IFERROR(VLOOKUP(CONCATENATE($B8,"_",AE$4,"_",$C$85,"_",$C$84),Data_for_IC_trend_tables!$A$1:$G$49194,7,FALSE)*1000,"-")</f>
        <v>4.5178077100000005E-2</v>
      </c>
      <c r="AF8" s="30">
        <f>IFERROR(VLOOKUP(CONCATENATE($B8,"_",AF$4,"_",$C$85,"_",$C$84),Data_for_IC_trend_tables!$A$1:$G$49194,7,FALSE)*1000,"-")</f>
        <v>0.114602204</v>
      </c>
      <c r="AG8" s="30">
        <f>IFERROR(VLOOKUP(CONCATENATE($B8,"_",AG$4,"_",$C$85,"_",$C$84),Data_for_IC_trend_tables!$A$1:$G$49194,7,FALSE)*1000,"-")</f>
        <v>0.12635658</v>
      </c>
      <c r="AH8" s="30">
        <f>IFERROR(VLOOKUP(CONCATENATE($B8,"_",AH$4,"_",$C$85,"_",$C$84),Data_for_IC_trend_tables!$A$1:$G$49194,7,FALSE)*1000,"-")</f>
        <v>0.1216352998</v>
      </c>
      <c r="AI8" s="30">
        <f>IFERROR(VLOOKUP(CONCATENATE($B8,"_",AI$4,"_",$C$85,"_",$C$84),Data_for_IC_trend_tables!$A$1:$G$49194,7,FALSE)*1000,"-")</f>
        <v>0.1507786595</v>
      </c>
      <c r="AJ8" s="30">
        <f>IFERROR(VLOOKUP(CONCATENATE($B8,"_",AJ$4,"_",$C$85,"_",$C$84),Data_for_IC_trend_tables!$A$1:$G$49194,7,FALSE)*1000,"-")</f>
        <v>0.15285190849999999</v>
      </c>
      <c r="AK8" s="30">
        <f>IFERROR(VLOOKUP(CONCATENATE($B8,"_",AK$4,"_",$C$85,"_",$C$84),Data_for_IC_trend_tables!$A$1:$G$49194,7,FALSE)*1000,"-")</f>
        <v>0.1534023581</v>
      </c>
      <c r="AL8" s="30">
        <f>IFERROR(VLOOKUP(CONCATENATE($B8,"_",AL$4,"_",$C$85,"_",$C$84),Data_for_IC_trend_tables!$A$1:$G$49194,7,FALSE)*1000,"-")</f>
        <v>0.1695134767</v>
      </c>
      <c r="AM8" s="30">
        <f>IFERROR(VLOOKUP(CONCATENATE($B8,"_",AM$4,"_",$C$85,"_",$C$84),Data_for_IC_trend_tables!$A$1:$G$49194,7,FALSE)*1000,"-")</f>
        <v>0.1649584781</v>
      </c>
      <c r="AN8" s="30">
        <f>IFERROR(VLOOKUP(CONCATENATE($B8,"_",AN$4,"_",$C$85,"_",$C$84),Data_for_IC_trend_tables!$A$1:$G$49194,7,FALSE)*1000,"-")</f>
        <v>0.16850831420000001</v>
      </c>
      <c r="AO8" s="30">
        <f>IFERROR(VLOOKUP(CONCATENATE($B8,"_",AO$4,"_",$C$85,"_",$C$84),Data_for_IC_trend_tables!$A$1:$G$49194,7,FALSE)*1000,"-")</f>
        <v>0.1678586413</v>
      </c>
      <c r="AP8" s="30">
        <f>IFERROR(VLOOKUP(CONCATENATE($B8,"_",AP$4,"_",$C$85,"_",$C$84),Data_for_IC_trend_tables!$A$1:$G$49194,7,FALSE)*1000,"-")</f>
        <v>0.1583269256</v>
      </c>
      <c r="AQ8" s="30">
        <f>IFERROR(VLOOKUP(CONCATENATE($B8,"_",AQ$4,"_",$C$85,"_",$C$84),Data_for_IC_trend_tables!$A$1:$G$49194,7,FALSE)*1000,"-")</f>
        <v>0.14920923349999998</v>
      </c>
      <c r="AR8" s="30">
        <f>IFERROR(VLOOKUP(CONCATENATE($B8,"_",AR$4,"_",$C$85,"_",$C$84),Data_for_IC_trend_tables!$A$1:$G$49194,7,FALSE)*1000,"-")</f>
        <v>0.16462204430000002</v>
      </c>
      <c r="AS8" s="30">
        <f>IFERROR(VLOOKUP(CONCATENATE($B8,"_",AS$4,"_",$C$85,"_",$C$84),Data_for_IC_trend_tables!$A$1:$G$49194,7,FALSE)*1000,"-")</f>
        <v>0.16683061590000001</v>
      </c>
      <c r="AT8" s="30">
        <f>IFERROR(VLOOKUP(CONCATENATE($B8,"_",AT$4,"_",$C$85,"_",$C$84),Data_for_IC_trend_tables!$A$1:$G$49194,7,FALSE)*1000,"-")</f>
        <v>0.1752870722</v>
      </c>
      <c r="AU8" s="30">
        <f>IFERROR(VLOOKUP(CONCATENATE($B8,"_",AU$4,"_",$C$85,"_",$C$84),Data_for_IC_trend_tables!$A$1:$G$49194,7,FALSE)*1000,"-")</f>
        <v>0.1970053182</v>
      </c>
      <c r="AV8" s="30"/>
      <c r="AW8" s="30">
        <f>IFERROR(VLOOKUP(CONCATENATE($B8,"_",AW$4,"_",$C$85,"_",$C$84),Data_for_IC_trend_tables!$A$1:$G$49194,7,FALSE)*1000,"-")</f>
        <v>0.1970053182</v>
      </c>
      <c r="AX8" s="91"/>
      <c r="AY8" s="38" t="str">
        <f t="shared" si="0"/>
        <v/>
      </c>
      <c r="AZ8" s="58" t="str">
        <f t="shared" si="1"/>
        <v/>
      </c>
      <c r="BA8" s="86"/>
    </row>
    <row r="9" spans="2:53" s="3" customFormat="1" x14ac:dyDescent="0.2">
      <c r="B9" s="53" t="s">
        <v>136</v>
      </c>
      <c r="C9" s="71" t="s">
        <v>3</v>
      </c>
      <c r="D9" s="56"/>
      <c r="E9" s="30" t="str">
        <f>IFERROR(VLOOKUP(CONCATENATE($B9,"_",E$4,"_",$C$85,"_",$C$84),Data_for_IC_trend_tables!$A$1:$G$49194,7,FALSE)*1000,"-")</f>
        <v>-</v>
      </c>
      <c r="F9" s="30" t="str">
        <f>IFERROR(VLOOKUP(CONCATENATE($B9,"_",F$4,"_",$C$85,"_",$C$84),Data_for_IC_trend_tables!$A$1:$G$49194,7,FALSE)*1000,"-")</f>
        <v>-</v>
      </c>
      <c r="G9" s="30" t="str">
        <f>IFERROR(VLOOKUP(CONCATENATE($B9,"_",G$4,"_",$C$85,"_",$C$84),Data_for_IC_trend_tables!$A$1:$G$49194,7,FALSE)*1000,"-")</f>
        <v>-</v>
      </c>
      <c r="H9" s="30" t="str">
        <f>IFERROR(VLOOKUP(CONCATENATE($B9,"_",H$4,"_",$C$85,"_",$C$84),Data_for_IC_trend_tables!$A$1:$G$49194,7,FALSE)*1000,"-")</f>
        <v>-</v>
      </c>
      <c r="I9" s="30" t="str">
        <f>IFERROR(VLOOKUP(CONCATENATE($B9,"_",I$4,"_",$C$85,"_",$C$84),Data_for_IC_trend_tables!$A$1:$G$49194,7,FALSE)*1000,"-")</f>
        <v>-</v>
      </c>
      <c r="J9" s="30" t="str">
        <f>IFERROR(VLOOKUP(CONCATENATE($B9,"_",J$4,"_",$C$85,"_",$C$84),Data_for_IC_trend_tables!$A$1:$G$49194,7,FALSE)*1000,"-")</f>
        <v>-</v>
      </c>
      <c r="K9" s="30" t="str">
        <f>IFERROR(VLOOKUP(CONCATENATE($B9,"_",K$4,"_",$C$85,"_",$C$84),Data_for_IC_trend_tables!$A$1:$G$49194,7,FALSE)*1000,"-")</f>
        <v>-</v>
      </c>
      <c r="L9" s="30" t="str">
        <f>IFERROR(VLOOKUP(CONCATENATE($B9,"_",L$4,"_",$C$85,"_",$C$84),Data_for_IC_trend_tables!$A$1:$G$49194,7,FALSE)*1000,"-")</f>
        <v>-</v>
      </c>
      <c r="M9" s="30" t="str">
        <f>IFERROR(VLOOKUP(CONCATENATE($B9,"_",M$4,"_",$C$85,"_",$C$84),Data_for_IC_trend_tables!$A$1:$G$49194,7,FALSE)*1000,"-")</f>
        <v>-</v>
      </c>
      <c r="N9" s="30" t="str">
        <f>IFERROR(VLOOKUP(CONCATENATE($B9,"_",N$4,"_",$C$85,"_",$C$84),Data_for_IC_trend_tables!$A$1:$G$49194,7,FALSE)*1000,"-")</f>
        <v>-</v>
      </c>
      <c r="O9" s="30">
        <f>IFERROR(VLOOKUP(CONCATENATE($B9,"_",O$4,"_",$C$85,"_",$C$84),Data_for_IC_trend_tables!$A$1:$G$49194,7,FALSE)*1000,"-")</f>
        <v>1.0744698500000001</v>
      </c>
      <c r="P9" s="30">
        <f>IFERROR(VLOOKUP(CONCATENATE($B9,"_",P$4,"_",$C$85,"_",$C$84),Data_for_IC_trend_tables!$A$1:$G$49194,7,FALSE)*1000,"-")</f>
        <v>1.1018207499999999</v>
      </c>
      <c r="Q9" s="30">
        <f>IFERROR(VLOOKUP(CONCATENATE($B9,"_",Q$4,"_",$C$85,"_",$C$84),Data_for_IC_trend_tables!$A$1:$G$49194,7,FALSE)*1000,"-")</f>
        <v>0.87947730000000002</v>
      </c>
      <c r="R9" s="30">
        <f>IFERROR(VLOOKUP(CONCATENATE($B9,"_",R$4,"_",$C$85,"_",$C$84),Data_for_IC_trend_tables!$A$1:$G$49194,7,FALSE)*1000,"-")</f>
        <v>0.72144750000000002</v>
      </c>
      <c r="S9" s="30">
        <f>IFERROR(VLOOKUP(CONCATENATE($B9,"_",S$4,"_",$C$85,"_",$C$84),Data_for_IC_trend_tables!$A$1:$G$49194,7,FALSE)*1000,"-")</f>
        <v>0.60152850000000002</v>
      </c>
      <c r="T9" s="30">
        <f>IFERROR(VLOOKUP(CONCATENATE($B9,"_",T$4,"_",$C$85,"_",$C$84),Data_for_IC_trend_tables!$A$1:$G$49194,7,FALSE)*1000,"-")</f>
        <v>0.51086994999999991</v>
      </c>
      <c r="U9" s="30">
        <f>IFERROR(VLOOKUP(CONCATENATE($B9,"_",U$4,"_",$C$85,"_",$C$84),Data_for_IC_trend_tables!$A$1:$G$49194,7,FALSE)*1000,"-")</f>
        <v>0.29699999999999999</v>
      </c>
      <c r="V9" s="30">
        <f>IFERROR(VLOOKUP(CONCATENATE($B9,"_",V$4,"_",$C$85,"_",$C$84),Data_for_IC_trend_tables!$A$1:$G$49194,7,FALSE)*1000,"-")</f>
        <v>0.31</v>
      </c>
      <c r="W9" s="30">
        <f>IFERROR(VLOOKUP(CONCATENATE($B9,"_",W$4,"_",$C$85,"_",$C$84),Data_for_IC_trend_tables!$A$1:$G$49194,7,FALSE)*1000,"-")</f>
        <v>0.39200000000000002</v>
      </c>
      <c r="X9" s="30">
        <f>IFERROR(VLOOKUP(CONCATENATE($B9,"_",X$4,"_",$C$85,"_",$C$84),Data_for_IC_trend_tables!$A$1:$G$49194,7,FALSE)*1000,"-")</f>
        <v>0.38</v>
      </c>
      <c r="Y9" s="30">
        <f>IFERROR(VLOOKUP(CONCATENATE($B9,"_",Y$4,"_",$C$85,"_",$C$84),Data_for_IC_trend_tables!$A$1:$G$49194,7,FALSE)*1000,"-")</f>
        <v>0.35799999999999998</v>
      </c>
      <c r="Z9" s="30">
        <f>IFERROR(VLOOKUP(CONCATENATE($B9,"_",Z$4,"_",$C$85,"_",$C$84),Data_for_IC_trend_tables!$A$1:$G$49194,7,FALSE)*1000,"-")</f>
        <v>0.52200000000000002</v>
      </c>
      <c r="AA9" s="30">
        <f>IFERROR(VLOOKUP(CONCATENATE($B9,"_",AA$4,"_",$C$85,"_",$C$84),Data_for_IC_trend_tables!$A$1:$G$49194,7,FALSE)*1000,"-")</f>
        <v>0.56529882360000006</v>
      </c>
      <c r="AB9" s="30">
        <f>IFERROR(VLOOKUP(CONCATENATE($B9,"_",AB$4,"_",$C$85,"_",$C$84),Data_for_IC_trend_tables!$A$1:$G$49194,7,FALSE)*1000,"-")</f>
        <v>0.60343794789999994</v>
      </c>
      <c r="AC9" s="30">
        <f>IFERROR(VLOOKUP(CONCATENATE($B9,"_",AC$4,"_",$C$85,"_",$C$84),Data_for_IC_trend_tables!$A$1:$G$49194,7,FALSE)*1000,"-")</f>
        <v>0.63210326380000004</v>
      </c>
      <c r="AD9" s="30">
        <f>IFERROR(VLOOKUP(CONCATENATE($B9,"_",AD$4,"_",$C$85,"_",$C$84),Data_for_IC_trend_tables!$A$1:$G$49194,7,FALSE)*1000,"-")</f>
        <v>0.64899999999999991</v>
      </c>
      <c r="AE9" s="30">
        <f>IFERROR(VLOOKUP(CONCATENATE($B9,"_",AE$4,"_",$C$85,"_",$C$84),Data_for_IC_trend_tables!$A$1:$G$49194,7,FALSE)*1000,"-")</f>
        <v>0.71599999999999997</v>
      </c>
      <c r="AF9" s="30">
        <f>IFERROR(VLOOKUP(CONCATENATE($B9,"_",AF$4,"_",$C$85,"_",$C$84),Data_for_IC_trend_tables!$A$1:$G$49194,7,FALSE)*1000,"-")</f>
        <v>0.74099999999999999</v>
      </c>
      <c r="AG9" s="30">
        <f>IFERROR(VLOOKUP(CONCATENATE($B9,"_",AG$4,"_",$C$85,"_",$C$84),Data_for_IC_trend_tables!$A$1:$G$49194,7,FALSE)*1000,"-")</f>
        <v>0.81400000000000006</v>
      </c>
      <c r="AH9" s="30">
        <f>IFERROR(VLOOKUP(CONCATENATE($B9,"_",AH$4,"_",$C$85,"_",$C$84),Data_for_IC_trend_tables!$A$1:$G$49194,7,FALSE)*1000,"-")</f>
        <v>0.91400000000000003</v>
      </c>
      <c r="AI9" s="30">
        <f>IFERROR(VLOOKUP(CONCATENATE($B9,"_",AI$4,"_",$C$85,"_",$C$84),Data_for_IC_trend_tables!$A$1:$G$49194,7,FALSE)*1000,"-")</f>
        <v>0.85400000000000009</v>
      </c>
      <c r="AJ9" s="30">
        <f>IFERROR(VLOOKUP(CONCATENATE($B9,"_",AJ$4,"_",$C$85,"_",$C$84),Data_for_IC_trend_tables!$A$1:$G$49194,7,FALSE)*1000,"-")</f>
        <v>0.8630000000000001</v>
      </c>
      <c r="AK9" s="30">
        <f>IFERROR(VLOOKUP(CONCATENATE($B9,"_",AK$4,"_",$C$85,"_",$C$84),Data_for_IC_trend_tables!$A$1:$G$49194,7,FALSE)*1000,"-")</f>
        <v>0.92400000000000004</v>
      </c>
      <c r="AL9" s="30">
        <f>IFERROR(VLOOKUP(CONCATENATE($B9,"_",AL$4,"_",$C$85,"_",$C$84),Data_for_IC_trend_tables!$A$1:$G$49194,7,FALSE)*1000,"-")</f>
        <v>0.53100000000000003</v>
      </c>
      <c r="AM9" s="30">
        <f>IFERROR(VLOOKUP(CONCATENATE($B9,"_",AM$4,"_",$C$85,"_",$C$84),Data_for_IC_trend_tables!$A$1:$G$49194,7,FALSE)*1000,"-")</f>
        <v>0.224</v>
      </c>
      <c r="AN9" s="30">
        <f>IFERROR(VLOOKUP(CONCATENATE($B9,"_",AN$4,"_",$C$85,"_",$C$84),Data_for_IC_trend_tables!$A$1:$G$49194,7,FALSE)*1000,"-")</f>
        <v>0.219</v>
      </c>
      <c r="AO9" s="30">
        <f>IFERROR(VLOOKUP(CONCATENATE($B9,"_",AO$4,"_",$C$85,"_",$C$84),Data_for_IC_trend_tables!$A$1:$G$49194,7,FALSE)*1000,"-")</f>
        <v>0.19799999999999998</v>
      </c>
      <c r="AP9" s="30">
        <f>IFERROR(VLOOKUP(CONCATENATE($B9,"_",AP$4,"_",$C$85,"_",$C$84),Data_for_IC_trend_tables!$A$1:$G$49194,7,FALSE)*1000,"-")</f>
        <v>0.27</v>
      </c>
      <c r="AQ9" s="30">
        <f>IFERROR(VLOOKUP(CONCATENATE($B9,"_",AQ$4,"_",$C$85,"_",$C$84),Data_for_IC_trend_tables!$A$1:$G$49194,7,FALSE)*1000,"-")</f>
        <v>0.25850000000000001</v>
      </c>
      <c r="AR9" s="30">
        <f>IFERROR(VLOOKUP(CONCATENATE($B9,"_",AR$4,"_",$C$85,"_",$C$84),Data_for_IC_trend_tables!$A$1:$G$49194,7,FALSE)*1000,"-")</f>
        <v>0.26019999999999999</v>
      </c>
      <c r="AS9" s="30">
        <f>IFERROR(VLOOKUP(CONCATENATE($B9,"_",AS$4,"_",$C$85,"_",$C$84),Data_for_IC_trend_tables!$A$1:$G$49194,7,FALSE)*1000,"-")</f>
        <v>0.28390000000000004</v>
      </c>
      <c r="AT9" s="30">
        <f>IFERROR(VLOOKUP(CONCATENATE($B9,"_",AT$4,"_",$C$85,"_",$C$84),Data_for_IC_trend_tables!$A$1:$G$49194,7,FALSE)*1000,"-")</f>
        <v>0.29249999999999998</v>
      </c>
      <c r="AU9" s="30">
        <f>IFERROR(VLOOKUP(CONCATENATE($B9,"_",AU$4,"_",$C$85,"_",$C$84),Data_for_IC_trend_tables!$A$1:$G$49194,7,FALSE)*1000,"-")</f>
        <v>0.29510000000000003</v>
      </c>
      <c r="AV9" s="30"/>
      <c r="AW9" s="30">
        <f>IFERROR(VLOOKUP(CONCATENATE($B9,"_",AW$4,"_",$C$85,"_",$C$84),Data_for_IC_trend_tables!$A$1:$G$49194,7,FALSE)*1000,"-")</f>
        <v>0.29510000000000003</v>
      </c>
      <c r="AX9" s="91"/>
      <c r="AY9" s="38" t="str">
        <f t="shared" si="0"/>
        <v/>
      </c>
      <c r="AZ9" s="58" t="str">
        <f t="shared" si="1"/>
        <v/>
      </c>
      <c r="BA9" s="86"/>
    </row>
    <row r="10" spans="2:53" s="3" customFormat="1" x14ac:dyDescent="0.2">
      <c r="B10" s="53" t="s">
        <v>137</v>
      </c>
      <c r="C10" s="71" t="s">
        <v>4</v>
      </c>
      <c r="D10" s="56">
        <v>1990</v>
      </c>
      <c r="E10" s="30" t="str">
        <f>IFERROR(VLOOKUP(CONCATENATE($B10,"_",E$4,"_",$C$85,"_",$C$84),Data_for_IC_trend_tables!$A$1:$G$49194,7,FALSE)*1000,"-")</f>
        <v>-</v>
      </c>
      <c r="F10" s="30" t="str">
        <f>IFERROR(VLOOKUP(CONCATENATE($B10,"_",F$4,"_",$C$85,"_",$C$84),Data_for_IC_trend_tables!$A$1:$G$49194,7,FALSE)*1000,"-")</f>
        <v>-</v>
      </c>
      <c r="G10" s="30" t="str">
        <f>IFERROR(VLOOKUP(CONCATENATE($B10,"_",G$4,"_",$C$85,"_",$C$84),Data_for_IC_trend_tables!$A$1:$G$49194,7,FALSE)*1000,"-")</f>
        <v>-</v>
      </c>
      <c r="H10" s="30" t="str">
        <f>IFERROR(VLOOKUP(CONCATENATE($B10,"_",H$4,"_",$C$85,"_",$C$84),Data_for_IC_trend_tables!$A$1:$G$49194,7,FALSE)*1000,"-")</f>
        <v>-</v>
      </c>
      <c r="I10" s="30" t="str">
        <f>IFERROR(VLOOKUP(CONCATENATE($B10,"_",I$4,"_",$C$85,"_",$C$84),Data_for_IC_trend_tables!$A$1:$G$49194,7,FALSE)*1000,"-")</f>
        <v>-</v>
      </c>
      <c r="J10" s="30" t="str">
        <f>IFERROR(VLOOKUP(CONCATENATE($B10,"_",J$4,"_",$C$85,"_",$C$84),Data_for_IC_trend_tables!$A$1:$G$49194,7,FALSE)*1000,"-")</f>
        <v>-</v>
      </c>
      <c r="K10" s="30" t="str">
        <f>IFERROR(VLOOKUP(CONCATENATE($B10,"_",K$4,"_",$C$85,"_",$C$84),Data_for_IC_trend_tables!$A$1:$G$49194,7,FALSE)*1000,"-")</f>
        <v>-</v>
      </c>
      <c r="L10" s="30" t="str">
        <f>IFERROR(VLOOKUP(CONCATENATE($B10,"_",L$4,"_",$C$85,"_",$C$84),Data_for_IC_trend_tables!$A$1:$G$49194,7,FALSE)*1000,"-")</f>
        <v>-</v>
      </c>
      <c r="M10" s="30" t="str">
        <f>IFERROR(VLOOKUP(CONCATENATE($B10,"_",M$4,"_",$C$85,"_",$C$84),Data_for_IC_trend_tables!$A$1:$G$49194,7,FALSE)*1000,"-")</f>
        <v>-</v>
      </c>
      <c r="N10" s="30" t="str">
        <f>IFERROR(VLOOKUP(CONCATENATE($B10,"_",N$4,"_",$C$85,"_",$C$84),Data_for_IC_trend_tables!$A$1:$G$49194,7,FALSE)*1000,"-")</f>
        <v>-</v>
      </c>
      <c r="O10" s="30">
        <f>IFERROR(VLOOKUP(CONCATENATE($B10,"_",O$4,"_",$C$85,"_",$C$84),Data_for_IC_trend_tables!$A$1:$G$49194,7,FALSE)*1000,"-")</f>
        <v>6.0595410238252496</v>
      </c>
      <c r="P10" s="30">
        <f>IFERROR(VLOOKUP(CONCATENATE($B10,"_",P$4,"_",$C$85,"_",$C$84),Data_for_IC_trend_tables!$A$1:$G$49194,7,FALSE)*1000,"-")</f>
        <v>5.7948340671355902</v>
      </c>
      <c r="Q10" s="30">
        <f>IFERROR(VLOOKUP(CONCATENATE($B10,"_",Q$4,"_",$C$85,"_",$C$84),Data_for_IC_trend_tables!$A$1:$G$49194,7,FALSE)*1000,"-")</f>
        <v>5.7171423843842897</v>
      </c>
      <c r="R10" s="30">
        <f>IFERROR(VLOOKUP(CONCATENATE($B10,"_",R$4,"_",$C$85,"_",$C$84),Data_for_IC_trend_tables!$A$1:$G$49194,7,FALSE)*1000,"-")</f>
        <v>3.7032514585411502</v>
      </c>
      <c r="S10" s="30">
        <f>IFERROR(VLOOKUP(CONCATENATE($B10,"_",S$4,"_",$C$85,"_",$C$84),Data_for_IC_trend_tables!$A$1:$G$49194,7,FALSE)*1000,"-")</f>
        <v>4.1272430239928104</v>
      </c>
      <c r="T10" s="30">
        <f>IFERROR(VLOOKUP(CONCATENATE($B10,"_",T$4,"_",$C$85,"_",$C$84),Data_for_IC_trend_tables!$A$1:$G$49194,7,FALSE)*1000,"-")</f>
        <v>3.3183938311126</v>
      </c>
      <c r="U10" s="30">
        <f>IFERROR(VLOOKUP(CONCATENATE($B10,"_",U$4,"_",$C$85,"_",$C$84),Data_for_IC_trend_tables!$A$1:$G$49194,7,FALSE)*1000,"-")</f>
        <v>3.26258923620022</v>
      </c>
      <c r="V10" s="30">
        <f>IFERROR(VLOOKUP(CONCATENATE($B10,"_",V$4,"_",$C$85,"_",$C$84),Data_for_IC_trend_tables!$A$1:$G$49194,7,FALSE)*1000,"-")</f>
        <v>3.7335384566478003</v>
      </c>
      <c r="W10" s="30">
        <f>IFERROR(VLOOKUP(CONCATENATE($B10,"_",W$4,"_",$C$85,"_",$C$84),Data_for_IC_trend_tables!$A$1:$G$49194,7,FALSE)*1000,"-")</f>
        <v>2.6824069365668799</v>
      </c>
      <c r="X10" s="30">
        <f>IFERROR(VLOOKUP(CONCATENATE($B10,"_",X$4,"_",$C$85,"_",$C$84),Data_for_IC_trend_tables!$A$1:$G$49194,7,FALSE)*1000,"-")</f>
        <v>3.0439784492171902</v>
      </c>
      <c r="Y10" s="30">
        <f>IFERROR(VLOOKUP(CONCATENATE($B10,"_",Y$4,"_",$C$85,"_",$C$84),Data_for_IC_trend_tables!$A$1:$G$49194,7,FALSE)*1000,"-")</f>
        <v>3.2008435616909701</v>
      </c>
      <c r="Z10" s="30">
        <f>IFERROR(VLOOKUP(CONCATENATE($B10,"_",Z$4,"_",$C$85,"_",$C$84),Data_for_IC_trend_tables!$A$1:$G$49194,7,FALSE)*1000,"-")</f>
        <v>2.82341537619783</v>
      </c>
      <c r="AA10" s="30">
        <f>IFERROR(VLOOKUP(CONCATENATE($B10,"_",AA$4,"_",$C$85,"_",$C$84),Data_for_IC_trend_tables!$A$1:$G$49194,7,FALSE)*1000,"-")</f>
        <v>3.8679700875594802</v>
      </c>
      <c r="AB10" s="30">
        <f>IFERROR(VLOOKUP(CONCATENATE($B10,"_",AB$4,"_",$C$85,"_",$C$84),Data_for_IC_trend_tables!$A$1:$G$49194,7,FALSE)*1000,"-")</f>
        <v>3.6709795026502898</v>
      </c>
      <c r="AC10" s="30">
        <f>IFERROR(VLOOKUP(CONCATENATE($B10,"_",AC$4,"_",$C$85,"_",$C$84),Data_for_IC_trend_tables!$A$1:$G$49194,7,FALSE)*1000,"-")</f>
        <v>3.5985791092029498</v>
      </c>
      <c r="AD10" s="30">
        <f>IFERROR(VLOOKUP(CONCATENATE($B10,"_",AD$4,"_",$C$85,"_",$C$84),Data_for_IC_trend_tables!$A$1:$G$49194,7,FALSE)*1000,"-")</f>
        <v>2.21663102192844</v>
      </c>
      <c r="AE10" s="30">
        <f>IFERROR(VLOOKUP(CONCATENATE($B10,"_",AE$4,"_",$C$85,"_",$C$84),Data_for_IC_trend_tables!$A$1:$G$49194,7,FALSE)*1000,"-")</f>
        <v>1.99266319225418</v>
      </c>
      <c r="AF10" s="30">
        <f>IFERROR(VLOOKUP(CONCATENATE($B10,"_",AF$4,"_",$C$85,"_",$C$84),Data_for_IC_trend_tables!$A$1:$G$49194,7,FALSE)*1000,"-")</f>
        <v>3.1860464257231498</v>
      </c>
      <c r="AG10" s="30">
        <f>IFERROR(VLOOKUP(CONCATENATE($B10,"_",AG$4,"_",$C$85,"_",$C$84),Data_for_IC_trend_tables!$A$1:$G$49194,7,FALSE)*1000,"-")</f>
        <v>3.6423714521082498</v>
      </c>
      <c r="AH10" s="30">
        <f>IFERROR(VLOOKUP(CONCATENATE($B10,"_",AH$4,"_",$C$85,"_",$C$84),Data_for_IC_trend_tables!$A$1:$G$49194,7,FALSE)*1000,"-")</f>
        <v>1.7623353843793799</v>
      </c>
      <c r="AI10" s="30">
        <f>IFERROR(VLOOKUP(CONCATENATE($B10,"_",AI$4,"_",$C$85,"_",$C$84),Data_for_IC_trend_tables!$A$1:$G$49194,7,FALSE)*1000,"-")</f>
        <v>1.7199416731636898</v>
      </c>
      <c r="AJ10" s="30">
        <f>IFERROR(VLOOKUP(CONCATENATE($B10,"_",AJ$4,"_",$C$85,"_",$C$84),Data_for_IC_trend_tables!$A$1:$G$49194,7,FALSE)*1000,"-")</f>
        <v>1.44963526165351</v>
      </c>
      <c r="AK10" s="30">
        <f>IFERROR(VLOOKUP(CONCATENATE($B10,"_",AK$4,"_",$C$85,"_",$C$84),Data_for_IC_trend_tables!$A$1:$G$49194,7,FALSE)*1000,"-")</f>
        <v>1.2882467975217899</v>
      </c>
      <c r="AL10" s="30">
        <f>IFERROR(VLOOKUP(CONCATENATE($B10,"_",AL$4,"_",$C$85,"_",$C$84),Data_for_IC_trend_tables!$A$1:$G$49194,7,FALSE)*1000,"-")</f>
        <v>1.3722805115965999</v>
      </c>
      <c r="AM10" s="30">
        <f>IFERROR(VLOOKUP(CONCATENATE($B10,"_",AM$4,"_",$C$85,"_",$C$84),Data_for_IC_trend_tables!$A$1:$G$49194,7,FALSE)*1000,"-")</f>
        <v>1.3573014783577702</v>
      </c>
      <c r="AN10" s="30">
        <f>IFERROR(VLOOKUP(CONCATENATE($B10,"_",AN$4,"_",$C$85,"_",$C$84),Data_for_IC_trend_tables!$A$1:$G$49194,7,FALSE)*1000,"-")</f>
        <v>1.0660739289301</v>
      </c>
      <c r="AO10" s="30">
        <f>IFERROR(VLOOKUP(CONCATENATE($B10,"_",AO$4,"_",$C$85,"_",$C$84),Data_for_IC_trend_tables!$A$1:$G$49194,7,FALSE)*1000,"-")</f>
        <v>1.28697268268545</v>
      </c>
      <c r="AP10" s="30">
        <f>IFERROR(VLOOKUP(CONCATENATE($B10,"_",AP$4,"_",$C$85,"_",$C$84),Data_for_IC_trend_tables!$A$1:$G$49194,7,FALSE)*1000,"-")</f>
        <v>0.92568702290001903</v>
      </c>
      <c r="AQ10" s="30">
        <f>IFERROR(VLOOKUP(CONCATENATE($B10,"_",AQ$4,"_",$C$85,"_",$C$84),Data_for_IC_trend_tables!$A$1:$G$49194,7,FALSE)*1000,"-")</f>
        <v>1.2484488584467202</v>
      </c>
      <c r="AR10" s="30">
        <f>IFERROR(VLOOKUP(CONCATENATE($B10,"_",AR$4,"_",$C$85,"_",$C$84),Data_for_IC_trend_tables!$A$1:$G$49194,7,FALSE)*1000,"-")</f>
        <v>0.89138211842832804</v>
      </c>
      <c r="AS10" s="30">
        <f>IFERROR(VLOOKUP(CONCATENATE($B10,"_",AS$4,"_",$C$85,"_",$C$84),Data_for_IC_trend_tables!$A$1:$G$49194,7,FALSE)*1000,"-")</f>
        <v>0.92067337781854408</v>
      </c>
      <c r="AT10" s="30">
        <f>IFERROR(VLOOKUP(CONCATENATE($B10,"_",AT$4,"_",$C$85,"_",$C$84),Data_for_IC_trend_tables!$A$1:$G$49194,7,FALSE)*1000,"-")</f>
        <v>0.91822660548147395</v>
      </c>
      <c r="AU10" s="30">
        <f>IFERROR(VLOOKUP(CONCATENATE($B10,"_",AU$4,"_",$C$85,"_",$C$84),Data_for_IC_trend_tables!$A$1:$G$49194,7,FALSE)*1000,"-")</f>
        <v>0.97141311339256109</v>
      </c>
      <c r="AV10" s="30"/>
      <c r="AW10" s="30">
        <f>IFERROR(VLOOKUP(CONCATENATE($B10,"_",AW$4,"_",$C$85,"_",$C$84),Data_for_IC_trend_tables!$A$1:$G$49194,7,FALSE)*1000,"-")</f>
        <v>0.97141311339256109</v>
      </c>
      <c r="AX10" s="91">
        <f>O10</f>
        <v>6.0595410238252496</v>
      </c>
      <c r="AY10" s="38" t="str">
        <f>IF(ISBLANK(AX10),"",IF(AW10="-",CONCATENATE("no data for ",$AW$4),IF(AZ10&gt;0,"No","Yes")))</f>
        <v>Yes</v>
      </c>
      <c r="AZ10" s="58">
        <f t="shared" ref="AZ10" si="2">IFERROR(IF(AW10=0,"",(AW10-AX10)/AX10),"")</f>
        <v>-0.8396886646079128</v>
      </c>
      <c r="BA10" s="32" t="s">
        <v>76</v>
      </c>
    </row>
    <row r="11" spans="2:53" s="3" customFormat="1" x14ac:dyDescent="0.2">
      <c r="B11" s="53" t="s">
        <v>139</v>
      </c>
      <c r="C11" s="71" t="s">
        <v>48</v>
      </c>
      <c r="D11" s="56"/>
      <c r="E11" s="30" t="str">
        <f>IFERROR(VLOOKUP(CONCATENATE($B11,"_",E$4,"_",$C$85,"_",$C$84),Data_for_IC_trend_tables!$A$1:$G$49194,7,FALSE)*1000,"-")</f>
        <v>-</v>
      </c>
      <c r="F11" s="30" t="str">
        <f>IFERROR(VLOOKUP(CONCATENATE($B11,"_",F$4,"_",$C$85,"_",$C$84),Data_for_IC_trend_tables!$A$1:$G$49194,7,FALSE)*1000,"-")</f>
        <v>-</v>
      </c>
      <c r="G11" s="30" t="str">
        <f>IFERROR(VLOOKUP(CONCATENATE($B11,"_",G$4,"_",$C$85,"_",$C$84),Data_for_IC_trend_tables!$A$1:$G$49194,7,FALSE)*1000,"-")</f>
        <v>-</v>
      </c>
      <c r="H11" s="30" t="str">
        <f>IFERROR(VLOOKUP(CONCATENATE($B11,"_",H$4,"_",$C$85,"_",$C$84),Data_for_IC_trend_tables!$A$1:$G$49194,7,FALSE)*1000,"-")</f>
        <v>-</v>
      </c>
      <c r="I11" s="30" t="str">
        <f>IFERROR(VLOOKUP(CONCATENATE($B11,"_",I$4,"_",$C$85,"_",$C$84),Data_for_IC_trend_tables!$A$1:$G$49194,7,FALSE)*1000,"-")</f>
        <v>-</v>
      </c>
      <c r="J11" s="30" t="str">
        <f>IFERROR(VLOOKUP(CONCATENATE($B11,"_",J$4,"_",$C$85,"_",$C$84),Data_for_IC_trend_tables!$A$1:$G$49194,7,FALSE)*1000,"-")</f>
        <v>-</v>
      </c>
      <c r="K11" s="30" t="str">
        <f>IFERROR(VLOOKUP(CONCATENATE($B11,"_",K$4,"_",$C$85,"_",$C$84),Data_for_IC_trend_tables!$A$1:$G$49194,7,FALSE)*1000,"-")</f>
        <v>-</v>
      </c>
      <c r="L11" s="30" t="str">
        <f>IFERROR(VLOOKUP(CONCATENATE($B11,"_",L$4,"_",$C$85,"_",$C$84),Data_for_IC_trend_tables!$A$1:$G$49194,7,FALSE)*1000,"-")</f>
        <v>-</v>
      </c>
      <c r="M11" s="30" t="str">
        <f>IFERROR(VLOOKUP(CONCATENATE($B11,"_",M$4,"_",$C$85,"_",$C$84),Data_for_IC_trend_tables!$A$1:$G$49194,7,FALSE)*1000,"-")</f>
        <v>-</v>
      </c>
      <c r="N11" s="30" t="str">
        <f>IFERROR(VLOOKUP(CONCATENATE($B11,"_",N$4,"_",$C$85,"_",$C$84),Data_for_IC_trend_tables!$A$1:$G$49194,7,FALSE)*1000,"-")</f>
        <v>-</v>
      </c>
      <c r="O11" s="30" t="str">
        <f>IFERROR(VLOOKUP(CONCATENATE($B11,"_",O$4,"_",$C$85,"_",$C$84),Data_for_IC_trend_tables!$A$1:$G$49194,7,FALSE)*1000,"-")</f>
        <v>-</v>
      </c>
      <c r="P11" s="30" t="str">
        <f>IFERROR(VLOOKUP(CONCATENATE($B11,"_",P$4,"_",$C$85,"_",$C$84),Data_for_IC_trend_tables!$A$1:$G$49194,7,FALSE)*1000,"-")</f>
        <v>-</v>
      </c>
      <c r="Q11" s="30" t="str">
        <f>IFERROR(VLOOKUP(CONCATENATE($B11,"_",Q$4,"_",$C$85,"_",$C$84),Data_for_IC_trend_tables!$A$1:$G$49194,7,FALSE)*1000,"-")</f>
        <v>-</v>
      </c>
      <c r="R11" s="30" t="str">
        <f>IFERROR(VLOOKUP(CONCATENATE($B11,"_",R$4,"_",$C$85,"_",$C$84),Data_for_IC_trend_tables!$A$1:$G$49194,7,FALSE)*1000,"-")</f>
        <v>-</v>
      </c>
      <c r="S11" s="30" t="str">
        <f>IFERROR(VLOOKUP(CONCATENATE($B11,"_",S$4,"_",$C$85,"_",$C$84),Data_for_IC_trend_tables!$A$1:$G$49194,7,FALSE)*1000,"-")</f>
        <v>-</v>
      </c>
      <c r="T11" s="30" t="str">
        <f>IFERROR(VLOOKUP(CONCATENATE($B11,"_",T$4,"_",$C$85,"_",$C$84),Data_for_IC_trend_tables!$A$1:$G$49194,7,FALSE)*1000,"-")</f>
        <v>-</v>
      </c>
      <c r="U11" s="30" t="str">
        <f>IFERROR(VLOOKUP(CONCATENATE($B11,"_",U$4,"_",$C$85,"_",$C$84),Data_for_IC_trend_tables!$A$1:$G$49194,7,FALSE)*1000,"-")</f>
        <v>-</v>
      </c>
      <c r="V11" s="30" t="str">
        <f>IFERROR(VLOOKUP(CONCATENATE($B11,"_",V$4,"_",$C$85,"_",$C$84),Data_for_IC_trend_tables!$A$1:$G$49194,7,FALSE)*1000,"-")</f>
        <v>-</v>
      </c>
      <c r="W11" s="30" t="str">
        <f>IFERROR(VLOOKUP(CONCATENATE($B11,"_",W$4,"_",$C$85,"_",$C$84),Data_for_IC_trend_tables!$A$1:$G$49194,7,FALSE)*1000,"-")</f>
        <v>-</v>
      </c>
      <c r="X11" s="30" t="str">
        <f>IFERROR(VLOOKUP(CONCATENATE($B11,"_",X$4,"_",$C$85,"_",$C$84),Data_for_IC_trend_tables!$A$1:$G$49194,7,FALSE)*1000,"-")</f>
        <v>-</v>
      </c>
      <c r="Y11" s="30" t="str">
        <f>IFERROR(VLOOKUP(CONCATENATE($B11,"_",Y$4,"_",$C$85,"_",$C$84),Data_for_IC_trend_tables!$A$1:$G$49194,7,FALSE)*1000,"-")</f>
        <v>-</v>
      </c>
      <c r="Z11" s="30" t="str">
        <f>IFERROR(VLOOKUP(CONCATENATE($B11,"_",Z$4,"_",$C$85,"_",$C$84),Data_for_IC_trend_tables!$A$1:$G$49194,7,FALSE)*1000,"-")</f>
        <v>-</v>
      </c>
      <c r="AA11" s="30" t="str">
        <f>IFERROR(VLOOKUP(CONCATENATE($B11,"_",AA$4,"_",$C$85,"_",$C$84),Data_for_IC_trend_tables!$A$1:$G$49194,7,FALSE)*1000,"-")</f>
        <v>-</v>
      </c>
      <c r="AB11" s="30" t="str">
        <f>IFERROR(VLOOKUP(CONCATENATE($B11,"_",AB$4,"_",$C$85,"_",$C$84),Data_for_IC_trend_tables!$A$1:$G$49194,7,FALSE)*1000,"-")</f>
        <v>-</v>
      </c>
      <c r="AC11" s="30" t="str">
        <f>IFERROR(VLOOKUP(CONCATENATE($B11,"_",AC$4,"_",$C$85,"_",$C$84),Data_for_IC_trend_tables!$A$1:$G$49194,7,FALSE)*1000,"-")</f>
        <v>-</v>
      </c>
      <c r="AD11" s="30" t="str">
        <f>IFERROR(VLOOKUP(CONCATENATE($B11,"_",AD$4,"_",$C$85,"_",$C$84),Data_for_IC_trend_tables!$A$1:$G$49194,7,FALSE)*1000,"-")</f>
        <v>-</v>
      </c>
      <c r="AE11" s="30" t="str">
        <f>IFERROR(VLOOKUP(CONCATENATE($B11,"_",AE$4,"_",$C$85,"_",$C$84),Data_for_IC_trend_tables!$A$1:$G$49194,7,FALSE)*1000,"-")</f>
        <v>-</v>
      </c>
      <c r="AF11" s="30" t="str">
        <f>IFERROR(VLOOKUP(CONCATENATE($B11,"_",AF$4,"_",$C$85,"_",$C$84),Data_for_IC_trend_tables!$A$1:$G$49194,7,FALSE)*1000,"-")</f>
        <v>-</v>
      </c>
      <c r="AG11" s="30" t="str">
        <f>IFERROR(VLOOKUP(CONCATENATE($B11,"_",AG$4,"_",$C$85,"_",$C$84),Data_for_IC_trend_tables!$A$1:$G$49194,7,FALSE)*1000,"-")</f>
        <v>-</v>
      </c>
      <c r="AH11" s="30" t="str">
        <f>IFERROR(VLOOKUP(CONCATENATE($B11,"_",AH$4,"_",$C$85,"_",$C$84),Data_for_IC_trend_tables!$A$1:$G$49194,7,FALSE)*1000,"-")</f>
        <v>-</v>
      </c>
      <c r="AI11" s="30" t="str">
        <f>IFERROR(VLOOKUP(CONCATENATE($B11,"_",AI$4,"_",$C$85,"_",$C$84),Data_for_IC_trend_tables!$A$1:$G$49194,7,FALSE)*1000,"-")</f>
        <v>-</v>
      </c>
      <c r="AJ11" s="30" t="str">
        <f>IFERROR(VLOOKUP(CONCATENATE($B11,"_",AJ$4,"_",$C$85,"_",$C$84),Data_for_IC_trend_tables!$A$1:$G$49194,7,FALSE)*1000,"-")</f>
        <v>-</v>
      </c>
      <c r="AK11" s="30" t="str">
        <f>IFERROR(VLOOKUP(CONCATENATE($B11,"_",AK$4,"_",$C$85,"_",$C$84),Data_for_IC_trend_tables!$A$1:$G$49194,7,FALSE)*1000,"-")</f>
        <v>-</v>
      </c>
      <c r="AL11" s="30" t="str">
        <f>IFERROR(VLOOKUP(CONCATENATE($B11,"_",AL$4,"_",$C$85,"_",$C$84),Data_for_IC_trend_tables!$A$1:$G$49194,7,FALSE)*1000,"-")</f>
        <v>-</v>
      </c>
      <c r="AM11" s="30" t="str">
        <f>IFERROR(VLOOKUP(CONCATENATE($B11,"_",AM$4,"_",$C$85,"_",$C$84),Data_for_IC_trend_tables!$A$1:$G$49194,7,FALSE)*1000,"-")</f>
        <v>-</v>
      </c>
      <c r="AN11" s="30" t="str">
        <f>IFERROR(VLOOKUP(CONCATENATE($B11,"_",AN$4,"_",$C$85,"_",$C$84),Data_for_IC_trend_tables!$A$1:$G$49194,7,FALSE)*1000,"-")</f>
        <v>-</v>
      </c>
      <c r="AO11" s="30" t="str">
        <f>IFERROR(VLOOKUP(CONCATENATE($B11,"_",AO$4,"_",$C$85,"_",$C$84),Data_for_IC_trend_tables!$A$1:$G$49194,7,FALSE)*1000,"-")</f>
        <v>-</v>
      </c>
      <c r="AP11" s="30" t="str">
        <f>IFERROR(VLOOKUP(CONCATENATE($B11,"_",AP$4,"_",$C$85,"_",$C$84),Data_for_IC_trend_tables!$A$1:$G$49194,7,FALSE)*1000,"-")</f>
        <v>-</v>
      </c>
      <c r="AQ11" s="30" t="str">
        <f>IFERROR(VLOOKUP(CONCATENATE($B11,"_",AQ$4,"_",$C$85,"_",$C$84),Data_for_IC_trend_tables!$A$1:$G$49194,7,FALSE)*1000,"-")</f>
        <v>-</v>
      </c>
      <c r="AR11" s="30" t="str">
        <f>IFERROR(VLOOKUP(CONCATENATE($B11,"_",AR$4,"_",$C$85,"_",$C$84),Data_for_IC_trend_tables!$A$1:$G$49194,7,FALSE)*1000,"-")</f>
        <v>-</v>
      </c>
      <c r="AS11" s="30" t="str">
        <f>IFERROR(VLOOKUP(CONCATENATE($B11,"_",AS$4,"_",$C$85,"_",$C$84),Data_for_IC_trend_tables!$A$1:$G$49194,7,FALSE)*1000,"-")</f>
        <v>-</v>
      </c>
      <c r="AT11" s="30" t="str">
        <f>IFERROR(VLOOKUP(CONCATENATE($B11,"_",AT$4,"_",$C$85,"_",$C$84),Data_for_IC_trend_tables!$A$1:$G$49194,7,FALSE)*1000,"-")</f>
        <v>-</v>
      </c>
      <c r="AU11" s="30" t="str">
        <f>IFERROR(VLOOKUP(CONCATENATE($B11,"_",AU$4,"_",$C$85,"_",$C$84),Data_for_IC_trend_tables!$A$1:$G$49194,7,FALSE)*1000,"-")</f>
        <v>-</v>
      </c>
      <c r="AV11" s="30"/>
      <c r="AW11" s="30" t="str">
        <f>IFERROR(VLOOKUP(CONCATENATE($B11,"_",AW$4,"_",$C$85,"_",$C$84),Data_for_IC_trend_tables!$A$1:$G$49194,7,FALSE)*1000,"-")</f>
        <v>-</v>
      </c>
      <c r="AX11" s="91"/>
      <c r="AY11" s="38" t="str">
        <f t="shared" si="0"/>
        <v/>
      </c>
      <c r="AZ11" s="58" t="str">
        <f t="shared" si="1"/>
        <v/>
      </c>
      <c r="BA11" s="86"/>
    </row>
    <row r="12" spans="2:53" s="3" customFormat="1" x14ac:dyDescent="0.2">
      <c r="B12" s="53" t="s">
        <v>140</v>
      </c>
      <c r="C12" s="71" t="s">
        <v>5</v>
      </c>
      <c r="D12" s="56">
        <v>1990</v>
      </c>
      <c r="E12" s="30" t="str">
        <f>IFERROR(VLOOKUP(CONCATENATE($B12,"_",E$4,"_",$C$85,"_",$C$84),Data_for_IC_trend_tables!$A$1:$G$49194,7,FALSE)*1000,"-")</f>
        <v>-</v>
      </c>
      <c r="F12" s="30" t="str">
        <f>IFERROR(VLOOKUP(CONCATENATE($B12,"_",F$4,"_",$C$85,"_",$C$84),Data_for_IC_trend_tables!$A$1:$G$49194,7,FALSE)*1000,"-")</f>
        <v>-</v>
      </c>
      <c r="G12" s="30" t="str">
        <f>IFERROR(VLOOKUP(CONCATENATE($B12,"_",G$4,"_",$C$85,"_",$C$84),Data_for_IC_trend_tables!$A$1:$G$49194,7,FALSE)*1000,"-")</f>
        <v>-</v>
      </c>
      <c r="H12" s="30" t="str">
        <f>IFERROR(VLOOKUP(CONCATENATE($B12,"_",H$4,"_",$C$85,"_",$C$84),Data_for_IC_trend_tables!$A$1:$G$49194,7,FALSE)*1000,"-")</f>
        <v>-</v>
      </c>
      <c r="I12" s="30" t="str">
        <f>IFERROR(VLOOKUP(CONCATENATE($B12,"_",I$4,"_",$C$85,"_",$C$84),Data_for_IC_trend_tables!$A$1:$G$49194,7,FALSE)*1000,"-")</f>
        <v>-</v>
      </c>
      <c r="J12" s="30" t="str">
        <f>IFERROR(VLOOKUP(CONCATENATE($B12,"_",J$4,"_",$C$85,"_",$C$84),Data_for_IC_trend_tables!$A$1:$G$49194,7,FALSE)*1000,"-")</f>
        <v>-</v>
      </c>
      <c r="K12" s="30" t="str">
        <f>IFERROR(VLOOKUP(CONCATENATE($B12,"_",K$4,"_",$C$85,"_",$C$84),Data_for_IC_trend_tables!$A$1:$G$49194,7,FALSE)*1000,"-")</f>
        <v>-</v>
      </c>
      <c r="L12" s="30" t="str">
        <f>IFERROR(VLOOKUP(CONCATENATE($B12,"_",L$4,"_",$C$85,"_",$C$84),Data_for_IC_trend_tables!$A$1:$G$49194,7,FALSE)*1000,"-")</f>
        <v>-</v>
      </c>
      <c r="M12" s="30" t="str">
        <f>IFERROR(VLOOKUP(CONCATENATE($B12,"_",M$4,"_",$C$85,"_",$C$84),Data_for_IC_trend_tables!$A$1:$G$49194,7,FALSE)*1000,"-")</f>
        <v>-</v>
      </c>
      <c r="N12" s="30" t="str">
        <f>IFERROR(VLOOKUP(CONCATENATE($B12,"_",N$4,"_",$C$85,"_",$C$84),Data_for_IC_trend_tables!$A$1:$G$49194,7,FALSE)*1000,"-")</f>
        <v>-</v>
      </c>
      <c r="O12" s="30">
        <f>IFERROR(VLOOKUP(CONCATENATE($B12,"_",O$4,"_",$C$85,"_",$C$84),Data_for_IC_trend_tables!$A$1:$G$49194,7,FALSE)*1000,"-")</f>
        <v>2.77024014035185</v>
      </c>
      <c r="P12" s="30">
        <f>IFERROR(VLOOKUP(CONCATENATE($B12,"_",P$4,"_",$C$85,"_",$C$84),Data_for_IC_trend_tables!$A$1:$G$49194,7,FALSE)*1000,"-")</f>
        <v>2.5131091129547403</v>
      </c>
      <c r="Q12" s="30">
        <f>IFERROR(VLOOKUP(CONCATENATE($B12,"_",Q$4,"_",$C$85,"_",$C$84),Data_for_IC_trend_tables!$A$1:$G$49194,7,FALSE)*1000,"-")</f>
        <v>2.37186961936527</v>
      </c>
      <c r="R12" s="30">
        <f>IFERROR(VLOOKUP(CONCATENATE($B12,"_",R$4,"_",$C$85,"_",$C$84),Data_for_IC_trend_tables!$A$1:$G$49194,7,FALSE)*1000,"-")</f>
        <v>2.5616618920407399</v>
      </c>
      <c r="S12" s="30">
        <f>IFERROR(VLOOKUP(CONCATENATE($B12,"_",S$4,"_",$C$85,"_",$C$84),Data_for_IC_trend_tables!$A$1:$G$49194,7,FALSE)*1000,"-")</f>
        <v>2.7141841546664098</v>
      </c>
      <c r="T12" s="30">
        <f>IFERROR(VLOOKUP(CONCATENATE($B12,"_",T$4,"_",$C$85,"_",$C$84),Data_for_IC_trend_tables!$A$1:$G$49194,7,FALSE)*1000,"-")</f>
        <v>2.7330205911504097</v>
      </c>
      <c r="U12" s="30">
        <f>IFERROR(VLOOKUP(CONCATENATE($B12,"_",U$4,"_",$C$85,"_",$C$84),Data_for_IC_trend_tables!$A$1:$G$49194,7,FALSE)*1000,"-")</f>
        <v>2.7421700067994399</v>
      </c>
      <c r="V12" s="30">
        <f>IFERROR(VLOOKUP(CONCATENATE($B12,"_",V$4,"_",$C$85,"_",$C$84),Data_for_IC_trend_tables!$A$1:$G$49194,7,FALSE)*1000,"-")</f>
        <v>2.7696838831466097</v>
      </c>
      <c r="W12" s="30">
        <f>IFERROR(VLOOKUP(CONCATENATE($B12,"_",W$4,"_",$C$85,"_",$C$84),Data_for_IC_trend_tables!$A$1:$G$49194,7,FALSE)*1000,"-")</f>
        <v>2.7083218748514999</v>
      </c>
      <c r="X12" s="30">
        <f>IFERROR(VLOOKUP(CONCATENATE($B12,"_",X$4,"_",$C$85,"_",$C$84),Data_for_IC_trend_tables!$A$1:$G$49194,7,FALSE)*1000,"-")</f>
        <v>2.38368076504204</v>
      </c>
      <c r="Y12" s="30">
        <f>IFERROR(VLOOKUP(CONCATENATE($B12,"_",Y$4,"_",$C$85,"_",$C$84),Data_for_IC_trend_tables!$A$1:$G$49194,7,FALSE)*1000,"-")</f>
        <v>2.41329633715501</v>
      </c>
      <c r="Z12" s="30">
        <f>IFERROR(VLOOKUP(CONCATENATE($B12,"_",Z$4,"_",$C$85,"_",$C$84),Data_for_IC_trend_tables!$A$1:$G$49194,7,FALSE)*1000,"-")</f>
        <v>0.52061431959430993</v>
      </c>
      <c r="AA12" s="30">
        <f>IFERROR(VLOOKUP(CONCATENATE($B12,"_",AA$4,"_",$C$85,"_",$C$84),Data_for_IC_trend_tables!$A$1:$G$49194,7,FALSE)*1000,"-")</f>
        <v>2.1418148818625902</v>
      </c>
      <c r="AB12" s="30">
        <f>IFERROR(VLOOKUP(CONCATENATE($B12,"_",AB$4,"_",$C$85,"_",$C$84),Data_for_IC_trend_tables!$A$1:$G$49194,7,FALSE)*1000,"-")</f>
        <v>2.4905461567356602</v>
      </c>
      <c r="AC12" s="30">
        <f>IFERROR(VLOOKUP(CONCATENATE($B12,"_",AC$4,"_",$C$85,"_",$C$84),Data_for_IC_trend_tables!$A$1:$G$49194,7,FALSE)*1000,"-")</f>
        <v>2.4362634672297299</v>
      </c>
      <c r="AD12" s="30">
        <f>IFERROR(VLOOKUP(CONCATENATE($B12,"_",AD$4,"_",$C$85,"_",$C$84),Data_for_IC_trend_tables!$A$1:$G$49194,7,FALSE)*1000,"-")</f>
        <v>2.4234980735529597</v>
      </c>
      <c r="AE12" s="30">
        <f>IFERROR(VLOOKUP(CONCATENATE($B12,"_",AE$4,"_",$C$85,"_",$C$84),Data_for_IC_trend_tables!$A$1:$G$49194,7,FALSE)*1000,"-")</f>
        <v>2.4309214350484698</v>
      </c>
      <c r="AF12" s="30">
        <f>IFERROR(VLOOKUP(CONCATENATE($B12,"_",AF$4,"_",$C$85,"_",$C$84),Data_for_IC_trend_tables!$A$1:$G$49194,7,FALSE)*1000,"-")</f>
        <v>2.6116637018023301</v>
      </c>
      <c r="AG12" s="30">
        <f>IFERROR(VLOOKUP(CONCATENATE($B12,"_",AG$4,"_",$C$85,"_",$C$84),Data_for_IC_trend_tables!$A$1:$G$49194,7,FALSE)*1000,"-")</f>
        <v>2.17841225629215</v>
      </c>
      <c r="AH12" s="30">
        <f>IFERROR(VLOOKUP(CONCATENATE($B12,"_",AH$4,"_",$C$85,"_",$C$84),Data_for_IC_trend_tables!$A$1:$G$49194,7,FALSE)*1000,"-")</f>
        <v>1.7967943356436999</v>
      </c>
      <c r="AI12" s="30">
        <f>IFERROR(VLOOKUP(CONCATENATE($B12,"_",AI$4,"_",$C$85,"_",$C$84),Data_for_IC_trend_tables!$A$1:$G$49194,7,FALSE)*1000,"-")</f>
        <v>1.5251272055749001</v>
      </c>
      <c r="AJ12" s="30">
        <f>IFERROR(VLOOKUP(CONCATENATE($B12,"_",AJ$4,"_",$C$85,"_",$C$84),Data_for_IC_trend_tables!$A$1:$G$49194,7,FALSE)*1000,"-")</f>
        <v>2.1971979959668002</v>
      </c>
      <c r="AK12" s="30">
        <f>IFERROR(VLOOKUP(CONCATENATE($B12,"_",AK$4,"_",$C$85,"_",$C$84),Data_for_IC_trend_tables!$A$1:$G$49194,7,FALSE)*1000,"-")</f>
        <v>0.64705065760083103</v>
      </c>
      <c r="AL12" s="30">
        <f>IFERROR(VLOOKUP(CONCATENATE($B12,"_",AL$4,"_",$C$85,"_",$C$84),Data_for_IC_trend_tables!$A$1:$G$49194,7,FALSE)*1000,"-")</f>
        <v>0.53977144962778201</v>
      </c>
      <c r="AM12" s="30">
        <f>IFERROR(VLOOKUP(CONCATENATE($B12,"_",AM$4,"_",$C$85,"_",$C$84),Data_for_IC_trend_tables!$A$1:$G$49194,7,FALSE)*1000,"-")</f>
        <v>0.52594205171879704</v>
      </c>
      <c r="AN12" s="30">
        <f>IFERROR(VLOOKUP(CONCATENATE($B12,"_",AN$4,"_",$C$85,"_",$C$84),Data_for_IC_trend_tables!$A$1:$G$49194,7,FALSE)*1000,"-")</f>
        <v>0.520085521512341</v>
      </c>
      <c r="AO12" s="30">
        <f>IFERROR(VLOOKUP(CONCATENATE($B12,"_",AO$4,"_",$C$85,"_",$C$84),Data_for_IC_trend_tables!$A$1:$G$49194,7,FALSE)*1000,"-")</f>
        <v>0.52267990902564498</v>
      </c>
      <c r="AP12" s="30">
        <f>IFERROR(VLOOKUP(CONCATENATE($B12,"_",AP$4,"_",$C$85,"_",$C$84),Data_for_IC_trend_tables!$A$1:$G$49194,7,FALSE)*1000,"-")</f>
        <v>0.51861982474076695</v>
      </c>
      <c r="AQ12" s="30">
        <f>IFERROR(VLOOKUP(CONCATENATE($B12,"_",AQ$4,"_",$C$85,"_",$C$84),Data_for_IC_trend_tables!$A$1:$G$49194,7,FALSE)*1000,"-")</f>
        <v>0.48923612526139693</v>
      </c>
      <c r="AR12" s="30">
        <f>IFERROR(VLOOKUP(CONCATENATE($B12,"_",AR$4,"_",$C$85,"_",$C$84),Data_for_IC_trend_tables!$A$1:$G$49194,7,FALSE)*1000,"-")</f>
        <v>0.93940345190298902</v>
      </c>
      <c r="AS12" s="30">
        <f>IFERROR(VLOOKUP(CONCATENATE($B12,"_",AS$4,"_",$C$85,"_",$C$84),Data_for_IC_trend_tables!$A$1:$G$49194,7,FALSE)*1000,"-")</f>
        <v>0.83897124137421708</v>
      </c>
      <c r="AT12" s="30">
        <f>IFERROR(VLOOKUP(CONCATENATE($B12,"_",AT$4,"_",$C$85,"_",$C$84),Data_for_IC_trend_tables!$A$1:$G$49194,7,FALSE)*1000,"-")</f>
        <v>1.01828784222123</v>
      </c>
      <c r="AU12" s="30">
        <f>IFERROR(VLOOKUP(CONCATENATE($B12,"_",AU$4,"_",$C$85,"_",$C$84),Data_for_IC_trend_tables!$A$1:$G$49194,7,FALSE)*1000,"-")</f>
        <v>1.06058775951222</v>
      </c>
      <c r="AV12" s="30"/>
      <c r="AW12" s="30">
        <f>IFERROR(VLOOKUP(CONCATENATE($B12,"_",AW$4,"_",$C$85,"_",$C$84),Data_for_IC_trend_tables!$A$1:$G$49194,7,FALSE)*1000,"-")</f>
        <v>1.06058775951222</v>
      </c>
      <c r="AX12" s="91">
        <f t="shared" ref="AX12:AX20" si="3">O12</f>
        <v>2.77024014035185</v>
      </c>
      <c r="AY12" s="38" t="str">
        <f t="shared" si="0"/>
        <v>Yes</v>
      </c>
      <c r="AZ12" s="58">
        <f t="shared" ref="AZ12:AZ20" si="4">IFERROR(IF(AW12=0,"",(AW12-AX12)/AX12),"")</f>
        <v>-0.61714952286500546</v>
      </c>
      <c r="BA12" s="32" t="s">
        <v>76</v>
      </c>
    </row>
    <row r="13" spans="2:53" s="3" customFormat="1" x14ac:dyDescent="0.2">
      <c r="B13" s="53" t="s">
        <v>141</v>
      </c>
      <c r="C13" s="61" t="s">
        <v>87</v>
      </c>
      <c r="D13" s="56">
        <v>1990</v>
      </c>
      <c r="E13" s="30" t="str">
        <f>IFERROR(VLOOKUP(CONCATENATE($B13,"_",E$4,"_",$C$85,"_",$C$84),Data_for_IC_trend_tables!$A$1:$G$49194,7,FALSE)*1000,"-")</f>
        <v>-</v>
      </c>
      <c r="F13" s="30" t="str">
        <f>IFERROR(VLOOKUP(CONCATENATE($B13,"_",F$4,"_",$C$85,"_",$C$84),Data_for_IC_trend_tables!$A$1:$G$49194,7,FALSE)*1000,"-")</f>
        <v>-</v>
      </c>
      <c r="G13" s="30" t="str">
        <f>IFERROR(VLOOKUP(CONCATENATE($B13,"_",G$4,"_",$C$85,"_",$C$84),Data_for_IC_trend_tables!$A$1:$G$49194,7,FALSE)*1000,"-")</f>
        <v>-</v>
      </c>
      <c r="H13" s="30" t="str">
        <f>IFERROR(VLOOKUP(CONCATENATE($B13,"_",H$4,"_",$C$85,"_",$C$84),Data_for_IC_trend_tables!$A$1:$G$49194,7,FALSE)*1000,"-")</f>
        <v>-</v>
      </c>
      <c r="I13" s="30" t="str">
        <f>IFERROR(VLOOKUP(CONCATENATE($B13,"_",I$4,"_",$C$85,"_",$C$84),Data_for_IC_trend_tables!$A$1:$G$49194,7,FALSE)*1000,"-")</f>
        <v>-</v>
      </c>
      <c r="J13" s="30" t="str">
        <f>IFERROR(VLOOKUP(CONCATENATE($B13,"_",J$4,"_",$C$85,"_",$C$84),Data_for_IC_trend_tables!$A$1:$G$49194,7,FALSE)*1000,"-")</f>
        <v>-</v>
      </c>
      <c r="K13" s="30" t="str">
        <f>IFERROR(VLOOKUP(CONCATENATE($B13,"_",K$4,"_",$C$85,"_",$C$84),Data_for_IC_trend_tables!$A$1:$G$49194,7,FALSE)*1000,"-")</f>
        <v>-</v>
      </c>
      <c r="L13" s="30" t="str">
        <f>IFERROR(VLOOKUP(CONCATENATE($B13,"_",L$4,"_",$C$85,"_",$C$84),Data_for_IC_trend_tables!$A$1:$G$49194,7,FALSE)*1000,"-")</f>
        <v>-</v>
      </c>
      <c r="M13" s="30" t="str">
        <f>IFERROR(VLOOKUP(CONCATENATE($B13,"_",M$4,"_",$C$85,"_",$C$84),Data_for_IC_trend_tables!$A$1:$G$49194,7,FALSE)*1000,"-")</f>
        <v>-</v>
      </c>
      <c r="N13" s="30" t="str">
        <f>IFERROR(VLOOKUP(CONCATENATE($B13,"_",N$4,"_",$C$85,"_",$C$84),Data_for_IC_trend_tables!$A$1:$G$49194,7,FALSE)*1000,"-")</f>
        <v>-</v>
      </c>
      <c r="O13" s="30">
        <f>IFERROR(VLOOKUP(CONCATENATE($B13,"_",O$4,"_",$C$85,"_",$C$84),Data_for_IC_trend_tables!$A$1:$G$49194,7,FALSE)*1000,"-")</f>
        <v>33.640901159088699</v>
      </c>
      <c r="P13" s="30">
        <f>IFERROR(VLOOKUP(CONCATENATE($B13,"_",P$4,"_",$C$85,"_",$C$84),Data_for_IC_trend_tables!$A$1:$G$49194,7,FALSE)*1000,"-")</f>
        <v>33.642559297884901</v>
      </c>
      <c r="Q13" s="30">
        <f>IFERROR(VLOOKUP(CONCATENATE($B13,"_",Q$4,"_",$C$85,"_",$C$84),Data_for_IC_trend_tables!$A$1:$G$49194,7,FALSE)*1000,"-")</f>
        <v>33.981701923957104</v>
      </c>
      <c r="R13" s="30">
        <f>IFERROR(VLOOKUP(CONCATENATE($B13,"_",R$4,"_",$C$85,"_",$C$84),Data_for_IC_trend_tables!$A$1:$G$49194,7,FALSE)*1000,"-")</f>
        <v>19.242126863488899</v>
      </c>
      <c r="S13" s="30">
        <f>IFERROR(VLOOKUP(CONCATENATE($B13,"_",S$4,"_",$C$85,"_",$C$84),Data_for_IC_trend_tables!$A$1:$G$49194,7,FALSE)*1000,"-")</f>
        <v>17.3651104024059</v>
      </c>
      <c r="T13" s="30">
        <f>IFERROR(VLOOKUP(CONCATENATE($B13,"_",T$4,"_",$C$85,"_",$C$84),Data_for_IC_trend_tables!$A$1:$G$49194,7,FALSE)*1000,"-")</f>
        <v>13.652260106491299</v>
      </c>
      <c r="U13" s="30">
        <f>IFERROR(VLOOKUP(CONCATENATE($B13,"_",U$4,"_",$C$85,"_",$C$84),Data_for_IC_trend_tables!$A$1:$G$49194,7,FALSE)*1000,"-")</f>
        <v>14.781764384175101</v>
      </c>
      <c r="V13" s="30">
        <f>IFERROR(VLOOKUP(CONCATENATE($B13,"_",V$4,"_",$C$85,"_",$C$84),Data_for_IC_trend_tables!$A$1:$G$49194,7,FALSE)*1000,"-")</f>
        <v>12.508219570072599</v>
      </c>
      <c r="W13" s="30">
        <f>IFERROR(VLOOKUP(CONCATENATE($B13,"_",W$4,"_",$C$85,"_",$C$84),Data_for_IC_trend_tables!$A$1:$G$49194,7,FALSE)*1000,"-")</f>
        <v>10.966566970739901</v>
      </c>
      <c r="X13" s="30">
        <f>IFERROR(VLOOKUP(CONCATENATE($B13,"_",X$4,"_",$C$85,"_",$C$84),Data_for_IC_trend_tables!$A$1:$G$49194,7,FALSE)*1000,"-")</f>
        <v>10.330783914392201</v>
      </c>
      <c r="Y13" s="30">
        <f>IFERROR(VLOOKUP(CONCATENATE($B13,"_",Y$4,"_",$C$85,"_",$C$84),Data_for_IC_trend_tables!$A$1:$G$49194,7,FALSE)*1000,"-")</f>
        <v>9.9527744393969098</v>
      </c>
      <c r="Z13" s="30">
        <f>IFERROR(VLOOKUP(CONCATENATE($B13,"_",Z$4,"_",$C$85,"_",$C$84),Data_for_IC_trend_tables!$A$1:$G$49194,7,FALSE)*1000,"-")</f>
        <v>9.3277298756994504</v>
      </c>
      <c r="AA13" s="30">
        <f>IFERROR(VLOOKUP(CONCATENATE($B13,"_",AA$4,"_",$C$85,"_",$C$84),Data_for_IC_trend_tables!$A$1:$G$49194,7,FALSE)*1000,"-")</f>
        <v>8.8398491579050109</v>
      </c>
      <c r="AB13" s="30">
        <f>IFERROR(VLOOKUP(CONCATENATE($B13,"_",AB$4,"_",$C$85,"_",$C$84),Data_for_IC_trend_tables!$A$1:$G$49194,7,FALSE)*1000,"-")</f>
        <v>8.5246612930744696</v>
      </c>
      <c r="AC13" s="30">
        <f>IFERROR(VLOOKUP(CONCATENATE($B13,"_",AC$4,"_",$C$85,"_",$C$84),Data_for_IC_trend_tables!$A$1:$G$49194,7,FALSE)*1000,"-")</f>
        <v>8.6142039580542811</v>
      </c>
      <c r="AD13" s="30">
        <f>IFERROR(VLOOKUP(CONCATENATE($B13,"_",AD$4,"_",$C$85,"_",$C$84),Data_for_IC_trend_tables!$A$1:$G$49194,7,FALSE)*1000,"-")</f>
        <v>7.94482438086618</v>
      </c>
      <c r="AE13" s="30">
        <f>IFERROR(VLOOKUP(CONCATENATE($B13,"_",AE$4,"_",$C$85,"_",$C$84),Data_for_IC_trend_tables!$A$1:$G$49194,7,FALSE)*1000,"-")</f>
        <v>7.18682468012305</v>
      </c>
      <c r="AF13" s="30">
        <f>IFERROR(VLOOKUP(CONCATENATE($B13,"_",AF$4,"_",$C$85,"_",$C$84),Data_for_IC_trend_tables!$A$1:$G$49194,7,FALSE)*1000,"-")</f>
        <v>7.8182373966310204</v>
      </c>
      <c r="AG13" s="30">
        <f>IFERROR(VLOOKUP(CONCATENATE($B13,"_",AG$4,"_",$C$85,"_",$C$84),Data_for_IC_trend_tables!$A$1:$G$49194,7,FALSE)*1000,"-")</f>
        <v>7.0544687065172198</v>
      </c>
      <c r="AH13" s="30">
        <f>IFERROR(VLOOKUP(CONCATENATE($B13,"_",AH$4,"_",$C$85,"_",$C$84),Data_for_IC_trend_tables!$A$1:$G$49194,7,FALSE)*1000,"-")</f>
        <v>5.66967734661048</v>
      </c>
      <c r="AI13" s="30">
        <f>IFERROR(VLOOKUP(CONCATENATE($B13,"_",AI$4,"_",$C$85,"_",$C$84),Data_for_IC_trend_tables!$A$1:$G$49194,7,FALSE)*1000,"-")</f>
        <v>5.2784260069686004</v>
      </c>
      <c r="AJ13" s="30">
        <f>IFERROR(VLOOKUP(CONCATENATE($B13,"_",AJ$4,"_",$C$85,"_",$C$84),Data_for_IC_trend_tables!$A$1:$G$49194,7,FALSE)*1000,"-")</f>
        <v>4.0570707269861099</v>
      </c>
      <c r="AK13" s="30">
        <f>IFERROR(VLOOKUP(CONCATENATE($B13,"_",AK$4,"_",$C$85,"_",$C$84),Data_for_IC_trend_tables!$A$1:$G$49194,7,FALSE)*1000,"-")</f>
        <v>3.7963719912851999</v>
      </c>
      <c r="AL13" s="30">
        <f>IFERROR(VLOOKUP(CONCATENATE($B13,"_",AL$4,"_",$C$85,"_",$C$84),Data_for_IC_trend_tables!$A$1:$G$49194,7,FALSE)*1000,"-")</f>
        <v>3.8753534168911199</v>
      </c>
      <c r="AM13" s="30">
        <f>IFERROR(VLOOKUP(CONCATENATE($B13,"_",AM$4,"_",$C$85,"_",$C$84),Data_for_IC_trend_tables!$A$1:$G$49194,7,FALSE)*1000,"-")</f>
        <v>3.6392643707040802</v>
      </c>
      <c r="AN13" s="30">
        <f>IFERROR(VLOOKUP(CONCATENATE($B13,"_",AN$4,"_",$C$85,"_",$C$84),Data_for_IC_trend_tables!$A$1:$G$49194,7,FALSE)*1000,"-")</f>
        <v>3.5223514469586901</v>
      </c>
      <c r="AO13" s="30">
        <f>IFERROR(VLOOKUP(CONCATENATE($B13,"_",AO$4,"_",$C$85,"_",$C$84),Data_for_IC_trend_tables!$A$1:$G$49194,7,FALSE)*1000,"-")</f>
        <v>3.4850683185425999</v>
      </c>
      <c r="AP13" s="30">
        <f>IFERROR(VLOOKUP(CONCATENATE($B13,"_",AP$4,"_",$C$85,"_",$C$84),Data_for_IC_trend_tables!$A$1:$G$49194,7,FALSE)*1000,"-")</f>
        <v>3.2641086676586601</v>
      </c>
      <c r="AQ13" s="30">
        <f>IFERROR(VLOOKUP(CONCATENATE($B13,"_",AQ$4,"_",$C$85,"_",$C$84),Data_for_IC_trend_tables!$A$1:$G$49194,7,FALSE)*1000,"-")</f>
        <v>3.3770342561335198</v>
      </c>
      <c r="AR13" s="30">
        <f>IFERROR(VLOOKUP(CONCATENATE($B13,"_",AR$4,"_",$C$85,"_",$C$84),Data_for_IC_trend_tables!$A$1:$G$49194,7,FALSE)*1000,"-")</f>
        <v>3.19696549167434</v>
      </c>
      <c r="AS13" s="30">
        <f>IFERROR(VLOOKUP(CONCATENATE($B13,"_",AS$4,"_",$C$85,"_",$C$84),Data_for_IC_trend_tables!$A$1:$G$49194,7,FALSE)*1000,"-")</f>
        <v>3.0869647533023299</v>
      </c>
      <c r="AT13" s="30">
        <f>IFERROR(VLOOKUP(CONCATENATE($B13,"_",AT$4,"_",$C$85,"_",$C$84),Data_for_IC_trend_tables!$A$1:$G$49194,7,FALSE)*1000,"-")</f>
        <v>3.2260590763671</v>
      </c>
      <c r="AU13" s="30">
        <f>IFERROR(VLOOKUP(CONCATENATE($B13,"_",AU$4,"_",$C$85,"_",$C$84),Data_for_IC_trend_tables!$A$1:$G$49194,7,FALSE)*1000,"-")</f>
        <v>2.96256695247224</v>
      </c>
      <c r="AV13" s="30"/>
      <c r="AW13" s="30">
        <f>IFERROR(VLOOKUP(CONCATENATE($B13,"_",AW$4,"_",$C$85,"_",$C$84),Data_for_IC_trend_tables!$A$1:$G$49194,7,FALSE)*1000,"-")</f>
        <v>2.96256695247224</v>
      </c>
      <c r="AX13" s="91">
        <f t="shared" si="3"/>
        <v>33.640901159088699</v>
      </c>
      <c r="AY13" s="38" t="str">
        <f t="shared" si="0"/>
        <v>Yes</v>
      </c>
      <c r="AZ13" s="58">
        <f t="shared" si="4"/>
        <v>-0.91193556502953999</v>
      </c>
      <c r="BA13" s="32" t="s">
        <v>76</v>
      </c>
    </row>
    <row r="14" spans="2:53" s="3" customFormat="1" x14ac:dyDescent="0.2">
      <c r="B14" s="53" t="s">
        <v>142</v>
      </c>
      <c r="C14" s="71" t="s">
        <v>6</v>
      </c>
      <c r="D14" s="56">
        <v>1990</v>
      </c>
      <c r="E14" s="30" t="str">
        <f>IFERROR(VLOOKUP(CONCATENATE($B14,"_",E$4,"_",$C$85,"_",$C$84),Data_for_IC_trend_tables!$A$1:$G$49194,7,FALSE)*1000,"-")</f>
        <v>-</v>
      </c>
      <c r="F14" s="30" t="str">
        <f>IFERROR(VLOOKUP(CONCATENATE($B14,"_",F$4,"_",$C$85,"_",$C$84),Data_for_IC_trend_tables!$A$1:$G$49194,7,FALSE)*1000,"-")</f>
        <v>-</v>
      </c>
      <c r="G14" s="30" t="str">
        <f>IFERROR(VLOOKUP(CONCATENATE($B14,"_",G$4,"_",$C$85,"_",$C$84),Data_for_IC_trend_tables!$A$1:$G$49194,7,FALSE)*1000,"-")</f>
        <v>-</v>
      </c>
      <c r="H14" s="30" t="str">
        <f>IFERROR(VLOOKUP(CONCATENATE($B14,"_",H$4,"_",$C$85,"_",$C$84),Data_for_IC_trend_tables!$A$1:$G$49194,7,FALSE)*1000,"-")</f>
        <v>-</v>
      </c>
      <c r="I14" s="30" t="str">
        <f>IFERROR(VLOOKUP(CONCATENATE($B14,"_",I$4,"_",$C$85,"_",$C$84),Data_for_IC_trend_tables!$A$1:$G$49194,7,FALSE)*1000,"-")</f>
        <v>-</v>
      </c>
      <c r="J14" s="30" t="str">
        <f>IFERROR(VLOOKUP(CONCATENATE($B14,"_",J$4,"_",$C$85,"_",$C$84),Data_for_IC_trend_tables!$A$1:$G$49194,7,FALSE)*1000,"-")</f>
        <v>-</v>
      </c>
      <c r="K14" s="30" t="str">
        <f>IFERROR(VLOOKUP(CONCATENATE($B14,"_",K$4,"_",$C$85,"_",$C$84),Data_for_IC_trend_tables!$A$1:$G$49194,7,FALSE)*1000,"-")</f>
        <v>-</v>
      </c>
      <c r="L14" s="30">
        <f>IFERROR(VLOOKUP(CONCATENATE($B14,"_",L$4,"_",$C$85,"_",$C$84),Data_for_IC_trend_tables!$A$1:$G$49194,7,FALSE)*1000,"-")</f>
        <v>1.0180829256028501</v>
      </c>
      <c r="M14" s="30">
        <f>IFERROR(VLOOKUP(CONCATENATE($B14,"_",M$4,"_",$C$85,"_",$C$84),Data_for_IC_trend_tables!$A$1:$G$49194,7,FALSE)*1000,"-")</f>
        <v>1.01673422690882</v>
      </c>
      <c r="N14" s="30" t="str">
        <f>IFERROR(VLOOKUP(CONCATENATE($B14,"_",N$4,"_",$C$85,"_",$C$84),Data_for_IC_trend_tables!$A$1:$G$49194,7,FALSE)*1000,"-")</f>
        <v>-</v>
      </c>
      <c r="O14" s="30">
        <f>IFERROR(VLOOKUP(CONCATENATE($B14,"_",O$4,"_",$C$85,"_",$C$84),Data_for_IC_trend_tables!$A$1:$G$49194,7,FALSE)*1000,"-")</f>
        <v>1.0799356652982799</v>
      </c>
      <c r="P14" s="30">
        <f>IFERROR(VLOOKUP(CONCATENATE($B14,"_",P$4,"_",$C$85,"_",$C$84),Data_for_IC_trend_tables!$A$1:$G$49194,7,FALSE)*1000,"-")</f>
        <v>1.04526231055981</v>
      </c>
      <c r="Q14" s="30">
        <f>IFERROR(VLOOKUP(CONCATENATE($B14,"_",Q$4,"_",$C$85,"_",$C$84),Data_for_IC_trend_tables!$A$1:$G$49194,7,FALSE)*1000,"-")</f>
        <v>1.06442244500768</v>
      </c>
      <c r="R14" s="30">
        <f>IFERROR(VLOOKUP(CONCATENATE($B14,"_",R$4,"_",$C$85,"_",$C$84),Data_for_IC_trend_tables!$A$1:$G$49194,7,FALSE)*1000,"-")</f>
        <v>0.26649400807402202</v>
      </c>
      <c r="S14" s="30">
        <f>IFERROR(VLOOKUP(CONCATENATE($B14,"_",S$4,"_",$C$85,"_",$C$84),Data_for_IC_trend_tables!$A$1:$G$49194,7,FALSE)*1000,"-")</f>
        <v>0.240817591544953</v>
      </c>
      <c r="T14" s="30">
        <f>IFERROR(VLOOKUP(CONCATENATE($B14,"_",T$4,"_",$C$85,"_",$C$84),Data_for_IC_trend_tables!$A$1:$G$49194,7,FALSE)*1000,"-")</f>
        <v>0.2354718247049</v>
      </c>
      <c r="U14" s="30">
        <f>IFERROR(VLOOKUP(CONCATENATE($B14,"_",U$4,"_",$C$85,"_",$C$84),Data_for_IC_trend_tables!$A$1:$G$49194,7,FALSE)*1000,"-")</f>
        <v>0.226695911997112</v>
      </c>
      <c r="V14" s="30">
        <f>IFERROR(VLOOKUP(CONCATENATE($B14,"_",V$4,"_",$C$85,"_",$C$84),Data_for_IC_trend_tables!$A$1:$G$49194,7,FALSE)*1000,"-")</f>
        <v>0.27312084441670603</v>
      </c>
      <c r="W14" s="30">
        <f>IFERROR(VLOOKUP(CONCATENATE($B14,"_",W$4,"_",$C$85,"_",$C$84),Data_for_IC_trend_tables!$A$1:$G$49194,7,FALSE)*1000,"-")</f>
        <v>0.29642834040643901</v>
      </c>
      <c r="X14" s="30">
        <f>IFERROR(VLOOKUP(CONCATENATE($B14,"_",X$4,"_",$C$85,"_",$C$84),Data_for_IC_trend_tables!$A$1:$G$49194,7,FALSE)*1000,"-")</f>
        <v>0.328580790464299</v>
      </c>
      <c r="Y14" s="30">
        <f>IFERROR(VLOOKUP(CONCATENATE($B14,"_",Y$4,"_",$C$85,"_",$C$84),Data_for_IC_trend_tables!$A$1:$G$49194,7,FALSE)*1000,"-")</f>
        <v>0.42773501505238704</v>
      </c>
      <c r="Z14" s="30">
        <f>IFERROR(VLOOKUP(CONCATENATE($B14,"_",Z$4,"_",$C$85,"_",$C$84),Data_for_IC_trend_tables!$A$1:$G$49194,7,FALSE)*1000,"-")</f>
        <v>0.43927236783076301</v>
      </c>
      <c r="AA14" s="30">
        <f>IFERROR(VLOOKUP(CONCATENATE($B14,"_",AA$4,"_",$C$85,"_",$C$84),Data_for_IC_trend_tables!$A$1:$G$49194,7,FALSE)*1000,"-")</f>
        <v>0.486045759713018</v>
      </c>
      <c r="AB14" s="30">
        <f>IFERROR(VLOOKUP(CONCATENATE($B14,"_",AB$4,"_",$C$85,"_",$C$84),Data_for_IC_trend_tables!$A$1:$G$49194,7,FALSE)*1000,"-")</f>
        <v>0.50660048762718901</v>
      </c>
      <c r="AC14" s="30">
        <f>IFERROR(VLOOKUP(CONCATENATE($B14,"_",AC$4,"_",$C$85,"_",$C$84),Data_for_IC_trend_tables!$A$1:$G$49194,7,FALSE)*1000,"-")</f>
        <v>0.51777589648453504</v>
      </c>
      <c r="AD14" s="30">
        <f>IFERROR(VLOOKUP(CONCATENATE($B14,"_",AD$4,"_",$C$85,"_",$C$84),Data_for_IC_trend_tables!$A$1:$G$49194,7,FALSE)*1000,"-")</f>
        <v>0.53903112438630696</v>
      </c>
      <c r="AE14" s="30">
        <f>IFERROR(VLOOKUP(CONCATENATE($B14,"_",AE$4,"_",$C$85,"_",$C$84),Data_for_IC_trend_tables!$A$1:$G$49194,7,FALSE)*1000,"-")</f>
        <v>0.51165315554566393</v>
      </c>
      <c r="AF14" s="30">
        <f>IFERROR(VLOOKUP(CONCATENATE($B14,"_",AF$4,"_",$C$85,"_",$C$84),Data_for_IC_trend_tables!$A$1:$G$49194,7,FALSE)*1000,"-")</f>
        <v>0.5391164921176741</v>
      </c>
      <c r="AG14" s="30">
        <f>IFERROR(VLOOKUP(CONCATENATE($B14,"_",AG$4,"_",$C$85,"_",$C$84),Data_for_IC_trend_tables!$A$1:$G$49194,7,FALSE)*1000,"-")</f>
        <v>0.51831998057266304</v>
      </c>
      <c r="AH14" s="30">
        <f>IFERROR(VLOOKUP(CONCATENATE($B14,"_",AH$4,"_",$C$85,"_",$C$84),Data_for_IC_trend_tables!$A$1:$G$49194,7,FALSE)*1000,"-")</f>
        <v>0.449588399419179</v>
      </c>
      <c r="AI14" s="30">
        <f>IFERROR(VLOOKUP(CONCATENATE($B14,"_",AI$4,"_",$C$85,"_",$C$84),Data_for_IC_trend_tables!$A$1:$G$49194,7,FALSE)*1000,"-")</f>
        <v>0.47290820650485099</v>
      </c>
      <c r="AJ14" s="30">
        <f>IFERROR(VLOOKUP(CONCATENATE($B14,"_",AJ$4,"_",$C$85,"_",$C$84),Data_for_IC_trend_tables!$A$1:$G$49194,7,FALSE)*1000,"-")</f>
        <v>0.45087010173148501</v>
      </c>
      <c r="AK14" s="30">
        <f>IFERROR(VLOOKUP(CONCATENATE($B14,"_",AK$4,"_",$C$85,"_",$C$84),Data_for_IC_trend_tables!$A$1:$G$49194,7,FALSE)*1000,"-")</f>
        <v>0.42196944239925299</v>
      </c>
      <c r="AL14" s="30">
        <f>IFERROR(VLOOKUP(CONCATENATE($B14,"_",AL$4,"_",$C$85,"_",$C$84),Data_for_IC_trend_tables!$A$1:$G$49194,7,FALSE)*1000,"-")</f>
        <v>0.43697086235955601</v>
      </c>
      <c r="AM14" s="30">
        <f>IFERROR(VLOOKUP(CONCATENATE($B14,"_",AM$4,"_",$C$85,"_",$C$84),Data_for_IC_trend_tables!$A$1:$G$49194,7,FALSE)*1000,"-")</f>
        <v>0.42517934236041099</v>
      </c>
      <c r="AN14" s="30">
        <f>IFERROR(VLOOKUP(CONCATENATE($B14,"_",AN$4,"_",$C$85,"_",$C$84),Data_for_IC_trend_tables!$A$1:$G$49194,7,FALSE)*1000,"-")</f>
        <v>0.41335089677744702</v>
      </c>
      <c r="AO14" s="30">
        <f>IFERROR(VLOOKUP(CONCATENATE($B14,"_",AO$4,"_",$C$85,"_",$C$84),Data_for_IC_trend_tables!$A$1:$G$49194,7,FALSE)*1000,"-")</f>
        <v>0.420612296790915</v>
      </c>
      <c r="AP14" s="30">
        <f>IFERROR(VLOOKUP(CONCATENATE($B14,"_",AP$4,"_",$C$85,"_",$C$84),Data_for_IC_trend_tables!$A$1:$G$49194,7,FALSE)*1000,"-")</f>
        <v>0.35772641826506402</v>
      </c>
      <c r="AQ14" s="30">
        <f>IFERROR(VLOOKUP(CONCATENATE($B14,"_",AQ$4,"_",$C$85,"_",$C$84),Data_for_IC_trend_tables!$A$1:$G$49194,7,FALSE)*1000,"-")</f>
        <v>0.35979138634477204</v>
      </c>
      <c r="AR14" s="30">
        <f>IFERROR(VLOOKUP(CONCATENATE($B14,"_",AR$4,"_",$C$85,"_",$C$84),Data_for_IC_trend_tables!$A$1:$G$49194,7,FALSE)*1000,"-")</f>
        <v>0.31375556714428199</v>
      </c>
      <c r="AS14" s="30">
        <f>IFERROR(VLOOKUP(CONCATENATE($B14,"_",AS$4,"_",$C$85,"_",$C$84),Data_for_IC_trend_tables!$A$1:$G$49194,7,FALSE)*1000,"-")</f>
        <v>0.31997372310876399</v>
      </c>
      <c r="AT14" s="30">
        <f>IFERROR(VLOOKUP(CONCATENATE($B14,"_",AT$4,"_",$C$85,"_",$C$84),Data_for_IC_trend_tables!$A$1:$G$49194,7,FALSE)*1000,"-")</f>
        <v>0.344097155185765</v>
      </c>
      <c r="AU14" s="30">
        <f>IFERROR(VLOOKUP(CONCATENATE($B14,"_",AU$4,"_",$C$85,"_",$C$84),Data_for_IC_trend_tables!$A$1:$G$49194,7,FALSE)*1000,"-")</f>
        <v>0.33681495146337298</v>
      </c>
      <c r="AV14" s="30"/>
      <c r="AW14" s="30">
        <f>IFERROR(VLOOKUP(CONCATENATE($B14,"_",AW$4,"_",$C$85,"_",$C$84),Data_for_IC_trend_tables!$A$1:$G$49194,7,FALSE)*1000,"-")</f>
        <v>0.33681495146337298</v>
      </c>
      <c r="AX14" s="91">
        <f t="shared" si="3"/>
        <v>1.0799356652982799</v>
      </c>
      <c r="AY14" s="38" t="str">
        <f t="shared" si="0"/>
        <v>Yes</v>
      </c>
      <c r="AZ14" s="58">
        <f t="shared" si="4"/>
        <v>-0.68811572551375633</v>
      </c>
      <c r="BA14" s="32" t="s">
        <v>76</v>
      </c>
    </row>
    <row r="15" spans="2:53" s="17" customFormat="1" x14ac:dyDescent="0.2">
      <c r="B15" s="53" t="s">
        <v>143</v>
      </c>
      <c r="C15" s="71" t="s">
        <v>7</v>
      </c>
      <c r="D15" s="56">
        <v>1990</v>
      </c>
      <c r="E15" s="30" t="str">
        <f>IFERROR(VLOOKUP(CONCATENATE($B15,"_",E$4,"_",$C$85,"_",$C$84),Data_for_IC_trend_tables!$A$1:$G$49194,7,FALSE)*1000,"-")</f>
        <v>-</v>
      </c>
      <c r="F15" s="30" t="str">
        <f>IFERROR(VLOOKUP(CONCATENATE($B15,"_",F$4,"_",$C$85,"_",$C$84),Data_for_IC_trend_tables!$A$1:$G$49194,7,FALSE)*1000,"-")</f>
        <v>-</v>
      </c>
      <c r="G15" s="30" t="str">
        <f>IFERROR(VLOOKUP(CONCATENATE($B15,"_",G$4,"_",$C$85,"_",$C$84),Data_for_IC_trend_tables!$A$1:$G$49194,7,FALSE)*1000,"-")</f>
        <v>-</v>
      </c>
      <c r="H15" s="30" t="str">
        <f>IFERROR(VLOOKUP(CONCATENATE($B15,"_",H$4,"_",$C$85,"_",$C$84),Data_for_IC_trend_tables!$A$1:$G$49194,7,FALSE)*1000,"-")</f>
        <v>-</v>
      </c>
      <c r="I15" s="30" t="str">
        <f>IFERROR(VLOOKUP(CONCATENATE($B15,"_",I$4,"_",$C$85,"_",$C$84),Data_for_IC_trend_tables!$A$1:$G$49194,7,FALSE)*1000,"-")</f>
        <v>-</v>
      </c>
      <c r="J15" s="30" t="str">
        <f>IFERROR(VLOOKUP(CONCATENATE($B15,"_",J$4,"_",$C$85,"_",$C$84),Data_for_IC_trend_tables!$A$1:$G$49194,7,FALSE)*1000,"-")</f>
        <v>-</v>
      </c>
      <c r="K15" s="30" t="str">
        <f>IFERROR(VLOOKUP(CONCATENATE($B15,"_",K$4,"_",$C$85,"_",$C$84),Data_for_IC_trend_tables!$A$1:$G$49194,7,FALSE)*1000,"-")</f>
        <v>-</v>
      </c>
      <c r="L15" s="30" t="str">
        <f>IFERROR(VLOOKUP(CONCATENATE($B15,"_",L$4,"_",$C$85,"_",$C$84),Data_for_IC_trend_tables!$A$1:$G$49194,7,FALSE)*1000,"-")</f>
        <v>-</v>
      </c>
      <c r="M15" s="30" t="str">
        <f>IFERROR(VLOOKUP(CONCATENATE($B15,"_",M$4,"_",$C$85,"_",$C$84),Data_for_IC_trend_tables!$A$1:$G$49194,7,FALSE)*1000,"-")</f>
        <v>-</v>
      </c>
      <c r="N15" s="30" t="str">
        <f>IFERROR(VLOOKUP(CONCATENATE($B15,"_",N$4,"_",$C$85,"_",$C$84),Data_for_IC_trend_tables!$A$1:$G$49194,7,FALSE)*1000,"-")</f>
        <v>-</v>
      </c>
      <c r="O15" s="30">
        <f>IFERROR(VLOOKUP(CONCATENATE($B15,"_",O$4,"_",$C$85,"_",$C$84),Data_for_IC_trend_tables!$A$1:$G$49194,7,FALSE)*1000,"-")</f>
        <v>9.8765939057471899E-2</v>
      </c>
      <c r="P15" s="30">
        <f>IFERROR(VLOOKUP(CONCATENATE($B15,"_",P$4,"_",$C$85,"_",$C$84),Data_for_IC_trend_tables!$A$1:$G$49194,7,FALSE)*1000,"-")</f>
        <v>9.6058124064214392E-2</v>
      </c>
      <c r="Q15" s="30">
        <f>IFERROR(VLOOKUP(CONCATENATE($B15,"_",Q$4,"_",$C$85,"_",$C$84),Data_for_IC_trend_tables!$A$1:$G$49194,7,FALSE)*1000,"-")</f>
        <v>0.103868716545859</v>
      </c>
      <c r="R15" s="30">
        <f>IFERROR(VLOOKUP(CONCATENATE($B15,"_",R$4,"_",$C$85,"_",$C$84),Data_for_IC_trend_tables!$A$1:$G$49194,7,FALSE)*1000,"-")</f>
        <v>0.11102362253433</v>
      </c>
      <c r="S15" s="30">
        <f>IFERROR(VLOOKUP(CONCATENATE($B15,"_",S$4,"_",$C$85,"_",$C$84),Data_for_IC_trend_tables!$A$1:$G$49194,7,FALSE)*1000,"-")</f>
        <v>0.114895216719616</v>
      </c>
      <c r="T15" s="30">
        <f>IFERROR(VLOOKUP(CONCATENATE($B15,"_",T$4,"_",$C$85,"_",$C$84),Data_for_IC_trend_tables!$A$1:$G$49194,7,FALSE)*1000,"-")</f>
        <v>0.11135821748294999</v>
      </c>
      <c r="U15" s="30">
        <f>IFERROR(VLOOKUP(CONCATENATE($B15,"_",U$4,"_",$C$85,"_",$C$84),Data_for_IC_trend_tables!$A$1:$G$49194,7,FALSE)*1000,"-")</f>
        <v>0.11712207394264999</v>
      </c>
      <c r="V15" s="30">
        <f>IFERROR(VLOOKUP(CONCATENATE($B15,"_",V$4,"_",$C$85,"_",$C$84),Data_for_IC_trend_tables!$A$1:$G$49194,7,FALSE)*1000,"-")</f>
        <v>0.11648282060984301</v>
      </c>
      <c r="W15" s="30">
        <f>IFERROR(VLOOKUP(CONCATENATE($B15,"_",W$4,"_",$C$85,"_",$C$84),Data_for_IC_trend_tables!$A$1:$G$49194,7,FALSE)*1000,"-")</f>
        <v>0.11427840869370301</v>
      </c>
      <c r="X15" s="30">
        <f>IFERROR(VLOOKUP(CONCATENATE($B15,"_",X$4,"_",$C$85,"_",$C$84),Data_for_IC_trend_tables!$A$1:$G$49194,7,FALSE)*1000,"-")</f>
        <v>0.115671448134003</v>
      </c>
      <c r="Y15" s="30">
        <f>IFERROR(VLOOKUP(CONCATENATE($B15,"_",Y$4,"_",$C$85,"_",$C$84),Data_for_IC_trend_tables!$A$1:$G$49194,7,FALSE)*1000,"-")</f>
        <v>0.118292865786553</v>
      </c>
      <c r="Z15" s="30">
        <f>IFERROR(VLOOKUP(CONCATENATE($B15,"_",Z$4,"_",$C$85,"_",$C$84),Data_for_IC_trend_tables!$A$1:$G$49194,7,FALSE)*1000,"-")</f>
        <v>0.11656392327144501</v>
      </c>
      <c r="AA15" s="30">
        <f>IFERROR(VLOOKUP(CONCATENATE($B15,"_",AA$4,"_",$C$85,"_",$C$84),Data_for_IC_trend_tables!$A$1:$G$49194,7,FALSE)*1000,"-")</f>
        <v>0.11872871770094701</v>
      </c>
      <c r="AB15" s="30">
        <f>IFERROR(VLOOKUP(CONCATENATE($B15,"_",AB$4,"_",$C$85,"_",$C$84),Data_for_IC_trend_tables!$A$1:$G$49194,7,FALSE)*1000,"-")</f>
        <v>0.101196718257545</v>
      </c>
      <c r="AC15" s="30">
        <f>IFERROR(VLOOKUP(CONCATENATE($B15,"_",AC$4,"_",$C$85,"_",$C$84),Data_for_IC_trend_tables!$A$1:$G$49194,7,FALSE)*1000,"-")</f>
        <v>9.7918931114727492E-2</v>
      </c>
      <c r="AD15" s="30">
        <f>IFERROR(VLOOKUP(CONCATENATE($B15,"_",AD$4,"_",$C$85,"_",$C$84),Data_for_IC_trend_tables!$A$1:$G$49194,7,FALSE)*1000,"-")</f>
        <v>9.5683401000192597E-2</v>
      </c>
      <c r="AE15" s="30">
        <f>IFERROR(VLOOKUP(CONCATENATE($B15,"_",AE$4,"_",$C$85,"_",$C$84),Data_for_IC_trend_tables!$A$1:$G$49194,7,FALSE)*1000,"-")</f>
        <v>9.7704101384477202E-2</v>
      </c>
      <c r="AF15" s="30">
        <f>IFERROR(VLOOKUP(CONCATENATE($B15,"_",AF$4,"_",$C$85,"_",$C$84),Data_for_IC_trend_tables!$A$1:$G$49194,7,FALSE)*1000,"-")</f>
        <v>9.6707329124582603E-2</v>
      </c>
      <c r="AG15" s="30">
        <f>IFERROR(VLOOKUP(CONCATENATE($B15,"_",AG$4,"_",$C$85,"_",$C$84),Data_for_IC_trend_tables!$A$1:$G$49194,7,FALSE)*1000,"-")</f>
        <v>9.7887788940621404E-2</v>
      </c>
      <c r="AH15" s="30">
        <f>IFERROR(VLOOKUP(CONCATENATE($B15,"_",AH$4,"_",$C$85,"_",$C$84),Data_for_IC_trend_tables!$A$1:$G$49194,7,FALSE)*1000,"-")</f>
        <v>8.3914228287948603E-2</v>
      </c>
      <c r="AI15" s="30">
        <f>IFERROR(VLOOKUP(CONCATENATE($B15,"_",AI$4,"_",$C$85,"_",$C$84),Data_for_IC_trend_tables!$A$1:$G$49194,7,FALSE)*1000,"-")</f>
        <v>6.8204908639229803E-2</v>
      </c>
      <c r="AJ15" s="30">
        <f>IFERROR(VLOOKUP(CONCATENATE($B15,"_",AJ$4,"_",$C$85,"_",$C$84),Data_for_IC_trend_tables!$A$1:$G$49194,7,FALSE)*1000,"-")</f>
        <v>7.3985685232555096E-2</v>
      </c>
      <c r="AK15" s="30">
        <f>IFERROR(VLOOKUP(CONCATENATE($B15,"_",AK$4,"_",$C$85,"_",$C$84),Data_for_IC_trend_tables!$A$1:$G$49194,7,FALSE)*1000,"-")</f>
        <v>3.6485899800934397E-2</v>
      </c>
      <c r="AL15" s="30">
        <f>IFERROR(VLOOKUP(CONCATENATE($B15,"_",AL$4,"_",$C$85,"_",$C$84),Data_for_IC_trend_tables!$A$1:$G$49194,7,FALSE)*1000,"-")</f>
        <v>2.75899793107173E-2</v>
      </c>
      <c r="AM15" s="30">
        <f>IFERROR(VLOOKUP(CONCATENATE($B15,"_",AM$4,"_",$C$85,"_",$C$84),Data_for_IC_trend_tables!$A$1:$G$49194,7,FALSE)*1000,"-")</f>
        <v>3.0967753737116296E-2</v>
      </c>
      <c r="AN15" s="30">
        <f>IFERROR(VLOOKUP(CONCATENATE($B15,"_",AN$4,"_",$C$85,"_",$C$84),Data_for_IC_trend_tables!$A$1:$G$49194,7,FALSE)*1000,"-")</f>
        <v>2.95314386663223E-2</v>
      </c>
      <c r="AO15" s="30">
        <f>IFERROR(VLOOKUP(CONCATENATE($B15,"_",AO$4,"_",$C$85,"_",$C$84),Data_for_IC_trend_tables!$A$1:$G$49194,7,FALSE)*1000,"-")</f>
        <v>3.0688836712990601E-2</v>
      </c>
      <c r="AP15" s="30">
        <f>IFERROR(VLOOKUP(CONCATENATE($B15,"_",AP$4,"_",$C$85,"_",$C$84),Data_for_IC_trend_tables!$A$1:$G$49194,7,FALSE)*1000,"-")</f>
        <v>3.18234079214334E-2</v>
      </c>
      <c r="AQ15" s="30">
        <f>IFERROR(VLOOKUP(CONCATENATE($B15,"_",AQ$4,"_",$C$85,"_",$C$84),Data_for_IC_trend_tables!$A$1:$G$49194,7,FALSE)*1000,"-")</f>
        <v>3.0859175667097598E-2</v>
      </c>
      <c r="AR15" s="30">
        <f>IFERROR(VLOOKUP(CONCATENATE($B15,"_",AR$4,"_",$C$85,"_",$C$84),Data_for_IC_trend_tables!$A$1:$G$49194,7,FALSE)*1000,"-")</f>
        <v>2.87100547417635E-2</v>
      </c>
      <c r="AS15" s="30">
        <f>IFERROR(VLOOKUP(CONCATENATE($B15,"_",AS$4,"_",$C$85,"_",$C$84),Data_for_IC_trend_tables!$A$1:$G$49194,7,FALSE)*1000,"-")</f>
        <v>3.0082363552859002E-2</v>
      </c>
      <c r="AT15" s="30">
        <f>IFERROR(VLOOKUP(CONCATENATE($B15,"_",AT$4,"_",$C$85,"_",$C$84),Data_for_IC_trend_tables!$A$1:$G$49194,7,FALSE)*1000,"-")</f>
        <v>2.9615474410806301E-2</v>
      </c>
      <c r="AU15" s="30">
        <f>IFERROR(VLOOKUP(CONCATENATE($B15,"_",AU$4,"_",$C$85,"_",$C$84),Data_for_IC_trend_tables!$A$1:$G$49194,7,FALSE)*1000,"-")</f>
        <v>2.9419611946582498E-2</v>
      </c>
      <c r="AV15" s="30"/>
      <c r="AW15" s="30">
        <f>IFERROR(VLOOKUP(CONCATENATE($B15,"_",AW$4,"_",$C$85,"_",$C$84),Data_for_IC_trend_tables!$A$1:$G$49194,7,FALSE)*1000,"-")</f>
        <v>2.9419611946582498E-2</v>
      </c>
      <c r="AX15" s="93">
        <f t="shared" si="3"/>
        <v>9.8765939057471899E-2</v>
      </c>
      <c r="AY15" s="38" t="str">
        <f t="shared" si="0"/>
        <v>Yes</v>
      </c>
      <c r="AZ15" s="58">
        <f t="shared" si="4"/>
        <v>-0.70212795800520633</v>
      </c>
      <c r="BA15" s="32" t="s">
        <v>76</v>
      </c>
    </row>
    <row r="16" spans="2:53" s="3" customFormat="1" x14ac:dyDescent="0.2">
      <c r="B16" s="53" t="s">
        <v>144</v>
      </c>
      <c r="C16" s="71" t="s">
        <v>187</v>
      </c>
      <c r="D16" s="56">
        <v>1990</v>
      </c>
      <c r="E16" s="30" t="str">
        <f>IFERROR(VLOOKUP(CONCATENATE($B16,"_",E$4,"_",$C$85,"_",$C$84),Data_for_IC_trend_tables!$A$1:$G$49194,7,FALSE)*1000,"-")</f>
        <v>-</v>
      </c>
      <c r="F16" s="30" t="str">
        <f>IFERROR(VLOOKUP(CONCATENATE($B16,"_",F$4,"_",$C$85,"_",$C$84),Data_for_IC_trend_tables!$A$1:$G$49194,7,FALSE)*1000,"-")</f>
        <v>-</v>
      </c>
      <c r="G16" s="30" t="str">
        <f>IFERROR(VLOOKUP(CONCATENATE($B16,"_",G$4,"_",$C$85,"_",$C$84),Data_for_IC_trend_tables!$A$1:$G$49194,7,FALSE)*1000,"-")</f>
        <v>-</v>
      </c>
      <c r="H16" s="30" t="str">
        <f>IFERROR(VLOOKUP(CONCATENATE($B16,"_",H$4,"_",$C$85,"_",$C$84),Data_for_IC_trend_tables!$A$1:$G$49194,7,FALSE)*1000,"-")</f>
        <v>-</v>
      </c>
      <c r="I16" s="30" t="str">
        <f>IFERROR(VLOOKUP(CONCATENATE($B16,"_",I$4,"_",$C$85,"_",$C$84),Data_for_IC_trend_tables!$A$1:$G$49194,7,FALSE)*1000,"-")</f>
        <v>-</v>
      </c>
      <c r="J16" s="30" t="str">
        <f>IFERROR(VLOOKUP(CONCATENATE($B16,"_",J$4,"_",$C$85,"_",$C$84),Data_for_IC_trend_tables!$A$1:$G$49194,7,FALSE)*1000,"-")</f>
        <v>-</v>
      </c>
      <c r="K16" s="30" t="str">
        <f>IFERROR(VLOOKUP(CONCATENATE($B16,"_",K$4,"_",$C$85,"_",$C$84),Data_for_IC_trend_tables!$A$1:$G$49194,7,FALSE)*1000,"-")</f>
        <v>-</v>
      </c>
      <c r="L16" s="30" t="str">
        <f>IFERROR(VLOOKUP(CONCATENATE($B16,"_",L$4,"_",$C$85,"_",$C$84),Data_for_IC_trend_tables!$A$1:$G$49194,7,FALSE)*1000,"-")</f>
        <v>-</v>
      </c>
      <c r="M16" s="30" t="str">
        <f>IFERROR(VLOOKUP(CONCATENATE($B16,"_",M$4,"_",$C$85,"_",$C$84),Data_for_IC_trend_tables!$A$1:$G$49194,7,FALSE)*1000,"-")</f>
        <v>-</v>
      </c>
      <c r="N16" s="30" t="str">
        <f>IFERROR(VLOOKUP(CONCATENATE($B16,"_",N$4,"_",$C$85,"_",$C$84),Data_for_IC_trend_tables!$A$1:$G$49194,7,FALSE)*1000,"-")</f>
        <v>-</v>
      </c>
      <c r="O16" s="30">
        <f>IFERROR(VLOOKUP(CONCATENATE($B16,"_",O$4,"_",$C$85,"_",$C$84),Data_for_IC_trend_tables!$A$1:$G$49194,7,FALSE)*1000,"-")</f>
        <v>5.0896680005606303</v>
      </c>
      <c r="P16" s="30">
        <f>IFERROR(VLOOKUP(CONCATENATE($B16,"_",P$4,"_",$C$85,"_",$C$84),Data_for_IC_trend_tables!$A$1:$G$49194,7,FALSE)*1000,"-")</f>
        <v>4.8122175902891895</v>
      </c>
      <c r="Q16" s="30">
        <f>IFERROR(VLOOKUP(CONCATENATE($B16,"_",Q$4,"_",$C$85,"_",$C$84),Data_for_IC_trend_tables!$A$1:$G$49194,7,FALSE)*1000,"-")</f>
        <v>4.5614022657543503</v>
      </c>
      <c r="R16" s="30">
        <f>IFERROR(VLOOKUP(CONCATENATE($B16,"_",R$4,"_",$C$85,"_",$C$84),Data_for_IC_trend_tables!$A$1:$G$49194,7,FALSE)*1000,"-")</f>
        <v>4.0835288262373801</v>
      </c>
      <c r="S16" s="30">
        <f>IFERROR(VLOOKUP(CONCATENATE($B16,"_",S$4,"_",$C$85,"_",$C$84),Data_for_IC_trend_tables!$A$1:$G$49194,7,FALSE)*1000,"-")</f>
        <v>4.1567772741049804</v>
      </c>
      <c r="T16" s="30">
        <f>IFERROR(VLOOKUP(CONCATENATE($B16,"_",T$4,"_",$C$85,"_",$C$84),Data_for_IC_trend_tables!$A$1:$G$49194,7,FALSE)*1000,"-")</f>
        <v>4.3020586926229596</v>
      </c>
      <c r="U16" s="30">
        <f>IFERROR(VLOOKUP(CONCATENATE($B16,"_",U$4,"_",$C$85,"_",$C$84),Data_for_IC_trend_tables!$A$1:$G$49194,7,FALSE)*1000,"-")</f>
        <v>4.1698384610517101</v>
      </c>
      <c r="V16" s="30">
        <f>IFERROR(VLOOKUP(CONCATENATE($B16,"_",V$4,"_",$C$85,"_",$C$84),Data_for_IC_trend_tables!$A$1:$G$49194,7,FALSE)*1000,"-")</f>
        <v>3.5297208310086798</v>
      </c>
      <c r="W16" s="30">
        <f>IFERROR(VLOOKUP(CONCATENATE($B16,"_",W$4,"_",$C$85,"_",$C$84),Data_for_IC_trend_tables!$A$1:$G$49194,7,FALSE)*1000,"-")</f>
        <v>3.2573211463015102</v>
      </c>
      <c r="X16" s="30">
        <f>IFERROR(VLOOKUP(CONCATENATE($B16,"_",X$4,"_",$C$85,"_",$C$84),Data_for_IC_trend_tables!$A$1:$G$49194,7,FALSE)*1000,"-")</f>
        <v>2.8731409516349999</v>
      </c>
      <c r="Y16" s="30">
        <f>IFERROR(VLOOKUP(CONCATENATE($B16,"_",Y$4,"_",$C$85,"_",$C$84),Data_for_IC_trend_tables!$A$1:$G$49194,7,FALSE)*1000,"-")</f>
        <v>3.20575942474452</v>
      </c>
      <c r="Z16" s="30">
        <f>IFERROR(VLOOKUP(CONCATENATE($B16,"_",Z$4,"_",$C$85,"_",$C$84),Data_for_IC_trend_tables!$A$1:$G$49194,7,FALSE)*1000,"-")</f>
        <v>3.2468045243944301</v>
      </c>
      <c r="AA16" s="30">
        <f>IFERROR(VLOOKUP(CONCATENATE($B16,"_",AA$4,"_",$C$85,"_",$C$84),Data_for_IC_trend_tables!$A$1:$G$49194,7,FALSE)*1000,"-")</f>
        <v>3.2365727961648298</v>
      </c>
      <c r="AB16" s="30">
        <f>IFERROR(VLOOKUP(CONCATENATE($B16,"_",AB$4,"_",$C$85,"_",$C$84),Data_for_IC_trend_tables!$A$1:$G$49194,7,FALSE)*1000,"-")</f>
        <v>3.2947639640327</v>
      </c>
      <c r="AC16" s="30">
        <f>IFERROR(VLOOKUP(CONCATENATE($B16,"_",AC$4,"_",$C$85,"_",$C$84),Data_for_IC_trend_tables!$A$1:$G$49194,7,FALSE)*1000,"-")</f>
        <v>3.2624053453400599</v>
      </c>
      <c r="AD16" s="30">
        <f>IFERROR(VLOOKUP(CONCATENATE($B16,"_",AD$4,"_",$C$85,"_",$C$84),Data_for_IC_trend_tables!$A$1:$G$49194,7,FALSE)*1000,"-")</f>
        <v>3.2838617815016402</v>
      </c>
      <c r="AE16" s="30">
        <f>IFERROR(VLOOKUP(CONCATENATE($B16,"_",AE$4,"_",$C$85,"_",$C$84),Data_for_IC_trend_tables!$A$1:$G$49194,7,FALSE)*1000,"-")</f>
        <v>3.3835532512186499</v>
      </c>
      <c r="AF16" s="30">
        <f>IFERROR(VLOOKUP(CONCATENATE($B16,"_",AF$4,"_",$C$85,"_",$C$84),Data_for_IC_trend_tables!$A$1:$G$49194,7,FALSE)*1000,"-")</f>
        <v>3.25518836964492</v>
      </c>
      <c r="AG16" s="30">
        <f>IFERROR(VLOOKUP(CONCATENATE($B16,"_",AG$4,"_",$C$85,"_",$C$84),Data_for_IC_trend_tables!$A$1:$G$49194,7,FALSE)*1000,"-")</f>
        <v>3.23515364816146</v>
      </c>
      <c r="AH16" s="30">
        <f>IFERROR(VLOOKUP(CONCATENATE($B16,"_",AH$4,"_",$C$85,"_",$C$84),Data_for_IC_trend_tables!$A$1:$G$49194,7,FALSE)*1000,"-")</f>
        <v>2.81430573333627</v>
      </c>
      <c r="AI16" s="30">
        <f>IFERROR(VLOOKUP(CONCATENATE($B16,"_",AI$4,"_",$C$85,"_",$C$84),Data_for_IC_trend_tables!$A$1:$G$49194,7,FALSE)*1000,"-")</f>
        <v>3.0680623138383503</v>
      </c>
      <c r="AJ16" s="30">
        <f>IFERROR(VLOOKUP(CONCATENATE($B16,"_",AJ$4,"_",$C$85,"_",$C$84),Data_for_IC_trend_tables!$A$1:$G$49194,7,FALSE)*1000,"-")</f>
        <v>3.0824902453853</v>
      </c>
      <c r="AK16" s="30">
        <f>IFERROR(VLOOKUP(CONCATENATE($B16,"_",AK$4,"_",$C$85,"_",$C$84),Data_for_IC_trend_tables!$A$1:$G$49194,7,FALSE)*1000,"-")</f>
        <v>2.7451163038706503</v>
      </c>
      <c r="AL16" s="30">
        <f>IFERROR(VLOOKUP(CONCATENATE($B16,"_",AL$4,"_",$C$85,"_",$C$84),Data_for_IC_trend_tables!$A$1:$G$49194,7,FALSE)*1000,"-")</f>
        <v>2.5369917607147898</v>
      </c>
      <c r="AM16" s="30">
        <f>IFERROR(VLOOKUP(CONCATENATE($B16,"_",AM$4,"_",$C$85,"_",$C$84),Data_for_IC_trend_tables!$A$1:$G$49194,7,FALSE)*1000,"-")</f>
        <v>2.4798953905519996</v>
      </c>
      <c r="AN16" s="30">
        <f>IFERROR(VLOOKUP(CONCATENATE($B16,"_",AN$4,"_",$C$85,"_",$C$84),Data_for_IC_trend_tables!$A$1:$G$49194,7,FALSE)*1000,"-")</f>
        <v>2.4276910474102098</v>
      </c>
      <c r="AO16" s="30">
        <f>IFERROR(VLOOKUP(CONCATENATE($B16,"_",AO$4,"_",$C$85,"_",$C$84),Data_for_IC_trend_tables!$A$1:$G$49194,7,FALSE)*1000,"-")</f>
        <v>2.3615421353370003</v>
      </c>
      <c r="AP16" s="30">
        <f>IFERROR(VLOOKUP(CONCATENATE($B16,"_",AP$4,"_",$C$85,"_",$C$84),Data_for_IC_trend_tables!$A$1:$G$49194,7,FALSE)*1000,"-")</f>
        <v>2.3061019152905797</v>
      </c>
      <c r="AQ16" s="30">
        <f>IFERROR(VLOOKUP(CONCATENATE($B16,"_",AQ$4,"_",$C$85,"_",$C$84),Data_for_IC_trend_tables!$A$1:$G$49194,7,FALSE)*1000,"-")</f>
        <v>2.3642938638833604</v>
      </c>
      <c r="AR16" s="30">
        <f>IFERROR(VLOOKUP(CONCATENATE($B16,"_",AR$4,"_",$C$85,"_",$C$84),Data_for_IC_trend_tables!$A$1:$G$49194,7,FALSE)*1000,"-")</f>
        <v>2.2165366079683402</v>
      </c>
      <c r="AS16" s="30">
        <f>IFERROR(VLOOKUP(CONCATENATE($B16,"_",AS$4,"_",$C$85,"_",$C$84),Data_for_IC_trend_tables!$A$1:$G$49194,7,FALSE)*1000,"-")</f>
        <v>1.9662372021501799</v>
      </c>
      <c r="AT16" s="30">
        <f>IFERROR(VLOOKUP(CONCATENATE($B16,"_",AT$4,"_",$C$85,"_",$C$84),Data_for_IC_trend_tables!$A$1:$G$49194,7,FALSE)*1000,"-")</f>
        <v>2.0654380136132899</v>
      </c>
      <c r="AU16" s="30">
        <f>IFERROR(VLOOKUP(CONCATENATE($B16,"_",AU$4,"_",$C$85,"_",$C$84),Data_for_IC_trend_tables!$A$1:$G$49194,7,FALSE)*1000,"-")</f>
        <v>2.0763245200667999</v>
      </c>
      <c r="AV16" s="30"/>
      <c r="AW16" s="30">
        <f>IFERROR(VLOOKUP(CONCATENATE($B16,"_",AW$4,"_",$C$85,"_",$C$84),Data_for_IC_trend_tables!$A$1:$G$49194,7,FALSE)*1000,"-")</f>
        <v>2.0763245200667999</v>
      </c>
      <c r="AX16" s="91">
        <f t="shared" si="3"/>
        <v>5.0896680005606303</v>
      </c>
      <c r="AY16" s="38" t="str">
        <f t="shared" si="0"/>
        <v>Yes</v>
      </c>
      <c r="AZ16" s="58">
        <f t="shared" si="4"/>
        <v>-0.59205108862933864</v>
      </c>
      <c r="BA16" s="32" t="s">
        <v>76</v>
      </c>
    </row>
    <row r="17" spans="2:53" s="3" customFormat="1" x14ac:dyDescent="0.2">
      <c r="B17" s="53" t="s">
        <v>145</v>
      </c>
      <c r="C17" s="71" t="s">
        <v>8</v>
      </c>
      <c r="D17" s="56">
        <v>1990</v>
      </c>
      <c r="E17" s="30" t="str">
        <f>IFERROR(VLOOKUP(CONCATENATE($B17,"_",E$4,"_",$C$85,"_",$C$84),Data_for_IC_trend_tables!$A$1:$G$49194,7,FALSE)*1000,"-")</f>
        <v>-</v>
      </c>
      <c r="F17" s="30" t="str">
        <f>IFERROR(VLOOKUP(CONCATENATE($B17,"_",F$4,"_",$C$85,"_",$C$84),Data_for_IC_trend_tables!$A$1:$G$49194,7,FALSE)*1000,"-")</f>
        <v>-</v>
      </c>
      <c r="G17" s="30" t="str">
        <f>IFERROR(VLOOKUP(CONCATENATE($B17,"_",G$4,"_",$C$85,"_",$C$84),Data_for_IC_trend_tables!$A$1:$G$49194,7,FALSE)*1000,"-")</f>
        <v>-</v>
      </c>
      <c r="H17" s="30" t="str">
        <f>IFERROR(VLOOKUP(CONCATENATE($B17,"_",H$4,"_",$C$85,"_",$C$84),Data_for_IC_trend_tables!$A$1:$G$49194,7,FALSE)*1000,"-")</f>
        <v>-</v>
      </c>
      <c r="I17" s="30" t="str">
        <f>IFERROR(VLOOKUP(CONCATENATE($B17,"_",I$4,"_",$C$85,"_",$C$84),Data_for_IC_trend_tables!$A$1:$G$49194,7,FALSE)*1000,"-")</f>
        <v>-</v>
      </c>
      <c r="J17" s="30" t="str">
        <f>IFERROR(VLOOKUP(CONCATENATE($B17,"_",J$4,"_",$C$85,"_",$C$84),Data_for_IC_trend_tables!$A$1:$G$49194,7,FALSE)*1000,"-")</f>
        <v>-</v>
      </c>
      <c r="K17" s="30" t="str">
        <f>IFERROR(VLOOKUP(CONCATENATE($B17,"_",K$4,"_",$C$85,"_",$C$84),Data_for_IC_trend_tables!$A$1:$G$49194,7,FALSE)*1000,"-")</f>
        <v>-</v>
      </c>
      <c r="L17" s="30" t="str">
        <f>IFERROR(VLOOKUP(CONCATENATE($B17,"_",L$4,"_",$C$85,"_",$C$84),Data_for_IC_trend_tables!$A$1:$G$49194,7,FALSE)*1000,"-")</f>
        <v>-</v>
      </c>
      <c r="M17" s="30" t="str">
        <f>IFERROR(VLOOKUP(CONCATENATE($B17,"_",M$4,"_",$C$85,"_",$C$84),Data_for_IC_trend_tables!$A$1:$G$49194,7,FALSE)*1000,"-")</f>
        <v>-</v>
      </c>
      <c r="N17" s="30" t="str">
        <f>IFERROR(VLOOKUP(CONCATENATE($B17,"_",N$4,"_",$C$85,"_",$C$84),Data_for_IC_trend_tables!$A$1:$G$49194,7,FALSE)*1000,"-")</f>
        <v>-</v>
      </c>
      <c r="O17" s="30">
        <f>IFERROR(VLOOKUP(CONCATENATE($B17,"_",O$4,"_",$C$85,"_",$C$84),Data_for_IC_trend_tables!$A$1:$G$49194,7,FALSE)*1000,"-")</f>
        <v>3.16291947919711</v>
      </c>
      <c r="P17" s="30">
        <f>IFERROR(VLOOKUP(CONCATENATE($B17,"_",P$4,"_",$C$85,"_",$C$84),Data_for_IC_trend_tables!$A$1:$G$49194,7,FALSE)*1000,"-")</f>
        <v>3.2796702717885098</v>
      </c>
      <c r="Q17" s="30">
        <f>IFERROR(VLOOKUP(CONCATENATE($B17,"_",Q$4,"_",$C$85,"_",$C$84),Data_for_IC_trend_tables!$A$1:$G$49194,7,FALSE)*1000,"-")</f>
        <v>2.9981472053349698</v>
      </c>
      <c r="R17" s="30">
        <f>IFERROR(VLOOKUP(CONCATENATE($B17,"_",R$4,"_",$C$85,"_",$C$84),Data_for_IC_trend_tables!$A$1:$G$49194,7,FALSE)*1000,"-")</f>
        <v>2.9304335103306496</v>
      </c>
      <c r="S17" s="30">
        <f>IFERROR(VLOOKUP(CONCATENATE($B17,"_",S$4,"_",$C$85,"_",$C$84),Data_for_IC_trend_tables!$A$1:$G$49194,7,FALSE)*1000,"-")</f>
        <v>2.54440819599757</v>
      </c>
      <c r="T17" s="30">
        <f>IFERROR(VLOOKUP(CONCATENATE($B17,"_",T$4,"_",$C$85,"_",$C$84),Data_for_IC_trend_tables!$A$1:$G$49194,7,FALSE)*1000,"-")</f>
        <v>2.3210787108055899</v>
      </c>
      <c r="U17" s="30">
        <f>IFERROR(VLOOKUP(CONCATENATE($B17,"_",U$4,"_",$C$85,"_",$C$84),Data_for_IC_trend_tables!$A$1:$G$49194,7,FALSE)*1000,"-")</f>
        <v>2.4614553023161898</v>
      </c>
      <c r="V17" s="30">
        <f>IFERROR(VLOOKUP(CONCATENATE($B17,"_",V$4,"_",$C$85,"_",$C$84),Data_for_IC_trend_tables!$A$1:$G$49194,7,FALSE)*1000,"-")</f>
        <v>1.9784681483489102</v>
      </c>
      <c r="W17" s="30">
        <f>IFERROR(VLOOKUP(CONCATENATE($B17,"_",W$4,"_",$C$85,"_",$C$84),Data_for_IC_trend_tables!$A$1:$G$49194,7,FALSE)*1000,"-")</f>
        <v>1.6797878530014598</v>
      </c>
      <c r="X17" s="30">
        <f>IFERROR(VLOOKUP(CONCATENATE($B17,"_",X$4,"_",$C$85,"_",$C$84),Data_for_IC_trend_tables!$A$1:$G$49194,7,FALSE)*1000,"-")</f>
        <v>1.48344025011791</v>
      </c>
      <c r="Y17" s="30">
        <f>IFERROR(VLOOKUP(CONCATENATE($B17,"_",Y$4,"_",$C$85,"_",$C$84),Data_for_IC_trend_tables!$A$1:$G$49194,7,FALSE)*1000,"-")</f>
        <v>1.0029918871472201</v>
      </c>
      <c r="Z17" s="30">
        <f>IFERROR(VLOOKUP(CONCATENATE($B17,"_",Z$4,"_",$C$85,"_",$C$84),Data_for_IC_trend_tables!$A$1:$G$49194,7,FALSE)*1000,"-")</f>
        <v>0.872339117075138</v>
      </c>
      <c r="AA17" s="30">
        <f>IFERROR(VLOOKUP(CONCATENATE($B17,"_",AA$4,"_",$C$85,"_",$C$84),Data_for_IC_trend_tables!$A$1:$G$49194,7,FALSE)*1000,"-")</f>
        <v>0.84360815380628196</v>
      </c>
      <c r="AB17" s="30">
        <f>IFERROR(VLOOKUP(CONCATENATE($B17,"_",AB$4,"_",$C$85,"_",$C$84),Data_for_IC_trend_tables!$A$1:$G$49194,7,FALSE)*1000,"-")</f>
        <v>0.86507718973960601</v>
      </c>
      <c r="AC17" s="30">
        <f>IFERROR(VLOOKUP(CONCATENATE($B17,"_",AC$4,"_",$C$85,"_",$C$84),Data_for_IC_trend_tables!$A$1:$G$49194,7,FALSE)*1000,"-")</f>
        <v>0.72458063619058799</v>
      </c>
      <c r="AD17" s="30">
        <f>IFERROR(VLOOKUP(CONCATENATE($B17,"_",AD$4,"_",$C$85,"_",$C$84),Data_for_IC_trend_tables!$A$1:$G$49194,7,FALSE)*1000,"-")</f>
        <v>0.68948461507462999</v>
      </c>
      <c r="AE17" s="30">
        <f>IFERROR(VLOOKUP(CONCATENATE($B17,"_",AE$4,"_",$C$85,"_",$C$84),Data_for_IC_trend_tables!$A$1:$G$49194,7,FALSE)*1000,"-")</f>
        <v>0.61436943086092699</v>
      </c>
      <c r="AF17" s="30">
        <f>IFERROR(VLOOKUP(CONCATENATE($B17,"_",AF$4,"_",$C$85,"_",$C$84),Data_for_IC_trend_tables!$A$1:$G$49194,7,FALSE)*1000,"-")</f>
        <v>0.601572662232428</v>
      </c>
      <c r="AG17" s="30">
        <f>IFERROR(VLOOKUP(CONCATENATE($B17,"_",AG$4,"_",$C$85,"_",$C$84),Data_for_IC_trend_tables!$A$1:$G$49194,7,FALSE)*1000,"-")</f>
        <v>0.594699149137626</v>
      </c>
      <c r="AH17" s="30">
        <f>IFERROR(VLOOKUP(CONCATENATE($B17,"_",AH$4,"_",$C$85,"_",$C$84),Data_for_IC_trend_tables!$A$1:$G$49194,7,FALSE)*1000,"-")</f>
        <v>0.44970106019759398</v>
      </c>
      <c r="AI17" s="30">
        <f>IFERROR(VLOOKUP(CONCATENATE($B17,"_",AI$4,"_",$C$85,"_",$C$84),Data_for_IC_trend_tables!$A$1:$G$49194,7,FALSE)*1000,"-")</f>
        <v>0.426932659506572</v>
      </c>
      <c r="AJ17" s="30">
        <f>IFERROR(VLOOKUP(CONCATENATE($B17,"_",AJ$4,"_",$C$85,"_",$C$84),Data_for_IC_trend_tables!$A$1:$G$49194,7,FALSE)*1000,"-")</f>
        <v>0.39319256286396703</v>
      </c>
      <c r="AK17" s="30">
        <f>IFERROR(VLOOKUP(CONCATENATE($B17,"_",AK$4,"_",$C$85,"_",$C$84),Data_for_IC_trend_tables!$A$1:$G$49194,7,FALSE)*1000,"-")</f>
        <v>0.30631517215317999</v>
      </c>
      <c r="AL17" s="30">
        <f>IFERROR(VLOOKUP(CONCATENATE($B17,"_",AL$4,"_",$C$85,"_",$C$84),Data_for_IC_trend_tables!$A$1:$G$49194,7,FALSE)*1000,"-")</f>
        <v>0.32941893437504599</v>
      </c>
      <c r="AM17" s="30">
        <f>IFERROR(VLOOKUP(CONCATENATE($B17,"_",AM$4,"_",$C$85,"_",$C$84),Data_for_IC_trend_tables!$A$1:$G$49194,7,FALSE)*1000,"-")</f>
        <v>0.33310186173365502</v>
      </c>
      <c r="AN17" s="30">
        <f>IFERROR(VLOOKUP(CONCATENATE($B17,"_",AN$4,"_",$C$85,"_",$C$84),Data_for_IC_trend_tables!$A$1:$G$49194,7,FALSE)*1000,"-")</f>
        <v>0.28393645718363097</v>
      </c>
      <c r="AO17" s="30">
        <f>IFERROR(VLOOKUP(CONCATENATE($B17,"_",AO$4,"_",$C$85,"_",$C$84),Data_for_IC_trend_tables!$A$1:$G$49194,7,FALSE)*1000,"-")</f>
        <v>0.33046622383413904</v>
      </c>
      <c r="AP17" s="30">
        <f>IFERROR(VLOOKUP(CONCATENATE($B17,"_",AP$4,"_",$C$85,"_",$C$84),Data_for_IC_trend_tables!$A$1:$G$49194,7,FALSE)*1000,"-")</f>
        <v>0.28065306315322797</v>
      </c>
      <c r="AQ17" s="30">
        <f>IFERROR(VLOOKUP(CONCATENATE($B17,"_",AQ$4,"_",$C$85,"_",$C$84),Data_for_IC_trend_tables!$A$1:$G$49194,7,FALSE)*1000,"-")</f>
        <v>0.27094689396663402</v>
      </c>
      <c r="AR17" s="30">
        <f>IFERROR(VLOOKUP(CONCATENATE($B17,"_",AR$4,"_",$C$85,"_",$C$84),Data_for_IC_trend_tables!$A$1:$G$49194,7,FALSE)*1000,"-")</f>
        <v>0.22758912739048301</v>
      </c>
      <c r="AS17" s="30">
        <f>IFERROR(VLOOKUP(CONCATENATE($B17,"_",AS$4,"_",$C$85,"_",$C$84),Data_for_IC_trend_tables!$A$1:$G$49194,7,FALSE)*1000,"-")</f>
        <v>0.23272683939181499</v>
      </c>
      <c r="AT17" s="30">
        <f>IFERROR(VLOOKUP(CONCATENATE($B17,"_",AT$4,"_",$C$85,"_",$C$84),Data_for_IC_trend_tables!$A$1:$G$49194,7,FALSE)*1000,"-")</f>
        <v>0.23531992658750298</v>
      </c>
      <c r="AU17" s="30">
        <f>IFERROR(VLOOKUP(CONCATENATE($B17,"_",AU$4,"_",$C$85,"_",$C$84),Data_for_IC_trend_tables!$A$1:$G$49194,7,FALSE)*1000,"-")</f>
        <v>0.25411374187872499</v>
      </c>
      <c r="AV17" s="30"/>
      <c r="AW17" s="30">
        <f>IFERROR(VLOOKUP(CONCATENATE($B17,"_",AW$4,"_",$C$85,"_",$C$84),Data_for_IC_trend_tables!$A$1:$G$49194,7,FALSE)*1000,"-")</f>
        <v>0.25411374187872499</v>
      </c>
      <c r="AX17" s="91">
        <f t="shared" si="3"/>
        <v>3.16291947919711</v>
      </c>
      <c r="AY17" s="38" t="str">
        <f t="shared" si="0"/>
        <v>Yes</v>
      </c>
      <c r="AZ17" s="58">
        <f t="shared" si="4"/>
        <v>-0.91965848528548999</v>
      </c>
      <c r="BA17" s="32" t="s">
        <v>76</v>
      </c>
    </row>
    <row r="18" spans="2:53" s="3" customFormat="1" x14ac:dyDescent="0.2">
      <c r="B18" s="53" t="s">
        <v>146</v>
      </c>
      <c r="C18" s="71" t="s">
        <v>9</v>
      </c>
      <c r="D18" s="56">
        <v>1990</v>
      </c>
      <c r="E18" s="30" t="str">
        <f>IFERROR(VLOOKUP(CONCATENATE($B18,"_",E$4,"_",$C$85,"_",$C$84),Data_for_IC_trend_tables!$A$1:$G$49194,7,FALSE)*1000,"-")</f>
        <v>-</v>
      </c>
      <c r="F18" s="30" t="str">
        <f>IFERROR(VLOOKUP(CONCATENATE($B18,"_",F$4,"_",$C$85,"_",$C$84),Data_for_IC_trend_tables!$A$1:$G$49194,7,FALSE)*1000,"-")</f>
        <v>-</v>
      </c>
      <c r="G18" s="30" t="str">
        <f>IFERROR(VLOOKUP(CONCATENATE($B18,"_",G$4,"_",$C$85,"_",$C$84),Data_for_IC_trend_tables!$A$1:$G$49194,7,FALSE)*1000,"-")</f>
        <v>-</v>
      </c>
      <c r="H18" s="30" t="str">
        <f>IFERROR(VLOOKUP(CONCATENATE($B18,"_",H$4,"_",$C$85,"_",$C$84),Data_for_IC_trend_tables!$A$1:$G$49194,7,FALSE)*1000,"-")</f>
        <v>-</v>
      </c>
      <c r="I18" s="30" t="str">
        <f>IFERROR(VLOOKUP(CONCATENATE($B18,"_",I$4,"_",$C$85,"_",$C$84),Data_for_IC_trend_tables!$A$1:$G$49194,7,FALSE)*1000,"-")</f>
        <v>-</v>
      </c>
      <c r="J18" s="30" t="str">
        <f>IFERROR(VLOOKUP(CONCATENATE($B18,"_",J$4,"_",$C$85,"_",$C$84),Data_for_IC_trend_tables!$A$1:$G$49194,7,FALSE)*1000,"-")</f>
        <v>-</v>
      </c>
      <c r="K18" s="30" t="str">
        <f>IFERROR(VLOOKUP(CONCATENATE($B18,"_",K$4,"_",$C$85,"_",$C$84),Data_for_IC_trend_tables!$A$1:$G$49194,7,FALSE)*1000,"-")</f>
        <v>-</v>
      </c>
      <c r="L18" s="30" t="str">
        <f>IFERROR(VLOOKUP(CONCATENATE($B18,"_",L$4,"_",$C$85,"_",$C$84),Data_for_IC_trend_tables!$A$1:$G$49194,7,FALSE)*1000,"-")</f>
        <v>-</v>
      </c>
      <c r="M18" s="30" t="str">
        <f>IFERROR(VLOOKUP(CONCATENATE($B18,"_",M$4,"_",$C$85,"_",$C$84),Data_for_IC_trend_tables!$A$1:$G$49194,7,FALSE)*1000,"-")</f>
        <v>-</v>
      </c>
      <c r="N18" s="30" t="str">
        <f>IFERROR(VLOOKUP(CONCATENATE($B18,"_",N$4,"_",$C$85,"_",$C$84),Data_for_IC_trend_tables!$A$1:$G$49194,7,FALSE)*1000,"-")</f>
        <v>-</v>
      </c>
      <c r="O18" s="30">
        <f>IFERROR(VLOOKUP(CONCATENATE($B18,"_",O$4,"_",$C$85,"_",$C$84),Data_for_IC_trend_tables!$A$1:$G$49194,7,FALSE)*1000,"-")</f>
        <v>1.2092981439344699</v>
      </c>
      <c r="P18" s="30">
        <f>IFERROR(VLOOKUP(CONCATENATE($B18,"_",P$4,"_",$C$85,"_",$C$84),Data_for_IC_trend_tables!$A$1:$G$49194,7,FALSE)*1000,"-")</f>
        <v>1.0932837852502599</v>
      </c>
      <c r="Q18" s="30">
        <f>IFERROR(VLOOKUP(CONCATENATE($B18,"_",Q$4,"_",$C$85,"_",$C$84),Data_for_IC_trend_tables!$A$1:$G$49194,7,FALSE)*1000,"-")</f>
        <v>0.891251450285233</v>
      </c>
      <c r="R18" s="30">
        <f>IFERROR(VLOOKUP(CONCATENATE($B18,"_",R$4,"_",$C$85,"_",$C$84),Data_for_IC_trend_tables!$A$1:$G$49194,7,FALSE)*1000,"-")</f>
        <v>0.68978579043589605</v>
      </c>
      <c r="S18" s="30">
        <f>IFERROR(VLOOKUP(CONCATENATE($B18,"_",S$4,"_",$C$85,"_",$C$84),Data_for_IC_trend_tables!$A$1:$G$49194,7,FALSE)*1000,"-")</f>
        <v>0.69430774857913302</v>
      </c>
      <c r="T18" s="30">
        <f>IFERROR(VLOOKUP(CONCATENATE($B18,"_",T$4,"_",$C$85,"_",$C$84),Data_for_IC_trend_tables!$A$1:$G$49194,7,FALSE)*1000,"-")</f>
        <v>0.64468854429142997</v>
      </c>
      <c r="U18" s="30">
        <f>IFERROR(VLOOKUP(CONCATENATE($B18,"_",U$4,"_",$C$85,"_",$C$84),Data_for_IC_trend_tables!$A$1:$G$49194,7,FALSE)*1000,"-")</f>
        <v>0.64820790113714399</v>
      </c>
      <c r="V18" s="30">
        <f>IFERROR(VLOOKUP(CONCATENATE($B18,"_",V$4,"_",$C$85,"_",$C$84),Data_for_IC_trend_tables!$A$1:$G$49194,7,FALSE)*1000,"-")</f>
        <v>0.59838753880418305</v>
      </c>
      <c r="W18" s="30">
        <f>IFERROR(VLOOKUP(CONCATENATE($B18,"_",W$4,"_",$C$85,"_",$C$84),Data_for_IC_trend_tables!$A$1:$G$49194,7,FALSE)*1000,"-")</f>
        <v>0.53711504249501807</v>
      </c>
      <c r="X18" s="30">
        <f>IFERROR(VLOOKUP(CONCATENATE($B18,"_",X$4,"_",$C$85,"_",$C$84),Data_for_IC_trend_tables!$A$1:$G$49194,7,FALSE)*1000,"-")</f>
        <v>0.46573696089171596</v>
      </c>
      <c r="Y18" s="30">
        <f>IFERROR(VLOOKUP(CONCATENATE($B18,"_",Y$4,"_",$C$85,"_",$C$84),Data_for_IC_trend_tables!$A$1:$G$49194,7,FALSE)*1000,"-")</f>
        <v>0.46210527865473</v>
      </c>
      <c r="Z18" s="30">
        <f>IFERROR(VLOOKUP(CONCATENATE($B18,"_",Z$4,"_",$C$85,"_",$C$84),Data_for_IC_trend_tables!$A$1:$G$49194,7,FALSE)*1000,"-")</f>
        <v>0.40121944552084099</v>
      </c>
      <c r="AA18" s="30">
        <f>IFERROR(VLOOKUP(CONCATENATE($B18,"_",AA$4,"_",$C$85,"_",$C$84),Data_for_IC_trend_tables!$A$1:$G$49194,7,FALSE)*1000,"-")</f>
        <v>0.373452405477806</v>
      </c>
      <c r="AB18" s="30">
        <f>IFERROR(VLOOKUP(CONCATENATE($B18,"_",AB$4,"_",$C$85,"_",$C$84),Data_for_IC_trend_tables!$A$1:$G$49194,7,FALSE)*1000,"-")</f>
        <v>0.30568288196150101</v>
      </c>
      <c r="AC18" s="30">
        <f>IFERROR(VLOOKUP(CONCATENATE($B18,"_",AC$4,"_",$C$85,"_",$C$84),Data_for_IC_trend_tables!$A$1:$G$49194,7,FALSE)*1000,"-")</f>
        <v>0.24735428745992399</v>
      </c>
      <c r="AD18" s="30">
        <f>IFERROR(VLOOKUP(CONCATENATE($B18,"_",AD$4,"_",$C$85,"_",$C$84),Data_for_IC_trend_tables!$A$1:$G$49194,7,FALSE)*1000,"-")</f>
        <v>0.18310228126031</v>
      </c>
      <c r="AE18" s="30">
        <f>IFERROR(VLOOKUP(CONCATENATE($B18,"_",AE$4,"_",$C$85,"_",$C$84),Data_for_IC_trend_tables!$A$1:$G$49194,7,FALSE)*1000,"-")</f>
        <v>0.14552543961252401</v>
      </c>
      <c r="AF18" s="30">
        <f>IFERROR(VLOOKUP(CONCATENATE($B18,"_",AF$4,"_",$C$85,"_",$C$84),Data_for_IC_trend_tables!$A$1:$G$49194,7,FALSE)*1000,"-")</f>
        <v>0.20811491279268499</v>
      </c>
      <c r="AG18" s="30">
        <f>IFERROR(VLOOKUP(CONCATENATE($B18,"_",AG$4,"_",$C$85,"_",$C$84),Data_for_IC_trend_tables!$A$1:$G$49194,7,FALSE)*1000,"-")</f>
        <v>0.16772659627801101</v>
      </c>
      <c r="AH18" s="30">
        <f>IFERROR(VLOOKUP(CONCATENATE($B18,"_",AH$4,"_",$C$85,"_",$C$84),Data_for_IC_trend_tables!$A$1:$G$49194,7,FALSE)*1000,"-")</f>
        <v>0.150648317385183</v>
      </c>
      <c r="AI18" s="30">
        <f>IFERROR(VLOOKUP(CONCATENATE($B18,"_",AI$4,"_",$C$85,"_",$C$84),Data_for_IC_trend_tables!$A$1:$G$49194,7,FALSE)*1000,"-")</f>
        <v>0.21399435113727699</v>
      </c>
      <c r="AJ18" s="30">
        <f>IFERROR(VLOOKUP(CONCATENATE($B18,"_",AJ$4,"_",$C$85,"_",$C$84),Data_for_IC_trend_tables!$A$1:$G$49194,7,FALSE)*1000,"-")</f>
        <v>0.257357041948718</v>
      </c>
      <c r="AK18" s="30">
        <f>IFERROR(VLOOKUP(CONCATENATE($B18,"_",AK$4,"_",$C$85,"_",$C$84),Data_for_IC_trend_tables!$A$1:$G$49194,7,FALSE)*1000,"-")</f>
        <v>0.17727584728045601</v>
      </c>
      <c r="AL18" s="30">
        <f>IFERROR(VLOOKUP(CONCATENATE($B18,"_",AL$4,"_",$C$85,"_",$C$84),Data_for_IC_trend_tables!$A$1:$G$49194,7,FALSE)*1000,"-")</f>
        <v>0.23028285708960899</v>
      </c>
      <c r="AM18" s="30">
        <f>IFERROR(VLOOKUP(CONCATENATE($B18,"_",AM$4,"_",$C$85,"_",$C$84),Data_for_IC_trend_tables!$A$1:$G$49194,7,FALSE)*1000,"-")</f>
        <v>0.225565057547222</v>
      </c>
      <c r="AN18" s="30">
        <f>IFERROR(VLOOKUP(CONCATENATE($B18,"_",AN$4,"_",$C$85,"_",$C$84),Data_for_IC_trend_tables!$A$1:$G$49194,7,FALSE)*1000,"-")</f>
        <v>0.20113347749489199</v>
      </c>
      <c r="AO18" s="30">
        <f>IFERROR(VLOOKUP(CONCATENATE($B18,"_",AO$4,"_",$C$85,"_",$C$84),Data_for_IC_trend_tables!$A$1:$G$49194,7,FALSE)*1000,"-")</f>
        <v>0.208199690722666</v>
      </c>
      <c r="AP18" s="30">
        <f>IFERROR(VLOOKUP(CONCATENATE($B18,"_",AP$4,"_",$C$85,"_",$C$84),Data_for_IC_trend_tables!$A$1:$G$49194,7,FALSE)*1000,"-")</f>
        <v>0.21591124707342799</v>
      </c>
      <c r="AQ18" s="30">
        <f>IFERROR(VLOOKUP(CONCATENATE($B18,"_",AQ$4,"_",$C$85,"_",$C$84),Data_for_IC_trend_tables!$A$1:$G$49194,7,FALSE)*1000,"-")</f>
        <v>0.21738103492633401</v>
      </c>
      <c r="AR18" s="30">
        <f>IFERROR(VLOOKUP(CONCATENATE($B18,"_",AR$4,"_",$C$85,"_",$C$84),Data_for_IC_trend_tables!$A$1:$G$49194,7,FALSE)*1000,"-")</f>
        <v>0.188067133598908</v>
      </c>
      <c r="AS18" s="30">
        <f>IFERROR(VLOOKUP(CONCATENATE($B18,"_",AS$4,"_",$C$85,"_",$C$84),Data_for_IC_trend_tables!$A$1:$G$49194,7,FALSE)*1000,"-")</f>
        <v>0.19887424858349298</v>
      </c>
      <c r="AT18" s="30">
        <f>IFERROR(VLOOKUP(CONCATENATE($B18,"_",AT$4,"_",$C$85,"_",$C$84),Data_for_IC_trend_tables!$A$1:$G$49194,7,FALSE)*1000,"-")</f>
        <v>0.20466258901323001</v>
      </c>
      <c r="AU18" s="30">
        <f>IFERROR(VLOOKUP(CONCATENATE($B18,"_",AU$4,"_",$C$85,"_",$C$84),Data_for_IC_trend_tables!$A$1:$G$49194,7,FALSE)*1000,"-")</f>
        <v>0.19613093299999998</v>
      </c>
      <c r="AV18" s="30"/>
      <c r="AW18" s="30">
        <f>IFERROR(VLOOKUP(CONCATENATE($B18,"_",AW$4,"_",$C$85,"_",$C$84),Data_for_IC_trend_tables!$A$1:$G$49194,7,FALSE)*1000,"-")</f>
        <v>0.19613093299999998</v>
      </c>
      <c r="AX18" s="91">
        <f t="shared" si="3"/>
        <v>1.2092981439344699</v>
      </c>
      <c r="AY18" s="38" t="str">
        <f t="shared" si="0"/>
        <v>Yes</v>
      </c>
      <c r="AZ18" s="58">
        <f t="shared" si="4"/>
        <v>-0.83781424458166698</v>
      </c>
      <c r="BA18" s="32" t="s">
        <v>76</v>
      </c>
    </row>
    <row r="19" spans="2:53" s="3" customFormat="1" x14ac:dyDescent="0.2">
      <c r="B19" s="53" t="s">
        <v>147</v>
      </c>
      <c r="C19" s="71" t="s">
        <v>10</v>
      </c>
      <c r="D19" s="56">
        <v>1990</v>
      </c>
      <c r="E19" s="30" t="str">
        <f>IFERROR(VLOOKUP(CONCATENATE($B19,"_",E$4,"_",$C$85,"_",$C$84),Data_for_IC_trend_tables!$A$1:$G$49194,7,FALSE)*1000,"-")</f>
        <v>-</v>
      </c>
      <c r="F19" s="30" t="str">
        <f>IFERROR(VLOOKUP(CONCATENATE($B19,"_",F$4,"_",$C$85,"_",$C$84),Data_for_IC_trend_tables!$A$1:$G$49194,7,FALSE)*1000,"-")</f>
        <v>-</v>
      </c>
      <c r="G19" s="30" t="str">
        <f>IFERROR(VLOOKUP(CONCATENATE($B19,"_",G$4,"_",$C$85,"_",$C$84),Data_for_IC_trend_tables!$A$1:$G$49194,7,FALSE)*1000,"-")</f>
        <v>-</v>
      </c>
      <c r="H19" s="30" t="str">
        <f>IFERROR(VLOOKUP(CONCATENATE($B19,"_",H$4,"_",$C$85,"_",$C$84),Data_for_IC_trend_tables!$A$1:$G$49194,7,FALSE)*1000,"-")</f>
        <v>-</v>
      </c>
      <c r="I19" s="30" t="str">
        <f>IFERROR(VLOOKUP(CONCATENATE($B19,"_",I$4,"_",$C$85,"_",$C$84),Data_for_IC_trend_tables!$A$1:$G$49194,7,FALSE)*1000,"-")</f>
        <v>-</v>
      </c>
      <c r="J19" s="30" t="str">
        <f>IFERROR(VLOOKUP(CONCATENATE($B19,"_",J$4,"_",$C$85,"_",$C$84),Data_for_IC_trend_tables!$A$1:$G$49194,7,FALSE)*1000,"-")</f>
        <v>-</v>
      </c>
      <c r="K19" s="30" t="str">
        <f>IFERROR(VLOOKUP(CONCATENATE($B19,"_",K$4,"_",$C$85,"_",$C$84),Data_for_IC_trend_tables!$A$1:$G$49194,7,FALSE)*1000,"-")</f>
        <v>-</v>
      </c>
      <c r="L19" s="30" t="str">
        <f>IFERROR(VLOOKUP(CONCATENATE($B19,"_",L$4,"_",$C$85,"_",$C$84),Data_for_IC_trend_tables!$A$1:$G$49194,7,FALSE)*1000,"-")</f>
        <v>-</v>
      </c>
      <c r="M19" s="30" t="str">
        <f>IFERROR(VLOOKUP(CONCATENATE($B19,"_",M$4,"_",$C$85,"_",$C$84),Data_for_IC_trend_tables!$A$1:$G$49194,7,FALSE)*1000,"-")</f>
        <v>-</v>
      </c>
      <c r="N19" s="30" t="str">
        <f>IFERROR(VLOOKUP(CONCATENATE($B19,"_",N$4,"_",$C$85,"_",$C$84),Data_for_IC_trend_tables!$A$1:$G$49194,7,FALSE)*1000,"-")</f>
        <v>-</v>
      </c>
      <c r="O19" s="30">
        <f>IFERROR(VLOOKUP(CONCATENATE($B19,"_",O$4,"_",$C$85,"_",$C$84),Data_for_IC_trend_tables!$A$1:$G$49194,7,FALSE)*1000,"-")</f>
        <v>1.08651745482642</v>
      </c>
      <c r="P19" s="30">
        <f>IFERROR(VLOOKUP(CONCATENATE($B19,"_",P$4,"_",$C$85,"_",$C$84),Data_for_IC_trend_tables!$A$1:$G$49194,7,FALSE)*1000,"-")</f>
        <v>0.92991244728759892</v>
      </c>
      <c r="Q19" s="30">
        <f>IFERROR(VLOOKUP(CONCATENATE($B19,"_",Q$4,"_",$C$85,"_",$C$84),Data_for_IC_trend_tables!$A$1:$G$49194,7,FALSE)*1000,"-")</f>
        <v>0.89129780098171707</v>
      </c>
      <c r="R19" s="30">
        <f>IFERROR(VLOOKUP(CONCATENATE($B19,"_",R$4,"_",$C$85,"_",$C$84),Data_for_IC_trend_tables!$A$1:$G$49194,7,FALSE)*1000,"-")</f>
        <v>0.76552189648541602</v>
      </c>
      <c r="S19" s="30">
        <f>IFERROR(VLOOKUP(CONCATENATE($B19,"_",S$4,"_",$C$85,"_",$C$84),Data_for_IC_trend_tables!$A$1:$G$49194,7,FALSE)*1000,"-")</f>
        <v>0.80828993680313999</v>
      </c>
      <c r="T19" s="30">
        <f>IFERROR(VLOOKUP(CONCATENATE($B19,"_",T$4,"_",$C$85,"_",$C$84),Data_for_IC_trend_tables!$A$1:$G$49194,7,FALSE)*1000,"-")</f>
        <v>0.80080314334764802</v>
      </c>
      <c r="U19" s="30">
        <f>IFERROR(VLOOKUP(CONCATENATE($B19,"_",U$4,"_",$C$85,"_",$C$84),Data_for_IC_trend_tables!$A$1:$G$49194,7,FALSE)*1000,"-")</f>
        <v>0.86526277146907105</v>
      </c>
      <c r="V19" s="30">
        <f>IFERROR(VLOOKUP(CONCATENATE($B19,"_",V$4,"_",$C$85,"_",$C$84),Data_for_IC_trend_tables!$A$1:$G$49194,7,FALSE)*1000,"-")</f>
        <v>0.81337509726885393</v>
      </c>
      <c r="W19" s="30">
        <f>IFERROR(VLOOKUP(CONCATENATE($B19,"_",W$4,"_",$C$85,"_",$C$84),Data_for_IC_trend_tables!$A$1:$G$49194,7,FALSE)*1000,"-")</f>
        <v>0.69260998417381003</v>
      </c>
      <c r="X19" s="30">
        <f>IFERROR(VLOOKUP(CONCATENATE($B19,"_",X$4,"_",$C$85,"_",$C$84),Data_for_IC_trend_tables!$A$1:$G$49194,7,FALSE)*1000,"-")</f>
        <v>0.63576791031606905</v>
      </c>
      <c r="Y19" s="30">
        <f>IFERROR(VLOOKUP(CONCATENATE($B19,"_",Y$4,"_",$C$85,"_",$C$84),Data_for_IC_trend_tables!$A$1:$G$49194,7,FALSE)*1000,"-")</f>
        <v>0.60344964687662295</v>
      </c>
      <c r="Z19" s="30">
        <f>IFERROR(VLOOKUP(CONCATENATE($B19,"_",Z$4,"_",$C$85,"_",$C$84),Data_for_IC_trend_tables!$A$1:$G$49194,7,FALSE)*1000,"-")</f>
        <v>0.68458614918490002</v>
      </c>
      <c r="AA19" s="30">
        <f>IFERROR(VLOOKUP(CONCATENATE($B19,"_",AA$4,"_",$C$85,"_",$C$84),Data_for_IC_trend_tables!$A$1:$G$49194,7,FALSE)*1000,"-")</f>
        <v>0.67209483278095405</v>
      </c>
      <c r="AB19" s="30">
        <f>IFERROR(VLOOKUP(CONCATENATE($B19,"_",AB$4,"_",$C$85,"_",$C$84),Data_for_IC_trend_tables!$A$1:$G$49194,7,FALSE)*1000,"-")</f>
        <v>0.81913399016515898</v>
      </c>
      <c r="AC19" s="30">
        <f>IFERROR(VLOOKUP(CONCATENATE($B19,"_",AC$4,"_",$C$85,"_",$C$84),Data_for_IC_trend_tables!$A$1:$G$49194,7,FALSE)*1000,"-")</f>
        <v>0.75358470496196606</v>
      </c>
      <c r="AD19" s="30">
        <f>IFERROR(VLOOKUP(CONCATENATE($B19,"_",AD$4,"_",$C$85,"_",$C$84),Data_for_IC_trend_tables!$A$1:$G$49194,7,FALSE)*1000,"-")</f>
        <v>0.891502768655138</v>
      </c>
      <c r="AE19" s="30">
        <f>IFERROR(VLOOKUP(CONCATENATE($B19,"_",AE$4,"_",$C$85,"_",$C$84),Data_for_IC_trend_tables!$A$1:$G$49194,7,FALSE)*1000,"-")</f>
        <v>1.0346035956349</v>
      </c>
      <c r="AF19" s="30">
        <f>IFERROR(VLOOKUP(CONCATENATE($B19,"_",AF$4,"_",$C$85,"_",$C$84),Data_for_IC_trend_tables!$A$1:$G$49194,7,FALSE)*1000,"-")</f>
        <v>0.87317830653012696</v>
      </c>
      <c r="AG19" s="30">
        <f>IFERROR(VLOOKUP(CONCATENATE($B19,"_",AG$4,"_",$C$85,"_",$C$84),Data_for_IC_trend_tables!$A$1:$G$49194,7,FALSE)*1000,"-")</f>
        <v>0.82085873534463893</v>
      </c>
      <c r="AH19" s="30">
        <f>IFERROR(VLOOKUP(CONCATENATE($B19,"_",AH$4,"_",$C$85,"_",$C$84),Data_for_IC_trend_tables!$A$1:$G$49194,7,FALSE)*1000,"-")</f>
        <v>0.75604793145410398</v>
      </c>
      <c r="AI19" s="30">
        <f>IFERROR(VLOOKUP(CONCATENATE($B19,"_",AI$4,"_",$C$85,"_",$C$84),Data_for_IC_trend_tables!$A$1:$G$49194,7,FALSE)*1000,"-")</f>
        <v>0.88752642655239</v>
      </c>
      <c r="AJ19" s="30">
        <f>IFERROR(VLOOKUP(CONCATENATE($B19,"_",AJ$4,"_",$C$85,"_",$C$84),Data_for_IC_trend_tables!$A$1:$G$49194,7,FALSE)*1000,"-")</f>
        <v>0.75513304580047402</v>
      </c>
      <c r="AK19" s="30">
        <f>IFERROR(VLOOKUP(CONCATENATE($B19,"_",AK$4,"_",$C$85,"_",$C$84),Data_for_IC_trend_tables!$A$1:$G$49194,7,FALSE)*1000,"-")</f>
        <v>0.74477423452321201</v>
      </c>
      <c r="AL19" s="30">
        <f>IFERROR(VLOOKUP(CONCATENATE($B19,"_",AL$4,"_",$C$85,"_",$C$84),Data_for_IC_trend_tables!$A$1:$G$49194,7,FALSE)*1000,"-")</f>
        <v>0.76177946786033091</v>
      </c>
      <c r="AM19" s="30">
        <f>IFERROR(VLOOKUP(CONCATENATE($B19,"_",AM$4,"_",$C$85,"_",$C$84),Data_for_IC_trend_tables!$A$1:$G$49194,7,FALSE)*1000,"-")</f>
        <v>0.70700374990750692</v>
      </c>
      <c r="AN19" s="30">
        <f>IFERROR(VLOOKUP(CONCATENATE($B19,"_",AN$4,"_",$C$85,"_",$C$84),Data_for_IC_trend_tables!$A$1:$G$49194,7,FALSE)*1000,"-")</f>
        <v>0.62129822989262495</v>
      </c>
      <c r="AO19" s="30">
        <f>IFERROR(VLOOKUP(CONCATENATE($B19,"_",AO$4,"_",$C$85,"_",$C$84),Data_for_IC_trend_tables!$A$1:$G$49194,7,FALSE)*1000,"-")</f>
        <v>0.590720553634836</v>
      </c>
      <c r="AP19" s="30">
        <f>IFERROR(VLOOKUP(CONCATENATE($B19,"_",AP$4,"_",$C$85,"_",$C$84),Data_for_IC_trend_tables!$A$1:$G$49194,7,FALSE)*1000,"-")</f>
        <v>0.58190375384472492</v>
      </c>
      <c r="AQ19" s="30">
        <f>IFERROR(VLOOKUP(CONCATENATE($B19,"_",AQ$4,"_",$C$85,"_",$C$84),Data_for_IC_trend_tables!$A$1:$G$49194,7,FALSE)*1000,"-")</f>
        <v>0.67930207682299693</v>
      </c>
      <c r="AR19" s="30">
        <f>IFERROR(VLOOKUP(CONCATENATE($B19,"_",AR$4,"_",$C$85,"_",$C$84),Data_for_IC_trend_tables!$A$1:$G$49194,7,FALSE)*1000,"-")</f>
        <v>0.58673971815479697</v>
      </c>
      <c r="AS19" s="30">
        <f>IFERROR(VLOOKUP(CONCATENATE($B19,"_",AS$4,"_",$C$85,"_",$C$84),Data_for_IC_trend_tables!$A$1:$G$49194,7,FALSE)*1000,"-")</f>
        <v>0.53707978424795799</v>
      </c>
      <c r="AT19" s="30">
        <f>IFERROR(VLOOKUP(CONCATENATE($B19,"_",AT$4,"_",$C$85,"_",$C$84),Data_for_IC_trend_tables!$A$1:$G$49194,7,FALSE)*1000,"-")</f>
        <v>0.51855551593995697</v>
      </c>
      <c r="AU19" s="30">
        <f>IFERROR(VLOOKUP(CONCATENATE($B19,"_",AU$4,"_",$C$85,"_",$C$84),Data_for_IC_trend_tables!$A$1:$G$49194,7,FALSE)*1000,"-")</f>
        <v>0.50491822182706103</v>
      </c>
      <c r="AV19" s="30"/>
      <c r="AW19" s="30">
        <f>IFERROR(VLOOKUP(CONCATENATE($B19,"_",AW$4,"_",$C$85,"_",$C$84),Data_for_IC_trend_tables!$A$1:$G$49194,7,FALSE)*1000,"-")</f>
        <v>0.50491822182706103</v>
      </c>
      <c r="AX19" s="91">
        <f t="shared" si="3"/>
        <v>1.08651745482642</v>
      </c>
      <c r="AY19" s="38" t="str">
        <f t="shared" si="0"/>
        <v>Yes</v>
      </c>
      <c r="AZ19" s="58">
        <f t="shared" si="4"/>
        <v>-0.53528751923481455</v>
      </c>
      <c r="BA19" s="32" t="s">
        <v>76</v>
      </c>
    </row>
    <row r="20" spans="2:53" s="3" customFormat="1" x14ac:dyDescent="0.2">
      <c r="B20" s="53" t="s">
        <v>148</v>
      </c>
      <c r="C20" s="71" t="s">
        <v>11</v>
      </c>
      <c r="D20" s="56">
        <v>1990</v>
      </c>
      <c r="E20" s="30" t="str">
        <f>IFERROR(VLOOKUP(CONCATENATE($B20,"_",E$4,"_",$C$85,"_",$C$84),Data_for_IC_trend_tables!$A$1:$G$49194,7,FALSE)*1000,"-")</f>
        <v>-</v>
      </c>
      <c r="F20" s="30" t="str">
        <f>IFERROR(VLOOKUP(CONCATENATE($B20,"_",F$4,"_",$C$85,"_",$C$84),Data_for_IC_trend_tables!$A$1:$G$49194,7,FALSE)*1000,"-")</f>
        <v>-</v>
      </c>
      <c r="G20" s="30" t="str">
        <f>IFERROR(VLOOKUP(CONCATENATE($B20,"_",G$4,"_",$C$85,"_",$C$84),Data_for_IC_trend_tables!$A$1:$G$49194,7,FALSE)*1000,"-")</f>
        <v>-</v>
      </c>
      <c r="H20" s="30" t="str">
        <f>IFERROR(VLOOKUP(CONCATENATE($B20,"_",H$4,"_",$C$85,"_",$C$84),Data_for_IC_trend_tables!$A$1:$G$49194,7,FALSE)*1000,"-")</f>
        <v>-</v>
      </c>
      <c r="I20" s="30" t="str">
        <f>IFERROR(VLOOKUP(CONCATENATE($B20,"_",I$4,"_",$C$85,"_",$C$84),Data_for_IC_trend_tables!$A$1:$G$49194,7,FALSE)*1000,"-")</f>
        <v>-</v>
      </c>
      <c r="J20" s="30" t="str">
        <f>IFERROR(VLOOKUP(CONCATENATE($B20,"_",J$4,"_",$C$85,"_",$C$84),Data_for_IC_trend_tables!$A$1:$G$49194,7,FALSE)*1000,"-")</f>
        <v>-</v>
      </c>
      <c r="K20" s="30" t="str">
        <f>IFERROR(VLOOKUP(CONCATENATE($B20,"_",K$4,"_",$C$85,"_",$C$84),Data_for_IC_trend_tables!$A$1:$G$49194,7,FALSE)*1000,"-")</f>
        <v>-</v>
      </c>
      <c r="L20" s="30" t="str">
        <f>IFERROR(VLOOKUP(CONCATENATE($B20,"_",L$4,"_",$C$85,"_",$C$84),Data_for_IC_trend_tables!$A$1:$G$49194,7,FALSE)*1000,"-")</f>
        <v>-</v>
      </c>
      <c r="M20" s="30" t="str">
        <f>IFERROR(VLOOKUP(CONCATENATE($B20,"_",M$4,"_",$C$85,"_",$C$84),Data_for_IC_trend_tables!$A$1:$G$49194,7,FALSE)*1000,"-")</f>
        <v>-</v>
      </c>
      <c r="N20" s="30" t="str">
        <f>IFERROR(VLOOKUP(CONCATENATE($B20,"_",N$4,"_",$C$85,"_",$C$84),Data_for_IC_trend_tables!$A$1:$G$49194,7,FALSE)*1000,"-")</f>
        <v>-</v>
      </c>
      <c r="O20" s="30">
        <f>IFERROR(VLOOKUP(CONCATENATE($B20,"_",O$4,"_",$C$85,"_",$C$84),Data_for_IC_trend_tables!$A$1:$G$49194,7,FALSE)*1000,"-")</f>
        <v>25.600894554425</v>
      </c>
      <c r="P20" s="30">
        <f>IFERROR(VLOOKUP(CONCATENATE($B20,"_",P$4,"_",$C$85,"_",$C$84),Data_for_IC_trend_tables!$A$1:$G$49194,7,FALSE)*1000,"-")</f>
        <v>26.039648137636597</v>
      </c>
      <c r="Q20" s="30">
        <f>IFERROR(VLOOKUP(CONCATENATE($B20,"_",Q$4,"_",$C$85,"_",$C$84),Data_for_IC_trend_tables!$A$1:$G$49194,7,FALSE)*1000,"-")</f>
        <v>24.6766098041902</v>
      </c>
      <c r="R20" s="30">
        <f>IFERROR(VLOOKUP(CONCATENATE($B20,"_",R$4,"_",$C$85,"_",$C$84),Data_for_IC_trend_tables!$A$1:$G$49194,7,FALSE)*1000,"-")</f>
        <v>22.8333089916642</v>
      </c>
      <c r="S20" s="30">
        <f>IFERROR(VLOOKUP(CONCATENATE($B20,"_",S$4,"_",$C$85,"_",$C$84),Data_for_IC_trend_tables!$A$1:$G$49194,7,FALSE)*1000,"-")</f>
        <v>22.255943271326299</v>
      </c>
      <c r="T20" s="30">
        <f>IFERROR(VLOOKUP(CONCATENATE($B20,"_",T$4,"_",$C$85,"_",$C$84),Data_for_IC_trend_tables!$A$1:$G$49194,7,FALSE)*1000,"-")</f>
        <v>20.967603961225599</v>
      </c>
      <c r="U20" s="30">
        <f>IFERROR(VLOOKUP(CONCATENATE($B20,"_",U$4,"_",$C$85,"_",$C$84),Data_for_IC_trend_tables!$A$1:$G$49194,7,FALSE)*1000,"-")</f>
        <v>19.997485831837199</v>
      </c>
      <c r="V20" s="30">
        <f>IFERROR(VLOOKUP(CONCATENATE($B20,"_",V$4,"_",$C$85,"_",$C$84),Data_for_IC_trend_tables!$A$1:$G$49194,7,FALSE)*1000,"-")</f>
        <v>15.819294418956801</v>
      </c>
      <c r="W20" s="30">
        <f>IFERROR(VLOOKUP(CONCATENATE($B20,"_",W$4,"_",$C$85,"_",$C$84),Data_for_IC_trend_tables!$A$1:$G$49194,7,FALSE)*1000,"-")</f>
        <v>14.1328155928956</v>
      </c>
      <c r="X20" s="30">
        <f>IFERROR(VLOOKUP(CONCATENATE($B20,"_",X$4,"_",$C$85,"_",$C$84),Data_for_IC_trend_tables!$A$1:$G$49194,7,FALSE)*1000,"-")</f>
        <v>12.860066394686399</v>
      </c>
      <c r="Y20" s="30">
        <f>IFERROR(VLOOKUP(CONCATENATE($B20,"_",Y$4,"_",$C$85,"_",$C$84),Data_for_IC_trend_tables!$A$1:$G$49194,7,FALSE)*1000,"-")</f>
        <v>12.3058346964748</v>
      </c>
      <c r="Z20" s="30">
        <f>IFERROR(VLOOKUP(CONCATENATE($B20,"_",Z$4,"_",$C$85,"_",$C$84),Data_for_IC_trend_tables!$A$1:$G$49194,7,FALSE)*1000,"-")</f>
        <v>10.923838351660899</v>
      </c>
      <c r="AA20" s="30">
        <f>IFERROR(VLOOKUP(CONCATENATE($B20,"_",AA$4,"_",$C$85,"_",$C$84),Data_for_IC_trend_tables!$A$1:$G$49194,7,FALSE)*1000,"-")</f>
        <v>10.015928448639599</v>
      </c>
      <c r="AB20" s="30">
        <f>IFERROR(VLOOKUP(CONCATENATE($B20,"_",AB$4,"_",$C$85,"_",$C$84),Data_for_IC_trend_tables!$A$1:$G$49194,7,FALSE)*1000,"-")</f>
        <v>7.4354515529477201</v>
      </c>
      <c r="AC20" s="30">
        <f>IFERROR(VLOOKUP(CONCATENATE($B20,"_",AC$4,"_",$C$85,"_",$C$84),Data_for_IC_trend_tables!$A$1:$G$49194,7,FALSE)*1000,"-")</f>
        <v>7.08780916573971</v>
      </c>
      <c r="AD20" s="30">
        <f>IFERROR(VLOOKUP(CONCATENATE($B20,"_",AD$4,"_",$C$85,"_",$C$84),Data_for_IC_trend_tables!$A$1:$G$49194,7,FALSE)*1000,"-")</f>
        <v>7.4242853616146398</v>
      </c>
      <c r="AE20" s="30">
        <f>IFERROR(VLOOKUP(CONCATENATE($B20,"_",AE$4,"_",$C$85,"_",$C$84),Data_for_IC_trend_tables!$A$1:$G$49194,7,FALSE)*1000,"-")</f>
        <v>7.1196777813381198</v>
      </c>
      <c r="AF20" s="30">
        <f>IFERROR(VLOOKUP(CONCATENATE($B20,"_",AF$4,"_",$C$85,"_",$C$84),Data_for_IC_trend_tables!$A$1:$G$49194,7,FALSE)*1000,"-")</f>
        <v>5.4003179171555598</v>
      </c>
      <c r="AG20" s="30">
        <f>IFERROR(VLOOKUP(CONCATENATE($B20,"_",AG$4,"_",$C$85,"_",$C$84),Data_for_IC_trend_tables!$A$1:$G$49194,7,FALSE)*1000,"-")</f>
        <v>4.9431550453969004</v>
      </c>
      <c r="AH20" s="30">
        <f>IFERROR(VLOOKUP(CONCATENATE($B20,"_",AH$4,"_",$C$85,"_",$C$84),Data_for_IC_trend_tables!$A$1:$G$49194,7,FALSE)*1000,"-")</f>
        <v>4.56746115896118</v>
      </c>
      <c r="AI20" s="30">
        <f>IFERROR(VLOOKUP(CONCATENATE($B20,"_",AI$4,"_",$C$85,"_",$C$84),Data_for_IC_trend_tables!$A$1:$G$49194,7,FALSE)*1000,"-")</f>
        <v>4.88153441091535</v>
      </c>
      <c r="AJ20" s="30">
        <f>IFERROR(VLOOKUP(CONCATENATE($B20,"_",AJ$4,"_",$C$85,"_",$C$84),Data_for_IC_trend_tables!$A$1:$G$49194,7,FALSE)*1000,"-")</f>
        <v>4.9406237523062995</v>
      </c>
      <c r="AK20" s="30">
        <f>IFERROR(VLOOKUP(CONCATENATE($B20,"_",AK$4,"_",$C$85,"_",$C$84),Data_for_IC_trend_tables!$A$1:$G$49194,7,FALSE)*1000,"-")</f>
        <v>4.5873154538313203</v>
      </c>
      <c r="AL20" s="30">
        <f>IFERROR(VLOOKUP(CONCATENATE($B20,"_",AL$4,"_",$C$85,"_",$C$84),Data_for_IC_trend_tables!$A$1:$G$49194,7,FALSE)*1000,"-")</f>
        <v>4.4326375413876296</v>
      </c>
      <c r="AM20" s="30">
        <f>IFERROR(VLOOKUP(CONCATENATE($B20,"_",AM$4,"_",$C$85,"_",$C$84),Data_for_IC_trend_tables!$A$1:$G$49194,7,FALSE)*1000,"-")</f>
        <v>4.7611209355894299</v>
      </c>
      <c r="AN20" s="30">
        <f>IFERROR(VLOOKUP(CONCATENATE($B20,"_",AN$4,"_",$C$85,"_",$C$84),Data_for_IC_trend_tables!$A$1:$G$49194,7,FALSE)*1000,"-")</f>
        <v>4.1143371990556901</v>
      </c>
      <c r="AO20" s="30">
        <f>IFERROR(VLOOKUP(CONCATENATE($B20,"_",AO$4,"_",$C$85,"_",$C$84),Data_for_IC_trend_tables!$A$1:$G$49194,7,FALSE)*1000,"-")</f>
        <v>3.6482765671087001</v>
      </c>
      <c r="AP20" s="30">
        <f>IFERROR(VLOOKUP(CONCATENATE($B20,"_",AP$4,"_",$C$85,"_",$C$84),Data_for_IC_trend_tables!$A$1:$G$49194,7,FALSE)*1000,"-")</f>
        <v>3.34610561763041</v>
      </c>
      <c r="AQ20" s="30">
        <f>IFERROR(VLOOKUP(CONCATENATE($B20,"_",AQ$4,"_",$C$85,"_",$C$84),Data_for_IC_trend_tables!$A$1:$G$49194,7,FALSE)*1000,"-")</f>
        <v>3.15951605502126</v>
      </c>
      <c r="AR20" s="30">
        <f>IFERROR(VLOOKUP(CONCATENATE($B20,"_",AR$4,"_",$C$85,"_",$C$84),Data_for_IC_trend_tables!$A$1:$G$49194,7,FALSE)*1000,"-")</f>
        <v>3.2068364439912398</v>
      </c>
      <c r="AS20" s="30">
        <f>IFERROR(VLOOKUP(CONCATENATE($B20,"_",AS$4,"_",$C$85,"_",$C$84),Data_for_IC_trend_tables!$A$1:$G$49194,7,FALSE)*1000,"-")</f>
        <v>2.65151507096048</v>
      </c>
      <c r="AT20" s="30">
        <f>IFERROR(VLOOKUP(CONCATENATE($B20,"_",AT$4,"_",$C$85,"_",$C$84),Data_for_IC_trend_tables!$A$1:$G$49194,7,FALSE)*1000,"-")</f>
        <v>2.8246177538980399</v>
      </c>
      <c r="AU20" s="30">
        <f>IFERROR(VLOOKUP(CONCATENATE($B20,"_",AU$4,"_",$C$85,"_",$C$84),Data_for_IC_trend_tables!$A$1:$G$49194,7,FALSE)*1000,"-")</f>
        <v>2.5350051905053301</v>
      </c>
      <c r="AV20" s="30"/>
      <c r="AW20" s="30">
        <f>IFERROR(VLOOKUP(CONCATENATE($B20,"_",AW$4,"_",$C$85,"_",$C$84),Data_for_IC_trend_tables!$A$1:$G$49194,7,FALSE)*1000,"-")</f>
        <v>2.5350051905053301</v>
      </c>
      <c r="AX20" s="91">
        <f t="shared" si="3"/>
        <v>25.600894554425</v>
      </c>
      <c r="AY20" s="38" t="str">
        <f t="shared" si="0"/>
        <v>Yes</v>
      </c>
      <c r="AZ20" s="58">
        <f t="shared" si="4"/>
        <v>-0.90097981986074127</v>
      </c>
      <c r="BA20" s="32" t="s">
        <v>76</v>
      </c>
    </row>
    <row r="21" spans="2:53" s="3" customFormat="1" x14ac:dyDescent="0.2">
      <c r="B21" s="53" t="s">
        <v>149</v>
      </c>
      <c r="C21" s="71" t="s">
        <v>12</v>
      </c>
      <c r="D21" s="56"/>
      <c r="E21" s="30" t="str">
        <f>IFERROR(VLOOKUP(CONCATENATE($B21,"_",E$4,"_",$C$85,"_",$C$84),Data_for_IC_trend_tables!$A$1:$G$49194,7,FALSE)*1000,"-")</f>
        <v>-</v>
      </c>
      <c r="F21" s="30" t="str">
        <f>IFERROR(VLOOKUP(CONCATENATE($B21,"_",F$4,"_",$C$85,"_",$C$84),Data_for_IC_trend_tables!$A$1:$G$49194,7,FALSE)*1000,"-")</f>
        <v>-</v>
      </c>
      <c r="G21" s="30" t="str">
        <f>IFERROR(VLOOKUP(CONCATENATE($B21,"_",G$4,"_",$C$85,"_",$C$84),Data_for_IC_trend_tables!$A$1:$G$49194,7,FALSE)*1000,"-")</f>
        <v>-</v>
      </c>
      <c r="H21" s="30" t="str">
        <f>IFERROR(VLOOKUP(CONCATENATE($B21,"_",H$4,"_",$C$85,"_",$C$84),Data_for_IC_trend_tables!$A$1:$G$49194,7,FALSE)*1000,"-")</f>
        <v>-</v>
      </c>
      <c r="I21" s="30" t="str">
        <f>IFERROR(VLOOKUP(CONCATENATE($B21,"_",I$4,"_",$C$85,"_",$C$84),Data_for_IC_trend_tables!$A$1:$G$49194,7,FALSE)*1000,"-")</f>
        <v>-</v>
      </c>
      <c r="J21" s="30" t="str">
        <f>IFERROR(VLOOKUP(CONCATENATE($B21,"_",J$4,"_",$C$85,"_",$C$84),Data_for_IC_trend_tables!$A$1:$G$49194,7,FALSE)*1000,"-")</f>
        <v>-</v>
      </c>
      <c r="K21" s="30" t="str">
        <f>IFERROR(VLOOKUP(CONCATENATE($B21,"_",K$4,"_",$C$85,"_",$C$84),Data_for_IC_trend_tables!$A$1:$G$49194,7,FALSE)*1000,"-")</f>
        <v>-</v>
      </c>
      <c r="L21" s="30" t="str">
        <f>IFERROR(VLOOKUP(CONCATENATE($B21,"_",L$4,"_",$C$85,"_",$C$84),Data_for_IC_trend_tables!$A$1:$G$49194,7,FALSE)*1000,"-")</f>
        <v>-</v>
      </c>
      <c r="M21" s="30" t="str">
        <f>IFERROR(VLOOKUP(CONCATENATE($B21,"_",M$4,"_",$C$85,"_",$C$84),Data_for_IC_trend_tables!$A$1:$G$49194,7,FALSE)*1000,"-")</f>
        <v>-</v>
      </c>
      <c r="N21" s="30" t="str">
        <f>IFERROR(VLOOKUP(CONCATENATE($B21,"_",N$4,"_",$C$85,"_",$C$84),Data_for_IC_trend_tables!$A$1:$G$49194,7,FALSE)*1000,"-")</f>
        <v>-</v>
      </c>
      <c r="O21" s="30">
        <f>IFERROR(VLOOKUP(CONCATENATE($B21,"_",O$4,"_",$C$85,"_",$C$84),Data_for_IC_trend_tables!$A$1:$G$49194,7,FALSE)*1000,"-")</f>
        <v>0.43275389712790802</v>
      </c>
      <c r="P21" s="30">
        <f>IFERROR(VLOOKUP(CONCATENATE($B21,"_",P$4,"_",$C$85,"_",$C$84),Data_for_IC_trend_tables!$A$1:$G$49194,7,FALSE)*1000,"-")</f>
        <v>0.35347513297065503</v>
      </c>
      <c r="Q21" s="30">
        <f>IFERROR(VLOOKUP(CONCATENATE($B21,"_",Q$4,"_",$C$85,"_",$C$84),Data_for_IC_trend_tables!$A$1:$G$49194,7,FALSE)*1000,"-")</f>
        <v>0.239368038677996</v>
      </c>
      <c r="R21" s="30">
        <f>IFERROR(VLOOKUP(CONCATENATE($B21,"_",R$4,"_",$C$85,"_",$C$84),Data_for_IC_trend_tables!$A$1:$G$49194,7,FALSE)*1000,"-")</f>
        <v>0.162032733341721</v>
      </c>
      <c r="S21" s="30">
        <f>IFERROR(VLOOKUP(CONCATENATE($B21,"_",S$4,"_",$C$85,"_",$C$84),Data_for_IC_trend_tables!$A$1:$G$49194,7,FALSE)*1000,"-")</f>
        <v>0.116288358927236</v>
      </c>
      <c r="T21" s="30">
        <f>IFERROR(VLOOKUP(CONCATENATE($B21,"_",T$4,"_",$C$85,"_",$C$84),Data_for_IC_trend_tables!$A$1:$G$49194,7,FALSE)*1000,"-")</f>
        <v>0.10052143617487</v>
      </c>
      <c r="U21" s="30">
        <f>IFERROR(VLOOKUP(CONCATENATE($B21,"_",U$4,"_",$C$85,"_",$C$84),Data_for_IC_trend_tables!$A$1:$G$49194,7,FALSE)*1000,"-")</f>
        <v>8.8037917130802099E-2</v>
      </c>
      <c r="V21" s="30">
        <f>IFERROR(VLOOKUP(CONCATENATE($B21,"_",V$4,"_",$C$85,"_",$C$84),Data_for_IC_trend_tables!$A$1:$G$49194,7,FALSE)*1000,"-")</f>
        <v>8.2839753323246598E-2</v>
      </c>
      <c r="W21" s="30">
        <f>IFERROR(VLOOKUP(CONCATENATE($B21,"_",W$4,"_",$C$85,"_",$C$84),Data_for_IC_trend_tables!$A$1:$G$49194,7,FALSE)*1000,"-")</f>
        <v>7.9857593637105304E-2</v>
      </c>
      <c r="X21" s="30">
        <f>IFERROR(VLOOKUP(CONCATENATE($B21,"_",X$4,"_",$C$85,"_",$C$84),Data_for_IC_trend_tables!$A$1:$G$49194,7,FALSE)*1000,"-")</f>
        <v>7.4116371424244099E-2</v>
      </c>
      <c r="Y21" s="30">
        <f>IFERROR(VLOOKUP(CONCATENATE($B21,"_",Y$4,"_",$C$85,"_",$C$84),Data_for_IC_trend_tables!$A$1:$G$49194,7,FALSE)*1000,"-")</f>
        <v>7.46976624313994E-2</v>
      </c>
      <c r="Z21" s="30">
        <f>IFERROR(VLOOKUP(CONCATENATE($B21,"_",Z$4,"_",$C$85,"_",$C$84),Data_for_IC_trend_tables!$A$1:$G$49194,7,FALSE)*1000,"-")</f>
        <v>7.2260975242712605E-2</v>
      </c>
      <c r="AA21" s="30">
        <f>IFERROR(VLOOKUP(CONCATENATE($B21,"_",AA$4,"_",$C$85,"_",$C$84),Data_for_IC_trend_tables!$A$1:$G$49194,7,FALSE)*1000,"-")</f>
        <v>7.1214011187665599E-2</v>
      </c>
      <c r="AB21" s="30">
        <f>IFERROR(VLOOKUP(CONCATENATE($B21,"_",AB$4,"_",$C$85,"_",$C$84),Data_for_IC_trend_tables!$A$1:$G$49194,7,FALSE)*1000,"-")</f>
        <v>7.3493959532741196E-2</v>
      </c>
      <c r="AC21" s="30">
        <f>IFERROR(VLOOKUP(CONCATENATE($B21,"_",AC$4,"_",$C$85,"_",$C$84),Data_for_IC_trend_tables!$A$1:$G$49194,7,FALSE)*1000,"-")</f>
        <v>7.8492420343156899E-2</v>
      </c>
      <c r="AD21" s="30">
        <f>IFERROR(VLOOKUP(CONCATENATE($B21,"_",AD$4,"_",$C$85,"_",$C$84),Data_for_IC_trend_tables!$A$1:$G$49194,7,FALSE)*1000,"-")</f>
        <v>8.4196027515560504E-2</v>
      </c>
      <c r="AE21" s="30">
        <f>IFERROR(VLOOKUP(CONCATENATE($B21,"_",AE$4,"_",$C$85,"_",$C$84),Data_for_IC_trend_tables!$A$1:$G$49194,7,FALSE)*1000,"-")</f>
        <v>8.2959869756078705E-2</v>
      </c>
      <c r="AF21" s="30">
        <f>IFERROR(VLOOKUP(CONCATENATE($B21,"_",AF$4,"_",$C$85,"_",$C$84),Data_for_IC_trend_tables!$A$1:$G$49194,7,FALSE)*1000,"-")</f>
        <v>0.10967522880591001</v>
      </c>
      <c r="AG21" s="30">
        <f>IFERROR(VLOOKUP(CONCATENATE($B21,"_",AG$4,"_",$C$85,"_",$C$84),Data_for_IC_trend_tables!$A$1:$G$49194,7,FALSE)*1000,"-")</f>
        <v>0.11453754586285199</v>
      </c>
      <c r="AH21" s="30">
        <f>IFERROR(VLOOKUP(CONCATENATE($B21,"_",AH$4,"_",$C$85,"_",$C$84),Data_for_IC_trend_tables!$A$1:$G$49194,7,FALSE)*1000,"-")</f>
        <v>9.5056488124432792E-2</v>
      </c>
      <c r="AI21" s="30">
        <f>IFERROR(VLOOKUP(CONCATENATE($B21,"_",AI$4,"_",$C$85,"_",$C$84),Data_for_IC_trend_tables!$A$1:$G$49194,7,FALSE)*1000,"-")</f>
        <v>9.0882408105573811E-2</v>
      </c>
      <c r="AJ21" s="30">
        <f>IFERROR(VLOOKUP(CONCATENATE($B21,"_",AJ$4,"_",$C$85,"_",$C$84),Data_for_IC_trend_tables!$A$1:$G$49194,7,FALSE)*1000,"-")</f>
        <v>0.12025136624763701</v>
      </c>
      <c r="AK21" s="30">
        <f>IFERROR(VLOOKUP(CONCATENATE($B21,"_",AK$4,"_",$C$85,"_",$C$84),Data_for_IC_trend_tables!$A$1:$G$49194,7,FALSE)*1000,"-")</f>
        <v>0.14053695678015202</v>
      </c>
      <c r="AL21" s="30">
        <f>IFERROR(VLOOKUP(CONCATENATE($B21,"_",AL$4,"_",$C$85,"_",$C$84),Data_for_IC_trend_tables!$A$1:$G$49194,7,FALSE)*1000,"-")</f>
        <v>0.17225851803159098</v>
      </c>
      <c r="AM21" s="30">
        <f>IFERROR(VLOOKUP(CONCATENATE($B21,"_",AM$4,"_",$C$85,"_",$C$84),Data_for_IC_trend_tables!$A$1:$G$49194,7,FALSE)*1000,"-")</f>
        <v>0.169138350246438</v>
      </c>
      <c r="AN21" s="30">
        <f>IFERROR(VLOOKUP(CONCATENATE($B21,"_",AN$4,"_",$C$85,"_",$C$84),Data_for_IC_trend_tables!$A$1:$G$49194,7,FALSE)*1000,"-")</f>
        <v>0.168879765956571</v>
      </c>
      <c r="AO21" s="30">
        <f>IFERROR(VLOOKUP(CONCATENATE($B21,"_",AO$4,"_",$C$85,"_",$C$84),Data_for_IC_trend_tables!$A$1:$G$49194,7,FALSE)*1000,"-")</f>
        <v>0.165235685749616</v>
      </c>
      <c r="AP21" s="30">
        <f>IFERROR(VLOOKUP(CONCATENATE($B21,"_",AP$4,"_",$C$85,"_",$C$84),Data_for_IC_trend_tables!$A$1:$G$49194,7,FALSE)*1000,"-")</f>
        <v>0.166675089099794</v>
      </c>
      <c r="AQ21" s="30">
        <f>IFERROR(VLOOKUP(CONCATENATE($B21,"_",AQ$4,"_",$C$85,"_",$C$84),Data_for_IC_trend_tables!$A$1:$G$49194,7,FALSE)*1000,"-")</f>
        <v>0.17251933099164901</v>
      </c>
      <c r="AR21" s="30">
        <f>IFERROR(VLOOKUP(CONCATENATE($B21,"_",AR$4,"_",$C$85,"_",$C$84),Data_for_IC_trend_tables!$A$1:$G$49194,7,FALSE)*1000,"-")</f>
        <v>0.18299694986000001</v>
      </c>
      <c r="AS21" s="30">
        <f>IFERROR(VLOOKUP(CONCATENATE($B21,"_",AS$4,"_",$C$85,"_",$C$84),Data_for_IC_trend_tables!$A$1:$G$49194,7,FALSE)*1000,"-")</f>
        <v>0.198152431113333</v>
      </c>
      <c r="AT21" s="30">
        <f>IFERROR(VLOOKUP(CONCATENATE($B21,"_",AT$4,"_",$C$85,"_",$C$84),Data_for_IC_trend_tables!$A$1:$G$49194,7,FALSE)*1000,"-")</f>
        <v>0.24448066778000002</v>
      </c>
      <c r="AU21" s="30">
        <f>IFERROR(VLOOKUP(CONCATENATE($B21,"_",AU$4,"_",$C$85,"_",$C$84),Data_for_IC_trend_tables!$A$1:$G$49194,7,FALSE)*1000,"-")</f>
        <v>0.206427101</v>
      </c>
      <c r="AV21" s="30"/>
      <c r="AW21" s="30">
        <f>IFERROR(VLOOKUP(CONCATENATE($B21,"_",AW$4,"_",$C$85,"_",$C$84),Data_for_IC_trend_tables!$A$1:$G$49194,7,FALSE)*1000,"-")</f>
        <v>0.206427101</v>
      </c>
      <c r="AX21" s="91"/>
      <c r="AY21" s="38" t="str">
        <f t="shared" si="0"/>
        <v/>
      </c>
      <c r="AZ21" s="58" t="str">
        <f t="shared" si="1"/>
        <v/>
      </c>
      <c r="BA21" s="31"/>
    </row>
    <row r="22" spans="2:53" s="3" customFormat="1" x14ac:dyDescent="0.2">
      <c r="B22" s="53" t="s">
        <v>150</v>
      </c>
      <c r="C22" s="71" t="s">
        <v>13</v>
      </c>
      <c r="D22" s="56">
        <v>1990</v>
      </c>
      <c r="E22" s="30" t="str">
        <f>IFERROR(VLOOKUP(CONCATENATE($B22,"_",E$4,"_",$C$85,"_",$C$84),Data_for_IC_trend_tables!$A$1:$G$49194,7,FALSE)*1000,"-")</f>
        <v>-</v>
      </c>
      <c r="F22" s="30" t="str">
        <f>IFERROR(VLOOKUP(CONCATENATE($B22,"_",F$4,"_",$C$85,"_",$C$84),Data_for_IC_trend_tables!$A$1:$G$49194,7,FALSE)*1000,"-")</f>
        <v>-</v>
      </c>
      <c r="G22" s="30" t="str">
        <f>IFERROR(VLOOKUP(CONCATENATE($B22,"_",G$4,"_",$C$85,"_",$C$84),Data_for_IC_trend_tables!$A$1:$G$49194,7,FALSE)*1000,"-")</f>
        <v>-</v>
      </c>
      <c r="H22" s="30" t="str">
        <f>IFERROR(VLOOKUP(CONCATENATE($B22,"_",H$4,"_",$C$85,"_",$C$84),Data_for_IC_trend_tables!$A$1:$G$49194,7,FALSE)*1000,"-")</f>
        <v>-</v>
      </c>
      <c r="I22" s="30" t="str">
        <f>IFERROR(VLOOKUP(CONCATENATE($B22,"_",I$4,"_",$C$85,"_",$C$84),Data_for_IC_trend_tables!$A$1:$G$49194,7,FALSE)*1000,"-")</f>
        <v>-</v>
      </c>
      <c r="J22" s="30">
        <f>IFERROR(VLOOKUP(CONCATENATE($B22,"_",J$4,"_",$C$85,"_",$C$84),Data_for_IC_trend_tables!$A$1:$G$49194,7,FALSE)*1000,"-")</f>
        <v>154</v>
      </c>
      <c r="K22" s="30" t="str">
        <f>IFERROR(VLOOKUP(CONCATENATE($B22,"_",K$4,"_",$C$85,"_",$C$84),Data_for_IC_trend_tables!$A$1:$G$49194,7,FALSE)*1000,"-")</f>
        <v>-</v>
      </c>
      <c r="L22" s="30" t="str">
        <f>IFERROR(VLOOKUP(CONCATENATE($B22,"_",L$4,"_",$C$85,"_",$C$84),Data_for_IC_trend_tables!$A$1:$G$49194,7,FALSE)*1000,"-")</f>
        <v>-</v>
      </c>
      <c r="M22" s="30" t="str">
        <f>IFERROR(VLOOKUP(CONCATENATE($B22,"_",M$4,"_",$C$85,"_",$C$84),Data_for_IC_trend_tables!$A$1:$G$49194,7,FALSE)*1000,"-")</f>
        <v>-</v>
      </c>
      <c r="N22" s="30" t="str">
        <f>IFERROR(VLOOKUP(CONCATENATE($B22,"_",N$4,"_",$C$85,"_",$C$84),Data_for_IC_trend_tables!$A$1:$G$49194,7,FALSE)*1000,"-")</f>
        <v>-</v>
      </c>
      <c r="O22" s="30">
        <f>IFERROR(VLOOKUP(CONCATENATE($B22,"_",O$4,"_",$C$85,"_",$C$84),Data_for_IC_trend_tables!$A$1:$G$49194,7,FALSE)*1000,"-")</f>
        <v>35.529436108890799</v>
      </c>
      <c r="P22" s="30">
        <f>IFERROR(VLOOKUP(CONCATENATE($B22,"_",P$4,"_",$C$85,"_",$C$84),Data_for_IC_trend_tables!$A$1:$G$49194,7,FALSE)*1000,"-")</f>
        <v>29.955423823458801</v>
      </c>
      <c r="Q22" s="30">
        <f>IFERROR(VLOOKUP(CONCATENATE($B22,"_",Q$4,"_",$C$85,"_",$C$84),Data_for_IC_trend_tables!$A$1:$G$49194,7,FALSE)*1000,"-")</f>
        <v>25.416800110836203</v>
      </c>
      <c r="R22" s="30">
        <f>IFERROR(VLOOKUP(CONCATENATE($B22,"_",R$4,"_",$C$85,"_",$C$84),Data_for_IC_trend_tables!$A$1:$G$49194,7,FALSE)*1000,"-")</f>
        <v>22.642056268079102</v>
      </c>
      <c r="S22" s="30">
        <f>IFERROR(VLOOKUP(CONCATENATE($B22,"_",S$4,"_",$C$85,"_",$C$84),Data_for_IC_trend_tables!$A$1:$G$49194,7,FALSE)*1000,"-")</f>
        <v>21.3597803747341</v>
      </c>
      <c r="T22" s="30">
        <f>IFERROR(VLOOKUP(CONCATENATE($B22,"_",T$4,"_",$C$85,"_",$C$84),Data_for_IC_trend_tables!$A$1:$G$49194,7,FALSE)*1000,"-")</f>
        <v>20.428468432519402</v>
      </c>
      <c r="U22" s="30">
        <f>IFERROR(VLOOKUP(CONCATENATE($B22,"_",U$4,"_",$C$85,"_",$C$84),Data_for_IC_trend_tables!$A$1:$G$49194,7,FALSE)*1000,"-")</f>
        <v>19.838199371519998</v>
      </c>
      <c r="V22" s="30">
        <f>IFERROR(VLOOKUP(CONCATENATE($B22,"_",V$4,"_",$C$85,"_",$C$84),Data_for_IC_trend_tables!$A$1:$G$49194,7,FALSE)*1000,"-")</f>
        <v>19.533243662551598</v>
      </c>
      <c r="W22" s="30">
        <f>IFERROR(VLOOKUP(CONCATENATE($B22,"_",W$4,"_",$C$85,"_",$C$84),Data_for_IC_trend_tables!$A$1:$G$49194,7,FALSE)*1000,"-")</f>
        <v>19.150332949745</v>
      </c>
      <c r="X22" s="30">
        <f>IFERROR(VLOOKUP(CONCATENATE($B22,"_",X$4,"_",$C$85,"_",$C$84),Data_for_IC_trend_tables!$A$1:$G$49194,7,FALSE)*1000,"-")</f>
        <v>18.3029383705736</v>
      </c>
      <c r="Y22" s="30">
        <f>IFERROR(VLOOKUP(CONCATENATE($B22,"_",Y$4,"_",$C$85,"_",$C$84),Data_for_IC_trend_tables!$A$1:$G$49194,7,FALSE)*1000,"-")</f>
        <v>18.315133992100499</v>
      </c>
      <c r="Z22" s="30">
        <f>IFERROR(VLOOKUP(CONCATENATE($B22,"_",Z$4,"_",$C$85,"_",$C$84),Data_for_IC_trend_tables!$A$1:$G$49194,7,FALSE)*1000,"-")</f>
        <v>17.694414723957799</v>
      </c>
      <c r="AA22" s="30">
        <f>IFERROR(VLOOKUP(CONCATENATE($B22,"_",AA$4,"_",$C$85,"_",$C$84),Data_for_IC_trend_tables!$A$1:$G$49194,7,FALSE)*1000,"-")</f>
        <v>16.728180990529999</v>
      </c>
      <c r="AB22" s="30">
        <f>IFERROR(VLOOKUP(CONCATENATE($B22,"_",AB$4,"_",$C$85,"_",$C$84),Data_for_IC_trend_tables!$A$1:$G$49194,7,FALSE)*1000,"-")</f>
        <v>15.9121434039275</v>
      </c>
      <c r="AC22" s="30">
        <f>IFERROR(VLOOKUP(CONCATENATE($B22,"_",AC$4,"_",$C$85,"_",$C$84),Data_for_IC_trend_tables!$A$1:$G$49194,7,FALSE)*1000,"-")</f>
        <v>15.1858196809932</v>
      </c>
      <c r="AD22" s="30">
        <f>IFERROR(VLOOKUP(CONCATENATE($B22,"_",AD$4,"_",$C$85,"_",$C$84),Data_for_IC_trend_tables!$A$1:$G$49194,7,FALSE)*1000,"-")</f>
        <v>13.8708027654238</v>
      </c>
      <c r="AE22" s="30">
        <f>IFERROR(VLOOKUP(CONCATENATE($B22,"_",AE$4,"_",$C$85,"_",$C$84),Data_for_IC_trend_tables!$A$1:$G$49194,7,FALSE)*1000,"-")</f>
        <v>13.277748181703501</v>
      </c>
      <c r="AF22" s="30">
        <f>IFERROR(VLOOKUP(CONCATENATE($B22,"_",AF$4,"_",$C$85,"_",$C$84),Data_for_IC_trend_tables!$A$1:$G$49194,7,FALSE)*1000,"-")</f>
        <v>12.4302831496585</v>
      </c>
      <c r="AG22" s="30">
        <f>IFERROR(VLOOKUP(CONCATENATE($B22,"_",AG$4,"_",$C$85,"_",$C$84),Data_for_IC_trend_tables!$A$1:$G$49194,7,FALSE)*1000,"-")</f>
        <v>10.9501386930088</v>
      </c>
      <c r="AH22" s="30">
        <f>IFERROR(VLOOKUP(CONCATENATE($B22,"_",AH$4,"_",$C$85,"_",$C$84),Data_for_IC_trend_tables!$A$1:$G$49194,7,FALSE)*1000,"-")</f>
        <v>10.201661471827199</v>
      </c>
      <c r="AI22" s="30">
        <f>IFERROR(VLOOKUP(CONCATENATE($B22,"_",AI$4,"_",$C$85,"_",$C$84),Data_for_IC_trend_tables!$A$1:$G$49194,7,FALSE)*1000,"-")</f>
        <v>10.9885372327056</v>
      </c>
      <c r="AJ22" s="30">
        <f>IFERROR(VLOOKUP(CONCATENATE($B22,"_",AJ$4,"_",$C$85,"_",$C$84),Data_for_IC_trend_tables!$A$1:$G$49194,7,FALSE)*1000,"-")</f>
        <v>10.302599992779301</v>
      </c>
      <c r="AK22" s="30">
        <f>IFERROR(VLOOKUP(CONCATENATE($B22,"_",AK$4,"_",$C$85,"_",$C$84),Data_for_IC_trend_tables!$A$1:$G$49194,7,FALSE)*1000,"-")</f>
        <v>10.185515392642401</v>
      </c>
      <c r="AL22" s="30">
        <f>IFERROR(VLOOKUP(CONCATENATE($B22,"_",AL$4,"_",$C$85,"_",$C$84),Data_for_IC_trend_tables!$A$1:$G$49194,7,FALSE)*1000,"-")</f>
        <v>9.7930688941924799</v>
      </c>
      <c r="AM22" s="30">
        <f>IFERROR(VLOOKUP(CONCATENATE($B22,"_",AM$4,"_",$C$85,"_",$C$84),Data_for_IC_trend_tables!$A$1:$G$49194,7,FALSE)*1000,"-")</f>
        <v>9.6685394680724901</v>
      </c>
      <c r="AN22" s="30">
        <f>IFERROR(VLOOKUP(CONCATENATE($B22,"_",AN$4,"_",$C$85,"_",$C$84),Data_for_IC_trend_tables!$A$1:$G$49194,7,FALSE)*1000,"-")</f>
        <v>9.5275188720289492</v>
      </c>
      <c r="AO22" s="30">
        <f>IFERROR(VLOOKUP(CONCATENATE($B22,"_",AO$4,"_",$C$85,"_",$C$84),Data_for_IC_trend_tables!$A$1:$G$49194,7,FALSE)*1000,"-")</f>
        <v>8.6926142824547004</v>
      </c>
      <c r="AP22" s="30">
        <f>IFERROR(VLOOKUP(CONCATENATE($B22,"_",AP$4,"_",$C$85,"_",$C$84),Data_for_IC_trend_tables!$A$1:$G$49194,7,FALSE)*1000,"-")</f>
        <v>8.6667166014863497</v>
      </c>
      <c r="AQ22" s="30">
        <f>IFERROR(VLOOKUP(CONCATENATE($B22,"_",AQ$4,"_",$C$85,"_",$C$84),Data_for_IC_trend_tables!$A$1:$G$49194,7,FALSE)*1000,"-")</f>
        <v>8.4019740664208307</v>
      </c>
      <c r="AR22" s="30">
        <f>IFERROR(VLOOKUP(CONCATENATE($B22,"_",AR$4,"_",$C$85,"_",$C$84),Data_for_IC_trend_tables!$A$1:$G$49194,7,FALSE)*1000,"-")</f>
        <v>7.1483944978480407</v>
      </c>
      <c r="AS22" s="30">
        <f>IFERROR(VLOOKUP(CONCATENATE($B22,"_",AS$4,"_",$C$85,"_",$C$84),Data_for_IC_trend_tables!$A$1:$G$49194,7,FALSE)*1000,"-")</f>
        <v>6.07450228224676</v>
      </c>
      <c r="AT22" s="30">
        <f>IFERROR(VLOOKUP(CONCATENATE($B22,"_",AT$4,"_",$C$85,"_",$C$84),Data_for_IC_trend_tables!$A$1:$G$49194,7,FALSE)*1000,"-")</f>
        <v>6.6657398764241007</v>
      </c>
      <c r="AU22" s="30">
        <f>IFERROR(VLOOKUP(CONCATENATE($B22,"_",AU$4,"_",$C$85,"_",$C$84),Data_for_IC_trend_tables!$A$1:$G$49194,7,FALSE)*1000,"-")</f>
        <v>6.5586175307993804</v>
      </c>
      <c r="AV22" s="30"/>
      <c r="AW22" s="30">
        <f>IFERROR(VLOOKUP(CONCATENATE($B22,"_",AW$4,"_",$C$85,"_",$C$84),Data_for_IC_trend_tables!$A$1:$G$49194,7,FALSE)*1000,"-")</f>
        <v>6.5586175307993804</v>
      </c>
      <c r="AX22" s="91">
        <f>O22</f>
        <v>35.529436108890799</v>
      </c>
      <c r="AY22" s="38" t="str">
        <f>IF(ISBLANK(AX22),"",IF(AW22="-",CONCATENATE("no data for ",$AW$4),IF(AZ22&gt;0,"No","Yes")))</f>
        <v>Yes</v>
      </c>
      <c r="AZ22" s="58">
        <f t="shared" ref="AZ22" si="5">IFERROR(IF(AW22=0,"",(AW22-AX22)/AX22),"")</f>
        <v>-0.81540327545029156</v>
      </c>
      <c r="BA22" s="32" t="s">
        <v>76</v>
      </c>
    </row>
    <row r="23" spans="2:53" s="3" customFormat="1" x14ac:dyDescent="0.2">
      <c r="B23" s="53" t="s">
        <v>151</v>
      </c>
      <c r="C23" s="71" t="s">
        <v>14</v>
      </c>
      <c r="D23" s="56"/>
      <c r="E23" s="30" t="str">
        <f>IFERROR(VLOOKUP(CONCATENATE($B23,"_",E$4,"_",$C$85,"_",$C$84),Data_for_IC_trend_tables!$A$1:$G$49194,7,FALSE)*1000,"-")</f>
        <v>-</v>
      </c>
      <c r="F23" s="30" t="str">
        <f>IFERROR(VLOOKUP(CONCATENATE($B23,"_",F$4,"_",$C$85,"_",$C$84),Data_for_IC_trend_tables!$A$1:$G$49194,7,FALSE)*1000,"-")</f>
        <v>-</v>
      </c>
      <c r="G23" s="30" t="str">
        <f>IFERROR(VLOOKUP(CONCATENATE($B23,"_",G$4,"_",$C$85,"_",$C$84),Data_for_IC_trend_tables!$A$1:$G$49194,7,FALSE)*1000,"-")</f>
        <v>-</v>
      </c>
      <c r="H23" s="30" t="str">
        <f>IFERROR(VLOOKUP(CONCATENATE($B23,"_",H$4,"_",$C$85,"_",$C$84),Data_for_IC_trend_tables!$A$1:$G$49194,7,FALSE)*1000,"-")</f>
        <v>-</v>
      </c>
      <c r="I23" s="30" t="str">
        <f>IFERROR(VLOOKUP(CONCATENATE($B23,"_",I$4,"_",$C$85,"_",$C$84),Data_for_IC_trend_tables!$A$1:$G$49194,7,FALSE)*1000,"-")</f>
        <v>-</v>
      </c>
      <c r="J23" s="30" t="str">
        <f>IFERROR(VLOOKUP(CONCATENATE($B23,"_",J$4,"_",$C$85,"_",$C$84),Data_for_IC_trend_tables!$A$1:$G$49194,7,FALSE)*1000,"-")</f>
        <v>-</v>
      </c>
      <c r="K23" s="30" t="str">
        <f>IFERROR(VLOOKUP(CONCATENATE($B23,"_",K$4,"_",$C$85,"_",$C$84),Data_for_IC_trend_tables!$A$1:$G$49194,7,FALSE)*1000,"-")</f>
        <v>-</v>
      </c>
      <c r="L23" s="30" t="str">
        <f>IFERROR(VLOOKUP(CONCATENATE($B23,"_",L$4,"_",$C$85,"_",$C$84),Data_for_IC_trend_tables!$A$1:$G$49194,7,FALSE)*1000,"-")</f>
        <v>-</v>
      </c>
      <c r="M23" s="30" t="str">
        <f>IFERROR(VLOOKUP(CONCATENATE($B23,"_",M$4,"_",$C$85,"_",$C$84),Data_for_IC_trend_tables!$A$1:$G$49194,7,FALSE)*1000,"-")</f>
        <v>-</v>
      </c>
      <c r="N23" s="30" t="str">
        <f>IFERROR(VLOOKUP(CONCATENATE($B23,"_",N$4,"_",$C$85,"_",$C$84),Data_for_IC_trend_tables!$A$1:$G$49194,7,FALSE)*1000,"-")</f>
        <v>-</v>
      </c>
      <c r="O23" s="30">
        <f>IFERROR(VLOOKUP(CONCATENATE($B23,"_",O$4,"_",$C$85,"_",$C$84),Data_for_IC_trend_tables!$A$1:$G$49194,7,FALSE)*1000,"-")</f>
        <v>2.27342634784091</v>
      </c>
      <c r="P23" s="30">
        <f>IFERROR(VLOOKUP(CONCATENATE($B23,"_",P$4,"_",$C$85,"_",$C$84),Data_for_IC_trend_tables!$A$1:$G$49194,7,FALSE)*1000,"-")</f>
        <v>2.2230024784367703</v>
      </c>
      <c r="Q23" s="30">
        <f>IFERROR(VLOOKUP(CONCATENATE($B23,"_",Q$4,"_",$C$85,"_",$C$84),Data_for_IC_trend_tables!$A$1:$G$49194,7,FALSE)*1000,"-")</f>
        <v>2.30324737487327</v>
      </c>
      <c r="R23" s="30">
        <f>IFERROR(VLOOKUP(CONCATENATE($B23,"_",R$4,"_",$C$85,"_",$C$84),Data_for_IC_trend_tables!$A$1:$G$49194,7,FALSE)*1000,"-")</f>
        <v>2.29833443620385</v>
      </c>
      <c r="S23" s="30">
        <f>IFERROR(VLOOKUP(CONCATENATE($B23,"_",S$4,"_",$C$85,"_",$C$84),Data_for_IC_trend_tables!$A$1:$G$49194,7,FALSE)*1000,"-")</f>
        <v>2.3824158633765302</v>
      </c>
      <c r="T23" s="30">
        <f>IFERROR(VLOOKUP(CONCATENATE($B23,"_",T$4,"_",$C$85,"_",$C$84),Data_for_IC_trend_tables!$A$1:$G$49194,7,FALSE)*1000,"-")</f>
        <v>2.3060722427677001</v>
      </c>
      <c r="U23" s="30">
        <f>IFERROR(VLOOKUP(CONCATENATE($B23,"_",U$4,"_",$C$85,"_",$C$84),Data_for_IC_trend_tables!$A$1:$G$49194,7,FALSE)*1000,"-")</f>
        <v>2.2521465548636197</v>
      </c>
      <c r="V23" s="30">
        <f>IFERROR(VLOOKUP(CONCATENATE($B23,"_",V$4,"_",$C$85,"_",$C$84),Data_for_IC_trend_tables!$A$1:$G$49194,7,FALSE)*1000,"-")</f>
        <v>2.4146843337239901</v>
      </c>
      <c r="W23" s="30">
        <f>IFERROR(VLOOKUP(CONCATENATE($B23,"_",W$4,"_",$C$85,"_",$C$84),Data_for_IC_trend_tables!$A$1:$G$49194,7,FALSE)*1000,"-")</f>
        <v>2.5238356220492699</v>
      </c>
      <c r="X23" s="30">
        <f>IFERROR(VLOOKUP(CONCATENATE($B23,"_",X$4,"_",$C$85,"_",$C$84),Data_for_IC_trend_tables!$A$1:$G$49194,7,FALSE)*1000,"-")</f>
        <v>2.42393687089413</v>
      </c>
      <c r="Y23" s="30">
        <f>IFERROR(VLOOKUP(CONCATENATE($B23,"_",Y$4,"_",$C$85,"_",$C$84),Data_for_IC_trend_tables!$A$1:$G$49194,7,FALSE)*1000,"-")</f>
        <v>2.59156956009073</v>
      </c>
      <c r="Z23" s="30">
        <f>IFERROR(VLOOKUP(CONCATENATE($B23,"_",Z$4,"_",$C$85,"_",$C$84),Data_for_IC_trend_tables!$A$1:$G$49194,7,FALSE)*1000,"-")</f>
        <v>2.6565187329694999</v>
      </c>
      <c r="AA23" s="30">
        <f>IFERROR(VLOOKUP(CONCATENATE($B23,"_",AA$4,"_",$C$85,"_",$C$84),Data_for_IC_trend_tables!$A$1:$G$49194,7,FALSE)*1000,"-")</f>
        <v>2.5746668247297699</v>
      </c>
      <c r="AB23" s="30">
        <f>IFERROR(VLOOKUP(CONCATENATE($B23,"_",AB$4,"_",$C$85,"_",$C$84),Data_for_IC_trend_tables!$A$1:$G$49194,7,FALSE)*1000,"-")</f>
        <v>2.56628077555068</v>
      </c>
      <c r="AC23" s="30">
        <f>IFERROR(VLOOKUP(CONCATENATE($B23,"_",AC$4,"_",$C$85,"_",$C$84),Data_for_IC_trend_tables!$A$1:$G$49194,7,FALSE)*1000,"-")</f>
        <v>2.6515938894317901</v>
      </c>
      <c r="AD23" s="30">
        <f>IFERROR(VLOOKUP(CONCATENATE($B23,"_",AD$4,"_",$C$85,"_",$C$84),Data_for_IC_trend_tables!$A$1:$G$49194,7,FALSE)*1000,"-")</f>
        <v>2.7119706871003699</v>
      </c>
      <c r="AE23" s="30">
        <f>IFERROR(VLOOKUP(CONCATENATE($B23,"_",AE$4,"_",$C$85,"_",$C$84),Data_for_IC_trend_tables!$A$1:$G$49194,7,FALSE)*1000,"-")</f>
        <v>2.5675427791845302</v>
      </c>
      <c r="AF23" s="30">
        <f>IFERROR(VLOOKUP(CONCATENATE($B23,"_",AF$4,"_",$C$85,"_",$C$84),Data_for_IC_trend_tables!$A$1:$G$49194,7,FALSE)*1000,"-")</f>
        <v>2.7160614261046598</v>
      </c>
      <c r="AG23" s="30">
        <f>IFERROR(VLOOKUP(CONCATENATE($B23,"_",AG$4,"_",$C$85,"_",$C$84),Data_for_IC_trend_tables!$A$1:$G$49194,7,FALSE)*1000,"-")</f>
        <v>2.6183956664925199</v>
      </c>
      <c r="AH23" s="30">
        <f>IFERROR(VLOOKUP(CONCATENATE($B23,"_",AH$4,"_",$C$85,"_",$C$84),Data_for_IC_trend_tables!$A$1:$G$49194,7,FALSE)*1000,"-")</f>
        <v>2.6482072394842699</v>
      </c>
      <c r="AI23" s="30">
        <f>IFERROR(VLOOKUP(CONCATENATE($B23,"_",AI$4,"_",$C$85,"_",$C$84),Data_for_IC_trend_tables!$A$1:$G$49194,7,FALSE)*1000,"-")</f>
        <v>2.4587032408470098</v>
      </c>
      <c r="AJ23" s="30">
        <f>IFERROR(VLOOKUP(CONCATENATE($B23,"_",AJ$4,"_",$C$85,"_",$C$84),Data_for_IC_trend_tables!$A$1:$G$49194,7,FALSE)*1000,"-")</f>
        <v>2.4380461495689199</v>
      </c>
      <c r="AK23" s="30">
        <f>IFERROR(VLOOKUP(CONCATENATE($B23,"_",AK$4,"_",$C$85,"_",$C$84),Data_for_IC_trend_tables!$A$1:$G$49194,7,FALSE)*1000,"-")</f>
        <v>2.4052523581162801</v>
      </c>
      <c r="AL23" s="30">
        <f>IFERROR(VLOOKUP(CONCATENATE($B23,"_",AL$4,"_",$C$85,"_",$C$84),Data_for_IC_trend_tables!$A$1:$G$49194,7,FALSE)*1000,"-")</f>
        <v>2.1880370708796799</v>
      </c>
      <c r="AM23" s="30">
        <f>IFERROR(VLOOKUP(CONCATENATE($B23,"_",AM$4,"_",$C$85,"_",$C$84),Data_for_IC_trend_tables!$A$1:$G$49194,7,FALSE)*1000,"-")</f>
        <v>1.5574123993498701</v>
      </c>
      <c r="AN23" s="30">
        <f>IFERROR(VLOOKUP(CONCATENATE($B23,"_",AN$4,"_",$C$85,"_",$C$84),Data_for_IC_trend_tables!$A$1:$G$49194,7,FALSE)*1000,"-")</f>
        <v>1.42260500612188</v>
      </c>
      <c r="AO23" s="30">
        <f>IFERROR(VLOOKUP(CONCATENATE($B23,"_",AO$4,"_",$C$85,"_",$C$84),Data_for_IC_trend_tables!$A$1:$G$49194,7,FALSE)*1000,"-")</f>
        <v>1.2258151084264699</v>
      </c>
      <c r="AP23" s="30">
        <f>IFERROR(VLOOKUP(CONCATENATE($B23,"_",AP$4,"_",$C$85,"_",$C$84),Data_for_IC_trend_tables!$A$1:$G$49194,7,FALSE)*1000,"-")</f>
        <v>1.28808297239366</v>
      </c>
      <c r="AQ23" s="30">
        <f>IFERROR(VLOOKUP(CONCATENATE($B23,"_",AQ$4,"_",$C$85,"_",$C$84),Data_for_IC_trend_tables!$A$1:$G$49194,7,FALSE)*1000,"-")</f>
        <v>1.3756003257277301</v>
      </c>
      <c r="AR23" s="30">
        <f>IFERROR(VLOOKUP(CONCATENATE($B23,"_",AR$4,"_",$C$85,"_",$C$84),Data_for_IC_trend_tables!$A$1:$G$49194,7,FALSE)*1000,"-")</f>
        <v>1.2092755986116801</v>
      </c>
      <c r="AS23" s="30">
        <f>IFERROR(VLOOKUP(CONCATENATE($B23,"_",AS$4,"_",$C$85,"_",$C$84),Data_for_IC_trend_tables!$A$1:$G$49194,7,FALSE)*1000,"-")</f>
        <v>0.80809185535442096</v>
      </c>
      <c r="AT23" s="30">
        <f>IFERROR(VLOOKUP(CONCATENATE($B23,"_",AT$4,"_",$C$85,"_",$C$84),Data_for_IC_trend_tables!$A$1:$G$49194,7,FALSE)*1000,"-")</f>
        <v>0.846848999894661</v>
      </c>
      <c r="AU23" s="30">
        <f>IFERROR(VLOOKUP(CONCATENATE($B23,"_",AU$4,"_",$C$85,"_",$C$84),Data_for_IC_trend_tables!$A$1:$G$49194,7,FALSE)*1000,"-")</f>
        <v>0.73905870895009507</v>
      </c>
      <c r="AV23" s="30"/>
      <c r="AW23" s="30">
        <f>IFERROR(VLOOKUP(CONCATENATE($B23,"_",AW$4,"_",$C$85,"_",$C$84),Data_for_IC_trend_tables!$A$1:$G$49194,7,FALSE)*1000,"-")</f>
        <v>0.73905870895009507</v>
      </c>
      <c r="AX23" s="91"/>
      <c r="AY23" s="38" t="str">
        <f t="shared" si="0"/>
        <v/>
      </c>
      <c r="AZ23" s="58" t="str">
        <f t="shared" si="1"/>
        <v/>
      </c>
      <c r="BA23" s="31"/>
    </row>
    <row r="24" spans="2:53" s="3" customFormat="1" x14ac:dyDescent="0.2">
      <c r="B24" s="53" t="s">
        <v>152</v>
      </c>
      <c r="C24" s="71" t="s">
        <v>15</v>
      </c>
      <c r="D24" s="56">
        <v>1990</v>
      </c>
      <c r="E24" s="30">
        <f>IFERROR(VLOOKUP(CONCATENATE($B24,"_",E$4,"_",$C$85,"_",$C$84),Data_for_IC_trend_tables!$A$1:$G$49194,7,FALSE)*1000,"-")</f>
        <v>8.7100000000000009</v>
      </c>
      <c r="F24" s="30" t="str">
        <f>IFERROR(VLOOKUP(CONCATENATE($B24,"_",F$4,"_",$C$85,"_",$C$84),Data_for_IC_trend_tables!$A$1:$G$49194,7,FALSE)*1000,"-")</f>
        <v>-</v>
      </c>
      <c r="G24" s="30" t="str">
        <f>IFERROR(VLOOKUP(CONCATENATE($B24,"_",G$4,"_",$C$85,"_",$C$84),Data_for_IC_trend_tables!$A$1:$G$49194,7,FALSE)*1000,"-")</f>
        <v>-</v>
      </c>
      <c r="H24" s="30" t="str">
        <f>IFERROR(VLOOKUP(CONCATENATE($B24,"_",H$4,"_",$C$85,"_",$C$84),Data_for_IC_trend_tables!$A$1:$G$49194,7,FALSE)*1000,"-")</f>
        <v>-</v>
      </c>
      <c r="I24" s="30" t="str">
        <f>IFERROR(VLOOKUP(CONCATENATE($B24,"_",I$4,"_",$C$85,"_",$C$84),Data_for_IC_trend_tables!$A$1:$G$49194,7,FALSE)*1000,"-")</f>
        <v>-</v>
      </c>
      <c r="J24" s="30">
        <f>IFERROR(VLOOKUP(CONCATENATE($B24,"_",J$4,"_",$C$85,"_",$C$84),Data_for_IC_trend_tables!$A$1:$G$49194,7,FALSE)*1000,"-")</f>
        <v>8.34</v>
      </c>
      <c r="K24" s="30" t="str">
        <f>IFERROR(VLOOKUP(CONCATENATE($B24,"_",K$4,"_",$C$85,"_",$C$84),Data_for_IC_trend_tables!$A$1:$G$49194,7,FALSE)*1000,"-")</f>
        <v>-</v>
      </c>
      <c r="L24" s="30" t="str">
        <f>IFERROR(VLOOKUP(CONCATENATE($B24,"_",L$4,"_",$C$85,"_",$C$84),Data_for_IC_trend_tables!$A$1:$G$49194,7,FALSE)*1000,"-")</f>
        <v>-</v>
      </c>
      <c r="M24" s="30" t="str">
        <f>IFERROR(VLOOKUP(CONCATENATE($B24,"_",M$4,"_",$C$85,"_",$C$84),Data_for_IC_trend_tables!$A$1:$G$49194,7,FALSE)*1000,"-")</f>
        <v>-</v>
      </c>
      <c r="N24" s="30" t="str">
        <f>IFERROR(VLOOKUP(CONCATENATE($B24,"_",N$4,"_",$C$85,"_",$C$84),Data_for_IC_trend_tables!$A$1:$G$49194,7,FALSE)*1000,"-")</f>
        <v>-</v>
      </c>
      <c r="O24" s="30">
        <f>IFERROR(VLOOKUP(CONCATENATE($B24,"_",O$4,"_",$C$85,"_",$C$84),Data_for_IC_trend_tables!$A$1:$G$49194,7,FALSE)*1000,"-")</f>
        <v>2.7875381739509897</v>
      </c>
      <c r="P24" s="30">
        <f>IFERROR(VLOOKUP(CONCATENATE($B24,"_",P$4,"_",$C$85,"_",$C$84),Data_for_IC_trend_tables!$A$1:$G$49194,7,FALSE)*1000,"-")</f>
        <v>2.7089999931933098</v>
      </c>
      <c r="Q24" s="30">
        <f>IFERROR(VLOOKUP(CONCATENATE($B24,"_",Q$4,"_",$C$85,"_",$C$84),Data_for_IC_trend_tables!$A$1:$G$49194,7,FALSE)*1000,"-")</f>
        <v>2.3958286680791403</v>
      </c>
      <c r="R24" s="30">
        <f>IFERROR(VLOOKUP(CONCATENATE($B24,"_",R$4,"_",$C$85,"_",$C$84),Data_for_IC_trend_tables!$A$1:$G$49194,7,FALSE)*1000,"-")</f>
        <v>2.3923043928996899</v>
      </c>
      <c r="S24" s="30">
        <f>IFERROR(VLOOKUP(CONCATENATE($B24,"_",S$4,"_",$C$85,"_",$C$84),Data_for_IC_trend_tables!$A$1:$G$49194,7,FALSE)*1000,"-")</f>
        <v>2.3217260988342399</v>
      </c>
      <c r="T24" s="30">
        <f>IFERROR(VLOOKUP(CONCATENATE($B24,"_",T$4,"_",$C$85,"_",$C$84),Data_for_IC_trend_tables!$A$1:$G$49194,7,FALSE)*1000,"-")</f>
        <v>1.9752229533772401</v>
      </c>
      <c r="U24" s="30">
        <f>IFERROR(VLOOKUP(CONCATENATE($B24,"_",U$4,"_",$C$85,"_",$C$84),Data_for_IC_trend_tables!$A$1:$G$49194,7,FALSE)*1000,"-")</f>
        <v>1.90602162274501</v>
      </c>
      <c r="V24" s="30">
        <f>IFERROR(VLOOKUP(CONCATENATE($B24,"_",V$4,"_",$C$85,"_",$C$84),Data_for_IC_trend_tables!$A$1:$G$49194,7,FALSE)*1000,"-")</f>
        <v>1.8324358457188401</v>
      </c>
      <c r="W24" s="30">
        <f>IFERROR(VLOOKUP(CONCATENATE($B24,"_",W$4,"_",$C$85,"_",$C$84),Data_for_IC_trend_tables!$A$1:$G$49194,7,FALSE)*1000,"-")</f>
        <v>1.74136635245919</v>
      </c>
      <c r="X24" s="30">
        <f>IFERROR(VLOOKUP(CONCATENATE($B24,"_",X$4,"_",$C$85,"_",$C$84),Data_for_IC_trend_tables!$A$1:$G$49194,7,FALSE)*1000,"-")</f>
        <v>1.72794905540905</v>
      </c>
      <c r="Y24" s="30">
        <f>IFERROR(VLOOKUP(CONCATENATE($B24,"_",Y$4,"_",$C$85,"_",$C$84),Data_for_IC_trend_tables!$A$1:$G$49194,7,FALSE)*1000,"-")</f>
        <v>1.69011082987421</v>
      </c>
      <c r="Z24" s="30">
        <f>IFERROR(VLOOKUP(CONCATENATE($B24,"_",Z$4,"_",$C$85,"_",$C$84),Data_for_IC_trend_tables!$A$1:$G$49194,7,FALSE)*1000,"-")</f>
        <v>1.6798403796239301</v>
      </c>
      <c r="AA24" s="30">
        <f>IFERROR(VLOOKUP(CONCATENATE($B24,"_",AA$4,"_",$C$85,"_",$C$84),Data_for_IC_trend_tables!$A$1:$G$49194,7,FALSE)*1000,"-")</f>
        <v>1.6160108529459301</v>
      </c>
      <c r="AB24" s="30">
        <f>IFERROR(VLOOKUP(CONCATENATE($B24,"_",AB$4,"_",$C$85,"_",$C$84),Data_for_IC_trend_tables!$A$1:$G$49194,7,FALSE)*1000,"-")</f>
        <v>1.5929428689659</v>
      </c>
      <c r="AC24" s="30">
        <f>IFERROR(VLOOKUP(CONCATENATE($B24,"_",AC$4,"_",$C$85,"_",$C$84),Data_for_IC_trend_tables!$A$1:$G$49194,7,FALSE)*1000,"-")</f>
        <v>1.5109823876653501</v>
      </c>
      <c r="AD24" s="30">
        <f>IFERROR(VLOOKUP(CONCATENATE($B24,"_",AD$4,"_",$C$85,"_",$C$84),Data_for_IC_trend_tables!$A$1:$G$49194,7,FALSE)*1000,"-")</f>
        <v>1.3489811167702499</v>
      </c>
      <c r="AE24" s="30">
        <f>IFERROR(VLOOKUP(CONCATENATE($B24,"_",AE$4,"_",$C$85,"_",$C$84),Data_for_IC_trend_tables!$A$1:$G$49194,7,FALSE)*1000,"-")</f>
        <v>0.96498044645872394</v>
      </c>
      <c r="AF24" s="30">
        <f>IFERROR(VLOOKUP(CONCATENATE($B24,"_",AF$4,"_",$C$85,"_",$C$84),Data_for_IC_trend_tables!$A$1:$G$49194,7,FALSE)*1000,"-")</f>
        <v>0.93903509263520402</v>
      </c>
      <c r="AG24" s="30">
        <f>IFERROR(VLOOKUP(CONCATENATE($B24,"_",AG$4,"_",$C$85,"_",$C$84),Data_for_IC_trend_tables!$A$1:$G$49194,7,FALSE)*1000,"-")</f>
        <v>0.98130128295976804</v>
      </c>
      <c r="AH24" s="30">
        <f>IFERROR(VLOOKUP(CONCATENATE($B24,"_",AH$4,"_",$C$85,"_",$C$84),Data_for_IC_trend_tables!$A$1:$G$49194,7,FALSE)*1000,"-")</f>
        <v>0.90001157503388196</v>
      </c>
      <c r="AI24" s="30">
        <f>IFERROR(VLOOKUP(CONCATENATE($B24,"_",AI$4,"_",$C$85,"_",$C$84),Data_for_IC_trend_tables!$A$1:$G$49194,7,FALSE)*1000,"-")</f>
        <v>0.88138997610988601</v>
      </c>
      <c r="AJ24" s="30">
        <f>IFERROR(VLOOKUP(CONCATENATE($B24,"_",AJ$4,"_",$C$85,"_",$C$84),Data_for_IC_trend_tables!$A$1:$G$49194,7,FALSE)*1000,"-")</f>
        <v>0.87349821800452998</v>
      </c>
      <c r="AK24" s="30">
        <f>IFERROR(VLOOKUP(CONCATENATE($B24,"_",AK$4,"_",$C$85,"_",$C$84),Data_for_IC_trend_tables!$A$1:$G$49194,7,FALSE)*1000,"-")</f>
        <v>0.9060561333655871</v>
      </c>
      <c r="AL24" s="30">
        <f>IFERROR(VLOOKUP(CONCATENATE($B24,"_",AL$4,"_",$C$85,"_",$C$84),Data_for_IC_trend_tables!$A$1:$G$49194,7,FALSE)*1000,"-")</f>
        <v>0.81456544208247894</v>
      </c>
      <c r="AM24" s="30">
        <f>IFERROR(VLOOKUP(CONCATENATE($B24,"_",AM$4,"_",$C$85,"_",$C$84),Data_for_IC_trend_tables!$A$1:$G$49194,7,FALSE)*1000,"-")</f>
        <v>0.85477656375515199</v>
      </c>
      <c r="AN24" s="30">
        <f>IFERROR(VLOOKUP(CONCATENATE($B24,"_",AN$4,"_",$C$85,"_",$C$84),Data_for_IC_trend_tables!$A$1:$G$49194,7,FALSE)*1000,"-")</f>
        <v>0.89388699842776698</v>
      </c>
      <c r="AO24" s="30">
        <f>IFERROR(VLOOKUP(CONCATENATE($B24,"_",AO$4,"_",$C$85,"_",$C$84),Data_for_IC_trend_tables!$A$1:$G$49194,7,FALSE)*1000,"-")</f>
        <v>0.869954675118084</v>
      </c>
      <c r="AP24" s="30">
        <f>IFERROR(VLOOKUP(CONCATENATE($B24,"_",AP$4,"_",$C$85,"_",$C$84),Data_for_IC_trend_tables!$A$1:$G$49194,7,FALSE)*1000,"-")</f>
        <v>0.97616666513029404</v>
      </c>
      <c r="AQ24" s="30">
        <f>IFERROR(VLOOKUP(CONCATENATE($B24,"_",AQ$4,"_",$C$85,"_",$C$84),Data_for_IC_trend_tables!$A$1:$G$49194,7,FALSE)*1000,"-")</f>
        <v>0.84152296837419904</v>
      </c>
      <c r="AR24" s="30">
        <f>IFERROR(VLOOKUP(CONCATENATE($B24,"_",AR$4,"_",$C$85,"_",$C$84),Data_for_IC_trend_tables!$A$1:$G$49194,7,FALSE)*1000,"-")</f>
        <v>0.82034422722773703</v>
      </c>
      <c r="AS24" s="30">
        <f>IFERROR(VLOOKUP(CONCATENATE($B24,"_",AS$4,"_",$C$85,"_",$C$84),Data_for_IC_trend_tables!$A$1:$G$49194,7,FALSE)*1000,"-")</f>
        <v>0.795731084419812</v>
      </c>
      <c r="AT24" s="30">
        <f>IFERROR(VLOOKUP(CONCATENATE($B24,"_",AT$4,"_",$C$85,"_",$C$84),Data_for_IC_trend_tables!$A$1:$G$49194,7,FALSE)*1000,"-")</f>
        <v>0.77313695485259804</v>
      </c>
      <c r="AU24" s="30">
        <f>IFERROR(VLOOKUP(CONCATENATE($B24,"_",AU$4,"_",$C$85,"_",$C$84),Data_for_IC_trend_tables!$A$1:$G$49194,7,FALSE)*1000,"-")</f>
        <v>0.70099672785681999</v>
      </c>
      <c r="AV24" s="30"/>
      <c r="AW24" s="30">
        <f>IFERROR(VLOOKUP(CONCATENATE($B24,"_",AW$4,"_",$C$85,"_",$C$84),Data_for_IC_trend_tables!$A$1:$G$49194,7,FALSE)*1000,"-")</f>
        <v>0.70099672785681999</v>
      </c>
      <c r="AX24" s="91">
        <f>O24</f>
        <v>2.7875381739509897</v>
      </c>
      <c r="AY24" s="38" t="str">
        <f>IF(ISBLANK(AX24),"",IF(AW24="-",CONCATENATE("no data for ",$AW$4),IF(AZ24&gt;0,"No","Yes")))</f>
        <v>Yes</v>
      </c>
      <c r="AZ24" s="58">
        <f t="shared" ref="AZ24" si="6">IFERROR(IF(AW24=0,"",(AW24-AX24)/AX24),"")</f>
        <v>-0.74852479711040365</v>
      </c>
      <c r="BA24" s="32" t="s">
        <v>76</v>
      </c>
    </row>
    <row r="25" spans="2:53" s="3" customFormat="1" x14ac:dyDescent="0.2">
      <c r="B25" s="53" t="s">
        <v>153</v>
      </c>
      <c r="C25" s="71" t="s">
        <v>16</v>
      </c>
      <c r="D25" s="56"/>
      <c r="E25" s="30" t="str">
        <f>IFERROR(VLOOKUP(CONCATENATE($B25,"_",E$4,"_",$C$85,"_",$C$84),Data_for_IC_trend_tables!$A$1:$G$49194,7,FALSE)*1000,"-")</f>
        <v>-</v>
      </c>
      <c r="F25" s="30" t="str">
        <f>IFERROR(VLOOKUP(CONCATENATE($B25,"_",F$4,"_",$C$85,"_",$C$84),Data_for_IC_trend_tables!$A$1:$G$49194,7,FALSE)*1000,"-")</f>
        <v>-</v>
      </c>
      <c r="G25" s="30" t="str">
        <f>IFERROR(VLOOKUP(CONCATENATE($B25,"_",G$4,"_",$C$85,"_",$C$84),Data_for_IC_trend_tables!$A$1:$G$49194,7,FALSE)*1000,"-")</f>
        <v>-</v>
      </c>
      <c r="H25" s="30" t="str">
        <f>IFERROR(VLOOKUP(CONCATENATE($B25,"_",H$4,"_",$C$85,"_",$C$84),Data_for_IC_trend_tables!$A$1:$G$49194,7,FALSE)*1000,"-")</f>
        <v>-</v>
      </c>
      <c r="I25" s="30" t="str">
        <f>IFERROR(VLOOKUP(CONCATENATE($B25,"_",I$4,"_",$C$85,"_",$C$84),Data_for_IC_trend_tables!$A$1:$G$49194,7,FALSE)*1000,"-")</f>
        <v>-</v>
      </c>
      <c r="J25" s="30" t="str">
        <f>IFERROR(VLOOKUP(CONCATENATE($B25,"_",J$4,"_",$C$85,"_",$C$84),Data_for_IC_trend_tables!$A$1:$G$49194,7,FALSE)*1000,"-")</f>
        <v>-</v>
      </c>
      <c r="K25" s="30" t="str">
        <f>IFERROR(VLOOKUP(CONCATENATE($B25,"_",K$4,"_",$C$85,"_",$C$84),Data_for_IC_trend_tables!$A$1:$G$49194,7,FALSE)*1000,"-")</f>
        <v>-</v>
      </c>
      <c r="L25" s="30" t="str">
        <f>IFERROR(VLOOKUP(CONCATENATE($B25,"_",L$4,"_",$C$85,"_",$C$84),Data_for_IC_trend_tables!$A$1:$G$49194,7,FALSE)*1000,"-")</f>
        <v>-</v>
      </c>
      <c r="M25" s="30" t="str">
        <f>IFERROR(VLOOKUP(CONCATENATE($B25,"_",M$4,"_",$C$85,"_",$C$84),Data_for_IC_trend_tables!$A$1:$G$49194,7,FALSE)*1000,"-")</f>
        <v>-</v>
      </c>
      <c r="N25" s="30" t="str">
        <f>IFERROR(VLOOKUP(CONCATENATE($B25,"_",N$4,"_",$C$85,"_",$C$84),Data_for_IC_trend_tables!$A$1:$G$49194,7,FALSE)*1000,"-")</f>
        <v>-</v>
      </c>
      <c r="O25" s="30">
        <f>IFERROR(VLOOKUP(CONCATENATE($B25,"_",O$4,"_",$C$85,"_",$C$84),Data_for_IC_trend_tables!$A$1:$G$49194,7,FALSE)*1000,"-")</f>
        <v>0.139620350003759</v>
      </c>
      <c r="P25" s="30">
        <f>IFERROR(VLOOKUP(CONCATENATE($B25,"_",P$4,"_",$C$85,"_",$C$84),Data_for_IC_trend_tables!$A$1:$G$49194,7,FALSE)*1000,"-")</f>
        <v>0.13755599511603001</v>
      </c>
      <c r="Q25" s="30">
        <f>IFERROR(VLOOKUP(CONCATENATE($B25,"_",Q$4,"_",$C$85,"_",$C$84),Data_for_IC_trend_tables!$A$1:$G$49194,7,FALSE)*1000,"-")</f>
        <v>0.13413790879270199</v>
      </c>
      <c r="R25" s="30">
        <f>IFERROR(VLOOKUP(CONCATENATE($B25,"_",R$4,"_",$C$85,"_",$C$84),Data_for_IC_trend_tables!$A$1:$G$49194,7,FALSE)*1000,"-")</f>
        <v>0.128757277571828</v>
      </c>
      <c r="S25" s="30">
        <f>IFERROR(VLOOKUP(CONCATENATE($B25,"_",S$4,"_",$C$85,"_",$C$84),Data_for_IC_trend_tables!$A$1:$G$49194,7,FALSE)*1000,"-")</f>
        <v>0.120369427172068</v>
      </c>
      <c r="T25" s="30">
        <f>IFERROR(VLOOKUP(CONCATENATE($B25,"_",T$4,"_",$C$85,"_",$C$84),Data_for_IC_trend_tables!$A$1:$G$49194,7,FALSE)*1000,"-")</f>
        <v>0.111688671805941</v>
      </c>
      <c r="U25" s="30">
        <f>IFERROR(VLOOKUP(CONCATENATE($B25,"_",U$4,"_",$C$85,"_",$C$84),Data_for_IC_trend_tables!$A$1:$G$49194,7,FALSE)*1000,"-")</f>
        <v>0.10689810585951699</v>
      </c>
      <c r="V25" s="30">
        <f>IFERROR(VLOOKUP(CONCATENATE($B25,"_",V$4,"_",$C$85,"_",$C$84),Data_for_IC_trend_tables!$A$1:$G$49194,7,FALSE)*1000,"-")</f>
        <v>0.104846778216863</v>
      </c>
      <c r="W25" s="30">
        <f>IFERROR(VLOOKUP(CONCATENATE($B25,"_",W$4,"_",$C$85,"_",$C$84),Data_for_IC_trend_tables!$A$1:$G$49194,7,FALSE)*1000,"-")</f>
        <v>9.4084287341288708E-2</v>
      </c>
      <c r="X25" s="30">
        <f>IFERROR(VLOOKUP(CONCATENATE($B25,"_",X$4,"_",$C$85,"_",$C$84),Data_for_IC_trend_tables!$A$1:$G$49194,7,FALSE)*1000,"-")</f>
        <v>8.3404573405873109E-2</v>
      </c>
      <c r="Y25" s="30">
        <f>IFERROR(VLOOKUP(CONCATENATE($B25,"_",Y$4,"_",$C$85,"_",$C$84),Data_for_IC_trend_tables!$A$1:$G$49194,7,FALSE)*1000,"-")</f>
        <v>8.0613531256558207E-2</v>
      </c>
      <c r="Z25" s="30">
        <f>IFERROR(VLOOKUP(CONCATENATE($B25,"_",Z$4,"_",$C$85,"_",$C$84),Data_for_IC_trend_tables!$A$1:$G$49194,7,FALSE)*1000,"-")</f>
        <v>7.6819371941100889E-2</v>
      </c>
      <c r="AA25" s="30">
        <f>IFERROR(VLOOKUP(CONCATENATE($B25,"_",AA$4,"_",$C$85,"_",$C$84),Data_for_IC_trend_tables!$A$1:$G$49194,7,FALSE)*1000,"-")</f>
        <v>7.3323730977693E-2</v>
      </c>
      <c r="AB25" s="30">
        <f>IFERROR(VLOOKUP(CONCATENATE($B25,"_",AB$4,"_",$C$85,"_",$C$84),Data_for_IC_trend_tables!$A$1:$G$49194,7,FALSE)*1000,"-")</f>
        <v>6.8124203500681005E-2</v>
      </c>
      <c r="AC25" s="30">
        <f>IFERROR(VLOOKUP(CONCATENATE($B25,"_",AC$4,"_",$C$85,"_",$C$84),Data_for_IC_trend_tables!$A$1:$G$49194,7,FALSE)*1000,"-")</f>
        <v>5.2042843549598497E-2</v>
      </c>
      <c r="AD25" s="30">
        <f>IFERROR(VLOOKUP(CONCATENATE($B25,"_",AD$4,"_",$C$85,"_",$C$84),Data_for_IC_trend_tables!$A$1:$G$49194,7,FALSE)*1000,"-")</f>
        <v>3.1953272566482997E-2</v>
      </c>
      <c r="AE25" s="30">
        <f>IFERROR(VLOOKUP(CONCATENATE($B25,"_",AE$4,"_",$C$85,"_",$C$84),Data_for_IC_trend_tables!$A$1:$G$49194,7,FALSE)*1000,"-")</f>
        <v>4.7933007905046295E-2</v>
      </c>
      <c r="AF25" s="30">
        <f>IFERROR(VLOOKUP(CONCATENATE($B25,"_",AF$4,"_",$C$85,"_",$C$84),Data_for_IC_trend_tables!$A$1:$G$49194,7,FALSE)*1000,"-")</f>
        <v>5.2655787250761497E-2</v>
      </c>
      <c r="AG25" s="30">
        <f>IFERROR(VLOOKUP(CONCATENATE($B25,"_",AG$4,"_",$C$85,"_",$C$84),Data_for_IC_trend_tables!$A$1:$G$49194,7,FALSE)*1000,"-")</f>
        <v>4.6729538878674599E-2</v>
      </c>
      <c r="AH25" s="30">
        <f>IFERROR(VLOOKUP(CONCATENATE($B25,"_",AH$4,"_",$C$85,"_",$C$84),Data_for_IC_trend_tables!$A$1:$G$49194,7,FALSE)*1000,"-")</f>
        <v>3.6906156753215E-2</v>
      </c>
      <c r="AI25" s="30">
        <f>IFERROR(VLOOKUP(CONCATENATE($B25,"_",AI$4,"_",$C$85,"_",$C$84),Data_for_IC_trend_tables!$A$1:$G$49194,7,FALSE)*1000,"-")</f>
        <v>3.5301183009169901E-2</v>
      </c>
      <c r="AJ25" s="30">
        <f>IFERROR(VLOOKUP(CONCATENATE($B25,"_",AJ$4,"_",$C$85,"_",$C$84),Data_for_IC_trend_tables!$A$1:$G$49194,7,FALSE)*1000,"-")</f>
        <v>2.9697069985777601E-2</v>
      </c>
      <c r="AK25" s="30">
        <f>IFERROR(VLOOKUP(CONCATENATE($B25,"_",AK$4,"_",$C$85,"_",$C$84),Data_for_IC_trend_tables!$A$1:$G$49194,7,FALSE)*1000,"-")</f>
        <v>2.7712905085891401E-2</v>
      </c>
      <c r="AL25" s="30">
        <f>IFERROR(VLOOKUP(CONCATENATE($B25,"_",AL$4,"_",$C$85,"_",$C$84),Data_for_IC_trend_tables!$A$1:$G$49194,7,FALSE)*1000,"-")</f>
        <v>1.38718271870677E-2</v>
      </c>
      <c r="AM25" s="30">
        <f>IFERROR(VLOOKUP(CONCATENATE($B25,"_",AM$4,"_",$C$85,"_",$C$84),Data_for_IC_trend_tables!$A$1:$G$49194,7,FALSE)*1000,"-")</f>
        <v>1.17665626359728E-2</v>
      </c>
      <c r="AN25" s="30">
        <f>IFERROR(VLOOKUP(CONCATENATE($B25,"_",AN$4,"_",$C$85,"_",$C$84),Data_for_IC_trend_tables!$A$1:$G$49194,7,FALSE)*1000,"-")</f>
        <v>1.1549599162343599E-2</v>
      </c>
      <c r="AO25" s="30">
        <f>IFERROR(VLOOKUP(CONCATENATE($B25,"_",AO$4,"_",$C$85,"_",$C$84),Data_for_IC_trend_tables!$A$1:$G$49194,7,FALSE)*1000,"-")</f>
        <v>1.02339988041431E-2</v>
      </c>
      <c r="AP25" s="30">
        <f>IFERROR(VLOOKUP(CONCATENATE($B25,"_",AP$4,"_",$C$85,"_",$C$84),Data_for_IC_trend_tables!$A$1:$G$49194,7,FALSE)*1000,"-")</f>
        <v>9.7542361142397491E-3</v>
      </c>
      <c r="AQ25" s="30">
        <f>IFERROR(VLOOKUP(CONCATENATE($B25,"_",AQ$4,"_",$C$85,"_",$C$84),Data_for_IC_trend_tables!$A$1:$G$49194,7,FALSE)*1000,"-")</f>
        <v>9.7415701243184008E-3</v>
      </c>
      <c r="AR25" s="30">
        <f>IFERROR(VLOOKUP(CONCATENATE($B25,"_",AR$4,"_",$C$85,"_",$C$84),Data_for_IC_trend_tables!$A$1:$G$49194,7,FALSE)*1000,"-")</f>
        <v>9.8092820285974811E-3</v>
      </c>
      <c r="AS25" s="30">
        <f>IFERROR(VLOOKUP(CONCATENATE($B25,"_",AS$4,"_",$C$85,"_",$C$84),Data_for_IC_trend_tables!$A$1:$G$49194,7,FALSE)*1000,"-")</f>
        <v>9.4642601447957903E-3</v>
      </c>
      <c r="AT25" s="30">
        <f>IFERROR(VLOOKUP(CONCATENATE($B25,"_",AT$4,"_",$C$85,"_",$C$84),Data_for_IC_trend_tables!$A$1:$G$49194,7,FALSE)*1000,"-")</f>
        <v>1.0071186582179099E-2</v>
      </c>
      <c r="AU25" s="30">
        <f>IFERROR(VLOOKUP(CONCATENATE($B25,"_",AU$4,"_",$C$85,"_",$C$84),Data_for_IC_trend_tables!$A$1:$G$49194,7,FALSE)*1000,"-")</f>
        <v>9.9566664175386003E-3</v>
      </c>
      <c r="AV25" s="30"/>
      <c r="AW25" s="30">
        <f>IFERROR(VLOOKUP(CONCATENATE($B25,"_",AW$4,"_",$C$85,"_",$C$84),Data_for_IC_trend_tables!$A$1:$G$49194,7,FALSE)*1000,"-")</f>
        <v>9.9566664175386003E-3</v>
      </c>
      <c r="AX25" s="91"/>
      <c r="AY25" s="38" t="str">
        <f t="shared" si="0"/>
        <v/>
      </c>
      <c r="AZ25" s="58" t="str">
        <f t="shared" si="1"/>
        <v/>
      </c>
      <c r="BA25" s="31"/>
    </row>
    <row r="26" spans="2:53" s="3" customFormat="1" x14ac:dyDescent="0.2">
      <c r="B26" s="53" t="s">
        <v>154</v>
      </c>
      <c r="C26" s="71" t="s">
        <v>17</v>
      </c>
      <c r="D26" s="56"/>
      <c r="E26" s="30" t="str">
        <f>IFERROR(VLOOKUP(CONCATENATE($B26,"_",E$4,"_",$C$85,"_",$C$84),Data_for_IC_trend_tables!$A$1:$G$49194,7,FALSE)*1000,"-")</f>
        <v>-</v>
      </c>
      <c r="F26" s="30" t="str">
        <f>IFERROR(VLOOKUP(CONCATENATE($B26,"_",F$4,"_",$C$85,"_",$C$84),Data_for_IC_trend_tables!$A$1:$G$49194,7,FALSE)*1000,"-")</f>
        <v>-</v>
      </c>
      <c r="G26" s="30" t="str">
        <f>IFERROR(VLOOKUP(CONCATENATE($B26,"_",G$4,"_",$C$85,"_",$C$84),Data_for_IC_trend_tables!$A$1:$G$49194,7,FALSE)*1000,"-")</f>
        <v>-</v>
      </c>
      <c r="H26" s="30" t="str">
        <f>IFERROR(VLOOKUP(CONCATENATE($B26,"_",H$4,"_",$C$85,"_",$C$84),Data_for_IC_trend_tables!$A$1:$G$49194,7,FALSE)*1000,"-")</f>
        <v>-</v>
      </c>
      <c r="I26" s="30" t="str">
        <f>IFERROR(VLOOKUP(CONCATENATE($B26,"_",I$4,"_",$C$85,"_",$C$84),Data_for_IC_trend_tables!$A$1:$G$49194,7,FALSE)*1000,"-")</f>
        <v>-</v>
      </c>
      <c r="J26" s="30" t="str">
        <f>IFERROR(VLOOKUP(CONCATENATE($B26,"_",J$4,"_",$C$85,"_",$C$84),Data_for_IC_trend_tables!$A$1:$G$49194,7,FALSE)*1000,"-")</f>
        <v>-</v>
      </c>
      <c r="K26" s="30" t="str">
        <f>IFERROR(VLOOKUP(CONCATENATE($B26,"_",K$4,"_",$C$85,"_",$C$84),Data_for_IC_trend_tables!$A$1:$G$49194,7,FALSE)*1000,"-")</f>
        <v>-</v>
      </c>
      <c r="L26" s="30" t="str">
        <f>IFERROR(VLOOKUP(CONCATENATE($B26,"_",L$4,"_",$C$85,"_",$C$84),Data_for_IC_trend_tables!$A$1:$G$49194,7,FALSE)*1000,"-")</f>
        <v>-</v>
      </c>
      <c r="M26" s="30" t="str">
        <f>IFERROR(VLOOKUP(CONCATENATE($B26,"_",M$4,"_",$C$85,"_",$C$84),Data_for_IC_trend_tables!$A$1:$G$49194,7,FALSE)*1000,"-")</f>
        <v>-</v>
      </c>
      <c r="N26" s="30" t="str">
        <f>IFERROR(VLOOKUP(CONCATENATE($B26,"_",N$4,"_",$C$85,"_",$C$84),Data_for_IC_trend_tables!$A$1:$G$49194,7,FALSE)*1000,"-")</f>
        <v>-</v>
      </c>
      <c r="O26" s="30">
        <f>IFERROR(VLOOKUP(CONCATENATE($B26,"_",O$4,"_",$C$85,"_",$C$84),Data_for_IC_trend_tables!$A$1:$G$49194,7,FALSE)*1000,"-")</f>
        <v>0.74437180359171606</v>
      </c>
      <c r="P26" s="30">
        <f>IFERROR(VLOOKUP(CONCATENATE($B26,"_",P$4,"_",$C$85,"_",$C$84),Data_for_IC_trend_tables!$A$1:$G$49194,7,FALSE)*1000,"-")</f>
        <v>0.72085553359298893</v>
      </c>
      <c r="Q26" s="30">
        <f>IFERROR(VLOOKUP(CONCATENATE($B26,"_",Q$4,"_",$C$85,"_",$C$84),Data_for_IC_trend_tables!$A$1:$G$49194,7,FALSE)*1000,"-")</f>
        <v>0.68116559507068097</v>
      </c>
      <c r="R26" s="30">
        <f>IFERROR(VLOOKUP(CONCATENATE($B26,"_",R$4,"_",$C$85,"_",$C$84),Data_for_IC_trend_tables!$A$1:$G$49194,7,FALSE)*1000,"-")</f>
        <v>0.67787627166878806</v>
      </c>
      <c r="S26" s="30">
        <f>IFERROR(VLOOKUP(CONCATENATE($B26,"_",S$4,"_",$C$85,"_",$C$84),Data_for_IC_trend_tables!$A$1:$G$49194,7,FALSE)*1000,"-")</f>
        <v>0.6541363445640459</v>
      </c>
      <c r="T26" s="30">
        <f>IFERROR(VLOOKUP(CONCATENATE($B26,"_",T$4,"_",$C$85,"_",$C$84),Data_for_IC_trend_tables!$A$1:$G$49194,7,FALSE)*1000,"-")</f>
        <v>0.64954730882018508</v>
      </c>
      <c r="U26" s="30">
        <f>IFERROR(VLOOKUP(CONCATENATE($B26,"_",U$4,"_",$C$85,"_",$C$84),Data_for_IC_trend_tables!$A$1:$G$49194,7,FALSE)*1000,"-")</f>
        <v>0.66894416272449697</v>
      </c>
      <c r="V26" s="30">
        <f>IFERROR(VLOOKUP(CONCATENATE($B26,"_",V$4,"_",$C$85,"_",$C$84),Data_for_IC_trend_tables!$A$1:$G$49194,7,FALSE)*1000,"-")</f>
        <v>0.64804308722320103</v>
      </c>
      <c r="W26" s="30">
        <f>IFERROR(VLOOKUP(CONCATENATE($B26,"_",W$4,"_",$C$85,"_",$C$84),Data_for_IC_trend_tables!$A$1:$G$49194,7,FALSE)*1000,"-")</f>
        <v>0.45039672337030701</v>
      </c>
      <c r="X26" s="30">
        <f>IFERROR(VLOOKUP(CONCATENATE($B26,"_",X$4,"_",$C$85,"_",$C$84),Data_for_IC_trend_tables!$A$1:$G$49194,7,FALSE)*1000,"-")</f>
        <v>0.417161184798435</v>
      </c>
      <c r="Y26" s="30">
        <f>IFERROR(VLOOKUP(CONCATENATE($B26,"_",Y$4,"_",$C$85,"_",$C$84),Data_for_IC_trend_tables!$A$1:$G$49194,7,FALSE)*1000,"-")</f>
        <v>0.475697497930409</v>
      </c>
      <c r="Z26" s="30">
        <f>IFERROR(VLOOKUP(CONCATENATE($B26,"_",Z$4,"_",$C$85,"_",$C$84),Data_for_IC_trend_tables!$A$1:$G$49194,7,FALSE)*1000,"-")</f>
        <v>0.48357204620807298</v>
      </c>
      <c r="AA26" s="30">
        <f>IFERROR(VLOOKUP(CONCATENATE($B26,"_",AA$4,"_",$C$85,"_",$C$84),Data_for_IC_trend_tables!$A$1:$G$49194,7,FALSE)*1000,"-")</f>
        <v>0.46742162489886302</v>
      </c>
      <c r="AB26" s="30">
        <f>IFERROR(VLOOKUP(CONCATENATE($B26,"_",AB$4,"_",$C$85,"_",$C$84),Data_for_IC_trend_tables!$A$1:$G$49194,7,FALSE)*1000,"-")</f>
        <v>0.475397134424281</v>
      </c>
      <c r="AC26" s="30">
        <f>IFERROR(VLOOKUP(CONCATENATE($B26,"_",AC$4,"_",$C$85,"_",$C$84),Data_for_IC_trend_tables!$A$1:$G$49194,7,FALSE)*1000,"-")</f>
        <v>0.46238236001689997</v>
      </c>
      <c r="AD26" s="30">
        <f>IFERROR(VLOOKUP(CONCATENATE($B26,"_",AD$4,"_",$C$85,"_",$C$84),Data_for_IC_trend_tables!$A$1:$G$49194,7,FALSE)*1000,"-")</f>
        <v>0.49849319892489502</v>
      </c>
      <c r="AE26" s="30">
        <f>IFERROR(VLOOKUP(CONCATENATE($B26,"_",AE$4,"_",$C$85,"_",$C$84),Data_for_IC_trend_tables!$A$1:$G$49194,7,FALSE)*1000,"-")</f>
        <v>0.47529352976349398</v>
      </c>
      <c r="AF26" s="30">
        <f>IFERROR(VLOOKUP(CONCATENATE($B26,"_",AF$4,"_",$C$85,"_",$C$84),Data_for_IC_trend_tables!$A$1:$G$49194,7,FALSE)*1000,"-")</f>
        <v>0.46446136993482501</v>
      </c>
      <c r="AG26" s="30">
        <f>IFERROR(VLOOKUP(CONCATENATE($B26,"_",AG$4,"_",$C$85,"_",$C$84),Data_for_IC_trend_tables!$A$1:$G$49194,7,FALSE)*1000,"-")</f>
        <v>0.46119720989007296</v>
      </c>
      <c r="AH26" s="30">
        <f>IFERROR(VLOOKUP(CONCATENATE($B26,"_",AH$4,"_",$C$85,"_",$C$84),Data_for_IC_trend_tables!$A$1:$G$49194,7,FALSE)*1000,"-")</f>
        <v>0.41574373338742798</v>
      </c>
      <c r="AI26" s="30">
        <f>IFERROR(VLOOKUP(CONCATENATE($B26,"_",AI$4,"_",$C$85,"_",$C$84),Data_for_IC_trend_tables!$A$1:$G$49194,7,FALSE)*1000,"-")</f>
        <v>0.39492739834136897</v>
      </c>
      <c r="AJ26" s="30">
        <f>IFERROR(VLOOKUP(CONCATENATE($B26,"_",AJ$4,"_",$C$85,"_",$C$84),Data_for_IC_trend_tables!$A$1:$G$49194,7,FALSE)*1000,"-")</f>
        <v>0.36558516477416297</v>
      </c>
      <c r="AK26" s="30">
        <f>IFERROR(VLOOKUP(CONCATENATE($B26,"_",AK$4,"_",$C$85,"_",$C$84),Data_for_IC_trend_tables!$A$1:$G$49194,7,FALSE)*1000,"-")</f>
        <v>0.40105000857680301</v>
      </c>
      <c r="AL26" s="30">
        <f>IFERROR(VLOOKUP(CONCATENATE($B26,"_",AL$4,"_",$C$85,"_",$C$84),Data_for_IC_trend_tables!$A$1:$G$49194,7,FALSE)*1000,"-")</f>
        <v>0.37387684886928396</v>
      </c>
      <c r="AM26" s="30">
        <f>IFERROR(VLOOKUP(CONCATENATE($B26,"_",AM$4,"_",$C$85,"_",$C$84),Data_for_IC_trend_tables!$A$1:$G$49194,7,FALSE)*1000,"-")</f>
        <v>0.361458447506317</v>
      </c>
      <c r="AN26" s="30">
        <f>IFERROR(VLOOKUP(CONCATENATE($B26,"_",AN$4,"_",$C$85,"_",$C$84),Data_for_IC_trend_tables!$A$1:$G$49194,7,FALSE)*1000,"-")</f>
        <v>0.43327198730459099</v>
      </c>
      <c r="AO26" s="30">
        <f>IFERROR(VLOOKUP(CONCATENATE($B26,"_",AO$4,"_",$C$85,"_",$C$84),Data_for_IC_trend_tables!$A$1:$G$49194,7,FALSE)*1000,"-")</f>
        <v>0.433144585627808</v>
      </c>
      <c r="AP26" s="30">
        <f>IFERROR(VLOOKUP(CONCATENATE($B26,"_",AP$4,"_",$C$85,"_",$C$84),Data_for_IC_trend_tables!$A$1:$G$49194,7,FALSE)*1000,"-")</f>
        <v>0.44311670307264001</v>
      </c>
      <c r="AQ26" s="30">
        <f>IFERROR(VLOOKUP(CONCATENATE($B26,"_",AQ$4,"_",$C$85,"_",$C$84),Data_for_IC_trend_tables!$A$1:$G$49194,7,FALSE)*1000,"-")</f>
        <v>0.37870115114396102</v>
      </c>
      <c r="AR26" s="30">
        <f>IFERROR(VLOOKUP(CONCATENATE($B26,"_",AR$4,"_",$C$85,"_",$C$84),Data_for_IC_trend_tables!$A$1:$G$49194,7,FALSE)*1000,"-")</f>
        <v>0.343874146380866</v>
      </c>
      <c r="AS26" s="30">
        <f>IFERROR(VLOOKUP(CONCATENATE($B26,"_",AS$4,"_",$C$85,"_",$C$84),Data_for_IC_trend_tables!$A$1:$G$49194,7,FALSE)*1000,"-")</f>
        <v>0.30381375469460498</v>
      </c>
      <c r="AT26" s="30">
        <f>IFERROR(VLOOKUP(CONCATENATE($B26,"_",AT$4,"_",$C$85,"_",$C$84),Data_for_IC_trend_tables!$A$1:$G$49194,7,FALSE)*1000,"-")</f>
        <v>0.341574111444721</v>
      </c>
      <c r="AU26" s="30">
        <f>IFERROR(VLOOKUP(CONCATENATE($B26,"_",AU$4,"_",$C$85,"_",$C$84),Data_for_IC_trend_tables!$A$1:$G$49194,7,FALSE)*1000,"-")</f>
        <v>0.29713250777557498</v>
      </c>
      <c r="AV26" s="30"/>
      <c r="AW26" s="30">
        <f>IFERROR(VLOOKUP(CONCATENATE($B26,"_",AW$4,"_",$C$85,"_",$C$84),Data_for_IC_trend_tables!$A$1:$G$49194,7,FALSE)*1000,"-")</f>
        <v>0.29713250777557498</v>
      </c>
      <c r="AX26" s="91">
        <f>O26</f>
        <v>0.74437180359171606</v>
      </c>
      <c r="AY26" s="38" t="str">
        <f>IF(ISBLANK(AX26),"",IF(AW26="-",CONCATENATE("no data for ",$AW$4),IF(AZ26&gt;0,"No","Yes")))</f>
        <v>Yes</v>
      </c>
      <c r="AZ26" s="58">
        <f t="shared" ref="AZ26" si="7">IFERROR(IF(AW26=0,"",(AW26-AX26)/AX26),"")</f>
        <v>-0.60082783047146349</v>
      </c>
      <c r="BA26" s="32" t="s">
        <v>76</v>
      </c>
    </row>
    <row r="27" spans="2:53" s="3" customFormat="1" x14ac:dyDescent="0.2">
      <c r="B27" s="53" t="s">
        <v>155</v>
      </c>
      <c r="C27" s="71" t="s">
        <v>18</v>
      </c>
      <c r="D27" s="56"/>
      <c r="E27" s="30" t="str">
        <f>IFERROR(VLOOKUP(CONCATENATE($B27,"_",E$4,"_",$C$85,"_",$C$84),Data_for_IC_trend_tables!$A$1:$G$49194,7,FALSE)*1000,"-")</f>
        <v>-</v>
      </c>
      <c r="F27" s="30" t="str">
        <f>IFERROR(VLOOKUP(CONCATENATE($B27,"_",F$4,"_",$C$85,"_",$C$84),Data_for_IC_trend_tables!$A$1:$G$49194,7,FALSE)*1000,"-")</f>
        <v>-</v>
      </c>
      <c r="G27" s="30" t="str">
        <f>IFERROR(VLOOKUP(CONCATENATE($B27,"_",G$4,"_",$C$85,"_",$C$84),Data_for_IC_trend_tables!$A$1:$G$49194,7,FALSE)*1000,"-")</f>
        <v>-</v>
      </c>
      <c r="H27" s="30" t="str">
        <f>IFERROR(VLOOKUP(CONCATENATE($B27,"_",H$4,"_",$C$85,"_",$C$84),Data_for_IC_trend_tables!$A$1:$G$49194,7,FALSE)*1000,"-")</f>
        <v>-</v>
      </c>
      <c r="I27" s="30" t="str">
        <f>IFERROR(VLOOKUP(CONCATENATE($B27,"_",I$4,"_",$C$85,"_",$C$84),Data_for_IC_trend_tables!$A$1:$G$49194,7,FALSE)*1000,"-")</f>
        <v>-</v>
      </c>
      <c r="J27" s="30" t="str">
        <f>IFERROR(VLOOKUP(CONCATENATE($B27,"_",J$4,"_",$C$85,"_",$C$84),Data_for_IC_trend_tables!$A$1:$G$49194,7,FALSE)*1000,"-")</f>
        <v>-</v>
      </c>
      <c r="K27" s="30" t="str">
        <f>IFERROR(VLOOKUP(CONCATENATE($B27,"_",K$4,"_",$C$85,"_",$C$84),Data_for_IC_trend_tables!$A$1:$G$49194,7,FALSE)*1000,"-")</f>
        <v>-</v>
      </c>
      <c r="L27" s="30" t="str">
        <f>IFERROR(VLOOKUP(CONCATENATE($B27,"_",L$4,"_",$C$85,"_",$C$84),Data_for_IC_trend_tables!$A$1:$G$49194,7,FALSE)*1000,"-")</f>
        <v>-</v>
      </c>
      <c r="M27" s="30" t="str">
        <f>IFERROR(VLOOKUP(CONCATENATE($B27,"_",M$4,"_",$C$85,"_",$C$84),Data_for_IC_trend_tables!$A$1:$G$49194,7,FALSE)*1000,"-")</f>
        <v>-</v>
      </c>
      <c r="N27" s="30" t="str">
        <f>IFERROR(VLOOKUP(CONCATENATE($B27,"_",N$4,"_",$C$85,"_",$C$84),Data_for_IC_trend_tables!$A$1:$G$49194,7,FALSE)*1000,"-")</f>
        <v>-</v>
      </c>
      <c r="O27" s="30">
        <f>IFERROR(VLOOKUP(CONCATENATE($B27,"_",O$4,"_",$C$85,"_",$C$84),Data_for_IC_trend_tables!$A$1:$G$49194,7,FALSE)*1000,"-")</f>
        <v>15.302158782866801</v>
      </c>
      <c r="P27" s="30">
        <f>IFERROR(VLOOKUP(CONCATENATE($B27,"_",P$4,"_",$C$85,"_",$C$84),Data_for_IC_trend_tables!$A$1:$G$49194,7,FALSE)*1000,"-")</f>
        <v>14.9277778085967</v>
      </c>
      <c r="Q27" s="30">
        <f>IFERROR(VLOOKUP(CONCATENATE($B27,"_",Q$4,"_",$C$85,"_",$C$84),Data_for_IC_trend_tables!$A$1:$G$49194,7,FALSE)*1000,"-")</f>
        <v>14.768944736205601</v>
      </c>
      <c r="R27" s="30">
        <f>IFERROR(VLOOKUP(CONCATENATE($B27,"_",R$4,"_",$C$85,"_",$C$84),Data_for_IC_trend_tables!$A$1:$G$49194,7,FALSE)*1000,"-")</f>
        <v>14.424189876720899</v>
      </c>
      <c r="S27" s="30">
        <f>IFERROR(VLOOKUP(CONCATENATE($B27,"_",S$4,"_",$C$85,"_",$C$84),Data_for_IC_trend_tables!$A$1:$G$49194,7,FALSE)*1000,"-")</f>
        <v>14.0314566335023</v>
      </c>
      <c r="T27" s="30">
        <f>IFERROR(VLOOKUP(CONCATENATE($B27,"_",T$4,"_",$C$85,"_",$C$84),Data_for_IC_trend_tables!$A$1:$G$49194,7,FALSE)*1000,"-")</f>
        <v>14.3592520049136</v>
      </c>
      <c r="U27" s="30">
        <f>IFERROR(VLOOKUP(CONCATENATE($B27,"_",U$4,"_",$C$85,"_",$C$84),Data_for_IC_trend_tables!$A$1:$G$49194,7,FALSE)*1000,"-")</f>
        <v>14.130986714785999</v>
      </c>
      <c r="V27" s="30">
        <f>IFERROR(VLOOKUP(CONCATENATE($B27,"_",V$4,"_",$C$85,"_",$C$84),Data_for_IC_trend_tables!$A$1:$G$49194,7,FALSE)*1000,"-")</f>
        <v>14.4570996740573</v>
      </c>
      <c r="W27" s="30">
        <f>IFERROR(VLOOKUP(CONCATENATE($B27,"_",W$4,"_",$C$85,"_",$C$84),Data_for_IC_trend_tables!$A$1:$G$49194,7,FALSE)*1000,"-")</f>
        <v>14.367066811383399</v>
      </c>
      <c r="X27" s="30">
        <f>IFERROR(VLOOKUP(CONCATENATE($B27,"_",X$4,"_",$C$85,"_",$C$84),Data_for_IC_trend_tables!$A$1:$G$49194,7,FALSE)*1000,"-")</f>
        <v>13.878709554820901</v>
      </c>
      <c r="Y27" s="30">
        <f>IFERROR(VLOOKUP(CONCATENATE($B27,"_",Y$4,"_",$C$85,"_",$C$84),Data_for_IC_trend_tables!$A$1:$G$49194,7,FALSE)*1000,"-")</f>
        <v>14.5826582662758</v>
      </c>
      <c r="Z27" s="30">
        <f>IFERROR(VLOOKUP(CONCATENATE($B27,"_",Z$4,"_",$C$85,"_",$C$84),Data_for_IC_trend_tables!$A$1:$G$49194,7,FALSE)*1000,"-")</f>
        <v>14.454121289603</v>
      </c>
      <c r="AA27" s="30">
        <f>IFERROR(VLOOKUP(CONCATENATE($B27,"_",AA$4,"_",$C$85,"_",$C$84),Data_for_IC_trend_tables!$A$1:$G$49194,7,FALSE)*1000,"-")</f>
        <v>14.495721084143399</v>
      </c>
      <c r="AB27" s="30">
        <f>IFERROR(VLOOKUP(CONCATENATE($B27,"_",AB$4,"_",$C$85,"_",$C$84),Data_for_IC_trend_tables!$A$1:$G$49194,7,FALSE)*1000,"-")</f>
        <v>15.161821770163799</v>
      </c>
      <c r="AC27" s="30">
        <f>IFERROR(VLOOKUP(CONCATENATE($B27,"_",AC$4,"_",$C$85,"_",$C$84),Data_for_IC_trend_tables!$A$1:$G$49194,7,FALSE)*1000,"-")</f>
        <v>12.996983492339499</v>
      </c>
      <c r="AD27" s="30">
        <f>IFERROR(VLOOKUP(CONCATENATE($B27,"_",AD$4,"_",$C$85,"_",$C$84),Data_for_IC_trend_tables!$A$1:$G$49194,7,FALSE)*1000,"-")</f>
        <v>12.526454920052</v>
      </c>
      <c r="AE27" s="30">
        <f>IFERROR(VLOOKUP(CONCATENATE($B27,"_",AE$4,"_",$C$85,"_",$C$84),Data_for_IC_trend_tables!$A$1:$G$49194,7,FALSE)*1000,"-")</f>
        <v>12.835294675216701</v>
      </c>
      <c r="AF27" s="30">
        <f>IFERROR(VLOOKUP(CONCATENATE($B27,"_",AF$4,"_",$C$85,"_",$C$84),Data_for_IC_trend_tables!$A$1:$G$49194,7,FALSE)*1000,"-")</f>
        <v>11.480097143148601</v>
      </c>
      <c r="AG27" s="30">
        <f>IFERROR(VLOOKUP(CONCATENATE($B27,"_",AG$4,"_",$C$85,"_",$C$84),Data_for_IC_trend_tables!$A$1:$G$49194,7,FALSE)*1000,"-")</f>
        <v>10.786575314124599</v>
      </c>
      <c r="AH27" s="30">
        <f>IFERROR(VLOOKUP(CONCATENATE($B27,"_",AH$4,"_",$C$85,"_",$C$84),Data_for_IC_trend_tables!$A$1:$G$49194,7,FALSE)*1000,"-")</f>
        <v>8.0845503859952697</v>
      </c>
      <c r="AI27" s="30">
        <f>IFERROR(VLOOKUP(CONCATENATE($B27,"_",AI$4,"_",$C$85,"_",$C$84),Data_for_IC_trend_tables!$A$1:$G$49194,7,FALSE)*1000,"-")</f>
        <v>8.4971443403237288</v>
      </c>
      <c r="AJ27" s="30">
        <f>IFERROR(VLOOKUP(CONCATENATE($B27,"_",AJ$4,"_",$C$85,"_",$C$84),Data_for_IC_trend_tables!$A$1:$G$49194,7,FALSE)*1000,"-")</f>
        <v>8.6116172758632299</v>
      </c>
      <c r="AK27" s="30">
        <f>IFERROR(VLOOKUP(CONCATENATE($B27,"_",AK$4,"_",$C$85,"_",$C$84),Data_for_IC_trend_tables!$A$1:$G$49194,7,FALSE)*1000,"-")</f>
        <v>9.27461162618747</v>
      </c>
      <c r="AL27" s="30">
        <f>IFERROR(VLOOKUP(CONCATENATE($B27,"_",AL$4,"_",$C$85,"_",$C$84),Data_for_IC_trend_tables!$A$1:$G$49194,7,FALSE)*1000,"-")</f>
        <v>7.7817499827585399</v>
      </c>
      <c r="AM27" s="30">
        <f>IFERROR(VLOOKUP(CONCATENATE($B27,"_",AM$4,"_",$C$85,"_",$C$84),Data_for_IC_trend_tables!$A$1:$G$49194,7,FALSE)*1000,"-")</f>
        <v>8.4669937144862502</v>
      </c>
      <c r="AN27" s="30">
        <f>IFERROR(VLOOKUP(CONCATENATE($B27,"_",AN$4,"_",$C$85,"_",$C$84),Data_for_IC_trend_tables!$A$1:$G$49194,7,FALSE)*1000,"-")</f>
        <v>7.2373331076902501</v>
      </c>
      <c r="AO27" s="30">
        <f>IFERROR(VLOOKUP(CONCATENATE($B27,"_",AO$4,"_",$C$85,"_",$C$84),Data_for_IC_trend_tables!$A$1:$G$49194,7,FALSE)*1000,"-")</f>
        <v>6.4012271440817399</v>
      </c>
      <c r="AP27" s="30">
        <f>IFERROR(VLOOKUP(CONCATENATE($B27,"_",AP$4,"_",$C$85,"_",$C$84),Data_for_IC_trend_tables!$A$1:$G$49194,7,FALSE)*1000,"-")</f>
        <v>7.0559878171965602</v>
      </c>
      <c r="AQ27" s="30">
        <f>IFERROR(VLOOKUP(CONCATENATE($B27,"_",AQ$4,"_",$C$85,"_",$C$84),Data_for_IC_trend_tables!$A$1:$G$49194,7,FALSE)*1000,"-")</f>
        <v>6.8906096036295805</v>
      </c>
      <c r="AR27" s="30">
        <f>IFERROR(VLOOKUP(CONCATENATE($B27,"_",AR$4,"_",$C$85,"_",$C$84),Data_for_IC_trend_tables!$A$1:$G$49194,7,FALSE)*1000,"-")</f>
        <v>6.3742095223530599</v>
      </c>
      <c r="AS27" s="30">
        <f>IFERROR(VLOOKUP(CONCATENATE($B27,"_",AS$4,"_",$C$85,"_",$C$84),Data_for_IC_trend_tables!$A$1:$G$49194,7,FALSE)*1000,"-")</f>
        <v>5.7611033087326202</v>
      </c>
      <c r="AT27" s="30">
        <f>IFERROR(VLOOKUP(CONCATENATE($B27,"_",AT$4,"_",$C$85,"_",$C$84),Data_for_IC_trend_tables!$A$1:$G$49194,7,FALSE)*1000,"-")</f>
        <v>6.3346783321743505</v>
      </c>
      <c r="AU27" s="30">
        <f>IFERROR(VLOOKUP(CONCATENATE($B27,"_",AU$4,"_",$C$85,"_",$C$84),Data_for_IC_trend_tables!$A$1:$G$49194,7,FALSE)*1000,"-")</f>
        <v>5.5633968893468095</v>
      </c>
      <c r="AV27" s="30"/>
      <c r="AW27" s="30">
        <f>IFERROR(VLOOKUP(CONCATENATE($B27,"_",AW$4,"_",$C$85,"_",$C$84),Data_for_IC_trend_tables!$A$1:$G$49194,7,FALSE)*1000,"-")</f>
        <v>5.5633968893468095</v>
      </c>
      <c r="AX27" s="91"/>
      <c r="AY27" s="38" t="str">
        <f t="shared" si="0"/>
        <v/>
      </c>
      <c r="AZ27" s="58" t="str">
        <f t="shared" si="1"/>
        <v/>
      </c>
      <c r="BA27" s="31"/>
    </row>
    <row r="28" spans="2:53" s="3" customFormat="1" x14ac:dyDescent="0.2">
      <c r="B28" s="53" t="s">
        <v>156</v>
      </c>
      <c r="C28" s="71" t="s">
        <v>19</v>
      </c>
      <c r="D28" s="56"/>
      <c r="E28" s="30" t="str">
        <f>IFERROR(VLOOKUP(CONCATENATE($B28,"_",E$4,"_",$C$85,"_",$C$84),Data_for_IC_trend_tables!$A$1:$G$49194,7,FALSE)*1000,"-")</f>
        <v>-</v>
      </c>
      <c r="F28" s="30" t="str">
        <f>IFERROR(VLOOKUP(CONCATENATE($B28,"_",F$4,"_",$C$85,"_",$C$84),Data_for_IC_trend_tables!$A$1:$G$49194,7,FALSE)*1000,"-")</f>
        <v>-</v>
      </c>
      <c r="G28" s="30" t="str">
        <f>IFERROR(VLOOKUP(CONCATENATE($B28,"_",G$4,"_",$C$85,"_",$C$84),Data_for_IC_trend_tables!$A$1:$G$49194,7,FALSE)*1000,"-")</f>
        <v>-</v>
      </c>
      <c r="H28" s="30" t="str">
        <f>IFERROR(VLOOKUP(CONCATENATE($B28,"_",H$4,"_",$C$85,"_",$C$84),Data_for_IC_trend_tables!$A$1:$G$49194,7,FALSE)*1000,"-")</f>
        <v>-</v>
      </c>
      <c r="I28" s="30" t="str">
        <f>IFERROR(VLOOKUP(CONCATENATE($B28,"_",I$4,"_",$C$85,"_",$C$84),Data_for_IC_trend_tables!$A$1:$G$49194,7,FALSE)*1000,"-")</f>
        <v>-</v>
      </c>
      <c r="J28" s="30" t="str">
        <f>IFERROR(VLOOKUP(CONCATENATE($B28,"_",J$4,"_",$C$85,"_",$C$84),Data_for_IC_trend_tables!$A$1:$G$49194,7,FALSE)*1000,"-")</f>
        <v>-</v>
      </c>
      <c r="K28" s="30" t="str">
        <f>IFERROR(VLOOKUP(CONCATENATE($B28,"_",K$4,"_",$C$85,"_",$C$84),Data_for_IC_trend_tables!$A$1:$G$49194,7,FALSE)*1000,"-")</f>
        <v>-</v>
      </c>
      <c r="L28" s="30" t="str">
        <f>IFERROR(VLOOKUP(CONCATENATE($B28,"_",L$4,"_",$C$85,"_",$C$84),Data_for_IC_trend_tables!$A$1:$G$49194,7,FALSE)*1000,"-")</f>
        <v>-</v>
      </c>
      <c r="M28" s="30" t="str">
        <f>IFERROR(VLOOKUP(CONCATENATE($B28,"_",M$4,"_",$C$85,"_",$C$84),Data_for_IC_trend_tables!$A$1:$G$49194,7,FALSE)*1000,"-")</f>
        <v>-</v>
      </c>
      <c r="N28" s="30" t="str">
        <f>IFERROR(VLOOKUP(CONCATENATE($B28,"_",N$4,"_",$C$85,"_",$C$84),Data_for_IC_trend_tables!$A$1:$G$49194,7,FALSE)*1000,"-")</f>
        <v>-</v>
      </c>
      <c r="O28" s="30">
        <f>IFERROR(VLOOKUP(CONCATENATE($B28,"_",O$4,"_",$C$85,"_",$C$84),Data_for_IC_trend_tables!$A$1:$G$49194,7,FALSE)*1000,"-")</f>
        <v>10.6076147020877</v>
      </c>
      <c r="P28" s="30">
        <f>IFERROR(VLOOKUP(CONCATENATE($B28,"_",P$4,"_",$C$85,"_",$C$84),Data_for_IC_trend_tables!$A$1:$G$49194,7,FALSE)*1000,"-")</f>
        <v>14.3275448791087</v>
      </c>
      <c r="Q28" s="30">
        <f>IFERROR(VLOOKUP(CONCATENATE($B28,"_",Q$4,"_",$C$85,"_",$C$84),Data_for_IC_trend_tables!$A$1:$G$49194,7,FALSE)*1000,"-")</f>
        <v>5.3017029054574598</v>
      </c>
      <c r="R28" s="30">
        <f>IFERROR(VLOOKUP(CONCATENATE($B28,"_",R$4,"_",$C$85,"_",$C$84),Data_for_IC_trend_tables!$A$1:$G$49194,7,FALSE)*1000,"-")</f>
        <v>4.4963946386303801</v>
      </c>
      <c r="S28" s="30">
        <f>IFERROR(VLOOKUP(CONCATENATE($B28,"_",S$4,"_",$C$85,"_",$C$84),Data_for_IC_trend_tables!$A$1:$G$49194,7,FALSE)*1000,"-")</f>
        <v>3.53100135422231</v>
      </c>
      <c r="T28" s="30">
        <f>IFERROR(VLOOKUP(CONCATENATE($B28,"_",T$4,"_",$C$85,"_",$C$84),Data_for_IC_trend_tables!$A$1:$G$49194,7,FALSE)*1000,"-")</f>
        <v>3.5785819285466403</v>
      </c>
      <c r="U28" s="30">
        <f>IFERROR(VLOOKUP(CONCATENATE($B28,"_",U$4,"_",$C$85,"_",$C$84),Data_for_IC_trend_tables!$A$1:$G$49194,7,FALSE)*1000,"-")</f>
        <v>3.30102876786711</v>
      </c>
      <c r="V28" s="30">
        <f>IFERROR(VLOOKUP(CONCATENATE($B28,"_",V$4,"_",$C$85,"_",$C$84),Data_for_IC_trend_tables!$A$1:$G$49194,7,FALSE)*1000,"-")</f>
        <v>3.4757558443662702</v>
      </c>
      <c r="W28" s="30">
        <f>IFERROR(VLOOKUP(CONCATENATE($B28,"_",W$4,"_",$C$85,"_",$C$84),Data_for_IC_trend_tables!$A$1:$G$49194,7,FALSE)*1000,"-")</f>
        <v>3.1779666801218598</v>
      </c>
      <c r="X28" s="30">
        <f>IFERROR(VLOOKUP(CONCATENATE($B28,"_",X$4,"_",$C$85,"_",$C$84),Data_for_IC_trend_tables!$A$1:$G$49194,7,FALSE)*1000,"-")</f>
        <v>13.7175672556469</v>
      </c>
      <c r="Y28" s="30">
        <f>IFERROR(VLOOKUP(CONCATENATE($B28,"_",Y$4,"_",$C$85,"_",$C$84),Data_for_IC_trend_tables!$A$1:$G$49194,7,FALSE)*1000,"-")</f>
        <v>13.745078006347001</v>
      </c>
      <c r="Z28" s="30">
        <f>IFERROR(VLOOKUP(CONCATENATE($B28,"_",Z$4,"_",$C$85,"_",$C$84),Data_for_IC_trend_tables!$A$1:$G$49194,7,FALSE)*1000,"-")</f>
        <v>13.323219806267101</v>
      </c>
      <c r="AA28" s="30">
        <f>IFERROR(VLOOKUP(CONCATENATE($B28,"_",AA$4,"_",$C$85,"_",$C$84),Data_for_IC_trend_tables!$A$1:$G$49194,7,FALSE)*1000,"-")</f>
        <v>14.715863085609101</v>
      </c>
      <c r="AB28" s="30">
        <f>IFERROR(VLOOKUP(CONCATENATE($B28,"_",AB$4,"_",$C$85,"_",$C$84),Data_for_IC_trend_tables!$A$1:$G$49194,7,FALSE)*1000,"-")</f>
        <v>15.581356790699999</v>
      </c>
      <c r="AC28" s="30">
        <f>IFERROR(VLOOKUP(CONCATENATE($B28,"_",AC$4,"_",$C$85,"_",$C$84),Data_for_IC_trend_tables!$A$1:$G$49194,7,FALSE)*1000,"-")</f>
        <v>16.282385766082999</v>
      </c>
      <c r="AD28" s="30">
        <f>IFERROR(VLOOKUP(CONCATENATE($B28,"_",AD$4,"_",$C$85,"_",$C$84),Data_for_IC_trend_tables!$A$1:$G$49194,7,FALSE)*1000,"-")</f>
        <v>12.4736936652931</v>
      </c>
      <c r="AE28" s="30">
        <f>IFERROR(VLOOKUP(CONCATENATE($B28,"_",AE$4,"_",$C$85,"_",$C$84),Data_for_IC_trend_tables!$A$1:$G$49194,7,FALSE)*1000,"-")</f>
        <v>5.9254605933231996</v>
      </c>
      <c r="AF28" s="30">
        <f>IFERROR(VLOOKUP(CONCATENATE($B28,"_",AF$4,"_",$C$85,"_",$C$84),Data_for_IC_trend_tables!$A$1:$G$49194,7,FALSE)*1000,"-")</f>
        <v>9.8588295038484102</v>
      </c>
      <c r="AG28" s="30">
        <f>IFERROR(VLOOKUP(CONCATENATE($B28,"_",AG$4,"_",$C$85,"_",$C$84),Data_for_IC_trend_tables!$A$1:$G$49194,7,FALSE)*1000,"-")</f>
        <v>8.7968840637247592</v>
      </c>
      <c r="AH28" s="30">
        <f>IFERROR(VLOOKUP(CONCATENATE($B28,"_",AH$4,"_",$C$85,"_",$C$84),Data_for_IC_trend_tables!$A$1:$G$49194,7,FALSE)*1000,"-")</f>
        <v>8.4286807698862898</v>
      </c>
      <c r="AI28" s="30">
        <f>IFERROR(VLOOKUP(CONCATENATE($B28,"_",AI$4,"_",$C$85,"_",$C$84),Data_for_IC_trend_tables!$A$1:$G$49194,7,FALSE)*1000,"-")</f>
        <v>9.0129550707300208</v>
      </c>
      <c r="AJ28" s="30">
        <f>IFERROR(VLOOKUP(CONCATENATE($B28,"_",AJ$4,"_",$C$85,"_",$C$84),Data_for_IC_trend_tables!$A$1:$G$49194,7,FALSE)*1000,"-")</f>
        <v>15.380779235995</v>
      </c>
      <c r="AK28" s="30">
        <f>IFERROR(VLOOKUP(CONCATENATE($B28,"_",AK$4,"_",$C$85,"_",$C$84),Data_for_IC_trend_tables!$A$1:$G$49194,7,FALSE)*1000,"-")</f>
        <v>14.383098456358601</v>
      </c>
      <c r="AL28" s="30">
        <f>IFERROR(VLOOKUP(CONCATENATE($B28,"_",AL$4,"_",$C$85,"_",$C$84),Data_for_IC_trend_tables!$A$1:$G$49194,7,FALSE)*1000,"-")</f>
        <v>14.809638891501701</v>
      </c>
      <c r="AM28" s="30">
        <f>IFERROR(VLOOKUP(CONCATENATE($B28,"_",AM$4,"_",$C$85,"_",$C$84),Data_for_IC_trend_tables!$A$1:$G$49194,7,FALSE)*1000,"-")</f>
        <v>19.806500161388801</v>
      </c>
      <c r="AN28" s="30">
        <f>IFERROR(VLOOKUP(CONCATENATE($B28,"_",AN$4,"_",$C$85,"_",$C$84),Data_for_IC_trend_tables!$A$1:$G$49194,7,FALSE)*1000,"-")</f>
        <v>19.905322931475499</v>
      </c>
      <c r="AO28" s="30">
        <f>IFERROR(VLOOKUP(CONCATENATE($B28,"_",AO$4,"_",$C$85,"_",$C$84),Data_for_IC_trend_tables!$A$1:$G$49194,7,FALSE)*1000,"-")</f>
        <v>56.339117814430196</v>
      </c>
      <c r="AP28" s="30">
        <f>IFERROR(VLOOKUP(CONCATENATE($B28,"_",AP$4,"_",$C$85,"_",$C$84),Data_for_IC_trend_tables!$A$1:$G$49194,7,FALSE)*1000,"-")</f>
        <v>57.3049495456182</v>
      </c>
      <c r="AQ28" s="30">
        <f>IFERROR(VLOOKUP(CONCATENATE($B28,"_",AQ$4,"_",$C$85,"_",$C$84),Data_for_IC_trend_tables!$A$1:$G$49194,7,FALSE)*1000,"-")</f>
        <v>11.896446917412201</v>
      </c>
      <c r="AR28" s="30">
        <f>IFERROR(VLOOKUP(CONCATENATE($B28,"_",AR$4,"_",$C$85,"_",$C$84),Data_for_IC_trend_tables!$A$1:$G$49194,7,FALSE)*1000,"-")</f>
        <v>17.0381323246969</v>
      </c>
      <c r="AS28" s="30">
        <f>IFERROR(VLOOKUP(CONCATENATE($B28,"_",AS$4,"_",$C$85,"_",$C$84),Data_for_IC_trend_tables!$A$1:$G$49194,7,FALSE)*1000,"-")</f>
        <v>15.3448542940243</v>
      </c>
      <c r="AT28" s="30">
        <f>IFERROR(VLOOKUP(CONCATENATE($B28,"_",AT$4,"_",$C$85,"_",$C$84),Data_for_IC_trend_tables!$A$1:$G$49194,7,FALSE)*1000,"-")</f>
        <v>5.5268749798387997</v>
      </c>
      <c r="AU28" s="30">
        <f>IFERROR(VLOOKUP(CONCATENATE($B28,"_",AU$4,"_",$C$85,"_",$C$84),Data_for_IC_trend_tables!$A$1:$G$49194,7,FALSE)*1000,"-")</f>
        <v>13.362796508250002</v>
      </c>
      <c r="AV28" s="30"/>
      <c r="AW28" s="30">
        <f>IFERROR(VLOOKUP(CONCATENATE($B28,"_",AW$4,"_",$C$85,"_",$C$84),Data_for_IC_trend_tables!$A$1:$G$49194,7,FALSE)*1000,"-")</f>
        <v>13.362796508250002</v>
      </c>
      <c r="AX28" s="91"/>
      <c r="AY28" s="38" t="str">
        <f t="shared" si="0"/>
        <v/>
      </c>
      <c r="AZ28" s="58" t="str">
        <f t="shared" si="1"/>
        <v/>
      </c>
      <c r="BA28" s="86"/>
    </row>
    <row r="29" spans="2:53" s="3" customFormat="1" ht="12.6" customHeight="1" x14ac:dyDescent="0.2">
      <c r="B29" s="53" t="s">
        <v>157</v>
      </c>
      <c r="C29" s="71" t="s">
        <v>20</v>
      </c>
      <c r="D29" s="56"/>
      <c r="E29" s="30" t="str">
        <f>IFERROR(VLOOKUP(CONCATENATE($B29,"_",E$4,"_",$C$85,"_",$C$84),Data_for_IC_trend_tables!$A$1:$G$49194,7,FALSE)*1000,"-")</f>
        <v>-</v>
      </c>
      <c r="F29" s="30" t="str">
        <f>IFERROR(VLOOKUP(CONCATENATE($B29,"_",F$4,"_",$C$85,"_",$C$84),Data_for_IC_trend_tables!$A$1:$G$49194,7,FALSE)*1000,"-")</f>
        <v>-</v>
      </c>
      <c r="G29" s="30" t="str">
        <f>IFERROR(VLOOKUP(CONCATENATE($B29,"_",G$4,"_",$C$85,"_",$C$84),Data_for_IC_trend_tables!$A$1:$G$49194,7,FALSE)*1000,"-")</f>
        <v>-</v>
      </c>
      <c r="H29" s="30" t="str">
        <f>IFERROR(VLOOKUP(CONCATENATE($B29,"_",H$4,"_",$C$85,"_",$C$84),Data_for_IC_trend_tables!$A$1:$G$49194,7,FALSE)*1000,"-")</f>
        <v>-</v>
      </c>
      <c r="I29" s="30" t="str">
        <f>IFERROR(VLOOKUP(CONCATENATE($B29,"_",I$4,"_",$C$85,"_",$C$84),Data_for_IC_trend_tables!$A$1:$G$49194,7,FALSE)*1000,"-")</f>
        <v>-</v>
      </c>
      <c r="J29" s="30" t="str">
        <f>IFERROR(VLOOKUP(CONCATENATE($B29,"_",J$4,"_",$C$85,"_",$C$84),Data_for_IC_trend_tables!$A$1:$G$49194,7,FALSE)*1000,"-")</f>
        <v>-</v>
      </c>
      <c r="K29" s="30" t="str">
        <f>IFERROR(VLOOKUP(CONCATENATE($B29,"_",K$4,"_",$C$85,"_",$C$84),Data_for_IC_trend_tables!$A$1:$G$49194,7,FALSE)*1000,"-")</f>
        <v>-</v>
      </c>
      <c r="L29" s="30" t="str">
        <f>IFERROR(VLOOKUP(CONCATENATE($B29,"_",L$4,"_",$C$85,"_",$C$84),Data_for_IC_trend_tables!$A$1:$G$49194,7,FALSE)*1000,"-")</f>
        <v>-</v>
      </c>
      <c r="M29" s="30" t="str">
        <f>IFERROR(VLOOKUP(CONCATENATE($B29,"_",M$4,"_",$C$85,"_",$C$84),Data_for_IC_trend_tables!$A$1:$G$49194,7,FALSE)*1000,"-")</f>
        <v>-</v>
      </c>
      <c r="N29" s="30" t="str">
        <f>IFERROR(VLOOKUP(CONCATENATE($B29,"_",N$4,"_",$C$85,"_",$C$84),Data_for_IC_trend_tables!$A$1:$G$49194,7,FALSE)*1000,"-")</f>
        <v>-</v>
      </c>
      <c r="O29" s="30">
        <f>IFERROR(VLOOKUP(CONCATENATE($B29,"_",O$4,"_",$C$85,"_",$C$84),Data_for_IC_trend_tables!$A$1:$G$49194,7,FALSE)*1000,"-")</f>
        <v>4.6719999999999999E-3</v>
      </c>
      <c r="P29" s="30">
        <f>IFERROR(VLOOKUP(CONCATENATE($B29,"_",P$4,"_",$C$85,"_",$C$84),Data_for_IC_trend_tables!$A$1:$G$49194,7,FALSE)*1000,"-")</f>
        <v>4.7489999999999997E-3</v>
      </c>
      <c r="Q29" s="30">
        <f>IFERROR(VLOOKUP(CONCATENATE($B29,"_",Q$4,"_",$C$85,"_",$C$84),Data_for_IC_trend_tables!$A$1:$G$49194,7,FALSE)*1000,"-")</f>
        <v>4.8040000000000001E-3</v>
      </c>
      <c r="R29" s="30">
        <f>IFERROR(VLOOKUP(CONCATENATE($B29,"_",R$4,"_",$C$85,"_",$C$84),Data_for_IC_trend_tables!$A$1:$G$49194,7,FALSE)*1000,"-")</f>
        <v>4.8060000000000004E-3</v>
      </c>
      <c r="S29" s="30">
        <f>IFERROR(VLOOKUP(CONCATENATE($B29,"_",S$4,"_",$C$85,"_",$C$84),Data_for_IC_trend_tables!$A$1:$G$49194,7,FALSE)*1000,"-")</f>
        <v>4.8040000000000001E-3</v>
      </c>
      <c r="T29" s="30">
        <f>IFERROR(VLOOKUP(CONCATENATE($B29,"_",T$4,"_",$C$85,"_",$C$84),Data_for_IC_trend_tables!$A$1:$G$49194,7,FALSE)*1000,"-")</f>
        <v>4.8520000000000004E-3</v>
      </c>
      <c r="U29" s="30">
        <f>IFERROR(VLOOKUP(CONCATENATE($B29,"_",U$4,"_",$C$85,"_",$C$84),Data_for_IC_trend_tables!$A$1:$G$49194,7,FALSE)*1000,"-")</f>
        <v>4.9250000000000006E-3</v>
      </c>
      <c r="V29" s="30">
        <f>IFERROR(VLOOKUP(CONCATENATE($B29,"_",V$4,"_",$C$85,"_",$C$84),Data_for_IC_trend_tables!$A$1:$G$49194,7,FALSE)*1000,"-")</f>
        <v>4.9969999999999997E-3</v>
      </c>
      <c r="W29" s="30">
        <f>IFERROR(VLOOKUP(CONCATENATE($B29,"_",W$4,"_",$C$85,"_",$C$84),Data_for_IC_trend_tables!$A$1:$G$49194,7,FALSE)*1000,"-")</f>
        <v>5.0740000000000004E-3</v>
      </c>
      <c r="X29" s="30">
        <f>IFERROR(VLOOKUP(CONCATENATE($B29,"_",X$4,"_",$C$85,"_",$C$84),Data_for_IC_trend_tables!$A$1:$G$49194,7,FALSE)*1000,"-")</f>
        <v>0.10695499999999999</v>
      </c>
      <c r="Y29" s="30">
        <f>IFERROR(VLOOKUP(CONCATENATE($B29,"_",Y$4,"_",$C$85,"_",$C$84),Data_for_IC_trend_tables!$A$1:$G$49194,7,FALSE)*1000,"-")</f>
        <v>0.11734499999999999</v>
      </c>
      <c r="Z29" s="30">
        <f>IFERROR(VLOOKUP(CONCATENATE($B29,"_",Z$4,"_",$C$85,"_",$C$84),Data_for_IC_trend_tables!$A$1:$G$49194,7,FALSE)*1000,"-")</f>
        <v>0.121183</v>
      </c>
      <c r="AA29" s="30">
        <f>IFERROR(VLOOKUP(CONCATENATE($B29,"_",AA$4,"_",$C$85,"_",$C$84),Data_for_IC_trend_tables!$A$1:$G$49194,7,FALSE)*1000,"-")</f>
        <v>0.12501899999999999</v>
      </c>
      <c r="AB29" s="30">
        <f>IFERROR(VLOOKUP(CONCATENATE($B29,"_",AB$4,"_",$C$85,"_",$C$84),Data_for_IC_trend_tables!$A$1:$G$49194,7,FALSE)*1000,"-")</f>
        <v>0.12886600000000001</v>
      </c>
      <c r="AC29" s="30">
        <f>IFERROR(VLOOKUP(CONCATENATE($B29,"_",AC$4,"_",$C$85,"_",$C$84),Data_for_IC_trend_tables!$A$1:$G$49194,7,FALSE)*1000,"-")</f>
        <v>0.13271999999999998</v>
      </c>
      <c r="AD29" s="30">
        <f>IFERROR(VLOOKUP(CONCATENATE($B29,"_",AD$4,"_",$C$85,"_",$C$84),Data_for_IC_trend_tables!$A$1:$G$49194,7,FALSE)*1000,"-")</f>
        <v>0.13655899999999999</v>
      </c>
      <c r="AE29" s="30">
        <f>IFERROR(VLOOKUP(CONCATENATE($B29,"_",AE$4,"_",$C$85,"_",$C$84),Data_for_IC_trend_tables!$A$1:$G$49194,7,FALSE)*1000,"-")</f>
        <v>0.139962</v>
      </c>
      <c r="AF29" s="30">
        <f>IFERROR(VLOOKUP(CONCATENATE($B29,"_",AF$4,"_",$C$85,"_",$C$84),Data_for_IC_trend_tables!$A$1:$G$49194,7,FALSE)*1000,"-")</f>
        <v>0.145483</v>
      </c>
      <c r="AG29" s="30">
        <f>IFERROR(VLOOKUP(CONCATENATE($B29,"_",AG$4,"_",$C$85,"_",$C$84),Data_for_IC_trend_tables!$A$1:$G$49194,7,FALSE)*1000,"-")</f>
        <v>0.18621199999999999</v>
      </c>
      <c r="AH29" s="30">
        <f>IFERROR(VLOOKUP(CONCATENATE($B29,"_",AH$4,"_",$C$85,"_",$C$84),Data_for_IC_trend_tables!$A$1:$G$49194,7,FALSE)*1000,"-")</f>
        <v>0.177595</v>
      </c>
      <c r="AI29" s="30">
        <f>IFERROR(VLOOKUP(CONCATENATE($B29,"_",AI$4,"_",$C$85,"_",$C$84),Data_for_IC_trend_tables!$A$1:$G$49194,7,FALSE)*1000,"-")</f>
        <v>0.16483399999999998</v>
      </c>
      <c r="AJ29" s="30">
        <f>IFERROR(VLOOKUP(CONCATENATE($B29,"_",AJ$4,"_",$C$85,"_",$C$84),Data_for_IC_trend_tables!$A$1:$G$49194,7,FALSE)*1000,"-")</f>
        <v>0.19123699999999999</v>
      </c>
      <c r="AK29" s="30">
        <f>IFERROR(VLOOKUP(CONCATENATE($B29,"_",AK$4,"_",$C$85,"_",$C$84),Data_for_IC_trend_tables!$A$1:$G$49194,7,FALSE)*1000,"-")</f>
        <v>0.21715800000000002</v>
      </c>
      <c r="AL29" s="30">
        <f>IFERROR(VLOOKUP(CONCATENATE($B29,"_",AL$4,"_",$C$85,"_",$C$84),Data_for_IC_trend_tables!$A$1:$G$49194,7,FALSE)*1000,"-")</f>
        <v>0.21962899999999999</v>
      </c>
      <c r="AM29" s="30">
        <f>IFERROR(VLOOKUP(CONCATENATE($B29,"_",AM$4,"_",$C$85,"_",$C$84),Data_for_IC_trend_tables!$A$1:$G$49194,7,FALSE)*1000,"-")</f>
        <v>0.29132799999999998</v>
      </c>
      <c r="AN29" s="30">
        <f>IFERROR(VLOOKUP(CONCATENATE($B29,"_",AN$4,"_",$C$85,"_",$C$84),Data_for_IC_trend_tables!$A$1:$G$49194,7,FALSE)*1000,"-")</f>
        <v>0.27411599999999997</v>
      </c>
      <c r="AO29" s="30">
        <f>IFERROR(VLOOKUP(CONCATENATE($B29,"_",AO$4,"_",$C$85,"_",$C$84),Data_for_IC_trend_tables!$A$1:$G$49194,7,FALSE)*1000,"-")</f>
        <v>0.239062</v>
      </c>
      <c r="AP29" s="30">
        <f>IFERROR(VLOOKUP(CONCATENATE($B29,"_",AP$4,"_",$C$85,"_",$C$84),Data_for_IC_trend_tables!$A$1:$G$49194,7,FALSE)*1000,"-")</f>
        <v>0.23217499999999999</v>
      </c>
      <c r="AQ29" s="30">
        <f>IFERROR(VLOOKUP(CONCATENATE($B29,"_",AQ$4,"_",$C$85,"_",$C$84),Data_for_IC_trend_tables!$A$1:$G$49194,7,FALSE)*1000,"-")</f>
        <v>0.285466</v>
      </c>
      <c r="AR29" s="30">
        <f>IFERROR(VLOOKUP(CONCATENATE($B29,"_",AR$4,"_",$C$85,"_",$C$84),Data_for_IC_trend_tables!$A$1:$G$49194,7,FALSE)*1000,"-")</f>
        <v>0.23055699999999998</v>
      </c>
      <c r="AS29" s="30">
        <f>IFERROR(VLOOKUP(CONCATENATE($B29,"_",AS$4,"_",$C$85,"_",$C$84),Data_for_IC_trend_tables!$A$1:$G$49194,7,FALSE)*1000,"-")</f>
        <v>0.228323</v>
      </c>
      <c r="AT29" s="30">
        <f>IFERROR(VLOOKUP(CONCATENATE($B29,"_",AT$4,"_",$C$85,"_",$C$84),Data_for_IC_trend_tables!$A$1:$G$49194,7,FALSE)*1000,"-")</f>
        <v>0.29038600000000003</v>
      </c>
      <c r="AU29" s="30">
        <f>IFERROR(VLOOKUP(CONCATENATE($B29,"_",AU$4,"_",$C$85,"_",$C$84),Data_for_IC_trend_tables!$A$1:$G$49194,7,FALSE)*1000,"-")</f>
        <v>0.29050499999999996</v>
      </c>
      <c r="AV29" s="30"/>
      <c r="AW29" s="30">
        <f>IFERROR(VLOOKUP(CONCATENATE($B29,"_",AW$4,"_",$C$85,"_",$C$84),Data_for_IC_trend_tables!$A$1:$G$49194,7,FALSE)*1000,"-")</f>
        <v>0.29050499999999996</v>
      </c>
      <c r="AX29" s="91"/>
      <c r="AY29" s="38" t="str">
        <f t="shared" si="0"/>
        <v/>
      </c>
      <c r="AZ29" s="58" t="str">
        <f t="shared" si="1"/>
        <v/>
      </c>
      <c r="BA29" s="31"/>
    </row>
    <row r="30" spans="2:53" s="17" customFormat="1" x14ac:dyDescent="0.2">
      <c r="B30" s="53" t="s">
        <v>158</v>
      </c>
      <c r="C30" s="71" t="s">
        <v>21</v>
      </c>
      <c r="D30" s="56">
        <v>1990</v>
      </c>
      <c r="E30" s="30" t="str">
        <f>IFERROR(VLOOKUP(CONCATENATE($B30,"_",E$4,"_",$C$85,"_",$C$84),Data_for_IC_trend_tables!$A$1:$G$49194,7,FALSE)*1000,"-")</f>
        <v>-</v>
      </c>
      <c r="F30" s="30" t="str">
        <f>IFERROR(VLOOKUP(CONCATENATE($B30,"_",F$4,"_",$C$85,"_",$C$84),Data_for_IC_trend_tables!$A$1:$G$49194,7,FALSE)*1000,"-")</f>
        <v>-</v>
      </c>
      <c r="G30" s="30" t="str">
        <f>IFERROR(VLOOKUP(CONCATENATE($B30,"_",G$4,"_",$C$85,"_",$C$84),Data_for_IC_trend_tables!$A$1:$G$49194,7,FALSE)*1000,"-")</f>
        <v>-</v>
      </c>
      <c r="H30" s="30" t="str">
        <f>IFERROR(VLOOKUP(CONCATENATE($B30,"_",H$4,"_",$C$85,"_",$C$84),Data_for_IC_trend_tables!$A$1:$G$49194,7,FALSE)*1000,"-")</f>
        <v>-</v>
      </c>
      <c r="I30" s="30" t="str">
        <f>IFERROR(VLOOKUP(CONCATENATE($B30,"_",I$4,"_",$C$85,"_",$C$84),Data_for_IC_trend_tables!$A$1:$G$49194,7,FALSE)*1000,"-")</f>
        <v>-</v>
      </c>
      <c r="J30" s="30" t="str">
        <f>IFERROR(VLOOKUP(CONCATENATE($B30,"_",J$4,"_",$C$85,"_",$C$84),Data_for_IC_trend_tables!$A$1:$G$49194,7,FALSE)*1000,"-")</f>
        <v>-</v>
      </c>
      <c r="K30" s="30" t="str">
        <f>IFERROR(VLOOKUP(CONCATENATE($B30,"_",K$4,"_",$C$85,"_",$C$84),Data_for_IC_trend_tables!$A$1:$G$49194,7,FALSE)*1000,"-")</f>
        <v>-</v>
      </c>
      <c r="L30" s="30" t="str">
        <f>IFERROR(VLOOKUP(CONCATENATE($B30,"_",L$4,"_",$C$85,"_",$C$84),Data_for_IC_trend_tables!$A$1:$G$49194,7,FALSE)*1000,"-")</f>
        <v>-</v>
      </c>
      <c r="M30" s="30" t="str">
        <f>IFERROR(VLOOKUP(CONCATENATE($B30,"_",M$4,"_",$C$85,"_",$C$84),Data_for_IC_trend_tables!$A$1:$G$49194,7,FALSE)*1000,"-")</f>
        <v>-</v>
      </c>
      <c r="N30" s="30" t="str">
        <f>IFERROR(VLOOKUP(CONCATENATE($B30,"_",N$4,"_",$C$85,"_",$C$84),Data_for_IC_trend_tables!$A$1:$G$49194,7,FALSE)*1000,"-")</f>
        <v>-</v>
      </c>
      <c r="O30" s="30">
        <f>IFERROR(VLOOKUP(CONCATENATE($B30,"_",O$4,"_",$C$85,"_",$C$84),Data_for_IC_trend_tables!$A$1:$G$49194,7,FALSE)*1000,"-")</f>
        <v>0.27495070569747498</v>
      </c>
      <c r="P30" s="30">
        <f>IFERROR(VLOOKUP(CONCATENATE($B30,"_",P$4,"_",$C$85,"_",$C$84),Data_for_IC_trend_tables!$A$1:$G$49194,7,FALSE)*1000,"-")</f>
        <v>0.242886700648765</v>
      </c>
      <c r="Q30" s="30">
        <f>IFERROR(VLOOKUP(CONCATENATE($B30,"_",Q$4,"_",$C$85,"_",$C$84),Data_for_IC_trend_tables!$A$1:$G$49194,7,FALSE)*1000,"-")</f>
        <v>0.20637846956460798</v>
      </c>
      <c r="R30" s="30">
        <f>IFERROR(VLOOKUP(CONCATENATE($B30,"_",R$4,"_",$C$85,"_",$C$84),Data_for_IC_trend_tables!$A$1:$G$49194,7,FALSE)*1000,"-")</f>
        <v>0.18271051297555899</v>
      </c>
      <c r="S30" s="30">
        <f>IFERROR(VLOOKUP(CONCATENATE($B30,"_",S$4,"_",$C$85,"_",$C$84),Data_for_IC_trend_tables!$A$1:$G$49194,7,FALSE)*1000,"-")</f>
        <v>0.14769961958097502</v>
      </c>
      <c r="T30" s="30">
        <f>IFERROR(VLOOKUP(CONCATENATE($B30,"_",T$4,"_",$C$85,"_",$C$84),Data_for_IC_trend_tables!$A$1:$G$49194,7,FALSE)*1000,"-")</f>
        <v>0.113211284476555</v>
      </c>
      <c r="U30" s="30">
        <f>IFERROR(VLOOKUP(CONCATENATE($B30,"_",U$4,"_",$C$85,"_",$C$84),Data_for_IC_trend_tables!$A$1:$G$49194,7,FALSE)*1000,"-")</f>
        <v>0.11730729264626601</v>
      </c>
      <c r="V30" s="30">
        <f>IFERROR(VLOOKUP(CONCATENATE($B30,"_",V$4,"_",$C$85,"_",$C$84),Data_for_IC_trend_tables!$A$1:$G$49194,7,FALSE)*1000,"-")</f>
        <v>0.107547125113958</v>
      </c>
      <c r="W30" s="30">
        <f>IFERROR(VLOOKUP(CONCATENATE($B30,"_",W$4,"_",$C$85,"_",$C$84),Data_for_IC_trend_tables!$A$1:$G$49194,7,FALSE)*1000,"-")</f>
        <v>9.7743893649168703E-2</v>
      </c>
      <c r="X30" s="30">
        <f>IFERROR(VLOOKUP(CONCATENATE($B30,"_",X$4,"_",$C$85,"_",$C$84),Data_for_IC_trend_tables!$A$1:$G$49194,7,FALSE)*1000,"-")</f>
        <v>9.2510473143128796E-2</v>
      </c>
      <c r="Y30" s="30">
        <f>IFERROR(VLOOKUP(CONCATENATE($B30,"_",Y$4,"_",$C$85,"_",$C$84),Data_for_IC_trend_tables!$A$1:$G$49194,7,FALSE)*1000,"-")</f>
        <v>7.79217873152072E-2</v>
      </c>
      <c r="Z30" s="30">
        <f>IFERROR(VLOOKUP(CONCATENATE($B30,"_",Z$4,"_",$C$85,"_",$C$84),Data_for_IC_trend_tables!$A$1:$G$49194,7,FALSE)*1000,"-")</f>
        <v>8.9332464655485194E-2</v>
      </c>
      <c r="AA30" s="30">
        <f>IFERROR(VLOOKUP(CONCATENATE($B30,"_",AA$4,"_",$C$85,"_",$C$84),Data_for_IC_trend_tables!$A$1:$G$49194,7,FALSE)*1000,"-")</f>
        <v>7.7155780320232001E-2</v>
      </c>
      <c r="AB30" s="30">
        <f>IFERROR(VLOOKUP(CONCATENATE($B30,"_",AB$4,"_",$C$85,"_",$C$84),Data_for_IC_trend_tables!$A$1:$G$49194,7,FALSE)*1000,"-")</f>
        <v>7.7495832055835503E-2</v>
      </c>
      <c r="AC30" s="30">
        <f>IFERROR(VLOOKUP(CONCATENATE($B30,"_",AC$4,"_",$C$85,"_",$C$84),Data_for_IC_trend_tables!$A$1:$G$49194,7,FALSE)*1000,"-")</f>
        <v>7.9886586682435201E-2</v>
      </c>
      <c r="AD30" s="30">
        <f>IFERROR(VLOOKUP(CONCATENATE($B30,"_",AD$4,"_",$C$85,"_",$C$84),Data_for_IC_trend_tables!$A$1:$G$49194,7,FALSE)*1000,"-")</f>
        <v>8.3434812488511395E-2</v>
      </c>
      <c r="AE30" s="30">
        <f>IFERROR(VLOOKUP(CONCATENATE($B30,"_",AE$4,"_",$C$85,"_",$C$84),Data_for_IC_trend_tables!$A$1:$G$49194,7,FALSE)*1000,"-")</f>
        <v>9.4326464198370902E-2</v>
      </c>
      <c r="AF30" s="30">
        <f>IFERROR(VLOOKUP(CONCATENATE($B30,"_",AF$4,"_",$C$85,"_",$C$84),Data_for_IC_trend_tables!$A$1:$G$49194,7,FALSE)*1000,"-")</f>
        <v>0.10250139350731401</v>
      </c>
      <c r="AG30" s="30">
        <f>IFERROR(VLOOKUP(CONCATENATE($B30,"_",AG$4,"_",$C$85,"_",$C$84),Data_for_IC_trend_tables!$A$1:$G$49194,7,FALSE)*1000,"-")</f>
        <v>8.4627477161614797E-2</v>
      </c>
      <c r="AH30" s="30">
        <f>IFERROR(VLOOKUP(CONCATENATE($B30,"_",AH$4,"_",$C$85,"_",$C$84),Data_for_IC_trend_tables!$A$1:$G$49194,7,FALSE)*1000,"-")</f>
        <v>7.8693168371857108E-2</v>
      </c>
      <c r="AI30" s="30">
        <f>IFERROR(VLOOKUP(CONCATENATE($B30,"_",AI$4,"_",$C$85,"_",$C$84),Data_for_IC_trend_tables!$A$1:$G$49194,7,FALSE)*1000,"-")</f>
        <v>8.4719309930068099E-2</v>
      </c>
      <c r="AJ30" s="30">
        <f>IFERROR(VLOOKUP(CONCATENATE($B30,"_",AJ$4,"_",$C$85,"_",$C$84),Data_for_IC_trend_tables!$A$1:$G$49194,7,FALSE)*1000,"-")</f>
        <v>8.1025112734561699E-2</v>
      </c>
      <c r="AK30" s="30">
        <f>IFERROR(VLOOKUP(CONCATENATE($B30,"_",AK$4,"_",$C$85,"_",$C$84),Data_for_IC_trend_tables!$A$1:$G$49194,7,FALSE)*1000,"-")</f>
        <v>0.16584986255874298</v>
      </c>
      <c r="AL30" s="30">
        <f>IFERROR(VLOOKUP(CONCATENATE($B30,"_",AL$4,"_",$C$85,"_",$C$84),Data_for_IC_trend_tables!$A$1:$G$49194,7,FALSE)*1000,"-")</f>
        <v>9.693702877591559E-2</v>
      </c>
      <c r="AM30" s="30">
        <f>IFERROR(VLOOKUP(CONCATENATE($B30,"_",AM$4,"_",$C$85,"_",$C$84),Data_for_IC_trend_tables!$A$1:$G$49194,7,FALSE)*1000,"-")</f>
        <v>7.8318330333254388E-2</v>
      </c>
      <c r="AN30" s="30">
        <f>IFERROR(VLOOKUP(CONCATENATE($B30,"_",AN$4,"_",$C$85,"_",$C$84),Data_for_IC_trend_tables!$A$1:$G$49194,7,FALSE)*1000,"-")</f>
        <v>8.1035503406860401E-2</v>
      </c>
      <c r="AO30" s="30">
        <f>IFERROR(VLOOKUP(CONCATENATE($B30,"_",AO$4,"_",$C$85,"_",$C$84),Data_for_IC_trend_tables!$A$1:$G$49194,7,FALSE)*1000,"-")</f>
        <v>0.101009085751326</v>
      </c>
      <c r="AP30" s="30">
        <f>IFERROR(VLOOKUP(CONCATENATE($B30,"_",AP$4,"_",$C$85,"_",$C$84),Data_for_IC_trend_tables!$A$1:$G$49194,7,FALSE)*1000,"-")</f>
        <v>9.7678335157337898E-2</v>
      </c>
      <c r="AQ30" s="30">
        <f>IFERROR(VLOOKUP(CONCATENATE($B30,"_",AQ$4,"_",$C$85,"_",$C$84),Data_for_IC_trend_tables!$A$1:$G$49194,7,FALSE)*1000,"-")</f>
        <v>8.7824017908323698E-2</v>
      </c>
      <c r="AR30" s="30">
        <f>IFERROR(VLOOKUP(CONCATENATE($B30,"_",AR$4,"_",$C$85,"_",$C$84),Data_for_IC_trend_tables!$A$1:$G$49194,7,FALSE)*1000,"-")</f>
        <v>8.3967570066953198E-2</v>
      </c>
      <c r="AS30" s="30">
        <f>IFERROR(VLOOKUP(CONCATENATE($B30,"_",AS$4,"_",$C$85,"_",$C$84),Data_for_IC_trend_tables!$A$1:$G$49194,7,FALSE)*1000,"-")</f>
        <v>7.8507339279687297E-2</v>
      </c>
      <c r="AT30" s="30">
        <f>IFERROR(VLOOKUP(CONCATENATE($B30,"_",AT$4,"_",$C$85,"_",$C$84),Data_for_IC_trend_tables!$A$1:$G$49194,7,FALSE)*1000,"-")</f>
        <v>9.0620797014613799E-2</v>
      </c>
      <c r="AU30" s="30">
        <f>IFERROR(VLOOKUP(CONCATENATE($B30,"_",AU$4,"_",$C$85,"_",$C$84),Data_for_IC_trend_tables!$A$1:$G$49194,7,FALSE)*1000,"-")</f>
        <v>9.7018206811673793E-2</v>
      </c>
      <c r="AV30" s="30"/>
      <c r="AW30" s="30">
        <f>IFERROR(VLOOKUP(CONCATENATE($B30,"_",AW$4,"_",$C$85,"_",$C$84),Data_for_IC_trend_tables!$A$1:$G$49194,7,FALSE)*1000,"-")</f>
        <v>9.7018206811673793E-2</v>
      </c>
      <c r="AX30" s="91">
        <f>O30</f>
        <v>0.27495070569747498</v>
      </c>
      <c r="AY30" s="38" t="str">
        <f t="shared" si="0"/>
        <v>Yes</v>
      </c>
      <c r="AZ30" s="58">
        <f t="shared" ref="AZ30:AZ33" si="8">IFERROR(IF(AW30=0,"",(AW30-AX30)/AX30),"")</f>
        <v>-0.64714327040708974</v>
      </c>
      <c r="BA30" s="32" t="s">
        <v>76</v>
      </c>
    </row>
    <row r="31" spans="2:53" s="17" customFormat="1" x14ac:dyDescent="0.2">
      <c r="B31" s="53" t="s">
        <v>159</v>
      </c>
      <c r="C31" s="71" t="s">
        <v>22</v>
      </c>
      <c r="D31" s="56">
        <v>1990</v>
      </c>
      <c r="E31" s="30" t="str">
        <f>IFERROR(VLOOKUP(CONCATENATE($B31,"_",E$4,"_",$C$85,"_",$C$84),Data_for_IC_trend_tables!$A$1:$G$49194,7,FALSE)*1000,"-")</f>
        <v>-</v>
      </c>
      <c r="F31" s="30" t="str">
        <f>IFERROR(VLOOKUP(CONCATENATE($B31,"_",F$4,"_",$C$85,"_",$C$84),Data_for_IC_trend_tables!$A$1:$G$49194,7,FALSE)*1000,"-")</f>
        <v>-</v>
      </c>
      <c r="G31" s="30" t="str">
        <f>IFERROR(VLOOKUP(CONCATENATE($B31,"_",G$4,"_",$C$85,"_",$C$84),Data_for_IC_trend_tables!$A$1:$G$49194,7,FALSE)*1000,"-")</f>
        <v>-</v>
      </c>
      <c r="H31" s="30" t="str">
        <f>IFERROR(VLOOKUP(CONCATENATE($B31,"_",H$4,"_",$C$85,"_",$C$84),Data_for_IC_trend_tables!$A$1:$G$49194,7,FALSE)*1000,"-")</f>
        <v>-</v>
      </c>
      <c r="I31" s="30" t="str">
        <f>IFERROR(VLOOKUP(CONCATENATE($B31,"_",I$4,"_",$C$85,"_",$C$84),Data_for_IC_trend_tables!$A$1:$G$49194,7,FALSE)*1000,"-")</f>
        <v>-</v>
      </c>
      <c r="J31" s="30">
        <f>IFERROR(VLOOKUP(CONCATENATE($B31,"_",J$4,"_",$C$85,"_",$C$84),Data_for_IC_trend_tables!$A$1:$G$49194,7,FALSE)*1000,"-")</f>
        <v>2.08762953339871E-4</v>
      </c>
      <c r="K31" s="30">
        <f>IFERROR(VLOOKUP(CONCATENATE($B31,"_",K$4,"_",$C$85,"_",$C$84),Data_for_IC_trend_tables!$A$1:$G$49194,7,FALSE)*1000,"-")</f>
        <v>2.0513276413060801E-4</v>
      </c>
      <c r="L31" s="30">
        <f>IFERROR(VLOOKUP(CONCATENATE($B31,"_",L$4,"_",$C$85,"_",$C$84),Data_for_IC_trend_tables!$A$1:$G$49194,7,FALSE)*1000,"-")</f>
        <v>2.0150618632212399E-4</v>
      </c>
      <c r="M31" s="30">
        <f>IFERROR(VLOOKUP(CONCATENATE($B31,"_",M$4,"_",$C$85,"_",$C$84),Data_for_IC_trend_tables!$A$1:$G$49194,7,FALSE)*1000,"-")</f>
        <v>2.0546416177029002E-4</v>
      </c>
      <c r="N31" s="30">
        <f>IFERROR(VLOOKUP(CONCATENATE($B31,"_",N$4,"_",$C$85,"_",$C$84),Data_for_IC_trend_tables!$A$1:$G$49194,7,FALSE)*1000,"-")</f>
        <v>2.0334325284316902E-4</v>
      </c>
      <c r="O31" s="30">
        <f>IFERROR(VLOOKUP(CONCATENATE($B31,"_",O$4,"_",$C$85,"_",$C$84),Data_for_IC_trend_tables!$A$1:$G$49194,7,FALSE)*1000,"-")</f>
        <v>9.2644584102040905E-4</v>
      </c>
      <c r="P31" s="30">
        <f>IFERROR(VLOOKUP(CONCATENATE($B31,"_",P$4,"_",$C$85,"_",$C$84),Data_for_IC_trend_tables!$A$1:$G$49194,7,FALSE)*1000,"-")</f>
        <v>9.04628304298702E-4</v>
      </c>
      <c r="Q31" s="30">
        <f>IFERROR(VLOOKUP(CONCATENATE($B31,"_",Q$4,"_",$C$85,"_",$C$84),Data_for_IC_trend_tables!$A$1:$G$49194,7,FALSE)*1000,"-")</f>
        <v>9.1464981898600609E-4</v>
      </c>
      <c r="R31" s="30">
        <f>IFERROR(VLOOKUP(CONCATENATE($B31,"_",R$4,"_",$C$85,"_",$C$84),Data_for_IC_trend_tables!$A$1:$G$49194,7,FALSE)*1000,"-")</f>
        <v>9.2244168148678397E-4</v>
      </c>
      <c r="S31" s="30">
        <f>IFERROR(VLOOKUP(CONCATENATE($B31,"_",S$4,"_",$C$85,"_",$C$84),Data_for_IC_trend_tables!$A$1:$G$49194,7,FALSE)*1000,"-")</f>
        <v>8.9550264792551397E-4</v>
      </c>
      <c r="T31" s="30">
        <f>IFERROR(VLOOKUP(CONCATENATE($B31,"_",T$4,"_",$C$85,"_",$C$84),Data_for_IC_trend_tables!$A$1:$G$49194,7,FALSE)*1000,"-")</f>
        <v>8.8099893709462295E-4</v>
      </c>
      <c r="U31" s="30">
        <f>IFERROR(VLOOKUP(CONCATENATE($B31,"_",U$4,"_",$C$85,"_",$C$84),Data_for_IC_trend_tables!$A$1:$G$49194,7,FALSE)*1000,"-")</f>
        <v>6.3890207626149202E-4</v>
      </c>
      <c r="V31" s="30">
        <f>IFERROR(VLOOKUP(CONCATENATE($B31,"_",V$4,"_",$C$85,"_",$C$84),Data_for_IC_trend_tables!$A$1:$G$49194,7,FALSE)*1000,"-")</f>
        <v>5.7490107221287398E-4</v>
      </c>
      <c r="W31" s="30">
        <f>IFERROR(VLOOKUP(CONCATENATE($B31,"_",W$4,"_",$C$85,"_",$C$84),Data_for_IC_trend_tables!$A$1:$G$49194,7,FALSE)*1000,"-")</f>
        <v>5.6836092589950904E-4</v>
      </c>
      <c r="X31" s="30">
        <f>IFERROR(VLOOKUP(CONCATENATE($B31,"_",X$4,"_",$C$85,"_",$C$84),Data_for_IC_trend_tables!$A$1:$G$49194,7,FALSE)*1000,"-")</f>
        <v>5.9002597228716895E-4</v>
      </c>
      <c r="Y31" s="30">
        <f>IFERROR(VLOOKUP(CONCATENATE($B31,"_",Y$4,"_",$C$85,"_",$C$84),Data_for_IC_trend_tables!$A$1:$G$49194,7,FALSE)*1000,"-")</f>
        <v>6.14918268511846E-4</v>
      </c>
      <c r="Z31" s="30">
        <f>IFERROR(VLOOKUP(CONCATENATE($B31,"_",Z$4,"_",$C$85,"_",$C$84),Data_for_IC_trend_tables!$A$1:$G$49194,7,FALSE)*1000,"-")</f>
        <v>6.2043423310798604E-4</v>
      </c>
      <c r="AA31" s="30">
        <f>IFERROR(VLOOKUP(CONCATENATE($B31,"_",AA$4,"_",$C$85,"_",$C$84),Data_for_IC_trend_tables!$A$1:$G$49194,7,FALSE)*1000,"-")</f>
        <v>6.1049227116192594E-4</v>
      </c>
      <c r="AB31" s="30">
        <f>IFERROR(VLOOKUP(CONCATENATE($B31,"_",AB$4,"_",$C$85,"_",$C$84),Data_for_IC_trend_tables!$A$1:$G$49194,7,FALSE)*1000,"-")</f>
        <v>6.6989054649353296E-4</v>
      </c>
      <c r="AC31" s="30">
        <f>IFERROR(VLOOKUP(CONCATENATE($B31,"_",AC$4,"_",$C$85,"_",$C$84),Data_for_IC_trend_tables!$A$1:$G$49194,7,FALSE)*1000,"-")</f>
        <v>6.7017755808138296E-4</v>
      </c>
      <c r="AD31" s="30">
        <f>IFERROR(VLOOKUP(CONCATENATE($B31,"_",AD$4,"_",$C$85,"_",$C$84),Data_for_IC_trend_tables!$A$1:$G$49194,7,FALSE)*1000,"-")</f>
        <v>6.6584415238174802E-4</v>
      </c>
      <c r="AE31" s="30">
        <f>IFERROR(VLOOKUP(CONCATENATE($B31,"_",AE$4,"_",$C$85,"_",$C$84),Data_for_IC_trend_tables!$A$1:$G$49194,7,FALSE)*1000,"-")</f>
        <v>6.4886706318378093E-4</v>
      </c>
      <c r="AF31" s="30">
        <f>IFERROR(VLOOKUP(CONCATENATE($B31,"_",AF$4,"_",$C$85,"_",$C$84),Data_for_IC_trend_tables!$A$1:$G$49194,7,FALSE)*1000,"-")</f>
        <v>6.4943162661750507E-4</v>
      </c>
      <c r="AG31" s="30">
        <f>IFERROR(VLOOKUP(CONCATENATE($B31,"_",AG$4,"_",$C$85,"_",$C$84),Data_for_IC_trend_tables!$A$1:$G$49194,7,FALSE)*1000,"-")</f>
        <v>6.4656290064329198E-4</v>
      </c>
      <c r="AH31" s="30">
        <f>IFERROR(VLOOKUP(CONCATENATE($B31,"_",AH$4,"_",$C$85,"_",$C$84),Data_for_IC_trend_tables!$A$1:$G$49194,7,FALSE)*1000,"-")</f>
        <v>6.3710872835361695E-4</v>
      </c>
      <c r="AI31" s="30">
        <f>IFERROR(VLOOKUP(CONCATENATE($B31,"_",AI$4,"_",$C$85,"_",$C$84),Data_for_IC_trend_tables!$A$1:$G$49194,7,FALSE)*1000,"-")</f>
        <v>6.1966878376564199E-4</v>
      </c>
      <c r="AJ31" s="30">
        <f>IFERROR(VLOOKUP(CONCATENATE($B31,"_",AJ$4,"_",$C$85,"_",$C$84),Data_for_IC_trend_tables!$A$1:$G$49194,7,FALSE)*1000,"-")</f>
        <v>6.3266607153671399E-4</v>
      </c>
      <c r="AK31" s="30">
        <f>IFERROR(VLOOKUP(CONCATENATE($B31,"_",AK$4,"_",$C$85,"_",$C$84),Data_for_IC_trend_tables!$A$1:$G$49194,7,FALSE)*1000,"-")</f>
        <v>6.58685050402007E-4</v>
      </c>
      <c r="AL31" s="30">
        <f>IFERROR(VLOOKUP(CONCATENATE($B31,"_",AL$4,"_",$C$85,"_",$C$84),Data_for_IC_trend_tables!$A$1:$G$49194,7,FALSE)*1000,"-")</f>
        <v>6.6228360064031098E-4</v>
      </c>
      <c r="AM31" s="30">
        <f>IFERROR(VLOOKUP(CONCATENATE($B31,"_",AM$4,"_",$C$85,"_",$C$84),Data_for_IC_trend_tables!$A$1:$G$49194,7,FALSE)*1000,"-")</f>
        <v>5.4492010243326592E-4</v>
      </c>
      <c r="AN31" s="30">
        <f>IFERROR(VLOOKUP(CONCATENATE($B31,"_",AN$4,"_",$C$85,"_",$C$84),Data_for_IC_trend_tables!$A$1:$G$49194,7,FALSE)*1000,"-")</f>
        <v>5.9940811226461802E-4</v>
      </c>
      <c r="AO31" s="30">
        <f>IFERROR(VLOOKUP(CONCATENATE($B31,"_",AO$4,"_",$C$85,"_",$C$84),Data_for_IC_trend_tables!$A$1:$G$49194,7,FALSE)*1000,"-")</f>
        <v>5.7137011519479898E-4</v>
      </c>
      <c r="AP31" s="30">
        <f>IFERROR(VLOOKUP(CONCATENATE($B31,"_",AP$4,"_",$C$85,"_",$C$84),Data_for_IC_trend_tables!$A$1:$G$49194,7,FALSE)*1000,"-")</f>
        <v>5.8379718570451399E-4</v>
      </c>
      <c r="AQ31" s="30">
        <f>IFERROR(VLOOKUP(CONCATENATE($B31,"_",AQ$4,"_",$C$85,"_",$C$84),Data_for_IC_trend_tables!$A$1:$G$49194,7,FALSE)*1000,"-")</f>
        <v>6.1098299287816297E-4</v>
      </c>
      <c r="AR31" s="30">
        <f>IFERROR(VLOOKUP(CONCATENATE($B31,"_",AR$4,"_",$C$85,"_",$C$84),Data_for_IC_trend_tables!$A$1:$G$49194,7,FALSE)*1000,"-")</f>
        <v>5.4486093462559305E-4</v>
      </c>
      <c r="AS31" s="30">
        <f>IFERROR(VLOOKUP(CONCATENATE($B31,"_",AS$4,"_",$C$85,"_",$C$84),Data_for_IC_trend_tables!$A$1:$G$49194,7,FALSE)*1000,"-")</f>
        <v>5.3016786675659305E-4</v>
      </c>
      <c r="AT31" s="30">
        <f>IFERROR(VLOOKUP(CONCATENATE($B31,"_",AT$4,"_",$C$85,"_",$C$84),Data_for_IC_trend_tables!$A$1:$G$49194,7,FALSE)*1000,"-")</f>
        <v>5.2747213362225396E-4</v>
      </c>
      <c r="AU31" s="30">
        <f>IFERROR(VLOOKUP(CONCATENATE($B31,"_",AU$4,"_",$C$85,"_",$C$84),Data_for_IC_trend_tables!$A$1:$G$49194,7,FALSE)*1000,"-")</f>
        <v>5.26675676854682E-4</v>
      </c>
      <c r="AV31" s="30"/>
      <c r="AW31" s="30">
        <f>IFERROR(VLOOKUP(CONCATENATE($B31,"_",AW$4,"_",$C$85,"_",$C$84),Data_for_IC_trend_tables!$A$1:$G$49194,7,FALSE)*1000,"-")</f>
        <v>5.26675676854682E-4</v>
      </c>
      <c r="AX31" s="94">
        <f>O31</f>
        <v>9.2644584102040905E-4</v>
      </c>
      <c r="AY31" s="38" t="str">
        <f t="shared" si="0"/>
        <v>Yes</v>
      </c>
      <c r="AZ31" s="58">
        <f t="shared" si="8"/>
        <v>-0.43150948114291371</v>
      </c>
      <c r="BA31" s="32" t="s">
        <v>76</v>
      </c>
    </row>
    <row r="32" spans="2:53" s="3" customFormat="1" x14ac:dyDescent="0.2">
      <c r="B32" s="53" t="s">
        <v>160</v>
      </c>
      <c r="C32" s="71" t="s">
        <v>23</v>
      </c>
      <c r="D32" s="56">
        <v>1990</v>
      </c>
      <c r="E32" s="30" t="str">
        <f>IFERROR(VLOOKUP(CONCATENATE($B32,"_",E$4,"_",$C$85,"_",$C$84),Data_for_IC_trend_tables!$A$1:$G$49194,7,FALSE)*1000,"-")</f>
        <v>-</v>
      </c>
      <c r="F32" s="30" t="str">
        <f>IFERROR(VLOOKUP(CONCATENATE($B32,"_",F$4,"_",$C$85,"_",$C$84),Data_for_IC_trend_tables!$A$1:$G$49194,7,FALSE)*1000,"-")</f>
        <v>-</v>
      </c>
      <c r="G32" s="30" t="str">
        <f>IFERROR(VLOOKUP(CONCATENATE($B32,"_",G$4,"_",$C$85,"_",$C$84),Data_for_IC_trend_tables!$A$1:$G$49194,7,FALSE)*1000,"-")</f>
        <v>-</v>
      </c>
      <c r="H32" s="30" t="str">
        <f>IFERROR(VLOOKUP(CONCATENATE($B32,"_",H$4,"_",$C$85,"_",$C$84),Data_for_IC_trend_tables!$A$1:$G$49194,7,FALSE)*1000,"-")</f>
        <v>-</v>
      </c>
      <c r="I32" s="30" t="str">
        <f>IFERROR(VLOOKUP(CONCATENATE($B32,"_",I$4,"_",$C$85,"_",$C$84),Data_for_IC_trend_tables!$A$1:$G$49194,7,FALSE)*1000,"-")</f>
        <v>-</v>
      </c>
      <c r="J32" s="30" t="str">
        <f>IFERROR(VLOOKUP(CONCATENATE($B32,"_",J$4,"_",$C$85,"_",$C$84),Data_for_IC_trend_tables!$A$1:$G$49194,7,FALSE)*1000,"-")</f>
        <v>-</v>
      </c>
      <c r="K32" s="30" t="str">
        <f>IFERROR(VLOOKUP(CONCATENATE($B32,"_",K$4,"_",$C$85,"_",$C$84),Data_for_IC_trend_tables!$A$1:$G$49194,7,FALSE)*1000,"-")</f>
        <v>-</v>
      </c>
      <c r="L32" s="30" t="str">
        <f>IFERROR(VLOOKUP(CONCATENATE($B32,"_",L$4,"_",$C$85,"_",$C$84),Data_for_IC_trend_tables!$A$1:$G$49194,7,FALSE)*1000,"-")</f>
        <v>-</v>
      </c>
      <c r="M32" s="30" t="str">
        <f>IFERROR(VLOOKUP(CONCATENATE($B32,"_",M$4,"_",$C$85,"_",$C$84),Data_for_IC_trend_tables!$A$1:$G$49194,7,FALSE)*1000,"-")</f>
        <v>-</v>
      </c>
      <c r="N32" s="30" t="str">
        <f>IFERROR(VLOOKUP(CONCATENATE($B32,"_",N$4,"_",$C$85,"_",$C$84),Data_for_IC_trend_tables!$A$1:$G$49194,7,FALSE)*1000,"-")</f>
        <v>-</v>
      </c>
      <c r="O32" s="30">
        <f>IFERROR(VLOOKUP(CONCATENATE($B32,"_",O$4,"_",$C$85,"_",$C$84),Data_for_IC_trend_tables!$A$1:$G$49194,7,FALSE)*1000,"-")</f>
        <v>0.35200032400426001</v>
      </c>
      <c r="P32" s="30">
        <f>IFERROR(VLOOKUP(CONCATENATE($B32,"_",P$4,"_",$C$85,"_",$C$84),Data_for_IC_trend_tables!$A$1:$G$49194,7,FALSE)*1000,"-")</f>
        <v>0.39479149849989303</v>
      </c>
      <c r="Q32" s="30">
        <f>IFERROR(VLOOKUP(CONCATENATE($B32,"_",Q$4,"_",$C$85,"_",$C$84),Data_for_IC_trend_tables!$A$1:$G$49194,7,FALSE)*1000,"-")</f>
        <v>0.204639034640757</v>
      </c>
      <c r="R32" s="30">
        <f>IFERROR(VLOOKUP(CONCATENATE($B32,"_",R$4,"_",$C$85,"_",$C$84),Data_for_IC_trend_tables!$A$1:$G$49194,7,FALSE)*1000,"-")</f>
        <v>0.17817080785032099</v>
      </c>
      <c r="S32" s="30">
        <f>IFERROR(VLOOKUP(CONCATENATE($B32,"_",S$4,"_",$C$85,"_",$C$84),Data_for_IC_trend_tables!$A$1:$G$49194,7,FALSE)*1000,"-")</f>
        <v>0.16533121608683699</v>
      </c>
      <c r="T32" s="30">
        <f>IFERROR(VLOOKUP(CONCATENATE($B32,"_",T$4,"_",$C$85,"_",$C$84),Data_for_IC_trend_tables!$A$1:$G$49194,7,FALSE)*1000,"-")</f>
        <v>0.14729143715971998</v>
      </c>
      <c r="U32" s="30">
        <f>IFERROR(VLOOKUP(CONCATENATE($B32,"_",U$4,"_",$C$85,"_",$C$84),Data_for_IC_trend_tables!$A$1:$G$49194,7,FALSE)*1000,"-")</f>
        <v>0.135242104291593</v>
      </c>
      <c r="V32" s="30">
        <f>IFERROR(VLOOKUP(CONCATENATE($B32,"_",V$4,"_",$C$85,"_",$C$84),Data_for_IC_trend_tables!$A$1:$G$49194,7,FALSE)*1000,"-")</f>
        <v>0.11971533635424901</v>
      </c>
      <c r="W32" s="30">
        <f>IFERROR(VLOOKUP(CONCATENATE($B32,"_",W$4,"_",$C$85,"_",$C$84),Data_for_IC_trend_tables!$A$1:$G$49194,7,FALSE)*1000,"-")</f>
        <v>0.12253040869079002</v>
      </c>
      <c r="X32" s="30">
        <f>IFERROR(VLOOKUP(CONCATENATE($B32,"_",X$4,"_",$C$85,"_",$C$84),Data_for_IC_trend_tables!$A$1:$G$49194,7,FALSE)*1000,"-")</f>
        <v>0.10755088005782401</v>
      </c>
      <c r="Y32" s="30">
        <f>IFERROR(VLOOKUP(CONCATENATE($B32,"_",Y$4,"_",$C$85,"_",$C$84),Data_for_IC_trend_tables!$A$1:$G$49194,7,FALSE)*1000,"-")</f>
        <v>8.2755575212603807E-2</v>
      </c>
      <c r="Z32" s="30">
        <f>IFERROR(VLOOKUP(CONCATENATE($B32,"_",Z$4,"_",$C$85,"_",$C$84),Data_for_IC_trend_tables!$A$1:$G$49194,7,FALSE)*1000,"-")</f>
        <v>8.4755420430352002E-2</v>
      </c>
      <c r="AA32" s="30">
        <f>IFERROR(VLOOKUP(CONCATENATE($B32,"_",AA$4,"_",$C$85,"_",$C$84),Data_for_IC_trend_tables!$A$1:$G$49194,7,FALSE)*1000,"-")</f>
        <v>0.101765675798104</v>
      </c>
      <c r="AB32" s="30">
        <f>IFERROR(VLOOKUP(CONCATENATE($B32,"_",AB$4,"_",$C$85,"_",$C$84),Data_for_IC_trend_tables!$A$1:$G$49194,7,FALSE)*1000,"-")</f>
        <v>8.9702976420279495E-2</v>
      </c>
      <c r="AC32" s="30">
        <f>IFERROR(VLOOKUP(CONCATENATE($B32,"_",AC$4,"_",$C$85,"_",$C$84),Data_for_IC_trend_tables!$A$1:$G$49194,7,FALSE)*1000,"-")</f>
        <v>9.1419782597803603E-2</v>
      </c>
      <c r="AD32" s="30">
        <f>IFERROR(VLOOKUP(CONCATENATE($B32,"_",AD$4,"_",$C$85,"_",$C$84),Data_for_IC_trend_tables!$A$1:$G$49194,7,FALSE)*1000,"-")</f>
        <v>0.14071547399892498</v>
      </c>
      <c r="AE32" s="30">
        <f>IFERROR(VLOOKUP(CONCATENATE($B32,"_",AE$4,"_",$C$85,"_",$C$84),Data_for_IC_trend_tables!$A$1:$G$49194,7,FALSE)*1000,"-")</f>
        <v>0.14507488512383698</v>
      </c>
      <c r="AF32" s="30">
        <f>IFERROR(VLOOKUP(CONCATENATE($B32,"_",AF$4,"_",$C$85,"_",$C$84),Data_for_IC_trend_tables!$A$1:$G$49194,7,FALSE)*1000,"-")</f>
        <v>0.153969202160679</v>
      </c>
      <c r="AG32" s="30">
        <f>IFERROR(VLOOKUP(CONCATENATE($B32,"_",AG$4,"_",$C$85,"_",$C$84),Data_for_IC_trend_tables!$A$1:$G$49194,7,FALSE)*1000,"-")</f>
        <v>0.158668117160115</v>
      </c>
      <c r="AH32" s="30">
        <f>IFERROR(VLOOKUP(CONCATENATE($B32,"_",AH$4,"_",$C$85,"_",$C$84),Data_for_IC_trend_tables!$A$1:$G$49194,7,FALSE)*1000,"-")</f>
        <v>0.15909061769202298</v>
      </c>
      <c r="AI32" s="30">
        <f>IFERROR(VLOOKUP(CONCATENATE($B32,"_",AI$4,"_",$C$85,"_",$C$84),Data_for_IC_trend_tables!$A$1:$G$49194,7,FALSE)*1000,"-")</f>
        <v>0.16201326389345402</v>
      </c>
      <c r="AJ32" s="30">
        <f>IFERROR(VLOOKUP(CONCATENATE($B32,"_",AJ$4,"_",$C$85,"_",$C$84),Data_for_IC_trend_tables!$A$1:$G$49194,7,FALSE)*1000,"-")</f>
        <v>0.148418643795972</v>
      </c>
      <c r="AK32" s="30">
        <f>IFERROR(VLOOKUP(CONCATENATE($B32,"_",AK$4,"_",$C$85,"_",$C$84),Data_for_IC_trend_tables!$A$1:$G$49194,7,FALSE)*1000,"-")</f>
        <v>0.123527254038361</v>
      </c>
      <c r="AL32" s="30">
        <f>IFERROR(VLOOKUP(CONCATENATE($B32,"_",AL$4,"_",$C$85,"_",$C$84),Data_for_IC_trend_tables!$A$1:$G$49194,7,FALSE)*1000,"-")</f>
        <v>0.13022469428553299</v>
      </c>
      <c r="AM32" s="30">
        <f>IFERROR(VLOOKUP(CONCATENATE($B32,"_",AM$4,"_",$C$85,"_",$C$84),Data_for_IC_trend_tables!$A$1:$G$49194,7,FALSE)*1000,"-")</f>
        <v>0.123745564052494</v>
      </c>
      <c r="AN32" s="30">
        <f>IFERROR(VLOOKUP(CONCATENATE($B32,"_",AN$4,"_",$C$85,"_",$C$84),Data_for_IC_trend_tables!$A$1:$G$49194,7,FALSE)*1000,"-")</f>
        <v>0.13626192847697099</v>
      </c>
      <c r="AO32" s="30">
        <f>IFERROR(VLOOKUP(CONCATENATE($B32,"_",AO$4,"_",$C$85,"_",$C$84),Data_for_IC_trend_tables!$A$1:$G$49194,7,FALSE)*1000,"-")</f>
        <v>0.14592315378502299</v>
      </c>
      <c r="AP32" s="30">
        <f>IFERROR(VLOOKUP(CONCATENATE($B32,"_",AP$4,"_",$C$85,"_",$C$84),Data_for_IC_trend_tables!$A$1:$G$49194,7,FALSE)*1000,"-")</f>
        <v>0.153209178111711</v>
      </c>
      <c r="AQ32" s="30">
        <f>IFERROR(VLOOKUP(CONCATENATE($B32,"_",AQ$4,"_",$C$85,"_",$C$84),Data_for_IC_trend_tables!$A$1:$G$49194,7,FALSE)*1000,"-")</f>
        <v>0.15895660558104999</v>
      </c>
      <c r="AR32" s="30">
        <f>IFERROR(VLOOKUP(CONCATENATE($B32,"_",AR$4,"_",$C$85,"_",$C$84),Data_for_IC_trend_tables!$A$1:$G$49194,7,FALSE)*1000,"-")</f>
        <v>0.162288346417783</v>
      </c>
      <c r="AS32" s="30">
        <f>IFERROR(VLOOKUP(CONCATENATE($B32,"_",AS$4,"_",$C$85,"_",$C$84),Data_for_IC_trend_tables!$A$1:$G$49194,7,FALSE)*1000,"-")</f>
        <v>0.181735277494016</v>
      </c>
      <c r="AT32" s="30">
        <f>IFERROR(VLOOKUP(CONCATENATE($B32,"_",AT$4,"_",$C$85,"_",$C$84),Data_for_IC_trend_tables!$A$1:$G$49194,7,FALSE)*1000,"-")</f>
        <v>0.240029223066</v>
      </c>
      <c r="AU32" s="30">
        <f>IFERROR(VLOOKUP(CONCATENATE($B32,"_",AU$4,"_",$C$85,"_",$C$84),Data_for_IC_trend_tables!$A$1:$G$49194,7,FALSE)*1000,"-")</f>
        <v>0.21893599871164401</v>
      </c>
      <c r="AV32" s="30"/>
      <c r="AW32" s="30">
        <f>IFERROR(VLOOKUP(CONCATENATE($B32,"_",AW$4,"_",$C$85,"_",$C$84),Data_for_IC_trend_tables!$A$1:$G$49194,7,FALSE)*1000,"-")</f>
        <v>0.21893599871164401</v>
      </c>
      <c r="AX32" s="91">
        <f>O32</f>
        <v>0.35200032400426001</v>
      </c>
      <c r="AY32" s="38" t="str">
        <f t="shared" si="0"/>
        <v>Yes</v>
      </c>
      <c r="AZ32" s="58">
        <f t="shared" si="8"/>
        <v>-0.37802330344163437</v>
      </c>
      <c r="BA32" s="32" t="s">
        <v>76</v>
      </c>
    </row>
    <row r="33" spans="2:53" s="17" customFormat="1" x14ac:dyDescent="0.2">
      <c r="B33" s="53" t="s">
        <v>161</v>
      </c>
      <c r="C33" s="71" t="s">
        <v>24</v>
      </c>
      <c r="D33" s="56">
        <v>1990</v>
      </c>
      <c r="E33" s="30" t="str">
        <f>IFERROR(VLOOKUP(CONCATENATE($B33,"_",E$4,"_",$C$85,"_",$C$84),Data_for_IC_trend_tables!$A$1:$G$49194,7,FALSE)*1000,"-")</f>
        <v>-</v>
      </c>
      <c r="F33" s="30" t="str">
        <f>IFERROR(VLOOKUP(CONCATENATE($B33,"_",F$4,"_",$C$85,"_",$C$84),Data_for_IC_trend_tables!$A$1:$G$49194,7,FALSE)*1000,"-")</f>
        <v>-</v>
      </c>
      <c r="G33" s="30" t="str">
        <f>IFERROR(VLOOKUP(CONCATENATE($B33,"_",G$4,"_",$C$85,"_",$C$84),Data_for_IC_trend_tables!$A$1:$G$49194,7,FALSE)*1000,"-")</f>
        <v>-</v>
      </c>
      <c r="H33" s="30" t="str">
        <f>IFERROR(VLOOKUP(CONCATENATE($B33,"_",H$4,"_",$C$85,"_",$C$84),Data_for_IC_trend_tables!$A$1:$G$49194,7,FALSE)*1000,"-")</f>
        <v>-</v>
      </c>
      <c r="I33" s="30" t="str">
        <f>IFERROR(VLOOKUP(CONCATENATE($B33,"_",I$4,"_",$C$85,"_",$C$84),Data_for_IC_trend_tables!$A$1:$G$49194,7,FALSE)*1000,"-")</f>
        <v>-</v>
      </c>
      <c r="J33" s="30" t="str">
        <f>IFERROR(VLOOKUP(CONCATENATE($B33,"_",J$4,"_",$C$85,"_",$C$84),Data_for_IC_trend_tables!$A$1:$G$49194,7,FALSE)*1000,"-")</f>
        <v>-</v>
      </c>
      <c r="K33" s="30" t="str">
        <f>IFERROR(VLOOKUP(CONCATENATE($B33,"_",K$4,"_",$C$85,"_",$C$84),Data_for_IC_trend_tables!$A$1:$G$49194,7,FALSE)*1000,"-")</f>
        <v>-</v>
      </c>
      <c r="L33" s="30" t="str">
        <f>IFERROR(VLOOKUP(CONCATENATE($B33,"_",L$4,"_",$C$85,"_",$C$84),Data_for_IC_trend_tables!$A$1:$G$49194,7,FALSE)*1000,"-")</f>
        <v>-</v>
      </c>
      <c r="M33" s="30" t="str">
        <f>IFERROR(VLOOKUP(CONCATENATE($B33,"_",M$4,"_",$C$85,"_",$C$84),Data_for_IC_trend_tables!$A$1:$G$49194,7,FALSE)*1000,"-")</f>
        <v>-</v>
      </c>
      <c r="N33" s="30" t="str">
        <f>IFERROR(VLOOKUP(CONCATENATE($B33,"_",N$4,"_",$C$85,"_",$C$84),Data_for_IC_trend_tables!$A$1:$G$49194,7,FALSE)*1000,"-")</f>
        <v>-</v>
      </c>
      <c r="O33" s="30">
        <f>IFERROR(VLOOKUP(CONCATENATE($B33,"_",O$4,"_",$C$85,"_",$C$84),Data_for_IC_trend_tables!$A$1:$G$49194,7,FALSE)*1000,"-")</f>
        <v>0.387986311464668</v>
      </c>
      <c r="P33" s="30">
        <f>IFERROR(VLOOKUP(CONCATENATE($B33,"_",P$4,"_",$C$85,"_",$C$84),Data_for_IC_trend_tables!$A$1:$G$49194,7,FALSE)*1000,"-")</f>
        <v>0.37547269640630598</v>
      </c>
      <c r="Q33" s="30">
        <f>IFERROR(VLOOKUP(CONCATENATE($B33,"_",Q$4,"_",$C$85,"_",$C$84),Data_for_IC_trend_tables!$A$1:$G$49194,7,FALSE)*1000,"-")</f>
        <v>0.35119119715213604</v>
      </c>
      <c r="R33" s="30">
        <f>IFERROR(VLOOKUP(CONCATENATE($B33,"_",R$4,"_",$C$85,"_",$C$84),Data_for_IC_trend_tables!$A$1:$G$49194,7,FALSE)*1000,"-")</f>
        <v>0.368029823932922</v>
      </c>
      <c r="S33" s="30">
        <f>IFERROR(VLOOKUP(CONCATENATE($B33,"_",S$4,"_",$C$85,"_",$C$84),Data_for_IC_trend_tables!$A$1:$G$49194,7,FALSE)*1000,"-")</f>
        <v>0.33072783922062998</v>
      </c>
      <c r="T33" s="30">
        <f>IFERROR(VLOOKUP(CONCATENATE($B33,"_",T$4,"_",$C$85,"_",$C$84),Data_for_IC_trend_tables!$A$1:$G$49194,7,FALSE)*1000,"-")</f>
        <v>0.18020881701500802</v>
      </c>
      <c r="U33" s="30">
        <f>IFERROR(VLOOKUP(CONCATENATE($B33,"_",U$4,"_",$C$85,"_",$C$84),Data_for_IC_trend_tables!$A$1:$G$49194,7,FALSE)*1000,"-")</f>
        <v>0.20370165767461901</v>
      </c>
      <c r="V33" s="30">
        <f>IFERROR(VLOOKUP(CONCATENATE($B33,"_",V$4,"_",$C$85,"_",$C$84),Data_for_IC_trend_tables!$A$1:$G$49194,7,FALSE)*1000,"-")</f>
        <v>0.14219600125903101</v>
      </c>
      <c r="W33" s="30">
        <f>IFERROR(VLOOKUP(CONCATENATE($B33,"_",W$4,"_",$C$85,"_",$C$84),Data_for_IC_trend_tables!$A$1:$G$49194,7,FALSE)*1000,"-")</f>
        <v>0.111485395350562</v>
      </c>
      <c r="X33" s="30">
        <f>IFERROR(VLOOKUP(CONCATENATE($B33,"_",X$4,"_",$C$85,"_",$C$84),Data_for_IC_trend_tables!$A$1:$G$49194,7,FALSE)*1000,"-")</f>
        <v>0.178405143987416</v>
      </c>
      <c r="Y33" s="30">
        <f>IFERROR(VLOOKUP(CONCATENATE($B33,"_",Y$4,"_",$C$85,"_",$C$84),Data_for_IC_trend_tables!$A$1:$G$49194,7,FALSE)*1000,"-")</f>
        <v>0.19913579060832798</v>
      </c>
      <c r="Z33" s="30">
        <f>IFERROR(VLOOKUP(CONCATENATE($B33,"_",Z$4,"_",$C$85,"_",$C$84),Data_for_IC_trend_tables!$A$1:$G$49194,7,FALSE)*1000,"-")</f>
        <v>0.213728431783033</v>
      </c>
      <c r="AA33" s="30">
        <f>IFERROR(VLOOKUP(CONCATENATE($B33,"_",AA$4,"_",$C$85,"_",$C$84),Data_for_IC_trend_tables!$A$1:$G$49194,7,FALSE)*1000,"-")</f>
        <v>0.170097038080263</v>
      </c>
      <c r="AB33" s="30">
        <f>IFERROR(VLOOKUP(CONCATENATE($B33,"_",AB$4,"_",$C$85,"_",$C$84),Data_for_IC_trend_tables!$A$1:$G$49194,7,FALSE)*1000,"-")</f>
        <v>0.197115398149974</v>
      </c>
      <c r="AC33" s="30">
        <f>IFERROR(VLOOKUP(CONCATENATE($B33,"_",AC$4,"_",$C$85,"_",$C$84),Data_for_IC_trend_tables!$A$1:$G$49194,7,FALSE)*1000,"-")</f>
        <v>0.25376602256344599</v>
      </c>
      <c r="AD33" s="30">
        <f>IFERROR(VLOOKUP(CONCATENATE($B33,"_",AD$4,"_",$C$85,"_",$C$84),Data_for_IC_trend_tables!$A$1:$G$49194,7,FALSE)*1000,"-")</f>
        <v>0.22390047244421799</v>
      </c>
      <c r="AE33" s="30">
        <f>IFERROR(VLOOKUP(CONCATENATE($B33,"_",AE$4,"_",$C$85,"_",$C$84),Data_for_IC_trend_tables!$A$1:$G$49194,7,FALSE)*1000,"-")</f>
        <v>0.22187073688451001</v>
      </c>
      <c r="AF33" s="30">
        <f>IFERROR(VLOOKUP(CONCATENATE($B33,"_",AF$4,"_",$C$85,"_",$C$84),Data_for_IC_trend_tables!$A$1:$G$49194,7,FALSE)*1000,"-")</f>
        <v>0.224606126495456</v>
      </c>
      <c r="AG33" s="30">
        <f>IFERROR(VLOOKUP(CONCATENATE($B33,"_",AG$4,"_",$C$85,"_",$C$84),Data_for_IC_trend_tables!$A$1:$G$49194,7,FALSE)*1000,"-")</f>
        <v>0.198197136474523</v>
      </c>
      <c r="AH33" s="30">
        <f>IFERROR(VLOOKUP(CONCATENATE($B33,"_",AH$4,"_",$C$85,"_",$C$84),Data_for_IC_trend_tables!$A$1:$G$49194,7,FALSE)*1000,"-")</f>
        <v>0.17031093734879502</v>
      </c>
      <c r="AI33" s="30">
        <f>IFERROR(VLOOKUP(CONCATENATE($B33,"_",AI$4,"_",$C$85,"_",$C$84),Data_for_IC_trend_tables!$A$1:$G$49194,7,FALSE)*1000,"-")</f>
        <v>0.20470102146581398</v>
      </c>
      <c r="AJ33" s="30">
        <f>IFERROR(VLOOKUP(CONCATENATE($B33,"_",AJ$4,"_",$C$85,"_",$C$84),Data_for_IC_trend_tables!$A$1:$G$49194,7,FALSE)*1000,"-")</f>
        <v>0.18889698928711501</v>
      </c>
      <c r="AK33" s="30">
        <f>IFERROR(VLOOKUP(CONCATENATE($B33,"_",AK$4,"_",$C$85,"_",$C$84),Data_for_IC_trend_tables!$A$1:$G$49194,7,FALSE)*1000,"-")</f>
        <v>0.18061458953073298</v>
      </c>
      <c r="AL33" s="30">
        <f>IFERROR(VLOOKUP(CONCATENATE($B33,"_",AL$4,"_",$C$85,"_",$C$84),Data_for_IC_trend_tables!$A$1:$G$49194,7,FALSE)*1000,"-")</f>
        <v>0.17899631191131199</v>
      </c>
      <c r="AM33" s="30">
        <f>IFERROR(VLOOKUP(CONCATENATE($B33,"_",AM$4,"_",$C$85,"_",$C$84),Data_for_IC_trend_tables!$A$1:$G$49194,7,FALSE)*1000,"-")</f>
        <v>0.14878496050458001</v>
      </c>
      <c r="AN33" s="30">
        <f>IFERROR(VLOOKUP(CONCATENATE($B33,"_",AN$4,"_",$C$85,"_",$C$84),Data_for_IC_trend_tables!$A$1:$G$49194,7,FALSE)*1000,"-")</f>
        <v>0.20682070476825101</v>
      </c>
      <c r="AO33" s="30">
        <f>IFERROR(VLOOKUP(CONCATENATE($B33,"_",AO$4,"_",$C$85,"_",$C$84),Data_for_IC_trend_tables!$A$1:$G$49194,7,FALSE)*1000,"-")</f>
        <v>0.16583528010516299</v>
      </c>
      <c r="AP33" s="30">
        <f>IFERROR(VLOOKUP(CONCATENATE($B33,"_",AP$4,"_",$C$85,"_",$C$84),Data_for_IC_trend_tables!$A$1:$G$49194,7,FALSE)*1000,"-")</f>
        <v>0.171370826737309</v>
      </c>
      <c r="AQ33" s="30">
        <f>IFERROR(VLOOKUP(CONCATENATE($B33,"_",AQ$4,"_",$C$85,"_",$C$84),Data_for_IC_trend_tables!$A$1:$G$49194,7,FALSE)*1000,"-")</f>
        <v>0.208588117890601</v>
      </c>
      <c r="AR33" s="30">
        <f>IFERROR(VLOOKUP(CONCATENATE($B33,"_",AR$4,"_",$C$85,"_",$C$84),Data_for_IC_trend_tables!$A$1:$G$49194,7,FALSE)*1000,"-")</f>
        <v>0.214451404240592</v>
      </c>
      <c r="AS33" s="30">
        <f>IFERROR(VLOOKUP(CONCATENATE($B33,"_",AS$4,"_",$C$85,"_",$C$84),Data_for_IC_trend_tables!$A$1:$G$49194,7,FALSE)*1000,"-")</f>
        <v>0.18259834501206498</v>
      </c>
      <c r="AT33" s="30">
        <f>IFERROR(VLOOKUP(CONCATENATE($B33,"_",AT$4,"_",$C$85,"_",$C$84),Data_for_IC_trend_tables!$A$1:$G$49194,7,FALSE)*1000,"-")</f>
        <v>0.20604868574968901</v>
      </c>
      <c r="AU33" s="30">
        <f>IFERROR(VLOOKUP(CONCATENATE($B33,"_",AU$4,"_",$C$85,"_",$C$84),Data_for_IC_trend_tables!$A$1:$G$49194,7,FALSE)*1000,"-")</f>
        <v>0.19051801842991201</v>
      </c>
      <c r="AV33" s="30"/>
      <c r="AW33" s="30">
        <f>IFERROR(VLOOKUP(CONCATENATE($B33,"_",AW$4,"_",$C$85,"_",$C$84),Data_for_IC_trend_tables!$A$1:$G$49194,7,FALSE)*1000,"-")</f>
        <v>0.19051801842991201</v>
      </c>
      <c r="AX33" s="91">
        <f>O33</f>
        <v>0.387986311464668</v>
      </c>
      <c r="AY33" s="38" t="str">
        <f t="shared" si="0"/>
        <v>Yes</v>
      </c>
      <c r="AZ33" s="58">
        <f t="shared" si="8"/>
        <v>-0.5089568554346755</v>
      </c>
      <c r="BA33" s="32" t="s">
        <v>76</v>
      </c>
    </row>
    <row r="34" spans="2:53" s="3" customFormat="1" x14ac:dyDescent="0.2">
      <c r="B34" s="53" t="s">
        <v>162</v>
      </c>
      <c r="C34" s="71" t="s">
        <v>25</v>
      </c>
      <c r="D34" s="56"/>
      <c r="E34" s="30" t="str">
        <f>IFERROR(VLOOKUP(CONCATENATE($B34,"_",E$4,"_",$C$85,"_",$C$84),Data_for_IC_trend_tables!$A$1:$G$49194,7,FALSE)*1000,"-")</f>
        <v>-</v>
      </c>
      <c r="F34" s="30" t="str">
        <f>IFERROR(VLOOKUP(CONCATENATE($B34,"_",F$4,"_",$C$85,"_",$C$84),Data_for_IC_trend_tables!$A$1:$G$49194,7,FALSE)*1000,"-")</f>
        <v>-</v>
      </c>
      <c r="G34" s="30" t="str">
        <f>IFERROR(VLOOKUP(CONCATENATE($B34,"_",G$4,"_",$C$85,"_",$C$84),Data_for_IC_trend_tables!$A$1:$G$49194,7,FALSE)*1000,"-")</f>
        <v>-</v>
      </c>
      <c r="H34" s="30" t="str">
        <f>IFERROR(VLOOKUP(CONCATENATE($B34,"_",H$4,"_",$C$85,"_",$C$84),Data_for_IC_trend_tables!$A$1:$G$49194,7,FALSE)*1000,"-")</f>
        <v>-</v>
      </c>
      <c r="I34" s="30" t="str">
        <f>IFERROR(VLOOKUP(CONCATENATE($B34,"_",I$4,"_",$C$85,"_",$C$84),Data_for_IC_trend_tables!$A$1:$G$49194,7,FALSE)*1000,"-")</f>
        <v>-</v>
      </c>
      <c r="J34" s="30" t="str">
        <f>IFERROR(VLOOKUP(CONCATENATE($B34,"_",J$4,"_",$C$85,"_",$C$84),Data_for_IC_trend_tables!$A$1:$G$49194,7,FALSE)*1000,"-")</f>
        <v>-</v>
      </c>
      <c r="K34" s="30" t="str">
        <f>IFERROR(VLOOKUP(CONCATENATE($B34,"_",K$4,"_",$C$85,"_",$C$84),Data_for_IC_trend_tables!$A$1:$G$49194,7,FALSE)*1000,"-")</f>
        <v>-</v>
      </c>
      <c r="L34" s="30" t="str">
        <f>IFERROR(VLOOKUP(CONCATENATE($B34,"_",L$4,"_",$C$85,"_",$C$84),Data_for_IC_trend_tables!$A$1:$G$49194,7,FALSE)*1000,"-")</f>
        <v>-</v>
      </c>
      <c r="M34" s="30" t="str">
        <f>IFERROR(VLOOKUP(CONCATENATE($B34,"_",M$4,"_",$C$85,"_",$C$84),Data_for_IC_trend_tables!$A$1:$G$49194,7,FALSE)*1000,"-")</f>
        <v>-</v>
      </c>
      <c r="N34" s="30" t="str">
        <f>IFERROR(VLOOKUP(CONCATENATE($B34,"_",N$4,"_",$C$85,"_",$C$84),Data_for_IC_trend_tables!$A$1:$G$49194,7,FALSE)*1000,"-")</f>
        <v>-</v>
      </c>
      <c r="O34" s="30">
        <f>IFERROR(VLOOKUP(CONCATENATE($B34,"_",O$4,"_",$C$85,"_",$C$84),Data_for_IC_trend_tables!$A$1:$G$49194,7,FALSE)*1000,"-")</f>
        <v>2.2640221456030299E-2</v>
      </c>
      <c r="P34" s="30">
        <f>IFERROR(VLOOKUP(CONCATENATE($B34,"_",P$4,"_",$C$85,"_",$C$84),Data_for_IC_trend_tables!$A$1:$G$49194,7,FALSE)*1000,"-")</f>
        <v>2.0799753015294898E-2</v>
      </c>
      <c r="Q34" s="30">
        <f>IFERROR(VLOOKUP(CONCATENATE($B34,"_",Q$4,"_",$C$85,"_",$C$84),Data_for_IC_trend_tables!$A$1:$G$49194,7,FALSE)*1000,"-")</f>
        <v>1.89696730093886E-2</v>
      </c>
      <c r="R34" s="30">
        <f>IFERROR(VLOOKUP(CONCATENATE($B34,"_",R$4,"_",$C$85,"_",$C$84),Data_for_IC_trend_tables!$A$1:$G$49194,7,FALSE)*1000,"-")</f>
        <v>2.4047538574496999E-2</v>
      </c>
      <c r="S34" s="30">
        <f>IFERROR(VLOOKUP(CONCATENATE($B34,"_",S$4,"_",$C$85,"_",$C$84),Data_for_IC_trend_tables!$A$1:$G$49194,7,FALSE)*1000,"-")</f>
        <v>2.05311749675396E-2</v>
      </c>
      <c r="T34" s="30">
        <f>IFERROR(VLOOKUP(CONCATENATE($B34,"_",T$4,"_",$C$85,"_",$C$84),Data_for_IC_trend_tables!$A$1:$G$49194,7,FALSE)*1000,"-")</f>
        <v>1.5997530888576899E-2</v>
      </c>
      <c r="U34" s="30">
        <f>IFERROR(VLOOKUP(CONCATENATE($B34,"_",U$4,"_",$C$85,"_",$C$84),Data_for_IC_trend_tables!$A$1:$G$49194,7,FALSE)*1000,"-")</f>
        <v>1.59578654657936E-2</v>
      </c>
      <c r="V34" s="30">
        <f>IFERROR(VLOOKUP(CONCATENATE($B34,"_",V$4,"_",$C$85,"_",$C$84),Data_for_IC_trend_tables!$A$1:$G$49194,7,FALSE)*1000,"-")</f>
        <v>1.52503941468614E-2</v>
      </c>
      <c r="W34" s="30">
        <f>IFERROR(VLOOKUP(CONCATENATE($B34,"_",W$4,"_",$C$85,"_",$C$84),Data_for_IC_trend_tables!$A$1:$G$49194,7,FALSE)*1000,"-")</f>
        <v>1.51127469661678E-2</v>
      </c>
      <c r="X34" s="30">
        <f>IFERROR(VLOOKUP(CONCATENATE($B34,"_",X$4,"_",$C$85,"_",$C$84),Data_for_IC_trend_tables!$A$1:$G$49194,7,FALSE)*1000,"-")</f>
        <v>1.6349255173838402E-2</v>
      </c>
      <c r="Y34" s="30">
        <f>IFERROR(VLOOKUP(CONCATENATE($B34,"_",Y$4,"_",$C$85,"_",$C$84),Data_for_IC_trend_tables!$A$1:$G$49194,7,FALSE)*1000,"-")</f>
        <v>1.7614864211547499E-2</v>
      </c>
      <c r="Z34" s="30">
        <f>IFERROR(VLOOKUP(CONCATENATE($B34,"_",Z$4,"_",$C$85,"_",$C$84),Data_for_IC_trend_tables!$A$1:$G$49194,7,FALSE)*1000,"-")</f>
        <v>1.9791495475149603E-2</v>
      </c>
      <c r="AA34" s="30">
        <f>IFERROR(VLOOKUP(CONCATENATE($B34,"_",AA$4,"_",$C$85,"_",$C$84),Data_for_IC_trend_tables!$A$1:$G$49194,7,FALSE)*1000,"-")</f>
        <v>2.0111087501480402E-2</v>
      </c>
      <c r="AB34" s="30">
        <f>IFERROR(VLOOKUP(CONCATENATE($B34,"_",AB$4,"_",$C$85,"_",$C$84),Data_for_IC_trend_tables!$A$1:$G$49194,7,FALSE)*1000,"-")</f>
        <v>2.3347154922638301E-2</v>
      </c>
      <c r="AC34" s="30">
        <f>IFERROR(VLOOKUP(CONCATENATE($B34,"_",AC$4,"_",$C$85,"_",$C$84),Data_for_IC_trend_tables!$A$1:$G$49194,7,FALSE)*1000,"-")</f>
        <v>2.01786202742897E-2</v>
      </c>
      <c r="AD34" s="30">
        <f>IFERROR(VLOOKUP(CONCATENATE($B34,"_",AD$4,"_",$C$85,"_",$C$84),Data_for_IC_trend_tables!$A$1:$G$49194,7,FALSE)*1000,"-")</f>
        <v>1.5273266675655799E-2</v>
      </c>
      <c r="AE34" s="30">
        <f>IFERROR(VLOOKUP(CONCATENATE($B34,"_",AE$4,"_",$C$85,"_",$C$84),Data_for_IC_trend_tables!$A$1:$G$49194,7,FALSE)*1000,"-")</f>
        <v>1.5430183854293998E-2</v>
      </c>
      <c r="AF34" s="30">
        <f>IFERROR(VLOOKUP(CONCATENATE($B34,"_",AF$4,"_",$C$85,"_",$C$84),Data_for_IC_trend_tables!$A$1:$G$49194,7,FALSE)*1000,"-")</f>
        <v>1.56881738217741E-2</v>
      </c>
      <c r="AG34" s="30">
        <f>IFERROR(VLOOKUP(CONCATENATE($B34,"_",AG$4,"_",$C$85,"_",$C$84),Data_for_IC_trend_tables!$A$1:$G$49194,7,FALSE)*1000,"-")</f>
        <v>1.52181559072871E-2</v>
      </c>
      <c r="AH34" s="30">
        <f>IFERROR(VLOOKUP(CONCATENATE($B34,"_",AH$4,"_",$C$85,"_",$C$84),Data_for_IC_trend_tables!$A$1:$G$49194,7,FALSE)*1000,"-")</f>
        <v>1.50303921696519E-2</v>
      </c>
      <c r="AI34" s="30">
        <f>IFERROR(VLOOKUP(CONCATENATE($B34,"_",AI$4,"_",$C$85,"_",$C$84),Data_for_IC_trend_tables!$A$1:$G$49194,7,FALSE)*1000,"-")</f>
        <v>1.5323933670000102E-2</v>
      </c>
      <c r="AJ34" s="30">
        <f>IFERROR(VLOOKUP(CONCATENATE($B34,"_",AJ$4,"_",$C$85,"_",$C$84),Data_for_IC_trend_tables!$A$1:$G$49194,7,FALSE)*1000,"-")</f>
        <v>1.58992627401854E-2</v>
      </c>
      <c r="AK34" s="30">
        <f>IFERROR(VLOOKUP(CONCATENATE($B34,"_",AK$4,"_",$C$85,"_",$C$84),Data_for_IC_trend_tables!$A$1:$G$49194,7,FALSE)*1000,"-")</f>
        <v>1.6455280182110201E-2</v>
      </c>
      <c r="AL34" s="30">
        <f>IFERROR(VLOOKUP(CONCATENATE($B34,"_",AL$4,"_",$C$85,"_",$C$84),Data_for_IC_trend_tables!$A$1:$G$49194,7,FALSE)*1000,"-")</f>
        <v>1.46953495969579E-2</v>
      </c>
      <c r="AM34" s="30">
        <f>IFERROR(VLOOKUP(CONCATENATE($B34,"_",AM$4,"_",$C$85,"_",$C$84),Data_for_IC_trend_tables!$A$1:$G$49194,7,FALSE)*1000,"-")</f>
        <v>1.4609921019652901E-2</v>
      </c>
      <c r="AN34" s="30">
        <f>IFERROR(VLOOKUP(CONCATENATE($B34,"_",AN$4,"_",$C$85,"_",$C$84),Data_for_IC_trend_tables!$A$1:$G$49194,7,FALSE)*1000,"-")</f>
        <v>1.1702756733832699E-2</v>
      </c>
      <c r="AO34" s="30">
        <f>IFERROR(VLOOKUP(CONCATENATE($B34,"_",AO$4,"_",$C$85,"_",$C$84),Data_for_IC_trend_tables!$A$1:$G$49194,7,FALSE)*1000,"-")</f>
        <v>1.06815430594688E-2</v>
      </c>
      <c r="AP34" s="30">
        <f>IFERROR(VLOOKUP(CONCATENATE($B34,"_",AP$4,"_",$C$85,"_",$C$84),Data_for_IC_trend_tables!$A$1:$G$49194,7,FALSE)*1000,"-")</f>
        <v>9.4281858461289416E-3</v>
      </c>
      <c r="AQ34" s="30">
        <f>IFERROR(VLOOKUP(CONCATENATE($B34,"_",AQ$4,"_",$C$85,"_",$C$84),Data_for_IC_trend_tables!$A$1:$G$49194,7,FALSE)*1000,"-")</f>
        <v>8.6484290072131702E-3</v>
      </c>
      <c r="AR34" s="30">
        <f>IFERROR(VLOOKUP(CONCATENATE($B34,"_",AR$4,"_",$C$85,"_",$C$84),Data_for_IC_trend_tables!$A$1:$G$49194,7,FALSE)*1000,"-")</f>
        <v>8.4408496804171795E-3</v>
      </c>
      <c r="AS34" s="30">
        <f>IFERROR(VLOOKUP(CONCATENATE($B34,"_",AS$4,"_",$C$85,"_",$C$84),Data_for_IC_trend_tables!$A$1:$G$49194,7,FALSE)*1000,"-")</f>
        <v>8.1615915673502806E-3</v>
      </c>
      <c r="AT34" s="30">
        <f>IFERROR(VLOOKUP(CONCATENATE($B34,"_",AT$4,"_",$C$85,"_",$C$84),Data_for_IC_trend_tables!$A$1:$G$49194,7,FALSE)*1000,"-")</f>
        <v>2.83503849558704E-3</v>
      </c>
      <c r="AU34" s="30">
        <f>IFERROR(VLOOKUP(CONCATENATE($B34,"_",AU$4,"_",$C$85,"_",$C$84),Data_for_IC_trend_tables!$A$1:$G$49194,7,FALSE)*1000,"-")</f>
        <v>2.86851427839111E-3</v>
      </c>
      <c r="AV34" s="30"/>
      <c r="AW34" s="30">
        <f>IFERROR(VLOOKUP(CONCATENATE($B34,"_",AW$4,"_",$C$85,"_",$C$84),Data_for_IC_trend_tables!$A$1:$G$49194,7,FALSE)*1000,"-")</f>
        <v>2.86851427839111E-3</v>
      </c>
      <c r="AX34" s="91"/>
      <c r="AY34" s="38" t="str">
        <f t="shared" si="0"/>
        <v/>
      </c>
      <c r="AZ34" s="58" t="str">
        <f t="shared" si="1"/>
        <v/>
      </c>
      <c r="BA34" s="31"/>
    </row>
    <row r="35" spans="2:53" s="17" customFormat="1" x14ac:dyDescent="0.2">
      <c r="B35" s="100" t="s">
        <v>163</v>
      </c>
      <c r="C35" s="71" t="s">
        <v>49</v>
      </c>
      <c r="D35" s="56">
        <v>1990</v>
      </c>
      <c r="E35" s="30" t="str">
        <f>IFERROR(VLOOKUP(CONCATENATE($B35,"_",E$4,"_",$C$85,"_",$C$84),Data_for_IC_trend_tables!$A$1:$G$49194,7,FALSE)*1000,"-")</f>
        <v>-</v>
      </c>
      <c r="F35" s="30" t="str">
        <f>IFERROR(VLOOKUP(CONCATENATE($B35,"_",F$4,"_",$C$85,"_",$C$84),Data_for_IC_trend_tables!$A$1:$G$49194,7,FALSE)*1000,"-")</f>
        <v>-</v>
      </c>
      <c r="G35" s="30" t="str">
        <f>IFERROR(VLOOKUP(CONCATENATE($B35,"_",G$4,"_",$C$85,"_",$C$84),Data_for_IC_trend_tables!$A$1:$G$49194,7,FALSE)*1000,"-")</f>
        <v>-</v>
      </c>
      <c r="H35" s="30" t="str">
        <f>IFERROR(VLOOKUP(CONCATENATE($B35,"_",H$4,"_",$C$85,"_",$C$84),Data_for_IC_trend_tables!$A$1:$G$49194,7,FALSE)*1000,"-")</f>
        <v>-</v>
      </c>
      <c r="I35" s="30" t="str">
        <f>IFERROR(VLOOKUP(CONCATENATE($B35,"_",I$4,"_",$C$85,"_",$C$84),Data_for_IC_trend_tables!$A$1:$G$49194,7,FALSE)*1000,"-")</f>
        <v>-</v>
      </c>
      <c r="J35" s="30" t="str">
        <f>IFERROR(VLOOKUP(CONCATENATE($B35,"_",J$4,"_",$C$85,"_",$C$84),Data_for_IC_trend_tables!$A$1:$G$49194,7,FALSE)*1000,"-")</f>
        <v>-</v>
      </c>
      <c r="K35" s="30" t="str">
        <f>IFERROR(VLOOKUP(CONCATENATE($B35,"_",K$4,"_",$C$85,"_",$C$84),Data_for_IC_trend_tables!$A$1:$G$49194,7,FALSE)*1000,"-")</f>
        <v>-</v>
      </c>
      <c r="L35" s="30" t="str">
        <f>IFERROR(VLOOKUP(CONCATENATE($B35,"_",L$4,"_",$C$85,"_",$C$84),Data_for_IC_trend_tables!$A$1:$G$49194,7,FALSE)*1000,"-")</f>
        <v>-</v>
      </c>
      <c r="M35" s="30" t="str">
        <f>IFERROR(VLOOKUP(CONCATENATE($B35,"_",M$4,"_",$C$85,"_",$C$84),Data_for_IC_trend_tables!$A$1:$G$49194,7,FALSE)*1000,"-")</f>
        <v>-</v>
      </c>
      <c r="N35" s="30" t="str">
        <f>IFERROR(VLOOKUP(CONCATENATE($B35,"_",N$4,"_",$C$85,"_",$C$84),Data_for_IC_trend_tables!$A$1:$G$49194,7,FALSE)*1000,"-")</f>
        <v>-</v>
      </c>
      <c r="O35" s="30">
        <f>IFERROR(VLOOKUP(CONCATENATE($B35,"_",O$4,"_",$C$85,"_",$C$84),Data_for_IC_trend_tables!$A$1:$G$49194,7,FALSE)*1000,"-")</f>
        <v>0.49504607367981396</v>
      </c>
      <c r="P35" s="30">
        <f>IFERROR(VLOOKUP(CONCATENATE($B35,"_",P$4,"_",$C$85,"_",$C$84),Data_for_IC_trend_tables!$A$1:$G$49194,7,FALSE)*1000,"-")</f>
        <v>0.387142972717957</v>
      </c>
      <c r="Q35" s="30">
        <f>IFERROR(VLOOKUP(CONCATENATE($B35,"_",Q$4,"_",$C$85,"_",$C$84),Data_for_IC_trend_tables!$A$1:$G$49194,7,FALSE)*1000,"-")</f>
        <v>0.26730406362720499</v>
      </c>
      <c r="R35" s="30">
        <f>IFERROR(VLOOKUP(CONCATENATE($B35,"_",R$4,"_",$C$85,"_",$C$84),Data_for_IC_trend_tables!$A$1:$G$49194,7,FALSE)*1000,"-")</f>
        <v>0.19420218977838499</v>
      </c>
      <c r="S35" s="30">
        <f>IFERROR(VLOOKUP(CONCATENATE($B35,"_",S$4,"_",$C$85,"_",$C$84),Data_for_IC_trend_tables!$A$1:$G$49194,7,FALSE)*1000,"-")</f>
        <v>0.17868859291860101</v>
      </c>
      <c r="T35" s="30">
        <f>IFERROR(VLOOKUP(CONCATENATE($B35,"_",T$4,"_",$C$85,"_",$C$84),Data_for_IC_trend_tables!$A$1:$G$49194,7,FALSE)*1000,"-")</f>
        <v>0.12611331832792799</v>
      </c>
      <c r="U35" s="30">
        <f>IFERROR(VLOOKUP(CONCATENATE($B35,"_",U$4,"_",$C$85,"_",$C$84),Data_for_IC_trend_tables!$A$1:$G$49194,7,FALSE)*1000,"-")</f>
        <v>0.13590499216399698</v>
      </c>
      <c r="V35" s="30">
        <f>IFERROR(VLOOKUP(CONCATENATE($B35,"_",V$4,"_",$C$85,"_",$C$84),Data_for_IC_trend_tables!$A$1:$G$49194,7,FALSE)*1000,"-")</f>
        <v>0.108700662129896</v>
      </c>
      <c r="W35" s="30">
        <f>IFERROR(VLOOKUP(CONCATENATE($B35,"_",W$4,"_",$C$85,"_",$C$84),Data_for_IC_trend_tables!$A$1:$G$49194,7,FALSE)*1000,"-")</f>
        <v>9.1750224755629009E-2</v>
      </c>
      <c r="X35" s="30">
        <f>IFERROR(VLOOKUP(CONCATENATE($B35,"_",X$4,"_",$C$85,"_",$C$84),Data_for_IC_trend_tables!$A$1:$G$49194,7,FALSE)*1000,"-")</f>
        <v>7.7244554875641497E-2</v>
      </c>
      <c r="Y35" s="30">
        <f>IFERROR(VLOOKUP(CONCATENATE($B35,"_",Y$4,"_",$C$85,"_",$C$84),Data_for_IC_trend_tables!$A$1:$G$49194,7,FALSE)*1000,"-")</f>
        <v>7.3002903582275902E-2</v>
      </c>
      <c r="Z35" s="30">
        <f>IFERROR(VLOOKUP(CONCATENATE($B35,"_",Z$4,"_",$C$85,"_",$C$84),Data_for_IC_trend_tables!$A$1:$G$49194,7,FALSE)*1000,"-")</f>
        <v>7.4884057711510105E-2</v>
      </c>
      <c r="AA35" s="30">
        <f>IFERROR(VLOOKUP(CONCATENATE($B35,"_",AA$4,"_",$C$85,"_",$C$84),Data_for_IC_trend_tables!$A$1:$G$49194,7,FALSE)*1000,"-")</f>
        <v>6.9104768089012003E-2</v>
      </c>
      <c r="AB35" s="30">
        <f>IFERROR(VLOOKUP(CONCATENATE($B35,"_",AB$4,"_",$C$85,"_",$C$84),Data_for_IC_trend_tables!$A$1:$G$49194,7,FALSE)*1000,"-")</f>
        <v>9.1926844401442595E-2</v>
      </c>
      <c r="AC35" s="30">
        <f>IFERROR(VLOOKUP(CONCATENATE($B35,"_",AC$4,"_",$C$85,"_",$C$84),Data_for_IC_trend_tables!$A$1:$G$49194,7,FALSE)*1000,"-")</f>
        <v>9.0118068757036998E-2</v>
      </c>
      <c r="AD35" s="30">
        <f>IFERROR(VLOOKUP(CONCATENATE($B35,"_",AD$4,"_",$C$85,"_",$C$84),Data_for_IC_trend_tables!$A$1:$G$49194,7,FALSE)*1000,"-")</f>
        <v>9.1163306914594192E-2</v>
      </c>
      <c r="AE35" s="30">
        <f>IFERROR(VLOOKUP(CONCATENATE($B35,"_",AE$4,"_",$C$85,"_",$C$84),Data_for_IC_trend_tables!$A$1:$G$49194,7,FALSE)*1000,"-")</f>
        <v>8.2564455897620403E-2</v>
      </c>
      <c r="AF35" s="30">
        <f>IFERROR(VLOOKUP(CONCATENATE($B35,"_",AF$4,"_",$C$85,"_",$C$84),Data_for_IC_trend_tables!$A$1:$G$49194,7,FALSE)*1000,"-")</f>
        <v>8.1324215541954306E-2</v>
      </c>
      <c r="AG35" s="30">
        <f>IFERROR(VLOOKUP(CONCATENATE($B35,"_",AG$4,"_",$C$85,"_",$C$84),Data_for_IC_trend_tables!$A$1:$G$49194,7,FALSE)*1000,"-")</f>
        <v>9.4294772197533905E-2</v>
      </c>
      <c r="AH35" s="30">
        <f>IFERROR(VLOOKUP(CONCATENATE($B35,"_",AH$4,"_",$C$85,"_",$C$84),Data_for_IC_trend_tables!$A$1:$G$49194,7,FALSE)*1000,"-")</f>
        <v>8.0608628598065404E-2</v>
      </c>
      <c r="AI35" s="30">
        <f>IFERROR(VLOOKUP(CONCATENATE($B35,"_",AI$4,"_",$C$85,"_",$C$84),Data_for_IC_trend_tables!$A$1:$G$49194,7,FALSE)*1000,"-")</f>
        <v>7.0816461597578401E-2</v>
      </c>
      <c r="AJ35" s="30">
        <f>IFERROR(VLOOKUP(CONCATENATE($B35,"_",AJ$4,"_",$C$85,"_",$C$84),Data_for_IC_trend_tables!$A$1:$G$49194,7,FALSE)*1000,"-")</f>
        <v>9.2755571105000392E-2</v>
      </c>
      <c r="AK35" s="30">
        <f>IFERROR(VLOOKUP(CONCATENATE($B35,"_",AK$4,"_",$C$85,"_",$C$84),Data_for_IC_trend_tables!$A$1:$G$49194,7,FALSE)*1000,"-")</f>
        <v>8.1083130970360712E-2</v>
      </c>
      <c r="AL35" s="30">
        <f>IFERROR(VLOOKUP(CONCATENATE($B35,"_",AL$4,"_",$C$85,"_",$C$84),Data_for_IC_trend_tables!$A$1:$G$49194,7,FALSE)*1000,"-")</f>
        <v>0.10437279010966501</v>
      </c>
      <c r="AM35" s="30">
        <f>IFERROR(VLOOKUP(CONCATENATE($B35,"_",AM$4,"_",$C$85,"_",$C$84),Data_for_IC_trend_tables!$A$1:$G$49194,7,FALSE)*1000,"-")</f>
        <v>8.3361992054856393E-2</v>
      </c>
      <c r="AN35" s="30">
        <f>IFERROR(VLOOKUP(CONCATENATE($B35,"_",AN$4,"_",$C$85,"_",$C$84),Data_for_IC_trend_tables!$A$1:$G$49194,7,FALSE)*1000,"-")</f>
        <v>9.2050021876834393E-2</v>
      </c>
      <c r="AO35" s="30">
        <f>IFERROR(VLOOKUP(CONCATENATE($B35,"_",AO$4,"_",$C$85,"_",$C$84),Data_for_IC_trend_tables!$A$1:$G$49194,7,FALSE)*1000,"-")</f>
        <v>7.7767710285852401E-2</v>
      </c>
      <c r="AP35" s="30">
        <f>IFERROR(VLOOKUP(CONCATENATE($B35,"_",AP$4,"_",$C$85,"_",$C$84),Data_for_IC_trend_tables!$A$1:$G$49194,7,FALSE)*1000,"-")</f>
        <v>9.1675433936600603E-2</v>
      </c>
      <c r="AQ35" s="30">
        <f>IFERROR(VLOOKUP(CONCATENATE($B35,"_",AQ$4,"_",$C$85,"_",$C$84),Data_for_IC_trend_tables!$A$1:$G$49194,7,FALSE)*1000,"-")</f>
        <v>9.4641171909434996E-2</v>
      </c>
      <c r="AR35" s="30">
        <f>IFERROR(VLOOKUP(CONCATENATE($B35,"_",AR$4,"_",$C$85,"_",$C$84),Data_for_IC_trend_tables!$A$1:$G$49194,7,FALSE)*1000,"-")</f>
        <v>9.1448096727276496E-2</v>
      </c>
      <c r="AS35" s="30">
        <f>IFERROR(VLOOKUP(CONCATENATE($B35,"_",AS$4,"_",$C$85,"_",$C$84),Data_for_IC_trend_tables!$A$1:$G$49194,7,FALSE)*1000,"-")</f>
        <v>9.8714981651592704E-2</v>
      </c>
      <c r="AT35" s="30" t="str">
        <f>IFERROR(VLOOKUP(CONCATENATE($B35,"_",AT$4,"_",$C$85,"_",$C$84),Data_for_IC_trend_tables!$A$1:$G$49194,7,FALSE)*1000,"-")</f>
        <v>-</v>
      </c>
      <c r="AU35" s="30" t="str">
        <f>IFERROR(VLOOKUP(CONCATENATE($B35,"_",AU$4,"_",$C$85,"_",$C$84),Data_for_IC_trend_tables!$A$1:$G$49194,7,FALSE)*1000,"-")</f>
        <v>-</v>
      </c>
      <c r="AV35" s="30"/>
      <c r="AW35" s="30" t="str">
        <f>IFERROR(VLOOKUP(CONCATENATE($B35,"_",AW$4,"_",$C$85,"_",$C$84),Data_for_IC_trend_tables!$A$1:$G$49194,7,FALSE)*1000,"-")</f>
        <v>-</v>
      </c>
      <c r="AX35" s="91">
        <f>O35</f>
        <v>0.49504607367981396</v>
      </c>
      <c r="AY35" s="38" t="str">
        <f t="shared" si="0"/>
        <v>no data for 2022</v>
      </c>
      <c r="AZ35" s="58" t="str">
        <f t="shared" ref="AZ35:AZ39" si="9">IFERROR(IF(AW35=0,"",(AW35-AX35)/AX35),"")</f>
        <v/>
      </c>
      <c r="BA35" s="32" t="s">
        <v>76</v>
      </c>
    </row>
    <row r="36" spans="2:53" s="3" customFormat="1" x14ac:dyDescent="0.2">
      <c r="B36" s="100" t="s">
        <v>164</v>
      </c>
      <c r="C36" s="71" t="s">
        <v>26</v>
      </c>
      <c r="D36" s="69">
        <v>1992</v>
      </c>
      <c r="E36" s="30" t="str">
        <f>IFERROR(VLOOKUP(CONCATENATE($B36,"_",E$4,"_",$C$85,"_",$C$84),Data_for_IC_trend_tables!$A$1:$G$49194,7,FALSE)*1000,"-")</f>
        <v>-</v>
      </c>
      <c r="F36" s="30" t="str">
        <f>IFERROR(VLOOKUP(CONCATENATE($B36,"_",F$4,"_",$C$85,"_",$C$84),Data_for_IC_trend_tables!$A$1:$G$49194,7,FALSE)*1000,"-")</f>
        <v>-</v>
      </c>
      <c r="G36" s="30" t="str">
        <f>IFERROR(VLOOKUP(CONCATENATE($B36,"_",G$4,"_",$C$85,"_",$C$84),Data_for_IC_trend_tables!$A$1:$G$49194,7,FALSE)*1000,"-")</f>
        <v>-</v>
      </c>
      <c r="H36" s="30" t="str">
        <f>IFERROR(VLOOKUP(CONCATENATE($B36,"_",H$4,"_",$C$85,"_",$C$84),Data_for_IC_trend_tables!$A$1:$G$49194,7,FALSE)*1000,"-")</f>
        <v>-</v>
      </c>
      <c r="I36" s="30" t="str">
        <f>IFERROR(VLOOKUP(CONCATENATE($B36,"_",I$4,"_",$C$85,"_",$C$84),Data_for_IC_trend_tables!$A$1:$G$49194,7,FALSE)*1000,"-")</f>
        <v>-</v>
      </c>
      <c r="J36" s="30" t="str">
        <f>IFERROR(VLOOKUP(CONCATENATE($B36,"_",J$4,"_",$C$85,"_",$C$84),Data_for_IC_trend_tables!$A$1:$G$49194,7,FALSE)*1000,"-")</f>
        <v>-</v>
      </c>
      <c r="K36" s="30" t="str">
        <f>IFERROR(VLOOKUP(CONCATENATE($B36,"_",K$4,"_",$C$85,"_",$C$84),Data_for_IC_trend_tables!$A$1:$G$49194,7,FALSE)*1000,"-")</f>
        <v>-</v>
      </c>
      <c r="L36" s="30" t="str">
        <f>IFERROR(VLOOKUP(CONCATENATE($B36,"_",L$4,"_",$C$85,"_",$C$84),Data_for_IC_trend_tables!$A$1:$G$49194,7,FALSE)*1000,"-")</f>
        <v>-</v>
      </c>
      <c r="M36" s="30" t="str">
        <f>IFERROR(VLOOKUP(CONCATENATE($B36,"_",M$4,"_",$C$85,"_",$C$84),Data_for_IC_trend_tables!$A$1:$G$49194,7,FALSE)*1000,"-")</f>
        <v>-</v>
      </c>
      <c r="N36" s="30" t="str">
        <f>IFERROR(VLOOKUP(CONCATENATE($B36,"_",N$4,"_",$C$85,"_",$C$84),Data_for_IC_trend_tables!$A$1:$G$49194,7,FALSE)*1000,"-")</f>
        <v>-</v>
      </c>
      <c r="O36" s="30">
        <f>IFERROR(VLOOKUP(CONCATENATE($B36,"_",O$4,"_",$C$85,"_",$C$84),Data_for_IC_trend_tables!$A$1:$G$49194,7,FALSE)*1000,"-")</f>
        <v>1.6418945508687398E-3</v>
      </c>
      <c r="P36" s="30">
        <f>IFERROR(VLOOKUP(CONCATENATE($B36,"_",P$4,"_",$C$85,"_",$C$84),Data_for_IC_trend_tables!$A$1:$G$49194,7,FALSE)*1000,"-")</f>
        <v>1.77645486084127E-3</v>
      </c>
      <c r="Q36" s="30">
        <f>IFERROR(VLOOKUP(CONCATENATE($B36,"_",Q$4,"_",$C$85,"_",$C$84),Data_for_IC_trend_tables!$A$1:$G$49194,7,FALSE)*1000,"-")</f>
        <v>1.9387462970481E-3</v>
      </c>
      <c r="R36" s="30">
        <f>IFERROR(VLOOKUP(CONCATENATE($B36,"_",R$4,"_",$C$85,"_",$C$84),Data_for_IC_trend_tables!$A$1:$G$49194,7,FALSE)*1000,"-")</f>
        <v>2.1168673876461402E-3</v>
      </c>
      <c r="S36" s="30">
        <f>IFERROR(VLOOKUP(CONCATENATE($B36,"_",S$4,"_",$C$85,"_",$C$84),Data_for_IC_trend_tables!$A$1:$G$49194,7,FALSE)*1000,"-")</f>
        <v>2.2695807511919201E-3</v>
      </c>
      <c r="T36" s="30">
        <f>IFERROR(VLOOKUP(CONCATENATE($B36,"_",T$4,"_",$C$85,"_",$C$84),Data_for_IC_trend_tables!$A$1:$G$49194,7,FALSE)*1000,"-")</f>
        <v>2.39803014233428E-3</v>
      </c>
      <c r="U36" s="30">
        <f>IFERROR(VLOOKUP(CONCATENATE($B36,"_",U$4,"_",$C$85,"_",$C$84),Data_for_IC_trend_tables!$A$1:$G$49194,7,FALSE)*1000,"-")</f>
        <v>2.6836890779039003E-3</v>
      </c>
      <c r="V36" s="30">
        <f>IFERROR(VLOOKUP(CONCATENATE($B36,"_",V$4,"_",$C$85,"_",$C$84),Data_for_IC_trend_tables!$A$1:$G$49194,7,FALSE)*1000,"-")</f>
        <v>3.09123871374424E-3</v>
      </c>
      <c r="W36" s="30">
        <f>IFERROR(VLOOKUP(CONCATENATE($B36,"_",W$4,"_",$C$85,"_",$C$84),Data_for_IC_trend_tables!$A$1:$G$49194,7,FALSE)*1000,"-")</f>
        <v>3.0933914025782399E-3</v>
      </c>
      <c r="X36" s="30">
        <f>IFERROR(VLOOKUP(CONCATENATE($B36,"_",X$4,"_",$C$85,"_",$C$84),Data_for_IC_trend_tables!$A$1:$G$49194,7,FALSE)*1000,"-")</f>
        <v>3.2494870333277998E-3</v>
      </c>
      <c r="Y36" s="30">
        <f>IFERROR(VLOOKUP(CONCATENATE($B36,"_",Y$4,"_",$C$85,"_",$C$84),Data_for_IC_trend_tables!$A$1:$G$49194,7,FALSE)*1000,"-")</f>
        <v>3.5174226941834599E-3</v>
      </c>
      <c r="Z36" s="30">
        <f>IFERROR(VLOOKUP(CONCATENATE($B36,"_",Z$4,"_",$C$85,"_",$C$84),Data_for_IC_trend_tables!$A$1:$G$49194,7,FALSE)*1000,"-")</f>
        <v>3.1504748270503699E-3</v>
      </c>
      <c r="AA36" s="30">
        <f>IFERROR(VLOOKUP(CONCATENATE($B36,"_",AA$4,"_",$C$85,"_",$C$84),Data_for_IC_trend_tables!$A$1:$G$49194,7,FALSE)*1000,"-")</f>
        <v>2.9283237905902999E-3</v>
      </c>
      <c r="AB36" s="30">
        <f>IFERROR(VLOOKUP(CONCATENATE($B36,"_",AB$4,"_",$C$85,"_",$C$84),Data_for_IC_trend_tables!$A$1:$G$49194,7,FALSE)*1000,"-")</f>
        <v>2.5394878982034001E-3</v>
      </c>
      <c r="AC36" s="30">
        <f>IFERROR(VLOOKUP(CONCATENATE($B36,"_",AC$4,"_",$C$85,"_",$C$84),Data_for_IC_trend_tables!$A$1:$G$49194,7,FALSE)*1000,"-")</f>
        <v>2.32359851991348E-3</v>
      </c>
      <c r="AD36" s="30">
        <f>IFERROR(VLOOKUP(CONCATENATE($B36,"_",AD$4,"_",$C$85,"_",$C$84),Data_for_IC_trend_tables!$A$1:$G$49194,7,FALSE)*1000,"-")</f>
        <v>2.2878694545937E-3</v>
      </c>
      <c r="AE36" s="30">
        <f>IFERROR(VLOOKUP(CONCATENATE($B36,"_",AE$4,"_",$C$85,"_",$C$84),Data_for_IC_trend_tables!$A$1:$G$49194,7,FALSE)*1000,"-")</f>
        <v>1.7985777356308501E-3</v>
      </c>
      <c r="AF36" s="30">
        <f>IFERROR(VLOOKUP(CONCATENATE($B36,"_",AF$4,"_",$C$85,"_",$C$84),Data_for_IC_trend_tables!$A$1:$G$49194,7,FALSE)*1000,"-")</f>
        <v>2.1988358973504202E-3</v>
      </c>
      <c r="AG36" s="30">
        <f>IFERROR(VLOOKUP(CONCATENATE($B36,"_",AG$4,"_",$C$85,"_",$C$84),Data_for_IC_trend_tables!$A$1:$G$49194,7,FALSE)*1000,"-")</f>
        <v>2.1793391143189399E-3</v>
      </c>
      <c r="AH36" s="30">
        <f>IFERROR(VLOOKUP(CONCATENATE($B36,"_",AH$4,"_",$C$85,"_",$C$84),Data_for_IC_trend_tables!$A$1:$G$49194,7,FALSE)*1000,"-")</f>
        <v>2.04514642869153E-3</v>
      </c>
      <c r="AI36" s="30">
        <f>IFERROR(VLOOKUP(CONCATENATE($B36,"_",AI$4,"_",$C$85,"_",$C$84),Data_for_IC_trend_tables!$A$1:$G$49194,7,FALSE)*1000,"-")</f>
        <v>1.9449252456273502E-3</v>
      </c>
      <c r="AJ36" s="30">
        <f>IFERROR(VLOOKUP(CONCATENATE($B36,"_",AJ$4,"_",$C$85,"_",$C$84),Data_for_IC_trend_tables!$A$1:$G$49194,7,FALSE)*1000,"-")</f>
        <v>2.1934282893795102E-3</v>
      </c>
      <c r="AK36" s="30">
        <f>IFERROR(VLOOKUP(CONCATENATE($B36,"_",AK$4,"_",$C$85,"_",$C$84),Data_for_IC_trend_tables!$A$1:$G$49194,7,FALSE)*1000,"-")</f>
        <v>2.1744244322491803E-3</v>
      </c>
      <c r="AL36" s="30">
        <f>IFERROR(VLOOKUP(CONCATENATE($B36,"_",AL$4,"_",$C$85,"_",$C$84),Data_for_IC_trend_tables!$A$1:$G$49194,7,FALSE)*1000,"-")</f>
        <v>2.8226815034851998E-3</v>
      </c>
      <c r="AM36" s="30">
        <f>IFERROR(VLOOKUP(CONCATENATE($B36,"_",AM$4,"_",$C$85,"_",$C$84),Data_for_IC_trend_tables!$A$1:$G$49194,7,FALSE)*1000,"-")</f>
        <v>7.2779193398594098E-4</v>
      </c>
      <c r="AN36" s="30">
        <f>IFERROR(VLOOKUP(CONCATENATE($B36,"_",AN$4,"_",$C$85,"_",$C$84),Data_for_IC_trend_tables!$A$1:$G$49194,7,FALSE)*1000,"-")</f>
        <v>2.60548889832547E-3</v>
      </c>
      <c r="AO36" s="30">
        <f>IFERROR(VLOOKUP(CONCATENATE($B36,"_",AO$4,"_",$C$85,"_",$C$84),Data_for_IC_trend_tables!$A$1:$G$49194,7,FALSE)*1000,"-")</f>
        <v>4.3426976960618497E-4</v>
      </c>
      <c r="AP36" s="30">
        <f>IFERROR(VLOOKUP(CONCATENATE($B36,"_",AP$4,"_",$C$85,"_",$C$84),Data_for_IC_trend_tables!$A$1:$G$49194,7,FALSE)*1000,"-")</f>
        <v>4.2869161519410899E-3</v>
      </c>
      <c r="AQ36" s="30">
        <f>IFERROR(VLOOKUP(CONCATENATE($B36,"_",AQ$4,"_",$C$85,"_",$C$84),Data_for_IC_trend_tables!$A$1:$G$49194,7,FALSE)*1000,"-")</f>
        <v>2.6534647834427198E-4</v>
      </c>
      <c r="AR36" s="30">
        <f>IFERROR(VLOOKUP(CONCATENATE($B36,"_",AR$4,"_",$C$85,"_",$C$84),Data_for_IC_trend_tables!$A$1:$G$49194,7,FALSE)*1000,"-")</f>
        <v>5.5900828645469498E-4</v>
      </c>
      <c r="AS36" s="30">
        <f>IFERROR(VLOOKUP(CONCATENATE($B36,"_",AS$4,"_",$C$85,"_",$C$84),Data_for_IC_trend_tables!$A$1:$G$49194,7,FALSE)*1000,"-")</f>
        <v>4.0847221137334E-4</v>
      </c>
      <c r="AT36" s="30">
        <f>IFERROR(VLOOKUP(CONCATENATE($B36,"_",AT$4,"_",$C$85,"_",$C$84),Data_for_IC_trend_tables!$A$1:$G$49194,7,FALSE)*1000,"-")</f>
        <v>7.14473389070848E-4</v>
      </c>
      <c r="AU36" s="30">
        <f>IFERROR(VLOOKUP(CONCATENATE($B36,"_",AU$4,"_",$C$85,"_",$C$84),Data_for_IC_trend_tables!$A$1:$G$49194,7,FALSE)*1000,"-")</f>
        <v>3.6106260168150697E-4</v>
      </c>
      <c r="AV36" s="30"/>
      <c r="AW36" s="30">
        <f>IFERROR(VLOOKUP(CONCATENATE($B36,"_",AW$4,"_",$C$85,"_",$C$84),Data_for_IC_trend_tables!$A$1:$G$49194,7,FALSE)*1000,"-")</f>
        <v>3.6106260168150697E-4</v>
      </c>
      <c r="AX36" s="92">
        <f>Q36</f>
        <v>1.9387462970481E-3</v>
      </c>
      <c r="AY36" s="38" t="str">
        <f t="shared" si="0"/>
        <v>Yes</v>
      </c>
      <c r="AZ36" s="58">
        <f t="shared" si="9"/>
        <v>-0.81376490455133077</v>
      </c>
      <c r="BA36" s="95" t="s">
        <v>76</v>
      </c>
    </row>
    <row r="37" spans="2:53" s="17" customFormat="1" x14ac:dyDescent="0.2">
      <c r="B37" s="100" t="s">
        <v>165</v>
      </c>
      <c r="C37" s="71" t="s">
        <v>27</v>
      </c>
      <c r="D37" s="56">
        <v>1990</v>
      </c>
      <c r="E37" s="30" t="str">
        <f>IFERROR(VLOOKUP(CONCATENATE($B37,"_",E$4,"_",$C$85,"_",$C$84),Data_for_IC_trend_tables!$A$1:$G$49194,7,FALSE)*1000,"-")</f>
        <v>-</v>
      </c>
      <c r="F37" s="30" t="str">
        <f>IFERROR(VLOOKUP(CONCATENATE($B37,"_",F$4,"_",$C$85,"_",$C$84),Data_for_IC_trend_tables!$A$1:$G$49194,7,FALSE)*1000,"-")</f>
        <v>-</v>
      </c>
      <c r="G37" s="30" t="str">
        <f>IFERROR(VLOOKUP(CONCATENATE($B37,"_",G$4,"_",$C$85,"_",$C$84),Data_for_IC_trend_tables!$A$1:$G$49194,7,FALSE)*1000,"-")</f>
        <v>-</v>
      </c>
      <c r="H37" s="30" t="str">
        <f>IFERROR(VLOOKUP(CONCATENATE($B37,"_",H$4,"_",$C$85,"_",$C$84),Data_for_IC_trend_tables!$A$1:$G$49194,7,FALSE)*1000,"-")</f>
        <v>-</v>
      </c>
      <c r="I37" s="30" t="str">
        <f>IFERROR(VLOOKUP(CONCATENATE($B37,"_",I$4,"_",$C$85,"_",$C$84),Data_for_IC_trend_tables!$A$1:$G$49194,7,FALSE)*1000,"-")</f>
        <v>-</v>
      </c>
      <c r="J37" s="30" t="str">
        <f>IFERROR(VLOOKUP(CONCATENATE($B37,"_",J$4,"_",$C$85,"_",$C$84),Data_for_IC_trend_tables!$A$1:$G$49194,7,FALSE)*1000,"-")</f>
        <v>-</v>
      </c>
      <c r="K37" s="30" t="str">
        <f>IFERROR(VLOOKUP(CONCATENATE($B37,"_",K$4,"_",$C$85,"_",$C$84),Data_for_IC_trend_tables!$A$1:$G$49194,7,FALSE)*1000,"-")</f>
        <v>-</v>
      </c>
      <c r="L37" s="30" t="str">
        <f>IFERROR(VLOOKUP(CONCATENATE($B37,"_",L$4,"_",$C$85,"_",$C$84),Data_for_IC_trend_tables!$A$1:$G$49194,7,FALSE)*1000,"-")</f>
        <v>-</v>
      </c>
      <c r="M37" s="30" t="str">
        <f>IFERROR(VLOOKUP(CONCATENATE($B37,"_",M$4,"_",$C$85,"_",$C$84),Data_for_IC_trend_tables!$A$1:$G$49194,7,FALSE)*1000,"-")</f>
        <v>-</v>
      </c>
      <c r="N37" s="30" t="str">
        <f>IFERROR(VLOOKUP(CONCATENATE($B37,"_",N$4,"_",$C$85,"_",$C$84),Data_for_IC_trend_tables!$A$1:$G$49194,7,FALSE)*1000,"-")</f>
        <v>-</v>
      </c>
      <c r="O37" s="30">
        <f>IFERROR(VLOOKUP(CONCATENATE($B37,"_",O$4,"_",$C$85,"_",$C$84),Data_for_IC_trend_tables!$A$1:$G$49194,7,FALSE)*1000,"-")</f>
        <v>6.7723407588892101E-2</v>
      </c>
      <c r="P37" s="30">
        <f>IFERROR(VLOOKUP(CONCATENATE($B37,"_",P$4,"_",$C$85,"_",$C$84),Data_for_IC_trend_tables!$A$1:$G$49194,7,FALSE)*1000,"-")</f>
        <v>5.6188562253835402E-2</v>
      </c>
      <c r="Q37" s="30">
        <f>IFERROR(VLOOKUP(CONCATENATE($B37,"_",Q$4,"_",$C$85,"_",$C$84),Data_for_IC_trend_tables!$A$1:$G$49194,7,FALSE)*1000,"-")</f>
        <v>4.6091814417222599E-2</v>
      </c>
      <c r="R37" s="30">
        <f>IFERROR(VLOOKUP(CONCATENATE($B37,"_",R$4,"_",$C$85,"_",$C$84),Data_for_IC_trend_tables!$A$1:$G$49194,7,FALSE)*1000,"-")</f>
        <v>3.98490969424889E-2</v>
      </c>
      <c r="S37" s="30">
        <f>IFERROR(VLOOKUP(CONCATENATE($B37,"_",S$4,"_",$C$85,"_",$C$84),Data_for_IC_trend_tables!$A$1:$G$49194,7,FALSE)*1000,"-")</f>
        <v>3.3340985943327302E-2</v>
      </c>
      <c r="T37" s="30">
        <f>IFERROR(VLOOKUP(CONCATENATE($B37,"_",T$4,"_",$C$85,"_",$C$84),Data_for_IC_trend_tables!$A$1:$G$49194,7,FALSE)*1000,"-")</f>
        <v>1.43830619363814E-2</v>
      </c>
      <c r="U37" s="30">
        <f>IFERROR(VLOOKUP(CONCATENATE($B37,"_",U$4,"_",$C$85,"_",$C$84),Data_for_IC_trend_tables!$A$1:$G$49194,7,FALSE)*1000,"-")</f>
        <v>4.5127564655878798E-2</v>
      </c>
      <c r="V37" s="30">
        <f>IFERROR(VLOOKUP(CONCATENATE($B37,"_",V$4,"_",$C$85,"_",$C$84),Data_for_IC_trend_tables!$A$1:$G$49194,7,FALSE)*1000,"-")</f>
        <v>4.42905443481715E-2</v>
      </c>
      <c r="W37" s="30">
        <f>IFERROR(VLOOKUP(CONCATENATE($B37,"_",W$4,"_",$C$85,"_",$C$84),Data_for_IC_trend_tables!$A$1:$G$49194,7,FALSE)*1000,"-")</f>
        <v>5.34016000992334E-2</v>
      </c>
      <c r="X37" s="30">
        <f>IFERROR(VLOOKUP(CONCATENATE($B37,"_",X$4,"_",$C$85,"_",$C$84),Data_for_IC_trend_tables!$A$1:$G$49194,7,FALSE)*1000,"-")</f>
        <v>5.3509902484855404E-2</v>
      </c>
      <c r="Y37" s="30">
        <f>IFERROR(VLOOKUP(CONCATENATE($B37,"_",Y$4,"_",$C$85,"_",$C$84),Data_for_IC_trend_tables!$A$1:$G$49194,7,FALSE)*1000,"-")</f>
        <v>4.7935190733585403E-2</v>
      </c>
      <c r="Z37" s="30">
        <f>IFERROR(VLOOKUP(CONCATENATE($B37,"_",Z$4,"_",$C$85,"_",$C$84),Data_for_IC_trend_tables!$A$1:$G$49194,7,FALSE)*1000,"-")</f>
        <v>3.97594561061098E-2</v>
      </c>
      <c r="AA37" s="30">
        <f>IFERROR(VLOOKUP(CONCATENATE($B37,"_",AA$4,"_",$C$85,"_",$C$84),Data_for_IC_trend_tables!$A$1:$G$49194,7,FALSE)*1000,"-")</f>
        <v>5.6233554376435395E-2</v>
      </c>
      <c r="AB37" s="30">
        <f>IFERROR(VLOOKUP(CONCATENATE($B37,"_",AB$4,"_",$C$85,"_",$C$84),Data_for_IC_trend_tables!$A$1:$G$49194,7,FALSE)*1000,"-")</f>
        <v>5.15795017397997E-2</v>
      </c>
      <c r="AC37" s="30">
        <f>IFERROR(VLOOKUP(CONCATENATE($B37,"_",AC$4,"_",$C$85,"_",$C$84),Data_for_IC_trend_tables!$A$1:$G$49194,7,FALSE)*1000,"-")</f>
        <v>5.41216623596893E-2</v>
      </c>
      <c r="AD37" s="30">
        <f>IFERROR(VLOOKUP(CONCATENATE($B37,"_",AD$4,"_",$C$85,"_",$C$84),Data_for_IC_trend_tables!$A$1:$G$49194,7,FALSE)*1000,"-")</f>
        <v>4.6415712000000005E-2</v>
      </c>
      <c r="AE37" s="30">
        <f>IFERROR(VLOOKUP(CONCATENATE($B37,"_",AE$4,"_",$C$85,"_",$C$84),Data_for_IC_trend_tables!$A$1:$G$49194,7,FALSE)*1000,"-")</f>
        <v>5.4577133799999997E-2</v>
      </c>
      <c r="AF37" s="30">
        <f>IFERROR(VLOOKUP(CONCATENATE($B37,"_",AF$4,"_",$C$85,"_",$C$84),Data_for_IC_trend_tables!$A$1:$G$49194,7,FALSE)*1000,"-")</f>
        <v>4.5338852999999998E-2</v>
      </c>
      <c r="AG37" s="30">
        <f>IFERROR(VLOOKUP(CONCATENATE($B37,"_",AG$4,"_",$C$85,"_",$C$84),Data_for_IC_trend_tables!$A$1:$G$49194,7,FALSE)*1000,"-")</f>
        <v>6.2192613200000003E-2</v>
      </c>
      <c r="AH37" s="30">
        <f>IFERROR(VLOOKUP(CONCATENATE($B37,"_",AH$4,"_",$C$85,"_",$C$84),Data_for_IC_trend_tables!$A$1:$G$49194,7,FALSE)*1000,"-")</f>
        <v>3.6792981200000005E-2</v>
      </c>
      <c r="AI37" s="30">
        <f>IFERROR(VLOOKUP(CONCATENATE($B37,"_",AI$4,"_",$C$85,"_",$C$84),Data_for_IC_trend_tables!$A$1:$G$49194,7,FALSE)*1000,"-")</f>
        <v>5.9626629E-2</v>
      </c>
      <c r="AJ37" s="30">
        <f>IFERROR(VLOOKUP(CONCATENATE($B37,"_",AJ$4,"_",$C$85,"_",$C$84),Data_for_IC_trend_tables!$A$1:$G$49194,7,FALSE)*1000,"-")</f>
        <v>5.9895232960000003E-2</v>
      </c>
      <c r="AK37" s="30">
        <f>IFERROR(VLOOKUP(CONCATENATE($B37,"_",AK$4,"_",$C$85,"_",$C$84),Data_for_IC_trend_tables!$A$1:$G$49194,7,FALSE)*1000,"-")</f>
        <v>5.2929013840000004E-2</v>
      </c>
      <c r="AL37" s="30">
        <f>IFERROR(VLOOKUP(CONCATENATE($B37,"_",AL$4,"_",$C$85,"_",$C$84),Data_for_IC_trend_tables!$A$1:$G$49194,7,FALSE)*1000,"-")</f>
        <v>5.0812746440000001E-2</v>
      </c>
      <c r="AM37" s="30">
        <f>IFERROR(VLOOKUP(CONCATENATE($B37,"_",AM$4,"_",$C$85,"_",$C$84),Data_for_IC_trend_tables!$A$1:$G$49194,7,FALSE)*1000,"-")</f>
        <v>4.9529642919999999E-2</v>
      </c>
      <c r="AN37" s="30">
        <f>IFERROR(VLOOKUP(CONCATENATE($B37,"_",AN$4,"_",$C$85,"_",$C$84),Data_for_IC_trend_tables!$A$1:$G$49194,7,FALSE)*1000,"-")</f>
        <v>5.3575149720000007E-2</v>
      </c>
      <c r="AO37" s="30">
        <f>IFERROR(VLOOKUP(CONCATENATE($B37,"_",AO$4,"_",$C$85,"_",$C$84),Data_for_IC_trend_tables!$A$1:$G$49194,7,FALSE)*1000,"-")</f>
        <v>4.5697527020000003E-2</v>
      </c>
      <c r="AP37" s="30">
        <f>IFERROR(VLOOKUP(CONCATENATE($B37,"_",AP$4,"_",$C$85,"_",$C$84),Data_for_IC_trend_tables!$A$1:$G$49194,7,FALSE)*1000,"-")</f>
        <v>4.6267020836000004E-2</v>
      </c>
      <c r="AQ37" s="30">
        <f>IFERROR(VLOOKUP(CONCATENATE($B37,"_",AQ$4,"_",$C$85,"_",$C$84),Data_for_IC_trend_tables!$A$1:$G$49194,7,FALSE)*1000,"-")</f>
        <v>5.116786592E-2</v>
      </c>
      <c r="AR37" s="30">
        <f>IFERROR(VLOOKUP(CONCATENATE($B37,"_",AR$4,"_",$C$85,"_",$C$84),Data_for_IC_trend_tables!$A$1:$G$49194,7,FALSE)*1000,"-")</f>
        <v>5.1777943930000001E-2</v>
      </c>
      <c r="AS37" s="30">
        <f>IFERROR(VLOOKUP(CONCATENATE($B37,"_",AS$4,"_",$C$85,"_",$C$84),Data_for_IC_trend_tables!$A$1:$G$49194,7,FALSE)*1000,"-")</f>
        <v>5.3900061595999998E-2</v>
      </c>
      <c r="AT37" s="30">
        <f>IFERROR(VLOOKUP(CONCATENATE($B37,"_",AT$4,"_",$C$85,"_",$C$84),Data_for_IC_trend_tables!$A$1:$G$49194,7,FALSE)*1000,"-")</f>
        <v>4.6796053544000002E-2</v>
      </c>
      <c r="AU37" s="30">
        <f>IFERROR(VLOOKUP(CONCATENATE($B37,"_",AU$4,"_",$C$85,"_",$C$84),Data_for_IC_trend_tables!$A$1:$G$49194,7,FALSE)*1000,"-")</f>
        <v>5.2109601140000003E-2</v>
      </c>
      <c r="AV37" s="30"/>
      <c r="AW37" s="30">
        <f>IFERROR(VLOOKUP(CONCATENATE($B37,"_",AW$4,"_",$C$85,"_",$C$84),Data_for_IC_trend_tables!$A$1:$G$49194,7,FALSE)*1000,"-")</f>
        <v>5.2109601140000003E-2</v>
      </c>
      <c r="AX37" s="91">
        <f>O37</f>
        <v>6.7723407588892101E-2</v>
      </c>
      <c r="AY37" s="38" t="str">
        <f t="shared" si="0"/>
        <v>Yes</v>
      </c>
      <c r="AZ37" s="58">
        <f t="shared" si="9"/>
        <v>-0.2305525815191416</v>
      </c>
      <c r="BA37" s="32" t="s">
        <v>76</v>
      </c>
    </row>
    <row r="38" spans="2:53" s="3" customFormat="1" x14ac:dyDescent="0.2">
      <c r="B38" s="53" t="s">
        <v>166</v>
      </c>
      <c r="C38" s="71" t="s">
        <v>100</v>
      </c>
      <c r="D38" s="56">
        <v>1990</v>
      </c>
      <c r="E38" s="30" t="str">
        <f>IFERROR(VLOOKUP(CONCATENATE($B38,"_",E$4,"_",$C$85,"_",$C$84),Data_for_IC_trend_tables!$A$1:$G$49194,7,FALSE)*1000,"-")</f>
        <v>-</v>
      </c>
      <c r="F38" s="30" t="str">
        <f>IFERROR(VLOOKUP(CONCATENATE($B38,"_",F$4,"_",$C$85,"_",$C$84),Data_for_IC_trend_tables!$A$1:$G$49194,7,FALSE)*1000,"-")</f>
        <v>-</v>
      </c>
      <c r="G38" s="30" t="str">
        <f>IFERROR(VLOOKUP(CONCATENATE($B38,"_",G$4,"_",$C$85,"_",$C$84),Data_for_IC_trend_tables!$A$1:$G$49194,7,FALSE)*1000,"-")</f>
        <v>-</v>
      </c>
      <c r="H38" s="30" t="str">
        <f>IFERROR(VLOOKUP(CONCATENATE($B38,"_",H$4,"_",$C$85,"_",$C$84),Data_for_IC_trend_tables!$A$1:$G$49194,7,FALSE)*1000,"-")</f>
        <v>-</v>
      </c>
      <c r="I38" s="30" t="str">
        <f>IFERROR(VLOOKUP(CONCATENATE($B38,"_",I$4,"_",$C$85,"_",$C$84),Data_for_IC_trend_tables!$A$1:$G$49194,7,FALSE)*1000,"-")</f>
        <v>-</v>
      </c>
      <c r="J38" s="30" t="str">
        <f>IFERROR(VLOOKUP(CONCATENATE($B38,"_",J$4,"_",$C$85,"_",$C$84),Data_for_IC_trend_tables!$A$1:$G$49194,7,FALSE)*1000,"-")</f>
        <v>-</v>
      </c>
      <c r="K38" s="30" t="str">
        <f>IFERROR(VLOOKUP(CONCATENATE($B38,"_",K$4,"_",$C$85,"_",$C$84),Data_for_IC_trend_tables!$A$1:$G$49194,7,FALSE)*1000,"-")</f>
        <v>-</v>
      </c>
      <c r="L38" s="30" t="str">
        <f>IFERROR(VLOOKUP(CONCATENATE($B38,"_",L$4,"_",$C$85,"_",$C$84),Data_for_IC_trend_tables!$A$1:$G$49194,7,FALSE)*1000,"-")</f>
        <v>-</v>
      </c>
      <c r="M38" s="30" t="str">
        <f>IFERROR(VLOOKUP(CONCATENATE($B38,"_",M$4,"_",$C$85,"_",$C$84),Data_for_IC_trend_tables!$A$1:$G$49194,7,FALSE)*1000,"-")</f>
        <v>-</v>
      </c>
      <c r="N38" s="30" t="str">
        <f>IFERROR(VLOOKUP(CONCATENATE($B38,"_",N$4,"_",$C$85,"_",$C$84),Data_for_IC_trend_tables!$A$1:$G$49194,7,FALSE)*1000,"-")</f>
        <v>-</v>
      </c>
      <c r="O38" s="30">
        <f>IFERROR(VLOOKUP(CONCATENATE($B38,"_",O$4,"_",$C$85,"_",$C$84),Data_for_IC_trend_tables!$A$1:$G$49194,7,FALSE)*1000,"-")</f>
        <v>3.6681012019999999</v>
      </c>
      <c r="P38" s="30">
        <f>IFERROR(VLOOKUP(CONCATENATE($B38,"_",P$4,"_",$C$85,"_",$C$84),Data_for_IC_trend_tables!$A$1:$G$49194,7,FALSE)*1000,"-")</f>
        <v>3.061714748</v>
      </c>
      <c r="Q38" s="30">
        <f>IFERROR(VLOOKUP(CONCATENATE($B38,"_",Q$4,"_",$C$85,"_",$C$84),Data_for_IC_trend_tables!$A$1:$G$49194,7,FALSE)*1000,"-")</f>
        <v>2.6432213610000002</v>
      </c>
      <c r="R38" s="30">
        <f>IFERROR(VLOOKUP(CONCATENATE($B38,"_",R$4,"_",$C$85,"_",$C$84),Data_for_IC_trend_tables!$A$1:$G$49194,7,FALSE)*1000,"-")</f>
        <v>2.2280468999999998</v>
      </c>
      <c r="S38" s="30">
        <f>IFERROR(VLOOKUP(CONCATENATE($B38,"_",S$4,"_",$C$85,"_",$C$84),Data_for_IC_trend_tables!$A$1:$G$49194,7,FALSE)*1000,"-")</f>
        <v>1.8084556279999999</v>
      </c>
      <c r="T38" s="30">
        <f>IFERROR(VLOOKUP(CONCATENATE($B38,"_",T$4,"_",$C$85,"_",$C$84),Data_for_IC_trend_tables!$A$1:$G$49194,7,FALSE)*1000,"-")</f>
        <v>1.5798946110000001</v>
      </c>
      <c r="U38" s="30">
        <f>IFERROR(VLOOKUP(CONCATENATE($B38,"_",U$4,"_",$C$85,"_",$C$84),Data_for_IC_trend_tables!$A$1:$G$49194,7,FALSE)*1000,"-")</f>
        <v>1.3802788450000001</v>
      </c>
      <c r="V38" s="30">
        <f>IFERROR(VLOOKUP(CONCATENATE($B38,"_",V$4,"_",$C$85,"_",$C$84),Data_for_IC_trend_tables!$A$1:$G$49194,7,FALSE)*1000,"-")</f>
        <v>1.16752107</v>
      </c>
      <c r="W38" s="30">
        <f>IFERROR(VLOOKUP(CONCATENATE($B38,"_",W$4,"_",$C$85,"_",$C$84),Data_for_IC_trend_tables!$A$1:$G$49194,7,FALSE)*1000,"-")</f>
        <v>0.95943605900000006</v>
      </c>
      <c r="X38" s="30">
        <f>IFERROR(VLOOKUP(CONCATENATE($B38,"_",X$4,"_",$C$85,"_",$C$84),Data_for_IC_trend_tables!$A$1:$G$49194,7,FALSE)*1000,"-")</f>
        <v>1.061926226</v>
      </c>
      <c r="Y38" s="30">
        <f>IFERROR(VLOOKUP(CONCATENATE($B38,"_",Y$4,"_",$C$85,"_",$C$84),Data_for_IC_trend_tables!$A$1:$G$49194,7,FALSE)*1000,"-")</f>
        <v>1.16702719</v>
      </c>
      <c r="Z38" s="30">
        <f>IFERROR(VLOOKUP(CONCATENATE($B38,"_",Z$4,"_",$C$85,"_",$C$84),Data_for_IC_trend_tables!$A$1:$G$49194,7,FALSE)*1000,"-")</f>
        <v>0.98835679300000001</v>
      </c>
      <c r="AA38" s="30">
        <f>IFERROR(VLOOKUP(CONCATENATE($B38,"_",AA$4,"_",$C$85,"_",$C$84),Data_for_IC_trend_tables!$A$1:$G$49194,7,FALSE)*1000,"-")</f>
        <v>0.87319443600000002</v>
      </c>
      <c r="AB38" s="30">
        <f>IFERROR(VLOOKUP(CONCATENATE($B38,"_",AB$4,"_",$C$85,"_",$C$84),Data_for_IC_trend_tables!$A$1:$G$49194,7,FALSE)*1000,"-")</f>
        <v>0.823876846</v>
      </c>
      <c r="AC38" s="30">
        <f>IFERROR(VLOOKUP(CONCATENATE($B38,"_",AC$4,"_",$C$85,"_",$C$84),Data_for_IC_trend_tables!$A$1:$G$49194,7,FALSE)*1000,"-")</f>
        <v>1.006238609</v>
      </c>
      <c r="AD38" s="30">
        <f>IFERROR(VLOOKUP(CONCATENATE($B38,"_",AD$4,"_",$C$85,"_",$C$84),Data_for_IC_trend_tables!$A$1:$G$49194,7,FALSE)*1000,"-")</f>
        <v>1.0301484510000001</v>
      </c>
      <c r="AE38" s="30">
        <f>IFERROR(VLOOKUP(CONCATENATE($B38,"_",AE$4,"_",$C$85,"_",$C$84),Data_for_IC_trend_tables!$A$1:$G$49194,7,FALSE)*1000,"-")</f>
        <v>0.96058078600000008</v>
      </c>
      <c r="AF38" s="30">
        <f>IFERROR(VLOOKUP(CONCATENATE($B38,"_",AF$4,"_",$C$85,"_",$C$84),Data_for_IC_trend_tables!$A$1:$G$49194,7,FALSE)*1000,"-")</f>
        <v>0.90600702200000005</v>
      </c>
      <c r="AG38" s="30">
        <f>IFERROR(VLOOKUP(CONCATENATE($B38,"_",AG$4,"_",$C$85,"_",$C$84),Data_for_IC_trend_tables!$A$1:$G$49194,7,FALSE)*1000,"-")</f>
        <v>0.79084267800000008</v>
      </c>
      <c r="AH38" s="30">
        <f>IFERROR(VLOOKUP(CONCATENATE($B38,"_",AH$4,"_",$C$85,"_",$C$84),Data_for_IC_trend_tables!$A$1:$G$49194,7,FALSE)*1000,"-")</f>
        <v>0.82810479700000006</v>
      </c>
      <c r="AI38" s="30">
        <f>IFERROR(VLOOKUP(CONCATENATE($B38,"_",AI$4,"_",$C$85,"_",$C$84),Data_for_IC_trend_tables!$A$1:$G$49194,7,FALSE)*1000,"-")</f>
        <v>0.77357364200000001</v>
      </c>
      <c r="AJ38" s="30">
        <f>IFERROR(VLOOKUP(CONCATENATE($B38,"_",AJ$4,"_",$C$85,"_",$C$84),Data_for_IC_trend_tables!$A$1:$G$49194,7,FALSE)*1000,"-")</f>
        <v>0.84936837899999995</v>
      </c>
      <c r="AK38" s="30">
        <f>IFERROR(VLOOKUP(CONCATENATE($B38,"_",AK$4,"_",$C$85,"_",$C$84),Data_for_IC_trend_tables!$A$1:$G$49194,7,FALSE)*1000,"-")</f>
        <v>0.75601991299999993</v>
      </c>
      <c r="AL38" s="30">
        <f>IFERROR(VLOOKUP(CONCATENATE($B38,"_",AL$4,"_",$C$85,"_",$C$84),Data_for_IC_trend_tables!$A$1:$G$49194,7,FALSE)*1000,"-")</f>
        <v>0.73139088100000005</v>
      </c>
      <c r="AM38" s="30">
        <f>IFERROR(VLOOKUP(CONCATENATE($B38,"_",AM$4,"_",$C$85,"_",$C$84),Data_for_IC_trend_tables!$A$1:$G$49194,7,FALSE)*1000,"-")</f>
        <v>0.67764620100000006</v>
      </c>
      <c r="AN38" s="30">
        <f>IFERROR(VLOOKUP(CONCATENATE($B38,"_",AN$4,"_",$C$85,"_",$C$84),Data_for_IC_trend_tables!$A$1:$G$49194,7,FALSE)*1000,"-")</f>
        <v>0.69187241200000005</v>
      </c>
      <c r="AO38" s="30">
        <f>IFERROR(VLOOKUP(CONCATENATE($B38,"_",AO$4,"_",$C$85,"_",$C$84),Data_for_IC_trend_tables!$A$1:$G$49194,7,FALSE)*1000,"-")</f>
        <v>0.73958017500000006</v>
      </c>
      <c r="AP38" s="30">
        <f>IFERROR(VLOOKUP(CONCATENATE($B38,"_",AP$4,"_",$C$85,"_",$C$84),Data_for_IC_trend_tables!$A$1:$G$49194,7,FALSE)*1000,"-")</f>
        <v>0.607760576</v>
      </c>
      <c r="AQ38" s="30">
        <f>IFERROR(VLOOKUP(CONCATENATE($B38,"_",AQ$4,"_",$C$85,"_",$C$84),Data_for_IC_trend_tables!$A$1:$G$49194,7,FALSE)*1000,"-")</f>
        <v>0.62129824</v>
      </c>
      <c r="AR38" s="30">
        <f>IFERROR(VLOOKUP(CONCATENATE($B38,"_",AR$4,"_",$C$85,"_",$C$84),Data_for_IC_trend_tables!$A$1:$G$49194,7,FALSE)*1000,"-")</f>
        <v>0.57449569099999998</v>
      </c>
      <c r="AS38" s="30">
        <f>IFERROR(VLOOKUP(CONCATENATE($B38,"_",AS$4,"_",$C$85,"_",$C$84),Data_for_IC_trend_tables!$A$1:$G$49194,7,FALSE)*1000,"-")</f>
        <v>0.48068232299999997</v>
      </c>
      <c r="AT38" s="30">
        <f>IFERROR(VLOOKUP(CONCATENATE($B38,"_",AT$4,"_",$C$85,"_",$C$84),Data_for_IC_trend_tables!$A$1:$G$49194,7,FALSE)*1000,"-")</f>
        <v>0.46340168599999998</v>
      </c>
      <c r="AU38" s="30">
        <f>IFERROR(VLOOKUP(CONCATENATE($B38,"_",AU$4,"_",$C$85,"_",$C$84),Data_for_IC_trend_tables!$A$1:$G$49194,7,FALSE)*1000,"-")</f>
        <v>0.48759590500000005</v>
      </c>
      <c r="AV38" s="30"/>
      <c r="AW38" s="30">
        <f>IFERROR(VLOOKUP(CONCATENATE($B38,"_",AW$4,"_",$C$85,"_",$C$84),Data_for_IC_trend_tables!$A$1:$G$49194,7,FALSE)*1000,"-")</f>
        <v>0.48759590500000005</v>
      </c>
      <c r="AX38" s="91">
        <f>O38</f>
        <v>3.6681012019999999</v>
      </c>
      <c r="AY38" s="38" t="str">
        <f t="shared" si="0"/>
        <v>Yes</v>
      </c>
      <c r="AZ38" s="58">
        <f t="shared" si="9"/>
        <v>-0.86707130524802789</v>
      </c>
      <c r="BA38" s="32" t="s">
        <v>76</v>
      </c>
    </row>
    <row r="39" spans="2:53" s="3" customFormat="1" x14ac:dyDescent="0.2">
      <c r="B39" s="53" t="s">
        <v>167</v>
      </c>
      <c r="C39" s="71" t="s">
        <v>28</v>
      </c>
      <c r="D39" s="56">
        <v>1990</v>
      </c>
      <c r="E39" s="30" t="str">
        <f>IFERROR(VLOOKUP(CONCATENATE($B39,"_",E$4,"_",$C$85,"_",$C$84),Data_for_IC_trend_tables!$A$1:$G$49194,7,FALSE)*1000,"-")</f>
        <v>-</v>
      </c>
      <c r="F39" s="30" t="str">
        <f>IFERROR(VLOOKUP(CONCATENATE($B39,"_",F$4,"_",$C$85,"_",$C$84),Data_for_IC_trend_tables!$A$1:$G$49194,7,FALSE)*1000,"-")</f>
        <v>-</v>
      </c>
      <c r="G39" s="30" t="str">
        <f>IFERROR(VLOOKUP(CONCATENATE($B39,"_",G$4,"_",$C$85,"_",$C$84),Data_for_IC_trend_tables!$A$1:$G$49194,7,FALSE)*1000,"-")</f>
        <v>-</v>
      </c>
      <c r="H39" s="30" t="str">
        <f>IFERROR(VLOOKUP(CONCATENATE($B39,"_",H$4,"_",$C$85,"_",$C$84),Data_for_IC_trend_tables!$A$1:$G$49194,7,FALSE)*1000,"-")</f>
        <v>-</v>
      </c>
      <c r="I39" s="30" t="str">
        <f>IFERROR(VLOOKUP(CONCATENATE($B39,"_",I$4,"_",$C$85,"_",$C$84),Data_for_IC_trend_tables!$A$1:$G$49194,7,FALSE)*1000,"-")</f>
        <v>-</v>
      </c>
      <c r="J39" s="30" t="str">
        <f>IFERROR(VLOOKUP(CONCATENATE($B39,"_",J$4,"_",$C$85,"_",$C$84),Data_for_IC_trend_tables!$A$1:$G$49194,7,FALSE)*1000,"-")</f>
        <v>-</v>
      </c>
      <c r="K39" s="30" t="str">
        <f>IFERROR(VLOOKUP(CONCATENATE($B39,"_",K$4,"_",$C$85,"_",$C$84),Data_for_IC_trend_tables!$A$1:$G$49194,7,FALSE)*1000,"-")</f>
        <v>-</v>
      </c>
      <c r="L39" s="30" t="str">
        <f>IFERROR(VLOOKUP(CONCATENATE($B39,"_",L$4,"_",$C$85,"_",$C$84),Data_for_IC_trend_tables!$A$1:$G$49194,7,FALSE)*1000,"-")</f>
        <v>-</v>
      </c>
      <c r="M39" s="30" t="str">
        <f>IFERROR(VLOOKUP(CONCATENATE($B39,"_",M$4,"_",$C$85,"_",$C$84),Data_for_IC_trend_tables!$A$1:$G$49194,7,FALSE)*1000,"-")</f>
        <v>-</v>
      </c>
      <c r="N39" s="30" t="str">
        <f>IFERROR(VLOOKUP(CONCATENATE($B39,"_",N$4,"_",$C$85,"_",$C$84),Data_for_IC_trend_tables!$A$1:$G$49194,7,FALSE)*1000,"-")</f>
        <v>-</v>
      </c>
      <c r="O39" s="30">
        <f>IFERROR(VLOOKUP(CONCATENATE($B39,"_",O$4,"_",$C$85,"_",$C$84),Data_for_IC_trend_tables!$A$1:$G$49194,7,FALSE)*1000,"-")</f>
        <v>1.4552905587999998</v>
      </c>
      <c r="P39" s="30">
        <f>IFERROR(VLOOKUP(CONCATENATE($B39,"_",P$4,"_",$C$85,"_",$C$84),Data_for_IC_trend_tables!$A$1:$G$49194,7,FALSE)*1000,"-")</f>
        <v>1.3618489282999999</v>
      </c>
      <c r="Q39" s="30">
        <f>IFERROR(VLOOKUP(CONCATENATE($B39,"_",Q$4,"_",$C$85,"_",$C$84),Data_for_IC_trend_tables!$A$1:$G$49194,7,FALSE)*1000,"-")</f>
        <v>1.1975700889000001</v>
      </c>
      <c r="R39" s="30">
        <f>IFERROR(VLOOKUP(CONCATENATE($B39,"_",R$4,"_",$C$85,"_",$C$84),Data_for_IC_trend_tables!$A$1:$G$49194,7,FALSE)*1000,"-")</f>
        <v>0.88202552109999999</v>
      </c>
      <c r="S39" s="30">
        <f>IFERROR(VLOOKUP(CONCATENATE($B39,"_",S$4,"_",$C$85,"_",$C$84),Data_for_IC_trend_tables!$A$1:$G$49194,7,FALSE)*1000,"-")</f>
        <v>1.0050215757000001</v>
      </c>
      <c r="T39" s="30">
        <f>IFERROR(VLOOKUP(CONCATENATE($B39,"_",T$4,"_",$C$85,"_",$C$84),Data_for_IC_trend_tables!$A$1:$G$49194,7,FALSE)*1000,"-")</f>
        <v>0.80307881999999997</v>
      </c>
      <c r="U39" s="30">
        <f>IFERROR(VLOOKUP(CONCATENATE($B39,"_",U$4,"_",$C$85,"_",$C$84),Data_for_IC_trend_tables!$A$1:$G$49194,7,FALSE)*1000,"-")</f>
        <v>0.82263840290000001</v>
      </c>
      <c r="V39" s="30">
        <f>IFERROR(VLOOKUP(CONCATENATE($B39,"_",V$4,"_",$C$85,"_",$C$84),Data_for_IC_trend_tables!$A$1:$G$49194,7,FALSE)*1000,"-")</f>
        <v>0.82983164440000001</v>
      </c>
      <c r="W39" s="30">
        <f>IFERROR(VLOOKUP(CONCATENATE($B39,"_",W$4,"_",$C$85,"_",$C$84),Data_for_IC_trend_tables!$A$1:$G$49194,7,FALSE)*1000,"-")</f>
        <v>0.77493874089999992</v>
      </c>
      <c r="X39" s="30">
        <f>IFERROR(VLOOKUP(CONCATENATE($B39,"_",X$4,"_",$C$85,"_",$C$84),Data_for_IC_trend_tables!$A$1:$G$49194,7,FALSE)*1000,"-")</f>
        <v>0.81662430659999996</v>
      </c>
      <c r="Y39" s="30">
        <f>IFERROR(VLOOKUP(CONCATENATE($B39,"_",Y$4,"_",$C$85,"_",$C$84),Data_for_IC_trend_tables!$A$1:$G$49194,7,FALSE)*1000,"-")</f>
        <v>0.63841251499999996</v>
      </c>
      <c r="Z39" s="30">
        <f>IFERROR(VLOOKUP(CONCATENATE($B39,"_",Z$4,"_",$C$85,"_",$C$84),Data_for_IC_trend_tables!$A$1:$G$49194,7,FALSE)*1000,"-")</f>
        <v>0.58644912989999998</v>
      </c>
      <c r="AA39" s="30">
        <f>IFERROR(VLOOKUP(CONCATENATE($B39,"_",AA$4,"_",$C$85,"_",$C$84),Data_for_IC_trend_tables!$A$1:$G$49194,7,FALSE)*1000,"-")</f>
        <v>0.5624152898</v>
      </c>
      <c r="AB39" s="30">
        <f>IFERROR(VLOOKUP(CONCATENATE($B39,"_",AB$4,"_",$C$85,"_",$C$84),Data_for_IC_trend_tables!$A$1:$G$49194,7,FALSE)*1000,"-")</f>
        <v>0.69051177360000005</v>
      </c>
      <c r="AC39" s="30">
        <f>IFERROR(VLOOKUP(CONCATENATE($B39,"_",AC$4,"_",$C$85,"_",$C$84),Data_for_IC_trend_tables!$A$1:$G$49194,7,FALSE)*1000,"-")</f>
        <v>0.56634891509999996</v>
      </c>
      <c r="AD39" s="30">
        <f>IFERROR(VLOOKUP(CONCATENATE($B39,"_",AD$4,"_",$C$85,"_",$C$84),Data_for_IC_trend_tables!$A$1:$G$49194,7,FALSE)*1000,"-")</f>
        <v>0.55249380930000003</v>
      </c>
      <c r="AE39" s="30">
        <f>IFERROR(VLOOKUP(CONCATENATE($B39,"_",AE$4,"_",$C$85,"_",$C$84),Data_for_IC_trend_tables!$A$1:$G$49194,7,FALSE)*1000,"-")</f>
        <v>0.50304837620000009</v>
      </c>
      <c r="AF39" s="30">
        <f>IFERROR(VLOOKUP(CONCATENATE($B39,"_",AF$4,"_",$C$85,"_",$C$84),Data_for_IC_trend_tables!$A$1:$G$49194,7,FALSE)*1000,"-")</f>
        <v>0.4672276313</v>
      </c>
      <c r="AG39" s="30">
        <f>IFERROR(VLOOKUP(CONCATENATE($B39,"_",AG$4,"_",$C$85,"_",$C$84),Data_for_IC_trend_tables!$A$1:$G$49194,7,FALSE)*1000,"-")</f>
        <v>0.42027092269999999</v>
      </c>
      <c r="AH39" s="30">
        <f>IFERROR(VLOOKUP(CONCATENATE($B39,"_",AH$4,"_",$C$85,"_",$C$84),Data_for_IC_trend_tables!$A$1:$G$49194,7,FALSE)*1000,"-")</f>
        <v>0.33794023420000002</v>
      </c>
      <c r="AI39" s="30">
        <f>IFERROR(VLOOKUP(CONCATENATE($B39,"_",AI$4,"_",$C$85,"_",$C$84),Data_for_IC_trend_tables!$A$1:$G$49194,7,FALSE)*1000,"-")</f>
        <v>0.37151752629999996</v>
      </c>
      <c r="AJ39" s="30">
        <f>IFERROR(VLOOKUP(CONCATENATE($B39,"_",AJ$4,"_",$C$85,"_",$C$84),Data_for_IC_trend_tables!$A$1:$G$49194,7,FALSE)*1000,"-")</f>
        <v>0.3223721001</v>
      </c>
      <c r="AK39" s="30">
        <f>IFERROR(VLOOKUP(CONCATENATE($B39,"_",AK$4,"_",$C$85,"_",$C$84),Data_for_IC_trend_tables!$A$1:$G$49194,7,FALSE)*1000,"-")</f>
        <v>0.29278053720000002</v>
      </c>
      <c r="AL39" s="30">
        <f>IFERROR(VLOOKUP(CONCATENATE($B39,"_",AL$4,"_",$C$85,"_",$C$84),Data_for_IC_trend_tables!$A$1:$G$49194,7,FALSE)*1000,"-")</f>
        <v>0.30592240479999999</v>
      </c>
      <c r="AM39" s="30">
        <f>IFERROR(VLOOKUP(CONCATENATE($B39,"_",AM$4,"_",$C$85,"_",$C$84),Data_for_IC_trend_tables!$A$1:$G$49194,7,FALSE)*1000,"-")</f>
        <v>0.26817730992349997</v>
      </c>
      <c r="AN39" s="30">
        <f>IFERROR(VLOOKUP(CONCATENATE($B39,"_",AN$4,"_",$C$85,"_",$C$84),Data_for_IC_trend_tables!$A$1:$G$49194,7,FALSE)*1000,"-")</f>
        <v>0.2392617148059</v>
      </c>
      <c r="AO39" s="30">
        <f>IFERROR(VLOOKUP(CONCATENATE($B39,"_",AO$4,"_",$C$85,"_",$C$84),Data_for_IC_trend_tables!$A$1:$G$49194,7,FALSE)*1000,"-")</f>
        <v>0.25996548335999997</v>
      </c>
      <c r="AP39" s="30">
        <f>IFERROR(VLOOKUP(CONCATENATE($B39,"_",AP$4,"_",$C$85,"_",$C$84),Data_for_IC_trend_tables!$A$1:$G$49194,7,FALSE)*1000,"-")</f>
        <v>0.24710473682859999</v>
      </c>
      <c r="AQ39" s="30">
        <f>IFERROR(VLOOKUP(CONCATENATE($B39,"_",AQ$4,"_",$C$85,"_",$C$84),Data_for_IC_trend_tables!$A$1:$G$49194,7,FALSE)*1000,"-")</f>
        <v>0.23204359334289998</v>
      </c>
      <c r="AR39" s="30">
        <f>IFERROR(VLOOKUP(CONCATENATE($B39,"_",AR$4,"_",$C$85,"_",$C$84),Data_for_IC_trend_tables!$A$1:$G$49194,7,FALSE)*1000,"-")</f>
        <v>0.22990605498570002</v>
      </c>
      <c r="AS39" s="30">
        <f>IFERROR(VLOOKUP(CONCATENATE($B39,"_",AS$4,"_",$C$85,"_",$C$84),Data_for_IC_trend_tables!$A$1:$G$49194,7,FALSE)*1000,"-")</f>
        <v>0.20982595915149999</v>
      </c>
      <c r="AT39" s="30">
        <f>IFERROR(VLOOKUP(CONCATENATE($B39,"_",AT$4,"_",$C$85,"_",$C$84),Data_for_IC_trend_tables!$A$1:$G$49194,7,FALSE)*1000,"-")</f>
        <v>0.2155209588143</v>
      </c>
      <c r="AU39" s="30">
        <f>IFERROR(VLOOKUP(CONCATENATE($B39,"_",AU$4,"_",$C$85,"_",$C$84),Data_for_IC_trend_tables!$A$1:$G$49194,7,FALSE)*1000,"-")</f>
        <v>0.23930806169999999</v>
      </c>
      <c r="AV39" s="30"/>
      <c r="AW39" s="30">
        <f>IFERROR(VLOOKUP(CONCATENATE($B39,"_",AW$4,"_",$C$85,"_",$C$84),Data_for_IC_trend_tables!$A$1:$G$49194,7,FALSE)*1000,"-")</f>
        <v>0.23930806169999999</v>
      </c>
      <c r="AX39" s="91">
        <f>O39</f>
        <v>1.4552905587999998</v>
      </c>
      <c r="AY39" s="38" t="str">
        <f t="shared" si="0"/>
        <v>Yes</v>
      </c>
      <c r="AZ39" s="58">
        <f t="shared" si="9"/>
        <v>-0.83555994350892504</v>
      </c>
      <c r="BA39" s="32" t="s">
        <v>76</v>
      </c>
    </row>
    <row r="40" spans="2:53" s="3" customFormat="1" x14ac:dyDescent="0.2">
      <c r="B40" s="53" t="s">
        <v>168</v>
      </c>
      <c r="C40" s="71" t="s">
        <v>29</v>
      </c>
      <c r="D40" s="56"/>
      <c r="E40" s="30" t="str">
        <f>IFERROR(VLOOKUP(CONCATENATE($B40,"_",E$4,"_",$C$85,"_",$C$84),Data_for_IC_trend_tables!$A$1:$G$49194,7,FALSE)*1000,"-")</f>
        <v>-</v>
      </c>
      <c r="F40" s="30" t="str">
        <f>IFERROR(VLOOKUP(CONCATENATE($B40,"_",F$4,"_",$C$85,"_",$C$84),Data_for_IC_trend_tables!$A$1:$G$49194,7,FALSE)*1000,"-")</f>
        <v>-</v>
      </c>
      <c r="G40" s="30" t="str">
        <f>IFERROR(VLOOKUP(CONCATENATE($B40,"_",G$4,"_",$C$85,"_",$C$84),Data_for_IC_trend_tables!$A$1:$G$49194,7,FALSE)*1000,"-")</f>
        <v>-</v>
      </c>
      <c r="H40" s="30" t="str">
        <f>IFERROR(VLOOKUP(CONCATENATE($B40,"_",H$4,"_",$C$85,"_",$C$84),Data_for_IC_trend_tables!$A$1:$G$49194,7,FALSE)*1000,"-")</f>
        <v>-</v>
      </c>
      <c r="I40" s="30" t="str">
        <f>IFERROR(VLOOKUP(CONCATENATE($B40,"_",I$4,"_",$C$85,"_",$C$84),Data_for_IC_trend_tables!$A$1:$G$49194,7,FALSE)*1000,"-")</f>
        <v>-</v>
      </c>
      <c r="J40" s="30" t="str">
        <f>IFERROR(VLOOKUP(CONCATENATE($B40,"_",J$4,"_",$C$85,"_",$C$84),Data_for_IC_trend_tables!$A$1:$G$49194,7,FALSE)*1000,"-")</f>
        <v>-</v>
      </c>
      <c r="K40" s="30" t="str">
        <f>IFERROR(VLOOKUP(CONCATENATE($B40,"_",K$4,"_",$C$85,"_",$C$84),Data_for_IC_trend_tables!$A$1:$G$49194,7,FALSE)*1000,"-")</f>
        <v>-</v>
      </c>
      <c r="L40" s="30" t="str">
        <f>IFERROR(VLOOKUP(CONCATENATE($B40,"_",L$4,"_",$C$85,"_",$C$84),Data_for_IC_trend_tables!$A$1:$G$49194,7,FALSE)*1000,"-")</f>
        <v>-</v>
      </c>
      <c r="M40" s="30" t="str">
        <f>IFERROR(VLOOKUP(CONCATENATE($B40,"_",M$4,"_",$C$85,"_",$C$84),Data_for_IC_trend_tables!$A$1:$G$49194,7,FALSE)*1000,"-")</f>
        <v>-</v>
      </c>
      <c r="N40" s="30" t="str">
        <f>IFERROR(VLOOKUP(CONCATENATE($B40,"_",N$4,"_",$C$85,"_",$C$84),Data_for_IC_trend_tables!$A$1:$G$49194,7,FALSE)*1000,"-")</f>
        <v>-</v>
      </c>
      <c r="O40" s="30">
        <f>IFERROR(VLOOKUP(CONCATENATE($B40,"_",O$4,"_",$C$85,"_",$C$84),Data_for_IC_trend_tables!$A$1:$G$49194,7,FALSE)*1000,"-")</f>
        <v>16.4695531482541</v>
      </c>
      <c r="P40" s="30">
        <f>IFERROR(VLOOKUP(CONCATENATE($B40,"_",P$4,"_",$C$85,"_",$C$84),Data_for_IC_trend_tables!$A$1:$G$49194,7,FALSE)*1000,"-")</f>
        <v>16.207201586631999</v>
      </c>
      <c r="Q40" s="30">
        <f>IFERROR(VLOOKUP(CONCATENATE($B40,"_",Q$4,"_",$C$85,"_",$C$84),Data_for_IC_trend_tables!$A$1:$G$49194,7,FALSE)*1000,"-")</f>
        <v>15.4342300832521</v>
      </c>
      <c r="R40" s="30">
        <f>IFERROR(VLOOKUP(CONCATENATE($B40,"_",R$4,"_",$C$85,"_",$C$84),Data_for_IC_trend_tables!$A$1:$G$49194,7,FALSE)*1000,"-")</f>
        <v>15.063516580243499</v>
      </c>
      <c r="S40" s="30">
        <f>IFERROR(VLOOKUP(CONCATENATE($B40,"_",S$4,"_",$C$85,"_",$C$84),Data_for_IC_trend_tables!$A$1:$G$49194,7,FALSE)*1000,"-")</f>
        <v>14.7072773831598</v>
      </c>
      <c r="T40" s="30">
        <f>IFERROR(VLOOKUP(CONCATENATE($B40,"_",T$4,"_",$C$85,"_",$C$84),Data_for_IC_trend_tables!$A$1:$G$49194,7,FALSE)*1000,"-")</f>
        <v>13.9202645434431</v>
      </c>
      <c r="U40" s="30">
        <f>IFERROR(VLOOKUP(CONCATENATE($B40,"_",U$4,"_",$C$85,"_",$C$84),Data_for_IC_trend_tables!$A$1:$G$49194,7,FALSE)*1000,"-")</f>
        <v>14.268916436965</v>
      </c>
      <c r="V40" s="30">
        <f>IFERROR(VLOOKUP(CONCATENATE($B40,"_",V$4,"_",$C$85,"_",$C$84),Data_for_IC_trend_tables!$A$1:$G$49194,7,FALSE)*1000,"-")</f>
        <v>13.640738338130101</v>
      </c>
      <c r="W40" s="30">
        <f>IFERROR(VLOOKUP(CONCATENATE($B40,"_",W$4,"_",$C$85,"_",$C$84),Data_for_IC_trend_tables!$A$1:$G$49194,7,FALSE)*1000,"-")</f>
        <v>12.7589258641187</v>
      </c>
      <c r="X40" s="30">
        <f>IFERROR(VLOOKUP(CONCATENATE($B40,"_",X$4,"_",$C$85,"_",$C$84),Data_for_IC_trend_tables!$A$1:$G$49194,7,FALSE)*1000,"-")</f>
        <v>12.054392668178499</v>
      </c>
      <c r="Y40" s="30">
        <f>IFERROR(VLOOKUP(CONCATENATE($B40,"_",Y$4,"_",$C$85,"_",$C$84),Data_for_IC_trend_tables!$A$1:$G$49194,7,FALSE)*1000,"-")</f>
        <v>11.2922711651886</v>
      </c>
      <c r="Z40" s="30">
        <f>IFERROR(VLOOKUP(CONCATENATE($B40,"_",Z$4,"_",$C$85,"_",$C$84),Data_for_IC_trend_tables!$A$1:$G$49194,7,FALSE)*1000,"-")</f>
        <v>11.086540482393</v>
      </c>
      <c r="AA40" s="30">
        <f>IFERROR(VLOOKUP(CONCATENATE($B40,"_",AA$4,"_",$C$85,"_",$C$84),Data_for_IC_trend_tables!$A$1:$G$49194,7,FALSE)*1000,"-")</f>
        <v>10.532144967257</v>
      </c>
      <c r="AB40" s="30">
        <f>IFERROR(VLOOKUP(CONCATENATE($B40,"_",AB$4,"_",$C$85,"_",$C$84),Data_for_IC_trend_tables!$A$1:$G$49194,7,FALSE)*1000,"-")</f>
        <v>10.4360411367923</v>
      </c>
      <c r="AC40" s="30">
        <f>IFERROR(VLOOKUP(CONCATENATE($B40,"_",AC$4,"_",$C$85,"_",$C$84),Data_for_IC_trend_tables!$A$1:$G$49194,7,FALSE)*1000,"-")</f>
        <v>10.357273954240499</v>
      </c>
      <c r="AD40" s="30">
        <f>IFERROR(VLOOKUP(CONCATENATE($B40,"_",AD$4,"_",$C$85,"_",$C$84),Data_for_IC_trend_tables!$A$1:$G$49194,7,FALSE)*1000,"-")</f>
        <v>10.2332655625847</v>
      </c>
      <c r="AE40" s="30">
        <f>IFERROR(VLOOKUP(CONCATENATE($B40,"_",AE$4,"_",$C$85,"_",$C$84),Data_for_IC_trend_tables!$A$1:$G$49194,7,FALSE)*1000,"-")</f>
        <v>10.3521193239044</v>
      </c>
      <c r="AF40" s="30">
        <f>IFERROR(VLOOKUP(CONCATENATE($B40,"_",AF$4,"_",$C$85,"_",$C$84),Data_for_IC_trend_tables!$A$1:$G$49194,7,FALSE)*1000,"-")</f>
        <v>10.109386597913101</v>
      </c>
      <c r="AG40" s="30">
        <f>IFERROR(VLOOKUP(CONCATENATE($B40,"_",AG$4,"_",$C$85,"_",$C$84),Data_for_IC_trend_tables!$A$1:$G$49194,7,FALSE)*1000,"-")</f>
        <v>9.9018651225338505</v>
      </c>
      <c r="AH40" s="30">
        <f>IFERROR(VLOOKUP(CONCATENATE($B40,"_",AH$4,"_",$C$85,"_",$C$84),Data_for_IC_trend_tables!$A$1:$G$49194,7,FALSE)*1000,"-")</f>
        <v>9.2299520245061686</v>
      </c>
      <c r="AI40" s="30">
        <f>IFERROR(VLOOKUP(CONCATENATE($B40,"_",AI$4,"_",$C$85,"_",$C$84),Data_for_IC_trend_tables!$A$1:$G$49194,7,FALSE)*1000,"-")</f>
        <v>9.4171054937666003</v>
      </c>
      <c r="AJ40" s="30">
        <f>IFERROR(VLOOKUP(CONCATENATE($B40,"_",AJ$4,"_",$C$85,"_",$C$84),Data_for_IC_trend_tables!$A$1:$G$49194,7,FALSE)*1000,"-")</f>
        <v>9.5657775367910691</v>
      </c>
      <c r="AK40" s="30">
        <f>IFERROR(VLOOKUP(CONCATENATE($B40,"_",AK$4,"_",$C$85,"_",$C$84),Data_for_IC_trend_tables!$A$1:$G$49194,7,FALSE)*1000,"-")</f>
        <v>9.9462675014462398</v>
      </c>
      <c r="AL40" s="30">
        <f>IFERROR(VLOOKUP(CONCATENATE($B40,"_",AL$4,"_",$C$85,"_",$C$84),Data_for_IC_trend_tables!$A$1:$G$49194,7,FALSE)*1000,"-")</f>
        <v>9.6710555812476002</v>
      </c>
      <c r="AM40" s="30">
        <f>IFERROR(VLOOKUP(CONCATENATE($B40,"_",AM$4,"_",$C$85,"_",$C$84),Data_for_IC_trend_tables!$A$1:$G$49194,7,FALSE)*1000,"-")</f>
        <v>9.1049434738373112</v>
      </c>
      <c r="AN40" s="30">
        <f>IFERROR(VLOOKUP(CONCATENATE($B40,"_",AN$4,"_",$C$85,"_",$C$84),Data_for_IC_trend_tables!$A$1:$G$49194,7,FALSE)*1000,"-")</f>
        <v>8.9701026264449499</v>
      </c>
      <c r="AO40" s="30">
        <f>IFERROR(VLOOKUP(CONCATENATE($B40,"_",AO$4,"_",$C$85,"_",$C$84),Data_for_IC_trend_tables!$A$1:$G$49194,7,FALSE)*1000,"-")</f>
        <v>8.8288806315773396</v>
      </c>
      <c r="AP40" s="30">
        <f>IFERROR(VLOOKUP(CONCATENATE($B40,"_",AP$4,"_",$C$85,"_",$C$84),Data_for_IC_trend_tables!$A$1:$G$49194,7,FALSE)*1000,"-")</f>
        <v>8.8420845368293683</v>
      </c>
      <c r="AQ40" s="30">
        <f>IFERROR(VLOOKUP(CONCATENATE($B40,"_",AQ$4,"_",$C$85,"_",$C$84),Data_for_IC_trend_tables!$A$1:$G$49194,7,FALSE)*1000,"-")</f>
        <v>8.9967542636236395</v>
      </c>
      <c r="AR40" s="30">
        <f>IFERROR(VLOOKUP(CONCATENATE($B40,"_",AR$4,"_",$C$85,"_",$C$84),Data_for_IC_trend_tables!$A$1:$G$49194,7,FALSE)*1000,"-")</f>
        <v>8.2864017422494207</v>
      </c>
      <c r="AS40" s="30">
        <f>IFERROR(VLOOKUP(CONCATENATE($B40,"_",AS$4,"_",$C$85,"_",$C$84),Data_for_IC_trend_tables!$A$1:$G$49194,7,FALSE)*1000,"-")</f>
        <v>7.6636687068180498</v>
      </c>
      <c r="AT40" s="30">
        <f>IFERROR(VLOOKUP(CONCATENATE($B40,"_",AT$4,"_",$C$85,"_",$C$84),Data_for_IC_trend_tables!$A$1:$G$49194,7,FALSE)*1000,"-")</f>
        <v>7.5025967673297904</v>
      </c>
      <c r="AU40" s="30">
        <f>IFERROR(VLOOKUP(CONCATENATE($B40,"_",AU$4,"_",$C$85,"_",$C$84),Data_for_IC_trend_tables!$A$1:$G$49194,7,FALSE)*1000,"-")</f>
        <v>6.2100442361974002</v>
      </c>
      <c r="AV40" s="30"/>
      <c r="AW40" s="30">
        <f>IFERROR(VLOOKUP(CONCATENATE($B40,"_",AW$4,"_",$C$85,"_",$C$84),Data_for_IC_trend_tables!$A$1:$G$49194,7,FALSE)*1000,"-")</f>
        <v>6.2100442361974002</v>
      </c>
      <c r="AX40" s="91"/>
      <c r="AY40" s="38" t="str">
        <f t="shared" si="0"/>
        <v/>
      </c>
      <c r="AZ40" s="58" t="str">
        <f t="shared" si="1"/>
        <v/>
      </c>
      <c r="BA40" s="86"/>
    </row>
    <row r="41" spans="2:53" s="3" customFormat="1" x14ac:dyDescent="0.2">
      <c r="B41" s="53" t="s">
        <v>169</v>
      </c>
      <c r="C41" s="71" t="s">
        <v>30</v>
      </c>
      <c r="D41" s="56">
        <v>1990</v>
      </c>
      <c r="E41" s="30" t="str">
        <f>IFERROR(VLOOKUP(CONCATENATE($B41,"_",E$4,"_",$C$85,"_",$C$84),Data_for_IC_trend_tables!$A$1:$G$49194,7,FALSE)*1000,"-")</f>
        <v>-</v>
      </c>
      <c r="F41" s="30" t="str">
        <f>IFERROR(VLOOKUP(CONCATENATE($B41,"_",F$4,"_",$C$85,"_",$C$84),Data_for_IC_trend_tables!$A$1:$G$49194,7,FALSE)*1000,"-")</f>
        <v>-</v>
      </c>
      <c r="G41" s="30" t="str">
        <f>IFERROR(VLOOKUP(CONCATENATE($B41,"_",G$4,"_",$C$85,"_",$C$84),Data_for_IC_trend_tables!$A$1:$G$49194,7,FALSE)*1000,"-")</f>
        <v>-</v>
      </c>
      <c r="H41" s="30" t="str">
        <f>IFERROR(VLOOKUP(CONCATENATE($B41,"_",H$4,"_",$C$85,"_",$C$84),Data_for_IC_trend_tables!$A$1:$G$49194,7,FALSE)*1000,"-")</f>
        <v>-</v>
      </c>
      <c r="I41" s="30" t="str">
        <f>IFERROR(VLOOKUP(CONCATENATE($B41,"_",I$4,"_",$C$85,"_",$C$84),Data_for_IC_trend_tables!$A$1:$G$49194,7,FALSE)*1000,"-")</f>
        <v>-</v>
      </c>
      <c r="J41" s="30" t="str">
        <f>IFERROR(VLOOKUP(CONCATENATE($B41,"_",J$4,"_",$C$85,"_",$C$84),Data_for_IC_trend_tables!$A$1:$G$49194,7,FALSE)*1000,"-")</f>
        <v>-</v>
      </c>
      <c r="K41" s="30" t="str">
        <f>IFERROR(VLOOKUP(CONCATENATE($B41,"_",K$4,"_",$C$85,"_",$C$84),Data_for_IC_trend_tables!$A$1:$G$49194,7,FALSE)*1000,"-")</f>
        <v>-</v>
      </c>
      <c r="L41" s="30" t="str">
        <f>IFERROR(VLOOKUP(CONCATENATE($B41,"_",L$4,"_",$C$85,"_",$C$84),Data_for_IC_trend_tables!$A$1:$G$49194,7,FALSE)*1000,"-")</f>
        <v>-</v>
      </c>
      <c r="M41" s="30" t="str">
        <f>IFERROR(VLOOKUP(CONCATENATE($B41,"_",M$4,"_",$C$85,"_",$C$84),Data_for_IC_trend_tables!$A$1:$G$49194,7,FALSE)*1000,"-")</f>
        <v>-</v>
      </c>
      <c r="N41" s="30" t="str">
        <f>IFERROR(VLOOKUP(CONCATENATE($B41,"_",N$4,"_",$C$85,"_",$C$84),Data_for_IC_trend_tables!$A$1:$G$49194,7,FALSE)*1000,"-")</f>
        <v>-</v>
      </c>
      <c r="O41" s="30">
        <f>IFERROR(VLOOKUP(CONCATENATE($B41,"_",O$4,"_",$C$85,"_",$C$84),Data_for_IC_trend_tables!$A$1:$G$49194,7,FALSE)*1000,"-")</f>
        <v>1.2218157811250701</v>
      </c>
      <c r="P41" s="30">
        <f>IFERROR(VLOOKUP(CONCATENATE($B41,"_",P$4,"_",$C$85,"_",$C$84),Data_for_IC_trend_tables!$A$1:$G$49194,7,FALSE)*1000,"-")</f>
        <v>1.22998384752395</v>
      </c>
      <c r="Q41" s="30">
        <f>IFERROR(VLOOKUP(CONCATENATE($B41,"_",Q$4,"_",$C$85,"_",$C$84),Data_for_IC_trend_tables!$A$1:$G$49194,7,FALSE)*1000,"-")</f>
        <v>1.25412280321254</v>
      </c>
      <c r="R41" s="30">
        <f>IFERROR(VLOOKUP(CONCATENATE($B41,"_",R$4,"_",$C$85,"_",$C$84),Data_for_IC_trend_tables!$A$1:$G$49194,7,FALSE)*1000,"-")</f>
        <v>1.25008673275057</v>
      </c>
      <c r="S41" s="30">
        <f>IFERROR(VLOOKUP(CONCATENATE($B41,"_",S$4,"_",$C$85,"_",$C$84),Data_for_IC_trend_tables!$A$1:$G$49194,7,FALSE)*1000,"-")</f>
        <v>1.3167521996232201</v>
      </c>
      <c r="T41" s="30">
        <f>IFERROR(VLOOKUP(CONCATENATE($B41,"_",T$4,"_",$C$85,"_",$C$84),Data_for_IC_trend_tables!$A$1:$G$49194,7,FALSE)*1000,"-")</f>
        <v>1.4078167203447101</v>
      </c>
      <c r="U41" s="30">
        <f>IFERROR(VLOOKUP(CONCATENATE($B41,"_",U$4,"_",$C$85,"_",$C$84),Data_for_IC_trend_tables!$A$1:$G$49194,7,FALSE)*1000,"-")</f>
        <v>1.4476032681030599</v>
      </c>
      <c r="V41" s="30">
        <f>IFERROR(VLOOKUP(CONCATENATE($B41,"_",V$4,"_",$C$85,"_",$C$84),Data_for_IC_trend_tables!$A$1:$G$49194,7,FALSE)*1000,"-")</f>
        <v>1.6123086488412401</v>
      </c>
      <c r="W41" s="30">
        <f>IFERROR(VLOOKUP(CONCATENATE($B41,"_",W$4,"_",$C$85,"_",$C$84),Data_for_IC_trend_tables!$A$1:$G$49194,7,FALSE)*1000,"-")</f>
        <v>1.4054518986734001</v>
      </c>
      <c r="X41" s="30">
        <f>IFERROR(VLOOKUP(CONCATENATE($B41,"_",X$4,"_",$C$85,"_",$C$84),Data_for_IC_trend_tables!$A$1:$G$49194,7,FALSE)*1000,"-")</f>
        <v>1.4074890089463601</v>
      </c>
      <c r="Y41" s="30">
        <f>IFERROR(VLOOKUP(CONCATENATE($B41,"_",Y$4,"_",$C$85,"_",$C$84),Data_for_IC_trend_tables!$A$1:$G$49194,7,FALSE)*1000,"-")</f>
        <v>1.2307905483516299</v>
      </c>
      <c r="Z41" s="30">
        <f>IFERROR(VLOOKUP(CONCATENATE($B41,"_",Z$4,"_",$C$85,"_",$C$84),Data_for_IC_trend_tables!$A$1:$G$49194,7,FALSE)*1000,"-")</f>
        <v>1.0356125648418499</v>
      </c>
      <c r="AA41" s="30">
        <f>IFERROR(VLOOKUP(CONCATENATE($B41,"_",AA$4,"_",$C$85,"_",$C$84),Data_for_IC_trend_tables!$A$1:$G$49194,7,FALSE)*1000,"-")</f>
        <v>1.0383630233574299</v>
      </c>
      <c r="AB41" s="30">
        <f>IFERROR(VLOOKUP(CONCATENATE($B41,"_",AB$4,"_",$C$85,"_",$C$84),Data_for_IC_trend_tables!$A$1:$G$49194,7,FALSE)*1000,"-")</f>
        <v>0.99788512998576806</v>
      </c>
      <c r="AC41" s="30">
        <f>IFERROR(VLOOKUP(CONCATENATE($B41,"_",AC$4,"_",$C$85,"_",$C$84),Data_for_IC_trend_tables!$A$1:$G$49194,7,FALSE)*1000,"-")</f>
        <v>1.0063358759022698</v>
      </c>
      <c r="AD41" s="30">
        <f>IFERROR(VLOOKUP(CONCATENATE($B41,"_",AD$4,"_",$C$85,"_",$C$84),Data_for_IC_trend_tables!$A$1:$G$49194,7,FALSE)*1000,"-")</f>
        <v>0.91772296944885001</v>
      </c>
      <c r="AE41" s="30">
        <f>IFERROR(VLOOKUP(CONCATENATE($B41,"_",AE$4,"_",$C$85,"_",$C$84),Data_for_IC_trend_tables!$A$1:$G$49194,7,FALSE)*1000,"-")</f>
        <v>0.90252345028191605</v>
      </c>
      <c r="AF41" s="30">
        <f>IFERROR(VLOOKUP(CONCATENATE($B41,"_",AF$4,"_",$C$85,"_",$C$84),Data_for_IC_trend_tables!$A$1:$G$49194,7,FALSE)*1000,"-")</f>
        <v>0.92064585418941702</v>
      </c>
      <c r="AG41" s="30">
        <f>IFERROR(VLOOKUP(CONCATENATE($B41,"_",AG$4,"_",$C$85,"_",$C$84),Data_for_IC_trend_tables!$A$1:$G$49194,7,FALSE)*1000,"-")</f>
        <v>0.87550140061243997</v>
      </c>
      <c r="AH41" s="30">
        <f>IFERROR(VLOOKUP(CONCATENATE($B41,"_",AH$4,"_",$C$85,"_",$C$84),Data_for_IC_trend_tables!$A$1:$G$49194,7,FALSE)*1000,"-")</f>
        <v>0.83729095160954392</v>
      </c>
      <c r="AI41" s="30">
        <f>IFERROR(VLOOKUP(CONCATENATE($B41,"_",AI$4,"_",$C$85,"_",$C$84),Data_for_IC_trend_tables!$A$1:$G$49194,7,FALSE)*1000,"-")</f>
        <v>0.79145684670868599</v>
      </c>
      <c r="AJ41" s="30">
        <f>IFERROR(VLOOKUP(CONCATENATE($B41,"_",AJ$4,"_",$C$85,"_",$C$84),Data_for_IC_trend_tables!$A$1:$G$49194,7,FALSE)*1000,"-")</f>
        <v>0.81794756613398201</v>
      </c>
      <c r="AK41" s="30">
        <f>IFERROR(VLOOKUP(CONCATENATE($B41,"_",AK$4,"_",$C$85,"_",$C$84),Data_for_IC_trend_tables!$A$1:$G$49194,7,FALSE)*1000,"-")</f>
        <v>0.823366023760435</v>
      </c>
      <c r="AL41" s="30">
        <f>IFERROR(VLOOKUP(CONCATENATE($B41,"_",AL$4,"_",$C$85,"_",$C$84),Data_for_IC_trend_tables!$A$1:$G$49194,7,FALSE)*1000,"-")</f>
        <v>0.81724071559371703</v>
      </c>
      <c r="AM41" s="30">
        <f>IFERROR(VLOOKUP(CONCATENATE($B41,"_",AM$4,"_",$C$85,"_",$C$84),Data_for_IC_trend_tables!$A$1:$G$49194,7,FALSE)*1000,"-")</f>
        <v>0.80683498738356996</v>
      </c>
      <c r="AN41" s="30">
        <f>IFERROR(VLOOKUP(CONCATENATE($B41,"_",AN$4,"_",$C$85,"_",$C$84),Data_for_IC_trend_tables!$A$1:$G$49194,7,FALSE)*1000,"-")</f>
        <v>0.85643339484144398</v>
      </c>
      <c r="AO41" s="30">
        <f>IFERROR(VLOOKUP(CONCATENATE($B41,"_",AO$4,"_",$C$85,"_",$C$84),Data_for_IC_trend_tables!$A$1:$G$49194,7,FALSE)*1000,"-")</f>
        <v>0.80645602544498096</v>
      </c>
      <c r="AP41" s="30">
        <f>IFERROR(VLOOKUP(CONCATENATE($B41,"_",AP$4,"_",$C$85,"_",$C$84),Data_for_IC_trend_tables!$A$1:$G$49194,7,FALSE)*1000,"-")</f>
        <v>0.86188812302503703</v>
      </c>
      <c r="AQ41" s="30">
        <f>IFERROR(VLOOKUP(CONCATENATE($B41,"_",AQ$4,"_",$C$85,"_",$C$84),Data_for_IC_trend_tables!$A$1:$G$49194,7,FALSE)*1000,"-")</f>
        <v>0.834078114453499</v>
      </c>
      <c r="AR41" s="30">
        <f>IFERROR(VLOOKUP(CONCATENATE($B41,"_",AR$4,"_",$C$85,"_",$C$84),Data_for_IC_trend_tables!$A$1:$G$49194,7,FALSE)*1000,"-")</f>
        <v>0.76511961935284301</v>
      </c>
      <c r="AS41" s="30">
        <f>IFERROR(VLOOKUP(CONCATENATE($B41,"_",AS$4,"_",$C$85,"_",$C$84),Data_for_IC_trend_tables!$A$1:$G$49194,7,FALSE)*1000,"-")</f>
        <v>0.71731052614982305</v>
      </c>
      <c r="AT41" s="30">
        <f>IFERROR(VLOOKUP(CONCATENATE($B41,"_",AT$4,"_",$C$85,"_",$C$84),Data_for_IC_trend_tables!$A$1:$G$49194,7,FALSE)*1000,"-")</f>
        <v>0.72034810042029007</v>
      </c>
      <c r="AU41" s="30">
        <f>IFERROR(VLOOKUP(CONCATENATE($B41,"_",AU$4,"_",$C$85,"_",$C$84),Data_for_IC_trend_tables!$A$1:$G$49194,7,FALSE)*1000,"-")</f>
        <v>0.65122770073221992</v>
      </c>
      <c r="AV41" s="30"/>
      <c r="AW41" s="30">
        <f>IFERROR(VLOOKUP(CONCATENATE($B41,"_",AW$4,"_",$C$85,"_",$C$84),Data_for_IC_trend_tables!$A$1:$G$49194,7,FALSE)*1000,"-")</f>
        <v>0.65122770073221992</v>
      </c>
      <c r="AX41" s="91">
        <f>O41</f>
        <v>1.2218157811250701</v>
      </c>
      <c r="AY41" s="38" t="str">
        <f t="shared" si="0"/>
        <v>Yes</v>
      </c>
      <c r="AZ41" s="58">
        <f t="shared" ref="AZ41:AZ42" si="10">IFERROR(IF(AW41=0,"",(AW41-AX41)/AX41),"")</f>
        <v>-0.46700009052710245</v>
      </c>
      <c r="BA41" s="33" t="s">
        <v>76</v>
      </c>
    </row>
    <row r="42" spans="2:53" s="20" customFormat="1" x14ac:dyDescent="0.2">
      <c r="B42" s="53" t="s">
        <v>170</v>
      </c>
      <c r="C42" s="71" t="s">
        <v>31</v>
      </c>
      <c r="D42" s="69">
        <v>1989</v>
      </c>
      <c r="E42" s="30" t="str">
        <f>IFERROR(VLOOKUP(CONCATENATE($B42,"_",E$4,"_",$C$85,"_",$C$84),Data_for_IC_trend_tables!$A$1:$G$49194,7,FALSE)*1000,"-")</f>
        <v>-</v>
      </c>
      <c r="F42" s="30" t="str">
        <f>IFERROR(VLOOKUP(CONCATENATE($B42,"_",F$4,"_",$C$85,"_",$C$84),Data_for_IC_trend_tables!$A$1:$G$49194,7,FALSE)*1000,"-")</f>
        <v>-</v>
      </c>
      <c r="G42" s="30" t="str">
        <f>IFERROR(VLOOKUP(CONCATENATE($B42,"_",G$4,"_",$C$85,"_",$C$84),Data_for_IC_trend_tables!$A$1:$G$49194,7,FALSE)*1000,"-")</f>
        <v>-</v>
      </c>
      <c r="H42" s="30" t="str">
        <f>IFERROR(VLOOKUP(CONCATENATE($B42,"_",H$4,"_",$C$85,"_",$C$84),Data_for_IC_trend_tables!$A$1:$G$49194,7,FALSE)*1000,"-")</f>
        <v>-</v>
      </c>
      <c r="I42" s="30" t="str">
        <f>IFERROR(VLOOKUP(CONCATENATE($B42,"_",I$4,"_",$C$85,"_",$C$84),Data_for_IC_trend_tables!$A$1:$G$49194,7,FALSE)*1000,"-")</f>
        <v>-</v>
      </c>
      <c r="J42" s="30" t="str">
        <f>IFERROR(VLOOKUP(CONCATENATE($B42,"_",J$4,"_",$C$85,"_",$C$84),Data_for_IC_trend_tables!$A$1:$G$49194,7,FALSE)*1000,"-")</f>
        <v>-</v>
      </c>
      <c r="K42" s="30" t="str">
        <f>IFERROR(VLOOKUP(CONCATENATE($B42,"_",K$4,"_",$C$85,"_",$C$84),Data_for_IC_trend_tables!$A$1:$G$49194,7,FALSE)*1000,"-")</f>
        <v>-</v>
      </c>
      <c r="L42" s="30" t="str">
        <f>IFERROR(VLOOKUP(CONCATENATE($B42,"_",L$4,"_",$C$85,"_",$C$84),Data_for_IC_trend_tables!$A$1:$G$49194,7,FALSE)*1000,"-")</f>
        <v>-</v>
      </c>
      <c r="M42" s="30" t="str">
        <f>IFERROR(VLOOKUP(CONCATENATE($B42,"_",M$4,"_",$C$85,"_",$C$84),Data_for_IC_trend_tables!$A$1:$G$49194,7,FALSE)*1000,"-")</f>
        <v>-</v>
      </c>
      <c r="N42" s="30">
        <f>IFERROR(VLOOKUP(CONCATENATE($B42,"_",N$4,"_",$C$85,"_",$C$84),Data_for_IC_trend_tables!$A$1:$G$49194,7,FALSE)*1000,"-")</f>
        <v>5.2701545098791103</v>
      </c>
      <c r="O42" s="30">
        <f>IFERROR(VLOOKUP(CONCATENATE($B42,"_",O$4,"_",$C$85,"_",$C$84),Data_for_IC_trend_tables!$A$1:$G$49194,7,FALSE)*1000,"-")</f>
        <v>4.1868247184560703</v>
      </c>
      <c r="P42" s="30">
        <f>IFERROR(VLOOKUP(CONCATENATE($B42,"_",P$4,"_",$C$85,"_",$C$84),Data_for_IC_trend_tables!$A$1:$G$49194,7,FALSE)*1000,"-")</f>
        <v>3.2569997418128001</v>
      </c>
      <c r="Q42" s="30">
        <f>IFERROR(VLOOKUP(CONCATENATE($B42,"_",Q$4,"_",$C$85,"_",$C$84),Data_for_IC_trend_tables!$A$1:$G$49194,7,FALSE)*1000,"-")</f>
        <v>2.5242259814662202</v>
      </c>
      <c r="R42" s="30">
        <f>IFERROR(VLOOKUP(CONCATENATE($B42,"_",R$4,"_",$C$85,"_",$C$84),Data_for_IC_trend_tables!$A$1:$G$49194,7,FALSE)*1000,"-")</f>
        <v>2.4296452361365399</v>
      </c>
      <c r="S42" s="30">
        <f>IFERROR(VLOOKUP(CONCATENATE($B42,"_",S$4,"_",$C$85,"_",$C$84),Data_for_IC_trend_tables!$A$1:$G$49194,7,FALSE)*1000,"-")</f>
        <v>2.4888374033537501</v>
      </c>
      <c r="T42" s="30">
        <f>IFERROR(VLOOKUP(CONCATENATE($B42,"_",T$4,"_",$C$85,"_",$C$84),Data_for_IC_trend_tables!$A$1:$G$49194,7,FALSE)*1000,"-")</f>
        <v>2.7411645215586002</v>
      </c>
      <c r="U42" s="30">
        <f>IFERROR(VLOOKUP(CONCATENATE($B42,"_",U$4,"_",$C$85,"_",$C$84),Data_for_IC_trend_tables!$A$1:$G$49194,7,FALSE)*1000,"-")</f>
        <v>2.60828855954651</v>
      </c>
      <c r="V42" s="30">
        <f>IFERROR(VLOOKUP(CONCATENATE($B42,"_",V$4,"_",$C$85,"_",$C$84),Data_for_IC_trend_tables!$A$1:$G$49194,7,FALSE)*1000,"-")</f>
        <v>2.3044900989394304</v>
      </c>
      <c r="W42" s="30">
        <f>IFERROR(VLOOKUP(CONCATENATE($B42,"_",W$4,"_",$C$85,"_",$C$84),Data_for_IC_trend_tables!$A$1:$G$49194,7,FALSE)*1000,"-")</f>
        <v>2.0235991941860201</v>
      </c>
      <c r="X42" s="30">
        <f>IFERROR(VLOOKUP(CONCATENATE($B42,"_",X$4,"_",$C$85,"_",$C$84),Data_for_IC_trend_tables!$A$1:$G$49194,7,FALSE)*1000,"-")</f>
        <v>1.76554454183775</v>
      </c>
      <c r="Y42" s="30">
        <f>IFERROR(VLOOKUP(CONCATENATE($B42,"_",Y$4,"_",$C$85,"_",$C$84),Data_for_IC_trend_tables!$A$1:$G$49194,7,FALSE)*1000,"-")</f>
        <v>2.5540539024874498</v>
      </c>
      <c r="Z42" s="30">
        <f>IFERROR(VLOOKUP(CONCATENATE($B42,"_",Z$4,"_",$C$85,"_",$C$84),Data_for_IC_trend_tables!$A$1:$G$49194,7,FALSE)*1000,"-")</f>
        <v>2.5901442616040002</v>
      </c>
      <c r="AA42" s="30">
        <f>IFERROR(VLOOKUP(CONCATENATE($B42,"_",AA$4,"_",$C$85,"_",$C$84),Data_for_IC_trend_tables!$A$1:$G$49194,7,FALSE)*1000,"-")</f>
        <v>2.6062903521074801</v>
      </c>
      <c r="AB42" s="30">
        <f>IFERROR(VLOOKUP(CONCATENATE($B42,"_",AB$4,"_",$C$85,"_",$C$84),Data_for_IC_trend_tables!$A$1:$G$49194,7,FALSE)*1000,"-")</f>
        <v>3.1017001971144</v>
      </c>
      <c r="AC42" s="30">
        <f>IFERROR(VLOOKUP(CONCATENATE($B42,"_",AC$4,"_",$C$85,"_",$C$84),Data_for_IC_trend_tables!$A$1:$G$49194,7,FALSE)*1000,"-")</f>
        <v>3.22695703229099</v>
      </c>
      <c r="AD42" s="30">
        <f>IFERROR(VLOOKUP(CONCATENATE($B42,"_",AD$4,"_",$C$85,"_",$C$84),Data_for_IC_trend_tables!$A$1:$G$49194,7,FALSE)*1000,"-")</f>
        <v>3.5235631016301601</v>
      </c>
      <c r="AE42" s="30">
        <f>IFERROR(VLOOKUP(CONCATENATE($B42,"_",AE$4,"_",$C$85,"_",$C$84),Data_for_IC_trend_tables!$A$1:$G$49194,7,FALSE)*1000,"-")</f>
        <v>3.7235874707225798</v>
      </c>
      <c r="AF42" s="30">
        <f>IFERROR(VLOOKUP(CONCATENATE($B42,"_",AF$4,"_",$C$85,"_",$C$84),Data_for_IC_trend_tables!$A$1:$G$49194,7,FALSE)*1000,"-")</f>
        <v>3.5091974392051699</v>
      </c>
      <c r="AG42" s="30">
        <f>IFERROR(VLOOKUP(CONCATENATE($B42,"_",AG$4,"_",$C$85,"_",$C$84),Data_for_IC_trend_tables!$A$1:$G$49194,7,FALSE)*1000,"-")</f>
        <v>3.37355669580062</v>
      </c>
      <c r="AH42" s="30">
        <f>IFERROR(VLOOKUP(CONCATENATE($B42,"_",AH$4,"_",$C$85,"_",$C$84),Data_for_IC_trend_tables!$A$1:$G$49194,7,FALSE)*1000,"-")</f>
        <v>2.3808486343602402</v>
      </c>
      <c r="AI42" s="30">
        <f>IFERROR(VLOOKUP(CONCATENATE($B42,"_",AI$4,"_",$C$85,"_",$C$84),Data_for_IC_trend_tables!$A$1:$G$49194,7,FALSE)*1000,"-")</f>
        <v>2.41608503163192</v>
      </c>
      <c r="AJ42" s="30">
        <f>IFERROR(VLOOKUP(CONCATENATE($B42,"_",AJ$4,"_",$C$85,"_",$C$84),Data_for_IC_trend_tables!$A$1:$G$49194,7,FALSE)*1000,"-")</f>
        <v>2.85995965370123</v>
      </c>
      <c r="AK42" s="30">
        <f>IFERROR(VLOOKUP(CONCATENATE($B42,"_",AK$4,"_",$C$85,"_",$C$84),Data_for_IC_trend_tables!$A$1:$G$49194,7,FALSE)*1000,"-")</f>
        <v>2.1873770618358099</v>
      </c>
      <c r="AL42" s="30">
        <f>IFERROR(VLOOKUP(CONCATENATE($B42,"_",AL$4,"_",$C$85,"_",$C$84),Data_for_IC_trend_tables!$A$1:$G$49194,7,FALSE)*1000,"-")</f>
        <v>1.7990221168960199</v>
      </c>
      <c r="AM42" s="30">
        <f>IFERROR(VLOOKUP(CONCATENATE($B42,"_",AM$4,"_",$C$85,"_",$C$84),Data_for_IC_trend_tables!$A$1:$G$49194,7,FALSE)*1000,"-")</f>
        <v>1.83187318711193</v>
      </c>
      <c r="AN42" s="30">
        <f>IFERROR(VLOOKUP(CONCATENATE($B42,"_",AN$4,"_",$C$85,"_",$C$84),Data_for_IC_trend_tables!$A$1:$G$49194,7,FALSE)*1000,"-")</f>
        <v>1.8735964966909202</v>
      </c>
      <c r="AO42" s="30">
        <f>IFERROR(VLOOKUP(CONCATENATE($B42,"_",AO$4,"_",$C$85,"_",$C$84),Data_for_IC_trend_tables!$A$1:$G$49194,7,FALSE)*1000,"-")</f>
        <v>1.8040992389661501</v>
      </c>
      <c r="AP42" s="30">
        <f>IFERROR(VLOOKUP(CONCATENATE($B42,"_",AP$4,"_",$C$85,"_",$C$84),Data_for_IC_trend_tables!$A$1:$G$49194,7,FALSE)*1000,"-")</f>
        <v>1.8274334906521501</v>
      </c>
      <c r="AQ42" s="30">
        <f>IFERROR(VLOOKUP(CONCATENATE($B42,"_",AQ$4,"_",$C$85,"_",$C$84),Data_for_IC_trend_tables!$A$1:$G$49194,7,FALSE)*1000,"-")</f>
        <v>1.84310121243879</v>
      </c>
      <c r="AR42" s="30">
        <f>IFERROR(VLOOKUP(CONCATENATE($B42,"_",AR$4,"_",$C$85,"_",$C$84),Data_for_IC_trend_tables!$A$1:$G$49194,7,FALSE)*1000,"-")</f>
        <v>1.8331806537584698</v>
      </c>
      <c r="AS42" s="30">
        <f>IFERROR(VLOOKUP(CONCATENATE($B42,"_",AS$4,"_",$C$85,"_",$C$84),Data_for_IC_trend_tables!$A$1:$G$49194,7,FALSE)*1000,"-")</f>
        <v>1.5888006133940902</v>
      </c>
      <c r="AT42" s="30">
        <f>IFERROR(VLOOKUP(CONCATENATE($B42,"_",AT$4,"_",$C$85,"_",$C$84),Data_for_IC_trend_tables!$A$1:$G$49194,7,FALSE)*1000,"-")</f>
        <v>1.7127314855457501</v>
      </c>
      <c r="AU42" s="30">
        <f>IFERROR(VLOOKUP(CONCATENATE($B42,"_",AU$4,"_",$C$85,"_",$C$84),Data_for_IC_trend_tables!$A$1:$G$49194,7,FALSE)*1000,"-")</f>
        <v>1.5545909155347899</v>
      </c>
      <c r="AV42" s="30"/>
      <c r="AW42" s="30">
        <f>IFERROR(VLOOKUP(CONCATENATE($B42,"_",AW$4,"_",$C$85,"_",$C$84),Data_for_IC_trend_tables!$A$1:$G$49194,7,FALSE)*1000,"-")</f>
        <v>1.5545909155347899</v>
      </c>
      <c r="AX42" s="91">
        <f>N42</f>
        <v>5.2701545098791103</v>
      </c>
      <c r="AY42" s="38" t="str">
        <f t="shared" si="0"/>
        <v>Yes</v>
      </c>
      <c r="AZ42" s="58">
        <f t="shared" si="10"/>
        <v>-0.70501985992618454</v>
      </c>
      <c r="BA42" s="33" t="s">
        <v>76</v>
      </c>
    </row>
    <row r="43" spans="2:53" s="3" customFormat="1" x14ac:dyDescent="0.2">
      <c r="B43" s="53" t="s">
        <v>171</v>
      </c>
      <c r="C43" s="61" t="s">
        <v>58</v>
      </c>
      <c r="D43" s="56"/>
      <c r="E43" s="30" t="str">
        <f>IFERROR(VLOOKUP(CONCATENATE($B43,"_",E$4,"_",$C$85,"_",$C$84),Data_for_IC_trend_tables!$A$1:$G$49194,7,FALSE)*1000,"-")</f>
        <v>-</v>
      </c>
      <c r="F43" s="30" t="str">
        <f>IFERROR(VLOOKUP(CONCATENATE($B43,"_",F$4,"_",$C$85,"_",$C$84),Data_for_IC_trend_tables!$A$1:$G$49194,7,FALSE)*1000,"-")</f>
        <v>-</v>
      </c>
      <c r="G43" s="30" t="str">
        <f>IFERROR(VLOOKUP(CONCATENATE($B43,"_",G$4,"_",$C$85,"_",$C$84),Data_for_IC_trend_tables!$A$1:$G$49194,7,FALSE)*1000,"-")</f>
        <v>-</v>
      </c>
      <c r="H43" s="30" t="str">
        <f>IFERROR(VLOOKUP(CONCATENATE($B43,"_",H$4,"_",$C$85,"_",$C$84),Data_for_IC_trend_tables!$A$1:$G$49194,7,FALSE)*1000,"-")</f>
        <v>-</v>
      </c>
      <c r="I43" s="30" t="str">
        <f>IFERROR(VLOOKUP(CONCATENATE($B43,"_",I$4,"_",$C$85,"_",$C$84),Data_for_IC_trend_tables!$A$1:$G$49194,7,FALSE)*1000,"-")</f>
        <v>-</v>
      </c>
      <c r="J43" s="30" t="str">
        <f>IFERROR(VLOOKUP(CONCATENATE($B43,"_",J$4,"_",$C$85,"_",$C$84),Data_for_IC_trend_tables!$A$1:$G$49194,7,FALSE)*1000,"-")</f>
        <v>-</v>
      </c>
      <c r="K43" s="30" t="str">
        <f>IFERROR(VLOOKUP(CONCATENATE($B43,"_",K$4,"_",$C$85,"_",$C$84),Data_for_IC_trend_tables!$A$1:$G$49194,7,FALSE)*1000,"-")</f>
        <v>-</v>
      </c>
      <c r="L43" s="30" t="str">
        <f>IFERROR(VLOOKUP(CONCATENATE($B43,"_",L$4,"_",$C$85,"_",$C$84),Data_for_IC_trend_tables!$A$1:$G$49194,7,FALSE)*1000,"-")</f>
        <v>-</v>
      </c>
      <c r="M43" s="30" t="str">
        <f>IFERROR(VLOOKUP(CONCATENATE($B43,"_",M$4,"_",$C$85,"_",$C$84),Data_for_IC_trend_tables!$A$1:$G$49194,7,FALSE)*1000,"-")</f>
        <v>-</v>
      </c>
      <c r="N43" s="30" t="str">
        <f>IFERROR(VLOOKUP(CONCATENATE($B43,"_",N$4,"_",$C$85,"_",$C$84),Data_for_IC_trend_tables!$A$1:$G$49194,7,FALSE)*1000,"-")</f>
        <v>-</v>
      </c>
      <c r="O43" s="30">
        <f>IFERROR(VLOOKUP(CONCATENATE($B43,"_",O$4,"_",$C$85,"_",$C$84),Data_for_IC_trend_tables!$A$1:$G$49194,7,FALSE)*1000,"-")</f>
        <v>15.6</v>
      </c>
      <c r="P43" s="30">
        <f>IFERROR(VLOOKUP(CONCATENATE($B43,"_",P$4,"_",$C$85,"_",$C$84),Data_for_IC_trend_tables!$A$1:$G$49194,7,FALSE)*1000,"-")</f>
        <v>13.4</v>
      </c>
      <c r="Q43" s="30">
        <f>IFERROR(VLOOKUP(CONCATENATE($B43,"_",Q$4,"_",$C$85,"_",$C$84),Data_for_IC_trend_tables!$A$1:$G$49194,7,FALSE)*1000,"-")</f>
        <v>11.4</v>
      </c>
      <c r="R43" s="30">
        <f>IFERROR(VLOOKUP(CONCATENATE($B43,"_",R$4,"_",$C$85,"_",$C$84),Data_for_IC_trend_tables!$A$1:$G$49194,7,FALSE)*1000,"-")</f>
        <v>11.799999999999999</v>
      </c>
      <c r="S43" s="30">
        <f>IFERROR(VLOOKUP(CONCATENATE($B43,"_",S$4,"_",$C$85,"_",$C$84),Data_for_IC_trend_tables!$A$1:$G$49194,7,FALSE)*1000,"-")</f>
        <v>10.4</v>
      </c>
      <c r="T43" s="30">
        <f>IFERROR(VLOOKUP(CONCATENATE($B43,"_",T$4,"_",$C$85,"_",$C$84),Data_for_IC_trend_tables!$A$1:$G$49194,7,FALSE)*1000,"-")</f>
        <v>10.4</v>
      </c>
      <c r="U43" s="30">
        <f>IFERROR(VLOOKUP(CONCATENATE($B43,"_",U$4,"_",$C$85,"_",$C$84),Data_for_IC_trend_tables!$A$1:$G$49194,7,FALSE)*1000,"-")</f>
        <v>10.1</v>
      </c>
      <c r="V43" s="30">
        <f>IFERROR(VLOOKUP(CONCATENATE($B43,"_",V$4,"_",$C$85,"_",$C$84),Data_for_IC_trend_tables!$A$1:$G$49194,7,FALSE)*1000,"-")</f>
        <v>9.6</v>
      </c>
      <c r="W43" s="30">
        <f>IFERROR(VLOOKUP(CONCATENATE($B43,"_",W$4,"_",$C$85,"_",$C$84),Data_for_IC_trend_tables!$A$1:$G$49194,7,FALSE)*1000,"-")</f>
        <v>9.4</v>
      </c>
      <c r="X43" s="30">
        <f>IFERROR(VLOOKUP(CONCATENATE($B43,"_",X$4,"_",$C$85,"_",$C$84),Data_for_IC_trend_tables!$A$1:$G$49194,7,FALSE)*1000,"-")</f>
        <v>9.9</v>
      </c>
      <c r="Y43" s="30">
        <f>IFERROR(VLOOKUP(CONCATENATE($B43,"_",Y$4,"_",$C$85,"_",$C$84),Data_for_IC_trend_tables!$A$1:$G$49194,7,FALSE)*1000,"-")</f>
        <v>10</v>
      </c>
      <c r="Z43" s="30" t="str">
        <f>IFERROR(VLOOKUP(CONCATENATE($B43,"_",Z$4,"_",$C$85,"_",$C$84),Data_for_IC_trend_tables!$A$1:$G$49194,7,FALSE)*1000,"-")</f>
        <v>-</v>
      </c>
      <c r="AA43" s="30">
        <f>IFERROR(VLOOKUP(CONCATENATE($B43,"_",AA$4,"_",$C$85,"_",$C$84),Data_for_IC_trend_tables!$A$1:$G$49194,7,FALSE)*1000,"-")</f>
        <v>10.200000000000001</v>
      </c>
      <c r="AB43" s="30">
        <f>IFERROR(VLOOKUP(CONCATENATE($B43,"_",AB$4,"_",$C$85,"_",$C$84),Data_for_IC_trend_tables!$A$1:$G$49194,7,FALSE)*1000,"-")</f>
        <v>11.4</v>
      </c>
      <c r="AC43" s="30">
        <f>IFERROR(VLOOKUP(CONCATENATE($B43,"_",AC$4,"_",$C$85,"_",$C$84),Data_for_IC_trend_tables!$A$1:$G$49194,7,FALSE)*1000,"-")</f>
        <v>11.9</v>
      </c>
      <c r="AD43" s="30">
        <f>IFERROR(VLOOKUP(CONCATENATE($B43,"_",AD$4,"_",$C$85,"_",$C$84),Data_for_IC_trend_tables!$A$1:$G$49194,7,FALSE)*1000,"-")</f>
        <v>14</v>
      </c>
      <c r="AE43" s="30">
        <f>IFERROR(VLOOKUP(CONCATENATE($B43,"_",AE$4,"_",$C$85,"_",$C$84),Data_for_IC_trend_tables!$A$1:$G$49194,7,FALSE)*1000,"-")</f>
        <v>14</v>
      </c>
      <c r="AF43" s="30" t="str">
        <f>IFERROR(VLOOKUP(CONCATENATE($B43,"_",AF$4,"_",$C$85,"_",$C$84),Data_for_IC_trend_tables!$A$1:$G$49194,7,FALSE)*1000,"-")</f>
        <v>-</v>
      </c>
      <c r="AG43" s="30" t="str">
        <f>IFERROR(VLOOKUP(CONCATENATE($B43,"_",AG$4,"_",$C$85,"_",$C$84),Data_for_IC_trend_tables!$A$1:$G$49194,7,FALSE)*1000,"-")</f>
        <v>-</v>
      </c>
      <c r="AH43" s="30">
        <f>IFERROR(VLOOKUP(CONCATENATE($B43,"_",AH$4,"_",$C$85,"_",$C$84),Data_for_IC_trend_tables!$A$1:$G$49194,7,FALSE)*1000,"-")</f>
        <v>0.98</v>
      </c>
      <c r="AI43" s="30" t="str">
        <f>IFERROR(VLOOKUP(CONCATENATE($B43,"_",AI$4,"_",$C$85,"_",$C$84),Data_for_IC_trend_tables!$A$1:$G$49194,7,FALSE)*1000,"-")</f>
        <v>-</v>
      </c>
      <c r="AJ43" s="30" t="str">
        <f>IFERROR(VLOOKUP(CONCATENATE($B43,"_",AJ$4,"_",$C$85,"_",$C$84),Data_for_IC_trend_tables!$A$1:$G$49194,7,FALSE)*1000,"-")</f>
        <v>-</v>
      </c>
      <c r="AK43" s="30" t="str">
        <f>IFERROR(VLOOKUP(CONCATENATE($B43,"_",AK$4,"_",$C$85,"_",$C$84),Data_for_IC_trend_tables!$A$1:$G$49194,7,FALSE)*1000,"-")</f>
        <v>-</v>
      </c>
      <c r="AL43" s="30" t="str">
        <f>IFERROR(VLOOKUP(CONCATENATE($B43,"_",AL$4,"_",$C$85,"_",$C$84),Data_for_IC_trend_tables!$A$1:$G$49194,7,FALSE)*1000,"-")</f>
        <v>-</v>
      </c>
      <c r="AM43" s="30" t="str">
        <f>IFERROR(VLOOKUP(CONCATENATE($B43,"_",AM$4,"_",$C$85,"_",$C$84),Data_for_IC_trend_tables!$A$1:$G$49194,7,FALSE)*1000,"-")</f>
        <v>-</v>
      </c>
      <c r="AN43" s="30" t="str">
        <f>IFERROR(VLOOKUP(CONCATENATE($B43,"_",AN$4,"_",$C$85,"_",$C$84),Data_for_IC_trend_tables!$A$1:$G$49194,7,FALSE)*1000,"-")</f>
        <v>-</v>
      </c>
      <c r="AO43" s="30" t="str">
        <f>IFERROR(VLOOKUP(CONCATENATE($B43,"_",AO$4,"_",$C$85,"_",$C$84),Data_for_IC_trend_tables!$A$1:$G$49194,7,FALSE)*1000,"-")</f>
        <v>-</v>
      </c>
      <c r="AP43" s="30" t="str">
        <f>IFERROR(VLOOKUP(CONCATENATE($B43,"_",AP$4,"_",$C$85,"_",$C$84),Data_for_IC_trend_tables!$A$1:$G$49194,7,FALSE)*1000,"-")</f>
        <v>-</v>
      </c>
      <c r="AQ43" s="30" t="str">
        <f>IFERROR(VLOOKUP(CONCATENATE($B43,"_",AQ$4,"_",$C$85,"_",$C$84),Data_for_IC_trend_tables!$A$1:$G$49194,7,FALSE)*1000,"-")</f>
        <v>-</v>
      </c>
      <c r="AR43" s="30" t="str">
        <f>IFERROR(VLOOKUP(CONCATENATE($B43,"_",AR$4,"_",$C$85,"_",$C$84),Data_for_IC_trend_tables!$A$1:$G$49194,7,FALSE)*1000,"-")</f>
        <v>-</v>
      </c>
      <c r="AS43" s="30" t="str">
        <f>IFERROR(VLOOKUP(CONCATENATE($B43,"_",AS$4,"_",$C$85,"_",$C$84),Data_for_IC_trend_tables!$A$1:$G$49194,7,FALSE)*1000,"-")</f>
        <v>-</v>
      </c>
      <c r="AT43" s="30" t="str">
        <f>IFERROR(VLOOKUP(CONCATENATE($B43,"_",AT$4,"_",$C$85,"_",$C$84),Data_for_IC_trend_tables!$A$1:$G$49194,7,FALSE)*1000,"-")</f>
        <v>-</v>
      </c>
      <c r="AU43" s="30" t="str">
        <f>IFERROR(VLOOKUP(CONCATENATE($B43,"_",AU$4,"_",$C$85,"_",$C$84),Data_for_IC_trend_tables!$A$1:$G$49194,7,FALSE)*1000,"-")</f>
        <v>-</v>
      </c>
      <c r="AV43" s="30"/>
      <c r="AW43" s="30" t="str">
        <f>IFERROR(VLOOKUP(CONCATENATE($B43,"_",AW$4,"_",$C$85,"_",$C$84),Data_for_IC_trend_tables!$A$1:$G$49194,7,FALSE)*1000,"-")</f>
        <v>-</v>
      </c>
      <c r="AX43" s="91"/>
      <c r="AY43" s="38" t="str">
        <f t="shared" si="0"/>
        <v/>
      </c>
      <c r="AZ43" s="58" t="str">
        <f t="shared" si="1"/>
        <v/>
      </c>
      <c r="BA43" s="86"/>
    </row>
    <row r="44" spans="2:53" s="3" customFormat="1" x14ac:dyDescent="0.2">
      <c r="B44" s="53" t="s">
        <v>172</v>
      </c>
      <c r="C44" s="71" t="s">
        <v>32</v>
      </c>
      <c r="D44" s="56">
        <v>1990</v>
      </c>
      <c r="E44" s="30" t="str">
        <f>IFERROR(VLOOKUP(CONCATENATE($B44,"_",E$4,"_",$C$85,"_",$C$84),Data_for_IC_trend_tables!$A$1:$G$49194,7,FALSE)*1000,"-")</f>
        <v>-</v>
      </c>
      <c r="F44" s="30" t="str">
        <f>IFERROR(VLOOKUP(CONCATENATE($B44,"_",F$4,"_",$C$85,"_",$C$84),Data_for_IC_trend_tables!$A$1:$G$49194,7,FALSE)*1000,"-")</f>
        <v>-</v>
      </c>
      <c r="G44" s="30" t="str">
        <f>IFERROR(VLOOKUP(CONCATENATE($B44,"_",G$4,"_",$C$85,"_",$C$84),Data_for_IC_trend_tables!$A$1:$G$49194,7,FALSE)*1000,"-")</f>
        <v>-</v>
      </c>
      <c r="H44" s="30" t="str">
        <f>IFERROR(VLOOKUP(CONCATENATE($B44,"_",H$4,"_",$C$85,"_",$C$84),Data_for_IC_trend_tables!$A$1:$G$49194,7,FALSE)*1000,"-")</f>
        <v>-</v>
      </c>
      <c r="I44" s="30" t="str">
        <f>IFERROR(VLOOKUP(CONCATENATE($B44,"_",I$4,"_",$C$85,"_",$C$84),Data_for_IC_trend_tables!$A$1:$G$49194,7,FALSE)*1000,"-")</f>
        <v>-</v>
      </c>
      <c r="J44" s="30" t="str">
        <f>IFERROR(VLOOKUP(CONCATENATE($B44,"_",J$4,"_",$C$85,"_",$C$84),Data_for_IC_trend_tables!$A$1:$G$49194,7,FALSE)*1000,"-")</f>
        <v>-</v>
      </c>
      <c r="K44" s="30" t="str">
        <f>IFERROR(VLOOKUP(CONCATENATE($B44,"_",K$4,"_",$C$85,"_",$C$84),Data_for_IC_trend_tables!$A$1:$G$49194,7,FALSE)*1000,"-")</f>
        <v>-</v>
      </c>
      <c r="L44" s="30" t="str">
        <f>IFERROR(VLOOKUP(CONCATENATE($B44,"_",L$4,"_",$C$85,"_",$C$84),Data_for_IC_trend_tables!$A$1:$G$49194,7,FALSE)*1000,"-")</f>
        <v>-</v>
      </c>
      <c r="M44" s="30" t="str">
        <f>IFERROR(VLOOKUP(CONCATENATE($B44,"_",M$4,"_",$C$85,"_",$C$84),Data_for_IC_trend_tables!$A$1:$G$49194,7,FALSE)*1000,"-")</f>
        <v>-</v>
      </c>
      <c r="N44" s="30" t="str">
        <f>IFERROR(VLOOKUP(CONCATENATE($B44,"_",N$4,"_",$C$85,"_",$C$84),Data_for_IC_trend_tables!$A$1:$G$49194,7,FALSE)*1000,"-")</f>
        <v>-</v>
      </c>
      <c r="O44" s="30">
        <f>IFERROR(VLOOKUP(CONCATENATE($B44,"_",O$4,"_",$C$85,"_",$C$84),Data_for_IC_trend_tables!$A$1:$G$49194,7,FALSE)*1000,"-")</f>
        <v>2.7683668125936101</v>
      </c>
      <c r="P44" s="30">
        <f>IFERROR(VLOOKUP(CONCATENATE($B44,"_",P$4,"_",$C$85,"_",$C$84),Data_for_IC_trend_tables!$A$1:$G$49194,7,FALSE)*1000,"-")</f>
        <v>1.9297143727316801</v>
      </c>
      <c r="Q44" s="30">
        <f>IFERROR(VLOOKUP(CONCATENATE($B44,"_",Q$4,"_",$C$85,"_",$C$84),Data_for_IC_trend_tables!$A$1:$G$49194,7,FALSE)*1000,"-")</f>
        <v>2.5713778889557903</v>
      </c>
      <c r="R44" s="30">
        <f>IFERROR(VLOOKUP(CONCATENATE($B44,"_",R$4,"_",$C$85,"_",$C$84),Data_for_IC_trend_tables!$A$1:$G$49194,7,FALSE)*1000,"-")</f>
        <v>2.34620773025074</v>
      </c>
      <c r="S44" s="30">
        <f>IFERROR(VLOOKUP(CONCATENATE($B44,"_",S$4,"_",$C$85,"_",$C$84),Data_for_IC_trend_tables!$A$1:$G$49194,7,FALSE)*1000,"-")</f>
        <v>2.1850779652926899</v>
      </c>
      <c r="T44" s="30">
        <f>IFERROR(VLOOKUP(CONCATENATE($B44,"_",T$4,"_",$C$85,"_",$C$84),Data_for_IC_trend_tables!$A$1:$G$49194,7,FALSE)*1000,"-")</f>
        <v>2.1489549131076702</v>
      </c>
      <c r="U44" s="30">
        <f>IFERROR(VLOOKUP(CONCATENATE($B44,"_",U$4,"_",$C$85,"_",$C$84),Data_for_IC_trend_tables!$A$1:$G$49194,7,FALSE)*1000,"-")</f>
        <v>2.32929501246671</v>
      </c>
      <c r="V44" s="30">
        <f>IFERROR(VLOOKUP(CONCATENATE($B44,"_",V$4,"_",$C$85,"_",$C$84),Data_for_IC_trend_tables!$A$1:$G$49194,7,FALSE)*1000,"-")</f>
        <v>2.42504946969781</v>
      </c>
      <c r="W44" s="30">
        <f>IFERROR(VLOOKUP(CONCATENATE($B44,"_",W$4,"_",$C$85,"_",$C$84),Data_for_IC_trend_tables!$A$1:$G$49194,7,FALSE)*1000,"-")</f>
        <v>2.4656411653091097</v>
      </c>
      <c r="X44" s="30">
        <f>IFERROR(VLOOKUP(CONCATENATE($B44,"_",X$4,"_",$C$85,"_",$C$84),Data_for_IC_trend_tables!$A$1:$G$49194,7,FALSE)*1000,"-")</f>
        <v>1.9818652522879299</v>
      </c>
      <c r="Y44" s="30">
        <f>IFERROR(VLOOKUP(CONCATENATE($B44,"_",Y$4,"_",$C$85,"_",$C$84),Data_for_IC_trend_tables!$A$1:$G$49194,7,FALSE)*1000,"-")</f>
        <v>2.1195991600745399</v>
      </c>
      <c r="Z44" s="30">
        <f>IFERROR(VLOOKUP(CONCATENATE($B44,"_",Z$4,"_",$C$85,"_",$C$84),Data_for_IC_trend_tables!$A$1:$G$49194,7,FALSE)*1000,"-")</f>
        <v>2.1383548370583103</v>
      </c>
      <c r="AA44" s="30">
        <f>IFERROR(VLOOKUP(CONCATENATE($B44,"_",AA$4,"_",$C$85,"_",$C$84),Data_for_IC_trend_tables!$A$1:$G$49194,7,FALSE)*1000,"-")</f>
        <v>2.2493779295512302</v>
      </c>
      <c r="AB44" s="30">
        <f>IFERROR(VLOOKUP(CONCATENATE($B44,"_",AB$4,"_",$C$85,"_",$C$84),Data_for_IC_trend_tables!$A$1:$G$49194,7,FALSE)*1000,"-")</f>
        <v>2.34949491840116</v>
      </c>
      <c r="AC44" s="30">
        <f>IFERROR(VLOOKUP(CONCATENATE($B44,"_",AC$4,"_",$C$85,"_",$C$84),Data_for_IC_trend_tables!$A$1:$G$49194,7,FALSE)*1000,"-")</f>
        <v>2.5803550991246902</v>
      </c>
      <c r="AD44" s="30">
        <f>IFERROR(VLOOKUP(CONCATENATE($B44,"_",AD$4,"_",$C$85,"_",$C$84),Data_for_IC_trend_tables!$A$1:$G$49194,7,FALSE)*1000,"-")</f>
        <v>2.18620123445355</v>
      </c>
      <c r="AE44" s="30">
        <f>IFERROR(VLOOKUP(CONCATENATE($B44,"_",AE$4,"_",$C$85,"_",$C$84),Data_for_IC_trend_tables!$A$1:$G$49194,7,FALSE)*1000,"-")</f>
        <v>2.2949918444483099</v>
      </c>
      <c r="AF44" s="30">
        <f>IFERROR(VLOOKUP(CONCATENATE($B44,"_",AF$4,"_",$C$85,"_",$C$84),Data_for_IC_trend_tables!$A$1:$G$49194,7,FALSE)*1000,"-")</f>
        <v>2.2923275515794201</v>
      </c>
      <c r="AG44" s="30">
        <f>IFERROR(VLOOKUP(CONCATENATE($B44,"_",AG$4,"_",$C$85,"_",$C$84),Data_for_IC_trend_tables!$A$1:$G$49194,7,FALSE)*1000,"-")</f>
        <v>2.3516424378880001</v>
      </c>
      <c r="AH44" s="30">
        <f>IFERROR(VLOOKUP(CONCATENATE($B44,"_",AH$4,"_",$C$85,"_",$C$84),Data_for_IC_trend_tables!$A$1:$G$49194,7,FALSE)*1000,"-")</f>
        <v>1.7957187481396599</v>
      </c>
      <c r="AI44" s="30">
        <f>IFERROR(VLOOKUP(CONCATENATE($B44,"_",AI$4,"_",$C$85,"_",$C$84),Data_for_IC_trend_tables!$A$1:$G$49194,7,FALSE)*1000,"-")</f>
        <v>2.0989343446220596</v>
      </c>
      <c r="AJ44" s="30">
        <f>IFERROR(VLOOKUP(CONCATENATE($B44,"_",AJ$4,"_",$C$85,"_",$C$84),Data_for_IC_trend_tables!$A$1:$G$49194,7,FALSE)*1000,"-")</f>
        <v>2.3302581477166702</v>
      </c>
      <c r="AK44" s="30">
        <f>IFERROR(VLOOKUP(CONCATENATE($B44,"_",AK$4,"_",$C$85,"_",$C$84),Data_for_IC_trend_tables!$A$1:$G$49194,7,FALSE)*1000,"-")</f>
        <v>1.84290830619057</v>
      </c>
      <c r="AL44" s="30">
        <f>IFERROR(VLOOKUP(CONCATENATE($B44,"_",AL$4,"_",$C$85,"_",$C$84),Data_for_IC_trend_tables!$A$1:$G$49194,7,FALSE)*1000,"-")</f>
        <v>1.82720780849178</v>
      </c>
      <c r="AM44" s="30">
        <f>IFERROR(VLOOKUP(CONCATENATE($B44,"_",AM$4,"_",$C$85,"_",$C$84),Data_for_IC_trend_tables!$A$1:$G$49194,7,FALSE)*1000,"-")</f>
        <v>1.3291048687598901</v>
      </c>
      <c r="AN44" s="30">
        <f>IFERROR(VLOOKUP(CONCATENATE($B44,"_",AN$4,"_",$C$85,"_",$C$84),Data_for_IC_trend_tables!$A$1:$G$49194,7,FALSE)*1000,"-")</f>
        <v>1.6929755257999399</v>
      </c>
      <c r="AO44" s="30">
        <f>IFERROR(VLOOKUP(CONCATENATE($B44,"_",AO$4,"_",$C$85,"_",$C$84),Data_for_IC_trend_tables!$A$1:$G$49194,7,FALSE)*1000,"-")</f>
        <v>1.9611372158907301</v>
      </c>
      <c r="AP44" s="30">
        <f>IFERROR(VLOOKUP(CONCATENATE($B44,"_",AP$4,"_",$C$85,"_",$C$84),Data_for_IC_trend_tables!$A$1:$G$49194,7,FALSE)*1000,"-")</f>
        <v>1.8776191729751499</v>
      </c>
      <c r="AQ44" s="30">
        <f>IFERROR(VLOOKUP(CONCATENATE($B44,"_",AQ$4,"_",$C$85,"_",$C$84),Data_for_IC_trend_tables!$A$1:$G$49194,7,FALSE)*1000,"-")</f>
        <v>1.8512457847552299</v>
      </c>
      <c r="AR44" s="30">
        <f>IFERROR(VLOOKUP(CONCATENATE($B44,"_",AR$4,"_",$C$85,"_",$C$84),Data_for_IC_trend_tables!$A$1:$G$49194,7,FALSE)*1000,"-")</f>
        <v>1.6830490951352499</v>
      </c>
      <c r="AS44" s="30">
        <f>IFERROR(VLOOKUP(CONCATENATE($B44,"_",AS$4,"_",$C$85,"_",$C$84),Data_for_IC_trend_tables!$A$1:$G$49194,7,FALSE)*1000,"-")</f>
        <v>1.6273466715237401</v>
      </c>
      <c r="AT44" s="30">
        <f>IFERROR(VLOOKUP(CONCATENATE($B44,"_",AT$4,"_",$C$85,"_",$C$84),Data_for_IC_trend_tables!$A$1:$G$49194,7,FALSE)*1000,"-")</f>
        <v>1.44925204657336</v>
      </c>
      <c r="AU44" s="30">
        <f>IFERROR(VLOOKUP(CONCATENATE($B44,"_",AU$4,"_",$C$85,"_",$C$84),Data_for_IC_trend_tables!$A$1:$G$49194,7,FALSE)*1000,"-")</f>
        <v>1.36778429621574</v>
      </c>
      <c r="AV44" s="30"/>
      <c r="AW44" s="30">
        <f>IFERROR(VLOOKUP(CONCATENATE($B44,"_",AW$4,"_",$C$85,"_",$C$84),Data_for_IC_trend_tables!$A$1:$G$49194,7,FALSE)*1000,"-")</f>
        <v>1.36778429621574</v>
      </c>
      <c r="AX44" s="91">
        <f t="shared" ref="AX44:AX50" si="11">O44</f>
        <v>2.7683668125936101</v>
      </c>
      <c r="AY44" s="38" t="str">
        <f t="shared" si="0"/>
        <v>Yes</v>
      </c>
      <c r="AZ44" s="58">
        <f t="shared" ref="AZ44:AZ50" si="12">IFERROR(IF(AW44=0,"",(AW44-AX44)/AX44),"")</f>
        <v>-0.50592374897952963</v>
      </c>
      <c r="BA44" s="32" t="s">
        <v>76</v>
      </c>
    </row>
    <row r="45" spans="2:53" s="3" customFormat="1" x14ac:dyDescent="0.2">
      <c r="B45" s="53" t="s">
        <v>173</v>
      </c>
      <c r="C45" s="71" t="s">
        <v>33</v>
      </c>
      <c r="D45" s="56">
        <v>1990</v>
      </c>
      <c r="E45" s="30" t="str">
        <f>IFERROR(VLOOKUP(CONCATENATE($B45,"_",E$4,"_",$C$85,"_",$C$84),Data_for_IC_trend_tables!$A$1:$G$49194,7,FALSE)*1000,"-")</f>
        <v>-</v>
      </c>
      <c r="F45" s="30" t="str">
        <f>IFERROR(VLOOKUP(CONCATENATE($B45,"_",F$4,"_",$C$85,"_",$C$84),Data_for_IC_trend_tables!$A$1:$G$49194,7,FALSE)*1000,"-")</f>
        <v>-</v>
      </c>
      <c r="G45" s="30" t="str">
        <f>IFERROR(VLOOKUP(CONCATENATE($B45,"_",G$4,"_",$C$85,"_",$C$84),Data_for_IC_trend_tables!$A$1:$G$49194,7,FALSE)*1000,"-")</f>
        <v>-</v>
      </c>
      <c r="H45" s="30" t="str">
        <f>IFERROR(VLOOKUP(CONCATENATE($B45,"_",H$4,"_",$C$85,"_",$C$84),Data_for_IC_trend_tables!$A$1:$G$49194,7,FALSE)*1000,"-")</f>
        <v>-</v>
      </c>
      <c r="I45" s="30" t="str">
        <f>IFERROR(VLOOKUP(CONCATENATE($B45,"_",I$4,"_",$C$85,"_",$C$84),Data_for_IC_trend_tables!$A$1:$G$49194,7,FALSE)*1000,"-")</f>
        <v>-</v>
      </c>
      <c r="J45" s="30" t="str">
        <f>IFERROR(VLOOKUP(CONCATENATE($B45,"_",J$4,"_",$C$85,"_",$C$84),Data_for_IC_trend_tables!$A$1:$G$49194,7,FALSE)*1000,"-")</f>
        <v>-</v>
      </c>
      <c r="K45" s="30" t="str">
        <f>IFERROR(VLOOKUP(CONCATENATE($B45,"_",K$4,"_",$C$85,"_",$C$84),Data_for_IC_trend_tables!$A$1:$G$49194,7,FALSE)*1000,"-")</f>
        <v>-</v>
      </c>
      <c r="L45" s="30" t="str">
        <f>IFERROR(VLOOKUP(CONCATENATE($B45,"_",L$4,"_",$C$85,"_",$C$84),Data_for_IC_trend_tables!$A$1:$G$49194,7,FALSE)*1000,"-")</f>
        <v>-</v>
      </c>
      <c r="M45" s="30" t="str">
        <f>IFERROR(VLOOKUP(CONCATENATE($B45,"_",M$4,"_",$C$85,"_",$C$84),Data_for_IC_trend_tables!$A$1:$G$49194,7,FALSE)*1000,"-")</f>
        <v>-</v>
      </c>
      <c r="N45" s="30" t="str">
        <f>IFERROR(VLOOKUP(CONCATENATE($B45,"_",N$4,"_",$C$85,"_",$C$84),Data_for_IC_trend_tables!$A$1:$G$49194,7,FALSE)*1000,"-")</f>
        <v>-</v>
      </c>
      <c r="O45" s="30">
        <f>IFERROR(VLOOKUP(CONCATENATE($B45,"_",O$4,"_",$C$85,"_",$C$84),Data_for_IC_trend_tables!$A$1:$G$49194,7,FALSE)*1000,"-")</f>
        <v>1.9794707599071399</v>
      </c>
      <c r="P45" s="30">
        <f>IFERROR(VLOOKUP(CONCATENATE($B45,"_",P$4,"_",$C$85,"_",$C$84),Data_for_IC_trend_tables!$A$1:$G$49194,7,FALSE)*1000,"-")</f>
        <v>1.84946439541872</v>
      </c>
      <c r="Q45" s="30">
        <f>IFERROR(VLOOKUP(CONCATENATE($B45,"_",Q$4,"_",$C$85,"_",$C$84),Data_for_IC_trend_tables!$A$1:$G$49194,7,FALSE)*1000,"-")</f>
        <v>1.82737225013586</v>
      </c>
      <c r="R45" s="30">
        <f>IFERROR(VLOOKUP(CONCATENATE($B45,"_",R$4,"_",$C$85,"_",$C$84),Data_for_IC_trend_tables!$A$1:$G$49194,7,FALSE)*1000,"-")</f>
        <v>1.6759088143143099</v>
      </c>
      <c r="S45" s="30">
        <f>IFERROR(VLOOKUP(CONCATENATE($B45,"_",S$4,"_",$C$85,"_",$C$84),Data_for_IC_trend_tables!$A$1:$G$49194,7,FALSE)*1000,"-")</f>
        <v>1.5447380514308802</v>
      </c>
      <c r="T45" s="30">
        <f>IFERROR(VLOOKUP(CONCATENATE($B45,"_",T$4,"_",$C$85,"_",$C$84),Data_for_IC_trend_tables!$A$1:$G$49194,7,FALSE)*1000,"-")</f>
        <v>1.4591197299907801</v>
      </c>
      <c r="U45" s="30">
        <f>IFERROR(VLOOKUP(CONCATENATE($B45,"_",U$4,"_",$C$85,"_",$C$84),Data_for_IC_trend_tables!$A$1:$G$49194,7,FALSE)*1000,"-")</f>
        <v>1.4335527089111899</v>
      </c>
      <c r="V45" s="30">
        <f>IFERROR(VLOOKUP(CONCATENATE($B45,"_",V$4,"_",$C$85,"_",$C$84),Data_for_IC_trend_tables!$A$1:$G$49194,7,FALSE)*1000,"-")</f>
        <v>1.4769590120575802</v>
      </c>
      <c r="W45" s="30">
        <f>IFERROR(VLOOKUP(CONCATENATE($B45,"_",W$4,"_",$C$85,"_",$C$84),Data_for_IC_trend_tables!$A$1:$G$49194,7,FALSE)*1000,"-")</f>
        <v>1.5562480500754399</v>
      </c>
      <c r="X45" s="30">
        <f>IFERROR(VLOOKUP(CONCATENATE($B45,"_",X$4,"_",$C$85,"_",$C$84),Data_for_IC_trend_tables!$A$1:$G$49194,7,FALSE)*1000,"-")</f>
        <v>1.53859263747672</v>
      </c>
      <c r="Y45" s="30">
        <f>IFERROR(VLOOKUP(CONCATENATE($B45,"_",Y$4,"_",$C$85,"_",$C$84),Data_for_IC_trend_tables!$A$1:$G$49194,7,FALSE)*1000,"-")</f>
        <v>1.6241798319093299</v>
      </c>
      <c r="Z45" s="30">
        <f>IFERROR(VLOOKUP(CONCATENATE($B45,"_",Z$4,"_",$C$85,"_",$C$84),Data_for_IC_trend_tables!$A$1:$G$49194,7,FALSE)*1000,"-")</f>
        <v>1.3559686045533201</v>
      </c>
      <c r="AA45" s="30">
        <f>IFERROR(VLOOKUP(CONCATENATE($B45,"_",AA$4,"_",$C$85,"_",$C$84),Data_for_IC_trend_tables!$A$1:$G$49194,7,FALSE)*1000,"-")</f>
        <v>1.3642333843664201</v>
      </c>
      <c r="AB45" s="30">
        <f>IFERROR(VLOOKUP(CONCATENATE($B45,"_",AB$4,"_",$C$85,"_",$C$84),Data_for_IC_trend_tables!$A$1:$G$49194,7,FALSE)*1000,"-")</f>
        <v>0.913985039630961</v>
      </c>
      <c r="AC45" s="30">
        <f>IFERROR(VLOOKUP(CONCATENATE($B45,"_",AC$4,"_",$C$85,"_",$C$84),Data_for_IC_trend_tables!$A$1:$G$49194,7,FALSE)*1000,"-")</f>
        <v>0.99967863680790692</v>
      </c>
      <c r="AD45" s="30">
        <f>IFERROR(VLOOKUP(CONCATENATE($B45,"_",AD$4,"_",$C$85,"_",$C$84),Data_for_IC_trend_tables!$A$1:$G$49194,7,FALSE)*1000,"-")</f>
        <v>0.94282511286002202</v>
      </c>
      <c r="AE45" s="30">
        <f>IFERROR(VLOOKUP(CONCATENATE($B45,"_",AE$4,"_",$C$85,"_",$C$84),Data_for_IC_trend_tables!$A$1:$G$49194,7,FALSE)*1000,"-")</f>
        <v>0.67420434003927998</v>
      </c>
      <c r="AF45" s="30">
        <f>IFERROR(VLOOKUP(CONCATENATE($B45,"_",AF$4,"_",$C$85,"_",$C$84),Data_for_IC_trend_tables!$A$1:$G$49194,7,FALSE)*1000,"-")</f>
        <v>0.68712289041073904</v>
      </c>
      <c r="AG45" s="30">
        <f>IFERROR(VLOOKUP(CONCATENATE($B45,"_",AG$4,"_",$C$85,"_",$C$84),Data_for_IC_trend_tables!$A$1:$G$49194,7,FALSE)*1000,"-")</f>
        <v>0.69816649123980001</v>
      </c>
      <c r="AH45" s="30">
        <f>IFERROR(VLOOKUP(CONCATENATE($B45,"_",AH$4,"_",$C$85,"_",$C$84),Data_for_IC_trend_tables!$A$1:$G$49194,7,FALSE)*1000,"-")</f>
        <v>0.62649373432348698</v>
      </c>
      <c r="AI45" s="30">
        <f>IFERROR(VLOOKUP(CONCATENATE($B45,"_",AI$4,"_",$C$85,"_",$C$84),Data_for_IC_trend_tables!$A$1:$G$49194,7,FALSE)*1000,"-")</f>
        <v>0.62506889145598798</v>
      </c>
      <c r="AJ45" s="30">
        <f>IFERROR(VLOOKUP(CONCATENATE($B45,"_",AJ$4,"_",$C$85,"_",$C$84),Data_for_IC_trend_tables!$A$1:$G$49194,7,FALSE)*1000,"-")</f>
        <v>0.66517221061777099</v>
      </c>
      <c r="AK45" s="30">
        <f>IFERROR(VLOOKUP(CONCATENATE($B45,"_",AK$4,"_",$C$85,"_",$C$84),Data_for_IC_trend_tables!$A$1:$G$49194,7,FALSE)*1000,"-")</f>
        <v>0.57011655838022401</v>
      </c>
      <c r="AL45" s="30">
        <f>IFERROR(VLOOKUP(CONCATENATE($B45,"_",AL$4,"_",$C$85,"_",$C$84),Data_for_IC_trend_tables!$A$1:$G$49194,7,FALSE)*1000,"-")</f>
        <v>0.54901820322329298</v>
      </c>
      <c r="AM45" s="30">
        <f>IFERROR(VLOOKUP(CONCATENATE($B45,"_",AM$4,"_",$C$85,"_",$C$84),Data_for_IC_trend_tables!$A$1:$G$49194,7,FALSE)*1000,"-")</f>
        <v>0.53884310568455707</v>
      </c>
      <c r="AN45" s="30">
        <f>IFERROR(VLOOKUP(CONCATENATE($B45,"_",AN$4,"_",$C$85,"_",$C$84),Data_for_IC_trend_tables!$A$1:$G$49194,7,FALSE)*1000,"-")</f>
        <v>0.54556284111559594</v>
      </c>
      <c r="AO45" s="30">
        <f>IFERROR(VLOOKUP(CONCATENATE($B45,"_",AO$4,"_",$C$85,"_",$C$84),Data_for_IC_trend_tables!$A$1:$G$49194,7,FALSE)*1000,"-")</f>
        <v>0.51152516787670699</v>
      </c>
      <c r="AP45" s="30">
        <f>IFERROR(VLOOKUP(CONCATENATE($B45,"_",AP$4,"_",$C$85,"_",$C$84),Data_for_IC_trend_tables!$A$1:$G$49194,7,FALSE)*1000,"-")</f>
        <v>0.503871289753406</v>
      </c>
      <c r="AQ45" s="30">
        <f>IFERROR(VLOOKUP(CONCATENATE($B45,"_",AQ$4,"_",$C$85,"_",$C$84),Data_for_IC_trend_tables!$A$1:$G$49194,7,FALSE)*1000,"-")</f>
        <v>0.50020806430329201</v>
      </c>
      <c r="AR45" s="30">
        <f>IFERROR(VLOOKUP(CONCATENATE($B45,"_",AR$4,"_",$C$85,"_",$C$84),Data_for_IC_trend_tables!$A$1:$G$49194,7,FALSE)*1000,"-")</f>
        <v>0.49632506610255195</v>
      </c>
      <c r="AS45" s="30">
        <f>IFERROR(VLOOKUP(CONCATENATE($B45,"_",AS$4,"_",$C$85,"_",$C$84),Data_for_IC_trend_tables!$A$1:$G$49194,7,FALSE)*1000,"-")</f>
        <v>0.48855436109430506</v>
      </c>
      <c r="AT45" s="30">
        <f>IFERROR(VLOOKUP(CONCATENATE($B45,"_",AT$4,"_",$C$85,"_",$C$84),Data_for_IC_trend_tables!$A$1:$G$49194,7,FALSE)*1000,"-")</f>
        <v>0.52219617751234104</v>
      </c>
      <c r="AU45" s="30">
        <f>IFERROR(VLOOKUP(CONCATENATE($B45,"_",AU$4,"_",$C$85,"_",$C$84),Data_for_IC_trend_tables!$A$1:$G$49194,7,FALSE)*1000,"-")</f>
        <v>0.492522578085973</v>
      </c>
      <c r="AV45" s="30"/>
      <c r="AW45" s="30">
        <f>IFERROR(VLOOKUP(CONCATENATE($B45,"_",AW$4,"_",$C$85,"_",$C$84),Data_for_IC_trend_tables!$A$1:$G$49194,7,FALSE)*1000,"-")</f>
        <v>0.492522578085973</v>
      </c>
      <c r="AX45" s="91">
        <f t="shared" si="11"/>
        <v>1.9794707599071399</v>
      </c>
      <c r="AY45" s="38" t="str">
        <f t="shared" si="0"/>
        <v>Yes</v>
      </c>
      <c r="AZ45" s="58">
        <f t="shared" si="12"/>
        <v>-0.7511847166112835</v>
      </c>
      <c r="BA45" s="32" t="s">
        <v>76</v>
      </c>
    </row>
    <row r="46" spans="2:53" s="3" customFormat="1" x14ac:dyDescent="0.2">
      <c r="B46" s="53" t="s">
        <v>174</v>
      </c>
      <c r="C46" s="71" t="s">
        <v>34</v>
      </c>
      <c r="D46" s="56">
        <v>1990</v>
      </c>
      <c r="E46" s="30" t="str">
        <f>IFERROR(VLOOKUP(CONCATENATE($B46,"_",E$4,"_",$C$85,"_",$C$84),Data_for_IC_trend_tables!$A$1:$G$49194,7,FALSE)*1000,"-")</f>
        <v>-</v>
      </c>
      <c r="F46" s="30" t="str">
        <f>IFERROR(VLOOKUP(CONCATENATE($B46,"_",F$4,"_",$C$85,"_",$C$84),Data_for_IC_trend_tables!$A$1:$G$49194,7,FALSE)*1000,"-")</f>
        <v>-</v>
      </c>
      <c r="G46" s="30" t="str">
        <f>IFERROR(VLOOKUP(CONCATENATE($B46,"_",G$4,"_",$C$85,"_",$C$84),Data_for_IC_trend_tables!$A$1:$G$49194,7,FALSE)*1000,"-")</f>
        <v>-</v>
      </c>
      <c r="H46" s="30" t="str">
        <f>IFERROR(VLOOKUP(CONCATENATE($B46,"_",H$4,"_",$C$85,"_",$C$84),Data_for_IC_trend_tables!$A$1:$G$49194,7,FALSE)*1000,"-")</f>
        <v>-</v>
      </c>
      <c r="I46" s="30" t="str">
        <f>IFERROR(VLOOKUP(CONCATENATE($B46,"_",I$4,"_",$C$85,"_",$C$84),Data_for_IC_trend_tables!$A$1:$G$49194,7,FALSE)*1000,"-")</f>
        <v>-</v>
      </c>
      <c r="J46" s="30" t="str">
        <f>IFERROR(VLOOKUP(CONCATENATE($B46,"_",J$4,"_",$C$85,"_",$C$84),Data_for_IC_trend_tables!$A$1:$G$49194,7,FALSE)*1000,"-")</f>
        <v>-</v>
      </c>
      <c r="K46" s="30" t="str">
        <f>IFERROR(VLOOKUP(CONCATENATE($B46,"_",K$4,"_",$C$85,"_",$C$84),Data_for_IC_trend_tables!$A$1:$G$49194,7,FALSE)*1000,"-")</f>
        <v>-</v>
      </c>
      <c r="L46" s="30" t="str">
        <f>IFERROR(VLOOKUP(CONCATENATE($B46,"_",L$4,"_",$C$85,"_",$C$84),Data_for_IC_trend_tables!$A$1:$G$49194,7,FALSE)*1000,"-")</f>
        <v>-</v>
      </c>
      <c r="M46" s="30" t="str">
        <f>IFERROR(VLOOKUP(CONCATENATE($B46,"_",M$4,"_",$C$85,"_",$C$84),Data_for_IC_trend_tables!$A$1:$G$49194,7,FALSE)*1000,"-")</f>
        <v>-</v>
      </c>
      <c r="N46" s="30" t="str">
        <f>IFERROR(VLOOKUP(CONCATENATE($B46,"_",N$4,"_",$C$85,"_",$C$84),Data_for_IC_trend_tables!$A$1:$G$49194,7,FALSE)*1000,"-")</f>
        <v>-</v>
      </c>
      <c r="O46" s="30">
        <f>IFERROR(VLOOKUP(CONCATENATE($B46,"_",O$4,"_",$C$85,"_",$C$84),Data_for_IC_trend_tables!$A$1:$G$49194,7,FALSE)*1000,"-")</f>
        <v>0.36413333199294901</v>
      </c>
      <c r="P46" s="30">
        <f>IFERROR(VLOOKUP(CONCATENATE($B46,"_",P$4,"_",$C$85,"_",$C$84),Data_for_IC_trend_tables!$A$1:$G$49194,7,FALSE)*1000,"-")</f>
        <v>0.33493646445969</v>
      </c>
      <c r="Q46" s="30">
        <f>IFERROR(VLOOKUP(CONCATENATE($B46,"_",Q$4,"_",$C$85,"_",$C$84),Data_for_IC_trend_tables!$A$1:$G$49194,7,FALSE)*1000,"-")</f>
        <v>0.32992811681261602</v>
      </c>
      <c r="R46" s="30">
        <f>IFERROR(VLOOKUP(CONCATENATE($B46,"_",R$4,"_",$C$85,"_",$C$84),Data_for_IC_trend_tables!$A$1:$G$49194,7,FALSE)*1000,"-")</f>
        <v>0.30015432206485099</v>
      </c>
      <c r="S46" s="30">
        <f>IFERROR(VLOOKUP(CONCATENATE($B46,"_",S$4,"_",$C$85,"_",$C$84),Data_for_IC_trend_tables!$A$1:$G$49194,7,FALSE)*1000,"-")</f>
        <v>0.30302084499423898</v>
      </c>
      <c r="T46" s="30">
        <f>IFERROR(VLOOKUP(CONCATENATE($B46,"_",T$4,"_",$C$85,"_",$C$84),Data_for_IC_trend_tables!$A$1:$G$49194,7,FALSE)*1000,"-")</f>
        <v>0.25658980027516198</v>
      </c>
      <c r="U46" s="30">
        <f>IFERROR(VLOOKUP(CONCATENATE($B46,"_",U$4,"_",$C$85,"_",$C$84),Data_for_IC_trend_tables!$A$1:$G$49194,7,FALSE)*1000,"-")</f>
        <v>0.24365944274312099</v>
      </c>
      <c r="V46" s="30">
        <f>IFERROR(VLOOKUP(CONCATENATE($B46,"_",V$4,"_",$C$85,"_",$C$84),Data_for_IC_trend_tables!$A$1:$G$49194,7,FALSE)*1000,"-")</f>
        <v>0.26969197813349205</v>
      </c>
      <c r="W46" s="30">
        <f>IFERROR(VLOOKUP(CONCATENATE($B46,"_",W$4,"_",$C$85,"_",$C$84),Data_for_IC_trend_tables!$A$1:$G$49194,7,FALSE)*1000,"-")</f>
        <v>0.27753494638725601</v>
      </c>
      <c r="X46" s="30">
        <f>IFERROR(VLOOKUP(CONCATENATE($B46,"_",X$4,"_",$C$85,"_",$C$84),Data_for_IC_trend_tables!$A$1:$G$49194,7,FALSE)*1000,"-")</f>
        <v>0.25154787982441301</v>
      </c>
      <c r="Y46" s="30">
        <f>IFERROR(VLOOKUP(CONCATENATE($B46,"_",Y$4,"_",$C$85,"_",$C$84),Data_for_IC_trend_tables!$A$1:$G$49194,7,FALSE)*1000,"-")</f>
        <v>0.248321484435059</v>
      </c>
      <c r="Z46" s="30">
        <f>IFERROR(VLOOKUP(CONCATENATE($B46,"_",Z$4,"_",$C$85,"_",$C$84),Data_for_IC_trend_tables!$A$1:$G$49194,7,FALSE)*1000,"-")</f>
        <v>0.232656651799516</v>
      </c>
      <c r="AA46" s="30">
        <f>IFERROR(VLOOKUP(CONCATENATE($B46,"_",AA$4,"_",$C$85,"_",$C$84),Data_for_IC_trend_tables!$A$1:$G$49194,7,FALSE)*1000,"-")</f>
        <v>0.241821896112484</v>
      </c>
      <c r="AB46" s="30">
        <f>IFERROR(VLOOKUP(CONCATENATE($B46,"_",AB$4,"_",$C$85,"_",$C$84),Data_for_IC_trend_tables!$A$1:$G$49194,7,FALSE)*1000,"-")</f>
        <v>0.22930883602461199</v>
      </c>
      <c r="AC46" s="30">
        <f>IFERROR(VLOOKUP(CONCATENATE($B46,"_",AC$4,"_",$C$85,"_",$C$84),Data_for_IC_trend_tables!$A$1:$G$49194,7,FALSE)*1000,"-")</f>
        <v>0.22215644233057</v>
      </c>
      <c r="AD46" s="30">
        <f>IFERROR(VLOOKUP(CONCATENATE($B46,"_",AD$4,"_",$C$85,"_",$C$84),Data_for_IC_trend_tables!$A$1:$G$49194,7,FALSE)*1000,"-")</f>
        <v>0.22708043517550602</v>
      </c>
      <c r="AE46" s="30">
        <f>IFERROR(VLOOKUP(CONCATENATE($B46,"_",AE$4,"_",$C$85,"_",$C$84),Data_for_IC_trend_tables!$A$1:$G$49194,7,FALSE)*1000,"-")</f>
        <v>0.211679120149944</v>
      </c>
      <c r="AF46" s="30">
        <f>IFERROR(VLOOKUP(CONCATENATE($B46,"_",AF$4,"_",$C$85,"_",$C$84),Data_for_IC_trend_tables!$A$1:$G$49194,7,FALSE)*1000,"-")</f>
        <v>0.21592909000434199</v>
      </c>
      <c r="AG46" s="30">
        <f>IFERROR(VLOOKUP(CONCATENATE($B46,"_",AG$4,"_",$C$85,"_",$C$84),Data_for_IC_trend_tables!$A$1:$G$49194,7,FALSE)*1000,"-")</f>
        <v>0.22079471588000602</v>
      </c>
      <c r="AH46" s="30">
        <f>IFERROR(VLOOKUP(CONCATENATE($B46,"_",AH$4,"_",$C$85,"_",$C$84),Data_for_IC_trend_tables!$A$1:$G$49194,7,FALSE)*1000,"-")</f>
        <v>0.18478205141738602</v>
      </c>
      <c r="AI46" s="30">
        <f>IFERROR(VLOOKUP(CONCATENATE($B46,"_",AI$4,"_",$C$85,"_",$C$84),Data_for_IC_trend_tables!$A$1:$G$49194,7,FALSE)*1000,"-")</f>
        <v>0.191950002583225</v>
      </c>
      <c r="AJ46" s="30">
        <f>IFERROR(VLOOKUP(CONCATENATE($B46,"_",AJ$4,"_",$C$85,"_",$C$84),Data_for_IC_trend_tables!$A$1:$G$49194,7,FALSE)*1000,"-")</f>
        <v>0.190131059228766</v>
      </c>
      <c r="AK46" s="30">
        <f>IFERROR(VLOOKUP(CONCATENATE($B46,"_",AK$4,"_",$C$85,"_",$C$84),Data_for_IC_trend_tables!$A$1:$G$49194,7,FALSE)*1000,"-")</f>
        <v>0.18667652528981199</v>
      </c>
      <c r="AL46" s="30">
        <f>IFERROR(VLOOKUP(CONCATENATE($B46,"_",AL$4,"_",$C$85,"_",$C$84),Data_for_IC_trend_tables!$A$1:$G$49194,7,FALSE)*1000,"-")</f>
        <v>0.19279221893957801</v>
      </c>
      <c r="AM46" s="30">
        <f>IFERROR(VLOOKUP(CONCATENATE($B46,"_",AM$4,"_",$C$85,"_",$C$84),Data_for_IC_trend_tables!$A$1:$G$49194,7,FALSE)*1000,"-")</f>
        <v>0.18473865049680302</v>
      </c>
      <c r="AN46" s="30">
        <f>IFERROR(VLOOKUP(CONCATENATE($B46,"_",AN$4,"_",$C$85,"_",$C$84),Data_for_IC_trend_tables!$A$1:$G$49194,7,FALSE)*1000,"-")</f>
        <v>0.18119646300506001</v>
      </c>
      <c r="AO46" s="30">
        <f>IFERROR(VLOOKUP(CONCATENATE($B46,"_",AO$4,"_",$C$85,"_",$C$84),Data_for_IC_trend_tables!$A$1:$G$49194,7,FALSE)*1000,"-")</f>
        <v>0.18052896611729802</v>
      </c>
      <c r="AP46" s="30">
        <f>IFERROR(VLOOKUP(CONCATENATE($B46,"_",AP$4,"_",$C$85,"_",$C$84),Data_for_IC_trend_tables!$A$1:$G$49194,7,FALSE)*1000,"-")</f>
        <v>0.19125554452860699</v>
      </c>
      <c r="AQ46" s="30">
        <f>IFERROR(VLOOKUP(CONCATENATE($B46,"_",AQ$4,"_",$C$85,"_",$C$84),Data_for_IC_trend_tables!$A$1:$G$49194,7,FALSE)*1000,"-")</f>
        <v>0.19276042429527301</v>
      </c>
      <c r="AR46" s="30">
        <f>IFERROR(VLOOKUP(CONCATENATE($B46,"_",AR$4,"_",$C$85,"_",$C$84),Data_for_IC_trend_tables!$A$1:$G$49194,7,FALSE)*1000,"-")</f>
        <v>0.19072498885257499</v>
      </c>
      <c r="AS46" s="30">
        <f>IFERROR(VLOOKUP(CONCATENATE($B46,"_",AS$4,"_",$C$85,"_",$C$84),Data_for_IC_trend_tables!$A$1:$G$49194,7,FALSE)*1000,"-")</f>
        <v>0.18624472684673299</v>
      </c>
      <c r="AT46" s="30">
        <f>IFERROR(VLOOKUP(CONCATENATE($B46,"_",AT$4,"_",$C$85,"_",$C$84),Data_for_IC_trend_tables!$A$1:$G$49194,7,FALSE)*1000,"-")</f>
        <v>0.189422482840402</v>
      </c>
      <c r="AU46" s="30">
        <f>IFERROR(VLOOKUP(CONCATENATE($B46,"_",AU$4,"_",$C$85,"_",$C$84),Data_for_IC_trend_tables!$A$1:$G$49194,7,FALSE)*1000,"-")</f>
        <v>0.18120075660681198</v>
      </c>
      <c r="AV46" s="30"/>
      <c r="AW46" s="30">
        <f>IFERROR(VLOOKUP(CONCATENATE($B46,"_",AW$4,"_",$C$85,"_",$C$84),Data_for_IC_trend_tables!$A$1:$G$49194,7,FALSE)*1000,"-")</f>
        <v>0.18120075660681198</v>
      </c>
      <c r="AX46" s="91">
        <f t="shared" si="11"/>
        <v>0.36413333199294901</v>
      </c>
      <c r="AY46" s="38" t="str">
        <f t="shared" si="0"/>
        <v>Yes</v>
      </c>
      <c r="AZ46" s="58">
        <f t="shared" si="12"/>
        <v>-0.50237800089577977</v>
      </c>
      <c r="BA46" s="32" t="s">
        <v>76</v>
      </c>
    </row>
    <row r="47" spans="2:53" s="3" customFormat="1" x14ac:dyDescent="0.2">
      <c r="B47" s="53" t="s">
        <v>175</v>
      </c>
      <c r="C47" s="71" t="s">
        <v>35</v>
      </c>
      <c r="D47" s="56">
        <v>1990</v>
      </c>
      <c r="E47" s="30" t="str">
        <f>IFERROR(VLOOKUP(CONCATENATE($B47,"_",E$4,"_",$C$85,"_",$C$84),Data_for_IC_trend_tables!$A$1:$G$49194,7,FALSE)*1000,"-")</f>
        <v>-</v>
      </c>
      <c r="F47" s="30" t="str">
        <f>IFERROR(VLOOKUP(CONCATENATE($B47,"_",F$4,"_",$C$85,"_",$C$84),Data_for_IC_trend_tables!$A$1:$G$49194,7,FALSE)*1000,"-")</f>
        <v>-</v>
      </c>
      <c r="G47" s="30" t="str">
        <f>IFERROR(VLOOKUP(CONCATENATE($B47,"_",G$4,"_",$C$85,"_",$C$84),Data_for_IC_trend_tables!$A$1:$G$49194,7,FALSE)*1000,"-")</f>
        <v>-</v>
      </c>
      <c r="H47" s="30" t="str">
        <f>IFERROR(VLOOKUP(CONCATENATE($B47,"_",H$4,"_",$C$85,"_",$C$84),Data_for_IC_trend_tables!$A$1:$G$49194,7,FALSE)*1000,"-")</f>
        <v>-</v>
      </c>
      <c r="I47" s="30" t="str">
        <f>IFERROR(VLOOKUP(CONCATENATE($B47,"_",I$4,"_",$C$85,"_",$C$84),Data_for_IC_trend_tables!$A$1:$G$49194,7,FALSE)*1000,"-")</f>
        <v>-</v>
      </c>
      <c r="J47" s="30" t="str">
        <f>IFERROR(VLOOKUP(CONCATENATE($B47,"_",J$4,"_",$C$85,"_",$C$84),Data_for_IC_trend_tables!$A$1:$G$49194,7,FALSE)*1000,"-")</f>
        <v>-</v>
      </c>
      <c r="K47" s="30" t="str">
        <f>IFERROR(VLOOKUP(CONCATENATE($B47,"_",K$4,"_",$C$85,"_",$C$84),Data_for_IC_trend_tables!$A$1:$G$49194,7,FALSE)*1000,"-")</f>
        <v>-</v>
      </c>
      <c r="L47" s="30" t="str">
        <f>IFERROR(VLOOKUP(CONCATENATE($B47,"_",L$4,"_",$C$85,"_",$C$84),Data_for_IC_trend_tables!$A$1:$G$49194,7,FALSE)*1000,"-")</f>
        <v>-</v>
      </c>
      <c r="M47" s="30" t="str">
        <f>IFERROR(VLOOKUP(CONCATENATE($B47,"_",M$4,"_",$C$85,"_",$C$84),Data_for_IC_trend_tables!$A$1:$G$49194,7,FALSE)*1000,"-")</f>
        <v>-</v>
      </c>
      <c r="N47" s="30" t="str">
        <f>IFERROR(VLOOKUP(CONCATENATE($B47,"_",N$4,"_",$C$85,"_",$C$84),Data_for_IC_trend_tables!$A$1:$G$49194,7,FALSE)*1000,"-")</f>
        <v>-</v>
      </c>
      <c r="O47" s="30">
        <f>IFERROR(VLOOKUP(CONCATENATE($B47,"_",O$4,"_",$C$85,"_",$C$84),Data_for_IC_trend_tables!$A$1:$G$49194,7,FALSE)*1000,"-")</f>
        <v>10.418847556527901</v>
      </c>
      <c r="P47" s="30">
        <f>IFERROR(VLOOKUP(CONCATENATE($B47,"_",P$4,"_",$C$85,"_",$C$84),Data_for_IC_trend_tables!$A$1:$G$49194,7,FALSE)*1000,"-")</f>
        <v>10.6400971785917</v>
      </c>
      <c r="Q47" s="30">
        <f>IFERROR(VLOOKUP(CONCATENATE($B47,"_",Q$4,"_",$C$85,"_",$C$84),Data_for_IC_trend_tables!$A$1:$G$49194,7,FALSE)*1000,"-")</f>
        <v>11.527414343473799</v>
      </c>
      <c r="R47" s="30">
        <f>IFERROR(VLOOKUP(CONCATENATE($B47,"_",R$4,"_",$C$85,"_",$C$84),Data_for_IC_trend_tables!$A$1:$G$49194,7,FALSE)*1000,"-")</f>
        <v>10.121856252246301</v>
      </c>
      <c r="S47" s="30">
        <f>IFERROR(VLOOKUP(CONCATENATE($B47,"_",S$4,"_",$C$85,"_",$C$84),Data_for_IC_trend_tables!$A$1:$G$49194,7,FALSE)*1000,"-")</f>
        <v>10.3379503236837</v>
      </c>
      <c r="T47" s="30">
        <f>IFERROR(VLOOKUP(CONCATENATE($B47,"_",T$4,"_",$C$85,"_",$C$84),Data_for_IC_trend_tables!$A$1:$G$49194,7,FALSE)*1000,"-")</f>
        <v>12.7524525709301</v>
      </c>
      <c r="U47" s="30">
        <f>IFERROR(VLOOKUP(CONCATENATE($B47,"_",U$4,"_",$C$85,"_",$C$84),Data_for_IC_trend_tables!$A$1:$G$49194,7,FALSE)*1000,"-")</f>
        <v>10.509286168275899</v>
      </c>
      <c r="V47" s="30">
        <f>IFERROR(VLOOKUP(CONCATENATE($B47,"_",V$4,"_",$C$85,"_",$C$84),Data_for_IC_trend_tables!$A$1:$G$49194,7,FALSE)*1000,"-")</f>
        <v>9.6349998548865603</v>
      </c>
      <c r="W47" s="30">
        <f>IFERROR(VLOOKUP(CONCATENATE($B47,"_",W$4,"_",$C$85,"_",$C$84),Data_for_IC_trend_tables!$A$1:$G$49194,7,FALSE)*1000,"-")</f>
        <v>10.133624123041699</v>
      </c>
      <c r="X47" s="30">
        <f>IFERROR(VLOOKUP(CONCATENATE($B47,"_",X$4,"_",$C$85,"_",$C$84),Data_for_IC_trend_tables!$A$1:$G$49194,7,FALSE)*1000,"-")</f>
        <v>10.7477814194337</v>
      </c>
      <c r="Y47" s="30">
        <f>IFERROR(VLOOKUP(CONCATENATE($B47,"_",Y$4,"_",$C$85,"_",$C$84),Data_for_IC_trend_tables!$A$1:$G$49194,7,FALSE)*1000,"-")</f>
        <v>8.9054695918402302</v>
      </c>
      <c r="Z47" s="30">
        <f>IFERROR(VLOOKUP(CONCATENATE($B47,"_",Z$4,"_",$C$85,"_",$C$84),Data_for_IC_trend_tables!$A$1:$G$49194,7,FALSE)*1000,"-")</f>
        <v>7.8949935782479699</v>
      </c>
      <c r="AA47" s="30">
        <f>IFERROR(VLOOKUP(CONCATENATE($B47,"_",AA$4,"_",$C$85,"_",$C$84),Data_for_IC_trend_tables!$A$1:$G$49194,7,FALSE)*1000,"-")</f>
        <v>8.8080893093036501</v>
      </c>
      <c r="AB47" s="30">
        <f>IFERROR(VLOOKUP(CONCATENATE($B47,"_",AB$4,"_",$C$85,"_",$C$84),Data_for_IC_trend_tables!$A$1:$G$49194,7,FALSE)*1000,"-")</f>
        <v>7.52971685790643</v>
      </c>
      <c r="AC47" s="30">
        <f>IFERROR(VLOOKUP(CONCATENATE($B47,"_",AC$4,"_",$C$85,"_",$C$84),Data_for_IC_trend_tables!$A$1:$G$49194,7,FALSE)*1000,"-")</f>
        <v>7.3560409386914296</v>
      </c>
      <c r="AD47" s="30">
        <f>IFERROR(VLOOKUP(CONCATENATE($B47,"_",AD$4,"_",$C$85,"_",$C$84),Data_for_IC_trend_tables!$A$1:$G$49194,7,FALSE)*1000,"-")</f>
        <v>7.3628679301414204</v>
      </c>
      <c r="AE47" s="30">
        <f>IFERROR(VLOOKUP(CONCATENATE($B47,"_",AE$4,"_",$C$85,"_",$C$84),Data_for_IC_trend_tables!$A$1:$G$49194,7,FALSE)*1000,"-")</f>
        <v>6.5487024045964102</v>
      </c>
      <c r="AF47" s="30">
        <f>IFERROR(VLOOKUP(CONCATENATE($B47,"_",AF$4,"_",$C$85,"_",$C$84),Data_for_IC_trend_tables!$A$1:$G$49194,7,FALSE)*1000,"-")</f>
        <v>5.9760046832771598</v>
      </c>
      <c r="AG47" s="30">
        <f>IFERROR(VLOOKUP(CONCATENATE($B47,"_",AG$4,"_",$C$85,"_",$C$84),Data_for_IC_trend_tables!$A$1:$G$49194,7,FALSE)*1000,"-")</f>
        <v>5.1152824278684905</v>
      </c>
      <c r="AH47" s="30">
        <f>IFERROR(VLOOKUP(CONCATENATE($B47,"_",AH$4,"_",$C$85,"_",$C$84),Data_for_IC_trend_tables!$A$1:$G$49194,7,FALSE)*1000,"-")</f>
        <v>4.4123736922500294</v>
      </c>
      <c r="AI47" s="30">
        <f>IFERROR(VLOOKUP(CONCATENATE($B47,"_",AI$4,"_",$C$85,"_",$C$84),Data_for_IC_trend_tables!$A$1:$G$49194,7,FALSE)*1000,"-")</f>
        <v>4.3034750594492603</v>
      </c>
      <c r="AJ47" s="30">
        <f>IFERROR(VLOOKUP(CONCATENATE($B47,"_",AJ$4,"_",$C$85,"_",$C$84),Data_for_IC_trend_tables!$A$1:$G$49194,7,FALSE)*1000,"-")</f>
        <v>4.4248571723242307</v>
      </c>
      <c r="AK47" s="30">
        <f>IFERROR(VLOOKUP(CONCATENATE($B47,"_",AK$4,"_",$C$85,"_",$C$84),Data_for_IC_trend_tables!$A$1:$G$49194,7,FALSE)*1000,"-")</f>
        <v>4.7622441080482805</v>
      </c>
      <c r="AL47" s="30">
        <f>IFERROR(VLOOKUP(CONCATENATE($B47,"_",AL$4,"_",$C$85,"_",$C$84),Data_for_IC_trend_tables!$A$1:$G$49194,7,FALSE)*1000,"-")</f>
        <v>4.1066592444643799</v>
      </c>
      <c r="AM47" s="30">
        <f>IFERROR(VLOOKUP(CONCATENATE($B47,"_",AM$4,"_",$C$85,"_",$C$84),Data_for_IC_trend_tables!$A$1:$G$49194,7,FALSE)*1000,"-")</f>
        <v>4.3196952842265803</v>
      </c>
      <c r="AN47" s="30">
        <f>IFERROR(VLOOKUP(CONCATENATE($B47,"_",AN$4,"_",$C$85,"_",$C$84),Data_for_IC_trend_tables!$A$1:$G$49194,7,FALSE)*1000,"-")</f>
        <v>4.5338046977976498</v>
      </c>
      <c r="AO47" s="30">
        <f>IFERROR(VLOOKUP(CONCATENATE($B47,"_",AO$4,"_",$C$85,"_",$C$84),Data_for_IC_trend_tables!$A$1:$G$49194,7,FALSE)*1000,"-")</f>
        <v>4.5431030672323693</v>
      </c>
      <c r="AP47" s="30">
        <f>IFERROR(VLOOKUP(CONCATENATE($B47,"_",AP$4,"_",$C$85,"_",$C$84),Data_for_IC_trend_tables!$A$1:$G$49194,7,FALSE)*1000,"-")</f>
        <v>4.5020121715794303</v>
      </c>
      <c r="AQ47" s="30">
        <f>IFERROR(VLOOKUP(CONCATENATE($B47,"_",AQ$4,"_",$C$85,"_",$C$84),Data_for_IC_trend_tables!$A$1:$G$49194,7,FALSE)*1000,"-")</f>
        <v>4.2750580831368001</v>
      </c>
      <c r="AR47" s="30">
        <f>IFERROR(VLOOKUP(CONCATENATE($B47,"_",AR$4,"_",$C$85,"_",$C$84),Data_for_IC_trend_tables!$A$1:$G$49194,7,FALSE)*1000,"-")</f>
        <v>3.19904061986129</v>
      </c>
      <c r="AS47" s="30">
        <f>IFERROR(VLOOKUP(CONCATENATE($B47,"_",AS$4,"_",$C$85,"_",$C$84),Data_for_IC_trend_tables!$A$1:$G$49194,7,FALSE)*1000,"-")</f>
        <v>2.7656544240073804</v>
      </c>
      <c r="AT47" s="30">
        <f>IFERROR(VLOOKUP(CONCATENATE($B47,"_",AT$4,"_",$C$85,"_",$C$84),Data_for_IC_trend_tables!$A$1:$G$49194,7,FALSE)*1000,"-")</f>
        <v>2.8515027557927</v>
      </c>
      <c r="AU47" s="30">
        <f>IFERROR(VLOOKUP(CONCATENATE($B47,"_",AU$4,"_",$C$85,"_",$C$84),Data_for_IC_trend_tables!$A$1:$G$49194,7,FALSE)*1000,"-")</f>
        <v>2.6847244140771798</v>
      </c>
      <c r="AV47" s="30"/>
      <c r="AW47" s="30">
        <f>IFERROR(VLOOKUP(CONCATENATE($B47,"_",AW$4,"_",$C$85,"_",$C$84),Data_for_IC_trend_tables!$A$1:$G$49194,7,FALSE)*1000,"-")</f>
        <v>2.6847244140771798</v>
      </c>
      <c r="AX47" s="91">
        <f t="shared" si="11"/>
        <v>10.418847556527901</v>
      </c>
      <c r="AY47" s="38" t="str">
        <f t="shared" si="0"/>
        <v>Yes</v>
      </c>
      <c r="AZ47" s="58">
        <f t="shared" si="12"/>
        <v>-0.74232040544685074</v>
      </c>
      <c r="BA47" s="32" t="s">
        <v>76</v>
      </c>
    </row>
    <row r="48" spans="2:53" s="3" customFormat="1" x14ac:dyDescent="0.2">
      <c r="B48" s="53" t="s">
        <v>176</v>
      </c>
      <c r="C48" s="71" t="s">
        <v>36</v>
      </c>
      <c r="D48" s="56">
        <v>1990</v>
      </c>
      <c r="E48" s="30" t="str">
        <f>IFERROR(VLOOKUP(CONCATENATE($B48,"_",E$4,"_",$C$85,"_",$C$84),Data_for_IC_trend_tables!$A$1:$G$49194,7,FALSE)*1000,"-")</f>
        <v>-</v>
      </c>
      <c r="F48" s="30" t="str">
        <f>IFERROR(VLOOKUP(CONCATENATE($B48,"_",F$4,"_",$C$85,"_",$C$84),Data_for_IC_trend_tables!$A$1:$G$49194,7,FALSE)*1000,"-")</f>
        <v>-</v>
      </c>
      <c r="G48" s="30" t="str">
        <f>IFERROR(VLOOKUP(CONCATENATE($B48,"_",G$4,"_",$C$85,"_",$C$84),Data_for_IC_trend_tables!$A$1:$G$49194,7,FALSE)*1000,"-")</f>
        <v>-</v>
      </c>
      <c r="H48" s="30" t="str">
        <f>IFERROR(VLOOKUP(CONCATENATE($B48,"_",H$4,"_",$C$85,"_",$C$84),Data_for_IC_trend_tables!$A$1:$G$49194,7,FALSE)*1000,"-")</f>
        <v>-</v>
      </c>
      <c r="I48" s="30" t="str">
        <f>IFERROR(VLOOKUP(CONCATENATE($B48,"_",I$4,"_",$C$85,"_",$C$84),Data_for_IC_trend_tables!$A$1:$G$49194,7,FALSE)*1000,"-")</f>
        <v>-</v>
      </c>
      <c r="J48" s="30" t="str">
        <f>IFERROR(VLOOKUP(CONCATENATE($B48,"_",J$4,"_",$C$85,"_",$C$84),Data_for_IC_trend_tables!$A$1:$G$49194,7,FALSE)*1000,"-")</f>
        <v>-</v>
      </c>
      <c r="K48" s="30" t="str">
        <f>IFERROR(VLOOKUP(CONCATENATE($B48,"_",K$4,"_",$C$85,"_",$C$84),Data_for_IC_trend_tables!$A$1:$G$49194,7,FALSE)*1000,"-")</f>
        <v>-</v>
      </c>
      <c r="L48" s="30" t="str">
        <f>IFERROR(VLOOKUP(CONCATENATE($B48,"_",L$4,"_",$C$85,"_",$C$84),Data_for_IC_trend_tables!$A$1:$G$49194,7,FALSE)*1000,"-")</f>
        <v>-</v>
      </c>
      <c r="M48" s="30" t="str">
        <f>IFERROR(VLOOKUP(CONCATENATE($B48,"_",M$4,"_",$C$85,"_",$C$84),Data_for_IC_trend_tables!$A$1:$G$49194,7,FALSE)*1000,"-")</f>
        <v>-</v>
      </c>
      <c r="N48" s="30" t="str">
        <f>IFERROR(VLOOKUP(CONCATENATE($B48,"_",N$4,"_",$C$85,"_",$C$84),Data_for_IC_trend_tables!$A$1:$G$49194,7,FALSE)*1000,"-")</f>
        <v>-</v>
      </c>
      <c r="O48" s="30">
        <f>IFERROR(VLOOKUP(CONCATENATE($B48,"_",O$4,"_",$C$85,"_",$C$84),Data_for_IC_trend_tables!$A$1:$G$49194,7,FALSE)*1000,"-")</f>
        <v>1.57275890933514</v>
      </c>
      <c r="P48" s="30">
        <f>IFERROR(VLOOKUP(CONCATENATE($B48,"_",P$4,"_",$C$85,"_",$C$84),Data_for_IC_trend_tables!$A$1:$G$49194,7,FALSE)*1000,"-")</f>
        <v>1.2526760574885099</v>
      </c>
      <c r="Q48" s="30">
        <f>IFERROR(VLOOKUP(CONCATENATE($B48,"_",Q$4,"_",$C$85,"_",$C$84),Data_for_IC_trend_tables!$A$1:$G$49194,7,FALSE)*1000,"-")</f>
        <v>1.1813674457560299</v>
      </c>
      <c r="R48" s="30">
        <f>IFERROR(VLOOKUP(CONCATENATE($B48,"_",R$4,"_",$C$85,"_",$C$84),Data_for_IC_trend_tables!$A$1:$G$49194,7,FALSE)*1000,"-")</f>
        <v>1.0443566742396901</v>
      </c>
      <c r="S48" s="30">
        <f>IFERROR(VLOOKUP(CONCATENATE($B48,"_",S$4,"_",$C$85,"_",$C$84),Data_for_IC_trend_tables!$A$1:$G$49194,7,FALSE)*1000,"-")</f>
        <v>1.0624226033784401</v>
      </c>
      <c r="T48" s="30">
        <f>IFERROR(VLOOKUP(CONCATENATE($B48,"_",T$4,"_",$C$85,"_",$C$84),Data_for_IC_trend_tables!$A$1:$G$49194,7,FALSE)*1000,"-")</f>
        <v>0.99254551286717996</v>
      </c>
      <c r="U48" s="30">
        <f>IFERROR(VLOOKUP(CONCATENATE($B48,"_",U$4,"_",$C$85,"_",$C$84),Data_for_IC_trend_tables!$A$1:$G$49194,7,FALSE)*1000,"-")</f>
        <v>1.0493979985083299</v>
      </c>
      <c r="V48" s="30">
        <f>IFERROR(VLOOKUP(CONCATENATE($B48,"_",V$4,"_",$C$85,"_",$C$84),Data_for_IC_trend_tables!$A$1:$G$49194,7,FALSE)*1000,"-")</f>
        <v>0.86301492986566897</v>
      </c>
      <c r="W48" s="30">
        <f>IFERROR(VLOOKUP(CONCATENATE($B48,"_",W$4,"_",$C$85,"_",$C$84),Data_for_IC_trend_tables!$A$1:$G$49194,7,FALSE)*1000,"-")</f>
        <v>0.86855793630214506</v>
      </c>
      <c r="X48" s="30">
        <f>IFERROR(VLOOKUP(CONCATENATE($B48,"_",X$4,"_",$C$85,"_",$C$84),Data_for_IC_trend_tables!$A$1:$G$49194,7,FALSE)*1000,"-")</f>
        <v>0.87229254165293602</v>
      </c>
      <c r="Y48" s="30">
        <f>IFERROR(VLOOKUP(CONCATENATE($B48,"_",Y$4,"_",$C$85,"_",$C$84),Data_for_IC_trend_tables!$A$1:$G$49194,7,FALSE)*1000,"-")</f>
        <v>0.753644180858007</v>
      </c>
      <c r="Z48" s="30">
        <f>IFERROR(VLOOKUP(CONCATENATE($B48,"_",Z$4,"_",$C$85,"_",$C$84),Data_for_IC_trend_tables!$A$1:$G$49194,7,FALSE)*1000,"-")</f>
        <v>0.59318203236662503</v>
      </c>
      <c r="AA48" s="30">
        <f>IFERROR(VLOOKUP(CONCATENATE($B48,"_",AA$4,"_",$C$85,"_",$C$84),Data_for_IC_trend_tables!$A$1:$G$49194,7,FALSE)*1000,"-")</f>
        <v>0.6295694265518621</v>
      </c>
      <c r="AB48" s="30">
        <f>IFERROR(VLOOKUP(CONCATENATE($B48,"_",AB$4,"_",$C$85,"_",$C$84),Data_for_IC_trend_tables!$A$1:$G$49194,7,FALSE)*1000,"-")</f>
        <v>0.71094818328640796</v>
      </c>
      <c r="AC48" s="30">
        <f>IFERROR(VLOOKUP(CONCATENATE($B48,"_",AC$4,"_",$C$85,"_",$C$84),Data_for_IC_trend_tables!$A$1:$G$49194,7,FALSE)*1000,"-")</f>
        <v>0.72702478922992697</v>
      </c>
      <c r="AD48" s="30">
        <f>IFERROR(VLOOKUP(CONCATENATE($B48,"_",AD$4,"_",$C$85,"_",$C$84),Data_for_IC_trend_tables!$A$1:$G$49194,7,FALSE)*1000,"-")</f>
        <v>0.675454949727473</v>
      </c>
      <c r="AE48" s="30">
        <f>IFERROR(VLOOKUP(CONCATENATE($B48,"_",AE$4,"_",$C$85,"_",$C$84),Data_for_IC_trend_tables!$A$1:$G$49194,7,FALSE)*1000,"-")</f>
        <v>0.52653547666326295</v>
      </c>
      <c r="AF48" s="30">
        <f>IFERROR(VLOOKUP(CONCATENATE($B48,"_",AF$4,"_",$C$85,"_",$C$84),Data_for_IC_trend_tables!$A$1:$G$49194,7,FALSE)*1000,"-")</f>
        <v>0.57084669988766301</v>
      </c>
      <c r="AG48" s="30">
        <f>IFERROR(VLOOKUP(CONCATENATE($B48,"_",AG$4,"_",$C$85,"_",$C$84),Data_for_IC_trend_tables!$A$1:$G$49194,7,FALSE)*1000,"-")</f>
        <v>0.51519467300956201</v>
      </c>
      <c r="AH48" s="30">
        <f>IFERROR(VLOOKUP(CONCATENATE($B48,"_",AH$4,"_",$C$85,"_",$C$84),Data_for_IC_trend_tables!$A$1:$G$49194,7,FALSE)*1000,"-")</f>
        <v>0.55176062500606005</v>
      </c>
      <c r="AI48" s="30">
        <f>IFERROR(VLOOKUP(CONCATENATE($B48,"_",AI$4,"_",$C$85,"_",$C$84),Data_for_IC_trend_tables!$A$1:$G$49194,7,FALSE)*1000,"-")</f>
        <v>0.53582436982099901</v>
      </c>
      <c r="AJ48" s="30">
        <f>IFERROR(VLOOKUP(CONCATENATE($B48,"_",AJ$4,"_",$C$85,"_",$C$84),Data_for_IC_trend_tables!$A$1:$G$49194,7,FALSE)*1000,"-")</f>
        <v>0.52283872525049502</v>
      </c>
      <c r="AK48" s="30">
        <f>IFERROR(VLOOKUP(CONCATENATE($B48,"_",AK$4,"_",$C$85,"_",$C$84),Data_for_IC_trend_tables!$A$1:$G$49194,7,FALSE)*1000,"-")</f>
        <v>0.48885527708043203</v>
      </c>
      <c r="AL48" s="30">
        <f>IFERROR(VLOOKUP(CONCATENATE($B48,"_",AL$4,"_",$C$85,"_",$C$84),Data_for_IC_trend_tables!$A$1:$G$49194,7,FALSE)*1000,"-")</f>
        <v>0.51438010458124495</v>
      </c>
      <c r="AM48" s="30">
        <f>IFERROR(VLOOKUP(CONCATENATE($B48,"_",AM$4,"_",$C$85,"_",$C$84),Data_for_IC_trend_tables!$A$1:$G$49194,7,FALSE)*1000,"-")</f>
        <v>0.44894415203683796</v>
      </c>
      <c r="AN48" s="30">
        <f>IFERROR(VLOOKUP(CONCATENATE($B48,"_",AN$4,"_",$C$85,"_",$C$84),Data_for_IC_trend_tables!$A$1:$G$49194,7,FALSE)*1000,"-")</f>
        <v>0.420448446819151</v>
      </c>
      <c r="AO48" s="30">
        <f>IFERROR(VLOOKUP(CONCATENATE($B48,"_",AO$4,"_",$C$85,"_",$C$84),Data_for_IC_trend_tables!$A$1:$G$49194,7,FALSE)*1000,"-")</f>
        <v>0.451382922586063</v>
      </c>
      <c r="AP48" s="30">
        <f>IFERROR(VLOOKUP(CONCATENATE($B48,"_",AP$4,"_",$C$85,"_",$C$84),Data_for_IC_trend_tables!$A$1:$G$49194,7,FALSE)*1000,"-")</f>
        <v>0.43485459657729603</v>
      </c>
      <c r="AQ48" s="30">
        <f>IFERROR(VLOOKUP(CONCATENATE($B48,"_",AQ$4,"_",$C$85,"_",$C$84),Data_for_IC_trend_tables!$A$1:$G$49194,7,FALSE)*1000,"-")</f>
        <v>0.42192638059089699</v>
      </c>
      <c r="AR48" s="30">
        <f>IFERROR(VLOOKUP(CONCATENATE($B48,"_",AR$4,"_",$C$85,"_",$C$84),Data_for_IC_trend_tables!$A$1:$G$49194,7,FALSE)*1000,"-")</f>
        <v>0.41682204295912201</v>
      </c>
      <c r="AS48" s="30">
        <f>IFERROR(VLOOKUP(CONCATENATE($B48,"_",AS$4,"_",$C$85,"_",$C$84),Data_for_IC_trend_tables!$A$1:$G$49194,7,FALSE)*1000,"-")</f>
        <v>0.394657372998092</v>
      </c>
      <c r="AT48" s="30">
        <f>IFERROR(VLOOKUP(CONCATENATE($B48,"_",AT$4,"_",$C$85,"_",$C$84),Data_for_IC_trend_tables!$A$1:$G$49194,7,FALSE)*1000,"-")</f>
        <v>0.41522473516422698</v>
      </c>
      <c r="AU48" s="30">
        <f>IFERROR(VLOOKUP(CONCATENATE($B48,"_",AU$4,"_",$C$85,"_",$C$84),Data_for_IC_trend_tables!$A$1:$G$49194,7,FALSE)*1000,"-")</f>
        <v>0.39909862550501796</v>
      </c>
      <c r="AV48" s="30"/>
      <c r="AW48" s="30">
        <f>IFERROR(VLOOKUP(CONCATENATE($B48,"_",AW$4,"_",$C$85,"_",$C$84),Data_for_IC_trend_tables!$A$1:$G$49194,7,FALSE)*1000,"-")</f>
        <v>0.39909862550501796</v>
      </c>
      <c r="AX48" s="91">
        <f t="shared" si="11"/>
        <v>1.57275890933514</v>
      </c>
      <c r="AY48" s="38" t="str">
        <f t="shared" si="0"/>
        <v>Yes</v>
      </c>
      <c r="AZ48" s="58">
        <f t="shared" si="12"/>
        <v>-0.74624297269202511</v>
      </c>
      <c r="BA48" s="32" t="s">
        <v>76</v>
      </c>
    </row>
    <row r="49" spans="2:53" s="3" customFormat="1" x14ac:dyDescent="0.2">
      <c r="B49" s="53" t="s">
        <v>177</v>
      </c>
      <c r="C49" s="71" t="s">
        <v>37</v>
      </c>
      <c r="D49" s="56">
        <v>1990</v>
      </c>
      <c r="E49" s="30">
        <f>IFERROR(VLOOKUP(CONCATENATE($B49,"_",E$4,"_",$C$85,"_",$C$84),Data_for_IC_trend_tables!$A$1:$G$49194,7,FALSE)*1000,"-")</f>
        <v>7.5074083922608699</v>
      </c>
      <c r="F49" s="30">
        <f>IFERROR(VLOOKUP(CONCATENATE($B49,"_",F$4,"_",$C$85,"_",$C$84),Data_for_IC_trend_tables!$A$1:$G$49194,7,FALSE)*1000,"-")</f>
        <v>7.5594034754723394</v>
      </c>
      <c r="G49" s="30">
        <f>IFERROR(VLOOKUP(CONCATENATE($B49,"_",G$4,"_",$C$85,"_",$C$84),Data_for_IC_trend_tables!$A$1:$G$49194,7,FALSE)*1000,"-")</f>
        <v>7.5149684466585303</v>
      </c>
      <c r="H49" s="30">
        <f>IFERROR(VLOOKUP(CONCATENATE($B49,"_",H$4,"_",$C$85,"_",$C$84),Data_for_IC_trend_tables!$A$1:$G$49194,7,FALSE)*1000,"-")</f>
        <v>7.4742781185772094</v>
      </c>
      <c r="I49" s="30">
        <f>IFERROR(VLOOKUP(CONCATENATE($B49,"_",I$4,"_",$C$85,"_",$C$84),Data_for_IC_trend_tables!$A$1:$G$49194,7,FALSE)*1000,"-")</f>
        <v>7.4832224815716399</v>
      </c>
      <c r="J49" s="30">
        <f>IFERROR(VLOOKUP(CONCATENATE($B49,"_",J$4,"_",$C$85,"_",$C$84),Data_for_IC_trend_tables!$A$1:$G$49194,7,FALSE)*1000,"-")</f>
        <v>7.3967267393026903</v>
      </c>
      <c r="K49" s="30">
        <f>IFERROR(VLOOKUP(CONCATENATE($B49,"_",K$4,"_",$C$85,"_",$C$84),Data_for_IC_trend_tables!$A$1:$G$49194,7,FALSE)*1000,"-")</f>
        <v>7.2659951717317597</v>
      </c>
      <c r="L49" s="30">
        <f>IFERROR(VLOOKUP(CONCATENATE($B49,"_",L$4,"_",$C$85,"_",$C$84),Data_for_IC_trend_tables!$A$1:$G$49194,7,FALSE)*1000,"-")</f>
        <v>7.0970368276471998</v>
      </c>
      <c r="M49" s="30">
        <f>IFERROR(VLOOKUP(CONCATENATE($B49,"_",M$4,"_",$C$85,"_",$C$84),Data_for_IC_trend_tables!$A$1:$G$49194,7,FALSE)*1000,"-")</f>
        <v>6.8750582854615505</v>
      </c>
      <c r="N49" s="30">
        <f>IFERROR(VLOOKUP(CONCATENATE($B49,"_",N$4,"_",$C$85,"_",$C$84),Data_for_IC_trend_tables!$A$1:$G$49194,7,FALSE)*1000,"-")</f>
        <v>6.6146564862088102</v>
      </c>
      <c r="O49" s="30">
        <f>IFERROR(VLOOKUP(CONCATENATE($B49,"_",O$4,"_",$C$85,"_",$C$84),Data_for_IC_trend_tables!$A$1:$G$49194,7,FALSE)*1000,"-")</f>
        <v>6.3096543358007908</v>
      </c>
      <c r="P49" s="30">
        <f>IFERROR(VLOOKUP(CONCATENATE($B49,"_",P$4,"_",$C$85,"_",$C$84),Data_for_IC_trend_tables!$A$1:$G$49194,7,FALSE)*1000,"-")</f>
        <v>5.7949310912644298</v>
      </c>
      <c r="Q49" s="30">
        <f>IFERROR(VLOOKUP(CONCATENATE($B49,"_",Q$4,"_",$C$85,"_",$C$84),Data_for_IC_trend_tables!$A$1:$G$49194,7,FALSE)*1000,"-")</f>
        <v>5.4895876064780005</v>
      </c>
      <c r="R49" s="30">
        <f>IFERROR(VLOOKUP(CONCATENATE($B49,"_",R$4,"_",$C$85,"_",$C$84),Data_for_IC_trend_tables!$A$1:$G$49194,7,FALSE)*1000,"-")</f>
        <v>5.1142697474830294</v>
      </c>
      <c r="S49" s="30">
        <f>IFERROR(VLOOKUP(CONCATENATE($B49,"_",S$4,"_",$C$85,"_",$C$84),Data_for_IC_trend_tables!$A$1:$G$49194,7,FALSE)*1000,"-")</f>
        <v>4.6838150297700105</v>
      </c>
      <c r="T49" s="30">
        <f>IFERROR(VLOOKUP(CONCATENATE($B49,"_",T$4,"_",$C$85,"_",$C$84),Data_for_IC_trend_tables!$A$1:$G$49194,7,FALSE)*1000,"-")</f>
        <v>3.8606563775981599</v>
      </c>
      <c r="U49" s="30">
        <f>IFERROR(VLOOKUP(CONCATENATE($B49,"_",U$4,"_",$C$85,"_",$C$84),Data_for_IC_trend_tables!$A$1:$G$49194,7,FALSE)*1000,"-")</f>
        <v>3.5866122694343501</v>
      </c>
      <c r="V49" s="30">
        <f>IFERROR(VLOOKUP(CONCATENATE($B49,"_",V$4,"_",$C$85,"_",$C$84),Data_for_IC_trend_tables!$A$1:$G$49194,7,FALSE)*1000,"-")</f>
        <v>3.31833945487783</v>
      </c>
      <c r="W49" s="30">
        <f>IFERROR(VLOOKUP(CONCATENATE($B49,"_",W$4,"_",$C$85,"_",$C$84),Data_for_IC_trend_tables!$A$1:$G$49194,7,FALSE)*1000,"-")</f>
        <v>2.5267772408287601</v>
      </c>
      <c r="X49" s="30">
        <f>IFERROR(VLOOKUP(CONCATENATE($B49,"_",X$4,"_",$C$85,"_",$C$84),Data_for_IC_trend_tables!$A$1:$G$49194,7,FALSE)*1000,"-")</f>
        <v>2.2672070389840404</v>
      </c>
      <c r="Y49" s="30">
        <f>IFERROR(VLOOKUP(CONCATENATE($B49,"_",Y$4,"_",$C$85,"_",$C$84),Data_for_IC_trend_tables!$A$1:$G$49194,7,FALSE)*1000,"-")</f>
        <v>1.7406605893342</v>
      </c>
      <c r="Z49" s="30">
        <f>IFERROR(VLOOKUP(CONCATENATE($B49,"_",Z$4,"_",$C$85,"_",$C$84),Data_for_IC_trend_tables!$A$1:$G$49194,7,FALSE)*1000,"-")</f>
        <v>1.4049427962996099</v>
      </c>
      <c r="AA49" s="30">
        <f>IFERROR(VLOOKUP(CONCATENATE($B49,"_",AA$4,"_",$C$85,"_",$C$84),Data_for_IC_trend_tables!$A$1:$G$49194,7,FALSE)*1000,"-")</f>
        <v>1.0229334319785399</v>
      </c>
      <c r="AB49" s="30">
        <f>IFERROR(VLOOKUP(CONCATENATE($B49,"_",AB$4,"_",$C$85,"_",$C$84),Data_for_IC_trend_tables!$A$1:$G$49194,7,FALSE)*1000,"-")</f>
        <v>0.68501887990708599</v>
      </c>
      <c r="AC49" s="30">
        <f>IFERROR(VLOOKUP(CONCATENATE($B49,"_",AC$4,"_",$C$85,"_",$C$84),Data_for_IC_trend_tables!$A$1:$G$49194,7,FALSE)*1000,"-")</f>
        <v>0.71006171085079994</v>
      </c>
      <c r="AD49" s="30">
        <f>IFERROR(VLOOKUP(CONCATENATE($B49,"_",AD$4,"_",$C$85,"_",$C$84),Data_for_IC_trend_tables!$A$1:$G$49194,7,FALSE)*1000,"-")</f>
        <v>0.73554920176370397</v>
      </c>
      <c r="AE49" s="30">
        <f>IFERROR(VLOOKUP(CONCATENATE($B49,"_",AE$4,"_",$C$85,"_",$C$84),Data_for_IC_trend_tables!$A$1:$G$49194,7,FALSE)*1000,"-")</f>
        <v>0.778171623823527</v>
      </c>
      <c r="AF49" s="30">
        <f>IFERROR(VLOOKUP(CONCATENATE($B49,"_",AF$4,"_",$C$85,"_",$C$84),Data_for_IC_trend_tables!$A$1:$G$49194,7,FALSE)*1000,"-")</f>
        <v>0.77007001423628396</v>
      </c>
      <c r="AG49" s="30">
        <f>IFERROR(VLOOKUP(CONCATENATE($B49,"_",AG$4,"_",$C$85,"_",$C$84),Data_for_IC_trend_tables!$A$1:$G$49194,7,FALSE)*1000,"-")</f>
        <v>0.78780183191505793</v>
      </c>
      <c r="AH49" s="30">
        <f>IFERROR(VLOOKUP(CONCATENATE($B49,"_",AH$4,"_",$C$85,"_",$C$84),Data_for_IC_trend_tables!$A$1:$G$49194,7,FALSE)*1000,"-")</f>
        <v>0.73236558534037599</v>
      </c>
      <c r="AI49" s="30">
        <f>IFERROR(VLOOKUP(CONCATENATE($B49,"_",AI$4,"_",$C$85,"_",$C$84),Data_for_IC_trend_tables!$A$1:$G$49194,7,FALSE)*1000,"-")</f>
        <v>0.74493793656126506</v>
      </c>
      <c r="AJ49" s="30">
        <f>IFERROR(VLOOKUP(CONCATENATE($B49,"_",AJ$4,"_",$C$85,"_",$C$84),Data_for_IC_trend_tables!$A$1:$G$49194,7,FALSE)*1000,"-")</f>
        <v>0.69600022653812399</v>
      </c>
      <c r="AK49" s="30">
        <f>IFERROR(VLOOKUP(CONCATENATE($B49,"_",AK$4,"_",$C$85,"_",$C$84),Data_for_IC_trend_tables!$A$1:$G$49194,7,FALSE)*1000,"-")</f>
        <v>0.66579791959228807</v>
      </c>
      <c r="AL49" s="30">
        <f>IFERROR(VLOOKUP(CONCATENATE($B49,"_",AL$4,"_",$C$85,"_",$C$84),Data_for_IC_trend_tables!$A$1:$G$49194,7,FALSE)*1000,"-")</f>
        <v>0.64953339106735197</v>
      </c>
      <c r="AM49" s="30">
        <f>IFERROR(VLOOKUP(CONCATENATE($B49,"_",AM$4,"_",$C$85,"_",$C$84),Data_for_IC_trend_tables!$A$1:$G$49194,7,FALSE)*1000,"-")</f>
        <v>0.63556779058477009</v>
      </c>
      <c r="AN49" s="30">
        <f>IFERROR(VLOOKUP(CONCATENATE($B49,"_",AN$4,"_",$C$85,"_",$C$84),Data_for_IC_trend_tables!$A$1:$G$49194,7,FALSE)*1000,"-")</f>
        <v>0.64145082996361402</v>
      </c>
      <c r="AO49" s="30">
        <f>IFERROR(VLOOKUP(CONCATENATE($B49,"_",AO$4,"_",$C$85,"_",$C$84),Data_for_IC_trend_tables!$A$1:$G$49194,7,FALSE)*1000,"-")</f>
        <v>0.63604250249583105</v>
      </c>
      <c r="AP49" s="30">
        <f>IFERROR(VLOOKUP(CONCATENATE($B49,"_",AP$4,"_",$C$85,"_",$C$84),Data_for_IC_trend_tables!$A$1:$G$49194,7,FALSE)*1000,"-")</f>
        <v>0.60897682440423406</v>
      </c>
      <c r="AQ49" s="30">
        <f>IFERROR(VLOOKUP(CONCATENATE($B49,"_",AQ$4,"_",$C$85,"_",$C$84),Data_for_IC_trend_tables!$A$1:$G$49194,7,FALSE)*1000,"-")</f>
        <v>0.59462802358506606</v>
      </c>
      <c r="AR49" s="30">
        <f>IFERROR(VLOOKUP(CONCATENATE($B49,"_",AR$4,"_",$C$85,"_",$C$84),Data_for_IC_trend_tables!$A$1:$G$49194,7,FALSE)*1000,"-")</f>
        <v>0.59026506396817202</v>
      </c>
      <c r="AS49" s="30">
        <f>IFERROR(VLOOKUP(CONCATENATE($B49,"_",AS$4,"_",$C$85,"_",$C$84),Data_for_IC_trend_tables!$A$1:$G$49194,7,FALSE)*1000,"-")</f>
        <v>0.58253644053327502</v>
      </c>
      <c r="AT49" s="30">
        <f>IFERROR(VLOOKUP(CONCATENATE($B49,"_",AT$4,"_",$C$85,"_",$C$84),Data_for_IC_trend_tables!$A$1:$G$49194,7,FALSE)*1000,"-")</f>
        <v>0.60321445702035403</v>
      </c>
      <c r="AU49" s="30">
        <f>IFERROR(VLOOKUP(CONCATENATE($B49,"_",AU$4,"_",$C$85,"_",$C$84),Data_for_IC_trend_tables!$A$1:$G$49194,7,FALSE)*1000,"-")</f>
        <v>0.57765315119855809</v>
      </c>
      <c r="AV49" s="30"/>
      <c r="AW49" s="30">
        <f>IFERROR(VLOOKUP(CONCATENATE($B49,"_",AW$4,"_",$C$85,"_",$C$84),Data_for_IC_trend_tables!$A$1:$G$49194,7,FALSE)*1000,"-")</f>
        <v>0.57765315119855809</v>
      </c>
      <c r="AX49" s="91">
        <f t="shared" si="11"/>
        <v>6.3096543358007908</v>
      </c>
      <c r="AY49" s="38" t="str">
        <f t="shared" si="0"/>
        <v>Yes</v>
      </c>
      <c r="AZ49" s="58">
        <f t="shared" si="12"/>
        <v>-0.90844931901879766</v>
      </c>
      <c r="BA49" s="32" t="s">
        <v>76</v>
      </c>
    </row>
    <row r="50" spans="2:53" s="3" customFormat="1" x14ac:dyDescent="0.2">
      <c r="B50" s="53" t="s">
        <v>178</v>
      </c>
      <c r="C50" s="71" t="s">
        <v>114</v>
      </c>
      <c r="D50" s="56">
        <v>1990</v>
      </c>
      <c r="E50" s="30" t="str">
        <f>IFERROR(VLOOKUP(CONCATENATE($B50,"_",E$4,"_",$C$85,"_",$C$84),Data_for_IC_trend_tables!$A$1:$G$49194,7,FALSE)*1000,"-")</f>
        <v>-</v>
      </c>
      <c r="F50" s="30" t="str">
        <f>IFERROR(VLOOKUP(CONCATENATE($B50,"_",F$4,"_",$C$85,"_",$C$84),Data_for_IC_trend_tables!$A$1:$G$49194,7,FALSE)*1000,"-")</f>
        <v>-</v>
      </c>
      <c r="G50" s="30" t="str">
        <f>IFERROR(VLOOKUP(CONCATENATE($B50,"_",G$4,"_",$C$85,"_",$C$84),Data_for_IC_trend_tables!$A$1:$G$49194,7,FALSE)*1000,"-")</f>
        <v>-</v>
      </c>
      <c r="H50" s="30" t="str">
        <f>IFERROR(VLOOKUP(CONCATENATE($B50,"_",H$4,"_",$C$85,"_",$C$84),Data_for_IC_trend_tables!$A$1:$G$49194,7,FALSE)*1000,"-")</f>
        <v>-</v>
      </c>
      <c r="I50" s="30" t="str">
        <f>IFERROR(VLOOKUP(CONCATENATE($B50,"_",I$4,"_",$C$85,"_",$C$84),Data_for_IC_trend_tables!$A$1:$G$49194,7,FALSE)*1000,"-")</f>
        <v>-</v>
      </c>
      <c r="J50" s="30" t="str">
        <f>IFERROR(VLOOKUP(CONCATENATE($B50,"_",J$4,"_",$C$85,"_",$C$84),Data_for_IC_trend_tables!$A$1:$G$49194,7,FALSE)*1000,"-")</f>
        <v>-</v>
      </c>
      <c r="K50" s="30" t="str">
        <f>IFERROR(VLOOKUP(CONCATENATE($B50,"_",K$4,"_",$C$85,"_",$C$84),Data_for_IC_trend_tables!$A$1:$G$49194,7,FALSE)*1000,"-")</f>
        <v>-</v>
      </c>
      <c r="L50" s="30" t="str">
        <f>IFERROR(VLOOKUP(CONCATENATE($B50,"_",L$4,"_",$C$85,"_",$C$84),Data_for_IC_trend_tables!$A$1:$G$49194,7,FALSE)*1000,"-")</f>
        <v>-</v>
      </c>
      <c r="M50" s="30" t="str">
        <f>IFERROR(VLOOKUP(CONCATENATE($B50,"_",M$4,"_",$C$85,"_",$C$84),Data_for_IC_trend_tables!$A$1:$G$49194,7,FALSE)*1000,"-")</f>
        <v>-</v>
      </c>
      <c r="N50" s="30" t="str">
        <f>IFERROR(VLOOKUP(CONCATENATE($B50,"_",N$4,"_",$C$85,"_",$C$84),Data_for_IC_trend_tables!$A$1:$G$49194,7,FALSE)*1000,"-")</f>
        <v>-</v>
      </c>
      <c r="O50" s="30">
        <f>IFERROR(VLOOKUP(CONCATENATE($B50,"_",O$4,"_",$C$85,"_",$C$84),Data_for_IC_trend_tables!$A$1:$G$49194,7,FALSE)*1000,"-")</f>
        <v>0.66862727520630805</v>
      </c>
      <c r="P50" s="30">
        <f>IFERROR(VLOOKUP(CONCATENATE($B50,"_",P$4,"_",$C$85,"_",$C$84),Data_for_IC_trend_tables!$A$1:$G$49194,7,FALSE)*1000,"-")</f>
        <v>0.61590227939111797</v>
      </c>
      <c r="Q50" s="30">
        <f>IFERROR(VLOOKUP(CONCATENATE($B50,"_",Q$4,"_",$C$85,"_",$C$84),Data_for_IC_trend_tables!$A$1:$G$49194,7,FALSE)*1000,"-")</f>
        <v>0.56689232060420902</v>
      </c>
      <c r="R50" s="30">
        <f>IFERROR(VLOOKUP(CONCATENATE($B50,"_",R$4,"_",$C$85,"_",$C$84),Data_for_IC_trend_tables!$A$1:$G$49194,7,FALSE)*1000,"-")</f>
        <v>0.54246958875634199</v>
      </c>
      <c r="S50" s="30">
        <f>IFERROR(VLOOKUP(CONCATENATE($B50,"_",S$4,"_",$C$85,"_",$C$84),Data_for_IC_trend_tables!$A$1:$G$49194,7,FALSE)*1000,"-")</f>
        <v>0.456916857817948</v>
      </c>
      <c r="T50" s="30">
        <f>IFERROR(VLOOKUP(CONCATENATE($B50,"_",T$4,"_",$C$85,"_",$C$84),Data_for_IC_trend_tables!$A$1:$G$49194,7,FALSE)*1000,"-")</f>
        <v>0.47995214418834298</v>
      </c>
      <c r="U50" s="30">
        <f>IFERROR(VLOOKUP(CONCATENATE($B50,"_",U$4,"_",$C$85,"_",$C$84),Data_for_IC_trend_tables!$A$1:$G$49194,7,FALSE)*1000,"-")</f>
        <v>0.53590770132828003</v>
      </c>
      <c r="V50" s="30">
        <f>IFERROR(VLOOKUP(CONCATENATE($B50,"_",V$4,"_",$C$85,"_",$C$84),Data_for_IC_trend_tables!$A$1:$G$49194,7,FALSE)*1000,"-")</f>
        <v>0.56891826282788605</v>
      </c>
      <c r="W50" s="30">
        <f>IFERROR(VLOOKUP(CONCATENATE($B50,"_",W$4,"_",$C$85,"_",$C$84),Data_for_IC_trend_tables!$A$1:$G$49194,7,FALSE)*1000,"-")</f>
        <v>0.63459174818269304</v>
      </c>
      <c r="X50" s="30">
        <f>IFERROR(VLOOKUP(CONCATENATE($B50,"_",X$4,"_",$C$85,"_",$C$84),Data_for_IC_trend_tables!$A$1:$G$49194,7,FALSE)*1000,"-")</f>
        <v>0.57160197199043594</v>
      </c>
      <c r="Y50" s="30">
        <f>IFERROR(VLOOKUP(CONCATENATE($B50,"_",Y$4,"_",$C$85,"_",$C$84),Data_for_IC_trend_tables!$A$1:$G$49194,7,FALSE)*1000,"-")</f>
        <v>0.59106131574191101</v>
      </c>
      <c r="Z50" s="30">
        <f>IFERROR(VLOOKUP(CONCATENATE($B50,"_",Z$4,"_",$C$85,"_",$C$84),Data_for_IC_trend_tables!$A$1:$G$49194,7,FALSE)*1000,"-")</f>
        <v>0.620261472340078</v>
      </c>
      <c r="AA50" s="30">
        <f>IFERROR(VLOOKUP(CONCATENATE($B50,"_",AA$4,"_",$C$85,"_",$C$84),Data_for_IC_trend_tables!$A$1:$G$49194,7,FALSE)*1000,"-")</f>
        <v>0.64864366058614198</v>
      </c>
      <c r="AB50" s="30">
        <f>IFERROR(VLOOKUP(CONCATENATE($B50,"_",AB$4,"_",$C$85,"_",$C$84),Data_for_IC_trend_tables!$A$1:$G$49194,7,FALSE)*1000,"-")</f>
        <v>0.49447989430097999</v>
      </c>
      <c r="AC50" s="30">
        <f>IFERROR(VLOOKUP(CONCATENATE($B50,"_",AC$4,"_",$C$85,"_",$C$84),Data_for_IC_trend_tables!$A$1:$G$49194,7,FALSE)*1000,"-")</f>
        <v>0.47729272802543499</v>
      </c>
      <c r="AD50" s="30">
        <f>IFERROR(VLOOKUP(CONCATENATE($B50,"_",AD$4,"_",$C$85,"_",$C$84),Data_for_IC_trend_tables!$A$1:$G$49194,7,FALSE)*1000,"-")</f>
        <v>0.35715541754028701</v>
      </c>
      <c r="AE50" s="30">
        <f>IFERROR(VLOOKUP(CONCATENATE($B50,"_",AE$4,"_",$C$85,"_",$C$84),Data_for_IC_trend_tables!$A$1:$G$49194,7,FALSE)*1000,"-")</f>
        <v>0.36711539040623298</v>
      </c>
      <c r="AF50" s="30">
        <f>IFERROR(VLOOKUP(CONCATENATE($B50,"_",AF$4,"_",$C$85,"_",$C$84),Data_for_IC_trend_tables!$A$1:$G$49194,7,FALSE)*1000,"-")</f>
        <v>0.39860200276111302</v>
      </c>
      <c r="AG50" s="30">
        <f>IFERROR(VLOOKUP(CONCATENATE($B50,"_",AG$4,"_",$C$85,"_",$C$84),Data_for_IC_trend_tables!$A$1:$G$49194,7,FALSE)*1000,"-")</f>
        <v>0.38377869041024998</v>
      </c>
      <c r="AH50" s="30">
        <f>IFERROR(VLOOKUP(CONCATENATE($B50,"_",AH$4,"_",$C$85,"_",$C$84),Data_for_IC_trend_tables!$A$1:$G$49194,7,FALSE)*1000,"-")</f>
        <v>0.32679094140220499</v>
      </c>
      <c r="AI50" s="30">
        <f>IFERROR(VLOOKUP(CONCATENATE($B50,"_",AI$4,"_",$C$85,"_",$C$84),Data_for_IC_trend_tables!$A$1:$G$49194,7,FALSE)*1000,"-")</f>
        <v>0.34379263851513703</v>
      </c>
      <c r="AJ50" s="30">
        <f>IFERROR(VLOOKUP(CONCATENATE($B50,"_",AJ$4,"_",$C$85,"_",$C$84),Data_for_IC_trend_tables!$A$1:$G$49194,7,FALSE)*1000,"-")</f>
        <v>0.37906537002305202</v>
      </c>
      <c r="AK50" s="30">
        <f>IFERROR(VLOOKUP(CONCATENATE($B50,"_",AK$4,"_",$C$85,"_",$C$84),Data_for_IC_trend_tables!$A$1:$G$49194,7,FALSE)*1000,"-")</f>
        <v>0.35721382129727303</v>
      </c>
      <c r="AL50" s="30">
        <f>IFERROR(VLOOKUP(CONCATENATE($B50,"_",AL$4,"_",$C$85,"_",$C$84),Data_for_IC_trend_tables!$A$1:$G$49194,7,FALSE)*1000,"-")</f>
        <v>0.30622284800522298</v>
      </c>
      <c r="AM50" s="30">
        <f>IFERROR(VLOOKUP(CONCATENATE($B50,"_",AM$4,"_",$C$85,"_",$C$84),Data_for_IC_trend_tables!$A$1:$G$49194,7,FALSE)*1000,"-")</f>
        <v>0.31031699337376201</v>
      </c>
      <c r="AN50" s="30">
        <f>IFERROR(VLOOKUP(CONCATENATE($B50,"_",AN$4,"_",$C$85,"_",$C$84),Data_for_IC_trend_tables!$A$1:$G$49194,7,FALSE)*1000,"-")</f>
        <v>0.30418117475541501</v>
      </c>
      <c r="AO50" s="30">
        <f>IFERROR(VLOOKUP(CONCATENATE($B50,"_",AO$4,"_",$C$85,"_",$C$84),Data_for_IC_trend_tables!$A$1:$G$49194,7,FALSE)*1000,"-")</f>
        <v>0.27482937760460396</v>
      </c>
      <c r="AP50" s="30">
        <f>IFERROR(VLOOKUP(CONCATENATE($B50,"_",AP$4,"_",$C$85,"_",$C$84),Data_for_IC_trend_tables!$A$1:$G$49194,7,FALSE)*1000,"-")</f>
        <v>0.25864494342963501</v>
      </c>
      <c r="AQ50" s="30">
        <f>IFERROR(VLOOKUP(CONCATENATE($B50,"_",AQ$4,"_",$C$85,"_",$C$84),Data_for_IC_trend_tables!$A$1:$G$49194,7,FALSE)*1000,"-")</f>
        <v>0.229266191923155</v>
      </c>
      <c r="AR50" s="30">
        <f>IFERROR(VLOOKUP(CONCATENATE($B50,"_",AR$4,"_",$C$85,"_",$C$84),Data_for_IC_trend_tables!$A$1:$G$49194,7,FALSE)*1000,"-")</f>
        <v>0.25756504037796496</v>
      </c>
      <c r="AS50" s="30">
        <f>IFERROR(VLOOKUP(CONCATENATE($B50,"_",AS$4,"_",$C$85,"_",$C$84),Data_for_IC_trend_tables!$A$1:$G$49194,7,FALSE)*1000,"-")</f>
        <v>0.203271188171638</v>
      </c>
      <c r="AT50" s="30">
        <f>IFERROR(VLOOKUP(CONCATENATE($B50,"_",AT$4,"_",$C$85,"_",$C$84),Data_for_IC_trend_tables!$A$1:$G$49194,7,FALSE)*1000,"-")</f>
        <v>0.20662693645411198</v>
      </c>
      <c r="AU50" s="30">
        <f>IFERROR(VLOOKUP(CONCATENATE($B50,"_",AU$4,"_",$C$85,"_",$C$84),Data_for_IC_trend_tables!$A$1:$G$49194,7,FALSE)*1000,"-")</f>
        <v>0.190636878022102</v>
      </c>
      <c r="AV50" s="30"/>
      <c r="AW50" s="30">
        <f>IFERROR(VLOOKUP(CONCATENATE($B50,"_",AW$4,"_",$C$85,"_",$C$84),Data_for_IC_trend_tables!$A$1:$G$49194,7,FALSE)*1000,"-")</f>
        <v>0.190636878022102</v>
      </c>
      <c r="AX50" s="91">
        <f t="shared" si="11"/>
        <v>0.66862727520630805</v>
      </c>
      <c r="AY50" s="38" t="str">
        <f t="shared" si="0"/>
        <v>Yes</v>
      </c>
      <c r="AZ50" s="58">
        <f t="shared" si="12"/>
        <v>-0.71488318665540518</v>
      </c>
      <c r="BA50" s="32" t="s">
        <v>76</v>
      </c>
    </row>
    <row r="51" spans="2:53" s="3" customFormat="1" x14ac:dyDescent="0.2">
      <c r="B51" s="53" t="s">
        <v>179</v>
      </c>
      <c r="C51" s="71" t="s">
        <v>38</v>
      </c>
      <c r="D51" s="56"/>
      <c r="E51" s="30" t="str">
        <f>IFERROR(VLOOKUP(CONCATENATE($B51,"_",E$4,"_",$C$85,"_",$C$84),Data_for_IC_trend_tables!$A$1:$G$49194,7,FALSE)*1000,"-")</f>
        <v>-</v>
      </c>
      <c r="F51" s="30" t="str">
        <f>IFERROR(VLOOKUP(CONCATENATE($B51,"_",F$4,"_",$C$85,"_",$C$84),Data_for_IC_trend_tables!$A$1:$G$49194,7,FALSE)*1000,"-")</f>
        <v>-</v>
      </c>
      <c r="G51" s="30" t="str">
        <f>IFERROR(VLOOKUP(CONCATENATE($B51,"_",G$4,"_",$C$85,"_",$C$84),Data_for_IC_trend_tables!$A$1:$G$49194,7,FALSE)*1000,"-")</f>
        <v>-</v>
      </c>
      <c r="H51" s="30" t="str">
        <f>IFERROR(VLOOKUP(CONCATENATE($B51,"_",H$4,"_",$C$85,"_",$C$84),Data_for_IC_trend_tables!$A$1:$G$49194,7,FALSE)*1000,"-")</f>
        <v>-</v>
      </c>
      <c r="I51" s="30" t="str">
        <f>IFERROR(VLOOKUP(CONCATENATE($B51,"_",I$4,"_",$C$85,"_",$C$84),Data_for_IC_trend_tables!$A$1:$G$49194,7,FALSE)*1000,"-")</f>
        <v>-</v>
      </c>
      <c r="J51" s="30" t="str">
        <f>IFERROR(VLOOKUP(CONCATENATE($B51,"_",J$4,"_",$C$85,"_",$C$84),Data_for_IC_trend_tables!$A$1:$G$49194,7,FALSE)*1000,"-")</f>
        <v>-</v>
      </c>
      <c r="K51" s="30" t="str">
        <f>IFERROR(VLOOKUP(CONCATENATE($B51,"_",K$4,"_",$C$85,"_",$C$84),Data_for_IC_trend_tables!$A$1:$G$49194,7,FALSE)*1000,"-")</f>
        <v>-</v>
      </c>
      <c r="L51" s="30" t="str">
        <f>IFERROR(VLOOKUP(CONCATENATE($B51,"_",L$4,"_",$C$85,"_",$C$84),Data_for_IC_trend_tables!$A$1:$G$49194,7,FALSE)*1000,"-")</f>
        <v>-</v>
      </c>
      <c r="M51" s="30" t="str">
        <f>IFERROR(VLOOKUP(CONCATENATE($B51,"_",M$4,"_",$C$85,"_",$C$84),Data_for_IC_trend_tables!$A$1:$G$49194,7,FALSE)*1000,"-")</f>
        <v>-</v>
      </c>
      <c r="N51" s="30" t="str">
        <f>IFERROR(VLOOKUP(CONCATENATE($B51,"_",N$4,"_",$C$85,"_",$C$84),Data_for_IC_trend_tables!$A$1:$G$49194,7,FALSE)*1000,"-")</f>
        <v>-</v>
      </c>
      <c r="O51" s="30">
        <f>IFERROR(VLOOKUP(CONCATENATE($B51,"_",O$4,"_",$C$85,"_",$C$84),Data_for_IC_trend_tables!$A$1:$G$49194,7,FALSE)*1000,"-")</f>
        <v>6.4795218923495698E-2</v>
      </c>
      <c r="P51" s="30">
        <f>IFERROR(VLOOKUP(CONCATENATE($B51,"_",P$4,"_",$C$85,"_",$C$84),Data_for_IC_trend_tables!$A$1:$G$49194,7,FALSE)*1000,"-")</f>
        <v>6.6032378346022297E-2</v>
      </c>
      <c r="Q51" s="30">
        <f>IFERROR(VLOOKUP(CONCATENATE($B51,"_",Q$4,"_",$C$85,"_",$C$84),Data_for_IC_trend_tables!$A$1:$G$49194,7,FALSE)*1000,"-")</f>
        <v>6.7751093450720001E-2</v>
      </c>
      <c r="R51" s="30">
        <f>IFERROR(VLOOKUP(CONCATENATE($B51,"_",R$4,"_",$C$85,"_",$C$84),Data_for_IC_trend_tables!$A$1:$G$49194,7,FALSE)*1000,"-")</f>
        <v>6.9048298865588609E-2</v>
      </c>
      <c r="S51" s="30">
        <f>IFERROR(VLOOKUP(CONCATENATE($B51,"_",S$4,"_",$C$85,"_",$C$84),Data_for_IC_trend_tables!$A$1:$G$49194,7,FALSE)*1000,"-")</f>
        <v>6.9917941168085612E-2</v>
      </c>
      <c r="T51" s="30">
        <f>IFERROR(VLOOKUP(CONCATENATE($B51,"_",T$4,"_",$C$85,"_",$C$84),Data_for_IC_trend_tables!$A$1:$G$49194,7,FALSE)*1000,"-")</f>
        <v>7.1636187443296195E-2</v>
      </c>
      <c r="U51" s="30">
        <f>IFERROR(VLOOKUP(CONCATENATE($B51,"_",U$4,"_",$C$85,"_",$C$84),Data_for_IC_trend_tables!$A$1:$G$49194,7,FALSE)*1000,"-")</f>
        <v>7.2517878736677907E-2</v>
      </c>
      <c r="V51" s="30">
        <f>IFERROR(VLOOKUP(CONCATENATE($B51,"_",V$4,"_",$C$85,"_",$C$84),Data_for_IC_trend_tables!$A$1:$G$49194,7,FALSE)*1000,"-")</f>
        <v>7.3596521648230592E-2</v>
      </c>
      <c r="W51" s="30">
        <f>IFERROR(VLOOKUP(CONCATENATE($B51,"_",W$4,"_",$C$85,"_",$C$84),Data_for_IC_trend_tables!$A$1:$G$49194,7,FALSE)*1000,"-")</f>
        <v>7.47062781415231E-2</v>
      </c>
      <c r="X51" s="30">
        <f>IFERROR(VLOOKUP(CONCATENATE($B51,"_",X$4,"_",$C$85,"_",$C$84),Data_for_IC_trend_tables!$A$1:$G$49194,7,FALSE)*1000,"-")</f>
        <v>7.52876890530461E-2</v>
      </c>
      <c r="Y51" s="30">
        <f>IFERROR(VLOOKUP(CONCATENATE($B51,"_",Y$4,"_",$C$85,"_",$C$84),Data_for_IC_trend_tables!$A$1:$G$49194,7,FALSE)*1000,"-")</f>
        <v>7.6046242097082092E-2</v>
      </c>
      <c r="Z51" s="30">
        <f>IFERROR(VLOOKUP(CONCATENATE($B51,"_",Z$4,"_",$C$85,"_",$C$84),Data_for_IC_trend_tables!$A$1:$G$49194,7,FALSE)*1000,"-")</f>
        <v>5.5323546272999999E-2</v>
      </c>
      <c r="AA51" s="30">
        <f>IFERROR(VLOOKUP(CONCATENATE($B51,"_",AA$4,"_",$C$85,"_",$C$84),Data_for_IC_trend_tables!$A$1:$G$49194,7,FALSE)*1000,"-")</f>
        <v>7.2464045625000001E-2</v>
      </c>
      <c r="AB51" s="30">
        <f>IFERROR(VLOOKUP(CONCATENATE($B51,"_",AB$4,"_",$C$85,"_",$C$84),Data_for_IC_trend_tables!$A$1:$G$49194,7,FALSE)*1000,"-")</f>
        <v>0.1179011232</v>
      </c>
      <c r="AC51" s="30">
        <f>IFERROR(VLOOKUP(CONCATENATE($B51,"_",AC$4,"_",$C$85,"_",$C$84),Data_for_IC_trend_tables!$A$1:$G$49194,7,FALSE)*1000,"-")</f>
        <v>0.1027711981</v>
      </c>
      <c r="AD51" s="30">
        <f>IFERROR(VLOOKUP(CONCATENATE($B51,"_",AD$4,"_",$C$85,"_",$C$84),Data_for_IC_trend_tables!$A$1:$G$49194,7,FALSE)*1000,"-")</f>
        <v>8.4639737100000001E-2</v>
      </c>
      <c r="AE51" s="30">
        <f>IFERROR(VLOOKUP(CONCATENATE($B51,"_",AE$4,"_",$C$85,"_",$C$84),Data_for_IC_trend_tables!$A$1:$G$49194,7,FALSE)*1000,"-")</f>
        <v>6.3730655871999997E-2</v>
      </c>
      <c r="AF51" s="30">
        <f>IFERROR(VLOOKUP(CONCATENATE($B51,"_",AF$4,"_",$C$85,"_",$C$84),Data_for_IC_trend_tables!$A$1:$G$49194,7,FALSE)*1000,"-")</f>
        <v>9.8298266174197999E-2</v>
      </c>
      <c r="AG51" s="30">
        <f>IFERROR(VLOOKUP(CONCATENATE($B51,"_",AG$4,"_",$C$85,"_",$C$84),Data_for_IC_trend_tables!$A$1:$G$49194,7,FALSE)*1000,"-")</f>
        <v>0.13136843333961801</v>
      </c>
      <c r="AH51" s="30">
        <f>IFERROR(VLOOKUP(CONCATENATE($B51,"_",AH$4,"_",$C$85,"_",$C$84),Data_for_IC_trend_tables!$A$1:$G$49194,7,FALSE)*1000,"-")</f>
        <v>9.4580396588457197E-2</v>
      </c>
      <c r="AI51" s="30">
        <f>IFERROR(VLOOKUP(CONCATENATE($B51,"_",AI$4,"_",$C$85,"_",$C$84),Data_for_IC_trend_tables!$A$1:$G$49194,7,FALSE)*1000,"-")</f>
        <v>5.8203331469988601E-2</v>
      </c>
      <c r="AJ51" s="30">
        <f>IFERROR(VLOOKUP(CONCATENATE($B51,"_",AJ$4,"_",$C$85,"_",$C$84),Data_for_IC_trend_tables!$A$1:$G$49194,7,FALSE)*1000,"-")</f>
        <v>6.2925100000000012E-2</v>
      </c>
      <c r="AK51" s="30">
        <f>IFERROR(VLOOKUP(CONCATENATE($B51,"_",AK$4,"_",$C$85,"_",$C$84),Data_for_IC_trend_tables!$A$1:$G$49194,7,FALSE)*1000,"-")</f>
        <v>5.0921768499999999E-2</v>
      </c>
      <c r="AL51" s="30">
        <f>IFERROR(VLOOKUP(CONCATENATE($B51,"_",AL$4,"_",$C$85,"_",$C$84),Data_for_IC_trend_tables!$A$1:$G$49194,7,FALSE)*1000,"-")</f>
        <v>6.5175613399999999E-2</v>
      </c>
      <c r="AM51" s="30">
        <f>IFERROR(VLOOKUP(CONCATENATE($B51,"_",AM$4,"_",$C$85,"_",$C$84),Data_for_IC_trend_tables!$A$1:$G$49194,7,FALSE)*1000,"-")</f>
        <v>7.3168637800000005E-2</v>
      </c>
      <c r="AN51" s="30">
        <f>IFERROR(VLOOKUP(CONCATENATE($B51,"_",AN$4,"_",$C$85,"_",$C$84),Data_for_IC_trend_tables!$A$1:$G$49194,7,FALSE)*1000,"-")</f>
        <v>8.8382342199999991E-2</v>
      </c>
      <c r="AO51" s="30">
        <f>IFERROR(VLOOKUP(CONCATENATE($B51,"_",AO$4,"_",$C$85,"_",$C$84),Data_for_IC_trend_tables!$A$1:$G$49194,7,FALSE)*1000,"-")</f>
        <v>0.1061311726</v>
      </c>
      <c r="AP51" s="30">
        <f>IFERROR(VLOOKUP(CONCATENATE($B51,"_",AP$4,"_",$C$85,"_",$C$84),Data_for_IC_trend_tables!$A$1:$G$49194,7,FALSE)*1000,"-")</f>
        <v>0.1136930042</v>
      </c>
      <c r="AQ51" s="30">
        <f>IFERROR(VLOOKUP(CONCATENATE($B51,"_",AQ$4,"_",$C$85,"_",$C$84),Data_for_IC_trend_tables!$A$1:$G$49194,7,FALSE)*1000,"-")</f>
        <v>6.7670080199999996E-2</v>
      </c>
      <c r="AR51" s="30">
        <f>IFERROR(VLOOKUP(CONCATENATE($B51,"_",AR$4,"_",$C$85,"_",$C$84),Data_for_IC_trend_tables!$A$1:$G$49194,7,FALSE)*1000,"-")</f>
        <v>7.5403447100000007E-2</v>
      </c>
      <c r="AS51" s="30">
        <f>IFERROR(VLOOKUP(CONCATENATE($B51,"_",AS$4,"_",$C$85,"_",$C$84),Data_for_IC_trend_tables!$A$1:$G$49194,7,FALSE)*1000,"-")</f>
        <v>9.4665732700000005E-2</v>
      </c>
      <c r="AT51" s="30">
        <f>IFERROR(VLOOKUP(CONCATENATE($B51,"_",AT$4,"_",$C$85,"_",$C$84),Data_for_IC_trend_tables!$A$1:$G$49194,7,FALSE)*1000,"-")</f>
        <v>0.14172351664999999</v>
      </c>
      <c r="AU51" s="30">
        <f>IFERROR(VLOOKUP(CONCATENATE($B51,"_",AU$4,"_",$C$85,"_",$C$84),Data_for_IC_trend_tables!$A$1:$G$49194,7,FALSE)*1000,"-")</f>
        <v>0.15123565436</v>
      </c>
      <c r="AV51" s="30"/>
      <c r="AW51" s="30">
        <f>IFERROR(VLOOKUP(CONCATENATE($B51,"_",AW$4,"_",$C$85,"_",$C$84),Data_for_IC_trend_tables!$A$1:$G$49194,7,FALSE)*1000,"-")</f>
        <v>0.15123565436</v>
      </c>
      <c r="AX51" s="91"/>
      <c r="AY51" s="38" t="str">
        <f t="shared" si="0"/>
        <v/>
      </c>
      <c r="AZ51" s="58" t="str">
        <f t="shared" si="1"/>
        <v/>
      </c>
      <c r="BA51" s="86"/>
    </row>
    <row r="52" spans="2:53" s="3" customFormat="1" x14ac:dyDescent="0.2">
      <c r="B52" s="53" t="s">
        <v>180</v>
      </c>
      <c r="C52" s="71" t="s">
        <v>39</v>
      </c>
      <c r="D52" s="56"/>
      <c r="E52" s="30" t="str">
        <f>IFERROR(VLOOKUP(CONCATENATE($B52,"_",E$4,"_",$C$85,"_",$C$84),Data_for_IC_trend_tables!$A$1:$G$49194,7,FALSE)*1000,"-")</f>
        <v>-</v>
      </c>
      <c r="F52" s="30" t="str">
        <f>IFERROR(VLOOKUP(CONCATENATE($B52,"_",F$4,"_",$C$85,"_",$C$84),Data_for_IC_trend_tables!$A$1:$G$49194,7,FALSE)*1000,"-")</f>
        <v>-</v>
      </c>
      <c r="G52" s="30" t="str">
        <f>IFERROR(VLOOKUP(CONCATENATE($B52,"_",G$4,"_",$C$85,"_",$C$84),Data_for_IC_trend_tables!$A$1:$G$49194,7,FALSE)*1000,"-")</f>
        <v>-</v>
      </c>
      <c r="H52" s="30" t="str">
        <f>IFERROR(VLOOKUP(CONCATENATE($B52,"_",H$4,"_",$C$85,"_",$C$84),Data_for_IC_trend_tables!$A$1:$G$49194,7,FALSE)*1000,"-")</f>
        <v>-</v>
      </c>
      <c r="I52" s="30" t="str">
        <f>IFERROR(VLOOKUP(CONCATENATE($B52,"_",I$4,"_",$C$85,"_",$C$84),Data_for_IC_trend_tables!$A$1:$G$49194,7,FALSE)*1000,"-")</f>
        <v>-</v>
      </c>
      <c r="J52" s="30" t="str">
        <f>IFERROR(VLOOKUP(CONCATENATE($B52,"_",J$4,"_",$C$85,"_",$C$84),Data_for_IC_trend_tables!$A$1:$G$49194,7,FALSE)*1000,"-")</f>
        <v>-</v>
      </c>
      <c r="K52" s="30" t="str">
        <f>IFERROR(VLOOKUP(CONCATENATE($B52,"_",K$4,"_",$C$85,"_",$C$84),Data_for_IC_trend_tables!$A$1:$G$49194,7,FALSE)*1000,"-")</f>
        <v>-</v>
      </c>
      <c r="L52" s="30" t="str">
        <f>IFERROR(VLOOKUP(CONCATENATE($B52,"_",L$4,"_",$C$85,"_",$C$84),Data_for_IC_trend_tables!$A$1:$G$49194,7,FALSE)*1000,"-")</f>
        <v>-</v>
      </c>
      <c r="M52" s="30" t="str">
        <f>IFERROR(VLOOKUP(CONCATENATE($B52,"_",M$4,"_",$C$85,"_",$C$84),Data_for_IC_trend_tables!$A$1:$G$49194,7,FALSE)*1000,"-")</f>
        <v>-</v>
      </c>
      <c r="N52" s="30" t="str">
        <f>IFERROR(VLOOKUP(CONCATENATE($B52,"_",N$4,"_",$C$85,"_",$C$84),Data_for_IC_trend_tables!$A$1:$G$49194,7,FALSE)*1000,"-")</f>
        <v>-</v>
      </c>
      <c r="O52" s="30">
        <f>IFERROR(VLOOKUP(CONCATENATE($B52,"_",O$4,"_",$C$85,"_",$C$84),Data_for_IC_trend_tables!$A$1:$G$49194,7,FALSE)*1000,"-")</f>
        <v>5.7800100000000008</v>
      </c>
      <c r="P52" s="30">
        <f>IFERROR(VLOOKUP(CONCATENATE($B52,"_",P$4,"_",$C$85,"_",$C$84),Data_for_IC_trend_tables!$A$1:$G$49194,7,FALSE)*1000,"-")</f>
        <v>5.5284199999999997</v>
      </c>
      <c r="Q52" s="30">
        <f>IFERROR(VLOOKUP(CONCATENATE($B52,"_",Q$4,"_",$C$85,"_",$C$84),Data_for_IC_trend_tables!$A$1:$G$49194,7,FALSE)*1000,"-")</f>
        <v>7.0662399999999996</v>
      </c>
      <c r="R52" s="30">
        <f>IFERROR(VLOOKUP(CONCATENATE($B52,"_",R$4,"_",$C$85,"_",$C$84),Data_for_IC_trend_tables!$A$1:$G$49194,7,FALSE)*1000,"-")</f>
        <v>6.8622899999999998</v>
      </c>
      <c r="S52" s="30">
        <f>IFERROR(VLOOKUP(CONCATENATE($B52,"_",S$4,"_",$C$85,"_",$C$84),Data_for_IC_trend_tables!$A$1:$G$49194,7,FALSE)*1000,"-")</f>
        <v>6.0638999999999994</v>
      </c>
      <c r="T52" s="30">
        <f>IFERROR(VLOOKUP(CONCATENATE($B52,"_",T$4,"_",$C$85,"_",$C$84),Data_for_IC_trend_tables!$A$1:$G$49194,7,FALSE)*1000,"-")</f>
        <v>6.3741700000000003</v>
      </c>
      <c r="U52" s="30">
        <f>IFERROR(VLOOKUP(CONCATENATE($B52,"_",U$4,"_",$C$85,"_",$C$84),Data_for_IC_trend_tables!$A$1:$G$49194,7,FALSE)*1000,"-")</f>
        <v>4.5821399999999999</v>
      </c>
      <c r="V52" s="30">
        <f>IFERROR(VLOOKUP(CONCATENATE($B52,"_",V$4,"_",$C$85,"_",$C$84),Data_for_IC_trend_tables!$A$1:$G$49194,7,FALSE)*1000,"-")</f>
        <v>5.3587799999999994</v>
      </c>
      <c r="W52" s="30">
        <f>IFERROR(VLOOKUP(CONCATENATE($B52,"_",W$4,"_",$C$85,"_",$C$84),Data_for_IC_trend_tables!$A$1:$G$49194,7,FALSE)*1000,"-")</f>
        <v>2.9684599999999999</v>
      </c>
      <c r="X52" s="30">
        <f>IFERROR(VLOOKUP(CONCATENATE($B52,"_",X$4,"_",$C$85,"_",$C$84),Data_for_IC_trend_tables!$A$1:$G$49194,7,FALSE)*1000,"-")</f>
        <v>3.0998800000000002</v>
      </c>
      <c r="Y52" s="30">
        <f>IFERROR(VLOOKUP(CONCATENATE($B52,"_",Y$4,"_",$C$85,"_",$C$84),Data_for_IC_trend_tables!$A$1:$G$49194,7,FALSE)*1000,"-")</f>
        <v>2.8150200000000001</v>
      </c>
      <c r="Z52" s="30">
        <f>IFERROR(VLOOKUP(CONCATENATE($B52,"_",Z$4,"_",$C$85,"_",$C$84),Data_for_IC_trend_tables!$A$1:$G$49194,7,FALSE)*1000,"-")</f>
        <v>3.1665199999999998</v>
      </c>
      <c r="AA52" s="30">
        <f>IFERROR(VLOOKUP(CONCATENATE($B52,"_",AA$4,"_",$C$85,"_",$C$84),Data_for_IC_trend_tables!$A$1:$G$49194,7,FALSE)*1000,"-")</f>
        <v>3.2768699999999997</v>
      </c>
      <c r="AB52" s="30">
        <f>IFERROR(VLOOKUP(CONCATENATE($B52,"_",AB$4,"_",$C$85,"_",$C$84),Data_for_IC_trend_tables!$A$1:$G$49194,7,FALSE)*1000,"-")</f>
        <v>2.6946700000000003</v>
      </c>
      <c r="AC52" s="30">
        <f>IFERROR(VLOOKUP(CONCATENATE($B52,"_",AC$4,"_",$C$85,"_",$C$84),Data_for_IC_trend_tables!$A$1:$G$49194,7,FALSE)*1000,"-")</f>
        <v>6.6480800000000002</v>
      </c>
      <c r="AD52" s="30">
        <f>IFERROR(VLOOKUP(CONCATENATE($B52,"_",AD$4,"_",$C$85,"_",$C$84),Data_for_IC_trend_tables!$A$1:$G$49194,7,FALSE)*1000,"-")</f>
        <v>5.7985199999999999</v>
      </c>
      <c r="AE52" s="30">
        <f>IFERROR(VLOOKUP(CONCATENATE($B52,"_",AE$4,"_",$C$85,"_",$C$84),Data_for_IC_trend_tables!$A$1:$G$49194,7,FALSE)*1000,"-")</f>
        <v>6.7590999999999992</v>
      </c>
      <c r="AF52" s="30">
        <f>IFERROR(VLOOKUP(CONCATENATE($B52,"_",AF$4,"_",$C$85,"_",$C$84),Data_for_IC_trend_tables!$A$1:$G$49194,7,FALSE)*1000,"-")</f>
        <v>7.2409999999999997</v>
      </c>
      <c r="AG52" s="30">
        <f>IFERROR(VLOOKUP(CONCATENATE($B52,"_",AG$4,"_",$C$85,"_",$C$84),Data_for_IC_trend_tables!$A$1:$G$49194,7,FALSE)*1000,"-")</f>
        <v>7.2099599999999997</v>
      </c>
      <c r="AH52" s="30">
        <f>IFERROR(VLOOKUP(CONCATENATE($B52,"_",AH$4,"_",$C$85,"_",$C$84),Data_for_IC_trend_tables!$A$1:$G$49194,7,FALSE)*1000,"-")</f>
        <v>5.38774</v>
      </c>
      <c r="AI52" s="30">
        <f>IFERROR(VLOOKUP(CONCATENATE($B52,"_",AI$4,"_",$C$85,"_",$C$84),Data_for_IC_trend_tables!$A$1:$G$49194,7,FALSE)*1000,"-")</f>
        <v>6.2827700000000002</v>
      </c>
      <c r="AJ52" s="30">
        <f>IFERROR(VLOOKUP(CONCATENATE($B52,"_",AJ$4,"_",$C$85,"_",$C$84),Data_for_IC_trend_tables!$A$1:$G$49194,7,FALSE)*1000,"-")</f>
        <v>7.1702199999999996</v>
      </c>
      <c r="AK52" s="30">
        <f>IFERROR(VLOOKUP(CONCATENATE($B52,"_",AK$4,"_",$C$85,"_",$C$84),Data_for_IC_trend_tables!$A$1:$G$49194,7,FALSE)*1000,"-")</f>
        <v>6.0312400000000004</v>
      </c>
      <c r="AL52" s="30">
        <f>IFERROR(VLOOKUP(CONCATENATE($B52,"_",AL$4,"_",$C$85,"_",$C$84),Data_for_IC_trend_tables!$A$1:$G$49194,7,FALSE)*1000,"-")</f>
        <v>5.8107199999999999</v>
      </c>
      <c r="AM52" s="30">
        <f>IFERROR(VLOOKUP(CONCATENATE($B52,"_",AM$4,"_",$C$85,"_",$C$84),Data_for_IC_trend_tables!$A$1:$G$49194,7,FALSE)*1000,"-")</f>
        <v>5.2473000000000001</v>
      </c>
      <c r="AN52" s="30">
        <f>IFERROR(VLOOKUP(CONCATENATE($B52,"_",AN$4,"_",$C$85,"_",$C$84),Data_for_IC_trend_tables!$A$1:$G$49194,7,FALSE)*1000,"-")</f>
        <v>4.91683</v>
      </c>
      <c r="AO52" s="30">
        <f>IFERROR(VLOOKUP(CONCATENATE($B52,"_",AO$4,"_",$C$85,"_",$C$84),Data_for_IC_trend_tables!$A$1:$G$49194,7,FALSE)*1000,"-")</f>
        <v>8.6344700000000003</v>
      </c>
      <c r="AP52" s="30">
        <f>IFERROR(VLOOKUP(CONCATENATE($B52,"_",AP$4,"_",$C$85,"_",$C$84),Data_for_IC_trend_tables!$A$1:$G$49194,7,FALSE)*1000,"-")</f>
        <v>7.49254</v>
      </c>
      <c r="AQ52" s="30">
        <f>IFERROR(VLOOKUP(CONCATENATE($B52,"_",AQ$4,"_",$C$85,"_",$C$84),Data_for_IC_trend_tables!$A$1:$G$49194,7,FALSE)*1000,"-")</f>
        <v>7.5024600000000001</v>
      </c>
      <c r="AR52" s="30">
        <f>IFERROR(VLOOKUP(CONCATENATE($B52,"_",AR$4,"_",$C$85,"_",$C$84),Data_for_IC_trend_tables!$A$1:$G$49194,7,FALSE)*1000,"-")</f>
        <v>40.859300000000005</v>
      </c>
      <c r="AS52" s="30">
        <f>IFERROR(VLOOKUP(CONCATENATE($B52,"_",AS$4,"_",$C$85,"_",$C$84),Data_for_IC_trend_tables!$A$1:$G$49194,7,FALSE)*1000,"-")</f>
        <v>38.41883</v>
      </c>
      <c r="AT52" s="30">
        <f>IFERROR(VLOOKUP(CONCATENATE($B52,"_",AT$4,"_",$C$85,"_",$C$84),Data_for_IC_trend_tables!$A$1:$G$49194,7,FALSE)*1000,"-")</f>
        <v>4.3309999999999995</v>
      </c>
      <c r="AU52" s="30">
        <f>IFERROR(VLOOKUP(CONCATENATE($B52,"_",AU$4,"_",$C$85,"_",$C$84),Data_for_IC_trend_tables!$A$1:$G$49194,7,FALSE)*1000,"-")</f>
        <v>1.831</v>
      </c>
      <c r="AV52" s="30"/>
      <c r="AW52" s="30">
        <f>IFERROR(VLOOKUP(CONCATENATE($B52,"_",AW$4,"_",$C$85,"_",$C$84),Data_for_IC_trend_tables!$A$1:$G$49194,7,FALSE)*1000,"-")</f>
        <v>1.831</v>
      </c>
      <c r="AX52" s="91"/>
      <c r="AY52" s="38" t="str">
        <f t="shared" si="0"/>
        <v/>
      </c>
      <c r="AZ52" s="58" t="str">
        <f t="shared" si="1"/>
        <v/>
      </c>
      <c r="BA52" s="86"/>
    </row>
    <row r="53" spans="2:53" s="3" customFormat="1" x14ac:dyDescent="0.2">
      <c r="B53" s="53" t="s">
        <v>181</v>
      </c>
      <c r="C53" s="71" t="s">
        <v>113</v>
      </c>
      <c r="D53" s="56">
        <v>1990</v>
      </c>
      <c r="E53" s="30">
        <f>IFERROR(VLOOKUP(CONCATENATE($B53,"_",E$4,"_",$C$85,"_",$C$84),Data_for_IC_trend_tables!$A$1:$G$49194,7,FALSE)*1000,"-")</f>
        <v>43.272598778850998</v>
      </c>
      <c r="F53" s="30">
        <f>IFERROR(VLOOKUP(CONCATENATE($B53,"_",F$4,"_",$C$85,"_",$C$84),Data_for_IC_trend_tables!$A$1:$G$49194,7,FALSE)*1000,"-")</f>
        <v>41.6599487912139</v>
      </c>
      <c r="G53" s="30">
        <f>IFERROR(VLOOKUP(CONCATENATE($B53,"_",G$4,"_",$C$85,"_",$C$84),Data_for_IC_trend_tables!$A$1:$G$49194,7,FALSE)*1000,"-")</f>
        <v>40.7321291953862</v>
      </c>
      <c r="H53" s="30">
        <f>IFERROR(VLOOKUP(CONCATENATE($B53,"_",H$4,"_",$C$85,"_",$C$84),Data_for_IC_trend_tables!$A$1:$G$49194,7,FALSE)*1000,"-")</f>
        <v>39.4890496562465</v>
      </c>
      <c r="I53" s="30">
        <f>IFERROR(VLOOKUP(CONCATENATE($B53,"_",I$4,"_",$C$85,"_",$C$84),Data_for_IC_trend_tables!$A$1:$G$49194,7,FALSE)*1000,"-")</f>
        <v>37.167798753162401</v>
      </c>
      <c r="J53" s="30">
        <f>IFERROR(VLOOKUP(CONCATENATE($B53,"_",J$4,"_",$C$85,"_",$C$84),Data_for_IC_trend_tables!$A$1:$G$49194,7,FALSE)*1000,"-")</f>
        <v>39.551021219310996</v>
      </c>
      <c r="K53" s="30">
        <f>IFERROR(VLOOKUP(CONCATENATE($B53,"_",K$4,"_",$C$85,"_",$C$84),Data_for_IC_trend_tables!$A$1:$G$49194,7,FALSE)*1000,"-")</f>
        <v>38.4681255470867</v>
      </c>
      <c r="L53" s="30">
        <f>IFERROR(VLOOKUP(CONCATENATE($B53,"_",L$4,"_",$C$85,"_",$C$84),Data_for_IC_trend_tables!$A$1:$G$49194,7,FALSE)*1000,"-")</f>
        <v>36.442384316630097</v>
      </c>
      <c r="M53" s="30">
        <f>IFERROR(VLOOKUP(CONCATENATE($B53,"_",M$4,"_",$C$85,"_",$C$84),Data_for_IC_trend_tables!$A$1:$G$49194,7,FALSE)*1000,"-")</f>
        <v>37.506705553879698</v>
      </c>
      <c r="N53" s="30">
        <f>IFERROR(VLOOKUP(CONCATENATE($B53,"_",N$4,"_",$C$85,"_",$C$84),Data_for_IC_trend_tables!$A$1:$G$49194,7,FALSE)*1000,"-")</f>
        <v>36.724026461218202</v>
      </c>
      <c r="O53" s="30">
        <f>IFERROR(VLOOKUP(CONCATENATE($B53,"_",O$4,"_",$C$85,"_",$C$84),Data_for_IC_trend_tables!$A$1:$G$49194,7,FALSE)*1000,"-")</f>
        <v>38.775788572640003</v>
      </c>
      <c r="P53" s="30">
        <f>IFERROR(VLOOKUP(CONCATENATE($B53,"_",P$4,"_",$C$85,"_",$C$84),Data_for_IC_trend_tables!$A$1:$G$49194,7,FALSE)*1000,"-")</f>
        <v>38.992184396479999</v>
      </c>
      <c r="Q53" s="30">
        <f>IFERROR(VLOOKUP(CONCATENATE($B53,"_",Q$4,"_",$C$85,"_",$C$84),Data_for_IC_trend_tables!$A$1:$G$49194,7,FALSE)*1000,"-")</f>
        <v>37.245255782828998</v>
      </c>
      <c r="R53" s="30">
        <f>IFERROR(VLOOKUP(CONCATENATE($B53,"_",R$4,"_",$C$85,"_",$C$84),Data_for_IC_trend_tables!$A$1:$G$49194,7,FALSE)*1000,"-")</f>
        <v>22.814203697869999</v>
      </c>
      <c r="S53" s="30">
        <f>IFERROR(VLOOKUP(CONCATENATE($B53,"_",S$4,"_",$C$85,"_",$C$84),Data_for_IC_trend_tables!$A$1:$G$49194,7,FALSE)*1000,"-")</f>
        <v>21.48059217019</v>
      </c>
      <c r="T53" s="30">
        <f>IFERROR(VLOOKUP(CONCATENATE($B53,"_",T$4,"_",$C$85,"_",$C$84),Data_for_IC_trend_tables!$A$1:$G$49194,7,FALSE)*1000,"-")</f>
        <v>20.915503609967001</v>
      </c>
      <c r="U53" s="30">
        <f>IFERROR(VLOOKUP(CONCATENATE($B53,"_",U$4,"_",$C$85,"_",$C$84),Data_for_IC_trend_tables!$A$1:$G$49194,7,FALSE)*1000,"-")</f>
        <v>15.585036052701</v>
      </c>
      <c r="V53" s="30">
        <f>IFERROR(VLOOKUP(CONCATENATE($B53,"_",V$4,"_",$C$85,"_",$C$84),Data_for_IC_trend_tables!$A$1:$G$49194,7,FALSE)*1000,"-")</f>
        <v>12.476617803419</v>
      </c>
      <c r="W53" s="30">
        <f>IFERROR(VLOOKUP(CONCATENATE($B53,"_",W$4,"_",$C$85,"_",$C$84),Data_for_IC_trend_tables!$A$1:$G$49194,7,FALSE)*1000,"-")</f>
        <v>11.422888727789999</v>
      </c>
      <c r="X53" s="30">
        <f>IFERROR(VLOOKUP(CONCATENATE($B53,"_",X$4,"_",$C$85,"_",$C$84),Data_for_IC_trend_tables!$A$1:$G$49194,7,FALSE)*1000,"-")</f>
        <v>9.0166227784899995</v>
      </c>
      <c r="Y53" s="30">
        <f>IFERROR(VLOOKUP(CONCATENATE($B53,"_",Y$4,"_",$C$85,"_",$C$84),Data_for_IC_trend_tables!$A$1:$G$49194,7,FALSE)*1000,"-")</f>
        <v>8.9822247566619993</v>
      </c>
      <c r="Z53" s="30">
        <f>IFERROR(VLOOKUP(CONCATENATE($B53,"_",Z$4,"_",$C$85,"_",$C$84),Data_for_IC_trend_tables!$A$1:$G$49194,7,FALSE)*1000,"-")</f>
        <v>8.8422210342770011</v>
      </c>
      <c r="AA53" s="30">
        <f>IFERROR(VLOOKUP(CONCATENATE($B53,"_",AA$4,"_",$C$85,"_",$C$84),Data_for_IC_trend_tables!$A$1:$G$49194,7,FALSE)*1000,"-")</f>
        <v>7.8531513415429997</v>
      </c>
      <c r="AB53" s="30">
        <f>IFERROR(VLOOKUP(CONCATENATE($B53,"_",AB$4,"_",$C$85,"_",$C$84),Data_for_IC_trend_tables!$A$1:$G$49194,7,FALSE)*1000,"-")</f>
        <v>8.2180182566560003</v>
      </c>
      <c r="AC53" s="30">
        <f>IFERROR(VLOOKUP(CONCATENATE($B53,"_",AC$4,"_",$C$85,"_",$C$84),Data_for_IC_trend_tables!$A$1:$G$49194,7,FALSE)*1000,"-")</f>
        <v>7.378489602798</v>
      </c>
      <c r="AD53" s="30">
        <f>IFERROR(VLOOKUP(CONCATENATE($B53,"_",AD$4,"_",$C$85,"_",$C$84),Data_for_IC_trend_tables!$A$1:$G$49194,7,FALSE)*1000,"-")</f>
        <v>8.0130212258120004</v>
      </c>
      <c r="AE53" s="30">
        <f>IFERROR(VLOOKUP(CONCATENATE($B53,"_",AE$4,"_",$C$85,"_",$C$84),Data_for_IC_trend_tables!$A$1:$G$49194,7,FALSE)*1000,"-")</f>
        <v>8.0042576903840015</v>
      </c>
      <c r="AF53" s="30">
        <f>IFERROR(VLOOKUP(CONCATENATE($B53,"_",AF$4,"_",$C$85,"_",$C$84),Data_for_IC_trend_tables!$A$1:$G$49194,7,FALSE)*1000,"-")</f>
        <v>7.6234482564250001</v>
      </c>
      <c r="AG53" s="30">
        <f>IFERROR(VLOOKUP(CONCATENATE($B53,"_",AG$4,"_",$C$85,"_",$C$84),Data_for_IC_trend_tables!$A$1:$G$49194,7,FALSE)*1000,"-")</f>
        <v>7.4713470281720005</v>
      </c>
      <c r="AH53" s="30">
        <f>IFERROR(VLOOKUP(CONCATENATE($B53,"_",AH$4,"_",$C$85,"_",$C$84),Data_for_IC_trend_tables!$A$1:$G$49194,7,FALSE)*1000,"-")</f>
        <v>6.8148119508599994</v>
      </c>
      <c r="AI53" s="30">
        <f>IFERROR(VLOOKUP(CONCATENATE($B53,"_",AI$4,"_",$C$85,"_",$C$84),Data_for_IC_trend_tables!$A$1:$G$49194,7,FALSE)*1000,"-")</f>
        <v>6.9679974840710006</v>
      </c>
      <c r="AJ53" s="30">
        <f>IFERROR(VLOOKUP(CONCATENATE($B53,"_",AJ$4,"_",$C$85,"_",$C$84),Data_for_IC_trend_tables!$A$1:$G$49194,7,FALSE)*1000,"-")</f>
        <v>6.4184580029739999</v>
      </c>
      <c r="AK53" s="30">
        <f>IFERROR(VLOOKUP(CONCATENATE($B53,"_",AK$4,"_",$C$85,"_",$C$84),Data_for_IC_trend_tables!$A$1:$G$49194,7,FALSE)*1000,"-")</f>
        <v>6.127385035913</v>
      </c>
      <c r="AL53" s="30">
        <f>IFERROR(VLOOKUP(CONCATENATE($B53,"_",AL$4,"_",$C$85,"_",$C$84),Data_for_IC_trend_tables!$A$1:$G$49194,7,FALSE)*1000,"-")</f>
        <v>6.4695509465759997</v>
      </c>
      <c r="AM53" s="30">
        <f>IFERROR(VLOOKUP(CONCATENATE($B53,"_",AM$4,"_",$C$85,"_",$C$84),Data_for_IC_trend_tables!$A$1:$G$49194,7,FALSE)*1000,"-")</f>
        <v>5.7174848921869996</v>
      </c>
      <c r="AN53" s="30">
        <f>IFERROR(VLOOKUP(CONCATENATE($B53,"_",AN$4,"_",$C$85,"_",$C$84),Data_for_IC_trend_tables!$A$1:$G$49194,7,FALSE)*1000,"-")</f>
        <v>5.0893337811360002</v>
      </c>
      <c r="AO53" s="30">
        <f>IFERROR(VLOOKUP(CONCATENATE($B53,"_",AO$4,"_",$C$85,"_",$C$84),Data_for_IC_trend_tables!$A$1:$G$49194,7,FALSE)*1000,"-")</f>
        <v>4.3500052278560002</v>
      </c>
      <c r="AP53" s="30">
        <f>IFERROR(VLOOKUP(CONCATENATE($B53,"_",AP$4,"_",$C$85,"_",$C$84),Data_for_IC_trend_tables!$A$1:$G$49194,7,FALSE)*1000,"-")</f>
        <v>4.2207994221830001</v>
      </c>
      <c r="AQ53" s="30">
        <f>IFERROR(VLOOKUP(CONCATENATE($B53,"_",AQ$4,"_",$C$85,"_",$C$84),Data_for_IC_trend_tables!$A$1:$G$49194,7,FALSE)*1000,"-")</f>
        <v>4.3701428523889998</v>
      </c>
      <c r="AR53" s="30">
        <f>IFERROR(VLOOKUP(CONCATENATE($B53,"_",AR$4,"_",$C$85,"_",$C$84),Data_for_IC_trend_tables!$A$1:$G$49194,7,FALSE)*1000,"-")</f>
        <v>3.8734907054309997</v>
      </c>
      <c r="AS53" s="30">
        <f>IFERROR(VLOOKUP(CONCATENATE($B53,"_",AS$4,"_",$C$85,"_",$C$84),Data_for_IC_trend_tables!$A$1:$G$49194,7,FALSE)*1000,"-")</f>
        <v>3.5673859988439998</v>
      </c>
      <c r="AT53" s="30">
        <f>IFERROR(VLOOKUP(CONCATENATE($B53,"_",AT$4,"_",$C$85,"_",$C$84),Data_for_IC_trend_tables!$A$1:$G$49194,7,FALSE)*1000,"-")</f>
        <v>3.8937120895109998</v>
      </c>
      <c r="AU53" s="30">
        <f>IFERROR(VLOOKUP(CONCATENATE($B53,"_",AU$4,"_",$C$85,"_",$C$84),Data_for_IC_trend_tables!$A$1:$G$49194,7,FALSE)*1000,"-")</f>
        <v>3.4884271093440002</v>
      </c>
      <c r="AV53" s="30"/>
      <c r="AW53" s="30">
        <f>IFERROR(VLOOKUP(CONCATENATE($B53,"_",AW$4,"_",$C$85,"_",$C$84),Data_for_IC_trend_tables!$A$1:$G$49194,7,FALSE)*1000,"-")</f>
        <v>3.4884271093440002</v>
      </c>
      <c r="AX53" s="90">
        <f>O53</f>
        <v>38.775788572640003</v>
      </c>
      <c r="AY53" s="38" t="str">
        <f t="shared" si="0"/>
        <v>Yes</v>
      </c>
      <c r="AZ53" s="58">
        <f t="shared" ref="AZ53:AZ55" si="13">IFERROR(IF(AW53=0,"",(AW53-AX53)/AX53),"")</f>
        <v>-0.91003594671430055</v>
      </c>
      <c r="BA53" s="32" t="s">
        <v>76</v>
      </c>
    </row>
    <row r="54" spans="2:53" s="3" customFormat="1" x14ac:dyDescent="0.2">
      <c r="B54" s="100" t="s">
        <v>182</v>
      </c>
      <c r="C54" s="61" t="s">
        <v>73</v>
      </c>
      <c r="D54" s="56">
        <v>1990</v>
      </c>
      <c r="E54" s="30" t="str">
        <f>IFERROR(VLOOKUP(CONCATENATE($B54,"_",E$4,"_",$C$85,"_",$C$84),Data_for_IC_trend_tables!$A$1:$G$49194,7,FALSE)*1000,"-")</f>
        <v>-</v>
      </c>
      <c r="F54" s="30" t="str">
        <f>IFERROR(VLOOKUP(CONCATENATE($B54,"_",F$4,"_",$C$85,"_",$C$84),Data_for_IC_trend_tables!$A$1:$G$49194,7,FALSE)*1000,"-")</f>
        <v>-</v>
      </c>
      <c r="G54" s="30" t="str">
        <f>IFERROR(VLOOKUP(CONCATENATE($B54,"_",G$4,"_",$C$85,"_",$C$84),Data_for_IC_trend_tables!$A$1:$G$49194,7,FALSE)*1000,"-")</f>
        <v>-</v>
      </c>
      <c r="H54" s="30" t="str">
        <f>IFERROR(VLOOKUP(CONCATENATE($B54,"_",H$4,"_",$C$85,"_",$C$84),Data_for_IC_trend_tables!$A$1:$G$49194,7,FALSE)*1000,"-")</f>
        <v>-</v>
      </c>
      <c r="I54" s="30" t="str">
        <f>IFERROR(VLOOKUP(CONCATENATE($B54,"_",I$4,"_",$C$85,"_",$C$84),Data_for_IC_trend_tables!$A$1:$G$49194,7,FALSE)*1000,"-")</f>
        <v>-</v>
      </c>
      <c r="J54" s="30" t="str">
        <f>IFERROR(VLOOKUP(CONCATENATE($B54,"_",J$4,"_",$C$85,"_",$C$84),Data_for_IC_trend_tables!$A$1:$G$49194,7,FALSE)*1000,"-")</f>
        <v>-</v>
      </c>
      <c r="K54" s="30" t="str">
        <f>IFERROR(VLOOKUP(CONCATENATE($B54,"_",K$4,"_",$C$85,"_",$C$84),Data_for_IC_trend_tables!$A$1:$G$49194,7,FALSE)*1000,"-")</f>
        <v>-</v>
      </c>
      <c r="L54" s="30" t="str">
        <f>IFERROR(VLOOKUP(CONCATENATE($B54,"_",L$4,"_",$C$85,"_",$C$84),Data_for_IC_trend_tables!$A$1:$G$49194,7,FALSE)*1000,"-")</f>
        <v>-</v>
      </c>
      <c r="M54" s="30" t="str">
        <f>IFERROR(VLOOKUP(CONCATENATE($B54,"_",M$4,"_",$C$85,"_",$C$84),Data_for_IC_trend_tables!$A$1:$G$49194,7,FALSE)*1000,"-")</f>
        <v>-</v>
      </c>
      <c r="N54" s="30" t="str">
        <f>IFERROR(VLOOKUP(CONCATENATE($B54,"_",N$4,"_",$C$85,"_",$C$84),Data_for_IC_trend_tables!$A$1:$G$49194,7,FALSE)*1000,"-")</f>
        <v>-</v>
      </c>
      <c r="O54" s="30">
        <f>IFERROR(VLOOKUP(CONCATENATE($B54,"_",O$4,"_",$C$85,"_",$C$84),Data_for_IC_trend_tables!$A$1:$G$49194,7,FALSE)*1000,"-")</f>
        <v>187</v>
      </c>
      <c r="P54" s="30" t="str">
        <f>IFERROR(VLOOKUP(CONCATENATE($B54,"_",P$4,"_",$C$85,"_",$C$84),Data_for_IC_trend_tables!$A$1:$G$49194,7,FALSE)*1000,"-")</f>
        <v>-</v>
      </c>
      <c r="Q54" s="30" t="str">
        <f>IFERROR(VLOOKUP(CONCATENATE($B54,"_",Q$4,"_",$C$85,"_",$C$84),Data_for_IC_trend_tables!$A$1:$G$49194,7,FALSE)*1000,"-")</f>
        <v>-</v>
      </c>
      <c r="R54" s="30" t="str">
        <f>IFERROR(VLOOKUP(CONCATENATE($B54,"_",R$4,"_",$C$85,"_",$C$84),Data_for_IC_trend_tables!$A$1:$G$49194,7,FALSE)*1000,"-")</f>
        <v>-</v>
      </c>
      <c r="S54" s="30" t="str">
        <f>IFERROR(VLOOKUP(CONCATENATE($B54,"_",S$4,"_",$C$85,"_",$C$84),Data_for_IC_trend_tables!$A$1:$G$49194,7,FALSE)*1000,"-")</f>
        <v>-</v>
      </c>
      <c r="T54" s="30">
        <f>IFERROR(VLOOKUP(CONCATENATE($B54,"_",T$4,"_",$C$85,"_",$C$84),Data_for_IC_trend_tables!$A$1:$G$49194,7,FALSE)*1000,"-")</f>
        <v>146</v>
      </c>
      <c r="U54" s="30">
        <f>IFERROR(VLOOKUP(CONCATENATE($B54,"_",U$4,"_",$C$85,"_",$C$84),Data_for_IC_trend_tables!$A$1:$G$49194,7,FALSE)*1000,"-")</f>
        <v>170</v>
      </c>
      <c r="V54" s="30" t="str">
        <f>IFERROR(VLOOKUP(CONCATENATE($B54,"_",V$4,"_",$C$85,"_",$C$84),Data_for_IC_trend_tables!$A$1:$G$49194,7,FALSE)*1000,"-")</f>
        <v>-</v>
      </c>
      <c r="W54" s="30" t="str">
        <f>IFERROR(VLOOKUP(CONCATENATE($B54,"_",W$4,"_",$C$85,"_",$C$84),Data_for_IC_trend_tables!$A$1:$G$49194,7,FALSE)*1000,"-")</f>
        <v>-</v>
      </c>
      <c r="X54" s="30">
        <f>IFERROR(VLOOKUP(CONCATENATE($B54,"_",X$4,"_",$C$85,"_",$C$84),Data_for_IC_trend_tables!$A$1:$G$49194,7,FALSE)*1000,"-")</f>
        <v>106</v>
      </c>
      <c r="Y54" s="30" t="str">
        <f>IFERROR(VLOOKUP(CONCATENATE($B54,"_",Y$4,"_",$C$85,"_",$C$84),Data_for_IC_trend_tables!$A$1:$G$49194,7,FALSE)*1000,"-")</f>
        <v>-</v>
      </c>
      <c r="Z54" s="30" t="str">
        <f>IFERROR(VLOOKUP(CONCATENATE($B54,"_",Z$4,"_",$C$85,"_",$C$84),Data_for_IC_trend_tables!$A$1:$G$49194,7,FALSE)*1000,"-")</f>
        <v>-</v>
      </c>
      <c r="AA54" s="30">
        <f>IFERROR(VLOOKUP(CONCATENATE($B54,"_",AA$4,"_",$C$85,"_",$C$84),Data_for_IC_trend_tables!$A$1:$G$49194,7,FALSE)*1000,"-")</f>
        <v>107.95608600000001</v>
      </c>
      <c r="AB54" s="30" t="str">
        <f>IFERROR(VLOOKUP(CONCATENATE($B54,"_",AB$4,"_",$C$85,"_",$C$84),Data_for_IC_trend_tables!$A$1:$G$49194,7,FALSE)*1000,"-")</f>
        <v>-</v>
      </c>
      <c r="AC54" s="30" t="str">
        <f>IFERROR(VLOOKUP(CONCATENATE($B54,"_",AC$4,"_",$C$85,"_",$C$84),Data_for_IC_trend_tables!$A$1:$G$49194,7,FALSE)*1000,"-")</f>
        <v>-</v>
      </c>
      <c r="AD54" s="30">
        <f>IFERROR(VLOOKUP(CONCATENATE($B54,"_",AD$4,"_",$C$85,"_",$C$84),Data_for_IC_trend_tables!$A$1:$G$49194,7,FALSE)*1000,"-")</f>
        <v>95</v>
      </c>
      <c r="AE54" s="30" t="str">
        <f>IFERROR(VLOOKUP(CONCATENATE($B54,"_",AE$4,"_",$C$85,"_",$C$84),Data_for_IC_trend_tables!$A$1:$G$49194,7,FALSE)*1000,"-")</f>
        <v>-</v>
      </c>
      <c r="AF54" s="30" t="str">
        <f>IFERROR(VLOOKUP(CONCATENATE($B54,"_",AF$4,"_",$C$85,"_",$C$84),Data_for_IC_trend_tables!$A$1:$G$49194,7,FALSE)*1000,"-")</f>
        <v>-</v>
      </c>
      <c r="AG54" s="30">
        <f>IFERROR(VLOOKUP(CONCATENATE($B54,"_",AG$4,"_",$C$85,"_",$C$84),Data_for_IC_trend_tables!$A$1:$G$49194,7,FALSE)*1000,"-")</f>
        <v>55</v>
      </c>
      <c r="AH54" s="30" t="str">
        <f>IFERROR(VLOOKUP(CONCATENATE($B54,"_",AH$4,"_",$C$85,"_",$C$84),Data_for_IC_trend_tables!$A$1:$G$49194,7,FALSE)*1000,"-")</f>
        <v>-</v>
      </c>
      <c r="AI54" s="30" t="str">
        <f>IFERROR(VLOOKUP(CONCATENATE($B54,"_",AI$4,"_",$C$85,"_",$C$84),Data_for_IC_trend_tables!$A$1:$G$49194,7,FALSE)*1000,"-")</f>
        <v>-</v>
      </c>
      <c r="AJ54" s="30">
        <f>IFERROR(VLOOKUP(CONCATENATE($B54,"_",AJ$4,"_",$C$85,"_",$C$84),Data_for_IC_trend_tables!$A$1:$G$49194,7,FALSE)*1000,"-")</f>
        <v>51</v>
      </c>
      <c r="AK54" s="30" t="str">
        <f>IFERROR(VLOOKUP(CONCATENATE($B54,"_",AK$4,"_",$C$85,"_",$C$84),Data_for_IC_trend_tables!$A$1:$G$49194,7,FALSE)*1000,"-")</f>
        <v>-</v>
      </c>
      <c r="AL54" s="30" t="str">
        <f>IFERROR(VLOOKUP(CONCATENATE($B54,"_",AL$4,"_",$C$85,"_",$C$84),Data_for_IC_trend_tables!$A$1:$G$49194,7,FALSE)*1000,"-")</f>
        <v>-</v>
      </c>
      <c r="AM54" s="30">
        <f>IFERROR(VLOOKUP(CONCATENATE($B54,"_",AM$4,"_",$C$85,"_",$C$84),Data_for_IC_trend_tables!$A$1:$G$49194,7,FALSE)*1000,"-")</f>
        <v>47</v>
      </c>
      <c r="AN54" s="30" t="str">
        <f>IFERROR(VLOOKUP(CONCATENATE($B54,"_",AN$4,"_",$C$85,"_",$C$84),Data_for_IC_trend_tables!$A$1:$G$49194,7,FALSE)*1000,"-")</f>
        <v>-</v>
      </c>
      <c r="AO54" s="30" t="str">
        <f>IFERROR(VLOOKUP(CONCATENATE($B54,"_",AO$4,"_",$C$85,"_",$C$84),Data_for_IC_trend_tables!$A$1:$G$49194,7,FALSE)*1000,"-")</f>
        <v>-</v>
      </c>
      <c r="AP54" s="30" t="str">
        <f>IFERROR(VLOOKUP(CONCATENATE($B54,"_",AP$4,"_",$C$85,"_",$C$84),Data_for_IC_trend_tables!$A$1:$G$49194,7,FALSE)*1000,"-")</f>
        <v>-</v>
      </c>
      <c r="AQ54" s="30" t="str">
        <f>IFERROR(VLOOKUP(CONCATENATE($B54,"_",AQ$4,"_",$C$85,"_",$C$84),Data_for_IC_trend_tables!$A$1:$G$49194,7,FALSE)*1000,"-")</f>
        <v>-</v>
      </c>
      <c r="AR54" s="30" t="str">
        <f>IFERROR(VLOOKUP(CONCATENATE($B54,"_",AR$4,"_",$C$85,"_",$C$84),Data_for_IC_trend_tables!$A$1:$G$49194,7,FALSE)*1000,"-")</f>
        <v>-</v>
      </c>
      <c r="AS54" s="30" t="str">
        <f>IFERROR(VLOOKUP(CONCATENATE($B54,"_",AS$4,"_",$C$85,"_",$C$84),Data_for_IC_trend_tables!$A$1:$G$49194,7,FALSE)*1000,"-")</f>
        <v>-</v>
      </c>
      <c r="AT54" s="30" t="str">
        <f>IFERROR(VLOOKUP(CONCATENATE($B54,"_",AT$4,"_",$C$85,"_",$C$84),Data_for_IC_trend_tables!$A$1:$G$49194,7,FALSE)*1000,"-")</f>
        <v>-</v>
      </c>
      <c r="AU54" s="30" t="str">
        <f>IFERROR(VLOOKUP(CONCATENATE($B54,"_",AU$4,"_",$C$85,"_",$C$84),Data_for_IC_trend_tables!$A$1:$G$49194,7,FALSE)*1000,"-")</f>
        <v>-</v>
      </c>
      <c r="AV54" s="30"/>
      <c r="AW54" s="30" t="str">
        <f>IFERROR(VLOOKUP(CONCATENATE($B54,"_",AW$4,"_",$C$85,"_",$C$84),Data_for_IC_trend_tables!$A$1:$G$49194,7,FALSE)*1000,"-")</f>
        <v>-</v>
      </c>
      <c r="AX54" s="90">
        <f>O54</f>
        <v>187</v>
      </c>
      <c r="AY54" s="38" t="str">
        <f t="shared" si="0"/>
        <v>no data for 2022</v>
      </c>
      <c r="AZ54" s="58" t="str">
        <f t="shared" si="13"/>
        <v/>
      </c>
      <c r="BA54" s="32" t="s">
        <v>76</v>
      </c>
    </row>
    <row r="55" spans="2:53" s="3" customFormat="1" x14ac:dyDescent="0.2">
      <c r="B55" s="100" t="s">
        <v>220</v>
      </c>
      <c r="C55" s="61" t="s">
        <v>220</v>
      </c>
      <c r="D55" s="56">
        <v>1990</v>
      </c>
      <c r="E55" s="30" t="str">
        <f>IFERROR(VLOOKUP(CONCATENATE($B55,"_",E$4,"_",$C$85,"_",$C$84),Data_for_IC_trend_tables!$A$1:$G$49194,7,FALSE)*1000,"-")</f>
        <v>-</v>
      </c>
      <c r="F55" s="30" t="str">
        <f>IFERROR(VLOOKUP(CONCATENATE($B55,"_",F$4,"_",$C$85,"_",$C$84),Data_for_IC_trend_tables!$A$1:$G$49194,7,FALSE)*1000,"-")</f>
        <v>-</v>
      </c>
      <c r="G55" s="30" t="str">
        <f>IFERROR(VLOOKUP(CONCATENATE($B55,"_",G$4,"_",$C$85,"_",$C$84),Data_for_IC_trend_tables!$A$1:$G$49194,7,FALSE)*1000,"-")</f>
        <v>-</v>
      </c>
      <c r="H55" s="30" t="str">
        <f>IFERROR(VLOOKUP(CONCATENATE($B55,"_",H$4,"_",$C$85,"_",$C$84),Data_for_IC_trend_tables!$A$1:$G$49194,7,FALSE)*1000,"-")</f>
        <v>-</v>
      </c>
      <c r="I55" s="30" t="str">
        <f>IFERROR(VLOOKUP(CONCATENATE($B55,"_",I$4,"_",$C$85,"_",$C$84),Data_for_IC_trend_tables!$A$1:$G$49194,7,FALSE)*1000,"-")</f>
        <v>-</v>
      </c>
      <c r="J55" s="30" t="str">
        <f>IFERROR(VLOOKUP(CONCATENATE($B55,"_",J$4,"_",$C$85,"_",$C$84),Data_for_IC_trend_tables!$A$1:$G$49194,7,FALSE)*1000,"-")</f>
        <v>-</v>
      </c>
      <c r="K55" s="30" t="str">
        <f>IFERROR(VLOOKUP(CONCATENATE($B55,"_",K$4,"_",$C$85,"_",$C$84),Data_for_IC_trend_tables!$A$1:$G$49194,7,FALSE)*1000,"-")</f>
        <v>-</v>
      </c>
      <c r="L55" s="30" t="str">
        <f>IFERROR(VLOOKUP(CONCATENATE($B55,"_",L$4,"_",$C$85,"_",$C$84),Data_for_IC_trend_tables!$A$1:$G$49194,7,FALSE)*1000,"-")</f>
        <v>-</v>
      </c>
      <c r="M55" s="30" t="str">
        <f>IFERROR(VLOOKUP(CONCATENATE($B55,"_",M$4,"_",$C$85,"_",$C$84),Data_for_IC_trend_tables!$A$1:$G$49194,7,FALSE)*1000,"-")</f>
        <v>-</v>
      </c>
      <c r="N55" s="30" t="str">
        <f>IFERROR(VLOOKUP(CONCATENATE($B55,"_",N$4,"_",$C$85,"_",$C$84),Data_for_IC_trend_tables!$A$1:$G$49194,7,FALSE)*1000,"-")</f>
        <v>-</v>
      </c>
      <c r="O55" s="30">
        <f>IFERROR(VLOOKUP(CONCATENATE($B55,"_",O$4,"_",$C$85,"_",$C$84),Data_for_IC_trend_tables!$A$1:$G$49194,7,FALSE)*1000,"-")</f>
        <v>146.22918246318301</v>
      </c>
      <c r="P55" s="30">
        <f>IFERROR(VLOOKUP(CONCATENATE($B55,"_",P$4,"_",$C$85,"_",$C$84),Data_for_IC_trend_tables!$A$1:$G$49194,7,FALSE)*1000,"-")</f>
        <v>137.422832655588</v>
      </c>
      <c r="Q55" s="30">
        <f>IFERROR(VLOOKUP(CONCATENATE($B55,"_",Q$4,"_",$C$85,"_",$C$84),Data_for_IC_trend_tables!$A$1:$G$49194,7,FALSE)*1000,"-")</f>
        <v>128.34306898423901</v>
      </c>
      <c r="R55" s="30">
        <f>IFERROR(VLOOKUP(CONCATENATE($B55,"_",R$4,"_",$C$85,"_",$C$84),Data_for_IC_trend_tables!$A$1:$G$49194,7,FALSE)*1000,"-")</f>
        <v>116.994990066398</v>
      </c>
      <c r="S55" s="30">
        <f>IFERROR(VLOOKUP(CONCATENATE($B55,"_",S$4,"_",$C$85,"_",$C$84),Data_for_IC_trend_tables!$A$1:$G$49194,7,FALSE)*1000,"-")</f>
        <v>114.208222338732</v>
      </c>
      <c r="T55" s="30">
        <f>IFERROR(VLOOKUP(CONCATENATE($B55,"_",T$4,"_",$C$85,"_",$C$84),Data_for_IC_trend_tables!$A$1:$G$49194,7,FALSE)*1000,"-")</f>
        <v>112.311572706644</v>
      </c>
      <c r="U55" s="30">
        <f>IFERROR(VLOOKUP(CONCATENATE($B55,"_",U$4,"_",$C$85,"_",$C$84),Data_for_IC_trend_tables!$A$1:$G$49194,7,FALSE)*1000,"-")</f>
        <v>108.21224701341799</v>
      </c>
      <c r="V55" s="30">
        <f>IFERROR(VLOOKUP(CONCATENATE($B55,"_",V$4,"_",$C$85,"_",$C$84),Data_for_IC_trend_tables!$A$1:$G$49194,7,FALSE)*1000,"-")</f>
        <v>101.442474486029</v>
      </c>
      <c r="W55" s="30">
        <f>IFERROR(VLOOKUP(CONCATENATE($B55,"_",W$4,"_",$C$85,"_",$C$84),Data_for_IC_trend_tables!$A$1:$G$49194,7,FALSE)*1000,"-")</f>
        <v>96.090303514592989</v>
      </c>
      <c r="X55" s="30">
        <f>IFERROR(VLOOKUP(CONCATENATE($B55,"_",X$4,"_",$C$85,"_",$C$84),Data_for_IC_trend_tables!$A$1:$G$49194,7,FALSE)*1000,"-")</f>
        <v>92.417026006602995</v>
      </c>
      <c r="Y55" s="30">
        <f>IFERROR(VLOOKUP(CONCATENATE($B55,"_",Y$4,"_",$C$85,"_",$C$84),Data_for_IC_trend_tables!$A$1:$G$49194,7,FALSE)*1000,"-")</f>
        <v>90.946449472636004</v>
      </c>
      <c r="Z55" s="30">
        <f>IFERROR(VLOOKUP(CONCATENATE($B55,"_",Z$4,"_",$C$85,"_",$C$84),Data_for_IC_trend_tables!$A$1:$G$49194,7,FALSE)*1000,"-")</f>
        <v>84.648419221270998</v>
      </c>
      <c r="AA55" s="30">
        <f>IFERROR(VLOOKUP(CONCATENATE($B55,"_",AA$4,"_",$C$85,"_",$C$84),Data_for_IC_trend_tables!$A$1:$G$49194,7,FALSE)*1000,"-")</f>
        <v>85.570693776292003</v>
      </c>
      <c r="AB55" s="30">
        <f>IFERROR(VLOOKUP(CONCATENATE($B55,"_",AB$4,"_",$C$85,"_",$C$84),Data_for_IC_trend_tables!$A$1:$G$49194,7,FALSE)*1000,"-")</f>
        <v>81.840686093250994</v>
      </c>
      <c r="AC55" s="30">
        <f>IFERROR(VLOOKUP(CONCATENATE($B55,"_",AC$4,"_",$C$85,"_",$C$84),Data_for_IC_trend_tables!$A$1:$G$49194,7,FALSE)*1000,"-")</f>
        <v>78.378418521048005</v>
      </c>
      <c r="AD55" s="30">
        <f>IFERROR(VLOOKUP(CONCATENATE($B55,"_",AD$4,"_",$C$85,"_",$C$84),Data_for_IC_trend_tables!$A$1:$G$49194,7,FALSE)*1000,"-")</f>
        <v>75.690852665000008</v>
      </c>
      <c r="AE55" s="30">
        <f>IFERROR(VLOOKUP(CONCATENATE($B55,"_",AE$4,"_",$C$85,"_",$C$84),Data_for_IC_trend_tables!$A$1:$G$49194,7,FALSE)*1000,"-")</f>
        <v>72.92000099114999</v>
      </c>
      <c r="AF55" s="30">
        <f>IFERROR(VLOOKUP(CONCATENATE($B55,"_",AF$4,"_",$C$85,"_",$C$84),Data_for_IC_trend_tables!$A$1:$G$49194,7,FALSE)*1000,"-")</f>
        <v>69.294390940699998</v>
      </c>
      <c r="AG55" s="30">
        <f>IFERROR(VLOOKUP(CONCATENATE($B55,"_",AG$4,"_",$C$85,"_",$C$84),Data_for_IC_trend_tables!$A$1:$G$49194,7,FALSE)*1000,"-")</f>
        <v>65.060680610559999</v>
      </c>
      <c r="AH55" s="30">
        <f>IFERROR(VLOOKUP(CONCATENATE($B55,"_",AH$4,"_",$C$85,"_",$C$84),Data_for_IC_trend_tables!$A$1:$G$49194,7,FALSE)*1000,"-")</f>
        <v>55.544918874265001</v>
      </c>
      <c r="AI55" s="30">
        <f>IFERROR(VLOOKUP(CONCATENATE($B55,"_",AI$4,"_",$C$85,"_",$C$84),Data_for_IC_trend_tables!$A$1:$G$49194,7,FALSE)*1000,"-")</f>
        <v>57.113498917080001</v>
      </c>
      <c r="AJ55" s="30">
        <f>IFERROR(VLOOKUP(CONCATENATE($B55,"_",AJ$4,"_",$C$85,"_",$C$84),Data_for_IC_trend_tables!$A$1:$G$49194,7,FALSE)*1000,"-")</f>
        <v>57.624891486590002</v>
      </c>
      <c r="AK55" s="30">
        <f>IFERROR(VLOOKUP(CONCATENATE($B55,"_",AK$4,"_",$C$85,"_",$C$84),Data_for_IC_trend_tables!$A$1:$G$49194,7,FALSE)*1000,"-")</f>
        <v>55.448855862269994</v>
      </c>
      <c r="AL55" s="30">
        <f>IFERROR(VLOOKUP(CONCATENATE($B55,"_",AL$4,"_",$C$85,"_",$C$84),Data_for_IC_trend_tables!$A$1:$G$49194,7,FALSE)*1000,"-")</f>
        <v>51.587055620850002</v>
      </c>
      <c r="AM55" s="30">
        <f>IFERROR(VLOOKUP(CONCATENATE($B55,"_",AM$4,"_",$C$85,"_",$C$84),Data_for_IC_trend_tables!$A$1:$G$49194,7,FALSE)*1000,"-")</f>
        <v>51.15203034548</v>
      </c>
      <c r="AN55" s="30">
        <f>IFERROR(VLOOKUP(CONCATENATE($B55,"_",AN$4,"_",$C$85,"_",$C$84),Data_for_IC_trend_tables!$A$1:$G$49194,7,FALSE)*1000,"-")</f>
        <v>48.805498497363999</v>
      </c>
      <c r="AO55" s="30">
        <f>IFERROR(VLOOKUP(CONCATENATE($B55,"_",AO$4,"_",$C$85,"_",$C$84),Data_for_IC_trend_tables!$A$1:$G$49194,7,FALSE)*1000,"-")</f>
        <v>46.351600114669999</v>
      </c>
      <c r="AP55" s="30">
        <f>IFERROR(VLOOKUP(CONCATENATE($B55,"_",AP$4,"_",$C$85,"_",$C$84),Data_for_IC_trend_tables!$A$1:$G$49194,7,FALSE)*1000,"-")</f>
        <v>46.264187640239996</v>
      </c>
      <c r="AQ55" s="30">
        <f>IFERROR(VLOOKUP(CONCATENATE($B55,"_",AQ$4,"_",$C$85,"_",$C$84),Data_for_IC_trend_tables!$A$1:$G$49194,7,FALSE)*1000,"-")</f>
        <v>45.89066698349</v>
      </c>
      <c r="AR55" s="30">
        <f>IFERROR(VLOOKUP(CONCATENATE($B55,"_",AR$4,"_",$C$85,"_",$C$84),Data_for_IC_trend_tables!$A$1:$G$49194,7,FALSE)*1000,"-")</f>
        <v>41.777305345350001</v>
      </c>
      <c r="AS55" s="30">
        <f>IFERROR(VLOOKUP(CONCATENATE($B55,"_",AS$4,"_",$C$85,"_",$C$84),Data_for_IC_trend_tables!$A$1:$G$49194,7,FALSE)*1000,"-")</f>
        <v>37.241963244826003</v>
      </c>
      <c r="AT55" s="30">
        <f>IFERROR(VLOOKUP(CONCATENATE($B55,"_",AT$4,"_",$C$85,"_",$C$84),Data_for_IC_trend_tables!$A$1:$G$49194,7,FALSE)*1000,"-")</f>
        <v>39.084979794439001</v>
      </c>
      <c r="AU55" s="30">
        <f>IFERROR(VLOOKUP(CONCATENATE($B55,"_",AU$4,"_",$C$85,"_",$C$84),Data_for_IC_trend_tables!$A$1:$G$49194,7,FALSE)*1000,"-")</f>
        <v>35.985874209149998</v>
      </c>
      <c r="AV55" s="30"/>
      <c r="AW55" s="30">
        <f>IFERROR(VLOOKUP(CONCATENATE($B55,"_",AW$4,"_",$C$85,"_",$C$84),Data_for_IC_trend_tables!$A$1:$G$49194,7,FALSE)*1000,"-")</f>
        <v>35.985874209149998</v>
      </c>
      <c r="AX55" s="90">
        <f>O55</f>
        <v>146.22918246318301</v>
      </c>
      <c r="AY55" s="38" t="str">
        <f t="shared" si="0"/>
        <v>Yes</v>
      </c>
      <c r="AZ55" s="58">
        <f t="shared" si="13"/>
        <v>-0.75390771114917243</v>
      </c>
      <c r="BA55" s="32" t="s">
        <v>76</v>
      </c>
    </row>
    <row r="56" spans="2:53" ht="13.5" thickBot="1" x14ac:dyDescent="0.25">
      <c r="B56"/>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L56" s="359"/>
      <c r="AM56" s="359"/>
      <c r="AN56" s="359"/>
      <c r="AO56" s="359"/>
      <c r="AP56" s="359"/>
      <c r="AQ56" s="359"/>
      <c r="AR56" s="359"/>
      <c r="AS56" s="359"/>
      <c r="AT56" s="359"/>
      <c r="AU56" s="359"/>
      <c r="AV56" s="359"/>
      <c r="AW56" s="359"/>
      <c r="AX56" s="362">
        <f>COUNT(AX5:AX55)</f>
        <v>35</v>
      </c>
      <c r="AY56" s="359"/>
      <c r="AZ56" s="359"/>
      <c r="BA56" s="363">
        <f>COUNTIFS(BA5:BA55,"x")</f>
        <v>35</v>
      </c>
    </row>
    <row r="57" spans="2:53" x14ac:dyDescent="0.2">
      <c r="B57"/>
      <c r="C57" s="253" t="s">
        <v>104</v>
      </c>
      <c r="D57" s="458" t="s">
        <v>105</v>
      </c>
      <c r="E57" s="368"/>
      <c r="F57" s="368"/>
      <c r="G57" s="368"/>
      <c r="H57" s="368"/>
      <c r="I57" s="368"/>
      <c r="J57" s="368"/>
      <c r="K57" s="368"/>
      <c r="L57" s="368"/>
      <c r="M57" s="368"/>
      <c r="N57" s="368"/>
      <c r="O57" s="368"/>
      <c r="P57" s="36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39"/>
      <c r="AY57" s="239"/>
      <c r="AZ57" s="239"/>
      <c r="BA57" s="239"/>
    </row>
    <row r="58" spans="2:53" x14ac:dyDescent="0.2">
      <c r="B58"/>
      <c r="C58" s="228"/>
      <c r="D58" s="457" t="s">
        <v>106</v>
      </c>
      <c r="E58" s="377"/>
      <c r="F58" s="377"/>
      <c r="G58" s="377"/>
      <c r="H58" s="377"/>
      <c r="I58" s="377"/>
      <c r="J58" s="377"/>
      <c r="K58" s="377"/>
      <c r="L58" s="377"/>
      <c r="M58" s="377"/>
      <c r="N58" s="377"/>
      <c r="O58" s="377"/>
      <c r="P58" s="378"/>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86"/>
      <c r="AX58" s="286"/>
      <c r="AY58" s="286"/>
      <c r="AZ58" s="286"/>
      <c r="BA58" s="240"/>
    </row>
    <row r="59" spans="2:53" ht="55.5" customHeight="1" thickBot="1" x14ac:dyDescent="0.25">
      <c r="B59"/>
      <c r="C59" s="254" t="s">
        <v>260</v>
      </c>
      <c r="D59" s="459"/>
      <c r="E59" s="460"/>
      <c r="F59" s="460"/>
      <c r="G59" s="460"/>
      <c r="H59" s="460"/>
      <c r="I59" s="460"/>
      <c r="J59" s="460"/>
      <c r="K59" s="460"/>
      <c r="L59" s="460"/>
      <c r="M59" s="460"/>
      <c r="N59" s="460"/>
      <c r="O59" s="460"/>
      <c r="P59" s="461"/>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40"/>
      <c r="AN59" s="240"/>
      <c r="AO59" s="240"/>
      <c r="AP59" s="240"/>
      <c r="AQ59" s="240"/>
      <c r="AR59" s="240"/>
      <c r="AS59" s="240"/>
      <c r="AT59" s="240"/>
      <c r="AU59" s="240"/>
      <c r="AV59" s="240"/>
      <c r="AW59" s="240"/>
      <c r="AX59" s="240"/>
      <c r="AY59" s="240"/>
      <c r="AZ59" s="240"/>
      <c r="BA59" s="240"/>
    </row>
    <row r="60" spans="2:53" x14ac:dyDescent="0.2">
      <c r="C60" s="112"/>
    </row>
    <row r="84" spans="3:3" x14ac:dyDescent="0.2">
      <c r="C84" s="22" t="s">
        <v>127</v>
      </c>
    </row>
    <row r="85" spans="3:3" x14ac:dyDescent="0.2">
      <c r="C85" s="40" t="s">
        <v>122</v>
      </c>
    </row>
    <row r="86" spans="3:3" x14ac:dyDescent="0.2">
      <c r="C86" s="40" t="s">
        <v>134</v>
      </c>
    </row>
    <row r="87" spans="3:3" x14ac:dyDescent="0.2">
      <c r="C87" s="40" t="s">
        <v>132</v>
      </c>
    </row>
    <row r="88" spans="3:3" x14ac:dyDescent="0.2">
      <c r="C88" s="40" t="s">
        <v>138</v>
      </c>
    </row>
  </sheetData>
  <mergeCells count="4">
    <mergeCell ref="D56:AI56"/>
    <mergeCell ref="D57:P57"/>
    <mergeCell ref="D58:P58"/>
    <mergeCell ref="D59:P59"/>
  </mergeCells>
  <conditionalFormatting sqref="AY5:AY55">
    <cfRule type="cellIs" dxfId="4" priority="1" operator="equal">
      <formula>"No"</formula>
    </cfRule>
  </conditionalFormatting>
  <printOptions gridLines="1" gridLinesSet="0"/>
  <pageMargins left="0.25" right="0.25" top="0.75" bottom="0.75" header="0.3" footer="0.3"/>
  <pageSetup paperSize="9" scale="61"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BC88"/>
  <sheetViews>
    <sheetView zoomScaleNormal="100" workbookViewId="0">
      <pane xSplit="4" ySplit="4" topLeftCell="AJ5" activePane="bottomRight" state="frozen"/>
      <selection activeCell="C3" sqref="C3"/>
      <selection pane="topRight" activeCell="C3" sqref="C3"/>
      <selection pane="bottomLeft" activeCell="C3" sqref="C3"/>
      <selection pane="bottomRight" activeCell="A4" sqref="A4:XFD4"/>
    </sheetView>
  </sheetViews>
  <sheetFormatPr baseColWidth="10" defaultColWidth="11.42578125" defaultRowHeight="12.75" x14ac:dyDescent="0.2"/>
  <cols>
    <col min="1" max="2" width="11.42578125" style="40"/>
    <col min="3" max="3" width="28.5703125" customWidth="1"/>
    <col min="4" max="4" width="7.7109375" customWidth="1"/>
    <col min="5" max="13" width="7.42578125" style="2" customWidth="1"/>
    <col min="14" max="14" width="8.5703125" style="2" customWidth="1"/>
    <col min="15" max="15" width="9.5703125" style="2" bestFit="1" customWidth="1"/>
    <col min="16" max="18" width="9.5703125" style="2" customWidth="1"/>
    <col min="19" max="25" width="9.28515625" style="2" bestFit="1" customWidth="1"/>
    <col min="26" max="41" width="9.28515625" bestFit="1" customWidth="1"/>
    <col min="42" max="43" width="9.28515625" style="40" bestFit="1" customWidth="1"/>
    <col min="44" max="44" width="8.28515625" style="113" bestFit="1" customWidth="1"/>
    <col min="45" max="47" width="8.28515625" style="113" customWidth="1"/>
    <col min="48" max="48" width="8.28515625" style="13" customWidth="1"/>
    <col min="49" max="49" width="9.28515625" style="113" customWidth="1"/>
    <col min="50" max="50" width="14" style="5" customWidth="1"/>
    <col min="51" max="51" width="14.7109375" style="5" customWidth="1"/>
    <col min="52" max="52" width="9.7109375" style="5" customWidth="1"/>
    <col min="53" max="53" width="9.7109375" customWidth="1"/>
  </cols>
  <sheetData>
    <row r="1" spans="2:53" ht="18" customHeight="1" x14ac:dyDescent="0.2">
      <c r="C1" s="462" t="s">
        <v>54</v>
      </c>
      <c r="D1" s="462"/>
    </row>
    <row r="2" spans="2:53" x14ac:dyDescent="0.2">
      <c r="C2" s="463" t="str">
        <f>NOx!C2</f>
        <v>Reported until 30.7.2024</v>
      </c>
      <c r="D2" s="463"/>
    </row>
    <row r="3" spans="2:53" x14ac:dyDescent="0.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W3" s="13"/>
    </row>
    <row r="4" spans="2:53" s="19" customFormat="1" ht="80.25" customHeight="1" x14ac:dyDescent="0.2">
      <c r="B4" s="179" t="s">
        <v>186</v>
      </c>
      <c r="C4" s="179" t="s">
        <v>45</v>
      </c>
      <c r="D4" s="180" t="s">
        <v>72</v>
      </c>
      <c r="E4" s="179">
        <v>1980</v>
      </c>
      <c r="F4" s="179">
        <v>1981</v>
      </c>
      <c r="G4" s="179">
        <v>1982</v>
      </c>
      <c r="H4" s="179">
        <v>1983</v>
      </c>
      <c r="I4" s="179">
        <v>1984</v>
      </c>
      <c r="J4" s="179">
        <v>1985</v>
      </c>
      <c r="K4" s="179">
        <v>1986</v>
      </c>
      <c r="L4" s="179">
        <v>1987</v>
      </c>
      <c r="M4" s="179">
        <v>1988</v>
      </c>
      <c r="N4" s="179">
        <v>1989</v>
      </c>
      <c r="O4" s="179">
        <v>1990</v>
      </c>
      <c r="P4" s="179">
        <v>1991</v>
      </c>
      <c r="Q4" s="179">
        <v>1992</v>
      </c>
      <c r="R4" s="179">
        <v>1993</v>
      </c>
      <c r="S4" s="179">
        <v>1994</v>
      </c>
      <c r="T4" s="179">
        <v>1995</v>
      </c>
      <c r="U4" s="179">
        <v>1996</v>
      </c>
      <c r="V4" s="179">
        <v>1997</v>
      </c>
      <c r="W4" s="179">
        <v>1998</v>
      </c>
      <c r="X4" s="179">
        <v>1999</v>
      </c>
      <c r="Y4" s="179">
        <v>2000</v>
      </c>
      <c r="Z4" s="179">
        <v>2001</v>
      </c>
      <c r="AA4" s="179">
        <v>2002</v>
      </c>
      <c r="AB4" s="179">
        <v>2003</v>
      </c>
      <c r="AC4" s="179">
        <v>2004</v>
      </c>
      <c r="AD4" s="179">
        <v>2005</v>
      </c>
      <c r="AE4" s="179">
        <v>2006</v>
      </c>
      <c r="AF4" s="179">
        <v>2007</v>
      </c>
      <c r="AG4" s="179">
        <v>2008</v>
      </c>
      <c r="AH4" s="179">
        <v>2009</v>
      </c>
      <c r="AI4" s="179">
        <v>2010</v>
      </c>
      <c r="AJ4" s="179">
        <v>2011</v>
      </c>
      <c r="AK4" s="179">
        <v>2012</v>
      </c>
      <c r="AL4" s="179">
        <v>2013</v>
      </c>
      <c r="AM4" s="179">
        <v>2014</v>
      </c>
      <c r="AN4" s="179">
        <v>2015</v>
      </c>
      <c r="AO4" s="179">
        <v>2016</v>
      </c>
      <c r="AP4" s="179">
        <v>2017</v>
      </c>
      <c r="AQ4" s="179">
        <v>2018</v>
      </c>
      <c r="AR4" s="179">
        <v>2019</v>
      </c>
      <c r="AS4" s="179">
        <v>2020</v>
      </c>
      <c r="AT4" s="179">
        <v>2021</v>
      </c>
      <c r="AU4" s="179">
        <v>2022</v>
      </c>
      <c r="AV4" s="272"/>
      <c r="AW4" s="179">
        <v>2022</v>
      </c>
      <c r="AX4" s="178" t="s">
        <v>190</v>
      </c>
      <c r="AY4" s="181" t="str">
        <f>CONCATENATE("Compliance with the POPs P for  ",$AW$4)</f>
        <v>Compliance with the POPs P for  2022</v>
      </c>
      <c r="AZ4" s="181" t="s">
        <v>103</v>
      </c>
      <c r="BA4" s="183" t="s">
        <v>77</v>
      </c>
    </row>
    <row r="5" spans="2:53" s="3" customFormat="1" x14ac:dyDescent="0.2">
      <c r="B5" s="53" t="s">
        <v>121</v>
      </c>
      <c r="C5" s="55" t="s">
        <v>0</v>
      </c>
      <c r="D5" s="56"/>
      <c r="E5" s="30" t="str">
        <f>IFERROR(VLOOKUP(CONCATENATE($B5,"_",E$4,"_",$C$85,"_",$C$84),Data_for_IC_trend_tables!$A$1:$G$49194,7,FALSE)*1000000000,"-")</f>
        <v>-</v>
      </c>
      <c r="F5" s="30" t="str">
        <f>IFERROR(VLOOKUP(CONCATENATE($B5,"_",F$4,"_",$C$85,"_",$C$84),Data_for_IC_trend_tables!$A$1:$G$49194,7,FALSE)*1000000000,"-")</f>
        <v>-</v>
      </c>
      <c r="G5" s="30" t="str">
        <f>IFERROR(VLOOKUP(CONCATENATE($B5,"_",G$4,"_",$C$85,"_",$C$84),Data_for_IC_trend_tables!$A$1:$G$49194,7,FALSE)*1000000000,"-")</f>
        <v>-</v>
      </c>
      <c r="H5" s="30" t="str">
        <f>IFERROR(VLOOKUP(CONCATENATE($B5,"_",H$4,"_",$C$85,"_",$C$84),Data_for_IC_trend_tables!$A$1:$G$49194,7,FALSE)*1000000000,"-")</f>
        <v>-</v>
      </c>
      <c r="I5" s="30" t="str">
        <f>IFERROR(VLOOKUP(CONCATENATE($B5,"_",I$4,"_",$C$85,"_",$C$84),Data_for_IC_trend_tables!$A$1:$G$49194,7,FALSE)*1000000000,"-")</f>
        <v>-</v>
      </c>
      <c r="J5" s="30" t="str">
        <f>IFERROR(VLOOKUP(CONCATENATE($B5,"_",J$4,"_",$C$85,"_",$C$84),Data_for_IC_trend_tables!$A$1:$G$49194,7,FALSE)*1000000000,"-")</f>
        <v>-</v>
      </c>
      <c r="K5" s="30" t="str">
        <f>IFERROR(VLOOKUP(CONCATENATE($B5,"_",K$4,"_",$C$85,"_",$C$84),Data_for_IC_trend_tables!$A$1:$G$49194,7,FALSE)*1000000000,"-")</f>
        <v>-</v>
      </c>
      <c r="L5" s="30" t="str">
        <f>IFERROR(VLOOKUP(CONCATENATE($B5,"_",L$4,"_",$C$85,"_",$C$84),Data_for_IC_trend_tables!$A$1:$G$49194,7,FALSE)*1000000000,"-")</f>
        <v>-</v>
      </c>
      <c r="M5" s="30" t="str">
        <f>IFERROR(VLOOKUP(CONCATENATE($B5,"_",M$4,"_",$C$85,"_",$C$84),Data_for_IC_trend_tables!$A$1:$G$49194,7,FALSE)*1000000000,"-")</f>
        <v>-</v>
      </c>
      <c r="N5" s="30" t="str">
        <f>IFERROR(VLOOKUP(CONCATENATE($B5,"_",N$4,"_",$C$85,"_",$C$84),Data_for_IC_trend_tables!$A$1:$G$49194,7,FALSE)*1000000000,"-")</f>
        <v>-</v>
      </c>
      <c r="O5" s="30">
        <f>IFERROR(VLOOKUP(CONCATENATE($B5,"_",O$4,"_",$C$85,"_",$C$84),Data_for_IC_trend_tables!$A$1:$G$49194,7,FALSE)*1000000000,"-")</f>
        <v>0.167238594968696</v>
      </c>
      <c r="P5" s="30">
        <f>IFERROR(VLOOKUP(CONCATENATE($B5,"_",P$4,"_",$C$85,"_",$C$84),Data_for_IC_trend_tables!$A$1:$G$49194,7,FALSE)*1000000000,"-")</f>
        <v>0.154456186639435</v>
      </c>
      <c r="Q5" s="30">
        <f>IFERROR(VLOOKUP(CONCATENATE($B5,"_",Q$4,"_",$C$85,"_",$C$84),Data_for_IC_trend_tables!$A$1:$G$49194,7,FALSE)*1000000000,"-")</f>
        <v>0.101693490251965</v>
      </c>
      <c r="R5" s="30">
        <f>IFERROR(VLOOKUP(CONCATENATE($B5,"_",R$4,"_",$C$85,"_",$C$84),Data_for_IC_trend_tables!$A$1:$G$49194,7,FALSE)*1000000000,"-")</f>
        <v>9.4460110106286993E-2</v>
      </c>
      <c r="S5" s="30">
        <f>IFERROR(VLOOKUP(CONCATENATE($B5,"_",S$4,"_",$C$85,"_",$C$84),Data_for_IC_trend_tables!$A$1:$G$49194,7,FALSE)*1000000000,"-")</f>
        <v>9.6503846802399998E-2</v>
      </c>
      <c r="T5" s="30">
        <f>IFERROR(VLOOKUP(CONCATENATE($B5,"_",T$4,"_",$C$85,"_",$C$84),Data_for_IC_trend_tables!$A$1:$G$49194,7,FALSE)*1000000000,"-")</f>
        <v>0.10156523854030401</v>
      </c>
      <c r="U5" s="30">
        <f>IFERROR(VLOOKUP(CONCATENATE($B5,"_",U$4,"_",$C$85,"_",$C$84),Data_for_IC_trend_tables!$A$1:$G$49194,7,FALSE)*1000000000,"-")</f>
        <v>0.11096518972000001</v>
      </c>
      <c r="V5" s="30">
        <f>IFERROR(VLOOKUP(CONCATENATE($B5,"_",V$4,"_",$C$85,"_",$C$84),Data_for_IC_trend_tables!$A$1:$G$49194,7,FALSE)*1000000000,"-")</f>
        <v>0.10581745075967899</v>
      </c>
      <c r="W5" s="30">
        <f>IFERROR(VLOOKUP(CONCATENATE($B5,"_",W$4,"_",$C$85,"_",$C$84),Data_for_IC_trend_tables!$A$1:$G$49194,7,FALSE)*1000000000,"-")</f>
        <v>9.995302514960501E-2</v>
      </c>
      <c r="X5" s="30">
        <f>IFERROR(VLOOKUP(CONCATENATE($B5,"_",X$4,"_",$C$85,"_",$C$84),Data_for_IC_trend_tables!$A$1:$G$49194,7,FALSE)*1000000000,"-")</f>
        <v>6.97862303897787E-2</v>
      </c>
      <c r="Y5" s="30">
        <f>IFERROR(VLOOKUP(CONCATENATE($B5,"_",Y$4,"_",$C$85,"_",$C$84),Data_for_IC_trend_tables!$A$1:$G$49194,7,FALSE)*1000000000,"-")</f>
        <v>3.7675794880200002E-2</v>
      </c>
      <c r="Z5" s="30">
        <f>IFERROR(VLOOKUP(CONCATENATE($B5,"_",Z$4,"_",$C$85,"_",$C$84),Data_for_IC_trend_tables!$A$1:$G$49194,7,FALSE)*1000000000,"-")</f>
        <v>0.26303502139188301</v>
      </c>
      <c r="AA5" s="30">
        <f>IFERROR(VLOOKUP(CONCATENATE($B5,"_",AA$4,"_",$C$85,"_",$C$84),Data_for_IC_trend_tables!$A$1:$G$49194,7,FALSE)*1000000000,"-")</f>
        <v>0.46064522331775698</v>
      </c>
      <c r="AB5" s="30">
        <f>IFERROR(VLOOKUP(CONCATENATE($B5,"_",AB$4,"_",$C$85,"_",$C$84),Data_for_IC_trend_tables!$A$1:$G$49194,7,FALSE)*1000000000,"-")</f>
        <v>0.45878137575782296</v>
      </c>
      <c r="AC5" s="30">
        <f>IFERROR(VLOOKUP(CONCATENATE($B5,"_",AC$4,"_",$C$85,"_",$C$84),Data_for_IC_trend_tables!$A$1:$G$49194,7,FALSE)*1000000000,"-")</f>
        <v>0.49399612591208003</v>
      </c>
      <c r="AD5" s="30">
        <f>IFERROR(VLOOKUP(CONCATENATE($B5,"_",AD$4,"_",$C$85,"_",$C$84),Data_for_IC_trend_tables!$A$1:$G$49194,7,FALSE)*1000000000,"-")</f>
        <v>0.58449507018052904</v>
      </c>
      <c r="AE5" s="30">
        <f>IFERROR(VLOOKUP(CONCATENATE($B5,"_",AE$4,"_",$C$85,"_",$C$84),Data_for_IC_trend_tables!$A$1:$G$49194,7,FALSE)*1000000000,"-")</f>
        <v>0.41061796816316903</v>
      </c>
      <c r="AF5" s="30">
        <f>IFERROR(VLOOKUP(CONCATENATE($B5,"_",AF$4,"_",$C$85,"_",$C$84),Data_for_IC_trend_tables!$A$1:$G$49194,7,FALSE)*1000000000,"-")</f>
        <v>0.45874062616</v>
      </c>
      <c r="AG5" s="30">
        <f>IFERROR(VLOOKUP(CONCATENATE($B5,"_",AG$4,"_",$C$85,"_",$C$84),Data_for_IC_trend_tables!$A$1:$G$49194,7,FALSE)*1000000000,"-")</f>
        <v>0.82736495984346703</v>
      </c>
      <c r="AH5" s="30">
        <f>IFERROR(VLOOKUP(CONCATENATE($B5,"_",AH$4,"_",$C$85,"_",$C$84),Data_for_IC_trend_tables!$A$1:$G$49194,7,FALSE)*1000000000,"-")</f>
        <v>1.5204645968268</v>
      </c>
      <c r="AI5" s="30">
        <f>IFERROR(VLOOKUP(CONCATENATE($B5,"_",AI$4,"_",$C$85,"_",$C$84),Data_for_IC_trend_tables!$A$1:$G$49194,7,FALSE)*1000000000,"-")</f>
        <v>2.1165277707099999</v>
      </c>
      <c r="AJ5" s="30">
        <f>IFERROR(VLOOKUP(CONCATENATE($B5,"_",AJ$4,"_",$C$85,"_",$C$84),Data_for_IC_trend_tables!$A$1:$G$49194,7,FALSE)*1000000000,"-")</f>
        <v>2.5776471963280003</v>
      </c>
      <c r="AK5" s="30">
        <f>IFERROR(VLOOKUP(CONCATENATE($B5,"_",AK$4,"_",$C$85,"_",$C$84),Data_for_IC_trend_tables!$A$1:$G$49194,7,FALSE)*1000000000,"-")</f>
        <v>2.1614633756224002</v>
      </c>
      <c r="AL5" s="30">
        <f>IFERROR(VLOOKUP(CONCATENATE($B5,"_",AL$4,"_",$C$85,"_",$C$84),Data_for_IC_trend_tables!$A$1:$G$49194,7,FALSE)*1000000000,"-")</f>
        <v>2.1964790743518199</v>
      </c>
      <c r="AM5" s="30">
        <f>IFERROR(VLOOKUP(CONCATENATE($B5,"_",AM$4,"_",$C$85,"_",$C$84),Data_for_IC_trend_tables!$A$1:$G$49194,7,FALSE)*1000000000,"-")</f>
        <v>2.3729164373518201</v>
      </c>
      <c r="AN5" s="30">
        <f>IFERROR(VLOOKUP(CONCATENATE($B5,"_",AN$4,"_",$C$85,"_",$C$84),Data_for_IC_trend_tables!$A$1:$G$49194,7,FALSE)*1000000000,"-")</f>
        <v>1.2267861673518199</v>
      </c>
      <c r="AO5" s="30">
        <f>IFERROR(VLOOKUP(CONCATENATE($B5,"_",AO$4,"_",$C$85,"_",$C$84),Data_for_IC_trend_tables!$A$1:$G$49194,7,FALSE)*1000000000,"-")</f>
        <v>0.69672340416808598</v>
      </c>
      <c r="AP5" s="30">
        <f>IFERROR(VLOOKUP(CONCATENATE($B5,"_",AP$4,"_",$C$85,"_",$C$84),Data_for_IC_trend_tables!$A$1:$G$49194,7,FALSE)*1000000000,"-")</f>
        <v>2.0363236330132701</v>
      </c>
      <c r="AQ5" s="30">
        <f>IFERROR(VLOOKUP(CONCATENATE($B5,"_",AQ$4,"_",$C$85,"_",$C$84),Data_for_IC_trend_tables!$A$1:$G$49194,7,FALSE)*1000000000,"-")</f>
        <v>3.1199678673003102</v>
      </c>
      <c r="AR5" s="30">
        <f>IFERROR(VLOOKUP(CONCATENATE($B5,"_",AR$4,"_",$C$85,"_",$C$84),Data_for_IC_trend_tables!$A$1:$G$49194,7,FALSE)*1000000000,"-")</f>
        <v>2.1596940959003104</v>
      </c>
      <c r="AS5" s="30">
        <f>IFERROR(VLOOKUP(CONCATENATE($B5,"_",AS$4,"_",$C$85,"_",$C$84),Data_for_IC_trend_tables!$A$1:$G$49194,7,FALSE)*1000000000,"-")</f>
        <v>2.9671160841003101</v>
      </c>
      <c r="AT5" s="30">
        <f>IFERROR(VLOOKUP(CONCATENATE($B5,"_",AT$4,"_",$C$85,"_",$C$84),Data_for_IC_trend_tables!$A$1:$G$49194,7,FALSE)*1000000000,"-")</f>
        <v>4.1676281334801599</v>
      </c>
      <c r="AU5" s="30">
        <f>IFERROR(VLOOKUP(CONCATENATE($B5,"_",AU$4,"_",$C$85,"_",$C$84),Data_for_IC_trend_tables!$A$1:$G$49194,7,FALSE)*1000000000,"-")</f>
        <v>1.29162745861949</v>
      </c>
      <c r="AV5" s="30"/>
      <c r="AW5" s="30">
        <f>IFERROR(VLOOKUP(CONCATENATE($B5,"_",AW$4,"_",$C$85,"_",$C$84),Data_for_IC_trend_tables!$A$1:$G$49194,7,FALSE)*1000000000,"-")</f>
        <v>1.29162745861949</v>
      </c>
      <c r="AX5" s="79"/>
      <c r="AY5" s="38" t="str">
        <f>IF(ISBLANK(AX5),"",IF(AW5="-",CONCATENATE("no data for ",$AW$4),IF(AZ5&gt;0,"No","Yes")))</f>
        <v/>
      </c>
      <c r="AZ5" s="58" t="str">
        <f>IFERROR(IF(AW5=0,"",(AW5-AX5)/AX5),"")</f>
        <v/>
      </c>
      <c r="BA5" s="86"/>
    </row>
    <row r="6" spans="2:53" s="3" customFormat="1" x14ac:dyDescent="0.2">
      <c r="B6" s="53" t="s">
        <v>131</v>
      </c>
      <c r="C6" s="55" t="s">
        <v>1</v>
      </c>
      <c r="D6" s="56"/>
      <c r="E6" s="30" t="str">
        <f>IFERROR(VLOOKUP(CONCATENATE($B6,"_",E$4,"_",$C$85,"_",$C$84),Data_for_IC_trend_tables!$A$1:$G$49194,7,FALSE)*1000000000,"-")</f>
        <v>-</v>
      </c>
      <c r="F6" s="30" t="str">
        <f>IFERROR(VLOOKUP(CONCATENATE($B6,"_",F$4,"_",$C$85,"_",$C$84),Data_for_IC_trend_tables!$A$1:$G$49194,7,FALSE)*1000000000,"-")</f>
        <v>-</v>
      </c>
      <c r="G6" s="30" t="str">
        <f>IFERROR(VLOOKUP(CONCATENATE($B6,"_",G$4,"_",$C$85,"_",$C$84),Data_for_IC_trend_tables!$A$1:$G$49194,7,FALSE)*1000000000,"-")</f>
        <v>-</v>
      </c>
      <c r="H6" s="30" t="str">
        <f>IFERROR(VLOOKUP(CONCATENATE($B6,"_",H$4,"_",$C$85,"_",$C$84),Data_for_IC_trend_tables!$A$1:$G$49194,7,FALSE)*1000000000,"-")</f>
        <v>-</v>
      </c>
      <c r="I6" s="30" t="str">
        <f>IFERROR(VLOOKUP(CONCATENATE($B6,"_",I$4,"_",$C$85,"_",$C$84),Data_for_IC_trend_tables!$A$1:$G$49194,7,FALSE)*1000000000,"-")</f>
        <v>-</v>
      </c>
      <c r="J6" s="30" t="str">
        <f>IFERROR(VLOOKUP(CONCATENATE($B6,"_",J$4,"_",$C$85,"_",$C$84),Data_for_IC_trend_tables!$A$1:$G$49194,7,FALSE)*1000000000,"-")</f>
        <v>-</v>
      </c>
      <c r="K6" s="30" t="str">
        <f>IFERROR(VLOOKUP(CONCATENATE($B6,"_",K$4,"_",$C$85,"_",$C$84),Data_for_IC_trend_tables!$A$1:$G$49194,7,FALSE)*1000000000,"-")</f>
        <v>-</v>
      </c>
      <c r="L6" s="30" t="str">
        <f>IFERROR(VLOOKUP(CONCATENATE($B6,"_",L$4,"_",$C$85,"_",$C$84),Data_for_IC_trend_tables!$A$1:$G$49194,7,FALSE)*1000000000,"-")</f>
        <v>-</v>
      </c>
      <c r="M6" s="30" t="str">
        <f>IFERROR(VLOOKUP(CONCATENATE($B6,"_",M$4,"_",$C$85,"_",$C$84),Data_for_IC_trend_tables!$A$1:$G$49194,7,FALSE)*1000000000,"-")</f>
        <v>-</v>
      </c>
      <c r="N6" s="30" t="str">
        <f>IFERROR(VLOOKUP(CONCATENATE($B6,"_",N$4,"_",$C$85,"_",$C$84),Data_for_IC_trend_tables!$A$1:$G$49194,7,FALSE)*1000000000,"-")</f>
        <v>-</v>
      </c>
      <c r="O6" s="30" t="str">
        <f>IFERROR(VLOOKUP(CONCATENATE($B6,"_",O$4,"_",$C$85,"_",$C$84),Data_for_IC_trend_tables!$A$1:$G$49194,7,FALSE)*1000000000,"-")</f>
        <v>-</v>
      </c>
      <c r="P6" s="30" t="str">
        <f>IFERROR(VLOOKUP(CONCATENATE($B6,"_",P$4,"_",$C$85,"_",$C$84),Data_for_IC_trend_tables!$A$1:$G$49194,7,FALSE)*1000000000,"-")</f>
        <v>-</v>
      </c>
      <c r="Q6" s="30" t="str">
        <f>IFERROR(VLOOKUP(CONCATENATE($B6,"_",Q$4,"_",$C$85,"_",$C$84),Data_for_IC_trend_tables!$A$1:$G$49194,7,FALSE)*1000000000,"-")</f>
        <v>-</v>
      </c>
      <c r="R6" s="30" t="str">
        <f>IFERROR(VLOOKUP(CONCATENATE($B6,"_",R$4,"_",$C$85,"_",$C$84),Data_for_IC_trend_tables!$A$1:$G$49194,7,FALSE)*1000000000,"-")</f>
        <v>-</v>
      </c>
      <c r="S6" s="30" t="str">
        <f>IFERROR(VLOOKUP(CONCATENATE($B6,"_",S$4,"_",$C$85,"_",$C$84),Data_for_IC_trend_tables!$A$1:$G$49194,7,FALSE)*1000000000,"-")</f>
        <v>-</v>
      </c>
      <c r="T6" s="30" t="str">
        <f>IFERROR(VLOOKUP(CONCATENATE($B6,"_",T$4,"_",$C$85,"_",$C$84),Data_for_IC_trend_tables!$A$1:$G$49194,7,FALSE)*1000000000,"-")</f>
        <v>-</v>
      </c>
      <c r="U6" s="30" t="str">
        <f>IFERROR(VLOOKUP(CONCATENATE($B6,"_",U$4,"_",$C$85,"_",$C$84),Data_for_IC_trend_tables!$A$1:$G$49194,7,FALSE)*1000000000,"-")</f>
        <v>-</v>
      </c>
      <c r="V6" s="30" t="str">
        <f>IFERROR(VLOOKUP(CONCATENATE($B6,"_",V$4,"_",$C$85,"_",$C$84),Data_for_IC_trend_tables!$A$1:$G$49194,7,FALSE)*1000000000,"-")</f>
        <v>-</v>
      </c>
      <c r="W6" s="30" t="str">
        <f>IFERROR(VLOOKUP(CONCATENATE($B6,"_",W$4,"_",$C$85,"_",$C$84),Data_for_IC_trend_tables!$A$1:$G$49194,7,FALSE)*1000000000,"-")</f>
        <v>-</v>
      </c>
      <c r="X6" s="30" t="str">
        <f>IFERROR(VLOOKUP(CONCATENATE($B6,"_",X$4,"_",$C$85,"_",$C$84),Data_for_IC_trend_tables!$A$1:$G$49194,7,FALSE)*1000000000,"-")</f>
        <v>-</v>
      </c>
      <c r="Y6" s="30" t="str">
        <f>IFERROR(VLOOKUP(CONCATENATE($B6,"_",Y$4,"_",$C$85,"_",$C$84),Data_for_IC_trend_tables!$A$1:$G$49194,7,FALSE)*1000000000,"-")</f>
        <v>-</v>
      </c>
      <c r="Z6" s="30" t="str">
        <f>IFERROR(VLOOKUP(CONCATENATE($B6,"_",Z$4,"_",$C$85,"_",$C$84),Data_for_IC_trend_tables!$A$1:$G$49194,7,FALSE)*1000000000,"-")</f>
        <v>-</v>
      </c>
      <c r="AA6" s="30" t="str">
        <f>IFERROR(VLOOKUP(CONCATENATE($B6,"_",AA$4,"_",$C$85,"_",$C$84),Data_for_IC_trend_tables!$A$1:$G$49194,7,FALSE)*1000000000,"-")</f>
        <v>-</v>
      </c>
      <c r="AB6" s="30" t="str">
        <f>IFERROR(VLOOKUP(CONCATENATE($B6,"_",AB$4,"_",$C$85,"_",$C$84),Data_for_IC_trend_tables!$A$1:$G$49194,7,FALSE)*1000000000,"-")</f>
        <v>-</v>
      </c>
      <c r="AC6" s="30" t="str">
        <f>IFERROR(VLOOKUP(CONCATENATE($B6,"_",AC$4,"_",$C$85,"_",$C$84),Data_for_IC_trend_tables!$A$1:$G$49194,7,FALSE)*1000000000,"-")</f>
        <v>-</v>
      </c>
      <c r="AD6" s="30" t="str">
        <f>IFERROR(VLOOKUP(CONCATENATE($B6,"_",AD$4,"_",$C$85,"_",$C$84),Data_for_IC_trend_tables!$A$1:$G$49194,7,FALSE)*1000000000,"-")</f>
        <v>-</v>
      </c>
      <c r="AE6" s="30" t="str">
        <f>IFERROR(VLOOKUP(CONCATENATE($B6,"_",AE$4,"_",$C$85,"_",$C$84),Data_for_IC_trend_tables!$A$1:$G$49194,7,FALSE)*1000000000,"-")</f>
        <v>-</v>
      </c>
      <c r="AF6" s="30">
        <f>IFERROR(VLOOKUP(CONCATENATE($B6,"_",AF$4,"_",$C$85,"_",$C$84),Data_for_IC_trend_tables!$A$1:$G$49194,7,FALSE)*1000000000,"-")</f>
        <v>2.84705307854406</v>
      </c>
      <c r="AG6" s="30" t="str">
        <f>IFERROR(VLOOKUP(CONCATENATE($B6,"_",AG$4,"_",$C$85,"_",$C$84),Data_for_IC_trend_tables!$A$1:$G$49194,7,FALSE)*1000000000,"-")</f>
        <v>-</v>
      </c>
      <c r="AH6" s="30" t="str">
        <f>IFERROR(VLOOKUP(CONCATENATE($B6,"_",AH$4,"_",$C$85,"_",$C$84),Data_for_IC_trend_tables!$A$1:$G$49194,7,FALSE)*1000000000,"-")</f>
        <v>-</v>
      </c>
      <c r="AI6" s="30" t="str">
        <f>IFERROR(VLOOKUP(CONCATENATE($B6,"_",AI$4,"_",$C$85,"_",$C$84),Data_for_IC_trend_tables!$A$1:$G$49194,7,FALSE)*1000000000,"-")</f>
        <v>-</v>
      </c>
      <c r="AJ6" s="30" t="str">
        <f>IFERROR(VLOOKUP(CONCATENATE($B6,"_",AJ$4,"_",$C$85,"_",$C$84),Data_for_IC_trend_tables!$A$1:$G$49194,7,FALSE)*1000000000,"-")</f>
        <v>-</v>
      </c>
      <c r="AK6" s="30" t="str">
        <f>IFERROR(VLOOKUP(CONCATENATE($B6,"_",AK$4,"_",$C$85,"_",$C$84),Data_for_IC_trend_tables!$A$1:$G$49194,7,FALSE)*1000000000,"-")</f>
        <v>-</v>
      </c>
      <c r="AL6" s="30" t="str">
        <f>IFERROR(VLOOKUP(CONCATENATE($B6,"_",AL$4,"_",$C$85,"_",$C$84),Data_for_IC_trend_tables!$A$1:$G$49194,7,FALSE)*1000000000,"-")</f>
        <v>-</v>
      </c>
      <c r="AM6" s="30">
        <f>IFERROR(VLOOKUP(CONCATENATE($B6,"_",AM$4,"_",$C$85,"_",$C$84),Data_for_IC_trend_tables!$A$1:$G$49194,7,FALSE)*1000000000,"-")</f>
        <v>2.8254246590038301</v>
      </c>
      <c r="AN6" s="30" t="str">
        <f>IFERROR(VLOOKUP(CONCATENATE($B6,"_",AN$4,"_",$C$85,"_",$C$84),Data_for_IC_trend_tables!$A$1:$G$49194,7,FALSE)*1000000000,"-")</f>
        <v>-</v>
      </c>
      <c r="AO6" s="30">
        <f>IFERROR(VLOOKUP(CONCATENATE($B6,"_",AO$4,"_",$C$85,"_",$C$84),Data_for_IC_trend_tables!$A$1:$G$49194,7,FALSE)*1000000000,"-")</f>
        <v>3.7999999999999999E-2</v>
      </c>
      <c r="AP6" s="30">
        <f>IFERROR(VLOOKUP(CONCATENATE($B6,"_",AP$4,"_",$C$85,"_",$C$84),Data_for_IC_trend_tables!$A$1:$G$49194,7,FALSE)*1000000000,"-")</f>
        <v>3.5974077600000001E-2</v>
      </c>
      <c r="AQ6" s="30">
        <f>IFERROR(VLOOKUP(CONCATENATE($B6,"_",AQ$4,"_",$C$85,"_",$C$84),Data_for_IC_trend_tables!$A$1:$G$49194,7,FALSE)*1000000000,"-")</f>
        <v>0.55630958187520008</v>
      </c>
      <c r="AR6" s="30">
        <f>IFERROR(VLOOKUP(CONCATENATE($B6,"_",AR$4,"_",$C$85,"_",$C$84),Data_for_IC_trend_tables!$A$1:$G$49194,7,FALSE)*1000000000,"-")</f>
        <v>2.7986171949280001</v>
      </c>
      <c r="AS6" s="30">
        <f>IFERROR(VLOOKUP(CONCATENATE($B6,"_",AS$4,"_",$C$85,"_",$C$84),Data_for_IC_trend_tables!$A$1:$G$49194,7,FALSE)*1000000000,"-")</f>
        <v>2.5067647250960001</v>
      </c>
      <c r="AT6" s="30">
        <f>IFERROR(VLOOKUP(CONCATENATE($B6,"_",AT$4,"_",$C$85,"_",$C$84),Data_for_IC_trend_tables!$A$1:$G$49194,7,FALSE)*1000000000,"-")</f>
        <v>2.7994812059199998</v>
      </c>
      <c r="AU6" s="30">
        <f>IFERROR(VLOOKUP(CONCATENATE($B6,"_",AU$4,"_",$C$85,"_",$C$84),Data_for_IC_trend_tables!$A$1:$G$49194,7,FALSE)*1000000000,"-")</f>
        <v>4.4422011383119999</v>
      </c>
      <c r="AV6" s="30"/>
      <c r="AW6" s="30">
        <f>IFERROR(VLOOKUP(CONCATENATE($B6,"_",AW$4,"_",$C$85,"_",$C$84),Data_for_IC_trend_tables!$A$1:$G$49194,7,FALSE)*1000000000,"-")</f>
        <v>4.4422011383119999</v>
      </c>
      <c r="AX6" s="79"/>
      <c r="AY6" s="38" t="str">
        <f t="shared" ref="AY6:AY54" si="0">IF(ISBLANK(AX6),"",IF(AW6="-",CONCATENATE("no data for ",$AW$4),IF(AZ6&gt;0,"No","Yes")))</f>
        <v/>
      </c>
      <c r="AZ6" s="58" t="str">
        <f t="shared" ref="AZ6:AZ54" si="1">IFERROR(IF(AW6=0,"",(AW6-AX6)/AX6),"")</f>
        <v/>
      </c>
      <c r="BA6" s="86"/>
    </row>
    <row r="7" spans="2:53" s="3" customFormat="1" x14ac:dyDescent="0.2">
      <c r="B7" s="53" t="s">
        <v>133</v>
      </c>
      <c r="C7" s="71" t="s">
        <v>2</v>
      </c>
      <c r="D7" s="69">
        <v>1987</v>
      </c>
      <c r="E7" s="30" t="str">
        <f>IFERROR(VLOOKUP(CONCATENATE($B7,"_",E$4,"_",$C$85,"_",$C$84),Data_for_IC_trend_tables!$A$1:$G$49194,7,FALSE)*1000000000,"-")</f>
        <v>-</v>
      </c>
      <c r="F7" s="30" t="str">
        <f>IFERROR(VLOOKUP(CONCATENATE($B7,"_",F$4,"_",$C$85,"_",$C$84),Data_for_IC_trend_tables!$A$1:$G$49194,7,FALSE)*1000000000,"-")</f>
        <v>-</v>
      </c>
      <c r="G7" s="30" t="str">
        <f>IFERROR(VLOOKUP(CONCATENATE($B7,"_",G$4,"_",$C$85,"_",$C$84),Data_for_IC_trend_tables!$A$1:$G$49194,7,FALSE)*1000000000,"-")</f>
        <v>-</v>
      </c>
      <c r="H7" s="30" t="str">
        <f>IFERROR(VLOOKUP(CONCATENATE($B7,"_",H$4,"_",$C$85,"_",$C$84),Data_for_IC_trend_tables!$A$1:$G$49194,7,FALSE)*1000000000,"-")</f>
        <v>-</v>
      </c>
      <c r="I7" s="30" t="str">
        <f>IFERROR(VLOOKUP(CONCATENATE($B7,"_",I$4,"_",$C$85,"_",$C$84),Data_for_IC_trend_tables!$A$1:$G$49194,7,FALSE)*1000000000,"-")</f>
        <v>-</v>
      </c>
      <c r="J7" s="30">
        <f>IFERROR(VLOOKUP(CONCATENATE($B7,"_",J$4,"_",$C$85,"_",$C$84),Data_for_IC_trend_tables!$A$1:$G$49194,7,FALSE)*1000000000,"-")</f>
        <v>187.137195174905</v>
      </c>
      <c r="K7" s="30">
        <f>IFERROR(VLOOKUP(CONCATENATE($B7,"_",K$4,"_",$C$85,"_",$C$84),Data_for_IC_trend_tables!$A$1:$G$49194,7,FALSE)*1000000000,"-")</f>
        <v>186.045979095749</v>
      </c>
      <c r="L7" s="30">
        <f>IFERROR(VLOOKUP(CONCATENATE($B7,"_",L$4,"_",$C$85,"_",$C$84),Data_for_IC_trend_tables!$A$1:$G$49194,7,FALSE)*1000000000,"-")</f>
        <v>188.04286482630002</v>
      </c>
      <c r="M7" s="30">
        <f>IFERROR(VLOOKUP(CONCATENATE($B7,"_",M$4,"_",$C$85,"_",$C$84),Data_for_IC_trend_tables!$A$1:$G$49194,7,FALSE)*1000000000,"-")</f>
        <v>173.36708846662501</v>
      </c>
      <c r="N7" s="30">
        <f>IFERROR(VLOOKUP(CONCATENATE($B7,"_",N$4,"_",$C$85,"_",$C$84),Data_for_IC_trend_tables!$A$1:$G$49194,7,FALSE)*1000000000,"-")</f>
        <v>164.43039767968799</v>
      </c>
      <c r="O7" s="30">
        <f>IFERROR(VLOOKUP(CONCATENATE($B7,"_",O$4,"_",$C$85,"_",$C$84),Data_for_IC_trend_tables!$A$1:$G$49194,7,FALSE)*1000000000,"-")</f>
        <v>121.68029442203101</v>
      </c>
      <c r="P7" s="30">
        <f>IFERROR(VLOOKUP(CONCATENATE($B7,"_",P$4,"_",$C$85,"_",$C$84),Data_for_IC_trend_tables!$A$1:$G$49194,7,FALSE)*1000000000,"-")</f>
        <v>123.41971882476402</v>
      </c>
      <c r="Q7" s="30">
        <f>IFERROR(VLOOKUP(CONCATENATE($B7,"_",Q$4,"_",$C$85,"_",$C$84),Data_for_IC_trend_tables!$A$1:$G$49194,7,FALSE)*1000000000,"-")</f>
        <v>75.737376417137099</v>
      </c>
      <c r="R7" s="30">
        <f>IFERROR(VLOOKUP(CONCATENATE($B7,"_",R$4,"_",$C$85,"_",$C$84),Data_for_IC_trend_tables!$A$1:$G$49194,7,FALSE)*1000000000,"-")</f>
        <v>66.212447656066601</v>
      </c>
      <c r="S7" s="30">
        <f>IFERROR(VLOOKUP(CONCATENATE($B7,"_",S$4,"_",$C$85,"_",$C$84),Data_for_IC_trend_tables!$A$1:$G$49194,7,FALSE)*1000000000,"-")</f>
        <v>56.289523037392499</v>
      </c>
      <c r="T7" s="30">
        <f>IFERROR(VLOOKUP(CONCATENATE($B7,"_",T$4,"_",$C$85,"_",$C$84),Data_for_IC_trend_tables!$A$1:$G$49194,7,FALSE)*1000000000,"-")</f>
        <v>57.802738374833304</v>
      </c>
      <c r="U7" s="30">
        <f>IFERROR(VLOOKUP(CONCATENATE($B7,"_",U$4,"_",$C$85,"_",$C$84),Data_for_IC_trend_tables!$A$1:$G$49194,7,FALSE)*1000000000,"-")</f>
        <v>58.472486284131605</v>
      </c>
      <c r="V7" s="30">
        <f>IFERROR(VLOOKUP(CONCATENATE($B7,"_",V$4,"_",$C$85,"_",$C$84),Data_for_IC_trend_tables!$A$1:$G$49194,7,FALSE)*1000000000,"-")</f>
        <v>58.680563820542801</v>
      </c>
      <c r="W7" s="30">
        <f>IFERROR(VLOOKUP(CONCATENATE($B7,"_",W$4,"_",$C$85,"_",$C$84),Data_for_IC_trend_tables!$A$1:$G$49194,7,FALSE)*1000000000,"-")</f>
        <v>55.503783183737099</v>
      </c>
      <c r="X7" s="30">
        <f>IFERROR(VLOOKUP(CONCATENATE($B7,"_",X$4,"_",$C$85,"_",$C$84),Data_for_IC_trend_tables!$A$1:$G$49194,7,FALSE)*1000000000,"-")</f>
        <v>52.2767362250001</v>
      </c>
      <c r="Y7" s="30">
        <f>IFERROR(VLOOKUP(CONCATENATE($B7,"_",Y$4,"_",$C$85,"_",$C$84),Data_for_IC_trend_tables!$A$1:$G$49194,7,FALSE)*1000000000,"-")</f>
        <v>50.781171529915696</v>
      </c>
      <c r="Z7" s="30">
        <f>IFERROR(VLOOKUP(CONCATENATE($B7,"_",Z$4,"_",$C$85,"_",$C$84),Data_for_IC_trend_tables!$A$1:$G$49194,7,FALSE)*1000000000,"-")</f>
        <v>50.625287906491103</v>
      </c>
      <c r="AA7" s="30">
        <f>IFERROR(VLOOKUP(CONCATENATE($B7,"_",AA$4,"_",$C$85,"_",$C$84),Data_for_IC_trend_tables!$A$1:$G$49194,7,FALSE)*1000000000,"-")</f>
        <v>37.166511166753999</v>
      </c>
      <c r="AB7" s="30">
        <f>IFERROR(VLOOKUP(CONCATENATE($B7,"_",AB$4,"_",$C$85,"_",$C$84),Data_for_IC_trend_tables!$A$1:$G$49194,7,FALSE)*1000000000,"-")</f>
        <v>36.148785908556697</v>
      </c>
      <c r="AC7" s="30">
        <f>IFERROR(VLOOKUP(CONCATENATE($B7,"_",AC$4,"_",$C$85,"_",$C$84),Data_for_IC_trend_tables!$A$1:$G$49194,7,FALSE)*1000000000,"-")</f>
        <v>35.271057669311396</v>
      </c>
      <c r="AD7" s="30">
        <f>IFERROR(VLOOKUP(CONCATENATE($B7,"_",AD$4,"_",$C$85,"_",$C$84),Data_for_IC_trend_tables!$A$1:$G$49194,7,FALSE)*1000000000,"-")</f>
        <v>35.087590052289499</v>
      </c>
      <c r="AE7" s="30">
        <f>IFERROR(VLOOKUP(CONCATENATE($B7,"_",AE$4,"_",$C$85,"_",$C$84),Data_for_IC_trend_tables!$A$1:$G$49194,7,FALSE)*1000000000,"-")</f>
        <v>36.378643893261902</v>
      </c>
      <c r="AF7" s="30">
        <f>IFERROR(VLOOKUP(CONCATENATE($B7,"_",AF$4,"_",$C$85,"_",$C$84),Data_for_IC_trend_tables!$A$1:$G$49194,7,FALSE)*1000000000,"-")</f>
        <v>36.032209499286999</v>
      </c>
      <c r="AG7" s="30">
        <f>IFERROR(VLOOKUP(CONCATENATE($B7,"_",AG$4,"_",$C$85,"_",$C$84),Data_for_IC_trend_tables!$A$1:$G$49194,7,FALSE)*1000000000,"-")</f>
        <v>35.832376332986598</v>
      </c>
      <c r="AH7" s="30">
        <f>IFERROR(VLOOKUP(CONCATENATE($B7,"_",AH$4,"_",$C$85,"_",$C$84),Data_for_IC_trend_tables!$A$1:$G$49194,7,FALSE)*1000000000,"-")</f>
        <v>36.003535720999494</v>
      </c>
      <c r="AI7" s="30">
        <f>IFERROR(VLOOKUP(CONCATENATE($B7,"_",AI$4,"_",$C$85,"_",$C$84),Data_for_IC_trend_tables!$A$1:$G$49194,7,FALSE)*1000000000,"-")</f>
        <v>40.495849105661904</v>
      </c>
      <c r="AJ7" s="30">
        <f>IFERROR(VLOOKUP(CONCATENATE($B7,"_",AJ$4,"_",$C$85,"_",$C$84),Data_for_IC_trend_tables!$A$1:$G$49194,7,FALSE)*1000000000,"-")</f>
        <v>37.666551522063997</v>
      </c>
      <c r="AK7" s="30">
        <f>IFERROR(VLOOKUP(CONCATENATE($B7,"_",AK$4,"_",$C$85,"_",$C$84),Data_for_IC_trend_tables!$A$1:$G$49194,7,FALSE)*1000000000,"-")</f>
        <v>38.773902759192097</v>
      </c>
      <c r="AL7" s="30">
        <f>IFERROR(VLOOKUP(CONCATENATE($B7,"_",AL$4,"_",$C$85,"_",$C$84),Data_for_IC_trend_tables!$A$1:$G$49194,7,FALSE)*1000000000,"-")</f>
        <v>38.780729477786402</v>
      </c>
      <c r="AM7" s="30">
        <f>IFERROR(VLOOKUP(CONCATENATE($B7,"_",AM$4,"_",$C$85,"_",$C$84),Data_for_IC_trend_tables!$A$1:$G$49194,7,FALSE)*1000000000,"-")</f>
        <v>35.845651976193899</v>
      </c>
      <c r="AN7" s="30">
        <f>IFERROR(VLOOKUP(CONCATENATE($B7,"_",AN$4,"_",$C$85,"_",$C$84),Data_for_IC_trend_tables!$A$1:$G$49194,7,FALSE)*1000000000,"-")</f>
        <v>36.7038685403556</v>
      </c>
      <c r="AO7" s="30">
        <f>IFERROR(VLOOKUP(CONCATENATE($B7,"_",AO$4,"_",$C$85,"_",$C$84),Data_for_IC_trend_tables!$A$1:$G$49194,7,FALSE)*1000000000,"-")</f>
        <v>36.195418259175206</v>
      </c>
      <c r="AP7" s="30">
        <f>IFERROR(VLOOKUP(CONCATENATE($B7,"_",AP$4,"_",$C$85,"_",$C$84),Data_for_IC_trend_tables!$A$1:$G$49194,7,FALSE)*1000000000,"-")</f>
        <v>36.669565866231999</v>
      </c>
      <c r="AQ7" s="30">
        <f>IFERROR(VLOOKUP(CONCATENATE($B7,"_",AQ$4,"_",$C$85,"_",$C$84),Data_for_IC_trend_tables!$A$1:$G$49194,7,FALSE)*1000000000,"-")</f>
        <v>33.416552860165602</v>
      </c>
      <c r="AR7" s="30">
        <f>IFERROR(VLOOKUP(CONCATENATE($B7,"_",AR$4,"_",$C$85,"_",$C$84),Data_for_IC_trend_tables!$A$1:$G$49194,7,FALSE)*1000000000,"-")</f>
        <v>33.856498801659598</v>
      </c>
      <c r="AS7" s="30">
        <f>IFERROR(VLOOKUP(CONCATENATE($B7,"_",AS$4,"_",$C$85,"_",$C$84),Data_for_IC_trend_tables!$A$1:$G$49194,7,FALSE)*1000000000,"-")</f>
        <v>33.149495248670199</v>
      </c>
      <c r="AT7" s="30">
        <f>IFERROR(VLOOKUP(CONCATENATE($B7,"_",AT$4,"_",$C$85,"_",$C$84),Data_for_IC_trend_tables!$A$1:$G$49194,7,FALSE)*1000000000,"-")</f>
        <v>37.2915766322199</v>
      </c>
      <c r="AU7" s="30">
        <f>IFERROR(VLOOKUP(CONCATENATE($B7,"_",AU$4,"_",$C$85,"_",$C$84),Data_for_IC_trend_tables!$A$1:$G$49194,7,FALSE)*1000000000,"-")</f>
        <v>31.7164172188781</v>
      </c>
      <c r="AV7" s="30"/>
      <c r="AW7" s="30">
        <f>IFERROR(VLOOKUP(CONCATENATE($B7,"_",AW$4,"_",$C$85,"_",$C$84),Data_for_IC_trend_tables!$A$1:$G$49194,7,FALSE)*1000000000,"-")</f>
        <v>31.7164172188781</v>
      </c>
      <c r="AX7" s="79">
        <f>L7</f>
        <v>188.04286482630002</v>
      </c>
      <c r="AY7" s="38" t="str">
        <f t="shared" si="0"/>
        <v>Yes</v>
      </c>
      <c r="AZ7" s="58">
        <f t="shared" si="1"/>
        <v>-0.831334109655395</v>
      </c>
      <c r="BA7" s="32" t="s">
        <v>76</v>
      </c>
    </row>
    <row r="8" spans="2:53" s="3" customFormat="1" x14ac:dyDescent="0.2">
      <c r="B8" s="53" t="s">
        <v>135</v>
      </c>
      <c r="C8" s="71" t="s">
        <v>88</v>
      </c>
      <c r="D8" s="56"/>
      <c r="E8" s="30" t="str">
        <f>IFERROR(VLOOKUP(CONCATENATE($B8,"_",E$4,"_",$C$85,"_",$C$84),Data_for_IC_trend_tables!$A$1:$G$49194,7,FALSE)*1000000000,"-")</f>
        <v>-</v>
      </c>
      <c r="F8" s="30" t="str">
        <f>IFERROR(VLOOKUP(CONCATENATE($B8,"_",F$4,"_",$C$85,"_",$C$84),Data_for_IC_trend_tables!$A$1:$G$49194,7,FALSE)*1000000000,"-")</f>
        <v>-</v>
      </c>
      <c r="G8" s="30" t="str">
        <f>IFERROR(VLOOKUP(CONCATENATE($B8,"_",G$4,"_",$C$85,"_",$C$84),Data_for_IC_trend_tables!$A$1:$G$49194,7,FALSE)*1000000000,"-")</f>
        <v>-</v>
      </c>
      <c r="H8" s="30" t="str">
        <f>IFERROR(VLOOKUP(CONCATENATE($B8,"_",H$4,"_",$C$85,"_",$C$84),Data_for_IC_trend_tables!$A$1:$G$49194,7,FALSE)*1000000000,"-")</f>
        <v>-</v>
      </c>
      <c r="I8" s="30" t="str">
        <f>IFERROR(VLOOKUP(CONCATENATE($B8,"_",I$4,"_",$C$85,"_",$C$84),Data_for_IC_trend_tables!$A$1:$G$49194,7,FALSE)*1000000000,"-")</f>
        <v>-</v>
      </c>
      <c r="J8" s="30" t="str">
        <f>IFERROR(VLOOKUP(CONCATENATE($B8,"_",J$4,"_",$C$85,"_",$C$84),Data_for_IC_trend_tables!$A$1:$G$49194,7,FALSE)*1000000000,"-")</f>
        <v>-</v>
      </c>
      <c r="K8" s="30" t="str">
        <f>IFERROR(VLOOKUP(CONCATENATE($B8,"_",K$4,"_",$C$85,"_",$C$84),Data_for_IC_trend_tables!$A$1:$G$49194,7,FALSE)*1000000000,"-")</f>
        <v>-</v>
      </c>
      <c r="L8" s="30" t="str">
        <f>IFERROR(VLOOKUP(CONCATENATE($B8,"_",L$4,"_",$C$85,"_",$C$84),Data_for_IC_trend_tables!$A$1:$G$49194,7,FALSE)*1000000000,"-")</f>
        <v>-</v>
      </c>
      <c r="M8" s="30" t="str">
        <f>IFERROR(VLOOKUP(CONCATENATE($B8,"_",M$4,"_",$C$85,"_",$C$84),Data_for_IC_trend_tables!$A$1:$G$49194,7,FALSE)*1000000000,"-")</f>
        <v>-</v>
      </c>
      <c r="N8" s="30" t="str">
        <f>IFERROR(VLOOKUP(CONCATENATE($B8,"_",N$4,"_",$C$85,"_",$C$84),Data_for_IC_trend_tables!$A$1:$G$49194,7,FALSE)*1000000000,"-")</f>
        <v>-</v>
      </c>
      <c r="O8" s="30">
        <f>IFERROR(VLOOKUP(CONCATENATE($B8,"_",O$4,"_",$C$85,"_",$C$84),Data_for_IC_trend_tables!$A$1:$G$49194,7,FALSE)*1000000000,"-")</f>
        <v>3.0032000000000003E-2</v>
      </c>
      <c r="P8" s="30">
        <f>IFERROR(VLOOKUP(CONCATENATE($B8,"_",P$4,"_",$C$85,"_",$C$84),Data_for_IC_trend_tables!$A$1:$G$49194,7,FALSE)*1000000000,"-")</f>
        <v>2.8420000000000001E-2</v>
      </c>
      <c r="Q8" s="30">
        <f>IFERROR(VLOOKUP(CONCATENATE($B8,"_",Q$4,"_",$C$85,"_",$C$84),Data_for_IC_trend_tables!$A$1:$G$49194,7,FALSE)*1000000000,"-")</f>
        <v>2.6602000000000001E-2</v>
      </c>
      <c r="R8" s="30">
        <f>IFERROR(VLOOKUP(CONCATENATE($B8,"_",R$4,"_",$C$85,"_",$C$84),Data_for_IC_trend_tables!$A$1:$G$49194,7,FALSE)*1000000000,"-")</f>
        <v>2.4708000000000001E-2</v>
      </c>
      <c r="S8" s="30">
        <f>IFERROR(VLOOKUP(CONCATENATE($B8,"_",S$4,"_",$C$85,"_",$C$84),Data_for_IC_trend_tables!$A$1:$G$49194,7,FALSE)*1000000000,"-")</f>
        <v>2.2952E-2</v>
      </c>
      <c r="T8" s="30">
        <f>IFERROR(VLOOKUP(CONCATENATE($B8,"_",T$4,"_",$C$85,"_",$C$84),Data_for_IC_trend_tables!$A$1:$G$49194,7,FALSE)*1000000000,"-")</f>
        <v>6.3385999999999998E-2</v>
      </c>
      <c r="U8" s="30">
        <f>IFERROR(VLOOKUP(CONCATENATE($B8,"_",U$4,"_",$C$85,"_",$C$84),Data_for_IC_trend_tables!$A$1:$G$49194,7,FALSE)*1000000000,"-")</f>
        <v>4.614E-2</v>
      </c>
      <c r="V8" s="30">
        <f>IFERROR(VLOOKUP(CONCATENATE($B8,"_",V$4,"_",$C$85,"_",$C$84),Data_for_IC_trend_tables!$A$1:$G$49194,7,FALSE)*1000000000,"-")</f>
        <v>7.0370000000000002E-2</v>
      </c>
      <c r="W8" s="30">
        <f>IFERROR(VLOOKUP(CONCATENATE($B8,"_",W$4,"_",$C$85,"_",$C$84),Data_for_IC_trend_tables!$A$1:$G$49194,7,FALSE)*1000000000,"-")</f>
        <v>2.7418000000000001E-2</v>
      </c>
      <c r="X8" s="30">
        <f>IFERROR(VLOOKUP(CONCATENATE($B8,"_",X$4,"_",$C$85,"_",$C$84),Data_for_IC_trend_tables!$A$1:$G$49194,7,FALSE)*1000000000,"-")</f>
        <v>5.5635999999999998E-2</v>
      </c>
      <c r="Y8" s="30">
        <f>IFERROR(VLOOKUP(CONCATENATE($B8,"_",Y$4,"_",$C$85,"_",$C$84),Data_for_IC_trend_tables!$A$1:$G$49194,7,FALSE)*1000000000,"-")</f>
        <v>6.9339999999999999E-2</v>
      </c>
      <c r="Z8" s="30">
        <f>IFERROR(VLOOKUP(CONCATENATE($B8,"_",Z$4,"_",$C$85,"_",$C$84),Data_for_IC_trend_tables!$A$1:$G$49194,7,FALSE)*1000000000,"-")</f>
        <v>0.18248199999999998</v>
      </c>
      <c r="AA8" s="30">
        <f>IFERROR(VLOOKUP(CONCATENATE($B8,"_",AA$4,"_",$C$85,"_",$C$84),Data_for_IC_trend_tables!$A$1:$G$49194,7,FALSE)*1000000000,"-")</f>
        <v>0.422902</v>
      </c>
      <c r="AB8" s="30">
        <f>IFERROR(VLOOKUP(CONCATENATE($B8,"_",AB$4,"_",$C$85,"_",$C$84),Data_for_IC_trend_tables!$A$1:$G$49194,7,FALSE)*1000000000,"-")</f>
        <v>0.61291599999999991</v>
      </c>
      <c r="AC8" s="30">
        <f>IFERROR(VLOOKUP(CONCATENATE($B8,"_",AC$4,"_",$C$85,"_",$C$84),Data_for_IC_trend_tables!$A$1:$G$49194,7,FALSE)*1000000000,"-")</f>
        <v>0.88181999999999994</v>
      </c>
      <c r="AD8" s="30">
        <f>IFERROR(VLOOKUP(CONCATENATE($B8,"_",AD$4,"_",$C$85,"_",$C$84),Data_for_IC_trend_tables!$A$1:$G$49194,7,FALSE)*1000000000,"-")</f>
        <v>1.640917</v>
      </c>
      <c r="AE8" s="30">
        <f>IFERROR(VLOOKUP(CONCATENATE($B8,"_",AE$4,"_",$C$85,"_",$C$84),Data_for_IC_trend_tables!$A$1:$G$49194,7,FALSE)*1000000000,"-")</f>
        <v>1.9638509999999998</v>
      </c>
      <c r="AF8" s="30">
        <f>IFERROR(VLOOKUP(CONCATENATE($B8,"_",AF$4,"_",$C$85,"_",$C$84),Data_for_IC_trend_tables!$A$1:$G$49194,7,FALSE)*1000000000,"-")</f>
        <v>5.0483479999999998</v>
      </c>
      <c r="AG8" s="30">
        <f>IFERROR(VLOOKUP(CONCATENATE($B8,"_",AG$4,"_",$C$85,"_",$C$84),Data_for_IC_trend_tables!$A$1:$G$49194,7,FALSE)*1000000000,"-")</f>
        <v>4.4216950000000006</v>
      </c>
      <c r="AH8" s="30">
        <f>IFERROR(VLOOKUP(CONCATENATE($B8,"_",AH$4,"_",$C$85,"_",$C$84),Data_for_IC_trend_tables!$A$1:$G$49194,7,FALSE)*1000000000,"-")</f>
        <v>3.0894090000000003</v>
      </c>
      <c r="AI8" s="30">
        <f>IFERROR(VLOOKUP(CONCATENATE($B8,"_",AI$4,"_",$C$85,"_",$C$84),Data_for_IC_trend_tables!$A$1:$G$49194,7,FALSE)*1000000000,"-")</f>
        <v>4.7284379999999997</v>
      </c>
      <c r="AJ8" s="30">
        <f>IFERROR(VLOOKUP(CONCATENATE($B8,"_",AJ$4,"_",$C$85,"_",$C$84),Data_for_IC_trend_tables!$A$1:$G$49194,7,FALSE)*1000000000,"-")</f>
        <v>5.8838279999999994</v>
      </c>
      <c r="AK8" s="30">
        <f>IFERROR(VLOOKUP(CONCATENATE($B8,"_",AK$4,"_",$C$85,"_",$C$84),Data_for_IC_trend_tables!$A$1:$G$49194,7,FALSE)*1000000000,"-")</f>
        <v>6.2442789999999997</v>
      </c>
      <c r="AL8" s="30">
        <f>IFERROR(VLOOKUP(CONCATENATE($B8,"_",AL$4,"_",$C$85,"_",$C$84),Data_for_IC_trend_tables!$A$1:$G$49194,7,FALSE)*1000000000,"-")</f>
        <v>5.2196400000000001</v>
      </c>
      <c r="AM8" s="30">
        <f>IFERROR(VLOOKUP(CONCATENATE($B8,"_",AM$4,"_",$C$85,"_",$C$84),Data_for_IC_trend_tables!$A$1:$G$49194,7,FALSE)*1000000000,"-")</f>
        <v>4.7312380000000003</v>
      </c>
      <c r="AN8" s="30">
        <f>IFERROR(VLOOKUP(CONCATENATE($B8,"_",AN$4,"_",$C$85,"_",$C$84),Data_for_IC_trend_tables!$A$1:$G$49194,7,FALSE)*1000000000,"-")</f>
        <v>4.5791020000000007</v>
      </c>
      <c r="AO8" s="30">
        <f>IFERROR(VLOOKUP(CONCATENATE($B8,"_",AO$4,"_",$C$85,"_",$C$84),Data_for_IC_trend_tables!$A$1:$G$49194,7,FALSE)*1000000000,"-")</f>
        <v>2.9654430000000001</v>
      </c>
      <c r="AP8" s="30">
        <f>IFERROR(VLOOKUP(CONCATENATE($B8,"_",AP$4,"_",$C$85,"_",$C$84),Data_for_IC_trend_tables!$A$1:$G$49194,7,FALSE)*1000000000,"-")</f>
        <v>2.9796469999999999</v>
      </c>
      <c r="AQ8" s="30">
        <f>IFERROR(VLOOKUP(CONCATENATE($B8,"_",AQ$4,"_",$C$85,"_",$C$84),Data_for_IC_trend_tables!$A$1:$G$49194,7,FALSE)*1000000000,"-")</f>
        <v>2.9738379999999998</v>
      </c>
      <c r="AR8" s="30">
        <f>IFERROR(VLOOKUP(CONCATENATE($B8,"_",AR$4,"_",$C$85,"_",$C$84),Data_for_IC_trend_tables!$A$1:$G$49194,7,FALSE)*1000000000,"-")</f>
        <v>2.8430169999999997</v>
      </c>
      <c r="AS8" s="30">
        <f>IFERROR(VLOOKUP(CONCATENATE($B8,"_",AS$4,"_",$C$85,"_",$C$84),Data_for_IC_trend_tables!$A$1:$G$49194,7,FALSE)*1000000000,"-")</f>
        <v>2.2626690000000003</v>
      </c>
      <c r="AT8" s="30">
        <f>IFERROR(VLOOKUP(CONCATENATE($B8,"_",AT$4,"_",$C$85,"_",$C$84),Data_for_IC_trend_tables!$A$1:$G$49194,7,FALSE)*1000000000,"-")</f>
        <v>2.8609299999999998</v>
      </c>
      <c r="AU8" s="30">
        <f>IFERROR(VLOOKUP(CONCATENATE($B8,"_",AU$4,"_",$C$85,"_",$C$84),Data_for_IC_trend_tables!$A$1:$G$49194,7,FALSE)*1000000000,"-")</f>
        <v>3.4062760000000001</v>
      </c>
      <c r="AV8" s="30"/>
      <c r="AW8" s="30">
        <f>IFERROR(VLOOKUP(CONCATENATE($B8,"_",AW$4,"_",$C$85,"_",$C$84),Data_for_IC_trend_tables!$A$1:$G$49194,7,FALSE)*1000000000,"-")</f>
        <v>3.4062760000000001</v>
      </c>
      <c r="AX8" s="79"/>
      <c r="AY8" s="38" t="str">
        <f t="shared" si="0"/>
        <v/>
      </c>
      <c r="AZ8" s="58" t="str">
        <f t="shared" si="1"/>
        <v/>
      </c>
      <c r="BA8" s="86"/>
    </row>
    <row r="9" spans="2:53" s="3" customFormat="1" x14ac:dyDescent="0.2">
      <c r="B9" s="53" t="s">
        <v>136</v>
      </c>
      <c r="C9" s="71" t="s">
        <v>3</v>
      </c>
      <c r="D9" s="56"/>
      <c r="E9" s="30" t="str">
        <f>IFERROR(VLOOKUP(CONCATENATE($B9,"_",E$4,"_",$C$85,"_",$C$84),Data_for_IC_trend_tables!$A$1:$G$49194,7,FALSE)*1000000000,"-")</f>
        <v>-</v>
      </c>
      <c r="F9" s="30" t="str">
        <f>IFERROR(VLOOKUP(CONCATENATE($B9,"_",F$4,"_",$C$85,"_",$C$84),Data_for_IC_trend_tables!$A$1:$G$49194,7,FALSE)*1000000000,"-")</f>
        <v>-</v>
      </c>
      <c r="G9" s="30" t="str">
        <f>IFERROR(VLOOKUP(CONCATENATE($B9,"_",G$4,"_",$C$85,"_",$C$84),Data_for_IC_trend_tables!$A$1:$G$49194,7,FALSE)*1000000000,"-")</f>
        <v>-</v>
      </c>
      <c r="H9" s="30" t="str">
        <f>IFERROR(VLOOKUP(CONCATENATE($B9,"_",H$4,"_",$C$85,"_",$C$84),Data_for_IC_trend_tables!$A$1:$G$49194,7,FALSE)*1000000000,"-")</f>
        <v>-</v>
      </c>
      <c r="I9" s="30" t="str">
        <f>IFERROR(VLOOKUP(CONCATENATE($B9,"_",I$4,"_",$C$85,"_",$C$84),Data_for_IC_trend_tables!$A$1:$G$49194,7,FALSE)*1000000000,"-")</f>
        <v>-</v>
      </c>
      <c r="J9" s="30" t="str">
        <f>IFERROR(VLOOKUP(CONCATENATE($B9,"_",J$4,"_",$C$85,"_",$C$84),Data_for_IC_trend_tables!$A$1:$G$49194,7,FALSE)*1000000000,"-")</f>
        <v>-</v>
      </c>
      <c r="K9" s="30" t="str">
        <f>IFERROR(VLOOKUP(CONCATENATE($B9,"_",K$4,"_",$C$85,"_",$C$84),Data_for_IC_trend_tables!$A$1:$G$49194,7,FALSE)*1000000000,"-")</f>
        <v>-</v>
      </c>
      <c r="L9" s="30" t="str">
        <f>IFERROR(VLOOKUP(CONCATENATE($B9,"_",L$4,"_",$C$85,"_",$C$84),Data_for_IC_trend_tables!$A$1:$G$49194,7,FALSE)*1000000000,"-")</f>
        <v>-</v>
      </c>
      <c r="M9" s="30" t="str">
        <f>IFERROR(VLOOKUP(CONCATENATE($B9,"_",M$4,"_",$C$85,"_",$C$84),Data_for_IC_trend_tables!$A$1:$G$49194,7,FALSE)*1000000000,"-")</f>
        <v>-</v>
      </c>
      <c r="N9" s="30" t="str">
        <f>IFERROR(VLOOKUP(CONCATENATE($B9,"_",N$4,"_",$C$85,"_",$C$84),Data_for_IC_trend_tables!$A$1:$G$49194,7,FALSE)*1000000000,"-")</f>
        <v>-</v>
      </c>
      <c r="O9" s="30">
        <f>IFERROR(VLOOKUP(CONCATENATE($B9,"_",O$4,"_",$C$85,"_",$C$84),Data_for_IC_trend_tables!$A$1:$G$49194,7,FALSE)*1000000000,"-")</f>
        <v>22.145</v>
      </c>
      <c r="P9" s="30">
        <f>IFERROR(VLOOKUP(CONCATENATE($B9,"_",P$4,"_",$C$85,"_",$C$84),Data_for_IC_trend_tables!$A$1:$G$49194,7,FALSE)*1000000000,"-")</f>
        <v>21.066000000000003</v>
      </c>
      <c r="Q9" s="30">
        <f>IFERROR(VLOOKUP(CONCATENATE($B9,"_",Q$4,"_",$C$85,"_",$C$84),Data_for_IC_trend_tables!$A$1:$G$49194,7,FALSE)*1000000000,"-")</f>
        <v>18.599</v>
      </c>
      <c r="R9" s="30">
        <f>IFERROR(VLOOKUP(CONCATENATE($B9,"_",R$4,"_",$C$85,"_",$C$84),Data_for_IC_trend_tables!$A$1:$G$49194,7,FALSE)*1000000000,"-")</f>
        <v>15.567</v>
      </c>
      <c r="S9" s="30">
        <f>IFERROR(VLOOKUP(CONCATENATE($B9,"_",S$4,"_",$C$85,"_",$C$84),Data_for_IC_trend_tables!$A$1:$G$49194,7,FALSE)*1000000000,"-")</f>
        <v>13.853</v>
      </c>
      <c r="T9" s="30">
        <f>IFERROR(VLOOKUP(CONCATENATE($B9,"_",T$4,"_",$C$85,"_",$C$84),Data_for_IC_trend_tables!$A$1:$G$49194,7,FALSE)*1000000000,"-")</f>
        <v>13.481</v>
      </c>
      <c r="U9" s="30">
        <f>IFERROR(VLOOKUP(CONCATENATE($B9,"_",U$4,"_",$C$85,"_",$C$84),Data_for_IC_trend_tables!$A$1:$G$49194,7,FALSE)*1000000000,"-")</f>
        <v>14.187999999999999</v>
      </c>
      <c r="V9" s="30">
        <f>IFERROR(VLOOKUP(CONCATENATE($B9,"_",V$4,"_",$C$85,"_",$C$84),Data_for_IC_trend_tables!$A$1:$G$49194,7,FALSE)*1000000000,"-")</f>
        <v>17.488</v>
      </c>
      <c r="W9" s="30">
        <f>IFERROR(VLOOKUP(CONCATENATE($B9,"_",W$4,"_",$C$85,"_",$C$84),Data_for_IC_trend_tables!$A$1:$G$49194,7,FALSE)*1000000000,"-")</f>
        <v>17.754000000000001</v>
      </c>
      <c r="X9" s="30">
        <f>IFERROR(VLOOKUP(CONCATENATE($B9,"_",X$4,"_",$C$85,"_",$C$84),Data_for_IC_trend_tables!$A$1:$G$49194,7,FALSE)*1000000000,"-")</f>
        <v>16.257000000000001</v>
      </c>
      <c r="Y9" s="30">
        <f>IFERROR(VLOOKUP(CONCATENATE($B9,"_",Y$4,"_",$C$85,"_",$C$84),Data_for_IC_trend_tables!$A$1:$G$49194,7,FALSE)*1000000000,"-")</f>
        <v>23.760999999999999</v>
      </c>
      <c r="Z9" s="30">
        <f>IFERROR(VLOOKUP(CONCATENATE($B9,"_",Z$4,"_",$C$85,"_",$C$84),Data_for_IC_trend_tables!$A$1:$G$49194,7,FALSE)*1000000000,"-")</f>
        <v>29.95</v>
      </c>
      <c r="AA9" s="30">
        <f>IFERROR(VLOOKUP(CONCATENATE($B9,"_",AA$4,"_",$C$85,"_",$C$84),Data_for_IC_trend_tables!$A$1:$G$49194,7,FALSE)*1000000000,"-")</f>
        <v>23.282</v>
      </c>
      <c r="AB9" s="30">
        <f>IFERROR(VLOOKUP(CONCATENATE($B9,"_",AB$4,"_",$C$85,"_",$C$84),Data_for_IC_trend_tables!$A$1:$G$49194,7,FALSE)*1000000000,"-")</f>
        <v>28.471</v>
      </c>
      <c r="AC9" s="30">
        <f>IFERROR(VLOOKUP(CONCATENATE($B9,"_",AC$4,"_",$C$85,"_",$C$84),Data_for_IC_trend_tables!$A$1:$G$49194,7,FALSE)*1000000000,"-")</f>
        <v>25.272317620000003</v>
      </c>
      <c r="AD9" s="30">
        <f>IFERROR(VLOOKUP(CONCATENATE($B9,"_",AD$4,"_",$C$85,"_",$C$84),Data_for_IC_trend_tables!$A$1:$G$49194,7,FALSE)*1000000000,"-")</f>
        <v>37.695</v>
      </c>
      <c r="AE9" s="30">
        <f>IFERROR(VLOOKUP(CONCATENATE($B9,"_",AE$4,"_",$C$85,"_",$C$84),Data_for_IC_trend_tables!$A$1:$G$49194,7,FALSE)*1000000000,"-")</f>
        <v>26.764999999999997</v>
      </c>
      <c r="AF9" s="30">
        <f>IFERROR(VLOOKUP(CONCATENATE($B9,"_",AF$4,"_",$C$85,"_",$C$84),Data_for_IC_trend_tables!$A$1:$G$49194,7,FALSE)*1000000000,"-")</f>
        <v>26.832000000000001</v>
      </c>
      <c r="AG9" s="30">
        <f>IFERROR(VLOOKUP(CONCATENATE($B9,"_",AG$4,"_",$C$85,"_",$C$84),Data_for_IC_trend_tables!$A$1:$G$49194,7,FALSE)*1000000000,"-")</f>
        <v>34.162999999999997</v>
      </c>
      <c r="AH9" s="30">
        <f>IFERROR(VLOOKUP(CONCATENATE($B9,"_",AH$4,"_",$C$85,"_",$C$84),Data_for_IC_trend_tables!$A$1:$G$49194,7,FALSE)*1000000000,"-")</f>
        <v>37.372999999999998</v>
      </c>
      <c r="AI9" s="30">
        <f>IFERROR(VLOOKUP(CONCATENATE($B9,"_",AI$4,"_",$C$85,"_",$C$84),Data_for_IC_trend_tables!$A$1:$G$49194,7,FALSE)*1000000000,"-")</f>
        <v>36.461999999999996</v>
      </c>
      <c r="AJ9" s="30">
        <f>IFERROR(VLOOKUP(CONCATENATE($B9,"_",AJ$4,"_",$C$85,"_",$C$84),Data_for_IC_trend_tables!$A$1:$G$49194,7,FALSE)*1000000000,"-")</f>
        <v>36.097000000000001</v>
      </c>
      <c r="AK9" s="30">
        <f>IFERROR(VLOOKUP(CONCATENATE($B9,"_",AK$4,"_",$C$85,"_",$C$84),Data_for_IC_trend_tables!$A$1:$G$49194,7,FALSE)*1000000000,"-")</f>
        <v>33.917999999999999</v>
      </c>
      <c r="AL9" s="30">
        <f>IFERROR(VLOOKUP(CONCATENATE($B9,"_",AL$4,"_",$C$85,"_",$C$84),Data_for_IC_trend_tables!$A$1:$G$49194,7,FALSE)*1000000000,"-")</f>
        <v>32.748000000000005</v>
      </c>
      <c r="AM9" s="30">
        <f>IFERROR(VLOOKUP(CONCATENATE($B9,"_",AM$4,"_",$C$85,"_",$C$84),Data_for_IC_trend_tables!$A$1:$G$49194,7,FALSE)*1000000000,"-")</f>
        <v>35.636999999999993</v>
      </c>
      <c r="AN9" s="30">
        <f>IFERROR(VLOOKUP(CONCATENATE($B9,"_",AN$4,"_",$C$85,"_",$C$84),Data_for_IC_trend_tables!$A$1:$G$49194,7,FALSE)*1000000000,"-")</f>
        <v>30.962000000000003</v>
      </c>
      <c r="AO9" s="30">
        <f>IFERROR(VLOOKUP(CONCATENATE($B9,"_",AO$4,"_",$C$85,"_",$C$84),Data_for_IC_trend_tables!$A$1:$G$49194,7,FALSE)*1000000000,"-")</f>
        <v>42.406000000000006</v>
      </c>
      <c r="AP9" s="30">
        <f>IFERROR(VLOOKUP(CONCATENATE($B9,"_",AP$4,"_",$C$85,"_",$C$84),Data_for_IC_trend_tables!$A$1:$G$49194,7,FALSE)*1000000000,"-")</f>
        <v>42.685400000000001</v>
      </c>
      <c r="AQ9" s="30">
        <f>IFERROR(VLOOKUP(CONCATENATE($B9,"_",AQ$4,"_",$C$85,"_",$C$84),Data_for_IC_trend_tables!$A$1:$G$49194,7,FALSE)*1000000000,"-")</f>
        <v>43.03</v>
      </c>
      <c r="AR9" s="30">
        <f>IFERROR(VLOOKUP(CONCATENATE($B9,"_",AR$4,"_",$C$85,"_",$C$84),Data_for_IC_trend_tables!$A$1:$G$49194,7,FALSE)*1000000000,"-")</f>
        <v>37.0077</v>
      </c>
      <c r="AS9" s="30">
        <f>IFERROR(VLOOKUP(CONCATENATE($B9,"_",AS$4,"_",$C$85,"_",$C$84),Data_for_IC_trend_tables!$A$1:$G$49194,7,FALSE)*1000000000,"-")</f>
        <v>30.213900000000002</v>
      </c>
      <c r="AT9" s="30">
        <f>IFERROR(VLOOKUP(CONCATENATE($B9,"_",AT$4,"_",$C$85,"_",$C$84),Data_for_IC_trend_tables!$A$1:$G$49194,7,FALSE)*1000000000,"-")</f>
        <v>33.983499999999999</v>
      </c>
      <c r="AU9" s="30">
        <f>IFERROR(VLOOKUP(CONCATENATE($B9,"_",AU$4,"_",$C$85,"_",$C$84),Data_for_IC_trend_tables!$A$1:$G$49194,7,FALSE)*1000000000,"-")</f>
        <v>28.343600000000002</v>
      </c>
      <c r="AV9" s="30"/>
      <c r="AW9" s="30">
        <f>IFERROR(VLOOKUP(CONCATENATE($B9,"_",AW$4,"_",$C$85,"_",$C$84),Data_for_IC_trend_tables!$A$1:$G$49194,7,FALSE)*1000000000,"-")</f>
        <v>28.343600000000002</v>
      </c>
      <c r="AX9" s="79"/>
      <c r="AY9" s="38" t="str">
        <f t="shared" si="0"/>
        <v/>
      </c>
      <c r="AZ9" s="58" t="str">
        <f t="shared" si="1"/>
        <v/>
      </c>
      <c r="BA9" s="86"/>
    </row>
    <row r="10" spans="2:53" s="3" customFormat="1" x14ac:dyDescent="0.2">
      <c r="B10" s="53" t="s">
        <v>137</v>
      </c>
      <c r="C10" s="71" t="s">
        <v>4</v>
      </c>
      <c r="D10" s="56">
        <v>1990</v>
      </c>
      <c r="E10" s="30" t="str">
        <f>IFERROR(VLOOKUP(CONCATENATE($B10,"_",E$4,"_",$C$85,"_",$C$84),Data_for_IC_trend_tables!$A$1:$G$49194,7,FALSE)*1000000000,"-")</f>
        <v>-</v>
      </c>
      <c r="F10" s="30" t="str">
        <f>IFERROR(VLOOKUP(CONCATENATE($B10,"_",F$4,"_",$C$85,"_",$C$84),Data_for_IC_trend_tables!$A$1:$G$49194,7,FALSE)*1000000000,"-")</f>
        <v>-</v>
      </c>
      <c r="G10" s="30" t="str">
        <f>IFERROR(VLOOKUP(CONCATENATE($B10,"_",G$4,"_",$C$85,"_",$C$84),Data_for_IC_trend_tables!$A$1:$G$49194,7,FALSE)*1000000000,"-")</f>
        <v>-</v>
      </c>
      <c r="H10" s="30" t="str">
        <f>IFERROR(VLOOKUP(CONCATENATE($B10,"_",H$4,"_",$C$85,"_",$C$84),Data_for_IC_trend_tables!$A$1:$G$49194,7,FALSE)*1000000000,"-")</f>
        <v>-</v>
      </c>
      <c r="I10" s="30" t="str">
        <f>IFERROR(VLOOKUP(CONCATENATE($B10,"_",I$4,"_",$C$85,"_",$C$84),Data_for_IC_trend_tables!$A$1:$G$49194,7,FALSE)*1000000000,"-")</f>
        <v>-</v>
      </c>
      <c r="J10" s="30" t="str">
        <f>IFERROR(VLOOKUP(CONCATENATE($B10,"_",J$4,"_",$C$85,"_",$C$84),Data_for_IC_trend_tables!$A$1:$G$49194,7,FALSE)*1000000000,"-")</f>
        <v>-</v>
      </c>
      <c r="K10" s="30" t="str">
        <f>IFERROR(VLOOKUP(CONCATENATE($B10,"_",K$4,"_",$C$85,"_",$C$84),Data_for_IC_trend_tables!$A$1:$G$49194,7,FALSE)*1000000000,"-")</f>
        <v>-</v>
      </c>
      <c r="L10" s="30" t="str">
        <f>IFERROR(VLOOKUP(CONCATENATE($B10,"_",L$4,"_",$C$85,"_",$C$84),Data_for_IC_trend_tables!$A$1:$G$49194,7,FALSE)*1000000000,"-")</f>
        <v>-</v>
      </c>
      <c r="M10" s="30" t="str">
        <f>IFERROR(VLOOKUP(CONCATENATE($B10,"_",M$4,"_",$C$85,"_",$C$84),Data_for_IC_trend_tables!$A$1:$G$49194,7,FALSE)*1000000000,"-")</f>
        <v>-</v>
      </c>
      <c r="N10" s="30" t="str">
        <f>IFERROR(VLOOKUP(CONCATENATE($B10,"_",N$4,"_",$C$85,"_",$C$84),Data_for_IC_trend_tables!$A$1:$G$49194,7,FALSE)*1000000000,"-")</f>
        <v>-</v>
      </c>
      <c r="O10" s="30">
        <f>IFERROR(VLOOKUP(CONCATENATE($B10,"_",O$4,"_",$C$85,"_",$C$84),Data_for_IC_trend_tables!$A$1:$G$49194,7,FALSE)*1000000000,"-")</f>
        <v>519.13548938216093</v>
      </c>
      <c r="P10" s="30">
        <f>IFERROR(VLOOKUP(CONCATENATE($B10,"_",P$4,"_",$C$85,"_",$C$84),Data_for_IC_trend_tables!$A$1:$G$49194,7,FALSE)*1000000000,"-")</f>
        <v>484.50710161657605</v>
      </c>
      <c r="Q10" s="30">
        <f>IFERROR(VLOOKUP(CONCATENATE($B10,"_",Q$4,"_",$C$85,"_",$C$84),Data_for_IC_trend_tables!$A$1:$G$49194,7,FALSE)*1000000000,"-")</f>
        <v>441.71272819068099</v>
      </c>
      <c r="R10" s="30">
        <f>IFERROR(VLOOKUP(CONCATENATE($B10,"_",R$4,"_",$C$85,"_",$C$84),Data_for_IC_trend_tables!$A$1:$G$49194,7,FALSE)*1000000000,"-")</f>
        <v>400.56362759896302</v>
      </c>
      <c r="S10" s="30">
        <f>IFERROR(VLOOKUP(CONCATENATE($B10,"_",S$4,"_",$C$85,"_",$C$84),Data_for_IC_trend_tables!$A$1:$G$49194,7,FALSE)*1000000000,"-")</f>
        <v>373.99209624795395</v>
      </c>
      <c r="T10" s="30">
        <f>IFERROR(VLOOKUP(CONCATENATE($B10,"_",T$4,"_",$C$85,"_",$C$84),Data_for_IC_trend_tables!$A$1:$G$49194,7,FALSE)*1000000000,"-")</f>
        <v>338.89170769342104</v>
      </c>
      <c r="U10" s="30">
        <f>IFERROR(VLOOKUP(CONCATENATE($B10,"_",U$4,"_",$C$85,"_",$C$84),Data_for_IC_trend_tables!$A$1:$G$49194,7,FALSE)*1000000000,"-")</f>
        <v>339.038498162434</v>
      </c>
      <c r="V10" s="30">
        <f>IFERROR(VLOOKUP(CONCATENATE($B10,"_",V$4,"_",$C$85,"_",$C$84),Data_for_IC_trend_tables!$A$1:$G$49194,7,FALSE)*1000000000,"-")</f>
        <v>303.55959336619401</v>
      </c>
      <c r="W10" s="30">
        <f>IFERROR(VLOOKUP(CONCATENATE($B10,"_",W$4,"_",$C$85,"_",$C$84),Data_for_IC_trend_tables!$A$1:$G$49194,7,FALSE)*1000000000,"-")</f>
        <v>249.80115036509599</v>
      </c>
      <c r="X10" s="30">
        <f>IFERROR(VLOOKUP(CONCATENATE($B10,"_",X$4,"_",$C$85,"_",$C$84),Data_for_IC_trend_tables!$A$1:$G$49194,7,FALSE)*1000000000,"-")</f>
        <v>166.80350066692898</v>
      </c>
      <c r="Y10" s="30">
        <f>IFERROR(VLOOKUP(CONCATENATE($B10,"_",Y$4,"_",$C$85,"_",$C$84),Data_for_IC_trend_tables!$A$1:$G$49194,7,FALSE)*1000000000,"-")</f>
        <v>91.224523032227893</v>
      </c>
      <c r="Z10" s="30">
        <f>IFERROR(VLOOKUP(CONCATENATE($B10,"_",Z$4,"_",$C$85,"_",$C$84),Data_for_IC_trend_tables!$A$1:$G$49194,7,FALSE)*1000000000,"-")</f>
        <v>87.342653965534296</v>
      </c>
      <c r="AA10" s="30">
        <f>IFERROR(VLOOKUP(CONCATENATE($B10,"_",AA$4,"_",$C$85,"_",$C$84),Data_for_IC_trend_tables!$A$1:$G$49194,7,FALSE)*1000000000,"-")</f>
        <v>67.309581043166091</v>
      </c>
      <c r="AB10" s="30">
        <f>IFERROR(VLOOKUP(CONCATENATE($B10,"_",AB$4,"_",$C$85,"_",$C$84),Data_for_IC_trend_tables!$A$1:$G$49194,7,FALSE)*1000000000,"-")</f>
        <v>66.279866780554201</v>
      </c>
      <c r="AC10" s="30">
        <f>IFERROR(VLOOKUP(CONCATENATE($B10,"_",AC$4,"_",$C$85,"_",$C$84),Data_for_IC_trend_tables!$A$1:$G$49194,7,FALSE)*1000000000,"-")</f>
        <v>68.475779926289093</v>
      </c>
      <c r="AD10" s="30">
        <f>IFERROR(VLOOKUP(CONCATENATE($B10,"_",AD$4,"_",$C$85,"_",$C$84),Data_for_IC_trend_tables!$A$1:$G$49194,7,FALSE)*1000000000,"-")</f>
        <v>65.568956856830098</v>
      </c>
      <c r="AE10" s="30">
        <f>IFERROR(VLOOKUP(CONCATENATE($B10,"_",AE$4,"_",$C$85,"_",$C$84),Data_for_IC_trend_tables!$A$1:$G$49194,7,FALSE)*1000000000,"-")</f>
        <v>63.604553239044108</v>
      </c>
      <c r="AF10" s="30">
        <f>IFERROR(VLOOKUP(CONCATENATE($B10,"_",AF$4,"_",$C$85,"_",$C$84),Data_for_IC_trend_tables!$A$1:$G$49194,7,FALSE)*1000000000,"-")</f>
        <v>61.996624686446495</v>
      </c>
      <c r="AG10" s="30">
        <f>IFERROR(VLOOKUP(CONCATENATE($B10,"_",AG$4,"_",$C$85,"_",$C$84),Data_for_IC_trend_tables!$A$1:$G$49194,7,FALSE)*1000000000,"-")</f>
        <v>72.3632633497744</v>
      </c>
      <c r="AH10" s="30">
        <f>IFERROR(VLOOKUP(CONCATENATE($B10,"_",AH$4,"_",$C$85,"_",$C$84),Data_for_IC_trend_tables!$A$1:$G$49194,7,FALSE)*1000000000,"-")</f>
        <v>54.107052761218497</v>
      </c>
      <c r="AI10" s="30">
        <f>IFERROR(VLOOKUP(CONCATENATE($B10,"_",AI$4,"_",$C$85,"_",$C$84),Data_for_IC_trend_tables!$A$1:$G$49194,7,FALSE)*1000000000,"-")</f>
        <v>51.101123795355498</v>
      </c>
      <c r="AJ10" s="30">
        <f>IFERROR(VLOOKUP(CONCATENATE($B10,"_",AJ$4,"_",$C$85,"_",$C$84),Data_for_IC_trend_tables!$A$1:$G$49194,7,FALSE)*1000000000,"-")</f>
        <v>43.910534694231401</v>
      </c>
      <c r="AK10" s="30">
        <f>IFERROR(VLOOKUP(CONCATENATE($B10,"_",AK$4,"_",$C$85,"_",$C$84),Data_for_IC_trend_tables!$A$1:$G$49194,7,FALSE)*1000000000,"-")</f>
        <v>47.073180616858501</v>
      </c>
      <c r="AL10" s="30">
        <f>IFERROR(VLOOKUP(CONCATENATE($B10,"_",AL$4,"_",$C$85,"_",$C$84),Data_for_IC_trend_tables!$A$1:$G$49194,7,FALSE)*1000000000,"-")</f>
        <v>37.665190915647301</v>
      </c>
      <c r="AM10" s="30">
        <f>IFERROR(VLOOKUP(CONCATENATE($B10,"_",AM$4,"_",$C$85,"_",$C$84),Data_for_IC_trend_tables!$A$1:$G$49194,7,FALSE)*1000000000,"-")</f>
        <v>29.341022211235302</v>
      </c>
      <c r="AN10" s="30">
        <f>IFERROR(VLOOKUP(CONCATENATE($B10,"_",AN$4,"_",$C$85,"_",$C$84),Data_for_IC_trend_tables!$A$1:$G$49194,7,FALSE)*1000000000,"-")</f>
        <v>30.831689386272696</v>
      </c>
      <c r="AO10" s="30">
        <f>IFERROR(VLOOKUP(CONCATENATE($B10,"_",AO$4,"_",$C$85,"_",$C$84),Data_for_IC_trend_tables!$A$1:$G$49194,7,FALSE)*1000000000,"-")</f>
        <v>29.7342552116721</v>
      </c>
      <c r="AP10" s="30">
        <f>IFERROR(VLOOKUP(CONCATENATE($B10,"_",AP$4,"_",$C$85,"_",$C$84),Data_for_IC_trend_tables!$A$1:$G$49194,7,FALSE)*1000000000,"-")</f>
        <v>31.618598640831198</v>
      </c>
      <c r="AQ10" s="30">
        <f>IFERROR(VLOOKUP(CONCATENATE($B10,"_",AQ$4,"_",$C$85,"_",$C$84),Data_for_IC_trend_tables!$A$1:$G$49194,7,FALSE)*1000000000,"-")</f>
        <v>26.361507948799602</v>
      </c>
      <c r="AR10" s="30">
        <f>IFERROR(VLOOKUP(CONCATENATE($B10,"_",AR$4,"_",$C$85,"_",$C$84),Data_for_IC_trend_tables!$A$1:$G$49194,7,FALSE)*1000000000,"-")</f>
        <v>28.7576242685426</v>
      </c>
      <c r="AS10" s="30">
        <f>IFERROR(VLOOKUP(CONCATENATE($B10,"_",AS$4,"_",$C$85,"_",$C$84),Data_for_IC_trend_tables!$A$1:$G$49194,7,FALSE)*1000000000,"-")</f>
        <v>28.156170229664898</v>
      </c>
      <c r="AT10" s="30">
        <f>IFERROR(VLOOKUP(CONCATENATE($B10,"_",AT$4,"_",$C$85,"_",$C$84),Data_for_IC_trend_tables!$A$1:$G$49194,7,FALSE)*1000000000,"-")</f>
        <v>27.538937728377199</v>
      </c>
      <c r="AU10" s="30">
        <f>IFERROR(VLOOKUP(CONCATENATE($B10,"_",AU$4,"_",$C$85,"_",$C$84),Data_for_IC_trend_tables!$A$1:$G$49194,7,FALSE)*1000000000,"-")</f>
        <v>25.874368136927</v>
      </c>
      <c r="AV10" s="30"/>
      <c r="AW10" s="30">
        <f>IFERROR(VLOOKUP(CONCATENATE($B10,"_",AW$4,"_",$C$85,"_",$C$84),Data_for_IC_trend_tables!$A$1:$G$49194,7,FALSE)*1000000000,"-")</f>
        <v>25.874368136927</v>
      </c>
      <c r="AX10" s="79">
        <f>O10</f>
        <v>519.13548938216093</v>
      </c>
      <c r="AY10" s="38" t="str">
        <f t="shared" ref="AY10" si="2">IF(ISBLANK(AX10),"",IF(AW10="-",CONCATENATE("no data for ",$AW$4),IF(AZ10&gt;0,"No","Yes")))</f>
        <v>Yes</v>
      </c>
      <c r="AZ10" s="58">
        <f t="shared" ref="AZ10" si="3">IFERROR(IF(AW10=0,"",(AW10-AX10)/AX10),"")</f>
        <v>-0.9501587376202677</v>
      </c>
      <c r="BA10" s="32" t="s">
        <v>76</v>
      </c>
    </row>
    <row r="11" spans="2:53" s="3" customFormat="1" x14ac:dyDescent="0.2">
      <c r="B11" s="53" t="s">
        <v>139</v>
      </c>
      <c r="C11" s="71" t="s">
        <v>48</v>
      </c>
      <c r="D11" s="56"/>
      <c r="E11" s="30" t="str">
        <f>IFERROR(VLOOKUP(CONCATENATE($B11,"_",E$4,"_",$C$85,"_",$C$84),Data_for_IC_trend_tables!$A$1:$G$49194,7,FALSE)*1000000000,"-")</f>
        <v>-</v>
      </c>
      <c r="F11" s="30" t="str">
        <f>IFERROR(VLOOKUP(CONCATENATE($B11,"_",F$4,"_",$C$85,"_",$C$84),Data_for_IC_trend_tables!$A$1:$G$49194,7,FALSE)*1000000000,"-")</f>
        <v>-</v>
      </c>
      <c r="G11" s="30" t="str">
        <f>IFERROR(VLOOKUP(CONCATENATE($B11,"_",G$4,"_",$C$85,"_",$C$84),Data_for_IC_trend_tables!$A$1:$G$49194,7,FALSE)*1000000000,"-")</f>
        <v>-</v>
      </c>
      <c r="H11" s="30" t="str">
        <f>IFERROR(VLOOKUP(CONCATENATE($B11,"_",H$4,"_",$C$85,"_",$C$84),Data_for_IC_trend_tables!$A$1:$G$49194,7,FALSE)*1000000000,"-")</f>
        <v>-</v>
      </c>
      <c r="I11" s="30" t="str">
        <f>IFERROR(VLOOKUP(CONCATENATE($B11,"_",I$4,"_",$C$85,"_",$C$84),Data_for_IC_trend_tables!$A$1:$G$49194,7,FALSE)*1000000000,"-")</f>
        <v>-</v>
      </c>
      <c r="J11" s="30" t="str">
        <f>IFERROR(VLOOKUP(CONCATENATE($B11,"_",J$4,"_",$C$85,"_",$C$84),Data_for_IC_trend_tables!$A$1:$G$49194,7,FALSE)*1000000000,"-")</f>
        <v>-</v>
      </c>
      <c r="K11" s="30" t="str">
        <f>IFERROR(VLOOKUP(CONCATENATE($B11,"_",K$4,"_",$C$85,"_",$C$84),Data_for_IC_trend_tables!$A$1:$G$49194,7,FALSE)*1000000000,"-")</f>
        <v>-</v>
      </c>
      <c r="L11" s="30" t="str">
        <f>IFERROR(VLOOKUP(CONCATENATE($B11,"_",L$4,"_",$C$85,"_",$C$84),Data_for_IC_trend_tables!$A$1:$G$49194,7,FALSE)*1000000000,"-")</f>
        <v>-</v>
      </c>
      <c r="M11" s="30" t="str">
        <f>IFERROR(VLOOKUP(CONCATENATE($B11,"_",M$4,"_",$C$85,"_",$C$84),Data_for_IC_trend_tables!$A$1:$G$49194,7,FALSE)*1000000000,"-")</f>
        <v>-</v>
      </c>
      <c r="N11" s="30" t="str">
        <f>IFERROR(VLOOKUP(CONCATENATE($B11,"_",N$4,"_",$C$85,"_",$C$84),Data_for_IC_trend_tables!$A$1:$G$49194,7,FALSE)*1000000000,"-")</f>
        <v>-</v>
      </c>
      <c r="O11" s="30" t="str">
        <f>IFERROR(VLOOKUP(CONCATENATE($B11,"_",O$4,"_",$C$85,"_",$C$84),Data_for_IC_trend_tables!$A$1:$G$49194,7,FALSE)*1000000000,"-")</f>
        <v>-</v>
      </c>
      <c r="P11" s="30" t="str">
        <f>IFERROR(VLOOKUP(CONCATENATE($B11,"_",P$4,"_",$C$85,"_",$C$84),Data_for_IC_trend_tables!$A$1:$G$49194,7,FALSE)*1000000000,"-")</f>
        <v>-</v>
      </c>
      <c r="Q11" s="30" t="str">
        <f>IFERROR(VLOOKUP(CONCATENATE($B11,"_",Q$4,"_",$C$85,"_",$C$84),Data_for_IC_trend_tables!$A$1:$G$49194,7,FALSE)*1000000000,"-")</f>
        <v>-</v>
      </c>
      <c r="R11" s="30" t="str">
        <f>IFERROR(VLOOKUP(CONCATENATE($B11,"_",R$4,"_",$C$85,"_",$C$84),Data_for_IC_trend_tables!$A$1:$G$49194,7,FALSE)*1000000000,"-")</f>
        <v>-</v>
      </c>
      <c r="S11" s="30" t="str">
        <f>IFERROR(VLOOKUP(CONCATENATE($B11,"_",S$4,"_",$C$85,"_",$C$84),Data_for_IC_trend_tables!$A$1:$G$49194,7,FALSE)*1000000000,"-")</f>
        <v>-</v>
      </c>
      <c r="T11" s="30" t="str">
        <f>IFERROR(VLOOKUP(CONCATENATE($B11,"_",T$4,"_",$C$85,"_",$C$84),Data_for_IC_trend_tables!$A$1:$G$49194,7,FALSE)*1000000000,"-")</f>
        <v>-</v>
      </c>
      <c r="U11" s="30" t="str">
        <f>IFERROR(VLOOKUP(CONCATENATE($B11,"_",U$4,"_",$C$85,"_",$C$84),Data_for_IC_trend_tables!$A$1:$G$49194,7,FALSE)*1000000000,"-")</f>
        <v>-</v>
      </c>
      <c r="V11" s="30" t="str">
        <f>IFERROR(VLOOKUP(CONCATENATE($B11,"_",V$4,"_",$C$85,"_",$C$84),Data_for_IC_trend_tables!$A$1:$G$49194,7,FALSE)*1000000000,"-")</f>
        <v>-</v>
      </c>
      <c r="W11" s="30" t="str">
        <f>IFERROR(VLOOKUP(CONCATENATE($B11,"_",W$4,"_",$C$85,"_",$C$84),Data_for_IC_trend_tables!$A$1:$G$49194,7,FALSE)*1000000000,"-")</f>
        <v>-</v>
      </c>
      <c r="X11" s="30" t="str">
        <f>IFERROR(VLOOKUP(CONCATENATE($B11,"_",X$4,"_",$C$85,"_",$C$84),Data_for_IC_trend_tables!$A$1:$G$49194,7,FALSE)*1000000000,"-")</f>
        <v>-</v>
      </c>
      <c r="Y11" s="30" t="str">
        <f>IFERROR(VLOOKUP(CONCATENATE($B11,"_",Y$4,"_",$C$85,"_",$C$84),Data_for_IC_trend_tables!$A$1:$G$49194,7,FALSE)*1000000000,"-")</f>
        <v>-</v>
      </c>
      <c r="Z11" s="30" t="str">
        <f>IFERROR(VLOOKUP(CONCATENATE($B11,"_",Z$4,"_",$C$85,"_",$C$84),Data_for_IC_trend_tables!$A$1:$G$49194,7,FALSE)*1000000000,"-")</f>
        <v>-</v>
      </c>
      <c r="AA11" s="30" t="str">
        <f>IFERROR(VLOOKUP(CONCATENATE($B11,"_",AA$4,"_",$C$85,"_",$C$84),Data_for_IC_trend_tables!$A$1:$G$49194,7,FALSE)*1000000000,"-")</f>
        <v>-</v>
      </c>
      <c r="AB11" s="30" t="str">
        <f>IFERROR(VLOOKUP(CONCATENATE($B11,"_",AB$4,"_",$C$85,"_",$C$84),Data_for_IC_trend_tables!$A$1:$G$49194,7,FALSE)*1000000000,"-")</f>
        <v>-</v>
      </c>
      <c r="AC11" s="30" t="str">
        <f>IFERROR(VLOOKUP(CONCATENATE($B11,"_",AC$4,"_",$C$85,"_",$C$84),Data_for_IC_trend_tables!$A$1:$G$49194,7,FALSE)*1000000000,"-")</f>
        <v>-</v>
      </c>
      <c r="AD11" s="30" t="str">
        <f>IFERROR(VLOOKUP(CONCATENATE($B11,"_",AD$4,"_",$C$85,"_",$C$84),Data_for_IC_trend_tables!$A$1:$G$49194,7,FALSE)*1000000000,"-")</f>
        <v>-</v>
      </c>
      <c r="AE11" s="30" t="str">
        <f>IFERROR(VLOOKUP(CONCATENATE($B11,"_",AE$4,"_",$C$85,"_",$C$84),Data_for_IC_trend_tables!$A$1:$G$49194,7,FALSE)*1000000000,"-")</f>
        <v>-</v>
      </c>
      <c r="AF11" s="30" t="str">
        <f>IFERROR(VLOOKUP(CONCATENATE($B11,"_",AF$4,"_",$C$85,"_",$C$84),Data_for_IC_trend_tables!$A$1:$G$49194,7,FALSE)*1000000000,"-")</f>
        <v>-</v>
      </c>
      <c r="AG11" s="30" t="str">
        <f>IFERROR(VLOOKUP(CONCATENATE($B11,"_",AG$4,"_",$C$85,"_",$C$84),Data_for_IC_trend_tables!$A$1:$G$49194,7,FALSE)*1000000000,"-")</f>
        <v>-</v>
      </c>
      <c r="AH11" s="30" t="str">
        <f>IFERROR(VLOOKUP(CONCATENATE($B11,"_",AH$4,"_",$C$85,"_",$C$84),Data_for_IC_trend_tables!$A$1:$G$49194,7,FALSE)*1000000000,"-")</f>
        <v>-</v>
      </c>
      <c r="AI11" s="30" t="str">
        <f>IFERROR(VLOOKUP(CONCATENATE($B11,"_",AI$4,"_",$C$85,"_",$C$84),Data_for_IC_trend_tables!$A$1:$G$49194,7,FALSE)*1000000000,"-")</f>
        <v>-</v>
      </c>
      <c r="AJ11" s="30" t="str">
        <f>IFERROR(VLOOKUP(CONCATENATE($B11,"_",AJ$4,"_",$C$85,"_",$C$84),Data_for_IC_trend_tables!$A$1:$G$49194,7,FALSE)*1000000000,"-")</f>
        <v>-</v>
      </c>
      <c r="AK11" s="30" t="str">
        <f>IFERROR(VLOOKUP(CONCATENATE($B11,"_",AK$4,"_",$C$85,"_",$C$84),Data_for_IC_trend_tables!$A$1:$G$49194,7,FALSE)*1000000000,"-")</f>
        <v>-</v>
      </c>
      <c r="AL11" s="30" t="str">
        <f>IFERROR(VLOOKUP(CONCATENATE($B11,"_",AL$4,"_",$C$85,"_",$C$84),Data_for_IC_trend_tables!$A$1:$G$49194,7,FALSE)*1000000000,"-")</f>
        <v>-</v>
      </c>
      <c r="AM11" s="30" t="str">
        <f>IFERROR(VLOOKUP(CONCATENATE($B11,"_",AM$4,"_",$C$85,"_",$C$84),Data_for_IC_trend_tables!$A$1:$G$49194,7,FALSE)*1000000000,"-")</f>
        <v>-</v>
      </c>
      <c r="AN11" s="30" t="str">
        <f>IFERROR(VLOOKUP(CONCATENATE($B11,"_",AN$4,"_",$C$85,"_",$C$84),Data_for_IC_trend_tables!$A$1:$G$49194,7,FALSE)*1000000000,"-")</f>
        <v>-</v>
      </c>
      <c r="AO11" s="30" t="str">
        <f>IFERROR(VLOOKUP(CONCATENATE($B11,"_",AO$4,"_",$C$85,"_",$C$84),Data_for_IC_trend_tables!$A$1:$G$49194,7,FALSE)*1000000000,"-")</f>
        <v>-</v>
      </c>
      <c r="AP11" s="30" t="str">
        <f>IFERROR(VLOOKUP(CONCATENATE($B11,"_",AP$4,"_",$C$85,"_",$C$84),Data_for_IC_trend_tables!$A$1:$G$49194,7,FALSE)*1000000000,"-")</f>
        <v>-</v>
      </c>
      <c r="AQ11" s="30" t="str">
        <f>IFERROR(VLOOKUP(CONCATENATE($B11,"_",AQ$4,"_",$C$85,"_",$C$84),Data_for_IC_trend_tables!$A$1:$G$49194,7,FALSE)*1000000000,"-")</f>
        <v>-</v>
      </c>
      <c r="AR11" s="30" t="str">
        <f>IFERROR(VLOOKUP(CONCATENATE($B11,"_",AR$4,"_",$C$85,"_",$C$84),Data_for_IC_trend_tables!$A$1:$G$49194,7,FALSE)*1000000000,"-")</f>
        <v>-</v>
      </c>
      <c r="AS11" s="30" t="str">
        <f>IFERROR(VLOOKUP(CONCATENATE($B11,"_",AS$4,"_",$C$85,"_",$C$84),Data_for_IC_trend_tables!$A$1:$G$49194,7,FALSE)*1000000000,"-")</f>
        <v>-</v>
      </c>
      <c r="AT11" s="30" t="str">
        <f>IFERROR(VLOOKUP(CONCATENATE($B11,"_",AT$4,"_",$C$85,"_",$C$84),Data_for_IC_trend_tables!$A$1:$G$49194,7,FALSE)*1000000000,"-")</f>
        <v>-</v>
      </c>
      <c r="AU11" s="30" t="str">
        <f>IFERROR(VLOOKUP(CONCATENATE($B11,"_",AU$4,"_",$C$85,"_",$C$84),Data_for_IC_trend_tables!$A$1:$G$49194,7,FALSE)*1000000000,"-")</f>
        <v>-</v>
      </c>
      <c r="AV11" s="30"/>
      <c r="AW11" s="30" t="str">
        <f>IFERROR(VLOOKUP(CONCATENATE($B11,"_",AW$4,"_",$C$85,"_",$C$84),Data_for_IC_trend_tables!$A$1:$G$49194,7,FALSE)*1000000000,"-")</f>
        <v>-</v>
      </c>
      <c r="AX11" s="79"/>
      <c r="AY11" s="38" t="str">
        <f t="shared" si="0"/>
        <v/>
      </c>
      <c r="AZ11" s="58" t="str">
        <f t="shared" si="1"/>
        <v/>
      </c>
      <c r="BA11" s="86"/>
    </row>
    <row r="12" spans="2:53" s="3" customFormat="1" x14ac:dyDescent="0.2">
      <c r="B12" s="53" t="s">
        <v>140</v>
      </c>
      <c r="C12" s="71" t="s">
        <v>5</v>
      </c>
      <c r="D12" s="56">
        <v>1990</v>
      </c>
      <c r="E12" s="30" t="str">
        <f>IFERROR(VLOOKUP(CONCATENATE($B12,"_",E$4,"_",$C$85,"_",$C$84),Data_for_IC_trend_tables!$A$1:$G$49194,7,FALSE)*1000000000,"-")</f>
        <v>-</v>
      </c>
      <c r="F12" s="30" t="str">
        <f>IFERROR(VLOOKUP(CONCATENATE($B12,"_",F$4,"_",$C$85,"_",$C$84),Data_for_IC_trend_tables!$A$1:$G$49194,7,FALSE)*1000000000,"-")</f>
        <v>-</v>
      </c>
      <c r="G12" s="30" t="str">
        <f>IFERROR(VLOOKUP(CONCATENATE($B12,"_",G$4,"_",$C$85,"_",$C$84),Data_for_IC_trend_tables!$A$1:$G$49194,7,FALSE)*1000000000,"-")</f>
        <v>-</v>
      </c>
      <c r="H12" s="30" t="str">
        <f>IFERROR(VLOOKUP(CONCATENATE($B12,"_",H$4,"_",$C$85,"_",$C$84),Data_for_IC_trend_tables!$A$1:$G$49194,7,FALSE)*1000000000,"-")</f>
        <v>-</v>
      </c>
      <c r="I12" s="30" t="str">
        <f>IFERROR(VLOOKUP(CONCATENATE($B12,"_",I$4,"_",$C$85,"_",$C$84),Data_for_IC_trend_tables!$A$1:$G$49194,7,FALSE)*1000000000,"-")</f>
        <v>-</v>
      </c>
      <c r="J12" s="30" t="str">
        <f>IFERROR(VLOOKUP(CONCATENATE($B12,"_",J$4,"_",$C$85,"_",$C$84),Data_for_IC_trend_tables!$A$1:$G$49194,7,FALSE)*1000000000,"-")</f>
        <v>-</v>
      </c>
      <c r="K12" s="30" t="str">
        <f>IFERROR(VLOOKUP(CONCATENATE($B12,"_",K$4,"_",$C$85,"_",$C$84),Data_for_IC_trend_tables!$A$1:$G$49194,7,FALSE)*1000000000,"-")</f>
        <v>-</v>
      </c>
      <c r="L12" s="30" t="str">
        <f>IFERROR(VLOOKUP(CONCATENATE($B12,"_",L$4,"_",$C$85,"_",$C$84),Data_for_IC_trend_tables!$A$1:$G$49194,7,FALSE)*1000000000,"-")</f>
        <v>-</v>
      </c>
      <c r="M12" s="30" t="str">
        <f>IFERROR(VLOOKUP(CONCATENATE($B12,"_",M$4,"_",$C$85,"_",$C$84),Data_for_IC_trend_tables!$A$1:$G$49194,7,FALSE)*1000000000,"-")</f>
        <v>-</v>
      </c>
      <c r="N12" s="30" t="str">
        <f>IFERROR(VLOOKUP(CONCATENATE($B12,"_",N$4,"_",$C$85,"_",$C$84),Data_for_IC_trend_tables!$A$1:$G$49194,7,FALSE)*1000000000,"-")</f>
        <v>-</v>
      </c>
      <c r="O12" s="30">
        <f>IFERROR(VLOOKUP(CONCATENATE($B12,"_",O$4,"_",$C$85,"_",$C$84),Data_for_IC_trend_tables!$A$1:$G$49194,7,FALSE)*1000000000,"-")</f>
        <v>3931.4932168352198</v>
      </c>
      <c r="P12" s="30">
        <f>IFERROR(VLOOKUP(CONCATENATE($B12,"_",P$4,"_",$C$85,"_",$C$84),Data_for_IC_trend_tables!$A$1:$G$49194,7,FALSE)*1000000000,"-")</f>
        <v>2013.4738760412802</v>
      </c>
      <c r="Q12" s="30">
        <f>IFERROR(VLOOKUP(CONCATENATE($B12,"_",Q$4,"_",$C$85,"_",$C$84),Data_for_IC_trend_tables!$A$1:$G$49194,7,FALSE)*1000000000,"-")</f>
        <v>2260.2433687073899</v>
      </c>
      <c r="R12" s="30">
        <f>IFERROR(VLOOKUP(CONCATENATE($B12,"_",R$4,"_",$C$85,"_",$C$84),Data_for_IC_trend_tables!$A$1:$G$49194,7,FALSE)*1000000000,"-")</f>
        <v>2455.3878314980002</v>
      </c>
      <c r="S12" s="30">
        <f>IFERROR(VLOOKUP(CONCATENATE($B12,"_",S$4,"_",$C$85,"_",$C$84),Data_for_IC_trend_tables!$A$1:$G$49194,7,FALSE)*1000000000,"-")</f>
        <v>3224.6722830273602</v>
      </c>
      <c r="T12" s="30">
        <f>IFERROR(VLOOKUP(CONCATENATE($B12,"_",T$4,"_",$C$85,"_",$C$84),Data_for_IC_trend_tables!$A$1:$G$49194,7,FALSE)*1000000000,"-")</f>
        <v>3788.4528116635797</v>
      </c>
      <c r="U12" s="30">
        <f>IFERROR(VLOOKUP(CONCATENATE($B12,"_",U$4,"_",$C$85,"_",$C$84),Data_for_IC_trend_tables!$A$1:$G$49194,7,FALSE)*1000000000,"-")</f>
        <v>3340.3469615983199</v>
      </c>
      <c r="V12" s="30">
        <f>IFERROR(VLOOKUP(CONCATENATE($B12,"_",V$4,"_",$C$85,"_",$C$84),Data_for_IC_trend_tables!$A$1:$G$49194,7,FALSE)*1000000000,"-")</f>
        <v>3573.8175296250201</v>
      </c>
      <c r="W12" s="30">
        <f>IFERROR(VLOOKUP(CONCATENATE($B12,"_",W$4,"_",$C$85,"_",$C$84),Data_for_IC_trend_tables!$A$1:$G$49194,7,FALSE)*1000000000,"-")</f>
        <v>2680.3625834321801</v>
      </c>
      <c r="X12" s="30">
        <f>IFERROR(VLOOKUP(CONCATENATE($B12,"_",X$4,"_",$C$85,"_",$C$84),Data_for_IC_trend_tables!$A$1:$G$49194,7,FALSE)*1000000000,"-")</f>
        <v>2314.0770035936698</v>
      </c>
      <c r="Y12" s="30">
        <f>IFERROR(VLOOKUP(CONCATENATE($B12,"_",Y$4,"_",$C$85,"_",$C$84),Data_for_IC_trend_tables!$A$1:$G$49194,7,FALSE)*1000000000,"-")</f>
        <v>2764.4795755252298</v>
      </c>
      <c r="Z12" s="30">
        <f>IFERROR(VLOOKUP(CONCATENATE($B12,"_",Z$4,"_",$C$85,"_",$C$84),Data_for_IC_trend_tables!$A$1:$G$49194,7,FALSE)*1000000000,"-")</f>
        <v>2456.3552040539198</v>
      </c>
      <c r="AA12" s="30">
        <f>IFERROR(VLOOKUP(CONCATENATE($B12,"_",AA$4,"_",$C$85,"_",$C$84),Data_for_IC_trend_tables!$A$1:$G$49194,7,FALSE)*1000000000,"-")</f>
        <v>2350.2241908973601</v>
      </c>
      <c r="AB12" s="30">
        <f>IFERROR(VLOOKUP(CONCATENATE($B12,"_",AB$4,"_",$C$85,"_",$C$84),Data_for_IC_trend_tables!$A$1:$G$49194,7,FALSE)*1000000000,"-")</f>
        <v>2618.1443221931099</v>
      </c>
      <c r="AC12" s="30">
        <f>IFERROR(VLOOKUP(CONCATENATE($B12,"_",AC$4,"_",$C$85,"_",$C$84),Data_for_IC_trend_tables!$A$1:$G$49194,7,FALSE)*1000000000,"-")</f>
        <v>2567.26544234927</v>
      </c>
      <c r="AD12" s="30">
        <f>IFERROR(VLOOKUP(CONCATENATE($B12,"_",AD$4,"_",$C$85,"_",$C$84),Data_for_IC_trend_tables!$A$1:$G$49194,7,FALSE)*1000000000,"-")</f>
        <v>2300.5691093942</v>
      </c>
      <c r="AE12" s="30">
        <f>IFERROR(VLOOKUP(CONCATENATE($B12,"_",AE$4,"_",$C$85,"_",$C$84),Data_for_IC_trend_tables!$A$1:$G$49194,7,FALSE)*1000000000,"-")</f>
        <v>2081.1956707489203</v>
      </c>
      <c r="AF12" s="30">
        <f>IFERROR(VLOOKUP(CONCATENATE($B12,"_",AF$4,"_",$C$85,"_",$C$84),Data_for_IC_trend_tables!$A$1:$G$49194,7,FALSE)*1000000000,"-")</f>
        <v>1642.4569693794501</v>
      </c>
      <c r="AG12" s="30">
        <f>IFERROR(VLOOKUP(CONCATENATE($B12,"_",AG$4,"_",$C$85,"_",$C$84),Data_for_IC_trend_tables!$A$1:$G$49194,7,FALSE)*1000000000,"-")</f>
        <v>1061.0146781178698</v>
      </c>
      <c r="AH12" s="30">
        <f>IFERROR(VLOOKUP(CONCATENATE($B12,"_",AH$4,"_",$C$85,"_",$C$84),Data_for_IC_trend_tables!$A$1:$G$49194,7,FALSE)*1000000000,"-")</f>
        <v>43.727026459457598</v>
      </c>
      <c r="AI12" s="30">
        <f>IFERROR(VLOOKUP(CONCATENATE($B12,"_",AI$4,"_",$C$85,"_",$C$84),Data_for_IC_trend_tables!$A$1:$G$49194,7,FALSE)*1000000000,"-")</f>
        <v>45.1048095786375</v>
      </c>
      <c r="AJ12" s="30">
        <f>IFERROR(VLOOKUP(CONCATENATE($B12,"_",AJ$4,"_",$C$85,"_",$C$84),Data_for_IC_trend_tables!$A$1:$G$49194,7,FALSE)*1000000000,"-")</f>
        <v>52.098352063196799</v>
      </c>
      <c r="AK12" s="30">
        <f>IFERROR(VLOOKUP(CONCATENATE($B12,"_",AK$4,"_",$C$85,"_",$C$84),Data_for_IC_trend_tables!$A$1:$G$49194,7,FALSE)*1000000000,"-")</f>
        <v>48.362617782419299</v>
      </c>
      <c r="AL12" s="30">
        <f>IFERROR(VLOOKUP(CONCATENATE($B12,"_",AL$4,"_",$C$85,"_",$C$84),Data_for_IC_trend_tables!$A$1:$G$49194,7,FALSE)*1000000000,"-")</f>
        <v>43.586245296897403</v>
      </c>
      <c r="AM12" s="30">
        <f>IFERROR(VLOOKUP(CONCATENATE($B12,"_",AM$4,"_",$C$85,"_",$C$84),Data_for_IC_trend_tables!$A$1:$G$49194,7,FALSE)*1000000000,"-")</f>
        <v>40.738106307444703</v>
      </c>
      <c r="AN12" s="30">
        <f>IFERROR(VLOOKUP(CONCATENATE($B12,"_",AN$4,"_",$C$85,"_",$C$84),Data_for_IC_trend_tables!$A$1:$G$49194,7,FALSE)*1000000000,"-")</f>
        <v>40.1939965575408</v>
      </c>
      <c r="AO12" s="30">
        <f>IFERROR(VLOOKUP(CONCATENATE($B12,"_",AO$4,"_",$C$85,"_",$C$84),Data_for_IC_trend_tables!$A$1:$G$49194,7,FALSE)*1000000000,"-")</f>
        <v>38.704513227232496</v>
      </c>
      <c r="AP12" s="30">
        <f>IFERROR(VLOOKUP(CONCATENATE($B12,"_",AP$4,"_",$C$85,"_",$C$84),Data_for_IC_trend_tables!$A$1:$G$49194,7,FALSE)*1000000000,"-")</f>
        <v>40.123081114369704</v>
      </c>
      <c r="AQ12" s="30">
        <f>IFERROR(VLOOKUP(CONCATENATE($B12,"_",AQ$4,"_",$C$85,"_",$C$84),Data_for_IC_trend_tables!$A$1:$G$49194,7,FALSE)*1000000000,"-")</f>
        <v>38.1187987667101</v>
      </c>
      <c r="AR12" s="30">
        <f>IFERROR(VLOOKUP(CONCATENATE($B12,"_",AR$4,"_",$C$85,"_",$C$84),Data_for_IC_trend_tables!$A$1:$G$49194,7,FALSE)*1000000000,"-")</f>
        <v>37.582789346294</v>
      </c>
      <c r="AS12" s="30">
        <f>IFERROR(VLOOKUP(CONCATENATE($B12,"_",AS$4,"_",$C$85,"_",$C$84),Data_for_IC_trend_tables!$A$1:$G$49194,7,FALSE)*1000000000,"-")</f>
        <v>40.555584603499398</v>
      </c>
      <c r="AT12" s="30">
        <f>IFERROR(VLOOKUP(CONCATENATE($B12,"_",AT$4,"_",$C$85,"_",$C$84),Data_for_IC_trend_tables!$A$1:$G$49194,7,FALSE)*1000000000,"-")</f>
        <v>41.683211195320396</v>
      </c>
      <c r="AU12" s="30">
        <f>IFERROR(VLOOKUP(CONCATENATE($B12,"_",AU$4,"_",$C$85,"_",$C$84),Data_for_IC_trend_tables!$A$1:$G$49194,7,FALSE)*1000000000,"-")</f>
        <v>38.1613202829665</v>
      </c>
      <c r="AV12" s="30"/>
      <c r="AW12" s="30">
        <f>IFERROR(VLOOKUP(CONCATENATE($B12,"_",AW$4,"_",$C$85,"_",$C$84),Data_for_IC_trend_tables!$A$1:$G$49194,7,FALSE)*1000000000,"-")</f>
        <v>38.1613202829665</v>
      </c>
      <c r="AX12" s="79">
        <f t="shared" ref="AX12:AX20" si="4">O12</f>
        <v>3931.4932168352198</v>
      </c>
      <c r="AY12" s="38" t="str">
        <f t="shared" ref="AY12:AY20" si="5">IF(ISBLANK(AX12),"",IF(AW12="-",CONCATENATE("no data for ",$AW$4),IF(AZ12&gt;0,"No","Yes")))</f>
        <v>Yes</v>
      </c>
      <c r="AZ12" s="58">
        <f t="shared" ref="AZ12:AZ20" si="6">IFERROR(IF(AW12=0,"",(AW12-AX12)/AX12),"")</f>
        <v>-0.99029342843081747</v>
      </c>
      <c r="BA12" s="32" t="s">
        <v>76</v>
      </c>
    </row>
    <row r="13" spans="2:53" s="3" customFormat="1" x14ac:dyDescent="0.2">
      <c r="B13" s="53" t="s">
        <v>141</v>
      </c>
      <c r="C13" s="61" t="s">
        <v>87</v>
      </c>
      <c r="D13" s="56">
        <v>1990</v>
      </c>
      <c r="E13" s="30" t="str">
        <f>IFERROR(VLOOKUP(CONCATENATE($B13,"_",E$4,"_",$C$85,"_",$C$84),Data_for_IC_trend_tables!$A$1:$G$49194,7,FALSE)*1000000000,"-")</f>
        <v>-</v>
      </c>
      <c r="F13" s="30" t="str">
        <f>IFERROR(VLOOKUP(CONCATENATE($B13,"_",F$4,"_",$C$85,"_",$C$84),Data_for_IC_trend_tables!$A$1:$G$49194,7,FALSE)*1000000000,"-")</f>
        <v>-</v>
      </c>
      <c r="G13" s="30" t="str">
        <f>IFERROR(VLOOKUP(CONCATENATE($B13,"_",G$4,"_",$C$85,"_",$C$84),Data_for_IC_trend_tables!$A$1:$G$49194,7,FALSE)*1000000000,"-")</f>
        <v>-</v>
      </c>
      <c r="H13" s="30" t="str">
        <f>IFERROR(VLOOKUP(CONCATENATE($B13,"_",H$4,"_",$C$85,"_",$C$84),Data_for_IC_trend_tables!$A$1:$G$49194,7,FALSE)*1000000000,"-")</f>
        <v>-</v>
      </c>
      <c r="I13" s="30" t="str">
        <f>IFERROR(VLOOKUP(CONCATENATE($B13,"_",I$4,"_",$C$85,"_",$C$84),Data_for_IC_trend_tables!$A$1:$G$49194,7,FALSE)*1000000000,"-")</f>
        <v>-</v>
      </c>
      <c r="J13" s="30" t="str">
        <f>IFERROR(VLOOKUP(CONCATENATE($B13,"_",J$4,"_",$C$85,"_",$C$84),Data_for_IC_trend_tables!$A$1:$G$49194,7,FALSE)*1000000000,"-")</f>
        <v>-</v>
      </c>
      <c r="K13" s="30" t="str">
        <f>IFERROR(VLOOKUP(CONCATENATE($B13,"_",K$4,"_",$C$85,"_",$C$84),Data_for_IC_trend_tables!$A$1:$G$49194,7,FALSE)*1000000000,"-")</f>
        <v>-</v>
      </c>
      <c r="L13" s="30" t="str">
        <f>IFERROR(VLOOKUP(CONCATENATE($B13,"_",L$4,"_",$C$85,"_",$C$84),Data_for_IC_trend_tables!$A$1:$G$49194,7,FALSE)*1000000000,"-")</f>
        <v>-</v>
      </c>
      <c r="M13" s="30" t="str">
        <f>IFERROR(VLOOKUP(CONCATENATE($B13,"_",M$4,"_",$C$85,"_",$C$84),Data_for_IC_trend_tables!$A$1:$G$49194,7,FALSE)*1000000000,"-")</f>
        <v>-</v>
      </c>
      <c r="N13" s="30" t="str">
        <f>IFERROR(VLOOKUP(CONCATENATE($B13,"_",N$4,"_",$C$85,"_",$C$84),Data_for_IC_trend_tables!$A$1:$G$49194,7,FALSE)*1000000000,"-")</f>
        <v>-</v>
      </c>
      <c r="O13" s="30">
        <f>IFERROR(VLOOKUP(CONCATENATE($B13,"_",O$4,"_",$C$85,"_",$C$84),Data_for_IC_trend_tables!$A$1:$G$49194,7,FALSE)*1000000000,"-")</f>
        <v>233.07038125429798</v>
      </c>
      <c r="P13" s="30">
        <f>IFERROR(VLOOKUP(CONCATENATE($B13,"_",P$4,"_",$C$85,"_",$C$84),Data_for_IC_trend_tables!$A$1:$G$49194,7,FALSE)*1000000000,"-")</f>
        <v>242.08553403495898</v>
      </c>
      <c r="Q13" s="30">
        <f>IFERROR(VLOOKUP(CONCATENATE($B13,"_",Q$4,"_",$C$85,"_",$C$84),Data_for_IC_trend_tables!$A$1:$G$49194,7,FALSE)*1000000000,"-")</f>
        <v>250.37502279072498</v>
      </c>
      <c r="R13" s="30">
        <f>IFERROR(VLOOKUP(CONCATENATE($B13,"_",R$4,"_",$C$85,"_",$C$84),Data_for_IC_trend_tables!$A$1:$G$49194,7,FALSE)*1000000000,"-")</f>
        <v>252.644615692597</v>
      </c>
      <c r="S13" s="30">
        <f>IFERROR(VLOOKUP(CONCATENATE($B13,"_",S$4,"_",$C$85,"_",$C$84),Data_for_IC_trend_tables!$A$1:$G$49194,7,FALSE)*1000000000,"-")</f>
        <v>252.73562973432198</v>
      </c>
      <c r="T13" s="30">
        <f>IFERROR(VLOOKUP(CONCATENATE($B13,"_",T$4,"_",$C$85,"_",$C$84),Data_for_IC_trend_tables!$A$1:$G$49194,7,FALSE)*1000000000,"-")</f>
        <v>245.02024668407401</v>
      </c>
      <c r="U13" s="30">
        <f>IFERROR(VLOOKUP(CONCATENATE($B13,"_",U$4,"_",$C$85,"_",$C$84),Data_for_IC_trend_tables!$A$1:$G$49194,7,FALSE)*1000000000,"-")</f>
        <v>243.25919687071197</v>
      </c>
      <c r="V13" s="30">
        <f>IFERROR(VLOOKUP(CONCATENATE($B13,"_",V$4,"_",$C$85,"_",$C$84),Data_for_IC_trend_tables!$A$1:$G$49194,7,FALSE)*1000000000,"-")</f>
        <v>246.47159443331699</v>
      </c>
      <c r="W13" s="30">
        <f>IFERROR(VLOOKUP(CONCATENATE($B13,"_",W$4,"_",$C$85,"_",$C$84),Data_for_IC_trend_tables!$A$1:$G$49194,7,FALSE)*1000000000,"-")</f>
        <v>233.790928565038</v>
      </c>
      <c r="X13" s="30">
        <f>IFERROR(VLOOKUP(CONCATENATE($B13,"_",X$4,"_",$C$85,"_",$C$84),Data_for_IC_trend_tables!$A$1:$G$49194,7,FALSE)*1000000000,"-")</f>
        <v>223.909780870779</v>
      </c>
      <c r="Y13" s="30">
        <f>IFERROR(VLOOKUP(CONCATENATE($B13,"_",Y$4,"_",$C$85,"_",$C$84),Data_for_IC_trend_tables!$A$1:$G$49194,7,FALSE)*1000000000,"-")</f>
        <v>230.15197472963601</v>
      </c>
      <c r="Z13" s="30">
        <f>IFERROR(VLOOKUP(CONCATENATE($B13,"_",Z$4,"_",$C$85,"_",$C$84),Data_for_IC_trend_tables!$A$1:$G$49194,7,FALSE)*1000000000,"-")</f>
        <v>220.973089116225</v>
      </c>
      <c r="AA13" s="30">
        <f>IFERROR(VLOOKUP(CONCATENATE($B13,"_",AA$4,"_",$C$85,"_",$C$84),Data_for_IC_trend_tables!$A$1:$G$49194,7,FALSE)*1000000000,"-")</f>
        <v>216.994607053137</v>
      </c>
      <c r="AB13" s="30">
        <f>IFERROR(VLOOKUP(CONCATENATE($B13,"_",AB$4,"_",$C$85,"_",$C$84),Data_for_IC_trend_tables!$A$1:$G$49194,7,FALSE)*1000000000,"-")</f>
        <v>217.37876869165501</v>
      </c>
      <c r="AC13" s="30">
        <f>IFERROR(VLOOKUP(CONCATENATE($B13,"_",AC$4,"_",$C$85,"_",$C$84),Data_for_IC_trend_tables!$A$1:$G$49194,7,FALSE)*1000000000,"-")</f>
        <v>194.39146595189601</v>
      </c>
      <c r="AD13" s="30">
        <f>IFERROR(VLOOKUP(CONCATENATE($B13,"_",AD$4,"_",$C$85,"_",$C$84),Data_for_IC_trend_tables!$A$1:$G$49194,7,FALSE)*1000000000,"-")</f>
        <v>170.102759136369</v>
      </c>
      <c r="AE13" s="30">
        <f>IFERROR(VLOOKUP(CONCATENATE($B13,"_",AE$4,"_",$C$85,"_",$C$84),Data_for_IC_trend_tables!$A$1:$G$49194,7,FALSE)*1000000000,"-")</f>
        <v>153.384609583361</v>
      </c>
      <c r="AF13" s="30">
        <f>IFERROR(VLOOKUP(CONCATENATE($B13,"_",AF$4,"_",$C$85,"_",$C$84),Data_for_IC_trend_tables!$A$1:$G$49194,7,FALSE)*1000000000,"-")</f>
        <v>143.52425396123002</v>
      </c>
      <c r="AG13" s="30">
        <f>IFERROR(VLOOKUP(CONCATENATE($B13,"_",AG$4,"_",$C$85,"_",$C$84),Data_for_IC_trend_tables!$A$1:$G$49194,7,FALSE)*1000000000,"-")</f>
        <v>132.28693055218901</v>
      </c>
      <c r="AH13" s="30">
        <f>IFERROR(VLOOKUP(CONCATENATE($B13,"_",AH$4,"_",$C$85,"_",$C$84),Data_for_IC_trend_tables!$A$1:$G$49194,7,FALSE)*1000000000,"-")</f>
        <v>121.911816092175</v>
      </c>
      <c r="AI13" s="30">
        <f>IFERROR(VLOOKUP(CONCATENATE($B13,"_",AI$4,"_",$C$85,"_",$C$84),Data_for_IC_trend_tables!$A$1:$G$49194,7,FALSE)*1000000000,"-")</f>
        <v>118.47649420553701</v>
      </c>
      <c r="AJ13" s="30">
        <f>IFERROR(VLOOKUP(CONCATENATE($B13,"_",AJ$4,"_",$C$85,"_",$C$84),Data_for_IC_trend_tables!$A$1:$G$49194,7,FALSE)*1000000000,"-")</f>
        <v>87.316342406866696</v>
      </c>
      <c r="AK13" s="30">
        <f>IFERROR(VLOOKUP(CONCATENATE($B13,"_",AK$4,"_",$C$85,"_",$C$84),Data_for_IC_trend_tables!$A$1:$G$49194,7,FALSE)*1000000000,"-")</f>
        <v>79.746226650693899</v>
      </c>
      <c r="AL13" s="30">
        <f>IFERROR(VLOOKUP(CONCATENATE($B13,"_",AL$4,"_",$C$85,"_",$C$84),Data_for_IC_trend_tables!$A$1:$G$49194,7,FALSE)*1000000000,"-")</f>
        <v>77.7784747740413</v>
      </c>
      <c r="AM13" s="30">
        <f>IFERROR(VLOOKUP(CONCATENATE($B13,"_",AM$4,"_",$C$85,"_",$C$84),Data_for_IC_trend_tables!$A$1:$G$49194,7,FALSE)*1000000000,"-")</f>
        <v>81.138645171151495</v>
      </c>
      <c r="AN13" s="30">
        <f>IFERROR(VLOOKUP(CONCATENATE($B13,"_",AN$4,"_",$C$85,"_",$C$84),Data_for_IC_trend_tables!$A$1:$G$49194,7,FALSE)*1000000000,"-")</f>
        <v>83.389226317893801</v>
      </c>
      <c r="AO13" s="30">
        <f>IFERROR(VLOOKUP(CONCATENATE($B13,"_",AO$4,"_",$C$85,"_",$C$84),Data_for_IC_trend_tables!$A$1:$G$49194,7,FALSE)*1000000000,"-")</f>
        <v>80.412591172992492</v>
      </c>
      <c r="AP13" s="30">
        <f>IFERROR(VLOOKUP(CONCATENATE($B13,"_",AP$4,"_",$C$85,"_",$C$84),Data_for_IC_trend_tables!$A$1:$G$49194,7,FALSE)*1000000000,"-")</f>
        <v>83.017612753459389</v>
      </c>
      <c r="AQ13" s="30">
        <f>IFERROR(VLOOKUP(CONCATENATE($B13,"_",AQ$4,"_",$C$85,"_",$C$84),Data_for_IC_trend_tables!$A$1:$G$49194,7,FALSE)*1000000000,"-")</f>
        <v>79.788278087465798</v>
      </c>
      <c r="AR13" s="30">
        <f>IFERROR(VLOOKUP(CONCATENATE($B13,"_",AR$4,"_",$C$85,"_",$C$84),Data_for_IC_trend_tables!$A$1:$G$49194,7,FALSE)*1000000000,"-")</f>
        <v>85.238991310662911</v>
      </c>
      <c r="AS13" s="30">
        <f>IFERROR(VLOOKUP(CONCATENATE($B13,"_",AS$4,"_",$C$85,"_",$C$84),Data_for_IC_trend_tables!$A$1:$G$49194,7,FALSE)*1000000000,"-")</f>
        <v>76.679879486260106</v>
      </c>
      <c r="AT13" s="30">
        <f>IFERROR(VLOOKUP(CONCATENATE($B13,"_",AT$4,"_",$C$85,"_",$C$84),Data_for_IC_trend_tables!$A$1:$G$49194,7,FALSE)*1000000000,"-")</f>
        <v>83.228487880172096</v>
      </c>
      <c r="AU13" s="30">
        <f>IFERROR(VLOOKUP(CONCATENATE($B13,"_",AU$4,"_",$C$85,"_",$C$84),Data_for_IC_trend_tables!$A$1:$G$49194,7,FALSE)*1000000000,"-")</f>
        <v>80.485190526493696</v>
      </c>
      <c r="AV13" s="30"/>
      <c r="AW13" s="30">
        <f>IFERROR(VLOOKUP(CONCATENATE($B13,"_",AW$4,"_",$C$85,"_",$C$84),Data_for_IC_trend_tables!$A$1:$G$49194,7,FALSE)*1000000000,"-")</f>
        <v>80.485190526493696</v>
      </c>
      <c r="AX13" s="79">
        <f t="shared" si="4"/>
        <v>233.07038125429798</v>
      </c>
      <c r="AY13" s="38" t="str">
        <f t="shared" si="5"/>
        <v>Yes</v>
      </c>
      <c r="AZ13" s="58">
        <f t="shared" si="6"/>
        <v>-0.65467430870729948</v>
      </c>
      <c r="BA13" s="32" t="s">
        <v>76</v>
      </c>
    </row>
    <row r="14" spans="2:53" s="3" customFormat="1" x14ac:dyDescent="0.2">
      <c r="B14" s="53" t="s">
        <v>142</v>
      </c>
      <c r="C14" s="71" t="s">
        <v>6</v>
      </c>
      <c r="D14" s="56">
        <v>1990</v>
      </c>
      <c r="E14" s="30" t="str">
        <f>IFERROR(VLOOKUP(CONCATENATE($B14,"_",E$4,"_",$C$85,"_",$C$84),Data_for_IC_trend_tables!$A$1:$G$49194,7,FALSE)*1000000000,"-")</f>
        <v>-</v>
      </c>
      <c r="F14" s="30" t="str">
        <f>IFERROR(VLOOKUP(CONCATENATE($B14,"_",F$4,"_",$C$85,"_",$C$84),Data_for_IC_trend_tables!$A$1:$G$49194,7,FALSE)*1000000000,"-")</f>
        <v>-</v>
      </c>
      <c r="G14" s="30" t="str">
        <f>IFERROR(VLOOKUP(CONCATENATE($B14,"_",G$4,"_",$C$85,"_",$C$84),Data_for_IC_trend_tables!$A$1:$G$49194,7,FALSE)*1000000000,"-")</f>
        <v>-</v>
      </c>
      <c r="H14" s="30" t="str">
        <f>IFERROR(VLOOKUP(CONCATENATE($B14,"_",H$4,"_",$C$85,"_",$C$84),Data_for_IC_trend_tables!$A$1:$G$49194,7,FALSE)*1000000000,"-")</f>
        <v>-</v>
      </c>
      <c r="I14" s="30" t="str">
        <f>IFERROR(VLOOKUP(CONCATENATE($B14,"_",I$4,"_",$C$85,"_",$C$84),Data_for_IC_trend_tables!$A$1:$G$49194,7,FALSE)*1000000000,"-")</f>
        <v>-</v>
      </c>
      <c r="J14" s="30" t="str">
        <f>IFERROR(VLOOKUP(CONCATENATE($B14,"_",J$4,"_",$C$85,"_",$C$84),Data_for_IC_trend_tables!$A$1:$G$49194,7,FALSE)*1000000000,"-")</f>
        <v>-</v>
      </c>
      <c r="K14" s="30" t="str">
        <f>IFERROR(VLOOKUP(CONCATENATE($B14,"_",K$4,"_",$C$85,"_",$C$84),Data_for_IC_trend_tables!$A$1:$G$49194,7,FALSE)*1000000000,"-")</f>
        <v>-</v>
      </c>
      <c r="L14" s="30">
        <f>IFERROR(VLOOKUP(CONCATENATE($B14,"_",L$4,"_",$C$85,"_",$C$84),Data_for_IC_trend_tables!$A$1:$G$49194,7,FALSE)*1000000000,"-")</f>
        <v>40.029435159537698</v>
      </c>
      <c r="M14" s="30">
        <f>IFERROR(VLOOKUP(CONCATENATE($B14,"_",M$4,"_",$C$85,"_",$C$84),Data_for_IC_trend_tables!$A$1:$G$49194,7,FALSE)*1000000000,"-")</f>
        <v>38.840333194996894</v>
      </c>
      <c r="N14" s="30" t="str">
        <f>IFERROR(VLOOKUP(CONCATENATE($B14,"_",N$4,"_",$C$85,"_",$C$84),Data_for_IC_trend_tables!$A$1:$G$49194,7,FALSE)*1000000000,"-")</f>
        <v>-</v>
      </c>
      <c r="O14" s="30">
        <f>IFERROR(VLOOKUP(CONCATENATE($B14,"_",O$4,"_",$C$85,"_",$C$84),Data_for_IC_trend_tables!$A$1:$G$49194,7,FALSE)*1000000000,"-")</f>
        <v>83.766528536569311</v>
      </c>
      <c r="P14" s="30">
        <f>IFERROR(VLOOKUP(CONCATENATE($B14,"_",P$4,"_",$C$85,"_",$C$84),Data_for_IC_trend_tables!$A$1:$G$49194,7,FALSE)*1000000000,"-")</f>
        <v>94.253879386193702</v>
      </c>
      <c r="Q14" s="30">
        <f>IFERROR(VLOOKUP(CONCATENATE($B14,"_",Q$4,"_",$C$85,"_",$C$84),Data_for_IC_trend_tables!$A$1:$G$49194,7,FALSE)*1000000000,"-")</f>
        <v>67.8616177381206</v>
      </c>
      <c r="R14" s="30">
        <f>IFERROR(VLOOKUP(CONCATENATE($B14,"_",R$4,"_",$C$85,"_",$C$84),Data_for_IC_trend_tables!$A$1:$G$49194,7,FALSE)*1000000000,"-")</f>
        <v>74.2531607829861</v>
      </c>
      <c r="S14" s="30">
        <f>IFERROR(VLOOKUP(CONCATENATE($B14,"_",S$4,"_",$C$85,"_",$C$84),Data_for_IC_trend_tables!$A$1:$G$49194,7,FALSE)*1000000000,"-")</f>
        <v>71.222116364675813</v>
      </c>
      <c r="T14" s="30">
        <f>IFERROR(VLOOKUP(CONCATENATE($B14,"_",T$4,"_",$C$85,"_",$C$84),Data_for_IC_trend_tables!$A$1:$G$49194,7,FALSE)*1000000000,"-")</f>
        <v>73.5064409849073</v>
      </c>
      <c r="U14" s="30">
        <f>IFERROR(VLOOKUP(CONCATENATE($B14,"_",U$4,"_",$C$85,"_",$C$84),Data_for_IC_trend_tables!$A$1:$G$49194,7,FALSE)*1000000000,"-")</f>
        <v>80.317981251566096</v>
      </c>
      <c r="V14" s="30">
        <f>IFERROR(VLOOKUP(CONCATENATE($B14,"_",V$4,"_",$C$85,"_",$C$84),Data_for_IC_trend_tables!$A$1:$G$49194,7,FALSE)*1000000000,"-")</f>
        <v>83.565572105317798</v>
      </c>
      <c r="W14" s="30">
        <f>IFERROR(VLOOKUP(CONCATENATE($B14,"_",W$4,"_",$C$85,"_",$C$84),Data_for_IC_trend_tables!$A$1:$G$49194,7,FALSE)*1000000000,"-")</f>
        <v>79.864897007682302</v>
      </c>
      <c r="X14" s="30">
        <f>IFERROR(VLOOKUP(CONCATENATE($B14,"_",X$4,"_",$C$85,"_",$C$84),Data_for_IC_trend_tables!$A$1:$G$49194,7,FALSE)*1000000000,"-")</f>
        <v>104.07782842174001</v>
      </c>
      <c r="Y14" s="30">
        <f>IFERROR(VLOOKUP(CONCATENATE($B14,"_",Y$4,"_",$C$85,"_",$C$84),Data_for_IC_trend_tables!$A$1:$G$49194,7,FALSE)*1000000000,"-")</f>
        <v>71.444356146222404</v>
      </c>
      <c r="Z14" s="30">
        <f>IFERROR(VLOOKUP(CONCATENATE($B14,"_",Z$4,"_",$C$85,"_",$C$84),Data_for_IC_trend_tables!$A$1:$G$49194,7,FALSE)*1000000000,"-")</f>
        <v>90.698675198601492</v>
      </c>
      <c r="AA14" s="30">
        <f>IFERROR(VLOOKUP(CONCATENATE($B14,"_",AA$4,"_",$C$85,"_",$C$84),Data_for_IC_trend_tables!$A$1:$G$49194,7,FALSE)*1000000000,"-")</f>
        <v>96.097015309086899</v>
      </c>
      <c r="AB14" s="30">
        <f>IFERROR(VLOOKUP(CONCATENATE($B14,"_",AB$4,"_",$C$85,"_",$C$84),Data_for_IC_trend_tables!$A$1:$G$49194,7,FALSE)*1000000000,"-")</f>
        <v>80.635721243173194</v>
      </c>
      <c r="AC14" s="30">
        <f>IFERROR(VLOOKUP(CONCATENATE($B14,"_",AC$4,"_",$C$85,"_",$C$84),Data_for_IC_trend_tables!$A$1:$G$49194,7,FALSE)*1000000000,"-")</f>
        <v>99.490883298268201</v>
      </c>
      <c r="AD14" s="30">
        <f>IFERROR(VLOOKUP(CONCATENATE($B14,"_",AD$4,"_",$C$85,"_",$C$84),Data_for_IC_trend_tables!$A$1:$G$49194,7,FALSE)*1000000000,"-")</f>
        <v>110.21778024029101</v>
      </c>
      <c r="AE14" s="30">
        <f>IFERROR(VLOOKUP(CONCATENATE($B14,"_",AE$4,"_",$C$85,"_",$C$84),Data_for_IC_trend_tables!$A$1:$G$49194,7,FALSE)*1000000000,"-")</f>
        <v>98.210230045028197</v>
      </c>
      <c r="AF14" s="30">
        <f>IFERROR(VLOOKUP(CONCATENATE($B14,"_",AF$4,"_",$C$85,"_",$C$84),Data_for_IC_trend_tables!$A$1:$G$49194,7,FALSE)*1000000000,"-")</f>
        <v>75.818727013748799</v>
      </c>
      <c r="AG14" s="30">
        <f>IFERROR(VLOOKUP(CONCATENATE($B14,"_",AG$4,"_",$C$85,"_",$C$84),Data_for_IC_trend_tables!$A$1:$G$49194,7,FALSE)*1000000000,"-")</f>
        <v>95.913718070327604</v>
      </c>
      <c r="AH14" s="30">
        <f>IFERROR(VLOOKUP(CONCATENATE($B14,"_",AH$4,"_",$C$85,"_",$C$84),Data_for_IC_trend_tables!$A$1:$G$49194,7,FALSE)*1000000000,"-")</f>
        <v>80.930189608490096</v>
      </c>
      <c r="AI14" s="30">
        <f>IFERROR(VLOOKUP(CONCATENATE($B14,"_",AI$4,"_",$C$85,"_",$C$84),Data_for_IC_trend_tables!$A$1:$G$49194,7,FALSE)*1000000000,"-")</f>
        <v>80.01308125669901</v>
      </c>
      <c r="AJ14" s="30">
        <f>IFERROR(VLOOKUP(CONCATENATE($B14,"_",AJ$4,"_",$C$85,"_",$C$84),Data_for_IC_trend_tables!$A$1:$G$49194,7,FALSE)*1000000000,"-")</f>
        <v>65.604961965897502</v>
      </c>
      <c r="AK14" s="30">
        <f>IFERROR(VLOOKUP(CONCATENATE($B14,"_",AK$4,"_",$C$85,"_",$C$84),Data_for_IC_trend_tables!$A$1:$G$49194,7,FALSE)*1000000000,"-")</f>
        <v>52.616797937421204</v>
      </c>
      <c r="AL14" s="30">
        <f>IFERROR(VLOOKUP(CONCATENATE($B14,"_",AL$4,"_",$C$85,"_",$C$84),Data_for_IC_trend_tables!$A$1:$G$49194,7,FALSE)*1000000000,"-")</f>
        <v>53.039109594682998</v>
      </c>
      <c r="AM14" s="30">
        <f>IFERROR(VLOOKUP(CONCATENATE($B14,"_",AM$4,"_",$C$85,"_",$C$84),Data_for_IC_trend_tables!$A$1:$G$49194,7,FALSE)*1000000000,"-")</f>
        <v>42.896874531312399</v>
      </c>
      <c r="AN14" s="30">
        <f>IFERROR(VLOOKUP(CONCATENATE($B14,"_",AN$4,"_",$C$85,"_",$C$84),Data_for_IC_trend_tables!$A$1:$G$49194,7,FALSE)*1000000000,"-")</f>
        <v>37.7399997122806</v>
      </c>
      <c r="AO14" s="30">
        <f>IFERROR(VLOOKUP(CONCATENATE($B14,"_",AO$4,"_",$C$85,"_",$C$84),Data_for_IC_trend_tables!$A$1:$G$49194,7,FALSE)*1000000000,"-")</f>
        <v>30.411711603500002</v>
      </c>
      <c r="AP14" s="30">
        <f>IFERROR(VLOOKUP(CONCATENATE($B14,"_",AP$4,"_",$C$85,"_",$C$84),Data_for_IC_trend_tables!$A$1:$G$49194,7,FALSE)*1000000000,"-")</f>
        <v>28.621546074174901</v>
      </c>
      <c r="AQ14" s="30">
        <f>IFERROR(VLOOKUP(CONCATENATE($B14,"_",AQ$4,"_",$C$85,"_",$C$84),Data_for_IC_trend_tables!$A$1:$G$49194,7,FALSE)*1000000000,"-")</f>
        <v>27.209700070277698</v>
      </c>
      <c r="AR14" s="30">
        <f>IFERROR(VLOOKUP(CONCATENATE($B14,"_",AR$4,"_",$C$85,"_",$C$84),Data_for_IC_trend_tables!$A$1:$G$49194,7,FALSE)*1000000000,"-")</f>
        <v>26.0939387490534</v>
      </c>
      <c r="AS14" s="30">
        <f>IFERROR(VLOOKUP(CONCATENATE($B14,"_",AS$4,"_",$C$85,"_",$C$84),Data_for_IC_trend_tables!$A$1:$G$49194,7,FALSE)*1000000000,"-")</f>
        <v>25.492015794537199</v>
      </c>
      <c r="AT14" s="30">
        <f>IFERROR(VLOOKUP(CONCATENATE($B14,"_",AT$4,"_",$C$85,"_",$C$84),Data_for_IC_trend_tables!$A$1:$G$49194,7,FALSE)*1000000000,"-")</f>
        <v>27.370805527683</v>
      </c>
      <c r="AU14" s="30">
        <f>IFERROR(VLOOKUP(CONCATENATE($B14,"_",AU$4,"_",$C$85,"_",$C$84),Data_for_IC_trend_tables!$A$1:$G$49194,7,FALSE)*1000000000,"-")</f>
        <v>25.0066208573657</v>
      </c>
      <c r="AV14" s="30"/>
      <c r="AW14" s="30">
        <f>IFERROR(VLOOKUP(CONCATENATE($B14,"_",AW$4,"_",$C$85,"_",$C$84),Data_for_IC_trend_tables!$A$1:$G$49194,7,FALSE)*1000000000,"-")</f>
        <v>25.0066208573657</v>
      </c>
      <c r="AX14" s="79">
        <f t="shared" si="4"/>
        <v>83.766528536569311</v>
      </c>
      <c r="AY14" s="38" t="str">
        <f t="shared" si="5"/>
        <v>Yes</v>
      </c>
      <c r="AZ14" s="58">
        <f t="shared" si="6"/>
        <v>-0.70147239841210851</v>
      </c>
      <c r="BA14" s="32" t="s">
        <v>76</v>
      </c>
    </row>
    <row r="15" spans="2:53" s="17" customFormat="1" x14ac:dyDescent="0.2">
      <c r="B15" s="53" t="s">
        <v>143</v>
      </c>
      <c r="C15" s="71" t="s">
        <v>7</v>
      </c>
      <c r="D15" s="56">
        <v>1990</v>
      </c>
      <c r="E15" s="30" t="str">
        <f>IFERROR(VLOOKUP(CONCATENATE($B15,"_",E$4,"_",$C$85,"_",$C$84),Data_for_IC_trend_tables!$A$1:$G$49194,7,FALSE)*1000000000,"-")</f>
        <v>-</v>
      </c>
      <c r="F15" s="30" t="str">
        <f>IFERROR(VLOOKUP(CONCATENATE($B15,"_",F$4,"_",$C$85,"_",$C$84),Data_for_IC_trend_tables!$A$1:$G$49194,7,FALSE)*1000000000,"-")</f>
        <v>-</v>
      </c>
      <c r="G15" s="30" t="str">
        <f>IFERROR(VLOOKUP(CONCATENATE($B15,"_",G$4,"_",$C$85,"_",$C$84),Data_for_IC_trend_tables!$A$1:$G$49194,7,FALSE)*1000000000,"-")</f>
        <v>-</v>
      </c>
      <c r="H15" s="30" t="str">
        <f>IFERROR(VLOOKUP(CONCATENATE($B15,"_",H$4,"_",$C$85,"_",$C$84),Data_for_IC_trend_tables!$A$1:$G$49194,7,FALSE)*1000000000,"-")</f>
        <v>-</v>
      </c>
      <c r="I15" s="30" t="str">
        <f>IFERROR(VLOOKUP(CONCATENATE($B15,"_",I$4,"_",$C$85,"_",$C$84),Data_for_IC_trend_tables!$A$1:$G$49194,7,FALSE)*1000000000,"-")</f>
        <v>-</v>
      </c>
      <c r="J15" s="30" t="str">
        <f>IFERROR(VLOOKUP(CONCATENATE($B15,"_",J$4,"_",$C$85,"_",$C$84),Data_for_IC_trend_tables!$A$1:$G$49194,7,FALSE)*1000000000,"-")</f>
        <v>-</v>
      </c>
      <c r="K15" s="30" t="str">
        <f>IFERROR(VLOOKUP(CONCATENATE($B15,"_",K$4,"_",$C$85,"_",$C$84),Data_for_IC_trend_tables!$A$1:$G$49194,7,FALSE)*1000000000,"-")</f>
        <v>-</v>
      </c>
      <c r="L15" s="30" t="str">
        <f>IFERROR(VLOOKUP(CONCATENATE($B15,"_",L$4,"_",$C$85,"_",$C$84),Data_for_IC_trend_tables!$A$1:$G$49194,7,FALSE)*1000000000,"-")</f>
        <v>-</v>
      </c>
      <c r="M15" s="30" t="str">
        <f>IFERROR(VLOOKUP(CONCATENATE($B15,"_",M$4,"_",$C$85,"_",$C$84),Data_for_IC_trend_tables!$A$1:$G$49194,7,FALSE)*1000000000,"-")</f>
        <v>-</v>
      </c>
      <c r="N15" s="30" t="str">
        <f>IFERROR(VLOOKUP(CONCATENATE($B15,"_",N$4,"_",$C$85,"_",$C$84),Data_for_IC_trend_tables!$A$1:$G$49194,7,FALSE)*1000000000,"-")</f>
        <v>-</v>
      </c>
      <c r="O15" s="30">
        <f>IFERROR(VLOOKUP(CONCATENATE($B15,"_",O$4,"_",$C$85,"_",$C$84),Data_for_IC_trend_tables!$A$1:$G$49194,7,FALSE)*1000000000,"-")</f>
        <v>17.222133366809999</v>
      </c>
      <c r="P15" s="30">
        <f>IFERROR(VLOOKUP(CONCATENATE($B15,"_",P$4,"_",$C$85,"_",$C$84),Data_for_IC_trend_tables!$A$1:$G$49194,7,FALSE)*1000000000,"-")</f>
        <v>17.646945690886298</v>
      </c>
      <c r="Q15" s="30">
        <f>IFERROR(VLOOKUP(CONCATENATE($B15,"_",Q$4,"_",$C$85,"_",$C$84),Data_for_IC_trend_tables!$A$1:$G$49194,7,FALSE)*1000000000,"-")</f>
        <v>18.138831074188001</v>
      </c>
      <c r="R15" s="30">
        <f>IFERROR(VLOOKUP(CONCATENATE($B15,"_",R$4,"_",$C$85,"_",$C$84),Data_for_IC_trend_tables!$A$1:$G$49194,7,FALSE)*1000000000,"-")</f>
        <v>18.632657164238299</v>
      </c>
      <c r="S15" s="30">
        <f>IFERROR(VLOOKUP(CONCATENATE($B15,"_",S$4,"_",$C$85,"_",$C$84),Data_for_IC_trend_tables!$A$1:$G$49194,7,FALSE)*1000000000,"-")</f>
        <v>19.038541446676803</v>
      </c>
      <c r="T15" s="30">
        <f>IFERROR(VLOOKUP(CONCATENATE($B15,"_",T$4,"_",$C$85,"_",$C$84),Data_for_IC_trend_tables!$A$1:$G$49194,7,FALSE)*1000000000,"-")</f>
        <v>19.418610445397</v>
      </c>
      <c r="U15" s="30">
        <f>IFERROR(VLOOKUP(CONCATENATE($B15,"_",U$4,"_",$C$85,"_",$C$84),Data_for_IC_trend_tables!$A$1:$G$49194,7,FALSE)*1000000000,"-")</f>
        <v>19.763002449367999</v>
      </c>
      <c r="V15" s="30">
        <f>IFERROR(VLOOKUP(CONCATENATE($B15,"_",V$4,"_",$C$85,"_",$C$84),Data_for_IC_trend_tables!$A$1:$G$49194,7,FALSE)*1000000000,"-")</f>
        <v>20.082600337568298</v>
      </c>
      <c r="W15" s="30">
        <f>IFERROR(VLOOKUP(CONCATENATE($B15,"_",W$4,"_",$C$85,"_",$C$84),Data_for_IC_trend_tables!$A$1:$G$49194,7,FALSE)*1000000000,"-")</f>
        <v>20.378271162478701</v>
      </c>
      <c r="X15" s="30">
        <f>IFERROR(VLOOKUP(CONCATENATE($B15,"_",X$4,"_",$C$85,"_",$C$84),Data_for_IC_trend_tables!$A$1:$G$49194,7,FALSE)*1000000000,"-")</f>
        <v>20.6309268835432</v>
      </c>
      <c r="Y15" s="30">
        <f>IFERROR(VLOOKUP(CONCATENATE($B15,"_",Y$4,"_",$C$85,"_",$C$84),Data_for_IC_trend_tables!$A$1:$G$49194,7,FALSE)*1000000000,"-")</f>
        <v>21.124061698069699</v>
      </c>
      <c r="Z15" s="30">
        <f>IFERROR(VLOOKUP(CONCATENATE($B15,"_",Z$4,"_",$C$85,"_",$C$84),Data_for_IC_trend_tables!$A$1:$G$49194,7,FALSE)*1000000000,"-")</f>
        <v>21.3402107079887</v>
      </c>
      <c r="AA15" s="30">
        <f>IFERROR(VLOOKUP(CONCATENATE($B15,"_",AA$4,"_",$C$85,"_",$C$84),Data_for_IC_trend_tables!$A$1:$G$49194,7,FALSE)*1000000000,"-")</f>
        <v>21.579465261721001</v>
      </c>
      <c r="AB15" s="30">
        <f>IFERROR(VLOOKUP(CONCATENATE($B15,"_",AB$4,"_",$C$85,"_",$C$84),Data_for_IC_trend_tables!$A$1:$G$49194,7,FALSE)*1000000000,"-")</f>
        <v>5.6980507054493401</v>
      </c>
      <c r="AC15" s="30">
        <f>IFERROR(VLOOKUP(CONCATENATE($B15,"_",AC$4,"_",$C$85,"_",$C$84),Data_for_IC_trend_tables!$A$1:$G$49194,7,FALSE)*1000000000,"-")</f>
        <v>0.69361093492630299</v>
      </c>
      <c r="AD15" s="30">
        <f>IFERROR(VLOOKUP(CONCATENATE($B15,"_",AD$4,"_",$C$85,"_",$C$84),Data_for_IC_trend_tables!$A$1:$G$49194,7,FALSE)*1000000000,"-")</f>
        <v>0.70014642937995397</v>
      </c>
      <c r="AE15" s="30">
        <f>IFERROR(VLOOKUP(CONCATENATE($B15,"_",AE$4,"_",$C$85,"_",$C$84),Data_for_IC_trend_tables!$A$1:$G$49194,7,FALSE)*1000000000,"-")</f>
        <v>0.67398151099686399</v>
      </c>
      <c r="AF15" s="30">
        <f>IFERROR(VLOOKUP(CONCATENATE($B15,"_",AF$4,"_",$C$85,"_",$C$84),Data_for_IC_trend_tables!$A$1:$G$49194,7,FALSE)*1000000000,"-")</f>
        <v>0.71068987431185704</v>
      </c>
      <c r="AG15" s="30">
        <f>IFERROR(VLOOKUP(CONCATENATE($B15,"_",AG$4,"_",$C$85,"_",$C$84),Data_for_IC_trend_tables!$A$1:$G$49194,7,FALSE)*1000000000,"-")</f>
        <v>0.69449436519921803</v>
      </c>
      <c r="AH15" s="30">
        <f>IFERROR(VLOOKUP(CONCATENATE($B15,"_",AH$4,"_",$C$85,"_",$C$84),Data_for_IC_trend_tables!$A$1:$G$49194,7,FALSE)*1000000000,"-")</f>
        <v>0.66638606693311198</v>
      </c>
      <c r="AI15" s="30">
        <f>IFERROR(VLOOKUP(CONCATENATE($B15,"_",AI$4,"_",$C$85,"_",$C$84),Data_for_IC_trend_tables!$A$1:$G$49194,7,FALSE)*1000000000,"-")</f>
        <v>0.64594569776884803</v>
      </c>
      <c r="AJ15" s="30">
        <f>IFERROR(VLOOKUP(CONCATENATE($B15,"_",AJ$4,"_",$C$85,"_",$C$84),Data_for_IC_trend_tables!$A$1:$G$49194,7,FALSE)*1000000000,"-")</f>
        <v>0.62690569453772493</v>
      </c>
      <c r="AK15" s="30">
        <f>IFERROR(VLOOKUP(CONCATENATE($B15,"_",AK$4,"_",$C$85,"_",$C$84),Data_for_IC_trend_tables!$A$1:$G$49194,7,FALSE)*1000000000,"-")</f>
        <v>0.60206144423741303</v>
      </c>
      <c r="AL15" s="30">
        <f>IFERROR(VLOOKUP(CONCATENATE($B15,"_",AL$4,"_",$C$85,"_",$C$84),Data_for_IC_trend_tables!$A$1:$G$49194,7,FALSE)*1000000000,"-")</f>
        <v>0.73603377370184897</v>
      </c>
      <c r="AM15" s="30">
        <f>IFERROR(VLOOKUP(CONCATENATE($B15,"_",AM$4,"_",$C$85,"_",$C$84),Data_for_IC_trend_tables!$A$1:$G$49194,7,FALSE)*1000000000,"-")</f>
        <v>0.49761679879561499</v>
      </c>
      <c r="AN15" s="30">
        <f>IFERROR(VLOOKUP(CONCATENATE($B15,"_",AN$4,"_",$C$85,"_",$C$84),Data_for_IC_trend_tables!$A$1:$G$49194,7,FALSE)*1000000000,"-")</f>
        <v>0.53108690680363402</v>
      </c>
      <c r="AO15" s="30">
        <f>IFERROR(VLOOKUP(CONCATENATE($B15,"_",AO$4,"_",$C$85,"_",$C$84),Data_for_IC_trend_tables!$A$1:$G$49194,7,FALSE)*1000000000,"-")</f>
        <v>0.577020364520061</v>
      </c>
      <c r="AP15" s="30">
        <f>IFERROR(VLOOKUP(CONCATENATE($B15,"_",AP$4,"_",$C$85,"_",$C$84),Data_for_IC_trend_tables!$A$1:$G$49194,7,FALSE)*1000000000,"-")</f>
        <v>0.55745419104918192</v>
      </c>
      <c r="AQ15" s="30">
        <f>IFERROR(VLOOKUP(CONCATENATE($B15,"_",AQ$4,"_",$C$85,"_",$C$84),Data_for_IC_trend_tables!$A$1:$G$49194,7,FALSE)*1000000000,"-")</f>
        <v>0.586791969171924</v>
      </c>
      <c r="AR15" s="30">
        <f>IFERROR(VLOOKUP(CONCATENATE($B15,"_",AR$4,"_",$C$85,"_",$C$84),Data_for_IC_trend_tables!$A$1:$G$49194,7,FALSE)*1000000000,"-")</f>
        <v>0.53146262347845297</v>
      </c>
      <c r="AS15" s="30">
        <f>IFERROR(VLOOKUP(CONCATENATE($B15,"_",AS$4,"_",$C$85,"_",$C$84),Data_for_IC_trend_tables!$A$1:$G$49194,7,FALSE)*1000000000,"-")</f>
        <v>0.513414667365794</v>
      </c>
      <c r="AT15" s="30">
        <f>IFERROR(VLOOKUP(CONCATENATE($B15,"_",AT$4,"_",$C$85,"_",$C$84),Data_for_IC_trend_tables!$A$1:$G$49194,7,FALSE)*1000000000,"-")</f>
        <v>0.51701283929915098</v>
      </c>
      <c r="AU15" s="30">
        <f>IFERROR(VLOOKUP(CONCATENATE($B15,"_",AU$4,"_",$C$85,"_",$C$84),Data_for_IC_trend_tables!$A$1:$G$49194,7,FALSE)*1000000000,"-")</f>
        <v>0.51288816754630306</v>
      </c>
      <c r="AV15" s="30"/>
      <c r="AW15" s="30">
        <f>IFERROR(VLOOKUP(CONCATENATE($B15,"_",AW$4,"_",$C$85,"_",$C$84),Data_for_IC_trend_tables!$A$1:$G$49194,7,FALSE)*1000000000,"-")</f>
        <v>0.51288816754630306</v>
      </c>
      <c r="AX15" s="79">
        <f t="shared" si="4"/>
        <v>17.222133366809999</v>
      </c>
      <c r="AY15" s="38" t="str">
        <f t="shared" si="5"/>
        <v>Yes</v>
      </c>
      <c r="AZ15" s="58">
        <f t="shared" si="6"/>
        <v>-0.97021924307387331</v>
      </c>
      <c r="BA15" s="32" t="s">
        <v>76</v>
      </c>
    </row>
    <row r="16" spans="2:53" s="3" customFormat="1" x14ac:dyDescent="0.2">
      <c r="B16" s="53" t="s">
        <v>144</v>
      </c>
      <c r="C16" s="71" t="s">
        <v>187</v>
      </c>
      <c r="D16" s="56">
        <v>1990</v>
      </c>
      <c r="E16" s="30" t="str">
        <f>IFERROR(VLOOKUP(CONCATENATE($B16,"_",E$4,"_",$C$85,"_",$C$84),Data_for_IC_trend_tables!$A$1:$G$49194,7,FALSE)*1000000000,"-")</f>
        <v>-</v>
      </c>
      <c r="F16" s="30" t="str">
        <f>IFERROR(VLOOKUP(CONCATENATE($B16,"_",F$4,"_",$C$85,"_",$C$84),Data_for_IC_trend_tables!$A$1:$G$49194,7,FALSE)*1000000000,"-")</f>
        <v>-</v>
      </c>
      <c r="G16" s="30" t="str">
        <f>IFERROR(VLOOKUP(CONCATENATE($B16,"_",G$4,"_",$C$85,"_",$C$84),Data_for_IC_trend_tables!$A$1:$G$49194,7,FALSE)*1000000000,"-")</f>
        <v>-</v>
      </c>
      <c r="H16" s="30" t="str">
        <f>IFERROR(VLOOKUP(CONCATENATE($B16,"_",H$4,"_",$C$85,"_",$C$84),Data_for_IC_trend_tables!$A$1:$G$49194,7,FALSE)*1000000000,"-")</f>
        <v>-</v>
      </c>
      <c r="I16" s="30" t="str">
        <f>IFERROR(VLOOKUP(CONCATENATE($B16,"_",I$4,"_",$C$85,"_",$C$84),Data_for_IC_trend_tables!$A$1:$G$49194,7,FALSE)*1000000000,"-")</f>
        <v>-</v>
      </c>
      <c r="J16" s="30" t="str">
        <f>IFERROR(VLOOKUP(CONCATENATE($B16,"_",J$4,"_",$C$85,"_",$C$84),Data_for_IC_trend_tables!$A$1:$G$49194,7,FALSE)*1000000000,"-")</f>
        <v>-</v>
      </c>
      <c r="K16" s="30" t="str">
        <f>IFERROR(VLOOKUP(CONCATENATE($B16,"_",K$4,"_",$C$85,"_",$C$84),Data_for_IC_trend_tables!$A$1:$G$49194,7,FALSE)*1000000000,"-")</f>
        <v>-</v>
      </c>
      <c r="L16" s="30" t="str">
        <f>IFERROR(VLOOKUP(CONCATENATE($B16,"_",L$4,"_",$C$85,"_",$C$84),Data_for_IC_trend_tables!$A$1:$G$49194,7,FALSE)*1000000000,"-")</f>
        <v>-</v>
      </c>
      <c r="M16" s="30" t="str">
        <f>IFERROR(VLOOKUP(CONCATENATE($B16,"_",M$4,"_",$C$85,"_",$C$84),Data_for_IC_trend_tables!$A$1:$G$49194,7,FALSE)*1000000000,"-")</f>
        <v>-</v>
      </c>
      <c r="N16" s="30" t="str">
        <f>IFERROR(VLOOKUP(CONCATENATE($B16,"_",N$4,"_",$C$85,"_",$C$84),Data_for_IC_trend_tables!$A$1:$G$49194,7,FALSE)*1000000000,"-")</f>
        <v>-</v>
      </c>
      <c r="O16" s="30">
        <f>IFERROR(VLOOKUP(CONCATENATE($B16,"_",O$4,"_",$C$85,"_",$C$84),Data_for_IC_trend_tables!$A$1:$G$49194,7,FALSE)*1000000000,"-")</f>
        <v>99.842262356909103</v>
      </c>
      <c r="P16" s="30">
        <f>IFERROR(VLOOKUP(CONCATENATE($B16,"_",P$4,"_",$C$85,"_",$C$84),Data_for_IC_trend_tables!$A$1:$G$49194,7,FALSE)*1000000000,"-")</f>
        <v>87.070076460185007</v>
      </c>
      <c r="Q16" s="30">
        <f>IFERROR(VLOOKUP(CONCATENATE($B16,"_",Q$4,"_",$C$85,"_",$C$84),Data_for_IC_trend_tables!$A$1:$G$49194,7,FALSE)*1000000000,"-")</f>
        <v>77.708062404779909</v>
      </c>
      <c r="R16" s="30">
        <f>IFERROR(VLOOKUP(CONCATENATE($B16,"_",R$4,"_",$C$85,"_",$C$84),Data_for_IC_trend_tables!$A$1:$G$49194,7,FALSE)*1000000000,"-")</f>
        <v>67.147845619729296</v>
      </c>
      <c r="S16" s="30">
        <f>IFERROR(VLOOKUP(CONCATENATE($B16,"_",S$4,"_",$C$85,"_",$C$84),Data_for_IC_trend_tables!$A$1:$G$49194,7,FALSE)*1000000000,"-")</f>
        <v>71.048101379513994</v>
      </c>
      <c r="T16" s="30">
        <f>IFERROR(VLOOKUP(CONCATENATE($B16,"_",T$4,"_",$C$85,"_",$C$84),Data_for_IC_trend_tables!$A$1:$G$49194,7,FALSE)*1000000000,"-")</f>
        <v>68.877957532469495</v>
      </c>
      <c r="U16" s="30">
        <f>IFERROR(VLOOKUP(CONCATENATE($B16,"_",U$4,"_",$C$85,"_",$C$84),Data_for_IC_trend_tables!$A$1:$G$49194,7,FALSE)*1000000000,"-")</f>
        <v>67.979095316065312</v>
      </c>
      <c r="V16" s="30">
        <f>IFERROR(VLOOKUP(CONCATENATE($B16,"_",V$4,"_",$C$85,"_",$C$84),Data_for_IC_trend_tables!$A$1:$G$49194,7,FALSE)*1000000000,"-")</f>
        <v>67.233326473093101</v>
      </c>
      <c r="W16" s="30">
        <f>IFERROR(VLOOKUP(CONCATENATE($B16,"_",W$4,"_",$C$85,"_",$C$84),Data_for_IC_trend_tables!$A$1:$G$49194,7,FALSE)*1000000000,"-")</f>
        <v>63.023808506882105</v>
      </c>
      <c r="X16" s="30">
        <f>IFERROR(VLOOKUP(CONCATENATE($B16,"_",X$4,"_",$C$85,"_",$C$84),Data_for_IC_trend_tables!$A$1:$G$49194,7,FALSE)*1000000000,"-")</f>
        <v>57.090037166748601</v>
      </c>
      <c r="Y16" s="30">
        <f>IFERROR(VLOOKUP(CONCATENATE($B16,"_",Y$4,"_",$C$85,"_",$C$84),Data_for_IC_trend_tables!$A$1:$G$49194,7,FALSE)*1000000000,"-")</f>
        <v>59.483861165215401</v>
      </c>
      <c r="Z16" s="30">
        <f>IFERROR(VLOOKUP(CONCATENATE($B16,"_",Z$4,"_",$C$85,"_",$C$84),Data_for_IC_trend_tables!$A$1:$G$49194,7,FALSE)*1000000000,"-")</f>
        <v>60.219646420189598</v>
      </c>
      <c r="AA16" s="30">
        <f>IFERROR(VLOOKUP(CONCATENATE($B16,"_",AA$4,"_",$C$85,"_",$C$84),Data_for_IC_trend_tables!$A$1:$G$49194,7,FALSE)*1000000000,"-")</f>
        <v>62.834034242454202</v>
      </c>
      <c r="AB16" s="30">
        <f>IFERROR(VLOOKUP(CONCATENATE($B16,"_",AB$4,"_",$C$85,"_",$C$84),Data_for_IC_trend_tables!$A$1:$G$49194,7,FALSE)*1000000000,"-")</f>
        <v>67.301795477566898</v>
      </c>
      <c r="AC16" s="30">
        <f>IFERROR(VLOOKUP(CONCATENATE($B16,"_",AC$4,"_",$C$85,"_",$C$84),Data_for_IC_trend_tables!$A$1:$G$49194,7,FALSE)*1000000000,"-")</f>
        <v>64.802289659094697</v>
      </c>
      <c r="AD16" s="30">
        <f>IFERROR(VLOOKUP(CONCATENATE($B16,"_",AD$4,"_",$C$85,"_",$C$84),Data_for_IC_trend_tables!$A$1:$G$49194,7,FALSE)*1000000000,"-")</f>
        <v>60.798339926542099</v>
      </c>
      <c r="AE16" s="30">
        <f>IFERROR(VLOOKUP(CONCATENATE($B16,"_",AE$4,"_",$C$85,"_",$C$84),Data_for_IC_trend_tables!$A$1:$G$49194,7,FALSE)*1000000000,"-")</f>
        <v>63.493636661620492</v>
      </c>
      <c r="AF16" s="30">
        <f>IFERROR(VLOOKUP(CONCATENATE($B16,"_",AF$4,"_",$C$85,"_",$C$84),Data_for_IC_trend_tables!$A$1:$G$49194,7,FALSE)*1000000000,"-")</f>
        <v>64.769846454485901</v>
      </c>
      <c r="AG16" s="30">
        <f>IFERROR(VLOOKUP(CONCATENATE($B16,"_",AG$4,"_",$C$85,"_",$C$84),Data_for_IC_trend_tables!$A$1:$G$49194,7,FALSE)*1000000000,"-")</f>
        <v>57.502625941624899</v>
      </c>
      <c r="AH16" s="30">
        <f>IFERROR(VLOOKUP(CONCATENATE($B16,"_",AH$4,"_",$C$85,"_",$C$84),Data_for_IC_trend_tables!$A$1:$G$49194,7,FALSE)*1000000000,"-")</f>
        <v>40.710891750723803</v>
      </c>
      <c r="AI16" s="30">
        <f>IFERROR(VLOOKUP(CONCATENATE($B16,"_",AI$4,"_",$C$85,"_",$C$84),Data_for_IC_trend_tables!$A$1:$G$49194,7,FALSE)*1000000000,"-")</f>
        <v>43.354592933864502</v>
      </c>
      <c r="AJ16" s="30">
        <f>IFERROR(VLOOKUP(CONCATENATE($B16,"_",AJ$4,"_",$C$85,"_",$C$84),Data_for_IC_trend_tables!$A$1:$G$49194,7,FALSE)*1000000000,"-")</f>
        <v>36.175568538496499</v>
      </c>
      <c r="AK16" s="30">
        <f>IFERROR(VLOOKUP(CONCATENATE($B16,"_",AK$4,"_",$C$85,"_",$C$84),Data_for_IC_trend_tables!$A$1:$G$49194,7,FALSE)*1000000000,"-")</f>
        <v>35.245684585605801</v>
      </c>
      <c r="AL16" s="30">
        <f>IFERROR(VLOOKUP(CONCATENATE($B16,"_",AL$4,"_",$C$85,"_",$C$84),Data_for_IC_trend_tables!$A$1:$G$49194,7,FALSE)*1000000000,"-")</f>
        <v>35.855452844765701</v>
      </c>
      <c r="AM16" s="30">
        <f>IFERROR(VLOOKUP(CONCATENATE($B16,"_",AM$4,"_",$C$85,"_",$C$84),Data_for_IC_trend_tables!$A$1:$G$49194,7,FALSE)*1000000000,"-")</f>
        <v>37.012212194003702</v>
      </c>
      <c r="AN16" s="30">
        <f>IFERROR(VLOOKUP(CONCATENATE($B16,"_",AN$4,"_",$C$85,"_",$C$84),Data_for_IC_trend_tables!$A$1:$G$49194,7,FALSE)*1000000000,"-")</f>
        <v>31.332245995655796</v>
      </c>
      <c r="AO16" s="30">
        <f>IFERROR(VLOOKUP(CONCATENATE($B16,"_",AO$4,"_",$C$85,"_",$C$84),Data_for_IC_trend_tables!$A$1:$G$49194,7,FALSE)*1000000000,"-")</f>
        <v>21.838199431477602</v>
      </c>
      <c r="AP16" s="30">
        <f>IFERROR(VLOOKUP(CONCATENATE($B16,"_",AP$4,"_",$C$85,"_",$C$84),Data_for_IC_trend_tables!$A$1:$G$49194,7,FALSE)*1000000000,"-")</f>
        <v>20.333375245059802</v>
      </c>
      <c r="AQ16" s="30">
        <f>IFERROR(VLOOKUP(CONCATENATE($B16,"_",AQ$4,"_",$C$85,"_",$C$84),Data_for_IC_trend_tables!$A$1:$G$49194,7,FALSE)*1000000000,"-")</f>
        <v>20.7292693842525</v>
      </c>
      <c r="AR16" s="30">
        <f>IFERROR(VLOOKUP(CONCATENATE($B16,"_",AR$4,"_",$C$85,"_",$C$84),Data_for_IC_trend_tables!$A$1:$G$49194,7,FALSE)*1000000000,"-")</f>
        <v>19.290855741168699</v>
      </c>
      <c r="AS16" s="30">
        <f>IFERROR(VLOOKUP(CONCATENATE($B16,"_",AS$4,"_",$C$85,"_",$C$84),Data_for_IC_trend_tables!$A$1:$G$49194,7,FALSE)*1000000000,"-")</f>
        <v>19.1944275582911</v>
      </c>
      <c r="AT16" s="30">
        <f>IFERROR(VLOOKUP(CONCATENATE($B16,"_",AT$4,"_",$C$85,"_",$C$84),Data_for_IC_trend_tables!$A$1:$G$49194,7,FALSE)*1000000000,"-")</f>
        <v>14.093774077486898</v>
      </c>
      <c r="AU16" s="30">
        <f>IFERROR(VLOOKUP(CONCATENATE($B16,"_",AU$4,"_",$C$85,"_",$C$84),Data_for_IC_trend_tables!$A$1:$G$49194,7,FALSE)*1000000000,"-")</f>
        <v>13.6705916968846</v>
      </c>
      <c r="AV16" s="30"/>
      <c r="AW16" s="30">
        <f>IFERROR(VLOOKUP(CONCATENATE($B16,"_",AW$4,"_",$C$85,"_",$C$84),Data_for_IC_trend_tables!$A$1:$G$49194,7,FALSE)*1000000000,"-")</f>
        <v>13.6705916968846</v>
      </c>
      <c r="AX16" s="79">
        <f t="shared" si="4"/>
        <v>99.842262356909103</v>
      </c>
      <c r="AY16" s="38" t="str">
        <f t="shared" si="5"/>
        <v>Yes</v>
      </c>
      <c r="AZ16" s="58">
        <f t="shared" si="6"/>
        <v>-0.86307810566215004</v>
      </c>
      <c r="BA16" s="32" t="s">
        <v>76</v>
      </c>
    </row>
    <row r="17" spans="2:55" s="3" customFormat="1" x14ac:dyDescent="0.2">
      <c r="B17" s="53" t="s">
        <v>145</v>
      </c>
      <c r="C17" s="71" t="s">
        <v>8</v>
      </c>
      <c r="D17" s="56">
        <v>1990</v>
      </c>
      <c r="E17" s="30" t="str">
        <f>IFERROR(VLOOKUP(CONCATENATE($B17,"_",E$4,"_",$C$85,"_",$C$84),Data_for_IC_trend_tables!$A$1:$G$49194,7,FALSE)*1000000000,"-")</f>
        <v>-</v>
      </c>
      <c r="F17" s="30" t="str">
        <f>IFERROR(VLOOKUP(CONCATENATE($B17,"_",F$4,"_",$C$85,"_",$C$84),Data_for_IC_trend_tables!$A$1:$G$49194,7,FALSE)*1000000000,"-")</f>
        <v>-</v>
      </c>
      <c r="G17" s="30" t="str">
        <f>IFERROR(VLOOKUP(CONCATENATE($B17,"_",G$4,"_",$C$85,"_",$C$84),Data_for_IC_trend_tables!$A$1:$G$49194,7,FALSE)*1000000000,"-")</f>
        <v>-</v>
      </c>
      <c r="H17" s="30" t="str">
        <f>IFERROR(VLOOKUP(CONCATENATE($B17,"_",H$4,"_",$C$85,"_",$C$84),Data_for_IC_trend_tables!$A$1:$G$49194,7,FALSE)*1000000000,"-")</f>
        <v>-</v>
      </c>
      <c r="I17" s="30" t="str">
        <f>IFERROR(VLOOKUP(CONCATENATE($B17,"_",I$4,"_",$C$85,"_",$C$84),Data_for_IC_trend_tables!$A$1:$G$49194,7,FALSE)*1000000000,"-")</f>
        <v>-</v>
      </c>
      <c r="J17" s="30" t="str">
        <f>IFERROR(VLOOKUP(CONCATENATE($B17,"_",J$4,"_",$C$85,"_",$C$84),Data_for_IC_trend_tables!$A$1:$G$49194,7,FALSE)*1000000000,"-")</f>
        <v>-</v>
      </c>
      <c r="K17" s="30" t="str">
        <f>IFERROR(VLOOKUP(CONCATENATE($B17,"_",K$4,"_",$C$85,"_",$C$84),Data_for_IC_trend_tables!$A$1:$G$49194,7,FALSE)*1000000000,"-")</f>
        <v>-</v>
      </c>
      <c r="L17" s="30" t="str">
        <f>IFERROR(VLOOKUP(CONCATENATE($B17,"_",L$4,"_",$C$85,"_",$C$84),Data_for_IC_trend_tables!$A$1:$G$49194,7,FALSE)*1000000000,"-")</f>
        <v>-</v>
      </c>
      <c r="M17" s="30" t="str">
        <f>IFERROR(VLOOKUP(CONCATENATE($B17,"_",M$4,"_",$C$85,"_",$C$84),Data_for_IC_trend_tables!$A$1:$G$49194,7,FALSE)*1000000000,"-")</f>
        <v>-</v>
      </c>
      <c r="N17" s="30" t="str">
        <f>IFERROR(VLOOKUP(CONCATENATE($B17,"_",N$4,"_",$C$85,"_",$C$84),Data_for_IC_trend_tables!$A$1:$G$49194,7,FALSE)*1000000000,"-")</f>
        <v>-</v>
      </c>
      <c r="O17" s="30">
        <f>IFERROR(VLOOKUP(CONCATENATE($B17,"_",O$4,"_",$C$85,"_",$C$84),Data_for_IC_trend_tables!$A$1:$G$49194,7,FALSE)*1000000000,"-")</f>
        <v>66.940168629271</v>
      </c>
      <c r="P17" s="30">
        <f>IFERROR(VLOOKUP(CONCATENATE($B17,"_",P$4,"_",$C$85,"_",$C$84),Data_for_IC_trend_tables!$A$1:$G$49194,7,FALSE)*1000000000,"-")</f>
        <v>64.8336893959587</v>
      </c>
      <c r="Q17" s="30">
        <f>IFERROR(VLOOKUP(CONCATENATE($B17,"_",Q$4,"_",$C$85,"_",$C$84),Data_for_IC_trend_tables!$A$1:$G$49194,7,FALSE)*1000000000,"-")</f>
        <v>59.607457232343208</v>
      </c>
      <c r="R17" s="30">
        <f>IFERROR(VLOOKUP(CONCATENATE($B17,"_",R$4,"_",$C$85,"_",$C$84),Data_for_IC_trend_tables!$A$1:$G$49194,7,FALSE)*1000000000,"-")</f>
        <v>54.016200795545799</v>
      </c>
      <c r="S17" s="30">
        <f>IFERROR(VLOOKUP(CONCATENATE($B17,"_",S$4,"_",$C$85,"_",$C$84),Data_for_IC_trend_tables!$A$1:$G$49194,7,FALSE)*1000000000,"-")</f>
        <v>50.5388022627086</v>
      </c>
      <c r="T17" s="30">
        <f>IFERROR(VLOOKUP(CONCATENATE($B17,"_",T$4,"_",$C$85,"_",$C$84),Data_for_IC_trend_tables!$A$1:$G$49194,7,FALSE)*1000000000,"-")</f>
        <v>48.876353502484903</v>
      </c>
      <c r="U17" s="30">
        <f>IFERROR(VLOOKUP(CONCATENATE($B17,"_",U$4,"_",$C$85,"_",$C$84),Data_for_IC_trend_tables!$A$1:$G$49194,7,FALSE)*1000000000,"-")</f>
        <v>45.673166528155903</v>
      </c>
      <c r="V17" s="30">
        <f>IFERROR(VLOOKUP(CONCATENATE($B17,"_",V$4,"_",$C$85,"_",$C$84),Data_for_IC_trend_tables!$A$1:$G$49194,7,FALSE)*1000000000,"-")</f>
        <v>40.893314476731099</v>
      </c>
      <c r="W17" s="30">
        <f>IFERROR(VLOOKUP(CONCATENATE($B17,"_",W$4,"_",$C$85,"_",$C$84),Data_for_IC_trend_tables!$A$1:$G$49194,7,FALSE)*1000000000,"-")</f>
        <v>32.447482344626501</v>
      </c>
      <c r="X17" s="30">
        <f>IFERROR(VLOOKUP(CONCATENATE($B17,"_",X$4,"_",$C$85,"_",$C$84),Data_for_IC_trend_tables!$A$1:$G$49194,7,FALSE)*1000000000,"-")</f>
        <v>28.583254460011599</v>
      </c>
      <c r="Y17" s="30">
        <f>IFERROR(VLOOKUP(CONCATENATE($B17,"_",Y$4,"_",$C$85,"_",$C$84),Data_for_IC_trend_tables!$A$1:$G$49194,7,FALSE)*1000000000,"-")</f>
        <v>32.101327807814897</v>
      </c>
      <c r="Z17" s="30">
        <f>IFERROR(VLOOKUP(CONCATENATE($B17,"_",Z$4,"_",$C$85,"_",$C$84),Data_for_IC_trend_tables!$A$1:$G$49194,7,FALSE)*1000000000,"-")</f>
        <v>32.899805880747799</v>
      </c>
      <c r="AA17" s="30">
        <f>IFERROR(VLOOKUP(CONCATENATE($B17,"_",AA$4,"_",$C$85,"_",$C$84),Data_for_IC_trend_tables!$A$1:$G$49194,7,FALSE)*1000000000,"-")</f>
        <v>28.850495591300298</v>
      </c>
      <c r="AB17" s="30">
        <f>IFERROR(VLOOKUP(CONCATENATE($B17,"_",AB$4,"_",$C$85,"_",$C$84),Data_for_IC_trend_tables!$A$1:$G$49194,7,FALSE)*1000000000,"-")</f>
        <v>34.117022103932399</v>
      </c>
      <c r="AC17" s="30">
        <f>IFERROR(VLOOKUP(CONCATENATE($B17,"_",AC$4,"_",$C$85,"_",$C$84),Data_for_IC_trend_tables!$A$1:$G$49194,7,FALSE)*1000000000,"-")</f>
        <v>27.8589638868092</v>
      </c>
      <c r="AD17" s="30">
        <f>IFERROR(VLOOKUP(CONCATENATE($B17,"_",AD$4,"_",$C$85,"_",$C$84),Data_for_IC_trend_tables!$A$1:$G$49194,7,FALSE)*1000000000,"-")</f>
        <v>29.972124355875703</v>
      </c>
      <c r="AE17" s="30">
        <f>IFERROR(VLOOKUP(CONCATENATE($B17,"_",AE$4,"_",$C$85,"_",$C$84),Data_for_IC_trend_tables!$A$1:$G$49194,7,FALSE)*1000000000,"-")</f>
        <v>30.820036417084701</v>
      </c>
      <c r="AF17" s="30">
        <f>IFERROR(VLOOKUP(CONCATENATE($B17,"_",AF$4,"_",$C$85,"_",$C$84),Data_for_IC_trend_tables!$A$1:$G$49194,7,FALSE)*1000000000,"-")</f>
        <v>35.515007311829301</v>
      </c>
      <c r="AG17" s="30">
        <f>IFERROR(VLOOKUP(CONCATENATE($B17,"_",AG$4,"_",$C$85,"_",$C$84),Data_for_IC_trend_tables!$A$1:$G$49194,7,FALSE)*1000000000,"-")</f>
        <v>35.115609412990402</v>
      </c>
      <c r="AH17" s="30">
        <f>IFERROR(VLOOKUP(CONCATENATE($B17,"_",AH$4,"_",$C$85,"_",$C$84),Data_for_IC_trend_tables!$A$1:$G$49194,7,FALSE)*1000000000,"-")</f>
        <v>32.284368420630102</v>
      </c>
      <c r="AI17" s="30">
        <f>IFERROR(VLOOKUP(CONCATENATE($B17,"_",AI$4,"_",$C$85,"_",$C$84),Data_for_IC_trend_tables!$A$1:$G$49194,7,FALSE)*1000000000,"-")</f>
        <v>33.727103018911102</v>
      </c>
      <c r="AJ17" s="30">
        <f>IFERROR(VLOOKUP(CONCATENATE($B17,"_",AJ$4,"_",$C$85,"_",$C$84),Data_for_IC_trend_tables!$A$1:$G$49194,7,FALSE)*1000000000,"-")</f>
        <v>31.120494636847798</v>
      </c>
      <c r="AK17" s="30">
        <f>IFERROR(VLOOKUP(CONCATENATE($B17,"_",AK$4,"_",$C$85,"_",$C$84),Data_for_IC_trend_tables!$A$1:$G$49194,7,FALSE)*1000000000,"-")</f>
        <v>30.103277092501497</v>
      </c>
      <c r="AL17" s="30">
        <f>IFERROR(VLOOKUP(CONCATENATE($B17,"_",AL$4,"_",$C$85,"_",$C$84),Data_for_IC_trend_tables!$A$1:$G$49194,7,FALSE)*1000000000,"-")</f>
        <v>31.037985424228101</v>
      </c>
      <c r="AM17" s="30">
        <f>IFERROR(VLOOKUP(CONCATENATE($B17,"_",AM$4,"_",$C$85,"_",$C$84),Data_for_IC_trend_tables!$A$1:$G$49194,7,FALSE)*1000000000,"-")</f>
        <v>29.661102838387098</v>
      </c>
      <c r="AN17" s="30">
        <f>IFERROR(VLOOKUP(CONCATENATE($B17,"_",AN$4,"_",$C$85,"_",$C$84),Data_for_IC_trend_tables!$A$1:$G$49194,7,FALSE)*1000000000,"-")</f>
        <v>32.600228290549602</v>
      </c>
      <c r="AO17" s="30">
        <f>IFERROR(VLOOKUP(CONCATENATE($B17,"_",AO$4,"_",$C$85,"_",$C$84),Data_for_IC_trend_tables!$A$1:$G$49194,7,FALSE)*1000000000,"-")</f>
        <v>34.048600299113701</v>
      </c>
      <c r="AP17" s="30">
        <f>IFERROR(VLOOKUP(CONCATENATE($B17,"_",AP$4,"_",$C$85,"_",$C$84),Data_for_IC_trend_tables!$A$1:$G$49194,7,FALSE)*1000000000,"-")</f>
        <v>32.1398440618348</v>
      </c>
      <c r="AQ17" s="30">
        <f>IFERROR(VLOOKUP(CONCATENATE($B17,"_",AQ$4,"_",$C$85,"_",$C$84),Data_for_IC_trend_tables!$A$1:$G$49194,7,FALSE)*1000000000,"-")</f>
        <v>30.385264836400999</v>
      </c>
      <c r="AR17" s="30">
        <f>IFERROR(VLOOKUP(CONCATENATE($B17,"_",AR$4,"_",$C$85,"_",$C$84),Data_for_IC_trend_tables!$A$1:$G$49194,7,FALSE)*1000000000,"-")</f>
        <v>27.901427919380499</v>
      </c>
      <c r="AS17" s="30">
        <f>IFERROR(VLOOKUP(CONCATENATE($B17,"_",AS$4,"_",$C$85,"_",$C$84),Data_for_IC_trend_tables!$A$1:$G$49194,7,FALSE)*1000000000,"-")</f>
        <v>26.633922086941297</v>
      </c>
      <c r="AT17" s="30">
        <f>IFERROR(VLOOKUP(CONCATENATE($B17,"_",AT$4,"_",$C$85,"_",$C$84),Data_for_IC_trend_tables!$A$1:$G$49194,7,FALSE)*1000000000,"-")</f>
        <v>27.196364609145601</v>
      </c>
      <c r="AU17" s="30">
        <f>IFERROR(VLOOKUP(CONCATENATE($B17,"_",AU$4,"_",$C$85,"_",$C$84),Data_for_IC_trend_tables!$A$1:$G$49194,7,FALSE)*1000000000,"-")</f>
        <v>24.146889656091901</v>
      </c>
      <c r="AV17" s="30"/>
      <c r="AW17" s="30">
        <f>IFERROR(VLOOKUP(CONCATENATE($B17,"_",AW$4,"_",$C$85,"_",$C$84),Data_for_IC_trend_tables!$A$1:$G$49194,7,FALSE)*1000000000,"-")</f>
        <v>24.146889656091901</v>
      </c>
      <c r="AX17" s="79">
        <f t="shared" si="4"/>
        <v>66.940168629271</v>
      </c>
      <c r="AY17" s="38" t="str">
        <f t="shared" si="5"/>
        <v>Yes</v>
      </c>
      <c r="AZ17" s="58">
        <f t="shared" si="6"/>
        <v>-0.63927653379807647</v>
      </c>
      <c r="BA17" s="32" t="s">
        <v>76</v>
      </c>
    </row>
    <row r="18" spans="2:55" s="3" customFormat="1" x14ac:dyDescent="0.2">
      <c r="B18" s="53" t="s">
        <v>146</v>
      </c>
      <c r="C18" s="71" t="s">
        <v>9</v>
      </c>
      <c r="D18" s="56">
        <v>1990</v>
      </c>
      <c r="E18" s="30" t="str">
        <f>IFERROR(VLOOKUP(CONCATENATE($B18,"_",E$4,"_",$C$85,"_",$C$84),Data_for_IC_trend_tables!$A$1:$G$49194,7,FALSE)*1000000000,"-")</f>
        <v>-</v>
      </c>
      <c r="F18" s="30" t="str">
        <f>IFERROR(VLOOKUP(CONCATENATE($B18,"_",F$4,"_",$C$85,"_",$C$84),Data_for_IC_trend_tables!$A$1:$G$49194,7,FALSE)*1000000000,"-")</f>
        <v>-</v>
      </c>
      <c r="G18" s="30" t="str">
        <f>IFERROR(VLOOKUP(CONCATENATE($B18,"_",G$4,"_",$C$85,"_",$C$84),Data_for_IC_trend_tables!$A$1:$G$49194,7,FALSE)*1000000000,"-")</f>
        <v>-</v>
      </c>
      <c r="H18" s="30" t="str">
        <f>IFERROR(VLOOKUP(CONCATENATE($B18,"_",H$4,"_",$C$85,"_",$C$84),Data_for_IC_trend_tables!$A$1:$G$49194,7,FALSE)*1000000000,"-")</f>
        <v>-</v>
      </c>
      <c r="I18" s="30" t="str">
        <f>IFERROR(VLOOKUP(CONCATENATE($B18,"_",I$4,"_",$C$85,"_",$C$84),Data_for_IC_trend_tables!$A$1:$G$49194,7,FALSE)*1000000000,"-")</f>
        <v>-</v>
      </c>
      <c r="J18" s="30" t="str">
        <f>IFERROR(VLOOKUP(CONCATENATE($B18,"_",J$4,"_",$C$85,"_",$C$84),Data_for_IC_trend_tables!$A$1:$G$49194,7,FALSE)*1000000000,"-")</f>
        <v>-</v>
      </c>
      <c r="K18" s="30" t="str">
        <f>IFERROR(VLOOKUP(CONCATENATE($B18,"_",K$4,"_",$C$85,"_",$C$84),Data_for_IC_trend_tables!$A$1:$G$49194,7,FALSE)*1000000000,"-")</f>
        <v>-</v>
      </c>
      <c r="L18" s="30" t="str">
        <f>IFERROR(VLOOKUP(CONCATENATE($B18,"_",L$4,"_",$C$85,"_",$C$84),Data_for_IC_trend_tables!$A$1:$G$49194,7,FALSE)*1000000000,"-")</f>
        <v>-</v>
      </c>
      <c r="M18" s="30" t="str">
        <f>IFERROR(VLOOKUP(CONCATENATE($B18,"_",M$4,"_",$C$85,"_",$C$84),Data_for_IC_trend_tables!$A$1:$G$49194,7,FALSE)*1000000000,"-")</f>
        <v>-</v>
      </c>
      <c r="N18" s="30" t="str">
        <f>IFERROR(VLOOKUP(CONCATENATE($B18,"_",N$4,"_",$C$85,"_",$C$84),Data_for_IC_trend_tables!$A$1:$G$49194,7,FALSE)*1000000000,"-")</f>
        <v>-</v>
      </c>
      <c r="O18" s="30">
        <f>IFERROR(VLOOKUP(CONCATENATE($B18,"_",O$4,"_",$C$85,"_",$C$84),Data_for_IC_trend_tables!$A$1:$G$49194,7,FALSE)*1000000000,"-")</f>
        <v>11.038223522999999</v>
      </c>
      <c r="P18" s="30">
        <f>IFERROR(VLOOKUP(CONCATENATE($B18,"_",P$4,"_",$C$85,"_",$C$84),Data_for_IC_trend_tables!$A$1:$G$49194,7,FALSE)*1000000000,"-")</f>
        <v>10.915548838000001</v>
      </c>
      <c r="Q18" s="30">
        <f>IFERROR(VLOOKUP(CONCATENATE($B18,"_",Q$4,"_",$C$85,"_",$C$84),Data_for_IC_trend_tables!$A$1:$G$49194,7,FALSE)*1000000000,"-")</f>
        <v>7.1124200900000005</v>
      </c>
      <c r="R18" s="30">
        <f>IFERROR(VLOOKUP(CONCATENATE($B18,"_",R$4,"_",$C$85,"_",$C$84),Data_for_IC_trend_tables!$A$1:$G$49194,7,FALSE)*1000000000,"-")</f>
        <v>5.6598728500000002</v>
      </c>
      <c r="S18" s="30">
        <f>IFERROR(VLOOKUP(CONCATENATE($B18,"_",S$4,"_",$C$85,"_",$C$84),Data_for_IC_trend_tables!$A$1:$G$49194,7,FALSE)*1000000000,"-")</f>
        <v>5.3894001039999999</v>
      </c>
      <c r="T18" s="30">
        <f>IFERROR(VLOOKUP(CONCATENATE($B18,"_",T$4,"_",$C$85,"_",$C$84),Data_for_IC_trend_tables!$A$1:$G$49194,7,FALSE)*1000000000,"-")</f>
        <v>5.8680495649999997</v>
      </c>
      <c r="U18" s="30">
        <f>IFERROR(VLOOKUP(CONCATENATE($B18,"_",U$4,"_",$C$85,"_",$C$84),Data_for_IC_trend_tables!$A$1:$G$49194,7,FALSE)*1000000000,"-")</f>
        <v>6.7579506249999994</v>
      </c>
      <c r="V18" s="30">
        <f>IFERROR(VLOOKUP(CONCATENATE($B18,"_",V$4,"_",$C$85,"_",$C$84),Data_for_IC_trend_tables!$A$1:$G$49194,7,FALSE)*1000000000,"-")</f>
        <v>5.9018862030000001</v>
      </c>
      <c r="W18" s="30">
        <f>IFERROR(VLOOKUP(CONCATENATE($B18,"_",W$4,"_",$C$85,"_",$C$84),Data_for_IC_trend_tables!$A$1:$G$49194,7,FALSE)*1000000000,"-")</f>
        <v>6.6346943769999998</v>
      </c>
      <c r="X18" s="30">
        <f>IFERROR(VLOOKUP(CONCATENATE($B18,"_",X$4,"_",$C$85,"_",$C$84),Data_for_IC_trend_tables!$A$1:$G$49194,7,FALSE)*1000000000,"-")</f>
        <v>6.6328649019999997</v>
      </c>
      <c r="Y18" s="30">
        <f>IFERROR(VLOOKUP(CONCATENATE($B18,"_",Y$4,"_",$C$85,"_",$C$84),Data_for_IC_trend_tables!$A$1:$G$49194,7,FALSE)*1000000000,"-")</f>
        <v>6.3235012190000006</v>
      </c>
      <c r="Z18" s="30">
        <f>IFERROR(VLOOKUP(CONCATENATE($B18,"_",Z$4,"_",$C$85,"_",$C$84),Data_for_IC_trend_tables!$A$1:$G$49194,7,FALSE)*1000000000,"-")</f>
        <v>6.1298486240000001</v>
      </c>
      <c r="AA18" s="30">
        <f>IFERROR(VLOOKUP(CONCATENATE($B18,"_",AA$4,"_",$C$85,"_",$C$84),Data_for_IC_trend_tables!$A$1:$G$49194,7,FALSE)*1000000000,"-")</f>
        <v>6.7446043929999995</v>
      </c>
      <c r="AB18" s="30">
        <f>IFERROR(VLOOKUP(CONCATENATE($B18,"_",AB$4,"_",$C$85,"_",$C$84),Data_for_IC_trend_tables!$A$1:$G$49194,7,FALSE)*1000000000,"-")</f>
        <v>5.946125533</v>
      </c>
      <c r="AC18" s="30">
        <f>IFERROR(VLOOKUP(CONCATENATE($B18,"_",AC$4,"_",$C$85,"_",$C$84),Data_for_IC_trend_tables!$A$1:$G$49194,7,FALSE)*1000000000,"-")</f>
        <v>5.8490095420000001</v>
      </c>
      <c r="AD18" s="30">
        <f>IFERROR(VLOOKUP(CONCATENATE($B18,"_",AD$4,"_",$C$85,"_",$C$84),Data_for_IC_trend_tables!$A$1:$G$49194,7,FALSE)*1000000000,"-")</f>
        <v>5.8871685029999998</v>
      </c>
      <c r="AE18" s="30">
        <f>IFERROR(VLOOKUP(CONCATENATE($B18,"_",AE$4,"_",$C$85,"_",$C$84),Data_for_IC_trend_tables!$A$1:$G$49194,7,FALSE)*1000000000,"-")</f>
        <v>5.0262256089999999</v>
      </c>
      <c r="AF18" s="30">
        <f>IFERROR(VLOOKUP(CONCATENATE($B18,"_",AF$4,"_",$C$85,"_",$C$84),Data_for_IC_trend_tables!$A$1:$G$49194,7,FALSE)*1000000000,"-")</f>
        <v>4.5838206150000005</v>
      </c>
      <c r="AG18" s="30">
        <f>IFERROR(VLOOKUP(CONCATENATE($B18,"_",AG$4,"_",$C$85,"_",$C$84),Data_for_IC_trend_tables!$A$1:$G$49194,7,FALSE)*1000000000,"-")</f>
        <v>5.9018799909999995</v>
      </c>
      <c r="AH18" s="30">
        <f>IFERROR(VLOOKUP(CONCATENATE($B18,"_",AH$4,"_",$C$85,"_",$C$84),Data_for_IC_trend_tables!$A$1:$G$49194,7,FALSE)*1000000000,"-")</f>
        <v>5.3186341700000002</v>
      </c>
      <c r="AI18" s="30">
        <f>IFERROR(VLOOKUP(CONCATENATE($B18,"_",AI$4,"_",$C$85,"_",$C$84),Data_for_IC_trend_tables!$A$1:$G$49194,7,FALSE)*1000000000,"-")</f>
        <v>5.2538861610000005</v>
      </c>
      <c r="AJ18" s="30">
        <f>IFERROR(VLOOKUP(CONCATENATE($B18,"_",AJ$4,"_",$C$85,"_",$C$84),Data_for_IC_trend_tables!$A$1:$G$49194,7,FALSE)*1000000000,"-")</f>
        <v>6.2855420579999999</v>
      </c>
      <c r="AK18" s="30">
        <f>IFERROR(VLOOKUP(CONCATENATE($B18,"_",AK$4,"_",$C$85,"_",$C$84),Data_for_IC_trend_tables!$A$1:$G$49194,7,FALSE)*1000000000,"-")</f>
        <v>4.7092908150000001</v>
      </c>
      <c r="AL18" s="30">
        <f>IFERROR(VLOOKUP(CONCATENATE($B18,"_",AL$4,"_",$C$85,"_",$C$84),Data_for_IC_trend_tables!$A$1:$G$49194,7,FALSE)*1000000000,"-")</f>
        <v>3.8104430389999995</v>
      </c>
      <c r="AM18" s="30">
        <f>IFERROR(VLOOKUP(CONCATENATE($B18,"_",AM$4,"_",$C$85,"_",$C$84),Data_for_IC_trend_tables!$A$1:$G$49194,7,FALSE)*1000000000,"-")</f>
        <v>3.9783461760000001</v>
      </c>
      <c r="AN18" s="30">
        <f>IFERROR(VLOOKUP(CONCATENATE($B18,"_",AN$4,"_",$C$85,"_",$C$84),Data_for_IC_trend_tables!$A$1:$G$49194,7,FALSE)*1000000000,"-")</f>
        <v>4.8117269819999997</v>
      </c>
      <c r="AO18" s="30">
        <f>IFERROR(VLOOKUP(CONCATENATE($B18,"_",AO$4,"_",$C$85,"_",$C$84),Data_for_IC_trend_tables!$A$1:$G$49194,7,FALSE)*1000000000,"-")</f>
        <v>4.6204081519999995</v>
      </c>
      <c r="AP18" s="30">
        <f>IFERROR(VLOOKUP(CONCATENATE($B18,"_",AP$4,"_",$C$85,"_",$C$84),Data_for_IC_trend_tables!$A$1:$G$49194,7,FALSE)*1000000000,"-")</f>
        <v>4.5307642440000002</v>
      </c>
      <c r="AQ18" s="30">
        <f>IFERROR(VLOOKUP(CONCATENATE($B18,"_",AQ$4,"_",$C$85,"_",$C$84),Data_for_IC_trend_tables!$A$1:$G$49194,7,FALSE)*1000000000,"-")</f>
        <v>4.6166970660000004</v>
      </c>
      <c r="AR18" s="30">
        <f>IFERROR(VLOOKUP(CONCATENATE($B18,"_",AR$4,"_",$C$85,"_",$C$84),Data_for_IC_trend_tables!$A$1:$G$49194,7,FALSE)*1000000000,"-")</f>
        <v>4.4423344170000005</v>
      </c>
      <c r="AS18" s="30">
        <f>IFERROR(VLOOKUP(CONCATENATE($B18,"_",AS$4,"_",$C$85,"_",$C$84),Data_for_IC_trend_tables!$A$1:$G$49194,7,FALSE)*1000000000,"-")</f>
        <v>4.4199905580000003</v>
      </c>
      <c r="AT18" s="30">
        <f>IFERROR(VLOOKUP(CONCATENATE($B18,"_",AT$4,"_",$C$85,"_",$C$84),Data_for_IC_trend_tables!$A$1:$G$49194,7,FALSE)*1000000000,"-")</f>
        <v>4.1437663769999995</v>
      </c>
      <c r="AU18" s="30">
        <f>IFERROR(VLOOKUP(CONCATENATE($B18,"_",AU$4,"_",$C$85,"_",$C$84),Data_for_IC_trend_tables!$A$1:$G$49194,7,FALSE)*1000000000,"-")</f>
        <v>4.1356330420000003</v>
      </c>
      <c r="AV18" s="30"/>
      <c r="AW18" s="30">
        <f>IFERROR(VLOOKUP(CONCATENATE($B18,"_",AW$4,"_",$C$85,"_",$C$84),Data_for_IC_trend_tables!$A$1:$G$49194,7,FALSE)*1000000000,"-")</f>
        <v>4.1356330420000003</v>
      </c>
      <c r="AX18" s="79">
        <f t="shared" si="4"/>
        <v>11.038223522999999</v>
      </c>
      <c r="AY18" s="38" t="str">
        <f t="shared" si="5"/>
        <v>Yes</v>
      </c>
      <c r="AZ18" s="58">
        <f t="shared" si="6"/>
        <v>-0.62533526944958928</v>
      </c>
      <c r="BA18" s="32" t="s">
        <v>76</v>
      </c>
    </row>
    <row r="19" spans="2:55" s="3" customFormat="1" x14ac:dyDescent="0.2">
      <c r="B19" s="53" t="s">
        <v>147</v>
      </c>
      <c r="C19" s="71" t="s">
        <v>10</v>
      </c>
      <c r="D19" s="69">
        <v>1994</v>
      </c>
      <c r="E19" s="30" t="str">
        <f>IFERROR(VLOOKUP(CONCATENATE($B19,"_",E$4,"_",$C$85,"_",$C$84),Data_for_IC_trend_tables!$A$1:$G$49194,7,FALSE)*1000000000,"-")</f>
        <v>-</v>
      </c>
      <c r="F19" s="30" t="str">
        <f>IFERROR(VLOOKUP(CONCATENATE($B19,"_",F$4,"_",$C$85,"_",$C$84),Data_for_IC_trend_tables!$A$1:$G$49194,7,FALSE)*1000000000,"-")</f>
        <v>-</v>
      </c>
      <c r="G19" s="30" t="str">
        <f>IFERROR(VLOOKUP(CONCATENATE($B19,"_",G$4,"_",$C$85,"_",$C$84),Data_for_IC_trend_tables!$A$1:$G$49194,7,FALSE)*1000000000,"-")</f>
        <v>-</v>
      </c>
      <c r="H19" s="30" t="str">
        <f>IFERROR(VLOOKUP(CONCATENATE($B19,"_",H$4,"_",$C$85,"_",$C$84),Data_for_IC_trend_tables!$A$1:$G$49194,7,FALSE)*1000000000,"-")</f>
        <v>-</v>
      </c>
      <c r="I19" s="30" t="str">
        <f>IFERROR(VLOOKUP(CONCATENATE($B19,"_",I$4,"_",$C$85,"_",$C$84),Data_for_IC_trend_tables!$A$1:$G$49194,7,FALSE)*1000000000,"-")</f>
        <v>-</v>
      </c>
      <c r="J19" s="30" t="str">
        <f>IFERROR(VLOOKUP(CONCATENATE($B19,"_",J$4,"_",$C$85,"_",$C$84),Data_for_IC_trend_tables!$A$1:$G$49194,7,FALSE)*1000000000,"-")</f>
        <v>-</v>
      </c>
      <c r="K19" s="30" t="str">
        <f>IFERROR(VLOOKUP(CONCATENATE($B19,"_",K$4,"_",$C$85,"_",$C$84),Data_for_IC_trend_tables!$A$1:$G$49194,7,FALSE)*1000000000,"-")</f>
        <v>-</v>
      </c>
      <c r="L19" s="30" t="str">
        <f>IFERROR(VLOOKUP(CONCATENATE($B19,"_",L$4,"_",$C$85,"_",$C$84),Data_for_IC_trend_tables!$A$1:$G$49194,7,FALSE)*1000000000,"-")</f>
        <v>-</v>
      </c>
      <c r="M19" s="30" t="str">
        <f>IFERROR(VLOOKUP(CONCATENATE($B19,"_",M$4,"_",$C$85,"_",$C$84),Data_for_IC_trend_tables!$A$1:$G$49194,7,FALSE)*1000000000,"-")</f>
        <v>-</v>
      </c>
      <c r="N19" s="30" t="str">
        <f>IFERROR(VLOOKUP(CONCATENATE($B19,"_",N$4,"_",$C$85,"_",$C$84),Data_for_IC_trend_tables!$A$1:$G$49194,7,FALSE)*1000000000,"-")</f>
        <v>-</v>
      </c>
      <c r="O19" s="30">
        <f>IFERROR(VLOOKUP(CONCATENATE($B19,"_",O$4,"_",$C$85,"_",$C$84),Data_for_IC_trend_tables!$A$1:$G$49194,7,FALSE)*1000000000,"-")</f>
        <v>18.050721580038498</v>
      </c>
      <c r="P19" s="30">
        <f>IFERROR(VLOOKUP(CONCATENATE($B19,"_",P$4,"_",$C$85,"_",$C$84),Data_for_IC_trend_tables!$A$1:$G$49194,7,FALSE)*1000000000,"-")</f>
        <v>18.855632625618199</v>
      </c>
      <c r="Q19" s="30">
        <f>IFERROR(VLOOKUP(CONCATENATE($B19,"_",Q$4,"_",$C$85,"_",$C$84),Data_for_IC_trend_tables!$A$1:$G$49194,7,FALSE)*1000000000,"-")</f>
        <v>17.802756468815499</v>
      </c>
      <c r="R19" s="30">
        <f>IFERROR(VLOOKUP(CONCATENATE($B19,"_",R$4,"_",$C$85,"_",$C$84),Data_for_IC_trend_tables!$A$1:$G$49194,7,FALSE)*1000000000,"-")</f>
        <v>18.767808116229702</v>
      </c>
      <c r="S19" s="30">
        <f>IFERROR(VLOOKUP(CONCATENATE($B19,"_",S$4,"_",$C$85,"_",$C$84),Data_for_IC_trend_tables!$A$1:$G$49194,7,FALSE)*1000000000,"-")</f>
        <v>18.371878555591501</v>
      </c>
      <c r="T19" s="30">
        <f>IFERROR(VLOOKUP(CONCATENATE($B19,"_",T$4,"_",$C$85,"_",$C$84),Data_for_IC_trend_tables!$A$1:$G$49194,7,FALSE)*1000000000,"-")</f>
        <v>18.810072951444301</v>
      </c>
      <c r="U19" s="30">
        <f>IFERROR(VLOOKUP(CONCATENATE($B19,"_",U$4,"_",$C$85,"_",$C$84),Data_for_IC_trend_tables!$A$1:$G$49194,7,FALSE)*1000000000,"-")</f>
        <v>17.177186637244102</v>
      </c>
      <c r="V19" s="30">
        <f>IFERROR(VLOOKUP(CONCATENATE($B19,"_",V$4,"_",$C$85,"_",$C$84),Data_for_IC_trend_tables!$A$1:$G$49194,7,FALSE)*1000000000,"-")</f>
        <v>17.385565454239</v>
      </c>
      <c r="W19" s="30">
        <f>IFERROR(VLOOKUP(CONCATENATE($B19,"_",W$4,"_",$C$85,"_",$C$84),Data_for_IC_trend_tables!$A$1:$G$49194,7,FALSE)*1000000000,"-")</f>
        <v>17.6506370587907</v>
      </c>
      <c r="X19" s="30">
        <f>IFERROR(VLOOKUP(CONCATENATE($B19,"_",X$4,"_",$C$85,"_",$C$84),Data_for_IC_trend_tables!$A$1:$G$49194,7,FALSE)*1000000000,"-")</f>
        <v>17.639859325976001</v>
      </c>
      <c r="Y19" s="30">
        <f>IFERROR(VLOOKUP(CONCATENATE($B19,"_",Y$4,"_",$C$85,"_",$C$84),Data_for_IC_trend_tables!$A$1:$G$49194,7,FALSE)*1000000000,"-")</f>
        <v>18.157897411866102</v>
      </c>
      <c r="Z19" s="30">
        <f>IFERROR(VLOOKUP(CONCATENATE($B19,"_",Z$4,"_",$C$85,"_",$C$84),Data_for_IC_trend_tables!$A$1:$G$49194,7,FALSE)*1000000000,"-")</f>
        <v>15.529339616123899</v>
      </c>
      <c r="AA19" s="30">
        <f>IFERROR(VLOOKUP(CONCATENATE($B19,"_",AA$4,"_",$C$85,"_",$C$84),Data_for_IC_trend_tables!$A$1:$G$49194,7,FALSE)*1000000000,"-")</f>
        <v>15.745253494003499</v>
      </c>
      <c r="AB19" s="30">
        <f>IFERROR(VLOOKUP(CONCATENATE($B19,"_",AB$4,"_",$C$85,"_",$C$84),Data_for_IC_trend_tables!$A$1:$G$49194,7,FALSE)*1000000000,"-")</f>
        <v>14.054618635758301</v>
      </c>
      <c r="AC19" s="30">
        <f>IFERROR(VLOOKUP(CONCATENATE($B19,"_",AC$4,"_",$C$85,"_",$C$84),Data_for_IC_trend_tables!$A$1:$G$49194,7,FALSE)*1000000000,"-")</f>
        <v>14.3086129588487</v>
      </c>
      <c r="AD19" s="30">
        <f>IFERROR(VLOOKUP(CONCATENATE($B19,"_",AD$4,"_",$C$85,"_",$C$84),Data_for_IC_trend_tables!$A$1:$G$49194,7,FALSE)*1000000000,"-")</f>
        <v>14.032551391513699</v>
      </c>
      <c r="AE19" s="30">
        <f>IFERROR(VLOOKUP(CONCATENATE($B19,"_",AE$4,"_",$C$85,"_",$C$84),Data_for_IC_trend_tables!$A$1:$G$49194,7,FALSE)*1000000000,"-")</f>
        <v>14.554286804702299</v>
      </c>
      <c r="AF19" s="30">
        <f>IFERROR(VLOOKUP(CONCATENATE($B19,"_",AF$4,"_",$C$85,"_",$C$84),Data_for_IC_trend_tables!$A$1:$G$49194,7,FALSE)*1000000000,"-")</f>
        <v>14.334168972819199</v>
      </c>
      <c r="AG19" s="30">
        <f>IFERROR(VLOOKUP(CONCATENATE($B19,"_",AG$4,"_",$C$85,"_",$C$84),Data_for_IC_trend_tables!$A$1:$G$49194,7,FALSE)*1000000000,"-")</f>
        <v>14.4142684680727</v>
      </c>
      <c r="AH19" s="30">
        <f>IFERROR(VLOOKUP(CONCATENATE($B19,"_",AH$4,"_",$C$85,"_",$C$84),Data_for_IC_trend_tables!$A$1:$G$49194,7,FALSE)*1000000000,"-")</f>
        <v>12.465947375000001</v>
      </c>
      <c r="AI19" s="30">
        <f>IFERROR(VLOOKUP(CONCATENATE($B19,"_",AI$4,"_",$C$85,"_",$C$84),Data_for_IC_trend_tables!$A$1:$G$49194,7,FALSE)*1000000000,"-")</f>
        <v>16.233726233755199</v>
      </c>
      <c r="AJ19" s="30">
        <f>IFERROR(VLOOKUP(CONCATENATE($B19,"_",AJ$4,"_",$C$85,"_",$C$84),Data_for_IC_trend_tables!$A$1:$G$49194,7,FALSE)*1000000000,"-")</f>
        <v>13.9618009977104</v>
      </c>
      <c r="AK19" s="30">
        <f>IFERROR(VLOOKUP(CONCATENATE($B19,"_",AK$4,"_",$C$85,"_",$C$84),Data_for_IC_trend_tables!$A$1:$G$49194,7,FALSE)*1000000000,"-")</f>
        <v>14.858277148145701</v>
      </c>
      <c r="AL19" s="30">
        <f>IFERROR(VLOOKUP(CONCATENATE($B19,"_",AL$4,"_",$C$85,"_",$C$84),Data_for_IC_trend_tables!$A$1:$G$49194,7,FALSE)*1000000000,"-")</f>
        <v>15.259990040587498</v>
      </c>
      <c r="AM19" s="30">
        <f>IFERROR(VLOOKUP(CONCATENATE($B19,"_",AM$4,"_",$C$85,"_",$C$84),Data_for_IC_trend_tables!$A$1:$G$49194,7,FALSE)*1000000000,"-")</f>
        <v>15.9328304834146</v>
      </c>
      <c r="AN19" s="30">
        <f>IFERROR(VLOOKUP(CONCATENATE($B19,"_",AN$4,"_",$C$85,"_",$C$84),Data_for_IC_trend_tables!$A$1:$G$49194,7,FALSE)*1000000000,"-")</f>
        <v>14.174369707679899</v>
      </c>
      <c r="AO19" s="30">
        <f>IFERROR(VLOOKUP(CONCATENATE($B19,"_",AO$4,"_",$C$85,"_",$C$84),Data_for_IC_trend_tables!$A$1:$G$49194,7,FALSE)*1000000000,"-")</f>
        <v>15.1791445065174</v>
      </c>
      <c r="AP19" s="30">
        <f>IFERROR(VLOOKUP(CONCATENATE($B19,"_",AP$4,"_",$C$85,"_",$C$84),Data_for_IC_trend_tables!$A$1:$G$49194,7,FALSE)*1000000000,"-")</f>
        <v>12.7901103612024</v>
      </c>
      <c r="AQ19" s="30">
        <f>IFERROR(VLOOKUP(CONCATENATE($B19,"_",AQ$4,"_",$C$85,"_",$C$84),Data_for_IC_trend_tables!$A$1:$G$49194,7,FALSE)*1000000000,"-")</f>
        <v>13.6600293256098</v>
      </c>
      <c r="AR19" s="30">
        <f>IFERROR(VLOOKUP(CONCATENATE($B19,"_",AR$4,"_",$C$85,"_",$C$84),Data_for_IC_trend_tables!$A$1:$G$49194,7,FALSE)*1000000000,"-")</f>
        <v>9.8298649130748093</v>
      </c>
      <c r="AS19" s="30">
        <f>IFERROR(VLOOKUP(CONCATENATE($B19,"_",AS$4,"_",$C$85,"_",$C$84),Data_for_IC_trend_tables!$A$1:$G$49194,7,FALSE)*1000000000,"-")</f>
        <v>9.587685033984231</v>
      </c>
      <c r="AT19" s="30">
        <f>IFERROR(VLOOKUP(CONCATENATE($B19,"_",AT$4,"_",$C$85,"_",$C$84),Data_for_IC_trend_tables!$A$1:$G$49194,7,FALSE)*1000000000,"-")</f>
        <v>10.841245436688</v>
      </c>
      <c r="AU19" s="30">
        <f>IFERROR(VLOOKUP(CONCATENATE($B19,"_",AU$4,"_",$C$85,"_",$C$84),Data_for_IC_trend_tables!$A$1:$G$49194,7,FALSE)*1000000000,"-")</f>
        <v>9.4974013855913704</v>
      </c>
      <c r="AV19" s="30"/>
      <c r="AW19" s="30">
        <f>IFERROR(VLOOKUP(CONCATENATE($B19,"_",AW$4,"_",$C$85,"_",$C$84),Data_for_IC_trend_tables!$A$1:$G$49194,7,FALSE)*1000000000,"-")</f>
        <v>9.4974013855913704</v>
      </c>
      <c r="AX19" s="79">
        <f>S19</f>
        <v>18.371878555591501</v>
      </c>
      <c r="AY19" s="38" t="str">
        <f t="shared" si="5"/>
        <v>Yes</v>
      </c>
      <c r="AZ19" s="58">
        <f t="shared" si="6"/>
        <v>-0.4830468012918131</v>
      </c>
      <c r="BA19" s="32" t="s">
        <v>76</v>
      </c>
    </row>
    <row r="20" spans="2:55" s="3" customFormat="1" x14ac:dyDescent="0.2">
      <c r="B20" s="53" t="s">
        <v>148</v>
      </c>
      <c r="C20" s="71" t="s">
        <v>11</v>
      </c>
      <c r="D20" s="56">
        <v>1990</v>
      </c>
      <c r="E20" s="30" t="str">
        <f>IFERROR(VLOOKUP(CONCATENATE($B20,"_",E$4,"_",$C$85,"_",$C$84),Data_for_IC_trend_tables!$A$1:$G$49194,7,FALSE)*1000000000,"-")</f>
        <v>-</v>
      </c>
      <c r="F20" s="30" t="str">
        <f>IFERROR(VLOOKUP(CONCATENATE($B20,"_",F$4,"_",$C$85,"_",$C$84),Data_for_IC_trend_tables!$A$1:$G$49194,7,FALSE)*1000000000,"-")</f>
        <v>-</v>
      </c>
      <c r="G20" s="30" t="str">
        <f>IFERROR(VLOOKUP(CONCATENATE($B20,"_",G$4,"_",$C$85,"_",$C$84),Data_for_IC_trend_tables!$A$1:$G$49194,7,FALSE)*1000000000,"-")</f>
        <v>-</v>
      </c>
      <c r="H20" s="30" t="str">
        <f>IFERROR(VLOOKUP(CONCATENATE($B20,"_",H$4,"_",$C$85,"_",$C$84),Data_for_IC_trend_tables!$A$1:$G$49194,7,FALSE)*1000000000,"-")</f>
        <v>-</v>
      </c>
      <c r="I20" s="30" t="str">
        <f>IFERROR(VLOOKUP(CONCATENATE($B20,"_",I$4,"_",$C$85,"_",$C$84),Data_for_IC_trend_tables!$A$1:$G$49194,7,FALSE)*1000000000,"-")</f>
        <v>-</v>
      </c>
      <c r="J20" s="30" t="str">
        <f>IFERROR(VLOOKUP(CONCATENATE($B20,"_",J$4,"_",$C$85,"_",$C$84),Data_for_IC_trend_tables!$A$1:$G$49194,7,FALSE)*1000000000,"-")</f>
        <v>-</v>
      </c>
      <c r="K20" s="30" t="str">
        <f>IFERROR(VLOOKUP(CONCATENATE($B20,"_",K$4,"_",$C$85,"_",$C$84),Data_for_IC_trend_tables!$A$1:$G$49194,7,FALSE)*1000000000,"-")</f>
        <v>-</v>
      </c>
      <c r="L20" s="30" t="str">
        <f>IFERROR(VLOOKUP(CONCATENATE($B20,"_",L$4,"_",$C$85,"_",$C$84),Data_for_IC_trend_tables!$A$1:$G$49194,7,FALSE)*1000000000,"-")</f>
        <v>-</v>
      </c>
      <c r="M20" s="30" t="str">
        <f>IFERROR(VLOOKUP(CONCATENATE($B20,"_",M$4,"_",$C$85,"_",$C$84),Data_for_IC_trend_tables!$A$1:$G$49194,7,FALSE)*1000000000,"-")</f>
        <v>-</v>
      </c>
      <c r="N20" s="30" t="str">
        <f>IFERROR(VLOOKUP(CONCATENATE($B20,"_",N$4,"_",$C$85,"_",$C$84),Data_for_IC_trend_tables!$A$1:$G$49194,7,FALSE)*1000000000,"-")</f>
        <v>-</v>
      </c>
      <c r="O20" s="30">
        <f>IFERROR(VLOOKUP(CONCATENATE($B20,"_",O$4,"_",$C$85,"_",$C$84),Data_for_IC_trend_tables!$A$1:$G$49194,7,FALSE)*1000000000,"-")</f>
        <v>1801.7925192477699</v>
      </c>
      <c r="P20" s="30">
        <f>IFERROR(VLOOKUP(CONCATENATE($B20,"_",P$4,"_",$C$85,"_",$C$84),Data_for_IC_trend_tables!$A$1:$G$49194,7,FALSE)*1000000000,"-")</f>
        <v>1852.1024317246199</v>
      </c>
      <c r="Q20" s="30">
        <f>IFERROR(VLOOKUP(CONCATENATE($B20,"_",Q$4,"_",$C$85,"_",$C$84),Data_for_IC_trend_tables!$A$1:$G$49194,7,FALSE)*1000000000,"-")</f>
        <v>1880.55833343836</v>
      </c>
      <c r="R20" s="30">
        <f>IFERROR(VLOOKUP(CONCATENATE($B20,"_",R$4,"_",$C$85,"_",$C$84),Data_for_IC_trend_tables!$A$1:$G$49194,7,FALSE)*1000000000,"-")</f>
        <v>1937.6716516463698</v>
      </c>
      <c r="S20" s="30">
        <f>IFERROR(VLOOKUP(CONCATENATE($B20,"_",S$4,"_",$C$85,"_",$C$84),Data_for_IC_trend_tables!$A$1:$G$49194,7,FALSE)*1000000000,"-")</f>
        <v>1940.9266369164702</v>
      </c>
      <c r="T20" s="30">
        <f>IFERROR(VLOOKUP(CONCATENATE($B20,"_",T$4,"_",$C$85,"_",$C$84),Data_for_IC_trend_tables!$A$1:$G$49194,7,FALSE)*1000000000,"-")</f>
        <v>1742.7472789726601</v>
      </c>
      <c r="U20" s="30">
        <f>IFERROR(VLOOKUP(CONCATENATE($B20,"_",U$4,"_",$C$85,"_",$C$84),Data_for_IC_trend_tables!$A$1:$G$49194,7,FALSE)*1000000000,"-")</f>
        <v>1528.41737147406</v>
      </c>
      <c r="V20" s="30">
        <f>IFERROR(VLOOKUP(CONCATENATE($B20,"_",V$4,"_",$C$85,"_",$C$84),Data_for_IC_trend_tables!$A$1:$G$49194,7,FALSE)*1000000000,"-")</f>
        <v>1097.86482306375</v>
      </c>
      <c r="W20" s="30">
        <f>IFERROR(VLOOKUP(CONCATENATE($B20,"_",W$4,"_",$C$85,"_",$C$84),Data_for_IC_trend_tables!$A$1:$G$49194,7,FALSE)*1000000000,"-")</f>
        <v>997.91850090623689</v>
      </c>
      <c r="X20" s="30">
        <f>IFERROR(VLOOKUP(CONCATENATE($B20,"_",X$4,"_",$C$85,"_",$C$84),Data_for_IC_trend_tables!$A$1:$G$49194,7,FALSE)*1000000000,"-")</f>
        <v>672.10897151746599</v>
      </c>
      <c r="Y20" s="30">
        <f>IFERROR(VLOOKUP(CONCATENATE($B20,"_",Y$4,"_",$C$85,"_",$C$84),Data_for_IC_trend_tables!$A$1:$G$49194,7,FALSE)*1000000000,"-")</f>
        <v>580.51617498564906</v>
      </c>
      <c r="Z20" s="30">
        <f>IFERROR(VLOOKUP(CONCATENATE($B20,"_",Z$4,"_",$C$85,"_",$C$84),Data_for_IC_trend_tables!$A$1:$G$49194,7,FALSE)*1000000000,"-")</f>
        <v>450.01251165160102</v>
      </c>
      <c r="AA20" s="30">
        <f>IFERROR(VLOOKUP(CONCATENATE($B20,"_",AA$4,"_",$C$85,"_",$C$84),Data_for_IC_trend_tables!$A$1:$G$49194,7,FALSE)*1000000000,"-")</f>
        <v>422.579592598038</v>
      </c>
      <c r="AB20" s="30">
        <f>IFERROR(VLOOKUP(CONCATENATE($B20,"_",AB$4,"_",$C$85,"_",$C$84),Data_for_IC_trend_tables!$A$1:$G$49194,7,FALSE)*1000000000,"-")</f>
        <v>304.18655650096599</v>
      </c>
      <c r="AC20" s="30">
        <f>IFERROR(VLOOKUP(CONCATENATE($B20,"_",AC$4,"_",$C$85,"_",$C$84),Data_for_IC_trend_tables!$A$1:$G$49194,7,FALSE)*1000000000,"-")</f>
        <v>384.45622437895599</v>
      </c>
      <c r="AD20" s="30">
        <f>IFERROR(VLOOKUP(CONCATENATE($B20,"_",AD$4,"_",$C$85,"_",$C$84),Data_for_IC_trend_tables!$A$1:$G$49194,7,FALSE)*1000000000,"-")</f>
        <v>265.43685445372699</v>
      </c>
      <c r="AE20" s="30">
        <f>IFERROR(VLOOKUP(CONCATENATE($B20,"_",AE$4,"_",$C$85,"_",$C$84),Data_for_IC_trend_tables!$A$1:$G$49194,7,FALSE)*1000000000,"-")</f>
        <v>191.177616996431</v>
      </c>
      <c r="AF20" s="30">
        <f>IFERROR(VLOOKUP(CONCATENATE($B20,"_",AF$4,"_",$C$85,"_",$C$84),Data_for_IC_trend_tables!$A$1:$G$49194,7,FALSE)*1000000000,"-")</f>
        <v>190.12759188239102</v>
      </c>
      <c r="AG20" s="30">
        <f>IFERROR(VLOOKUP(CONCATENATE($B20,"_",AG$4,"_",$C$85,"_",$C$84),Data_for_IC_trend_tables!$A$1:$G$49194,7,FALSE)*1000000000,"-")</f>
        <v>177.88483705717002</v>
      </c>
      <c r="AH20" s="30">
        <f>IFERROR(VLOOKUP(CONCATENATE($B20,"_",AH$4,"_",$C$85,"_",$C$84),Data_for_IC_trend_tables!$A$1:$G$49194,7,FALSE)*1000000000,"-")</f>
        <v>162.28507931240898</v>
      </c>
      <c r="AI20" s="30">
        <f>IFERROR(VLOOKUP(CONCATENATE($B20,"_",AI$4,"_",$C$85,"_",$C$84),Data_for_IC_trend_tables!$A$1:$G$49194,7,FALSE)*1000000000,"-")</f>
        <v>175.18329688569401</v>
      </c>
      <c r="AJ20" s="30">
        <f>IFERROR(VLOOKUP(CONCATENATE($B20,"_",AJ$4,"_",$C$85,"_",$C$84),Data_for_IC_trend_tables!$A$1:$G$49194,7,FALSE)*1000000000,"-")</f>
        <v>163.493859373704</v>
      </c>
      <c r="AK20" s="30">
        <f>IFERROR(VLOOKUP(CONCATENATE($B20,"_",AK$4,"_",$C$85,"_",$C$84),Data_for_IC_trend_tables!$A$1:$G$49194,7,FALSE)*1000000000,"-")</f>
        <v>154.006319631661</v>
      </c>
      <c r="AL20" s="30">
        <f>IFERROR(VLOOKUP(CONCATENATE($B20,"_",AL$4,"_",$C$85,"_",$C$84),Data_for_IC_trend_tables!$A$1:$G$49194,7,FALSE)*1000000000,"-")</f>
        <v>159.57474202574201</v>
      </c>
      <c r="AM20" s="30">
        <f>IFERROR(VLOOKUP(CONCATENATE($B20,"_",AM$4,"_",$C$85,"_",$C$84),Data_for_IC_trend_tables!$A$1:$G$49194,7,FALSE)*1000000000,"-")</f>
        <v>150.61380513730899</v>
      </c>
      <c r="AN20" s="30">
        <f>IFERROR(VLOOKUP(CONCATENATE($B20,"_",AN$4,"_",$C$85,"_",$C$84),Data_for_IC_trend_tables!$A$1:$G$49194,7,FALSE)*1000000000,"-")</f>
        <v>150.384657962744</v>
      </c>
      <c r="AO20" s="30">
        <f>IFERROR(VLOOKUP(CONCATENATE($B20,"_",AO$4,"_",$C$85,"_",$C$84),Data_for_IC_trend_tables!$A$1:$G$49194,7,FALSE)*1000000000,"-")</f>
        <v>139.750569783207</v>
      </c>
      <c r="AP20" s="30">
        <f>IFERROR(VLOOKUP(CONCATENATE($B20,"_",AP$4,"_",$C$85,"_",$C$84),Data_for_IC_trend_tables!$A$1:$G$49194,7,FALSE)*1000000000,"-")</f>
        <v>136.60617958080201</v>
      </c>
      <c r="AQ20" s="30">
        <f>IFERROR(VLOOKUP(CONCATENATE($B20,"_",AQ$4,"_",$C$85,"_",$C$84),Data_for_IC_trend_tables!$A$1:$G$49194,7,FALSE)*1000000000,"-")</f>
        <v>133.575702065538</v>
      </c>
      <c r="AR20" s="30">
        <f>IFERROR(VLOOKUP(CONCATENATE($B20,"_",AR$4,"_",$C$85,"_",$C$84),Data_for_IC_trend_tables!$A$1:$G$49194,7,FALSE)*1000000000,"-")</f>
        <v>129.989853802667</v>
      </c>
      <c r="AS20" s="30">
        <f>IFERROR(VLOOKUP(CONCATENATE($B20,"_",AS$4,"_",$C$85,"_",$C$84),Data_for_IC_trend_tables!$A$1:$G$49194,7,FALSE)*1000000000,"-")</f>
        <v>119.728557710437</v>
      </c>
      <c r="AT20" s="30">
        <f>IFERROR(VLOOKUP(CONCATENATE($B20,"_",AT$4,"_",$C$85,"_",$C$84),Data_for_IC_trend_tables!$A$1:$G$49194,7,FALSE)*1000000000,"-")</f>
        <v>124.069892663739</v>
      </c>
      <c r="AU20" s="30">
        <f>IFERROR(VLOOKUP(CONCATENATE($B20,"_",AU$4,"_",$C$85,"_",$C$84),Data_for_IC_trend_tables!$A$1:$G$49194,7,FALSE)*1000000000,"-")</f>
        <v>122.84386983278802</v>
      </c>
      <c r="AV20" s="30"/>
      <c r="AW20" s="30">
        <f>IFERROR(VLOOKUP(CONCATENATE($B20,"_",AW$4,"_",$C$85,"_",$C$84),Data_for_IC_trend_tables!$A$1:$G$49194,7,FALSE)*1000000000,"-")</f>
        <v>122.84386983278802</v>
      </c>
      <c r="AX20" s="79">
        <f t="shared" si="4"/>
        <v>1801.7925192477699</v>
      </c>
      <c r="AY20" s="38" t="str">
        <f t="shared" si="5"/>
        <v>Yes</v>
      </c>
      <c r="AZ20" s="58">
        <f t="shared" si="6"/>
        <v>-0.93182130099858884</v>
      </c>
      <c r="BA20" s="32" t="s">
        <v>76</v>
      </c>
    </row>
    <row r="21" spans="2:55" s="3" customFormat="1" x14ac:dyDescent="0.2">
      <c r="B21" s="53" t="s">
        <v>149</v>
      </c>
      <c r="C21" s="71" t="s">
        <v>12</v>
      </c>
      <c r="D21" s="56"/>
      <c r="E21" s="30" t="str">
        <f>IFERROR(VLOOKUP(CONCATENATE($B21,"_",E$4,"_",$C$85,"_",$C$84),Data_for_IC_trend_tables!$A$1:$G$49194,7,FALSE)*1000000000,"-")</f>
        <v>-</v>
      </c>
      <c r="F21" s="30" t="str">
        <f>IFERROR(VLOOKUP(CONCATENATE($B21,"_",F$4,"_",$C$85,"_",$C$84),Data_for_IC_trend_tables!$A$1:$G$49194,7,FALSE)*1000000000,"-")</f>
        <v>-</v>
      </c>
      <c r="G21" s="30" t="str">
        <f>IFERROR(VLOOKUP(CONCATENATE($B21,"_",G$4,"_",$C$85,"_",$C$84),Data_for_IC_trend_tables!$A$1:$G$49194,7,FALSE)*1000000000,"-")</f>
        <v>-</v>
      </c>
      <c r="H21" s="30" t="str">
        <f>IFERROR(VLOOKUP(CONCATENATE($B21,"_",H$4,"_",$C$85,"_",$C$84),Data_for_IC_trend_tables!$A$1:$G$49194,7,FALSE)*1000000000,"-")</f>
        <v>-</v>
      </c>
      <c r="I21" s="30" t="str">
        <f>IFERROR(VLOOKUP(CONCATENATE($B21,"_",I$4,"_",$C$85,"_",$C$84),Data_for_IC_trend_tables!$A$1:$G$49194,7,FALSE)*1000000000,"-")</f>
        <v>-</v>
      </c>
      <c r="J21" s="30" t="str">
        <f>IFERROR(VLOOKUP(CONCATENATE($B21,"_",J$4,"_",$C$85,"_",$C$84),Data_for_IC_trend_tables!$A$1:$G$49194,7,FALSE)*1000000000,"-")</f>
        <v>-</v>
      </c>
      <c r="K21" s="30" t="str">
        <f>IFERROR(VLOOKUP(CONCATENATE($B21,"_",K$4,"_",$C$85,"_",$C$84),Data_for_IC_trend_tables!$A$1:$G$49194,7,FALSE)*1000000000,"-")</f>
        <v>-</v>
      </c>
      <c r="L21" s="30" t="str">
        <f>IFERROR(VLOOKUP(CONCATENATE($B21,"_",L$4,"_",$C$85,"_",$C$84),Data_for_IC_trend_tables!$A$1:$G$49194,7,FALSE)*1000000000,"-")</f>
        <v>-</v>
      </c>
      <c r="M21" s="30" t="str">
        <f>IFERROR(VLOOKUP(CONCATENATE($B21,"_",M$4,"_",$C$85,"_",$C$84),Data_for_IC_trend_tables!$A$1:$G$49194,7,FALSE)*1000000000,"-")</f>
        <v>-</v>
      </c>
      <c r="N21" s="30" t="str">
        <f>IFERROR(VLOOKUP(CONCATENATE($B21,"_",N$4,"_",$C$85,"_",$C$84),Data_for_IC_trend_tables!$A$1:$G$49194,7,FALSE)*1000000000,"-")</f>
        <v>-</v>
      </c>
      <c r="O21" s="30">
        <f>IFERROR(VLOOKUP(CONCATENATE($B21,"_",O$4,"_",$C$85,"_",$C$84),Data_for_IC_trend_tables!$A$1:$G$49194,7,FALSE)*1000000000,"-")</f>
        <v>18.978158596166899</v>
      </c>
      <c r="P21" s="30">
        <f>IFERROR(VLOOKUP(CONCATENATE($B21,"_",P$4,"_",$C$85,"_",$C$84),Data_for_IC_trend_tables!$A$1:$G$49194,7,FALSE)*1000000000,"-")</f>
        <v>18.955280648620601</v>
      </c>
      <c r="Q21" s="30">
        <f>IFERROR(VLOOKUP(CONCATENATE($B21,"_",Q$4,"_",$C$85,"_",$C$84),Data_for_IC_trend_tables!$A$1:$G$49194,7,FALSE)*1000000000,"-")</f>
        <v>24.043765758661301</v>
      </c>
      <c r="R21" s="30">
        <f>IFERROR(VLOOKUP(CONCATENATE($B21,"_",R$4,"_",$C$85,"_",$C$84),Data_for_IC_trend_tables!$A$1:$G$49194,7,FALSE)*1000000000,"-")</f>
        <v>34.033020174404697</v>
      </c>
      <c r="S21" s="30">
        <f>IFERROR(VLOOKUP(CONCATENATE($B21,"_",S$4,"_",$C$85,"_",$C$84),Data_for_IC_trend_tables!$A$1:$G$49194,7,FALSE)*1000000000,"-")</f>
        <v>7.492242747405899</v>
      </c>
      <c r="T21" s="30">
        <f>IFERROR(VLOOKUP(CONCATENATE($B21,"_",T$4,"_",$C$85,"_",$C$84),Data_for_IC_trend_tables!$A$1:$G$49194,7,FALSE)*1000000000,"-")</f>
        <v>21.969239072904802</v>
      </c>
      <c r="U21" s="30">
        <f>IFERROR(VLOOKUP(CONCATENATE($B21,"_",U$4,"_",$C$85,"_",$C$84),Data_for_IC_trend_tables!$A$1:$G$49194,7,FALSE)*1000000000,"-")</f>
        <v>31.067560984776197</v>
      </c>
      <c r="V21" s="30">
        <f>IFERROR(VLOOKUP(CONCATENATE($B21,"_",V$4,"_",$C$85,"_",$C$84),Data_for_IC_trend_tables!$A$1:$G$49194,7,FALSE)*1000000000,"-")</f>
        <v>25.151244200947097</v>
      </c>
      <c r="W21" s="30">
        <f>IFERROR(VLOOKUP(CONCATENATE($B21,"_",W$4,"_",$C$85,"_",$C$84),Data_for_IC_trend_tables!$A$1:$G$49194,7,FALSE)*1000000000,"-")</f>
        <v>22.857971227003201</v>
      </c>
      <c r="X21" s="30">
        <f>IFERROR(VLOOKUP(CONCATENATE($B21,"_",X$4,"_",$C$85,"_",$C$84),Data_for_IC_trend_tables!$A$1:$G$49194,7,FALSE)*1000000000,"-")</f>
        <v>21.449069829733201</v>
      </c>
      <c r="Y21" s="30">
        <f>IFERROR(VLOOKUP(CONCATENATE($B21,"_",Y$4,"_",$C$85,"_",$C$84),Data_for_IC_trend_tables!$A$1:$G$49194,7,FALSE)*1000000000,"-")</f>
        <v>20.416925478131901</v>
      </c>
      <c r="Z21" s="30">
        <f>IFERROR(VLOOKUP(CONCATENATE($B21,"_",Z$4,"_",$C$85,"_",$C$84),Data_for_IC_trend_tables!$A$1:$G$49194,7,FALSE)*1000000000,"-")</f>
        <v>20.291097987727703</v>
      </c>
      <c r="AA21" s="30">
        <f>IFERROR(VLOOKUP(CONCATENATE($B21,"_",AA$4,"_",$C$85,"_",$C$84),Data_for_IC_trend_tables!$A$1:$G$49194,7,FALSE)*1000000000,"-")</f>
        <v>20.245137188009799</v>
      </c>
      <c r="AB21" s="30">
        <f>IFERROR(VLOOKUP(CONCATENATE($B21,"_",AB$4,"_",$C$85,"_",$C$84),Data_for_IC_trend_tables!$A$1:$G$49194,7,FALSE)*1000000000,"-")</f>
        <v>20.286164662370201</v>
      </c>
      <c r="AC21" s="30">
        <f>IFERROR(VLOOKUP(CONCATENATE($B21,"_",AC$4,"_",$C$85,"_",$C$84),Data_for_IC_trend_tables!$A$1:$G$49194,7,FALSE)*1000000000,"-")</f>
        <v>20.284614500540101</v>
      </c>
      <c r="AD21" s="30">
        <f>IFERROR(VLOOKUP(CONCATENATE($B21,"_",AD$4,"_",$C$85,"_",$C$84),Data_for_IC_trend_tables!$A$1:$G$49194,7,FALSE)*1000000000,"-")</f>
        <v>10.4186311242762</v>
      </c>
      <c r="AE21" s="30">
        <f>IFERROR(VLOOKUP(CONCATENATE($B21,"_",AE$4,"_",$C$85,"_",$C$84),Data_for_IC_trend_tables!$A$1:$G$49194,7,FALSE)*1000000000,"-")</f>
        <v>11.254322329877201</v>
      </c>
      <c r="AF21" s="30">
        <f>IFERROR(VLOOKUP(CONCATENATE($B21,"_",AF$4,"_",$C$85,"_",$C$84),Data_for_IC_trend_tables!$A$1:$G$49194,7,FALSE)*1000000000,"-")</f>
        <v>12.4146650225924</v>
      </c>
      <c r="AG21" s="30">
        <f>IFERROR(VLOOKUP(CONCATENATE($B21,"_",AG$4,"_",$C$85,"_",$C$84),Data_for_IC_trend_tables!$A$1:$G$49194,7,FALSE)*1000000000,"-")</f>
        <v>11.9405547523679</v>
      </c>
      <c r="AH21" s="30">
        <f>IFERROR(VLOOKUP(CONCATENATE($B21,"_",AH$4,"_",$C$85,"_",$C$84),Data_for_IC_trend_tables!$A$1:$G$49194,7,FALSE)*1000000000,"-")</f>
        <v>12.1846301416595</v>
      </c>
      <c r="AI21" s="30">
        <f>IFERROR(VLOOKUP(CONCATENATE($B21,"_",AI$4,"_",$C$85,"_",$C$84),Data_for_IC_trend_tables!$A$1:$G$49194,7,FALSE)*1000000000,"-")</f>
        <v>11.1009221815634</v>
      </c>
      <c r="AJ21" s="30">
        <f>IFERROR(VLOOKUP(CONCATENATE($B21,"_",AJ$4,"_",$C$85,"_",$C$84),Data_for_IC_trend_tables!$A$1:$G$49194,7,FALSE)*1000000000,"-")</f>
        <v>9.7648352439299302</v>
      </c>
      <c r="AK21" s="30">
        <f>IFERROR(VLOOKUP(CONCATENATE($B21,"_",AK$4,"_",$C$85,"_",$C$84),Data_for_IC_trend_tables!$A$1:$G$49194,7,FALSE)*1000000000,"-")</f>
        <v>9.87841745205019</v>
      </c>
      <c r="AL21" s="30">
        <f>IFERROR(VLOOKUP(CONCATENATE($B21,"_",AL$4,"_",$C$85,"_",$C$84),Data_for_IC_trend_tables!$A$1:$G$49194,7,FALSE)*1000000000,"-")</f>
        <v>17.7165679709248</v>
      </c>
      <c r="AM21" s="30">
        <f>IFERROR(VLOOKUP(CONCATENATE($B21,"_",AM$4,"_",$C$85,"_",$C$84),Data_for_IC_trend_tables!$A$1:$G$49194,7,FALSE)*1000000000,"-")</f>
        <v>16.8193089416547</v>
      </c>
      <c r="AN21" s="30">
        <f>IFERROR(VLOOKUP(CONCATENATE($B21,"_",AN$4,"_",$C$85,"_",$C$84),Data_for_IC_trend_tables!$A$1:$G$49194,7,FALSE)*1000000000,"-")</f>
        <v>14.638611300126199</v>
      </c>
      <c r="AO21" s="30">
        <f>IFERROR(VLOOKUP(CONCATENATE($B21,"_",AO$4,"_",$C$85,"_",$C$84),Data_for_IC_trend_tables!$A$1:$G$49194,7,FALSE)*1000000000,"-")</f>
        <v>14.142063075218299</v>
      </c>
      <c r="AP21" s="30">
        <f>IFERROR(VLOOKUP(CONCATENATE($B21,"_",AP$4,"_",$C$85,"_",$C$84),Data_for_IC_trend_tables!$A$1:$G$49194,7,FALSE)*1000000000,"-")</f>
        <v>13.647672159002699</v>
      </c>
      <c r="AQ21" s="30">
        <f>IFERROR(VLOOKUP(CONCATENATE($B21,"_",AQ$4,"_",$C$85,"_",$C$84),Data_for_IC_trend_tables!$A$1:$G$49194,7,FALSE)*1000000000,"-")</f>
        <v>10.7883254061336</v>
      </c>
      <c r="AR21" s="30">
        <f>IFERROR(VLOOKUP(CONCATENATE($B21,"_",AR$4,"_",$C$85,"_",$C$84),Data_for_IC_trend_tables!$A$1:$G$49194,7,FALSE)*1000000000,"-")</f>
        <v>9.93028988990004</v>
      </c>
      <c r="AS21" s="30">
        <f>IFERROR(VLOOKUP(CONCATENATE($B21,"_",AS$4,"_",$C$85,"_",$C$84),Data_for_IC_trend_tables!$A$1:$G$49194,7,FALSE)*1000000000,"-")</f>
        <v>9.5448453194000393</v>
      </c>
      <c r="AT21" s="30">
        <f>IFERROR(VLOOKUP(CONCATENATE($B21,"_",AT$4,"_",$C$85,"_",$C$84),Data_for_IC_trend_tables!$A$1:$G$49194,7,FALSE)*1000000000,"-")</f>
        <v>10.1548392563001</v>
      </c>
      <c r="AU21" s="30">
        <f>IFERROR(VLOOKUP(CONCATENATE($B21,"_",AU$4,"_",$C$85,"_",$C$84),Data_for_IC_trend_tables!$A$1:$G$49194,7,FALSE)*1000000000,"-")</f>
        <v>9.2832671843999996</v>
      </c>
      <c r="AV21" s="30"/>
      <c r="AW21" s="30">
        <f>IFERROR(VLOOKUP(CONCATENATE($B21,"_",AW$4,"_",$C$85,"_",$C$84),Data_for_IC_trend_tables!$A$1:$G$49194,7,FALSE)*1000000000,"-")</f>
        <v>9.2832671843999996</v>
      </c>
      <c r="AX21" s="79"/>
      <c r="AY21" s="38" t="str">
        <f t="shared" si="0"/>
        <v/>
      </c>
      <c r="AZ21" s="58" t="str">
        <f t="shared" si="1"/>
        <v/>
      </c>
      <c r="BA21" s="31"/>
    </row>
    <row r="22" spans="2:55" s="3" customFormat="1" x14ac:dyDescent="0.2">
      <c r="B22" s="53" t="s">
        <v>150</v>
      </c>
      <c r="C22" s="71" t="s">
        <v>13</v>
      </c>
      <c r="D22" s="56">
        <v>1990</v>
      </c>
      <c r="E22" s="30" t="str">
        <f>IFERROR(VLOOKUP(CONCATENATE($B22,"_",E$4,"_",$C$85,"_",$C$84),Data_for_IC_trend_tables!$A$1:$G$49194,7,FALSE)*1000000000,"-")</f>
        <v>-</v>
      </c>
      <c r="F22" s="30" t="str">
        <f>IFERROR(VLOOKUP(CONCATENATE($B22,"_",F$4,"_",$C$85,"_",$C$84),Data_for_IC_trend_tables!$A$1:$G$49194,7,FALSE)*1000000000,"-")</f>
        <v>-</v>
      </c>
      <c r="G22" s="30" t="str">
        <f>IFERROR(VLOOKUP(CONCATENATE($B22,"_",G$4,"_",$C$85,"_",$C$84),Data_for_IC_trend_tables!$A$1:$G$49194,7,FALSE)*1000000000,"-")</f>
        <v>-</v>
      </c>
      <c r="H22" s="30" t="str">
        <f>IFERROR(VLOOKUP(CONCATENATE($B22,"_",H$4,"_",$C$85,"_",$C$84),Data_for_IC_trend_tables!$A$1:$G$49194,7,FALSE)*1000000000,"-")</f>
        <v>-</v>
      </c>
      <c r="I22" s="30" t="str">
        <f>IFERROR(VLOOKUP(CONCATENATE($B22,"_",I$4,"_",$C$85,"_",$C$84),Data_for_IC_trend_tables!$A$1:$G$49194,7,FALSE)*1000000000,"-")</f>
        <v>-</v>
      </c>
      <c r="J22" s="30" t="str">
        <f>IFERROR(VLOOKUP(CONCATENATE($B22,"_",J$4,"_",$C$85,"_",$C$84),Data_for_IC_trend_tables!$A$1:$G$49194,7,FALSE)*1000000000,"-")</f>
        <v>-</v>
      </c>
      <c r="K22" s="30" t="str">
        <f>IFERROR(VLOOKUP(CONCATENATE($B22,"_",K$4,"_",$C$85,"_",$C$84),Data_for_IC_trend_tables!$A$1:$G$49194,7,FALSE)*1000000000,"-")</f>
        <v>-</v>
      </c>
      <c r="L22" s="30" t="str">
        <f>IFERROR(VLOOKUP(CONCATENATE($B22,"_",L$4,"_",$C$85,"_",$C$84),Data_for_IC_trend_tables!$A$1:$G$49194,7,FALSE)*1000000000,"-")</f>
        <v>-</v>
      </c>
      <c r="M22" s="30" t="str">
        <f>IFERROR(VLOOKUP(CONCATENATE($B22,"_",M$4,"_",$C$85,"_",$C$84),Data_for_IC_trend_tables!$A$1:$G$49194,7,FALSE)*1000000000,"-")</f>
        <v>-</v>
      </c>
      <c r="N22" s="30" t="str">
        <f>IFERROR(VLOOKUP(CONCATENATE($B22,"_",N$4,"_",$C$85,"_",$C$84),Data_for_IC_trend_tables!$A$1:$G$49194,7,FALSE)*1000000000,"-")</f>
        <v>-</v>
      </c>
      <c r="O22" s="30">
        <f>IFERROR(VLOOKUP(CONCATENATE($B22,"_",O$4,"_",$C$85,"_",$C$84),Data_for_IC_trend_tables!$A$1:$G$49194,7,FALSE)*1000000000,"-")</f>
        <v>805.10421278283502</v>
      </c>
      <c r="P22" s="30">
        <f>IFERROR(VLOOKUP(CONCATENATE($B22,"_",P$4,"_",$C$85,"_",$C$84),Data_for_IC_trend_tables!$A$1:$G$49194,7,FALSE)*1000000000,"-")</f>
        <v>696.55203300358403</v>
      </c>
      <c r="Q22" s="30">
        <f>IFERROR(VLOOKUP(CONCATENATE($B22,"_",Q$4,"_",$C$85,"_",$C$84),Data_for_IC_trend_tables!$A$1:$G$49194,7,FALSE)*1000000000,"-")</f>
        <v>576.16832548835998</v>
      </c>
      <c r="R22" s="30">
        <f>IFERROR(VLOOKUP(CONCATENATE($B22,"_",R$4,"_",$C$85,"_",$C$84),Data_for_IC_trend_tables!$A$1:$G$49194,7,FALSE)*1000000000,"-")</f>
        <v>453.3840236241</v>
      </c>
      <c r="S22" s="30">
        <f>IFERROR(VLOOKUP(CONCATENATE($B22,"_",S$4,"_",$C$85,"_",$C$84),Data_for_IC_trend_tables!$A$1:$G$49194,7,FALSE)*1000000000,"-")</f>
        <v>343.88629277284099</v>
      </c>
      <c r="T22" s="30">
        <f>IFERROR(VLOOKUP(CONCATENATE($B22,"_",T$4,"_",$C$85,"_",$C$84),Data_for_IC_trend_tables!$A$1:$G$49194,7,FALSE)*1000000000,"-")</f>
        <v>333.91997337923698</v>
      </c>
      <c r="U22" s="30">
        <f>IFERROR(VLOOKUP(CONCATENATE($B22,"_",U$4,"_",$C$85,"_",$C$84),Data_for_IC_trend_tables!$A$1:$G$49194,7,FALSE)*1000000000,"-")</f>
        <v>312.27967873100602</v>
      </c>
      <c r="V22" s="30">
        <f>IFERROR(VLOOKUP(CONCATENATE($B22,"_",V$4,"_",$C$85,"_",$C$84),Data_for_IC_trend_tables!$A$1:$G$49194,7,FALSE)*1000000000,"-")</f>
        <v>307.03859749214899</v>
      </c>
      <c r="W22" s="30">
        <f>IFERROR(VLOOKUP(CONCATENATE($B22,"_",W$4,"_",$C$85,"_",$C$84),Data_for_IC_trend_tables!$A$1:$G$49194,7,FALSE)*1000000000,"-")</f>
        <v>294.52138687880796</v>
      </c>
      <c r="X22" s="30">
        <f>IFERROR(VLOOKUP(CONCATENATE($B22,"_",X$4,"_",$C$85,"_",$C$84),Data_for_IC_trend_tables!$A$1:$G$49194,7,FALSE)*1000000000,"-")</f>
        <v>271.01132350143604</v>
      </c>
      <c r="Y22" s="30">
        <f>IFERROR(VLOOKUP(CONCATENATE($B22,"_",Y$4,"_",$C$85,"_",$C$84),Data_for_IC_trend_tables!$A$1:$G$49194,7,FALSE)*1000000000,"-")</f>
        <v>256.64846158690597</v>
      </c>
      <c r="Z22" s="30">
        <f>IFERROR(VLOOKUP(CONCATENATE($B22,"_",Z$4,"_",$C$85,"_",$C$84),Data_for_IC_trend_tables!$A$1:$G$49194,7,FALSE)*1000000000,"-")</f>
        <v>230.93615067057002</v>
      </c>
      <c r="AA22" s="30">
        <f>IFERROR(VLOOKUP(CONCATENATE($B22,"_",AA$4,"_",$C$85,"_",$C$84),Data_for_IC_trend_tables!$A$1:$G$49194,7,FALSE)*1000000000,"-")</f>
        <v>205.81361013765201</v>
      </c>
      <c r="AB22" s="30">
        <f>IFERROR(VLOOKUP(CONCATENATE($B22,"_",AB$4,"_",$C$85,"_",$C$84),Data_for_IC_trend_tables!$A$1:$G$49194,7,FALSE)*1000000000,"-")</f>
        <v>180.81437764909302</v>
      </c>
      <c r="AC22" s="30">
        <f>IFERROR(VLOOKUP(CONCATENATE($B22,"_",AC$4,"_",$C$85,"_",$C$84),Data_for_IC_trend_tables!$A$1:$G$49194,7,FALSE)*1000000000,"-")</f>
        <v>153.49460641751</v>
      </c>
      <c r="AD22" s="30">
        <f>IFERROR(VLOOKUP(CONCATENATE($B22,"_",AD$4,"_",$C$85,"_",$C$84),Data_for_IC_trend_tables!$A$1:$G$49194,7,FALSE)*1000000000,"-")</f>
        <v>145.48319397650602</v>
      </c>
      <c r="AE22" s="30">
        <f>IFERROR(VLOOKUP(CONCATENATE($B22,"_",AE$4,"_",$C$85,"_",$C$84),Data_for_IC_trend_tables!$A$1:$G$49194,7,FALSE)*1000000000,"-")</f>
        <v>141.69993541834202</v>
      </c>
      <c r="AF22" s="30">
        <f>IFERROR(VLOOKUP(CONCATENATE($B22,"_",AF$4,"_",$C$85,"_",$C$84),Data_for_IC_trend_tables!$A$1:$G$49194,7,FALSE)*1000000000,"-")</f>
        <v>134.87132524339299</v>
      </c>
      <c r="AG22" s="30">
        <f>IFERROR(VLOOKUP(CONCATENATE($B22,"_",AG$4,"_",$C$85,"_",$C$84),Data_for_IC_trend_tables!$A$1:$G$49194,7,FALSE)*1000000000,"-")</f>
        <v>131.873775234828</v>
      </c>
      <c r="AH22" s="30">
        <f>IFERROR(VLOOKUP(CONCATENATE($B22,"_",AH$4,"_",$C$85,"_",$C$84),Data_for_IC_trend_tables!$A$1:$G$49194,7,FALSE)*1000000000,"-")</f>
        <v>118.50341675531101</v>
      </c>
      <c r="AI22" s="30">
        <f>IFERROR(VLOOKUP(CONCATENATE($B22,"_",AI$4,"_",$C$85,"_",$C$84),Data_for_IC_trend_tables!$A$1:$G$49194,7,FALSE)*1000000000,"-")</f>
        <v>130.22314735127</v>
      </c>
      <c r="AJ22" s="30">
        <f>IFERROR(VLOOKUP(CONCATENATE($B22,"_",AJ$4,"_",$C$85,"_",$C$84),Data_for_IC_trend_tables!$A$1:$G$49194,7,FALSE)*1000000000,"-")</f>
        <v>124.56504111886299</v>
      </c>
      <c r="AK22" s="30">
        <f>IFERROR(VLOOKUP(CONCATENATE($B22,"_",AK$4,"_",$C$85,"_",$C$84),Data_for_IC_trend_tables!$A$1:$G$49194,7,FALSE)*1000000000,"-")</f>
        <v>124.11758932766601</v>
      </c>
      <c r="AL22" s="30">
        <f>IFERROR(VLOOKUP(CONCATENATE($B22,"_",AL$4,"_",$C$85,"_",$C$84),Data_for_IC_trend_tables!$A$1:$G$49194,7,FALSE)*1000000000,"-")</f>
        <v>124.52260431902599</v>
      </c>
      <c r="AM22" s="30">
        <f>IFERROR(VLOOKUP(CONCATENATE($B22,"_",AM$4,"_",$C$85,"_",$C$84),Data_for_IC_trend_tables!$A$1:$G$49194,7,FALSE)*1000000000,"-")</f>
        <v>115.957826989982</v>
      </c>
      <c r="AN22" s="30">
        <f>IFERROR(VLOOKUP(CONCATENATE($B22,"_",AN$4,"_",$C$85,"_",$C$84),Data_for_IC_trend_tables!$A$1:$G$49194,7,FALSE)*1000000000,"-")</f>
        <v>118.090387258535</v>
      </c>
      <c r="AO22" s="30">
        <f>IFERROR(VLOOKUP(CONCATENATE($B22,"_",AO$4,"_",$C$85,"_",$C$84),Data_for_IC_trend_tables!$A$1:$G$49194,7,FALSE)*1000000000,"-")</f>
        <v>115.793791325602</v>
      </c>
      <c r="AP22" s="30">
        <f>IFERROR(VLOOKUP(CONCATENATE($B22,"_",AP$4,"_",$C$85,"_",$C$84),Data_for_IC_trend_tables!$A$1:$G$49194,7,FALSE)*1000000000,"-")</f>
        <v>114.830639322094</v>
      </c>
      <c r="AQ22" s="30">
        <f>IFERROR(VLOOKUP(CONCATENATE($B22,"_",AQ$4,"_",$C$85,"_",$C$84),Data_for_IC_trend_tables!$A$1:$G$49194,7,FALSE)*1000000000,"-")</f>
        <v>110.72300461017801</v>
      </c>
      <c r="AR22" s="30">
        <f>IFERROR(VLOOKUP(CONCATENATE($B22,"_",AR$4,"_",$C$85,"_",$C$84),Data_for_IC_trend_tables!$A$1:$G$49194,7,FALSE)*1000000000,"-")</f>
        <v>109.51404374915801</v>
      </c>
      <c r="AS22" s="30">
        <f>IFERROR(VLOOKUP(CONCATENATE($B22,"_",AS$4,"_",$C$85,"_",$C$84),Data_for_IC_trend_tables!$A$1:$G$49194,7,FALSE)*1000000000,"-")</f>
        <v>101.552467448017</v>
      </c>
      <c r="AT22" s="30">
        <f>IFERROR(VLOOKUP(CONCATENATE($B22,"_",AT$4,"_",$C$85,"_",$C$84),Data_for_IC_trend_tables!$A$1:$G$49194,7,FALSE)*1000000000,"-")</f>
        <v>107.56340043013201</v>
      </c>
      <c r="AU22" s="30">
        <f>IFERROR(VLOOKUP(CONCATENATE($B22,"_",AU$4,"_",$C$85,"_",$C$84),Data_for_IC_trend_tables!$A$1:$G$49194,7,FALSE)*1000000000,"-")</f>
        <v>107.670029762166</v>
      </c>
      <c r="AV22" s="30"/>
      <c r="AW22" s="30">
        <f>IFERROR(VLOOKUP(CONCATENATE($B22,"_",AW$4,"_",$C$85,"_",$C$84),Data_for_IC_trend_tables!$A$1:$G$49194,7,FALSE)*1000000000,"-")</f>
        <v>107.670029762166</v>
      </c>
      <c r="AX22" s="79">
        <f>O22</f>
        <v>805.10421278283502</v>
      </c>
      <c r="AY22" s="38" t="str">
        <f t="shared" ref="AY22" si="7">IF(ISBLANK(AX22),"",IF(AW22="-",CONCATENATE("no data for ",$AW$4),IF(AZ22&gt;0,"No","Yes")))</f>
        <v>Yes</v>
      </c>
      <c r="AZ22" s="58">
        <f t="shared" ref="AZ22" si="8">IFERROR(IF(AW22=0,"",(AW22-AX22)/AX22),"")</f>
        <v>-0.8662657230546521</v>
      </c>
      <c r="BA22" s="32" t="s">
        <v>76</v>
      </c>
    </row>
    <row r="23" spans="2:55" s="3" customFormat="1" x14ac:dyDescent="0.2">
      <c r="B23" s="53" t="s">
        <v>151</v>
      </c>
      <c r="C23" s="71" t="s">
        <v>14</v>
      </c>
      <c r="D23" s="56"/>
      <c r="E23" s="30" t="str">
        <f>IFERROR(VLOOKUP(CONCATENATE($B23,"_",E$4,"_",$C$85,"_",$C$84),Data_for_IC_trend_tables!$A$1:$G$49194,7,FALSE)*1000000000,"-")</f>
        <v>-</v>
      </c>
      <c r="F23" s="30" t="str">
        <f>IFERROR(VLOOKUP(CONCATENATE($B23,"_",F$4,"_",$C$85,"_",$C$84),Data_for_IC_trend_tables!$A$1:$G$49194,7,FALSE)*1000000000,"-")</f>
        <v>-</v>
      </c>
      <c r="G23" s="30" t="str">
        <f>IFERROR(VLOOKUP(CONCATENATE($B23,"_",G$4,"_",$C$85,"_",$C$84),Data_for_IC_trend_tables!$A$1:$G$49194,7,FALSE)*1000000000,"-")</f>
        <v>-</v>
      </c>
      <c r="H23" s="30" t="str">
        <f>IFERROR(VLOOKUP(CONCATENATE($B23,"_",H$4,"_",$C$85,"_",$C$84),Data_for_IC_trend_tables!$A$1:$G$49194,7,FALSE)*1000000000,"-")</f>
        <v>-</v>
      </c>
      <c r="I23" s="30" t="str">
        <f>IFERROR(VLOOKUP(CONCATENATE($B23,"_",I$4,"_",$C$85,"_",$C$84),Data_for_IC_trend_tables!$A$1:$G$49194,7,FALSE)*1000000000,"-")</f>
        <v>-</v>
      </c>
      <c r="J23" s="30" t="str">
        <f>IFERROR(VLOOKUP(CONCATENATE($B23,"_",J$4,"_",$C$85,"_",$C$84),Data_for_IC_trend_tables!$A$1:$G$49194,7,FALSE)*1000000000,"-")</f>
        <v>-</v>
      </c>
      <c r="K23" s="30" t="str">
        <f>IFERROR(VLOOKUP(CONCATENATE($B23,"_",K$4,"_",$C$85,"_",$C$84),Data_for_IC_trend_tables!$A$1:$G$49194,7,FALSE)*1000000000,"-")</f>
        <v>-</v>
      </c>
      <c r="L23" s="30" t="str">
        <f>IFERROR(VLOOKUP(CONCATENATE($B23,"_",L$4,"_",$C$85,"_",$C$84),Data_for_IC_trend_tables!$A$1:$G$49194,7,FALSE)*1000000000,"-")</f>
        <v>-</v>
      </c>
      <c r="M23" s="30" t="str">
        <f>IFERROR(VLOOKUP(CONCATENATE($B23,"_",M$4,"_",$C$85,"_",$C$84),Data_for_IC_trend_tables!$A$1:$G$49194,7,FALSE)*1000000000,"-")</f>
        <v>-</v>
      </c>
      <c r="N23" s="30" t="str">
        <f>IFERROR(VLOOKUP(CONCATENATE($B23,"_",N$4,"_",$C$85,"_",$C$84),Data_for_IC_trend_tables!$A$1:$G$49194,7,FALSE)*1000000000,"-")</f>
        <v>-</v>
      </c>
      <c r="O23" s="30">
        <f>IFERROR(VLOOKUP(CONCATENATE($B23,"_",O$4,"_",$C$85,"_",$C$84),Data_for_IC_trend_tables!$A$1:$G$49194,7,FALSE)*1000000000,"-")</f>
        <v>41.985179333651097</v>
      </c>
      <c r="P23" s="30">
        <f>IFERROR(VLOOKUP(CONCATENATE($B23,"_",P$4,"_",$C$85,"_",$C$84),Data_for_IC_trend_tables!$A$1:$G$49194,7,FALSE)*1000000000,"-")</f>
        <v>42.586262948909599</v>
      </c>
      <c r="Q23" s="30">
        <f>IFERROR(VLOOKUP(CONCATENATE($B23,"_",Q$4,"_",$C$85,"_",$C$84),Data_for_IC_trend_tables!$A$1:$G$49194,7,FALSE)*1000000000,"-")</f>
        <v>42.0429195058788</v>
      </c>
      <c r="R23" s="30">
        <f>IFERROR(VLOOKUP(CONCATENATE($B23,"_",R$4,"_",$C$85,"_",$C$84),Data_for_IC_trend_tables!$A$1:$G$49194,7,FALSE)*1000000000,"-")</f>
        <v>42.279780028910899</v>
      </c>
      <c r="S23" s="30">
        <f>IFERROR(VLOOKUP(CONCATENATE($B23,"_",S$4,"_",$C$85,"_",$C$84),Data_for_IC_trend_tables!$A$1:$G$49194,7,FALSE)*1000000000,"-")</f>
        <v>41.893687217884704</v>
      </c>
      <c r="T23" s="30">
        <f>IFERROR(VLOOKUP(CONCATENATE($B23,"_",T$4,"_",$C$85,"_",$C$84),Data_for_IC_trend_tables!$A$1:$G$49194,7,FALSE)*1000000000,"-")</f>
        <v>41.994898754952203</v>
      </c>
      <c r="U23" s="30">
        <f>IFERROR(VLOOKUP(CONCATENATE($B23,"_",U$4,"_",$C$85,"_",$C$84),Data_for_IC_trend_tables!$A$1:$G$49194,7,FALSE)*1000000000,"-")</f>
        <v>41.505258784371001</v>
      </c>
      <c r="V23" s="30">
        <f>IFERROR(VLOOKUP(CONCATENATE($B23,"_",V$4,"_",$C$85,"_",$C$84),Data_for_IC_trend_tables!$A$1:$G$49194,7,FALSE)*1000000000,"-")</f>
        <v>42.4400484911286</v>
      </c>
      <c r="W23" s="30">
        <f>IFERROR(VLOOKUP(CONCATENATE($B23,"_",W$4,"_",$C$85,"_",$C$84),Data_for_IC_trend_tables!$A$1:$G$49194,7,FALSE)*1000000000,"-")</f>
        <v>42.979893529491498</v>
      </c>
      <c r="X23" s="30">
        <f>IFERROR(VLOOKUP(CONCATENATE($B23,"_",X$4,"_",$C$85,"_",$C$84),Data_for_IC_trend_tables!$A$1:$G$49194,7,FALSE)*1000000000,"-")</f>
        <v>41.091828141163596</v>
      </c>
      <c r="Y23" s="30">
        <f>IFERROR(VLOOKUP(CONCATENATE($B23,"_",Y$4,"_",$C$85,"_",$C$84),Data_for_IC_trend_tables!$A$1:$G$49194,7,FALSE)*1000000000,"-")</f>
        <v>42.290678188517504</v>
      </c>
      <c r="Z23" s="30">
        <f>IFERROR(VLOOKUP(CONCATENATE($B23,"_",Z$4,"_",$C$85,"_",$C$84),Data_for_IC_trend_tables!$A$1:$G$49194,7,FALSE)*1000000000,"-")</f>
        <v>43.425808263892499</v>
      </c>
      <c r="AA23" s="30">
        <f>IFERROR(VLOOKUP(CONCATENATE($B23,"_",AA$4,"_",$C$85,"_",$C$84),Data_for_IC_trend_tables!$A$1:$G$49194,7,FALSE)*1000000000,"-")</f>
        <v>42.987654465515298</v>
      </c>
      <c r="AB23" s="30">
        <f>IFERROR(VLOOKUP(CONCATENATE($B23,"_",AB$4,"_",$C$85,"_",$C$84),Data_for_IC_trend_tables!$A$1:$G$49194,7,FALSE)*1000000000,"-")</f>
        <v>41.725935020553202</v>
      </c>
      <c r="AC23" s="30">
        <f>IFERROR(VLOOKUP(CONCATENATE($B23,"_",AC$4,"_",$C$85,"_",$C$84),Data_for_IC_trend_tables!$A$1:$G$49194,7,FALSE)*1000000000,"-")</f>
        <v>42.751604520030803</v>
      </c>
      <c r="AD23" s="30">
        <f>IFERROR(VLOOKUP(CONCATENATE($B23,"_",AD$4,"_",$C$85,"_",$C$84),Data_for_IC_trend_tables!$A$1:$G$49194,7,FALSE)*1000000000,"-")</f>
        <v>42.998432031398295</v>
      </c>
      <c r="AE23" s="30">
        <f>IFERROR(VLOOKUP(CONCATENATE($B23,"_",AE$4,"_",$C$85,"_",$C$84),Data_for_IC_trend_tables!$A$1:$G$49194,7,FALSE)*1000000000,"-")</f>
        <v>41.887918388042898</v>
      </c>
      <c r="AF23" s="30">
        <f>IFERROR(VLOOKUP(CONCATENATE($B23,"_",AF$4,"_",$C$85,"_",$C$84),Data_for_IC_trend_tables!$A$1:$G$49194,7,FALSE)*1000000000,"-")</f>
        <v>44.771750682275901</v>
      </c>
      <c r="AG23" s="30">
        <f>IFERROR(VLOOKUP(CONCATENATE($B23,"_",AG$4,"_",$C$85,"_",$C$84),Data_for_IC_trend_tables!$A$1:$G$49194,7,FALSE)*1000000000,"-")</f>
        <v>38.612124830173499</v>
      </c>
      <c r="AH23" s="30">
        <f>IFERROR(VLOOKUP(CONCATENATE($B23,"_",AH$4,"_",$C$85,"_",$C$84),Data_for_IC_trend_tables!$A$1:$G$49194,7,FALSE)*1000000000,"-")</f>
        <v>33.184037505074102</v>
      </c>
      <c r="AI23" s="30">
        <f>IFERROR(VLOOKUP(CONCATENATE($B23,"_",AI$4,"_",$C$85,"_",$C$84),Data_for_IC_trend_tables!$A$1:$G$49194,7,FALSE)*1000000000,"-")</f>
        <v>28.0892303912707</v>
      </c>
      <c r="AJ23" s="30">
        <f>IFERROR(VLOOKUP(CONCATENATE($B23,"_",AJ$4,"_",$C$85,"_",$C$84),Data_for_IC_trend_tables!$A$1:$G$49194,7,FALSE)*1000000000,"-")</f>
        <v>32.092756920448302</v>
      </c>
      <c r="AK23" s="30">
        <f>IFERROR(VLOOKUP(CONCATENATE($B23,"_",AK$4,"_",$C$85,"_",$C$84),Data_for_IC_trend_tables!$A$1:$G$49194,7,FALSE)*1000000000,"-")</f>
        <v>32.4163739611976</v>
      </c>
      <c r="AL23" s="30">
        <f>IFERROR(VLOOKUP(CONCATENATE($B23,"_",AL$4,"_",$C$85,"_",$C$84),Data_for_IC_trend_tables!$A$1:$G$49194,7,FALSE)*1000000000,"-")</f>
        <v>26.974083322015698</v>
      </c>
      <c r="AM23" s="30">
        <f>IFERROR(VLOOKUP(CONCATENATE($B23,"_",AM$4,"_",$C$85,"_",$C$84),Data_for_IC_trend_tables!$A$1:$G$49194,7,FALSE)*1000000000,"-")</f>
        <v>26.730005567826399</v>
      </c>
      <c r="AN23" s="30">
        <f>IFERROR(VLOOKUP(CONCATENATE($B23,"_",AN$4,"_",$C$85,"_",$C$84),Data_for_IC_trend_tables!$A$1:$G$49194,7,FALSE)*1000000000,"-")</f>
        <v>27.050565985821599</v>
      </c>
      <c r="AO23" s="30">
        <f>IFERROR(VLOOKUP(CONCATENATE($B23,"_",AO$4,"_",$C$85,"_",$C$84),Data_for_IC_trend_tables!$A$1:$G$49194,7,FALSE)*1000000000,"-")</f>
        <v>24.867673616255601</v>
      </c>
      <c r="AP23" s="30">
        <f>IFERROR(VLOOKUP(CONCATENATE($B23,"_",AP$4,"_",$C$85,"_",$C$84),Data_for_IC_trend_tables!$A$1:$G$49194,7,FALSE)*1000000000,"-")</f>
        <v>26.1767506281439</v>
      </c>
      <c r="AQ23" s="30">
        <f>IFERROR(VLOOKUP(CONCATENATE($B23,"_",AQ$4,"_",$C$85,"_",$C$84),Data_for_IC_trend_tables!$A$1:$G$49194,7,FALSE)*1000000000,"-")</f>
        <v>25.647285940382499</v>
      </c>
      <c r="AR23" s="30">
        <f>IFERROR(VLOOKUP(CONCATENATE($B23,"_",AR$4,"_",$C$85,"_",$C$84),Data_for_IC_trend_tables!$A$1:$G$49194,7,FALSE)*1000000000,"-")</f>
        <v>24.195090982574801</v>
      </c>
      <c r="AS23" s="30">
        <f>IFERROR(VLOOKUP(CONCATENATE($B23,"_",AS$4,"_",$C$85,"_",$C$84),Data_for_IC_trend_tables!$A$1:$G$49194,7,FALSE)*1000000000,"-")</f>
        <v>22.947992222728502</v>
      </c>
      <c r="AT23" s="30">
        <f>IFERROR(VLOOKUP(CONCATENATE($B23,"_",AT$4,"_",$C$85,"_",$C$84),Data_for_IC_trend_tables!$A$1:$G$49194,7,FALSE)*1000000000,"-")</f>
        <v>25.701080743032698</v>
      </c>
      <c r="AU23" s="30">
        <f>IFERROR(VLOOKUP(CONCATENATE($B23,"_",AU$4,"_",$C$85,"_",$C$84),Data_for_IC_trend_tables!$A$1:$G$49194,7,FALSE)*1000000000,"-")</f>
        <v>25.450656435265799</v>
      </c>
      <c r="AV23" s="30"/>
      <c r="AW23" s="30">
        <f>IFERROR(VLOOKUP(CONCATENATE($B23,"_",AW$4,"_",$C$85,"_",$C$84),Data_for_IC_trend_tables!$A$1:$G$49194,7,FALSE)*1000000000,"-")</f>
        <v>25.450656435265799</v>
      </c>
      <c r="AX23" s="79"/>
      <c r="AY23" s="38" t="str">
        <f t="shared" si="0"/>
        <v/>
      </c>
      <c r="AZ23" s="58" t="str">
        <f t="shared" si="1"/>
        <v/>
      </c>
      <c r="BA23" s="31"/>
    </row>
    <row r="24" spans="2:55" s="3" customFormat="1" x14ac:dyDescent="0.2">
      <c r="B24" s="53" t="s">
        <v>152</v>
      </c>
      <c r="C24" s="71" t="s">
        <v>15</v>
      </c>
      <c r="D24" s="56">
        <v>1990</v>
      </c>
      <c r="E24" s="30">
        <f>IFERROR(VLOOKUP(CONCATENATE($B24,"_",E$4,"_",$C$85,"_",$C$84),Data_for_IC_trend_tables!$A$1:$G$49194,7,FALSE)*1000000000,"-")</f>
        <v>199.36199999999999</v>
      </c>
      <c r="F24" s="30" t="str">
        <f>IFERROR(VLOOKUP(CONCATENATE($B24,"_",F$4,"_",$C$85,"_",$C$84),Data_for_IC_trend_tables!$A$1:$G$49194,7,FALSE)*1000000000,"-")</f>
        <v>-</v>
      </c>
      <c r="G24" s="30" t="str">
        <f>IFERROR(VLOOKUP(CONCATENATE($B24,"_",G$4,"_",$C$85,"_",$C$84),Data_for_IC_trend_tables!$A$1:$G$49194,7,FALSE)*1000000000,"-")</f>
        <v>-</v>
      </c>
      <c r="H24" s="30" t="str">
        <f>IFERROR(VLOOKUP(CONCATENATE($B24,"_",H$4,"_",$C$85,"_",$C$84),Data_for_IC_trend_tables!$A$1:$G$49194,7,FALSE)*1000000000,"-")</f>
        <v>-</v>
      </c>
      <c r="I24" s="30" t="str">
        <f>IFERROR(VLOOKUP(CONCATENATE($B24,"_",I$4,"_",$C$85,"_",$C$84),Data_for_IC_trend_tables!$A$1:$G$49194,7,FALSE)*1000000000,"-")</f>
        <v>-</v>
      </c>
      <c r="J24" s="30">
        <f>IFERROR(VLOOKUP(CONCATENATE($B24,"_",J$4,"_",$C$85,"_",$C$84),Data_for_IC_trend_tables!$A$1:$G$49194,7,FALSE)*1000000000,"-")</f>
        <v>207.256</v>
      </c>
      <c r="K24" s="30" t="str">
        <f>IFERROR(VLOOKUP(CONCATENATE($B24,"_",K$4,"_",$C$85,"_",$C$84),Data_for_IC_trend_tables!$A$1:$G$49194,7,FALSE)*1000000000,"-")</f>
        <v>-</v>
      </c>
      <c r="L24" s="30" t="str">
        <f>IFERROR(VLOOKUP(CONCATENATE($B24,"_",L$4,"_",$C$85,"_",$C$84),Data_for_IC_trend_tables!$A$1:$G$49194,7,FALSE)*1000000000,"-")</f>
        <v>-</v>
      </c>
      <c r="M24" s="30" t="str">
        <f>IFERROR(VLOOKUP(CONCATENATE($B24,"_",M$4,"_",$C$85,"_",$C$84),Data_for_IC_trend_tables!$A$1:$G$49194,7,FALSE)*1000000000,"-")</f>
        <v>-</v>
      </c>
      <c r="N24" s="30" t="str">
        <f>IFERROR(VLOOKUP(CONCATENATE($B24,"_",N$4,"_",$C$85,"_",$C$84),Data_for_IC_trend_tables!$A$1:$G$49194,7,FALSE)*1000000000,"-")</f>
        <v>-</v>
      </c>
      <c r="O24" s="30">
        <f>IFERROR(VLOOKUP(CONCATENATE($B24,"_",O$4,"_",$C$85,"_",$C$84),Data_for_IC_trend_tables!$A$1:$G$49194,7,FALSE)*1000000000,"-")</f>
        <v>113.21086647592999</v>
      </c>
      <c r="P24" s="30">
        <f>IFERROR(VLOOKUP(CONCATENATE($B24,"_",P$4,"_",$C$85,"_",$C$84),Data_for_IC_trend_tables!$A$1:$G$49194,7,FALSE)*1000000000,"-")</f>
        <v>113.632427566256</v>
      </c>
      <c r="Q24" s="30">
        <f>IFERROR(VLOOKUP(CONCATENATE($B24,"_",Q$4,"_",$C$85,"_",$C$84),Data_for_IC_trend_tables!$A$1:$G$49194,7,FALSE)*1000000000,"-")</f>
        <v>90.273656787199002</v>
      </c>
      <c r="R24" s="30">
        <f>IFERROR(VLOOKUP(CONCATENATE($B24,"_",R$4,"_",$C$85,"_",$C$84),Data_for_IC_trend_tables!$A$1:$G$49194,7,FALSE)*1000000000,"-")</f>
        <v>88.700988922841603</v>
      </c>
      <c r="S24" s="30">
        <f>IFERROR(VLOOKUP(CONCATENATE($B24,"_",S$4,"_",$C$85,"_",$C$84),Data_for_IC_trend_tables!$A$1:$G$49194,7,FALSE)*1000000000,"-")</f>
        <v>81.460484208436696</v>
      </c>
      <c r="T24" s="30">
        <f>IFERROR(VLOOKUP(CONCATENATE($B24,"_",T$4,"_",$C$85,"_",$C$84),Data_for_IC_trend_tables!$A$1:$G$49194,7,FALSE)*1000000000,"-")</f>
        <v>78.899577783943101</v>
      </c>
      <c r="U24" s="30">
        <f>IFERROR(VLOOKUP(CONCATENATE($B24,"_",U$4,"_",$C$85,"_",$C$84),Data_for_IC_trend_tables!$A$1:$G$49194,7,FALSE)*1000000000,"-")</f>
        <v>80.014242624528194</v>
      </c>
      <c r="V24" s="30">
        <f>IFERROR(VLOOKUP(CONCATENATE($B24,"_",V$4,"_",$C$85,"_",$C$84),Data_for_IC_trend_tables!$A$1:$G$49194,7,FALSE)*1000000000,"-")</f>
        <v>79.505216743676598</v>
      </c>
      <c r="W24" s="30">
        <f>IFERROR(VLOOKUP(CONCATENATE($B24,"_",W$4,"_",$C$85,"_",$C$84),Data_for_IC_trend_tables!$A$1:$G$49194,7,FALSE)*1000000000,"-")</f>
        <v>70.363390158933001</v>
      </c>
      <c r="X24" s="30">
        <f>IFERROR(VLOOKUP(CONCATENATE($B24,"_",X$4,"_",$C$85,"_",$C$84),Data_for_IC_trend_tables!$A$1:$G$49194,7,FALSE)*1000000000,"-")</f>
        <v>67.831435246488198</v>
      </c>
      <c r="Y24" s="30">
        <f>IFERROR(VLOOKUP(CONCATENATE($B24,"_",Y$4,"_",$C$85,"_",$C$84),Data_for_IC_trend_tables!$A$1:$G$49194,7,FALSE)*1000000000,"-")</f>
        <v>81.883025848674805</v>
      </c>
      <c r="Z24" s="30">
        <f>IFERROR(VLOOKUP(CONCATENATE($B24,"_",Z$4,"_",$C$85,"_",$C$84),Data_for_IC_trend_tables!$A$1:$G$49194,7,FALSE)*1000000000,"-")</f>
        <v>84.700259858674798</v>
      </c>
      <c r="AA24" s="30">
        <f>IFERROR(VLOOKUP(CONCATENATE($B24,"_",AA$4,"_",$C$85,"_",$C$84),Data_for_IC_trend_tables!$A$1:$G$49194,7,FALSE)*1000000000,"-")</f>
        <v>68.264783258739399</v>
      </c>
      <c r="AB24" s="30">
        <f>IFERROR(VLOOKUP(CONCATENATE($B24,"_",AB$4,"_",$C$85,"_",$C$84),Data_for_IC_trend_tables!$A$1:$G$49194,7,FALSE)*1000000000,"-")</f>
        <v>72.549914920644909</v>
      </c>
      <c r="AC24" s="30">
        <f>IFERROR(VLOOKUP(CONCATENATE($B24,"_",AC$4,"_",$C$85,"_",$C$84),Data_for_IC_trend_tables!$A$1:$G$49194,7,FALSE)*1000000000,"-")</f>
        <v>67.985604742253599</v>
      </c>
      <c r="AD24" s="30">
        <f>IFERROR(VLOOKUP(CONCATENATE($B24,"_",AD$4,"_",$C$85,"_",$C$84),Data_for_IC_trend_tables!$A$1:$G$49194,7,FALSE)*1000000000,"-")</f>
        <v>63.097244089255696</v>
      </c>
      <c r="AE24" s="30">
        <f>IFERROR(VLOOKUP(CONCATENATE($B24,"_",AE$4,"_",$C$85,"_",$C$84),Data_for_IC_trend_tables!$A$1:$G$49194,7,FALSE)*1000000000,"-")</f>
        <v>61.925018726053395</v>
      </c>
      <c r="AF24" s="30">
        <f>IFERROR(VLOOKUP(CONCATENATE($B24,"_",AF$4,"_",$C$85,"_",$C$84),Data_for_IC_trend_tables!$A$1:$G$49194,7,FALSE)*1000000000,"-")</f>
        <v>58.469357815286799</v>
      </c>
      <c r="AG24" s="30">
        <f>IFERROR(VLOOKUP(CONCATENATE($B24,"_",AG$4,"_",$C$85,"_",$C$84),Data_for_IC_trend_tables!$A$1:$G$49194,7,FALSE)*1000000000,"-")</f>
        <v>53.628337503318903</v>
      </c>
      <c r="AH24" s="30">
        <f>IFERROR(VLOOKUP(CONCATENATE($B24,"_",AH$4,"_",$C$85,"_",$C$84),Data_for_IC_trend_tables!$A$1:$G$49194,7,FALSE)*1000000000,"-")</f>
        <v>72.719987859511392</v>
      </c>
      <c r="AI24" s="30">
        <f>IFERROR(VLOOKUP(CONCATENATE($B24,"_",AI$4,"_",$C$85,"_",$C$84),Data_for_IC_trend_tables!$A$1:$G$49194,7,FALSE)*1000000000,"-")</f>
        <v>77.272375092981008</v>
      </c>
      <c r="AJ24" s="30">
        <f>IFERROR(VLOOKUP(CONCATENATE($B24,"_",AJ$4,"_",$C$85,"_",$C$84),Data_for_IC_trend_tables!$A$1:$G$49194,7,FALSE)*1000000000,"-")</f>
        <v>85.023331233184791</v>
      </c>
      <c r="AK24" s="30">
        <f>IFERROR(VLOOKUP(CONCATENATE($B24,"_",AK$4,"_",$C$85,"_",$C$84),Data_for_IC_trend_tables!$A$1:$G$49194,7,FALSE)*1000000000,"-")</f>
        <v>87.062705354403704</v>
      </c>
      <c r="AL24" s="30">
        <f>IFERROR(VLOOKUP(CONCATENATE($B24,"_",AL$4,"_",$C$85,"_",$C$84),Data_for_IC_trend_tables!$A$1:$G$49194,7,FALSE)*1000000000,"-")</f>
        <v>79.251636458636895</v>
      </c>
      <c r="AM24" s="30">
        <f>IFERROR(VLOOKUP(CONCATENATE($B24,"_",AM$4,"_",$C$85,"_",$C$84),Data_for_IC_trend_tables!$A$1:$G$49194,7,FALSE)*1000000000,"-")</f>
        <v>69.7789904172664</v>
      </c>
      <c r="AN24" s="30">
        <f>IFERROR(VLOOKUP(CONCATENATE($B24,"_",AN$4,"_",$C$85,"_",$C$84),Data_for_IC_trend_tables!$A$1:$G$49194,7,FALSE)*1000000000,"-")</f>
        <v>77.916665004924809</v>
      </c>
      <c r="AO24" s="30">
        <f>IFERROR(VLOOKUP(CONCATENATE($B24,"_",AO$4,"_",$C$85,"_",$C$84),Data_for_IC_trend_tables!$A$1:$G$49194,7,FALSE)*1000000000,"-")</f>
        <v>76.989484433164094</v>
      </c>
      <c r="AP24" s="30">
        <f>IFERROR(VLOOKUP(CONCATENATE($B24,"_",AP$4,"_",$C$85,"_",$C$84),Data_for_IC_trend_tables!$A$1:$G$49194,7,FALSE)*1000000000,"-")</f>
        <v>65.986961173750203</v>
      </c>
      <c r="AQ24" s="30">
        <f>IFERROR(VLOOKUP(CONCATENATE($B24,"_",AQ$4,"_",$C$85,"_",$C$84),Data_for_IC_trend_tables!$A$1:$G$49194,7,FALSE)*1000000000,"-")</f>
        <v>58.908410098677706</v>
      </c>
      <c r="AR24" s="30">
        <f>IFERROR(VLOOKUP(CONCATENATE($B24,"_",AR$4,"_",$C$85,"_",$C$84),Data_for_IC_trend_tables!$A$1:$G$49194,7,FALSE)*1000000000,"-")</f>
        <v>64.307477008587</v>
      </c>
      <c r="AS24" s="30">
        <f>IFERROR(VLOOKUP(CONCATENATE($B24,"_",AS$4,"_",$C$85,"_",$C$84),Data_for_IC_trend_tables!$A$1:$G$49194,7,FALSE)*1000000000,"-")</f>
        <v>60.069762712705</v>
      </c>
      <c r="AT24" s="30">
        <f>IFERROR(VLOOKUP(CONCATENATE($B24,"_",AT$4,"_",$C$85,"_",$C$84),Data_for_IC_trend_tables!$A$1:$G$49194,7,FALSE)*1000000000,"-")</f>
        <v>57.138955568165599</v>
      </c>
      <c r="AU24" s="30">
        <f>IFERROR(VLOOKUP(CONCATENATE($B24,"_",AU$4,"_",$C$85,"_",$C$84),Data_for_IC_trend_tables!$A$1:$G$49194,7,FALSE)*1000000000,"-")</f>
        <v>51.782797060179</v>
      </c>
      <c r="AV24" s="30"/>
      <c r="AW24" s="30">
        <f>IFERROR(VLOOKUP(CONCATENATE($B24,"_",AW$4,"_",$C$85,"_",$C$84),Data_for_IC_trend_tables!$A$1:$G$49194,7,FALSE)*1000000000,"-")</f>
        <v>51.782797060179</v>
      </c>
      <c r="AX24" s="79">
        <f>O24</f>
        <v>113.21086647592999</v>
      </c>
      <c r="AY24" s="38" t="str">
        <f t="shared" ref="AY24:AY27" si="9">IF(ISBLANK(AX24),"",IF(AW24="-",CONCATENATE("no data for ",$AW$4),IF(AZ24&gt;0,"No","Yes")))</f>
        <v>Yes</v>
      </c>
      <c r="AZ24" s="58">
        <f t="shared" ref="AZ24:AZ27" si="10">IFERROR(IF(AW24=0,"",(AW24-AX24)/AX24),"")</f>
        <v>-0.54259870388688658</v>
      </c>
      <c r="BA24" s="32" t="s">
        <v>76</v>
      </c>
    </row>
    <row r="25" spans="2:55" s="3" customFormat="1" x14ac:dyDescent="0.2">
      <c r="B25" s="53" t="s">
        <v>153</v>
      </c>
      <c r="C25" s="71" t="s">
        <v>16</v>
      </c>
      <c r="D25" s="56">
        <v>1990</v>
      </c>
      <c r="E25" s="30" t="str">
        <f>IFERROR(VLOOKUP(CONCATENATE($B25,"_",E$4,"_",$C$85,"_",$C$84),Data_for_IC_trend_tables!$A$1:$G$49194,7,FALSE)*1000000000,"-")</f>
        <v>-</v>
      </c>
      <c r="F25" s="30" t="str">
        <f>IFERROR(VLOOKUP(CONCATENATE($B25,"_",F$4,"_",$C$85,"_",$C$84),Data_for_IC_trend_tables!$A$1:$G$49194,7,FALSE)*1000000000,"-")</f>
        <v>-</v>
      </c>
      <c r="G25" s="30" t="str">
        <f>IFERROR(VLOOKUP(CONCATENATE($B25,"_",G$4,"_",$C$85,"_",$C$84),Data_for_IC_trend_tables!$A$1:$G$49194,7,FALSE)*1000000000,"-")</f>
        <v>-</v>
      </c>
      <c r="H25" s="30" t="str">
        <f>IFERROR(VLOOKUP(CONCATENATE($B25,"_",H$4,"_",$C$85,"_",$C$84),Data_for_IC_trend_tables!$A$1:$G$49194,7,FALSE)*1000000000,"-")</f>
        <v>-</v>
      </c>
      <c r="I25" s="30" t="str">
        <f>IFERROR(VLOOKUP(CONCATENATE($B25,"_",I$4,"_",$C$85,"_",$C$84),Data_for_IC_trend_tables!$A$1:$G$49194,7,FALSE)*1000000000,"-")</f>
        <v>-</v>
      </c>
      <c r="J25" s="30" t="str">
        <f>IFERROR(VLOOKUP(CONCATENATE($B25,"_",J$4,"_",$C$85,"_",$C$84),Data_for_IC_trend_tables!$A$1:$G$49194,7,FALSE)*1000000000,"-")</f>
        <v>-</v>
      </c>
      <c r="K25" s="30" t="str">
        <f>IFERROR(VLOOKUP(CONCATENATE($B25,"_",K$4,"_",$C$85,"_",$C$84),Data_for_IC_trend_tables!$A$1:$G$49194,7,FALSE)*1000000000,"-")</f>
        <v>-</v>
      </c>
      <c r="L25" s="30" t="str">
        <f>IFERROR(VLOOKUP(CONCATENATE($B25,"_",L$4,"_",$C$85,"_",$C$84),Data_for_IC_trend_tables!$A$1:$G$49194,7,FALSE)*1000000000,"-")</f>
        <v>-</v>
      </c>
      <c r="M25" s="30" t="str">
        <f>IFERROR(VLOOKUP(CONCATENATE($B25,"_",M$4,"_",$C$85,"_",$C$84),Data_for_IC_trend_tables!$A$1:$G$49194,7,FALSE)*1000000000,"-")</f>
        <v>-</v>
      </c>
      <c r="N25" s="30" t="str">
        <f>IFERROR(VLOOKUP(CONCATENATE($B25,"_",N$4,"_",$C$85,"_",$C$84),Data_for_IC_trend_tables!$A$1:$G$49194,7,FALSE)*1000000000,"-")</f>
        <v>-</v>
      </c>
      <c r="O25" s="30">
        <f>IFERROR(VLOOKUP(CONCATENATE($B25,"_",O$4,"_",$C$85,"_",$C$84),Data_for_IC_trend_tables!$A$1:$G$49194,7,FALSE)*1000000000,"-")</f>
        <v>10.7263895278261</v>
      </c>
      <c r="P25" s="30">
        <f>IFERROR(VLOOKUP(CONCATENATE($B25,"_",P$4,"_",$C$85,"_",$C$84),Data_for_IC_trend_tables!$A$1:$G$49194,7,FALSE)*1000000000,"-")</f>
        <v>10.649016852967799</v>
      </c>
      <c r="Q25" s="30">
        <f>IFERROR(VLOOKUP(CONCATENATE($B25,"_",Q$4,"_",$C$85,"_",$C$84),Data_for_IC_trend_tables!$A$1:$G$49194,7,FALSE)*1000000000,"-")</f>
        <v>10.384818885799499</v>
      </c>
      <c r="R25" s="30">
        <f>IFERROR(VLOOKUP(CONCATENATE($B25,"_",R$4,"_",$C$85,"_",$C$84),Data_for_IC_trend_tables!$A$1:$G$49194,7,FALSE)*1000000000,"-")</f>
        <v>9.26351016629296</v>
      </c>
      <c r="S25" s="30">
        <f>IFERROR(VLOOKUP(CONCATENATE($B25,"_",S$4,"_",$C$85,"_",$C$84),Data_for_IC_trend_tables!$A$1:$G$49194,7,FALSE)*1000000000,"-")</f>
        <v>8.5591946496783304</v>
      </c>
      <c r="T25" s="30">
        <f>IFERROR(VLOOKUP(CONCATENATE($B25,"_",T$4,"_",$C$85,"_",$C$84),Data_for_IC_trend_tables!$A$1:$G$49194,7,FALSE)*1000000000,"-")</f>
        <v>7.4543733325361998</v>
      </c>
      <c r="U25" s="30">
        <f>IFERROR(VLOOKUP(CONCATENATE($B25,"_",U$4,"_",$C$85,"_",$C$84),Data_for_IC_trend_tables!$A$1:$G$49194,7,FALSE)*1000000000,"-")</f>
        <v>6.5300044963241799</v>
      </c>
      <c r="V25" s="30">
        <f>IFERROR(VLOOKUP(CONCATENATE($B25,"_",V$4,"_",$C$85,"_",$C$84),Data_for_IC_trend_tables!$A$1:$G$49194,7,FALSE)*1000000000,"-")</f>
        <v>6.0742224624913099</v>
      </c>
      <c r="W25" s="30">
        <f>IFERROR(VLOOKUP(CONCATENATE($B25,"_",W$4,"_",$C$85,"_",$C$84),Data_for_IC_trend_tables!$A$1:$G$49194,7,FALSE)*1000000000,"-")</f>
        <v>4.9753401070350902</v>
      </c>
      <c r="X25" s="30">
        <f>IFERROR(VLOOKUP(CONCATENATE($B25,"_",X$4,"_",$C$85,"_",$C$84),Data_for_IC_trend_tables!$A$1:$G$49194,7,FALSE)*1000000000,"-")</f>
        <v>3.8841477637738095</v>
      </c>
      <c r="Y25" s="30">
        <f>IFERROR(VLOOKUP(CONCATENATE($B25,"_",Y$4,"_",$C$85,"_",$C$84),Data_for_IC_trend_tables!$A$1:$G$49194,7,FALSE)*1000000000,"-")</f>
        <v>3.4562293904115298</v>
      </c>
      <c r="Z25" s="30">
        <f>IFERROR(VLOOKUP(CONCATENATE($B25,"_",Z$4,"_",$C$85,"_",$C$84),Data_for_IC_trend_tables!$A$1:$G$49194,7,FALSE)*1000000000,"-")</f>
        <v>3.0250397216648199</v>
      </c>
      <c r="AA25" s="30">
        <f>IFERROR(VLOOKUP(CONCATENATE($B25,"_",AA$4,"_",$C$85,"_",$C$84),Data_for_IC_trend_tables!$A$1:$G$49194,7,FALSE)*1000000000,"-")</f>
        <v>2.63938974107423</v>
      </c>
      <c r="AB25" s="30">
        <f>IFERROR(VLOOKUP(CONCATENATE($B25,"_",AB$4,"_",$C$85,"_",$C$84),Data_for_IC_trend_tables!$A$1:$G$49194,7,FALSE)*1000000000,"-")</f>
        <v>2.0573697038045697</v>
      </c>
      <c r="AC25" s="30">
        <f>IFERROR(VLOOKUP(CONCATENATE($B25,"_",AC$4,"_",$C$85,"_",$C$84),Data_for_IC_trend_tables!$A$1:$G$49194,7,FALSE)*1000000000,"-")</f>
        <v>1.4161950023854601</v>
      </c>
      <c r="AD25" s="30">
        <f>IFERROR(VLOOKUP(CONCATENATE($B25,"_",AD$4,"_",$C$85,"_",$C$84),Data_for_IC_trend_tables!$A$1:$G$49194,7,FALSE)*1000000000,"-")</f>
        <v>0.94681397891666896</v>
      </c>
      <c r="AE25" s="30">
        <f>IFERROR(VLOOKUP(CONCATENATE($B25,"_",AE$4,"_",$C$85,"_",$C$84),Data_for_IC_trend_tables!$A$1:$G$49194,7,FALSE)*1000000000,"-")</f>
        <v>1.0623245805470301</v>
      </c>
      <c r="AF25" s="30">
        <f>IFERROR(VLOOKUP(CONCATENATE($B25,"_",AF$4,"_",$C$85,"_",$C$84),Data_for_IC_trend_tables!$A$1:$G$49194,7,FALSE)*1000000000,"-")</f>
        <v>1.1045884979590999</v>
      </c>
      <c r="AG25" s="30">
        <f>IFERROR(VLOOKUP(CONCATENATE($B25,"_",AG$4,"_",$C$85,"_",$C$84),Data_for_IC_trend_tables!$A$1:$G$49194,7,FALSE)*1000000000,"-")</f>
        <v>0.94699194363610006</v>
      </c>
      <c r="AH25" s="30">
        <f>IFERROR(VLOOKUP(CONCATENATE($B25,"_",AH$4,"_",$C$85,"_",$C$84),Data_for_IC_trend_tables!$A$1:$G$49194,7,FALSE)*1000000000,"-")</f>
        <v>0.77709275870892192</v>
      </c>
      <c r="AI25" s="30">
        <f>IFERROR(VLOOKUP(CONCATENATE($B25,"_",AI$4,"_",$C$85,"_",$C$84),Data_for_IC_trend_tables!$A$1:$G$49194,7,FALSE)*1000000000,"-")</f>
        <v>0.782046070877084</v>
      </c>
      <c r="AJ25" s="30">
        <f>IFERROR(VLOOKUP(CONCATENATE($B25,"_",AJ$4,"_",$C$85,"_",$C$84),Data_for_IC_trend_tables!$A$1:$G$49194,7,FALSE)*1000000000,"-")</f>
        <v>0.79298987731025694</v>
      </c>
      <c r="AK25" s="30">
        <f>IFERROR(VLOOKUP(CONCATENATE($B25,"_",AK$4,"_",$C$85,"_",$C$84),Data_for_IC_trend_tables!$A$1:$G$49194,7,FALSE)*1000000000,"-")</f>
        <v>0.73724025993313103</v>
      </c>
      <c r="AL25" s="30">
        <f>IFERROR(VLOOKUP(CONCATENATE($B25,"_",AL$4,"_",$C$85,"_",$C$84),Data_for_IC_trend_tables!$A$1:$G$49194,7,FALSE)*1000000000,"-")</f>
        <v>0.42685824152554197</v>
      </c>
      <c r="AM25" s="30">
        <f>IFERROR(VLOOKUP(CONCATENATE($B25,"_",AM$4,"_",$C$85,"_",$C$84),Data_for_IC_trend_tables!$A$1:$G$49194,7,FALSE)*1000000000,"-")</f>
        <v>0.58302334237813191</v>
      </c>
      <c r="AN25" s="30">
        <f>IFERROR(VLOOKUP(CONCATENATE($B25,"_",AN$4,"_",$C$85,"_",$C$84),Data_for_IC_trend_tables!$A$1:$G$49194,7,FALSE)*1000000000,"-")</f>
        <v>0.48436421080220099</v>
      </c>
      <c r="AO25" s="30">
        <f>IFERROR(VLOOKUP(CONCATENATE($B25,"_",AO$4,"_",$C$85,"_",$C$84),Data_for_IC_trend_tables!$A$1:$G$49194,7,FALSE)*1000000000,"-")</f>
        <v>0.52769209006997397</v>
      </c>
      <c r="AP25" s="30">
        <f>IFERROR(VLOOKUP(CONCATENATE($B25,"_",AP$4,"_",$C$85,"_",$C$84),Data_for_IC_trend_tables!$A$1:$G$49194,7,FALSE)*1000000000,"-")</f>
        <v>0.51606655378169097</v>
      </c>
      <c r="AQ25" s="30">
        <f>IFERROR(VLOOKUP(CONCATENATE($B25,"_",AQ$4,"_",$C$85,"_",$C$84),Data_for_IC_trend_tables!$A$1:$G$49194,7,FALSE)*1000000000,"-")</f>
        <v>0.56170981467193293</v>
      </c>
      <c r="AR25" s="30">
        <f>IFERROR(VLOOKUP(CONCATENATE($B25,"_",AR$4,"_",$C$85,"_",$C$84),Data_for_IC_trend_tables!$A$1:$G$49194,7,FALSE)*1000000000,"-")</f>
        <v>0.65543541602015098</v>
      </c>
      <c r="AS25" s="30">
        <f>IFERROR(VLOOKUP(CONCATENATE($B25,"_",AS$4,"_",$C$85,"_",$C$84),Data_for_IC_trend_tables!$A$1:$G$49194,7,FALSE)*1000000000,"-")</f>
        <v>0.492884254409161</v>
      </c>
      <c r="AT25" s="30">
        <f>IFERROR(VLOOKUP(CONCATENATE($B25,"_",AT$4,"_",$C$85,"_",$C$84),Data_for_IC_trend_tables!$A$1:$G$49194,7,FALSE)*1000000000,"-")</f>
        <v>0.52127225093846807</v>
      </c>
      <c r="AU25" s="30">
        <f>IFERROR(VLOOKUP(CONCATENATE($B25,"_",AU$4,"_",$C$85,"_",$C$84),Data_for_IC_trend_tables!$A$1:$G$49194,7,FALSE)*1000000000,"-")</f>
        <v>0.73008865489258601</v>
      </c>
      <c r="AV25" s="30"/>
      <c r="AW25" s="30">
        <f>IFERROR(VLOOKUP(CONCATENATE($B25,"_",AW$4,"_",$C$85,"_",$C$84),Data_for_IC_trend_tables!$A$1:$G$49194,7,FALSE)*1000000000,"-")</f>
        <v>0.73008865489258601</v>
      </c>
      <c r="AX25" s="79">
        <f>O25</f>
        <v>10.7263895278261</v>
      </c>
      <c r="AY25" s="38" t="str">
        <f t="shared" si="9"/>
        <v>Yes</v>
      </c>
      <c r="AZ25" s="58">
        <f t="shared" si="10"/>
        <v>-0.93193528418871874</v>
      </c>
      <c r="BA25" s="32" t="s">
        <v>76</v>
      </c>
    </row>
    <row r="26" spans="2:55" s="3" customFormat="1" x14ac:dyDescent="0.2">
      <c r="B26" s="53" t="s">
        <v>154</v>
      </c>
      <c r="C26" s="71" t="s">
        <v>17</v>
      </c>
      <c r="D26" s="56"/>
      <c r="E26" s="30" t="str">
        <f>IFERROR(VLOOKUP(CONCATENATE($B26,"_",E$4,"_",$C$85,"_",$C$84),Data_for_IC_trend_tables!$A$1:$G$49194,7,FALSE)*1000000000,"-")</f>
        <v>-</v>
      </c>
      <c r="F26" s="30" t="str">
        <f>IFERROR(VLOOKUP(CONCATENATE($B26,"_",F$4,"_",$C$85,"_",$C$84),Data_for_IC_trend_tables!$A$1:$G$49194,7,FALSE)*1000000000,"-")</f>
        <v>-</v>
      </c>
      <c r="G26" s="30" t="str">
        <f>IFERROR(VLOOKUP(CONCATENATE($B26,"_",G$4,"_",$C$85,"_",$C$84),Data_for_IC_trend_tables!$A$1:$G$49194,7,FALSE)*1000000000,"-")</f>
        <v>-</v>
      </c>
      <c r="H26" s="30" t="str">
        <f>IFERROR(VLOOKUP(CONCATENATE($B26,"_",H$4,"_",$C$85,"_",$C$84),Data_for_IC_trend_tables!$A$1:$G$49194,7,FALSE)*1000000000,"-")</f>
        <v>-</v>
      </c>
      <c r="I26" s="30" t="str">
        <f>IFERROR(VLOOKUP(CONCATENATE($B26,"_",I$4,"_",$C$85,"_",$C$84),Data_for_IC_trend_tables!$A$1:$G$49194,7,FALSE)*1000000000,"-")</f>
        <v>-</v>
      </c>
      <c r="J26" s="30" t="str">
        <f>IFERROR(VLOOKUP(CONCATENATE($B26,"_",J$4,"_",$C$85,"_",$C$84),Data_for_IC_trend_tables!$A$1:$G$49194,7,FALSE)*1000000000,"-")</f>
        <v>-</v>
      </c>
      <c r="K26" s="30" t="str">
        <f>IFERROR(VLOOKUP(CONCATENATE($B26,"_",K$4,"_",$C$85,"_",$C$84),Data_for_IC_trend_tables!$A$1:$G$49194,7,FALSE)*1000000000,"-")</f>
        <v>-</v>
      </c>
      <c r="L26" s="30" t="str">
        <f>IFERROR(VLOOKUP(CONCATENATE($B26,"_",L$4,"_",$C$85,"_",$C$84),Data_for_IC_trend_tables!$A$1:$G$49194,7,FALSE)*1000000000,"-")</f>
        <v>-</v>
      </c>
      <c r="M26" s="30" t="str">
        <f>IFERROR(VLOOKUP(CONCATENATE($B26,"_",M$4,"_",$C$85,"_",$C$84),Data_for_IC_trend_tables!$A$1:$G$49194,7,FALSE)*1000000000,"-")</f>
        <v>-</v>
      </c>
      <c r="N26" s="30" t="str">
        <f>IFERROR(VLOOKUP(CONCATENATE($B26,"_",N$4,"_",$C$85,"_",$C$84),Data_for_IC_trend_tables!$A$1:$G$49194,7,FALSE)*1000000000,"-")</f>
        <v>-</v>
      </c>
      <c r="O26" s="30">
        <f>IFERROR(VLOOKUP(CONCATENATE($B26,"_",O$4,"_",$C$85,"_",$C$84),Data_for_IC_trend_tables!$A$1:$G$49194,7,FALSE)*1000000000,"-")</f>
        <v>44.2670021079295</v>
      </c>
      <c r="P26" s="30">
        <f>IFERROR(VLOOKUP(CONCATENATE($B26,"_",P$4,"_",$C$85,"_",$C$84),Data_for_IC_trend_tables!$A$1:$G$49194,7,FALSE)*1000000000,"-")</f>
        <v>43.744830757116894</v>
      </c>
      <c r="Q26" s="30">
        <f>IFERROR(VLOOKUP(CONCATENATE($B26,"_",Q$4,"_",$C$85,"_",$C$84),Data_for_IC_trend_tables!$A$1:$G$49194,7,FALSE)*1000000000,"-")</f>
        <v>39.036639193588798</v>
      </c>
      <c r="R26" s="30">
        <f>IFERROR(VLOOKUP(CONCATENATE($B26,"_",R$4,"_",$C$85,"_",$C$84),Data_for_IC_trend_tables!$A$1:$G$49194,7,FALSE)*1000000000,"-")</f>
        <v>39.076840363205598</v>
      </c>
      <c r="S26" s="30">
        <f>IFERROR(VLOOKUP(CONCATENATE($B26,"_",S$4,"_",$C$85,"_",$C$84),Data_for_IC_trend_tables!$A$1:$G$49194,7,FALSE)*1000000000,"-")</f>
        <v>35.888149660734001</v>
      </c>
      <c r="T26" s="30">
        <f>IFERROR(VLOOKUP(CONCATENATE($B26,"_",T$4,"_",$C$85,"_",$C$84),Data_for_IC_trend_tables!$A$1:$G$49194,7,FALSE)*1000000000,"-")</f>
        <v>34.074092058613502</v>
      </c>
      <c r="U26" s="30">
        <f>IFERROR(VLOOKUP(CONCATENATE($B26,"_",U$4,"_",$C$85,"_",$C$84),Data_for_IC_trend_tables!$A$1:$G$49194,7,FALSE)*1000000000,"-")</f>
        <v>34.749581185221601</v>
      </c>
      <c r="V26" s="30">
        <f>IFERROR(VLOOKUP(CONCATENATE($B26,"_",V$4,"_",$C$85,"_",$C$84),Data_for_IC_trend_tables!$A$1:$G$49194,7,FALSE)*1000000000,"-")</f>
        <v>31.142984553209399</v>
      </c>
      <c r="W26" s="30">
        <f>IFERROR(VLOOKUP(CONCATENATE($B26,"_",W$4,"_",$C$85,"_",$C$84),Data_for_IC_trend_tables!$A$1:$G$49194,7,FALSE)*1000000000,"-")</f>
        <v>30.962131349385196</v>
      </c>
      <c r="X26" s="30">
        <f>IFERROR(VLOOKUP(CONCATENATE($B26,"_",X$4,"_",$C$85,"_",$C$84),Data_for_IC_trend_tables!$A$1:$G$49194,7,FALSE)*1000000000,"-")</f>
        <v>26.699920340918101</v>
      </c>
      <c r="Y26" s="30">
        <f>IFERROR(VLOOKUP(CONCATENATE($B26,"_",Y$4,"_",$C$85,"_",$C$84),Data_for_IC_trend_tables!$A$1:$G$49194,7,FALSE)*1000000000,"-")</f>
        <v>26.6426787123116</v>
      </c>
      <c r="Z26" s="30">
        <f>IFERROR(VLOOKUP(CONCATENATE($B26,"_",Z$4,"_",$C$85,"_",$C$84),Data_for_IC_trend_tables!$A$1:$G$49194,7,FALSE)*1000000000,"-")</f>
        <v>25.5301510439831</v>
      </c>
      <c r="AA26" s="30">
        <f>IFERROR(VLOOKUP(CONCATENATE($B26,"_",AA$4,"_",$C$85,"_",$C$84),Data_for_IC_trend_tables!$A$1:$G$49194,7,FALSE)*1000000000,"-")</f>
        <v>26.315618023221599</v>
      </c>
      <c r="AB26" s="30">
        <f>IFERROR(VLOOKUP(CONCATENATE($B26,"_",AB$4,"_",$C$85,"_",$C$84),Data_for_IC_trend_tables!$A$1:$G$49194,7,FALSE)*1000000000,"-")</f>
        <v>26.428634429248</v>
      </c>
      <c r="AC26" s="30">
        <f>IFERROR(VLOOKUP(CONCATENATE($B26,"_",AC$4,"_",$C$85,"_",$C$84),Data_for_IC_trend_tables!$A$1:$G$49194,7,FALSE)*1000000000,"-")</f>
        <v>24.139244004436698</v>
      </c>
      <c r="AD26" s="30">
        <f>IFERROR(VLOOKUP(CONCATENATE($B26,"_",AD$4,"_",$C$85,"_",$C$84),Data_for_IC_trend_tables!$A$1:$G$49194,7,FALSE)*1000000000,"-")</f>
        <v>24.675420012139401</v>
      </c>
      <c r="AE26" s="30">
        <f>IFERROR(VLOOKUP(CONCATENATE($B26,"_",AE$4,"_",$C$85,"_",$C$84),Data_for_IC_trend_tables!$A$1:$G$49194,7,FALSE)*1000000000,"-")</f>
        <v>24.2515256210581</v>
      </c>
      <c r="AF26" s="30">
        <f>IFERROR(VLOOKUP(CONCATENATE($B26,"_",AF$4,"_",$C$85,"_",$C$84),Data_for_IC_trend_tables!$A$1:$G$49194,7,FALSE)*1000000000,"-")</f>
        <v>23.5384270988407</v>
      </c>
      <c r="AG26" s="30">
        <f>IFERROR(VLOOKUP(CONCATENATE($B26,"_",AG$4,"_",$C$85,"_",$C$84),Data_for_IC_trend_tables!$A$1:$G$49194,7,FALSE)*1000000000,"-")</f>
        <v>25.965913965044802</v>
      </c>
      <c r="AH26" s="30">
        <f>IFERROR(VLOOKUP(CONCATENATE($B26,"_",AH$4,"_",$C$85,"_",$C$84),Data_for_IC_trend_tables!$A$1:$G$49194,7,FALSE)*1000000000,"-")</f>
        <v>25.782442926973399</v>
      </c>
      <c r="AI26" s="30">
        <f>IFERROR(VLOOKUP(CONCATENATE($B26,"_",AI$4,"_",$C$85,"_",$C$84),Data_for_IC_trend_tables!$A$1:$G$49194,7,FALSE)*1000000000,"-")</f>
        <v>24.502869506144499</v>
      </c>
      <c r="AJ26" s="30">
        <f>IFERROR(VLOOKUP(CONCATENATE($B26,"_",AJ$4,"_",$C$85,"_",$C$84),Data_for_IC_trend_tables!$A$1:$G$49194,7,FALSE)*1000000000,"-")</f>
        <v>21.631007551574001</v>
      </c>
      <c r="AK26" s="30">
        <f>IFERROR(VLOOKUP(CONCATENATE($B26,"_",AK$4,"_",$C$85,"_",$C$84),Data_for_IC_trend_tables!$A$1:$G$49194,7,FALSE)*1000000000,"-")</f>
        <v>21.445347895658902</v>
      </c>
      <c r="AL26" s="30">
        <f>IFERROR(VLOOKUP(CONCATENATE($B26,"_",AL$4,"_",$C$85,"_",$C$84),Data_for_IC_trend_tables!$A$1:$G$49194,7,FALSE)*1000000000,"-")</f>
        <v>21.0716640412878</v>
      </c>
      <c r="AM26" s="30">
        <f>IFERROR(VLOOKUP(CONCATENATE($B26,"_",AM$4,"_",$C$85,"_",$C$84),Data_for_IC_trend_tables!$A$1:$G$49194,7,FALSE)*1000000000,"-")</f>
        <v>19.721436343402601</v>
      </c>
      <c r="AN26" s="30">
        <f>IFERROR(VLOOKUP(CONCATENATE($B26,"_",AN$4,"_",$C$85,"_",$C$84),Data_for_IC_trend_tables!$A$1:$G$49194,7,FALSE)*1000000000,"-")</f>
        <v>21.834995656142901</v>
      </c>
      <c r="AO26" s="30">
        <f>IFERROR(VLOOKUP(CONCATENATE($B26,"_",AO$4,"_",$C$85,"_",$C$84),Data_for_IC_trend_tables!$A$1:$G$49194,7,FALSE)*1000000000,"-")</f>
        <v>20.2575103564721</v>
      </c>
      <c r="AP26" s="30">
        <f>IFERROR(VLOOKUP(CONCATENATE($B26,"_",AP$4,"_",$C$85,"_",$C$84),Data_for_IC_trend_tables!$A$1:$G$49194,7,FALSE)*1000000000,"-")</f>
        <v>18.952234149926099</v>
      </c>
      <c r="AQ26" s="30">
        <f>IFERROR(VLOOKUP(CONCATENATE($B26,"_",AQ$4,"_",$C$85,"_",$C$84),Data_for_IC_trend_tables!$A$1:$G$49194,7,FALSE)*1000000000,"-")</f>
        <v>21.072896048618901</v>
      </c>
      <c r="AR26" s="30">
        <f>IFERROR(VLOOKUP(CONCATENATE($B26,"_",AR$4,"_",$C$85,"_",$C$84),Data_for_IC_trend_tables!$A$1:$G$49194,7,FALSE)*1000000000,"-")</f>
        <v>18.1905718900869</v>
      </c>
      <c r="AS26" s="30">
        <f>IFERROR(VLOOKUP(CONCATENATE($B26,"_",AS$4,"_",$C$85,"_",$C$84),Data_for_IC_trend_tables!$A$1:$G$49194,7,FALSE)*1000000000,"-")</f>
        <v>17.987805368928601</v>
      </c>
      <c r="AT26" s="30">
        <f>IFERROR(VLOOKUP(CONCATENATE($B26,"_",AT$4,"_",$C$85,"_",$C$84),Data_for_IC_trend_tables!$A$1:$G$49194,7,FALSE)*1000000000,"-")</f>
        <v>16.7861109060863</v>
      </c>
      <c r="AU26" s="30">
        <f>IFERROR(VLOOKUP(CONCATENATE($B26,"_",AU$4,"_",$C$85,"_",$C$84),Data_for_IC_trend_tables!$A$1:$G$49194,7,FALSE)*1000000000,"-")</f>
        <v>14.072292917709499</v>
      </c>
      <c r="AV26" s="30"/>
      <c r="AW26" s="30">
        <f>IFERROR(VLOOKUP(CONCATENATE($B26,"_",AW$4,"_",$C$85,"_",$C$84),Data_for_IC_trend_tables!$A$1:$G$49194,7,FALSE)*1000000000,"-")</f>
        <v>14.072292917709499</v>
      </c>
      <c r="AX26" s="79">
        <f>O26</f>
        <v>44.2670021079295</v>
      </c>
      <c r="AY26" s="38" t="str">
        <f t="shared" si="9"/>
        <v>Yes</v>
      </c>
      <c r="AZ26" s="58">
        <f t="shared" si="10"/>
        <v>-0.68210422554933436</v>
      </c>
      <c r="BA26" s="32" t="s">
        <v>76</v>
      </c>
      <c r="BC26" s="19"/>
    </row>
    <row r="27" spans="2:55" s="3" customFormat="1" x14ac:dyDescent="0.2">
      <c r="B27" s="53" t="s">
        <v>155</v>
      </c>
      <c r="C27" s="71" t="s">
        <v>18</v>
      </c>
      <c r="D27" s="56">
        <v>1990</v>
      </c>
      <c r="E27" s="30" t="str">
        <f>IFERROR(VLOOKUP(CONCATENATE($B27,"_",E$4,"_",$C$85,"_",$C$84),Data_for_IC_trend_tables!$A$1:$G$49194,7,FALSE)*1000000000,"-")</f>
        <v>-</v>
      </c>
      <c r="F27" s="30" t="str">
        <f>IFERROR(VLOOKUP(CONCATENATE($B27,"_",F$4,"_",$C$85,"_",$C$84),Data_for_IC_trend_tables!$A$1:$G$49194,7,FALSE)*1000000000,"-")</f>
        <v>-</v>
      </c>
      <c r="G27" s="30" t="str">
        <f>IFERROR(VLOOKUP(CONCATENATE($B27,"_",G$4,"_",$C$85,"_",$C$84),Data_for_IC_trend_tables!$A$1:$G$49194,7,FALSE)*1000000000,"-")</f>
        <v>-</v>
      </c>
      <c r="H27" s="30" t="str">
        <f>IFERROR(VLOOKUP(CONCATENATE($B27,"_",H$4,"_",$C$85,"_",$C$84),Data_for_IC_trend_tables!$A$1:$G$49194,7,FALSE)*1000000000,"-")</f>
        <v>-</v>
      </c>
      <c r="I27" s="30" t="str">
        <f>IFERROR(VLOOKUP(CONCATENATE($B27,"_",I$4,"_",$C$85,"_",$C$84),Data_for_IC_trend_tables!$A$1:$G$49194,7,FALSE)*1000000000,"-")</f>
        <v>-</v>
      </c>
      <c r="J27" s="30" t="str">
        <f>IFERROR(VLOOKUP(CONCATENATE($B27,"_",J$4,"_",$C$85,"_",$C$84),Data_for_IC_trend_tables!$A$1:$G$49194,7,FALSE)*1000000000,"-")</f>
        <v>-</v>
      </c>
      <c r="K27" s="30" t="str">
        <f>IFERROR(VLOOKUP(CONCATENATE($B27,"_",K$4,"_",$C$85,"_",$C$84),Data_for_IC_trend_tables!$A$1:$G$49194,7,FALSE)*1000000000,"-")</f>
        <v>-</v>
      </c>
      <c r="L27" s="30" t="str">
        <f>IFERROR(VLOOKUP(CONCATENATE($B27,"_",L$4,"_",$C$85,"_",$C$84),Data_for_IC_trend_tables!$A$1:$G$49194,7,FALSE)*1000000000,"-")</f>
        <v>-</v>
      </c>
      <c r="M27" s="30" t="str">
        <f>IFERROR(VLOOKUP(CONCATENATE($B27,"_",M$4,"_",$C$85,"_",$C$84),Data_for_IC_trend_tables!$A$1:$G$49194,7,FALSE)*1000000000,"-")</f>
        <v>-</v>
      </c>
      <c r="N27" s="30" t="str">
        <f>IFERROR(VLOOKUP(CONCATENATE($B27,"_",N$4,"_",$C$85,"_",$C$84),Data_for_IC_trend_tables!$A$1:$G$49194,7,FALSE)*1000000000,"-")</f>
        <v>-</v>
      </c>
      <c r="O27" s="30">
        <f>IFERROR(VLOOKUP(CONCATENATE($B27,"_",O$4,"_",$C$85,"_",$C$84),Data_for_IC_trend_tables!$A$1:$G$49194,7,FALSE)*1000000000,"-")</f>
        <v>528.95756478906503</v>
      </c>
      <c r="P27" s="30">
        <f>IFERROR(VLOOKUP(CONCATENATE($B27,"_",P$4,"_",$C$85,"_",$C$84),Data_for_IC_trend_tables!$A$1:$G$49194,7,FALSE)*1000000000,"-")</f>
        <v>544.05734358584402</v>
      </c>
      <c r="Q27" s="30">
        <f>IFERROR(VLOOKUP(CONCATENATE($B27,"_",Q$4,"_",$C$85,"_",$C$84),Data_for_IC_trend_tables!$A$1:$G$49194,7,FALSE)*1000000000,"-")</f>
        <v>523.20160597364702</v>
      </c>
      <c r="R27" s="30">
        <f>IFERROR(VLOOKUP(CONCATENATE($B27,"_",R$4,"_",$C$85,"_",$C$84),Data_for_IC_trend_tables!$A$1:$G$49194,7,FALSE)*1000000000,"-")</f>
        <v>499.03376590687293</v>
      </c>
      <c r="S27" s="30">
        <f>IFERROR(VLOOKUP(CONCATENATE($B27,"_",S$4,"_",$C$85,"_",$C$84),Data_for_IC_trend_tables!$A$1:$G$49194,7,FALSE)*1000000000,"-")</f>
        <v>490.24868719624595</v>
      </c>
      <c r="T27" s="30">
        <f>IFERROR(VLOOKUP(CONCATENATE($B27,"_",T$4,"_",$C$85,"_",$C$84),Data_for_IC_trend_tables!$A$1:$G$49194,7,FALSE)*1000000000,"-")</f>
        <v>510.98009849241197</v>
      </c>
      <c r="U27" s="30">
        <f>IFERROR(VLOOKUP(CONCATENATE($B27,"_",U$4,"_",$C$85,"_",$C$84),Data_for_IC_trend_tables!$A$1:$G$49194,7,FALSE)*1000000000,"-")</f>
        <v>476.99705766383704</v>
      </c>
      <c r="V27" s="30">
        <f>IFERROR(VLOOKUP(CONCATENATE($B27,"_",V$4,"_",$C$85,"_",$C$84),Data_for_IC_trend_tables!$A$1:$G$49194,7,FALSE)*1000000000,"-")</f>
        <v>484.03324343742003</v>
      </c>
      <c r="W27" s="30">
        <f>IFERROR(VLOOKUP(CONCATENATE($B27,"_",W$4,"_",$C$85,"_",$C$84),Data_for_IC_trend_tables!$A$1:$G$49194,7,FALSE)*1000000000,"-")</f>
        <v>476.244388198379</v>
      </c>
      <c r="X27" s="30">
        <f>IFERROR(VLOOKUP(CONCATENATE($B27,"_",X$4,"_",$C$85,"_",$C$84),Data_for_IC_trend_tables!$A$1:$G$49194,7,FALSE)*1000000000,"-")</f>
        <v>454.28484530413101</v>
      </c>
      <c r="Y27" s="30">
        <f>IFERROR(VLOOKUP(CONCATENATE($B27,"_",Y$4,"_",$C$85,"_",$C$84),Data_for_IC_trend_tables!$A$1:$G$49194,7,FALSE)*1000000000,"-")</f>
        <v>434.109546520967</v>
      </c>
      <c r="Z27" s="30">
        <f>IFERROR(VLOOKUP(CONCATENATE($B27,"_",Z$4,"_",$C$85,"_",$C$84),Data_for_IC_trend_tables!$A$1:$G$49194,7,FALSE)*1000000000,"-")</f>
        <v>349.16618607655596</v>
      </c>
      <c r="AA27" s="30">
        <f>IFERROR(VLOOKUP(CONCATENATE($B27,"_",AA$4,"_",$C$85,"_",$C$84),Data_for_IC_trend_tables!$A$1:$G$49194,7,FALSE)*1000000000,"-")</f>
        <v>321.921042165416</v>
      </c>
      <c r="AB27" s="30">
        <f>IFERROR(VLOOKUP(CONCATENATE($B27,"_",AB$4,"_",$C$85,"_",$C$84),Data_for_IC_trend_tables!$A$1:$G$49194,7,FALSE)*1000000000,"-")</f>
        <v>345.30359487123599</v>
      </c>
      <c r="AC27" s="30">
        <f>IFERROR(VLOOKUP(CONCATENATE($B27,"_",AC$4,"_",$C$85,"_",$C$84),Data_for_IC_trend_tables!$A$1:$G$49194,7,FALSE)*1000000000,"-")</f>
        <v>320.35375443007001</v>
      </c>
      <c r="AD27" s="30">
        <f>IFERROR(VLOOKUP(CONCATENATE($B27,"_",AD$4,"_",$C$85,"_",$C$84),Data_for_IC_trend_tables!$A$1:$G$49194,7,FALSE)*1000000000,"-")</f>
        <v>361.37627003679398</v>
      </c>
      <c r="AE27" s="30">
        <f>IFERROR(VLOOKUP(CONCATENATE($B27,"_",AE$4,"_",$C$85,"_",$C$84),Data_for_IC_trend_tables!$A$1:$G$49194,7,FALSE)*1000000000,"-")</f>
        <v>379.19861858359599</v>
      </c>
      <c r="AF27" s="30">
        <f>IFERROR(VLOOKUP(CONCATENATE($B27,"_",AF$4,"_",$C$85,"_",$C$84),Data_for_IC_trend_tables!$A$1:$G$49194,7,FALSE)*1000000000,"-")</f>
        <v>419.49123368588101</v>
      </c>
      <c r="AG27" s="30">
        <f>IFERROR(VLOOKUP(CONCATENATE($B27,"_",AG$4,"_",$C$85,"_",$C$84),Data_for_IC_trend_tables!$A$1:$G$49194,7,FALSE)*1000000000,"-")</f>
        <v>428.72789643172797</v>
      </c>
      <c r="AH27" s="30">
        <f>IFERROR(VLOOKUP(CONCATENATE($B27,"_",AH$4,"_",$C$85,"_",$C$84),Data_for_IC_trend_tables!$A$1:$G$49194,7,FALSE)*1000000000,"-")</f>
        <v>343.12953467436699</v>
      </c>
      <c r="AI27" s="30">
        <f>IFERROR(VLOOKUP(CONCATENATE($B27,"_",AI$4,"_",$C$85,"_",$C$84),Data_for_IC_trend_tables!$A$1:$G$49194,7,FALSE)*1000000000,"-")</f>
        <v>341.729788635771</v>
      </c>
      <c r="AJ27" s="30">
        <f>IFERROR(VLOOKUP(CONCATENATE($B27,"_",AJ$4,"_",$C$85,"_",$C$84),Data_for_IC_trend_tables!$A$1:$G$49194,7,FALSE)*1000000000,"-")</f>
        <v>305.55253401834801</v>
      </c>
      <c r="AK27" s="30">
        <f>IFERROR(VLOOKUP(CONCATENATE($B27,"_",AK$4,"_",$C$85,"_",$C$84),Data_for_IC_trend_tables!$A$1:$G$49194,7,FALSE)*1000000000,"-")</f>
        <v>322.70623396231599</v>
      </c>
      <c r="AL27" s="30">
        <f>IFERROR(VLOOKUP(CONCATENATE($B27,"_",AL$4,"_",$C$85,"_",$C$84),Data_for_IC_trend_tables!$A$1:$G$49194,7,FALSE)*1000000000,"-")</f>
        <v>317.83130411877903</v>
      </c>
      <c r="AM27" s="30">
        <f>IFERROR(VLOOKUP(CONCATENATE($B27,"_",AM$4,"_",$C$85,"_",$C$84),Data_for_IC_trend_tables!$A$1:$G$49194,7,FALSE)*1000000000,"-")</f>
        <v>304.01283496184595</v>
      </c>
      <c r="AN27" s="30">
        <f>IFERROR(VLOOKUP(CONCATENATE($B27,"_",AN$4,"_",$C$85,"_",$C$84),Data_for_IC_trend_tables!$A$1:$G$49194,7,FALSE)*1000000000,"-")</f>
        <v>310.09752471270099</v>
      </c>
      <c r="AO27" s="30">
        <f>IFERROR(VLOOKUP(CONCATENATE($B27,"_",AO$4,"_",$C$85,"_",$C$84),Data_for_IC_trend_tables!$A$1:$G$49194,7,FALSE)*1000000000,"-")</f>
        <v>312.09719169489802</v>
      </c>
      <c r="AP27" s="30">
        <f>IFERROR(VLOOKUP(CONCATENATE($B27,"_",AP$4,"_",$C$85,"_",$C$84),Data_for_IC_trend_tables!$A$1:$G$49194,7,FALSE)*1000000000,"-")</f>
        <v>330.45220114635799</v>
      </c>
      <c r="AQ27" s="30">
        <f>IFERROR(VLOOKUP(CONCATENATE($B27,"_",AQ$4,"_",$C$85,"_",$C$84),Data_for_IC_trend_tables!$A$1:$G$49194,7,FALSE)*1000000000,"-")</f>
        <v>311.29959990499998</v>
      </c>
      <c r="AR27" s="30">
        <f>IFERROR(VLOOKUP(CONCATENATE($B27,"_",AR$4,"_",$C$85,"_",$C$84),Data_for_IC_trend_tables!$A$1:$G$49194,7,FALSE)*1000000000,"-")</f>
        <v>306.677032419363</v>
      </c>
      <c r="AS27" s="30">
        <f>IFERROR(VLOOKUP(CONCATENATE($B27,"_",AS$4,"_",$C$85,"_",$C$84),Data_for_IC_trend_tables!$A$1:$G$49194,7,FALSE)*1000000000,"-")</f>
        <v>280.01199425056501</v>
      </c>
      <c r="AT27" s="30">
        <f>IFERROR(VLOOKUP(CONCATENATE($B27,"_",AT$4,"_",$C$85,"_",$C$84),Data_for_IC_trend_tables!$A$1:$G$49194,7,FALSE)*1000000000,"-")</f>
        <v>325.429385937728</v>
      </c>
      <c r="AU27" s="30">
        <f>IFERROR(VLOOKUP(CONCATENATE($B27,"_",AU$4,"_",$C$85,"_",$C$84),Data_for_IC_trend_tables!$A$1:$G$49194,7,FALSE)*1000000000,"-")</f>
        <v>303.97861888857301</v>
      </c>
      <c r="AV27" s="30"/>
      <c r="AW27" s="30">
        <f>IFERROR(VLOOKUP(CONCATENATE($B27,"_",AW$4,"_",$C$85,"_",$C$84),Data_for_IC_trend_tables!$A$1:$G$49194,7,FALSE)*1000000000,"-")</f>
        <v>303.97861888857301</v>
      </c>
      <c r="AX27" s="79">
        <f>O27</f>
        <v>528.95756478906503</v>
      </c>
      <c r="AY27" s="38" t="str">
        <f t="shared" si="9"/>
        <v>Yes</v>
      </c>
      <c r="AZ27" s="58">
        <f t="shared" si="10"/>
        <v>-0.42532513168652381</v>
      </c>
      <c r="BA27" s="32" t="s">
        <v>76</v>
      </c>
    </row>
    <row r="28" spans="2:55" s="3" customFormat="1" x14ac:dyDescent="0.2">
      <c r="B28" s="53" t="s">
        <v>156</v>
      </c>
      <c r="C28" s="71" t="s">
        <v>19</v>
      </c>
      <c r="D28" s="56"/>
      <c r="E28" s="30" t="str">
        <f>IFERROR(VLOOKUP(CONCATENATE($B28,"_",E$4,"_",$C$85,"_",$C$84),Data_for_IC_trend_tables!$A$1:$G$49194,7,FALSE)*1000000000,"-")</f>
        <v>-</v>
      </c>
      <c r="F28" s="30" t="str">
        <f>IFERROR(VLOOKUP(CONCATENATE($B28,"_",F$4,"_",$C$85,"_",$C$84),Data_for_IC_trend_tables!$A$1:$G$49194,7,FALSE)*1000000000,"-")</f>
        <v>-</v>
      </c>
      <c r="G28" s="30" t="str">
        <f>IFERROR(VLOOKUP(CONCATENATE($B28,"_",G$4,"_",$C$85,"_",$C$84),Data_for_IC_trend_tables!$A$1:$G$49194,7,FALSE)*1000000000,"-")</f>
        <v>-</v>
      </c>
      <c r="H28" s="30" t="str">
        <f>IFERROR(VLOOKUP(CONCATENATE($B28,"_",H$4,"_",$C$85,"_",$C$84),Data_for_IC_trend_tables!$A$1:$G$49194,7,FALSE)*1000000000,"-")</f>
        <v>-</v>
      </c>
      <c r="I28" s="30" t="str">
        <f>IFERROR(VLOOKUP(CONCATENATE($B28,"_",I$4,"_",$C$85,"_",$C$84),Data_for_IC_trend_tables!$A$1:$G$49194,7,FALSE)*1000000000,"-")</f>
        <v>-</v>
      </c>
      <c r="J28" s="30" t="str">
        <f>IFERROR(VLOOKUP(CONCATENATE($B28,"_",J$4,"_",$C$85,"_",$C$84),Data_for_IC_trend_tables!$A$1:$G$49194,7,FALSE)*1000000000,"-")</f>
        <v>-</v>
      </c>
      <c r="K28" s="30" t="str">
        <f>IFERROR(VLOOKUP(CONCATENATE($B28,"_",K$4,"_",$C$85,"_",$C$84),Data_for_IC_trend_tables!$A$1:$G$49194,7,FALSE)*1000000000,"-")</f>
        <v>-</v>
      </c>
      <c r="L28" s="30" t="str">
        <f>IFERROR(VLOOKUP(CONCATENATE($B28,"_",L$4,"_",$C$85,"_",$C$84),Data_for_IC_trend_tables!$A$1:$G$49194,7,FALSE)*1000000000,"-")</f>
        <v>-</v>
      </c>
      <c r="M28" s="30" t="str">
        <f>IFERROR(VLOOKUP(CONCATENATE($B28,"_",M$4,"_",$C$85,"_",$C$84),Data_for_IC_trend_tables!$A$1:$G$49194,7,FALSE)*1000000000,"-")</f>
        <v>-</v>
      </c>
      <c r="N28" s="30" t="str">
        <f>IFERROR(VLOOKUP(CONCATENATE($B28,"_",N$4,"_",$C$85,"_",$C$84),Data_for_IC_trend_tables!$A$1:$G$49194,7,FALSE)*1000000000,"-")</f>
        <v>-</v>
      </c>
      <c r="O28" s="30">
        <f>IFERROR(VLOOKUP(CONCATENATE($B28,"_",O$4,"_",$C$85,"_",$C$84),Data_for_IC_trend_tables!$A$1:$G$49194,7,FALSE)*1000000000,"-")</f>
        <v>102.19967729724</v>
      </c>
      <c r="P28" s="30">
        <f>IFERROR(VLOOKUP(CONCATENATE($B28,"_",P$4,"_",$C$85,"_",$C$84),Data_for_IC_trend_tables!$A$1:$G$49194,7,FALSE)*1000000000,"-")</f>
        <v>88.461191108900906</v>
      </c>
      <c r="Q28" s="30">
        <f>IFERROR(VLOOKUP(CONCATENATE($B28,"_",Q$4,"_",$C$85,"_",$C$84),Data_for_IC_trend_tables!$A$1:$G$49194,7,FALSE)*1000000000,"-")</f>
        <v>90.032319185291897</v>
      </c>
      <c r="R28" s="30">
        <f>IFERROR(VLOOKUP(CONCATENATE($B28,"_",R$4,"_",$C$85,"_",$C$84),Data_for_IC_trend_tables!$A$1:$G$49194,7,FALSE)*1000000000,"-")</f>
        <v>72.566379813955194</v>
      </c>
      <c r="S28" s="30">
        <f>IFERROR(VLOOKUP(CONCATENATE($B28,"_",S$4,"_",$C$85,"_",$C$84),Data_for_IC_trend_tables!$A$1:$G$49194,7,FALSE)*1000000000,"-")</f>
        <v>52.320890370020599</v>
      </c>
      <c r="T28" s="30">
        <f>IFERROR(VLOOKUP(CONCATENATE($B28,"_",T$4,"_",$C$85,"_",$C$84),Data_for_IC_trend_tables!$A$1:$G$49194,7,FALSE)*1000000000,"-")</f>
        <v>57.301037229011605</v>
      </c>
      <c r="U28" s="30">
        <f>IFERROR(VLOOKUP(CONCATENATE($B28,"_",U$4,"_",$C$85,"_",$C$84),Data_for_IC_trend_tables!$A$1:$G$49194,7,FALSE)*1000000000,"-")</f>
        <v>55.6788026104336</v>
      </c>
      <c r="V28" s="30">
        <f>IFERROR(VLOOKUP(CONCATENATE($B28,"_",V$4,"_",$C$85,"_",$C$84),Data_for_IC_trend_tables!$A$1:$G$49194,7,FALSE)*1000000000,"-")</f>
        <v>64.676617285080596</v>
      </c>
      <c r="W28" s="30">
        <f>IFERROR(VLOOKUP(CONCATENATE($B28,"_",W$4,"_",$C$85,"_",$C$84),Data_for_IC_trend_tables!$A$1:$G$49194,7,FALSE)*1000000000,"-")</f>
        <v>58.8270847079893</v>
      </c>
      <c r="X28" s="30">
        <f>IFERROR(VLOOKUP(CONCATENATE($B28,"_",X$4,"_",$C$85,"_",$C$84),Data_for_IC_trend_tables!$A$1:$G$49194,7,FALSE)*1000000000,"-")</f>
        <v>124.947512242595</v>
      </c>
      <c r="Y28" s="30">
        <f>IFERROR(VLOOKUP(CONCATENATE($B28,"_",Y$4,"_",$C$85,"_",$C$84),Data_for_IC_trend_tables!$A$1:$G$49194,7,FALSE)*1000000000,"-")</f>
        <v>134.79997823649299</v>
      </c>
      <c r="Z28" s="30">
        <f>IFERROR(VLOOKUP(CONCATENATE($B28,"_",Z$4,"_",$C$85,"_",$C$84),Data_for_IC_trend_tables!$A$1:$G$49194,7,FALSE)*1000000000,"-")</f>
        <v>134.33141425820901</v>
      </c>
      <c r="AA28" s="30">
        <f>IFERROR(VLOOKUP(CONCATENATE($B28,"_",AA$4,"_",$C$85,"_",$C$84),Data_for_IC_trend_tables!$A$1:$G$49194,7,FALSE)*1000000000,"-")</f>
        <v>168.72500761534101</v>
      </c>
      <c r="AB28" s="30">
        <f>IFERROR(VLOOKUP(CONCATENATE($B28,"_",AB$4,"_",$C$85,"_",$C$84),Data_for_IC_trend_tables!$A$1:$G$49194,7,FALSE)*1000000000,"-")</f>
        <v>131.55456346571998</v>
      </c>
      <c r="AC28" s="30">
        <f>IFERROR(VLOOKUP(CONCATENATE($B28,"_",AC$4,"_",$C$85,"_",$C$84),Data_for_IC_trend_tables!$A$1:$G$49194,7,FALSE)*1000000000,"-")</f>
        <v>210.30548581735201</v>
      </c>
      <c r="AD28" s="30">
        <f>IFERROR(VLOOKUP(CONCATENATE($B28,"_",AD$4,"_",$C$85,"_",$C$84),Data_for_IC_trend_tables!$A$1:$G$49194,7,FALSE)*1000000000,"-")</f>
        <v>166.38670200639899</v>
      </c>
      <c r="AE28" s="30">
        <f>IFERROR(VLOOKUP(CONCATENATE($B28,"_",AE$4,"_",$C$85,"_",$C$84),Data_for_IC_trend_tables!$A$1:$G$49194,7,FALSE)*1000000000,"-")</f>
        <v>188.87694291704</v>
      </c>
      <c r="AF28" s="30">
        <f>IFERROR(VLOOKUP(CONCATENATE($B28,"_",AF$4,"_",$C$85,"_",$C$84),Data_for_IC_trend_tables!$A$1:$G$49194,7,FALSE)*1000000000,"-")</f>
        <v>605.4979580342191</v>
      </c>
      <c r="AG28" s="30">
        <f>IFERROR(VLOOKUP(CONCATENATE($B28,"_",AG$4,"_",$C$85,"_",$C$84),Data_for_IC_trend_tables!$A$1:$G$49194,7,FALSE)*1000000000,"-")</f>
        <v>651.49039110869501</v>
      </c>
      <c r="AH28" s="30">
        <f>IFERROR(VLOOKUP(CONCATENATE($B28,"_",AH$4,"_",$C$85,"_",$C$84),Data_for_IC_trend_tables!$A$1:$G$49194,7,FALSE)*1000000000,"-")</f>
        <v>232.133870342725</v>
      </c>
      <c r="AI28" s="30">
        <f>IFERROR(VLOOKUP(CONCATENATE($B28,"_",AI$4,"_",$C$85,"_",$C$84),Data_for_IC_trend_tables!$A$1:$G$49194,7,FALSE)*1000000000,"-")</f>
        <v>393.74459210868702</v>
      </c>
      <c r="AJ28" s="30">
        <f>IFERROR(VLOOKUP(CONCATENATE($B28,"_",AJ$4,"_",$C$85,"_",$C$84),Data_for_IC_trend_tables!$A$1:$G$49194,7,FALSE)*1000000000,"-")</f>
        <v>409.11893614291603</v>
      </c>
      <c r="AK28" s="30">
        <f>IFERROR(VLOOKUP(CONCATENATE($B28,"_",AK$4,"_",$C$85,"_",$C$84),Data_for_IC_trend_tables!$A$1:$G$49194,7,FALSE)*1000000000,"-")</f>
        <v>500.08108558296595</v>
      </c>
      <c r="AL28" s="30">
        <f>IFERROR(VLOOKUP(CONCATENATE($B28,"_",AL$4,"_",$C$85,"_",$C$84),Data_for_IC_trend_tables!$A$1:$G$49194,7,FALSE)*1000000000,"-")</f>
        <v>347.81394264347</v>
      </c>
      <c r="AM28" s="30">
        <f>IFERROR(VLOOKUP(CONCATENATE($B28,"_",AM$4,"_",$C$85,"_",$C$84),Data_for_IC_trend_tables!$A$1:$G$49194,7,FALSE)*1000000000,"-")</f>
        <v>320.73083605654199</v>
      </c>
      <c r="AN28" s="30">
        <f>IFERROR(VLOOKUP(CONCATENATE($B28,"_",AN$4,"_",$C$85,"_",$C$84),Data_for_IC_trend_tables!$A$1:$G$49194,7,FALSE)*1000000000,"-")</f>
        <v>487.69071502180805</v>
      </c>
      <c r="AO28" s="30">
        <f>IFERROR(VLOOKUP(CONCATENATE($B28,"_",AO$4,"_",$C$85,"_",$C$84),Data_for_IC_trend_tables!$A$1:$G$49194,7,FALSE)*1000000000,"-")</f>
        <v>493.99685708051595</v>
      </c>
      <c r="AP28" s="30">
        <f>IFERROR(VLOOKUP(CONCATENATE($B28,"_",AP$4,"_",$C$85,"_",$C$84),Data_for_IC_trend_tables!$A$1:$G$49194,7,FALSE)*1000000000,"-")</f>
        <v>414.28874205681302</v>
      </c>
      <c r="AQ28" s="30">
        <f>IFERROR(VLOOKUP(CONCATENATE($B28,"_",AQ$4,"_",$C$85,"_",$C$84),Data_for_IC_trend_tables!$A$1:$G$49194,7,FALSE)*1000000000,"-")</f>
        <v>394.32178655113597</v>
      </c>
      <c r="AR28" s="30">
        <f>IFERROR(VLOOKUP(CONCATENATE($B28,"_",AR$4,"_",$C$85,"_",$C$84),Data_for_IC_trend_tables!$A$1:$G$49194,7,FALSE)*1000000000,"-")</f>
        <v>410.72254871109703</v>
      </c>
      <c r="AS28" s="30">
        <f>IFERROR(VLOOKUP(CONCATENATE($B28,"_",AS$4,"_",$C$85,"_",$C$84),Data_for_IC_trend_tables!$A$1:$G$49194,7,FALSE)*1000000000,"-")</f>
        <v>471.987739505278</v>
      </c>
      <c r="AT28" s="30">
        <f>IFERROR(VLOOKUP(CONCATENATE($B28,"_",AT$4,"_",$C$85,"_",$C$84),Data_for_IC_trend_tables!$A$1:$G$49194,7,FALSE)*1000000000,"-")</f>
        <v>214.97097247141102</v>
      </c>
      <c r="AU28" s="30">
        <f>IFERROR(VLOOKUP(CONCATENATE($B28,"_",AU$4,"_",$C$85,"_",$C$84),Data_for_IC_trend_tables!$A$1:$G$49194,7,FALSE)*1000000000,"-")</f>
        <v>216.40071926043601</v>
      </c>
      <c r="AV28" s="30"/>
      <c r="AW28" s="30">
        <f>IFERROR(VLOOKUP(CONCATENATE($B28,"_",AW$4,"_",$C$85,"_",$C$84),Data_for_IC_trend_tables!$A$1:$G$49194,7,FALSE)*1000000000,"-")</f>
        <v>216.40071926043601</v>
      </c>
      <c r="AX28" s="79"/>
      <c r="AY28" s="38" t="str">
        <f t="shared" si="0"/>
        <v/>
      </c>
      <c r="AZ28" s="58" t="str">
        <f t="shared" si="1"/>
        <v/>
      </c>
      <c r="BA28" s="86"/>
    </row>
    <row r="29" spans="2:55" s="3" customFormat="1" ht="12.6" customHeight="1" x14ac:dyDescent="0.2">
      <c r="B29" s="53" t="s">
        <v>157</v>
      </c>
      <c r="C29" s="71" t="s">
        <v>20</v>
      </c>
      <c r="D29" s="56"/>
      <c r="E29" s="30" t="str">
        <f>IFERROR(VLOOKUP(CONCATENATE($B29,"_",E$4,"_",$C$85,"_",$C$84),Data_for_IC_trend_tables!$A$1:$G$49194,7,FALSE)*1000000000,"-")</f>
        <v>-</v>
      </c>
      <c r="F29" s="30" t="str">
        <f>IFERROR(VLOOKUP(CONCATENATE($B29,"_",F$4,"_",$C$85,"_",$C$84),Data_for_IC_trend_tables!$A$1:$G$49194,7,FALSE)*1000000000,"-")</f>
        <v>-</v>
      </c>
      <c r="G29" s="30" t="str">
        <f>IFERROR(VLOOKUP(CONCATENATE($B29,"_",G$4,"_",$C$85,"_",$C$84),Data_for_IC_trend_tables!$A$1:$G$49194,7,FALSE)*1000000000,"-")</f>
        <v>-</v>
      </c>
      <c r="H29" s="30" t="str">
        <f>IFERROR(VLOOKUP(CONCATENATE($B29,"_",H$4,"_",$C$85,"_",$C$84),Data_for_IC_trend_tables!$A$1:$G$49194,7,FALSE)*1000000000,"-")</f>
        <v>-</v>
      </c>
      <c r="I29" s="30" t="str">
        <f>IFERROR(VLOOKUP(CONCATENATE($B29,"_",I$4,"_",$C$85,"_",$C$84),Data_for_IC_trend_tables!$A$1:$G$49194,7,FALSE)*1000000000,"-")</f>
        <v>-</v>
      </c>
      <c r="J29" s="30" t="str">
        <f>IFERROR(VLOOKUP(CONCATENATE($B29,"_",J$4,"_",$C$85,"_",$C$84),Data_for_IC_trend_tables!$A$1:$G$49194,7,FALSE)*1000000000,"-")</f>
        <v>-</v>
      </c>
      <c r="K29" s="30" t="str">
        <f>IFERROR(VLOOKUP(CONCATENATE($B29,"_",K$4,"_",$C$85,"_",$C$84),Data_for_IC_trend_tables!$A$1:$G$49194,7,FALSE)*1000000000,"-")</f>
        <v>-</v>
      </c>
      <c r="L29" s="30" t="str">
        <f>IFERROR(VLOOKUP(CONCATENATE($B29,"_",L$4,"_",$C$85,"_",$C$84),Data_for_IC_trend_tables!$A$1:$G$49194,7,FALSE)*1000000000,"-")</f>
        <v>-</v>
      </c>
      <c r="M29" s="30" t="str">
        <f>IFERROR(VLOOKUP(CONCATENATE($B29,"_",M$4,"_",$C$85,"_",$C$84),Data_for_IC_trend_tables!$A$1:$G$49194,7,FALSE)*1000000000,"-")</f>
        <v>-</v>
      </c>
      <c r="N29" s="30" t="str">
        <f>IFERROR(VLOOKUP(CONCATENATE($B29,"_",N$4,"_",$C$85,"_",$C$84),Data_for_IC_trend_tables!$A$1:$G$49194,7,FALSE)*1000000000,"-")</f>
        <v>-</v>
      </c>
      <c r="O29" s="30">
        <f>IFERROR(VLOOKUP(CONCATENATE($B29,"_",O$4,"_",$C$85,"_",$C$84),Data_for_IC_trend_tables!$A$1:$G$49194,7,FALSE)*1000000000,"-")</f>
        <v>6.4451840000000002</v>
      </c>
      <c r="P29" s="30">
        <f>IFERROR(VLOOKUP(CONCATENATE($B29,"_",P$4,"_",$C$85,"_",$C$84),Data_for_IC_trend_tables!$A$1:$G$49194,7,FALSE)*1000000000,"-")</f>
        <v>6.5514489999999999</v>
      </c>
      <c r="Q29" s="30">
        <f>IFERROR(VLOOKUP(CONCATENATE($B29,"_",Q$4,"_",$C$85,"_",$C$84),Data_for_IC_trend_tables!$A$1:$G$49194,7,FALSE)*1000000000,"-")</f>
        <v>6.627478</v>
      </c>
      <c r="R29" s="30">
        <f>IFERROR(VLOOKUP(CONCATENATE($B29,"_",R$4,"_",$C$85,"_",$C$84),Data_for_IC_trend_tables!$A$1:$G$49194,7,FALSE)*1000000000,"-")</f>
        <v>6.6293860000000002</v>
      </c>
      <c r="S29" s="30">
        <f>IFERROR(VLOOKUP(CONCATENATE($B29,"_",S$4,"_",$C$85,"_",$C$84),Data_for_IC_trend_tables!$A$1:$G$49194,7,FALSE)*1000000000,"-")</f>
        <v>6.6270379999999998</v>
      </c>
      <c r="T29" s="30">
        <f>IFERROR(VLOOKUP(CONCATENATE($B29,"_",T$4,"_",$C$85,"_",$C$84),Data_for_IC_trend_tables!$A$1:$G$49194,7,FALSE)*1000000000,"-")</f>
        <v>6.6935270000000004</v>
      </c>
      <c r="U29" s="30">
        <f>IFERROR(VLOOKUP(CONCATENATE($B29,"_",U$4,"_",$C$85,"_",$C$84),Data_for_IC_trend_tables!$A$1:$G$49194,7,FALSE)*1000000000,"-")</f>
        <v>6.7933339999999998</v>
      </c>
      <c r="V29" s="30">
        <f>IFERROR(VLOOKUP(CONCATENATE($B29,"_",V$4,"_",$C$85,"_",$C$84),Data_for_IC_trend_tables!$A$1:$G$49194,7,FALSE)*1000000000,"-")</f>
        <v>6.893141</v>
      </c>
      <c r="W29" s="30">
        <f>IFERROR(VLOOKUP(CONCATENATE($B29,"_",W$4,"_",$C$85,"_",$C$84),Data_for_IC_trend_tables!$A$1:$G$49194,7,FALSE)*1000000000,"-")</f>
        <v>6.9996999999999998</v>
      </c>
      <c r="X29" s="30">
        <f>IFERROR(VLOOKUP(CONCATENATE($B29,"_",X$4,"_",$C$85,"_",$C$84),Data_for_IC_trend_tables!$A$1:$G$49194,7,FALSE)*1000000000,"-")</f>
        <v>13.747549000000001</v>
      </c>
      <c r="Y29" s="30">
        <f>IFERROR(VLOOKUP(CONCATENATE($B29,"_",Y$4,"_",$C$85,"_",$C$84),Data_for_IC_trend_tables!$A$1:$G$49194,7,FALSE)*1000000000,"-")</f>
        <v>14.047067</v>
      </c>
      <c r="Z29" s="30">
        <f>IFERROR(VLOOKUP(CONCATENATE($B29,"_",Z$4,"_",$C$85,"_",$C$84),Data_for_IC_trend_tables!$A$1:$G$49194,7,FALSE)*1000000000,"-")</f>
        <v>14.350575000000001</v>
      </c>
      <c r="AA29" s="30">
        <f>IFERROR(VLOOKUP(CONCATENATE($B29,"_",AA$4,"_",$C$85,"_",$C$84),Data_for_IC_trend_tables!$A$1:$G$49194,7,FALSE)*1000000000,"-")</f>
        <v>14.653836999999999</v>
      </c>
      <c r="AB29" s="30">
        <f>IFERROR(VLOOKUP(CONCATENATE($B29,"_",AB$4,"_",$C$85,"_",$C$84),Data_for_IC_trend_tables!$A$1:$G$49194,7,FALSE)*1000000000,"-")</f>
        <v>14.965854</v>
      </c>
      <c r="AC29" s="30">
        <f>IFERROR(VLOOKUP(CONCATENATE($B29,"_",AC$4,"_",$C$85,"_",$C$84),Data_for_IC_trend_tables!$A$1:$G$49194,7,FALSE)*1000000000,"-")</f>
        <v>15.290661999999999</v>
      </c>
      <c r="AD29" s="30">
        <f>IFERROR(VLOOKUP(CONCATENATE($B29,"_",AD$4,"_",$C$85,"_",$C$84),Data_for_IC_trend_tables!$A$1:$G$49194,7,FALSE)*1000000000,"-")</f>
        <v>15.348163999999999</v>
      </c>
      <c r="AE29" s="30">
        <f>IFERROR(VLOOKUP(CONCATENATE($B29,"_",AE$4,"_",$C$85,"_",$C$84),Data_for_IC_trend_tables!$A$1:$G$49194,7,FALSE)*1000000000,"-")</f>
        <v>16.272808000000001</v>
      </c>
      <c r="AF29" s="30">
        <f>IFERROR(VLOOKUP(CONCATENATE($B29,"_",AF$4,"_",$C$85,"_",$C$84),Data_for_IC_trend_tables!$A$1:$G$49194,7,FALSE)*1000000000,"-")</f>
        <v>16.778938</v>
      </c>
      <c r="AG29" s="30">
        <f>IFERROR(VLOOKUP(CONCATENATE($B29,"_",AG$4,"_",$C$85,"_",$C$84),Data_for_IC_trend_tables!$A$1:$G$49194,7,FALSE)*1000000000,"-")</f>
        <v>21.517654</v>
      </c>
      <c r="AH29" s="30">
        <f>IFERROR(VLOOKUP(CONCATENATE($B29,"_",AH$4,"_",$C$85,"_",$C$84),Data_for_IC_trend_tables!$A$1:$G$49194,7,FALSE)*1000000000,"-")</f>
        <v>21.936506000000001</v>
      </c>
      <c r="AI29" s="30">
        <f>IFERROR(VLOOKUP(CONCATENATE($B29,"_",AI$4,"_",$C$85,"_",$C$84),Data_for_IC_trend_tables!$A$1:$G$49194,7,FALSE)*1000000000,"-")</f>
        <v>22.247672999999999</v>
      </c>
      <c r="AJ29" s="30">
        <f>IFERROR(VLOOKUP(CONCATENATE($B29,"_",AJ$4,"_",$C$85,"_",$C$84),Data_for_IC_trend_tables!$A$1:$G$49194,7,FALSE)*1000000000,"-")</f>
        <v>24.536413000000003</v>
      </c>
      <c r="AK29" s="30">
        <f>IFERROR(VLOOKUP(CONCATENATE($B29,"_",AK$4,"_",$C$85,"_",$C$84),Data_for_IC_trend_tables!$A$1:$G$49194,7,FALSE)*1000000000,"-")</f>
        <v>26.321165000000001</v>
      </c>
      <c r="AL29" s="30">
        <f>IFERROR(VLOOKUP(CONCATENATE($B29,"_",AL$4,"_",$C$85,"_",$C$84),Data_for_IC_trend_tables!$A$1:$G$49194,7,FALSE)*1000000000,"-")</f>
        <v>26.070712</v>
      </c>
      <c r="AM29" s="30">
        <f>IFERROR(VLOOKUP(CONCATENATE($B29,"_",AM$4,"_",$C$85,"_",$C$84),Data_for_IC_trend_tables!$A$1:$G$49194,7,FALSE)*1000000000,"-")</f>
        <v>31.743901999999999</v>
      </c>
      <c r="AN29" s="30">
        <f>IFERROR(VLOOKUP(CONCATENATE($B29,"_",AN$4,"_",$C$85,"_",$C$84),Data_for_IC_trend_tables!$A$1:$G$49194,7,FALSE)*1000000000,"-")</f>
        <v>27.710754000000001</v>
      </c>
      <c r="AO29" s="30">
        <f>IFERROR(VLOOKUP(CONCATENATE($B29,"_",AO$4,"_",$C$85,"_",$C$84),Data_for_IC_trend_tables!$A$1:$G$49194,7,FALSE)*1000000000,"-")</f>
        <v>28.076764000000001</v>
      </c>
      <c r="AP29" s="30">
        <f>IFERROR(VLOOKUP(CONCATENATE($B29,"_",AP$4,"_",$C$85,"_",$C$84),Data_for_IC_trend_tables!$A$1:$G$49194,7,FALSE)*1000000000,"-")</f>
        <v>29.494437999999999</v>
      </c>
      <c r="AQ29" s="30">
        <f>IFERROR(VLOOKUP(CONCATENATE($B29,"_",AQ$4,"_",$C$85,"_",$C$84),Data_for_IC_trend_tables!$A$1:$G$49194,7,FALSE)*1000000000,"-")</f>
        <v>36.170873</v>
      </c>
      <c r="AR29" s="30">
        <f>IFERROR(VLOOKUP(CONCATENATE($B29,"_",AR$4,"_",$C$85,"_",$C$84),Data_for_IC_trend_tables!$A$1:$G$49194,7,FALSE)*1000000000,"-")</f>
        <v>32.851298999999997</v>
      </c>
      <c r="AS29" s="30">
        <f>IFERROR(VLOOKUP(CONCATENATE($B29,"_",AS$4,"_",$C$85,"_",$C$84),Data_for_IC_trend_tables!$A$1:$G$49194,7,FALSE)*1000000000,"-")</f>
        <v>30.062748000000003</v>
      </c>
      <c r="AT29" s="30">
        <f>IFERROR(VLOOKUP(CONCATENATE($B29,"_",AT$4,"_",$C$85,"_",$C$84),Data_for_IC_trend_tables!$A$1:$G$49194,7,FALSE)*1000000000,"-")</f>
        <v>28.525548999999998</v>
      </c>
      <c r="AU29" s="30">
        <f>IFERROR(VLOOKUP(CONCATENATE($B29,"_",AU$4,"_",$C$85,"_",$C$84),Data_for_IC_trend_tables!$A$1:$G$49194,7,FALSE)*1000000000,"-")</f>
        <v>28.677551999999999</v>
      </c>
      <c r="AV29" s="30"/>
      <c r="AW29" s="30">
        <f>IFERROR(VLOOKUP(CONCATENATE($B29,"_",AW$4,"_",$C$85,"_",$C$84),Data_for_IC_trend_tables!$A$1:$G$49194,7,FALSE)*1000000000,"-")</f>
        <v>28.677551999999999</v>
      </c>
      <c r="AX29" s="79"/>
      <c r="AY29" s="38" t="str">
        <f t="shared" si="0"/>
        <v/>
      </c>
      <c r="AZ29" s="58" t="str">
        <f t="shared" si="1"/>
        <v/>
      </c>
      <c r="BA29" s="31"/>
    </row>
    <row r="30" spans="2:55" s="17" customFormat="1" x14ac:dyDescent="0.2">
      <c r="B30" s="53" t="s">
        <v>158</v>
      </c>
      <c r="C30" s="71" t="s">
        <v>21</v>
      </c>
      <c r="D30" s="56">
        <v>1990</v>
      </c>
      <c r="E30" s="30" t="str">
        <f>IFERROR(VLOOKUP(CONCATENATE($B30,"_",E$4,"_",$C$85,"_",$C$84),Data_for_IC_trend_tables!$A$1:$G$49194,7,FALSE)*1000000000,"-")</f>
        <v>-</v>
      </c>
      <c r="F30" s="30" t="str">
        <f>IFERROR(VLOOKUP(CONCATENATE($B30,"_",F$4,"_",$C$85,"_",$C$84),Data_for_IC_trend_tables!$A$1:$G$49194,7,FALSE)*1000000000,"-")</f>
        <v>-</v>
      </c>
      <c r="G30" s="30" t="str">
        <f>IFERROR(VLOOKUP(CONCATENATE($B30,"_",G$4,"_",$C$85,"_",$C$84),Data_for_IC_trend_tables!$A$1:$G$49194,7,FALSE)*1000000000,"-")</f>
        <v>-</v>
      </c>
      <c r="H30" s="30" t="str">
        <f>IFERROR(VLOOKUP(CONCATENATE($B30,"_",H$4,"_",$C$85,"_",$C$84),Data_for_IC_trend_tables!$A$1:$G$49194,7,FALSE)*1000000000,"-")</f>
        <v>-</v>
      </c>
      <c r="I30" s="30" t="str">
        <f>IFERROR(VLOOKUP(CONCATENATE($B30,"_",I$4,"_",$C$85,"_",$C$84),Data_for_IC_trend_tables!$A$1:$G$49194,7,FALSE)*1000000000,"-")</f>
        <v>-</v>
      </c>
      <c r="J30" s="30" t="str">
        <f>IFERROR(VLOOKUP(CONCATENATE($B30,"_",J$4,"_",$C$85,"_",$C$84),Data_for_IC_trend_tables!$A$1:$G$49194,7,FALSE)*1000000000,"-")</f>
        <v>-</v>
      </c>
      <c r="K30" s="30" t="str">
        <f>IFERROR(VLOOKUP(CONCATENATE($B30,"_",K$4,"_",$C$85,"_",$C$84),Data_for_IC_trend_tables!$A$1:$G$49194,7,FALSE)*1000000000,"-")</f>
        <v>-</v>
      </c>
      <c r="L30" s="30" t="str">
        <f>IFERROR(VLOOKUP(CONCATENATE($B30,"_",L$4,"_",$C$85,"_",$C$84),Data_for_IC_trend_tables!$A$1:$G$49194,7,FALSE)*1000000000,"-")</f>
        <v>-</v>
      </c>
      <c r="M30" s="30" t="str">
        <f>IFERROR(VLOOKUP(CONCATENATE($B30,"_",M$4,"_",$C$85,"_",$C$84),Data_for_IC_trend_tables!$A$1:$G$49194,7,FALSE)*1000000000,"-")</f>
        <v>-</v>
      </c>
      <c r="N30" s="30" t="str">
        <f>IFERROR(VLOOKUP(CONCATENATE($B30,"_",N$4,"_",$C$85,"_",$C$84),Data_for_IC_trend_tables!$A$1:$G$49194,7,FALSE)*1000000000,"-")</f>
        <v>-</v>
      </c>
      <c r="O30" s="30">
        <f>IFERROR(VLOOKUP(CONCATENATE($B30,"_",O$4,"_",$C$85,"_",$C$84),Data_for_IC_trend_tables!$A$1:$G$49194,7,FALSE)*1000000000,"-")</f>
        <v>32.108084463517599</v>
      </c>
      <c r="P30" s="30">
        <f>IFERROR(VLOOKUP(CONCATENATE($B30,"_",P$4,"_",$C$85,"_",$C$84),Data_for_IC_trend_tables!$A$1:$G$49194,7,FALSE)*1000000000,"-")</f>
        <v>35.260451338363801</v>
      </c>
      <c r="Q30" s="30">
        <f>IFERROR(VLOOKUP(CONCATENATE($B30,"_",Q$4,"_",$C$85,"_",$C$84),Data_for_IC_trend_tables!$A$1:$G$49194,7,FALSE)*1000000000,"-")</f>
        <v>33.341587945601198</v>
      </c>
      <c r="R30" s="30">
        <f>IFERROR(VLOOKUP(CONCATENATE($B30,"_",R$4,"_",$C$85,"_",$C$84),Data_for_IC_trend_tables!$A$1:$G$49194,7,FALSE)*1000000000,"-")</f>
        <v>34.964446252355799</v>
      </c>
      <c r="S30" s="30">
        <f>IFERROR(VLOOKUP(CONCATENATE($B30,"_",S$4,"_",$C$85,"_",$C$84),Data_for_IC_trend_tables!$A$1:$G$49194,7,FALSE)*1000000000,"-")</f>
        <v>34.506795755833501</v>
      </c>
      <c r="T30" s="30">
        <f>IFERROR(VLOOKUP(CONCATENATE($B30,"_",T$4,"_",$C$85,"_",$C$84),Data_for_IC_trend_tables!$A$1:$G$49194,7,FALSE)*1000000000,"-")</f>
        <v>35.648554622081001</v>
      </c>
      <c r="U30" s="30">
        <f>IFERROR(VLOOKUP(CONCATENATE($B30,"_",U$4,"_",$C$85,"_",$C$84),Data_for_IC_trend_tables!$A$1:$G$49194,7,FALSE)*1000000000,"-")</f>
        <v>36.8993605272005</v>
      </c>
      <c r="V30" s="30">
        <f>IFERROR(VLOOKUP(CONCATENATE($B30,"_",V$4,"_",$C$85,"_",$C$84),Data_for_IC_trend_tables!$A$1:$G$49194,7,FALSE)*1000000000,"-")</f>
        <v>35.803247205565995</v>
      </c>
      <c r="W30" s="30">
        <f>IFERROR(VLOOKUP(CONCATENATE($B30,"_",W$4,"_",$C$85,"_",$C$84),Data_for_IC_trend_tables!$A$1:$G$49194,7,FALSE)*1000000000,"-")</f>
        <v>35.565119717572898</v>
      </c>
      <c r="X30" s="30">
        <f>IFERROR(VLOOKUP(CONCATENATE($B30,"_",X$4,"_",$C$85,"_",$C$84),Data_for_IC_trend_tables!$A$1:$G$49194,7,FALSE)*1000000000,"-")</f>
        <v>39.360047095502296</v>
      </c>
      <c r="Y30" s="30">
        <f>IFERROR(VLOOKUP(CONCATENATE($B30,"_",Y$4,"_",$C$85,"_",$C$84),Data_for_IC_trend_tables!$A$1:$G$49194,7,FALSE)*1000000000,"-")</f>
        <v>33.108897137316994</v>
      </c>
      <c r="Z30" s="30">
        <f>IFERROR(VLOOKUP(CONCATENATE($B30,"_",Z$4,"_",$C$85,"_",$C$84),Data_for_IC_trend_tables!$A$1:$G$49194,7,FALSE)*1000000000,"-")</f>
        <v>42.350393705681498</v>
      </c>
      <c r="AA30" s="30">
        <f>IFERROR(VLOOKUP(CONCATENATE($B30,"_",AA$4,"_",$C$85,"_",$C$84),Data_for_IC_trend_tables!$A$1:$G$49194,7,FALSE)*1000000000,"-")</f>
        <v>34.780949363257605</v>
      </c>
      <c r="AB30" s="30">
        <f>IFERROR(VLOOKUP(CONCATENATE($B30,"_",AB$4,"_",$C$85,"_",$C$84),Data_for_IC_trend_tables!$A$1:$G$49194,7,FALSE)*1000000000,"-")</f>
        <v>35.826565450526104</v>
      </c>
      <c r="AC30" s="30">
        <f>IFERROR(VLOOKUP(CONCATENATE($B30,"_",AC$4,"_",$C$85,"_",$C$84),Data_for_IC_trend_tables!$A$1:$G$49194,7,FALSE)*1000000000,"-")</f>
        <v>38.937865418355599</v>
      </c>
      <c r="AD30" s="30">
        <f>IFERROR(VLOOKUP(CONCATENATE($B30,"_",AD$4,"_",$C$85,"_",$C$84),Data_for_IC_trend_tables!$A$1:$G$49194,7,FALSE)*1000000000,"-")</f>
        <v>36.580097678186796</v>
      </c>
      <c r="AE30" s="30">
        <f>IFERROR(VLOOKUP(CONCATENATE($B30,"_",AE$4,"_",$C$85,"_",$C$84),Data_for_IC_trend_tables!$A$1:$G$49194,7,FALSE)*1000000000,"-")</f>
        <v>41.928415189067699</v>
      </c>
      <c r="AF30" s="30">
        <f>IFERROR(VLOOKUP(CONCATENATE($B30,"_",AF$4,"_",$C$85,"_",$C$84),Data_for_IC_trend_tables!$A$1:$G$49194,7,FALSE)*1000000000,"-")</f>
        <v>44.274373854792799</v>
      </c>
      <c r="AG30" s="30">
        <f>IFERROR(VLOOKUP(CONCATENATE($B30,"_",AG$4,"_",$C$85,"_",$C$84),Data_for_IC_trend_tables!$A$1:$G$49194,7,FALSE)*1000000000,"-")</f>
        <v>29.7446648917403</v>
      </c>
      <c r="AH30" s="30">
        <f>IFERROR(VLOOKUP(CONCATENATE($B30,"_",AH$4,"_",$C$85,"_",$C$84),Data_for_IC_trend_tables!$A$1:$G$49194,7,FALSE)*1000000000,"-")</f>
        <v>31.327461850532195</v>
      </c>
      <c r="AI30" s="30">
        <f>IFERROR(VLOOKUP(CONCATENATE($B30,"_",AI$4,"_",$C$85,"_",$C$84),Data_for_IC_trend_tables!$A$1:$G$49194,7,FALSE)*1000000000,"-")</f>
        <v>24.888791052874101</v>
      </c>
      <c r="AJ30" s="30">
        <f>IFERROR(VLOOKUP(CONCATENATE($B30,"_",AJ$4,"_",$C$85,"_",$C$84),Data_for_IC_trend_tables!$A$1:$G$49194,7,FALSE)*1000000000,"-")</f>
        <v>25.873102480752699</v>
      </c>
      <c r="AK30" s="30">
        <f>IFERROR(VLOOKUP(CONCATENATE($B30,"_",AK$4,"_",$C$85,"_",$C$84),Data_for_IC_trend_tables!$A$1:$G$49194,7,FALSE)*1000000000,"-")</f>
        <v>28.441523791511901</v>
      </c>
      <c r="AL30" s="30">
        <f>IFERROR(VLOOKUP(CONCATENATE($B30,"_",AL$4,"_",$C$85,"_",$C$84),Data_for_IC_trend_tables!$A$1:$G$49194,7,FALSE)*1000000000,"-")</f>
        <v>23.575054977466401</v>
      </c>
      <c r="AM30" s="30">
        <f>IFERROR(VLOOKUP(CONCATENATE($B30,"_",AM$4,"_",$C$85,"_",$C$84),Data_for_IC_trend_tables!$A$1:$G$49194,7,FALSE)*1000000000,"-")</f>
        <v>22.623477305861599</v>
      </c>
      <c r="AN30" s="30">
        <f>IFERROR(VLOOKUP(CONCATENATE($B30,"_",AN$4,"_",$C$85,"_",$C$84),Data_for_IC_trend_tables!$A$1:$G$49194,7,FALSE)*1000000000,"-")</f>
        <v>19.324376742169303</v>
      </c>
      <c r="AO30" s="30">
        <f>IFERROR(VLOOKUP(CONCATENATE($B30,"_",AO$4,"_",$C$85,"_",$C$84),Data_for_IC_trend_tables!$A$1:$G$49194,7,FALSE)*1000000000,"-")</f>
        <v>18.6983309925937</v>
      </c>
      <c r="AP30" s="30">
        <f>IFERROR(VLOOKUP(CONCATENATE($B30,"_",AP$4,"_",$C$85,"_",$C$84),Data_for_IC_trend_tables!$A$1:$G$49194,7,FALSE)*1000000000,"-")</f>
        <v>21.202969596565399</v>
      </c>
      <c r="AQ30" s="30">
        <f>IFERROR(VLOOKUP(CONCATENATE($B30,"_",AQ$4,"_",$C$85,"_",$C$84),Data_for_IC_trend_tables!$A$1:$G$49194,7,FALSE)*1000000000,"-")</f>
        <v>20.4656202241001</v>
      </c>
      <c r="AR30" s="30">
        <f>IFERROR(VLOOKUP(CONCATENATE($B30,"_",AR$4,"_",$C$85,"_",$C$84),Data_for_IC_trend_tables!$A$1:$G$49194,7,FALSE)*1000000000,"-")</f>
        <v>19.955369986357301</v>
      </c>
      <c r="AS30" s="30">
        <f>IFERROR(VLOOKUP(CONCATENATE($B30,"_",AS$4,"_",$C$85,"_",$C$84),Data_for_IC_trend_tables!$A$1:$G$49194,7,FALSE)*1000000000,"-")</f>
        <v>18.011035907265597</v>
      </c>
      <c r="AT30" s="30">
        <f>IFERROR(VLOOKUP(CONCATENATE($B30,"_",AT$4,"_",$C$85,"_",$C$84),Data_for_IC_trend_tables!$A$1:$G$49194,7,FALSE)*1000000000,"-")</f>
        <v>18.018825320818198</v>
      </c>
      <c r="AU30" s="30">
        <f>IFERROR(VLOOKUP(CONCATENATE($B30,"_",AU$4,"_",$C$85,"_",$C$84),Data_for_IC_trend_tables!$A$1:$G$49194,7,FALSE)*1000000000,"-")</f>
        <v>17.5069240911847</v>
      </c>
      <c r="AV30" s="30"/>
      <c r="AW30" s="30">
        <f>IFERROR(VLOOKUP(CONCATENATE($B30,"_",AW$4,"_",$C$85,"_",$C$84),Data_for_IC_trend_tables!$A$1:$G$49194,7,FALSE)*1000000000,"-")</f>
        <v>17.5069240911847</v>
      </c>
      <c r="AX30" s="79">
        <f>O30</f>
        <v>32.108084463517599</v>
      </c>
      <c r="AY30" s="38" t="str">
        <f t="shared" ref="AY30:AY33" si="11">IF(ISBLANK(AX30),"",IF(AW30="-",CONCATENATE("no data for ",$AW$4),IF(AZ30&gt;0,"No","Yes")))</f>
        <v>Yes</v>
      </c>
      <c r="AZ30" s="58">
        <f t="shared" ref="AZ30:AZ33" si="12">IFERROR(IF(AW30=0,"",(AW30-AX30)/AX30),"")</f>
        <v>-0.45475027913680993</v>
      </c>
      <c r="BA30" s="32" t="s">
        <v>76</v>
      </c>
    </row>
    <row r="31" spans="2:55" s="17" customFormat="1" x14ac:dyDescent="0.2">
      <c r="B31" s="53" t="s">
        <v>159</v>
      </c>
      <c r="C31" s="71" t="s">
        <v>22</v>
      </c>
      <c r="D31" s="56">
        <v>1990</v>
      </c>
      <c r="E31" s="30" t="str">
        <f>IFERROR(VLOOKUP(CONCATENATE($B31,"_",E$4,"_",$C$85,"_",$C$84),Data_for_IC_trend_tables!$A$1:$G$49194,7,FALSE)*1000000000,"-")</f>
        <v>-</v>
      </c>
      <c r="F31" s="30" t="str">
        <f>IFERROR(VLOOKUP(CONCATENATE($B31,"_",F$4,"_",$C$85,"_",$C$84),Data_for_IC_trend_tables!$A$1:$G$49194,7,FALSE)*1000000000,"-")</f>
        <v>-</v>
      </c>
      <c r="G31" s="30" t="str">
        <f>IFERROR(VLOOKUP(CONCATENATE($B31,"_",G$4,"_",$C$85,"_",$C$84),Data_for_IC_trend_tables!$A$1:$G$49194,7,FALSE)*1000000000,"-")</f>
        <v>-</v>
      </c>
      <c r="H31" s="30" t="str">
        <f>IFERROR(VLOOKUP(CONCATENATE($B31,"_",H$4,"_",$C$85,"_",$C$84),Data_for_IC_trend_tables!$A$1:$G$49194,7,FALSE)*1000000000,"-")</f>
        <v>-</v>
      </c>
      <c r="I31" s="30" t="str">
        <f>IFERROR(VLOOKUP(CONCATENATE($B31,"_",I$4,"_",$C$85,"_",$C$84),Data_for_IC_trend_tables!$A$1:$G$49194,7,FALSE)*1000000000,"-")</f>
        <v>-</v>
      </c>
      <c r="J31" s="30">
        <f>IFERROR(VLOOKUP(CONCATENATE($B31,"_",J$4,"_",$C$85,"_",$C$84),Data_for_IC_trend_tables!$A$1:$G$49194,7,FALSE)*1000000000,"-")</f>
        <v>2.9175406299094604E-2</v>
      </c>
      <c r="K31" s="30">
        <f>IFERROR(VLOOKUP(CONCATENATE($B31,"_",K$4,"_",$C$85,"_",$C$84),Data_for_IC_trend_tables!$A$1:$G$49194,7,FALSE)*1000000000,"-")</f>
        <v>2.83545339245511E-2</v>
      </c>
      <c r="L31" s="30">
        <f>IFERROR(VLOOKUP(CONCATENATE($B31,"_",L$4,"_",$C$85,"_",$C$84),Data_for_IC_trend_tables!$A$1:$G$49194,7,FALSE)*1000000000,"-")</f>
        <v>2.7522809397353399E-2</v>
      </c>
      <c r="M31" s="30">
        <f>IFERROR(VLOOKUP(CONCATENATE($B31,"_",M$4,"_",$C$85,"_",$C$84),Data_for_IC_trend_tables!$A$1:$G$49194,7,FALSE)*1000000000,"-")</f>
        <v>2.7129527569637202E-2</v>
      </c>
      <c r="N31" s="30">
        <f>IFERROR(VLOOKUP(CONCATENATE($B31,"_",N$4,"_",$C$85,"_",$C$84),Data_for_IC_trend_tables!$A$1:$G$49194,7,FALSE)*1000000000,"-")</f>
        <v>2.6292968352284403E-2</v>
      </c>
      <c r="O31" s="30">
        <f>IFERROR(VLOOKUP(CONCATENATE($B31,"_",O$4,"_",$C$85,"_",$C$84),Data_for_IC_trend_tables!$A$1:$G$49194,7,FALSE)*1000000000,"-")</f>
        <v>0.144288743747502</v>
      </c>
      <c r="P31" s="30">
        <f>IFERROR(VLOOKUP(CONCATENATE($B31,"_",P$4,"_",$C$85,"_",$C$84),Data_for_IC_trend_tables!$A$1:$G$49194,7,FALSE)*1000000000,"-")</f>
        <v>0.13669329677827</v>
      </c>
      <c r="Q31" s="30">
        <f>IFERROR(VLOOKUP(CONCATENATE($B31,"_",Q$4,"_",$C$85,"_",$C$84),Data_for_IC_trend_tables!$A$1:$G$49194,7,FALSE)*1000000000,"-")</f>
        <v>0.147521807035252</v>
      </c>
      <c r="R31" s="30">
        <f>IFERROR(VLOOKUP(CONCATENATE($B31,"_",R$4,"_",$C$85,"_",$C$84),Data_for_IC_trend_tables!$A$1:$G$49194,7,FALSE)*1000000000,"-")</f>
        <v>0.142094162696629</v>
      </c>
      <c r="S31" s="30">
        <f>IFERROR(VLOOKUP(CONCATENATE($B31,"_",S$4,"_",$C$85,"_",$C$84),Data_for_IC_trend_tables!$A$1:$G$49194,7,FALSE)*1000000000,"-")</f>
        <v>0.13686538995239</v>
      </c>
      <c r="T31" s="30">
        <f>IFERROR(VLOOKUP(CONCATENATE($B31,"_",T$4,"_",$C$85,"_",$C$84),Data_for_IC_trend_tables!$A$1:$G$49194,7,FALSE)*1000000000,"-")</f>
        <v>0.12280655506349999</v>
      </c>
      <c r="U31" s="30">
        <f>IFERROR(VLOOKUP(CONCATENATE($B31,"_",U$4,"_",$C$85,"_",$C$84),Data_for_IC_trend_tables!$A$1:$G$49194,7,FALSE)*1000000000,"-")</f>
        <v>7.9744580235191306E-2</v>
      </c>
      <c r="V31" s="30">
        <f>IFERROR(VLOOKUP(CONCATENATE($B31,"_",V$4,"_",$C$85,"_",$C$84),Data_for_IC_trend_tables!$A$1:$G$49194,7,FALSE)*1000000000,"-")</f>
        <v>7.1832250586568711E-2</v>
      </c>
      <c r="W31" s="30">
        <f>IFERROR(VLOOKUP(CONCATENATE($B31,"_",W$4,"_",$C$85,"_",$C$84),Data_for_IC_trend_tables!$A$1:$G$49194,7,FALSE)*1000000000,"-")</f>
        <v>7.2743984489066396E-2</v>
      </c>
      <c r="X31" s="30">
        <f>IFERROR(VLOOKUP(CONCATENATE($B31,"_",X$4,"_",$C$85,"_",$C$84),Data_for_IC_trend_tables!$A$1:$G$49194,7,FALSE)*1000000000,"-")</f>
        <v>7.69288187415825E-2</v>
      </c>
      <c r="Y31" s="30">
        <f>IFERROR(VLOOKUP(CONCATENATE($B31,"_",Y$4,"_",$C$85,"_",$C$84),Data_for_IC_trend_tables!$A$1:$G$49194,7,FALSE)*1000000000,"-")</f>
        <v>0.100406502959436</v>
      </c>
      <c r="Z31" s="30">
        <f>IFERROR(VLOOKUP(CONCATENATE($B31,"_",Z$4,"_",$C$85,"_",$C$84),Data_for_IC_trend_tables!$A$1:$G$49194,7,FALSE)*1000000000,"-")</f>
        <v>7.6095282440594908E-2</v>
      </c>
      <c r="AA31" s="30">
        <f>IFERROR(VLOOKUP(CONCATENATE($B31,"_",AA$4,"_",$C$85,"_",$C$84),Data_for_IC_trend_tables!$A$1:$G$49194,7,FALSE)*1000000000,"-")</f>
        <v>7.3782160150280302E-2</v>
      </c>
      <c r="AB31" s="30">
        <f>IFERROR(VLOOKUP(CONCATENATE($B31,"_",AB$4,"_",$C$85,"_",$C$84),Data_for_IC_trend_tables!$A$1:$G$49194,7,FALSE)*1000000000,"-")</f>
        <v>8.2613752309888294E-2</v>
      </c>
      <c r="AC31" s="30">
        <f>IFERROR(VLOOKUP(CONCATENATE($B31,"_",AC$4,"_",$C$85,"_",$C$84),Data_for_IC_trend_tables!$A$1:$G$49194,7,FALSE)*1000000000,"-")</f>
        <v>8.093717790427879E-2</v>
      </c>
      <c r="AD31" s="30">
        <f>IFERROR(VLOOKUP(CONCATENATE($B31,"_",AD$4,"_",$C$85,"_",$C$84),Data_for_IC_trend_tables!$A$1:$G$49194,7,FALSE)*1000000000,"-")</f>
        <v>8.2577640674111191E-2</v>
      </c>
      <c r="AE31" s="30">
        <f>IFERROR(VLOOKUP(CONCATENATE($B31,"_",AE$4,"_",$C$85,"_",$C$84),Data_for_IC_trend_tables!$A$1:$G$49194,7,FALSE)*1000000000,"-")</f>
        <v>8.3698978696259002E-2</v>
      </c>
      <c r="AF31" s="30">
        <f>IFERROR(VLOOKUP(CONCATENATE($B31,"_",AF$4,"_",$C$85,"_",$C$84),Data_for_IC_trend_tables!$A$1:$G$49194,7,FALSE)*1000000000,"-")</f>
        <v>9.6480535871702508E-2</v>
      </c>
      <c r="AG31" s="30">
        <f>IFERROR(VLOOKUP(CONCATENATE($B31,"_",AG$4,"_",$C$85,"_",$C$84),Data_for_IC_trend_tables!$A$1:$G$49194,7,FALSE)*1000000000,"-")</f>
        <v>9.1969861145028906E-2</v>
      </c>
      <c r="AH31" s="30">
        <f>IFERROR(VLOOKUP(CONCATENATE($B31,"_",AH$4,"_",$C$85,"_",$C$84),Data_for_IC_trend_tables!$A$1:$G$49194,7,FALSE)*1000000000,"-")</f>
        <v>9.63963829609083E-2</v>
      </c>
      <c r="AI31" s="30">
        <f>IFERROR(VLOOKUP(CONCATENATE($B31,"_",AI$4,"_",$C$85,"_",$C$84),Data_for_IC_trend_tables!$A$1:$G$49194,7,FALSE)*1000000000,"-")</f>
        <v>9.2764423966861007E-2</v>
      </c>
      <c r="AJ31" s="30">
        <f>IFERROR(VLOOKUP(CONCATENATE($B31,"_",AJ$4,"_",$C$85,"_",$C$84),Data_for_IC_trend_tables!$A$1:$G$49194,7,FALSE)*1000000000,"-")</f>
        <v>9.4901116264284505E-2</v>
      </c>
      <c r="AK31" s="30">
        <f>IFERROR(VLOOKUP(CONCATENATE($B31,"_",AK$4,"_",$C$85,"_",$C$84),Data_for_IC_trend_tables!$A$1:$G$49194,7,FALSE)*1000000000,"-")</f>
        <v>9.3146934343646501E-2</v>
      </c>
      <c r="AL31" s="30">
        <f>IFERROR(VLOOKUP(CONCATENATE($B31,"_",AL$4,"_",$C$85,"_",$C$84),Data_for_IC_trend_tables!$A$1:$G$49194,7,FALSE)*1000000000,"-")</f>
        <v>8.0759731066598991E-2</v>
      </c>
      <c r="AM31" s="30">
        <f>IFERROR(VLOOKUP(CONCATENATE($B31,"_",AM$4,"_",$C$85,"_",$C$84),Data_for_IC_trend_tables!$A$1:$G$49194,7,FALSE)*1000000000,"-")</f>
        <v>7.7465589644985802E-2</v>
      </c>
      <c r="AN31" s="30">
        <f>IFERROR(VLOOKUP(CONCATENATE($B31,"_",AN$4,"_",$C$85,"_",$C$84),Data_for_IC_trend_tables!$A$1:$G$49194,7,FALSE)*1000000000,"-")</f>
        <v>8.15529262161378E-2</v>
      </c>
      <c r="AO31" s="30">
        <f>IFERROR(VLOOKUP(CONCATENATE($B31,"_",AO$4,"_",$C$85,"_",$C$84),Data_for_IC_trend_tables!$A$1:$G$49194,7,FALSE)*1000000000,"-")</f>
        <v>7.69908809548948E-2</v>
      </c>
      <c r="AP31" s="30">
        <f>IFERROR(VLOOKUP(CONCATENATE($B31,"_",AP$4,"_",$C$85,"_",$C$84),Data_for_IC_trend_tables!$A$1:$G$49194,7,FALSE)*1000000000,"-")</f>
        <v>7.1807826887357304E-2</v>
      </c>
      <c r="AQ31" s="30">
        <f>IFERROR(VLOOKUP(CONCATENATE($B31,"_",AQ$4,"_",$C$85,"_",$C$84),Data_for_IC_trend_tables!$A$1:$G$49194,7,FALSE)*1000000000,"-")</f>
        <v>7.9667501127614004E-2</v>
      </c>
      <c r="AR31" s="30">
        <f>IFERROR(VLOOKUP(CONCATENATE($B31,"_",AR$4,"_",$C$85,"_",$C$84),Data_for_IC_trend_tables!$A$1:$G$49194,7,FALSE)*1000000000,"-")</f>
        <v>7.1164709580036706E-2</v>
      </c>
      <c r="AS31" s="30">
        <f>IFERROR(VLOOKUP(CONCATENATE($B31,"_",AS$4,"_",$C$85,"_",$C$84),Data_for_IC_trend_tables!$A$1:$G$49194,7,FALSE)*1000000000,"-")</f>
        <v>5.9517997831950997E-2</v>
      </c>
      <c r="AT31" s="30">
        <f>IFERROR(VLOOKUP(CONCATENATE($B31,"_",AT$4,"_",$C$85,"_",$C$84),Data_for_IC_trend_tables!$A$1:$G$49194,7,FALSE)*1000000000,"-")</f>
        <v>5.6892570731723602E-2</v>
      </c>
      <c r="AU31" s="30">
        <f>IFERROR(VLOOKUP(CONCATENATE($B31,"_",AU$4,"_",$C$85,"_",$C$84),Data_for_IC_trend_tables!$A$1:$G$49194,7,FALSE)*1000000000,"-")</f>
        <v>6.3143928255506701E-2</v>
      </c>
      <c r="AV31" s="30"/>
      <c r="AW31" s="30">
        <f>IFERROR(VLOOKUP(CONCATENATE($B31,"_",AW$4,"_",$C$85,"_",$C$84),Data_for_IC_trend_tables!$A$1:$G$49194,7,FALSE)*1000000000,"-")</f>
        <v>6.3143928255506701E-2</v>
      </c>
      <c r="AX31" s="97">
        <f>O31</f>
        <v>0.144288743747502</v>
      </c>
      <c r="AY31" s="38" t="str">
        <f t="shared" si="11"/>
        <v>Yes</v>
      </c>
      <c r="AZ31" s="58">
        <f t="shared" si="12"/>
        <v>-0.56237800250028247</v>
      </c>
      <c r="BA31" s="32" t="s">
        <v>76</v>
      </c>
    </row>
    <row r="32" spans="2:55" s="3" customFormat="1" x14ac:dyDescent="0.2">
      <c r="B32" s="53" t="s">
        <v>160</v>
      </c>
      <c r="C32" s="71" t="s">
        <v>23</v>
      </c>
      <c r="D32" s="56">
        <v>1990</v>
      </c>
      <c r="E32" s="30" t="str">
        <f>IFERROR(VLOOKUP(CONCATENATE($B32,"_",E$4,"_",$C$85,"_",$C$84),Data_for_IC_trend_tables!$A$1:$G$49194,7,FALSE)*1000000000,"-")</f>
        <v>-</v>
      </c>
      <c r="F32" s="30" t="str">
        <f>IFERROR(VLOOKUP(CONCATENATE($B32,"_",F$4,"_",$C$85,"_",$C$84),Data_for_IC_trend_tables!$A$1:$G$49194,7,FALSE)*1000000000,"-")</f>
        <v>-</v>
      </c>
      <c r="G32" s="30" t="str">
        <f>IFERROR(VLOOKUP(CONCATENATE($B32,"_",G$4,"_",$C$85,"_",$C$84),Data_for_IC_trend_tables!$A$1:$G$49194,7,FALSE)*1000000000,"-")</f>
        <v>-</v>
      </c>
      <c r="H32" s="30" t="str">
        <f>IFERROR(VLOOKUP(CONCATENATE($B32,"_",H$4,"_",$C$85,"_",$C$84),Data_for_IC_trend_tables!$A$1:$G$49194,7,FALSE)*1000000000,"-")</f>
        <v>-</v>
      </c>
      <c r="I32" s="30" t="str">
        <f>IFERROR(VLOOKUP(CONCATENATE($B32,"_",I$4,"_",$C$85,"_",$C$84),Data_for_IC_trend_tables!$A$1:$G$49194,7,FALSE)*1000000000,"-")</f>
        <v>-</v>
      </c>
      <c r="J32" s="30" t="str">
        <f>IFERROR(VLOOKUP(CONCATENATE($B32,"_",J$4,"_",$C$85,"_",$C$84),Data_for_IC_trend_tables!$A$1:$G$49194,7,FALSE)*1000000000,"-")</f>
        <v>-</v>
      </c>
      <c r="K32" s="30" t="str">
        <f>IFERROR(VLOOKUP(CONCATENATE($B32,"_",K$4,"_",$C$85,"_",$C$84),Data_for_IC_trend_tables!$A$1:$G$49194,7,FALSE)*1000000000,"-")</f>
        <v>-</v>
      </c>
      <c r="L32" s="30" t="str">
        <f>IFERROR(VLOOKUP(CONCATENATE($B32,"_",L$4,"_",$C$85,"_",$C$84),Data_for_IC_trend_tables!$A$1:$G$49194,7,FALSE)*1000000000,"-")</f>
        <v>-</v>
      </c>
      <c r="M32" s="30" t="str">
        <f>IFERROR(VLOOKUP(CONCATENATE($B32,"_",M$4,"_",$C$85,"_",$C$84),Data_for_IC_trend_tables!$A$1:$G$49194,7,FALSE)*1000000000,"-")</f>
        <v>-</v>
      </c>
      <c r="N32" s="30" t="str">
        <f>IFERROR(VLOOKUP(CONCATENATE($B32,"_",N$4,"_",$C$85,"_",$C$84),Data_for_IC_trend_tables!$A$1:$G$49194,7,FALSE)*1000000000,"-")</f>
        <v>-</v>
      </c>
      <c r="O32" s="30">
        <f>IFERROR(VLOOKUP(CONCATENATE($B32,"_",O$4,"_",$C$85,"_",$C$84),Data_for_IC_trend_tables!$A$1:$G$49194,7,FALSE)*1000000000,"-")</f>
        <v>25.8820424048</v>
      </c>
      <c r="P32" s="30">
        <f>IFERROR(VLOOKUP(CONCATENATE($B32,"_",P$4,"_",$C$85,"_",$C$84),Data_for_IC_trend_tables!$A$1:$G$49194,7,FALSE)*1000000000,"-")</f>
        <v>27.609553001159998</v>
      </c>
      <c r="Q32" s="30">
        <f>IFERROR(VLOOKUP(CONCATENATE($B32,"_",Q$4,"_",$C$85,"_",$C$84),Data_for_IC_trend_tables!$A$1:$G$49194,7,FALSE)*1000000000,"-")</f>
        <v>16.600303384779998</v>
      </c>
      <c r="R32" s="30">
        <f>IFERROR(VLOOKUP(CONCATENATE($B32,"_",R$4,"_",$C$85,"_",$C$84),Data_for_IC_trend_tables!$A$1:$G$49194,7,FALSE)*1000000000,"-")</f>
        <v>19.548781295999998</v>
      </c>
      <c r="S32" s="30">
        <f>IFERROR(VLOOKUP(CONCATENATE($B32,"_",S$4,"_",$C$85,"_",$C$84),Data_for_IC_trend_tables!$A$1:$G$49194,7,FALSE)*1000000000,"-")</f>
        <v>18.01394735429</v>
      </c>
      <c r="T32" s="30">
        <f>IFERROR(VLOOKUP(CONCATENATE($B32,"_",T$4,"_",$C$85,"_",$C$84),Data_for_IC_trend_tables!$A$1:$G$49194,7,FALSE)*1000000000,"-")</f>
        <v>17.930202653720002</v>
      </c>
      <c r="U32" s="30">
        <f>IFERROR(VLOOKUP(CONCATENATE($B32,"_",U$4,"_",$C$85,"_",$C$84),Data_for_IC_trend_tables!$A$1:$G$49194,7,FALSE)*1000000000,"-")</f>
        <v>18.97928994438</v>
      </c>
      <c r="V32" s="30">
        <f>IFERROR(VLOOKUP(CONCATENATE($B32,"_",V$4,"_",$C$85,"_",$C$84),Data_for_IC_trend_tables!$A$1:$G$49194,7,FALSE)*1000000000,"-")</f>
        <v>18.763898624940001</v>
      </c>
      <c r="W32" s="30">
        <f>IFERROR(VLOOKUP(CONCATENATE($B32,"_",W$4,"_",$C$85,"_",$C$84),Data_for_IC_trend_tables!$A$1:$G$49194,7,FALSE)*1000000000,"-")</f>
        <v>18.281623039549999</v>
      </c>
      <c r="X32" s="30">
        <f>IFERROR(VLOOKUP(CONCATENATE($B32,"_",X$4,"_",$C$85,"_",$C$84),Data_for_IC_trend_tables!$A$1:$G$49194,7,FALSE)*1000000000,"-")</f>
        <v>19.715754088180002</v>
      </c>
      <c r="Y32" s="30">
        <f>IFERROR(VLOOKUP(CONCATENATE($B32,"_",Y$4,"_",$C$85,"_",$C$84),Data_for_IC_trend_tables!$A$1:$G$49194,7,FALSE)*1000000000,"-")</f>
        <v>18.891936633630003</v>
      </c>
      <c r="Z32" s="30">
        <f>IFERROR(VLOOKUP(CONCATENATE($B32,"_",Z$4,"_",$C$85,"_",$C$84),Data_for_IC_trend_tables!$A$1:$G$49194,7,FALSE)*1000000000,"-")</f>
        <v>19.418598675909998</v>
      </c>
      <c r="AA32" s="30">
        <f>IFERROR(VLOOKUP(CONCATENATE($B32,"_",AA$4,"_",$C$85,"_",$C$84),Data_for_IC_trend_tables!$A$1:$G$49194,7,FALSE)*1000000000,"-")</f>
        <v>23.224462867820002</v>
      </c>
      <c r="AB32" s="30">
        <f>IFERROR(VLOOKUP(CONCATENATE($B32,"_",AB$4,"_",$C$85,"_",$C$84),Data_for_IC_trend_tables!$A$1:$G$49194,7,FALSE)*1000000000,"-")</f>
        <v>23.08651811559</v>
      </c>
      <c r="AC32" s="30">
        <f>IFERROR(VLOOKUP(CONCATENATE($B32,"_",AC$4,"_",$C$85,"_",$C$84),Data_for_IC_trend_tables!$A$1:$G$49194,7,FALSE)*1000000000,"-")</f>
        <v>21.655146664499998</v>
      </c>
      <c r="AD32" s="30">
        <f>IFERROR(VLOOKUP(CONCATENATE($B32,"_",AD$4,"_",$C$85,"_",$C$84),Data_for_IC_trend_tables!$A$1:$G$49194,7,FALSE)*1000000000,"-")</f>
        <v>23.575132974100001</v>
      </c>
      <c r="AE32" s="30">
        <f>IFERROR(VLOOKUP(CONCATENATE($B32,"_",AE$4,"_",$C$85,"_",$C$84),Data_for_IC_trend_tables!$A$1:$G$49194,7,FALSE)*1000000000,"-")</f>
        <v>24.647250978709998</v>
      </c>
      <c r="AF32" s="30">
        <f>IFERROR(VLOOKUP(CONCATENATE($B32,"_",AF$4,"_",$C$85,"_",$C$84),Data_for_IC_trend_tables!$A$1:$G$49194,7,FALSE)*1000000000,"-")</f>
        <v>22.344080853749997</v>
      </c>
      <c r="AG32" s="30">
        <f>IFERROR(VLOOKUP(CONCATENATE($B32,"_",AG$4,"_",$C$85,"_",$C$84),Data_for_IC_trend_tables!$A$1:$G$49194,7,FALSE)*1000000000,"-")</f>
        <v>21.988542048199999</v>
      </c>
      <c r="AH32" s="30">
        <f>IFERROR(VLOOKUP(CONCATENATE($B32,"_",AH$4,"_",$C$85,"_",$C$84),Data_for_IC_trend_tables!$A$1:$G$49194,7,FALSE)*1000000000,"-")</f>
        <v>21.5820940232</v>
      </c>
      <c r="AI32" s="30">
        <f>IFERROR(VLOOKUP(CONCATENATE($B32,"_",AI$4,"_",$C$85,"_",$C$84),Data_for_IC_trend_tables!$A$1:$G$49194,7,FALSE)*1000000000,"-")</f>
        <v>21.767888342900001</v>
      </c>
      <c r="AJ32" s="30">
        <f>IFERROR(VLOOKUP(CONCATENATE($B32,"_",AJ$4,"_",$C$85,"_",$C$84),Data_for_IC_trend_tables!$A$1:$G$49194,7,FALSE)*1000000000,"-")</f>
        <v>22.311144175900001</v>
      </c>
      <c r="AK32" s="30">
        <f>IFERROR(VLOOKUP(CONCATENATE($B32,"_",AK$4,"_",$C$85,"_",$C$84),Data_for_IC_trend_tables!$A$1:$G$49194,7,FALSE)*1000000000,"-")</f>
        <v>21.141536327400001</v>
      </c>
      <c r="AL32" s="30">
        <f>IFERROR(VLOOKUP(CONCATENATE($B32,"_",AL$4,"_",$C$85,"_",$C$84),Data_for_IC_trend_tables!$A$1:$G$49194,7,FALSE)*1000000000,"-")</f>
        <v>20.470758156900001</v>
      </c>
      <c r="AM32" s="30">
        <f>IFERROR(VLOOKUP(CONCATENATE($B32,"_",AM$4,"_",$C$85,"_",$C$84),Data_for_IC_trend_tables!$A$1:$G$49194,7,FALSE)*1000000000,"-")</f>
        <v>20.357090887089999</v>
      </c>
      <c r="AN32" s="30">
        <f>IFERROR(VLOOKUP(CONCATENATE($B32,"_",AN$4,"_",$C$85,"_",$C$84),Data_for_IC_trend_tables!$A$1:$G$49194,7,FALSE)*1000000000,"-")</f>
        <v>20.6700125411</v>
      </c>
      <c r="AO32" s="30">
        <f>IFERROR(VLOOKUP(CONCATENATE($B32,"_",AO$4,"_",$C$85,"_",$C$84),Data_for_IC_trend_tables!$A$1:$G$49194,7,FALSE)*1000000000,"-")</f>
        <v>17.969770537199999</v>
      </c>
      <c r="AP32" s="30">
        <f>IFERROR(VLOOKUP(CONCATENATE($B32,"_",AP$4,"_",$C$85,"_",$C$84),Data_for_IC_trend_tables!$A$1:$G$49194,7,FALSE)*1000000000,"-")</f>
        <v>18.578108670800002</v>
      </c>
      <c r="AQ32" s="30">
        <f>IFERROR(VLOOKUP(CONCATENATE($B32,"_",AQ$4,"_",$C$85,"_",$C$84),Data_for_IC_trend_tables!$A$1:$G$49194,7,FALSE)*1000000000,"-")</f>
        <v>18.923878252600002</v>
      </c>
      <c r="AR32" s="30">
        <f>IFERROR(VLOOKUP(CONCATENATE($B32,"_",AR$4,"_",$C$85,"_",$C$84),Data_for_IC_trend_tables!$A$1:$G$49194,7,FALSE)*1000000000,"-")</f>
        <v>17.673307522400002</v>
      </c>
      <c r="AS32" s="30">
        <f>IFERROR(VLOOKUP(CONCATENATE($B32,"_",AS$4,"_",$C$85,"_",$C$84),Data_for_IC_trend_tables!$A$1:$G$49194,7,FALSE)*1000000000,"-")</f>
        <v>16.426389784180003</v>
      </c>
      <c r="AT32" s="30">
        <f>IFERROR(VLOOKUP(CONCATENATE($B32,"_",AT$4,"_",$C$85,"_",$C$84),Data_for_IC_trend_tables!$A$1:$G$49194,7,FALSE)*1000000000,"-")</f>
        <v>17.736771280540001</v>
      </c>
      <c r="AU32" s="30">
        <f>IFERROR(VLOOKUP(CONCATENATE($B32,"_",AU$4,"_",$C$85,"_",$C$84),Data_for_IC_trend_tables!$A$1:$G$49194,7,FALSE)*1000000000,"-")</f>
        <v>16.379353502889998</v>
      </c>
      <c r="AV32" s="30"/>
      <c r="AW32" s="30">
        <f>IFERROR(VLOOKUP(CONCATENATE($B32,"_",AW$4,"_",$C$85,"_",$C$84),Data_for_IC_trend_tables!$A$1:$G$49194,7,FALSE)*1000000000,"-")</f>
        <v>16.379353502889998</v>
      </c>
      <c r="AX32" s="79">
        <f>O32</f>
        <v>25.8820424048</v>
      </c>
      <c r="AY32" s="38" t="str">
        <f t="shared" si="11"/>
        <v>Yes</v>
      </c>
      <c r="AZ32" s="58">
        <f t="shared" si="12"/>
        <v>-0.36715374904677783</v>
      </c>
      <c r="BA32" s="32" t="s">
        <v>76</v>
      </c>
    </row>
    <row r="33" spans="2:53" s="17" customFormat="1" x14ac:dyDescent="0.2">
      <c r="B33" s="53" t="s">
        <v>161</v>
      </c>
      <c r="C33" s="71" t="s">
        <v>24</v>
      </c>
      <c r="D33" s="56">
        <v>1990</v>
      </c>
      <c r="E33" s="30" t="str">
        <f>IFERROR(VLOOKUP(CONCATENATE($B33,"_",E$4,"_",$C$85,"_",$C$84),Data_for_IC_trend_tables!$A$1:$G$49194,7,FALSE)*1000000000,"-")</f>
        <v>-</v>
      </c>
      <c r="F33" s="30" t="str">
        <f>IFERROR(VLOOKUP(CONCATENATE($B33,"_",F$4,"_",$C$85,"_",$C$84),Data_for_IC_trend_tables!$A$1:$G$49194,7,FALSE)*1000000000,"-")</f>
        <v>-</v>
      </c>
      <c r="G33" s="30" t="str">
        <f>IFERROR(VLOOKUP(CONCATENATE($B33,"_",G$4,"_",$C$85,"_",$C$84),Data_for_IC_trend_tables!$A$1:$G$49194,7,FALSE)*1000000000,"-")</f>
        <v>-</v>
      </c>
      <c r="H33" s="30" t="str">
        <f>IFERROR(VLOOKUP(CONCATENATE($B33,"_",H$4,"_",$C$85,"_",$C$84),Data_for_IC_trend_tables!$A$1:$G$49194,7,FALSE)*1000000000,"-")</f>
        <v>-</v>
      </c>
      <c r="I33" s="30" t="str">
        <f>IFERROR(VLOOKUP(CONCATENATE($B33,"_",I$4,"_",$C$85,"_",$C$84),Data_for_IC_trend_tables!$A$1:$G$49194,7,FALSE)*1000000000,"-")</f>
        <v>-</v>
      </c>
      <c r="J33" s="30" t="str">
        <f>IFERROR(VLOOKUP(CONCATENATE($B33,"_",J$4,"_",$C$85,"_",$C$84),Data_for_IC_trend_tables!$A$1:$G$49194,7,FALSE)*1000000000,"-")</f>
        <v>-</v>
      </c>
      <c r="K33" s="30" t="str">
        <f>IFERROR(VLOOKUP(CONCATENATE($B33,"_",K$4,"_",$C$85,"_",$C$84),Data_for_IC_trend_tables!$A$1:$G$49194,7,FALSE)*1000000000,"-")</f>
        <v>-</v>
      </c>
      <c r="L33" s="30" t="str">
        <f>IFERROR(VLOOKUP(CONCATENATE($B33,"_",L$4,"_",$C$85,"_",$C$84),Data_for_IC_trend_tables!$A$1:$G$49194,7,FALSE)*1000000000,"-")</f>
        <v>-</v>
      </c>
      <c r="M33" s="30" t="str">
        <f>IFERROR(VLOOKUP(CONCATENATE($B33,"_",M$4,"_",$C$85,"_",$C$84),Data_for_IC_trend_tables!$A$1:$G$49194,7,FALSE)*1000000000,"-")</f>
        <v>-</v>
      </c>
      <c r="N33" s="30" t="str">
        <f>IFERROR(VLOOKUP(CONCATENATE($B33,"_",N$4,"_",$C$85,"_",$C$84),Data_for_IC_trend_tables!$A$1:$G$49194,7,FALSE)*1000000000,"-")</f>
        <v>-</v>
      </c>
      <c r="O33" s="30">
        <f>IFERROR(VLOOKUP(CONCATENATE($B33,"_",O$4,"_",$C$85,"_",$C$84),Data_for_IC_trend_tables!$A$1:$G$49194,7,FALSE)*1000000000,"-")</f>
        <v>39.128079675800599</v>
      </c>
      <c r="P33" s="30">
        <f>IFERROR(VLOOKUP(CONCATENATE($B33,"_",P$4,"_",$C$85,"_",$C$84),Data_for_IC_trend_tables!$A$1:$G$49194,7,FALSE)*1000000000,"-")</f>
        <v>37.555040985114005</v>
      </c>
      <c r="Q33" s="30">
        <f>IFERROR(VLOOKUP(CONCATENATE($B33,"_",Q$4,"_",$C$85,"_",$C$84),Data_for_IC_trend_tables!$A$1:$G$49194,7,FALSE)*1000000000,"-")</f>
        <v>34.357158962947999</v>
      </c>
      <c r="R33" s="30">
        <f>IFERROR(VLOOKUP(CONCATENATE($B33,"_",R$4,"_",$C$85,"_",$C$84),Data_for_IC_trend_tables!$A$1:$G$49194,7,FALSE)*1000000000,"-")</f>
        <v>37.485116949302203</v>
      </c>
      <c r="S33" s="30">
        <f>IFERROR(VLOOKUP(CONCATENATE($B33,"_",S$4,"_",$C$85,"_",$C$84),Data_for_IC_trend_tables!$A$1:$G$49194,7,FALSE)*1000000000,"-")</f>
        <v>31.460442015278296</v>
      </c>
      <c r="T33" s="30">
        <f>IFERROR(VLOOKUP(CONCATENATE($B33,"_",T$4,"_",$C$85,"_",$C$84),Data_for_IC_trend_tables!$A$1:$G$49194,7,FALSE)*1000000000,"-")</f>
        <v>18.613622391572299</v>
      </c>
      <c r="U33" s="30">
        <f>IFERROR(VLOOKUP(CONCATENATE($B33,"_",U$4,"_",$C$85,"_",$C$84),Data_for_IC_trend_tables!$A$1:$G$49194,7,FALSE)*1000000000,"-")</f>
        <v>17.8066353570788</v>
      </c>
      <c r="V33" s="30">
        <f>IFERROR(VLOOKUP(CONCATENATE($B33,"_",V$4,"_",$C$85,"_",$C$84),Data_for_IC_trend_tables!$A$1:$G$49194,7,FALSE)*1000000000,"-")</f>
        <v>12.2210005310233</v>
      </c>
      <c r="W33" s="30">
        <f>IFERROR(VLOOKUP(CONCATENATE($B33,"_",W$4,"_",$C$85,"_",$C$84),Data_for_IC_trend_tables!$A$1:$G$49194,7,FALSE)*1000000000,"-")</f>
        <v>4.9639339624636696</v>
      </c>
      <c r="X33" s="30">
        <f>IFERROR(VLOOKUP(CONCATENATE($B33,"_",X$4,"_",$C$85,"_",$C$84),Data_for_IC_trend_tables!$A$1:$G$49194,7,FALSE)*1000000000,"-")</f>
        <v>5.1454140083769699</v>
      </c>
      <c r="Y33" s="30">
        <f>IFERROR(VLOOKUP(CONCATENATE($B33,"_",Y$4,"_",$C$85,"_",$C$84),Data_for_IC_trend_tables!$A$1:$G$49194,7,FALSE)*1000000000,"-")</f>
        <v>3.9604982935448896</v>
      </c>
      <c r="Z33" s="30">
        <f>IFERROR(VLOOKUP(CONCATENATE($B33,"_",Z$4,"_",$C$85,"_",$C$84),Data_for_IC_trend_tables!$A$1:$G$49194,7,FALSE)*1000000000,"-")</f>
        <v>3.3205513938281697</v>
      </c>
      <c r="AA33" s="30">
        <f>IFERROR(VLOOKUP(CONCATENATE($B33,"_",AA$4,"_",$C$85,"_",$C$84),Data_for_IC_trend_tables!$A$1:$G$49194,7,FALSE)*1000000000,"-")</f>
        <v>3.68040156824445</v>
      </c>
      <c r="AB33" s="30">
        <f>IFERROR(VLOOKUP(CONCATENATE($B33,"_",AB$4,"_",$C$85,"_",$C$84),Data_for_IC_trend_tables!$A$1:$G$49194,7,FALSE)*1000000000,"-")</f>
        <v>3.7272756361285402</v>
      </c>
      <c r="AC33" s="30">
        <f>IFERROR(VLOOKUP(CONCATENATE($B33,"_",AC$4,"_",$C$85,"_",$C$84),Data_for_IC_trend_tables!$A$1:$G$49194,7,FALSE)*1000000000,"-")</f>
        <v>3.3311579149367603</v>
      </c>
      <c r="AD33" s="30">
        <f>IFERROR(VLOOKUP(CONCATENATE($B33,"_",AD$4,"_",$C$85,"_",$C$84),Data_for_IC_trend_tables!$A$1:$G$49194,7,FALSE)*1000000000,"-")</f>
        <v>3.1044631598642698</v>
      </c>
      <c r="AE33" s="30">
        <f>IFERROR(VLOOKUP(CONCATENATE($B33,"_",AE$4,"_",$C$85,"_",$C$84),Data_for_IC_trend_tables!$A$1:$G$49194,7,FALSE)*1000000000,"-")</f>
        <v>3.1025180314710803</v>
      </c>
      <c r="AF33" s="30">
        <f>IFERROR(VLOOKUP(CONCATENATE($B33,"_",AF$4,"_",$C$85,"_",$C$84),Data_for_IC_trend_tables!$A$1:$G$49194,7,FALSE)*1000000000,"-")</f>
        <v>2.8442572348358599</v>
      </c>
      <c r="AG33" s="30">
        <f>IFERROR(VLOOKUP(CONCATENATE($B33,"_",AG$4,"_",$C$85,"_",$C$84),Data_for_IC_trend_tables!$A$1:$G$49194,7,FALSE)*1000000000,"-")</f>
        <v>2.68502495769811</v>
      </c>
      <c r="AH33" s="30">
        <f>IFERROR(VLOOKUP(CONCATENATE($B33,"_",AH$4,"_",$C$85,"_",$C$84),Data_for_IC_trend_tables!$A$1:$G$49194,7,FALSE)*1000000000,"-")</f>
        <v>2.6821566765374998</v>
      </c>
      <c r="AI33" s="30">
        <f>IFERROR(VLOOKUP(CONCATENATE($B33,"_",AI$4,"_",$C$85,"_",$C$84),Data_for_IC_trend_tables!$A$1:$G$49194,7,FALSE)*1000000000,"-")</f>
        <v>3.1111938856463803</v>
      </c>
      <c r="AJ33" s="30">
        <f>IFERROR(VLOOKUP(CONCATENATE($B33,"_",AJ$4,"_",$C$85,"_",$C$84),Data_for_IC_trend_tables!$A$1:$G$49194,7,FALSE)*1000000000,"-")</f>
        <v>2.57009985852098</v>
      </c>
      <c r="AK33" s="30">
        <f>IFERROR(VLOOKUP(CONCATENATE($B33,"_",AK$4,"_",$C$85,"_",$C$84),Data_for_IC_trend_tables!$A$1:$G$49194,7,FALSE)*1000000000,"-")</f>
        <v>2.2876734508377501</v>
      </c>
      <c r="AL33" s="30">
        <f>IFERROR(VLOOKUP(CONCATENATE($B33,"_",AL$4,"_",$C$85,"_",$C$84),Data_for_IC_trend_tables!$A$1:$G$49194,7,FALSE)*1000000000,"-")</f>
        <v>2.1835019833165301</v>
      </c>
      <c r="AM33" s="30">
        <f>IFERROR(VLOOKUP(CONCATENATE($B33,"_",AM$4,"_",$C$85,"_",$C$84),Data_for_IC_trend_tables!$A$1:$G$49194,7,FALSE)*1000000000,"-")</f>
        <v>2.1640625761903003</v>
      </c>
      <c r="AN33" s="30">
        <f>IFERROR(VLOOKUP(CONCATENATE($B33,"_",AN$4,"_",$C$85,"_",$C$84),Data_for_IC_trend_tables!$A$1:$G$49194,7,FALSE)*1000000000,"-")</f>
        <v>1.9279643499932901</v>
      </c>
      <c r="AO33" s="30">
        <f>IFERROR(VLOOKUP(CONCATENATE($B33,"_",AO$4,"_",$C$85,"_",$C$84),Data_for_IC_trend_tables!$A$1:$G$49194,7,FALSE)*1000000000,"-")</f>
        <v>2.4858252803366301</v>
      </c>
      <c r="AP33" s="30">
        <f>IFERROR(VLOOKUP(CONCATENATE($B33,"_",AP$4,"_",$C$85,"_",$C$84),Data_for_IC_trend_tables!$A$1:$G$49194,7,FALSE)*1000000000,"-")</f>
        <v>1.83869362521262</v>
      </c>
      <c r="AQ33" s="30">
        <f>IFERROR(VLOOKUP(CONCATENATE($B33,"_",AQ$4,"_",$C$85,"_",$C$84),Data_for_IC_trend_tables!$A$1:$G$49194,7,FALSE)*1000000000,"-")</f>
        <v>1.7062222754126899</v>
      </c>
      <c r="AR33" s="30">
        <f>IFERROR(VLOOKUP(CONCATENATE($B33,"_",AR$4,"_",$C$85,"_",$C$84),Data_for_IC_trend_tables!$A$1:$G$49194,7,FALSE)*1000000000,"-")</f>
        <v>1.4470123832153199</v>
      </c>
      <c r="AS33" s="30">
        <f>IFERROR(VLOOKUP(CONCATENATE($B33,"_",AS$4,"_",$C$85,"_",$C$84),Data_for_IC_trend_tables!$A$1:$G$49194,7,FALSE)*1000000000,"-")</f>
        <v>1.42394232755594</v>
      </c>
      <c r="AT33" s="30">
        <f>IFERROR(VLOOKUP(CONCATENATE($B33,"_",AT$4,"_",$C$85,"_",$C$84),Data_for_IC_trend_tables!$A$1:$G$49194,7,FALSE)*1000000000,"-")</f>
        <v>1.2047013395158801</v>
      </c>
      <c r="AU33" s="30">
        <f>IFERROR(VLOOKUP(CONCATENATE($B33,"_",AU$4,"_",$C$85,"_",$C$84),Data_for_IC_trend_tables!$A$1:$G$49194,7,FALSE)*1000000000,"-")</f>
        <v>1.2047013395158801</v>
      </c>
      <c r="AV33" s="30"/>
      <c r="AW33" s="30">
        <f>IFERROR(VLOOKUP(CONCATENATE($B33,"_",AW$4,"_",$C$85,"_",$C$84),Data_for_IC_trend_tables!$A$1:$G$49194,7,FALSE)*1000000000,"-")</f>
        <v>1.2047013395158801</v>
      </c>
      <c r="AX33" s="79">
        <f>O33</f>
        <v>39.128079675800599</v>
      </c>
      <c r="AY33" s="38" t="str">
        <f t="shared" si="11"/>
        <v>Yes</v>
      </c>
      <c r="AZ33" s="58">
        <f t="shared" si="12"/>
        <v>-0.96921133494161882</v>
      </c>
      <c r="BA33" s="32" t="s">
        <v>76</v>
      </c>
    </row>
    <row r="34" spans="2:53" s="3" customFormat="1" x14ac:dyDescent="0.2">
      <c r="B34" s="53" t="s">
        <v>162</v>
      </c>
      <c r="C34" s="71" t="s">
        <v>25</v>
      </c>
      <c r="D34" s="56"/>
      <c r="E34" s="30" t="str">
        <f>IFERROR(VLOOKUP(CONCATENATE($B34,"_",E$4,"_",$C$85,"_",$C$84),Data_for_IC_trend_tables!$A$1:$G$49194,7,FALSE)*1000000000,"-")</f>
        <v>-</v>
      </c>
      <c r="F34" s="30" t="str">
        <f>IFERROR(VLOOKUP(CONCATENATE($B34,"_",F$4,"_",$C$85,"_",$C$84),Data_for_IC_trend_tables!$A$1:$G$49194,7,FALSE)*1000000000,"-")</f>
        <v>-</v>
      </c>
      <c r="G34" s="30" t="str">
        <f>IFERROR(VLOOKUP(CONCATENATE($B34,"_",G$4,"_",$C$85,"_",$C$84),Data_for_IC_trend_tables!$A$1:$G$49194,7,FALSE)*1000000000,"-")</f>
        <v>-</v>
      </c>
      <c r="H34" s="30" t="str">
        <f>IFERROR(VLOOKUP(CONCATENATE($B34,"_",H$4,"_",$C$85,"_",$C$84),Data_for_IC_trend_tables!$A$1:$G$49194,7,FALSE)*1000000000,"-")</f>
        <v>-</v>
      </c>
      <c r="I34" s="30" t="str">
        <f>IFERROR(VLOOKUP(CONCATENATE($B34,"_",I$4,"_",$C$85,"_",$C$84),Data_for_IC_trend_tables!$A$1:$G$49194,7,FALSE)*1000000000,"-")</f>
        <v>-</v>
      </c>
      <c r="J34" s="30" t="str">
        <f>IFERROR(VLOOKUP(CONCATENATE($B34,"_",J$4,"_",$C$85,"_",$C$84),Data_for_IC_trend_tables!$A$1:$G$49194,7,FALSE)*1000000000,"-")</f>
        <v>-</v>
      </c>
      <c r="K34" s="30" t="str">
        <f>IFERROR(VLOOKUP(CONCATENATE($B34,"_",K$4,"_",$C$85,"_",$C$84),Data_for_IC_trend_tables!$A$1:$G$49194,7,FALSE)*1000000000,"-")</f>
        <v>-</v>
      </c>
      <c r="L34" s="30" t="str">
        <f>IFERROR(VLOOKUP(CONCATENATE($B34,"_",L$4,"_",$C$85,"_",$C$84),Data_for_IC_trend_tables!$A$1:$G$49194,7,FALSE)*1000000000,"-")</f>
        <v>-</v>
      </c>
      <c r="M34" s="30" t="str">
        <f>IFERROR(VLOOKUP(CONCATENATE($B34,"_",M$4,"_",$C$85,"_",$C$84),Data_for_IC_trend_tables!$A$1:$G$49194,7,FALSE)*1000000000,"-")</f>
        <v>-</v>
      </c>
      <c r="N34" s="30" t="str">
        <f>IFERROR(VLOOKUP(CONCATENATE($B34,"_",N$4,"_",$C$85,"_",$C$84),Data_for_IC_trend_tables!$A$1:$G$49194,7,FALSE)*1000000000,"-")</f>
        <v>-</v>
      </c>
      <c r="O34" s="30">
        <f>IFERROR(VLOOKUP(CONCATENATE($B34,"_",O$4,"_",$C$85,"_",$C$84),Data_for_IC_trend_tables!$A$1:$G$49194,7,FALSE)*1000000000,"-")</f>
        <v>0.259296763536363</v>
      </c>
      <c r="P34" s="30">
        <f>IFERROR(VLOOKUP(CONCATENATE($B34,"_",P$4,"_",$C$85,"_",$C$84),Data_for_IC_trend_tables!$A$1:$G$49194,7,FALSE)*1000000000,"-")</f>
        <v>0.24318324038675201</v>
      </c>
      <c r="Q34" s="30">
        <f>IFERROR(VLOOKUP(CONCATENATE($B34,"_",Q$4,"_",$C$85,"_",$C$84),Data_for_IC_trend_tables!$A$1:$G$49194,7,FALSE)*1000000000,"-")</f>
        <v>0.24849049115444899</v>
      </c>
      <c r="R34" s="30">
        <f>IFERROR(VLOOKUP(CONCATENATE($B34,"_",R$4,"_",$C$85,"_",$C$84),Data_for_IC_trend_tables!$A$1:$G$49194,7,FALSE)*1000000000,"-")</f>
        <v>0.29452036135114701</v>
      </c>
      <c r="S34" s="30">
        <f>IFERROR(VLOOKUP(CONCATENATE($B34,"_",S$4,"_",$C$85,"_",$C$84),Data_for_IC_trend_tables!$A$1:$G$49194,7,FALSE)*1000000000,"-")</f>
        <v>0.27613789295255803</v>
      </c>
      <c r="T34" s="30">
        <f>IFERROR(VLOOKUP(CONCATENATE($B34,"_",T$4,"_",$C$85,"_",$C$84),Data_for_IC_trend_tables!$A$1:$G$49194,7,FALSE)*1000000000,"-")</f>
        <v>0.24390231655682998</v>
      </c>
      <c r="U34" s="30">
        <f>IFERROR(VLOOKUP(CONCATENATE($B34,"_",U$4,"_",$C$85,"_",$C$84),Data_for_IC_trend_tables!$A$1:$G$49194,7,FALSE)*1000000000,"-")</f>
        <v>0.24092620315002597</v>
      </c>
      <c r="V34" s="30">
        <f>IFERROR(VLOOKUP(CONCATENATE($B34,"_",V$4,"_",$C$85,"_",$C$84),Data_for_IC_trend_tables!$A$1:$G$49194,7,FALSE)*1000000000,"-")</f>
        <v>0.252631576773379</v>
      </c>
      <c r="W34" s="30">
        <f>IFERROR(VLOOKUP(CONCATENATE($B34,"_",W$4,"_",$C$85,"_",$C$84),Data_for_IC_trend_tables!$A$1:$G$49194,7,FALSE)*1000000000,"-")</f>
        <v>0.25555039541682201</v>
      </c>
      <c r="X34" s="30">
        <f>IFERROR(VLOOKUP(CONCATENATE($B34,"_",X$4,"_",$C$85,"_",$C$84),Data_for_IC_trend_tables!$A$1:$G$49194,7,FALSE)*1000000000,"-")</f>
        <v>0.25815696144667</v>
      </c>
      <c r="Y34" s="30">
        <f>IFERROR(VLOOKUP(CONCATENATE($B34,"_",Y$4,"_",$C$85,"_",$C$84),Data_for_IC_trend_tables!$A$1:$G$49194,7,FALSE)*1000000000,"-")</f>
        <v>0.24957003979880601</v>
      </c>
      <c r="Z34" s="30">
        <f>IFERROR(VLOOKUP(CONCATENATE($B34,"_",Z$4,"_",$C$85,"_",$C$84),Data_for_IC_trend_tables!$A$1:$G$49194,7,FALSE)*1000000000,"-")</f>
        <v>0.25266164032141702</v>
      </c>
      <c r="AA34" s="30">
        <f>IFERROR(VLOOKUP(CONCATENATE($B34,"_",AA$4,"_",$C$85,"_",$C$84),Data_for_IC_trend_tables!$A$1:$G$49194,7,FALSE)*1000000000,"-")</f>
        <v>0.25733366794485196</v>
      </c>
      <c r="AB34" s="30">
        <f>IFERROR(VLOOKUP(CONCATENATE($B34,"_",AB$4,"_",$C$85,"_",$C$84),Data_for_IC_trend_tables!$A$1:$G$49194,7,FALSE)*1000000000,"-")</f>
        <v>0.27385645349056897</v>
      </c>
      <c r="AC34" s="30">
        <f>IFERROR(VLOOKUP(CONCATENATE($B34,"_",AC$4,"_",$C$85,"_",$C$84),Data_for_IC_trend_tables!$A$1:$G$49194,7,FALSE)*1000000000,"-")</f>
        <v>0.28269219154250003</v>
      </c>
      <c r="AD34" s="30">
        <f>IFERROR(VLOOKUP(CONCATENATE($B34,"_",AD$4,"_",$C$85,"_",$C$84),Data_for_IC_trend_tables!$A$1:$G$49194,7,FALSE)*1000000000,"-")</f>
        <v>0.23964269419589598</v>
      </c>
      <c r="AE34" s="30">
        <f>IFERROR(VLOOKUP(CONCATENATE($B34,"_",AE$4,"_",$C$85,"_",$C$84),Data_for_IC_trend_tables!$A$1:$G$49194,7,FALSE)*1000000000,"-")</f>
        <v>0.25208366315164499</v>
      </c>
      <c r="AF34" s="30">
        <f>IFERROR(VLOOKUP(CONCATENATE($B34,"_",AF$4,"_",$C$85,"_",$C$84),Data_for_IC_trend_tables!$A$1:$G$49194,7,FALSE)*1000000000,"-")</f>
        <v>0.28512442875076605</v>
      </c>
      <c r="AG34" s="30">
        <f>IFERROR(VLOOKUP(CONCATENATE($B34,"_",AG$4,"_",$C$85,"_",$C$84),Data_for_IC_trend_tables!$A$1:$G$49194,7,FALSE)*1000000000,"-")</f>
        <v>0.28112959124700698</v>
      </c>
      <c r="AH34" s="30">
        <f>IFERROR(VLOOKUP(CONCATENATE($B34,"_",AH$4,"_",$C$85,"_",$C$84),Data_for_IC_trend_tables!$A$1:$G$49194,7,FALSE)*1000000000,"-")</f>
        <v>1.9517961156391599</v>
      </c>
      <c r="AI34" s="30">
        <f>IFERROR(VLOOKUP(CONCATENATE($B34,"_",AI$4,"_",$C$85,"_",$C$84),Data_for_IC_trend_tables!$A$1:$G$49194,7,FALSE)*1000000000,"-")</f>
        <v>7.9664312335122105</v>
      </c>
      <c r="AJ34" s="30">
        <f>IFERROR(VLOOKUP(CONCATENATE($B34,"_",AJ$4,"_",$C$85,"_",$C$84),Data_for_IC_trend_tables!$A$1:$G$49194,7,FALSE)*1000000000,"-")</f>
        <v>1.0573319574937201</v>
      </c>
      <c r="AK34" s="30">
        <f>IFERROR(VLOOKUP(CONCATENATE($B34,"_",AK$4,"_",$C$85,"_",$C$84),Data_for_IC_trend_tables!$A$1:$G$49194,7,FALSE)*1000000000,"-")</f>
        <v>1.67354378461339</v>
      </c>
      <c r="AL34" s="30">
        <f>IFERROR(VLOOKUP(CONCATENATE($B34,"_",AL$4,"_",$C$85,"_",$C$84),Data_for_IC_trend_tables!$A$1:$G$49194,7,FALSE)*1000000000,"-")</f>
        <v>1.8474112110779299</v>
      </c>
      <c r="AM34" s="30">
        <f>IFERROR(VLOOKUP(CONCATENATE($B34,"_",AM$4,"_",$C$85,"_",$C$84),Data_for_IC_trend_tables!$A$1:$G$49194,7,FALSE)*1000000000,"-")</f>
        <v>1.67544566852963</v>
      </c>
      <c r="AN34" s="30">
        <f>IFERROR(VLOOKUP(CONCATENATE($B34,"_",AN$4,"_",$C$85,"_",$C$84),Data_for_IC_trend_tables!$A$1:$G$49194,7,FALSE)*1000000000,"-")</f>
        <v>1.55244971518457</v>
      </c>
      <c r="AO34" s="30">
        <f>IFERROR(VLOOKUP(CONCATENATE($B34,"_",AO$4,"_",$C$85,"_",$C$84),Data_for_IC_trend_tables!$A$1:$G$49194,7,FALSE)*1000000000,"-")</f>
        <v>1.4464055846564501</v>
      </c>
      <c r="AP34" s="30">
        <f>IFERROR(VLOOKUP(CONCATENATE($B34,"_",AP$4,"_",$C$85,"_",$C$84),Data_for_IC_trend_tables!$A$1:$G$49194,7,FALSE)*1000000000,"-")</f>
        <v>1.41813872549778</v>
      </c>
      <c r="AQ34" s="30">
        <f>IFERROR(VLOOKUP(CONCATENATE($B34,"_",AQ$4,"_",$C$85,"_",$C$84),Data_for_IC_trend_tables!$A$1:$G$49194,7,FALSE)*1000000000,"-")</f>
        <v>1.34912031621842</v>
      </c>
      <c r="AR34" s="30">
        <f>IFERROR(VLOOKUP(CONCATENATE($B34,"_",AR$4,"_",$C$85,"_",$C$84),Data_for_IC_trend_tables!$A$1:$G$49194,7,FALSE)*1000000000,"-")</f>
        <v>0.18565159902533798</v>
      </c>
      <c r="AS34" s="30">
        <f>IFERROR(VLOOKUP(CONCATENATE($B34,"_",AS$4,"_",$C$85,"_",$C$84),Data_for_IC_trend_tables!$A$1:$G$49194,7,FALSE)*1000000000,"-")</f>
        <v>0.17369737638466901</v>
      </c>
      <c r="AT34" s="30">
        <f>IFERROR(VLOOKUP(CONCATENATE($B34,"_",AT$4,"_",$C$85,"_",$C$84),Data_for_IC_trend_tables!$A$1:$G$49194,7,FALSE)*1000000000,"-")</f>
        <v>0.17533679231073199</v>
      </c>
      <c r="AU34" s="30">
        <f>IFERROR(VLOOKUP(CONCATENATE($B34,"_",AU$4,"_",$C$85,"_",$C$84),Data_for_IC_trend_tables!$A$1:$G$49194,7,FALSE)*1000000000,"-")</f>
        <v>0.180687090245158</v>
      </c>
      <c r="AV34" s="30"/>
      <c r="AW34" s="30">
        <f>IFERROR(VLOOKUP(CONCATENATE($B34,"_",AW$4,"_",$C$85,"_",$C$84),Data_for_IC_trend_tables!$A$1:$G$49194,7,FALSE)*1000000000,"-")</f>
        <v>0.180687090245158</v>
      </c>
      <c r="AX34" s="79"/>
      <c r="AY34" s="38" t="str">
        <f t="shared" si="0"/>
        <v/>
      </c>
      <c r="AZ34" s="58" t="str">
        <f t="shared" si="1"/>
        <v/>
      </c>
      <c r="BA34" s="31"/>
    </row>
    <row r="35" spans="2:53" s="17" customFormat="1" ht="12" customHeight="1" x14ac:dyDescent="0.2">
      <c r="B35" s="100" t="s">
        <v>163</v>
      </c>
      <c r="C35" s="71" t="s">
        <v>49</v>
      </c>
      <c r="D35" s="56">
        <v>1990</v>
      </c>
      <c r="E35" s="30" t="str">
        <f>IFERROR(VLOOKUP(CONCATENATE($B35,"_",E$4,"_",$C$85,"_",$C$84),Data_for_IC_trend_tables!$A$1:$G$49194,7,FALSE)*1000000000,"-")</f>
        <v>-</v>
      </c>
      <c r="F35" s="30" t="str">
        <f>IFERROR(VLOOKUP(CONCATENATE($B35,"_",F$4,"_",$C$85,"_",$C$84),Data_for_IC_trend_tables!$A$1:$G$49194,7,FALSE)*1000000000,"-")</f>
        <v>-</v>
      </c>
      <c r="G35" s="30" t="str">
        <f>IFERROR(VLOOKUP(CONCATENATE($B35,"_",G$4,"_",$C$85,"_",$C$84),Data_for_IC_trend_tables!$A$1:$G$49194,7,FALSE)*1000000000,"-")</f>
        <v>-</v>
      </c>
      <c r="H35" s="30" t="str">
        <f>IFERROR(VLOOKUP(CONCATENATE($B35,"_",H$4,"_",$C$85,"_",$C$84),Data_for_IC_trend_tables!$A$1:$G$49194,7,FALSE)*1000000000,"-")</f>
        <v>-</v>
      </c>
      <c r="I35" s="30" t="str">
        <f>IFERROR(VLOOKUP(CONCATENATE($B35,"_",I$4,"_",$C$85,"_",$C$84),Data_for_IC_trend_tables!$A$1:$G$49194,7,FALSE)*1000000000,"-")</f>
        <v>-</v>
      </c>
      <c r="J35" s="30" t="str">
        <f>IFERROR(VLOOKUP(CONCATENATE($B35,"_",J$4,"_",$C$85,"_",$C$84),Data_for_IC_trend_tables!$A$1:$G$49194,7,FALSE)*1000000000,"-")</f>
        <v>-</v>
      </c>
      <c r="K35" s="30" t="str">
        <f>IFERROR(VLOOKUP(CONCATENATE($B35,"_",K$4,"_",$C$85,"_",$C$84),Data_for_IC_trend_tables!$A$1:$G$49194,7,FALSE)*1000000000,"-")</f>
        <v>-</v>
      </c>
      <c r="L35" s="30" t="str">
        <f>IFERROR(VLOOKUP(CONCATENATE($B35,"_",L$4,"_",$C$85,"_",$C$84),Data_for_IC_trend_tables!$A$1:$G$49194,7,FALSE)*1000000000,"-")</f>
        <v>-</v>
      </c>
      <c r="M35" s="30" t="str">
        <f>IFERROR(VLOOKUP(CONCATENATE($B35,"_",M$4,"_",$C$85,"_",$C$84),Data_for_IC_trend_tables!$A$1:$G$49194,7,FALSE)*1000000000,"-")</f>
        <v>-</v>
      </c>
      <c r="N35" s="30" t="str">
        <f>IFERROR(VLOOKUP(CONCATENATE($B35,"_",N$4,"_",$C$85,"_",$C$84),Data_for_IC_trend_tables!$A$1:$G$49194,7,FALSE)*1000000000,"-")</f>
        <v>-</v>
      </c>
      <c r="O35" s="30">
        <f>IFERROR(VLOOKUP(CONCATENATE($B35,"_",O$4,"_",$C$85,"_",$C$84),Data_for_IC_trend_tables!$A$1:$G$49194,7,FALSE)*1000000000,"-")</f>
        <v>48.298914954378297</v>
      </c>
      <c r="P35" s="30">
        <f>IFERROR(VLOOKUP(CONCATENATE($B35,"_",P$4,"_",$C$85,"_",$C$84),Data_for_IC_trend_tables!$A$1:$G$49194,7,FALSE)*1000000000,"-")</f>
        <v>38.052068167556399</v>
      </c>
      <c r="Q35" s="30">
        <f>IFERROR(VLOOKUP(CONCATENATE($B35,"_",Q$4,"_",$C$85,"_",$C$84),Data_for_IC_trend_tables!$A$1:$G$49194,7,FALSE)*1000000000,"-")</f>
        <v>28.570714511125601</v>
      </c>
      <c r="R35" s="30">
        <f>IFERROR(VLOOKUP(CONCATENATE($B35,"_",R$4,"_",$C$85,"_",$C$84),Data_for_IC_trend_tables!$A$1:$G$49194,7,FALSE)*1000000000,"-")</f>
        <v>20.3584084271629</v>
      </c>
      <c r="S35" s="30">
        <f>IFERROR(VLOOKUP(CONCATENATE($B35,"_",S$4,"_",$C$85,"_",$C$84),Data_for_IC_trend_tables!$A$1:$G$49194,7,FALSE)*1000000000,"-")</f>
        <v>22.381738701012601</v>
      </c>
      <c r="T35" s="30">
        <f>IFERROR(VLOOKUP(CONCATENATE($B35,"_",T$4,"_",$C$85,"_",$C$84),Data_for_IC_trend_tables!$A$1:$G$49194,7,FALSE)*1000000000,"-")</f>
        <v>18.8379067972384</v>
      </c>
      <c r="U35" s="30">
        <f>IFERROR(VLOOKUP(CONCATENATE($B35,"_",U$4,"_",$C$85,"_",$C$84),Data_for_IC_trend_tables!$A$1:$G$49194,7,FALSE)*1000000000,"-")</f>
        <v>22.123251985234301</v>
      </c>
      <c r="V35" s="30">
        <f>IFERROR(VLOOKUP(CONCATENATE($B35,"_",V$4,"_",$C$85,"_",$C$84),Data_for_IC_trend_tables!$A$1:$G$49194,7,FALSE)*1000000000,"-")</f>
        <v>21.108782247755599</v>
      </c>
      <c r="W35" s="30">
        <f>IFERROR(VLOOKUP(CONCATENATE($B35,"_",W$4,"_",$C$85,"_",$C$84),Data_for_IC_trend_tables!$A$1:$G$49194,7,FALSE)*1000000000,"-")</f>
        <v>19.8995817615059</v>
      </c>
      <c r="X35" s="30">
        <f>IFERROR(VLOOKUP(CONCATENATE($B35,"_",X$4,"_",$C$85,"_",$C$84),Data_for_IC_trend_tables!$A$1:$G$49194,7,FALSE)*1000000000,"-")</f>
        <v>20.378955707836401</v>
      </c>
      <c r="Y35" s="30">
        <f>IFERROR(VLOOKUP(CONCATENATE($B35,"_",Y$4,"_",$C$85,"_",$C$84),Data_for_IC_trend_tables!$A$1:$G$49194,7,FALSE)*1000000000,"-")</f>
        <v>21.334913091797301</v>
      </c>
      <c r="Z35" s="30">
        <f>IFERROR(VLOOKUP(CONCATENATE($B35,"_",Z$4,"_",$C$85,"_",$C$84),Data_for_IC_trend_tables!$A$1:$G$49194,7,FALSE)*1000000000,"-")</f>
        <v>21.702799205467198</v>
      </c>
      <c r="AA35" s="30">
        <f>IFERROR(VLOOKUP(CONCATENATE($B35,"_",AA$4,"_",$C$85,"_",$C$84),Data_for_IC_trend_tables!$A$1:$G$49194,7,FALSE)*1000000000,"-")</f>
        <v>21.818459490201498</v>
      </c>
      <c r="AB35" s="30">
        <f>IFERROR(VLOOKUP(CONCATENATE($B35,"_",AB$4,"_",$C$85,"_",$C$84),Data_for_IC_trend_tables!$A$1:$G$49194,7,FALSE)*1000000000,"-")</f>
        <v>24.231035210441597</v>
      </c>
      <c r="AC35" s="30">
        <f>IFERROR(VLOOKUP(CONCATENATE($B35,"_",AC$4,"_",$C$85,"_",$C$84),Data_for_IC_trend_tables!$A$1:$G$49194,7,FALSE)*1000000000,"-")</f>
        <v>24.408977538505699</v>
      </c>
      <c r="AD35" s="30">
        <f>IFERROR(VLOOKUP(CONCATENATE($B35,"_",AD$4,"_",$C$85,"_",$C$84),Data_for_IC_trend_tables!$A$1:$G$49194,7,FALSE)*1000000000,"-")</f>
        <v>25.614196552378001</v>
      </c>
      <c r="AE35" s="30">
        <f>IFERROR(VLOOKUP(CONCATENATE($B35,"_",AE$4,"_",$C$85,"_",$C$84),Data_for_IC_trend_tables!$A$1:$G$49194,7,FALSE)*1000000000,"-")</f>
        <v>25.798295035939599</v>
      </c>
      <c r="AF35" s="30">
        <f>IFERROR(VLOOKUP(CONCATENATE($B35,"_",AF$4,"_",$C$85,"_",$C$84),Data_for_IC_trend_tables!$A$1:$G$49194,7,FALSE)*1000000000,"-")</f>
        <v>26.367726789035601</v>
      </c>
      <c r="AG35" s="30">
        <f>IFERROR(VLOOKUP(CONCATENATE($B35,"_",AG$4,"_",$C$85,"_",$C$84),Data_for_IC_trend_tables!$A$1:$G$49194,7,FALSE)*1000000000,"-")</f>
        <v>27.1720665110333</v>
      </c>
      <c r="AH35" s="30">
        <f>IFERROR(VLOOKUP(CONCATENATE($B35,"_",AH$4,"_",$C$85,"_",$C$84),Data_for_IC_trend_tables!$A$1:$G$49194,7,FALSE)*1000000000,"-")</f>
        <v>26.746592965646897</v>
      </c>
      <c r="AI35" s="30">
        <f>IFERROR(VLOOKUP(CONCATENATE($B35,"_",AI$4,"_",$C$85,"_",$C$84),Data_for_IC_trend_tables!$A$1:$G$49194,7,FALSE)*1000000000,"-")</f>
        <v>27.288807353171499</v>
      </c>
      <c r="AJ35" s="30">
        <f>IFERROR(VLOOKUP(CONCATENATE($B35,"_",AJ$4,"_",$C$85,"_",$C$84),Data_for_IC_trend_tables!$A$1:$G$49194,7,FALSE)*1000000000,"-")</f>
        <v>37.321951872338502</v>
      </c>
      <c r="AK35" s="30">
        <f>IFERROR(VLOOKUP(CONCATENATE($B35,"_",AK$4,"_",$C$85,"_",$C$84),Data_for_IC_trend_tables!$A$1:$G$49194,7,FALSE)*1000000000,"-")</f>
        <v>37.647425291302298</v>
      </c>
      <c r="AL35" s="30">
        <f>IFERROR(VLOOKUP(CONCATENATE($B35,"_",AL$4,"_",$C$85,"_",$C$84),Data_for_IC_trend_tables!$A$1:$G$49194,7,FALSE)*1000000000,"-")</f>
        <v>37.459740982313001</v>
      </c>
      <c r="AM35" s="30">
        <f>IFERROR(VLOOKUP(CONCATENATE($B35,"_",AM$4,"_",$C$85,"_",$C$84),Data_for_IC_trend_tables!$A$1:$G$49194,7,FALSE)*1000000000,"-")</f>
        <v>41.380738833652501</v>
      </c>
      <c r="AN35" s="30">
        <f>IFERROR(VLOOKUP(CONCATENATE($B35,"_",AN$4,"_",$C$85,"_",$C$84),Data_for_IC_trend_tables!$A$1:$G$49194,7,FALSE)*1000000000,"-")</f>
        <v>41.1696429921112</v>
      </c>
      <c r="AO35" s="30">
        <f>IFERROR(VLOOKUP(CONCATENATE($B35,"_",AO$4,"_",$C$85,"_",$C$84),Data_for_IC_trend_tables!$A$1:$G$49194,7,FALSE)*1000000000,"-")</f>
        <v>39.608233870250402</v>
      </c>
      <c r="AP35" s="30">
        <f>IFERROR(VLOOKUP(CONCATENATE($B35,"_",AP$4,"_",$C$85,"_",$C$84),Data_for_IC_trend_tables!$A$1:$G$49194,7,FALSE)*1000000000,"-")</f>
        <v>43.718619400635703</v>
      </c>
      <c r="AQ35" s="30">
        <f>IFERROR(VLOOKUP(CONCATENATE($B35,"_",AQ$4,"_",$C$85,"_",$C$84),Data_for_IC_trend_tables!$A$1:$G$49194,7,FALSE)*1000000000,"-")</f>
        <v>52.166924106699803</v>
      </c>
      <c r="AR35" s="30">
        <f>IFERROR(VLOOKUP(CONCATENATE($B35,"_",AR$4,"_",$C$85,"_",$C$84),Data_for_IC_trend_tables!$A$1:$G$49194,7,FALSE)*1000000000,"-")</f>
        <v>47.117334922835099</v>
      </c>
      <c r="AS35" s="30">
        <f>IFERROR(VLOOKUP(CONCATENATE($B35,"_",AS$4,"_",$C$85,"_",$C$84),Data_for_IC_trend_tables!$A$1:$G$49194,7,FALSE)*1000000000,"-")</f>
        <v>45.715088642005199</v>
      </c>
      <c r="AT35" s="30" t="str">
        <f>IFERROR(VLOOKUP(CONCATENATE($B35,"_",AT$4,"_",$C$85,"_",$C$84),Data_for_IC_trend_tables!$A$1:$G$49194,7,FALSE)*1000000000,"-")</f>
        <v>-</v>
      </c>
      <c r="AU35" s="30" t="str">
        <f>IFERROR(VLOOKUP(CONCATENATE($B35,"_",AU$4,"_",$C$85,"_",$C$84),Data_for_IC_trend_tables!$A$1:$G$49194,7,FALSE)*1000000000,"-")</f>
        <v>-</v>
      </c>
      <c r="AV35" s="30"/>
      <c r="AW35" s="30" t="str">
        <f>IFERROR(VLOOKUP(CONCATENATE($B35,"_",AW$4,"_",$C$85,"_",$C$84),Data_for_IC_trend_tables!$A$1:$G$49194,7,FALSE)*1000000000,"-")</f>
        <v>-</v>
      </c>
      <c r="AX35" s="79">
        <f>O35</f>
        <v>48.298914954378297</v>
      </c>
      <c r="AY35" s="38" t="str">
        <f t="shared" ref="AY35" si="13">IF(ISBLANK(AX35),"",IF(AW35="-",CONCATENATE("no data for ",$AW$4),IF(AZ35&gt;0,"No","Yes")))</f>
        <v>no data for 2022</v>
      </c>
      <c r="AZ35" s="58" t="str">
        <f t="shared" ref="AZ35" si="14">IFERROR(IF(AW35=0,"",(AW35-AX35)/AX35),"")</f>
        <v/>
      </c>
      <c r="BA35" s="32" t="s">
        <v>76</v>
      </c>
    </row>
    <row r="36" spans="2:53" s="3" customFormat="1" x14ac:dyDescent="0.2">
      <c r="B36" s="53" t="s">
        <v>164</v>
      </c>
      <c r="C36" s="71" t="s">
        <v>26</v>
      </c>
      <c r="D36" s="56"/>
      <c r="E36" s="30" t="str">
        <f>IFERROR(VLOOKUP(CONCATENATE($B36,"_",E$4,"_",$C$85,"_",$C$84),Data_for_IC_trend_tables!$A$1:$G$49194,7,FALSE)*1000000000,"-")</f>
        <v>-</v>
      </c>
      <c r="F36" s="30" t="str">
        <f>IFERROR(VLOOKUP(CONCATENATE($B36,"_",F$4,"_",$C$85,"_",$C$84),Data_for_IC_trend_tables!$A$1:$G$49194,7,FALSE)*1000000000,"-")</f>
        <v>-</v>
      </c>
      <c r="G36" s="30" t="str">
        <f>IFERROR(VLOOKUP(CONCATENATE($B36,"_",G$4,"_",$C$85,"_",$C$84),Data_for_IC_trend_tables!$A$1:$G$49194,7,FALSE)*1000000000,"-")</f>
        <v>-</v>
      </c>
      <c r="H36" s="30" t="str">
        <f>IFERROR(VLOOKUP(CONCATENATE($B36,"_",H$4,"_",$C$85,"_",$C$84),Data_for_IC_trend_tables!$A$1:$G$49194,7,FALSE)*1000000000,"-")</f>
        <v>-</v>
      </c>
      <c r="I36" s="30" t="str">
        <f>IFERROR(VLOOKUP(CONCATENATE($B36,"_",I$4,"_",$C$85,"_",$C$84),Data_for_IC_trend_tables!$A$1:$G$49194,7,FALSE)*1000000000,"-")</f>
        <v>-</v>
      </c>
      <c r="J36" s="30" t="str">
        <f>IFERROR(VLOOKUP(CONCATENATE($B36,"_",J$4,"_",$C$85,"_",$C$84),Data_for_IC_trend_tables!$A$1:$G$49194,7,FALSE)*1000000000,"-")</f>
        <v>-</v>
      </c>
      <c r="K36" s="30" t="str">
        <f>IFERROR(VLOOKUP(CONCATENATE($B36,"_",K$4,"_",$C$85,"_",$C$84),Data_for_IC_trend_tables!$A$1:$G$49194,7,FALSE)*1000000000,"-")</f>
        <v>-</v>
      </c>
      <c r="L36" s="30" t="str">
        <f>IFERROR(VLOOKUP(CONCATENATE($B36,"_",L$4,"_",$C$85,"_",$C$84),Data_for_IC_trend_tables!$A$1:$G$49194,7,FALSE)*1000000000,"-")</f>
        <v>-</v>
      </c>
      <c r="M36" s="30" t="str">
        <f>IFERROR(VLOOKUP(CONCATENATE($B36,"_",M$4,"_",$C$85,"_",$C$84),Data_for_IC_trend_tables!$A$1:$G$49194,7,FALSE)*1000000000,"-")</f>
        <v>-</v>
      </c>
      <c r="N36" s="30" t="str">
        <f>IFERROR(VLOOKUP(CONCATENATE($B36,"_",N$4,"_",$C$85,"_",$C$84),Data_for_IC_trend_tables!$A$1:$G$49194,7,FALSE)*1000000000,"-")</f>
        <v>-</v>
      </c>
      <c r="O36" s="30">
        <f>IFERROR(VLOOKUP(CONCATENATE($B36,"_",O$4,"_",$C$85,"_",$C$84),Data_for_IC_trend_tables!$A$1:$G$49194,7,FALSE)*1000000000,"-")</f>
        <v>3.3142963621800798</v>
      </c>
      <c r="P36" s="30">
        <f>IFERROR(VLOOKUP(CONCATENATE($B36,"_",P$4,"_",$C$85,"_",$C$84),Data_for_IC_trend_tables!$A$1:$G$49194,7,FALSE)*1000000000,"-")</f>
        <v>3.7761569791521401</v>
      </c>
      <c r="Q36" s="30">
        <f>IFERROR(VLOOKUP(CONCATENATE($B36,"_",Q$4,"_",$C$85,"_",$C$84),Data_for_IC_trend_tables!$A$1:$G$49194,7,FALSE)*1000000000,"-")</f>
        <v>4.3088675434731902</v>
      </c>
      <c r="R36" s="30">
        <f>IFERROR(VLOOKUP(CONCATENATE($B36,"_",R$4,"_",$C$85,"_",$C$84),Data_for_IC_trend_tables!$A$1:$G$49194,7,FALSE)*1000000000,"-")</f>
        <v>4.1370927716301207</v>
      </c>
      <c r="S36" s="30">
        <f>IFERROR(VLOOKUP(CONCATENATE($B36,"_",S$4,"_",$C$85,"_",$C$84),Data_for_IC_trend_tables!$A$1:$G$49194,7,FALSE)*1000000000,"-")</f>
        <v>4.4954581611626097</v>
      </c>
      <c r="T36" s="30">
        <f>IFERROR(VLOOKUP(CONCATENATE($B36,"_",T$4,"_",$C$85,"_",$C$84),Data_for_IC_trend_tables!$A$1:$G$49194,7,FALSE)*1000000000,"-")</f>
        <v>4.58333159740911</v>
      </c>
      <c r="U36" s="30">
        <f>IFERROR(VLOOKUP(CONCATENATE($B36,"_",U$4,"_",$C$85,"_",$C$84),Data_for_IC_trend_tables!$A$1:$G$49194,7,FALSE)*1000000000,"-")</f>
        <v>4.8341864711363201</v>
      </c>
      <c r="V36" s="30">
        <f>IFERROR(VLOOKUP(CONCATENATE($B36,"_",V$4,"_",$C$85,"_",$C$84),Data_for_IC_trend_tables!$A$1:$G$49194,7,FALSE)*1000000000,"-")</f>
        <v>4.7773663196895093</v>
      </c>
      <c r="W36" s="30">
        <f>IFERROR(VLOOKUP(CONCATENATE($B36,"_",W$4,"_",$C$85,"_",$C$84),Data_for_IC_trend_tables!$A$1:$G$49194,7,FALSE)*1000000000,"-")</f>
        <v>4.9039347030981792</v>
      </c>
      <c r="X36" s="30">
        <f>IFERROR(VLOOKUP(CONCATENATE($B36,"_",X$4,"_",$C$85,"_",$C$84),Data_for_IC_trend_tables!$A$1:$G$49194,7,FALSE)*1000000000,"-")</f>
        <v>5.1656743343209399</v>
      </c>
      <c r="Y36" s="30">
        <f>IFERROR(VLOOKUP(CONCATENATE($B36,"_",Y$4,"_",$C$85,"_",$C$84),Data_for_IC_trend_tables!$A$1:$G$49194,7,FALSE)*1000000000,"-")</f>
        <v>5.0108909691143699</v>
      </c>
      <c r="Z36" s="30">
        <f>IFERROR(VLOOKUP(CONCATENATE($B36,"_",Z$4,"_",$C$85,"_",$C$84),Data_for_IC_trend_tables!$A$1:$G$49194,7,FALSE)*1000000000,"-")</f>
        <v>4.97119730913818</v>
      </c>
      <c r="AA36" s="30">
        <f>IFERROR(VLOOKUP(CONCATENATE($B36,"_",AA$4,"_",$C$85,"_",$C$84),Data_for_IC_trend_tables!$A$1:$G$49194,7,FALSE)*1000000000,"-")</f>
        <v>4.7191460586026999</v>
      </c>
      <c r="AB36" s="30">
        <f>IFERROR(VLOOKUP(CONCATENATE($B36,"_",AB$4,"_",$C$85,"_",$C$84),Data_for_IC_trend_tables!$A$1:$G$49194,7,FALSE)*1000000000,"-")</f>
        <v>4.6798232369868193</v>
      </c>
      <c r="AC36" s="30">
        <f>IFERROR(VLOOKUP(CONCATENATE($B36,"_",AC$4,"_",$C$85,"_",$C$84),Data_for_IC_trend_tables!$A$1:$G$49194,7,FALSE)*1000000000,"-")</f>
        <v>4.52307443430976</v>
      </c>
      <c r="AD36" s="30">
        <f>IFERROR(VLOOKUP(CONCATENATE($B36,"_",AD$4,"_",$C$85,"_",$C$84),Data_for_IC_trend_tables!$A$1:$G$49194,7,FALSE)*1000000000,"-")</f>
        <v>4.4020546937391805</v>
      </c>
      <c r="AE36" s="30">
        <f>IFERROR(VLOOKUP(CONCATENATE($B36,"_",AE$4,"_",$C$85,"_",$C$84),Data_for_IC_trend_tables!$A$1:$G$49194,7,FALSE)*1000000000,"-")</f>
        <v>4.4652024333087903</v>
      </c>
      <c r="AF36" s="30">
        <f>IFERROR(VLOOKUP(CONCATENATE($B36,"_",AF$4,"_",$C$85,"_",$C$84),Data_for_IC_trend_tables!$A$1:$G$49194,7,FALSE)*1000000000,"-")</f>
        <v>4.3347408979392998</v>
      </c>
      <c r="AG36" s="30">
        <f>IFERROR(VLOOKUP(CONCATENATE($B36,"_",AG$4,"_",$C$85,"_",$C$84),Data_for_IC_trend_tables!$A$1:$G$49194,7,FALSE)*1000000000,"-")</f>
        <v>4.3496832311814497</v>
      </c>
      <c r="AH36" s="30">
        <f>IFERROR(VLOOKUP(CONCATENATE($B36,"_",AH$4,"_",$C$85,"_",$C$84),Data_for_IC_trend_tables!$A$1:$G$49194,7,FALSE)*1000000000,"-")</f>
        <v>4.0623713034515703</v>
      </c>
      <c r="AI36" s="30">
        <f>IFERROR(VLOOKUP(CONCATENATE($B36,"_",AI$4,"_",$C$85,"_",$C$84),Data_for_IC_trend_tables!$A$1:$G$49194,7,FALSE)*1000000000,"-")</f>
        <v>3.3105392083806602</v>
      </c>
      <c r="AJ36" s="30">
        <f>IFERROR(VLOOKUP(CONCATENATE($B36,"_",AJ$4,"_",$C$85,"_",$C$84),Data_for_IC_trend_tables!$A$1:$G$49194,7,FALSE)*1000000000,"-")</f>
        <v>3.4217856417752697</v>
      </c>
      <c r="AK36" s="30">
        <f>IFERROR(VLOOKUP(CONCATENATE($B36,"_",AK$4,"_",$C$85,"_",$C$84),Data_for_IC_trend_tables!$A$1:$G$49194,7,FALSE)*1000000000,"-")</f>
        <v>3.3235047786565399</v>
      </c>
      <c r="AL36" s="30">
        <f>IFERROR(VLOOKUP(CONCATENATE($B36,"_",AL$4,"_",$C$85,"_",$C$84),Data_for_IC_trend_tables!$A$1:$G$49194,7,FALSE)*1000000000,"-")</f>
        <v>3.0743193971505698</v>
      </c>
      <c r="AM36" s="30">
        <f>IFERROR(VLOOKUP(CONCATENATE($B36,"_",AM$4,"_",$C$85,"_",$C$84),Data_for_IC_trend_tables!$A$1:$G$49194,7,FALSE)*1000000000,"-")</f>
        <v>2.52384310279853</v>
      </c>
      <c r="AN36" s="30">
        <f>IFERROR(VLOOKUP(CONCATENATE($B36,"_",AN$4,"_",$C$85,"_",$C$84),Data_for_IC_trend_tables!$A$1:$G$49194,7,FALSE)*1000000000,"-")</f>
        <v>2.06865033786758</v>
      </c>
      <c r="AO36" s="30">
        <f>IFERROR(VLOOKUP(CONCATENATE($B36,"_",AO$4,"_",$C$85,"_",$C$84),Data_for_IC_trend_tables!$A$1:$G$49194,7,FALSE)*1000000000,"-")</f>
        <v>1.8578934470389101</v>
      </c>
      <c r="AP36" s="30">
        <f>IFERROR(VLOOKUP(CONCATENATE($B36,"_",AP$4,"_",$C$85,"_",$C$84),Data_for_IC_trend_tables!$A$1:$G$49194,7,FALSE)*1000000000,"-")</f>
        <v>1.6365104350760999</v>
      </c>
      <c r="AQ36" s="30">
        <f>IFERROR(VLOOKUP(CONCATENATE($B36,"_",AQ$4,"_",$C$85,"_",$C$84),Data_for_IC_trend_tables!$A$1:$G$49194,7,FALSE)*1000000000,"-")</f>
        <v>1.4748971109195601</v>
      </c>
      <c r="AR36" s="30">
        <f>IFERROR(VLOOKUP(CONCATENATE($B36,"_",AR$4,"_",$C$85,"_",$C$84),Data_for_IC_trend_tables!$A$1:$G$49194,7,FALSE)*1000000000,"-")</f>
        <v>1.2710996267517001</v>
      </c>
      <c r="AS36" s="30">
        <f>IFERROR(VLOOKUP(CONCATENATE($B36,"_",AS$4,"_",$C$85,"_",$C$84),Data_for_IC_trend_tables!$A$1:$G$49194,7,FALSE)*1000000000,"-")</f>
        <v>0.98951870116159102</v>
      </c>
      <c r="AT36" s="30">
        <f>IFERROR(VLOOKUP(CONCATENATE($B36,"_",AT$4,"_",$C$85,"_",$C$84),Data_for_IC_trend_tables!$A$1:$G$49194,7,FALSE)*1000000000,"-")</f>
        <v>0.91688565041391301</v>
      </c>
      <c r="AU36" s="30">
        <f>IFERROR(VLOOKUP(CONCATENATE($B36,"_",AU$4,"_",$C$85,"_",$C$84),Data_for_IC_trend_tables!$A$1:$G$49194,7,FALSE)*1000000000,"-")</f>
        <v>0.92165852254999903</v>
      </c>
      <c r="AV36" s="30"/>
      <c r="AW36" s="30">
        <f>IFERROR(VLOOKUP(CONCATENATE($B36,"_",AW$4,"_",$C$85,"_",$C$84),Data_for_IC_trend_tables!$A$1:$G$49194,7,FALSE)*1000000000,"-")</f>
        <v>0.92165852254999903</v>
      </c>
      <c r="AX36" s="79"/>
      <c r="AY36" s="38" t="str">
        <f t="shared" si="0"/>
        <v/>
      </c>
      <c r="AZ36" s="58" t="str">
        <f t="shared" si="1"/>
        <v/>
      </c>
      <c r="BA36" s="98"/>
    </row>
    <row r="37" spans="2:53" s="17" customFormat="1" x14ac:dyDescent="0.2">
      <c r="B37" s="100" t="s">
        <v>165</v>
      </c>
      <c r="C37" s="71" t="s">
        <v>27</v>
      </c>
      <c r="D37" s="56">
        <v>1990</v>
      </c>
      <c r="E37" s="30" t="str">
        <f>IFERROR(VLOOKUP(CONCATENATE($B37,"_",E$4,"_",$C$85,"_",$C$84),Data_for_IC_trend_tables!$A$1:$G$49194,7,FALSE)*1000000000,"-")</f>
        <v>-</v>
      </c>
      <c r="F37" s="30" t="str">
        <f>IFERROR(VLOOKUP(CONCATENATE($B37,"_",F$4,"_",$C$85,"_",$C$84),Data_for_IC_trend_tables!$A$1:$G$49194,7,FALSE)*1000000000,"-")</f>
        <v>-</v>
      </c>
      <c r="G37" s="30" t="str">
        <f>IFERROR(VLOOKUP(CONCATENATE($B37,"_",G$4,"_",$C$85,"_",$C$84),Data_for_IC_trend_tables!$A$1:$G$49194,7,FALSE)*1000000000,"-")</f>
        <v>-</v>
      </c>
      <c r="H37" s="30" t="str">
        <f>IFERROR(VLOOKUP(CONCATENATE($B37,"_",H$4,"_",$C$85,"_",$C$84),Data_for_IC_trend_tables!$A$1:$G$49194,7,FALSE)*1000000000,"-")</f>
        <v>-</v>
      </c>
      <c r="I37" s="30" t="str">
        <f>IFERROR(VLOOKUP(CONCATENATE($B37,"_",I$4,"_",$C$85,"_",$C$84),Data_for_IC_trend_tables!$A$1:$G$49194,7,FALSE)*1000000000,"-")</f>
        <v>-</v>
      </c>
      <c r="J37" s="30" t="str">
        <f>IFERROR(VLOOKUP(CONCATENATE($B37,"_",J$4,"_",$C$85,"_",$C$84),Data_for_IC_trend_tables!$A$1:$G$49194,7,FALSE)*1000000000,"-")</f>
        <v>-</v>
      </c>
      <c r="K37" s="30" t="str">
        <f>IFERROR(VLOOKUP(CONCATENATE($B37,"_",K$4,"_",$C$85,"_",$C$84),Data_for_IC_trend_tables!$A$1:$G$49194,7,FALSE)*1000000000,"-")</f>
        <v>-</v>
      </c>
      <c r="L37" s="30" t="str">
        <f>IFERROR(VLOOKUP(CONCATENATE($B37,"_",L$4,"_",$C$85,"_",$C$84),Data_for_IC_trend_tables!$A$1:$G$49194,7,FALSE)*1000000000,"-")</f>
        <v>-</v>
      </c>
      <c r="M37" s="30" t="str">
        <f>IFERROR(VLOOKUP(CONCATENATE($B37,"_",M$4,"_",$C$85,"_",$C$84),Data_for_IC_trend_tables!$A$1:$G$49194,7,FALSE)*1000000000,"-")</f>
        <v>-</v>
      </c>
      <c r="N37" s="30" t="str">
        <f>IFERROR(VLOOKUP(CONCATENATE($B37,"_",N$4,"_",$C$85,"_",$C$84),Data_for_IC_trend_tables!$A$1:$G$49194,7,FALSE)*1000000000,"-")</f>
        <v>-</v>
      </c>
      <c r="O37" s="30">
        <f>IFERROR(VLOOKUP(CONCATENATE($B37,"_",O$4,"_",$C$85,"_",$C$84),Data_for_IC_trend_tables!$A$1:$G$49194,7,FALSE)*1000000000,"-")</f>
        <v>1.0328435687312298</v>
      </c>
      <c r="P37" s="30">
        <f>IFERROR(VLOOKUP(CONCATENATE($B37,"_",P$4,"_",$C$85,"_",$C$84),Data_for_IC_trend_tables!$A$1:$G$49194,7,FALSE)*1000000000,"-")</f>
        <v>0.90344019020675603</v>
      </c>
      <c r="Q37" s="30">
        <f>IFERROR(VLOOKUP(CONCATENATE($B37,"_",Q$4,"_",$C$85,"_",$C$84),Data_for_IC_trend_tables!$A$1:$G$49194,7,FALSE)*1000000000,"-")</f>
        <v>0.69500831353504</v>
      </c>
      <c r="R37" s="30">
        <f>IFERROR(VLOOKUP(CONCATENATE($B37,"_",R$4,"_",$C$85,"_",$C$84),Data_for_IC_trend_tables!$A$1:$G$49194,7,FALSE)*1000000000,"-")</f>
        <v>0.56096344845687307</v>
      </c>
      <c r="S37" s="30">
        <f>IFERROR(VLOOKUP(CONCATENATE($B37,"_",S$4,"_",$C$85,"_",$C$84),Data_for_IC_trend_tables!$A$1:$G$49194,7,FALSE)*1000000000,"-")</f>
        <v>0.52964086461023696</v>
      </c>
      <c r="T37" s="30">
        <f>IFERROR(VLOOKUP(CONCATENATE($B37,"_",T$4,"_",$C$85,"_",$C$84),Data_for_IC_trend_tables!$A$1:$G$49194,7,FALSE)*1000000000,"-")</f>
        <v>0.40024140468149699</v>
      </c>
      <c r="U37" s="30">
        <f>IFERROR(VLOOKUP(CONCATENATE($B37,"_",U$4,"_",$C$85,"_",$C$84),Data_for_IC_trend_tables!$A$1:$G$49194,7,FALSE)*1000000000,"-")</f>
        <v>0.59033676037390703</v>
      </c>
      <c r="V37" s="30">
        <f>IFERROR(VLOOKUP(CONCATENATE($B37,"_",V$4,"_",$C$85,"_",$C$84),Data_for_IC_trend_tables!$A$1:$G$49194,7,FALSE)*1000000000,"-")</f>
        <v>0.70269409190931598</v>
      </c>
      <c r="W37" s="30">
        <f>IFERROR(VLOOKUP(CONCATENATE($B37,"_",W$4,"_",$C$85,"_",$C$84),Data_for_IC_trend_tables!$A$1:$G$49194,7,FALSE)*1000000000,"-")</f>
        <v>0.77156974093039898</v>
      </c>
      <c r="X37" s="30">
        <f>IFERROR(VLOOKUP(CONCATENATE($B37,"_",X$4,"_",$C$85,"_",$C$84),Data_for_IC_trend_tables!$A$1:$G$49194,7,FALSE)*1000000000,"-")</f>
        <v>0.64902507617086702</v>
      </c>
      <c r="Y37" s="30">
        <f>IFERROR(VLOOKUP(CONCATENATE($B37,"_",Y$4,"_",$C$85,"_",$C$84),Data_for_IC_trend_tables!$A$1:$G$49194,7,FALSE)*1000000000,"-")</f>
        <v>0.52549816088010504</v>
      </c>
      <c r="Z37" s="30">
        <f>IFERROR(VLOOKUP(CONCATENATE($B37,"_",Z$4,"_",$C$85,"_",$C$84),Data_for_IC_trend_tables!$A$1:$G$49194,7,FALSE)*1000000000,"-")</f>
        <v>0.57348154738055501</v>
      </c>
      <c r="AA37" s="30">
        <f>IFERROR(VLOOKUP(CONCATENATE($B37,"_",AA$4,"_",$C$85,"_",$C$84),Data_for_IC_trend_tables!$A$1:$G$49194,7,FALSE)*1000000000,"-")</f>
        <v>0.56542771099811295</v>
      </c>
      <c r="AB37" s="30">
        <f>IFERROR(VLOOKUP(CONCATENATE($B37,"_",AB$4,"_",$C$85,"_",$C$84),Data_for_IC_trend_tables!$A$1:$G$49194,7,FALSE)*1000000000,"-")</f>
        <v>0.45880402985282104</v>
      </c>
      <c r="AC37" s="30">
        <f>IFERROR(VLOOKUP(CONCATENATE($B37,"_",AC$4,"_",$C$85,"_",$C$84),Data_for_IC_trend_tables!$A$1:$G$49194,7,FALSE)*1000000000,"-")</f>
        <v>0.709713779577266</v>
      </c>
      <c r="AD37" s="30">
        <f>IFERROR(VLOOKUP(CONCATENATE($B37,"_",AD$4,"_",$C$85,"_",$C$84),Data_for_IC_trend_tables!$A$1:$G$49194,7,FALSE)*1000000000,"-")</f>
        <v>0.53012638000000001</v>
      </c>
      <c r="AE37" s="30">
        <f>IFERROR(VLOOKUP(CONCATENATE($B37,"_",AE$4,"_",$C$85,"_",$C$84),Data_for_IC_trend_tables!$A$1:$G$49194,7,FALSE)*1000000000,"-")</f>
        <v>0.74559139800000007</v>
      </c>
      <c r="AF37" s="30">
        <f>IFERROR(VLOOKUP(CONCATENATE($B37,"_",AF$4,"_",$C$85,"_",$C$84),Data_for_IC_trend_tables!$A$1:$G$49194,7,FALSE)*1000000000,"-")</f>
        <v>0.70053326799999993</v>
      </c>
      <c r="AG37" s="30">
        <f>IFERROR(VLOOKUP(CONCATENATE($B37,"_",AG$4,"_",$C$85,"_",$C$84),Data_for_IC_trend_tables!$A$1:$G$49194,7,FALSE)*1000000000,"-")</f>
        <v>0.83841503500000003</v>
      </c>
      <c r="AH37" s="30">
        <f>IFERROR(VLOOKUP(CONCATENATE($B37,"_",AH$4,"_",$C$85,"_",$C$84),Data_for_IC_trend_tables!$A$1:$G$49194,7,FALSE)*1000000000,"-")</f>
        <v>0.48147113499999999</v>
      </c>
      <c r="AI37" s="30">
        <f>IFERROR(VLOOKUP(CONCATENATE($B37,"_",AI$4,"_",$C$85,"_",$C$84),Data_for_IC_trend_tables!$A$1:$G$49194,7,FALSE)*1000000000,"-")</f>
        <v>0.39568417300000003</v>
      </c>
      <c r="AJ37" s="30">
        <f>IFERROR(VLOOKUP(CONCATENATE($B37,"_",AJ$4,"_",$C$85,"_",$C$84),Data_for_IC_trend_tables!$A$1:$G$49194,7,FALSE)*1000000000,"-")</f>
        <v>0.38924974220000003</v>
      </c>
      <c r="AK37" s="30">
        <f>IFERROR(VLOOKUP(CONCATENATE($B37,"_",AK$4,"_",$C$85,"_",$C$84),Data_for_IC_trend_tables!$A$1:$G$49194,7,FALSE)*1000000000,"-")</f>
        <v>0.26692177979999998</v>
      </c>
      <c r="AL37" s="30">
        <f>IFERROR(VLOOKUP(CONCATENATE($B37,"_",AL$4,"_",$C$85,"_",$C$84),Data_for_IC_trend_tables!$A$1:$G$49194,7,FALSE)*1000000000,"-")</f>
        <v>0.24098334480000003</v>
      </c>
      <c r="AM37" s="30">
        <f>IFERROR(VLOOKUP(CONCATENATE($B37,"_",AM$4,"_",$C$85,"_",$C$84),Data_for_IC_trend_tables!$A$1:$G$49194,7,FALSE)*1000000000,"-")</f>
        <v>0.2320311102</v>
      </c>
      <c r="AN37" s="30">
        <f>IFERROR(VLOOKUP(CONCATENATE($B37,"_",AN$4,"_",$C$85,"_",$C$84),Data_for_IC_trend_tables!$A$1:$G$49194,7,FALSE)*1000000000,"-")</f>
        <v>0.3174343932</v>
      </c>
      <c r="AO37" s="30">
        <f>IFERROR(VLOOKUP(CONCATENATE($B37,"_",AO$4,"_",$C$85,"_",$C$84),Data_for_IC_trend_tables!$A$1:$G$49194,7,FALSE)*1000000000,"-")</f>
        <v>0.323980025</v>
      </c>
      <c r="AP37" s="30">
        <f>IFERROR(VLOOKUP(CONCATENATE($B37,"_",AP$4,"_",$C$85,"_",$C$84),Data_for_IC_trend_tables!$A$1:$G$49194,7,FALSE)*1000000000,"-")</f>
        <v>0.31012777648000001</v>
      </c>
      <c r="AQ37" s="30">
        <f>IFERROR(VLOOKUP(CONCATENATE($B37,"_",AQ$4,"_",$C$85,"_",$C$84),Data_for_IC_trend_tables!$A$1:$G$49194,7,FALSE)*1000000000,"-")</f>
        <v>0.32662660076</v>
      </c>
      <c r="AR37" s="30">
        <f>IFERROR(VLOOKUP(CONCATENATE($B37,"_",AR$4,"_",$C$85,"_",$C$84),Data_for_IC_trend_tables!$A$1:$G$49194,7,FALSE)*1000000000,"-")</f>
        <v>0.27238437913999997</v>
      </c>
      <c r="AS37" s="30">
        <f>IFERROR(VLOOKUP(CONCATENATE($B37,"_",AS$4,"_",$C$85,"_",$C$84),Data_for_IC_trend_tables!$A$1:$G$49194,7,FALSE)*1000000000,"-")</f>
        <v>0.30222336047999998</v>
      </c>
      <c r="AT37" s="30">
        <f>IFERROR(VLOOKUP(CONCATENATE($B37,"_",AT$4,"_",$C$85,"_",$C$84),Data_for_IC_trend_tables!$A$1:$G$49194,7,FALSE)*1000000000,"-")</f>
        <v>0.1911259562</v>
      </c>
      <c r="AU37" s="30">
        <f>IFERROR(VLOOKUP(CONCATENATE($B37,"_",AU$4,"_",$C$85,"_",$C$84),Data_for_IC_trend_tables!$A$1:$G$49194,7,FALSE)*1000000000,"-")</f>
        <v>0.19997368825</v>
      </c>
      <c r="AV37" s="30"/>
      <c r="AW37" s="30">
        <f>IFERROR(VLOOKUP(CONCATENATE($B37,"_",AW$4,"_",$C$85,"_",$C$84),Data_for_IC_trend_tables!$A$1:$G$49194,7,FALSE)*1000000000,"-")</f>
        <v>0.19997368825</v>
      </c>
      <c r="AX37" s="79">
        <f>O37</f>
        <v>1.0328435687312298</v>
      </c>
      <c r="AY37" s="38" t="str">
        <f t="shared" ref="AY37:AY39" si="15">IF(ISBLANK(AX37),"",IF(AW37="-",CONCATENATE("no data for ",$AW$4),IF(AZ37&gt;0,"No","Yes")))</f>
        <v>Yes</v>
      </c>
      <c r="AZ37" s="58">
        <f t="shared" ref="AZ37:AZ39" si="16">IFERROR(IF(AW37=0,"",(AW37-AX37)/AX37),"")</f>
        <v>-0.80638530915610718</v>
      </c>
      <c r="BA37" s="32" t="s">
        <v>76</v>
      </c>
    </row>
    <row r="38" spans="2:53" s="3" customFormat="1" x14ac:dyDescent="0.2">
      <c r="B38" s="53" t="s">
        <v>166</v>
      </c>
      <c r="C38" s="71" t="s">
        <v>100</v>
      </c>
      <c r="D38" s="56">
        <v>1990</v>
      </c>
      <c r="E38" s="30" t="str">
        <f>IFERROR(VLOOKUP(CONCATENATE($B38,"_",E$4,"_",$C$85,"_",$C$84),Data_for_IC_trend_tables!$A$1:$G$49194,7,FALSE)*1000000000,"-")</f>
        <v>-</v>
      </c>
      <c r="F38" s="30" t="str">
        <f>IFERROR(VLOOKUP(CONCATENATE($B38,"_",F$4,"_",$C$85,"_",$C$84),Data_for_IC_trend_tables!$A$1:$G$49194,7,FALSE)*1000000000,"-")</f>
        <v>-</v>
      </c>
      <c r="G38" s="30" t="str">
        <f>IFERROR(VLOOKUP(CONCATENATE($B38,"_",G$4,"_",$C$85,"_",$C$84),Data_for_IC_trend_tables!$A$1:$G$49194,7,FALSE)*1000000000,"-")</f>
        <v>-</v>
      </c>
      <c r="H38" s="30" t="str">
        <f>IFERROR(VLOOKUP(CONCATENATE($B38,"_",H$4,"_",$C$85,"_",$C$84),Data_for_IC_trend_tables!$A$1:$G$49194,7,FALSE)*1000000000,"-")</f>
        <v>-</v>
      </c>
      <c r="I38" s="30" t="str">
        <f>IFERROR(VLOOKUP(CONCATENATE($B38,"_",I$4,"_",$C$85,"_",$C$84),Data_for_IC_trend_tables!$A$1:$G$49194,7,FALSE)*1000000000,"-")</f>
        <v>-</v>
      </c>
      <c r="J38" s="30" t="str">
        <f>IFERROR(VLOOKUP(CONCATENATE($B38,"_",J$4,"_",$C$85,"_",$C$84),Data_for_IC_trend_tables!$A$1:$G$49194,7,FALSE)*1000000000,"-")</f>
        <v>-</v>
      </c>
      <c r="K38" s="30" t="str">
        <f>IFERROR(VLOOKUP(CONCATENATE($B38,"_",K$4,"_",$C$85,"_",$C$84),Data_for_IC_trend_tables!$A$1:$G$49194,7,FALSE)*1000000000,"-")</f>
        <v>-</v>
      </c>
      <c r="L38" s="30" t="str">
        <f>IFERROR(VLOOKUP(CONCATENATE($B38,"_",L$4,"_",$C$85,"_",$C$84),Data_for_IC_trend_tables!$A$1:$G$49194,7,FALSE)*1000000000,"-")</f>
        <v>-</v>
      </c>
      <c r="M38" s="30" t="str">
        <f>IFERROR(VLOOKUP(CONCATENATE($B38,"_",M$4,"_",$C$85,"_",$C$84),Data_for_IC_trend_tables!$A$1:$G$49194,7,FALSE)*1000000000,"-")</f>
        <v>-</v>
      </c>
      <c r="N38" s="30" t="str">
        <f>IFERROR(VLOOKUP(CONCATENATE($B38,"_",N$4,"_",$C$85,"_",$C$84),Data_for_IC_trend_tables!$A$1:$G$49194,7,FALSE)*1000000000,"-")</f>
        <v>-</v>
      </c>
      <c r="O38" s="30">
        <f>IFERROR(VLOOKUP(CONCATENATE($B38,"_",O$4,"_",$C$85,"_",$C$84),Data_for_IC_trend_tables!$A$1:$G$49194,7,FALSE)*1000000000,"-")</f>
        <v>744.94705474199998</v>
      </c>
      <c r="P38" s="30">
        <f>IFERROR(VLOOKUP(CONCATENATE($B38,"_",P$4,"_",$C$85,"_",$C$84),Data_for_IC_trend_tables!$A$1:$G$49194,7,FALSE)*1000000000,"-")</f>
        <v>633.09659976499995</v>
      </c>
      <c r="Q38" s="30">
        <f>IFERROR(VLOOKUP(CONCATENATE($B38,"_",Q$4,"_",$C$85,"_",$C$84),Data_for_IC_trend_tables!$A$1:$G$49194,7,FALSE)*1000000000,"-")</f>
        <v>492.72608431999998</v>
      </c>
      <c r="R38" s="30">
        <f>IFERROR(VLOOKUP(CONCATENATE($B38,"_",R$4,"_",$C$85,"_",$C$84),Data_for_IC_trend_tables!$A$1:$G$49194,7,FALSE)*1000000000,"-")</f>
        <v>353.28847766400003</v>
      </c>
      <c r="S38" s="30">
        <f>IFERROR(VLOOKUP(CONCATENATE($B38,"_",S$4,"_",$C$85,"_",$C$84),Data_for_IC_trend_tables!$A$1:$G$49194,7,FALSE)*1000000000,"-")</f>
        <v>213.33062879600001</v>
      </c>
      <c r="T38" s="30">
        <f>IFERROR(VLOOKUP(CONCATENATE($B38,"_",T$4,"_",$C$85,"_",$C$84),Data_for_IC_trend_tables!$A$1:$G$49194,7,FALSE)*1000000000,"-")</f>
        <v>70.045018600000006</v>
      </c>
      <c r="U38" s="30">
        <f>IFERROR(VLOOKUP(CONCATENATE($B38,"_",U$4,"_",$C$85,"_",$C$84),Data_for_IC_trend_tables!$A$1:$G$49194,7,FALSE)*1000000000,"-")</f>
        <v>65.033015883000004</v>
      </c>
      <c r="V38" s="30">
        <f>IFERROR(VLOOKUP(CONCATENATE($B38,"_",V$4,"_",$C$85,"_",$C$84),Data_for_IC_trend_tables!$A$1:$G$49194,7,FALSE)*1000000000,"-")</f>
        <v>58.402728206999996</v>
      </c>
      <c r="W38" s="30">
        <f>IFERROR(VLOOKUP(CONCATENATE($B38,"_",W$4,"_",$C$85,"_",$C$84),Data_for_IC_trend_tables!$A$1:$G$49194,7,FALSE)*1000000000,"-")</f>
        <v>51.529436656000001</v>
      </c>
      <c r="X38" s="30">
        <f>IFERROR(VLOOKUP(CONCATENATE($B38,"_",X$4,"_",$C$85,"_",$C$84),Data_for_IC_trend_tables!$A$1:$G$49194,7,FALSE)*1000000000,"-")</f>
        <v>44.196826530999999</v>
      </c>
      <c r="Y38" s="30">
        <f>IFERROR(VLOOKUP(CONCATENATE($B38,"_",Y$4,"_",$C$85,"_",$C$84),Data_for_IC_trend_tables!$A$1:$G$49194,7,FALSE)*1000000000,"-")</f>
        <v>37.525910773999996</v>
      </c>
      <c r="Z38" s="30">
        <f>IFERROR(VLOOKUP(CONCATENATE($B38,"_",Z$4,"_",$C$85,"_",$C$84),Data_for_IC_trend_tables!$A$1:$G$49194,7,FALSE)*1000000000,"-")</f>
        <v>37.512594932999995</v>
      </c>
      <c r="AA38" s="30">
        <f>IFERROR(VLOOKUP(CONCATENATE($B38,"_",AA$4,"_",$C$85,"_",$C$84),Data_for_IC_trend_tables!$A$1:$G$49194,7,FALSE)*1000000000,"-")</f>
        <v>36.914538178999997</v>
      </c>
      <c r="AB38" s="30">
        <f>IFERROR(VLOOKUP(CONCATENATE($B38,"_",AB$4,"_",$C$85,"_",$C$84),Data_for_IC_trend_tables!$A$1:$G$49194,7,FALSE)*1000000000,"-")</f>
        <v>35.279634696000002</v>
      </c>
      <c r="AC38" s="30">
        <f>IFERROR(VLOOKUP(CONCATENATE($B38,"_",AC$4,"_",$C$85,"_",$C$84),Data_for_IC_trend_tables!$A$1:$G$49194,7,FALSE)*1000000000,"-")</f>
        <v>35.035926644999996</v>
      </c>
      <c r="AD38" s="30">
        <f>IFERROR(VLOOKUP(CONCATENATE($B38,"_",AD$4,"_",$C$85,"_",$C$84),Data_for_IC_trend_tables!$A$1:$G$49194,7,FALSE)*1000000000,"-")</f>
        <v>35.019203443999999</v>
      </c>
      <c r="AE38" s="30">
        <f>IFERROR(VLOOKUP(CONCATENATE($B38,"_",AE$4,"_",$C$85,"_",$C$84),Data_for_IC_trend_tables!$A$1:$G$49194,7,FALSE)*1000000000,"-")</f>
        <v>35.918388761999999</v>
      </c>
      <c r="AF38" s="30">
        <f>IFERROR(VLOOKUP(CONCATENATE($B38,"_",AF$4,"_",$C$85,"_",$C$84),Data_for_IC_trend_tables!$A$1:$G$49194,7,FALSE)*1000000000,"-")</f>
        <v>36.129343813999995</v>
      </c>
      <c r="AG38" s="30">
        <f>IFERROR(VLOOKUP(CONCATENATE($B38,"_",AG$4,"_",$C$85,"_",$C$84),Data_for_IC_trend_tables!$A$1:$G$49194,7,FALSE)*1000000000,"-")</f>
        <v>37.837622146999998</v>
      </c>
      <c r="AH38" s="30">
        <f>IFERROR(VLOOKUP(CONCATENATE($B38,"_",AH$4,"_",$C$85,"_",$C$84),Data_for_IC_trend_tables!$A$1:$G$49194,7,FALSE)*1000000000,"-")</f>
        <v>39.112040985999997</v>
      </c>
      <c r="AI38" s="30">
        <f>IFERROR(VLOOKUP(CONCATENATE($B38,"_",AI$4,"_",$C$85,"_",$C$84),Data_for_IC_trend_tables!$A$1:$G$49194,7,FALSE)*1000000000,"-")</f>
        <v>40.101596133999998</v>
      </c>
      <c r="AJ38" s="30">
        <f>IFERROR(VLOOKUP(CONCATENATE($B38,"_",AJ$4,"_",$C$85,"_",$C$84),Data_for_IC_trend_tables!$A$1:$G$49194,7,FALSE)*1000000000,"-")</f>
        <v>40.292935983</v>
      </c>
      <c r="AK38" s="30">
        <f>IFERROR(VLOOKUP(CONCATENATE($B38,"_",AK$4,"_",$C$85,"_",$C$84),Data_for_IC_trend_tables!$A$1:$G$49194,7,FALSE)*1000000000,"-")</f>
        <v>33.703506382999997</v>
      </c>
      <c r="AL38" s="30">
        <f>IFERROR(VLOOKUP(CONCATENATE($B38,"_",AL$4,"_",$C$85,"_",$C$84),Data_for_IC_trend_tables!$A$1:$G$49194,7,FALSE)*1000000000,"-")</f>
        <v>34.291497038999999</v>
      </c>
      <c r="AM38" s="30">
        <f>IFERROR(VLOOKUP(CONCATENATE($B38,"_",AM$4,"_",$C$85,"_",$C$84),Data_for_IC_trend_tables!$A$1:$G$49194,7,FALSE)*1000000000,"-")</f>
        <v>31.656324875000003</v>
      </c>
      <c r="AN38" s="30">
        <f>IFERROR(VLOOKUP(CONCATENATE($B38,"_",AN$4,"_",$C$85,"_",$C$84),Data_for_IC_trend_tables!$A$1:$G$49194,7,FALSE)*1000000000,"-")</f>
        <v>31.748832052000001</v>
      </c>
      <c r="AO38" s="30">
        <f>IFERROR(VLOOKUP(CONCATENATE($B38,"_",AO$4,"_",$C$85,"_",$C$84),Data_for_IC_trend_tables!$A$1:$G$49194,7,FALSE)*1000000000,"-")</f>
        <v>31.701612677</v>
      </c>
      <c r="AP38" s="30">
        <f>IFERROR(VLOOKUP(CONCATENATE($B38,"_",AP$4,"_",$C$85,"_",$C$84),Data_for_IC_trend_tables!$A$1:$G$49194,7,FALSE)*1000000000,"-")</f>
        <v>31.612669705999998</v>
      </c>
      <c r="AQ38" s="30">
        <f>IFERROR(VLOOKUP(CONCATENATE($B38,"_",AQ$4,"_",$C$85,"_",$C$84),Data_for_IC_trend_tables!$A$1:$G$49194,7,FALSE)*1000000000,"-")</f>
        <v>31.249872066999998</v>
      </c>
      <c r="AR38" s="30">
        <f>IFERROR(VLOOKUP(CONCATENATE($B38,"_",AR$4,"_",$C$85,"_",$C$84),Data_for_IC_trend_tables!$A$1:$G$49194,7,FALSE)*1000000000,"-")</f>
        <v>30.621207224999999</v>
      </c>
      <c r="AS38" s="30">
        <f>IFERROR(VLOOKUP(CONCATENATE($B38,"_",AS$4,"_",$C$85,"_",$C$84),Data_for_IC_trend_tables!$A$1:$G$49194,7,FALSE)*1000000000,"-")</f>
        <v>30.008907734000001</v>
      </c>
      <c r="AT38" s="30">
        <f>IFERROR(VLOOKUP(CONCATENATE($B38,"_",AT$4,"_",$C$85,"_",$C$84),Data_for_IC_trend_tables!$A$1:$G$49194,7,FALSE)*1000000000,"-")</f>
        <v>30.245064410999998</v>
      </c>
      <c r="AU38" s="30">
        <f>IFERROR(VLOOKUP(CONCATENATE($B38,"_",AU$4,"_",$C$85,"_",$C$84),Data_for_IC_trend_tables!$A$1:$G$49194,7,FALSE)*1000000000,"-")</f>
        <v>30.256126971</v>
      </c>
      <c r="AV38" s="30"/>
      <c r="AW38" s="30">
        <f>IFERROR(VLOOKUP(CONCATENATE($B38,"_",AW$4,"_",$C$85,"_",$C$84),Data_for_IC_trend_tables!$A$1:$G$49194,7,FALSE)*1000000000,"-")</f>
        <v>30.256126971</v>
      </c>
      <c r="AX38" s="79">
        <f>O38</f>
        <v>744.94705474199998</v>
      </c>
      <c r="AY38" s="38" t="str">
        <f t="shared" si="15"/>
        <v>Yes</v>
      </c>
      <c r="AZ38" s="58">
        <f t="shared" si="16"/>
        <v>-0.95938486261754718</v>
      </c>
      <c r="BA38" s="32" t="s">
        <v>76</v>
      </c>
    </row>
    <row r="39" spans="2:53" s="3" customFormat="1" x14ac:dyDescent="0.2">
      <c r="B39" s="53" t="s">
        <v>167</v>
      </c>
      <c r="C39" s="71" t="s">
        <v>28</v>
      </c>
      <c r="D39" s="56">
        <v>1990</v>
      </c>
      <c r="E39" s="30" t="str">
        <f>IFERROR(VLOOKUP(CONCATENATE($B39,"_",E$4,"_",$C$85,"_",$C$84),Data_for_IC_trend_tables!$A$1:$G$49194,7,FALSE)*1000000000,"-")</f>
        <v>-</v>
      </c>
      <c r="F39" s="30" t="str">
        <f>IFERROR(VLOOKUP(CONCATENATE($B39,"_",F$4,"_",$C$85,"_",$C$84),Data_for_IC_trend_tables!$A$1:$G$49194,7,FALSE)*1000000000,"-")</f>
        <v>-</v>
      </c>
      <c r="G39" s="30" t="str">
        <f>IFERROR(VLOOKUP(CONCATENATE($B39,"_",G$4,"_",$C$85,"_",$C$84),Data_for_IC_trend_tables!$A$1:$G$49194,7,FALSE)*1000000000,"-")</f>
        <v>-</v>
      </c>
      <c r="H39" s="30" t="str">
        <f>IFERROR(VLOOKUP(CONCATENATE($B39,"_",H$4,"_",$C$85,"_",$C$84),Data_for_IC_trend_tables!$A$1:$G$49194,7,FALSE)*1000000000,"-")</f>
        <v>-</v>
      </c>
      <c r="I39" s="30" t="str">
        <f>IFERROR(VLOOKUP(CONCATENATE($B39,"_",I$4,"_",$C$85,"_",$C$84),Data_for_IC_trend_tables!$A$1:$G$49194,7,FALSE)*1000000000,"-")</f>
        <v>-</v>
      </c>
      <c r="J39" s="30" t="str">
        <f>IFERROR(VLOOKUP(CONCATENATE($B39,"_",J$4,"_",$C$85,"_",$C$84),Data_for_IC_trend_tables!$A$1:$G$49194,7,FALSE)*1000000000,"-")</f>
        <v>-</v>
      </c>
      <c r="K39" s="30" t="str">
        <f>IFERROR(VLOOKUP(CONCATENATE($B39,"_",K$4,"_",$C$85,"_",$C$84),Data_for_IC_trend_tables!$A$1:$G$49194,7,FALSE)*1000000000,"-")</f>
        <v>-</v>
      </c>
      <c r="L39" s="30" t="str">
        <f>IFERROR(VLOOKUP(CONCATENATE($B39,"_",L$4,"_",$C$85,"_",$C$84),Data_for_IC_trend_tables!$A$1:$G$49194,7,FALSE)*1000000000,"-")</f>
        <v>-</v>
      </c>
      <c r="M39" s="30" t="str">
        <f>IFERROR(VLOOKUP(CONCATENATE($B39,"_",M$4,"_",$C$85,"_",$C$84),Data_for_IC_trend_tables!$A$1:$G$49194,7,FALSE)*1000000000,"-")</f>
        <v>-</v>
      </c>
      <c r="N39" s="30" t="str">
        <f>IFERROR(VLOOKUP(CONCATENATE($B39,"_",N$4,"_",$C$85,"_",$C$84),Data_for_IC_trend_tables!$A$1:$G$49194,7,FALSE)*1000000000,"-")</f>
        <v>-</v>
      </c>
      <c r="O39" s="30">
        <f>IFERROR(VLOOKUP(CONCATENATE($B39,"_",O$4,"_",$C$85,"_",$C$84),Data_for_IC_trend_tables!$A$1:$G$49194,7,FALSE)*1000000000,"-")</f>
        <v>122.76501129110001</v>
      </c>
      <c r="P39" s="30">
        <f>IFERROR(VLOOKUP(CONCATENATE($B39,"_",P$4,"_",$C$85,"_",$C$84),Data_for_IC_trend_tables!$A$1:$G$49194,7,FALSE)*1000000000,"-")</f>
        <v>92.1450347257</v>
      </c>
      <c r="Q39" s="30">
        <f>IFERROR(VLOOKUP(CONCATENATE($B39,"_",Q$4,"_",$C$85,"_",$C$84),Data_for_IC_trend_tables!$A$1:$G$49194,7,FALSE)*1000000000,"-")</f>
        <v>93.119645454199997</v>
      </c>
      <c r="R39" s="30">
        <f>IFERROR(VLOOKUP(CONCATENATE($B39,"_",R$4,"_",$C$85,"_",$C$84),Data_for_IC_trend_tables!$A$1:$G$49194,7,FALSE)*1000000000,"-")</f>
        <v>91.788701257400007</v>
      </c>
      <c r="S39" s="30">
        <f>IFERROR(VLOOKUP(CONCATENATE($B39,"_",S$4,"_",$C$85,"_",$C$84),Data_for_IC_trend_tables!$A$1:$G$49194,7,FALSE)*1000000000,"-")</f>
        <v>91.649933087500003</v>
      </c>
      <c r="T39" s="30">
        <f>IFERROR(VLOOKUP(CONCATENATE($B39,"_",T$4,"_",$C$85,"_",$C$84),Data_for_IC_trend_tables!$A$1:$G$49194,7,FALSE)*1000000000,"-")</f>
        <v>68.170061382599997</v>
      </c>
      <c r="U39" s="30">
        <f>IFERROR(VLOOKUP(CONCATENATE($B39,"_",U$4,"_",$C$85,"_",$C$84),Data_for_IC_trend_tables!$A$1:$G$49194,7,FALSE)*1000000000,"-")</f>
        <v>47.103846505</v>
      </c>
      <c r="V39" s="30">
        <f>IFERROR(VLOOKUP(CONCATENATE($B39,"_",V$4,"_",$C$85,"_",$C$84),Data_for_IC_trend_tables!$A$1:$G$49194,7,FALSE)*1000000000,"-")</f>
        <v>39.738007466099994</v>
      </c>
      <c r="W39" s="30">
        <f>IFERROR(VLOOKUP(CONCATENATE($B39,"_",W$4,"_",$C$85,"_",$C$84),Data_for_IC_trend_tables!$A$1:$G$49194,7,FALSE)*1000000000,"-")</f>
        <v>33.595438102999999</v>
      </c>
      <c r="X39" s="30">
        <f>IFERROR(VLOOKUP(CONCATENATE($B39,"_",X$4,"_",$C$85,"_",$C$84),Data_for_IC_trend_tables!$A$1:$G$49194,7,FALSE)*1000000000,"-")</f>
        <v>38.055695596</v>
      </c>
      <c r="Y39" s="30">
        <f>IFERROR(VLOOKUP(CONCATENATE($B39,"_",Y$4,"_",$C$85,"_",$C$84),Data_for_IC_trend_tables!$A$1:$G$49194,7,FALSE)*1000000000,"-")</f>
        <v>33.379663525700003</v>
      </c>
      <c r="Z39" s="30">
        <f>IFERROR(VLOOKUP(CONCATENATE($B39,"_",Z$4,"_",$C$85,"_",$C$84),Data_for_IC_trend_tables!$A$1:$G$49194,7,FALSE)*1000000000,"-")</f>
        <v>33.455328334400001</v>
      </c>
      <c r="AA39" s="30">
        <f>IFERROR(VLOOKUP(CONCATENATE($B39,"_",AA$4,"_",$C$85,"_",$C$84),Data_for_IC_trend_tables!$A$1:$G$49194,7,FALSE)*1000000000,"-")</f>
        <v>32.581539765499997</v>
      </c>
      <c r="AB39" s="30">
        <f>IFERROR(VLOOKUP(CONCATENATE($B39,"_",AB$4,"_",$C$85,"_",$C$84),Data_for_IC_trend_tables!$A$1:$G$49194,7,FALSE)*1000000000,"-")</f>
        <v>29.8384483908</v>
      </c>
      <c r="AC39" s="30">
        <f>IFERROR(VLOOKUP(CONCATENATE($B39,"_",AC$4,"_",$C$85,"_",$C$84),Data_for_IC_trend_tables!$A$1:$G$49194,7,FALSE)*1000000000,"-")</f>
        <v>31.215494960799997</v>
      </c>
      <c r="AD39" s="30">
        <f>IFERROR(VLOOKUP(CONCATENATE($B39,"_",AD$4,"_",$C$85,"_",$C$84),Data_for_IC_trend_tables!$A$1:$G$49194,7,FALSE)*1000000000,"-")</f>
        <v>23.4079215414</v>
      </c>
      <c r="AE39" s="30">
        <f>IFERROR(VLOOKUP(CONCATENATE($B39,"_",AE$4,"_",$C$85,"_",$C$84),Data_for_IC_trend_tables!$A$1:$G$49194,7,FALSE)*1000000000,"-")</f>
        <v>24.201134025800002</v>
      </c>
      <c r="AF39" s="30">
        <f>IFERROR(VLOOKUP(CONCATENATE($B39,"_",AF$4,"_",$C$85,"_",$C$84),Data_for_IC_trend_tables!$A$1:$G$49194,7,FALSE)*1000000000,"-")</f>
        <v>23.969665635800002</v>
      </c>
      <c r="AG39" s="30">
        <f>IFERROR(VLOOKUP(CONCATENATE($B39,"_",AG$4,"_",$C$85,"_",$C$84),Data_for_IC_trend_tables!$A$1:$G$49194,7,FALSE)*1000000000,"-")</f>
        <v>22.001740238300002</v>
      </c>
      <c r="AH39" s="30">
        <f>IFERROR(VLOOKUP(CONCATENATE($B39,"_",AH$4,"_",$C$85,"_",$C$84),Data_for_IC_trend_tables!$A$1:$G$49194,7,FALSE)*1000000000,"-")</f>
        <v>21.458833279700002</v>
      </c>
      <c r="AI39" s="30">
        <f>IFERROR(VLOOKUP(CONCATENATE($B39,"_",AI$4,"_",$C$85,"_",$C$84),Data_for_IC_trend_tables!$A$1:$G$49194,7,FALSE)*1000000000,"-")</f>
        <v>25.618675341100001</v>
      </c>
      <c r="AJ39" s="30">
        <f>IFERROR(VLOOKUP(CONCATENATE($B39,"_",AJ$4,"_",$C$85,"_",$C$84),Data_for_IC_trend_tables!$A$1:$G$49194,7,FALSE)*1000000000,"-")</f>
        <v>22.943595495300002</v>
      </c>
      <c r="AK39" s="30">
        <f>IFERROR(VLOOKUP(CONCATENATE($B39,"_",AK$4,"_",$C$85,"_",$C$84),Data_for_IC_trend_tables!$A$1:$G$49194,7,FALSE)*1000000000,"-")</f>
        <v>22.0529981836</v>
      </c>
      <c r="AL39" s="30">
        <f>IFERROR(VLOOKUP(CONCATENATE($B39,"_",AL$4,"_",$C$85,"_",$C$84),Data_for_IC_trend_tables!$A$1:$G$49194,7,FALSE)*1000000000,"-")</f>
        <v>22.375469592400002</v>
      </c>
      <c r="AM39" s="30">
        <f>IFERROR(VLOOKUP(CONCATENATE($B39,"_",AM$4,"_",$C$85,"_",$C$84),Data_for_IC_trend_tables!$A$1:$G$49194,7,FALSE)*1000000000,"-")</f>
        <v>18.764474052100002</v>
      </c>
      <c r="AN39" s="30">
        <f>IFERROR(VLOOKUP(CONCATENATE($B39,"_",AN$4,"_",$C$85,"_",$C$84),Data_for_IC_trend_tables!$A$1:$G$49194,7,FALSE)*1000000000,"-")</f>
        <v>18.357047485999999</v>
      </c>
      <c r="AO39" s="30">
        <f>IFERROR(VLOOKUP(CONCATENATE($B39,"_",AO$4,"_",$C$85,"_",$C$84),Data_for_IC_trend_tables!$A$1:$G$49194,7,FALSE)*1000000000,"-")</f>
        <v>20.207627807800002</v>
      </c>
      <c r="AP39" s="30">
        <f>IFERROR(VLOOKUP(CONCATENATE($B39,"_",AP$4,"_",$C$85,"_",$C$84),Data_for_IC_trend_tables!$A$1:$G$49194,7,FALSE)*1000000000,"-")</f>
        <v>19.5475218873</v>
      </c>
      <c r="AQ39" s="30">
        <f>IFERROR(VLOOKUP(CONCATENATE($B39,"_",AQ$4,"_",$C$85,"_",$C$84),Data_for_IC_trend_tables!$A$1:$G$49194,7,FALSE)*1000000000,"-")</f>
        <v>20.325788712800001</v>
      </c>
      <c r="AR39" s="30">
        <f>IFERROR(VLOOKUP(CONCATENATE($B39,"_",AR$4,"_",$C$85,"_",$C$84),Data_for_IC_trend_tables!$A$1:$G$49194,7,FALSE)*1000000000,"-")</f>
        <v>19.036694948700003</v>
      </c>
      <c r="AS39" s="30">
        <f>IFERROR(VLOOKUP(CONCATENATE($B39,"_",AS$4,"_",$C$85,"_",$C$84),Data_for_IC_trend_tables!$A$1:$G$49194,7,FALSE)*1000000000,"-")</f>
        <v>20.839031649460001</v>
      </c>
      <c r="AT39" s="30">
        <f>IFERROR(VLOOKUP(CONCATENATE($B39,"_",AT$4,"_",$C$85,"_",$C$84),Data_for_IC_trend_tables!$A$1:$G$49194,7,FALSE)*1000000000,"-")</f>
        <v>21.742868843899998</v>
      </c>
      <c r="AU39" s="30">
        <f>IFERROR(VLOOKUP(CONCATENATE($B39,"_",AU$4,"_",$C$85,"_",$C$84),Data_for_IC_trend_tables!$A$1:$G$49194,7,FALSE)*1000000000,"-")</f>
        <v>19.7424065869</v>
      </c>
      <c r="AV39" s="30"/>
      <c r="AW39" s="30">
        <f>IFERROR(VLOOKUP(CONCATENATE($B39,"_",AW$4,"_",$C$85,"_",$C$84),Data_for_IC_trend_tables!$A$1:$G$49194,7,FALSE)*1000000000,"-")</f>
        <v>19.7424065869</v>
      </c>
      <c r="AX39" s="79">
        <f>O39</f>
        <v>122.76501129110001</v>
      </c>
      <c r="AY39" s="38" t="str">
        <f t="shared" si="15"/>
        <v>Yes</v>
      </c>
      <c r="AZ39" s="58">
        <f t="shared" si="16"/>
        <v>-0.83918539672442283</v>
      </c>
      <c r="BA39" s="32" t="s">
        <v>76</v>
      </c>
    </row>
    <row r="40" spans="2:53" s="3" customFormat="1" x14ac:dyDescent="0.2">
      <c r="B40" s="53" t="s">
        <v>168</v>
      </c>
      <c r="C40" s="71" t="s">
        <v>29</v>
      </c>
      <c r="D40" s="56"/>
      <c r="E40" s="30" t="str">
        <f>IFERROR(VLOOKUP(CONCATENATE($B40,"_",E$4,"_",$C$85,"_",$C$84),Data_for_IC_trend_tables!$A$1:$G$49194,7,FALSE)*1000000000,"-")</f>
        <v>-</v>
      </c>
      <c r="F40" s="30" t="str">
        <f>IFERROR(VLOOKUP(CONCATENATE($B40,"_",F$4,"_",$C$85,"_",$C$84),Data_for_IC_trend_tables!$A$1:$G$49194,7,FALSE)*1000000000,"-")</f>
        <v>-</v>
      </c>
      <c r="G40" s="30" t="str">
        <f>IFERROR(VLOOKUP(CONCATENATE($B40,"_",G$4,"_",$C$85,"_",$C$84),Data_for_IC_trend_tables!$A$1:$G$49194,7,FALSE)*1000000000,"-")</f>
        <v>-</v>
      </c>
      <c r="H40" s="30" t="str">
        <f>IFERROR(VLOOKUP(CONCATENATE($B40,"_",H$4,"_",$C$85,"_",$C$84),Data_for_IC_trend_tables!$A$1:$G$49194,7,FALSE)*1000000000,"-")</f>
        <v>-</v>
      </c>
      <c r="I40" s="30" t="str">
        <f>IFERROR(VLOOKUP(CONCATENATE($B40,"_",I$4,"_",$C$85,"_",$C$84),Data_for_IC_trend_tables!$A$1:$G$49194,7,FALSE)*1000000000,"-")</f>
        <v>-</v>
      </c>
      <c r="J40" s="30" t="str">
        <f>IFERROR(VLOOKUP(CONCATENATE($B40,"_",J$4,"_",$C$85,"_",$C$84),Data_for_IC_trend_tables!$A$1:$G$49194,7,FALSE)*1000000000,"-")</f>
        <v>-</v>
      </c>
      <c r="K40" s="30" t="str">
        <f>IFERROR(VLOOKUP(CONCATENATE($B40,"_",K$4,"_",$C$85,"_",$C$84),Data_for_IC_trend_tables!$A$1:$G$49194,7,FALSE)*1000000000,"-")</f>
        <v>-</v>
      </c>
      <c r="L40" s="30" t="str">
        <f>IFERROR(VLOOKUP(CONCATENATE($B40,"_",L$4,"_",$C$85,"_",$C$84),Data_for_IC_trend_tables!$A$1:$G$49194,7,FALSE)*1000000000,"-")</f>
        <v>-</v>
      </c>
      <c r="M40" s="30" t="str">
        <f>IFERROR(VLOOKUP(CONCATENATE($B40,"_",M$4,"_",$C$85,"_",$C$84),Data_for_IC_trend_tables!$A$1:$G$49194,7,FALSE)*1000000000,"-")</f>
        <v>-</v>
      </c>
      <c r="N40" s="30" t="str">
        <f>IFERROR(VLOOKUP(CONCATENATE($B40,"_",N$4,"_",$C$85,"_",$C$84),Data_for_IC_trend_tables!$A$1:$G$49194,7,FALSE)*1000000000,"-")</f>
        <v>-</v>
      </c>
      <c r="O40" s="30">
        <f>IFERROR(VLOOKUP(CONCATENATE($B40,"_",O$4,"_",$C$85,"_",$C$84),Data_for_IC_trend_tables!$A$1:$G$49194,7,FALSE)*1000000000,"-")</f>
        <v>372.17593546162402</v>
      </c>
      <c r="P40" s="30">
        <f>IFERROR(VLOOKUP(CONCATENATE($B40,"_",P$4,"_",$C$85,"_",$C$84),Data_for_IC_trend_tables!$A$1:$G$49194,7,FALSE)*1000000000,"-")</f>
        <v>426.88025627133101</v>
      </c>
      <c r="Q40" s="30">
        <f>IFERROR(VLOOKUP(CONCATENATE($B40,"_",Q$4,"_",$C$85,"_",$C$84),Data_for_IC_trend_tables!$A$1:$G$49194,7,FALSE)*1000000000,"-")</f>
        <v>425.55917919920904</v>
      </c>
      <c r="R40" s="30">
        <f>IFERROR(VLOOKUP(CONCATENATE($B40,"_",R$4,"_",$C$85,"_",$C$84),Data_for_IC_trend_tables!$A$1:$G$49194,7,FALSE)*1000000000,"-")</f>
        <v>496.70644300689997</v>
      </c>
      <c r="S40" s="30">
        <f>IFERROR(VLOOKUP(CONCATENATE($B40,"_",S$4,"_",$C$85,"_",$C$84),Data_for_IC_trend_tables!$A$1:$G$49194,7,FALSE)*1000000000,"-")</f>
        <v>446.20848779386699</v>
      </c>
      <c r="T40" s="30">
        <f>IFERROR(VLOOKUP(CONCATENATE($B40,"_",T$4,"_",$C$85,"_",$C$84),Data_for_IC_trend_tables!$A$1:$G$49194,7,FALSE)*1000000000,"-")</f>
        <v>455.74297339192401</v>
      </c>
      <c r="U40" s="30">
        <f>IFERROR(VLOOKUP(CONCATENATE($B40,"_",U$4,"_",$C$85,"_",$C$84),Data_for_IC_trend_tables!$A$1:$G$49194,7,FALSE)*1000000000,"-")</f>
        <v>458.198849869002</v>
      </c>
      <c r="V40" s="30">
        <f>IFERROR(VLOOKUP(CONCATENATE($B40,"_",V$4,"_",$C$85,"_",$C$84),Data_for_IC_trend_tables!$A$1:$G$49194,7,FALSE)*1000000000,"-")</f>
        <v>414.98445020326704</v>
      </c>
      <c r="W40" s="30">
        <f>IFERROR(VLOOKUP(CONCATENATE($B40,"_",W$4,"_",$C$85,"_",$C$84),Data_for_IC_trend_tables!$A$1:$G$49194,7,FALSE)*1000000000,"-")</f>
        <v>366.705072167563</v>
      </c>
      <c r="X40" s="30">
        <f>IFERROR(VLOOKUP(CONCATENATE($B40,"_",X$4,"_",$C$85,"_",$C$84),Data_for_IC_trend_tables!$A$1:$G$49194,7,FALSE)*1000000000,"-")</f>
        <v>361.99531973831699</v>
      </c>
      <c r="Y40" s="30">
        <f>IFERROR(VLOOKUP(CONCATENATE($B40,"_",Y$4,"_",$C$85,"_",$C$84),Data_for_IC_trend_tables!$A$1:$G$49194,7,FALSE)*1000000000,"-")</f>
        <v>314.266960670076</v>
      </c>
      <c r="Z40" s="30">
        <f>IFERROR(VLOOKUP(CONCATENATE($B40,"_",Z$4,"_",$C$85,"_",$C$84),Data_for_IC_trend_tables!$A$1:$G$49194,7,FALSE)*1000000000,"-")</f>
        <v>330.380016635309</v>
      </c>
      <c r="AA40" s="30">
        <f>IFERROR(VLOOKUP(CONCATENATE($B40,"_",AA$4,"_",$C$85,"_",$C$84),Data_for_IC_trend_tables!$A$1:$G$49194,7,FALSE)*1000000000,"-")</f>
        <v>340.49698715307699</v>
      </c>
      <c r="AB40" s="30">
        <f>IFERROR(VLOOKUP(CONCATENATE($B40,"_",AB$4,"_",$C$85,"_",$C$84),Data_for_IC_trend_tables!$A$1:$G$49194,7,FALSE)*1000000000,"-")</f>
        <v>333.31152166338302</v>
      </c>
      <c r="AC40" s="30">
        <f>IFERROR(VLOOKUP(CONCATENATE($B40,"_",AC$4,"_",$C$85,"_",$C$84),Data_for_IC_trend_tables!$A$1:$G$49194,7,FALSE)*1000000000,"-")</f>
        <v>338.32546792679403</v>
      </c>
      <c r="AD40" s="30">
        <f>IFERROR(VLOOKUP(CONCATENATE($B40,"_",AD$4,"_",$C$85,"_",$C$84),Data_for_IC_trend_tables!$A$1:$G$49194,7,FALSE)*1000000000,"-")</f>
        <v>353.500987606161</v>
      </c>
      <c r="AE40" s="30">
        <f>IFERROR(VLOOKUP(CONCATENATE($B40,"_",AE$4,"_",$C$85,"_",$C$84),Data_for_IC_trend_tables!$A$1:$G$49194,7,FALSE)*1000000000,"-")</f>
        <v>377.270990125769</v>
      </c>
      <c r="AF40" s="30">
        <f>IFERROR(VLOOKUP(CONCATENATE($B40,"_",AF$4,"_",$C$85,"_",$C$84),Data_for_IC_trend_tables!$A$1:$G$49194,7,FALSE)*1000000000,"-")</f>
        <v>340.49698715307699</v>
      </c>
      <c r="AG40" s="30">
        <f>IFERROR(VLOOKUP(CONCATENATE($B40,"_",AG$4,"_",$C$85,"_",$C$84),Data_for_IC_trend_tables!$A$1:$G$49194,7,FALSE)*1000000000,"-")</f>
        <v>371.07212243110797</v>
      </c>
      <c r="AH40" s="30">
        <f>IFERROR(VLOOKUP(CONCATENATE($B40,"_",AH$4,"_",$C$85,"_",$C$84),Data_for_IC_trend_tables!$A$1:$G$49194,7,FALSE)*1000000000,"-")</f>
        <v>367.20088362951799</v>
      </c>
      <c r="AI40" s="30">
        <f>IFERROR(VLOOKUP(CONCATENATE($B40,"_",AI$4,"_",$C$85,"_",$C$84),Data_for_IC_trend_tables!$A$1:$G$49194,7,FALSE)*1000000000,"-")</f>
        <v>399.22519472296801</v>
      </c>
      <c r="AJ40" s="30">
        <f>IFERROR(VLOOKUP(CONCATENATE($B40,"_",AJ$4,"_",$C$85,"_",$C$84),Data_for_IC_trend_tables!$A$1:$G$49194,7,FALSE)*1000000000,"-")</f>
        <v>385.99171328565404</v>
      </c>
      <c r="AK40" s="30">
        <f>IFERROR(VLOOKUP(CONCATENATE($B40,"_",AK$4,"_",$C$85,"_",$C$84),Data_for_IC_trend_tables!$A$1:$G$49194,7,FALSE)*1000000000,"-")</f>
        <v>399.32427582749199</v>
      </c>
      <c r="AL40" s="30">
        <f>IFERROR(VLOOKUP(CONCATENATE($B40,"_",AL$4,"_",$C$85,"_",$C$84),Data_for_IC_trend_tables!$A$1:$G$49194,7,FALSE)*1000000000,"-")</f>
        <v>380.09702464489897</v>
      </c>
      <c r="AM40" s="30">
        <f>IFERROR(VLOOKUP(CONCATENATE($B40,"_",AM$4,"_",$C$85,"_",$C$84),Data_for_IC_trend_tables!$A$1:$G$49194,7,FALSE)*1000000000,"-")</f>
        <v>343.81373412156398</v>
      </c>
      <c r="AN40" s="30">
        <f>IFERROR(VLOOKUP(CONCATENATE($B40,"_",AN$4,"_",$C$85,"_",$C$84),Data_for_IC_trend_tables!$A$1:$G$49194,7,FALSE)*1000000000,"-")</f>
        <v>339.585351378773</v>
      </c>
      <c r="AO40" s="30">
        <f>IFERROR(VLOOKUP(CONCATENATE($B40,"_",AO$4,"_",$C$85,"_",$C$84),Data_for_IC_trend_tables!$A$1:$G$49194,7,FALSE)*1000000000,"-")</f>
        <v>341.87076917731099</v>
      </c>
      <c r="AP40" s="30">
        <f>IFERROR(VLOOKUP(CONCATENATE($B40,"_",AP$4,"_",$C$85,"_",$C$84),Data_for_IC_trend_tables!$A$1:$G$49194,7,FALSE)*1000000000,"-")</f>
        <v>335.49393881291002</v>
      </c>
      <c r="AQ40" s="30">
        <f>IFERROR(VLOOKUP(CONCATENATE($B40,"_",AQ$4,"_",$C$85,"_",$C$84),Data_for_IC_trend_tables!$A$1:$G$49194,7,FALSE)*1000000000,"-")</f>
        <v>401.74257352911002</v>
      </c>
      <c r="AR40" s="30">
        <f>IFERROR(VLOOKUP(CONCATENATE($B40,"_",AR$4,"_",$C$85,"_",$C$84),Data_for_IC_trend_tables!$A$1:$G$49194,7,FALSE)*1000000000,"-")</f>
        <v>351.26735298805795</v>
      </c>
      <c r="AS40" s="30">
        <f>IFERROR(VLOOKUP(CONCATENATE($B40,"_",AS$4,"_",$C$85,"_",$C$84),Data_for_IC_trend_tables!$A$1:$G$49194,7,FALSE)*1000000000,"-")</f>
        <v>332.04476715709296</v>
      </c>
      <c r="AT40" s="30">
        <f>IFERROR(VLOOKUP(CONCATENATE($B40,"_",AT$4,"_",$C$85,"_",$C$84),Data_for_IC_trend_tables!$A$1:$G$49194,7,FALSE)*1000000000,"-")</f>
        <v>315.694475512743</v>
      </c>
      <c r="AU40" s="30">
        <f>IFERROR(VLOOKUP(CONCATENATE($B40,"_",AU$4,"_",$C$85,"_",$C$84),Data_for_IC_trend_tables!$A$1:$G$49194,7,FALSE)*1000000000,"-")</f>
        <v>282.433932536361</v>
      </c>
      <c r="AV40" s="30"/>
      <c r="AW40" s="30">
        <f>IFERROR(VLOOKUP(CONCATENATE($B40,"_",AW$4,"_",$C$85,"_",$C$84),Data_for_IC_trend_tables!$A$1:$G$49194,7,FALSE)*1000000000,"-")</f>
        <v>282.433932536361</v>
      </c>
      <c r="AX40" s="79"/>
      <c r="AY40" s="38" t="str">
        <f t="shared" si="0"/>
        <v/>
      </c>
      <c r="AZ40" s="58" t="str">
        <f t="shared" si="1"/>
        <v/>
      </c>
      <c r="BA40" s="86"/>
    </row>
    <row r="41" spans="2:53" s="3" customFormat="1" x14ac:dyDescent="0.2">
      <c r="B41" s="53" t="s">
        <v>169</v>
      </c>
      <c r="C41" s="71" t="s">
        <v>30</v>
      </c>
      <c r="D41" s="56"/>
      <c r="E41" s="30" t="str">
        <f>IFERROR(VLOOKUP(CONCATENATE($B41,"_",E$4,"_",$C$85,"_",$C$84),Data_for_IC_trend_tables!$A$1:$G$49194,7,FALSE)*1000000000,"-")</f>
        <v>-</v>
      </c>
      <c r="F41" s="30" t="str">
        <f>IFERROR(VLOOKUP(CONCATENATE($B41,"_",F$4,"_",$C$85,"_",$C$84),Data_for_IC_trend_tables!$A$1:$G$49194,7,FALSE)*1000000000,"-")</f>
        <v>-</v>
      </c>
      <c r="G41" s="30" t="str">
        <f>IFERROR(VLOOKUP(CONCATENATE($B41,"_",G$4,"_",$C$85,"_",$C$84),Data_for_IC_trend_tables!$A$1:$G$49194,7,FALSE)*1000000000,"-")</f>
        <v>-</v>
      </c>
      <c r="H41" s="30" t="str">
        <f>IFERROR(VLOOKUP(CONCATENATE($B41,"_",H$4,"_",$C$85,"_",$C$84),Data_for_IC_trend_tables!$A$1:$G$49194,7,FALSE)*1000000000,"-")</f>
        <v>-</v>
      </c>
      <c r="I41" s="30" t="str">
        <f>IFERROR(VLOOKUP(CONCATENATE($B41,"_",I$4,"_",$C$85,"_",$C$84),Data_for_IC_trend_tables!$A$1:$G$49194,7,FALSE)*1000000000,"-")</f>
        <v>-</v>
      </c>
      <c r="J41" s="30" t="str">
        <f>IFERROR(VLOOKUP(CONCATENATE($B41,"_",J$4,"_",$C$85,"_",$C$84),Data_for_IC_trend_tables!$A$1:$G$49194,7,FALSE)*1000000000,"-")</f>
        <v>-</v>
      </c>
      <c r="K41" s="30" t="str">
        <f>IFERROR(VLOOKUP(CONCATENATE($B41,"_",K$4,"_",$C$85,"_",$C$84),Data_for_IC_trend_tables!$A$1:$G$49194,7,FALSE)*1000000000,"-")</f>
        <v>-</v>
      </c>
      <c r="L41" s="30" t="str">
        <f>IFERROR(VLOOKUP(CONCATENATE($B41,"_",L$4,"_",$C$85,"_",$C$84),Data_for_IC_trend_tables!$A$1:$G$49194,7,FALSE)*1000000000,"-")</f>
        <v>-</v>
      </c>
      <c r="M41" s="30" t="str">
        <f>IFERROR(VLOOKUP(CONCATENATE($B41,"_",M$4,"_",$C$85,"_",$C$84),Data_for_IC_trend_tables!$A$1:$G$49194,7,FALSE)*1000000000,"-")</f>
        <v>-</v>
      </c>
      <c r="N41" s="30" t="str">
        <f>IFERROR(VLOOKUP(CONCATENATE($B41,"_",N$4,"_",$C$85,"_",$C$84),Data_for_IC_trend_tables!$A$1:$G$49194,7,FALSE)*1000000000,"-")</f>
        <v>-</v>
      </c>
      <c r="O41" s="30">
        <f>IFERROR(VLOOKUP(CONCATENATE($B41,"_",O$4,"_",$C$85,"_",$C$84),Data_for_IC_trend_tables!$A$1:$G$49194,7,FALSE)*1000000000,"-")</f>
        <v>555.60790666053902</v>
      </c>
      <c r="P41" s="30">
        <f>IFERROR(VLOOKUP(CONCATENATE($B41,"_",P$4,"_",$C$85,"_",$C$84),Data_for_IC_trend_tables!$A$1:$G$49194,7,FALSE)*1000000000,"-")</f>
        <v>553.37116516149399</v>
      </c>
      <c r="Q41" s="30">
        <f>IFERROR(VLOOKUP(CONCATENATE($B41,"_",Q$4,"_",$C$85,"_",$C$84),Data_for_IC_trend_tables!$A$1:$G$49194,7,FALSE)*1000000000,"-")</f>
        <v>555.689362854141</v>
      </c>
      <c r="R41" s="30">
        <f>IFERROR(VLOOKUP(CONCATENATE($B41,"_",R$4,"_",$C$85,"_",$C$84),Data_for_IC_trend_tables!$A$1:$G$49194,7,FALSE)*1000000000,"-")</f>
        <v>557.00994342452805</v>
      </c>
      <c r="S41" s="30">
        <f>IFERROR(VLOOKUP(CONCATENATE($B41,"_",S$4,"_",$C$85,"_",$C$84),Data_for_IC_trend_tables!$A$1:$G$49194,7,FALSE)*1000000000,"-")</f>
        <v>551.12468627377098</v>
      </c>
      <c r="T41" s="30">
        <f>IFERROR(VLOOKUP(CONCATENATE($B41,"_",T$4,"_",$C$85,"_",$C$84),Data_for_IC_trend_tables!$A$1:$G$49194,7,FALSE)*1000000000,"-")</f>
        <v>553.82224528836491</v>
      </c>
      <c r="U41" s="30">
        <f>IFERROR(VLOOKUP(CONCATENATE($B41,"_",U$4,"_",$C$85,"_",$C$84),Data_for_IC_trend_tables!$A$1:$G$49194,7,FALSE)*1000000000,"-")</f>
        <v>609.73158581812697</v>
      </c>
      <c r="V41" s="30">
        <f>IFERROR(VLOOKUP(CONCATENATE($B41,"_",V$4,"_",$C$85,"_",$C$84),Data_for_IC_trend_tables!$A$1:$G$49194,7,FALSE)*1000000000,"-")</f>
        <v>698.0238960996179</v>
      </c>
      <c r="W41" s="30">
        <f>IFERROR(VLOOKUP(CONCATENATE($B41,"_",W$4,"_",$C$85,"_",$C$84),Data_for_IC_trend_tables!$A$1:$G$49194,7,FALSE)*1000000000,"-")</f>
        <v>544.75715019510994</v>
      </c>
      <c r="X41" s="30">
        <f>IFERROR(VLOOKUP(CONCATENATE($B41,"_",X$4,"_",$C$85,"_",$C$84),Data_for_IC_trend_tables!$A$1:$G$49194,7,FALSE)*1000000000,"-")</f>
        <v>489.526264994516</v>
      </c>
      <c r="Y41" s="30">
        <f>IFERROR(VLOOKUP(CONCATENATE($B41,"_",Y$4,"_",$C$85,"_",$C$84),Data_for_IC_trend_tables!$A$1:$G$49194,7,FALSE)*1000000000,"-")</f>
        <v>358.23056676486897</v>
      </c>
      <c r="Z41" s="30">
        <f>IFERROR(VLOOKUP(CONCATENATE($B41,"_",Z$4,"_",$C$85,"_",$C$84),Data_for_IC_trend_tables!$A$1:$G$49194,7,FALSE)*1000000000,"-")</f>
        <v>199.59817918658601</v>
      </c>
      <c r="AA41" s="30">
        <f>IFERROR(VLOOKUP(CONCATENATE($B41,"_",AA$4,"_",$C$85,"_",$C$84),Data_for_IC_trend_tables!$A$1:$G$49194,7,FALSE)*1000000000,"-")</f>
        <v>181.03849692930501</v>
      </c>
      <c r="AB41" s="30">
        <f>IFERROR(VLOOKUP(CONCATENATE($B41,"_",AB$4,"_",$C$85,"_",$C$84),Data_for_IC_trend_tables!$A$1:$G$49194,7,FALSE)*1000000000,"-")</f>
        <v>164.24570898392099</v>
      </c>
      <c r="AC41" s="30">
        <f>IFERROR(VLOOKUP(CONCATENATE($B41,"_",AC$4,"_",$C$85,"_",$C$84),Data_for_IC_trend_tables!$A$1:$G$49194,7,FALSE)*1000000000,"-")</f>
        <v>141.48945361209499</v>
      </c>
      <c r="AD41" s="30">
        <f>IFERROR(VLOOKUP(CONCATENATE($B41,"_",AD$4,"_",$C$85,"_",$C$84),Data_for_IC_trend_tables!$A$1:$G$49194,7,FALSE)*1000000000,"-")</f>
        <v>73.836957545403394</v>
      </c>
      <c r="AE41" s="30">
        <f>IFERROR(VLOOKUP(CONCATENATE($B41,"_",AE$4,"_",$C$85,"_",$C$84),Data_for_IC_trend_tables!$A$1:$G$49194,7,FALSE)*1000000000,"-")</f>
        <v>69.119657933185906</v>
      </c>
      <c r="AF41" s="30">
        <f>IFERROR(VLOOKUP(CONCATENATE($B41,"_",AF$4,"_",$C$85,"_",$C$84),Data_for_IC_trend_tables!$A$1:$G$49194,7,FALSE)*1000000000,"-")</f>
        <v>72.394489890814</v>
      </c>
      <c r="AG41" s="30">
        <f>IFERROR(VLOOKUP(CONCATENATE($B41,"_",AG$4,"_",$C$85,"_",$C$84),Data_for_IC_trend_tables!$A$1:$G$49194,7,FALSE)*1000000000,"-")</f>
        <v>67.881111814814403</v>
      </c>
      <c r="AH41" s="30">
        <f>IFERROR(VLOOKUP(CONCATENATE($B41,"_",AH$4,"_",$C$85,"_",$C$84),Data_for_IC_trend_tables!$A$1:$G$49194,7,FALSE)*1000000000,"-")</f>
        <v>58.5560546447307</v>
      </c>
      <c r="AI41" s="30">
        <f>IFERROR(VLOOKUP(CONCATENATE($B41,"_",AI$4,"_",$C$85,"_",$C$84),Data_for_IC_trend_tables!$A$1:$G$49194,7,FALSE)*1000000000,"-")</f>
        <v>53.134275799833603</v>
      </c>
      <c r="AJ41" s="30">
        <f>IFERROR(VLOOKUP(CONCATENATE($B41,"_",AJ$4,"_",$C$85,"_",$C$84),Data_for_IC_trend_tables!$A$1:$G$49194,7,FALSE)*1000000000,"-")</f>
        <v>55.529940371051701</v>
      </c>
      <c r="AK41" s="30">
        <f>IFERROR(VLOOKUP(CONCATENATE($B41,"_",AK$4,"_",$C$85,"_",$C$84),Data_for_IC_trend_tables!$A$1:$G$49194,7,FALSE)*1000000000,"-")</f>
        <v>57.543217425176699</v>
      </c>
      <c r="AL41" s="30">
        <f>IFERROR(VLOOKUP(CONCATENATE($B41,"_",AL$4,"_",$C$85,"_",$C$84),Data_for_IC_trend_tables!$A$1:$G$49194,7,FALSE)*1000000000,"-")</f>
        <v>52.714091243935798</v>
      </c>
      <c r="AM41" s="30">
        <f>IFERROR(VLOOKUP(CONCATENATE($B41,"_",AM$4,"_",$C$85,"_",$C$84),Data_for_IC_trend_tables!$A$1:$G$49194,7,FALSE)*1000000000,"-")</f>
        <v>51.888495581252599</v>
      </c>
      <c r="AN41" s="30">
        <f>IFERROR(VLOOKUP(CONCATENATE($B41,"_",AN$4,"_",$C$85,"_",$C$84),Data_for_IC_trend_tables!$A$1:$G$49194,7,FALSE)*1000000000,"-")</f>
        <v>50.507608441085104</v>
      </c>
      <c r="AO41" s="30">
        <f>IFERROR(VLOOKUP(CONCATENATE($B41,"_",AO$4,"_",$C$85,"_",$C$84),Data_for_IC_trend_tables!$A$1:$G$49194,7,FALSE)*1000000000,"-")</f>
        <v>51.715162420476503</v>
      </c>
      <c r="AP41" s="30">
        <f>IFERROR(VLOOKUP(CONCATENATE($B41,"_",AP$4,"_",$C$85,"_",$C$84),Data_for_IC_trend_tables!$A$1:$G$49194,7,FALSE)*1000000000,"-")</f>
        <v>55.395467388772701</v>
      </c>
      <c r="AQ41" s="30">
        <f>IFERROR(VLOOKUP(CONCATENATE($B41,"_",AQ$4,"_",$C$85,"_",$C$84),Data_for_IC_trend_tables!$A$1:$G$49194,7,FALSE)*1000000000,"-")</f>
        <v>58.762180075712095</v>
      </c>
      <c r="AR41" s="30">
        <f>IFERROR(VLOOKUP(CONCATENATE($B41,"_",AR$4,"_",$C$85,"_",$C$84),Data_for_IC_trend_tables!$A$1:$G$49194,7,FALSE)*1000000000,"-")</f>
        <v>57.056486419262804</v>
      </c>
      <c r="AS41" s="30">
        <f>IFERROR(VLOOKUP(CONCATENATE($B41,"_",AS$4,"_",$C$85,"_",$C$84),Data_for_IC_trend_tables!$A$1:$G$49194,7,FALSE)*1000000000,"-")</f>
        <v>56.701120415899503</v>
      </c>
      <c r="AT41" s="30">
        <f>IFERROR(VLOOKUP(CONCATENATE($B41,"_",AT$4,"_",$C$85,"_",$C$84),Data_for_IC_trend_tables!$A$1:$G$49194,7,FALSE)*1000000000,"-")</f>
        <v>55.4149797145446</v>
      </c>
      <c r="AU41" s="30">
        <f>IFERROR(VLOOKUP(CONCATENATE($B41,"_",AU$4,"_",$C$85,"_",$C$84),Data_for_IC_trend_tables!$A$1:$G$49194,7,FALSE)*1000000000,"-")</f>
        <v>52.550393609843397</v>
      </c>
      <c r="AV41" s="30"/>
      <c r="AW41" s="30">
        <f>IFERROR(VLOOKUP(CONCATENATE($B41,"_",AW$4,"_",$C$85,"_",$C$84),Data_for_IC_trend_tables!$A$1:$G$49194,7,FALSE)*1000000000,"-")</f>
        <v>52.550393609843397</v>
      </c>
      <c r="AX41" s="79"/>
      <c r="AY41" s="38" t="str">
        <f t="shared" si="0"/>
        <v/>
      </c>
      <c r="AZ41" s="58" t="str">
        <f t="shared" si="1"/>
        <v/>
      </c>
      <c r="BA41" s="86"/>
    </row>
    <row r="42" spans="2:53" s="20" customFormat="1" x14ac:dyDescent="0.2">
      <c r="B42" s="53" t="s">
        <v>170</v>
      </c>
      <c r="C42" s="71" t="s">
        <v>31</v>
      </c>
      <c r="D42" s="69">
        <v>1989</v>
      </c>
      <c r="E42" s="30" t="str">
        <f>IFERROR(VLOOKUP(CONCATENATE($B42,"_",E$4,"_",$C$85,"_",$C$84),Data_for_IC_trend_tables!$A$1:$G$49194,7,FALSE)*1000000000,"-")</f>
        <v>-</v>
      </c>
      <c r="F42" s="30" t="str">
        <f>IFERROR(VLOOKUP(CONCATENATE($B42,"_",F$4,"_",$C$85,"_",$C$84),Data_for_IC_trend_tables!$A$1:$G$49194,7,FALSE)*1000000000,"-")</f>
        <v>-</v>
      </c>
      <c r="G42" s="30" t="str">
        <f>IFERROR(VLOOKUP(CONCATENATE($B42,"_",G$4,"_",$C$85,"_",$C$84),Data_for_IC_trend_tables!$A$1:$G$49194,7,FALSE)*1000000000,"-")</f>
        <v>-</v>
      </c>
      <c r="H42" s="30" t="str">
        <f>IFERROR(VLOOKUP(CONCATENATE($B42,"_",H$4,"_",$C$85,"_",$C$84),Data_for_IC_trend_tables!$A$1:$G$49194,7,FALSE)*1000000000,"-")</f>
        <v>-</v>
      </c>
      <c r="I42" s="30" t="str">
        <f>IFERROR(VLOOKUP(CONCATENATE($B42,"_",I$4,"_",$C$85,"_",$C$84),Data_for_IC_trend_tables!$A$1:$G$49194,7,FALSE)*1000000000,"-")</f>
        <v>-</v>
      </c>
      <c r="J42" s="30" t="str">
        <f>IFERROR(VLOOKUP(CONCATENATE($B42,"_",J$4,"_",$C$85,"_",$C$84),Data_for_IC_trend_tables!$A$1:$G$49194,7,FALSE)*1000000000,"-")</f>
        <v>-</v>
      </c>
      <c r="K42" s="30" t="str">
        <f>IFERROR(VLOOKUP(CONCATENATE($B42,"_",K$4,"_",$C$85,"_",$C$84),Data_for_IC_trend_tables!$A$1:$G$49194,7,FALSE)*1000000000,"-")</f>
        <v>-</v>
      </c>
      <c r="L42" s="30" t="str">
        <f>IFERROR(VLOOKUP(CONCATENATE($B42,"_",L$4,"_",$C$85,"_",$C$84),Data_for_IC_trend_tables!$A$1:$G$49194,7,FALSE)*1000000000,"-")</f>
        <v>-</v>
      </c>
      <c r="M42" s="30" t="str">
        <f>IFERROR(VLOOKUP(CONCATENATE($B42,"_",M$4,"_",$C$85,"_",$C$84),Data_for_IC_trend_tables!$A$1:$G$49194,7,FALSE)*1000000000,"-")</f>
        <v>-</v>
      </c>
      <c r="N42" s="30">
        <f>IFERROR(VLOOKUP(CONCATENATE($B42,"_",N$4,"_",$C$85,"_",$C$84),Data_for_IC_trend_tables!$A$1:$G$49194,7,FALSE)*1000000000,"-")</f>
        <v>1801.1</v>
      </c>
      <c r="O42" s="30">
        <f>IFERROR(VLOOKUP(CONCATENATE($B42,"_",O$4,"_",$C$85,"_",$C$84),Data_for_IC_trend_tables!$A$1:$G$49194,7,FALSE)*1000000000,"-")</f>
        <v>265.72573773670302</v>
      </c>
      <c r="P42" s="30">
        <f>IFERROR(VLOOKUP(CONCATENATE($B42,"_",P$4,"_",$C$85,"_",$C$84),Data_for_IC_trend_tables!$A$1:$G$49194,7,FALSE)*1000000000,"-")</f>
        <v>221.01650313297998</v>
      </c>
      <c r="Q42" s="30">
        <f>IFERROR(VLOOKUP(CONCATENATE($B42,"_",Q$4,"_",$C$85,"_",$C$84),Data_for_IC_trend_tables!$A$1:$G$49194,7,FALSE)*1000000000,"-")</f>
        <v>201.91024927895401</v>
      </c>
      <c r="R42" s="30">
        <f>IFERROR(VLOOKUP(CONCATENATE($B42,"_",R$4,"_",$C$85,"_",$C$84),Data_for_IC_trend_tables!$A$1:$G$49194,7,FALSE)*1000000000,"-")</f>
        <v>204.446106418276</v>
      </c>
      <c r="S42" s="30">
        <f>IFERROR(VLOOKUP(CONCATENATE($B42,"_",S$4,"_",$C$85,"_",$C$84),Data_for_IC_trend_tables!$A$1:$G$49194,7,FALSE)*1000000000,"-")</f>
        <v>211.08731346515299</v>
      </c>
      <c r="T42" s="30">
        <f>IFERROR(VLOOKUP(CONCATENATE($B42,"_",T$4,"_",$C$85,"_",$C$84),Data_for_IC_trend_tables!$A$1:$G$49194,7,FALSE)*1000000000,"-")</f>
        <v>230.82193194537498</v>
      </c>
      <c r="U42" s="30">
        <f>IFERROR(VLOOKUP(CONCATENATE($B42,"_",U$4,"_",$C$85,"_",$C$84),Data_for_IC_trend_tables!$A$1:$G$49194,7,FALSE)*1000000000,"-")</f>
        <v>268.54529286799999</v>
      </c>
      <c r="V42" s="30">
        <f>IFERROR(VLOOKUP(CONCATENATE($B42,"_",V$4,"_",$C$85,"_",$C$84),Data_for_IC_trend_tables!$A$1:$G$49194,7,FALSE)*1000000000,"-")</f>
        <v>309.917196848</v>
      </c>
      <c r="W42" s="30">
        <f>IFERROR(VLOOKUP(CONCATENATE($B42,"_",W$4,"_",$C$85,"_",$C$84),Data_for_IC_trend_tables!$A$1:$G$49194,7,FALSE)*1000000000,"-")</f>
        <v>332.87304888300002</v>
      </c>
      <c r="X42" s="30">
        <f>IFERROR(VLOOKUP(CONCATENATE($B42,"_",X$4,"_",$C$85,"_",$C$84),Data_for_IC_trend_tables!$A$1:$G$49194,7,FALSE)*1000000000,"-")</f>
        <v>567.27125746219997</v>
      </c>
      <c r="Y42" s="30">
        <f>IFERROR(VLOOKUP(CONCATENATE($B42,"_",Y$4,"_",$C$85,"_",$C$84),Data_for_IC_trend_tables!$A$1:$G$49194,7,FALSE)*1000000000,"-")</f>
        <v>762.48818725440003</v>
      </c>
      <c r="Z42" s="30">
        <f>IFERROR(VLOOKUP(CONCATENATE($B42,"_",Z$4,"_",$C$85,"_",$C$84),Data_for_IC_trend_tables!$A$1:$G$49194,7,FALSE)*1000000000,"-")</f>
        <v>902.69823932008296</v>
      </c>
      <c r="AA42" s="30">
        <f>IFERROR(VLOOKUP(CONCATENATE($B42,"_",AA$4,"_",$C$85,"_",$C$84),Data_for_IC_trend_tables!$A$1:$G$49194,7,FALSE)*1000000000,"-")</f>
        <v>831.48693476940105</v>
      </c>
      <c r="AB42" s="30">
        <f>IFERROR(VLOOKUP(CONCATENATE($B42,"_",AB$4,"_",$C$85,"_",$C$84),Data_for_IC_trend_tables!$A$1:$G$49194,7,FALSE)*1000000000,"-")</f>
        <v>921.01699021719992</v>
      </c>
      <c r="AC42" s="30">
        <f>IFERROR(VLOOKUP(CONCATENATE($B42,"_",AC$4,"_",$C$85,"_",$C$84),Data_for_IC_trend_tables!$A$1:$G$49194,7,FALSE)*1000000000,"-")</f>
        <v>875.26822816769993</v>
      </c>
      <c r="AD42" s="30">
        <f>IFERROR(VLOOKUP(CONCATENATE($B42,"_",AD$4,"_",$C$85,"_",$C$84),Data_for_IC_trend_tables!$A$1:$G$49194,7,FALSE)*1000000000,"-")</f>
        <v>756.50246963572204</v>
      </c>
      <c r="AE42" s="30">
        <f>IFERROR(VLOOKUP(CONCATENATE($B42,"_",AE$4,"_",$C$85,"_",$C$84),Data_for_IC_trend_tables!$A$1:$G$49194,7,FALSE)*1000000000,"-")</f>
        <v>685.64034699851197</v>
      </c>
      <c r="AF42" s="30">
        <f>IFERROR(VLOOKUP(CONCATENATE($B42,"_",AF$4,"_",$C$85,"_",$C$84),Data_for_IC_trend_tables!$A$1:$G$49194,7,FALSE)*1000000000,"-")</f>
        <v>202.61607588018501</v>
      </c>
      <c r="AG42" s="30">
        <f>IFERROR(VLOOKUP(CONCATENATE($B42,"_",AG$4,"_",$C$85,"_",$C$84),Data_for_IC_trend_tables!$A$1:$G$49194,7,FALSE)*1000000000,"-")</f>
        <v>208.82190362286599</v>
      </c>
      <c r="AH42" s="30">
        <f>IFERROR(VLOOKUP(CONCATENATE($B42,"_",AH$4,"_",$C$85,"_",$C$84),Data_for_IC_trend_tables!$A$1:$G$49194,7,FALSE)*1000000000,"-")</f>
        <v>170.188113880911</v>
      </c>
      <c r="AI42" s="30">
        <f>IFERROR(VLOOKUP(CONCATENATE($B42,"_",AI$4,"_",$C$85,"_",$C$84),Data_for_IC_trend_tables!$A$1:$G$49194,7,FALSE)*1000000000,"-")</f>
        <v>187.74602726011099</v>
      </c>
      <c r="AJ42" s="30">
        <f>IFERROR(VLOOKUP(CONCATENATE($B42,"_",AJ$4,"_",$C$85,"_",$C$84),Data_for_IC_trend_tables!$A$1:$G$49194,7,FALSE)*1000000000,"-")</f>
        <v>179.76931274901901</v>
      </c>
      <c r="AK42" s="30">
        <f>IFERROR(VLOOKUP(CONCATENATE($B42,"_",AK$4,"_",$C$85,"_",$C$84),Data_for_IC_trend_tables!$A$1:$G$49194,7,FALSE)*1000000000,"-")</f>
        <v>182.53920523439601</v>
      </c>
      <c r="AL42" s="30">
        <f>IFERROR(VLOOKUP(CONCATENATE($B42,"_",AL$4,"_",$C$85,"_",$C$84),Data_for_IC_trend_tables!$A$1:$G$49194,7,FALSE)*1000000000,"-")</f>
        <v>166.09877161477002</v>
      </c>
      <c r="AM42" s="30">
        <f>IFERROR(VLOOKUP(CONCATENATE($B42,"_",AM$4,"_",$C$85,"_",$C$84),Data_for_IC_trend_tables!$A$1:$G$49194,7,FALSE)*1000000000,"-")</f>
        <v>170.31989604296501</v>
      </c>
      <c r="AN42" s="30">
        <f>IFERROR(VLOOKUP(CONCATENATE($B42,"_",AN$4,"_",$C$85,"_",$C$84),Data_for_IC_trend_tables!$A$1:$G$49194,7,FALSE)*1000000000,"-")</f>
        <v>167.40590388672899</v>
      </c>
      <c r="AO42" s="30">
        <f>IFERROR(VLOOKUP(CONCATENATE($B42,"_",AO$4,"_",$C$85,"_",$C$84),Data_for_IC_trend_tables!$A$1:$G$49194,7,FALSE)*1000000000,"-")</f>
        <v>169.84881379194502</v>
      </c>
      <c r="AP42" s="30">
        <f>IFERROR(VLOOKUP(CONCATENATE($B42,"_",AP$4,"_",$C$85,"_",$C$84),Data_for_IC_trend_tables!$A$1:$G$49194,7,FALSE)*1000000000,"-")</f>
        <v>177.76495437039401</v>
      </c>
      <c r="AQ42" s="30">
        <f>IFERROR(VLOOKUP(CONCATENATE($B42,"_",AQ$4,"_",$C$85,"_",$C$84),Data_for_IC_trend_tables!$A$1:$G$49194,7,FALSE)*1000000000,"-")</f>
        <v>179.704638237533</v>
      </c>
      <c r="AR42" s="30">
        <f>IFERROR(VLOOKUP(CONCATENATE($B42,"_",AR$4,"_",$C$85,"_",$C$84),Data_for_IC_trend_tables!$A$1:$G$49194,7,FALSE)*1000000000,"-")</f>
        <v>185.23563072143301</v>
      </c>
      <c r="AS42" s="30">
        <f>IFERROR(VLOOKUP(CONCATENATE($B42,"_",AS$4,"_",$C$85,"_",$C$84),Data_for_IC_trend_tables!$A$1:$G$49194,7,FALSE)*1000000000,"-")</f>
        <v>183.707869827471</v>
      </c>
      <c r="AT42" s="30">
        <f>IFERROR(VLOOKUP(CONCATENATE($B42,"_",AT$4,"_",$C$85,"_",$C$84),Data_for_IC_trend_tables!$A$1:$G$49194,7,FALSE)*1000000000,"-")</f>
        <v>209.528499529405</v>
      </c>
      <c r="AU42" s="30">
        <f>IFERROR(VLOOKUP(CONCATENATE($B42,"_",AU$4,"_",$C$85,"_",$C$84),Data_for_IC_trend_tables!$A$1:$G$49194,7,FALSE)*1000000000,"-")</f>
        <v>186.09801987218</v>
      </c>
      <c r="AV42" s="30"/>
      <c r="AW42" s="30">
        <f>IFERROR(VLOOKUP(CONCATENATE($B42,"_",AW$4,"_",$C$85,"_",$C$84),Data_for_IC_trend_tables!$A$1:$G$49194,7,FALSE)*1000000000,"-")</f>
        <v>186.09801987218</v>
      </c>
      <c r="AX42" s="79">
        <f>N42</f>
        <v>1801.1</v>
      </c>
      <c r="AY42" s="38" t="str">
        <f t="shared" ref="AY42" si="17">IF(ISBLANK(AX42),"",IF(AW42="-",CONCATENATE("no data for ",$AW$4),IF(AZ42&gt;0,"No","Yes")))</f>
        <v>Yes</v>
      </c>
      <c r="AZ42" s="58">
        <f t="shared" ref="AZ42" si="18">IFERROR(IF(AW42=0,"",(AW42-AX42)/AX42),"")</f>
        <v>-0.89667535402133147</v>
      </c>
      <c r="BA42" s="32" t="s">
        <v>76</v>
      </c>
    </row>
    <row r="43" spans="2:53" s="3" customFormat="1" x14ac:dyDescent="0.2">
      <c r="B43" s="53" t="s">
        <v>171</v>
      </c>
      <c r="C43" s="61" t="s">
        <v>58</v>
      </c>
      <c r="D43" s="56"/>
      <c r="E43" s="30" t="str">
        <f>IFERROR(VLOOKUP(CONCATENATE($B43,"_",E$4,"_",$C$85,"_",$C$84),Data_for_IC_trend_tables!$A$1:$G$49194,7,FALSE)*1000000000,"-")</f>
        <v>-</v>
      </c>
      <c r="F43" s="30" t="str">
        <f>IFERROR(VLOOKUP(CONCATENATE($B43,"_",F$4,"_",$C$85,"_",$C$84),Data_for_IC_trend_tables!$A$1:$G$49194,7,FALSE)*1000000000,"-")</f>
        <v>-</v>
      </c>
      <c r="G43" s="30" t="str">
        <f>IFERROR(VLOOKUP(CONCATENATE($B43,"_",G$4,"_",$C$85,"_",$C$84),Data_for_IC_trend_tables!$A$1:$G$49194,7,FALSE)*1000000000,"-")</f>
        <v>-</v>
      </c>
      <c r="H43" s="30" t="str">
        <f>IFERROR(VLOOKUP(CONCATENATE($B43,"_",H$4,"_",$C$85,"_",$C$84),Data_for_IC_trend_tables!$A$1:$G$49194,7,FALSE)*1000000000,"-")</f>
        <v>-</v>
      </c>
      <c r="I43" s="30" t="str">
        <f>IFERROR(VLOOKUP(CONCATENATE($B43,"_",I$4,"_",$C$85,"_",$C$84),Data_for_IC_trend_tables!$A$1:$G$49194,7,FALSE)*1000000000,"-")</f>
        <v>-</v>
      </c>
      <c r="J43" s="30" t="str">
        <f>IFERROR(VLOOKUP(CONCATENATE($B43,"_",J$4,"_",$C$85,"_",$C$84),Data_for_IC_trend_tables!$A$1:$G$49194,7,FALSE)*1000000000,"-")</f>
        <v>-</v>
      </c>
      <c r="K43" s="30" t="str">
        <f>IFERROR(VLOOKUP(CONCATENATE($B43,"_",K$4,"_",$C$85,"_",$C$84),Data_for_IC_trend_tables!$A$1:$G$49194,7,FALSE)*1000000000,"-")</f>
        <v>-</v>
      </c>
      <c r="L43" s="30" t="str">
        <f>IFERROR(VLOOKUP(CONCATENATE($B43,"_",L$4,"_",$C$85,"_",$C$84),Data_for_IC_trend_tables!$A$1:$G$49194,7,FALSE)*1000000000,"-")</f>
        <v>-</v>
      </c>
      <c r="M43" s="30" t="str">
        <f>IFERROR(VLOOKUP(CONCATENATE($B43,"_",M$4,"_",$C$85,"_",$C$84),Data_for_IC_trend_tables!$A$1:$G$49194,7,FALSE)*1000000000,"-")</f>
        <v>-</v>
      </c>
      <c r="N43" s="30" t="str">
        <f>IFERROR(VLOOKUP(CONCATENATE($B43,"_",N$4,"_",$C$85,"_",$C$84),Data_for_IC_trend_tables!$A$1:$G$49194,7,FALSE)*1000000000,"-")</f>
        <v>-</v>
      </c>
      <c r="O43" s="30">
        <f>IFERROR(VLOOKUP(CONCATENATE($B43,"_",O$4,"_",$C$85,"_",$C$84),Data_for_IC_trend_tables!$A$1:$G$49194,7,FALSE)*1000000000,"-")</f>
        <v>990.99999999999989</v>
      </c>
      <c r="P43" s="30">
        <f>IFERROR(VLOOKUP(CONCATENATE($B43,"_",P$4,"_",$C$85,"_",$C$84),Data_for_IC_trend_tables!$A$1:$G$49194,7,FALSE)*1000000000,"-")</f>
        <v>947</v>
      </c>
      <c r="Q43" s="30">
        <f>IFERROR(VLOOKUP(CONCATENATE($B43,"_",Q$4,"_",$C$85,"_",$C$84),Data_for_IC_trend_tables!$A$1:$G$49194,7,FALSE)*1000000000,"-")</f>
        <v>901</v>
      </c>
      <c r="R43" s="30">
        <f>IFERROR(VLOOKUP(CONCATENATE($B43,"_",R$4,"_",$C$85,"_",$C$84),Data_for_IC_trend_tables!$A$1:$G$49194,7,FALSE)*1000000000,"-")</f>
        <v>878</v>
      </c>
      <c r="S43" s="30">
        <f>IFERROR(VLOOKUP(CONCATENATE($B43,"_",S$4,"_",$C$85,"_",$C$84),Data_for_IC_trend_tables!$A$1:$G$49194,7,FALSE)*1000000000,"-")</f>
        <v>825</v>
      </c>
      <c r="T43" s="30">
        <f>IFERROR(VLOOKUP(CONCATENATE($B43,"_",T$4,"_",$C$85,"_",$C$84),Data_for_IC_trend_tables!$A$1:$G$49194,7,FALSE)*1000000000,"-")</f>
        <v>769</v>
      </c>
      <c r="U43" s="30">
        <f>IFERROR(VLOOKUP(CONCATENATE($B43,"_",U$4,"_",$C$85,"_",$C$84),Data_for_IC_trend_tables!$A$1:$G$49194,7,FALSE)*1000000000,"-")</f>
        <v>637</v>
      </c>
      <c r="V43" s="30">
        <f>IFERROR(VLOOKUP(CONCATENATE($B43,"_",V$4,"_",$C$85,"_",$C$84),Data_for_IC_trend_tables!$A$1:$G$49194,7,FALSE)*1000000000,"-")</f>
        <v>614</v>
      </c>
      <c r="W43" s="30">
        <f>IFERROR(VLOOKUP(CONCATENATE($B43,"_",W$4,"_",$C$85,"_",$C$84),Data_for_IC_trend_tables!$A$1:$G$49194,7,FALSE)*1000000000,"-")</f>
        <v>606</v>
      </c>
      <c r="X43" s="30">
        <f>IFERROR(VLOOKUP(CONCATENATE($B43,"_",X$4,"_",$C$85,"_",$C$84),Data_for_IC_trend_tables!$A$1:$G$49194,7,FALSE)*1000000000,"-")</f>
        <v>625</v>
      </c>
      <c r="Y43" s="30">
        <f>IFERROR(VLOOKUP(CONCATENATE($B43,"_",Y$4,"_",$C$85,"_",$C$84),Data_for_IC_trend_tables!$A$1:$G$49194,7,FALSE)*1000000000,"-")</f>
        <v>631</v>
      </c>
      <c r="Z43" s="30" t="str">
        <f>IFERROR(VLOOKUP(CONCATENATE($B43,"_",Z$4,"_",$C$85,"_",$C$84),Data_for_IC_trend_tables!$A$1:$G$49194,7,FALSE)*1000000000,"-")</f>
        <v>-</v>
      </c>
      <c r="AA43" s="30" t="str">
        <f>IFERROR(VLOOKUP(CONCATENATE($B43,"_",AA$4,"_",$C$85,"_",$C$84),Data_for_IC_trend_tables!$A$1:$G$49194,7,FALSE)*1000000000,"-")</f>
        <v>-</v>
      </c>
      <c r="AB43" s="30" t="str">
        <f>IFERROR(VLOOKUP(CONCATENATE($B43,"_",AB$4,"_",$C$85,"_",$C$84),Data_for_IC_trend_tables!$A$1:$G$49194,7,FALSE)*1000000000,"-")</f>
        <v>-</v>
      </c>
      <c r="AC43" s="30" t="str">
        <f>IFERROR(VLOOKUP(CONCATENATE($B43,"_",AC$4,"_",$C$85,"_",$C$84),Data_for_IC_trend_tables!$A$1:$G$49194,7,FALSE)*1000000000,"-")</f>
        <v>-</v>
      </c>
      <c r="AD43" s="30" t="str">
        <f>IFERROR(VLOOKUP(CONCATENATE($B43,"_",AD$4,"_",$C$85,"_",$C$84),Data_for_IC_trend_tables!$A$1:$G$49194,7,FALSE)*1000000000,"-")</f>
        <v>-</v>
      </c>
      <c r="AE43" s="30" t="str">
        <f>IFERROR(VLOOKUP(CONCATENATE($B43,"_",AE$4,"_",$C$85,"_",$C$84),Data_for_IC_trend_tables!$A$1:$G$49194,7,FALSE)*1000000000,"-")</f>
        <v>-</v>
      </c>
      <c r="AF43" s="30" t="str">
        <f>IFERROR(VLOOKUP(CONCATENATE($B43,"_",AF$4,"_",$C$85,"_",$C$84),Data_for_IC_trend_tables!$A$1:$G$49194,7,FALSE)*1000000000,"-")</f>
        <v>-</v>
      </c>
      <c r="AG43" s="30" t="str">
        <f>IFERROR(VLOOKUP(CONCATENATE($B43,"_",AG$4,"_",$C$85,"_",$C$84),Data_for_IC_trend_tables!$A$1:$G$49194,7,FALSE)*1000000000,"-")</f>
        <v>-</v>
      </c>
      <c r="AH43" s="30" t="str">
        <f>IFERROR(VLOOKUP(CONCATENATE($B43,"_",AH$4,"_",$C$85,"_",$C$84),Data_for_IC_trend_tables!$A$1:$G$49194,7,FALSE)*1000000000,"-")</f>
        <v>-</v>
      </c>
      <c r="AI43" s="30" t="str">
        <f>IFERROR(VLOOKUP(CONCATENATE($B43,"_",AI$4,"_",$C$85,"_",$C$84),Data_for_IC_trend_tables!$A$1:$G$49194,7,FALSE)*1000000000,"-")</f>
        <v>-</v>
      </c>
      <c r="AJ43" s="30" t="str">
        <f>IFERROR(VLOOKUP(CONCATENATE($B43,"_",AJ$4,"_",$C$85,"_",$C$84),Data_for_IC_trend_tables!$A$1:$G$49194,7,FALSE)*1000000000,"-")</f>
        <v>-</v>
      </c>
      <c r="AK43" s="30" t="str">
        <f>IFERROR(VLOOKUP(CONCATENATE($B43,"_",AK$4,"_",$C$85,"_",$C$84),Data_for_IC_trend_tables!$A$1:$G$49194,7,FALSE)*1000000000,"-")</f>
        <v>-</v>
      </c>
      <c r="AL43" s="30" t="str">
        <f>IFERROR(VLOOKUP(CONCATENATE($B43,"_",AL$4,"_",$C$85,"_",$C$84),Data_for_IC_trend_tables!$A$1:$G$49194,7,FALSE)*1000000000,"-")</f>
        <v>-</v>
      </c>
      <c r="AM43" s="30" t="str">
        <f>IFERROR(VLOOKUP(CONCATENATE($B43,"_",AM$4,"_",$C$85,"_",$C$84),Data_for_IC_trend_tables!$A$1:$G$49194,7,FALSE)*1000000000,"-")</f>
        <v>-</v>
      </c>
      <c r="AN43" s="30" t="str">
        <f>IFERROR(VLOOKUP(CONCATENATE($B43,"_",AN$4,"_",$C$85,"_",$C$84),Data_for_IC_trend_tables!$A$1:$G$49194,7,FALSE)*1000000000,"-")</f>
        <v>-</v>
      </c>
      <c r="AO43" s="30" t="str">
        <f>IFERROR(VLOOKUP(CONCATENATE($B43,"_",AO$4,"_",$C$85,"_",$C$84),Data_for_IC_trend_tables!$A$1:$G$49194,7,FALSE)*1000000000,"-")</f>
        <v>-</v>
      </c>
      <c r="AP43" s="30" t="str">
        <f>IFERROR(VLOOKUP(CONCATENATE($B43,"_",AP$4,"_",$C$85,"_",$C$84),Data_for_IC_trend_tables!$A$1:$G$49194,7,FALSE)*1000000000,"-")</f>
        <v>-</v>
      </c>
      <c r="AQ43" s="30" t="str">
        <f>IFERROR(VLOOKUP(CONCATENATE($B43,"_",AQ$4,"_",$C$85,"_",$C$84),Data_for_IC_trend_tables!$A$1:$G$49194,7,FALSE)*1000000000,"-")</f>
        <v>-</v>
      </c>
      <c r="AR43" s="30" t="str">
        <f>IFERROR(VLOOKUP(CONCATENATE($B43,"_",AR$4,"_",$C$85,"_",$C$84),Data_for_IC_trend_tables!$A$1:$G$49194,7,FALSE)*1000000000,"-")</f>
        <v>-</v>
      </c>
      <c r="AS43" s="30" t="str">
        <f>IFERROR(VLOOKUP(CONCATENATE($B43,"_",AS$4,"_",$C$85,"_",$C$84),Data_for_IC_trend_tables!$A$1:$G$49194,7,FALSE)*1000000000,"-")</f>
        <v>-</v>
      </c>
      <c r="AT43" s="30" t="str">
        <f>IFERROR(VLOOKUP(CONCATENATE($B43,"_",AT$4,"_",$C$85,"_",$C$84),Data_for_IC_trend_tables!$A$1:$G$49194,7,FALSE)*1000000000,"-")</f>
        <v>-</v>
      </c>
      <c r="AU43" s="30" t="str">
        <f>IFERROR(VLOOKUP(CONCATENATE($B43,"_",AU$4,"_",$C$85,"_",$C$84),Data_for_IC_trend_tables!$A$1:$G$49194,7,FALSE)*1000000000,"-")</f>
        <v>-</v>
      </c>
      <c r="AV43" s="30"/>
      <c r="AW43" s="30" t="str">
        <f>IFERROR(VLOOKUP(CONCATENATE($B43,"_",AW$4,"_",$C$85,"_",$C$84),Data_for_IC_trend_tables!$A$1:$G$49194,7,FALSE)*1000000000,"-")</f>
        <v>-</v>
      </c>
      <c r="AX43" s="79"/>
      <c r="AY43" s="38" t="str">
        <f t="shared" si="0"/>
        <v/>
      </c>
      <c r="AZ43" s="58" t="str">
        <f t="shared" si="1"/>
        <v/>
      </c>
      <c r="BA43" s="86"/>
    </row>
    <row r="44" spans="2:53" s="3" customFormat="1" x14ac:dyDescent="0.2">
      <c r="B44" s="53" t="s">
        <v>172</v>
      </c>
      <c r="C44" s="71" t="s">
        <v>32</v>
      </c>
      <c r="D44" s="56">
        <v>1990</v>
      </c>
      <c r="E44" s="30" t="str">
        <f>IFERROR(VLOOKUP(CONCATENATE($B44,"_",E$4,"_",$C$85,"_",$C$84),Data_for_IC_trend_tables!$A$1:$G$49194,7,FALSE)*1000000000,"-")</f>
        <v>-</v>
      </c>
      <c r="F44" s="30" t="str">
        <f>IFERROR(VLOOKUP(CONCATENATE($B44,"_",F$4,"_",$C$85,"_",$C$84),Data_for_IC_trend_tables!$A$1:$G$49194,7,FALSE)*1000000000,"-")</f>
        <v>-</v>
      </c>
      <c r="G44" s="30" t="str">
        <f>IFERROR(VLOOKUP(CONCATENATE($B44,"_",G$4,"_",$C$85,"_",$C$84),Data_for_IC_trend_tables!$A$1:$G$49194,7,FALSE)*1000000000,"-")</f>
        <v>-</v>
      </c>
      <c r="H44" s="30" t="str">
        <f>IFERROR(VLOOKUP(CONCATENATE($B44,"_",H$4,"_",$C$85,"_",$C$84),Data_for_IC_trend_tables!$A$1:$G$49194,7,FALSE)*1000000000,"-")</f>
        <v>-</v>
      </c>
      <c r="I44" s="30" t="str">
        <f>IFERROR(VLOOKUP(CONCATENATE($B44,"_",I$4,"_",$C$85,"_",$C$84),Data_for_IC_trend_tables!$A$1:$G$49194,7,FALSE)*1000000000,"-")</f>
        <v>-</v>
      </c>
      <c r="J44" s="30" t="str">
        <f>IFERROR(VLOOKUP(CONCATENATE($B44,"_",J$4,"_",$C$85,"_",$C$84),Data_for_IC_trend_tables!$A$1:$G$49194,7,FALSE)*1000000000,"-")</f>
        <v>-</v>
      </c>
      <c r="K44" s="30" t="str">
        <f>IFERROR(VLOOKUP(CONCATENATE($B44,"_",K$4,"_",$C$85,"_",$C$84),Data_for_IC_trend_tables!$A$1:$G$49194,7,FALSE)*1000000000,"-")</f>
        <v>-</v>
      </c>
      <c r="L44" s="30" t="str">
        <f>IFERROR(VLOOKUP(CONCATENATE($B44,"_",L$4,"_",$C$85,"_",$C$84),Data_for_IC_trend_tables!$A$1:$G$49194,7,FALSE)*1000000000,"-")</f>
        <v>-</v>
      </c>
      <c r="M44" s="30" t="str">
        <f>IFERROR(VLOOKUP(CONCATENATE($B44,"_",M$4,"_",$C$85,"_",$C$84),Data_for_IC_trend_tables!$A$1:$G$49194,7,FALSE)*1000000000,"-")</f>
        <v>-</v>
      </c>
      <c r="N44" s="30" t="str">
        <f>IFERROR(VLOOKUP(CONCATENATE($B44,"_",N$4,"_",$C$85,"_",$C$84),Data_for_IC_trend_tables!$A$1:$G$49194,7,FALSE)*1000000000,"-")</f>
        <v>-</v>
      </c>
      <c r="O44" s="30">
        <f>IFERROR(VLOOKUP(CONCATENATE($B44,"_",O$4,"_",$C$85,"_",$C$84),Data_for_IC_trend_tables!$A$1:$G$49194,7,FALSE)*1000000000,"-")</f>
        <v>70.462559661616496</v>
      </c>
      <c r="P44" s="30">
        <f>IFERROR(VLOOKUP(CONCATENATE($B44,"_",P$4,"_",$C$85,"_",$C$84),Data_for_IC_trend_tables!$A$1:$G$49194,7,FALSE)*1000000000,"-")</f>
        <v>54.116565352035401</v>
      </c>
      <c r="Q44" s="30">
        <f>IFERROR(VLOOKUP(CONCATENATE($B44,"_",Q$4,"_",$C$85,"_",$C$84),Data_for_IC_trend_tables!$A$1:$G$49194,7,FALSE)*1000000000,"-")</f>
        <v>58.1853220401266</v>
      </c>
      <c r="R44" s="30">
        <f>IFERROR(VLOOKUP(CONCATENATE($B44,"_",R$4,"_",$C$85,"_",$C$84),Data_for_IC_trend_tables!$A$1:$G$49194,7,FALSE)*1000000000,"-")</f>
        <v>56.321551441966299</v>
      </c>
      <c r="S44" s="30">
        <f>IFERROR(VLOOKUP(CONCATENATE($B44,"_",S$4,"_",$C$85,"_",$C$84),Data_for_IC_trend_tables!$A$1:$G$49194,7,FALSE)*1000000000,"-")</f>
        <v>52.629746831527797</v>
      </c>
      <c r="T44" s="30">
        <f>IFERROR(VLOOKUP(CONCATENATE($B44,"_",T$4,"_",$C$85,"_",$C$84),Data_for_IC_trend_tables!$A$1:$G$49194,7,FALSE)*1000000000,"-")</f>
        <v>44.571510158101397</v>
      </c>
      <c r="U44" s="30">
        <f>IFERROR(VLOOKUP(CONCATENATE($B44,"_",U$4,"_",$C$85,"_",$C$84),Data_for_IC_trend_tables!$A$1:$G$49194,7,FALSE)*1000000000,"-")</f>
        <v>49.974004885726401</v>
      </c>
      <c r="V44" s="30">
        <f>IFERROR(VLOOKUP(CONCATENATE($B44,"_",V$4,"_",$C$85,"_",$C$84),Data_for_IC_trend_tables!$A$1:$G$49194,7,FALSE)*1000000000,"-")</f>
        <v>50.788048592886604</v>
      </c>
      <c r="W44" s="30">
        <f>IFERROR(VLOOKUP(CONCATENATE($B44,"_",W$4,"_",$C$85,"_",$C$84),Data_for_IC_trend_tables!$A$1:$G$49194,7,FALSE)*1000000000,"-")</f>
        <v>54.791358817784399</v>
      </c>
      <c r="X44" s="30">
        <f>IFERROR(VLOOKUP(CONCATENATE($B44,"_",X$4,"_",$C$85,"_",$C$84),Data_for_IC_trend_tables!$A$1:$G$49194,7,FALSE)*1000000000,"-")</f>
        <v>50.915760244059797</v>
      </c>
      <c r="Y44" s="30">
        <f>IFERROR(VLOOKUP(CONCATENATE($B44,"_",Y$4,"_",$C$85,"_",$C$84),Data_for_IC_trend_tables!$A$1:$G$49194,7,FALSE)*1000000000,"-")</f>
        <v>53.439578680346699</v>
      </c>
      <c r="Z44" s="30">
        <f>IFERROR(VLOOKUP(CONCATENATE($B44,"_",Z$4,"_",$C$85,"_",$C$84),Data_for_IC_trend_tables!$A$1:$G$49194,7,FALSE)*1000000000,"-")</f>
        <v>52.6352306616931</v>
      </c>
      <c r="AA44" s="30">
        <f>IFERROR(VLOOKUP(CONCATENATE($B44,"_",AA$4,"_",$C$85,"_",$C$84),Data_for_IC_trend_tables!$A$1:$G$49194,7,FALSE)*1000000000,"-")</f>
        <v>55.0666219827257</v>
      </c>
      <c r="AB44" s="30">
        <f>IFERROR(VLOOKUP(CONCATENATE($B44,"_",AB$4,"_",$C$85,"_",$C$84),Data_for_IC_trend_tables!$A$1:$G$49194,7,FALSE)*1000000000,"-")</f>
        <v>56.894418570082102</v>
      </c>
      <c r="AC44" s="30">
        <f>IFERROR(VLOOKUP(CONCATENATE($B44,"_",AC$4,"_",$C$85,"_",$C$84),Data_for_IC_trend_tables!$A$1:$G$49194,7,FALSE)*1000000000,"-")</f>
        <v>65.466127919156108</v>
      </c>
      <c r="AD44" s="30">
        <f>IFERROR(VLOOKUP(CONCATENATE($B44,"_",AD$4,"_",$C$85,"_",$C$84),Data_for_IC_trend_tables!$A$1:$G$49194,7,FALSE)*1000000000,"-")</f>
        <v>60.128375611581205</v>
      </c>
      <c r="AE44" s="30">
        <f>IFERROR(VLOOKUP(CONCATENATE($B44,"_",AE$4,"_",$C$85,"_",$C$84),Data_for_IC_trend_tables!$A$1:$G$49194,7,FALSE)*1000000000,"-")</f>
        <v>56.400921310578603</v>
      </c>
      <c r="AF44" s="30">
        <f>IFERROR(VLOOKUP(CONCATENATE($B44,"_",AF$4,"_",$C$85,"_",$C$84),Data_for_IC_trend_tables!$A$1:$G$49194,7,FALSE)*1000000000,"-")</f>
        <v>62.136128293510097</v>
      </c>
      <c r="AG44" s="30">
        <f>IFERROR(VLOOKUP(CONCATENATE($B44,"_",AG$4,"_",$C$85,"_",$C$84),Data_for_IC_trend_tables!$A$1:$G$49194,7,FALSE)*1000000000,"-")</f>
        <v>59.377142071144199</v>
      </c>
      <c r="AH44" s="30">
        <f>IFERROR(VLOOKUP(CONCATENATE($B44,"_",AH$4,"_",$C$85,"_",$C$84),Data_for_IC_trend_tables!$A$1:$G$49194,7,FALSE)*1000000000,"-")</f>
        <v>57.558609704135499</v>
      </c>
      <c r="AI44" s="30">
        <f>IFERROR(VLOOKUP(CONCATENATE($B44,"_",AI$4,"_",$C$85,"_",$C$84),Data_for_IC_trend_tables!$A$1:$G$49194,7,FALSE)*1000000000,"-")</f>
        <v>58.738809775660002</v>
      </c>
      <c r="AJ44" s="30">
        <f>IFERROR(VLOOKUP(CONCATENATE($B44,"_",AJ$4,"_",$C$85,"_",$C$84),Data_for_IC_trend_tables!$A$1:$G$49194,7,FALSE)*1000000000,"-")</f>
        <v>60.511291687705004</v>
      </c>
      <c r="AK44" s="30">
        <f>IFERROR(VLOOKUP(CONCATENATE($B44,"_",AK$4,"_",$C$85,"_",$C$84),Data_for_IC_trend_tables!$A$1:$G$49194,7,FALSE)*1000000000,"-")</f>
        <v>53.681058798679999</v>
      </c>
      <c r="AL44" s="30">
        <f>IFERROR(VLOOKUP(CONCATENATE($B44,"_",AL$4,"_",$C$85,"_",$C$84),Data_for_IC_trend_tables!$A$1:$G$49194,7,FALSE)*1000000000,"-")</f>
        <v>48.5225121544064</v>
      </c>
      <c r="AM44" s="30">
        <f>IFERROR(VLOOKUP(CONCATENATE($B44,"_",AM$4,"_",$C$85,"_",$C$84),Data_for_IC_trend_tables!$A$1:$G$49194,7,FALSE)*1000000000,"-")</f>
        <v>47.831200855180001</v>
      </c>
      <c r="AN44" s="30">
        <f>IFERROR(VLOOKUP(CONCATENATE($B44,"_",AN$4,"_",$C$85,"_",$C$84),Data_for_IC_trend_tables!$A$1:$G$49194,7,FALSE)*1000000000,"-")</f>
        <v>50.813956199570001</v>
      </c>
      <c r="AO44" s="30">
        <f>IFERROR(VLOOKUP(CONCATENATE($B44,"_",AO$4,"_",$C$85,"_",$C$84),Data_for_IC_trend_tables!$A$1:$G$49194,7,FALSE)*1000000000,"-")</f>
        <v>52.9026990371785</v>
      </c>
      <c r="AP44" s="30">
        <f>IFERROR(VLOOKUP(CONCATENATE($B44,"_",AP$4,"_",$C$85,"_",$C$84),Data_for_IC_trend_tables!$A$1:$G$49194,7,FALSE)*1000000000,"-")</f>
        <v>53.7166741225831</v>
      </c>
      <c r="AQ44" s="30">
        <f>IFERROR(VLOOKUP(CONCATENATE($B44,"_",AQ$4,"_",$C$85,"_",$C$84),Data_for_IC_trend_tables!$A$1:$G$49194,7,FALSE)*1000000000,"-")</f>
        <v>56.335650975167198</v>
      </c>
      <c r="AR44" s="30">
        <f>IFERROR(VLOOKUP(CONCATENATE($B44,"_",AR$4,"_",$C$85,"_",$C$84),Data_for_IC_trend_tables!$A$1:$G$49194,7,FALSE)*1000000000,"-")</f>
        <v>57.919904985115501</v>
      </c>
      <c r="AS44" s="30">
        <f>IFERROR(VLOOKUP(CONCATENATE($B44,"_",AS$4,"_",$C$85,"_",$C$84),Data_for_IC_trend_tables!$A$1:$G$49194,7,FALSE)*1000000000,"-")</f>
        <v>74.220780707547391</v>
      </c>
      <c r="AT44" s="30">
        <f>IFERROR(VLOOKUP(CONCATENATE($B44,"_",AT$4,"_",$C$85,"_",$C$84),Data_for_IC_trend_tables!$A$1:$G$49194,7,FALSE)*1000000000,"-")</f>
        <v>73.601132774922604</v>
      </c>
      <c r="AU44" s="30">
        <f>IFERROR(VLOOKUP(CONCATENATE($B44,"_",AU$4,"_",$C$85,"_",$C$84),Data_for_IC_trend_tables!$A$1:$G$49194,7,FALSE)*1000000000,"-")</f>
        <v>71.974783669019502</v>
      </c>
      <c r="AV44" s="30"/>
      <c r="AW44" s="30">
        <f>IFERROR(VLOOKUP(CONCATENATE($B44,"_",AW$4,"_",$C$85,"_",$C$84),Data_for_IC_trend_tables!$A$1:$G$49194,7,FALSE)*1000000000,"-")</f>
        <v>71.974783669019502</v>
      </c>
      <c r="AX44" s="79">
        <f t="shared" ref="AX44:AX50" si="19">O44</f>
        <v>70.462559661616496</v>
      </c>
      <c r="AY44" s="38" t="str">
        <f t="shared" ref="AY44:AY50" si="20">IF(ISBLANK(AX44),"",IF(AW44="-",CONCATENATE("no data for ",$AW$4),IF(AZ44&gt;0,"No","Yes")))</f>
        <v>No</v>
      </c>
      <c r="AZ44" s="58">
        <f t="shared" ref="AZ44:AZ50" si="21">IFERROR(IF(AW44=0,"",(AW44-AX44)/AX44),"")</f>
        <v>2.1461383388074236E-2</v>
      </c>
      <c r="BA44" s="32" t="s">
        <v>76</v>
      </c>
    </row>
    <row r="45" spans="2:53" s="3" customFormat="1" x14ac:dyDescent="0.2">
      <c r="B45" s="53" t="s">
        <v>173</v>
      </c>
      <c r="C45" s="71" t="s">
        <v>33</v>
      </c>
      <c r="D45" s="56">
        <v>1990</v>
      </c>
      <c r="E45" s="30" t="str">
        <f>IFERROR(VLOOKUP(CONCATENATE($B45,"_",E$4,"_",$C$85,"_",$C$84),Data_for_IC_trend_tables!$A$1:$G$49194,7,FALSE)*1000000000,"-")</f>
        <v>-</v>
      </c>
      <c r="F45" s="30" t="str">
        <f>IFERROR(VLOOKUP(CONCATENATE($B45,"_",F$4,"_",$C$85,"_",$C$84),Data_for_IC_trend_tables!$A$1:$G$49194,7,FALSE)*1000000000,"-")</f>
        <v>-</v>
      </c>
      <c r="G45" s="30" t="str">
        <f>IFERROR(VLOOKUP(CONCATENATE($B45,"_",G$4,"_",$C$85,"_",$C$84),Data_for_IC_trend_tables!$A$1:$G$49194,7,FALSE)*1000000000,"-")</f>
        <v>-</v>
      </c>
      <c r="H45" s="30" t="str">
        <f>IFERROR(VLOOKUP(CONCATENATE($B45,"_",H$4,"_",$C$85,"_",$C$84),Data_for_IC_trend_tables!$A$1:$G$49194,7,FALSE)*1000000000,"-")</f>
        <v>-</v>
      </c>
      <c r="I45" s="30" t="str">
        <f>IFERROR(VLOOKUP(CONCATENATE($B45,"_",I$4,"_",$C$85,"_",$C$84),Data_for_IC_trend_tables!$A$1:$G$49194,7,FALSE)*1000000000,"-")</f>
        <v>-</v>
      </c>
      <c r="J45" s="30" t="str">
        <f>IFERROR(VLOOKUP(CONCATENATE($B45,"_",J$4,"_",$C$85,"_",$C$84),Data_for_IC_trend_tables!$A$1:$G$49194,7,FALSE)*1000000000,"-")</f>
        <v>-</v>
      </c>
      <c r="K45" s="30" t="str">
        <f>IFERROR(VLOOKUP(CONCATENATE($B45,"_",K$4,"_",$C$85,"_",$C$84),Data_for_IC_trend_tables!$A$1:$G$49194,7,FALSE)*1000000000,"-")</f>
        <v>-</v>
      </c>
      <c r="L45" s="30" t="str">
        <f>IFERROR(VLOOKUP(CONCATENATE($B45,"_",L$4,"_",$C$85,"_",$C$84),Data_for_IC_trend_tables!$A$1:$G$49194,7,FALSE)*1000000000,"-")</f>
        <v>-</v>
      </c>
      <c r="M45" s="30" t="str">
        <f>IFERROR(VLOOKUP(CONCATENATE($B45,"_",M$4,"_",$C$85,"_",$C$84),Data_for_IC_trend_tables!$A$1:$G$49194,7,FALSE)*1000000000,"-")</f>
        <v>-</v>
      </c>
      <c r="N45" s="30" t="str">
        <f>IFERROR(VLOOKUP(CONCATENATE($B45,"_",N$4,"_",$C$85,"_",$C$84),Data_for_IC_trend_tables!$A$1:$G$49194,7,FALSE)*1000000000,"-")</f>
        <v>-</v>
      </c>
      <c r="O45" s="30">
        <f>IFERROR(VLOOKUP(CONCATENATE($B45,"_",O$4,"_",$C$85,"_",$C$84),Data_for_IC_trend_tables!$A$1:$G$49194,7,FALSE)*1000000000,"-")</f>
        <v>805.72526882858597</v>
      </c>
      <c r="P45" s="30">
        <f>IFERROR(VLOOKUP(CONCATENATE($B45,"_",P$4,"_",$C$85,"_",$C$84),Data_for_IC_trend_tables!$A$1:$G$49194,7,FALSE)*1000000000,"-")</f>
        <v>806.899812413576</v>
      </c>
      <c r="Q45" s="30">
        <f>IFERROR(VLOOKUP(CONCATENATE($B45,"_",Q$4,"_",$C$85,"_",$C$84),Data_for_IC_trend_tables!$A$1:$G$49194,7,FALSE)*1000000000,"-")</f>
        <v>816.94154906777192</v>
      </c>
      <c r="R45" s="30">
        <f>IFERROR(VLOOKUP(CONCATENATE($B45,"_",R$4,"_",$C$85,"_",$C$84),Data_for_IC_trend_tables!$A$1:$G$49194,7,FALSE)*1000000000,"-")</f>
        <v>854.63227379839395</v>
      </c>
      <c r="S45" s="30">
        <f>IFERROR(VLOOKUP(CONCATENATE($B45,"_",S$4,"_",$C$85,"_",$C$84),Data_for_IC_trend_tables!$A$1:$G$49194,7,FALSE)*1000000000,"-")</f>
        <v>765.45652042320705</v>
      </c>
      <c r="T45" s="30">
        <f>IFERROR(VLOOKUP(CONCATENATE($B45,"_",T$4,"_",$C$85,"_",$C$84),Data_for_IC_trend_tables!$A$1:$G$49194,7,FALSE)*1000000000,"-")</f>
        <v>721.79426487537603</v>
      </c>
      <c r="U45" s="30">
        <f>IFERROR(VLOOKUP(CONCATENATE($B45,"_",U$4,"_",$C$85,"_",$C$84),Data_for_IC_trend_tables!$A$1:$G$49194,7,FALSE)*1000000000,"-")</f>
        <v>714.90290841596197</v>
      </c>
      <c r="V45" s="30">
        <f>IFERROR(VLOOKUP(CONCATENATE($B45,"_",V$4,"_",$C$85,"_",$C$84),Data_for_IC_trend_tables!$A$1:$G$49194,7,FALSE)*1000000000,"-")</f>
        <v>766.85297360347704</v>
      </c>
      <c r="W45" s="30">
        <f>IFERROR(VLOOKUP(CONCATENATE($B45,"_",W$4,"_",$C$85,"_",$C$84),Data_for_IC_trend_tables!$A$1:$G$49194,7,FALSE)*1000000000,"-")</f>
        <v>826.58223772688802</v>
      </c>
      <c r="X45" s="30">
        <f>IFERROR(VLOOKUP(CONCATENATE($B45,"_",X$4,"_",$C$85,"_",$C$84),Data_for_IC_trend_tables!$A$1:$G$49194,7,FALSE)*1000000000,"-")</f>
        <v>806.88380887201208</v>
      </c>
      <c r="Y45" s="30">
        <f>IFERROR(VLOOKUP(CONCATENATE($B45,"_",Y$4,"_",$C$85,"_",$C$84),Data_for_IC_trend_tables!$A$1:$G$49194,7,FALSE)*1000000000,"-")</f>
        <v>945.22514362529</v>
      </c>
      <c r="Z45" s="30">
        <f>IFERROR(VLOOKUP(CONCATENATE($B45,"_",Z$4,"_",$C$85,"_",$C$84),Data_for_IC_trend_tables!$A$1:$G$49194,7,FALSE)*1000000000,"-")</f>
        <v>643.476326482898</v>
      </c>
      <c r="AA45" s="30">
        <f>IFERROR(VLOOKUP(CONCATENATE($B45,"_",AA$4,"_",$C$85,"_",$C$84),Data_for_IC_trend_tables!$A$1:$G$49194,7,FALSE)*1000000000,"-")</f>
        <v>712.34997035330002</v>
      </c>
      <c r="AB45" s="30">
        <f>IFERROR(VLOOKUP(CONCATENATE($B45,"_",AB$4,"_",$C$85,"_",$C$84),Data_for_IC_trend_tables!$A$1:$G$49194,7,FALSE)*1000000000,"-")</f>
        <v>355.24891940330298</v>
      </c>
      <c r="AC45" s="30">
        <f>IFERROR(VLOOKUP(CONCATENATE($B45,"_",AC$4,"_",$C$85,"_",$C$84),Data_for_IC_trend_tables!$A$1:$G$49194,7,FALSE)*1000000000,"-")</f>
        <v>379.682671678855</v>
      </c>
      <c r="AD45" s="30">
        <f>IFERROR(VLOOKUP(CONCATENATE($B45,"_",AD$4,"_",$C$85,"_",$C$84),Data_for_IC_trend_tables!$A$1:$G$49194,7,FALSE)*1000000000,"-")</f>
        <v>369.21543857790499</v>
      </c>
      <c r="AE45" s="30">
        <f>IFERROR(VLOOKUP(CONCATENATE($B45,"_",AE$4,"_",$C$85,"_",$C$84),Data_for_IC_trend_tables!$A$1:$G$49194,7,FALSE)*1000000000,"-")</f>
        <v>63.520067733271006</v>
      </c>
      <c r="AF45" s="30">
        <f>IFERROR(VLOOKUP(CONCATENATE($B45,"_",AF$4,"_",$C$85,"_",$C$84),Data_for_IC_trend_tables!$A$1:$G$49194,7,FALSE)*1000000000,"-")</f>
        <v>65.718797843189094</v>
      </c>
      <c r="AG45" s="30">
        <f>IFERROR(VLOOKUP(CONCATENATE($B45,"_",AG$4,"_",$C$85,"_",$C$84),Data_for_IC_trend_tables!$A$1:$G$49194,7,FALSE)*1000000000,"-")</f>
        <v>61.838358958250403</v>
      </c>
      <c r="AH45" s="30">
        <f>IFERROR(VLOOKUP(CONCATENATE($B45,"_",AH$4,"_",$C$85,"_",$C$84),Data_for_IC_trend_tables!$A$1:$G$49194,7,FALSE)*1000000000,"-")</f>
        <v>49.678500938960298</v>
      </c>
      <c r="AI45" s="30">
        <f>IFERROR(VLOOKUP(CONCATENATE($B45,"_",AI$4,"_",$C$85,"_",$C$84),Data_for_IC_trend_tables!$A$1:$G$49194,7,FALSE)*1000000000,"-")</f>
        <v>58.6506852078371</v>
      </c>
      <c r="AJ45" s="30">
        <f>IFERROR(VLOOKUP(CONCATENATE($B45,"_",AJ$4,"_",$C$85,"_",$C$84),Data_for_IC_trend_tables!$A$1:$G$49194,7,FALSE)*1000000000,"-")</f>
        <v>64.152647774317202</v>
      </c>
      <c r="AK45" s="30">
        <f>IFERROR(VLOOKUP(CONCATENATE($B45,"_",AK$4,"_",$C$85,"_",$C$84),Data_for_IC_trend_tables!$A$1:$G$49194,7,FALSE)*1000000000,"-")</f>
        <v>64.3135682156379</v>
      </c>
      <c r="AL45" s="30">
        <f>IFERROR(VLOOKUP(CONCATENATE($B45,"_",AL$4,"_",$C$85,"_",$C$84),Data_for_IC_trend_tables!$A$1:$G$49194,7,FALSE)*1000000000,"-")</f>
        <v>62.506574844438006</v>
      </c>
      <c r="AM45" s="30">
        <f>IFERROR(VLOOKUP(CONCATENATE($B45,"_",AM$4,"_",$C$85,"_",$C$84),Data_for_IC_trend_tables!$A$1:$G$49194,7,FALSE)*1000000000,"-")</f>
        <v>64.712526616853495</v>
      </c>
      <c r="AN45" s="30">
        <f>IFERROR(VLOOKUP(CONCATENATE($B45,"_",AN$4,"_",$C$85,"_",$C$84),Data_for_IC_trend_tables!$A$1:$G$49194,7,FALSE)*1000000000,"-")</f>
        <v>64.156593768026298</v>
      </c>
      <c r="AO45" s="30">
        <f>IFERROR(VLOOKUP(CONCATENATE($B45,"_",AO$4,"_",$C$85,"_",$C$84),Data_for_IC_trend_tables!$A$1:$G$49194,7,FALSE)*1000000000,"-")</f>
        <v>65.090396040722595</v>
      </c>
      <c r="AP45" s="30">
        <f>IFERROR(VLOOKUP(CONCATENATE($B45,"_",AP$4,"_",$C$85,"_",$C$84),Data_for_IC_trend_tables!$A$1:$G$49194,7,FALSE)*1000000000,"-")</f>
        <v>64.665426387986798</v>
      </c>
      <c r="AQ45" s="30">
        <f>IFERROR(VLOOKUP(CONCATENATE($B45,"_",AQ$4,"_",$C$85,"_",$C$84),Data_for_IC_trend_tables!$A$1:$G$49194,7,FALSE)*1000000000,"-")</f>
        <v>65.618977750638194</v>
      </c>
      <c r="AR45" s="30">
        <f>IFERROR(VLOOKUP(CONCATENATE($B45,"_",AR$4,"_",$C$85,"_",$C$84),Data_for_IC_trend_tables!$A$1:$G$49194,7,FALSE)*1000000000,"-")</f>
        <v>62.610250384968502</v>
      </c>
      <c r="AS45" s="30">
        <f>IFERROR(VLOOKUP(CONCATENATE($B45,"_",AS$4,"_",$C$85,"_",$C$84),Data_for_IC_trend_tables!$A$1:$G$49194,7,FALSE)*1000000000,"-")</f>
        <v>52.580423835827503</v>
      </c>
      <c r="AT45" s="30">
        <f>IFERROR(VLOOKUP(CONCATENATE($B45,"_",AT$4,"_",$C$85,"_",$C$84),Data_for_IC_trend_tables!$A$1:$G$49194,7,FALSE)*1000000000,"-")</f>
        <v>40.054398856350005</v>
      </c>
      <c r="AU45" s="30">
        <f>IFERROR(VLOOKUP(CONCATENATE($B45,"_",AU$4,"_",$C$85,"_",$C$84),Data_for_IC_trend_tables!$A$1:$G$49194,7,FALSE)*1000000000,"-")</f>
        <v>29.480171292728599</v>
      </c>
      <c r="AV45" s="30"/>
      <c r="AW45" s="30">
        <f>IFERROR(VLOOKUP(CONCATENATE($B45,"_",AW$4,"_",$C$85,"_",$C$84),Data_for_IC_trend_tables!$A$1:$G$49194,7,FALSE)*1000000000,"-")</f>
        <v>29.480171292728599</v>
      </c>
      <c r="AX45" s="79">
        <f t="shared" si="19"/>
        <v>805.72526882858597</v>
      </c>
      <c r="AY45" s="38" t="str">
        <f t="shared" si="20"/>
        <v>Yes</v>
      </c>
      <c r="AZ45" s="58">
        <f t="shared" si="21"/>
        <v>-0.96341163367559668</v>
      </c>
      <c r="BA45" s="32" t="s">
        <v>76</v>
      </c>
    </row>
    <row r="46" spans="2:53" s="3" customFormat="1" x14ac:dyDescent="0.2">
      <c r="B46" s="53" t="s">
        <v>174</v>
      </c>
      <c r="C46" s="71" t="s">
        <v>34</v>
      </c>
      <c r="D46" s="56">
        <v>1990</v>
      </c>
      <c r="E46" s="30" t="str">
        <f>IFERROR(VLOOKUP(CONCATENATE($B46,"_",E$4,"_",$C$85,"_",$C$84),Data_for_IC_trend_tables!$A$1:$G$49194,7,FALSE)*1000000000,"-")</f>
        <v>-</v>
      </c>
      <c r="F46" s="30" t="str">
        <f>IFERROR(VLOOKUP(CONCATENATE($B46,"_",F$4,"_",$C$85,"_",$C$84),Data_for_IC_trend_tables!$A$1:$G$49194,7,FALSE)*1000000000,"-")</f>
        <v>-</v>
      </c>
      <c r="G46" s="30" t="str">
        <f>IFERROR(VLOOKUP(CONCATENATE($B46,"_",G$4,"_",$C$85,"_",$C$84),Data_for_IC_trend_tables!$A$1:$G$49194,7,FALSE)*1000000000,"-")</f>
        <v>-</v>
      </c>
      <c r="H46" s="30" t="str">
        <f>IFERROR(VLOOKUP(CONCATENATE($B46,"_",H$4,"_",$C$85,"_",$C$84),Data_for_IC_trend_tables!$A$1:$G$49194,7,FALSE)*1000000000,"-")</f>
        <v>-</v>
      </c>
      <c r="I46" s="30" t="str">
        <f>IFERROR(VLOOKUP(CONCATENATE($B46,"_",I$4,"_",$C$85,"_",$C$84),Data_for_IC_trend_tables!$A$1:$G$49194,7,FALSE)*1000000000,"-")</f>
        <v>-</v>
      </c>
      <c r="J46" s="30" t="str">
        <f>IFERROR(VLOOKUP(CONCATENATE($B46,"_",J$4,"_",$C$85,"_",$C$84),Data_for_IC_trend_tables!$A$1:$G$49194,7,FALSE)*1000000000,"-")</f>
        <v>-</v>
      </c>
      <c r="K46" s="30" t="str">
        <f>IFERROR(VLOOKUP(CONCATENATE($B46,"_",K$4,"_",$C$85,"_",$C$84),Data_for_IC_trend_tables!$A$1:$G$49194,7,FALSE)*1000000000,"-")</f>
        <v>-</v>
      </c>
      <c r="L46" s="30" t="str">
        <f>IFERROR(VLOOKUP(CONCATENATE($B46,"_",L$4,"_",$C$85,"_",$C$84),Data_for_IC_trend_tables!$A$1:$G$49194,7,FALSE)*1000000000,"-")</f>
        <v>-</v>
      </c>
      <c r="M46" s="30" t="str">
        <f>IFERROR(VLOOKUP(CONCATENATE($B46,"_",M$4,"_",$C$85,"_",$C$84),Data_for_IC_trend_tables!$A$1:$G$49194,7,FALSE)*1000000000,"-")</f>
        <v>-</v>
      </c>
      <c r="N46" s="30" t="str">
        <f>IFERROR(VLOOKUP(CONCATENATE($B46,"_",N$4,"_",$C$85,"_",$C$84),Data_for_IC_trend_tables!$A$1:$G$49194,7,FALSE)*1000000000,"-")</f>
        <v>-</v>
      </c>
      <c r="O46" s="30">
        <f>IFERROR(VLOOKUP(CONCATENATE($B46,"_",O$4,"_",$C$85,"_",$C$84),Data_for_IC_trend_tables!$A$1:$G$49194,7,FALSE)*1000000000,"-")</f>
        <v>21.355768389853001</v>
      </c>
      <c r="P46" s="30">
        <f>IFERROR(VLOOKUP(CONCATENATE($B46,"_",P$4,"_",$C$85,"_",$C$84),Data_for_IC_trend_tables!$A$1:$G$49194,7,FALSE)*1000000000,"-")</f>
        <v>20.961595344572</v>
      </c>
      <c r="Q46" s="30">
        <f>IFERROR(VLOOKUP(CONCATENATE($B46,"_",Q$4,"_",$C$85,"_",$C$84),Data_for_IC_trend_tables!$A$1:$G$49194,7,FALSE)*1000000000,"-")</f>
        <v>20.126556312650902</v>
      </c>
      <c r="R46" s="30">
        <f>IFERROR(VLOOKUP(CONCATENATE($B46,"_",R$4,"_",$C$85,"_",$C$84),Data_for_IC_trend_tables!$A$1:$G$49194,7,FALSE)*1000000000,"-")</f>
        <v>19.149599222336501</v>
      </c>
      <c r="S46" s="30">
        <f>IFERROR(VLOOKUP(CONCATENATE($B46,"_",S$4,"_",$C$85,"_",$C$84),Data_for_IC_trend_tables!$A$1:$G$49194,7,FALSE)*1000000000,"-")</f>
        <v>18.665785164995903</v>
      </c>
      <c r="T46" s="30">
        <f>IFERROR(VLOOKUP(CONCATENATE($B46,"_",T$4,"_",$C$85,"_",$C$84),Data_for_IC_trend_tables!$A$1:$G$49194,7,FALSE)*1000000000,"-")</f>
        <v>18.6990288546207</v>
      </c>
      <c r="U46" s="30">
        <f>IFERROR(VLOOKUP(CONCATENATE($B46,"_",U$4,"_",$C$85,"_",$C$84),Data_for_IC_trend_tables!$A$1:$G$49194,7,FALSE)*1000000000,"-")</f>
        <v>18.505815132297201</v>
      </c>
      <c r="V46" s="30">
        <f>IFERROR(VLOOKUP(CONCATENATE($B46,"_",V$4,"_",$C$85,"_",$C$84),Data_for_IC_trend_tables!$A$1:$G$49194,7,FALSE)*1000000000,"-")</f>
        <v>18.7769243234724</v>
      </c>
      <c r="W46" s="30">
        <f>IFERROR(VLOOKUP(CONCATENATE($B46,"_",W$4,"_",$C$85,"_",$C$84),Data_for_IC_trend_tables!$A$1:$G$49194,7,FALSE)*1000000000,"-")</f>
        <v>18.927461951490301</v>
      </c>
      <c r="X46" s="30">
        <f>IFERROR(VLOOKUP(CONCATENATE($B46,"_",X$4,"_",$C$85,"_",$C$84),Data_for_IC_trend_tables!$A$1:$G$49194,7,FALSE)*1000000000,"-")</f>
        <v>18.9110124913223</v>
      </c>
      <c r="Y46" s="30">
        <f>IFERROR(VLOOKUP(CONCATENATE($B46,"_",Y$4,"_",$C$85,"_",$C$84),Data_for_IC_trend_tables!$A$1:$G$49194,7,FALSE)*1000000000,"-")</f>
        <v>19.482396847629097</v>
      </c>
      <c r="Z46" s="30">
        <f>IFERROR(VLOOKUP(CONCATENATE($B46,"_",Z$4,"_",$C$85,"_",$C$84),Data_for_IC_trend_tables!$A$1:$G$49194,7,FALSE)*1000000000,"-")</f>
        <v>21.945612968135901</v>
      </c>
      <c r="AA46" s="30">
        <f>IFERROR(VLOOKUP(CONCATENATE($B46,"_",AA$4,"_",$C$85,"_",$C$84),Data_for_IC_trend_tables!$A$1:$G$49194,7,FALSE)*1000000000,"-")</f>
        <v>17.9203779835745</v>
      </c>
      <c r="AB46" s="30">
        <f>IFERROR(VLOOKUP(CONCATENATE($B46,"_",AB$4,"_",$C$85,"_",$C$84),Data_for_IC_trend_tables!$A$1:$G$49194,7,FALSE)*1000000000,"-")</f>
        <v>18.708165198676799</v>
      </c>
      <c r="AC46" s="30">
        <f>IFERROR(VLOOKUP(CONCATENATE($B46,"_",AC$4,"_",$C$85,"_",$C$84),Data_for_IC_trend_tables!$A$1:$G$49194,7,FALSE)*1000000000,"-")</f>
        <v>18.190657572472301</v>
      </c>
      <c r="AD46" s="30">
        <f>IFERROR(VLOOKUP(CONCATENATE($B46,"_",AD$4,"_",$C$85,"_",$C$84),Data_for_IC_trend_tables!$A$1:$G$49194,7,FALSE)*1000000000,"-")</f>
        <v>20.5761765246279</v>
      </c>
      <c r="AE46" s="30">
        <f>IFERROR(VLOOKUP(CONCATENATE($B46,"_",AE$4,"_",$C$85,"_",$C$84),Data_for_IC_trend_tables!$A$1:$G$49194,7,FALSE)*1000000000,"-")</f>
        <v>19.288781712720997</v>
      </c>
      <c r="AF46" s="30">
        <f>IFERROR(VLOOKUP(CONCATENATE($B46,"_",AF$4,"_",$C$85,"_",$C$84),Data_for_IC_trend_tables!$A$1:$G$49194,7,FALSE)*1000000000,"-")</f>
        <v>21.142604613752603</v>
      </c>
      <c r="AG46" s="30">
        <f>IFERROR(VLOOKUP(CONCATENATE($B46,"_",AG$4,"_",$C$85,"_",$C$84),Data_for_IC_trend_tables!$A$1:$G$49194,7,FALSE)*1000000000,"-")</f>
        <v>20.700491502615499</v>
      </c>
      <c r="AH46" s="30">
        <f>IFERROR(VLOOKUP(CONCATENATE($B46,"_",AH$4,"_",$C$85,"_",$C$84),Data_for_IC_trend_tables!$A$1:$G$49194,7,FALSE)*1000000000,"-")</f>
        <v>19.071229388418701</v>
      </c>
      <c r="AI46" s="30">
        <f>IFERROR(VLOOKUP(CONCATENATE($B46,"_",AI$4,"_",$C$85,"_",$C$84),Data_for_IC_trend_tables!$A$1:$G$49194,7,FALSE)*1000000000,"-")</f>
        <v>19.574724670441199</v>
      </c>
      <c r="AJ46" s="30">
        <f>IFERROR(VLOOKUP(CONCATENATE($B46,"_",AJ$4,"_",$C$85,"_",$C$84),Data_for_IC_trend_tables!$A$1:$G$49194,7,FALSE)*1000000000,"-")</f>
        <v>19.765488826233799</v>
      </c>
      <c r="AK46" s="30">
        <f>IFERROR(VLOOKUP(CONCATENATE($B46,"_",AK$4,"_",$C$85,"_",$C$84),Data_for_IC_trend_tables!$A$1:$G$49194,7,FALSE)*1000000000,"-")</f>
        <v>18.8091564487932</v>
      </c>
      <c r="AL46" s="30">
        <f>IFERROR(VLOOKUP(CONCATENATE($B46,"_",AL$4,"_",$C$85,"_",$C$84),Data_for_IC_trend_tables!$A$1:$G$49194,7,FALSE)*1000000000,"-")</f>
        <v>18.946207638494499</v>
      </c>
      <c r="AM46" s="30">
        <f>IFERROR(VLOOKUP(CONCATENATE($B46,"_",AM$4,"_",$C$85,"_",$C$84),Data_for_IC_trend_tables!$A$1:$G$49194,7,FALSE)*1000000000,"-")</f>
        <v>16.547674167776002</v>
      </c>
      <c r="AN46" s="30">
        <f>IFERROR(VLOOKUP(CONCATENATE($B46,"_",AN$4,"_",$C$85,"_",$C$84),Data_for_IC_trend_tables!$A$1:$G$49194,7,FALSE)*1000000000,"-")</f>
        <v>17.7357755428282</v>
      </c>
      <c r="AO46" s="30">
        <f>IFERROR(VLOOKUP(CONCATENATE($B46,"_",AO$4,"_",$C$85,"_",$C$84),Data_for_IC_trend_tables!$A$1:$G$49194,7,FALSE)*1000000000,"-")</f>
        <v>17.788454945378</v>
      </c>
      <c r="AP46" s="30">
        <f>IFERROR(VLOOKUP(CONCATENATE($B46,"_",AP$4,"_",$C$85,"_",$C$84),Data_for_IC_trend_tables!$A$1:$G$49194,7,FALSE)*1000000000,"-")</f>
        <v>17.416566453722901</v>
      </c>
      <c r="AQ46" s="30">
        <f>IFERROR(VLOOKUP(CONCATENATE($B46,"_",AQ$4,"_",$C$85,"_",$C$84),Data_for_IC_trend_tables!$A$1:$G$49194,7,FALSE)*1000000000,"-")</f>
        <v>15.2161603769026</v>
      </c>
      <c r="AR46" s="30">
        <f>IFERROR(VLOOKUP(CONCATENATE($B46,"_",AR$4,"_",$C$85,"_",$C$84),Data_for_IC_trend_tables!$A$1:$G$49194,7,FALSE)*1000000000,"-")</f>
        <v>14.804050989081301</v>
      </c>
      <c r="AS46" s="30">
        <f>IFERROR(VLOOKUP(CONCATENATE($B46,"_",AS$4,"_",$C$85,"_",$C$84),Data_for_IC_trend_tables!$A$1:$G$49194,7,FALSE)*1000000000,"-")</f>
        <v>14.4256148570785</v>
      </c>
      <c r="AT46" s="30">
        <f>IFERROR(VLOOKUP(CONCATENATE($B46,"_",AT$4,"_",$C$85,"_",$C$84),Data_for_IC_trend_tables!$A$1:$G$49194,7,FALSE)*1000000000,"-")</f>
        <v>15.649289899121499</v>
      </c>
      <c r="AU46" s="30">
        <f>IFERROR(VLOOKUP(CONCATENATE($B46,"_",AU$4,"_",$C$85,"_",$C$84),Data_for_IC_trend_tables!$A$1:$G$49194,7,FALSE)*1000000000,"-")</f>
        <v>13.213589689968201</v>
      </c>
      <c r="AV46" s="30"/>
      <c r="AW46" s="30">
        <f>IFERROR(VLOOKUP(CONCATENATE($B46,"_",AW$4,"_",$C$85,"_",$C$84),Data_for_IC_trend_tables!$A$1:$G$49194,7,FALSE)*1000000000,"-")</f>
        <v>13.213589689968201</v>
      </c>
      <c r="AX46" s="79">
        <f t="shared" si="19"/>
        <v>21.355768389853001</v>
      </c>
      <c r="AY46" s="38" t="str">
        <f t="shared" si="20"/>
        <v>Yes</v>
      </c>
      <c r="AZ46" s="58">
        <f t="shared" si="21"/>
        <v>-0.38126367317944326</v>
      </c>
      <c r="BA46" s="32" t="s">
        <v>76</v>
      </c>
    </row>
    <row r="47" spans="2:53" s="3" customFormat="1" x14ac:dyDescent="0.2">
      <c r="B47" s="53" t="s">
        <v>175</v>
      </c>
      <c r="C47" s="71" t="s">
        <v>35</v>
      </c>
      <c r="D47" s="56">
        <v>1990</v>
      </c>
      <c r="E47" s="30" t="str">
        <f>IFERROR(VLOOKUP(CONCATENATE($B47,"_",E$4,"_",$C$85,"_",$C$84),Data_for_IC_trend_tables!$A$1:$G$49194,7,FALSE)*1000000000,"-")</f>
        <v>-</v>
      </c>
      <c r="F47" s="30" t="str">
        <f>IFERROR(VLOOKUP(CONCATENATE($B47,"_",F$4,"_",$C$85,"_",$C$84),Data_for_IC_trend_tables!$A$1:$G$49194,7,FALSE)*1000000000,"-")</f>
        <v>-</v>
      </c>
      <c r="G47" s="30" t="str">
        <f>IFERROR(VLOOKUP(CONCATENATE($B47,"_",G$4,"_",$C$85,"_",$C$84),Data_for_IC_trend_tables!$A$1:$G$49194,7,FALSE)*1000000000,"-")</f>
        <v>-</v>
      </c>
      <c r="H47" s="30" t="str">
        <f>IFERROR(VLOOKUP(CONCATENATE($B47,"_",H$4,"_",$C$85,"_",$C$84),Data_for_IC_trend_tables!$A$1:$G$49194,7,FALSE)*1000000000,"-")</f>
        <v>-</v>
      </c>
      <c r="I47" s="30" t="str">
        <f>IFERROR(VLOOKUP(CONCATENATE($B47,"_",I$4,"_",$C$85,"_",$C$84),Data_for_IC_trend_tables!$A$1:$G$49194,7,FALSE)*1000000000,"-")</f>
        <v>-</v>
      </c>
      <c r="J47" s="30" t="str">
        <f>IFERROR(VLOOKUP(CONCATENATE($B47,"_",J$4,"_",$C$85,"_",$C$84),Data_for_IC_trend_tables!$A$1:$G$49194,7,FALSE)*1000000000,"-")</f>
        <v>-</v>
      </c>
      <c r="K47" s="30" t="str">
        <f>IFERROR(VLOOKUP(CONCATENATE($B47,"_",K$4,"_",$C$85,"_",$C$84),Data_for_IC_trend_tables!$A$1:$G$49194,7,FALSE)*1000000000,"-")</f>
        <v>-</v>
      </c>
      <c r="L47" s="30" t="str">
        <f>IFERROR(VLOOKUP(CONCATENATE($B47,"_",L$4,"_",$C$85,"_",$C$84),Data_for_IC_trend_tables!$A$1:$G$49194,7,FALSE)*1000000000,"-")</f>
        <v>-</v>
      </c>
      <c r="M47" s="30" t="str">
        <f>IFERROR(VLOOKUP(CONCATENATE($B47,"_",M$4,"_",$C$85,"_",$C$84),Data_for_IC_trend_tables!$A$1:$G$49194,7,FALSE)*1000000000,"-")</f>
        <v>-</v>
      </c>
      <c r="N47" s="30" t="str">
        <f>IFERROR(VLOOKUP(CONCATENATE($B47,"_",N$4,"_",$C$85,"_",$C$84),Data_for_IC_trend_tables!$A$1:$G$49194,7,FALSE)*1000000000,"-")</f>
        <v>-</v>
      </c>
      <c r="O47" s="30">
        <f>IFERROR(VLOOKUP(CONCATENATE($B47,"_",O$4,"_",$C$85,"_",$C$84),Data_for_IC_trend_tables!$A$1:$G$49194,7,FALSE)*1000000000,"-")</f>
        <v>580.14520128717209</v>
      </c>
      <c r="P47" s="30">
        <f>IFERROR(VLOOKUP(CONCATENATE($B47,"_",P$4,"_",$C$85,"_",$C$84),Data_for_IC_trend_tables!$A$1:$G$49194,7,FALSE)*1000000000,"-")</f>
        <v>563.9205236708849</v>
      </c>
      <c r="Q47" s="30">
        <f>IFERROR(VLOOKUP(CONCATENATE($B47,"_",Q$4,"_",$C$85,"_",$C$84),Data_for_IC_trend_tables!$A$1:$G$49194,7,FALSE)*1000000000,"-")</f>
        <v>624.407049978847</v>
      </c>
      <c r="R47" s="30">
        <f>IFERROR(VLOOKUP(CONCATENATE($B47,"_",R$4,"_",$C$85,"_",$C$84),Data_for_IC_trend_tables!$A$1:$G$49194,7,FALSE)*1000000000,"-")</f>
        <v>625.65190656495008</v>
      </c>
      <c r="S47" s="30">
        <f>IFERROR(VLOOKUP(CONCATENATE($B47,"_",S$4,"_",$C$85,"_",$C$84),Data_for_IC_trend_tables!$A$1:$G$49194,7,FALSE)*1000000000,"-")</f>
        <v>666.23234188271795</v>
      </c>
      <c r="T47" s="30">
        <f>IFERROR(VLOOKUP(CONCATENATE($B47,"_",T$4,"_",$C$85,"_",$C$84),Data_for_IC_trend_tables!$A$1:$G$49194,7,FALSE)*1000000000,"-")</f>
        <v>684.36163810771404</v>
      </c>
      <c r="U47" s="30">
        <f>IFERROR(VLOOKUP(CONCATENATE($B47,"_",U$4,"_",$C$85,"_",$C$84),Data_for_IC_trend_tables!$A$1:$G$49194,7,FALSE)*1000000000,"-")</f>
        <v>482.20417330334897</v>
      </c>
      <c r="V47" s="30">
        <f>IFERROR(VLOOKUP(CONCATENATE($B47,"_",V$4,"_",$C$85,"_",$C$84),Data_for_IC_trend_tables!$A$1:$G$49194,7,FALSE)*1000000000,"-")</f>
        <v>446.70561601944996</v>
      </c>
      <c r="W47" s="30">
        <f>IFERROR(VLOOKUP(CONCATENATE($B47,"_",W$4,"_",$C$85,"_",$C$84),Data_for_IC_trend_tables!$A$1:$G$49194,7,FALSE)*1000000000,"-")</f>
        <v>439.00853974757104</v>
      </c>
      <c r="X47" s="30">
        <f>IFERROR(VLOOKUP(CONCATENATE($B47,"_",X$4,"_",$C$85,"_",$C$84),Data_for_IC_trend_tables!$A$1:$G$49194,7,FALSE)*1000000000,"-")</f>
        <v>444.27485556445703</v>
      </c>
      <c r="Y47" s="30">
        <f>IFERROR(VLOOKUP(CONCATENATE($B47,"_",Y$4,"_",$C$85,"_",$C$84),Data_for_IC_trend_tables!$A$1:$G$49194,7,FALSE)*1000000000,"-")</f>
        <v>604.015487002957</v>
      </c>
      <c r="Z47" s="30">
        <f>IFERROR(VLOOKUP(CONCATENATE($B47,"_",Z$4,"_",$C$85,"_",$C$84),Data_for_IC_trend_tables!$A$1:$G$49194,7,FALSE)*1000000000,"-")</f>
        <v>547.47482724428107</v>
      </c>
      <c r="AA47" s="30">
        <f>IFERROR(VLOOKUP(CONCATENATE($B47,"_",AA$4,"_",$C$85,"_",$C$84),Data_for_IC_trend_tables!$A$1:$G$49194,7,FALSE)*1000000000,"-")</f>
        <v>595.78131211418702</v>
      </c>
      <c r="AB47" s="30">
        <f>IFERROR(VLOOKUP(CONCATENATE($B47,"_",AB$4,"_",$C$85,"_",$C$84),Data_for_IC_trend_tables!$A$1:$G$49194,7,FALSE)*1000000000,"-")</f>
        <v>658.16536595319099</v>
      </c>
      <c r="AC47" s="30">
        <f>IFERROR(VLOOKUP(CONCATENATE($B47,"_",AC$4,"_",$C$85,"_",$C$84),Data_for_IC_trend_tables!$A$1:$G$49194,7,FALSE)*1000000000,"-")</f>
        <v>462.53258560311599</v>
      </c>
      <c r="AD47" s="30">
        <f>IFERROR(VLOOKUP(CONCATENATE($B47,"_",AD$4,"_",$C$85,"_",$C$84),Data_for_IC_trend_tables!$A$1:$G$49194,7,FALSE)*1000000000,"-")</f>
        <v>453.09874647915098</v>
      </c>
      <c r="AE47" s="30">
        <f>IFERROR(VLOOKUP(CONCATENATE($B47,"_",AE$4,"_",$C$85,"_",$C$84),Data_for_IC_trend_tables!$A$1:$G$49194,7,FALSE)*1000000000,"-")</f>
        <v>475.74465536204502</v>
      </c>
      <c r="AF47" s="30">
        <f>IFERROR(VLOOKUP(CONCATENATE($B47,"_",AF$4,"_",$C$85,"_",$C$84),Data_for_IC_trend_tables!$A$1:$G$49194,7,FALSE)*1000000000,"-")</f>
        <v>713.87249629189205</v>
      </c>
      <c r="AG47" s="30">
        <f>IFERROR(VLOOKUP(CONCATENATE($B47,"_",AG$4,"_",$C$85,"_",$C$84),Data_for_IC_trend_tables!$A$1:$G$49194,7,FALSE)*1000000000,"-")</f>
        <v>694.82398279193001</v>
      </c>
      <c r="AH47" s="30">
        <f>IFERROR(VLOOKUP(CONCATENATE($B47,"_",AH$4,"_",$C$85,"_",$C$84),Data_for_IC_trend_tables!$A$1:$G$49194,7,FALSE)*1000000000,"-")</f>
        <v>560.12147586648291</v>
      </c>
      <c r="AI47" s="30">
        <f>IFERROR(VLOOKUP(CONCATENATE($B47,"_",AI$4,"_",$C$85,"_",$C$84),Data_for_IC_trend_tables!$A$1:$G$49194,7,FALSE)*1000000000,"-")</f>
        <v>577.62423263301298</v>
      </c>
      <c r="AJ47" s="30">
        <f>IFERROR(VLOOKUP(CONCATENATE($B47,"_",AJ$4,"_",$C$85,"_",$C$84),Data_for_IC_trend_tables!$A$1:$G$49194,7,FALSE)*1000000000,"-")</f>
        <v>577.96229600408901</v>
      </c>
      <c r="AK47" s="30">
        <f>IFERROR(VLOOKUP(CONCATENATE($B47,"_",AK$4,"_",$C$85,"_",$C$84),Data_for_IC_trend_tables!$A$1:$G$49194,7,FALSE)*1000000000,"-")</f>
        <v>595.73348924024504</v>
      </c>
      <c r="AL47" s="30">
        <f>IFERROR(VLOOKUP(CONCATENATE($B47,"_",AL$4,"_",$C$85,"_",$C$84),Data_for_IC_trend_tables!$A$1:$G$49194,7,FALSE)*1000000000,"-")</f>
        <v>526.56298200791298</v>
      </c>
      <c r="AM47" s="30">
        <f>IFERROR(VLOOKUP(CONCATENATE($B47,"_",AM$4,"_",$C$85,"_",$C$84),Data_for_IC_trend_tables!$A$1:$G$49194,7,FALSE)*1000000000,"-")</f>
        <v>503.28147225976397</v>
      </c>
      <c r="AN47" s="30">
        <f>IFERROR(VLOOKUP(CONCATENATE($B47,"_",AN$4,"_",$C$85,"_",$C$84),Data_for_IC_trend_tables!$A$1:$G$49194,7,FALSE)*1000000000,"-")</f>
        <v>541.09634303359906</v>
      </c>
      <c r="AO47" s="30">
        <f>IFERROR(VLOOKUP(CONCATENATE($B47,"_",AO$4,"_",$C$85,"_",$C$84),Data_for_IC_trend_tables!$A$1:$G$49194,7,FALSE)*1000000000,"-")</f>
        <v>499.54681199863501</v>
      </c>
      <c r="AP47" s="30">
        <f>IFERROR(VLOOKUP(CONCATENATE($B47,"_",AP$4,"_",$C$85,"_",$C$84),Data_for_IC_trend_tables!$A$1:$G$49194,7,FALSE)*1000000000,"-")</f>
        <v>489.36591400872703</v>
      </c>
      <c r="AQ47" s="30">
        <f>IFERROR(VLOOKUP(CONCATENATE($B47,"_",AQ$4,"_",$C$85,"_",$C$84),Data_for_IC_trend_tables!$A$1:$G$49194,7,FALSE)*1000000000,"-")</f>
        <v>518.903547527569</v>
      </c>
      <c r="AR47" s="30">
        <f>IFERROR(VLOOKUP(CONCATENATE($B47,"_",AR$4,"_",$C$85,"_",$C$84),Data_for_IC_trend_tables!$A$1:$G$49194,7,FALSE)*1000000000,"-")</f>
        <v>452.465988851757</v>
      </c>
      <c r="AS47" s="30">
        <f>IFERROR(VLOOKUP(CONCATENATE($B47,"_",AS$4,"_",$C$85,"_",$C$84),Data_for_IC_trend_tables!$A$1:$G$49194,7,FALSE)*1000000000,"-")</f>
        <v>458.680440747391</v>
      </c>
      <c r="AT47" s="30">
        <f>IFERROR(VLOOKUP(CONCATENATE($B47,"_",AT$4,"_",$C$85,"_",$C$84),Data_for_IC_trend_tables!$A$1:$G$49194,7,FALSE)*1000000000,"-")</f>
        <v>480.49754236498404</v>
      </c>
      <c r="AU47" s="30">
        <f>IFERROR(VLOOKUP(CONCATENATE($B47,"_",AU$4,"_",$C$85,"_",$C$84),Data_for_IC_trend_tables!$A$1:$G$49194,7,FALSE)*1000000000,"-")</f>
        <v>471.94283176743795</v>
      </c>
      <c r="AV47" s="30"/>
      <c r="AW47" s="30">
        <f>IFERROR(VLOOKUP(CONCATENATE($B47,"_",AW$4,"_",$C$85,"_",$C$84),Data_for_IC_trend_tables!$A$1:$G$49194,7,FALSE)*1000000000,"-")</f>
        <v>471.94283176743795</v>
      </c>
      <c r="AX47" s="79">
        <f t="shared" si="19"/>
        <v>580.14520128717209</v>
      </c>
      <c r="AY47" s="38" t="str">
        <f t="shared" si="20"/>
        <v>Yes</v>
      </c>
      <c r="AZ47" s="58">
        <f t="shared" si="21"/>
        <v>-0.18650911751000404</v>
      </c>
      <c r="BA47" s="32" t="s">
        <v>76</v>
      </c>
    </row>
    <row r="48" spans="2:53" s="3" customFormat="1" x14ac:dyDescent="0.2">
      <c r="B48" s="53" t="s">
        <v>176</v>
      </c>
      <c r="C48" s="71" t="s">
        <v>36</v>
      </c>
      <c r="D48" s="56">
        <v>1990</v>
      </c>
      <c r="E48" s="30">
        <f>IFERROR(VLOOKUP(CONCATENATE($B48,"_",E$4,"_",$C$85,"_",$C$84),Data_for_IC_trend_tables!$A$1:$G$49194,7,FALSE)*1000000000,"-")</f>
        <v>184.923792682488</v>
      </c>
      <c r="F48" s="30">
        <f>IFERROR(VLOOKUP(CONCATENATE($B48,"_",F$4,"_",$C$85,"_",$C$84),Data_for_IC_trend_tables!$A$1:$G$49194,7,FALSE)*1000000000,"-")</f>
        <v>155.54097390354698</v>
      </c>
      <c r="G48" s="30">
        <f>IFERROR(VLOOKUP(CONCATENATE($B48,"_",G$4,"_",$C$85,"_",$C$84),Data_for_IC_trend_tables!$A$1:$G$49194,7,FALSE)*1000000000,"-")</f>
        <v>130.40725475340298</v>
      </c>
      <c r="H48" s="30">
        <f>IFERROR(VLOOKUP(CONCATENATE($B48,"_",H$4,"_",$C$85,"_",$C$84),Data_for_IC_trend_tables!$A$1:$G$49194,7,FALSE)*1000000000,"-")</f>
        <v>129.98750046409401</v>
      </c>
      <c r="I48" s="30">
        <f>IFERROR(VLOOKUP(CONCATENATE($B48,"_",I$4,"_",$C$85,"_",$C$84),Data_for_IC_trend_tables!$A$1:$G$49194,7,FALSE)*1000000000,"-")</f>
        <v>147.88878057740601</v>
      </c>
      <c r="J48" s="30">
        <f>IFERROR(VLOOKUP(CONCATENATE($B48,"_",J$4,"_",$C$85,"_",$C$84),Data_for_IC_trend_tables!$A$1:$G$49194,7,FALSE)*1000000000,"-")</f>
        <v>158.45211237955402</v>
      </c>
      <c r="K48" s="30">
        <f>IFERROR(VLOOKUP(CONCATENATE($B48,"_",K$4,"_",$C$85,"_",$C$84),Data_for_IC_trend_tables!$A$1:$G$49194,7,FALSE)*1000000000,"-")</f>
        <v>139.76462551418999</v>
      </c>
      <c r="L48" s="30">
        <f>IFERROR(VLOOKUP(CONCATENATE($B48,"_",L$4,"_",$C$85,"_",$C$84),Data_for_IC_trend_tables!$A$1:$G$49194,7,FALSE)*1000000000,"-")</f>
        <v>112.68045825631499</v>
      </c>
      <c r="M48" s="30">
        <f>IFERROR(VLOOKUP(CONCATENATE($B48,"_",M$4,"_",$C$85,"_",$C$84),Data_for_IC_trend_tables!$A$1:$G$49194,7,FALSE)*1000000000,"-")</f>
        <v>84.015213123025404</v>
      </c>
      <c r="N48" s="30">
        <f>IFERROR(VLOOKUP(CONCATENATE($B48,"_",N$4,"_",$C$85,"_",$C$84),Data_for_IC_trend_tables!$A$1:$G$49194,7,FALSE)*1000000000,"-")</f>
        <v>66.758303681329394</v>
      </c>
      <c r="O48" s="30">
        <f>IFERROR(VLOOKUP(CONCATENATE($B48,"_",O$4,"_",$C$85,"_",$C$84),Data_for_IC_trend_tables!$A$1:$G$49194,7,FALSE)*1000000000,"-")</f>
        <v>59.6486532779454</v>
      </c>
      <c r="P48" s="30">
        <f>IFERROR(VLOOKUP(CONCATENATE($B48,"_",P$4,"_",$C$85,"_",$C$84),Data_for_IC_trend_tables!$A$1:$G$49194,7,FALSE)*1000000000,"-")</f>
        <v>52.371627184889</v>
      </c>
      <c r="Q48" s="30">
        <f>IFERROR(VLOOKUP(CONCATENATE($B48,"_",Q$4,"_",$C$85,"_",$C$84),Data_for_IC_trend_tables!$A$1:$G$49194,7,FALSE)*1000000000,"-")</f>
        <v>47.636091561052204</v>
      </c>
      <c r="R48" s="30">
        <f>IFERROR(VLOOKUP(CONCATENATE($B48,"_",R$4,"_",$C$85,"_",$C$84),Data_for_IC_trend_tables!$A$1:$G$49194,7,FALSE)*1000000000,"-")</f>
        <v>43.825069342069398</v>
      </c>
      <c r="S48" s="30">
        <f>IFERROR(VLOOKUP(CONCATENATE($B48,"_",S$4,"_",$C$85,"_",$C$84),Data_for_IC_trend_tables!$A$1:$G$49194,7,FALSE)*1000000000,"-")</f>
        <v>38.9602847430602</v>
      </c>
      <c r="T48" s="30">
        <f>IFERROR(VLOOKUP(CONCATENATE($B48,"_",T$4,"_",$C$85,"_",$C$84),Data_for_IC_trend_tables!$A$1:$G$49194,7,FALSE)*1000000000,"-")</f>
        <v>33.735253416834496</v>
      </c>
      <c r="U48" s="30">
        <f>IFERROR(VLOOKUP(CONCATENATE($B48,"_",U$4,"_",$C$85,"_",$C$84),Data_for_IC_trend_tables!$A$1:$G$49194,7,FALSE)*1000000000,"-")</f>
        <v>30.485003739970203</v>
      </c>
      <c r="V48" s="30">
        <f>IFERROR(VLOOKUP(CONCATENATE($B48,"_",V$4,"_",$C$85,"_",$C$84),Data_for_IC_trend_tables!$A$1:$G$49194,7,FALSE)*1000000000,"-")</f>
        <v>30.066317214306896</v>
      </c>
      <c r="W48" s="30">
        <f>IFERROR(VLOOKUP(CONCATENATE($B48,"_",W$4,"_",$C$85,"_",$C$84),Data_for_IC_trend_tables!$A$1:$G$49194,7,FALSE)*1000000000,"-")</f>
        <v>28.237213352537399</v>
      </c>
      <c r="X48" s="30">
        <f>IFERROR(VLOOKUP(CONCATENATE($B48,"_",X$4,"_",$C$85,"_",$C$84),Data_for_IC_trend_tables!$A$1:$G$49194,7,FALSE)*1000000000,"-")</f>
        <v>27.584817793026499</v>
      </c>
      <c r="Y48" s="30">
        <f>IFERROR(VLOOKUP(CONCATENATE($B48,"_",Y$4,"_",$C$85,"_",$C$84),Data_for_IC_trend_tables!$A$1:$G$49194,7,FALSE)*1000000000,"-")</f>
        <v>26.913941330493497</v>
      </c>
      <c r="Z48" s="30">
        <f>IFERROR(VLOOKUP(CONCATENATE($B48,"_",Z$4,"_",$C$85,"_",$C$84),Data_for_IC_trend_tables!$A$1:$G$49194,7,FALSE)*1000000000,"-")</f>
        <v>24.8868996366494</v>
      </c>
      <c r="AA48" s="30">
        <f>IFERROR(VLOOKUP(CONCATENATE($B48,"_",AA$4,"_",$C$85,"_",$C$84),Data_for_IC_trend_tables!$A$1:$G$49194,7,FALSE)*1000000000,"-")</f>
        <v>24.949873890077399</v>
      </c>
      <c r="AB48" s="30">
        <f>IFERROR(VLOOKUP(CONCATENATE($B48,"_",AB$4,"_",$C$85,"_",$C$84),Data_for_IC_trend_tables!$A$1:$G$49194,7,FALSE)*1000000000,"-")</f>
        <v>24.108314338339898</v>
      </c>
      <c r="AC48" s="30">
        <f>IFERROR(VLOOKUP(CONCATENATE($B48,"_",AC$4,"_",$C$85,"_",$C$84),Data_for_IC_trend_tables!$A$1:$G$49194,7,FALSE)*1000000000,"-")</f>
        <v>25.1683730577905</v>
      </c>
      <c r="AD48" s="30">
        <f>IFERROR(VLOOKUP(CONCATENATE($B48,"_",AD$4,"_",$C$85,"_",$C$84),Data_for_IC_trend_tables!$A$1:$G$49194,7,FALSE)*1000000000,"-")</f>
        <v>25.822823151749301</v>
      </c>
      <c r="AE48" s="30">
        <f>IFERROR(VLOOKUP(CONCATENATE($B48,"_",AE$4,"_",$C$85,"_",$C$84),Data_for_IC_trend_tables!$A$1:$G$49194,7,FALSE)*1000000000,"-")</f>
        <v>22.694951164819603</v>
      </c>
      <c r="AF48" s="30">
        <f>IFERROR(VLOOKUP(CONCATENATE($B48,"_",AF$4,"_",$C$85,"_",$C$84),Data_for_IC_trend_tables!$A$1:$G$49194,7,FALSE)*1000000000,"-")</f>
        <v>20.501670578788499</v>
      </c>
      <c r="AG48" s="30">
        <f>IFERROR(VLOOKUP(CONCATENATE($B48,"_",AG$4,"_",$C$85,"_",$C$84),Data_for_IC_trend_tables!$A$1:$G$49194,7,FALSE)*1000000000,"-")</f>
        <v>20.424675119392599</v>
      </c>
      <c r="AH48" s="30">
        <f>IFERROR(VLOOKUP(CONCATENATE($B48,"_",AH$4,"_",$C$85,"_",$C$84),Data_for_IC_trend_tables!$A$1:$G$49194,7,FALSE)*1000000000,"-")</f>
        <v>18.365620947262002</v>
      </c>
      <c r="AI48" s="30">
        <f>IFERROR(VLOOKUP(CONCATENATE($B48,"_",AI$4,"_",$C$85,"_",$C$84),Data_for_IC_trend_tables!$A$1:$G$49194,7,FALSE)*1000000000,"-")</f>
        <v>20.746180976935602</v>
      </c>
      <c r="AJ48" s="30">
        <f>IFERROR(VLOOKUP(CONCATENATE($B48,"_",AJ$4,"_",$C$85,"_",$C$84),Data_for_IC_trend_tables!$A$1:$G$49194,7,FALSE)*1000000000,"-")</f>
        <v>18.985440707887999</v>
      </c>
      <c r="AK48" s="30">
        <f>IFERROR(VLOOKUP(CONCATENATE($B48,"_",AK$4,"_",$C$85,"_",$C$84),Data_for_IC_trend_tables!$A$1:$G$49194,7,FALSE)*1000000000,"-")</f>
        <v>17.849612966213598</v>
      </c>
      <c r="AL48" s="30">
        <f>IFERROR(VLOOKUP(CONCATENATE($B48,"_",AL$4,"_",$C$85,"_",$C$84),Data_for_IC_trend_tables!$A$1:$G$49194,7,FALSE)*1000000000,"-")</f>
        <v>17.580393523166101</v>
      </c>
      <c r="AM48" s="30">
        <f>IFERROR(VLOOKUP(CONCATENATE($B48,"_",AM$4,"_",$C$85,"_",$C$84),Data_for_IC_trend_tables!$A$1:$G$49194,7,FALSE)*1000000000,"-")</f>
        <v>16.8262200931735</v>
      </c>
      <c r="AN48" s="30">
        <f>IFERROR(VLOOKUP(CONCATENATE($B48,"_",AN$4,"_",$C$85,"_",$C$84),Data_for_IC_trend_tables!$A$1:$G$49194,7,FALSE)*1000000000,"-")</f>
        <v>16.681892728069798</v>
      </c>
      <c r="AO48" s="30">
        <f>IFERROR(VLOOKUP(CONCATENATE($B48,"_",AO$4,"_",$C$85,"_",$C$84),Data_for_IC_trend_tables!$A$1:$G$49194,7,FALSE)*1000000000,"-")</f>
        <v>17.699557322578098</v>
      </c>
      <c r="AP48" s="30">
        <f>IFERROR(VLOOKUP(CONCATENATE($B48,"_",AP$4,"_",$C$85,"_",$C$84),Data_for_IC_trend_tables!$A$1:$G$49194,7,FALSE)*1000000000,"-")</f>
        <v>17.417618514152199</v>
      </c>
      <c r="AQ48" s="30">
        <f>IFERROR(VLOOKUP(CONCATENATE($B48,"_",AQ$4,"_",$C$85,"_",$C$84),Data_for_IC_trend_tables!$A$1:$G$49194,7,FALSE)*1000000000,"-")</f>
        <v>17.235988848896103</v>
      </c>
      <c r="AR48" s="30">
        <f>IFERROR(VLOOKUP(CONCATENATE($B48,"_",AR$4,"_",$C$85,"_",$C$84),Data_for_IC_trend_tables!$A$1:$G$49194,7,FALSE)*1000000000,"-")</f>
        <v>16.944717584741401</v>
      </c>
      <c r="AS48" s="30">
        <f>IFERROR(VLOOKUP(CONCATENATE($B48,"_",AS$4,"_",$C$85,"_",$C$84),Data_for_IC_trend_tables!$A$1:$G$49194,7,FALSE)*1000000000,"-")</f>
        <v>16.850310985626301</v>
      </c>
      <c r="AT48" s="30">
        <f>IFERROR(VLOOKUP(CONCATENATE($B48,"_",AT$4,"_",$C$85,"_",$C$84),Data_for_IC_trend_tables!$A$1:$G$49194,7,FALSE)*1000000000,"-")</f>
        <v>17.052218687716202</v>
      </c>
      <c r="AU48" s="30">
        <f>IFERROR(VLOOKUP(CONCATENATE($B48,"_",AU$4,"_",$C$85,"_",$C$84),Data_for_IC_trend_tables!$A$1:$G$49194,7,FALSE)*1000000000,"-")</f>
        <v>15.967938185109999</v>
      </c>
      <c r="AV48" s="30"/>
      <c r="AW48" s="30">
        <f>IFERROR(VLOOKUP(CONCATENATE($B48,"_",AW$4,"_",$C$85,"_",$C$84),Data_for_IC_trend_tables!$A$1:$G$49194,7,FALSE)*1000000000,"-")</f>
        <v>15.967938185109999</v>
      </c>
      <c r="AX48" s="79">
        <f t="shared" si="19"/>
        <v>59.6486532779454</v>
      </c>
      <c r="AY48" s="38" t="str">
        <f t="shared" si="20"/>
        <v>Yes</v>
      </c>
      <c r="AZ48" s="58">
        <f t="shared" si="21"/>
        <v>-0.7323001055748225</v>
      </c>
      <c r="BA48" s="32" t="s">
        <v>76</v>
      </c>
    </row>
    <row r="49" spans="2:53" s="3" customFormat="1" x14ac:dyDescent="0.2">
      <c r="B49" s="53" t="s">
        <v>177</v>
      </c>
      <c r="C49" s="71" t="s">
        <v>37</v>
      </c>
      <c r="D49" s="56">
        <v>1990</v>
      </c>
      <c r="E49" s="30">
        <f>IFERROR(VLOOKUP(CONCATENATE($B49,"_",E$4,"_",$C$85,"_",$C$84),Data_for_IC_trend_tables!$A$1:$G$49194,7,FALSE)*1000000000,"-")</f>
        <v>443.54955814587601</v>
      </c>
      <c r="F49" s="30">
        <f>IFERROR(VLOOKUP(CONCATENATE($B49,"_",F$4,"_",$C$85,"_",$C$84),Data_for_IC_trend_tables!$A$1:$G$49194,7,FALSE)*1000000000,"-")</f>
        <v>438.46610483546095</v>
      </c>
      <c r="G49" s="30">
        <f>IFERROR(VLOOKUP(CONCATENATE($B49,"_",G$4,"_",$C$85,"_",$C$84),Data_for_IC_trend_tables!$A$1:$G$49194,7,FALSE)*1000000000,"-")</f>
        <v>432.56368319680502</v>
      </c>
      <c r="H49" s="30">
        <f>IFERROR(VLOOKUP(CONCATENATE($B49,"_",H$4,"_",$C$85,"_",$C$84),Data_for_IC_trend_tables!$A$1:$G$49194,7,FALSE)*1000000000,"-")</f>
        <v>427.39817062498798</v>
      </c>
      <c r="I49" s="30">
        <f>IFERROR(VLOOKUP(CONCATENATE($B49,"_",I$4,"_",$C$85,"_",$C$84),Data_for_IC_trend_tables!$A$1:$G$49194,7,FALSE)*1000000000,"-")</f>
        <v>423.30881609573498</v>
      </c>
      <c r="J49" s="30">
        <f>IFERROR(VLOOKUP(CONCATENATE($B49,"_",J$4,"_",$C$85,"_",$C$84),Data_for_IC_trend_tables!$A$1:$G$49194,7,FALSE)*1000000000,"-")</f>
        <v>397.11388735270299</v>
      </c>
      <c r="K49" s="30">
        <f>IFERROR(VLOOKUP(CONCATENATE($B49,"_",K$4,"_",$C$85,"_",$C$84),Data_for_IC_trend_tables!$A$1:$G$49194,7,FALSE)*1000000000,"-")</f>
        <v>366.17338899879201</v>
      </c>
      <c r="L49" s="30">
        <f>IFERROR(VLOOKUP(CONCATENATE($B49,"_",L$4,"_",$C$85,"_",$C$84),Data_for_IC_trend_tables!$A$1:$G$49194,7,FALSE)*1000000000,"-")</f>
        <v>330.282307346376</v>
      </c>
      <c r="M49" s="30">
        <f>IFERROR(VLOOKUP(CONCATENATE($B49,"_",M$4,"_",$C$85,"_",$C$84),Data_for_IC_trend_tables!$A$1:$G$49194,7,FALSE)*1000000000,"-")</f>
        <v>289.340628485754</v>
      </c>
      <c r="N49" s="30">
        <f>IFERROR(VLOOKUP(CONCATENATE($B49,"_",N$4,"_",$C$85,"_",$C$84),Data_for_IC_trend_tables!$A$1:$G$49194,7,FALSE)*1000000000,"-")</f>
        <v>243.498587137535</v>
      </c>
      <c r="O49" s="30">
        <f>IFERROR(VLOOKUP(CONCATENATE($B49,"_",O$4,"_",$C$85,"_",$C$84),Data_for_IC_trend_tables!$A$1:$G$49194,7,FALSE)*1000000000,"-")</f>
        <v>192.62734841683502</v>
      </c>
      <c r="P49" s="30">
        <f>IFERROR(VLOOKUP(CONCATENATE($B49,"_",P$4,"_",$C$85,"_",$C$84),Data_for_IC_trend_tables!$A$1:$G$49194,7,FALSE)*1000000000,"-")</f>
        <v>177.45100339238999</v>
      </c>
      <c r="Q49" s="30">
        <f>IFERROR(VLOOKUP(CONCATENATE($B49,"_",Q$4,"_",$C$85,"_",$C$84),Data_for_IC_trend_tables!$A$1:$G$49194,7,FALSE)*1000000000,"-")</f>
        <v>165.651322731747</v>
      </c>
      <c r="R49" s="30">
        <f>IFERROR(VLOOKUP(CONCATENATE($B49,"_",R$4,"_",$C$85,"_",$C$84),Data_for_IC_trend_tables!$A$1:$G$49194,7,FALSE)*1000000000,"-")</f>
        <v>152.97555090048698</v>
      </c>
      <c r="S49" s="30">
        <f>IFERROR(VLOOKUP(CONCATENATE($B49,"_",S$4,"_",$C$85,"_",$C$84),Data_for_IC_trend_tables!$A$1:$G$49194,7,FALSE)*1000000000,"-")</f>
        <v>138.121991524789</v>
      </c>
      <c r="T49" s="30">
        <f>IFERROR(VLOOKUP(CONCATENATE($B49,"_",T$4,"_",$C$85,"_",$C$84),Data_for_IC_trend_tables!$A$1:$G$49194,7,FALSE)*1000000000,"-")</f>
        <v>122.719349272305</v>
      </c>
      <c r="U49" s="30">
        <f>IFERROR(VLOOKUP(CONCATENATE($B49,"_",U$4,"_",$C$85,"_",$C$84),Data_for_IC_trend_tables!$A$1:$G$49194,7,FALSE)*1000000000,"-")</f>
        <v>115.46393023514901</v>
      </c>
      <c r="V49" s="30">
        <f>IFERROR(VLOOKUP(CONCATENATE($B49,"_",V$4,"_",$C$85,"_",$C$84),Data_for_IC_trend_tables!$A$1:$G$49194,7,FALSE)*1000000000,"-")</f>
        <v>104.13092021158801</v>
      </c>
      <c r="W49" s="30">
        <f>IFERROR(VLOOKUP(CONCATENATE($B49,"_",W$4,"_",$C$85,"_",$C$84),Data_for_IC_trend_tables!$A$1:$G$49194,7,FALSE)*1000000000,"-")</f>
        <v>87.700585317511297</v>
      </c>
      <c r="X49" s="30">
        <f>IFERROR(VLOOKUP(CONCATENATE($B49,"_",X$4,"_",$C$85,"_",$C$84),Data_for_IC_trend_tables!$A$1:$G$49194,7,FALSE)*1000000000,"-")</f>
        <v>79.504609054116997</v>
      </c>
      <c r="Y49" s="30">
        <f>IFERROR(VLOOKUP(CONCATENATE($B49,"_",Y$4,"_",$C$85,"_",$C$84),Data_for_IC_trend_tables!$A$1:$G$49194,7,FALSE)*1000000000,"-")</f>
        <v>69.282903328165787</v>
      </c>
      <c r="Z49" s="30">
        <f>IFERROR(VLOOKUP(CONCATENATE($B49,"_",Z$4,"_",$C$85,"_",$C$84),Data_for_IC_trend_tables!$A$1:$G$49194,7,FALSE)*1000000000,"-")</f>
        <v>58.578896546161502</v>
      </c>
      <c r="AA49" s="30">
        <f>IFERROR(VLOOKUP(CONCATENATE($B49,"_",AA$4,"_",$C$85,"_",$C$84),Data_for_IC_trend_tables!$A$1:$G$49194,7,FALSE)*1000000000,"-")</f>
        <v>44.880378266135601</v>
      </c>
      <c r="AB49" s="30">
        <f>IFERROR(VLOOKUP(CONCATENATE($B49,"_",AB$4,"_",$C$85,"_",$C$84),Data_for_IC_trend_tables!$A$1:$G$49194,7,FALSE)*1000000000,"-")</f>
        <v>32.910810415646701</v>
      </c>
      <c r="AC49" s="30">
        <f>IFERROR(VLOOKUP(CONCATENATE($B49,"_",AC$4,"_",$C$85,"_",$C$84),Data_for_IC_trend_tables!$A$1:$G$49194,7,FALSE)*1000000000,"-")</f>
        <v>31.779255872183999</v>
      </c>
      <c r="AD49" s="30">
        <f>IFERROR(VLOOKUP(CONCATENATE($B49,"_",AD$4,"_",$C$85,"_",$C$84),Data_for_IC_trend_tables!$A$1:$G$49194,7,FALSE)*1000000000,"-")</f>
        <v>31.192314294297599</v>
      </c>
      <c r="AE49" s="30">
        <f>IFERROR(VLOOKUP(CONCATENATE($B49,"_",AE$4,"_",$C$85,"_",$C$84),Data_for_IC_trend_tables!$A$1:$G$49194,7,FALSE)*1000000000,"-")</f>
        <v>30.5363810700023</v>
      </c>
      <c r="AF49" s="30">
        <f>IFERROR(VLOOKUP(CONCATENATE($B49,"_",AF$4,"_",$C$85,"_",$C$84),Data_for_IC_trend_tables!$A$1:$G$49194,7,FALSE)*1000000000,"-")</f>
        <v>28.342672286069799</v>
      </c>
      <c r="AG49" s="30">
        <f>IFERROR(VLOOKUP(CONCATENATE($B49,"_",AG$4,"_",$C$85,"_",$C$84),Data_for_IC_trend_tables!$A$1:$G$49194,7,FALSE)*1000000000,"-")</f>
        <v>28.3320507592043</v>
      </c>
      <c r="AH49" s="30">
        <f>IFERROR(VLOOKUP(CONCATENATE($B49,"_",AH$4,"_",$C$85,"_",$C$84),Data_for_IC_trend_tables!$A$1:$G$49194,7,FALSE)*1000000000,"-")</f>
        <v>25.964441299282601</v>
      </c>
      <c r="AI49" s="30">
        <f>IFERROR(VLOOKUP(CONCATENATE($B49,"_",AI$4,"_",$C$85,"_",$C$84),Data_for_IC_trend_tables!$A$1:$G$49194,7,FALSE)*1000000000,"-")</f>
        <v>25.454221760168799</v>
      </c>
      <c r="AJ49" s="30">
        <f>IFERROR(VLOOKUP(CONCATENATE($B49,"_",AJ$4,"_",$C$85,"_",$C$84),Data_for_IC_trend_tables!$A$1:$G$49194,7,FALSE)*1000000000,"-")</f>
        <v>21.096195683739499</v>
      </c>
      <c r="AK49" s="30">
        <f>IFERROR(VLOOKUP(CONCATENATE($B49,"_",AK$4,"_",$C$85,"_",$C$84),Data_for_IC_trend_tables!$A$1:$G$49194,7,FALSE)*1000000000,"-")</f>
        <v>20.024763966922301</v>
      </c>
      <c r="AL49" s="30">
        <f>IFERROR(VLOOKUP(CONCATENATE($B49,"_",AL$4,"_",$C$85,"_",$C$84),Data_for_IC_trend_tables!$A$1:$G$49194,7,FALSE)*1000000000,"-")</f>
        <v>18.7846723784589</v>
      </c>
      <c r="AM49" s="30">
        <f>IFERROR(VLOOKUP(CONCATENATE($B49,"_",AM$4,"_",$C$85,"_",$C$84),Data_for_IC_trend_tables!$A$1:$G$49194,7,FALSE)*1000000000,"-")</f>
        <v>15.595689592295402</v>
      </c>
      <c r="AN49" s="30">
        <f>IFERROR(VLOOKUP(CONCATENATE($B49,"_",AN$4,"_",$C$85,"_",$C$84),Data_for_IC_trend_tables!$A$1:$G$49194,7,FALSE)*1000000000,"-")</f>
        <v>15.562314319605699</v>
      </c>
      <c r="AO49" s="30">
        <f>IFERROR(VLOOKUP(CONCATENATE($B49,"_",AO$4,"_",$C$85,"_",$C$84),Data_for_IC_trend_tables!$A$1:$G$49194,7,FALSE)*1000000000,"-")</f>
        <v>15.5715345161783</v>
      </c>
      <c r="AP49" s="30">
        <f>IFERROR(VLOOKUP(CONCATENATE($B49,"_",AP$4,"_",$C$85,"_",$C$84),Data_for_IC_trend_tables!$A$1:$G$49194,7,FALSE)*1000000000,"-")</f>
        <v>14.956942323132498</v>
      </c>
      <c r="AQ49" s="30">
        <f>IFERROR(VLOOKUP(CONCATENATE($B49,"_",AQ$4,"_",$C$85,"_",$C$84),Data_for_IC_trend_tables!$A$1:$G$49194,7,FALSE)*1000000000,"-")</f>
        <v>13.8880932231166</v>
      </c>
      <c r="AR49" s="30">
        <f>IFERROR(VLOOKUP(CONCATENATE($B49,"_",AR$4,"_",$C$85,"_",$C$84),Data_for_IC_trend_tables!$A$1:$G$49194,7,FALSE)*1000000000,"-")</f>
        <v>13.564298103205401</v>
      </c>
      <c r="AS49" s="30">
        <f>IFERROR(VLOOKUP(CONCATENATE($B49,"_",AS$4,"_",$C$85,"_",$C$84),Data_for_IC_trend_tables!$A$1:$G$49194,7,FALSE)*1000000000,"-")</f>
        <v>12.908569326823301</v>
      </c>
      <c r="AT49" s="30">
        <f>IFERROR(VLOOKUP(CONCATENATE($B49,"_",AT$4,"_",$C$85,"_",$C$84),Data_for_IC_trend_tables!$A$1:$G$49194,7,FALSE)*1000000000,"-")</f>
        <v>13.807590428870299</v>
      </c>
      <c r="AU49" s="30">
        <f>IFERROR(VLOOKUP(CONCATENATE($B49,"_",AU$4,"_",$C$85,"_",$C$84),Data_for_IC_trend_tables!$A$1:$G$49194,7,FALSE)*1000000000,"-")</f>
        <v>12.501078038153199</v>
      </c>
      <c r="AV49" s="30"/>
      <c r="AW49" s="30">
        <f>IFERROR(VLOOKUP(CONCATENATE($B49,"_",AW$4,"_",$C$85,"_",$C$84),Data_for_IC_trend_tables!$A$1:$G$49194,7,FALSE)*1000000000,"-")</f>
        <v>12.501078038153199</v>
      </c>
      <c r="AX49" s="79">
        <f t="shared" si="19"/>
        <v>192.62734841683502</v>
      </c>
      <c r="AY49" s="38" t="str">
        <f t="shared" si="20"/>
        <v>Yes</v>
      </c>
      <c r="AZ49" s="58">
        <f t="shared" si="21"/>
        <v>-0.93510226797546137</v>
      </c>
      <c r="BA49" s="32" t="s">
        <v>76</v>
      </c>
    </row>
    <row r="50" spans="2:53" s="3" customFormat="1" x14ac:dyDescent="0.2">
      <c r="B50" s="53" t="s">
        <v>178</v>
      </c>
      <c r="C50" s="71" t="s">
        <v>114</v>
      </c>
      <c r="D50" s="56">
        <v>1990</v>
      </c>
      <c r="E50" s="30" t="str">
        <f>IFERROR(VLOOKUP(CONCATENATE($B50,"_",E$4,"_",$C$85,"_",$C$84),Data_for_IC_trend_tables!$A$1:$G$49194,7,FALSE)*1000000000,"-")</f>
        <v>-</v>
      </c>
      <c r="F50" s="30" t="str">
        <f>IFERROR(VLOOKUP(CONCATENATE($B50,"_",F$4,"_",$C$85,"_",$C$84),Data_for_IC_trend_tables!$A$1:$G$49194,7,FALSE)*1000000000,"-")</f>
        <v>-</v>
      </c>
      <c r="G50" s="30" t="str">
        <f>IFERROR(VLOOKUP(CONCATENATE($B50,"_",G$4,"_",$C$85,"_",$C$84),Data_for_IC_trend_tables!$A$1:$G$49194,7,FALSE)*1000000000,"-")</f>
        <v>-</v>
      </c>
      <c r="H50" s="30" t="str">
        <f>IFERROR(VLOOKUP(CONCATENATE($B50,"_",H$4,"_",$C$85,"_",$C$84),Data_for_IC_trend_tables!$A$1:$G$49194,7,FALSE)*1000000000,"-")</f>
        <v>-</v>
      </c>
      <c r="I50" s="30" t="str">
        <f>IFERROR(VLOOKUP(CONCATENATE($B50,"_",I$4,"_",$C$85,"_",$C$84),Data_for_IC_trend_tables!$A$1:$G$49194,7,FALSE)*1000000000,"-")</f>
        <v>-</v>
      </c>
      <c r="J50" s="30" t="str">
        <f>IFERROR(VLOOKUP(CONCATENATE($B50,"_",J$4,"_",$C$85,"_",$C$84),Data_for_IC_trend_tables!$A$1:$G$49194,7,FALSE)*1000000000,"-")</f>
        <v>-</v>
      </c>
      <c r="K50" s="30" t="str">
        <f>IFERROR(VLOOKUP(CONCATENATE($B50,"_",K$4,"_",$C$85,"_",$C$84),Data_for_IC_trend_tables!$A$1:$G$49194,7,FALSE)*1000000000,"-")</f>
        <v>-</v>
      </c>
      <c r="L50" s="30" t="str">
        <f>IFERROR(VLOOKUP(CONCATENATE($B50,"_",L$4,"_",$C$85,"_",$C$84),Data_for_IC_trend_tables!$A$1:$G$49194,7,FALSE)*1000000000,"-")</f>
        <v>-</v>
      </c>
      <c r="M50" s="30" t="str">
        <f>IFERROR(VLOOKUP(CONCATENATE($B50,"_",M$4,"_",$C$85,"_",$C$84),Data_for_IC_trend_tables!$A$1:$G$49194,7,FALSE)*1000000000,"-")</f>
        <v>-</v>
      </c>
      <c r="N50" s="30" t="str">
        <f>IFERROR(VLOOKUP(CONCATENATE($B50,"_",N$4,"_",$C$85,"_",$C$84),Data_for_IC_trend_tables!$A$1:$G$49194,7,FALSE)*1000000000,"-")</f>
        <v>-</v>
      </c>
      <c r="O50" s="30">
        <f>IFERROR(VLOOKUP(CONCATENATE($B50,"_",O$4,"_",$C$85,"_",$C$84),Data_for_IC_trend_tables!$A$1:$G$49194,7,FALSE)*1000000000,"-")</f>
        <v>19.814512333458001</v>
      </c>
      <c r="P50" s="30">
        <f>IFERROR(VLOOKUP(CONCATENATE($B50,"_",P$4,"_",$C$85,"_",$C$84),Data_for_IC_trend_tables!$A$1:$G$49194,7,FALSE)*1000000000,"-")</f>
        <v>17.622514577871101</v>
      </c>
      <c r="Q50" s="30">
        <f>IFERROR(VLOOKUP(CONCATENATE($B50,"_",Q$4,"_",$C$85,"_",$C$84),Data_for_IC_trend_tables!$A$1:$G$49194,7,FALSE)*1000000000,"-")</f>
        <v>17.698544697253801</v>
      </c>
      <c r="R50" s="30">
        <f>IFERROR(VLOOKUP(CONCATENATE($B50,"_",R$4,"_",$C$85,"_",$C$84),Data_for_IC_trend_tables!$A$1:$G$49194,7,FALSE)*1000000000,"-")</f>
        <v>17.285088198557002</v>
      </c>
      <c r="S50" s="30">
        <f>IFERROR(VLOOKUP(CONCATENATE($B50,"_",S$4,"_",$C$85,"_",$C$84),Data_for_IC_trend_tables!$A$1:$G$49194,7,FALSE)*1000000000,"-")</f>
        <v>15.867884688646502</v>
      </c>
      <c r="T50" s="30">
        <f>IFERROR(VLOOKUP(CONCATENATE($B50,"_",T$4,"_",$C$85,"_",$C$84),Data_for_IC_trend_tables!$A$1:$G$49194,7,FALSE)*1000000000,"-")</f>
        <v>18.9117605083676</v>
      </c>
      <c r="U50" s="30">
        <f>IFERROR(VLOOKUP(CONCATENATE($B50,"_",U$4,"_",$C$85,"_",$C$84),Data_for_IC_trend_tables!$A$1:$G$49194,7,FALSE)*1000000000,"-")</f>
        <v>18.727307284301503</v>
      </c>
      <c r="V50" s="30">
        <f>IFERROR(VLOOKUP(CONCATENATE($B50,"_",V$4,"_",$C$85,"_",$C$84),Data_for_IC_trend_tables!$A$1:$G$49194,7,FALSE)*1000000000,"-")</f>
        <v>15.996092761964501</v>
      </c>
      <c r="W50" s="30">
        <f>IFERROR(VLOOKUP(CONCATENATE($B50,"_",W$4,"_",$C$85,"_",$C$84),Data_for_IC_trend_tables!$A$1:$G$49194,7,FALSE)*1000000000,"-")</f>
        <v>17.600825319098298</v>
      </c>
      <c r="X50" s="30">
        <f>IFERROR(VLOOKUP(CONCATENATE($B50,"_",X$4,"_",$C$85,"_",$C$84),Data_for_IC_trend_tables!$A$1:$G$49194,7,FALSE)*1000000000,"-")</f>
        <v>17.175471570589899</v>
      </c>
      <c r="Y50" s="30">
        <f>IFERROR(VLOOKUP(CONCATENATE($B50,"_",Y$4,"_",$C$85,"_",$C$84),Data_for_IC_trend_tables!$A$1:$G$49194,7,FALSE)*1000000000,"-")</f>
        <v>23.933224286690201</v>
      </c>
      <c r="Z50" s="30">
        <f>IFERROR(VLOOKUP(CONCATENATE($B50,"_",Z$4,"_",$C$85,"_",$C$84),Data_for_IC_trend_tables!$A$1:$G$49194,7,FALSE)*1000000000,"-")</f>
        <v>25.4017791065064</v>
      </c>
      <c r="AA50" s="30">
        <f>IFERROR(VLOOKUP(CONCATENATE($B50,"_",AA$4,"_",$C$85,"_",$C$84),Data_for_IC_trend_tables!$A$1:$G$49194,7,FALSE)*1000000000,"-")</f>
        <v>27.010854924089799</v>
      </c>
      <c r="AB50" s="30">
        <f>IFERROR(VLOOKUP(CONCATENATE($B50,"_",AB$4,"_",$C$85,"_",$C$84),Data_for_IC_trend_tables!$A$1:$G$49194,7,FALSE)*1000000000,"-")</f>
        <v>28.008771417809399</v>
      </c>
      <c r="AC50" s="30">
        <f>IFERROR(VLOOKUP(CONCATENATE($B50,"_",AC$4,"_",$C$85,"_",$C$84),Data_for_IC_trend_tables!$A$1:$G$49194,7,FALSE)*1000000000,"-")</f>
        <v>30.627516111563601</v>
      </c>
      <c r="AD50" s="30">
        <f>IFERROR(VLOOKUP(CONCATENATE($B50,"_",AD$4,"_",$C$85,"_",$C$84),Data_for_IC_trend_tables!$A$1:$G$49194,7,FALSE)*1000000000,"-")</f>
        <v>26.870381958211798</v>
      </c>
      <c r="AE50" s="30">
        <f>IFERROR(VLOOKUP(CONCATENATE($B50,"_",AE$4,"_",$C$85,"_",$C$84),Data_for_IC_trend_tables!$A$1:$G$49194,7,FALSE)*1000000000,"-")</f>
        <v>25.204655423301503</v>
      </c>
      <c r="AF50" s="30">
        <f>IFERROR(VLOOKUP(CONCATENATE($B50,"_",AF$4,"_",$C$85,"_",$C$84),Data_for_IC_trend_tables!$A$1:$G$49194,7,FALSE)*1000000000,"-")</f>
        <v>26.557045654772502</v>
      </c>
      <c r="AG50" s="30">
        <f>IFERROR(VLOOKUP(CONCATENATE($B50,"_",AG$4,"_",$C$85,"_",$C$84),Data_for_IC_trend_tables!$A$1:$G$49194,7,FALSE)*1000000000,"-")</f>
        <v>25.872042851098602</v>
      </c>
      <c r="AH50" s="30">
        <f>IFERROR(VLOOKUP(CONCATENATE($B50,"_",AH$4,"_",$C$85,"_",$C$84),Data_for_IC_trend_tables!$A$1:$G$49194,7,FALSE)*1000000000,"-")</f>
        <v>27.344454643452501</v>
      </c>
      <c r="AI50" s="30">
        <f>IFERROR(VLOOKUP(CONCATENATE($B50,"_",AI$4,"_",$C$85,"_",$C$84),Data_for_IC_trend_tables!$A$1:$G$49194,7,FALSE)*1000000000,"-")</f>
        <v>29.548016969404898</v>
      </c>
      <c r="AJ50" s="30">
        <f>IFERROR(VLOOKUP(CONCATENATE($B50,"_",AJ$4,"_",$C$85,"_",$C$84),Data_for_IC_trend_tables!$A$1:$G$49194,7,FALSE)*1000000000,"-")</f>
        <v>35.773944078116699</v>
      </c>
      <c r="AK50" s="30">
        <f>IFERROR(VLOOKUP(CONCATENATE($B50,"_",AK$4,"_",$C$85,"_",$C$84),Data_for_IC_trend_tables!$A$1:$G$49194,7,FALSE)*1000000000,"-")</f>
        <v>38.994506929679098</v>
      </c>
      <c r="AL50" s="30">
        <f>IFERROR(VLOOKUP(CONCATENATE($B50,"_",AL$4,"_",$C$85,"_",$C$84),Data_for_IC_trend_tables!$A$1:$G$49194,7,FALSE)*1000000000,"-")</f>
        <v>40.113974362702599</v>
      </c>
      <c r="AM50" s="30">
        <f>IFERROR(VLOOKUP(CONCATENATE($B50,"_",AM$4,"_",$C$85,"_",$C$84),Data_for_IC_trend_tables!$A$1:$G$49194,7,FALSE)*1000000000,"-")</f>
        <v>39.993709544527199</v>
      </c>
      <c r="AN50" s="30">
        <f>IFERROR(VLOOKUP(CONCATENATE($B50,"_",AN$4,"_",$C$85,"_",$C$84),Data_for_IC_trend_tables!$A$1:$G$49194,7,FALSE)*1000000000,"-")</f>
        <v>49.518389252582303</v>
      </c>
      <c r="AO50" s="30">
        <f>IFERROR(VLOOKUP(CONCATENATE($B50,"_",AO$4,"_",$C$85,"_",$C$84),Data_for_IC_trend_tables!$A$1:$G$49194,7,FALSE)*1000000000,"-")</f>
        <v>51.123738812353899</v>
      </c>
      <c r="AP50" s="30">
        <f>IFERROR(VLOOKUP(CONCATENATE($B50,"_",AP$4,"_",$C$85,"_",$C$84),Data_for_IC_trend_tables!$A$1:$G$49194,7,FALSE)*1000000000,"-")</f>
        <v>51.5339300792769</v>
      </c>
      <c r="AQ50" s="30">
        <f>IFERROR(VLOOKUP(CONCATENATE($B50,"_",AQ$4,"_",$C$85,"_",$C$84),Data_for_IC_trend_tables!$A$1:$G$49194,7,FALSE)*1000000000,"-")</f>
        <v>8.9596021444181098</v>
      </c>
      <c r="AR50" s="30">
        <f>IFERROR(VLOOKUP(CONCATENATE($B50,"_",AR$4,"_",$C$85,"_",$C$84),Data_for_IC_trend_tables!$A$1:$G$49194,7,FALSE)*1000000000,"-")</f>
        <v>9.4881954490303198</v>
      </c>
      <c r="AS50" s="30">
        <f>IFERROR(VLOOKUP(CONCATENATE($B50,"_",AS$4,"_",$C$85,"_",$C$84),Data_for_IC_trend_tables!$A$1:$G$49194,7,FALSE)*1000000000,"-")</f>
        <v>8.7628613827355508</v>
      </c>
      <c r="AT50" s="30">
        <f>IFERROR(VLOOKUP(CONCATENATE($B50,"_",AT$4,"_",$C$85,"_",$C$84),Data_for_IC_trend_tables!$A$1:$G$49194,7,FALSE)*1000000000,"-")</f>
        <v>9.4278304657738197</v>
      </c>
      <c r="AU50" s="30">
        <f>IFERROR(VLOOKUP(CONCATENATE($B50,"_",AU$4,"_",$C$85,"_",$C$84),Data_for_IC_trend_tables!$A$1:$G$49194,7,FALSE)*1000000000,"-")</f>
        <v>8.4991435983524894</v>
      </c>
      <c r="AV50" s="30"/>
      <c r="AW50" s="30">
        <f>IFERROR(VLOOKUP(CONCATENATE($B50,"_",AW$4,"_",$C$85,"_",$C$84),Data_for_IC_trend_tables!$A$1:$G$49194,7,FALSE)*1000000000,"-")</f>
        <v>8.4991435983524894</v>
      </c>
      <c r="AX50" s="79">
        <f t="shared" si="19"/>
        <v>19.814512333458001</v>
      </c>
      <c r="AY50" s="38" t="str">
        <f t="shared" si="20"/>
        <v>Yes</v>
      </c>
      <c r="AZ50" s="58">
        <f t="shared" si="21"/>
        <v>-0.57106470977833901</v>
      </c>
      <c r="BA50" s="33" t="s">
        <v>76</v>
      </c>
    </row>
    <row r="51" spans="2:53" s="3" customFormat="1" x14ac:dyDescent="0.2">
      <c r="B51" s="53" t="s">
        <v>179</v>
      </c>
      <c r="C51" s="71" t="s">
        <v>38</v>
      </c>
      <c r="D51" s="56"/>
      <c r="E51" s="30" t="str">
        <f>IFERROR(VLOOKUP(CONCATENATE($B51,"_",E$4,"_",$C$85,"_",$C$84),Data_for_IC_trend_tables!$A$1:$G$49194,7,FALSE)*1000000000,"-")</f>
        <v>-</v>
      </c>
      <c r="F51" s="30" t="str">
        <f>IFERROR(VLOOKUP(CONCATENATE($B51,"_",F$4,"_",$C$85,"_",$C$84),Data_for_IC_trend_tables!$A$1:$G$49194,7,FALSE)*1000000000,"-")</f>
        <v>-</v>
      </c>
      <c r="G51" s="30" t="str">
        <f>IFERROR(VLOOKUP(CONCATENATE($B51,"_",G$4,"_",$C$85,"_",$C$84),Data_for_IC_trend_tables!$A$1:$G$49194,7,FALSE)*1000000000,"-")</f>
        <v>-</v>
      </c>
      <c r="H51" s="30" t="str">
        <f>IFERROR(VLOOKUP(CONCATENATE($B51,"_",H$4,"_",$C$85,"_",$C$84),Data_for_IC_trend_tables!$A$1:$G$49194,7,FALSE)*1000000000,"-")</f>
        <v>-</v>
      </c>
      <c r="I51" s="30" t="str">
        <f>IFERROR(VLOOKUP(CONCATENATE($B51,"_",I$4,"_",$C$85,"_",$C$84),Data_for_IC_trend_tables!$A$1:$G$49194,7,FALSE)*1000000000,"-")</f>
        <v>-</v>
      </c>
      <c r="J51" s="30" t="str">
        <f>IFERROR(VLOOKUP(CONCATENATE($B51,"_",J$4,"_",$C$85,"_",$C$84),Data_for_IC_trend_tables!$A$1:$G$49194,7,FALSE)*1000000000,"-")</f>
        <v>-</v>
      </c>
      <c r="K51" s="30" t="str">
        <f>IFERROR(VLOOKUP(CONCATENATE($B51,"_",K$4,"_",$C$85,"_",$C$84),Data_for_IC_trend_tables!$A$1:$G$49194,7,FALSE)*1000000000,"-")</f>
        <v>-</v>
      </c>
      <c r="L51" s="30" t="str">
        <f>IFERROR(VLOOKUP(CONCATENATE($B51,"_",L$4,"_",$C$85,"_",$C$84),Data_for_IC_trend_tables!$A$1:$G$49194,7,FALSE)*1000000000,"-")</f>
        <v>-</v>
      </c>
      <c r="M51" s="30" t="str">
        <f>IFERROR(VLOOKUP(CONCATENATE($B51,"_",M$4,"_",$C$85,"_",$C$84),Data_for_IC_trend_tables!$A$1:$G$49194,7,FALSE)*1000000000,"-")</f>
        <v>-</v>
      </c>
      <c r="N51" s="30" t="str">
        <f>IFERROR(VLOOKUP(CONCATENATE($B51,"_",N$4,"_",$C$85,"_",$C$84),Data_for_IC_trend_tables!$A$1:$G$49194,7,FALSE)*1000000000,"-")</f>
        <v>-</v>
      </c>
      <c r="O51" s="30" t="str">
        <f>IFERROR(VLOOKUP(CONCATENATE($B51,"_",O$4,"_",$C$85,"_",$C$84),Data_for_IC_trend_tables!$A$1:$G$49194,7,FALSE)*1000000000,"-")</f>
        <v>-</v>
      </c>
      <c r="P51" s="30" t="str">
        <f>IFERROR(VLOOKUP(CONCATENATE($B51,"_",P$4,"_",$C$85,"_",$C$84),Data_for_IC_trend_tables!$A$1:$G$49194,7,FALSE)*1000000000,"-")</f>
        <v>-</v>
      </c>
      <c r="Q51" s="30" t="str">
        <f>IFERROR(VLOOKUP(CONCATENATE($B51,"_",Q$4,"_",$C$85,"_",$C$84),Data_for_IC_trend_tables!$A$1:$G$49194,7,FALSE)*1000000000,"-")</f>
        <v>-</v>
      </c>
      <c r="R51" s="30" t="str">
        <f>IFERROR(VLOOKUP(CONCATENATE($B51,"_",R$4,"_",$C$85,"_",$C$84),Data_for_IC_trend_tables!$A$1:$G$49194,7,FALSE)*1000000000,"-")</f>
        <v>-</v>
      </c>
      <c r="S51" s="30" t="str">
        <f>IFERROR(VLOOKUP(CONCATENATE($B51,"_",S$4,"_",$C$85,"_",$C$84),Data_for_IC_trend_tables!$A$1:$G$49194,7,FALSE)*1000000000,"-")</f>
        <v>-</v>
      </c>
      <c r="T51" s="30" t="str">
        <f>IFERROR(VLOOKUP(CONCATENATE($B51,"_",T$4,"_",$C$85,"_",$C$84),Data_for_IC_trend_tables!$A$1:$G$49194,7,FALSE)*1000000000,"-")</f>
        <v>-</v>
      </c>
      <c r="U51" s="30" t="str">
        <f>IFERROR(VLOOKUP(CONCATENATE($B51,"_",U$4,"_",$C$85,"_",$C$84),Data_for_IC_trend_tables!$A$1:$G$49194,7,FALSE)*1000000000,"-")</f>
        <v>-</v>
      </c>
      <c r="V51" s="30" t="str">
        <f>IFERROR(VLOOKUP(CONCATENATE($B51,"_",V$4,"_",$C$85,"_",$C$84),Data_for_IC_trend_tables!$A$1:$G$49194,7,FALSE)*1000000000,"-")</f>
        <v>-</v>
      </c>
      <c r="W51" s="30" t="str">
        <f>IFERROR(VLOOKUP(CONCATENATE($B51,"_",W$4,"_",$C$85,"_",$C$84),Data_for_IC_trend_tables!$A$1:$G$49194,7,FALSE)*1000000000,"-")</f>
        <v>-</v>
      </c>
      <c r="X51" s="30" t="str">
        <f>IFERROR(VLOOKUP(CONCATENATE($B51,"_",X$4,"_",$C$85,"_",$C$84),Data_for_IC_trend_tables!$A$1:$G$49194,7,FALSE)*1000000000,"-")</f>
        <v>-</v>
      </c>
      <c r="Y51" s="30" t="str">
        <f>IFERROR(VLOOKUP(CONCATENATE($B51,"_",Y$4,"_",$C$85,"_",$C$84),Data_for_IC_trend_tables!$A$1:$G$49194,7,FALSE)*1000000000,"-")</f>
        <v>-</v>
      </c>
      <c r="Z51" s="30" t="str">
        <f>IFERROR(VLOOKUP(CONCATENATE($B51,"_",Z$4,"_",$C$85,"_",$C$84),Data_for_IC_trend_tables!$A$1:$G$49194,7,FALSE)*1000000000,"-")</f>
        <v>-</v>
      </c>
      <c r="AA51" s="30" t="str">
        <f>IFERROR(VLOOKUP(CONCATENATE($B51,"_",AA$4,"_",$C$85,"_",$C$84),Data_for_IC_trend_tables!$A$1:$G$49194,7,FALSE)*1000000000,"-")</f>
        <v>-</v>
      </c>
      <c r="AB51" s="30" t="str">
        <f>IFERROR(VLOOKUP(CONCATENATE($B51,"_",AB$4,"_",$C$85,"_",$C$84),Data_for_IC_trend_tables!$A$1:$G$49194,7,FALSE)*1000000000,"-")</f>
        <v>-</v>
      </c>
      <c r="AC51" s="30" t="str">
        <f>IFERROR(VLOOKUP(CONCATENATE($B51,"_",AC$4,"_",$C$85,"_",$C$84),Data_for_IC_trend_tables!$A$1:$G$49194,7,FALSE)*1000000000,"-")</f>
        <v>-</v>
      </c>
      <c r="AD51" s="30" t="str">
        <f>IFERROR(VLOOKUP(CONCATENATE($B51,"_",AD$4,"_",$C$85,"_",$C$84),Data_for_IC_trend_tables!$A$1:$G$49194,7,FALSE)*1000000000,"-")</f>
        <v>-</v>
      </c>
      <c r="AE51" s="30" t="str">
        <f>IFERROR(VLOOKUP(CONCATENATE($B51,"_",AE$4,"_",$C$85,"_",$C$84),Data_for_IC_trend_tables!$A$1:$G$49194,7,FALSE)*1000000000,"-")</f>
        <v>-</v>
      </c>
      <c r="AF51" s="30" t="str">
        <f>IFERROR(VLOOKUP(CONCATENATE($B51,"_",AF$4,"_",$C$85,"_",$C$84),Data_for_IC_trend_tables!$A$1:$G$49194,7,FALSE)*1000000000,"-")</f>
        <v>-</v>
      </c>
      <c r="AG51" s="30" t="str">
        <f>IFERROR(VLOOKUP(CONCATENATE($B51,"_",AG$4,"_",$C$85,"_",$C$84),Data_for_IC_trend_tables!$A$1:$G$49194,7,FALSE)*1000000000,"-")</f>
        <v>-</v>
      </c>
      <c r="AH51" s="30" t="str">
        <f>IFERROR(VLOOKUP(CONCATENATE($B51,"_",AH$4,"_",$C$85,"_",$C$84),Data_for_IC_trend_tables!$A$1:$G$49194,7,FALSE)*1000000000,"-")</f>
        <v>-</v>
      </c>
      <c r="AI51" s="30" t="str">
        <f>IFERROR(VLOOKUP(CONCATENATE($B51,"_",AI$4,"_",$C$85,"_",$C$84),Data_for_IC_trend_tables!$A$1:$G$49194,7,FALSE)*1000000000,"-")</f>
        <v>-</v>
      </c>
      <c r="AJ51" s="30" t="str">
        <f>IFERROR(VLOOKUP(CONCATENATE($B51,"_",AJ$4,"_",$C$85,"_",$C$84),Data_for_IC_trend_tables!$A$1:$G$49194,7,FALSE)*1000000000,"-")</f>
        <v>-</v>
      </c>
      <c r="AK51" s="30" t="str">
        <f>IFERROR(VLOOKUP(CONCATENATE($B51,"_",AK$4,"_",$C$85,"_",$C$84),Data_for_IC_trend_tables!$A$1:$G$49194,7,FALSE)*1000000000,"-")</f>
        <v>-</v>
      </c>
      <c r="AL51" s="30" t="str">
        <f>IFERROR(VLOOKUP(CONCATENATE($B51,"_",AL$4,"_",$C$85,"_",$C$84),Data_for_IC_trend_tables!$A$1:$G$49194,7,FALSE)*1000000000,"-")</f>
        <v>-</v>
      </c>
      <c r="AM51" s="30" t="str">
        <f>IFERROR(VLOOKUP(CONCATENATE($B51,"_",AM$4,"_",$C$85,"_",$C$84),Data_for_IC_trend_tables!$A$1:$G$49194,7,FALSE)*1000000000,"-")</f>
        <v>-</v>
      </c>
      <c r="AN51" s="30" t="str">
        <f>IFERROR(VLOOKUP(CONCATENATE($B51,"_",AN$4,"_",$C$85,"_",$C$84),Data_for_IC_trend_tables!$A$1:$G$49194,7,FALSE)*1000000000,"-")</f>
        <v>-</v>
      </c>
      <c r="AO51" s="30" t="str">
        <f>IFERROR(VLOOKUP(CONCATENATE($B51,"_",AO$4,"_",$C$85,"_",$C$84),Data_for_IC_trend_tables!$A$1:$G$49194,7,FALSE)*1000000000,"-")</f>
        <v>-</v>
      </c>
      <c r="AP51" s="30" t="str">
        <f>IFERROR(VLOOKUP(CONCATENATE($B51,"_",AP$4,"_",$C$85,"_",$C$84),Data_for_IC_trend_tables!$A$1:$G$49194,7,FALSE)*1000000000,"-")</f>
        <v>-</v>
      </c>
      <c r="AQ51" s="30" t="str">
        <f>IFERROR(VLOOKUP(CONCATENATE($B51,"_",AQ$4,"_",$C$85,"_",$C$84),Data_for_IC_trend_tables!$A$1:$G$49194,7,FALSE)*1000000000,"-")</f>
        <v>-</v>
      </c>
      <c r="AR51" s="30" t="str">
        <f>IFERROR(VLOOKUP(CONCATENATE($B51,"_",AR$4,"_",$C$85,"_",$C$84),Data_for_IC_trend_tables!$A$1:$G$49194,7,FALSE)*1000000000,"-")</f>
        <v>-</v>
      </c>
      <c r="AS51" s="30" t="str">
        <f>IFERROR(VLOOKUP(CONCATENATE($B51,"_",AS$4,"_",$C$85,"_",$C$84),Data_for_IC_trend_tables!$A$1:$G$49194,7,FALSE)*1000000000,"-")</f>
        <v>-</v>
      </c>
      <c r="AT51" s="30" t="str">
        <f>IFERROR(VLOOKUP(CONCATENATE($B51,"_",AT$4,"_",$C$85,"_",$C$84),Data_for_IC_trend_tables!$A$1:$G$49194,7,FALSE)*1000000000,"-")</f>
        <v>-</v>
      </c>
      <c r="AU51" s="30" t="str">
        <f>IFERROR(VLOOKUP(CONCATENATE($B51,"_",AU$4,"_",$C$85,"_",$C$84),Data_for_IC_trend_tables!$A$1:$G$49194,7,FALSE)*1000000000,"-")</f>
        <v>-</v>
      </c>
      <c r="AV51" s="30"/>
      <c r="AW51" s="30" t="str">
        <f>IFERROR(VLOOKUP(CONCATENATE($B51,"_",AW$4,"_",$C$85,"_",$C$84),Data_for_IC_trend_tables!$A$1:$G$49194,7,FALSE)*1000000000,"-")</f>
        <v>-</v>
      </c>
      <c r="AX51" s="79"/>
      <c r="AY51" s="38" t="str">
        <f t="shared" si="0"/>
        <v/>
      </c>
      <c r="AZ51" s="58" t="str">
        <f t="shared" si="1"/>
        <v/>
      </c>
      <c r="BA51" s="86"/>
    </row>
    <row r="52" spans="2:53" s="3" customFormat="1" x14ac:dyDescent="0.2">
      <c r="B52" s="53" t="s">
        <v>180</v>
      </c>
      <c r="C52" s="71" t="s">
        <v>39</v>
      </c>
      <c r="D52" s="56"/>
      <c r="E52" s="30" t="str">
        <f>IFERROR(VLOOKUP(CONCATENATE($B52,"_",E$4,"_",$C$85,"_",$C$84),Data_for_IC_trend_tables!$A$1:$G$49194,7,FALSE)*1000000000,"-")</f>
        <v>-</v>
      </c>
      <c r="F52" s="30" t="str">
        <f>IFERROR(VLOOKUP(CONCATENATE($B52,"_",F$4,"_",$C$85,"_",$C$84),Data_for_IC_trend_tables!$A$1:$G$49194,7,FALSE)*1000000000,"-")</f>
        <v>-</v>
      </c>
      <c r="G52" s="30" t="str">
        <f>IFERROR(VLOOKUP(CONCATENATE($B52,"_",G$4,"_",$C$85,"_",$C$84),Data_for_IC_trend_tables!$A$1:$G$49194,7,FALSE)*1000000000,"-")</f>
        <v>-</v>
      </c>
      <c r="H52" s="30" t="str">
        <f>IFERROR(VLOOKUP(CONCATENATE($B52,"_",H$4,"_",$C$85,"_",$C$84),Data_for_IC_trend_tables!$A$1:$G$49194,7,FALSE)*1000000000,"-")</f>
        <v>-</v>
      </c>
      <c r="I52" s="30" t="str">
        <f>IFERROR(VLOOKUP(CONCATENATE($B52,"_",I$4,"_",$C$85,"_",$C$84),Data_for_IC_trend_tables!$A$1:$G$49194,7,FALSE)*1000000000,"-")</f>
        <v>-</v>
      </c>
      <c r="J52" s="30" t="str">
        <f>IFERROR(VLOOKUP(CONCATENATE($B52,"_",J$4,"_",$C$85,"_",$C$84),Data_for_IC_trend_tables!$A$1:$G$49194,7,FALSE)*1000000000,"-")</f>
        <v>-</v>
      </c>
      <c r="K52" s="30" t="str">
        <f>IFERROR(VLOOKUP(CONCATENATE($B52,"_",K$4,"_",$C$85,"_",$C$84),Data_for_IC_trend_tables!$A$1:$G$49194,7,FALSE)*1000000000,"-")</f>
        <v>-</v>
      </c>
      <c r="L52" s="30" t="str">
        <f>IFERROR(VLOOKUP(CONCATENATE($B52,"_",L$4,"_",$C$85,"_",$C$84),Data_for_IC_trend_tables!$A$1:$G$49194,7,FALSE)*1000000000,"-")</f>
        <v>-</v>
      </c>
      <c r="M52" s="30" t="str">
        <f>IFERROR(VLOOKUP(CONCATENATE($B52,"_",M$4,"_",$C$85,"_",$C$84),Data_for_IC_trend_tables!$A$1:$G$49194,7,FALSE)*1000000000,"-")</f>
        <v>-</v>
      </c>
      <c r="N52" s="30" t="str">
        <f>IFERROR(VLOOKUP(CONCATENATE($B52,"_",N$4,"_",$C$85,"_",$C$84),Data_for_IC_trend_tables!$A$1:$G$49194,7,FALSE)*1000000000,"-")</f>
        <v>-</v>
      </c>
      <c r="O52" s="30">
        <f>IFERROR(VLOOKUP(CONCATENATE($B52,"_",O$4,"_",$C$85,"_",$C$84),Data_for_IC_trend_tables!$A$1:$G$49194,7,FALSE)*1000000000,"-")</f>
        <v>93.955489999999998</v>
      </c>
      <c r="P52" s="30">
        <f>IFERROR(VLOOKUP(CONCATENATE($B52,"_",P$4,"_",$C$85,"_",$C$84),Data_for_IC_trend_tables!$A$1:$G$49194,7,FALSE)*1000000000,"-")</f>
        <v>89.334379999999996</v>
      </c>
      <c r="Q52" s="30">
        <f>IFERROR(VLOOKUP(CONCATENATE($B52,"_",Q$4,"_",$C$85,"_",$C$84),Data_for_IC_trend_tables!$A$1:$G$49194,7,FALSE)*1000000000,"-")</f>
        <v>114.15495</v>
      </c>
      <c r="R52" s="30">
        <f>IFERROR(VLOOKUP(CONCATENATE($B52,"_",R$4,"_",$C$85,"_",$C$84),Data_for_IC_trend_tables!$A$1:$G$49194,7,FALSE)*1000000000,"-")</f>
        <v>110.70081</v>
      </c>
      <c r="S52" s="30">
        <f>IFERROR(VLOOKUP(CONCATENATE($B52,"_",S$4,"_",$C$85,"_",$C$84),Data_for_IC_trend_tables!$A$1:$G$49194,7,FALSE)*1000000000,"-")</f>
        <v>97.465980000000002</v>
      </c>
      <c r="T52" s="30">
        <f>IFERROR(VLOOKUP(CONCATENATE($B52,"_",T$4,"_",$C$85,"_",$C$84),Data_for_IC_trend_tables!$A$1:$G$49194,7,FALSE)*1000000000,"-")</f>
        <v>102.57167</v>
      </c>
      <c r="U52" s="30">
        <f>IFERROR(VLOOKUP(CONCATENATE($B52,"_",U$4,"_",$C$85,"_",$C$84),Data_for_IC_trend_tables!$A$1:$G$49194,7,FALSE)*1000000000,"-")</f>
        <v>73.566379999999995</v>
      </c>
      <c r="V52" s="30">
        <f>IFERROR(VLOOKUP(CONCATENATE($B52,"_",V$4,"_",$C$85,"_",$C$84),Data_for_IC_trend_tables!$A$1:$G$49194,7,FALSE)*1000000000,"-")</f>
        <v>85.839399999999998</v>
      </c>
      <c r="W52" s="30">
        <f>IFERROR(VLOOKUP(CONCATENATE($B52,"_",W$4,"_",$C$85,"_",$C$84),Data_for_IC_trend_tables!$A$1:$G$49194,7,FALSE)*1000000000,"-")</f>
        <v>48.399239999999999</v>
      </c>
      <c r="X52" s="30">
        <f>IFERROR(VLOOKUP(CONCATENATE($B52,"_",X$4,"_",$C$85,"_",$C$84),Data_for_IC_trend_tables!$A$1:$G$49194,7,FALSE)*1000000000,"-")</f>
        <v>50.729399999999998</v>
      </c>
      <c r="Y52" s="30">
        <f>IFERROR(VLOOKUP(CONCATENATE($B52,"_",Y$4,"_",$C$85,"_",$C$84),Data_for_IC_trend_tables!$A$1:$G$49194,7,FALSE)*1000000000,"-")</f>
        <v>45.927439999999997</v>
      </c>
      <c r="Z52" s="30">
        <f>IFERROR(VLOOKUP(CONCATENATE($B52,"_",Z$4,"_",$C$85,"_",$C$84),Data_for_IC_trend_tables!$A$1:$G$49194,7,FALSE)*1000000000,"-")</f>
        <v>51.349629999999998</v>
      </c>
      <c r="AA52" s="30">
        <f>IFERROR(VLOOKUP(CONCATENATE($B52,"_",AA$4,"_",$C$85,"_",$C$84),Data_for_IC_trend_tables!$A$1:$G$49194,7,FALSE)*1000000000,"-")</f>
        <v>53.25508</v>
      </c>
      <c r="AB52" s="30">
        <f>IFERROR(VLOOKUP(CONCATENATE($B52,"_",AB$4,"_",$C$85,"_",$C$84),Data_for_IC_trend_tables!$A$1:$G$49194,7,FALSE)*1000000000,"-")</f>
        <v>43.790430000000001</v>
      </c>
      <c r="AC52" s="30">
        <f>IFERROR(VLOOKUP(CONCATENATE($B52,"_",AC$4,"_",$C$85,"_",$C$84),Data_for_IC_trend_tables!$A$1:$G$49194,7,FALSE)*1000000000,"-")</f>
        <v>50.728749999999998</v>
      </c>
      <c r="AD52" s="30">
        <f>IFERROR(VLOOKUP(CONCATENATE($B52,"_",AD$4,"_",$C$85,"_",$C$84),Data_for_IC_trend_tables!$A$1:$G$49194,7,FALSE)*1000000000,"-")</f>
        <v>59.747500000000002</v>
      </c>
      <c r="AE52" s="30">
        <f>IFERROR(VLOOKUP(CONCATENATE($B52,"_",AE$4,"_",$C$85,"_",$C$84),Data_for_IC_trend_tables!$A$1:$G$49194,7,FALSE)*1000000000,"-")</f>
        <v>72.378540000000001</v>
      </c>
      <c r="AF52" s="30">
        <f>IFERROR(VLOOKUP(CONCATENATE($B52,"_",AF$4,"_",$C$85,"_",$C$84),Data_for_IC_trend_tables!$A$1:$G$49194,7,FALSE)*1000000000,"-")</f>
        <v>142.03138999999999</v>
      </c>
      <c r="AG52" s="30">
        <f>IFERROR(VLOOKUP(CONCATENATE($B52,"_",AG$4,"_",$C$85,"_",$C$84),Data_for_IC_trend_tables!$A$1:$G$49194,7,FALSE)*1000000000,"-")</f>
        <v>151.16388000000001</v>
      </c>
      <c r="AH52" s="30">
        <f>IFERROR(VLOOKUP(CONCATENATE($B52,"_",AH$4,"_",$C$85,"_",$C$84),Data_for_IC_trend_tables!$A$1:$G$49194,7,FALSE)*1000000000,"-")</f>
        <v>67.826549999999997</v>
      </c>
      <c r="AI52" s="30">
        <f>IFERROR(VLOOKUP(CONCATENATE($B52,"_",AI$4,"_",$C$85,"_",$C$84),Data_for_IC_trend_tables!$A$1:$G$49194,7,FALSE)*1000000000,"-")</f>
        <v>72.979060000000004</v>
      </c>
      <c r="AJ52" s="30">
        <f>IFERROR(VLOOKUP(CONCATENATE($B52,"_",AJ$4,"_",$C$85,"_",$C$84),Data_for_IC_trend_tables!$A$1:$G$49194,7,FALSE)*1000000000,"-")</f>
        <v>79.047049999999999</v>
      </c>
      <c r="AK52" s="30">
        <f>IFERROR(VLOOKUP(CONCATENATE($B52,"_",AK$4,"_",$C$85,"_",$C$84),Data_for_IC_trend_tables!$A$1:$G$49194,7,FALSE)*1000000000,"-")</f>
        <v>85.071379999999991</v>
      </c>
      <c r="AL52" s="30">
        <f>IFERROR(VLOOKUP(CONCATENATE($B52,"_",AL$4,"_",$C$85,"_",$C$84),Data_for_IC_trend_tables!$A$1:$G$49194,7,FALSE)*1000000000,"-")</f>
        <v>83.301290000000009</v>
      </c>
      <c r="AM52" s="30">
        <f>IFERROR(VLOOKUP(CONCATENATE($B52,"_",AM$4,"_",$C$85,"_",$C$84),Data_for_IC_trend_tables!$A$1:$G$49194,7,FALSE)*1000000000,"-")</f>
        <v>77.402660000000012</v>
      </c>
      <c r="AN52" s="30">
        <f>IFERROR(VLOOKUP(CONCATENATE($B52,"_",AN$4,"_",$C$85,"_",$C$84),Data_for_IC_trend_tables!$A$1:$G$49194,7,FALSE)*1000000000,"-")</f>
        <v>64.062330000000003</v>
      </c>
      <c r="AO52" s="30">
        <f>IFERROR(VLOOKUP(CONCATENATE($B52,"_",AO$4,"_",$C$85,"_",$C$84),Data_for_IC_trend_tables!$A$1:$G$49194,7,FALSE)*1000000000,"-")</f>
        <v>77.071960000000004</v>
      </c>
      <c r="AP52" s="30">
        <f>IFERROR(VLOOKUP(CONCATENATE($B52,"_",AP$4,"_",$C$85,"_",$C$84),Data_for_IC_trend_tables!$A$1:$G$49194,7,FALSE)*1000000000,"-")</f>
        <v>73.399039999999999</v>
      </c>
      <c r="AQ52" s="30">
        <f>IFERROR(VLOOKUP(CONCATENATE($B52,"_",AQ$4,"_",$C$85,"_",$C$84),Data_for_IC_trend_tables!$A$1:$G$49194,7,FALSE)*1000000000,"-")</f>
        <v>73.61381999999999</v>
      </c>
      <c r="AR52" s="30">
        <f>IFERROR(VLOOKUP(CONCATENATE($B52,"_",AR$4,"_",$C$85,"_",$C$84),Data_for_IC_trend_tables!$A$1:$G$49194,7,FALSE)*1000000000,"-")</f>
        <v>210.40482</v>
      </c>
      <c r="AS52" s="30">
        <f>IFERROR(VLOOKUP(CONCATENATE($B52,"_",AS$4,"_",$C$85,"_",$C$84),Data_for_IC_trend_tables!$A$1:$G$49194,7,FALSE)*1000000000,"-")</f>
        <v>189.42317</v>
      </c>
      <c r="AT52" s="30" t="str">
        <f>IFERROR(VLOOKUP(CONCATENATE($B52,"_",AT$4,"_",$C$85,"_",$C$84),Data_for_IC_trend_tables!$A$1:$G$49194,7,FALSE)*1000000000,"-")</f>
        <v>-</v>
      </c>
      <c r="AU52" s="30" t="str">
        <f>IFERROR(VLOOKUP(CONCATENATE($B52,"_",AU$4,"_",$C$85,"_",$C$84),Data_for_IC_trend_tables!$A$1:$G$49194,7,FALSE)*1000000000,"-")</f>
        <v>-</v>
      </c>
      <c r="AV52" s="30"/>
      <c r="AW52" s="30" t="str">
        <f>IFERROR(VLOOKUP(CONCATENATE($B52,"_",AW$4,"_",$C$85,"_",$C$84),Data_for_IC_trend_tables!$A$1:$G$49194,7,FALSE)*1000000000,"-")</f>
        <v>-</v>
      </c>
      <c r="AX52" s="79"/>
      <c r="AY52" s="38" t="str">
        <f t="shared" si="0"/>
        <v/>
      </c>
      <c r="AZ52" s="58" t="str">
        <f t="shared" si="1"/>
        <v/>
      </c>
      <c r="BA52" s="86"/>
    </row>
    <row r="53" spans="2:53" s="3" customFormat="1" x14ac:dyDescent="0.2">
      <c r="B53" s="53" t="s">
        <v>181</v>
      </c>
      <c r="C53" s="71" t="s">
        <v>113</v>
      </c>
      <c r="D53" s="56">
        <v>1990</v>
      </c>
      <c r="E53" s="30" t="str">
        <f>IFERROR(VLOOKUP(CONCATENATE($B53,"_",E$4,"_",$C$85,"_",$C$84),Data_for_IC_trend_tables!$A$1:$G$49194,7,FALSE)*1000000000,"-")</f>
        <v>-</v>
      </c>
      <c r="F53" s="30" t="str">
        <f>IFERROR(VLOOKUP(CONCATENATE($B53,"_",F$4,"_",$C$85,"_",$C$84),Data_for_IC_trend_tables!$A$1:$G$49194,7,FALSE)*1000000000,"-")</f>
        <v>-</v>
      </c>
      <c r="G53" s="30" t="str">
        <f>IFERROR(VLOOKUP(CONCATENATE($B53,"_",G$4,"_",$C$85,"_",$C$84),Data_for_IC_trend_tables!$A$1:$G$49194,7,FALSE)*1000000000,"-")</f>
        <v>-</v>
      </c>
      <c r="H53" s="30" t="str">
        <f>IFERROR(VLOOKUP(CONCATENATE($B53,"_",H$4,"_",$C$85,"_",$C$84),Data_for_IC_trend_tables!$A$1:$G$49194,7,FALSE)*1000000000,"-")</f>
        <v>-</v>
      </c>
      <c r="I53" s="30" t="str">
        <f>IFERROR(VLOOKUP(CONCATENATE($B53,"_",I$4,"_",$C$85,"_",$C$84),Data_for_IC_trend_tables!$A$1:$G$49194,7,FALSE)*1000000000,"-")</f>
        <v>-</v>
      </c>
      <c r="J53" s="30" t="str">
        <f>IFERROR(VLOOKUP(CONCATENATE($B53,"_",J$4,"_",$C$85,"_",$C$84),Data_for_IC_trend_tables!$A$1:$G$49194,7,FALSE)*1000000000,"-")</f>
        <v>-</v>
      </c>
      <c r="K53" s="30" t="str">
        <f>IFERROR(VLOOKUP(CONCATENATE($B53,"_",K$4,"_",$C$85,"_",$C$84),Data_for_IC_trend_tables!$A$1:$G$49194,7,FALSE)*1000000000,"-")</f>
        <v>-</v>
      </c>
      <c r="L53" s="30" t="str">
        <f>IFERROR(VLOOKUP(CONCATENATE($B53,"_",L$4,"_",$C$85,"_",$C$84),Data_for_IC_trend_tables!$A$1:$G$49194,7,FALSE)*1000000000,"-")</f>
        <v>-</v>
      </c>
      <c r="M53" s="30" t="str">
        <f>IFERROR(VLOOKUP(CONCATENATE($B53,"_",M$4,"_",$C$85,"_",$C$84),Data_for_IC_trend_tables!$A$1:$G$49194,7,FALSE)*1000000000,"-")</f>
        <v>-</v>
      </c>
      <c r="N53" s="30" t="str">
        <f>IFERROR(VLOOKUP(CONCATENATE($B53,"_",N$4,"_",$C$85,"_",$C$84),Data_for_IC_trend_tables!$A$1:$G$49194,7,FALSE)*1000000000,"-")</f>
        <v>-</v>
      </c>
      <c r="O53" s="30">
        <f>IFERROR(VLOOKUP(CONCATENATE($B53,"_",O$4,"_",$C$85,"_",$C$84),Data_for_IC_trend_tables!$A$1:$G$49194,7,FALSE)*1000000000,"-")</f>
        <v>1217.4472639191499</v>
      </c>
      <c r="P53" s="30">
        <f>IFERROR(VLOOKUP(CONCATENATE($B53,"_",P$4,"_",$C$85,"_",$C$84),Data_for_IC_trend_tables!$A$1:$G$49194,7,FALSE)*1000000000,"-")</f>
        <v>1190.8497889266898</v>
      </c>
      <c r="Q53" s="30">
        <f>IFERROR(VLOOKUP(CONCATENATE($B53,"_",Q$4,"_",$C$85,"_",$C$84),Data_for_IC_trend_tables!$A$1:$G$49194,7,FALSE)*1000000000,"-")</f>
        <v>1155.47019239729</v>
      </c>
      <c r="R53" s="30">
        <f>IFERROR(VLOOKUP(CONCATENATE($B53,"_",R$4,"_",$C$85,"_",$C$84),Data_for_IC_trend_tables!$A$1:$G$49194,7,FALSE)*1000000000,"-")</f>
        <v>773.49161119866494</v>
      </c>
      <c r="S53" s="30">
        <f>IFERROR(VLOOKUP(CONCATENATE($B53,"_",S$4,"_",$C$85,"_",$C$84),Data_for_IC_trend_tables!$A$1:$G$49194,7,FALSE)*1000000000,"-")</f>
        <v>736.27194052766595</v>
      </c>
      <c r="T53" s="30">
        <f>IFERROR(VLOOKUP(CONCATENATE($B53,"_",T$4,"_",$C$85,"_",$C$84),Data_for_IC_trend_tables!$A$1:$G$49194,7,FALSE)*1000000000,"-")</f>
        <v>751.16712168747802</v>
      </c>
      <c r="U53" s="30">
        <f>IFERROR(VLOOKUP(CONCATENATE($B53,"_",U$4,"_",$C$85,"_",$C$84),Data_for_IC_trend_tables!$A$1:$G$49194,7,FALSE)*1000000000,"-")</f>
        <v>536.99804683162097</v>
      </c>
      <c r="V53" s="30">
        <f>IFERROR(VLOOKUP(CONCATENATE($B53,"_",V$4,"_",$C$85,"_",$C$84),Data_for_IC_trend_tables!$A$1:$G$49194,7,FALSE)*1000000000,"-")</f>
        <v>473.52422149392402</v>
      </c>
      <c r="W53" s="30">
        <f>IFERROR(VLOOKUP(CONCATENATE($B53,"_",W$4,"_",$C$85,"_",$C$84),Data_for_IC_trend_tables!$A$1:$G$49194,7,FALSE)*1000000000,"-")</f>
        <v>415.50099235794295</v>
      </c>
      <c r="X53" s="30">
        <f>IFERROR(VLOOKUP(CONCATENATE($B53,"_",X$4,"_",$C$85,"_",$C$84),Data_for_IC_trend_tables!$A$1:$G$49194,7,FALSE)*1000000000,"-")</f>
        <v>372.67939469725002</v>
      </c>
      <c r="Y53" s="30">
        <f>IFERROR(VLOOKUP(CONCATENATE($B53,"_",Y$4,"_",$C$85,"_",$C$84),Data_for_IC_trend_tables!$A$1:$G$49194,7,FALSE)*1000000000,"-")</f>
        <v>309.08385132776402</v>
      </c>
      <c r="Z53" s="30">
        <f>IFERROR(VLOOKUP(CONCATENATE($B53,"_",Z$4,"_",$C$85,"_",$C$84),Data_for_IC_trend_tables!$A$1:$G$49194,7,FALSE)*1000000000,"-")</f>
        <v>295.98784941932701</v>
      </c>
      <c r="AA53" s="30">
        <f>IFERROR(VLOOKUP(CONCATENATE($B53,"_",AA$4,"_",$C$85,"_",$C$84),Data_for_IC_trend_tables!$A$1:$G$49194,7,FALSE)*1000000000,"-")</f>
        <v>269.45516560284403</v>
      </c>
      <c r="AB53" s="30">
        <f>IFERROR(VLOOKUP(CONCATENATE($B53,"_",AB$4,"_",$C$85,"_",$C$84),Data_for_IC_trend_tables!$A$1:$G$49194,7,FALSE)*1000000000,"-")</f>
        <v>245.02231654515998</v>
      </c>
      <c r="AC53" s="30">
        <f>IFERROR(VLOOKUP(CONCATENATE($B53,"_",AC$4,"_",$C$85,"_",$C$84),Data_for_IC_trend_tables!$A$1:$G$49194,7,FALSE)*1000000000,"-")</f>
        <v>259.56000020558798</v>
      </c>
      <c r="AD53" s="30">
        <f>IFERROR(VLOOKUP(CONCATENATE($B53,"_",AD$4,"_",$C$85,"_",$C$84),Data_for_IC_trend_tables!$A$1:$G$49194,7,FALSE)*1000000000,"-")</f>
        <v>221.383983838614</v>
      </c>
      <c r="AE53" s="30">
        <f>IFERROR(VLOOKUP(CONCATENATE($B53,"_",AE$4,"_",$C$85,"_",$C$84),Data_for_IC_trend_tables!$A$1:$G$49194,7,FALSE)*1000000000,"-")</f>
        <v>193.39290289647698</v>
      </c>
      <c r="AF53" s="30">
        <f>IFERROR(VLOOKUP(CONCATENATE($B53,"_",AF$4,"_",$C$85,"_",$C$84),Data_for_IC_trend_tables!$A$1:$G$49194,7,FALSE)*1000000000,"-")</f>
        <v>176.637258969275</v>
      </c>
      <c r="AG53" s="30">
        <f>IFERROR(VLOOKUP(CONCATENATE($B53,"_",AG$4,"_",$C$85,"_",$C$84),Data_for_IC_trend_tables!$A$1:$G$49194,7,FALSE)*1000000000,"-")</f>
        <v>176.582553825057</v>
      </c>
      <c r="AH53" s="30">
        <f>IFERROR(VLOOKUP(CONCATENATE($B53,"_",AH$4,"_",$C$85,"_",$C$84),Data_for_IC_trend_tables!$A$1:$G$49194,7,FALSE)*1000000000,"-")</f>
        <v>160.40575171148299</v>
      </c>
      <c r="AI53" s="30">
        <f>IFERROR(VLOOKUP(CONCATENATE($B53,"_",AI$4,"_",$C$85,"_",$C$84),Data_for_IC_trend_tables!$A$1:$G$49194,7,FALSE)*1000000000,"-")</f>
        <v>171.27223396748298</v>
      </c>
      <c r="AJ53" s="30">
        <f>IFERROR(VLOOKUP(CONCATENATE($B53,"_",AJ$4,"_",$C$85,"_",$C$84),Data_for_IC_trend_tables!$A$1:$G$49194,7,FALSE)*1000000000,"-")</f>
        <v>156.72172474196699</v>
      </c>
      <c r="AK53" s="30">
        <f>IFERROR(VLOOKUP(CONCATENATE($B53,"_",AK$4,"_",$C$85,"_",$C$84),Data_for_IC_trend_tables!$A$1:$G$49194,7,FALSE)*1000000000,"-")</f>
        <v>153.49624414598901</v>
      </c>
      <c r="AL53" s="30">
        <f>IFERROR(VLOOKUP(CONCATENATE($B53,"_",AL$4,"_",$C$85,"_",$C$84),Data_for_IC_trend_tables!$A$1:$G$49194,7,FALSE)*1000000000,"-")</f>
        <v>151.36495856398301</v>
      </c>
      <c r="AM53" s="30">
        <f>IFERROR(VLOOKUP(CONCATENATE($B53,"_",AM$4,"_",$C$85,"_",$C$84),Data_for_IC_trend_tables!$A$1:$G$49194,7,FALSE)*1000000000,"-")</f>
        <v>153.95125080587098</v>
      </c>
      <c r="AN53" s="30">
        <f>IFERROR(VLOOKUP(CONCATENATE($B53,"_",AN$4,"_",$C$85,"_",$C$84),Data_for_IC_trend_tables!$A$1:$G$49194,7,FALSE)*1000000000,"-")</f>
        <v>149.130750275552</v>
      </c>
      <c r="AO53" s="30">
        <f>IFERROR(VLOOKUP(CONCATENATE($B53,"_",AO$4,"_",$C$85,"_",$C$84),Data_for_IC_trend_tables!$A$1:$G$49194,7,FALSE)*1000000000,"-")</f>
        <v>138.56244297428699</v>
      </c>
      <c r="AP53" s="30">
        <f>IFERROR(VLOOKUP(CONCATENATE($B53,"_",AP$4,"_",$C$85,"_",$C$84),Data_for_IC_trend_tables!$A$1:$G$49194,7,FALSE)*1000000000,"-")</f>
        <v>137.338579636552</v>
      </c>
      <c r="AQ53" s="30">
        <f>IFERROR(VLOOKUP(CONCATENATE($B53,"_",AQ$4,"_",$C$85,"_",$C$84),Data_for_IC_trend_tables!$A$1:$G$49194,7,FALSE)*1000000000,"-")</f>
        <v>138.17240797142</v>
      </c>
      <c r="AR53" s="30">
        <f>IFERROR(VLOOKUP(CONCATENATE($B53,"_",AR$4,"_",$C$85,"_",$C$84),Data_for_IC_trend_tables!$A$1:$G$49194,7,FALSE)*1000000000,"-")</f>
        <v>133.800684241119</v>
      </c>
      <c r="AS53" s="30">
        <f>IFERROR(VLOOKUP(CONCATENATE($B53,"_",AS$4,"_",$C$85,"_",$C$84),Data_for_IC_trend_tables!$A$1:$G$49194,7,FALSE)*1000000000,"-")</f>
        <v>124.11706521222601</v>
      </c>
      <c r="AT53" s="30">
        <f>IFERROR(VLOOKUP(CONCATENATE($B53,"_",AT$4,"_",$C$85,"_",$C$84),Data_for_IC_trend_tables!$A$1:$G$49194,7,FALSE)*1000000000,"-")</f>
        <v>114.48255961296499</v>
      </c>
      <c r="AU53" s="30">
        <f>IFERROR(VLOOKUP(CONCATENATE($B53,"_",AU$4,"_",$C$85,"_",$C$84),Data_for_IC_trend_tables!$A$1:$G$49194,7,FALSE)*1000000000,"-")</f>
        <v>131.629137314714</v>
      </c>
      <c r="AV53" s="30"/>
      <c r="AW53" s="30">
        <f>IFERROR(VLOOKUP(CONCATENATE($B53,"_",AW$4,"_",$C$85,"_",$C$84),Data_for_IC_trend_tables!$A$1:$G$49194,7,FALSE)*1000000000,"-")</f>
        <v>131.629137314714</v>
      </c>
      <c r="AX53" s="79">
        <f>O53</f>
        <v>1217.4472639191499</v>
      </c>
      <c r="AY53" s="38" t="str">
        <f t="shared" ref="AY53" si="22">IF(ISBLANK(AX53),"",IF(AW53="-",CONCATENATE("no data for ",$AW$4),IF(AZ53&gt;0,"No","Yes")))</f>
        <v>Yes</v>
      </c>
      <c r="AZ53" s="58">
        <f t="shared" ref="AZ53" si="23">IFERROR(IF(AW53=0,"",(AW53-AX53)/AX53),"")</f>
        <v>-0.89188103565900712</v>
      </c>
      <c r="BA53" s="32" t="s">
        <v>76</v>
      </c>
    </row>
    <row r="54" spans="2:53" s="3" customFormat="1" x14ac:dyDescent="0.2">
      <c r="B54" s="53" t="s">
        <v>182</v>
      </c>
      <c r="C54" s="61" t="s">
        <v>73</v>
      </c>
      <c r="D54" s="56"/>
      <c r="E54" s="30" t="str">
        <f>IFERROR(VLOOKUP(CONCATENATE($B54,"_",E$4,"_",$C$85,"_",$C$84),Data_for_IC_trend_tables!$A$1:$G$49194,7,FALSE)*1000000000,"-")</f>
        <v>-</v>
      </c>
      <c r="F54" s="30" t="str">
        <f>IFERROR(VLOOKUP(CONCATENATE($B54,"_",F$4,"_",$C$85,"_",$C$84),Data_for_IC_trend_tables!$A$1:$G$49194,7,FALSE)*1000000000,"-")</f>
        <v>-</v>
      </c>
      <c r="G54" s="30" t="str">
        <f>IFERROR(VLOOKUP(CONCATENATE($B54,"_",G$4,"_",$C$85,"_",$C$84),Data_for_IC_trend_tables!$A$1:$G$49194,7,FALSE)*1000000000,"-")</f>
        <v>-</v>
      </c>
      <c r="H54" s="30" t="str">
        <f>IFERROR(VLOOKUP(CONCATENATE($B54,"_",H$4,"_",$C$85,"_",$C$84),Data_for_IC_trend_tables!$A$1:$G$49194,7,FALSE)*1000000000,"-")</f>
        <v>-</v>
      </c>
      <c r="I54" s="30" t="str">
        <f>IFERROR(VLOOKUP(CONCATENATE($B54,"_",I$4,"_",$C$85,"_",$C$84),Data_for_IC_trend_tables!$A$1:$G$49194,7,FALSE)*1000000000,"-")</f>
        <v>-</v>
      </c>
      <c r="J54" s="30" t="str">
        <f>IFERROR(VLOOKUP(CONCATENATE($B54,"_",J$4,"_",$C$85,"_",$C$84),Data_for_IC_trend_tables!$A$1:$G$49194,7,FALSE)*1000000000,"-")</f>
        <v>-</v>
      </c>
      <c r="K54" s="30" t="str">
        <f>IFERROR(VLOOKUP(CONCATENATE($B54,"_",K$4,"_",$C$85,"_",$C$84),Data_for_IC_trend_tables!$A$1:$G$49194,7,FALSE)*1000000000,"-")</f>
        <v>-</v>
      </c>
      <c r="L54" s="30" t="str">
        <f>IFERROR(VLOOKUP(CONCATENATE($B54,"_",L$4,"_",$C$85,"_",$C$84),Data_for_IC_trend_tables!$A$1:$G$49194,7,FALSE)*1000000000,"-")</f>
        <v>-</v>
      </c>
      <c r="M54" s="30" t="str">
        <f>IFERROR(VLOOKUP(CONCATENATE($B54,"_",M$4,"_",$C$85,"_",$C$84),Data_for_IC_trend_tables!$A$1:$G$49194,7,FALSE)*1000000000,"-")</f>
        <v>-</v>
      </c>
      <c r="N54" s="30" t="str">
        <f>IFERROR(VLOOKUP(CONCATENATE($B54,"_",N$4,"_",$C$85,"_",$C$84),Data_for_IC_trend_tables!$A$1:$G$49194,7,FALSE)*1000000000,"-")</f>
        <v>-</v>
      </c>
      <c r="O54" s="30">
        <f>IFERROR(VLOOKUP(CONCATENATE($B54,"_",O$4,"_",$C$85,"_",$C$84),Data_for_IC_trend_tables!$A$1:$G$49194,7,FALSE)*1000000000,"-")</f>
        <v>234</v>
      </c>
      <c r="P54" s="30" t="str">
        <f>IFERROR(VLOOKUP(CONCATENATE($B54,"_",P$4,"_",$C$85,"_",$C$84),Data_for_IC_trend_tables!$A$1:$G$49194,7,FALSE)*1000000000,"-")</f>
        <v>-</v>
      </c>
      <c r="Q54" s="30" t="str">
        <f>IFERROR(VLOOKUP(CONCATENATE($B54,"_",Q$4,"_",$C$85,"_",$C$84),Data_for_IC_trend_tables!$A$1:$G$49194,7,FALSE)*1000000000,"-")</f>
        <v>-</v>
      </c>
      <c r="R54" s="30" t="str">
        <f>IFERROR(VLOOKUP(CONCATENATE($B54,"_",R$4,"_",$C$85,"_",$C$84),Data_for_IC_trend_tables!$A$1:$G$49194,7,FALSE)*1000000000,"-")</f>
        <v>-</v>
      </c>
      <c r="S54" s="30" t="str">
        <f>IFERROR(VLOOKUP(CONCATENATE($B54,"_",S$4,"_",$C$85,"_",$C$84),Data_for_IC_trend_tables!$A$1:$G$49194,7,FALSE)*1000000000,"-")</f>
        <v>-</v>
      </c>
      <c r="T54" s="30" t="str">
        <f>IFERROR(VLOOKUP(CONCATENATE($B54,"_",T$4,"_",$C$85,"_",$C$84),Data_for_IC_trend_tables!$A$1:$G$49194,7,FALSE)*1000000000,"-")</f>
        <v>-</v>
      </c>
      <c r="U54" s="30" t="str">
        <f>IFERROR(VLOOKUP(CONCATENATE($B54,"_",U$4,"_",$C$85,"_",$C$84),Data_for_IC_trend_tables!$A$1:$G$49194,7,FALSE)*1000000000,"-")</f>
        <v>-</v>
      </c>
      <c r="V54" s="30" t="str">
        <f>IFERROR(VLOOKUP(CONCATENATE($B54,"_",V$4,"_",$C$85,"_",$C$84),Data_for_IC_trend_tables!$A$1:$G$49194,7,FALSE)*1000000000,"-")</f>
        <v>-</v>
      </c>
      <c r="W54" s="30" t="str">
        <f>IFERROR(VLOOKUP(CONCATENATE($B54,"_",W$4,"_",$C$85,"_",$C$84),Data_for_IC_trend_tables!$A$1:$G$49194,7,FALSE)*1000000000,"-")</f>
        <v>-</v>
      </c>
      <c r="X54" s="30" t="str">
        <f>IFERROR(VLOOKUP(CONCATENATE($B54,"_",X$4,"_",$C$85,"_",$C$84),Data_for_IC_trend_tables!$A$1:$G$49194,7,FALSE)*1000000000,"-")</f>
        <v>-</v>
      </c>
      <c r="Y54" s="30" t="str">
        <f>IFERROR(VLOOKUP(CONCATENATE($B54,"_",Y$4,"_",$C$85,"_",$C$84),Data_for_IC_trend_tables!$A$1:$G$49194,7,FALSE)*1000000000,"-")</f>
        <v>-</v>
      </c>
      <c r="Z54" s="30" t="str">
        <f>IFERROR(VLOOKUP(CONCATENATE($B54,"_",Z$4,"_",$C$85,"_",$C$84),Data_for_IC_trend_tables!$A$1:$G$49194,7,FALSE)*1000000000,"-")</f>
        <v>-</v>
      </c>
      <c r="AA54" s="30" t="str">
        <f>IFERROR(VLOOKUP(CONCATENATE($B54,"_",AA$4,"_",$C$85,"_",$C$84),Data_for_IC_trend_tables!$A$1:$G$49194,7,FALSE)*1000000000,"-")</f>
        <v>-</v>
      </c>
      <c r="AB54" s="30" t="str">
        <f>IFERROR(VLOOKUP(CONCATENATE($B54,"_",AB$4,"_",$C$85,"_",$C$84),Data_for_IC_trend_tables!$A$1:$G$49194,7,FALSE)*1000000000,"-")</f>
        <v>-</v>
      </c>
      <c r="AC54" s="30" t="str">
        <f>IFERROR(VLOOKUP(CONCATENATE($B54,"_",AC$4,"_",$C$85,"_",$C$84),Data_for_IC_trend_tables!$A$1:$G$49194,7,FALSE)*1000000000,"-")</f>
        <v>-</v>
      </c>
      <c r="AD54" s="30" t="str">
        <f>IFERROR(VLOOKUP(CONCATENATE($B54,"_",AD$4,"_",$C$85,"_",$C$84),Data_for_IC_trend_tables!$A$1:$G$49194,7,FALSE)*1000000000,"-")</f>
        <v>-</v>
      </c>
      <c r="AE54" s="30" t="str">
        <f>IFERROR(VLOOKUP(CONCATENATE($B54,"_",AE$4,"_",$C$85,"_",$C$84),Data_for_IC_trend_tables!$A$1:$G$49194,7,FALSE)*1000000000,"-")</f>
        <v>-</v>
      </c>
      <c r="AF54" s="30" t="str">
        <f>IFERROR(VLOOKUP(CONCATENATE($B54,"_",AF$4,"_",$C$85,"_",$C$84),Data_for_IC_trend_tables!$A$1:$G$49194,7,FALSE)*1000000000,"-")</f>
        <v>-</v>
      </c>
      <c r="AG54" s="30" t="str">
        <f>IFERROR(VLOOKUP(CONCATENATE($B54,"_",AG$4,"_",$C$85,"_",$C$84),Data_for_IC_trend_tables!$A$1:$G$49194,7,FALSE)*1000000000,"-")</f>
        <v>-</v>
      </c>
      <c r="AH54" s="30" t="str">
        <f>IFERROR(VLOOKUP(CONCATENATE($B54,"_",AH$4,"_",$C$85,"_",$C$84),Data_for_IC_trend_tables!$A$1:$G$49194,7,FALSE)*1000000000,"-")</f>
        <v>-</v>
      </c>
      <c r="AI54" s="30" t="str">
        <f>IFERROR(VLOOKUP(CONCATENATE($B54,"_",AI$4,"_",$C$85,"_",$C$84),Data_for_IC_trend_tables!$A$1:$G$49194,7,FALSE)*1000000000,"-")</f>
        <v>-</v>
      </c>
      <c r="AJ54" s="30" t="str">
        <f>IFERROR(VLOOKUP(CONCATENATE($B54,"_",AJ$4,"_",$C$85,"_",$C$84),Data_for_IC_trend_tables!$A$1:$G$49194,7,FALSE)*1000000000,"-")</f>
        <v>-</v>
      </c>
      <c r="AK54" s="30" t="str">
        <f>IFERROR(VLOOKUP(CONCATENATE($B54,"_",AK$4,"_",$C$85,"_",$C$84),Data_for_IC_trend_tables!$A$1:$G$49194,7,FALSE)*1000000000,"-")</f>
        <v>-</v>
      </c>
      <c r="AL54" s="30" t="str">
        <f>IFERROR(VLOOKUP(CONCATENATE($B54,"_",AL$4,"_",$C$85,"_",$C$84),Data_for_IC_trend_tables!$A$1:$G$49194,7,FALSE)*1000000000,"-")</f>
        <v>-</v>
      </c>
      <c r="AM54" s="30" t="str">
        <f>IFERROR(VLOOKUP(CONCATENATE($B54,"_",AM$4,"_",$C$85,"_",$C$84),Data_for_IC_trend_tables!$A$1:$G$49194,7,FALSE)*1000000000,"-")</f>
        <v>-</v>
      </c>
      <c r="AN54" s="30" t="str">
        <f>IFERROR(VLOOKUP(CONCATENATE($B54,"_",AN$4,"_",$C$85,"_",$C$84),Data_for_IC_trend_tables!$A$1:$G$49194,7,FALSE)*1000000000,"-")</f>
        <v>-</v>
      </c>
      <c r="AO54" s="30" t="str">
        <f>IFERROR(VLOOKUP(CONCATENATE($B54,"_",AO$4,"_",$C$85,"_",$C$84),Data_for_IC_trend_tables!$A$1:$G$49194,7,FALSE)*1000000000,"-")</f>
        <v>-</v>
      </c>
      <c r="AP54" s="30" t="str">
        <f>IFERROR(VLOOKUP(CONCATENATE($B54,"_",AP$4,"_",$C$85,"_",$C$84),Data_for_IC_trend_tables!$A$1:$G$49194,7,FALSE)*1000000000,"-")</f>
        <v>-</v>
      </c>
      <c r="AQ54" s="30" t="str">
        <f>IFERROR(VLOOKUP(CONCATENATE($B54,"_",AQ$4,"_",$C$85,"_",$C$84),Data_for_IC_trend_tables!$A$1:$G$49194,7,FALSE)*1000000000,"-")</f>
        <v>-</v>
      </c>
      <c r="AR54" s="30" t="str">
        <f>IFERROR(VLOOKUP(CONCATENATE($B54,"_",AR$4,"_",$C$85,"_",$C$84),Data_for_IC_trend_tables!$A$1:$G$49194,7,FALSE)*1000000000,"-")</f>
        <v>-</v>
      </c>
      <c r="AS54" s="30" t="str">
        <f>IFERROR(VLOOKUP(CONCATENATE($B54,"_",AS$4,"_",$C$85,"_",$C$84),Data_for_IC_trend_tables!$A$1:$G$49194,7,FALSE)*1000000000,"-")</f>
        <v>-</v>
      </c>
      <c r="AT54" s="30" t="str">
        <f>IFERROR(VLOOKUP(CONCATENATE($B54,"_",AT$4,"_",$C$85,"_",$C$84),Data_for_IC_trend_tables!$A$1:$G$49194,7,FALSE)*1000000000,"-")</f>
        <v>-</v>
      </c>
      <c r="AU54" s="30" t="str">
        <f>IFERROR(VLOOKUP(CONCATENATE($B54,"_",AU$4,"_",$C$85,"_",$C$84),Data_for_IC_trend_tables!$A$1:$G$49194,7,FALSE)*1000000000,"-")</f>
        <v>-</v>
      </c>
      <c r="AV54" s="30"/>
      <c r="AW54" s="30" t="str">
        <f>IFERROR(VLOOKUP(CONCATENATE($B54,"_",AW$4,"_",$C$85,"_",$C$84),Data_for_IC_trend_tables!$A$1:$G$49194,7,FALSE)*1000000000,"-")</f>
        <v>-</v>
      </c>
      <c r="AX54" s="79"/>
      <c r="AY54" s="38" t="str">
        <f t="shared" si="0"/>
        <v/>
      </c>
      <c r="AZ54" s="58" t="str">
        <f t="shared" si="1"/>
        <v/>
      </c>
      <c r="BA54" s="86"/>
    </row>
    <row r="55" spans="2:53" s="3" customFormat="1" x14ac:dyDescent="0.2">
      <c r="B55" s="100" t="s">
        <v>220</v>
      </c>
      <c r="C55" s="61" t="s">
        <v>220</v>
      </c>
      <c r="D55" s="56">
        <v>1990</v>
      </c>
      <c r="E55" s="30" t="str">
        <f>IFERROR(VLOOKUP(CONCATENATE($B55,"_",E$4,"_",$C$85,"_",$C$84),Data_for_IC_trend_tables!$A$1:$G$49194,7,FALSE)*1000000000,"-")</f>
        <v>-</v>
      </c>
      <c r="F55" s="30" t="str">
        <f>IFERROR(VLOOKUP(CONCATENATE($B55,"_",F$4,"_",$C$85,"_",$C$84),Data_for_IC_trend_tables!$A$1:$G$49194,7,FALSE)*1000000000,"-")</f>
        <v>-</v>
      </c>
      <c r="G55" s="30" t="str">
        <f>IFERROR(VLOOKUP(CONCATENATE($B55,"_",G$4,"_",$C$85,"_",$C$84),Data_for_IC_trend_tables!$A$1:$G$49194,7,FALSE)*1000000000,"-")</f>
        <v>-</v>
      </c>
      <c r="H55" s="30" t="str">
        <f>IFERROR(VLOOKUP(CONCATENATE($B55,"_",H$4,"_",$C$85,"_",$C$84),Data_for_IC_trend_tables!$A$1:$G$49194,7,FALSE)*1000000000,"-")</f>
        <v>-</v>
      </c>
      <c r="I55" s="30" t="str">
        <f>IFERROR(VLOOKUP(CONCATENATE($B55,"_",I$4,"_",$C$85,"_",$C$84),Data_for_IC_trend_tables!$A$1:$G$49194,7,FALSE)*1000000000,"-")</f>
        <v>-</v>
      </c>
      <c r="J55" s="30" t="str">
        <f>IFERROR(VLOOKUP(CONCATENATE($B55,"_",J$4,"_",$C$85,"_",$C$84),Data_for_IC_trend_tables!$A$1:$G$49194,7,FALSE)*1000000000,"-")</f>
        <v>-</v>
      </c>
      <c r="K55" s="30" t="str">
        <f>IFERROR(VLOOKUP(CONCATENATE($B55,"_",K$4,"_",$C$85,"_",$C$84),Data_for_IC_trend_tables!$A$1:$G$49194,7,FALSE)*1000000000,"-")</f>
        <v>-</v>
      </c>
      <c r="L55" s="30" t="str">
        <f>IFERROR(VLOOKUP(CONCATENATE($B55,"_",L$4,"_",$C$85,"_",$C$84),Data_for_IC_trend_tables!$A$1:$G$49194,7,FALSE)*1000000000,"-")</f>
        <v>-</v>
      </c>
      <c r="M55" s="30" t="str">
        <f>IFERROR(VLOOKUP(CONCATENATE($B55,"_",M$4,"_",$C$85,"_",$C$84),Data_for_IC_trend_tables!$A$1:$G$49194,7,FALSE)*1000000000,"-")</f>
        <v>-</v>
      </c>
      <c r="N55" s="30" t="str">
        <f>IFERROR(VLOOKUP(CONCATENATE($B55,"_",N$4,"_",$C$85,"_",$C$84),Data_for_IC_trend_tables!$A$1:$G$49194,7,FALSE)*1000000000,"-")</f>
        <v>-</v>
      </c>
      <c r="O55" s="30">
        <f>IFERROR(VLOOKUP(CONCATENATE($B55,"_",O$4,"_",$C$85,"_",$C$84),Data_for_IC_trend_tables!$A$1:$G$49194,7,FALSE)*1000000000,"-")</f>
        <v>11707.193886451101</v>
      </c>
      <c r="P55" s="30">
        <f>IFERROR(VLOOKUP(CONCATENATE($B55,"_",P$4,"_",$C$85,"_",$C$84),Data_for_IC_trend_tables!$A$1:$G$49194,7,FALSE)*1000000000,"-")</f>
        <v>9586.83559237388</v>
      </c>
      <c r="Q55" s="30">
        <f>IFERROR(VLOOKUP(CONCATENATE($B55,"_",Q$4,"_",$C$85,"_",$C$84),Data_for_IC_trend_tables!$A$1:$G$49194,7,FALSE)*1000000000,"-")</f>
        <v>9446.7390871052394</v>
      </c>
      <c r="R55" s="30">
        <f>IFERROR(VLOOKUP(CONCATENATE($B55,"_",R$4,"_",$C$85,"_",$C$84),Data_for_IC_trend_tables!$A$1:$G$49194,7,FALSE)*1000000000,"-")</f>
        <v>9467.7949483900793</v>
      </c>
      <c r="S55" s="30">
        <f>IFERROR(VLOOKUP(CONCATENATE($B55,"_",S$4,"_",$C$85,"_",$C$84),Data_for_IC_trend_tables!$A$1:$G$49194,7,FALSE)*1000000000,"-")</f>
        <v>9820.1863697850404</v>
      </c>
      <c r="T55" s="30">
        <f>IFERROR(VLOOKUP(CONCATENATE($B55,"_",T$4,"_",$C$85,"_",$C$84),Data_for_IC_trend_tables!$A$1:$G$49194,7,FALSE)*1000000000,"-")</f>
        <v>10004.5891459782</v>
      </c>
      <c r="U55" s="30">
        <f>IFERROR(VLOOKUP(CONCATENATE($B55,"_",U$4,"_",$C$85,"_",$C$84),Data_for_IC_trend_tables!$A$1:$G$49194,7,FALSE)*1000000000,"-")</f>
        <v>9171.0237010853798</v>
      </c>
      <c r="V55" s="30">
        <f>IFERROR(VLOOKUP(CONCATENATE($B55,"_",V$4,"_",$C$85,"_",$C$84),Data_for_IC_trend_tables!$A$1:$G$49194,7,FALSE)*1000000000,"-")</f>
        <v>9023.9128441780595</v>
      </c>
      <c r="W55" s="30">
        <f>IFERROR(VLOOKUP(CONCATENATE($B55,"_",W$4,"_",$C$85,"_",$C$84),Data_for_IC_trend_tables!$A$1:$G$49194,7,FALSE)*1000000000,"-")</f>
        <v>7786.3413229393609</v>
      </c>
      <c r="X55" s="30">
        <f>IFERROR(VLOOKUP(CONCATENATE($B55,"_",X$4,"_",$C$85,"_",$C$84),Data_for_IC_trend_tables!$A$1:$G$49194,7,FALSE)*1000000000,"-")</f>
        <v>7125.9656389901593</v>
      </c>
      <c r="Y55" s="30">
        <f>IFERROR(VLOOKUP(CONCATENATE($B55,"_",Y$4,"_",$C$85,"_",$C$84),Data_for_IC_trend_tables!$A$1:$G$49194,7,FALSE)*1000000000,"-")</f>
        <v>7661.5712871417809</v>
      </c>
      <c r="Z55" s="30">
        <f>IFERROR(VLOOKUP(CONCATENATE($B55,"_",Z$4,"_",$C$85,"_",$C$84),Data_for_IC_trend_tables!$A$1:$G$49194,7,FALSE)*1000000000,"-")</f>
        <v>6778.2264336369999</v>
      </c>
      <c r="AA55" s="30">
        <f>IFERROR(VLOOKUP(CONCATENATE($B55,"_",AA$4,"_",$C$85,"_",$C$84),Data_for_IC_trend_tables!$A$1:$G$49194,7,FALSE)*1000000000,"-")</f>
        <v>6577.3123318749995</v>
      </c>
      <c r="AB55" s="30">
        <f>IFERROR(VLOOKUP(CONCATENATE($B55,"_",AB$4,"_",$C$85,"_",$C$84),Data_for_IC_trend_tables!$A$1:$G$49194,7,FALSE)*1000000000,"-")</f>
        <v>6472.3291139469993</v>
      </c>
      <c r="AC55" s="30">
        <f>IFERROR(VLOOKUP(CONCATENATE($B55,"_",AC$4,"_",$C$85,"_",$C$84),Data_for_IC_trend_tables!$A$1:$G$49194,7,FALSE)*1000000000,"-")</f>
        <v>6217.0964600070001</v>
      </c>
      <c r="AD55" s="30">
        <f>IFERROR(VLOOKUP(CONCATENATE($B55,"_",AD$4,"_",$C$85,"_",$C$84),Data_for_IC_trend_tables!$A$1:$G$49194,7,FALSE)*1000000000,"-")</f>
        <v>5676.9705642885001</v>
      </c>
      <c r="AE55" s="30">
        <f>IFERROR(VLOOKUP(CONCATENATE($B55,"_",AE$4,"_",$C$85,"_",$C$84),Data_for_IC_trend_tables!$A$1:$G$49194,7,FALSE)*1000000000,"-")</f>
        <v>5053.2229967500007</v>
      </c>
      <c r="AF55" s="30">
        <f>IFERROR(VLOOKUP(CONCATENATE($B55,"_",AF$4,"_",$C$85,"_",$C$84),Data_for_IC_trend_tables!$A$1:$G$49194,7,FALSE)*1000000000,"-")</f>
        <v>4350.1109232199997</v>
      </c>
      <c r="AG55" s="30">
        <f>IFERROR(VLOOKUP(CONCATENATE($B55,"_",AG$4,"_",$C$85,"_",$C$84),Data_for_IC_trend_tables!$A$1:$G$49194,7,FALSE)*1000000000,"-")</f>
        <v>3773.5416707960003</v>
      </c>
      <c r="AH55" s="30">
        <f>IFERROR(VLOOKUP(CONCATENATE($B55,"_",AH$4,"_",$C$85,"_",$C$84),Data_for_IC_trend_tables!$A$1:$G$49194,7,FALSE)*1000000000,"-")</f>
        <v>2401.6563542897898</v>
      </c>
      <c r="AI55" s="30">
        <f>IFERROR(VLOOKUP(CONCATENATE($B55,"_",AI$4,"_",$C$85,"_",$C$84),Data_for_IC_trend_tables!$A$1:$G$49194,7,FALSE)*1000000000,"-")</f>
        <v>2507.4676294699998</v>
      </c>
      <c r="AJ55" s="30">
        <f>IFERROR(VLOOKUP(CONCATENATE($B55,"_",AJ$4,"_",$C$85,"_",$C$84),Data_for_IC_trend_tables!$A$1:$G$49194,7,FALSE)*1000000000,"-")</f>
        <v>2414.072091685</v>
      </c>
      <c r="AK55" s="30">
        <f>IFERROR(VLOOKUP(CONCATENATE($B55,"_",AK$4,"_",$C$85,"_",$C$84),Data_for_IC_trend_tables!$A$1:$G$49194,7,FALSE)*1000000000,"-")</f>
        <v>2437.459812354</v>
      </c>
      <c r="AL55" s="30">
        <f>IFERROR(VLOOKUP(CONCATENATE($B55,"_",AL$4,"_",$C$85,"_",$C$84),Data_for_IC_trend_tables!$A$1:$G$49194,7,FALSE)*1000000000,"-")</f>
        <v>2295.8705432792399</v>
      </c>
      <c r="AM55" s="30">
        <f>IFERROR(VLOOKUP(CONCATENATE($B55,"_",AM$4,"_",$C$85,"_",$C$84),Data_for_IC_trend_tables!$A$1:$G$49194,7,FALSE)*1000000000,"-")</f>
        <v>2168.5842646470001</v>
      </c>
      <c r="AN55" s="30">
        <f>IFERROR(VLOOKUP(CONCATENATE($B55,"_",AN$4,"_",$C$85,"_",$C$84),Data_for_IC_trend_tables!$A$1:$G$49194,7,FALSE)*1000000000,"-")</f>
        <v>2206.6867443138399</v>
      </c>
      <c r="AO55" s="30">
        <f>IFERROR(VLOOKUP(CONCATENATE($B55,"_",AO$4,"_",$C$85,"_",$C$84),Data_for_IC_trend_tables!$A$1:$G$49194,7,FALSE)*1000000000,"-")</f>
        <v>2136.9302120870002</v>
      </c>
      <c r="AP55" s="30">
        <f>IFERROR(VLOOKUP(CONCATENATE($B55,"_",AP$4,"_",$C$85,"_",$C$84),Data_for_IC_trend_tables!$A$1:$G$49194,7,FALSE)*1000000000,"-")</f>
        <v>2132.5615456639998</v>
      </c>
      <c r="AQ55" s="30">
        <f>IFERROR(VLOOKUP(CONCATENATE($B55,"_",AQ$4,"_",$C$85,"_",$C$84),Data_for_IC_trend_tables!$A$1:$G$49194,7,FALSE)*1000000000,"-")</f>
        <v>2187.1894073159997</v>
      </c>
      <c r="AR55" s="30">
        <f>IFERROR(VLOOKUP(CONCATENATE($B55,"_",AR$4,"_",$C$85,"_",$C$84),Data_for_IC_trend_tables!$A$1:$G$49194,7,FALSE)*1000000000,"-")</f>
        <v>2051.4278109910001</v>
      </c>
      <c r="AS55" s="30">
        <f>IFERROR(VLOOKUP(CONCATENATE($B55,"_",AS$4,"_",$C$85,"_",$C$84),Data_for_IC_trend_tables!$A$1:$G$49194,7,FALSE)*1000000000,"-")</f>
        <v>1971.0344558280001</v>
      </c>
      <c r="AT55" s="30">
        <f>IFERROR(VLOOKUP(CONCATENATE($B55,"_",AT$4,"_",$C$85,"_",$C$84),Data_for_IC_trend_tables!$A$1:$G$49194,7,FALSE)*1000000000,"-")</f>
        <v>2048.6378669259998</v>
      </c>
      <c r="AU55" s="30">
        <f>IFERROR(VLOOKUP(CONCATENATE($B55,"_",AU$4,"_",$C$85,"_",$C$84),Data_for_IC_trend_tables!$A$1:$G$49194,7,FALSE)*1000000000,"-")</f>
        <v>1915.7354736470002</v>
      </c>
      <c r="AV55" s="30"/>
      <c r="AW55" s="30">
        <f>IFERROR(VLOOKUP(CONCATENATE($B55,"_",AW$4,"_",$C$85,"_",$C$84),Data_for_IC_trend_tables!$A$1:$G$49194,7,FALSE)*1000000000,"-")</f>
        <v>1915.7354736470002</v>
      </c>
      <c r="AX55" s="79">
        <f>O55</f>
        <v>11707.193886451101</v>
      </c>
      <c r="AY55" s="38" t="str">
        <f t="shared" ref="AY55" si="24">IF(ISBLANK(AX55),"",IF(AW55="-",CONCATENATE("no data for ",$AW$4),IF(AZ55&gt;0,"No","Yes")))</f>
        <v>Yes</v>
      </c>
      <c r="AZ55" s="58">
        <f t="shared" ref="AZ55" si="25">IFERROR(IF(AW55=0,"",(AW55-AX55)/AX55),"")</f>
        <v>-0.83636253980007047</v>
      </c>
      <c r="BA55" s="32" t="s">
        <v>76</v>
      </c>
    </row>
    <row r="56" spans="2:53" ht="12" customHeight="1" thickBot="1" x14ac:dyDescent="0.25">
      <c r="B56"/>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L56" s="359"/>
      <c r="AM56" s="359"/>
      <c r="AN56" s="359"/>
      <c r="AO56" s="359"/>
      <c r="AP56" s="359"/>
      <c r="AQ56" s="359"/>
      <c r="AR56" s="359"/>
      <c r="AS56" s="359"/>
      <c r="AT56" s="359"/>
      <c r="AU56" s="359"/>
      <c r="AV56" s="359"/>
      <c r="AW56" s="359"/>
      <c r="AX56" s="362">
        <f>COUNT(AX5:AX55)</f>
        <v>34</v>
      </c>
      <c r="AY56" s="359"/>
      <c r="AZ56" s="359"/>
      <c r="BA56" s="363">
        <f>COUNTIFS(BA5:BA55,"x")</f>
        <v>34</v>
      </c>
    </row>
    <row r="57" spans="2:53" ht="12" customHeight="1" x14ac:dyDescent="0.2">
      <c r="B57"/>
      <c r="C57" s="253" t="s">
        <v>108</v>
      </c>
      <c r="D57" s="456" t="s">
        <v>107</v>
      </c>
      <c r="E57" s="436"/>
      <c r="F57" s="436"/>
      <c r="G57" s="436"/>
      <c r="H57" s="436"/>
      <c r="I57" s="436"/>
      <c r="J57" s="436"/>
      <c r="K57" s="436"/>
      <c r="L57" s="436"/>
      <c r="M57" s="436"/>
      <c r="N57" s="437"/>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69"/>
      <c r="AY57" s="169"/>
      <c r="AZ57" s="169"/>
      <c r="BA57" s="169"/>
    </row>
    <row r="58" spans="2:53" ht="36" customHeight="1" x14ac:dyDescent="0.2">
      <c r="B58"/>
      <c r="C58" s="228"/>
      <c r="D58" s="457" t="s">
        <v>99</v>
      </c>
      <c r="E58" s="377"/>
      <c r="F58" s="377"/>
      <c r="G58" s="377"/>
      <c r="H58" s="377"/>
      <c r="I58" s="377"/>
      <c r="J58" s="377"/>
      <c r="K58" s="377"/>
      <c r="L58" s="377"/>
      <c r="M58" s="377"/>
      <c r="N58" s="378"/>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266"/>
      <c r="AU58" s="315"/>
      <c r="AV58" s="266"/>
      <c r="AW58" s="284"/>
      <c r="AX58" s="284"/>
      <c r="AY58" s="284"/>
      <c r="AZ58" s="284"/>
      <c r="BA58" s="162"/>
    </row>
    <row r="59" spans="2:53" ht="38.65" customHeight="1" x14ac:dyDescent="0.2">
      <c r="B59"/>
      <c r="C59" s="201" t="s">
        <v>260</v>
      </c>
      <c r="D59" s="379"/>
      <c r="E59" s="371"/>
      <c r="F59" s="371"/>
      <c r="G59" s="371"/>
      <c r="H59" s="371"/>
      <c r="I59" s="371"/>
      <c r="J59" s="371"/>
      <c r="K59" s="371"/>
      <c r="L59" s="371"/>
      <c r="M59" s="371"/>
      <c r="N59" s="37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266"/>
      <c r="AU59" s="315"/>
      <c r="AV59" s="266"/>
      <c r="AW59" s="266"/>
      <c r="AX59" s="162"/>
      <c r="AY59" s="162"/>
      <c r="AZ59" s="162"/>
      <c r="BA59" s="162"/>
    </row>
    <row r="60" spans="2:53" ht="13.5" thickBot="1" x14ac:dyDescent="0.25">
      <c r="C60" s="255"/>
      <c r="D60" s="256"/>
      <c r="E60" s="257"/>
      <c r="F60" s="257"/>
      <c r="G60" s="257"/>
      <c r="H60" s="257"/>
      <c r="I60" s="257"/>
      <c r="J60" s="258"/>
      <c r="K60" s="258"/>
      <c r="L60" s="258"/>
      <c r="M60" s="258"/>
      <c r="N60" s="259"/>
    </row>
    <row r="84" spans="3:3" x14ac:dyDescent="0.2">
      <c r="C84" s="22" t="s">
        <v>128</v>
      </c>
    </row>
    <row r="85" spans="3:3" x14ac:dyDescent="0.2">
      <c r="C85" s="40" t="s">
        <v>122</v>
      </c>
    </row>
    <row r="86" spans="3:3" x14ac:dyDescent="0.2">
      <c r="C86" s="40" t="s">
        <v>134</v>
      </c>
    </row>
    <row r="87" spans="3:3" x14ac:dyDescent="0.2">
      <c r="C87" s="40" t="s">
        <v>132</v>
      </c>
    </row>
    <row r="88" spans="3:3" x14ac:dyDescent="0.2">
      <c r="C88" s="40" t="s">
        <v>138</v>
      </c>
    </row>
  </sheetData>
  <mergeCells count="6">
    <mergeCell ref="D58:N58"/>
    <mergeCell ref="D59:N59"/>
    <mergeCell ref="C1:D1"/>
    <mergeCell ref="C2:D2"/>
    <mergeCell ref="D56:AI56"/>
    <mergeCell ref="D57:N57"/>
  </mergeCells>
  <conditionalFormatting sqref="AY5:AY55">
    <cfRule type="cellIs" dxfId="3" priority="1" operator="equal">
      <formula>"No"</formula>
    </cfRule>
  </conditionalFormatting>
  <printOptions gridLines="1" gridLinesSet="0"/>
  <pageMargins left="0.25" right="0.25" top="0.75" bottom="0.75" header="0.3" footer="0.3"/>
  <pageSetup paperSize="9" scale="56" fitToWidth="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BC88"/>
  <sheetViews>
    <sheetView zoomScale="70" zoomScaleNormal="70" workbookViewId="0">
      <pane xSplit="4" ySplit="4" topLeftCell="X5" activePane="bottomRight" state="frozen"/>
      <selection activeCell="A3" sqref="A3"/>
      <selection pane="topRight" activeCell="A3" sqref="A3"/>
      <selection pane="bottomLeft" activeCell="A3" sqref="A3"/>
      <selection pane="bottomRight" activeCell="AY37" sqref="AY37"/>
    </sheetView>
  </sheetViews>
  <sheetFormatPr baseColWidth="10" defaultColWidth="11.42578125" defaultRowHeight="12.75" x14ac:dyDescent="0.2"/>
  <cols>
    <col min="1" max="2" width="11.42578125" style="40"/>
    <col min="3" max="3" width="28.5703125" customWidth="1"/>
    <col min="4" max="4" width="7.7109375" customWidth="1"/>
    <col min="5" max="5" width="7" style="2" customWidth="1"/>
    <col min="6" max="9" width="6" style="2" customWidth="1"/>
    <col min="10" max="11" width="7" style="2" customWidth="1"/>
    <col min="12" max="13" width="7" style="2" bestFit="1" customWidth="1"/>
    <col min="14" max="14" width="7.28515625" style="2" bestFit="1" customWidth="1"/>
    <col min="15" max="15" width="15.7109375" style="2" customWidth="1"/>
    <col min="16" max="20" width="8.5703125" style="2" customWidth="1"/>
    <col min="21" max="21" width="9.7109375" style="2" bestFit="1" customWidth="1"/>
    <col min="22" max="25" width="8.5703125" style="2" customWidth="1"/>
    <col min="26" max="34" width="8.5703125" customWidth="1"/>
    <col min="35" max="40" width="8.5703125" bestFit="1" customWidth="1"/>
    <col min="41" max="41" width="8.5703125" customWidth="1"/>
    <col min="42" max="43" width="8.5703125" style="40" customWidth="1"/>
    <col min="44" max="44" width="12.5703125" style="113" bestFit="1" customWidth="1"/>
    <col min="45" max="47" width="12.5703125" style="113" customWidth="1"/>
    <col min="48" max="48" width="12.5703125" style="13" customWidth="1"/>
    <col min="49" max="49" width="12.5703125" style="113" customWidth="1"/>
    <col min="50" max="50" width="13.28515625" style="5" customWidth="1"/>
    <col min="51" max="51" width="16.28515625" style="5" customWidth="1"/>
    <col min="52" max="52" width="10.28515625" style="5" customWidth="1"/>
    <col min="53" max="53" width="8.7109375" customWidth="1"/>
  </cols>
  <sheetData>
    <row r="1" spans="2:53" ht="18" customHeight="1" x14ac:dyDescent="0.2">
      <c r="C1" s="260" t="s">
        <v>55</v>
      </c>
      <c r="D1" s="1"/>
    </row>
    <row r="2" spans="2:53" x14ac:dyDescent="0.2">
      <c r="C2" s="261" t="str">
        <f>NOx!C2</f>
        <v>Reported until 30.7.2024</v>
      </c>
      <c r="D2" s="4"/>
    </row>
    <row r="3" spans="2:53" x14ac:dyDescent="0.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W3" s="13"/>
    </row>
    <row r="4" spans="2:53" s="3" customFormat="1" ht="81.75" customHeight="1" x14ac:dyDescent="0.2">
      <c r="B4" s="179" t="s">
        <v>186</v>
      </c>
      <c r="C4" s="179" t="s">
        <v>46</v>
      </c>
      <c r="D4" s="180" t="s">
        <v>72</v>
      </c>
      <c r="E4" s="179">
        <v>1980</v>
      </c>
      <c r="F4" s="179">
        <v>1981</v>
      </c>
      <c r="G4" s="179">
        <v>1982</v>
      </c>
      <c r="H4" s="179">
        <v>1983</v>
      </c>
      <c r="I4" s="179">
        <v>1984</v>
      </c>
      <c r="J4" s="179">
        <v>1985</v>
      </c>
      <c r="K4" s="179">
        <v>1986</v>
      </c>
      <c r="L4" s="179">
        <v>1987</v>
      </c>
      <c r="M4" s="179">
        <v>1988</v>
      </c>
      <c r="N4" s="179">
        <v>1989</v>
      </c>
      <c r="O4" s="179">
        <v>1990</v>
      </c>
      <c r="P4" s="179">
        <v>1991</v>
      </c>
      <c r="Q4" s="179">
        <v>1992</v>
      </c>
      <c r="R4" s="179">
        <v>1993</v>
      </c>
      <c r="S4" s="179">
        <v>1994</v>
      </c>
      <c r="T4" s="179">
        <v>1995</v>
      </c>
      <c r="U4" s="179">
        <v>1996</v>
      </c>
      <c r="V4" s="179">
        <v>1997</v>
      </c>
      <c r="W4" s="179">
        <v>1998</v>
      </c>
      <c r="X4" s="179">
        <v>1999</v>
      </c>
      <c r="Y4" s="179">
        <v>2000</v>
      </c>
      <c r="Z4" s="179">
        <v>2001</v>
      </c>
      <c r="AA4" s="179">
        <v>2002</v>
      </c>
      <c r="AB4" s="179">
        <v>2003</v>
      </c>
      <c r="AC4" s="179">
        <v>2004</v>
      </c>
      <c r="AD4" s="179">
        <v>2005</v>
      </c>
      <c r="AE4" s="179">
        <v>2006</v>
      </c>
      <c r="AF4" s="179">
        <v>2007</v>
      </c>
      <c r="AG4" s="179">
        <v>2008</v>
      </c>
      <c r="AH4" s="179">
        <v>2009</v>
      </c>
      <c r="AI4" s="179">
        <v>2010</v>
      </c>
      <c r="AJ4" s="179">
        <v>2011</v>
      </c>
      <c r="AK4" s="179">
        <v>2012</v>
      </c>
      <c r="AL4" s="179">
        <v>2013</v>
      </c>
      <c r="AM4" s="179">
        <v>2014</v>
      </c>
      <c r="AN4" s="179">
        <v>2015</v>
      </c>
      <c r="AO4" s="179">
        <v>2016</v>
      </c>
      <c r="AP4" s="179">
        <v>2017</v>
      </c>
      <c r="AQ4" s="179">
        <v>2018</v>
      </c>
      <c r="AR4" s="179">
        <v>2019</v>
      </c>
      <c r="AS4" s="179">
        <v>2020</v>
      </c>
      <c r="AT4" s="179">
        <v>2021</v>
      </c>
      <c r="AU4" s="179">
        <v>2022</v>
      </c>
      <c r="AV4" s="272"/>
      <c r="AW4" s="179">
        <v>2022</v>
      </c>
      <c r="AX4" s="178" t="s">
        <v>192</v>
      </c>
      <c r="AY4" s="181" t="str">
        <f>CONCATENATE("Compliance with the POPs P for  ",$AW$4)</f>
        <v>Compliance with the POPs P for  2022</v>
      </c>
      <c r="AZ4" s="181" t="s">
        <v>103</v>
      </c>
      <c r="BA4" s="183" t="s">
        <v>77</v>
      </c>
    </row>
    <row r="5" spans="2:53" s="3" customFormat="1" x14ac:dyDescent="0.2">
      <c r="B5" s="53" t="s">
        <v>121</v>
      </c>
      <c r="C5" s="55" t="s">
        <v>0</v>
      </c>
      <c r="D5" s="56"/>
      <c r="E5" s="30" t="str">
        <f>IFERROR(VLOOKUP(CONCATENATE($B5,"_",E$4,"_",$C$85,"_",$C$84),Data_for_IC_trend_tables!$A$1:$G$49194,7,FALSE)*1000,"-")</f>
        <v>-</v>
      </c>
      <c r="F5" s="30" t="str">
        <f>IFERROR(VLOOKUP(CONCATENATE($B5,"_",F$4,"_",$C$85,"_",$C$84),Data_for_IC_trend_tables!$A$1:$G$49194,7,FALSE)*1000,"-")</f>
        <v>-</v>
      </c>
      <c r="G5" s="30" t="str">
        <f>IFERROR(VLOOKUP(CONCATENATE($B5,"_",G$4,"_",$C$85,"_",$C$84),Data_for_IC_trend_tables!$A$1:$G$49194,7,FALSE)*1000,"-")</f>
        <v>-</v>
      </c>
      <c r="H5" s="30" t="str">
        <f>IFERROR(VLOOKUP(CONCATENATE($B5,"_",H$4,"_",$C$85,"_",$C$84),Data_for_IC_trend_tables!$A$1:$G$49194,7,FALSE)*1000,"-")</f>
        <v>-</v>
      </c>
      <c r="I5" s="30" t="str">
        <f>IFERROR(VLOOKUP(CONCATENATE($B5,"_",I$4,"_",$C$85,"_",$C$84),Data_for_IC_trend_tables!$A$1:$G$49194,7,FALSE)*1000,"-")</f>
        <v>-</v>
      </c>
      <c r="J5" s="30" t="str">
        <f>IFERROR(VLOOKUP(CONCATENATE($B5,"_",J$4,"_",$C$85,"_",$C$84),Data_for_IC_trend_tables!$A$1:$G$49194,7,FALSE)*1000,"-")</f>
        <v>-</v>
      </c>
      <c r="K5" s="30" t="str">
        <f>IFERROR(VLOOKUP(CONCATENATE($B5,"_",K$4,"_",$C$85,"_",$C$84),Data_for_IC_trend_tables!$A$1:$G$49194,7,FALSE)*1000,"-")</f>
        <v>-</v>
      </c>
      <c r="L5" s="30" t="str">
        <f>IFERROR(VLOOKUP(CONCATENATE($B5,"_",L$4,"_",$C$85,"_",$C$84),Data_for_IC_trend_tables!$A$1:$G$49194,7,FALSE)*1000,"-")</f>
        <v>-</v>
      </c>
      <c r="M5" s="30" t="str">
        <f>IFERROR(VLOOKUP(CONCATENATE($B5,"_",M$4,"_",$C$85,"_",$C$84),Data_for_IC_trend_tables!$A$1:$G$49194,7,FALSE)*1000,"-")</f>
        <v>-</v>
      </c>
      <c r="N5" s="30" t="str">
        <f>IFERROR(VLOOKUP(CONCATENATE($B5,"_",N$4,"_",$C$85,"_",$C$84),Data_for_IC_trend_tables!$A$1:$G$49194,7,FALSE)*1000,"-")</f>
        <v>-</v>
      </c>
      <c r="O5" s="30">
        <f>IFERROR(VLOOKUP(CONCATENATE($B5,"_",O$4,"_",$C$85,"_",$C$84),Data_for_IC_trend_tables!$A$1:$G$49194,7,FALSE)*1000,"-")</f>
        <v>1.9941202750115803</v>
      </c>
      <c r="P5" s="30">
        <f>IFERROR(VLOOKUP(CONCATENATE($B5,"_",P$4,"_",$C$85,"_",$C$84),Data_for_IC_trend_tables!$A$1:$G$49194,7,FALSE)*1000,"-")</f>
        <v>1.90134995110951</v>
      </c>
      <c r="Q5" s="30">
        <f>IFERROR(VLOOKUP(CONCATENATE($B5,"_",Q$4,"_",$C$85,"_",$C$84),Data_for_IC_trend_tables!$A$1:$G$49194,7,FALSE)*1000,"-")</f>
        <v>1.85211136979997</v>
      </c>
      <c r="R5" s="30">
        <f>IFERROR(VLOOKUP(CONCATENATE($B5,"_",R$4,"_",$C$85,"_",$C$84),Data_for_IC_trend_tables!$A$1:$G$49194,7,FALSE)*1000,"-")</f>
        <v>1.8049666980849399</v>
      </c>
      <c r="S5" s="30">
        <f>IFERROR(VLOOKUP(CONCATENATE($B5,"_",S$4,"_",$C$85,"_",$C$84),Data_for_IC_trend_tables!$A$1:$G$49194,7,FALSE)*1000,"-")</f>
        <v>1.76349592654284</v>
      </c>
      <c r="T5" s="30">
        <f>IFERROR(VLOOKUP(CONCATENATE($B5,"_",T$4,"_",$C$85,"_",$C$84),Data_for_IC_trend_tables!$A$1:$G$49194,7,FALSE)*1000,"-")</f>
        <v>1.7526726357810201</v>
      </c>
      <c r="U5" s="30">
        <f>IFERROR(VLOOKUP(CONCATENATE($B5,"_",U$4,"_",$C$85,"_",$C$84),Data_for_IC_trend_tables!$A$1:$G$49194,7,FALSE)*1000,"-")</f>
        <v>1.7180655111593601</v>
      </c>
      <c r="V5" s="30">
        <f>IFERROR(VLOOKUP(CONCATENATE($B5,"_",V$4,"_",$C$85,"_",$C$84),Data_for_IC_trend_tables!$A$1:$G$49194,7,FALSE)*1000,"-")</f>
        <v>1.5750820927556002</v>
      </c>
      <c r="W5" s="30">
        <f>IFERROR(VLOOKUP(CONCATENATE($B5,"_",W$4,"_",$C$85,"_",$C$84),Data_for_IC_trend_tables!$A$1:$G$49194,7,FALSE)*1000,"-")</f>
        <v>1.5173592944513301</v>
      </c>
      <c r="X5" s="30">
        <f>IFERROR(VLOOKUP(CONCATENATE($B5,"_",X$4,"_",$C$85,"_",$C$84),Data_for_IC_trend_tables!$A$1:$G$49194,7,FALSE)*1000,"-")</f>
        <v>1.3875842674808601</v>
      </c>
      <c r="Y5" s="30">
        <f>IFERROR(VLOOKUP(CONCATENATE($B5,"_",Y$4,"_",$C$85,"_",$C$84),Data_for_IC_trend_tables!$A$1:$G$49194,7,FALSE)*1000,"-")</f>
        <v>1.3045010341255199</v>
      </c>
      <c r="Z5" s="30">
        <f>IFERROR(VLOOKUP(CONCATENATE($B5,"_",Z$4,"_",$C$85,"_",$C$84),Data_for_IC_trend_tables!$A$1:$G$49194,7,FALSE)*1000,"-")</f>
        <v>1.2912925698914</v>
      </c>
      <c r="AA5" s="30">
        <f>IFERROR(VLOOKUP(CONCATENATE($B5,"_",AA$4,"_",$C$85,"_",$C$84),Data_for_IC_trend_tables!$A$1:$G$49194,7,FALSE)*1000,"-")</f>
        <v>1.2682471724484599</v>
      </c>
      <c r="AB5" s="30">
        <f>IFERROR(VLOOKUP(CONCATENATE($B5,"_",AB$4,"_",$C$85,"_",$C$84),Data_for_IC_trend_tables!$A$1:$G$49194,7,FALSE)*1000,"-")</f>
        <v>1.1519250927606601</v>
      </c>
      <c r="AC5" s="30">
        <f>IFERROR(VLOOKUP(CONCATENATE($B5,"_",AC$4,"_",$C$85,"_",$C$84),Data_for_IC_trend_tables!$A$1:$G$49194,7,FALSE)*1000,"-")</f>
        <v>1.2058174951912899</v>
      </c>
      <c r="AD5" s="30">
        <f>IFERROR(VLOOKUP(CONCATENATE($B5,"_",AD$4,"_",$C$85,"_",$C$84),Data_for_IC_trend_tables!$A$1:$G$49194,7,FALSE)*1000,"-")</f>
        <v>1.16834702851743</v>
      </c>
      <c r="AE5" s="30">
        <f>IFERROR(VLOOKUP(CONCATENATE($B5,"_",AE$4,"_",$C$85,"_",$C$84),Data_for_IC_trend_tables!$A$1:$G$49194,7,FALSE)*1000,"-")</f>
        <v>1.20469779061115</v>
      </c>
      <c r="AF5" s="30">
        <f>IFERROR(VLOOKUP(CONCATENATE($B5,"_",AF$4,"_",$C$85,"_",$C$84),Data_for_IC_trend_tables!$A$1:$G$49194,7,FALSE)*1000,"-")</f>
        <v>1.1405528526980901</v>
      </c>
      <c r="AG5" s="30">
        <f>IFERROR(VLOOKUP(CONCATENATE($B5,"_",AG$4,"_",$C$85,"_",$C$84),Data_for_IC_trend_tables!$A$1:$G$49194,7,FALSE)*1000,"-")</f>
        <v>1.22034011686535</v>
      </c>
      <c r="AH5" s="30">
        <f>IFERROR(VLOOKUP(CONCATENATE($B5,"_",AH$4,"_",$C$85,"_",$C$84),Data_for_IC_trend_tables!$A$1:$G$49194,7,FALSE)*1000,"-")</f>
        <v>1.2849090395343801</v>
      </c>
      <c r="AI5" s="30">
        <f>IFERROR(VLOOKUP(CONCATENATE($B5,"_",AI$4,"_",$C$85,"_",$C$84),Data_for_IC_trend_tables!$A$1:$G$49194,7,FALSE)*1000,"-")</f>
        <v>1.4114769193825401</v>
      </c>
      <c r="AJ5" s="30">
        <f>IFERROR(VLOOKUP(CONCATENATE($B5,"_",AJ$4,"_",$C$85,"_",$C$84),Data_for_IC_trend_tables!$A$1:$G$49194,7,FALSE)*1000,"-")</f>
        <v>1.4191884100490899</v>
      </c>
      <c r="AK5" s="30">
        <f>IFERROR(VLOOKUP(CONCATENATE($B5,"_",AK$4,"_",$C$85,"_",$C$84),Data_for_IC_trend_tables!$A$1:$G$49194,7,FALSE)*1000,"-")</f>
        <v>1.3159843107788101</v>
      </c>
      <c r="AL5" s="30">
        <f>IFERROR(VLOOKUP(CONCATENATE($B5,"_",AL$4,"_",$C$85,"_",$C$84),Data_for_IC_trend_tables!$A$1:$G$49194,7,FALSE)*1000,"-")</f>
        <v>1.1157498639705101</v>
      </c>
      <c r="AM5" s="30">
        <f>IFERROR(VLOOKUP(CONCATENATE($B5,"_",AM$4,"_",$C$85,"_",$C$84),Data_for_IC_trend_tables!$A$1:$G$49194,7,FALSE)*1000,"-")</f>
        <v>0.75308515150934008</v>
      </c>
      <c r="AN5" s="30">
        <f>IFERROR(VLOOKUP(CONCATENATE($B5,"_",AN$4,"_",$C$85,"_",$C$84),Data_for_IC_trend_tables!$A$1:$G$49194,7,FALSE)*1000,"-")</f>
        <v>0.69167270582380302</v>
      </c>
      <c r="AO5" s="30">
        <f>IFERROR(VLOOKUP(CONCATENATE($B5,"_",AO$4,"_",$C$85,"_",$C$84),Data_for_IC_trend_tables!$A$1:$G$49194,7,FALSE)*1000,"-")</f>
        <v>0.71400937711411794</v>
      </c>
      <c r="AP5" s="30">
        <f>IFERROR(VLOOKUP(CONCATENATE($B5,"_",AP$4,"_",$C$85,"_",$C$84),Data_for_IC_trend_tables!$A$1:$G$49194,7,FALSE)*1000,"-")</f>
        <v>0.54204665029527999</v>
      </c>
      <c r="AQ5" s="30">
        <f>IFERROR(VLOOKUP(CONCATENATE($B5,"_",AQ$4,"_",$C$85,"_",$C$84),Data_for_IC_trend_tables!$A$1:$G$49194,7,FALSE)*1000,"-")</f>
        <v>0.53499139900407</v>
      </c>
      <c r="AR5" s="30">
        <f>IFERROR(VLOOKUP(CONCATENATE($B5,"_",AR$4,"_",$C$85,"_",$C$84),Data_for_IC_trend_tables!$A$1:$G$49194,7,FALSE)*1000,"-")</f>
        <v>0.328685688115954</v>
      </c>
      <c r="AS5" s="30">
        <f>IFERROR(VLOOKUP(CONCATENATE($B5,"_",AS$4,"_",$C$85,"_",$C$84),Data_for_IC_trend_tables!$A$1:$G$49194,7,FALSE)*1000,"-")</f>
        <v>0.31317875154588098</v>
      </c>
      <c r="AT5" s="30">
        <f>IFERROR(VLOOKUP(CONCATENATE($B5,"_",AT$4,"_",$C$85,"_",$C$84),Data_for_IC_trend_tables!$A$1:$G$49194,7,FALSE)*1000,"-")</f>
        <v>0.27944079734551502</v>
      </c>
      <c r="AU5" s="30">
        <f>IFERROR(VLOOKUP(CONCATENATE($B5,"_",AU$4,"_",$C$85,"_",$C$84),Data_for_IC_trend_tables!$A$1:$G$49194,7,FALSE)*1000,"-")</f>
        <v>0.32886045900054001</v>
      </c>
      <c r="AV5" s="30"/>
      <c r="AW5" s="30">
        <f>IFERROR(VLOOKUP(CONCATENATE($B5,"_",AW$4,"_",$C$85,"_",$C$84),Data_for_IC_trend_tables!$A$1:$G$49194,7,FALSE)*1000,"-")</f>
        <v>0.32886045900054001</v>
      </c>
      <c r="AX5" s="82"/>
      <c r="AY5" s="38" t="str">
        <f>IF(ISBLANK(AX5),"",IF(AW5="-",CONCATENATE("no data for ",$AW$4),IF(AZ5&gt;0,"No","Yes")))</f>
        <v/>
      </c>
      <c r="AZ5" s="58" t="str">
        <f>IFERROR(IF(AW5=0,"",(AW5-AX5)/AX5),"")</f>
        <v/>
      </c>
      <c r="BA5" s="86"/>
    </row>
    <row r="6" spans="2:53" s="3" customFormat="1" x14ac:dyDescent="0.2">
      <c r="B6" s="53" t="s">
        <v>131</v>
      </c>
      <c r="C6" s="55" t="s">
        <v>1</v>
      </c>
      <c r="D6" s="56"/>
      <c r="E6" s="30" t="str">
        <f>IFERROR(VLOOKUP(CONCATENATE($B6,"_",E$4,"_",$C$85,"_",$C$84),Data_for_IC_trend_tables!$A$1:$G$49194,7,FALSE)*1000,"-")</f>
        <v>-</v>
      </c>
      <c r="F6" s="30" t="str">
        <f>IFERROR(VLOOKUP(CONCATENATE($B6,"_",F$4,"_",$C$85,"_",$C$84),Data_for_IC_trend_tables!$A$1:$G$49194,7,FALSE)*1000,"-")</f>
        <v>-</v>
      </c>
      <c r="G6" s="30" t="str">
        <f>IFERROR(VLOOKUP(CONCATENATE($B6,"_",G$4,"_",$C$85,"_",$C$84),Data_for_IC_trend_tables!$A$1:$G$49194,7,FALSE)*1000,"-")</f>
        <v>-</v>
      </c>
      <c r="H6" s="30" t="str">
        <f>IFERROR(VLOOKUP(CONCATENATE($B6,"_",H$4,"_",$C$85,"_",$C$84),Data_for_IC_trend_tables!$A$1:$G$49194,7,FALSE)*1000,"-")</f>
        <v>-</v>
      </c>
      <c r="I6" s="30" t="str">
        <f>IFERROR(VLOOKUP(CONCATENATE($B6,"_",I$4,"_",$C$85,"_",$C$84),Data_for_IC_trend_tables!$A$1:$G$49194,7,FALSE)*1000,"-")</f>
        <v>-</v>
      </c>
      <c r="J6" s="30" t="str">
        <f>IFERROR(VLOOKUP(CONCATENATE($B6,"_",J$4,"_",$C$85,"_",$C$84),Data_for_IC_trend_tables!$A$1:$G$49194,7,FALSE)*1000,"-")</f>
        <v>-</v>
      </c>
      <c r="K6" s="30" t="str">
        <f>IFERROR(VLOOKUP(CONCATENATE($B6,"_",K$4,"_",$C$85,"_",$C$84),Data_for_IC_trend_tables!$A$1:$G$49194,7,FALSE)*1000,"-")</f>
        <v>-</v>
      </c>
      <c r="L6" s="30" t="str">
        <f>IFERROR(VLOOKUP(CONCATENATE($B6,"_",L$4,"_",$C$85,"_",$C$84),Data_for_IC_trend_tables!$A$1:$G$49194,7,FALSE)*1000,"-")</f>
        <v>-</v>
      </c>
      <c r="M6" s="30" t="str">
        <f>IFERROR(VLOOKUP(CONCATENATE($B6,"_",M$4,"_",$C$85,"_",$C$84),Data_for_IC_trend_tables!$A$1:$G$49194,7,FALSE)*1000,"-")</f>
        <v>-</v>
      </c>
      <c r="N6" s="30" t="str">
        <f>IFERROR(VLOOKUP(CONCATENATE($B6,"_",N$4,"_",$C$85,"_",$C$84),Data_for_IC_trend_tables!$A$1:$G$49194,7,FALSE)*1000,"-")</f>
        <v>-</v>
      </c>
      <c r="O6" s="30" t="str">
        <f>IFERROR(VLOOKUP(CONCATENATE($B6,"_",O$4,"_",$C$85,"_",$C$84),Data_for_IC_trend_tables!$A$1:$G$49194,7,FALSE)*1000,"-")</f>
        <v>-</v>
      </c>
      <c r="P6" s="30" t="str">
        <f>IFERROR(VLOOKUP(CONCATENATE($B6,"_",P$4,"_",$C$85,"_",$C$84),Data_for_IC_trend_tables!$A$1:$G$49194,7,FALSE)*1000,"-")</f>
        <v>-</v>
      </c>
      <c r="Q6" s="30" t="str">
        <f>IFERROR(VLOOKUP(CONCATENATE($B6,"_",Q$4,"_",$C$85,"_",$C$84),Data_for_IC_trend_tables!$A$1:$G$49194,7,FALSE)*1000,"-")</f>
        <v>-</v>
      </c>
      <c r="R6" s="30" t="str">
        <f>IFERROR(VLOOKUP(CONCATENATE($B6,"_",R$4,"_",$C$85,"_",$C$84),Data_for_IC_trend_tables!$A$1:$G$49194,7,FALSE)*1000,"-")</f>
        <v>-</v>
      </c>
      <c r="S6" s="30" t="str">
        <f>IFERROR(VLOOKUP(CONCATENATE($B6,"_",S$4,"_",$C$85,"_",$C$84),Data_for_IC_trend_tables!$A$1:$G$49194,7,FALSE)*1000,"-")</f>
        <v>-</v>
      </c>
      <c r="T6" s="30" t="str">
        <f>IFERROR(VLOOKUP(CONCATENATE($B6,"_",T$4,"_",$C$85,"_",$C$84),Data_for_IC_trend_tables!$A$1:$G$49194,7,FALSE)*1000,"-")</f>
        <v>-</v>
      </c>
      <c r="U6" s="30" t="str">
        <f>IFERROR(VLOOKUP(CONCATENATE($B6,"_",U$4,"_",$C$85,"_",$C$84),Data_for_IC_trend_tables!$A$1:$G$49194,7,FALSE)*1000,"-")</f>
        <v>-</v>
      </c>
      <c r="V6" s="30" t="str">
        <f>IFERROR(VLOOKUP(CONCATENATE($B6,"_",V$4,"_",$C$85,"_",$C$84),Data_for_IC_trend_tables!$A$1:$G$49194,7,FALSE)*1000,"-")</f>
        <v>-</v>
      </c>
      <c r="W6" s="30" t="str">
        <f>IFERROR(VLOOKUP(CONCATENATE($B6,"_",W$4,"_",$C$85,"_",$C$84),Data_for_IC_trend_tables!$A$1:$G$49194,7,FALSE)*1000,"-")</f>
        <v>-</v>
      </c>
      <c r="X6" s="30" t="str">
        <f>IFERROR(VLOOKUP(CONCATENATE($B6,"_",X$4,"_",$C$85,"_",$C$84),Data_for_IC_trend_tables!$A$1:$G$49194,7,FALSE)*1000,"-")</f>
        <v>-</v>
      </c>
      <c r="Y6" s="30" t="str">
        <f>IFERROR(VLOOKUP(CONCATENATE($B6,"_",Y$4,"_",$C$85,"_",$C$84),Data_for_IC_trend_tables!$A$1:$G$49194,7,FALSE)*1000,"-")</f>
        <v>-</v>
      </c>
      <c r="Z6" s="30" t="str">
        <f>IFERROR(VLOOKUP(CONCATENATE($B6,"_",Z$4,"_",$C$85,"_",$C$84),Data_for_IC_trend_tables!$A$1:$G$49194,7,FALSE)*1000,"-")</f>
        <v>-</v>
      </c>
      <c r="AA6" s="30" t="str">
        <f>IFERROR(VLOOKUP(CONCATENATE($B6,"_",AA$4,"_",$C$85,"_",$C$84),Data_for_IC_trend_tables!$A$1:$G$49194,7,FALSE)*1000,"-")</f>
        <v>-</v>
      </c>
      <c r="AB6" s="30" t="str">
        <f>IFERROR(VLOOKUP(CONCATENATE($B6,"_",AB$4,"_",$C$85,"_",$C$84),Data_for_IC_trend_tables!$A$1:$G$49194,7,FALSE)*1000,"-")</f>
        <v>-</v>
      </c>
      <c r="AC6" s="30" t="str">
        <f>IFERROR(VLOOKUP(CONCATENATE($B6,"_",AC$4,"_",$C$85,"_",$C$84),Data_for_IC_trend_tables!$A$1:$G$49194,7,FALSE)*1000,"-")</f>
        <v>-</v>
      </c>
      <c r="AD6" s="30" t="str">
        <f>IFERROR(VLOOKUP(CONCATENATE($B6,"_",AD$4,"_",$C$85,"_",$C$84),Data_for_IC_trend_tables!$A$1:$G$49194,7,FALSE)*1000,"-")</f>
        <v>-</v>
      </c>
      <c r="AE6" s="30" t="str">
        <f>IFERROR(VLOOKUP(CONCATENATE($B6,"_",AE$4,"_",$C$85,"_",$C$84),Data_for_IC_trend_tables!$A$1:$G$49194,7,FALSE)*1000,"-")</f>
        <v>-</v>
      </c>
      <c r="AF6" s="30" t="str">
        <f>IFERROR(VLOOKUP(CONCATENATE($B6,"_",AF$4,"_",$C$85,"_",$C$84),Data_for_IC_trend_tables!$A$1:$G$49194,7,FALSE)*1000,"-")</f>
        <v>-</v>
      </c>
      <c r="AG6" s="30" t="str">
        <f>IFERROR(VLOOKUP(CONCATENATE($B6,"_",AG$4,"_",$C$85,"_",$C$84),Data_for_IC_trend_tables!$A$1:$G$49194,7,FALSE)*1000,"-")</f>
        <v>-</v>
      </c>
      <c r="AH6" s="30" t="str">
        <f>IFERROR(VLOOKUP(CONCATENATE($B6,"_",AH$4,"_",$C$85,"_",$C$84),Data_for_IC_trend_tables!$A$1:$G$49194,7,FALSE)*1000,"-")</f>
        <v>-</v>
      </c>
      <c r="AI6" s="30" t="str">
        <f>IFERROR(VLOOKUP(CONCATENATE($B6,"_",AI$4,"_",$C$85,"_",$C$84),Data_for_IC_trend_tables!$A$1:$G$49194,7,FALSE)*1000,"-")</f>
        <v>-</v>
      </c>
      <c r="AJ6" s="30" t="str">
        <f>IFERROR(VLOOKUP(CONCATENATE($B6,"_",AJ$4,"_",$C$85,"_",$C$84),Data_for_IC_trend_tables!$A$1:$G$49194,7,FALSE)*1000,"-")</f>
        <v>-</v>
      </c>
      <c r="AK6" s="30" t="str">
        <f>IFERROR(VLOOKUP(CONCATENATE($B6,"_",AK$4,"_",$C$85,"_",$C$84),Data_for_IC_trend_tables!$A$1:$G$49194,7,FALSE)*1000,"-")</f>
        <v>-</v>
      </c>
      <c r="AL6" s="30" t="str">
        <f>IFERROR(VLOOKUP(CONCATENATE($B6,"_",AL$4,"_",$C$85,"_",$C$84),Data_for_IC_trend_tables!$A$1:$G$49194,7,FALSE)*1000,"-")</f>
        <v>-</v>
      </c>
      <c r="AM6" s="30" t="str">
        <f>IFERROR(VLOOKUP(CONCATENATE($B6,"_",AM$4,"_",$C$85,"_",$C$84),Data_for_IC_trend_tables!$A$1:$G$49194,7,FALSE)*1000,"-")</f>
        <v>-</v>
      </c>
      <c r="AN6" s="30" t="str">
        <f>IFERROR(VLOOKUP(CONCATENATE($B6,"_",AN$4,"_",$C$85,"_",$C$84),Data_for_IC_trend_tables!$A$1:$G$49194,7,FALSE)*1000,"-")</f>
        <v>-</v>
      </c>
      <c r="AO6" s="30" t="str">
        <f>IFERROR(VLOOKUP(CONCATENATE($B6,"_",AO$4,"_",$C$85,"_",$C$84),Data_for_IC_trend_tables!$A$1:$G$49194,7,FALSE)*1000,"-")</f>
        <v>-</v>
      </c>
      <c r="AP6" s="30">
        <f>IFERROR(VLOOKUP(CONCATENATE($B6,"_",AP$4,"_",$C$85,"_",$C$84),Data_for_IC_trend_tables!$A$1:$G$49194,7,FALSE)*1000,"-")</f>
        <v>1.08382306368E-4</v>
      </c>
      <c r="AQ6" s="30">
        <f>IFERROR(VLOOKUP(CONCATENATE($B6,"_",AQ$4,"_",$C$85,"_",$C$84),Data_for_IC_trend_tables!$A$1:$G$49194,7,FALSE)*1000,"-")</f>
        <v>0.24869308815348898</v>
      </c>
      <c r="AR6" s="30">
        <f>IFERROR(VLOOKUP(CONCATENATE($B6,"_",AR$4,"_",$C$85,"_",$C$84),Data_for_IC_trend_tables!$A$1:$G$49194,7,FALSE)*1000,"-")</f>
        <v>1.20558003973901</v>
      </c>
      <c r="AS6" s="30">
        <f>IFERROR(VLOOKUP(CONCATENATE($B6,"_",AS$4,"_",$C$85,"_",$C$84),Data_for_IC_trend_tables!$A$1:$G$49194,7,FALSE)*1000,"-")</f>
        <v>1.07847566446725</v>
      </c>
      <c r="AT6" s="30">
        <f>IFERROR(VLOOKUP(CONCATENATE($B6,"_",AT$4,"_",$C$85,"_",$C$84),Data_for_IC_trend_tables!$A$1:$G$49194,7,FALSE)*1000,"-")</f>
        <v>1.2055896767846901</v>
      </c>
      <c r="AU6" s="30">
        <f>IFERROR(VLOOKUP(CONCATENATE($B6,"_",AU$4,"_",$C$85,"_",$C$84),Data_for_IC_trend_tables!$A$1:$G$49194,7,FALSE)*1000,"-")</f>
        <v>2.0933877497557698</v>
      </c>
      <c r="AV6" s="30"/>
      <c r="AW6" s="30">
        <f>IFERROR(VLOOKUP(CONCATENATE($B6,"_",AW$4,"_",$C$85,"_",$C$84),Data_for_IC_trend_tables!$A$1:$G$49194,7,FALSE)*1000,"-")</f>
        <v>2.0933877497557698</v>
      </c>
      <c r="AX6" s="82"/>
      <c r="AY6" s="38" t="str">
        <f t="shared" ref="AY6:AY55" si="0">IF(ISBLANK(AX6),"",IF(AW6="-",CONCATENATE("no data for ",$AW$4),IF(AZ6&gt;0,"No","Yes")))</f>
        <v/>
      </c>
      <c r="AZ6" s="58" t="str">
        <f t="shared" ref="AZ6:AZ55" si="1">IFERROR(IF(AW6=0,"",(AW6-AX6)/AX6),"")</f>
        <v/>
      </c>
      <c r="BA6" s="86"/>
    </row>
    <row r="7" spans="2:53" s="3" customFormat="1" x14ac:dyDescent="0.2">
      <c r="B7" s="53" t="s">
        <v>133</v>
      </c>
      <c r="C7" s="71" t="s">
        <v>2</v>
      </c>
      <c r="D7" s="69">
        <v>1987</v>
      </c>
      <c r="E7" s="30" t="str">
        <f>IFERROR(VLOOKUP(CONCATENATE($B7,"_",E$4,"_",$C$85,"_",$C$84),Data_for_IC_trend_tables!$A$1:$G$49194,7,FALSE)*1000,"-")</f>
        <v>-</v>
      </c>
      <c r="F7" s="30" t="str">
        <f>IFERROR(VLOOKUP(CONCATENATE($B7,"_",F$4,"_",$C$85,"_",$C$84),Data_for_IC_trend_tables!$A$1:$G$49194,7,FALSE)*1000,"-")</f>
        <v>-</v>
      </c>
      <c r="G7" s="30" t="str">
        <f>IFERROR(VLOOKUP(CONCATENATE($B7,"_",G$4,"_",$C$85,"_",$C$84),Data_for_IC_trend_tables!$A$1:$G$49194,7,FALSE)*1000,"-")</f>
        <v>-</v>
      </c>
      <c r="H7" s="30" t="str">
        <f>IFERROR(VLOOKUP(CONCATENATE($B7,"_",H$4,"_",$C$85,"_",$C$84),Data_for_IC_trend_tables!$A$1:$G$49194,7,FALSE)*1000,"-")</f>
        <v>-</v>
      </c>
      <c r="I7" s="30" t="str">
        <f>IFERROR(VLOOKUP(CONCATENATE($B7,"_",I$4,"_",$C$85,"_",$C$84),Data_for_IC_trend_tables!$A$1:$G$49194,7,FALSE)*1000,"-")</f>
        <v>-</v>
      </c>
      <c r="J7" s="30">
        <f>IFERROR(VLOOKUP(CONCATENATE($B7,"_",J$4,"_",$C$85,"_",$C$84),Data_for_IC_trend_tables!$A$1:$G$49194,7,FALSE)*1000,"-")</f>
        <v>26.4394557352635</v>
      </c>
      <c r="K7" s="30">
        <f>IFERROR(VLOOKUP(CONCATENATE($B7,"_",K$4,"_",$C$85,"_",$C$84),Data_for_IC_trend_tables!$A$1:$G$49194,7,FALSE)*1000,"-")</f>
        <v>25.602808424842699</v>
      </c>
      <c r="L7" s="30">
        <f>IFERROR(VLOOKUP(CONCATENATE($B7,"_",L$4,"_",$C$85,"_",$C$84),Data_for_IC_trend_tables!$A$1:$G$49194,7,FALSE)*1000,"-")</f>
        <v>25.458925618177702</v>
      </c>
      <c r="M7" s="30">
        <f>IFERROR(VLOOKUP(CONCATENATE($B7,"_",M$4,"_",$C$85,"_",$C$84),Data_for_IC_trend_tables!$A$1:$G$49194,7,FALSE)*1000,"-")</f>
        <v>24.531698768763899</v>
      </c>
      <c r="N7" s="30">
        <f>IFERROR(VLOOKUP(CONCATENATE($B7,"_",N$4,"_",$C$85,"_",$C$84),Data_for_IC_trend_tables!$A$1:$G$49194,7,FALSE)*1000,"-")</f>
        <v>23.9868705801785</v>
      </c>
      <c r="O7" s="30">
        <f>IFERROR(VLOOKUP(CONCATENATE($B7,"_",O$4,"_",$C$85,"_",$C$84),Data_for_IC_trend_tables!$A$1:$G$49194,7,FALSE)*1000,"-")</f>
        <v>18.4725542340876</v>
      </c>
      <c r="P7" s="30">
        <f>IFERROR(VLOOKUP(CONCATENATE($B7,"_",P$4,"_",$C$85,"_",$C$84),Data_for_IC_trend_tables!$A$1:$G$49194,7,FALSE)*1000,"-")</f>
        <v>19.343623516357098</v>
      </c>
      <c r="Q7" s="30">
        <f>IFERROR(VLOOKUP(CONCATENATE($B7,"_",Q$4,"_",$C$85,"_",$C$84),Data_for_IC_trend_tables!$A$1:$G$49194,7,FALSE)*1000,"-")</f>
        <v>14.3639521198556</v>
      </c>
      <c r="R7" s="30">
        <f>IFERROR(VLOOKUP(CONCATENATE($B7,"_",R$4,"_",$C$85,"_",$C$84),Data_for_IC_trend_tables!$A$1:$G$49194,7,FALSE)*1000,"-")</f>
        <v>11.6970754996235</v>
      </c>
      <c r="S7" s="30">
        <f>IFERROR(VLOOKUP(CONCATENATE($B7,"_",S$4,"_",$C$85,"_",$C$84),Data_for_IC_trend_tables!$A$1:$G$49194,7,FALSE)*1000,"-")</f>
        <v>10.6288120859813</v>
      </c>
      <c r="T7" s="30">
        <f>IFERROR(VLOOKUP(CONCATENATE($B7,"_",T$4,"_",$C$85,"_",$C$84),Data_for_IC_trend_tables!$A$1:$G$49194,7,FALSE)*1000,"-")</f>
        <v>10.984501160052401</v>
      </c>
      <c r="U7" s="30">
        <f>IFERROR(VLOOKUP(CONCATENATE($B7,"_",U$4,"_",$C$85,"_",$C$84),Data_for_IC_trend_tables!$A$1:$G$49194,7,FALSE)*1000,"-")</f>
        <v>11.5872280695423</v>
      </c>
      <c r="V7" s="30">
        <f>IFERROR(VLOOKUP(CONCATENATE($B7,"_",V$4,"_",$C$85,"_",$C$84),Data_for_IC_trend_tables!$A$1:$G$49194,7,FALSE)*1000,"-")</f>
        <v>10.4399697962477</v>
      </c>
      <c r="W7" s="30">
        <f>IFERROR(VLOOKUP(CONCATENATE($B7,"_",W$4,"_",$C$85,"_",$C$84),Data_for_IC_trend_tables!$A$1:$G$49194,7,FALSE)*1000,"-")</f>
        <v>9.8104427501876703</v>
      </c>
      <c r="X7" s="30">
        <f>IFERROR(VLOOKUP(CONCATENATE($B7,"_",X$4,"_",$C$85,"_",$C$84),Data_for_IC_trend_tables!$A$1:$G$49194,7,FALSE)*1000,"-")</f>
        <v>9.5548255726861306</v>
      </c>
      <c r="Y7" s="30">
        <f>IFERROR(VLOOKUP(CONCATENATE($B7,"_",Y$4,"_",$C$85,"_",$C$84),Data_for_IC_trend_tables!$A$1:$G$49194,7,FALSE)*1000,"-")</f>
        <v>8.7926705844122495</v>
      </c>
      <c r="Z7" s="30">
        <f>IFERROR(VLOOKUP(CONCATENATE($B7,"_",Z$4,"_",$C$85,"_",$C$84),Data_for_IC_trend_tables!$A$1:$G$49194,7,FALSE)*1000,"-")</f>
        <v>8.7493544536158296</v>
      </c>
      <c r="AA7" s="30">
        <f>IFERROR(VLOOKUP(CONCATENATE($B7,"_",AA$4,"_",$C$85,"_",$C$84),Data_for_IC_trend_tables!$A$1:$G$49194,7,FALSE)*1000,"-")</f>
        <v>7.7521752049603405</v>
      </c>
      <c r="AB7" s="30">
        <f>IFERROR(VLOOKUP(CONCATENATE($B7,"_",AB$4,"_",$C$85,"_",$C$84),Data_for_IC_trend_tables!$A$1:$G$49194,7,FALSE)*1000,"-")</f>
        <v>7.2667904621055293</v>
      </c>
      <c r="AC7" s="30">
        <f>IFERROR(VLOOKUP(CONCATENATE($B7,"_",AC$4,"_",$C$85,"_",$C$84),Data_for_IC_trend_tables!$A$1:$G$49194,7,FALSE)*1000,"-")</f>
        <v>7.0110778643212592</v>
      </c>
      <c r="AD7" s="30">
        <f>IFERROR(VLOOKUP(CONCATENATE($B7,"_",AD$4,"_",$C$85,"_",$C$84),Data_for_IC_trend_tables!$A$1:$G$49194,7,FALSE)*1000,"-")</f>
        <v>7.1093204706940396</v>
      </c>
      <c r="AE7" s="30">
        <f>IFERROR(VLOOKUP(CONCATENATE($B7,"_",AE$4,"_",$C$85,"_",$C$84),Data_for_IC_trend_tables!$A$1:$G$49194,7,FALSE)*1000,"-")</f>
        <v>7.3599416951785299</v>
      </c>
      <c r="AF7" s="30">
        <f>IFERROR(VLOOKUP(CONCATENATE($B7,"_",AF$4,"_",$C$85,"_",$C$84),Data_for_IC_trend_tables!$A$1:$G$49194,7,FALSE)*1000,"-")</f>
        <v>7.2806341492692299</v>
      </c>
      <c r="AG7" s="30">
        <f>IFERROR(VLOOKUP(CONCATENATE($B7,"_",AG$4,"_",$C$85,"_",$C$84),Data_for_IC_trend_tables!$A$1:$G$49194,7,FALSE)*1000,"-")</f>
        <v>7.2349559916748403</v>
      </c>
      <c r="AH7" s="30">
        <f>IFERROR(VLOOKUP(CONCATENATE($B7,"_",AH$4,"_",$C$85,"_",$C$84),Data_for_IC_trend_tables!$A$1:$G$49194,7,FALSE)*1000,"-")</f>
        <v>7.1423425722374905</v>
      </c>
      <c r="AI7" s="30">
        <f>IFERROR(VLOOKUP(CONCATENATE($B7,"_",AI$4,"_",$C$85,"_",$C$84),Data_for_IC_trend_tables!$A$1:$G$49194,7,FALSE)*1000,"-")</f>
        <v>7.8500453556168797</v>
      </c>
      <c r="AJ7" s="30">
        <f>IFERROR(VLOOKUP(CONCATENATE($B7,"_",AJ$4,"_",$C$85,"_",$C$84),Data_for_IC_trend_tables!$A$1:$G$49194,7,FALSE)*1000,"-")</f>
        <v>7.1986247478583802</v>
      </c>
      <c r="AK7" s="30">
        <f>IFERROR(VLOOKUP(CONCATENATE($B7,"_",AK$4,"_",$C$85,"_",$C$84),Data_for_IC_trend_tables!$A$1:$G$49194,7,FALSE)*1000,"-")</f>
        <v>7.5232648921098297</v>
      </c>
      <c r="AL7" s="30">
        <f>IFERROR(VLOOKUP(CONCATENATE($B7,"_",AL$4,"_",$C$85,"_",$C$84),Data_for_IC_trend_tables!$A$1:$G$49194,7,FALSE)*1000,"-")</f>
        <v>7.6916963064266</v>
      </c>
      <c r="AM7" s="30">
        <f>IFERROR(VLOOKUP(CONCATENATE($B7,"_",AM$4,"_",$C$85,"_",$C$84),Data_for_IC_trend_tables!$A$1:$G$49194,7,FALSE)*1000,"-")</f>
        <v>6.8103165535938999</v>
      </c>
      <c r="AN7" s="30">
        <f>IFERROR(VLOOKUP(CONCATENATE($B7,"_",AN$4,"_",$C$85,"_",$C$84),Data_for_IC_trend_tables!$A$1:$G$49194,7,FALSE)*1000,"-")</f>
        <v>7.0675302905196897</v>
      </c>
      <c r="AO7" s="30">
        <f>IFERROR(VLOOKUP(CONCATENATE($B7,"_",AO$4,"_",$C$85,"_",$C$84),Data_for_IC_trend_tables!$A$1:$G$49194,7,FALSE)*1000,"-")</f>
        <v>7.1710084297703407</v>
      </c>
      <c r="AP7" s="30">
        <f>IFERROR(VLOOKUP(CONCATENATE($B7,"_",AP$4,"_",$C$85,"_",$C$84),Data_for_IC_trend_tables!$A$1:$G$49194,7,FALSE)*1000,"-")</f>
        <v>7.1946320394846106</v>
      </c>
      <c r="AQ7" s="30">
        <f>IFERROR(VLOOKUP(CONCATENATE($B7,"_",AQ$4,"_",$C$85,"_",$C$84),Data_for_IC_trend_tables!$A$1:$G$49194,7,FALSE)*1000,"-")</f>
        <v>6.7309172709913403</v>
      </c>
      <c r="AR7" s="30">
        <f>IFERROR(VLOOKUP(CONCATENATE($B7,"_",AR$4,"_",$C$85,"_",$C$84),Data_for_IC_trend_tables!$A$1:$G$49194,7,FALSE)*1000,"-")</f>
        <v>6.8847263115207502</v>
      </c>
      <c r="AS7" s="30">
        <f>IFERROR(VLOOKUP(CONCATENATE($B7,"_",AS$4,"_",$C$85,"_",$C$84),Data_for_IC_trend_tables!$A$1:$G$49194,7,FALSE)*1000,"-")</f>
        <v>6.5360424657290599</v>
      </c>
      <c r="AT7" s="30">
        <f>IFERROR(VLOOKUP(CONCATENATE($B7,"_",AT$4,"_",$C$85,"_",$C$84),Data_for_IC_trend_tables!$A$1:$G$49194,7,FALSE)*1000,"-")</f>
        <v>7.2041430431052405</v>
      </c>
      <c r="AU7" s="30">
        <f>IFERROR(VLOOKUP(CONCATENATE($B7,"_",AU$4,"_",$C$85,"_",$C$84),Data_for_IC_trend_tables!$A$1:$G$49194,7,FALSE)*1000,"-")</f>
        <v>5.6810022474521604</v>
      </c>
      <c r="AV7" s="30"/>
      <c r="AW7" s="30">
        <f>IFERROR(VLOOKUP(CONCATENATE($B7,"_",AW$4,"_",$C$85,"_",$C$84),Data_for_IC_trend_tables!$A$1:$G$49194,7,FALSE)*1000,"-")</f>
        <v>5.6810022474521604</v>
      </c>
      <c r="AX7" s="82">
        <f>L7</f>
        <v>25.458925618177702</v>
      </c>
      <c r="AY7" s="38" t="str">
        <f t="shared" si="0"/>
        <v>Yes</v>
      </c>
      <c r="AZ7" s="58">
        <f t="shared" si="1"/>
        <v>-0.77685616696268134</v>
      </c>
      <c r="BA7" s="32" t="s">
        <v>76</v>
      </c>
    </row>
    <row r="8" spans="2:53" s="3" customFormat="1" x14ac:dyDescent="0.2">
      <c r="B8" s="53" t="s">
        <v>135</v>
      </c>
      <c r="C8" s="71" t="s">
        <v>88</v>
      </c>
      <c r="D8" s="56"/>
      <c r="E8" s="30" t="str">
        <f>IFERROR(VLOOKUP(CONCATENATE($B8,"_",E$4,"_",$C$85,"_",$C$84),Data_for_IC_trend_tables!$A$1:$G$49194,7,FALSE)*1000,"-")</f>
        <v>-</v>
      </c>
      <c r="F8" s="30" t="str">
        <f>IFERROR(VLOOKUP(CONCATENATE($B8,"_",F$4,"_",$C$85,"_",$C$84),Data_for_IC_trend_tables!$A$1:$G$49194,7,FALSE)*1000,"-")</f>
        <v>-</v>
      </c>
      <c r="G8" s="30" t="str">
        <f>IFERROR(VLOOKUP(CONCATENATE($B8,"_",G$4,"_",$C$85,"_",$C$84),Data_for_IC_trend_tables!$A$1:$G$49194,7,FALSE)*1000,"-")</f>
        <v>-</v>
      </c>
      <c r="H8" s="30" t="str">
        <f>IFERROR(VLOOKUP(CONCATENATE($B8,"_",H$4,"_",$C$85,"_",$C$84),Data_for_IC_trend_tables!$A$1:$G$49194,7,FALSE)*1000,"-")</f>
        <v>-</v>
      </c>
      <c r="I8" s="30" t="str">
        <f>IFERROR(VLOOKUP(CONCATENATE($B8,"_",I$4,"_",$C$85,"_",$C$84),Data_for_IC_trend_tables!$A$1:$G$49194,7,FALSE)*1000,"-")</f>
        <v>-</v>
      </c>
      <c r="J8" s="30" t="str">
        <f>IFERROR(VLOOKUP(CONCATENATE($B8,"_",J$4,"_",$C$85,"_",$C$84),Data_for_IC_trend_tables!$A$1:$G$49194,7,FALSE)*1000,"-")</f>
        <v>-</v>
      </c>
      <c r="K8" s="30" t="str">
        <f>IFERROR(VLOOKUP(CONCATENATE($B8,"_",K$4,"_",$C$85,"_",$C$84),Data_for_IC_trend_tables!$A$1:$G$49194,7,FALSE)*1000,"-")</f>
        <v>-</v>
      </c>
      <c r="L8" s="30" t="str">
        <f>IFERROR(VLOOKUP(CONCATENATE($B8,"_",L$4,"_",$C$85,"_",$C$84),Data_for_IC_trend_tables!$A$1:$G$49194,7,FALSE)*1000,"-")</f>
        <v>-</v>
      </c>
      <c r="M8" s="30" t="str">
        <f>IFERROR(VLOOKUP(CONCATENATE($B8,"_",M$4,"_",$C$85,"_",$C$84),Data_for_IC_trend_tables!$A$1:$G$49194,7,FALSE)*1000,"-")</f>
        <v>-</v>
      </c>
      <c r="N8" s="30" t="str">
        <f>IFERROR(VLOOKUP(CONCATENATE($B8,"_",N$4,"_",$C$85,"_",$C$84),Data_for_IC_trend_tables!$A$1:$G$49194,7,FALSE)*1000,"-")</f>
        <v>-</v>
      </c>
      <c r="O8" s="30">
        <f>IFERROR(VLOOKUP(CONCATENATE($B8,"_",O$4,"_",$C$85,"_",$C$84),Data_for_IC_trend_tables!$A$1:$G$49194,7,FALSE)*1000,"-")</f>
        <v>8.3999999999999995E-5</v>
      </c>
      <c r="P8" s="30">
        <f>IFERROR(VLOOKUP(CONCATENATE($B8,"_",P$4,"_",$C$85,"_",$C$84),Data_for_IC_trend_tables!$A$1:$G$49194,7,FALSE)*1000,"-")</f>
        <v>4.7895999999999998E-3</v>
      </c>
      <c r="Q8" s="30">
        <f>IFERROR(VLOOKUP(CONCATENATE($B8,"_",Q$4,"_",$C$85,"_",$C$84),Data_for_IC_trend_tables!$A$1:$G$49194,7,FALSE)*1000,"-")</f>
        <v>7.3999999999999996E-5</v>
      </c>
      <c r="R8" s="30">
        <f>IFERROR(VLOOKUP(CONCATENATE($B8,"_",R$4,"_",$C$85,"_",$C$84),Data_for_IC_trend_tables!$A$1:$G$49194,7,FALSE)*1000,"-")</f>
        <v>6.8999999999999997E-5</v>
      </c>
      <c r="S8" s="30">
        <f>IFERROR(VLOOKUP(CONCATENATE($B8,"_",S$4,"_",$C$85,"_",$C$84),Data_for_IC_trend_tables!$A$1:$G$49194,7,FALSE)*1000,"-")</f>
        <v>6.4000000000000011E-5</v>
      </c>
      <c r="T8" s="30">
        <f>IFERROR(VLOOKUP(CONCATENATE($B8,"_",T$4,"_",$C$85,"_",$C$84),Data_for_IC_trend_tables!$A$1:$G$49194,7,FALSE)*1000,"-")</f>
        <v>1.9012600000000001E-2</v>
      </c>
      <c r="U8" s="30">
        <f>IFERROR(VLOOKUP(CONCATENATE($B8,"_",U$4,"_",$C$85,"_",$C$84),Data_for_IC_trend_tables!$A$1:$G$49194,7,FALSE)*1000,"-")</f>
        <v>1.4270999999999999E-2</v>
      </c>
      <c r="V8" s="30">
        <f>IFERROR(VLOOKUP(CONCATENATE($B8,"_",V$4,"_",$C$85,"_",$C$84),Data_for_IC_trend_tables!$A$1:$G$49194,7,FALSE)*1000,"-")</f>
        <v>1.3710799999999999E-2</v>
      </c>
      <c r="W8" s="30">
        <f>IFERROR(VLOOKUP(CONCATENATE($B8,"_",W$4,"_",$C$85,"_",$C$84),Data_for_IC_trend_tables!$A$1:$G$49194,7,FALSE)*1000,"-")</f>
        <v>1.2045199999999999E-2</v>
      </c>
      <c r="X8" s="30">
        <f>IFERROR(VLOOKUP(CONCATENATE($B8,"_",X$4,"_",$C$85,"_",$C$84),Data_for_IC_trend_tables!$A$1:$G$49194,7,FALSE)*1000,"-")</f>
        <v>6.1435999999999999E-3</v>
      </c>
      <c r="Y8" s="30">
        <f>IFERROR(VLOOKUP(CONCATENATE($B8,"_",Y$4,"_",$C$85,"_",$C$84),Data_for_IC_trend_tables!$A$1:$G$49194,7,FALSE)*1000,"-")</f>
        <v>1.7733000000000002E-2</v>
      </c>
      <c r="Z8" s="30">
        <f>IFERROR(VLOOKUP(CONCATENATE($B8,"_",Z$4,"_",$C$85,"_",$C$84),Data_for_IC_trend_tables!$A$1:$G$49194,7,FALSE)*1000,"-")</f>
        <v>1.7097600000000001E-2</v>
      </c>
      <c r="AA8" s="30">
        <f>IFERROR(VLOOKUP(CONCATENATE($B8,"_",AA$4,"_",$C$85,"_",$C$84),Data_for_IC_trend_tables!$A$1:$G$49194,7,FALSE)*1000,"-")</f>
        <v>3.1513800000000002E-2</v>
      </c>
      <c r="AB8" s="30">
        <f>IFERROR(VLOOKUP(CONCATENATE($B8,"_",AB$4,"_",$C$85,"_",$C$84),Data_for_IC_trend_tables!$A$1:$G$49194,7,FALSE)*1000,"-")</f>
        <v>3.3584200000000002E-2</v>
      </c>
      <c r="AC8" s="30">
        <f>IFERROR(VLOOKUP(CONCATENATE($B8,"_",AC$4,"_",$C$85,"_",$C$84),Data_for_IC_trend_tables!$A$1:$G$49194,7,FALSE)*1000,"-")</f>
        <v>3.0566599999999999E-2</v>
      </c>
      <c r="AD8" s="30">
        <f>IFERROR(VLOOKUP(CONCATENATE($B8,"_",AD$4,"_",$C$85,"_",$C$84),Data_for_IC_trend_tables!$A$1:$G$49194,7,FALSE)*1000,"-")</f>
        <v>2.8404599999999999E-2</v>
      </c>
      <c r="AE8" s="30">
        <f>IFERROR(VLOOKUP(CONCATENATE($B8,"_",AE$4,"_",$C$85,"_",$C$84),Data_for_IC_trend_tables!$A$1:$G$49194,7,FALSE)*1000,"-")</f>
        <v>3.7428800000000005E-2</v>
      </c>
      <c r="AF8" s="30">
        <f>IFERROR(VLOOKUP(CONCATENATE($B8,"_",AF$4,"_",$C$85,"_",$C$84),Data_for_IC_trend_tables!$A$1:$G$49194,7,FALSE)*1000,"-")</f>
        <v>1.33459058</v>
      </c>
      <c r="AG8" s="30">
        <f>IFERROR(VLOOKUP(CONCATENATE($B8,"_",AG$4,"_",$C$85,"_",$C$84),Data_for_IC_trend_tables!$A$1:$G$49194,7,FALSE)*1000,"-")</f>
        <v>1.29126092</v>
      </c>
      <c r="AH8" s="30">
        <f>IFERROR(VLOOKUP(CONCATENATE($B8,"_",AH$4,"_",$C$85,"_",$C$84),Data_for_IC_trend_tables!$A$1:$G$49194,7,FALSE)*1000,"-")</f>
        <v>1.0661696199999999</v>
      </c>
      <c r="AI8" s="30">
        <f>IFERROR(VLOOKUP(CONCATENATE($B8,"_",AI$4,"_",$C$85,"_",$C$84),Data_for_IC_trend_tables!$A$1:$G$49194,7,FALSE)*1000,"-")</f>
        <v>1.40591651</v>
      </c>
      <c r="AJ8" s="30">
        <f>IFERROR(VLOOKUP(CONCATENATE($B8,"_",AJ$4,"_",$C$85,"_",$C$84),Data_for_IC_trend_tables!$A$1:$G$49194,7,FALSE)*1000,"-")</f>
        <v>1.49530144</v>
      </c>
      <c r="AK8" s="30">
        <f>IFERROR(VLOOKUP(CONCATENATE($B8,"_",AK$4,"_",$C$85,"_",$C$84),Data_for_IC_trend_tables!$A$1:$G$49194,7,FALSE)*1000,"-")</f>
        <v>1.53114054</v>
      </c>
      <c r="AL8" s="30">
        <f>IFERROR(VLOOKUP(CONCATENATE($B8,"_",AL$4,"_",$C$85,"_",$C$84),Data_for_IC_trend_tables!$A$1:$G$49194,7,FALSE)*1000,"-")</f>
        <v>1.48171937</v>
      </c>
      <c r="AM8" s="30">
        <f>IFERROR(VLOOKUP(CONCATENATE($B8,"_",AM$4,"_",$C$85,"_",$C$84),Data_for_IC_trend_tables!$A$1:$G$49194,7,FALSE)*1000,"-")</f>
        <v>1.315813068</v>
      </c>
      <c r="AN8" s="30">
        <f>IFERROR(VLOOKUP(CONCATENATE($B8,"_",AN$4,"_",$C$85,"_",$C$84),Data_for_IC_trend_tables!$A$1:$G$49194,7,FALSE)*1000,"-")</f>
        <v>1.53579004</v>
      </c>
      <c r="AO8" s="30">
        <f>IFERROR(VLOOKUP(CONCATENATE($B8,"_",AO$4,"_",$C$85,"_",$C$84),Data_for_IC_trend_tables!$A$1:$G$49194,7,FALSE)*1000,"-")</f>
        <v>1.7556014680000001</v>
      </c>
      <c r="AP8" s="30">
        <f>IFERROR(VLOOKUP(CONCATENATE($B8,"_",AP$4,"_",$C$85,"_",$C$84),Data_for_IC_trend_tables!$A$1:$G$49194,7,FALSE)*1000,"-")</f>
        <v>1.8997812009999999</v>
      </c>
      <c r="AQ8" s="30">
        <f>IFERROR(VLOOKUP(CONCATENATE($B8,"_",AQ$4,"_",$C$85,"_",$C$84),Data_for_IC_trend_tables!$A$1:$G$49194,7,FALSE)*1000,"-")</f>
        <v>1.1121876589999999</v>
      </c>
      <c r="AR8" s="30">
        <f>IFERROR(VLOOKUP(CONCATENATE($B8,"_",AR$4,"_",$C$85,"_",$C$84),Data_for_IC_trend_tables!$A$1:$G$49194,7,FALSE)*1000,"-")</f>
        <v>1.494590917</v>
      </c>
      <c r="AS8" s="30">
        <f>IFERROR(VLOOKUP(CONCATENATE($B8,"_",AS$4,"_",$C$85,"_",$C$84),Data_for_IC_trend_tables!$A$1:$G$49194,7,FALSE)*1000,"-")</f>
        <v>1.8206956209999998</v>
      </c>
      <c r="AT8" s="30">
        <f>IFERROR(VLOOKUP(CONCATENATE($B8,"_",AT$4,"_",$C$85,"_",$C$84),Data_for_IC_trend_tables!$A$1:$G$49194,7,FALSE)*1000,"-")</f>
        <v>2.0874509109999999</v>
      </c>
      <c r="AU8" s="30">
        <f>IFERROR(VLOOKUP(CONCATENATE($B8,"_",AU$4,"_",$C$85,"_",$C$84),Data_for_IC_trend_tables!$A$1:$G$49194,7,FALSE)*1000,"-")</f>
        <v>1.499011949</v>
      </c>
      <c r="AV8" s="30"/>
      <c r="AW8" s="30">
        <f>IFERROR(VLOOKUP(CONCATENATE($B8,"_",AW$4,"_",$C$85,"_",$C$84),Data_for_IC_trend_tables!$A$1:$G$49194,7,FALSE)*1000,"-")</f>
        <v>1.499011949</v>
      </c>
      <c r="AX8" s="82"/>
      <c r="AY8" s="38" t="str">
        <f t="shared" si="0"/>
        <v/>
      </c>
      <c r="AZ8" s="58" t="str">
        <f t="shared" si="1"/>
        <v/>
      </c>
      <c r="BA8" s="86"/>
    </row>
    <row r="9" spans="2:53" s="3" customFormat="1" x14ac:dyDescent="0.2">
      <c r="B9" s="53" t="s">
        <v>136</v>
      </c>
      <c r="C9" s="71" t="s">
        <v>3</v>
      </c>
      <c r="D9" s="56"/>
      <c r="E9" s="30" t="str">
        <f>IFERROR(VLOOKUP(CONCATENATE($B9,"_",E$4,"_",$C$85,"_",$C$84),Data_for_IC_trend_tables!$A$1:$G$49194,7,FALSE)*1000,"-")</f>
        <v>-</v>
      </c>
      <c r="F9" s="30" t="str">
        <f>IFERROR(VLOOKUP(CONCATENATE($B9,"_",F$4,"_",$C$85,"_",$C$84),Data_for_IC_trend_tables!$A$1:$G$49194,7,FALSE)*1000,"-")</f>
        <v>-</v>
      </c>
      <c r="G9" s="30" t="str">
        <f>IFERROR(VLOOKUP(CONCATENATE($B9,"_",G$4,"_",$C$85,"_",$C$84),Data_for_IC_trend_tables!$A$1:$G$49194,7,FALSE)*1000,"-")</f>
        <v>-</v>
      </c>
      <c r="H9" s="30" t="str">
        <f>IFERROR(VLOOKUP(CONCATENATE($B9,"_",H$4,"_",$C$85,"_",$C$84),Data_for_IC_trend_tables!$A$1:$G$49194,7,FALSE)*1000,"-")</f>
        <v>-</v>
      </c>
      <c r="I9" s="30" t="str">
        <f>IFERROR(VLOOKUP(CONCATENATE($B9,"_",I$4,"_",$C$85,"_",$C$84),Data_for_IC_trend_tables!$A$1:$G$49194,7,FALSE)*1000,"-")</f>
        <v>-</v>
      </c>
      <c r="J9" s="30" t="str">
        <f>IFERROR(VLOOKUP(CONCATENATE($B9,"_",J$4,"_",$C$85,"_",$C$84),Data_for_IC_trend_tables!$A$1:$G$49194,7,FALSE)*1000,"-")</f>
        <v>-</v>
      </c>
      <c r="K9" s="30" t="str">
        <f>IFERROR(VLOOKUP(CONCATENATE($B9,"_",K$4,"_",$C$85,"_",$C$84),Data_for_IC_trend_tables!$A$1:$G$49194,7,FALSE)*1000,"-")</f>
        <v>-</v>
      </c>
      <c r="L9" s="30" t="str">
        <f>IFERROR(VLOOKUP(CONCATENATE($B9,"_",L$4,"_",$C$85,"_",$C$84),Data_for_IC_trend_tables!$A$1:$G$49194,7,FALSE)*1000,"-")</f>
        <v>-</v>
      </c>
      <c r="M9" s="30" t="str">
        <f>IFERROR(VLOOKUP(CONCATENATE($B9,"_",M$4,"_",$C$85,"_",$C$84),Data_for_IC_trend_tables!$A$1:$G$49194,7,FALSE)*1000,"-")</f>
        <v>-</v>
      </c>
      <c r="N9" s="30" t="str">
        <f>IFERROR(VLOOKUP(CONCATENATE($B9,"_",N$4,"_",$C$85,"_",$C$84),Data_for_IC_trend_tables!$A$1:$G$49194,7,FALSE)*1000,"-")</f>
        <v>-</v>
      </c>
      <c r="O9" s="30" t="str">
        <f>IFERROR(VLOOKUP(CONCATENATE($B9,"_",O$4,"_",$C$85,"_",$C$84),Data_for_IC_trend_tables!$A$1:$G$49194,7,FALSE)*1000,"-")</f>
        <v>-</v>
      </c>
      <c r="P9" s="30" t="str">
        <f>IFERROR(VLOOKUP(CONCATENATE($B9,"_",P$4,"_",$C$85,"_",$C$84),Data_for_IC_trend_tables!$A$1:$G$49194,7,FALSE)*1000,"-")</f>
        <v>-</v>
      </c>
      <c r="Q9" s="30" t="str">
        <f>IFERROR(VLOOKUP(CONCATENATE($B9,"_",Q$4,"_",$C$85,"_",$C$84),Data_for_IC_trend_tables!$A$1:$G$49194,7,FALSE)*1000,"-")</f>
        <v>-</v>
      </c>
      <c r="R9" s="30" t="str">
        <f>IFERROR(VLOOKUP(CONCATENATE($B9,"_",R$4,"_",$C$85,"_",$C$84),Data_for_IC_trend_tables!$A$1:$G$49194,7,FALSE)*1000,"-")</f>
        <v>-</v>
      </c>
      <c r="S9" s="30" t="str">
        <f>IFERROR(VLOOKUP(CONCATENATE($B9,"_",S$4,"_",$C$85,"_",$C$84),Data_for_IC_trend_tables!$A$1:$G$49194,7,FALSE)*1000,"-")</f>
        <v>-</v>
      </c>
      <c r="T9" s="30" t="str">
        <f>IFERROR(VLOOKUP(CONCATENATE($B9,"_",T$4,"_",$C$85,"_",$C$84),Data_for_IC_trend_tables!$A$1:$G$49194,7,FALSE)*1000,"-")</f>
        <v>-</v>
      </c>
      <c r="U9" s="30" t="str">
        <f>IFERROR(VLOOKUP(CONCATENATE($B9,"_",U$4,"_",$C$85,"_",$C$84),Data_for_IC_trend_tables!$A$1:$G$49194,7,FALSE)*1000,"-")</f>
        <v>-</v>
      </c>
      <c r="V9" s="30" t="str">
        <f>IFERROR(VLOOKUP(CONCATENATE($B9,"_",V$4,"_",$C$85,"_",$C$84),Data_for_IC_trend_tables!$A$1:$G$49194,7,FALSE)*1000,"-")</f>
        <v>-</v>
      </c>
      <c r="W9" s="30" t="str">
        <f>IFERROR(VLOOKUP(CONCATENATE($B9,"_",W$4,"_",$C$85,"_",$C$84),Data_for_IC_trend_tables!$A$1:$G$49194,7,FALSE)*1000,"-")</f>
        <v>-</v>
      </c>
      <c r="X9" s="30" t="str">
        <f>IFERROR(VLOOKUP(CONCATENATE($B9,"_",X$4,"_",$C$85,"_",$C$84),Data_for_IC_trend_tables!$A$1:$G$49194,7,FALSE)*1000,"-")</f>
        <v>-</v>
      </c>
      <c r="Y9" s="30" t="str">
        <f>IFERROR(VLOOKUP(CONCATENATE($B9,"_",Y$4,"_",$C$85,"_",$C$84),Data_for_IC_trend_tables!$A$1:$G$49194,7,FALSE)*1000,"-")</f>
        <v>-</v>
      </c>
      <c r="Z9" s="30">
        <f>IFERROR(VLOOKUP(CONCATENATE($B9,"_",Z$4,"_",$C$85,"_",$C$84),Data_for_IC_trend_tables!$A$1:$G$49194,7,FALSE)*1000,"-")</f>
        <v>41.721000000000004</v>
      </c>
      <c r="AA9" s="30">
        <f>IFERROR(VLOOKUP(CONCATENATE($B9,"_",AA$4,"_",$C$85,"_",$C$84),Data_for_IC_trend_tables!$A$1:$G$49194,7,FALSE)*1000,"-")</f>
        <v>41.579380301125703</v>
      </c>
      <c r="AB9" s="30">
        <f>IFERROR(VLOOKUP(CONCATENATE($B9,"_",AB$4,"_",$C$85,"_",$C$84),Data_for_IC_trend_tables!$A$1:$G$49194,7,FALSE)*1000,"-")</f>
        <v>39.284941508138203</v>
      </c>
      <c r="AC9" s="30">
        <f>IFERROR(VLOOKUP(CONCATENATE($B9,"_",AC$4,"_",$C$85,"_",$C$84),Data_for_IC_trend_tables!$A$1:$G$49194,7,FALSE)*1000,"-")</f>
        <v>37.104748838678205</v>
      </c>
      <c r="AD9" s="30">
        <f>IFERROR(VLOOKUP(CONCATENATE($B9,"_",AD$4,"_",$C$85,"_",$C$84),Data_for_IC_trend_tables!$A$1:$G$49194,7,FALSE)*1000,"-")</f>
        <v>41.356999999999999</v>
      </c>
      <c r="AE9" s="30">
        <f>IFERROR(VLOOKUP(CONCATENATE($B9,"_",AE$4,"_",$C$85,"_",$C$84),Data_for_IC_trend_tables!$A$1:$G$49194,7,FALSE)*1000,"-")</f>
        <v>45.536000000000001</v>
      </c>
      <c r="AF9" s="30">
        <f>IFERROR(VLOOKUP(CONCATENATE($B9,"_",AF$4,"_",$C$85,"_",$C$84),Data_for_IC_trend_tables!$A$1:$G$49194,7,FALSE)*1000,"-")</f>
        <v>43.628</v>
      </c>
      <c r="AG9" s="30">
        <f>IFERROR(VLOOKUP(CONCATENATE($B9,"_",AG$4,"_",$C$85,"_",$C$84),Data_for_IC_trend_tables!$A$1:$G$49194,7,FALSE)*1000,"-")</f>
        <v>42.51</v>
      </c>
      <c r="AH9" s="30">
        <f>IFERROR(VLOOKUP(CONCATENATE($B9,"_",AH$4,"_",$C$85,"_",$C$84),Data_for_IC_trend_tables!$A$1:$G$49194,7,FALSE)*1000,"-")</f>
        <v>40.868000000000002</v>
      </c>
      <c r="AI9" s="30">
        <f>IFERROR(VLOOKUP(CONCATENATE($B9,"_",AI$4,"_",$C$85,"_",$C$84),Data_for_IC_trend_tables!$A$1:$G$49194,7,FALSE)*1000,"-")</f>
        <v>41.640999999999998</v>
      </c>
      <c r="AJ9" s="30">
        <f>IFERROR(VLOOKUP(CONCATENATE($B9,"_",AJ$4,"_",$C$85,"_",$C$84),Data_for_IC_trend_tables!$A$1:$G$49194,7,FALSE)*1000,"-")</f>
        <v>49.143999999999998</v>
      </c>
      <c r="AK9" s="30">
        <f>IFERROR(VLOOKUP(CONCATENATE($B9,"_",AK$4,"_",$C$85,"_",$C$84),Data_for_IC_trend_tables!$A$1:$G$49194,7,FALSE)*1000,"-")</f>
        <v>49.414000000000001</v>
      </c>
      <c r="AL9" s="30">
        <f>IFERROR(VLOOKUP(CONCATENATE($B9,"_",AL$4,"_",$C$85,"_",$C$84),Data_for_IC_trend_tables!$A$1:$G$49194,7,FALSE)*1000,"-")</f>
        <v>43.4</v>
      </c>
      <c r="AM9" s="30">
        <f>IFERROR(VLOOKUP(CONCATENATE($B9,"_",AM$4,"_",$C$85,"_",$C$84),Data_for_IC_trend_tables!$A$1:$G$49194,7,FALSE)*1000,"-")</f>
        <v>37.988</v>
      </c>
      <c r="AN9" s="30">
        <f>IFERROR(VLOOKUP(CONCATENATE($B9,"_",AN$4,"_",$C$85,"_",$C$84),Data_for_IC_trend_tables!$A$1:$G$49194,7,FALSE)*1000,"-")</f>
        <v>35.049999999999997</v>
      </c>
      <c r="AO9" s="30">
        <f>IFERROR(VLOOKUP(CONCATENATE($B9,"_",AO$4,"_",$C$85,"_",$C$84),Data_for_IC_trend_tables!$A$1:$G$49194,7,FALSE)*1000,"-")</f>
        <v>36.167999999999999</v>
      </c>
      <c r="AP9" s="30">
        <f>IFERROR(VLOOKUP(CONCATENATE($B9,"_",AP$4,"_",$C$85,"_",$C$84),Data_for_IC_trend_tables!$A$1:$G$49194,7,FALSE)*1000,"-")</f>
        <v>28.0243</v>
      </c>
      <c r="AQ9" s="30">
        <f>IFERROR(VLOOKUP(CONCATENATE($B9,"_",AQ$4,"_",$C$85,"_",$C$84),Data_for_IC_trend_tables!$A$1:$G$49194,7,FALSE)*1000,"-")</f>
        <v>28.966899999999999</v>
      </c>
      <c r="AR9" s="30">
        <f>IFERROR(VLOOKUP(CONCATENATE($B9,"_",AR$4,"_",$C$85,"_",$C$84),Data_for_IC_trend_tables!$A$1:$G$49194,7,FALSE)*1000,"-")</f>
        <v>29.8643</v>
      </c>
      <c r="AS9" s="30">
        <f>IFERROR(VLOOKUP(CONCATENATE($B9,"_",AS$4,"_",$C$85,"_",$C$84),Data_for_IC_trend_tables!$A$1:$G$49194,7,FALSE)*1000,"-")</f>
        <v>29.684200000000001</v>
      </c>
      <c r="AT9" s="30">
        <f>IFERROR(VLOOKUP(CONCATENATE($B9,"_",AT$4,"_",$C$85,"_",$C$84),Data_for_IC_trend_tables!$A$1:$G$49194,7,FALSE)*1000,"-")</f>
        <v>35.274000000000001</v>
      </c>
      <c r="AU9" s="30">
        <f>IFERROR(VLOOKUP(CONCATENATE($B9,"_",AU$4,"_",$C$85,"_",$C$84),Data_for_IC_trend_tables!$A$1:$G$49194,7,FALSE)*1000,"-")</f>
        <v>35.274000000000001</v>
      </c>
      <c r="AV9" s="30"/>
      <c r="AW9" s="30">
        <f>IFERROR(VLOOKUP(CONCATENATE($B9,"_",AW$4,"_",$C$85,"_",$C$84),Data_for_IC_trend_tables!$A$1:$G$49194,7,FALSE)*1000,"-")</f>
        <v>35.274000000000001</v>
      </c>
      <c r="AX9" s="82"/>
      <c r="AY9" s="38" t="str">
        <f t="shared" si="0"/>
        <v/>
      </c>
      <c r="AZ9" s="58" t="str">
        <f t="shared" si="1"/>
        <v/>
      </c>
      <c r="BA9" s="86"/>
    </row>
    <row r="10" spans="2:53" s="3" customFormat="1" x14ac:dyDescent="0.2">
      <c r="B10" s="53" t="s">
        <v>137</v>
      </c>
      <c r="C10" s="71" t="s">
        <v>4</v>
      </c>
      <c r="D10" s="56">
        <v>1990</v>
      </c>
      <c r="E10" s="30" t="str">
        <f>IFERROR(VLOOKUP(CONCATENATE($B10,"_",E$4,"_",$C$85,"_",$C$84),Data_for_IC_trend_tables!$A$1:$G$49194,7,FALSE)*1000,"-")</f>
        <v>-</v>
      </c>
      <c r="F10" s="30" t="str">
        <f>IFERROR(VLOOKUP(CONCATENATE($B10,"_",F$4,"_",$C$85,"_",$C$84),Data_for_IC_trend_tables!$A$1:$G$49194,7,FALSE)*1000,"-")</f>
        <v>-</v>
      </c>
      <c r="G10" s="30" t="str">
        <f>IFERROR(VLOOKUP(CONCATENATE($B10,"_",G$4,"_",$C$85,"_",$C$84),Data_for_IC_trend_tables!$A$1:$G$49194,7,FALSE)*1000,"-")</f>
        <v>-</v>
      </c>
      <c r="H10" s="30" t="str">
        <f>IFERROR(VLOOKUP(CONCATENATE($B10,"_",H$4,"_",$C$85,"_",$C$84),Data_for_IC_trend_tables!$A$1:$G$49194,7,FALSE)*1000,"-")</f>
        <v>-</v>
      </c>
      <c r="I10" s="30" t="str">
        <f>IFERROR(VLOOKUP(CONCATENATE($B10,"_",I$4,"_",$C$85,"_",$C$84),Data_for_IC_trend_tables!$A$1:$G$49194,7,FALSE)*1000,"-")</f>
        <v>-</v>
      </c>
      <c r="J10" s="30" t="str">
        <f>IFERROR(VLOOKUP(CONCATENATE($B10,"_",J$4,"_",$C$85,"_",$C$84),Data_for_IC_trend_tables!$A$1:$G$49194,7,FALSE)*1000,"-")</f>
        <v>-</v>
      </c>
      <c r="K10" s="30" t="str">
        <f>IFERROR(VLOOKUP(CONCATENATE($B10,"_",K$4,"_",$C$85,"_",$C$84),Data_for_IC_trend_tables!$A$1:$G$49194,7,FALSE)*1000,"-")</f>
        <v>-</v>
      </c>
      <c r="L10" s="30" t="str">
        <f>IFERROR(VLOOKUP(CONCATENATE($B10,"_",L$4,"_",$C$85,"_",$C$84),Data_for_IC_trend_tables!$A$1:$G$49194,7,FALSE)*1000,"-")</f>
        <v>-</v>
      </c>
      <c r="M10" s="30" t="str">
        <f>IFERROR(VLOOKUP(CONCATENATE($B10,"_",M$4,"_",$C$85,"_",$C$84),Data_for_IC_trend_tables!$A$1:$G$49194,7,FALSE)*1000,"-")</f>
        <v>-</v>
      </c>
      <c r="N10" s="30" t="str">
        <f>IFERROR(VLOOKUP(CONCATENATE($B10,"_",N$4,"_",$C$85,"_",$C$84),Data_for_IC_trend_tables!$A$1:$G$49194,7,FALSE)*1000,"-")</f>
        <v>-</v>
      </c>
      <c r="O10" s="30">
        <f>IFERROR(VLOOKUP(CONCATENATE($B10,"_",O$4,"_",$C$85,"_",$C$84),Data_for_IC_trend_tables!$A$1:$G$49194,7,FALSE)*1000,"-")</f>
        <v>50.5571363146191</v>
      </c>
      <c r="P10" s="30">
        <f>IFERROR(VLOOKUP(CONCATENATE($B10,"_",P$4,"_",$C$85,"_",$C$84),Data_for_IC_trend_tables!$A$1:$G$49194,7,FALSE)*1000,"-")</f>
        <v>51.2808653785549</v>
      </c>
      <c r="Q10" s="30">
        <f>IFERROR(VLOOKUP(CONCATENATE($B10,"_",Q$4,"_",$C$85,"_",$C$84),Data_for_IC_trend_tables!$A$1:$G$49194,7,FALSE)*1000,"-")</f>
        <v>47.949342966626901</v>
      </c>
      <c r="R10" s="30">
        <f>IFERROR(VLOOKUP(CONCATENATE($B10,"_",R$4,"_",$C$85,"_",$C$84),Data_for_IC_trend_tables!$A$1:$G$49194,7,FALSE)*1000,"-")</f>
        <v>43.674864640547803</v>
      </c>
      <c r="S10" s="30">
        <f>IFERROR(VLOOKUP(CONCATENATE($B10,"_",S$4,"_",$C$85,"_",$C$84),Data_for_IC_trend_tables!$A$1:$G$49194,7,FALSE)*1000,"-")</f>
        <v>39.805658132723899</v>
      </c>
      <c r="T10" s="30">
        <f>IFERROR(VLOOKUP(CONCATENATE($B10,"_",T$4,"_",$C$85,"_",$C$84),Data_for_IC_trend_tables!$A$1:$G$49194,7,FALSE)*1000,"-")</f>
        <v>39.884231222747204</v>
      </c>
      <c r="U10" s="30">
        <f>IFERROR(VLOOKUP(CONCATENATE($B10,"_",U$4,"_",$C$85,"_",$C$84),Data_for_IC_trend_tables!$A$1:$G$49194,7,FALSE)*1000,"-")</f>
        <v>40.061158840475201</v>
      </c>
      <c r="V10" s="30">
        <f>IFERROR(VLOOKUP(CONCATENATE($B10,"_",V$4,"_",$C$85,"_",$C$84),Data_for_IC_trend_tables!$A$1:$G$49194,7,FALSE)*1000,"-")</f>
        <v>35.252499988907495</v>
      </c>
      <c r="W10" s="30">
        <f>IFERROR(VLOOKUP(CONCATENATE($B10,"_",W$4,"_",$C$85,"_",$C$84),Data_for_IC_trend_tables!$A$1:$G$49194,7,FALSE)*1000,"-")</f>
        <v>33.939138242212906</v>
      </c>
      <c r="X10" s="30">
        <f>IFERROR(VLOOKUP(CONCATENATE($B10,"_",X$4,"_",$C$85,"_",$C$84),Data_for_IC_trend_tables!$A$1:$G$49194,7,FALSE)*1000,"-")</f>
        <v>33.3135584169369</v>
      </c>
      <c r="Y10" s="30">
        <f>IFERROR(VLOOKUP(CONCATENATE($B10,"_",Y$4,"_",$C$85,"_",$C$84),Data_for_IC_trend_tables!$A$1:$G$49194,7,FALSE)*1000,"-")</f>
        <v>31.369620205620098</v>
      </c>
      <c r="Z10" s="30">
        <f>IFERROR(VLOOKUP(CONCATENATE($B10,"_",Z$4,"_",$C$85,"_",$C$84),Data_for_IC_trend_tables!$A$1:$G$49194,7,FALSE)*1000,"-")</f>
        <v>32.255990025467803</v>
      </c>
      <c r="AA10" s="30">
        <f>IFERROR(VLOOKUP(CONCATENATE($B10,"_",AA$4,"_",$C$85,"_",$C$84),Data_for_IC_trend_tables!$A$1:$G$49194,7,FALSE)*1000,"-")</f>
        <v>28.259918112480101</v>
      </c>
      <c r="AB10" s="30">
        <f>IFERROR(VLOOKUP(CONCATENATE($B10,"_",AB$4,"_",$C$85,"_",$C$84),Data_for_IC_trend_tables!$A$1:$G$49194,7,FALSE)*1000,"-")</f>
        <v>28.525638332993498</v>
      </c>
      <c r="AC10" s="30">
        <f>IFERROR(VLOOKUP(CONCATENATE($B10,"_",AC$4,"_",$C$85,"_",$C$84),Data_for_IC_trend_tables!$A$1:$G$49194,7,FALSE)*1000,"-")</f>
        <v>27.098702865001801</v>
      </c>
      <c r="AD10" s="30">
        <f>IFERROR(VLOOKUP(CONCATENATE($B10,"_",AD$4,"_",$C$85,"_",$C$84),Data_for_IC_trend_tables!$A$1:$G$49194,7,FALSE)*1000,"-")</f>
        <v>24.979678875785503</v>
      </c>
      <c r="AE10" s="30">
        <f>IFERROR(VLOOKUP(CONCATENATE($B10,"_",AE$4,"_",$C$85,"_",$C$84),Data_for_IC_trend_tables!$A$1:$G$49194,7,FALSE)*1000,"-")</f>
        <v>24.998944912579198</v>
      </c>
      <c r="AF10" s="30">
        <f>IFERROR(VLOOKUP(CONCATENATE($B10,"_",AF$4,"_",$C$85,"_",$C$84),Data_for_IC_trend_tables!$A$1:$G$49194,7,FALSE)*1000,"-")</f>
        <v>18.1483687793027</v>
      </c>
      <c r="AG10" s="30">
        <f>IFERROR(VLOOKUP(CONCATENATE($B10,"_",AG$4,"_",$C$85,"_",$C$84),Data_for_IC_trend_tables!$A$1:$G$49194,7,FALSE)*1000,"-")</f>
        <v>20.419017568124499</v>
      </c>
      <c r="AH10" s="30">
        <f>IFERROR(VLOOKUP(CONCATENATE($B10,"_",AH$4,"_",$C$85,"_",$C$84),Data_for_IC_trend_tables!$A$1:$G$49194,7,FALSE)*1000,"-")</f>
        <v>15.4424166152394</v>
      </c>
      <c r="AI10" s="30">
        <f>IFERROR(VLOOKUP(CONCATENATE($B10,"_",AI$4,"_",$C$85,"_",$C$84),Data_for_IC_trend_tables!$A$1:$G$49194,7,FALSE)*1000,"-")</f>
        <v>14.954794695825901</v>
      </c>
      <c r="AJ10" s="30">
        <f>IFERROR(VLOOKUP(CONCATENATE($B10,"_",AJ$4,"_",$C$85,"_",$C$84),Data_for_IC_trend_tables!$A$1:$G$49194,7,FALSE)*1000,"-")</f>
        <v>12.6723793190367</v>
      </c>
      <c r="AK10" s="30">
        <f>IFERROR(VLOOKUP(CONCATENATE($B10,"_",AK$4,"_",$C$85,"_",$C$84),Data_for_IC_trend_tables!$A$1:$G$49194,7,FALSE)*1000,"-")</f>
        <v>12.0947083760111</v>
      </c>
      <c r="AL10" s="30">
        <f>IFERROR(VLOOKUP(CONCATENATE($B10,"_",AL$4,"_",$C$85,"_",$C$84),Data_for_IC_trend_tables!$A$1:$G$49194,7,FALSE)*1000,"-")</f>
        <v>12.108620841442599</v>
      </c>
      <c r="AM10" s="30">
        <f>IFERROR(VLOOKUP(CONCATENATE($B10,"_",AM$4,"_",$C$85,"_",$C$84),Data_for_IC_trend_tables!$A$1:$G$49194,7,FALSE)*1000,"-")</f>
        <v>8.5141090457068103</v>
      </c>
      <c r="AN10" s="30">
        <f>IFERROR(VLOOKUP(CONCATENATE($B10,"_",AN$4,"_",$C$85,"_",$C$84),Data_for_IC_trend_tables!$A$1:$G$49194,7,FALSE)*1000,"-")</f>
        <v>8.3969555234513802</v>
      </c>
      <c r="AO10" s="30">
        <f>IFERROR(VLOOKUP(CONCATENATE($B10,"_",AO$4,"_",$C$85,"_",$C$84),Data_for_IC_trend_tables!$A$1:$G$49194,7,FALSE)*1000,"-")</f>
        <v>8.3079601584186893</v>
      </c>
      <c r="AP10" s="30">
        <f>IFERROR(VLOOKUP(CONCATENATE($B10,"_",AP$4,"_",$C$85,"_",$C$84),Data_for_IC_trend_tables!$A$1:$G$49194,7,FALSE)*1000,"-")</f>
        <v>7.51786084093923</v>
      </c>
      <c r="AQ10" s="30">
        <f>IFERROR(VLOOKUP(CONCATENATE($B10,"_",AQ$4,"_",$C$85,"_",$C$84),Data_for_IC_trend_tables!$A$1:$G$49194,7,FALSE)*1000,"-")</f>
        <v>7.0958308777043104</v>
      </c>
      <c r="AR10" s="30">
        <f>IFERROR(VLOOKUP(CONCATENATE($B10,"_",AR$4,"_",$C$85,"_",$C$84),Data_for_IC_trend_tables!$A$1:$G$49194,7,FALSE)*1000,"-")</f>
        <v>6.5644341567477102</v>
      </c>
      <c r="AS10" s="30">
        <f>IFERROR(VLOOKUP(CONCATENATE($B10,"_",AS$4,"_",$C$85,"_",$C$84),Data_for_IC_trend_tables!$A$1:$G$49194,7,FALSE)*1000,"-")</f>
        <v>5.8465413285079801</v>
      </c>
      <c r="AT10" s="30">
        <f>IFERROR(VLOOKUP(CONCATENATE($B10,"_",AT$4,"_",$C$85,"_",$C$84),Data_for_IC_trend_tables!$A$1:$G$49194,7,FALSE)*1000,"-")</f>
        <v>6.6391221874803099</v>
      </c>
      <c r="AU10" s="30">
        <f>IFERROR(VLOOKUP(CONCATENATE($B10,"_",AU$4,"_",$C$85,"_",$C$84),Data_for_IC_trend_tables!$A$1:$G$49194,7,FALSE)*1000,"-")</f>
        <v>5.9485640210854598</v>
      </c>
      <c r="AV10" s="30"/>
      <c r="AW10" s="30">
        <f>IFERROR(VLOOKUP(CONCATENATE($B10,"_",AW$4,"_",$C$85,"_",$C$84),Data_for_IC_trend_tables!$A$1:$G$49194,7,FALSE)*1000,"-")</f>
        <v>5.9485640210854598</v>
      </c>
      <c r="AX10" s="82">
        <f>O10</f>
        <v>50.5571363146191</v>
      </c>
      <c r="AY10" s="38" t="str">
        <f t="shared" si="0"/>
        <v>Yes</v>
      </c>
      <c r="AZ10" s="58">
        <f t="shared" si="1"/>
        <v>-0.88233977525809004</v>
      </c>
      <c r="BA10" s="32" t="s">
        <v>76</v>
      </c>
    </row>
    <row r="11" spans="2:53" s="3" customFormat="1" x14ac:dyDescent="0.2">
      <c r="B11" s="53" t="s">
        <v>139</v>
      </c>
      <c r="C11" s="71" t="s">
        <v>48</v>
      </c>
      <c r="D11" s="56"/>
      <c r="E11" s="30" t="str">
        <f>IFERROR(VLOOKUP(CONCATENATE($B11,"_",E$4,"_",$C$85,"_",$C$84),Data_for_IC_trend_tables!$A$1:$G$49194,7,FALSE)*1000,"-")</f>
        <v>-</v>
      </c>
      <c r="F11" s="30" t="str">
        <f>IFERROR(VLOOKUP(CONCATENATE($B11,"_",F$4,"_",$C$85,"_",$C$84),Data_for_IC_trend_tables!$A$1:$G$49194,7,FALSE)*1000,"-")</f>
        <v>-</v>
      </c>
      <c r="G11" s="30" t="str">
        <f>IFERROR(VLOOKUP(CONCATENATE($B11,"_",G$4,"_",$C$85,"_",$C$84),Data_for_IC_trend_tables!$A$1:$G$49194,7,FALSE)*1000,"-")</f>
        <v>-</v>
      </c>
      <c r="H11" s="30" t="str">
        <f>IFERROR(VLOOKUP(CONCATENATE($B11,"_",H$4,"_",$C$85,"_",$C$84),Data_for_IC_trend_tables!$A$1:$G$49194,7,FALSE)*1000,"-")</f>
        <v>-</v>
      </c>
      <c r="I11" s="30" t="str">
        <f>IFERROR(VLOOKUP(CONCATENATE($B11,"_",I$4,"_",$C$85,"_",$C$84),Data_for_IC_trend_tables!$A$1:$G$49194,7,FALSE)*1000,"-")</f>
        <v>-</v>
      </c>
      <c r="J11" s="30" t="str">
        <f>IFERROR(VLOOKUP(CONCATENATE($B11,"_",J$4,"_",$C$85,"_",$C$84),Data_for_IC_trend_tables!$A$1:$G$49194,7,FALSE)*1000,"-")</f>
        <v>-</v>
      </c>
      <c r="K11" s="30" t="str">
        <f>IFERROR(VLOOKUP(CONCATENATE($B11,"_",K$4,"_",$C$85,"_",$C$84),Data_for_IC_trend_tables!$A$1:$G$49194,7,FALSE)*1000,"-")</f>
        <v>-</v>
      </c>
      <c r="L11" s="30" t="str">
        <f>IFERROR(VLOOKUP(CONCATENATE($B11,"_",L$4,"_",$C$85,"_",$C$84),Data_for_IC_trend_tables!$A$1:$G$49194,7,FALSE)*1000,"-")</f>
        <v>-</v>
      </c>
      <c r="M11" s="30" t="str">
        <f>IFERROR(VLOOKUP(CONCATENATE($B11,"_",M$4,"_",$C$85,"_",$C$84),Data_for_IC_trend_tables!$A$1:$G$49194,7,FALSE)*1000,"-")</f>
        <v>-</v>
      </c>
      <c r="N11" s="30" t="str">
        <f>IFERROR(VLOOKUP(CONCATENATE($B11,"_",N$4,"_",$C$85,"_",$C$84),Data_for_IC_trend_tables!$A$1:$G$49194,7,FALSE)*1000,"-")</f>
        <v>-</v>
      </c>
      <c r="O11" s="30" t="str">
        <f>IFERROR(VLOOKUP(CONCATENATE($B11,"_",O$4,"_",$C$85,"_",$C$84),Data_for_IC_trend_tables!$A$1:$G$49194,7,FALSE)*1000,"-")</f>
        <v>-</v>
      </c>
      <c r="P11" s="30" t="str">
        <f>IFERROR(VLOOKUP(CONCATENATE($B11,"_",P$4,"_",$C$85,"_",$C$84),Data_for_IC_trend_tables!$A$1:$G$49194,7,FALSE)*1000,"-")</f>
        <v>-</v>
      </c>
      <c r="Q11" s="30" t="str">
        <f>IFERROR(VLOOKUP(CONCATENATE($B11,"_",Q$4,"_",$C$85,"_",$C$84),Data_for_IC_trend_tables!$A$1:$G$49194,7,FALSE)*1000,"-")</f>
        <v>-</v>
      </c>
      <c r="R11" s="30" t="str">
        <f>IFERROR(VLOOKUP(CONCATENATE($B11,"_",R$4,"_",$C$85,"_",$C$84),Data_for_IC_trend_tables!$A$1:$G$49194,7,FALSE)*1000,"-")</f>
        <v>-</v>
      </c>
      <c r="S11" s="30" t="str">
        <f>IFERROR(VLOOKUP(CONCATENATE($B11,"_",S$4,"_",$C$85,"_",$C$84),Data_for_IC_trend_tables!$A$1:$G$49194,7,FALSE)*1000,"-")</f>
        <v>-</v>
      </c>
      <c r="T11" s="30" t="str">
        <f>IFERROR(VLOOKUP(CONCATENATE($B11,"_",T$4,"_",$C$85,"_",$C$84),Data_for_IC_trend_tables!$A$1:$G$49194,7,FALSE)*1000,"-")</f>
        <v>-</v>
      </c>
      <c r="U11" s="30" t="str">
        <f>IFERROR(VLOOKUP(CONCATENATE($B11,"_",U$4,"_",$C$85,"_",$C$84),Data_for_IC_trend_tables!$A$1:$G$49194,7,FALSE)*1000,"-")</f>
        <v>-</v>
      </c>
      <c r="V11" s="30" t="str">
        <f>IFERROR(VLOOKUP(CONCATENATE($B11,"_",V$4,"_",$C$85,"_",$C$84),Data_for_IC_trend_tables!$A$1:$G$49194,7,FALSE)*1000,"-")</f>
        <v>-</v>
      </c>
      <c r="W11" s="30" t="str">
        <f>IFERROR(VLOOKUP(CONCATENATE($B11,"_",W$4,"_",$C$85,"_",$C$84),Data_for_IC_trend_tables!$A$1:$G$49194,7,FALSE)*1000,"-")</f>
        <v>-</v>
      </c>
      <c r="X11" s="30" t="str">
        <f>IFERROR(VLOOKUP(CONCATENATE($B11,"_",X$4,"_",$C$85,"_",$C$84),Data_for_IC_trend_tables!$A$1:$G$49194,7,FALSE)*1000,"-")</f>
        <v>-</v>
      </c>
      <c r="Y11" s="30" t="str">
        <f>IFERROR(VLOOKUP(CONCATENATE($B11,"_",Y$4,"_",$C$85,"_",$C$84),Data_for_IC_trend_tables!$A$1:$G$49194,7,FALSE)*1000,"-")</f>
        <v>-</v>
      </c>
      <c r="Z11" s="30" t="str">
        <f>IFERROR(VLOOKUP(CONCATENATE($B11,"_",Z$4,"_",$C$85,"_",$C$84),Data_for_IC_trend_tables!$A$1:$G$49194,7,FALSE)*1000,"-")</f>
        <v>-</v>
      </c>
      <c r="AA11" s="30" t="str">
        <f>IFERROR(VLOOKUP(CONCATENATE($B11,"_",AA$4,"_",$C$85,"_",$C$84),Data_for_IC_trend_tables!$A$1:$G$49194,7,FALSE)*1000,"-")</f>
        <v>-</v>
      </c>
      <c r="AB11" s="30" t="str">
        <f>IFERROR(VLOOKUP(CONCATENATE($B11,"_",AB$4,"_",$C$85,"_",$C$84),Data_for_IC_trend_tables!$A$1:$G$49194,7,FALSE)*1000,"-")</f>
        <v>-</v>
      </c>
      <c r="AC11" s="30" t="str">
        <f>IFERROR(VLOOKUP(CONCATENATE($B11,"_",AC$4,"_",$C$85,"_",$C$84),Data_for_IC_trend_tables!$A$1:$G$49194,7,FALSE)*1000,"-")</f>
        <v>-</v>
      </c>
      <c r="AD11" s="30" t="str">
        <f>IFERROR(VLOOKUP(CONCATENATE($B11,"_",AD$4,"_",$C$85,"_",$C$84),Data_for_IC_trend_tables!$A$1:$G$49194,7,FALSE)*1000,"-")</f>
        <v>-</v>
      </c>
      <c r="AE11" s="30" t="str">
        <f>IFERROR(VLOOKUP(CONCATENATE($B11,"_",AE$4,"_",$C$85,"_",$C$84),Data_for_IC_trend_tables!$A$1:$G$49194,7,FALSE)*1000,"-")</f>
        <v>-</v>
      </c>
      <c r="AF11" s="30" t="str">
        <f>IFERROR(VLOOKUP(CONCATENATE($B11,"_",AF$4,"_",$C$85,"_",$C$84),Data_for_IC_trend_tables!$A$1:$G$49194,7,FALSE)*1000,"-")</f>
        <v>-</v>
      </c>
      <c r="AG11" s="30" t="str">
        <f>IFERROR(VLOOKUP(CONCATENATE($B11,"_",AG$4,"_",$C$85,"_",$C$84),Data_for_IC_trend_tables!$A$1:$G$49194,7,FALSE)*1000,"-")</f>
        <v>-</v>
      </c>
      <c r="AH11" s="30" t="str">
        <f>IFERROR(VLOOKUP(CONCATENATE($B11,"_",AH$4,"_",$C$85,"_",$C$84),Data_for_IC_trend_tables!$A$1:$G$49194,7,FALSE)*1000,"-")</f>
        <v>-</v>
      </c>
      <c r="AI11" s="30" t="str">
        <f>IFERROR(VLOOKUP(CONCATENATE($B11,"_",AI$4,"_",$C$85,"_",$C$84),Data_for_IC_trend_tables!$A$1:$G$49194,7,FALSE)*1000,"-")</f>
        <v>-</v>
      </c>
      <c r="AJ11" s="30" t="str">
        <f>IFERROR(VLOOKUP(CONCATENATE($B11,"_",AJ$4,"_",$C$85,"_",$C$84),Data_for_IC_trend_tables!$A$1:$G$49194,7,FALSE)*1000,"-")</f>
        <v>-</v>
      </c>
      <c r="AK11" s="30" t="str">
        <f>IFERROR(VLOOKUP(CONCATENATE($B11,"_",AK$4,"_",$C$85,"_",$C$84),Data_for_IC_trend_tables!$A$1:$G$49194,7,FALSE)*1000,"-")</f>
        <v>-</v>
      </c>
      <c r="AL11" s="30" t="str">
        <f>IFERROR(VLOOKUP(CONCATENATE($B11,"_",AL$4,"_",$C$85,"_",$C$84),Data_for_IC_trend_tables!$A$1:$G$49194,7,FALSE)*1000,"-")</f>
        <v>-</v>
      </c>
      <c r="AM11" s="30" t="str">
        <f>IFERROR(VLOOKUP(CONCATENATE($B11,"_",AM$4,"_",$C$85,"_",$C$84),Data_for_IC_trend_tables!$A$1:$G$49194,7,FALSE)*1000,"-")</f>
        <v>-</v>
      </c>
      <c r="AN11" s="30" t="str">
        <f>IFERROR(VLOOKUP(CONCATENATE($B11,"_",AN$4,"_",$C$85,"_",$C$84),Data_for_IC_trend_tables!$A$1:$G$49194,7,FALSE)*1000,"-")</f>
        <v>-</v>
      </c>
      <c r="AO11" s="30" t="str">
        <f>IFERROR(VLOOKUP(CONCATENATE($B11,"_",AO$4,"_",$C$85,"_",$C$84),Data_for_IC_trend_tables!$A$1:$G$49194,7,FALSE)*1000,"-")</f>
        <v>-</v>
      </c>
      <c r="AP11" s="30" t="str">
        <f>IFERROR(VLOOKUP(CONCATENATE($B11,"_",AP$4,"_",$C$85,"_",$C$84),Data_for_IC_trend_tables!$A$1:$G$49194,7,FALSE)*1000,"-")</f>
        <v>-</v>
      </c>
      <c r="AQ11" s="30" t="str">
        <f>IFERROR(VLOOKUP(CONCATENATE($B11,"_",AQ$4,"_",$C$85,"_",$C$84),Data_for_IC_trend_tables!$A$1:$G$49194,7,FALSE)*1000,"-")</f>
        <v>-</v>
      </c>
      <c r="AR11" s="30" t="str">
        <f>IFERROR(VLOOKUP(CONCATENATE($B11,"_",AR$4,"_",$C$85,"_",$C$84),Data_for_IC_trend_tables!$A$1:$G$49194,7,FALSE)*1000,"-")</f>
        <v>-</v>
      </c>
      <c r="AS11" s="30" t="str">
        <f>IFERROR(VLOOKUP(CONCATENATE($B11,"_",AS$4,"_",$C$85,"_",$C$84),Data_for_IC_trend_tables!$A$1:$G$49194,7,FALSE)*1000,"-")</f>
        <v>-</v>
      </c>
      <c r="AT11" s="30" t="str">
        <f>IFERROR(VLOOKUP(CONCATENATE($B11,"_",AT$4,"_",$C$85,"_",$C$84),Data_for_IC_trend_tables!$A$1:$G$49194,7,FALSE)*1000,"-")</f>
        <v>-</v>
      </c>
      <c r="AU11" s="30" t="str">
        <f>IFERROR(VLOOKUP(CONCATENATE($B11,"_",AU$4,"_",$C$85,"_",$C$84),Data_for_IC_trend_tables!$A$1:$G$49194,7,FALSE)*1000,"-")</f>
        <v>-</v>
      </c>
      <c r="AV11" s="30"/>
      <c r="AW11" s="30" t="str">
        <f>IFERROR(VLOOKUP(CONCATENATE($B11,"_",AW$4,"_",$C$85,"_",$C$84),Data_for_IC_trend_tables!$A$1:$G$49194,7,FALSE)*1000,"-")</f>
        <v>-</v>
      </c>
      <c r="AX11" s="82"/>
      <c r="AY11" s="38" t="str">
        <f t="shared" si="0"/>
        <v/>
      </c>
      <c r="AZ11" s="58" t="str">
        <f t="shared" si="1"/>
        <v/>
      </c>
      <c r="BA11" s="86"/>
    </row>
    <row r="12" spans="2:53" s="3" customFormat="1" x14ac:dyDescent="0.2">
      <c r="B12" s="53" t="s">
        <v>140</v>
      </c>
      <c r="C12" s="71" t="s">
        <v>5</v>
      </c>
      <c r="D12" s="56">
        <v>1990</v>
      </c>
      <c r="E12" s="30" t="str">
        <f>IFERROR(VLOOKUP(CONCATENATE($B12,"_",E$4,"_",$C$85,"_",$C$84),Data_for_IC_trend_tables!$A$1:$G$49194,7,FALSE)*1000,"-")</f>
        <v>-</v>
      </c>
      <c r="F12" s="30" t="str">
        <f>IFERROR(VLOOKUP(CONCATENATE($B12,"_",F$4,"_",$C$85,"_",$C$84),Data_for_IC_trend_tables!$A$1:$G$49194,7,FALSE)*1000,"-")</f>
        <v>-</v>
      </c>
      <c r="G12" s="30" t="str">
        <f>IFERROR(VLOOKUP(CONCATENATE($B12,"_",G$4,"_",$C$85,"_",$C$84),Data_for_IC_trend_tables!$A$1:$G$49194,7,FALSE)*1000,"-")</f>
        <v>-</v>
      </c>
      <c r="H12" s="30" t="str">
        <f>IFERROR(VLOOKUP(CONCATENATE($B12,"_",H$4,"_",$C$85,"_",$C$84),Data_for_IC_trend_tables!$A$1:$G$49194,7,FALSE)*1000,"-")</f>
        <v>-</v>
      </c>
      <c r="I12" s="30" t="str">
        <f>IFERROR(VLOOKUP(CONCATENATE($B12,"_",I$4,"_",$C$85,"_",$C$84),Data_for_IC_trend_tables!$A$1:$G$49194,7,FALSE)*1000,"-")</f>
        <v>-</v>
      </c>
      <c r="J12" s="30" t="str">
        <f>IFERROR(VLOOKUP(CONCATENATE($B12,"_",J$4,"_",$C$85,"_",$C$84),Data_for_IC_trend_tables!$A$1:$G$49194,7,FALSE)*1000,"-")</f>
        <v>-</v>
      </c>
      <c r="K12" s="30" t="str">
        <f>IFERROR(VLOOKUP(CONCATENATE($B12,"_",K$4,"_",$C$85,"_",$C$84),Data_for_IC_trend_tables!$A$1:$G$49194,7,FALSE)*1000,"-")</f>
        <v>-</v>
      </c>
      <c r="L12" s="30" t="str">
        <f>IFERROR(VLOOKUP(CONCATENATE($B12,"_",L$4,"_",$C$85,"_",$C$84),Data_for_IC_trend_tables!$A$1:$G$49194,7,FALSE)*1000,"-")</f>
        <v>-</v>
      </c>
      <c r="M12" s="30" t="str">
        <f>IFERROR(VLOOKUP(CONCATENATE($B12,"_",M$4,"_",$C$85,"_",$C$84),Data_for_IC_trend_tables!$A$1:$G$49194,7,FALSE)*1000,"-")</f>
        <v>-</v>
      </c>
      <c r="N12" s="30" t="str">
        <f>IFERROR(VLOOKUP(CONCATENATE($B12,"_",N$4,"_",$C$85,"_",$C$84),Data_for_IC_trend_tables!$A$1:$G$49194,7,FALSE)*1000,"-")</f>
        <v>-</v>
      </c>
      <c r="O12" s="30">
        <f>IFERROR(VLOOKUP(CONCATENATE($B12,"_",O$4,"_",$C$85,"_",$C$84),Data_for_IC_trend_tables!$A$1:$G$49194,7,FALSE)*1000,"-")</f>
        <v>27.054574380378401</v>
      </c>
      <c r="P12" s="30">
        <f>IFERROR(VLOOKUP(CONCATENATE($B12,"_",P$4,"_",$C$85,"_",$C$84),Data_for_IC_trend_tables!$A$1:$G$49194,7,FALSE)*1000,"-")</f>
        <v>30.664728168018499</v>
      </c>
      <c r="Q12" s="30">
        <f>IFERROR(VLOOKUP(CONCATENATE($B12,"_",Q$4,"_",$C$85,"_",$C$84),Data_for_IC_trend_tables!$A$1:$G$49194,7,FALSE)*1000,"-")</f>
        <v>35.728146103537902</v>
      </c>
      <c r="R12" s="30">
        <f>IFERROR(VLOOKUP(CONCATENATE($B12,"_",R$4,"_",$C$85,"_",$C$84),Data_for_IC_trend_tables!$A$1:$G$49194,7,FALSE)*1000,"-")</f>
        <v>38.8363018660392</v>
      </c>
      <c r="S12" s="30">
        <f>IFERROR(VLOOKUP(CONCATENATE($B12,"_",S$4,"_",$C$85,"_",$C$84),Data_for_IC_trend_tables!$A$1:$G$49194,7,FALSE)*1000,"-")</f>
        <v>31.9157644555894</v>
      </c>
      <c r="T12" s="30">
        <f>IFERROR(VLOOKUP(CONCATENATE($B12,"_",T$4,"_",$C$85,"_",$C$84),Data_for_IC_trend_tables!$A$1:$G$49194,7,FALSE)*1000,"-")</f>
        <v>28.413726099258298</v>
      </c>
      <c r="U12" s="30">
        <f>IFERROR(VLOOKUP(CONCATENATE($B12,"_",U$4,"_",$C$85,"_",$C$84),Data_for_IC_trend_tables!$A$1:$G$49194,7,FALSE)*1000,"-")</f>
        <v>33.869443720011503</v>
      </c>
      <c r="V12" s="30">
        <f>IFERROR(VLOOKUP(CONCATENATE($B12,"_",V$4,"_",$C$85,"_",$C$84),Data_for_IC_trend_tables!$A$1:$G$49194,7,FALSE)*1000,"-")</f>
        <v>29.515152671743103</v>
      </c>
      <c r="W12" s="30">
        <f>IFERROR(VLOOKUP(CONCATENATE($B12,"_",W$4,"_",$C$85,"_",$C$84),Data_for_IC_trend_tables!$A$1:$G$49194,7,FALSE)*1000,"-")</f>
        <v>31.056860123779803</v>
      </c>
      <c r="X12" s="30">
        <f>IFERROR(VLOOKUP(CONCATENATE($B12,"_",X$4,"_",$C$85,"_",$C$84),Data_for_IC_trend_tables!$A$1:$G$49194,7,FALSE)*1000,"-")</f>
        <v>24.210907271292001</v>
      </c>
      <c r="Y12" s="30">
        <f>IFERROR(VLOOKUP(CONCATENATE($B12,"_",Y$4,"_",$C$85,"_",$C$84),Data_for_IC_trend_tables!$A$1:$G$49194,7,FALSE)*1000,"-")</f>
        <v>22.594154294147298</v>
      </c>
      <c r="Z12" s="30">
        <f>IFERROR(VLOOKUP(CONCATENATE($B12,"_",Z$4,"_",$C$85,"_",$C$84),Data_for_IC_trend_tables!$A$1:$G$49194,7,FALSE)*1000,"-")</f>
        <v>21.009334031152598</v>
      </c>
      <c r="AA12" s="30">
        <f>IFERROR(VLOOKUP(CONCATENATE($B12,"_",AA$4,"_",$C$85,"_",$C$84),Data_for_IC_trend_tables!$A$1:$G$49194,7,FALSE)*1000,"-")</f>
        <v>25.3092200892936</v>
      </c>
      <c r="AB12" s="30">
        <f>IFERROR(VLOOKUP(CONCATENATE($B12,"_",AB$4,"_",$C$85,"_",$C$84),Data_for_IC_trend_tables!$A$1:$G$49194,7,FALSE)*1000,"-")</f>
        <v>28.519714003917102</v>
      </c>
      <c r="AC12" s="30">
        <f>IFERROR(VLOOKUP(CONCATENATE($B12,"_",AC$4,"_",$C$85,"_",$C$84),Data_for_IC_trend_tables!$A$1:$G$49194,7,FALSE)*1000,"-")</f>
        <v>24.875207315645202</v>
      </c>
      <c r="AD12" s="30">
        <f>IFERROR(VLOOKUP(CONCATENATE($B12,"_",AD$4,"_",$C$85,"_",$C$84),Data_for_IC_trend_tables!$A$1:$G$49194,7,FALSE)*1000,"-")</f>
        <v>23.229661579881498</v>
      </c>
      <c r="AE12" s="30">
        <f>IFERROR(VLOOKUP(CONCATENATE($B12,"_",AE$4,"_",$C$85,"_",$C$84),Data_for_IC_trend_tables!$A$1:$G$49194,7,FALSE)*1000,"-")</f>
        <v>24.412702427100999</v>
      </c>
      <c r="AF12" s="30">
        <f>IFERROR(VLOOKUP(CONCATENATE($B12,"_",AF$4,"_",$C$85,"_",$C$84),Data_for_IC_trend_tables!$A$1:$G$49194,7,FALSE)*1000,"-")</f>
        <v>22.0524816403396</v>
      </c>
      <c r="AG12" s="30">
        <f>IFERROR(VLOOKUP(CONCATENATE($B12,"_",AG$4,"_",$C$85,"_",$C$84),Data_for_IC_trend_tables!$A$1:$G$49194,7,FALSE)*1000,"-")</f>
        <v>18.4868991491457</v>
      </c>
      <c r="AH12" s="30">
        <f>IFERROR(VLOOKUP(CONCATENATE($B12,"_",AH$4,"_",$C$85,"_",$C$84),Data_for_IC_trend_tables!$A$1:$G$49194,7,FALSE)*1000,"-")</f>
        <v>17.1349677143108</v>
      </c>
      <c r="AI12" s="30">
        <f>IFERROR(VLOOKUP(CONCATENATE($B12,"_",AI$4,"_",$C$85,"_",$C$84),Data_for_IC_trend_tables!$A$1:$G$49194,7,FALSE)*1000,"-")</f>
        <v>18.7821449467246</v>
      </c>
      <c r="AJ12" s="30">
        <f>IFERROR(VLOOKUP(CONCATENATE($B12,"_",AJ$4,"_",$C$85,"_",$C$84),Data_for_IC_trend_tables!$A$1:$G$49194,7,FALSE)*1000,"-")</f>
        <v>20.756184847230799</v>
      </c>
      <c r="AK12" s="30">
        <f>IFERROR(VLOOKUP(CONCATENATE($B12,"_",AK$4,"_",$C$85,"_",$C$84),Data_for_IC_trend_tables!$A$1:$G$49194,7,FALSE)*1000,"-")</f>
        <v>20.417983308871101</v>
      </c>
      <c r="AL12" s="30">
        <f>IFERROR(VLOOKUP(CONCATENATE($B12,"_",AL$4,"_",$C$85,"_",$C$84),Data_for_IC_trend_tables!$A$1:$G$49194,7,FALSE)*1000,"-")</f>
        <v>18.548366685383602</v>
      </c>
      <c r="AM12" s="30">
        <f>IFERROR(VLOOKUP(CONCATENATE($B12,"_",AM$4,"_",$C$85,"_",$C$84),Data_for_IC_trend_tables!$A$1:$G$49194,7,FALSE)*1000,"-")</f>
        <v>15.3613589982864</v>
      </c>
      <c r="AN12" s="30">
        <f>IFERROR(VLOOKUP(CONCATENATE($B12,"_",AN$4,"_",$C$85,"_",$C$84),Data_for_IC_trend_tables!$A$1:$G$49194,7,FALSE)*1000,"-")</f>
        <v>15.162168736639702</v>
      </c>
      <c r="AO12" s="30">
        <f>IFERROR(VLOOKUP(CONCATENATE($B12,"_",AO$4,"_",$C$85,"_",$C$84),Data_for_IC_trend_tables!$A$1:$G$49194,7,FALSE)*1000,"-")</f>
        <v>15.682192474982701</v>
      </c>
      <c r="AP12" s="30">
        <f>IFERROR(VLOOKUP(CONCATENATE($B12,"_",AP$4,"_",$C$85,"_",$C$84),Data_for_IC_trend_tables!$A$1:$G$49194,7,FALSE)*1000,"-")</f>
        <v>30.9926073750364</v>
      </c>
      <c r="AQ12" s="30">
        <f>IFERROR(VLOOKUP(CONCATENATE($B12,"_",AQ$4,"_",$C$85,"_",$C$84),Data_for_IC_trend_tables!$A$1:$G$49194,7,FALSE)*1000,"-")</f>
        <v>14.851959878281701</v>
      </c>
      <c r="AR12" s="30">
        <f>IFERROR(VLOOKUP(CONCATENATE($B12,"_",AR$4,"_",$C$85,"_",$C$84),Data_for_IC_trend_tables!$A$1:$G$49194,7,FALSE)*1000,"-")</f>
        <v>14.0431618231569</v>
      </c>
      <c r="AS12" s="30">
        <f>IFERROR(VLOOKUP(CONCATENATE($B12,"_",AS$4,"_",$C$85,"_",$C$84),Data_for_IC_trend_tables!$A$1:$G$49194,7,FALSE)*1000,"-")</f>
        <v>15.202976926902799</v>
      </c>
      <c r="AT12" s="30">
        <f>IFERROR(VLOOKUP(CONCATENATE($B12,"_",AT$4,"_",$C$85,"_",$C$84),Data_for_IC_trend_tables!$A$1:$G$49194,7,FALSE)*1000,"-")</f>
        <v>15.662685715041501</v>
      </c>
      <c r="AU12" s="30">
        <f>IFERROR(VLOOKUP(CONCATENATE($B12,"_",AU$4,"_",$C$85,"_",$C$84),Data_for_IC_trend_tables!$A$1:$G$49194,7,FALSE)*1000,"-")</f>
        <v>11.5607844679019</v>
      </c>
      <c r="AV12" s="30"/>
      <c r="AW12" s="30">
        <f>IFERROR(VLOOKUP(CONCATENATE($B12,"_",AW$4,"_",$C$85,"_",$C$84),Data_for_IC_trend_tables!$A$1:$G$49194,7,FALSE)*1000,"-")</f>
        <v>11.5607844679019</v>
      </c>
      <c r="AX12" s="82">
        <f t="shared" ref="AX12:AX17" si="2">O12</f>
        <v>27.054574380378401</v>
      </c>
      <c r="AY12" s="38" t="str">
        <f t="shared" si="0"/>
        <v>Yes</v>
      </c>
      <c r="AZ12" s="58">
        <f t="shared" si="1"/>
        <v>-0.57268651484362387</v>
      </c>
      <c r="BA12" s="32" t="s">
        <v>76</v>
      </c>
    </row>
    <row r="13" spans="2:53" s="3" customFormat="1" x14ac:dyDescent="0.2">
      <c r="B13" s="53" t="s">
        <v>141</v>
      </c>
      <c r="C13" s="61" t="s">
        <v>87</v>
      </c>
      <c r="D13" s="56">
        <v>1990</v>
      </c>
      <c r="E13" s="30" t="str">
        <f>IFERROR(VLOOKUP(CONCATENATE($B13,"_",E$4,"_",$C$85,"_",$C$84),Data_for_IC_trend_tables!$A$1:$G$49194,7,FALSE)*1000,"-")</f>
        <v>-</v>
      </c>
      <c r="F13" s="30" t="str">
        <f>IFERROR(VLOOKUP(CONCATENATE($B13,"_",F$4,"_",$C$85,"_",$C$84),Data_for_IC_trend_tables!$A$1:$G$49194,7,FALSE)*1000,"-")</f>
        <v>-</v>
      </c>
      <c r="G13" s="30" t="str">
        <f>IFERROR(VLOOKUP(CONCATENATE($B13,"_",G$4,"_",$C$85,"_",$C$84),Data_for_IC_trend_tables!$A$1:$G$49194,7,FALSE)*1000,"-")</f>
        <v>-</v>
      </c>
      <c r="H13" s="30" t="str">
        <f>IFERROR(VLOOKUP(CONCATENATE($B13,"_",H$4,"_",$C$85,"_",$C$84),Data_for_IC_trend_tables!$A$1:$G$49194,7,FALSE)*1000,"-")</f>
        <v>-</v>
      </c>
      <c r="I13" s="30" t="str">
        <f>IFERROR(VLOOKUP(CONCATENATE($B13,"_",I$4,"_",$C$85,"_",$C$84),Data_for_IC_trend_tables!$A$1:$G$49194,7,FALSE)*1000,"-")</f>
        <v>-</v>
      </c>
      <c r="J13" s="30" t="str">
        <f>IFERROR(VLOOKUP(CONCATENATE($B13,"_",J$4,"_",$C$85,"_",$C$84),Data_for_IC_trend_tables!$A$1:$G$49194,7,FALSE)*1000,"-")</f>
        <v>-</v>
      </c>
      <c r="K13" s="30" t="str">
        <f>IFERROR(VLOOKUP(CONCATENATE($B13,"_",K$4,"_",$C$85,"_",$C$84),Data_for_IC_trend_tables!$A$1:$G$49194,7,FALSE)*1000,"-")</f>
        <v>-</v>
      </c>
      <c r="L13" s="30" t="str">
        <f>IFERROR(VLOOKUP(CONCATENATE($B13,"_",L$4,"_",$C$85,"_",$C$84),Data_for_IC_trend_tables!$A$1:$G$49194,7,FALSE)*1000,"-")</f>
        <v>-</v>
      </c>
      <c r="M13" s="30" t="str">
        <f>IFERROR(VLOOKUP(CONCATENATE($B13,"_",M$4,"_",$C$85,"_",$C$84),Data_for_IC_trend_tables!$A$1:$G$49194,7,FALSE)*1000,"-")</f>
        <v>-</v>
      </c>
      <c r="N13" s="30" t="str">
        <f>IFERROR(VLOOKUP(CONCATENATE($B13,"_",N$4,"_",$C$85,"_",$C$84),Data_for_IC_trend_tables!$A$1:$G$49194,7,FALSE)*1000,"-")</f>
        <v>-</v>
      </c>
      <c r="O13" s="30">
        <f>IFERROR(VLOOKUP(CONCATENATE($B13,"_",O$4,"_",$C$85,"_",$C$84),Data_for_IC_trend_tables!$A$1:$G$49194,7,FALSE)*1000,"-")</f>
        <v>281.64202286536698</v>
      </c>
      <c r="P13" s="30">
        <f>IFERROR(VLOOKUP(CONCATENATE($B13,"_",P$4,"_",$C$85,"_",$C$84),Data_for_IC_trend_tables!$A$1:$G$49194,7,FALSE)*1000,"-")</f>
        <v>263.63872301352598</v>
      </c>
      <c r="Q13" s="30">
        <f>IFERROR(VLOOKUP(CONCATENATE($B13,"_",Q$4,"_",$C$85,"_",$C$84),Data_for_IC_trend_tables!$A$1:$G$49194,7,FALSE)*1000,"-")</f>
        <v>264.34642777117404</v>
      </c>
      <c r="R13" s="30">
        <f>IFERROR(VLOOKUP(CONCATENATE($B13,"_",R$4,"_",$C$85,"_",$C$84),Data_for_IC_trend_tables!$A$1:$G$49194,7,FALSE)*1000,"-")</f>
        <v>272.63113966528101</v>
      </c>
      <c r="S13" s="30">
        <f>IFERROR(VLOOKUP(CONCATENATE($B13,"_",S$4,"_",$C$85,"_",$C$84),Data_for_IC_trend_tables!$A$1:$G$49194,7,FALSE)*1000,"-")</f>
        <v>244.52827570783001</v>
      </c>
      <c r="T13" s="30">
        <f>IFERROR(VLOOKUP(CONCATENATE($B13,"_",T$4,"_",$C$85,"_",$C$84),Data_for_IC_trend_tables!$A$1:$G$49194,7,FALSE)*1000,"-")</f>
        <v>228.30751175643599</v>
      </c>
      <c r="U13" s="30">
        <f>IFERROR(VLOOKUP(CONCATENATE($B13,"_",U$4,"_",$C$85,"_",$C$84),Data_for_IC_trend_tables!$A$1:$G$49194,7,FALSE)*1000,"-")</f>
        <v>212.22651575036599</v>
      </c>
      <c r="V13" s="30">
        <f>IFERROR(VLOOKUP(CONCATENATE($B13,"_",V$4,"_",$C$85,"_",$C$84),Data_for_IC_trend_tables!$A$1:$G$49194,7,FALSE)*1000,"-")</f>
        <v>194.83771656349199</v>
      </c>
      <c r="W13" s="30">
        <f>IFERROR(VLOOKUP(CONCATENATE($B13,"_",W$4,"_",$C$85,"_",$C$84),Data_for_IC_trend_tables!$A$1:$G$49194,7,FALSE)*1000,"-")</f>
        <v>184.736326345153</v>
      </c>
      <c r="X13" s="30">
        <f>IFERROR(VLOOKUP(CONCATENATE($B13,"_",X$4,"_",$C$85,"_",$C$84),Data_for_IC_trend_tables!$A$1:$G$49194,7,FALSE)*1000,"-")</f>
        <v>186.77450978834</v>
      </c>
      <c r="Y13" s="30">
        <f>IFERROR(VLOOKUP(CONCATENATE($B13,"_",Y$4,"_",$C$85,"_",$C$84),Data_for_IC_trend_tables!$A$1:$G$49194,7,FALSE)*1000,"-")</f>
        <v>167.468543912896</v>
      </c>
      <c r="Z13" s="30">
        <f>IFERROR(VLOOKUP(CONCATENATE($B13,"_",Z$4,"_",$C$85,"_",$C$84),Data_for_IC_trend_tables!$A$1:$G$49194,7,FALSE)*1000,"-")</f>
        <v>154.63367919834701</v>
      </c>
      <c r="AA13" s="30">
        <f>IFERROR(VLOOKUP(CONCATENATE($B13,"_",AA$4,"_",$C$85,"_",$C$84),Data_for_IC_trend_tables!$A$1:$G$49194,7,FALSE)*1000,"-")</f>
        <v>130.718365345813</v>
      </c>
      <c r="AB13" s="30">
        <f>IFERROR(VLOOKUP(CONCATENATE($B13,"_",AB$4,"_",$C$85,"_",$C$84),Data_for_IC_trend_tables!$A$1:$G$49194,7,FALSE)*1000,"-")</f>
        <v>135.84333132450698</v>
      </c>
      <c r="AC13" s="30">
        <f>IFERROR(VLOOKUP(CONCATENATE($B13,"_",AC$4,"_",$C$85,"_",$C$84),Data_for_IC_trend_tables!$A$1:$G$49194,7,FALSE)*1000,"-")</f>
        <v>107.09961188602999</v>
      </c>
      <c r="AD13" s="30">
        <f>IFERROR(VLOOKUP(CONCATENATE($B13,"_",AD$4,"_",$C$85,"_",$C$84),Data_for_IC_trend_tables!$A$1:$G$49194,7,FALSE)*1000,"-")</f>
        <v>111.91881298483699</v>
      </c>
      <c r="AE13" s="30">
        <f>IFERROR(VLOOKUP(CONCATENATE($B13,"_",AE$4,"_",$C$85,"_",$C$84),Data_for_IC_trend_tables!$A$1:$G$49194,7,FALSE)*1000,"-")</f>
        <v>113.92341758383</v>
      </c>
      <c r="AF13" s="30">
        <f>IFERROR(VLOOKUP(CONCATENATE($B13,"_",AF$4,"_",$C$85,"_",$C$84),Data_for_IC_trend_tables!$A$1:$G$49194,7,FALSE)*1000,"-")</f>
        <v>110.89498621995101</v>
      </c>
      <c r="AG13" s="30">
        <f>IFERROR(VLOOKUP(CONCATENATE($B13,"_",AG$4,"_",$C$85,"_",$C$84),Data_for_IC_trend_tables!$A$1:$G$49194,7,FALSE)*1000,"-")</f>
        <v>112.772554029388</v>
      </c>
      <c r="AH13" s="30">
        <f>IFERROR(VLOOKUP(CONCATENATE($B13,"_",AH$4,"_",$C$85,"_",$C$84),Data_for_IC_trend_tables!$A$1:$G$49194,7,FALSE)*1000,"-")</f>
        <v>100.07257946031901</v>
      </c>
      <c r="AI13" s="30">
        <f>IFERROR(VLOOKUP(CONCATENATE($B13,"_",AI$4,"_",$C$85,"_",$C$84),Data_for_IC_trend_tables!$A$1:$G$49194,7,FALSE)*1000,"-")</f>
        <v>86.16191281914449</v>
      </c>
      <c r="AJ13" s="30">
        <f>IFERROR(VLOOKUP(CONCATENATE($B13,"_",AJ$4,"_",$C$85,"_",$C$84),Data_for_IC_trend_tables!$A$1:$G$49194,7,FALSE)*1000,"-")</f>
        <v>89.843091568441594</v>
      </c>
      <c r="AK13" s="30">
        <f>IFERROR(VLOOKUP(CONCATENATE($B13,"_",AK$4,"_",$C$85,"_",$C$84),Data_for_IC_trend_tables!$A$1:$G$49194,7,FALSE)*1000,"-")</f>
        <v>88.570064538636302</v>
      </c>
      <c r="AL13" s="30">
        <f>IFERROR(VLOOKUP(CONCATENATE($B13,"_",AL$4,"_",$C$85,"_",$C$84),Data_for_IC_trend_tables!$A$1:$G$49194,7,FALSE)*1000,"-")</f>
        <v>102.128716262174</v>
      </c>
      <c r="AM13" s="30">
        <f>IFERROR(VLOOKUP(CONCATENATE($B13,"_",AM$4,"_",$C$85,"_",$C$84),Data_for_IC_trend_tables!$A$1:$G$49194,7,FALSE)*1000,"-")</f>
        <v>99.075839304505095</v>
      </c>
      <c r="AN13" s="30">
        <f>IFERROR(VLOOKUP(CONCATENATE($B13,"_",AN$4,"_",$C$85,"_",$C$84),Data_for_IC_trend_tables!$A$1:$G$49194,7,FALSE)*1000,"-")</f>
        <v>79.001543532515299</v>
      </c>
      <c r="AO13" s="30">
        <f>IFERROR(VLOOKUP(CONCATENATE($B13,"_",AO$4,"_",$C$85,"_",$C$84),Data_for_IC_trend_tables!$A$1:$G$49194,7,FALSE)*1000,"-")</f>
        <v>70.52478851213489</v>
      </c>
      <c r="AP13" s="30">
        <f>IFERROR(VLOOKUP(CONCATENATE($B13,"_",AP$4,"_",$C$85,"_",$C$84),Data_for_IC_trend_tables!$A$1:$G$49194,7,FALSE)*1000,"-")</f>
        <v>70.139391594848803</v>
      </c>
      <c r="AQ13" s="30">
        <f>IFERROR(VLOOKUP(CONCATENATE($B13,"_",AQ$4,"_",$C$85,"_",$C$84),Data_for_IC_trend_tables!$A$1:$G$49194,7,FALSE)*1000,"-")</f>
        <v>66.052076012715304</v>
      </c>
      <c r="AR13" s="30">
        <f>IFERROR(VLOOKUP(CONCATENATE($B13,"_",AR$4,"_",$C$85,"_",$C$84),Data_for_IC_trend_tables!$A$1:$G$49194,7,FALSE)*1000,"-")</f>
        <v>59.172402883919098</v>
      </c>
      <c r="AS13" s="30">
        <f>IFERROR(VLOOKUP(CONCATENATE($B13,"_",AS$4,"_",$C$85,"_",$C$84),Data_for_IC_trend_tables!$A$1:$G$49194,7,FALSE)*1000,"-")</f>
        <v>53.855635819365602</v>
      </c>
      <c r="AT13" s="30">
        <f>IFERROR(VLOOKUP(CONCATENATE($B13,"_",AT$4,"_",$C$85,"_",$C$84),Data_for_IC_trend_tables!$A$1:$G$49194,7,FALSE)*1000,"-")</f>
        <v>51.591063271261106</v>
      </c>
      <c r="AU13" s="30">
        <f>IFERROR(VLOOKUP(CONCATENATE($B13,"_",AU$4,"_",$C$85,"_",$C$84),Data_for_IC_trend_tables!$A$1:$G$49194,7,FALSE)*1000,"-")</f>
        <v>54.833094735263003</v>
      </c>
      <c r="AV13" s="30"/>
      <c r="AW13" s="30">
        <f>IFERROR(VLOOKUP(CONCATENATE($B13,"_",AW$4,"_",$C$85,"_",$C$84),Data_for_IC_trend_tables!$A$1:$G$49194,7,FALSE)*1000,"-")</f>
        <v>54.833094735263003</v>
      </c>
      <c r="AX13" s="82">
        <f t="shared" si="2"/>
        <v>281.64202286536698</v>
      </c>
      <c r="AY13" s="38" t="str">
        <f t="shared" si="0"/>
        <v>Yes</v>
      </c>
      <c r="AZ13" s="58">
        <f t="shared" si="1"/>
        <v>-0.80530925684525856</v>
      </c>
      <c r="BA13" s="32" t="s">
        <v>76</v>
      </c>
    </row>
    <row r="14" spans="2:53" s="3" customFormat="1" x14ac:dyDescent="0.2">
      <c r="B14" s="53" t="s">
        <v>142</v>
      </c>
      <c r="C14" s="71" t="s">
        <v>6</v>
      </c>
      <c r="D14" s="56">
        <v>1990</v>
      </c>
      <c r="E14" s="30" t="str">
        <f>IFERROR(VLOOKUP(CONCATENATE($B14,"_",E$4,"_",$C$85,"_",$C$84),Data_for_IC_trend_tables!$A$1:$G$49194,7,FALSE)*1000,"-")</f>
        <v>-</v>
      </c>
      <c r="F14" s="30" t="str">
        <f>IFERROR(VLOOKUP(CONCATENATE($B14,"_",F$4,"_",$C$85,"_",$C$84),Data_for_IC_trend_tables!$A$1:$G$49194,7,FALSE)*1000,"-")</f>
        <v>-</v>
      </c>
      <c r="G14" s="30" t="str">
        <f>IFERROR(VLOOKUP(CONCATENATE($B14,"_",G$4,"_",$C$85,"_",$C$84),Data_for_IC_trend_tables!$A$1:$G$49194,7,FALSE)*1000,"-")</f>
        <v>-</v>
      </c>
      <c r="H14" s="30" t="str">
        <f>IFERROR(VLOOKUP(CONCATENATE($B14,"_",H$4,"_",$C$85,"_",$C$84),Data_for_IC_trend_tables!$A$1:$G$49194,7,FALSE)*1000,"-")</f>
        <v>-</v>
      </c>
      <c r="I14" s="30" t="str">
        <f>IFERROR(VLOOKUP(CONCATENATE($B14,"_",I$4,"_",$C$85,"_",$C$84),Data_for_IC_trend_tables!$A$1:$G$49194,7,FALSE)*1000,"-")</f>
        <v>-</v>
      </c>
      <c r="J14" s="30" t="str">
        <f>IFERROR(VLOOKUP(CONCATENATE($B14,"_",J$4,"_",$C$85,"_",$C$84),Data_for_IC_trend_tables!$A$1:$G$49194,7,FALSE)*1000,"-")</f>
        <v>-</v>
      </c>
      <c r="K14" s="30" t="str">
        <f>IFERROR(VLOOKUP(CONCATENATE($B14,"_",K$4,"_",$C$85,"_",$C$84),Data_for_IC_trend_tables!$A$1:$G$49194,7,FALSE)*1000,"-")</f>
        <v>-</v>
      </c>
      <c r="L14" s="30">
        <f>IFERROR(VLOOKUP(CONCATENATE($B14,"_",L$4,"_",$C$85,"_",$C$84),Data_for_IC_trend_tables!$A$1:$G$49194,7,FALSE)*1000,"-")</f>
        <v>19.650978693537901</v>
      </c>
      <c r="M14" s="30">
        <f>IFERROR(VLOOKUP(CONCATENATE($B14,"_",M$4,"_",$C$85,"_",$C$84),Data_for_IC_trend_tables!$A$1:$G$49194,7,FALSE)*1000,"-")</f>
        <v>18.326299245232502</v>
      </c>
      <c r="N14" s="30" t="str">
        <f>IFERROR(VLOOKUP(CONCATENATE($B14,"_",N$4,"_",$C$85,"_",$C$84),Data_for_IC_trend_tables!$A$1:$G$49194,7,FALSE)*1000,"-")</f>
        <v>-</v>
      </c>
      <c r="O14" s="30">
        <f>IFERROR(VLOOKUP(CONCATENATE($B14,"_",O$4,"_",$C$85,"_",$C$84),Data_for_IC_trend_tables!$A$1:$G$49194,7,FALSE)*1000,"-")</f>
        <v>23.3455700386987</v>
      </c>
      <c r="P14" s="30">
        <f>IFERROR(VLOOKUP(CONCATENATE($B14,"_",P$4,"_",$C$85,"_",$C$84),Data_for_IC_trend_tables!$A$1:$G$49194,7,FALSE)*1000,"-")</f>
        <v>22.858904700898698</v>
      </c>
      <c r="Q14" s="30">
        <f>IFERROR(VLOOKUP(CONCATENATE($B14,"_",Q$4,"_",$C$85,"_",$C$84),Data_for_IC_trend_tables!$A$1:$G$49194,7,FALSE)*1000,"-")</f>
        <v>18.289388311540598</v>
      </c>
      <c r="R14" s="30">
        <f>IFERROR(VLOOKUP(CONCATENATE($B14,"_",R$4,"_",$C$85,"_",$C$84),Data_for_IC_trend_tables!$A$1:$G$49194,7,FALSE)*1000,"-")</f>
        <v>18.920013484731399</v>
      </c>
      <c r="S14" s="30">
        <f>IFERROR(VLOOKUP(CONCATENATE($B14,"_",S$4,"_",$C$85,"_",$C$84),Data_for_IC_trend_tables!$A$1:$G$49194,7,FALSE)*1000,"-")</f>
        <v>17.091179727447702</v>
      </c>
      <c r="T14" s="30">
        <f>IFERROR(VLOOKUP(CONCATENATE($B14,"_",T$4,"_",$C$85,"_",$C$84),Data_for_IC_trend_tables!$A$1:$G$49194,7,FALSE)*1000,"-")</f>
        <v>17.624313923999001</v>
      </c>
      <c r="U14" s="30">
        <f>IFERROR(VLOOKUP(CONCATENATE($B14,"_",U$4,"_",$C$85,"_",$C$84),Data_for_IC_trend_tables!$A$1:$G$49194,7,FALSE)*1000,"-")</f>
        <v>19.375645299822299</v>
      </c>
      <c r="V14" s="30">
        <f>IFERROR(VLOOKUP(CONCATENATE($B14,"_",V$4,"_",$C$85,"_",$C$84),Data_for_IC_trend_tables!$A$1:$G$49194,7,FALSE)*1000,"-")</f>
        <v>18.0092777134399</v>
      </c>
      <c r="W14" s="30">
        <f>IFERROR(VLOOKUP(CONCATENATE($B14,"_",W$4,"_",$C$85,"_",$C$84),Data_for_IC_trend_tables!$A$1:$G$49194,7,FALSE)*1000,"-")</f>
        <v>18.0610813744612</v>
      </c>
      <c r="X14" s="30">
        <f>IFERROR(VLOOKUP(CONCATENATE($B14,"_",X$4,"_",$C$85,"_",$C$84),Data_for_IC_trend_tables!$A$1:$G$49194,7,FALSE)*1000,"-")</f>
        <v>17.691793153477999</v>
      </c>
      <c r="Y14" s="30">
        <f>IFERROR(VLOOKUP(CONCATENATE($B14,"_",Y$4,"_",$C$85,"_",$C$84),Data_for_IC_trend_tables!$A$1:$G$49194,7,FALSE)*1000,"-")</f>
        <v>15.731172666085198</v>
      </c>
      <c r="Z14" s="30">
        <f>IFERROR(VLOOKUP(CONCATENATE($B14,"_",Z$4,"_",$C$85,"_",$C$84),Data_for_IC_trend_tables!$A$1:$G$49194,7,FALSE)*1000,"-")</f>
        <v>16.986416919250399</v>
      </c>
      <c r="AA14" s="30">
        <f>IFERROR(VLOOKUP(CONCATENATE($B14,"_",AA$4,"_",$C$85,"_",$C$84),Data_for_IC_trend_tables!$A$1:$G$49194,7,FALSE)*1000,"-")</f>
        <v>16.409711709224599</v>
      </c>
      <c r="AB14" s="30">
        <f>IFERROR(VLOOKUP(CONCATENATE($B14,"_",AB$4,"_",$C$85,"_",$C$84),Data_for_IC_trend_tables!$A$1:$G$49194,7,FALSE)*1000,"-")</f>
        <v>18.5512429746517</v>
      </c>
      <c r="AC14" s="30">
        <f>IFERROR(VLOOKUP(CONCATENATE($B14,"_",AC$4,"_",$C$85,"_",$C$84),Data_for_IC_trend_tables!$A$1:$G$49194,7,FALSE)*1000,"-")</f>
        <v>18.4312816793114</v>
      </c>
      <c r="AD14" s="30">
        <f>IFERROR(VLOOKUP(CONCATENATE($B14,"_",AD$4,"_",$C$85,"_",$C$84),Data_for_IC_trend_tables!$A$1:$G$49194,7,FALSE)*1000,"-")</f>
        <v>19.450879011381797</v>
      </c>
      <c r="AE14" s="30">
        <f>IFERROR(VLOOKUP(CONCATENATE($B14,"_",AE$4,"_",$C$85,"_",$C$84),Data_for_IC_trend_tables!$A$1:$G$49194,7,FALSE)*1000,"-")</f>
        <v>17.8849831256097</v>
      </c>
      <c r="AF14" s="30">
        <f>IFERROR(VLOOKUP(CONCATENATE($B14,"_",AF$4,"_",$C$85,"_",$C$84),Data_for_IC_trend_tables!$A$1:$G$49194,7,FALSE)*1000,"-")</f>
        <v>17.048395347444401</v>
      </c>
      <c r="AG14" s="30">
        <f>IFERROR(VLOOKUP(CONCATENATE($B14,"_",AG$4,"_",$C$85,"_",$C$84),Data_for_IC_trend_tables!$A$1:$G$49194,7,FALSE)*1000,"-")</f>
        <v>17.022143820951502</v>
      </c>
      <c r="AH14" s="30">
        <f>IFERROR(VLOOKUP(CONCATENATE($B14,"_",AH$4,"_",$C$85,"_",$C$84),Data_for_IC_trend_tables!$A$1:$G$49194,7,FALSE)*1000,"-")</f>
        <v>17.328579365809002</v>
      </c>
      <c r="AI14" s="30">
        <f>IFERROR(VLOOKUP(CONCATENATE($B14,"_",AI$4,"_",$C$85,"_",$C$84),Data_for_IC_trend_tables!$A$1:$G$49194,7,FALSE)*1000,"-")</f>
        <v>18.377298614080299</v>
      </c>
      <c r="AJ14" s="30">
        <f>IFERROR(VLOOKUP(CONCATENATE($B14,"_",AJ$4,"_",$C$85,"_",$C$84),Data_for_IC_trend_tables!$A$1:$G$49194,7,FALSE)*1000,"-")</f>
        <v>17.457358619889899</v>
      </c>
      <c r="AK14" s="30">
        <f>IFERROR(VLOOKUP(CONCATENATE($B14,"_",AK$4,"_",$C$85,"_",$C$84),Data_for_IC_trend_tables!$A$1:$G$49194,7,FALSE)*1000,"-")</f>
        <v>17.0505052040034</v>
      </c>
      <c r="AL14" s="30">
        <f>IFERROR(VLOOKUP(CONCATENATE($B14,"_",AL$4,"_",$C$85,"_",$C$84),Data_for_IC_trend_tables!$A$1:$G$49194,7,FALSE)*1000,"-")</f>
        <v>16.848154810397201</v>
      </c>
      <c r="AM14" s="30">
        <f>IFERROR(VLOOKUP(CONCATENATE($B14,"_",AM$4,"_",$C$85,"_",$C$84),Data_for_IC_trend_tables!$A$1:$G$49194,7,FALSE)*1000,"-")</f>
        <v>14.671395368080701</v>
      </c>
      <c r="AN14" s="30">
        <f>IFERROR(VLOOKUP(CONCATENATE($B14,"_",AN$4,"_",$C$85,"_",$C$84),Data_for_IC_trend_tables!$A$1:$G$49194,7,FALSE)*1000,"-")</f>
        <v>16.337472250970897</v>
      </c>
      <c r="AO14" s="30">
        <f>IFERROR(VLOOKUP(CONCATENATE($B14,"_",AO$4,"_",$C$85,"_",$C$84),Data_for_IC_trend_tables!$A$1:$G$49194,7,FALSE)*1000,"-")</f>
        <v>15.6169933470142</v>
      </c>
      <c r="AP14" s="30">
        <f>IFERROR(VLOOKUP(CONCATENATE($B14,"_",AP$4,"_",$C$85,"_",$C$84),Data_for_IC_trend_tables!$A$1:$G$49194,7,FALSE)*1000,"-")</f>
        <v>15.018795871082</v>
      </c>
      <c r="AQ14" s="30">
        <f>IFERROR(VLOOKUP(CONCATENATE($B14,"_",AQ$4,"_",$C$85,"_",$C$84),Data_for_IC_trend_tables!$A$1:$G$49194,7,FALSE)*1000,"-")</f>
        <v>14.248785149890299</v>
      </c>
      <c r="AR14" s="30">
        <f>IFERROR(VLOOKUP(CONCATENATE($B14,"_",AR$4,"_",$C$85,"_",$C$84),Data_for_IC_trend_tables!$A$1:$G$49194,7,FALSE)*1000,"-")</f>
        <v>13.744803891585699</v>
      </c>
      <c r="AS14" s="30">
        <f>IFERROR(VLOOKUP(CONCATENATE($B14,"_",AS$4,"_",$C$85,"_",$C$84),Data_for_IC_trend_tables!$A$1:$G$49194,7,FALSE)*1000,"-")</f>
        <v>13.6741009201116</v>
      </c>
      <c r="AT14" s="30">
        <f>IFERROR(VLOOKUP(CONCATENATE($B14,"_",AT$4,"_",$C$85,"_",$C$84),Data_for_IC_trend_tables!$A$1:$G$49194,7,FALSE)*1000,"-")</f>
        <v>14.672133814384299</v>
      </c>
      <c r="AU14" s="30">
        <f>IFERROR(VLOOKUP(CONCATENATE($B14,"_",AU$4,"_",$C$85,"_",$C$84),Data_for_IC_trend_tables!$A$1:$G$49194,7,FALSE)*1000,"-")</f>
        <v>13.3261296787784</v>
      </c>
      <c r="AV14" s="30"/>
      <c r="AW14" s="30">
        <f>IFERROR(VLOOKUP(CONCATENATE($B14,"_",AW$4,"_",$C$85,"_",$C$84),Data_for_IC_trend_tables!$A$1:$G$49194,7,FALSE)*1000,"-")</f>
        <v>13.3261296787784</v>
      </c>
      <c r="AX14" s="82">
        <f t="shared" si="2"/>
        <v>23.3455700386987</v>
      </c>
      <c r="AY14" s="38" t="str">
        <f t="shared" si="0"/>
        <v>Yes</v>
      </c>
      <c r="AZ14" s="58">
        <f t="shared" si="1"/>
        <v>-0.42917951214348632</v>
      </c>
      <c r="BA14" s="32" t="s">
        <v>76</v>
      </c>
    </row>
    <row r="15" spans="2:53" s="17" customFormat="1" x14ac:dyDescent="0.2">
      <c r="B15" s="53" t="s">
        <v>143</v>
      </c>
      <c r="C15" s="71" t="s">
        <v>7</v>
      </c>
      <c r="D15" s="56">
        <v>1990</v>
      </c>
      <c r="E15" s="30" t="str">
        <f>IFERROR(VLOOKUP(CONCATENATE($B15,"_",E$4,"_",$C$85,"_",$C$84),Data_for_IC_trend_tables!$A$1:$G$49194,7,FALSE)*1000,"-")</f>
        <v>-</v>
      </c>
      <c r="F15" s="30" t="str">
        <f>IFERROR(VLOOKUP(CONCATENATE($B15,"_",F$4,"_",$C$85,"_",$C$84),Data_for_IC_trend_tables!$A$1:$G$49194,7,FALSE)*1000,"-")</f>
        <v>-</v>
      </c>
      <c r="G15" s="30" t="str">
        <f>IFERROR(VLOOKUP(CONCATENATE($B15,"_",G$4,"_",$C$85,"_",$C$84),Data_for_IC_trend_tables!$A$1:$G$49194,7,FALSE)*1000,"-")</f>
        <v>-</v>
      </c>
      <c r="H15" s="30" t="str">
        <f>IFERROR(VLOOKUP(CONCATENATE($B15,"_",H$4,"_",$C$85,"_",$C$84),Data_for_IC_trend_tables!$A$1:$G$49194,7,FALSE)*1000,"-")</f>
        <v>-</v>
      </c>
      <c r="I15" s="30" t="str">
        <f>IFERROR(VLOOKUP(CONCATENATE($B15,"_",I$4,"_",$C$85,"_",$C$84),Data_for_IC_trend_tables!$A$1:$G$49194,7,FALSE)*1000,"-")</f>
        <v>-</v>
      </c>
      <c r="J15" s="30" t="str">
        <f>IFERROR(VLOOKUP(CONCATENATE($B15,"_",J$4,"_",$C$85,"_",$C$84),Data_for_IC_trend_tables!$A$1:$G$49194,7,FALSE)*1000,"-")</f>
        <v>-</v>
      </c>
      <c r="K15" s="30" t="str">
        <f>IFERROR(VLOOKUP(CONCATENATE($B15,"_",K$4,"_",$C$85,"_",$C$84),Data_for_IC_trend_tables!$A$1:$G$49194,7,FALSE)*1000,"-")</f>
        <v>-</v>
      </c>
      <c r="L15" s="30" t="str">
        <f>IFERROR(VLOOKUP(CONCATENATE($B15,"_",L$4,"_",$C$85,"_",$C$84),Data_for_IC_trend_tables!$A$1:$G$49194,7,FALSE)*1000,"-")</f>
        <v>-</v>
      </c>
      <c r="M15" s="30" t="str">
        <f>IFERROR(VLOOKUP(CONCATENATE($B15,"_",M$4,"_",$C$85,"_",$C$84),Data_for_IC_trend_tables!$A$1:$G$49194,7,FALSE)*1000,"-")</f>
        <v>-</v>
      </c>
      <c r="N15" s="30" t="str">
        <f>IFERROR(VLOOKUP(CONCATENATE($B15,"_",N$4,"_",$C$85,"_",$C$84),Data_for_IC_trend_tables!$A$1:$G$49194,7,FALSE)*1000,"-")</f>
        <v>-</v>
      </c>
      <c r="O15" s="30">
        <f>IFERROR(VLOOKUP(CONCATENATE($B15,"_",O$4,"_",$C$85,"_",$C$84),Data_for_IC_trend_tables!$A$1:$G$49194,7,FALSE)*1000,"-")</f>
        <v>13.739808815071799</v>
      </c>
      <c r="P15" s="30">
        <f>IFERROR(VLOOKUP(CONCATENATE($B15,"_",P$4,"_",$C$85,"_",$C$84),Data_for_IC_trend_tables!$A$1:$G$49194,7,FALSE)*1000,"-")</f>
        <v>13.344895695061501</v>
      </c>
      <c r="Q15" s="30">
        <f>IFERROR(VLOOKUP(CONCATENATE($B15,"_",Q$4,"_",$C$85,"_",$C$84),Data_for_IC_trend_tables!$A$1:$G$49194,7,FALSE)*1000,"-")</f>
        <v>13.999073747837899</v>
      </c>
      <c r="R15" s="30">
        <f>IFERROR(VLOOKUP(CONCATENATE($B15,"_",R$4,"_",$C$85,"_",$C$84),Data_for_IC_trend_tables!$A$1:$G$49194,7,FALSE)*1000,"-")</f>
        <v>14.0379283246402</v>
      </c>
      <c r="S15" s="30">
        <f>IFERROR(VLOOKUP(CONCATENATE($B15,"_",S$4,"_",$C$85,"_",$C$84),Data_for_IC_trend_tables!$A$1:$G$49194,7,FALSE)*1000,"-")</f>
        <v>12.1515330284074</v>
      </c>
      <c r="T15" s="30">
        <f>IFERROR(VLOOKUP(CONCATENATE($B15,"_",T$4,"_",$C$85,"_",$C$84),Data_for_IC_trend_tables!$A$1:$G$49194,7,FALSE)*1000,"-")</f>
        <v>10.933515589068501</v>
      </c>
      <c r="U15" s="30">
        <f>IFERROR(VLOOKUP(CONCATENATE($B15,"_",U$4,"_",$C$85,"_",$C$84),Data_for_IC_trend_tables!$A$1:$G$49194,7,FALSE)*1000,"-")</f>
        <v>9.8916865113746404</v>
      </c>
      <c r="V15" s="30">
        <f>IFERROR(VLOOKUP(CONCATENATE($B15,"_",V$4,"_",$C$85,"_",$C$84),Data_for_IC_trend_tables!$A$1:$G$49194,7,FALSE)*1000,"-")</f>
        <v>9.0522390556514001</v>
      </c>
      <c r="W15" s="30">
        <f>IFERROR(VLOOKUP(CONCATENATE($B15,"_",W$4,"_",$C$85,"_",$C$84),Data_for_IC_trend_tables!$A$1:$G$49194,7,FALSE)*1000,"-")</f>
        <v>8.5163065242496199</v>
      </c>
      <c r="X15" s="30">
        <f>IFERROR(VLOOKUP(CONCATENATE($B15,"_",X$4,"_",$C$85,"_",$C$84),Data_for_IC_trend_tables!$A$1:$G$49194,7,FALSE)*1000,"-")</f>
        <v>7.7986858267372705</v>
      </c>
      <c r="Y15" s="30">
        <f>IFERROR(VLOOKUP(CONCATENATE($B15,"_",Y$4,"_",$C$85,"_",$C$84),Data_for_IC_trend_tables!$A$1:$G$49194,7,FALSE)*1000,"-")</f>
        <v>6.2151422085215797</v>
      </c>
      <c r="Z15" s="30">
        <f>IFERROR(VLOOKUP(CONCATENATE($B15,"_",Z$4,"_",$C$85,"_",$C$84),Data_for_IC_trend_tables!$A$1:$G$49194,7,FALSE)*1000,"-")</f>
        <v>6.0834082230046604</v>
      </c>
      <c r="AA15" s="30">
        <f>IFERROR(VLOOKUP(CONCATENATE($B15,"_",AA$4,"_",$C$85,"_",$C$84),Data_for_IC_trend_tables!$A$1:$G$49194,7,FALSE)*1000,"-")</f>
        <v>5.7259648154251801</v>
      </c>
      <c r="AB15" s="30">
        <f>IFERROR(VLOOKUP(CONCATENATE($B15,"_",AB$4,"_",$C$85,"_",$C$84),Data_for_IC_trend_tables!$A$1:$G$49194,7,FALSE)*1000,"-")</f>
        <v>6.1468436996233695</v>
      </c>
      <c r="AC15" s="30">
        <f>IFERROR(VLOOKUP(CONCATENATE($B15,"_",AC$4,"_",$C$85,"_",$C$84),Data_for_IC_trend_tables!$A$1:$G$49194,7,FALSE)*1000,"-")</f>
        <v>4.8400471926434099</v>
      </c>
      <c r="AD15" s="30">
        <f>IFERROR(VLOOKUP(CONCATENATE($B15,"_",AD$4,"_",$C$85,"_",$C$84),Data_for_IC_trend_tables!$A$1:$G$49194,7,FALSE)*1000,"-")</f>
        <v>3.7976746941205999</v>
      </c>
      <c r="AE15" s="30">
        <f>IFERROR(VLOOKUP(CONCATENATE($B15,"_",AE$4,"_",$C$85,"_",$C$84),Data_for_IC_trend_tables!$A$1:$G$49194,7,FALSE)*1000,"-")</f>
        <v>2.9208516118972803</v>
      </c>
      <c r="AF15" s="30">
        <f>IFERROR(VLOOKUP(CONCATENATE($B15,"_",AF$4,"_",$C$85,"_",$C$84),Data_for_IC_trend_tables!$A$1:$G$49194,7,FALSE)*1000,"-")</f>
        <v>1.6734664749902599</v>
      </c>
      <c r="AG15" s="30">
        <f>IFERROR(VLOOKUP(CONCATENATE($B15,"_",AG$4,"_",$C$85,"_",$C$84),Data_for_IC_trend_tables!$A$1:$G$49194,7,FALSE)*1000,"-")</f>
        <v>1.0289951156525099</v>
      </c>
      <c r="AH15" s="30">
        <f>IFERROR(VLOOKUP(CONCATENATE($B15,"_",AH$4,"_",$C$85,"_",$C$84),Data_for_IC_trend_tables!$A$1:$G$49194,7,FALSE)*1000,"-")</f>
        <v>0.8404472768182919</v>
      </c>
      <c r="AI15" s="30">
        <f>IFERROR(VLOOKUP(CONCATENATE($B15,"_",AI$4,"_",$C$85,"_",$C$84),Data_for_IC_trend_tables!$A$1:$G$49194,7,FALSE)*1000,"-")</f>
        <v>0.87933553096898309</v>
      </c>
      <c r="AJ15" s="30">
        <f>IFERROR(VLOOKUP(CONCATENATE($B15,"_",AJ$4,"_",$C$85,"_",$C$84),Data_for_IC_trend_tables!$A$1:$G$49194,7,FALSE)*1000,"-")</f>
        <v>0.96061805559462399</v>
      </c>
      <c r="AK15" s="30">
        <f>IFERROR(VLOOKUP(CONCATENATE($B15,"_",AK$4,"_",$C$85,"_",$C$84),Data_for_IC_trend_tables!$A$1:$G$49194,7,FALSE)*1000,"-")</f>
        <v>1.02509959358918</v>
      </c>
      <c r="AL15" s="30">
        <f>IFERROR(VLOOKUP(CONCATENATE($B15,"_",AL$4,"_",$C$85,"_",$C$84),Data_for_IC_trend_tables!$A$1:$G$49194,7,FALSE)*1000,"-")</f>
        <v>0.81314314008052502</v>
      </c>
      <c r="AM15" s="30">
        <f>IFERROR(VLOOKUP(CONCATENATE($B15,"_",AM$4,"_",$C$85,"_",$C$84),Data_for_IC_trend_tables!$A$1:$G$49194,7,FALSE)*1000,"-")</f>
        <v>0.68475744458827004</v>
      </c>
      <c r="AN15" s="30">
        <f>IFERROR(VLOOKUP(CONCATENATE($B15,"_",AN$4,"_",$C$85,"_",$C$84),Data_for_IC_trend_tables!$A$1:$G$49194,7,FALSE)*1000,"-")</f>
        <v>0.87626188688681805</v>
      </c>
      <c r="AO15" s="30">
        <f>IFERROR(VLOOKUP(CONCATENATE($B15,"_",AO$4,"_",$C$85,"_",$C$84),Data_for_IC_trend_tables!$A$1:$G$49194,7,FALSE)*1000,"-")</f>
        <v>0.65695294907222701</v>
      </c>
      <c r="AP15" s="30">
        <f>IFERROR(VLOOKUP(CONCATENATE($B15,"_",AP$4,"_",$C$85,"_",$C$84),Data_for_IC_trend_tables!$A$1:$G$49194,7,FALSE)*1000,"-")</f>
        <v>0.576768407785482</v>
      </c>
      <c r="AQ15" s="30">
        <f>IFERROR(VLOOKUP(CONCATENATE($B15,"_",AQ$4,"_",$C$85,"_",$C$84),Data_for_IC_trend_tables!$A$1:$G$49194,7,FALSE)*1000,"-")</f>
        <v>0.66432352842827003</v>
      </c>
      <c r="AR15" s="30">
        <f>IFERROR(VLOOKUP(CONCATENATE($B15,"_",AR$4,"_",$C$85,"_",$C$84),Data_for_IC_trend_tables!$A$1:$G$49194,7,FALSE)*1000,"-")</f>
        <v>0.646578935227058</v>
      </c>
      <c r="AS15" s="30">
        <f>IFERROR(VLOOKUP(CONCATENATE($B15,"_",AS$4,"_",$C$85,"_",$C$84),Data_for_IC_trend_tables!$A$1:$G$49194,7,FALSE)*1000,"-")</f>
        <v>0.71649321929495602</v>
      </c>
      <c r="AT15" s="30">
        <f>IFERROR(VLOOKUP(CONCATENATE($B15,"_",AT$4,"_",$C$85,"_",$C$84),Data_for_IC_trend_tables!$A$1:$G$49194,7,FALSE)*1000,"-")</f>
        <v>0.71672689788336896</v>
      </c>
      <c r="AU15" s="30">
        <f>IFERROR(VLOOKUP(CONCATENATE($B15,"_",AU$4,"_",$C$85,"_",$C$84),Data_for_IC_trend_tables!$A$1:$G$49194,7,FALSE)*1000,"-")</f>
        <v>0.68353205229920799</v>
      </c>
      <c r="AV15" s="30"/>
      <c r="AW15" s="30">
        <f>IFERROR(VLOOKUP(CONCATENATE($B15,"_",AW$4,"_",$C$85,"_",$C$84),Data_for_IC_trend_tables!$A$1:$G$49194,7,FALSE)*1000,"-")</f>
        <v>0.68353205229920799</v>
      </c>
      <c r="AX15" s="82">
        <f t="shared" si="2"/>
        <v>13.739808815071799</v>
      </c>
      <c r="AY15" s="38" t="str">
        <f t="shared" si="0"/>
        <v>Yes</v>
      </c>
      <c r="AZ15" s="58">
        <f t="shared" si="1"/>
        <v>-0.95025170571882978</v>
      </c>
      <c r="BA15" s="32" t="s">
        <v>76</v>
      </c>
    </row>
    <row r="16" spans="2:53" s="3" customFormat="1" x14ac:dyDescent="0.2">
      <c r="B16" s="53" t="s">
        <v>144</v>
      </c>
      <c r="C16" s="71" t="s">
        <v>187</v>
      </c>
      <c r="D16" s="56">
        <v>1990</v>
      </c>
      <c r="E16" s="30" t="str">
        <f>IFERROR(VLOOKUP(CONCATENATE($B16,"_",E$4,"_",$C$85,"_",$C$84),Data_for_IC_trend_tables!$A$1:$G$49194,7,FALSE)*1000,"-")</f>
        <v>-</v>
      </c>
      <c r="F16" s="30" t="str">
        <f>IFERROR(VLOOKUP(CONCATENATE($B16,"_",F$4,"_",$C$85,"_",$C$84),Data_for_IC_trend_tables!$A$1:$G$49194,7,FALSE)*1000,"-")</f>
        <v>-</v>
      </c>
      <c r="G16" s="30" t="str">
        <f>IFERROR(VLOOKUP(CONCATENATE($B16,"_",G$4,"_",$C$85,"_",$C$84),Data_for_IC_trend_tables!$A$1:$G$49194,7,FALSE)*1000,"-")</f>
        <v>-</v>
      </c>
      <c r="H16" s="30" t="str">
        <f>IFERROR(VLOOKUP(CONCATENATE($B16,"_",H$4,"_",$C$85,"_",$C$84),Data_for_IC_trend_tables!$A$1:$G$49194,7,FALSE)*1000,"-")</f>
        <v>-</v>
      </c>
      <c r="I16" s="30" t="str">
        <f>IFERROR(VLOOKUP(CONCATENATE($B16,"_",I$4,"_",$C$85,"_",$C$84),Data_for_IC_trend_tables!$A$1:$G$49194,7,FALSE)*1000,"-")</f>
        <v>-</v>
      </c>
      <c r="J16" s="30" t="str">
        <f>IFERROR(VLOOKUP(CONCATENATE($B16,"_",J$4,"_",$C$85,"_",$C$84),Data_for_IC_trend_tables!$A$1:$G$49194,7,FALSE)*1000,"-")</f>
        <v>-</v>
      </c>
      <c r="K16" s="30" t="str">
        <f>IFERROR(VLOOKUP(CONCATENATE($B16,"_",K$4,"_",$C$85,"_",$C$84),Data_for_IC_trend_tables!$A$1:$G$49194,7,FALSE)*1000,"-")</f>
        <v>-</v>
      </c>
      <c r="L16" s="30" t="str">
        <f>IFERROR(VLOOKUP(CONCATENATE($B16,"_",L$4,"_",$C$85,"_",$C$84),Data_for_IC_trend_tables!$A$1:$G$49194,7,FALSE)*1000,"-")</f>
        <v>-</v>
      </c>
      <c r="M16" s="30" t="str">
        <f>IFERROR(VLOOKUP(CONCATENATE($B16,"_",M$4,"_",$C$85,"_",$C$84),Data_for_IC_trend_tables!$A$1:$G$49194,7,FALSE)*1000,"-")</f>
        <v>-</v>
      </c>
      <c r="N16" s="30" t="str">
        <f>IFERROR(VLOOKUP(CONCATENATE($B16,"_",N$4,"_",$C$85,"_",$C$84),Data_for_IC_trend_tables!$A$1:$G$49194,7,FALSE)*1000,"-")</f>
        <v>-</v>
      </c>
      <c r="O16" s="30">
        <f>IFERROR(VLOOKUP(CONCATENATE($B16,"_",O$4,"_",$C$85,"_",$C$84),Data_for_IC_trend_tables!$A$1:$G$49194,7,FALSE)*1000,"-")</f>
        <v>253.092336181777</v>
      </c>
      <c r="P16" s="30">
        <f>IFERROR(VLOOKUP(CONCATENATE($B16,"_",P$4,"_",$C$85,"_",$C$84),Data_for_IC_trend_tables!$A$1:$G$49194,7,FALSE)*1000,"-")</f>
        <v>225.23690882039298</v>
      </c>
      <c r="Q16" s="30">
        <f>IFERROR(VLOOKUP(CONCATENATE($B16,"_",Q$4,"_",$C$85,"_",$C$84),Data_for_IC_trend_tables!$A$1:$G$49194,7,FALSE)*1000,"-")</f>
        <v>203.02649693709299</v>
      </c>
      <c r="R16" s="30">
        <f>IFERROR(VLOOKUP(CONCATENATE($B16,"_",R$4,"_",$C$85,"_",$C$84),Data_for_IC_trend_tables!$A$1:$G$49194,7,FALSE)*1000,"-")</f>
        <v>183.08133689796298</v>
      </c>
      <c r="S16" s="30">
        <f>IFERROR(VLOOKUP(CONCATENATE($B16,"_",S$4,"_",$C$85,"_",$C$84),Data_for_IC_trend_tables!$A$1:$G$49194,7,FALSE)*1000,"-")</f>
        <v>175.86248598848101</v>
      </c>
      <c r="T16" s="30">
        <f>IFERROR(VLOOKUP(CONCATENATE($B16,"_",T$4,"_",$C$85,"_",$C$84),Data_for_IC_trend_tables!$A$1:$G$49194,7,FALSE)*1000,"-")</f>
        <v>166.486670545511</v>
      </c>
      <c r="U16" s="30">
        <f>IFERROR(VLOOKUP(CONCATENATE($B16,"_",U$4,"_",$C$85,"_",$C$84),Data_for_IC_trend_tables!$A$1:$G$49194,7,FALSE)*1000,"-")</f>
        <v>152.60254021496701</v>
      </c>
      <c r="V16" s="30">
        <f>IFERROR(VLOOKUP(CONCATENATE($B16,"_",V$4,"_",$C$85,"_",$C$84),Data_for_IC_trend_tables!$A$1:$G$49194,7,FALSE)*1000,"-")</f>
        <v>132.71790550733201</v>
      </c>
      <c r="W16" s="30">
        <f>IFERROR(VLOOKUP(CONCATENATE($B16,"_",W$4,"_",$C$85,"_",$C$84),Data_for_IC_trend_tables!$A$1:$G$49194,7,FALSE)*1000,"-")</f>
        <v>115.059145784187</v>
      </c>
      <c r="X16" s="30">
        <f>IFERROR(VLOOKUP(CONCATENATE($B16,"_",X$4,"_",$C$85,"_",$C$84),Data_for_IC_trend_tables!$A$1:$G$49194,7,FALSE)*1000,"-")</f>
        <v>41.028165339145005</v>
      </c>
      <c r="Y16" s="30">
        <f>IFERROR(VLOOKUP(CONCATENATE($B16,"_",Y$4,"_",$C$85,"_",$C$84),Data_for_IC_trend_tables!$A$1:$G$49194,7,FALSE)*1000,"-")</f>
        <v>42.687601741576302</v>
      </c>
      <c r="Z16" s="30">
        <f>IFERROR(VLOOKUP(CONCATENATE($B16,"_",Z$4,"_",$C$85,"_",$C$84),Data_for_IC_trend_tables!$A$1:$G$49194,7,FALSE)*1000,"-")</f>
        <v>44.755467022820504</v>
      </c>
      <c r="AA16" s="30">
        <f>IFERROR(VLOOKUP(CONCATENATE($B16,"_",AA$4,"_",$C$85,"_",$C$84),Data_for_IC_trend_tables!$A$1:$G$49194,7,FALSE)*1000,"-")</f>
        <v>43.579790677946697</v>
      </c>
      <c r="AB16" s="30">
        <f>IFERROR(VLOOKUP(CONCATENATE($B16,"_",AB$4,"_",$C$85,"_",$C$84),Data_for_IC_trend_tables!$A$1:$G$49194,7,FALSE)*1000,"-")</f>
        <v>44.339809257702605</v>
      </c>
      <c r="AC16" s="30">
        <f>IFERROR(VLOOKUP(CONCATENATE($B16,"_",AC$4,"_",$C$85,"_",$C$84),Data_for_IC_trend_tables!$A$1:$G$49194,7,FALSE)*1000,"-")</f>
        <v>44.912117612290601</v>
      </c>
      <c r="AD16" s="30">
        <f>IFERROR(VLOOKUP(CONCATENATE($B16,"_",AD$4,"_",$C$85,"_",$C$84),Data_for_IC_trend_tables!$A$1:$G$49194,7,FALSE)*1000,"-")</f>
        <v>41.543891433915704</v>
      </c>
      <c r="AE16" s="30">
        <f>IFERROR(VLOOKUP(CONCATENATE($B16,"_",AE$4,"_",$C$85,"_",$C$84),Data_for_IC_trend_tables!$A$1:$G$49194,7,FALSE)*1000,"-")</f>
        <v>43.410940085442896</v>
      </c>
      <c r="AF16" s="30">
        <f>IFERROR(VLOOKUP(CONCATENATE($B16,"_",AF$4,"_",$C$85,"_",$C$84),Data_for_IC_trend_tables!$A$1:$G$49194,7,FALSE)*1000,"-")</f>
        <v>42.631848711621203</v>
      </c>
      <c r="AG16" s="30">
        <f>IFERROR(VLOOKUP(CONCATENATE($B16,"_",AG$4,"_",$C$85,"_",$C$84),Data_for_IC_trend_tables!$A$1:$G$49194,7,FALSE)*1000,"-")</f>
        <v>43.185736964462599</v>
      </c>
      <c r="AH16" s="30">
        <f>IFERROR(VLOOKUP(CONCATENATE($B16,"_",AH$4,"_",$C$85,"_",$C$84),Data_for_IC_trend_tables!$A$1:$G$49194,7,FALSE)*1000,"-")</f>
        <v>46.193965719574905</v>
      </c>
      <c r="AI16" s="30">
        <f>IFERROR(VLOOKUP(CONCATENATE($B16,"_",AI$4,"_",$C$85,"_",$C$84),Data_for_IC_trend_tables!$A$1:$G$49194,7,FALSE)*1000,"-")</f>
        <v>51.186400444197702</v>
      </c>
      <c r="AJ16" s="30">
        <f>IFERROR(VLOOKUP(CONCATENATE($B16,"_",AJ$4,"_",$C$85,"_",$C$84),Data_for_IC_trend_tables!$A$1:$G$49194,7,FALSE)*1000,"-")</f>
        <v>51.088456330509402</v>
      </c>
      <c r="AK16" s="30">
        <f>IFERROR(VLOOKUP(CONCATENATE($B16,"_",AK$4,"_",$C$85,"_",$C$84),Data_for_IC_trend_tables!$A$1:$G$49194,7,FALSE)*1000,"-")</f>
        <v>53.829138274834499</v>
      </c>
      <c r="AL16" s="30">
        <f>IFERROR(VLOOKUP(CONCATENATE($B16,"_",AL$4,"_",$C$85,"_",$C$84),Data_for_IC_trend_tables!$A$1:$G$49194,7,FALSE)*1000,"-")</f>
        <v>55.410986219332798</v>
      </c>
      <c r="AM16" s="30">
        <f>IFERROR(VLOOKUP(CONCATENATE($B16,"_",AM$4,"_",$C$85,"_",$C$84),Data_for_IC_trend_tables!$A$1:$G$49194,7,FALSE)*1000,"-")</f>
        <v>53.878804536343701</v>
      </c>
      <c r="AN16" s="30">
        <f>IFERROR(VLOOKUP(CONCATENATE($B16,"_",AN$4,"_",$C$85,"_",$C$84),Data_for_IC_trend_tables!$A$1:$G$49194,7,FALSE)*1000,"-")</f>
        <v>55.974330997086902</v>
      </c>
      <c r="AO16" s="30">
        <f>IFERROR(VLOOKUP(CONCATENATE($B16,"_",AO$4,"_",$C$85,"_",$C$84),Data_for_IC_trend_tables!$A$1:$G$49194,7,FALSE)*1000,"-")</f>
        <v>54.606761261465202</v>
      </c>
      <c r="AP16" s="30">
        <f>IFERROR(VLOOKUP(CONCATENATE($B16,"_",AP$4,"_",$C$85,"_",$C$84),Data_for_IC_trend_tables!$A$1:$G$49194,7,FALSE)*1000,"-")</f>
        <v>53.6847697310982</v>
      </c>
      <c r="AQ16" s="30">
        <f>IFERROR(VLOOKUP(CONCATENATE($B16,"_",AQ$4,"_",$C$85,"_",$C$84),Data_for_IC_trend_tables!$A$1:$G$49194,7,FALSE)*1000,"-")</f>
        <v>52.060879527361699</v>
      </c>
      <c r="AR16" s="30">
        <f>IFERROR(VLOOKUP(CONCATENATE($B16,"_",AR$4,"_",$C$85,"_",$C$84),Data_for_IC_trend_tables!$A$1:$G$49194,7,FALSE)*1000,"-")</f>
        <v>49.754727640091204</v>
      </c>
      <c r="AS16" s="30">
        <f>IFERROR(VLOOKUP(CONCATENATE($B16,"_",AS$4,"_",$C$85,"_",$C$84),Data_for_IC_trend_tables!$A$1:$G$49194,7,FALSE)*1000,"-")</f>
        <v>48.400622851863801</v>
      </c>
      <c r="AT16" s="30">
        <f>IFERROR(VLOOKUP(CONCATENATE($B16,"_",AT$4,"_",$C$85,"_",$C$84),Data_for_IC_trend_tables!$A$1:$G$49194,7,FALSE)*1000,"-")</f>
        <v>50.332089271248094</v>
      </c>
      <c r="AU16" s="30">
        <f>IFERROR(VLOOKUP(CONCATENATE($B16,"_",AU$4,"_",$C$85,"_",$C$84),Data_for_IC_trend_tables!$A$1:$G$49194,7,FALSE)*1000,"-")</f>
        <v>46.374156980841995</v>
      </c>
      <c r="AV16" s="30"/>
      <c r="AW16" s="30">
        <f>IFERROR(VLOOKUP(CONCATENATE($B16,"_",AW$4,"_",$C$85,"_",$C$84),Data_for_IC_trend_tables!$A$1:$G$49194,7,FALSE)*1000,"-")</f>
        <v>46.374156980841995</v>
      </c>
      <c r="AX16" s="82">
        <f t="shared" si="2"/>
        <v>253.092336181777</v>
      </c>
      <c r="AY16" s="38" t="str">
        <f t="shared" si="0"/>
        <v>Yes</v>
      </c>
      <c r="AZ16" s="58">
        <f t="shared" si="1"/>
        <v>-0.81676980946773925</v>
      </c>
      <c r="BA16" s="32" t="s">
        <v>76</v>
      </c>
    </row>
    <row r="17" spans="2:55" s="3" customFormat="1" x14ac:dyDescent="0.2">
      <c r="B17" s="53" t="s">
        <v>145</v>
      </c>
      <c r="C17" s="71" t="s">
        <v>8</v>
      </c>
      <c r="D17" s="56">
        <v>1990</v>
      </c>
      <c r="E17" s="30" t="str">
        <f>IFERROR(VLOOKUP(CONCATENATE($B17,"_",E$4,"_",$C$85,"_",$C$84),Data_for_IC_trend_tables!$A$1:$G$49194,7,FALSE)*1000,"-")</f>
        <v>-</v>
      </c>
      <c r="F17" s="30" t="str">
        <f>IFERROR(VLOOKUP(CONCATENATE($B17,"_",F$4,"_",$C$85,"_",$C$84),Data_for_IC_trend_tables!$A$1:$G$49194,7,FALSE)*1000,"-")</f>
        <v>-</v>
      </c>
      <c r="G17" s="30" t="str">
        <f>IFERROR(VLOOKUP(CONCATENATE($B17,"_",G$4,"_",$C$85,"_",$C$84),Data_for_IC_trend_tables!$A$1:$G$49194,7,FALSE)*1000,"-")</f>
        <v>-</v>
      </c>
      <c r="H17" s="30" t="str">
        <f>IFERROR(VLOOKUP(CONCATENATE($B17,"_",H$4,"_",$C$85,"_",$C$84),Data_for_IC_trend_tables!$A$1:$G$49194,7,FALSE)*1000,"-")</f>
        <v>-</v>
      </c>
      <c r="I17" s="30" t="str">
        <f>IFERROR(VLOOKUP(CONCATENATE($B17,"_",I$4,"_",$C$85,"_",$C$84),Data_for_IC_trend_tables!$A$1:$G$49194,7,FALSE)*1000,"-")</f>
        <v>-</v>
      </c>
      <c r="J17" s="30" t="str">
        <f>IFERROR(VLOOKUP(CONCATENATE($B17,"_",J$4,"_",$C$85,"_",$C$84),Data_for_IC_trend_tables!$A$1:$G$49194,7,FALSE)*1000,"-")</f>
        <v>-</v>
      </c>
      <c r="K17" s="30" t="str">
        <f>IFERROR(VLOOKUP(CONCATENATE($B17,"_",K$4,"_",$C$85,"_",$C$84),Data_for_IC_trend_tables!$A$1:$G$49194,7,FALSE)*1000,"-")</f>
        <v>-</v>
      </c>
      <c r="L17" s="30" t="str">
        <f>IFERROR(VLOOKUP(CONCATENATE($B17,"_",L$4,"_",$C$85,"_",$C$84),Data_for_IC_trend_tables!$A$1:$G$49194,7,FALSE)*1000,"-")</f>
        <v>-</v>
      </c>
      <c r="M17" s="30" t="str">
        <f>IFERROR(VLOOKUP(CONCATENATE($B17,"_",M$4,"_",$C$85,"_",$C$84),Data_for_IC_trend_tables!$A$1:$G$49194,7,FALSE)*1000,"-")</f>
        <v>-</v>
      </c>
      <c r="N17" s="30" t="str">
        <f>IFERROR(VLOOKUP(CONCATENATE($B17,"_",N$4,"_",$C$85,"_",$C$84),Data_for_IC_trend_tables!$A$1:$G$49194,7,FALSE)*1000,"-")</f>
        <v>-</v>
      </c>
      <c r="O17" s="30">
        <f>IFERROR(VLOOKUP(CONCATENATE($B17,"_",O$4,"_",$C$85,"_",$C$84),Data_for_IC_trend_tables!$A$1:$G$49194,7,FALSE)*1000,"-")</f>
        <v>12.632288348535701</v>
      </c>
      <c r="P17" s="30">
        <f>IFERROR(VLOOKUP(CONCATENATE($B17,"_",P$4,"_",$C$85,"_",$C$84),Data_for_IC_trend_tables!$A$1:$G$49194,7,FALSE)*1000,"-")</f>
        <v>14.066595105271499</v>
      </c>
      <c r="Q17" s="30">
        <f>IFERROR(VLOOKUP(CONCATENATE($B17,"_",Q$4,"_",$C$85,"_",$C$84),Data_for_IC_trend_tables!$A$1:$G$49194,7,FALSE)*1000,"-")</f>
        <v>13.7172630617585</v>
      </c>
      <c r="R17" s="30">
        <f>IFERROR(VLOOKUP(CONCATENATE($B17,"_",R$4,"_",$C$85,"_",$C$84),Data_for_IC_trend_tables!$A$1:$G$49194,7,FALSE)*1000,"-")</f>
        <v>14.232958104563</v>
      </c>
      <c r="S17" s="30">
        <f>IFERROR(VLOOKUP(CONCATENATE($B17,"_",S$4,"_",$C$85,"_",$C$84),Data_for_IC_trend_tables!$A$1:$G$49194,7,FALSE)*1000,"-")</f>
        <v>13.372165671618101</v>
      </c>
      <c r="T17" s="30">
        <f>IFERROR(VLOOKUP(CONCATENATE($B17,"_",T$4,"_",$C$85,"_",$C$84),Data_for_IC_trend_tables!$A$1:$G$49194,7,FALSE)*1000,"-")</f>
        <v>12.814447199284901</v>
      </c>
      <c r="U17" s="30">
        <f>IFERROR(VLOOKUP(CONCATENATE($B17,"_",U$4,"_",$C$85,"_",$C$84),Data_for_IC_trend_tables!$A$1:$G$49194,7,FALSE)*1000,"-")</f>
        <v>12.749610132466499</v>
      </c>
      <c r="V17" s="30">
        <f>IFERROR(VLOOKUP(CONCATENATE($B17,"_",V$4,"_",$C$85,"_",$C$84),Data_for_IC_trend_tables!$A$1:$G$49194,7,FALSE)*1000,"-")</f>
        <v>11.9552394608579</v>
      </c>
      <c r="W17" s="30">
        <f>IFERROR(VLOOKUP(CONCATENATE($B17,"_",W$4,"_",$C$85,"_",$C$84),Data_for_IC_trend_tables!$A$1:$G$49194,7,FALSE)*1000,"-")</f>
        <v>10.062081389143101</v>
      </c>
      <c r="X17" s="30">
        <f>IFERROR(VLOOKUP(CONCATENATE($B17,"_",X$4,"_",$C$85,"_",$C$84),Data_for_IC_trend_tables!$A$1:$G$49194,7,FALSE)*1000,"-")</f>
        <v>9.40887018360581</v>
      </c>
      <c r="Y17" s="30">
        <f>IFERROR(VLOOKUP(CONCATENATE($B17,"_",Y$4,"_",$C$85,"_",$C$84),Data_for_IC_trend_tables!$A$1:$G$49194,7,FALSE)*1000,"-")</f>
        <v>10.3404403380197</v>
      </c>
      <c r="Z17" s="30">
        <f>IFERROR(VLOOKUP(CONCATENATE($B17,"_",Z$4,"_",$C$85,"_",$C$84),Data_for_IC_trend_tables!$A$1:$G$49194,7,FALSE)*1000,"-")</f>
        <v>10.4640262349421</v>
      </c>
      <c r="AA17" s="30">
        <f>IFERROR(VLOOKUP(CONCATENATE($B17,"_",AA$4,"_",$C$85,"_",$C$84),Data_for_IC_trend_tables!$A$1:$G$49194,7,FALSE)*1000,"-")</f>
        <v>9.43440835882447</v>
      </c>
      <c r="AB17" s="30">
        <f>IFERROR(VLOOKUP(CONCATENATE($B17,"_",AB$4,"_",$C$85,"_",$C$84),Data_for_IC_trend_tables!$A$1:$G$49194,7,FALSE)*1000,"-")</f>
        <v>10.153764377670099</v>
      </c>
      <c r="AC17" s="30">
        <f>IFERROR(VLOOKUP(CONCATENATE($B17,"_",AC$4,"_",$C$85,"_",$C$84),Data_for_IC_trend_tables!$A$1:$G$49194,7,FALSE)*1000,"-")</f>
        <v>9.9632964327160511</v>
      </c>
      <c r="AD17" s="30">
        <f>IFERROR(VLOOKUP(CONCATENATE($B17,"_",AD$4,"_",$C$85,"_",$C$84),Data_for_IC_trend_tables!$A$1:$G$49194,7,FALSE)*1000,"-")</f>
        <v>10.535098802179999</v>
      </c>
      <c r="AE17" s="30">
        <f>IFERROR(VLOOKUP(CONCATENATE($B17,"_",AE$4,"_",$C$85,"_",$C$84),Data_for_IC_trend_tables!$A$1:$G$49194,7,FALSE)*1000,"-")</f>
        <v>10.2390969903804</v>
      </c>
      <c r="AF17" s="30">
        <f>IFERROR(VLOOKUP(CONCATENATE($B17,"_",AF$4,"_",$C$85,"_",$C$84),Data_for_IC_trend_tables!$A$1:$G$49194,7,FALSE)*1000,"-")</f>
        <v>11.4317202056518</v>
      </c>
      <c r="AG17" s="30">
        <f>IFERROR(VLOOKUP(CONCATENATE($B17,"_",AG$4,"_",$C$85,"_",$C$84),Data_for_IC_trend_tables!$A$1:$G$49194,7,FALSE)*1000,"-")</f>
        <v>9.9983819810527699</v>
      </c>
      <c r="AH17" s="30">
        <f>IFERROR(VLOOKUP(CONCATENATE($B17,"_",AH$4,"_",$C$85,"_",$C$84),Data_for_IC_trend_tables!$A$1:$G$49194,7,FALSE)*1000,"-")</f>
        <v>8.2953732298728386</v>
      </c>
      <c r="AI17" s="30">
        <f>IFERROR(VLOOKUP(CONCATENATE($B17,"_",AI$4,"_",$C$85,"_",$C$84),Data_for_IC_trend_tables!$A$1:$G$49194,7,FALSE)*1000,"-")</f>
        <v>7.6264392701125399</v>
      </c>
      <c r="AJ17" s="30">
        <f>IFERROR(VLOOKUP(CONCATENATE($B17,"_",AJ$4,"_",$C$85,"_",$C$84),Data_for_IC_trend_tables!$A$1:$G$49194,7,FALSE)*1000,"-")</f>
        <v>6.9837422810353695</v>
      </c>
      <c r="AK17" s="30">
        <f>IFERROR(VLOOKUP(CONCATENATE($B17,"_",AK$4,"_",$C$85,"_",$C$84),Data_for_IC_trend_tables!$A$1:$G$49194,7,FALSE)*1000,"-")</f>
        <v>6.7015173991481101</v>
      </c>
      <c r="AL17" s="30">
        <f>IFERROR(VLOOKUP(CONCATENATE($B17,"_",AL$4,"_",$C$85,"_",$C$84),Data_for_IC_trend_tables!$A$1:$G$49194,7,FALSE)*1000,"-")</f>
        <v>6.7997515446330903</v>
      </c>
      <c r="AM17" s="30">
        <f>IFERROR(VLOOKUP(CONCATENATE($B17,"_",AM$4,"_",$C$85,"_",$C$84),Data_for_IC_trend_tables!$A$1:$G$49194,7,FALSE)*1000,"-")</f>
        <v>6.1537826374082103</v>
      </c>
      <c r="AN17" s="30">
        <f>IFERROR(VLOOKUP(CONCATENATE($B17,"_",AN$4,"_",$C$85,"_",$C$84),Data_for_IC_trend_tables!$A$1:$G$49194,7,FALSE)*1000,"-")</f>
        <v>6.8030796640188997</v>
      </c>
      <c r="AO17" s="30">
        <f>IFERROR(VLOOKUP(CONCATENATE($B17,"_",AO$4,"_",$C$85,"_",$C$84),Data_for_IC_trend_tables!$A$1:$G$49194,7,FALSE)*1000,"-")</f>
        <v>6.9167588171519201</v>
      </c>
      <c r="AP17" s="30">
        <f>IFERROR(VLOOKUP(CONCATENATE($B17,"_",AP$4,"_",$C$85,"_",$C$84),Data_for_IC_trend_tables!$A$1:$G$49194,7,FALSE)*1000,"-")</f>
        <v>6.2786124466989204</v>
      </c>
      <c r="AQ17" s="30">
        <f>IFERROR(VLOOKUP(CONCATENATE($B17,"_",AQ$4,"_",$C$85,"_",$C$84),Data_for_IC_trend_tables!$A$1:$G$49194,7,FALSE)*1000,"-")</f>
        <v>5.7837570425702696</v>
      </c>
      <c r="AR17" s="30">
        <f>IFERROR(VLOOKUP(CONCATENATE($B17,"_",AR$4,"_",$C$85,"_",$C$84),Data_for_IC_trend_tables!$A$1:$G$49194,7,FALSE)*1000,"-")</f>
        <v>4.9438200598041702</v>
      </c>
      <c r="AS17" s="30">
        <f>IFERROR(VLOOKUP(CONCATENATE($B17,"_",AS$4,"_",$C$85,"_",$C$84),Data_for_IC_trend_tables!$A$1:$G$49194,7,FALSE)*1000,"-")</f>
        <v>4.5707816807850801</v>
      </c>
      <c r="AT17" s="30">
        <f>IFERROR(VLOOKUP(CONCATENATE($B17,"_",AT$4,"_",$C$85,"_",$C$84),Data_for_IC_trend_tables!$A$1:$G$49194,7,FALSE)*1000,"-")</f>
        <v>4.4678755599091495</v>
      </c>
      <c r="AU17" s="30">
        <f>IFERROR(VLOOKUP(CONCATENATE($B17,"_",AU$4,"_",$C$85,"_",$C$84),Data_for_IC_trend_tables!$A$1:$G$49194,7,FALSE)*1000,"-")</f>
        <v>4.2445979758646004</v>
      </c>
      <c r="AV17" s="30"/>
      <c r="AW17" s="30">
        <f>IFERROR(VLOOKUP(CONCATENATE($B17,"_",AW$4,"_",$C$85,"_",$C$84),Data_for_IC_trend_tables!$A$1:$G$49194,7,FALSE)*1000,"-")</f>
        <v>4.2445979758646004</v>
      </c>
      <c r="AX17" s="82">
        <f t="shared" si="2"/>
        <v>12.632288348535701</v>
      </c>
      <c r="AY17" s="38" t="str">
        <f t="shared" si="0"/>
        <v>Yes</v>
      </c>
      <c r="AZ17" s="58">
        <f t="shared" si="1"/>
        <v>-0.66398819764459993</v>
      </c>
      <c r="BA17" s="32" t="s">
        <v>76</v>
      </c>
    </row>
    <row r="18" spans="2:55" s="3" customFormat="1" x14ac:dyDescent="0.2">
      <c r="B18" s="53" t="s">
        <v>146</v>
      </c>
      <c r="C18" s="71" t="s">
        <v>9</v>
      </c>
      <c r="D18" s="69">
        <v>1995</v>
      </c>
      <c r="E18" s="30" t="str">
        <f>IFERROR(VLOOKUP(CONCATENATE($B18,"_",E$4,"_",$C$85,"_",$C$84),Data_for_IC_trend_tables!$A$1:$G$49194,7,FALSE)*1000,"-")</f>
        <v>-</v>
      </c>
      <c r="F18" s="30" t="str">
        <f>IFERROR(VLOOKUP(CONCATENATE($B18,"_",F$4,"_",$C$85,"_",$C$84),Data_for_IC_trend_tables!$A$1:$G$49194,7,FALSE)*1000,"-")</f>
        <v>-</v>
      </c>
      <c r="G18" s="30" t="str">
        <f>IFERROR(VLOOKUP(CONCATENATE($B18,"_",G$4,"_",$C$85,"_",$C$84),Data_for_IC_trend_tables!$A$1:$G$49194,7,FALSE)*1000,"-")</f>
        <v>-</v>
      </c>
      <c r="H18" s="30" t="str">
        <f>IFERROR(VLOOKUP(CONCATENATE($B18,"_",H$4,"_",$C$85,"_",$C$84),Data_for_IC_trend_tables!$A$1:$G$49194,7,FALSE)*1000,"-")</f>
        <v>-</v>
      </c>
      <c r="I18" s="30" t="str">
        <f>IFERROR(VLOOKUP(CONCATENATE($B18,"_",I$4,"_",$C$85,"_",$C$84),Data_for_IC_trend_tables!$A$1:$G$49194,7,FALSE)*1000,"-")</f>
        <v>-</v>
      </c>
      <c r="J18" s="30" t="str">
        <f>IFERROR(VLOOKUP(CONCATENATE($B18,"_",J$4,"_",$C$85,"_",$C$84),Data_for_IC_trend_tables!$A$1:$G$49194,7,FALSE)*1000,"-")</f>
        <v>-</v>
      </c>
      <c r="K18" s="30" t="str">
        <f>IFERROR(VLOOKUP(CONCATENATE($B18,"_",K$4,"_",$C$85,"_",$C$84),Data_for_IC_trend_tables!$A$1:$G$49194,7,FALSE)*1000,"-")</f>
        <v>-</v>
      </c>
      <c r="L18" s="30" t="str">
        <f>IFERROR(VLOOKUP(CONCATENATE($B18,"_",L$4,"_",$C$85,"_",$C$84),Data_for_IC_trend_tables!$A$1:$G$49194,7,FALSE)*1000,"-")</f>
        <v>-</v>
      </c>
      <c r="M18" s="30" t="str">
        <f>IFERROR(VLOOKUP(CONCATENATE($B18,"_",M$4,"_",$C$85,"_",$C$84),Data_for_IC_trend_tables!$A$1:$G$49194,7,FALSE)*1000,"-")</f>
        <v>-</v>
      </c>
      <c r="N18" s="30" t="str">
        <f>IFERROR(VLOOKUP(CONCATENATE($B18,"_",N$4,"_",$C$85,"_",$C$84),Data_for_IC_trend_tables!$A$1:$G$49194,7,FALSE)*1000,"-")</f>
        <v>-</v>
      </c>
      <c r="O18" s="30">
        <f>IFERROR(VLOOKUP(CONCATENATE($B18,"_",O$4,"_",$C$85,"_",$C$84),Data_for_IC_trend_tables!$A$1:$G$49194,7,FALSE)*1000,"-")</f>
        <v>9.8582720897147009</v>
      </c>
      <c r="P18" s="30">
        <f>IFERROR(VLOOKUP(CONCATENATE($B18,"_",P$4,"_",$C$85,"_",$C$84),Data_for_IC_trend_tables!$A$1:$G$49194,7,FALSE)*1000,"-")</f>
        <v>9.8167952337984996</v>
      </c>
      <c r="Q18" s="30">
        <f>IFERROR(VLOOKUP(CONCATENATE($B18,"_",Q$4,"_",$C$85,"_",$C$84),Data_for_IC_trend_tables!$A$1:$G$49194,7,FALSE)*1000,"-")</f>
        <v>6.8712510976747003</v>
      </c>
      <c r="R18" s="30">
        <f>IFERROR(VLOOKUP(CONCATENATE($B18,"_",R$4,"_",$C$85,"_",$C$84),Data_for_IC_trend_tables!$A$1:$G$49194,7,FALSE)*1000,"-")</f>
        <v>5.7922998574569</v>
      </c>
      <c r="S18" s="30">
        <f>IFERROR(VLOOKUP(CONCATENATE($B18,"_",S$4,"_",$C$85,"_",$C$84),Data_for_IC_trend_tables!$A$1:$G$49194,7,FALSE)*1000,"-")</f>
        <v>6.2597448798183999</v>
      </c>
      <c r="T18" s="30">
        <f>IFERROR(VLOOKUP(CONCATENATE($B18,"_",T$4,"_",$C$85,"_",$C$84),Data_for_IC_trend_tables!$A$1:$G$49194,7,FALSE)*1000,"-")</f>
        <v>10.3656242142866</v>
      </c>
      <c r="U18" s="30">
        <f>IFERROR(VLOOKUP(CONCATENATE($B18,"_",U$4,"_",$C$85,"_",$C$84),Data_for_IC_trend_tables!$A$1:$G$49194,7,FALSE)*1000,"-")</f>
        <v>12.0836860872302</v>
      </c>
      <c r="V18" s="30">
        <f>IFERROR(VLOOKUP(CONCATENATE($B18,"_",V$4,"_",$C$85,"_",$C$84),Data_for_IC_trend_tables!$A$1:$G$49194,7,FALSE)*1000,"-")</f>
        <v>11.356958429499201</v>
      </c>
      <c r="W18" s="30">
        <f>IFERROR(VLOOKUP(CONCATENATE($B18,"_",W$4,"_",$C$85,"_",$C$84),Data_for_IC_trend_tables!$A$1:$G$49194,7,FALSE)*1000,"-")</f>
        <v>8.4418318376374994</v>
      </c>
      <c r="X18" s="30">
        <f>IFERROR(VLOOKUP(CONCATENATE($B18,"_",X$4,"_",$C$85,"_",$C$84),Data_for_IC_trend_tables!$A$1:$G$49194,7,FALSE)*1000,"-")</f>
        <v>8.1383766522454</v>
      </c>
      <c r="Y18" s="30">
        <f>IFERROR(VLOOKUP(CONCATENATE($B18,"_",Y$4,"_",$C$85,"_",$C$84),Data_for_IC_trend_tables!$A$1:$G$49194,7,FALSE)*1000,"-")</f>
        <v>7.7375208068457999</v>
      </c>
      <c r="Z18" s="30">
        <f>IFERROR(VLOOKUP(CONCATENATE($B18,"_",Z$4,"_",$C$85,"_",$C$84),Data_for_IC_trend_tables!$A$1:$G$49194,7,FALSE)*1000,"-")</f>
        <v>7.2037740731008997</v>
      </c>
      <c r="AA18" s="30">
        <f>IFERROR(VLOOKUP(CONCATENATE($B18,"_",AA$4,"_",$C$85,"_",$C$84),Data_for_IC_trend_tables!$A$1:$G$49194,7,FALSE)*1000,"-")</f>
        <v>6.8171044503026996</v>
      </c>
      <c r="AB18" s="30">
        <f>IFERROR(VLOOKUP(CONCATENATE($B18,"_",AB$4,"_",$C$85,"_",$C$84),Data_for_IC_trend_tables!$A$1:$G$49194,7,FALSE)*1000,"-")</f>
        <v>6.7973437425118002</v>
      </c>
      <c r="AC18" s="30">
        <f>IFERROR(VLOOKUP(CONCATENATE($B18,"_",AC$4,"_",$C$85,"_",$C$84),Data_for_IC_trend_tables!$A$1:$G$49194,7,FALSE)*1000,"-")</f>
        <v>6.7111231394748003</v>
      </c>
      <c r="AD18" s="30">
        <f>IFERROR(VLOOKUP(CONCATENATE($B18,"_",AD$4,"_",$C$85,"_",$C$84),Data_for_IC_trend_tables!$A$1:$G$49194,7,FALSE)*1000,"-")</f>
        <v>5.7693803175678005</v>
      </c>
      <c r="AE18" s="30">
        <f>IFERROR(VLOOKUP(CONCATENATE($B18,"_",AE$4,"_",$C$85,"_",$C$84),Data_for_IC_trend_tables!$A$1:$G$49194,7,FALSE)*1000,"-")</f>
        <v>5.2752163438878004</v>
      </c>
      <c r="AF18" s="30">
        <f>IFERROR(VLOOKUP(CONCATENATE($B18,"_",AF$4,"_",$C$85,"_",$C$84),Data_for_IC_trend_tables!$A$1:$G$49194,7,FALSE)*1000,"-")</f>
        <v>6.1800498851171</v>
      </c>
      <c r="AG18" s="30">
        <f>IFERROR(VLOOKUP(CONCATENATE($B18,"_",AG$4,"_",$C$85,"_",$C$84),Data_for_IC_trend_tables!$A$1:$G$49194,7,FALSE)*1000,"-")</f>
        <v>6.1820072626627001</v>
      </c>
      <c r="AH18" s="30">
        <f>IFERROR(VLOOKUP(CONCATENATE($B18,"_",AH$4,"_",$C$85,"_",$C$84),Data_for_IC_trend_tables!$A$1:$G$49194,7,FALSE)*1000,"-")</f>
        <v>6.0092284502078002</v>
      </c>
      <c r="AI18" s="30">
        <f>IFERROR(VLOOKUP(CONCATENATE($B18,"_",AI$4,"_",$C$85,"_",$C$84),Data_for_IC_trend_tables!$A$1:$G$49194,7,FALSE)*1000,"-")</f>
        <v>5.9612405881501003</v>
      </c>
      <c r="AJ18" s="30">
        <f>IFERROR(VLOOKUP(CONCATENATE($B18,"_",AJ$4,"_",$C$85,"_",$C$84),Data_for_IC_trend_tables!$A$1:$G$49194,7,FALSE)*1000,"-")</f>
        <v>4.9695333618749</v>
      </c>
      <c r="AK18" s="30">
        <f>IFERROR(VLOOKUP(CONCATENATE($B18,"_",AK$4,"_",$C$85,"_",$C$84),Data_for_IC_trend_tables!$A$1:$G$49194,7,FALSE)*1000,"-")</f>
        <v>5.0839222988059998</v>
      </c>
      <c r="AL18" s="30">
        <f>IFERROR(VLOOKUP(CONCATENATE($B18,"_",AL$4,"_",$C$85,"_",$C$84),Data_for_IC_trend_tables!$A$1:$G$49194,7,FALSE)*1000,"-")</f>
        <v>4.8407110206891</v>
      </c>
      <c r="AM18" s="30">
        <f>IFERROR(VLOOKUP(CONCATENATE($B18,"_",AM$4,"_",$C$85,"_",$C$84),Data_for_IC_trend_tables!$A$1:$G$49194,7,FALSE)*1000,"-")</f>
        <v>4.5567335021991999</v>
      </c>
      <c r="AN18" s="30">
        <f>IFERROR(VLOOKUP(CONCATENATE($B18,"_",AN$4,"_",$C$85,"_",$C$84),Data_for_IC_trend_tables!$A$1:$G$49194,7,FALSE)*1000,"-")</f>
        <v>4.2944040484191</v>
      </c>
      <c r="AO18" s="30">
        <f>IFERROR(VLOOKUP(CONCATENATE($B18,"_",AO$4,"_",$C$85,"_",$C$84),Data_for_IC_trend_tables!$A$1:$G$49194,7,FALSE)*1000,"-")</f>
        <v>4.3367657943199998</v>
      </c>
      <c r="AP18" s="30">
        <f>IFERROR(VLOOKUP(CONCATENATE($B18,"_",AP$4,"_",$C$85,"_",$C$84),Data_for_IC_trend_tables!$A$1:$G$49194,7,FALSE)*1000,"-")</f>
        <v>4.2948128937112999</v>
      </c>
      <c r="AQ18" s="30">
        <f>IFERROR(VLOOKUP(CONCATENATE($B18,"_",AQ$4,"_",$C$85,"_",$C$84),Data_for_IC_trend_tables!$A$1:$G$49194,7,FALSE)*1000,"-")</f>
        <v>4.2204162091391</v>
      </c>
      <c r="AR18" s="30">
        <f>IFERROR(VLOOKUP(CONCATENATE($B18,"_",AR$4,"_",$C$85,"_",$C$84),Data_for_IC_trend_tables!$A$1:$G$49194,7,FALSE)*1000,"-")</f>
        <v>3.9481630903960001</v>
      </c>
      <c r="AS18" s="30">
        <f>IFERROR(VLOOKUP(CONCATENATE($B18,"_",AS$4,"_",$C$85,"_",$C$84),Data_for_IC_trend_tables!$A$1:$G$49194,7,FALSE)*1000,"-")</f>
        <v>4.0435926490074996</v>
      </c>
      <c r="AT18" s="30">
        <f>IFERROR(VLOOKUP(CONCATENATE($B18,"_",AT$4,"_",$C$85,"_",$C$84),Data_for_IC_trend_tables!$A$1:$G$49194,7,FALSE)*1000,"-")</f>
        <v>3.6438322424798999</v>
      </c>
      <c r="AU18" s="30">
        <f>IFERROR(VLOOKUP(CONCATENATE($B18,"_",AU$4,"_",$C$85,"_",$C$84),Data_for_IC_trend_tables!$A$1:$G$49194,7,FALSE)*1000,"-")</f>
        <v>3.7478678821</v>
      </c>
      <c r="AV18" s="30"/>
      <c r="AW18" s="30">
        <f>IFERROR(VLOOKUP(CONCATENATE($B18,"_",AW$4,"_",$C$85,"_",$C$84),Data_for_IC_trend_tables!$A$1:$G$49194,7,FALSE)*1000,"-")</f>
        <v>3.7478678821</v>
      </c>
      <c r="AX18" s="82">
        <f>T18</f>
        <v>10.3656242142866</v>
      </c>
      <c r="AY18" s="38" t="str">
        <f t="shared" si="0"/>
        <v>Yes</v>
      </c>
      <c r="AZ18" s="58">
        <f t="shared" si="1"/>
        <v>-0.63843297763636497</v>
      </c>
      <c r="BA18" s="32" t="s">
        <v>76</v>
      </c>
    </row>
    <row r="19" spans="2:55" s="3" customFormat="1" x14ac:dyDescent="0.2">
      <c r="B19" s="53" t="s">
        <v>147</v>
      </c>
      <c r="C19" s="71" t="s">
        <v>10</v>
      </c>
      <c r="D19" s="69">
        <v>1994</v>
      </c>
      <c r="E19" s="30" t="str">
        <f>IFERROR(VLOOKUP(CONCATENATE($B19,"_",E$4,"_",$C$85,"_",$C$84),Data_for_IC_trend_tables!$A$1:$G$49194,7,FALSE)*1000,"-")</f>
        <v>-</v>
      </c>
      <c r="F19" s="30" t="str">
        <f>IFERROR(VLOOKUP(CONCATENATE($B19,"_",F$4,"_",$C$85,"_",$C$84),Data_for_IC_trend_tables!$A$1:$G$49194,7,FALSE)*1000,"-")</f>
        <v>-</v>
      </c>
      <c r="G19" s="30" t="str">
        <f>IFERROR(VLOOKUP(CONCATENATE($B19,"_",G$4,"_",$C$85,"_",$C$84),Data_for_IC_trend_tables!$A$1:$G$49194,7,FALSE)*1000,"-")</f>
        <v>-</v>
      </c>
      <c r="H19" s="30" t="str">
        <f>IFERROR(VLOOKUP(CONCATENATE($B19,"_",H$4,"_",$C$85,"_",$C$84),Data_for_IC_trend_tables!$A$1:$G$49194,7,FALSE)*1000,"-")</f>
        <v>-</v>
      </c>
      <c r="I19" s="30" t="str">
        <f>IFERROR(VLOOKUP(CONCATENATE($B19,"_",I$4,"_",$C$85,"_",$C$84),Data_for_IC_trend_tables!$A$1:$G$49194,7,FALSE)*1000,"-")</f>
        <v>-</v>
      </c>
      <c r="J19" s="30" t="str">
        <f>IFERROR(VLOOKUP(CONCATENATE($B19,"_",J$4,"_",$C$85,"_",$C$84),Data_for_IC_trend_tables!$A$1:$G$49194,7,FALSE)*1000,"-")</f>
        <v>-</v>
      </c>
      <c r="K19" s="30" t="str">
        <f>IFERROR(VLOOKUP(CONCATENATE($B19,"_",K$4,"_",$C$85,"_",$C$84),Data_for_IC_trend_tables!$A$1:$G$49194,7,FALSE)*1000,"-")</f>
        <v>-</v>
      </c>
      <c r="L19" s="30" t="str">
        <f>IFERROR(VLOOKUP(CONCATENATE($B19,"_",L$4,"_",$C$85,"_",$C$84),Data_for_IC_trend_tables!$A$1:$G$49194,7,FALSE)*1000,"-")</f>
        <v>-</v>
      </c>
      <c r="M19" s="30" t="str">
        <f>IFERROR(VLOOKUP(CONCATENATE($B19,"_",M$4,"_",$C$85,"_",$C$84),Data_for_IC_trend_tables!$A$1:$G$49194,7,FALSE)*1000,"-")</f>
        <v>-</v>
      </c>
      <c r="N19" s="30" t="str">
        <f>IFERROR(VLOOKUP(CONCATENATE($B19,"_",N$4,"_",$C$85,"_",$C$84),Data_for_IC_trend_tables!$A$1:$G$49194,7,FALSE)*1000,"-")</f>
        <v>-</v>
      </c>
      <c r="O19" s="30">
        <f>IFERROR(VLOOKUP(CONCATENATE($B19,"_",O$4,"_",$C$85,"_",$C$84),Data_for_IC_trend_tables!$A$1:$G$49194,7,FALSE)*1000,"-")</f>
        <v>18.1742669449016</v>
      </c>
      <c r="P19" s="30">
        <f>IFERROR(VLOOKUP(CONCATENATE($B19,"_",P$4,"_",$C$85,"_",$C$84),Data_for_IC_trend_tables!$A$1:$G$49194,7,FALSE)*1000,"-")</f>
        <v>18.329853839994399</v>
      </c>
      <c r="Q19" s="30">
        <f>IFERROR(VLOOKUP(CONCATENATE($B19,"_",Q$4,"_",$C$85,"_",$C$84),Data_for_IC_trend_tables!$A$1:$G$49194,7,FALSE)*1000,"-")</f>
        <v>18.3565943338652</v>
      </c>
      <c r="R19" s="30">
        <f>IFERROR(VLOOKUP(CONCATENATE($B19,"_",R$4,"_",$C$85,"_",$C$84),Data_for_IC_trend_tables!$A$1:$G$49194,7,FALSE)*1000,"-")</f>
        <v>18.4262371939476</v>
      </c>
      <c r="S19" s="30">
        <f>IFERROR(VLOOKUP(CONCATENATE($B19,"_",S$4,"_",$C$85,"_",$C$84),Data_for_IC_trend_tables!$A$1:$G$49194,7,FALSE)*1000,"-")</f>
        <v>19.209519510565197</v>
      </c>
      <c r="T19" s="30">
        <f>IFERROR(VLOOKUP(CONCATENATE($B19,"_",T$4,"_",$C$85,"_",$C$84),Data_for_IC_trend_tables!$A$1:$G$49194,7,FALSE)*1000,"-")</f>
        <v>17.302732931466998</v>
      </c>
      <c r="U19" s="30">
        <f>IFERROR(VLOOKUP(CONCATENATE($B19,"_",U$4,"_",$C$85,"_",$C$84),Data_for_IC_trend_tables!$A$1:$G$49194,7,FALSE)*1000,"-")</f>
        <v>18.564556960320001</v>
      </c>
      <c r="V19" s="30">
        <f>IFERROR(VLOOKUP(CONCATENATE($B19,"_",V$4,"_",$C$85,"_",$C$84),Data_for_IC_trend_tables!$A$1:$G$49194,7,FALSE)*1000,"-")</f>
        <v>18.704462013991701</v>
      </c>
      <c r="W19" s="30">
        <f>IFERROR(VLOOKUP(CONCATENATE($B19,"_",W$4,"_",$C$85,"_",$C$84),Data_for_IC_trend_tables!$A$1:$G$49194,7,FALSE)*1000,"-")</f>
        <v>19.4150619429847</v>
      </c>
      <c r="X19" s="30">
        <f>IFERROR(VLOOKUP(CONCATENATE($B19,"_",X$4,"_",$C$85,"_",$C$84),Data_for_IC_trend_tables!$A$1:$G$49194,7,FALSE)*1000,"-")</f>
        <v>18.994064792136701</v>
      </c>
      <c r="Y19" s="30">
        <f>IFERROR(VLOOKUP(CONCATENATE($B19,"_",Y$4,"_",$C$85,"_",$C$84),Data_for_IC_trend_tables!$A$1:$G$49194,7,FALSE)*1000,"-")</f>
        <v>17.596494174513598</v>
      </c>
      <c r="Z19" s="30">
        <f>IFERROR(VLOOKUP(CONCATENATE($B19,"_",Z$4,"_",$C$85,"_",$C$84),Data_for_IC_trend_tables!$A$1:$G$49194,7,FALSE)*1000,"-")</f>
        <v>19.986759817482401</v>
      </c>
      <c r="AA19" s="30">
        <f>IFERROR(VLOOKUP(CONCATENATE($B19,"_",AA$4,"_",$C$85,"_",$C$84),Data_for_IC_trend_tables!$A$1:$G$49194,7,FALSE)*1000,"-")</f>
        <v>20.148177033888498</v>
      </c>
      <c r="AB19" s="30">
        <f>IFERROR(VLOOKUP(CONCATENATE($B19,"_",AB$4,"_",$C$85,"_",$C$84),Data_for_IC_trend_tables!$A$1:$G$49194,7,FALSE)*1000,"-")</f>
        <v>20.700940699628099</v>
      </c>
      <c r="AC19" s="30">
        <f>IFERROR(VLOOKUP(CONCATENATE($B19,"_",AC$4,"_",$C$85,"_",$C$84),Data_for_IC_trend_tables!$A$1:$G$49194,7,FALSE)*1000,"-")</f>
        <v>20.967647466874897</v>
      </c>
      <c r="AD19" s="30">
        <f>IFERROR(VLOOKUP(CONCATENATE($B19,"_",AD$4,"_",$C$85,"_",$C$84),Data_for_IC_trend_tables!$A$1:$G$49194,7,FALSE)*1000,"-")</f>
        <v>21.7781870303061</v>
      </c>
      <c r="AE19" s="30">
        <f>IFERROR(VLOOKUP(CONCATENATE($B19,"_",AE$4,"_",$C$85,"_",$C$84),Data_for_IC_trend_tables!$A$1:$G$49194,7,FALSE)*1000,"-")</f>
        <v>20.852855345654699</v>
      </c>
      <c r="AF19" s="30">
        <f>IFERROR(VLOOKUP(CONCATENATE($B19,"_",AF$4,"_",$C$85,"_",$C$84),Data_for_IC_trend_tables!$A$1:$G$49194,7,FALSE)*1000,"-")</f>
        <v>21.783150011368299</v>
      </c>
      <c r="AG19" s="30">
        <f>IFERROR(VLOOKUP(CONCATENATE($B19,"_",AG$4,"_",$C$85,"_",$C$84),Data_for_IC_trend_tables!$A$1:$G$49194,7,FALSE)*1000,"-")</f>
        <v>21.461804598736599</v>
      </c>
      <c r="AH19" s="30">
        <f>IFERROR(VLOOKUP(CONCATENATE($B19,"_",AH$4,"_",$C$85,"_",$C$84),Data_for_IC_trend_tables!$A$1:$G$49194,7,FALSE)*1000,"-")</f>
        <v>22.596979548537</v>
      </c>
      <c r="AI19" s="30">
        <f>IFERROR(VLOOKUP(CONCATENATE($B19,"_",AI$4,"_",$C$85,"_",$C$84),Data_for_IC_trend_tables!$A$1:$G$49194,7,FALSE)*1000,"-")</f>
        <v>25.124156091944499</v>
      </c>
      <c r="AJ19" s="30">
        <f>IFERROR(VLOOKUP(CONCATENATE($B19,"_",AJ$4,"_",$C$85,"_",$C$84),Data_for_IC_trend_tables!$A$1:$G$49194,7,FALSE)*1000,"-")</f>
        <v>21.653782574222998</v>
      </c>
      <c r="AK19" s="30">
        <f>IFERROR(VLOOKUP(CONCATENATE($B19,"_",AK$4,"_",$C$85,"_",$C$84),Data_for_IC_trend_tables!$A$1:$G$49194,7,FALSE)*1000,"-")</f>
        <v>23.590054321722899</v>
      </c>
      <c r="AL19" s="30">
        <f>IFERROR(VLOOKUP(CONCATENATE($B19,"_",AL$4,"_",$C$85,"_",$C$84),Data_for_IC_trend_tables!$A$1:$G$49194,7,FALSE)*1000,"-")</f>
        <v>22.408507710585901</v>
      </c>
      <c r="AM19" s="30">
        <f>IFERROR(VLOOKUP(CONCATENATE($B19,"_",AM$4,"_",$C$85,"_",$C$84),Data_for_IC_trend_tables!$A$1:$G$49194,7,FALSE)*1000,"-")</f>
        <v>22.712616362974</v>
      </c>
      <c r="AN19" s="30">
        <f>IFERROR(VLOOKUP(CONCATENATE($B19,"_",AN$4,"_",$C$85,"_",$C$84),Data_for_IC_trend_tables!$A$1:$G$49194,7,FALSE)*1000,"-")</f>
        <v>21.536303540174</v>
      </c>
      <c r="AO19" s="30">
        <f>IFERROR(VLOOKUP(CONCATENATE($B19,"_",AO$4,"_",$C$85,"_",$C$84),Data_for_IC_trend_tables!$A$1:$G$49194,7,FALSE)*1000,"-")</f>
        <v>23.4555018216079</v>
      </c>
      <c r="AP19" s="30">
        <f>IFERROR(VLOOKUP(CONCATENATE($B19,"_",AP$4,"_",$C$85,"_",$C$84),Data_for_IC_trend_tables!$A$1:$G$49194,7,FALSE)*1000,"-")</f>
        <v>23.0111435820141</v>
      </c>
      <c r="AQ19" s="30">
        <f>IFERROR(VLOOKUP(CONCATENATE($B19,"_",AQ$4,"_",$C$85,"_",$C$84),Data_for_IC_trend_tables!$A$1:$G$49194,7,FALSE)*1000,"-")</f>
        <v>22.623095419466399</v>
      </c>
      <c r="AR19" s="30">
        <f>IFERROR(VLOOKUP(CONCATENATE($B19,"_",AR$4,"_",$C$85,"_",$C$84),Data_for_IC_trend_tables!$A$1:$G$49194,7,FALSE)*1000,"-")</f>
        <v>22.313868100447099</v>
      </c>
      <c r="AS19" s="30">
        <f>IFERROR(VLOOKUP(CONCATENATE($B19,"_",AS$4,"_",$C$85,"_",$C$84),Data_for_IC_trend_tables!$A$1:$G$49194,7,FALSE)*1000,"-")</f>
        <v>17.837163701589301</v>
      </c>
      <c r="AT19" s="30">
        <f>IFERROR(VLOOKUP(CONCATENATE($B19,"_",AT$4,"_",$C$85,"_",$C$84),Data_for_IC_trend_tables!$A$1:$G$49194,7,FALSE)*1000,"-")</f>
        <v>20.059620885249799</v>
      </c>
      <c r="AU19" s="30">
        <f>IFERROR(VLOOKUP(CONCATENATE($B19,"_",AU$4,"_",$C$85,"_",$C$84),Data_for_IC_trend_tables!$A$1:$G$49194,7,FALSE)*1000,"-")</f>
        <v>18.531483520173499</v>
      </c>
      <c r="AV19" s="30"/>
      <c r="AW19" s="30">
        <f>IFERROR(VLOOKUP(CONCATENATE($B19,"_",AW$4,"_",$C$85,"_",$C$84),Data_for_IC_trend_tables!$A$1:$G$49194,7,FALSE)*1000,"-")</f>
        <v>18.531483520173499</v>
      </c>
      <c r="AX19" s="82">
        <f>S19</f>
        <v>19.209519510565197</v>
      </c>
      <c r="AY19" s="38" t="str">
        <f t="shared" si="0"/>
        <v>Yes</v>
      </c>
      <c r="AZ19" s="58">
        <f t="shared" si="1"/>
        <v>-3.5296874032626394E-2</v>
      </c>
      <c r="BA19" s="32" t="s">
        <v>76</v>
      </c>
    </row>
    <row r="20" spans="2:55" s="3" customFormat="1" x14ac:dyDescent="0.2">
      <c r="B20" s="53" t="s">
        <v>148</v>
      </c>
      <c r="C20" s="71" t="s">
        <v>11</v>
      </c>
      <c r="D20" s="56">
        <v>1990</v>
      </c>
      <c r="E20" s="30" t="str">
        <f>IFERROR(VLOOKUP(CONCATENATE($B20,"_",E$4,"_",$C$85,"_",$C$84),Data_for_IC_trend_tables!$A$1:$G$49194,7,FALSE)*1000,"-")</f>
        <v>-</v>
      </c>
      <c r="F20" s="30" t="str">
        <f>IFERROR(VLOOKUP(CONCATENATE($B20,"_",F$4,"_",$C$85,"_",$C$84),Data_for_IC_trend_tables!$A$1:$G$49194,7,FALSE)*1000,"-")</f>
        <v>-</v>
      </c>
      <c r="G20" s="30" t="str">
        <f>IFERROR(VLOOKUP(CONCATENATE($B20,"_",G$4,"_",$C$85,"_",$C$84),Data_for_IC_trend_tables!$A$1:$G$49194,7,FALSE)*1000,"-")</f>
        <v>-</v>
      </c>
      <c r="H20" s="30" t="str">
        <f>IFERROR(VLOOKUP(CONCATENATE($B20,"_",H$4,"_",$C$85,"_",$C$84),Data_for_IC_trend_tables!$A$1:$G$49194,7,FALSE)*1000,"-")</f>
        <v>-</v>
      </c>
      <c r="I20" s="30" t="str">
        <f>IFERROR(VLOOKUP(CONCATENATE($B20,"_",I$4,"_",$C$85,"_",$C$84),Data_for_IC_trend_tables!$A$1:$G$49194,7,FALSE)*1000,"-")</f>
        <v>-</v>
      </c>
      <c r="J20" s="30" t="str">
        <f>IFERROR(VLOOKUP(CONCATENATE($B20,"_",J$4,"_",$C$85,"_",$C$84),Data_for_IC_trend_tables!$A$1:$G$49194,7,FALSE)*1000,"-")</f>
        <v>-</v>
      </c>
      <c r="K20" s="30" t="str">
        <f>IFERROR(VLOOKUP(CONCATENATE($B20,"_",K$4,"_",$C$85,"_",$C$84),Data_for_IC_trend_tables!$A$1:$G$49194,7,FALSE)*1000,"-")</f>
        <v>-</v>
      </c>
      <c r="L20" s="30" t="str">
        <f>IFERROR(VLOOKUP(CONCATENATE($B20,"_",L$4,"_",$C$85,"_",$C$84),Data_for_IC_trend_tables!$A$1:$G$49194,7,FALSE)*1000,"-")</f>
        <v>-</v>
      </c>
      <c r="M20" s="30" t="str">
        <f>IFERROR(VLOOKUP(CONCATENATE($B20,"_",M$4,"_",$C$85,"_",$C$84),Data_for_IC_trend_tables!$A$1:$G$49194,7,FALSE)*1000,"-")</f>
        <v>-</v>
      </c>
      <c r="N20" s="30" t="str">
        <f>IFERROR(VLOOKUP(CONCATENATE($B20,"_",N$4,"_",$C$85,"_",$C$84),Data_for_IC_trend_tables!$A$1:$G$49194,7,FALSE)*1000,"-")</f>
        <v>-</v>
      </c>
      <c r="O20" s="30">
        <f>IFERROR(VLOOKUP(CONCATENATE($B20,"_",O$4,"_",$C$85,"_",$C$84),Data_for_IC_trend_tables!$A$1:$G$49194,7,FALSE)*1000,"-")</f>
        <v>45.9024637947537</v>
      </c>
      <c r="P20" s="30">
        <f>IFERROR(VLOOKUP(CONCATENATE($B20,"_",P$4,"_",$C$85,"_",$C$84),Data_for_IC_trend_tables!$A$1:$G$49194,7,FALSE)*1000,"-")</f>
        <v>51.855778256263797</v>
      </c>
      <c r="Q20" s="30">
        <f>IFERROR(VLOOKUP(CONCATENATE($B20,"_",Q$4,"_",$C$85,"_",$C$84),Data_for_IC_trend_tables!$A$1:$G$49194,7,FALSE)*1000,"-")</f>
        <v>49.804647482345899</v>
      </c>
      <c r="R20" s="30">
        <f>IFERROR(VLOOKUP(CONCATENATE($B20,"_",R$4,"_",$C$85,"_",$C$84),Data_for_IC_trend_tables!$A$1:$G$49194,7,FALSE)*1000,"-")</f>
        <v>47.663026082476598</v>
      </c>
      <c r="S20" s="30">
        <f>IFERROR(VLOOKUP(CONCATENATE($B20,"_",S$4,"_",$C$85,"_",$C$84),Data_for_IC_trend_tables!$A$1:$G$49194,7,FALSE)*1000,"-")</f>
        <v>42.128567069413499</v>
      </c>
      <c r="T20" s="30">
        <f>IFERROR(VLOOKUP(CONCATENATE($B20,"_",T$4,"_",$C$85,"_",$C$84),Data_for_IC_trend_tables!$A$1:$G$49194,7,FALSE)*1000,"-")</f>
        <v>42.067995355178802</v>
      </c>
      <c r="U20" s="30">
        <f>IFERROR(VLOOKUP(CONCATENATE($B20,"_",U$4,"_",$C$85,"_",$C$84),Data_for_IC_trend_tables!$A$1:$G$49194,7,FALSE)*1000,"-")</f>
        <v>44.546531539327901</v>
      </c>
      <c r="V20" s="30">
        <f>IFERROR(VLOOKUP(CONCATENATE($B20,"_",V$4,"_",$C$85,"_",$C$84),Data_for_IC_trend_tables!$A$1:$G$49194,7,FALSE)*1000,"-")</f>
        <v>40.5661076348959</v>
      </c>
      <c r="W20" s="30">
        <f>IFERROR(VLOOKUP(CONCATENATE($B20,"_",W$4,"_",$C$85,"_",$C$84),Data_for_IC_trend_tables!$A$1:$G$49194,7,FALSE)*1000,"-")</f>
        <v>40.952326558621905</v>
      </c>
      <c r="X20" s="30">
        <f>IFERROR(VLOOKUP(CONCATENATE($B20,"_",X$4,"_",$C$85,"_",$C$84),Data_for_IC_trend_tables!$A$1:$G$49194,7,FALSE)*1000,"-")</f>
        <v>39.272926329772297</v>
      </c>
      <c r="Y20" s="30">
        <f>IFERROR(VLOOKUP(CONCATENATE($B20,"_",Y$4,"_",$C$85,"_",$C$84),Data_for_IC_trend_tables!$A$1:$G$49194,7,FALSE)*1000,"-")</f>
        <v>37.620208716232796</v>
      </c>
      <c r="Z20" s="30">
        <f>IFERROR(VLOOKUP(CONCATENATE($B20,"_",Z$4,"_",$C$85,"_",$C$84),Data_for_IC_trend_tables!$A$1:$G$49194,7,FALSE)*1000,"-")</f>
        <v>37.933332487814994</v>
      </c>
      <c r="AA20" s="30">
        <f>IFERROR(VLOOKUP(CONCATENATE($B20,"_",AA$4,"_",$C$85,"_",$C$84),Data_for_IC_trend_tables!$A$1:$G$49194,7,FALSE)*1000,"-")</f>
        <v>35.696830906726298</v>
      </c>
      <c r="AB20" s="30">
        <f>IFERROR(VLOOKUP(CONCATENATE($B20,"_",AB$4,"_",$C$85,"_",$C$84),Data_for_IC_trend_tables!$A$1:$G$49194,7,FALSE)*1000,"-")</f>
        <v>36.7061746648249</v>
      </c>
      <c r="AC20" s="30">
        <f>IFERROR(VLOOKUP(CONCATENATE($B20,"_",AC$4,"_",$C$85,"_",$C$84),Data_for_IC_trend_tables!$A$1:$G$49194,7,FALSE)*1000,"-")</f>
        <v>36.762165384055798</v>
      </c>
      <c r="AD20" s="30">
        <f>IFERROR(VLOOKUP(CONCATENATE($B20,"_",AD$4,"_",$C$85,"_",$C$84),Data_for_IC_trend_tables!$A$1:$G$49194,7,FALSE)*1000,"-")</f>
        <v>35.465916696525696</v>
      </c>
      <c r="AE20" s="30">
        <f>IFERROR(VLOOKUP(CONCATENATE($B20,"_",AE$4,"_",$C$85,"_",$C$84),Data_for_IC_trend_tables!$A$1:$G$49194,7,FALSE)*1000,"-")</f>
        <v>33.065033478517805</v>
      </c>
      <c r="AF20" s="30">
        <f>IFERROR(VLOOKUP(CONCATENATE($B20,"_",AF$4,"_",$C$85,"_",$C$84),Data_for_IC_trend_tables!$A$1:$G$49194,7,FALSE)*1000,"-")</f>
        <v>32.3393531899506</v>
      </c>
      <c r="AG20" s="30">
        <f>IFERROR(VLOOKUP(CONCATENATE($B20,"_",AG$4,"_",$C$85,"_",$C$84),Data_for_IC_trend_tables!$A$1:$G$49194,7,FALSE)*1000,"-")</f>
        <v>34.076770655360498</v>
      </c>
      <c r="AH20" s="30">
        <f>IFERROR(VLOOKUP(CONCATENATE($B20,"_",AH$4,"_",$C$85,"_",$C$84),Data_for_IC_trend_tables!$A$1:$G$49194,7,FALSE)*1000,"-")</f>
        <v>34.660643760113203</v>
      </c>
      <c r="AI20" s="30">
        <f>IFERROR(VLOOKUP(CONCATENATE($B20,"_",AI$4,"_",$C$85,"_",$C$84),Data_for_IC_trend_tables!$A$1:$G$49194,7,FALSE)*1000,"-")</f>
        <v>38.063683453569801</v>
      </c>
      <c r="AJ20" s="30">
        <f>IFERROR(VLOOKUP(CONCATENATE($B20,"_",AJ$4,"_",$C$85,"_",$C$84),Data_for_IC_trend_tables!$A$1:$G$49194,7,FALSE)*1000,"-")</f>
        <v>32.866798602310396</v>
      </c>
      <c r="AK20" s="30">
        <f>IFERROR(VLOOKUP(CONCATENATE($B20,"_",AK$4,"_",$C$85,"_",$C$84),Data_for_IC_trend_tables!$A$1:$G$49194,7,FALSE)*1000,"-")</f>
        <v>36.892838870553398</v>
      </c>
      <c r="AL20" s="30">
        <f>IFERROR(VLOOKUP(CONCATENATE($B20,"_",AL$4,"_",$C$85,"_",$C$84),Data_for_IC_trend_tables!$A$1:$G$49194,7,FALSE)*1000,"-")</f>
        <v>40.169698329200301</v>
      </c>
      <c r="AM20" s="30">
        <f>IFERROR(VLOOKUP(CONCATENATE($B20,"_",AM$4,"_",$C$85,"_",$C$84),Data_for_IC_trend_tables!$A$1:$G$49194,7,FALSE)*1000,"-")</f>
        <v>34.4950317130074</v>
      </c>
      <c r="AN20" s="30">
        <f>IFERROR(VLOOKUP(CONCATENATE($B20,"_",AN$4,"_",$C$85,"_",$C$84),Data_for_IC_trend_tables!$A$1:$G$49194,7,FALSE)*1000,"-")</f>
        <v>35.545720663384799</v>
      </c>
      <c r="AO20" s="30">
        <f>IFERROR(VLOOKUP(CONCATENATE($B20,"_",AO$4,"_",$C$85,"_",$C$84),Data_for_IC_trend_tables!$A$1:$G$49194,7,FALSE)*1000,"-")</f>
        <v>37.4062193423404</v>
      </c>
      <c r="AP20" s="30">
        <f>IFERROR(VLOOKUP(CONCATENATE($B20,"_",AP$4,"_",$C$85,"_",$C$84),Data_for_IC_trend_tables!$A$1:$G$49194,7,FALSE)*1000,"-")</f>
        <v>36.810447835213601</v>
      </c>
      <c r="AQ20" s="30">
        <f>IFERROR(VLOOKUP(CONCATENATE($B20,"_",AQ$4,"_",$C$85,"_",$C$84),Data_for_IC_trend_tables!$A$1:$G$49194,7,FALSE)*1000,"-")</f>
        <v>36.325146034018104</v>
      </c>
      <c r="AR20" s="30">
        <f>IFERROR(VLOOKUP(CONCATENATE($B20,"_",AR$4,"_",$C$85,"_",$C$84),Data_for_IC_trend_tables!$A$1:$G$49194,7,FALSE)*1000,"-")</f>
        <v>36.767803290478305</v>
      </c>
      <c r="AS20" s="30">
        <f>IFERROR(VLOOKUP(CONCATENATE($B20,"_",AS$4,"_",$C$85,"_",$C$84),Data_for_IC_trend_tables!$A$1:$G$49194,7,FALSE)*1000,"-")</f>
        <v>32.381158030564499</v>
      </c>
      <c r="AT20" s="30">
        <f>IFERROR(VLOOKUP(CONCATENATE($B20,"_",AT$4,"_",$C$85,"_",$C$84),Data_for_IC_trend_tables!$A$1:$G$49194,7,FALSE)*1000,"-")</f>
        <v>36.545117610651104</v>
      </c>
      <c r="AU20" s="30">
        <f>IFERROR(VLOOKUP(CONCATENATE($B20,"_",AU$4,"_",$C$85,"_",$C$84),Data_for_IC_trend_tables!$A$1:$G$49194,7,FALSE)*1000,"-")</f>
        <v>33.579623471005895</v>
      </c>
      <c r="AV20" s="30"/>
      <c r="AW20" s="30">
        <f>IFERROR(VLOOKUP(CONCATENATE($B20,"_",AW$4,"_",$C$85,"_",$C$84),Data_for_IC_trend_tables!$A$1:$G$49194,7,FALSE)*1000,"-")</f>
        <v>33.579623471005895</v>
      </c>
      <c r="AX20" s="82">
        <f>O20</f>
        <v>45.9024637947537</v>
      </c>
      <c r="AY20" s="38" t="str">
        <f t="shared" si="0"/>
        <v>Yes</v>
      </c>
      <c r="AZ20" s="58">
        <f t="shared" si="1"/>
        <v>-0.26845705665925956</v>
      </c>
      <c r="BA20" s="32" t="s">
        <v>76</v>
      </c>
    </row>
    <row r="21" spans="2:55" s="3" customFormat="1" x14ac:dyDescent="0.2">
      <c r="B21" s="53" t="s">
        <v>149</v>
      </c>
      <c r="C21" s="71" t="s">
        <v>12</v>
      </c>
      <c r="D21" s="56"/>
      <c r="E21" s="30" t="str">
        <f>IFERROR(VLOOKUP(CONCATENATE($B21,"_",E$4,"_",$C$85,"_",$C$84),Data_for_IC_trend_tables!$A$1:$G$49194,7,FALSE)*1000,"-")</f>
        <v>-</v>
      </c>
      <c r="F21" s="30" t="str">
        <f>IFERROR(VLOOKUP(CONCATENATE($B21,"_",F$4,"_",$C$85,"_",$C$84),Data_for_IC_trend_tables!$A$1:$G$49194,7,FALSE)*1000,"-")</f>
        <v>-</v>
      </c>
      <c r="G21" s="30" t="str">
        <f>IFERROR(VLOOKUP(CONCATENATE($B21,"_",G$4,"_",$C$85,"_",$C$84),Data_for_IC_trend_tables!$A$1:$G$49194,7,FALSE)*1000,"-")</f>
        <v>-</v>
      </c>
      <c r="H21" s="30" t="str">
        <f>IFERROR(VLOOKUP(CONCATENATE($B21,"_",H$4,"_",$C$85,"_",$C$84),Data_for_IC_trend_tables!$A$1:$G$49194,7,FALSE)*1000,"-")</f>
        <v>-</v>
      </c>
      <c r="I21" s="30" t="str">
        <f>IFERROR(VLOOKUP(CONCATENATE($B21,"_",I$4,"_",$C$85,"_",$C$84),Data_for_IC_trend_tables!$A$1:$G$49194,7,FALSE)*1000,"-")</f>
        <v>-</v>
      </c>
      <c r="J21" s="30" t="str">
        <f>IFERROR(VLOOKUP(CONCATENATE($B21,"_",J$4,"_",$C$85,"_",$C$84),Data_for_IC_trend_tables!$A$1:$G$49194,7,FALSE)*1000,"-")</f>
        <v>-</v>
      </c>
      <c r="K21" s="30" t="str">
        <f>IFERROR(VLOOKUP(CONCATENATE($B21,"_",K$4,"_",$C$85,"_",$C$84),Data_for_IC_trend_tables!$A$1:$G$49194,7,FALSE)*1000,"-")</f>
        <v>-</v>
      </c>
      <c r="L21" s="30" t="str">
        <f>IFERROR(VLOOKUP(CONCATENATE($B21,"_",L$4,"_",$C$85,"_",$C$84),Data_for_IC_trend_tables!$A$1:$G$49194,7,FALSE)*1000,"-")</f>
        <v>-</v>
      </c>
      <c r="M21" s="30" t="str">
        <f>IFERROR(VLOOKUP(CONCATENATE($B21,"_",M$4,"_",$C$85,"_",$C$84),Data_for_IC_trend_tables!$A$1:$G$49194,7,FALSE)*1000,"-")</f>
        <v>-</v>
      </c>
      <c r="N21" s="30" t="str">
        <f>IFERROR(VLOOKUP(CONCATENATE($B21,"_",N$4,"_",$C$85,"_",$C$84),Data_for_IC_trend_tables!$A$1:$G$49194,7,FALSE)*1000,"-")</f>
        <v>-</v>
      </c>
      <c r="O21" s="30">
        <f>IFERROR(VLOOKUP(CONCATENATE($B21,"_",O$4,"_",$C$85,"_",$C$84),Data_for_IC_trend_tables!$A$1:$G$49194,7,FALSE)*1000,"-")</f>
        <v>8.0410407298863795</v>
      </c>
      <c r="P21" s="30">
        <f>IFERROR(VLOOKUP(CONCATENATE($B21,"_",P$4,"_",$C$85,"_",$C$84),Data_for_IC_trend_tables!$A$1:$G$49194,7,FALSE)*1000,"-")</f>
        <v>7.6705333094248198</v>
      </c>
      <c r="Q21" s="30">
        <f>IFERROR(VLOOKUP(CONCATENATE($B21,"_",Q$4,"_",$C$85,"_",$C$84),Data_for_IC_trend_tables!$A$1:$G$49194,7,FALSE)*1000,"-")</f>
        <v>10.078791966578699</v>
      </c>
      <c r="R21" s="30">
        <f>IFERROR(VLOOKUP(CONCATENATE($B21,"_",R$4,"_",$C$85,"_",$C$84),Data_for_IC_trend_tables!$A$1:$G$49194,7,FALSE)*1000,"-")</f>
        <v>14.7405439301253</v>
      </c>
      <c r="S21" s="30">
        <f>IFERROR(VLOOKUP(CONCATENATE($B21,"_",S$4,"_",$C$85,"_",$C$84),Data_for_IC_trend_tables!$A$1:$G$49194,7,FALSE)*1000,"-")</f>
        <v>3.6695251209393103</v>
      </c>
      <c r="T21" s="30">
        <f>IFERROR(VLOOKUP(CONCATENATE($B21,"_",T$4,"_",$C$85,"_",$C$84),Data_for_IC_trend_tables!$A$1:$G$49194,7,FALSE)*1000,"-")</f>
        <v>9.3787473202573306</v>
      </c>
      <c r="U21" s="30">
        <f>IFERROR(VLOOKUP(CONCATENATE($B21,"_",U$4,"_",$C$85,"_",$C$84),Data_for_IC_trend_tables!$A$1:$G$49194,7,FALSE)*1000,"-")</f>
        <v>13.3459616819713</v>
      </c>
      <c r="V21" s="30">
        <f>IFERROR(VLOOKUP(CONCATENATE($B21,"_",V$4,"_",$C$85,"_",$C$84),Data_for_IC_trend_tables!$A$1:$G$49194,7,FALSE)*1000,"-")</f>
        <v>10.765848655656701</v>
      </c>
      <c r="W21" s="30">
        <f>IFERROR(VLOOKUP(CONCATENATE($B21,"_",W$4,"_",$C$85,"_",$C$84),Data_for_IC_trend_tables!$A$1:$G$49194,7,FALSE)*1000,"-")</f>
        <v>9.8216113219796402</v>
      </c>
      <c r="X21" s="30">
        <f>IFERROR(VLOOKUP(CONCATENATE($B21,"_",X$4,"_",$C$85,"_",$C$84),Data_for_IC_trend_tables!$A$1:$G$49194,7,FALSE)*1000,"-")</f>
        <v>9.2242760490323299</v>
      </c>
      <c r="Y21" s="30">
        <f>IFERROR(VLOOKUP(CONCATENATE($B21,"_",Y$4,"_",$C$85,"_",$C$84),Data_for_IC_trend_tables!$A$1:$G$49194,7,FALSE)*1000,"-")</f>
        <v>8.8669130868855603</v>
      </c>
      <c r="Z21" s="30">
        <f>IFERROR(VLOOKUP(CONCATENATE($B21,"_",Z$4,"_",$C$85,"_",$C$84),Data_for_IC_trend_tables!$A$1:$G$49194,7,FALSE)*1000,"-")</f>
        <v>8.7706181404248902</v>
      </c>
      <c r="AA21" s="30">
        <f>IFERROR(VLOOKUP(CONCATENATE($B21,"_",AA$4,"_",$C$85,"_",$C$84),Data_for_IC_trend_tables!$A$1:$G$49194,7,FALSE)*1000,"-")</f>
        <v>8.7323942102224201</v>
      </c>
      <c r="AB21" s="30">
        <f>IFERROR(VLOOKUP(CONCATENATE($B21,"_",AB$4,"_",$C$85,"_",$C$84),Data_for_IC_trend_tables!$A$1:$G$49194,7,FALSE)*1000,"-")</f>
        <v>8.7730073409811595</v>
      </c>
      <c r="AC21" s="30">
        <f>IFERROR(VLOOKUP(CONCATENATE($B21,"_",AC$4,"_",$C$85,"_",$C$84),Data_for_IC_trend_tables!$A$1:$G$49194,7,FALSE)*1000,"-")</f>
        <v>8.7705077322322804</v>
      </c>
      <c r="AD21" s="30">
        <f>IFERROR(VLOOKUP(CONCATENATE($B21,"_",AD$4,"_",$C$85,"_",$C$84),Data_for_IC_trend_tables!$A$1:$G$49194,7,FALSE)*1000,"-")</f>
        <v>4.5366476758345504</v>
      </c>
      <c r="AE21" s="30">
        <f>IFERROR(VLOOKUP(CONCATENATE($B21,"_",AE$4,"_",$C$85,"_",$C$84),Data_for_IC_trend_tables!$A$1:$G$49194,7,FALSE)*1000,"-")</f>
        <v>4.8839917632168204</v>
      </c>
      <c r="AF21" s="30">
        <f>IFERROR(VLOOKUP(CONCATENATE($B21,"_",AF$4,"_",$C$85,"_",$C$84),Data_for_IC_trend_tables!$A$1:$G$49194,7,FALSE)*1000,"-")</f>
        <v>5.3055041040080901</v>
      </c>
      <c r="AG21" s="30">
        <f>IFERROR(VLOOKUP(CONCATENATE($B21,"_",AG$4,"_",$C$85,"_",$C$84),Data_for_IC_trend_tables!$A$1:$G$49194,7,FALSE)*1000,"-")</f>
        <v>5.1543019250163802</v>
      </c>
      <c r="AH21" s="30">
        <f>IFERROR(VLOOKUP(CONCATENATE($B21,"_",AH$4,"_",$C$85,"_",$C$84),Data_for_IC_trend_tables!$A$1:$G$49194,7,FALSE)*1000,"-")</f>
        <v>5.31558146719013</v>
      </c>
      <c r="AI21" s="30">
        <f>IFERROR(VLOOKUP(CONCATENATE($B21,"_",AI$4,"_",$C$85,"_",$C$84),Data_for_IC_trend_tables!$A$1:$G$49194,7,FALSE)*1000,"-")</f>
        <v>4.7901868779410899</v>
      </c>
      <c r="AJ21" s="30">
        <f>IFERROR(VLOOKUP(CONCATENATE($B21,"_",AJ$4,"_",$C$85,"_",$C$84),Data_for_IC_trend_tables!$A$1:$G$49194,7,FALSE)*1000,"-")</f>
        <v>4.1705813803190601</v>
      </c>
      <c r="AK21" s="30">
        <f>IFERROR(VLOOKUP(CONCATENATE($B21,"_",AK$4,"_",$C$85,"_",$C$84),Data_for_IC_trend_tables!$A$1:$G$49194,7,FALSE)*1000,"-")</f>
        <v>4.2629044015864199</v>
      </c>
      <c r="AL21" s="30">
        <f>IFERROR(VLOOKUP(CONCATENATE($B21,"_",AL$4,"_",$C$85,"_",$C$84),Data_for_IC_trend_tables!$A$1:$G$49194,7,FALSE)*1000,"-")</f>
        <v>7.7227837175855205</v>
      </c>
      <c r="AM21" s="30">
        <f>IFERROR(VLOOKUP(CONCATENATE($B21,"_",AM$4,"_",$C$85,"_",$C$84),Data_for_IC_trend_tables!$A$1:$G$49194,7,FALSE)*1000,"-")</f>
        <v>7.3945733076911297</v>
      </c>
      <c r="AN21" s="30">
        <f>IFERROR(VLOOKUP(CONCATENATE($B21,"_",AN$4,"_",$C$85,"_",$C$84),Data_for_IC_trend_tables!$A$1:$G$49194,7,FALSE)*1000,"-")</f>
        <v>6.41039628667136</v>
      </c>
      <c r="AO21" s="30">
        <f>IFERROR(VLOOKUP(CONCATENATE($B21,"_",AO$4,"_",$C$85,"_",$C$84),Data_for_IC_trend_tables!$A$1:$G$49194,7,FALSE)*1000,"-")</f>
        <v>6.21882625233187</v>
      </c>
      <c r="AP21" s="30">
        <f>IFERROR(VLOOKUP(CONCATENATE($B21,"_",AP$4,"_",$C$85,"_",$C$84),Data_for_IC_trend_tables!$A$1:$G$49194,7,FALSE)*1000,"-")</f>
        <v>5.9671648303319902</v>
      </c>
      <c r="AQ21" s="30">
        <f>IFERROR(VLOOKUP(CONCATENATE($B21,"_",AQ$4,"_",$C$85,"_",$C$84),Data_for_IC_trend_tables!$A$1:$G$49194,7,FALSE)*1000,"-")</f>
        <v>4.6999720859564906</v>
      </c>
      <c r="AR21" s="30">
        <f>IFERROR(VLOOKUP(CONCATENATE($B21,"_",AR$4,"_",$C$85,"_",$C$84),Data_for_IC_trend_tables!$A$1:$G$49194,7,FALSE)*1000,"-")</f>
        <v>4.3701781218793796</v>
      </c>
      <c r="AS21" s="30">
        <f>IFERROR(VLOOKUP(CONCATENATE($B21,"_",AS$4,"_",$C$85,"_",$C$84),Data_for_IC_trend_tables!$A$1:$G$49194,7,FALSE)*1000,"-")</f>
        <v>4.0444453317276503</v>
      </c>
      <c r="AT21" s="30">
        <f>IFERROR(VLOOKUP(CONCATENATE($B21,"_",AT$4,"_",$C$85,"_",$C$84),Data_for_IC_trend_tables!$A$1:$G$49194,7,FALSE)*1000,"-")</f>
        <v>5.3833709315594795</v>
      </c>
      <c r="AU21" s="30">
        <f>IFERROR(VLOOKUP(CONCATENATE($B21,"_",AU$4,"_",$C$85,"_",$C$84),Data_for_IC_trend_tables!$A$1:$G$49194,7,FALSE)*1000,"-")</f>
        <v>5.9721713993241101</v>
      </c>
      <c r="AV21" s="30"/>
      <c r="AW21" s="30">
        <f>IFERROR(VLOOKUP(CONCATENATE($B21,"_",AW$4,"_",$C$85,"_",$C$84),Data_for_IC_trend_tables!$A$1:$G$49194,7,FALSE)*1000,"-")</f>
        <v>5.9721713993241101</v>
      </c>
      <c r="AX21" s="82"/>
      <c r="AY21" s="38" t="str">
        <f t="shared" si="0"/>
        <v/>
      </c>
      <c r="AZ21" s="58" t="str">
        <f t="shared" si="1"/>
        <v/>
      </c>
      <c r="BA21" s="31"/>
    </row>
    <row r="22" spans="2:55" s="3" customFormat="1" x14ac:dyDescent="0.2">
      <c r="B22" s="53" t="s">
        <v>150</v>
      </c>
      <c r="C22" s="71" t="s">
        <v>13</v>
      </c>
      <c r="D22" s="56">
        <v>1990</v>
      </c>
      <c r="E22" s="30" t="str">
        <f>IFERROR(VLOOKUP(CONCATENATE($B22,"_",E$4,"_",$C$85,"_",$C$84),Data_for_IC_trend_tables!$A$1:$G$49194,7,FALSE)*1000,"-")</f>
        <v>-</v>
      </c>
      <c r="F22" s="30" t="str">
        <f>IFERROR(VLOOKUP(CONCATENATE($B22,"_",F$4,"_",$C$85,"_",$C$84),Data_for_IC_trend_tables!$A$1:$G$49194,7,FALSE)*1000,"-")</f>
        <v>-</v>
      </c>
      <c r="G22" s="30" t="str">
        <f>IFERROR(VLOOKUP(CONCATENATE($B22,"_",G$4,"_",$C$85,"_",$C$84),Data_for_IC_trend_tables!$A$1:$G$49194,7,FALSE)*1000,"-")</f>
        <v>-</v>
      </c>
      <c r="H22" s="30" t="str">
        <f>IFERROR(VLOOKUP(CONCATENATE($B22,"_",H$4,"_",$C$85,"_",$C$84),Data_for_IC_trend_tables!$A$1:$G$49194,7,FALSE)*1000,"-")</f>
        <v>-</v>
      </c>
      <c r="I22" s="30" t="str">
        <f>IFERROR(VLOOKUP(CONCATENATE($B22,"_",I$4,"_",$C$85,"_",$C$84),Data_for_IC_trend_tables!$A$1:$G$49194,7,FALSE)*1000,"-")</f>
        <v>-</v>
      </c>
      <c r="J22" s="30" t="str">
        <f>IFERROR(VLOOKUP(CONCATENATE($B22,"_",J$4,"_",$C$85,"_",$C$84),Data_for_IC_trend_tables!$A$1:$G$49194,7,FALSE)*1000,"-")</f>
        <v>-</v>
      </c>
      <c r="K22" s="30" t="str">
        <f>IFERROR(VLOOKUP(CONCATENATE($B22,"_",K$4,"_",$C$85,"_",$C$84),Data_for_IC_trend_tables!$A$1:$G$49194,7,FALSE)*1000,"-")</f>
        <v>-</v>
      </c>
      <c r="L22" s="30" t="str">
        <f>IFERROR(VLOOKUP(CONCATENATE($B22,"_",L$4,"_",$C$85,"_",$C$84),Data_for_IC_trend_tables!$A$1:$G$49194,7,FALSE)*1000,"-")</f>
        <v>-</v>
      </c>
      <c r="M22" s="30" t="str">
        <f>IFERROR(VLOOKUP(CONCATENATE($B22,"_",M$4,"_",$C$85,"_",$C$84),Data_for_IC_trend_tables!$A$1:$G$49194,7,FALSE)*1000,"-")</f>
        <v>-</v>
      </c>
      <c r="N22" s="30" t="str">
        <f>IFERROR(VLOOKUP(CONCATENATE($B22,"_",N$4,"_",$C$85,"_",$C$84),Data_for_IC_trend_tables!$A$1:$G$49194,7,FALSE)*1000,"-")</f>
        <v>-</v>
      </c>
      <c r="O22" s="30">
        <f>IFERROR(VLOOKUP(CONCATENATE($B22,"_",O$4,"_",$C$85,"_",$C$84),Data_for_IC_trend_tables!$A$1:$G$49194,7,FALSE)*1000,"-")</f>
        <v>115.67091089405599</v>
      </c>
      <c r="P22" s="30">
        <f>IFERROR(VLOOKUP(CONCATENATE($B22,"_",P$4,"_",$C$85,"_",$C$84),Data_for_IC_trend_tables!$A$1:$G$49194,7,FALSE)*1000,"-")</f>
        <v>88.862859585558795</v>
      </c>
      <c r="Q22" s="30">
        <f>IFERROR(VLOOKUP(CONCATENATE($B22,"_",Q$4,"_",$C$85,"_",$C$84),Data_for_IC_trend_tables!$A$1:$G$49194,7,FALSE)*1000,"-")</f>
        <v>70.446285922735797</v>
      </c>
      <c r="R22" s="30">
        <f>IFERROR(VLOOKUP(CONCATENATE($B22,"_",R$4,"_",$C$85,"_",$C$84),Data_for_IC_trend_tables!$A$1:$G$49194,7,FALSE)*1000,"-")</f>
        <v>64.549817933639403</v>
      </c>
      <c r="S22" s="30">
        <f>IFERROR(VLOOKUP(CONCATENATE($B22,"_",S$4,"_",$C$85,"_",$C$84),Data_for_IC_trend_tables!$A$1:$G$49194,7,FALSE)*1000,"-")</f>
        <v>57.6329875469645</v>
      </c>
      <c r="T22" s="30">
        <f>IFERROR(VLOOKUP(CONCATENATE($B22,"_",T$4,"_",$C$85,"_",$C$84),Data_for_IC_trend_tables!$A$1:$G$49194,7,FALSE)*1000,"-")</f>
        <v>52.971461781779404</v>
      </c>
      <c r="U22" s="30">
        <f>IFERROR(VLOOKUP(CONCATENATE($B22,"_",U$4,"_",$C$85,"_",$C$84),Data_for_IC_trend_tables!$A$1:$G$49194,7,FALSE)*1000,"-")</f>
        <v>52.006228961350395</v>
      </c>
      <c r="V22" s="30">
        <f>IFERROR(VLOOKUP(CONCATENATE($B22,"_",V$4,"_",$C$85,"_",$C$84),Data_for_IC_trend_tables!$A$1:$G$49194,7,FALSE)*1000,"-")</f>
        <v>59.678374843691806</v>
      </c>
      <c r="W22" s="30">
        <f>IFERROR(VLOOKUP(CONCATENATE($B22,"_",W$4,"_",$C$85,"_",$C$84),Data_for_IC_trend_tables!$A$1:$G$49194,7,FALSE)*1000,"-")</f>
        <v>57.491764767343199</v>
      </c>
      <c r="X22" s="30">
        <f>IFERROR(VLOOKUP(CONCATENATE($B22,"_",X$4,"_",$C$85,"_",$C$84),Data_for_IC_trend_tables!$A$1:$G$49194,7,FALSE)*1000,"-")</f>
        <v>56.745679476108599</v>
      </c>
      <c r="Y22" s="30">
        <f>IFERROR(VLOOKUP(CONCATENATE($B22,"_",Y$4,"_",$C$85,"_",$C$84),Data_for_IC_trend_tables!$A$1:$G$49194,7,FALSE)*1000,"-")</f>
        <v>55.002875184849799</v>
      </c>
      <c r="Z22" s="30">
        <f>IFERROR(VLOOKUP(CONCATENATE($B22,"_",Z$4,"_",$C$85,"_",$C$84),Data_for_IC_trend_tables!$A$1:$G$49194,7,FALSE)*1000,"-")</f>
        <v>59.030188097658304</v>
      </c>
      <c r="AA22" s="30">
        <f>IFERROR(VLOOKUP(CONCATENATE($B22,"_",AA$4,"_",$C$85,"_",$C$84),Data_for_IC_trend_tables!$A$1:$G$49194,7,FALSE)*1000,"-")</f>
        <v>56.196890015827798</v>
      </c>
      <c r="AB22" s="30">
        <f>IFERROR(VLOOKUP(CONCATENATE($B22,"_",AB$4,"_",$C$85,"_",$C$84),Data_for_IC_trend_tables!$A$1:$G$49194,7,FALSE)*1000,"-")</f>
        <v>53.495399872826404</v>
      </c>
      <c r="AC22" s="30">
        <f>IFERROR(VLOOKUP(CONCATENATE($B22,"_",AC$4,"_",$C$85,"_",$C$84),Data_for_IC_trend_tables!$A$1:$G$49194,7,FALSE)*1000,"-")</f>
        <v>51.593160841493699</v>
      </c>
      <c r="AD22" s="30">
        <f>IFERROR(VLOOKUP(CONCATENATE($B22,"_",AD$4,"_",$C$85,"_",$C$84),Data_for_IC_trend_tables!$A$1:$G$49194,7,FALSE)*1000,"-")</f>
        <v>51.201368128012405</v>
      </c>
      <c r="AE22" s="30">
        <f>IFERROR(VLOOKUP(CONCATENATE($B22,"_",AE$4,"_",$C$85,"_",$C$84),Data_for_IC_trend_tables!$A$1:$G$49194,7,FALSE)*1000,"-")</f>
        <v>58.444890664684799</v>
      </c>
      <c r="AF22" s="30">
        <f>IFERROR(VLOOKUP(CONCATENATE($B22,"_",AF$4,"_",$C$85,"_",$C$84),Data_for_IC_trend_tables!$A$1:$G$49194,7,FALSE)*1000,"-")</f>
        <v>60.079277532870805</v>
      </c>
      <c r="AG22" s="30">
        <f>IFERROR(VLOOKUP(CONCATENATE($B22,"_",AG$4,"_",$C$85,"_",$C$84),Data_for_IC_trend_tables!$A$1:$G$49194,7,FALSE)*1000,"-")</f>
        <v>69.593145864525596</v>
      </c>
      <c r="AH22" s="30">
        <f>IFERROR(VLOOKUP(CONCATENATE($B22,"_",AH$4,"_",$C$85,"_",$C$84),Data_for_IC_trend_tables!$A$1:$G$49194,7,FALSE)*1000,"-")</f>
        <v>62.488158827427306</v>
      </c>
      <c r="AI22" s="30">
        <f>IFERROR(VLOOKUP(CONCATENATE($B22,"_",AI$4,"_",$C$85,"_",$C$84),Data_for_IC_trend_tables!$A$1:$G$49194,7,FALSE)*1000,"-")</f>
        <v>77.423312489723301</v>
      </c>
      <c r="AJ22" s="30">
        <f>IFERROR(VLOOKUP(CONCATENATE($B22,"_",AJ$4,"_",$C$85,"_",$C$84),Data_for_IC_trend_tables!$A$1:$G$49194,7,FALSE)*1000,"-")</f>
        <v>69.107880439402493</v>
      </c>
      <c r="AK22" s="30">
        <f>IFERROR(VLOOKUP(CONCATENATE($B22,"_",AK$4,"_",$C$85,"_",$C$84),Data_for_IC_trend_tables!$A$1:$G$49194,7,FALSE)*1000,"-")</f>
        <v>77.1242094932567</v>
      </c>
      <c r="AL22" s="30">
        <f>IFERROR(VLOOKUP(CONCATENATE($B22,"_",AL$4,"_",$C$85,"_",$C$84),Data_for_IC_trend_tables!$A$1:$G$49194,7,FALSE)*1000,"-")</f>
        <v>80.780020512182688</v>
      </c>
      <c r="AM22" s="30">
        <f>IFERROR(VLOOKUP(CONCATENATE($B22,"_",AM$4,"_",$C$85,"_",$C$84),Data_for_IC_trend_tables!$A$1:$G$49194,7,FALSE)*1000,"-")</f>
        <v>66.553487743658906</v>
      </c>
      <c r="AN22" s="30">
        <f>IFERROR(VLOOKUP(CONCATENATE($B22,"_",AN$4,"_",$C$85,"_",$C$84),Data_for_IC_trend_tables!$A$1:$G$49194,7,FALSE)*1000,"-")</f>
        <v>68.203238683113796</v>
      </c>
      <c r="AO22" s="30">
        <f>IFERROR(VLOOKUP(CONCATENATE($B22,"_",AO$4,"_",$C$85,"_",$C$84),Data_for_IC_trend_tables!$A$1:$G$49194,7,FALSE)*1000,"-")</f>
        <v>66.33990744956759</v>
      </c>
      <c r="AP22" s="30">
        <f>IFERROR(VLOOKUP(CONCATENATE($B22,"_",AP$4,"_",$C$85,"_",$C$84),Data_for_IC_trend_tables!$A$1:$G$49194,7,FALSE)*1000,"-")</f>
        <v>68.408542503467203</v>
      </c>
      <c r="AQ22" s="30">
        <f>IFERROR(VLOOKUP(CONCATENATE($B22,"_",AQ$4,"_",$C$85,"_",$C$84),Data_for_IC_trend_tables!$A$1:$G$49194,7,FALSE)*1000,"-")</f>
        <v>68.904524638563501</v>
      </c>
      <c r="AR22" s="30">
        <f>IFERROR(VLOOKUP(CONCATENATE($B22,"_",AR$4,"_",$C$85,"_",$C$84),Data_for_IC_trend_tables!$A$1:$G$49194,7,FALSE)*1000,"-")</f>
        <v>69.7614819018834</v>
      </c>
      <c r="AS22" s="30">
        <f>IFERROR(VLOOKUP(CONCATENATE($B22,"_",AS$4,"_",$C$85,"_",$C$84),Data_for_IC_trend_tables!$A$1:$G$49194,7,FALSE)*1000,"-")</f>
        <v>65.609761058000089</v>
      </c>
      <c r="AT22" s="30">
        <f>IFERROR(VLOOKUP(CONCATENATE($B22,"_",AT$4,"_",$C$85,"_",$C$84),Data_for_IC_trend_tables!$A$1:$G$49194,7,FALSE)*1000,"-")</f>
        <v>75.665015866001298</v>
      </c>
      <c r="AU22" s="30">
        <f>IFERROR(VLOOKUP(CONCATENATE($B22,"_",AU$4,"_",$C$85,"_",$C$84),Data_for_IC_trend_tables!$A$1:$G$49194,7,FALSE)*1000,"-")</f>
        <v>76.735425658515695</v>
      </c>
      <c r="AV22" s="30"/>
      <c r="AW22" s="30">
        <f>IFERROR(VLOOKUP(CONCATENATE($B22,"_",AW$4,"_",$C$85,"_",$C$84),Data_for_IC_trend_tables!$A$1:$G$49194,7,FALSE)*1000,"-")</f>
        <v>76.735425658515695</v>
      </c>
      <c r="AX22" s="82">
        <f>O22</f>
        <v>115.67091089405599</v>
      </c>
      <c r="AY22" s="38" t="str">
        <f t="shared" si="0"/>
        <v>Yes</v>
      </c>
      <c r="AZ22" s="58">
        <f t="shared" si="1"/>
        <v>-0.33660567669603342</v>
      </c>
      <c r="BA22" s="32" t="s">
        <v>76</v>
      </c>
    </row>
    <row r="23" spans="2:55" s="3" customFormat="1" x14ac:dyDescent="0.2">
      <c r="B23" s="53" t="s">
        <v>151</v>
      </c>
      <c r="C23" s="71" t="s">
        <v>14</v>
      </c>
      <c r="D23" s="56"/>
      <c r="E23" s="30" t="str">
        <f>IFERROR(VLOOKUP(CONCATENATE($B23,"_",E$4,"_",$C$85,"_",$C$84),Data_for_IC_trend_tables!$A$1:$G$49194,7,FALSE)*1000,"-")</f>
        <v>-</v>
      </c>
      <c r="F23" s="30" t="str">
        <f>IFERROR(VLOOKUP(CONCATENATE($B23,"_",F$4,"_",$C$85,"_",$C$84),Data_for_IC_trend_tables!$A$1:$G$49194,7,FALSE)*1000,"-")</f>
        <v>-</v>
      </c>
      <c r="G23" s="30" t="str">
        <f>IFERROR(VLOOKUP(CONCATENATE($B23,"_",G$4,"_",$C$85,"_",$C$84),Data_for_IC_trend_tables!$A$1:$G$49194,7,FALSE)*1000,"-")</f>
        <v>-</v>
      </c>
      <c r="H23" s="30" t="str">
        <f>IFERROR(VLOOKUP(CONCATENATE($B23,"_",H$4,"_",$C$85,"_",$C$84),Data_for_IC_trend_tables!$A$1:$G$49194,7,FALSE)*1000,"-")</f>
        <v>-</v>
      </c>
      <c r="I23" s="30" t="str">
        <f>IFERROR(VLOOKUP(CONCATENATE($B23,"_",I$4,"_",$C$85,"_",$C$84),Data_for_IC_trend_tables!$A$1:$G$49194,7,FALSE)*1000,"-")</f>
        <v>-</v>
      </c>
      <c r="J23" s="30" t="str">
        <f>IFERROR(VLOOKUP(CONCATENATE($B23,"_",J$4,"_",$C$85,"_",$C$84),Data_for_IC_trend_tables!$A$1:$G$49194,7,FALSE)*1000,"-")</f>
        <v>-</v>
      </c>
      <c r="K23" s="30" t="str">
        <f>IFERROR(VLOOKUP(CONCATENATE($B23,"_",K$4,"_",$C$85,"_",$C$84),Data_for_IC_trend_tables!$A$1:$G$49194,7,FALSE)*1000,"-")</f>
        <v>-</v>
      </c>
      <c r="L23" s="30" t="str">
        <f>IFERROR(VLOOKUP(CONCATENATE($B23,"_",L$4,"_",$C$85,"_",$C$84),Data_for_IC_trend_tables!$A$1:$G$49194,7,FALSE)*1000,"-")</f>
        <v>-</v>
      </c>
      <c r="M23" s="30" t="str">
        <f>IFERROR(VLOOKUP(CONCATENATE($B23,"_",M$4,"_",$C$85,"_",$C$84),Data_for_IC_trend_tables!$A$1:$G$49194,7,FALSE)*1000,"-")</f>
        <v>-</v>
      </c>
      <c r="N23" s="30" t="str">
        <f>IFERROR(VLOOKUP(CONCATENATE($B23,"_",N$4,"_",$C$85,"_",$C$84),Data_for_IC_trend_tables!$A$1:$G$49194,7,FALSE)*1000,"-")</f>
        <v>-</v>
      </c>
      <c r="O23" s="30">
        <f>IFERROR(VLOOKUP(CONCATENATE($B23,"_",O$4,"_",$C$85,"_",$C$84),Data_for_IC_trend_tables!$A$1:$G$49194,7,FALSE)*1000,"-")</f>
        <v>23.499372754742598</v>
      </c>
      <c r="P23" s="30">
        <f>IFERROR(VLOOKUP(CONCATENATE($B23,"_",P$4,"_",$C$85,"_",$C$84),Data_for_IC_trend_tables!$A$1:$G$49194,7,FALSE)*1000,"-")</f>
        <v>36.009409491027597</v>
      </c>
      <c r="Q23" s="30">
        <f>IFERROR(VLOOKUP(CONCATENATE($B23,"_",Q$4,"_",$C$85,"_",$C$84),Data_for_IC_trend_tables!$A$1:$G$49194,7,FALSE)*1000,"-")</f>
        <v>35.9625362349705</v>
      </c>
      <c r="R23" s="30">
        <f>IFERROR(VLOOKUP(CONCATENATE($B23,"_",R$4,"_",$C$85,"_",$C$84),Data_for_IC_trend_tables!$A$1:$G$49194,7,FALSE)*1000,"-")</f>
        <v>23.4607011166452</v>
      </c>
      <c r="S23" s="30">
        <f>IFERROR(VLOOKUP(CONCATENATE($B23,"_",S$4,"_",$C$85,"_",$C$84),Data_for_IC_trend_tables!$A$1:$G$49194,7,FALSE)*1000,"-")</f>
        <v>23.083808579120902</v>
      </c>
      <c r="T23" s="30">
        <f>IFERROR(VLOOKUP(CONCATENATE($B23,"_",T$4,"_",$C$85,"_",$C$84),Data_for_IC_trend_tables!$A$1:$G$49194,7,FALSE)*1000,"-")</f>
        <v>22.912818109768597</v>
      </c>
      <c r="U23" s="30">
        <f>IFERROR(VLOOKUP(CONCATENATE($B23,"_",U$4,"_",$C$85,"_",$C$84),Data_for_IC_trend_tables!$A$1:$G$49194,7,FALSE)*1000,"-")</f>
        <v>23.062296175875098</v>
      </c>
      <c r="V23" s="30">
        <f>IFERROR(VLOOKUP(CONCATENATE($B23,"_",V$4,"_",$C$85,"_",$C$84),Data_for_IC_trend_tables!$A$1:$G$49194,7,FALSE)*1000,"-")</f>
        <v>22.852942187709598</v>
      </c>
      <c r="W23" s="30">
        <f>IFERROR(VLOOKUP(CONCATENATE($B23,"_",W$4,"_",$C$85,"_",$C$84),Data_for_IC_trend_tables!$A$1:$G$49194,7,FALSE)*1000,"-")</f>
        <v>23.009939067283401</v>
      </c>
      <c r="X23" s="30">
        <f>IFERROR(VLOOKUP(CONCATENATE($B23,"_",X$4,"_",$C$85,"_",$C$84),Data_for_IC_trend_tables!$A$1:$G$49194,7,FALSE)*1000,"-")</f>
        <v>21.9968262012952</v>
      </c>
      <c r="Y23" s="30">
        <f>IFERROR(VLOOKUP(CONCATENATE($B23,"_",Y$4,"_",$C$85,"_",$C$84),Data_for_IC_trend_tables!$A$1:$G$49194,7,FALSE)*1000,"-")</f>
        <v>22.8293211866681</v>
      </c>
      <c r="Z23" s="30">
        <f>IFERROR(VLOOKUP(CONCATENATE($B23,"_",Z$4,"_",$C$85,"_",$C$84),Data_for_IC_trend_tables!$A$1:$G$49194,7,FALSE)*1000,"-")</f>
        <v>22.921335297477199</v>
      </c>
      <c r="AA23" s="30">
        <f>IFERROR(VLOOKUP(CONCATENATE($B23,"_",AA$4,"_",$C$85,"_",$C$84),Data_for_IC_trend_tables!$A$1:$G$49194,7,FALSE)*1000,"-")</f>
        <v>21.68306719013</v>
      </c>
      <c r="AB23" s="30">
        <f>IFERROR(VLOOKUP(CONCATENATE($B23,"_",AB$4,"_",$C$85,"_",$C$84),Data_for_IC_trend_tables!$A$1:$G$49194,7,FALSE)*1000,"-")</f>
        <v>20.9425700798798</v>
      </c>
      <c r="AC23" s="30">
        <f>IFERROR(VLOOKUP(CONCATENATE($B23,"_",AC$4,"_",$C$85,"_",$C$84),Data_for_IC_trend_tables!$A$1:$G$49194,7,FALSE)*1000,"-")</f>
        <v>20.972682071121199</v>
      </c>
      <c r="AD23" s="30">
        <f>IFERROR(VLOOKUP(CONCATENATE($B23,"_",AD$4,"_",$C$85,"_",$C$84),Data_for_IC_trend_tables!$A$1:$G$49194,7,FALSE)*1000,"-")</f>
        <v>20.713520260423699</v>
      </c>
      <c r="AE23" s="30">
        <f>IFERROR(VLOOKUP(CONCATENATE($B23,"_",AE$4,"_",$C$85,"_",$C$84),Data_for_IC_trend_tables!$A$1:$G$49194,7,FALSE)*1000,"-")</f>
        <v>20.527843273320801</v>
      </c>
      <c r="AF23" s="30">
        <f>IFERROR(VLOOKUP(CONCATENATE($B23,"_",AF$4,"_",$C$85,"_",$C$84),Data_for_IC_trend_tables!$A$1:$G$49194,7,FALSE)*1000,"-")</f>
        <v>22.054532986124897</v>
      </c>
      <c r="AG23" s="30">
        <f>IFERROR(VLOOKUP(CONCATENATE($B23,"_",AG$4,"_",$C$85,"_",$C$84),Data_for_IC_trend_tables!$A$1:$G$49194,7,FALSE)*1000,"-")</f>
        <v>19.172194868574298</v>
      </c>
      <c r="AH23" s="30">
        <f>IFERROR(VLOOKUP(CONCATENATE($B23,"_",AH$4,"_",$C$85,"_",$C$84),Data_for_IC_trend_tables!$A$1:$G$49194,7,FALSE)*1000,"-")</f>
        <v>15.7389846833016</v>
      </c>
      <c r="AI23" s="30">
        <f>IFERROR(VLOOKUP(CONCATENATE($B23,"_",AI$4,"_",$C$85,"_",$C$84),Data_for_IC_trend_tables!$A$1:$G$49194,7,FALSE)*1000,"-")</f>
        <v>14.8177987801255</v>
      </c>
      <c r="AJ23" s="30">
        <f>IFERROR(VLOOKUP(CONCATENATE($B23,"_",AJ$4,"_",$C$85,"_",$C$84),Data_for_IC_trend_tables!$A$1:$G$49194,7,FALSE)*1000,"-")</f>
        <v>17.2810243456791</v>
      </c>
      <c r="AK23" s="30">
        <f>IFERROR(VLOOKUP(CONCATENATE($B23,"_",AK$4,"_",$C$85,"_",$C$84),Data_for_IC_trend_tables!$A$1:$G$49194,7,FALSE)*1000,"-")</f>
        <v>18.4932354674416</v>
      </c>
      <c r="AL23" s="30">
        <f>IFERROR(VLOOKUP(CONCATENATE($B23,"_",AL$4,"_",$C$85,"_",$C$84),Data_for_IC_trend_tables!$A$1:$G$49194,7,FALSE)*1000,"-")</f>
        <v>17.045272457391999</v>
      </c>
      <c r="AM23" s="30">
        <f>IFERROR(VLOOKUP(CONCATENATE($B23,"_",AM$4,"_",$C$85,"_",$C$84),Data_for_IC_trend_tables!$A$1:$G$49194,7,FALSE)*1000,"-")</f>
        <v>17.362670391530802</v>
      </c>
      <c r="AN23" s="30">
        <f>IFERROR(VLOOKUP(CONCATENATE($B23,"_",AN$4,"_",$C$85,"_",$C$84),Data_for_IC_trend_tables!$A$1:$G$49194,7,FALSE)*1000,"-")</f>
        <v>17.959381903137</v>
      </c>
      <c r="AO23" s="30">
        <f>IFERROR(VLOOKUP(CONCATENATE($B23,"_",AO$4,"_",$C$85,"_",$C$84),Data_for_IC_trend_tables!$A$1:$G$49194,7,FALSE)*1000,"-")</f>
        <v>16.544846175595499</v>
      </c>
      <c r="AP23" s="30">
        <f>IFERROR(VLOOKUP(CONCATENATE($B23,"_",AP$4,"_",$C$85,"_",$C$84),Data_for_IC_trend_tables!$A$1:$G$49194,7,FALSE)*1000,"-")</f>
        <v>16.9779613096483</v>
      </c>
      <c r="AQ23" s="30">
        <f>IFERROR(VLOOKUP(CONCATENATE($B23,"_",AQ$4,"_",$C$85,"_",$C$84),Data_for_IC_trend_tables!$A$1:$G$49194,7,FALSE)*1000,"-")</f>
        <v>16.977333953891502</v>
      </c>
      <c r="AR23" s="30">
        <f>IFERROR(VLOOKUP(CONCATENATE($B23,"_",AR$4,"_",$C$85,"_",$C$84),Data_for_IC_trend_tables!$A$1:$G$49194,7,FALSE)*1000,"-")</f>
        <v>16.497692662904399</v>
      </c>
      <c r="AS23" s="30">
        <f>IFERROR(VLOOKUP(CONCATENATE($B23,"_",AS$4,"_",$C$85,"_",$C$84),Data_for_IC_trend_tables!$A$1:$G$49194,7,FALSE)*1000,"-")</f>
        <v>16.032545536754299</v>
      </c>
      <c r="AT23" s="30">
        <f>IFERROR(VLOOKUP(CONCATENATE($B23,"_",AT$4,"_",$C$85,"_",$C$84),Data_for_IC_trend_tables!$A$1:$G$49194,7,FALSE)*1000,"-")</f>
        <v>17.071409136363801</v>
      </c>
      <c r="AU23" s="30">
        <f>IFERROR(VLOOKUP(CONCATENATE($B23,"_",AU$4,"_",$C$85,"_",$C$84),Data_for_IC_trend_tables!$A$1:$G$49194,7,FALSE)*1000,"-")</f>
        <v>17.038524633419197</v>
      </c>
      <c r="AV23" s="30"/>
      <c r="AW23" s="30">
        <f>IFERROR(VLOOKUP(CONCATENATE($B23,"_",AW$4,"_",$C$85,"_",$C$84),Data_for_IC_trend_tables!$A$1:$G$49194,7,FALSE)*1000,"-")</f>
        <v>17.038524633419197</v>
      </c>
      <c r="AX23" s="82"/>
      <c r="AY23" s="38" t="str">
        <f t="shared" si="0"/>
        <v/>
      </c>
      <c r="AZ23" s="58" t="str">
        <f t="shared" si="1"/>
        <v/>
      </c>
      <c r="BA23" s="31"/>
    </row>
    <row r="24" spans="2:55" s="3" customFormat="1" x14ac:dyDescent="0.2">
      <c r="B24" s="53" t="s">
        <v>152</v>
      </c>
      <c r="C24" s="71" t="s">
        <v>15</v>
      </c>
      <c r="D24" s="56">
        <v>1990</v>
      </c>
      <c r="E24" s="30">
        <f>IFERROR(VLOOKUP(CONCATENATE($B24,"_",E$4,"_",$C$85,"_",$C$84),Data_for_IC_trend_tables!$A$1:$G$49194,7,FALSE)*1000,"-")</f>
        <v>135.15700000000001</v>
      </c>
      <c r="F24" s="30" t="str">
        <f>IFERROR(VLOOKUP(CONCATENATE($B24,"_",F$4,"_",$C$85,"_",$C$84),Data_for_IC_trend_tables!$A$1:$G$49194,7,FALSE)*1000,"-")</f>
        <v>-</v>
      </c>
      <c r="G24" s="30" t="str">
        <f>IFERROR(VLOOKUP(CONCATENATE($B24,"_",G$4,"_",$C$85,"_",$C$84),Data_for_IC_trend_tables!$A$1:$G$49194,7,FALSE)*1000,"-")</f>
        <v>-</v>
      </c>
      <c r="H24" s="30" t="str">
        <f>IFERROR(VLOOKUP(CONCATENATE($B24,"_",H$4,"_",$C$85,"_",$C$84),Data_for_IC_trend_tables!$A$1:$G$49194,7,FALSE)*1000,"-")</f>
        <v>-</v>
      </c>
      <c r="I24" s="30" t="str">
        <f>IFERROR(VLOOKUP(CONCATENATE($B24,"_",I$4,"_",$C$85,"_",$C$84),Data_for_IC_trend_tables!$A$1:$G$49194,7,FALSE)*1000,"-")</f>
        <v>-</v>
      </c>
      <c r="J24" s="30">
        <f>IFERROR(VLOOKUP(CONCATENATE($B24,"_",J$4,"_",$C$85,"_",$C$84),Data_for_IC_trend_tables!$A$1:$G$49194,7,FALSE)*1000,"-")</f>
        <v>155.88800000000001</v>
      </c>
      <c r="K24" s="30" t="str">
        <f>IFERROR(VLOOKUP(CONCATENATE($B24,"_",K$4,"_",$C$85,"_",$C$84),Data_for_IC_trend_tables!$A$1:$G$49194,7,FALSE)*1000,"-")</f>
        <v>-</v>
      </c>
      <c r="L24" s="30" t="str">
        <f>IFERROR(VLOOKUP(CONCATENATE($B24,"_",L$4,"_",$C$85,"_",$C$84),Data_for_IC_trend_tables!$A$1:$G$49194,7,FALSE)*1000,"-")</f>
        <v>-</v>
      </c>
      <c r="M24" s="30" t="str">
        <f>IFERROR(VLOOKUP(CONCATENATE($B24,"_",M$4,"_",$C$85,"_",$C$84),Data_for_IC_trend_tables!$A$1:$G$49194,7,FALSE)*1000,"-")</f>
        <v>-</v>
      </c>
      <c r="N24" s="30" t="str">
        <f>IFERROR(VLOOKUP(CONCATENATE($B24,"_",N$4,"_",$C$85,"_",$C$84),Data_for_IC_trend_tables!$A$1:$G$49194,7,FALSE)*1000,"-")</f>
        <v>-</v>
      </c>
      <c r="O24" s="30">
        <f>IFERROR(VLOOKUP(CONCATENATE($B24,"_",O$4,"_",$C$85,"_",$C$84),Data_for_IC_trend_tables!$A$1:$G$49194,7,FALSE)*1000,"-")</f>
        <v>83.622938650452511</v>
      </c>
      <c r="P24" s="30">
        <f>IFERROR(VLOOKUP(CONCATENATE($B24,"_",P$4,"_",$C$85,"_",$C$84),Data_for_IC_trend_tables!$A$1:$G$49194,7,FALSE)*1000,"-")</f>
        <v>82.174257523587301</v>
      </c>
      <c r="Q24" s="30">
        <f>IFERROR(VLOOKUP(CONCATENATE($B24,"_",Q$4,"_",$C$85,"_",$C$84),Data_for_IC_trend_tables!$A$1:$G$49194,7,FALSE)*1000,"-")</f>
        <v>47.952040639224101</v>
      </c>
      <c r="R24" s="30">
        <f>IFERROR(VLOOKUP(CONCATENATE($B24,"_",R$4,"_",$C$85,"_",$C$84),Data_for_IC_trend_tables!$A$1:$G$49194,7,FALSE)*1000,"-")</f>
        <v>48.448739989900297</v>
      </c>
      <c r="S24" s="30">
        <f>IFERROR(VLOOKUP(CONCATENATE($B24,"_",S$4,"_",$C$85,"_",$C$84),Data_for_IC_trend_tables!$A$1:$G$49194,7,FALSE)*1000,"-")</f>
        <v>38.871357318017601</v>
      </c>
      <c r="T24" s="30">
        <f>IFERROR(VLOOKUP(CONCATENATE($B24,"_",T$4,"_",$C$85,"_",$C$84),Data_for_IC_trend_tables!$A$1:$G$49194,7,FALSE)*1000,"-")</f>
        <v>35.289528639816496</v>
      </c>
      <c r="U24" s="30">
        <f>IFERROR(VLOOKUP(CONCATENATE($B24,"_",U$4,"_",$C$85,"_",$C$84),Data_for_IC_trend_tables!$A$1:$G$49194,7,FALSE)*1000,"-")</f>
        <v>37.354981119846805</v>
      </c>
      <c r="V24" s="30">
        <f>IFERROR(VLOOKUP(CONCATENATE($B24,"_",V$4,"_",$C$85,"_",$C$84),Data_for_IC_trend_tables!$A$1:$G$49194,7,FALSE)*1000,"-")</f>
        <v>35.662692966789699</v>
      </c>
      <c r="W24" s="30">
        <f>IFERROR(VLOOKUP(CONCATENATE($B24,"_",W$4,"_",$C$85,"_",$C$84),Data_for_IC_trend_tables!$A$1:$G$49194,7,FALSE)*1000,"-")</f>
        <v>24.891170519301401</v>
      </c>
      <c r="X24" s="30">
        <f>IFERROR(VLOOKUP(CONCATENATE($B24,"_",X$4,"_",$C$85,"_",$C$84),Data_for_IC_trend_tables!$A$1:$G$49194,7,FALSE)*1000,"-")</f>
        <v>24.916325930520699</v>
      </c>
      <c r="Y24" s="30">
        <f>IFERROR(VLOOKUP(CONCATENATE($B24,"_",Y$4,"_",$C$85,"_",$C$84),Data_for_IC_trend_tables!$A$1:$G$49194,7,FALSE)*1000,"-")</f>
        <v>30.718306023634799</v>
      </c>
      <c r="Z24" s="30">
        <f>IFERROR(VLOOKUP(CONCATENATE($B24,"_",Z$4,"_",$C$85,"_",$C$84),Data_for_IC_trend_tables!$A$1:$G$49194,7,FALSE)*1000,"-")</f>
        <v>32.603618979949303</v>
      </c>
      <c r="AA24" s="30">
        <f>IFERROR(VLOOKUP(CONCATENATE($B24,"_",AA$4,"_",$C$85,"_",$C$84),Data_for_IC_trend_tables!$A$1:$G$49194,7,FALSE)*1000,"-")</f>
        <v>25.808926045837001</v>
      </c>
      <c r="AB24" s="30">
        <f>IFERROR(VLOOKUP(CONCATENATE($B24,"_",AB$4,"_",$C$85,"_",$C$84),Data_for_IC_trend_tables!$A$1:$G$49194,7,FALSE)*1000,"-")</f>
        <v>31.435647716964901</v>
      </c>
      <c r="AC24" s="30">
        <f>IFERROR(VLOOKUP(CONCATENATE($B24,"_",AC$4,"_",$C$85,"_",$C$84),Data_for_IC_trend_tables!$A$1:$G$49194,7,FALSE)*1000,"-")</f>
        <v>29.364473637247102</v>
      </c>
      <c r="AD24" s="30">
        <f>IFERROR(VLOOKUP(CONCATENATE($B24,"_",AD$4,"_",$C$85,"_",$C$84),Data_for_IC_trend_tables!$A$1:$G$49194,7,FALSE)*1000,"-")</f>
        <v>28.731699166173502</v>
      </c>
      <c r="AE24" s="30">
        <f>IFERROR(VLOOKUP(CONCATENATE($B24,"_",AE$4,"_",$C$85,"_",$C$84),Data_for_IC_trend_tables!$A$1:$G$49194,7,FALSE)*1000,"-")</f>
        <v>29.472329491233602</v>
      </c>
      <c r="AF24" s="30">
        <f>IFERROR(VLOOKUP(CONCATENATE($B24,"_",AF$4,"_",$C$85,"_",$C$84),Data_for_IC_trend_tables!$A$1:$G$49194,7,FALSE)*1000,"-")</f>
        <v>27.4504849121139</v>
      </c>
      <c r="AG24" s="30">
        <f>IFERROR(VLOOKUP(CONCATENATE($B24,"_",AG$4,"_",$C$85,"_",$C$84),Data_for_IC_trend_tables!$A$1:$G$49194,7,FALSE)*1000,"-")</f>
        <v>25.142505793210599</v>
      </c>
      <c r="AH24" s="30">
        <f>IFERROR(VLOOKUP(CONCATENATE($B24,"_",AH$4,"_",$C$85,"_",$C$84),Data_for_IC_trend_tables!$A$1:$G$49194,7,FALSE)*1000,"-")</f>
        <v>30.7564491125306</v>
      </c>
      <c r="AI24" s="30">
        <f>IFERROR(VLOOKUP(CONCATENATE($B24,"_",AI$4,"_",$C$85,"_",$C$84),Data_for_IC_trend_tables!$A$1:$G$49194,7,FALSE)*1000,"-")</f>
        <v>34.087441487669501</v>
      </c>
      <c r="AJ24" s="30">
        <f>IFERROR(VLOOKUP(CONCATENATE($B24,"_",AJ$4,"_",$C$85,"_",$C$84),Data_for_IC_trend_tables!$A$1:$G$49194,7,FALSE)*1000,"-")</f>
        <v>38.591463606869901</v>
      </c>
      <c r="AK24" s="30">
        <f>IFERROR(VLOOKUP(CONCATENATE($B24,"_",AK$4,"_",$C$85,"_",$C$84),Data_for_IC_trend_tables!$A$1:$G$49194,7,FALSE)*1000,"-")</f>
        <v>40.202264965196406</v>
      </c>
      <c r="AL24" s="30">
        <f>IFERROR(VLOOKUP(CONCATENATE($B24,"_",AL$4,"_",$C$85,"_",$C$84),Data_for_IC_trend_tables!$A$1:$G$49194,7,FALSE)*1000,"-")</f>
        <v>38.662676484062203</v>
      </c>
      <c r="AM24" s="30">
        <f>IFERROR(VLOOKUP(CONCATENATE($B24,"_",AM$4,"_",$C$85,"_",$C$84),Data_for_IC_trend_tables!$A$1:$G$49194,7,FALSE)*1000,"-")</f>
        <v>31.964679062274097</v>
      </c>
      <c r="AN24" s="30">
        <f>IFERROR(VLOOKUP(CONCATENATE($B24,"_",AN$4,"_",$C$85,"_",$C$84),Data_for_IC_trend_tables!$A$1:$G$49194,7,FALSE)*1000,"-")</f>
        <v>33.115916119535001</v>
      </c>
      <c r="AO24" s="30">
        <f>IFERROR(VLOOKUP(CONCATENATE($B24,"_",AO$4,"_",$C$85,"_",$C$84),Data_for_IC_trend_tables!$A$1:$G$49194,7,FALSE)*1000,"-")</f>
        <v>33.650995994430403</v>
      </c>
      <c r="AP24" s="30">
        <f>IFERROR(VLOOKUP(CONCATENATE($B24,"_",AP$4,"_",$C$85,"_",$C$84),Data_for_IC_trend_tables!$A$1:$G$49194,7,FALSE)*1000,"-")</f>
        <v>32.827522466068999</v>
      </c>
      <c r="AQ24" s="30">
        <f>IFERROR(VLOOKUP(CONCATENATE($B24,"_",AQ$4,"_",$C$85,"_",$C$84),Data_for_IC_trend_tables!$A$1:$G$49194,7,FALSE)*1000,"-")</f>
        <v>27.4512495893105</v>
      </c>
      <c r="AR24" s="30">
        <f>IFERROR(VLOOKUP(CONCATENATE($B24,"_",AR$4,"_",$C$85,"_",$C$84),Data_for_IC_trend_tables!$A$1:$G$49194,7,FALSE)*1000,"-")</f>
        <v>25.121892626806201</v>
      </c>
      <c r="AS24" s="30">
        <f>IFERROR(VLOOKUP(CONCATENATE($B24,"_",AS$4,"_",$C$85,"_",$C$84),Data_for_IC_trend_tables!$A$1:$G$49194,7,FALSE)*1000,"-")</f>
        <v>23.841439081129899</v>
      </c>
      <c r="AT24" s="30">
        <f>IFERROR(VLOOKUP(CONCATENATE($B24,"_",AT$4,"_",$C$85,"_",$C$84),Data_for_IC_trend_tables!$A$1:$G$49194,7,FALSE)*1000,"-")</f>
        <v>24.091406940214302</v>
      </c>
      <c r="AU24" s="30">
        <f>IFERROR(VLOOKUP(CONCATENATE($B24,"_",AU$4,"_",$C$85,"_",$C$84),Data_for_IC_trend_tables!$A$1:$G$49194,7,FALSE)*1000,"-")</f>
        <v>23.239939727683698</v>
      </c>
      <c r="AV24" s="30"/>
      <c r="AW24" s="30">
        <f>IFERROR(VLOOKUP(CONCATENATE($B24,"_",AW$4,"_",$C$85,"_",$C$84),Data_for_IC_trend_tables!$A$1:$G$49194,7,FALSE)*1000,"-")</f>
        <v>23.239939727683698</v>
      </c>
      <c r="AX24" s="82">
        <f>O24</f>
        <v>83.622938650452511</v>
      </c>
      <c r="AY24" s="38" t="str">
        <f t="shared" si="0"/>
        <v>Yes</v>
      </c>
      <c r="AZ24" s="58">
        <f t="shared" si="1"/>
        <v>-0.72208654583609355</v>
      </c>
      <c r="BA24" s="32" t="s">
        <v>76</v>
      </c>
    </row>
    <row r="25" spans="2:55" s="3" customFormat="1" x14ac:dyDescent="0.2">
      <c r="B25" s="53" t="s">
        <v>153</v>
      </c>
      <c r="C25" s="71" t="s">
        <v>16</v>
      </c>
      <c r="D25" s="56">
        <v>1990</v>
      </c>
      <c r="E25" s="30" t="str">
        <f>IFERROR(VLOOKUP(CONCATENATE($B25,"_",E$4,"_",$C$85,"_",$C$84),Data_for_IC_trend_tables!$A$1:$G$49194,7,FALSE)*1000,"-")</f>
        <v>-</v>
      </c>
      <c r="F25" s="30" t="str">
        <f>IFERROR(VLOOKUP(CONCATENATE($B25,"_",F$4,"_",$C$85,"_",$C$84),Data_for_IC_trend_tables!$A$1:$G$49194,7,FALSE)*1000,"-")</f>
        <v>-</v>
      </c>
      <c r="G25" s="30" t="str">
        <f>IFERROR(VLOOKUP(CONCATENATE($B25,"_",G$4,"_",$C$85,"_",$C$84),Data_for_IC_trend_tables!$A$1:$G$49194,7,FALSE)*1000,"-")</f>
        <v>-</v>
      </c>
      <c r="H25" s="30" t="str">
        <f>IFERROR(VLOOKUP(CONCATENATE($B25,"_",H$4,"_",$C$85,"_",$C$84),Data_for_IC_trend_tables!$A$1:$G$49194,7,FALSE)*1000,"-")</f>
        <v>-</v>
      </c>
      <c r="I25" s="30" t="str">
        <f>IFERROR(VLOOKUP(CONCATENATE($B25,"_",I$4,"_",$C$85,"_",$C$84),Data_for_IC_trend_tables!$A$1:$G$49194,7,FALSE)*1000,"-")</f>
        <v>-</v>
      </c>
      <c r="J25" s="30" t="str">
        <f>IFERROR(VLOOKUP(CONCATENATE($B25,"_",J$4,"_",$C$85,"_",$C$84),Data_for_IC_trend_tables!$A$1:$G$49194,7,FALSE)*1000,"-")</f>
        <v>-</v>
      </c>
      <c r="K25" s="30" t="str">
        <f>IFERROR(VLOOKUP(CONCATENATE($B25,"_",K$4,"_",$C$85,"_",$C$84),Data_for_IC_trend_tables!$A$1:$G$49194,7,FALSE)*1000,"-")</f>
        <v>-</v>
      </c>
      <c r="L25" s="30" t="str">
        <f>IFERROR(VLOOKUP(CONCATENATE($B25,"_",L$4,"_",$C$85,"_",$C$84),Data_for_IC_trend_tables!$A$1:$G$49194,7,FALSE)*1000,"-")</f>
        <v>-</v>
      </c>
      <c r="M25" s="30" t="str">
        <f>IFERROR(VLOOKUP(CONCATENATE($B25,"_",M$4,"_",$C$85,"_",$C$84),Data_for_IC_trend_tables!$A$1:$G$49194,7,FALSE)*1000,"-")</f>
        <v>-</v>
      </c>
      <c r="N25" s="30" t="str">
        <f>IFERROR(VLOOKUP(CONCATENATE($B25,"_",N$4,"_",$C$85,"_",$C$84),Data_for_IC_trend_tables!$A$1:$G$49194,7,FALSE)*1000,"-")</f>
        <v>-</v>
      </c>
      <c r="O25" s="30">
        <f>IFERROR(VLOOKUP(CONCATENATE($B25,"_",O$4,"_",$C$85,"_",$C$84),Data_for_IC_trend_tables!$A$1:$G$49194,7,FALSE)*1000,"-")</f>
        <v>0.58686966393215101</v>
      </c>
      <c r="P25" s="30">
        <f>IFERROR(VLOOKUP(CONCATENATE($B25,"_",P$4,"_",$C$85,"_",$C$84),Data_for_IC_trend_tables!$A$1:$G$49194,7,FALSE)*1000,"-")</f>
        <v>0.57535951335534807</v>
      </c>
      <c r="Q25" s="30">
        <f>IFERROR(VLOOKUP(CONCATENATE($B25,"_",Q$4,"_",$C$85,"_",$C$84),Data_for_IC_trend_tables!$A$1:$G$49194,7,FALSE)*1000,"-")</f>
        <v>0.54505638897035591</v>
      </c>
      <c r="R25" s="30">
        <f>IFERROR(VLOOKUP(CONCATENATE($B25,"_",R$4,"_",$C$85,"_",$C$84),Data_for_IC_trend_tables!$A$1:$G$49194,7,FALSE)*1000,"-")</f>
        <v>0.49133123760755298</v>
      </c>
      <c r="S25" s="30">
        <f>IFERROR(VLOOKUP(CONCATENATE($B25,"_",S$4,"_",$C$85,"_",$C$84),Data_for_IC_trend_tables!$A$1:$G$49194,7,FALSE)*1000,"-")</f>
        <v>0.46073772577482897</v>
      </c>
      <c r="T25" s="30">
        <f>IFERROR(VLOOKUP(CONCATENATE($B25,"_",T$4,"_",$C$85,"_",$C$84),Data_for_IC_trend_tables!$A$1:$G$49194,7,FALSE)*1000,"-")</f>
        <v>0.404615363097447</v>
      </c>
      <c r="U25" s="30">
        <f>IFERROR(VLOOKUP(CONCATENATE($B25,"_",U$4,"_",$C$85,"_",$C$84),Data_for_IC_trend_tables!$A$1:$G$49194,7,FALSE)*1000,"-")</f>
        <v>0.36333538275983801</v>
      </c>
      <c r="V25" s="30">
        <f>IFERROR(VLOOKUP(CONCATENATE($B25,"_",V$4,"_",$C$85,"_",$C$84),Data_for_IC_trend_tables!$A$1:$G$49194,7,FALSE)*1000,"-")</f>
        <v>0.36682627752576596</v>
      </c>
      <c r="W25" s="30">
        <f>IFERROR(VLOOKUP(CONCATENATE($B25,"_",W$4,"_",$C$85,"_",$C$84),Data_for_IC_trend_tables!$A$1:$G$49194,7,FALSE)*1000,"-")</f>
        <v>0.336826387712507</v>
      </c>
      <c r="X25" s="30">
        <f>IFERROR(VLOOKUP(CONCATENATE($B25,"_",X$4,"_",$C$85,"_",$C$84),Data_for_IC_trend_tables!$A$1:$G$49194,7,FALSE)*1000,"-")</f>
        <v>0.29580195694304001</v>
      </c>
      <c r="Y25" s="30">
        <f>IFERROR(VLOOKUP(CONCATENATE($B25,"_",Y$4,"_",$C$85,"_",$C$84),Data_for_IC_trend_tables!$A$1:$G$49194,7,FALSE)*1000,"-")</f>
        <v>0.29903908646007799</v>
      </c>
      <c r="Z25" s="30">
        <f>IFERROR(VLOOKUP(CONCATENATE($B25,"_",Z$4,"_",$C$85,"_",$C$84),Data_for_IC_trend_tables!$A$1:$G$49194,7,FALSE)*1000,"-")</f>
        <v>0.29354401530907404</v>
      </c>
      <c r="AA25" s="30">
        <f>IFERROR(VLOOKUP(CONCATENATE($B25,"_",AA$4,"_",$C$85,"_",$C$84),Data_for_IC_trend_tables!$A$1:$G$49194,7,FALSE)*1000,"-")</f>
        <v>0.26543756617012398</v>
      </c>
      <c r="AB25" s="30">
        <f>IFERROR(VLOOKUP(CONCATENATE($B25,"_",AB$4,"_",$C$85,"_",$C$84),Data_for_IC_trend_tables!$A$1:$G$49194,7,FALSE)*1000,"-")</f>
        <v>0.24018588601610799</v>
      </c>
      <c r="AC25" s="30">
        <f>IFERROR(VLOOKUP(CONCATENATE($B25,"_",AC$4,"_",$C$85,"_",$C$84),Data_for_IC_trend_tables!$A$1:$G$49194,7,FALSE)*1000,"-")</f>
        <v>0.20049194948676199</v>
      </c>
      <c r="AD25" s="30">
        <f>IFERROR(VLOOKUP(CONCATENATE($B25,"_",AD$4,"_",$C$85,"_",$C$84),Data_for_IC_trend_tables!$A$1:$G$49194,7,FALSE)*1000,"-")</f>
        <v>0.116380303195247</v>
      </c>
      <c r="AE25" s="30">
        <f>IFERROR(VLOOKUP(CONCATENATE($B25,"_",AE$4,"_",$C$85,"_",$C$84),Data_for_IC_trend_tables!$A$1:$G$49194,7,FALSE)*1000,"-")</f>
        <v>0.130640186560916</v>
      </c>
      <c r="AF25" s="30">
        <f>IFERROR(VLOOKUP(CONCATENATE($B25,"_",AF$4,"_",$C$85,"_",$C$84),Data_for_IC_trend_tables!$A$1:$G$49194,7,FALSE)*1000,"-")</f>
        <v>0.17584657782666399</v>
      </c>
      <c r="AG25" s="30">
        <f>IFERROR(VLOOKUP(CONCATENATE($B25,"_",AG$4,"_",$C$85,"_",$C$84),Data_for_IC_trend_tables!$A$1:$G$49194,7,FALSE)*1000,"-")</f>
        <v>0.16922340122636101</v>
      </c>
      <c r="AH25" s="30">
        <f>IFERROR(VLOOKUP(CONCATENATE($B25,"_",AH$4,"_",$C$85,"_",$C$84),Data_for_IC_trend_tables!$A$1:$G$49194,7,FALSE)*1000,"-")</f>
        <v>0.12010656889700101</v>
      </c>
      <c r="AI25" s="30">
        <f>IFERROR(VLOOKUP(CONCATENATE($B25,"_",AI$4,"_",$C$85,"_",$C$84),Data_for_IC_trend_tables!$A$1:$G$49194,7,FALSE)*1000,"-")</f>
        <v>9.1824566774443395E-2</v>
      </c>
      <c r="AJ25" s="30">
        <f>IFERROR(VLOOKUP(CONCATENATE($B25,"_",AJ$4,"_",$C$85,"_",$C$84),Data_for_IC_trend_tables!$A$1:$G$49194,7,FALSE)*1000,"-")</f>
        <v>0.10619621924832801</v>
      </c>
      <c r="AK25" s="30">
        <f>IFERROR(VLOOKUP(CONCATENATE($B25,"_",AK$4,"_",$C$85,"_",$C$84),Data_for_IC_trend_tables!$A$1:$G$49194,7,FALSE)*1000,"-")</f>
        <v>8.0148740827362591E-2</v>
      </c>
      <c r="AL25" s="30">
        <f>IFERROR(VLOOKUP(CONCATENATE($B25,"_",AL$4,"_",$C$85,"_",$C$84),Data_for_IC_trend_tables!$A$1:$G$49194,7,FALSE)*1000,"-")</f>
        <v>7.9260537207020101E-2</v>
      </c>
      <c r="AM25" s="30">
        <f>IFERROR(VLOOKUP(CONCATENATE($B25,"_",AM$4,"_",$C$85,"_",$C$84),Data_for_IC_trend_tables!$A$1:$G$49194,7,FALSE)*1000,"-")</f>
        <v>8.4342000976503601E-2</v>
      </c>
      <c r="AN25" s="30">
        <f>IFERROR(VLOOKUP(CONCATENATE($B25,"_",AN$4,"_",$C$85,"_",$C$84),Data_for_IC_trend_tables!$A$1:$G$49194,7,FALSE)*1000,"-")</f>
        <v>8.3103005173869093E-2</v>
      </c>
      <c r="AO25" s="30">
        <f>IFERROR(VLOOKUP(CONCATENATE($B25,"_",AO$4,"_",$C$85,"_",$C$84),Data_for_IC_trend_tables!$A$1:$G$49194,7,FALSE)*1000,"-")</f>
        <v>9.14906748156354E-2</v>
      </c>
      <c r="AP25" s="30">
        <f>IFERROR(VLOOKUP(CONCATENATE($B25,"_",AP$4,"_",$C$85,"_",$C$84),Data_for_IC_trend_tables!$A$1:$G$49194,7,FALSE)*1000,"-")</f>
        <v>8.8278486619641702E-2</v>
      </c>
      <c r="AQ25" s="30">
        <f>IFERROR(VLOOKUP(CONCATENATE($B25,"_",AQ$4,"_",$C$85,"_",$C$84),Data_for_IC_trend_tables!$A$1:$G$49194,7,FALSE)*1000,"-")</f>
        <v>8.6562113130795801E-2</v>
      </c>
      <c r="AR25" s="30">
        <f>IFERROR(VLOOKUP(CONCATENATE($B25,"_",AR$4,"_",$C$85,"_",$C$84),Data_for_IC_trend_tables!$A$1:$G$49194,7,FALSE)*1000,"-")</f>
        <v>8.5463192185134998E-2</v>
      </c>
      <c r="AS25" s="30">
        <f>IFERROR(VLOOKUP(CONCATENATE($B25,"_",AS$4,"_",$C$85,"_",$C$84),Data_for_IC_trend_tables!$A$1:$G$49194,7,FALSE)*1000,"-")</f>
        <v>6.0210494489383995E-2</v>
      </c>
      <c r="AT25" s="30">
        <f>IFERROR(VLOOKUP(CONCATENATE($B25,"_",AT$4,"_",$C$85,"_",$C$84),Data_for_IC_trend_tables!$A$1:$G$49194,7,FALSE)*1000,"-")</f>
        <v>6.13948695166932E-2</v>
      </c>
      <c r="AU25" s="30">
        <f>IFERROR(VLOOKUP(CONCATENATE($B25,"_",AU$4,"_",$C$85,"_",$C$84),Data_for_IC_trend_tables!$A$1:$G$49194,7,FALSE)*1000,"-")</f>
        <v>8.4325345857550096E-2</v>
      </c>
      <c r="AV25" s="30"/>
      <c r="AW25" s="30">
        <f>IFERROR(VLOOKUP(CONCATENATE($B25,"_",AW$4,"_",$C$85,"_",$C$84),Data_for_IC_trend_tables!$A$1:$G$49194,7,FALSE)*1000,"-")</f>
        <v>8.4325345857550096E-2</v>
      </c>
      <c r="AX25" s="83">
        <f>O25</f>
        <v>0.58686966393215101</v>
      </c>
      <c r="AY25" s="38" t="str">
        <f t="shared" si="0"/>
        <v>Yes</v>
      </c>
      <c r="AZ25" s="58">
        <f t="shared" si="1"/>
        <v>-0.8563133331981202</v>
      </c>
      <c r="BA25" s="32" t="s">
        <v>76</v>
      </c>
    </row>
    <row r="26" spans="2:55" s="3" customFormat="1" x14ac:dyDescent="0.2">
      <c r="B26" s="53" t="s">
        <v>154</v>
      </c>
      <c r="C26" s="71" t="s">
        <v>17</v>
      </c>
      <c r="D26" s="56"/>
      <c r="E26" s="30" t="str">
        <f>IFERROR(VLOOKUP(CONCATENATE($B26,"_",E$4,"_",$C$85,"_",$C$84),Data_for_IC_trend_tables!$A$1:$G$49194,7,FALSE)*1000,"-")</f>
        <v>-</v>
      </c>
      <c r="F26" s="30" t="str">
        <f>IFERROR(VLOOKUP(CONCATENATE($B26,"_",F$4,"_",$C$85,"_",$C$84),Data_for_IC_trend_tables!$A$1:$G$49194,7,FALSE)*1000,"-")</f>
        <v>-</v>
      </c>
      <c r="G26" s="30" t="str">
        <f>IFERROR(VLOOKUP(CONCATENATE($B26,"_",G$4,"_",$C$85,"_",$C$84),Data_for_IC_trend_tables!$A$1:$G$49194,7,FALSE)*1000,"-")</f>
        <v>-</v>
      </c>
      <c r="H26" s="30" t="str">
        <f>IFERROR(VLOOKUP(CONCATENATE($B26,"_",H$4,"_",$C$85,"_",$C$84),Data_for_IC_trend_tables!$A$1:$G$49194,7,FALSE)*1000,"-")</f>
        <v>-</v>
      </c>
      <c r="I26" s="30" t="str">
        <f>IFERROR(VLOOKUP(CONCATENATE($B26,"_",I$4,"_",$C$85,"_",$C$84),Data_for_IC_trend_tables!$A$1:$G$49194,7,FALSE)*1000,"-")</f>
        <v>-</v>
      </c>
      <c r="J26" s="30" t="str">
        <f>IFERROR(VLOOKUP(CONCATENATE($B26,"_",J$4,"_",$C$85,"_",$C$84),Data_for_IC_trend_tables!$A$1:$G$49194,7,FALSE)*1000,"-")</f>
        <v>-</v>
      </c>
      <c r="K26" s="30" t="str">
        <f>IFERROR(VLOOKUP(CONCATENATE($B26,"_",K$4,"_",$C$85,"_",$C$84),Data_for_IC_trend_tables!$A$1:$G$49194,7,FALSE)*1000,"-")</f>
        <v>-</v>
      </c>
      <c r="L26" s="30" t="str">
        <f>IFERROR(VLOOKUP(CONCATENATE($B26,"_",L$4,"_",$C$85,"_",$C$84),Data_for_IC_trend_tables!$A$1:$G$49194,7,FALSE)*1000,"-")</f>
        <v>-</v>
      </c>
      <c r="M26" s="30" t="str">
        <f>IFERROR(VLOOKUP(CONCATENATE($B26,"_",M$4,"_",$C$85,"_",$C$84),Data_for_IC_trend_tables!$A$1:$G$49194,7,FALSE)*1000,"-")</f>
        <v>-</v>
      </c>
      <c r="N26" s="30" t="str">
        <f>IFERROR(VLOOKUP(CONCATENATE($B26,"_",N$4,"_",$C$85,"_",$C$84),Data_for_IC_trend_tables!$A$1:$G$49194,7,FALSE)*1000,"-")</f>
        <v>-</v>
      </c>
      <c r="O26" s="30">
        <f>IFERROR(VLOOKUP(CONCATENATE($B26,"_",O$4,"_",$C$85,"_",$C$84),Data_for_IC_trend_tables!$A$1:$G$49194,7,FALSE)*1000,"-")</f>
        <v>29.613326172432</v>
      </c>
      <c r="P26" s="30">
        <f>IFERROR(VLOOKUP(CONCATENATE($B26,"_",P$4,"_",$C$85,"_",$C$84),Data_for_IC_trend_tables!$A$1:$G$49194,7,FALSE)*1000,"-")</f>
        <v>29.154490254889399</v>
      </c>
      <c r="Q26" s="30">
        <f>IFERROR(VLOOKUP(CONCATENATE($B26,"_",Q$4,"_",$C$85,"_",$C$84),Data_for_IC_trend_tables!$A$1:$G$49194,7,FALSE)*1000,"-")</f>
        <v>25.0772320108656</v>
      </c>
      <c r="R26" s="30">
        <f>IFERROR(VLOOKUP(CONCATENATE($B26,"_",R$4,"_",$C$85,"_",$C$84),Data_for_IC_trend_tables!$A$1:$G$49194,7,FALSE)*1000,"-")</f>
        <v>24.804732948422501</v>
      </c>
      <c r="S26" s="30">
        <f>IFERROR(VLOOKUP(CONCATENATE($B26,"_",S$4,"_",$C$85,"_",$C$84),Data_for_IC_trend_tables!$A$1:$G$49194,7,FALSE)*1000,"-")</f>
        <v>22.1851987312257</v>
      </c>
      <c r="T26" s="30">
        <f>IFERROR(VLOOKUP(CONCATENATE($B26,"_",T$4,"_",$C$85,"_",$C$84),Data_for_IC_trend_tables!$A$1:$G$49194,7,FALSE)*1000,"-")</f>
        <v>20.353865947853802</v>
      </c>
      <c r="U26" s="30">
        <f>IFERROR(VLOOKUP(CONCATENATE($B26,"_",U$4,"_",$C$85,"_",$C$84),Data_for_IC_trend_tables!$A$1:$G$49194,7,FALSE)*1000,"-")</f>
        <v>20.644720649840302</v>
      </c>
      <c r="V26" s="30">
        <f>IFERROR(VLOOKUP(CONCATENATE($B26,"_",V$4,"_",$C$85,"_",$C$84),Data_for_IC_trend_tables!$A$1:$G$49194,7,FALSE)*1000,"-")</f>
        <v>18.4052704649927</v>
      </c>
      <c r="W26" s="30">
        <f>IFERROR(VLOOKUP(CONCATENATE($B26,"_",W$4,"_",$C$85,"_",$C$84),Data_for_IC_trend_tables!$A$1:$G$49194,7,FALSE)*1000,"-")</f>
        <v>19.5832960480782</v>
      </c>
      <c r="X26" s="30">
        <f>IFERROR(VLOOKUP(CONCATENATE($B26,"_",X$4,"_",$C$85,"_",$C$84),Data_for_IC_trend_tables!$A$1:$G$49194,7,FALSE)*1000,"-")</f>
        <v>15.268827455775799</v>
      </c>
      <c r="Y26" s="30">
        <f>IFERROR(VLOOKUP(CONCATENATE($B26,"_",Y$4,"_",$C$85,"_",$C$84),Data_for_IC_trend_tables!$A$1:$G$49194,7,FALSE)*1000,"-")</f>
        <v>15.6106023275107</v>
      </c>
      <c r="Z26" s="30">
        <f>IFERROR(VLOOKUP(CONCATENATE($B26,"_",Z$4,"_",$C$85,"_",$C$84),Data_for_IC_trend_tables!$A$1:$G$49194,7,FALSE)*1000,"-")</f>
        <v>14.965588293715699</v>
      </c>
      <c r="AA26" s="30">
        <f>IFERROR(VLOOKUP(CONCATENATE($B26,"_",AA$4,"_",$C$85,"_",$C$84),Data_for_IC_trend_tables!$A$1:$G$49194,7,FALSE)*1000,"-")</f>
        <v>14.7751721026629</v>
      </c>
      <c r="AB26" s="30">
        <f>IFERROR(VLOOKUP(CONCATENATE($B26,"_",AB$4,"_",$C$85,"_",$C$84),Data_for_IC_trend_tables!$A$1:$G$49194,7,FALSE)*1000,"-")</f>
        <v>14.2919852126886</v>
      </c>
      <c r="AC26" s="30">
        <f>IFERROR(VLOOKUP(CONCATENATE($B26,"_",AC$4,"_",$C$85,"_",$C$84),Data_for_IC_trend_tables!$A$1:$G$49194,7,FALSE)*1000,"-")</f>
        <v>14.015702832826999</v>
      </c>
      <c r="AD26" s="30">
        <f>IFERROR(VLOOKUP(CONCATENATE($B26,"_",AD$4,"_",$C$85,"_",$C$84),Data_for_IC_trend_tables!$A$1:$G$49194,7,FALSE)*1000,"-")</f>
        <v>15.0084048279233</v>
      </c>
      <c r="AE26" s="30">
        <f>IFERROR(VLOOKUP(CONCATENATE($B26,"_",AE$4,"_",$C$85,"_",$C$84),Data_for_IC_trend_tables!$A$1:$G$49194,7,FALSE)*1000,"-")</f>
        <v>14.4116562425029</v>
      </c>
      <c r="AF26" s="30">
        <f>IFERROR(VLOOKUP(CONCATENATE($B26,"_",AF$4,"_",$C$85,"_",$C$84),Data_for_IC_trend_tables!$A$1:$G$49194,7,FALSE)*1000,"-")</f>
        <v>13.964749460181</v>
      </c>
      <c r="AG26" s="30">
        <f>IFERROR(VLOOKUP(CONCATENATE($B26,"_",AG$4,"_",$C$85,"_",$C$84),Data_for_IC_trend_tables!$A$1:$G$49194,7,FALSE)*1000,"-")</f>
        <v>14.8360540981111</v>
      </c>
      <c r="AH26" s="30">
        <f>IFERROR(VLOOKUP(CONCATENATE($B26,"_",AH$4,"_",$C$85,"_",$C$84),Data_for_IC_trend_tables!$A$1:$G$49194,7,FALSE)*1000,"-")</f>
        <v>15.3802021264228</v>
      </c>
      <c r="AI26" s="30">
        <f>IFERROR(VLOOKUP(CONCATENATE($B26,"_",AI$4,"_",$C$85,"_",$C$84),Data_for_IC_trend_tables!$A$1:$G$49194,7,FALSE)*1000,"-")</f>
        <v>14.7503989371518</v>
      </c>
      <c r="AJ26" s="30">
        <f>IFERROR(VLOOKUP(CONCATENATE($B26,"_",AJ$4,"_",$C$85,"_",$C$84),Data_for_IC_trend_tables!$A$1:$G$49194,7,FALSE)*1000,"-")</f>
        <v>13.446923940452601</v>
      </c>
      <c r="AK26" s="30">
        <f>IFERROR(VLOOKUP(CONCATENATE($B26,"_",AK$4,"_",$C$85,"_",$C$84),Data_for_IC_trend_tables!$A$1:$G$49194,7,FALSE)*1000,"-")</f>
        <v>13.499243878784</v>
      </c>
      <c r="AL26" s="30">
        <f>IFERROR(VLOOKUP(CONCATENATE($B26,"_",AL$4,"_",$C$85,"_",$C$84),Data_for_IC_trend_tables!$A$1:$G$49194,7,FALSE)*1000,"-")</f>
        <v>14.5642888530524</v>
      </c>
      <c r="AM26" s="30">
        <f>IFERROR(VLOOKUP(CONCATENATE($B26,"_",AM$4,"_",$C$85,"_",$C$84),Data_for_IC_trend_tables!$A$1:$G$49194,7,FALSE)*1000,"-")</f>
        <v>13.300214222386499</v>
      </c>
      <c r="AN26" s="30">
        <f>IFERROR(VLOOKUP(CONCATENATE($B26,"_",AN$4,"_",$C$85,"_",$C$84),Data_for_IC_trend_tables!$A$1:$G$49194,7,FALSE)*1000,"-")</f>
        <v>13.7767125125073</v>
      </c>
      <c r="AO26" s="30">
        <f>IFERROR(VLOOKUP(CONCATENATE($B26,"_",AO$4,"_",$C$85,"_",$C$84),Data_for_IC_trend_tables!$A$1:$G$49194,7,FALSE)*1000,"-")</f>
        <v>14.1418765071335</v>
      </c>
      <c r="AP26" s="30">
        <f>IFERROR(VLOOKUP(CONCATENATE($B26,"_",AP$4,"_",$C$85,"_",$C$84),Data_for_IC_trend_tables!$A$1:$G$49194,7,FALSE)*1000,"-")</f>
        <v>12.258376527375701</v>
      </c>
      <c r="AQ26" s="30">
        <f>IFERROR(VLOOKUP(CONCATENATE($B26,"_",AQ$4,"_",$C$85,"_",$C$84),Data_for_IC_trend_tables!$A$1:$G$49194,7,FALSE)*1000,"-")</f>
        <v>13.2533020188155</v>
      </c>
      <c r="AR26" s="30">
        <f>IFERROR(VLOOKUP(CONCATENATE($B26,"_",AR$4,"_",$C$85,"_",$C$84),Data_for_IC_trend_tables!$A$1:$G$49194,7,FALSE)*1000,"-")</f>
        <v>11.935254241068</v>
      </c>
      <c r="AS26" s="30">
        <f>IFERROR(VLOOKUP(CONCATENATE($B26,"_",AS$4,"_",$C$85,"_",$C$84),Data_for_IC_trend_tables!$A$1:$G$49194,7,FALSE)*1000,"-")</f>
        <v>12.451123651694999</v>
      </c>
      <c r="AT26" s="30">
        <f>IFERROR(VLOOKUP(CONCATENATE($B26,"_",AT$4,"_",$C$85,"_",$C$84),Data_for_IC_trend_tables!$A$1:$G$49194,7,FALSE)*1000,"-")</f>
        <v>11.5542861100817</v>
      </c>
      <c r="AU26" s="30">
        <f>IFERROR(VLOOKUP(CONCATENATE($B26,"_",AU$4,"_",$C$85,"_",$C$84),Data_for_IC_trend_tables!$A$1:$G$49194,7,FALSE)*1000,"-")</f>
        <v>9.220398069204581</v>
      </c>
      <c r="AV26" s="30"/>
      <c r="AW26" s="30">
        <f>IFERROR(VLOOKUP(CONCATENATE($B26,"_",AW$4,"_",$C$85,"_",$C$84),Data_for_IC_trend_tables!$A$1:$G$49194,7,FALSE)*1000,"-")</f>
        <v>9.220398069204581</v>
      </c>
      <c r="AX26" s="83">
        <f>O26</f>
        <v>29.613326172432</v>
      </c>
      <c r="AY26" s="38" t="str">
        <f t="shared" si="0"/>
        <v>Yes</v>
      </c>
      <c r="AZ26" s="58">
        <f t="shared" si="1"/>
        <v>-0.68864024204791463</v>
      </c>
      <c r="BA26" s="32" t="s">
        <v>76</v>
      </c>
      <c r="BC26" s="19"/>
    </row>
    <row r="27" spans="2:55" s="3" customFormat="1" x14ac:dyDescent="0.2">
      <c r="B27" s="53" t="s">
        <v>155</v>
      </c>
      <c r="C27" s="71" t="s">
        <v>18</v>
      </c>
      <c r="D27" s="56">
        <v>1990</v>
      </c>
      <c r="E27" s="30" t="str">
        <f>IFERROR(VLOOKUP(CONCATENATE($B27,"_",E$4,"_",$C$85,"_",$C$84),Data_for_IC_trend_tables!$A$1:$G$49194,7,FALSE)*1000,"-")</f>
        <v>-</v>
      </c>
      <c r="F27" s="30" t="str">
        <f>IFERROR(VLOOKUP(CONCATENATE($B27,"_",F$4,"_",$C$85,"_",$C$84),Data_for_IC_trend_tables!$A$1:$G$49194,7,FALSE)*1000,"-")</f>
        <v>-</v>
      </c>
      <c r="G27" s="30" t="str">
        <f>IFERROR(VLOOKUP(CONCATENATE($B27,"_",G$4,"_",$C$85,"_",$C$84),Data_for_IC_trend_tables!$A$1:$G$49194,7,FALSE)*1000,"-")</f>
        <v>-</v>
      </c>
      <c r="H27" s="30" t="str">
        <f>IFERROR(VLOOKUP(CONCATENATE($B27,"_",H$4,"_",$C$85,"_",$C$84),Data_for_IC_trend_tables!$A$1:$G$49194,7,FALSE)*1000,"-")</f>
        <v>-</v>
      </c>
      <c r="I27" s="30" t="str">
        <f>IFERROR(VLOOKUP(CONCATENATE($B27,"_",I$4,"_",$C$85,"_",$C$84),Data_for_IC_trend_tables!$A$1:$G$49194,7,FALSE)*1000,"-")</f>
        <v>-</v>
      </c>
      <c r="J27" s="30" t="str">
        <f>IFERROR(VLOOKUP(CONCATENATE($B27,"_",J$4,"_",$C$85,"_",$C$84),Data_for_IC_trend_tables!$A$1:$G$49194,7,FALSE)*1000,"-")</f>
        <v>-</v>
      </c>
      <c r="K27" s="30" t="str">
        <f>IFERROR(VLOOKUP(CONCATENATE($B27,"_",K$4,"_",$C$85,"_",$C$84),Data_for_IC_trend_tables!$A$1:$G$49194,7,FALSE)*1000,"-")</f>
        <v>-</v>
      </c>
      <c r="L27" s="30" t="str">
        <f>IFERROR(VLOOKUP(CONCATENATE($B27,"_",L$4,"_",$C$85,"_",$C$84),Data_for_IC_trend_tables!$A$1:$G$49194,7,FALSE)*1000,"-")</f>
        <v>-</v>
      </c>
      <c r="M27" s="30" t="str">
        <f>IFERROR(VLOOKUP(CONCATENATE($B27,"_",M$4,"_",$C$85,"_",$C$84),Data_for_IC_trend_tables!$A$1:$G$49194,7,FALSE)*1000,"-")</f>
        <v>-</v>
      </c>
      <c r="N27" s="30" t="str">
        <f>IFERROR(VLOOKUP(CONCATENATE($B27,"_",N$4,"_",$C$85,"_",$C$84),Data_for_IC_trend_tables!$A$1:$G$49194,7,FALSE)*1000,"-")</f>
        <v>-</v>
      </c>
      <c r="O27" s="30">
        <f>IFERROR(VLOOKUP(CONCATENATE($B27,"_",O$4,"_",$C$85,"_",$C$84),Data_for_IC_trend_tables!$A$1:$G$49194,7,FALSE)*1000,"-")</f>
        <v>89.693443019720505</v>
      </c>
      <c r="P27" s="30">
        <f>IFERROR(VLOOKUP(CONCATENATE($B27,"_",P$4,"_",$C$85,"_",$C$84),Data_for_IC_trend_tables!$A$1:$G$49194,7,FALSE)*1000,"-")</f>
        <v>91.175866694739</v>
      </c>
      <c r="Q27" s="30">
        <f>IFERROR(VLOOKUP(CONCATENATE($B27,"_",Q$4,"_",$C$85,"_",$C$84),Data_for_IC_trend_tables!$A$1:$G$49194,7,FALSE)*1000,"-")</f>
        <v>85.732640173453092</v>
      </c>
      <c r="R27" s="30">
        <f>IFERROR(VLOOKUP(CONCATENATE($B27,"_",R$4,"_",$C$85,"_",$C$84),Data_for_IC_trend_tables!$A$1:$G$49194,7,FALSE)*1000,"-")</f>
        <v>88.346637904271702</v>
      </c>
      <c r="S27" s="30">
        <f>IFERROR(VLOOKUP(CONCATENATE($B27,"_",S$4,"_",$C$85,"_",$C$84),Data_for_IC_trend_tables!$A$1:$G$49194,7,FALSE)*1000,"-")</f>
        <v>88.400405126714602</v>
      </c>
      <c r="T27" s="30">
        <f>IFERROR(VLOOKUP(CONCATENATE($B27,"_",T$4,"_",$C$85,"_",$C$84),Data_for_IC_trend_tables!$A$1:$G$49194,7,FALSE)*1000,"-")</f>
        <v>92.136268544699604</v>
      </c>
      <c r="U27" s="30">
        <f>IFERROR(VLOOKUP(CONCATENATE($B27,"_",U$4,"_",$C$85,"_",$C$84),Data_for_IC_trend_tables!$A$1:$G$49194,7,FALSE)*1000,"-")</f>
        <v>85.596758534692611</v>
      </c>
      <c r="V27" s="30">
        <f>IFERROR(VLOOKUP(CONCATENATE($B27,"_",V$4,"_",$C$85,"_",$C$84),Data_for_IC_trend_tables!$A$1:$G$49194,7,FALSE)*1000,"-")</f>
        <v>91.856866903132499</v>
      </c>
      <c r="W27" s="30">
        <f>IFERROR(VLOOKUP(CONCATENATE($B27,"_",W$4,"_",$C$85,"_",$C$84),Data_for_IC_trend_tables!$A$1:$G$49194,7,FALSE)*1000,"-")</f>
        <v>89.639265189518994</v>
      </c>
      <c r="X27" s="30">
        <f>IFERROR(VLOOKUP(CONCATENATE($B27,"_",X$4,"_",$C$85,"_",$C$84),Data_for_IC_trend_tables!$A$1:$G$49194,7,FALSE)*1000,"-")</f>
        <v>90.503093764474599</v>
      </c>
      <c r="Y27" s="30">
        <f>IFERROR(VLOOKUP(CONCATENATE($B27,"_",Y$4,"_",$C$85,"_",$C$84),Data_for_IC_trend_tables!$A$1:$G$49194,7,FALSE)*1000,"-")</f>
        <v>59.445263837168405</v>
      </c>
      <c r="Z27" s="30">
        <f>IFERROR(VLOOKUP(CONCATENATE($B27,"_",Z$4,"_",$C$85,"_",$C$84),Data_for_IC_trend_tables!$A$1:$G$49194,7,FALSE)*1000,"-")</f>
        <v>56.800883046381095</v>
      </c>
      <c r="AA27" s="30">
        <f>IFERROR(VLOOKUP(CONCATENATE($B27,"_",AA$4,"_",$C$85,"_",$C$84),Data_for_IC_trend_tables!$A$1:$G$49194,7,FALSE)*1000,"-")</f>
        <v>43.208266231971997</v>
      </c>
      <c r="AB27" s="30">
        <f>IFERROR(VLOOKUP(CONCATENATE($B27,"_",AB$4,"_",$C$85,"_",$C$84),Data_for_IC_trend_tables!$A$1:$G$49194,7,FALSE)*1000,"-")</f>
        <v>56.7019183078922</v>
      </c>
      <c r="AC27" s="30">
        <f>IFERROR(VLOOKUP(CONCATENATE($B27,"_",AC$4,"_",$C$85,"_",$C$84),Data_for_IC_trend_tables!$A$1:$G$49194,7,FALSE)*1000,"-")</f>
        <v>46.371376404978101</v>
      </c>
      <c r="AD27" s="30">
        <f>IFERROR(VLOOKUP(CONCATENATE($B27,"_",AD$4,"_",$C$85,"_",$C$84),Data_for_IC_trend_tables!$A$1:$G$49194,7,FALSE)*1000,"-")</f>
        <v>63.951766318140393</v>
      </c>
      <c r="AE27" s="30">
        <f>IFERROR(VLOOKUP(CONCATENATE($B27,"_",AE$4,"_",$C$85,"_",$C$84),Data_for_IC_trend_tables!$A$1:$G$49194,7,FALSE)*1000,"-")</f>
        <v>71.832880932205697</v>
      </c>
      <c r="AF27" s="30">
        <f>IFERROR(VLOOKUP(CONCATENATE($B27,"_",AF$4,"_",$C$85,"_",$C$84),Data_for_IC_trend_tables!$A$1:$G$49194,7,FALSE)*1000,"-")</f>
        <v>88.497467449350708</v>
      </c>
      <c r="AG27" s="30">
        <f>IFERROR(VLOOKUP(CONCATENATE($B27,"_",AG$4,"_",$C$85,"_",$C$84),Data_for_IC_trend_tables!$A$1:$G$49194,7,FALSE)*1000,"-")</f>
        <v>98.264165554656401</v>
      </c>
      <c r="AH27" s="30">
        <f>IFERROR(VLOOKUP(CONCATENATE($B27,"_",AH$4,"_",$C$85,"_",$C$84),Data_for_IC_trend_tables!$A$1:$G$49194,7,FALSE)*1000,"-")</f>
        <v>86.123979352548403</v>
      </c>
      <c r="AI27" s="30">
        <f>IFERROR(VLOOKUP(CONCATENATE($B27,"_",AI$4,"_",$C$85,"_",$C$84),Data_for_IC_trend_tables!$A$1:$G$49194,7,FALSE)*1000,"-")</f>
        <v>86.475225739146396</v>
      </c>
      <c r="AJ27" s="30">
        <f>IFERROR(VLOOKUP(CONCATENATE($B27,"_",AJ$4,"_",$C$85,"_",$C$84),Data_for_IC_trend_tables!$A$1:$G$49194,7,FALSE)*1000,"-")</f>
        <v>64.211911240935095</v>
      </c>
      <c r="AK27" s="30">
        <f>IFERROR(VLOOKUP(CONCATENATE($B27,"_",AK$4,"_",$C$85,"_",$C$84),Data_for_IC_trend_tables!$A$1:$G$49194,7,FALSE)*1000,"-")</f>
        <v>81.404094957646691</v>
      </c>
      <c r="AL27" s="30">
        <f>IFERROR(VLOOKUP(CONCATENATE($B27,"_",AL$4,"_",$C$85,"_",$C$84),Data_for_IC_trend_tables!$A$1:$G$49194,7,FALSE)*1000,"-")</f>
        <v>77.865370914575593</v>
      </c>
      <c r="AM27" s="30">
        <f>IFERROR(VLOOKUP(CONCATENATE($B27,"_",AM$4,"_",$C$85,"_",$C$84),Data_for_IC_trend_tables!$A$1:$G$49194,7,FALSE)*1000,"-")</f>
        <v>68.947330708676304</v>
      </c>
      <c r="AN27" s="30">
        <f>IFERROR(VLOOKUP(CONCATENATE($B27,"_",AN$4,"_",$C$85,"_",$C$84),Data_for_IC_trend_tables!$A$1:$G$49194,7,FALSE)*1000,"-")</f>
        <v>70.501221116823004</v>
      </c>
      <c r="AO27" s="30">
        <f>IFERROR(VLOOKUP(CONCATENATE($B27,"_",AO$4,"_",$C$85,"_",$C$84),Data_for_IC_trend_tables!$A$1:$G$49194,7,FALSE)*1000,"-")</f>
        <v>70.109545225769295</v>
      </c>
      <c r="AP27" s="30">
        <f>IFERROR(VLOOKUP(CONCATENATE($B27,"_",AP$4,"_",$C$85,"_",$C$84),Data_for_IC_trend_tables!$A$1:$G$49194,7,FALSE)*1000,"-")</f>
        <v>73.999359886289398</v>
      </c>
      <c r="AQ27" s="30">
        <f>IFERROR(VLOOKUP(CONCATENATE($B27,"_",AQ$4,"_",$C$85,"_",$C$84),Data_for_IC_trend_tables!$A$1:$G$49194,7,FALSE)*1000,"-")</f>
        <v>66.782530102887094</v>
      </c>
      <c r="AR27" s="30">
        <f>IFERROR(VLOOKUP(CONCATENATE($B27,"_",AR$4,"_",$C$85,"_",$C$84),Data_for_IC_trend_tables!$A$1:$G$49194,7,FALSE)*1000,"-")</f>
        <v>65.424882081930491</v>
      </c>
      <c r="AS27" s="30">
        <f>IFERROR(VLOOKUP(CONCATENATE($B27,"_",AS$4,"_",$C$85,"_",$C$84),Data_for_IC_trend_tables!$A$1:$G$49194,7,FALSE)*1000,"-")</f>
        <v>60.257904689723702</v>
      </c>
      <c r="AT27" s="30">
        <f>IFERROR(VLOOKUP(CONCATENATE($B27,"_",AT$4,"_",$C$85,"_",$C$84),Data_for_IC_trend_tables!$A$1:$G$49194,7,FALSE)*1000,"-")</f>
        <v>68.398316178015108</v>
      </c>
      <c r="AU27" s="30">
        <f>IFERROR(VLOOKUP(CONCATENATE($B27,"_",AU$4,"_",$C$85,"_",$C$84),Data_for_IC_trend_tables!$A$1:$G$49194,7,FALSE)*1000,"-")</f>
        <v>62.826886774447701</v>
      </c>
      <c r="AV27" s="30"/>
      <c r="AW27" s="30">
        <f>IFERROR(VLOOKUP(CONCATENATE($B27,"_",AW$4,"_",$C$85,"_",$C$84),Data_for_IC_trend_tables!$A$1:$G$49194,7,FALSE)*1000,"-")</f>
        <v>62.826886774447701</v>
      </c>
      <c r="AX27" s="82">
        <f>O27</f>
        <v>89.693443019720505</v>
      </c>
      <c r="AY27" s="38" t="str">
        <f t="shared" si="0"/>
        <v>Yes</v>
      </c>
      <c r="AZ27" s="58">
        <f t="shared" si="1"/>
        <v>-0.29953757310181273</v>
      </c>
      <c r="BA27" s="32" t="s">
        <v>76</v>
      </c>
    </row>
    <row r="28" spans="2:55" s="3" customFormat="1" x14ac:dyDescent="0.2">
      <c r="B28" s="53" t="s">
        <v>156</v>
      </c>
      <c r="C28" s="71" t="s">
        <v>19</v>
      </c>
      <c r="D28" s="56"/>
      <c r="E28" s="30" t="str">
        <f>IFERROR(VLOOKUP(CONCATENATE($B28,"_",E$4,"_",$C$85,"_",$C$84),Data_for_IC_trend_tables!$A$1:$G$49194,7,FALSE)*1000,"-")</f>
        <v>-</v>
      </c>
      <c r="F28" s="30" t="str">
        <f>IFERROR(VLOOKUP(CONCATENATE($B28,"_",F$4,"_",$C$85,"_",$C$84),Data_for_IC_trend_tables!$A$1:$G$49194,7,FALSE)*1000,"-")</f>
        <v>-</v>
      </c>
      <c r="G28" s="30" t="str">
        <f>IFERROR(VLOOKUP(CONCATENATE($B28,"_",G$4,"_",$C$85,"_",$C$84),Data_for_IC_trend_tables!$A$1:$G$49194,7,FALSE)*1000,"-")</f>
        <v>-</v>
      </c>
      <c r="H28" s="30" t="str">
        <f>IFERROR(VLOOKUP(CONCATENATE($B28,"_",H$4,"_",$C$85,"_",$C$84),Data_for_IC_trend_tables!$A$1:$G$49194,7,FALSE)*1000,"-")</f>
        <v>-</v>
      </c>
      <c r="I28" s="30" t="str">
        <f>IFERROR(VLOOKUP(CONCATENATE($B28,"_",I$4,"_",$C$85,"_",$C$84),Data_for_IC_trend_tables!$A$1:$G$49194,7,FALSE)*1000,"-")</f>
        <v>-</v>
      </c>
      <c r="J28" s="30" t="str">
        <f>IFERROR(VLOOKUP(CONCATENATE($B28,"_",J$4,"_",$C$85,"_",$C$84),Data_for_IC_trend_tables!$A$1:$G$49194,7,FALSE)*1000,"-")</f>
        <v>-</v>
      </c>
      <c r="K28" s="30" t="str">
        <f>IFERROR(VLOOKUP(CONCATENATE($B28,"_",K$4,"_",$C$85,"_",$C$84),Data_for_IC_trend_tables!$A$1:$G$49194,7,FALSE)*1000,"-")</f>
        <v>-</v>
      </c>
      <c r="L28" s="30" t="str">
        <f>IFERROR(VLOOKUP(CONCATENATE($B28,"_",L$4,"_",$C$85,"_",$C$84),Data_for_IC_trend_tables!$A$1:$G$49194,7,FALSE)*1000,"-")</f>
        <v>-</v>
      </c>
      <c r="M28" s="30" t="str">
        <f>IFERROR(VLOOKUP(CONCATENATE($B28,"_",M$4,"_",$C$85,"_",$C$84),Data_for_IC_trend_tables!$A$1:$G$49194,7,FALSE)*1000,"-")</f>
        <v>-</v>
      </c>
      <c r="N28" s="30" t="str">
        <f>IFERROR(VLOOKUP(CONCATENATE($B28,"_",N$4,"_",$C$85,"_",$C$84),Data_for_IC_trend_tables!$A$1:$G$49194,7,FALSE)*1000,"-")</f>
        <v>-</v>
      </c>
      <c r="O28" s="30">
        <f>IFERROR(VLOOKUP(CONCATENATE($B28,"_",O$4,"_",$C$85,"_",$C$84),Data_for_IC_trend_tables!$A$1:$G$49194,7,FALSE)*1000,"-")</f>
        <v>119.47314380202801</v>
      </c>
      <c r="P28" s="30">
        <f>IFERROR(VLOOKUP(CONCATENATE($B28,"_",P$4,"_",$C$85,"_",$C$84),Data_for_IC_trend_tables!$A$1:$G$49194,7,FALSE)*1000,"-")</f>
        <v>92.599883372899797</v>
      </c>
      <c r="Q28" s="30">
        <f>IFERROR(VLOOKUP(CONCATENATE($B28,"_",Q$4,"_",$C$85,"_",$C$84),Data_for_IC_trend_tables!$A$1:$G$49194,7,FALSE)*1000,"-")</f>
        <v>101.8323559879</v>
      </c>
      <c r="R28" s="30">
        <f>IFERROR(VLOOKUP(CONCATENATE($B28,"_",R$4,"_",$C$85,"_",$C$84),Data_for_IC_trend_tables!$A$1:$G$49194,7,FALSE)*1000,"-")</f>
        <v>90.708638646319898</v>
      </c>
      <c r="S28" s="30">
        <f>IFERROR(VLOOKUP(CONCATENATE($B28,"_",S$4,"_",$C$85,"_",$C$84),Data_for_IC_trend_tables!$A$1:$G$49194,7,FALSE)*1000,"-")</f>
        <v>75.120974413099802</v>
      </c>
      <c r="T28" s="30">
        <f>IFERROR(VLOOKUP(CONCATENATE($B28,"_",T$4,"_",$C$85,"_",$C$84),Data_for_IC_trend_tables!$A$1:$G$49194,7,FALSE)*1000,"-")</f>
        <v>102.86112071363999</v>
      </c>
      <c r="U28" s="30">
        <f>IFERROR(VLOOKUP(CONCATENATE($B28,"_",U$4,"_",$C$85,"_",$C$84),Data_for_IC_trend_tables!$A$1:$G$49194,7,FALSE)*1000,"-")</f>
        <v>96.895028566059807</v>
      </c>
      <c r="V28" s="30">
        <f>IFERROR(VLOOKUP(CONCATENATE($B28,"_",V$4,"_",$C$85,"_",$C$84),Data_for_IC_trend_tables!$A$1:$G$49194,7,FALSE)*1000,"-")</f>
        <v>94.020724643259811</v>
      </c>
      <c r="W28" s="30">
        <f>IFERROR(VLOOKUP(CONCATENATE($B28,"_",W$4,"_",$C$85,"_",$C$84),Data_for_IC_trend_tables!$A$1:$G$49194,7,FALSE)*1000,"-")</f>
        <v>89.871833237379789</v>
      </c>
      <c r="X28" s="30">
        <f>IFERROR(VLOOKUP(CONCATENATE($B28,"_",X$4,"_",$C$85,"_",$C$84),Data_for_IC_trend_tables!$A$1:$G$49194,7,FALSE)*1000,"-")</f>
        <v>147.713574189122</v>
      </c>
      <c r="Y28" s="30">
        <f>IFERROR(VLOOKUP(CONCATENATE($B28,"_",Y$4,"_",$C$85,"_",$C$84),Data_for_IC_trend_tables!$A$1:$G$49194,7,FALSE)*1000,"-")</f>
        <v>161.752645844612</v>
      </c>
      <c r="Z28" s="30">
        <f>IFERROR(VLOOKUP(CONCATENATE($B28,"_",Z$4,"_",$C$85,"_",$C$84),Data_for_IC_trend_tables!$A$1:$G$49194,7,FALSE)*1000,"-")</f>
        <v>156.80986659320502</v>
      </c>
      <c r="AA28" s="30">
        <f>IFERROR(VLOOKUP(CONCATENATE($B28,"_",AA$4,"_",$C$85,"_",$C$84),Data_for_IC_trend_tables!$A$1:$G$49194,7,FALSE)*1000,"-")</f>
        <v>181.79377026052401</v>
      </c>
      <c r="AB28" s="30">
        <f>IFERROR(VLOOKUP(CONCATENATE($B28,"_",AB$4,"_",$C$85,"_",$C$84),Data_for_IC_trend_tables!$A$1:$G$49194,7,FALSE)*1000,"-")</f>
        <v>175.79189148733602</v>
      </c>
      <c r="AC28" s="30">
        <f>IFERROR(VLOOKUP(CONCATENATE($B28,"_",AC$4,"_",$C$85,"_",$C$84),Data_for_IC_trend_tables!$A$1:$G$49194,7,FALSE)*1000,"-")</f>
        <v>205.144947378296</v>
      </c>
      <c r="AD28" s="30">
        <f>IFERROR(VLOOKUP(CONCATENATE($B28,"_",AD$4,"_",$C$85,"_",$C$84),Data_for_IC_trend_tables!$A$1:$G$49194,7,FALSE)*1000,"-")</f>
        <v>205.48015879419802</v>
      </c>
      <c r="AE28" s="30">
        <f>IFERROR(VLOOKUP(CONCATENATE($B28,"_",AE$4,"_",$C$85,"_",$C$84),Data_for_IC_trend_tables!$A$1:$G$49194,7,FALSE)*1000,"-")</f>
        <v>207.16993278960999</v>
      </c>
      <c r="AF28" s="30">
        <f>IFERROR(VLOOKUP(CONCATENATE($B28,"_",AF$4,"_",$C$85,"_",$C$84),Data_for_IC_trend_tables!$A$1:$G$49194,7,FALSE)*1000,"-")</f>
        <v>229.912087650557</v>
      </c>
      <c r="AG28" s="30">
        <f>IFERROR(VLOOKUP(CONCATENATE($B28,"_",AG$4,"_",$C$85,"_",$C$84),Data_for_IC_trend_tables!$A$1:$G$49194,7,FALSE)*1000,"-")</f>
        <v>221.308173062739</v>
      </c>
      <c r="AH28" s="30">
        <f>IFERROR(VLOOKUP(CONCATENATE($B28,"_",AH$4,"_",$C$85,"_",$C$84),Data_for_IC_trend_tables!$A$1:$G$49194,7,FALSE)*1000,"-")</f>
        <v>218.15159805507901</v>
      </c>
      <c r="AI28" s="30">
        <f>IFERROR(VLOOKUP(CONCATENATE($B28,"_",AI$4,"_",$C$85,"_",$C$84),Data_for_IC_trend_tables!$A$1:$G$49194,7,FALSE)*1000,"-")</f>
        <v>235.684699364675</v>
      </c>
      <c r="AJ28" s="30">
        <f>IFERROR(VLOOKUP(CONCATENATE($B28,"_",AJ$4,"_",$C$85,"_",$C$84),Data_for_IC_trend_tables!$A$1:$G$49194,7,FALSE)*1000,"-")</f>
        <v>282.80651709322802</v>
      </c>
      <c r="AK28" s="30">
        <f>IFERROR(VLOOKUP(CONCATENATE($B28,"_",AK$4,"_",$C$85,"_",$C$84),Data_for_IC_trend_tables!$A$1:$G$49194,7,FALSE)*1000,"-")</f>
        <v>270.73494466821103</v>
      </c>
      <c r="AL28" s="30">
        <f>IFERROR(VLOOKUP(CONCATENATE($B28,"_",AL$4,"_",$C$85,"_",$C$84),Data_for_IC_trend_tables!$A$1:$G$49194,7,FALSE)*1000,"-")</f>
        <v>266.19336076062399</v>
      </c>
      <c r="AM28" s="30">
        <f>IFERROR(VLOOKUP(CONCATENATE($B28,"_",AM$4,"_",$C$85,"_",$C$84),Data_for_IC_trend_tables!$A$1:$G$49194,7,FALSE)*1000,"-")</f>
        <v>268.34675257669898</v>
      </c>
      <c r="AN28" s="30">
        <f>IFERROR(VLOOKUP(CONCATENATE($B28,"_",AN$4,"_",$C$85,"_",$C$84),Data_for_IC_trend_tables!$A$1:$G$49194,7,FALSE)*1000,"-")</f>
        <v>367.32866413772803</v>
      </c>
      <c r="AO28" s="30">
        <f>IFERROR(VLOOKUP(CONCATENATE($B28,"_",AO$4,"_",$C$85,"_",$C$84),Data_for_IC_trend_tables!$A$1:$G$49194,7,FALSE)*1000,"-")</f>
        <v>369.77940789383803</v>
      </c>
      <c r="AP28" s="30">
        <f>IFERROR(VLOOKUP(CONCATENATE($B28,"_",AP$4,"_",$C$85,"_",$C$84),Data_for_IC_trend_tables!$A$1:$G$49194,7,FALSE)*1000,"-")</f>
        <v>310.338272602833</v>
      </c>
      <c r="AQ28" s="30">
        <f>IFERROR(VLOOKUP(CONCATENATE($B28,"_",AQ$4,"_",$C$85,"_",$C$84),Data_for_IC_trend_tables!$A$1:$G$49194,7,FALSE)*1000,"-")</f>
        <v>330.09182729346099</v>
      </c>
      <c r="AR28" s="30">
        <f>IFERROR(VLOOKUP(CONCATENATE($B28,"_",AR$4,"_",$C$85,"_",$C$84),Data_for_IC_trend_tables!$A$1:$G$49194,7,FALSE)*1000,"-")</f>
        <v>291.06624349364603</v>
      </c>
      <c r="AS28" s="30">
        <f>IFERROR(VLOOKUP(CONCATENATE($B28,"_",AS$4,"_",$C$85,"_",$C$84),Data_for_IC_trend_tables!$A$1:$G$49194,7,FALSE)*1000,"-")</f>
        <v>272.20655908507001</v>
      </c>
      <c r="AT28" s="30">
        <f>IFERROR(VLOOKUP(CONCATENATE($B28,"_",AT$4,"_",$C$85,"_",$C$84),Data_for_IC_trend_tables!$A$1:$G$49194,7,FALSE)*1000,"-")</f>
        <v>202.875104776032</v>
      </c>
      <c r="AU28" s="30">
        <f>IFERROR(VLOOKUP(CONCATENATE($B28,"_",AU$4,"_",$C$85,"_",$C$84),Data_for_IC_trend_tables!$A$1:$G$49194,7,FALSE)*1000,"-")</f>
        <v>247.09548363580998</v>
      </c>
      <c r="AV28" s="30"/>
      <c r="AW28" s="30">
        <f>IFERROR(VLOOKUP(CONCATENATE($B28,"_",AW$4,"_",$C$85,"_",$C$84),Data_for_IC_trend_tables!$A$1:$G$49194,7,FALSE)*1000,"-")</f>
        <v>247.09548363580998</v>
      </c>
      <c r="AX28" s="82"/>
      <c r="AY28" s="38" t="str">
        <f t="shared" si="0"/>
        <v/>
      </c>
      <c r="AZ28" s="58" t="str">
        <f t="shared" si="1"/>
        <v/>
      </c>
      <c r="BA28" s="86"/>
    </row>
    <row r="29" spans="2:55" s="3" customFormat="1" ht="12.6" customHeight="1" x14ac:dyDescent="0.2">
      <c r="B29" s="53" t="s">
        <v>157</v>
      </c>
      <c r="C29" s="71" t="s">
        <v>20</v>
      </c>
      <c r="D29" s="56"/>
      <c r="E29" s="30" t="str">
        <f>IFERROR(VLOOKUP(CONCATENATE($B29,"_",E$4,"_",$C$85,"_",$C$84),Data_for_IC_trend_tables!$A$1:$G$49194,7,FALSE)*1000,"-")</f>
        <v>-</v>
      </c>
      <c r="F29" s="30" t="str">
        <f>IFERROR(VLOOKUP(CONCATENATE($B29,"_",F$4,"_",$C$85,"_",$C$84),Data_for_IC_trend_tables!$A$1:$G$49194,7,FALSE)*1000,"-")</f>
        <v>-</v>
      </c>
      <c r="G29" s="30" t="str">
        <f>IFERROR(VLOOKUP(CONCATENATE($B29,"_",G$4,"_",$C$85,"_",$C$84),Data_for_IC_trend_tables!$A$1:$G$49194,7,FALSE)*1000,"-")</f>
        <v>-</v>
      </c>
      <c r="H29" s="30" t="str">
        <f>IFERROR(VLOOKUP(CONCATENATE($B29,"_",H$4,"_",$C$85,"_",$C$84),Data_for_IC_trend_tables!$A$1:$G$49194,7,FALSE)*1000,"-")</f>
        <v>-</v>
      </c>
      <c r="I29" s="30" t="str">
        <f>IFERROR(VLOOKUP(CONCATENATE($B29,"_",I$4,"_",$C$85,"_",$C$84),Data_for_IC_trend_tables!$A$1:$G$49194,7,FALSE)*1000,"-")</f>
        <v>-</v>
      </c>
      <c r="J29" s="30" t="str">
        <f>IFERROR(VLOOKUP(CONCATENATE($B29,"_",J$4,"_",$C$85,"_",$C$84),Data_for_IC_trend_tables!$A$1:$G$49194,7,FALSE)*1000,"-")</f>
        <v>-</v>
      </c>
      <c r="K29" s="30" t="str">
        <f>IFERROR(VLOOKUP(CONCATENATE($B29,"_",K$4,"_",$C$85,"_",$C$84),Data_for_IC_trend_tables!$A$1:$G$49194,7,FALSE)*1000,"-")</f>
        <v>-</v>
      </c>
      <c r="L29" s="30" t="str">
        <f>IFERROR(VLOOKUP(CONCATENATE($B29,"_",L$4,"_",$C$85,"_",$C$84),Data_for_IC_trend_tables!$A$1:$G$49194,7,FALSE)*1000,"-")</f>
        <v>-</v>
      </c>
      <c r="M29" s="30" t="str">
        <f>IFERROR(VLOOKUP(CONCATENATE($B29,"_",M$4,"_",$C$85,"_",$C$84),Data_for_IC_trend_tables!$A$1:$G$49194,7,FALSE)*1000,"-")</f>
        <v>-</v>
      </c>
      <c r="N29" s="30" t="str">
        <f>IFERROR(VLOOKUP(CONCATENATE($B29,"_",N$4,"_",$C$85,"_",$C$84),Data_for_IC_trend_tables!$A$1:$G$49194,7,FALSE)*1000,"-")</f>
        <v>-</v>
      </c>
      <c r="O29" s="30">
        <f>IFERROR(VLOOKUP(CONCATENATE($B29,"_",O$4,"_",$C$85,"_",$C$84),Data_for_IC_trend_tables!$A$1:$G$49194,7,FALSE)*1000,"-")</f>
        <v>2.8784320000000001</v>
      </c>
      <c r="P29" s="30">
        <f>IFERROR(VLOOKUP(CONCATENATE($B29,"_",P$4,"_",$C$85,"_",$C$84),Data_for_IC_trend_tables!$A$1:$G$49194,7,FALSE)*1000,"-")</f>
        <v>2.9258899999999999</v>
      </c>
      <c r="Q29" s="30">
        <f>IFERROR(VLOOKUP(CONCATENATE($B29,"_",Q$4,"_",$C$85,"_",$C$84),Data_for_IC_trend_tables!$A$1:$G$49194,7,FALSE)*1000,"-")</f>
        <v>2.9598450000000001</v>
      </c>
      <c r="R29" s="30">
        <f>IFERROR(VLOOKUP(CONCATENATE($B29,"_",R$4,"_",$C$85,"_",$C$84),Data_for_IC_trend_tables!$A$1:$G$49194,7,FALSE)*1000,"-")</f>
        <v>2.9606970000000001</v>
      </c>
      <c r="S29" s="30">
        <f>IFERROR(VLOOKUP(CONCATENATE($B29,"_",S$4,"_",$C$85,"_",$C$84),Data_for_IC_trend_tables!$A$1:$G$49194,7,FALSE)*1000,"-")</f>
        <v>2.9596480000000001</v>
      </c>
      <c r="T29" s="30">
        <f>IFERROR(VLOOKUP(CONCATENATE($B29,"_",T$4,"_",$C$85,"_",$C$84),Data_for_IC_trend_tables!$A$1:$G$49194,7,FALSE)*1000,"-")</f>
        <v>2.9893419999999997</v>
      </c>
      <c r="U29" s="30">
        <f>IFERROR(VLOOKUP(CONCATENATE($B29,"_",U$4,"_",$C$85,"_",$C$84),Data_for_IC_trend_tables!$A$1:$G$49194,7,FALSE)*1000,"-")</f>
        <v>3.0339160000000001</v>
      </c>
      <c r="V29" s="30">
        <f>IFERROR(VLOOKUP(CONCATENATE($B29,"_",V$4,"_",$C$85,"_",$C$84),Data_for_IC_trend_tables!$A$1:$G$49194,7,FALSE)*1000,"-")</f>
        <v>3.0784899999999999</v>
      </c>
      <c r="W29" s="30">
        <f>IFERROR(VLOOKUP(CONCATENATE($B29,"_",W$4,"_",$C$85,"_",$C$84),Data_for_IC_trend_tables!$A$1:$G$49194,7,FALSE)*1000,"-")</f>
        <v>3.12608</v>
      </c>
      <c r="X29" s="30">
        <f>IFERROR(VLOOKUP(CONCATENATE($B29,"_",X$4,"_",$C$85,"_",$C$84),Data_for_IC_trend_tables!$A$1:$G$49194,7,FALSE)*1000,"-")</f>
        <v>9.0716809999999999</v>
      </c>
      <c r="Y29" s="30">
        <f>IFERROR(VLOOKUP(CONCATENATE($B29,"_",Y$4,"_",$C$85,"_",$C$84),Data_for_IC_trend_tables!$A$1:$G$49194,7,FALSE)*1000,"-")</f>
        <v>9.3666159999999987</v>
      </c>
      <c r="Z29" s="30">
        <f>IFERROR(VLOOKUP(CONCATENATE($B29,"_",Z$4,"_",$C$85,"_",$C$84),Data_for_IC_trend_tables!$A$1:$G$49194,7,FALSE)*1000,"-")</f>
        <v>9.6077499999999993</v>
      </c>
      <c r="AA29" s="30">
        <f>IFERROR(VLOOKUP(CONCATENATE($B29,"_",AA$4,"_",$C$85,"_",$C$84),Data_for_IC_trend_tables!$A$1:$G$49194,7,FALSE)*1000,"-")</f>
        <v>9.8493859999999991</v>
      </c>
      <c r="AB29" s="30">
        <f>IFERROR(VLOOKUP(CONCATENATE($B29,"_",AB$4,"_",$C$85,"_",$C$84),Data_for_IC_trend_tables!$A$1:$G$49194,7,FALSE)*1000,"-")</f>
        <v>10.094279</v>
      </c>
      <c r="AC29" s="30">
        <f>IFERROR(VLOOKUP(CONCATENATE($B29,"_",AC$4,"_",$C$85,"_",$C$84),Data_for_IC_trend_tables!$A$1:$G$49194,7,FALSE)*1000,"-")</f>
        <v>10.345056</v>
      </c>
      <c r="AD29" s="30">
        <f>IFERROR(VLOOKUP(CONCATENATE($B29,"_",AD$4,"_",$C$85,"_",$C$84),Data_for_IC_trend_tables!$A$1:$G$49194,7,FALSE)*1000,"-")</f>
        <v>10.511176000000001</v>
      </c>
      <c r="AE29" s="30">
        <f>IFERROR(VLOOKUP(CONCATENATE($B29,"_",AE$4,"_",$C$85,"_",$C$84),Data_for_IC_trend_tables!$A$1:$G$49194,7,FALSE)*1000,"-")</f>
        <v>11.368110000000001</v>
      </c>
      <c r="AF29" s="30">
        <f>IFERROR(VLOOKUP(CONCATENATE($B29,"_",AF$4,"_",$C$85,"_",$C$84),Data_for_IC_trend_tables!$A$1:$G$49194,7,FALSE)*1000,"-")</f>
        <v>11.799887999999999</v>
      </c>
      <c r="AG29" s="30">
        <f>IFERROR(VLOOKUP(CONCATENATE($B29,"_",AG$4,"_",$C$85,"_",$C$84),Data_for_IC_trend_tables!$A$1:$G$49194,7,FALSE)*1000,"-")</f>
        <v>16.180264000000001</v>
      </c>
      <c r="AH29" s="30">
        <f>IFERROR(VLOOKUP(CONCATENATE($B29,"_",AH$4,"_",$C$85,"_",$C$84),Data_for_IC_trend_tables!$A$1:$G$49194,7,FALSE)*1000,"-")</f>
        <v>16.593969999999999</v>
      </c>
      <c r="AI29" s="30">
        <f>IFERROR(VLOOKUP(CONCATENATE($B29,"_",AI$4,"_",$C$85,"_",$C$84),Data_for_IC_trend_tables!$A$1:$G$49194,7,FALSE)*1000,"-")</f>
        <v>17.102491000000001</v>
      </c>
      <c r="AJ29" s="30">
        <f>IFERROR(VLOOKUP(CONCATENATE($B29,"_",AJ$4,"_",$C$85,"_",$C$84),Data_for_IC_trend_tables!$A$1:$G$49194,7,FALSE)*1000,"-")</f>
        <v>19.118641</v>
      </c>
      <c r="AK29" s="30">
        <f>IFERROR(VLOOKUP(CONCATENATE($B29,"_",AK$4,"_",$C$85,"_",$C$84),Data_for_IC_trend_tables!$A$1:$G$49194,7,FALSE)*1000,"-")</f>
        <v>20.644224999999999</v>
      </c>
      <c r="AL29" s="30">
        <f>IFERROR(VLOOKUP(CONCATENATE($B29,"_",AL$4,"_",$C$85,"_",$C$84),Data_for_IC_trend_tables!$A$1:$G$49194,7,FALSE)*1000,"-")</f>
        <v>20.288405999999998</v>
      </c>
      <c r="AM29" s="30">
        <f>IFERROR(VLOOKUP(CONCATENATE($B29,"_",AM$4,"_",$C$85,"_",$C$84),Data_for_IC_trend_tables!$A$1:$G$49194,7,FALSE)*1000,"-")</f>
        <v>25.348336</v>
      </c>
      <c r="AN29" s="30">
        <f>IFERROR(VLOOKUP(CONCATENATE($B29,"_",AN$4,"_",$C$85,"_",$C$84),Data_for_IC_trend_tables!$A$1:$G$49194,7,FALSE)*1000,"-")</f>
        <v>21.559495000000002</v>
      </c>
      <c r="AO29" s="30">
        <f>IFERROR(VLOOKUP(CONCATENATE($B29,"_",AO$4,"_",$C$85,"_",$C$84),Data_for_IC_trend_tables!$A$1:$G$49194,7,FALSE)*1000,"-")</f>
        <v>22.050123000000003</v>
      </c>
      <c r="AP29" s="30">
        <f>IFERROR(VLOOKUP(CONCATENATE($B29,"_",AP$4,"_",$C$85,"_",$C$84),Data_for_IC_trend_tables!$A$1:$G$49194,7,FALSE)*1000,"-")</f>
        <v>23.430107</v>
      </c>
      <c r="AQ29" s="30">
        <f>IFERROR(VLOOKUP(CONCATENATE($B29,"_",AQ$4,"_",$C$85,"_",$C$84),Data_for_IC_trend_tables!$A$1:$G$49194,7,FALSE)*1000,"-")</f>
        <v>29.601513999999998</v>
      </c>
      <c r="AR29" s="30">
        <f>IFERROR(VLOOKUP(CONCATENATE($B29,"_",AR$4,"_",$C$85,"_",$C$84),Data_for_IC_trend_tables!$A$1:$G$49194,7,FALSE)*1000,"-")</f>
        <v>26.586926000000002</v>
      </c>
      <c r="AS29" s="30">
        <f>IFERROR(VLOOKUP(CONCATENATE($B29,"_",AS$4,"_",$C$85,"_",$C$84),Data_for_IC_trend_tables!$A$1:$G$49194,7,FALSE)*1000,"-")</f>
        <v>23.831542000000002</v>
      </c>
      <c r="AT29" s="30">
        <f>IFERROR(VLOOKUP(CONCATENATE($B29,"_",AT$4,"_",$C$85,"_",$C$84),Data_for_IC_trend_tables!$A$1:$G$49194,7,FALSE)*1000,"-")</f>
        <v>21.806274999999999</v>
      </c>
      <c r="AU29" s="30">
        <f>IFERROR(VLOOKUP(CONCATENATE($B29,"_",AU$4,"_",$C$85,"_",$C$84),Data_for_IC_trend_tables!$A$1:$G$49194,7,FALSE)*1000,"-")</f>
        <v>21.879362999999998</v>
      </c>
      <c r="AV29" s="30"/>
      <c r="AW29" s="30">
        <f>IFERROR(VLOOKUP(CONCATENATE($B29,"_",AW$4,"_",$C$85,"_",$C$84),Data_for_IC_trend_tables!$A$1:$G$49194,7,FALSE)*1000,"-")</f>
        <v>21.879362999999998</v>
      </c>
      <c r="AX29" s="82"/>
      <c r="AY29" s="38" t="str">
        <f t="shared" si="0"/>
        <v/>
      </c>
      <c r="AZ29" s="58" t="str">
        <f t="shared" si="1"/>
        <v/>
      </c>
      <c r="BA29" s="31"/>
    </row>
    <row r="30" spans="2:55" s="17" customFormat="1" x14ac:dyDescent="0.2">
      <c r="B30" s="53" t="s">
        <v>158</v>
      </c>
      <c r="C30" s="71" t="s">
        <v>21</v>
      </c>
      <c r="D30" s="56">
        <v>1990</v>
      </c>
      <c r="E30" s="30" t="str">
        <f>IFERROR(VLOOKUP(CONCATENATE($B30,"_",E$4,"_",$C$85,"_",$C$84),Data_for_IC_trend_tables!$A$1:$G$49194,7,FALSE)*1000,"-")</f>
        <v>-</v>
      </c>
      <c r="F30" s="30" t="str">
        <f>IFERROR(VLOOKUP(CONCATENATE($B30,"_",F$4,"_",$C$85,"_",$C$84),Data_for_IC_trend_tables!$A$1:$G$49194,7,FALSE)*1000,"-")</f>
        <v>-</v>
      </c>
      <c r="G30" s="30" t="str">
        <f>IFERROR(VLOOKUP(CONCATENATE($B30,"_",G$4,"_",$C$85,"_",$C$84),Data_for_IC_trend_tables!$A$1:$G$49194,7,FALSE)*1000,"-")</f>
        <v>-</v>
      </c>
      <c r="H30" s="30" t="str">
        <f>IFERROR(VLOOKUP(CONCATENATE($B30,"_",H$4,"_",$C$85,"_",$C$84),Data_for_IC_trend_tables!$A$1:$G$49194,7,FALSE)*1000,"-")</f>
        <v>-</v>
      </c>
      <c r="I30" s="30" t="str">
        <f>IFERROR(VLOOKUP(CONCATENATE($B30,"_",I$4,"_",$C$85,"_",$C$84),Data_for_IC_trend_tables!$A$1:$G$49194,7,FALSE)*1000,"-")</f>
        <v>-</v>
      </c>
      <c r="J30" s="30" t="str">
        <f>IFERROR(VLOOKUP(CONCATENATE($B30,"_",J$4,"_",$C$85,"_",$C$84),Data_for_IC_trend_tables!$A$1:$G$49194,7,FALSE)*1000,"-")</f>
        <v>-</v>
      </c>
      <c r="K30" s="30" t="str">
        <f>IFERROR(VLOOKUP(CONCATENATE($B30,"_",K$4,"_",$C$85,"_",$C$84),Data_for_IC_trend_tables!$A$1:$G$49194,7,FALSE)*1000,"-")</f>
        <v>-</v>
      </c>
      <c r="L30" s="30" t="str">
        <f>IFERROR(VLOOKUP(CONCATENATE($B30,"_",L$4,"_",$C$85,"_",$C$84),Data_for_IC_trend_tables!$A$1:$G$49194,7,FALSE)*1000,"-")</f>
        <v>-</v>
      </c>
      <c r="M30" s="30" t="str">
        <f>IFERROR(VLOOKUP(CONCATENATE($B30,"_",M$4,"_",$C$85,"_",$C$84),Data_for_IC_trend_tables!$A$1:$G$49194,7,FALSE)*1000,"-")</f>
        <v>-</v>
      </c>
      <c r="N30" s="30" t="str">
        <f>IFERROR(VLOOKUP(CONCATENATE($B30,"_",N$4,"_",$C$85,"_",$C$84),Data_for_IC_trend_tables!$A$1:$G$49194,7,FALSE)*1000,"-")</f>
        <v>-</v>
      </c>
      <c r="O30" s="30">
        <f>IFERROR(VLOOKUP(CONCATENATE($B30,"_",O$4,"_",$C$85,"_",$C$84),Data_for_IC_trend_tables!$A$1:$G$49194,7,FALSE)*1000,"-")</f>
        <v>17.853706396542101</v>
      </c>
      <c r="P30" s="30">
        <f>IFERROR(VLOOKUP(CONCATENATE($B30,"_",P$4,"_",$C$85,"_",$C$84),Data_for_IC_trend_tables!$A$1:$G$49194,7,FALSE)*1000,"-")</f>
        <v>19.063670399698399</v>
      </c>
      <c r="Q30" s="30">
        <f>IFERROR(VLOOKUP(CONCATENATE($B30,"_",Q$4,"_",$C$85,"_",$C$84),Data_for_IC_trend_tables!$A$1:$G$49194,7,FALSE)*1000,"-")</f>
        <v>16.4263919437468</v>
      </c>
      <c r="R30" s="30">
        <f>IFERROR(VLOOKUP(CONCATENATE($B30,"_",R$4,"_",$C$85,"_",$C$84),Data_for_IC_trend_tables!$A$1:$G$49194,7,FALSE)*1000,"-")</f>
        <v>17.4303820078289</v>
      </c>
      <c r="S30" s="30">
        <f>IFERROR(VLOOKUP(CONCATENATE($B30,"_",S$4,"_",$C$85,"_",$C$84),Data_for_IC_trend_tables!$A$1:$G$49194,7,FALSE)*1000,"-")</f>
        <v>17.016317405533801</v>
      </c>
      <c r="T30" s="30">
        <f>IFERROR(VLOOKUP(CONCATENATE($B30,"_",T$4,"_",$C$85,"_",$C$84),Data_for_IC_trend_tables!$A$1:$G$49194,7,FALSE)*1000,"-")</f>
        <v>16.626565959201201</v>
      </c>
      <c r="U30" s="30">
        <f>IFERROR(VLOOKUP(CONCATENATE($B30,"_",U$4,"_",$C$85,"_",$C$84),Data_for_IC_trend_tables!$A$1:$G$49194,7,FALSE)*1000,"-")</f>
        <v>17.173513290982399</v>
      </c>
      <c r="V30" s="30">
        <f>IFERROR(VLOOKUP(CONCATENATE($B30,"_",V$4,"_",$C$85,"_",$C$84),Data_for_IC_trend_tables!$A$1:$G$49194,7,FALSE)*1000,"-")</f>
        <v>17.2979960905765</v>
      </c>
      <c r="W30" s="30">
        <f>IFERROR(VLOOKUP(CONCATENATE($B30,"_",W$4,"_",$C$85,"_",$C$84),Data_for_IC_trend_tables!$A$1:$G$49194,7,FALSE)*1000,"-")</f>
        <v>17.119958442017001</v>
      </c>
      <c r="X30" s="30">
        <f>IFERROR(VLOOKUP(CONCATENATE($B30,"_",X$4,"_",$C$85,"_",$C$84),Data_for_IC_trend_tables!$A$1:$G$49194,7,FALSE)*1000,"-")</f>
        <v>18.250925514208401</v>
      </c>
      <c r="Y30" s="30">
        <f>IFERROR(VLOOKUP(CONCATENATE($B30,"_",Y$4,"_",$C$85,"_",$C$84),Data_for_IC_trend_tables!$A$1:$G$49194,7,FALSE)*1000,"-")</f>
        <v>16.241499066864499</v>
      </c>
      <c r="Z30" s="30">
        <f>IFERROR(VLOOKUP(CONCATENATE($B30,"_",Z$4,"_",$C$85,"_",$C$84),Data_for_IC_trend_tables!$A$1:$G$49194,7,FALSE)*1000,"-")</f>
        <v>15.373004612542399</v>
      </c>
      <c r="AA30" s="30">
        <f>IFERROR(VLOOKUP(CONCATENATE($B30,"_",AA$4,"_",$C$85,"_",$C$84),Data_for_IC_trend_tables!$A$1:$G$49194,7,FALSE)*1000,"-")</f>
        <v>15.131487397999299</v>
      </c>
      <c r="AB30" s="30">
        <f>IFERROR(VLOOKUP(CONCATENATE($B30,"_",AB$4,"_",$C$85,"_",$C$84),Data_for_IC_trend_tables!$A$1:$G$49194,7,FALSE)*1000,"-")</f>
        <v>15.7574113733156</v>
      </c>
      <c r="AC30" s="30">
        <f>IFERROR(VLOOKUP(CONCATENATE($B30,"_",AC$4,"_",$C$85,"_",$C$84),Data_for_IC_trend_tables!$A$1:$G$49194,7,FALSE)*1000,"-")</f>
        <v>15.4819541661494</v>
      </c>
      <c r="AD30" s="30">
        <f>IFERROR(VLOOKUP(CONCATENATE($B30,"_",AD$4,"_",$C$85,"_",$C$84),Data_for_IC_trend_tables!$A$1:$G$49194,7,FALSE)*1000,"-")</f>
        <v>13.2607060805349</v>
      </c>
      <c r="AE30" s="30">
        <f>IFERROR(VLOOKUP(CONCATENATE($B30,"_",AE$4,"_",$C$85,"_",$C$84),Data_for_IC_trend_tables!$A$1:$G$49194,7,FALSE)*1000,"-")</f>
        <v>13.313426423306201</v>
      </c>
      <c r="AF30" s="30">
        <f>IFERROR(VLOOKUP(CONCATENATE($B30,"_",AF$4,"_",$C$85,"_",$C$84),Data_for_IC_trend_tables!$A$1:$G$49194,7,FALSE)*1000,"-")</f>
        <v>12.4763429278447</v>
      </c>
      <c r="AG30" s="30">
        <f>IFERROR(VLOOKUP(CONCATENATE($B30,"_",AG$4,"_",$C$85,"_",$C$84),Data_for_IC_trend_tables!$A$1:$G$49194,7,FALSE)*1000,"-")</f>
        <v>12.062166458478501</v>
      </c>
      <c r="AH30" s="30">
        <f>IFERROR(VLOOKUP(CONCATENATE($B30,"_",AH$4,"_",$C$85,"_",$C$84),Data_for_IC_trend_tables!$A$1:$G$49194,7,FALSE)*1000,"-")</f>
        <v>13.2854929793043</v>
      </c>
      <c r="AI30" s="30">
        <f>IFERROR(VLOOKUP(CONCATENATE($B30,"_",AI$4,"_",$C$85,"_",$C$84),Data_for_IC_trend_tables!$A$1:$G$49194,7,FALSE)*1000,"-")</f>
        <v>10.158591688393901</v>
      </c>
      <c r="AJ30" s="30">
        <f>IFERROR(VLOOKUP(CONCATENATE($B30,"_",AJ$4,"_",$C$85,"_",$C$84),Data_for_IC_trend_tables!$A$1:$G$49194,7,FALSE)*1000,"-")</f>
        <v>10.360447232035</v>
      </c>
      <c r="AK30" s="30">
        <f>IFERROR(VLOOKUP(CONCATENATE($B30,"_",AK$4,"_",$C$85,"_",$C$84),Data_for_IC_trend_tables!$A$1:$G$49194,7,FALSE)*1000,"-")</f>
        <v>10.518643385686401</v>
      </c>
      <c r="AL30" s="30">
        <f>IFERROR(VLOOKUP(CONCATENATE($B30,"_",AL$4,"_",$C$85,"_",$C$84),Data_for_IC_trend_tables!$A$1:$G$49194,7,FALSE)*1000,"-")</f>
        <v>9.0366033845848204</v>
      </c>
      <c r="AM30" s="30">
        <f>IFERROR(VLOOKUP(CONCATENATE($B30,"_",AM$4,"_",$C$85,"_",$C$84),Data_for_IC_trend_tables!$A$1:$G$49194,7,FALSE)*1000,"-")</f>
        <v>8.7295753871650792</v>
      </c>
      <c r="AN30" s="30">
        <f>IFERROR(VLOOKUP(CONCATENATE($B30,"_",AN$4,"_",$C$85,"_",$C$84),Data_for_IC_trend_tables!$A$1:$G$49194,7,FALSE)*1000,"-")</f>
        <v>7.1765696151443903</v>
      </c>
      <c r="AO30" s="30">
        <f>IFERROR(VLOOKUP(CONCATENATE($B30,"_",AO$4,"_",$C$85,"_",$C$84),Data_for_IC_trend_tables!$A$1:$G$49194,7,FALSE)*1000,"-")</f>
        <v>7.0446485412226005</v>
      </c>
      <c r="AP30" s="30">
        <f>IFERROR(VLOOKUP(CONCATENATE($B30,"_",AP$4,"_",$C$85,"_",$C$84),Data_for_IC_trend_tables!$A$1:$G$49194,7,FALSE)*1000,"-")</f>
        <v>7.7279219649955504</v>
      </c>
      <c r="AQ30" s="30">
        <f>IFERROR(VLOOKUP(CONCATENATE($B30,"_",AQ$4,"_",$C$85,"_",$C$84),Data_for_IC_trend_tables!$A$1:$G$49194,7,FALSE)*1000,"-")</f>
        <v>8.0494734152539298</v>
      </c>
      <c r="AR30" s="30">
        <f>IFERROR(VLOOKUP(CONCATENATE($B30,"_",AR$4,"_",$C$85,"_",$C$84),Data_for_IC_trend_tables!$A$1:$G$49194,7,FALSE)*1000,"-")</f>
        <v>7.6677850016027502</v>
      </c>
      <c r="AS30" s="30">
        <f>IFERROR(VLOOKUP(CONCATENATE($B30,"_",AS$4,"_",$C$85,"_",$C$84),Data_for_IC_trend_tables!$A$1:$G$49194,7,FALSE)*1000,"-")</f>
        <v>6.8769990755974995</v>
      </c>
      <c r="AT30" s="30">
        <f>IFERROR(VLOOKUP(CONCATENATE($B30,"_",AT$4,"_",$C$85,"_",$C$84),Data_for_IC_trend_tables!$A$1:$G$49194,7,FALSE)*1000,"-")</f>
        <v>6.9964880287790701</v>
      </c>
      <c r="AU30" s="30">
        <f>IFERROR(VLOOKUP(CONCATENATE($B30,"_",AU$4,"_",$C$85,"_",$C$84),Data_for_IC_trend_tables!$A$1:$G$49194,7,FALSE)*1000,"-")</f>
        <v>6.8662749325438996</v>
      </c>
      <c r="AV30" s="30"/>
      <c r="AW30" s="30">
        <f>IFERROR(VLOOKUP(CONCATENATE($B30,"_",AW$4,"_",$C$85,"_",$C$84),Data_for_IC_trend_tables!$A$1:$G$49194,7,FALSE)*1000,"-")</f>
        <v>6.8662749325438996</v>
      </c>
      <c r="AX30" s="82">
        <f>O30</f>
        <v>17.853706396542101</v>
      </c>
      <c r="AY30" s="38" t="str">
        <f t="shared" si="0"/>
        <v>Yes</v>
      </c>
      <c r="AZ30" s="58">
        <f t="shared" si="1"/>
        <v>-0.61541459347210081</v>
      </c>
      <c r="BA30" s="32" t="s">
        <v>76</v>
      </c>
    </row>
    <row r="31" spans="2:55" s="17" customFormat="1" x14ac:dyDescent="0.2">
      <c r="B31" s="53" t="s">
        <v>159</v>
      </c>
      <c r="C31" s="71" t="s">
        <v>22</v>
      </c>
      <c r="D31" s="56">
        <v>1990</v>
      </c>
      <c r="E31" s="30" t="str">
        <f>IFERROR(VLOOKUP(CONCATENATE($B31,"_",E$4,"_",$C$85,"_",$C$84),Data_for_IC_trend_tables!$A$1:$G$49194,7,FALSE)*1000,"-")</f>
        <v>-</v>
      </c>
      <c r="F31" s="30" t="str">
        <f>IFERROR(VLOOKUP(CONCATENATE($B31,"_",F$4,"_",$C$85,"_",$C$84),Data_for_IC_trend_tables!$A$1:$G$49194,7,FALSE)*1000,"-")</f>
        <v>-</v>
      </c>
      <c r="G31" s="30" t="str">
        <f>IFERROR(VLOOKUP(CONCATENATE($B31,"_",G$4,"_",$C$85,"_",$C$84),Data_for_IC_trend_tables!$A$1:$G$49194,7,FALSE)*1000,"-")</f>
        <v>-</v>
      </c>
      <c r="H31" s="30" t="str">
        <f>IFERROR(VLOOKUP(CONCATENATE($B31,"_",H$4,"_",$C$85,"_",$C$84),Data_for_IC_trend_tables!$A$1:$G$49194,7,FALSE)*1000,"-")</f>
        <v>-</v>
      </c>
      <c r="I31" s="30" t="str">
        <f>IFERROR(VLOOKUP(CONCATENATE($B31,"_",I$4,"_",$C$85,"_",$C$84),Data_for_IC_trend_tables!$A$1:$G$49194,7,FALSE)*1000,"-")</f>
        <v>-</v>
      </c>
      <c r="J31" s="30">
        <f>IFERROR(VLOOKUP(CONCATENATE($B31,"_",J$4,"_",$C$85,"_",$C$84),Data_for_IC_trend_tables!$A$1:$G$49194,7,FALSE)*1000,"-")</f>
        <v>1.4104288005303601E-2</v>
      </c>
      <c r="K31" s="30">
        <f>IFERROR(VLOOKUP(CONCATENATE($B31,"_",K$4,"_",$C$85,"_",$C$84),Data_for_IC_trend_tables!$A$1:$G$49194,7,FALSE)*1000,"-")</f>
        <v>1.39944732119766E-2</v>
      </c>
      <c r="L31" s="30">
        <f>IFERROR(VLOOKUP(CONCATENATE($B31,"_",L$4,"_",$C$85,"_",$C$84),Data_for_IC_trend_tables!$A$1:$G$49194,7,FALSE)*1000,"-")</f>
        <v>1.3876750724252099E-2</v>
      </c>
      <c r="M31" s="30">
        <f>IFERROR(VLOOKUP(CONCATENATE($B31,"_",M$4,"_",$C$85,"_",$C$84),Data_for_IC_trend_tables!$A$1:$G$49194,7,FALSE)*1000,"-")</f>
        <v>1.37536842994819E-2</v>
      </c>
      <c r="N31" s="30">
        <f>IFERROR(VLOOKUP(CONCATENATE($B31,"_",N$4,"_",$C$85,"_",$C$84),Data_for_IC_trend_tables!$A$1:$G$49194,7,FALSE)*1000,"-")</f>
        <v>1.36222298792491E-2</v>
      </c>
      <c r="O31" s="30">
        <f>IFERROR(VLOOKUP(CONCATENATE($B31,"_",O$4,"_",$C$85,"_",$C$84),Data_for_IC_trend_tables!$A$1:$G$49194,7,FALSE)*1000,"-")</f>
        <v>1.68943551900461E-2</v>
      </c>
      <c r="P31" s="30">
        <f>IFERROR(VLOOKUP(CONCATENATE($B31,"_",P$4,"_",$C$85,"_",$C$84),Data_for_IC_trend_tables!$A$1:$G$49194,7,FALSE)*1000,"-")</f>
        <v>1.2306322565826601E-2</v>
      </c>
      <c r="Q31" s="30">
        <f>IFERROR(VLOOKUP(CONCATENATE($B31,"_",Q$4,"_",$C$85,"_",$C$84),Data_for_IC_trend_tables!$A$1:$G$49194,7,FALSE)*1000,"-")</f>
        <v>1.6298822867814301E-2</v>
      </c>
      <c r="R31" s="30">
        <f>IFERROR(VLOOKUP(CONCATENATE($B31,"_",R$4,"_",$C$85,"_",$C$84),Data_for_IC_trend_tables!$A$1:$G$49194,7,FALSE)*1000,"-")</f>
        <v>1.4521812898323199E-2</v>
      </c>
      <c r="S31" s="30">
        <f>IFERROR(VLOOKUP(CONCATENATE($B31,"_",S$4,"_",$C$85,"_",$C$84),Data_for_IC_trend_tables!$A$1:$G$49194,7,FALSE)*1000,"-")</f>
        <v>1.6911755473354301E-2</v>
      </c>
      <c r="T31" s="30">
        <f>IFERROR(VLOOKUP(CONCATENATE($B31,"_",T$4,"_",$C$85,"_",$C$84),Data_for_IC_trend_tables!$A$1:$G$49194,7,FALSE)*1000,"-")</f>
        <v>1.26700847007648E-2</v>
      </c>
      <c r="U31" s="30">
        <f>IFERROR(VLOOKUP(CONCATENATE($B31,"_",U$4,"_",$C$85,"_",$C$84),Data_for_IC_trend_tables!$A$1:$G$49194,7,FALSE)*1000,"-")</f>
        <v>1.13271722294595E-2</v>
      </c>
      <c r="V31" s="30">
        <f>IFERROR(VLOOKUP(CONCATENATE($B31,"_",V$4,"_",$C$85,"_",$C$84),Data_for_IC_trend_tables!$A$1:$G$49194,7,FALSE)*1000,"-")</f>
        <v>1.29548897927938E-2</v>
      </c>
      <c r="W31" s="30">
        <f>IFERROR(VLOOKUP(CONCATENATE($B31,"_",W$4,"_",$C$85,"_",$C$84),Data_for_IC_trend_tables!$A$1:$G$49194,7,FALSE)*1000,"-")</f>
        <v>1.38434846421218E-2</v>
      </c>
      <c r="X31" s="30">
        <f>IFERROR(VLOOKUP(CONCATENATE($B31,"_",X$4,"_",$C$85,"_",$C$84),Data_for_IC_trend_tables!$A$1:$G$49194,7,FALSE)*1000,"-")</f>
        <v>1.43079113577826E-2</v>
      </c>
      <c r="Y31" s="30">
        <f>IFERROR(VLOOKUP(CONCATENATE($B31,"_",Y$4,"_",$C$85,"_",$C$84),Data_for_IC_trend_tables!$A$1:$G$49194,7,FALSE)*1000,"-")</f>
        <v>2.29095591928953E-2</v>
      </c>
      <c r="Z31" s="30">
        <f>IFERROR(VLOOKUP(CONCATENATE($B31,"_",Z$4,"_",$C$85,"_",$C$84),Data_for_IC_trend_tables!$A$1:$G$49194,7,FALSE)*1000,"-")</f>
        <v>1.38576167555903E-2</v>
      </c>
      <c r="AA31" s="30">
        <f>IFERROR(VLOOKUP(CONCATENATE($B31,"_",AA$4,"_",$C$85,"_",$C$84),Data_for_IC_trend_tables!$A$1:$G$49194,7,FALSE)*1000,"-")</f>
        <v>1.3683218779655001E-2</v>
      </c>
      <c r="AB31" s="30">
        <f>IFERROR(VLOOKUP(CONCATENATE($B31,"_",AB$4,"_",$C$85,"_",$C$84),Data_for_IC_trend_tables!$A$1:$G$49194,7,FALSE)*1000,"-")</f>
        <v>1.6689999048506401E-2</v>
      </c>
      <c r="AC31" s="30">
        <f>IFERROR(VLOOKUP(CONCATENATE($B31,"_",AC$4,"_",$C$85,"_",$C$84),Data_for_IC_trend_tables!$A$1:$G$49194,7,FALSE)*1000,"-")</f>
        <v>1.6966435467615202E-2</v>
      </c>
      <c r="AD31" s="30">
        <f>IFERROR(VLOOKUP(CONCATENATE($B31,"_",AD$4,"_",$C$85,"_",$C$84),Data_for_IC_trend_tables!$A$1:$G$49194,7,FALSE)*1000,"-")</f>
        <v>1.7392071058104901E-2</v>
      </c>
      <c r="AE31" s="30">
        <f>IFERROR(VLOOKUP(CONCATENATE($B31,"_",AE$4,"_",$C$85,"_",$C$84),Data_for_IC_trend_tables!$A$1:$G$49194,7,FALSE)*1000,"-")</f>
        <v>1.8157075490740002E-2</v>
      </c>
      <c r="AF31" s="30">
        <f>IFERROR(VLOOKUP(CONCATENATE($B31,"_",AF$4,"_",$C$85,"_",$C$84),Data_for_IC_trend_tables!$A$1:$G$49194,7,FALSE)*1000,"-")</f>
        <v>2.1727187577274799E-2</v>
      </c>
      <c r="AG31" s="30">
        <f>IFERROR(VLOOKUP(CONCATENATE($B31,"_",AG$4,"_",$C$85,"_",$C$84),Data_for_IC_trend_tables!$A$1:$G$49194,7,FALSE)*1000,"-")</f>
        <v>1.9985965574122702E-2</v>
      </c>
      <c r="AH31" s="30">
        <f>IFERROR(VLOOKUP(CONCATENATE($B31,"_",AH$4,"_",$C$85,"_",$C$84),Data_for_IC_trend_tables!$A$1:$G$49194,7,FALSE)*1000,"-")</f>
        <v>2.1477865920929901E-2</v>
      </c>
      <c r="AI31" s="30">
        <f>IFERROR(VLOOKUP(CONCATENATE($B31,"_",AI$4,"_",$C$85,"_",$C$84),Data_for_IC_trend_tables!$A$1:$G$49194,7,FALSE)*1000,"-")</f>
        <v>2.01725012140434E-2</v>
      </c>
      <c r="AJ31" s="30">
        <f>IFERROR(VLOOKUP(CONCATENATE($B31,"_",AJ$4,"_",$C$85,"_",$C$84),Data_for_IC_trend_tables!$A$1:$G$49194,7,FALSE)*1000,"-")</f>
        <v>1.9534623068043801E-2</v>
      </c>
      <c r="AK31" s="30">
        <f>IFERROR(VLOOKUP(CONCATENATE($B31,"_",AK$4,"_",$C$85,"_",$C$84),Data_for_IC_trend_tables!$A$1:$G$49194,7,FALSE)*1000,"-")</f>
        <v>1.7671718715452599E-2</v>
      </c>
      <c r="AL31" s="30">
        <f>IFERROR(VLOOKUP(CONCATENATE($B31,"_",AL$4,"_",$C$85,"_",$C$84),Data_for_IC_trend_tables!$A$1:$G$49194,7,FALSE)*1000,"-")</f>
        <v>1.3382024501945E-2</v>
      </c>
      <c r="AM31" s="30">
        <f>IFERROR(VLOOKUP(CONCATENATE($B31,"_",AM$4,"_",$C$85,"_",$C$84),Data_for_IC_trend_tables!$A$1:$G$49194,7,FALSE)*1000,"-")</f>
        <v>1.2128310330247799E-2</v>
      </c>
      <c r="AN31" s="30">
        <f>IFERROR(VLOOKUP(CONCATENATE($B31,"_",AN$4,"_",$C$85,"_",$C$84),Data_for_IC_trend_tables!$A$1:$G$49194,7,FALSE)*1000,"-")</f>
        <v>1.2963095431938699E-2</v>
      </c>
      <c r="AO31" s="30">
        <f>IFERROR(VLOOKUP(CONCATENATE($B31,"_",AO$4,"_",$C$85,"_",$C$84),Data_for_IC_trend_tables!$A$1:$G$49194,7,FALSE)*1000,"-")</f>
        <v>1.2391587777516701E-2</v>
      </c>
      <c r="AP31" s="30">
        <f>IFERROR(VLOOKUP(CONCATENATE($B31,"_",AP$4,"_",$C$85,"_",$C$84),Data_for_IC_trend_tables!$A$1:$G$49194,7,FALSE)*1000,"-")</f>
        <v>1.1530053816793E-2</v>
      </c>
      <c r="AQ31" s="30">
        <f>IFERROR(VLOOKUP(CONCATENATE($B31,"_",AQ$4,"_",$C$85,"_",$C$84),Data_for_IC_trend_tables!$A$1:$G$49194,7,FALSE)*1000,"-")</f>
        <v>1.31318868209498E-2</v>
      </c>
      <c r="AR31" s="30">
        <f>IFERROR(VLOOKUP(CONCATENATE($B31,"_",AR$4,"_",$C$85,"_",$C$84),Data_for_IC_trend_tables!$A$1:$G$49194,7,FALSE)*1000,"-")</f>
        <v>1.19335691732987E-2</v>
      </c>
      <c r="AS31" s="30">
        <f>IFERROR(VLOOKUP(CONCATENATE($B31,"_",AS$4,"_",$C$85,"_",$C$84),Data_for_IC_trend_tables!$A$1:$G$49194,7,FALSE)*1000,"-")</f>
        <v>9.5672255269067408E-3</v>
      </c>
      <c r="AT31" s="30">
        <f>IFERROR(VLOOKUP(CONCATENATE($B31,"_",AT$4,"_",$C$85,"_",$C$84),Data_for_IC_trend_tables!$A$1:$G$49194,7,FALSE)*1000,"-")</f>
        <v>9.2189631454500792E-3</v>
      </c>
      <c r="AU31" s="30">
        <f>IFERROR(VLOOKUP(CONCATENATE($B31,"_",AU$4,"_",$C$85,"_",$C$84),Data_for_IC_trend_tables!$A$1:$G$49194,7,FALSE)*1000,"-")</f>
        <v>1.0087912959313401E-2</v>
      </c>
      <c r="AV31" s="30"/>
      <c r="AW31" s="30">
        <f>IFERROR(VLOOKUP(CONCATENATE($B31,"_",AW$4,"_",$C$85,"_",$C$84),Data_for_IC_trend_tables!$A$1:$G$49194,7,FALSE)*1000,"-")</f>
        <v>1.0087912959313401E-2</v>
      </c>
      <c r="AX31" s="97">
        <f>O31</f>
        <v>1.68943551900461E-2</v>
      </c>
      <c r="AY31" s="38" t="str">
        <f t="shared" si="0"/>
        <v>Yes</v>
      </c>
      <c r="AZ31" s="58">
        <f t="shared" si="1"/>
        <v>-0.40288262879325237</v>
      </c>
      <c r="BA31" s="32" t="s">
        <v>76</v>
      </c>
    </row>
    <row r="32" spans="2:55" s="3" customFormat="1" x14ac:dyDescent="0.2">
      <c r="B32" s="53" t="s">
        <v>160</v>
      </c>
      <c r="C32" s="71" t="s">
        <v>23</v>
      </c>
      <c r="D32" s="56">
        <v>1990</v>
      </c>
      <c r="E32" s="30" t="str">
        <f>IFERROR(VLOOKUP(CONCATENATE($B32,"_",E$4,"_",$C$85,"_",$C$84),Data_for_IC_trend_tables!$A$1:$G$49194,7,FALSE)*1000,"-")</f>
        <v>-</v>
      </c>
      <c r="F32" s="30" t="str">
        <f>IFERROR(VLOOKUP(CONCATENATE($B32,"_",F$4,"_",$C$85,"_",$C$84),Data_for_IC_trend_tables!$A$1:$G$49194,7,FALSE)*1000,"-")</f>
        <v>-</v>
      </c>
      <c r="G32" s="30" t="str">
        <f>IFERROR(VLOOKUP(CONCATENATE($B32,"_",G$4,"_",$C$85,"_",$C$84),Data_for_IC_trend_tables!$A$1:$G$49194,7,FALSE)*1000,"-")</f>
        <v>-</v>
      </c>
      <c r="H32" s="30" t="str">
        <f>IFERROR(VLOOKUP(CONCATENATE($B32,"_",H$4,"_",$C$85,"_",$C$84),Data_for_IC_trend_tables!$A$1:$G$49194,7,FALSE)*1000,"-")</f>
        <v>-</v>
      </c>
      <c r="I32" s="30" t="str">
        <f>IFERROR(VLOOKUP(CONCATENATE($B32,"_",I$4,"_",$C$85,"_",$C$84),Data_for_IC_trend_tables!$A$1:$G$49194,7,FALSE)*1000,"-")</f>
        <v>-</v>
      </c>
      <c r="J32" s="30" t="str">
        <f>IFERROR(VLOOKUP(CONCATENATE($B32,"_",J$4,"_",$C$85,"_",$C$84),Data_for_IC_trend_tables!$A$1:$G$49194,7,FALSE)*1000,"-")</f>
        <v>-</v>
      </c>
      <c r="K32" s="30" t="str">
        <f>IFERROR(VLOOKUP(CONCATENATE($B32,"_",K$4,"_",$C$85,"_",$C$84),Data_for_IC_trend_tables!$A$1:$G$49194,7,FALSE)*1000,"-")</f>
        <v>-</v>
      </c>
      <c r="L32" s="30" t="str">
        <f>IFERROR(VLOOKUP(CONCATENATE($B32,"_",L$4,"_",$C$85,"_",$C$84),Data_for_IC_trend_tables!$A$1:$G$49194,7,FALSE)*1000,"-")</f>
        <v>-</v>
      </c>
      <c r="M32" s="30" t="str">
        <f>IFERROR(VLOOKUP(CONCATENATE($B32,"_",M$4,"_",$C$85,"_",$C$84),Data_for_IC_trend_tables!$A$1:$G$49194,7,FALSE)*1000,"-")</f>
        <v>-</v>
      </c>
      <c r="N32" s="30" t="str">
        <f>IFERROR(VLOOKUP(CONCATENATE($B32,"_",N$4,"_",$C$85,"_",$C$84),Data_for_IC_trend_tables!$A$1:$G$49194,7,FALSE)*1000,"-")</f>
        <v>-</v>
      </c>
      <c r="O32" s="30">
        <f>IFERROR(VLOOKUP(CONCATENATE($B32,"_",O$4,"_",$C$85,"_",$C$84),Data_for_IC_trend_tables!$A$1:$G$49194,7,FALSE)*1000,"-")</f>
        <v>22.580498169100498</v>
      </c>
      <c r="P32" s="30">
        <f>IFERROR(VLOOKUP(CONCATENATE($B32,"_",P$4,"_",$C$85,"_",$C$84),Data_for_IC_trend_tables!$A$1:$G$49194,7,FALSE)*1000,"-")</f>
        <v>23.7179856765481</v>
      </c>
      <c r="Q32" s="30">
        <f>IFERROR(VLOOKUP(CONCATENATE($B32,"_",Q$4,"_",$C$85,"_",$C$84),Data_for_IC_trend_tables!$A$1:$G$49194,7,FALSE)*1000,"-")</f>
        <v>10.740175920299</v>
      </c>
      <c r="R32" s="30">
        <f>IFERROR(VLOOKUP(CONCATENATE($B32,"_",R$4,"_",$C$85,"_",$C$84),Data_for_IC_trend_tables!$A$1:$G$49194,7,FALSE)*1000,"-")</f>
        <v>11.618707383437499</v>
      </c>
      <c r="S32" s="30">
        <f>IFERROR(VLOOKUP(CONCATENATE($B32,"_",S$4,"_",$C$85,"_",$C$84),Data_for_IC_trend_tables!$A$1:$G$49194,7,FALSE)*1000,"-")</f>
        <v>10.360037536493801</v>
      </c>
      <c r="T32" s="30">
        <f>IFERROR(VLOOKUP(CONCATENATE($B32,"_",T$4,"_",$C$85,"_",$C$84),Data_for_IC_trend_tables!$A$1:$G$49194,7,FALSE)*1000,"-")</f>
        <v>9.666900704868441</v>
      </c>
      <c r="U32" s="30">
        <f>IFERROR(VLOOKUP(CONCATENATE($B32,"_",U$4,"_",$C$85,"_",$C$84),Data_for_IC_trend_tables!$A$1:$G$49194,7,FALSE)*1000,"-")</f>
        <v>10.1743078442037</v>
      </c>
      <c r="V32" s="30">
        <f>IFERROR(VLOOKUP(CONCATENATE($B32,"_",V$4,"_",$C$85,"_",$C$84),Data_for_IC_trend_tables!$A$1:$G$49194,7,FALSE)*1000,"-")</f>
        <v>9.7475975252056717</v>
      </c>
      <c r="W32" s="30">
        <f>IFERROR(VLOOKUP(CONCATENATE($B32,"_",W$4,"_",$C$85,"_",$C$84),Data_for_IC_trend_tables!$A$1:$G$49194,7,FALSE)*1000,"-")</f>
        <v>9.2563145512596297</v>
      </c>
      <c r="X32" s="30">
        <f>IFERROR(VLOOKUP(CONCATENATE($B32,"_",X$4,"_",$C$85,"_",$C$84),Data_for_IC_trend_tables!$A$1:$G$49194,7,FALSE)*1000,"-")</f>
        <v>9.2153885486098392</v>
      </c>
      <c r="Y32" s="30">
        <f>IFERROR(VLOOKUP(CONCATENATE($B32,"_",Y$4,"_",$C$85,"_",$C$84),Data_for_IC_trend_tables!$A$1:$G$49194,7,FALSE)*1000,"-")</f>
        <v>8.7076732113247299</v>
      </c>
      <c r="Z32" s="30">
        <f>IFERROR(VLOOKUP(CONCATENATE($B32,"_",Z$4,"_",$C$85,"_",$C$84),Data_for_IC_trend_tables!$A$1:$G$49194,7,FALSE)*1000,"-")</f>
        <v>8.8281432635965196</v>
      </c>
      <c r="AA32" s="30">
        <f>IFERROR(VLOOKUP(CONCATENATE($B32,"_",AA$4,"_",$C$85,"_",$C$84),Data_for_IC_trend_tables!$A$1:$G$49194,7,FALSE)*1000,"-")</f>
        <v>9.3974145284221198</v>
      </c>
      <c r="AB32" s="30">
        <f>IFERROR(VLOOKUP(CONCATENATE($B32,"_",AB$4,"_",$C$85,"_",$C$84),Data_for_IC_trend_tables!$A$1:$G$49194,7,FALSE)*1000,"-")</f>
        <v>9.4350995503382098</v>
      </c>
      <c r="AC32" s="30">
        <f>IFERROR(VLOOKUP(CONCATENATE($B32,"_",AC$4,"_",$C$85,"_",$C$84),Data_for_IC_trend_tables!$A$1:$G$49194,7,FALSE)*1000,"-")</f>
        <v>9.4821560557565405</v>
      </c>
      <c r="AD32" s="30">
        <f>IFERROR(VLOOKUP(CONCATENATE($B32,"_",AD$4,"_",$C$85,"_",$C$84),Data_for_IC_trend_tables!$A$1:$G$49194,7,FALSE)*1000,"-")</f>
        <v>9.9201371723441998</v>
      </c>
      <c r="AE32" s="30">
        <f>IFERROR(VLOOKUP(CONCATENATE($B32,"_",AE$4,"_",$C$85,"_",$C$84),Data_for_IC_trend_tables!$A$1:$G$49194,7,FALSE)*1000,"-")</f>
        <v>10.754775113385699</v>
      </c>
      <c r="AF32" s="30">
        <f>IFERROR(VLOOKUP(CONCATENATE($B32,"_",AF$4,"_",$C$85,"_",$C$84),Data_for_IC_trend_tables!$A$1:$G$49194,7,FALSE)*1000,"-")</f>
        <v>10.4162619322751</v>
      </c>
      <c r="AG32" s="30">
        <f>IFERROR(VLOOKUP(CONCATENATE($B32,"_",AG$4,"_",$C$85,"_",$C$84),Data_for_IC_trend_tables!$A$1:$G$49194,7,FALSE)*1000,"-")</f>
        <v>10.4029788408952</v>
      </c>
      <c r="AH32" s="30">
        <f>IFERROR(VLOOKUP(CONCATENATE($B32,"_",AH$4,"_",$C$85,"_",$C$84),Data_for_IC_trend_tables!$A$1:$G$49194,7,FALSE)*1000,"-")</f>
        <v>10.308790568390901</v>
      </c>
      <c r="AI32" s="30">
        <f>IFERROR(VLOOKUP(CONCATENATE($B32,"_",AI$4,"_",$C$85,"_",$C$84),Data_for_IC_trend_tables!$A$1:$G$49194,7,FALSE)*1000,"-")</f>
        <v>10.743298337285001</v>
      </c>
      <c r="AJ32" s="30">
        <f>IFERROR(VLOOKUP(CONCATENATE($B32,"_",AJ$4,"_",$C$85,"_",$C$84),Data_for_IC_trend_tables!$A$1:$G$49194,7,FALSE)*1000,"-")</f>
        <v>10.7252874392736</v>
      </c>
      <c r="AK32" s="30">
        <f>IFERROR(VLOOKUP(CONCATENATE($B32,"_",AK$4,"_",$C$85,"_",$C$84),Data_for_IC_trend_tables!$A$1:$G$49194,7,FALSE)*1000,"-")</f>
        <v>10.538281438634399</v>
      </c>
      <c r="AL32" s="30">
        <f>IFERROR(VLOOKUP(CONCATENATE($B32,"_",AL$4,"_",$C$85,"_",$C$84),Data_for_IC_trend_tables!$A$1:$G$49194,7,FALSE)*1000,"-")</f>
        <v>10.604351093217799</v>
      </c>
      <c r="AM32" s="30">
        <f>IFERROR(VLOOKUP(CONCATENATE($B32,"_",AM$4,"_",$C$85,"_",$C$84),Data_for_IC_trend_tables!$A$1:$G$49194,7,FALSE)*1000,"-")</f>
        <v>9.7318518478501908</v>
      </c>
      <c r="AN32" s="30">
        <f>IFERROR(VLOOKUP(CONCATENATE($B32,"_",AN$4,"_",$C$85,"_",$C$84),Data_for_IC_trend_tables!$A$1:$G$49194,7,FALSE)*1000,"-")</f>
        <v>9.2656439593577904</v>
      </c>
      <c r="AO32" s="30">
        <f>IFERROR(VLOOKUP(CONCATENATE($B32,"_",AO$4,"_",$C$85,"_",$C$84),Data_for_IC_trend_tables!$A$1:$G$49194,7,FALSE)*1000,"-")</f>
        <v>9.5373667100556894</v>
      </c>
      <c r="AP32" s="30">
        <f>IFERROR(VLOOKUP(CONCATENATE($B32,"_",AP$4,"_",$C$85,"_",$C$84),Data_for_IC_trend_tables!$A$1:$G$49194,7,FALSE)*1000,"-")</f>
        <v>9.7708802700512489</v>
      </c>
      <c r="AQ32" s="30">
        <f>IFERROR(VLOOKUP(CONCATENATE($B32,"_",AQ$4,"_",$C$85,"_",$C$84),Data_for_IC_trend_tables!$A$1:$G$49194,7,FALSE)*1000,"-")</f>
        <v>9.7607527318929996</v>
      </c>
      <c r="AR32" s="30">
        <f>IFERROR(VLOOKUP(CONCATENATE($B32,"_",AR$4,"_",$C$85,"_",$C$84),Data_for_IC_trend_tables!$A$1:$G$49194,7,FALSE)*1000,"-")</f>
        <v>8.7947071191201598</v>
      </c>
      <c r="AS32" s="30">
        <f>IFERROR(VLOOKUP(CONCATENATE($B32,"_",AS$4,"_",$C$85,"_",$C$84),Data_for_IC_trend_tables!$A$1:$G$49194,7,FALSE)*1000,"-")</f>
        <v>8.2965436340293603</v>
      </c>
      <c r="AT32" s="30">
        <f>IFERROR(VLOOKUP(CONCATENATE($B32,"_",AT$4,"_",$C$85,"_",$C$84),Data_for_IC_trend_tables!$A$1:$G$49194,7,FALSE)*1000,"-")</f>
        <v>8.8442609921921704</v>
      </c>
      <c r="AU32" s="30">
        <f>IFERROR(VLOOKUP(CONCATENATE($B32,"_",AU$4,"_",$C$85,"_",$C$84),Data_for_IC_trend_tables!$A$1:$G$49194,7,FALSE)*1000,"-")</f>
        <v>8.4939727908476996</v>
      </c>
      <c r="AV32" s="30"/>
      <c r="AW32" s="30">
        <f>IFERROR(VLOOKUP(CONCATENATE($B32,"_",AW$4,"_",$C$85,"_",$C$84),Data_for_IC_trend_tables!$A$1:$G$49194,7,FALSE)*1000,"-")</f>
        <v>8.4939727908476996</v>
      </c>
      <c r="AX32" s="82">
        <f>O32</f>
        <v>22.580498169100498</v>
      </c>
      <c r="AY32" s="38" t="str">
        <f t="shared" si="0"/>
        <v>Yes</v>
      </c>
      <c r="AZ32" s="58">
        <f t="shared" si="1"/>
        <v>-0.62383589913569826</v>
      </c>
      <c r="BA32" s="32" t="s">
        <v>76</v>
      </c>
    </row>
    <row r="33" spans="1:53" s="17" customFormat="1" x14ac:dyDescent="0.2">
      <c r="B33" s="53" t="s">
        <v>161</v>
      </c>
      <c r="C33" s="71" t="s">
        <v>24</v>
      </c>
      <c r="D33" s="56">
        <v>1990</v>
      </c>
      <c r="E33" s="30" t="str">
        <f>IFERROR(VLOOKUP(CONCATENATE($B33,"_",E$4,"_",$C$85,"_",$C$84),Data_for_IC_trend_tables!$A$1:$G$49194,7,FALSE)*1000,"-")</f>
        <v>-</v>
      </c>
      <c r="F33" s="30" t="str">
        <f>IFERROR(VLOOKUP(CONCATENATE($B33,"_",F$4,"_",$C$85,"_",$C$84),Data_for_IC_trend_tables!$A$1:$G$49194,7,FALSE)*1000,"-")</f>
        <v>-</v>
      </c>
      <c r="G33" s="30" t="str">
        <f>IFERROR(VLOOKUP(CONCATENATE($B33,"_",G$4,"_",$C$85,"_",$C$84),Data_for_IC_trend_tables!$A$1:$G$49194,7,FALSE)*1000,"-")</f>
        <v>-</v>
      </c>
      <c r="H33" s="30" t="str">
        <f>IFERROR(VLOOKUP(CONCATENATE($B33,"_",H$4,"_",$C$85,"_",$C$84),Data_for_IC_trend_tables!$A$1:$G$49194,7,FALSE)*1000,"-")</f>
        <v>-</v>
      </c>
      <c r="I33" s="30" t="str">
        <f>IFERROR(VLOOKUP(CONCATENATE($B33,"_",I$4,"_",$C$85,"_",$C$84),Data_for_IC_trend_tables!$A$1:$G$49194,7,FALSE)*1000,"-")</f>
        <v>-</v>
      </c>
      <c r="J33" s="30" t="str">
        <f>IFERROR(VLOOKUP(CONCATENATE($B33,"_",J$4,"_",$C$85,"_",$C$84),Data_for_IC_trend_tables!$A$1:$G$49194,7,FALSE)*1000,"-")</f>
        <v>-</v>
      </c>
      <c r="K33" s="30" t="str">
        <f>IFERROR(VLOOKUP(CONCATENATE($B33,"_",K$4,"_",$C$85,"_",$C$84),Data_for_IC_trend_tables!$A$1:$G$49194,7,FALSE)*1000,"-")</f>
        <v>-</v>
      </c>
      <c r="L33" s="30" t="str">
        <f>IFERROR(VLOOKUP(CONCATENATE($B33,"_",L$4,"_",$C$85,"_",$C$84),Data_for_IC_trend_tables!$A$1:$G$49194,7,FALSE)*1000,"-")</f>
        <v>-</v>
      </c>
      <c r="M33" s="30" t="str">
        <f>IFERROR(VLOOKUP(CONCATENATE($B33,"_",M$4,"_",$C$85,"_",$C$84),Data_for_IC_trend_tables!$A$1:$G$49194,7,FALSE)*1000,"-")</f>
        <v>-</v>
      </c>
      <c r="N33" s="30" t="str">
        <f>IFERROR(VLOOKUP(CONCATENATE($B33,"_",N$4,"_",$C$85,"_",$C$84),Data_for_IC_trend_tables!$A$1:$G$49194,7,FALSE)*1000,"-")</f>
        <v>-</v>
      </c>
      <c r="O33" s="30">
        <f>IFERROR(VLOOKUP(CONCATENATE($B33,"_",O$4,"_",$C$85,"_",$C$84),Data_for_IC_trend_tables!$A$1:$G$49194,7,FALSE)*1000,"-")</f>
        <v>3.49164621023183</v>
      </c>
      <c r="P33" s="30">
        <f>IFERROR(VLOOKUP(CONCATENATE($B33,"_",P$4,"_",$C$85,"_",$C$84),Data_for_IC_trend_tables!$A$1:$G$49194,7,FALSE)*1000,"-")</f>
        <v>3.5220756284096</v>
      </c>
      <c r="Q33" s="30">
        <f>IFERROR(VLOOKUP(CONCATENATE($B33,"_",Q$4,"_",$C$85,"_",$C$84),Data_for_IC_trend_tables!$A$1:$G$49194,7,FALSE)*1000,"-")</f>
        <v>3.2266821355212301</v>
      </c>
      <c r="R33" s="30">
        <f>IFERROR(VLOOKUP(CONCATENATE($B33,"_",R$4,"_",$C$85,"_",$C$84),Data_for_IC_trend_tables!$A$1:$G$49194,7,FALSE)*1000,"-")</f>
        <v>3.4584896142963801</v>
      </c>
      <c r="S33" s="30">
        <f>IFERROR(VLOOKUP(CONCATENATE($B33,"_",S$4,"_",$C$85,"_",$C$84),Data_for_IC_trend_tables!$A$1:$G$49194,7,FALSE)*1000,"-")</f>
        <v>2.9636850840655904</v>
      </c>
      <c r="T33" s="30">
        <f>IFERROR(VLOOKUP(CONCATENATE($B33,"_",T$4,"_",$C$85,"_",$C$84),Data_for_IC_trend_tables!$A$1:$G$49194,7,FALSE)*1000,"-")</f>
        <v>1.9832641212672899</v>
      </c>
      <c r="U33" s="30">
        <f>IFERROR(VLOOKUP(CONCATENATE($B33,"_",U$4,"_",$C$85,"_",$C$84),Data_for_IC_trend_tables!$A$1:$G$49194,7,FALSE)*1000,"-")</f>
        <v>1.8471544552077499</v>
      </c>
      <c r="V33" s="30">
        <f>IFERROR(VLOOKUP(CONCATENATE($B33,"_",V$4,"_",$C$85,"_",$C$84),Data_for_IC_trend_tables!$A$1:$G$49194,7,FALSE)*1000,"-")</f>
        <v>1.4085193454145999</v>
      </c>
      <c r="W33" s="30">
        <f>IFERROR(VLOOKUP(CONCATENATE($B33,"_",W$4,"_",$C$85,"_",$C$84),Data_for_IC_trend_tables!$A$1:$G$49194,7,FALSE)*1000,"-")</f>
        <v>0.81142385273863893</v>
      </c>
      <c r="X33" s="30">
        <f>IFERROR(VLOOKUP(CONCATENATE($B33,"_",X$4,"_",$C$85,"_",$C$84),Data_for_IC_trend_tables!$A$1:$G$49194,7,FALSE)*1000,"-")</f>
        <v>0.79964852799307995</v>
      </c>
      <c r="Y33" s="30">
        <f>IFERROR(VLOOKUP(CONCATENATE($B33,"_",Y$4,"_",$C$85,"_",$C$84),Data_for_IC_trend_tables!$A$1:$G$49194,7,FALSE)*1000,"-")</f>
        <v>0.67127923870166495</v>
      </c>
      <c r="Z33" s="30">
        <f>IFERROR(VLOOKUP(CONCATENATE($B33,"_",Z$4,"_",$C$85,"_",$C$84),Data_for_IC_trend_tables!$A$1:$G$49194,7,FALSE)*1000,"-")</f>
        <v>0.70027744098724498</v>
      </c>
      <c r="AA33" s="30">
        <f>IFERROR(VLOOKUP(CONCATENATE($B33,"_",AA$4,"_",$C$85,"_",$C$84),Data_for_IC_trend_tables!$A$1:$G$49194,7,FALSE)*1000,"-")</f>
        <v>0.66676734865075293</v>
      </c>
      <c r="AB33" s="30">
        <f>IFERROR(VLOOKUP(CONCATENATE($B33,"_",AB$4,"_",$C$85,"_",$C$84),Data_for_IC_trend_tables!$A$1:$G$49194,7,FALSE)*1000,"-")</f>
        <v>0.64757252246770702</v>
      </c>
      <c r="AC33" s="30">
        <f>IFERROR(VLOOKUP(CONCATENATE($B33,"_",AC$4,"_",$C$85,"_",$C$84),Data_for_IC_trend_tables!$A$1:$G$49194,7,FALSE)*1000,"-")</f>
        <v>0.63911019182330397</v>
      </c>
      <c r="AD33" s="30">
        <f>IFERROR(VLOOKUP(CONCATENATE($B33,"_",AD$4,"_",$C$85,"_",$C$84),Data_for_IC_trend_tables!$A$1:$G$49194,7,FALSE)*1000,"-")</f>
        <v>0.65279897633820494</v>
      </c>
      <c r="AE33" s="30">
        <f>IFERROR(VLOOKUP(CONCATENATE($B33,"_",AE$4,"_",$C$85,"_",$C$84),Data_for_IC_trend_tables!$A$1:$G$49194,7,FALSE)*1000,"-")</f>
        <v>0.62716945665730994</v>
      </c>
      <c r="AF33" s="30">
        <f>IFERROR(VLOOKUP(CONCATENATE($B33,"_",AF$4,"_",$C$85,"_",$C$84),Data_for_IC_trend_tables!$A$1:$G$49194,7,FALSE)*1000,"-")</f>
        <v>0.60704881616246897</v>
      </c>
      <c r="AG33" s="30">
        <f>IFERROR(VLOOKUP(CONCATENATE($B33,"_",AG$4,"_",$C$85,"_",$C$84),Data_for_IC_trend_tables!$A$1:$G$49194,7,FALSE)*1000,"-")</f>
        <v>0.60728264214857497</v>
      </c>
      <c r="AH33" s="30">
        <f>IFERROR(VLOOKUP(CONCATENATE($B33,"_",AH$4,"_",$C$85,"_",$C$84),Data_for_IC_trend_tables!$A$1:$G$49194,7,FALSE)*1000,"-")</f>
        <v>0.60177881869628402</v>
      </c>
      <c r="AI33" s="30">
        <f>IFERROR(VLOOKUP(CONCATENATE($B33,"_",AI$4,"_",$C$85,"_",$C$84),Data_for_IC_trend_tables!$A$1:$G$49194,7,FALSE)*1000,"-")</f>
        <v>0.67224715506076804</v>
      </c>
      <c r="AJ33" s="30">
        <f>IFERROR(VLOOKUP(CONCATENATE($B33,"_",AJ$4,"_",$C$85,"_",$C$84),Data_for_IC_trend_tables!$A$1:$G$49194,7,FALSE)*1000,"-")</f>
        <v>0.59104668308774599</v>
      </c>
      <c r="AK33" s="30">
        <f>IFERROR(VLOOKUP(CONCATENATE($B33,"_",AK$4,"_",$C$85,"_",$C$84),Data_for_IC_trend_tables!$A$1:$G$49194,7,FALSE)*1000,"-")</f>
        <v>0.635730825486433</v>
      </c>
      <c r="AL33" s="30">
        <f>IFERROR(VLOOKUP(CONCATENATE($B33,"_",AL$4,"_",$C$85,"_",$C$84),Data_for_IC_trend_tables!$A$1:$G$49194,7,FALSE)*1000,"-")</f>
        <v>0.67198074671667807</v>
      </c>
      <c r="AM33" s="30">
        <f>IFERROR(VLOOKUP(CONCATENATE($B33,"_",AM$4,"_",$C$85,"_",$C$84),Data_for_IC_trend_tables!$A$1:$G$49194,7,FALSE)*1000,"-")</f>
        <v>0.68952274689305604</v>
      </c>
      <c r="AN33" s="30">
        <f>IFERROR(VLOOKUP(CONCATENATE($B33,"_",AN$4,"_",$C$85,"_",$C$84),Data_for_IC_trend_tables!$A$1:$G$49194,7,FALSE)*1000,"-")</f>
        <v>0.64693106594530403</v>
      </c>
      <c r="AO33" s="30">
        <f>IFERROR(VLOOKUP(CONCATENATE($B33,"_",AO$4,"_",$C$85,"_",$C$84),Data_for_IC_trend_tables!$A$1:$G$49194,7,FALSE)*1000,"-")</f>
        <v>0.72432112204092503</v>
      </c>
      <c r="AP33" s="30">
        <f>IFERROR(VLOOKUP(CONCATENATE($B33,"_",AP$4,"_",$C$85,"_",$C$84),Data_for_IC_trend_tables!$A$1:$G$49194,7,FALSE)*1000,"-")</f>
        <v>0.71148220167592302</v>
      </c>
      <c r="AQ33" s="30">
        <f>IFERROR(VLOOKUP(CONCATENATE($B33,"_",AQ$4,"_",$C$85,"_",$C$84),Data_for_IC_trend_tables!$A$1:$G$49194,7,FALSE)*1000,"-")</f>
        <v>0.75176865022975503</v>
      </c>
      <c r="AR33" s="30">
        <f>IFERROR(VLOOKUP(CONCATENATE($B33,"_",AR$4,"_",$C$85,"_",$C$84),Data_for_IC_trend_tables!$A$1:$G$49194,7,FALSE)*1000,"-")</f>
        <v>0.72619245759416196</v>
      </c>
      <c r="AS33" s="30">
        <f>IFERROR(VLOOKUP(CONCATENATE($B33,"_",AS$4,"_",$C$85,"_",$C$84),Data_for_IC_trend_tables!$A$1:$G$49194,7,FALSE)*1000,"-")</f>
        <v>0.71427134930687908</v>
      </c>
      <c r="AT33" s="30">
        <f>IFERROR(VLOOKUP(CONCATENATE($B33,"_",AT$4,"_",$C$85,"_",$C$84),Data_for_IC_trend_tables!$A$1:$G$49194,7,FALSE)*1000,"-")</f>
        <v>0.70613628260865291</v>
      </c>
      <c r="AU33" s="30">
        <f>IFERROR(VLOOKUP(CONCATENATE($B33,"_",AU$4,"_",$C$85,"_",$C$84),Data_for_IC_trend_tables!$A$1:$G$49194,7,FALSE)*1000,"-")</f>
        <v>0.70613628260865291</v>
      </c>
      <c r="AV33" s="30"/>
      <c r="AW33" s="30">
        <f>IFERROR(VLOOKUP(CONCATENATE($B33,"_",AW$4,"_",$C$85,"_",$C$84),Data_for_IC_trend_tables!$A$1:$G$49194,7,FALSE)*1000,"-")</f>
        <v>0.70613628260865291</v>
      </c>
      <c r="AX33" s="82">
        <f>O33</f>
        <v>3.49164621023183</v>
      </c>
      <c r="AY33" s="38" t="str">
        <f t="shared" si="0"/>
        <v>Yes</v>
      </c>
      <c r="AZ33" s="58">
        <f t="shared" si="1"/>
        <v>-0.79776408029558976</v>
      </c>
      <c r="BA33" s="32" t="s">
        <v>76</v>
      </c>
    </row>
    <row r="34" spans="1:53" s="3" customFormat="1" x14ac:dyDescent="0.2">
      <c r="B34" s="53" t="s">
        <v>162</v>
      </c>
      <c r="C34" s="71" t="s">
        <v>25</v>
      </c>
      <c r="D34" s="56"/>
      <c r="E34" s="30" t="str">
        <f>IFERROR(VLOOKUP(CONCATENATE($B34,"_",E$4,"_",$C$85,"_",$C$84),Data_for_IC_trend_tables!$A$1:$G$49194,7,FALSE)*1000,"-")</f>
        <v>-</v>
      </c>
      <c r="F34" s="30" t="str">
        <f>IFERROR(VLOOKUP(CONCATENATE($B34,"_",F$4,"_",$C$85,"_",$C$84),Data_for_IC_trend_tables!$A$1:$G$49194,7,FALSE)*1000,"-")</f>
        <v>-</v>
      </c>
      <c r="G34" s="30" t="str">
        <f>IFERROR(VLOOKUP(CONCATENATE($B34,"_",G$4,"_",$C$85,"_",$C$84),Data_for_IC_trend_tables!$A$1:$G$49194,7,FALSE)*1000,"-")</f>
        <v>-</v>
      </c>
      <c r="H34" s="30" t="str">
        <f>IFERROR(VLOOKUP(CONCATENATE($B34,"_",H$4,"_",$C$85,"_",$C$84),Data_for_IC_trend_tables!$A$1:$G$49194,7,FALSE)*1000,"-")</f>
        <v>-</v>
      </c>
      <c r="I34" s="30" t="str">
        <f>IFERROR(VLOOKUP(CONCATENATE($B34,"_",I$4,"_",$C$85,"_",$C$84),Data_for_IC_trend_tables!$A$1:$G$49194,7,FALSE)*1000,"-")</f>
        <v>-</v>
      </c>
      <c r="J34" s="30" t="str">
        <f>IFERROR(VLOOKUP(CONCATENATE($B34,"_",J$4,"_",$C$85,"_",$C$84),Data_for_IC_trend_tables!$A$1:$G$49194,7,FALSE)*1000,"-")</f>
        <v>-</v>
      </c>
      <c r="K34" s="30" t="str">
        <f>IFERROR(VLOOKUP(CONCATENATE($B34,"_",K$4,"_",$C$85,"_",$C$84),Data_for_IC_trend_tables!$A$1:$G$49194,7,FALSE)*1000,"-")</f>
        <v>-</v>
      </c>
      <c r="L34" s="30" t="str">
        <f>IFERROR(VLOOKUP(CONCATENATE($B34,"_",L$4,"_",$C$85,"_",$C$84),Data_for_IC_trend_tables!$A$1:$G$49194,7,FALSE)*1000,"-")</f>
        <v>-</v>
      </c>
      <c r="M34" s="30" t="str">
        <f>IFERROR(VLOOKUP(CONCATENATE($B34,"_",M$4,"_",$C$85,"_",$C$84),Data_for_IC_trend_tables!$A$1:$G$49194,7,FALSE)*1000,"-")</f>
        <v>-</v>
      </c>
      <c r="N34" s="30" t="str">
        <f>IFERROR(VLOOKUP(CONCATENATE($B34,"_",N$4,"_",$C$85,"_",$C$84),Data_for_IC_trend_tables!$A$1:$G$49194,7,FALSE)*1000,"-")</f>
        <v>-</v>
      </c>
      <c r="O34" s="30">
        <f>IFERROR(VLOOKUP(CONCATENATE($B34,"_",O$4,"_",$C$85,"_",$C$84),Data_for_IC_trend_tables!$A$1:$G$49194,7,FALSE)*1000,"-")</f>
        <v>0.793609985282974</v>
      </c>
      <c r="P34" s="30">
        <f>IFERROR(VLOOKUP(CONCATENATE($B34,"_",P$4,"_",$C$85,"_",$C$84),Data_for_IC_trend_tables!$A$1:$G$49194,7,FALSE)*1000,"-")</f>
        <v>0.68216135218934504</v>
      </c>
      <c r="Q34" s="30">
        <f>IFERROR(VLOOKUP(CONCATENATE($B34,"_",Q$4,"_",$C$85,"_",$C$84),Data_for_IC_trend_tables!$A$1:$G$49194,7,FALSE)*1000,"-")</f>
        <v>0.64956161421886405</v>
      </c>
      <c r="R34" s="30">
        <f>IFERROR(VLOOKUP(CONCATENATE($B34,"_",R$4,"_",$C$85,"_",$C$84),Data_for_IC_trend_tables!$A$1:$G$49194,7,FALSE)*1000,"-")</f>
        <v>0.88367907833602499</v>
      </c>
      <c r="S34" s="30">
        <f>IFERROR(VLOOKUP(CONCATENATE($B34,"_",S$4,"_",$C$85,"_",$C$84),Data_for_IC_trend_tables!$A$1:$G$49194,7,FALSE)*1000,"-")</f>
        <v>0.72513267831966699</v>
      </c>
      <c r="T34" s="30">
        <f>IFERROR(VLOOKUP(CONCATENATE($B34,"_",T$4,"_",$C$85,"_",$C$84),Data_for_IC_trend_tables!$A$1:$G$49194,7,FALSE)*1000,"-")</f>
        <v>0.49218554141667098</v>
      </c>
      <c r="U34" s="30">
        <f>IFERROR(VLOOKUP(CONCATENATE($B34,"_",U$4,"_",$C$85,"_",$C$84),Data_for_IC_trend_tables!$A$1:$G$49194,7,FALSE)*1000,"-")</f>
        <v>0.43483802365782098</v>
      </c>
      <c r="V34" s="30">
        <f>IFERROR(VLOOKUP(CONCATENATE($B34,"_",V$4,"_",$C$85,"_",$C$84),Data_for_IC_trend_tables!$A$1:$G$49194,7,FALSE)*1000,"-")</f>
        <v>0.456329324383003</v>
      </c>
      <c r="W34" s="30">
        <f>IFERROR(VLOOKUP(CONCATENATE($B34,"_",W$4,"_",$C$85,"_",$C$84),Data_for_IC_trend_tables!$A$1:$G$49194,7,FALSE)*1000,"-")</f>
        <v>0.45641543072727697</v>
      </c>
      <c r="X34" s="30">
        <f>IFERROR(VLOOKUP(CONCATENATE($B34,"_",X$4,"_",$C$85,"_",$C$84),Data_for_IC_trend_tables!$A$1:$G$49194,7,FALSE)*1000,"-")</f>
        <v>0.44472336193085499</v>
      </c>
      <c r="Y34" s="30">
        <f>IFERROR(VLOOKUP(CONCATENATE($B34,"_",Y$4,"_",$C$85,"_",$C$84),Data_for_IC_trend_tables!$A$1:$G$49194,7,FALSE)*1000,"-")</f>
        <v>0.40801589123540999</v>
      </c>
      <c r="Z34" s="30">
        <f>IFERROR(VLOOKUP(CONCATENATE($B34,"_",Z$4,"_",$C$85,"_",$C$84),Data_for_IC_trend_tables!$A$1:$G$49194,7,FALSE)*1000,"-")</f>
        <v>0.44708417944999596</v>
      </c>
      <c r="AA34" s="30">
        <f>IFERROR(VLOOKUP(CONCATENATE($B34,"_",AA$4,"_",$C$85,"_",$C$84),Data_for_IC_trend_tables!$A$1:$G$49194,7,FALSE)*1000,"-")</f>
        <v>0.431657641753173</v>
      </c>
      <c r="AB34" s="30">
        <f>IFERROR(VLOOKUP(CONCATENATE($B34,"_",AB$4,"_",$C$85,"_",$C$84),Data_for_IC_trend_tables!$A$1:$G$49194,7,FALSE)*1000,"-")</f>
        <v>0.45705115788705697</v>
      </c>
      <c r="AC34" s="30">
        <f>IFERROR(VLOOKUP(CONCATENATE($B34,"_",AC$4,"_",$C$85,"_",$C$84),Data_for_IC_trend_tables!$A$1:$G$49194,7,FALSE)*1000,"-")</f>
        <v>0.45872699384632598</v>
      </c>
      <c r="AD34" s="30">
        <f>IFERROR(VLOOKUP(CONCATENATE($B34,"_",AD$4,"_",$C$85,"_",$C$84),Data_for_IC_trend_tables!$A$1:$G$49194,7,FALSE)*1000,"-")</f>
        <v>3.7604040433916894E-2</v>
      </c>
      <c r="AE34" s="30">
        <f>IFERROR(VLOOKUP(CONCATENATE($B34,"_",AE$4,"_",$C$85,"_",$C$84),Data_for_IC_trend_tables!$A$1:$G$49194,7,FALSE)*1000,"-")</f>
        <v>3.53688879745385E-2</v>
      </c>
      <c r="AF34" s="30">
        <f>IFERROR(VLOOKUP(CONCATENATE($B34,"_",AF$4,"_",$C$85,"_",$C$84),Data_for_IC_trend_tables!$A$1:$G$49194,7,FALSE)*1000,"-")</f>
        <v>4.0941830114327504E-2</v>
      </c>
      <c r="AG34" s="30">
        <f>IFERROR(VLOOKUP(CONCATENATE($B34,"_",AG$4,"_",$C$85,"_",$C$84),Data_for_IC_trend_tables!$A$1:$G$49194,7,FALSE)*1000,"-")</f>
        <v>4.1188030814830898E-2</v>
      </c>
      <c r="AH34" s="30">
        <f>IFERROR(VLOOKUP(CONCATENATE($B34,"_",AH$4,"_",$C$85,"_",$C$84),Data_for_IC_trend_tables!$A$1:$G$49194,7,FALSE)*1000,"-")</f>
        <v>7.14346621560044E-2</v>
      </c>
      <c r="AI34" s="30">
        <f>IFERROR(VLOOKUP(CONCATENATE($B34,"_",AI$4,"_",$C$85,"_",$C$84),Data_for_IC_trend_tables!$A$1:$G$49194,7,FALSE)*1000,"-")</f>
        <v>8.2392792476786603E-2</v>
      </c>
      <c r="AJ34" s="30">
        <f>IFERROR(VLOOKUP(CONCATENATE($B34,"_",AJ$4,"_",$C$85,"_",$C$84),Data_for_IC_trend_tables!$A$1:$G$49194,7,FALSE)*1000,"-")</f>
        <v>6.4047997098697504E-2</v>
      </c>
      <c r="AK34" s="30">
        <f>IFERROR(VLOOKUP(CONCATENATE($B34,"_",AK$4,"_",$C$85,"_",$C$84),Data_for_IC_trend_tables!$A$1:$G$49194,7,FALSE)*1000,"-")</f>
        <v>7.4320346166200396E-2</v>
      </c>
      <c r="AL34" s="30">
        <f>IFERROR(VLOOKUP(CONCATENATE($B34,"_",AL$4,"_",$C$85,"_",$C$84),Data_for_IC_trend_tables!$A$1:$G$49194,7,FALSE)*1000,"-")</f>
        <v>9.2258418254173608E-2</v>
      </c>
      <c r="AM34" s="30">
        <f>IFERROR(VLOOKUP(CONCATENATE($B34,"_",AM$4,"_",$C$85,"_",$C$84),Data_for_IC_trend_tables!$A$1:$G$49194,7,FALSE)*1000,"-")</f>
        <v>9.5535139008301601E-2</v>
      </c>
      <c r="AN34" s="30">
        <f>IFERROR(VLOOKUP(CONCATENATE($B34,"_",AN$4,"_",$C$85,"_",$C$84),Data_for_IC_trend_tables!$A$1:$G$49194,7,FALSE)*1000,"-")</f>
        <v>9.8396663645660895E-2</v>
      </c>
      <c r="AO34" s="30">
        <f>IFERROR(VLOOKUP(CONCATENATE($B34,"_",AO$4,"_",$C$85,"_",$C$84),Data_for_IC_trend_tables!$A$1:$G$49194,7,FALSE)*1000,"-")</f>
        <v>9.4664477373193598E-2</v>
      </c>
      <c r="AP34" s="30">
        <f>IFERROR(VLOOKUP(CONCATENATE($B34,"_",AP$4,"_",$C$85,"_",$C$84),Data_for_IC_trend_tables!$A$1:$G$49194,7,FALSE)*1000,"-")</f>
        <v>8.8475525101030406E-2</v>
      </c>
      <c r="AQ34" s="30">
        <f>IFERROR(VLOOKUP(CONCATENATE($B34,"_",AQ$4,"_",$C$85,"_",$C$84),Data_for_IC_trend_tables!$A$1:$G$49194,7,FALSE)*1000,"-")</f>
        <v>7.5222471887877992E-2</v>
      </c>
      <c r="AR34" s="30">
        <f>IFERROR(VLOOKUP(CONCATENATE($B34,"_",AR$4,"_",$C$85,"_",$C$84),Data_for_IC_trend_tables!$A$1:$G$49194,7,FALSE)*1000,"-")</f>
        <v>8.3333722375057304E-2</v>
      </c>
      <c r="AS34" s="30">
        <f>IFERROR(VLOOKUP(CONCATENATE($B34,"_",AS$4,"_",$C$85,"_",$C$84),Data_for_IC_trend_tables!$A$1:$G$49194,7,FALSE)*1000,"-")</f>
        <v>6.1756271159363503E-2</v>
      </c>
      <c r="AT34" s="30">
        <f>IFERROR(VLOOKUP(CONCATENATE($B34,"_",AT$4,"_",$C$85,"_",$C$84),Data_for_IC_trend_tables!$A$1:$G$49194,7,FALSE)*1000,"-")</f>
        <v>6.6956026608475203E-2</v>
      </c>
      <c r="AU34" s="30">
        <f>IFERROR(VLOOKUP(CONCATENATE($B34,"_",AU$4,"_",$C$85,"_",$C$84),Data_for_IC_trend_tables!$A$1:$G$49194,7,FALSE)*1000,"-")</f>
        <v>0.13888769829243902</v>
      </c>
      <c r="AV34" s="30"/>
      <c r="AW34" s="30">
        <f>IFERROR(VLOOKUP(CONCATENATE($B34,"_",AW$4,"_",$C$85,"_",$C$84),Data_for_IC_trend_tables!$A$1:$G$49194,7,FALSE)*1000,"-")</f>
        <v>0.13888769829243902</v>
      </c>
      <c r="AX34" s="82"/>
      <c r="AY34" s="38" t="str">
        <f t="shared" si="0"/>
        <v/>
      </c>
      <c r="AZ34" s="58" t="str">
        <f t="shared" si="1"/>
        <v/>
      </c>
      <c r="BA34" s="31"/>
    </row>
    <row r="35" spans="1:53" s="17" customFormat="1" ht="12" customHeight="1" x14ac:dyDescent="0.2">
      <c r="A35" s="105"/>
      <c r="B35" s="100" t="s">
        <v>163</v>
      </c>
      <c r="C35" s="71" t="s">
        <v>49</v>
      </c>
      <c r="D35" s="56">
        <v>1990</v>
      </c>
      <c r="E35" s="30" t="str">
        <f>IFERROR(VLOOKUP(CONCATENATE($B35,"_",E$4,"_",$C$85,"_",$C$84),Data_for_IC_trend_tables!$A$1:$G$49194,7,FALSE)*1000,"-")</f>
        <v>-</v>
      </c>
      <c r="F35" s="30" t="str">
        <f>IFERROR(VLOOKUP(CONCATENATE($B35,"_",F$4,"_",$C$85,"_",$C$84),Data_for_IC_trend_tables!$A$1:$G$49194,7,FALSE)*1000,"-")</f>
        <v>-</v>
      </c>
      <c r="G35" s="30" t="str">
        <f>IFERROR(VLOOKUP(CONCATENATE($B35,"_",G$4,"_",$C$85,"_",$C$84),Data_for_IC_trend_tables!$A$1:$G$49194,7,FALSE)*1000,"-")</f>
        <v>-</v>
      </c>
      <c r="H35" s="30" t="str">
        <f>IFERROR(VLOOKUP(CONCATENATE($B35,"_",H$4,"_",$C$85,"_",$C$84),Data_for_IC_trend_tables!$A$1:$G$49194,7,FALSE)*1000,"-")</f>
        <v>-</v>
      </c>
      <c r="I35" s="30" t="str">
        <f>IFERROR(VLOOKUP(CONCATENATE($B35,"_",I$4,"_",$C$85,"_",$C$84),Data_for_IC_trend_tables!$A$1:$G$49194,7,FALSE)*1000,"-")</f>
        <v>-</v>
      </c>
      <c r="J35" s="30" t="str">
        <f>IFERROR(VLOOKUP(CONCATENATE($B35,"_",J$4,"_",$C$85,"_",$C$84),Data_for_IC_trend_tables!$A$1:$G$49194,7,FALSE)*1000,"-")</f>
        <v>-</v>
      </c>
      <c r="K35" s="30" t="str">
        <f>IFERROR(VLOOKUP(CONCATENATE($B35,"_",K$4,"_",$C$85,"_",$C$84),Data_for_IC_trend_tables!$A$1:$G$49194,7,FALSE)*1000,"-")</f>
        <v>-</v>
      </c>
      <c r="L35" s="30" t="str">
        <f>IFERROR(VLOOKUP(CONCATENATE($B35,"_",L$4,"_",$C$85,"_",$C$84),Data_for_IC_trend_tables!$A$1:$G$49194,7,FALSE)*1000,"-")</f>
        <v>-</v>
      </c>
      <c r="M35" s="30" t="str">
        <f>IFERROR(VLOOKUP(CONCATENATE($B35,"_",M$4,"_",$C$85,"_",$C$84),Data_for_IC_trend_tables!$A$1:$G$49194,7,FALSE)*1000,"-")</f>
        <v>-</v>
      </c>
      <c r="N35" s="30" t="str">
        <f>IFERROR(VLOOKUP(CONCATENATE($B35,"_",N$4,"_",$C$85,"_",$C$84),Data_for_IC_trend_tables!$A$1:$G$49194,7,FALSE)*1000,"-")</f>
        <v>-</v>
      </c>
      <c r="O35" s="30">
        <f>IFERROR(VLOOKUP(CONCATENATE($B35,"_",O$4,"_",$C$85,"_",$C$84),Data_for_IC_trend_tables!$A$1:$G$49194,7,FALSE)*1000,"-")</f>
        <v>35.8796948548015</v>
      </c>
      <c r="P35" s="30">
        <f>IFERROR(VLOOKUP(CONCATENATE($B35,"_",P$4,"_",$C$85,"_",$C$84),Data_for_IC_trend_tables!$A$1:$G$49194,7,FALSE)*1000,"-")</f>
        <v>26.263185575143499</v>
      </c>
      <c r="Q35" s="30">
        <f>IFERROR(VLOOKUP(CONCATENATE($B35,"_",Q$4,"_",$C$85,"_",$C$84),Data_for_IC_trend_tables!$A$1:$G$49194,7,FALSE)*1000,"-")</f>
        <v>16.910845661094399</v>
      </c>
      <c r="R35" s="30">
        <f>IFERROR(VLOOKUP(CONCATENATE($B35,"_",R$4,"_",$C$85,"_",$C$84),Data_for_IC_trend_tables!$A$1:$G$49194,7,FALSE)*1000,"-")</f>
        <v>8.0794406669040892</v>
      </c>
      <c r="S35" s="30">
        <f>IFERROR(VLOOKUP(CONCATENATE($B35,"_",S$4,"_",$C$85,"_",$C$84),Data_for_IC_trend_tables!$A$1:$G$49194,7,FALSE)*1000,"-")</f>
        <v>8.8520564525662202</v>
      </c>
      <c r="T35" s="30">
        <f>IFERROR(VLOOKUP(CONCATENATE($B35,"_",T$4,"_",$C$85,"_",$C$84),Data_for_IC_trend_tables!$A$1:$G$49194,7,FALSE)*1000,"-")</f>
        <v>5.37357941179134</v>
      </c>
      <c r="U35" s="30">
        <f>IFERROR(VLOOKUP(CONCATENATE($B35,"_",U$4,"_",$C$85,"_",$C$84),Data_for_IC_trend_tables!$A$1:$G$49194,7,FALSE)*1000,"-")</f>
        <v>7.8070416887842198</v>
      </c>
      <c r="V35" s="30">
        <f>IFERROR(VLOOKUP(CONCATENATE($B35,"_",V$4,"_",$C$85,"_",$C$84),Data_for_IC_trend_tables!$A$1:$G$49194,7,FALSE)*1000,"-")</f>
        <v>5.5793460171788904</v>
      </c>
      <c r="W35" s="30">
        <f>IFERROR(VLOOKUP(CONCATENATE($B35,"_",W$4,"_",$C$85,"_",$C$84),Data_for_IC_trend_tables!$A$1:$G$49194,7,FALSE)*1000,"-")</f>
        <v>4.07055776083397</v>
      </c>
      <c r="X35" s="30">
        <f>IFERROR(VLOOKUP(CONCATENATE($B35,"_",X$4,"_",$C$85,"_",$C$84),Data_for_IC_trend_tables!$A$1:$G$49194,7,FALSE)*1000,"-")</f>
        <v>4.0935733996687302</v>
      </c>
      <c r="Y35" s="30">
        <f>IFERROR(VLOOKUP(CONCATENATE($B35,"_",Y$4,"_",$C$85,"_",$C$84),Data_for_IC_trend_tables!$A$1:$G$49194,7,FALSE)*1000,"-")</f>
        <v>4.0257865436495894</v>
      </c>
      <c r="Z35" s="30">
        <f>IFERROR(VLOOKUP(CONCATENATE($B35,"_",Z$4,"_",$C$85,"_",$C$84),Data_for_IC_trend_tables!$A$1:$G$49194,7,FALSE)*1000,"-")</f>
        <v>3.6571069724373499</v>
      </c>
      <c r="AA35" s="30">
        <f>IFERROR(VLOOKUP(CONCATENATE($B35,"_",AA$4,"_",$C$85,"_",$C$84),Data_for_IC_trend_tables!$A$1:$G$49194,7,FALSE)*1000,"-")</f>
        <v>4.1442695699934102</v>
      </c>
      <c r="AB35" s="30">
        <f>IFERROR(VLOOKUP(CONCATENATE($B35,"_",AB$4,"_",$C$85,"_",$C$84),Data_for_IC_trend_tables!$A$1:$G$49194,7,FALSE)*1000,"-")</f>
        <v>5.2114233153405598</v>
      </c>
      <c r="AC35" s="30">
        <f>IFERROR(VLOOKUP(CONCATENATE($B35,"_",AC$4,"_",$C$85,"_",$C$84),Data_for_IC_trend_tables!$A$1:$G$49194,7,FALSE)*1000,"-")</f>
        <v>5.0110166945705998</v>
      </c>
      <c r="AD35" s="30">
        <f>IFERROR(VLOOKUP(CONCATENATE($B35,"_",AD$4,"_",$C$85,"_",$C$84),Data_for_IC_trend_tables!$A$1:$G$49194,7,FALSE)*1000,"-")</f>
        <v>5.1972078046320407</v>
      </c>
      <c r="AE35" s="30">
        <f>IFERROR(VLOOKUP(CONCATENATE($B35,"_",AE$4,"_",$C$85,"_",$C$84),Data_for_IC_trend_tables!$A$1:$G$49194,7,FALSE)*1000,"-")</f>
        <v>5.7455350262414004</v>
      </c>
      <c r="AF35" s="30">
        <f>IFERROR(VLOOKUP(CONCATENATE($B35,"_",AF$4,"_",$C$85,"_",$C$84),Data_for_IC_trend_tables!$A$1:$G$49194,7,FALSE)*1000,"-")</f>
        <v>4.8763966277106805</v>
      </c>
      <c r="AG35" s="30">
        <f>IFERROR(VLOOKUP(CONCATENATE($B35,"_",AG$4,"_",$C$85,"_",$C$84),Data_for_IC_trend_tables!$A$1:$G$49194,7,FALSE)*1000,"-")</f>
        <v>4.6206956346444104</v>
      </c>
      <c r="AH35" s="30">
        <f>IFERROR(VLOOKUP(CONCATENATE($B35,"_",AH$4,"_",$C$85,"_",$C$84),Data_for_IC_trend_tables!$A$1:$G$49194,7,FALSE)*1000,"-")</f>
        <v>4.2812600041662696</v>
      </c>
      <c r="AI35" s="30">
        <f>IFERROR(VLOOKUP(CONCATENATE($B35,"_",AI$4,"_",$C$85,"_",$C$84),Data_for_IC_trend_tables!$A$1:$G$49194,7,FALSE)*1000,"-")</f>
        <v>4.6494282423830393</v>
      </c>
      <c r="AJ35" s="30">
        <f>IFERROR(VLOOKUP(CONCATENATE($B35,"_",AJ$4,"_",$C$85,"_",$C$84),Data_for_IC_trend_tables!$A$1:$G$49194,7,FALSE)*1000,"-")</f>
        <v>4.97231609334463</v>
      </c>
      <c r="AK35" s="30">
        <f>IFERROR(VLOOKUP(CONCATENATE($B35,"_",AK$4,"_",$C$85,"_",$C$84),Data_for_IC_trend_tables!$A$1:$G$49194,7,FALSE)*1000,"-")</f>
        <v>5.2585354759412599</v>
      </c>
      <c r="AL35" s="30">
        <f>IFERROR(VLOOKUP(CONCATENATE($B35,"_",AL$4,"_",$C$85,"_",$C$84),Data_for_IC_trend_tables!$A$1:$G$49194,7,FALSE)*1000,"-")</f>
        <v>5.6655410043979098</v>
      </c>
      <c r="AM35" s="30">
        <f>IFERROR(VLOOKUP(CONCATENATE($B35,"_",AM$4,"_",$C$85,"_",$C$84),Data_for_IC_trend_tables!$A$1:$G$49194,7,FALSE)*1000,"-")</f>
        <v>7.5624707514300304</v>
      </c>
      <c r="AN35" s="30">
        <f>IFERROR(VLOOKUP(CONCATENATE($B35,"_",AN$4,"_",$C$85,"_",$C$84),Data_for_IC_trend_tables!$A$1:$G$49194,7,FALSE)*1000,"-")</f>
        <v>7.8002266118329704</v>
      </c>
      <c r="AO35" s="30">
        <f>IFERROR(VLOOKUP(CONCATENATE($B35,"_",AO$4,"_",$C$85,"_",$C$84),Data_for_IC_trend_tables!$A$1:$G$49194,7,FALSE)*1000,"-")</f>
        <v>7.4947402925298405</v>
      </c>
      <c r="AP35" s="30">
        <f>IFERROR(VLOOKUP(CONCATENATE($B35,"_",AP$4,"_",$C$85,"_",$C$84),Data_for_IC_trend_tables!$A$1:$G$49194,7,FALSE)*1000,"-")</f>
        <v>10.474496607623699</v>
      </c>
      <c r="AQ35" s="30">
        <f>IFERROR(VLOOKUP(CONCATENATE($B35,"_",AQ$4,"_",$C$85,"_",$C$84),Data_for_IC_trend_tables!$A$1:$G$49194,7,FALSE)*1000,"-")</f>
        <v>14.884818479253299</v>
      </c>
      <c r="AR35" s="30">
        <f>IFERROR(VLOOKUP(CONCATENATE($B35,"_",AR$4,"_",$C$85,"_",$C$84),Data_for_IC_trend_tables!$A$1:$G$49194,7,FALSE)*1000,"-")</f>
        <v>13.558936867759099</v>
      </c>
      <c r="AS35" s="30">
        <f>IFERROR(VLOOKUP(CONCATENATE($B35,"_",AS$4,"_",$C$85,"_",$C$84),Data_for_IC_trend_tables!$A$1:$G$49194,7,FALSE)*1000,"-")</f>
        <v>14.054645827580901</v>
      </c>
      <c r="AT35" s="30" t="str">
        <f>IFERROR(VLOOKUP(CONCATENATE($B35,"_",AT$4,"_",$C$85,"_",$C$84),Data_for_IC_trend_tables!$A$1:$G$49194,7,FALSE)*1000,"-")</f>
        <v>-</v>
      </c>
      <c r="AU35" s="30" t="str">
        <f>IFERROR(VLOOKUP(CONCATENATE($B35,"_",AU$4,"_",$C$85,"_",$C$84),Data_for_IC_trend_tables!$A$1:$G$49194,7,FALSE)*1000,"-")</f>
        <v>-</v>
      </c>
      <c r="AV35" s="30"/>
      <c r="AW35" s="30" t="str">
        <f>IFERROR(VLOOKUP(CONCATENATE($B35,"_",AW$4,"_",$C$85,"_",$C$84),Data_for_IC_trend_tables!$A$1:$G$49194,7,FALSE)*1000,"-")</f>
        <v>-</v>
      </c>
      <c r="AX35" s="82">
        <f>O35</f>
        <v>35.8796948548015</v>
      </c>
      <c r="AY35" s="38" t="str">
        <f t="shared" si="0"/>
        <v>no data for 2022</v>
      </c>
      <c r="AZ35" s="58" t="str">
        <f t="shared" si="1"/>
        <v/>
      </c>
      <c r="BA35" s="32" t="s">
        <v>76</v>
      </c>
    </row>
    <row r="36" spans="1:53" s="3" customFormat="1" x14ac:dyDescent="0.2">
      <c r="A36" s="21"/>
      <c r="B36" s="100" t="s">
        <v>164</v>
      </c>
      <c r="C36" s="71" t="s">
        <v>26</v>
      </c>
      <c r="D36" s="56"/>
      <c r="E36" s="30" t="str">
        <f>IFERROR(VLOOKUP(CONCATENATE($B36,"_",E$4,"_",$C$85,"_",$C$84),Data_for_IC_trend_tables!$A$1:$G$49194,7,FALSE)*1000,"-")</f>
        <v>-</v>
      </c>
      <c r="F36" s="30" t="str">
        <f>IFERROR(VLOOKUP(CONCATENATE($B36,"_",F$4,"_",$C$85,"_",$C$84),Data_for_IC_trend_tables!$A$1:$G$49194,7,FALSE)*1000,"-")</f>
        <v>-</v>
      </c>
      <c r="G36" s="30" t="str">
        <f>IFERROR(VLOOKUP(CONCATENATE($B36,"_",G$4,"_",$C$85,"_",$C$84),Data_for_IC_trend_tables!$A$1:$G$49194,7,FALSE)*1000,"-")</f>
        <v>-</v>
      </c>
      <c r="H36" s="30" t="str">
        <f>IFERROR(VLOOKUP(CONCATENATE($B36,"_",H$4,"_",$C$85,"_",$C$84),Data_for_IC_trend_tables!$A$1:$G$49194,7,FALSE)*1000,"-")</f>
        <v>-</v>
      </c>
      <c r="I36" s="30" t="str">
        <f>IFERROR(VLOOKUP(CONCATENATE($B36,"_",I$4,"_",$C$85,"_",$C$84),Data_for_IC_trend_tables!$A$1:$G$49194,7,FALSE)*1000,"-")</f>
        <v>-</v>
      </c>
      <c r="J36" s="30" t="str">
        <f>IFERROR(VLOOKUP(CONCATENATE($B36,"_",J$4,"_",$C$85,"_",$C$84),Data_for_IC_trend_tables!$A$1:$G$49194,7,FALSE)*1000,"-")</f>
        <v>-</v>
      </c>
      <c r="K36" s="30" t="str">
        <f>IFERROR(VLOOKUP(CONCATENATE($B36,"_",K$4,"_",$C$85,"_",$C$84),Data_for_IC_trend_tables!$A$1:$G$49194,7,FALSE)*1000,"-")</f>
        <v>-</v>
      </c>
      <c r="L36" s="30" t="str">
        <f>IFERROR(VLOOKUP(CONCATENATE($B36,"_",L$4,"_",$C$85,"_",$C$84),Data_for_IC_trend_tables!$A$1:$G$49194,7,FALSE)*1000,"-")</f>
        <v>-</v>
      </c>
      <c r="M36" s="30" t="str">
        <f>IFERROR(VLOOKUP(CONCATENATE($B36,"_",M$4,"_",$C$85,"_",$C$84),Data_for_IC_trend_tables!$A$1:$G$49194,7,FALSE)*1000,"-")</f>
        <v>-</v>
      </c>
      <c r="N36" s="30" t="str">
        <f>IFERROR(VLOOKUP(CONCATENATE($B36,"_",N$4,"_",$C$85,"_",$C$84),Data_for_IC_trend_tables!$A$1:$G$49194,7,FALSE)*1000,"-")</f>
        <v>-</v>
      </c>
      <c r="O36" s="30">
        <f>IFERROR(VLOOKUP(CONCATENATE($B36,"_",O$4,"_",$C$85,"_",$C$84),Data_for_IC_trend_tables!$A$1:$G$49194,7,FALSE)*1000,"-")</f>
        <v>8.5648288479756799E-4</v>
      </c>
      <c r="P36" s="30">
        <f>IFERROR(VLOOKUP(CONCATENATE($B36,"_",P$4,"_",$C$85,"_",$C$84),Data_for_IC_trend_tables!$A$1:$G$49194,7,FALSE)*1000,"-")</f>
        <v>9.0556269273084605E-4</v>
      </c>
      <c r="Q36" s="30">
        <f>IFERROR(VLOOKUP(CONCATENATE($B36,"_",Q$4,"_",$C$85,"_",$C$84),Data_for_IC_trend_tables!$A$1:$G$49194,7,FALSE)*1000,"-")</f>
        <v>9.9469437208657007E-4</v>
      </c>
      <c r="R36" s="30">
        <f>IFERROR(VLOOKUP(CONCATENATE($B36,"_",R$4,"_",$C$85,"_",$C$84),Data_for_IC_trend_tables!$A$1:$G$49194,7,FALSE)*1000,"-")</f>
        <v>9.5895766070502484E-4</v>
      </c>
      <c r="S36" s="30">
        <f>IFERROR(VLOOKUP(CONCATENATE($B36,"_",S$4,"_",$C$85,"_",$C$84),Data_for_IC_trend_tables!$A$1:$G$49194,7,FALSE)*1000,"-")</f>
        <v>9.48582069018514E-4</v>
      </c>
      <c r="T36" s="30">
        <f>IFERROR(VLOOKUP(CONCATENATE($B36,"_",T$4,"_",$C$85,"_",$C$84),Data_for_IC_trend_tables!$A$1:$G$49194,7,FALSE)*1000,"-")</f>
        <v>9.1057374540566094E-4</v>
      </c>
      <c r="U36" s="30">
        <f>IFERROR(VLOOKUP(CONCATENATE($B36,"_",U$4,"_",$C$85,"_",$C$84),Data_for_IC_trend_tables!$A$1:$G$49194,7,FALSE)*1000,"-")</f>
        <v>9.1578228894198901E-4</v>
      </c>
      <c r="V36" s="30">
        <f>IFERROR(VLOOKUP(CONCATENATE($B36,"_",V$4,"_",$C$85,"_",$C$84),Data_for_IC_trend_tables!$A$1:$G$49194,7,FALSE)*1000,"-")</f>
        <v>8.6186878466546098E-4</v>
      </c>
      <c r="W36" s="30">
        <f>IFERROR(VLOOKUP(CONCATENATE($B36,"_",W$4,"_",$C$85,"_",$C$84),Data_for_IC_trend_tables!$A$1:$G$49194,7,FALSE)*1000,"-")</f>
        <v>8.4761104669864599E-4</v>
      </c>
      <c r="X36" s="30">
        <f>IFERROR(VLOOKUP(CONCATENATE($B36,"_",X$4,"_",$C$85,"_",$C$84),Data_for_IC_trend_tables!$A$1:$G$49194,7,FALSE)*1000,"-")</f>
        <v>8.3089456706875197E-4</v>
      </c>
      <c r="Y36" s="30">
        <f>IFERROR(VLOOKUP(CONCATENATE($B36,"_",Y$4,"_",$C$85,"_",$C$84),Data_for_IC_trend_tables!$A$1:$G$49194,7,FALSE)*1000,"-")</f>
        <v>7.8305861585627591E-4</v>
      </c>
      <c r="Z36" s="30">
        <f>IFERROR(VLOOKUP(CONCATENATE($B36,"_",Z$4,"_",$C$85,"_",$C$84),Data_for_IC_trend_tables!$A$1:$G$49194,7,FALSE)*1000,"-")</f>
        <v>7.7579923743300607E-4</v>
      </c>
      <c r="AA36" s="30">
        <f>IFERROR(VLOOKUP(CONCATENATE($B36,"_",AA$4,"_",$C$85,"_",$C$84),Data_for_IC_trend_tables!$A$1:$G$49194,7,FALSE)*1000,"-")</f>
        <v>7.7859755965007304E-4</v>
      </c>
      <c r="AB36" s="30">
        <f>IFERROR(VLOOKUP(CONCATENATE($B36,"_",AB$4,"_",$C$85,"_",$C$84),Data_for_IC_trend_tables!$A$1:$G$49194,7,FALSE)*1000,"-")</f>
        <v>8.1002054421043502E-4</v>
      </c>
      <c r="AC36" s="30">
        <f>IFERROR(VLOOKUP(CONCATENATE($B36,"_",AC$4,"_",$C$85,"_",$C$84),Data_for_IC_trend_tables!$A$1:$G$49194,7,FALSE)*1000,"-")</f>
        <v>7.9334915968413695E-4</v>
      </c>
      <c r="AD36" s="30">
        <f>IFERROR(VLOOKUP(CONCATENATE($B36,"_",AD$4,"_",$C$85,"_",$C$84),Data_for_IC_trend_tables!$A$1:$G$49194,7,FALSE)*1000,"-")</f>
        <v>7.8311823695196398E-4</v>
      </c>
      <c r="AE36" s="30">
        <f>IFERROR(VLOOKUP(CONCATENATE($B36,"_",AE$4,"_",$C$85,"_",$C$84),Data_for_IC_trend_tables!$A$1:$G$49194,7,FALSE)*1000,"-")</f>
        <v>7.9330324494926397E-4</v>
      </c>
      <c r="AF36" s="30">
        <f>IFERROR(VLOOKUP(CONCATENATE($B36,"_",AF$4,"_",$C$85,"_",$C$84),Data_for_IC_trend_tables!$A$1:$G$49194,7,FALSE)*1000,"-")</f>
        <v>7.7528040068003401E-4</v>
      </c>
      <c r="AG36" s="30">
        <f>IFERROR(VLOOKUP(CONCATENATE($B36,"_",AG$4,"_",$C$85,"_",$C$84),Data_for_IC_trend_tables!$A$1:$G$49194,7,FALSE)*1000,"-")</f>
        <v>8.0873968718000891E-4</v>
      </c>
      <c r="AH36" s="30">
        <f>IFERROR(VLOOKUP(CONCATENATE($B36,"_",AH$4,"_",$C$85,"_",$C$84),Data_for_IC_trend_tables!$A$1:$G$49194,7,FALSE)*1000,"-")</f>
        <v>8.0042365652063698E-4</v>
      </c>
      <c r="AI36" s="30">
        <f>IFERROR(VLOOKUP(CONCATENATE($B36,"_",AI$4,"_",$C$85,"_",$C$84),Data_for_IC_trend_tables!$A$1:$G$49194,7,FALSE)*1000,"-")</f>
        <v>7.3559748877204405E-4</v>
      </c>
      <c r="AJ36" s="30">
        <f>IFERROR(VLOOKUP(CONCATENATE($B36,"_",AJ$4,"_",$C$85,"_",$C$84),Data_for_IC_trend_tables!$A$1:$G$49194,7,FALSE)*1000,"-")</f>
        <v>7.5940452430409502E-4</v>
      </c>
      <c r="AK36" s="30">
        <f>IFERROR(VLOOKUP(CONCATENATE($B36,"_",AK$4,"_",$C$85,"_",$C$84),Data_for_IC_trend_tables!$A$1:$G$49194,7,FALSE)*1000,"-")</f>
        <v>7.4231520167467599E-4</v>
      </c>
      <c r="AL36" s="30">
        <f>IFERROR(VLOOKUP(CONCATENATE($B36,"_",AL$4,"_",$C$85,"_",$C$84),Data_for_IC_trend_tables!$A$1:$G$49194,7,FALSE)*1000,"-")</f>
        <v>7.3937116441933108E-4</v>
      </c>
      <c r="AM36" s="30">
        <f>IFERROR(VLOOKUP(CONCATENATE($B36,"_",AM$4,"_",$C$85,"_",$C$84),Data_for_IC_trend_tables!$A$1:$G$49194,7,FALSE)*1000,"-")</f>
        <v>6.90380021723166E-4</v>
      </c>
      <c r="AN36" s="30">
        <f>IFERROR(VLOOKUP(CONCATENATE($B36,"_",AN$4,"_",$C$85,"_",$C$84),Data_for_IC_trend_tables!$A$1:$G$49194,7,FALSE)*1000,"-")</f>
        <v>7.8002470347138307E-4</v>
      </c>
      <c r="AO36" s="30">
        <f>IFERROR(VLOOKUP(CONCATENATE($B36,"_",AO$4,"_",$C$85,"_",$C$84),Data_for_IC_trend_tables!$A$1:$G$49194,7,FALSE)*1000,"-")</f>
        <v>8.2552457861275505E-4</v>
      </c>
      <c r="AP36" s="30">
        <f>IFERROR(VLOOKUP(CONCATENATE($B36,"_",AP$4,"_",$C$85,"_",$C$84),Data_for_IC_trend_tables!$A$1:$G$49194,7,FALSE)*1000,"-")</f>
        <v>7.7997905682801504E-4</v>
      </c>
      <c r="AQ36" s="30">
        <f>IFERROR(VLOOKUP(CONCATENATE($B36,"_",AQ$4,"_",$C$85,"_",$C$84),Data_for_IC_trend_tables!$A$1:$G$49194,7,FALSE)*1000,"-")</f>
        <v>8.7320387000586501E-4</v>
      </c>
      <c r="AR36" s="30">
        <f>IFERROR(VLOOKUP(CONCATENATE($B36,"_",AR$4,"_",$C$85,"_",$C$84),Data_for_IC_trend_tables!$A$1:$G$49194,7,FALSE)*1000,"-")</f>
        <v>7.9170816293145697E-4</v>
      </c>
      <c r="AS36" s="30">
        <f>IFERROR(VLOOKUP(CONCATENATE($B36,"_",AS$4,"_",$C$85,"_",$C$84),Data_for_IC_trend_tables!$A$1:$G$49194,7,FALSE)*1000,"-")</f>
        <v>8.01438646684434E-4</v>
      </c>
      <c r="AT36" s="30">
        <f>IFERROR(VLOOKUP(CONCATENATE($B36,"_",AT$4,"_",$C$85,"_",$C$84),Data_for_IC_trend_tables!$A$1:$G$49194,7,FALSE)*1000,"-")</f>
        <v>8.1293012732858898E-4</v>
      </c>
      <c r="AU36" s="30">
        <f>IFERROR(VLOOKUP(CONCATENATE($B36,"_",AU$4,"_",$C$85,"_",$C$84),Data_for_IC_trend_tables!$A$1:$G$49194,7,FALSE)*1000,"-")</f>
        <v>7.1031070337263197E-4</v>
      </c>
      <c r="AV36" s="30"/>
      <c r="AW36" s="30">
        <f>IFERROR(VLOOKUP(CONCATENATE($B36,"_",AW$4,"_",$C$85,"_",$C$84),Data_for_IC_trend_tables!$A$1:$G$49194,7,FALSE)*1000,"-")</f>
        <v>7.1031070337263197E-4</v>
      </c>
      <c r="AX36" s="82"/>
      <c r="AY36" s="38" t="str">
        <f t="shared" si="0"/>
        <v/>
      </c>
      <c r="AZ36" s="58" t="str">
        <f t="shared" si="1"/>
        <v/>
      </c>
      <c r="BA36" s="98"/>
    </row>
    <row r="37" spans="1:53" s="17" customFormat="1" x14ac:dyDescent="0.2">
      <c r="A37" s="105"/>
      <c r="B37" s="100" t="s">
        <v>165</v>
      </c>
      <c r="C37" s="71" t="s">
        <v>27</v>
      </c>
      <c r="D37" s="56">
        <v>1990</v>
      </c>
      <c r="E37" s="30" t="str">
        <f>IFERROR(VLOOKUP(CONCATENATE($B37,"_",E$4,"_",$C$85,"_",$C$84),Data_for_IC_trend_tables!$A$1:$G$49194,7,FALSE)*1000,"-")</f>
        <v>-</v>
      </c>
      <c r="F37" s="30" t="str">
        <f>IFERROR(VLOOKUP(CONCATENATE($B37,"_",F$4,"_",$C$85,"_",$C$84),Data_for_IC_trend_tables!$A$1:$G$49194,7,FALSE)*1000,"-")</f>
        <v>-</v>
      </c>
      <c r="G37" s="30" t="str">
        <f>IFERROR(VLOOKUP(CONCATENATE($B37,"_",G$4,"_",$C$85,"_",$C$84),Data_for_IC_trend_tables!$A$1:$G$49194,7,FALSE)*1000,"-")</f>
        <v>-</v>
      </c>
      <c r="H37" s="30" t="str">
        <f>IFERROR(VLOOKUP(CONCATENATE($B37,"_",H$4,"_",$C$85,"_",$C$84),Data_for_IC_trend_tables!$A$1:$G$49194,7,FALSE)*1000,"-")</f>
        <v>-</v>
      </c>
      <c r="I37" s="30" t="str">
        <f>IFERROR(VLOOKUP(CONCATENATE($B37,"_",I$4,"_",$C$85,"_",$C$84),Data_for_IC_trend_tables!$A$1:$G$49194,7,FALSE)*1000,"-")</f>
        <v>-</v>
      </c>
      <c r="J37" s="30" t="str">
        <f>IFERROR(VLOOKUP(CONCATENATE($B37,"_",J$4,"_",$C$85,"_",$C$84),Data_for_IC_trend_tables!$A$1:$G$49194,7,FALSE)*1000,"-")</f>
        <v>-</v>
      </c>
      <c r="K37" s="30" t="str">
        <f>IFERROR(VLOOKUP(CONCATENATE($B37,"_",K$4,"_",$C$85,"_",$C$84),Data_for_IC_trend_tables!$A$1:$G$49194,7,FALSE)*1000,"-")</f>
        <v>-</v>
      </c>
      <c r="L37" s="30" t="str">
        <f>IFERROR(VLOOKUP(CONCATENATE($B37,"_",L$4,"_",$C$85,"_",$C$84),Data_for_IC_trend_tables!$A$1:$G$49194,7,FALSE)*1000,"-")</f>
        <v>-</v>
      </c>
      <c r="M37" s="30" t="str">
        <f>IFERROR(VLOOKUP(CONCATENATE($B37,"_",M$4,"_",$C$85,"_",$C$84),Data_for_IC_trend_tables!$A$1:$G$49194,7,FALSE)*1000,"-")</f>
        <v>-</v>
      </c>
      <c r="N37" s="30" t="str">
        <f>IFERROR(VLOOKUP(CONCATENATE($B37,"_",N$4,"_",$C$85,"_",$C$84),Data_for_IC_trend_tables!$A$1:$G$49194,7,FALSE)*1000,"-")</f>
        <v>-</v>
      </c>
      <c r="O37" s="30">
        <f>IFERROR(VLOOKUP(CONCATENATE($B37,"_",O$4,"_",$C$85,"_",$C$84),Data_for_IC_trend_tables!$A$1:$G$49194,7,FALSE)*1000,"-")</f>
        <v>0.316989543770966</v>
      </c>
      <c r="P37" s="30">
        <f>IFERROR(VLOOKUP(CONCATENATE($B37,"_",P$4,"_",$C$85,"_",$C$84),Data_for_IC_trend_tables!$A$1:$G$49194,7,FALSE)*1000,"-")</f>
        <v>0.31336739888076204</v>
      </c>
      <c r="Q37" s="30">
        <f>IFERROR(VLOOKUP(CONCATENATE($B37,"_",Q$4,"_",$C$85,"_",$C$84),Data_for_IC_trend_tables!$A$1:$G$49194,7,FALSE)*1000,"-")</f>
        <v>0.29459271789722902</v>
      </c>
      <c r="R37" s="30">
        <f>IFERROR(VLOOKUP(CONCATENATE($B37,"_",R$4,"_",$C$85,"_",$C$84),Data_for_IC_trend_tables!$A$1:$G$49194,7,FALSE)*1000,"-")</f>
        <v>0.30013982740144296</v>
      </c>
      <c r="S37" s="30">
        <f>IFERROR(VLOOKUP(CONCATENATE($B37,"_",S$4,"_",$C$85,"_",$C$84),Data_for_IC_trend_tables!$A$1:$G$49194,7,FALSE)*1000,"-")</f>
        <v>0.22337596202883001</v>
      </c>
      <c r="T37" s="30">
        <f>IFERROR(VLOOKUP(CONCATENATE($B37,"_",T$4,"_",$C$85,"_",$C$84),Data_for_IC_trend_tables!$A$1:$G$49194,7,FALSE)*1000,"-")</f>
        <v>0.246853869693518</v>
      </c>
      <c r="U37" s="30">
        <f>IFERROR(VLOOKUP(CONCATENATE($B37,"_",U$4,"_",$C$85,"_",$C$84),Data_for_IC_trend_tables!$A$1:$G$49194,7,FALSE)*1000,"-")</f>
        <v>0.241360870647507</v>
      </c>
      <c r="V37" s="30">
        <f>IFERROR(VLOOKUP(CONCATENATE($B37,"_",V$4,"_",$C$85,"_",$C$84),Data_for_IC_trend_tables!$A$1:$G$49194,7,FALSE)*1000,"-")</f>
        <v>0.20799840872074801</v>
      </c>
      <c r="W37" s="30">
        <f>IFERROR(VLOOKUP(CONCATENATE($B37,"_",W$4,"_",$C$85,"_",$C$84),Data_for_IC_trend_tables!$A$1:$G$49194,7,FALSE)*1000,"-")</f>
        <v>0.191847575774206</v>
      </c>
      <c r="X37" s="30">
        <f>IFERROR(VLOOKUP(CONCATENATE($B37,"_",X$4,"_",$C$85,"_",$C$84),Data_for_IC_trend_tables!$A$1:$G$49194,7,FALSE)*1000,"-")</f>
        <v>0.19794468463178799</v>
      </c>
      <c r="Y37" s="30">
        <f>IFERROR(VLOOKUP(CONCATENATE($B37,"_",Y$4,"_",$C$85,"_",$C$84),Data_for_IC_trend_tables!$A$1:$G$49194,7,FALSE)*1000,"-")</f>
        <v>0.21342671986418502</v>
      </c>
      <c r="Z37" s="30">
        <f>IFERROR(VLOOKUP(CONCATENATE($B37,"_",Z$4,"_",$C$85,"_",$C$84),Data_for_IC_trend_tables!$A$1:$G$49194,7,FALSE)*1000,"-")</f>
        <v>0.18821796482022601</v>
      </c>
      <c r="AA37" s="30">
        <f>IFERROR(VLOOKUP(CONCATENATE($B37,"_",AA$4,"_",$C$85,"_",$C$84),Data_for_IC_trend_tables!$A$1:$G$49194,7,FALSE)*1000,"-")</f>
        <v>0.25031342829639697</v>
      </c>
      <c r="AB37" s="30">
        <f>IFERROR(VLOOKUP(CONCATENATE($B37,"_",AB$4,"_",$C$85,"_",$C$84),Data_for_IC_trend_tables!$A$1:$G$49194,7,FALSE)*1000,"-")</f>
        <v>0.25652130794276001</v>
      </c>
      <c r="AC37" s="30">
        <f>IFERROR(VLOOKUP(CONCATENATE($B37,"_",AC$4,"_",$C$85,"_",$C$84),Data_for_IC_trend_tables!$A$1:$G$49194,7,FALSE)*1000,"-")</f>
        <v>0.26560351979021402</v>
      </c>
      <c r="AD37" s="30">
        <f>IFERROR(VLOOKUP(CONCATENATE($B37,"_",AD$4,"_",$C$85,"_",$C$84),Data_for_IC_trend_tables!$A$1:$G$49194,7,FALSE)*1000,"-")</f>
        <v>0.29948192223810899</v>
      </c>
      <c r="AE37" s="30">
        <f>IFERROR(VLOOKUP(CONCATENATE($B37,"_",AE$4,"_",$C$85,"_",$C$84),Data_for_IC_trend_tables!$A$1:$G$49194,7,FALSE)*1000,"-")</f>
        <v>0.30643192985054202</v>
      </c>
      <c r="AF37" s="30">
        <f>IFERROR(VLOOKUP(CONCATENATE($B37,"_",AF$4,"_",$C$85,"_",$C$84),Data_for_IC_trend_tables!$A$1:$G$49194,7,FALSE)*1000,"-")</f>
        <v>0.34537737055513901</v>
      </c>
      <c r="AG37" s="30">
        <f>IFERROR(VLOOKUP(CONCATENATE($B37,"_",AG$4,"_",$C$85,"_",$C$84),Data_for_IC_trend_tables!$A$1:$G$49194,7,FALSE)*1000,"-")</f>
        <v>0.35599641073369598</v>
      </c>
      <c r="AH37" s="30">
        <f>IFERROR(VLOOKUP(CONCATENATE($B37,"_",AH$4,"_",$C$85,"_",$C$84),Data_for_IC_trend_tables!$A$1:$G$49194,7,FALSE)*1000,"-")</f>
        <v>0.30882487652470098</v>
      </c>
      <c r="AI37" s="30">
        <f>IFERROR(VLOOKUP(CONCATENATE($B37,"_",AI$4,"_",$C$85,"_",$C$84),Data_for_IC_trend_tables!$A$1:$G$49194,7,FALSE)*1000,"-")</f>
        <v>0.27721113884319604</v>
      </c>
      <c r="AJ37" s="30">
        <f>IFERROR(VLOOKUP(CONCATENATE($B37,"_",AJ$4,"_",$C$85,"_",$C$84),Data_for_IC_trend_tables!$A$1:$G$49194,7,FALSE)*1000,"-")</f>
        <v>0.28545878035074201</v>
      </c>
      <c r="AK37" s="30">
        <f>IFERROR(VLOOKUP(CONCATENATE($B37,"_",AK$4,"_",$C$85,"_",$C$84),Data_for_IC_trend_tables!$A$1:$G$49194,7,FALSE)*1000,"-")</f>
        <v>0.29278530003077802</v>
      </c>
      <c r="AL37" s="30">
        <f>IFERROR(VLOOKUP(CONCATENATE($B37,"_",AL$4,"_",$C$85,"_",$C$84),Data_for_IC_trend_tables!$A$1:$G$49194,7,FALSE)*1000,"-")</f>
        <v>0.30518176374697897</v>
      </c>
      <c r="AM37" s="30">
        <f>IFERROR(VLOOKUP(CONCATENATE($B37,"_",AM$4,"_",$C$85,"_",$C$84),Data_for_IC_trend_tables!$A$1:$G$49194,7,FALSE)*1000,"-")</f>
        <v>0.30367668998122099</v>
      </c>
      <c r="AN37" s="30">
        <f>IFERROR(VLOOKUP(CONCATENATE($B37,"_",AN$4,"_",$C$85,"_",$C$84),Data_for_IC_trend_tables!$A$1:$G$49194,7,FALSE)*1000,"-")</f>
        <v>0.31288764458092905</v>
      </c>
      <c r="AO37" s="30">
        <f>IFERROR(VLOOKUP(CONCATENATE($B37,"_",AO$4,"_",$C$85,"_",$C$84),Data_for_IC_trend_tables!$A$1:$G$49194,7,FALSE)*1000,"-")</f>
        <v>0.31438969213344403</v>
      </c>
      <c r="AP37" s="30">
        <f>IFERROR(VLOOKUP(CONCATENATE($B37,"_",AP$4,"_",$C$85,"_",$C$84),Data_for_IC_trend_tables!$A$1:$G$49194,7,FALSE)*1000,"-")</f>
        <v>0.34104462356849596</v>
      </c>
      <c r="AQ37" s="30">
        <f>IFERROR(VLOOKUP(CONCATENATE($B37,"_",AQ$4,"_",$C$85,"_",$C$84),Data_for_IC_trend_tables!$A$1:$G$49194,7,FALSE)*1000,"-")</f>
        <v>0.32790666647259803</v>
      </c>
      <c r="AR37" s="30">
        <f>IFERROR(VLOOKUP(CONCATENATE($B37,"_",AR$4,"_",$C$85,"_",$C$84),Data_for_IC_trend_tables!$A$1:$G$49194,7,FALSE)*1000,"-")</f>
        <v>0.33698705195083295</v>
      </c>
      <c r="AS37" s="30">
        <f>IFERROR(VLOOKUP(CONCATENATE($B37,"_",AS$4,"_",$C$85,"_",$C$84),Data_for_IC_trend_tables!$A$1:$G$49194,7,FALSE)*1000,"-")</f>
        <v>0.332915072194368</v>
      </c>
      <c r="AT37" s="30">
        <f>IFERROR(VLOOKUP(CONCATENATE($B37,"_",AT$4,"_",$C$85,"_",$C$84),Data_for_IC_trend_tables!$A$1:$G$49194,7,FALSE)*1000,"-")</f>
        <v>0.34645552803299301</v>
      </c>
      <c r="AU37" s="30">
        <f>IFERROR(VLOOKUP(CONCATENATE($B37,"_",AU$4,"_",$C$85,"_",$C$84),Data_for_IC_trend_tables!$A$1:$G$49194,7,FALSE)*1000,"-")</f>
        <v>0.33895570662973695</v>
      </c>
      <c r="AV37" s="30"/>
      <c r="AW37" s="30">
        <f>IFERROR(VLOOKUP(CONCATENATE($B37,"_",AW$4,"_",$C$85,"_",$C$84),Data_for_IC_trend_tables!$A$1:$G$49194,7,FALSE)*1000,"-")</f>
        <v>0.33895570662973695</v>
      </c>
      <c r="AX37" s="82">
        <f>O37</f>
        <v>0.316989543770966</v>
      </c>
      <c r="AY37" s="38" t="str">
        <f t="shared" si="0"/>
        <v>No</v>
      </c>
      <c r="AZ37" s="58">
        <f t="shared" si="1"/>
        <v>6.9296174875225963E-2</v>
      </c>
      <c r="BA37" s="32" t="s">
        <v>76</v>
      </c>
    </row>
    <row r="38" spans="1:53" s="3" customFormat="1" x14ac:dyDescent="0.2">
      <c r="A38" s="21"/>
      <c r="B38" s="100" t="s">
        <v>166</v>
      </c>
      <c r="C38" s="71" t="s">
        <v>100</v>
      </c>
      <c r="D38" s="56">
        <v>1990</v>
      </c>
      <c r="E38" s="30" t="str">
        <f>IFERROR(VLOOKUP(CONCATENATE($B38,"_",E$4,"_",$C$85,"_",$C$84),Data_for_IC_trend_tables!$A$1:$G$49194,7,FALSE)*1000,"-")</f>
        <v>-</v>
      </c>
      <c r="F38" s="30" t="str">
        <f>IFERROR(VLOOKUP(CONCATENATE($B38,"_",F$4,"_",$C$85,"_",$C$84),Data_for_IC_trend_tables!$A$1:$G$49194,7,FALSE)*1000,"-")</f>
        <v>-</v>
      </c>
      <c r="G38" s="30" t="str">
        <f>IFERROR(VLOOKUP(CONCATENATE($B38,"_",G$4,"_",$C$85,"_",$C$84),Data_for_IC_trend_tables!$A$1:$G$49194,7,FALSE)*1000,"-")</f>
        <v>-</v>
      </c>
      <c r="H38" s="30" t="str">
        <f>IFERROR(VLOOKUP(CONCATENATE($B38,"_",H$4,"_",$C$85,"_",$C$84),Data_for_IC_trend_tables!$A$1:$G$49194,7,FALSE)*1000,"-")</f>
        <v>-</v>
      </c>
      <c r="I38" s="30" t="str">
        <f>IFERROR(VLOOKUP(CONCATENATE($B38,"_",I$4,"_",$C$85,"_",$C$84),Data_for_IC_trend_tables!$A$1:$G$49194,7,FALSE)*1000,"-")</f>
        <v>-</v>
      </c>
      <c r="J38" s="30" t="str">
        <f>IFERROR(VLOOKUP(CONCATENATE($B38,"_",J$4,"_",$C$85,"_",$C$84),Data_for_IC_trend_tables!$A$1:$G$49194,7,FALSE)*1000,"-")</f>
        <v>-</v>
      </c>
      <c r="K38" s="30" t="str">
        <f>IFERROR(VLOOKUP(CONCATENATE($B38,"_",K$4,"_",$C$85,"_",$C$84),Data_for_IC_trend_tables!$A$1:$G$49194,7,FALSE)*1000,"-")</f>
        <v>-</v>
      </c>
      <c r="L38" s="30" t="str">
        <f>IFERROR(VLOOKUP(CONCATENATE($B38,"_",L$4,"_",$C$85,"_",$C$84),Data_for_IC_trend_tables!$A$1:$G$49194,7,FALSE)*1000,"-")</f>
        <v>-</v>
      </c>
      <c r="M38" s="30" t="str">
        <f>IFERROR(VLOOKUP(CONCATENATE($B38,"_",M$4,"_",$C$85,"_",$C$84),Data_for_IC_trend_tables!$A$1:$G$49194,7,FALSE)*1000,"-")</f>
        <v>-</v>
      </c>
      <c r="N38" s="30" t="str">
        <f>IFERROR(VLOOKUP(CONCATENATE($B38,"_",N$4,"_",$C$85,"_",$C$84),Data_for_IC_trend_tables!$A$1:$G$49194,7,FALSE)*1000,"-")</f>
        <v>-</v>
      </c>
      <c r="O38" s="30">
        <f>IFERROR(VLOOKUP(CONCATENATE($B38,"_",O$4,"_",$C$85,"_",$C$84),Data_for_IC_trend_tables!$A$1:$G$49194,7,FALSE)*1000,"-")</f>
        <v>20.801183806999997</v>
      </c>
      <c r="P38" s="30">
        <f>IFERROR(VLOOKUP(CONCATENATE($B38,"_",P$4,"_",$C$85,"_",$C$84),Data_for_IC_trend_tables!$A$1:$G$49194,7,FALSE)*1000,"-")</f>
        <v>19.224829098000001</v>
      </c>
      <c r="Q38" s="30">
        <f>IFERROR(VLOOKUP(CONCATENATE($B38,"_",Q$4,"_",$C$85,"_",$C$84),Data_for_IC_trend_tables!$A$1:$G$49194,7,FALSE)*1000,"-")</f>
        <v>16.953862561000001</v>
      </c>
      <c r="R38" s="30">
        <f>IFERROR(VLOOKUP(CONCATENATE($B38,"_",R$4,"_",$C$85,"_",$C$84),Data_for_IC_trend_tables!$A$1:$G$49194,7,FALSE)*1000,"-")</f>
        <v>15.244990267</v>
      </c>
      <c r="S38" s="30">
        <f>IFERROR(VLOOKUP(CONCATENATE($B38,"_",S$4,"_",$C$85,"_",$C$84),Data_for_IC_trend_tables!$A$1:$G$49194,7,FALSE)*1000,"-")</f>
        <v>13.090243199</v>
      </c>
      <c r="T38" s="30">
        <f>IFERROR(VLOOKUP(CONCATENATE($B38,"_",T$4,"_",$C$85,"_",$C$84),Data_for_IC_trend_tables!$A$1:$G$49194,7,FALSE)*1000,"-")</f>
        <v>11.31268541</v>
      </c>
      <c r="U38" s="30">
        <f>IFERROR(VLOOKUP(CONCATENATE($B38,"_",U$4,"_",$C$85,"_",$C$84),Data_for_IC_trend_tables!$A$1:$G$49194,7,FALSE)*1000,"-")</f>
        <v>10.607506317</v>
      </c>
      <c r="V38" s="30">
        <f>IFERROR(VLOOKUP(CONCATENATE($B38,"_",V$4,"_",$C$85,"_",$C$84),Data_for_IC_trend_tables!$A$1:$G$49194,7,FALSE)*1000,"-")</f>
        <v>8.6799353180000001</v>
      </c>
      <c r="W38" s="30">
        <f>IFERROR(VLOOKUP(CONCATENATE($B38,"_",W$4,"_",$C$85,"_",$C$84),Data_for_IC_trend_tables!$A$1:$G$49194,7,FALSE)*1000,"-")</f>
        <v>7.1717050210000002</v>
      </c>
      <c r="X38" s="30">
        <f>IFERROR(VLOOKUP(CONCATENATE($B38,"_",X$4,"_",$C$85,"_",$C$84),Data_for_IC_trend_tables!$A$1:$G$49194,7,FALSE)*1000,"-")</f>
        <v>6.4923922699999999</v>
      </c>
      <c r="Y38" s="30">
        <f>IFERROR(VLOOKUP(CONCATENATE($B38,"_",Y$4,"_",$C$85,"_",$C$84),Data_for_IC_trend_tables!$A$1:$G$49194,7,FALSE)*1000,"-")</f>
        <v>5.9529499920000006</v>
      </c>
      <c r="Z38" s="30">
        <f>IFERROR(VLOOKUP(CONCATENATE($B38,"_",Z$4,"_",$C$85,"_",$C$84),Data_for_IC_trend_tables!$A$1:$G$49194,7,FALSE)*1000,"-")</f>
        <v>6.0350212579999996</v>
      </c>
      <c r="AA38" s="30">
        <f>IFERROR(VLOOKUP(CONCATENATE($B38,"_",AA$4,"_",$C$85,"_",$C$84),Data_for_IC_trend_tables!$A$1:$G$49194,7,FALSE)*1000,"-")</f>
        <v>5.6986973030000003</v>
      </c>
      <c r="AB38" s="30">
        <f>IFERROR(VLOOKUP(CONCATENATE($B38,"_",AB$4,"_",$C$85,"_",$C$84),Data_for_IC_trend_tables!$A$1:$G$49194,7,FALSE)*1000,"-")</f>
        <v>5.7909605430000006</v>
      </c>
      <c r="AC38" s="30">
        <f>IFERROR(VLOOKUP(CONCATENATE($B38,"_",AC$4,"_",$C$85,"_",$C$84),Data_for_IC_trend_tables!$A$1:$G$49194,7,FALSE)*1000,"-")</f>
        <v>7.4675666060000001</v>
      </c>
      <c r="AD38" s="30">
        <f>IFERROR(VLOOKUP(CONCATENATE($B38,"_",AD$4,"_",$C$85,"_",$C$84),Data_for_IC_trend_tables!$A$1:$G$49194,7,FALSE)*1000,"-")</f>
        <v>5.9960231850000003</v>
      </c>
      <c r="AE38" s="30">
        <f>IFERROR(VLOOKUP(CONCATENATE($B38,"_",AE$4,"_",$C$85,"_",$C$84),Data_for_IC_trend_tables!$A$1:$G$49194,7,FALSE)*1000,"-")</f>
        <v>5.7870687290000005</v>
      </c>
      <c r="AF38" s="30">
        <f>IFERROR(VLOOKUP(CONCATENATE($B38,"_",AF$4,"_",$C$85,"_",$C$84),Data_for_IC_trend_tables!$A$1:$G$49194,7,FALSE)*1000,"-")</f>
        <v>6.0423643289999998</v>
      </c>
      <c r="AG38" s="30">
        <f>IFERROR(VLOOKUP(CONCATENATE($B38,"_",AG$4,"_",$C$85,"_",$C$84),Data_for_IC_trend_tables!$A$1:$G$49194,7,FALSE)*1000,"-")</f>
        <v>6.4760121289999999</v>
      </c>
      <c r="AH38" s="30">
        <f>IFERROR(VLOOKUP(CONCATENATE($B38,"_",AH$4,"_",$C$85,"_",$C$84),Data_for_IC_trend_tables!$A$1:$G$49194,7,FALSE)*1000,"-")</f>
        <v>6.2051285689999993</v>
      </c>
      <c r="AI38" s="30">
        <f>IFERROR(VLOOKUP(CONCATENATE($B38,"_",AI$4,"_",$C$85,"_",$C$84),Data_for_IC_trend_tables!$A$1:$G$49194,7,FALSE)*1000,"-")</f>
        <v>6.6955923860000004</v>
      </c>
      <c r="AJ38" s="30">
        <f>IFERROR(VLOOKUP(CONCATENATE($B38,"_",AJ$4,"_",$C$85,"_",$C$84),Data_for_IC_trend_tables!$A$1:$G$49194,7,FALSE)*1000,"-")</f>
        <v>5.8248172719999998</v>
      </c>
      <c r="AK38" s="30">
        <f>IFERROR(VLOOKUP(CONCATENATE($B38,"_",AK$4,"_",$C$85,"_",$C$84),Data_for_IC_trend_tables!$A$1:$G$49194,7,FALSE)*1000,"-")</f>
        <v>5.8304068039999999</v>
      </c>
      <c r="AL38" s="30">
        <f>IFERROR(VLOOKUP(CONCATENATE($B38,"_",AL$4,"_",$C$85,"_",$C$84),Data_for_IC_trend_tables!$A$1:$G$49194,7,FALSE)*1000,"-")</f>
        <v>6.0286565019999996</v>
      </c>
      <c r="AM38" s="30">
        <f>IFERROR(VLOOKUP(CONCATENATE($B38,"_",AM$4,"_",$C$85,"_",$C$84),Data_for_IC_trend_tables!$A$1:$G$49194,7,FALSE)*1000,"-")</f>
        <v>5.0671986789999997</v>
      </c>
      <c r="AN38" s="30">
        <f>IFERROR(VLOOKUP(CONCATENATE($B38,"_",AN$4,"_",$C$85,"_",$C$84),Data_for_IC_trend_tables!$A$1:$G$49194,7,FALSE)*1000,"-")</f>
        <v>5.4545027749999999</v>
      </c>
      <c r="AO38" s="30">
        <f>IFERROR(VLOOKUP(CONCATENATE($B38,"_",AO$4,"_",$C$85,"_",$C$84),Data_for_IC_trend_tables!$A$1:$G$49194,7,FALSE)*1000,"-")</f>
        <v>5.4148140820000004</v>
      </c>
      <c r="AP38" s="30">
        <f>IFERROR(VLOOKUP(CONCATENATE($B38,"_",AP$4,"_",$C$85,"_",$C$84),Data_for_IC_trend_tables!$A$1:$G$49194,7,FALSE)*1000,"-")</f>
        <v>5.1765465349999999</v>
      </c>
      <c r="AQ38" s="30">
        <f>IFERROR(VLOOKUP(CONCATENATE($B38,"_",AQ$4,"_",$C$85,"_",$C$84),Data_for_IC_trend_tables!$A$1:$G$49194,7,FALSE)*1000,"-")</f>
        <v>5.0371751690000002</v>
      </c>
      <c r="AR38" s="30">
        <f>IFERROR(VLOOKUP(CONCATENATE($B38,"_",AR$4,"_",$C$85,"_",$C$84),Data_for_IC_trend_tables!$A$1:$G$49194,7,FALSE)*1000,"-")</f>
        <v>4.7495344170000005</v>
      </c>
      <c r="AS38" s="30">
        <f>IFERROR(VLOOKUP(CONCATENATE($B38,"_",AS$4,"_",$C$85,"_",$C$84),Data_for_IC_trend_tables!$A$1:$G$49194,7,FALSE)*1000,"-")</f>
        <v>4.256840628</v>
      </c>
      <c r="AT38" s="30">
        <f>IFERROR(VLOOKUP(CONCATENATE($B38,"_",AT$4,"_",$C$85,"_",$C$84),Data_for_IC_trend_tables!$A$1:$G$49194,7,FALSE)*1000,"-")</f>
        <v>4.7262419860000007</v>
      </c>
      <c r="AU38" s="30">
        <f>IFERROR(VLOOKUP(CONCATENATE($B38,"_",AU$4,"_",$C$85,"_",$C$84),Data_for_IC_trend_tables!$A$1:$G$49194,7,FALSE)*1000,"-")</f>
        <v>4.7724717989999998</v>
      </c>
      <c r="AV38" s="30"/>
      <c r="AW38" s="30">
        <f>IFERROR(VLOOKUP(CONCATENATE($B38,"_",AW$4,"_",$C$85,"_",$C$84),Data_for_IC_trend_tables!$A$1:$G$49194,7,FALSE)*1000,"-")</f>
        <v>4.7724717989999998</v>
      </c>
      <c r="AX38" s="82">
        <f>O38</f>
        <v>20.801183806999997</v>
      </c>
      <c r="AY38" s="38" t="str">
        <f t="shared" si="0"/>
        <v>Yes</v>
      </c>
      <c r="AZ38" s="58">
        <f t="shared" si="1"/>
        <v>-0.77056729831914805</v>
      </c>
      <c r="BA38" s="32" t="s">
        <v>76</v>
      </c>
    </row>
    <row r="39" spans="1:53" s="3" customFormat="1" x14ac:dyDescent="0.2">
      <c r="A39" s="21"/>
      <c r="B39" s="100" t="s">
        <v>167</v>
      </c>
      <c r="C39" s="71" t="s">
        <v>28</v>
      </c>
      <c r="D39" s="56">
        <v>1990</v>
      </c>
      <c r="E39" s="30" t="str">
        <f>IFERROR(VLOOKUP(CONCATENATE($B39,"_",E$4,"_",$C$85,"_",$C$84),Data_for_IC_trend_tables!$A$1:$G$49194,7,FALSE)*1000,"-")</f>
        <v>-</v>
      </c>
      <c r="F39" s="30" t="str">
        <f>IFERROR(VLOOKUP(CONCATENATE($B39,"_",F$4,"_",$C$85,"_",$C$84),Data_for_IC_trend_tables!$A$1:$G$49194,7,FALSE)*1000,"-")</f>
        <v>-</v>
      </c>
      <c r="G39" s="30" t="str">
        <f>IFERROR(VLOOKUP(CONCATENATE($B39,"_",G$4,"_",$C$85,"_",$C$84),Data_for_IC_trend_tables!$A$1:$G$49194,7,FALSE)*1000,"-")</f>
        <v>-</v>
      </c>
      <c r="H39" s="30" t="str">
        <f>IFERROR(VLOOKUP(CONCATENATE($B39,"_",H$4,"_",$C$85,"_",$C$84),Data_for_IC_trend_tables!$A$1:$G$49194,7,FALSE)*1000,"-")</f>
        <v>-</v>
      </c>
      <c r="I39" s="30" t="str">
        <f>IFERROR(VLOOKUP(CONCATENATE($B39,"_",I$4,"_",$C$85,"_",$C$84),Data_for_IC_trend_tables!$A$1:$G$49194,7,FALSE)*1000,"-")</f>
        <v>-</v>
      </c>
      <c r="J39" s="30" t="str">
        <f>IFERROR(VLOOKUP(CONCATENATE($B39,"_",J$4,"_",$C$85,"_",$C$84),Data_for_IC_trend_tables!$A$1:$G$49194,7,FALSE)*1000,"-")</f>
        <v>-</v>
      </c>
      <c r="K39" s="30" t="str">
        <f>IFERROR(VLOOKUP(CONCATENATE($B39,"_",K$4,"_",$C$85,"_",$C$84),Data_for_IC_trend_tables!$A$1:$G$49194,7,FALSE)*1000,"-")</f>
        <v>-</v>
      </c>
      <c r="L39" s="30" t="str">
        <f>IFERROR(VLOOKUP(CONCATENATE($B39,"_",L$4,"_",$C$85,"_",$C$84),Data_for_IC_trend_tables!$A$1:$G$49194,7,FALSE)*1000,"-")</f>
        <v>-</v>
      </c>
      <c r="M39" s="30" t="str">
        <f>IFERROR(VLOOKUP(CONCATENATE($B39,"_",M$4,"_",$C$85,"_",$C$84),Data_for_IC_trend_tables!$A$1:$G$49194,7,FALSE)*1000,"-")</f>
        <v>-</v>
      </c>
      <c r="N39" s="30" t="str">
        <f>IFERROR(VLOOKUP(CONCATENATE($B39,"_",N$4,"_",$C$85,"_",$C$84),Data_for_IC_trend_tables!$A$1:$G$49194,7,FALSE)*1000,"-")</f>
        <v>-</v>
      </c>
      <c r="O39" s="30">
        <f>IFERROR(VLOOKUP(CONCATENATE($B39,"_",O$4,"_",$C$85,"_",$C$84),Data_for_IC_trend_tables!$A$1:$G$49194,7,FALSE)*1000,"-")</f>
        <v>20.174683119399401</v>
      </c>
      <c r="P39" s="30">
        <f>IFERROR(VLOOKUP(CONCATENATE($B39,"_",P$4,"_",$C$85,"_",$C$84),Data_for_IC_trend_tables!$A$1:$G$49194,7,FALSE)*1000,"-")</f>
        <v>17.730734351251598</v>
      </c>
      <c r="Q39" s="30">
        <f>IFERROR(VLOOKUP(CONCATENATE($B39,"_",Q$4,"_",$C$85,"_",$C$84),Data_for_IC_trend_tables!$A$1:$G$49194,7,FALSE)*1000,"-")</f>
        <v>17.9926856491061</v>
      </c>
      <c r="R39" s="30">
        <f>IFERROR(VLOOKUP(CONCATENATE($B39,"_",R$4,"_",$C$85,"_",$C$84),Data_for_IC_trend_tables!$A$1:$G$49194,7,FALSE)*1000,"-")</f>
        <v>19.156881954606902</v>
      </c>
      <c r="S39" s="30">
        <f>IFERROR(VLOOKUP(CONCATENATE($B39,"_",S$4,"_",$C$85,"_",$C$84),Data_for_IC_trend_tables!$A$1:$G$49194,7,FALSE)*1000,"-")</f>
        <v>16.300559978671401</v>
      </c>
      <c r="T39" s="30">
        <f>IFERROR(VLOOKUP(CONCATENATE($B39,"_",T$4,"_",$C$85,"_",$C$84),Data_for_IC_trend_tables!$A$1:$G$49194,7,FALSE)*1000,"-")</f>
        <v>15.3536627112929</v>
      </c>
      <c r="U39" s="30">
        <f>IFERROR(VLOOKUP(CONCATENATE($B39,"_",U$4,"_",$C$85,"_",$C$84),Data_for_IC_trend_tables!$A$1:$G$49194,7,FALSE)*1000,"-")</f>
        <v>16.485325142208399</v>
      </c>
      <c r="V39" s="30">
        <f>IFERROR(VLOOKUP(CONCATENATE($B39,"_",V$4,"_",$C$85,"_",$C$84),Data_for_IC_trend_tables!$A$1:$G$49194,7,FALSE)*1000,"-")</f>
        <v>18.365973092805199</v>
      </c>
      <c r="W39" s="30">
        <f>IFERROR(VLOOKUP(CONCATENATE($B39,"_",W$4,"_",$C$85,"_",$C$84),Data_for_IC_trend_tables!$A$1:$G$49194,7,FALSE)*1000,"-")</f>
        <v>16.215731591617001</v>
      </c>
      <c r="X39" s="30">
        <f>IFERROR(VLOOKUP(CONCATENATE($B39,"_",X$4,"_",$C$85,"_",$C$84),Data_for_IC_trend_tables!$A$1:$G$49194,7,FALSE)*1000,"-")</f>
        <v>15.237976579642799</v>
      </c>
      <c r="Y39" s="30">
        <f>IFERROR(VLOOKUP(CONCATENATE($B39,"_",Y$4,"_",$C$85,"_",$C$84),Data_for_IC_trend_tables!$A$1:$G$49194,7,FALSE)*1000,"-")</f>
        <v>15.121919799001601</v>
      </c>
      <c r="Z39" s="30">
        <f>IFERROR(VLOOKUP(CONCATENATE($B39,"_",Z$4,"_",$C$85,"_",$C$84),Data_for_IC_trend_tables!$A$1:$G$49194,7,FALSE)*1000,"-")</f>
        <v>16.216756777384397</v>
      </c>
      <c r="AA39" s="30">
        <f>IFERROR(VLOOKUP(CONCATENATE($B39,"_",AA$4,"_",$C$85,"_",$C$84),Data_for_IC_trend_tables!$A$1:$G$49194,7,FALSE)*1000,"-")</f>
        <v>17.917046023846702</v>
      </c>
      <c r="AB39" s="30">
        <f>IFERROR(VLOOKUP(CONCATENATE($B39,"_",AB$4,"_",$C$85,"_",$C$84),Data_for_IC_trend_tables!$A$1:$G$49194,7,FALSE)*1000,"-")</f>
        <v>13.9390619124576</v>
      </c>
      <c r="AC39" s="30">
        <f>IFERROR(VLOOKUP(CONCATENATE($B39,"_",AC$4,"_",$C$85,"_",$C$84),Data_for_IC_trend_tables!$A$1:$G$49194,7,FALSE)*1000,"-")</f>
        <v>15.8292692132458</v>
      </c>
      <c r="AD39" s="30">
        <f>IFERROR(VLOOKUP(CONCATENATE($B39,"_",AD$4,"_",$C$85,"_",$C$84),Data_for_IC_trend_tables!$A$1:$G$49194,7,FALSE)*1000,"-")</f>
        <v>17.564446248996401</v>
      </c>
      <c r="AE39" s="30">
        <f>IFERROR(VLOOKUP(CONCATENATE($B39,"_",AE$4,"_",$C$85,"_",$C$84),Data_for_IC_trend_tables!$A$1:$G$49194,7,FALSE)*1000,"-")</f>
        <v>13.0564120618294</v>
      </c>
      <c r="AF39" s="30">
        <f>IFERROR(VLOOKUP(CONCATENATE($B39,"_",AF$4,"_",$C$85,"_",$C$84),Data_for_IC_trend_tables!$A$1:$G$49194,7,FALSE)*1000,"-")</f>
        <v>10.7719396734495</v>
      </c>
      <c r="AG39" s="30">
        <f>IFERROR(VLOOKUP(CONCATENATE($B39,"_",AG$4,"_",$C$85,"_",$C$84),Data_for_IC_trend_tables!$A$1:$G$49194,7,FALSE)*1000,"-")</f>
        <v>11.8021998977739</v>
      </c>
      <c r="AH39" s="30">
        <f>IFERROR(VLOOKUP(CONCATENATE($B39,"_",AH$4,"_",$C$85,"_",$C$84),Data_for_IC_trend_tables!$A$1:$G$49194,7,FALSE)*1000,"-")</f>
        <v>7.56021863924237</v>
      </c>
      <c r="AI39" s="30">
        <f>IFERROR(VLOOKUP(CONCATENATE($B39,"_",AI$4,"_",$C$85,"_",$C$84),Data_for_IC_trend_tables!$A$1:$G$49194,7,FALSE)*1000,"-")</f>
        <v>7.1337238272912593</v>
      </c>
      <c r="AJ39" s="30">
        <f>IFERROR(VLOOKUP(CONCATENATE($B39,"_",AJ$4,"_",$C$85,"_",$C$84),Data_for_IC_trend_tables!$A$1:$G$49194,7,FALSE)*1000,"-")</f>
        <v>7.5161878794173402</v>
      </c>
      <c r="AK39" s="30">
        <f>IFERROR(VLOOKUP(CONCATENATE($B39,"_",AK$4,"_",$C$85,"_",$C$84),Data_for_IC_trend_tables!$A$1:$G$49194,7,FALSE)*1000,"-")</f>
        <v>6.6737481525834994</v>
      </c>
      <c r="AL39" s="30">
        <f>IFERROR(VLOOKUP(CONCATENATE($B39,"_",AL$4,"_",$C$85,"_",$C$84),Data_for_IC_trend_tables!$A$1:$G$49194,7,FALSE)*1000,"-")</f>
        <v>7.0100914814749</v>
      </c>
      <c r="AM39" s="30">
        <f>IFERROR(VLOOKUP(CONCATENATE($B39,"_",AM$4,"_",$C$85,"_",$C$84),Data_for_IC_trend_tables!$A$1:$G$49194,7,FALSE)*1000,"-")</f>
        <v>6.6589483110175607</v>
      </c>
      <c r="AN39" s="30">
        <f>IFERROR(VLOOKUP(CONCATENATE($B39,"_",AN$4,"_",$C$85,"_",$C$84),Data_for_IC_trend_tables!$A$1:$G$49194,7,FALSE)*1000,"-")</f>
        <v>6.8600022401422995</v>
      </c>
      <c r="AO39" s="30">
        <f>IFERROR(VLOOKUP(CONCATENATE($B39,"_",AO$4,"_",$C$85,"_",$C$84),Data_for_IC_trend_tables!$A$1:$G$49194,7,FALSE)*1000,"-")</f>
        <v>5.9574189846264494</v>
      </c>
      <c r="AP39" s="30">
        <f>IFERROR(VLOOKUP(CONCATENATE($B39,"_",AP$4,"_",$C$85,"_",$C$84),Data_for_IC_trend_tables!$A$1:$G$49194,7,FALSE)*1000,"-")</f>
        <v>6.1095208597413997</v>
      </c>
      <c r="AQ39" s="30">
        <f>IFERROR(VLOOKUP(CONCATENATE($B39,"_",AQ$4,"_",$C$85,"_",$C$84),Data_for_IC_trend_tables!$A$1:$G$49194,7,FALSE)*1000,"-")</f>
        <v>6.7564548034066494</v>
      </c>
      <c r="AR39" s="30">
        <f>IFERROR(VLOOKUP(CONCATENATE($B39,"_",AR$4,"_",$C$85,"_",$C$84),Data_for_IC_trend_tables!$A$1:$G$49194,7,FALSE)*1000,"-")</f>
        <v>6.8298892760973002</v>
      </c>
      <c r="AS39" s="30">
        <f>IFERROR(VLOOKUP(CONCATENATE($B39,"_",AS$4,"_",$C$85,"_",$C$84),Data_for_IC_trend_tables!$A$1:$G$49194,7,FALSE)*1000,"-")</f>
        <v>5.1112701450996996</v>
      </c>
      <c r="AT39" s="30">
        <f>IFERROR(VLOOKUP(CONCATENATE($B39,"_",AT$4,"_",$C$85,"_",$C$84),Data_for_IC_trend_tables!$A$1:$G$49194,7,FALSE)*1000,"-")</f>
        <v>4.8799902192316393</v>
      </c>
      <c r="AU39" s="30">
        <f>IFERROR(VLOOKUP(CONCATENATE($B39,"_",AU$4,"_",$C$85,"_",$C$84),Data_for_IC_trend_tables!$A$1:$G$49194,7,FALSE)*1000,"-")</f>
        <v>4.8569688065273402</v>
      </c>
      <c r="AV39" s="30"/>
      <c r="AW39" s="30">
        <f>IFERROR(VLOOKUP(CONCATENATE($B39,"_",AW$4,"_",$C$85,"_",$C$84),Data_for_IC_trend_tables!$A$1:$G$49194,7,FALSE)*1000,"-")</f>
        <v>4.8569688065273402</v>
      </c>
      <c r="AX39" s="82">
        <f>O39</f>
        <v>20.174683119399401</v>
      </c>
      <c r="AY39" s="38" t="str">
        <f t="shared" si="0"/>
        <v>Yes</v>
      </c>
      <c r="AZ39" s="58">
        <f t="shared" si="1"/>
        <v>-0.75925427042484661</v>
      </c>
      <c r="BA39" s="32" t="s">
        <v>76</v>
      </c>
    </row>
    <row r="40" spans="1:53" s="3" customFormat="1" x14ac:dyDescent="0.2">
      <c r="B40" s="53" t="s">
        <v>168</v>
      </c>
      <c r="C40" s="71" t="s">
        <v>29</v>
      </c>
      <c r="D40" s="56"/>
      <c r="E40" s="30" t="str">
        <f>IFERROR(VLOOKUP(CONCATENATE($B40,"_",E$4,"_",$C$85,"_",$C$84),Data_for_IC_trend_tables!$A$1:$G$49194,7,FALSE)*1000,"-")</f>
        <v>-</v>
      </c>
      <c r="F40" s="30" t="str">
        <f>IFERROR(VLOOKUP(CONCATENATE($B40,"_",F$4,"_",$C$85,"_",$C$84),Data_for_IC_trend_tables!$A$1:$G$49194,7,FALSE)*1000,"-")</f>
        <v>-</v>
      </c>
      <c r="G40" s="30" t="str">
        <f>IFERROR(VLOOKUP(CONCATENATE($B40,"_",G$4,"_",$C$85,"_",$C$84),Data_for_IC_trend_tables!$A$1:$G$49194,7,FALSE)*1000,"-")</f>
        <v>-</v>
      </c>
      <c r="H40" s="30" t="str">
        <f>IFERROR(VLOOKUP(CONCATENATE($B40,"_",H$4,"_",$C$85,"_",$C$84),Data_for_IC_trend_tables!$A$1:$G$49194,7,FALSE)*1000,"-")</f>
        <v>-</v>
      </c>
      <c r="I40" s="30" t="str">
        <f>IFERROR(VLOOKUP(CONCATENATE($B40,"_",I$4,"_",$C$85,"_",$C$84),Data_for_IC_trend_tables!$A$1:$G$49194,7,FALSE)*1000,"-")</f>
        <v>-</v>
      </c>
      <c r="J40" s="30" t="str">
        <f>IFERROR(VLOOKUP(CONCATENATE($B40,"_",J$4,"_",$C$85,"_",$C$84),Data_for_IC_trend_tables!$A$1:$G$49194,7,FALSE)*1000,"-")</f>
        <v>-</v>
      </c>
      <c r="K40" s="30" t="str">
        <f>IFERROR(VLOOKUP(CONCATENATE($B40,"_",K$4,"_",$C$85,"_",$C$84),Data_for_IC_trend_tables!$A$1:$G$49194,7,FALSE)*1000,"-")</f>
        <v>-</v>
      </c>
      <c r="L40" s="30" t="str">
        <f>IFERROR(VLOOKUP(CONCATENATE($B40,"_",L$4,"_",$C$85,"_",$C$84),Data_for_IC_trend_tables!$A$1:$G$49194,7,FALSE)*1000,"-")</f>
        <v>-</v>
      </c>
      <c r="M40" s="30" t="str">
        <f>IFERROR(VLOOKUP(CONCATENATE($B40,"_",M$4,"_",$C$85,"_",$C$84),Data_for_IC_trend_tables!$A$1:$G$49194,7,FALSE)*1000,"-")</f>
        <v>-</v>
      </c>
      <c r="N40" s="30" t="str">
        <f>IFERROR(VLOOKUP(CONCATENATE($B40,"_",N$4,"_",$C$85,"_",$C$84),Data_for_IC_trend_tables!$A$1:$G$49194,7,FALSE)*1000,"-")</f>
        <v>-</v>
      </c>
      <c r="O40" s="30">
        <f>IFERROR(VLOOKUP(CONCATENATE($B40,"_",O$4,"_",$C$85,"_",$C$84),Data_for_IC_trend_tables!$A$1:$G$49194,7,FALSE)*1000,"-")</f>
        <v>340.98022100593403</v>
      </c>
      <c r="P40" s="30">
        <f>IFERROR(VLOOKUP(CONCATENATE($B40,"_",P$4,"_",$C$85,"_",$C$84),Data_for_IC_trend_tables!$A$1:$G$49194,7,FALSE)*1000,"-")</f>
        <v>421.07894232776499</v>
      </c>
      <c r="Q40" s="30">
        <f>IFERROR(VLOOKUP(CONCATENATE($B40,"_",Q$4,"_",$C$85,"_",$C$84),Data_for_IC_trend_tables!$A$1:$G$49194,7,FALSE)*1000,"-")</f>
        <v>418.15523886315498</v>
      </c>
      <c r="R40" s="30">
        <f>IFERROR(VLOOKUP(CONCATENATE($B40,"_",R$4,"_",$C$85,"_",$C$84),Data_for_IC_trend_tables!$A$1:$G$49194,7,FALSE)*1000,"-")</f>
        <v>480.183882281987</v>
      </c>
      <c r="S40" s="30">
        <f>IFERROR(VLOOKUP(CONCATENATE($B40,"_",S$4,"_",$C$85,"_",$C$84),Data_for_IC_trend_tables!$A$1:$G$49194,7,FALSE)*1000,"-")</f>
        <v>415.55490606177</v>
      </c>
      <c r="T40" s="30">
        <f>IFERROR(VLOOKUP(CONCATENATE($B40,"_",T$4,"_",$C$85,"_",$C$84),Data_for_IC_trend_tables!$A$1:$G$49194,7,FALSE)*1000,"-")</f>
        <v>409.45795128617999</v>
      </c>
      <c r="U40" s="30">
        <f>IFERROR(VLOOKUP(CONCATENATE($B40,"_",U$4,"_",$C$85,"_",$C$84),Data_for_IC_trend_tables!$A$1:$G$49194,7,FALSE)*1000,"-")</f>
        <v>416.01023312658504</v>
      </c>
      <c r="V40" s="30">
        <f>IFERROR(VLOOKUP(CONCATENATE($B40,"_",V$4,"_",$C$85,"_",$C$84),Data_for_IC_trend_tables!$A$1:$G$49194,7,FALSE)*1000,"-")</f>
        <v>359.29159141713302</v>
      </c>
      <c r="W40" s="30">
        <f>IFERROR(VLOOKUP(CONCATENATE($B40,"_",W$4,"_",$C$85,"_",$C$84),Data_for_IC_trend_tables!$A$1:$G$49194,7,FALSE)*1000,"-")</f>
        <v>299.19958519781096</v>
      </c>
      <c r="X40" s="30">
        <f>IFERROR(VLOOKUP(CONCATENATE($B40,"_",X$4,"_",$C$85,"_",$C$84),Data_for_IC_trend_tables!$A$1:$G$49194,7,FALSE)*1000,"-")</f>
        <v>302.69273783067302</v>
      </c>
      <c r="Y40" s="30">
        <f>IFERROR(VLOOKUP(CONCATENATE($B40,"_",Y$4,"_",$C$85,"_",$C$84),Data_for_IC_trend_tables!$A$1:$G$49194,7,FALSE)*1000,"-")</f>
        <v>242.20341467979301</v>
      </c>
      <c r="Z40" s="30">
        <f>IFERROR(VLOOKUP(CONCATENATE($B40,"_",Z$4,"_",$C$85,"_",$C$84),Data_for_IC_trend_tables!$A$1:$G$49194,7,FALSE)*1000,"-")</f>
        <v>263.977291714334</v>
      </c>
      <c r="AA40" s="30">
        <f>IFERROR(VLOOKUP(CONCATENATE($B40,"_",AA$4,"_",$C$85,"_",$C$84),Data_for_IC_trend_tables!$A$1:$G$49194,7,FALSE)*1000,"-")</f>
        <v>281.430081970054</v>
      </c>
      <c r="AB40" s="30">
        <f>IFERROR(VLOOKUP(CONCATENATE($B40,"_",AB$4,"_",$C$85,"_",$C$84),Data_for_IC_trend_tables!$A$1:$G$49194,7,FALSE)*1000,"-")</f>
        <v>276.85666318621202</v>
      </c>
      <c r="AC40" s="30">
        <f>IFERROR(VLOOKUP(CONCATENATE($B40,"_",AC$4,"_",$C$85,"_",$C$84),Data_for_IC_trend_tables!$A$1:$G$49194,7,FALSE)*1000,"-")</f>
        <v>289.21261863256996</v>
      </c>
      <c r="AD40" s="30">
        <f>IFERROR(VLOOKUP(CONCATENATE($B40,"_",AD$4,"_",$C$85,"_",$C$84),Data_for_IC_trend_tables!$A$1:$G$49194,7,FALSE)*1000,"-")</f>
        <v>310.36726966828599</v>
      </c>
      <c r="AE40" s="30">
        <f>IFERROR(VLOOKUP(CONCATENATE($B40,"_",AE$4,"_",$C$85,"_",$C$84),Data_for_IC_trend_tables!$A$1:$G$49194,7,FALSE)*1000,"-")</f>
        <v>344.41842400591202</v>
      </c>
      <c r="AF40" s="30">
        <f>IFERROR(VLOOKUP(CONCATENATE($B40,"_",AF$4,"_",$C$85,"_",$C$84),Data_for_IC_trend_tables!$A$1:$G$49194,7,FALSE)*1000,"-")</f>
        <v>315.7457459309</v>
      </c>
      <c r="AG40" s="30">
        <f>IFERROR(VLOOKUP(CONCATENATE($B40,"_",AG$4,"_",$C$85,"_",$C$84),Data_for_IC_trend_tables!$A$1:$G$49194,7,FALSE)*1000,"-")</f>
        <v>330.25109642390601</v>
      </c>
      <c r="AH40" s="30">
        <f>IFERROR(VLOOKUP(CONCATENATE($B40,"_",AH$4,"_",$C$85,"_",$C$84),Data_for_IC_trend_tables!$A$1:$G$49194,7,FALSE)*1000,"-")</f>
        <v>329.03687340960903</v>
      </c>
      <c r="AI40" s="30">
        <f>IFERROR(VLOOKUP(CONCATENATE($B40,"_",AI$4,"_",$C$85,"_",$C$84),Data_for_IC_trend_tables!$A$1:$G$49194,7,FALSE)*1000,"-")</f>
        <v>369.15717411461401</v>
      </c>
      <c r="AJ40" s="30">
        <f>IFERROR(VLOOKUP(CONCATENATE($B40,"_",AJ$4,"_",$C$85,"_",$C$84),Data_for_IC_trend_tables!$A$1:$G$49194,7,FALSE)*1000,"-")</f>
        <v>330.863672812738</v>
      </c>
      <c r="AK40" s="30">
        <f>IFERROR(VLOOKUP(CONCATENATE($B40,"_",AK$4,"_",$C$85,"_",$C$84),Data_for_IC_trend_tables!$A$1:$G$49194,7,FALSE)*1000,"-")</f>
        <v>339.61092368787899</v>
      </c>
      <c r="AL40" s="30">
        <f>IFERROR(VLOOKUP(CONCATENATE($B40,"_",AL$4,"_",$C$85,"_",$C$84),Data_for_IC_trend_tables!$A$1:$G$49194,7,FALSE)*1000,"-")</f>
        <v>325.30765245237802</v>
      </c>
      <c r="AM40" s="30">
        <f>IFERROR(VLOOKUP(CONCATENATE($B40,"_",AM$4,"_",$C$85,"_",$C$84),Data_for_IC_trend_tables!$A$1:$G$49194,7,FALSE)*1000,"-")</f>
        <v>297.70677637292096</v>
      </c>
      <c r="AN40" s="30">
        <f>IFERROR(VLOOKUP(CONCATENATE($B40,"_",AN$4,"_",$C$85,"_",$C$84),Data_for_IC_trend_tables!$A$1:$G$49194,7,FALSE)*1000,"-")</f>
        <v>291.16324933775002</v>
      </c>
      <c r="AO40" s="30">
        <f>IFERROR(VLOOKUP(CONCATENATE($B40,"_",AO$4,"_",$C$85,"_",$C$84),Data_for_IC_trend_tables!$A$1:$G$49194,7,FALSE)*1000,"-")</f>
        <v>304.71186167092901</v>
      </c>
      <c r="AP40" s="30">
        <f>IFERROR(VLOOKUP(CONCATENATE($B40,"_",AP$4,"_",$C$85,"_",$C$84),Data_for_IC_trend_tables!$A$1:$G$49194,7,FALSE)*1000,"-")</f>
        <v>295.28310265666005</v>
      </c>
      <c r="AQ40" s="30">
        <f>IFERROR(VLOOKUP(CONCATENATE($B40,"_",AQ$4,"_",$C$85,"_",$C$84),Data_for_IC_trend_tables!$A$1:$G$49194,7,FALSE)*1000,"-")</f>
        <v>330.16785126145999</v>
      </c>
      <c r="AR40" s="30">
        <f>IFERROR(VLOOKUP(CONCATENATE($B40,"_",AR$4,"_",$C$85,"_",$C$84),Data_for_IC_trend_tables!$A$1:$G$49194,7,FALSE)*1000,"-")</f>
        <v>276.126841790144</v>
      </c>
      <c r="AS40" s="30">
        <f>IFERROR(VLOOKUP(CONCATENATE($B40,"_",AS$4,"_",$C$85,"_",$C$84),Data_for_IC_trend_tables!$A$1:$G$49194,7,FALSE)*1000,"-")</f>
        <v>271.45168537695599</v>
      </c>
      <c r="AT40" s="30">
        <f>IFERROR(VLOOKUP(CONCATENATE($B40,"_",AT$4,"_",$C$85,"_",$C$84),Data_for_IC_trend_tables!$A$1:$G$49194,7,FALSE)*1000,"-")</f>
        <v>260.47212558953697</v>
      </c>
      <c r="AU40" s="30">
        <f>IFERROR(VLOOKUP(CONCATENATE($B40,"_",AU$4,"_",$C$85,"_",$C$84),Data_for_IC_trend_tables!$A$1:$G$49194,7,FALSE)*1000,"-")</f>
        <v>220.62125563566602</v>
      </c>
      <c r="AV40" s="30"/>
      <c r="AW40" s="30">
        <f>IFERROR(VLOOKUP(CONCATENATE($B40,"_",AW$4,"_",$C$85,"_",$C$84),Data_for_IC_trend_tables!$A$1:$G$49194,7,FALSE)*1000,"-")</f>
        <v>220.62125563566602</v>
      </c>
      <c r="AX40" s="82"/>
      <c r="AY40" s="38" t="str">
        <f t="shared" si="0"/>
        <v/>
      </c>
      <c r="AZ40" s="58" t="str">
        <f t="shared" si="1"/>
        <v/>
      </c>
      <c r="BA40" s="86"/>
    </row>
    <row r="41" spans="1:53" s="3" customFormat="1" x14ac:dyDescent="0.2">
      <c r="B41" s="53" t="s">
        <v>169</v>
      </c>
      <c r="C41" s="71" t="s">
        <v>30</v>
      </c>
      <c r="D41" s="56"/>
      <c r="E41" s="30" t="str">
        <f>IFERROR(VLOOKUP(CONCATENATE($B41,"_",E$4,"_",$C$85,"_",$C$84),Data_for_IC_trend_tables!$A$1:$G$49194,7,FALSE)*1000,"-")</f>
        <v>-</v>
      </c>
      <c r="F41" s="30" t="str">
        <f>IFERROR(VLOOKUP(CONCATENATE($B41,"_",F$4,"_",$C$85,"_",$C$84),Data_for_IC_trend_tables!$A$1:$G$49194,7,FALSE)*1000,"-")</f>
        <v>-</v>
      </c>
      <c r="G41" s="30" t="str">
        <f>IFERROR(VLOOKUP(CONCATENATE($B41,"_",G$4,"_",$C$85,"_",$C$84),Data_for_IC_trend_tables!$A$1:$G$49194,7,FALSE)*1000,"-")</f>
        <v>-</v>
      </c>
      <c r="H41" s="30" t="str">
        <f>IFERROR(VLOOKUP(CONCATENATE($B41,"_",H$4,"_",$C$85,"_",$C$84),Data_for_IC_trend_tables!$A$1:$G$49194,7,FALSE)*1000,"-")</f>
        <v>-</v>
      </c>
      <c r="I41" s="30" t="str">
        <f>IFERROR(VLOOKUP(CONCATENATE($B41,"_",I$4,"_",$C$85,"_",$C$84),Data_for_IC_trend_tables!$A$1:$G$49194,7,FALSE)*1000,"-")</f>
        <v>-</v>
      </c>
      <c r="J41" s="30" t="str">
        <f>IFERROR(VLOOKUP(CONCATENATE($B41,"_",J$4,"_",$C$85,"_",$C$84),Data_for_IC_trend_tables!$A$1:$G$49194,7,FALSE)*1000,"-")</f>
        <v>-</v>
      </c>
      <c r="K41" s="30" t="str">
        <f>IFERROR(VLOOKUP(CONCATENATE($B41,"_",K$4,"_",$C$85,"_",$C$84),Data_for_IC_trend_tables!$A$1:$G$49194,7,FALSE)*1000,"-")</f>
        <v>-</v>
      </c>
      <c r="L41" s="30" t="str">
        <f>IFERROR(VLOOKUP(CONCATENATE($B41,"_",L$4,"_",$C$85,"_",$C$84),Data_for_IC_trend_tables!$A$1:$G$49194,7,FALSE)*1000,"-")</f>
        <v>-</v>
      </c>
      <c r="M41" s="30" t="str">
        <f>IFERROR(VLOOKUP(CONCATENATE($B41,"_",M$4,"_",$C$85,"_",$C$84),Data_for_IC_trend_tables!$A$1:$G$49194,7,FALSE)*1000,"-")</f>
        <v>-</v>
      </c>
      <c r="N41" s="30" t="str">
        <f>IFERROR(VLOOKUP(CONCATENATE($B41,"_",N$4,"_",$C$85,"_",$C$84),Data_for_IC_trend_tables!$A$1:$G$49194,7,FALSE)*1000,"-")</f>
        <v>-</v>
      </c>
      <c r="O41" s="30">
        <f>IFERROR(VLOOKUP(CONCATENATE($B41,"_",O$4,"_",$C$85,"_",$C$84),Data_for_IC_trend_tables!$A$1:$G$49194,7,FALSE)*1000,"-")</f>
        <v>21.995546343256699</v>
      </c>
      <c r="P41" s="30">
        <f>IFERROR(VLOOKUP(CONCATENATE($B41,"_",P$4,"_",$C$85,"_",$C$84),Data_for_IC_trend_tables!$A$1:$G$49194,7,FALSE)*1000,"-")</f>
        <v>20.778108432382002</v>
      </c>
      <c r="Q41" s="30">
        <f>IFERROR(VLOOKUP(CONCATENATE($B41,"_",Q$4,"_",$C$85,"_",$C$84),Data_for_IC_trend_tables!$A$1:$G$49194,7,FALSE)*1000,"-")</f>
        <v>20.571404552094702</v>
      </c>
      <c r="R41" s="30">
        <f>IFERROR(VLOOKUP(CONCATENATE($B41,"_",R$4,"_",$C$85,"_",$C$84),Data_for_IC_trend_tables!$A$1:$G$49194,7,FALSE)*1000,"-")</f>
        <v>20.125148815331499</v>
      </c>
      <c r="S41" s="30">
        <f>IFERROR(VLOOKUP(CONCATENATE($B41,"_",S$4,"_",$C$85,"_",$C$84),Data_for_IC_trend_tables!$A$1:$G$49194,7,FALSE)*1000,"-")</f>
        <v>19.9196861625243</v>
      </c>
      <c r="T41" s="30">
        <f>IFERROR(VLOOKUP(CONCATENATE($B41,"_",T$4,"_",$C$85,"_",$C$84),Data_for_IC_trend_tables!$A$1:$G$49194,7,FALSE)*1000,"-")</f>
        <v>19.949860889364899</v>
      </c>
      <c r="U41" s="30">
        <f>IFERROR(VLOOKUP(CONCATENATE($B41,"_",U$4,"_",$C$85,"_",$C$84),Data_for_IC_trend_tables!$A$1:$G$49194,7,FALSE)*1000,"-")</f>
        <v>19.879660512052098</v>
      </c>
      <c r="V41" s="30">
        <f>IFERROR(VLOOKUP(CONCATENATE($B41,"_",V$4,"_",$C$85,"_",$C$84),Data_for_IC_trend_tables!$A$1:$G$49194,7,FALSE)*1000,"-")</f>
        <v>19.883341399750201</v>
      </c>
      <c r="W41" s="30">
        <f>IFERROR(VLOOKUP(CONCATENATE($B41,"_",W$4,"_",$C$85,"_",$C$84),Data_for_IC_trend_tables!$A$1:$G$49194,7,FALSE)*1000,"-")</f>
        <v>19.458077071070697</v>
      </c>
      <c r="X41" s="30">
        <f>IFERROR(VLOOKUP(CONCATENATE($B41,"_",X$4,"_",$C$85,"_",$C$84),Data_for_IC_trend_tables!$A$1:$G$49194,7,FALSE)*1000,"-")</f>
        <v>18.845870173932902</v>
      </c>
      <c r="Y41" s="30">
        <f>IFERROR(VLOOKUP(CONCATENATE($B41,"_",Y$4,"_",$C$85,"_",$C$84),Data_for_IC_trend_tables!$A$1:$G$49194,7,FALSE)*1000,"-")</f>
        <v>18.440000653067301</v>
      </c>
      <c r="Z41" s="30">
        <f>IFERROR(VLOOKUP(CONCATENATE($B41,"_",Z$4,"_",$C$85,"_",$C$84),Data_for_IC_trend_tables!$A$1:$G$49194,7,FALSE)*1000,"-")</f>
        <v>17.563130146954499</v>
      </c>
      <c r="AA41" s="30">
        <f>IFERROR(VLOOKUP(CONCATENATE($B41,"_",AA$4,"_",$C$85,"_",$C$84),Data_for_IC_trend_tables!$A$1:$G$49194,7,FALSE)*1000,"-")</f>
        <v>16.664243952918397</v>
      </c>
      <c r="AB41" s="30">
        <f>IFERROR(VLOOKUP(CONCATENATE($B41,"_",AB$4,"_",$C$85,"_",$C$84),Data_for_IC_trend_tables!$A$1:$G$49194,7,FALSE)*1000,"-")</f>
        <v>16.153145607750101</v>
      </c>
      <c r="AC41" s="30">
        <f>IFERROR(VLOOKUP(CONCATENATE($B41,"_",AC$4,"_",$C$85,"_",$C$84),Data_for_IC_trend_tables!$A$1:$G$49194,7,FALSE)*1000,"-")</f>
        <v>15.761319566819401</v>
      </c>
      <c r="AD41" s="30">
        <f>IFERROR(VLOOKUP(CONCATENATE($B41,"_",AD$4,"_",$C$85,"_",$C$84),Data_for_IC_trend_tables!$A$1:$G$49194,7,FALSE)*1000,"-")</f>
        <v>15.107561842513199</v>
      </c>
      <c r="AE41" s="30">
        <f>IFERROR(VLOOKUP(CONCATENATE($B41,"_",AE$4,"_",$C$85,"_",$C$84),Data_for_IC_trend_tables!$A$1:$G$49194,7,FALSE)*1000,"-")</f>
        <v>14.4263790877758</v>
      </c>
      <c r="AF41" s="30">
        <f>IFERROR(VLOOKUP(CONCATENATE($B41,"_",AF$4,"_",$C$85,"_",$C$84),Data_for_IC_trend_tables!$A$1:$G$49194,7,FALSE)*1000,"-")</f>
        <v>14.0032937690365</v>
      </c>
      <c r="AG41" s="30">
        <f>IFERROR(VLOOKUP(CONCATENATE($B41,"_",AG$4,"_",$C$85,"_",$C$84),Data_for_IC_trend_tables!$A$1:$G$49194,7,FALSE)*1000,"-")</f>
        <v>13.351596655146999</v>
      </c>
      <c r="AH41" s="30">
        <f>IFERROR(VLOOKUP(CONCATENATE($B41,"_",AH$4,"_",$C$85,"_",$C$84),Data_for_IC_trend_tables!$A$1:$G$49194,7,FALSE)*1000,"-")</f>
        <v>12.7458763942914</v>
      </c>
      <c r="AI41" s="30">
        <f>IFERROR(VLOOKUP(CONCATENATE($B41,"_",AI$4,"_",$C$85,"_",$C$84),Data_for_IC_trend_tables!$A$1:$G$49194,7,FALSE)*1000,"-")</f>
        <v>12.129274864208201</v>
      </c>
      <c r="AJ41" s="30">
        <f>IFERROR(VLOOKUP(CONCATENATE($B41,"_",AJ$4,"_",$C$85,"_",$C$84),Data_for_IC_trend_tables!$A$1:$G$49194,7,FALSE)*1000,"-")</f>
        <v>11.9785788892856</v>
      </c>
      <c r="AK41" s="30">
        <f>IFERROR(VLOOKUP(CONCATENATE($B41,"_",AK$4,"_",$C$85,"_",$C$84),Data_for_IC_trend_tables!$A$1:$G$49194,7,FALSE)*1000,"-")</f>
        <v>11.772472362548701</v>
      </c>
      <c r="AL41" s="30">
        <f>IFERROR(VLOOKUP(CONCATENATE($B41,"_",AL$4,"_",$C$85,"_",$C$84),Data_for_IC_trend_tables!$A$1:$G$49194,7,FALSE)*1000,"-")</f>
        <v>11.876675328224401</v>
      </c>
      <c r="AM41" s="30">
        <f>IFERROR(VLOOKUP(CONCATENATE($B41,"_",AM$4,"_",$C$85,"_",$C$84),Data_for_IC_trend_tables!$A$1:$G$49194,7,FALSE)*1000,"-")</f>
        <v>11.7911836669258</v>
      </c>
      <c r="AN41" s="30">
        <f>IFERROR(VLOOKUP(CONCATENATE($B41,"_",AN$4,"_",$C$85,"_",$C$84),Data_for_IC_trend_tables!$A$1:$G$49194,7,FALSE)*1000,"-")</f>
        <v>11.6546524045926</v>
      </c>
      <c r="AO41" s="30">
        <f>IFERROR(VLOOKUP(CONCATENATE($B41,"_",AO$4,"_",$C$85,"_",$C$84),Data_for_IC_trend_tables!$A$1:$G$49194,7,FALSE)*1000,"-")</f>
        <v>11.5432224599164</v>
      </c>
      <c r="AP41" s="30">
        <f>IFERROR(VLOOKUP(CONCATENATE($B41,"_",AP$4,"_",$C$85,"_",$C$84),Data_for_IC_trend_tables!$A$1:$G$49194,7,FALSE)*1000,"-")</f>
        <v>11.496913512871199</v>
      </c>
      <c r="AQ41" s="30">
        <f>IFERROR(VLOOKUP(CONCATENATE($B41,"_",AQ$4,"_",$C$85,"_",$C$84),Data_for_IC_trend_tables!$A$1:$G$49194,7,FALSE)*1000,"-")</f>
        <v>11.5636485281443</v>
      </c>
      <c r="AR41" s="30">
        <f>IFERROR(VLOOKUP(CONCATENATE($B41,"_",AR$4,"_",$C$85,"_",$C$84),Data_for_IC_trend_tables!$A$1:$G$49194,7,FALSE)*1000,"-")</f>
        <v>11.3858966203546</v>
      </c>
      <c r="AS41" s="30">
        <f>IFERROR(VLOOKUP(CONCATENATE($B41,"_",AS$4,"_",$C$85,"_",$C$84),Data_for_IC_trend_tables!$A$1:$G$49194,7,FALSE)*1000,"-")</f>
        <v>11.4422823478537</v>
      </c>
      <c r="AT41" s="30">
        <f>IFERROR(VLOOKUP(CONCATENATE($B41,"_",AT$4,"_",$C$85,"_",$C$84),Data_for_IC_trend_tables!$A$1:$G$49194,7,FALSE)*1000,"-")</f>
        <v>11.3484838663275</v>
      </c>
      <c r="AU41" s="30">
        <f>IFERROR(VLOOKUP(CONCATENATE($B41,"_",AU$4,"_",$C$85,"_",$C$84),Data_for_IC_trend_tables!$A$1:$G$49194,7,FALSE)*1000,"-")</f>
        <v>11.371614631313999</v>
      </c>
      <c r="AV41" s="30"/>
      <c r="AW41" s="30">
        <f>IFERROR(VLOOKUP(CONCATENATE($B41,"_",AW$4,"_",$C$85,"_",$C$84),Data_for_IC_trend_tables!$A$1:$G$49194,7,FALSE)*1000,"-")</f>
        <v>11.371614631313999</v>
      </c>
      <c r="AX41" s="82"/>
      <c r="AY41" s="38" t="str">
        <f t="shared" si="0"/>
        <v/>
      </c>
      <c r="AZ41" s="58" t="str">
        <f t="shared" si="1"/>
        <v/>
      </c>
      <c r="BA41" s="86"/>
    </row>
    <row r="42" spans="1:53" s="20" customFormat="1" x14ac:dyDescent="0.2">
      <c r="B42" s="53" t="s">
        <v>170</v>
      </c>
      <c r="C42" s="71" t="s">
        <v>31</v>
      </c>
      <c r="D42" s="69">
        <v>1989</v>
      </c>
      <c r="E42" s="30" t="str">
        <f>IFERROR(VLOOKUP(CONCATENATE($B42,"_",E$4,"_",$C$85,"_",$C$84),Data_for_IC_trend_tables!$A$1:$G$49194,7,FALSE)*1000,"-")</f>
        <v>-</v>
      </c>
      <c r="F42" s="30" t="str">
        <f>IFERROR(VLOOKUP(CONCATENATE($B42,"_",F$4,"_",$C$85,"_",$C$84),Data_for_IC_trend_tables!$A$1:$G$49194,7,FALSE)*1000,"-")</f>
        <v>-</v>
      </c>
      <c r="G42" s="30" t="str">
        <f>IFERROR(VLOOKUP(CONCATENATE($B42,"_",G$4,"_",$C$85,"_",$C$84),Data_for_IC_trend_tables!$A$1:$G$49194,7,FALSE)*1000,"-")</f>
        <v>-</v>
      </c>
      <c r="H42" s="30" t="str">
        <f>IFERROR(VLOOKUP(CONCATENATE($B42,"_",H$4,"_",$C$85,"_",$C$84),Data_for_IC_trend_tables!$A$1:$G$49194,7,FALSE)*1000,"-")</f>
        <v>-</v>
      </c>
      <c r="I42" s="30" t="str">
        <f>IFERROR(VLOOKUP(CONCATENATE($B42,"_",I$4,"_",$C$85,"_",$C$84),Data_for_IC_trend_tables!$A$1:$G$49194,7,FALSE)*1000,"-")</f>
        <v>-</v>
      </c>
      <c r="J42" s="30" t="str">
        <f>IFERROR(VLOOKUP(CONCATENATE($B42,"_",J$4,"_",$C$85,"_",$C$84),Data_for_IC_trend_tables!$A$1:$G$49194,7,FALSE)*1000,"-")</f>
        <v>-</v>
      </c>
      <c r="K42" s="30" t="str">
        <f>IFERROR(VLOOKUP(CONCATENATE($B42,"_",K$4,"_",$C$85,"_",$C$84),Data_for_IC_trend_tables!$A$1:$G$49194,7,FALSE)*1000,"-")</f>
        <v>-</v>
      </c>
      <c r="L42" s="30" t="str">
        <f>IFERROR(VLOOKUP(CONCATENATE($B42,"_",L$4,"_",$C$85,"_",$C$84),Data_for_IC_trend_tables!$A$1:$G$49194,7,FALSE)*1000,"-")</f>
        <v>-</v>
      </c>
      <c r="M42" s="30" t="str">
        <f>IFERROR(VLOOKUP(CONCATENATE($B42,"_",M$4,"_",$C$85,"_",$C$84),Data_for_IC_trend_tables!$A$1:$G$49194,7,FALSE)*1000,"-")</f>
        <v>-</v>
      </c>
      <c r="N42" s="30">
        <f>IFERROR(VLOOKUP(CONCATENATE($B42,"_",N$4,"_",$C$85,"_",$C$84),Data_for_IC_trend_tables!$A$1:$G$49194,7,FALSE)*1000,"-")</f>
        <v>139.01900000000001</v>
      </c>
      <c r="O42" s="30">
        <f>IFERROR(VLOOKUP(CONCATENATE($B42,"_",O$4,"_",$C$85,"_",$C$84),Data_for_IC_trend_tables!$A$1:$G$49194,7,FALSE)*1000,"-")</f>
        <v>76.502322654564807</v>
      </c>
      <c r="P42" s="30">
        <f>IFERROR(VLOOKUP(CONCATENATE($B42,"_",P$4,"_",$C$85,"_",$C$84),Data_for_IC_trend_tables!$A$1:$G$49194,7,FALSE)*1000,"-")</f>
        <v>54.375583575305598</v>
      </c>
      <c r="Q42" s="30">
        <f>IFERROR(VLOOKUP(CONCATENATE($B42,"_",Q$4,"_",$C$85,"_",$C$84),Data_for_IC_trend_tables!$A$1:$G$49194,7,FALSE)*1000,"-")</f>
        <v>43.714773070105501</v>
      </c>
      <c r="R42" s="30">
        <f>IFERROR(VLOOKUP(CONCATENATE($B42,"_",R$4,"_",$C$85,"_",$C$84),Data_for_IC_trend_tables!$A$1:$G$49194,7,FALSE)*1000,"-")</f>
        <v>40.388724212780097</v>
      </c>
      <c r="S42" s="30">
        <f>IFERROR(VLOOKUP(CONCATENATE($B42,"_",S$4,"_",$C$85,"_",$C$84),Data_for_IC_trend_tables!$A$1:$G$49194,7,FALSE)*1000,"-")</f>
        <v>39.201078387877097</v>
      </c>
      <c r="T42" s="30">
        <f>IFERROR(VLOOKUP(CONCATENATE($B42,"_",T$4,"_",$C$85,"_",$C$84),Data_for_IC_trend_tables!$A$1:$G$49194,7,FALSE)*1000,"-")</f>
        <v>45.296241673020894</v>
      </c>
      <c r="U42" s="30">
        <f>IFERROR(VLOOKUP(CONCATENATE($B42,"_",U$4,"_",$C$85,"_",$C$84),Data_for_IC_trend_tables!$A$1:$G$49194,7,FALSE)*1000,"-")</f>
        <v>62.452554894510399</v>
      </c>
      <c r="V42" s="30">
        <f>IFERROR(VLOOKUP(CONCATENATE($B42,"_",V$4,"_",$C$85,"_",$C$84),Data_for_IC_trend_tables!$A$1:$G$49194,7,FALSE)*1000,"-")</f>
        <v>74.731911399945503</v>
      </c>
      <c r="W42" s="30">
        <f>IFERROR(VLOOKUP(CONCATENATE($B42,"_",W$4,"_",$C$85,"_",$C$84),Data_for_IC_trend_tables!$A$1:$G$49194,7,FALSE)*1000,"-")</f>
        <v>66.173080404456499</v>
      </c>
      <c r="X42" s="30">
        <f>IFERROR(VLOOKUP(CONCATENATE($B42,"_",X$4,"_",$C$85,"_",$C$84),Data_for_IC_trend_tables!$A$1:$G$49194,7,FALSE)*1000,"-")</f>
        <v>55.9217356649987</v>
      </c>
      <c r="Y42" s="30">
        <f>IFERROR(VLOOKUP(CONCATENATE($B42,"_",Y$4,"_",$C$85,"_",$C$84),Data_for_IC_trend_tables!$A$1:$G$49194,7,FALSE)*1000,"-")</f>
        <v>55.665611711708301</v>
      </c>
      <c r="Z42" s="30">
        <f>IFERROR(VLOOKUP(CONCATENATE($B42,"_",Z$4,"_",$C$85,"_",$C$84),Data_for_IC_trend_tables!$A$1:$G$49194,7,FALSE)*1000,"-")</f>
        <v>45.270701004177397</v>
      </c>
      <c r="AA42" s="30">
        <f>IFERROR(VLOOKUP(CONCATENATE($B42,"_",AA$4,"_",$C$85,"_",$C$84),Data_for_IC_trend_tables!$A$1:$G$49194,7,FALSE)*1000,"-")</f>
        <v>49.464950840844295</v>
      </c>
      <c r="AB42" s="30">
        <f>IFERROR(VLOOKUP(CONCATENATE($B42,"_",AB$4,"_",$C$85,"_",$C$84),Data_for_IC_trend_tables!$A$1:$G$49194,7,FALSE)*1000,"-")</f>
        <v>57.334444435286798</v>
      </c>
      <c r="AC42" s="30">
        <f>IFERROR(VLOOKUP(CONCATENATE($B42,"_",AC$4,"_",$C$85,"_",$C$84),Data_for_IC_trend_tables!$A$1:$G$49194,7,FALSE)*1000,"-")</f>
        <v>65.4552398820408</v>
      </c>
      <c r="AD42" s="30">
        <f>IFERROR(VLOOKUP(CONCATENATE($B42,"_",AD$4,"_",$C$85,"_",$C$84),Data_for_IC_trend_tables!$A$1:$G$49194,7,FALSE)*1000,"-")</f>
        <v>64.9917466294376</v>
      </c>
      <c r="AE42" s="30">
        <f>IFERROR(VLOOKUP(CONCATENATE($B42,"_",AE$4,"_",$C$85,"_",$C$84),Data_for_IC_trend_tables!$A$1:$G$49194,7,FALSE)*1000,"-")</f>
        <v>62.192034138359105</v>
      </c>
      <c r="AF42" s="30">
        <f>IFERROR(VLOOKUP(CONCATENATE($B42,"_",AF$4,"_",$C$85,"_",$C$84),Data_for_IC_trend_tables!$A$1:$G$49194,7,FALSE)*1000,"-")</f>
        <v>61.769576010749297</v>
      </c>
      <c r="AG42" s="30">
        <f>IFERROR(VLOOKUP(CONCATENATE($B42,"_",AG$4,"_",$C$85,"_",$C$84),Data_for_IC_trend_tables!$A$1:$G$49194,7,FALSE)*1000,"-")</f>
        <v>69.683592934142197</v>
      </c>
      <c r="AH42" s="30">
        <f>IFERROR(VLOOKUP(CONCATENATE($B42,"_",AH$4,"_",$C$85,"_",$C$84),Data_for_IC_trend_tables!$A$1:$G$49194,7,FALSE)*1000,"-")</f>
        <v>60.126393358661694</v>
      </c>
      <c r="AI42" s="30">
        <f>IFERROR(VLOOKUP(CONCATENATE($B42,"_",AI$4,"_",$C$85,"_",$C$84),Data_for_IC_trend_tables!$A$1:$G$49194,7,FALSE)*1000,"-")</f>
        <v>63.248276997359795</v>
      </c>
      <c r="AJ42" s="30">
        <f>IFERROR(VLOOKUP(CONCATENATE($B42,"_",AJ$4,"_",$C$85,"_",$C$84),Data_for_IC_trend_tables!$A$1:$G$49194,7,FALSE)*1000,"-")</f>
        <v>57.410492002093399</v>
      </c>
      <c r="AK42" s="30">
        <f>IFERROR(VLOOKUP(CONCATENATE($B42,"_",AK$4,"_",$C$85,"_",$C$84),Data_for_IC_trend_tables!$A$1:$G$49194,7,FALSE)*1000,"-")</f>
        <v>58.066452811101897</v>
      </c>
      <c r="AL42" s="30">
        <f>IFERROR(VLOOKUP(CONCATENATE($B42,"_",AL$4,"_",$C$85,"_",$C$84),Data_for_IC_trend_tables!$A$1:$G$49194,7,FALSE)*1000,"-")</f>
        <v>55.320721139781803</v>
      </c>
      <c r="AM42" s="30">
        <f>IFERROR(VLOOKUP(CONCATENATE($B42,"_",AM$4,"_",$C$85,"_",$C$84),Data_for_IC_trend_tables!$A$1:$G$49194,7,FALSE)*1000,"-")</f>
        <v>56.881249559136101</v>
      </c>
      <c r="AN42" s="30">
        <f>IFERROR(VLOOKUP(CONCATENATE($B42,"_",AN$4,"_",$C$85,"_",$C$84),Data_for_IC_trend_tables!$A$1:$G$49194,7,FALSE)*1000,"-")</f>
        <v>56.447838111344694</v>
      </c>
      <c r="AO42" s="30">
        <f>IFERROR(VLOOKUP(CONCATENATE($B42,"_",AO$4,"_",$C$85,"_",$C$84),Data_for_IC_trend_tables!$A$1:$G$49194,7,FALSE)*1000,"-")</f>
        <v>56.168444434842698</v>
      </c>
      <c r="AP42" s="30">
        <f>IFERROR(VLOOKUP(CONCATENATE($B42,"_",AP$4,"_",$C$85,"_",$C$84),Data_for_IC_trend_tables!$A$1:$G$49194,7,FALSE)*1000,"-")</f>
        <v>55.237668973433806</v>
      </c>
      <c r="AQ42" s="30">
        <f>IFERROR(VLOOKUP(CONCATENATE($B42,"_",AQ$4,"_",$C$85,"_",$C$84),Data_for_IC_trend_tables!$A$1:$G$49194,7,FALSE)*1000,"-")</f>
        <v>55.143910956519498</v>
      </c>
      <c r="AR42" s="30">
        <f>IFERROR(VLOOKUP(CONCATENATE($B42,"_",AR$4,"_",$C$85,"_",$C$84),Data_for_IC_trend_tables!$A$1:$G$49194,7,FALSE)*1000,"-")</f>
        <v>55.859504471470203</v>
      </c>
      <c r="AS42" s="30">
        <f>IFERROR(VLOOKUP(CONCATENATE($B42,"_",AS$4,"_",$C$85,"_",$C$84),Data_for_IC_trend_tables!$A$1:$G$49194,7,FALSE)*1000,"-")</f>
        <v>54.938033838442401</v>
      </c>
      <c r="AT42" s="30">
        <f>IFERROR(VLOOKUP(CONCATENATE($B42,"_",AT$4,"_",$C$85,"_",$C$84),Data_for_IC_trend_tables!$A$1:$G$49194,7,FALSE)*1000,"-")</f>
        <v>58.965769164534798</v>
      </c>
      <c r="AU42" s="30">
        <f>IFERROR(VLOOKUP(CONCATENATE($B42,"_",AU$4,"_",$C$85,"_",$C$84),Data_for_IC_trend_tables!$A$1:$G$49194,7,FALSE)*1000,"-")</f>
        <v>53.6783629831681</v>
      </c>
      <c r="AV42" s="30"/>
      <c r="AW42" s="30">
        <f>IFERROR(VLOOKUP(CONCATENATE($B42,"_",AW$4,"_",$C$85,"_",$C$84),Data_for_IC_trend_tables!$A$1:$G$49194,7,FALSE)*1000,"-")</f>
        <v>53.6783629831681</v>
      </c>
      <c r="AX42" s="82">
        <f>N42</f>
        <v>139.01900000000001</v>
      </c>
      <c r="AY42" s="38" t="str">
        <f t="shared" si="0"/>
        <v>Yes</v>
      </c>
      <c r="AZ42" s="58">
        <f t="shared" si="1"/>
        <v>-0.6138775060735</v>
      </c>
      <c r="BA42" s="32" t="s">
        <v>76</v>
      </c>
    </row>
    <row r="43" spans="1:53" s="3" customFormat="1" x14ac:dyDescent="0.2">
      <c r="B43" s="53" t="s">
        <v>171</v>
      </c>
      <c r="C43" s="61" t="s">
        <v>58</v>
      </c>
      <c r="D43" s="56"/>
      <c r="E43" s="30" t="str">
        <f>IFERROR(VLOOKUP(CONCATENATE($B43,"_",E$4,"_",$C$85,"_",$C$84),Data_for_IC_trend_tables!$A$1:$G$49194,7,FALSE)*1000,"-")</f>
        <v>-</v>
      </c>
      <c r="F43" s="30" t="str">
        <f>IFERROR(VLOOKUP(CONCATENATE($B43,"_",F$4,"_",$C$85,"_",$C$84),Data_for_IC_trend_tables!$A$1:$G$49194,7,FALSE)*1000,"-")</f>
        <v>-</v>
      </c>
      <c r="G43" s="30" t="str">
        <f>IFERROR(VLOOKUP(CONCATENATE($B43,"_",G$4,"_",$C$85,"_",$C$84),Data_for_IC_trend_tables!$A$1:$G$49194,7,FALSE)*1000,"-")</f>
        <v>-</v>
      </c>
      <c r="H43" s="30" t="str">
        <f>IFERROR(VLOOKUP(CONCATENATE($B43,"_",H$4,"_",$C$85,"_",$C$84),Data_for_IC_trend_tables!$A$1:$G$49194,7,FALSE)*1000,"-")</f>
        <v>-</v>
      </c>
      <c r="I43" s="30" t="str">
        <f>IFERROR(VLOOKUP(CONCATENATE($B43,"_",I$4,"_",$C$85,"_",$C$84),Data_for_IC_trend_tables!$A$1:$G$49194,7,FALSE)*1000,"-")</f>
        <v>-</v>
      </c>
      <c r="J43" s="30" t="str">
        <f>IFERROR(VLOOKUP(CONCATENATE($B43,"_",J$4,"_",$C$85,"_",$C$84),Data_for_IC_trend_tables!$A$1:$G$49194,7,FALSE)*1000,"-")</f>
        <v>-</v>
      </c>
      <c r="K43" s="30" t="str">
        <f>IFERROR(VLOOKUP(CONCATENATE($B43,"_",K$4,"_",$C$85,"_",$C$84),Data_for_IC_trend_tables!$A$1:$G$49194,7,FALSE)*1000,"-")</f>
        <v>-</v>
      </c>
      <c r="L43" s="30" t="str">
        <f>IFERROR(VLOOKUP(CONCATENATE($B43,"_",L$4,"_",$C$85,"_",$C$84),Data_for_IC_trend_tables!$A$1:$G$49194,7,FALSE)*1000,"-")</f>
        <v>-</v>
      </c>
      <c r="M43" s="30" t="str">
        <f>IFERROR(VLOOKUP(CONCATENATE($B43,"_",M$4,"_",$C$85,"_",$C$84),Data_for_IC_trend_tables!$A$1:$G$49194,7,FALSE)*1000,"-")</f>
        <v>-</v>
      </c>
      <c r="N43" s="30" t="str">
        <f>IFERROR(VLOOKUP(CONCATENATE($B43,"_",N$4,"_",$C$85,"_",$C$84),Data_for_IC_trend_tables!$A$1:$G$49194,7,FALSE)*1000,"-")</f>
        <v>-</v>
      </c>
      <c r="O43" s="30">
        <f>IFERROR(VLOOKUP(CONCATENATE($B43,"_",O$4,"_",$C$85,"_",$C$84),Data_for_IC_trend_tables!$A$1:$G$49194,7,FALSE)*1000,"-")</f>
        <v>18.259999999999998</v>
      </c>
      <c r="P43" s="30">
        <f>IFERROR(VLOOKUP(CONCATENATE($B43,"_",P$4,"_",$C$85,"_",$C$84),Data_for_IC_trend_tables!$A$1:$G$49194,7,FALSE)*1000,"-")</f>
        <v>17.3</v>
      </c>
      <c r="Q43" s="30">
        <f>IFERROR(VLOOKUP(CONCATENATE($B43,"_",Q$4,"_",$C$85,"_",$C$84),Data_for_IC_trend_tables!$A$1:$G$49194,7,FALSE)*1000,"-")</f>
        <v>15.6</v>
      </c>
      <c r="R43" s="30">
        <f>IFERROR(VLOOKUP(CONCATENATE($B43,"_",R$4,"_",$C$85,"_",$C$84),Data_for_IC_trend_tables!$A$1:$G$49194,7,FALSE)*1000,"-")</f>
        <v>15.29</v>
      </c>
      <c r="S43" s="30">
        <f>IFERROR(VLOOKUP(CONCATENATE($B43,"_",S$4,"_",$C$85,"_",$C$84),Data_for_IC_trend_tables!$A$1:$G$49194,7,FALSE)*1000,"-")</f>
        <v>15.450000000000001</v>
      </c>
      <c r="T43" s="30">
        <f>IFERROR(VLOOKUP(CONCATENATE($B43,"_",T$4,"_",$C$85,"_",$C$84),Data_for_IC_trend_tables!$A$1:$G$49194,7,FALSE)*1000,"-")</f>
        <v>15.28</v>
      </c>
      <c r="U43" s="30">
        <f>IFERROR(VLOOKUP(CONCATENATE($B43,"_",U$4,"_",$C$85,"_",$C$84),Data_for_IC_trend_tables!$A$1:$G$49194,7,FALSE)*1000,"-")</f>
        <v>15.02</v>
      </c>
      <c r="V43" s="30">
        <f>IFERROR(VLOOKUP(CONCATENATE($B43,"_",V$4,"_",$C$85,"_",$C$84),Data_for_IC_trend_tables!$A$1:$G$49194,7,FALSE)*1000,"-")</f>
        <v>14.95</v>
      </c>
      <c r="W43" s="30">
        <f>IFERROR(VLOOKUP(CONCATENATE($B43,"_",W$4,"_",$C$85,"_",$C$84),Data_for_IC_trend_tables!$A$1:$G$49194,7,FALSE)*1000,"-")</f>
        <v>14.71</v>
      </c>
      <c r="X43" s="30">
        <f>IFERROR(VLOOKUP(CONCATENATE($B43,"_",X$4,"_",$C$85,"_",$C$84),Data_for_IC_trend_tables!$A$1:$G$49194,7,FALSE)*1000,"-")</f>
        <v>15.32</v>
      </c>
      <c r="Y43" s="30">
        <f>IFERROR(VLOOKUP(CONCATENATE($B43,"_",Y$4,"_",$C$85,"_",$C$84),Data_for_IC_trend_tables!$A$1:$G$49194,7,FALSE)*1000,"-")</f>
        <v>15.43</v>
      </c>
      <c r="Z43" s="30" t="str">
        <f>IFERROR(VLOOKUP(CONCATENATE($B43,"_",Z$4,"_",$C$85,"_",$C$84),Data_for_IC_trend_tables!$A$1:$G$49194,7,FALSE)*1000,"-")</f>
        <v>-</v>
      </c>
      <c r="AA43" s="30" t="str">
        <f>IFERROR(VLOOKUP(CONCATENATE($B43,"_",AA$4,"_",$C$85,"_",$C$84),Data_for_IC_trend_tables!$A$1:$G$49194,7,FALSE)*1000,"-")</f>
        <v>-</v>
      </c>
      <c r="AB43" s="30" t="str">
        <f>IFERROR(VLOOKUP(CONCATENATE($B43,"_",AB$4,"_",$C$85,"_",$C$84),Data_for_IC_trend_tables!$A$1:$G$49194,7,FALSE)*1000,"-")</f>
        <v>-</v>
      </c>
      <c r="AC43" s="30" t="str">
        <f>IFERROR(VLOOKUP(CONCATENATE($B43,"_",AC$4,"_",$C$85,"_",$C$84),Data_for_IC_trend_tables!$A$1:$G$49194,7,FALSE)*1000,"-")</f>
        <v>-</v>
      </c>
      <c r="AD43" s="30" t="str">
        <f>IFERROR(VLOOKUP(CONCATENATE($B43,"_",AD$4,"_",$C$85,"_",$C$84),Data_for_IC_trend_tables!$A$1:$G$49194,7,FALSE)*1000,"-")</f>
        <v>-</v>
      </c>
      <c r="AE43" s="30" t="str">
        <f>IFERROR(VLOOKUP(CONCATENATE($B43,"_",AE$4,"_",$C$85,"_",$C$84),Data_for_IC_trend_tables!$A$1:$G$49194,7,FALSE)*1000,"-")</f>
        <v>-</v>
      </c>
      <c r="AF43" s="30" t="str">
        <f>IFERROR(VLOOKUP(CONCATENATE($B43,"_",AF$4,"_",$C$85,"_",$C$84),Data_for_IC_trend_tables!$A$1:$G$49194,7,FALSE)*1000,"-")</f>
        <v>-</v>
      </c>
      <c r="AG43" s="30" t="str">
        <f>IFERROR(VLOOKUP(CONCATENATE($B43,"_",AG$4,"_",$C$85,"_",$C$84),Data_for_IC_trend_tables!$A$1:$G$49194,7,FALSE)*1000,"-")</f>
        <v>-</v>
      </c>
      <c r="AH43" s="30" t="str">
        <f>IFERROR(VLOOKUP(CONCATENATE($B43,"_",AH$4,"_",$C$85,"_",$C$84),Data_for_IC_trend_tables!$A$1:$G$49194,7,FALSE)*1000,"-")</f>
        <v>-</v>
      </c>
      <c r="AI43" s="30" t="str">
        <f>IFERROR(VLOOKUP(CONCATENATE($B43,"_",AI$4,"_",$C$85,"_",$C$84),Data_for_IC_trend_tables!$A$1:$G$49194,7,FALSE)*1000,"-")</f>
        <v>-</v>
      </c>
      <c r="AJ43" s="30" t="str">
        <f>IFERROR(VLOOKUP(CONCATENATE($B43,"_",AJ$4,"_",$C$85,"_",$C$84),Data_for_IC_trend_tables!$A$1:$G$49194,7,FALSE)*1000,"-")</f>
        <v>-</v>
      </c>
      <c r="AK43" s="30" t="str">
        <f>IFERROR(VLOOKUP(CONCATENATE($B43,"_",AK$4,"_",$C$85,"_",$C$84),Data_for_IC_trend_tables!$A$1:$G$49194,7,FALSE)*1000,"-")</f>
        <v>-</v>
      </c>
      <c r="AL43" s="30" t="str">
        <f>IFERROR(VLOOKUP(CONCATENATE($B43,"_",AL$4,"_",$C$85,"_",$C$84),Data_for_IC_trend_tables!$A$1:$G$49194,7,FALSE)*1000,"-")</f>
        <v>-</v>
      </c>
      <c r="AM43" s="30" t="str">
        <f>IFERROR(VLOOKUP(CONCATENATE($B43,"_",AM$4,"_",$C$85,"_",$C$84),Data_for_IC_trend_tables!$A$1:$G$49194,7,FALSE)*1000,"-")</f>
        <v>-</v>
      </c>
      <c r="AN43" s="30" t="str">
        <f>IFERROR(VLOOKUP(CONCATENATE($B43,"_",AN$4,"_",$C$85,"_",$C$84),Data_for_IC_trend_tables!$A$1:$G$49194,7,FALSE)*1000,"-")</f>
        <v>-</v>
      </c>
      <c r="AO43" s="30" t="str">
        <f>IFERROR(VLOOKUP(CONCATENATE($B43,"_",AO$4,"_",$C$85,"_",$C$84),Data_for_IC_trend_tables!$A$1:$G$49194,7,FALSE)*1000,"-")</f>
        <v>-</v>
      </c>
      <c r="AP43" s="30" t="str">
        <f>IFERROR(VLOOKUP(CONCATENATE($B43,"_",AP$4,"_",$C$85,"_",$C$84),Data_for_IC_trend_tables!$A$1:$G$49194,7,FALSE)*1000,"-")</f>
        <v>-</v>
      </c>
      <c r="AQ43" s="30" t="str">
        <f>IFERROR(VLOOKUP(CONCATENATE($B43,"_",AQ$4,"_",$C$85,"_",$C$84),Data_for_IC_trend_tables!$A$1:$G$49194,7,FALSE)*1000,"-")</f>
        <v>-</v>
      </c>
      <c r="AR43" s="30" t="str">
        <f>IFERROR(VLOOKUP(CONCATENATE($B43,"_",AR$4,"_",$C$85,"_",$C$84),Data_for_IC_trend_tables!$A$1:$G$49194,7,FALSE)*1000,"-")</f>
        <v>-</v>
      </c>
      <c r="AS43" s="30" t="str">
        <f>IFERROR(VLOOKUP(CONCATENATE($B43,"_",AS$4,"_",$C$85,"_",$C$84),Data_for_IC_trend_tables!$A$1:$G$49194,7,FALSE)*1000,"-")</f>
        <v>-</v>
      </c>
      <c r="AT43" s="30" t="str">
        <f>IFERROR(VLOOKUP(CONCATENATE($B43,"_",AT$4,"_",$C$85,"_",$C$84),Data_for_IC_trend_tables!$A$1:$G$49194,7,FALSE)*1000,"-")</f>
        <v>-</v>
      </c>
      <c r="AU43" s="30" t="str">
        <f>IFERROR(VLOOKUP(CONCATENATE($B43,"_",AU$4,"_",$C$85,"_",$C$84),Data_for_IC_trend_tables!$A$1:$G$49194,7,FALSE)*1000,"-")</f>
        <v>-</v>
      </c>
      <c r="AV43" s="30"/>
      <c r="AW43" s="30" t="str">
        <f>IFERROR(VLOOKUP(CONCATENATE($B43,"_",AW$4,"_",$C$85,"_",$C$84),Data_for_IC_trend_tables!$A$1:$G$49194,7,FALSE)*1000,"-")</f>
        <v>-</v>
      </c>
      <c r="AX43" s="82"/>
      <c r="AY43" s="38" t="str">
        <f t="shared" si="0"/>
        <v/>
      </c>
      <c r="AZ43" s="58" t="str">
        <f t="shared" si="1"/>
        <v/>
      </c>
      <c r="BA43" s="86"/>
    </row>
    <row r="44" spans="1:53" s="3" customFormat="1" x14ac:dyDescent="0.2">
      <c r="B44" s="53" t="s">
        <v>172</v>
      </c>
      <c r="C44" s="71" t="s">
        <v>32</v>
      </c>
      <c r="D44" s="56">
        <v>1990</v>
      </c>
      <c r="E44" s="30" t="str">
        <f>IFERROR(VLOOKUP(CONCATENATE($B44,"_",E$4,"_",$C$85,"_",$C$84),Data_for_IC_trend_tables!$A$1:$G$49194,7,FALSE)*1000,"-")</f>
        <v>-</v>
      </c>
      <c r="F44" s="30" t="str">
        <f>IFERROR(VLOOKUP(CONCATENATE($B44,"_",F$4,"_",$C$85,"_",$C$84),Data_for_IC_trend_tables!$A$1:$G$49194,7,FALSE)*1000,"-")</f>
        <v>-</v>
      </c>
      <c r="G44" s="30" t="str">
        <f>IFERROR(VLOOKUP(CONCATENATE($B44,"_",G$4,"_",$C$85,"_",$C$84),Data_for_IC_trend_tables!$A$1:$G$49194,7,FALSE)*1000,"-")</f>
        <v>-</v>
      </c>
      <c r="H44" s="30" t="str">
        <f>IFERROR(VLOOKUP(CONCATENATE($B44,"_",H$4,"_",$C$85,"_",$C$84),Data_for_IC_trend_tables!$A$1:$G$49194,7,FALSE)*1000,"-")</f>
        <v>-</v>
      </c>
      <c r="I44" s="30" t="str">
        <f>IFERROR(VLOOKUP(CONCATENATE($B44,"_",I$4,"_",$C$85,"_",$C$84),Data_for_IC_trend_tables!$A$1:$G$49194,7,FALSE)*1000,"-")</f>
        <v>-</v>
      </c>
      <c r="J44" s="30" t="str">
        <f>IFERROR(VLOOKUP(CONCATENATE($B44,"_",J$4,"_",$C$85,"_",$C$84),Data_for_IC_trend_tables!$A$1:$G$49194,7,FALSE)*1000,"-")</f>
        <v>-</v>
      </c>
      <c r="K44" s="30" t="str">
        <f>IFERROR(VLOOKUP(CONCATENATE($B44,"_",K$4,"_",$C$85,"_",$C$84),Data_for_IC_trend_tables!$A$1:$G$49194,7,FALSE)*1000,"-")</f>
        <v>-</v>
      </c>
      <c r="L44" s="30" t="str">
        <f>IFERROR(VLOOKUP(CONCATENATE($B44,"_",L$4,"_",$C$85,"_",$C$84),Data_for_IC_trend_tables!$A$1:$G$49194,7,FALSE)*1000,"-")</f>
        <v>-</v>
      </c>
      <c r="M44" s="30" t="str">
        <f>IFERROR(VLOOKUP(CONCATENATE($B44,"_",M$4,"_",$C$85,"_",$C$84),Data_for_IC_trend_tables!$A$1:$G$49194,7,FALSE)*1000,"-")</f>
        <v>-</v>
      </c>
      <c r="N44" s="30" t="str">
        <f>IFERROR(VLOOKUP(CONCATENATE($B44,"_",N$4,"_",$C$85,"_",$C$84),Data_for_IC_trend_tables!$A$1:$G$49194,7,FALSE)*1000,"-")</f>
        <v>-</v>
      </c>
      <c r="O44" s="30">
        <f>IFERROR(VLOOKUP(CONCATENATE($B44,"_",O$4,"_",$C$85,"_",$C$84),Data_for_IC_trend_tables!$A$1:$G$49194,7,FALSE)*1000,"-")</f>
        <v>41.655679486480899</v>
      </c>
      <c r="P44" s="30">
        <f>IFERROR(VLOOKUP(CONCATENATE($B44,"_",P$4,"_",$C$85,"_",$C$84),Data_for_IC_trend_tables!$A$1:$G$49194,7,FALSE)*1000,"-")</f>
        <v>29.916305347779002</v>
      </c>
      <c r="Q44" s="30">
        <f>IFERROR(VLOOKUP(CONCATENATE($B44,"_",Q$4,"_",$C$85,"_",$C$84),Data_for_IC_trend_tables!$A$1:$G$49194,7,FALSE)*1000,"-")</f>
        <v>33.322926193742397</v>
      </c>
      <c r="R44" s="30">
        <f>IFERROR(VLOOKUP(CONCATENATE($B44,"_",R$4,"_",$C$85,"_",$C$84),Data_for_IC_trend_tables!$A$1:$G$49194,7,FALSE)*1000,"-")</f>
        <v>31.936492027759002</v>
      </c>
      <c r="S44" s="30">
        <f>IFERROR(VLOOKUP(CONCATENATE($B44,"_",S$4,"_",$C$85,"_",$C$84),Data_for_IC_trend_tables!$A$1:$G$49194,7,FALSE)*1000,"-")</f>
        <v>29.1706153107198</v>
      </c>
      <c r="T44" s="30">
        <f>IFERROR(VLOOKUP(CONCATENATE($B44,"_",T$4,"_",$C$85,"_",$C$84),Data_for_IC_trend_tables!$A$1:$G$49194,7,FALSE)*1000,"-")</f>
        <v>21.835544437918401</v>
      </c>
      <c r="U44" s="30">
        <f>IFERROR(VLOOKUP(CONCATENATE($B44,"_",U$4,"_",$C$85,"_",$C$84),Data_for_IC_trend_tables!$A$1:$G$49194,7,FALSE)*1000,"-")</f>
        <v>27.1303087848116</v>
      </c>
      <c r="V44" s="30">
        <f>IFERROR(VLOOKUP(CONCATENATE($B44,"_",V$4,"_",$C$85,"_",$C$84),Data_for_IC_trend_tables!$A$1:$G$49194,7,FALSE)*1000,"-")</f>
        <v>28.1563992546888</v>
      </c>
      <c r="W44" s="30">
        <f>IFERROR(VLOOKUP(CONCATENATE($B44,"_",W$4,"_",$C$85,"_",$C$84),Data_for_IC_trend_tables!$A$1:$G$49194,7,FALSE)*1000,"-")</f>
        <v>32.006006285523398</v>
      </c>
      <c r="X44" s="30">
        <f>IFERROR(VLOOKUP(CONCATENATE($B44,"_",X$4,"_",$C$85,"_",$C$84),Data_for_IC_trend_tables!$A$1:$G$49194,7,FALSE)*1000,"-")</f>
        <v>28.809294804205798</v>
      </c>
      <c r="Y44" s="30">
        <f>IFERROR(VLOOKUP(CONCATENATE($B44,"_",Y$4,"_",$C$85,"_",$C$84),Data_for_IC_trend_tables!$A$1:$G$49194,7,FALSE)*1000,"-")</f>
        <v>30.3665807283591</v>
      </c>
      <c r="Z44" s="30">
        <f>IFERROR(VLOOKUP(CONCATENATE($B44,"_",Z$4,"_",$C$85,"_",$C$84),Data_for_IC_trend_tables!$A$1:$G$49194,7,FALSE)*1000,"-")</f>
        <v>29.201755941267699</v>
      </c>
      <c r="AA44" s="30">
        <f>IFERROR(VLOOKUP(CONCATENATE($B44,"_",AA$4,"_",$C$85,"_",$C$84),Data_for_IC_trend_tables!$A$1:$G$49194,7,FALSE)*1000,"-")</f>
        <v>31.207574413433697</v>
      </c>
      <c r="AB44" s="30">
        <f>IFERROR(VLOOKUP(CONCATENATE($B44,"_",AB$4,"_",$C$85,"_",$C$84),Data_for_IC_trend_tables!$A$1:$G$49194,7,FALSE)*1000,"-")</f>
        <v>32.817027484514398</v>
      </c>
      <c r="AC44" s="30">
        <f>IFERROR(VLOOKUP(CONCATENATE($B44,"_",AC$4,"_",$C$85,"_",$C$84),Data_for_IC_trend_tables!$A$1:$G$49194,7,FALSE)*1000,"-")</f>
        <v>34.495996187709302</v>
      </c>
      <c r="AD44" s="30">
        <f>IFERROR(VLOOKUP(CONCATENATE($B44,"_",AD$4,"_",$C$85,"_",$C$84),Data_for_IC_trend_tables!$A$1:$G$49194,7,FALSE)*1000,"-")</f>
        <v>30.485538201466202</v>
      </c>
      <c r="AE44" s="30">
        <f>IFERROR(VLOOKUP(CONCATENATE($B44,"_",AE$4,"_",$C$85,"_",$C$84),Data_for_IC_trend_tables!$A$1:$G$49194,7,FALSE)*1000,"-")</f>
        <v>25.758603746766898</v>
      </c>
      <c r="AF44" s="30">
        <f>IFERROR(VLOOKUP(CONCATENATE($B44,"_",AF$4,"_",$C$85,"_",$C$84),Data_for_IC_trend_tables!$A$1:$G$49194,7,FALSE)*1000,"-")</f>
        <v>32.331398755624605</v>
      </c>
      <c r="AG44" s="30">
        <f>IFERROR(VLOOKUP(CONCATENATE($B44,"_",AG$4,"_",$C$85,"_",$C$84),Data_for_IC_trend_tables!$A$1:$G$49194,7,FALSE)*1000,"-")</f>
        <v>31.607051062838696</v>
      </c>
      <c r="AH44" s="30">
        <f>IFERROR(VLOOKUP(CONCATENATE($B44,"_",AH$4,"_",$C$85,"_",$C$84),Data_for_IC_trend_tables!$A$1:$G$49194,7,FALSE)*1000,"-")</f>
        <v>27.844187961296502</v>
      </c>
      <c r="AI44" s="30">
        <f>IFERROR(VLOOKUP(CONCATENATE($B44,"_",AI$4,"_",$C$85,"_",$C$84),Data_for_IC_trend_tables!$A$1:$G$49194,7,FALSE)*1000,"-")</f>
        <v>28.468885730434103</v>
      </c>
      <c r="AJ44" s="30">
        <f>IFERROR(VLOOKUP(CONCATENATE($B44,"_",AJ$4,"_",$C$85,"_",$C$84),Data_for_IC_trend_tables!$A$1:$G$49194,7,FALSE)*1000,"-")</f>
        <v>29.678705183745901</v>
      </c>
      <c r="AK44" s="30">
        <f>IFERROR(VLOOKUP(CONCATENATE($B44,"_",AK$4,"_",$C$85,"_",$C$84),Data_for_IC_trend_tables!$A$1:$G$49194,7,FALSE)*1000,"-")</f>
        <v>25.9136171577955</v>
      </c>
      <c r="AL44" s="30">
        <f>IFERROR(VLOOKUP(CONCATENATE($B44,"_",AL$4,"_",$C$85,"_",$C$84),Data_for_IC_trend_tables!$A$1:$G$49194,7,FALSE)*1000,"-")</f>
        <v>22.480431253701102</v>
      </c>
      <c r="AM44" s="30">
        <f>IFERROR(VLOOKUP(CONCATENATE($B44,"_",AM$4,"_",$C$85,"_",$C$84),Data_for_IC_trend_tables!$A$1:$G$49194,7,FALSE)*1000,"-")</f>
        <v>21.994306979027701</v>
      </c>
      <c r="AN44" s="30">
        <f>IFERROR(VLOOKUP(CONCATENATE($B44,"_",AN$4,"_",$C$85,"_",$C$84),Data_for_IC_trend_tables!$A$1:$G$49194,7,FALSE)*1000,"-")</f>
        <v>22.686707410965401</v>
      </c>
      <c r="AO44" s="30">
        <f>IFERROR(VLOOKUP(CONCATENATE($B44,"_",AO$4,"_",$C$85,"_",$C$84),Data_for_IC_trend_tables!$A$1:$G$49194,7,FALSE)*1000,"-")</f>
        <v>26.619171599780298</v>
      </c>
      <c r="AP44" s="30">
        <f>IFERROR(VLOOKUP(CONCATENATE($B44,"_",AP$4,"_",$C$85,"_",$C$84),Data_for_IC_trend_tables!$A$1:$G$49194,7,FALSE)*1000,"-")</f>
        <v>25.390611514536502</v>
      </c>
      <c r="AQ44" s="30">
        <f>IFERROR(VLOOKUP(CONCATENATE($B44,"_",AQ$4,"_",$C$85,"_",$C$84),Data_for_IC_trend_tables!$A$1:$G$49194,7,FALSE)*1000,"-")</f>
        <v>25.932670361020602</v>
      </c>
      <c r="AR44" s="30">
        <f>IFERROR(VLOOKUP(CONCATENATE($B44,"_",AR$4,"_",$C$85,"_",$C$84),Data_for_IC_trend_tables!$A$1:$G$49194,7,FALSE)*1000,"-")</f>
        <v>26.485942482215201</v>
      </c>
      <c r="AS44" s="30">
        <f>IFERROR(VLOOKUP(CONCATENATE($B44,"_",AS$4,"_",$C$85,"_",$C$84),Data_for_IC_trend_tables!$A$1:$G$49194,7,FALSE)*1000,"-")</f>
        <v>33.551511237947096</v>
      </c>
      <c r="AT44" s="30">
        <f>IFERROR(VLOOKUP(CONCATENATE($B44,"_",AT$4,"_",$C$85,"_",$C$84),Data_for_IC_trend_tables!$A$1:$G$49194,7,FALSE)*1000,"-")</f>
        <v>30.930406236251901</v>
      </c>
      <c r="AU44" s="30">
        <f>IFERROR(VLOOKUP(CONCATENATE($B44,"_",AU$4,"_",$C$85,"_",$C$84),Data_for_IC_trend_tables!$A$1:$G$49194,7,FALSE)*1000,"-")</f>
        <v>30.339014268433299</v>
      </c>
      <c r="AV44" s="30"/>
      <c r="AW44" s="30">
        <f>IFERROR(VLOOKUP(CONCATENATE($B44,"_",AW$4,"_",$C$85,"_",$C$84),Data_for_IC_trend_tables!$A$1:$G$49194,7,FALSE)*1000,"-")</f>
        <v>30.339014268433299</v>
      </c>
      <c r="AX44" s="82">
        <f>O44</f>
        <v>41.655679486480899</v>
      </c>
      <c r="AY44" s="38" t="str">
        <f t="shared" si="0"/>
        <v>Yes</v>
      </c>
      <c r="AZ44" s="58">
        <f t="shared" si="1"/>
        <v>-0.27167160294961351</v>
      </c>
      <c r="BA44" s="32" t="s">
        <v>76</v>
      </c>
    </row>
    <row r="45" spans="1:53" s="3" customFormat="1" x14ac:dyDescent="0.2">
      <c r="B45" s="53" t="s">
        <v>173</v>
      </c>
      <c r="C45" s="71" t="s">
        <v>33</v>
      </c>
      <c r="D45" s="56">
        <v>1990</v>
      </c>
      <c r="E45" s="30" t="str">
        <f>IFERROR(VLOOKUP(CONCATENATE($B45,"_",E$4,"_",$C$85,"_",$C$84),Data_for_IC_trend_tables!$A$1:$G$49194,7,FALSE)*1000,"-")</f>
        <v>-</v>
      </c>
      <c r="F45" s="30" t="str">
        <f>IFERROR(VLOOKUP(CONCATENATE($B45,"_",F$4,"_",$C$85,"_",$C$84),Data_for_IC_trend_tables!$A$1:$G$49194,7,FALSE)*1000,"-")</f>
        <v>-</v>
      </c>
      <c r="G45" s="30" t="str">
        <f>IFERROR(VLOOKUP(CONCATENATE($B45,"_",G$4,"_",$C$85,"_",$C$84),Data_for_IC_trend_tables!$A$1:$G$49194,7,FALSE)*1000,"-")</f>
        <v>-</v>
      </c>
      <c r="H45" s="30" t="str">
        <f>IFERROR(VLOOKUP(CONCATENATE($B45,"_",H$4,"_",$C$85,"_",$C$84),Data_for_IC_trend_tables!$A$1:$G$49194,7,FALSE)*1000,"-")</f>
        <v>-</v>
      </c>
      <c r="I45" s="30" t="str">
        <f>IFERROR(VLOOKUP(CONCATENATE($B45,"_",I$4,"_",$C$85,"_",$C$84),Data_for_IC_trend_tables!$A$1:$G$49194,7,FALSE)*1000,"-")</f>
        <v>-</v>
      </c>
      <c r="J45" s="30" t="str">
        <f>IFERROR(VLOOKUP(CONCATENATE($B45,"_",J$4,"_",$C$85,"_",$C$84),Data_for_IC_trend_tables!$A$1:$G$49194,7,FALSE)*1000,"-")</f>
        <v>-</v>
      </c>
      <c r="K45" s="30" t="str">
        <f>IFERROR(VLOOKUP(CONCATENATE($B45,"_",K$4,"_",$C$85,"_",$C$84),Data_for_IC_trend_tables!$A$1:$G$49194,7,FALSE)*1000,"-")</f>
        <v>-</v>
      </c>
      <c r="L45" s="30" t="str">
        <f>IFERROR(VLOOKUP(CONCATENATE($B45,"_",L$4,"_",$C$85,"_",$C$84),Data_for_IC_trend_tables!$A$1:$G$49194,7,FALSE)*1000,"-")</f>
        <v>-</v>
      </c>
      <c r="M45" s="30" t="str">
        <f>IFERROR(VLOOKUP(CONCATENATE($B45,"_",M$4,"_",$C$85,"_",$C$84),Data_for_IC_trend_tables!$A$1:$G$49194,7,FALSE)*1000,"-")</f>
        <v>-</v>
      </c>
      <c r="N45" s="30" t="str">
        <f>IFERROR(VLOOKUP(CONCATENATE($B45,"_",N$4,"_",$C$85,"_",$C$84),Data_for_IC_trend_tables!$A$1:$G$49194,7,FALSE)*1000,"-")</f>
        <v>-</v>
      </c>
      <c r="O45" s="30">
        <f>IFERROR(VLOOKUP(CONCATENATE($B45,"_",O$4,"_",$C$85,"_",$C$84),Data_for_IC_trend_tables!$A$1:$G$49194,7,FALSE)*1000,"-")</f>
        <v>53.015310588427802</v>
      </c>
      <c r="P45" s="30">
        <f>IFERROR(VLOOKUP(CONCATENATE($B45,"_",P$4,"_",$C$85,"_",$C$84),Data_for_IC_trend_tables!$A$1:$G$49194,7,FALSE)*1000,"-")</f>
        <v>49.872476432699095</v>
      </c>
      <c r="Q45" s="30">
        <f>IFERROR(VLOOKUP(CONCATENATE($B45,"_",Q$4,"_",$C$85,"_",$C$84),Data_for_IC_trend_tables!$A$1:$G$49194,7,FALSE)*1000,"-")</f>
        <v>47.595848264211504</v>
      </c>
      <c r="R45" s="30">
        <f>IFERROR(VLOOKUP(CONCATENATE($B45,"_",R$4,"_",$C$85,"_",$C$84),Data_for_IC_trend_tables!$A$1:$G$49194,7,FALSE)*1000,"-")</f>
        <v>37.956399044118001</v>
      </c>
      <c r="S45" s="30">
        <f>IFERROR(VLOOKUP(CONCATENATE($B45,"_",S$4,"_",$C$85,"_",$C$84),Data_for_IC_trend_tables!$A$1:$G$49194,7,FALSE)*1000,"-")</f>
        <v>34.215449528056901</v>
      </c>
      <c r="T45" s="30">
        <f>IFERROR(VLOOKUP(CONCATENATE($B45,"_",T$4,"_",$C$85,"_",$C$84),Data_for_IC_trend_tables!$A$1:$G$49194,7,FALSE)*1000,"-")</f>
        <v>31.565416804081899</v>
      </c>
      <c r="U45" s="30">
        <f>IFERROR(VLOOKUP(CONCATENATE($B45,"_",U$4,"_",$C$85,"_",$C$84),Data_for_IC_trend_tables!$A$1:$G$49194,7,FALSE)*1000,"-")</f>
        <v>29.256122444297198</v>
      </c>
      <c r="V45" s="30">
        <f>IFERROR(VLOOKUP(CONCATENATE($B45,"_",V$4,"_",$C$85,"_",$C$84),Data_for_IC_trend_tables!$A$1:$G$49194,7,FALSE)*1000,"-")</f>
        <v>26.8152772643313</v>
      </c>
      <c r="W45" s="30">
        <f>IFERROR(VLOOKUP(CONCATENATE($B45,"_",W$4,"_",$C$85,"_",$C$84),Data_for_IC_trend_tables!$A$1:$G$49194,7,FALSE)*1000,"-")</f>
        <v>25.720362914326298</v>
      </c>
      <c r="X45" s="30">
        <f>IFERROR(VLOOKUP(CONCATENATE($B45,"_",X$4,"_",$C$85,"_",$C$84),Data_for_IC_trend_tables!$A$1:$G$49194,7,FALSE)*1000,"-")</f>
        <v>25.662057551088001</v>
      </c>
      <c r="Y45" s="30">
        <f>IFERROR(VLOOKUP(CONCATENATE($B45,"_",Y$4,"_",$C$85,"_",$C$84),Data_for_IC_trend_tables!$A$1:$G$49194,7,FALSE)*1000,"-")</f>
        <v>27.5021451780324</v>
      </c>
      <c r="Z45" s="30">
        <f>IFERROR(VLOOKUP(CONCATENATE($B45,"_",Z$4,"_",$C$85,"_",$C$84),Data_for_IC_trend_tables!$A$1:$G$49194,7,FALSE)*1000,"-")</f>
        <v>26.994751352001799</v>
      </c>
      <c r="AA45" s="30">
        <f>IFERROR(VLOOKUP(CONCATENATE($B45,"_",AA$4,"_",$C$85,"_",$C$84),Data_for_IC_trend_tables!$A$1:$G$49194,7,FALSE)*1000,"-")</f>
        <v>24.754051228416898</v>
      </c>
      <c r="AB45" s="30">
        <f>IFERROR(VLOOKUP(CONCATENATE($B45,"_",AB$4,"_",$C$85,"_",$C$84),Data_for_IC_trend_tables!$A$1:$G$49194,7,FALSE)*1000,"-")</f>
        <v>27.091010826639199</v>
      </c>
      <c r="AC45" s="30">
        <f>IFERROR(VLOOKUP(CONCATENATE($B45,"_",AC$4,"_",$C$85,"_",$C$84),Data_for_IC_trend_tables!$A$1:$G$49194,7,FALSE)*1000,"-")</f>
        <v>27.5062673608154</v>
      </c>
      <c r="AD45" s="30">
        <f>IFERROR(VLOOKUP(CONCATENATE($B45,"_",AD$4,"_",$C$85,"_",$C$84),Data_for_IC_trend_tables!$A$1:$G$49194,7,FALSE)*1000,"-")</f>
        <v>31.936415239389301</v>
      </c>
      <c r="AE45" s="30">
        <f>IFERROR(VLOOKUP(CONCATENATE($B45,"_",AE$4,"_",$C$85,"_",$C$84),Data_for_IC_trend_tables!$A$1:$G$49194,7,FALSE)*1000,"-")</f>
        <v>32.192048128520902</v>
      </c>
      <c r="AF45" s="30">
        <f>IFERROR(VLOOKUP(CONCATENATE($B45,"_",AF$4,"_",$C$85,"_",$C$84),Data_for_IC_trend_tables!$A$1:$G$49194,7,FALSE)*1000,"-")</f>
        <v>32.6895416194847</v>
      </c>
      <c r="AG45" s="30">
        <f>IFERROR(VLOOKUP(CONCATENATE($B45,"_",AG$4,"_",$C$85,"_",$C$84),Data_for_IC_trend_tables!$A$1:$G$49194,7,FALSE)*1000,"-")</f>
        <v>29.698516776795501</v>
      </c>
      <c r="AH45" s="30">
        <f>IFERROR(VLOOKUP(CONCATENATE($B45,"_",AH$4,"_",$C$85,"_",$C$84),Data_for_IC_trend_tables!$A$1:$G$49194,7,FALSE)*1000,"-")</f>
        <v>26.7461488249055</v>
      </c>
      <c r="AI45" s="30">
        <f>IFERROR(VLOOKUP(CONCATENATE($B45,"_",AI$4,"_",$C$85,"_",$C$84),Data_for_IC_trend_tables!$A$1:$G$49194,7,FALSE)*1000,"-")</f>
        <v>30.9556458317454</v>
      </c>
      <c r="AJ45" s="30">
        <f>IFERROR(VLOOKUP(CONCATENATE($B45,"_",AJ$4,"_",$C$85,"_",$C$84),Data_for_IC_trend_tables!$A$1:$G$49194,7,FALSE)*1000,"-")</f>
        <v>29.307051352841501</v>
      </c>
      <c r="AK45" s="30">
        <f>IFERROR(VLOOKUP(CONCATENATE($B45,"_",AK$4,"_",$C$85,"_",$C$84),Data_for_IC_trend_tables!$A$1:$G$49194,7,FALSE)*1000,"-")</f>
        <v>29.785255629555799</v>
      </c>
      <c r="AL45" s="30">
        <f>IFERROR(VLOOKUP(CONCATENATE($B45,"_",AL$4,"_",$C$85,"_",$C$84),Data_for_IC_trend_tables!$A$1:$G$49194,7,FALSE)*1000,"-")</f>
        <v>29.276658358092899</v>
      </c>
      <c r="AM45" s="30">
        <f>IFERROR(VLOOKUP(CONCATENATE($B45,"_",AM$4,"_",$C$85,"_",$C$84),Data_for_IC_trend_tables!$A$1:$G$49194,7,FALSE)*1000,"-")</f>
        <v>25.808251019781</v>
      </c>
      <c r="AN45" s="30">
        <f>IFERROR(VLOOKUP(CONCATENATE($B45,"_",AN$4,"_",$C$85,"_",$C$84),Data_for_IC_trend_tables!$A$1:$G$49194,7,FALSE)*1000,"-")</f>
        <v>28.747445307722501</v>
      </c>
      <c r="AO45" s="30">
        <f>IFERROR(VLOOKUP(CONCATENATE($B45,"_",AO$4,"_",$C$85,"_",$C$84),Data_for_IC_trend_tables!$A$1:$G$49194,7,FALSE)*1000,"-")</f>
        <v>30.088444359209198</v>
      </c>
      <c r="AP45" s="30">
        <f>IFERROR(VLOOKUP(CONCATENATE($B45,"_",AP$4,"_",$C$85,"_",$C$84),Data_for_IC_trend_tables!$A$1:$G$49194,7,FALSE)*1000,"-")</f>
        <v>30.1067861254364</v>
      </c>
      <c r="AQ45" s="30">
        <f>IFERROR(VLOOKUP(CONCATENATE($B45,"_",AQ$4,"_",$C$85,"_",$C$84),Data_for_IC_trend_tables!$A$1:$G$49194,7,FALSE)*1000,"-")</f>
        <v>27.175809751583998</v>
      </c>
      <c r="AR45" s="30">
        <f>IFERROR(VLOOKUP(CONCATENATE($B45,"_",AR$4,"_",$C$85,"_",$C$84),Data_for_IC_trend_tables!$A$1:$G$49194,7,FALSE)*1000,"-")</f>
        <v>25.0793136353847</v>
      </c>
      <c r="AS45" s="30">
        <f>IFERROR(VLOOKUP(CONCATENATE($B45,"_",AS$4,"_",$C$85,"_",$C$84),Data_for_IC_trend_tables!$A$1:$G$49194,7,FALSE)*1000,"-")</f>
        <v>22.8747989519205</v>
      </c>
      <c r="AT45" s="30">
        <f>IFERROR(VLOOKUP(CONCATENATE($B45,"_",AT$4,"_",$C$85,"_",$C$84),Data_for_IC_trend_tables!$A$1:$G$49194,7,FALSE)*1000,"-")</f>
        <v>28.7079883192179</v>
      </c>
      <c r="AU45" s="30">
        <f>IFERROR(VLOOKUP(CONCATENATE($B45,"_",AU$4,"_",$C$85,"_",$C$84),Data_for_IC_trend_tables!$A$1:$G$49194,7,FALSE)*1000,"-")</f>
        <v>24.4388711842739</v>
      </c>
      <c r="AV45" s="30"/>
      <c r="AW45" s="30">
        <f>IFERROR(VLOOKUP(CONCATENATE($B45,"_",AW$4,"_",$C$85,"_",$C$84),Data_for_IC_trend_tables!$A$1:$G$49194,7,FALSE)*1000,"-")</f>
        <v>24.4388711842739</v>
      </c>
      <c r="AX45" s="82">
        <f t="shared" ref="AX45:AX50" si="3">O45</f>
        <v>53.015310588427802</v>
      </c>
      <c r="AY45" s="38" t="str">
        <f t="shared" si="0"/>
        <v>Yes</v>
      </c>
      <c r="AZ45" s="58">
        <f t="shared" si="1"/>
        <v>-0.53902238970173222</v>
      </c>
      <c r="BA45" s="32" t="s">
        <v>76</v>
      </c>
    </row>
    <row r="46" spans="1:53" s="3" customFormat="1" x14ac:dyDescent="0.2">
      <c r="B46" s="53" t="s">
        <v>174</v>
      </c>
      <c r="C46" s="71" t="s">
        <v>34</v>
      </c>
      <c r="D46" s="56">
        <v>1990</v>
      </c>
      <c r="E46" s="30" t="str">
        <f>IFERROR(VLOOKUP(CONCATENATE($B46,"_",E$4,"_",$C$85,"_",$C$84),Data_for_IC_trend_tables!$A$1:$G$49194,7,FALSE)*1000,"-")</f>
        <v>-</v>
      </c>
      <c r="F46" s="30" t="str">
        <f>IFERROR(VLOOKUP(CONCATENATE($B46,"_",F$4,"_",$C$85,"_",$C$84),Data_for_IC_trend_tables!$A$1:$G$49194,7,FALSE)*1000,"-")</f>
        <v>-</v>
      </c>
      <c r="G46" s="30" t="str">
        <f>IFERROR(VLOOKUP(CONCATENATE($B46,"_",G$4,"_",$C$85,"_",$C$84),Data_for_IC_trend_tables!$A$1:$G$49194,7,FALSE)*1000,"-")</f>
        <v>-</v>
      </c>
      <c r="H46" s="30" t="str">
        <f>IFERROR(VLOOKUP(CONCATENATE($B46,"_",H$4,"_",$C$85,"_",$C$84),Data_for_IC_trend_tables!$A$1:$G$49194,7,FALSE)*1000,"-")</f>
        <v>-</v>
      </c>
      <c r="I46" s="30" t="str">
        <f>IFERROR(VLOOKUP(CONCATENATE($B46,"_",I$4,"_",$C$85,"_",$C$84),Data_for_IC_trend_tables!$A$1:$G$49194,7,FALSE)*1000,"-")</f>
        <v>-</v>
      </c>
      <c r="J46" s="30" t="str">
        <f>IFERROR(VLOOKUP(CONCATENATE($B46,"_",J$4,"_",$C$85,"_",$C$84),Data_for_IC_trend_tables!$A$1:$G$49194,7,FALSE)*1000,"-")</f>
        <v>-</v>
      </c>
      <c r="K46" s="30" t="str">
        <f>IFERROR(VLOOKUP(CONCATENATE($B46,"_",K$4,"_",$C$85,"_",$C$84),Data_for_IC_trend_tables!$A$1:$G$49194,7,FALSE)*1000,"-")</f>
        <v>-</v>
      </c>
      <c r="L46" s="30" t="str">
        <f>IFERROR(VLOOKUP(CONCATENATE($B46,"_",L$4,"_",$C$85,"_",$C$84),Data_for_IC_trend_tables!$A$1:$G$49194,7,FALSE)*1000,"-")</f>
        <v>-</v>
      </c>
      <c r="M46" s="30" t="str">
        <f>IFERROR(VLOOKUP(CONCATENATE($B46,"_",M$4,"_",$C$85,"_",$C$84),Data_for_IC_trend_tables!$A$1:$G$49194,7,FALSE)*1000,"-")</f>
        <v>-</v>
      </c>
      <c r="N46" s="30" t="str">
        <f>IFERROR(VLOOKUP(CONCATENATE($B46,"_",N$4,"_",$C$85,"_",$C$84),Data_for_IC_trend_tables!$A$1:$G$49194,7,FALSE)*1000,"-")</f>
        <v>-</v>
      </c>
      <c r="O46" s="30">
        <f>IFERROR(VLOOKUP(CONCATENATE($B46,"_",O$4,"_",$C$85,"_",$C$84),Data_for_IC_trend_tables!$A$1:$G$49194,7,FALSE)*1000,"-")</f>
        <v>9.9425558724275405</v>
      </c>
      <c r="P46" s="30">
        <f>IFERROR(VLOOKUP(CONCATENATE($B46,"_",P$4,"_",$C$85,"_",$C$84),Data_for_IC_trend_tables!$A$1:$G$49194,7,FALSE)*1000,"-")</f>
        <v>10.673344560576199</v>
      </c>
      <c r="Q46" s="30">
        <f>IFERROR(VLOOKUP(CONCATENATE($B46,"_",Q$4,"_",$C$85,"_",$C$84),Data_for_IC_trend_tables!$A$1:$G$49194,7,FALSE)*1000,"-")</f>
        <v>9.7730374201350596</v>
      </c>
      <c r="R46" s="30">
        <f>IFERROR(VLOOKUP(CONCATENATE($B46,"_",R$4,"_",$C$85,"_",$C$84),Data_for_IC_trend_tables!$A$1:$G$49194,7,FALSE)*1000,"-")</f>
        <v>9.0284659588894716</v>
      </c>
      <c r="S46" s="30">
        <f>IFERROR(VLOOKUP(CONCATENATE($B46,"_",S$4,"_",$C$85,"_",$C$84),Data_for_IC_trend_tables!$A$1:$G$49194,7,FALSE)*1000,"-")</f>
        <v>8.4056121558276189</v>
      </c>
      <c r="T46" s="30">
        <f>IFERROR(VLOOKUP(CONCATENATE($B46,"_",T$4,"_",$C$85,"_",$C$84),Data_for_IC_trend_tables!$A$1:$G$49194,7,FALSE)*1000,"-")</f>
        <v>8.2584042481947701</v>
      </c>
      <c r="U46" s="30">
        <f>IFERROR(VLOOKUP(CONCATENATE($B46,"_",U$4,"_",$C$85,"_",$C$84),Data_for_IC_trend_tables!$A$1:$G$49194,7,FALSE)*1000,"-")</f>
        <v>8.1020046448429888</v>
      </c>
      <c r="V46" s="30">
        <f>IFERROR(VLOOKUP(CONCATENATE($B46,"_",V$4,"_",$C$85,"_",$C$84),Data_for_IC_trend_tables!$A$1:$G$49194,7,FALSE)*1000,"-")</f>
        <v>7.9010918539752799</v>
      </c>
      <c r="W46" s="30">
        <f>IFERROR(VLOOKUP(CONCATENATE($B46,"_",W$4,"_",$C$85,"_",$C$84),Data_for_IC_trend_tables!$A$1:$G$49194,7,FALSE)*1000,"-")</f>
        <v>7.8613215662983409</v>
      </c>
      <c r="X46" s="30">
        <f>IFERROR(VLOOKUP(CONCATENATE($B46,"_",X$4,"_",$C$85,"_",$C$84),Data_for_IC_trend_tables!$A$1:$G$49194,7,FALSE)*1000,"-")</f>
        <v>7.9387039072469303</v>
      </c>
      <c r="Y46" s="30">
        <f>IFERROR(VLOOKUP(CONCATENATE($B46,"_",Y$4,"_",$C$85,"_",$C$84),Data_for_IC_trend_tables!$A$1:$G$49194,7,FALSE)*1000,"-")</f>
        <v>7.935401265218311</v>
      </c>
      <c r="Z46" s="30">
        <f>IFERROR(VLOOKUP(CONCATENATE($B46,"_",Z$4,"_",$C$85,"_",$C$84),Data_for_IC_trend_tables!$A$1:$G$49194,7,FALSE)*1000,"-")</f>
        <v>9.2283244815915495</v>
      </c>
      <c r="AA46" s="30">
        <f>IFERROR(VLOOKUP(CONCATENATE($B46,"_",AA$4,"_",$C$85,"_",$C$84),Data_for_IC_trend_tables!$A$1:$G$49194,7,FALSE)*1000,"-")</f>
        <v>7.5479833201397097</v>
      </c>
      <c r="AB46" s="30">
        <f>IFERROR(VLOOKUP(CONCATENATE($B46,"_",AB$4,"_",$C$85,"_",$C$84),Data_for_IC_trend_tables!$A$1:$G$49194,7,FALSE)*1000,"-")</f>
        <v>7.8470893583124903</v>
      </c>
      <c r="AC46" s="30">
        <f>IFERROR(VLOOKUP(CONCATENATE($B46,"_",AC$4,"_",$C$85,"_",$C$84),Data_for_IC_trend_tables!$A$1:$G$49194,7,FALSE)*1000,"-")</f>
        <v>7.4905810413490101</v>
      </c>
      <c r="AD46" s="30">
        <f>IFERROR(VLOOKUP(CONCATENATE($B46,"_",AD$4,"_",$C$85,"_",$C$84),Data_for_IC_trend_tables!$A$1:$G$49194,7,FALSE)*1000,"-")</f>
        <v>8.8659393939690609</v>
      </c>
      <c r="AE46" s="30">
        <f>IFERROR(VLOOKUP(CONCATENATE($B46,"_",AE$4,"_",$C$85,"_",$C$84),Data_for_IC_trend_tables!$A$1:$G$49194,7,FALSE)*1000,"-")</f>
        <v>7.8917321720777398</v>
      </c>
      <c r="AF46" s="30">
        <f>IFERROR(VLOOKUP(CONCATENATE($B46,"_",AF$4,"_",$C$85,"_",$C$84),Data_for_IC_trend_tables!$A$1:$G$49194,7,FALSE)*1000,"-")</f>
        <v>8.8625933860369699</v>
      </c>
      <c r="AG46" s="30">
        <f>IFERROR(VLOOKUP(CONCATENATE($B46,"_",AG$4,"_",$C$85,"_",$C$84),Data_for_IC_trend_tables!$A$1:$G$49194,7,FALSE)*1000,"-")</f>
        <v>8.5467585832653103</v>
      </c>
      <c r="AH46" s="30">
        <f>IFERROR(VLOOKUP(CONCATENATE($B46,"_",AH$4,"_",$C$85,"_",$C$84),Data_for_IC_trend_tables!$A$1:$G$49194,7,FALSE)*1000,"-")</f>
        <v>8.1070637759054911</v>
      </c>
      <c r="AI46" s="30">
        <f>IFERROR(VLOOKUP(CONCATENATE($B46,"_",AI$4,"_",$C$85,"_",$C$84),Data_for_IC_trend_tables!$A$1:$G$49194,7,FALSE)*1000,"-")</f>
        <v>8.26219802437795</v>
      </c>
      <c r="AJ46" s="30">
        <f>IFERROR(VLOOKUP(CONCATENATE($B46,"_",AJ$4,"_",$C$85,"_",$C$84),Data_for_IC_trend_tables!$A$1:$G$49194,7,FALSE)*1000,"-")</f>
        <v>8.2934588622928</v>
      </c>
      <c r="AK46" s="30">
        <f>IFERROR(VLOOKUP(CONCATENATE($B46,"_",AK$4,"_",$C$85,"_",$C$84),Data_for_IC_trend_tables!$A$1:$G$49194,7,FALSE)*1000,"-")</f>
        <v>7.9793004696833805</v>
      </c>
      <c r="AL46" s="30">
        <f>IFERROR(VLOOKUP(CONCATENATE($B46,"_",AL$4,"_",$C$85,"_",$C$84),Data_for_IC_trend_tables!$A$1:$G$49194,7,FALSE)*1000,"-")</f>
        <v>8.1920567681433116</v>
      </c>
      <c r="AM46" s="30">
        <f>IFERROR(VLOOKUP(CONCATENATE($B46,"_",AM$4,"_",$C$85,"_",$C$84),Data_for_IC_trend_tables!$A$1:$G$49194,7,FALSE)*1000,"-")</f>
        <v>6.8860163935265302</v>
      </c>
      <c r="AN46" s="30">
        <f>IFERROR(VLOOKUP(CONCATENATE($B46,"_",AN$4,"_",$C$85,"_",$C$84),Data_for_IC_trend_tables!$A$1:$G$49194,7,FALSE)*1000,"-")</f>
        <v>7.5684467412125596</v>
      </c>
      <c r="AO46" s="30">
        <f>IFERROR(VLOOKUP(CONCATENATE($B46,"_",AO$4,"_",$C$85,"_",$C$84),Data_for_IC_trend_tables!$A$1:$G$49194,7,FALSE)*1000,"-")</f>
        <v>7.5673533765343004</v>
      </c>
      <c r="AP46" s="30">
        <f>IFERROR(VLOOKUP(CONCATENATE($B46,"_",AP$4,"_",$C$85,"_",$C$84),Data_for_IC_trend_tables!$A$1:$G$49194,7,FALSE)*1000,"-")</f>
        <v>7.16459574860309</v>
      </c>
      <c r="AQ46" s="30">
        <f>IFERROR(VLOOKUP(CONCATENATE($B46,"_",AQ$4,"_",$C$85,"_",$C$84),Data_for_IC_trend_tables!$A$1:$G$49194,7,FALSE)*1000,"-")</f>
        <v>6.0550093317836398</v>
      </c>
      <c r="AR46" s="30">
        <f>IFERROR(VLOOKUP(CONCATENATE($B46,"_",AR$4,"_",$C$85,"_",$C$84),Data_for_IC_trend_tables!$A$1:$G$49194,7,FALSE)*1000,"-")</f>
        <v>5.9732731537664998</v>
      </c>
      <c r="AS46" s="30">
        <f>IFERROR(VLOOKUP(CONCATENATE($B46,"_",AS$4,"_",$C$85,"_",$C$84),Data_for_IC_trend_tables!$A$1:$G$49194,7,FALSE)*1000,"-")</f>
        <v>5.7428335333279499</v>
      </c>
      <c r="AT46" s="30">
        <f>IFERROR(VLOOKUP(CONCATENATE($B46,"_",AT$4,"_",$C$85,"_",$C$84),Data_for_IC_trend_tables!$A$1:$G$49194,7,FALSE)*1000,"-")</f>
        <v>6.3193430403355002</v>
      </c>
      <c r="AU46" s="30">
        <f>IFERROR(VLOOKUP(CONCATENATE($B46,"_",AU$4,"_",$C$85,"_",$C$84),Data_for_IC_trend_tables!$A$1:$G$49194,7,FALSE)*1000,"-")</f>
        <v>5.1013808574268902</v>
      </c>
      <c r="AV46" s="30"/>
      <c r="AW46" s="30">
        <f>IFERROR(VLOOKUP(CONCATENATE($B46,"_",AW$4,"_",$C$85,"_",$C$84),Data_for_IC_trend_tables!$A$1:$G$49194,7,FALSE)*1000,"-")</f>
        <v>5.1013808574268902</v>
      </c>
      <c r="AX46" s="82">
        <f t="shared" si="3"/>
        <v>9.9425558724275405</v>
      </c>
      <c r="AY46" s="38" t="str">
        <f t="shared" si="0"/>
        <v>Yes</v>
      </c>
      <c r="AZ46" s="58">
        <f t="shared" si="1"/>
        <v>-0.48691453959299152</v>
      </c>
      <c r="BA46" s="32" t="s">
        <v>76</v>
      </c>
    </row>
    <row r="47" spans="1:53" s="3" customFormat="1" x14ac:dyDescent="0.2">
      <c r="B47" s="53" t="s">
        <v>175</v>
      </c>
      <c r="C47" s="71" t="s">
        <v>35</v>
      </c>
      <c r="D47" s="56">
        <v>1990</v>
      </c>
      <c r="E47" s="30" t="str">
        <f>IFERROR(VLOOKUP(CONCATENATE($B47,"_",E$4,"_",$C$85,"_",$C$84),Data_for_IC_trend_tables!$A$1:$G$49194,7,FALSE)*1000,"-")</f>
        <v>-</v>
      </c>
      <c r="F47" s="30" t="str">
        <f>IFERROR(VLOOKUP(CONCATENATE($B47,"_",F$4,"_",$C$85,"_",$C$84),Data_for_IC_trend_tables!$A$1:$G$49194,7,FALSE)*1000,"-")</f>
        <v>-</v>
      </c>
      <c r="G47" s="30" t="str">
        <f>IFERROR(VLOOKUP(CONCATENATE($B47,"_",G$4,"_",$C$85,"_",$C$84),Data_for_IC_trend_tables!$A$1:$G$49194,7,FALSE)*1000,"-")</f>
        <v>-</v>
      </c>
      <c r="H47" s="30" t="str">
        <f>IFERROR(VLOOKUP(CONCATENATE($B47,"_",H$4,"_",$C$85,"_",$C$84),Data_for_IC_trend_tables!$A$1:$G$49194,7,FALSE)*1000,"-")</f>
        <v>-</v>
      </c>
      <c r="I47" s="30" t="str">
        <f>IFERROR(VLOOKUP(CONCATENATE($B47,"_",I$4,"_",$C$85,"_",$C$84),Data_for_IC_trend_tables!$A$1:$G$49194,7,FALSE)*1000,"-")</f>
        <v>-</v>
      </c>
      <c r="J47" s="30" t="str">
        <f>IFERROR(VLOOKUP(CONCATENATE($B47,"_",J$4,"_",$C$85,"_",$C$84),Data_for_IC_trend_tables!$A$1:$G$49194,7,FALSE)*1000,"-")</f>
        <v>-</v>
      </c>
      <c r="K47" s="30" t="str">
        <f>IFERROR(VLOOKUP(CONCATENATE($B47,"_",K$4,"_",$C$85,"_",$C$84),Data_for_IC_trend_tables!$A$1:$G$49194,7,FALSE)*1000,"-")</f>
        <v>-</v>
      </c>
      <c r="L47" s="30" t="str">
        <f>IFERROR(VLOOKUP(CONCATENATE($B47,"_",L$4,"_",$C$85,"_",$C$84),Data_for_IC_trend_tables!$A$1:$G$49194,7,FALSE)*1000,"-")</f>
        <v>-</v>
      </c>
      <c r="M47" s="30" t="str">
        <f>IFERROR(VLOOKUP(CONCATENATE($B47,"_",M$4,"_",$C$85,"_",$C$84),Data_for_IC_trend_tables!$A$1:$G$49194,7,FALSE)*1000,"-")</f>
        <v>-</v>
      </c>
      <c r="N47" s="30" t="str">
        <f>IFERROR(VLOOKUP(CONCATENATE($B47,"_",N$4,"_",$C$85,"_",$C$84),Data_for_IC_trend_tables!$A$1:$G$49194,7,FALSE)*1000,"-")</f>
        <v>-</v>
      </c>
      <c r="O47" s="30">
        <f>IFERROR(VLOOKUP(CONCATENATE($B47,"_",O$4,"_",$C$85,"_",$C$84),Data_for_IC_trend_tables!$A$1:$G$49194,7,FALSE)*1000,"-")</f>
        <v>106.017435112418</v>
      </c>
      <c r="P47" s="30">
        <f>IFERROR(VLOOKUP(CONCATENATE($B47,"_",P$4,"_",$C$85,"_",$C$84),Data_for_IC_trend_tables!$A$1:$G$49194,7,FALSE)*1000,"-")</f>
        <v>110.01854386726501</v>
      </c>
      <c r="Q47" s="30">
        <f>IFERROR(VLOOKUP(CONCATENATE($B47,"_",Q$4,"_",$C$85,"_",$C$84),Data_for_IC_trend_tables!$A$1:$G$49194,7,FALSE)*1000,"-")</f>
        <v>101.315895657449</v>
      </c>
      <c r="R47" s="30">
        <f>IFERROR(VLOOKUP(CONCATENATE($B47,"_",R$4,"_",$C$85,"_",$C$84),Data_for_IC_trend_tables!$A$1:$G$49194,7,FALSE)*1000,"-")</f>
        <v>94.136038613762793</v>
      </c>
      <c r="S47" s="30">
        <f>IFERROR(VLOOKUP(CONCATENATE($B47,"_",S$4,"_",$C$85,"_",$C$84),Data_for_IC_trend_tables!$A$1:$G$49194,7,FALSE)*1000,"-")</f>
        <v>93.845156264216101</v>
      </c>
      <c r="T47" s="30">
        <f>IFERROR(VLOOKUP(CONCATENATE($B47,"_",T$4,"_",$C$85,"_",$C$84),Data_for_IC_trend_tables!$A$1:$G$49194,7,FALSE)*1000,"-")</f>
        <v>86.928227134498201</v>
      </c>
      <c r="U47" s="30">
        <f>IFERROR(VLOOKUP(CONCATENATE($B47,"_",U$4,"_",$C$85,"_",$C$84),Data_for_IC_trend_tables!$A$1:$G$49194,7,FALSE)*1000,"-")</f>
        <v>97.119773190183494</v>
      </c>
      <c r="V47" s="30">
        <f>IFERROR(VLOOKUP(CONCATENATE($B47,"_",V$4,"_",$C$85,"_",$C$84),Data_for_IC_trend_tables!$A$1:$G$49194,7,FALSE)*1000,"-")</f>
        <v>97.886363369684204</v>
      </c>
      <c r="W47" s="30">
        <f>IFERROR(VLOOKUP(CONCATENATE($B47,"_",W$4,"_",$C$85,"_",$C$84),Data_for_IC_trend_tables!$A$1:$G$49194,7,FALSE)*1000,"-")</f>
        <v>101.574901037733</v>
      </c>
      <c r="X47" s="30">
        <f>IFERROR(VLOOKUP(CONCATENATE($B47,"_",X$4,"_",$C$85,"_",$C$84),Data_for_IC_trend_tables!$A$1:$G$49194,7,FALSE)*1000,"-")</f>
        <v>94.097671345274904</v>
      </c>
      <c r="Y47" s="30">
        <f>IFERROR(VLOOKUP(CONCATENATE($B47,"_",Y$4,"_",$C$85,"_",$C$84),Data_for_IC_trend_tables!$A$1:$G$49194,7,FALSE)*1000,"-")</f>
        <v>71.092350470400405</v>
      </c>
      <c r="Z47" s="30">
        <f>IFERROR(VLOOKUP(CONCATENATE($B47,"_",Z$4,"_",$C$85,"_",$C$84),Data_for_IC_trend_tables!$A$1:$G$49194,7,FALSE)*1000,"-")</f>
        <v>64.558589246896702</v>
      </c>
      <c r="AA47" s="30">
        <f>IFERROR(VLOOKUP(CONCATENATE($B47,"_",AA$4,"_",$C$85,"_",$C$84),Data_for_IC_trend_tables!$A$1:$G$49194,7,FALSE)*1000,"-")</f>
        <v>64.727727421670593</v>
      </c>
      <c r="AB47" s="30">
        <f>IFERROR(VLOOKUP(CONCATENATE($B47,"_",AB$4,"_",$C$85,"_",$C$84),Data_for_IC_trend_tables!$A$1:$G$49194,7,FALSE)*1000,"-")</f>
        <v>64.194544373812803</v>
      </c>
      <c r="AC47" s="30">
        <f>IFERROR(VLOOKUP(CONCATENATE($B47,"_",AC$4,"_",$C$85,"_",$C$84),Data_for_IC_trend_tables!$A$1:$G$49194,7,FALSE)*1000,"-")</f>
        <v>61.804182904744501</v>
      </c>
      <c r="AD47" s="30">
        <f>IFERROR(VLOOKUP(CONCATENATE($B47,"_",AD$4,"_",$C$85,"_",$C$84),Data_for_IC_trend_tables!$A$1:$G$49194,7,FALSE)*1000,"-")</f>
        <v>61.875447746245506</v>
      </c>
      <c r="AE47" s="30">
        <f>IFERROR(VLOOKUP(CONCATENATE($B47,"_",AE$4,"_",$C$85,"_",$C$84),Data_for_IC_trend_tables!$A$1:$G$49194,7,FALSE)*1000,"-")</f>
        <v>59.7177077409101</v>
      </c>
      <c r="AF47" s="30">
        <f>IFERROR(VLOOKUP(CONCATENATE($B47,"_",AF$4,"_",$C$85,"_",$C$84),Data_for_IC_trend_tables!$A$1:$G$49194,7,FALSE)*1000,"-")</f>
        <v>60.678236630830099</v>
      </c>
      <c r="AG47" s="30">
        <f>IFERROR(VLOOKUP(CONCATENATE($B47,"_",AG$4,"_",$C$85,"_",$C$84),Data_for_IC_trend_tables!$A$1:$G$49194,7,FALSE)*1000,"-")</f>
        <v>59.452992990595696</v>
      </c>
      <c r="AH47" s="30">
        <f>IFERROR(VLOOKUP(CONCATENATE($B47,"_",AH$4,"_",$C$85,"_",$C$84),Data_for_IC_trend_tables!$A$1:$G$49194,7,FALSE)*1000,"-")</f>
        <v>59.3812474024907</v>
      </c>
      <c r="AI47" s="30">
        <f>IFERROR(VLOOKUP(CONCATENATE($B47,"_",AI$4,"_",$C$85,"_",$C$84),Data_for_IC_trend_tables!$A$1:$G$49194,7,FALSE)*1000,"-")</f>
        <v>60.7627034336669</v>
      </c>
      <c r="AJ47" s="30">
        <f>IFERROR(VLOOKUP(CONCATENATE($B47,"_",AJ$4,"_",$C$85,"_",$C$84),Data_for_IC_trend_tables!$A$1:$G$49194,7,FALSE)*1000,"-")</f>
        <v>59.663705082956497</v>
      </c>
      <c r="AK47" s="30">
        <f>IFERROR(VLOOKUP(CONCATENATE($B47,"_",AK$4,"_",$C$85,"_",$C$84),Data_for_IC_trend_tables!$A$1:$G$49194,7,FALSE)*1000,"-")</f>
        <v>56.5978265042963</v>
      </c>
      <c r="AL47" s="30">
        <f>IFERROR(VLOOKUP(CONCATENATE($B47,"_",AL$4,"_",$C$85,"_",$C$84),Data_for_IC_trend_tables!$A$1:$G$49194,7,FALSE)*1000,"-")</f>
        <v>57.301043049002203</v>
      </c>
      <c r="AM47" s="30">
        <f>IFERROR(VLOOKUP(CONCATENATE($B47,"_",AM$4,"_",$C$85,"_",$C$84),Data_for_IC_trend_tables!$A$1:$G$49194,7,FALSE)*1000,"-")</f>
        <v>57.389455532733194</v>
      </c>
      <c r="AN47" s="30">
        <f>IFERROR(VLOOKUP(CONCATENATE($B47,"_",AN$4,"_",$C$85,"_",$C$84),Data_for_IC_trend_tables!$A$1:$G$49194,7,FALSE)*1000,"-")</f>
        <v>58.6381029291299</v>
      </c>
      <c r="AO47" s="30">
        <f>IFERROR(VLOOKUP(CONCATENATE($B47,"_",AO$4,"_",$C$85,"_",$C$84),Data_for_IC_trend_tables!$A$1:$G$49194,7,FALSE)*1000,"-")</f>
        <v>58.828035909430199</v>
      </c>
      <c r="AP47" s="30">
        <f>IFERROR(VLOOKUP(CONCATENATE($B47,"_",AP$4,"_",$C$85,"_",$C$84),Data_for_IC_trend_tables!$A$1:$G$49194,7,FALSE)*1000,"-")</f>
        <v>49.703223669918096</v>
      </c>
      <c r="AQ47" s="30">
        <f>IFERROR(VLOOKUP(CONCATENATE($B47,"_",AQ$4,"_",$C$85,"_",$C$84),Data_for_IC_trend_tables!$A$1:$G$49194,7,FALSE)*1000,"-")</f>
        <v>49.182466916404799</v>
      </c>
      <c r="AR47" s="30">
        <f>IFERROR(VLOOKUP(CONCATENATE($B47,"_",AR$4,"_",$C$85,"_",$C$84),Data_for_IC_trend_tables!$A$1:$G$49194,7,FALSE)*1000,"-")</f>
        <v>43.569587212596005</v>
      </c>
      <c r="AS47" s="30">
        <f>IFERROR(VLOOKUP(CONCATENATE($B47,"_",AS$4,"_",$C$85,"_",$C$84),Data_for_IC_trend_tables!$A$1:$G$49194,7,FALSE)*1000,"-")</f>
        <v>38.065736089892702</v>
      </c>
      <c r="AT47" s="30">
        <f>IFERROR(VLOOKUP(CONCATENATE($B47,"_",AT$4,"_",$C$85,"_",$C$84),Data_for_IC_trend_tables!$A$1:$G$49194,7,FALSE)*1000,"-")</f>
        <v>41.454686361045603</v>
      </c>
      <c r="AU47" s="30">
        <f>IFERROR(VLOOKUP(CONCATENATE($B47,"_",AU$4,"_",$C$85,"_",$C$84),Data_for_IC_trend_tables!$A$1:$G$49194,7,FALSE)*1000,"-")</f>
        <v>38.487205588189404</v>
      </c>
      <c r="AV47" s="30"/>
      <c r="AW47" s="30">
        <f>IFERROR(VLOOKUP(CONCATENATE($B47,"_",AW$4,"_",$C$85,"_",$C$84),Data_for_IC_trend_tables!$A$1:$G$49194,7,FALSE)*1000,"-")</f>
        <v>38.487205588189404</v>
      </c>
      <c r="AX47" s="79">
        <f t="shared" si="3"/>
        <v>106.017435112418</v>
      </c>
      <c r="AY47" s="38" t="str">
        <f t="shared" si="0"/>
        <v>Yes</v>
      </c>
      <c r="AZ47" s="58">
        <f t="shared" si="1"/>
        <v>-0.63697286632732975</v>
      </c>
      <c r="BA47" s="32" t="s">
        <v>76</v>
      </c>
    </row>
    <row r="48" spans="1:53" s="3" customFormat="1" x14ac:dyDescent="0.2">
      <c r="B48" s="53" t="s">
        <v>176</v>
      </c>
      <c r="C48" s="71" t="s">
        <v>36</v>
      </c>
      <c r="D48" s="56">
        <v>1990</v>
      </c>
      <c r="E48" s="30">
        <f>IFERROR(VLOOKUP(CONCATENATE($B48,"_",E$4,"_",$C$85,"_",$C$84),Data_for_IC_trend_tables!$A$1:$G$49194,7,FALSE)*1000,"-")</f>
        <v>48.003439870578404</v>
      </c>
      <c r="F48" s="30">
        <f>IFERROR(VLOOKUP(CONCATENATE($B48,"_",F$4,"_",$C$85,"_",$C$84),Data_for_IC_trend_tables!$A$1:$G$49194,7,FALSE)*1000,"-")</f>
        <v>46.062867525983904</v>
      </c>
      <c r="G48" s="30">
        <f>IFERROR(VLOOKUP(CONCATENATE($B48,"_",G$4,"_",$C$85,"_",$C$84),Data_for_IC_trend_tables!$A$1:$G$49194,7,FALSE)*1000,"-")</f>
        <v>48.363451398563399</v>
      </c>
      <c r="H48" s="30">
        <f>IFERROR(VLOOKUP(CONCATENATE($B48,"_",H$4,"_",$C$85,"_",$C$84),Data_for_IC_trend_tables!$A$1:$G$49194,7,FALSE)*1000,"-")</f>
        <v>44.704329046609303</v>
      </c>
      <c r="I48" s="30">
        <f>IFERROR(VLOOKUP(CONCATENATE($B48,"_",I$4,"_",$C$85,"_",$C$84),Data_for_IC_trend_tables!$A$1:$G$49194,7,FALSE)*1000,"-")</f>
        <v>55.220247338319901</v>
      </c>
      <c r="J48" s="30">
        <f>IFERROR(VLOOKUP(CONCATENATE($B48,"_",J$4,"_",$C$85,"_",$C$84),Data_for_IC_trend_tables!$A$1:$G$49194,7,FALSE)*1000,"-")</f>
        <v>61.618343950949502</v>
      </c>
      <c r="K48" s="30">
        <f>IFERROR(VLOOKUP(CONCATENATE($B48,"_",K$4,"_",$C$85,"_",$C$84),Data_for_IC_trend_tables!$A$1:$G$49194,7,FALSE)*1000,"-")</f>
        <v>55.445468483108499</v>
      </c>
      <c r="L48" s="30">
        <f>IFERROR(VLOOKUP(CONCATENATE($B48,"_",L$4,"_",$C$85,"_",$C$84),Data_for_IC_trend_tables!$A$1:$G$49194,7,FALSE)*1000,"-")</f>
        <v>45.969115063246697</v>
      </c>
      <c r="M48" s="30">
        <f>IFERROR(VLOOKUP(CONCATENATE($B48,"_",M$4,"_",$C$85,"_",$C$84),Data_for_IC_trend_tables!$A$1:$G$49194,7,FALSE)*1000,"-")</f>
        <v>43.639493312881001</v>
      </c>
      <c r="N48" s="30">
        <f>IFERROR(VLOOKUP(CONCATENATE($B48,"_",N$4,"_",$C$85,"_",$C$84),Data_for_IC_trend_tables!$A$1:$G$49194,7,FALSE)*1000,"-")</f>
        <v>41.086057188442297</v>
      </c>
      <c r="O48" s="30">
        <f>IFERROR(VLOOKUP(CONCATENATE($B48,"_",O$4,"_",$C$85,"_",$C$84),Data_for_IC_trend_tables!$A$1:$G$49194,7,FALSE)*1000,"-")</f>
        <v>19.827505640914097</v>
      </c>
      <c r="P48" s="30">
        <f>IFERROR(VLOOKUP(CONCATENATE($B48,"_",P$4,"_",$C$85,"_",$C$84),Data_for_IC_trend_tables!$A$1:$G$49194,7,FALSE)*1000,"-")</f>
        <v>20.843524805962797</v>
      </c>
      <c r="Q48" s="30">
        <f>IFERROR(VLOOKUP(CONCATENATE($B48,"_",Q$4,"_",$C$85,"_",$C$84),Data_for_IC_trend_tables!$A$1:$G$49194,7,FALSE)*1000,"-")</f>
        <v>19.032530015656899</v>
      </c>
      <c r="R48" s="30">
        <f>IFERROR(VLOOKUP(CONCATENATE($B48,"_",R$4,"_",$C$85,"_",$C$84),Data_for_IC_trend_tables!$A$1:$G$49194,7,FALSE)*1000,"-")</f>
        <v>19.026821792013202</v>
      </c>
      <c r="S48" s="30">
        <f>IFERROR(VLOOKUP(CONCATENATE($B48,"_",S$4,"_",$C$85,"_",$C$84),Data_for_IC_trend_tables!$A$1:$G$49194,7,FALSE)*1000,"-")</f>
        <v>18.919306298832797</v>
      </c>
      <c r="T48" s="30">
        <f>IFERROR(VLOOKUP(CONCATENATE($B48,"_",T$4,"_",$C$85,"_",$C$84),Data_for_IC_trend_tables!$A$1:$G$49194,7,FALSE)*1000,"-")</f>
        <v>19.6654238406384</v>
      </c>
      <c r="U48" s="30">
        <f>IFERROR(VLOOKUP(CONCATENATE($B48,"_",U$4,"_",$C$85,"_",$C$84),Data_for_IC_trend_tables!$A$1:$G$49194,7,FALSE)*1000,"-")</f>
        <v>19.936054746789299</v>
      </c>
      <c r="V48" s="30">
        <f>IFERROR(VLOOKUP(CONCATENATE($B48,"_",V$4,"_",$C$85,"_",$C$84),Data_for_IC_trend_tables!$A$1:$G$49194,7,FALSE)*1000,"-")</f>
        <v>17.1862415427765</v>
      </c>
      <c r="W48" s="30">
        <f>IFERROR(VLOOKUP(CONCATENATE($B48,"_",W$4,"_",$C$85,"_",$C$84),Data_for_IC_trend_tables!$A$1:$G$49194,7,FALSE)*1000,"-")</f>
        <v>17.134705347042303</v>
      </c>
      <c r="X48" s="30">
        <f>IFERROR(VLOOKUP(CONCATENATE($B48,"_",X$4,"_",$C$85,"_",$C$84),Data_for_IC_trend_tables!$A$1:$G$49194,7,FALSE)*1000,"-")</f>
        <v>18.3255801649318</v>
      </c>
      <c r="Y48" s="30">
        <f>IFERROR(VLOOKUP(CONCATENATE($B48,"_",Y$4,"_",$C$85,"_",$C$84),Data_for_IC_trend_tables!$A$1:$G$49194,7,FALSE)*1000,"-")</f>
        <v>15.4546824848484</v>
      </c>
      <c r="Z48" s="30">
        <f>IFERROR(VLOOKUP(CONCATENATE($B48,"_",Z$4,"_",$C$85,"_",$C$84),Data_for_IC_trend_tables!$A$1:$G$49194,7,FALSE)*1000,"-")</f>
        <v>15.564676776972</v>
      </c>
      <c r="AA48" s="30">
        <f>IFERROR(VLOOKUP(CONCATENATE($B48,"_",AA$4,"_",$C$85,"_",$C$84),Data_for_IC_trend_tables!$A$1:$G$49194,7,FALSE)*1000,"-")</f>
        <v>15.196072345154601</v>
      </c>
      <c r="AB48" s="30">
        <f>IFERROR(VLOOKUP(CONCATENATE($B48,"_",AB$4,"_",$C$85,"_",$C$84),Data_for_IC_trend_tables!$A$1:$G$49194,7,FALSE)*1000,"-")</f>
        <v>16.024276634594997</v>
      </c>
      <c r="AC48" s="30">
        <f>IFERROR(VLOOKUP(CONCATENATE($B48,"_",AC$4,"_",$C$85,"_",$C$84),Data_for_IC_trend_tables!$A$1:$G$49194,7,FALSE)*1000,"-")</f>
        <v>15.4334498912462</v>
      </c>
      <c r="AD48" s="30">
        <f>IFERROR(VLOOKUP(CONCATENATE($B48,"_",AD$4,"_",$C$85,"_",$C$84),Data_for_IC_trend_tables!$A$1:$G$49194,7,FALSE)*1000,"-")</f>
        <v>16.884668503460698</v>
      </c>
      <c r="AE48" s="30">
        <f>IFERROR(VLOOKUP(CONCATENATE($B48,"_",AE$4,"_",$C$85,"_",$C$84),Data_for_IC_trend_tables!$A$1:$G$49194,7,FALSE)*1000,"-")</f>
        <v>17.1670915607647</v>
      </c>
      <c r="AF48" s="30">
        <f>IFERROR(VLOOKUP(CONCATENATE($B48,"_",AF$4,"_",$C$85,"_",$C$84),Data_for_IC_trend_tables!$A$1:$G$49194,7,FALSE)*1000,"-")</f>
        <v>16.010173230705</v>
      </c>
      <c r="AG48" s="30">
        <f>IFERROR(VLOOKUP(CONCATENATE($B48,"_",AG$4,"_",$C$85,"_",$C$84),Data_for_IC_trend_tables!$A$1:$G$49194,7,FALSE)*1000,"-")</f>
        <v>15.936746692939902</v>
      </c>
      <c r="AH48" s="30">
        <f>IFERROR(VLOOKUP(CONCATENATE($B48,"_",AH$4,"_",$C$85,"_",$C$84),Data_for_IC_trend_tables!$A$1:$G$49194,7,FALSE)*1000,"-")</f>
        <v>10.610251234409699</v>
      </c>
      <c r="AI48" s="30">
        <f>IFERROR(VLOOKUP(CONCATENATE($B48,"_",AI$4,"_",$C$85,"_",$C$84),Data_for_IC_trend_tables!$A$1:$G$49194,7,FALSE)*1000,"-")</f>
        <v>10.771296897734</v>
      </c>
      <c r="AJ48" s="30">
        <f>IFERROR(VLOOKUP(CONCATENATE($B48,"_",AJ$4,"_",$C$85,"_",$C$84),Data_for_IC_trend_tables!$A$1:$G$49194,7,FALSE)*1000,"-")</f>
        <v>10.636633114704299</v>
      </c>
      <c r="AK48" s="30">
        <f>IFERROR(VLOOKUP(CONCATENATE($B48,"_",AK$4,"_",$C$85,"_",$C$84),Data_for_IC_trend_tables!$A$1:$G$49194,7,FALSE)*1000,"-")</f>
        <v>9.8204335066958599</v>
      </c>
      <c r="AL48" s="30">
        <f>IFERROR(VLOOKUP(CONCATENATE($B48,"_",AL$4,"_",$C$85,"_",$C$84),Data_for_IC_trend_tables!$A$1:$G$49194,7,FALSE)*1000,"-")</f>
        <v>9.4510493520176109</v>
      </c>
      <c r="AM48" s="30">
        <f>IFERROR(VLOOKUP(CONCATENATE($B48,"_",AM$4,"_",$C$85,"_",$C$84),Data_for_IC_trend_tables!$A$1:$G$49194,7,FALSE)*1000,"-")</f>
        <v>8.7634741882911911</v>
      </c>
      <c r="AN48" s="30">
        <f>IFERROR(VLOOKUP(CONCATENATE($B48,"_",AN$4,"_",$C$85,"_",$C$84),Data_for_IC_trend_tables!$A$1:$G$49194,7,FALSE)*1000,"-")</f>
        <v>8.5178053714998203</v>
      </c>
      <c r="AO48" s="30">
        <f>IFERROR(VLOOKUP(CONCATENATE($B48,"_",AO$4,"_",$C$85,"_",$C$84),Data_for_IC_trend_tables!$A$1:$G$49194,7,FALSE)*1000,"-")</f>
        <v>8.50616220578992</v>
      </c>
      <c r="AP48" s="30">
        <f>IFERROR(VLOOKUP(CONCATENATE($B48,"_",AP$4,"_",$C$85,"_",$C$84),Data_for_IC_trend_tables!$A$1:$G$49194,7,FALSE)*1000,"-")</f>
        <v>8.4666410924921305</v>
      </c>
      <c r="AQ48" s="30">
        <f>IFERROR(VLOOKUP(CONCATENATE($B48,"_",AQ$4,"_",$C$85,"_",$C$84),Data_for_IC_trend_tables!$A$1:$G$49194,7,FALSE)*1000,"-")</f>
        <v>7.4471893839333596</v>
      </c>
      <c r="AR48" s="30">
        <f>IFERROR(VLOOKUP(CONCATENATE($B48,"_",AR$4,"_",$C$85,"_",$C$84),Data_for_IC_trend_tables!$A$1:$G$49194,7,FALSE)*1000,"-")</f>
        <v>7.4045876754224098</v>
      </c>
      <c r="AS48" s="30">
        <f>IFERROR(VLOOKUP(CONCATENATE($B48,"_",AS$4,"_",$C$85,"_",$C$84),Data_for_IC_trend_tables!$A$1:$G$49194,7,FALSE)*1000,"-")</f>
        <v>6.9796111670130596</v>
      </c>
      <c r="AT48" s="30">
        <f>IFERROR(VLOOKUP(CONCATENATE($B48,"_",AT$4,"_",$C$85,"_",$C$84),Data_for_IC_trend_tables!$A$1:$G$49194,7,FALSE)*1000,"-")</f>
        <v>7.15673577864872</v>
      </c>
      <c r="AU48" s="30">
        <f>IFERROR(VLOOKUP(CONCATENATE($B48,"_",AU$4,"_",$C$85,"_",$C$84),Data_for_IC_trend_tables!$A$1:$G$49194,7,FALSE)*1000,"-")</f>
        <v>6.8244613769485394</v>
      </c>
      <c r="AV48" s="30"/>
      <c r="AW48" s="30">
        <f>IFERROR(VLOOKUP(CONCATENATE($B48,"_",AW$4,"_",$C$85,"_",$C$84),Data_for_IC_trend_tables!$A$1:$G$49194,7,FALSE)*1000,"-")</f>
        <v>6.8244613769485394</v>
      </c>
      <c r="AX48" s="82">
        <f t="shared" si="3"/>
        <v>19.827505640914097</v>
      </c>
      <c r="AY48" s="38" t="str">
        <f t="shared" si="0"/>
        <v>Yes</v>
      </c>
      <c r="AZ48" s="58">
        <f t="shared" si="1"/>
        <v>-0.65580837546876047</v>
      </c>
      <c r="BA48" s="32" t="s">
        <v>76</v>
      </c>
    </row>
    <row r="49" spans="2:53" s="3" customFormat="1" x14ac:dyDescent="0.2">
      <c r="B49" s="53" t="s">
        <v>177</v>
      </c>
      <c r="C49" s="71" t="s">
        <v>37</v>
      </c>
      <c r="D49" s="56">
        <v>1990</v>
      </c>
      <c r="E49" s="30">
        <f>IFERROR(VLOOKUP(CONCATENATE($B49,"_",E$4,"_",$C$85,"_",$C$84),Data_for_IC_trend_tables!$A$1:$G$49194,7,FALSE)*1000,"-")</f>
        <v>7.6470877563687001</v>
      </c>
      <c r="F49" s="30">
        <f>IFERROR(VLOOKUP(CONCATENATE($B49,"_",F$4,"_",$C$85,"_",$C$84),Data_for_IC_trend_tables!$A$1:$G$49194,7,FALSE)*1000,"-")</f>
        <v>8.7763274157208109</v>
      </c>
      <c r="G49" s="30">
        <f>IFERROR(VLOOKUP(CONCATENATE($B49,"_",G$4,"_",$C$85,"_",$C$84),Data_for_IC_trend_tables!$A$1:$G$49194,7,FALSE)*1000,"-")</f>
        <v>8.131840679322849</v>
      </c>
      <c r="H49" s="30">
        <f>IFERROR(VLOOKUP(CONCATENATE($B49,"_",H$4,"_",$C$85,"_",$C$84),Data_for_IC_trend_tables!$A$1:$G$49194,7,FALSE)*1000,"-")</f>
        <v>7.67132875518082</v>
      </c>
      <c r="I49" s="30">
        <f>IFERROR(VLOOKUP(CONCATENATE($B49,"_",I$4,"_",$C$85,"_",$C$84),Data_for_IC_trend_tables!$A$1:$G$49194,7,FALSE)*1000,"-")</f>
        <v>7.9918945882232997</v>
      </c>
      <c r="J49" s="30">
        <f>IFERROR(VLOOKUP(CONCATENATE($B49,"_",J$4,"_",$C$85,"_",$C$84),Data_for_IC_trend_tables!$A$1:$G$49194,7,FALSE)*1000,"-")</f>
        <v>7.8709711767131694</v>
      </c>
      <c r="K49" s="30">
        <f>IFERROR(VLOOKUP(CONCATENATE($B49,"_",K$4,"_",$C$85,"_",$C$84),Data_for_IC_trend_tables!$A$1:$G$49194,7,FALSE)*1000,"-")</f>
        <v>7.8270735247143195</v>
      </c>
      <c r="L49" s="30">
        <f>IFERROR(VLOOKUP(CONCATENATE($B49,"_",L$4,"_",$C$85,"_",$C$84),Data_for_IC_trend_tables!$A$1:$G$49194,7,FALSE)*1000,"-")</f>
        <v>7.8828773404391193</v>
      </c>
      <c r="M49" s="30">
        <f>IFERROR(VLOOKUP(CONCATENATE($B49,"_",M$4,"_",$C$85,"_",$C$84),Data_for_IC_trend_tables!$A$1:$G$49194,7,FALSE)*1000,"-")</f>
        <v>7.8892408732441703</v>
      </c>
      <c r="N49" s="30">
        <f>IFERROR(VLOOKUP(CONCATENATE($B49,"_",N$4,"_",$C$85,"_",$C$84),Data_for_IC_trend_tables!$A$1:$G$49194,7,FALSE)*1000,"-")</f>
        <v>8.0260173890129298</v>
      </c>
      <c r="O49" s="30">
        <f>IFERROR(VLOOKUP(CONCATENATE($B49,"_",O$4,"_",$C$85,"_",$C$84),Data_for_IC_trend_tables!$A$1:$G$49194,7,FALSE)*1000,"-")</f>
        <v>8.1269753074034998</v>
      </c>
      <c r="P49" s="30">
        <f>IFERROR(VLOOKUP(CONCATENATE($B49,"_",P$4,"_",$C$85,"_",$C$84),Data_for_IC_trend_tables!$A$1:$G$49194,7,FALSE)*1000,"-")</f>
        <v>8.5975094064186894</v>
      </c>
      <c r="Q49" s="30">
        <f>IFERROR(VLOOKUP(CONCATENATE($B49,"_",Q$4,"_",$C$85,"_",$C$84),Data_for_IC_trend_tables!$A$1:$G$49194,7,FALSE)*1000,"-")</f>
        <v>7.9928569151010693</v>
      </c>
      <c r="R49" s="30">
        <f>IFERROR(VLOOKUP(CONCATENATE($B49,"_",R$4,"_",$C$85,"_",$C$84),Data_for_IC_trend_tables!$A$1:$G$49194,7,FALSE)*1000,"-")</f>
        <v>7.3045366658120896</v>
      </c>
      <c r="S49" s="30">
        <f>IFERROR(VLOOKUP(CONCATENATE($B49,"_",S$4,"_",$C$85,"_",$C$84),Data_for_IC_trend_tables!$A$1:$G$49194,7,FALSE)*1000,"-")</f>
        <v>6.4907663762024699</v>
      </c>
      <c r="T49" s="30">
        <f>IFERROR(VLOOKUP(CONCATENATE($B49,"_",T$4,"_",$C$85,"_",$C$84),Data_for_IC_trend_tables!$A$1:$G$49194,7,FALSE)*1000,"-")</f>
        <v>6.5380989668286897</v>
      </c>
      <c r="U49" s="30">
        <f>IFERROR(VLOOKUP(CONCATENATE($B49,"_",U$4,"_",$C$85,"_",$C$84),Data_for_IC_trend_tables!$A$1:$G$49194,7,FALSE)*1000,"-")</f>
        <v>6.6875517022157096</v>
      </c>
      <c r="V49" s="30">
        <f>IFERROR(VLOOKUP(CONCATENATE($B49,"_",V$4,"_",$C$85,"_",$C$84),Data_for_IC_trend_tables!$A$1:$G$49194,7,FALSE)*1000,"-")</f>
        <v>5.8375094425285097</v>
      </c>
      <c r="W49" s="30">
        <f>IFERROR(VLOOKUP(CONCATENATE($B49,"_",W$4,"_",$C$85,"_",$C$84),Data_for_IC_trend_tables!$A$1:$G$49194,7,FALSE)*1000,"-")</f>
        <v>5.7656346836058798</v>
      </c>
      <c r="X49" s="30">
        <f>IFERROR(VLOOKUP(CONCATENATE($B49,"_",X$4,"_",$C$85,"_",$C$84),Data_for_IC_trend_tables!$A$1:$G$49194,7,FALSE)*1000,"-")</f>
        <v>5.5700424789330905</v>
      </c>
      <c r="Y49" s="30">
        <f>IFERROR(VLOOKUP(CONCATENATE($B49,"_",Y$4,"_",$C$85,"_",$C$84),Data_for_IC_trend_tables!$A$1:$G$49194,7,FALSE)*1000,"-")</f>
        <v>5.0489612419233101</v>
      </c>
      <c r="Z49" s="30">
        <f>IFERROR(VLOOKUP(CONCATENATE($B49,"_",Z$4,"_",$C$85,"_",$C$84),Data_for_IC_trend_tables!$A$1:$G$49194,7,FALSE)*1000,"-")</f>
        <v>5.1064198710699698</v>
      </c>
      <c r="AA49" s="30">
        <f>IFERROR(VLOOKUP(CONCATENATE($B49,"_",AA$4,"_",$C$85,"_",$C$84),Data_for_IC_trend_tables!$A$1:$G$49194,7,FALSE)*1000,"-")</f>
        <v>4.7682933555523999</v>
      </c>
      <c r="AB49" s="30">
        <f>IFERROR(VLOOKUP(CONCATENATE($B49,"_",AB$4,"_",$C$85,"_",$C$84),Data_for_IC_trend_tables!$A$1:$G$49194,7,FALSE)*1000,"-")</f>
        <v>4.8870414047154096</v>
      </c>
      <c r="AC49" s="30">
        <f>IFERROR(VLOOKUP(CONCATENATE($B49,"_",AC$4,"_",$C$85,"_",$C$84),Data_for_IC_trend_tables!$A$1:$G$49194,7,FALSE)*1000,"-")</f>
        <v>4.9120609745649402</v>
      </c>
      <c r="AD49" s="30">
        <f>IFERROR(VLOOKUP(CONCATENATE($B49,"_",AD$4,"_",$C$85,"_",$C$84),Data_for_IC_trend_tables!$A$1:$G$49194,7,FALSE)*1000,"-")</f>
        <v>4.9148073776106704</v>
      </c>
      <c r="AE49" s="30">
        <f>IFERROR(VLOOKUP(CONCATENATE($B49,"_",AE$4,"_",$C$85,"_",$C$84),Data_for_IC_trend_tables!$A$1:$G$49194,7,FALSE)*1000,"-")</f>
        <v>4.40834886127218</v>
      </c>
      <c r="AF49" s="30">
        <f>IFERROR(VLOOKUP(CONCATENATE($B49,"_",AF$4,"_",$C$85,"_",$C$84),Data_for_IC_trend_tables!$A$1:$G$49194,7,FALSE)*1000,"-")</f>
        <v>3.8855624471044399</v>
      </c>
      <c r="AG49" s="30">
        <f>IFERROR(VLOOKUP(CONCATENATE($B49,"_",AG$4,"_",$C$85,"_",$C$84),Data_for_IC_trend_tables!$A$1:$G$49194,7,FALSE)*1000,"-")</f>
        <v>4.0672138070041397</v>
      </c>
      <c r="AH49" s="30">
        <f>IFERROR(VLOOKUP(CONCATENATE($B49,"_",AH$4,"_",$C$85,"_",$C$84),Data_for_IC_trend_tables!$A$1:$G$49194,7,FALSE)*1000,"-")</f>
        <v>3.9130872256936002</v>
      </c>
      <c r="AI49" s="30">
        <f>IFERROR(VLOOKUP(CONCATENATE($B49,"_",AI$4,"_",$C$85,"_",$C$84),Data_for_IC_trend_tables!$A$1:$G$49194,7,FALSE)*1000,"-")</f>
        <v>4.0235728262790804</v>
      </c>
      <c r="AJ49" s="30">
        <f>IFERROR(VLOOKUP(CONCATENATE($B49,"_",AJ$4,"_",$C$85,"_",$C$84),Data_for_IC_trend_tables!$A$1:$G$49194,7,FALSE)*1000,"-")</f>
        <v>3.2492082178942701</v>
      </c>
      <c r="AK49" s="30">
        <f>IFERROR(VLOOKUP(CONCATENATE($B49,"_",AK$4,"_",$C$85,"_",$C$84),Data_for_IC_trend_tables!$A$1:$G$49194,7,FALSE)*1000,"-")</f>
        <v>3.36404806727435</v>
      </c>
      <c r="AL49" s="30">
        <f>IFERROR(VLOOKUP(CONCATENATE($B49,"_",AL$4,"_",$C$85,"_",$C$84),Data_for_IC_trend_tables!$A$1:$G$49194,7,FALSE)*1000,"-")</f>
        <v>3.4415283238840297</v>
      </c>
      <c r="AM49" s="30">
        <f>IFERROR(VLOOKUP(CONCATENATE($B49,"_",AM$4,"_",$C$85,"_",$C$84),Data_for_IC_trend_tables!$A$1:$G$49194,7,FALSE)*1000,"-")</f>
        <v>2.7534329260848698</v>
      </c>
      <c r="AN49" s="30">
        <f>IFERROR(VLOOKUP(CONCATENATE($B49,"_",AN$4,"_",$C$85,"_",$C$84),Data_for_IC_trend_tables!$A$1:$G$49194,7,FALSE)*1000,"-")</f>
        <v>2.8894685382165899</v>
      </c>
      <c r="AO49" s="30">
        <f>IFERROR(VLOOKUP(CONCATENATE($B49,"_",AO$4,"_",$C$85,"_",$C$84),Data_for_IC_trend_tables!$A$1:$G$49194,7,FALSE)*1000,"-")</f>
        <v>2.9766601739106102</v>
      </c>
      <c r="AP49" s="30">
        <f>IFERROR(VLOOKUP(CONCATENATE($B49,"_",AP$4,"_",$C$85,"_",$C$84),Data_for_IC_trend_tables!$A$1:$G$49194,7,FALSE)*1000,"-")</f>
        <v>2.8341633558247601</v>
      </c>
      <c r="AQ49" s="30">
        <f>IFERROR(VLOOKUP(CONCATENATE($B49,"_",AQ$4,"_",$C$85,"_",$C$84),Data_for_IC_trend_tables!$A$1:$G$49194,7,FALSE)*1000,"-")</f>
        <v>2.6689166963762299</v>
      </c>
      <c r="AR49" s="30">
        <f>IFERROR(VLOOKUP(CONCATENATE($B49,"_",AR$4,"_",$C$85,"_",$C$84),Data_for_IC_trend_tables!$A$1:$G$49194,7,FALSE)*1000,"-")</f>
        <v>2.6526210839675897</v>
      </c>
      <c r="AS49" s="30">
        <f>IFERROR(VLOOKUP(CONCATENATE($B49,"_",AS$4,"_",$C$85,"_",$C$84),Data_for_IC_trend_tables!$A$1:$G$49194,7,FALSE)*1000,"-")</f>
        <v>2.5040252377910202</v>
      </c>
      <c r="AT49" s="30">
        <f>IFERROR(VLOOKUP(CONCATENATE($B49,"_",AT$4,"_",$C$85,"_",$C$84),Data_for_IC_trend_tables!$A$1:$G$49194,7,FALSE)*1000,"-")</f>
        <v>2.6839566230848</v>
      </c>
      <c r="AU49" s="30">
        <f>IFERROR(VLOOKUP(CONCATENATE($B49,"_",AU$4,"_",$C$85,"_",$C$84),Data_for_IC_trend_tables!$A$1:$G$49194,7,FALSE)*1000,"-")</f>
        <v>2.3354607766573703</v>
      </c>
      <c r="AV49" s="30"/>
      <c r="AW49" s="30">
        <f>IFERROR(VLOOKUP(CONCATENATE($B49,"_",AW$4,"_",$C$85,"_",$C$84),Data_for_IC_trend_tables!$A$1:$G$49194,7,FALSE)*1000,"-")</f>
        <v>2.3354607766573703</v>
      </c>
      <c r="AX49" s="82">
        <f t="shared" si="3"/>
        <v>8.1269753074034998</v>
      </c>
      <c r="AY49" s="38" t="str">
        <f t="shared" si="0"/>
        <v>Yes</v>
      </c>
      <c r="AZ49" s="58">
        <f t="shared" si="1"/>
        <v>-0.71262853788545211</v>
      </c>
      <c r="BA49" s="32" t="s">
        <v>76</v>
      </c>
    </row>
    <row r="50" spans="2:53" s="3" customFormat="1" x14ac:dyDescent="0.2">
      <c r="B50" s="53" t="s">
        <v>178</v>
      </c>
      <c r="C50" s="71" t="s">
        <v>114</v>
      </c>
      <c r="D50" s="56">
        <v>1990</v>
      </c>
      <c r="E50" s="30" t="str">
        <f>IFERROR(VLOOKUP(CONCATENATE($B50,"_",E$4,"_",$C$85,"_",$C$84),Data_for_IC_trend_tables!$A$1:$G$49194,7,FALSE)*1000,"-")</f>
        <v>-</v>
      </c>
      <c r="F50" s="30" t="str">
        <f>IFERROR(VLOOKUP(CONCATENATE($B50,"_",F$4,"_",$C$85,"_",$C$84),Data_for_IC_trend_tables!$A$1:$G$49194,7,FALSE)*1000,"-")</f>
        <v>-</v>
      </c>
      <c r="G50" s="30" t="str">
        <f>IFERROR(VLOOKUP(CONCATENATE($B50,"_",G$4,"_",$C$85,"_",$C$84),Data_for_IC_trend_tables!$A$1:$G$49194,7,FALSE)*1000,"-")</f>
        <v>-</v>
      </c>
      <c r="H50" s="30" t="str">
        <f>IFERROR(VLOOKUP(CONCATENATE($B50,"_",H$4,"_",$C$85,"_",$C$84),Data_for_IC_trend_tables!$A$1:$G$49194,7,FALSE)*1000,"-")</f>
        <v>-</v>
      </c>
      <c r="I50" s="30" t="str">
        <f>IFERROR(VLOOKUP(CONCATENATE($B50,"_",I$4,"_",$C$85,"_",$C$84),Data_for_IC_trend_tables!$A$1:$G$49194,7,FALSE)*1000,"-")</f>
        <v>-</v>
      </c>
      <c r="J50" s="30" t="str">
        <f>IFERROR(VLOOKUP(CONCATENATE($B50,"_",J$4,"_",$C$85,"_",$C$84),Data_for_IC_trend_tables!$A$1:$G$49194,7,FALSE)*1000,"-")</f>
        <v>-</v>
      </c>
      <c r="K50" s="30" t="str">
        <f>IFERROR(VLOOKUP(CONCATENATE($B50,"_",K$4,"_",$C$85,"_",$C$84),Data_for_IC_trend_tables!$A$1:$G$49194,7,FALSE)*1000,"-")</f>
        <v>-</v>
      </c>
      <c r="L50" s="30" t="str">
        <f>IFERROR(VLOOKUP(CONCATENATE($B50,"_",L$4,"_",$C$85,"_",$C$84),Data_for_IC_trend_tables!$A$1:$G$49194,7,FALSE)*1000,"-")</f>
        <v>-</v>
      </c>
      <c r="M50" s="30" t="str">
        <f>IFERROR(VLOOKUP(CONCATENATE($B50,"_",M$4,"_",$C$85,"_",$C$84),Data_for_IC_trend_tables!$A$1:$G$49194,7,FALSE)*1000,"-")</f>
        <v>-</v>
      </c>
      <c r="N50" s="30" t="str">
        <f>IFERROR(VLOOKUP(CONCATENATE($B50,"_",N$4,"_",$C$85,"_",$C$84),Data_for_IC_trend_tables!$A$1:$G$49194,7,FALSE)*1000,"-")</f>
        <v>-</v>
      </c>
      <c r="O50" s="30">
        <f>IFERROR(VLOOKUP(CONCATENATE($B50,"_",O$4,"_",$C$85,"_",$C$84),Data_for_IC_trend_tables!$A$1:$G$49194,7,FALSE)*1000,"-")</f>
        <v>7.1686190314843801</v>
      </c>
      <c r="P50" s="30">
        <f>IFERROR(VLOOKUP(CONCATENATE($B50,"_",P$4,"_",$C$85,"_",$C$84),Data_for_IC_trend_tables!$A$1:$G$49194,7,FALSE)*1000,"-")</f>
        <v>6.3781380923844502</v>
      </c>
      <c r="Q50" s="30">
        <f>IFERROR(VLOOKUP(CONCATENATE($B50,"_",Q$4,"_",$C$85,"_",$C$84),Data_for_IC_trend_tables!$A$1:$G$49194,7,FALSE)*1000,"-")</f>
        <v>6.7921849058671304</v>
      </c>
      <c r="R50" s="30">
        <f>IFERROR(VLOOKUP(CONCATENATE($B50,"_",R$4,"_",$C$85,"_",$C$84),Data_for_IC_trend_tables!$A$1:$G$49194,7,FALSE)*1000,"-")</f>
        <v>7.2446868213689397</v>
      </c>
      <c r="S50" s="30">
        <f>IFERROR(VLOOKUP(CONCATENATE($B50,"_",S$4,"_",$C$85,"_",$C$84),Data_for_IC_trend_tables!$A$1:$G$49194,7,FALSE)*1000,"-")</f>
        <v>6.6762260513937202</v>
      </c>
      <c r="T50" s="30">
        <f>IFERROR(VLOOKUP(CONCATENATE($B50,"_",T$4,"_",$C$85,"_",$C$84),Data_for_IC_trend_tables!$A$1:$G$49194,7,FALSE)*1000,"-")</f>
        <v>6.7776751233587404</v>
      </c>
      <c r="U50" s="30">
        <f>IFERROR(VLOOKUP(CONCATENATE($B50,"_",U$4,"_",$C$85,"_",$C$84),Data_for_IC_trend_tables!$A$1:$G$49194,7,FALSE)*1000,"-")</f>
        <v>6.2813354800059207</v>
      </c>
      <c r="V50" s="30">
        <f>IFERROR(VLOOKUP(CONCATENATE($B50,"_",V$4,"_",$C$85,"_",$C$84),Data_for_IC_trend_tables!$A$1:$G$49194,7,FALSE)*1000,"-")</f>
        <v>6.5231546386083803</v>
      </c>
      <c r="W50" s="30">
        <f>IFERROR(VLOOKUP(CONCATENATE($B50,"_",W$4,"_",$C$85,"_",$C$84),Data_for_IC_trend_tables!$A$1:$G$49194,7,FALSE)*1000,"-")</f>
        <v>7.1914846759228901</v>
      </c>
      <c r="X50" s="30">
        <f>IFERROR(VLOOKUP(CONCATENATE($B50,"_",X$4,"_",$C$85,"_",$C$84),Data_for_IC_trend_tables!$A$1:$G$49194,7,FALSE)*1000,"-")</f>
        <v>7.1978229946535803</v>
      </c>
      <c r="Y50" s="30">
        <f>IFERROR(VLOOKUP(CONCATENATE($B50,"_",Y$4,"_",$C$85,"_",$C$84),Data_for_IC_trend_tables!$A$1:$G$49194,7,FALSE)*1000,"-")</f>
        <v>8.1671285400761207</v>
      </c>
      <c r="Z50" s="30">
        <f>IFERROR(VLOOKUP(CONCATENATE($B50,"_",Z$4,"_",$C$85,"_",$C$84),Data_for_IC_trend_tables!$A$1:$G$49194,7,FALSE)*1000,"-")</f>
        <v>6.5705321165959401</v>
      </c>
      <c r="AA50" s="30">
        <f>IFERROR(VLOOKUP(CONCATENATE($B50,"_",AA$4,"_",$C$85,"_",$C$84),Data_for_IC_trend_tables!$A$1:$G$49194,7,FALSE)*1000,"-")</f>
        <v>6.59272578567459</v>
      </c>
      <c r="AB50" s="30">
        <f>IFERROR(VLOOKUP(CONCATENATE($B50,"_",AB$4,"_",$C$85,"_",$C$84),Data_for_IC_trend_tables!$A$1:$G$49194,7,FALSE)*1000,"-")</f>
        <v>7.2458681501540205</v>
      </c>
      <c r="AC50" s="30">
        <f>IFERROR(VLOOKUP(CONCATENATE($B50,"_",AC$4,"_",$C$85,"_",$C$84),Data_for_IC_trend_tables!$A$1:$G$49194,7,FALSE)*1000,"-")</f>
        <v>7.3069717943903596</v>
      </c>
      <c r="AD50" s="30">
        <f>IFERROR(VLOOKUP(CONCATENATE($B50,"_",AD$4,"_",$C$85,"_",$C$84),Data_for_IC_trend_tables!$A$1:$G$49194,7,FALSE)*1000,"-")</f>
        <v>4.8360373670577994</v>
      </c>
      <c r="AE50" s="30">
        <f>IFERROR(VLOOKUP(CONCATENATE($B50,"_",AE$4,"_",$C$85,"_",$C$84),Data_for_IC_trend_tables!$A$1:$G$49194,7,FALSE)*1000,"-")</f>
        <v>4.9459642079520307</v>
      </c>
      <c r="AF50" s="30">
        <f>IFERROR(VLOOKUP(CONCATENATE($B50,"_",AF$4,"_",$C$85,"_",$C$84),Data_for_IC_trend_tables!$A$1:$G$49194,7,FALSE)*1000,"-")</f>
        <v>5.1403413772474496</v>
      </c>
      <c r="AG50" s="30">
        <f>IFERROR(VLOOKUP(CONCATENATE($B50,"_",AG$4,"_",$C$85,"_",$C$84),Data_for_IC_trend_tables!$A$1:$G$49194,7,FALSE)*1000,"-")</f>
        <v>4.8172754920886005</v>
      </c>
      <c r="AH50" s="30">
        <f>IFERROR(VLOOKUP(CONCATENATE($B50,"_",AH$4,"_",$C$85,"_",$C$84),Data_for_IC_trend_tables!$A$1:$G$49194,7,FALSE)*1000,"-")</f>
        <v>4.1596693328033796</v>
      </c>
      <c r="AI50" s="30">
        <f>IFERROR(VLOOKUP(CONCATENATE($B50,"_",AI$4,"_",$C$85,"_",$C$84),Data_for_IC_trend_tables!$A$1:$G$49194,7,FALSE)*1000,"-")</f>
        <v>4.4741344521988893</v>
      </c>
      <c r="AJ50" s="30">
        <f>IFERROR(VLOOKUP(CONCATENATE($B50,"_",AJ$4,"_",$C$85,"_",$C$84),Data_for_IC_trend_tables!$A$1:$G$49194,7,FALSE)*1000,"-")</f>
        <v>4.6768242594272795</v>
      </c>
      <c r="AK50" s="30">
        <f>IFERROR(VLOOKUP(CONCATENATE($B50,"_",AK$4,"_",$C$85,"_",$C$84),Data_for_IC_trend_tables!$A$1:$G$49194,7,FALSE)*1000,"-")</f>
        <v>5.1291653043744896</v>
      </c>
      <c r="AL50" s="30">
        <f>IFERROR(VLOOKUP(CONCATENATE($B50,"_",AL$4,"_",$C$85,"_",$C$84),Data_for_IC_trend_tables!$A$1:$G$49194,7,FALSE)*1000,"-")</f>
        <v>4.86685046693965</v>
      </c>
      <c r="AM50" s="30">
        <f>IFERROR(VLOOKUP(CONCATENATE($B50,"_",AM$4,"_",$C$85,"_",$C$84),Data_for_IC_trend_tables!$A$1:$G$49194,7,FALSE)*1000,"-")</f>
        <v>4.6895964184708001</v>
      </c>
      <c r="AN50" s="30">
        <f>IFERROR(VLOOKUP(CONCATENATE($B50,"_",AN$4,"_",$C$85,"_",$C$84),Data_for_IC_trend_tables!$A$1:$G$49194,7,FALSE)*1000,"-")</f>
        <v>4.7457865480413597</v>
      </c>
      <c r="AO50" s="30">
        <f>IFERROR(VLOOKUP(CONCATENATE($B50,"_",AO$4,"_",$C$85,"_",$C$84),Data_for_IC_trend_tables!$A$1:$G$49194,7,FALSE)*1000,"-")</f>
        <v>4.6873459006151199</v>
      </c>
      <c r="AP50" s="30">
        <f>IFERROR(VLOOKUP(CONCATENATE($B50,"_",AP$4,"_",$C$85,"_",$C$84),Data_for_IC_trend_tables!$A$1:$G$49194,7,FALSE)*1000,"-")</f>
        <v>3.99179839293976</v>
      </c>
      <c r="AQ50" s="30">
        <f>IFERROR(VLOOKUP(CONCATENATE($B50,"_",AQ$4,"_",$C$85,"_",$C$84),Data_for_IC_trend_tables!$A$1:$G$49194,7,FALSE)*1000,"-")</f>
        <v>3.9375404723804599</v>
      </c>
      <c r="AR50" s="30">
        <f>IFERROR(VLOOKUP(CONCATENATE($B50,"_",AR$4,"_",$C$85,"_",$C$84),Data_for_IC_trend_tables!$A$1:$G$49194,7,FALSE)*1000,"-")</f>
        <v>4.2595075921587595</v>
      </c>
      <c r="AS50" s="30">
        <f>IFERROR(VLOOKUP(CONCATENATE($B50,"_",AS$4,"_",$C$85,"_",$C$84),Data_for_IC_trend_tables!$A$1:$G$49194,7,FALSE)*1000,"-")</f>
        <v>3.9083102198644304</v>
      </c>
      <c r="AT50" s="30">
        <f>IFERROR(VLOOKUP(CONCATENATE($B50,"_",AT$4,"_",$C$85,"_",$C$84),Data_for_IC_trend_tables!$A$1:$G$49194,7,FALSE)*1000,"-")</f>
        <v>4.15133653834671</v>
      </c>
      <c r="AU50" s="30">
        <f>IFERROR(VLOOKUP(CONCATENATE($B50,"_",AU$4,"_",$C$85,"_",$C$84),Data_for_IC_trend_tables!$A$1:$G$49194,7,FALSE)*1000,"-")</f>
        <v>3.6104922359398999</v>
      </c>
      <c r="AV50" s="30"/>
      <c r="AW50" s="30">
        <f>IFERROR(VLOOKUP(CONCATENATE($B50,"_",AW$4,"_",$C$85,"_",$C$84),Data_for_IC_trend_tables!$A$1:$G$49194,7,FALSE)*1000,"-")</f>
        <v>3.6104922359398999</v>
      </c>
      <c r="AX50" s="82">
        <f t="shared" si="3"/>
        <v>7.1686190314843801</v>
      </c>
      <c r="AY50" s="38" t="str">
        <f t="shared" si="0"/>
        <v>Yes</v>
      </c>
      <c r="AZ50" s="58">
        <f t="shared" si="1"/>
        <v>-0.49634759218160207</v>
      </c>
      <c r="BA50" s="33" t="s">
        <v>76</v>
      </c>
    </row>
    <row r="51" spans="2:53" s="3" customFormat="1" x14ac:dyDescent="0.2">
      <c r="B51" s="53" t="s">
        <v>179</v>
      </c>
      <c r="C51" s="71" t="s">
        <v>38</v>
      </c>
      <c r="D51" s="56"/>
      <c r="E51" s="30" t="str">
        <f>IFERROR(VLOOKUP(CONCATENATE($B51,"_",E$4,"_",$C$85,"_",$C$84),Data_for_IC_trend_tables!$A$1:$G$49194,7,FALSE)*1000,"-")</f>
        <v>-</v>
      </c>
      <c r="F51" s="30" t="str">
        <f>IFERROR(VLOOKUP(CONCATENATE($B51,"_",F$4,"_",$C$85,"_",$C$84),Data_for_IC_trend_tables!$A$1:$G$49194,7,FALSE)*1000,"-")</f>
        <v>-</v>
      </c>
      <c r="G51" s="30" t="str">
        <f>IFERROR(VLOOKUP(CONCATENATE($B51,"_",G$4,"_",$C$85,"_",$C$84),Data_for_IC_trend_tables!$A$1:$G$49194,7,FALSE)*1000,"-")</f>
        <v>-</v>
      </c>
      <c r="H51" s="30" t="str">
        <f>IFERROR(VLOOKUP(CONCATENATE($B51,"_",H$4,"_",$C$85,"_",$C$84),Data_for_IC_trend_tables!$A$1:$G$49194,7,FALSE)*1000,"-")</f>
        <v>-</v>
      </c>
      <c r="I51" s="30" t="str">
        <f>IFERROR(VLOOKUP(CONCATENATE($B51,"_",I$4,"_",$C$85,"_",$C$84),Data_for_IC_trend_tables!$A$1:$G$49194,7,FALSE)*1000,"-")</f>
        <v>-</v>
      </c>
      <c r="J51" s="30" t="str">
        <f>IFERROR(VLOOKUP(CONCATENATE($B51,"_",J$4,"_",$C$85,"_",$C$84),Data_for_IC_trend_tables!$A$1:$G$49194,7,FALSE)*1000,"-")</f>
        <v>-</v>
      </c>
      <c r="K51" s="30" t="str">
        <f>IFERROR(VLOOKUP(CONCATENATE($B51,"_",K$4,"_",$C$85,"_",$C$84),Data_for_IC_trend_tables!$A$1:$G$49194,7,FALSE)*1000,"-")</f>
        <v>-</v>
      </c>
      <c r="L51" s="30" t="str">
        <f>IFERROR(VLOOKUP(CONCATENATE($B51,"_",L$4,"_",$C$85,"_",$C$84),Data_for_IC_trend_tables!$A$1:$G$49194,7,FALSE)*1000,"-")</f>
        <v>-</v>
      </c>
      <c r="M51" s="30" t="str">
        <f>IFERROR(VLOOKUP(CONCATENATE($B51,"_",M$4,"_",$C$85,"_",$C$84),Data_for_IC_trend_tables!$A$1:$G$49194,7,FALSE)*1000,"-")</f>
        <v>-</v>
      </c>
      <c r="N51" s="30" t="str">
        <f>IFERROR(VLOOKUP(CONCATENATE($B51,"_",N$4,"_",$C$85,"_",$C$84),Data_for_IC_trend_tables!$A$1:$G$49194,7,FALSE)*1000,"-")</f>
        <v>-</v>
      </c>
      <c r="O51" s="30" t="str">
        <f>IFERROR(VLOOKUP(CONCATENATE($B51,"_",O$4,"_",$C$85,"_",$C$84),Data_for_IC_trend_tables!$A$1:$G$49194,7,FALSE)*1000,"-")</f>
        <v>-</v>
      </c>
      <c r="P51" s="30" t="str">
        <f>IFERROR(VLOOKUP(CONCATENATE($B51,"_",P$4,"_",$C$85,"_",$C$84),Data_for_IC_trend_tables!$A$1:$G$49194,7,FALSE)*1000,"-")</f>
        <v>-</v>
      </c>
      <c r="Q51" s="30" t="str">
        <f>IFERROR(VLOOKUP(CONCATENATE($B51,"_",Q$4,"_",$C$85,"_",$C$84),Data_for_IC_trend_tables!$A$1:$G$49194,7,FALSE)*1000,"-")</f>
        <v>-</v>
      </c>
      <c r="R51" s="30" t="str">
        <f>IFERROR(VLOOKUP(CONCATENATE($B51,"_",R$4,"_",$C$85,"_",$C$84),Data_for_IC_trend_tables!$A$1:$G$49194,7,FALSE)*1000,"-")</f>
        <v>-</v>
      </c>
      <c r="S51" s="30" t="str">
        <f>IFERROR(VLOOKUP(CONCATENATE($B51,"_",S$4,"_",$C$85,"_",$C$84),Data_for_IC_trend_tables!$A$1:$G$49194,7,FALSE)*1000,"-")</f>
        <v>-</v>
      </c>
      <c r="T51" s="30" t="str">
        <f>IFERROR(VLOOKUP(CONCATENATE($B51,"_",T$4,"_",$C$85,"_",$C$84),Data_for_IC_trend_tables!$A$1:$G$49194,7,FALSE)*1000,"-")</f>
        <v>-</v>
      </c>
      <c r="U51" s="30" t="str">
        <f>IFERROR(VLOOKUP(CONCATENATE($B51,"_",U$4,"_",$C$85,"_",$C$84),Data_for_IC_trend_tables!$A$1:$G$49194,7,FALSE)*1000,"-")</f>
        <v>-</v>
      </c>
      <c r="V51" s="30" t="str">
        <f>IFERROR(VLOOKUP(CONCATENATE($B51,"_",V$4,"_",$C$85,"_",$C$84),Data_for_IC_trend_tables!$A$1:$G$49194,7,FALSE)*1000,"-")</f>
        <v>-</v>
      </c>
      <c r="W51" s="30" t="str">
        <f>IFERROR(VLOOKUP(CONCATENATE($B51,"_",W$4,"_",$C$85,"_",$C$84),Data_for_IC_trend_tables!$A$1:$G$49194,7,FALSE)*1000,"-")</f>
        <v>-</v>
      </c>
      <c r="X51" s="30" t="str">
        <f>IFERROR(VLOOKUP(CONCATENATE($B51,"_",X$4,"_",$C$85,"_",$C$84),Data_for_IC_trend_tables!$A$1:$G$49194,7,FALSE)*1000,"-")</f>
        <v>-</v>
      </c>
      <c r="Y51" s="30" t="str">
        <f>IFERROR(VLOOKUP(CONCATENATE($B51,"_",Y$4,"_",$C$85,"_",$C$84),Data_for_IC_trend_tables!$A$1:$G$49194,7,FALSE)*1000,"-")</f>
        <v>-</v>
      </c>
      <c r="Z51" s="30" t="str">
        <f>IFERROR(VLOOKUP(CONCATENATE($B51,"_",Z$4,"_",$C$85,"_",$C$84),Data_for_IC_trend_tables!$A$1:$G$49194,7,FALSE)*1000,"-")</f>
        <v>-</v>
      </c>
      <c r="AA51" s="30" t="str">
        <f>IFERROR(VLOOKUP(CONCATENATE($B51,"_",AA$4,"_",$C$85,"_",$C$84),Data_for_IC_trend_tables!$A$1:$G$49194,7,FALSE)*1000,"-")</f>
        <v>-</v>
      </c>
      <c r="AB51" s="30" t="str">
        <f>IFERROR(VLOOKUP(CONCATENATE($B51,"_",AB$4,"_",$C$85,"_",$C$84),Data_for_IC_trend_tables!$A$1:$G$49194,7,FALSE)*1000,"-")</f>
        <v>-</v>
      </c>
      <c r="AC51" s="30" t="str">
        <f>IFERROR(VLOOKUP(CONCATENATE($B51,"_",AC$4,"_",$C$85,"_",$C$84),Data_for_IC_trend_tables!$A$1:$G$49194,7,FALSE)*1000,"-")</f>
        <v>-</v>
      </c>
      <c r="AD51" s="30" t="str">
        <f>IFERROR(VLOOKUP(CONCATENATE($B51,"_",AD$4,"_",$C$85,"_",$C$84),Data_for_IC_trend_tables!$A$1:$G$49194,7,FALSE)*1000,"-")</f>
        <v>-</v>
      </c>
      <c r="AE51" s="30" t="str">
        <f>IFERROR(VLOOKUP(CONCATENATE($B51,"_",AE$4,"_",$C$85,"_",$C$84),Data_for_IC_trend_tables!$A$1:$G$49194,7,FALSE)*1000,"-")</f>
        <v>-</v>
      </c>
      <c r="AF51" s="30" t="str">
        <f>IFERROR(VLOOKUP(CONCATENATE($B51,"_",AF$4,"_",$C$85,"_",$C$84),Data_for_IC_trend_tables!$A$1:$G$49194,7,FALSE)*1000,"-")</f>
        <v>-</v>
      </c>
      <c r="AG51" s="30" t="str">
        <f>IFERROR(VLOOKUP(CONCATENATE($B51,"_",AG$4,"_",$C$85,"_",$C$84),Data_for_IC_trend_tables!$A$1:$G$49194,7,FALSE)*1000,"-")</f>
        <v>-</v>
      </c>
      <c r="AH51" s="30" t="str">
        <f>IFERROR(VLOOKUP(CONCATENATE($B51,"_",AH$4,"_",$C$85,"_",$C$84),Data_for_IC_trend_tables!$A$1:$G$49194,7,FALSE)*1000,"-")</f>
        <v>-</v>
      </c>
      <c r="AI51" s="30" t="str">
        <f>IFERROR(VLOOKUP(CONCATENATE($B51,"_",AI$4,"_",$C$85,"_",$C$84),Data_for_IC_trend_tables!$A$1:$G$49194,7,FALSE)*1000,"-")</f>
        <v>-</v>
      </c>
      <c r="AJ51" s="30" t="str">
        <f>IFERROR(VLOOKUP(CONCATENATE($B51,"_",AJ$4,"_",$C$85,"_",$C$84),Data_for_IC_trend_tables!$A$1:$G$49194,7,FALSE)*1000,"-")</f>
        <v>-</v>
      </c>
      <c r="AK51" s="30" t="str">
        <f>IFERROR(VLOOKUP(CONCATENATE($B51,"_",AK$4,"_",$C$85,"_",$C$84),Data_for_IC_trend_tables!$A$1:$G$49194,7,FALSE)*1000,"-")</f>
        <v>-</v>
      </c>
      <c r="AL51" s="30" t="str">
        <f>IFERROR(VLOOKUP(CONCATENATE($B51,"_",AL$4,"_",$C$85,"_",$C$84),Data_for_IC_trend_tables!$A$1:$G$49194,7,FALSE)*1000,"-")</f>
        <v>-</v>
      </c>
      <c r="AM51" s="30" t="str">
        <f>IFERROR(VLOOKUP(CONCATENATE($B51,"_",AM$4,"_",$C$85,"_",$C$84),Data_for_IC_trend_tables!$A$1:$G$49194,7,FALSE)*1000,"-")</f>
        <v>-</v>
      </c>
      <c r="AN51" s="30" t="str">
        <f>IFERROR(VLOOKUP(CONCATENATE($B51,"_",AN$4,"_",$C$85,"_",$C$84),Data_for_IC_trend_tables!$A$1:$G$49194,7,FALSE)*1000,"-")</f>
        <v>-</v>
      </c>
      <c r="AO51" s="30" t="str">
        <f>IFERROR(VLOOKUP(CONCATENATE($B51,"_",AO$4,"_",$C$85,"_",$C$84),Data_for_IC_trend_tables!$A$1:$G$49194,7,FALSE)*1000,"-")</f>
        <v>-</v>
      </c>
      <c r="AP51" s="30" t="str">
        <f>IFERROR(VLOOKUP(CONCATENATE($B51,"_",AP$4,"_",$C$85,"_",$C$84),Data_for_IC_trend_tables!$A$1:$G$49194,7,FALSE)*1000,"-")</f>
        <v>-</v>
      </c>
      <c r="AQ51" s="30" t="str">
        <f>IFERROR(VLOOKUP(CONCATENATE($B51,"_",AQ$4,"_",$C$85,"_",$C$84),Data_for_IC_trend_tables!$A$1:$G$49194,7,FALSE)*1000,"-")</f>
        <v>-</v>
      </c>
      <c r="AR51" s="30" t="str">
        <f>IFERROR(VLOOKUP(CONCATENATE($B51,"_",AR$4,"_",$C$85,"_",$C$84),Data_for_IC_trend_tables!$A$1:$G$49194,7,FALSE)*1000,"-")</f>
        <v>-</v>
      </c>
      <c r="AS51" s="30" t="str">
        <f>IFERROR(VLOOKUP(CONCATENATE($B51,"_",AS$4,"_",$C$85,"_",$C$84),Data_for_IC_trend_tables!$A$1:$G$49194,7,FALSE)*1000,"-")</f>
        <v>-</v>
      </c>
      <c r="AT51" s="30" t="str">
        <f>IFERROR(VLOOKUP(CONCATENATE($B51,"_",AT$4,"_",$C$85,"_",$C$84),Data_for_IC_trend_tables!$A$1:$G$49194,7,FALSE)*1000,"-")</f>
        <v>-</v>
      </c>
      <c r="AU51" s="30" t="str">
        <f>IFERROR(VLOOKUP(CONCATENATE($B51,"_",AU$4,"_",$C$85,"_",$C$84),Data_for_IC_trend_tables!$A$1:$G$49194,7,FALSE)*1000,"-")</f>
        <v>-</v>
      </c>
      <c r="AV51" s="30"/>
      <c r="AW51" s="30" t="str">
        <f>IFERROR(VLOOKUP(CONCATENATE($B51,"_",AW$4,"_",$C$85,"_",$C$84),Data_for_IC_trend_tables!$A$1:$G$49194,7,FALSE)*1000,"-")</f>
        <v>-</v>
      </c>
      <c r="AX51" s="82"/>
      <c r="AY51" s="38" t="str">
        <f t="shared" si="0"/>
        <v/>
      </c>
      <c r="AZ51" s="58" t="str">
        <f t="shared" si="1"/>
        <v/>
      </c>
      <c r="BA51" s="86"/>
    </row>
    <row r="52" spans="2:53" s="3" customFormat="1" x14ac:dyDescent="0.2">
      <c r="B52" s="53" t="s">
        <v>180</v>
      </c>
      <c r="C52" s="71" t="s">
        <v>39</v>
      </c>
      <c r="D52" s="56"/>
      <c r="E52" s="30" t="str">
        <f>IFERROR(VLOOKUP(CONCATENATE($B52,"_",E$4,"_",$C$85,"_",$C$84),Data_for_IC_trend_tables!$A$1:$G$49194,7,FALSE)*1000,"-")</f>
        <v>-</v>
      </c>
      <c r="F52" s="30" t="str">
        <f>IFERROR(VLOOKUP(CONCATENATE($B52,"_",F$4,"_",$C$85,"_",$C$84),Data_for_IC_trend_tables!$A$1:$G$49194,7,FALSE)*1000,"-")</f>
        <v>-</v>
      </c>
      <c r="G52" s="30" t="str">
        <f>IFERROR(VLOOKUP(CONCATENATE($B52,"_",G$4,"_",$C$85,"_",$C$84),Data_for_IC_trend_tables!$A$1:$G$49194,7,FALSE)*1000,"-")</f>
        <v>-</v>
      </c>
      <c r="H52" s="30" t="str">
        <f>IFERROR(VLOOKUP(CONCATENATE($B52,"_",H$4,"_",$C$85,"_",$C$84),Data_for_IC_trend_tables!$A$1:$G$49194,7,FALSE)*1000,"-")</f>
        <v>-</v>
      </c>
      <c r="I52" s="30" t="str">
        <f>IFERROR(VLOOKUP(CONCATENATE($B52,"_",I$4,"_",$C$85,"_",$C$84),Data_for_IC_trend_tables!$A$1:$G$49194,7,FALSE)*1000,"-")</f>
        <v>-</v>
      </c>
      <c r="J52" s="30" t="str">
        <f>IFERROR(VLOOKUP(CONCATENATE($B52,"_",J$4,"_",$C$85,"_",$C$84),Data_for_IC_trend_tables!$A$1:$G$49194,7,FALSE)*1000,"-")</f>
        <v>-</v>
      </c>
      <c r="K52" s="30" t="str">
        <f>IFERROR(VLOOKUP(CONCATENATE($B52,"_",K$4,"_",$C$85,"_",$C$84),Data_for_IC_trend_tables!$A$1:$G$49194,7,FALSE)*1000,"-")</f>
        <v>-</v>
      </c>
      <c r="L52" s="30" t="str">
        <f>IFERROR(VLOOKUP(CONCATENATE($B52,"_",L$4,"_",$C$85,"_",$C$84),Data_for_IC_trend_tables!$A$1:$G$49194,7,FALSE)*1000,"-")</f>
        <v>-</v>
      </c>
      <c r="M52" s="30" t="str">
        <f>IFERROR(VLOOKUP(CONCATENATE($B52,"_",M$4,"_",$C$85,"_",$C$84),Data_for_IC_trend_tables!$A$1:$G$49194,7,FALSE)*1000,"-")</f>
        <v>-</v>
      </c>
      <c r="N52" s="30" t="str">
        <f>IFERROR(VLOOKUP(CONCATENATE($B52,"_",N$4,"_",$C$85,"_",$C$84),Data_for_IC_trend_tables!$A$1:$G$49194,7,FALSE)*1000,"-")</f>
        <v>-</v>
      </c>
      <c r="O52" s="30" t="str">
        <f>IFERROR(VLOOKUP(CONCATENATE($B52,"_",O$4,"_",$C$85,"_",$C$84),Data_for_IC_trend_tables!$A$1:$G$49194,7,FALSE)*1000,"-")</f>
        <v>-</v>
      </c>
      <c r="P52" s="30" t="str">
        <f>IFERROR(VLOOKUP(CONCATENATE($B52,"_",P$4,"_",$C$85,"_",$C$84),Data_for_IC_trend_tables!$A$1:$G$49194,7,FALSE)*1000,"-")</f>
        <v>-</v>
      </c>
      <c r="Q52" s="30" t="str">
        <f>IFERROR(VLOOKUP(CONCATENATE($B52,"_",Q$4,"_",$C$85,"_",$C$84),Data_for_IC_trend_tables!$A$1:$G$49194,7,FALSE)*1000,"-")</f>
        <v>-</v>
      </c>
      <c r="R52" s="30" t="str">
        <f>IFERROR(VLOOKUP(CONCATENATE($B52,"_",R$4,"_",$C$85,"_",$C$84),Data_for_IC_trend_tables!$A$1:$G$49194,7,FALSE)*1000,"-")</f>
        <v>-</v>
      </c>
      <c r="S52" s="30" t="str">
        <f>IFERROR(VLOOKUP(CONCATENATE($B52,"_",S$4,"_",$C$85,"_",$C$84),Data_for_IC_trend_tables!$A$1:$G$49194,7,FALSE)*1000,"-")</f>
        <v>-</v>
      </c>
      <c r="T52" s="30" t="str">
        <f>IFERROR(VLOOKUP(CONCATENATE($B52,"_",T$4,"_",$C$85,"_",$C$84),Data_for_IC_trend_tables!$A$1:$G$49194,7,FALSE)*1000,"-")</f>
        <v>-</v>
      </c>
      <c r="U52" s="30" t="str">
        <f>IFERROR(VLOOKUP(CONCATENATE($B52,"_",U$4,"_",$C$85,"_",$C$84),Data_for_IC_trend_tables!$A$1:$G$49194,7,FALSE)*1000,"-")</f>
        <v>-</v>
      </c>
      <c r="V52" s="30" t="str">
        <f>IFERROR(VLOOKUP(CONCATENATE($B52,"_",V$4,"_",$C$85,"_",$C$84),Data_for_IC_trend_tables!$A$1:$G$49194,7,FALSE)*1000,"-")</f>
        <v>-</v>
      </c>
      <c r="W52" s="30" t="str">
        <f>IFERROR(VLOOKUP(CONCATENATE($B52,"_",W$4,"_",$C$85,"_",$C$84),Data_for_IC_trend_tables!$A$1:$G$49194,7,FALSE)*1000,"-")</f>
        <v>-</v>
      </c>
      <c r="X52" s="30" t="str">
        <f>IFERROR(VLOOKUP(CONCATENATE($B52,"_",X$4,"_",$C$85,"_",$C$84),Data_for_IC_trend_tables!$A$1:$G$49194,7,FALSE)*1000,"-")</f>
        <v>-</v>
      </c>
      <c r="Y52" s="30" t="str">
        <f>IFERROR(VLOOKUP(CONCATENATE($B52,"_",Y$4,"_",$C$85,"_",$C$84),Data_for_IC_trend_tables!$A$1:$G$49194,7,FALSE)*1000,"-")</f>
        <v>-</v>
      </c>
      <c r="Z52" s="30" t="str">
        <f>IFERROR(VLOOKUP(CONCATENATE($B52,"_",Z$4,"_",$C$85,"_",$C$84),Data_for_IC_trend_tables!$A$1:$G$49194,7,FALSE)*1000,"-")</f>
        <v>-</v>
      </c>
      <c r="AA52" s="30" t="str">
        <f>IFERROR(VLOOKUP(CONCATENATE($B52,"_",AA$4,"_",$C$85,"_",$C$84),Data_for_IC_trend_tables!$A$1:$G$49194,7,FALSE)*1000,"-")</f>
        <v>-</v>
      </c>
      <c r="AB52" s="30" t="str">
        <f>IFERROR(VLOOKUP(CONCATENATE($B52,"_",AB$4,"_",$C$85,"_",$C$84),Data_for_IC_trend_tables!$A$1:$G$49194,7,FALSE)*1000,"-")</f>
        <v>-</v>
      </c>
      <c r="AC52" s="30">
        <f>IFERROR(VLOOKUP(CONCATENATE($B52,"_",AC$4,"_",$C$85,"_",$C$84),Data_for_IC_trend_tables!$A$1:$G$49194,7,FALSE)*1000,"-")</f>
        <v>6.2059999999999995</v>
      </c>
      <c r="AD52" s="30">
        <f>IFERROR(VLOOKUP(CONCATENATE($B52,"_",AD$4,"_",$C$85,"_",$C$84),Data_for_IC_trend_tables!$A$1:$G$49194,7,FALSE)*1000,"-")</f>
        <v>7.5380000000000003</v>
      </c>
      <c r="AE52" s="30">
        <f>IFERROR(VLOOKUP(CONCATENATE($B52,"_",AE$4,"_",$C$85,"_",$C$84),Data_for_IC_trend_tables!$A$1:$G$49194,7,FALSE)*1000,"-")</f>
        <v>2.69</v>
      </c>
      <c r="AF52" s="30">
        <f>IFERROR(VLOOKUP(CONCATENATE($B52,"_",AF$4,"_",$C$85,"_",$C$84),Data_for_IC_trend_tables!$A$1:$G$49194,7,FALSE)*1000,"-")</f>
        <v>2.387</v>
      </c>
      <c r="AG52" s="30">
        <f>IFERROR(VLOOKUP(CONCATENATE($B52,"_",AG$4,"_",$C$85,"_",$C$84),Data_for_IC_trend_tables!$A$1:$G$49194,7,FALSE)*1000,"-")</f>
        <v>2.4160000000000004</v>
      </c>
      <c r="AH52" s="30">
        <f>IFERROR(VLOOKUP(CONCATENATE($B52,"_",AH$4,"_",$C$85,"_",$C$84),Data_for_IC_trend_tables!$A$1:$G$49194,7,FALSE)*1000,"-")</f>
        <v>0.89200000000000002</v>
      </c>
      <c r="AI52" s="30">
        <f>IFERROR(VLOOKUP(CONCATENATE($B52,"_",AI$4,"_",$C$85,"_",$C$84),Data_for_IC_trend_tables!$A$1:$G$49194,7,FALSE)*1000,"-")</f>
        <v>99.625</v>
      </c>
      <c r="AJ52" s="30">
        <f>IFERROR(VLOOKUP(CONCATENATE($B52,"_",AJ$4,"_",$C$85,"_",$C$84),Data_for_IC_trend_tables!$A$1:$G$49194,7,FALSE)*1000,"-")</f>
        <v>68.400000000000006</v>
      </c>
      <c r="AK52" s="30">
        <f>IFERROR(VLOOKUP(CONCATENATE($B52,"_",AK$4,"_",$C$85,"_",$C$84),Data_for_IC_trend_tables!$A$1:$G$49194,7,FALSE)*1000,"-")</f>
        <v>71.224999999999994</v>
      </c>
      <c r="AL52" s="30">
        <f>IFERROR(VLOOKUP(CONCATENATE($B52,"_",AL$4,"_",$C$85,"_",$C$84),Data_for_IC_trend_tables!$A$1:$G$49194,7,FALSE)*1000,"-")</f>
        <v>70.081000000000003</v>
      </c>
      <c r="AM52" s="30">
        <f>IFERROR(VLOOKUP(CONCATENATE($B52,"_",AM$4,"_",$C$85,"_",$C$84),Data_for_IC_trend_tables!$A$1:$G$49194,7,FALSE)*1000,"-")</f>
        <v>27.315999999999999</v>
      </c>
      <c r="AN52" s="30">
        <f>IFERROR(VLOOKUP(CONCATENATE($B52,"_",AN$4,"_",$C$85,"_",$C$84),Data_for_IC_trend_tables!$A$1:$G$49194,7,FALSE)*1000,"-")</f>
        <v>24.692</v>
      </c>
      <c r="AO52" s="30">
        <f>IFERROR(VLOOKUP(CONCATENATE($B52,"_",AO$4,"_",$C$85,"_",$C$84),Data_for_IC_trend_tables!$A$1:$G$49194,7,FALSE)*1000,"-")</f>
        <v>22.311</v>
      </c>
      <c r="AP52" s="30">
        <f>IFERROR(VLOOKUP(CONCATENATE($B52,"_",AP$4,"_",$C$85,"_",$C$84),Data_for_IC_trend_tables!$A$1:$G$49194,7,FALSE)*1000,"-")</f>
        <v>20.102999999999998</v>
      </c>
      <c r="AQ52" s="30">
        <f>IFERROR(VLOOKUP(CONCATENATE($B52,"_",AQ$4,"_",$C$85,"_",$C$84),Data_for_IC_trend_tables!$A$1:$G$49194,7,FALSE)*1000,"-")</f>
        <v>1.3140000000000001</v>
      </c>
      <c r="AR52" s="30">
        <f>IFERROR(VLOOKUP(CONCATENATE($B52,"_",AR$4,"_",$C$85,"_",$C$84),Data_for_IC_trend_tables!$A$1:$G$49194,7,FALSE)*1000,"-")</f>
        <v>0.47060999999999997</v>
      </c>
      <c r="AS52" s="30">
        <f>IFERROR(VLOOKUP(CONCATENATE($B52,"_",AS$4,"_",$C$85,"_",$C$84),Data_for_IC_trend_tables!$A$1:$G$49194,7,FALSE)*1000,"-")</f>
        <v>98.575760000000002</v>
      </c>
      <c r="AT52" s="30">
        <f>IFERROR(VLOOKUP(CONCATENATE($B52,"_",AT$4,"_",$C$85,"_",$C$84),Data_for_IC_trend_tables!$A$1:$G$49194,7,FALSE)*1000,"-")</f>
        <v>329.93099999999998</v>
      </c>
      <c r="AU52" s="30">
        <f>IFERROR(VLOOKUP(CONCATENATE($B52,"_",AU$4,"_",$C$85,"_",$C$84),Data_for_IC_trend_tables!$A$1:$G$49194,7,FALSE)*1000,"-")</f>
        <v>115.07199999999999</v>
      </c>
      <c r="AV52" s="30"/>
      <c r="AW52" s="30">
        <f>IFERROR(VLOOKUP(CONCATENATE($B52,"_",AW$4,"_",$C$85,"_",$C$84),Data_for_IC_trend_tables!$A$1:$G$49194,7,FALSE)*1000,"-")</f>
        <v>115.07199999999999</v>
      </c>
      <c r="AX52" s="82"/>
      <c r="AY52" s="38" t="str">
        <f t="shared" si="0"/>
        <v/>
      </c>
      <c r="AZ52" s="58" t="str">
        <f t="shared" si="1"/>
        <v/>
      </c>
      <c r="BA52" s="86"/>
    </row>
    <row r="53" spans="2:53" s="3" customFormat="1" x14ac:dyDescent="0.2">
      <c r="B53" s="53" t="s">
        <v>181</v>
      </c>
      <c r="C53" s="71" t="s">
        <v>113</v>
      </c>
      <c r="D53" s="56">
        <v>1990</v>
      </c>
      <c r="E53" s="30" t="str">
        <f>IFERROR(VLOOKUP(CONCATENATE($B53,"_",E$4,"_",$C$85,"_",$C$84),Data_for_IC_trend_tables!$A$1:$G$49194,7,FALSE)*1000,"-")</f>
        <v>-</v>
      </c>
      <c r="F53" s="30" t="str">
        <f>IFERROR(VLOOKUP(CONCATENATE($B53,"_",F$4,"_",$C$85,"_",$C$84),Data_for_IC_trend_tables!$A$1:$G$49194,7,FALSE)*1000,"-")</f>
        <v>-</v>
      </c>
      <c r="G53" s="30" t="str">
        <f>IFERROR(VLOOKUP(CONCATENATE($B53,"_",G$4,"_",$C$85,"_",$C$84),Data_for_IC_trend_tables!$A$1:$G$49194,7,FALSE)*1000,"-")</f>
        <v>-</v>
      </c>
      <c r="H53" s="30" t="str">
        <f>IFERROR(VLOOKUP(CONCATENATE($B53,"_",H$4,"_",$C$85,"_",$C$84),Data_for_IC_trend_tables!$A$1:$G$49194,7,FALSE)*1000,"-")</f>
        <v>-</v>
      </c>
      <c r="I53" s="30" t="str">
        <f>IFERROR(VLOOKUP(CONCATENATE($B53,"_",I$4,"_",$C$85,"_",$C$84),Data_for_IC_trend_tables!$A$1:$G$49194,7,FALSE)*1000,"-")</f>
        <v>-</v>
      </c>
      <c r="J53" s="30" t="str">
        <f>IFERROR(VLOOKUP(CONCATENATE($B53,"_",J$4,"_",$C$85,"_",$C$84),Data_for_IC_trend_tables!$A$1:$G$49194,7,FALSE)*1000,"-")</f>
        <v>-</v>
      </c>
      <c r="K53" s="30" t="str">
        <f>IFERROR(VLOOKUP(CONCATENATE($B53,"_",K$4,"_",$C$85,"_",$C$84),Data_for_IC_trend_tables!$A$1:$G$49194,7,FALSE)*1000,"-")</f>
        <v>-</v>
      </c>
      <c r="L53" s="30" t="str">
        <f>IFERROR(VLOOKUP(CONCATENATE($B53,"_",L$4,"_",$C$85,"_",$C$84),Data_for_IC_trend_tables!$A$1:$G$49194,7,FALSE)*1000,"-")</f>
        <v>-</v>
      </c>
      <c r="M53" s="30" t="str">
        <f>IFERROR(VLOOKUP(CONCATENATE($B53,"_",M$4,"_",$C$85,"_",$C$84),Data_for_IC_trend_tables!$A$1:$G$49194,7,FALSE)*1000,"-")</f>
        <v>-</v>
      </c>
      <c r="N53" s="30" t="str">
        <f>IFERROR(VLOOKUP(CONCATENATE($B53,"_",N$4,"_",$C$85,"_",$C$84),Data_for_IC_trend_tables!$A$1:$G$49194,7,FALSE)*1000,"-")</f>
        <v>-</v>
      </c>
      <c r="O53" s="30">
        <f>IFERROR(VLOOKUP(CONCATENATE($B53,"_",O$4,"_",$C$85,"_",$C$84),Data_for_IC_trend_tables!$A$1:$G$49194,7,FALSE)*1000,"-")</f>
        <v>234.884040148856</v>
      </c>
      <c r="P53" s="30">
        <f>IFERROR(VLOOKUP(CONCATENATE($B53,"_",P$4,"_",$C$85,"_",$C$84),Data_for_IC_trend_tables!$A$1:$G$49194,7,FALSE)*1000,"-")</f>
        <v>240.65936549861399</v>
      </c>
      <c r="Q53" s="30">
        <f>IFERROR(VLOOKUP(CONCATENATE($B53,"_",Q$4,"_",$C$85,"_",$C$84),Data_for_IC_trend_tables!$A$1:$G$49194,7,FALSE)*1000,"-")</f>
        <v>219.31406036232602</v>
      </c>
      <c r="R53" s="30">
        <f>IFERROR(VLOOKUP(CONCATENATE($B53,"_",R$4,"_",$C$85,"_",$C$84),Data_for_IC_trend_tables!$A$1:$G$49194,7,FALSE)*1000,"-")</f>
        <v>223.48347015818101</v>
      </c>
      <c r="S53" s="30">
        <f>IFERROR(VLOOKUP(CONCATENATE($B53,"_",S$4,"_",$C$85,"_",$C$84),Data_for_IC_trend_tables!$A$1:$G$49194,7,FALSE)*1000,"-")</f>
        <v>205.05477823989398</v>
      </c>
      <c r="T53" s="30">
        <f>IFERROR(VLOOKUP(CONCATENATE($B53,"_",T$4,"_",$C$85,"_",$C$84),Data_for_IC_trend_tables!$A$1:$G$49194,7,FALSE)*1000,"-")</f>
        <v>158.862841297747</v>
      </c>
      <c r="U53" s="30">
        <f>IFERROR(VLOOKUP(CONCATENATE($B53,"_",U$4,"_",$C$85,"_",$C$84),Data_for_IC_trend_tables!$A$1:$G$49194,7,FALSE)*1000,"-")</f>
        <v>108.051664509655</v>
      </c>
      <c r="V53" s="30">
        <f>IFERROR(VLOOKUP(CONCATENATE($B53,"_",V$4,"_",$C$85,"_",$C$84),Data_for_IC_trend_tables!$A$1:$G$49194,7,FALSE)*1000,"-")</f>
        <v>90.159580636267307</v>
      </c>
      <c r="W53" s="30">
        <f>IFERROR(VLOOKUP(CONCATENATE($B53,"_",W$4,"_",$C$85,"_",$C$84),Data_for_IC_trend_tables!$A$1:$G$49194,7,FALSE)*1000,"-")</f>
        <v>77.015191649826903</v>
      </c>
      <c r="X53" s="30">
        <f>IFERROR(VLOOKUP(CONCATENATE($B53,"_",X$4,"_",$C$85,"_",$C$84),Data_for_IC_trend_tables!$A$1:$G$49194,7,FALSE)*1000,"-")</f>
        <v>73.447766426308306</v>
      </c>
      <c r="Y53" s="30">
        <f>IFERROR(VLOOKUP(CONCATENATE($B53,"_",Y$4,"_",$C$85,"_",$C$84),Data_for_IC_trend_tables!$A$1:$G$49194,7,FALSE)*1000,"-")</f>
        <v>61.291284546719801</v>
      </c>
      <c r="Z53" s="30">
        <f>IFERROR(VLOOKUP(CONCATENATE($B53,"_",Z$4,"_",$C$85,"_",$C$84),Data_for_IC_trend_tables!$A$1:$G$49194,7,FALSE)*1000,"-")</f>
        <v>61.698562294160403</v>
      </c>
      <c r="AA53" s="30">
        <f>IFERROR(VLOOKUP(CONCATENATE($B53,"_",AA$4,"_",$C$85,"_",$C$84),Data_for_IC_trend_tables!$A$1:$G$49194,7,FALSE)*1000,"-")</f>
        <v>49.897432315600597</v>
      </c>
      <c r="AB53" s="30">
        <f>IFERROR(VLOOKUP(CONCATENATE($B53,"_",AB$4,"_",$C$85,"_",$C$84),Data_for_IC_trend_tables!$A$1:$G$49194,7,FALSE)*1000,"-")</f>
        <v>41.174792782726101</v>
      </c>
      <c r="AC53" s="30">
        <f>IFERROR(VLOOKUP(CONCATENATE($B53,"_",AC$4,"_",$C$85,"_",$C$84),Data_for_IC_trend_tables!$A$1:$G$49194,7,FALSE)*1000,"-")</f>
        <v>36.770378282076997</v>
      </c>
      <c r="AD53" s="30">
        <f>IFERROR(VLOOKUP(CONCATENATE($B53,"_",AD$4,"_",$C$85,"_",$C$84),Data_for_IC_trend_tables!$A$1:$G$49194,7,FALSE)*1000,"-")</f>
        <v>27.818365549749103</v>
      </c>
      <c r="AE53" s="30">
        <f>IFERROR(VLOOKUP(CONCATENATE($B53,"_",AE$4,"_",$C$85,"_",$C$84),Data_for_IC_trend_tables!$A$1:$G$49194,7,FALSE)*1000,"-")</f>
        <v>23.807774621702997</v>
      </c>
      <c r="AF53" s="30">
        <f>IFERROR(VLOOKUP(CONCATENATE($B53,"_",AF$4,"_",$C$85,"_",$C$84),Data_for_IC_trend_tables!$A$1:$G$49194,7,FALSE)*1000,"-")</f>
        <v>22.966445532324499</v>
      </c>
      <c r="AG53" s="30">
        <f>IFERROR(VLOOKUP(CONCATENATE($B53,"_",AG$4,"_",$C$85,"_",$C$84),Data_for_IC_trend_tables!$A$1:$G$49194,7,FALSE)*1000,"-")</f>
        <v>24.5543960598356</v>
      </c>
      <c r="AH53" s="30">
        <f>IFERROR(VLOOKUP(CONCATENATE($B53,"_",AH$4,"_",$C$85,"_",$C$84),Data_for_IC_trend_tables!$A$1:$G$49194,7,FALSE)*1000,"-")</f>
        <v>22.252757378600499</v>
      </c>
      <c r="AI53" s="30">
        <f>IFERROR(VLOOKUP(CONCATENATE($B53,"_",AI$4,"_",$C$85,"_",$C$84),Data_for_IC_trend_tables!$A$1:$G$49194,7,FALSE)*1000,"-")</f>
        <v>23.836108604265</v>
      </c>
      <c r="AJ53" s="30">
        <f>IFERROR(VLOOKUP(CONCATENATE($B53,"_",AJ$4,"_",$C$85,"_",$C$84),Data_for_IC_trend_tables!$A$1:$G$49194,7,FALSE)*1000,"-")</f>
        <v>23.255942581798102</v>
      </c>
      <c r="AK53" s="30">
        <f>IFERROR(VLOOKUP(CONCATENATE($B53,"_",AK$4,"_",$C$85,"_",$C$84),Data_for_IC_trend_tables!$A$1:$G$49194,7,FALSE)*1000,"-")</f>
        <v>23.551304009447797</v>
      </c>
      <c r="AL53" s="30">
        <f>IFERROR(VLOOKUP(CONCATENATE($B53,"_",AL$4,"_",$C$85,"_",$C$84),Data_for_IC_trend_tables!$A$1:$G$49194,7,FALSE)*1000,"-")</f>
        <v>25.388687563678999</v>
      </c>
      <c r="AM53" s="30">
        <f>IFERROR(VLOOKUP(CONCATENATE($B53,"_",AM$4,"_",$C$85,"_",$C$84),Data_for_IC_trend_tables!$A$1:$G$49194,7,FALSE)*1000,"-")</f>
        <v>23.1772207214049</v>
      </c>
      <c r="AN53" s="30">
        <f>IFERROR(VLOOKUP(CONCATENATE($B53,"_",AN$4,"_",$C$85,"_",$C$84),Data_for_IC_trend_tables!$A$1:$G$49194,7,FALSE)*1000,"-")</f>
        <v>23.504538463446</v>
      </c>
      <c r="AO53" s="30">
        <f>IFERROR(VLOOKUP(CONCATENATE($B53,"_",AO$4,"_",$C$85,"_",$C$84),Data_for_IC_trend_tables!$A$1:$G$49194,7,FALSE)*1000,"-")</f>
        <v>22.792615853910601</v>
      </c>
      <c r="AP53" s="30">
        <f>IFERROR(VLOOKUP(CONCATENATE($B53,"_",AP$4,"_",$C$85,"_",$C$84),Data_for_IC_trend_tables!$A$1:$G$49194,7,FALSE)*1000,"-")</f>
        <v>23.864175140025498</v>
      </c>
      <c r="AQ53" s="30">
        <f>IFERROR(VLOOKUP(CONCATENATE($B53,"_",AQ$4,"_",$C$85,"_",$C$84),Data_for_IC_trend_tables!$A$1:$G$49194,7,FALSE)*1000,"-")</f>
        <v>24.1947578422633</v>
      </c>
      <c r="AR53" s="30">
        <f>IFERROR(VLOOKUP(CONCATENATE($B53,"_",AR$4,"_",$C$85,"_",$C$84),Data_for_IC_trend_tables!$A$1:$G$49194,7,FALSE)*1000,"-")</f>
        <v>22.768517727010302</v>
      </c>
      <c r="AS53" s="30">
        <f>IFERROR(VLOOKUP(CONCATENATE($B53,"_",AS$4,"_",$C$85,"_",$C$84),Data_for_IC_trend_tables!$A$1:$G$49194,7,FALSE)*1000,"-")</f>
        <v>21.235236005031499</v>
      </c>
      <c r="AT53" s="30">
        <f>IFERROR(VLOOKUP(CONCATENATE($B53,"_",AT$4,"_",$C$85,"_",$C$84),Data_for_IC_trend_tables!$A$1:$G$49194,7,FALSE)*1000,"-")</f>
        <v>21.437112837692702</v>
      </c>
      <c r="AU53" s="30">
        <f>IFERROR(VLOOKUP(CONCATENATE($B53,"_",AU$4,"_",$C$85,"_",$C$84),Data_for_IC_trend_tables!$A$1:$G$49194,7,FALSE)*1000,"-")</f>
        <v>23.0785654008248</v>
      </c>
      <c r="AV53" s="30"/>
      <c r="AW53" s="30">
        <f>IFERROR(VLOOKUP(CONCATENATE($B53,"_",AW$4,"_",$C$85,"_",$C$84),Data_for_IC_trend_tables!$A$1:$G$49194,7,FALSE)*1000,"-")</f>
        <v>23.0785654008248</v>
      </c>
      <c r="AX53" s="79">
        <f>O53</f>
        <v>234.884040148856</v>
      </c>
      <c r="AY53" s="38" t="str">
        <f t="shared" si="0"/>
        <v>Yes</v>
      </c>
      <c r="AZ53" s="58">
        <f t="shared" si="1"/>
        <v>-0.90174485509445879</v>
      </c>
      <c r="BA53" s="32" t="s">
        <v>76</v>
      </c>
    </row>
    <row r="54" spans="2:53" s="3" customFormat="1" x14ac:dyDescent="0.2">
      <c r="B54" s="53" t="s">
        <v>182</v>
      </c>
      <c r="C54" s="61" t="s">
        <v>73</v>
      </c>
      <c r="D54" s="56"/>
      <c r="E54" s="30" t="str">
        <f>IFERROR(VLOOKUP(CONCATENATE($B54,"_",E$4,"_",$C$85,"_",$C$84),Data_for_IC_trend_tables!$A$1:$G$49194,7,FALSE)*1000,"-")</f>
        <v>-</v>
      </c>
      <c r="F54" s="30" t="str">
        <f>IFERROR(VLOOKUP(CONCATENATE($B54,"_",F$4,"_",$C$85,"_",$C$84),Data_for_IC_trend_tables!$A$1:$G$49194,7,FALSE)*1000,"-")</f>
        <v>-</v>
      </c>
      <c r="G54" s="30" t="str">
        <f>IFERROR(VLOOKUP(CONCATENATE($B54,"_",G$4,"_",$C$85,"_",$C$84),Data_for_IC_trend_tables!$A$1:$G$49194,7,FALSE)*1000,"-")</f>
        <v>-</v>
      </c>
      <c r="H54" s="30" t="str">
        <f>IFERROR(VLOOKUP(CONCATENATE($B54,"_",H$4,"_",$C$85,"_",$C$84),Data_for_IC_trend_tables!$A$1:$G$49194,7,FALSE)*1000,"-")</f>
        <v>-</v>
      </c>
      <c r="I54" s="30" t="str">
        <f>IFERROR(VLOOKUP(CONCATENATE($B54,"_",I$4,"_",$C$85,"_",$C$84),Data_for_IC_trend_tables!$A$1:$G$49194,7,FALSE)*1000,"-")</f>
        <v>-</v>
      </c>
      <c r="J54" s="30" t="str">
        <f>IFERROR(VLOOKUP(CONCATENATE($B54,"_",J$4,"_",$C$85,"_",$C$84),Data_for_IC_trend_tables!$A$1:$G$49194,7,FALSE)*1000,"-")</f>
        <v>-</v>
      </c>
      <c r="K54" s="30" t="str">
        <f>IFERROR(VLOOKUP(CONCATENATE($B54,"_",K$4,"_",$C$85,"_",$C$84),Data_for_IC_trend_tables!$A$1:$G$49194,7,FALSE)*1000,"-")</f>
        <v>-</v>
      </c>
      <c r="L54" s="30" t="str">
        <f>IFERROR(VLOOKUP(CONCATENATE($B54,"_",L$4,"_",$C$85,"_",$C$84),Data_for_IC_trend_tables!$A$1:$G$49194,7,FALSE)*1000,"-")</f>
        <v>-</v>
      </c>
      <c r="M54" s="30" t="str">
        <f>IFERROR(VLOOKUP(CONCATENATE($B54,"_",M$4,"_",$C$85,"_",$C$84),Data_for_IC_trend_tables!$A$1:$G$49194,7,FALSE)*1000,"-")</f>
        <v>-</v>
      </c>
      <c r="N54" s="30" t="str">
        <f>IFERROR(VLOOKUP(CONCATENATE($B54,"_",N$4,"_",$C$85,"_",$C$84),Data_for_IC_trend_tables!$A$1:$G$49194,7,FALSE)*1000,"-")</f>
        <v>-</v>
      </c>
      <c r="O54" s="30">
        <f>IFERROR(VLOOKUP(CONCATENATE($B54,"_",O$4,"_",$C$85,"_",$C$84),Data_for_IC_trend_tables!$A$1:$G$49194,7,FALSE)*1000,"-")</f>
        <v>15642</v>
      </c>
      <c r="P54" s="30" t="str">
        <f>IFERROR(VLOOKUP(CONCATENATE($B54,"_",P$4,"_",$C$85,"_",$C$84),Data_for_IC_trend_tables!$A$1:$G$49194,7,FALSE)*1000,"-")</f>
        <v>-</v>
      </c>
      <c r="Q54" s="30" t="str">
        <f>IFERROR(VLOOKUP(CONCATENATE($B54,"_",Q$4,"_",$C$85,"_",$C$84),Data_for_IC_trend_tables!$A$1:$G$49194,7,FALSE)*1000,"-")</f>
        <v>-</v>
      </c>
      <c r="R54" s="30" t="str">
        <f>IFERROR(VLOOKUP(CONCATENATE($B54,"_",R$4,"_",$C$85,"_",$C$84),Data_for_IC_trend_tables!$A$1:$G$49194,7,FALSE)*1000,"-")</f>
        <v>-</v>
      </c>
      <c r="S54" s="30" t="str">
        <f>IFERROR(VLOOKUP(CONCATENATE($B54,"_",S$4,"_",$C$85,"_",$C$84),Data_for_IC_trend_tables!$A$1:$G$49194,7,FALSE)*1000,"-")</f>
        <v>-</v>
      </c>
      <c r="T54" s="30" t="str">
        <f>IFERROR(VLOOKUP(CONCATENATE($B54,"_",T$4,"_",$C$85,"_",$C$84),Data_for_IC_trend_tables!$A$1:$G$49194,7,FALSE)*1000,"-")</f>
        <v>-</v>
      </c>
      <c r="U54" s="30">
        <f>IFERROR(VLOOKUP(CONCATENATE($B54,"_",U$4,"_",$C$85,"_",$C$84),Data_for_IC_trend_tables!$A$1:$G$49194,7,FALSE)*1000,"-")</f>
        <v>18834</v>
      </c>
      <c r="V54" s="30" t="str">
        <f>IFERROR(VLOOKUP(CONCATENATE($B54,"_",V$4,"_",$C$85,"_",$C$84),Data_for_IC_trend_tables!$A$1:$G$49194,7,FALSE)*1000,"-")</f>
        <v>-</v>
      </c>
      <c r="W54" s="30" t="str">
        <f>IFERROR(VLOOKUP(CONCATENATE($B54,"_",W$4,"_",$C$85,"_",$C$84),Data_for_IC_trend_tables!$A$1:$G$49194,7,FALSE)*1000,"-")</f>
        <v>-</v>
      </c>
      <c r="X54" s="30">
        <f>IFERROR(VLOOKUP(CONCATENATE($B54,"_",X$4,"_",$C$85,"_",$C$84),Data_for_IC_trend_tables!$A$1:$G$49194,7,FALSE)*1000,"-")</f>
        <v>7101</v>
      </c>
      <c r="Y54" s="30" t="str">
        <f>IFERROR(VLOOKUP(CONCATENATE($B54,"_",Y$4,"_",$C$85,"_",$C$84),Data_for_IC_trend_tables!$A$1:$G$49194,7,FALSE)*1000,"-")</f>
        <v>-</v>
      </c>
      <c r="Z54" s="30" t="str">
        <f>IFERROR(VLOOKUP(CONCATENATE($B54,"_",Z$4,"_",$C$85,"_",$C$84),Data_for_IC_trend_tables!$A$1:$G$49194,7,FALSE)*1000,"-")</f>
        <v>-</v>
      </c>
      <c r="AA54" s="30">
        <f>IFERROR(VLOOKUP(CONCATENATE($B54,"_",AA$4,"_",$C$85,"_",$C$84),Data_for_IC_trend_tables!$A$1:$G$49194,7,FALSE)*1000,"-")</f>
        <v>4790</v>
      </c>
      <c r="AB54" s="30" t="str">
        <f>IFERROR(VLOOKUP(CONCATENATE($B54,"_",AB$4,"_",$C$85,"_",$C$84),Data_for_IC_trend_tables!$A$1:$G$49194,7,FALSE)*1000,"-")</f>
        <v>-</v>
      </c>
      <c r="AC54" s="30" t="str">
        <f>IFERROR(VLOOKUP(CONCATENATE($B54,"_",AC$4,"_",$C$85,"_",$C$84),Data_for_IC_trend_tables!$A$1:$G$49194,7,FALSE)*1000,"-")</f>
        <v>-</v>
      </c>
      <c r="AD54" s="30">
        <f>IFERROR(VLOOKUP(CONCATENATE($B54,"_",AD$4,"_",$C$85,"_",$C$84),Data_for_IC_trend_tables!$A$1:$G$49194,7,FALSE)*1000,"-")</f>
        <v>493</v>
      </c>
      <c r="AE54" s="30" t="str">
        <f>IFERROR(VLOOKUP(CONCATENATE($B54,"_",AE$4,"_",$C$85,"_",$C$84),Data_for_IC_trend_tables!$A$1:$G$49194,7,FALSE)*1000,"-")</f>
        <v>-</v>
      </c>
      <c r="AF54" s="30" t="str">
        <f>IFERROR(VLOOKUP(CONCATENATE($B54,"_",AF$4,"_",$C$85,"_",$C$84),Data_for_IC_trend_tables!$A$1:$G$49194,7,FALSE)*1000,"-")</f>
        <v>-</v>
      </c>
      <c r="AG54" s="30">
        <f>IFERROR(VLOOKUP(CONCATENATE($B54,"_",AG$4,"_",$C$85,"_",$C$84),Data_for_IC_trend_tables!$A$1:$G$49194,7,FALSE)*1000,"-")</f>
        <v>402</v>
      </c>
      <c r="AH54" s="30" t="str">
        <f>IFERROR(VLOOKUP(CONCATENATE($B54,"_",AH$4,"_",$C$85,"_",$C$84),Data_for_IC_trend_tables!$A$1:$G$49194,7,FALSE)*1000,"-")</f>
        <v>-</v>
      </c>
      <c r="AI54" s="30" t="str">
        <f>IFERROR(VLOOKUP(CONCATENATE($B54,"_",AI$4,"_",$C$85,"_",$C$84),Data_for_IC_trend_tables!$A$1:$G$49194,7,FALSE)*1000,"-")</f>
        <v>-</v>
      </c>
      <c r="AJ54" s="30">
        <f>IFERROR(VLOOKUP(CONCATENATE($B54,"_",AJ$4,"_",$C$85,"_",$C$84),Data_for_IC_trend_tables!$A$1:$G$49194,7,FALSE)*1000,"-")</f>
        <v>559</v>
      </c>
      <c r="AK54" s="30" t="str">
        <f>IFERROR(VLOOKUP(CONCATENATE($B54,"_",AK$4,"_",$C$85,"_",$C$84),Data_for_IC_trend_tables!$A$1:$G$49194,7,FALSE)*1000,"-")</f>
        <v>-</v>
      </c>
      <c r="AL54" s="30" t="str">
        <f>IFERROR(VLOOKUP(CONCATENATE($B54,"_",AL$4,"_",$C$85,"_",$C$84),Data_for_IC_trend_tables!$A$1:$G$49194,7,FALSE)*1000,"-")</f>
        <v>-</v>
      </c>
      <c r="AM54" s="30">
        <f>IFERROR(VLOOKUP(CONCATENATE($B54,"_",AM$4,"_",$C$85,"_",$C$84),Data_for_IC_trend_tables!$A$1:$G$49194,7,FALSE)*1000,"-")</f>
        <v>496</v>
      </c>
      <c r="AN54" s="30" t="str">
        <f>IFERROR(VLOOKUP(CONCATENATE($B54,"_",AN$4,"_",$C$85,"_",$C$84),Data_for_IC_trend_tables!$A$1:$G$49194,7,FALSE)*1000,"-")</f>
        <v>-</v>
      </c>
      <c r="AO54" s="30" t="str">
        <f>IFERROR(VLOOKUP(CONCATENATE($B54,"_",AO$4,"_",$C$85,"_",$C$84),Data_for_IC_trend_tables!$A$1:$G$49194,7,FALSE)*1000,"-")</f>
        <v>-</v>
      </c>
      <c r="AP54" s="30" t="str">
        <f>IFERROR(VLOOKUP(CONCATENATE($B54,"_",AP$4,"_",$C$85,"_",$C$84),Data_for_IC_trend_tables!$A$1:$G$49194,7,FALSE)*1000,"-")</f>
        <v>-</v>
      </c>
      <c r="AQ54" s="30" t="str">
        <f>IFERROR(VLOOKUP(CONCATENATE($B54,"_",AQ$4,"_",$C$85,"_",$C$84),Data_for_IC_trend_tables!$A$1:$G$49194,7,FALSE)*1000,"-")</f>
        <v>-</v>
      </c>
      <c r="AR54" s="30" t="str">
        <f>IFERROR(VLOOKUP(CONCATENATE($B54,"_",AR$4,"_",$C$85,"_",$C$84),Data_for_IC_trend_tables!$A$1:$G$49194,7,FALSE)*1000,"-")</f>
        <v>-</v>
      </c>
      <c r="AS54" s="30" t="str">
        <f>IFERROR(VLOOKUP(CONCATENATE($B54,"_",AS$4,"_",$C$85,"_",$C$84),Data_for_IC_trend_tables!$A$1:$G$49194,7,FALSE)*1000,"-")</f>
        <v>-</v>
      </c>
      <c r="AT54" s="30" t="str">
        <f>IFERROR(VLOOKUP(CONCATENATE($B54,"_",AT$4,"_",$C$85,"_",$C$84),Data_for_IC_trend_tables!$A$1:$G$49194,7,FALSE)*1000,"-")</f>
        <v>-</v>
      </c>
      <c r="AU54" s="30" t="str">
        <f>IFERROR(VLOOKUP(CONCATENATE($B54,"_",AU$4,"_",$C$85,"_",$C$84),Data_for_IC_trend_tables!$A$1:$G$49194,7,FALSE)*1000,"-")</f>
        <v>-</v>
      </c>
      <c r="AV54" s="30"/>
      <c r="AW54" s="30" t="str">
        <f>IFERROR(VLOOKUP(CONCATENATE($B54,"_",AW$4,"_",$C$85,"_",$C$84),Data_for_IC_trend_tables!$A$1:$G$49194,7,FALSE)*1000,"-")</f>
        <v>-</v>
      </c>
      <c r="AX54" s="79"/>
      <c r="AY54" s="38" t="str">
        <f t="shared" si="0"/>
        <v/>
      </c>
      <c r="AZ54" s="58" t="str">
        <f t="shared" si="1"/>
        <v/>
      </c>
      <c r="BA54" s="86"/>
    </row>
    <row r="55" spans="2:53" s="3" customFormat="1" x14ac:dyDescent="0.2">
      <c r="B55" s="100" t="s">
        <v>220</v>
      </c>
      <c r="C55" s="61" t="s">
        <v>220</v>
      </c>
      <c r="D55" s="56">
        <v>1990</v>
      </c>
      <c r="E55" s="30" t="str">
        <f>IFERROR(VLOOKUP(CONCATENATE($B55,"_",E$4,"_",$C$85,"_",$C$84),Data_for_IC_trend_tables!$A$1:$G$49194,7,FALSE)*1000,"-")</f>
        <v>-</v>
      </c>
      <c r="F55" s="30" t="str">
        <f>IFERROR(VLOOKUP(CONCATENATE($B55,"_",F$4,"_",$C$85,"_",$C$84),Data_for_IC_trend_tables!$A$1:$G$49194,7,FALSE)*1000,"-")</f>
        <v>-</v>
      </c>
      <c r="G55" s="30" t="str">
        <f>IFERROR(VLOOKUP(CONCATENATE($B55,"_",G$4,"_",$C$85,"_",$C$84),Data_for_IC_trend_tables!$A$1:$G$49194,7,FALSE)*1000,"-")</f>
        <v>-</v>
      </c>
      <c r="H55" s="30" t="str">
        <f>IFERROR(VLOOKUP(CONCATENATE($B55,"_",H$4,"_",$C$85,"_",$C$84),Data_for_IC_trend_tables!$A$1:$G$49194,7,FALSE)*1000,"-")</f>
        <v>-</v>
      </c>
      <c r="I55" s="30" t="str">
        <f>IFERROR(VLOOKUP(CONCATENATE($B55,"_",I$4,"_",$C$85,"_",$C$84),Data_for_IC_trend_tables!$A$1:$G$49194,7,FALSE)*1000,"-")</f>
        <v>-</v>
      </c>
      <c r="J55" s="30" t="str">
        <f>IFERROR(VLOOKUP(CONCATENATE($B55,"_",J$4,"_",$C$85,"_",$C$84),Data_for_IC_trend_tables!$A$1:$G$49194,7,FALSE)*1000,"-")</f>
        <v>-</v>
      </c>
      <c r="K55" s="30" t="str">
        <f>IFERROR(VLOOKUP(CONCATENATE($B55,"_",K$4,"_",$C$85,"_",$C$84),Data_for_IC_trend_tables!$A$1:$G$49194,7,FALSE)*1000,"-")</f>
        <v>-</v>
      </c>
      <c r="L55" s="30" t="str">
        <f>IFERROR(VLOOKUP(CONCATENATE($B55,"_",L$4,"_",$C$85,"_",$C$84),Data_for_IC_trend_tables!$A$1:$G$49194,7,FALSE)*1000,"-")</f>
        <v>-</v>
      </c>
      <c r="M55" s="30" t="str">
        <f>IFERROR(VLOOKUP(CONCATENATE($B55,"_",M$4,"_",$C$85,"_",$C$84),Data_for_IC_trend_tables!$A$1:$G$49194,7,FALSE)*1000,"-")</f>
        <v>-</v>
      </c>
      <c r="N55" s="30" t="str">
        <f>IFERROR(VLOOKUP(CONCATENATE($B55,"_",N$4,"_",$C$85,"_",$C$84),Data_for_IC_trend_tables!$A$1:$G$49194,7,FALSE)*1000,"-")</f>
        <v>-</v>
      </c>
      <c r="O55" s="30">
        <f>IFERROR(VLOOKUP(CONCATENATE($B55,"_",O$4,"_",$C$85,"_",$C$84),Data_for_IC_trend_tables!$A$1:$G$49194,7,FALSE)*1000,"-")</f>
        <v>1508.73145374568</v>
      </c>
      <c r="P55" s="30">
        <f>IFERROR(VLOOKUP(CONCATENATE($B55,"_",P$4,"_",$C$85,"_",$C$84),Data_for_IC_trend_tables!$A$1:$G$49194,7,FALSE)*1000,"-")</f>
        <v>1538.0268738255202</v>
      </c>
      <c r="Q55" s="30">
        <f>IFERROR(VLOOKUP(CONCATENATE($B55,"_",Q$4,"_",$C$85,"_",$C$84),Data_for_IC_trend_tables!$A$1:$G$49194,7,FALSE)*1000,"-")</f>
        <v>1395.4319900267699</v>
      </c>
      <c r="R55" s="30">
        <f>IFERROR(VLOOKUP(CONCATENATE($B55,"_",R$4,"_",$C$85,"_",$C$84),Data_for_IC_trend_tables!$A$1:$G$49194,7,FALSE)*1000,"-")</f>
        <v>1395.45460754951</v>
      </c>
      <c r="S55" s="30">
        <f>IFERROR(VLOOKUP(CONCATENATE($B55,"_",S$4,"_",$C$85,"_",$C$84),Data_for_IC_trend_tables!$A$1:$G$49194,7,FALSE)*1000,"-")</f>
        <v>1272.81516913423</v>
      </c>
      <c r="T55" s="30">
        <f>IFERROR(VLOOKUP(CONCATENATE($B55,"_",T$4,"_",$C$85,"_",$C$84),Data_for_IC_trend_tables!$A$1:$G$49194,7,FALSE)*1000,"-")</f>
        <v>1241.74513551109</v>
      </c>
      <c r="U55" s="30">
        <f>IFERROR(VLOOKUP(CONCATENATE($B55,"_",U$4,"_",$C$85,"_",$C$84),Data_for_IC_trend_tables!$A$1:$G$49194,7,FALSE)*1000,"-")</f>
        <v>1266.9903993866101</v>
      </c>
      <c r="V55" s="30">
        <f>IFERROR(VLOOKUP(CONCATENATE($B55,"_",V$4,"_",$C$85,"_",$C$84),Data_for_IC_trend_tables!$A$1:$G$49194,7,FALSE)*1000,"-")</f>
        <v>1187.3118371763999</v>
      </c>
      <c r="W55" s="30">
        <f>IFERROR(VLOOKUP(CONCATENATE($B55,"_",W$4,"_",$C$85,"_",$C$84),Data_for_IC_trend_tables!$A$1:$G$49194,7,FALSE)*1000,"-")</f>
        <v>1081.8680378086899</v>
      </c>
      <c r="X55" s="30">
        <f>IFERROR(VLOOKUP(CONCATENATE($B55,"_",X$4,"_",$C$85,"_",$C$84),Data_for_IC_trend_tables!$A$1:$G$49194,7,FALSE)*1000,"-")</f>
        <v>977.53039419101299</v>
      </c>
      <c r="Y55" s="30">
        <f>IFERROR(VLOOKUP(CONCATENATE($B55,"_",Y$4,"_",$C$85,"_",$C$84),Data_for_IC_trend_tables!$A$1:$G$49194,7,FALSE)*1000,"-")</f>
        <v>854.56538491252002</v>
      </c>
      <c r="Z55" s="30">
        <f>IFERROR(VLOOKUP(CONCATENATE($B55,"_",Z$4,"_",$C$85,"_",$C$84),Data_for_IC_trend_tables!$A$1:$G$49194,7,FALSE)*1000,"-")</f>
        <v>866.29057020080006</v>
      </c>
      <c r="AA55" s="30">
        <f>IFERROR(VLOOKUP(CONCATENATE($B55,"_",AA$4,"_",$C$85,"_",$C$84),Data_for_IC_trend_tables!$A$1:$G$49194,7,FALSE)*1000,"-")</f>
        <v>851.917943761164</v>
      </c>
      <c r="AB55" s="30">
        <f>IFERROR(VLOOKUP(CONCATENATE($B55,"_",AB$4,"_",$C$85,"_",$C$84),Data_for_IC_trend_tables!$A$1:$G$49194,7,FALSE)*1000,"-")</f>
        <v>882.16474931348</v>
      </c>
      <c r="AC55" s="30">
        <f>IFERROR(VLOOKUP(CONCATENATE($B55,"_",AC$4,"_",$C$85,"_",$C$84),Data_for_IC_trend_tables!$A$1:$G$49194,7,FALSE)*1000,"-")</f>
        <v>880.08259131912007</v>
      </c>
      <c r="AD55" s="30">
        <f>IFERROR(VLOOKUP(CONCATENATE($B55,"_",AD$4,"_",$C$85,"_",$C$84),Data_for_IC_trend_tables!$A$1:$G$49194,7,FALSE)*1000,"-")</f>
        <v>913.16334155797199</v>
      </c>
      <c r="AE55" s="30">
        <f>IFERROR(VLOOKUP(CONCATENATE($B55,"_",AE$4,"_",$C$85,"_",$C$84),Data_for_IC_trend_tables!$A$1:$G$49194,7,FALSE)*1000,"-")</f>
        <v>953.63294599830499</v>
      </c>
      <c r="AF55" s="30">
        <f>IFERROR(VLOOKUP(CONCATENATE($B55,"_",AF$4,"_",$C$85,"_",$C$84),Data_for_IC_trend_tables!$A$1:$G$49194,7,FALSE)*1000,"-")</f>
        <v>931.95807636103996</v>
      </c>
      <c r="AG55" s="30">
        <f>IFERROR(VLOOKUP(CONCATENATE($B55,"_",AG$4,"_",$C$85,"_",$C$84),Data_for_IC_trend_tables!$A$1:$G$49194,7,FALSE)*1000,"-")</f>
        <v>962.61644390252502</v>
      </c>
      <c r="AH55" s="30">
        <f>IFERROR(VLOOKUP(CONCATENATE($B55,"_",AH$4,"_",$C$85,"_",$C$84),Data_for_IC_trend_tables!$A$1:$G$49194,7,FALSE)*1000,"-")</f>
        <v>923.35918157642504</v>
      </c>
      <c r="AI55" s="30">
        <f>IFERROR(VLOOKUP(CONCATENATE($B55,"_",AI$4,"_",$C$85,"_",$C$84),Data_for_IC_trend_tables!$A$1:$G$49194,7,FALSE)*1000,"-")</f>
        <v>999.99811099440296</v>
      </c>
      <c r="AJ55" s="30">
        <f>IFERROR(VLOOKUP(CONCATENATE($B55,"_",AJ$4,"_",$C$85,"_",$C$84),Data_for_IC_trend_tables!$A$1:$G$49194,7,FALSE)*1000,"-")</f>
        <v>914.96560187771001</v>
      </c>
      <c r="AK55" s="30">
        <f>IFERROR(VLOOKUP(CONCATENATE($B55,"_",AK$4,"_",$C$85,"_",$C$84),Data_for_IC_trend_tables!$A$1:$G$49194,7,FALSE)*1000,"-")</f>
        <v>956.16234057900499</v>
      </c>
      <c r="AL55" s="30">
        <f>IFERROR(VLOOKUP(CONCATENATE($B55,"_",AL$4,"_",$C$85,"_",$C$84),Data_for_IC_trend_tables!$A$1:$G$49194,7,FALSE)*1000,"-")</f>
        <v>937.71784870989609</v>
      </c>
      <c r="AM55" s="30">
        <f>IFERROR(VLOOKUP(CONCATENATE($B55,"_",AM$4,"_",$C$85,"_",$C$84),Data_for_IC_trend_tables!$A$1:$G$49194,7,FALSE)*1000,"-")</f>
        <v>855.50746144619507</v>
      </c>
      <c r="AN55" s="30">
        <f>IFERROR(VLOOKUP(CONCATENATE($B55,"_",AN$4,"_",$C$85,"_",$C$84),Data_for_IC_trend_tables!$A$1:$G$49194,7,FALSE)*1000,"-")</f>
        <v>860.93099644620793</v>
      </c>
      <c r="AO55" s="30">
        <f>IFERROR(VLOOKUP(CONCATENATE($B55,"_",AO$4,"_",$C$85,"_",$C$84),Data_for_IC_trend_tables!$A$1:$G$49194,7,FALSE)*1000,"-")</f>
        <v>875.17361640964498</v>
      </c>
      <c r="AP55" s="30">
        <f>IFERROR(VLOOKUP(CONCATENATE($B55,"_",AP$4,"_",$C$85,"_",$C$84),Data_for_IC_trend_tables!$A$1:$G$49194,7,FALSE)*1000,"-")</f>
        <v>870.78612183375105</v>
      </c>
      <c r="AQ55" s="30">
        <f>IFERROR(VLOOKUP(CONCATENATE($B55,"_",AQ$4,"_",$C$85,"_",$C$84),Data_for_IC_trend_tables!$A$1:$G$49194,7,FALSE)*1000,"-")</f>
        <v>868.38395872540991</v>
      </c>
      <c r="AR55" s="30">
        <f>IFERROR(VLOOKUP(CONCATENATE($B55,"_",AR$4,"_",$C$85,"_",$C$84),Data_for_IC_trend_tables!$A$1:$G$49194,7,FALSE)*1000,"-")</f>
        <v>795.77427419015396</v>
      </c>
      <c r="AS55" s="30">
        <f>IFERROR(VLOOKUP(CONCATENATE($B55,"_",AS$4,"_",$C$85,"_",$C$84),Data_for_IC_trend_tables!$A$1:$G$49194,7,FALSE)*1000,"-")</f>
        <v>759.10338221480299</v>
      </c>
      <c r="AT55" s="30">
        <f>IFERROR(VLOOKUP(CONCATENATE($B55,"_",AT$4,"_",$C$85,"_",$C$84),Data_for_IC_trend_tables!$A$1:$G$49194,7,FALSE)*1000,"-")</f>
        <v>792.489393940083</v>
      </c>
      <c r="AU55" s="30">
        <f>IFERROR(VLOOKUP(CONCATENATE($B55,"_",AU$4,"_",$C$85,"_",$C$84),Data_for_IC_trend_tables!$A$1:$G$49194,7,FALSE)*1000,"-")</f>
        <v>714.23946777256594</v>
      </c>
      <c r="AV55" s="30"/>
      <c r="AW55" s="30">
        <f>IFERROR(VLOOKUP(CONCATENATE($B55,"_",AW$4,"_",$C$85,"_",$C$84),Data_for_IC_trend_tables!$A$1:$G$49194,7,FALSE)*1000,"-")</f>
        <v>714.23946777256594</v>
      </c>
      <c r="AX55" s="79">
        <f>O55</f>
        <v>1508.73145374568</v>
      </c>
      <c r="AY55" s="38" t="str">
        <f t="shared" si="0"/>
        <v>Yes</v>
      </c>
      <c r="AZ55" s="58">
        <f t="shared" si="1"/>
        <v>-0.52659602476017442</v>
      </c>
      <c r="BA55" s="32" t="s">
        <v>76</v>
      </c>
    </row>
    <row r="56" spans="2:53" ht="13.5" thickBot="1" x14ac:dyDescent="0.25">
      <c r="B56" s="13"/>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L56" s="359"/>
      <c r="AM56" s="359"/>
      <c r="AN56" s="359"/>
      <c r="AO56" s="359"/>
      <c r="AP56" s="359"/>
      <c r="AQ56" s="359"/>
      <c r="AR56" s="359"/>
      <c r="AS56" s="359"/>
      <c r="AT56" s="359"/>
      <c r="AU56" s="359"/>
      <c r="AV56" s="359"/>
      <c r="AW56" s="359"/>
      <c r="AX56" s="362">
        <f>COUNT(AX5:AX55)</f>
        <v>34</v>
      </c>
      <c r="AY56" s="359"/>
      <c r="AZ56" s="359"/>
      <c r="BA56" s="363">
        <f>COUNTIFS(BA5:BA55,"x")</f>
        <v>34</v>
      </c>
    </row>
    <row r="57" spans="2:53" ht="13.5" customHeight="1" x14ac:dyDescent="0.2">
      <c r="B57"/>
      <c r="C57" s="253" t="s">
        <v>108</v>
      </c>
      <c r="D57" s="456" t="s">
        <v>107</v>
      </c>
      <c r="E57" s="436"/>
      <c r="F57" s="436"/>
      <c r="G57" s="436"/>
      <c r="H57" s="436"/>
      <c r="I57" s="436"/>
      <c r="J57" s="436"/>
      <c r="K57" s="436"/>
      <c r="L57" s="436"/>
      <c r="M57" s="436"/>
      <c r="N57" s="436"/>
      <c r="O57" s="437"/>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69"/>
      <c r="AY57" s="169"/>
      <c r="AZ57" s="169"/>
      <c r="BA57" s="169"/>
    </row>
    <row r="58" spans="2:53" x14ac:dyDescent="0.2">
      <c r="B58"/>
      <c r="C58" s="228"/>
      <c r="D58" s="379" t="s">
        <v>99</v>
      </c>
      <c r="E58" s="371"/>
      <c r="F58" s="371"/>
      <c r="G58" s="371"/>
      <c r="H58" s="371"/>
      <c r="I58" s="371"/>
      <c r="J58" s="371"/>
      <c r="K58" s="371"/>
      <c r="L58" s="371"/>
      <c r="M58" s="371"/>
      <c r="N58" s="371"/>
      <c r="O58" s="37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266"/>
      <c r="AU58" s="315"/>
      <c r="AV58" s="266"/>
      <c r="AW58" s="287"/>
      <c r="AX58" s="287"/>
      <c r="AY58" s="287"/>
      <c r="AZ58" s="287"/>
      <c r="BA58" s="162"/>
    </row>
    <row r="59" spans="2:53" ht="51.75" thickBot="1" x14ac:dyDescent="0.25">
      <c r="C59" s="254" t="s">
        <v>260</v>
      </c>
      <c r="D59" s="465"/>
      <c r="E59" s="454"/>
      <c r="F59" s="454"/>
      <c r="G59" s="454"/>
      <c r="H59" s="454"/>
      <c r="I59" s="454"/>
      <c r="J59" s="454"/>
      <c r="K59" s="454"/>
      <c r="L59" s="454"/>
      <c r="M59" s="454"/>
      <c r="N59" s="454"/>
      <c r="O59" s="455"/>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266"/>
      <c r="AU59" s="315"/>
      <c r="AV59" s="266"/>
      <c r="AW59" s="266"/>
      <c r="AX59" s="162"/>
      <c r="AY59" s="162"/>
      <c r="AZ59" s="162"/>
      <c r="BA59" s="162"/>
    </row>
    <row r="60" spans="2:53" x14ac:dyDescent="0.2">
      <c r="C60" s="112"/>
      <c r="D60" s="464"/>
      <c r="E60" s="464"/>
      <c r="F60" s="464"/>
      <c r="G60" s="464"/>
      <c r="H60" s="464"/>
      <c r="I60" s="464"/>
      <c r="J60" s="464"/>
      <c r="K60" s="464"/>
      <c r="L60" s="464"/>
      <c r="M60" s="464"/>
      <c r="N60" s="464"/>
      <c r="O60" s="464"/>
    </row>
    <row r="61" spans="2:53" x14ac:dyDescent="0.2">
      <c r="C61" s="19"/>
    </row>
    <row r="84" spans="3:3" x14ac:dyDescent="0.2">
      <c r="C84" s="22" t="s">
        <v>129</v>
      </c>
    </row>
    <row r="85" spans="3:3" x14ac:dyDescent="0.2">
      <c r="C85" s="40" t="s">
        <v>122</v>
      </c>
    </row>
    <row r="86" spans="3:3" x14ac:dyDescent="0.2">
      <c r="C86" s="40" t="s">
        <v>134</v>
      </c>
    </row>
    <row r="87" spans="3:3" x14ac:dyDescent="0.2">
      <c r="C87" s="40" t="s">
        <v>132</v>
      </c>
    </row>
    <row r="88" spans="3:3" x14ac:dyDescent="0.2">
      <c r="C88" s="40" t="s">
        <v>138</v>
      </c>
    </row>
  </sheetData>
  <mergeCells count="5">
    <mergeCell ref="D60:O60"/>
    <mergeCell ref="D56:AI56"/>
    <mergeCell ref="D57:O57"/>
    <mergeCell ref="D58:O58"/>
    <mergeCell ref="D59:O59"/>
  </mergeCells>
  <conditionalFormatting sqref="AY5:AY55">
    <cfRule type="cellIs" dxfId="2" priority="1" operator="equal">
      <formula>"No"</formula>
    </cfRule>
  </conditionalFormatting>
  <printOptions gridLines="1" gridLinesSet="0"/>
  <pageMargins left="0.25" right="0.25" top="0.75" bottom="0.75" header="0.3" footer="0.3"/>
  <pageSetup paperSize="9" scale="83"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C88"/>
  <sheetViews>
    <sheetView zoomScaleNormal="100" workbookViewId="0">
      <pane xSplit="4" ySplit="4" topLeftCell="AH14" activePane="bottomRight" state="frozen"/>
      <selection activeCell="A22" sqref="A22"/>
      <selection pane="topRight" activeCell="A22" sqref="A22"/>
      <selection pane="bottomLeft" activeCell="A22" sqref="A22"/>
      <selection pane="bottomRight" activeCell="AY39" sqref="AY39"/>
    </sheetView>
  </sheetViews>
  <sheetFormatPr baseColWidth="10" defaultColWidth="11.42578125" defaultRowHeight="12.75" x14ac:dyDescent="0.2"/>
  <cols>
    <col min="1" max="2" width="11.42578125" style="113"/>
    <col min="3" max="3" width="28.5703125" style="113" customWidth="1"/>
    <col min="4" max="4" width="7.7109375" style="113" customWidth="1"/>
    <col min="5" max="14" width="8.42578125" style="2" customWidth="1"/>
    <col min="15" max="25" width="9.28515625" style="2" bestFit="1" customWidth="1"/>
    <col min="26" max="26" width="9.28515625" style="113" bestFit="1" customWidth="1"/>
    <col min="27" max="32" width="8.42578125" style="113" customWidth="1"/>
    <col min="33" max="34" width="9.28515625" style="113" bestFit="1" customWidth="1"/>
    <col min="35" max="35" width="8.42578125" style="113" customWidth="1"/>
    <col min="36" max="36" width="9.28515625" style="113" bestFit="1" customWidth="1"/>
    <col min="37" max="38" width="8.42578125" style="113" customWidth="1"/>
    <col min="39" max="39" width="9.28515625" style="113" bestFit="1" customWidth="1"/>
    <col min="40" max="43" width="8.42578125" style="113" customWidth="1"/>
    <col min="44" max="47" width="9.5703125" style="113" bestFit="1" customWidth="1"/>
    <col min="48" max="48" width="7.42578125" style="13" customWidth="1"/>
    <col min="49" max="49" width="9.28515625" style="113" bestFit="1" customWidth="1"/>
    <col min="50" max="50" width="12.7109375" style="5" customWidth="1"/>
    <col min="51" max="51" width="18.28515625" style="5" bestFit="1" customWidth="1"/>
    <col min="52" max="52" width="7.5703125" style="5" customWidth="1"/>
    <col min="53" max="53" width="7.5703125" style="113" customWidth="1"/>
    <col min="54" max="16384" width="11.42578125" style="113"/>
  </cols>
  <sheetData>
    <row r="1" spans="2:55" ht="18" customHeight="1" thickBot="1" x14ac:dyDescent="0.25">
      <c r="C1" s="260" t="s">
        <v>258</v>
      </c>
      <c r="D1" s="1"/>
    </row>
    <row r="2" spans="2:55" ht="13.5" thickBot="1" x14ac:dyDescent="0.25">
      <c r="C2" s="129" t="str">
        <f>NOx!C2</f>
        <v>Reported until 30.7.2024</v>
      </c>
      <c r="D2" s="4"/>
    </row>
    <row r="3" spans="2:55" x14ac:dyDescent="0.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W3" s="13"/>
    </row>
    <row r="4" spans="2:55" s="3" customFormat="1" ht="77.25" customHeight="1" x14ac:dyDescent="0.2">
      <c r="B4" s="179" t="s">
        <v>186</v>
      </c>
      <c r="C4" s="179" t="s">
        <v>261</v>
      </c>
      <c r="D4" s="180" t="s">
        <v>72</v>
      </c>
      <c r="E4" s="179">
        <v>1980</v>
      </c>
      <c r="F4" s="179">
        <v>1981</v>
      </c>
      <c r="G4" s="179">
        <v>1982</v>
      </c>
      <c r="H4" s="179">
        <v>1983</v>
      </c>
      <c r="I4" s="179">
        <v>1984</v>
      </c>
      <c r="J4" s="179">
        <v>1985</v>
      </c>
      <c r="K4" s="179">
        <v>1986</v>
      </c>
      <c r="L4" s="179">
        <v>1987</v>
      </c>
      <c r="M4" s="179">
        <v>1988</v>
      </c>
      <c r="N4" s="179">
        <v>1989</v>
      </c>
      <c r="O4" s="179">
        <v>1990</v>
      </c>
      <c r="P4" s="179">
        <v>1991</v>
      </c>
      <c r="Q4" s="179">
        <v>1992</v>
      </c>
      <c r="R4" s="179">
        <v>1993</v>
      </c>
      <c r="S4" s="179">
        <v>1994</v>
      </c>
      <c r="T4" s="179">
        <v>1995</v>
      </c>
      <c r="U4" s="179">
        <v>1996</v>
      </c>
      <c r="V4" s="179">
        <v>1997</v>
      </c>
      <c r="W4" s="179">
        <v>1998</v>
      </c>
      <c r="X4" s="179">
        <v>1999</v>
      </c>
      <c r="Y4" s="179">
        <v>2000</v>
      </c>
      <c r="Z4" s="179">
        <v>2001</v>
      </c>
      <c r="AA4" s="179">
        <v>2002</v>
      </c>
      <c r="AB4" s="179">
        <v>2003</v>
      </c>
      <c r="AC4" s="179">
        <v>2004</v>
      </c>
      <c r="AD4" s="179">
        <v>2005</v>
      </c>
      <c r="AE4" s="179">
        <v>2006</v>
      </c>
      <c r="AF4" s="179">
        <v>2007</v>
      </c>
      <c r="AG4" s="179">
        <v>2008</v>
      </c>
      <c r="AH4" s="179">
        <v>2009</v>
      </c>
      <c r="AI4" s="179">
        <v>2010</v>
      </c>
      <c r="AJ4" s="179">
        <v>2011</v>
      </c>
      <c r="AK4" s="179">
        <v>2012</v>
      </c>
      <c r="AL4" s="179">
        <v>2013</v>
      </c>
      <c r="AM4" s="179">
        <v>2014</v>
      </c>
      <c r="AN4" s="179">
        <v>2015</v>
      </c>
      <c r="AO4" s="179">
        <v>2016</v>
      </c>
      <c r="AP4" s="179">
        <v>2017</v>
      </c>
      <c r="AQ4" s="179">
        <v>2018</v>
      </c>
      <c r="AR4" s="179">
        <v>2019</v>
      </c>
      <c r="AS4" s="179">
        <v>2020</v>
      </c>
      <c r="AT4" s="179">
        <v>2021</v>
      </c>
      <c r="AU4" s="179">
        <v>2022</v>
      </c>
      <c r="AV4" s="272"/>
      <c r="AW4" s="179">
        <v>2022</v>
      </c>
      <c r="AX4" s="178" t="s">
        <v>269</v>
      </c>
      <c r="AY4" s="181" t="str">
        <f>CONCATENATE("Compliance with the POPs P for  ",$AW$4)</f>
        <v>Compliance with the POPs P for  2022</v>
      </c>
      <c r="AZ4" s="181" t="s">
        <v>103</v>
      </c>
      <c r="BA4" s="183" t="s">
        <v>77</v>
      </c>
    </row>
    <row r="5" spans="2:55" s="3" customFormat="1" x14ac:dyDescent="0.2">
      <c r="B5" s="53" t="s">
        <v>121</v>
      </c>
      <c r="C5" s="55" t="s">
        <v>0</v>
      </c>
      <c r="D5" s="56"/>
      <c r="E5" s="30" t="str">
        <f>IFERROR(VLOOKUP(CONCATENATE($B5,"_",E$4,"_",$C$85,"_",$C$84),Data_for_IC_trend_tables!$A$1:$G$49194,7,FALSE)*1000000,"-")</f>
        <v>-</v>
      </c>
      <c r="F5" s="30" t="str">
        <f>IFERROR(VLOOKUP(CONCATENATE($B5,"_",F$4,"_",$C$85,"_",$C$84),Data_for_IC_trend_tables!$A$1:$G$49194,7,FALSE)*1000000,"-")</f>
        <v>-</v>
      </c>
      <c r="G5" s="30" t="str">
        <f>IFERROR(VLOOKUP(CONCATENATE($B5,"_",G$4,"_",$C$85,"_",$C$84),Data_for_IC_trend_tables!$A$1:$G$49194,7,FALSE)*1000000,"-")</f>
        <v>-</v>
      </c>
      <c r="H5" s="30" t="str">
        <f>IFERROR(VLOOKUP(CONCATENATE($B5,"_",H$4,"_",$C$85,"_",$C$84),Data_for_IC_trend_tables!$A$1:$G$49194,7,FALSE)*1000000,"-")</f>
        <v>-</v>
      </c>
      <c r="I5" s="30" t="str">
        <f>IFERROR(VLOOKUP(CONCATENATE($B5,"_",I$4,"_",$C$85,"_",$C$84),Data_for_IC_trend_tables!$A$1:$G$49194,7,FALSE)*1000000,"-")</f>
        <v>-</v>
      </c>
      <c r="J5" s="30" t="str">
        <f>IFERROR(VLOOKUP(CONCATENATE($B5,"_",J$4,"_",$C$85,"_",$C$84),Data_for_IC_trend_tables!$A$1:$G$49194,7,FALSE)*1000000,"-")</f>
        <v>-</v>
      </c>
      <c r="K5" s="30" t="str">
        <f>IFERROR(VLOOKUP(CONCATENATE($B5,"_",K$4,"_",$C$85,"_",$C$84),Data_for_IC_trend_tables!$A$1:$G$49194,7,FALSE)*1000000,"-")</f>
        <v>-</v>
      </c>
      <c r="L5" s="30" t="str">
        <f>IFERROR(VLOOKUP(CONCATENATE($B5,"_",L$4,"_",$C$85,"_",$C$84),Data_for_IC_trend_tables!$A$1:$G$49194,7,FALSE)*1000000,"-")</f>
        <v>-</v>
      </c>
      <c r="M5" s="30" t="str">
        <f>IFERROR(VLOOKUP(CONCATENATE($B5,"_",M$4,"_",$C$85,"_",$C$84),Data_for_IC_trend_tables!$A$1:$G$49194,7,FALSE)*1000000,"-")</f>
        <v>-</v>
      </c>
      <c r="N5" s="30" t="str">
        <f>IFERROR(VLOOKUP(CONCATENATE($B5,"_",N$4,"_",$C$85,"_",$C$84),Data_for_IC_trend_tables!$A$1:$G$49194,7,FALSE)*1000000,"-")</f>
        <v>-</v>
      </c>
      <c r="O5" s="30">
        <f>IFERROR(VLOOKUP(CONCATENATE($B5,"_",O$4,"_",$C$85,"_",$C$84),Data_for_IC_trend_tables!$A$1:$G$49194,7,FALSE)*1000000,"-")</f>
        <v>1.6610058213759999</v>
      </c>
      <c r="P5" s="30">
        <f>IFERROR(VLOOKUP(CONCATENATE($B5,"_",P$4,"_",$C$85,"_",$C$84),Data_for_IC_trend_tables!$A$1:$G$49194,7,FALSE)*1000000,"-")</f>
        <v>1.661001127996</v>
      </c>
      <c r="Q5" s="30">
        <f>IFERROR(VLOOKUP(CONCATENATE($B5,"_",Q$4,"_",$C$85,"_",$C$84),Data_for_IC_trend_tables!$A$1:$G$49194,7,FALSE)*1000000,"-")</f>
        <v>1.660967424656</v>
      </c>
      <c r="R5" s="30">
        <f>IFERROR(VLOOKUP(CONCATENATE($B5,"_",R$4,"_",$C$85,"_",$C$84),Data_for_IC_trend_tables!$A$1:$G$49194,7,FALSE)*1000000,"-")</f>
        <v>1.6609257034159999</v>
      </c>
      <c r="S5" s="30">
        <f>IFERROR(VLOOKUP(CONCATENATE($B5,"_",S$4,"_",$C$85,"_",$C$84),Data_for_IC_trend_tables!$A$1:$G$49194,7,FALSE)*1000000,"-")</f>
        <v>1.6608860978260001</v>
      </c>
      <c r="T5" s="30">
        <f>IFERROR(VLOOKUP(CONCATENATE($B5,"_",T$4,"_",$C$85,"_",$C$84),Data_for_IC_trend_tables!$A$1:$G$49194,7,FALSE)*1000000,"-")</f>
        <v>1.6608484655260001</v>
      </c>
      <c r="U5" s="30">
        <f>IFERROR(VLOOKUP(CONCATENATE($B5,"_",U$4,"_",$C$85,"_",$C$84),Data_for_IC_trend_tables!$A$1:$G$49194,7,FALSE)*1000000,"-")</f>
        <v>1.660815018816</v>
      </c>
      <c r="V5" s="30">
        <f>IFERROR(VLOOKUP(CONCATENATE($B5,"_",V$4,"_",$C$85,"_",$C$84),Data_for_IC_trend_tables!$A$1:$G$49194,7,FALSE)*1000000,"-")</f>
        <v>1.660778078816</v>
      </c>
      <c r="W5" s="30">
        <f>IFERROR(VLOOKUP(CONCATENATE($B5,"_",W$4,"_",$C$85,"_",$C$84),Data_for_IC_trend_tables!$A$1:$G$49194,7,FALSE)*1000000,"-")</f>
        <v>1.6607450311159999</v>
      </c>
      <c r="X5" s="30">
        <f>IFERROR(VLOOKUP(CONCATENATE($B5,"_",X$4,"_",$C$85,"_",$C$84),Data_for_IC_trend_tables!$A$1:$G$49194,7,FALSE)*1000000,"-")</f>
        <v>1.66067327534751</v>
      </c>
      <c r="Y5" s="30">
        <f>IFERROR(VLOOKUP(CONCATENATE($B5,"_",Y$4,"_",$C$85,"_",$C$84),Data_for_IC_trend_tables!$A$1:$G$49194,7,FALSE)*1000000,"-")</f>
        <v>1.66063584045602</v>
      </c>
      <c r="Z5" s="30">
        <f>IFERROR(VLOOKUP(CONCATENATE($B5,"_",Z$4,"_",$C$85,"_",$C$84),Data_for_IC_trend_tables!$A$1:$G$49194,7,FALSE)*1000000,"-")</f>
        <v>1.6608186229458899</v>
      </c>
      <c r="AA5" s="30">
        <f>IFERROR(VLOOKUP(CONCATENATE($B5,"_",AA$4,"_",$C$85,"_",$C$84),Data_for_IC_trend_tables!$A$1:$G$49194,7,FALSE)*1000000,"-")</f>
        <v>1.66098143360163</v>
      </c>
      <c r="AB5" s="30">
        <f>IFERROR(VLOOKUP(CONCATENATE($B5,"_",AB$4,"_",$C$85,"_",$C$84),Data_for_IC_trend_tables!$A$1:$G$49194,7,FALSE)*1000000,"-")</f>
        <v>1.66081595093467</v>
      </c>
      <c r="AC5" s="30">
        <f>IFERROR(VLOOKUP(CONCATENATE($B5,"_",AC$4,"_",$C$85,"_",$C$84),Data_for_IC_trend_tables!$A$1:$G$49194,7,FALSE)*1000000,"-")</f>
        <v>1.6609730972416099</v>
      </c>
      <c r="AD5" s="30">
        <f>IFERROR(VLOOKUP(CONCATENATE($B5,"_",AD$4,"_",$C$85,"_",$C$84),Data_for_IC_trend_tables!$A$1:$G$49194,7,FALSE)*1000000,"-")</f>
        <v>1.66104927142971</v>
      </c>
      <c r="AE5" s="30">
        <f>IFERROR(VLOOKUP(CONCATENATE($B5,"_",AE$4,"_",$C$85,"_",$C$84),Data_for_IC_trend_tables!$A$1:$G$49194,7,FALSE)*1000000,"-")</f>
        <v>1.6609067214057098</v>
      </c>
      <c r="AF5" s="30">
        <f>IFERROR(VLOOKUP(CONCATENATE($B5,"_",AF$4,"_",$C$85,"_",$C$84),Data_for_IC_trend_tables!$A$1:$G$49194,7,FALSE)*1000000,"-")</f>
        <v>1.6609131711460301</v>
      </c>
      <c r="AG5" s="30">
        <f>IFERROR(VLOOKUP(CONCATENATE($B5,"_",AG$4,"_",$C$85,"_",$C$84),Data_for_IC_trend_tables!$A$1:$G$49194,7,FALSE)*1000000,"-")</f>
        <v>1.6612219426971799</v>
      </c>
      <c r="AH5" s="30">
        <f>IFERROR(VLOOKUP(CONCATENATE($B5,"_",AH$4,"_",$C$85,"_",$C$84),Data_for_IC_trend_tables!$A$1:$G$49194,7,FALSE)*1000000,"-")</f>
        <v>1.6617955321159701</v>
      </c>
      <c r="AI5" s="30">
        <f>IFERROR(VLOOKUP(CONCATENATE($B5,"_",AI$4,"_",$C$85,"_",$C$84),Data_for_IC_trend_tables!$A$1:$G$49194,7,FALSE)*1000000,"-")</f>
        <v>1.66227940936631</v>
      </c>
      <c r="AJ5" s="30">
        <f>IFERROR(VLOOKUP(CONCATENATE($B5,"_",AJ$4,"_",$C$85,"_",$C$84),Data_for_IC_trend_tables!$A$1:$G$49194,7,FALSE)*1000000,"-")</f>
        <v>1.662671771926</v>
      </c>
      <c r="AK5" s="30">
        <f>IFERROR(VLOOKUP(CONCATENATE($B5,"_",AK$4,"_",$C$85,"_",$C$84),Data_for_IC_trend_tables!$A$1:$G$49194,7,FALSE)*1000000,"-")</f>
        <v>1.662320130276</v>
      </c>
      <c r="AL5" s="30">
        <f>IFERROR(VLOOKUP(CONCATENATE($B5,"_",AL$4,"_",$C$85,"_",$C$84),Data_for_IC_trend_tables!$A$1:$G$49194,7,FALSE)*1000000,"-")</f>
        <v>1.66233667378696</v>
      </c>
      <c r="AM5" s="30">
        <f>IFERROR(VLOOKUP(CONCATENATE($B5,"_",AM$4,"_",$C$85,"_",$C$84),Data_for_IC_trend_tables!$A$1:$G$49194,7,FALSE)*1000000,"-")</f>
        <v>0.76246369918696</v>
      </c>
      <c r="AN5" s="30">
        <f>IFERROR(VLOOKUP(CONCATENATE($B5,"_",AN$4,"_",$C$85,"_",$C$84),Data_for_IC_trend_tables!$A$1:$G$49194,7,FALSE)*1000000,"-")</f>
        <v>0.72153700552695998</v>
      </c>
      <c r="AO5" s="30">
        <f>IFERROR(VLOOKUP(CONCATENATE($B5,"_",AO$4,"_",$C$85,"_",$C$84),Data_for_IC_trend_tables!$A$1:$G$49194,7,FALSE)*1000000,"-")</f>
        <v>0.82103328406695997</v>
      </c>
      <c r="AP5" s="30">
        <f>IFERROR(VLOOKUP(CONCATENATE($B5,"_",AP$4,"_",$C$85,"_",$C$84),Data_for_IC_trend_tables!$A$1:$G$49194,7,FALSE)*1000000,"-")</f>
        <v>0.40210886224508996</v>
      </c>
      <c r="AQ5" s="30">
        <f>IFERROR(VLOOKUP(CONCATENATE($B5,"_",AQ$4,"_",$C$85,"_",$C$84),Data_for_IC_trend_tables!$A$1:$G$49194,7,FALSE)*1000000,"-")</f>
        <v>0.52300263946828995</v>
      </c>
      <c r="AR5" s="30">
        <f>IFERROR(VLOOKUP(CONCATENATE($B5,"_",AR$4,"_",$C$85,"_",$C$84),Data_for_IC_trend_tables!$A$1:$G$49194,7,FALSE)*1000000,"-")</f>
        <v>4.2193288668290002E-2</v>
      </c>
      <c r="AS5" s="30">
        <f>IFERROR(VLOOKUP(CONCATENATE($B5,"_",AS$4,"_",$C$85,"_",$C$84),Data_for_IC_trend_tables!$A$1:$G$49194,7,FALSE)*1000000,"-")</f>
        <v>2.286950489829E-2</v>
      </c>
      <c r="AT5" s="30">
        <f>IFERROR(VLOOKUP(CONCATENATE($B5,"_",AT$4,"_",$C$85,"_",$C$84),Data_for_IC_trend_tables!$A$1:$G$49194,7,FALSE)*1000000,"-")</f>
        <v>3.8505759521599999E-3</v>
      </c>
      <c r="AU5" s="30">
        <f>IFERROR(VLOOKUP(CONCATENATE($B5,"_",AU$4,"_",$C$85,"_",$C$84),Data_for_IC_trend_tables!$A$1:$G$49194,7,FALSE)*1000000,"-")</f>
        <v>1.43169455271088E-3</v>
      </c>
      <c r="AV5" s="30"/>
      <c r="AW5" s="30">
        <f>IFERROR(VLOOKUP(CONCATENATE($B5,"_",AW$4,"_",$C$85,"_",$C$84),Data_for_IC_trend_tables!$A$1:$G$49194,7,FALSE)*1000000,"-")</f>
        <v>1.43169455271088E-3</v>
      </c>
      <c r="AX5" s="331"/>
      <c r="AY5" s="38" t="str">
        <f>IF(ISBLANK(AX5),"",IF(AW5="-",CONCATENATE("no data for ",$AW$4),IF(AZ5&gt;0,"No","Yes")))</f>
        <v/>
      </c>
      <c r="AZ5" s="58" t="str">
        <f>IFERROR(IF(AW5=0,"",(AW5-AX5)/AX5),"")</f>
        <v/>
      </c>
      <c r="BA5" s="31"/>
      <c r="BC5" s="21"/>
    </row>
    <row r="6" spans="2:55" s="3" customFormat="1" x14ac:dyDescent="0.2">
      <c r="B6" s="53" t="s">
        <v>131</v>
      </c>
      <c r="C6" s="55" t="s">
        <v>1</v>
      </c>
      <c r="D6" s="56"/>
      <c r="E6" s="30" t="str">
        <f>IFERROR(VLOOKUP(CONCATENATE($B6,"_",E$4,"_",$C$85,"_",$C$84),Data_for_IC_trend_tables!$A$1:$G$49194,7,FALSE)*1000000,"-")</f>
        <v>-</v>
      </c>
      <c r="F6" s="30" t="str">
        <f>IFERROR(VLOOKUP(CONCATENATE($B6,"_",F$4,"_",$C$85,"_",$C$84),Data_for_IC_trend_tables!$A$1:$G$49194,7,FALSE)*1000000,"-")</f>
        <v>-</v>
      </c>
      <c r="G6" s="30" t="str">
        <f>IFERROR(VLOOKUP(CONCATENATE($B6,"_",G$4,"_",$C$85,"_",$C$84),Data_for_IC_trend_tables!$A$1:$G$49194,7,FALSE)*1000000,"-")</f>
        <v>-</v>
      </c>
      <c r="H6" s="30" t="str">
        <f>IFERROR(VLOOKUP(CONCATENATE($B6,"_",H$4,"_",$C$85,"_",$C$84),Data_for_IC_trend_tables!$A$1:$G$49194,7,FALSE)*1000000,"-")</f>
        <v>-</v>
      </c>
      <c r="I6" s="30" t="str">
        <f>IFERROR(VLOOKUP(CONCATENATE($B6,"_",I$4,"_",$C$85,"_",$C$84),Data_for_IC_trend_tables!$A$1:$G$49194,7,FALSE)*1000000,"-")</f>
        <v>-</v>
      </c>
      <c r="J6" s="30" t="str">
        <f>IFERROR(VLOOKUP(CONCATENATE($B6,"_",J$4,"_",$C$85,"_",$C$84),Data_for_IC_trend_tables!$A$1:$G$49194,7,FALSE)*1000000,"-")</f>
        <v>-</v>
      </c>
      <c r="K6" s="30" t="str">
        <f>IFERROR(VLOOKUP(CONCATENATE($B6,"_",K$4,"_",$C$85,"_",$C$84),Data_for_IC_trend_tables!$A$1:$G$49194,7,FALSE)*1000000,"-")</f>
        <v>-</v>
      </c>
      <c r="L6" s="30" t="str">
        <f>IFERROR(VLOOKUP(CONCATENATE($B6,"_",L$4,"_",$C$85,"_",$C$84),Data_for_IC_trend_tables!$A$1:$G$49194,7,FALSE)*1000000,"-")</f>
        <v>-</v>
      </c>
      <c r="M6" s="30" t="str">
        <f>IFERROR(VLOOKUP(CONCATENATE($B6,"_",M$4,"_",$C$85,"_",$C$84),Data_for_IC_trend_tables!$A$1:$G$49194,7,FALSE)*1000000,"-")</f>
        <v>-</v>
      </c>
      <c r="N6" s="30" t="str">
        <f>IFERROR(VLOOKUP(CONCATENATE($B6,"_",N$4,"_",$C$85,"_",$C$84),Data_for_IC_trend_tables!$A$1:$G$49194,7,FALSE)*1000000,"-")</f>
        <v>-</v>
      </c>
      <c r="O6" s="30" t="str">
        <f>IFERROR(VLOOKUP(CONCATENATE($B6,"_",O$4,"_",$C$85,"_",$C$84),Data_for_IC_trend_tables!$A$1:$G$49194,7,FALSE)*1000000,"-")</f>
        <v>-</v>
      </c>
      <c r="P6" s="30" t="str">
        <f>IFERROR(VLOOKUP(CONCATENATE($B6,"_",P$4,"_",$C$85,"_",$C$84),Data_for_IC_trend_tables!$A$1:$G$49194,7,FALSE)*1000000,"-")</f>
        <v>-</v>
      </c>
      <c r="Q6" s="30" t="str">
        <f>IFERROR(VLOOKUP(CONCATENATE($B6,"_",Q$4,"_",$C$85,"_",$C$84),Data_for_IC_trend_tables!$A$1:$G$49194,7,FALSE)*1000000,"-")</f>
        <v>-</v>
      </c>
      <c r="R6" s="30" t="str">
        <f>IFERROR(VLOOKUP(CONCATENATE($B6,"_",R$4,"_",$C$85,"_",$C$84),Data_for_IC_trend_tables!$A$1:$G$49194,7,FALSE)*1000000,"-")</f>
        <v>-</v>
      </c>
      <c r="S6" s="30" t="str">
        <f>IFERROR(VLOOKUP(CONCATENATE($B6,"_",S$4,"_",$C$85,"_",$C$84),Data_for_IC_trend_tables!$A$1:$G$49194,7,FALSE)*1000000,"-")</f>
        <v>-</v>
      </c>
      <c r="T6" s="30" t="str">
        <f>IFERROR(VLOOKUP(CONCATENATE($B6,"_",T$4,"_",$C$85,"_",$C$84),Data_for_IC_trend_tables!$A$1:$G$49194,7,FALSE)*1000000,"-")</f>
        <v>-</v>
      </c>
      <c r="U6" s="30" t="str">
        <f>IFERROR(VLOOKUP(CONCATENATE($B6,"_",U$4,"_",$C$85,"_",$C$84),Data_for_IC_trend_tables!$A$1:$G$49194,7,FALSE)*1000000,"-")</f>
        <v>-</v>
      </c>
      <c r="V6" s="30" t="str">
        <f>IFERROR(VLOOKUP(CONCATENATE($B6,"_",V$4,"_",$C$85,"_",$C$84),Data_for_IC_trend_tables!$A$1:$G$49194,7,FALSE)*1000000,"-")</f>
        <v>-</v>
      </c>
      <c r="W6" s="30" t="str">
        <f>IFERROR(VLOOKUP(CONCATENATE($B6,"_",W$4,"_",$C$85,"_",$C$84),Data_for_IC_trend_tables!$A$1:$G$49194,7,FALSE)*1000000,"-")</f>
        <v>-</v>
      </c>
      <c r="X6" s="30" t="str">
        <f>IFERROR(VLOOKUP(CONCATENATE($B6,"_",X$4,"_",$C$85,"_",$C$84),Data_for_IC_trend_tables!$A$1:$G$49194,7,FALSE)*1000000,"-")</f>
        <v>-</v>
      </c>
      <c r="Y6" s="30" t="str">
        <f>IFERROR(VLOOKUP(CONCATENATE($B6,"_",Y$4,"_",$C$85,"_",$C$84),Data_for_IC_trend_tables!$A$1:$G$49194,7,FALSE)*1000000,"-")</f>
        <v>-</v>
      </c>
      <c r="Z6" s="30" t="str">
        <f>IFERROR(VLOOKUP(CONCATENATE($B6,"_",Z$4,"_",$C$85,"_",$C$84),Data_for_IC_trend_tables!$A$1:$G$49194,7,FALSE)*1000000,"-")</f>
        <v>-</v>
      </c>
      <c r="AA6" s="30" t="str">
        <f>IFERROR(VLOOKUP(CONCATENATE($B6,"_",AA$4,"_",$C$85,"_",$C$84),Data_for_IC_trend_tables!$A$1:$G$49194,7,FALSE)*1000000,"-")</f>
        <v>-</v>
      </c>
      <c r="AB6" s="30" t="str">
        <f>IFERROR(VLOOKUP(CONCATENATE($B6,"_",AB$4,"_",$C$85,"_",$C$84),Data_for_IC_trend_tables!$A$1:$G$49194,7,FALSE)*1000000,"-")</f>
        <v>-</v>
      </c>
      <c r="AC6" s="30" t="str">
        <f>IFERROR(VLOOKUP(CONCATENATE($B6,"_",AC$4,"_",$C$85,"_",$C$84),Data_for_IC_trend_tables!$A$1:$G$49194,7,FALSE)*1000000,"-")</f>
        <v>-</v>
      </c>
      <c r="AD6" s="30" t="str">
        <f>IFERROR(VLOOKUP(CONCATENATE($B6,"_",AD$4,"_",$C$85,"_",$C$84),Data_for_IC_trend_tables!$A$1:$G$49194,7,FALSE)*1000000,"-")</f>
        <v>-</v>
      </c>
      <c r="AE6" s="30" t="str">
        <f>IFERROR(VLOOKUP(CONCATENATE($B6,"_",AE$4,"_",$C$85,"_",$C$84),Data_for_IC_trend_tables!$A$1:$G$49194,7,FALSE)*1000000,"-")</f>
        <v>-</v>
      </c>
      <c r="AF6" s="30">
        <f>IFERROR(VLOOKUP(CONCATENATE($B6,"_",AF$4,"_",$C$85,"_",$C$84),Data_for_IC_trend_tables!$A$1:$G$49194,7,FALSE)*1000000,"-")</f>
        <v>12.046049999999999</v>
      </c>
      <c r="AG6" s="30" t="str">
        <f>IFERROR(VLOOKUP(CONCATENATE($B6,"_",AG$4,"_",$C$85,"_",$C$84),Data_for_IC_trend_tables!$A$1:$G$49194,7,FALSE)*1000000,"-")</f>
        <v>-</v>
      </c>
      <c r="AH6" s="30" t="str">
        <f>IFERROR(VLOOKUP(CONCATENATE($B6,"_",AH$4,"_",$C$85,"_",$C$84),Data_for_IC_trend_tables!$A$1:$G$49194,7,FALSE)*1000000,"-")</f>
        <v>-</v>
      </c>
      <c r="AI6" s="30" t="str">
        <f>IFERROR(VLOOKUP(CONCATENATE($B6,"_",AI$4,"_",$C$85,"_",$C$84),Data_for_IC_trend_tables!$A$1:$G$49194,7,FALSE)*1000000,"-")</f>
        <v>-</v>
      </c>
      <c r="AJ6" s="30" t="str">
        <f>IFERROR(VLOOKUP(CONCATENATE($B6,"_",AJ$4,"_",$C$85,"_",$C$84),Data_for_IC_trend_tables!$A$1:$G$49194,7,FALSE)*1000000,"-")</f>
        <v>-</v>
      </c>
      <c r="AK6" s="30" t="str">
        <f>IFERROR(VLOOKUP(CONCATENATE($B6,"_",AK$4,"_",$C$85,"_",$C$84),Data_for_IC_trend_tables!$A$1:$G$49194,7,FALSE)*1000000,"-")</f>
        <v>-</v>
      </c>
      <c r="AL6" s="30" t="str">
        <f>IFERROR(VLOOKUP(CONCATENATE($B6,"_",AL$4,"_",$C$85,"_",$C$84),Data_for_IC_trend_tables!$A$1:$G$49194,7,FALSE)*1000000,"-")</f>
        <v>-</v>
      </c>
      <c r="AM6" s="30">
        <f>IFERROR(VLOOKUP(CONCATENATE($B6,"_",AM$4,"_",$C$85,"_",$C$84),Data_for_IC_trend_tables!$A$1:$G$49194,7,FALSE)*1000000,"-")</f>
        <v>12.24005</v>
      </c>
      <c r="AN6" s="30" t="str">
        <f>IFERROR(VLOOKUP(CONCATENATE($B6,"_",AN$4,"_",$C$85,"_",$C$84),Data_for_IC_trend_tables!$A$1:$G$49194,7,FALSE)*1000000,"-")</f>
        <v>-</v>
      </c>
      <c r="AO6" s="30" t="str">
        <f>IFERROR(VLOOKUP(CONCATENATE($B6,"_",AO$4,"_",$C$85,"_",$C$84),Data_for_IC_trend_tables!$A$1:$G$49194,7,FALSE)*1000000,"-")</f>
        <v>-</v>
      </c>
      <c r="AP6" s="30" t="str">
        <f>IFERROR(VLOOKUP(CONCATENATE($B6,"_",AP$4,"_",$C$85,"_",$C$84),Data_for_IC_trend_tables!$A$1:$G$49194,7,FALSE)*1000000,"-")</f>
        <v>-</v>
      </c>
      <c r="AQ6" s="30">
        <f>IFERROR(VLOOKUP(CONCATENATE($B6,"_",AQ$4,"_",$C$85,"_",$C$84),Data_for_IC_trend_tables!$A$1:$G$49194,7,FALSE)*1000000,"-")</f>
        <v>8.5773136439162394E-3</v>
      </c>
      <c r="AR6" s="30">
        <f>IFERROR(VLOOKUP(CONCATENATE($B6,"_",AR$4,"_",$C$85,"_",$C$84),Data_for_IC_trend_tables!$A$1:$G$49194,7,FALSE)*1000000,"-")</f>
        <v>5.8990337279999994E-3</v>
      </c>
      <c r="AS6" s="30">
        <f>IFERROR(VLOOKUP(CONCATENATE($B6,"_",AS$4,"_",$C$85,"_",$C$84),Data_for_IC_trend_tables!$A$1:$G$49194,7,FALSE)*1000000,"-")</f>
        <v>5.8769274239999997E-3</v>
      </c>
      <c r="AT6" s="30">
        <f>IFERROR(VLOOKUP(CONCATENATE($B6,"_",AT$4,"_",$C$85,"_",$C$84),Data_for_IC_trend_tables!$A$1:$G$49194,7,FALSE)*1000000,"-")</f>
        <v>5.8990337279999994E-3</v>
      </c>
      <c r="AU6" s="30">
        <f>IFERROR(VLOOKUP(CONCATENATE($B6,"_",AU$4,"_",$C$85,"_",$C$84),Data_for_IC_trend_tables!$A$1:$G$49194,7,FALSE)*1000000,"-")</f>
        <v>7.432608326399999E-2</v>
      </c>
      <c r="AV6" s="30"/>
      <c r="AW6" s="30">
        <f>IFERROR(VLOOKUP(CONCATENATE($B6,"_",AW$4,"_",$C$85,"_",$C$84),Data_for_IC_trend_tables!$A$1:$G$49194,7,FALSE)*1000000,"-")</f>
        <v>7.432608326399999E-2</v>
      </c>
      <c r="AX6" s="331"/>
      <c r="AY6" s="38" t="str">
        <f t="shared" ref="AY6:AY55" si="0">IF(ISBLANK(AX6),"",IF(AW6="-",CONCATENATE("no data for ",$AW$4),IF(AZ6&gt;0,"No","Yes")))</f>
        <v/>
      </c>
      <c r="AZ6" s="58" t="str">
        <f t="shared" ref="AZ6:AZ55" si="1">IFERROR(IF(AW6=0,"",(AW6-AX6)/AX6),"")</f>
        <v/>
      </c>
      <c r="BA6" s="31"/>
      <c r="BC6" s="21"/>
    </row>
    <row r="7" spans="2:55" s="3" customFormat="1" x14ac:dyDescent="0.2">
      <c r="B7" s="53" t="s">
        <v>133</v>
      </c>
      <c r="C7" s="71" t="s">
        <v>2</v>
      </c>
      <c r="D7" s="56">
        <v>2005</v>
      </c>
      <c r="E7" s="30" t="str">
        <f>IFERROR(VLOOKUP(CONCATENATE($B7,"_",E$4,"_",$C$85,"_",$C$84),Data_for_IC_trend_tables!$A$1:$G$49194,7,FALSE)*1000000,"-")</f>
        <v>-</v>
      </c>
      <c r="F7" s="30" t="str">
        <f>IFERROR(VLOOKUP(CONCATENATE($B7,"_",F$4,"_",$C$85,"_",$C$84),Data_for_IC_trend_tables!$A$1:$G$49194,7,FALSE)*1000000,"-")</f>
        <v>-</v>
      </c>
      <c r="G7" s="30" t="str">
        <f>IFERROR(VLOOKUP(CONCATENATE($B7,"_",G$4,"_",$C$85,"_",$C$84),Data_for_IC_trend_tables!$A$1:$G$49194,7,FALSE)*1000000,"-")</f>
        <v>-</v>
      </c>
      <c r="H7" s="30" t="str">
        <f>IFERROR(VLOOKUP(CONCATENATE($B7,"_",H$4,"_",$C$85,"_",$C$84),Data_for_IC_trend_tables!$A$1:$G$49194,7,FALSE)*1000000,"-")</f>
        <v>-</v>
      </c>
      <c r="I7" s="30" t="str">
        <f>IFERROR(VLOOKUP(CONCATENATE($B7,"_",I$4,"_",$C$85,"_",$C$84),Data_for_IC_trend_tables!$A$1:$G$49194,7,FALSE)*1000000,"-")</f>
        <v>-</v>
      </c>
      <c r="J7" s="30" t="str">
        <f>IFERROR(VLOOKUP(CONCATENATE($B7,"_",J$4,"_",$C$85,"_",$C$84),Data_for_IC_trend_tables!$A$1:$G$49194,7,FALSE)*1000000,"-")</f>
        <v>-</v>
      </c>
      <c r="K7" s="30" t="str">
        <f>IFERROR(VLOOKUP(CONCATENATE($B7,"_",K$4,"_",$C$85,"_",$C$84),Data_for_IC_trend_tables!$A$1:$G$49194,7,FALSE)*1000000,"-")</f>
        <v>-</v>
      </c>
      <c r="L7" s="30" t="str">
        <f>IFERROR(VLOOKUP(CONCATENATE($B7,"_",L$4,"_",$C$85,"_",$C$84),Data_for_IC_trend_tables!$A$1:$G$49194,7,FALSE)*1000000,"-")</f>
        <v>-</v>
      </c>
      <c r="M7" s="30" t="str">
        <f>IFERROR(VLOOKUP(CONCATENATE($B7,"_",M$4,"_",$C$85,"_",$C$84),Data_for_IC_trend_tables!$A$1:$G$49194,7,FALSE)*1000000,"-")</f>
        <v>-</v>
      </c>
      <c r="N7" s="30" t="str">
        <f>IFERROR(VLOOKUP(CONCATENATE($B7,"_",N$4,"_",$C$85,"_",$C$84),Data_for_IC_trend_tables!$A$1:$G$49194,7,FALSE)*1000000,"-")</f>
        <v>-</v>
      </c>
      <c r="O7" s="30">
        <f>IFERROR(VLOOKUP(CONCATENATE($B7,"_",O$4,"_",$C$85,"_",$C$84),Data_for_IC_trend_tables!$A$1:$G$49194,7,FALSE)*1000000,"-")</f>
        <v>36.408646747210398</v>
      </c>
      <c r="P7" s="30">
        <f>IFERROR(VLOOKUP(CONCATENATE($B7,"_",P$4,"_",$C$85,"_",$C$84),Data_for_IC_trend_tables!$A$1:$G$49194,7,FALSE)*1000000,"-")</f>
        <v>25.025485746408599</v>
      </c>
      <c r="Q7" s="30">
        <f>IFERROR(VLOOKUP(CONCATENATE($B7,"_",Q$4,"_",$C$85,"_",$C$84),Data_for_IC_trend_tables!$A$1:$G$49194,7,FALSE)*1000000,"-")</f>
        <v>16.698438865642</v>
      </c>
      <c r="R7" s="30">
        <f>IFERROR(VLOOKUP(CONCATENATE($B7,"_",R$4,"_",$C$85,"_",$C$84),Data_for_IC_trend_tables!$A$1:$G$49194,7,FALSE)*1000000,"-")</f>
        <v>15.538920079240798</v>
      </c>
      <c r="S7" s="30">
        <f>IFERROR(VLOOKUP(CONCATENATE($B7,"_",S$4,"_",$C$85,"_",$C$84),Data_for_IC_trend_tables!$A$1:$G$49194,7,FALSE)*1000000,"-")</f>
        <v>10.798269197480201</v>
      </c>
      <c r="T7" s="30">
        <f>IFERROR(VLOOKUP(CONCATENATE($B7,"_",T$4,"_",$C$85,"_",$C$84),Data_for_IC_trend_tables!$A$1:$G$49194,7,FALSE)*1000000,"-")</f>
        <v>10.4396031441033</v>
      </c>
      <c r="U7" s="30">
        <f>IFERROR(VLOOKUP(CONCATENATE($B7,"_",U$4,"_",$C$85,"_",$C$84),Data_for_IC_trend_tables!$A$1:$G$49194,7,FALSE)*1000000,"-")</f>
        <v>9.8809622925340399</v>
      </c>
      <c r="V7" s="30">
        <f>IFERROR(VLOOKUP(CONCATENATE($B7,"_",V$4,"_",$C$85,"_",$C$84),Data_for_IC_trend_tables!$A$1:$G$49194,7,FALSE)*1000000,"-")</f>
        <v>10.5727160303876</v>
      </c>
      <c r="W7" s="30">
        <f>IFERROR(VLOOKUP(CONCATENATE($B7,"_",W$4,"_",$C$85,"_",$C$84),Data_for_IC_trend_tables!$A$1:$G$49194,7,FALSE)*1000000,"-")</f>
        <v>10.31198563447</v>
      </c>
      <c r="X7" s="30">
        <f>IFERROR(VLOOKUP(CONCATENATE($B7,"_",X$4,"_",$C$85,"_",$C$84),Data_for_IC_trend_tables!$A$1:$G$49194,7,FALSE)*1000000,"-")</f>
        <v>9.6385545652245597</v>
      </c>
      <c r="Y7" s="30">
        <f>IFERROR(VLOOKUP(CONCATENATE($B7,"_",Y$4,"_",$C$85,"_",$C$84),Data_for_IC_trend_tables!$A$1:$G$49194,7,FALSE)*1000000,"-")</f>
        <v>9.1809405652110403</v>
      </c>
      <c r="Z7" s="30">
        <f>IFERROR(VLOOKUP(CONCATENATE($B7,"_",Z$4,"_",$C$85,"_",$C$84),Data_for_IC_trend_tables!$A$1:$G$49194,7,FALSE)*1000000,"-")</f>
        <v>9.1216401450597893</v>
      </c>
      <c r="AA7" s="30">
        <f>IFERROR(VLOOKUP(CONCATENATE($B7,"_",AA$4,"_",$C$85,"_",$C$84),Data_for_IC_trend_tables!$A$1:$G$49194,7,FALSE)*1000000,"-")</f>
        <v>6.0756996666804293</v>
      </c>
      <c r="AB7" s="30">
        <f>IFERROR(VLOOKUP(CONCATENATE($B7,"_",AB$4,"_",$C$85,"_",$C$84),Data_for_IC_trend_tables!$A$1:$G$49194,7,FALSE)*1000000,"-")</f>
        <v>6.08796513278695</v>
      </c>
      <c r="AC7" s="30">
        <f>IFERROR(VLOOKUP(CONCATENATE($B7,"_",AC$4,"_",$C$85,"_",$C$84),Data_for_IC_trend_tables!$A$1:$G$49194,7,FALSE)*1000000,"-")</f>
        <v>6.0414321962937603</v>
      </c>
      <c r="AD7" s="30">
        <f>IFERROR(VLOOKUP(CONCATENATE($B7,"_",AD$4,"_",$C$85,"_",$C$84),Data_for_IC_trend_tables!$A$1:$G$49194,7,FALSE)*1000000,"-")</f>
        <v>5.8727056647365696</v>
      </c>
      <c r="AE7" s="30">
        <f>IFERROR(VLOOKUP(CONCATENATE($B7,"_",AE$4,"_",$C$85,"_",$C$84),Data_for_IC_trend_tables!$A$1:$G$49194,7,FALSE)*1000000,"-")</f>
        <v>5.8831791448655304</v>
      </c>
      <c r="AF7" s="30">
        <f>IFERROR(VLOOKUP(CONCATENATE($B7,"_",AF$4,"_",$C$85,"_",$C$84),Data_for_IC_trend_tables!$A$1:$G$49194,7,FALSE)*1000000,"-")</f>
        <v>5.1746553971252798</v>
      </c>
      <c r="AG7" s="30">
        <f>IFERROR(VLOOKUP(CONCATENATE($B7,"_",AG$4,"_",$C$85,"_",$C$84),Data_for_IC_trend_tables!$A$1:$G$49194,7,FALSE)*1000000,"-")</f>
        <v>5.0765629600662203</v>
      </c>
      <c r="AH7" s="30">
        <f>IFERROR(VLOOKUP(CONCATENATE($B7,"_",AH$4,"_",$C$85,"_",$C$84),Data_for_IC_trend_tables!$A$1:$G$49194,7,FALSE)*1000000,"-")</f>
        <v>4.2840403240337501</v>
      </c>
      <c r="AI7" s="30">
        <f>IFERROR(VLOOKUP(CONCATENATE($B7,"_",AI$4,"_",$C$85,"_",$C$84),Data_for_IC_trend_tables!$A$1:$G$49194,7,FALSE)*1000000,"-")</f>
        <v>4.4497640247483803</v>
      </c>
      <c r="AJ7" s="30">
        <f>IFERROR(VLOOKUP(CONCATENATE($B7,"_",AJ$4,"_",$C$85,"_",$C$84),Data_for_IC_trend_tables!$A$1:$G$49194,7,FALSE)*1000000,"-")</f>
        <v>4.1629997968973198</v>
      </c>
      <c r="AK7" s="30">
        <f>IFERROR(VLOOKUP(CONCATENATE($B7,"_",AK$4,"_",$C$85,"_",$C$84),Data_for_IC_trend_tables!$A$1:$G$49194,7,FALSE)*1000000,"-")</f>
        <v>4.0054673917067998</v>
      </c>
      <c r="AL7" s="30">
        <f>IFERROR(VLOOKUP(CONCATENATE($B7,"_",AL$4,"_",$C$85,"_",$C$84),Data_for_IC_trend_tables!$A$1:$G$49194,7,FALSE)*1000000,"-")</f>
        <v>4.0512392189758497</v>
      </c>
      <c r="AM7" s="30">
        <f>IFERROR(VLOOKUP(CONCATENATE($B7,"_",AM$4,"_",$C$85,"_",$C$84),Data_for_IC_trend_tables!$A$1:$G$49194,7,FALSE)*1000000,"-")</f>
        <v>4.1419541733458898</v>
      </c>
      <c r="AN7" s="30">
        <f>IFERROR(VLOOKUP(CONCATENATE($B7,"_",AN$4,"_",$C$85,"_",$C$84),Data_for_IC_trend_tables!$A$1:$G$49194,7,FALSE)*1000000,"-")</f>
        <v>4.0528899411691199</v>
      </c>
      <c r="AO7" s="30">
        <f>IFERROR(VLOOKUP(CONCATENATE($B7,"_",AO$4,"_",$C$85,"_",$C$84),Data_for_IC_trend_tables!$A$1:$G$49194,7,FALSE)*1000000,"-")</f>
        <v>4.1173740942511099</v>
      </c>
      <c r="AP7" s="30">
        <f>IFERROR(VLOOKUP(CONCATENATE($B7,"_",AP$4,"_",$C$85,"_",$C$84),Data_for_IC_trend_tables!$A$1:$G$49194,7,FALSE)*1000000,"-")</f>
        <v>4.2286651162128894</v>
      </c>
      <c r="AQ7" s="30">
        <f>IFERROR(VLOOKUP(CONCATENATE($B7,"_",AQ$4,"_",$C$85,"_",$C$84),Data_for_IC_trend_tables!$A$1:$G$49194,7,FALSE)*1000000,"-")</f>
        <v>3.6893508510020503</v>
      </c>
      <c r="AR7" s="30">
        <f>IFERROR(VLOOKUP(CONCATENATE($B7,"_",AR$4,"_",$C$85,"_",$C$84),Data_for_IC_trend_tables!$A$1:$G$49194,7,FALSE)*1000000,"-")</f>
        <v>3.5214746859612602</v>
      </c>
      <c r="AS7" s="30">
        <f>IFERROR(VLOOKUP(CONCATENATE($B7,"_",AS$4,"_",$C$85,"_",$C$84),Data_for_IC_trend_tables!$A$1:$G$49194,7,FALSE)*1000000,"-")</f>
        <v>3.2379588744362597</v>
      </c>
      <c r="AT7" s="30">
        <f>IFERROR(VLOOKUP(CONCATENATE($B7,"_",AT$4,"_",$C$85,"_",$C$84),Data_for_IC_trend_tables!$A$1:$G$49194,7,FALSE)*1000000,"-")</f>
        <v>3.0764546968611599</v>
      </c>
      <c r="AU7" s="30">
        <f>IFERROR(VLOOKUP(CONCATENATE($B7,"_",AU$4,"_",$C$85,"_",$C$84),Data_for_IC_trend_tables!$A$1:$G$49194,7,FALSE)*1000000,"-")</f>
        <v>2.7737611497490602</v>
      </c>
      <c r="AV7" s="30"/>
      <c r="AW7" s="30">
        <f>IFERROR(VLOOKUP(CONCATENATE($B7,"_",AW$4,"_",$C$85,"_",$C$84),Data_for_IC_trend_tables!$A$1:$G$49194,7,FALSE)*1000000,"-")</f>
        <v>2.7737611497490602</v>
      </c>
      <c r="AX7" s="98">
        <f>AD7</f>
        <v>5.8727056647365696</v>
      </c>
      <c r="AY7" s="38" t="str">
        <f t="shared" si="0"/>
        <v>Yes</v>
      </c>
      <c r="AZ7" s="58">
        <f t="shared" si="1"/>
        <v>-0.52768599209654377</v>
      </c>
      <c r="BA7" s="31" t="s">
        <v>262</v>
      </c>
      <c r="BC7" s="21"/>
    </row>
    <row r="8" spans="2:55" s="3" customFormat="1" x14ac:dyDescent="0.2">
      <c r="B8" s="53" t="s">
        <v>135</v>
      </c>
      <c r="C8" s="71" t="s">
        <v>88</v>
      </c>
      <c r="D8" s="56"/>
      <c r="E8" s="30" t="str">
        <f>IFERROR(VLOOKUP(CONCATENATE($B8,"_",E$4,"_",$C$85,"_",$C$84),Data_for_IC_trend_tables!$A$1:$G$49194,7,FALSE)*1000000,"-")</f>
        <v>-</v>
      </c>
      <c r="F8" s="30" t="str">
        <f>IFERROR(VLOOKUP(CONCATENATE($B8,"_",F$4,"_",$C$85,"_",$C$84),Data_for_IC_trend_tables!$A$1:$G$49194,7,FALSE)*1000000,"-")</f>
        <v>-</v>
      </c>
      <c r="G8" s="30" t="str">
        <f>IFERROR(VLOOKUP(CONCATENATE($B8,"_",G$4,"_",$C$85,"_",$C$84),Data_for_IC_trend_tables!$A$1:$G$49194,7,FALSE)*1000000,"-")</f>
        <v>-</v>
      </c>
      <c r="H8" s="30" t="str">
        <f>IFERROR(VLOOKUP(CONCATENATE($B8,"_",H$4,"_",$C$85,"_",$C$84),Data_for_IC_trend_tables!$A$1:$G$49194,7,FALSE)*1000000,"-")</f>
        <v>-</v>
      </c>
      <c r="I8" s="30" t="str">
        <f>IFERROR(VLOOKUP(CONCATENATE($B8,"_",I$4,"_",$C$85,"_",$C$84),Data_for_IC_trend_tables!$A$1:$G$49194,7,FALSE)*1000000,"-")</f>
        <v>-</v>
      </c>
      <c r="J8" s="30" t="str">
        <f>IFERROR(VLOOKUP(CONCATENATE($B8,"_",J$4,"_",$C$85,"_",$C$84),Data_for_IC_trend_tables!$A$1:$G$49194,7,FALSE)*1000000,"-")</f>
        <v>-</v>
      </c>
      <c r="K8" s="30" t="str">
        <f>IFERROR(VLOOKUP(CONCATENATE($B8,"_",K$4,"_",$C$85,"_",$C$84),Data_for_IC_trend_tables!$A$1:$G$49194,7,FALSE)*1000000,"-")</f>
        <v>-</v>
      </c>
      <c r="L8" s="30" t="str">
        <f>IFERROR(VLOOKUP(CONCATENATE($B8,"_",L$4,"_",$C$85,"_",$C$84),Data_for_IC_trend_tables!$A$1:$G$49194,7,FALSE)*1000000,"-")</f>
        <v>-</v>
      </c>
      <c r="M8" s="30" t="str">
        <f>IFERROR(VLOOKUP(CONCATENATE($B8,"_",M$4,"_",$C$85,"_",$C$84),Data_for_IC_trend_tables!$A$1:$G$49194,7,FALSE)*1000000,"-")</f>
        <v>-</v>
      </c>
      <c r="N8" s="30" t="str">
        <f>IFERROR(VLOOKUP(CONCATENATE($B8,"_",N$4,"_",$C$85,"_",$C$84),Data_for_IC_trend_tables!$A$1:$G$49194,7,FALSE)*1000000,"-")</f>
        <v>-</v>
      </c>
      <c r="O8" s="30" t="str">
        <f>IFERROR(VLOOKUP(CONCATENATE($B8,"_",O$4,"_",$C$85,"_",$C$84),Data_for_IC_trend_tables!$A$1:$G$49194,7,FALSE)*1000000,"-")</f>
        <v>-</v>
      </c>
      <c r="P8" s="30" t="str">
        <f>IFERROR(VLOOKUP(CONCATENATE($B8,"_",P$4,"_",$C$85,"_",$C$84),Data_for_IC_trend_tables!$A$1:$G$49194,7,FALSE)*1000000,"-")</f>
        <v>-</v>
      </c>
      <c r="Q8" s="30" t="str">
        <f>IFERROR(VLOOKUP(CONCATENATE($B8,"_",Q$4,"_",$C$85,"_",$C$84),Data_for_IC_trend_tables!$A$1:$G$49194,7,FALSE)*1000000,"-")</f>
        <v>-</v>
      </c>
      <c r="R8" s="30" t="str">
        <f>IFERROR(VLOOKUP(CONCATENATE($B8,"_",R$4,"_",$C$85,"_",$C$84),Data_for_IC_trend_tables!$A$1:$G$49194,7,FALSE)*1000000,"-")</f>
        <v>-</v>
      </c>
      <c r="S8" s="30" t="str">
        <f>IFERROR(VLOOKUP(CONCATENATE($B8,"_",S$4,"_",$C$85,"_",$C$84),Data_for_IC_trend_tables!$A$1:$G$49194,7,FALSE)*1000000,"-")</f>
        <v>-</v>
      </c>
      <c r="T8" s="30">
        <f>IFERROR(VLOOKUP(CONCATENATE($B8,"_",T$4,"_",$C$85,"_",$C$84),Data_for_IC_trend_tables!$A$1:$G$49194,7,FALSE)*1000000,"-")</f>
        <v>4.1400000000000003E-4</v>
      </c>
      <c r="U8" s="30">
        <f>IFERROR(VLOOKUP(CONCATENATE($B8,"_",U$4,"_",$C$85,"_",$C$84),Data_for_IC_trend_tables!$A$1:$G$49194,7,FALSE)*1000000,"-")</f>
        <v>2.43E-4</v>
      </c>
      <c r="V8" s="30">
        <f>IFERROR(VLOOKUP(CONCATENATE($B8,"_",V$4,"_",$C$85,"_",$C$84),Data_for_IC_trend_tables!$A$1:$G$49194,7,FALSE)*1000000,"-")</f>
        <v>4.86E-4</v>
      </c>
      <c r="W8" s="30" t="str">
        <f>IFERROR(VLOOKUP(CONCATENATE($B8,"_",W$4,"_",$C$85,"_",$C$84),Data_for_IC_trend_tables!$A$1:$G$49194,7,FALSE)*1000000,"-")</f>
        <v>-</v>
      </c>
      <c r="X8" s="30">
        <f>IFERROR(VLOOKUP(CONCATENATE($B8,"_",X$4,"_",$C$85,"_",$C$84),Data_for_IC_trend_tables!$A$1:$G$49194,7,FALSE)*1000000,"-")</f>
        <v>2.2499999999999999E-4</v>
      </c>
      <c r="Y8" s="30">
        <f>IFERROR(VLOOKUP(CONCATENATE($B8,"_",Y$4,"_",$C$85,"_",$C$84),Data_for_IC_trend_tables!$A$1:$G$49194,7,FALSE)*1000000,"-")</f>
        <v>3.57E-4</v>
      </c>
      <c r="Z8" s="30">
        <f>IFERROR(VLOOKUP(CONCATENATE($B8,"_",Z$4,"_",$C$85,"_",$C$84),Data_for_IC_trend_tables!$A$1:$G$49194,7,FALSE)*1000000,"-")</f>
        <v>1.467E-3</v>
      </c>
      <c r="AA8" s="30">
        <f>IFERROR(VLOOKUP(CONCATENATE($B8,"_",AA$4,"_",$C$85,"_",$C$84),Data_for_IC_trend_tables!$A$1:$G$49194,7,FALSE)*1000000,"-")</f>
        <v>3.8609999999999998E-3</v>
      </c>
      <c r="AB8" s="30">
        <f>IFERROR(VLOOKUP(CONCATENATE($B8,"_",AB$4,"_",$C$85,"_",$C$84),Data_for_IC_trend_tables!$A$1:$G$49194,7,FALSE)*1000000,"-")</f>
        <v>5.7600000000000004E-3</v>
      </c>
      <c r="AC8" s="30">
        <f>IFERROR(VLOOKUP(CONCATENATE($B8,"_",AC$4,"_",$C$85,"_",$C$84),Data_for_IC_trend_tables!$A$1:$G$49194,7,FALSE)*1000000,"-")</f>
        <v>8.4450000000000011E-3</v>
      </c>
      <c r="AD8" s="30">
        <f>IFERROR(VLOOKUP(CONCATENATE($B8,"_",AD$4,"_",$C$85,"_",$C$84),Data_for_IC_trend_tables!$A$1:$G$49194,7,FALSE)*1000000,"-")</f>
        <v>1.5877000000000002E-2</v>
      </c>
      <c r="AE8" s="30">
        <f>IFERROR(VLOOKUP(CONCATENATE($B8,"_",AE$4,"_",$C$85,"_",$C$84),Data_for_IC_trend_tables!$A$1:$G$49194,7,FALSE)*1000000,"-")</f>
        <v>1.8865E-2</v>
      </c>
      <c r="AF8" s="30">
        <f>IFERROR(VLOOKUP(CONCATENATE($B8,"_",AF$4,"_",$C$85,"_",$C$84),Data_for_IC_trend_tables!$A$1:$G$49194,7,FALSE)*1000000,"-")</f>
        <v>2.2691000000000003E-2</v>
      </c>
      <c r="AG8" s="30">
        <f>IFERROR(VLOOKUP(CONCATENATE($B8,"_",AG$4,"_",$C$85,"_",$C$84),Data_for_IC_trend_tables!$A$1:$G$49194,7,FALSE)*1000000,"-")</f>
        <v>1.8502999999999999E-2</v>
      </c>
      <c r="AH8" s="30">
        <f>IFERROR(VLOOKUP(CONCATENATE($B8,"_",AH$4,"_",$C$85,"_",$C$84),Data_for_IC_trend_tables!$A$1:$G$49194,7,FALSE)*1000000,"-")</f>
        <v>8.8089999999999991E-3</v>
      </c>
      <c r="AI8" s="30">
        <f>IFERROR(VLOOKUP(CONCATENATE($B8,"_",AI$4,"_",$C$85,"_",$C$84),Data_for_IC_trend_tables!$A$1:$G$49194,7,FALSE)*1000000,"-")</f>
        <v>1.7735000000000001E-2</v>
      </c>
      <c r="AJ8" s="30">
        <f>IFERROR(VLOOKUP(CONCATENATE($B8,"_",AJ$4,"_",$C$85,"_",$C$84),Data_for_IC_trend_tables!$A$1:$G$49194,7,FALSE)*1000000,"-")</f>
        <v>2.7429099999999998E-2</v>
      </c>
      <c r="AK8" s="30">
        <f>IFERROR(VLOOKUP(CONCATENATE($B8,"_",AK$4,"_",$C$85,"_",$C$84),Data_for_IC_trend_tables!$A$1:$G$49194,7,FALSE)*1000000,"-")</f>
        <v>3.0661099999999997E-2</v>
      </c>
      <c r="AL8" s="30">
        <f>IFERROR(VLOOKUP(CONCATENATE($B8,"_",AL$4,"_",$C$85,"_",$C$84),Data_for_IC_trend_tables!$A$1:$G$49194,7,FALSE)*1000000,"-")</f>
        <v>2.24484E-2</v>
      </c>
      <c r="AM8" s="30">
        <f>IFERROR(VLOOKUP(CONCATENATE($B8,"_",AM$4,"_",$C$85,"_",$C$84),Data_for_IC_trend_tables!$A$1:$G$49194,7,FALSE)*1000000,"-")</f>
        <v>2.2656699999999998E-2</v>
      </c>
      <c r="AN8" s="30">
        <f>IFERROR(VLOOKUP(CONCATENATE($B8,"_",AN$4,"_",$C$85,"_",$C$84),Data_for_IC_trend_tables!$A$1:$G$49194,7,FALSE)*1000000,"-")</f>
        <v>2.2480399999999998E-2</v>
      </c>
      <c r="AO8" s="30">
        <f>IFERROR(VLOOKUP(CONCATENATE($B8,"_",AO$4,"_",$C$85,"_",$C$84),Data_for_IC_trend_tables!$A$1:$G$49194,7,FALSE)*1000000,"-")</f>
        <v>2.10954E-2</v>
      </c>
      <c r="AP8" s="30">
        <f>IFERROR(VLOOKUP(CONCATENATE($B8,"_",AP$4,"_",$C$85,"_",$C$84),Data_for_IC_trend_tables!$A$1:$G$49194,7,FALSE)*1000000,"-")</f>
        <v>2.2482100000000001E-2</v>
      </c>
      <c r="AQ8" s="30">
        <f>IFERROR(VLOOKUP(CONCATENATE($B8,"_",AQ$4,"_",$C$85,"_",$C$84),Data_for_IC_trend_tables!$A$1:$G$49194,7,FALSE)*1000000,"-")</f>
        <v>2.3934999999999998E-2</v>
      </c>
      <c r="AR8" s="30">
        <f>IFERROR(VLOOKUP(CONCATENATE($B8,"_",AR$4,"_",$C$85,"_",$C$84),Data_for_IC_trend_tables!$A$1:$G$49194,7,FALSE)*1000000,"-")</f>
        <v>2.2116999999999998E-2</v>
      </c>
      <c r="AS8" s="30">
        <f>IFERROR(VLOOKUP(CONCATENATE($B8,"_",AS$4,"_",$C$85,"_",$C$84),Data_for_IC_trend_tables!$A$1:$G$49194,7,FALSE)*1000000,"-")</f>
        <v>1.823E-2</v>
      </c>
      <c r="AT8" s="30">
        <f>IFERROR(VLOOKUP(CONCATENATE($B8,"_",AT$4,"_",$C$85,"_",$C$84),Data_for_IC_trend_tables!$A$1:$G$49194,7,FALSE)*1000000,"-")</f>
        <v>2.4580999999999999E-2</v>
      </c>
      <c r="AU8" s="30">
        <f>IFERROR(VLOOKUP(CONCATENATE($B8,"_",AU$4,"_",$C$85,"_",$C$84),Data_for_IC_trend_tables!$A$1:$G$49194,7,FALSE)*1000000,"-")</f>
        <v>3.1571399999999999E-2</v>
      </c>
      <c r="AV8" s="30"/>
      <c r="AW8" s="30">
        <f>IFERROR(VLOOKUP(CONCATENATE($B8,"_",AW$4,"_",$C$85,"_",$C$84),Data_for_IC_trend_tables!$A$1:$G$49194,7,FALSE)*1000000,"-")</f>
        <v>3.1571399999999999E-2</v>
      </c>
      <c r="AX8" s="98"/>
      <c r="AY8" s="38" t="str">
        <f t="shared" si="0"/>
        <v/>
      </c>
      <c r="AZ8" s="58" t="str">
        <f t="shared" si="1"/>
        <v/>
      </c>
      <c r="BA8" s="31"/>
      <c r="BC8" s="21"/>
    </row>
    <row r="9" spans="2:55" s="3" customFormat="1" x14ac:dyDescent="0.2">
      <c r="B9" s="53" t="s">
        <v>136</v>
      </c>
      <c r="C9" s="71" t="s">
        <v>3</v>
      </c>
      <c r="D9" s="56"/>
      <c r="E9" s="30" t="str">
        <f>IFERROR(VLOOKUP(CONCATENATE($B9,"_",E$4,"_",$C$85,"_",$C$84),Data_for_IC_trend_tables!$A$1:$G$49194,7,FALSE)*1000000,"-")</f>
        <v>-</v>
      </c>
      <c r="F9" s="30" t="str">
        <f>IFERROR(VLOOKUP(CONCATENATE($B9,"_",F$4,"_",$C$85,"_",$C$84),Data_for_IC_trend_tables!$A$1:$G$49194,7,FALSE)*1000000,"-")</f>
        <v>-</v>
      </c>
      <c r="G9" s="30" t="str">
        <f>IFERROR(VLOOKUP(CONCATENATE($B9,"_",G$4,"_",$C$85,"_",$C$84),Data_for_IC_trend_tables!$A$1:$G$49194,7,FALSE)*1000000,"-")</f>
        <v>-</v>
      </c>
      <c r="H9" s="30" t="str">
        <f>IFERROR(VLOOKUP(CONCATENATE($B9,"_",H$4,"_",$C$85,"_",$C$84),Data_for_IC_trend_tables!$A$1:$G$49194,7,FALSE)*1000000,"-")</f>
        <v>-</v>
      </c>
      <c r="I9" s="30" t="str">
        <f>IFERROR(VLOOKUP(CONCATENATE($B9,"_",I$4,"_",$C$85,"_",$C$84),Data_for_IC_trend_tables!$A$1:$G$49194,7,FALSE)*1000000,"-")</f>
        <v>-</v>
      </c>
      <c r="J9" s="30" t="str">
        <f>IFERROR(VLOOKUP(CONCATENATE($B9,"_",J$4,"_",$C$85,"_",$C$84),Data_for_IC_trend_tables!$A$1:$G$49194,7,FALSE)*1000000,"-")</f>
        <v>-</v>
      </c>
      <c r="K9" s="30" t="str">
        <f>IFERROR(VLOOKUP(CONCATENATE($B9,"_",K$4,"_",$C$85,"_",$C$84),Data_for_IC_trend_tables!$A$1:$G$49194,7,FALSE)*1000000,"-")</f>
        <v>-</v>
      </c>
      <c r="L9" s="30" t="str">
        <f>IFERROR(VLOOKUP(CONCATENATE($B9,"_",L$4,"_",$C$85,"_",$C$84),Data_for_IC_trend_tables!$A$1:$G$49194,7,FALSE)*1000000,"-")</f>
        <v>-</v>
      </c>
      <c r="M9" s="30" t="str">
        <f>IFERROR(VLOOKUP(CONCATENATE($B9,"_",M$4,"_",$C$85,"_",$C$84),Data_for_IC_trend_tables!$A$1:$G$49194,7,FALSE)*1000000,"-")</f>
        <v>-</v>
      </c>
      <c r="N9" s="30" t="str">
        <f>IFERROR(VLOOKUP(CONCATENATE($B9,"_",N$4,"_",$C$85,"_",$C$84),Data_for_IC_trend_tables!$A$1:$G$49194,7,FALSE)*1000000,"-")</f>
        <v>-</v>
      </c>
      <c r="O9" s="30">
        <f>IFERROR(VLOOKUP(CONCATENATE($B9,"_",O$4,"_",$C$85,"_",$C$84),Data_for_IC_trend_tables!$A$1:$G$49194,7,FALSE)*1000000,"-")</f>
        <v>6.01</v>
      </c>
      <c r="P9" s="30">
        <f>IFERROR(VLOOKUP(CONCATENATE($B9,"_",P$4,"_",$C$85,"_",$C$84),Data_for_IC_trend_tables!$A$1:$G$49194,7,FALSE)*1000000,"-")</f>
        <v>5.98</v>
      </c>
      <c r="Q9" s="30">
        <f>IFERROR(VLOOKUP(CONCATENATE($B9,"_",Q$4,"_",$C$85,"_",$C$84),Data_for_IC_trend_tables!$A$1:$G$49194,7,FALSE)*1000000,"-")</f>
        <v>5.7799999999999994</v>
      </c>
      <c r="R9" s="30">
        <f>IFERROR(VLOOKUP(CONCATENATE($B9,"_",R$4,"_",$C$85,"_",$C$84),Data_for_IC_trend_tables!$A$1:$G$49194,7,FALSE)*1000000,"-")</f>
        <v>5.17</v>
      </c>
      <c r="S9" s="30">
        <f>IFERROR(VLOOKUP(CONCATENATE($B9,"_",S$4,"_",$C$85,"_",$C$84),Data_for_IC_trend_tables!$A$1:$G$49194,7,FALSE)*1000000,"-")</f>
        <v>4.8</v>
      </c>
      <c r="T9" s="30">
        <f>IFERROR(VLOOKUP(CONCATENATE($B9,"_",T$4,"_",$C$85,"_",$C$84),Data_for_IC_trend_tables!$A$1:$G$49194,7,FALSE)*1000000,"-")</f>
        <v>4.2899999999999991</v>
      </c>
      <c r="U9" s="30">
        <f>IFERROR(VLOOKUP(CONCATENATE($B9,"_",U$4,"_",$C$85,"_",$C$84),Data_for_IC_trend_tables!$A$1:$G$49194,7,FALSE)*1000000,"-")</f>
        <v>4.7700000000000005</v>
      </c>
      <c r="V9" s="30">
        <f>IFERROR(VLOOKUP(CONCATENATE($B9,"_",V$4,"_",$C$85,"_",$C$84),Data_for_IC_trend_tables!$A$1:$G$49194,7,FALSE)*1000000,"-")</f>
        <v>6.25</v>
      </c>
      <c r="W9" s="30">
        <f>IFERROR(VLOOKUP(CONCATENATE($B9,"_",W$4,"_",$C$85,"_",$C$84),Data_for_IC_trend_tables!$A$1:$G$49194,7,FALSE)*1000000,"-")</f>
        <v>6.29</v>
      </c>
      <c r="X9" s="30">
        <f>IFERROR(VLOOKUP(CONCATENATE($B9,"_",X$4,"_",$C$85,"_",$C$84),Data_for_IC_trend_tables!$A$1:$G$49194,7,FALSE)*1000000,"-")</f>
        <v>6.5</v>
      </c>
      <c r="Y9" s="30">
        <f>IFERROR(VLOOKUP(CONCATENATE($B9,"_",Y$4,"_",$C$85,"_",$C$84),Data_for_IC_trend_tables!$A$1:$G$49194,7,FALSE)*1000000,"-")</f>
        <v>8.92</v>
      </c>
      <c r="Z9" s="30">
        <f>IFERROR(VLOOKUP(CONCATENATE($B9,"_",Z$4,"_",$C$85,"_",$C$84),Data_for_IC_trend_tables!$A$1:$G$49194,7,FALSE)*1000000,"-")</f>
        <v>9.8140000000000001</v>
      </c>
      <c r="AA9" s="30">
        <f>IFERROR(VLOOKUP(CONCATENATE($B9,"_",AA$4,"_",$C$85,"_",$C$84),Data_for_IC_trend_tables!$A$1:$G$49194,7,FALSE)*1000000,"-")</f>
        <v>8.2959999999999994</v>
      </c>
      <c r="AB9" s="30">
        <f>IFERROR(VLOOKUP(CONCATENATE($B9,"_",AB$4,"_",$C$85,"_",$C$84),Data_for_IC_trend_tables!$A$1:$G$49194,7,FALSE)*1000000,"-")</f>
        <v>9.1769999999999996</v>
      </c>
      <c r="AC9" s="30">
        <f>IFERROR(VLOOKUP(CONCATENATE($B9,"_",AC$4,"_",$C$85,"_",$C$84),Data_for_IC_trend_tables!$A$1:$G$49194,7,FALSE)*1000000,"-")</f>
        <v>9.8038046180000009</v>
      </c>
      <c r="AD9" s="30">
        <f>IFERROR(VLOOKUP(CONCATENATE($B9,"_",AD$4,"_",$C$85,"_",$C$84),Data_for_IC_trend_tables!$A$1:$G$49194,7,FALSE)*1000000,"-")</f>
        <v>10.222</v>
      </c>
      <c r="AE9" s="30">
        <f>IFERROR(VLOOKUP(CONCATENATE($B9,"_",AE$4,"_",$C$85,"_",$C$84),Data_for_IC_trend_tables!$A$1:$G$49194,7,FALSE)*1000000,"-")</f>
        <v>10.2738</v>
      </c>
      <c r="AF9" s="30">
        <f>IFERROR(VLOOKUP(CONCATENATE($B9,"_",AF$4,"_",$C$85,"_",$C$84),Data_for_IC_trend_tables!$A$1:$G$49194,7,FALSE)*1000000,"-")</f>
        <v>10.193999999999999</v>
      </c>
      <c r="AG9" s="30">
        <f>IFERROR(VLOOKUP(CONCATENATE($B9,"_",AG$4,"_",$C$85,"_",$C$84),Data_for_IC_trend_tables!$A$1:$G$49194,7,FALSE)*1000000,"-")</f>
        <v>11.318000000000001</v>
      </c>
      <c r="AH9" s="30">
        <f>IFERROR(VLOOKUP(CONCATENATE($B9,"_",AH$4,"_",$C$85,"_",$C$84),Data_for_IC_trend_tables!$A$1:$G$49194,7,FALSE)*1000000,"-")</f>
        <v>10.386000000000001</v>
      </c>
      <c r="AI9" s="30">
        <f>IFERROR(VLOOKUP(CONCATENATE($B9,"_",AI$4,"_",$C$85,"_",$C$84),Data_for_IC_trend_tables!$A$1:$G$49194,7,FALSE)*1000000,"-")</f>
        <v>11.763</v>
      </c>
      <c r="AJ9" s="30">
        <f>IFERROR(VLOOKUP(CONCATENATE($B9,"_",AJ$4,"_",$C$85,"_",$C$84),Data_for_IC_trend_tables!$A$1:$G$49194,7,FALSE)*1000000,"-")</f>
        <v>11.666</v>
      </c>
      <c r="AK9" s="30">
        <f>IFERROR(VLOOKUP(CONCATENATE($B9,"_",AK$4,"_",$C$85,"_",$C$84),Data_for_IC_trend_tables!$A$1:$G$49194,7,FALSE)*1000000,"-")</f>
        <v>12.959999999999999</v>
      </c>
      <c r="AL9" s="30">
        <f>IFERROR(VLOOKUP(CONCATENATE($B9,"_",AL$4,"_",$C$85,"_",$C$84),Data_for_IC_trend_tables!$A$1:$G$49194,7,FALSE)*1000000,"-")</f>
        <v>10.693000000000001</v>
      </c>
      <c r="AM9" s="30">
        <f>IFERROR(VLOOKUP(CONCATENATE($B9,"_",AM$4,"_",$C$85,"_",$C$84),Data_for_IC_trend_tables!$A$1:$G$49194,7,FALSE)*1000000,"-")</f>
        <v>11.627000000000001</v>
      </c>
      <c r="AN9" s="30">
        <f>IFERROR(VLOOKUP(CONCATENATE($B9,"_",AN$4,"_",$C$85,"_",$C$84),Data_for_IC_trend_tables!$A$1:$G$49194,7,FALSE)*1000000,"-")</f>
        <v>11.501999999999999</v>
      </c>
      <c r="AO9" s="30">
        <f>IFERROR(VLOOKUP(CONCATENATE($B9,"_",AO$4,"_",$C$85,"_",$C$84),Data_for_IC_trend_tables!$A$1:$G$49194,7,FALSE)*1000000,"-")</f>
        <v>11.664</v>
      </c>
      <c r="AP9" s="30">
        <f>IFERROR(VLOOKUP(CONCATENATE($B9,"_",AP$4,"_",$C$85,"_",$C$84),Data_for_IC_trend_tables!$A$1:$G$49194,7,FALSE)*1000000,"-")</f>
        <v>9.0906000000000002</v>
      </c>
      <c r="AQ9" s="30">
        <f>IFERROR(VLOOKUP(CONCATENATE($B9,"_",AQ$4,"_",$C$85,"_",$C$84),Data_for_IC_trend_tables!$A$1:$G$49194,7,FALSE)*1000000,"-")</f>
        <v>9.5960000000000001</v>
      </c>
      <c r="AR9" s="30">
        <f>IFERROR(VLOOKUP(CONCATENATE($B9,"_",AR$4,"_",$C$85,"_",$C$84),Data_for_IC_trend_tables!$A$1:$G$49194,7,FALSE)*1000000,"-")</f>
        <v>10.1198</v>
      </c>
      <c r="AS9" s="30">
        <f>IFERROR(VLOOKUP(CONCATENATE($B9,"_",AS$4,"_",$C$85,"_",$C$84),Data_for_IC_trend_tables!$A$1:$G$49194,7,FALSE)*1000000,"-")</f>
        <v>9.6196000000000002</v>
      </c>
      <c r="AT9" s="30">
        <f>IFERROR(VLOOKUP(CONCATENATE($B9,"_",AT$4,"_",$C$85,"_",$C$84),Data_for_IC_trend_tables!$A$1:$G$49194,7,FALSE)*1000000,"-")</f>
        <v>9.3902999999999999</v>
      </c>
      <c r="AU9" s="30">
        <f>IFERROR(VLOOKUP(CONCATENATE($B9,"_",AU$4,"_",$C$85,"_",$C$84),Data_for_IC_trend_tables!$A$1:$G$49194,7,FALSE)*1000000,"-")</f>
        <v>8.343</v>
      </c>
      <c r="AV9" s="30"/>
      <c r="AW9" s="30">
        <f>IFERROR(VLOOKUP(CONCATENATE($B9,"_",AW$4,"_",$C$85,"_",$C$84),Data_for_IC_trend_tables!$A$1:$G$49194,7,FALSE)*1000000,"-")</f>
        <v>8.343</v>
      </c>
      <c r="AX9" s="98"/>
      <c r="AY9" s="38" t="str">
        <f t="shared" si="0"/>
        <v/>
      </c>
      <c r="AZ9" s="58" t="str">
        <f t="shared" si="1"/>
        <v/>
      </c>
      <c r="BA9" s="31"/>
      <c r="BC9" s="21"/>
    </row>
    <row r="10" spans="2:55" s="3" customFormat="1" x14ac:dyDescent="0.2">
      <c r="B10" s="53" t="s">
        <v>137</v>
      </c>
      <c r="C10" s="71" t="s">
        <v>4</v>
      </c>
      <c r="D10" s="56">
        <v>2005</v>
      </c>
      <c r="E10" s="30" t="str">
        <f>IFERROR(VLOOKUP(CONCATENATE($B10,"_",E$4,"_",$C$85,"_",$C$84),Data_for_IC_trend_tables!$A$1:$G$49194,7,FALSE)*1000000,"-")</f>
        <v>-</v>
      </c>
      <c r="F10" s="30" t="str">
        <f>IFERROR(VLOOKUP(CONCATENATE($B10,"_",F$4,"_",$C$85,"_",$C$84),Data_for_IC_trend_tables!$A$1:$G$49194,7,FALSE)*1000000,"-")</f>
        <v>-</v>
      </c>
      <c r="G10" s="30" t="str">
        <f>IFERROR(VLOOKUP(CONCATENATE($B10,"_",G$4,"_",$C$85,"_",$C$84),Data_for_IC_trend_tables!$A$1:$G$49194,7,FALSE)*1000000,"-")</f>
        <v>-</v>
      </c>
      <c r="H10" s="30" t="str">
        <f>IFERROR(VLOOKUP(CONCATENATE($B10,"_",H$4,"_",$C$85,"_",$C$84),Data_for_IC_trend_tables!$A$1:$G$49194,7,FALSE)*1000000,"-")</f>
        <v>-</v>
      </c>
      <c r="I10" s="30" t="str">
        <f>IFERROR(VLOOKUP(CONCATENATE($B10,"_",I$4,"_",$C$85,"_",$C$84),Data_for_IC_trend_tables!$A$1:$G$49194,7,FALSE)*1000000,"-")</f>
        <v>-</v>
      </c>
      <c r="J10" s="30" t="str">
        <f>IFERROR(VLOOKUP(CONCATENATE($B10,"_",J$4,"_",$C$85,"_",$C$84),Data_for_IC_trend_tables!$A$1:$G$49194,7,FALSE)*1000000,"-")</f>
        <v>-</v>
      </c>
      <c r="K10" s="30" t="str">
        <f>IFERROR(VLOOKUP(CONCATENATE($B10,"_",K$4,"_",$C$85,"_",$C$84),Data_for_IC_trend_tables!$A$1:$G$49194,7,FALSE)*1000000,"-")</f>
        <v>-</v>
      </c>
      <c r="L10" s="30" t="str">
        <f>IFERROR(VLOOKUP(CONCATENATE($B10,"_",L$4,"_",$C$85,"_",$C$84),Data_for_IC_trend_tables!$A$1:$G$49194,7,FALSE)*1000000,"-")</f>
        <v>-</v>
      </c>
      <c r="M10" s="30" t="str">
        <f>IFERROR(VLOOKUP(CONCATENATE($B10,"_",M$4,"_",$C$85,"_",$C$84),Data_for_IC_trend_tables!$A$1:$G$49194,7,FALSE)*1000000,"-")</f>
        <v>-</v>
      </c>
      <c r="N10" s="30" t="str">
        <f>IFERROR(VLOOKUP(CONCATENATE($B10,"_",N$4,"_",$C$85,"_",$C$84),Data_for_IC_trend_tables!$A$1:$G$49194,7,FALSE)*1000000,"-")</f>
        <v>-</v>
      </c>
      <c r="O10" s="30">
        <f>IFERROR(VLOOKUP(CONCATENATE($B10,"_",O$4,"_",$C$85,"_",$C$84),Data_for_IC_trend_tables!$A$1:$G$49194,7,FALSE)*1000000,"-")</f>
        <v>118.956475707588</v>
      </c>
      <c r="P10" s="30">
        <f>IFERROR(VLOOKUP(CONCATENATE($B10,"_",P$4,"_",$C$85,"_",$C$84),Data_for_IC_trend_tables!$A$1:$G$49194,7,FALSE)*1000000,"-")</f>
        <v>106.177670925708</v>
      </c>
      <c r="Q10" s="30">
        <f>IFERROR(VLOOKUP(CONCATENATE($B10,"_",Q$4,"_",$C$85,"_",$C$84),Data_for_IC_trend_tables!$A$1:$G$49194,7,FALSE)*1000000,"-")</f>
        <v>98.272347352369309</v>
      </c>
      <c r="R10" s="30">
        <f>IFERROR(VLOOKUP(CONCATENATE($B10,"_",R$4,"_",$C$85,"_",$C$84),Data_for_IC_trend_tables!$A$1:$G$49194,7,FALSE)*1000000,"-")</f>
        <v>92.603382526525891</v>
      </c>
      <c r="S10" s="30">
        <f>IFERROR(VLOOKUP(CONCATENATE($B10,"_",S$4,"_",$C$85,"_",$C$84),Data_for_IC_trend_tables!$A$1:$G$49194,7,FALSE)*1000000,"-")</f>
        <v>96.910549903430194</v>
      </c>
      <c r="T10" s="30">
        <f>IFERROR(VLOOKUP(CONCATENATE($B10,"_",T$4,"_",$C$85,"_",$C$84),Data_for_IC_trend_tables!$A$1:$G$49194,7,FALSE)*1000000,"-")</f>
        <v>102.773320250314</v>
      </c>
      <c r="U10" s="30">
        <f>IFERROR(VLOOKUP(CONCATENATE($B10,"_",U$4,"_",$C$85,"_",$C$84),Data_for_IC_trend_tables!$A$1:$G$49194,7,FALSE)*1000000,"-")</f>
        <v>91.847660834874787</v>
      </c>
      <c r="V10" s="30">
        <f>IFERROR(VLOOKUP(CONCATENATE($B10,"_",V$4,"_",$C$85,"_",$C$84),Data_for_IC_trend_tables!$A$1:$G$49194,7,FALSE)*1000000,"-")</f>
        <v>97.422653477091998</v>
      </c>
      <c r="W10" s="30">
        <f>IFERROR(VLOOKUP(CONCATENATE($B10,"_",W$4,"_",$C$85,"_",$C$84),Data_for_IC_trend_tables!$A$1:$G$49194,7,FALSE)*1000000,"-")</f>
        <v>110.040871423254</v>
      </c>
      <c r="X10" s="30">
        <f>IFERROR(VLOOKUP(CONCATENATE($B10,"_",X$4,"_",$C$85,"_",$C$84),Data_for_IC_trend_tables!$A$1:$G$49194,7,FALSE)*1000000,"-")</f>
        <v>101.26779917802101</v>
      </c>
      <c r="Y10" s="30">
        <f>IFERROR(VLOOKUP(CONCATENATE($B10,"_",Y$4,"_",$C$85,"_",$C$84),Data_for_IC_trend_tables!$A$1:$G$49194,7,FALSE)*1000000,"-")</f>
        <v>107.56876431183801</v>
      </c>
      <c r="Z10" s="30">
        <f>IFERROR(VLOOKUP(CONCATENATE($B10,"_",Z$4,"_",$C$85,"_",$C$84),Data_for_IC_trend_tables!$A$1:$G$49194,7,FALSE)*1000000,"-")</f>
        <v>110.12149898371401</v>
      </c>
      <c r="AA10" s="30">
        <f>IFERROR(VLOOKUP(CONCATENATE($B10,"_",AA$4,"_",$C$85,"_",$C$84),Data_for_IC_trend_tables!$A$1:$G$49194,7,FALSE)*1000000,"-")</f>
        <v>112.44566099960301</v>
      </c>
      <c r="AB10" s="30">
        <f>IFERROR(VLOOKUP(CONCATENATE($B10,"_",AB$4,"_",$C$85,"_",$C$84),Data_for_IC_trend_tables!$A$1:$G$49194,7,FALSE)*1000000,"-")</f>
        <v>108.41979066437</v>
      </c>
      <c r="AC10" s="30">
        <f>IFERROR(VLOOKUP(CONCATENATE($B10,"_",AC$4,"_",$C$85,"_",$C$84),Data_for_IC_trend_tables!$A$1:$G$49194,7,FALSE)*1000000,"-")</f>
        <v>103.88213665763699</v>
      </c>
      <c r="AD10" s="30">
        <f>IFERROR(VLOOKUP(CONCATENATE($B10,"_",AD$4,"_",$C$85,"_",$C$84),Data_for_IC_trend_tables!$A$1:$G$49194,7,FALSE)*1000000,"-")</f>
        <v>89.229566787645297</v>
      </c>
      <c r="AE10" s="30">
        <f>IFERROR(VLOOKUP(CONCATENATE($B10,"_",AE$4,"_",$C$85,"_",$C$84),Data_for_IC_trend_tables!$A$1:$G$49194,7,FALSE)*1000000,"-")</f>
        <v>99.935051059355601</v>
      </c>
      <c r="AF10" s="30">
        <f>IFERROR(VLOOKUP(CONCATENATE($B10,"_",AF$4,"_",$C$85,"_",$C$84),Data_for_IC_trend_tables!$A$1:$G$49194,7,FALSE)*1000000,"-")</f>
        <v>83.718783166027208</v>
      </c>
      <c r="AG10" s="30">
        <f>IFERROR(VLOOKUP(CONCATENATE($B10,"_",AG$4,"_",$C$85,"_",$C$84),Data_for_IC_trend_tables!$A$1:$G$49194,7,FALSE)*1000000,"-")</f>
        <v>84.13562769617549</v>
      </c>
      <c r="AH10" s="30">
        <f>IFERROR(VLOOKUP(CONCATENATE($B10,"_",AH$4,"_",$C$85,"_",$C$84),Data_for_IC_trend_tables!$A$1:$G$49194,7,FALSE)*1000000,"-")</f>
        <v>35.292296458224399</v>
      </c>
      <c r="AI10" s="30">
        <f>IFERROR(VLOOKUP(CONCATENATE($B10,"_",AI$4,"_",$C$85,"_",$C$84),Data_for_IC_trend_tables!$A$1:$G$49194,7,FALSE)*1000000,"-")</f>
        <v>116.17188404871099</v>
      </c>
      <c r="AJ10" s="30">
        <f>IFERROR(VLOOKUP(CONCATENATE($B10,"_",AJ$4,"_",$C$85,"_",$C$84),Data_for_IC_trend_tables!$A$1:$G$49194,7,FALSE)*1000000,"-")</f>
        <v>77.699249731825503</v>
      </c>
      <c r="AK10" s="30">
        <f>IFERROR(VLOOKUP(CONCATENATE($B10,"_",AK$4,"_",$C$85,"_",$C$84),Data_for_IC_trend_tables!$A$1:$G$49194,7,FALSE)*1000000,"-")</f>
        <v>33.3020422632475</v>
      </c>
      <c r="AL10" s="30">
        <f>IFERROR(VLOOKUP(CONCATENATE($B10,"_",AL$4,"_",$C$85,"_",$C$84),Data_for_IC_trend_tables!$A$1:$G$49194,7,FALSE)*1000000,"-")</f>
        <v>37.237230847940303</v>
      </c>
      <c r="AM10" s="30">
        <f>IFERROR(VLOOKUP(CONCATENATE($B10,"_",AM$4,"_",$C$85,"_",$C$84),Data_for_IC_trend_tables!$A$1:$G$49194,7,FALSE)*1000000,"-")</f>
        <v>34.6642195413</v>
      </c>
      <c r="AN10" s="30">
        <f>IFERROR(VLOOKUP(CONCATENATE($B10,"_",AN$4,"_",$C$85,"_",$C$84),Data_for_IC_trend_tables!$A$1:$G$49194,7,FALSE)*1000000,"-")</f>
        <v>40.698464275392297</v>
      </c>
      <c r="AO10" s="30">
        <f>IFERROR(VLOOKUP(CONCATENATE($B10,"_",AO$4,"_",$C$85,"_",$C$84),Data_for_IC_trend_tables!$A$1:$G$49194,7,FALSE)*1000000,"-")</f>
        <v>52.522650758841095</v>
      </c>
      <c r="AP10" s="30">
        <f>IFERROR(VLOOKUP(CONCATENATE($B10,"_",AP$4,"_",$C$85,"_",$C$84),Data_for_IC_trend_tables!$A$1:$G$49194,7,FALSE)*1000000,"-")</f>
        <v>49.275756817208901</v>
      </c>
      <c r="AQ10" s="30">
        <f>IFERROR(VLOOKUP(CONCATENATE($B10,"_",AQ$4,"_",$C$85,"_",$C$84),Data_for_IC_trend_tables!$A$1:$G$49194,7,FALSE)*1000000,"-")</f>
        <v>19.272139595746999</v>
      </c>
      <c r="AR10" s="30">
        <f>IFERROR(VLOOKUP(CONCATENATE($B10,"_",AR$4,"_",$C$85,"_",$C$84),Data_for_IC_trend_tables!$A$1:$G$49194,7,FALSE)*1000000,"-")</f>
        <v>15.351229031864799</v>
      </c>
      <c r="AS10" s="30">
        <f>IFERROR(VLOOKUP(CONCATENATE($B10,"_",AS$4,"_",$C$85,"_",$C$84),Data_for_IC_trend_tables!$A$1:$G$49194,7,FALSE)*1000000,"-")</f>
        <v>8.715211861074609</v>
      </c>
      <c r="AT10" s="30">
        <f>IFERROR(VLOOKUP(CONCATENATE($B10,"_",AT$4,"_",$C$85,"_",$C$84),Data_for_IC_trend_tables!$A$1:$G$49194,7,FALSE)*1000000,"-")</f>
        <v>13.998951431827599</v>
      </c>
      <c r="AU10" s="30">
        <f>IFERROR(VLOOKUP(CONCATENATE($B10,"_",AU$4,"_",$C$85,"_",$C$84),Data_for_IC_trend_tables!$A$1:$G$49194,7,FALSE)*1000000,"-")</f>
        <v>11.4902714303539</v>
      </c>
      <c r="AV10" s="30"/>
      <c r="AW10" s="30">
        <f>IFERROR(VLOOKUP(CONCATENATE($B10,"_",AW$4,"_",$C$85,"_",$C$84),Data_for_IC_trend_tables!$A$1:$G$49194,7,FALSE)*1000000,"-")</f>
        <v>11.4902714303539</v>
      </c>
      <c r="AX10" s="98"/>
      <c r="AY10" s="38" t="str">
        <f t="shared" si="0"/>
        <v/>
      </c>
      <c r="AZ10" s="58" t="str">
        <f t="shared" si="1"/>
        <v/>
      </c>
      <c r="BA10" s="31"/>
      <c r="BC10" s="21"/>
    </row>
    <row r="11" spans="2:55" s="3" customFormat="1" x14ac:dyDescent="0.2">
      <c r="B11" s="53" t="s">
        <v>139</v>
      </c>
      <c r="C11" s="71" t="s">
        <v>48</v>
      </c>
      <c r="D11" s="56"/>
      <c r="E11" s="30" t="str">
        <f>IFERROR(VLOOKUP(CONCATENATE($B11,"_",E$4,"_",$C$85,"_",$C$84),Data_for_IC_trend_tables!$A$1:$G$49194,7,FALSE)*1000000,"-")</f>
        <v>-</v>
      </c>
      <c r="F11" s="30" t="str">
        <f>IFERROR(VLOOKUP(CONCATENATE($B11,"_",F$4,"_",$C$85,"_",$C$84),Data_for_IC_trend_tables!$A$1:$G$49194,7,FALSE)*1000000,"-")</f>
        <v>-</v>
      </c>
      <c r="G11" s="30" t="str">
        <f>IFERROR(VLOOKUP(CONCATENATE($B11,"_",G$4,"_",$C$85,"_",$C$84),Data_for_IC_trend_tables!$A$1:$G$49194,7,FALSE)*1000000,"-")</f>
        <v>-</v>
      </c>
      <c r="H11" s="30" t="str">
        <f>IFERROR(VLOOKUP(CONCATENATE($B11,"_",H$4,"_",$C$85,"_",$C$84),Data_for_IC_trend_tables!$A$1:$G$49194,7,FALSE)*1000000,"-")</f>
        <v>-</v>
      </c>
      <c r="I11" s="30" t="str">
        <f>IFERROR(VLOOKUP(CONCATENATE($B11,"_",I$4,"_",$C$85,"_",$C$84),Data_for_IC_trend_tables!$A$1:$G$49194,7,FALSE)*1000000,"-")</f>
        <v>-</v>
      </c>
      <c r="J11" s="30" t="str">
        <f>IFERROR(VLOOKUP(CONCATENATE($B11,"_",J$4,"_",$C$85,"_",$C$84),Data_for_IC_trend_tables!$A$1:$G$49194,7,FALSE)*1000000,"-")</f>
        <v>-</v>
      </c>
      <c r="K11" s="30" t="str">
        <f>IFERROR(VLOOKUP(CONCATENATE($B11,"_",K$4,"_",$C$85,"_",$C$84),Data_for_IC_trend_tables!$A$1:$G$49194,7,FALSE)*1000000,"-")</f>
        <v>-</v>
      </c>
      <c r="L11" s="30" t="str">
        <f>IFERROR(VLOOKUP(CONCATENATE($B11,"_",L$4,"_",$C$85,"_",$C$84),Data_for_IC_trend_tables!$A$1:$G$49194,7,FALSE)*1000000,"-")</f>
        <v>-</v>
      </c>
      <c r="M11" s="30" t="str">
        <f>IFERROR(VLOOKUP(CONCATENATE($B11,"_",M$4,"_",$C$85,"_",$C$84),Data_for_IC_trend_tables!$A$1:$G$49194,7,FALSE)*1000000,"-")</f>
        <v>-</v>
      </c>
      <c r="N11" s="30" t="str">
        <f>IFERROR(VLOOKUP(CONCATENATE($B11,"_",N$4,"_",$C$85,"_",$C$84),Data_for_IC_trend_tables!$A$1:$G$49194,7,FALSE)*1000000,"-")</f>
        <v>-</v>
      </c>
      <c r="O11" s="30" t="str">
        <f>IFERROR(VLOOKUP(CONCATENATE($B11,"_",O$4,"_",$C$85,"_",$C$84),Data_for_IC_trend_tables!$A$1:$G$49194,7,FALSE)*1000000,"-")</f>
        <v>-</v>
      </c>
      <c r="P11" s="30" t="str">
        <f>IFERROR(VLOOKUP(CONCATENATE($B11,"_",P$4,"_",$C$85,"_",$C$84),Data_for_IC_trend_tables!$A$1:$G$49194,7,FALSE)*1000000,"-")</f>
        <v>-</v>
      </c>
      <c r="Q11" s="30" t="str">
        <f>IFERROR(VLOOKUP(CONCATENATE($B11,"_",Q$4,"_",$C$85,"_",$C$84),Data_for_IC_trend_tables!$A$1:$G$49194,7,FALSE)*1000000,"-")</f>
        <v>-</v>
      </c>
      <c r="R11" s="30" t="str">
        <f>IFERROR(VLOOKUP(CONCATENATE($B11,"_",R$4,"_",$C$85,"_",$C$84),Data_for_IC_trend_tables!$A$1:$G$49194,7,FALSE)*1000000,"-")</f>
        <v>-</v>
      </c>
      <c r="S11" s="30" t="str">
        <f>IFERROR(VLOOKUP(CONCATENATE($B11,"_",S$4,"_",$C$85,"_",$C$84),Data_for_IC_trend_tables!$A$1:$G$49194,7,FALSE)*1000000,"-")</f>
        <v>-</v>
      </c>
      <c r="T11" s="30" t="str">
        <f>IFERROR(VLOOKUP(CONCATENATE($B11,"_",T$4,"_",$C$85,"_",$C$84),Data_for_IC_trend_tables!$A$1:$G$49194,7,FALSE)*1000000,"-")</f>
        <v>-</v>
      </c>
      <c r="U11" s="30" t="str">
        <f>IFERROR(VLOOKUP(CONCATENATE($B11,"_",U$4,"_",$C$85,"_",$C$84),Data_for_IC_trend_tables!$A$1:$G$49194,7,FALSE)*1000000,"-")</f>
        <v>-</v>
      </c>
      <c r="V11" s="30" t="str">
        <f>IFERROR(VLOOKUP(CONCATENATE($B11,"_",V$4,"_",$C$85,"_",$C$84),Data_for_IC_trend_tables!$A$1:$G$49194,7,FALSE)*1000000,"-")</f>
        <v>-</v>
      </c>
      <c r="W11" s="30" t="str">
        <f>IFERROR(VLOOKUP(CONCATENATE($B11,"_",W$4,"_",$C$85,"_",$C$84),Data_for_IC_trend_tables!$A$1:$G$49194,7,FALSE)*1000000,"-")</f>
        <v>-</v>
      </c>
      <c r="X11" s="30" t="str">
        <f>IFERROR(VLOOKUP(CONCATENATE($B11,"_",X$4,"_",$C$85,"_",$C$84),Data_for_IC_trend_tables!$A$1:$G$49194,7,FALSE)*1000000,"-")</f>
        <v>-</v>
      </c>
      <c r="Y11" s="30" t="str">
        <f>IFERROR(VLOOKUP(CONCATENATE($B11,"_",Y$4,"_",$C$85,"_",$C$84),Data_for_IC_trend_tables!$A$1:$G$49194,7,FALSE)*1000000,"-")</f>
        <v>-</v>
      </c>
      <c r="Z11" s="30" t="str">
        <f>IFERROR(VLOOKUP(CONCATENATE($B11,"_",Z$4,"_",$C$85,"_",$C$84),Data_for_IC_trend_tables!$A$1:$G$49194,7,FALSE)*1000000,"-")</f>
        <v>-</v>
      </c>
      <c r="AA11" s="30" t="str">
        <f>IFERROR(VLOOKUP(CONCATENATE($B11,"_",AA$4,"_",$C$85,"_",$C$84),Data_for_IC_trend_tables!$A$1:$G$49194,7,FALSE)*1000000,"-")</f>
        <v>-</v>
      </c>
      <c r="AB11" s="30" t="str">
        <f>IFERROR(VLOOKUP(CONCATENATE($B11,"_",AB$4,"_",$C$85,"_",$C$84),Data_for_IC_trend_tables!$A$1:$G$49194,7,FALSE)*1000000,"-")</f>
        <v>-</v>
      </c>
      <c r="AC11" s="30" t="str">
        <f>IFERROR(VLOOKUP(CONCATENATE($B11,"_",AC$4,"_",$C$85,"_",$C$84),Data_for_IC_trend_tables!$A$1:$G$49194,7,FALSE)*1000000,"-")</f>
        <v>-</v>
      </c>
      <c r="AD11" s="30" t="str">
        <f>IFERROR(VLOOKUP(CONCATENATE($B11,"_",AD$4,"_",$C$85,"_",$C$84),Data_for_IC_trend_tables!$A$1:$G$49194,7,FALSE)*1000000,"-")</f>
        <v>-</v>
      </c>
      <c r="AE11" s="30" t="str">
        <f>IFERROR(VLOOKUP(CONCATENATE($B11,"_",AE$4,"_",$C$85,"_",$C$84),Data_for_IC_trend_tables!$A$1:$G$49194,7,FALSE)*1000000,"-")</f>
        <v>-</v>
      </c>
      <c r="AF11" s="30" t="str">
        <f>IFERROR(VLOOKUP(CONCATENATE($B11,"_",AF$4,"_",$C$85,"_",$C$84),Data_for_IC_trend_tables!$A$1:$G$49194,7,FALSE)*1000000,"-")</f>
        <v>-</v>
      </c>
      <c r="AG11" s="30" t="str">
        <f>IFERROR(VLOOKUP(CONCATENATE($B11,"_",AG$4,"_",$C$85,"_",$C$84),Data_for_IC_trend_tables!$A$1:$G$49194,7,FALSE)*1000000,"-")</f>
        <v>-</v>
      </c>
      <c r="AH11" s="30" t="str">
        <f>IFERROR(VLOOKUP(CONCATENATE($B11,"_",AH$4,"_",$C$85,"_",$C$84),Data_for_IC_trend_tables!$A$1:$G$49194,7,FALSE)*1000000,"-")</f>
        <v>-</v>
      </c>
      <c r="AI11" s="30" t="str">
        <f>IFERROR(VLOOKUP(CONCATENATE($B11,"_",AI$4,"_",$C$85,"_",$C$84),Data_for_IC_trend_tables!$A$1:$G$49194,7,FALSE)*1000000,"-")</f>
        <v>-</v>
      </c>
      <c r="AJ11" s="30" t="str">
        <f>IFERROR(VLOOKUP(CONCATENATE($B11,"_",AJ$4,"_",$C$85,"_",$C$84),Data_for_IC_trend_tables!$A$1:$G$49194,7,FALSE)*1000000,"-")</f>
        <v>-</v>
      </c>
      <c r="AK11" s="30" t="str">
        <f>IFERROR(VLOOKUP(CONCATENATE($B11,"_",AK$4,"_",$C$85,"_",$C$84),Data_for_IC_trend_tables!$A$1:$G$49194,7,FALSE)*1000000,"-")</f>
        <v>-</v>
      </c>
      <c r="AL11" s="30" t="str">
        <f>IFERROR(VLOOKUP(CONCATENATE($B11,"_",AL$4,"_",$C$85,"_",$C$84),Data_for_IC_trend_tables!$A$1:$G$49194,7,FALSE)*1000000,"-")</f>
        <v>-</v>
      </c>
      <c r="AM11" s="30" t="str">
        <f>IFERROR(VLOOKUP(CONCATENATE($B11,"_",AM$4,"_",$C$85,"_",$C$84),Data_for_IC_trend_tables!$A$1:$G$49194,7,FALSE)*1000000,"-")</f>
        <v>-</v>
      </c>
      <c r="AN11" s="30" t="str">
        <f>IFERROR(VLOOKUP(CONCATENATE($B11,"_",AN$4,"_",$C$85,"_",$C$84),Data_for_IC_trend_tables!$A$1:$G$49194,7,FALSE)*1000000,"-")</f>
        <v>-</v>
      </c>
      <c r="AO11" s="30" t="str">
        <f>IFERROR(VLOOKUP(CONCATENATE($B11,"_",AO$4,"_",$C$85,"_",$C$84),Data_for_IC_trend_tables!$A$1:$G$49194,7,FALSE)*1000000,"-")</f>
        <v>-</v>
      </c>
      <c r="AP11" s="30" t="str">
        <f>IFERROR(VLOOKUP(CONCATENATE($B11,"_",AP$4,"_",$C$85,"_",$C$84),Data_for_IC_trend_tables!$A$1:$G$49194,7,FALSE)*1000000,"-")</f>
        <v>-</v>
      </c>
      <c r="AQ11" s="30" t="str">
        <f>IFERROR(VLOOKUP(CONCATENATE($B11,"_",AQ$4,"_",$C$85,"_",$C$84),Data_for_IC_trend_tables!$A$1:$G$49194,7,FALSE)*1000000,"-")</f>
        <v>-</v>
      </c>
      <c r="AR11" s="30" t="str">
        <f>IFERROR(VLOOKUP(CONCATENATE($B11,"_",AR$4,"_",$C$85,"_",$C$84),Data_for_IC_trend_tables!$A$1:$G$49194,7,FALSE)*1000000,"-")</f>
        <v>-</v>
      </c>
      <c r="AS11" s="30" t="str">
        <f>IFERROR(VLOOKUP(CONCATENATE($B11,"_",AS$4,"_",$C$85,"_",$C$84),Data_for_IC_trend_tables!$A$1:$G$49194,7,FALSE)*1000000,"-")</f>
        <v>-</v>
      </c>
      <c r="AT11" s="30" t="str">
        <f>IFERROR(VLOOKUP(CONCATENATE($B11,"_",AT$4,"_",$C$85,"_",$C$84),Data_for_IC_trend_tables!$A$1:$G$49194,7,FALSE)*1000000,"-")</f>
        <v>-</v>
      </c>
      <c r="AU11" s="30" t="str">
        <f>IFERROR(VLOOKUP(CONCATENATE($B11,"_",AU$4,"_",$C$85,"_",$C$84),Data_for_IC_trend_tables!$A$1:$G$49194,7,FALSE)*1000000,"-")</f>
        <v>-</v>
      </c>
      <c r="AV11" s="30"/>
      <c r="AW11" s="30" t="str">
        <f>IFERROR(VLOOKUP(CONCATENATE($B11,"_",AW$4,"_",$C$85,"_",$C$84),Data_for_IC_trend_tables!$A$1:$G$49194,7,FALSE)*1000000,"-")</f>
        <v>-</v>
      </c>
      <c r="AX11" s="98"/>
      <c r="AY11" s="38" t="str">
        <f t="shared" si="0"/>
        <v/>
      </c>
      <c r="AZ11" s="58" t="str">
        <f t="shared" si="1"/>
        <v/>
      </c>
      <c r="BA11" s="31"/>
      <c r="BC11" s="21"/>
    </row>
    <row r="12" spans="2:55" s="3" customFormat="1" x14ac:dyDescent="0.2">
      <c r="B12" s="53" t="s">
        <v>140</v>
      </c>
      <c r="C12" s="71" t="s">
        <v>5</v>
      </c>
      <c r="D12" s="56">
        <v>2005</v>
      </c>
      <c r="E12" s="30" t="str">
        <f>IFERROR(VLOOKUP(CONCATENATE($B12,"_",E$4,"_",$C$85,"_",$C$84),Data_for_IC_trend_tables!$A$1:$G$49194,7,FALSE)*1000000,"-")</f>
        <v>-</v>
      </c>
      <c r="F12" s="30" t="str">
        <f>IFERROR(VLOOKUP(CONCATENATE($B12,"_",F$4,"_",$C$85,"_",$C$84),Data_for_IC_trend_tables!$A$1:$G$49194,7,FALSE)*1000000,"-")</f>
        <v>-</v>
      </c>
      <c r="G12" s="30" t="str">
        <f>IFERROR(VLOOKUP(CONCATENATE($B12,"_",G$4,"_",$C$85,"_",$C$84),Data_for_IC_trend_tables!$A$1:$G$49194,7,FALSE)*1000000,"-")</f>
        <v>-</v>
      </c>
      <c r="H12" s="30" t="str">
        <f>IFERROR(VLOOKUP(CONCATENATE($B12,"_",H$4,"_",$C$85,"_",$C$84),Data_for_IC_trend_tables!$A$1:$G$49194,7,FALSE)*1000000,"-")</f>
        <v>-</v>
      </c>
      <c r="I12" s="30" t="str">
        <f>IFERROR(VLOOKUP(CONCATENATE($B12,"_",I$4,"_",$C$85,"_",$C$84),Data_for_IC_trend_tables!$A$1:$G$49194,7,FALSE)*1000000,"-")</f>
        <v>-</v>
      </c>
      <c r="J12" s="30" t="str">
        <f>IFERROR(VLOOKUP(CONCATENATE($B12,"_",J$4,"_",$C$85,"_",$C$84),Data_for_IC_trend_tables!$A$1:$G$49194,7,FALSE)*1000000,"-")</f>
        <v>-</v>
      </c>
      <c r="K12" s="30" t="str">
        <f>IFERROR(VLOOKUP(CONCATENATE($B12,"_",K$4,"_",$C$85,"_",$C$84),Data_for_IC_trend_tables!$A$1:$G$49194,7,FALSE)*1000000,"-")</f>
        <v>-</v>
      </c>
      <c r="L12" s="30" t="str">
        <f>IFERROR(VLOOKUP(CONCATENATE($B12,"_",L$4,"_",$C$85,"_",$C$84),Data_for_IC_trend_tables!$A$1:$G$49194,7,FALSE)*1000000,"-")</f>
        <v>-</v>
      </c>
      <c r="M12" s="30" t="str">
        <f>IFERROR(VLOOKUP(CONCATENATE($B12,"_",M$4,"_",$C$85,"_",$C$84),Data_for_IC_trend_tables!$A$1:$G$49194,7,FALSE)*1000000,"-")</f>
        <v>-</v>
      </c>
      <c r="N12" s="30" t="str">
        <f>IFERROR(VLOOKUP(CONCATENATE($B12,"_",N$4,"_",$C$85,"_",$C$84),Data_for_IC_trend_tables!$A$1:$G$49194,7,FALSE)*1000000,"-")</f>
        <v>-</v>
      </c>
      <c r="O12" s="30">
        <f>IFERROR(VLOOKUP(CONCATENATE($B12,"_",O$4,"_",$C$85,"_",$C$84),Data_for_IC_trend_tables!$A$1:$G$49194,7,FALSE)*1000000,"-")</f>
        <v>10.6063752726786</v>
      </c>
      <c r="P12" s="30">
        <f>IFERROR(VLOOKUP(CONCATENATE($B12,"_",P$4,"_",$C$85,"_",$C$84),Data_for_IC_trend_tables!$A$1:$G$49194,7,FALSE)*1000000,"-")</f>
        <v>12.191768670033401</v>
      </c>
      <c r="Q12" s="30">
        <f>IFERROR(VLOOKUP(CONCATENATE($B12,"_",Q$4,"_",$C$85,"_",$C$84),Data_for_IC_trend_tables!$A$1:$G$49194,7,FALSE)*1000000,"-")</f>
        <v>12.9143831983266</v>
      </c>
      <c r="R12" s="30">
        <f>IFERROR(VLOOKUP(CONCATENATE($B12,"_",R$4,"_",$C$85,"_",$C$84),Data_for_IC_trend_tables!$A$1:$G$49194,7,FALSE)*1000000,"-")</f>
        <v>14.8347479341667</v>
      </c>
      <c r="S12" s="30">
        <f>IFERROR(VLOOKUP(CONCATENATE($B12,"_",S$4,"_",$C$85,"_",$C$84),Data_for_IC_trend_tables!$A$1:$G$49194,7,FALSE)*1000000,"-")</f>
        <v>15.805810249802899</v>
      </c>
      <c r="T12" s="30">
        <f>IFERROR(VLOOKUP(CONCATENATE($B12,"_",T$4,"_",$C$85,"_",$C$84),Data_for_IC_trend_tables!$A$1:$G$49194,7,FALSE)*1000000,"-")</f>
        <v>16.133294990595399</v>
      </c>
      <c r="U12" s="30">
        <f>IFERROR(VLOOKUP(CONCATENATE($B12,"_",U$4,"_",$C$85,"_",$C$84),Data_for_IC_trend_tables!$A$1:$G$49194,7,FALSE)*1000000,"-")</f>
        <v>16.172477736466899</v>
      </c>
      <c r="V12" s="30">
        <f>IFERROR(VLOOKUP(CONCATENATE($B12,"_",V$4,"_",$C$85,"_",$C$84),Data_for_IC_trend_tables!$A$1:$G$49194,7,FALSE)*1000000,"-")</f>
        <v>16.164776838446098</v>
      </c>
      <c r="W12" s="30">
        <f>IFERROR(VLOOKUP(CONCATENATE($B12,"_",W$4,"_",$C$85,"_",$C$84),Data_for_IC_trend_tables!$A$1:$G$49194,7,FALSE)*1000000,"-")</f>
        <v>13.9642422301529</v>
      </c>
      <c r="X12" s="30">
        <f>IFERROR(VLOOKUP(CONCATENATE($B12,"_",X$4,"_",$C$85,"_",$C$84),Data_for_IC_trend_tables!$A$1:$G$49194,7,FALSE)*1000000,"-")</f>
        <v>11.220017430230799</v>
      </c>
      <c r="Y12" s="30">
        <f>IFERROR(VLOOKUP(CONCATENATE($B12,"_",Y$4,"_",$C$85,"_",$C$84),Data_for_IC_trend_tables!$A$1:$G$49194,7,FALSE)*1000000,"-")</f>
        <v>11.1640665766742</v>
      </c>
      <c r="Z12" s="30">
        <f>IFERROR(VLOOKUP(CONCATENATE($B12,"_",Z$4,"_",$C$85,"_",$C$84),Data_for_IC_trend_tables!$A$1:$G$49194,7,FALSE)*1000000,"-")</f>
        <v>9.9785465783212093</v>
      </c>
      <c r="AA12" s="30">
        <f>IFERROR(VLOOKUP(CONCATENATE($B12,"_",AA$4,"_",$C$85,"_",$C$84),Data_for_IC_trend_tables!$A$1:$G$49194,7,FALSE)*1000000,"-")</f>
        <v>10.2829484947066</v>
      </c>
      <c r="AB12" s="30">
        <f>IFERROR(VLOOKUP(CONCATENATE($B12,"_",AB$4,"_",$C$85,"_",$C$84),Data_for_IC_trend_tables!$A$1:$G$49194,7,FALSE)*1000000,"-")</f>
        <v>12.783886416193299</v>
      </c>
      <c r="AC12" s="30">
        <f>IFERROR(VLOOKUP(CONCATENATE($B12,"_",AC$4,"_",$C$85,"_",$C$84),Data_for_IC_trend_tables!$A$1:$G$49194,7,FALSE)*1000000,"-")</f>
        <v>11.0443321412115</v>
      </c>
      <c r="AD12" s="30">
        <f>IFERROR(VLOOKUP(CONCATENATE($B12,"_",AD$4,"_",$C$85,"_",$C$84),Data_for_IC_trend_tables!$A$1:$G$49194,7,FALSE)*1000000,"-")</f>
        <v>10.396545804544401</v>
      </c>
      <c r="AE12" s="30">
        <f>IFERROR(VLOOKUP(CONCATENATE($B12,"_",AE$4,"_",$C$85,"_",$C$84),Data_for_IC_trend_tables!$A$1:$G$49194,7,FALSE)*1000000,"-")</f>
        <v>11.1833322714776</v>
      </c>
      <c r="AF12" s="30">
        <f>IFERROR(VLOOKUP(CONCATENATE($B12,"_",AF$4,"_",$C$85,"_",$C$84),Data_for_IC_trend_tables!$A$1:$G$49194,7,FALSE)*1000000,"-")</f>
        <v>10.050186901497401</v>
      </c>
      <c r="AG12" s="30">
        <f>IFERROR(VLOOKUP(CONCATENATE($B12,"_",AG$4,"_",$C$85,"_",$C$84),Data_for_IC_trend_tables!$A$1:$G$49194,7,FALSE)*1000000,"-")</f>
        <v>6.4254819834272796</v>
      </c>
      <c r="AH12" s="30">
        <f>IFERROR(VLOOKUP(CONCATENATE($B12,"_",AH$4,"_",$C$85,"_",$C$84),Data_for_IC_trend_tables!$A$1:$G$49194,7,FALSE)*1000000,"-")</f>
        <v>4.6897697251890502</v>
      </c>
      <c r="AI12" s="30">
        <f>IFERROR(VLOOKUP(CONCATENATE($B12,"_",AI$4,"_",$C$85,"_",$C$84),Data_for_IC_trend_tables!$A$1:$G$49194,7,FALSE)*1000000,"-")</f>
        <v>3.8596977740551099</v>
      </c>
      <c r="AJ12" s="30">
        <f>IFERROR(VLOOKUP(CONCATENATE($B12,"_",AJ$4,"_",$C$85,"_",$C$84),Data_for_IC_trend_tables!$A$1:$G$49194,7,FALSE)*1000000,"-")</f>
        <v>7.6652522220612704</v>
      </c>
      <c r="AK12" s="30">
        <f>IFERROR(VLOOKUP(CONCATENATE($B12,"_",AK$4,"_",$C$85,"_",$C$84),Data_for_IC_trend_tables!$A$1:$G$49194,7,FALSE)*1000000,"-")</f>
        <v>4.9312114677643999</v>
      </c>
      <c r="AL12" s="30">
        <f>IFERROR(VLOOKUP(CONCATENATE($B12,"_",AL$4,"_",$C$85,"_",$C$84),Data_for_IC_trend_tables!$A$1:$G$49194,7,FALSE)*1000000,"-")</f>
        <v>4.1546046982732605</v>
      </c>
      <c r="AM12" s="30">
        <f>IFERROR(VLOOKUP(CONCATENATE($B12,"_",AM$4,"_",$C$85,"_",$C$84),Data_for_IC_trend_tables!$A$1:$G$49194,7,FALSE)*1000000,"-")</f>
        <v>3.7507517015123399</v>
      </c>
      <c r="AN12" s="30">
        <f>IFERROR(VLOOKUP(CONCATENATE($B12,"_",AN$4,"_",$C$85,"_",$C$84),Data_for_IC_trend_tables!$A$1:$G$49194,7,FALSE)*1000000,"-")</f>
        <v>2.6443218975254803</v>
      </c>
      <c r="AO12" s="30">
        <f>IFERROR(VLOOKUP(CONCATENATE($B12,"_",AO$4,"_",$C$85,"_",$C$84),Data_for_IC_trend_tables!$A$1:$G$49194,7,FALSE)*1000000,"-")</f>
        <v>2.6218176502105996</v>
      </c>
      <c r="AP12" s="30">
        <f>IFERROR(VLOOKUP(CONCATENATE($B12,"_",AP$4,"_",$C$85,"_",$C$84),Data_for_IC_trend_tables!$A$1:$G$49194,7,FALSE)*1000000,"-")</f>
        <v>2.9938920508397797</v>
      </c>
      <c r="AQ12" s="30">
        <f>IFERROR(VLOOKUP(CONCATENATE($B12,"_",AQ$4,"_",$C$85,"_",$C$84),Data_for_IC_trend_tables!$A$1:$G$49194,7,FALSE)*1000000,"-")</f>
        <v>2.8861230207835598</v>
      </c>
      <c r="AR12" s="30">
        <f>IFERROR(VLOOKUP(CONCATENATE($B12,"_",AR$4,"_",$C$85,"_",$C$84),Data_for_IC_trend_tables!$A$1:$G$49194,7,FALSE)*1000000,"-")</f>
        <v>2.7697104917374999</v>
      </c>
      <c r="AS12" s="30">
        <f>IFERROR(VLOOKUP(CONCATENATE($B12,"_",AS$4,"_",$C$85,"_",$C$84),Data_for_IC_trend_tables!$A$1:$G$49194,7,FALSE)*1000000,"-")</f>
        <v>2.3686926604629202</v>
      </c>
      <c r="AT12" s="30">
        <f>IFERROR(VLOOKUP(CONCATENATE($B12,"_",AT$4,"_",$C$85,"_",$C$84),Data_for_IC_trend_tables!$A$1:$G$49194,7,FALSE)*1000000,"-")</f>
        <v>2.8266854885922901</v>
      </c>
      <c r="AU12" s="30">
        <f>IFERROR(VLOOKUP(CONCATENATE($B12,"_",AU$4,"_",$C$85,"_",$C$84),Data_for_IC_trend_tables!$A$1:$G$49194,7,FALSE)*1000000,"-")</f>
        <v>2.0516527610702</v>
      </c>
      <c r="AV12" s="30"/>
      <c r="AW12" s="30">
        <f>IFERROR(VLOOKUP(CONCATENATE($B12,"_",AW$4,"_",$C$85,"_",$C$84),Data_for_IC_trend_tables!$A$1:$G$49194,7,FALSE)*1000000,"-")</f>
        <v>2.0516527610702</v>
      </c>
      <c r="AX12" s="98"/>
      <c r="AY12" s="38" t="str">
        <f t="shared" si="0"/>
        <v/>
      </c>
      <c r="AZ12" s="58" t="str">
        <f t="shared" si="1"/>
        <v/>
      </c>
      <c r="BA12" s="31"/>
      <c r="BC12" s="21"/>
    </row>
    <row r="13" spans="2:55" s="3" customFormat="1" x14ac:dyDescent="0.2">
      <c r="B13" s="53" t="s">
        <v>141</v>
      </c>
      <c r="C13" s="61" t="s">
        <v>87</v>
      </c>
      <c r="D13" s="56">
        <v>2005</v>
      </c>
      <c r="E13" s="30" t="str">
        <f>IFERROR(VLOOKUP(CONCATENATE($B13,"_",E$4,"_",$C$85,"_",$C$84),Data_for_IC_trend_tables!$A$1:$G$49194,7,FALSE)*1000000,"-")</f>
        <v>-</v>
      </c>
      <c r="F13" s="30" t="str">
        <f>IFERROR(VLOOKUP(CONCATENATE($B13,"_",F$4,"_",$C$85,"_",$C$84),Data_for_IC_trend_tables!$A$1:$G$49194,7,FALSE)*1000000,"-")</f>
        <v>-</v>
      </c>
      <c r="G13" s="30" t="str">
        <f>IFERROR(VLOOKUP(CONCATENATE($B13,"_",G$4,"_",$C$85,"_",$C$84),Data_for_IC_trend_tables!$A$1:$G$49194,7,FALSE)*1000000,"-")</f>
        <v>-</v>
      </c>
      <c r="H13" s="30" t="str">
        <f>IFERROR(VLOOKUP(CONCATENATE($B13,"_",H$4,"_",$C$85,"_",$C$84),Data_for_IC_trend_tables!$A$1:$G$49194,7,FALSE)*1000000,"-")</f>
        <v>-</v>
      </c>
      <c r="I13" s="30" t="str">
        <f>IFERROR(VLOOKUP(CONCATENATE($B13,"_",I$4,"_",$C$85,"_",$C$84),Data_for_IC_trend_tables!$A$1:$G$49194,7,FALSE)*1000000,"-")</f>
        <v>-</v>
      </c>
      <c r="J13" s="30" t="str">
        <f>IFERROR(VLOOKUP(CONCATENATE($B13,"_",J$4,"_",$C$85,"_",$C$84),Data_for_IC_trend_tables!$A$1:$G$49194,7,FALSE)*1000000,"-")</f>
        <v>-</v>
      </c>
      <c r="K13" s="30" t="str">
        <f>IFERROR(VLOOKUP(CONCATENATE($B13,"_",K$4,"_",$C$85,"_",$C$84),Data_for_IC_trend_tables!$A$1:$G$49194,7,FALSE)*1000000,"-")</f>
        <v>-</v>
      </c>
      <c r="L13" s="30" t="str">
        <f>IFERROR(VLOOKUP(CONCATENATE($B13,"_",L$4,"_",$C$85,"_",$C$84),Data_for_IC_trend_tables!$A$1:$G$49194,7,FALSE)*1000000,"-")</f>
        <v>-</v>
      </c>
      <c r="M13" s="30" t="str">
        <f>IFERROR(VLOOKUP(CONCATENATE($B13,"_",M$4,"_",$C$85,"_",$C$84),Data_for_IC_trend_tables!$A$1:$G$49194,7,FALSE)*1000000,"-")</f>
        <v>-</v>
      </c>
      <c r="N13" s="30" t="str">
        <f>IFERROR(VLOOKUP(CONCATENATE($B13,"_",N$4,"_",$C$85,"_",$C$84),Data_for_IC_trend_tables!$A$1:$G$49194,7,FALSE)*1000000,"-")</f>
        <v>-</v>
      </c>
      <c r="O13" s="30" t="str">
        <f>IFERROR(VLOOKUP(CONCATENATE($B13,"_",O$4,"_",$C$85,"_",$C$84),Data_for_IC_trend_tables!$A$1:$G$49194,7,FALSE)*1000000,"-")</f>
        <v>-</v>
      </c>
      <c r="P13" s="30" t="str">
        <f>IFERROR(VLOOKUP(CONCATENATE($B13,"_",P$4,"_",$C$85,"_",$C$84),Data_for_IC_trend_tables!$A$1:$G$49194,7,FALSE)*1000000,"-")</f>
        <v>-</v>
      </c>
      <c r="Q13" s="30" t="str">
        <f>IFERROR(VLOOKUP(CONCATENATE($B13,"_",Q$4,"_",$C$85,"_",$C$84),Data_for_IC_trend_tables!$A$1:$G$49194,7,FALSE)*1000000,"-")</f>
        <v>-</v>
      </c>
      <c r="R13" s="30" t="str">
        <f>IFERROR(VLOOKUP(CONCATENATE($B13,"_",R$4,"_",$C$85,"_",$C$84),Data_for_IC_trend_tables!$A$1:$G$49194,7,FALSE)*1000000,"-")</f>
        <v>-</v>
      </c>
      <c r="S13" s="30" t="str">
        <f>IFERROR(VLOOKUP(CONCATENATE($B13,"_",S$4,"_",$C$85,"_",$C$84),Data_for_IC_trend_tables!$A$1:$G$49194,7,FALSE)*1000000,"-")</f>
        <v>-</v>
      </c>
      <c r="T13" s="30" t="str">
        <f>IFERROR(VLOOKUP(CONCATENATE($B13,"_",T$4,"_",$C$85,"_",$C$84),Data_for_IC_trend_tables!$A$1:$G$49194,7,FALSE)*1000000,"-")</f>
        <v>-</v>
      </c>
      <c r="U13" s="30" t="str">
        <f>IFERROR(VLOOKUP(CONCATENATE($B13,"_",U$4,"_",$C$85,"_",$C$84),Data_for_IC_trend_tables!$A$1:$G$49194,7,FALSE)*1000000,"-")</f>
        <v>-</v>
      </c>
      <c r="V13" s="30" t="str">
        <f>IFERROR(VLOOKUP(CONCATENATE($B13,"_",V$4,"_",$C$85,"_",$C$84),Data_for_IC_trend_tables!$A$1:$G$49194,7,FALSE)*1000000,"-")</f>
        <v>-</v>
      </c>
      <c r="W13" s="30" t="str">
        <f>IFERROR(VLOOKUP(CONCATENATE($B13,"_",W$4,"_",$C$85,"_",$C$84),Data_for_IC_trend_tables!$A$1:$G$49194,7,FALSE)*1000000,"-")</f>
        <v>-</v>
      </c>
      <c r="X13" s="30" t="str">
        <f>IFERROR(VLOOKUP(CONCATENATE($B13,"_",X$4,"_",$C$85,"_",$C$84),Data_for_IC_trend_tables!$A$1:$G$49194,7,FALSE)*1000000,"-")</f>
        <v>-</v>
      </c>
      <c r="Y13" s="30" t="str">
        <f>IFERROR(VLOOKUP(CONCATENATE($B13,"_",Y$4,"_",$C$85,"_",$C$84),Data_for_IC_trend_tables!$A$1:$G$49194,7,FALSE)*1000000,"-")</f>
        <v>-</v>
      </c>
      <c r="Z13" s="30" t="str">
        <f>IFERROR(VLOOKUP(CONCATENATE($B13,"_",Z$4,"_",$C$85,"_",$C$84),Data_for_IC_trend_tables!$A$1:$G$49194,7,FALSE)*1000000,"-")</f>
        <v>-</v>
      </c>
      <c r="AA13" s="30" t="str">
        <f>IFERROR(VLOOKUP(CONCATENATE($B13,"_",AA$4,"_",$C$85,"_",$C$84),Data_for_IC_trend_tables!$A$1:$G$49194,7,FALSE)*1000000,"-")</f>
        <v>-</v>
      </c>
      <c r="AB13" s="30" t="str">
        <f>IFERROR(VLOOKUP(CONCATENATE($B13,"_",AB$4,"_",$C$85,"_",$C$84),Data_for_IC_trend_tables!$A$1:$G$49194,7,FALSE)*1000000,"-")</f>
        <v>-</v>
      </c>
      <c r="AC13" s="30" t="str">
        <f>IFERROR(VLOOKUP(CONCATENATE($B13,"_",AC$4,"_",$C$85,"_",$C$84),Data_for_IC_trend_tables!$A$1:$G$49194,7,FALSE)*1000000,"-")</f>
        <v>-</v>
      </c>
      <c r="AD13" s="30" t="str">
        <f>IFERROR(VLOOKUP(CONCATENATE($B13,"_",AD$4,"_",$C$85,"_",$C$84),Data_for_IC_trend_tables!$A$1:$G$49194,7,FALSE)*1000000,"-")</f>
        <v>-</v>
      </c>
      <c r="AE13" s="30" t="str">
        <f>IFERROR(VLOOKUP(CONCATENATE($B13,"_",AE$4,"_",$C$85,"_",$C$84),Data_for_IC_trend_tables!$A$1:$G$49194,7,FALSE)*1000000,"-")</f>
        <v>-</v>
      </c>
      <c r="AF13" s="30" t="str">
        <f>IFERROR(VLOOKUP(CONCATENATE($B13,"_",AF$4,"_",$C$85,"_",$C$84),Data_for_IC_trend_tables!$A$1:$G$49194,7,FALSE)*1000000,"-")</f>
        <v>-</v>
      </c>
      <c r="AG13" s="30" t="str">
        <f>IFERROR(VLOOKUP(CONCATENATE($B13,"_",AG$4,"_",$C$85,"_",$C$84),Data_for_IC_trend_tables!$A$1:$G$49194,7,FALSE)*1000000,"-")</f>
        <v>-</v>
      </c>
      <c r="AH13" s="30" t="str">
        <f>IFERROR(VLOOKUP(CONCATENATE($B13,"_",AH$4,"_",$C$85,"_",$C$84),Data_for_IC_trend_tables!$A$1:$G$49194,7,FALSE)*1000000,"-")</f>
        <v>-</v>
      </c>
      <c r="AI13" s="30" t="str">
        <f>IFERROR(VLOOKUP(CONCATENATE($B13,"_",AI$4,"_",$C$85,"_",$C$84),Data_for_IC_trend_tables!$A$1:$G$49194,7,FALSE)*1000000,"-")</f>
        <v>-</v>
      </c>
      <c r="AJ13" s="30" t="str">
        <f>IFERROR(VLOOKUP(CONCATENATE($B13,"_",AJ$4,"_",$C$85,"_",$C$84),Data_for_IC_trend_tables!$A$1:$G$49194,7,FALSE)*1000000,"-")</f>
        <v>-</v>
      </c>
      <c r="AK13" s="30" t="str">
        <f>IFERROR(VLOOKUP(CONCATENATE($B13,"_",AK$4,"_",$C$85,"_",$C$84),Data_for_IC_trend_tables!$A$1:$G$49194,7,FALSE)*1000000,"-")</f>
        <v>-</v>
      </c>
      <c r="AL13" s="30" t="str">
        <f>IFERROR(VLOOKUP(CONCATENATE($B13,"_",AL$4,"_",$C$85,"_",$C$84),Data_for_IC_trend_tables!$A$1:$G$49194,7,FALSE)*1000000,"-")</f>
        <v>-</v>
      </c>
      <c r="AM13" s="30" t="str">
        <f>IFERROR(VLOOKUP(CONCATENATE($B13,"_",AM$4,"_",$C$85,"_",$C$84),Data_for_IC_trend_tables!$A$1:$G$49194,7,FALSE)*1000000,"-")</f>
        <v>-</v>
      </c>
      <c r="AN13" s="30" t="str">
        <f>IFERROR(VLOOKUP(CONCATENATE($B13,"_",AN$4,"_",$C$85,"_",$C$84),Data_for_IC_trend_tables!$A$1:$G$49194,7,FALSE)*1000000,"-")</f>
        <v>-</v>
      </c>
      <c r="AO13" s="30" t="str">
        <f>IFERROR(VLOOKUP(CONCATENATE($B13,"_",AO$4,"_",$C$85,"_",$C$84),Data_for_IC_trend_tables!$A$1:$G$49194,7,FALSE)*1000000,"-")</f>
        <v>-</v>
      </c>
      <c r="AP13" s="30" t="str">
        <f>IFERROR(VLOOKUP(CONCATENATE($B13,"_",AP$4,"_",$C$85,"_",$C$84),Data_for_IC_trend_tables!$A$1:$G$49194,7,FALSE)*1000000,"-")</f>
        <v>-</v>
      </c>
      <c r="AQ13" s="30" t="str">
        <f>IFERROR(VLOOKUP(CONCATENATE($B13,"_",AQ$4,"_",$C$85,"_",$C$84),Data_for_IC_trend_tables!$A$1:$G$49194,7,FALSE)*1000000,"-")</f>
        <v>-</v>
      </c>
      <c r="AR13" s="30" t="str">
        <f>IFERROR(VLOOKUP(CONCATENATE($B13,"_",AR$4,"_",$C$85,"_",$C$84),Data_for_IC_trend_tables!$A$1:$G$49194,7,FALSE)*1000000,"-")</f>
        <v>-</v>
      </c>
      <c r="AS13" s="30" t="str">
        <f>IFERROR(VLOOKUP(CONCATENATE($B13,"_",AS$4,"_",$C$85,"_",$C$84),Data_for_IC_trend_tables!$A$1:$G$49194,7,FALSE)*1000000,"-")</f>
        <v>-</v>
      </c>
      <c r="AT13" s="30" t="str">
        <f>IFERROR(VLOOKUP(CONCATENATE($B13,"_",AT$4,"_",$C$85,"_",$C$84),Data_for_IC_trend_tables!$A$1:$G$49194,7,FALSE)*1000000,"-")</f>
        <v>-</v>
      </c>
      <c r="AU13" s="30" t="str">
        <f>IFERROR(VLOOKUP(CONCATENATE($B13,"_",AU$4,"_",$C$85,"_",$C$84),Data_for_IC_trend_tables!$A$1:$G$49194,7,FALSE)*1000000,"-")</f>
        <v>-</v>
      </c>
      <c r="AV13" s="30"/>
      <c r="AW13" s="30" t="str">
        <f>IFERROR(VLOOKUP(CONCATENATE($B13,"_",AW$4,"_",$C$85,"_",$C$84),Data_for_IC_trend_tables!$A$1:$G$49194,7,FALSE)*1000000,"-")</f>
        <v>-</v>
      </c>
      <c r="AX13" s="98" t="str">
        <f>AD13</f>
        <v>-</v>
      </c>
      <c r="AY13" s="38" t="str">
        <f t="shared" si="0"/>
        <v>no data for 2022</v>
      </c>
      <c r="AZ13" s="58" t="str">
        <f t="shared" si="1"/>
        <v/>
      </c>
      <c r="BA13" s="31" t="s">
        <v>262</v>
      </c>
      <c r="BC13" s="21"/>
    </row>
    <row r="14" spans="2:55" s="3" customFormat="1" x14ac:dyDescent="0.2">
      <c r="B14" s="53" t="s">
        <v>142</v>
      </c>
      <c r="C14" s="71" t="s">
        <v>6</v>
      </c>
      <c r="D14" s="56">
        <v>2005</v>
      </c>
      <c r="E14" s="30" t="str">
        <f>IFERROR(VLOOKUP(CONCATENATE($B14,"_",E$4,"_",$C$85,"_",$C$84),Data_for_IC_trend_tables!$A$1:$G$49194,7,FALSE)*1000000,"-")</f>
        <v>-</v>
      </c>
      <c r="F14" s="30" t="str">
        <f>IFERROR(VLOOKUP(CONCATENATE($B14,"_",F$4,"_",$C$85,"_",$C$84),Data_for_IC_trend_tables!$A$1:$G$49194,7,FALSE)*1000000,"-")</f>
        <v>-</v>
      </c>
      <c r="G14" s="30" t="str">
        <f>IFERROR(VLOOKUP(CONCATENATE($B14,"_",G$4,"_",$C$85,"_",$C$84),Data_for_IC_trend_tables!$A$1:$G$49194,7,FALSE)*1000000,"-")</f>
        <v>-</v>
      </c>
      <c r="H14" s="30" t="str">
        <f>IFERROR(VLOOKUP(CONCATENATE($B14,"_",H$4,"_",$C$85,"_",$C$84),Data_for_IC_trend_tables!$A$1:$G$49194,7,FALSE)*1000000,"-")</f>
        <v>-</v>
      </c>
      <c r="I14" s="30" t="str">
        <f>IFERROR(VLOOKUP(CONCATENATE($B14,"_",I$4,"_",$C$85,"_",$C$84),Data_for_IC_trend_tables!$A$1:$G$49194,7,FALSE)*1000000,"-")</f>
        <v>-</v>
      </c>
      <c r="J14" s="30" t="str">
        <f>IFERROR(VLOOKUP(CONCATENATE($B14,"_",J$4,"_",$C$85,"_",$C$84),Data_for_IC_trend_tables!$A$1:$G$49194,7,FALSE)*1000000,"-")</f>
        <v>-</v>
      </c>
      <c r="K14" s="30" t="str">
        <f>IFERROR(VLOOKUP(CONCATENATE($B14,"_",K$4,"_",$C$85,"_",$C$84),Data_for_IC_trend_tables!$A$1:$G$49194,7,FALSE)*1000000,"-")</f>
        <v>-</v>
      </c>
      <c r="L14" s="30">
        <f>IFERROR(VLOOKUP(CONCATENATE($B14,"_",L$4,"_",$C$85,"_",$C$84),Data_for_IC_trend_tables!$A$1:$G$49194,7,FALSE)*1000000,"-")</f>
        <v>479.50761622221802</v>
      </c>
      <c r="M14" s="30">
        <f>IFERROR(VLOOKUP(CONCATENATE($B14,"_",M$4,"_",$C$85,"_",$C$84),Data_for_IC_trend_tables!$A$1:$G$49194,7,FALSE)*1000000,"-")</f>
        <v>481.18912749463999</v>
      </c>
      <c r="N14" s="30" t="str">
        <f>IFERROR(VLOOKUP(CONCATENATE($B14,"_",N$4,"_",$C$85,"_",$C$84),Data_for_IC_trend_tables!$A$1:$G$49194,7,FALSE)*1000000,"-")</f>
        <v>-</v>
      </c>
      <c r="O14" s="30">
        <f>IFERROR(VLOOKUP(CONCATENATE($B14,"_",O$4,"_",$C$85,"_",$C$84),Data_for_IC_trend_tables!$A$1:$G$49194,7,FALSE)*1000000,"-")</f>
        <v>4.98454866104169</v>
      </c>
      <c r="P14" s="30">
        <f>IFERROR(VLOOKUP(CONCATENATE($B14,"_",P$4,"_",$C$85,"_",$C$84),Data_for_IC_trend_tables!$A$1:$G$49194,7,FALSE)*1000000,"-")</f>
        <v>2.9974442967865702</v>
      </c>
      <c r="Q14" s="30">
        <f>IFERROR(VLOOKUP(CONCATENATE($B14,"_",Q$4,"_",$C$85,"_",$C$84),Data_for_IC_trend_tables!$A$1:$G$49194,7,FALSE)*1000000,"-")</f>
        <v>2.4273953074675898</v>
      </c>
      <c r="R14" s="30">
        <f>IFERROR(VLOOKUP(CONCATENATE($B14,"_",R$4,"_",$C$85,"_",$C$84),Data_for_IC_trend_tables!$A$1:$G$49194,7,FALSE)*1000000,"-")</f>
        <v>1.92728360909814</v>
      </c>
      <c r="S14" s="30">
        <f>IFERROR(VLOOKUP(CONCATENATE($B14,"_",S$4,"_",$C$85,"_",$C$84),Data_for_IC_trend_tables!$A$1:$G$49194,7,FALSE)*1000000,"-")</f>
        <v>1.1958947278916299</v>
      </c>
      <c r="T14" s="30">
        <f>IFERROR(VLOOKUP(CONCATENATE($B14,"_",T$4,"_",$C$85,"_",$C$84),Data_for_IC_trend_tables!$A$1:$G$49194,7,FALSE)*1000000,"-")</f>
        <v>1.31955638504845</v>
      </c>
      <c r="U14" s="30">
        <f>IFERROR(VLOOKUP(CONCATENATE($B14,"_",U$4,"_",$C$85,"_",$C$84),Data_for_IC_trend_tables!$A$1:$G$49194,7,FALSE)*1000000,"-")</f>
        <v>1.0547185166270201</v>
      </c>
      <c r="V14" s="30">
        <f>IFERROR(VLOOKUP(CONCATENATE($B14,"_",V$4,"_",$C$85,"_",$C$84),Data_for_IC_trend_tables!$A$1:$G$49194,7,FALSE)*1000000,"-")</f>
        <v>1.8692532979104299</v>
      </c>
      <c r="W14" s="30">
        <f>IFERROR(VLOOKUP(CONCATENATE($B14,"_",W$4,"_",$C$85,"_",$C$84),Data_for_IC_trend_tables!$A$1:$G$49194,7,FALSE)*1000000,"-")</f>
        <v>1.8679772161005399</v>
      </c>
      <c r="X14" s="30">
        <f>IFERROR(VLOOKUP(CONCATENATE($B14,"_",X$4,"_",$C$85,"_",$C$84),Data_for_IC_trend_tables!$A$1:$G$49194,7,FALSE)*1000000,"-")</f>
        <v>1.580314078477</v>
      </c>
      <c r="Y14" s="30">
        <f>IFERROR(VLOOKUP(CONCATENATE($B14,"_",Y$4,"_",$C$85,"_",$C$84),Data_for_IC_trend_tables!$A$1:$G$49194,7,FALSE)*1000000,"-")</f>
        <v>3.3125913457446199</v>
      </c>
      <c r="Z14" s="30">
        <f>IFERROR(VLOOKUP(CONCATENATE($B14,"_",Z$4,"_",$C$85,"_",$C$84),Data_for_IC_trend_tables!$A$1:$G$49194,7,FALSE)*1000000,"-")</f>
        <v>3.50269792113978</v>
      </c>
      <c r="AA14" s="30">
        <f>IFERROR(VLOOKUP(CONCATENATE($B14,"_",AA$4,"_",$C$85,"_",$C$84),Data_for_IC_trend_tables!$A$1:$G$49194,7,FALSE)*1000000,"-")</f>
        <v>4.22317861739685</v>
      </c>
      <c r="AB14" s="30">
        <f>IFERROR(VLOOKUP(CONCATENATE($B14,"_",AB$4,"_",$C$85,"_",$C$84),Data_for_IC_trend_tables!$A$1:$G$49194,7,FALSE)*1000000,"-")</f>
        <v>4.4062913611565699</v>
      </c>
      <c r="AC14" s="30">
        <f>IFERROR(VLOOKUP(CONCATENATE($B14,"_",AC$4,"_",$C$85,"_",$C$84),Data_for_IC_trend_tables!$A$1:$G$49194,7,FALSE)*1000000,"-")</f>
        <v>4.2236232019849496</v>
      </c>
      <c r="AD14" s="30">
        <f>IFERROR(VLOOKUP(CONCATENATE($B14,"_",AD$4,"_",$C$85,"_",$C$84),Data_for_IC_trend_tables!$A$1:$G$49194,7,FALSE)*1000000,"-")</f>
        <v>4.49770138549645</v>
      </c>
      <c r="AE14" s="30">
        <f>IFERROR(VLOOKUP(CONCATENATE($B14,"_",AE$4,"_",$C$85,"_",$C$84),Data_for_IC_trend_tables!$A$1:$G$49194,7,FALSE)*1000000,"-")</f>
        <v>4.3277776305085398</v>
      </c>
      <c r="AF14" s="30">
        <f>IFERROR(VLOOKUP(CONCATENATE($B14,"_",AF$4,"_",$C$85,"_",$C$84),Data_for_IC_trend_tables!$A$1:$G$49194,7,FALSE)*1000000,"-")</f>
        <v>4.5626104950587205</v>
      </c>
      <c r="AG14" s="30">
        <f>IFERROR(VLOOKUP(CONCATENATE($B14,"_",AG$4,"_",$C$85,"_",$C$84),Data_for_IC_trend_tables!$A$1:$G$49194,7,FALSE)*1000000,"-")</f>
        <v>4.7582136518329898</v>
      </c>
      <c r="AH14" s="30">
        <f>IFERROR(VLOOKUP(CONCATENATE($B14,"_",AH$4,"_",$C$85,"_",$C$84),Data_for_IC_trend_tables!$A$1:$G$49194,7,FALSE)*1000000,"-")</f>
        <v>3.2666870809088699</v>
      </c>
      <c r="AI14" s="30">
        <f>IFERROR(VLOOKUP(CONCATENATE($B14,"_",AI$4,"_",$C$85,"_",$C$84),Data_for_IC_trend_tables!$A$1:$G$49194,7,FALSE)*1000000,"-")</f>
        <v>4.6920513474350898</v>
      </c>
      <c r="AJ14" s="30">
        <f>IFERROR(VLOOKUP(CONCATENATE($B14,"_",AJ$4,"_",$C$85,"_",$C$84),Data_for_IC_trend_tables!$A$1:$G$49194,7,FALSE)*1000000,"-")</f>
        <v>4.8839299018286599</v>
      </c>
      <c r="AK14" s="30">
        <f>IFERROR(VLOOKUP(CONCATENATE($B14,"_",AK$4,"_",$C$85,"_",$C$84),Data_for_IC_trend_tables!$A$1:$G$49194,7,FALSE)*1000000,"-")</f>
        <v>4.1370033236020305</v>
      </c>
      <c r="AL14" s="30">
        <f>IFERROR(VLOOKUP(CONCATENATE($B14,"_",AL$4,"_",$C$85,"_",$C$84),Data_for_IC_trend_tables!$A$1:$G$49194,7,FALSE)*1000000,"-")</f>
        <v>4.7971468197343201</v>
      </c>
      <c r="AM14" s="30">
        <f>IFERROR(VLOOKUP(CONCATENATE($B14,"_",AM$4,"_",$C$85,"_",$C$84),Data_for_IC_trend_tables!$A$1:$G$49194,7,FALSE)*1000000,"-")</f>
        <v>4.7647092604260202</v>
      </c>
      <c r="AN14" s="30">
        <f>IFERROR(VLOOKUP(CONCATENATE($B14,"_",AN$4,"_",$C$85,"_",$C$84),Data_for_IC_trend_tables!$A$1:$G$49194,7,FALSE)*1000000,"-")</f>
        <v>4.5069356222137094</v>
      </c>
      <c r="AO14" s="30">
        <f>IFERROR(VLOOKUP(CONCATENATE($B14,"_",AO$4,"_",$C$85,"_",$C$84),Data_for_IC_trend_tables!$A$1:$G$49194,7,FALSE)*1000000,"-")</f>
        <v>4.5975504730156995</v>
      </c>
      <c r="AP14" s="30">
        <f>IFERROR(VLOOKUP(CONCATENATE($B14,"_",AP$4,"_",$C$85,"_",$C$84),Data_for_IC_trend_tables!$A$1:$G$49194,7,FALSE)*1000000,"-")</f>
        <v>2.80683192413967</v>
      </c>
      <c r="AQ14" s="30">
        <f>IFERROR(VLOOKUP(CONCATENATE($B14,"_",AQ$4,"_",$C$85,"_",$C$84),Data_for_IC_trend_tables!$A$1:$G$49194,7,FALSE)*1000000,"-")</f>
        <v>2.9705846122481203</v>
      </c>
      <c r="AR14" s="30">
        <f>IFERROR(VLOOKUP(CONCATENATE($B14,"_",AR$4,"_",$C$85,"_",$C$84),Data_for_IC_trend_tables!$A$1:$G$49194,7,FALSE)*1000000,"-")</f>
        <v>3.1857694371774201</v>
      </c>
      <c r="AS14" s="30">
        <f>IFERROR(VLOOKUP(CONCATENATE($B14,"_",AS$4,"_",$C$85,"_",$C$84),Data_for_IC_trend_tables!$A$1:$G$49194,7,FALSE)*1000000,"-")</f>
        <v>2.3742056028860401</v>
      </c>
      <c r="AT14" s="30">
        <f>IFERROR(VLOOKUP(CONCATENATE($B14,"_",AT$4,"_",$C$85,"_",$C$84),Data_for_IC_trend_tables!$A$1:$G$49194,7,FALSE)*1000000,"-")</f>
        <v>3.1292118060967202</v>
      </c>
      <c r="AU14" s="30">
        <f>IFERROR(VLOOKUP(CONCATENATE($B14,"_",AU$4,"_",$C$85,"_",$C$84),Data_for_IC_trend_tables!$A$1:$G$49194,7,FALSE)*1000000,"-")</f>
        <v>3.23588624310662</v>
      </c>
      <c r="AV14" s="30"/>
      <c r="AW14" s="30">
        <f>IFERROR(VLOOKUP(CONCATENATE($B14,"_",AW$4,"_",$C$85,"_",$C$84),Data_for_IC_trend_tables!$A$1:$G$49194,7,FALSE)*1000000,"-")</f>
        <v>3.23588624310662</v>
      </c>
      <c r="AX14" s="98">
        <f t="shared" ref="AX14:AX20" si="2">AD14</f>
        <v>4.49770138549645</v>
      </c>
      <c r="AY14" s="38" t="str">
        <f t="shared" si="0"/>
        <v>Yes</v>
      </c>
      <c r="AZ14" s="58">
        <f t="shared" si="1"/>
        <v>-0.28054666911830844</v>
      </c>
      <c r="BA14" s="31" t="s">
        <v>262</v>
      </c>
      <c r="BC14" s="21"/>
    </row>
    <row r="15" spans="2:55" s="17" customFormat="1" x14ac:dyDescent="0.2">
      <c r="B15" s="53" t="s">
        <v>143</v>
      </c>
      <c r="C15" s="71" t="s">
        <v>7</v>
      </c>
      <c r="D15" s="56">
        <v>2005</v>
      </c>
      <c r="E15" s="30" t="str">
        <f>IFERROR(VLOOKUP(CONCATENATE($B15,"_",E$4,"_",$C$85,"_",$C$84),Data_for_IC_trend_tables!$A$1:$G$49194,7,FALSE)*1000000,"-")</f>
        <v>-</v>
      </c>
      <c r="F15" s="30" t="str">
        <f>IFERROR(VLOOKUP(CONCATENATE($B15,"_",F$4,"_",$C$85,"_",$C$84),Data_for_IC_trend_tables!$A$1:$G$49194,7,FALSE)*1000000,"-")</f>
        <v>-</v>
      </c>
      <c r="G15" s="30" t="str">
        <f>IFERROR(VLOOKUP(CONCATENATE($B15,"_",G$4,"_",$C$85,"_",$C$84),Data_for_IC_trend_tables!$A$1:$G$49194,7,FALSE)*1000000,"-")</f>
        <v>-</v>
      </c>
      <c r="H15" s="30" t="str">
        <f>IFERROR(VLOOKUP(CONCATENATE($B15,"_",H$4,"_",$C$85,"_",$C$84),Data_for_IC_trend_tables!$A$1:$G$49194,7,FALSE)*1000000,"-")</f>
        <v>-</v>
      </c>
      <c r="I15" s="30" t="str">
        <f>IFERROR(VLOOKUP(CONCATENATE($B15,"_",I$4,"_",$C$85,"_",$C$84),Data_for_IC_trend_tables!$A$1:$G$49194,7,FALSE)*1000000,"-")</f>
        <v>-</v>
      </c>
      <c r="J15" s="30" t="str">
        <f>IFERROR(VLOOKUP(CONCATENATE($B15,"_",J$4,"_",$C$85,"_",$C$84),Data_for_IC_trend_tables!$A$1:$G$49194,7,FALSE)*1000000,"-")</f>
        <v>-</v>
      </c>
      <c r="K15" s="30" t="str">
        <f>IFERROR(VLOOKUP(CONCATENATE($B15,"_",K$4,"_",$C$85,"_",$C$84),Data_for_IC_trend_tables!$A$1:$G$49194,7,FALSE)*1000000,"-")</f>
        <v>-</v>
      </c>
      <c r="L15" s="30" t="str">
        <f>IFERROR(VLOOKUP(CONCATENATE($B15,"_",L$4,"_",$C$85,"_",$C$84),Data_for_IC_trend_tables!$A$1:$G$49194,7,FALSE)*1000000,"-")</f>
        <v>-</v>
      </c>
      <c r="M15" s="30" t="str">
        <f>IFERROR(VLOOKUP(CONCATENATE($B15,"_",M$4,"_",$C$85,"_",$C$84),Data_for_IC_trend_tables!$A$1:$G$49194,7,FALSE)*1000000,"-")</f>
        <v>-</v>
      </c>
      <c r="N15" s="30" t="str">
        <f>IFERROR(VLOOKUP(CONCATENATE($B15,"_",N$4,"_",$C$85,"_",$C$84),Data_for_IC_trend_tables!$A$1:$G$49194,7,FALSE)*1000000,"-")</f>
        <v>-</v>
      </c>
      <c r="O15" s="30">
        <f>IFERROR(VLOOKUP(CONCATENATE($B15,"_",O$4,"_",$C$85,"_",$C$84),Data_for_IC_trend_tables!$A$1:$G$49194,7,FALSE)*1000000,"-")</f>
        <v>3.4342107247370302E-2</v>
      </c>
      <c r="P15" s="30">
        <f>IFERROR(VLOOKUP(CONCATENATE($B15,"_",P$4,"_",$C$85,"_",$C$84),Data_for_IC_trend_tables!$A$1:$G$49194,7,FALSE)*1000000,"-")</f>
        <v>3.3072517531720802E-2</v>
      </c>
      <c r="Q15" s="30">
        <f>IFERROR(VLOOKUP(CONCATENATE($B15,"_",Q$4,"_",$C$85,"_",$C$84),Data_for_IC_trend_tables!$A$1:$G$49194,7,FALSE)*1000000,"-")</f>
        <v>3.5513956503828499E-2</v>
      </c>
      <c r="R15" s="30">
        <f>IFERROR(VLOOKUP(CONCATENATE($B15,"_",R$4,"_",$C$85,"_",$C$84),Data_for_IC_trend_tables!$A$1:$G$49194,7,FALSE)*1000000,"-")</f>
        <v>3.8122932171142598E-2</v>
      </c>
      <c r="S15" s="30">
        <f>IFERROR(VLOOKUP(CONCATENATE($B15,"_",S$4,"_",$C$85,"_",$C$84),Data_for_IC_trend_tables!$A$1:$G$49194,7,FALSE)*1000000,"-")</f>
        <v>3.97525338493128E-2</v>
      </c>
      <c r="T15" s="30">
        <f>IFERROR(VLOOKUP(CONCATENATE($B15,"_",T$4,"_",$C$85,"_",$C$84),Data_for_IC_trend_tables!$A$1:$G$49194,7,FALSE)*1000000,"-")</f>
        <v>3.8691072037080804E-2</v>
      </c>
      <c r="U15" s="30">
        <f>IFERROR(VLOOKUP(CONCATENATE($B15,"_",U$4,"_",$C$85,"_",$C$84),Data_for_IC_trend_tables!$A$1:$G$49194,7,FALSE)*1000000,"-")</f>
        <v>4.1169333276599406E-2</v>
      </c>
      <c r="V15" s="30">
        <f>IFERROR(VLOOKUP(CONCATENATE($B15,"_",V$4,"_",$C$85,"_",$C$84),Data_for_IC_trend_tables!$A$1:$G$49194,7,FALSE)*1000000,"-")</f>
        <v>4.01425000580709E-2</v>
      </c>
      <c r="W15" s="30">
        <f>IFERROR(VLOOKUP(CONCATENATE($B15,"_",W$4,"_",$C$85,"_",$C$84),Data_for_IC_trend_tables!$A$1:$G$49194,7,FALSE)*1000000,"-")</f>
        <v>3.8705943943065403E-2</v>
      </c>
      <c r="X15" s="30">
        <f>IFERROR(VLOOKUP(CONCATENATE($B15,"_",X$4,"_",$C$85,"_",$C$84),Data_for_IC_trend_tables!$A$1:$G$49194,7,FALSE)*1000000,"-")</f>
        <v>3.8824047527037504E-2</v>
      </c>
      <c r="Y15" s="30">
        <f>IFERROR(VLOOKUP(CONCATENATE($B15,"_",Y$4,"_",$C$85,"_",$C$84),Data_for_IC_trend_tables!$A$1:$G$49194,7,FALSE)*1000000,"-")</f>
        <v>3.9866927864348894E-2</v>
      </c>
      <c r="Z15" s="30">
        <f>IFERROR(VLOOKUP(CONCATENATE($B15,"_",Z$4,"_",$C$85,"_",$C$84),Data_for_IC_trend_tables!$A$1:$G$49194,7,FALSE)*1000000,"-")</f>
        <v>3.9274074926794703E-2</v>
      </c>
      <c r="AA15" s="30">
        <f>IFERROR(VLOOKUP(CONCATENATE($B15,"_",AA$4,"_",$C$85,"_",$C$84),Data_for_IC_trend_tables!$A$1:$G$49194,7,FALSE)*1000000,"-")</f>
        <v>4.01693510050899E-2</v>
      </c>
      <c r="AB15" s="30">
        <f>IFERROR(VLOOKUP(CONCATENATE($B15,"_",AB$4,"_",$C$85,"_",$C$84),Data_for_IC_trend_tables!$A$1:$G$49194,7,FALSE)*1000000,"-")</f>
        <v>3.1677350695035494E-2</v>
      </c>
      <c r="AC15" s="30">
        <f>IFERROR(VLOOKUP(CONCATENATE($B15,"_",AC$4,"_",$C$85,"_",$C$84),Data_for_IC_trend_tables!$A$1:$G$49194,7,FALSE)*1000000,"-")</f>
        <v>3.13061734404858E-2</v>
      </c>
      <c r="AD15" s="30">
        <f>IFERROR(VLOOKUP(CONCATENATE($B15,"_",AD$4,"_",$C$85,"_",$C$84),Data_for_IC_trend_tables!$A$1:$G$49194,7,FALSE)*1000000,"-")</f>
        <v>3.3091859362260702E-2</v>
      </c>
      <c r="AE15" s="30">
        <f>IFERROR(VLOOKUP(CONCATENATE($B15,"_",AE$4,"_",$C$85,"_",$C$84),Data_for_IC_trend_tables!$A$1:$G$49194,7,FALSE)*1000000,"-")</f>
        <v>3.6471158053375606E-2</v>
      </c>
      <c r="AF15" s="30">
        <f>IFERROR(VLOOKUP(CONCATENATE($B15,"_",AF$4,"_",$C$85,"_",$C$84),Data_for_IC_trend_tables!$A$1:$G$49194,7,FALSE)*1000000,"-")</f>
        <v>3.7753793100793104E-2</v>
      </c>
      <c r="AG15" s="30">
        <f>IFERROR(VLOOKUP(CONCATENATE($B15,"_",AG$4,"_",$C$85,"_",$C$84),Data_for_IC_trend_tables!$A$1:$G$49194,7,FALSE)*1000000,"-")</f>
        <v>3.4066290559318799E-2</v>
      </c>
      <c r="AH15" s="30">
        <f>IFERROR(VLOOKUP(CONCATENATE($B15,"_",AH$4,"_",$C$85,"_",$C$84),Data_for_IC_trend_tables!$A$1:$G$49194,7,FALSE)*1000000,"-")</f>
        <v>2.8869406734554501E-2</v>
      </c>
      <c r="AI15" s="30">
        <f>IFERROR(VLOOKUP(CONCATENATE($B15,"_",AI$4,"_",$C$85,"_",$C$84),Data_for_IC_trend_tables!$A$1:$G$49194,7,FALSE)*1000000,"-")</f>
        <v>2.5944460676994203E-2</v>
      </c>
      <c r="AJ15" s="30">
        <f>IFERROR(VLOOKUP(CONCATENATE($B15,"_",AJ$4,"_",$C$85,"_",$C$84),Data_for_IC_trend_tables!$A$1:$G$49194,7,FALSE)*1000000,"-")</f>
        <v>2.5984957387933199E-2</v>
      </c>
      <c r="AK15" s="30">
        <f>IFERROR(VLOOKUP(CONCATENATE($B15,"_",AK$4,"_",$C$85,"_",$C$84),Data_for_IC_trend_tables!$A$1:$G$49194,7,FALSE)*1000000,"-")</f>
        <v>2.41716263080031E-2</v>
      </c>
      <c r="AL15" s="30">
        <f>IFERROR(VLOOKUP(CONCATENATE($B15,"_",AL$4,"_",$C$85,"_",$C$84),Data_for_IC_trend_tables!$A$1:$G$49194,7,FALSE)*1000000,"-")</f>
        <v>3.9416082157618E-2</v>
      </c>
      <c r="AM15" s="30">
        <f>IFERROR(VLOOKUP(CONCATENATE($B15,"_",AM$4,"_",$C$85,"_",$C$84),Data_for_IC_trend_tables!$A$1:$G$49194,7,FALSE)*1000000,"-")</f>
        <v>4.1714014641454501E-2</v>
      </c>
      <c r="AN15" s="30">
        <f>IFERROR(VLOOKUP(CONCATENATE($B15,"_",AN$4,"_",$C$85,"_",$C$84),Data_for_IC_trend_tables!$A$1:$G$49194,7,FALSE)*1000000,"-")</f>
        <v>3.73240821154152E-2</v>
      </c>
      <c r="AO15" s="30">
        <f>IFERROR(VLOOKUP(CONCATENATE($B15,"_",AO$4,"_",$C$85,"_",$C$84),Data_for_IC_trend_tables!$A$1:$G$49194,7,FALSE)*1000000,"-")</f>
        <v>3.7766702029936601E-2</v>
      </c>
      <c r="AP15" s="30">
        <f>IFERROR(VLOOKUP(CONCATENATE($B15,"_",AP$4,"_",$C$85,"_",$C$84),Data_for_IC_trend_tables!$A$1:$G$49194,7,FALSE)*1000000,"-")</f>
        <v>4.0295710454673193E-2</v>
      </c>
      <c r="AQ15" s="30">
        <f>IFERROR(VLOOKUP(CONCATENATE($B15,"_",AQ$4,"_",$C$85,"_",$C$84),Data_for_IC_trend_tables!$A$1:$G$49194,7,FALSE)*1000000,"-")</f>
        <v>3.6745333461509599E-2</v>
      </c>
      <c r="AR15" s="30">
        <f>IFERROR(VLOOKUP(CONCATENATE($B15,"_",AR$4,"_",$C$85,"_",$C$84),Data_for_IC_trend_tables!$A$1:$G$49194,7,FALSE)*1000000,"-")</f>
        <v>3.4193828068899701E-2</v>
      </c>
      <c r="AS15" s="30">
        <f>IFERROR(VLOOKUP(CONCATENATE($B15,"_",AS$4,"_",$C$85,"_",$C$84),Data_for_IC_trend_tables!$A$1:$G$49194,7,FALSE)*1000000,"-")</f>
        <v>3.6825786196300801E-2</v>
      </c>
      <c r="AT15" s="30">
        <f>IFERROR(VLOOKUP(CONCATENATE($B15,"_",AT$4,"_",$C$85,"_",$C$84),Data_for_IC_trend_tables!$A$1:$G$49194,7,FALSE)*1000000,"-")</f>
        <v>3.7821508942719802E-2</v>
      </c>
      <c r="AU15" s="30">
        <f>IFERROR(VLOOKUP(CONCATENATE($B15,"_",AU$4,"_",$C$85,"_",$C$84),Data_for_IC_trend_tables!$A$1:$G$49194,7,FALSE)*1000000,"-")</f>
        <v>3.7546137287974402E-2</v>
      </c>
      <c r="AV15" s="30"/>
      <c r="AW15" s="30">
        <f>IFERROR(VLOOKUP(CONCATENATE($B15,"_",AW$4,"_",$C$85,"_",$C$84),Data_for_IC_trend_tables!$A$1:$G$49194,7,FALSE)*1000000,"-")</f>
        <v>3.7546137287974402E-2</v>
      </c>
      <c r="AX15" s="98">
        <f t="shared" si="2"/>
        <v>3.3091859362260702E-2</v>
      </c>
      <c r="AY15" s="38" t="str">
        <f t="shared" si="0"/>
        <v>No</v>
      </c>
      <c r="AZ15" s="58">
        <f t="shared" si="1"/>
        <v>0.13460343454721493</v>
      </c>
      <c r="BA15" s="31" t="s">
        <v>262</v>
      </c>
      <c r="BC15" s="21"/>
    </row>
    <row r="16" spans="2:55" s="3" customFormat="1" x14ac:dyDescent="0.2">
      <c r="B16" s="53" t="s">
        <v>144</v>
      </c>
      <c r="C16" s="71" t="s">
        <v>187</v>
      </c>
      <c r="D16" s="56">
        <v>2005</v>
      </c>
      <c r="E16" s="30" t="str">
        <f>IFERROR(VLOOKUP(CONCATENATE($B16,"_",E$4,"_",$C$85,"_",$C$84),Data_for_IC_trend_tables!$A$1:$G$49194,7,FALSE)*1000000,"-")</f>
        <v>-</v>
      </c>
      <c r="F16" s="30" t="str">
        <f>IFERROR(VLOOKUP(CONCATENATE($B16,"_",F$4,"_",$C$85,"_",$C$84),Data_for_IC_trend_tables!$A$1:$G$49194,7,FALSE)*1000000,"-")</f>
        <v>-</v>
      </c>
      <c r="G16" s="30" t="str">
        <f>IFERROR(VLOOKUP(CONCATENATE($B16,"_",G$4,"_",$C$85,"_",$C$84),Data_for_IC_trend_tables!$A$1:$G$49194,7,FALSE)*1000000,"-")</f>
        <v>-</v>
      </c>
      <c r="H16" s="30" t="str">
        <f>IFERROR(VLOOKUP(CONCATENATE($B16,"_",H$4,"_",$C$85,"_",$C$84),Data_for_IC_trend_tables!$A$1:$G$49194,7,FALSE)*1000000,"-")</f>
        <v>-</v>
      </c>
      <c r="I16" s="30" t="str">
        <f>IFERROR(VLOOKUP(CONCATENATE($B16,"_",I$4,"_",$C$85,"_",$C$84),Data_for_IC_trend_tables!$A$1:$G$49194,7,FALSE)*1000000,"-")</f>
        <v>-</v>
      </c>
      <c r="J16" s="30" t="str">
        <f>IFERROR(VLOOKUP(CONCATENATE($B16,"_",J$4,"_",$C$85,"_",$C$84),Data_for_IC_trend_tables!$A$1:$G$49194,7,FALSE)*1000000,"-")</f>
        <v>-</v>
      </c>
      <c r="K16" s="30" t="str">
        <f>IFERROR(VLOOKUP(CONCATENATE($B16,"_",K$4,"_",$C$85,"_",$C$84),Data_for_IC_trend_tables!$A$1:$G$49194,7,FALSE)*1000000,"-")</f>
        <v>-</v>
      </c>
      <c r="L16" s="30" t="str">
        <f>IFERROR(VLOOKUP(CONCATENATE($B16,"_",L$4,"_",$C$85,"_",$C$84),Data_for_IC_trend_tables!$A$1:$G$49194,7,FALSE)*1000000,"-")</f>
        <v>-</v>
      </c>
      <c r="M16" s="30" t="str">
        <f>IFERROR(VLOOKUP(CONCATENATE($B16,"_",M$4,"_",$C$85,"_",$C$84),Data_for_IC_trend_tables!$A$1:$G$49194,7,FALSE)*1000000,"-")</f>
        <v>-</v>
      </c>
      <c r="N16" s="30" t="str">
        <f>IFERROR(VLOOKUP(CONCATENATE($B16,"_",N$4,"_",$C$85,"_",$C$84),Data_for_IC_trend_tables!$A$1:$G$49194,7,FALSE)*1000000,"-")</f>
        <v>-</v>
      </c>
      <c r="O16" s="30">
        <f>IFERROR(VLOOKUP(CONCATENATE($B16,"_",O$4,"_",$C$85,"_",$C$84),Data_for_IC_trend_tables!$A$1:$G$49194,7,FALSE)*1000000,"-")</f>
        <v>3.64776137668929</v>
      </c>
      <c r="P16" s="30">
        <f>IFERROR(VLOOKUP(CONCATENATE($B16,"_",P$4,"_",$C$85,"_",$C$84),Data_for_IC_trend_tables!$A$1:$G$49194,7,FALSE)*1000000,"-")</f>
        <v>3.4753134287787</v>
      </c>
      <c r="Q16" s="30">
        <f>IFERROR(VLOOKUP(CONCATENATE($B16,"_",Q$4,"_",$C$85,"_",$C$84),Data_for_IC_trend_tables!$A$1:$G$49194,7,FALSE)*1000000,"-")</f>
        <v>3.2148150986858401</v>
      </c>
      <c r="R16" s="30">
        <f>IFERROR(VLOOKUP(CONCATENATE($B16,"_",R$4,"_",$C$85,"_",$C$84),Data_for_IC_trend_tables!$A$1:$G$49194,7,FALSE)*1000000,"-")</f>
        <v>2.9728469963781099</v>
      </c>
      <c r="S16" s="30">
        <f>IFERROR(VLOOKUP(CONCATENATE($B16,"_",S$4,"_",$C$85,"_",$C$84),Data_for_IC_trend_tables!$A$1:$G$49194,7,FALSE)*1000000,"-")</f>
        <v>3.0034620568866202</v>
      </c>
      <c r="T16" s="30">
        <f>IFERROR(VLOOKUP(CONCATENATE($B16,"_",T$4,"_",$C$85,"_",$C$84),Data_for_IC_trend_tables!$A$1:$G$49194,7,FALSE)*1000000,"-")</f>
        <v>2.71250162310539</v>
      </c>
      <c r="U16" s="30">
        <f>IFERROR(VLOOKUP(CONCATENATE($B16,"_",U$4,"_",$C$85,"_",$C$84),Data_for_IC_trend_tables!$A$1:$G$49194,7,FALSE)*1000000,"-")</f>
        <v>2.6617285181374801</v>
      </c>
      <c r="V16" s="30">
        <f>IFERROR(VLOOKUP(CONCATENATE($B16,"_",V$4,"_",$C$85,"_",$C$84),Data_for_IC_trend_tables!$A$1:$G$49194,7,FALSE)*1000000,"-")</f>
        <v>2.2661914037341302</v>
      </c>
      <c r="W16" s="30">
        <f>IFERROR(VLOOKUP(CONCATENATE($B16,"_",W$4,"_",$C$85,"_",$C$84),Data_for_IC_trend_tables!$A$1:$G$49194,7,FALSE)*1000000,"-")</f>
        <v>2.1216154048904099</v>
      </c>
      <c r="X16" s="30">
        <f>IFERROR(VLOOKUP(CONCATENATE($B16,"_",X$4,"_",$C$85,"_",$C$84),Data_for_IC_trend_tables!$A$1:$G$49194,7,FALSE)*1000000,"-")</f>
        <v>1.9253946854746999</v>
      </c>
      <c r="Y16" s="30">
        <f>IFERROR(VLOOKUP(CONCATENATE($B16,"_",Y$4,"_",$C$85,"_",$C$84),Data_for_IC_trend_tables!$A$1:$G$49194,7,FALSE)*1000000,"-")</f>
        <v>2.0574565113871897</v>
      </c>
      <c r="Z16" s="30">
        <f>IFERROR(VLOOKUP(CONCATENATE($B16,"_",Z$4,"_",$C$85,"_",$C$84),Data_for_IC_trend_tables!$A$1:$G$49194,7,FALSE)*1000000,"-")</f>
        <v>1.9749303912835903</v>
      </c>
      <c r="AA16" s="30">
        <f>IFERROR(VLOOKUP(CONCATENATE($B16,"_",AA$4,"_",$C$85,"_",$C$84),Data_for_IC_trend_tables!$A$1:$G$49194,7,FALSE)*1000000,"-")</f>
        <v>1.9803675289902201</v>
      </c>
      <c r="AB16" s="30">
        <f>IFERROR(VLOOKUP(CONCATENATE($B16,"_",AB$4,"_",$C$85,"_",$C$84),Data_for_IC_trend_tables!$A$1:$G$49194,7,FALSE)*1000000,"-")</f>
        <v>1.9789079010217898</v>
      </c>
      <c r="AC16" s="30">
        <f>IFERROR(VLOOKUP(CONCATENATE($B16,"_",AC$4,"_",$C$85,"_",$C$84),Data_for_IC_trend_tables!$A$1:$G$49194,7,FALSE)*1000000,"-")</f>
        <v>2.0395819438339702</v>
      </c>
      <c r="AD16" s="30">
        <f>IFERROR(VLOOKUP(CONCATENATE($B16,"_",AD$4,"_",$C$85,"_",$C$84),Data_for_IC_trend_tables!$A$1:$G$49194,7,FALSE)*1000000,"-")</f>
        <v>1.9593519167347297</v>
      </c>
      <c r="AE16" s="30">
        <f>IFERROR(VLOOKUP(CONCATENATE($B16,"_",AE$4,"_",$C$85,"_",$C$84),Data_for_IC_trend_tables!$A$1:$G$49194,7,FALSE)*1000000,"-")</f>
        <v>2.0705936793559503</v>
      </c>
      <c r="AF16" s="30">
        <f>IFERROR(VLOOKUP(CONCATENATE($B16,"_",AF$4,"_",$C$85,"_",$C$84),Data_for_IC_trend_tables!$A$1:$G$49194,7,FALSE)*1000000,"-")</f>
        <v>2.06350032039051</v>
      </c>
      <c r="AG16" s="30">
        <f>IFERROR(VLOOKUP(CONCATENATE($B16,"_",AG$4,"_",$C$85,"_",$C$84),Data_for_IC_trend_tables!$A$1:$G$49194,7,FALSE)*1000000,"-")</f>
        <v>1.90223853473628</v>
      </c>
      <c r="AH16" s="30">
        <f>IFERROR(VLOOKUP(CONCATENATE($B16,"_",AH$4,"_",$C$85,"_",$C$84),Data_for_IC_trend_tables!$A$1:$G$49194,7,FALSE)*1000000,"-")</f>
        <v>1.6219279334092001</v>
      </c>
      <c r="AI16" s="30">
        <f>IFERROR(VLOOKUP(CONCATENATE($B16,"_",AI$4,"_",$C$85,"_",$C$84),Data_for_IC_trend_tables!$A$1:$G$49194,7,FALSE)*1000000,"-")</f>
        <v>1.73782459177662</v>
      </c>
      <c r="AJ16" s="30">
        <f>IFERROR(VLOOKUP(CONCATENATE($B16,"_",AJ$4,"_",$C$85,"_",$C$84),Data_for_IC_trend_tables!$A$1:$G$49194,7,FALSE)*1000000,"-")</f>
        <v>1.7344939140477802</v>
      </c>
      <c r="AK16" s="30">
        <f>IFERROR(VLOOKUP(CONCATENATE($B16,"_",AK$4,"_",$C$85,"_",$C$84),Data_for_IC_trend_tables!$A$1:$G$49194,7,FALSE)*1000000,"-")</f>
        <v>1.68594126856127</v>
      </c>
      <c r="AL16" s="30">
        <f>IFERROR(VLOOKUP(CONCATENATE($B16,"_",AL$4,"_",$C$85,"_",$C$84),Data_for_IC_trend_tables!$A$1:$G$49194,7,FALSE)*1000000,"-")</f>
        <v>1.67726343914567</v>
      </c>
      <c r="AM16" s="30">
        <f>IFERROR(VLOOKUP(CONCATENATE($B16,"_",AM$4,"_",$C$85,"_",$C$84),Data_for_IC_trend_tables!$A$1:$G$49194,7,FALSE)*1000000,"-")</f>
        <v>1.7092132197587799</v>
      </c>
      <c r="AN16" s="30">
        <f>IFERROR(VLOOKUP(CONCATENATE($B16,"_",AN$4,"_",$C$85,"_",$C$84),Data_for_IC_trend_tables!$A$1:$G$49194,7,FALSE)*1000000,"-")</f>
        <v>1.75163011659047</v>
      </c>
      <c r="AO16" s="30">
        <f>IFERROR(VLOOKUP(CONCATENATE($B16,"_",AO$4,"_",$C$85,"_",$C$84),Data_for_IC_trend_tables!$A$1:$G$49194,7,FALSE)*1000000,"-")</f>
        <v>1.75094119882989</v>
      </c>
      <c r="AP16" s="30">
        <f>IFERROR(VLOOKUP(CONCATENATE($B16,"_",AP$4,"_",$C$85,"_",$C$84),Data_for_IC_trend_tables!$A$1:$G$49194,7,FALSE)*1000000,"-")</f>
        <v>1.6918316740880299</v>
      </c>
      <c r="AQ16" s="30">
        <f>IFERROR(VLOOKUP(CONCATENATE($B16,"_",AQ$4,"_",$C$85,"_",$C$84),Data_for_IC_trend_tables!$A$1:$G$49194,7,FALSE)*1000000,"-")</f>
        <v>1.69862209054138</v>
      </c>
      <c r="AR16" s="30">
        <f>IFERROR(VLOOKUP(CONCATENATE($B16,"_",AR$4,"_",$C$85,"_",$C$84),Data_for_IC_trend_tables!$A$1:$G$49194,7,FALSE)*1000000,"-")</f>
        <v>1.5980696035961199</v>
      </c>
      <c r="AS16" s="30">
        <f>IFERROR(VLOOKUP(CONCATENATE($B16,"_",AS$4,"_",$C$85,"_",$C$84),Data_for_IC_trend_tables!$A$1:$G$49194,7,FALSE)*1000000,"-")</f>
        <v>1.4861146289834899</v>
      </c>
      <c r="AT16" s="30">
        <f>IFERROR(VLOOKUP(CONCATENATE($B16,"_",AT$4,"_",$C$85,"_",$C$84),Data_for_IC_trend_tables!$A$1:$G$49194,7,FALSE)*1000000,"-")</f>
        <v>1.2127704175018501</v>
      </c>
      <c r="AU16" s="30">
        <f>IFERROR(VLOOKUP(CONCATENATE($B16,"_",AU$4,"_",$C$85,"_",$C$84),Data_for_IC_trend_tables!$A$1:$G$49194,7,FALSE)*1000000,"-")</f>
        <v>1.1694018054159698</v>
      </c>
      <c r="AV16" s="30"/>
      <c r="AW16" s="30">
        <f>IFERROR(VLOOKUP(CONCATENATE($B16,"_",AW$4,"_",$C$85,"_",$C$84),Data_for_IC_trend_tables!$A$1:$G$49194,7,FALSE)*1000000,"-")</f>
        <v>1.1694018054159698</v>
      </c>
      <c r="AX16" s="98">
        <f t="shared" si="2"/>
        <v>1.9593519167347297</v>
      </c>
      <c r="AY16" s="38" t="str">
        <f t="shared" si="0"/>
        <v>Yes</v>
      </c>
      <c r="AZ16" s="58">
        <f t="shared" si="1"/>
        <v>-0.40316908084343311</v>
      </c>
      <c r="BA16" s="31" t="s">
        <v>262</v>
      </c>
      <c r="BC16" s="21"/>
    </row>
    <row r="17" spans="2:55" s="3" customFormat="1" x14ac:dyDescent="0.2">
      <c r="B17" s="53" t="s">
        <v>145</v>
      </c>
      <c r="C17" s="71" t="s">
        <v>8</v>
      </c>
      <c r="D17" s="56">
        <v>2005</v>
      </c>
      <c r="E17" s="30" t="str">
        <f>IFERROR(VLOOKUP(CONCATENATE($B17,"_",E$4,"_",$C$85,"_",$C$84),Data_for_IC_trend_tables!$A$1:$G$49194,7,FALSE)*1000000,"-")</f>
        <v>-</v>
      </c>
      <c r="F17" s="30" t="str">
        <f>IFERROR(VLOOKUP(CONCATENATE($B17,"_",F$4,"_",$C$85,"_",$C$84),Data_for_IC_trend_tables!$A$1:$G$49194,7,FALSE)*1000000,"-")</f>
        <v>-</v>
      </c>
      <c r="G17" s="30" t="str">
        <f>IFERROR(VLOOKUP(CONCATENATE($B17,"_",G$4,"_",$C$85,"_",$C$84),Data_for_IC_trend_tables!$A$1:$G$49194,7,FALSE)*1000000,"-")</f>
        <v>-</v>
      </c>
      <c r="H17" s="30" t="str">
        <f>IFERROR(VLOOKUP(CONCATENATE($B17,"_",H$4,"_",$C$85,"_",$C$84),Data_for_IC_trend_tables!$A$1:$G$49194,7,FALSE)*1000000,"-")</f>
        <v>-</v>
      </c>
      <c r="I17" s="30" t="str">
        <f>IFERROR(VLOOKUP(CONCATENATE($B17,"_",I$4,"_",$C$85,"_",$C$84),Data_for_IC_trend_tables!$A$1:$G$49194,7,FALSE)*1000000,"-")</f>
        <v>-</v>
      </c>
      <c r="J17" s="30" t="str">
        <f>IFERROR(VLOOKUP(CONCATENATE($B17,"_",J$4,"_",$C$85,"_",$C$84),Data_for_IC_trend_tables!$A$1:$G$49194,7,FALSE)*1000000,"-")</f>
        <v>-</v>
      </c>
      <c r="K17" s="30" t="str">
        <f>IFERROR(VLOOKUP(CONCATENATE($B17,"_",K$4,"_",$C$85,"_",$C$84),Data_for_IC_trend_tables!$A$1:$G$49194,7,FALSE)*1000000,"-")</f>
        <v>-</v>
      </c>
      <c r="L17" s="30" t="str">
        <f>IFERROR(VLOOKUP(CONCATENATE($B17,"_",L$4,"_",$C$85,"_",$C$84),Data_for_IC_trend_tables!$A$1:$G$49194,7,FALSE)*1000000,"-")</f>
        <v>-</v>
      </c>
      <c r="M17" s="30" t="str">
        <f>IFERROR(VLOOKUP(CONCATENATE($B17,"_",M$4,"_",$C$85,"_",$C$84),Data_for_IC_trend_tables!$A$1:$G$49194,7,FALSE)*1000000,"-")</f>
        <v>-</v>
      </c>
      <c r="N17" s="30" t="str">
        <f>IFERROR(VLOOKUP(CONCATENATE($B17,"_",N$4,"_",$C$85,"_",$C$84),Data_for_IC_trend_tables!$A$1:$G$49194,7,FALSE)*1000000,"-")</f>
        <v>-</v>
      </c>
      <c r="O17" s="30">
        <f>IFERROR(VLOOKUP(CONCATENATE($B17,"_",O$4,"_",$C$85,"_",$C$84),Data_for_IC_trend_tables!$A$1:$G$49194,7,FALSE)*1000000,"-")</f>
        <v>2.8962026652636599</v>
      </c>
      <c r="P17" s="30">
        <f>IFERROR(VLOOKUP(CONCATENATE($B17,"_",P$4,"_",$C$85,"_",$C$84),Data_for_IC_trend_tables!$A$1:$G$49194,7,FALSE)*1000000,"-")</f>
        <v>2.9130280048617903</v>
      </c>
      <c r="Q17" s="30">
        <f>IFERROR(VLOOKUP(CONCATENATE($B17,"_",Q$4,"_",$C$85,"_",$C$84),Data_for_IC_trend_tables!$A$1:$G$49194,7,FALSE)*1000000,"-")</f>
        <v>2.75936621129767</v>
      </c>
      <c r="R17" s="30">
        <f>IFERROR(VLOOKUP(CONCATENATE($B17,"_",R$4,"_",$C$85,"_",$C$84),Data_for_IC_trend_tables!$A$1:$G$49194,7,FALSE)*1000000,"-")</f>
        <v>2.8095482920658497</v>
      </c>
      <c r="S17" s="30">
        <f>IFERROR(VLOOKUP(CONCATENATE($B17,"_",S$4,"_",$C$85,"_",$C$84),Data_for_IC_trend_tables!$A$1:$G$49194,7,FALSE)*1000000,"-")</f>
        <v>2.9343535170807797</v>
      </c>
      <c r="T17" s="30">
        <f>IFERROR(VLOOKUP(CONCATENATE($B17,"_",T$4,"_",$C$85,"_",$C$84),Data_for_IC_trend_tables!$A$1:$G$49194,7,FALSE)*1000000,"-")</f>
        <v>2.8606496589525801</v>
      </c>
      <c r="U17" s="30">
        <f>IFERROR(VLOOKUP(CONCATENATE($B17,"_",U$4,"_",$C$85,"_",$C$84),Data_for_IC_trend_tables!$A$1:$G$49194,7,FALSE)*1000000,"-")</f>
        <v>2.9061389731827503</v>
      </c>
      <c r="V17" s="30">
        <f>IFERROR(VLOOKUP(CONCATENATE($B17,"_",V$4,"_",$C$85,"_",$C$84),Data_for_IC_trend_tables!$A$1:$G$49194,7,FALSE)*1000000,"-")</f>
        <v>3.0314826822021597</v>
      </c>
      <c r="W17" s="30">
        <f>IFERROR(VLOOKUP(CONCATENATE($B17,"_",W$4,"_",$C$85,"_",$C$84),Data_for_IC_trend_tables!$A$1:$G$49194,7,FALSE)*1000000,"-")</f>
        <v>2.7374847778212699</v>
      </c>
      <c r="X17" s="30">
        <f>IFERROR(VLOOKUP(CONCATENATE($B17,"_",X$4,"_",$C$85,"_",$C$84),Data_for_IC_trend_tables!$A$1:$G$49194,7,FALSE)*1000000,"-")</f>
        <v>2.7490224734198803</v>
      </c>
      <c r="Y17" s="30">
        <f>IFERROR(VLOOKUP(CONCATENATE($B17,"_",Y$4,"_",$C$85,"_",$C$84),Data_for_IC_trend_tables!$A$1:$G$49194,7,FALSE)*1000000,"-")</f>
        <v>2.2720569694492201</v>
      </c>
      <c r="Z17" s="30">
        <f>IFERROR(VLOOKUP(CONCATENATE($B17,"_",Z$4,"_",$C$85,"_",$C$84),Data_for_IC_trend_tables!$A$1:$G$49194,7,FALSE)*1000000,"-")</f>
        <v>2.5269421554916502</v>
      </c>
      <c r="AA17" s="30">
        <f>IFERROR(VLOOKUP(CONCATENATE($B17,"_",AA$4,"_",$C$85,"_",$C$84),Data_for_IC_trend_tables!$A$1:$G$49194,7,FALSE)*1000000,"-")</f>
        <v>0.71968627017970899</v>
      </c>
      <c r="AB17" s="30">
        <f>IFERROR(VLOOKUP(CONCATENATE($B17,"_",AB$4,"_",$C$85,"_",$C$84),Data_for_IC_trend_tables!$A$1:$G$49194,7,FALSE)*1000000,"-")</f>
        <v>0.76573408784999197</v>
      </c>
      <c r="AC17" s="30">
        <f>IFERROR(VLOOKUP(CONCATENATE($B17,"_",AC$4,"_",$C$85,"_",$C$84),Data_for_IC_trend_tables!$A$1:$G$49194,7,FALSE)*1000000,"-")</f>
        <v>0.64938498389104393</v>
      </c>
      <c r="AD17" s="30">
        <f>IFERROR(VLOOKUP(CONCATENATE($B17,"_",AD$4,"_",$C$85,"_",$C$84),Data_for_IC_trend_tables!$A$1:$G$49194,7,FALSE)*1000000,"-")</f>
        <v>1.20361140902338</v>
      </c>
      <c r="AE17" s="30">
        <f>IFERROR(VLOOKUP(CONCATENATE($B17,"_",AE$4,"_",$C$85,"_",$C$84),Data_for_IC_trend_tables!$A$1:$G$49194,7,FALSE)*1000000,"-")</f>
        <v>0.67866930429697891</v>
      </c>
      <c r="AF17" s="30">
        <f>IFERROR(VLOOKUP(CONCATENATE($B17,"_",AF$4,"_",$C$85,"_",$C$84),Data_for_IC_trend_tables!$A$1:$G$49194,7,FALSE)*1000000,"-")</f>
        <v>0.67817263173980702</v>
      </c>
      <c r="AG17" s="30">
        <f>IFERROR(VLOOKUP(CONCATENATE($B17,"_",AG$4,"_",$C$85,"_",$C$84),Data_for_IC_trend_tables!$A$1:$G$49194,7,FALSE)*1000000,"-")</f>
        <v>0.63745532654603498</v>
      </c>
      <c r="AH17" s="30">
        <f>IFERROR(VLOOKUP(CONCATENATE($B17,"_",AH$4,"_",$C$85,"_",$C$84),Data_for_IC_trend_tables!$A$1:$G$49194,7,FALSE)*1000000,"-")</f>
        <v>0.46768928352636102</v>
      </c>
      <c r="AI17" s="30">
        <f>IFERROR(VLOOKUP(CONCATENATE($B17,"_",AI$4,"_",$C$85,"_",$C$84),Data_for_IC_trend_tables!$A$1:$G$49194,7,FALSE)*1000000,"-")</f>
        <v>0.51965861326264207</v>
      </c>
      <c r="AJ17" s="30">
        <f>IFERROR(VLOOKUP(CONCATENATE($B17,"_",AJ$4,"_",$C$85,"_",$C$84),Data_for_IC_trend_tables!$A$1:$G$49194,7,FALSE)*1000000,"-")</f>
        <v>0.47837035651023696</v>
      </c>
      <c r="AK17" s="30">
        <f>IFERROR(VLOOKUP(CONCATENATE($B17,"_",AK$4,"_",$C$85,"_",$C$84),Data_for_IC_trend_tables!$A$1:$G$49194,7,FALSE)*1000000,"-")</f>
        <v>0.43590462291106197</v>
      </c>
      <c r="AL17" s="30">
        <f>IFERROR(VLOOKUP(CONCATENATE($B17,"_",AL$4,"_",$C$85,"_",$C$84),Data_for_IC_trend_tables!$A$1:$G$49194,7,FALSE)*1000000,"-")</f>
        <v>0.45980580903289697</v>
      </c>
      <c r="AM17" s="30">
        <f>IFERROR(VLOOKUP(CONCATENATE($B17,"_",AM$4,"_",$C$85,"_",$C$84),Data_for_IC_trend_tables!$A$1:$G$49194,7,FALSE)*1000000,"-")</f>
        <v>0.43186979430063499</v>
      </c>
      <c r="AN17" s="30">
        <f>IFERROR(VLOOKUP(CONCATENATE($B17,"_",AN$4,"_",$C$85,"_",$C$84),Data_for_IC_trend_tables!$A$1:$G$49194,7,FALSE)*1000000,"-")</f>
        <v>0.41129742477472103</v>
      </c>
      <c r="AO17" s="30">
        <f>IFERROR(VLOOKUP(CONCATENATE($B17,"_",AO$4,"_",$C$85,"_",$C$84),Data_for_IC_trend_tables!$A$1:$G$49194,7,FALSE)*1000000,"-")</f>
        <v>0.42947061285223004</v>
      </c>
      <c r="AP17" s="30">
        <f>IFERROR(VLOOKUP(CONCATENATE($B17,"_",AP$4,"_",$C$85,"_",$C$84),Data_for_IC_trend_tables!$A$1:$G$49194,7,FALSE)*1000000,"-")</f>
        <v>0.41762415241732898</v>
      </c>
      <c r="AQ17" s="30">
        <f>IFERROR(VLOOKUP(CONCATENATE($B17,"_",AQ$4,"_",$C$85,"_",$C$84),Data_for_IC_trend_tables!$A$1:$G$49194,7,FALSE)*1000000,"-")</f>
        <v>0.41309198861234797</v>
      </c>
      <c r="AR17" s="30">
        <f>IFERROR(VLOOKUP(CONCATENATE($B17,"_",AR$4,"_",$C$85,"_",$C$84),Data_for_IC_trend_tables!$A$1:$G$49194,7,FALSE)*1000000,"-")</f>
        <v>0.389907648309407</v>
      </c>
      <c r="AS17" s="30">
        <f>IFERROR(VLOOKUP(CONCATENATE($B17,"_",AS$4,"_",$C$85,"_",$C$84),Data_for_IC_trend_tables!$A$1:$G$49194,7,FALSE)*1000000,"-")</f>
        <v>0.37522006141362102</v>
      </c>
      <c r="AT17" s="30">
        <f>IFERROR(VLOOKUP(CONCATENATE($B17,"_",AT$4,"_",$C$85,"_",$C$84),Data_for_IC_trend_tables!$A$1:$G$49194,7,FALSE)*1000000,"-")</f>
        <v>0.43292867544135799</v>
      </c>
      <c r="AU17" s="30">
        <f>IFERROR(VLOOKUP(CONCATENATE($B17,"_",AU$4,"_",$C$85,"_",$C$84),Data_for_IC_trend_tables!$A$1:$G$49194,7,FALSE)*1000000,"-")</f>
        <v>0.40992898780422499</v>
      </c>
      <c r="AV17" s="30"/>
      <c r="AW17" s="30">
        <f>IFERROR(VLOOKUP(CONCATENATE($B17,"_",AW$4,"_",$C$85,"_",$C$84),Data_for_IC_trend_tables!$A$1:$G$49194,7,FALSE)*1000000,"-")</f>
        <v>0.40992898780422499</v>
      </c>
      <c r="AX17" s="98">
        <f t="shared" si="2"/>
        <v>1.20361140902338</v>
      </c>
      <c r="AY17" s="38" t="str">
        <f t="shared" si="0"/>
        <v>Yes</v>
      </c>
      <c r="AZ17" s="58">
        <f t="shared" si="1"/>
        <v>-0.65941749577062869</v>
      </c>
      <c r="BA17" s="31" t="s">
        <v>262</v>
      </c>
      <c r="BC17" s="21"/>
    </row>
    <row r="18" spans="2:55" s="3" customFormat="1" x14ac:dyDescent="0.2">
      <c r="B18" s="53" t="s">
        <v>146</v>
      </c>
      <c r="C18" s="71" t="s">
        <v>9</v>
      </c>
      <c r="D18" s="56">
        <v>2005</v>
      </c>
      <c r="E18" s="30" t="str">
        <f>IFERROR(VLOOKUP(CONCATENATE($B18,"_",E$4,"_",$C$85,"_",$C$84),Data_for_IC_trend_tables!$A$1:$G$49194,7,FALSE)*1000000,"-")</f>
        <v>-</v>
      </c>
      <c r="F18" s="30" t="str">
        <f>IFERROR(VLOOKUP(CONCATENATE($B18,"_",F$4,"_",$C$85,"_",$C$84),Data_for_IC_trend_tables!$A$1:$G$49194,7,FALSE)*1000000,"-")</f>
        <v>-</v>
      </c>
      <c r="G18" s="30" t="str">
        <f>IFERROR(VLOOKUP(CONCATENATE($B18,"_",G$4,"_",$C$85,"_",$C$84),Data_for_IC_trend_tables!$A$1:$G$49194,7,FALSE)*1000000,"-")</f>
        <v>-</v>
      </c>
      <c r="H18" s="30" t="str">
        <f>IFERROR(VLOOKUP(CONCATENATE($B18,"_",H$4,"_",$C$85,"_",$C$84),Data_for_IC_trend_tables!$A$1:$G$49194,7,FALSE)*1000000,"-")</f>
        <v>-</v>
      </c>
      <c r="I18" s="30" t="str">
        <f>IFERROR(VLOOKUP(CONCATENATE($B18,"_",I$4,"_",$C$85,"_",$C$84),Data_for_IC_trend_tables!$A$1:$G$49194,7,FALSE)*1000000,"-")</f>
        <v>-</v>
      </c>
      <c r="J18" s="30" t="str">
        <f>IFERROR(VLOOKUP(CONCATENATE($B18,"_",J$4,"_",$C$85,"_",$C$84),Data_for_IC_trend_tables!$A$1:$G$49194,7,FALSE)*1000000,"-")</f>
        <v>-</v>
      </c>
      <c r="K18" s="30" t="str">
        <f>IFERROR(VLOOKUP(CONCATENATE($B18,"_",K$4,"_",$C$85,"_",$C$84),Data_for_IC_trend_tables!$A$1:$G$49194,7,FALSE)*1000000,"-")</f>
        <v>-</v>
      </c>
      <c r="L18" s="30" t="str">
        <f>IFERROR(VLOOKUP(CONCATENATE($B18,"_",L$4,"_",$C$85,"_",$C$84),Data_for_IC_trend_tables!$A$1:$G$49194,7,FALSE)*1000000,"-")</f>
        <v>-</v>
      </c>
      <c r="M18" s="30" t="str">
        <f>IFERROR(VLOOKUP(CONCATENATE($B18,"_",M$4,"_",$C$85,"_",$C$84),Data_for_IC_trend_tables!$A$1:$G$49194,7,FALSE)*1000000,"-")</f>
        <v>-</v>
      </c>
      <c r="N18" s="30" t="str">
        <f>IFERROR(VLOOKUP(CONCATENATE($B18,"_",N$4,"_",$C$85,"_",$C$84),Data_for_IC_trend_tables!$A$1:$G$49194,7,FALSE)*1000000,"-")</f>
        <v>-</v>
      </c>
      <c r="O18" s="30">
        <f>IFERROR(VLOOKUP(CONCATENATE($B18,"_",O$4,"_",$C$85,"_",$C$84),Data_for_IC_trend_tables!$A$1:$G$49194,7,FALSE)*1000000,"-")</f>
        <v>4.8837580937</v>
      </c>
      <c r="P18" s="30">
        <f>IFERROR(VLOOKUP(CONCATENATE($B18,"_",P$4,"_",$C$85,"_",$C$84),Data_for_IC_trend_tables!$A$1:$G$49194,7,FALSE)*1000000,"-")</f>
        <v>4.7537571559999998</v>
      </c>
      <c r="Q18" s="30">
        <f>IFERROR(VLOOKUP(CONCATENATE($B18,"_",Q$4,"_",$C$85,"_",$C$84),Data_for_IC_trend_tables!$A$1:$G$49194,7,FALSE)*1000000,"-")</f>
        <v>3.5276381842999998</v>
      </c>
      <c r="R18" s="30">
        <f>IFERROR(VLOOKUP(CONCATENATE($B18,"_",R$4,"_",$C$85,"_",$C$84),Data_for_IC_trend_tables!$A$1:$G$49194,7,FALSE)*1000000,"-")</f>
        <v>2.6479521538999999</v>
      </c>
      <c r="S18" s="30">
        <f>IFERROR(VLOOKUP(CONCATENATE($B18,"_",S$4,"_",$C$85,"_",$C$84),Data_for_IC_trend_tables!$A$1:$G$49194,7,FALSE)*1000000,"-")</f>
        <v>2.7091297139000003</v>
      </c>
      <c r="T18" s="30">
        <f>IFERROR(VLOOKUP(CONCATENATE($B18,"_",T$4,"_",$C$85,"_",$C$84),Data_for_IC_trend_tables!$A$1:$G$49194,7,FALSE)*1000000,"-")</f>
        <v>2.7930023101999999</v>
      </c>
      <c r="U18" s="30">
        <f>IFERROR(VLOOKUP(CONCATENATE($B18,"_",U$4,"_",$C$85,"_",$C$84),Data_for_IC_trend_tables!$A$1:$G$49194,7,FALSE)*1000000,"-")</f>
        <v>3.0041372450999999</v>
      </c>
      <c r="V18" s="30">
        <f>IFERROR(VLOOKUP(CONCATENATE($B18,"_",V$4,"_",$C$85,"_",$C$84),Data_for_IC_trend_tables!$A$1:$G$49194,7,FALSE)*1000000,"-")</f>
        <v>2.8813884874000002</v>
      </c>
      <c r="W18" s="30">
        <f>IFERROR(VLOOKUP(CONCATENATE($B18,"_",W$4,"_",$C$85,"_",$C$84),Data_for_IC_trend_tables!$A$1:$G$49194,7,FALSE)*1000000,"-")</f>
        <v>2.5053737323000003</v>
      </c>
      <c r="X18" s="30">
        <f>IFERROR(VLOOKUP(CONCATENATE($B18,"_",X$4,"_",$C$85,"_",$C$84),Data_for_IC_trend_tables!$A$1:$G$49194,7,FALSE)*1000000,"-")</f>
        <v>2.4724788719999999</v>
      </c>
      <c r="Y18" s="30">
        <f>IFERROR(VLOOKUP(CONCATENATE($B18,"_",Y$4,"_",$C$85,"_",$C$84),Data_for_IC_trend_tables!$A$1:$G$49194,7,FALSE)*1000000,"-")</f>
        <v>2.4280109057999999</v>
      </c>
      <c r="Z18" s="30">
        <f>IFERROR(VLOOKUP(CONCATENATE($B18,"_",Z$4,"_",$C$85,"_",$C$84),Data_for_IC_trend_tables!$A$1:$G$49194,7,FALSE)*1000000,"-")</f>
        <v>2.0066575587999997</v>
      </c>
      <c r="AA18" s="30">
        <f>IFERROR(VLOOKUP(CONCATENATE($B18,"_",AA$4,"_",$C$85,"_",$C$84),Data_for_IC_trend_tables!$A$1:$G$49194,7,FALSE)*1000000,"-")</f>
        <v>2.2122361459</v>
      </c>
      <c r="AB18" s="30">
        <f>IFERROR(VLOOKUP(CONCATENATE($B18,"_",AB$4,"_",$C$85,"_",$C$84),Data_for_IC_trend_tables!$A$1:$G$49194,7,FALSE)*1000000,"-")</f>
        <v>2.1518621882</v>
      </c>
      <c r="AC18" s="30">
        <f>IFERROR(VLOOKUP(CONCATENATE($B18,"_",AC$4,"_",$C$85,"_",$C$84),Data_for_IC_trend_tables!$A$1:$G$49194,7,FALSE)*1000000,"-")</f>
        <v>1.7265242178</v>
      </c>
      <c r="AD18" s="30">
        <f>IFERROR(VLOOKUP(CONCATENATE($B18,"_",AD$4,"_",$C$85,"_",$C$84),Data_for_IC_trend_tables!$A$1:$G$49194,7,FALSE)*1000000,"-")</f>
        <v>1.6175972535000001</v>
      </c>
      <c r="AE18" s="30">
        <f>IFERROR(VLOOKUP(CONCATENATE($B18,"_",AE$4,"_",$C$85,"_",$C$84),Data_for_IC_trend_tables!$A$1:$G$49194,7,FALSE)*1000000,"-")</f>
        <v>1.5292590525</v>
      </c>
      <c r="AF18" s="30">
        <f>IFERROR(VLOOKUP(CONCATENATE($B18,"_",AF$4,"_",$C$85,"_",$C$84),Data_for_IC_trend_tables!$A$1:$G$49194,7,FALSE)*1000000,"-")</f>
        <v>1.6141041645</v>
      </c>
      <c r="AG18" s="30">
        <f>IFERROR(VLOOKUP(CONCATENATE($B18,"_",AG$4,"_",$C$85,"_",$C$84),Data_for_IC_trend_tables!$A$1:$G$49194,7,FALSE)*1000000,"-")</f>
        <v>1.4674588781</v>
      </c>
      <c r="AH18" s="30">
        <f>IFERROR(VLOOKUP(CONCATENATE($B18,"_",AH$4,"_",$C$85,"_",$C$84),Data_for_IC_trend_tables!$A$1:$G$49194,7,FALSE)*1000000,"-")</f>
        <v>1.1429325599</v>
      </c>
      <c r="AI18" s="30">
        <f>IFERROR(VLOOKUP(CONCATENATE($B18,"_",AI$4,"_",$C$85,"_",$C$84),Data_for_IC_trend_tables!$A$1:$G$49194,7,FALSE)*1000000,"-")</f>
        <v>1.264645883</v>
      </c>
      <c r="AJ18" s="30">
        <f>IFERROR(VLOOKUP(CONCATENATE($B18,"_",AJ$4,"_",$C$85,"_",$C$84),Data_for_IC_trend_tables!$A$1:$G$49194,7,FALSE)*1000000,"-")</f>
        <v>1.2558476351999999</v>
      </c>
      <c r="AK18" s="30">
        <f>IFERROR(VLOOKUP(CONCATENATE($B18,"_",AK$4,"_",$C$85,"_",$C$84),Data_for_IC_trend_tables!$A$1:$G$49194,7,FALSE)*1000000,"-")</f>
        <v>1.1589269441000001</v>
      </c>
      <c r="AL18" s="30">
        <f>IFERROR(VLOOKUP(CONCATENATE($B18,"_",AL$4,"_",$C$85,"_",$C$84),Data_for_IC_trend_tables!$A$1:$G$49194,7,FALSE)*1000000,"-")</f>
        <v>1.2810024059</v>
      </c>
      <c r="AM18" s="30">
        <f>IFERROR(VLOOKUP(CONCATENATE($B18,"_",AM$4,"_",$C$85,"_",$C$84),Data_for_IC_trend_tables!$A$1:$G$49194,7,FALSE)*1000000,"-")</f>
        <v>1.2265814953</v>
      </c>
      <c r="AN18" s="30">
        <f>IFERROR(VLOOKUP(CONCATENATE($B18,"_",AN$4,"_",$C$85,"_",$C$84),Data_for_IC_trend_tables!$A$1:$G$49194,7,FALSE)*1000000,"-")</f>
        <v>0.83048511209999998</v>
      </c>
      <c r="AO18" s="30">
        <f>IFERROR(VLOOKUP(CONCATENATE($B18,"_",AO$4,"_",$C$85,"_",$C$84),Data_for_IC_trend_tables!$A$1:$G$49194,7,FALSE)*1000000,"-")</f>
        <v>0.90116815949999995</v>
      </c>
      <c r="AP18" s="30">
        <f>IFERROR(VLOOKUP(CONCATENATE($B18,"_",AP$4,"_",$C$85,"_",$C$84),Data_for_IC_trend_tables!$A$1:$G$49194,7,FALSE)*1000000,"-")</f>
        <v>1.0071326303000001</v>
      </c>
      <c r="AQ18" s="30">
        <f>IFERROR(VLOOKUP(CONCATENATE($B18,"_",AQ$4,"_",$C$85,"_",$C$84),Data_for_IC_trend_tables!$A$1:$G$49194,7,FALSE)*1000000,"-")</f>
        <v>0.89815194209999993</v>
      </c>
      <c r="AR18" s="30">
        <f>IFERROR(VLOOKUP(CONCATENATE($B18,"_",AR$4,"_",$C$85,"_",$C$84),Data_for_IC_trend_tables!$A$1:$G$49194,7,FALSE)*1000000,"-")</f>
        <v>0.62514876400000008</v>
      </c>
      <c r="AS18" s="30">
        <f>IFERROR(VLOOKUP(CONCATENATE($B18,"_",AS$4,"_",$C$85,"_",$C$84),Data_for_IC_trend_tables!$A$1:$G$49194,7,FALSE)*1000000,"-")</f>
        <v>0.56188741149999999</v>
      </c>
      <c r="AT18" s="30">
        <f>IFERROR(VLOOKUP(CONCATENATE($B18,"_",AT$4,"_",$C$85,"_",$C$84),Data_for_IC_trend_tables!$A$1:$G$49194,7,FALSE)*1000000,"-")</f>
        <v>0.49999892050000005</v>
      </c>
      <c r="AU18" s="30">
        <f>IFERROR(VLOOKUP(CONCATENATE($B18,"_",AU$4,"_",$C$85,"_",$C$84),Data_for_IC_trend_tables!$A$1:$G$49194,7,FALSE)*1000000,"-")</f>
        <v>0.56668662400000003</v>
      </c>
      <c r="AV18" s="30"/>
      <c r="AW18" s="30">
        <f>IFERROR(VLOOKUP(CONCATENATE($B18,"_",AW$4,"_",$C$85,"_",$C$84),Data_for_IC_trend_tables!$A$1:$G$49194,7,FALSE)*1000000,"-")</f>
        <v>0.56668662400000003</v>
      </c>
      <c r="AX18" s="98">
        <f t="shared" si="2"/>
        <v>1.6175972535000001</v>
      </c>
      <c r="AY18" s="38" t="str">
        <f t="shared" si="0"/>
        <v>Yes</v>
      </c>
      <c r="AZ18" s="58">
        <f t="shared" si="1"/>
        <v>-0.64967384633359238</v>
      </c>
      <c r="BA18" s="31" t="s">
        <v>262</v>
      </c>
      <c r="BC18" s="21"/>
    </row>
    <row r="19" spans="2:55" s="3" customFormat="1" x14ac:dyDescent="0.2">
      <c r="B19" s="53" t="s">
        <v>147</v>
      </c>
      <c r="C19" s="71" t="s">
        <v>10</v>
      </c>
      <c r="D19" s="56">
        <v>2005</v>
      </c>
      <c r="E19" s="30" t="str">
        <f>IFERROR(VLOOKUP(CONCATENATE($B19,"_",E$4,"_",$C$85,"_",$C$84),Data_for_IC_trend_tables!$A$1:$G$49194,7,FALSE)*1000000,"-")</f>
        <v>-</v>
      </c>
      <c r="F19" s="30" t="str">
        <f>IFERROR(VLOOKUP(CONCATENATE($B19,"_",F$4,"_",$C$85,"_",$C$84),Data_for_IC_trend_tables!$A$1:$G$49194,7,FALSE)*1000000,"-")</f>
        <v>-</v>
      </c>
      <c r="G19" s="30" t="str">
        <f>IFERROR(VLOOKUP(CONCATENATE($B19,"_",G$4,"_",$C$85,"_",$C$84),Data_for_IC_trend_tables!$A$1:$G$49194,7,FALSE)*1000000,"-")</f>
        <v>-</v>
      </c>
      <c r="H19" s="30" t="str">
        <f>IFERROR(VLOOKUP(CONCATENATE($B19,"_",H$4,"_",$C$85,"_",$C$84),Data_for_IC_trend_tables!$A$1:$G$49194,7,FALSE)*1000000,"-")</f>
        <v>-</v>
      </c>
      <c r="I19" s="30" t="str">
        <f>IFERROR(VLOOKUP(CONCATENATE($B19,"_",I$4,"_",$C$85,"_",$C$84),Data_for_IC_trend_tables!$A$1:$G$49194,7,FALSE)*1000000,"-")</f>
        <v>-</v>
      </c>
      <c r="J19" s="30" t="str">
        <f>IFERROR(VLOOKUP(CONCATENATE($B19,"_",J$4,"_",$C$85,"_",$C$84),Data_for_IC_trend_tables!$A$1:$G$49194,7,FALSE)*1000000,"-")</f>
        <v>-</v>
      </c>
      <c r="K19" s="30" t="str">
        <f>IFERROR(VLOOKUP(CONCATENATE($B19,"_",K$4,"_",$C$85,"_",$C$84),Data_for_IC_trend_tables!$A$1:$G$49194,7,FALSE)*1000000,"-")</f>
        <v>-</v>
      </c>
      <c r="L19" s="30" t="str">
        <f>IFERROR(VLOOKUP(CONCATENATE($B19,"_",L$4,"_",$C$85,"_",$C$84),Data_for_IC_trend_tables!$A$1:$G$49194,7,FALSE)*1000000,"-")</f>
        <v>-</v>
      </c>
      <c r="M19" s="30" t="str">
        <f>IFERROR(VLOOKUP(CONCATENATE($B19,"_",M$4,"_",$C$85,"_",$C$84),Data_for_IC_trend_tables!$A$1:$G$49194,7,FALSE)*1000000,"-")</f>
        <v>-</v>
      </c>
      <c r="N19" s="30" t="str">
        <f>IFERROR(VLOOKUP(CONCATENATE($B19,"_",N$4,"_",$C$85,"_",$C$84),Data_for_IC_trend_tables!$A$1:$G$49194,7,FALSE)*1000000,"-")</f>
        <v>-</v>
      </c>
      <c r="O19" s="30">
        <f>IFERROR(VLOOKUP(CONCATENATE($B19,"_",O$4,"_",$C$85,"_",$C$84),Data_for_IC_trend_tables!$A$1:$G$49194,7,FALSE)*1000000,"-")</f>
        <v>28.557674442740502</v>
      </c>
      <c r="P19" s="30">
        <f>IFERROR(VLOOKUP(CONCATENATE($B19,"_",P$4,"_",$C$85,"_",$C$84),Data_for_IC_trend_tables!$A$1:$G$49194,7,FALSE)*1000000,"-")</f>
        <v>24.7896489382567</v>
      </c>
      <c r="Q19" s="30">
        <f>IFERROR(VLOOKUP(CONCATENATE($B19,"_",Q$4,"_",$C$85,"_",$C$84),Data_for_IC_trend_tables!$A$1:$G$49194,7,FALSE)*1000000,"-")</f>
        <v>25.923621083233598</v>
      </c>
      <c r="R19" s="30">
        <f>IFERROR(VLOOKUP(CONCATENATE($B19,"_",R$4,"_",$C$85,"_",$C$84),Data_for_IC_trend_tables!$A$1:$G$49194,7,FALSE)*1000000,"-")</f>
        <v>28.007065433271197</v>
      </c>
      <c r="S19" s="30">
        <f>IFERROR(VLOOKUP(CONCATENATE($B19,"_",S$4,"_",$C$85,"_",$C$84),Data_for_IC_trend_tables!$A$1:$G$49194,7,FALSE)*1000000,"-")</f>
        <v>28.6538587322549</v>
      </c>
      <c r="T19" s="30">
        <f>IFERROR(VLOOKUP(CONCATENATE($B19,"_",T$4,"_",$C$85,"_",$C$84),Data_for_IC_trend_tables!$A$1:$G$49194,7,FALSE)*1000000,"-")</f>
        <v>28.671671391563901</v>
      </c>
      <c r="U19" s="30">
        <f>IFERROR(VLOOKUP(CONCATENATE($B19,"_",U$4,"_",$C$85,"_",$C$84),Data_for_IC_trend_tables!$A$1:$G$49194,7,FALSE)*1000000,"-")</f>
        <v>27.456104921406002</v>
      </c>
      <c r="V19" s="30">
        <f>IFERROR(VLOOKUP(CONCATENATE($B19,"_",V$4,"_",$C$85,"_",$C$84),Data_for_IC_trend_tables!$A$1:$G$49194,7,FALSE)*1000000,"-")</f>
        <v>29.481464817333801</v>
      </c>
      <c r="W19" s="30">
        <f>IFERROR(VLOOKUP(CONCATENATE($B19,"_",W$4,"_",$C$85,"_",$C$84),Data_for_IC_trend_tables!$A$1:$G$49194,7,FALSE)*1000000,"-")</f>
        <v>31.3154555915152</v>
      </c>
      <c r="X19" s="30">
        <f>IFERROR(VLOOKUP(CONCATENATE($B19,"_",X$4,"_",$C$85,"_",$C$84),Data_for_IC_trend_tables!$A$1:$G$49194,7,FALSE)*1000000,"-")</f>
        <v>30.164873919038698</v>
      </c>
      <c r="Y19" s="30">
        <f>IFERROR(VLOOKUP(CONCATENATE($B19,"_",Y$4,"_",$C$85,"_",$C$84),Data_for_IC_trend_tables!$A$1:$G$49194,7,FALSE)*1000000,"-")</f>
        <v>30.037472009573101</v>
      </c>
      <c r="Z19" s="30">
        <f>IFERROR(VLOOKUP(CONCATENATE($B19,"_",Z$4,"_",$C$85,"_",$C$84),Data_for_IC_trend_tables!$A$1:$G$49194,7,FALSE)*1000000,"-")</f>
        <v>29.154234171833398</v>
      </c>
      <c r="AA19" s="30">
        <f>IFERROR(VLOOKUP(CONCATENATE($B19,"_",AA$4,"_",$C$85,"_",$C$84),Data_for_IC_trend_tables!$A$1:$G$49194,7,FALSE)*1000000,"-")</f>
        <v>28.7297283413928</v>
      </c>
      <c r="AB19" s="30">
        <f>IFERROR(VLOOKUP(CONCATENATE($B19,"_",AB$4,"_",$C$85,"_",$C$84),Data_for_IC_trend_tables!$A$1:$G$49194,7,FALSE)*1000000,"-")</f>
        <v>29.964127728404499</v>
      </c>
      <c r="AC19" s="30">
        <f>IFERROR(VLOOKUP(CONCATENATE($B19,"_",AC$4,"_",$C$85,"_",$C$84),Data_for_IC_trend_tables!$A$1:$G$49194,7,FALSE)*1000000,"-")</f>
        <v>31.126000436046301</v>
      </c>
      <c r="AD19" s="30">
        <f>IFERROR(VLOOKUP(CONCATENATE($B19,"_",AD$4,"_",$C$85,"_",$C$84),Data_for_IC_trend_tables!$A$1:$G$49194,7,FALSE)*1000000,"-")</f>
        <v>31.190032530615298</v>
      </c>
      <c r="AE19" s="30">
        <f>IFERROR(VLOOKUP(CONCATENATE($B19,"_",AE$4,"_",$C$85,"_",$C$84),Data_for_IC_trend_tables!$A$1:$G$49194,7,FALSE)*1000000,"-")</f>
        <v>31.465683248561</v>
      </c>
      <c r="AF19" s="30">
        <f>IFERROR(VLOOKUP(CONCATENATE($B19,"_",AF$4,"_",$C$85,"_",$C$84),Data_for_IC_trend_tables!$A$1:$G$49194,7,FALSE)*1000000,"-")</f>
        <v>31.936775917283502</v>
      </c>
      <c r="AG19" s="30">
        <f>IFERROR(VLOOKUP(CONCATENATE($B19,"_",AG$4,"_",$C$85,"_",$C$84),Data_for_IC_trend_tables!$A$1:$G$49194,7,FALSE)*1000000,"-")</f>
        <v>30.932019827521</v>
      </c>
      <c r="AH19" s="30">
        <f>IFERROR(VLOOKUP(CONCATENATE($B19,"_",AH$4,"_",$C$85,"_",$C$84),Data_for_IC_trend_tables!$A$1:$G$49194,7,FALSE)*1000000,"-")</f>
        <v>20.969890850488298</v>
      </c>
      <c r="AI19" s="30">
        <f>IFERROR(VLOOKUP(CONCATENATE($B19,"_",AI$4,"_",$C$85,"_",$C$84),Data_for_IC_trend_tables!$A$1:$G$49194,7,FALSE)*1000000,"-")</f>
        <v>27.566231286878899</v>
      </c>
      <c r="AJ19" s="30">
        <f>IFERROR(VLOOKUP(CONCATENATE($B19,"_",AJ$4,"_",$C$85,"_",$C$84),Data_for_IC_trend_tables!$A$1:$G$49194,7,FALSE)*1000000,"-")</f>
        <v>27.2900178292949</v>
      </c>
      <c r="AK19" s="30">
        <f>IFERROR(VLOOKUP(CONCATENATE($B19,"_",AK$4,"_",$C$85,"_",$C$84),Data_for_IC_trend_tables!$A$1:$G$49194,7,FALSE)*1000000,"-")</f>
        <v>24.257224270723601</v>
      </c>
      <c r="AL19" s="30">
        <f>IFERROR(VLOOKUP(CONCATENATE($B19,"_",AL$4,"_",$C$85,"_",$C$84),Data_for_IC_trend_tables!$A$1:$G$49194,7,FALSE)*1000000,"-")</f>
        <v>23.249224591768201</v>
      </c>
      <c r="AM19" s="30">
        <f>IFERROR(VLOOKUP(CONCATENATE($B19,"_",AM$4,"_",$C$85,"_",$C$84),Data_for_IC_trend_tables!$A$1:$G$49194,7,FALSE)*1000000,"-")</f>
        <v>24.342526037984999</v>
      </c>
      <c r="AN19" s="30">
        <f>IFERROR(VLOOKUP(CONCATENATE($B19,"_",AN$4,"_",$C$85,"_",$C$84),Data_for_IC_trend_tables!$A$1:$G$49194,7,FALSE)*1000000,"-")</f>
        <v>23.956736213969901</v>
      </c>
      <c r="AO19" s="30">
        <f>IFERROR(VLOOKUP(CONCATENATE($B19,"_",AO$4,"_",$C$85,"_",$C$84),Data_for_IC_trend_tables!$A$1:$G$49194,7,FALSE)*1000000,"-")</f>
        <v>25.417571858542701</v>
      </c>
      <c r="AP19" s="30">
        <f>IFERROR(VLOOKUP(CONCATENATE($B19,"_",AP$4,"_",$C$85,"_",$C$84),Data_for_IC_trend_tables!$A$1:$G$49194,7,FALSE)*1000000,"-")</f>
        <v>22.687570235796997</v>
      </c>
      <c r="AQ19" s="30">
        <f>IFERROR(VLOOKUP(CONCATENATE($B19,"_",AQ$4,"_",$C$85,"_",$C$84),Data_for_IC_trend_tables!$A$1:$G$49194,7,FALSE)*1000000,"-")</f>
        <v>23.2562325449077</v>
      </c>
      <c r="AR19" s="30">
        <f>IFERROR(VLOOKUP(CONCATENATE($B19,"_",AR$4,"_",$C$85,"_",$C$84),Data_for_IC_trend_tables!$A$1:$G$49194,7,FALSE)*1000000,"-")</f>
        <v>19.759204693571199</v>
      </c>
      <c r="AS19" s="30">
        <f>IFERROR(VLOOKUP(CONCATENATE($B19,"_",AS$4,"_",$C$85,"_",$C$84),Data_for_IC_trend_tables!$A$1:$G$49194,7,FALSE)*1000000,"-")</f>
        <v>20.091197758169201</v>
      </c>
      <c r="AT19" s="30">
        <f>IFERROR(VLOOKUP(CONCATENATE($B19,"_",AT$4,"_",$C$85,"_",$C$84),Data_for_IC_trend_tables!$A$1:$G$49194,7,FALSE)*1000000,"-")</f>
        <v>23.283691716143501</v>
      </c>
      <c r="AU19" s="30">
        <f>IFERROR(VLOOKUP(CONCATENATE($B19,"_",AU$4,"_",$C$85,"_",$C$84),Data_for_IC_trend_tables!$A$1:$G$49194,7,FALSE)*1000000,"-")</f>
        <v>19.921536591321299</v>
      </c>
      <c r="AV19" s="30"/>
      <c r="AW19" s="30">
        <f>IFERROR(VLOOKUP(CONCATENATE($B19,"_",AW$4,"_",$C$85,"_",$C$84),Data_for_IC_trend_tables!$A$1:$G$49194,7,FALSE)*1000000,"-")</f>
        <v>19.921536591321299</v>
      </c>
      <c r="AX19" s="98">
        <f t="shared" si="2"/>
        <v>31.190032530615298</v>
      </c>
      <c r="AY19" s="38" t="str">
        <f t="shared" si="0"/>
        <v>Yes</v>
      </c>
      <c r="AZ19" s="58">
        <f t="shared" si="1"/>
        <v>-0.36128516147692846</v>
      </c>
      <c r="BA19" s="31" t="s">
        <v>262</v>
      </c>
      <c r="BC19" s="21"/>
    </row>
    <row r="20" spans="2:55" s="3" customFormat="1" x14ac:dyDescent="0.2">
      <c r="B20" s="53" t="s">
        <v>148</v>
      </c>
      <c r="C20" s="71" t="s">
        <v>11</v>
      </c>
      <c r="D20" s="56">
        <v>2005</v>
      </c>
      <c r="E20" s="30" t="str">
        <f>IFERROR(VLOOKUP(CONCATENATE($B20,"_",E$4,"_",$C$85,"_",$C$84),Data_for_IC_trend_tables!$A$1:$G$49194,7,FALSE)*1000000,"-")</f>
        <v>-</v>
      </c>
      <c r="F20" s="30" t="str">
        <f>IFERROR(VLOOKUP(CONCATENATE($B20,"_",F$4,"_",$C$85,"_",$C$84),Data_for_IC_trend_tables!$A$1:$G$49194,7,FALSE)*1000000,"-")</f>
        <v>-</v>
      </c>
      <c r="G20" s="30" t="str">
        <f>IFERROR(VLOOKUP(CONCATENATE($B20,"_",G$4,"_",$C$85,"_",$C$84),Data_for_IC_trend_tables!$A$1:$G$49194,7,FALSE)*1000000,"-")</f>
        <v>-</v>
      </c>
      <c r="H20" s="30" t="str">
        <f>IFERROR(VLOOKUP(CONCATENATE($B20,"_",H$4,"_",$C$85,"_",$C$84),Data_for_IC_trend_tables!$A$1:$G$49194,7,FALSE)*1000000,"-")</f>
        <v>-</v>
      </c>
      <c r="I20" s="30" t="str">
        <f>IFERROR(VLOOKUP(CONCATENATE($B20,"_",I$4,"_",$C$85,"_",$C$84),Data_for_IC_trend_tables!$A$1:$G$49194,7,FALSE)*1000000,"-")</f>
        <v>-</v>
      </c>
      <c r="J20" s="30" t="str">
        <f>IFERROR(VLOOKUP(CONCATENATE($B20,"_",J$4,"_",$C$85,"_",$C$84),Data_for_IC_trend_tables!$A$1:$G$49194,7,FALSE)*1000000,"-")</f>
        <v>-</v>
      </c>
      <c r="K20" s="30" t="str">
        <f>IFERROR(VLOOKUP(CONCATENATE($B20,"_",K$4,"_",$C$85,"_",$C$84),Data_for_IC_trend_tables!$A$1:$G$49194,7,FALSE)*1000000,"-")</f>
        <v>-</v>
      </c>
      <c r="L20" s="30" t="str">
        <f>IFERROR(VLOOKUP(CONCATENATE($B20,"_",L$4,"_",$C$85,"_",$C$84),Data_for_IC_trend_tables!$A$1:$G$49194,7,FALSE)*1000000,"-")</f>
        <v>-</v>
      </c>
      <c r="M20" s="30" t="str">
        <f>IFERROR(VLOOKUP(CONCATENATE($B20,"_",M$4,"_",$C$85,"_",$C$84),Data_for_IC_trend_tables!$A$1:$G$49194,7,FALSE)*1000000,"-")</f>
        <v>-</v>
      </c>
      <c r="N20" s="30" t="str">
        <f>IFERROR(VLOOKUP(CONCATENATE($B20,"_",N$4,"_",$C$85,"_",$C$84),Data_for_IC_trend_tables!$A$1:$G$49194,7,FALSE)*1000000,"-")</f>
        <v>-</v>
      </c>
      <c r="O20" s="30">
        <f>IFERROR(VLOOKUP(CONCATENATE($B20,"_",O$4,"_",$C$85,"_",$C$84),Data_for_IC_trend_tables!$A$1:$G$49194,7,FALSE)*1000000,"-")</f>
        <v>178.038951542745</v>
      </c>
      <c r="P20" s="30">
        <f>IFERROR(VLOOKUP(CONCATENATE($B20,"_",P$4,"_",$C$85,"_",$C$84),Data_for_IC_trend_tables!$A$1:$G$49194,7,FALSE)*1000000,"-")</f>
        <v>174.97039165105701</v>
      </c>
      <c r="Q20" s="30">
        <f>IFERROR(VLOOKUP(CONCATENATE($B20,"_",Q$4,"_",$C$85,"_",$C$84),Data_for_IC_trend_tables!$A$1:$G$49194,7,FALSE)*1000000,"-")</f>
        <v>163.36467734807098</v>
      </c>
      <c r="R20" s="30">
        <f>IFERROR(VLOOKUP(CONCATENATE($B20,"_",R$4,"_",$C$85,"_",$C$84),Data_for_IC_trend_tables!$A$1:$G$49194,7,FALSE)*1000000,"-")</f>
        <v>175.44533149976201</v>
      </c>
      <c r="S20" s="30">
        <f>IFERROR(VLOOKUP(CONCATENATE($B20,"_",S$4,"_",$C$85,"_",$C$84),Data_for_IC_trend_tables!$A$1:$G$49194,7,FALSE)*1000000,"-")</f>
        <v>141.56046310926101</v>
      </c>
      <c r="T20" s="30">
        <f>IFERROR(VLOOKUP(CONCATENATE($B20,"_",T$4,"_",$C$85,"_",$C$84),Data_for_IC_trend_tables!$A$1:$G$49194,7,FALSE)*1000000,"-")</f>
        <v>152.10970578736999</v>
      </c>
      <c r="U20" s="30">
        <f>IFERROR(VLOOKUP(CONCATENATE($B20,"_",U$4,"_",$C$85,"_",$C$84),Data_for_IC_trend_tables!$A$1:$G$49194,7,FALSE)*1000000,"-")</f>
        <v>147.09907904531201</v>
      </c>
      <c r="V20" s="30">
        <f>IFERROR(VLOOKUP(CONCATENATE($B20,"_",V$4,"_",$C$85,"_",$C$84),Data_for_IC_trend_tables!$A$1:$G$49194,7,FALSE)*1000000,"-")</f>
        <v>127.47300091360999</v>
      </c>
      <c r="W20" s="30">
        <f>IFERROR(VLOOKUP(CONCATENATE($B20,"_",W$4,"_",$C$85,"_",$C$84),Data_for_IC_trend_tables!$A$1:$G$49194,7,FALSE)*1000000,"-")</f>
        <v>125.34521804784401</v>
      </c>
      <c r="X20" s="30">
        <f>IFERROR(VLOOKUP(CONCATENATE($B20,"_",X$4,"_",$C$85,"_",$C$84),Data_for_IC_trend_tables!$A$1:$G$49194,7,FALSE)*1000000,"-")</f>
        <v>112.000369008871</v>
      </c>
      <c r="Y20" s="30">
        <f>IFERROR(VLOOKUP(CONCATENATE($B20,"_",Y$4,"_",$C$85,"_",$C$84),Data_for_IC_trend_tables!$A$1:$G$49194,7,FALSE)*1000000,"-")</f>
        <v>97.429136745671087</v>
      </c>
      <c r="Z20" s="30">
        <f>IFERROR(VLOOKUP(CONCATENATE($B20,"_",Z$4,"_",$C$85,"_",$C$84),Data_for_IC_trend_tables!$A$1:$G$49194,7,FALSE)*1000000,"-")</f>
        <v>89.411428367578196</v>
      </c>
      <c r="AA20" s="30">
        <f>IFERROR(VLOOKUP(CONCATENATE($B20,"_",AA$4,"_",$C$85,"_",$C$84),Data_for_IC_trend_tables!$A$1:$G$49194,7,FALSE)*1000000,"-")</f>
        <v>66.698258817010199</v>
      </c>
      <c r="AB20" s="30">
        <f>IFERROR(VLOOKUP(CONCATENATE($B20,"_",AB$4,"_",$C$85,"_",$C$84),Data_for_IC_trend_tables!$A$1:$G$49194,7,FALSE)*1000000,"-")</f>
        <v>66.28122780224281</v>
      </c>
      <c r="AC20" s="30">
        <f>IFERROR(VLOOKUP(CONCATENATE($B20,"_",AC$4,"_",$C$85,"_",$C$84),Data_for_IC_trend_tables!$A$1:$G$49194,7,FALSE)*1000000,"-")</f>
        <v>67.769174974811392</v>
      </c>
      <c r="AD20" s="30">
        <f>IFERROR(VLOOKUP(CONCATENATE($B20,"_",AD$4,"_",$C$85,"_",$C$84),Data_for_IC_trend_tables!$A$1:$G$49194,7,FALSE)*1000000,"-")</f>
        <v>68.213500924771708</v>
      </c>
      <c r="AE20" s="30">
        <f>IFERROR(VLOOKUP(CONCATENATE($B20,"_",AE$4,"_",$C$85,"_",$C$84),Data_for_IC_trend_tables!$A$1:$G$49194,7,FALSE)*1000000,"-")</f>
        <v>63.633980056260697</v>
      </c>
      <c r="AF20" s="30">
        <f>IFERROR(VLOOKUP(CONCATENATE($B20,"_",AF$4,"_",$C$85,"_",$C$84),Data_for_IC_trend_tables!$A$1:$G$49194,7,FALSE)*1000000,"-")</f>
        <v>59.764899922954605</v>
      </c>
      <c r="AG20" s="30">
        <f>IFERROR(VLOOKUP(CONCATENATE($B20,"_",AG$4,"_",$C$85,"_",$C$84),Data_for_IC_trend_tables!$A$1:$G$49194,7,FALSE)*1000000,"-")</f>
        <v>58.863326911737502</v>
      </c>
      <c r="AH20" s="30">
        <f>IFERROR(VLOOKUP(CONCATENATE($B20,"_",AH$4,"_",$C$85,"_",$C$84),Data_for_IC_trend_tables!$A$1:$G$49194,7,FALSE)*1000000,"-")</f>
        <v>52.464223848100296</v>
      </c>
      <c r="AI20" s="30">
        <f>IFERROR(VLOOKUP(CONCATENATE($B20,"_",AI$4,"_",$C$85,"_",$C$84),Data_for_IC_trend_tables!$A$1:$G$49194,7,FALSE)*1000000,"-")</f>
        <v>53.914039669189698</v>
      </c>
      <c r="AJ20" s="30">
        <f>IFERROR(VLOOKUP(CONCATENATE($B20,"_",AJ$4,"_",$C$85,"_",$C$84),Data_for_IC_trend_tables!$A$1:$G$49194,7,FALSE)*1000000,"-")</f>
        <v>45.929270236036402</v>
      </c>
      <c r="AK20" s="30">
        <f>IFERROR(VLOOKUP(CONCATENATE($B20,"_",AK$4,"_",$C$85,"_",$C$84),Data_for_IC_trend_tables!$A$1:$G$49194,7,FALSE)*1000000,"-")</f>
        <v>49.6831915661217</v>
      </c>
      <c r="AL20" s="30">
        <f>IFERROR(VLOOKUP(CONCATENATE($B20,"_",AL$4,"_",$C$85,"_",$C$84),Data_for_IC_trend_tables!$A$1:$G$49194,7,FALSE)*1000000,"-")</f>
        <v>50.038790999848899</v>
      </c>
      <c r="AM20" s="30">
        <f>IFERROR(VLOOKUP(CONCATENATE($B20,"_",AM$4,"_",$C$85,"_",$C$84),Data_for_IC_trend_tables!$A$1:$G$49194,7,FALSE)*1000000,"-")</f>
        <v>41.739120336230698</v>
      </c>
      <c r="AN20" s="30">
        <f>IFERROR(VLOOKUP(CONCATENATE($B20,"_",AN$4,"_",$C$85,"_",$C$84),Data_for_IC_trend_tables!$A$1:$G$49194,7,FALSE)*1000000,"-")</f>
        <v>41.102098883694602</v>
      </c>
      <c r="AO20" s="30">
        <f>IFERROR(VLOOKUP(CONCATENATE($B20,"_",AO$4,"_",$C$85,"_",$C$84),Data_for_IC_trend_tables!$A$1:$G$49194,7,FALSE)*1000000,"-")</f>
        <v>40.503006332774902</v>
      </c>
      <c r="AP20" s="30">
        <f>IFERROR(VLOOKUP(CONCATENATE($B20,"_",AP$4,"_",$C$85,"_",$C$84),Data_for_IC_trend_tables!$A$1:$G$49194,7,FALSE)*1000000,"-")</f>
        <v>41.456380108913898</v>
      </c>
      <c r="AQ20" s="30">
        <f>IFERROR(VLOOKUP(CONCATENATE($B20,"_",AQ$4,"_",$C$85,"_",$C$84),Data_for_IC_trend_tables!$A$1:$G$49194,7,FALSE)*1000000,"-")</f>
        <v>38.179376005629706</v>
      </c>
      <c r="AR20" s="30">
        <f>IFERROR(VLOOKUP(CONCATENATE($B20,"_",AR$4,"_",$C$85,"_",$C$84),Data_for_IC_trend_tables!$A$1:$G$49194,7,FALSE)*1000000,"-")</f>
        <v>34.334720113063099</v>
      </c>
      <c r="AS20" s="30">
        <f>IFERROR(VLOOKUP(CONCATENATE($B20,"_",AS$4,"_",$C$85,"_",$C$84),Data_for_IC_trend_tables!$A$1:$G$49194,7,FALSE)*1000000,"-")</f>
        <v>29.712945899211899</v>
      </c>
      <c r="AT20" s="30">
        <f>IFERROR(VLOOKUP(CONCATENATE($B20,"_",AT$4,"_",$C$85,"_",$C$84),Data_for_IC_trend_tables!$A$1:$G$49194,7,FALSE)*1000000,"-")</f>
        <v>35.878964253917104</v>
      </c>
      <c r="AU20" s="30">
        <f>IFERROR(VLOOKUP(CONCATENATE($B20,"_",AU$4,"_",$C$85,"_",$C$84),Data_for_IC_trend_tables!$A$1:$G$49194,7,FALSE)*1000000,"-")</f>
        <v>33.572508588547798</v>
      </c>
      <c r="AV20" s="30"/>
      <c r="AW20" s="30">
        <f>IFERROR(VLOOKUP(CONCATENATE($B20,"_",AW$4,"_",$C$85,"_",$C$84),Data_for_IC_trend_tables!$A$1:$G$49194,7,FALSE)*1000000,"-")</f>
        <v>33.572508588547798</v>
      </c>
      <c r="AX20" s="98">
        <f t="shared" si="2"/>
        <v>68.213500924771708</v>
      </c>
      <c r="AY20" s="38" t="str">
        <f t="shared" si="0"/>
        <v>Yes</v>
      </c>
      <c r="AZ20" s="58">
        <f t="shared" si="1"/>
        <v>-0.50783190815007773</v>
      </c>
      <c r="BA20" s="31" t="s">
        <v>262</v>
      </c>
      <c r="BC20" s="21"/>
    </row>
    <row r="21" spans="2:55" s="3" customFormat="1" x14ac:dyDescent="0.2">
      <c r="B21" s="53" t="s">
        <v>149</v>
      </c>
      <c r="C21" s="71" t="s">
        <v>12</v>
      </c>
      <c r="D21" s="56"/>
      <c r="E21" s="30" t="str">
        <f>IFERROR(VLOOKUP(CONCATENATE($B21,"_",E$4,"_",$C$85,"_",$C$84),Data_for_IC_trend_tables!$A$1:$G$49194,7,FALSE)*1000000,"-")</f>
        <v>-</v>
      </c>
      <c r="F21" s="30" t="str">
        <f>IFERROR(VLOOKUP(CONCATENATE($B21,"_",F$4,"_",$C$85,"_",$C$84),Data_for_IC_trend_tables!$A$1:$G$49194,7,FALSE)*1000000,"-")</f>
        <v>-</v>
      </c>
      <c r="G21" s="30" t="str">
        <f>IFERROR(VLOOKUP(CONCATENATE($B21,"_",G$4,"_",$C$85,"_",$C$84),Data_for_IC_trend_tables!$A$1:$G$49194,7,FALSE)*1000000,"-")</f>
        <v>-</v>
      </c>
      <c r="H21" s="30" t="str">
        <f>IFERROR(VLOOKUP(CONCATENATE($B21,"_",H$4,"_",$C$85,"_",$C$84),Data_for_IC_trend_tables!$A$1:$G$49194,7,FALSE)*1000000,"-")</f>
        <v>-</v>
      </c>
      <c r="I21" s="30" t="str">
        <f>IFERROR(VLOOKUP(CONCATENATE($B21,"_",I$4,"_",$C$85,"_",$C$84),Data_for_IC_trend_tables!$A$1:$G$49194,7,FALSE)*1000000,"-")</f>
        <v>-</v>
      </c>
      <c r="J21" s="30" t="str">
        <f>IFERROR(VLOOKUP(CONCATENATE($B21,"_",J$4,"_",$C$85,"_",$C$84),Data_for_IC_trend_tables!$A$1:$G$49194,7,FALSE)*1000000,"-")</f>
        <v>-</v>
      </c>
      <c r="K21" s="30" t="str">
        <f>IFERROR(VLOOKUP(CONCATENATE($B21,"_",K$4,"_",$C$85,"_",$C$84),Data_for_IC_trend_tables!$A$1:$G$49194,7,FALSE)*1000000,"-")</f>
        <v>-</v>
      </c>
      <c r="L21" s="30" t="str">
        <f>IFERROR(VLOOKUP(CONCATENATE($B21,"_",L$4,"_",$C$85,"_",$C$84),Data_for_IC_trend_tables!$A$1:$G$49194,7,FALSE)*1000000,"-")</f>
        <v>-</v>
      </c>
      <c r="M21" s="30" t="str">
        <f>IFERROR(VLOOKUP(CONCATENATE($B21,"_",M$4,"_",$C$85,"_",$C$84),Data_for_IC_trend_tables!$A$1:$G$49194,7,FALSE)*1000000,"-")</f>
        <v>-</v>
      </c>
      <c r="N21" s="30" t="str">
        <f>IFERROR(VLOOKUP(CONCATENATE($B21,"_",N$4,"_",$C$85,"_",$C$84),Data_for_IC_trend_tables!$A$1:$G$49194,7,FALSE)*1000000,"-")</f>
        <v>-</v>
      </c>
      <c r="O21" s="30">
        <f>IFERROR(VLOOKUP(CONCATENATE($B21,"_",O$4,"_",$C$85,"_",$C$84),Data_for_IC_trend_tables!$A$1:$G$49194,7,FALSE)*1000000,"-")</f>
        <v>546.43805853551203</v>
      </c>
      <c r="P21" s="30">
        <f>IFERROR(VLOOKUP(CONCATENATE($B21,"_",P$4,"_",$C$85,"_",$C$84),Data_for_IC_trend_tables!$A$1:$G$49194,7,FALSE)*1000000,"-")</f>
        <v>541.763005879258</v>
      </c>
      <c r="Q21" s="30">
        <f>IFERROR(VLOOKUP(CONCATENATE($B21,"_",Q$4,"_",$C$85,"_",$C$84),Data_for_IC_trend_tables!$A$1:$G$49194,7,FALSE)*1000000,"-")</f>
        <v>532.35214482410402</v>
      </c>
      <c r="R21" s="30">
        <f>IFERROR(VLOOKUP(CONCATENATE($B21,"_",R$4,"_",$C$85,"_",$C$84),Data_for_IC_trend_tables!$A$1:$G$49194,7,FALSE)*1000000,"-")</f>
        <v>521.50480984334001</v>
      </c>
      <c r="S21" s="30">
        <f>IFERROR(VLOOKUP(CONCATENATE($B21,"_",S$4,"_",$C$85,"_",$C$84),Data_for_IC_trend_tables!$A$1:$G$49194,7,FALSE)*1000000,"-")</f>
        <v>493.83733897645499</v>
      </c>
      <c r="T21" s="30">
        <f>IFERROR(VLOOKUP(CONCATENATE($B21,"_",T$4,"_",$C$85,"_",$C$84),Data_for_IC_trend_tables!$A$1:$G$49194,7,FALSE)*1000000,"-")</f>
        <v>474.50618748990399</v>
      </c>
      <c r="U21" s="30">
        <f>IFERROR(VLOOKUP(CONCATENATE($B21,"_",U$4,"_",$C$85,"_",$C$84),Data_for_IC_trend_tables!$A$1:$G$49194,7,FALSE)*1000000,"-")</f>
        <v>457.574304965549</v>
      </c>
      <c r="V21" s="30">
        <f>IFERROR(VLOOKUP(CONCATENATE($B21,"_",V$4,"_",$C$85,"_",$C$84),Data_for_IC_trend_tables!$A$1:$G$49194,7,FALSE)*1000000,"-")</f>
        <v>441.313411512242</v>
      </c>
      <c r="W21" s="30">
        <f>IFERROR(VLOOKUP(CONCATENATE($B21,"_",W$4,"_",$C$85,"_",$C$84),Data_for_IC_trend_tables!$A$1:$G$49194,7,FALSE)*1000000,"-")</f>
        <v>429.17008216471902</v>
      </c>
      <c r="X21" s="30">
        <f>IFERROR(VLOOKUP(CONCATENATE($B21,"_",X$4,"_",$C$85,"_",$C$84),Data_for_IC_trend_tables!$A$1:$G$49194,7,FALSE)*1000000,"-")</f>
        <v>419.79850740921199</v>
      </c>
      <c r="Y21" s="30">
        <f>IFERROR(VLOOKUP(CONCATENATE($B21,"_",Y$4,"_",$C$85,"_",$C$84),Data_for_IC_trend_tables!$A$1:$G$49194,7,FALSE)*1000000,"-")</f>
        <v>411.73418703465398</v>
      </c>
      <c r="Z21" s="30">
        <f>IFERROR(VLOOKUP(CONCATENATE($B21,"_",Z$4,"_",$C$85,"_",$C$84),Data_for_IC_trend_tables!$A$1:$G$49194,7,FALSE)*1000000,"-")</f>
        <v>403.78734636949702</v>
      </c>
      <c r="AA21" s="30">
        <f>IFERROR(VLOOKUP(CONCATENATE($B21,"_",AA$4,"_",$C$85,"_",$C$84),Data_for_IC_trend_tables!$A$1:$G$49194,7,FALSE)*1000000,"-")</f>
        <v>399.16021274861896</v>
      </c>
      <c r="AB21" s="30">
        <f>IFERROR(VLOOKUP(CONCATENATE($B21,"_",AB$4,"_",$C$85,"_",$C$84),Data_for_IC_trend_tables!$A$1:$G$49194,7,FALSE)*1000000,"-")</f>
        <v>396.62213384969397</v>
      </c>
      <c r="AC21" s="30">
        <f>IFERROR(VLOOKUP(CONCATENATE($B21,"_",AC$4,"_",$C$85,"_",$C$84),Data_for_IC_trend_tables!$A$1:$G$49194,7,FALSE)*1000000,"-")</f>
        <v>393.82539576370704</v>
      </c>
      <c r="AD21" s="30">
        <f>IFERROR(VLOOKUP(CONCATENATE($B21,"_",AD$4,"_",$C$85,"_",$C$84),Data_for_IC_trend_tables!$A$1:$G$49194,7,FALSE)*1000000,"-")</f>
        <v>391.77784588312795</v>
      </c>
      <c r="AE21" s="30">
        <f>IFERROR(VLOOKUP(CONCATENATE($B21,"_",AE$4,"_",$C$85,"_",$C$84),Data_for_IC_trend_tables!$A$1:$G$49194,7,FALSE)*1000000,"-")</f>
        <v>388.87427819854798</v>
      </c>
      <c r="AF21" s="30">
        <f>IFERROR(VLOOKUP(CONCATENATE($B21,"_",AF$4,"_",$C$85,"_",$C$84),Data_for_IC_trend_tables!$A$1:$G$49194,7,FALSE)*1000000,"-")</f>
        <v>387.747512683232</v>
      </c>
      <c r="AG21" s="30">
        <f>IFERROR(VLOOKUP(CONCATENATE($B21,"_",AG$4,"_",$C$85,"_",$C$84),Data_for_IC_trend_tables!$A$1:$G$49194,7,FALSE)*1000000,"-")</f>
        <v>385.31569810713097</v>
      </c>
      <c r="AH21" s="30">
        <f>IFERROR(VLOOKUP(CONCATENATE($B21,"_",AH$4,"_",$C$85,"_",$C$84),Data_for_IC_trend_tables!$A$1:$G$49194,7,FALSE)*1000000,"-")</f>
        <v>383.61529436700397</v>
      </c>
      <c r="AI21" s="30">
        <f>IFERROR(VLOOKUP(CONCATENATE($B21,"_",AI$4,"_",$C$85,"_",$C$84),Data_for_IC_trend_tables!$A$1:$G$49194,7,FALSE)*1000000,"-")</f>
        <v>380.37812766797703</v>
      </c>
      <c r="AJ21" s="30">
        <f>IFERROR(VLOOKUP(CONCATENATE($B21,"_",AJ$4,"_",$C$85,"_",$C$84),Data_for_IC_trend_tables!$A$1:$G$49194,7,FALSE)*1000000,"-")</f>
        <v>378.01557724230298</v>
      </c>
      <c r="AK21" s="30">
        <f>IFERROR(VLOOKUP(CONCATENATE($B21,"_",AK$4,"_",$C$85,"_",$C$84),Data_for_IC_trend_tables!$A$1:$G$49194,7,FALSE)*1000000,"-")</f>
        <v>374.85450865737602</v>
      </c>
      <c r="AL21" s="30">
        <f>IFERROR(VLOOKUP(CONCATENATE($B21,"_",AL$4,"_",$C$85,"_",$C$84),Data_for_IC_trend_tables!$A$1:$G$49194,7,FALSE)*1000000,"-")</f>
        <v>373.38252865564095</v>
      </c>
      <c r="AM21" s="30">
        <f>IFERROR(VLOOKUP(CONCATENATE($B21,"_",AM$4,"_",$C$85,"_",$C$84),Data_for_IC_trend_tables!$A$1:$G$49194,7,FALSE)*1000000,"-")</f>
        <v>372.921212174348</v>
      </c>
      <c r="AN21" s="30">
        <f>IFERROR(VLOOKUP(CONCATENATE($B21,"_",AN$4,"_",$C$85,"_",$C$84),Data_for_IC_trend_tables!$A$1:$G$49194,7,FALSE)*1000000,"-")</f>
        <v>373.41819559697302</v>
      </c>
      <c r="AO21" s="30">
        <f>IFERROR(VLOOKUP(CONCATENATE($B21,"_",AO$4,"_",$C$85,"_",$C$84),Data_for_IC_trend_tables!$A$1:$G$49194,7,FALSE)*1000000,"-")</f>
        <v>373.886637481131</v>
      </c>
      <c r="AP21" s="30">
        <f>IFERROR(VLOOKUP(CONCATENATE($B21,"_",AP$4,"_",$C$85,"_",$C$84),Data_for_IC_trend_tables!$A$1:$G$49194,7,FALSE)*1000000,"-")</f>
        <v>373.89941164238303</v>
      </c>
      <c r="AQ21" s="30">
        <f>IFERROR(VLOOKUP(CONCATENATE($B21,"_",AQ$4,"_",$C$85,"_",$C$84),Data_for_IC_trend_tables!$A$1:$G$49194,7,FALSE)*1000000,"-")</f>
        <v>374.52371591296298</v>
      </c>
      <c r="AR21" s="30">
        <f>IFERROR(VLOOKUP(CONCATENATE($B21,"_",AR$4,"_",$C$85,"_",$C$84),Data_for_IC_trend_tables!$A$1:$G$49194,7,FALSE)*1000000,"-")</f>
        <v>373.896946155818</v>
      </c>
      <c r="AS21" s="30">
        <f>IFERROR(VLOOKUP(CONCATENATE($B21,"_",AS$4,"_",$C$85,"_",$C$84),Data_for_IC_trend_tables!$A$1:$G$49194,7,FALSE)*1000000,"-")</f>
        <v>373.266098445539</v>
      </c>
      <c r="AT21" s="30">
        <f>IFERROR(VLOOKUP(CONCATENATE($B21,"_",AT$4,"_",$C$85,"_",$C$84),Data_for_IC_trend_tables!$A$1:$G$49194,7,FALSE)*1000000,"-")</f>
        <v>374.66561999984998</v>
      </c>
      <c r="AU21" s="30">
        <f>IFERROR(VLOOKUP(CONCATENATE($B21,"_",AU$4,"_",$C$85,"_",$C$84),Data_for_IC_trend_tables!$A$1:$G$49194,7,FALSE)*1000000,"-")</f>
        <v>370.70326667526098</v>
      </c>
      <c r="AV21" s="30"/>
      <c r="AW21" s="30">
        <f>IFERROR(VLOOKUP(CONCATENATE($B21,"_",AW$4,"_",$C$85,"_",$C$84),Data_for_IC_trend_tables!$A$1:$G$49194,7,FALSE)*1000000,"-")</f>
        <v>370.70326667526098</v>
      </c>
      <c r="AX21" s="331"/>
      <c r="AY21" s="38" t="str">
        <f t="shared" si="0"/>
        <v/>
      </c>
      <c r="AZ21" s="58" t="str">
        <f t="shared" si="1"/>
        <v/>
      </c>
      <c r="BA21" s="31"/>
      <c r="BC21" s="21"/>
    </row>
    <row r="22" spans="2:55" s="3" customFormat="1" x14ac:dyDescent="0.2">
      <c r="B22" s="53" t="s">
        <v>150</v>
      </c>
      <c r="C22" s="71" t="s">
        <v>13</v>
      </c>
      <c r="D22" s="56">
        <v>2005</v>
      </c>
      <c r="E22" s="30" t="str">
        <f>IFERROR(VLOOKUP(CONCATENATE($B22,"_",E$4,"_",$C$85,"_",$C$84),Data_for_IC_trend_tables!$A$1:$G$49194,7,FALSE)*1000000,"-")</f>
        <v>-</v>
      </c>
      <c r="F22" s="30" t="str">
        <f>IFERROR(VLOOKUP(CONCATENATE($B22,"_",F$4,"_",$C$85,"_",$C$84),Data_for_IC_trend_tables!$A$1:$G$49194,7,FALSE)*1000000,"-")</f>
        <v>-</v>
      </c>
      <c r="G22" s="30" t="str">
        <f>IFERROR(VLOOKUP(CONCATENATE($B22,"_",G$4,"_",$C$85,"_",$C$84),Data_for_IC_trend_tables!$A$1:$G$49194,7,FALSE)*1000000,"-")</f>
        <v>-</v>
      </c>
      <c r="H22" s="30" t="str">
        <f>IFERROR(VLOOKUP(CONCATENATE($B22,"_",H$4,"_",$C$85,"_",$C$84),Data_for_IC_trend_tables!$A$1:$G$49194,7,FALSE)*1000000,"-")</f>
        <v>-</v>
      </c>
      <c r="I22" s="30" t="str">
        <f>IFERROR(VLOOKUP(CONCATENATE($B22,"_",I$4,"_",$C$85,"_",$C$84),Data_for_IC_trend_tables!$A$1:$G$49194,7,FALSE)*1000000,"-")</f>
        <v>-</v>
      </c>
      <c r="J22" s="30" t="str">
        <f>IFERROR(VLOOKUP(CONCATENATE($B22,"_",J$4,"_",$C$85,"_",$C$84),Data_for_IC_trend_tables!$A$1:$G$49194,7,FALSE)*1000000,"-")</f>
        <v>-</v>
      </c>
      <c r="K22" s="30" t="str">
        <f>IFERROR(VLOOKUP(CONCATENATE($B22,"_",K$4,"_",$C$85,"_",$C$84),Data_for_IC_trend_tables!$A$1:$G$49194,7,FALSE)*1000000,"-")</f>
        <v>-</v>
      </c>
      <c r="L22" s="30" t="str">
        <f>IFERROR(VLOOKUP(CONCATENATE($B22,"_",L$4,"_",$C$85,"_",$C$84),Data_for_IC_trend_tables!$A$1:$G$49194,7,FALSE)*1000000,"-")</f>
        <v>-</v>
      </c>
      <c r="M22" s="30" t="str">
        <f>IFERROR(VLOOKUP(CONCATENATE($B22,"_",M$4,"_",$C$85,"_",$C$84),Data_for_IC_trend_tables!$A$1:$G$49194,7,FALSE)*1000000,"-")</f>
        <v>-</v>
      </c>
      <c r="N22" s="30" t="str">
        <f>IFERROR(VLOOKUP(CONCATENATE($B22,"_",N$4,"_",$C$85,"_",$C$84),Data_for_IC_trend_tables!$A$1:$G$49194,7,FALSE)*1000000,"-")</f>
        <v>-</v>
      </c>
      <c r="O22" s="30">
        <f>IFERROR(VLOOKUP(CONCATENATE($B22,"_",O$4,"_",$C$85,"_",$C$84),Data_for_IC_trend_tables!$A$1:$G$49194,7,FALSE)*1000000,"-")</f>
        <v>1735.7839854010499</v>
      </c>
      <c r="P22" s="30">
        <f>IFERROR(VLOOKUP(CONCATENATE($B22,"_",P$4,"_",$C$85,"_",$C$84),Data_for_IC_trend_tables!$A$1:$G$49194,7,FALSE)*1000000,"-")</f>
        <v>1693.72396427012</v>
      </c>
      <c r="Q22" s="30">
        <f>IFERROR(VLOOKUP(CONCATENATE($B22,"_",Q$4,"_",$C$85,"_",$C$84),Data_for_IC_trend_tables!$A$1:$G$49194,7,FALSE)*1000000,"-")</f>
        <v>1669.7155998194</v>
      </c>
      <c r="R22" s="30">
        <f>IFERROR(VLOOKUP(CONCATENATE($B22,"_",R$4,"_",$C$85,"_",$C$84),Data_for_IC_trend_tables!$A$1:$G$49194,7,FALSE)*1000000,"-")</f>
        <v>1654.9569752549901</v>
      </c>
      <c r="S22" s="30">
        <f>IFERROR(VLOOKUP(CONCATENATE($B22,"_",S$4,"_",$C$85,"_",$C$84),Data_for_IC_trend_tables!$A$1:$G$49194,7,FALSE)*1000000,"-")</f>
        <v>1644.1822551079099</v>
      </c>
      <c r="T22" s="30">
        <f>IFERROR(VLOOKUP(CONCATENATE($B22,"_",T$4,"_",$C$85,"_",$C$84),Data_for_IC_trend_tables!$A$1:$G$49194,7,FALSE)*1000000,"-")</f>
        <v>1483.45625434727</v>
      </c>
      <c r="U22" s="30">
        <f>IFERROR(VLOOKUP(CONCATENATE($B22,"_",U$4,"_",$C$85,"_",$C$84),Data_for_IC_trend_tables!$A$1:$G$49194,7,FALSE)*1000000,"-")</f>
        <v>1242.6058744945799</v>
      </c>
      <c r="V22" s="30">
        <f>IFERROR(VLOOKUP(CONCATENATE($B22,"_",V$4,"_",$C$85,"_",$C$84),Data_for_IC_trend_tables!$A$1:$G$49194,7,FALSE)*1000000,"-")</f>
        <v>1263.4070903384199</v>
      </c>
      <c r="W22" s="30">
        <f>IFERROR(VLOOKUP(CONCATENATE($B22,"_",W$4,"_",$C$85,"_",$C$84),Data_for_IC_trend_tables!$A$1:$G$49194,7,FALSE)*1000000,"-")</f>
        <v>1187.53295891112</v>
      </c>
      <c r="X22" s="30">
        <f>IFERROR(VLOOKUP(CONCATENATE($B22,"_",X$4,"_",$C$85,"_",$C$84),Data_for_IC_trend_tables!$A$1:$G$49194,7,FALSE)*1000000,"-")</f>
        <v>1063.9794556899201</v>
      </c>
      <c r="Y22" s="30">
        <f>IFERROR(VLOOKUP(CONCATENATE($B22,"_",Y$4,"_",$C$85,"_",$C$84),Data_for_IC_trend_tables!$A$1:$G$49194,7,FALSE)*1000000,"-")</f>
        <v>948.24974749340504</v>
      </c>
      <c r="Z22" s="30">
        <f>IFERROR(VLOOKUP(CONCATENATE($B22,"_",Z$4,"_",$C$85,"_",$C$84),Data_for_IC_trend_tables!$A$1:$G$49194,7,FALSE)*1000000,"-")</f>
        <v>751.88756336001904</v>
      </c>
      <c r="AA22" s="30">
        <f>IFERROR(VLOOKUP(CONCATENATE($B22,"_",AA$4,"_",$C$85,"_",$C$84),Data_for_IC_trend_tables!$A$1:$G$49194,7,FALSE)*1000000,"-")</f>
        <v>567.21853851859703</v>
      </c>
      <c r="AB22" s="30">
        <f>IFERROR(VLOOKUP(CONCATENATE($B22,"_",AB$4,"_",$C$85,"_",$C$84),Data_for_IC_trend_tables!$A$1:$G$49194,7,FALSE)*1000000,"-")</f>
        <v>382.13265828855702</v>
      </c>
      <c r="AC22" s="30">
        <f>IFERROR(VLOOKUP(CONCATENATE($B22,"_",AC$4,"_",$C$85,"_",$C$84),Data_for_IC_trend_tables!$A$1:$G$49194,7,FALSE)*1000000,"-")</f>
        <v>188.92646011785001</v>
      </c>
      <c r="AD22" s="30">
        <f>IFERROR(VLOOKUP(CONCATENATE($B22,"_",AD$4,"_",$C$85,"_",$C$84),Data_for_IC_trend_tables!$A$1:$G$49194,7,FALSE)*1000000,"-")</f>
        <v>192.363949382588</v>
      </c>
      <c r="AE22" s="30">
        <f>IFERROR(VLOOKUP(CONCATENATE($B22,"_",AE$4,"_",$C$85,"_",$C$84),Data_for_IC_trend_tables!$A$1:$G$49194,7,FALSE)*1000000,"-")</f>
        <v>208.649952666205</v>
      </c>
      <c r="AF22" s="30">
        <f>IFERROR(VLOOKUP(CONCATENATE($B22,"_",AF$4,"_",$C$85,"_",$C$84),Data_for_IC_trend_tables!$A$1:$G$49194,7,FALSE)*1000000,"-")</f>
        <v>208.85738445546099</v>
      </c>
      <c r="AG22" s="30">
        <f>IFERROR(VLOOKUP(CONCATENATE($B22,"_",AG$4,"_",$C$85,"_",$C$84),Data_for_IC_trend_tables!$A$1:$G$49194,7,FALSE)*1000000,"-")</f>
        <v>220.93266976432298</v>
      </c>
      <c r="AH22" s="30">
        <f>IFERROR(VLOOKUP(CONCATENATE($B22,"_",AH$4,"_",$C$85,"_",$C$84),Data_for_IC_trend_tables!$A$1:$G$49194,7,FALSE)*1000000,"-")</f>
        <v>200.56031364373601</v>
      </c>
      <c r="AI22" s="30">
        <f>IFERROR(VLOOKUP(CONCATENATE($B22,"_",AI$4,"_",$C$85,"_",$C$84),Data_for_IC_trend_tables!$A$1:$G$49194,7,FALSE)*1000000,"-")</f>
        <v>231.650728710723</v>
      </c>
      <c r="AJ22" s="30">
        <f>IFERROR(VLOOKUP(CONCATENATE($B22,"_",AJ$4,"_",$C$85,"_",$C$84),Data_for_IC_trend_tables!$A$1:$G$49194,7,FALSE)*1000000,"-")</f>
        <v>228.67905045175598</v>
      </c>
      <c r="AK22" s="30">
        <f>IFERROR(VLOOKUP(CONCATENATE($B22,"_",AK$4,"_",$C$85,"_",$C$84),Data_for_IC_trend_tables!$A$1:$G$49194,7,FALSE)*1000000,"-")</f>
        <v>226.24250834861999</v>
      </c>
      <c r="AL22" s="30">
        <f>IFERROR(VLOOKUP(CONCATENATE($B22,"_",AL$4,"_",$C$85,"_",$C$84),Data_for_IC_trend_tables!$A$1:$G$49194,7,FALSE)*1000000,"-")</f>
        <v>229.04072320863401</v>
      </c>
      <c r="AM22" s="30">
        <f>IFERROR(VLOOKUP(CONCATENATE($B22,"_",AM$4,"_",$C$85,"_",$C$84),Data_for_IC_trend_tables!$A$1:$G$49194,7,FALSE)*1000000,"-")</f>
        <v>229.843112015645</v>
      </c>
      <c r="AN22" s="30">
        <f>IFERROR(VLOOKUP(CONCATENATE($B22,"_",AN$4,"_",$C$85,"_",$C$84),Data_for_IC_trend_tables!$A$1:$G$49194,7,FALSE)*1000000,"-")</f>
        <v>230.241889719184</v>
      </c>
      <c r="AO22" s="30">
        <f>IFERROR(VLOOKUP(CONCATENATE($B22,"_",AO$4,"_",$C$85,"_",$C$84),Data_for_IC_trend_tables!$A$1:$G$49194,7,FALSE)*1000000,"-")</f>
        <v>229.286809024859</v>
      </c>
      <c r="AP22" s="30">
        <f>IFERROR(VLOOKUP(CONCATENATE($B22,"_",AP$4,"_",$C$85,"_",$C$84),Data_for_IC_trend_tables!$A$1:$G$49194,7,FALSE)*1000000,"-")</f>
        <v>227.45025333053499</v>
      </c>
      <c r="AQ22" s="30">
        <f>IFERROR(VLOOKUP(CONCATENATE($B22,"_",AQ$4,"_",$C$85,"_",$C$84),Data_for_IC_trend_tables!$A$1:$G$49194,7,FALSE)*1000000,"-")</f>
        <v>226.64293003778801</v>
      </c>
      <c r="AR22" s="30">
        <f>IFERROR(VLOOKUP(CONCATENATE($B22,"_",AR$4,"_",$C$85,"_",$C$84),Data_for_IC_trend_tables!$A$1:$G$49194,7,FALSE)*1000000,"-")</f>
        <v>222.56134593023299</v>
      </c>
      <c r="AS22" s="30">
        <f>IFERROR(VLOOKUP(CONCATENATE($B22,"_",AS$4,"_",$C$85,"_",$C$84),Data_for_IC_trend_tables!$A$1:$G$49194,7,FALSE)*1000000,"-")</f>
        <v>209.19622047739702</v>
      </c>
      <c r="AT22" s="30">
        <f>IFERROR(VLOOKUP(CONCATENATE($B22,"_",AT$4,"_",$C$85,"_",$C$84),Data_for_IC_trend_tables!$A$1:$G$49194,7,FALSE)*1000000,"-")</f>
        <v>218.879690186315</v>
      </c>
      <c r="AU22" s="30">
        <f>IFERROR(VLOOKUP(CONCATENATE($B22,"_",AU$4,"_",$C$85,"_",$C$84),Data_for_IC_trend_tables!$A$1:$G$49194,7,FALSE)*1000000,"-")</f>
        <v>213.40211339589698</v>
      </c>
      <c r="AV22" s="30"/>
      <c r="AW22" s="30">
        <f>IFERROR(VLOOKUP(CONCATENATE($B22,"_",AW$4,"_",$C$85,"_",$C$84),Data_for_IC_trend_tables!$A$1:$G$49194,7,FALSE)*1000000,"-")</f>
        <v>213.40211339589698</v>
      </c>
      <c r="AX22" s="98">
        <f>AD22</f>
        <v>192.363949382588</v>
      </c>
      <c r="AY22" s="38" t="str">
        <f t="shared" si="0"/>
        <v>No</v>
      </c>
      <c r="AZ22" s="58">
        <f t="shared" si="1"/>
        <v>0.10936645915637071</v>
      </c>
      <c r="BA22" s="31" t="s">
        <v>262</v>
      </c>
      <c r="BC22" s="21"/>
    </row>
    <row r="23" spans="2:55" s="3" customFormat="1" x14ac:dyDescent="0.2">
      <c r="B23" s="53" t="s">
        <v>151</v>
      </c>
      <c r="C23" s="71" t="s">
        <v>14</v>
      </c>
      <c r="D23" s="56"/>
      <c r="E23" s="30" t="str">
        <f>IFERROR(VLOOKUP(CONCATENATE($B23,"_",E$4,"_",$C$85,"_",$C$84),Data_for_IC_trend_tables!$A$1:$G$49194,7,FALSE)*1000000,"-")</f>
        <v>-</v>
      </c>
      <c r="F23" s="30" t="str">
        <f>IFERROR(VLOOKUP(CONCATENATE($B23,"_",F$4,"_",$C$85,"_",$C$84),Data_for_IC_trend_tables!$A$1:$G$49194,7,FALSE)*1000000,"-")</f>
        <v>-</v>
      </c>
      <c r="G23" s="30" t="str">
        <f>IFERROR(VLOOKUP(CONCATENATE($B23,"_",G$4,"_",$C$85,"_",$C$84),Data_for_IC_trend_tables!$A$1:$G$49194,7,FALSE)*1000000,"-")</f>
        <v>-</v>
      </c>
      <c r="H23" s="30" t="str">
        <f>IFERROR(VLOOKUP(CONCATENATE($B23,"_",H$4,"_",$C$85,"_",$C$84),Data_for_IC_trend_tables!$A$1:$G$49194,7,FALSE)*1000000,"-")</f>
        <v>-</v>
      </c>
      <c r="I23" s="30" t="str">
        <f>IFERROR(VLOOKUP(CONCATENATE($B23,"_",I$4,"_",$C$85,"_",$C$84),Data_for_IC_trend_tables!$A$1:$G$49194,7,FALSE)*1000000,"-")</f>
        <v>-</v>
      </c>
      <c r="J23" s="30" t="str">
        <f>IFERROR(VLOOKUP(CONCATENATE($B23,"_",J$4,"_",$C$85,"_",$C$84),Data_for_IC_trend_tables!$A$1:$G$49194,7,FALSE)*1000000,"-")</f>
        <v>-</v>
      </c>
      <c r="K23" s="30" t="str">
        <f>IFERROR(VLOOKUP(CONCATENATE($B23,"_",K$4,"_",$C$85,"_",$C$84),Data_for_IC_trend_tables!$A$1:$G$49194,7,FALSE)*1000000,"-")</f>
        <v>-</v>
      </c>
      <c r="L23" s="30" t="str">
        <f>IFERROR(VLOOKUP(CONCATENATE($B23,"_",L$4,"_",$C$85,"_",$C$84),Data_for_IC_trend_tables!$A$1:$G$49194,7,FALSE)*1000000,"-")</f>
        <v>-</v>
      </c>
      <c r="M23" s="30" t="str">
        <f>IFERROR(VLOOKUP(CONCATENATE($B23,"_",M$4,"_",$C$85,"_",$C$84),Data_for_IC_trend_tables!$A$1:$G$49194,7,FALSE)*1000000,"-")</f>
        <v>-</v>
      </c>
      <c r="N23" s="30" t="str">
        <f>IFERROR(VLOOKUP(CONCATENATE($B23,"_",N$4,"_",$C$85,"_",$C$84),Data_for_IC_trend_tables!$A$1:$G$49194,7,FALSE)*1000000,"-")</f>
        <v>-</v>
      </c>
      <c r="O23" s="30">
        <f>IFERROR(VLOOKUP(CONCATENATE($B23,"_",O$4,"_",$C$85,"_",$C$84),Data_for_IC_trend_tables!$A$1:$G$49194,7,FALSE)*1000000,"-")</f>
        <v>9.2078600482835995</v>
      </c>
      <c r="P23" s="30">
        <f>IFERROR(VLOOKUP(CONCATENATE($B23,"_",P$4,"_",$C$85,"_",$C$84),Data_for_IC_trend_tables!$A$1:$G$49194,7,FALSE)*1000000,"-")</f>
        <v>9.6285672194475307</v>
      </c>
      <c r="Q23" s="30">
        <f>IFERROR(VLOOKUP(CONCATENATE($B23,"_",Q$4,"_",$C$85,"_",$C$84),Data_for_IC_trend_tables!$A$1:$G$49194,7,FALSE)*1000000,"-")</f>
        <v>8.9565782051872187</v>
      </c>
      <c r="R23" s="30">
        <f>IFERROR(VLOOKUP(CONCATENATE($B23,"_",R$4,"_",$C$85,"_",$C$84),Data_for_IC_trend_tables!$A$1:$G$49194,7,FALSE)*1000000,"-")</f>
        <v>9.1629224843469395</v>
      </c>
      <c r="S23" s="30">
        <f>IFERROR(VLOOKUP(CONCATENATE($B23,"_",S$4,"_",$C$85,"_",$C$84),Data_for_IC_trend_tables!$A$1:$G$49194,7,FALSE)*1000000,"-")</f>
        <v>8.657159336758891</v>
      </c>
      <c r="T23" s="30">
        <f>IFERROR(VLOOKUP(CONCATENATE($B23,"_",T$4,"_",$C$85,"_",$C$84),Data_for_IC_trend_tables!$A$1:$G$49194,7,FALSE)*1000000,"-")</f>
        <v>8.8643454175365193</v>
      </c>
      <c r="U23" s="30">
        <f>IFERROR(VLOOKUP(CONCATENATE($B23,"_",U$4,"_",$C$85,"_",$C$84),Data_for_IC_trend_tables!$A$1:$G$49194,7,FALSE)*1000000,"-")</f>
        <v>8.1003013296518205</v>
      </c>
      <c r="V23" s="30">
        <f>IFERROR(VLOOKUP(CONCATENATE($B23,"_",V$4,"_",$C$85,"_",$C$84),Data_for_IC_trend_tables!$A$1:$G$49194,7,FALSE)*1000000,"-")</f>
        <v>8.4384756205521985</v>
      </c>
      <c r="W23" s="30">
        <f>IFERROR(VLOOKUP(CONCATENATE($B23,"_",W$4,"_",$C$85,"_",$C$84),Data_for_IC_trend_tables!$A$1:$G$49194,7,FALSE)*1000000,"-")</f>
        <v>8.8012794118074602</v>
      </c>
      <c r="X23" s="30">
        <f>IFERROR(VLOOKUP(CONCATENATE($B23,"_",X$4,"_",$C$85,"_",$C$84),Data_for_IC_trend_tables!$A$1:$G$49194,7,FALSE)*1000000,"-")</f>
        <v>7.3645572931135899</v>
      </c>
      <c r="Y23" s="30">
        <f>IFERROR(VLOOKUP(CONCATENATE($B23,"_",Y$4,"_",$C$85,"_",$C$84),Data_for_IC_trend_tables!$A$1:$G$49194,7,FALSE)*1000000,"-")</f>
        <v>7.9462394562214698</v>
      </c>
      <c r="Z23" s="30">
        <f>IFERROR(VLOOKUP(CONCATENATE($B23,"_",Z$4,"_",$C$85,"_",$C$84),Data_for_IC_trend_tables!$A$1:$G$49194,7,FALSE)*1000000,"-")</f>
        <v>8.6319333310683195</v>
      </c>
      <c r="AA23" s="30">
        <f>IFERROR(VLOOKUP(CONCATENATE($B23,"_",AA$4,"_",$C$85,"_",$C$84),Data_for_IC_trend_tables!$A$1:$G$49194,7,FALSE)*1000000,"-")</f>
        <v>8.5190310592870198</v>
      </c>
      <c r="AB23" s="30">
        <f>IFERROR(VLOOKUP(CONCATENATE($B23,"_",AB$4,"_",$C$85,"_",$C$84),Data_for_IC_trend_tables!$A$1:$G$49194,7,FALSE)*1000000,"-")</f>
        <v>17.831083698104397</v>
      </c>
      <c r="AC23" s="30">
        <f>IFERROR(VLOOKUP(CONCATENATE($B23,"_",AC$4,"_",$C$85,"_",$C$84),Data_for_IC_trend_tables!$A$1:$G$49194,7,FALSE)*1000000,"-")</f>
        <v>18.533107931047201</v>
      </c>
      <c r="AD23" s="30">
        <f>IFERROR(VLOOKUP(CONCATENATE($B23,"_",AD$4,"_",$C$85,"_",$C$84),Data_for_IC_trend_tables!$A$1:$G$49194,7,FALSE)*1000000,"-")</f>
        <v>18.597739115966903</v>
      </c>
      <c r="AE23" s="30">
        <f>IFERROR(VLOOKUP(CONCATENATE($B23,"_",AE$4,"_",$C$85,"_",$C$84),Data_for_IC_trend_tables!$A$1:$G$49194,7,FALSE)*1000000,"-")</f>
        <v>18.549756684062402</v>
      </c>
      <c r="AF23" s="30">
        <f>IFERROR(VLOOKUP(CONCATENATE($B23,"_",AF$4,"_",$C$85,"_",$C$84),Data_for_IC_trend_tables!$A$1:$G$49194,7,FALSE)*1000000,"-")</f>
        <v>19.816278361412998</v>
      </c>
      <c r="AG23" s="30">
        <f>IFERROR(VLOOKUP(CONCATENATE($B23,"_",AG$4,"_",$C$85,"_",$C$84),Data_for_IC_trend_tables!$A$1:$G$49194,7,FALSE)*1000000,"-")</f>
        <v>36.958924650596103</v>
      </c>
      <c r="AH23" s="30">
        <f>IFERROR(VLOOKUP(CONCATENATE($B23,"_",AH$4,"_",$C$85,"_",$C$84),Data_for_IC_trend_tables!$A$1:$G$49194,7,FALSE)*1000000,"-")</f>
        <v>32.405960037777</v>
      </c>
      <c r="AI23" s="30">
        <f>IFERROR(VLOOKUP(CONCATENATE($B23,"_",AI$4,"_",$C$85,"_",$C$84),Data_for_IC_trend_tables!$A$1:$G$49194,7,FALSE)*1000000,"-")</f>
        <v>32.324376807452801</v>
      </c>
      <c r="AJ23" s="30">
        <f>IFERROR(VLOOKUP(CONCATENATE($B23,"_",AJ$4,"_",$C$85,"_",$C$84),Data_for_IC_trend_tables!$A$1:$G$49194,7,FALSE)*1000000,"-")</f>
        <v>31.754726873885097</v>
      </c>
      <c r="AK23" s="30">
        <f>IFERROR(VLOOKUP(CONCATENATE($B23,"_",AK$4,"_",$C$85,"_",$C$84),Data_for_IC_trend_tables!$A$1:$G$49194,7,FALSE)*1000000,"-")</f>
        <v>29.8721982325299</v>
      </c>
      <c r="AL23" s="30">
        <f>IFERROR(VLOOKUP(CONCATENATE($B23,"_",AL$4,"_",$C$85,"_",$C$84),Data_for_IC_trend_tables!$A$1:$G$49194,7,FALSE)*1000000,"-")</f>
        <v>48.442745192032397</v>
      </c>
      <c r="AM23" s="30">
        <f>IFERROR(VLOOKUP(CONCATENATE($B23,"_",AM$4,"_",$C$85,"_",$C$84),Data_for_IC_trend_tables!$A$1:$G$49194,7,FALSE)*1000000,"-")</f>
        <v>50.763675084542903</v>
      </c>
      <c r="AN23" s="30">
        <f>IFERROR(VLOOKUP(CONCATENATE($B23,"_",AN$4,"_",$C$85,"_",$C$84),Data_for_IC_trend_tables!$A$1:$G$49194,7,FALSE)*1000000,"-")</f>
        <v>54.792367239146003</v>
      </c>
      <c r="AO23" s="30">
        <f>IFERROR(VLOOKUP(CONCATENATE($B23,"_",AO$4,"_",$C$85,"_",$C$84),Data_for_IC_trend_tables!$A$1:$G$49194,7,FALSE)*1000000,"-")</f>
        <v>47.738169961226603</v>
      </c>
      <c r="AP23" s="30">
        <f>IFERROR(VLOOKUP(CONCATENATE($B23,"_",AP$4,"_",$C$85,"_",$C$84),Data_for_IC_trend_tables!$A$1:$G$49194,7,FALSE)*1000000,"-")</f>
        <v>47.280932510975596</v>
      </c>
      <c r="AQ23" s="30">
        <f>IFERROR(VLOOKUP(CONCATENATE($B23,"_",AQ$4,"_",$C$85,"_",$C$84),Data_for_IC_trend_tables!$A$1:$G$49194,7,FALSE)*1000000,"-")</f>
        <v>53.403221919992596</v>
      </c>
      <c r="AR23" s="30">
        <f>IFERROR(VLOOKUP(CONCATENATE($B23,"_",AR$4,"_",$C$85,"_",$C$84),Data_for_IC_trend_tables!$A$1:$G$49194,7,FALSE)*1000000,"-")</f>
        <v>59.678521950173305</v>
      </c>
      <c r="AS23" s="30">
        <f>IFERROR(VLOOKUP(CONCATENATE($B23,"_",AS$4,"_",$C$85,"_",$C$84),Data_for_IC_trend_tables!$A$1:$G$49194,7,FALSE)*1000000,"-")</f>
        <v>58.321265003459999</v>
      </c>
      <c r="AT23" s="30">
        <f>IFERROR(VLOOKUP(CONCATENATE($B23,"_",AT$4,"_",$C$85,"_",$C$84),Data_for_IC_trend_tables!$A$1:$G$49194,7,FALSE)*1000000,"-")</f>
        <v>72.081771767095802</v>
      </c>
      <c r="AU23" s="30">
        <f>IFERROR(VLOOKUP(CONCATENATE($B23,"_",AU$4,"_",$C$85,"_",$C$84),Data_for_IC_trend_tables!$A$1:$G$49194,7,FALSE)*1000000,"-")</f>
        <v>70.6216236167555</v>
      </c>
      <c r="AV23" s="30"/>
      <c r="AW23" s="30">
        <f>IFERROR(VLOOKUP(CONCATENATE($B23,"_",AW$4,"_",$C$85,"_",$C$84),Data_for_IC_trend_tables!$A$1:$G$49194,7,FALSE)*1000000,"-")</f>
        <v>70.6216236167555</v>
      </c>
      <c r="AX23" s="331"/>
      <c r="AY23" s="38" t="str">
        <f t="shared" si="0"/>
        <v/>
      </c>
      <c r="AZ23" s="58" t="str">
        <f t="shared" si="1"/>
        <v/>
      </c>
      <c r="BA23" s="31"/>
      <c r="BC23" s="21"/>
    </row>
    <row r="24" spans="2:55" s="3" customFormat="1" x14ac:dyDescent="0.2">
      <c r="B24" s="53" t="s">
        <v>152</v>
      </c>
      <c r="C24" s="71" t="s">
        <v>15</v>
      </c>
      <c r="D24" s="56">
        <v>2005</v>
      </c>
      <c r="E24" s="30">
        <f>IFERROR(VLOOKUP(CONCATENATE($B24,"_",E$4,"_",$C$85,"_",$C$84),Data_for_IC_trend_tables!$A$1:$G$49194,7,FALSE)*1000000,"-")</f>
        <v>180.63000000000002</v>
      </c>
      <c r="F24" s="30" t="str">
        <f>IFERROR(VLOOKUP(CONCATENATE($B24,"_",F$4,"_",$C$85,"_",$C$84),Data_for_IC_trend_tables!$A$1:$G$49194,7,FALSE)*1000000,"-")</f>
        <v>-</v>
      </c>
      <c r="G24" s="30" t="str">
        <f>IFERROR(VLOOKUP(CONCATENATE($B24,"_",G$4,"_",$C$85,"_",$C$84),Data_for_IC_trend_tables!$A$1:$G$49194,7,FALSE)*1000000,"-")</f>
        <v>-</v>
      </c>
      <c r="H24" s="30" t="str">
        <f>IFERROR(VLOOKUP(CONCATENATE($B24,"_",H$4,"_",$C$85,"_",$C$84),Data_for_IC_trend_tables!$A$1:$G$49194,7,FALSE)*1000000,"-")</f>
        <v>-</v>
      </c>
      <c r="I24" s="30" t="str">
        <f>IFERROR(VLOOKUP(CONCATENATE($B24,"_",I$4,"_",$C$85,"_",$C$84),Data_for_IC_trend_tables!$A$1:$G$49194,7,FALSE)*1000000,"-")</f>
        <v>-</v>
      </c>
      <c r="J24" s="30">
        <f>IFERROR(VLOOKUP(CONCATENATE($B24,"_",J$4,"_",$C$85,"_",$C$84),Data_for_IC_trend_tables!$A$1:$G$49194,7,FALSE)*1000000,"-")</f>
        <v>169.32000000000002</v>
      </c>
      <c r="K24" s="30" t="str">
        <f>IFERROR(VLOOKUP(CONCATENATE($B24,"_",K$4,"_",$C$85,"_",$C$84),Data_for_IC_trend_tables!$A$1:$G$49194,7,FALSE)*1000000,"-")</f>
        <v>-</v>
      </c>
      <c r="L24" s="30" t="str">
        <f>IFERROR(VLOOKUP(CONCATENATE($B24,"_",L$4,"_",$C$85,"_",$C$84),Data_for_IC_trend_tables!$A$1:$G$49194,7,FALSE)*1000000,"-")</f>
        <v>-</v>
      </c>
      <c r="M24" s="30" t="str">
        <f>IFERROR(VLOOKUP(CONCATENATE($B24,"_",M$4,"_",$C$85,"_",$C$84),Data_for_IC_trend_tables!$A$1:$G$49194,7,FALSE)*1000000,"-")</f>
        <v>-</v>
      </c>
      <c r="N24" s="30" t="str">
        <f>IFERROR(VLOOKUP(CONCATENATE($B24,"_",N$4,"_",$C$85,"_",$C$84),Data_for_IC_trend_tables!$A$1:$G$49194,7,FALSE)*1000000,"-")</f>
        <v>-</v>
      </c>
      <c r="O24" s="30">
        <f>IFERROR(VLOOKUP(CONCATENATE($B24,"_",O$4,"_",$C$85,"_",$C$84),Data_for_IC_trend_tables!$A$1:$G$49194,7,FALSE)*1000000,"-")</f>
        <v>26.038602805958501</v>
      </c>
      <c r="P24" s="30">
        <f>IFERROR(VLOOKUP(CONCATENATE($B24,"_",P$4,"_",$C$85,"_",$C$84),Data_for_IC_trend_tables!$A$1:$G$49194,7,FALSE)*1000000,"-")</f>
        <v>24.9849650933051</v>
      </c>
      <c r="Q24" s="30">
        <f>IFERROR(VLOOKUP(CONCATENATE($B24,"_",Q$4,"_",$C$85,"_",$C$84),Data_for_IC_trend_tables!$A$1:$G$49194,7,FALSE)*1000000,"-")</f>
        <v>15.9918784895111</v>
      </c>
      <c r="R24" s="30">
        <f>IFERROR(VLOOKUP(CONCATENATE($B24,"_",R$4,"_",$C$85,"_",$C$84),Data_for_IC_trend_tables!$A$1:$G$49194,7,FALSE)*1000000,"-")</f>
        <v>16.0075013564059</v>
      </c>
      <c r="S24" s="30">
        <f>IFERROR(VLOOKUP(CONCATENATE($B24,"_",S$4,"_",$C$85,"_",$C$84),Data_for_IC_trend_tables!$A$1:$G$49194,7,FALSE)*1000000,"-")</f>
        <v>14.119085323835499</v>
      </c>
      <c r="T24" s="30">
        <f>IFERROR(VLOOKUP(CONCATENATE($B24,"_",T$4,"_",$C$85,"_",$C$84),Data_for_IC_trend_tables!$A$1:$G$49194,7,FALSE)*1000000,"-")</f>
        <v>12.436845810192001</v>
      </c>
      <c r="U24" s="30">
        <f>IFERROR(VLOOKUP(CONCATENATE($B24,"_",U$4,"_",$C$85,"_",$C$84),Data_for_IC_trend_tables!$A$1:$G$49194,7,FALSE)*1000000,"-")</f>
        <v>12.923231278947299</v>
      </c>
      <c r="V24" s="30">
        <f>IFERROR(VLOOKUP(CONCATENATE($B24,"_",V$4,"_",$C$85,"_",$C$84),Data_for_IC_trend_tables!$A$1:$G$49194,7,FALSE)*1000000,"-")</f>
        <v>12.204592708479401</v>
      </c>
      <c r="W24" s="30">
        <f>IFERROR(VLOOKUP(CONCATENATE($B24,"_",W$4,"_",$C$85,"_",$C$84),Data_for_IC_trend_tables!$A$1:$G$49194,7,FALSE)*1000000,"-")</f>
        <v>10.156376979865801</v>
      </c>
      <c r="X24" s="30">
        <f>IFERROR(VLOOKUP(CONCATENATE($B24,"_",X$4,"_",$C$85,"_",$C$84),Data_for_IC_trend_tables!$A$1:$G$49194,7,FALSE)*1000000,"-")</f>
        <v>10.218630240764799</v>
      </c>
      <c r="Y24" s="30">
        <f>IFERROR(VLOOKUP(CONCATENATE($B24,"_",Y$4,"_",$C$85,"_",$C$84),Data_for_IC_trend_tables!$A$1:$G$49194,7,FALSE)*1000000,"-")</f>
        <v>9.9003802321618295</v>
      </c>
      <c r="Z24" s="30">
        <f>IFERROR(VLOOKUP(CONCATENATE($B24,"_",Z$4,"_",$C$85,"_",$C$84),Data_for_IC_trend_tables!$A$1:$G$49194,7,FALSE)*1000000,"-")</f>
        <v>10.219057600298999</v>
      </c>
      <c r="AA24" s="30">
        <f>IFERROR(VLOOKUP(CONCATENATE($B24,"_",AA$4,"_",$C$85,"_",$C$84),Data_for_IC_trend_tables!$A$1:$G$49194,7,FALSE)*1000000,"-")</f>
        <v>10.2163522271393</v>
      </c>
      <c r="AB24" s="30">
        <f>IFERROR(VLOOKUP(CONCATENATE($B24,"_",AB$4,"_",$C$85,"_",$C$84),Data_for_IC_trend_tables!$A$1:$G$49194,7,FALSE)*1000000,"-")</f>
        <v>9.7027506466393696</v>
      </c>
      <c r="AC24" s="30">
        <f>IFERROR(VLOOKUP(CONCATENATE($B24,"_",AC$4,"_",$C$85,"_",$C$84),Data_for_IC_trend_tables!$A$1:$G$49194,7,FALSE)*1000000,"-")</f>
        <v>12.746348313549399</v>
      </c>
      <c r="AD24" s="30">
        <f>IFERROR(VLOOKUP(CONCATENATE($B24,"_",AD$4,"_",$C$85,"_",$C$84),Data_for_IC_trend_tables!$A$1:$G$49194,7,FALSE)*1000000,"-")</f>
        <v>11.484685848516099</v>
      </c>
      <c r="AE24" s="30">
        <f>IFERROR(VLOOKUP(CONCATENATE($B24,"_",AE$4,"_",$C$85,"_",$C$84),Data_for_IC_trend_tables!$A$1:$G$49194,7,FALSE)*1000000,"-")</f>
        <v>11.694720936753901</v>
      </c>
      <c r="AF24" s="30">
        <f>IFERROR(VLOOKUP(CONCATENATE($B24,"_",AF$4,"_",$C$85,"_",$C$84),Data_for_IC_trend_tables!$A$1:$G$49194,7,FALSE)*1000000,"-")</f>
        <v>11.065130611137398</v>
      </c>
      <c r="AG24" s="30">
        <f>IFERROR(VLOOKUP(CONCATENATE($B24,"_",AG$4,"_",$C$85,"_",$C$84),Data_for_IC_trend_tables!$A$1:$G$49194,7,FALSE)*1000000,"-")</f>
        <v>10.8842213468913</v>
      </c>
      <c r="AH24" s="30">
        <f>IFERROR(VLOOKUP(CONCATENATE($B24,"_",AH$4,"_",$C$85,"_",$C$84),Data_for_IC_trend_tables!$A$1:$G$49194,7,FALSE)*1000000,"-")</f>
        <v>7.7295019185254699</v>
      </c>
      <c r="AI24" s="30">
        <f>IFERROR(VLOOKUP(CONCATENATE($B24,"_",AI$4,"_",$C$85,"_",$C$84),Data_for_IC_trend_tables!$A$1:$G$49194,7,FALSE)*1000000,"-")</f>
        <v>8.9103713817099397</v>
      </c>
      <c r="AJ24" s="30">
        <f>IFERROR(VLOOKUP(CONCATENATE($B24,"_",AJ$4,"_",$C$85,"_",$C$84),Data_for_IC_trend_tables!$A$1:$G$49194,7,FALSE)*1000000,"-")</f>
        <v>9.6638375255618296</v>
      </c>
      <c r="AK24" s="30">
        <f>IFERROR(VLOOKUP(CONCATENATE($B24,"_",AK$4,"_",$C$85,"_",$C$84),Data_for_IC_trend_tables!$A$1:$G$49194,7,FALSE)*1000000,"-")</f>
        <v>8.8028429750781605</v>
      </c>
      <c r="AL24" s="30">
        <f>IFERROR(VLOOKUP(CONCATENATE($B24,"_",AL$4,"_",$C$85,"_",$C$84),Data_for_IC_trend_tables!$A$1:$G$49194,7,FALSE)*1000000,"-")</f>
        <v>7.10383383312021</v>
      </c>
      <c r="AM24" s="30">
        <f>IFERROR(VLOOKUP(CONCATENATE($B24,"_",AM$4,"_",$C$85,"_",$C$84),Data_for_IC_trend_tables!$A$1:$G$49194,7,FALSE)*1000000,"-")</f>
        <v>7.3800103644855106</v>
      </c>
      <c r="AN24" s="30">
        <f>IFERROR(VLOOKUP(CONCATENATE($B24,"_",AN$4,"_",$C$85,"_",$C$84),Data_for_IC_trend_tables!$A$1:$G$49194,7,FALSE)*1000000,"-")</f>
        <v>10.841537718480302</v>
      </c>
      <c r="AO24" s="30">
        <f>IFERROR(VLOOKUP(CONCATENATE($B24,"_",AO$4,"_",$C$85,"_",$C$84),Data_for_IC_trend_tables!$A$1:$G$49194,7,FALSE)*1000000,"-")</f>
        <v>9.8148647006760701</v>
      </c>
      <c r="AP24" s="30">
        <f>IFERROR(VLOOKUP(CONCATENATE($B24,"_",AP$4,"_",$C$85,"_",$C$84),Data_for_IC_trend_tables!$A$1:$G$49194,7,FALSE)*1000000,"-")</f>
        <v>8.4954942783370004</v>
      </c>
      <c r="AQ24" s="30">
        <f>IFERROR(VLOOKUP(CONCATENATE($B24,"_",AQ$4,"_",$C$85,"_",$C$84),Data_for_IC_trend_tables!$A$1:$G$49194,7,FALSE)*1000000,"-")</f>
        <v>8.6818774964800305</v>
      </c>
      <c r="AR24" s="30">
        <f>IFERROR(VLOOKUP(CONCATENATE($B24,"_",AR$4,"_",$C$85,"_",$C$84),Data_for_IC_trend_tables!$A$1:$G$49194,7,FALSE)*1000000,"-")</f>
        <v>6.0703458520708198</v>
      </c>
      <c r="AS24" s="30">
        <f>IFERROR(VLOOKUP(CONCATENATE($B24,"_",AS$4,"_",$C$85,"_",$C$84),Data_for_IC_trend_tables!$A$1:$G$49194,7,FALSE)*1000000,"-")</f>
        <v>5.0377149980061002</v>
      </c>
      <c r="AT24" s="30">
        <f>IFERROR(VLOOKUP(CONCATENATE($B24,"_",AT$4,"_",$C$85,"_",$C$84),Data_for_IC_trend_tables!$A$1:$G$49194,7,FALSE)*1000000,"-")</f>
        <v>4.8352369031346401</v>
      </c>
      <c r="AU24" s="30">
        <f>IFERROR(VLOOKUP(CONCATENATE($B24,"_",AU$4,"_",$C$85,"_",$C$84),Data_for_IC_trend_tables!$A$1:$G$49194,7,FALSE)*1000000,"-")</f>
        <v>3.3355823918667098</v>
      </c>
      <c r="AV24" s="30"/>
      <c r="AW24" s="30">
        <f>IFERROR(VLOOKUP(CONCATENATE($B24,"_",AW$4,"_",$C$85,"_",$C$84),Data_for_IC_trend_tables!$A$1:$G$49194,7,FALSE)*1000000,"-")</f>
        <v>3.3355823918667098</v>
      </c>
      <c r="AX24" s="98">
        <f t="shared" ref="AX24:AX26" si="3">AD24</f>
        <v>11.484685848516099</v>
      </c>
      <c r="AY24" s="38" t="str">
        <f t="shared" si="0"/>
        <v>Yes</v>
      </c>
      <c r="AZ24" s="58">
        <f t="shared" si="1"/>
        <v>-0.70956259179717218</v>
      </c>
      <c r="BA24" s="31" t="s">
        <v>262</v>
      </c>
      <c r="BC24" s="21"/>
    </row>
    <row r="25" spans="2:55" s="3" customFormat="1" x14ac:dyDescent="0.2">
      <c r="B25" s="53" t="s">
        <v>153</v>
      </c>
      <c r="C25" s="71" t="s">
        <v>16</v>
      </c>
      <c r="D25" s="56">
        <v>2005</v>
      </c>
      <c r="E25" s="30" t="str">
        <f>IFERROR(VLOOKUP(CONCATENATE($B25,"_",E$4,"_",$C$85,"_",$C$84),Data_for_IC_trend_tables!$A$1:$G$49194,7,FALSE)*1000000,"-")</f>
        <v>-</v>
      </c>
      <c r="F25" s="30" t="str">
        <f>IFERROR(VLOOKUP(CONCATENATE($B25,"_",F$4,"_",$C$85,"_",$C$84),Data_for_IC_trend_tables!$A$1:$G$49194,7,FALSE)*1000000,"-")</f>
        <v>-</v>
      </c>
      <c r="G25" s="30" t="str">
        <f>IFERROR(VLOOKUP(CONCATENATE($B25,"_",G$4,"_",$C$85,"_",$C$84),Data_for_IC_trend_tables!$A$1:$G$49194,7,FALSE)*1000000,"-")</f>
        <v>-</v>
      </c>
      <c r="H25" s="30" t="str">
        <f>IFERROR(VLOOKUP(CONCATENATE($B25,"_",H$4,"_",$C$85,"_",$C$84),Data_for_IC_trend_tables!$A$1:$G$49194,7,FALSE)*1000000,"-")</f>
        <v>-</v>
      </c>
      <c r="I25" s="30" t="str">
        <f>IFERROR(VLOOKUP(CONCATENATE($B25,"_",I$4,"_",$C$85,"_",$C$84),Data_for_IC_trend_tables!$A$1:$G$49194,7,FALSE)*1000000,"-")</f>
        <v>-</v>
      </c>
      <c r="J25" s="30" t="str">
        <f>IFERROR(VLOOKUP(CONCATENATE($B25,"_",J$4,"_",$C$85,"_",$C$84),Data_for_IC_trend_tables!$A$1:$G$49194,7,FALSE)*1000000,"-")</f>
        <v>-</v>
      </c>
      <c r="K25" s="30" t="str">
        <f>IFERROR(VLOOKUP(CONCATENATE($B25,"_",K$4,"_",$C$85,"_",$C$84),Data_for_IC_trend_tables!$A$1:$G$49194,7,FALSE)*1000000,"-")</f>
        <v>-</v>
      </c>
      <c r="L25" s="30" t="str">
        <f>IFERROR(VLOOKUP(CONCATENATE($B25,"_",L$4,"_",$C$85,"_",$C$84),Data_for_IC_trend_tables!$A$1:$G$49194,7,FALSE)*1000000,"-")</f>
        <v>-</v>
      </c>
      <c r="M25" s="30" t="str">
        <f>IFERROR(VLOOKUP(CONCATENATE($B25,"_",M$4,"_",$C$85,"_",$C$84),Data_for_IC_trend_tables!$A$1:$G$49194,7,FALSE)*1000000,"-")</f>
        <v>-</v>
      </c>
      <c r="N25" s="30" t="str">
        <f>IFERROR(VLOOKUP(CONCATENATE($B25,"_",N$4,"_",$C$85,"_",$C$84),Data_for_IC_trend_tables!$A$1:$G$49194,7,FALSE)*1000000,"-")</f>
        <v>-</v>
      </c>
      <c r="O25" s="30">
        <f>IFERROR(VLOOKUP(CONCATENATE($B25,"_",O$4,"_",$C$85,"_",$C$84),Data_for_IC_trend_tables!$A$1:$G$49194,7,FALSE)*1000000,"-")</f>
        <v>0.30028383076020204</v>
      </c>
      <c r="P25" s="30">
        <f>IFERROR(VLOOKUP(CONCATENATE($B25,"_",P$4,"_",$C$85,"_",$C$84),Data_for_IC_trend_tables!$A$1:$G$49194,7,FALSE)*1000000,"-")</f>
        <v>0.300149027134549</v>
      </c>
      <c r="Q25" s="30">
        <f>IFERROR(VLOOKUP(CONCATENATE($B25,"_",Q$4,"_",$C$85,"_",$C$84),Data_for_IC_trend_tables!$A$1:$G$49194,7,FALSE)*1000000,"-")</f>
        <v>0.27499819251313201</v>
      </c>
      <c r="R25" s="30">
        <f>IFERROR(VLOOKUP(CONCATENATE($B25,"_",R$4,"_",$C$85,"_",$C$84),Data_for_IC_trend_tables!$A$1:$G$49194,7,FALSE)*1000000,"-")</f>
        <v>0.27670459728889102</v>
      </c>
      <c r="S25" s="30">
        <f>IFERROR(VLOOKUP(CONCATENATE($B25,"_",S$4,"_",$C$85,"_",$C$84),Data_for_IC_trend_tables!$A$1:$G$49194,7,FALSE)*1000000,"-")</f>
        <v>0.26104033540630001</v>
      </c>
      <c r="T25" s="30">
        <f>IFERROR(VLOOKUP(CONCATENATE($B25,"_",T$4,"_",$C$85,"_",$C$84),Data_for_IC_trend_tables!$A$1:$G$49194,7,FALSE)*1000000,"-")</f>
        <v>0.23510116044537099</v>
      </c>
      <c r="U25" s="30">
        <f>IFERROR(VLOOKUP(CONCATENATE($B25,"_",U$4,"_",$C$85,"_",$C$84),Data_for_IC_trend_tables!$A$1:$G$49194,7,FALSE)*1000000,"-")</f>
        <v>0.215231871158997</v>
      </c>
      <c r="V25" s="30">
        <f>IFERROR(VLOOKUP(CONCATENATE($B25,"_",V$4,"_",$C$85,"_",$C$84),Data_for_IC_trend_tables!$A$1:$G$49194,7,FALSE)*1000000,"-")</f>
        <v>0.22369407352520099</v>
      </c>
      <c r="W25" s="30">
        <f>IFERROR(VLOOKUP(CONCATENATE($B25,"_",W$4,"_",$C$85,"_",$C$84),Data_for_IC_trend_tables!$A$1:$G$49194,7,FALSE)*1000000,"-")</f>
        <v>0.219026759455137</v>
      </c>
      <c r="X25" s="30">
        <f>IFERROR(VLOOKUP(CONCATENATE($B25,"_",X$4,"_",$C$85,"_",$C$84),Data_for_IC_trend_tables!$A$1:$G$49194,7,FALSE)*1000000,"-")</f>
        <v>0.18486283725751002</v>
      </c>
      <c r="Y25" s="30">
        <f>IFERROR(VLOOKUP(CONCATENATE($B25,"_",Y$4,"_",$C$85,"_",$C$84),Data_for_IC_trend_tables!$A$1:$G$49194,7,FALSE)*1000000,"-")</f>
        <v>0.18698460295663299</v>
      </c>
      <c r="Z25" s="30">
        <f>IFERROR(VLOOKUP(CONCATENATE($B25,"_",Z$4,"_",$C$85,"_",$C$84),Data_for_IC_trend_tables!$A$1:$G$49194,7,FALSE)*1000000,"-")</f>
        <v>0.199677019291745</v>
      </c>
      <c r="AA25" s="30">
        <f>IFERROR(VLOOKUP(CONCATENATE($B25,"_",AA$4,"_",$C$85,"_",$C$84),Data_for_IC_trend_tables!$A$1:$G$49194,7,FALSE)*1000000,"-")</f>
        <v>0.171991310936813</v>
      </c>
      <c r="AB25" s="30">
        <f>IFERROR(VLOOKUP(CONCATENATE($B25,"_",AB$4,"_",$C$85,"_",$C$84),Data_for_IC_trend_tables!$A$1:$G$49194,7,FALSE)*1000000,"-")</f>
        <v>0.158091767774066</v>
      </c>
      <c r="AC25" s="30">
        <f>IFERROR(VLOOKUP(CONCATENATE($B25,"_",AC$4,"_",$C$85,"_",$C$84),Data_for_IC_trend_tables!$A$1:$G$49194,7,FALSE)*1000000,"-")</f>
        <v>0.163255288624055</v>
      </c>
      <c r="AD25" s="30">
        <f>IFERROR(VLOOKUP(CONCATENATE($B25,"_",AD$4,"_",$C$85,"_",$C$84),Data_for_IC_trend_tables!$A$1:$G$49194,7,FALSE)*1000000,"-")</f>
        <v>0.109360029966358</v>
      </c>
      <c r="AE25" s="30">
        <f>IFERROR(VLOOKUP(CONCATENATE($B25,"_",AE$4,"_",$C$85,"_",$C$84),Data_for_IC_trend_tables!$A$1:$G$49194,7,FALSE)*1000000,"-")</f>
        <v>0.157261166978688</v>
      </c>
      <c r="AF25" s="30">
        <f>IFERROR(VLOOKUP(CONCATENATE($B25,"_",AF$4,"_",$C$85,"_",$C$84),Data_for_IC_trend_tables!$A$1:$G$49194,7,FALSE)*1000000,"-")</f>
        <v>0.23317007825692002</v>
      </c>
      <c r="AG25" s="30">
        <f>IFERROR(VLOOKUP(CONCATENATE($B25,"_",AG$4,"_",$C$85,"_",$C$84),Data_for_IC_trend_tables!$A$1:$G$49194,7,FALSE)*1000000,"-")</f>
        <v>0.195456037299161</v>
      </c>
      <c r="AH25" s="30">
        <f>IFERROR(VLOOKUP(CONCATENATE($B25,"_",AH$4,"_",$C$85,"_",$C$84),Data_for_IC_trend_tables!$A$1:$G$49194,7,FALSE)*1000000,"-")</f>
        <v>0.138054537708827</v>
      </c>
      <c r="AI25" s="30">
        <f>IFERROR(VLOOKUP(CONCATENATE($B25,"_",AI$4,"_",$C$85,"_",$C$84),Data_for_IC_trend_tables!$A$1:$G$49194,7,FALSE)*1000000,"-")</f>
        <v>0.11057963773018101</v>
      </c>
      <c r="AJ25" s="30">
        <f>IFERROR(VLOOKUP(CONCATENATE($B25,"_",AJ$4,"_",$C$85,"_",$C$84),Data_for_IC_trend_tables!$A$1:$G$49194,7,FALSE)*1000000,"-")</f>
        <v>0.11319175288934201</v>
      </c>
      <c r="AK25" s="30">
        <f>IFERROR(VLOOKUP(CONCATENATE($B25,"_",AK$4,"_",$C$85,"_",$C$84),Data_for_IC_trend_tables!$A$1:$G$49194,7,FALSE)*1000000,"-")</f>
        <v>7.114542727762499E-2</v>
      </c>
      <c r="AL25" s="30">
        <f>IFERROR(VLOOKUP(CONCATENATE($B25,"_",AL$4,"_",$C$85,"_",$C$84),Data_for_IC_trend_tables!$A$1:$G$49194,7,FALSE)*1000000,"-")</f>
        <v>4.7205430451054999E-2</v>
      </c>
      <c r="AM25" s="30">
        <f>IFERROR(VLOOKUP(CONCATENATE($B25,"_",AM$4,"_",$C$85,"_",$C$84),Data_for_IC_trend_tables!$A$1:$G$49194,7,FALSE)*1000000,"-")</f>
        <v>7.5924149271588096E-2</v>
      </c>
      <c r="AN25" s="30">
        <f>IFERROR(VLOOKUP(CONCATENATE($B25,"_",AN$4,"_",$C$85,"_",$C$84),Data_for_IC_trend_tables!$A$1:$G$49194,7,FALSE)*1000000,"-")</f>
        <v>5.2637773900987402E-2</v>
      </c>
      <c r="AO25" s="30">
        <f>IFERROR(VLOOKUP(CONCATENATE($B25,"_",AO$4,"_",$C$85,"_",$C$84),Data_for_IC_trend_tables!$A$1:$G$49194,7,FALSE)*1000000,"-")</f>
        <v>4.8288042808582003E-2</v>
      </c>
      <c r="AP25" s="30">
        <f>IFERROR(VLOOKUP(CONCATENATE($B25,"_",AP$4,"_",$C$85,"_",$C$84),Data_for_IC_trend_tables!$A$1:$G$49194,7,FALSE)*1000000,"-")</f>
        <v>3.2340147402707499E-2</v>
      </c>
      <c r="AQ25" s="30">
        <f>IFERROR(VLOOKUP(CONCATENATE($B25,"_",AQ$4,"_",$C$85,"_",$C$84),Data_for_IC_trend_tables!$A$1:$G$49194,7,FALSE)*1000000,"-")</f>
        <v>3.54560928407609E-2</v>
      </c>
      <c r="AR25" s="30">
        <f>IFERROR(VLOOKUP(CONCATENATE($B25,"_",AR$4,"_",$C$85,"_",$C$84),Data_for_IC_trend_tables!$A$1:$G$49194,7,FALSE)*1000000,"-")</f>
        <v>3.14376285897177E-2</v>
      </c>
      <c r="AS25" s="30">
        <f>IFERROR(VLOOKUP(CONCATENATE($B25,"_",AS$4,"_",$C$85,"_",$C$84),Data_for_IC_trend_tables!$A$1:$G$49194,7,FALSE)*1000000,"-")</f>
        <v>1.4980083864682801E-2</v>
      </c>
      <c r="AT25" s="30">
        <f>IFERROR(VLOOKUP(CONCATENATE($B25,"_",AT$4,"_",$C$85,"_",$C$84),Data_for_IC_trend_tables!$A$1:$G$49194,7,FALSE)*1000000,"-")</f>
        <v>1.5420526909375499E-2</v>
      </c>
      <c r="AU25" s="30">
        <f>IFERROR(VLOOKUP(CONCATENATE($B25,"_",AU$4,"_",$C$85,"_",$C$84),Data_for_IC_trend_tables!$A$1:$G$49194,7,FALSE)*1000000,"-")</f>
        <v>1.6431114062779698E-2</v>
      </c>
      <c r="AV25" s="30"/>
      <c r="AW25" s="30">
        <f>IFERROR(VLOOKUP(CONCATENATE($B25,"_",AW$4,"_",$C$85,"_",$C$84),Data_for_IC_trend_tables!$A$1:$G$49194,7,FALSE)*1000000,"-")</f>
        <v>1.6431114062779698E-2</v>
      </c>
      <c r="AX25" s="98"/>
      <c r="AY25" s="38" t="str">
        <f t="shared" si="0"/>
        <v/>
      </c>
      <c r="AZ25" s="58" t="str">
        <f t="shared" si="1"/>
        <v/>
      </c>
      <c r="BA25" s="31"/>
      <c r="BC25" s="21"/>
    </row>
    <row r="26" spans="2:55" s="3" customFormat="1" x14ac:dyDescent="0.2">
      <c r="B26" s="53" t="s">
        <v>154</v>
      </c>
      <c r="C26" s="71" t="s">
        <v>17</v>
      </c>
      <c r="D26" s="56">
        <v>2005</v>
      </c>
      <c r="E26" s="30" t="str">
        <f>IFERROR(VLOOKUP(CONCATENATE($B26,"_",E$4,"_",$C$85,"_",$C$84),Data_for_IC_trend_tables!$A$1:$G$49194,7,FALSE)*1000000,"-")</f>
        <v>-</v>
      </c>
      <c r="F26" s="30" t="str">
        <f>IFERROR(VLOOKUP(CONCATENATE($B26,"_",F$4,"_",$C$85,"_",$C$84),Data_for_IC_trend_tables!$A$1:$G$49194,7,FALSE)*1000000,"-")</f>
        <v>-</v>
      </c>
      <c r="G26" s="30" t="str">
        <f>IFERROR(VLOOKUP(CONCATENATE($B26,"_",G$4,"_",$C$85,"_",$C$84),Data_for_IC_trend_tables!$A$1:$G$49194,7,FALSE)*1000000,"-")</f>
        <v>-</v>
      </c>
      <c r="H26" s="30" t="str">
        <f>IFERROR(VLOOKUP(CONCATENATE($B26,"_",H$4,"_",$C$85,"_",$C$84),Data_for_IC_trend_tables!$A$1:$G$49194,7,FALSE)*1000000,"-")</f>
        <v>-</v>
      </c>
      <c r="I26" s="30" t="str">
        <f>IFERROR(VLOOKUP(CONCATENATE($B26,"_",I$4,"_",$C$85,"_",$C$84),Data_for_IC_trend_tables!$A$1:$G$49194,7,FALSE)*1000000,"-")</f>
        <v>-</v>
      </c>
      <c r="J26" s="30" t="str">
        <f>IFERROR(VLOOKUP(CONCATENATE($B26,"_",J$4,"_",$C$85,"_",$C$84),Data_for_IC_trend_tables!$A$1:$G$49194,7,FALSE)*1000000,"-")</f>
        <v>-</v>
      </c>
      <c r="K26" s="30" t="str">
        <f>IFERROR(VLOOKUP(CONCATENATE($B26,"_",K$4,"_",$C$85,"_",$C$84),Data_for_IC_trend_tables!$A$1:$G$49194,7,FALSE)*1000000,"-")</f>
        <v>-</v>
      </c>
      <c r="L26" s="30" t="str">
        <f>IFERROR(VLOOKUP(CONCATENATE($B26,"_",L$4,"_",$C$85,"_",$C$84),Data_for_IC_trend_tables!$A$1:$G$49194,7,FALSE)*1000000,"-")</f>
        <v>-</v>
      </c>
      <c r="M26" s="30" t="str">
        <f>IFERROR(VLOOKUP(CONCATENATE($B26,"_",M$4,"_",$C$85,"_",$C$84),Data_for_IC_trend_tables!$A$1:$G$49194,7,FALSE)*1000000,"-")</f>
        <v>-</v>
      </c>
      <c r="N26" s="30" t="str">
        <f>IFERROR(VLOOKUP(CONCATENATE($B26,"_",N$4,"_",$C$85,"_",$C$84),Data_for_IC_trend_tables!$A$1:$G$49194,7,FALSE)*1000000,"-")</f>
        <v>-</v>
      </c>
      <c r="O26" s="30">
        <f>IFERROR(VLOOKUP(CONCATENATE($B26,"_",O$4,"_",$C$85,"_",$C$84),Data_for_IC_trend_tables!$A$1:$G$49194,7,FALSE)*1000000,"-")</f>
        <v>39.35244477901</v>
      </c>
      <c r="P26" s="30">
        <f>IFERROR(VLOOKUP(CONCATENATE($B26,"_",P$4,"_",$C$85,"_",$C$84),Data_for_IC_trend_tables!$A$1:$G$49194,7,FALSE)*1000000,"-")</f>
        <v>37.8150879453312</v>
      </c>
      <c r="Q26" s="30">
        <f>IFERROR(VLOOKUP(CONCATENATE($B26,"_",Q$4,"_",$C$85,"_",$C$84),Data_for_IC_trend_tables!$A$1:$G$49194,7,FALSE)*1000000,"-")</f>
        <v>35.870255512646303</v>
      </c>
      <c r="R26" s="30">
        <f>IFERROR(VLOOKUP(CONCATENATE($B26,"_",R$4,"_",$C$85,"_",$C$84),Data_for_IC_trend_tables!$A$1:$G$49194,7,FALSE)*1000000,"-")</f>
        <v>35.531255009035497</v>
      </c>
      <c r="S26" s="30">
        <f>IFERROR(VLOOKUP(CONCATENATE($B26,"_",S$4,"_",$C$85,"_",$C$84),Data_for_IC_trend_tables!$A$1:$G$49194,7,FALSE)*1000000,"-")</f>
        <v>34.047189627038897</v>
      </c>
      <c r="T26" s="30">
        <f>IFERROR(VLOOKUP(CONCATENATE($B26,"_",T$4,"_",$C$85,"_",$C$84),Data_for_IC_trend_tables!$A$1:$G$49194,7,FALSE)*1000000,"-")</f>
        <v>33.042313366725502</v>
      </c>
      <c r="U26" s="30">
        <f>IFERROR(VLOOKUP(CONCATENATE($B26,"_",U$4,"_",$C$85,"_",$C$84),Data_for_IC_trend_tables!$A$1:$G$49194,7,FALSE)*1000000,"-")</f>
        <v>32.518302814754598</v>
      </c>
      <c r="V26" s="30">
        <f>IFERROR(VLOOKUP(CONCATENATE($B26,"_",V$4,"_",$C$85,"_",$C$84),Data_for_IC_trend_tables!$A$1:$G$49194,7,FALSE)*1000000,"-")</f>
        <v>29.613406089193798</v>
      </c>
      <c r="W26" s="30">
        <f>IFERROR(VLOOKUP(CONCATENATE($B26,"_",W$4,"_",$C$85,"_",$C$84),Data_for_IC_trend_tables!$A$1:$G$49194,7,FALSE)*1000000,"-")</f>
        <v>28.250756013946699</v>
      </c>
      <c r="X26" s="30">
        <f>IFERROR(VLOOKUP(CONCATENATE($B26,"_",X$4,"_",$C$85,"_",$C$84),Data_for_IC_trend_tables!$A$1:$G$49194,7,FALSE)*1000000,"-")</f>
        <v>30.5048509551149</v>
      </c>
      <c r="Y26" s="30">
        <f>IFERROR(VLOOKUP(CONCATENATE($B26,"_",Y$4,"_",$C$85,"_",$C$84),Data_for_IC_trend_tables!$A$1:$G$49194,7,FALSE)*1000000,"-")</f>
        <v>30.209840036560202</v>
      </c>
      <c r="Z26" s="30">
        <f>IFERROR(VLOOKUP(CONCATENATE($B26,"_",Z$4,"_",$C$85,"_",$C$84),Data_for_IC_trend_tables!$A$1:$G$49194,7,FALSE)*1000000,"-")</f>
        <v>33.660801438200799</v>
      </c>
      <c r="AA26" s="30">
        <f>IFERROR(VLOOKUP(CONCATENATE($B26,"_",AA$4,"_",$C$85,"_",$C$84),Data_for_IC_trend_tables!$A$1:$G$49194,7,FALSE)*1000000,"-")</f>
        <v>55.426235367881098</v>
      </c>
      <c r="AB26" s="30">
        <f>IFERROR(VLOOKUP(CONCATENATE($B26,"_",AB$4,"_",$C$85,"_",$C$84),Data_for_IC_trend_tables!$A$1:$G$49194,7,FALSE)*1000000,"-")</f>
        <v>67.594146996967794</v>
      </c>
      <c r="AC26" s="30">
        <f>IFERROR(VLOOKUP(CONCATENATE($B26,"_",AC$4,"_",$C$85,"_",$C$84),Data_for_IC_trend_tables!$A$1:$G$49194,7,FALSE)*1000000,"-")</f>
        <v>44.254209263571099</v>
      </c>
      <c r="AD26" s="30">
        <f>IFERROR(VLOOKUP(CONCATENATE($B26,"_",AD$4,"_",$C$85,"_",$C$84),Data_for_IC_trend_tables!$A$1:$G$49194,7,FALSE)*1000000,"-")</f>
        <v>32.0736056342745</v>
      </c>
      <c r="AE26" s="30">
        <f>IFERROR(VLOOKUP(CONCATENATE($B26,"_",AE$4,"_",$C$85,"_",$C$84),Data_for_IC_trend_tables!$A$1:$G$49194,7,FALSE)*1000000,"-")</f>
        <v>30.772554467354603</v>
      </c>
      <c r="AF26" s="30">
        <f>IFERROR(VLOOKUP(CONCATENATE($B26,"_",AF$4,"_",$C$85,"_",$C$84),Data_for_IC_trend_tables!$A$1:$G$49194,7,FALSE)*1000000,"-")</f>
        <v>10.3213071939884</v>
      </c>
      <c r="AG26" s="30">
        <f>IFERROR(VLOOKUP(CONCATENATE($B26,"_",AG$4,"_",$C$85,"_",$C$84),Data_for_IC_trend_tables!$A$1:$G$49194,7,FALSE)*1000000,"-")</f>
        <v>12.0690789277725</v>
      </c>
      <c r="AH26" s="30">
        <f>IFERROR(VLOOKUP(CONCATENATE($B26,"_",AH$4,"_",$C$85,"_",$C$84),Data_for_IC_trend_tables!$A$1:$G$49194,7,FALSE)*1000000,"-")</f>
        <v>12.025498404113501</v>
      </c>
      <c r="AI26" s="30">
        <f>IFERROR(VLOOKUP(CONCATENATE($B26,"_",AI$4,"_",$C$85,"_",$C$84),Data_for_IC_trend_tables!$A$1:$G$49194,7,FALSE)*1000000,"-")</f>
        <v>12.4580700242358</v>
      </c>
      <c r="AJ26" s="30">
        <f>IFERROR(VLOOKUP(CONCATENATE($B26,"_",AJ$4,"_",$C$85,"_",$C$84),Data_for_IC_trend_tables!$A$1:$G$49194,7,FALSE)*1000000,"-")</f>
        <v>10.046628067753</v>
      </c>
      <c r="AK26" s="30">
        <f>IFERROR(VLOOKUP(CONCATENATE($B26,"_",AK$4,"_",$C$85,"_",$C$84),Data_for_IC_trend_tables!$A$1:$G$49194,7,FALSE)*1000000,"-")</f>
        <v>9.4039975146394905</v>
      </c>
      <c r="AL26" s="30">
        <f>IFERROR(VLOOKUP(CONCATENATE($B26,"_",AL$4,"_",$C$85,"_",$C$84),Data_for_IC_trend_tables!$A$1:$G$49194,7,FALSE)*1000000,"-")</f>
        <v>7.45726089696422</v>
      </c>
      <c r="AM26" s="30">
        <f>IFERROR(VLOOKUP(CONCATENATE($B26,"_",AM$4,"_",$C$85,"_",$C$84),Data_for_IC_trend_tables!$A$1:$G$49194,7,FALSE)*1000000,"-")</f>
        <v>6.9160773058871801</v>
      </c>
      <c r="AN26" s="30">
        <f>IFERROR(VLOOKUP(CONCATENATE($B26,"_",AN$4,"_",$C$85,"_",$C$84),Data_for_IC_trend_tables!$A$1:$G$49194,7,FALSE)*1000000,"-")</f>
        <v>8.9684582553347614</v>
      </c>
      <c r="AO26" s="30">
        <f>IFERROR(VLOOKUP(CONCATENATE($B26,"_",AO$4,"_",$C$85,"_",$C$84),Data_for_IC_trend_tables!$A$1:$G$49194,7,FALSE)*1000000,"-")</f>
        <v>6.7168441007120103</v>
      </c>
      <c r="AP26" s="30">
        <f>IFERROR(VLOOKUP(CONCATENATE($B26,"_",AP$4,"_",$C$85,"_",$C$84),Data_for_IC_trend_tables!$A$1:$G$49194,7,FALSE)*1000000,"-")</f>
        <v>6.9848426340735799</v>
      </c>
      <c r="AQ26" s="30">
        <f>IFERROR(VLOOKUP(CONCATENATE($B26,"_",AQ$4,"_",$C$85,"_",$C$84),Data_for_IC_trend_tables!$A$1:$G$49194,7,FALSE)*1000000,"-")</f>
        <v>8.0897227782704704</v>
      </c>
      <c r="AR26" s="30">
        <f>IFERROR(VLOOKUP(CONCATENATE($B26,"_",AR$4,"_",$C$85,"_",$C$84),Data_for_IC_trend_tables!$A$1:$G$49194,7,FALSE)*1000000,"-")</f>
        <v>7.5892980455691799</v>
      </c>
      <c r="AS26" s="30">
        <f>IFERROR(VLOOKUP(CONCATENATE($B26,"_",AS$4,"_",$C$85,"_",$C$84),Data_for_IC_trend_tables!$A$1:$G$49194,7,FALSE)*1000000,"-")</f>
        <v>7.1092035165594698</v>
      </c>
      <c r="AT26" s="30">
        <f>IFERROR(VLOOKUP(CONCATENATE($B26,"_",AT$4,"_",$C$85,"_",$C$84),Data_for_IC_trend_tables!$A$1:$G$49194,7,FALSE)*1000000,"-")</f>
        <v>6.4780560230216295</v>
      </c>
      <c r="AU26" s="30">
        <f>IFERROR(VLOOKUP(CONCATENATE($B26,"_",AU$4,"_",$C$85,"_",$C$84),Data_for_IC_trend_tables!$A$1:$G$49194,7,FALSE)*1000000,"-")</f>
        <v>5.73350493131134</v>
      </c>
      <c r="AV26" s="30"/>
      <c r="AW26" s="30">
        <f>IFERROR(VLOOKUP(CONCATENATE($B26,"_",AW$4,"_",$C$85,"_",$C$84),Data_for_IC_trend_tables!$A$1:$G$49194,7,FALSE)*1000000,"-")</f>
        <v>5.73350493131134</v>
      </c>
      <c r="AX26" s="98">
        <f t="shared" si="3"/>
        <v>32.0736056342745</v>
      </c>
      <c r="AY26" s="38" t="str">
        <f t="shared" si="0"/>
        <v>Yes</v>
      </c>
      <c r="AZ26" s="58">
        <f t="shared" si="1"/>
        <v>-0.82123915232079792</v>
      </c>
      <c r="BA26" s="31" t="s">
        <v>262</v>
      </c>
      <c r="BC26" s="21"/>
    </row>
    <row r="27" spans="2:55" s="3" customFormat="1" x14ac:dyDescent="0.2">
      <c r="B27" s="53" t="s">
        <v>155</v>
      </c>
      <c r="C27" s="71" t="s">
        <v>18</v>
      </c>
      <c r="D27" s="56">
        <v>2005</v>
      </c>
      <c r="E27" s="30" t="str">
        <f>IFERROR(VLOOKUP(CONCATENATE($B27,"_",E$4,"_",$C$85,"_",$C$84),Data_for_IC_trend_tables!$A$1:$G$49194,7,FALSE)*1000000,"-")</f>
        <v>-</v>
      </c>
      <c r="F27" s="30" t="str">
        <f>IFERROR(VLOOKUP(CONCATENATE($B27,"_",F$4,"_",$C$85,"_",$C$84),Data_for_IC_trend_tables!$A$1:$G$49194,7,FALSE)*1000000,"-")</f>
        <v>-</v>
      </c>
      <c r="G27" s="30" t="str">
        <f>IFERROR(VLOOKUP(CONCATENATE($B27,"_",G$4,"_",$C$85,"_",$C$84),Data_for_IC_trend_tables!$A$1:$G$49194,7,FALSE)*1000000,"-")</f>
        <v>-</v>
      </c>
      <c r="H27" s="30" t="str">
        <f>IFERROR(VLOOKUP(CONCATENATE($B27,"_",H$4,"_",$C$85,"_",$C$84),Data_for_IC_trend_tables!$A$1:$G$49194,7,FALSE)*1000000,"-")</f>
        <v>-</v>
      </c>
      <c r="I27" s="30" t="str">
        <f>IFERROR(VLOOKUP(CONCATENATE($B27,"_",I$4,"_",$C$85,"_",$C$84),Data_for_IC_trend_tables!$A$1:$G$49194,7,FALSE)*1000000,"-")</f>
        <v>-</v>
      </c>
      <c r="J27" s="30" t="str">
        <f>IFERROR(VLOOKUP(CONCATENATE($B27,"_",J$4,"_",$C$85,"_",$C$84),Data_for_IC_trend_tables!$A$1:$G$49194,7,FALSE)*1000000,"-")</f>
        <v>-</v>
      </c>
      <c r="K27" s="30" t="str">
        <f>IFERROR(VLOOKUP(CONCATENATE($B27,"_",K$4,"_",$C$85,"_",$C$84),Data_for_IC_trend_tables!$A$1:$G$49194,7,FALSE)*1000000,"-")</f>
        <v>-</v>
      </c>
      <c r="L27" s="30" t="str">
        <f>IFERROR(VLOOKUP(CONCATENATE($B27,"_",L$4,"_",$C$85,"_",$C$84),Data_for_IC_trend_tables!$A$1:$G$49194,7,FALSE)*1000000,"-")</f>
        <v>-</v>
      </c>
      <c r="M27" s="30" t="str">
        <f>IFERROR(VLOOKUP(CONCATENATE($B27,"_",M$4,"_",$C$85,"_",$C$84),Data_for_IC_trend_tables!$A$1:$G$49194,7,FALSE)*1000000,"-")</f>
        <v>-</v>
      </c>
      <c r="N27" s="30" t="str">
        <f>IFERROR(VLOOKUP(CONCATENATE($B27,"_",N$4,"_",$C$85,"_",$C$84),Data_for_IC_trend_tables!$A$1:$G$49194,7,FALSE)*1000000,"-")</f>
        <v>-</v>
      </c>
      <c r="O27" s="30">
        <f>IFERROR(VLOOKUP(CONCATENATE($B27,"_",O$4,"_",$C$85,"_",$C$84),Data_for_IC_trend_tables!$A$1:$G$49194,7,FALSE)*1000000,"-")</f>
        <v>154.21545616900201</v>
      </c>
      <c r="P27" s="30">
        <f>IFERROR(VLOOKUP(CONCATENATE($B27,"_",P$4,"_",$C$85,"_",$C$84),Data_for_IC_trend_tables!$A$1:$G$49194,7,FALSE)*1000000,"-")</f>
        <v>154.18167743038899</v>
      </c>
      <c r="Q27" s="30">
        <f>IFERROR(VLOOKUP(CONCATENATE($B27,"_",Q$4,"_",$C$85,"_",$C$84),Data_for_IC_trend_tables!$A$1:$G$49194,7,FALSE)*1000000,"-")</f>
        <v>148.12122104786999</v>
      </c>
      <c r="R27" s="30">
        <f>IFERROR(VLOOKUP(CONCATENATE($B27,"_",R$4,"_",$C$85,"_",$C$84),Data_for_IC_trend_tables!$A$1:$G$49194,7,FALSE)*1000000,"-")</f>
        <v>154.93291430699401</v>
      </c>
      <c r="S27" s="30">
        <f>IFERROR(VLOOKUP(CONCATENATE($B27,"_",S$4,"_",$C$85,"_",$C$84),Data_for_IC_trend_tables!$A$1:$G$49194,7,FALSE)*1000000,"-")</f>
        <v>154.81978571605899</v>
      </c>
      <c r="T27" s="30">
        <f>IFERROR(VLOOKUP(CONCATENATE($B27,"_",T$4,"_",$C$85,"_",$C$84),Data_for_IC_trend_tables!$A$1:$G$49194,7,FALSE)*1000000,"-")</f>
        <v>165.99754692840699</v>
      </c>
      <c r="U27" s="30">
        <f>IFERROR(VLOOKUP(CONCATENATE($B27,"_",U$4,"_",$C$85,"_",$C$84),Data_for_IC_trend_tables!$A$1:$G$49194,7,FALSE)*1000000,"-")</f>
        <v>149.27793718839001</v>
      </c>
      <c r="V27" s="30">
        <f>IFERROR(VLOOKUP(CONCATENATE($B27,"_",V$4,"_",$C$85,"_",$C$84),Data_for_IC_trend_tables!$A$1:$G$49194,7,FALSE)*1000000,"-")</f>
        <v>158.35069567065301</v>
      </c>
      <c r="W27" s="30">
        <f>IFERROR(VLOOKUP(CONCATENATE($B27,"_",W$4,"_",$C$85,"_",$C$84),Data_for_IC_trend_tables!$A$1:$G$49194,7,FALSE)*1000000,"-")</f>
        <v>153.273153015921</v>
      </c>
      <c r="X27" s="30">
        <f>IFERROR(VLOOKUP(CONCATENATE($B27,"_",X$4,"_",$C$85,"_",$C$84),Data_for_IC_trend_tables!$A$1:$G$49194,7,FALSE)*1000000,"-")</f>
        <v>153.544476710607</v>
      </c>
      <c r="Y27" s="30">
        <f>IFERROR(VLOOKUP(CONCATENATE($B27,"_",Y$4,"_",$C$85,"_",$C$84),Data_for_IC_trend_tables!$A$1:$G$49194,7,FALSE)*1000000,"-")</f>
        <v>156.88252475292001</v>
      </c>
      <c r="Z27" s="30">
        <f>IFERROR(VLOOKUP(CONCATENATE($B27,"_",Z$4,"_",$C$85,"_",$C$84),Data_for_IC_trend_tables!$A$1:$G$49194,7,FALSE)*1000000,"-")</f>
        <v>158.00171985498099</v>
      </c>
      <c r="AA27" s="30">
        <f>IFERROR(VLOOKUP(CONCATENATE($B27,"_",AA$4,"_",$C$85,"_",$C$84),Data_for_IC_trend_tables!$A$1:$G$49194,7,FALSE)*1000000,"-")</f>
        <v>151.43113418391601</v>
      </c>
      <c r="AB27" s="30">
        <f>IFERROR(VLOOKUP(CONCATENATE($B27,"_",AB$4,"_",$C$85,"_",$C$84),Data_for_IC_trend_tables!$A$1:$G$49194,7,FALSE)*1000000,"-")</f>
        <v>160.71508004769802</v>
      </c>
      <c r="AC27" s="30">
        <f>IFERROR(VLOOKUP(CONCATENATE($B27,"_",AC$4,"_",$C$85,"_",$C$84),Data_for_IC_trend_tables!$A$1:$G$49194,7,FALSE)*1000000,"-")</f>
        <v>165.088918817223</v>
      </c>
      <c r="AD27" s="30">
        <f>IFERROR(VLOOKUP(CONCATENATE($B27,"_",AD$4,"_",$C$85,"_",$C$84),Data_for_IC_trend_tables!$A$1:$G$49194,7,FALSE)*1000000,"-")</f>
        <v>178.91976116858302</v>
      </c>
      <c r="AE27" s="30">
        <f>IFERROR(VLOOKUP(CONCATENATE($B27,"_",AE$4,"_",$C$85,"_",$C$84),Data_for_IC_trend_tables!$A$1:$G$49194,7,FALSE)*1000000,"-")</f>
        <v>184.08937027991502</v>
      </c>
      <c r="AF27" s="30">
        <f>IFERROR(VLOOKUP(CONCATENATE($B27,"_",AF$4,"_",$C$85,"_",$C$84),Data_for_IC_trend_tables!$A$1:$G$49194,7,FALSE)*1000000,"-")</f>
        <v>186.71231991049399</v>
      </c>
      <c r="AG27" s="30">
        <f>IFERROR(VLOOKUP(CONCATENATE($B27,"_",AG$4,"_",$C$85,"_",$C$84),Data_for_IC_trend_tables!$A$1:$G$49194,7,FALSE)*1000000,"-")</f>
        <v>180.75409664317601</v>
      </c>
      <c r="AH27" s="30">
        <f>IFERROR(VLOOKUP(CONCATENATE($B27,"_",AH$4,"_",$C$85,"_",$C$84),Data_for_IC_trend_tables!$A$1:$G$49194,7,FALSE)*1000000,"-")</f>
        <v>111.71702883525499</v>
      </c>
      <c r="AI27" s="30">
        <f>IFERROR(VLOOKUP(CONCATENATE($B27,"_",AI$4,"_",$C$85,"_",$C$84),Data_for_IC_trend_tables!$A$1:$G$49194,7,FALSE)*1000000,"-")</f>
        <v>132.73737032202501</v>
      </c>
      <c r="AJ27" s="30">
        <f>IFERROR(VLOOKUP(CONCATENATE($B27,"_",AJ$4,"_",$C$85,"_",$C$84),Data_for_IC_trend_tables!$A$1:$G$49194,7,FALSE)*1000000,"-")</f>
        <v>138.76919151454101</v>
      </c>
      <c r="AK27" s="30">
        <f>IFERROR(VLOOKUP(CONCATENATE($B27,"_",AK$4,"_",$C$85,"_",$C$84),Data_for_IC_trend_tables!$A$1:$G$49194,7,FALSE)*1000000,"-")</f>
        <v>138.575512739489</v>
      </c>
      <c r="AL27" s="30">
        <f>IFERROR(VLOOKUP(CONCATENATE($B27,"_",AL$4,"_",$C$85,"_",$C$84),Data_for_IC_trend_tables!$A$1:$G$49194,7,FALSE)*1000000,"-")</f>
        <v>124.01157362005999</v>
      </c>
      <c r="AM27" s="30">
        <f>IFERROR(VLOOKUP(CONCATENATE($B27,"_",AM$4,"_",$C$85,"_",$C$84),Data_for_IC_trend_tables!$A$1:$G$49194,7,FALSE)*1000000,"-")</f>
        <v>121.288439825588</v>
      </c>
      <c r="AN27" s="30">
        <f>IFERROR(VLOOKUP(CONCATENATE($B27,"_",AN$4,"_",$C$85,"_",$C$84),Data_for_IC_trend_tables!$A$1:$G$49194,7,FALSE)*1000000,"-")</f>
        <v>114.01191696303199</v>
      </c>
      <c r="AO27" s="30">
        <f>IFERROR(VLOOKUP(CONCATENATE($B27,"_",AO$4,"_",$C$85,"_",$C$84),Data_for_IC_trend_tables!$A$1:$G$49194,7,FALSE)*1000000,"-")</f>
        <v>119.62446080928899</v>
      </c>
      <c r="AP27" s="30">
        <f>IFERROR(VLOOKUP(CONCATENATE($B27,"_",AP$4,"_",$C$85,"_",$C$84),Data_for_IC_trend_tables!$A$1:$G$49194,7,FALSE)*1000000,"-")</f>
        <v>122.13371066050399</v>
      </c>
      <c r="AQ27" s="30">
        <f>IFERROR(VLOOKUP(CONCATENATE($B27,"_",AQ$4,"_",$C$85,"_",$C$84),Data_for_IC_trend_tables!$A$1:$G$49194,7,FALSE)*1000000,"-")</f>
        <v>121.35666228852399</v>
      </c>
      <c r="AR27" s="30">
        <f>IFERROR(VLOOKUP(CONCATENATE($B27,"_",AR$4,"_",$C$85,"_",$C$84),Data_for_IC_trend_tables!$A$1:$G$49194,7,FALSE)*1000000,"-")</f>
        <v>116.74935582168899</v>
      </c>
      <c r="AS27" s="30">
        <f>IFERROR(VLOOKUP(CONCATENATE($B27,"_",AS$4,"_",$C$85,"_",$C$84),Data_for_IC_trend_tables!$A$1:$G$49194,7,FALSE)*1000000,"-")</f>
        <v>103.55713705888</v>
      </c>
      <c r="AT27" s="30">
        <f>IFERROR(VLOOKUP(CONCATENATE($B27,"_",AT$4,"_",$C$85,"_",$C$84),Data_for_IC_trend_tables!$A$1:$G$49194,7,FALSE)*1000000,"-")</f>
        <v>122.15518416334899</v>
      </c>
      <c r="AU27" s="30">
        <f>IFERROR(VLOOKUP(CONCATENATE($B27,"_",AU$4,"_",$C$85,"_",$C$84),Data_for_IC_trend_tables!$A$1:$G$49194,7,FALSE)*1000000,"-")</f>
        <v>109.10570762289599</v>
      </c>
      <c r="AV27" s="30"/>
      <c r="AW27" s="30">
        <f>IFERROR(VLOOKUP(CONCATENATE($B27,"_",AW$4,"_",$C$85,"_",$C$84),Data_for_IC_trend_tables!$A$1:$G$49194,7,FALSE)*1000000,"-")</f>
        <v>109.10570762289599</v>
      </c>
      <c r="AX27" s="98"/>
      <c r="AY27" s="38" t="str">
        <f t="shared" si="0"/>
        <v/>
      </c>
      <c r="AZ27" s="58" t="str">
        <f t="shared" si="1"/>
        <v/>
      </c>
      <c r="BA27" s="31"/>
      <c r="BC27" s="21"/>
    </row>
    <row r="28" spans="2:55" s="3" customFormat="1" x14ac:dyDescent="0.2">
      <c r="B28" s="53" t="s">
        <v>156</v>
      </c>
      <c r="C28" s="71" t="s">
        <v>19</v>
      </c>
      <c r="D28" s="56"/>
      <c r="E28" s="30" t="str">
        <f>IFERROR(VLOOKUP(CONCATENATE($B28,"_",E$4,"_",$C$85,"_",$C$84),Data_for_IC_trend_tables!$A$1:$G$49194,7,FALSE)*1000000,"-")</f>
        <v>-</v>
      </c>
      <c r="F28" s="30" t="str">
        <f>IFERROR(VLOOKUP(CONCATENATE($B28,"_",F$4,"_",$C$85,"_",$C$84),Data_for_IC_trend_tables!$A$1:$G$49194,7,FALSE)*1000000,"-")</f>
        <v>-</v>
      </c>
      <c r="G28" s="30" t="str">
        <f>IFERROR(VLOOKUP(CONCATENATE($B28,"_",G$4,"_",$C$85,"_",$C$84),Data_for_IC_trend_tables!$A$1:$G$49194,7,FALSE)*1000000,"-")</f>
        <v>-</v>
      </c>
      <c r="H28" s="30" t="str">
        <f>IFERROR(VLOOKUP(CONCATENATE($B28,"_",H$4,"_",$C$85,"_",$C$84),Data_for_IC_trend_tables!$A$1:$G$49194,7,FALSE)*1000000,"-")</f>
        <v>-</v>
      </c>
      <c r="I28" s="30" t="str">
        <f>IFERROR(VLOOKUP(CONCATENATE($B28,"_",I$4,"_",$C$85,"_",$C$84),Data_for_IC_trend_tables!$A$1:$G$49194,7,FALSE)*1000000,"-")</f>
        <v>-</v>
      </c>
      <c r="J28" s="30" t="str">
        <f>IFERROR(VLOOKUP(CONCATENATE($B28,"_",J$4,"_",$C$85,"_",$C$84),Data_for_IC_trend_tables!$A$1:$G$49194,7,FALSE)*1000000,"-")</f>
        <v>-</v>
      </c>
      <c r="K28" s="30" t="str">
        <f>IFERROR(VLOOKUP(CONCATENATE($B28,"_",K$4,"_",$C$85,"_",$C$84),Data_for_IC_trend_tables!$A$1:$G$49194,7,FALSE)*1000000,"-")</f>
        <v>-</v>
      </c>
      <c r="L28" s="30" t="str">
        <f>IFERROR(VLOOKUP(CONCATENATE($B28,"_",L$4,"_",$C$85,"_",$C$84),Data_for_IC_trend_tables!$A$1:$G$49194,7,FALSE)*1000000,"-")</f>
        <v>-</v>
      </c>
      <c r="M28" s="30" t="str">
        <f>IFERROR(VLOOKUP(CONCATENATE($B28,"_",M$4,"_",$C$85,"_",$C$84),Data_for_IC_trend_tables!$A$1:$G$49194,7,FALSE)*1000000,"-")</f>
        <v>-</v>
      </c>
      <c r="N28" s="30" t="str">
        <f>IFERROR(VLOOKUP(CONCATENATE($B28,"_",N$4,"_",$C$85,"_",$C$84),Data_for_IC_trend_tables!$A$1:$G$49194,7,FALSE)*1000000,"-")</f>
        <v>-</v>
      </c>
      <c r="O28" s="30">
        <f>IFERROR(VLOOKUP(CONCATENATE($B28,"_",O$4,"_",$C$85,"_",$C$84),Data_for_IC_trend_tables!$A$1:$G$49194,7,FALSE)*1000000,"-")</f>
        <v>67.5454976960187</v>
      </c>
      <c r="P28" s="30">
        <f>IFERROR(VLOOKUP(CONCATENATE($B28,"_",P$4,"_",$C$85,"_",$C$84),Data_for_IC_trend_tables!$A$1:$G$49194,7,FALSE)*1000000,"-")</f>
        <v>70.436559274254407</v>
      </c>
      <c r="Q28" s="30">
        <f>IFERROR(VLOOKUP(CONCATENATE($B28,"_",Q$4,"_",$C$85,"_",$C$84),Data_for_IC_trend_tables!$A$1:$G$49194,7,FALSE)*1000000,"-")</f>
        <v>69.911922952022991</v>
      </c>
      <c r="R28" s="30">
        <f>IFERROR(VLOOKUP(CONCATENATE($B28,"_",R$4,"_",$C$85,"_",$C$84),Data_for_IC_trend_tables!$A$1:$G$49194,7,FALSE)*1000000,"-")</f>
        <v>55.625698870912501</v>
      </c>
      <c r="S28" s="30">
        <f>IFERROR(VLOOKUP(CONCATENATE($B28,"_",S$4,"_",$C$85,"_",$C$84),Data_for_IC_trend_tables!$A$1:$G$49194,7,FALSE)*1000000,"-")</f>
        <v>39.766002402449999</v>
      </c>
      <c r="T28" s="30">
        <f>IFERROR(VLOOKUP(CONCATENATE($B28,"_",T$4,"_",$C$85,"_",$C$84),Data_for_IC_trend_tables!$A$1:$G$49194,7,FALSE)*1000000,"-")</f>
        <v>39.566049857866204</v>
      </c>
      <c r="U28" s="30">
        <f>IFERROR(VLOOKUP(CONCATENATE($B28,"_",U$4,"_",$C$85,"_",$C$84),Data_for_IC_trend_tables!$A$1:$G$49194,7,FALSE)*1000000,"-")</f>
        <v>38.730283941720799</v>
      </c>
      <c r="V28" s="30">
        <f>IFERROR(VLOOKUP(CONCATENATE($B28,"_",V$4,"_",$C$85,"_",$C$84),Data_for_IC_trend_tables!$A$1:$G$49194,7,FALSE)*1000000,"-")</f>
        <v>45.226908691619599</v>
      </c>
      <c r="W28" s="30">
        <f>IFERROR(VLOOKUP(CONCATENATE($B28,"_",W$4,"_",$C$85,"_",$C$84),Data_for_IC_trend_tables!$A$1:$G$49194,7,FALSE)*1000000,"-")</f>
        <v>40.479259452336095</v>
      </c>
      <c r="X28" s="30">
        <f>IFERROR(VLOOKUP(CONCATENATE($B28,"_",X$4,"_",$C$85,"_",$C$84),Data_for_IC_trend_tables!$A$1:$G$49194,7,FALSE)*1000000,"-")</f>
        <v>88.234624382928104</v>
      </c>
      <c r="Y28" s="30">
        <f>IFERROR(VLOOKUP(CONCATENATE($B28,"_",Y$4,"_",$C$85,"_",$C$84),Data_for_IC_trend_tables!$A$1:$G$49194,7,FALSE)*1000000,"-")</f>
        <v>95.459476641763601</v>
      </c>
      <c r="Z28" s="30">
        <f>IFERROR(VLOOKUP(CONCATENATE($B28,"_",Z$4,"_",$C$85,"_",$C$84),Data_for_IC_trend_tables!$A$1:$G$49194,7,FALSE)*1000000,"-")</f>
        <v>95.693744783821501</v>
      </c>
      <c r="AA28" s="30">
        <f>IFERROR(VLOOKUP(CONCATENATE($B28,"_",AA$4,"_",$C$85,"_",$C$84),Data_for_IC_trend_tables!$A$1:$G$49194,7,FALSE)*1000000,"-")</f>
        <v>123.26315460170899</v>
      </c>
      <c r="AB28" s="30">
        <f>IFERROR(VLOOKUP(CONCATENATE($B28,"_",AB$4,"_",$C$85,"_",$C$84),Data_for_IC_trend_tables!$A$1:$G$49194,7,FALSE)*1000000,"-")</f>
        <v>88.500131207199999</v>
      </c>
      <c r="AC28" s="30">
        <f>IFERROR(VLOOKUP(CONCATENATE($B28,"_",AC$4,"_",$C$85,"_",$C$84),Data_for_IC_trend_tables!$A$1:$G$49194,7,FALSE)*1000000,"-")</f>
        <v>129.793450121544</v>
      </c>
      <c r="AD28" s="30">
        <f>IFERROR(VLOOKUP(CONCATENATE($B28,"_",AD$4,"_",$C$85,"_",$C$84),Data_for_IC_trend_tables!$A$1:$G$49194,7,FALSE)*1000000,"-")</f>
        <v>103.015238008136</v>
      </c>
      <c r="AE28" s="30">
        <f>IFERROR(VLOOKUP(CONCATENATE($B28,"_",AE$4,"_",$C$85,"_",$C$84),Data_for_IC_trend_tables!$A$1:$G$49194,7,FALSE)*1000000,"-")</f>
        <v>84.316513696599998</v>
      </c>
      <c r="AF28" s="30">
        <f>IFERROR(VLOOKUP(CONCATENATE($B28,"_",AF$4,"_",$C$85,"_",$C$84),Data_for_IC_trend_tables!$A$1:$G$49194,7,FALSE)*1000000,"-")</f>
        <v>130.43872757906098</v>
      </c>
      <c r="AG28" s="30">
        <f>IFERROR(VLOOKUP(CONCATENATE($B28,"_",AG$4,"_",$C$85,"_",$C$84),Data_for_IC_trend_tables!$A$1:$G$49194,7,FALSE)*1000000,"-")</f>
        <v>104.559651367246</v>
      </c>
      <c r="AH28" s="30">
        <f>IFERROR(VLOOKUP(CONCATENATE($B28,"_",AH$4,"_",$C$85,"_",$C$84),Data_for_IC_trend_tables!$A$1:$G$49194,7,FALSE)*1000000,"-")</f>
        <v>89.172226413886506</v>
      </c>
      <c r="AI28" s="30">
        <f>IFERROR(VLOOKUP(CONCATENATE($B28,"_",AI$4,"_",$C$85,"_",$C$84),Data_for_IC_trend_tables!$A$1:$G$49194,7,FALSE)*1000000,"-")</f>
        <v>96.411094186408505</v>
      </c>
      <c r="AJ28" s="30">
        <f>IFERROR(VLOOKUP(CONCATENATE($B28,"_",AJ$4,"_",$C$85,"_",$C$84),Data_for_IC_trend_tables!$A$1:$G$49194,7,FALSE)*1000000,"-")</f>
        <v>110.666827713282</v>
      </c>
      <c r="AK28" s="30">
        <f>IFERROR(VLOOKUP(CONCATENATE($B28,"_",AK$4,"_",$C$85,"_",$C$84),Data_for_IC_trend_tables!$A$1:$G$49194,7,FALSE)*1000000,"-")</f>
        <v>99.722915405268992</v>
      </c>
      <c r="AL28" s="30">
        <f>IFERROR(VLOOKUP(CONCATENATE($B28,"_",AL$4,"_",$C$85,"_",$C$84),Data_for_IC_trend_tables!$A$1:$G$49194,7,FALSE)*1000000,"-")</f>
        <v>94.100904152406002</v>
      </c>
      <c r="AM28" s="30">
        <f>IFERROR(VLOOKUP(CONCATENATE($B28,"_",AM$4,"_",$C$85,"_",$C$84),Data_for_IC_trend_tables!$A$1:$G$49194,7,FALSE)*1000000,"-")</f>
        <v>122.94685398509201</v>
      </c>
      <c r="AN28" s="30">
        <f>IFERROR(VLOOKUP(CONCATENATE($B28,"_",AN$4,"_",$C$85,"_",$C$84),Data_for_IC_trend_tables!$A$1:$G$49194,7,FALSE)*1000000,"-")</f>
        <v>173.73364630351799</v>
      </c>
      <c r="AO28" s="30">
        <f>IFERROR(VLOOKUP(CONCATENATE($B28,"_",AO$4,"_",$C$85,"_",$C$84),Data_for_IC_trend_tables!$A$1:$G$49194,7,FALSE)*1000000,"-")</f>
        <v>162.18457447818199</v>
      </c>
      <c r="AP28" s="30">
        <f>IFERROR(VLOOKUP(CONCATENATE($B28,"_",AP$4,"_",$C$85,"_",$C$84),Data_for_IC_trend_tables!$A$1:$G$49194,7,FALSE)*1000000,"-")</f>
        <v>83.312208987520606</v>
      </c>
      <c r="AQ28" s="30">
        <f>IFERROR(VLOOKUP(CONCATENATE($B28,"_",AQ$4,"_",$C$85,"_",$C$84),Data_for_IC_trend_tables!$A$1:$G$49194,7,FALSE)*1000000,"-")</f>
        <v>117.111166218528</v>
      </c>
      <c r="AR28" s="30">
        <f>IFERROR(VLOOKUP(CONCATENATE($B28,"_",AR$4,"_",$C$85,"_",$C$84),Data_for_IC_trend_tables!$A$1:$G$49194,7,FALSE)*1000000,"-")</f>
        <v>80.16470544025961</v>
      </c>
      <c r="AS28" s="30">
        <f>IFERROR(VLOOKUP(CONCATENATE($B28,"_",AS$4,"_",$C$85,"_",$C$84),Data_for_IC_trend_tables!$A$1:$G$49194,7,FALSE)*1000000,"-")</f>
        <v>89.022863838555111</v>
      </c>
      <c r="AT28" s="30">
        <f>IFERROR(VLOOKUP(CONCATENATE($B28,"_",AT$4,"_",$C$85,"_",$C$84),Data_for_IC_trend_tables!$A$1:$G$49194,7,FALSE)*1000000,"-")</f>
        <v>1993.9018936932398</v>
      </c>
      <c r="AU28" s="30">
        <f>IFERROR(VLOOKUP(CONCATENATE($B28,"_",AU$4,"_",$C$85,"_",$C$84),Data_for_IC_trend_tables!$A$1:$G$49194,7,FALSE)*1000000,"-")</f>
        <v>86.256676504439994</v>
      </c>
      <c r="AV28" s="30"/>
      <c r="AW28" s="30">
        <f>IFERROR(VLOOKUP(CONCATENATE($B28,"_",AW$4,"_",$C$85,"_",$C$84),Data_for_IC_trend_tables!$A$1:$G$49194,7,FALSE)*1000000,"-")</f>
        <v>86.256676504439994</v>
      </c>
      <c r="AX28" s="331"/>
      <c r="AY28" s="38" t="str">
        <f t="shared" si="0"/>
        <v/>
      </c>
      <c r="AZ28" s="58" t="str">
        <f t="shared" si="1"/>
        <v/>
      </c>
      <c r="BA28" s="31"/>
      <c r="BC28" s="21"/>
    </row>
    <row r="29" spans="2:55" s="3" customFormat="1" ht="12.6" customHeight="1" x14ac:dyDescent="0.2">
      <c r="B29" s="53" t="s">
        <v>157</v>
      </c>
      <c r="C29" s="71" t="s">
        <v>20</v>
      </c>
      <c r="D29" s="56"/>
      <c r="E29" s="30" t="str">
        <f>IFERROR(VLOOKUP(CONCATENATE($B29,"_",E$4,"_",$C$85,"_",$C$84),Data_for_IC_trend_tables!$A$1:$G$49194,7,FALSE)*1000000,"-")</f>
        <v>-</v>
      </c>
      <c r="F29" s="30" t="str">
        <f>IFERROR(VLOOKUP(CONCATENATE($B29,"_",F$4,"_",$C$85,"_",$C$84),Data_for_IC_trend_tables!$A$1:$G$49194,7,FALSE)*1000000,"-")</f>
        <v>-</v>
      </c>
      <c r="G29" s="30" t="str">
        <f>IFERROR(VLOOKUP(CONCATENATE($B29,"_",G$4,"_",$C$85,"_",$C$84),Data_for_IC_trend_tables!$A$1:$G$49194,7,FALSE)*1000000,"-")</f>
        <v>-</v>
      </c>
      <c r="H29" s="30" t="str">
        <f>IFERROR(VLOOKUP(CONCATENATE($B29,"_",H$4,"_",$C$85,"_",$C$84),Data_for_IC_trend_tables!$A$1:$G$49194,7,FALSE)*1000000,"-")</f>
        <v>-</v>
      </c>
      <c r="I29" s="30" t="str">
        <f>IFERROR(VLOOKUP(CONCATENATE($B29,"_",I$4,"_",$C$85,"_",$C$84),Data_for_IC_trend_tables!$A$1:$G$49194,7,FALSE)*1000000,"-")</f>
        <v>-</v>
      </c>
      <c r="J29" s="30" t="str">
        <f>IFERROR(VLOOKUP(CONCATENATE($B29,"_",J$4,"_",$C$85,"_",$C$84),Data_for_IC_trend_tables!$A$1:$G$49194,7,FALSE)*1000000,"-")</f>
        <v>-</v>
      </c>
      <c r="K29" s="30" t="str">
        <f>IFERROR(VLOOKUP(CONCATENATE($B29,"_",K$4,"_",$C$85,"_",$C$84),Data_for_IC_trend_tables!$A$1:$G$49194,7,FALSE)*1000000,"-")</f>
        <v>-</v>
      </c>
      <c r="L29" s="30" t="str">
        <f>IFERROR(VLOOKUP(CONCATENATE($B29,"_",L$4,"_",$C$85,"_",$C$84),Data_for_IC_trend_tables!$A$1:$G$49194,7,FALSE)*1000000,"-")</f>
        <v>-</v>
      </c>
      <c r="M29" s="30" t="str">
        <f>IFERROR(VLOOKUP(CONCATENATE($B29,"_",M$4,"_",$C$85,"_",$C$84),Data_for_IC_trend_tables!$A$1:$G$49194,7,FALSE)*1000000,"-")</f>
        <v>-</v>
      </c>
      <c r="N29" s="30" t="str">
        <f>IFERROR(VLOOKUP(CONCATENATE($B29,"_",N$4,"_",$C$85,"_",$C$84),Data_for_IC_trend_tables!$A$1:$G$49194,7,FALSE)*1000000,"-")</f>
        <v>-</v>
      </c>
      <c r="O29" s="30">
        <f>IFERROR(VLOOKUP(CONCATENATE($B29,"_",O$4,"_",$C$85,"_",$C$84),Data_for_IC_trend_tables!$A$1:$G$49194,7,FALSE)*1000000,"-")</f>
        <v>5.0100000000000003E-4</v>
      </c>
      <c r="P29" s="30">
        <f>IFERROR(VLOOKUP(CONCATENATE($B29,"_",P$4,"_",$C$85,"_",$C$84),Data_for_IC_trend_tables!$A$1:$G$49194,7,FALSE)*1000000,"-")</f>
        <v>5.0900000000000001E-4</v>
      </c>
      <c r="Q29" s="30">
        <f>IFERROR(VLOOKUP(CONCATENATE($B29,"_",Q$4,"_",$C$85,"_",$C$84),Data_for_IC_trend_tables!$A$1:$G$49194,7,FALSE)*1000000,"-")</f>
        <v>5.1499999999999994E-4</v>
      </c>
      <c r="R29" s="30">
        <f>IFERROR(VLOOKUP(CONCATENATE($B29,"_",R$4,"_",$C$85,"_",$C$84),Data_for_IC_trend_tables!$A$1:$G$49194,7,FALSE)*1000000,"-")</f>
        <v>5.1499999999999994E-4</v>
      </c>
      <c r="S29" s="30">
        <f>IFERROR(VLOOKUP(CONCATENATE($B29,"_",S$4,"_",$C$85,"_",$C$84),Data_for_IC_trend_tables!$A$1:$G$49194,7,FALSE)*1000000,"-")</f>
        <v>5.1499999999999994E-4</v>
      </c>
      <c r="T29" s="30">
        <f>IFERROR(VLOOKUP(CONCATENATE($B29,"_",T$4,"_",$C$85,"_",$C$84),Data_for_IC_trend_tables!$A$1:$G$49194,7,FALSE)*1000000,"-")</f>
        <v>5.1999999999999995E-4</v>
      </c>
      <c r="U29" s="30">
        <f>IFERROR(VLOOKUP(CONCATENATE($B29,"_",U$4,"_",$C$85,"_",$C$84),Data_for_IC_trend_tables!$A$1:$G$49194,7,FALSE)*1000000,"-")</f>
        <v>5.2800000000000004E-4</v>
      </c>
      <c r="V29" s="30">
        <f>IFERROR(VLOOKUP(CONCATENATE($B29,"_",V$4,"_",$C$85,"_",$C$84),Data_for_IC_trend_tables!$A$1:$G$49194,7,FALSE)*1000000,"-")</f>
        <v>5.3499999999999999E-4</v>
      </c>
      <c r="W29" s="30">
        <f>IFERROR(VLOOKUP(CONCATENATE($B29,"_",W$4,"_",$C$85,"_",$C$84),Data_for_IC_trend_tables!$A$1:$G$49194,7,FALSE)*1000000,"-")</f>
        <v>5.44E-4</v>
      </c>
      <c r="X29" s="30">
        <f>IFERROR(VLOOKUP(CONCATENATE($B29,"_",X$4,"_",$C$85,"_",$C$84),Data_for_IC_trend_tables!$A$1:$G$49194,7,FALSE)*1000000,"-")</f>
        <v>2.0322709999999997</v>
      </c>
      <c r="Y29" s="30">
        <f>IFERROR(VLOOKUP(CONCATENATE($B29,"_",Y$4,"_",$C$85,"_",$C$84),Data_for_IC_trend_tables!$A$1:$G$49194,7,FALSE)*1000000,"-")</f>
        <v>2.2087090000000003</v>
      </c>
      <c r="Z29" s="30">
        <f>IFERROR(VLOOKUP(CONCATENATE($B29,"_",Z$4,"_",$C$85,"_",$C$84),Data_for_IC_trend_tables!$A$1:$G$49194,7,FALSE)*1000000,"-")</f>
        <v>2.2850109999999999</v>
      </c>
      <c r="AA29" s="30">
        <f>IFERROR(VLOOKUP(CONCATENATE($B29,"_",AA$4,"_",$C$85,"_",$C$84),Data_for_IC_trend_tables!$A$1:$G$49194,7,FALSE)*1000000,"-")</f>
        <v>2.3613119999999999</v>
      </c>
      <c r="AB29" s="30">
        <f>IFERROR(VLOOKUP(CONCATENATE($B29,"_",AB$4,"_",$C$85,"_",$C$84),Data_for_IC_trend_tables!$A$1:$G$49194,7,FALSE)*1000000,"-")</f>
        <v>2.4376139999999999</v>
      </c>
      <c r="AC29" s="30">
        <f>IFERROR(VLOOKUP(CONCATENATE($B29,"_",AC$4,"_",$C$85,"_",$C$84),Data_for_IC_trend_tables!$A$1:$G$49194,7,FALSE)*1000000,"-")</f>
        <v>2.5139170000000002</v>
      </c>
      <c r="AD29" s="30">
        <f>IFERROR(VLOOKUP(CONCATENATE($B29,"_",AD$4,"_",$C$85,"_",$C$84),Data_for_IC_trend_tables!$A$1:$G$49194,7,FALSE)*1000000,"-")</f>
        <v>2.5898939999999997</v>
      </c>
      <c r="AE29" s="30">
        <f>IFERROR(VLOOKUP(CONCATENATE($B29,"_",AE$4,"_",$C$85,"_",$C$84),Data_for_IC_trend_tables!$A$1:$G$49194,7,FALSE)*1000000,"-")</f>
        <v>2.7189680000000003</v>
      </c>
      <c r="AF29" s="30">
        <f>IFERROR(VLOOKUP(CONCATENATE($B29,"_",AF$4,"_",$C$85,"_",$C$84),Data_for_IC_trend_tables!$A$1:$G$49194,7,FALSE)*1000000,"-")</f>
        <v>2.8576299999999999</v>
      </c>
      <c r="AG29" s="30">
        <f>IFERROR(VLOOKUP(CONCATENATE($B29,"_",AG$4,"_",$C$85,"_",$C$84),Data_for_IC_trend_tables!$A$1:$G$49194,7,FALSE)*1000000,"-")</f>
        <v>3.8901270000000001</v>
      </c>
      <c r="AH29" s="30">
        <f>IFERROR(VLOOKUP(CONCATENATE($B29,"_",AH$4,"_",$C$85,"_",$C$84),Data_for_IC_trend_tables!$A$1:$G$49194,7,FALSE)*1000000,"-")</f>
        <v>3.8685149999999995</v>
      </c>
      <c r="AI29" s="30">
        <f>IFERROR(VLOOKUP(CONCATENATE($B29,"_",AI$4,"_",$C$85,"_",$C$84),Data_for_IC_trend_tables!$A$1:$G$49194,7,FALSE)*1000000,"-")</f>
        <v>3.762969</v>
      </c>
      <c r="AJ29" s="30">
        <f>IFERROR(VLOOKUP(CONCATENATE($B29,"_",AJ$4,"_",$C$85,"_",$C$84),Data_for_IC_trend_tables!$A$1:$G$49194,7,FALSE)*1000000,"-")</f>
        <v>4.384474</v>
      </c>
      <c r="AK29" s="30">
        <f>IFERROR(VLOOKUP(CONCATENATE($B29,"_",AK$4,"_",$C$85,"_",$C$84),Data_for_IC_trend_tables!$A$1:$G$49194,7,FALSE)*1000000,"-")</f>
        <v>4.9795939999999996</v>
      </c>
      <c r="AL29" s="30">
        <f>IFERROR(VLOOKUP(CONCATENATE($B29,"_",AL$4,"_",$C$85,"_",$C$84),Data_for_IC_trend_tables!$A$1:$G$49194,7,FALSE)*1000000,"-")</f>
        <v>5.0574890000000003</v>
      </c>
      <c r="AM29" s="30">
        <f>IFERROR(VLOOKUP(CONCATENATE($B29,"_",AM$4,"_",$C$85,"_",$C$84),Data_for_IC_trend_tables!$A$1:$G$49194,7,FALSE)*1000000,"-")</f>
        <v>6.7048690000000004</v>
      </c>
      <c r="AN29" s="30">
        <f>IFERROR(VLOOKUP(CONCATENATE($B29,"_",AN$4,"_",$C$85,"_",$C$84),Data_for_IC_trend_tables!$A$1:$G$49194,7,FALSE)*1000000,"-")</f>
        <v>5.9121989999999993</v>
      </c>
      <c r="AO29" s="30">
        <f>IFERROR(VLOOKUP(CONCATENATE($B29,"_",AO$4,"_",$C$85,"_",$C$84),Data_for_IC_trend_tables!$A$1:$G$49194,7,FALSE)*1000000,"-")</f>
        <v>5.5172090000000003</v>
      </c>
      <c r="AP29" s="30">
        <f>IFERROR(VLOOKUP(CONCATENATE($B29,"_",AP$4,"_",$C$85,"_",$C$84),Data_for_IC_trend_tables!$A$1:$G$49194,7,FALSE)*1000000,"-")</f>
        <v>5.5806380000000004</v>
      </c>
      <c r="AQ29" s="30">
        <f>IFERROR(VLOOKUP(CONCATENATE($B29,"_",AQ$4,"_",$C$85,"_",$C$84),Data_for_IC_trend_tables!$A$1:$G$49194,7,FALSE)*1000000,"-")</f>
        <v>7.1064110000000005</v>
      </c>
      <c r="AR29" s="30">
        <f>IFERROR(VLOOKUP(CONCATENATE($B29,"_",AR$4,"_",$C$85,"_",$C$84),Data_for_IC_trend_tables!$A$1:$G$49194,7,FALSE)*1000000,"-")</f>
        <v>5.8573940000000002</v>
      </c>
      <c r="AS29" s="30">
        <f>IFERROR(VLOOKUP(CONCATENATE($B29,"_",AS$4,"_",$C$85,"_",$C$84),Data_for_IC_trend_tables!$A$1:$G$49194,7,FALSE)*1000000,"-")</f>
        <v>5.4784729999999993</v>
      </c>
      <c r="AT29" s="30">
        <f>IFERROR(VLOOKUP(CONCATENATE($B29,"_",AT$4,"_",$C$85,"_",$C$84),Data_for_IC_trend_tables!$A$1:$G$49194,7,FALSE)*1000000,"-")</f>
        <v>6.0815640000000002</v>
      </c>
      <c r="AU29" s="30">
        <f>IFERROR(VLOOKUP(CONCATENATE($B29,"_",AU$4,"_",$C$85,"_",$C$84),Data_for_IC_trend_tables!$A$1:$G$49194,7,FALSE)*1000000,"-")</f>
        <v>6.0815760000000001</v>
      </c>
      <c r="AV29" s="30"/>
      <c r="AW29" s="30">
        <f>IFERROR(VLOOKUP(CONCATENATE($B29,"_",AW$4,"_",$C$85,"_",$C$84),Data_for_IC_trend_tables!$A$1:$G$49194,7,FALSE)*1000000,"-")</f>
        <v>6.0815760000000001</v>
      </c>
      <c r="AX29" s="331"/>
      <c r="AY29" s="38" t="str">
        <f t="shared" si="0"/>
        <v/>
      </c>
      <c r="AZ29" s="58" t="str">
        <f t="shared" si="1"/>
        <v/>
      </c>
      <c r="BA29" s="31"/>
      <c r="BC29" s="21"/>
    </row>
    <row r="30" spans="2:55" s="17" customFormat="1" x14ac:dyDescent="0.2">
      <c r="B30" s="53" t="s">
        <v>158</v>
      </c>
      <c r="C30" s="71" t="s">
        <v>21</v>
      </c>
      <c r="D30" s="56">
        <v>2005</v>
      </c>
      <c r="E30" s="30" t="str">
        <f>IFERROR(VLOOKUP(CONCATENATE($B30,"_",E$4,"_",$C$85,"_",$C$84),Data_for_IC_trend_tables!$A$1:$G$49194,7,FALSE)*1000000,"-")</f>
        <v>-</v>
      </c>
      <c r="F30" s="30" t="str">
        <f>IFERROR(VLOOKUP(CONCATENATE($B30,"_",F$4,"_",$C$85,"_",$C$84),Data_for_IC_trend_tables!$A$1:$G$49194,7,FALSE)*1000000,"-")</f>
        <v>-</v>
      </c>
      <c r="G30" s="30" t="str">
        <f>IFERROR(VLOOKUP(CONCATENATE($B30,"_",G$4,"_",$C$85,"_",$C$84),Data_for_IC_trend_tables!$A$1:$G$49194,7,FALSE)*1000000,"-")</f>
        <v>-</v>
      </c>
      <c r="H30" s="30" t="str">
        <f>IFERROR(VLOOKUP(CONCATENATE($B30,"_",H$4,"_",$C$85,"_",$C$84),Data_for_IC_trend_tables!$A$1:$G$49194,7,FALSE)*1000000,"-")</f>
        <v>-</v>
      </c>
      <c r="I30" s="30" t="str">
        <f>IFERROR(VLOOKUP(CONCATENATE($B30,"_",I$4,"_",$C$85,"_",$C$84),Data_for_IC_trend_tables!$A$1:$G$49194,7,FALSE)*1000000,"-")</f>
        <v>-</v>
      </c>
      <c r="J30" s="30" t="str">
        <f>IFERROR(VLOOKUP(CONCATENATE($B30,"_",J$4,"_",$C$85,"_",$C$84),Data_for_IC_trend_tables!$A$1:$G$49194,7,FALSE)*1000000,"-")</f>
        <v>-</v>
      </c>
      <c r="K30" s="30" t="str">
        <f>IFERROR(VLOOKUP(CONCATENATE($B30,"_",K$4,"_",$C$85,"_",$C$84),Data_for_IC_trend_tables!$A$1:$G$49194,7,FALSE)*1000000,"-")</f>
        <v>-</v>
      </c>
      <c r="L30" s="30" t="str">
        <f>IFERROR(VLOOKUP(CONCATENATE($B30,"_",L$4,"_",$C$85,"_",$C$84),Data_for_IC_trend_tables!$A$1:$G$49194,7,FALSE)*1000000,"-")</f>
        <v>-</v>
      </c>
      <c r="M30" s="30" t="str">
        <f>IFERROR(VLOOKUP(CONCATENATE($B30,"_",M$4,"_",$C$85,"_",$C$84),Data_for_IC_trend_tables!$A$1:$G$49194,7,FALSE)*1000000,"-")</f>
        <v>-</v>
      </c>
      <c r="N30" s="30" t="str">
        <f>IFERROR(VLOOKUP(CONCATENATE($B30,"_",N$4,"_",$C$85,"_",$C$84),Data_for_IC_trend_tables!$A$1:$G$49194,7,FALSE)*1000000,"-")</f>
        <v>-</v>
      </c>
      <c r="O30" s="30">
        <f>IFERROR(VLOOKUP(CONCATENATE($B30,"_",O$4,"_",$C$85,"_",$C$84),Data_for_IC_trend_tables!$A$1:$G$49194,7,FALSE)*1000000,"-")</f>
        <v>4.2733883911866499</v>
      </c>
      <c r="P30" s="30">
        <f>IFERROR(VLOOKUP(CONCATENATE($B30,"_",P$4,"_",$C$85,"_",$C$84),Data_for_IC_trend_tables!$A$1:$G$49194,7,FALSE)*1000000,"-")</f>
        <v>3.6969899154466499</v>
      </c>
      <c r="Q30" s="30">
        <f>IFERROR(VLOOKUP(CONCATENATE($B30,"_",Q$4,"_",$C$85,"_",$C$84),Data_for_IC_trend_tables!$A$1:$G$49194,7,FALSE)*1000000,"-")</f>
        <v>3.0486242345516499</v>
      </c>
      <c r="R30" s="30">
        <f>IFERROR(VLOOKUP(CONCATENATE($B30,"_",R$4,"_",$C$85,"_",$C$84),Data_for_IC_trend_tables!$A$1:$G$49194,7,FALSE)*1000000,"-")</f>
        <v>2.6656809273409299</v>
      </c>
      <c r="S30" s="30">
        <f>IFERROR(VLOOKUP(CONCATENATE($B30,"_",S$4,"_",$C$85,"_",$C$84),Data_for_IC_trend_tables!$A$1:$G$49194,7,FALSE)*1000000,"-")</f>
        <v>1.9438440548413201</v>
      </c>
      <c r="T30" s="30">
        <f>IFERROR(VLOOKUP(CONCATENATE($B30,"_",T$4,"_",$C$85,"_",$C$84),Data_for_IC_trend_tables!$A$1:$G$49194,7,FALSE)*1000000,"-")</f>
        <v>1.07269646522249</v>
      </c>
      <c r="U30" s="30">
        <f>IFERROR(VLOOKUP(CONCATENATE($B30,"_",U$4,"_",$C$85,"_",$C$84),Data_for_IC_trend_tables!$A$1:$G$49194,7,FALSE)*1000000,"-")</f>
        <v>1.14587986147264</v>
      </c>
      <c r="V30" s="30">
        <f>IFERROR(VLOOKUP(CONCATENATE($B30,"_",V$4,"_",$C$85,"_",$C$84),Data_for_IC_trend_tables!$A$1:$G$49194,7,FALSE)*1000000,"-")</f>
        <v>0.94830444627217003</v>
      </c>
      <c r="W30" s="30">
        <f>IFERROR(VLOOKUP(CONCATENATE($B30,"_",W$4,"_",$C$85,"_",$C$84),Data_for_IC_trend_tables!$A$1:$G$49194,7,FALSE)*1000000,"-")</f>
        <v>0.701650062163646</v>
      </c>
      <c r="X30" s="30">
        <f>IFERROR(VLOOKUP(CONCATENATE($B30,"_",X$4,"_",$C$85,"_",$C$84),Data_for_IC_trend_tables!$A$1:$G$49194,7,FALSE)*1000000,"-")</f>
        <v>0.58358294656353593</v>
      </c>
      <c r="Y30" s="30">
        <f>IFERROR(VLOOKUP(CONCATENATE($B30,"_",Y$4,"_",$C$85,"_",$C$84),Data_for_IC_trend_tables!$A$1:$G$49194,7,FALSE)*1000000,"-")</f>
        <v>0.43555996035411504</v>
      </c>
      <c r="Z30" s="30">
        <f>IFERROR(VLOOKUP(CONCATENATE($B30,"_",Z$4,"_",$C$85,"_",$C$84),Data_for_IC_trend_tables!$A$1:$G$49194,7,FALSE)*1000000,"-")</f>
        <v>0.57385327172673395</v>
      </c>
      <c r="AA30" s="30">
        <f>IFERROR(VLOOKUP(CONCATENATE($B30,"_",AA$4,"_",$C$85,"_",$C$84),Data_for_IC_trend_tables!$A$1:$G$49194,7,FALSE)*1000000,"-")</f>
        <v>0.47118495641053199</v>
      </c>
      <c r="AB30" s="30">
        <f>IFERROR(VLOOKUP(CONCATENATE($B30,"_",AB$4,"_",$C$85,"_",$C$84),Data_for_IC_trend_tables!$A$1:$G$49194,7,FALSE)*1000000,"-")</f>
        <v>0.44606833395284201</v>
      </c>
      <c r="AC30" s="30">
        <f>IFERROR(VLOOKUP(CONCATENATE($B30,"_",AC$4,"_",$C$85,"_",$C$84),Data_for_IC_trend_tables!$A$1:$G$49194,7,FALSE)*1000000,"-")</f>
        <v>0.432411860433974</v>
      </c>
      <c r="AD30" s="30">
        <f>IFERROR(VLOOKUP(CONCATENATE($B30,"_",AD$4,"_",$C$85,"_",$C$84),Data_for_IC_trend_tables!$A$1:$G$49194,7,FALSE)*1000000,"-")</f>
        <v>0.53765158931567991</v>
      </c>
      <c r="AE30" s="30">
        <f>IFERROR(VLOOKUP(CONCATENATE($B30,"_",AE$4,"_",$C$85,"_",$C$84),Data_for_IC_trend_tables!$A$1:$G$49194,7,FALSE)*1000000,"-")</f>
        <v>0.59558310436324902</v>
      </c>
      <c r="AF30" s="30">
        <f>IFERROR(VLOOKUP(CONCATENATE($B30,"_",AF$4,"_",$C$85,"_",$C$84),Data_for_IC_trend_tables!$A$1:$G$49194,7,FALSE)*1000000,"-")</f>
        <v>0.69558495546351995</v>
      </c>
      <c r="AG30" s="30">
        <f>IFERROR(VLOOKUP(CONCATENATE($B30,"_",AG$4,"_",$C$85,"_",$C$84),Data_for_IC_trend_tables!$A$1:$G$49194,7,FALSE)*1000000,"-")</f>
        <v>0.66777977129164701</v>
      </c>
      <c r="AH30" s="30">
        <f>IFERROR(VLOOKUP(CONCATENATE($B30,"_",AH$4,"_",$C$85,"_",$C$84),Data_for_IC_trend_tables!$A$1:$G$49194,7,FALSE)*1000000,"-")</f>
        <v>0.52297706114227493</v>
      </c>
      <c r="AI30" s="30">
        <f>IFERROR(VLOOKUP(CONCATENATE($B30,"_",AI$4,"_",$C$85,"_",$C$84),Data_for_IC_trend_tables!$A$1:$G$49194,7,FALSE)*1000000,"-")</f>
        <v>0.43870507005835702</v>
      </c>
      <c r="AJ30" s="30">
        <f>IFERROR(VLOOKUP(CONCATENATE($B30,"_",AJ$4,"_",$C$85,"_",$C$84),Data_for_IC_trend_tables!$A$1:$G$49194,7,FALSE)*1000000,"-")</f>
        <v>0.40538919138282703</v>
      </c>
      <c r="AK30" s="30">
        <f>IFERROR(VLOOKUP(CONCATENATE($B30,"_",AK$4,"_",$C$85,"_",$C$84),Data_for_IC_trend_tables!$A$1:$G$49194,7,FALSE)*1000000,"-")</f>
        <v>0.27463324643234999</v>
      </c>
      <c r="AL30" s="30">
        <f>IFERROR(VLOOKUP(CONCATENATE($B30,"_",AL$4,"_",$C$85,"_",$C$84),Data_for_IC_trend_tables!$A$1:$G$49194,7,FALSE)*1000000,"-")</f>
        <v>0.26723214640113996</v>
      </c>
      <c r="AM30" s="30">
        <f>IFERROR(VLOOKUP(CONCATENATE($B30,"_",AM$4,"_",$C$85,"_",$C$84),Data_for_IC_trend_tables!$A$1:$G$49194,7,FALSE)*1000000,"-")</f>
        <v>0.26759825052590197</v>
      </c>
      <c r="AN30" s="30">
        <f>IFERROR(VLOOKUP(CONCATENATE($B30,"_",AN$4,"_",$C$85,"_",$C$84),Data_for_IC_trend_tables!$A$1:$G$49194,7,FALSE)*1000000,"-")</f>
        <v>0.222703547383065</v>
      </c>
      <c r="AO30" s="30">
        <f>IFERROR(VLOOKUP(CONCATENATE($B30,"_",AO$4,"_",$C$85,"_",$C$84),Data_for_IC_trend_tables!$A$1:$G$49194,7,FALSE)*1000000,"-")</f>
        <v>0.22767118246484699</v>
      </c>
      <c r="AP30" s="30">
        <f>IFERROR(VLOOKUP(CONCATENATE($B30,"_",AP$4,"_",$C$85,"_",$C$84),Data_for_IC_trend_tables!$A$1:$G$49194,7,FALSE)*1000000,"-")</f>
        <v>0.19804352536772601</v>
      </c>
      <c r="AQ30" s="30">
        <f>IFERROR(VLOOKUP(CONCATENATE($B30,"_",AQ$4,"_",$C$85,"_",$C$84),Data_for_IC_trend_tables!$A$1:$G$49194,7,FALSE)*1000000,"-")</f>
        <v>0.19756732090145501</v>
      </c>
      <c r="AR30" s="30">
        <f>IFERROR(VLOOKUP(CONCATENATE($B30,"_",AR$4,"_",$C$85,"_",$C$84),Data_for_IC_trend_tables!$A$1:$G$49194,7,FALSE)*1000000,"-")</f>
        <v>0.178912763932664</v>
      </c>
      <c r="AS30" s="30">
        <f>IFERROR(VLOOKUP(CONCATENATE($B30,"_",AS$4,"_",$C$85,"_",$C$84),Data_for_IC_trend_tables!$A$1:$G$49194,7,FALSE)*1000000,"-")</f>
        <v>0.13827375194573699</v>
      </c>
      <c r="AT30" s="30">
        <f>IFERROR(VLOOKUP(CONCATENATE($B30,"_",AT$4,"_",$C$85,"_",$C$84),Data_for_IC_trend_tables!$A$1:$G$49194,7,FALSE)*1000000,"-")</f>
        <v>0.12655615372044399</v>
      </c>
      <c r="AU30" s="30">
        <f>IFERROR(VLOOKUP(CONCATENATE($B30,"_",AU$4,"_",$C$85,"_",$C$84),Data_for_IC_trend_tables!$A$1:$G$49194,7,FALSE)*1000000,"-")</f>
        <v>0.12817493658114401</v>
      </c>
      <c r="AV30" s="30"/>
      <c r="AW30" s="30">
        <f>IFERROR(VLOOKUP(CONCATENATE($B30,"_",AW$4,"_",$C$85,"_",$C$84),Data_for_IC_trend_tables!$A$1:$G$49194,7,FALSE)*1000000,"-")</f>
        <v>0.12817493658114401</v>
      </c>
      <c r="AX30" s="98">
        <f t="shared" ref="AX30:AX33" si="4">AD30</f>
        <v>0.53765158931567991</v>
      </c>
      <c r="AY30" s="38" t="str">
        <f t="shared" si="0"/>
        <v>Yes</v>
      </c>
      <c r="AZ30" s="58">
        <f t="shared" si="1"/>
        <v>-0.76160223622832701</v>
      </c>
      <c r="BA30" s="31" t="s">
        <v>262</v>
      </c>
      <c r="BC30" s="21"/>
    </row>
    <row r="31" spans="2:55" s="17" customFormat="1" x14ac:dyDescent="0.2">
      <c r="B31" s="53" t="s">
        <v>159</v>
      </c>
      <c r="C31" s="71" t="s">
        <v>22</v>
      </c>
      <c r="D31" s="56">
        <v>2005</v>
      </c>
      <c r="E31" s="30" t="str">
        <f>IFERROR(VLOOKUP(CONCATENATE($B31,"_",E$4,"_",$C$85,"_",$C$84),Data_for_IC_trend_tables!$A$1:$G$49194,7,FALSE)*1000000,"-")</f>
        <v>-</v>
      </c>
      <c r="F31" s="30" t="str">
        <f>IFERROR(VLOOKUP(CONCATENATE($B31,"_",F$4,"_",$C$85,"_",$C$84),Data_for_IC_trend_tables!$A$1:$G$49194,7,FALSE)*1000000,"-")</f>
        <v>-</v>
      </c>
      <c r="G31" s="30" t="str">
        <f>IFERROR(VLOOKUP(CONCATENATE($B31,"_",G$4,"_",$C$85,"_",$C$84),Data_for_IC_trend_tables!$A$1:$G$49194,7,FALSE)*1000000,"-")</f>
        <v>-</v>
      </c>
      <c r="H31" s="30" t="str">
        <f>IFERROR(VLOOKUP(CONCATENATE($B31,"_",H$4,"_",$C$85,"_",$C$84),Data_for_IC_trend_tables!$A$1:$G$49194,7,FALSE)*1000000,"-")</f>
        <v>-</v>
      </c>
      <c r="I31" s="30" t="str">
        <f>IFERROR(VLOOKUP(CONCATENATE($B31,"_",I$4,"_",$C$85,"_",$C$84),Data_for_IC_trend_tables!$A$1:$G$49194,7,FALSE)*1000000,"-")</f>
        <v>-</v>
      </c>
      <c r="J31" s="30" t="str">
        <f>IFERROR(VLOOKUP(CONCATENATE($B31,"_",J$4,"_",$C$85,"_",$C$84),Data_for_IC_trend_tables!$A$1:$G$49194,7,FALSE)*1000000,"-")</f>
        <v>-</v>
      </c>
      <c r="K31" s="30" t="str">
        <f>IFERROR(VLOOKUP(CONCATENATE($B31,"_",K$4,"_",$C$85,"_",$C$84),Data_for_IC_trend_tables!$A$1:$G$49194,7,FALSE)*1000000,"-")</f>
        <v>-</v>
      </c>
      <c r="L31" s="30" t="str">
        <f>IFERROR(VLOOKUP(CONCATENATE($B31,"_",L$4,"_",$C$85,"_",$C$84),Data_for_IC_trend_tables!$A$1:$G$49194,7,FALSE)*1000000,"-")</f>
        <v>-</v>
      </c>
      <c r="M31" s="30" t="str">
        <f>IFERROR(VLOOKUP(CONCATENATE($B31,"_",M$4,"_",$C$85,"_",$C$84),Data_for_IC_trend_tables!$A$1:$G$49194,7,FALSE)*1000000,"-")</f>
        <v>-</v>
      </c>
      <c r="N31" s="30" t="str">
        <f>IFERROR(VLOOKUP(CONCATENATE($B31,"_",N$4,"_",$C$85,"_",$C$84),Data_for_IC_trend_tables!$A$1:$G$49194,7,FALSE)*1000000,"-")</f>
        <v>-</v>
      </c>
      <c r="O31" s="30" t="str">
        <f>IFERROR(VLOOKUP(CONCATENATE($B31,"_",O$4,"_",$C$85,"_",$C$84),Data_for_IC_trend_tables!$A$1:$G$49194,7,FALSE)*1000000,"-")</f>
        <v>-</v>
      </c>
      <c r="P31" s="30" t="str">
        <f>IFERROR(VLOOKUP(CONCATENATE($B31,"_",P$4,"_",$C$85,"_",$C$84),Data_for_IC_trend_tables!$A$1:$G$49194,7,FALSE)*1000000,"-")</f>
        <v>-</v>
      </c>
      <c r="Q31" s="30" t="str">
        <f>IFERROR(VLOOKUP(CONCATENATE($B31,"_",Q$4,"_",$C$85,"_",$C$84),Data_for_IC_trend_tables!$A$1:$G$49194,7,FALSE)*1000000,"-")</f>
        <v>-</v>
      </c>
      <c r="R31" s="30" t="str">
        <f>IFERROR(VLOOKUP(CONCATENATE($B31,"_",R$4,"_",$C$85,"_",$C$84),Data_for_IC_trend_tables!$A$1:$G$49194,7,FALSE)*1000000,"-")</f>
        <v>-</v>
      </c>
      <c r="S31" s="30" t="str">
        <f>IFERROR(VLOOKUP(CONCATENATE($B31,"_",S$4,"_",$C$85,"_",$C$84),Data_for_IC_trend_tables!$A$1:$G$49194,7,FALSE)*1000000,"-")</f>
        <v>-</v>
      </c>
      <c r="T31" s="30" t="str">
        <f>IFERROR(VLOOKUP(CONCATENATE($B31,"_",T$4,"_",$C$85,"_",$C$84),Data_for_IC_trend_tables!$A$1:$G$49194,7,FALSE)*1000000,"-")</f>
        <v>-</v>
      </c>
      <c r="U31" s="30" t="str">
        <f>IFERROR(VLOOKUP(CONCATENATE($B31,"_",U$4,"_",$C$85,"_",$C$84),Data_for_IC_trend_tables!$A$1:$G$49194,7,FALSE)*1000000,"-")</f>
        <v>-</v>
      </c>
      <c r="V31" s="30" t="str">
        <f>IFERROR(VLOOKUP(CONCATENATE($B31,"_",V$4,"_",$C$85,"_",$C$84),Data_for_IC_trend_tables!$A$1:$G$49194,7,FALSE)*1000000,"-")</f>
        <v>-</v>
      </c>
      <c r="W31" s="30" t="str">
        <f>IFERROR(VLOOKUP(CONCATENATE($B31,"_",W$4,"_",$C$85,"_",$C$84),Data_for_IC_trend_tables!$A$1:$G$49194,7,FALSE)*1000000,"-")</f>
        <v>-</v>
      </c>
      <c r="X31" s="30" t="str">
        <f>IFERROR(VLOOKUP(CONCATENATE($B31,"_",X$4,"_",$C$85,"_",$C$84),Data_for_IC_trend_tables!$A$1:$G$49194,7,FALSE)*1000000,"-")</f>
        <v>-</v>
      </c>
      <c r="Y31" s="30" t="str">
        <f>IFERROR(VLOOKUP(CONCATENATE($B31,"_",Y$4,"_",$C$85,"_",$C$84),Data_for_IC_trend_tables!$A$1:$G$49194,7,FALSE)*1000000,"-")</f>
        <v>-</v>
      </c>
      <c r="Z31" s="30" t="str">
        <f>IFERROR(VLOOKUP(CONCATENATE($B31,"_",Z$4,"_",$C$85,"_",$C$84),Data_for_IC_trend_tables!$A$1:$G$49194,7,FALSE)*1000000,"-")</f>
        <v>-</v>
      </c>
      <c r="AA31" s="30" t="str">
        <f>IFERROR(VLOOKUP(CONCATENATE($B31,"_",AA$4,"_",$C$85,"_",$C$84),Data_for_IC_trend_tables!$A$1:$G$49194,7,FALSE)*1000000,"-")</f>
        <v>-</v>
      </c>
      <c r="AB31" s="30" t="str">
        <f>IFERROR(VLOOKUP(CONCATENATE($B31,"_",AB$4,"_",$C$85,"_",$C$84),Data_for_IC_trend_tables!$A$1:$G$49194,7,FALSE)*1000000,"-")</f>
        <v>-</v>
      </c>
      <c r="AC31" s="30" t="str">
        <f>IFERROR(VLOOKUP(CONCATENATE($B31,"_",AC$4,"_",$C$85,"_",$C$84),Data_for_IC_trend_tables!$A$1:$G$49194,7,FALSE)*1000000,"-")</f>
        <v>-</v>
      </c>
      <c r="AD31" s="30" t="str">
        <f>IFERROR(VLOOKUP(CONCATENATE($B31,"_",AD$4,"_",$C$85,"_",$C$84),Data_for_IC_trend_tables!$A$1:$G$49194,7,FALSE)*1000000,"-")</f>
        <v>-</v>
      </c>
      <c r="AE31" s="30" t="str">
        <f>IFERROR(VLOOKUP(CONCATENATE($B31,"_",AE$4,"_",$C$85,"_",$C$84),Data_for_IC_trend_tables!$A$1:$G$49194,7,FALSE)*1000000,"-")</f>
        <v>-</v>
      </c>
      <c r="AF31" s="30" t="str">
        <f>IFERROR(VLOOKUP(CONCATENATE($B31,"_",AF$4,"_",$C$85,"_",$C$84),Data_for_IC_trend_tables!$A$1:$G$49194,7,FALSE)*1000000,"-")</f>
        <v>-</v>
      </c>
      <c r="AG31" s="30" t="str">
        <f>IFERROR(VLOOKUP(CONCATENATE($B31,"_",AG$4,"_",$C$85,"_",$C$84),Data_for_IC_trend_tables!$A$1:$G$49194,7,FALSE)*1000000,"-")</f>
        <v>-</v>
      </c>
      <c r="AH31" s="30" t="str">
        <f>IFERROR(VLOOKUP(CONCATENATE($B31,"_",AH$4,"_",$C$85,"_",$C$84),Data_for_IC_trend_tables!$A$1:$G$49194,7,FALSE)*1000000,"-")</f>
        <v>-</v>
      </c>
      <c r="AI31" s="30" t="str">
        <f>IFERROR(VLOOKUP(CONCATENATE($B31,"_",AI$4,"_",$C$85,"_",$C$84),Data_for_IC_trend_tables!$A$1:$G$49194,7,FALSE)*1000000,"-")</f>
        <v>-</v>
      </c>
      <c r="AJ31" s="30" t="str">
        <f>IFERROR(VLOOKUP(CONCATENATE($B31,"_",AJ$4,"_",$C$85,"_",$C$84),Data_for_IC_trend_tables!$A$1:$G$49194,7,FALSE)*1000000,"-")</f>
        <v>-</v>
      </c>
      <c r="AK31" s="30" t="str">
        <f>IFERROR(VLOOKUP(CONCATENATE($B31,"_",AK$4,"_",$C$85,"_",$C$84),Data_for_IC_trend_tables!$A$1:$G$49194,7,FALSE)*1000000,"-")</f>
        <v>-</v>
      </c>
      <c r="AL31" s="30" t="str">
        <f>IFERROR(VLOOKUP(CONCATENATE($B31,"_",AL$4,"_",$C$85,"_",$C$84),Data_for_IC_trend_tables!$A$1:$G$49194,7,FALSE)*1000000,"-")</f>
        <v>-</v>
      </c>
      <c r="AM31" s="30" t="str">
        <f>IFERROR(VLOOKUP(CONCATENATE($B31,"_",AM$4,"_",$C$85,"_",$C$84),Data_for_IC_trend_tables!$A$1:$G$49194,7,FALSE)*1000000,"-")</f>
        <v>-</v>
      </c>
      <c r="AN31" s="30" t="str">
        <f>IFERROR(VLOOKUP(CONCATENATE($B31,"_",AN$4,"_",$C$85,"_",$C$84),Data_for_IC_trend_tables!$A$1:$G$49194,7,FALSE)*1000000,"-")</f>
        <v>-</v>
      </c>
      <c r="AO31" s="30" t="str">
        <f>IFERROR(VLOOKUP(CONCATENATE($B31,"_",AO$4,"_",$C$85,"_",$C$84),Data_for_IC_trend_tables!$A$1:$G$49194,7,FALSE)*1000000,"-")</f>
        <v>-</v>
      </c>
      <c r="AP31" s="30" t="str">
        <f>IFERROR(VLOOKUP(CONCATENATE($B31,"_",AP$4,"_",$C$85,"_",$C$84),Data_for_IC_trend_tables!$A$1:$G$49194,7,FALSE)*1000000,"-")</f>
        <v>-</v>
      </c>
      <c r="AQ31" s="30" t="str">
        <f>IFERROR(VLOOKUP(CONCATENATE($B31,"_",AQ$4,"_",$C$85,"_",$C$84),Data_for_IC_trend_tables!$A$1:$G$49194,7,FALSE)*1000000,"-")</f>
        <v>-</v>
      </c>
      <c r="AR31" s="30" t="str">
        <f>IFERROR(VLOOKUP(CONCATENATE($B31,"_",AR$4,"_",$C$85,"_",$C$84),Data_for_IC_trend_tables!$A$1:$G$49194,7,FALSE)*1000000,"-")</f>
        <v>-</v>
      </c>
      <c r="AS31" s="30" t="str">
        <f>IFERROR(VLOOKUP(CONCATENATE($B31,"_",AS$4,"_",$C$85,"_",$C$84),Data_for_IC_trend_tables!$A$1:$G$49194,7,FALSE)*1000000,"-")</f>
        <v>-</v>
      </c>
      <c r="AT31" s="30" t="str">
        <f>IFERROR(VLOOKUP(CONCATENATE($B31,"_",AT$4,"_",$C$85,"_",$C$84),Data_for_IC_trend_tables!$A$1:$G$49194,7,FALSE)*1000000,"-")</f>
        <v>-</v>
      </c>
      <c r="AU31" s="30" t="str">
        <f>IFERROR(VLOOKUP(CONCATENATE($B31,"_",AU$4,"_",$C$85,"_",$C$84),Data_for_IC_trend_tables!$A$1:$G$49194,7,FALSE)*1000000,"-")</f>
        <v>-</v>
      </c>
      <c r="AV31" s="30"/>
      <c r="AW31" s="30" t="str">
        <f>IFERROR(VLOOKUP(CONCATENATE($B31,"_",AW$4,"_",$C$85,"_",$C$84),Data_for_IC_trend_tables!$A$1:$G$49194,7,FALSE)*1000000,"-")</f>
        <v>-</v>
      </c>
      <c r="AX31" s="98"/>
      <c r="AY31" s="38" t="str">
        <f t="shared" ref="AY31" si="5">IF(ISBLANK(AX31),"",IF(AW31="-",CONCATENATE("no data for ",$AW$4),IF(AZ31&gt;0,"No","Yes")))</f>
        <v/>
      </c>
      <c r="AZ31" s="58" t="str">
        <f t="shared" ref="AZ31" si="6">IFERROR(IF(AW31=0,"",(AW31-AX31)/AX31),"")</f>
        <v/>
      </c>
      <c r="BA31" s="31"/>
      <c r="BC31" s="21"/>
    </row>
    <row r="32" spans="2:55" s="3" customFormat="1" x14ac:dyDescent="0.2">
      <c r="B32" s="53" t="s">
        <v>160</v>
      </c>
      <c r="C32" s="71" t="s">
        <v>23</v>
      </c>
      <c r="D32" s="56">
        <v>2005</v>
      </c>
      <c r="E32" s="30" t="str">
        <f>IFERROR(VLOOKUP(CONCATENATE($B32,"_",E$4,"_",$C$85,"_",$C$84),Data_for_IC_trend_tables!$A$1:$G$49194,7,FALSE)*1000000,"-")</f>
        <v>-</v>
      </c>
      <c r="F32" s="30" t="str">
        <f>IFERROR(VLOOKUP(CONCATENATE($B32,"_",F$4,"_",$C$85,"_",$C$84),Data_for_IC_trend_tables!$A$1:$G$49194,7,FALSE)*1000000,"-")</f>
        <v>-</v>
      </c>
      <c r="G32" s="30" t="str">
        <f>IFERROR(VLOOKUP(CONCATENATE($B32,"_",G$4,"_",$C$85,"_",$C$84),Data_for_IC_trend_tables!$A$1:$G$49194,7,FALSE)*1000000,"-")</f>
        <v>-</v>
      </c>
      <c r="H32" s="30" t="str">
        <f>IFERROR(VLOOKUP(CONCATENATE($B32,"_",H$4,"_",$C$85,"_",$C$84),Data_for_IC_trend_tables!$A$1:$G$49194,7,FALSE)*1000000,"-")</f>
        <v>-</v>
      </c>
      <c r="I32" s="30" t="str">
        <f>IFERROR(VLOOKUP(CONCATENATE($B32,"_",I$4,"_",$C$85,"_",$C$84),Data_for_IC_trend_tables!$A$1:$G$49194,7,FALSE)*1000000,"-")</f>
        <v>-</v>
      </c>
      <c r="J32" s="30" t="str">
        <f>IFERROR(VLOOKUP(CONCATENATE($B32,"_",J$4,"_",$C$85,"_",$C$84),Data_for_IC_trend_tables!$A$1:$G$49194,7,FALSE)*1000000,"-")</f>
        <v>-</v>
      </c>
      <c r="K32" s="30" t="str">
        <f>IFERROR(VLOOKUP(CONCATENATE($B32,"_",K$4,"_",$C$85,"_",$C$84),Data_for_IC_trend_tables!$A$1:$G$49194,7,FALSE)*1000000,"-")</f>
        <v>-</v>
      </c>
      <c r="L32" s="30" t="str">
        <f>IFERROR(VLOOKUP(CONCATENATE($B32,"_",L$4,"_",$C$85,"_",$C$84),Data_for_IC_trend_tables!$A$1:$G$49194,7,FALSE)*1000000,"-")</f>
        <v>-</v>
      </c>
      <c r="M32" s="30" t="str">
        <f>IFERROR(VLOOKUP(CONCATENATE($B32,"_",M$4,"_",$C$85,"_",$C$84),Data_for_IC_trend_tables!$A$1:$G$49194,7,FALSE)*1000000,"-")</f>
        <v>-</v>
      </c>
      <c r="N32" s="30" t="str">
        <f>IFERROR(VLOOKUP(CONCATENATE($B32,"_",N$4,"_",$C$85,"_",$C$84),Data_for_IC_trend_tables!$A$1:$G$49194,7,FALSE)*1000000,"-")</f>
        <v>-</v>
      </c>
      <c r="O32" s="30">
        <f>IFERROR(VLOOKUP(CONCATENATE($B32,"_",O$4,"_",$C$85,"_",$C$84),Data_for_IC_trend_tables!$A$1:$G$49194,7,FALSE)*1000000,"-")</f>
        <v>5.9951295251835504</v>
      </c>
      <c r="P32" s="30">
        <f>IFERROR(VLOOKUP(CONCATENATE($B32,"_",P$4,"_",$C$85,"_",$C$84),Data_for_IC_trend_tables!$A$1:$G$49194,7,FALSE)*1000000,"-")</f>
        <v>6.5946450432537302</v>
      </c>
      <c r="Q32" s="30">
        <f>IFERROR(VLOOKUP(CONCATENATE($B32,"_",Q$4,"_",$C$85,"_",$C$84),Data_for_IC_trend_tables!$A$1:$G$49194,7,FALSE)*1000000,"-")</f>
        <v>3.0583079711986301</v>
      </c>
      <c r="R32" s="30">
        <f>IFERROR(VLOOKUP(CONCATENATE($B32,"_",R$4,"_",$C$85,"_",$C$84),Data_for_IC_trend_tables!$A$1:$G$49194,7,FALSE)*1000000,"-")</f>
        <v>2.6791042366570399</v>
      </c>
      <c r="S32" s="30">
        <f>IFERROR(VLOOKUP(CONCATENATE($B32,"_",S$4,"_",$C$85,"_",$C$84),Data_for_IC_trend_tables!$A$1:$G$49194,7,FALSE)*1000000,"-")</f>
        <v>2.2209777818990299</v>
      </c>
      <c r="T32" s="30">
        <f>IFERROR(VLOOKUP(CONCATENATE($B32,"_",T$4,"_",$C$85,"_",$C$84),Data_for_IC_trend_tables!$A$1:$G$49194,7,FALSE)*1000000,"-")</f>
        <v>1.7863497788218301</v>
      </c>
      <c r="U32" s="30">
        <f>IFERROR(VLOOKUP(CONCATENATE($B32,"_",U$4,"_",$C$85,"_",$C$84),Data_for_IC_trend_tables!$A$1:$G$49194,7,FALSE)*1000000,"-")</f>
        <v>1.6318341247900199</v>
      </c>
      <c r="V32" s="30">
        <f>IFERROR(VLOOKUP(CONCATENATE($B32,"_",V$4,"_",$C$85,"_",$C$84),Data_for_IC_trend_tables!$A$1:$G$49194,7,FALSE)*1000000,"-")</f>
        <v>1.3482934104220399</v>
      </c>
      <c r="W32" s="30">
        <f>IFERROR(VLOOKUP(CONCATENATE($B32,"_",W$4,"_",$C$85,"_",$C$84),Data_for_IC_trend_tables!$A$1:$G$49194,7,FALSE)*1000000,"-")</f>
        <v>1.19454721837705</v>
      </c>
      <c r="X32" s="30">
        <f>IFERROR(VLOOKUP(CONCATENATE($B32,"_",X$4,"_",$C$85,"_",$C$84),Data_for_IC_trend_tables!$A$1:$G$49194,7,FALSE)*1000000,"-")</f>
        <v>1.00861504326512</v>
      </c>
      <c r="Y32" s="30">
        <f>IFERROR(VLOOKUP(CONCATENATE($B32,"_",Y$4,"_",$C$85,"_",$C$84),Data_for_IC_trend_tables!$A$1:$G$49194,7,FALSE)*1000000,"-")</f>
        <v>0.69897187358825996</v>
      </c>
      <c r="Z32" s="30">
        <f>IFERROR(VLOOKUP(CONCATENATE($B32,"_",Z$4,"_",$C$85,"_",$C$84),Data_for_IC_trend_tables!$A$1:$G$49194,7,FALSE)*1000000,"-")</f>
        <v>0.63733548778296201</v>
      </c>
      <c r="AA32" s="30">
        <f>IFERROR(VLOOKUP(CONCATENATE($B32,"_",AA$4,"_",$C$85,"_",$C$84),Data_for_IC_trend_tables!$A$1:$G$49194,7,FALSE)*1000000,"-")</f>
        <v>1.01235478516926</v>
      </c>
      <c r="AB32" s="30">
        <f>IFERROR(VLOOKUP(CONCATENATE($B32,"_",AB$4,"_",$C$85,"_",$C$84),Data_for_IC_trend_tables!$A$1:$G$49194,7,FALSE)*1000000,"-")</f>
        <v>0.76099043708430592</v>
      </c>
      <c r="AC32" s="30">
        <f>IFERROR(VLOOKUP(CONCATENATE($B32,"_",AC$4,"_",$C$85,"_",$C$84),Data_for_IC_trend_tables!$A$1:$G$49194,7,FALSE)*1000000,"-")</f>
        <v>0.72524385184552298</v>
      </c>
      <c r="AD32" s="30">
        <f>IFERROR(VLOOKUP(CONCATENATE($B32,"_",AD$4,"_",$C$85,"_",$C$84),Data_for_IC_trend_tables!$A$1:$G$49194,7,FALSE)*1000000,"-")</f>
        <v>4.4431939919034802</v>
      </c>
      <c r="AE32" s="30">
        <f>IFERROR(VLOOKUP(CONCATENATE($B32,"_",AE$4,"_",$C$85,"_",$C$84),Data_for_IC_trend_tables!$A$1:$G$49194,7,FALSE)*1000000,"-")</f>
        <v>3.0547090648411497</v>
      </c>
      <c r="AF32" s="30">
        <f>IFERROR(VLOOKUP(CONCATENATE($B32,"_",AF$4,"_",$C$85,"_",$C$84),Data_for_IC_trend_tables!$A$1:$G$49194,7,FALSE)*1000000,"-")</f>
        <v>1.3976763714384901</v>
      </c>
      <c r="AG32" s="30">
        <f>IFERROR(VLOOKUP(CONCATENATE($B32,"_",AG$4,"_",$C$85,"_",$C$84),Data_for_IC_trend_tables!$A$1:$G$49194,7,FALSE)*1000000,"-")</f>
        <v>1.2021329815667201</v>
      </c>
      <c r="AH32" s="30">
        <f>IFERROR(VLOOKUP(CONCATENATE($B32,"_",AH$4,"_",$C$85,"_",$C$84),Data_for_IC_trend_tables!$A$1:$G$49194,7,FALSE)*1000000,"-")</f>
        <v>1.1457538956053999</v>
      </c>
      <c r="AI32" s="30">
        <f>IFERROR(VLOOKUP(CONCATENATE($B32,"_",AI$4,"_",$C$85,"_",$C$84),Data_for_IC_trend_tables!$A$1:$G$49194,7,FALSE)*1000000,"-")</f>
        <v>1.9272724882312999</v>
      </c>
      <c r="AJ32" s="30">
        <f>IFERROR(VLOOKUP(CONCATENATE($B32,"_",AJ$4,"_",$C$85,"_",$C$84),Data_for_IC_trend_tables!$A$1:$G$49194,7,FALSE)*1000000,"-")</f>
        <v>1.1617936289441899</v>
      </c>
      <c r="AK32" s="30">
        <f>IFERROR(VLOOKUP(CONCATENATE($B32,"_",AK$4,"_",$C$85,"_",$C$84),Data_for_IC_trend_tables!$A$1:$G$49194,7,FALSE)*1000000,"-")</f>
        <v>1.0228068426090999</v>
      </c>
      <c r="AL32" s="30">
        <f>IFERROR(VLOOKUP(CONCATENATE($B32,"_",AL$4,"_",$C$85,"_",$C$84),Data_for_IC_trend_tables!$A$1:$G$49194,7,FALSE)*1000000,"-")</f>
        <v>1.1501397724101599</v>
      </c>
      <c r="AM32" s="30">
        <f>IFERROR(VLOOKUP(CONCATENATE($B32,"_",AM$4,"_",$C$85,"_",$C$84),Data_for_IC_trend_tables!$A$1:$G$49194,7,FALSE)*1000000,"-")</f>
        <v>0.98410722122980898</v>
      </c>
      <c r="AN32" s="30">
        <f>IFERROR(VLOOKUP(CONCATENATE($B32,"_",AN$4,"_",$C$85,"_",$C$84),Data_for_IC_trend_tables!$A$1:$G$49194,7,FALSE)*1000000,"-")</f>
        <v>0.79105862916722691</v>
      </c>
      <c r="AO32" s="30">
        <f>IFERROR(VLOOKUP(CONCATENATE($B32,"_",AO$4,"_",$C$85,"_",$C$84),Data_for_IC_trend_tables!$A$1:$G$49194,7,FALSE)*1000000,"-")</f>
        <v>0.87924177764393696</v>
      </c>
      <c r="AP32" s="30">
        <f>IFERROR(VLOOKUP(CONCATENATE($B32,"_",AP$4,"_",$C$85,"_",$C$84),Data_for_IC_trend_tables!$A$1:$G$49194,7,FALSE)*1000000,"-")</f>
        <v>0.98529389173790805</v>
      </c>
      <c r="AQ32" s="30">
        <f>IFERROR(VLOOKUP(CONCATENATE($B32,"_",AQ$4,"_",$C$85,"_",$C$84),Data_for_IC_trend_tables!$A$1:$G$49194,7,FALSE)*1000000,"-")</f>
        <v>0.99768670764145395</v>
      </c>
      <c r="AR32" s="30">
        <f>IFERROR(VLOOKUP(CONCATENATE($B32,"_",AR$4,"_",$C$85,"_",$C$84),Data_for_IC_trend_tables!$A$1:$G$49194,7,FALSE)*1000000,"-")</f>
        <v>0.80662265728854099</v>
      </c>
      <c r="AS32" s="30">
        <f>IFERROR(VLOOKUP(CONCATENATE($B32,"_",AS$4,"_",$C$85,"_",$C$84),Data_for_IC_trend_tables!$A$1:$G$49194,7,FALSE)*1000000,"-")</f>
        <v>0.770276125373204</v>
      </c>
      <c r="AT32" s="30">
        <f>IFERROR(VLOOKUP(CONCATENATE($B32,"_",AT$4,"_",$C$85,"_",$C$84),Data_for_IC_trend_tables!$A$1:$G$49194,7,FALSE)*1000000,"-")</f>
        <v>0.72702619158135506</v>
      </c>
      <c r="AU32" s="30">
        <f>IFERROR(VLOOKUP(CONCATENATE($B32,"_",AU$4,"_",$C$85,"_",$C$84),Data_for_IC_trend_tables!$A$1:$G$49194,7,FALSE)*1000000,"-")</f>
        <v>0.69418186588819808</v>
      </c>
      <c r="AV32" s="30"/>
      <c r="AW32" s="30">
        <f>IFERROR(VLOOKUP(CONCATENATE($B32,"_",AW$4,"_",$C$85,"_",$C$84),Data_for_IC_trend_tables!$A$1:$G$49194,7,FALSE)*1000000,"-")</f>
        <v>0.69418186588819808</v>
      </c>
      <c r="AX32" s="98">
        <f t="shared" si="4"/>
        <v>4.4431939919034802</v>
      </c>
      <c r="AY32" s="38" t="str">
        <f t="shared" si="0"/>
        <v>Yes</v>
      </c>
      <c r="AZ32" s="58">
        <f t="shared" si="1"/>
        <v>-0.84376512320795427</v>
      </c>
      <c r="BA32" s="31" t="s">
        <v>262</v>
      </c>
      <c r="BC32" s="21"/>
    </row>
    <row r="33" spans="2:55" s="17" customFormat="1" x14ac:dyDescent="0.2">
      <c r="B33" s="53" t="s">
        <v>161</v>
      </c>
      <c r="C33" s="71" t="s">
        <v>24</v>
      </c>
      <c r="D33" s="56">
        <v>2005</v>
      </c>
      <c r="E33" s="30" t="str">
        <f>IFERROR(VLOOKUP(CONCATENATE($B33,"_",E$4,"_",$C$85,"_",$C$84),Data_for_IC_trend_tables!$A$1:$G$49194,7,FALSE)*1000000,"-")</f>
        <v>-</v>
      </c>
      <c r="F33" s="30" t="str">
        <f>IFERROR(VLOOKUP(CONCATENATE($B33,"_",F$4,"_",$C$85,"_",$C$84),Data_for_IC_trend_tables!$A$1:$G$49194,7,FALSE)*1000000,"-")</f>
        <v>-</v>
      </c>
      <c r="G33" s="30" t="str">
        <f>IFERROR(VLOOKUP(CONCATENATE($B33,"_",G$4,"_",$C$85,"_",$C$84),Data_for_IC_trend_tables!$A$1:$G$49194,7,FALSE)*1000000,"-")</f>
        <v>-</v>
      </c>
      <c r="H33" s="30" t="str">
        <f>IFERROR(VLOOKUP(CONCATENATE($B33,"_",H$4,"_",$C$85,"_",$C$84),Data_for_IC_trend_tables!$A$1:$G$49194,7,FALSE)*1000000,"-")</f>
        <v>-</v>
      </c>
      <c r="I33" s="30" t="str">
        <f>IFERROR(VLOOKUP(CONCATENATE($B33,"_",I$4,"_",$C$85,"_",$C$84),Data_for_IC_trend_tables!$A$1:$G$49194,7,FALSE)*1000000,"-")</f>
        <v>-</v>
      </c>
      <c r="J33" s="30" t="str">
        <f>IFERROR(VLOOKUP(CONCATENATE($B33,"_",J$4,"_",$C$85,"_",$C$84),Data_for_IC_trend_tables!$A$1:$G$49194,7,FALSE)*1000000,"-")</f>
        <v>-</v>
      </c>
      <c r="K33" s="30" t="str">
        <f>IFERROR(VLOOKUP(CONCATENATE($B33,"_",K$4,"_",$C$85,"_",$C$84),Data_for_IC_trend_tables!$A$1:$G$49194,7,FALSE)*1000000,"-")</f>
        <v>-</v>
      </c>
      <c r="L33" s="30" t="str">
        <f>IFERROR(VLOOKUP(CONCATENATE($B33,"_",L$4,"_",$C$85,"_",$C$84),Data_for_IC_trend_tables!$A$1:$G$49194,7,FALSE)*1000000,"-")</f>
        <v>-</v>
      </c>
      <c r="M33" s="30" t="str">
        <f>IFERROR(VLOOKUP(CONCATENATE($B33,"_",M$4,"_",$C$85,"_",$C$84),Data_for_IC_trend_tables!$A$1:$G$49194,7,FALSE)*1000000,"-")</f>
        <v>-</v>
      </c>
      <c r="N33" s="30" t="str">
        <f>IFERROR(VLOOKUP(CONCATENATE($B33,"_",N$4,"_",$C$85,"_",$C$84),Data_for_IC_trend_tables!$A$1:$G$49194,7,FALSE)*1000000,"-")</f>
        <v>-</v>
      </c>
      <c r="O33" s="30">
        <f>IFERROR(VLOOKUP(CONCATENATE($B33,"_",O$4,"_",$C$85,"_",$C$84),Data_for_IC_trend_tables!$A$1:$G$49194,7,FALSE)*1000000,"-")</f>
        <v>39.012625646810797</v>
      </c>
      <c r="P33" s="30">
        <f>IFERROR(VLOOKUP(CONCATENATE($B33,"_",P$4,"_",$C$85,"_",$C$84),Data_for_IC_trend_tables!$A$1:$G$49194,7,FALSE)*1000000,"-")</f>
        <v>39.601875363521899</v>
      </c>
      <c r="Q33" s="30">
        <f>IFERROR(VLOOKUP(CONCATENATE($B33,"_",Q$4,"_",$C$85,"_",$C$84),Data_for_IC_trend_tables!$A$1:$G$49194,7,FALSE)*1000000,"-")</f>
        <v>39.574678900844297</v>
      </c>
      <c r="R33" s="30">
        <f>IFERROR(VLOOKUP(CONCATENATE($B33,"_",R$4,"_",$C$85,"_",$C$84),Data_for_IC_trend_tables!$A$1:$G$49194,7,FALSE)*1000000,"-")</f>
        <v>39.371705716415207</v>
      </c>
      <c r="S33" s="30">
        <f>IFERROR(VLOOKUP(CONCATENATE($B33,"_",S$4,"_",$C$85,"_",$C$84),Data_for_IC_trend_tables!$A$1:$G$49194,7,FALSE)*1000000,"-")</f>
        <v>42.603125863754997</v>
      </c>
      <c r="T33" s="30">
        <f>IFERROR(VLOOKUP(CONCATENATE($B33,"_",T$4,"_",$C$85,"_",$C$84),Data_for_IC_trend_tables!$A$1:$G$49194,7,FALSE)*1000000,"-")</f>
        <v>35.817688736182703</v>
      </c>
      <c r="U33" s="30">
        <f>IFERROR(VLOOKUP(CONCATENATE($B33,"_",U$4,"_",$C$85,"_",$C$84),Data_for_IC_trend_tables!$A$1:$G$49194,7,FALSE)*1000000,"-")</f>
        <v>16.505152654962401</v>
      </c>
      <c r="V33" s="30">
        <f>IFERROR(VLOOKUP(CONCATENATE($B33,"_",V$4,"_",$C$85,"_",$C$84),Data_for_IC_trend_tables!$A$1:$G$49194,7,FALSE)*1000000,"-")</f>
        <v>3.2808892843144402</v>
      </c>
      <c r="W33" s="30">
        <f>IFERROR(VLOOKUP(CONCATENATE($B33,"_",W$4,"_",$C$85,"_",$C$84),Data_for_IC_trend_tables!$A$1:$G$49194,7,FALSE)*1000000,"-")</f>
        <v>17.771642422297301</v>
      </c>
      <c r="X33" s="30">
        <f>IFERROR(VLOOKUP(CONCATENATE($B33,"_",X$4,"_",$C$85,"_",$C$84),Data_for_IC_trend_tables!$A$1:$G$49194,7,FALSE)*1000000,"-")</f>
        <v>15.996299517942601</v>
      </c>
      <c r="Y33" s="30">
        <f>IFERROR(VLOOKUP(CONCATENATE($B33,"_",Y$4,"_",$C$85,"_",$C$84),Data_for_IC_trend_tables!$A$1:$G$49194,7,FALSE)*1000000,"-")</f>
        <v>11.218208000887699</v>
      </c>
      <c r="Z33" s="30">
        <f>IFERROR(VLOOKUP(CONCATENATE($B33,"_",Z$4,"_",$C$85,"_",$C$84),Data_for_IC_trend_tables!$A$1:$G$49194,7,FALSE)*1000000,"-")</f>
        <v>12.8560989575248</v>
      </c>
      <c r="AA33" s="30">
        <f>IFERROR(VLOOKUP(CONCATENATE($B33,"_",AA$4,"_",$C$85,"_",$C$84),Data_for_IC_trend_tables!$A$1:$G$49194,7,FALSE)*1000000,"-")</f>
        <v>15.307679992724001</v>
      </c>
      <c r="AB33" s="30">
        <f>IFERROR(VLOOKUP(CONCATENATE($B33,"_",AB$4,"_",$C$85,"_",$C$84),Data_for_IC_trend_tables!$A$1:$G$49194,7,FALSE)*1000000,"-")</f>
        <v>13.8434993173524</v>
      </c>
      <c r="AC33" s="30">
        <f>IFERROR(VLOOKUP(CONCATENATE($B33,"_",AC$4,"_",$C$85,"_",$C$84),Data_for_IC_trend_tables!$A$1:$G$49194,7,FALSE)*1000000,"-")</f>
        <v>12.9415785180306</v>
      </c>
      <c r="AD33" s="30">
        <f>IFERROR(VLOOKUP(CONCATENATE($B33,"_",AD$4,"_",$C$85,"_",$C$84),Data_for_IC_trend_tables!$A$1:$G$49194,7,FALSE)*1000000,"-")</f>
        <v>11.930448960171899</v>
      </c>
      <c r="AE33" s="30">
        <f>IFERROR(VLOOKUP(CONCATENATE($B33,"_",AE$4,"_",$C$85,"_",$C$84),Data_for_IC_trend_tables!$A$1:$G$49194,7,FALSE)*1000000,"-")</f>
        <v>6.6964342177497898</v>
      </c>
      <c r="AF33" s="30">
        <f>IFERROR(VLOOKUP(CONCATENATE($B33,"_",AF$4,"_",$C$85,"_",$C$84),Data_for_IC_trend_tables!$A$1:$G$49194,7,FALSE)*1000000,"-")</f>
        <v>9.339608757645129</v>
      </c>
      <c r="AG33" s="30">
        <f>IFERROR(VLOOKUP(CONCATENATE($B33,"_",AG$4,"_",$C$85,"_",$C$84),Data_for_IC_trend_tables!$A$1:$G$49194,7,FALSE)*1000000,"-")</f>
        <v>11.540188287065401</v>
      </c>
      <c r="AH33" s="30">
        <f>IFERROR(VLOOKUP(CONCATENATE($B33,"_",AH$4,"_",$C$85,"_",$C$84),Data_for_IC_trend_tables!$A$1:$G$49194,7,FALSE)*1000000,"-")</f>
        <v>17.776811426483398</v>
      </c>
      <c r="AI33" s="30">
        <f>IFERROR(VLOOKUP(CONCATENATE($B33,"_",AI$4,"_",$C$85,"_",$C$84),Data_for_IC_trend_tables!$A$1:$G$49194,7,FALSE)*1000000,"-")</f>
        <v>18.309050008959201</v>
      </c>
      <c r="AJ33" s="30">
        <f>IFERROR(VLOOKUP(CONCATENATE($B33,"_",AJ$4,"_",$C$85,"_",$C$84),Data_for_IC_trend_tables!$A$1:$G$49194,7,FALSE)*1000000,"-")</f>
        <v>25.7847875342284</v>
      </c>
      <c r="AK33" s="30">
        <f>IFERROR(VLOOKUP(CONCATENATE($B33,"_",AK$4,"_",$C$85,"_",$C$84),Data_for_IC_trend_tables!$A$1:$G$49194,7,FALSE)*1000000,"-")</f>
        <v>8.2399429690905492</v>
      </c>
      <c r="AL33" s="30">
        <f>IFERROR(VLOOKUP(CONCATENATE($B33,"_",AL$4,"_",$C$85,"_",$C$84),Data_for_IC_trend_tables!$A$1:$G$49194,7,FALSE)*1000000,"-")</f>
        <v>2.3127788641944598</v>
      </c>
      <c r="AM33" s="30">
        <f>IFERROR(VLOOKUP(CONCATENATE($B33,"_",AM$4,"_",$C$85,"_",$C$84),Data_for_IC_trend_tables!$A$1:$G$49194,7,FALSE)*1000000,"-")</f>
        <v>4.1882337938119703</v>
      </c>
      <c r="AN33" s="30">
        <f>IFERROR(VLOOKUP(CONCATENATE($B33,"_",AN$4,"_",$C$85,"_",$C$84),Data_for_IC_trend_tables!$A$1:$G$49194,7,FALSE)*1000000,"-")</f>
        <v>2.4510898921933197</v>
      </c>
      <c r="AO33" s="30">
        <f>IFERROR(VLOOKUP(CONCATENATE($B33,"_",AO$4,"_",$C$85,"_",$C$84),Data_for_IC_trend_tables!$A$1:$G$49194,7,FALSE)*1000000,"-")</f>
        <v>2.3232658143812301</v>
      </c>
      <c r="AP33" s="30">
        <f>IFERROR(VLOOKUP(CONCATENATE($B33,"_",AP$4,"_",$C$85,"_",$C$84),Data_for_IC_trend_tables!$A$1:$G$49194,7,FALSE)*1000000,"-")</f>
        <v>1.7806799567217599</v>
      </c>
      <c r="AQ33" s="30">
        <f>IFERROR(VLOOKUP(CONCATENATE($B33,"_",AQ$4,"_",$C$85,"_",$C$84),Data_for_IC_trend_tables!$A$1:$G$49194,7,FALSE)*1000000,"-")</f>
        <v>1.3079078151571102</v>
      </c>
      <c r="AR33" s="30">
        <f>IFERROR(VLOOKUP(CONCATENATE($B33,"_",AR$4,"_",$C$85,"_",$C$84),Data_for_IC_trend_tables!$A$1:$G$49194,7,FALSE)*1000000,"-")</f>
        <v>1.79440754986428</v>
      </c>
      <c r="AS33" s="30">
        <f>IFERROR(VLOOKUP(CONCATENATE($B33,"_",AS$4,"_",$C$85,"_",$C$84),Data_for_IC_trend_tables!$A$1:$G$49194,7,FALSE)*1000000,"-")</f>
        <v>1.4032423489924</v>
      </c>
      <c r="AT33" s="30">
        <f>IFERROR(VLOOKUP(CONCATENATE($B33,"_",AT$4,"_",$C$85,"_",$C$84),Data_for_IC_trend_tables!$A$1:$G$49194,7,FALSE)*1000000,"-")</f>
        <v>1.2271570866475401</v>
      </c>
      <c r="AU33" s="30">
        <f>IFERROR(VLOOKUP(CONCATENATE($B33,"_",AU$4,"_",$C$85,"_",$C$84),Data_for_IC_trend_tables!$A$1:$G$49194,7,FALSE)*1000000,"-")</f>
        <v>1.2271570866475401</v>
      </c>
      <c r="AV33" s="30"/>
      <c r="AW33" s="30">
        <f>IFERROR(VLOOKUP(CONCATENATE($B33,"_",AW$4,"_",$C$85,"_",$C$84),Data_for_IC_trend_tables!$A$1:$G$49194,7,FALSE)*1000000,"-")</f>
        <v>1.2271570866475401</v>
      </c>
      <c r="AX33" s="98">
        <f t="shared" si="4"/>
        <v>11.930448960171899</v>
      </c>
      <c r="AY33" s="38" t="str">
        <f t="shared" si="0"/>
        <v>Yes</v>
      </c>
      <c r="AZ33" s="58">
        <f t="shared" si="1"/>
        <v>-0.89714074543680378</v>
      </c>
      <c r="BA33" s="31" t="s">
        <v>262</v>
      </c>
      <c r="BC33" s="21"/>
    </row>
    <row r="34" spans="2:55" s="3" customFormat="1" x14ac:dyDescent="0.2">
      <c r="B34" s="53" t="s">
        <v>162</v>
      </c>
      <c r="C34" s="71" t="s">
        <v>25</v>
      </c>
      <c r="D34" s="56"/>
      <c r="E34" s="30" t="str">
        <f>IFERROR(VLOOKUP(CONCATENATE($B34,"_",E$4,"_",$C$85,"_",$C$84),Data_for_IC_trend_tables!$A$1:$G$49194,7,FALSE)*1000000,"-")</f>
        <v>-</v>
      </c>
      <c r="F34" s="30" t="str">
        <f>IFERROR(VLOOKUP(CONCATENATE($B34,"_",F$4,"_",$C$85,"_",$C$84),Data_for_IC_trend_tables!$A$1:$G$49194,7,FALSE)*1000000,"-")</f>
        <v>-</v>
      </c>
      <c r="G34" s="30" t="str">
        <f>IFERROR(VLOOKUP(CONCATENATE($B34,"_",G$4,"_",$C$85,"_",$C$84),Data_for_IC_trend_tables!$A$1:$G$49194,7,FALSE)*1000000,"-")</f>
        <v>-</v>
      </c>
      <c r="H34" s="30" t="str">
        <f>IFERROR(VLOOKUP(CONCATENATE($B34,"_",H$4,"_",$C$85,"_",$C$84),Data_for_IC_trend_tables!$A$1:$G$49194,7,FALSE)*1000000,"-")</f>
        <v>-</v>
      </c>
      <c r="I34" s="30" t="str">
        <f>IFERROR(VLOOKUP(CONCATENATE($B34,"_",I$4,"_",$C$85,"_",$C$84),Data_for_IC_trend_tables!$A$1:$G$49194,7,FALSE)*1000000,"-")</f>
        <v>-</v>
      </c>
      <c r="J34" s="30" t="str">
        <f>IFERROR(VLOOKUP(CONCATENATE($B34,"_",J$4,"_",$C$85,"_",$C$84),Data_for_IC_trend_tables!$A$1:$G$49194,7,FALSE)*1000000,"-")</f>
        <v>-</v>
      </c>
      <c r="K34" s="30" t="str">
        <f>IFERROR(VLOOKUP(CONCATENATE($B34,"_",K$4,"_",$C$85,"_",$C$84),Data_for_IC_trend_tables!$A$1:$G$49194,7,FALSE)*1000000,"-")</f>
        <v>-</v>
      </c>
      <c r="L34" s="30" t="str">
        <f>IFERROR(VLOOKUP(CONCATENATE($B34,"_",L$4,"_",$C$85,"_",$C$84),Data_for_IC_trend_tables!$A$1:$G$49194,7,FALSE)*1000000,"-")</f>
        <v>-</v>
      </c>
      <c r="M34" s="30" t="str">
        <f>IFERROR(VLOOKUP(CONCATENATE($B34,"_",M$4,"_",$C$85,"_",$C$84),Data_for_IC_trend_tables!$A$1:$G$49194,7,FALSE)*1000000,"-")</f>
        <v>-</v>
      </c>
      <c r="N34" s="30" t="str">
        <f>IFERROR(VLOOKUP(CONCATENATE($B34,"_",N$4,"_",$C$85,"_",$C$84),Data_for_IC_trend_tables!$A$1:$G$49194,7,FALSE)*1000000,"-")</f>
        <v>-</v>
      </c>
      <c r="O34" s="30">
        <f>IFERROR(VLOOKUP(CONCATENATE($B34,"_",O$4,"_",$C$85,"_",$C$84),Data_for_IC_trend_tables!$A$1:$G$49194,7,FALSE)*1000000,"-")</f>
        <v>2.5974429765168901E-2</v>
      </c>
      <c r="P34" s="30">
        <f>IFERROR(VLOOKUP(CONCATENATE($B34,"_",P$4,"_",$C$85,"_",$C$84),Data_for_IC_trend_tables!$A$1:$G$49194,7,FALSE)*1000000,"-")</f>
        <v>2.1344185189796101E-2</v>
      </c>
      <c r="Q34" s="30">
        <f>IFERROR(VLOOKUP(CONCATENATE($B34,"_",Q$4,"_",$C$85,"_",$C$84),Data_for_IC_trend_tables!$A$1:$G$49194,7,FALSE)*1000000,"-")</f>
        <v>1.8568394445107501E-2</v>
      </c>
      <c r="R34" s="30">
        <f>IFERROR(VLOOKUP(CONCATENATE($B34,"_",R$4,"_",$C$85,"_",$C$84),Data_for_IC_trend_tables!$A$1:$G$49194,7,FALSE)*1000000,"-")</f>
        <v>2.65198732395911E-2</v>
      </c>
      <c r="S34" s="30">
        <f>IFERROR(VLOOKUP(CONCATENATE($B34,"_",S$4,"_",$C$85,"_",$C$84),Data_for_IC_trend_tables!$A$1:$G$49194,7,FALSE)*1000000,"-")</f>
        <v>1.8699645051341598E-2</v>
      </c>
      <c r="T34" s="30">
        <f>IFERROR(VLOOKUP(CONCATENATE($B34,"_",T$4,"_",$C$85,"_",$C$84),Data_for_IC_trend_tables!$A$1:$G$49194,7,FALSE)*1000000,"-")</f>
        <v>6.4406926719246197E-3</v>
      </c>
      <c r="U34" s="30">
        <f>IFERROR(VLOOKUP(CONCATENATE($B34,"_",U$4,"_",$C$85,"_",$C$84),Data_for_IC_trend_tables!$A$1:$G$49194,7,FALSE)*1000000,"-")</f>
        <v>2.1328255290997502E-3</v>
      </c>
      <c r="V34" s="30">
        <f>IFERROR(VLOOKUP(CONCATENATE($B34,"_",V$4,"_",$C$85,"_",$C$84),Data_for_IC_trend_tables!$A$1:$G$49194,7,FALSE)*1000000,"-")</f>
        <v>2.3042312881382801E-3</v>
      </c>
      <c r="W34" s="30">
        <f>IFERROR(VLOOKUP(CONCATENATE($B34,"_",W$4,"_",$C$85,"_",$C$84),Data_for_IC_trend_tables!$A$1:$G$49194,7,FALSE)*1000000,"-")</f>
        <v>2.2807091163834399E-3</v>
      </c>
      <c r="X34" s="30">
        <f>IFERROR(VLOOKUP(CONCATENATE($B34,"_",X$4,"_",$C$85,"_",$C$84),Data_for_IC_trend_tables!$A$1:$G$49194,7,FALSE)*1000000,"-")</f>
        <v>2.3346304784666498E-3</v>
      </c>
      <c r="Y34" s="30">
        <f>IFERROR(VLOOKUP(CONCATENATE($B34,"_",Y$4,"_",$C$85,"_",$C$84),Data_for_IC_trend_tables!$A$1:$G$49194,7,FALSE)*1000000,"-")</f>
        <v>2.2895458236217702E-3</v>
      </c>
      <c r="Z34" s="30">
        <f>IFERROR(VLOOKUP(CONCATENATE($B34,"_",Z$4,"_",$C$85,"_",$C$84),Data_for_IC_trend_tables!$A$1:$G$49194,7,FALSE)*1000000,"-")</f>
        <v>2.2785908520826701E-3</v>
      </c>
      <c r="AA34" s="30">
        <f>IFERROR(VLOOKUP(CONCATENATE($B34,"_",AA$4,"_",$C$85,"_",$C$84),Data_for_IC_trend_tables!$A$1:$G$49194,7,FALSE)*1000000,"-")</f>
        <v>2.3116888754618303E-3</v>
      </c>
      <c r="AB34" s="30">
        <f>IFERROR(VLOOKUP(CONCATENATE($B34,"_",AB$4,"_",$C$85,"_",$C$84),Data_for_IC_trend_tables!$A$1:$G$49194,7,FALSE)*1000000,"-")</f>
        <v>2.3659197308992202E-3</v>
      </c>
      <c r="AC34" s="30">
        <f>IFERROR(VLOOKUP(CONCATENATE($B34,"_",AC$4,"_",$C$85,"_",$C$84),Data_for_IC_trend_tables!$A$1:$G$49194,7,FALSE)*1000000,"-")</f>
        <v>2.3646070266749399E-3</v>
      </c>
      <c r="AD34" s="30">
        <f>IFERROR(VLOOKUP(CONCATENATE($B34,"_",AD$4,"_",$C$85,"_",$C$84),Data_for_IC_trend_tables!$A$1:$G$49194,7,FALSE)*1000000,"-")</f>
        <v>1.8878790901181298E-3</v>
      </c>
      <c r="AE34" s="30">
        <f>IFERROR(VLOOKUP(CONCATENATE($B34,"_",AE$4,"_",$C$85,"_",$C$84),Data_for_IC_trend_tables!$A$1:$G$49194,7,FALSE)*1000000,"-")</f>
        <v>1.85073694784678E-3</v>
      </c>
      <c r="AF34" s="30">
        <f>IFERROR(VLOOKUP(CONCATENATE($B34,"_",AF$4,"_",$C$85,"_",$C$84),Data_for_IC_trend_tables!$A$1:$G$49194,7,FALSE)*1000000,"-")</f>
        <v>1.8879364901181299E-3</v>
      </c>
      <c r="AG34" s="30">
        <f>IFERROR(VLOOKUP(CONCATENATE($B34,"_",AG$4,"_",$C$85,"_",$C$84),Data_for_IC_trend_tables!$A$1:$G$49194,7,FALSE)*1000000,"-")</f>
        <v>2.3772028720613399E-3</v>
      </c>
      <c r="AH34" s="30">
        <f>IFERROR(VLOOKUP(CONCATENATE($B34,"_",AH$4,"_",$C$85,"_",$C$84),Data_for_IC_trend_tables!$A$1:$G$49194,7,FALSE)*1000000,"-")</f>
        <v>8.7746841880398504E-4</v>
      </c>
      <c r="AI34" s="30">
        <f>IFERROR(VLOOKUP(CONCATENATE($B34,"_",AI$4,"_",$C$85,"_",$C$84),Data_for_IC_trend_tables!$A$1:$G$49194,7,FALSE)*1000000,"-")</f>
        <v>2.1820456409408101E-3</v>
      </c>
      <c r="AJ34" s="30">
        <f>IFERROR(VLOOKUP(CONCATENATE($B34,"_",AJ$4,"_",$C$85,"_",$C$84),Data_for_IC_trend_tables!$A$1:$G$49194,7,FALSE)*1000000,"-")</f>
        <v>1.131343893382E-3</v>
      </c>
      <c r="AK34" s="30">
        <f>IFERROR(VLOOKUP(CONCATENATE($B34,"_",AK$4,"_",$C$85,"_",$C$84),Data_for_IC_trend_tables!$A$1:$G$49194,7,FALSE)*1000000,"-")</f>
        <v>1.64001382817399E-3</v>
      </c>
      <c r="AL34" s="30">
        <f>IFERROR(VLOOKUP(CONCATENATE($B34,"_",AL$4,"_",$C$85,"_",$C$84),Data_for_IC_trend_tables!$A$1:$G$49194,7,FALSE)*1000000,"-")</f>
        <v>5.3503085212840205E-4</v>
      </c>
      <c r="AM34" s="30">
        <f>IFERROR(VLOOKUP(CONCATENATE($B34,"_",AM$4,"_",$C$85,"_",$C$84),Data_for_IC_trend_tables!$A$1:$G$49194,7,FALSE)*1000000,"-")</f>
        <v>5.3400869107616102E-4</v>
      </c>
      <c r="AN34" s="30">
        <f>IFERROR(VLOOKUP(CONCATENATE($B34,"_",AN$4,"_",$C$85,"_",$C$84),Data_for_IC_trend_tables!$A$1:$G$49194,7,FALSE)*1000000,"-")</f>
        <v>5.6532667627865699E-4</v>
      </c>
      <c r="AO34" s="30">
        <f>IFERROR(VLOOKUP(CONCATENATE($B34,"_",AO$4,"_",$C$85,"_",$C$84),Data_for_IC_trend_tables!$A$1:$G$49194,7,FALSE)*1000000,"-")</f>
        <v>5.3794132556030301E-4</v>
      </c>
      <c r="AP34" s="30">
        <f>IFERROR(VLOOKUP(CONCATENATE($B34,"_",AP$4,"_",$C$85,"_",$C$84),Data_for_IC_trend_tables!$A$1:$G$49194,7,FALSE)*1000000,"-")</f>
        <v>5.6825290108521598E-4</v>
      </c>
      <c r="AQ34" s="30">
        <f>IFERROR(VLOOKUP(CONCATENATE($B34,"_",AQ$4,"_",$C$85,"_",$C$84),Data_for_IC_trend_tables!$A$1:$G$49194,7,FALSE)*1000000,"-")</f>
        <v>5.5525438476613294E-4</v>
      </c>
      <c r="AR34" s="30">
        <f>IFERROR(VLOOKUP(CONCATENATE($B34,"_",AR$4,"_",$C$85,"_",$C$84),Data_for_IC_trend_tables!$A$1:$G$49194,7,FALSE)*1000000,"-")</f>
        <v>7.6898246755678201E-4</v>
      </c>
      <c r="AS34" s="30">
        <f>IFERROR(VLOOKUP(CONCATENATE($B34,"_",AS$4,"_",$C$85,"_",$C$84),Data_for_IC_trend_tables!$A$1:$G$49194,7,FALSE)*1000000,"-")</f>
        <v>9.1209589006678398E-4</v>
      </c>
      <c r="AT34" s="30">
        <f>IFERROR(VLOOKUP(CONCATENATE($B34,"_",AT$4,"_",$C$85,"_",$C$84),Data_for_IC_trend_tables!$A$1:$G$49194,7,FALSE)*1000000,"-")</f>
        <v>1.12258925066709E-3</v>
      </c>
      <c r="AU34" s="30">
        <f>IFERROR(VLOOKUP(CONCATENATE($B34,"_",AU$4,"_",$C$85,"_",$C$84),Data_for_IC_trend_tables!$A$1:$G$49194,7,FALSE)*1000000,"-")</f>
        <v>9.9131228633066908E-4</v>
      </c>
      <c r="AV34" s="30"/>
      <c r="AW34" s="30">
        <f>IFERROR(VLOOKUP(CONCATENATE($B34,"_",AW$4,"_",$C$85,"_",$C$84),Data_for_IC_trend_tables!$A$1:$G$49194,7,FALSE)*1000000,"-")</f>
        <v>9.9131228633066908E-4</v>
      </c>
      <c r="AX34" s="331"/>
      <c r="AY34" s="38" t="str">
        <f t="shared" si="0"/>
        <v/>
      </c>
      <c r="AZ34" s="58" t="str">
        <f t="shared" si="1"/>
        <v/>
      </c>
      <c r="BA34" s="31"/>
      <c r="BC34" s="21"/>
    </row>
    <row r="35" spans="2:55" s="17" customFormat="1" x14ac:dyDescent="0.2">
      <c r="B35" s="100" t="s">
        <v>163</v>
      </c>
      <c r="C35" s="71" t="s">
        <v>49</v>
      </c>
      <c r="D35" s="56">
        <v>2005</v>
      </c>
      <c r="E35" s="30" t="str">
        <f>IFERROR(VLOOKUP(CONCATENATE($B35,"_",E$4,"_",$C$85,"_",$C$84),Data_for_IC_trend_tables!$A$1:$G$49194,7,FALSE)*1000000,"-")</f>
        <v>-</v>
      </c>
      <c r="F35" s="30" t="str">
        <f>IFERROR(VLOOKUP(CONCATENATE($B35,"_",F$4,"_",$C$85,"_",$C$84),Data_for_IC_trend_tables!$A$1:$G$49194,7,FALSE)*1000000,"-")</f>
        <v>-</v>
      </c>
      <c r="G35" s="30" t="str">
        <f>IFERROR(VLOOKUP(CONCATENATE($B35,"_",G$4,"_",$C$85,"_",$C$84),Data_for_IC_trend_tables!$A$1:$G$49194,7,FALSE)*1000000,"-")</f>
        <v>-</v>
      </c>
      <c r="H35" s="30" t="str">
        <f>IFERROR(VLOOKUP(CONCATENATE($B35,"_",H$4,"_",$C$85,"_",$C$84),Data_for_IC_trend_tables!$A$1:$G$49194,7,FALSE)*1000000,"-")</f>
        <v>-</v>
      </c>
      <c r="I35" s="30" t="str">
        <f>IFERROR(VLOOKUP(CONCATENATE($B35,"_",I$4,"_",$C$85,"_",$C$84),Data_for_IC_trend_tables!$A$1:$G$49194,7,FALSE)*1000000,"-")</f>
        <v>-</v>
      </c>
      <c r="J35" s="30" t="str">
        <f>IFERROR(VLOOKUP(CONCATENATE($B35,"_",J$4,"_",$C$85,"_",$C$84),Data_for_IC_trend_tables!$A$1:$G$49194,7,FALSE)*1000000,"-")</f>
        <v>-</v>
      </c>
      <c r="K35" s="30" t="str">
        <f>IFERROR(VLOOKUP(CONCATENATE($B35,"_",K$4,"_",$C$85,"_",$C$84),Data_for_IC_trend_tables!$A$1:$G$49194,7,FALSE)*1000000,"-")</f>
        <v>-</v>
      </c>
      <c r="L35" s="30" t="str">
        <f>IFERROR(VLOOKUP(CONCATENATE($B35,"_",L$4,"_",$C$85,"_",$C$84),Data_for_IC_trend_tables!$A$1:$G$49194,7,FALSE)*1000000,"-")</f>
        <v>-</v>
      </c>
      <c r="M35" s="30" t="str">
        <f>IFERROR(VLOOKUP(CONCATENATE($B35,"_",M$4,"_",$C$85,"_",$C$84),Data_for_IC_trend_tables!$A$1:$G$49194,7,FALSE)*1000000,"-")</f>
        <v>-</v>
      </c>
      <c r="N35" s="30" t="str">
        <f>IFERROR(VLOOKUP(CONCATENATE($B35,"_",N$4,"_",$C$85,"_",$C$84),Data_for_IC_trend_tables!$A$1:$G$49194,7,FALSE)*1000000,"-")</f>
        <v>-</v>
      </c>
      <c r="O35" s="30">
        <f>IFERROR(VLOOKUP(CONCATENATE($B35,"_",O$4,"_",$C$85,"_",$C$84),Data_for_IC_trend_tables!$A$1:$G$49194,7,FALSE)*1000000,"-")</f>
        <v>10.2487667209313</v>
      </c>
      <c r="P35" s="30">
        <f>IFERROR(VLOOKUP(CONCATENATE($B35,"_",P$4,"_",$C$85,"_",$C$84),Data_for_IC_trend_tables!$A$1:$G$49194,7,FALSE)*1000000,"-")</f>
        <v>7.4504916612119896</v>
      </c>
      <c r="Q35" s="30">
        <f>IFERROR(VLOOKUP(CONCATENATE($B35,"_",Q$4,"_",$C$85,"_",$C$84),Data_for_IC_trend_tables!$A$1:$G$49194,7,FALSE)*1000000,"-")</f>
        <v>5.0339581419004702</v>
      </c>
      <c r="R35" s="30">
        <f>IFERROR(VLOOKUP(CONCATENATE($B35,"_",R$4,"_",$C$85,"_",$C$84),Data_for_IC_trend_tables!$A$1:$G$49194,7,FALSE)*1000000,"-")</f>
        <v>3.2019313782386001</v>
      </c>
      <c r="S35" s="30">
        <f>IFERROR(VLOOKUP(CONCATENATE($B35,"_",S$4,"_",$C$85,"_",$C$84),Data_for_IC_trend_tables!$A$1:$G$49194,7,FALSE)*1000000,"-")</f>
        <v>3.3749771439277798</v>
      </c>
      <c r="T35" s="30">
        <f>IFERROR(VLOOKUP(CONCATENATE($B35,"_",T$4,"_",$C$85,"_",$C$84),Data_for_IC_trend_tables!$A$1:$G$49194,7,FALSE)*1000000,"-")</f>
        <v>2.6001146351608502</v>
      </c>
      <c r="U35" s="30">
        <f>IFERROR(VLOOKUP(CONCATENATE($B35,"_",U$4,"_",$C$85,"_",$C$84),Data_for_IC_trend_tables!$A$1:$G$49194,7,FALSE)*1000000,"-")</f>
        <v>3.1529630790836398</v>
      </c>
      <c r="V35" s="30">
        <f>IFERROR(VLOOKUP(CONCATENATE($B35,"_",V$4,"_",$C$85,"_",$C$84),Data_for_IC_trend_tables!$A$1:$G$49194,7,FALSE)*1000000,"-")</f>
        <v>3.0534550683814801</v>
      </c>
      <c r="W35" s="30">
        <f>IFERROR(VLOOKUP(CONCATENATE($B35,"_",W$4,"_",$C$85,"_",$C$84),Data_for_IC_trend_tables!$A$1:$G$49194,7,FALSE)*1000000,"-")</f>
        <v>2.5243178183249904</v>
      </c>
      <c r="X35" s="30">
        <f>IFERROR(VLOOKUP(CONCATENATE($B35,"_",X$4,"_",$C$85,"_",$C$84),Data_for_IC_trend_tables!$A$1:$G$49194,7,FALSE)*1000000,"-")</f>
        <v>2.5995553839533301</v>
      </c>
      <c r="Y35" s="30">
        <f>IFERROR(VLOOKUP(CONCATENATE($B35,"_",Y$4,"_",$C$85,"_",$C$84),Data_for_IC_trend_tables!$A$1:$G$49194,7,FALSE)*1000000,"-")</f>
        <v>2.8053678314082298</v>
      </c>
      <c r="Z35" s="30">
        <f>IFERROR(VLOOKUP(CONCATENATE($B35,"_",Z$4,"_",$C$85,"_",$C$84),Data_for_IC_trend_tables!$A$1:$G$49194,7,FALSE)*1000000,"-")</f>
        <v>2.88358513394894</v>
      </c>
      <c r="AA35" s="30">
        <f>IFERROR(VLOOKUP(CONCATENATE($B35,"_",AA$4,"_",$C$85,"_",$C$84),Data_for_IC_trend_tables!$A$1:$G$49194,7,FALSE)*1000000,"-")</f>
        <v>1.9355718993613502</v>
      </c>
      <c r="AB35" s="30">
        <f>IFERROR(VLOOKUP(CONCATENATE($B35,"_",AB$4,"_",$C$85,"_",$C$84),Data_for_IC_trend_tables!$A$1:$G$49194,7,FALSE)*1000000,"-")</f>
        <v>3.1816790833828299</v>
      </c>
      <c r="AC35" s="30">
        <f>IFERROR(VLOOKUP(CONCATENATE($B35,"_",AC$4,"_",$C$85,"_",$C$84),Data_for_IC_trend_tables!$A$1:$G$49194,7,FALSE)*1000000,"-")</f>
        <v>3.3254832987569802</v>
      </c>
      <c r="AD35" s="30">
        <f>IFERROR(VLOOKUP(CONCATENATE($B35,"_",AD$4,"_",$C$85,"_",$C$84),Data_for_IC_trend_tables!$A$1:$G$49194,7,FALSE)*1000000,"-")</f>
        <v>3.3870608222459597</v>
      </c>
      <c r="AE35" s="30">
        <f>IFERROR(VLOOKUP(CONCATENATE($B35,"_",AE$4,"_",$C$85,"_",$C$84),Data_for_IC_trend_tables!$A$1:$G$49194,7,FALSE)*1000000,"-")</f>
        <v>2.4980358619334599</v>
      </c>
      <c r="AF35" s="30">
        <f>IFERROR(VLOOKUP(CONCATENATE($B35,"_",AF$4,"_",$C$85,"_",$C$84),Data_for_IC_trend_tables!$A$1:$G$49194,7,FALSE)*1000000,"-")</f>
        <v>2.9690200321603601</v>
      </c>
      <c r="AG35" s="30">
        <f>IFERROR(VLOOKUP(CONCATENATE($B35,"_",AG$4,"_",$C$85,"_",$C$84),Data_for_IC_trend_tables!$A$1:$G$49194,7,FALSE)*1000000,"-")</f>
        <v>3.0441586151770297</v>
      </c>
      <c r="AH35" s="30">
        <f>IFERROR(VLOOKUP(CONCATENATE($B35,"_",AH$4,"_",$C$85,"_",$C$84),Data_for_IC_trend_tables!$A$1:$G$49194,7,FALSE)*1000000,"-")</f>
        <v>1.8371748295674502</v>
      </c>
      <c r="AI35" s="30">
        <f>IFERROR(VLOOKUP(CONCATENATE($B35,"_",AI$4,"_",$C$85,"_",$C$84),Data_for_IC_trend_tables!$A$1:$G$49194,7,FALSE)*1000000,"-")</f>
        <v>1.2564013969097401</v>
      </c>
      <c r="AJ35" s="30">
        <f>IFERROR(VLOOKUP(CONCATENATE($B35,"_",AJ$4,"_",$C$85,"_",$C$84),Data_for_IC_trend_tables!$A$1:$G$49194,7,FALSE)*1000000,"-")</f>
        <v>1.6515903374685599</v>
      </c>
      <c r="AK35" s="30">
        <f>IFERROR(VLOOKUP(CONCATENATE($B35,"_",AK$4,"_",$C$85,"_",$C$84),Data_for_IC_trend_tables!$A$1:$G$49194,7,FALSE)*1000000,"-")</f>
        <v>1.43301054464545</v>
      </c>
      <c r="AL35" s="30">
        <f>IFERROR(VLOOKUP(CONCATENATE($B35,"_",AL$4,"_",$C$85,"_",$C$84),Data_for_IC_trend_tables!$A$1:$G$49194,7,FALSE)*1000000,"-")</f>
        <v>1.49982750652686</v>
      </c>
      <c r="AM35" s="30">
        <f>IFERROR(VLOOKUP(CONCATENATE($B35,"_",AM$4,"_",$C$85,"_",$C$84),Data_for_IC_trend_tables!$A$1:$G$49194,7,FALSE)*1000000,"-")</f>
        <v>1.45855209130124</v>
      </c>
      <c r="AN35" s="30">
        <f>IFERROR(VLOOKUP(CONCATENATE($B35,"_",AN$4,"_",$C$85,"_",$C$84),Data_for_IC_trend_tables!$A$1:$G$49194,7,FALSE)*1000000,"-")</f>
        <v>1.8493921462965899</v>
      </c>
      <c r="AO35" s="30">
        <f>IFERROR(VLOOKUP(CONCATENATE($B35,"_",AO$4,"_",$C$85,"_",$C$84),Data_for_IC_trend_tables!$A$1:$G$49194,7,FALSE)*1000000,"-")</f>
        <v>0.91968995325373093</v>
      </c>
      <c r="AP35" s="30">
        <f>IFERROR(VLOOKUP(CONCATENATE($B35,"_",AP$4,"_",$C$85,"_",$C$84),Data_for_IC_trend_tables!$A$1:$G$49194,7,FALSE)*1000000,"-")</f>
        <v>1.9626739149671399</v>
      </c>
      <c r="AQ35" s="30">
        <f>IFERROR(VLOOKUP(CONCATENATE($B35,"_",AQ$4,"_",$C$85,"_",$C$84),Data_for_IC_trend_tables!$A$1:$G$49194,7,FALSE)*1000000,"-")</f>
        <v>1.87894127450783</v>
      </c>
      <c r="AR35" s="30">
        <f>IFERROR(VLOOKUP(CONCATENATE($B35,"_",AR$4,"_",$C$85,"_",$C$84),Data_for_IC_trend_tables!$A$1:$G$49194,7,FALSE)*1000000,"-")</f>
        <v>1.7630612796656799</v>
      </c>
      <c r="AS35" s="30">
        <f>IFERROR(VLOOKUP(CONCATENATE($B35,"_",AS$4,"_",$C$85,"_",$C$84),Data_for_IC_trend_tables!$A$1:$G$49194,7,FALSE)*1000000,"-")</f>
        <v>1.92999738111493</v>
      </c>
      <c r="AT35" s="30" t="str">
        <f>IFERROR(VLOOKUP(CONCATENATE($B35,"_",AT$4,"_",$C$85,"_",$C$84),Data_for_IC_trend_tables!$A$1:$G$49194,7,FALSE)*1000000,"-")</f>
        <v>-</v>
      </c>
      <c r="AU35" s="30" t="str">
        <f>IFERROR(VLOOKUP(CONCATENATE($B35,"_",AU$4,"_",$C$85,"_",$C$84),Data_for_IC_trend_tables!$A$1:$G$49194,7,FALSE)*1000000,"-")</f>
        <v>-</v>
      </c>
      <c r="AV35" s="30"/>
      <c r="AW35" s="30" t="str">
        <f>IFERROR(VLOOKUP(CONCATENATE($B35,"_",AW$4,"_",$C$85,"_",$C$84),Data_for_IC_trend_tables!$A$1:$G$49194,7,FALSE)*1000000,"-")</f>
        <v>-</v>
      </c>
      <c r="AX35" s="98"/>
      <c r="AY35" s="38" t="str">
        <f t="shared" si="0"/>
        <v/>
      </c>
      <c r="AZ35" s="58" t="str">
        <f t="shared" si="1"/>
        <v/>
      </c>
      <c r="BA35" s="31"/>
      <c r="BC35" s="21"/>
    </row>
    <row r="36" spans="2:55" s="3" customFormat="1" x14ac:dyDescent="0.2">
      <c r="B36" s="53" t="s">
        <v>164</v>
      </c>
      <c r="C36" s="71" t="s">
        <v>26</v>
      </c>
      <c r="D36" s="56"/>
      <c r="E36" s="30" t="str">
        <f>IFERROR(VLOOKUP(CONCATENATE($B36,"_",E$4,"_",$C$85,"_",$C$84),Data_for_IC_trend_tables!$A$1:$G$49194,7,FALSE)*1000000,"-")</f>
        <v>-</v>
      </c>
      <c r="F36" s="30" t="str">
        <f>IFERROR(VLOOKUP(CONCATENATE($B36,"_",F$4,"_",$C$85,"_",$C$84),Data_for_IC_trend_tables!$A$1:$G$49194,7,FALSE)*1000000,"-")</f>
        <v>-</v>
      </c>
      <c r="G36" s="30" t="str">
        <f>IFERROR(VLOOKUP(CONCATENATE($B36,"_",G$4,"_",$C$85,"_",$C$84),Data_for_IC_trend_tables!$A$1:$G$49194,7,FALSE)*1000000,"-")</f>
        <v>-</v>
      </c>
      <c r="H36" s="30" t="str">
        <f>IFERROR(VLOOKUP(CONCATENATE($B36,"_",H$4,"_",$C$85,"_",$C$84),Data_for_IC_trend_tables!$A$1:$G$49194,7,FALSE)*1000000,"-")</f>
        <v>-</v>
      </c>
      <c r="I36" s="30" t="str">
        <f>IFERROR(VLOOKUP(CONCATENATE($B36,"_",I$4,"_",$C$85,"_",$C$84),Data_for_IC_trend_tables!$A$1:$G$49194,7,FALSE)*1000000,"-")</f>
        <v>-</v>
      </c>
      <c r="J36" s="30" t="str">
        <f>IFERROR(VLOOKUP(CONCATENATE($B36,"_",J$4,"_",$C$85,"_",$C$84),Data_for_IC_trend_tables!$A$1:$G$49194,7,FALSE)*1000000,"-")</f>
        <v>-</v>
      </c>
      <c r="K36" s="30" t="str">
        <f>IFERROR(VLOOKUP(CONCATENATE($B36,"_",K$4,"_",$C$85,"_",$C$84),Data_for_IC_trend_tables!$A$1:$G$49194,7,FALSE)*1000000,"-")</f>
        <v>-</v>
      </c>
      <c r="L36" s="30" t="str">
        <f>IFERROR(VLOOKUP(CONCATENATE($B36,"_",L$4,"_",$C$85,"_",$C$84),Data_for_IC_trend_tables!$A$1:$G$49194,7,FALSE)*1000000,"-")</f>
        <v>-</v>
      </c>
      <c r="M36" s="30" t="str">
        <f>IFERROR(VLOOKUP(CONCATENATE($B36,"_",M$4,"_",$C$85,"_",$C$84),Data_for_IC_trend_tables!$A$1:$G$49194,7,FALSE)*1000000,"-")</f>
        <v>-</v>
      </c>
      <c r="N36" s="30" t="str">
        <f>IFERROR(VLOOKUP(CONCATENATE($B36,"_",N$4,"_",$C$85,"_",$C$84),Data_for_IC_trend_tables!$A$1:$G$49194,7,FALSE)*1000000,"-")</f>
        <v>-</v>
      </c>
      <c r="O36" s="30">
        <f>IFERROR(VLOOKUP(CONCATENATE($B36,"_",O$4,"_",$C$85,"_",$C$84),Data_for_IC_trend_tables!$A$1:$G$49194,7,FALSE)*1000000,"-")</f>
        <v>2.01946542550722E-3</v>
      </c>
      <c r="P36" s="30">
        <f>IFERROR(VLOOKUP(CONCATENATE($B36,"_",P$4,"_",$C$85,"_",$C$84),Data_for_IC_trend_tables!$A$1:$G$49194,7,FALSE)*1000000,"-")</f>
        <v>1.5405933013257401E-2</v>
      </c>
      <c r="Q36" s="30">
        <f>IFERROR(VLOOKUP(CONCATENATE($B36,"_",Q$4,"_",$C$85,"_",$C$84),Data_for_IC_trend_tables!$A$1:$G$49194,7,FALSE)*1000000,"-")</f>
        <v>1.5532784369192401E-2</v>
      </c>
      <c r="R36" s="30">
        <f>IFERROR(VLOOKUP(CONCATENATE($B36,"_",R$4,"_",$C$85,"_",$C$84),Data_for_IC_trend_tables!$A$1:$G$49194,7,FALSE)*1000000,"-")</f>
        <v>2.1128606015049203E-2</v>
      </c>
      <c r="S36" s="30">
        <f>IFERROR(VLOOKUP(CONCATENATE($B36,"_",S$4,"_",$C$85,"_",$C$84),Data_for_IC_trend_tables!$A$1:$G$49194,7,FALSE)*1000000,"-")</f>
        <v>2.0757459079512201E-2</v>
      </c>
      <c r="T36" s="30">
        <f>IFERROR(VLOOKUP(CONCATENATE($B36,"_",T$4,"_",$C$85,"_",$C$84),Data_for_IC_trend_tables!$A$1:$G$49194,7,FALSE)*1000000,"-")</f>
        <v>2.05320822136064E-2</v>
      </c>
      <c r="U36" s="30">
        <f>IFERROR(VLOOKUP(CONCATENATE($B36,"_",U$4,"_",$C$85,"_",$C$84),Data_for_IC_trend_tables!$A$1:$G$49194,7,FALSE)*1000000,"-")</f>
        <v>2.12005729451199E-2</v>
      </c>
      <c r="V36" s="30">
        <f>IFERROR(VLOOKUP(CONCATENATE($B36,"_",V$4,"_",$C$85,"_",$C$84),Data_for_IC_trend_tables!$A$1:$G$49194,7,FALSE)*1000000,"-")</f>
        <v>2.2748059675090103E-2</v>
      </c>
      <c r="W36" s="30">
        <f>IFERROR(VLOOKUP(CONCATENATE($B36,"_",W$4,"_",$C$85,"_",$C$84),Data_for_IC_trend_tables!$A$1:$G$49194,7,FALSE)*1000000,"-")</f>
        <v>2.2799874280237602E-2</v>
      </c>
      <c r="X36" s="30">
        <f>IFERROR(VLOOKUP(CONCATENATE($B36,"_",X$4,"_",$C$85,"_",$C$84),Data_for_IC_trend_tables!$A$1:$G$49194,7,FALSE)*1000000,"-")</f>
        <v>2.11956351768148E-2</v>
      </c>
      <c r="Y36" s="30">
        <f>IFERROR(VLOOKUP(CONCATENATE($B36,"_",Y$4,"_",$C$85,"_",$C$84),Data_for_IC_trend_tables!$A$1:$G$49194,7,FALSE)*1000000,"-")</f>
        <v>2.2499217036999201E-2</v>
      </c>
      <c r="Z36" s="30">
        <f>IFERROR(VLOOKUP(CONCATENATE($B36,"_",Z$4,"_",$C$85,"_",$C$84),Data_for_IC_trend_tables!$A$1:$G$49194,7,FALSE)*1000000,"-")</f>
        <v>2.15076712307927E-2</v>
      </c>
      <c r="AA36" s="30">
        <f>IFERROR(VLOOKUP(CONCATENATE($B36,"_",AA$4,"_",$C$85,"_",$C$84),Data_for_IC_trend_tables!$A$1:$G$49194,7,FALSE)*1000000,"-")</f>
        <v>2.05447639995824E-2</v>
      </c>
      <c r="AB36" s="30">
        <f>IFERROR(VLOOKUP(CONCATENATE($B36,"_",AB$4,"_",$C$85,"_",$C$84),Data_for_IC_trend_tables!$A$1:$G$49194,7,FALSE)*1000000,"-")</f>
        <v>2.2563791632231399E-2</v>
      </c>
      <c r="AC36" s="30">
        <f>IFERROR(VLOOKUP(CONCATENATE($B36,"_",AC$4,"_",$C$85,"_",$C$84),Data_for_IC_trend_tables!$A$1:$G$49194,7,FALSE)*1000000,"-")</f>
        <v>2.3816283872220102E-2</v>
      </c>
      <c r="AD36" s="30">
        <f>IFERROR(VLOOKUP(CONCATENATE($B36,"_",AD$4,"_",$C$85,"_",$C$84),Data_for_IC_trend_tables!$A$1:$G$49194,7,FALSE)*1000000,"-")</f>
        <v>2.05514305106086E-2</v>
      </c>
      <c r="AE36" s="30">
        <f>IFERROR(VLOOKUP(CONCATENATE($B36,"_",AE$4,"_",$C$85,"_",$C$84),Data_for_IC_trend_tables!$A$1:$G$49194,7,FALSE)*1000000,"-")</f>
        <v>1.6745872764659199E-2</v>
      </c>
      <c r="AF36" s="30">
        <f>IFERROR(VLOOKUP(CONCATENATE($B36,"_",AF$4,"_",$C$85,"_",$C$84),Data_for_IC_trend_tables!$A$1:$G$49194,7,FALSE)*1000000,"-")</f>
        <v>2.2278876885602501E-2</v>
      </c>
      <c r="AG36" s="30">
        <f>IFERROR(VLOOKUP(CONCATENATE($B36,"_",AG$4,"_",$C$85,"_",$C$84),Data_for_IC_trend_tables!$A$1:$G$49194,7,FALSE)*1000000,"-")</f>
        <v>1.70074113399134E-2</v>
      </c>
      <c r="AH36" s="30">
        <f>IFERROR(VLOOKUP(CONCATENATE($B36,"_",AH$4,"_",$C$85,"_",$C$84),Data_for_IC_trend_tables!$A$1:$G$49194,7,FALSE)*1000000,"-")</f>
        <v>2.3370624720342199E-2</v>
      </c>
      <c r="AI36" s="30">
        <f>IFERROR(VLOOKUP(CONCATENATE($B36,"_",AI$4,"_",$C$85,"_",$C$84),Data_for_IC_trend_tables!$A$1:$G$49194,7,FALSE)*1000000,"-")</f>
        <v>2.4570873517066001E-2</v>
      </c>
      <c r="AJ36" s="30">
        <f>IFERROR(VLOOKUP(CONCATENATE($B36,"_",AJ$4,"_",$C$85,"_",$C$84),Data_for_IC_trend_tables!$A$1:$G$49194,7,FALSE)*1000000,"-")</f>
        <v>1.8111229094537603E-2</v>
      </c>
      <c r="AK36" s="30">
        <f>IFERROR(VLOOKUP(CONCATENATE($B36,"_",AK$4,"_",$C$85,"_",$C$84),Data_for_IC_trend_tables!$A$1:$G$49194,7,FALSE)*1000000,"-")</f>
        <v>2.4028715043210001E-2</v>
      </c>
      <c r="AL36" s="30">
        <f>IFERROR(VLOOKUP(CONCATENATE($B36,"_",AL$4,"_",$C$85,"_",$C$84),Data_for_IC_trend_tables!$A$1:$G$49194,7,FALSE)*1000000,"-")</f>
        <v>3.1613806048372703E-2</v>
      </c>
      <c r="AM36" s="30">
        <f>IFERROR(VLOOKUP(CONCATENATE($B36,"_",AM$4,"_",$C$85,"_",$C$84),Data_for_IC_trend_tables!$A$1:$G$49194,7,FALSE)*1000000,"-")</f>
        <v>3.0788450085796101E-2</v>
      </c>
      <c r="AN36" s="30">
        <f>IFERROR(VLOOKUP(CONCATENATE($B36,"_",AN$4,"_",$C$85,"_",$C$84),Data_for_IC_trend_tables!$A$1:$G$49194,7,FALSE)*1000000,"-")</f>
        <v>3.1948426560325101E-2</v>
      </c>
      <c r="AO36" s="30">
        <f>IFERROR(VLOOKUP(CONCATENATE($B36,"_",AO$4,"_",$C$85,"_",$C$84),Data_for_IC_trend_tables!$A$1:$G$49194,7,FALSE)*1000000,"-")</f>
        <v>2.7990064906697802E-2</v>
      </c>
      <c r="AP36" s="30">
        <f>IFERROR(VLOOKUP(CONCATENATE($B36,"_",AP$4,"_",$C$85,"_",$C$84),Data_for_IC_trend_tables!$A$1:$G$49194,7,FALSE)*1000000,"-")</f>
        <v>2.2832162785062098E-2</v>
      </c>
      <c r="AQ36" s="30">
        <f>IFERROR(VLOOKUP(CONCATENATE($B36,"_",AQ$4,"_",$C$85,"_",$C$84),Data_for_IC_trend_tables!$A$1:$G$49194,7,FALSE)*1000000,"-")</f>
        <v>2.4460633186296599E-2</v>
      </c>
      <c r="AR36" s="30">
        <f>IFERROR(VLOOKUP(CONCATENATE($B36,"_",AR$4,"_",$C$85,"_",$C$84),Data_for_IC_trend_tables!$A$1:$G$49194,7,FALSE)*1000000,"-")</f>
        <v>2.0334093128417097E-2</v>
      </c>
      <c r="AS36" s="30">
        <f>IFERROR(VLOOKUP(CONCATENATE($B36,"_",AS$4,"_",$C$85,"_",$C$84),Data_for_IC_trend_tables!$A$1:$G$49194,7,FALSE)*1000000,"-")</f>
        <v>1.31920025009941E-2</v>
      </c>
      <c r="AT36" s="30">
        <f>IFERROR(VLOOKUP(CONCATENATE($B36,"_",AT$4,"_",$C$85,"_",$C$84),Data_for_IC_trend_tables!$A$1:$G$49194,7,FALSE)*1000000,"-")</f>
        <v>1.76698124667997E-2</v>
      </c>
      <c r="AU36" s="30">
        <f>IFERROR(VLOOKUP(CONCATENATE($B36,"_",AU$4,"_",$C$85,"_",$C$84),Data_for_IC_trend_tables!$A$1:$G$49194,7,FALSE)*1000000,"-")</f>
        <v>1.7716799975475001E-2</v>
      </c>
      <c r="AV36" s="30"/>
      <c r="AW36" s="30">
        <f>IFERROR(VLOOKUP(CONCATENATE($B36,"_",AW$4,"_",$C$85,"_",$C$84),Data_for_IC_trend_tables!$A$1:$G$49194,7,FALSE)*1000000,"-")</f>
        <v>1.7716799975475001E-2</v>
      </c>
      <c r="AX36" s="331"/>
      <c r="AY36" s="38" t="str">
        <f t="shared" si="0"/>
        <v/>
      </c>
      <c r="AZ36" s="58" t="str">
        <f t="shared" si="1"/>
        <v/>
      </c>
      <c r="BA36" s="98"/>
      <c r="BC36" s="21"/>
    </row>
    <row r="37" spans="2:55" s="17" customFormat="1" x14ac:dyDescent="0.2">
      <c r="B37" s="100" t="s">
        <v>165</v>
      </c>
      <c r="C37" s="71" t="s">
        <v>27</v>
      </c>
      <c r="D37" s="56">
        <v>2005</v>
      </c>
      <c r="E37" s="30" t="str">
        <f>IFERROR(VLOOKUP(CONCATENATE($B37,"_",E$4,"_",$C$85,"_",$C$84),Data_for_IC_trend_tables!$A$1:$G$49194,7,FALSE)*1000000,"-")</f>
        <v>-</v>
      </c>
      <c r="F37" s="30" t="str">
        <f>IFERROR(VLOOKUP(CONCATENATE($B37,"_",F$4,"_",$C$85,"_",$C$84),Data_for_IC_trend_tables!$A$1:$G$49194,7,FALSE)*1000000,"-")</f>
        <v>-</v>
      </c>
      <c r="G37" s="30" t="str">
        <f>IFERROR(VLOOKUP(CONCATENATE($B37,"_",G$4,"_",$C$85,"_",$C$84),Data_for_IC_trend_tables!$A$1:$G$49194,7,FALSE)*1000000,"-")</f>
        <v>-</v>
      </c>
      <c r="H37" s="30" t="str">
        <f>IFERROR(VLOOKUP(CONCATENATE($B37,"_",H$4,"_",$C$85,"_",$C$84),Data_for_IC_trend_tables!$A$1:$G$49194,7,FALSE)*1000000,"-")</f>
        <v>-</v>
      </c>
      <c r="I37" s="30" t="str">
        <f>IFERROR(VLOOKUP(CONCATENATE($B37,"_",I$4,"_",$C$85,"_",$C$84),Data_for_IC_trend_tables!$A$1:$G$49194,7,FALSE)*1000000,"-")</f>
        <v>-</v>
      </c>
      <c r="J37" s="30" t="str">
        <f>IFERROR(VLOOKUP(CONCATENATE($B37,"_",J$4,"_",$C$85,"_",$C$84),Data_for_IC_trend_tables!$A$1:$G$49194,7,FALSE)*1000000,"-")</f>
        <v>-</v>
      </c>
      <c r="K37" s="30" t="str">
        <f>IFERROR(VLOOKUP(CONCATENATE($B37,"_",K$4,"_",$C$85,"_",$C$84),Data_for_IC_trend_tables!$A$1:$G$49194,7,FALSE)*1000000,"-")</f>
        <v>-</v>
      </c>
      <c r="L37" s="30" t="str">
        <f>IFERROR(VLOOKUP(CONCATENATE($B37,"_",L$4,"_",$C$85,"_",$C$84),Data_for_IC_trend_tables!$A$1:$G$49194,7,FALSE)*1000000,"-")</f>
        <v>-</v>
      </c>
      <c r="M37" s="30" t="str">
        <f>IFERROR(VLOOKUP(CONCATENATE($B37,"_",M$4,"_",$C$85,"_",$C$84),Data_for_IC_trend_tables!$A$1:$G$49194,7,FALSE)*1000000,"-")</f>
        <v>-</v>
      </c>
      <c r="N37" s="30" t="str">
        <f>IFERROR(VLOOKUP(CONCATENATE($B37,"_",N$4,"_",$C$85,"_",$C$84),Data_for_IC_trend_tables!$A$1:$G$49194,7,FALSE)*1000000,"-")</f>
        <v>-</v>
      </c>
      <c r="O37" s="30">
        <f>IFERROR(VLOOKUP(CONCATENATE($B37,"_",O$4,"_",$C$85,"_",$C$84),Data_for_IC_trend_tables!$A$1:$G$49194,7,FALSE)*1000000,"-")</f>
        <v>1.20606150713843E-3</v>
      </c>
      <c r="P37" s="30">
        <f>IFERROR(VLOOKUP(CONCATENATE($B37,"_",P$4,"_",$C$85,"_",$C$84),Data_for_IC_trend_tables!$A$1:$G$49194,7,FALSE)*1000000,"-")</f>
        <v>1.0520994861537899E-3</v>
      </c>
      <c r="Q37" s="30">
        <f>IFERROR(VLOOKUP(CONCATENATE($B37,"_",Q$4,"_",$C$85,"_",$C$84),Data_for_IC_trend_tables!$A$1:$G$49194,7,FALSE)*1000000,"-")</f>
        <v>9.22691697423855E-4</v>
      </c>
      <c r="R37" s="30">
        <f>IFERROR(VLOOKUP(CONCATENATE($B37,"_",R$4,"_",$C$85,"_",$C$84),Data_for_IC_trend_tables!$A$1:$G$49194,7,FALSE)*1000000,"-")</f>
        <v>8.5823621742381502E-4</v>
      </c>
      <c r="S37" s="30">
        <f>IFERROR(VLOOKUP(CONCATENATE($B37,"_",S$4,"_",$C$85,"_",$C$84),Data_for_IC_trend_tables!$A$1:$G$49194,7,FALSE)*1000000,"-")</f>
        <v>7.0596146324221299E-4</v>
      </c>
      <c r="T37" s="30">
        <f>IFERROR(VLOOKUP(CONCATENATE($B37,"_",T$4,"_",$C$85,"_",$C$84),Data_for_IC_trend_tables!$A$1:$G$49194,7,FALSE)*1000000,"-")</f>
        <v>6.7160188249800509E-4</v>
      </c>
      <c r="U37" s="30">
        <f>IFERROR(VLOOKUP(CONCATENATE($B37,"_",U$4,"_",$C$85,"_",$C$84),Data_for_IC_trend_tables!$A$1:$G$49194,7,FALSE)*1000000,"-")</f>
        <v>7.6344931434415306E-4</v>
      </c>
      <c r="V37" s="30">
        <f>IFERROR(VLOOKUP(CONCATENATE($B37,"_",V$4,"_",$C$85,"_",$C$84),Data_for_IC_trend_tables!$A$1:$G$49194,7,FALSE)*1000000,"-")</f>
        <v>8.3238786638979993E-4</v>
      </c>
      <c r="W37" s="30">
        <f>IFERROR(VLOOKUP(CONCATENATE($B37,"_",W$4,"_",$C$85,"_",$C$84),Data_for_IC_trend_tables!$A$1:$G$49194,7,FALSE)*1000000,"-")</f>
        <v>8.4693955973928704E-4</v>
      </c>
      <c r="X37" s="30">
        <f>IFERROR(VLOOKUP(CONCATENATE($B37,"_",X$4,"_",$C$85,"_",$C$84),Data_for_IC_trend_tables!$A$1:$G$49194,7,FALSE)*1000000,"-")</f>
        <v>7.52685586520224E-4</v>
      </c>
      <c r="Y37" s="30">
        <f>IFERROR(VLOOKUP(CONCATENATE($B37,"_",Y$4,"_",$C$85,"_",$C$84),Data_for_IC_trend_tables!$A$1:$G$49194,7,FALSE)*1000000,"-")</f>
        <v>6.63558011062726E-4</v>
      </c>
      <c r="Z37" s="30">
        <f>IFERROR(VLOOKUP(CONCATENATE($B37,"_",Z$4,"_",$C$85,"_",$C$84),Data_for_IC_trend_tables!$A$1:$G$49194,7,FALSE)*1000000,"-")</f>
        <v>6.7308745363319291E-4</v>
      </c>
      <c r="AA37" s="30">
        <f>IFERROR(VLOOKUP(CONCATENATE($B37,"_",AA$4,"_",$C$85,"_",$C$84),Data_for_IC_trend_tables!$A$1:$G$49194,7,FALSE)*1000000,"-")</f>
        <v>7.4842205226808005E-4</v>
      </c>
      <c r="AB37" s="30">
        <f>IFERROR(VLOOKUP(CONCATENATE($B37,"_",AB$4,"_",$C$85,"_",$C$84),Data_for_IC_trend_tables!$A$1:$G$49194,7,FALSE)*1000000,"-")</f>
        <v>6.7574162269282807E-4</v>
      </c>
      <c r="AC37" s="30">
        <f>IFERROR(VLOOKUP(CONCATENATE($B37,"_",AC$4,"_",$C$85,"_",$C$84),Data_for_IC_trend_tables!$A$1:$G$49194,7,FALSE)*1000000,"-")</f>
        <v>8.9438418215956599E-4</v>
      </c>
      <c r="AD37" s="30">
        <f>IFERROR(VLOOKUP(CONCATENATE($B37,"_",AD$4,"_",$C$85,"_",$C$84),Data_for_IC_trend_tables!$A$1:$G$49194,7,FALSE)*1000000,"-")</f>
        <v>7.3979068000000004E-4</v>
      </c>
      <c r="AE37" s="30">
        <f>IFERROR(VLOOKUP(CONCATENATE($B37,"_",AE$4,"_",$C$85,"_",$C$84),Data_for_IC_trend_tables!$A$1:$G$49194,7,FALSE)*1000000,"-")</f>
        <v>9.1965637420000001E-4</v>
      </c>
      <c r="AF37" s="30">
        <f>IFERROR(VLOOKUP(CONCATENATE($B37,"_",AF$4,"_",$C$85,"_",$C$84),Data_for_IC_trend_tables!$A$1:$G$49194,7,FALSE)*1000000,"-")</f>
        <v>9.1065928400000003E-4</v>
      </c>
      <c r="AG37" s="30">
        <f>IFERROR(VLOOKUP(CONCATENATE($B37,"_",AG$4,"_",$C$85,"_",$C$84),Data_for_IC_trend_tables!$A$1:$G$49194,7,FALSE)*1000000,"-")</f>
        <v>9.9753937469999996E-4</v>
      </c>
      <c r="AH37" s="30">
        <f>IFERROR(VLOOKUP(CONCATENATE($B37,"_",AH$4,"_",$C$85,"_",$C$84),Data_for_IC_trend_tables!$A$1:$G$49194,7,FALSE)*1000000,"-")</f>
        <v>7.5716525519999999E-4</v>
      </c>
      <c r="AI37" s="30">
        <f>IFERROR(VLOOKUP(CONCATENATE($B37,"_",AI$4,"_",$C$85,"_",$C$84),Data_for_IC_trend_tables!$A$1:$G$49194,7,FALSE)*1000000,"-")</f>
        <v>6.4633369099999997E-4</v>
      </c>
      <c r="AJ37" s="30">
        <f>IFERROR(VLOOKUP(CONCATENATE($B37,"_",AJ$4,"_",$C$85,"_",$C$84),Data_for_IC_trend_tables!$A$1:$G$49194,7,FALSE)*1000000,"-")</f>
        <v>6.7124524200000001E-4</v>
      </c>
      <c r="AK37" s="30">
        <f>IFERROR(VLOOKUP(CONCATENATE($B37,"_",AK$4,"_",$C$85,"_",$C$84),Data_for_IC_trend_tables!$A$1:$G$49194,7,FALSE)*1000000,"-")</f>
        <v>5.8359213329999991E-4</v>
      </c>
      <c r="AL37" s="30">
        <f>IFERROR(VLOOKUP(CONCATENATE($B37,"_",AL$4,"_",$C$85,"_",$C$84),Data_for_IC_trend_tables!$A$1:$G$49194,7,FALSE)*1000000,"-")</f>
        <v>5.431314393E-4</v>
      </c>
      <c r="AM37" s="30">
        <f>IFERROR(VLOOKUP(CONCATENATE($B37,"_",AM$4,"_",$C$85,"_",$C$84),Data_for_IC_trend_tables!$A$1:$G$49194,7,FALSE)*1000000,"-")</f>
        <v>5.3180554580000003E-4</v>
      </c>
      <c r="AN37" s="30">
        <f>IFERROR(VLOOKUP(CONCATENATE($B37,"_",AN$4,"_",$C$85,"_",$C$84),Data_for_IC_trend_tables!$A$1:$G$49194,7,FALSE)*1000000,"-")</f>
        <v>6.291034178E-4</v>
      </c>
      <c r="AO37" s="30">
        <f>IFERROR(VLOOKUP(CONCATENATE($B37,"_",AO$4,"_",$C$85,"_",$C$84),Data_for_IC_trend_tables!$A$1:$G$49194,7,FALSE)*1000000,"-")</f>
        <v>6.4806720379999999E-4</v>
      </c>
      <c r="AP37" s="30">
        <f>IFERROR(VLOOKUP(CONCATENATE($B37,"_",AP$4,"_",$C$85,"_",$C$84),Data_for_IC_trend_tables!$A$1:$G$49194,7,FALSE)*1000000,"-")</f>
        <v>6.5841584938000001E-4</v>
      </c>
      <c r="AQ37" s="30">
        <f>IFERROR(VLOOKUP(CONCATENATE($B37,"_",AQ$4,"_",$C$85,"_",$C$84),Data_for_IC_trend_tables!$A$1:$G$49194,7,FALSE)*1000000,"-")</f>
        <v>6.4260408684E-4</v>
      </c>
      <c r="AR37" s="30">
        <f>IFERROR(VLOOKUP(CONCATENATE($B37,"_",AR$4,"_",$C$85,"_",$C$84),Data_for_IC_trend_tables!$A$1:$G$49194,7,FALSE)*1000000,"-")</f>
        <v>6.0730258653999994E-4</v>
      </c>
      <c r="AS37" s="30">
        <f>IFERROR(VLOOKUP(CONCATENATE($B37,"_",AS$4,"_",$C$85,"_",$C$84),Data_for_IC_trend_tables!$A$1:$G$49194,7,FALSE)*1000000,"-")</f>
        <v>6.3045533028E-4</v>
      </c>
      <c r="AT37" s="30">
        <f>IFERROR(VLOOKUP(CONCATENATE($B37,"_",AT$4,"_",$C$85,"_",$C$84),Data_for_IC_trend_tables!$A$1:$G$49194,7,FALSE)*1000000,"-")</f>
        <v>5.5598678285999998E-4</v>
      </c>
      <c r="AU37" s="30">
        <f>IFERROR(VLOOKUP(CONCATENATE($B37,"_",AU$4,"_",$C$85,"_",$C$84),Data_for_IC_trend_tables!$A$1:$G$49194,7,FALSE)*1000000,"-")</f>
        <v>5.4608194079999999E-4</v>
      </c>
      <c r="AV37" s="30"/>
      <c r="AW37" s="30">
        <f>IFERROR(VLOOKUP(CONCATENATE($B37,"_",AW$4,"_",$C$85,"_",$C$84),Data_for_IC_trend_tables!$A$1:$G$49194,7,FALSE)*1000000,"-")</f>
        <v>5.4608194079999999E-4</v>
      </c>
      <c r="AX37" s="98"/>
      <c r="AY37" s="38" t="str">
        <f t="shared" si="0"/>
        <v/>
      </c>
      <c r="AZ37" s="58" t="str">
        <f t="shared" si="1"/>
        <v/>
      </c>
      <c r="BA37" s="31"/>
      <c r="BC37" s="21"/>
    </row>
    <row r="38" spans="2:55" s="3" customFormat="1" x14ac:dyDescent="0.2">
      <c r="B38" s="53" t="s">
        <v>166</v>
      </c>
      <c r="C38" s="71" t="s">
        <v>100</v>
      </c>
      <c r="D38" s="56">
        <v>2005</v>
      </c>
      <c r="E38" s="30" t="str">
        <f>IFERROR(VLOOKUP(CONCATENATE($B38,"_",E$4,"_",$C$85,"_",$C$84),Data_for_IC_trend_tables!$A$1:$G$49194,7,FALSE)*1000000,"-")</f>
        <v>-</v>
      </c>
      <c r="F38" s="30" t="str">
        <f>IFERROR(VLOOKUP(CONCATENATE($B38,"_",F$4,"_",$C$85,"_",$C$84),Data_for_IC_trend_tables!$A$1:$G$49194,7,FALSE)*1000000,"-")</f>
        <v>-</v>
      </c>
      <c r="G38" s="30" t="str">
        <f>IFERROR(VLOOKUP(CONCATENATE($B38,"_",G$4,"_",$C$85,"_",$C$84),Data_for_IC_trend_tables!$A$1:$G$49194,7,FALSE)*1000000,"-")</f>
        <v>-</v>
      </c>
      <c r="H38" s="30" t="str">
        <f>IFERROR(VLOOKUP(CONCATENATE($B38,"_",H$4,"_",$C$85,"_",$C$84),Data_for_IC_trend_tables!$A$1:$G$49194,7,FALSE)*1000000,"-")</f>
        <v>-</v>
      </c>
      <c r="I38" s="30" t="str">
        <f>IFERROR(VLOOKUP(CONCATENATE($B38,"_",I$4,"_",$C$85,"_",$C$84),Data_for_IC_trend_tables!$A$1:$G$49194,7,FALSE)*1000000,"-")</f>
        <v>-</v>
      </c>
      <c r="J38" s="30" t="str">
        <f>IFERROR(VLOOKUP(CONCATENATE($B38,"_",J$4,"_",$C$85,"_",$C$84),Data_for_IC_trend_tables!$A$1:$G$49194,7,FALSE)*1000000,"-")</f>
        <v>-</v>
      </c>
      <c r="K38" s="30" t="str">
        <f>IFERROR(VLOOKUP(CONCATENATE($B38,"_",K$4,"_",$C$85,"_",$C$84),Data_for_IC_trend_tables!$A$1:$G$49194,7,FALSE)*1000000,"-")</f>
        <v>-</v>
      </c>
      <c r="L38" s="30" t="str">
        <f>IFERROR(VLOOKUP(CONCATENATE($B38,"_",L$4,"_",$C$85,"_",$C$84),Data_for_IC_trend_tables!$A$1:$G$49194,7,FALSE)*1000000,"-")</f>
        <v>-</v>
      </c>
      <c r="M38" s="30" t="str">
        <f>IFERROR(VLOOKUP(CONCATENATE($B38,"_",M$4,"_",$C$85,"_",$C$84),Data_for_IC_trend_tables!$A$1:$G$49194,7,FALSE)*1000000,"-")</f>
        <v>-</v>
      </c>
      <c r="N38" s="30" t="str">
        <f>IFERROR(VLOOKUP(CONCATENATE($B38,"_",N$4,"_",$C$85,"_",$C$84),Data_for_IC_trend_tables!$A$1:$G$49194,7,FALSE)*1000000,"-")</f>
        <v>-</v>
      </c>
      <c r="O38" s="30">
        <f>IFERROR(VLOOKUP(CONCATENATE($B38,"_",O$4,"_",$C$85,"_",$C$84),Data_for_IC_trend_tables!$A$1:$G$49194,7,FALSE)*1000000,"-")</f>
        <v>38.429782760999998</v>
      </c>
      <c r="P38" s="30">
        <f>IFERROR(VLOOKUP(CONCATENATE($B38,"_",P$4,"_",$C$85,"_",$C$84),Data_for_IC_trend_tables!$A$1:$G$49194,7,FALSE)*1000000,"-")</f>
        <v>33.822016456999997</v>
      </c>
      <c r="Q38" s="30">
        <f>IFERROR(VLOOKUP(CONCATENATE($B38,"_",Q$4,"_",$C$85,"_",$C$84),Data_for_IC_trend_tables!$A$1:$G$49194,7,FALSE)*1000000,"-")</f>
        <v>30.740281887000002</v>
      </c>
      <c r="R38" s="30">
        <f>IFERROR(VLOOKUP(CONCATENATE($B38,"_",R$4,"_",$C$85,"_",$C$84),Data_for_IC_trend_tables!$A$1:$G$49194,7,FALSE)*1000000,"-")</f>
        <v>27.72345005</v>
      </c>
      <c r="S38" s="30">
        <f>IFERROR(VLOOKUP(CONCATENATE($B38,"_",S$4,"_",$C$85,"_",$C$84),Data_for_IC_trend_tables!$A$1:$G$49194,7,FALSE)*1000000,"-")</f>
        <v>24.954458397</v>
      </c>
      <c r="T38" s="30">
        <f>IFERROR(VLOOKUP(CONCATENATE($B38,"_",T$4,"_",$C$85,"_",$C$84),Data_for_IC_trend_tables!$A$1:$G$49194,7,FALSE)*1000000,"-")</f>
        <v>21.582932507000002</v>
      </c>
      <c r="U38" s="30">
        <f>IFERROR(VLOOKUP(CONCATENATE($B38,"_",U$4,"_",$C$85,"_",$C$84),Data_for_IC_trend_tables!$A$1:$G$49194,7,FALSE)*1000000,"-")</f>
        <v>16.399626173000001</v>
      </c>
      <c r="V38" s="30">
        <f>IFERROR(VLOOKUP(CONCATENATE($B38,"_",V$4,"_",$C$85,"_",$C$84),Data_for_IC_trend_tables!$A$1:$G$49194,7,FALSE)*1000000,"-")</f>
        <v>11.232159298999999</v>
      </c>
      <c r="W38" s="30">
        <f>IFERROR(VLOOKUP(CONCATENATE($B38,"_",W$4,"_",$C$85,"_",$C$84),Data_for_IC_trend_tables!$A$1:$G$49194,7,FALSE)*1000000,"-")</f>
        <v>6.1401835690000004</v>
      </c>
      <c r="X38" s="30">
        <f>IFERROR(VLOOKUP(CONCATENATE($B38,"_",X$4,"_",$C$85,"_",$C$84),Data_for_IC_trend_tables!$A$1:$G$49194,7,FALSE)*1000000,"-")</f>
        <v>3.7283299059999999</v>
      </c>
      <c r="Y38" s="30">
        <f>IFERROR(VLOOKUP(CONCATENATE($B38,"_",Y$4,"_",$C$85,"_",$C$84),Data_for_IC_trend_tables!$A$1:$G$49194,7,FALSE)*1000000,"-")</f>
        <v>0.264381847</v>
      </c>
      <c r="Z38" s="30">
        <f>IFERROR(VLOOKUP(CONCATENATE($B38,"_",Z$4,"_",$C$85,"_",$C$84),Data_for_IC_trend_tables!$A$1:$G$49194,7,FALSE)*1000000,"-")</f>
        <v>0.27629245600000002</v>
      </c>
      <c r="AA38" s="30">
        <f>IFERROR(VLOOKUP(CONCATENATE($B38,"_",AA$4,"_",$C$85,"_",$C$84),Data_for_IC_trend_tables!$A$1:$G$49194,7,FALSE)*1000000,"-")</f>
        <v>0.276117471</v>
      </c>
      <c r="AB38" s="30">
        <f>IFERROR(VLOOKUP(CONCATENATE($B38,"_",AB$4,"_",$C$85,"_",$C$84),Data_for_IC_trend_tables!$A$1:$G$49194,7,FALSE)*1000000,"-")</f>
        <v>0.28217663200000004</v>
      </c>
      <c r="AC38" s="30">
        <f>IFERROR(VLOOKUP(CONCATENATE($B38,"_",AC$4,"_",$C$85,"_",$C$84),Data_for_IC_trend_tables!$A$1:$G$49194,7,FALSE)*1000000,"-")</f>
        <v>0.27503665099999997</v>
      </c>
      <c r="AD38" s="30">
        <f>IFERROR(VLOOKUP(CONCATENATE($B38,"_",AD$4,"_",$C$85,"_",$C$84),Data_for_IC_trend_tables!$A$1:$G$49194,7,FALSE)*1000000,"-")</f>
        <v>0.26713241500000001</v>
      </c>
      <c r="AE38" s="30">
        <f>IFERROR(VLOOKUP(CONCATENATE($B38,"_",AE$4,"_",$C$85,"_",$C$84),Data_for_IC_trend_tables!$A$1:$G$49194,7,FALSE)*1000000,"-")</f>
        <v>0.25579684000000003</v>
      </c>
      <c r="AF38" s="30">
        <f>IFERROR(VLOOKUP(CONCATENATE($B38,"_",AF$4,"_",$C$85,"_",$C$84),Data_for_IC_trend_tables!$A$1:$G$49194,7,FALSE)*1000000,"-")</f>
        <v>0.28812228299999998</v>
      </c>
      <c r="AG38" s="30">
        <f>IFERROR(VLOOKUP(CONCATENATE($B38,"_",AG$4,"_",$C$85,"_",$C$84),Data_for_IC_trend_tables!$A$1:$G$49194,7,FALSE)*1000000,"-")</f>
        <v>0.27994096499999999</v>
      </c>
      <c r="AH38" s="30">
        <f>IFERROR(VLOOKUP(CONCATENATE($B38,"_",AH$4,"_",$C$85,"_",$C$84),Data_for_IC_trend_tables!$A$1:$G$49194,7,FALSE)*1000000,"-")</f>
        <v>0.27030337700000001</v>
      </c>
      <c r="AI38" s="30">
        <f>IFERROR(VLOOKUP(CONCATENATE($B38,"_",AI$4,"_",$C$85,"_",$C$84),Data_for_IC_trend_tables!$A$1:$G$49194,7,FALSE)*1000000,"-")</f>
        <v>0.27217201000000002</v>
      </c>
      <c r="AJ38" s="30">
        <f>IFERROR(VLOOKUP(CONCATENATE($B38,"_",AJ$4,"_",$C$85,"_",$C$84),Data_for_IC_trend_tables!$A$1:$G$49194,7,FALSE)*1000000,"-")</f>
        <v>0.26532474299999997</v>
      </c>
      <c r="AK38" s="30">
        <f>IFERROR(VLOOKUP(CONCATENATE($B38,"_",AK$4,"_",$C$85,"_",$C$84),Data_for_IC_trend_tables!$A$1:$G$49194,7,FALSE)*1000000,"-")</f>
        <v>0.28118407200000001</v>
      </c>
      <c r="AL38" s="30">
        <f>IFERROR(VLOOKUP(CONCATENATE($B38,"_",AL$4,"_",$C$85,"_",$C$84),Data_for_IC_trend_tables!$A$1:$G$49194,7,FALSE)*1000000,"-")</f>
        <v>0.26656512399999999</v>
      </c>
      <c r="AM38" s="30">
        <f>IFERROR(VLOOKUP(CONCATENATE($B38,"_",AM$4,"_",$C$85,"_",$C$84),Data_for_IC_trend_tables!$A$1:$G$49194,7,FALSE)*1000000,"-")</f>
        <v>0.28105399799999997</v>
      </c>
      <c r="AN38" s="30">
        <f>IFERROR(VLOOKUP(CONCATENATE($B38,"_",AN$4,"_",$C$85,"_",$C$84),Data_for_IC_trend_tables!$A$1:$G$49194,7,FALSE)*1000000,"-")</f>
        <v>0.33450776500000001</v>
      </c>
      <c r="AO38" s="30">
        <f>IFERROR(VLOOKUP(CONCATENATE($B38,"_",AO$4,"_",$C$85,"_",$C$84),Data_for_IC_trend_tables!$A$1:$G$49194,7,FALSE)*1000000,"-")</f>
        <v>0.32342623500000001</v>
      </c>
      <c r="AP38" s="30">
        <f>IFERROR(VLOOKUP(CONCATENATE($B38,"_",AP$4,"_",$C$85,"_",$C$84),Data_for_IC_trend_tables!$A$1:$G$49194,7,FALSE)*1000000,"-")</f>
        <v>0.295191802</v>
      </c>
      <c r="AQ38" s="30">
        <f>IFERROR(VLOOKUP(CONCATENATE($B38,"_",AQ$4,"_",$C$85,"_",$C$84),Data_for_IC_trend_tables!$A$1:$G$49194,7,FALSE)*1000000,"-")</f>
        <v>0.26684053499999999</v>
      </c>
      <c r="AR38" s="30">
        <f>IFERROR(VLOOKUP(CONCATENATE($B38,"_",AR$4,"_",$C$85,"_",$C$84),Data_for_IC_trend_tables!$A$1:$G$49194,7,FALSE)*1000000,"-")</f>
        <v>0.218646487</v>
      </c>
      <c r="AS38" s="30">
        <f>IFERROR(VLOOKUP(CONCATENATE($B38,"_",AS$4,"_",$C$85,"_",$C$84),Data_for_IC_trend_tables!$A$1:$G$49194,7,FALSE)*1000000,"-")</f>
        <v>0.14047926399999999</v>
      </c>
      <c r="AT38" s="30">
        <f>IFERROR(VLOOKUP(CONCATENATE($B38,"_",AT$4,"_",$C$85,"_",$C$84),Data_for_IC_trend_tables!$A$1:$G$49194,7,FALSE)*1000000,"-")</f>
        <v>0.185428867</v>
      </c>
      <c r="AU38" s="30">
        <f>IFERROR(VLOOKUP(CONCATENATE($B38,"_",AU$4,"_",$C$85,"_",$C$84),Data_for_IC_trend_tables!$A$1:$G$49194,7,FALSE)*1000000,"-")</f>
        <v>0.177050614</v>
      </c>
      <c r="AV38" s="30"/>
      <c r="AW38" s="30">
        <f>IFERROR(VLOOKUP(CONCATENATE($B38,"_",AW$4,"_",$C$85,"_",$C$84),Data_for_IC_trend_tables!$A$1:$G$49194,7,FALSE)*1000000,"-")</f>
        <v>0.177050614</v>
      </c>
      <c r="AX38" s="98">
        <f t="shared" ref="AX38:AX39" si="7">AD38</f>
        <v>0.26713241500000001</v>
      </c>
      <c r="AY38" s="38" t="str">
        <f t="shared" si="0"/>
        <v>Yes</v>
      </c>
      <c r="AZ38" s="58">
        <f t="shared" si="1"/>
        <v>-0.33721778392188012</v>
      </c>
      <c r="BA38" s="31" t="s">
        <v>262</v>
      </c>
      <c r="BC38" s="21"/>
    </row>
    <row r="39" spans="2:55" s="3" customFormat="1" x14ac:dyDescent="0.2">
      <c r="B39" s="53" t="s">
        <v>167</v>
      </c>
      <c r="C39" s="71" t="s">
        <v>28</v>
      </c>
      <c r="D39" s="56">
        <v>2005</v>
      </c>
      <c r="E39" s="30" t="str">
        <f>IFERROR(VLOOKUP(CONCATENATE($B39,"_",E$4,"_",$C$85,"_",$C$84),Data_for_IC_trend_tables!$A$1:$G$49194,7,FALSE)*1000000,"-")</f>
        <v>-</v>
      </c>
      <c r="F39" s="30" t="str">
        <f>IFERROR(VLOOKUP(CONCATENATE($B39,"_",F$4,"_",$C$85,"_",$C$84),Data_for_IC_trend_tables!$A$1:$G$49194,7,FALSE)*1000000,"-")</f>
        <v>-</v>
      </c>
      <c r="G39" s="30" t="str">
        <f>IFERROR(VLOOKUP(CONCATENATE($B39,"_",G$4,"_",$C$85,"_",$C$84),Data_for_IC_trend_tables!$A$1:$G$49194,7,FALSE)*1000000,"-")</f>
        <v>-</v>
      </c>
      <c r="H39" s="30" t="str">
        <f>IFERROR(VLOOKUP(CONCATENATE($B39,"_",H$4,"_",$C$85,"_",$C$84),Data_for_IC_trend_tables!$A$1:$G$49194,7,FALSE)*1000000,"-")</f>
        <v>-</v>
      </c>
      <c r="I39" s="30" t="str">
        <f>IFERROR(VLOOKUP(CONCATENATE($B39,"_",I$4,"_",$C$85,"_",$C$84),Data_for_IC_trend_tables!$A$1:$G$49194,7,FALSE)*1000000,"-")</f>
        <v>-</v>
      </c>
      <c r="J39" s="30" t="str">
        <f>IFERROR(VLOOKUP(CONCATENATE($B39,"_",J$4,"_",$C$85,"_",$C$84),Data_for_IC_trend_tables!$A$1:$G$49194,7,FALSE)*1000000,"-")</f>
        <v>-</v>
      </c>
      <c r="K39" s="30" t="str">
        <f>IFERROR(VLOOKUP(CONCATENATE($B39,"_",K$4,"_",$C$85,"_",$C$84),Data_for_IC_trend_tables!$A$1:$G$49194,7,FALSE)*1000000,"-")</f>
        <v>-</v>
      </c>
      <c r="L39" s="30" t="str">
        <f>IFERROR(VLOOKUP(CONCATENATE($B39,"_",L$4,"_",$C$85,"_",$C$84),Data_for_IC_trend_tables!$A$1:$G$49194,7,FALSE)*1000000,"-")</f>
        <v>-</v>
      </c>
      <c r="M39" s="30" t="str">
        <f>IFERROR(VLOOKUP(CONCATENATE($B39,"_",M$4,"_",$C$85,"_",$C$84),Data_for_IC_trend_tables!$A$1:$G$49194,7,FALSE)*1000000,"-")</f>
        <v>-</v>
      </c>
      <c r="N39" s="30" t="str">
        <f>IFERROR(VLOOKUP(CONCATENATE($B39,"_",N$4,"_",$C$85,"_",$C$84),Data_for_IC_trend_tables!$A$1:$G$49194,7,FALSE)*1000000,"-")</f>
        <v>-</v>
      </c>
      <c r="O39" s="30">
        <f>IFERROR(VLOOKUP(CONCATENATE($B39,"_",O$4,"_",$C$85,"_",$C$84),Data_for_IC_trend_tables!$A$1:$G$49194,7,FALSE)*1000000,"-")</f>
        <v>209.1735583226</v>
      </c>
      <c r="P39" s="30">
        <f>IFERROR(VLOOKUP(CONCATENATE($B39,"_",P$4,"_",$C$85,"_",$C$84),Data_for_IC_trend_tables!$A$1:$G$49194,7,FALSE)*1000000,"-")</f>
        <v>162.48122339720001</v>
      </c>
      <c r="Q39" s="30">
        <f>IFERROR(VLOOKUP(CONCATENATE($B39,"_",Q$4,"_",$C$85,"_",$C$84),Data_for_IC_trend_tables!$A$1:$G$49194,7,FALSE)*1000000,"-")</f>
        <v>151.73547884690001</v>
      </c>
      <c r="R39" s="30">
        <f>IFERROR(VLOOKUP(CONCATENATE($B39,"_",R$4,"_",$C$85,"_",$C$84),Data_for_IC_trend_tables!$A$1:$G$49194,7,FALSE)*1000000,"-")</f>
        <v>102.63655619699999</v>
      </c>
      <c r="S39" s="30">
        <f>IFERROR(VLOOKUP(CONCATENATE($B39,"_",S$4,"_",$C$85,"_",$C$84),Data_for_IC_trend_tables!$A$1:$G$49194,7,FALSE)*1000000,"-")</f>
        <v>36.281667080699997</v>
      </c>
      <c r="T39" s="30">
        <f>IFERROR(VLOOKUP(CONCATENATE($B39,"_",T$4,"_",$C$85,"_",$C$84),Data_for_IC_trend_tables!$A$1:$G$49194,7,FALSE)*1000000,"-")</f>
        <v>32.823940802060001</v>
      </c>
      <c r="U39" s="30">
        <f>IFERROR(VLOOKUP(CONCATENATE($B39,"_",U$4,"_",$C$85,"_",$C$84),Data_for_IC_trend_tables!$A$1:$G$49194,7,FALSE)*1000000,"-")</f>
        <v>23.295741710920002</v>
      </c>
      <c r="V39" s="30">
        <f>IFERROR(VLOOKUP(CONCATENATE($B39,"_",V$4,"_",$C$85,"_",$C$84),Data_for_IC_trend_tables!$A$1:$G$49194,7,FALSE)*1000000,"-")</f>
        <v>24.051240870699999</v>
      </c>
      <c r="W39" s="30">
        <f>IFERROR(VLOOKUP(CONCATENATE($B39,"_",W$4,"_",$C$85,"_",$C$84),Data_for_IC_trend_tables!$A$1:$G$49194,7,FALSE)*1000000,"-")</f>
        <v>21.532867835840001</v>
      </c>
      <c r="X39" s="30">
        <f>IFERROR(VLOOKUP(CONCATENATE($B39,"_",X$4,"_",$C$85,"_",$C$84),Data_for_IC_trend_tables!$A$1:$G$49194,7,FALSE)*1000000,"-")</f>
        <v>22.051398236560001</v>
      </c>
      <c r="Y39" s="30">
        <f>IFERROR(VLOOKUP(CONCATENATE($B39,"_",Y$4,"_",$C$85,"_",$C$84),Data_for_IC_trend_tables!$A$1:$G$49194,7,FALSE)*1000000,"-")</f>
        <v>20.654169644380001</v>
      </c>
      <c r="Z39" s="30">
        <f>IFERROR(VLOOKUP(CONCATENATE($B39,"_",Z$4,"_",$C$85,"_",$C$84),Data_for_IC_trend_tables!$A$1:$G$49194,7,FALSE)*1000000,"-")</f>
        <v>25.911574010940001</v>
      </c>
      <c r="AA39" s="30">
        <f>IFERROR(VLOOKUP(CONCATENATE($B39,"_",AA$4,"_",$C$85,"_",$C$84),Data_for_IC_trend_tables!$A$1:$G$49194,7,FALSE)*1000000,"-")</f>
        <v>21.54856689252</v>
      </c>
      <c r="AB39" s="30">
        <f>IFERROR(VLOOKUP(CONCATENATE($B39,"_",AB$4,"_",$C$85,"_",$C$84),Data_for_IC_trend_tables!$A$1:$G$49194,7,FALSE)*1000000,"-")</f>
        <v>20.775976572360001</v>
      </c>
      <c r="AC39" s="30">
        <f>IFERROR(VLOOKUP(CONCATENATE($B39,"_",AC$4,"_",$C$85,"_",$C$84),Data_for_IC_trend_tables!$A$1:$G$49194,7,FALSE)*1000000,"-")</f>
        <v>20.550420881933597</v>
      </c>
      <c r="AD39" s="30">
        <f>IFERROR(VLOOKUP(CONCATENATE($B39,"_",AD$4,"_",$C$85,"_",$C$84),Data_for_IC_trend_tables!$A$1:$G$49194,7,FALSE)*1000000,"-")</f>
        <v>21.7139847069589</v>
      </c>
      <c r="AE39" s="30">
        <f>IFERROR(VLOOKUP(CONCATENATE($B39,"_",AE$4,"_",$C$85,"_",$C$84),Data_for_IC_trend_tables!$A$1:$G$49194,7,FALSE)*1000000,"-")</f>
        <v>23.620946301926999</v>
      </c>
      <c r="AF39" s="30">
        <f>IFERROR(VLOOKUP(CONCATENATE($B39,"_",AF$4,"_",$C$85,"_",$C$84),Data_for_IC_trend_tables!$A$1:$G$49194,7,FALSE)*1000000,"-")</f>
        <v>23.424428285463399</v>
      </c>
      <c r="AG39" s="30">
        <f>IFERROR(VLOOKUP(CONCATENATE($B39,"_",AG$4,"_",$C$85,"_",$C$84),Data_for_IC_trend_tables!$A$1:$G$49194,7,FALSE)*1000000,"-")</f>
        <v>24.2172814747457</v>
      </c>
      <c r="AH39" s="30">
        <f>IFERROR(VLOOKUP(CONCATENATE($B39,"_",AH$4,"_",$C$85,"_",$C$84),Data_for_IC_trend_tables!$A$1:$G$49194,7,FALSE)*1000000,"-")</f>
        <v>23.266439082381503</v>
      </c>
      <c r="AI39" s="30">
        <f>IFERROR(VLOOKUP(CONCATENATE($B39,"_",AI$4,"_",$C$85,"_",$C$84),Data_for_IC_trend_tables!$A$1:$G$49194,7,FALSE)*1000000,"-")</f>
        <v>28.020583643347102</v>
      </c>
      <c r="AJ39" s="30">
        <f>IFERROR(VLOOKUP(CONCATENATE($B39,"_",AJ$4,"_",$C$85,"_",$C$84),Data_for_IC_trend_tables!$A$1:$G$49194,7,FALSE)*1000000,"-")</f>
        <v>24.843503171574401</v>
      </c>
      <c r="AK39" s="30">
        <f>IFERROR(VLOOKUP(CONCATENATE($B39,"_",AK$4,"_",$C$85,"_",$C$84),Data_for_IC_trend_tables!$A$1:$G$49194,7,FALSE)*1000000,"-")</f>
        <v>25.5604735510809</v>
      </c>
      <c r="AL39" s="30">
        <f>IFERROR(VLOOKUP(CONCATENATE($B39,"_",AL$4,"_",$C$85,"_",$C$84),Data_for_IC_trend_tables!$A$1:$G$49194,7,FALSE)*1000000,"-")</f>
        <v>24.3977036601426</v>
      </c>
      <c r="AM39" s="30">
        <f>IFERROR(VLOOKUP(CONCATENATE($B39,"_",AM$4,"_",$C$85,"_",$C$84),Data_for_IC_trend_tables!$A$1:$G$49194,7,FALSE)*1000000,"-")</f>
        <v>26.307781813349198</v>
      </c>
      <c r="AN39" s="30">
        <f>IFERROR(VLOOKUP(CONCATENATE($B39,"_",AN$4,"_",$C$85,"_",$C$84),Data_for_IC_trend_tables!$A$1:$G$49194,7,FALSE)*1000000,"-")</f>
        <v>24.399668121064</v>
      </c>
      <c r="AO39" s="30">
        <f>IFERROR(VLOOKUP(CONCATENATE($B39,"_",AO$4,"_",$C$85,"_",$C$84),Data_for_IC_trend_tables!$A$1:$G$49194,7,FALSE)*1000000,"-")</f>
        <v>25.2997802857899</v>
      </c>
      <c r="AP39" s="30">
        <f>IFERROR(VLOOKUP(CONCATENATE($B39,"_",AP$4,"_",$C$85,"_",$C$84),Data_for_IC_trend_tables!$A$1:$G$49194,7,FALSE)*1000000,"-")</f>
        <v>25.061312588531703</v>
      </c>
      <c r="AQ39" s="30">
        <f>IFERROR(VLOOKUP(CONCATENATE($B39,"_",AQ$4,"_",$C$85,"_",$C$84),Data_for_IC_trend_tables!$A$1:$G$49194,7,FALSE)*1000000,"-")</f>
        <v>24.996340731980698</v>
      </c>
      <c r="AR39" s="30">
        <f>IFERROR(VLOOKUP(CONCATENATE($B39,"_",AR$4,"_",$C$85,"_",$C$84),Data_for_IC_trend_tables!$A$1:$G$49194,7,FALSE)*1000000,"-")</f>
        <v>25.2104561132595</v>
      </c>
      <c r="AS39" s="30">
        <f>IFERROR(VLOOKUP(CONCATENATE($B39,"_",AS$4,"_",$C$85,"_",$C$84),Data_for_IC_trend_tables!$A$1:$G$49194,7,FALSE)*1000000,"-")</f>
        <v>24.239817077716598</v>
      </c>
      <c r="AT39" s="30">
        <f>IFERROR(VLOOKUP(CONCATENATE($B39,"_",AT$4,"_",$C$85,"_",$C$84),Data_for_IC_trend_tables!$A$1:$G$49194,7,FALSE)*1000000,"-")</f>
        <v>25.306433622301199</v>
      </c>
      <c r="AU39" s="30">
        <f>IFERROR(VLOOKUP(CONCATENATE($B39,"_",AU$4,"_",$C$85,"_",$C$84),Data_for_IC_trend_tables!$A$1:$G$49194,7,FALSE)*1000000,"-")</f>
        <v>26.2166899013543</v>
      </c>
      <c r="AV39" s="30"/>
      <c r="AW39" s="30">
        <f>IFERROR(VLOOKUP(CONCATENATE($B39,"_",AW$4,"_",$C$85,"_",$C$84),Data_for_IC_trend_tables!$A$1:$G$49194,7,FALSE)*1000000,"-")</f>
        <v>26.2166899013543</v>
      </c>
      <c r="AX39" s="98">
        <f t="shared" si="7"/>
        <v>21.7139847069589</v>
      </c>
      <c r="AY39" s="38" t="str">
        <f t="shared" si="0"/>
        <v>No</v>
      </c>
      <c r="AZ39" s="58">
        <f t="shared" si="1"/>
        <v>0.20736429794722902</v>
      </c>
      <c r="BA39" s="31" t="s">
        <v>262</v>
      </c>
      <c r="BC39" s="21"/>
    </row>
    <row r="40" spans="2:55" s="3" customFormat="1" x14ac:dyDescent="0.2">
      <c r="B40" s="53" t="s">
        <v>168</v>
      </c>
      <c r="C40" s="71" t="s">
        <v>29</v>
      </c>
      <c r="D40" s="56"/>
      <c r="E40" s="30" t="str">
        <f>IFERROR(VLOOKUP(CONCATENATE($B40,"_",E$4,"_",$C$85,"_",$C$84),Data_for_IC_trend_tables!$A$1:$G$49194,7,FALSE)*1000000,"-")</f>
        <v>-</v>
      </c>
      <c r="F40" s="30" t="str">
        <f>IFERROR(VLOOKUP(CONCATENATE($B40,"_",F$4,"_",$C$85,"_",$C$84),Data_for_IC_trend_tables!$A$1:$G$49194,7,FALSE)*1000000,"-")</f>
        <v>-</v>
      </c>
      <c r="G40" s="30" t="str">
        <f>IFERROR(VLOOKUP(CONCATENATE($B40,"_",G$4,"_",$C$85,"_",$C$84),Data_for_IC_trend_tables!$A$1:$G$49194,7,FALSE)*1000000,"-")</f>
        <v>-</v>
      </c>
      <c r="H40" s="30" t="str">
        <f>IFERROR(VLOOKUP(CONCATENATE($B40,"_",H$4,"_",$C$85,"_",$C$84),Data_for_IC_trend_tables!$A$1:$G$49194,7,FALSE)*1000000,"-")</f>
        <v>-</v>
      </c>
      <c r="I40" s="30" t="str">
        <f>IFERROR(VLOOKUP(CONCATENATE($B40,"_",I$4,"_",$C$85,"_",$C$84),Data_for_IC_trend_tables!$A$1:$G$49194,7,FALSE)*1000000,"-")</f>
        <v>-</v>
      </c>
      <c r="J40" s="30" t="str">
        <f>IFERROR(VLOOKUP(CONCATENATE($B40,"_",J$4,"_",$C$85,"_",$C$84),Data_for_IC_trend_tables!$A$1:$G$49194,7,FALSE)*1000000,"-")</f>
        <v>-</v>
      </c>
      <c r="K40" s="30" t="str">
        <f>IFERROR(VLOOKUP(CONCATENATE($B40,"_",K$4,"_",$C$85,"_",$C$84),Data_for_IC_trend_tables!$A$1:$G$49194,7,FALSE)*1000000,"-")</f>
        <v>-</v>
      </c>
      <c r="L40" s="30" t="str">
        <f>IFERROR(VLOOKUP(CONCATENATE($B40,"_",L$4,"_",$C$85,"_",$C$84),Data_for_IC_trend_tables!$A$1:$G$49194,7,FALSE)*1000000,"-")</f>
        <v>-</v>
      </c>
      <c r="M40" s="30" t="str">
        <f>IFERROR(VLOOKUP(CONCATENATE($B40,"_",M$4,"_",$C$85,"_",$C$84),Data_for_IC_trend_tables!$A$1:$G$49194,7,FALSE)*1000000,"-")</f>
        <v>-</v>
      </c>
      <c r="N40" s="30" t="str">
        <f>IFERROR(VLOOKUP(CONCATENATE($B40,"_",N$4,"_",$C$85,"_",$C$84),Data_for_IC_trend_tables!$A$1:$G$49194,7,FALSE)*1000000,"-")</f>
        <v>-</v>
      </c>
      <c r="O40" s="30">
        <f>IFERROR(VLOOKUP(CONCATENATE($B40,"_",O$4,"_",$C$85,"_",$C$84),Data_for_IC_trend_tables!$A$1:$G$49194,7,FALSE)*1000000,"-")</f>
        <v>205.74048726427</v>
      </c>
      <c r="P40" s="30">
        <f>IFERROR(VLOOKUP(CONCATENATE($B40,"_",P$4,"_",$C$85,"_",$C$84),Data_for_IC_trend_tables!$A$1:$G$49194,7,FALSE)*1000000,"-")</f>
        <v>197.60426530992899</v>
      </c>
      <c r="Q40" s="30">
        <f>IFERROR(VLOOKUP(CONCATENATE($B40,"_",Q$4,"_",$C$85,"_",$C$84),Data_for_IC_trend_tables!$A$1:$G$49194,7,FALSE)*1000000,"-")</f>
        <v>187.56649639092899</v>
      </c>
      <c r="R40" s="30">
        <f>IFERROR(VLOOKUP(CONCATENATE($B40,"_",R$4,"_",$C$85,"_",$C$84),Data_for_IC_trend_tables!$A$1:$G$49194,7,FALSE)*1000000,"-")</f>
        <v>191.81847286810898</v>
      </c>
      <c r="S40" s="30">
        <f>IFERROR(VLOOKUP(CONCATENATE($B40,"_",S$4,"_",$C$85,"_",$C$84),Data_for_IC_trend_tables!$A$1:$G$49194,7,FALSE)*1000000,"-")</f>
        <v>192.46381828482203</v>
      </c>
      <c r="T40" s="30">
        <f>IFERROR(VLOOKUP(CONCATENATE($B40,"_",T$4,"_",$C$85,"_",$C$84),Data_for_IC_trend_tables!$A$1:$G$49194,7,FALSE)*1000000,"-")</f>
        <v>189.60220431504601</v>
      </c>
      <c r="U40" s="30">
        <f>IFERROR(VLOOKUP(CONCATENATE($B40,"_",U$4,"_",$C$85,"_",$C$84),Data_for_IC_trend_tables!$A$1:$G$49194,7,FALSE)*1000000,"-")</f>
        <v>190.117700573809</v>
      </c>
      <c r="V40" s="30">
        <f>IFERROR(VLOOKUP(CONCATENATE($B40,"_",V$4,"_",$C$85,"_",$C$84),Data_for_IC_trend_tables!$A$1:$G$49194,7,FALSE)*1000000,"-")</f>
        <v>189.562895114523</v>
      </c>
      <c r="W40" s="30">
        <f>IFERROR(VLOOKUP(CONCATENATE($B40,"_",W$4,"_",$C$85,"_",$C$84),Data_for_IC_trend_tables!$A$1:$G$49194,7,FALSE)*1000000,"-")</f>
        <v>189.48270278791898</v>
      </c>
      <c r="X40" s="30">
        <f>IFERROR(VLOOKUP(CONCATENATE($B40,"_",X$4,"_",$C$85,"_",$C$84),Data_for_IC_trend_tables!$A$1:$G$49194,7,FALSE)*1000000,"-")</f>
        <v>178.18965864639401</v>
      </c>
      <c r="Y40" s="30">
        <f>IFERROR(VLOOKUP(CONCATENATE($B40,"_",Y$4,"_",$C$85,"_",$C$84),Data_for_IC_trend_tables!$A$1:$G$49194,7,FALSE)*1000000,"-")</f>
        <v>180.42244481479901</v>
      </c>
      <c r="Z40" s="30">
        <f>IFERROR(VLOOKUP(CONCATENATE($B40,"_",Z$4,"_",$C$85,"_",$C$84),Data_for_IC_trend_tables!$A$1:$G$49194,7,FALSE)*1000000,"-")</f>
        <v>174.425077353804</v>
      </c>
      <c r="AA40" s="30">
        <f>IFERROR(VLOOKUP(CONCATENATE($B40,"_",AA$4,"_",$C$85,"_",$C$84),Data_for_IC_trend_tables!$A$1:$G$49194,7,FALSE)*1000000,"-")</f>
        <v>165.027464016766</v>
      </c>
      <c r="AB40" s="30">
        <f>IFERROR(VLOOKUP(CONCATENATE($B40,"_",AB$4,"_",$C$85,"_",$C$84),Data_for_IC_trend_tables!$A$1:$G$49194,7,FALSE)*1000000,"-")</f>
        <v>171.73912048168998</v>
      </c>
      <c r="AC40" s="30">
        <f>IFERROR(VLOOKUP(CONCATENATE($B40,"_",AC$4,"_",$C$85,"_",$C$84),Data_for_IC_trend_tables!$A$1:$G$49194,7,FALSE)*1000000,"-")</f>
        <v>179.78771424175198</v>
      </c>
      <c r="AD40" s="30">
        <f>IFERROR(VLOOKUP(CONCATENATE($B40,"_",AD$4,"_",$C$85,"_",$C$84),Data_for_IC_trend_tables!$A$1:$G$49194,7,FALSE)*1000000,"-")</f>
        <v>172.343417085965</v>
      </c>
      <c r="AE40" s="30">
        <f>IFERROR(VLOOKUP(CONCATENATE($B40,"_",AE$4,"_",$C$85,"_",$C$84),Data_for_IC_trend_tables!$A$1:$G$49194,7,FALSE)*1000000,"-")</f>
        <v>178.18748963645999</v>
      </c>
      <c r="AF40" s="30">
        <f>IFERROR(VLOOKUP(CONCATENATE($B40,"_",AF$4,"_",$C$85,"_",$C$84),Data_for_IC_trend_tables!$A$1:$G$49194,7,FALSE)*1000000,"-")</f>
        <v>172.63619085241902</v>
      </c>
      <c r="AG40" s="30">
        <f>IFERROR(VLOOKUP(CONCATENATE($B40,"_",AG$4,"_",$C$85,"_",$C$84),Data_for_IC_trend_tables!$A$1:$G$49194,7,FALSE)*1000000,"-")</f>
        <v>172.52244776404299</v>
      </c>
      <c r="AH40" s="30">
        <f>IFERROR(VLOOKUP(CONCATENATE($B40,"_",AH$4,"_",$C$85,"_",$C$84),Data_for_IC_trend_tables!$A$1:$G$49194,7,FALSE)*1000000,"-")</f>
        <v>159.80069688982701</v>
      </c>
      <c r="AI40" s="30">
        <f>IFERROR(VLOOKUP(CONCATENATE($B40,"_",AI$4,"_",$C$85,"_",$C$84),Data_for_IC_trend_tables!$A$1:$G$49194,7,FALSE)*1000000,"-")</f>
        <v>164.39610379647601</v>
      </c>
      <c r="AJ40" s="30">
        <f>IFERROR(VLOOKUP(CONCATENATE($B40,"_",AJ$4,"_",$C$85,"_",$C$84),Data_for_IC_trend_tables!$A$1:$G$49194,7,FALSE)*1000000,"-")</f>
        <v>180.32012648848999</v>
      </c>
      <c r="AK40" s="30">
        <f>IFERROR(VLOOKUP(CONCATENATE($B40,"_",AK$4,"_",$C$85,"_",$C$84),Data_for_IC_trend_tables!$A$1:$G$49194,7,FALSE)*1000000,"-")</f>
        <v>182.82394237465599</v>
      </c>
      <c r="AL40" s="30">
        <f>IFERROR(VLOOKUP(CONCATENATE($B40,"_",AL$4,"_",$C$85,"_",$C$84),Data_for_IC_trend_tables!$A$1:$G$49194,7,FALSE)*1000000,"-")</f>
        <v>185.124599955094</v>
      </c>
      <c r="AM40" s="30">
        <f>IFERROR(VLOOKUP(CONCATENATE($B40,"_",AM$4,"_",$C$85,"_",$C$84),Data_for_IC_trend_tables!$A$1:$G$49194,7,FALSE)*1000000,"-")</f>
        <v>181.52874196814699</v>
      </c>
      <c r="AN40" s="30">
        <f>IFERROR(VLOOKUP(CONCATENATE($B40,"_",AN$4,"_",$C$85,"_",$C$84),Data_for_IC_trend_tables!$A$1:$G$49194,7,FALSE)*1000000,"-")</f>
        <v>182.19803132613501</v>
      </c>
      <c r="AO40" s="30">
        <f>IFERROR(VLOOKUP(CONCATENATE($B40,"_",AO$4,"_",$C$85,"_",$C$84),Data_for_IC_trend_tables!$A$1:$G$49194,7,FALSE)*1000000,"-")</f>
        <v>176.39030851252099</v>
      </c>
      <c r="AP40" s="30">
        <f>IFERROR(VLOOKUP(CONCATENATE($B40,"_",AP$4,"_",$C$85,"_",$C$84),Data_for_IC_trend_tables!$A$1:$G$49194,7,FALSE)*1000000,"-")</f>
        <v>183.03799058852698</v>
      </c>
      <c r="AQ40" s="30">
        <f>IFERROR(VLOOKUP(CONCATENATE($B40,"_",AQ$4,"_",$C$85,"_",$C$84),Data_for_IC_trend_tables!$A$1:$G$49194,7,FALSE)*1000000,"-")</f>
        <v>179.184678838194</v>
      </c>
      <c r="AR40" s="30">
        <f>IFERROR(VLOOKUP(CONCATENATE($B40,"_",AR$4,"_",$C$85,"_",$C$84),Data_for_IC_trend_tables!$A$1:$G$49194,7,FALSE)*1000000,"-")</f>
        <v>157.092210384461</v>
      </c>
      <c r="AS40" s="30">
        <f>IFERROR(VLOOKUP(CONCATENATE($B40,"_",AS$4,"_",$C$85,"_",$C$84),Data_for_IC_trend_tables!$A$1:$G$49194,7,FALSE)*1000000,"-")</f>
        <v>143.986945782681</v>
      </c>
      <c r="AT40" s="30">
        <f>IFERROR(VLOOKUP(CONCATENATE($B40,"_",AT$4,"_",$C$85,"_",$C$84),Data_for_IC_trend_tables!$A$1:$G$49194,7,FALSE)*1000000,"-")</f>
        <v>160.10633540283402</v>
      </c>
      <c r="AU40" s="30">
        <f>IFERROR(VLOOKUP(CONCATENATE($B40,"_",AU$4,"_",$C$85,"_",$C$84),Data_for_IC_trend_tables!$A$1:$G$49194,7,FALSE)*1000000,"-")</f>
        <v>159.64955446270699</v>
      </c>
      <c r="AV40" s="30"/>
      <c r="AW40" s="30">
        <f>IFERROR(VLOOKUP(CONCATENATE($B40,"_",AW$4,"_",$C$85,"_",$C$84),Data_for_IC_trend_tables!$A$1:$G$49194,7,FALSE)*1000000,"-")</f>
        <v>159.64955446270699</v>
      </c>
      <c r="AX40" s="331"/>
      <c r="AY40" s="38" t="str">
        <f t="shared" si="0"/>
        <v/>
      </c>
      <c r="AZ40" s="58" t="str">
        <f t="shared" si="1"/>
        <v/>
      </c>
      <c r="BA40" s="31"/>
      <c r="BC40" s="21"/>
    </row>
    <row r="41" spans="2:55" s="3" customFormat="1" x14ac:dyDescent="0.2">
      <c r="B41" s="53" t="s">
        <v>169</v>
      </c>
      <c r="C41" s="71" t="s">
        <v>30</v>
      </c>
      <c r="D41" s="56"/>
      <c r="E41" s="30" t="str">
        <f>IFERROR(VLOOKUP(CONCATENATE($B41,"_",E$4,"_",$C$85,"_",$C$84),Data_for_IC_trend_tables!$A$1:$G$49194,7,FALSE)*1000000,"-")</f>
        <v>-</v>
      </c>
      <c r="F41" s="30" t="str">
        <f>IFERROR(VLOOKUP(CONCATENATE($B41,"_",F$4,"_",$C$85,"_",$C$84),Data_for_IC_trend_tables!$A$1:$G$49194,7,FALSE)*1000000,"-")</f>
        <v>-</v>
      </c>
      <c r="G41" s="30" t="str">
        <f>IFERROR(VLOOKUP(CONCATENATE($B41,"_",G$4,"_",$C$85,"_",$C$84),Data_for_IC_trend_tables!$A$1:$G$49194,7,FALSE)*1000000,"-")</f>
        <v>-</v>
      </c>
      <c r="H41" s="30" t="str">
        <f>IFERROR(VLOOKUP(CONCATENATE($B41,"_",H$4,"_",$C$85,"_",$C$84),Data_for_IC_trend_tables!$A$1:$G$49194,7,FALSE)*1000000,"-")</f>
        <v>-</v>
      </c>
      <c r="I41" s="30" t="str">
        <f>IFERROR(VLOOKUP(CONCATENATE($B41,"_",I$4,"_",$C$85,"_",$C$84),Data_for_IC_trend_tables!$A$1:$G$49194,7,FALSE)*1000000,"-")</f>
        <v>-</v>
      </c>
      <c r="J41" s="30" t="str">
        <f>IFERROR(VLOOKUP(CONCATENATE($B41,"_",J$4,"_",$C$85,"_",$C$84),Data_for_IC_trend_tables!$A$1:$G$49194,7,FALSE)*1000000,"-")</f>
        <v>-</v>
      </c>
      <c r="K41" s="30" t="str">
        <f>IFERROR(VLOOKUP(CONCATENATE($B41,"_",K$4,"_",$C$85,"_",$C$84),Data_for_IC_trend_tables!$A$1:$G$49194,7,FALSE)*1000000,"-")</f>
        <v>-</v>
      </c>
      <c r="L41" s="30" t="str">
        <f>IFERROR(VLOOKUP(CONCATENATE($B41,"_",L$4,"_",$C$85,"_",$C$84),Data_for_IC_trend_tables!$A$1:$G$49194,7,FALSE)*1000000,"-")</f>
        <v>-</v>
      </c>
      <c r="M41" s="30" t="str">
        <f>IFERROR(VLOOKUP(CONCATENATE($B41,"_",M$4,"_",$C$85,"_",$C$84),Data_for_IC_trend_tables!$A$1:$G$49194,7,FALSE)*1000000,"-")</f>
        <v>-</v>
      </c>
      <c r="N41" s="30" t="str">
        <f>IFERROR(VLOOKUP(CONCATENATE($B41,"_",N$4,"_",$C$85,"_",$C$84),Data_for_IC_trend_tables!$A$1:$G$49194,7,FALSE)*1000000,"-")</f>
        <v>-</v>
      </c>
      <c r="O41" s="30">
        <f>IFERROR(VLOOKUP(CONCATENATE($B41,"_",O$4,"_",$C$85,"_",$C$84),Data_for_IC_trend_tables!$A$1:$G$49194,7,FALSE)*1000000,"-")</f>
        <v>1061.2213788302001</v>
      </c>
      <c r="P41" s="30">
        <f>IFERROR(VLOOKUP(CONCATENATE($B41,"_",P$4,"_",$C$85,"_",$C$84),Data_for_IC_trend_tables!$A$1:$G$49194,7,FALSE)*1000000,"-")</f>
        <v>1023.6639046167801</v>
      </c>
      <c r="Q41" s="30">
        <f>IFERROR(VLOOKUP(CONCATENATE($B41,"_",Q$4,"_",$C$85,"_",$C$84),Data_for_IC_trend_tables!$A$1:$G$49194,7,FALSE)*1000000,"-")</f>
        <v>987.1368990377091</v>
      </c>
      <c r="R41" s="30">
        <f>IFERROR(VLOOKUP(CONCATENATE($B41,"_",R$4,"_",$C$85,"_",$C$84),Data_for_IC_trend_tables!$A$1:$G$49194,7,FALSE)*1000000,"-")</f>
        <v>967.30818144268108</v>
      </c>
      <c r="S41" s="30">
        <f>IFERROR(VLOOKUP(CONCATENATE($B41,"_",S$4,"_",$C$85,"_",$C$84),Data_for_IC_trend_tables!$A$1:$G$49194,7,FALSE)*1000000,"-")</f>
        <v>957.77241788559604</v>
      </c>
      <c r="T41" s="30">
        <f>IFERROR(VLOOKUP(CONCATENATE($B41,"_",T$4,"_",$C$85,"_",$C$84),Data_for_IC_trend_tables!$A$1:$G$49194,7,FALSE)*1000000,"-")</f>
        <v>858.35133209416006</v>
      </c>
      <c r="U41" s="30">
        <f>IFERROR(VLOOKUP(CONCATENATE($B41,"_",U$4,"_",$C$85,"_",$C$84),Data_for_IC_trend_tables!$A$1:$G$49194,7,FALSE)*1000000,"-")</f>
        <v>851.19596016969706</v>
      </c>
      <c r="V41" s="30">
        <f>IFERROR(VLOOKUP(CONCATENATE($B41,"_",V$4,"_",$C$85,"_",$C$84),Data_for_IC_trend_tables!$A$1:$G$49194,7,FALSE)*1000000,"-")</f>
        <v>850.43016035852497</v>
      </c>
      <c r="W41" s="30">
        <f>IFERROR(VLOOKUP(CONCATENATE($B41,"_",W$4,"_",$C$85,"_",$C$84),Data_for_IC_trend_tables!$A$1:$G$49194,7,FALSE)*1000000,"-")</f>
        <v>789.97408733111604</v>
      </c>
      <c r="X41" s="30">
        <f>IFERROR(VLOOKUP(CONCATENATE($B41,"_",X$4,"_",$C$85,"_",$C$84),Data_for_IC_trend_tables!$A$1:$G$49194,7,FALSE)*1000000,"-")</f>
        <v>787.61902424642403</v>
      </c>
      <c r="Y41" s="30">
        <f>IFERROR(VLOOKUP(CONCATENATE($B41,"_",Y$4,"_",$C$85,"_",$C$84),Data_for_IC_trend_tables!$A$1:$G$49194,7,FALSE)*1000000,"-")</f>
        <v>794.35160095817901</v>
      </c>
      <c r="Z41" s="30">
        <f>IFERROR(VLOOKUP(CONCATENATE($B41,"_",Z$4,"_",$C$85,"_",$C$84),Data_for_IC_trend_tables!$A$1:$G$49194,7,FALSE)*1000000,"-")</f>
        <v>769.66462896865801</v>
      </c>
      <c r="AA41" s="30">
        <f>IFERROR(VLOOKUP(CONCATENATE($B41,"_",AA$4,"_",$C$85,"_",$C$84),Data_for_IC_trend_tables!$A$1:$G$49194,7,FALSE)*1000000,"-")</f>
        <v>735.299591836427</v>
      </c>
      <c r="AB41" s="30">
        <f>IFERROR(VLOOKUP(CONCATENATE($B41,"_",AB$4,"_",$C$85,"_",$C$84),Data_for_IC_trend_tables!$A$1:$G$49194,7,FALSE)*1000000,"-")</f>
        <v>724.74230723654296</v>
      </c>
      <c r="AC41" s="30">
        <f>IFERROR(VLOOKUP(CONCATENATE($B41,"_",AC$4,"_",$C$85,"_",$C$84),Data_for_IC_trend_tables!$A$1:$G$49194,7,FALSE)*1000000,"-")</f>
        <v>686.58600928949897</v>
      </c>
      <c r="AD41" s="30">
        <f>IFERROR(VLOOKUP(CONCATENATE($B41,"_",AD$4,"_",$C$85,"_",$C$84),Data_for_IC_trend_tables!$A$1:$G$49194,7,FALSE)*1000000,"-")</f>
        <v>670.20632202082891</v>
      </c>
      <c r="AE41" s="30">
        <f>IFERROR(VLOOKUP(CONCATENATE($B41,"_",AE$4,"_",$C$85,"_",$C$84),Data_for_IC_trend_tables!$A$1:$G$49194,7,FALSE)*1000000,"-")</f>
        <v>643.26794325306798</v>
      </c>
      <c r="AF41" s="30">
        <f>IFERROR(VLOOKUP(CONCATENATE($B41,"_",AF$4,"_",$C$85,"_",$C$84),Data_for_IC_trend_tables!$A$1:$G$49194,7,FALSE)*1000000,"-")</f>
        <v>570.30764206186097</v>
      </c>
      <c r="AG41" s="30">
        <f>IFERROR(VLOOKUP(CONCATENATE($B41,"_",AG$4,"_",$C$85,"_",$C$84),Data_for_IC_trend_tables!$A$1:$G$49194,7,FALSE)*1000000,"-")</f>
        <v>496.85439889344002</v>
      </c>
      <c r="AH41" s="30">
        <f>IFERROR(VLOOKUP(CONCATENATE($B41,"_",AH$4,"_",$C$85,"_",$C$84),Data_for_IC_trend_tables!$A$1:$G$49194,7,FALSE)*1000000,"-")</f>
        <v>424.31631747568298</v>
      </c>
      <c r="AI41" s="30">
        <f>IFERROR(VLOOKUP(CONCATENATE($B41,"_",AI$4,"_",$C$85,"_",$C$84),Data_for_IC_trend_tables!$A$1:$G$49194,7,FALSE)*1000000,"-")</f>
        <v>322.76579908804098</v>
      </c>
      <c r="AJ41" s="30">
        <f>IFERROR(VLOOKUP(CONCATENATE($B41,"_",AJ$4,"_",$C$85,"_",$C$84),Data_for_IC_trend_tables!$A$1:$G$49194,7,FALSE)*1000000,"-")</f>
        <v>251.16703567519798</v>
      </c>
      <c r="AK41" s="30">
        <f>IFERROR(VLOOKUP(CONCATENATE($B41,"_",AK$4,"_",$C$85,"_",$C$84),Data_for_IC_trend_tables!$A$1:$G$49194,7,FALSE)*1000000,"-")</f>
        <v>261.86989991314101</v>
      </c>
      <c r="AL41" s="30">
        <f>IFERROR(VLOOKUP(CONCATENATE($B41,"_",AL$4,"_",$C$85,"_",$C$84),Data_for_IC_trend_tables!$A$1:$G$49194,7,FALSE)*1000000,"-")</f>
        <v>140.04746479485198</v>
      </c>
      <c r="AM41" s="30">
        <f>IFERROR(VLOOKUP(CONCATENATE($B41,"_",AM$4,"_",$C$85,"_",$C$84),Data_for_IC_trend_tables!$A$1:$G$49194,7,FALSE)*1000000,"-")</f>
        <v>105.442839915074</v>
      </c>
      <c r="AN41" s="30">
        <f>IFERROR(VLOOKUP(CONCATENATE($B41,"_",AN$4,"_",$C$85,"_",$C$84),Data_for_IC_trend_tables!$A$1:$G$49194,7,FALSE)*1000000,"-")</f>
        <v>86.014922225412107</v>
      </c>
      <c r="AO41" s="30">
        <f>IFERROR(VLOOKUP(CONCATENATE($B41,"_",AO$4,"_",$C$85,"_",$C$84),Data_for_IC_trend_tables!$A$1:$G$49194,7,FALSE)*1000000,"-")</f>
        <v>84.167631341554795</v>
      </c>
      <c r="AP41" s="30">
        <f>IFERROR(VLOOKUP(CONCATENATE($B41,"_",AP$4,"_",$C$85,"_",$C$84),Data_for_IC_trend_tables!$A$1:$G$49194,7,FALSE)*1000000,"-")</f>
        <v>95.881010478773206</v>
      </c>
      <c r="AQ41" s="30">
        <f>IFERROR(VLOOKUP(CONCATENATE($B41,"_",AQ$4,"_",$C$85,"_",$C$84),Data_for_IC_trend_tables!$A$1:$G$49194,7,FALSE)*1000000,"-")</f>
        <v>92.070861198087002</v>
      </c>
      <c r="AR41" s="30">
        <f>IFERROR(VLOOKUP(CONCATENATE($B41,"_",AR$4,"_",$C$85,"_",$C$84),Data_for_IC_trend_tables!$A$1:$G$49194,7,FALSE)*1000000,"-")</f>
        <v>89.5593150915075</v>
      </c>
      <c r="AS41" s="30">
        <f>IFERROR(VLOOKUP(CONCATENATE($B41,"_",AS$4,"_",$C$85,"_",$C$84),Data_for_IC_trend_tables!$A$1:$G$49194,7,FALSE)*1000000,"-")</f>
        <v>86.6881335183039</v>
      </c>
      <c r="AT41" s="30">
        <f>IFERROR(VLOOKUP(CONCATENATE($B41,"_",AT$4,"_",$C$85,"_",$C$84),Data_for_IC_trend_tables!$A$1:$G$49194,7,FALSE)*1000000,"-")</f>
        <v>78.245290451845293</v>
      </c>
      <c r="AU41" s="30">
        <f>IFERROR(VLOOKUP(CONCATENATE($B41,"_",AU$4,"_",$C$85,"_",$C$84),Data_for_IC_trend_tables!$A$1:$G$49194,7,FALSE)*1000000,"-")</f>
        <v>73.017549070715404</v>
      </c>
      <c r="AV41" s="30"/>
      <c r="AW41" s="30">
        <f>IFERROR(VLOOKUP(CONCATENATE($B41,"_",AW$4,"_",$C$85,"_",$C$84),Data_for_IC_trend_tables!$A$1:$G$49194,7,FALSE)*1000000,"-")</f>
        <v>73.017549070715404</v>
      </c>
      <c r="AX41" s="331"/>
      <c r="AY41" s="38" t="str">
        <f t="shared" si="0"/>
        <v/>
      </c>
      <c r="AZ41" s="58" t="str">
        <f t="shared" si="1"/>
        <v/>
      </c>
      <c r="BA41" s="31"/>
      <c r="BC41" s="21"/>
    </row>
    <row r="42" spans="2:55" s="20" customFormat="1" x14ac:dyDescent="0.2">
      <c r="B42" s="53" t="s">
        <v>170</v>
      </c>
      <c r="C42" s="71" t="s">
        <v>31</v>
      </c>
      <c r="D42" s="69">
        <v>1996</v>
      </c>
      <c r="E42" s="30" t="str">
        <f>IFERROR(VLOOKUP(CONCATENATE($B42,"_",E$4,"_",$C$85,"_",$C$84),Data_for_IC_trend_tables!$A$1:$G$49194,7,FALSE)*1000000,"-")</f>
        <v>-</v>
      </c>
      <c r="F42" s="30" t="str">
        <f>IFERROR(VLOOKUP(CONCATENATE($B42,"_",F$4,"_",$C$85,"_",$C$84),Data_for_IC_trend_tables!$A$1:$G$49194,7,FALSE)*1000000,"-")</f>
        <v>-</v>
      </c>
      <c r="G42" s="30" t="str">
        <f>IFERROR(VLOOKUP(CONCATENATE($B42,"_",G$4,"_",$C$85,"_",$C$84),Data_for_IC_trend_tables!$A$1:$G$49194,7,FALSE)*1000000,"-")</f>
        <v>-</v>
      </c>
      <c r="H42" s="30" t="str">
        <f>IFERROR(VLOOKUP(CONCATENATE($B42,"_",H$4,"_",$C$85,"_",$C$84),Data_for_IC_trend_tables!$A$1:$G$49194,7,FALSE)*1000000,"-")</f>
        <v>-</v>
      </c>
      <c r="I42" s="30" t="str">
        <f>IFERROR(VLOOKUP(CONCATENATE($B42,"_",I$4,"_",$C$85,"_",$C$84),Data_for_IC_trend_tables!$A$1:$G$49194,7,FALSE)*1000000,"-")</f>
        <v>-</v>
      </c>
      <c r="J42" s="30" t="str">
        <f>IFERROR(VLOOKUP(CONCATENATE($B42,"_",J$4,"_",$C$85,"_",$C$84),Data_for_IC_trend_tables!$A$1:$G$49194,7,FALSE)*1000000,"-")</f>
        <v>-</v>
      </c>
      <c r="K42" s="30" t="str">
        <f>IFERROR(VLOOKUP(CONCATENATE($B42,"_",K$4,"_",$C$85,"_",$C$84),Data_for_IC_trend_tables!$A$1:$G$49194,7,FALSE)*1000000,"-")</f>
        <v>-</v>
      </c>
      <c r="L42" s="30" t="str">
        <f>IFERROR(VLOOKUP(CONCATENATE($B42,"_",L$4,"_",$C$85,"_",$C$84),Data_for_IC_trend_tables!$A$1:$G$49194,7,FALSE)*1000000,"-")</f>
        <v>-</v>
      </c>
      <c r="M42" s="30" t="str">
        <f>IFERROR(VLOOKUP(CONCATENATE($B42,"_",M$4,"_",$C$85,"_",$C$84),Data_for_IC_trend_tables!$A$1:$G$49194,7,FALSE)*1000000,"-")</f>
        <v>-</v>
      </c>
      <c r="N42" s="30">
        <f>IFERROR(VLOOKUP(CONCATENATE($B42,"_",N$4,"_",$C$85,"_",$C$84),Data_for_IC_trend_tables!$A$1:$G$49194,7,FALSE)*1000000,"-")</f>
        <v>126.07</v>
      </c>
      <c r="O42" s="30">
        <f>IFERROR(VLOOKUP(CONCATENATE($B42,"_",O$4,"_",$C$85,"_",$C$84),Data_for_IC_trend_tables!$A$1:$G$49194,7,FALSE)*1000000,"-")</f>
        <v>61.688530578440798</v>
      </c>
      <c r="P42" s="30">
        <f>IFERROR(VLOOKUP(CONCATENATE($B42,"_",P$4,"_",$C$85,"_",$C$84),Data_for_IC_trend_tables!$A$1:$G$49194,7,FALSE)*1000000,"-")</f>
        <v>45.430382153029697</v>
      </c>
      <c r="Q42" s="30">
        <f>IFERROR(VLOOKUP(CONCATENATE($B42,"_",Q$4,"_",$C$85,"_",$C$84),Data_for_IC_trend_tables!$A$1:$G$49194,7,FALSE)*1000000,"-")</f>
        <v>34.248616512314499</v>
      </c>
      <c r="R42" s="30">
        <f>IFERROR(VLOOKUP(CONCATENATE($B42,"_",R$4,"_",$C$85,"_",$C$84),Data_for_IC_trend_tables!$A$1:$G$49194,7,FALSE)*1000000,"-")</f>
        <v>30.897415874679602</v>
      </c>
      <c r="S42" s="30">
        <f>IFERROR(VLOOKUP(CONCATENATE($B42,"_",S$4,"_",$C$85,"_",$C$84),Data_for_IC_trend_tables!$A$1:$G$49194,7,FALSE)*1000000,"-")</f>
        <v>32.142618802901104</v>
      </c>
      <c r="T42" s="30">
        <f>IFERROR(VLOOKUP(CONCATENATE($B42,"_",T$4,"_",$C$85,"_",$C$84),Data_for_IC_trend_tables!$A$1:$G$49194,7,FALSE)*1000000,"-")</f>
        <v>38.638315492639698</v>
      </c>
      <c r="U42" s="30">
        <f>IFERROR(VLOOKUP(CONCATENATE($B42,"_",U$4,"_",$C$85,"_",$C$84),Data_for_IC_trend_tables!$A$1:$G$49194,7,FALSE)*1000000,"-")</f>
        <v>35.898788131590003</v>
      </c>
      <c r="V42" s="30">
        <f>IFERROR(VLOOKUP(CONCATENATE($B42,"_",V$4,"_",$C$85,"_",$C$84),Data_for_IC_trend_tables!$A$1:$G$49194,7,FALSE)*1000000,"-")</f>
        <v>39.788464955650007</v>
      </c>
      <c r="W42" s="30">
        <f>IFERROR(VLOOKUP(CONCATENATE($B42,"_",W$4,"_",$C$85,"_",$C$84),Data_for_IC_trend_tables!$A$1:$G$49194,7,FALSE)*1000000,"-")</f>
        <v>37.546182253109997</v>
      </c>
      <c r="X42" s="30">
        <f>IFERROR(VLOOKUP(CONCATENATE($B42,"_",X$4,"_",$C$85,"_",$C$84),Data_for_IC_trend_tables!$A$1:$G$49194,7,FALSE)*1000000,"-")</f>
        <v>26.002907241803999</v>
      </c>
      <c r="Y42" s="30">
        <f>IFERROR(VLOOKUP(CONCATENATE($B42,"_",Y$4,"_",$C$85,"_",$C$84),Data_for_IC_trend_tables!$A$1:$G$49194,7,FALSE)*1000000,"-")</f>
        <v>28.114859589131999</v>
      </c>
      <c r="Z42" s="30">
        <f>IFERROR(VLOOKUP(CONCATENATE($B42,"_",Z$4,"_",$C$85,"_",$C$84),Data_for_IC_trend_tables!$A$1:$G$49194,7,FALSE)*1000000,"-")</f>
        <v>29.458616295216</v>
      </c>
      <c r="AA42" s="30">
        <f>IFERROR(VLOOKUP(CONCATENATE($B42,"_",AA$4,"_",$C$85,"_",$C$84),Data_for_IC_trend_tables!$A$1:$G$49194,7,FALSE)*1000000,"-")</f>
        <v>34.174557080794003</v>
      </c>
      <c r="AB42" s="30">
        <f>IFERROR(VLOOKUP(CONCATENATE($B42,"_",AB$4,"_",$C$85,"_",$C$84),Data_for_IC_trend_tables!$A$1:$G$49194,7,FALSE)*1000000,"-")</f>
        <v>37.050187083028007</v>
      </c>
      <c r="AC42" s="30">
        <f>IFERROR(VLOOKUP(CONCATENATE($B42,"_",AC$4,"_",$C$85,"_",$C$84),Data_for_IC_trend_tables!$A$1:$G$49194,7,FALSE)*1000000,"-")</f>
        <v>38.970242864972001</v>
      </c>
      <c r="AD42" s="30">
        <f>IFERROR(VLOOKUP(CONCATENATE($B42,"_",AD$4,"_",$C$85,"_",$C$84),Data_for_IC_trend_tables!$A$1:$G$49194,7,FALSE)*1000000,"-")</f>
        <v>39.125005461109502</v>
      </c>
      <c r="AE42" s="30">
        <f>IFERROR(VLOOKUP(CONCATENATE($B42,"_",AE$4,"_",$C$85,"_",$C$84),Data_for_IC_trend_tables!$A$1:$G$49194,7,FALSE)*1000000,"-")</f>
        <v>38.385938130912997</v>
      </c>
      <c r="AF42" s="30">
        <f>IFERROR(VLOOKUP(CONCATENATE($B42,"_",AF$4,"_",$C$85,"_",$C$84),Data_for_IC_trend_tables!$A$1:$G$49194,7,FALSE)*1000000,"-")</f>
        <v>36.484120056738696</v>
      </c>
      <c r="AG42" s="30">
        <f>IFERROR(VLOOKUP(CONCATENATE($B42,"_",AG$4,"_",$C$85,"_",$C$84),Data_for_IC_trend_tables!$A$1:$G$49194,7,FALSE)*1000000,"-")</f>
        <v>30.509526761021899</v>
      </c>
      <c r="AH42" s="30">
        <f>IFERROR(VLOOKUP(CONCATENATE($B42,"_",AH$4,"_",$C$85,"_",$C$84),Data_for_IC_trend_tables!$A$1:$G$49194,7,FALSE)*1000000,"-")</f>
        <v>17.436559599806099</v>
      </c>
      <c r="AI42" s="30">
        <f>IFERROR(VLOOKUP(CONCATENATE($B42,"_",AI$4,"_",$C$85,"_",$C$84),Data_for_IC_trend_tables!$A$1:$G$49194,7,FALSE)*1000000,"-")</f>
        <v>21.142648977835901</v>
      </c>
      <c r="AJ42" s="30">
        <f>IFERROR(VLOOKUP(CONCATENATE($B42,"_",AJ$4,"_",$C$85,"_",$C$84),Data_for_IC_trend_tables!$A$1:$G$49194,7,FALSE)*1000000,"-")</f>
        <v>20.680768528620099</v>
      </c>
      <c r="AK42" s="30">
        <f>IFERROR(VLOOKUP(CONCATENATE($B42,"_",AK$4,"_",$C$85,"_",$C$84),Data_for_IC_trend_tables!$A$1:$G$49194,7,FALSE)*1000000,"-")</f>
        <v>18.191968075012401</v>
      </c>
      <c r="AL42" s="30">
        <f>IFERROR(VLOOKUP(CONCATENATE($B42,"_",AL$4,"_",$C$85,"_",$C$84),Data_for_IC_trend_tables!$A$1:$G$49194,7,FALSE)*1000000,"-")</f>
        <v>17.444536466819699</v>
      </c>
      <c r="AM42" s="30">
        <f>IFERROR(VLOOKUP(CONCATENATE($B42,"_",AM$4,"_",$C$85,"_",$C$84),Data_for_IC_trend_tables!$A$1:$G$49194,7,FALSE)*1000000,"-")</f>
        <v>17.9836652058077</v>
      </c>
      <c r="AN42" s="30">
        <f>IFERROR(VLOOKUP(CONCATENATE($B42,"_",AN$4,"_",$C$85,"_",$C$84),Data_for_IC_trend_tables!$A$1:$G$49194,7,FALSE)*1000000,"-")</f>
        <v>20.2502265667828</v>
      </c>
      <c r="AO42" s="30">
        <f>IFERROR(VLOOKUP(CONCATENATE($B42,"_",AO$4,"_",$C$85,"_",$C$84),Data_for_IC_trend_tables!$A$1:$G$49194,7,FALSE)*1000000,"-")</f>
        <v>19.6891095042979</v>
      </c>
      <c r="AP42" s="30">
        <f>IFERROR(VLOOKUP(CONCATENATE($B42,"_",AP$4,"_",$C$85,"_",$C$84),Data_for_IC_trend_tables!$A$1:$G$49194,7,FALSE)*1000000,"-")</f>
        <v>18.5781648833653</v>
      </c>
      <c r="AQ42" s="30">
        <f>IFERROR(VLOOKUP(CONCATENATE($B42,"_",AQ$4,"_",$C$85,"_",$C$84),Data_for_IC_trend_tables!$A$1:$G$49194,7,FALSE)*1000000,"-")</f>
        <v>19.202509101442502</v>
      </c>
      <c r="AR42" s="30">
        <f>IFERROR(VLOOKUP(CONCATENATE($B42,"_",AR$4,"_",$C$85,"_",$C$84),Data_for_IC_trend_tables!$A$1:$G$49194,7,FALSE)*1000000,"-")</f>
        <v>19.374291375801</v>
      </c>
      <c r="AS42" s="30">
        <f>IFERROR(VLOOKUP(CONCATENATE($B42,"_",AS$4,"_",$C$85,"_",$C$84),Data_for_IC_trend_tables!$A$1:$G$49194,7,FALSE)*1000000,"-")</f>
        <v>17.019268972560603</v>
      </c>
      <c r="AT42" s="30">
        <f>IFERROR(VLOOKUP(CONCATENATE($B42,"_",AT$4,"_",$C$85,"_",$C$84),Data_for_IC_trend_tables!$A$1:$G$49194,7,FALSE)*1000000,"-")</f>
        <v>19.791052468107001</v>
      </c>
      <c r="AU42" s="30">
        <f>IFERROR(VLOOKUP(CONCATENATE($B42,"_",AU$4,"_",$C$85,"_",$C$84),Data_for_IC_trend_tables!$A$1:$G$49194,7,FALSE)*1000000,"-")</f>
        <v>15.064285569974601</v>
      </c>
      <c r="AV42" s="30"/>
      <c r="AW42" s="30">
        <f>IFERROR(VLOOKUP(CONCATENATE($B42,"_",AW$4,"_",$C$85,"_",$C$84),Data_for_IC_trend_tables!$A$1:$G$49194,7,FALSE)*1000000,"-")</f>
        <v>15.064285569974601</v>
      </c>
      <c r="AX42" s="98">
        <f>U42</f>
        <v>35.898788131590003</v>
      </c>
      <c r="AY42" s="38" t="str">
        <f>IF(ISBLANK(AX42),"",IF(AW42="-",CONCATENATE("no data for ",$AW$4),IF(AZ42&gt;0,"No","Yes")))</f>
        <v>Yes</v>
      </c>
      <c r="AZ42" s="58">
        <f t="shared" si="1"/>
        <v>-0.58036785211926356</v>
      </c>
      <c r="BA42" s="31" t="s">
        <v>262</v>
      </c>
      <c r="BC42" s="21"/>
    </row>
    <row r="43" spans="2:55" s="3" customFormat="1" x14ac:dyDescent="0.2">
      <c r="B43" s="53" t="s">
        <v>171</v>
      </c>
      <c r="C43" s="61" t="s">
        <v>58</v>
      </c>
      <c r="D43" s="56"/>
      <c r="E43" s="30" t="str">
        <f>IFERROR(VLOOKUP(CONCATENATE($B43,"_",E$4,"_",$C$85,"_",$C$84),Data_for_IC_trend_tables!$A$1:$G$49194,7,FALSE)*1000000,"-")</f>
        <v>-</v>
      </c>
      <c r="F43" s="30" t="str">
        <f>IFERROR(VLOOKUP(CONCATENATE($B43,"_",F$4,"_",$C$85,"_",$C$84),Data_for_IC_trend_tables!$A$1:$G$49194,7,FALSE)*1000000,"-")</f>
        <v>-</v>
      </c>
      <c r="G43" s="30" t="str">
        <f>IFERROR(VLOOKUP(CONCATENATE($B43,"_",G$4,"_",$C$85,"_",$C$84),Data_for_IC_trend_tables!$A$1:$G$49194,7,FALSE)*1000000,"-")</f>
        <v>-</v>
      </c>
      <c r="H43" s="30" t="str">
        <f>IFERROR(VLOOKUP(CONCATENATE($B43,"_",H$4,"_",$C$85,"_",$C$84),Data_for_IC_trend_tables!$A$1:$G$49194,7,FALSE)*1000000,"-")</f>
        <v>-</v>
      </c>
      <c r="I43" s="30" t="str">
        <f>IFERROR(VLOOKUP(CONCATENATE($B43,"_",I$4,"_",$C$85,"_",$C$84),Data_for_IC_trend_tables!$A$1:$G$49194,7,FALSE)*1000000,"-")</f>
        <v>-</v>
      </c>
      <c r="J43" s="30" t="str">
        <f>IFERROR(VLOOKUP(CONCATENATE($B43,"_",J$4,"_",$C$85,"_",$C$84),Data_for_IC_trend_tables!$A$1:$G$49194,7,FALSE)*1000000,"-")</f>
        <v>-</v>
      </c>
      <c r="K43" s="30" t="str">
        <f>IFERROR(VLOOKUP(CONCATENATE($B43,"_",K$4,"_",$C$85,"_",$C$84),Data_for_IC_trend_tables!$A$1:$G$49194,7,FALSE)*1000000,"-")</f>
        <v>-</v>
      </c>
      <c r="L43" s="30" t="str">
        <f>IFERROR(VLOOKUP(CONCATENATE($B43,"_",L$4,"_",$C$85,"_",$C$84),Data_for_IC_trend_tables!$A$1:$G$49194,7,FALSE)*1000000,"-")</f>
        <v>-</v>
      </c>
      <c r="M43" s="30" t="str">
        <f>IFERROR(VLOOKUP(CONCATENATE($B43,"_",M$4,"_",$C$85,"_",$C$84),Data_for_IC_trend_tables!$A$1:$G$49194,7,FALSE)*1000000,"-")</f>
        <v>-</v>
      </c>
      <c r="N43" s="30" t="str">
        <f>IFERROR(VLOOKUP(CONCATENATE($B43,"_",N$4,"_",$C$85,"_",$C$84),Data_for_IC_trend_tables!$A$1:$G$49194,7,FALSE)*1000000,"-")</f>
        <v>-</v>
      </c>
      <c r="O43" s="30" t="str">
        <f>IFERROR(VLOOKUP(CONCATENATE($B43,"_",O$4,"_",$C$85,"_",$C$84),Data_for_IC_trend_tables!$A$1:$G$49194,7,FALSE)*1000000,"-")</f>
        <v>-</v>
      </c>
      <c r="P43" s="30" t="str">
        <f>IFERROR(VLOOKUP(CONCATENATE($B43,"_",P$4,"_",$C$85,"_",$C$84),Data_for_IC_trend_tables!$A$1:$G$49194,7,FALSE)*1000000,"-")</f>
        <v>-</v>
      </c>
      <c r="Q43" s="30" t="str">
        <f>IFERROR(VLOOKUP(CONCATENATE($B43,"_",Q$4,"_",$C$85,"_",$C$84),Data_for_IC_trend_tables!$A$1:$G$49194,7,FALSE)*1000000,"-")</f>
        <v>-</v>
      </c>
      <c r="R43" s="30" t="str">
        <f>IFERROR(VLOOKUP(CONCATENATE($B43,"_",R$4,"_",$C$85,"_",$C$84),Data_for_IC_trend_tables!$A$1:$G$49194,7,FALSE)*1000000,"-")</f>
        <v>-</v>
      </c>
      <c r="S43" s="30" t="str">
        <f>IFERROR(VLOOKUP(CONCATENATE($B43,"_",S$4,"_",$C$85,"_",$C$84),Data_for_IC_trend_tables!$A$1:$G$49194,7,FALSE)*1000000,"-")</f>
        <v>-</v>
      </c>
      <c r="T43" s="30" t="str">
        <f>IFERROR(VLOOKUP(CONCATENATE($B43,"_",T$4,"_",$C$85,"_",$C$84),Data_for_IC_trend_tables!$A$1:$G$49194,7,FALSE)*1000000,"-")</f>
        <v>-</v>
      </c>
      <c r="U43" s="30" t="str">
        <f>IFERROR(VLOOKUP(CONCATENATE($B43,"_",U$4,"_",$C$85,"_",$C$84),Data_for_IC_trend_tables!$A$1:$G$49194,7,FALSE)*1000000,"-")</f>
        <v>-</v>
      </c>
      <c r="V43" s="30" t="str">
        <f>IFERROR(VLOOKUP(CONCATENATE($B43,"_",V$4,"_",$C$85,"_",$C$84),Data_for_IC_trend_tables!$A$1:$G$49194,7,FALSE)*1000000,"-")</f>
        <v>-</v>
      </c>
      <c r="W43" s="30" t="str">
        <f>IFERROR(VLOOKUP(CONCATENATE($B43,"_",W$4,"_",$C$85,"_",$C$84),Data_for_IC_trend_tables!$A$1:$G$49194,7,FALSE)*1000000,"-")</f>
        <v>-</v>
      </c>
      <c r="X43" s="30" t="str">
        <f>IFERROR(VLOOKUP(CONCATENATE($B43,"_",X$4,"_",$C$85,"_",$C$84),Data_for_IC_trend_tables!$A$1:$G$49194,7,FALSE)*1000000,"-")</f>
        <v>-</v>
      </c>
      <c r="Y43" s="30" t="str">
        <f>IFERROR(VLOOKUP(CONCATENATE($B43,"_",Y$4,"_",$C$85,"_",$C$84),Data_for_IC_trend_tables!$A$1:$G$49194,7,FALSE)*1000000,"-")</f>
        <v>-</v>
      </c>
      <c r="Z43" s="30" t="str">
        <f>IFERROR(VLOOKUP(CONCATENATE($B43,"_",Z$4,"_",$C$85,"_",$C$84),Data_for_IC_trend_tables!$A$1:$G$49194,7,FALSE)*1000000,"-")</f>
        <v>-</v>
      </c>
      <c r="AA43" s="30" t="str">
        <f>IFERROR(VLOOKUP(CONCATENATE($B43,"_",AA$4,"_",$C$85,"_",$C$84),Data_for_IC_trend_tables!$A$1:$G$49194,7,FALSE)*1000000,"-")</f>
        <v>-</v>
      </c>
      <c r="AB43" s="30" t="str">
        <f>IFERROR(VLOOKUP(CONCATENATE($B43,"_",AB$4,"_",$C$85,"_",$C$84),Data_for_IC_trend_tables!$A$1:$G$49194,7,FALSE)*1000000,"-")</f>
        <v>-</v>
      </c>
      <c r="AC43" s="30" t="str">
        <f>IFERROR(VLOOKUP(CONCATENATE($B43,"_",AC$4,"_",$C$85,"_",$C$84),Data_for_IC_trend_tables!$A$1:$G$49194,7,FALSE)*1000000,"-")</f>
        <v>-</v>
      </c>
      <c r="AD43" s="30" t="str">
        <f>IFERROR(VLOOKUP(CONCATENATE($B43,"_",AD$4,"_",$C$85,"_",$C$84),Data_for_IC_trend_tables!$A$1:$G$49194,7,FALSE)*1000000,"-")</f>
        <v>-</v>
      </c>
      <c r="AE43" s="30" t="str">
        <f>IFERROR(VLOOKUP(CONCATENATE($B43,"_",AE$4,"_",$C$85,"_",$C$84),Data_for_IC_trend_tables!$A$1:$G$49194,7,FALSE)*1000000,"-")</f>
        <v>-</v>
      </c>
      <c r="AF43" s="30" t="str">
        <f>IFERROR(VLOOKUP(CONCATENATE($B43,"_",AF$4,"_",$C$85,"_",$C$84),Data_for_IC_trend_tables!$A$1:$G$49194,7,FALSE)*1000000,"-")</f>
        <v>-</v>
      </c>
      <c r="AG43" s="30" t="str">
        <f>IFERROR(VLOOKUP(CONCATENATE($B43,"_",AG$4,"_",$C$85,"_",$C$84),Data_for_IC_trend_tables!$A$1:$G$49194,7,FALSE)*1000000,"-")</f>
        <v>-</v>
      </c>
      <c r="AH43" s="30" t="str">
        <f>IFERROR(VLOOKUP(CONCATENATE($B43,"_",AH$4,"_",$C$85,"_",$C$84),Data_for_IC_trend_tables!$A$1:$G$49194,7,FALSE)*1000000,"-")</f>
        <v>-</v>
      </c>
      <c r="AI43" s="30" t="str">
        <f>IFERROR(VLOOKUP(CONCATENATE($B43,"_",AI$4,"_",$C$85,"_",$C$84),Data_for_IC_trend_tables!$A$1:$G$49194,7,FALSE)*1000000,"-")</f>
        <v>-</v>
      </c>
      <c r="AJ43" s="30" t="str">
        <f>IFERROR(VLOOKUP(CONCATENATE($B43,"_",AJ$4,"_",$C$85,"_",$C$84),Data_for_IC_trend_tables!$A$1:$G$49194,7,FALSE)*1000000,"-")</f>
        <v>-</v>
      </c>
      <c r="AK43" s="30" t="str">
        <f>IFERROR(VLOOKUP(CONCATENATE($B43,"_",AK$4,"_",$C$85,"_",$C$84),Data_for_IC_trend_tables!$A$1:$G$49194,7,FALSE)*1000000,"-")</f>
        <v>-</v>
      </c>
      <c r="AL43" s="30" t="str">
        <f>IFERROR(VLOOKUP(CONCATENATE($B43,"_",AL$4,"_",$C$85,"_",$C$84),Data_for_IC_trend_tables!$A$1:$G$49194,7,FALSE)*1000000,"-")</f>
        <v>-</v>
      </c>
      <c r="AM43" s="30" t="str">
        <f>IFERROR(VLOOKUP(CONCATENATE($B43,"_",AM$4,"_",$C$85,"_",$C$84),Data_for_IC_trend_tables!$A$1:$G$49194,7,FALSE)*1000000,"-")</f>
        <v>-</v>
      </c>
      <c r="AN43" s="30" t="str">
        <f>IFERROR(VLOOKUP(CONCATENATE($B43,"_",AN$4,"_",$C$85,"_",$C$84),Data_for_IC_trend_tables!$A$1:$G$49194,7,FALSE)*1000000,"-")</f>
        <v>-</v>
      </c>
      <c r="AO43" s="30" t="str">
        <f>IFERROR(VLOOKUP(CONCATENATE($B43,"_",AO$4,"_",$C$85,"_",$C$84),Data_for_IC_trend_tables!$A$1:$G$49194,7,FALSE)*1000000,"-")</f>
        <v>-</v>
      </c>
      <c r="AP43" s="30" t="str">
        <f>IFERROR(VLOOKUP(CONCATENATE($B43,"_",AP$4,"_",$C$85,"_",$C$84),Data_for_IC_trend_tables!$A$1:$G$49194,7,FALSE)*1000000,"-")</f>
        <v>-</v>
      </c>
      <c r="AQ43" s="30" t="str">
        <f>IFERROR(VLOOKUP(CONCATENATE($B43,"_",AQ$4,"_",$C$85,"_",$C$84),Data_for_IC_trend_tables!$A$1:$G$49194,7,FALSE)*1000000,"-")</f>
        <v>-</v>
      </c>
      <c r="AR43" s="30" t="str">
        <f>IFERROR(VLOOKUP(CONCATENATE($B43,"_",AR$4,"_",$C$85,"_",$C$84),Data_for_IC_trend_tables!$A$1:$G$49194,7,FALSE)*1000000,"-")</f>
        <v>-</v>
      </c>
      <c r="AS43" s="30" t="str">
        <f>IFERROR(VLOOKUP(CONCATENATE($B43,"_",AS$4,"_",$C$85,"_",$C$84),Data_for_IC_trend_tables!$A$1:$G$49194,7,FALSE)*1000000,"-")</f>
        <v>-</v>
      </c>
      <c r="AT43" s="30" t="str">
        <f>IFERROR(VLOOKUP(CONCATENATE($B43,"_",AT$4,"_",$C$85,"_",$C$84),Data_for_IC_trend_tables!$A$1:$G$49194,7,FALSE)*1000000,"-")</f>
        <v>-</v>
      </c>
      <c r="AU43" s="30" t="str">
        <f>IFERROR(VLOOKUP(CONCATENATE($B43,"_",AU$4,"_",$C$85,"_",$C$84),Data_for_IC_trend_tables!$A$1:$G$49194,7,FALSE)*1000000,"-")</f>
        <v>-</v>
      </c>
      <c r="AV43" s="30"/>
      <c r="AW43" s="30" t="str">
        <f>IFERROR(VLOOKUP(CONCATENATE($B43,"_",AW$4,"_",$C$85,"_",$C$84),Data_for_IC_trend_tables!$A$1:$G$49194,7,FALSE)*1000000,"-")</f>
        <v>-</v>
      </c>
      <c r="AX43" s="331"/>
      <c r="AY43" s="38" t="str">
        <f t="shared" si="0"/>
        <v/>
      </c>
      <c r="AZ43" s="58" t="str">
        <f t="shared" si="1"/>
        <v/>
      </c>
      <c r="BA43" s="31"/>
      <c r="BC43" s="21"/>
    </row>
    <row r="44" spans="2:55" s="3" customFormat="1" x14ac:dyDescent="0.2">
      <c r="B44" s="53" t="s">
        <v>172</v>
      </c>
      <c r="C44" s="71" t="s">
        <v>32</v>
      </c>
      <c r="D44" s="56">
        <v>2005</v>
      </c>
      <c r="E44" s="30" t="str">
        <f>IFERROR(VLOOKUP(CONCATENATE($B44,"_",E$4,"_",$C$85,"_",$C$84),Data_for_IC_trend_tables!$A$1:$G$49194,7,FALSE)*1000000,"-")</f>
        <v>-</v>
      </c>
      <c r="F44" s="30" t="str">
        <f>IFERROR(VLOOKUP(CONCATENATE($B44,"_",F$4,"_",$C$85,"_",$C$84),Data_for_IC_trend_tables!$A$1:$G$49194,7,FALSE)*1000000,"-")</f>
        <v>-</v>
      </c>
      <c r="G44" s="30" t="str">
        <f>IFERROR(VLOOKUP(CONCATENATE($B44,"_",G$4,"_",$C$85,"_",$C$84),Data_for_IC_trend_tables!$A$1:$G$49194,7,FALSE)*1000000,"-")</f>
        <v>-</v>
      </c>
      <c r="H44" s="30" t="str">
        <f>IFERROR(VLOOKUP(CONCATENATE($B44,"_",H$4,"_",$C$85,"_",$C$84),Data_for_IC_trend_tables!$A$1:$G$49194,7,FALSE)*1000000,"-")</f>
        <v>-</v>
      </c>
      <c r="I44" s="30" t="str">
        <f>IFERROR(VLOOKUP(CONCATENATE($B44,"_",I$4,"_",$C$85,"_",$C$84),Data_for_IC_trend_tables!$A$1:$G$49194,7,FALSE)*1000000,"-")</f>
        <v>-</v>
      </c>
      <c r="J44" s="30" t="str">
        <f>IFERROR(VLOOKUP(CONCATENATE($B44,"_",J$4,"_",$C$85,"_",$C$84),Data_for_IC_trend_tables!$A$1:$G$49194,7,FALSE)*1000000,"-")</f>
        <v>-</v>
      </c>
      <c r="K44" s="30" t="str">
        <f>IFERROR(VLOOKUP(CONCATENATE($B44,"_",K$4,"_",$C$85,"_",$C$84),Data_for_IC_trend_tables!$A$1:$G$49194,7,FALSE)*1000000,"-")</f>
        <v>-</v>
      </c>
      <c r="L44" s="30" t="str">
        <f>IFERROR(VLOOKUP(CONCATENATE($B44,"_",L$4,"_",$C$85,"_",$C$84),Data_for_IC_trend_tables!$A$1:$G$49194,7,FALSE)*1000000,"-")</f>
        <v>-</v>
      </c>
      <c r="M44" s="30" t="str">
        <f>IFERROR(VLOOKUP(CONCATENATE($B44,"_",M$4,"_",$C$85,"_",$C$84),Data_for_IC_trend_tables!$A$1:$G$49194,7,FALSE)*1000000,"-")</f>
        <v>-</v>
      </c>
      <c r="N44" s="30" t="str">
        <f>IFERROR(VLOOKUP(CONCATENATE($B44,"_",N$4,"_",$C$85,"_",$C$84),Data_for_IC_trend_tables!$A$1:$G$49194,7,FALSE)*1000000,"-")</f>
        <v>-</v>
      </c>
      <c r="O44" s="30">
        <f>IFERROR(VLOOKUP(CONCATENATE($B44,"_",O$4,"_",$C$85,"_",$C$84),Data_for_IC_trend_tables!$A$1:$G$49194,7,FALSE)*1000000,"-")</f>
        <v>844.21549749495694</v>
      </c>
      <c r="P44" s="30">
        <f>IFERROR(VLOOKUP(CONCATENATE($B44,"_",P$4,"_",$C$85,"_",$C$84),Data_for_IC_trend_tables!$A$1:$G$49194,7,FALSE)*1000000,"-")</f>
        <v>927.27503798448902</v>
      </c>
      <c r="Q44" s="30">
        <f>IFERROR(VLOOKUP(CONCATENATE($B44,"_",Q$4,"_",$C$85,"_",$C$84),Data_for_IC_trend_tables!$A$1:$G$49194,7,FALSE)*1000000,"-")</f>
        <v>979.84136618611092</v>
      </c>
      <c r="R44" s="30">
        <f>IFERROR(VLOOKUP(CONCATENATE($B44,"_",R$4,"_",$C$85,"_",$C$84),Data_for_IC_trend_tables!$A$1:$G$49194,7,FALSE)*1000000,"-")</f>
        <v>813.33197102684505</v>
      </c>
      <c r="S44" s="30">
        <f>IFERROR(VLOOKUP(CONCATENATE($B44,"_",S$4,"_",$C$85,"_",$C$84),Data_for_IC_trend_tables!$A$1:$G$49194,7,FALSE)*1000000,"-")</f>
        <v>826.35889893304306</v>
      </c>
      <c r="T44" s="30">
        <f>IFERROR(VLOOKUP(CONCATENATE($B44,"_",T$4,"_",$C$85,"_",$C$84),Data_for_IC_trend_tables!$A$1:$G$49194,7,FALSE)*1000000,"-")</f>
        <v>837.02110902069398</v>
      </c>
      <c r="U44" s="30">
        <f>IFERROR(VLOOKUP(CONCATENATE($B44,"_",U$4,"_",$C$85,"_",$C$84),Data_for_IC_trend_tables!$A$1:$G$49194,7,FALSE)*1000000,"-")</f>
        <v>911.78301937948095</v>
      </c>
      <c r="V44" s="30">
        <f>IFERROR(VLOOKUP(CONCATENATE($B44,"_",V$4,"_",$C$85,"_",$C$84),Data_for_IC_trend_tables!$A$1:$G$49194,7,FALSE)*1000000,"-")</f>
        <v>920.18778865209697</v>
      </c>
      <c r="W44" s="30">
        <f>IFERROR(VLOOKUP(CONCATENATE($B44,"_",W$4,"_",$C$85,"_",$C$84),Data_for_IC_trend_tables!$A$1:$G$49194,7,FALSE)*1000000,"-")</f>
        <v>885.07005987873697</v>
      </c>
      <c r="X44" s="30">
        <f>IFERROR(VLOOKUP(CONCATENATE($B44,"_",X$4,"_",$C$85,"_",$C$84),Data_for_IC_trend_tables!$A$1:$G$49194,7,FALSE)*1000000,"-")</f>
        <v>803.78740777508904</v>
      </c>
      <c r="Y44" s="30">
        <f>IFERROR(VLOOKUP(CONCATENATE($B44,"_",Y$4,"_",$C$85,"_",$C$84),Data_for_IC_trend_tables!$A$1:$G$49194,7,FALSE)*1000000,"-")</f>
        <v>816.17414146062197</v>
      </c>
      <c r="Z44" s="30">
        <f>IFERROR(VLOOKUP(CONCATENATE($B44,"_",Z$4,"_",$C$85,"_",$C$84),Data_for_IC_trend_tables!$A$1:$G$49194,7,FALSE)*1000000,"-")</f>
        <v>815.39493680351995</v>
      </c>
      <c r="AA44" s="30">
        <f>IFERROR(VLOOKUP(CONCATENATE($B44,"_",AA$4,"_",$C$85,"_",$C$84),Data_for_IC_trend_tables!$A$1:$G$49194,7,FALSE)*1000000,"-")</f>
        <v>786.82042132080903</v>
      </c>
      <c r="AB44" s="30">
        <f>IFERROR(VLOOKUP(CONCATENATE($B44,"_",AB$4,"_",$C$85,"_",$C$84),Data_for_IC_trend_tables!$A$1:$G$49194,7,FALSE)*1000000,"-")</f>
        <v>783.97907027535302</v>
      </c>
      <c r="AC44" s="30">
        <f>IFERROR(VLOOKUP(CONCATENATE($B44,"_",AC$4,"_",$C$85,"_",$C$84),Data_for_IC_trend_tables!$A$1:$G$49194,7,FALSE)*1000000,"-")</f>
        <v>775.67023542726008</v>
      </c>
      <c r="AD44" s="30">
        <f>IFERROR(VLOOKUP(CONCATENATE($B44,"_",AD$4,"_",$C$85,"_",$C$84),Data_for_IC_trend_tables!$A$1:$G$49194,7,FALSE)*1000000,"-")</f>
        <v>774.37165353719593</v>
      </c>
      <c r="AE44" s="30">
        <f>IFERROR(VLOOKUP(CONCATENATE($B44,"_",AE$4,"_",$C$85,"_",$C$84),Data_for_IC_trend_tables!$A$1:$G$49194,7,FALSE)*1000000,"-")</f>
        <v>778.86686613856705</v>
      </c>
      <c r="AF44" s="30">
        <f>IFERROR(VLOOKUP(CONCATENATE($B44,"_",AF$4,"_",$C$85,"_",$C$84),Data_for_IC_trend_tables!$A$1:$G$49194,7,FALSE)*1000000,"-")</f>
        <v>781.24497517974396</v>
      </c>
      <c r="AG44" s="30">
        <f>IFERROR(VLOOKUP(CONCATENATE($B44,"_",AG$4,"_",$C$85,"_",$C$84),Data_for_IC_trend_tables!$A$1:$G$49194,7,FALSE)*1000000,"-")</f>
        <v>789.06009592936698</v>
      </c>
      <c r="AH44" s="30">
        <f>IFERROR(VLOOKUP(CONCATENATE($B44,"_",AH$4,"_",$C$85,"_",$C$84),Data_for_IC_trend_tables!$A$1:$G$49194,7,FALSE)*1000000,"-")</f>
        <v>781.50879375753107</v>
      </c>
      <c r="AI44" s="30">
        <f>IFERROR(VLOOKUP(CONCATENATE($B44,"_",AI$4,"_",$C$85,"_",$C$84),Data_for_IC_trend_tables!$A$1:$G$49194,7,FALSE)*1000000,"-")</f>
        <v>805.47605275474405</v>
      </c>
      <c r="AJ44" s="30">
        <f>IFERROR(VLOOKUP(CONCATENATE($B44,"_",AJ$4,"_",$C$85,"_",$C$84),Data_for_IC_trend_tables!$A$1:$G$49194,7,FALSE)*1000000,"-")</f>
        <v>815.189143375085</v>
      </c>
      <c r="AK44" s="30">
        <f>IFERROR(VLOOKUP(CONCATENATE($B44,"_",AK$4,"_",$C$85,"_",$C$84),Data_for_IC_trend_tables!$A$1:$G$49194,7,FALSE)*1000000,"-")</f>
        <v>782.62402739876995</v>
      </c>
      <c r="AL44" s="30">
        <f>IFERROR(VLOOKUP(CONCATENATE($B44,"_",AL$4,"_",$C$85,"_",$C$84),Data_for_IC_trend_tables!$A$1:$G$49194,7,FALSE)*1000000,"-")</f>
        <v>753.88512440864304</v>
      </c>
      <c r="AM44" s="30">
        <f>IFERROR(VLOOKUP(CONCATENATE($B44,"_",AM$4,"_",$C$85,"_",$C$84),Data_for_IC_trend_tables!$A$1:$G$49194,7,FALSE)*1000000,"-")</f>
        <v>725.80259594588495</v>
      </c>
      <c r="AN44" s="30">
        <f>IFERROR(VLOOKUP(CONCATENATE($B44,"_",AN$4,"_",$C$85,"_",$C$84),Data_for_IC_trend_tables!$A$1:$G$49194,7,FALSE)*1000000,"-")</f>
        <v>725.20716226635204</v>
      </c>
      <c r="AO44" s="30">
        <f>IFERROR(VLOOKUP(CONCATENATE($B44,"_",AO$4,"_",$C$85,"_",$C$84),Data_for_IC_trend_tables!$A$1:$G$49194,7,FALSE)*1000000,"-")</f>
        <v>723.645781706771</v>
      </c>
      <c r="AP44" s="30">
        <f>IFERROR(VLOOKUP(CONCATENATE($B44,"_",AP$4,"_",$C$85,"_",$C$84),Data_for_IC_trend_tables!$A$1:$G$49194,7,FALSE)*1000000,"-")</f>
        <v>717.54749233991106</v>
      </c>
      <c r="AQ44" s="30">
        <f>IFERROR(VLOOKUP(CONCATENATE($B44,"_",AQ$4,"_",$C$85,"_",$C$84),Data_for_IC_trend_tables!$A$1:$G$49194,7,FALSE)*1000000,"-")</f>
        <v>718.20990449693704</v>
      </c>
      <c r="AR44" s="30">
        <f>IFERROR(VLOOKUP(CONCATENATE($B44,"_",AR$4,"_",$C$85,"_",$C$84),Data_for_IC_trend_tables!$A$1:$G$49194,7,FALSE)*1000000,"-")</f>
        <v>723.12825025697396</v>
      </c>
      <c r="AS44" s="30">
        <f>IFERROR(VLOOKUP(CONCATENATE($B44,"_",AS$4,"_",$C$85,"_",$C$84),Data_for_IC_trend_tables!$A$1:$G$49194,7,FALSE)*1000000,"-")</f>
        <v>733.39705230019706</v>
      </c>
      <c r="AT44" s="30">
        <f>IFERROR(VLOOKUP(CONCATENATE($B44,"_",AT$4,"_",$C$85,"_",$C$84),Data_for_IC_trend_tables!$A$1:$G$49194,7,FALSE)*1000000,"-")</f>
        <v>763.920181220828</v>
      </c>
      <c r="AU44" s="30">
        <f>IFERROR(VLOOKUP(CONCATENATE($B44,"_",AU$4,"_",$C$85,"_",$C$84),Data_for_IC_trend_tables!$A$1:$G$49194,7,FALSE)*1000000,"-")</f>
        <v>700.87177086655504</v>
      </c>
      <c r="AV44" s="30"/>
      <c r="AW44" s="30">
        <f>IFERROR(VLOOKUP(CONCATENATE($B44,"_",AW$4,"_",$C$85,"_",$C$84),Data_for_IC_trend_tables!$A$1:$G$49194,7,FALSE)*1000000,"-")</f>
        <v>700.87177086655504</v>
      </c>
      <c r="AX44" s="98"/>
      <c r="AY44" s="38" t="str">
        <f t="shared" si="0"/>
        <v/>
      </c>
      <c r="AZ44" s="58" t="str">
        <f t="shared" si="1"/>
        <v/>
      </c>
      <c r="BA44" s="31"/>
      <c r="BC44" s="21"/>
    </row>
    <row r="45" spans="2:55" s="3" customFormat="1" x14ac:dyDescent="0.2">
      <c r="B45" s="53" t="s">
        <v>173</v>
      </c>
      <c r="C45" s="71" t="s">
        <v>33</v>
      </c>
      <c r="D45" s="56">
        <v>2005</v>
      </c>
      <c r="E45" s="30" t="str">
        <f>IFERROR(VLOOKUP(CONCATENATE($B45,"_",E$4,"_",$C$85,"_",$C$84),Data_for_IC_trend_tables!$A$1:$G$49194,7,FALSE)*1000000,"-")</f>
        <v>-</v>
      </c>
      <c r="F45" s="30" t="str">
        <f>IFERROR(VLOOKUP(CONCATENATE($B45,"_",F$4,"_",$C$85,"_",$C$84),Data_for_IC_trend_tables!$A$1:$G$49194,7,FALSE)*1000000,"-")</f>
        <v>-</v>
      </c>
      <c r="G45" s="30" t="str">
        <f>IFERROR(VLOOKUP(CONCATENATE($B45,"_",G$4,"_",$C$85,"_",$C$84),Data_for_IC_trend_tables!$A$1:$G$49194,7,FALSE)*1000000,"-")</f>
        <v>-</v>
      </c>
      <c r="H45" s="30" t="str">
        <f>IFERROR(VLOOKUP(CONCATENATE($B45,"_",H$4,"_",$C$85,"_",$C$84),Data_for_IC_trend_tables!$A$1:$G$49194,7,FALSE)*1000000,"-")</f>
        <v>-</v>
      </c>
      <c r="I45" s="30" t="str">
        <f>IFERROR(VLOOKUP(CONCATENATE($B45,"_",I$4,"_",$C$85,"_",$C$84),Data_for_IC_trend_tables!$A$1:$G$49194,7,FALSE)*1000000,"-")</f>
        <v>-</v>
      </c>
      <c r="J45" s="30" t="str">
        <f>IFERROR(VLOOKUP(CONCATENATE($B45,"_",J$4,"_",$C$85,"_",$C$84),Data_for_IC_trend_tables!$A$1:$G$49194,7,FALSE)*1000000,"-")</f>
        <v>-</v>
      </c>
      <c r="K45" s="30" t="str">
        <f>IFERROR(VLOOKUP(CONCATENATE($B45,"_",K$4,"_",$C$85,"_",$C$84),Data_for_IC_trend_tables!$A$1:$G$49194,7,FALSE)*1000000,"-")</f>
        <v>-</v>
      </c>
      <c r="L45" s="30" t="str">
        <f>IFERROR(VLOOKUP(CONCATENATE($B45,"_",L$4,"_",$C$85,"_",$C$84),Data_for_IC_trend_tables!$A$1:$G$49194,7,FALSE)*1000000,"-")</f>
        <v>-</v>
      </c>
      <c r="M45" s="30" t="str">
        <f>IFERROR(VLOOKUP(CONCATENATE($B45,"_",M$4,"_",$C$85,"_",$C$84),Data_for_IC_trend_tables!$A$1:$G$49194,7,FALSE)*1000000,"-")</f>
        <v>-</v>
      </c>
      <c r="N45" s="30" t="str">
        <f>IFERROR(VLOOKUP(CONCATENATE($B45,"_",N$4,"_",$C$85,"_",$C$84),Data_for_IC_trend_tables!$A$1:$G$49194,7,FALSE)*1000000,"-")</f>
        <v>-</v>
      </c>
      <c r="O45" s="30">
        <f>IFERROR(VLOOKUP(CONCATENATE($B45,"_",O$4,"_",$C$85,"_",$C$84),Data_for_IC_trend_tables!$A$1:$G$49194,7,FALSE)*1000000,"-")</f>
        <v>24.7280368243207</v>
      </c>
      <c r="P45" s="30">
        <f>IFERROR(VLOOKUP(CONCATENATE($B45,"_",P$4,"_",$C$85,"_",$C$84),Data_for_IC_trend_tables!$A$1:$G$49194,7,FALSE)*1000000,"-")</f>
        <v>23.864531480101501</v>
      </c>
      <c r="Q45" s="30">
        <f>IFERROR(VLOOKUP(CONCATENATE($B45,"_",Q$4,"_",$C$85,"_",$C$84),Data_for_IC_trend_tables!$A$1:$G$49194,7,FALSE)*1000000,"-")</f>
        <v>23.763501644548999</v>
      </c>
      <c r="R45" s="30">
        <f>IFERROR(VLOOKUP(CONCATENATE($B45,"_",R$4,"_",$C$85,"_",$C$84),Data_for_IC_trend_tables!$A$1:$G$49194,7,FALSE)*1000000,"-")</f>
        <v>21.622449082038599</v>
      </c>
      <c r="S45" s="30">
        <f>IFERROR(VLOOKUP(CONCATENATE($B45,"_",S$4,"_",$C$85,"_",$C$84),Data_for_IC_trend_tables!$A$1:$G$49194,7,FALSE)*1000000,"-")</f>
        <v>21.619585726571799</v>
      </c>
      <c r="T45" s="30">
        <f>IFERROR(VLOOKUP(CONCATENATE($B45,"_",T$4,"_",$C$85,"_",$C$84),Data_for_IC_trend_tables!$A$1:$G$49194,7,FALSE)*1000000,"-")</f>
        <v>21.070563002270099</v>
      </c>
      <c r="U45" s="30">
        <f>IFERROR(VLOOKUP(CONCATENATE($B45,"_",U$4,"_",$C$85,"_",$C$84),Data_for_IC_trend_tables!$A$1:$G$49194,7,FALSE)*1000000,"-")</f>
        <v>19.544200754894199</v>
      </c>
      <c r="V45" s="30">
        <f>IFERROR(VLOOKUP(CONCATENATE($B45,"_",V$4,"_",$C$85,"_",$C$84),Data_for_IC_trend_tables!$A$1:$G$49194,7,FALSE)*1000000,"-")</f>
        <v>20.4895351550459</v>
      </c>
      <c r="W45" s="30">
        <f>IFERROR(VLOOKUP(CONCATENATE($B45,"_",W$4,"_",$C$85,"_",$C$84),Data_for_IC_trend_tables!$A$1:$G$49194,7,FALSE)*1000000,"-")</f>
        <v>19.5824914921313</v>
      </c>
      <c r="X45" s="30">
        <f>IFERROR(VLOOKUP(CONCATENATE($B45,"_",X$4,"_",$C$85,"_",$C$84),Data_for_IC_trend_tables!$A$1:$G$49194,7,FALSE)*1000000,"-")</f>
        <v>20.653816471471</v>
      </c>
      <c r="Y45" s="30">
        <f>IFERROR(VLOOKUP(CONCATENATE($B45,"_",Y$4,"_",$C$85,"_",$C$84),Data_for_IC_trend_tables!$A$1:$G$49194,7,FALSE)*1000000,"-")</f>
        <v>21.5997763490866</v>
      </c>
      <c r="Z45" s="30">
        <f>IFERROR(VLOOKUP(CONCATENATE($B45,"_",Z$4,"_",$C$85,"_",$C$84),Data_for_IC_trend_tables!$A$1:$G$49194,7,FALSE)*1000000,"-")</f>
        <v>21.174948466999599</v>
      </c>
      <c r="AA45" s="30">
        <f>IFERROR(VLOOKUP(CONCATENATE($B45,"_",AA$4,"_",$C$85,"_",$C$84),Data_for_IC_trend_tables!$A$1:$G$49194,7,FALSE)*1000000,"-")</f>
        <v>22.792022840389802</v>
      </c>
      <c r="AB45" s="30">
        <f>IFERROR(VLOOKUP(CONCATENATE($B45,"_",AB$4,"_",$C$85,"_",$C$84),Data_for_IC_trend_tables!$A$1:$G$49194,7,FALSE)*1000000,"-")</f>
        <v>24.157311207928</v>
      </c>
      <c r="AC45" s="30">
        <f>IFERROR(VLOOKUP(CONCATENATE($B45,"_",AC$4,"_",$C$85,"_",$C$84),Data_for_IC_trend_tables!$A$1:$G$49194,7,FALSE)*1000000,"-")</f>
        <v>24.247692145344597</v>
      </c>
      <c r="AD45" s="30">
        <f>IFERROR(VLOOKUP(CONCATENATE($B45,"_",AD$4,"_",$C$85,"_",$C$84),Data_for_IC_trend_tables!$A$1:$G$49194,7,FALSE)*1000000,"-")</f>
        <v>23.5167139022432</v>
      </c>
      <c r="AE45" s="30">
        <f>IFERROR(VLOOKUP(CONCATENATE($B45,"_",AE$4,"_",$C$85,"_",$C$84),Data_for_IC_trend_tables!$A$1:$G$49194,7,FALSE)*1000000,"-")</f>
        <v>26.3567250546579</v>
      </c>
      <c r="AF45" s="30">
        <f>IFERROR(VLOOKUP(CONCATENATE($B45,"_",AF$4,"_",$C$85,"_",$C$84),Data_for_IC_trend_tables!$A$1:$G$49194,7,FALSE)*1000000,"-")</f>
        <v>25.894372941450001</v>
      </c>
      <c r="AG45" s="30">
        <f>IFERROR(VLOOKUP(CONCATENATE($B45,"_",AG$4,"_",$C$85,"_",$C$84),Data_for_IC_trend_tables!$A$1:$G$49194,7,FALSE)*1000000,"-")</f>
        <v>23.207038109059699</v>
      </c>
      <c r="AH45" s="30">
        <f>IFERROR(VLOOKUP(CONCATENATE($B45,"_",AH$4,"_",$C$85,"_",$C$84),Data_for_IC_trend_tables!$A$1:$G$49194,7,FALSE)*1000000,"-")</f>
        <v>20.281087175668301</v>
      </c>
      <c r="AI45" s="30">
        <f>IFERROR(VLOOKUP(CONCATENATE($B45,"_",AI$4,"_",$C$85,"_",$C$84),Data_for_IC_trend_tables!$A$1:$G$49194,7,FALSE)*1000000,"-")</f>
        <v>23.678737993403999</v>
      </c>
      <c r="AJ45" s="30">
        <f>IFERROR(VLOOKUP(CONCATENATE($B45,"_",AJ$4,"_",$C$85,"_",$C$84),Data_for_IC_trend_tables!$A$1:$G$49194,7,FALSE)*1000000,"-")</f>
        <v>22.0813300014816</v>
      </c>
      <c r="AK45" s="30">
        <f>IFERROR(VLOOKUP(CONCATENATE($B45,"_",AK$4,"_",$C$85,"_",$C$84),Data_for_IC_trend_tables!$A$1:$G$49194,7,FALSE)*1000000,"-")</f>
        <v>22.975319389144801</v>
      </c>
      <c r="AL45" s="30">
        <f>IFERROR(VLOOKUP(CONCATENATE($B45,"_",AL$4,"_",$C$85,"_",$C$84),Data_for_IC_trend_tables!$A$1:$G$49194,7,FALSE)*1000000,"-")</f>
        <v>24.383960204296301</v>
      </c>
      <c r="AM45" s="30">
        <f>IFERROR(VLOOKUP(CONCATENATE($B45,"_",AM$4,"_",$C$85,"_",$C$84),Data_for_IC_trend_tables!$A$1:$G$49194,7,FALSE)*1000000,"-")</f>
        <v>24.949213236658498</v>
      </c>
      <c r="AN45" s="30">
        <f>IFERROR(VLOOKUP(CONCATENATE($B45,"_",AN$4,"_",$C$85,"_",$C$84),Data_for_IC_trend_tables!$A$1:$G$49194,7,FALSE)*1000000,"-")</f>
        <v>23.7792006819008</v>
      </c>
      <c r="AO45" s="30">
        <f>IFERROR(VLOOKUP(CONCATENATE($B45,"_",AO$4,"_",$C$85,"_",$C$84),Data_for_IC_trend_tables!$A$1:$G$49194,7,FALSE)*1000000,"-")</f>
        <v>25.151574444093402</v>
      </c>
      <c r="AP45" s="30">
        <f>IFERROR(VLOOKUP(CONCATENATE($B45,"_",AP$4,"_",$C$85,"_",$C$84),Data_for_IC_trend_tables!$A$1:$G$49194,7,FALSE)*1000000,"-")</f>
        <v>26.002406067212998</v>
      </c>
      <c r="AQ45" s="30">
        <f>IFERROR(VLOOKUP(CONCATENATE($B45,"_",AQ$4,"_",$C$85,"_",$C$84),Data_for_IC_trend_tables!$A$1:$G$49194,7,FALSE)*1000000,"-")</f>
        <v>25.7150673926648</v>
      </c>
      <c r="AR45" s="30">
        <f>IFERROR(VLOOKUP(CONCATENATE($B45,"_",AR$4,"_",$C$85,"_",$C$84),Data_for_IC_trend_tables!$A$1:$G$49194,7,FALSE)*1000000,"-")</f>
        <v>20.844093720324899</v>
      </c>
      <c r="AS45" s="30">
        <f>IFERROR(VLOOKUP(CONCATENATE($B45,"_",AS$4,"_",$C$85,"_",$C$84),Data_for_IC_trend_tables!$A$1:$G$49194,7,FALSE)*1000000,"-")</f>
        <v>18.224581107137599</v>
      </c>
      <c r="AT45" s="30">
        <f>IFERROR(VLOOKUP(CONCATENATE($B45,"_",AT$4,"_",$C$85,"_",$C$84),Data_for_IC_trend_tables!$A$1:$G$49194,7,FALSE)*1000000,"-")</f>
        <v>25.222081523919599</v>
      </c>
      <c r="AU45" s="30">
        <f>IFERROR(VLOOKUP(CONCATENATE($B45,"_",AU$4,"_",$C$85,"_",$C$84),Data_for_IC_trend_tables!$A$1:$G$49194,7,FALSE)*1000000,"-")</f>
        <v>20.466847291616102</v>
      </c>
      <c r="AV45" s="30"/>
      <c r="AW45" s="30">
        <f>IFERROR(VLOOKUP(CONCATENATE($B45,"_",AW$4,"_",$C$85,"_",$C$84),Data_for_IC_trend_tables!$A$1:$G$49194,7,FALSE)*1000000,"-")</f>
        <v>20.466847291616102</v>
      </c>
      <c r="AX45" s="98">
        <f t="shared" ref="AX45:AX49" si="8">AD45</f>
        <v>23.5167139022432</v>
      </c>
      <c r="AY45" s="38" t="str">
        <f t="shared" si="0"/>
        <v>Yes</v>
      </c>
      <c r="AZ45" s="58">
        <f t="shared" si="1"/>
        <v>-0.12968931897990135</v>
      </c>
      <c r="BA45" s="31" t="s">
        <v>262</v>
      </c>
      <c r="BC45" s="21"/>
    </row>
    <row r="46" spans="2:55" s="3" customFormat="1" x14ac:dyDescent="0.2">
      <c r="B46" s="53" t="s">
        <v>174</v>
      </c>
      <c r="C46" s="71" t="s">
        <v>34</v>
      </c>
      <c r="D46" s="56">
        <v>2005</v>
      </c>
      <c r="E46" s="30" t="str">
        <f>IFERROR(VLOOKUP(CONCATENATE($B46,"_",E$4,"_",$C$85,"_",$C$84),Data_for_IC_trend_tables!$A$1:$G$49194,7,FALSE)*1000000,"-")</f>
        <v>-</v>
      </c>
      <c r="F46" s="30" t="str">
        <f>IFERROR(VLOOKUP(CONCATENATE($B46,"_",F$4,"_",$C$85,"_",$C$84),Data_for_IC_trend_tables!$A$1:$G$49194,7,FALSE)*1000000,"-")</f>
        <v>-</v>
      </c>
      <c r="G46" s="30" t="str">
        <f>IFERROR(VLOOKUP(CONCATENATE($B46,"_",G$4,"_",$C$85,"_",$C$84),Data_for_IC_trend_tables!$A$1:$G$49194,7,FALSE)*1000000,"-")</f>
        <v>-</v>
      </c>
      <c r="H46" s="30" t="str">
        <f>IFERROR(VLOOKUP(CONCATENATE($B46,"_",H$4,"_",$C$85,"_",$C$84),Data_for_IC_trend_tables!$A$1:$G$49194,7,FALSE)*1000000,"-")</f>
        <v>-</v>
      </c>
      <c r="I46" s="30" t="str">
        <f>IFERROR(VLOOKUP(CONCATENATE($B46,"_",I$4,"_",$C$85,"_",$C$84),Data_for_IC_trend_tables!$A$1:$G$49194,7,FALSE)*1000000,"-")</f>
        <v>-</v>
      </c>
      <c r="J46" s="30" t="str">
        <f>IFERROR(VLOOKUP(CONCATENATE($B46,"_",J$4,"_",$C$85,"_",$C$84),Data_for_IC_trend_tables!$A$1:$G$49194,7,FALSE)*1000000,"-")</f>
        <v>-</v>
      </c>
      <c r="K46" s="30" t="str">
        <f>IFERROR(VLOOKUP(CONCATENATE($B46,"_",K$4,"_",$C$85,"_",$C$84),Data_for_IC_trend_tables!$A$1:$G$49194,7,FALSE)*1000000,"-")</f>
        <v>-</v>
      </c>
      <c r="L46" s="30" t="str">
        <f>IFERROR(VLOOKUP(CONCATENATE($B46,"_",L$4,"_",$C$85,"_",$C$84),Data_for_IC_trend_tables!$A$1:$G$49194,7,FALSE)*1000000,"-")</f>
        <v>-</v>
      </c>
      <c r="M46" s="30" t="str">
        <f>IFERROR(VLOOKUP(CONCATENATE($B46,"_",M$4,"_",$C$85,"_",$C$84),Data_for_IC_trend_tables!$A$1:$G$49194,7,FALSE)*1000000,"-")</f>
        <v>-</v>
      </c>
      <c r="N46" s="30" t="str">
        <f>IFERROR(VLOOKUP(CONCATENATE($B46,"_",N$4,"_",$C$85,"_",$C$84),Data_for_IC_trend_tables!$A$1:$G$49194,7,FALSE)*1000000,"-")</f>
        <v>-</v>
      </c>
      <c r="O46" s="30">
        <f>IFERROR(VLOOKUP(CONCATENATE($B46,"_",O$4,"_",$C$85,"_",$C$84),Data_for_IC_trend_tables!$A$1:$G$49194,7,FALSE)*1000000,"-")</f>
        <v>416.32623715294397</v>
      </c>
      <c r="P46" s="30">
        <f>IFERROR(VLOOKUP(CONCATENATE($B46,"_",P$4,"_",$C$85,"_",$C$84),Data_for_IC_trend_tables!$A$1:$G$49194,7,FALSE)*1000000,"-")</f>
        <v>415.17519773859897</v>
      </c>
      <c r="Q46" s="30">
        <f>IFERROR(VLOOKUP(CONCATENATE($B46,"_",Q$4,"_",$C$85,"_",$C$84),Data_for_IC_trend_tables!$A$1:$G$49194,7,FALSE)*1000000,"-")</f>
        <v>373.85201137577104</v>
      </c>
      <c r="R46" s="30">
        <f>IFERROR(VLOOKUP(CONCATENATE($B46,"_",R$4,"_",$C$85,"_",$C$84),Data_for_IC_trend_tables!$A$1:$G$49194,7,FALSE)*1000000,"-")</f>
        <v>350.27340345452501</v>
      </c>
      <c r="S46" s="30">
        <f>IFERROR(VLOOKUP(CONCATENATE($B46,"_",S$4,"_",$C$85,"_",$C$84),Data_for_IC_trend_tables!$A$1:$G$49194,7,FALSE)*1000000,"-")</f>
        <v>322.96872453350096</v>
      </c>
      <c r="T46" s="30">
        <f>IFERROR(VLOOKUP(CONCATENATE($B46,"_",T$4,"_",$C$85,"_",$C$84),Data_for_IC_trend_tables!$A$1:$G$49194,7,FALSE)*1000000,"-")</f>
        <v>291.30250873527405</v>
      </c>
      <c r="U46" s="30">
        <f>IFERROR(VLOOKUP(CONCATENATE($B46,"_",U$4,"_",$C$85,"_",$C$84),Data_for_IC_trend_tables!$A$1:$G$49194,7,FALSE)*1000000,"-")</f>
        <v>274.85561843582303</v>
      </c>
      <c r="V46" s="30">
        <f>IFERROR(VLOOKUP(CONCATENATE($B46,"_",V$4,"_",$C$85,"_",$C$84),Data_for_IC_trend_tables!$A$1:$G$49194,7,FALSE)*1000000,"-")</f>
        <v>256.21946411130898</v>
      </c>
      <c r="W46" s="30">
        <f>IFERROR(VLOOKUP(CONCATENATE($B46,"_",W$4,"_",$C$85,"_",$C$84),Data_for_IC_trend_tables!$A$1:$G$49194,7,FALSE)*1000000,"-")</f>
        <v>244.78693273183902</v>
      </c>
      <c r="X46" s="30">
        <f>IFERROR(VLOOKUP(CONCATENATE($B46,"_",X$4,"_",$C$85,"_",$C$84),Data_for_IC_trend_tables!$A$1:$G$49194,7,FALSE)*1000000,"-")</f>
        <v>228.216704397272</v>
      </c>
      <c r="Y46" s="30">
        <f>IFERROR(VLOOKUP(CONCATENATE($B46,"_",Y$4,"_",$C$85,"_",$C$84),Data_for_IC_trend_tables!$A$1:$G$49194,7,FALSE)*1000000,"-")</f>
        <v>214.47332574055901</v>
      </c>
      <c r="Z46" s="30">
        <f>IFERROR(VLOOKUP(CONCATENATE($B46,"_",Z$4,"_",$C$85,"_",$C$84),Data_for_IC_trend_tables!$A$1:$G$49194,7,FALSE)*1000000,"-")</f>
        <v>202.786044191819</v>
      </c>
      <c r="AA46" s="30">
        <f>IFERROR(VLOOKUP(CONCATENATE($B46,"_",AA$4,"_",$C$85,"_",$C$84),Data_for_IC_trend_tables!$A$1:$G$49194,7,FALSE)*1000000,"-")</f>
        <v>185.022109146253</v>
      </c>
      <c r="AB46" s="30">
        <f>IFERROR(VLOOKUP(CONCATENATE($B46,"_",AB$4,"_",$C$85,"_",$C$84),Data_for_IC_trend_tables!$A$1:$G$49194,7,FALSE)*1000000,"-")</f>
        <v>155.04002469268599</v>
      </c>
      <c r="AC46" s="30">
        <f>IFERROR(VLOOKUP(CONCATENATE($B46,"_",AC$4,"_",$C$85,"_",$C$84),Data_for_IC_trend_tables!$A$1:$G$49194,7,FALSE)*1000000,"-")</f>
        <v>143.38533406263301</v>
      </c>
      <c r="AD46" s="30">
        <f>IFERROR(VLOOKUP(CONCATENATE($B46,"_",AD$4,"_",$C$85,"_",$C$84),Data_for_IC_trend_tables!$A$1:$G$49194,7,FALSE)*1000000,"-")</f>
        <v>135.51540582594401</v>
      </c>
      <c r="AE46" s="30">
        <f>IFERROR(VLOOKUP(CONCATENATE($B46,"_",AE$4,"_",$C$85,"_",$C$84),Data_for_IC_trend_tables!$A$1:$G$49194,7,FALSE)*1000000,"-")</f>
        <v>123.12712384091999</v>
      </c>
      <c r="AF46" s="30">
        <f>IFERROR(VLOOKUP(CONCATENATE($B46,"_",AF$4,"_",$C$85,"_",$C$84),Data_for_IC_trend_tables!$A$1:$G$49194,7,FALSE)*1000000,"-")</f>
        <v>100.078934105526</v>
      </c>
      <c r="AG46" s="30">
        <f>IFERROR(VLOOKUP(CONCATENATE($B46,"_",AG$4,"_",$C$85,"_",$C$84),Data_for_IC_trend_tables!$A$1:$G$49194,7,FALSE)*1000000,"-")</f>
        <v>94.3727814637124</v>
      </c>
      <c r="AH46" s="30">
        <f>IFERROR(VLOOKUP(CONCATENATE($B46,"_",AH$4,"_",$C$85,"_",$C$84),Data_for_IC_trend_tables!$A$1:$G$49194,7,FALSE)*1000000,"-")</f>
        <v>83.299312530598002</v>
      </c>
      <c r="AI46" s="30">
        <f>IFERROR(VLOOKUP(CONCATENATE($B46,"_",AI$4,"_",$C$85,"_",$C$84),Data_for_IC_trend_tables!$A$1:$G$49194,7,FALSE)*1000000,"-")</f>
        <v>76.531282235376111</v>
      </c>
      <c r="AJ46" s="30">
        <f>IFERROR(VLOOKUP(CONCATENATE($B46,"_",AJ$4,"_",$C$85,"_",$C$84),Data_for_IC_trend_tables!$A$1:$G$49194,7,FALSE)*1000000,"-")</f>
        <v>51.590586732058398</v>
      </c>
      <c r="AK46" s="30">
        <f>IFERROR(VLOOKUP(CONCATENATE($B46,"_",AK$4,"_",$C$85,"_",$C$84),Data_for_IC_trend_tables!$A$1:$G$49194,7,FALSE)*1000000,"-")</f>
        <v>44.571031798630599</v>
      </c>
      <c r="AL46" s="30">
        <f>IFERROR(VLOOKUP(CONCATENATE($B46,"_",AL$4,"_",$C$85,"_",$C$84),Data_for_IC_trend_tables!$A$1:$G$49194,7,FALSE)*1000000,"-")</f>
        <v>41.493193821022999</v>
      </c>
      <c r="AM46" s="30">
        <f>IFERROR(VLOOKUP(CONCATENATE($B46,"_",AM$4,"_",$C$85,"_",$C$84),Data_for_IC_trend_tables!$A$1:$G$49194,7,FALSE)*1000000,"-")</f>
        <v>40.676214320756095</v>
      </c>
      <c r="AN46" s="30">
        <f>IFERROR(VLOOKUP(CONCATENATE($B46,"_",AN$4,"_",$C$85,"_",$C$84),Data_for_IC_trend_tables!$A$1:$G$49194,7,FALSE)*1000000,"-")</f>
        <v>38.943513353448097</v>
      </c>
      <c r="AO46" s="30">
        <f>IFERROR(VLOOKUP(CONCATENATE($B46,"_",AO$4,"_",$C$85,"_",$C$84),Data_for_IC_trend_tables!$A$1:$G$49194,7,FALSE)*1000000,"-")</f>
        <v>38.945808757476499</v>
      </c>
      <c r="AP46" s="30">
        <f>IFERROR(VLOOKUP(CONCATENATE($B46,"_",AP$4,"_",$C$85,"_",$C$84),Data_for_IC_trend_tables!$A$1:$G$49194,7,FALSE)*1000000,"-")</f>
        <v>37.846878076281101</v>
      </c>
      <c r="AQ46" s="30">
        <f>IFERROR(VLOOKUP(CONCATENATE($B46,"_",AQ$4,"_",$C$85,"_",$C$84),Data_for_IC_trend_tables!$A$1:$G$49194,7,FALSE)*1000000,"-")</f>
        <v>37.1203451879231</v>
      </c>
      <c r="AR46" s="30">
        <f>IFERROR(VLOOKUP(CONCATENATE($B46,"_",AR$4,"_",$C$85,"_",$C$84),Data_for_IC_trend_tables!$A$1:$G$49194,7,FALSE)*1000000,"-")</f>
        <v>36.114554721172802</v>
      </c>
      <c r="AS46" s="30">
        <f>IFERROR(VLOOKUP(CONCATENATE($B46,"_",AS$4,"_",$C$85,"_",$C$84),Data_for_IC_trend_tables!$A$1:$G$49194,7,FALSE)*1000000,"-")</f>
        <v>35.342831120790997</v>
      </c>
      <c r="AT46" s="30">
        <f>IFERROR(VLOOKUP(CONCATENATE($B46,"_",AT$4,"_",$C$85,"_",$C$84),Data_for_IC_trend_tables!$A$1:$G$49194,7,FALSE)*1000000,"-")</f>
        <v>35.089394197211298</v>
      </c>
      <c r="AU46" s="30">
        <f>IFERROR(VLOOKUP(CONCATENATE($B46,"_",AU$4,"_",$C$85,"_",$C$84),Data_for_IC_trend_tables!$A$1:$G$49194,7,FALSE)*1000000,"-")</f>
        <v>34.823211175030401</v>
      </c>
      <c r="AV46" s="30"/>
      <c r="AW46" s="30">
        <f>IFERROR(VLOOKUP(CONCATENATE($B46,"_",AW$4,"_",$C$85,"_",$C$84),Data_for_IC_trend_tables!$A$1:$G$49194,7,FALSE)*1000000,"-")</f>
        <v>34.823211175030401</v>
      </c>
      <c r="AX46" s="98">
        <f t="shared" si="8"/>
        <v>135.51540582594401</v>
      </c>
      <c r="AY46" s="38" t="str">
        <f t="shared" si="0"/>
        <v>Yes</v>
      </c>
      <c r="AZ46" s="58">
        <f t="shared" si="1"/>
        <v>-0.74303134789149117</v>
      </c>
      <c r="BA46" s="31" t="s">
        <v>262</v>
      </c>
      <c r="BC46" s="21"/>
    </row>
    <row r="47" spans="2:55" s="3" customFormat="1" x14ac:dyDescent="0.2">
      <c r="B47" s="53" t="s">
        <v>175</v>
      </c>
      <c r="C47" s="71" t="s">
        <v>35</v>
      </c>
      <c r="D47" s="56">
        <v>2005</v>
      </c>
      <c r="E47" s="30" t="str">
        <f>IFERROR(VLOOKUP(CONCATENATE($B47,"_",E$4,"_",$C$85,"_",$C$84),Data_for_IC_trend_tables!$A$1:$G$49194,7,FALSE)*1000000,"-")</f>
        <v>-</v>
      </c>
      <c r="F47" s="30" t="str">
        <f>IFERROR(VLOOKUP(CONCATENATE($B47,"_",F$4,"_",$C$85,"_",$C$84),Data_for_IC_trend_tables!$A$1:$G$49194,7,FALSE)*1000000,"-")</f>
        <v>-</v>
      </c>
      <c r="G47" s="30" t="str">
        <f>IFERROR(VLOOKUP(CONCATENATE($B47,"_",G$4,"_",$C$85,"_",$C$84),Data_for_IC_trend_tables!$A$1:$G$49194,7,FALSE)*1000000,"-")</f>
        <v>-</v>
      </c>
      <c r="H47" s="30" t="str">
        <f>IFERROR(VLOOKUP(CONCATENATE($B47,"_",H$4,"_",$C$85,"_",$C$84),Data_for_IC_trend_tables!$A$1:$G$49194,7,FALSE)*1000000,"-")</f>
        <v>-</v>
      </c>
      <c r="I47" s="30" t="str">
        <f>IFERROR(VLOOKUP(CONCATENATE($B47,"_",I$4,"_",$C$85,"_",$C$84),Data_for_IC_trend_tables!$A$1:$G$49194,7,FALSE)*1000000,"-")</f>
        <v>-</v>
      </c>
      <c r="J47" s="30" t="str">
        <f>IFERROR(VLOOKUP(CONCATENATE($B47,"_",J$4,"_",$C$85,"_",$C$84),Data_for_IC_trend_tables!$A$1:$G$49194,7,FALSE)*1000000,"-")</f>
        <v>-</v>
      </c>
      <c r="K47" s="30" t="str">
        <f>IFERROR(VLOOKUP(CONCATENATE($B47,"_",K$4,"_",$C$85,"_",$C$84),Data_for_IC_trend_tables!$A$1:$G$49194,7,FALSE)*1000000,"-")</f>
        <v>-</v>
      </c>
      <c r="L47" s="30" t="str">
        <f>IFERROR(VLOOKUP(CONCATENATE($B47,"_",L$4,"_",$C$85,"_",$C$84),Data_for_IC_trend_tables!$A$1:$G$49194,7,FALSE)*1000000,"-")</f>
        <v>-</v>
      </c>
      <c r="M47" s="30" t="str">
        <f>IFERROR(VLOOKUP(CONCATENATE($B47,"_",M$4,"_",$C$85,"_",$C$84),Data_for_IC_trend_tables!$A$1:$G$49194,7,FALSE)*1000000,"-")</f>
        <v>-</v>
      </c>
      <c r="N47" s="30" t="str">
        <f>IFERROR(VLOOKUP(CONCATENATE($B47,"_",N$4,"_",$C$85,"_",$C$84),Data_for_IC_trend_tables!$A$1:$G$49194,7,FALSE)*1000000,"-")</f>
        <v>-</v>
      </c>
      <c r="O47" s="30">
        <f>IFERROR(VLOOKUP(CONCATENATE($B47,"_",O$4,"_",$C$85,"_",$C$84),Data_for_IC_trend_tables!$A$1:$G$49194,7,FALSE)*1000000,"-")</f>
        <v>2185.1921550245402</v>
      </c>
      <c r="P47" s="30">
        <f>IFERROR(VLOOKUP(CONCATENATE($B47,"_",P$4,"_",$C$85,"_",$C$84),Data_for_IC_trend_tables!$A$1:$G$49194,7,FALSE)*1000000,"-")</f>
        <v>2195.2313804354803</v>
      </c>
      <c r="Q47" s="30">
        <f>IFERROR(VLOOKUP(CONCATENATE($B47,"_",Q$4,"_",$C$85,"_",$C$84),Data_for_IC_trend_tables!$A$1:$G$49194,7,FALSE)*1000000,"-")</f>
        <v>2201.61213377791</v>
      </c>
      <c r="R47" s="30">
        <f>IFERROR(VLOOKUP(CONCATENATE($B47,"_",R$4,"_",$C$85,"_",$C$84),Data_for_IC_trend_tables!$A$1:$G$49194,7,FALSE)*1000000,"-")</f>
        <v>2204.6427597893899</v>
      </c>
      <c r="S47" s="30">
        <f>IFERROR(VLOOKUP(CONCATENATE($B47,"_",S$4,"_",$C$85,"_",$C$84),Data_for_IC_trend_tables!$A$1:$G$49194,7,FALSE)*1000000,"-")</f>
        <v>2210.73084902749</v>
      </c>
      <c r="T47" s="30">
        <f>IFERROR(VLOOKUP(CONCATENATE($B47,"_",T$4,"_",$C$85,"_",$C$84),Data_for_IC_trend_tables!$A$1:$G$49194,7,FALSE)*1000000,"-")</f>
        <v>2220.7146104686499</v>
      </c>
      <c r="U47" s="30">
        <f>IFERROR(VLOOKUP(CONCATENATE($B47,"_",U$4,"_",$C$85,"_",$C$84),Data_for_IC_trend_tables!$A$1:$G$49194,7,FALSE)*1000000,"-")</f>
        <v>2222.9026865164196</v>
      </c>
      <c r="V47" s="30">
        <f>IFERROR(VLOOKUP(CONCATENATE($B47,"_",V$4,"_",$C$85,"_",$C$84),Data_for_IC_trend_tables!$A$1:$G$49194,7,FALSE)*1000000,"-")</f>
        <v>2222.5840536685801</v>
      </c>
      <c r="W47" s="30">
        <f>IFERROR(VLOOKUP(CONCATENATE($B47,"_",W$4,"_",$C$85,"_",$C$84),Data_for_IC_trend_tables!$A$1:$G$49194,7,FALSE)*1000000,"-")</f>
        <v>2229.35258409175</v>
      </c>
      <c r="X47" s="30">
        <f>IFERROR(VLOOKUP(CONCATENATE($B47,"_",X$4,"_",$C$85,"_",$C$84),Data_for_IC_trend_tables!$A$1:$G$49194,7,FALSE)*1000000,"-")</f>
        <v>2197.2268207123502</v>
      </c>
      <c r="Y47" s="30">
        <f>IFERROR(VLOOKUP(CONCATENATE($B47,"_",Y$4,"_",$C$85,"_",$C$84),Data_for_IC_trend_tables!$A$1:$G$49194,7,FALSE)*1000000,"-")</f>
        <v>2053.2823556264502</v>
      </c>
      <c r="Z47" s="30">
        <f>IFERROR(VLOOKUP(CONCATENATE($B47,"_",Z$4,"_",$C$85,"_",$C$84),Data_for_IC_trend_tables!$A$1:$G$49194,7,FALSE)*1000000,"-")</f>
        <v>1899.48061912192</v>
      </c>
      <c r="AA47" s="30">
        <f>IFERROR(VLOOKUP(CONCATENATE($B47,"_",AA$4,"_",$C$85,"_",$C$84),Data_for_IC_trend_tables!$A$1:$G$49194,7,FALSE)*1000000,"-")</f>
        <v>1775.8577497661302</v>
      </c>
      <c r="AB47" s="30">
        <f>IFERROR(VLOOKUP(CONCATENATE($B47,"_",AB$4,"_",$C$85,"_",$C$84),Data_for_IC_trend_tables!$A$1:$G$49194,7,FALSE)*1000000,"-")</f>
        <v>1670.2401390202501</v>
      </c>
      <c r="AC47" s="30">
        <f>IFERROR(VLOOKUP(CONCATENATE($B47,"_",AC$4,"_",$C$85,"_",$C$84),Data_for_IC_trend_tables!$A$1:$G$49194,7,FALSE)*1000000,"-")</f>
        <v>1582.99715505066</v>
      </c>
      <c r="AD47" s="30">
        <f>IFERROR(VLOOKUP(CONCATENATE($B47,"_",AD$4,"_",$C$85,"_",$C$84),Data_for_IC_trend_tables!$A$1:$G$49194,7,FALSE)*1000000,"-")</f>
        <v>1444.2840367240701</v>
      </c>
      <c r="AE47" s="30">
        <f>IFERROR(VLOOKUP(CONCATENATE($B47,"_",AE$4,"_",$C$85,"_",$C$84),Data_for_IC_trend_tables!$A$1:$G$49194,7,FALSE)*1000000,"-")</f>
        <v>1310.24506077776</v>
      </c>
      <c r="AF47" s="30">
        <f>IFERROR(VLOOKUP(CONCATENATE($B47,"_",AF$4,"_",$C$85,"_",$C$84),Data_for_IC_trend_tables!$A$1:$G$49194,7,FALSE)*1000000,"-")</f>
        <v>1174.5427375327299</v>
      </c>
      <c r="AG47" s="30">
        <f>IFERROR(VLOOKUP(CONCATENATE($B47,"_",AG$4,"_",$C$85,"_",$C$84),Data_for_IC_trend_tables!$A$1:$G$49194,7,FALSE)*1000000,"-")</f>
        <v>983.18318415420106</v>
      </c>
      <c r="AH47" s="30">
        <f>IFERROR(VLOOKUP(CONCATENATE($B47,"_",AH$4,"_",$C$85,"_",$C$84),Data_for_IC_trend_tables!$A$1:$G$49194,7,FALSE)*1000000,"-")</f>
        <v>858.15291409325789</v>
      </c>
      <c r="AI47" s="30">
        <f>IFERROR(VLOOKUP(CONCATENATE($B47,"_",AI$4,"_",$C$85,"_",$C$84),Data_for_IC_trend_tables!$A$1:$G$49194,7,FALSE)*1000000,"-")</f>
        <v>725.21197053595597</v>
      </c>
      <c r="AJ47" s="30">
        <f>IFERROR(VLOOKUP(CONCATENATE($B47,"_",AJ$4,"_",$C$85,"_",$C$84),Data_for_IC_trend_tables!$A$1:$G$49194,7,FALSE)*1000000,"-")</f>
        <v>684.22094878912094</v>
      </c>
      <c r="AK47" s="30">
        <f>IFERROR(VLOOKUP(CONCATENATE($B47,"_",AK$4,"_",$C$85,"_",$C$84),Data_for_IC_trend_tables!$A$1:$G$49194,7,FALSE)*1000000,"-")</f>
        <v>646.34279986882996</v>
      </c>
      <c r="AL47" s="30">
        <f>IFERROR(VLOOKUP(CONCATENATE($B47,"_",AL$4,"_",$C$85,"_",$C$84),Data_for_IC_trend_tables!$A$1:$G$49194,7,FALSE)*1000000,"-")</f>
        <v>651.10057167293701</v>
      </c>
      <c r="AM47" s="30">
        <f>IFERROR(VLOOKUP(CONCATENATE($B47,"_",AM$4,"_",$C$85,"_",$C$84),Data_for_IC_trend_tables!$A$1:$G$49194,7,FALSE)*1000000,"-")</f>
        <v>630.21310766919498</v>
      </c>
      <c r="AN47" s="30">
        <f>IFERROR(VLOOKUP(CONCATENATE($B47,"_",AN$4,"_",$C$85,"_",$C$84),Data_for_IC_trend_tables!$A$1:$G$49194,7,FALSE)*1000000,"-")</f>
        <v>586.95236112462499</v>
      </c>
      <c r="AO47" s="30">
        <f>IFERROR(VLOOKUP(CONCATENATE($B47,"_",AO$4,"_",$C$85,"_",$C$84),Data_for_IC_trend_tables!$A$1:$G$49194,7,FALSE)*1000000,"-")</f>
        <v>572.49021899363004</v>
      </c>
      <c r="AP47" s="30">
        <f>IFERROR(VLOOKUP(CONCATENATE($B47,"_",AP$4,"_",$C$85,"_",$C$84),Data_for_IC_trend_tables!$A$1:$G$49194,7,FALSE)*1000000,"-")</f>
        <v>549.88923251921699</v>
      </c>
      <c r="AQ47" s="30">
        <f>IFERROR(VLOOKUP(CONCATENATE($B47,"_",AQ$4,"_",$C$85,"_",$C$84),Data_for_IC_trend_tables!$A$1:$G$49194,7,FALSE)*1000000,"-")</f>
        <v>517.48369150836197</v>
      </c>
      <c r="AR47" s="30">
        <f>IFERROR(VLOOKUP(CONCATENATE($B47,"_",AR$4,"_",$C$85,"_",$C$84),Data_for_IC_trend_tables!$A$1:$G$49194,7,FALSE)*1000000,"-")</f>
        <v>487.70169348754303</v>
      </c>
      <c r="AS47" s="30">
        <f>IFERROR(VLOOKUP(CONCATENATE($B47,"_",AS$4,"_",$C$85,"_",$C$84),Data_for_IC_trend_tables!$A$1:$G$49194,7,FALSE)*1000000,"-")</f>
        <v>440.27994798406098</v>
      </c>
      <c r="AT47" s="30">
        <f>IFERROR(VLOOKUP(CONCATENATE($B47,"_",AT$4,"_",$C$85,"_",$C$84),Data_for_IC_trend_tables!$A$1:$G$49194,7,FALSE)*1000000,"-")</f>
        <v>443.594172054718</v>
      </c>
      <c r="AU47" s="30">
        <f>IFERROR(VLOOKUP(CONCATENATE($B47,"_",AU$4,"_",$C$85,"_",$C$84),Data_for_IC_trend_tables!$A$1:$G$49194,7,FALSE)*1000000,"-")</f>
        <v>439.04581944850099</v>
      </c>
      <c r="AV47" s="30"/>
      <c r="AW47" s="30">
        <f>IFERROR(VLOOKUP(CONCATENATE($B47,"_",AW$4,"_",$C$85,"_",$C$84),Data_for_IC_trend_tables!$A$1:$G$49194,7,FALSE)*1000000,"-")</f>
        <v>439.04581944850099</v>
      </c>
      <c r="AX47" s="98">
        <f t="shared" si="8"/>
        <v>1444.2840367240701</v>
      </c>
      <c r="AY47" s="38" t="str">
        <f t="shared" si="0"/>
        <v>Yes</v>
      </c>
      <c r="AZ47" s="58">
        <f t="shared" si="1"/>
        <v>-0.69601144353547917</v>
      </c>
      <c r="BA47" s="31" t="s">
        <v>262</v>
      </c>
      <c r="BC47" s="21"/>
    </row>
    <row r="48" spans="2:55" s="3" customFormat="1" x14ac:dyDescent="0.2">
      <c r="B48" s="53" t="s">
        <v>176</v>
      </c>
      <c r="C48" s="71" t="s">
        <v>36</v>
      </c>
      <c r="D48" s="56">
        <v>2005</v>
      </c>
      <c r="E48" s="30" t="str">
        <f>IFERROR(VLOOKUP(CONCATENATE($B48,"_",E$4,"_",$C$85,"_",$C$84),Data_for_IC_trend_tables!$A$1:$G$49194,7,FALSE)*1000000,"-")</f>
        <v>-</v>
      </c>
      <c r="F48" s="30" t="str">
        <f>IFERROR(VLOOKUP(CONCATENATE($B48,"_",F$4,"_",$C$85,"_",$C$84),Data_for_IC_trend_tables!$A$1:$G$49194,7,FALSE)*1000000,"-")</f>
        <v>-</v>
      </c>
      <c r="G48" s="30" t="str">
        <f>IFERROR(VLOOKUP(CONCATENATE($B48,"_",G$4,"_",$C$85,"_",$C$84),Data_for_IC_trend_tables!$A$1:$G$49194,7,FALSE)*1000000,"-")</f>
        <v>-</v>
      </c>
      <c r="H48" s="30" t="str">
        <f>IFERROR(VLOOKUP(CONCATENATE($B48,"_",H$4,"_",$C$85,"_",$C$84),Data_for_IC_trend_tables!$A$1:$G$49194,7,FALSE)*1000000,"-")</f>
        <v>-</v>
      </c>
      <c r="I48" s="30" t="str">
        <f>IFERROR(VLOOKUP(CONCATENATE($B48,"_",I$4,"_",$C$85,"_",$C$84),Data_for_IC_trend_tables!$A$1:$G$49194,7,FALSE)*1000000,"-")</f>
        <v>-</v>
      </c>
      <c r="J48" s="30" t="str">
        <f>IFERROR(VLOOKUP(CONCATENATE($B48,"_",J$4,"_",$C$85,"_",$C$84),Data_for_IC_trend_tables!$A$1:$G$49194,7,FALSE)*1000000,"-")</f>
        <v>-</v>
      </c>
      <c r="K48" s="30" t="str">
        <f>IFERROR(VLOOKUP(CONCATENATE($B48,"_",K$4,"_",$C$85,"_",$C$84),Data_for_IC_trend_tables!$A$1:$G$49194,7,FALSE)*1000000,"-")</f>
        <v>-</v>
      </c>
      <c r="L48" s="30" t="str">
        <f>IFERROR(VLOOKUP(CONCATENATE($B48,"_",L$4,"_",$C$85,"_",$C$84),Data_for_IC_trend_tables!$A$1:$G$49194,7,FALSE)*1000000,"-")</f>
        <v>-</v>
      </c>
      <c r="M48" s="30" t="str">
        <f>IFERROR(VLOOKUP(CONCATENATE($B48,"_",M$4,"_",$C$85,"_",$C$84),Data_for_IC_trend_tables!$A$1:$G$49194,7,FALSE)*1000000,"-")</f>
        <v>-</v>
      </c>
      <c r="N48" s="30" t="str">
        <f>IFERROR(VLOOKUP(CONCATENATE($B48,"_",N$4,"_",$C$85,"_",$C$84),Data_for_IC_trend_tables!$A$1:$G$49194,7,FALSE)*1000000,"-")</f>
        <v>-</v>
      </c>
      <c r="O48" s="30">
        <f>IFERROR(VLOOKUP(CONCATENATE($B48,"_",O$4,"_",$C$85,"_",$C$84),Data_for_IC_trend_tables!$A$1:$G$49194,7,FALSE)*1000000,"-")</f>
        <v>9.2088380712323499</v>
      </c>
      <c r="P48" s="30">
        <f>IFERROR(VLOOKUP(CONCATENATE($B48,"_",P$4,"_",$C$85,"_",$C$84),Data_for_IC_trend_tables!$A$1:$G$49194,7,FALSE)*1000000,"-")</f>
        <v>8.5293323880921097</v>
      </c>
      <c r="Q48" s="30">
        <f>IFERROR(VLOOKUP(CONCATENATE($B48,"_",Q$4,"_",$C$85,"_",$C$84),Data_for_IC_trend_tables!$A$1:$G$49194,7,FALSE)*1000000,"-")</f>
        <v>7.9884717115061603</v>
      </c>
      <c r="R48" s="30">
        <f>IFERROR(VLOOKUP(CONCATENATE($B48,"_",R$4,"_",$C$85,"_",$C$84),Data_for_IC_trend_tables!$A$1:$G$49194,7,FALSE)*1000000,"-")</f>
        <v>8.5692713674552099</v>
      </c>
      <c r="S48" s="30">
        <f>IFERROR(VLOOKUP(CONCATENATE($B48,"_",S$4,"_",$C$85,"_",$C$84),Data_for_IC_trend_tables!$A$1:$G$49194,7,FALSE)*1000000,"-")</f>
        <v>8.9789095229748295</v>
      </c>
      <c r="T48" s="30">
        <f>IFERROR(VLOOKUP(CONCATENATE($B48,"_",T$4,"_",$C$85,"_",$C$84),Data_for_IC_trend_tables!$A$1:$G$49194,7,FALSE)*1000000,"-")</f>
        <v>9.5735857211990609</v>
      </c>
      <c r="U48" s="30">
        <f>IFERROR(VLOOKUP(CONCATENATE($B48,"_",U$4,"_",$C$85,"_",$C$84),Data_for_IC_trend_tables!$A$1:$G$49194,7,FALSE)*1000000,"-")</f>
        <v>9.1683961270310004</v>
      </c>
      <c r="V48" s="30">
        <f>IFERROR(VLOOKUP(CONCATENATE($B48,"_",V$4,"_",$C$85,"_",$C$84),Data_for_IC_trend_tables!$A$1:$G$49194,7,FALSE)*1000000,"-")</f>
        <v>9.8899264933007007</v>
      </c>
      <c r="W48" s="30">
        <f>IFERROR(VLOOKUP(CONCATENATE($B48,"_",W$4,"_",$C$85,"_",$C$84),Data_for_IC_trend_tables!$A$1:$G$49194,7,FALSE)*1000000,"-")</f>
        <v>9.6350771597945393</v>
      </c>
      <c r="X48" s="30">
        <f>IFERROR(VLOOKUP(CONCATENATE($B48,"_",X$4,"_",$C$85,"_",$C$84),Data_for_IC_trend_tables!$A$1:$G$49194,7,FALSE)*1000000,"-")</f>
        <v>8.6904245515244209</v>
      </c>
      <c r="Y48" s="30">
        <f>IFERROR(VLOOKUP(CONCATENATE($B48,"_",Y$4,"_",$C$85,"_",$C$84),Data_for_IC_trend_tables!$A$1:$G$49194,7,FALSE)*1000000,"-")</f>
        <v>9.8107681574552998</v>
      </c>
      <c r="Z48" s="30">
        <f>IFERROR(VLOOKUP(CONCATENATE($B48,"_",Z$4,"_",$C$85,"_",$C$84),Data_for_IC_trend_tables!$A$1:$G$49194,7,FALSE)*1000000,"-")</f>
        <v>9.3612872277840697</v>
      </c>
      <c r="AA48" s="30">
        <f>IFERROR(VLOOKUP(CONCATENATE($B48,"_",AA$4,"_",$C$85,"_",$C$84),Data_for_IC_trend_tables!$A$1:$G$49194,7,FALSE)*1000000,"-")</f>
        <v>9.4566418743214111</v>
      </c>
      <c r="AB48" s="30">
        <f>IFERROR(VLOOKUP(CONCATENATE($B48,"_",AB$4,"_",$C$85,"_",$C$84),Data_for_IC_trend_tables!$A$1:$G$49194,7,FALSE)*1000000,"-")</f>
        <v>8.9869798037553608</v>
      </c>
      <c r="AC48" s="30">
        <f>IFERROR(VLOOKUP(CONCATENATE($B48,"_",AC$4,"_",$C$85,"_",$C$84),Data_for_IC_trend_tables!$A$1:$G$49194,7,FALSE)*1000000,"-")</f>
        <v>9.4836685425432794</v>
      </c>
      <c r="AD48" s="30">
        <f>IFERROR(VLOOKUP(CONCATENATE($B48,"_",AD$4,"_",$C$85,"_",$C$84),Data_for_IC_trend_tables!$A$1:$G$49194,7,FALSE)*1000000,"-")</f>
        <v>9.4441673858964208</v>
      </c>
      <c r="AE48" s="30">
        <f>IFERROR(VLOOKUP(CONCATENATE($B48,"_",AE$4,"_",$C$85,"_",$C$84),Data_for_IC_trend_tables!$A$1:$G$49194,7,FALSE)*1000000,"-")</f>
        <v>9.8038776373403298</v>
      </c>
      <c r="AF48" s="30">
        <f>IFERROR(VLOOKUP(CONCATENATE($B48,"_",AF$4,"_",$C$85,"_",$C$84),Data_for_IC_trend_tables!$A$1:$G$49194,7,FALSE)*1000000,"-")</f>
        <v>9.9560774395070997</v>
      </c>
      <c r="AG48" s="30">
        <f>IFERROR(VLOOKUP(CONCATENATE($B48,"_",AG$4,"_",$C$85,"_",$C$84),Data_for_IC_trend_tables!$A$1:$G$49194,7,FALSE)*1000000,"-")</f>
        <v>9.5340046842246693</v>
      </c>
      <c r="AH48" s="30">
        <f>IFERROR(VLOOKUP(CONCATENATE($B48,"_",AH$4,"_",$C$85,"_",$C$84),Data_for_IC_trend_tables!$A$1:$G$49194,7,FALSE)*1000000,"-")</f>
        <v>6.36222599427047</v>
      </c>
      <c r="AI48" s="30">
        <f>IFERROR(VLOOKUP(CONCATENATE($B48,"_",AI$4,"_",$C$85,"_",$C$84),Data_for_IC_trend_tables!$A$1:$G$49194,7,FALSE)*1000000,"-")</f>
        <v>9.168433956711759</v>
      </c>
      <c r="AJ48" s="30">
        <f>IFERROR(VLOOKUP(CONCATENATE($B48,"_",AJ$4,"_",$C$85,"_",$C$84),Data_for_IC_trend_tables!$A$1:$G$49194,7,FALSE)*1000000,"-")</f>
        <v>9.7922241785500201</v>
      </c>
      <c r="AK48" s="30">
        <f>IFERROR(VLOOKUP(CONCATENATE($B48,"_",AK$4,"_",$C$85,"_",$C$84),Data_for_IC_trend_tables!$A$1:$G$49194,7,FALSE)*1000000,"-")</f>
        <v>8.7672348220797591</v>
      </c>
      <c r="AL48" s="30">
        <f>IFERROR(VLOOKUP(CONCATENATE($B48,"_",AL$4,"_",$C$85,"_",$C$84),Data_for_IC_trend_tables!$A$1:$G$49194,7,FALSE)*1000000,"-")</f>
        <v>8.4671190529396796</v>
      </c>
      <c r="AM48" s="30">
        <f>IFERROR(VLOOKUP(CONCATENATE($B48,"_",AM$4,"_",$C$85,"_",$C$84),Data_for_IC_trend_tables!$A$1:$G$49194,7,FALSE)*1000000,"-")</f>
        <v>9.0091319972631894</v>
      </c>
      <c r="AN48" s="30">
        <f>IFERROR(VLOOKUP(CONCATENATE($B48,"_",AN$4,"_",$C$85,"_",$C$84),Data_for_IC_trend_tables!$A$1:$G$49194,7,FALSE)*1000000,"-")</f>
        <v>9.0587833553792496</v>
      </c>
      <c r="AO48" s="30">
        <f>IFERROR(VLOOKUP(CONCATENATE($B48,"_",AO$4,"_",$C$85,"_",$C$84),Data_for_IC_trend_tables!$A$1:$G$49194,7,FALSE)*1000000,"-")</f>
        <v>9.1740171701655395</v>
      </c>
      <c r="AP48" s="30">
        <f>IFERROR(VLOOKUP(CONCATENATE($B48,"_",AP$4,"_",$C$85,"_",$C$84),Data_for_IC_trend_tables!$A$1:$G$49194,7,FALSE)*1000000,"-")</f>
        <v>9.5324472967687797</v>
      </c>
      <c r="AQ48" s="30">
        <f>IFERROR(VLOOKUP(CONCATENATE($B48,"_",AQ$4,"_",$C$85,"_",$C$84),Data_for_IC_trend_tables!$A$1:$G$49194,7,FALSE)*1000000,"-")</f>
        <v>9.3688674949410995</v>
      </c>
      <c r="AR48" s="30">
        <f>IFERROR(VLOOKUP(CONCATENATE($B48,"_",AR$4,"_",$C$85,"_",$C$84),Data_for_IC_trend_tables!$A$1:$G$49194,7,FALSE)*1000000,"-")</f>
        <v>9.2271546821839294</v>
      </c>
      <c r="AS48" s="30">
        <f>IFERROR(VLOOKUP(CONCATENATE($B48,"_",AS$4,"_",$C$85,"_",$C$84),Data_for_IC_trend_tables!$A$1:$G$49194,7,FALSE)*1000000,"-")</f>
        <v>8.7772059258346911</v>
      </c>
      <c r="AT48" s="30">
        <f>IFERROR(VLOOKUP(CONCATENATE($B48,"_",AT$4,"_",$C$85,"_",$C$84),Data_for_IC_trend_tables!$A$1:$G$49194,7,FALSE)*1000000,"-")</f>
        <v>9.0730304556088992</v>
      </c>
      <c r="AU48" s="30">
        <f>IFERROR(VLOOKUP(CONCATENATE($B48,"_",AU$4,"_",$C$85,"_",$C$84),Data_for_IC_trend_tables!$A$1:$G$49194,7,FALSE)*1000000,"-")</f>
        <v>8.6610638231739294</v>
      </c>
      <c r="AV48" s="30"/>
      <c r="AW48" s="30">
        <f>IFERROR(VLOOKUP(CONCATENATE($B48,"_",AW$4,"_",$C$85,"_",$C$84),Data_for_IC_trend_tables!$A$1:$G$49194,7,FALSE)*1000000,"-")</f>
        <v>8.6610638231739294</v>
      </c>
      <c r="AX48" s="98">
        <f t="shared" si="8"/>
        <v>9.4441673858964208</v>
      </c>
      <c r="AY48" s="38" t="str">
        <f t="shared" si="0"/>
        <v>Yes</v>
      </c>
      <c r="AZ48" s="58">
        <f t="shared" si="1"/>
        <v>-8.2919280305424281E-2</v>
      </c>
      <c r="BA48" s="31" t="s">
        <v>262</v>
      </c>
      <c r="BC48" s="21"/>
    </row>
    <row r="49" spans="2:55" s="3" customFormat="1" x14ac:dyDescent="0.2">
      <c r="B49" s="53" t="s">
        <v>177</v>
      </c>
      <c r="C49" s="71" t="s">
        <v>37</v>
      </c>
      <c r="D49" s="56">
        <v>2005</v>
      </c>
      <c r="E49" s="30">
        <f>IFERROR(VLOOKUP(CONCATENATE($B49,"_",E$4,"_",$C$85,"_",$C$84),Data_for_IC_trend_tables!$A$1:$G$49194,7,FALSE)*1000000,"-")</f>
        <v>3607.1117497216401</v>
      </c>
      <c r="F49" s="30">
        <f>IFERROR(VLOOKUP(CONCATENATE($B49,"_",F$4,"_",$C$85,"_",$C$84),Data_for_IC_trend_tables!$A$1:$G$49194,7,FALSE)*1000000,"-")</f>
        <v>3552.2469207972599</v>
      </c>
      <c r="G49" s="30">
        <f>IFERROR(VLOOKUP(CONCATENATE($B49,"_",G$4,"_",$C$85,"_",$C$84),Data_for_IC_trend_tables!$A$1:$G$49194,7,FALSE)*1000000,"-")</f>
        <v>3475.9926559656801</v>
      </c>
      <c r="H49" s="30">
        <f>IFERROR(VLOOKUP(CONCATENATE($B49,"_",H$4,"_",$C$85,"_",$C$84),Data_for_IC_trend_tables!$A$1:$G$49194,7,FALSE)*1000000,"-")</f>
        <v>3385.7645057831101</v>
      </c>
      <c r="I49" s="30">
        <f>IFERROR(VLOOKUP(CONCATENATE($B49,"_",I$4,"_",$C$85,"_",$C$84),Data_for_IC_trend_tables!$A$1:$G$49194,7,FALSE)*1000000,"-")</f>
        <v>3277.2795261944702</v>
      </c>
      <c r="J49" s="30">
        <f>IFERROR(VLOOKUP(CONCATENATE($B49,"_",J$4,"_",$C$85,"_",$C$84),Data_for_IC_trend_tables!$A$1:$G$49194,7,FALSE)*1000000,"-")</f>
        <v>3140.3427858802702</v>
      </c>
      <c r="K49" s="30">
        <f>IFERROR(VLOOKUP(CONCATENATE($B49,"_",K$4,"_",$C$85,"_",$C$84),Data_for_IC_trend_tables!$A$1:$G$49194,7,FALSE)*1000000,"-")</f>
        <v>2991.8032959096499</v>
      </c>
      <c r="L49" s="30">
        <f>IFERROR(VLOOKUP(CONCATENATE($B49,"_",L$4,"_",$C$85,"_",$C$84),Data_for_IC_trend_tables!$A$1:$G$49194,7,FALSE)*1000000,"-")</f>
        <v>2834.0773093805901</v>
      </c>
      <c r="M49" s="30">
        <f>IFERROR(VLOOKUP(CONCATENATE($B49,"_",M$4,"_",$C$85,"_",$C$84),Data_for_IC_trend_tables!$A$1:$G$49194,7,FALSE)*1000000,"-")</f>
        <v>2669.7328266095501</v>
      </c>
      <c r="N49" s="30">
        <f>IFERROR(VLOOKUP(CONCATENATE($B49,"_",N$4,"_",$C$85,"_",$C$84),Data_for_IC_trend_tables!$A$1:$G$49194,7,FALSE)*1000000,"-")</f>
        <v>2501.38567298212</v>
      </c>
      <c r="O49" s="30">
        <f>IFERROR(VLOOKUP(CONCATENATE($B49,"_",O$4,"_",$C$85,"_",$C$84),Data_for_IC_trend_tables!$A$1:$G$49194,7,FALSE)*1000000,"-")</f>
        <v>2331.6104908567099</v>
      </c>
      <c r="P49" s="30">
        <f>IFERROR(VLOOKUP(CONCATENATE($B49,"_",P$4,"_",$C$85,"_",$C$84),Data_for_IC_trend_tables!$A$1:$G$49194,7,FALSE)*1000000,"-")</f>
        <v>2170.7367401869301</v>
      </c>
      <c r="Q49" s="30">
        <f>IFERROR(VLOOKUP(CONCATENATE($B49,"_",Q$4,"_",$C$85,"_",$C$84),Data_for_IC_trend_tables!$A$1:$G$49194,7,FALSE)*1000000,"-")</f>
        <v>2102.2375520645196</v>
      </c>
      <c r="R49" s="30">
        <f>IFERROR(VLOOKUP(CONCATENATE($B49,"_",R$4,"_",$C$85,"_",$C$84),Data_for_IC_trend_tables!$A$1:$G$49194,7,FALSE)*1000000,"-")</f>
        <v>2034.1913563507699</v>
      </c>
      <c r="S49" s="30">
        <f>IFERROR(VLOOKUP(CONCATENATE($B49,"_",S$4,"_",$C$85,"_",$C$84),Data_for_IC_trend_tables!$A$1:$G$49194,7,FALSE)*1000000,"-")</f>
        <v>1967.0100022403801</v>
      </c>
      <c r="T49" s="30">
        <f>IFERROR(VLOOKUP(CONCATENATE($B49,"_",T$4,"_",$C$85,"_",$C$84),Data_for_IC_trend_tables!$A$1:$G$49194,7,FALSE)*1000000,"-")</f>
        <v>1900.8268052211999</v>
      </c>
      <c r="U49" s="30">
        <f>IFERROR(VLOOKUP(CONCATENATE($B49,"_",U$4,"_",$C$85,"_",$C$84),Data_for_IC_trend_tables!$A$1:$G$49194,7,FALSE)*1000000,"-")</f>
        <v>1833.4948198447698</v>
      </c>
      <c r="V49" s="30">
        <f>IFERROR(VLOOKUP(CONCATENATE($B49,"_",V$4,"_",$C$85,"_",$C$84),Data_for_IC_trend_tables!$A$1:$G$49194,7,FALSE)*1000000,"-")</f>
        <v>1767.1108286594699</v>
      </c>
      <c r="W49" s="30">
        <f>IFERROR(VLOOKUP(CONCATENATE($B49,"_",W$4,"_",$C$85,"_",$C$84),Data_for_IC_trend_tables!$A$1:$G$49194,7,FALSE)*1000000,"-")</f>
        <v>1698.2621565643999</v>
      </c>
      <c r="X49" s="30">
        <f>IFERROR(VLOOKUP(CONCATENATE($B49,"_",X$4,"_",$C$85,"_",$C$84),Data_for_IC_trend_tables!$A$1:$G$49194,7,FALSE)*1000000,"-")</f>
        <v>2142.05768909873</v>
      </c>
      <c r="Y49" s="30">
        <f>IFERROR(VLOOKUP(CONCATENATE($B49,"_",Y$4,"_",$C$85,"_",$C$84),Data_for_IC_trend_tables!$A$1:$G$49194,7,FALSE)*1000000,"-")</f>
        <v>2079.32409653881</v>
      </c>
      <c r="Z49" s="30">
        <f>IFERROR(VLOOKUP(CONCATENATE($B49,"_",Z$4,"_",$C$85,"_",$C$84),Data_for_IC_trend_tables!$A$1:$G$49194,7,FALSE)*1000000,"-")</f>
        <v>1887.69717697996</v>
      </c>
      <c r="AA49" s="30">
        <f>IFERROR(VLOOKUP(CONCATENATE($B49,"_",AA$4,"_",$C$85,"_",$C$84),Data_for_IC_trend_tables!$A$1:$G$49194,7,FALSE)*1000000,"-")</f>
        <v>1711.5104032239101</v>
      </c>
      <c r="AB49" s="30">
        <f>IFERROR(VLOOKUP(CONCATENATE($B49,"_",AB$4,"_",$C$85,"_",$C$84),Data_for_IC_trend_tables!$A$1:$G$49194,7,FALSE)*1000000,"-")</f>
        <v>1549.8989617801801</v>
      </c>
      <c r="AC49" s="30">
        <f>IFERROR(VLOOKUP(CONCATENATE($B49,"_",AC$4,"_",$C$85,"_",$C$84),Data_for_IC_trend_tables!$A$1:$G$49194,7,FALSE)*1000000,"-")</f>
        <v>1404.6253821518399</v>
      </c>
      <c r="AD49" s="30">
        <f>IFERROR(VLOOKUP(CONCATENATE($B49,"_",AD$4,"_",$C$85,"_",$C$84),Data_for_IC_trend_tables!$A$1:$G$49194,7,FALSE)*1000000,"-")</f>
        <v>1270.21057171138</v>
      </c>
      <c r="AE49" s="30">
        <f>IFERROR(VLOOKUP(CONCATENATE($B49,"_",AE$4,"_",$C$85,"_",$C$84),Data_for_IC_trend_tables!$A$1:$G$49194,7,FALSE)*1000000,"-")</f>
        <v>1145.56440791779</v>
      </c>
      <c r="AF49" s="30">
        <f>IFERROR(VLOOKUP(CONCATENATE($B49,"_",AF$4,"_",$C$85,"_",$C$84),Data_for_IC_trend_tables!$A$1:$G$49194,7,FALSE)*1000000,"-")</f>
        <v>1042.8475735480499</v>
      </c>
      <c r="AG49" s="30">
        <f>IFERROR(VLOOKUP(CONCATENATE($B49,"_",AG$4,"_",$C$85,"_",$C$84),Data_for_IC_trend_tables!$A$1:$G$49194,7,FALSE)*1000000,"-")</f>
        <v>962.79108398877702</v>
      </c>
      <c r="AH49" s="30">
        <f>IFERROR(VLOOKUP(CONCATENATE($B49,"_",AH$4,"_",$C$85,"_",$C$84),Data_for_IC_trend_tables!$A$1:$G$49194,7,FALSE)*1000000,"-")</f>
        <v>891.26223893608403</v>
      </c>
      <c r="AI49" s="30">
        <f>IFERROR(VLOOKUP(CONCATENATE($B49,"_",AI$4,"_",$C$85,"_",$C$84),Data_for_IC_trend_tables!$A$1:$G$49194,7,FALSE)*1000000,"-")</f>
        <v>827.061642796775</v>
      </c>
      <c r="AJ49" s="30">
        <f>IFERROR(VLOOKUP(CONCATENATE($B49,"_",AJ$4,"_",$C$85,"_",$C$84),Data_for_IC_trend_tables!$A$1:$G$49194,7,FALSE)*1000000,"-")</f>
        <v>778.171325662806</v>
      </c>
      <c r="AK49" s="30">
        <f>IFERROR(VLOOKUP(CONCATENATE($B49,"_",AK$4,"_",$C$85,"_",$C$84),Data_for_IC_trend_tables!$A$1:$G$49194,7,FALSE)*1000000,"-")</f>
        <v>731.065315200545</v>
      </c>
      <c r="AL49" s="30">
        <f>IFERROR(VLOOKUP(CONCATENATE($B49,"_",AL$4,"_",$C$85,"_",$C$84),Data_for_IC_trend_tables!$A$1:$G$49194,7,FALSE)*1000000,"-")</f>
        <v>685.72457675145893</v>
      </c>
      <c r="AM49" s="30">
        <f>IFERROR(VLOOKUP(CONCATENATE($B49,"_",AM$4,"_",$C$85,"_",$C$84),Data_for_IC_trend_tables!$A$1:$G$49194,7,FALSE)*1000000,"-")</f>
        <v>641.94575824189599</v>
      </c>
      <c r="AN49" s="30">
        <f>IFERROR(VLOOKUP(CONCATENATE($B49,"_",AN$4,"_",$C$85,"_",$C$84),Data_for_IC_trend_tables!$A$1:$G$49194,7,FALSE)*1000000,"-")</f>
        <v>599.58850304151997</v>
      </c>
      <c r="AO49" s="30">
        <f>IFERROR(VLOOKUP(CONCATENATE($B49,"_",AO$4,"_",$C$85,"_",$C$84),Data_for_IC_trend_tables!$A$1:$G$49194,7,FALSE)*1000000,"-")</f>
        <v>558.66573710891191</v>
      </c>
      <c r="AP49" s="30">
        <f>IFERROR(VLOOKUP(CONCATENATE($B49,"_",AP$4,"_",$C$85,"_",$C$84),Data_for_IC_trend_tables!$A$1:$G$49194,7,FALSE)*1000000,"-")</f>
        <v>519.07814736216494</v>
      </c>
      <c r="AQ49" s="30">
        <f>IFERROR(VLOOKUP(CONCATENATE($B49,"_",AQ$4,"_",$C$85,"_",$C$84),Data_for_IC_trend_tables!$A$1:$G$49194,7,FALSE)*1000000,"-")</f>
        <v>480.81466183911903</v>
      </c>
      <c r="AR49" s="30">
        <f>IFERROR(VLOOKUP(CONCATENATE($B49,"_",AR$4,"_",$C$85,"_",$C$84),Data_for_IC_trend_tables!$A$1:$G$49194,7,FALSE)*1000000,"-")</f>
        <v>443.88192788097098</v>
      </c>
      <c r="AS49" s="30">
        <f>IFERROR(VLOOKUP(CONCATENATE($B49,"_",AS$4,"_",$C$85,"_",$C$84),Data_for_IC_trend_tables!$A$1:$G$49194,7,FALSE)*1000000,"-")</f>
        <v>408.28854791787597</v>
      </c>
      <c r="AT49" s="30">
        <f>IFERROR(VLOOKUP(CONCATENATE($B49,"_",AT$4,"_",$C$85,"_",$C$84),Data_for_IC_trend_tables!$A$1:$G$49194,7,FALSE)*1000000,"-")</f>
        <v>374.10138258232803</v>
      </c>
      <c r="AU49" s="30">
        <f>IFERROR(VLOOKUP(CONCATENATE($B49,"_",AU$4,"_",$C$85,"_",$C$84),Data_for_IC_trend_tables!$A$1:$G$49194,7,FALSE)*1000000,"-")</f>
        <v>341.33134938228</v>
      </c>
      <c r="AV49" s="30"/>
      <c r="AW49" s="30">
        <f>IFERROR(VLOOKUP(CONCATENATE($B49,"_",AW$4,"_",$C$85,"_",$C$84),Data_for_IC_trend_tables!$A$1:$G$49194,7,FALSE)*1000000,"-")</f>
        <v>341.33134938228</v>
      </c>
      <c r="AX49" s="98">
        <f t="shared" si="8"/>
        <v>1270.21057171138</v>
      </c>
      <c r="AY49" s="38" t="str">
        <f t="shared" si="0"/>
        <v>Yes</v>
      </c>
      <c r="AZ49" s="58">
        <f t="shared" si="1"/>
        <v>-0.73127971299876882</v>
      </c>
      <c r="BA49" s="31" t="s">
        <v>262</v>
      </c>
      <c r="BC49" s="21"/>
    </row>
    <row r="50" spans="2:55" s="3" customFormat="1" x14ac:dyDescent="0.2">
      <c r="B50" s="53" t="s">
        <v>178</v>
      </c>
      <c r="C50" s="71" t="s">
        <v>114</v>
      </c>
      <c r="D50" s="56">
        <v>2005</v>
      </c>
      <c r="E50" s="30" t="str">
        <f>IFERROR(VLOOKUP(CONCATENATE($B50,"_",E$4,"_",$C$85,"_",$C$84),Data_for_IC_trend_tables!$A$1:$G$49194,7,FALSE)*1000000,"-")</f>
        <v>-</v>
      </c>
      <c r="F50" s="30" t="str">
        <f>IFERROR(VLOOKUP(CONCATENATE($B50,"_",F$4,"_",$C$85,"_",$C$84),Data_for_IC_trend_tables!$A$1:$G$49194,7,FALSE)*1000000,"-")</f>
        <v>-</v>
      </c>
      <c r="G50" s="30" t="str">
        <f>IFERROR(VLOOKUP(CONCATENATE($B50,"_",G$4,"_",$C$85,"_",$C$84),Data_for_IC_trend_tables!$A$1:$G$49194,7,FALSE)*1000000,"-")</f>
        <v>-</v>
      </c>
      <c r="H50" s="30" t="str">
        <f>IFERROR(VLOOKUP(CONCATENATE($B50,"_",H$4,"_",$C$85,"_",$C$84),Data_for_IC_trend_tables!$A$1:$G$49194,7,FALSE)*1000000,"-")</f>
        <v>-</v>
      </c>
      <c r="I50" s="30" t="str">
        <f>IFERROR(VLOOKUP(CONCATENATE($B50,"_",I$4,"_",$C$85,"_",$C$84),Data_for_IC_trend_tables!$A$1:$G$49194,7,FALSE)*1000000,"-")</f>
        <v>-</v>
      </c>
      <c r="J50" s="30" t="str">
        <f>IFERROR(VLOOKUP(CONCATENATE($B50,"_",J$4,"_",$C$85,"_",$C$84),Data_for_IC_trend_tables!$A$1:$G$49194,7,FALSE)*1000000,"-")</f>
        <v>-</v>
      </c>
      <c r="K50" s="30" t="str">
        <f>IFERROR(VLOOKUP(CONCATENATE($B50,"_",K$4,"_",$C$85,"_",$C$84),Data_for_IC_trend_tables!$A$1:$G$49194,7,FALSE)*1000000,"-")</f>
        <v>-</v>
      </c>
      <c r="L50" s="30" t="str">
        <f>IFERROR(VLOOKUP(CONCATENATE($B50,"_",L$4,"_",$C$85,"_",$C$84),Data_for_IC_trend_tables!$A$1:$G$49194,7,FALSE)*1000000,"-")</f>
        <v>-</v>
      </c>
      <c r="M50" s="30" t="str">
        <f>IFERROR(VLOOKUP(CONCATENATE($B50,"_",M$4,"_",$C$85,"_",$C$84),Data_for_IC_trend_tables!$A$1:$G$49194,7,FALSE)*1000000,"-")</f>
        <v>-</v>
      </c>
      <c r="N50" s="30" t="str">
        <f>IFERROR(VLOOKUP(CONCATENATE($B50,"_",N$4,"_",$C$85,"_",$C$84),Data_for_IC_trend_tables!$A$1:$G$49194,7,FALSE)*1000000,"-")</f>
        <v>-</v>
      </c>
      <c r="O50" s="30">
        <f>IFERROR(VLOOKUP(CONCATENATE($B50,"_",O$4,"_",$C$85,"_",$C$84),Data_for_IC_trend_tables!$A$1:$G$49194,7,FALSE)*1000000,"-")</f>
        <v>381.18054513014101</v>
      </c>
      <c r="P50" s="30">
        <f>IFERROR(VLOOKUP(CONCATENATE($B50,"_",P$4,"_",$C$85,"_",$C$84),Data_for_IC_trend_tables!$A$1:$G$49194,7,FALSE)*1000000,"-")</f>
        <v>382.727901264774</v>
      </c>
      <c r="Q50" s="30">
        <f>IFERROR(VLOOKUP(CONCATENATE($B50,"_",Q$4,"_",$C$85,"_",$C$84),Data_for_IC_trend_tables!$A$1:$G$49194,7,FALSE)*1000000,"-")</f>
        <v>382.95174131401495</v>
      </c>
      <c r="R50" s="30">
        <f>IFERROR(VLOOKUP(CONCATENATE($B50,"_",R$4,"_",$C$85,"_",$C$84),Data_for_IC_trend_tables!$A$1:$G$49194,7,FALSE)*1000000,"-")</f>
        <v>369.79988195887501</v>
      </c>
      <c r="S50" s="30">
        <f>IFERROR(VLOOKUP(CONCATENATE($B50,"_",S$4,"_",$C$85,"_",$C$84),Data_for_IC_trend_tables!$A$1:$G$49194,7,FALSE)*1000000,"-")</f>
        <v>340.604100409914</v>
      </c>
      <c r="T50" s="30">
        <f>IFERROR(VLOOKUP(CONCATENATE($B50,"_",T$4,"_",$C$85,"_",$C$84),Data_for_IC_trend_tables!$A$1:$G$49194,7,FALSE)*1000000,"-")</f>
        <v>355.77619606206702</v>
      </c>
      <c r="U50" s="30">
        <f>IFERROR(VLOOKUP(CONCATENATE($B50,"_",U$4,"_",$C$85,"_",$C$84),Data_for_IC_trend_tables!$A$1:$G$49194,7,FALSE)*1000000,"-")</f>
        <v>384.20976175641499</v>
      </c>
      <c r="V50" s="30">
        <f>IFERROR(VLOOKUP(CONCATENATE($B50,"_",V$4,"_",$C$85,"_",$C$84),Data_for_IC_trend_tables!$A$1:$G$49194,7,FALSE)*1000000,"-")</f>
        <v>396.24645746886102</v>
      </c>
      <c r="W50" s="30">
        <f>IFERROR(VLOOKUP(CONCATENATE($B50,"_",W$4,"_",$C$85,"_",$C$84),Data_for_IC_trend_tables!$A$1:$G$49194,7,FALSE)*1000000,"-")</f>
        <v>403.00661867411202</v>
      </c>
      <c r="X50" s="30">
        <f>IFERROR(VLOOKUP(CONCATENATE($B50,"_",X$4,"_",$C$85,"_",$C$84),Data_for_IC_trend_tables!$A$1:$G$49194,7,FALSE)*1000000,"-")</f>
        <v>366.48764389697902</v>
      </c>
      <c r="Y50" s="30">
        <f>IFERROR(VLOOKUP(CONCATENATE($B50,"_",Y$4,"_",$C$85,"_",$C$84),Data_for_IC_trend_tables!$A$1:$G$49194,7,FALSE)*1000000,"-")</f>
        <v>342.84610086785801</v>
      </c>
      <c r="Z50" s="30">
        <f>IFERROR(VLOOKUP(CONCATENATE($B50,"_",Z$4,"_",$C$85,"_",$C$84),Data_for_IC_trend_tables!$A$1:$G$49194,7,FALSE)*1000000,"-")</f>
        <v>332.36785043428199</v>
      </c>
      <c r="AA50" s="30">
        <f>IFERROR(VLOOKUP(CONCATENATE($B50,"_",AA$4,"_",$C$85,"_",$C$84),Data_for_IC_trend_tables!$A$1:$G$49194,7,FALSE)*1000000,"-")</f>
        <v>330.09838654693698</v>
      </c>
      <c r="AB50" s="30">
        <f>IFERROR(VLOOKUP(CONCATENATE($B50,"_",AB$4,"_",$C$85,"_",$C$84),Data_for_IC_trend_tables!$A$1:$G$49194,7,FALSE)*1000000,"-")</f>
        <v>287.399522842723</v>
      </c>
      <c r="AC50" s="30">
        <f>IFERROR(VLOOKUP(CONCATENATE($B50,"_",AC$4,"_",$C$85,"_",$C$84),Data_for_IC_trend_tables!$A$1:$G$49194,7,FALSE)*1000000,"-")</f>
        <v>240.53115269098799</v>
      </c>
      <c r="AD50" s="30">
        <f>IFERROR(VLOOKUP(CONCATENATE($B50,"_",AD$4,"_",$C$85,"_",$C$84),Data_for_IC_trend_tables!$A$1:$G$49194,7,FALSE)*1000000,"-")</f>
        <v>207.00954705044299</v>
      </c>
      <c r="AE50" s="30">
        <f>IFERROR(VLOOKUP(CONCATENATE($B50,"_",AE$4,"_",$C$85,"_",$C$84),Data_for_IC_trend_tables!$A$1:$G$49194,7,FALSE)*1000000,"-")</f>
        <v>207.780076194858</v>
      </c>
      <c r="AF50" s="30">
        <f>IFERROR(VLOOKUP(CONCATENATE($B50,"_",AF$4,"_",$C$85,"_",$C$84),Data_for_IC_trend_tables!$A$1:$G$49194,7,FALSE)*1000000,"-")</f>
        <v>208.584671627712</v>
      </c>
      <c r="AG50" s="30">
        <f>IFERROR(VLOOKUP(CONCATENATE($B50,"_",AG$4,"_",$C$85,"_",$C$84),Data_for_IC_trend_tables!$A$1:$G$49194,7,FALSE)*1000000,"-")</f>
        <v>208.28008039608702</v>
      </c>
      <c r="AH50" s="30">
        <f>IFERROR(VLOOKUP(CONCATENATE($B50,"_",AH$4,"_",$C$85,"_",$C$84),Data_for_IC_trend_tables!$A$1:$G$49194,7,FALSE)*1000000,"-")</f>
        <v>208.065006716684</v>
      </c>
      <c r="AI50" s="30">
        <f>IFERROR(VLOOKUP(CONCATENATE($B50,"_",AI$4,"_",$C$85,"_",$C$84),Data_for_IC_trend_tables!$A$1:$G$49194,7,FALSE)*1000000,"-")</f>
        <v>208.85319708267801</v>
      </c>
      <c r="AJ50" s="30">
        <f>IFERROR(VLOOKUP(CONCATENATE($B50,"_",AJ$4,"_",$C$85,"_",$C$84),Data_for_IC_trend_tables!$A$1:$G$49194,7,FALSE)*1000000,"-")</f>
        <v>209.21479924086802</v>
      </c>
      <c r="AK50" s="30">
        <f>IFERROR(VLOOKUP(CONCATENATE($B50,"_",AK$4,"_",$C$85,"_",$C$84),Data_for_IC_trend_tables!$A$1:$G$49194,7,FALSE)*1000000,"-")</f>
        <v>209.18775569020599</v>
      </c>
      <c r="AL50" s="30">
        <f>IFERROR(VLOOKUP(CONCATENATE($B50,"_",AL$4,"_",$C$85,"_",$C$84),Data_for_IC_trend_tables!$A$1:$G$49194,7,FALSE)*1000000,"-")</f>
        <v>209.01541377166299</v>
      </c>
      <c r="AM50" s="30">
        <f>IFERROR(VLOOKUP(CONCATENATE($B50,"_",AM$4,"_",$C$85,"_",$C$84),Data_for_IC_trend_tables!$A$1:$G$49194,7,FALSE)*1000000,"-")</f>
        <v>209.47697525192399</v>
      </c>
      <c r="AN50" s="30">
        <f>IFERROR(VLOOKUP(CONCATENATE($B50,"_",AN$4,"_",$C$85,"_",$C$84),Data_for_IC_trend_tables!$A$1:$G$49194,7,FALSE)*1000000,"-")</f>
        <v>216.331674742123</v>
      </c>
      <c r="AO50" s="30">
        <f>IFERROR(VLOOKUP(CONCATENATE($B50,"_",AO$4,"_",$C$85,"_",$C$84),Data_for_IC_trend_tables!$A$1:$G$49194,7,FALSE)*1000000,"-")</f>
        <v>220.78403323010201</v>
      </c>
      <c r="AP50" s="30">
        <f>IFERROR(VLOOKUP(CONCATENATE($B50,"_",AP$4,"_",$C$85,"_",$C$84),Data_for_IC_trend_tables!$A$1:$G$49194,7,FALSE)*1000000,"-")</f>
        <v>228.68659395729901</v>
      </c>
      <c r="AQ50" s="30">
        <f>IFERROR(VLOOKUP(CONCATENATE($B50,"_",AQ$4,"_",$C$85,"_",$C$84),Data_for_IC_trend_tables!$A$1:$G$49194,7,FALSE)*1000000,"-")</f>
        <v>236.918277057588</v>
      </c>
      <c r="AR50" s="30">
        <f>IFERROR(VLOOKUP(CONCATENATE($B50,"_",AR$4,"_",$C$85,"_",$C$84),Data_for_IC_trend_tables!$A$1:$G$49194,7,FALSE)*1000000,"-")</f>
        <v>238.135617283069</v>
      </c>
      <c r="AS50" s="30">
        <f>IFERROR(VLOOKUP(CONCATENATE($B50,"_",AS$4,"_",$C$85,"_",$C$84),Data_for_IC_trend_tables!$A$1:$G$49194,7,FALSE)*1000000,"-")</f>
        <v>236.77430397702199</v>
      </c>
      <c r="AT50" s="30">
        <f>IFERROR(VLOOKUP(CONCATENATE($B50,"_",AT$4,"_",$C$85,"_",$C$84),Data_for_IC_trend_tables!$A$1:$G$49194,7,FALSE)*1000000,"-")</f>
        <v>238.287008246158</v>
      </c>
      <c r="AU50" s="30">
        <f>IFERROR(VLOOKUP(CONCATENATE($B50,"_",AU$4,"_",$C$85,"_",$C$84),Data_for_IC_trend_tables!$A$1:$G$49194,7,FALSE)*1000000,"-")</f>
        <v>242.30530603046699</v>
      </c>
      <c r="AV50" s="30"/>
      <c r="AW50" s="30">
        <f>IFERROR(VLOOKUP(CONCATENATE($B50,"_",AW$4,"_",$C$85,"_",$C$84),Data_for_IC_trend_tables!$A$1:$G$49194,7,FALSE)*1000000,"-")</f>
        <v>242.30530603046699</v>
      </c>
      <c r="AX50" s="98"/>
      <c r="AY50" s="38" t="str">
        <f t="shared" si="0"/>
        <v/>
      </c>
      <c r="AZ50" s="58" t="str">
        <f t="shared" si="1"/>
        <v/>
      </c>
      <c r="BA50" s="330"/>
      <c r="BC50" s="21"/>
    </row>
    <row r="51" spans="2:55" s="3" customFormat="1" x14ac:dyDescent="0.2">
      <c r="B51" s="53" t="s">
        <v>179</v>
      </c>
      <c r="C51" s="71" t="s">
        <v>38</v>
      </c>
      <c r="D51" s="56"/>
      <c r="E51" s="30" t="str">
        <f>IFERROR(VLOOKUP(CONCATENATE($B51,"_",E$4,"_",$C$85,"_",$C$84),Data_for_IC_trend_tables!$A$1:$G$49194,7,FALSE)*1000000,"-")</f>
        <v>-</v>
      </c>
      <c r="F51" s="30" t="str">
        <f>IFERROR(VLOOKUP(CONCATENATE($B51,"_",F$4,"_",$C$85,"_",$C$84),Data_for_IC_trend_tables!$A$1:$G$49194,7,FALSE)*1000000,"-")</f>
        <v>-</v>
      </c>
      <c r="G51" s="30" t="str">
        <f>IFERROR(VLOOKUP(CONCATENATE($B51,"_",G$4,"_",$C$85,"_",$C$84),Data_for_IC_trend_tables!$A$1:$G$49194,7,FALSE)*1000000,"-")</f>
        <v>-</v>
      </c>
      <c r="H51" s="30" t="str">
        <f>IFERROR(VLOOKUP(CONCATENATE($B51,"_",H$4,"_",$C$85,"_",$C$84),Data_for_IC_trend_tables!$A$1:$G$49194,7,FALSE)*1000000,"-")</f>
        <v>-</v>
      </c>
      <c r="I51" s="30" t="str">
        <f>IFERROR(VLOOKUP(CONCATENATE($B51,"_",I$4,"_",$C$85,"_",$C$84),Data_for_IC_trend_tables!$A$1:$G$49194,7,FALSE)*1000000,"-")</f>
        <v>-</v>
      </c>
      <c r="J51" s="30" t="str">
        <f>IFERROR(VLOOKUP(CONCATENATE($B51,"_",J$4,"_",$C$85,"_",$C$84),Data_for_IC_trend_tables!$A$1:$G$49194,7,FALSE)*1000000,"-")</f>
        <v>-</v>
      </c>
      <c r="K51" s="30" t="str">
        <f>IFERROR(VLOOKUP(CONCATENATE($B51,"_",K$4,"_",$C$85,"_",$C$84),Data_for_IC_trend_tables!$A$1:$G$49194,7,FALSE)*1000000,"-")</f>
        <v>-</v>
      </c>
      <c r="L51" s="30" t="str">
        <f>IFERROR(VLOOKUP(CONCATENATE($B51,"_",L$4,"_",$C$85,"_",$C$84),Data_for_IC_trend_tables!$A$1:$G$49194,7,FALSE)*1000000,"-")</f>
        <v>-</v>
      </c>
      <c r="M51" s="30" t="str">
        <f>IFERROR(VLOOKUP(CONCATENATE($B51,"_",M$4,"_",$C$85,"_",$C$84),Data_for_IC_trend_tables!$A$1:$G$49194,7,FALSE)*1000000,"-")</f>
        <v>-</v>
      </c>
      <c r="N51" s="30" t="str">
        <f>IFERROR(VLOOKUP(CONCATENATE($B51,"_",N$4,"_",$C$85,"_",$C$84),Data_for_IC_trend_tables!$A$1:$G$49194,7,FALSE)*1000000,"-")</f>
        <v>-</v>
      </c>
      <c r="O51" s="30" t="str">
        <f>IFERROR(VLOOKUP(CONCATENATE($B51,"_",O$4,"_",$C$85,"_",$C$84),Data_for_IC_trend_tables!$A$1:$G$49194,7,FALSE)*1000000,"-")</f>
        <v>-</v>
      </c>
      <c r="P51" s="30" t="str">
        <f>IFERROR(VLOOKUP(CONCATENATE($B51,"_",P$4,"_",$C$85,"_",$C$84),Data_for_IC_trend_tables!$A$1:$G$49194,7,FALSE)*1000000,"-")</f>
        <v>-</v>
      </c>
      <c r="Q51" s="30" t="str">
        <f>IFERROR(VLOOKUP(CONCATENATE($B51,"_",Q$4,"_",$C$85,"_",$C$84),Data_for_IC_trend_tables!$A$1:$G$49194,7,FALSE)*1000000,"-")</f>
        <v>-</v>
      </c>
      <c r="R51" s="30" t="str">
        <f>IFERROR(VLOOKUP(CONCATENATE($B51,"_",R$4,"_",$C$85,"_",$C$84),Data_for_IC_trend_tables!$A$1:$G$49194,7,FALSE)*1000000,"-")</f>
        <v>-</v>
      </c>
      <c r="S51" s="30" t="str">
        <f>IFERROR(VLOOKUP(CONCATENATE($B51,"_",S$4,"_",$C$85,"_",$C$84),Data_for_IC_trend_tables!$A$1:$G$49194,7,FALSE)*1000000,"-")</f>
        <v>-</v>
      </c>
      <c r="T51" s="30" t="str">
        <f>IFERROR(VLOOKUP(CONCATENATE($B51,"_",T$4,"_",$C$85,"_",$C$84),Data_for_IC_trend_tables!$A$1:$G$49194,7,FALSE)*1000000,"-")</f>
        <v>-</v>
      </c>
      <c r="U51" s="30" t="str">
        <f>IFERROR(VLOOKUP(CONCATENATE($B51,"_",U$4,"_",$C$85,"_",$C$84),Data_for_IC_trend_tables!$A$1:$G$49194,7,FALSE)*1000000,"-")</f>
        <v>-</v>
      </c>
      <c r="V51" s="30" t="str">
        <f>IFERROR(VLOOKUP(CONCATENATE($B51,"_",V$4,"_",$C$85,"_",$C$84),Data_for_IC_trend_tables!$A$1:$G$49194,7,FALSE)*1000000,"-")</f>
        <v>-</v>
      </c>
      <c r="W51" s="30" t="str">
        <f>IFERROR(VLOOKUP(CONCATENATE($B51,"_",W$4,"_",$C$85,"_",$C$84),Data_for_IC_trend_tables!$A$1:$G$49194,7,FALSE)*1000000,"-")</f>
        <v>-</v>
      </c>
      <c r="X51" s="30" t="str">
        <f>IFERROR(VLOOKUP(CONCATENATE($B51,"_",X$4,"_",$C$85,"_",$C$84),Data_for_IC_trend_tables!$A$1:$G$49194,7,FALSE)*1000000,"-")</f>
        <v>-</v>
      </c>
      <c r="Y51" s="30" t="str">
        <f>IFERROR(VLOOKUP(CONCATENATE($B51,"_",Y$4,"_",$C$85,"_",$C$84),Data_for_IC_trend_tables!$A$1:$G$49194,7,FALSE)*1000000,"-")</f>
        <v>-</v>
      </c>
      <c r="Z51" s="30" t="str">
        <f>IFERROR(VLOOKUP(CONCATENATE($B51,"_",Z$4,"_",$C$85,"_",$C$84),Data_for_IC_trend_tables!$A$1:$G$49194,7,FALSE)*1000000,"-")</f>
        <v>-</v>
      </c>
      <c r="AA51" s="30" t="str">
        <f>IFERROR(VLOOKUP(CONCATENATE($B51,"_",AA$4,"_",$C$85,"_",$C$84),Data_for_IC_trend_tables!$A$1:$G$49194,7,FALSE)*1000000,"-")</f>
        <v>-</v>
      </c>
      <c r="AB51" s="30" t="str">
        <f>IFERROR(VLOOKUP(CONCATENATE($B51,"_",AB$4,"_",$C$85,"_",$C$84),Data_for_IC_trend_tables!$A$1:$G$49194,7,FALSE)*1000000,"-")</f>
        <v>-</v>
      </c>
      <c r="AC51" s="30" t="str">
        <f>IFERROR(VLOOKUP(CONCATENATE($B51,"_",AC$4,"_",$C$85,"_",$C$84),Data_for_IC_trend_tables!$A$1:$G$49194,7,FALSE)*1000000,"-")</f>
        <v>-</v>
      </c>
      <c r="AD51" s="30" t="str">
        <f>IFERROR(VLOOKUP(CONCATENATE($B51,"_",AD$4,"_",$C$85,"_",$C$84),Data_for_IC_trend_tables!$A$1:$G$49194,7,FALSE)*1000000,"-")</f>
        <v>-</v>
      </c>
      <c r="AE51" s="30" t="str">
        <f>IFERROR(VLOOKUP(CONCATENATE($B51,"_",AE$4,"_",$C$85,"_",$C$84),Data_for_IC_trend_tables!$A$1:$G$49194,7,FALSE)*1000000,"-")</f>
        <v>-</v>
      </c>
      <c r="AF51" s="30" t="str">
        <f>IFERROR(VLOOKUP(CONCATENATE($B51,"_",AF$4,"_",$C$85,"_",$C$84),Data_for_IC_trend_tables!$A$1:$G$49194,7,FALSE)*1000000,"-")</f>
        <v>-</v>
      </c>
      <c r="AG51" s="30" t="str">
        <f>IFERROR(VLOOKUP(CONCATENATE($B51,"_",AG$4,"_",$C$85,"_",$C$84),Data_for_IC_trend_tables!$A$1:$G$49194,7,FALSE)*1000000,"-")</f>
        <v>-</v>
      </c>
      <c r="AH51" s="30" t="str">
        <f>IFERROR(VLOOKUP(CONCATENATE($B51,"_",AH$4,"_",$C$85,"_",$C$84),Data_for_IC_trend_tables!$A$1:$G$49194,7,FALSE)*1000000,"-")</f>
        <v>-</v>
      </c>
      <c r="AI51" s="30" t="str">
        <f>IFERROR(VLOOKUP(CONCATENATE($B51,"_",AI$4,"_",$C$85,"_",$C$84),Data_for_IC_trend_tables!$A$1:$G$49194,7,FALSE)*1000000,"-")</f>
        <v>-</v>
      </c>
      <c r="AJ51" s="30" t="str">
        <f>IFERROR(VLOOKUP(CONCATENATE($B51,"_",AJ$4,"_",$C$85,"_",$C$84),Data_for_IC_trend_tables!$A$1:$G$49194,7,FALSE)*1000000,"-")</f>
        <v>-</v>
      </c>
      <c r="AK51" s="30" t="str">
        <f>IFERROR(VLOOKUP(CONCATENATE($B51,"_",AK$4,"_",$C$85,"_",$C$84),Data_for_IC_trend_tables!$A$1:$G$49194,7,FALSE)*1000000,"-")</f>
        <v>-</v>
      </c>
      <c r="AL51" s="30" t="str">
        <f>IFERROR(VLOOKUP(CONCATENATE($B51,"_",AL$4,"_",$C$85,"_",$C$84),Data_for_IC_trend_tables!$A$1:$G$49194,7,FALSE)*1000000,"-")</f>
        <v>-</v>
      </c>
      <c r="AM51" s="30" t="str">
        <f>IFERROR(VLOOKUP(CONCATENATE($B51,"_",AM$4,"_",$C$85,"_",$C$84),Data_for_IC_trend_tables!$A$1:$G$49194,7,FALSE)*1000000,"-")</f>
        <v>-</v>
      </c>
      <c r="AN51" s="30" t="str">
        <f>IFERROR(VLOOKUP(CONCATENATE($B51,"_",AN$4,"_",$C$85,"_",$C$84),Data_for_IC_trend_tables!$A$1:$G$49194,7,FALSE)*1000000,"-")</f>
        <v>-</v>
      </c>
      <c r="AO51" s="30" t="str">
        <f>IFERROR(VLOOKUP(CONCATENATE($B51,"_",AO$4,"_",$C$85,"_",$C$84),Data_for_IC_trend_tables!$A$1:$G$49194,7,FALSE)*1000000,"-")</f>
        <v>-</v>
      </c>
      <c r="AP51" s="30" t="str">
        <f>IFERROR(VLOOKUP(CONCATENATE($B51,"_",AP$4,"_",$C$85,"_",$C$84),Data_for_IC_trend_tables!$A$1:$G$49194,7,FALSE)*1000000,"-")</f>
        <v>-</v>
      </c>
      <c r="AQ51" s="30" t="str">
        <f>IFERROR(VLOOKUP(CONCATENATE($B51,"_",AQ$4,"_",$C$85,"_",$C$84),Data_for_IC_trend_tables!$A$1:$G$49194,7,FALSE)*1000000,"-")</f>
        <v>-</v>
      </c>
      <c r="AR51" s="30" t="str">
        <f>IFERROR(VLOOKUP(CONCATENATE($B51,"_",AR$4,"_",$C$85,"_",$C$84),Data_for_IC_trend_tables!$A$1:$G$49194,7,FALSE)*1000000,"-")</f>
        <v>-</v>
      </c>
      <c r="AS51" s="30" t="str">
        <f>IFERROR(VLOOKUP(CONCATENATE($B51,"_",AS$4,"_",$C$85,"_",$C$84),Data_for_IC_trend_tables!$A$1:$G$49194,7,FALSE)*1000000,"-")</f>
        <v>-</v>
      </c>
      <c r="AT51" s="30" t="str">
        <f>IFERROR(VLOOKUP(CONCATENATE($B51,"_",AT$4,"_",$C$85,"_",$C$84),Data_for_IC_trend_tables!$A$1:$G$49194,7,FALSE)*1000000,"-")</f>
        <v>-</v>
      </c>
      <c r="AU51" s="30" t="str">
        <f>IFERROR(VLOOKUP(CONCATENATE($B51,"_",AU$4,"_",$C$85,"_",$C$84),Data_for_IC_trend_tables!$A$1:$G$49194,7,FALSE)*1000000,"-")</f>
        <v>-</v>
      </c>
      <c r="AV51" s="30"/>
      <c r="AW51" s="30" t="str">
        <f>IFERROR(VLOOKUP(CONCATENATE($B51,"_",AW$4,"_",$C$85,"_",$C$84),Data_for_IC_trend_tables!$A$1:$G$49194,7,FALSE)*1000000,"-")</f>
        <v>-</v>
      </c>
      <c r="AX51" s="331"/>
      <c r="AY51" s="38" t="str">
        <f t="shared" si="0"/>
        <v/>
      </c>
      <c r="AZ51" s="58" t="str">
        <f t="shared" si="1"/>
        <v/>
      </c>
      <c r="BA51" s="31"/>
      <c r="BC51" s="21"/>
    </row>
    <row r="52" spans="2:55" s="3" customFormat="1" x14ac:dyDescent="0.2">
      <c r="B52" s="53" t="s">
        <v>180</v>
      </c>
      <c r="C52" s="71" t="s">
        <v>39</v>
      </c>
      <c r="D52" s="56"/>
      <c r="E52" s="30" t="str">
        <f>IFERROR(VLOOKUP(CONCATENATE($B52,"_",E$4,"_",$C$85,"_",$C$84),Data_for_IC_trend_tables!$A$1:$G$49194,7,FALSE)*1000000,"-")</f>
        <v>-</v>
      </c>
      <c r="F52" s="30" t="str">
        <f>IFERROR(VLOOKUP(CONCATENATE($B52,"_",F$4,"_",$C$85,"_",$C$84),Data_for_IC_trend_tables!$A$1:$G$49194,7,FALSE)*1000000,"-")</f>
        <v>-</v>
      </c>
      <c r="G52" s="30" t="str">
        <f>IFERROR(VLOOKUP(CONCATENATE($B52,"_",G$4,"_",$C$85,"_",$C$84),Data_for_IC_trend_tables!$A$1:$G$49194,7,FALSE)*1000000,"-")</f>
        <v>-</v>
      </c>
      <c r="H52" s="30" t="str">
        <f>IFERROR(VLOOKUP(CONCATENATE($B52,"_",H$4,"_",$C$85,"_",$C$84),Data_for_IC_trend_tables!$A$1:$G$49194,7,FALSE)*1000000,"-")</f>
        <v>-</v>
      </c>
      <c r="I52" s="30" t="str">
        <f>IFERROR(VLOOKUP(CONCATENATE($B52,"_",I$4,"_",$C$85,"_",$C$84),Data_for_IC_trend_tables!$A$1:$G$49194,7,FALSE)*1000000,"-")</f>
        <v>-</v>
      </c>
      <c r="J52" s="30" t="str">
        <f>IFERROR(VLOOKUP(CONCATENATE($B52,"_",J$4,"_",$C$85,"_",$C$84),Data_for_IC_trend_tables!$A$1:$G$49194,7,FALSE)*1000000,"-")</f>
        <v>-</v>
      </c>
      <c r="K52" s="30" t="str">
        <f>IFERROR(VLOOKUP(CONCATENATE($B52,"_",K$4,"_",$C$85,"_",$C$84),Data_for_IC_trend_tables!$A$1:$G$49194,7,FALSE)*1000000,"-")</f>
        <v>-</v>
      </c>
      <c r="L52" s="30" t="str">
        <f>IFERROR(VLOOKUP(CONCATENATE($B52,"_",L$4,"_",$C$85,"_",$C$84),Data_for_IC_trend_tables!$A$1:$G$49194,7,FALSE)*1000000,"-")</f>
        <v>-</v>
      </c>
      <c r="M52" s="30" t="str">
        <f>IFERROR(VLOOKUP(CONCATENATE($B52,"_",M$4,"_",$C$85,"_",$C$84),Data_for_IC_trend_tables!$A$1:$G$49194,7,FALSE)*1000000,"-")</f>
        <v>-</v>
      </c>
      <c r="N52" s="30" t="str">
        <f>IFERROR(VLOOKUP(CONCATENATE($B52,"_",N$4,"_",$C$85,"_",$C$84),Data_for_IC_trend_tables!$A$1:$G$49194,7,FALSE)*1000000,"-")</f>
        <v>-</v>
      </c>
      <c r="O52" s="30">
        <f>IFERROR(VLOOKUP(CONCATENATE($B52,"_",O$4,"_",$C$85,"_",$C$84),Data_for_IC_trend_tables!$A$1:$G$49194,7,FALSE)*1000000,"-")</f>
        <v>120.90026</v>
      </c>
      <c r="P52" s="30">
        <f>IFERROR(VLOOKUP(CONCATENATE($B52,"_",P$4,"_",$C$85,"_",$C$84),Data_for_IC_trend_tables!$A$1:$G$49194,7,FALSE)*1000000,"-")</f>
        <v>115.43881</v>
      </c>
      <c r="Q52" s="30">
        <f>IFERROR(VLOOKUP(CONCATENATE($B52,"_",Q$4,"_",$C$85,"_",$C$84),Data_for_IC_trend_tables!$A$1:$G$49194,7,FALSE)*1000000,"-")</f>
        <v>150.56174000000001</v>
      </c>
      <c r="R52" s="30">
        <f>IFERROR(VLOOKUP(CONCATENATE($B52,"_",R$4,"_",$C$85,"_",$C$84),Data_for_IC_trend_tables!$A$1:$G$49194,7,FALSE)*1000000,"-")</f>
        <v>147.09333000000001</v>
      </c>
      <c r="S52" s="30">
        <f>IFERROR(VLOOKUP(CONCATENATE($B52,"_",S$4,"_",$C$85,"_",$C$84),Data_for_IC_trend_tables!$A$1:$G$49194,7,FALSE)*1000000,"-")</f>
        <v>130.31259</v>
      </c>
      <c r="T52" s="30">
        <f>IFERROR(VLOOKUP(CONCATENATE($B52,"_",T$4,"_",$C$85,"_",$C$84),Data_for_IC_trend_tables!$A$1:$G$49194,7,FALSE)*1000000,"-")</f>
        <v>137.53020000000001</v>
      </c>
      <c r="U52" s="30">
        <f>IFERROR(VLOOKUP(CONCATENATE($B52,"_",U$4,"_",$C$85,"_",$C$84),Data_for_IC_trend_tables!$A$1:$G$49194,7,FALSE)*1000000,"-")</f>
        <v>97.62921</v>
      </c>
      <c r="V52" s="30">
        <f>IFERROR(VLOOKUP(CONCATENATE($B52,"_",V$4,"_",$C$85,"_",$C$84),Data_for_IC_trend_tables!$A$1:$G$49194,7,FALSE)*1000000,"-")</f>
        <v>115.57277999999999</v>
      </c>
      <c r="W52" s="30">
        <f>IFERROR(VLOOKUP(CONCATENATE($B52,"_",W$4,"_",$C$85,"_",$C$84),Data_for_IC_trend_tables!$A$1:$G$49194,7,FALSE)*1000000,"-")</f>
        <v>61.823959999999992</v>
      </c>
      <c r="X52" s="30">
        <f>IFERROR(VLOOKUP(CONCATENATE($B52,"_",X$4,"_",$C$85,"_",$C$84),Data_for_IC_trend_tables!$A$1:$G$49194,7,FALSE)*1000000,"-")</f>
        <v>65.889160000000004</v>
      </c>
      <c r="Y52" s="30">
        <f>IFERROR(VLOOKUP(CONCATENATE($B52,"_",Y$4,"_",$C$85,"_",$C$84),Data_for_IC_trend_tables!$A$1:$G$49194,7,FALSE)*1000000,"-")</f>
        <v>59.856859999999998</v>
      </c>
      <c r="Z52" s="30">
        <f>IFERROR(VLOOKUP(CONCATENATE($B52,"_",Z$4,"_",$C$85,"_",$C$84),Data_for_IC_trend_tables!$A$1:$G$49194,7,FALSE)*1000000,"-")</f>
        <v>67.391890000000004</v>
      </c>
      <c r="AA52" s="30">
        <f>IFERROR(VLOOKUP(CONCATENATE($B52,"_",AA$4,"_",$C$85,"_",$C$84),Data_for_IC_trend_tables!$A$1:$G$49194,7,FALSE)*1000000,"-")</f>
        <v>70.372399999999999</v>
      </c>
      <c r="AB52" s="30">
        <f>IFERROR(VLOOKUP(CONCATENATE($B52,"_",AB$4,"_",$C$85,"_",$C$84),Data_for_IC_trend_tables!$A$1:$G$49194,7,FALSE)*1000000,"-")</f>
        <v>57.259809999999995</v>
      </c>
      <c r="AC52" s="30">
        <f>IFERROR(VLOOKUP(CONCATENATE($B52,"_",AC$4,"_",$C$85,"_",$C$84),Data_for_IC_trend_tables!$A$1:$G$49194,7,FALSE)*1000000,"-")</f>
        <v>66.053430000000006</v>
      </c>
      <c r="AD52" s="30">
        <f>IFERROR(VLOOKUP(CONCATENATE($B52,"_",AD$4,"_",$C$85,"_",$C$84),Data_for_IC_trend_tables!$A$1:$G$49194,7,FALSE)*1000000,"-")</f>
        <v>79.231160000000003</v>
      </c>
      <c r="AE52" s="30">
        <f>IFERROR(VLOOKUP(CONCATENATE($B52,"_",AE$4,"_",$C$85,"_",$C$84),Data_for_IC_trend_tables!$A$1:$G$49194,7,FALSE)*1000000,"-")</f>
        <v>96.475909999999999</v>
      </c>
      <c r="AF52" s="30">
        <f>IFERROR(VLOOKUP(CONCATENATE($B52,"_",AF$4,"_",$C$85,"_",$C$84),Data_for_IC_trend_tables!$A$1:$G$49194,7,FALSE)*1000000,"-")</f>
        <v>99.655760000000001</v>
      </c>
      <c r="AG52" s="30">
        <f>IFERROR(VLOOKUP(CONCATENATE($B52,"_",AG$4,"_",$C$85,"_",$C$84),Data_for_IC_trend_tables!$A$1:$G$49194,7,FALSE)*1000000,"-")</f>
        <v>99.289850000000001</v>
      </c>
      <c r="AH52" s="30">
        <f>IFERROR(VLOOKUP(CONCATENATE($B52,"_",AH$4,"_",$C$85,"_",$C$84),Data_for_IC_trend_tables!$A$1:$G$49194,7,FALSE)*1000000,"-")</f>
        <v>91.184380000000004</v>
      </c>
      <c r="AI52" s="30">
        <f>IFERROR(VLOOKUP(CONCATENATE($B52,"_",AI$4,"_",$C$85,"_",$C$84),Data_for_IC_trend_tables!$A$1:$G$49194,7,FALSE)*1000000,"-")</f>
        <v>91.350290000000001</v>
      </c>
      <c r="AJ52" s="30">
        <f>IFERROR(VLOOKUP(CONCATENATE($B52,"_",AJ$4,"_",$C$85,"_",$C$84),Data_for_IC_trend_tables!$A$1:$G$49194,7,FALSE)*1000000,"-")</f>
        <v>99.047139999999999</v>
      </c>
      <c r="AK52" s="30">
        <f>IFERROR(VLOOKUP(CONCATENATE($B52,"_",AK$4,"_",$C$85,"_",$C$84),Data_for_IC_trend_tables!$A$1:$G$49194,7,FALSE)*1000000,"-")</f>
        <v>107.05513999999999</v>
      </c>
      <c r="AL52" s="30">
        <f>IFERROR(VLOOKUP(CONCATENATE($B52,"_",AL$4,"_",$C$85,"_",$C$84),Data_for_IC_trend_tables!$A$1:$G$49194,7,FALSE)*1000000,"-")</f>
        <v>104.03761999999999</v>
      </c>
      <c r="AM52" s="30">
        <f>IFERROR(VLOOKUP(CONCATENATE($B52,"_",AM$4,"_",$C$85,"_",$C$84),Data_for_IC_trend_tables!$A$1:$G$49194,7,FALSE)*1000000,"-")</f>
        <v>95.072329999999994</v>
      </c>
      <c r="AN52" s="30">
        <f>IFERROR(VLOOKUP(CONCATENATE($B52,"_",AN$4,"_",$C$85,"_",$C$84),Data_for_IC_trend_tables!$A$1:$G$49194,7,FALSE)*1000000,"-")</f>
        <v>79.379450000000006</v>
      </c>
      <c r="AO52" s="30">
        <f>IFERROR(VLOOKUP(CONCATENATE($B52,"_",AO$4,"_",$C$85,"_",$C$84),Data_for_IC_trend_tables!$A$1:$G$49194,7,FALSE)*1000000,"-")</f>
        <v>92.424670000000006</v>
      </c>
      <c r="AP52" s="30">
        <f>IFERROR(VLOOKUP(CONCATENATE($B52,"_",AP$4,"_",$C$85,"_",$C$84),Data_for_IC_trend_tables!$A$1:$G$49194,7,FALSE)*1000000,"-")</f>
        <v>89.919719999999998</v>
      </c>
      <c r="AQ52" s="30">
        <f>IFERROR(VLOOKUP(CONCATENATE($B52,"_",AQ$4,"_",$C$85,"_",$C$84),Data_for_IC_trend_tables!$A$1:$G$49194,7,FALSE)*1000000,"-")</f>
        <v>95.618549999999999</v>
      </c>
      <c r="AR52" s="30">
        <f>IFERROR(VLOOKUP(CONCATENATE($B52,"_",AR$4,"_",$C$85,"_",$C$84),Data_for_IC_trend_tables!$A$1:$G$49194,7,FALSE)*1000000,"-")</f>
        <v>205.9871</v>
      </c>
      <c r="AS52" s="30">
        <f>IFERROR(VLOOKUP(CONCATENATE($B52,"_",AS$4,"_",$C$85,"_",$C$84),Data_for_IC_trend_tables!$A$1:$G$49194,7,FALSE)*1000000,"-")</f>
        <v>187.76544000000001</v>
      </c>
      <c r="AT52" s="30" t="str">
        <f>IFERROR(VLOOKUP(CONCATENATE($B52,"_",AT$4,"_",$C$85,"_",$C$84),Data_for_IC_trend_tables!$A$1:$G$49194,7,FALSE)*1000000,"-")</f>
        <v>-</v>
      </c>
      <c r="AU52" s="30" t="str">
        <f>IFERROR(VLOOKUP(CONCATENATE($B52,"_",AU$4,"_",$C$85,"_",$C$84),Data_for_IC_trend_tables!$A$1:$G$49194,7,FALSE)*1000000,"-")</f>
        <v>-</v>
      </c>
      <c r="AV52" s="30"/>
      <c r="AW52" s="30" t="str">
        <f>IFERROR(VLOOKUP(CONCATENATE($B52,"_",AW$4,"_",$C$85,"_",$C$84),Data_for_IC_trend_tables!$A$1:$G$49194,7,FALSE)*1000000,"-")</f>
        <v>-</v>
      </c>
      <c r="AX52" s="331"/>
      <c r="AY52" s="38" t="str">
        <f t="shared" si="0"/>
        <v/>
      </c>
      <c r="AZ52" s="58" t="str">
        <f t="shared" si="1"/>
        <v/>
      </c>
      <c r="BA52" s="31"/>
      <c r="BC52" s="21"/>
    </row>
    <row r="53" spans="2:55" s="3" customFormat="1" x14ac:dyDescent="0.2">
      <c r="B53" s="53" t="s">
        <v>181</v>
      </c>
      <c r="C53" s="71" t="s">
        <v>113</v>
      </c>
      <c r="D53" s="56">
        <v>2005</v>
      </c>
      <c r="E53" s="30" t="str">
        <f>IFERROR(VLOOKUP(CONCATENATE($B53,"_",E$4,"_",$C$85,"_",$C$84),Data_for_IC_trend_tables!$A$1:$G$49194,7,FALSE)*1000000,"-")</f>
        <v>-</v>
      </c>
      <c r="F53" s="30" t="str">
        <f>IFERROR(VLOOKUP(CONCATENATE($B53,"_",F$4,"_",$C$85,"_",$C$84),Data_for_IC_trend_tables!$A$1:$G$49194,7,FALSE)*1000000,"-")</f>
        <v>-</v>
      </c>
      <c r="G53" s="30" t="str">
        <f>IFERROR(VLOOKUP(CONCATENATE($B53,"_",G$4,"_",$C$85,"_",$C$84),Data_for_IC_trend_tables!$A$1:$G$49194,7,FALSE)*1000000,"-")</f>
        <v>-</v>
      </c>
      <c r="H53" s="30" t="str">
        <f>IFERROR(VLOOKUP(CONCATENATE($B53,"_",H$4,"_",$C$85,"_",$C$84),Data_for_IC_trend_tables!$A$1:$G$49194,7,FALSE)*1000000,"-")</f>
        <v>-</v>
      </c>
      <c r="I53" s="30" t="str">
        <f>IFERROR(VLOOKUP(CONCATENATE($B53,"_",I$4,"_",$C$85,"_",$C$84),Data_for_IC_trend_tables!$A$1:$G$49194,7,FALSE)*1000000,"-")</f>
        <v>-</v>
      </c>
      <c r="J53" s="30" t="str">
        <f>IFERROR(VLOOKUP(CONCATENATE($B53,"_",J$4,"_",$C$85,"_",$C$84),Data_for_IC_trend_tables!$A$1:$G$49194,7,FALSE)*1000000,"-")</f>
        <v>-</v>
      </c>
      <c r="K53" s="30" t="str">
        <f>IFERROR(VLOOKUP(CONCATENATE($B53,"_",K$4,"_",$C$85,"_",$C$84),Data_for_IC_trend_tables!$A$1:$G$49194,7,FALSE)*1000000,"-")</f>
        <v>-</v>
      </c>
      <c r="L53" s="30" t="str">
        <f>IFERROR(VLOOKUP(CONCATENATE($B53,"_",L$4,"_",$C$85,"_",$C$84),Data_for_IC_trend_tables!$A$1:$G$49194,7,FALSE)*1000000,"-")</f>
        <v>-</v>
      </c>
      <c r="M53" s="30" t="str">
        <f>IFERROR(VLOOKUP(CONCATENATE($B53,"_",M$4,"_",$C$85,"_",$C$84),Data_for_IC_trend_tables!$A$1:$G$49194,7,FALSE)*1000000,"-")</f>
        <v>-</v>
      </c>
      <c r="N53" s="30" t="str">
        <f>IFERROR(VLOOKUP(CONCATENATE($B53,"_",N$4,"_",$C$85,"_",$C$84),Data_for_IC_trend_tables!$A$1:$G$49194,7,FALSE)*1000000,"-")</f>
        <v>-</v>
      </c>
      <c r="O53" s="30">
        <f>IFERROR(VLOOKUP(CONCATENATE($B53,"_",O$4,"_",$C$85,"_",$C$84),Data_for_IC_trend_tables!$A$1:$G$49194,7,FALSE)*1000000,"-")</f>
        <v>12469.385813081401</v>
      </c>
      <c r="P53" s="30">
        <f>IFERROR(VLOOKUP(CONCATENATE($B53,"_",P$4,"_",$C$85,"_",$C$84),Data_for_IC_trend_tables!$A$1:$G$49194,7,FALSE)*1000000,"-")</f>
        <v>11067.6440162377</v>
      </c>
      <c r="Q53" s="30">
        <f>IFERROR(VLOOKUP(CONCATENATE($B53,"_",Q$4,"_",$C$85,"_",$C$84),Data_for_IC_trend_tables!$A$1:$G$49194,7,FALSE)*1000000,"-")</f>
        <v>9922.7433055314905</v>
      </c>
      <c r="R53" s="30">
        <f>IFERROR(VLOOKUP(CONCATENATE($B53,"_",R$4,"_",$C$85,"_",$C$84),Data_for_IC_trend_tables!$A$1:$G$49194,7,FALSE)*1000000,"-")</f>
        <v>8928.3607001855398</v>
      </c>
      <c r="S53" s="30">
        <f>IFERROR(VLOOKUP(CONCATENATE($B53,"_",S$4,"_",$C$85,"_",$C$84),Data_for_IC_trend_tables!$A$1:$G$49194,7,FALSE)*1000000,"-")</f>
        <v>8005.0494677203396</v>
      </c>
      <c r="T53" s="30">
        <f>IFERROR(VLOOKUP(CONCATENATE($B53,"_",T$4,"_",$C$85,"_",$C$84),Data_for_IC_trend_tables!$A$1:$G$49194,7,FALSE)*1000000,"-")</f>
        <v>7208.8646931093899</v>
      </c>
      <c r="U53" s="30">
        <f>IFERROR(VLOOKUP(CONCATENATE($B53,"_",U$4,"_",$C$85,"_",$C$84),Data_for_IC_trend_tables!$A$1:$G$49194,7,FALSE)*1000000,"-")</f>
        <v>6519.1220210936999</v>
      </c>
      <c r="V53" s="30">
        <f>IFERROR(VLOOKUP(CONCATENATE($B53,"_",V$4,"_",$C$85,"_",$C$84),Data_for_IC_trend_tables!$A$1:$G$49194,7,FALSE)*1000000,"-")</f>
        <v>5939.4983705593195</v>
      </c>
      <c r="W53" s="30">
        <f>IFERROR(VLOOKUP(CONCATENATE($B53,"_",W$4,"_",$C$85,"_",$C$84),Data_for_IC_trend_tables!$A$1:$G$49194,7,FALSE)*1000000,"-")</f>
        <v>5366.60546449511</v>
      </c>
      <c r="X53" s="30">
        <f>IFERROR(VLOOKUP(CONCATENATE($B53,"_",X$4,"_",$C$85,"_",$C$84),Data_for_IC_trend_tables!$A$1:$G$49194,7,FALSE)*1000000,"-")</f>
        <v>4767.0218426707497</v>
      </c>
      <c r="Y53" s="30">
        <f>IFERROR(VLOOKUP(CONCATENATE($B53,"_",Y$4,"_",$C$85,"_",$C$84),Data_for_IC_trend_tables!$A$1:$G$49194,7,FALSE)*1000000,"-")</f>
        <v>1635.0377707258099</v>
      </c>
      <c r="Z53" s="30">
        <f>IFERROR(VLOOKUP(CONCATENATE($B53,"_",Z$4,"_",$C$85,"_",$C$84),Data_for_IC_trend_tables!$A$1:$G$49194,7,FALSE)*1000000,"-")</f>
        <v>1517.48328238165</v>
      </c>
      <c r="AA53" s="30">
        <f>IFERROR(VLOOKUP(CONCATENATE($B53,"_",AA$4,"_",$C$85,"_",$C$84),Data_for_IC_trend_tables!$A$1:$G$49194,7,FALSE)*1000000,"-")</f>
        <v>1386.0386572684699</v>
      </c>
      <c r="AB53" s="30">
        <f>IFERROR(VLOOKUP(CONCATENATE($B53,"_",AB$4,"_",$C$85,"_",$C$84),Data_for_IC_trend_tables!$A$1:$G$49194,7,FALSE)*1000000,"-")</f>
        <v>1281.24903083814</v>
      </c>
      <c r="AC53" s="30">
        <f>IFERROR(VLOOKUP(CONCATENATE($B53,"_",AC$4,"_",$C$85,"_",$C$84),Data_for_IC_trend_tables!$A$1:$G$49194,7,FALSE)*1000000,"-")</f>
        <v>1214.2989159527699</v>
      </c>
      <c r="AD53" s="30">
        <f>IFERROR(VLOOKUP(CONCATENATE($B53,"_",AD$4,"_",$C$85,"_",$C$84),Data_for_IC_trend_tables!$A$1:$G$49194,7,FALSE)*1000000,"-")</f>
        <v>1120.95860136799</v>
      </c>
      <c r="AE53" s="30">
        <f>IFERROR(VLOOKUP(CONCATENATE($B53,"_",AE$4,"_",$C$85,"_",$C$84),Data_for_IC_trend_tables!$A$1:$G$49194,7,FALSE)*1000000,"-")</f>
        <v>1049.0713612838799</v>
      </c>
      <c r="AF53" s="30">
        <f>IFERROR(VLOOKUP(CONCATENATE($B53,"_",AF$4,"_",$C$85,"_",$C$84),Data_for_IC_trend_tables!$A$1:$G$49194,7,FALSE)*1000000,"-")</f>
        <v>995.97809827504</v>
      </c>
      <c r="AG53" s="30">
        <f>IFERROR(VLOOKUP(CONCATENATE($B53,"_",AG$4,"_",$C$85,"_",$C$84),Data_for_IC_trend_tables!$A$1:$G$49194,7,FALSE)*1000000,"-")</f>
        <v>932.12994269695491</v>
      </c>
      <c r="AH53" s="30">
        <f>IFERROR(VLOOKUP(CONCATENATE($B53,"_",AH$4,"_",$C$85,"_",$C$84),Data_for_IC_trend_tables!$A$1:$G$49194,7,FALSE)*1000000,"-")</f>
        <v>817.33276270879503</v>
      </c>
      <c r="AI53" s="30">
        <f>IFERROR(VLOOKUP(CONCATENATE($B53,"_",AI$4,"_",$C$85,"_",$C$84),Data_for_IC_trend_tables!$A$1:$G$49194,7,FALSE)*1000000,"-")</f>
        <v>779.55964537332397</v>
      </c>
      <c r="AJ53" s="30">
        <f>IFERROR(VLOOKUP(CONCATENATE($B53,"_",AJ$4,"_",$C$85,"_",$C$84),Data_for_IC_trend_tables!$A$1:$G$49194,7,FALSE)*1000000,"-")</f>
        <v>747.61045293460097</v>
      </c>
      <c r="AK53" s="30">
        <f>IFERROR(VLOOKUP(CONCATENATE($B53,"_",AK$4,"_",$C$85,"_",$C$84),Data_for_IC_trend_tables!$A$1:$G$49194,7,FALSE)*1000000,"-")</f>
        <v>698.17304879270398</v>
      </c>
      <c r="AL53" s="30">
        <f>IFERROR(VLOOKUP(CONCATENATE($B53,"_",AL$4,"_",$C$85,"_",$C$84),Data_for_IC_trend_tables!$A$1:$G$49194,7,FALSE)*1000000,"-")</f>
        <v>665.67233140748306</v>
      </c>
      <c r="AM53" s="30">
        <f>IFERROR(VLOOKUP(CONCATENATE($B53,"_",AM$4,"_",$C$85,"_",$C$84),Data_for_IC_trend_tables!$A$1:$G$49194,7,FALSE)*1000000,"-")</f>
        <v>628.0652740642139</v>
      </c>
      <c r="AN53" s="30">
        <f>IFERROR(VLOOKUP(CONCATENATE($B53,"_",AN$4,"_",$C$85,"_",$C$84),Data_for_IC_trend_tables!$A$1:$G$49194,7,FALSE)*1000000,"-")</f>
        <v>588.92991325862602</v>
      </c>
      <c r="AO53" s="30">
        <f>IFERROR(VLOOKUP(CONCATENATE($B53,"_",AO$4,"_",$C$85,"_",$C$84),Data_for_IC_trend_tables!$A$1:$G$49194,7,FALSE)*1000000,"-")</f>
        <v>526.113319934733</v>
      </c>
      <c r="AP53" s="30">
        <f>IFERROR(VLOOKUP(CONCATENATE($B53,"_",AP$4,"_",$C$85,"_",$C$84),Data_for_IC_trend_tables!$A$1:$G$49194,7,FALSE)*1000000,"-")</f>
        <v>504.60091226305502</v>
      </c>
      <c r="AQ53" s="30">
        <f>IFERROR(VLOOKUP(CONCATENATE($B53,"_",AQ$4,"_",$C$85,"_",$C$84),Data_for_IC_trend_tables!$A$1:$G$49194,7,FALSE)*1000000,"-")</f>
        <v>490.42435296659295</v>
      </c>
      <c r="AR53" s="30">
        <f>IFERROR(VLOOKUP(CONCATENATE($B53,"_",AR$4,"_",$C$85,"_",$C$84),Data_for_IC_trend_tables!$A$1:$G$49194,7,FALSE)*1000000,"-")</f>
        <v>465.62181698388497</v>
      </c>
      <c r="AS53" s="30">
        <f>IFERROR(VLOOKUP(CONCATENATE($B53,"_",AS$4,"_",$C$85,"_",$C$84),Data_for_IC_trend_tables!$A$1:$G$49194,7,FALSE)*1000000,"-")</f>
        <v>424.18827877084601</v>
      </c>
      <c r="AT53" s="30">
        <f>IFERROR(VLOOKUP(CONCATENATE($B53,"_",AT$4,"_",$C$85,"_",$C$84),Data_for_IC_trend_tables!$A$1:$G$49194,7,FALSE)*1000000,"-")</f>
        <v>420.54215561718104</v>
      </c>
      <c r="AU53" s="30">
        <f>IFERROR(VLOOKUP(CONCATENATE($B53,"_",AU$4,"_",$C$85,"_",$C$84),Data_for_IC_trend_tables!$A$1:$G$49194,7,FALSE)*1000000,"-")</f>
        <v>396.897059920944</v>
      </c>
      <c r="AV53" s="30"/>
      <c r="AW53" s="30">
        <f>IFERROR(VLOOKUP(CONCATENATE($B53,"_",AW$4,"_",$C$85,"_",$C$84),Data_for_IC_trend_tables!$A$1:$G$49194,7,FALSE)*1000000,"-")</f>
        <v>396.897059920944</v>
      </c>
      <c r="AX53" s="98">
        <f>AD53</f>
        <v>1120.95860136799</v>
      </c>
      <c r="AY53" s="38" t="str">
        <f t="shared" si="0"/>
        <v>Yes</v>
      </c>
      <c r="AZ53" s="58">
        <f t="shared" si="1"/>
        <v>-0.64593067091275214</v>
      </c>
      <c r="BA53" s="31" t="s">
        <v>262</v>
      </c>
      <c r="BC53" s="21"/>
    </row>
    <row r="54" spans="2:55" s="3" customFormat="1" x14ac:dyDescent="0.2">
      <c r="B54" s="53" t="s">
        <v>182</v>
      </c>
      <c r="C54" s="61" t="s">
        <v>73</v>
      </c>
      <c r="D54" s="56"/>
      <c r="E54" s="30" t="str">
        <f>IFERROR(VLOOKUP(CONCATENATE($B54,"_",E$4,"_",$C$85,"_",$C$84),Data_for_IC_trend_tables!$A$1:$G$49194,7,FALSE)*1000000,"-")</f>
        <v>-</v>
      </c>
      <c r="F54" s="30" t="str">
        <f>IFERROR(VLOOKUP(CONCATENATE($B54,"_",F$4,"_",$C$85,"_",$C$84),Data_for_IC_trend_tables!$A$1:$G$49194,7,FALSE)*1000000,"-")</f>
        <v>-</v>
      </c>
      <c r="G54" s="30" t="str">
        <f>IFERROR(VLOOKUP(CONCATENATE($B54,"_",G$4,"_",$C$85,"_",$C$84),Data_for_IC_trend_tables!$A$1:$G$49194,7,FALSE)*1000000,"-")</f>
        <v>-</v>
      </c>
      <c r="H54" s="30" t="str">
        <f>IFERROR(VLOOKUP(CONCATENATE($B54,"_",H$4,"_",$C$85,"_",$C$84),Data_for_IC_trend_tables!$A$1:$G$49194,7,FALSE)*1000000,"-")</f>
        <v>-</v>
      </c>
      <c r="I54" s="30" t="str">
        <f>IFERROR(VLOOKUP(CONCATENATE($B54,"_",I$4,"_",$C$85,"_",$C$84),Data_for_IC_trend_tables!$A$1:$G$49194,7,FALSE)*1000000,"-")</f>
        <v>-</v>
      </c>
      <c r="J54" s="30" t="str">
        <f>IFERROR(VLOOKUP(CONCATENATE($B54,"_",J$4,"_",$C$85,"_",$C$84),Data_for_IC_trend_tables!$A$1:$G$49194,7,FALSE)*1000000,"-")</f>
        <v>-</v>
      </c>
      <c r="K54" s="30" t="str">
        <f>IFERROR(VLOOKUP(CONCATENATE($B54,"_",K$4,"_",$C$85,"_",$C$84),Data_for_IC_trend_tables!$A$1:$G$49194,7,FALSE)*1000000,"-")</f>
        <v>-</v>
      </c>
      <c r="L54" s="30" t="str">
        <f>IFERROR(VLOOKUP(CONCATENATE($B54,"_",L$4,"_",$C$85,"_",$C$84),Data_for_IC_trend_tables!$A$1:$G$49194,7,FALSE)*1000000,"-")</f>
        <v>-</v>
      </c>
      <c r="M54" s="30" t="str">
        <f>IFERROR(VLOOKUP(CONCATENATE($B54,"_",M$4,"_",$C$85,"_",$C$84),Data_for_IC_trend_tables!$A$1:$G$49194,7,FALSE)*1000000,"-")</f>
        <v>-</v>
      </c>
      <c r="N54" s="30" t="str">
        <f>IFERROR(VLOOKUP(CONCATENATE($B54,"_",N$4,"_",$C$85,"_",$C$84),Data_for_IC_trend_tables!$A$1:$G$49194,7,FALSE)*1000000,"-")</f>
        <v>-</v>
      </c>
      <c r="O54" s="30" t="str">
        <f>IFERROR(VLOOKUP(CONCATENATE($B54,"_",O$4,"_",$C$85,"_",$C$84),Data_for_IC_trend_tables!$A$1:$G$49194,7,FALSE)*1000000,"-")</f>
        <v>-</v>
      </c>
      <c r="P54" s="30" t="str">
        <f>IFERROR(VLOOKUP(CONCATENATE($B54,"_",P$4,"_",$C$85,"_",$C$84),Data_for_IC_trend_tables!$A$1:$G$49194,7,FALSE)*1000000,"-")</f>
        <v>-</v>
      </c>
      <c r="Q54" s="30" t="str">
        <f>IFERROR(VLOOKUP(CONCATENATE($B54,"_",Q$4,"_",$C$85,"_",$C$84),Data_for_IC_trend_tables!$A$1:$G$49194,7,FALSE)*1000000,"-")</f>
        <v>-</v>
      </c>
      <c r="R54" s="30" t="str">
        <f>IFERROR(VLOOKUP(CONCATENATE($B54,"_",R$4,"_",$C$85,"_",$C$84),Data_for_IC_trend_tables!$A$1:$G$49194,7,FALSE)*1000000,"-")</f>
        <v>-</v>
      </c>
      <c r="S54" s="30" t="str">
        <f>IFERROR(VLOOKUP(CONCATENATE($B54,"_",S$4,"_",$C$85,"_",$C$84),Data_for_IC_trend_tables!$A$1:$G$49194,7,FALSE)*1000000,"-")</f>
        <v>-</v>
      </c>
      <c r="T54" s="30" t="str">
        <f>IFERROR(VLOOKUP(CONCATENATE($B54,"_",T$4,"_",$C$85,"_",$C$84),Data_for_IC_trend_tables!$A$1:$G$49194,7,FALSE)*1000000,"-")</f>
        <v>-</v>
      </c>
      <c r="U54" s="30" t="str">
        <f>IFERROR(VLOOKUP(CONCATENATE($B54,"_",U$4,"_",$C$85,"_",$C$84),Data_for_IC_trend_tables!$A$1:$G$49194,7,FALSE)*1000000,"-")</f>
        <v>-</v>
      </c>
      <c r="V54" s="30" t="str">
        <f>IFERROR(VLOOKUP(CONCATENATE($B54,"_",V$4,"_",$C$85,"_",$C$84),Data_for_IC_trend_tables!$A$1:$G$49194,7,FALSE)*1000000,"-")</f>
        <v>-</v>
      </c>
      <c r="W54" s="30" t="str">
        <f>IFERROR(VLOOKUP(CONCATENATE($B54,"_",W$4,"_",$C$85,"_",$C$84),Data_for_IC_trend_tables!$A$1:$G$49194,7,FALSE)*1000000,"-")</f>
        <v>-</v>
      </c>
      <c r="X54" s="30">
        <f>IFERROR(VLOOKUP(CONCATENATE($B54,"_",X$4,"_",$C$85,"_",$C$84),Data_for_IC_trend_tables!$A$1:$G$49194,7,FALSE)*1000000,"-")</f>
        <v>34066</v>
      </c>
      <c r="Y54" s="30" t="str">
        <f>IFERROR(VLOOKUP(CONCATENATE($B54,"_",Y$4,"_",$C$85,"_",$C$84),Data_for_IC_trend_tables!$A$1:$G$49194,7,FALSE)*1000000,"-")</f>
        <v>-</v>
      </c>
      <c r="Z54" s="30" t="str">
        <f>IFERROR(VLOOKUP(CONCATENATE($B54,"_",Z$4,"_",$C$85,"_",$C$84),Data_for_IC_trend_tables!$A$1:$G$49194,7,FALSE)*1000000,"-")</f>
        <v>-</v>
      </c>
      <c r="AA54" s="30" t="str">
        <f>IFERROR(VLOOKUP(CONCATENATE($B54,"_",AA$4,"_",$C$85,"_",$C$84),Data_for_IC_trend_tables!$A$1:$G$49194,7,FALSE)*1000000,"-")</f>
        <v>-</v>
      </c>
      <c r="AB54" s="30" t="str">
        <f>IFERROR(VLOOKUP(CONCATENATE($B54,"_",AB$4,"_",$C$85,"_",$C$84),Data_for_IC_trend_tables!$A$1:$G$49194,7,FALSE)*1000000,"-")</f>
        <v>-</v>
      </c>
      <c r="AC54" s="30" t="str">
        <f>IFERROR(VLOOKUP(CONCATENATE($B54,"_",AC$4,"_",$C$85,"_",$C$84),Data_for_IC_trend_tables!$A$1:$G$49194,7,FALSE)*1000000,"-")</f>
        <v>-</v>
      </c>
      <c r="AD54" s="30" t="str">
        <f>IFERROR(VLOOKUP(CONCATENATE($B54,"_",AD$4,"_",$C$85,"_",$C$84),Data_for_IC_trend_tables!$A$1:$G$49194,7,FALSE)*1000000,"-")</f>
        <v>-</v>
      </c>
      <c r="AE54" s="30" t="str">
        <f>IFERROR(VLOOKUP(CONCATENATE($B54,"_",AE$4,"_",$C$85,"_",$C$84),Data_for_IC_trend_tables!$A$1:$G$49194,7,FALSE)*1000000,"-")</f>
        <v>-</v>
      </c>
      <c r="AF54" s="30" t="str">
        <f>IFERROR(VLOOKUP(CONCATENATE($B54,"_",AF$4,"_",$C$85,"_",$C$84),Data_for_IC_trend_tables!$A$1:$G$49194,7,FALSE)*1000000,"-")</f>
        <v>-</v>
      </c>
      <c r="AG54" s="30" t="str">
        <f>IFERROR(VLOOKUP(CONCATENATE($B54,"_",AG$4,"_",$C$85,"_",$C$84),Data_for_IC_trend_tables!$A$1:$G$49194,7,FALSE)*1000000,"-")</f>
        <v>-</v>
      </c>
      <c r="AH54" s="30" t="str">
        <f>IFERROR(VLOOKUP(CONCATENATE($B54,"_",AH$4,"_",$C$85,"_",$C$84),Data_for_IC_trend_tables!$A$1:$G$49194,7,FALSE)*1000000,"-")</f>
        <v>-</v>
      </c>
      <c r="AI54" s="30" t="str">
        <f>IFERROR(VLOOKUP(CONCATENATE($B54,"_",AI$4,"_",$C$85,"_",$C$84),Data_for_IC_trend_tables!$A$1:$G$49194,7,FALSE)*1000000,"-")</f>
        <v>-</v>
      </c>
      <c r="AJ54" s="30" t="str">
        <f>IFERROR(VLOOKUP(CONCATENATE($B54,"_",AJ$4,"_",$C$85,"_",$C$84),Data_for_IC_trend_tables!$A$1:$G$49194,7,FALSE)*1000000,"-")</f>
        <v>-</v>
      </c>
      <c r="AK54" s="30" t="str">
        <f>IFERROR(VLOOKUP(CONCATENATE($B54,"_",AK$4,"_",$C$85,"_",$C$84),Data_for_IC_trend_tables!$A$1:$G$49194,7,FALSE)*1000000,"-")</f>
        <v>-</v>
      </c>
      <c r="AL54" s="30" t="str">
        <f>IFERROR(VLOOKUP(CONCATENATE($B54,"_",AL$4,"_",$C$85,"_",$C$84),Data_for_IC_trend_tables!$A$1:$G$49194,7,FALSE)*1000000,"-")</f>
        <v>-</v>
      </c>
      <c r="AM54" s="30" t="str">
        <f>IFERROR(VLOOKUP(CONCATENATE($B54,"_",AM$4,"_",$C$85,"_",$C$84),Data_for_IC_trend_tables!$A$1:$G$49194,7,FALSE)*1000000,"-")</f>
        <v>-</v>
      </c>
      <c r="AN54" s="30" t="str">
        <f>IFERROR(VLOOKUP(CONCATENATE($B54,"_",AN$4,"_",$C$85,"_",$C$84),Data_for_IC_trend_tables!$A$1:$G$49194,7,FALSE)*1000000,"-")</f>
        <v>-</v>
      </c>
      <c r="AO54" s="30" t="str">
        <f>IFERROR(VLOOKUP(CONCATENATE($B54,"_",AO$4,"_",$C$85,"_",$C$84),Data_for_IC_trend_tables!$A$1:$G$49194,7,FALSE)*1000000,"-")</f>
        <v>-</v>
      </c>
      <c r="AP54" s="30" t="str">
        <f>IFERROR(VLOOKUP(CONCATENATE($B54,"_",AP$4,"_",$C$85,"_",$C$84),Data_for_IC_trend_tables!$A$1:$G$49194,7,FALSE)*1000000,"-")</f>
        <v>-</v>
      </c>
      <c r="AQ54" s="30" t="str">
        <f>IFERROR(VLOOKUP(CONCATENATE($B54,"_",AQ$4,"_",$C$85,"_",$C$84),Data_for_IC_trend_tables!$A$1:$G$49194,7,FALSE)*1000000,"-")</f>
        <v>-</v>
      </c>
      <c r="AR54" s="30" t="str">
        <f>IFERROR(VLOOKUP(CONCATENATE($B54,"_",AR$4,"_",$C$85,"_",$C$84),Data_for_IC_trend_tables!$A$1:$G$49194,7,FALSE)*1000000,"-")</f>
        <v>-</v>
      </c>
      <c r="AS54" s="30" t="str">
        <f>IFERROR(VLOOKUP(CONCATENATE($B54,"_",AS$4,"_",$C$85,"_",$C$84),Data_for_IC_trend_tables!$A$1:$G$49194,7,FALSE)*1000000,"-")</f>
        <v>-</v>
      </c>
      <c r="AT54" s="30" t="str">
        <f>IFERROR(VLOOKUP(CONCATENATE($B54,"_",AT$4,"_",$C$85,"_",$C$84),Data_for_IC_trend_tables!$A$1:$G$49194,7,FALSE)*1000000,"-")</f>
        <v>-</v>
      </c>
      <c r="AU54" s="30" t="str">
        <f>IFERROR(VLOOKUP(CONCATENATE($B54,"_",AU$4,"_",$C$85,"_",$C$84),Data_for_IC_trend_tables!$A$1:$G$49194,7,FALSE)*1000000,"-")</f>
        <v>-</v>
      </c>
      <c r="AV54" s="30"/>
      <c r="AW54" s="30" t="str">
        <f>IFERROR(VLOOKUP(CONCATENATE($B54,"_",AW$4,"_",$C$85,"_",$C$84),Data_for_IC_trend_tables!$A$1:$G$49194,7,FALSE)*1000000,"-")</f>
        <v>-</v>
      </c>
      <c r="AX54" s="98"/>
      <c r="AY54" s="38" t="str">
        <f t="shared" si="0"/>
        <v/>
      </c>
      <c r="AZ54" s="58" t="str">
        <f t="shared" si="1"/>
        <v/>
      </c>
      <c r="BA54" s="31"/>
      <c r="BC54" s="21"/>
    </row>
    <row r="55" spans="2:55" s="3" customFormat="1" x14ac:dyDescent="0.2">
      <c r="B55" s="100" t="s">
        <v>220</v>
      </c>
      <c r="C55" s="61" t="s">
        <v>220</v>
      </c>
      <c r="D55" s="56">
        <v>2005</v>
      </c>
      <c r="E55" s="30" t="str">
        <f>IFERROR(VLOOKUP(CONCATENATE($B55,"_",E$4,"_",$C$85,"_",$C$84),Data_for_IC_trend_tables!$A$1:$G$49194,7,FALSE)*1000000,"-")</f>
        <v>-</v>
      </c>
      <c r="F55" s="30" t="str">
        <f>IFERROR(VLOOKUP(CONCATENATE($B55,"_",F$4,"_",$C$85,"_",$C$84),Data_for_IC_trend_tables!$A$1:$G$49194,7,FALSE)*1000000,"-")</f>
        <v>-</v>
      </c>
      <c r="G55" s="30" t="str">
        <f>IFERROR(VLOOKUP(CONCATENATE($B55,"_",G$4,"_",$C$85,"_",$C$84),Data_for_IC_trend_tables!$A$1:$G$49194,7,FALSE)*1000000,"-")</f>
        <v>-</v>
      </c>
      <c r="H55" s="30" t="str">
        <f>IFERROR(VLOOKUP(CONCATENATE($B55,"_",H$4,"_",$C$85,"_",$C$84),Data_for_IC_trend_tables!$A$1:$G$49194,7,FALSE)*1000000,"-")</f>
        <v>-</v>
      </c>
      <c r="I55" s="30" t="str">
        <f>IFERROR(VLOOKUP(CONCATENATE($B55,"_",I$4,"_",$C$85,"_",$C$84),Data_for_IC_trend_tables!$A$1:$G$49194,7,FALSE)*1000000,"-")</f>
        <v>-</v>
      </c>
      <c r="J55" s="30" t="str">
        <f>IFERROR(VLOOKUP(CONCATENATE($B55,"_",J$4,"_",$C$85,"_",$C$84),Data_for_IC_trend_tables!$A$1:$G$49194,7,FALSE)*1000000,"-")</f>
        <v>-</v>
      </c>
      <c r="K55" s="30" t="str">
        <f>IFERROR(VLOOKUP(CONCATENATE($B55,"_",K$4,"_",$C$85,"_",$C$84),Data_for_IC_trend_tables!$A$1:$G$49194,7,FALSE)*1000000,"-")</f>
        <v>-</v>
      </c>
      <c r="L55" s="30" t="str">
        <f>IFERROR(VLOOKUP(CONCATENATE($B55,"_",L$4,"_",$C$85,"_",$C$84),Data_for_IC_trend_tables!$A$1:$G$49194,7,FALSE)*1000000,"-")</f>
        <v>-</v>
      </c>
      <c r="M55" s="30" t="str">
        <f>IFERROR(VLOOKUP(CONCATENATE($B55,"_",M$4,"_",$C$85,"_",$C$84),Data_for_IC_trend_tables!$A$1:$G$49194,7,FALSE)*1000000,"-")</f>
        <v>-</v>
      </c>
      <c r="N55" s="30" t="str">
        <f>IFERROR(VLOOKUP(CONCATENATE($B55,"_",N$4,"_",$C$85,"_",$C$84),Data_for_IC_trend_tables!$A$1:$G$49194,7,FALSE)*1000000,"-")</f>
        <v>-</v>
      </c>
      <c r="O55" s="30">
        <f>IFERROR(VLOOKUP(CONCATENATE($B55,"_",O$4,"_",$C$85,"_",$C$84),Data_for_IC_trend_tables!$A$1:$G$49194,7,FALSE)*1000000,"-")</f>
        <v>6389.1596654172499</v>
      </c>
      <c r="P55" s="30">
        <f>IFERROR(VLOOKUP(CONCATENATE($B55,"_",P$4,"_",$C$85,"_",$C$84),Data_for_IC_trend_tables!$A$1:$G$49194,7,FALSE)*1000000,"-")</f>
        <v>6253.9733249042893</v>
      </c>
      <c r="Q55" s="30">
        <f>IFERROR(VLOOKUP(CONCATENATE($B55,"_",Q$4,"_",$C$85,"_",$C$84),Data_for_IC_trend_tables!$A$1:$G$49194,7,FALSE)*1000000,"-")</f>
        <v>6083.3187253383594</v>
      </c>
      <c r="R55" s="30">
        <f>IFERROR(VLOOKUP(CONCATENATE($B55,"_",R$4,"_",$C$85,"_",$C$84),Data_for_IC_trend_tables!$A$1:$G$49194,7,FALSE)*1000000,"-")</f>
        <v>6038.2617408603001</v>
      </c>
      <c r="S55" s="30">
        <f>IFERROR(VLOOKUP(CONCATENATE($B55,"_",S$4,"_",$C$85,"_",$C$84),Data_for_IC_trend_tables!$A$1:$G$49194,7,FALSE)*1000000,"-")</f>
        <v>5957.6081613981896</v>
      </c>
      <c r="T55" s="30">
        <f>IFERROR(VLOOKUP(CONCATENATE($B55,"_",T$4,"_",$C$85,"_",$C$84),Data_for_IC_trend_tables!$A$1:$G$49194,7,FALSE)*1000000,"-")</f>
        <v>5712.5418635956403</v>
      </c>
      <c r="U55" s="30">
        <f>IFERROR(VLOOKUP(CONCATENATE($B55,"_",U$4,"_",$C$85,"_",$C$84),Data_for_IC_trend_tables!$A$1:$G$49194,7,FALSE)*1000000,"-")</f>
        <v>5386.2134559987198</v>
      </c>
      <c r="V55" s="30">
        <f>IFERROR(VLOOKUP(CONCATENATE($B55,"_",V$4,"_",$C$85,"_",$C$84),Data_for_IC_trend_tables!$A$1:$G$49194,7,FALSE)*1000000,"-")</f>
        <v>5368.5654517783905</v>
      </c>
      <c r="W55" s="30">
        <f>IFERROR(VLOOKUP(CONCATENATE($B55,"_",W$4,"_",$C$85,"_",$C$84),Data_for_IC_trend_tables!$A$1:$G$49194,7,FALSE)*1000000,"-")</f>
        <v>5233.9720462057903</v>
      </c>
      <c r="X55" s="30">
        <f>IFERROR(VLOOKUP(CONCATENATE($B55,"_",X$4,"_",$C$85,"_",$C$84),Data_for_IC_trend_tables!$A$1:$G$49194,7,FALSE)*1000000,"-")</f>
        <v>5006.14448302656</v>
      </c>
      <c r="Y55" s="30">
        <f>IFERROR(VLOOKUP(CONCATENATE($B55,"_",Y$4,"_",$C$85,"_",$C$84),Data_for_IC_trend_tables!$A$1:$G$49194,7,FALSE)*1000000,"-")</f>
        <v>4732.9343108686699</v>
      </c>
      <c r="Z55" s="30">
        <f>IFERROR(VLOOKUP(CONCATENATE($B55,"_",Z$4,"_",$C$85,"_",$C$84),Data_for_IC_trend_tables!$A$1:$G$49194,7,FALSE)*1000000,"-")</f>
        <v>4340.5011165228098</v>
      </c>
      <c r="AA55" s="30">
        <f>IFERROR(VLOOKUP(CONCATENATE($B55,"_",AA$4,"_",$C$85,"_",$C$84),Data_for_IC_trend_tables!$A$1:$G$49194,7,FALSE)*1000000,"-")</f>
        <v>3970.4507808101903</v>
      </c>
      <c r="AB55" s="30">
        <f>IFERROR(VLOOKUP(CONCATENATE($B55,"_",AB$4,"_",$C$85,"_",$C$84),Data_for_IC_trend_tables!$A$1:$G$49194,7,FALSE)*1000000,"-")</f>
        <v>3677.6538012679698</v>
      </c>
      <c r="AC55" s="30">
        <f>IFERROR(VLOOKUP(CONCATENATE($B55,"_",AC$4,"_",$C$85,"_",$C$84),Data_for_IC_trend_tables!$A$1:$G$49194,7,FALSE)*1000000,"-")</f>
        <v>3337.3742970294197</v>
      </c>
      <c r="AD55" s="30">
        <f>IFERROR(VLOOKUP(CONCATENATE($B55,"_",AD$4,"_",$C$85,"_",$C$84),Data_for_IC_trend_tables!$A$1:$G$49194,7,FALSE)*1000000,"-")</f>
        <v>3158.76834078506</v>
      </c>
      <c r="AE55" s="30">
        <f>IFERROR(VLOOKUP(CONCATENATE($B55,"_",AE$4,"_",$C$85,"_",$C$84),Data_for_IC_trend_tables!$A$1:$G$49194,7,FALSE)*1000000,"-")</f>
        <v>3014.2847402277898</v>
      </c>
      <c r="AF55" s="30">
        <f>IFERROR(VLOOKUP(CONCATENATE($B55,"_",AF$4,"_",$C$85,"_",$C$84),Data_for_IC_trend_tables!$A$1:$G$49194,7,FALSE)*1000000,"-")</f>
        <v>2737.82165409559</v>
      </c>
      <c r="AG55" s="30">
        <f>IFERROR(VLOOKUP(CONCATENATE($B55,"_",AG$4,"_",$C$85,"_",$C$84),Data_for_IC_trend_tables!$A$1:$G$49194,7,FALSE)*1000000,"-")</f>
        <v>2479.5548899127898</v>
      </c>
      <c r="AH55" s="30">
        <f>IFERROR(VLOOKUP(CONCATENATE($B55,"_",AH$4,"_",$C$85,"_",$C$84),Data_for_IC_trend_tables!$A$1:$G$49194,7,FALSE)*1000000,"-")</f>
        <v>2077.8840596373302</v>
      </c>
      <c r="AI55" s="30">
        <f>IFERROR(VLOOKUP(CONCATENATE($B55,"_",AI$4,"_",$C$85,"_",$C$84),Data_for_IC_trend_tables!$A$1:$G$49194,7,FALSE)*1000000,"-")</f>
        <v>1995.95912861484</v>
      </c>
      <c r="AJ55" s="30">
        <f>IFERROR(VLOOKUP(CONCATENATE($B55,"_",AJ$4,"_",$C$85,"_",$C$84),Data_for_IC_trend_tables!$A$1:$G$49194,7,FALSE)*1000000,"-")</f>
        <v>1837.28176816258</v>
      </c>
      <c r="AK55" s="30">
        <f>IFERROR(VLOOKUP(CONCATENATE($B55,"_",AK$4,"_",$C$85,"_",$C$84),Data_for_IC_trend_tables!$A$1:$G$49194,7,FALSE)*1000000,"-")</f>
        <v>1731.8356731111401</v>
      </c>
      <c r="AL55" s="30">
        <f>IFERROR(VLOOKUP(CONCATENATE($B55,"_",AL$4,"_",$C$85,"_",$C$84),Data_for_IC_trend_tables!$A$1:$G$49194,7,FALSE)*1000000,"-")</f>
        <v>1615.0696787250999</v>
      </c>
      <c r="AM55" s="30">
        <f>IFERROR(VLOOKUP(CONCATENATE($B55,"_",AM$4,"_",$C$85,"_",$C$84),Data_for_IC_trend_tables!$A$1:$G$49194,7,FALSE)*1000000,"-")</f>
        <v>1548.4977477629</v>
      </c>
      <c r="AN55" s="30">
        <f>IFERROR(VLOOKUP(CONCATENATE($B55,"_",AN$4,"_",$C$85,"_",$C$84),Data_for_IC_trend_tables!$A$1:$G$49194,7,FALSE)*1000000,"-")</f>
        <v>1489.81929479159</v>
      </c>
      <c r="AO55" s="30">
        <f>IFERROR(VLOOKUP(CONCATENATE($B55,"_",AO$4,"_",$C$85,"_",$C$84),Data_for_IC_trend_tables!$A$1:$G$49194,7,FALSE)*1000000,"-")</f>
        <v>1475.8171789941</v>
      </c>
      <c r="AP55" s="30">
        <f>IFERROR(VLOOKUP(CONCATENATE($B55,"_",AP$4,"_",$C$85,"_",$C$84),Data_for_IC_trend_tables!$A$1:$G$49194,7,FALSE)*1000000,"-")</f>
        <v>1462.9615476921299</v>
      </c>
      <c r="AQ55" s="30">
        <f>IFERROR(VLOOKUP(CONCATENATE($B55,"_",AQ$4,"_",$C$85,"_",$C$84),Data_for_IC_trend_tables!$A$1:$G$49194,7,FALSE)*1000000,"-")</f>
        <v>1394.3740402845399</v>
      </c>
      <c r="AR55" s="30">
        <f>IFERROR(VLOOKUP(CONCATENATE($B55,"_",AR$4,"_",$C$85,"_",$C$84),Data_for_IC_trend_tables!$A$1:$G$49194,7,FALSE)*1000000,"-")</f>
        <v>1317.1123328469901</v>
      </c>
      <c r="AS55" s="30">
        <f>IFERROR(VLOOKUP(CONCATENATE($B55,"_",AS$4,"_",$C$85,"_",$C$84),Data_for_IC_trend_tables!$A$1:$G$49194,7,FALSE)*1000000,"-")</f>
        <v>1204.93545503934</v>
      </c>
      <c r="AT55" s="30">
        <f>IFERROR(VLOOKUP(CONCATENATE($B55,"_",AT$4,"_",$C$85,"_",$C$84),Data_for_IC_trend_tables!$A$1:$G$49194,7,FALSE)*1000000,"-")</f>
        <v>1282.17828854395</v>
      </c>
      <c r="AU55" s="30">
        <f>IFERROR(VLOOKUP(CONCATENATE($B55,"_",AU$4,"_",$C$85,"_",$C$84),Data_for_IC_trend_tables!$A$1:$G$49194,7,FALSE)*1000000,"-")</f>
        <v>1230.3668017011501</v>
      </c>
      <c r="AV55" s="30"/>
      <c r="AW55" s="30">
        <f>IFERROR(VLOOKUP(CONCATENATE($B55,"_",AW$4,"_",$C$85,"_",$C$84),Data_for_IC_trend_tables!$A$1:$G$49194,7,FALSE)*1000000,"-")</f>
        <v>1230.3668017011501</v>
      </c>
      <c r="AX55" s="98">
        <f>AD55</f>
        <v>3158.76834078506</v>
      </c>
      <c r="AY55" s="38" t="str">
        <f t="shared" si="0"/>
        <v>Yes</v>
      </c>
      <c r="AZ55" s="58">
        <f t="shared" si="1"/>
        <v>-0.61049160021802595</v>
      </c>
      <c r="BA55" s="31" t="s">
        <v>262</v>
      </c>
      <c r="BC55" s="21"/>
    </row>
    <row r="56" spans="2:55" ht="13.5" thickBot="1" x14ac:dyDescent="0.25">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L56" s="359"/>
      <c r="AM56" s="359"/>
      <c r="AN56" s="359"/>
      <c r="AO56" s="359"/>
      <c r="AP56" s="359"/>
      <c r="AQ56" s="359"/>
      <c r="AR56" s="359"/>
      <c r="AS56" s="359"/>
      <c r="AT56" s="359"/>
      <c r="AU56" s="359"/>
      <c r="AV56" s="359"/>
      <c r="AW56" s="359"/>
      <c r="AX56" s="362">
        <f>COUNT(AX5:AX55)</f>
        <v>24</v>
      </c>
      <c r="AY56" s="359"/>
      <c r="AZ56" s="359"/>
      <c r="BA56" s="363">
        <f>COUNTIFS(BA5:BA55,"x")</f>
        <v>25</v>
      </c>
      <c r="BC56" s="21"/>
    </row>
    <row r="57" spans="2:55" x14ac:dyDescent="0.2">
      <c r="C57" s="253" t="s">
        <v>108</v>
      </c>
      <c r="D57" s="456" t="s">
        <v>107</v>
      </c>
      <c r="E57" s="436"/>
      <c r="F57" s="436"/>
      <c r="G57" s="436"/>
      <c r="H57" s="436"/>
      <c r="I57" s="436"/>
      <c r="J57" s="436"/>
      <c r="K57" s="436"/>
      <c r="L57" s="437"/>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288"/>
      <c r="AX57" s="288"/>
      <c r="AY57" s="288"/>
      <c r="AZ57" s="288"/>
      <c r="BA57" s="169"/>
      <c r="BC57" s="21"/>
    </row>
    <row r="58" spans="2:55" ht="31.5" customHeight="1" x14ac:dyDescent="0.2">
      <c r="C58" s="228"/>
      <c r="D58" s="466" t="s">
        <v>99</v>
      </c>
      <c r="E58" s="467"/>
      <c r="F58" s="467"/>
      <c r="G58" s="467"/>
      <c r="H58" s="467"/>
      <c r="I58" s="467"/>
      <c r="J58" s="467"/>
      <c r="K58" s="467"/>
      <c r="L58" s="468"/>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row>
    <row r="59" spans="2:55" ht="72" customHeight="1" thickBot="1" x14ac:dyDescent="0.25">
      <c r="C59" s="254" t="s">
        <v>260</v>
      </c>
      <c r="D59" s="465"/>
      <c r="E59" s="454"/>
      <c r="F59" s="454"/>
      <c r="G59" s="454"/>
      <c r="H59" s="454"/>
      <c r="I59" s="454"/>
      <c r="J59" s="454"/>
      <c r="K59" s="454"/>
      <c r="L59" s="455"/>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row>
    <row r="60" spans="2:55" x14ac:dyDescent="0.2">
      <c r="C60" s="112"/>
      <c r="D60" s="320"/>
      <c r="AN60" s="5"/>
      <c r="AO60" s="5"/>
      <c r="AP60" s="5"/>
      <c r="AQ60" s="5"/>
      <c r="AR60" s="5"/>
      <c r="AS60" s="5"/>
      <c r="AT60" s="5"/>
      <c r="AU60" s="5"/>
      <c r="AV60" s="273"/>
      <c r="AW60" s="5"/>
    </row>
    <row r="61" spans="2:55" x14ac:dyDescent="0.2">
      <c r="C61" s="19"/>
      <c r="AN61" s="5"/>
      <c r="AO61" s="5"/>
      <c r="AP61" s="5"/>
      <c r="AQ61" s="5"/>
      <c r="AR61" s="5"/>
      <c r="AS61" s="5"/>
      <c r="AT61" s="5"/>
      <c r="AU61" s="5"/>
      <c r="AV61" s="273"/>
      <c r="AW61" s="5"/>
    </row>
    <row r="84" spans="3:3" x14ac:dyDescent="0.2">
      <c r="C84" s="22" t="s">
        <v>259</v>
      </c>
    </row>
    <row r="85" spans="3:3" x14ac:dyDescent="0.2">
      <c r="C85" s="113" t="s">
        <v>122</v>
      </c>
    </row>
    <row r="86" spans="3:3" x14ac:dyDescent="0.2">
      <c r="C86" s="113" t="s">
        <v>134</v>
      </c>
    </row>
    <row r="87" spans="3:3" x14ac:dyDescent="0.2">
      <c r="C87" s="113" t="s">
        <v>132</v>
      </c>
    </row>
    <row r="88" spans="3:3" x14ac:dyDescent="0.2">
      <c r="C88" s="113" t="s">
        <v>138</v>
      </c>
    </row>
  </sheetData>
  <mergeCells count="4">
    <mergeCell ref="D56:AI56"/>
    <mergeCell ref="D57:L57"/>
    <mergeCell ref="D58:L58"/>
    <mergeCell ref="D59:L59"/>
  </mergeCells>
  <conditionalFormatting sqref="AY5:AY55">
    <cfRule type="cellIs" dxfId="1" priority="1" operator="equal">
      <formula>"No"</formula>
    </cfRule>
  </conditionalFormatting>
  <printOptions gridLines="1" gridLinesSet="0"/>
  <pageMargins left="0.75" right="0.75" top="1" bottom="1" header="0.5" footer="0.5"/>
  <pageSetup paperSize="9" scale="83"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BL88"/>
  <sheetViews>
    <sheetView tabSelected="1" zoomScaleNormal="100" workbookViewId="0">
      <pane xSplit="4" ySplit="4" topLeftCell="E5" activePane="bottomRight" state="frozen"/>
      <selection activeCell="A22" sqref="A22"/>
      <selection pane="topRight" activeCell="A22" sqref="A22"/>
      <selection pane="bottomLeft" activeCell="A22" sqref="A22"/>
      <selection pane="bottomRight" activeCell="G16" sqref="G16"/>
    </sheetView>
  </sheetViews>
  <sheetFormatPr baseColWidth="10" defaultColWidth="11.42578125" defaultRowHeight="12.75" x14ac:dyDescent="0.2"/>
  <cols>
    <col min="1" max="2" width="11.42578125" style="40"/>
    <col min="3" max="3" width="28.5703125" customWidth="1"/>
    <col min="4" max="4" width="7.7109375" customWidth="1"/>
    <col min="5" max="14" width="8.42578125" style="2" customWidth="1"/>
    <col min="15" max="25" width="9.28515625" style="2" bestFit="1" customWidth="1"/>
    <col min="26" max="26" width="9.28515625" bestFit="1" customWidth="1"/>
    <col min="27" max="32" width="8.42578125" customWidth="1"/>
    <col min="33" max="34" width="9.28515625" bestFit="1" customWidth="1"/>
    <col min="35" max="35" width="8.42578125" customWidth="1"/>
    <col min="36" max="36" width="9.28515625" bestFit="1" customWidth="1"/>
    <col min="37" max="38" width="8.42578125" customWidth="1"/>
    <col min="39" max="39" width="9.28515625" bestFit="1" customWidth="1"/>
    <col min="40" max="41" width="8.42578125" customWidth="1"/>
    <col min="42" max="43" width="8.42578125" style="40" customWidth="1"/>
    <col min="44" max="44" width="7.42578125" style="113" bestFit="1" customWidth="1"/>
    <col min="45" max="47" width="7.42578125" style="113" customWidth="1"/>
    <col min="48" max="48" width="7.42578125" style="13" customWidth="1"/>
    <col min="49" max="49" width="7.42578125" style="113" customWidth="1"/>
    <col min="50" max="50" width="12.7109375" style="5" customWidth="1"/>
    <col min="51" max="51" width="18.28515625" style="5" bestFit="1" customWidth="1"/>
    <col min="52" max="52" width="7.5703125" style="5" customWidth="1"/>
    <col min="53" max="53" width="7.5703125" customWidth="1"/>
  </cols>
  <sheetData>
    <row r="1" spans="2:55" ht="18" customHeight="1" thickBot="1" x14ac:dyDescent="0.25">
      <c r="C1" s="260" t="s">
        <v>240</v>
      </c>
      <c r="D1" s="1"/>
    </row>
    <row r="2" spans="2:55" ht="13.5" thickBot="1" x14ac:dyDescent="0.25">
      <c r="C2" s="129" t="str">
        <f>NOx!C2</f>
        <v>Reported until 30.7.2024</v>
      </c>
      <c r="D2" s="4"/>
    </row>
    <row r="3" spans="2:55" x14ac:dyDescent="0.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W3" s="13"/>
    </row>
    <row r="4" spans="2:55" s="3" customFormat="1" ht="77.25" customHeight="1" x14ac:dyDescent="0.2">
      <c r="B4" s="179" t="s">
        <v>186</v>
      </c>
      <c r="C4" s="179" t="s">
        <v>47</v>
      </c>
      <c r="D4" s="180" t="s">
        <v>72</v>
      </c>
      <c r="E4" s="179">
        <v>1980</v>
      </c>
      <c r="F4" s="179">
        <v>1981</v>
      </c>
      <c r="G4" s="179">
        <v>1982</v>
      </c>
      <c r="H4" s="179">
        <v>1983</v>
      </c>
      <c r="I4" s="179">
        <v>1984</v>
      </c>
      <c r="J4" s="179">
        <v>1985</v>
      </c>
      <c r="K4" s="179">
        <v>1986</v>
      </c>
      <c r="L4" s="179">
        <v>1987</v>
      </c>
      <c r="M4" s="179">
        <v>1988</v>
      </c>
      <c r="N4" s="179">
        <v>1989</v>
      </c>
      <c r="O4" s="179">
        <v>1990</v>
      </c>
      <c r="P4" s="179">
        <v>1991</v>
      </c>
      <c r="Q4" s="179">
        <v>1992</v>
      </c>
      <c r="R4" s="179">
        <v>1993</v>
      </c>
      <c r="S4" s="179">
        <v>1994</v>
      </c>
      <c r="T4" s="179">
        <v>1995</v>
      </c>
      <c r="U4" s="179">
        <v>1996</v>
      </c>
      <c r="V4" s="179">
        <v>1997</v>
      </c>
      <c r="W4" s="179">
        <v>1998</v>
      </c>
      <c r="X4" s="179">
        <v>1999</v>
      </c>
      <c r="Y4" s="179">
        <v>2000</v>
      </c>
      <c r="Z4" s="179">
        <v>2001</v>
      </c>
      <c r="AA4" s="179">
        <v>2002</v>
      </c>
      <c r="AB4" s="179">
        <v>2003</v>
      </c>
      <c r="AC4" s="179">
        <v>2004</v>
      </c>
      <c r="AD4" s="179">
        <v>2005</v>
      </c>
      <c r="AE4" s="179">
        <v>2006</v>
      </c>
      <c r="AF4" s="179">
        <v>2007</v>
      </c>
      <c r="AG4" s="179">
        <v>2008</v>
      </c>
      <c r="AH4" s="179">
        <v>2009</v>
      </c>
      <c r="AI4" s="179">
        <v>2010</v>
      </c>
      <c r="AJ4" s="179">
        <v>2011</v>
      </c>
      <c r="AK4" s="179">
        <v>2012</v>
      </c>
      <c r="AL4" s="179">
        <v>2013</v>
      </c>
      <c r="AM4" s="179">
        <v>2014</v>
      </c>
      <c r="AN4" s="179">
        <v>2015</v>
      </c>
      <c r="AO4" s="179">
        <v>2016</v>
      </c>
      <c r="AP4" s="179">
        <v>2017</v>
      </c>
      <c r="AQ4" s="179">
        <v>2018</v>
      </c>
      <c r="AR4" s="179">
        <v>2019</v>
      </c>
      <c r="AS4" s="179">
        <v>2020</v>
      </c>
      <c r="AT4" s="179">
        <v>2021</v>
      </c>
      <c r="AU4" s="179">
        <v>2022</v>
      </c>
      <c r="AV4" s="272"/>
      <c r="AW4" s="179">
        <v>2022</v>
      </c>
      <c r="AX4" s="178" t="s">
        <v>191</v>
      </c>
      <c r="AY4" s="181" t="str">
        <f>CONCATENATE("Compliance with the POPs P for  ",$AW$4)</f>
        <v>Compliance with the POPs P for  2022</v>
      </c>
      <c r="AZ4" s="181" t="s">
        <v>103</v>
      </c>
      <c r="BA4" s="183" t="s">
        <v>77</v>
      </c>
    </row>
    <row r="5" spans="2:55" s="3" customFormat="1" x14ac:dyDescent="0.2">
      <c r="B5" s="53" t="s">
        <v>121</v>
      </c>
      <c r="C5" s="55" t="s">
        <v>0</v>
      </c>
      <c r="D5" s="56"/>
      <c r="E5" s="30" t="str">
        <f>IFERROR(VLOOKUP(CONCATENATE($B5,"_",E$4,"_",$C$85,"_",$C$84),Data_for_IC_trend_tables!$A$1:$G$49194,7,FALSE)*1000000,"-")</f>
        <v>-</v>
      </c>
      <c r="F5" s="30" t="str">
        <f>IFERROR(VLOOKUP(CONCATENATE($B5,"_",F$4,"_",$C$85,"_",$C$84),Data_for_IC_trend_tables!$A$1:$G$49194,7,FALSE)*1000000,"-")</f>
        <v>-</v>
      </c>
      <c r="G5" s="30" t="str">
        <f>IFERROR(VLOOKUP(CONCATENATE($B5,"_",G$4,"_",$C$85,"_",$C$84),Data_for_IC_trend_tables!$A$1:$G$49194,7,FALSE)*1000000,"-")</f>
        <v>-</v>
      </c>
      <c r="H5" s="30" t="str">
        <f>IFERROR(VLOOKUP(CONCATENATE($B5,"_",H$4,"_",$C$85,"_",$C$84),Data_for_IC_trend_tables!$A$1:$G$49194,7,FALSE)*1000000,"-")</f>
        <v>-</v>
      </c>
      <c r="I5" s="30" t="str">
        <f>IFERROR(VLOOKUP(CONCATENATE($B5,"_",I$4,"_",$C$85,"_",$C$84),Data_for_IC_trend_tables!$A$1:$G$49194,7,FALSE)*1000000,"-")</f>
        <v>-</v>
      </c>
      <c r="J5" s="30" t="str">
        <f>IFERROR(VLOOKUP(CONCATENATE($B5,"_",J$4,"_",$C$85,"_",$C$84),Data_for_IC_trend_tables!$A$1:$G$49194,7,FALSE)*1000000,"-")</f>
        <v>-</v>
      </c>
      <c r="K5" s="30" t="str">
        <f>IFERROR(VLOOKUP(CONCATENATE($B5,"_",K$4,"_",$C$85,"_",$C$84),Data_for_IC_trend_tables!$A$1:$G$49194,7,FALSE)*1000000,"-")</f>
        <v>-</v>
      </c>
      <c r="L5" s="30" t="str">
        <f>IFERROR(VLOOKUP(CONCATENATE($B5,"_",L$4,"_",$C$85,"_",$C$84),Data_for_IC_trend_tables!$A$1:$G$49194,7,FALSE)*1000000,"-")</f>
        <v>-</v>
      </c>
      <c r="M5" s="30" t="str">
        <f>IFERROR(VLOOKUP(CONCATENATE($B5,"_",M$4,"_",$C$85,"_",$C$84),Data_for_IC_trend_tables!$A$1:$G$49194,7,FALSE)*1000000,"-")</f>
        <v>-</v>
      </c>
      <c r="N5" s="30" t="str">
        <f>IFERROR(VLOOKUP(CONCATENATE($B5,"_",N$4,"_",$C$85,"_",$C$84),Data_for_IC_trend_tables!$A$1:$G$49194,7,FALSE)*1000000,"-")</f>
        <v>-</v>
      </c>
      <c r="O5" s="30">
        <f>IFERROR(VLOOKUP(CONCATENATE($B5,"_",O$4,"_",$C$85,"_",$C$84),Data_for_IC_trend_tables!$A$1:$G$49194,7,FALSE)*1000000,"-")</f>
        <v>8.3761357973759996</v>
      </c>
      <c r="P5" s="30">
        <f>IFERROR(VLOOKUP(CONCATENATE($B5,"_",P$4,"_",$C$85,"_",$C$84),Data_for_IC_trend_tables!$A$1:$G$49194,7,FALSE)*1000000,"-")</f>
        <v>8.3761184836559988</v>
      </c>
      <c r="Q5" s="30">
        <f>IFERROR(VLOOKUP(CONCATENATE($B5,"_",Q$4,"_",$C$85,"_",$C$84),Data_for_IC_trend_tables!$A$1:$G$49194,7,FALSE)*1000000,"-")</f>
        <v>8.3760228435559991</v>
      </c>
      <c r="R5" s="30">
        <f>IFERROR(VLOOKUP(CONCATENATE($B5,"_",R$4,"_",$C$85,"_",$C$84),Data_for_IC_trend_tables!$A$1:$G$49194,7,FALSE)*1000000,"-")</f>
        <v>8.3725522288174989</v>
      </c>
      <c r="S5" s="30">
        <f>IFERROR(VLOOKUP(CONCATENATE($B5,"_",S$4,"_",$C$85,"_",$C$84),Data_for_IC_trend_tables!$A$1:$G$49194,7,FALSE)*1000000,"-")</f>
        <v>8.3692524966067996</v>
      </c>
      <c r="T5" s="30">
        <f>IFERROR(VLOOKUP(CONCATENATE($B5,"_",T$4,"_",$C$85,"_",$C$84),Data_for_IC_trend_tables!$A$1:$G$49194,7,FALSE)*1000000,"-")</f>
        <v>8.366110924646101</v>
      </c>
      <c r="U5" s="30">
        <f>IFERROR(VLOOKUP(CONCATENATE($B5,"_",U$4,"_",$C$85,"_",$C$84),Data_for_IC_trend_tables!$A$1:$G$49194,7,FALSE)*1000000,"-")</f>
        <v>8.3631085992997996</v>
      </c>
      <c r="V5" s="30">
        <f>IFERROR(VLOOKUP(CONCATENATE($B5,"_",V$4,"_",$C$85,"_",$C$84),Data_for_IC_trend_tables!$A$1:$G$49194,7,FALSE)*1000000,"-")</f>
        <v>8.3602367069936996</v>
      </c>
      <c r="W5" s="30">
        <f>IFERROR(VLOOKUP(CONCATENATE($B5,"_",W$4,"_",$C$85,"_",$C$84),Data_for_IC_trend_tables!$A$1:$G$49194,7,FALSE)*1000000,"-")</f>
        <v>8.3574906761690997</v>
      </c>
      <c r="X5" s="30">
        <f>IFERROR(VLOOKUP(CONCATENATE($B5,"_",X$4,"_",$C$85,"_",$C$84),Data_for_IC_trend_tables!$A$1:$G$49194,7,FALSE)*1000000,"-")</f>
        <v>8.3549690419817999</v>
      </c>
      <c r="Y5" s="30">
        <f>IFERROR(VLOOKUP(CONCATENATE($B5,"_",Y$4,"_",$C$85,"_",$C$84),Data_for_IC_trend_tables!$A$1:$G$49194,7,FALSE)*1000000,"-")</f>
        <v>8.3535602824462796</v>
      </c>
      <c r="Z5" s="30">
        <f>IFERROR(VLOOKUP(CONCATENATE($B5,"_",Z$4,"_",$C$85,"_",$C$84),Data_for_IC_trend_tables!$A$1:$G$49194,7,FALSE)*1000000,"-")</f>
        <v>8.3531653205060596</v>
      </c>
      <c r="AA5" s="30">
        <f>IFERROR(VLOOKUP(CONCATENATE($B5,"_",AA$4,"_",$C$85,"_",$C$84),Data_for_IC_trend_tables!$A$1:$G$49194,7,FALSE)*1000000,"-")</f>
        <v>8.3521049941472203</v>
      </c>
      <c r="AB5" s="30">
        <f>IFERROR(VLOOKUP(CONCATENATE($B5,"_",AB$4,"_",$C$85,"_",$C$84),Data_for_IC_trend_tables!$A$1:$G$49194,7,FALSE)*1000000,"-")</f>
        <v>8.3389059280523803</v>
      </c>
      <c r="AC5" s="30">
        <f>IFERROR(VLOOKUP(CONCATENATE($B5,"_",AC$4,"_",$C$85,"_",$C$84),Data_for_IC_trend_tables!$A$1:$G$49194,7,FALSE)*1000000,"-")</f>
        <v>8.3502305584185397</v>
      </c>
      <c r="AD5" s="30">
        <f>IFERROR(VLOOKUP(CONCATENATE($B5,"_",AD$4,"_",$C$85,"_",$C$84),Data_for_IC_trend_tables!$A$1:$G$49194,7,FALSE)*1000000,"-")</f>
        <v>8.3500096296185404</v>
      </c>
      <c r="AE5" s="30">
        <f>IFERROR(VLOOKUP(CONCATENATE($B5,"_",AE$4,"_",$C$85,"_",$C$84),Data_for_IC_trend_tables!$A$1:$G$49194,7,FALSE)*1000000,"-")</f>
        <v>8.3500095449625409</v>
      </c>
      <c r="AF5" s="30">
        <f>IFERROR(VLOOKUP(CONCATENATE($B5,"_",AF$4,"_",$C$85,"_",$C$84),Data_for_IC_trend_tables!$A$1:$G$49194,7,FALSE)*1000000,"-")</f>
        <v>8.3474294705158201</v>
      </c>
      <c r="AG5" s="30">
        <f>IFERROR(VLOOKUP(CONCATENATE($B5,"_",AG$4,"_",$C$85,"_",$C$84),Data_for_IC_trend_tables!$A$1:$G$49194,7,FALSE)*1000000,"-")</f>
        <v>8.3476668720667195</v>
      </c>
      <c r="AH5" s="30">
        <f>IFERROR(VLOOKUP(CONCATENATE($B5,"_",AH$4,"_",$C$85,"_",$C$84),Data_for_IC_trend_tables!$A$1:$G$49194,7,FALSE)*1000000,"-")</f>
        <v>8.3465691618651796</v>
      </c>
      <c r="AI5" s="30">
        <f>IFERROR(VLOOKUP(CONCATENATE($B5,"_",AI$4,"_",$C$85,"_",$C$84),Data_for_IC_trend_tables!$A$1:$G$49194,7,FALSE)*1000000,"-")</f>
        <v>8.3457939473411393</v>
      </c>
      <c r="AJ5" s="30">
        <f>IFERROR(VLOOKUP(CONCATENATE($B5,"_",AJ$4,"_",$C$85,"_",$C$84),Data_for_IC_trend_tables!$A$1:$G$49194,7,FALSE)*1000000,"-")</f>
        <v>8.3471526741959998</v>
      </c>
      <c r="AK5" s="30">
        <f>IFERROR(VLOOKUP(CONCATENATE($B5,"_",AK$4,"_",$C$85,"_",$C$84),Data_for_IC_trend_tables!$A$1:$G$49194,7,FALSE)*1000000,"-")</f>
        <v>8.3452408234160007</v>
      </c>
      <c r="AL5" s="30">
        <f>IFERROR(VLOOKUP(CONCATENATE($B5,"_",AL$4,"_",$C$85,"_",$C$84),Data_for_IC_trend_tables!$A$1:$G$49194,7,FALSE)*1000000,"-")</f>
        <v>8.3438411945022395</v>
      </c>
      <c r="AM5" s="30">
        <f>IFERROR(VLOOKUP(CONCATENATE($B5,"_",AM$4,"_",$C$85,"_",$C$84),Data_for_IC_trend_tables!$A$1:$G$49194,7,FALSE)*1000000,"-")</f>
        <v>3.8425542189022401</v>
      </c>
      <c r="AN5" s="30">
        <f>IFERROR(VLOOKUP(CONCATENATE($B5,"_",AN$4,"_",$C$85,"_",$C$84),Data_for_IC_trend_tables!$A$1:$G$49194,7,FALSE)*1000000,"-")</f>
        <v>3.6451407761422399</v>
      </c>
      <c r="AO5" s="30">
        <f>IFERROR(VLOOKUP(CONCATENATE($B5,"_",AO$4,"_",$C$85,"_",$C$84),Data_for_IC_trend_tables!$A$1:$G$49194,7,FALSE)*1000000,"-")</f>
        <v>4.1389554305822402</v>
      </c>
      <c r="AP5" s="30">
        <f>IFERROR(VLOOKUP(CONCATENATE($B5,"_",AP$4,"_",$C$85,"_",$C$84),Data_for_IC_trend_tables!$A$1:$G$49194,7,FALSE)*1000000,"-")</f>
        <v>2.0372224769144602</v>
      </c>
      <c r="AQ5" s="30">
        <f>IFERROR(VLOOKUP(CONCATENATE($B5,"_",AQ$4,"_",$C$85,"_",$C$84),Data_for_IC_trend_tables!$A$1:$G$49194,7,FALSE)*1000000,"-")</f>
        <v>2.63893667093526</v>
      </c>
      <c r="AR5" s="30">
        <f>IFERROR(VLOOKUP(CONCATENATE($B5,"_",AR$4,"_",$C$85,"_",$C$84),Data_for_IC_trend_tables!$A$1:$G$49194,7,FALSE)*1000000,"-")</f>
        <v>0.23551407849525999</v>
      </c>
      <c r="AS5" s="30">
        <f>IFERROR(VLOOKUP(CONCATENATE($B5,"_",AS$4,"_",$C$85,"_",$C$84),Data_for_IC_trend_tables!$A$1:$G$49194,7,FALSE)*1000000,"-")</f>
        <v>0.13645697527526002</v>
      </c>
      <c r="AT5" s="30">
        <f>IFERROR(VLOOKUP(CONCATENATE($B5,"_",AT$4,"_",$C$85,"_",$C$84),Data_for_IC_trend_tables!$A$1:$G$49194,7,FALSE)*1000000,"-")</f>
        <v>3.6615190511040001E-2</v>
      </c>
      <c r="AU5" s="30">
        <f>IFERROR(VLOOKUP(CONCATENATE($B5,"_",AU$4,"_",$C$85,"_",$C$84),Data_for_IC_trend_tables!$A$1:$G$49194,7,FALSE)*1000000,"-")</f>
        <v>3.33073158085729E-2</v>
      </c>
      <c r="AV5" s="30"/>
      <c r="AW5" s="30">
        <f>IFERROR(VLOOKUP(CONCATENATE($B5,"_",AW$4,"_",$C$85,"_",$C$84),Data_for_IC_trend_tables!$A$1:$G$49194,7,FALSE)*1000000,"-")</f>
        <v>3.33073158085729E-2</v>
      </c>
      <c r="AX5" s="82"/>
      <c r="AY5" s="38" t="str">
        <f>IF(ISBLANK(AX5),"",IF(AW5="-",CONCATENATE("no data for ",$AW$4),IF(AZ5&gt;0,"No","Yes")))</f>
        <v/>
      </c>
      <c r="AZ5" s="58" t="str">
        <f>IFERROR(IF(AW5=0,"",(AW5-AX5)/AX5),"")</f>
        <v/>
      </c>
      <c r="BA5" s="86"/>
      <c r="BC5" s="21"/>
    </row>
    <row r="6" spans="2:55" s="3" customFormat="1" x14ac:dyDescent="0.2">
      <c r="B6" s="53" t="s">
        <v>131</v>
      </c>
      <c r="C6" s="55" t="s">
        <v>1</v>
      </c>
      <c r="D6" s="56"/>
      <c r="E6" s="30" t="str">
        <f>IFERROR(VLOOKUP(CONCATENATE($B6,"_",E$4,"_",$C$85,"_",$C$84),Data_for_IC_trend_tables!$A$1:$G$49194,7,FALSE)*1000000,"-")</f>
        <v>-</v>
      </c>
      <c r="F6" s="30" t="str">
        <f>IFERROR(VLOOKUP(CONCATENATE($B6,"_",F$4,"_",$C$85,"_",$C$84),Data_for_IC_trend_tables!$A$1:$G$49194,7,FALSE)*1000000,"-")</f>
        <v>-</v>
      </c>
      <c r="G6" s="30" t="str">
        <f>IFERROR(VLOOKUP(CONCATENATE($B6,"_",G$4,"_",$C$85,"_",$C$84),Data_for_IC_trend_tables!$A$1:$G$49194,7,FALSE)*1000000,"-")</f>
        <v>-</v>
      </c>
      <c r="H6" s="30" t="str">
        <f>IFERROR(VLOOKUP(CONCATENATE($B6,"_",H$4,"_",$C$85,"_",$C$84),Data_for_IC_trend_tables!$A$1:$G$49194,7,FALSE)*1000000,"-")</f>
        <v>-</v>
      </c>
      <c r="I6" s="30" t="str">
        <f>IFERROR(VLOOKUP(CONCATENATE($B6,"_",I$4,"_",$C$85,"_",$C$84),Data_for_IC_trend_tables!$A$1:$G$49194,7,FALSE)*1000000,"-")</f>
        <v>-</v>
      </c>
      <c r="J6" s="30" t="str">
        <f>IFERROR(VLOOKUP(CONCATENATE($B6,"_",J$4,"_",$C$85,"_",$C$84),Data_for_IC_trend_tables!$A$1:$G$49194,7,FALSE)*1000000,"-")</f>
        <v>-</v>
      </c>
      <c r="K6" s="30" t="str">
        <f>IFERROR(VLOOKUP(CONCATENATE($B6,"_",K$4,"_",$C$85,"_",$C$84),Data_for_IC_trend_tables!$A$1:$G$49194,7,FALSE)*1000000,"-")</f>
        <v>-</v>
      </c>
      <c r="L6" s="30" t="str">
        <f>IFERROR(VLOOKUP(CONCATENATE($B6,"_",L$4,"_",$C$85,"_",$C$84),Data_for_IC_trend_tables!$A$1:$G$49194,7,FALSE)*1000000,"-")</f>
        <v>-</v>
      </c>
      <c r="M6" s="30" t="str">
        <f>IFERROR(VLOOKUP(CONCATENATE($B6,"_",M$4,"_",$C$85,"_",$C$84),Data_for_IC_trend_tables!$A$1:$G$49194,7,FALSE)*1000000,"-")</f>
        <v>-</v>
      </c>
      <c r="N6" s="30" t="str">
        <f>IFERROR(VLOOKUP(CONCATENATE($B6,"_",N$4,"_",$C$85,"_",$C$84),Data_for_IC_trend_tables!$A$1:$G$49194,7,FALSE)*1000000,"-")</f>
        <v>-</v>
      </c>
      <c r="O6" s="30" t="str">
        <f>IFERROR(VLOOKUP(CONCATENATE($B6,"_",O$4,"_",$C$85,"_",$C$84),Data_for_IC_trend_tables!$A$1:$G$49194,7,FALSE)*1000000,"-")</f>
        <v>-</v>
      </c>
      <c r="P6" s="30" t="str">
        <f>IFERROR(VLOOKUP(CONCATENATE($B6,"_",P$4,"_",$C$85,"_",$C$84),Data_for_IC_trend_tables!$A$1:$G$49194,7,FALSE)*1000000,"-")</f>
        <v>-</v>
      </c>
      <c r="Q6" s="30" t="str">
        <f>IFERROR(VLOOKUP(CONCATENATE($B6,"_",Q$4,"_",$C$85,"_",$C$84),Data_for_IC_trend_tables!$A$1:$G$49194,7,FALSE)*1000000,"-")</f>
        <v>-</v>
      </c>
      <c r="R6" s="30" t="str">
        <f>IFERROR(VLOOKUP(CONCATENATE($B6,"_",R$4,"_",$C$85,"_",$C$84),Data_for_IC_trend_tables!$A$1:$G$49194,7,FALSE)*1000000,"-")</f>
        <v>-</v>
      </c>
      <c r="S6" s="30" t="str">
        <f>IFERROR(VLOOKUP(CONCATENATE($B6,"_",S$4,"_",$C$85,"_",$C$84),Data_for_IC_trend_tables!$A$1:$G$49194,7,FALSE)*1000000,"-")</f>
        <v>-</v>
      </c>
      <c r="T6" s="30" t="str">
        <f>IFERROR(VLOOKUP(CONCATENATE($B6,"_",T$4,"_",$C$85,"_",$C$84),Data_for_IC_trend_tables!$A$1:$G$49194,7,FALSE)*1000000,"-")</f>
        <v>-</v>
      </c>
      <c r="U6" s="30" t="str">
        <f>IFERROR(VLOOKUP(CONCATENATE($B6,"_",U$4,"_",$C$85,"_",$C$84),Data_for_IC_trend_tables!$A$1:$G$49194,7,FALSE)*1000000,"-")</f>
        <v>-</v>
      </c>
      <c r="V6" s="30" t="str">
        <f>IFERROR(VLOOKUP(CONCATENATE($B6,"_",V$4,"_",$C$85,"_",$C$84),Data_for_IC_trend_tables!$A$1:$G$49194,7,FALSE)*1000000,"-")</f>
        <v>-</v>
      </c>
      <c r="W6" s="30" t="str">
        <f>IFERROR(VLOOKUP(CONCATENATE($B6,"_",W$4,"_",$C$85,"_",$C$84),Data_for_IC_trend_tables!$A$1:$G$49194,7,FALSE)*1000000,"-")</f>
        <v>-</v>
      </c>
      <c r="X6" s="30" t="str">
        <f>IFERROR(VLOOKUP(CONCATENATE($B6,"_",X$4,"_",$C$85,"_",$C$84),Data_for_IC_trend_tables!$A$1:$G$49194,7,FALSE)*1000000,"-")</f>
        <v>-</v>
      </c>
      <c r="Y6" s="30" t="str">
        <f>IFERROR(VLOOKUP(CONCATENATE($B6,"_",Y$4,"_",$C$85,"_",$C$84),Data_for_IC_trend_tables!$A$1:$G$49194,7,FALSE)*1000000,"-")</f>
        <v>-</v>
      </c>
      <c r="Z6" s="30" t="str">
        <f>IFERROR(VLOOKUP(CONCATENATE($B6,"_",Z$4,"_",$C$85,"_",$C$84),Data_for_IC_trend_tables!$A$1:$G$49194,7,FALSE)*1000000,"-")</f>
        <v>-</v>
      </c>
      <c r="AA6" s="30" t="str">
        <f>IFERROR(VLOOKUP(CONCATENATE($B6,"_",AA$4,"_",$C$85,"_",$C$84),Data_for_IC_trend_tables!$A$1:$G$49194,7,FALSE)*1000000,"-")</f>
        <v>-</v>
      </c>
      <c r="AB6" s="30" t="str">
        <f>IFERROR(VLOOKUP(CONCATENATE($B6,"_",AB$4,"_",$C$85,"_",$C$84),Data_for_IC_trend_tables!$A$1:$G$49194,7,FALSE)*1000000,"-")</f>
        <v>-</v>
      </c>
      <c r="AC6" s="30" t="str">
        <f>IFERROR(VLOOKUP(CONCATENATE($B6,"_",AC$4,"_",$C$85,"_",$C$84),Data_for_IC_trend_tables!$A$1:$G$49194,7,FALSE)*1000000,"-")</f>
        <v>-</v>
      </c>
      <c r="AD6" s="30" t="str">
        <f>IFERROR(VLOOKUP(CONCATENATE($B6,"_",AD$4,"_",$C$85,"_",$C$84),Data_for_IC_trend_tables!$A$1:$G$49194,7,FALSE)*1000000,"-")</f>
        <v>-</v>
      </c>
      <c r="AE6" s="30" t="str">
        <f>IFERROR(VLOOKUP(CONCATENATE($B6,"_",AE$4,"_",$C$85,"_",$C$84),Data_for_IC_trend_tables!$A$1:$G$49194,7,FALSE)*1000000,"-")</f>
        <v>-</v>
      </c>
      <c r="AF6" s="30" t="str">
        <f>IFERROR(VLOOKUP(CONCATENATE($B6,"_",AF$4,"_",$C$85,"_",$C$84),Data_for_IC_trend_tables!$A$1:$G$49194,7,FALSE)*1000000,"-")</f>
        <v>-</v>
      </c>
      <c r="AG6" s="30" t="str">
        <f>IFERROR(VLOOKUP(CONCATENATE($B6,"_",AG$4,"_",$C$85,"_",$C$84),Data_for_IC_trend_tables!$A$1:$G$49194,7,FALSE)*1000000,"-")</f>
        <v>-</v>
      </c>
      <c r="AH6" s="30" t="str">
        <f>IFERROR(VLOOKUP(CONCATENATE($B6,"_",AH$4,"_",$C$85,"_",$C$84),Data_for_IC_trend_tables!$A$1:$G$49194,7,FALSE)*1000000,"-")</f>
        <v>-</v>
      </c>
      <c r="AI6" s="30" t="str">
        <f>IFERROR(VLOOKUP(CONCATENATE($B6,"_",AI$4,"_",$C$85,"_",$C$84),Data_for_IC_trend_tables!$A$1:$G$49194,7,FALSE)*1000000,"-")</f>
        <v>-</v>
      </c>
      <c r="AJ6" s="30" t="str">
        <f>IFERROR(VLOOKUP(CONCATENATE($B6,"_",AJ$4,"_",$C$85,"_",$C$84),Data_for_IC_trend_tables!$A$1:$G$49194,7,FALSE)*1000000,"-")</f>
        <v>-</v>
      </c>
      <c r="AK6" s="30" t="str">
        <f>IFERROR(VLOOKUP(CONCATENATE($B6,"_",AK$4,"_",$C$85,"_",$C$84),Data_for_IC_trend_tables!$A$1:$G$49194,7,FALSE)*1000000,"-")</f>
        <v>-</v>
      </c>
      <c r="AL6" s="30" t="str">
        <f>IFERROR(VLOOKUP(CONCATENATE($B6,"_",AL$4,"_",$C$85,"_",$C$84),Data_for_IC_trend_tables!$A$1:$G$49194,7,FALSE)*1000000,"-")</f>
        <v>-</v>
      </c>
      <c r="AM6" s="30" t="str">
        <f>IFERROR(VLOOKUP(CONCATENATE($B6,"_",AM$4,"_",$C$85,"_",$C$84),Data_for_IC_trend_tables!$A$1:$G$49194,7,FALSE)*1000000,"-")</f>
        <v>-</v>
      </c>
      <c r="AN6" s="30" t="str">
        <f>IFERROR(VLOOKUP(CONCATENATE($B6,"_",AN$4,"_",$C$85,"_",$C$84),Data_for_IC_trend_tables!$A$1:$G$49194,7,FALSE)*1000000,"-")</f>
        <v>-</v>
      </c>
      <c r="AO6" s="30" t="str">
        <f>IFERROR(VLOOKUP(CONCATENATE($B6,"_",AO$4,"_",$C$85,"_",$C$84),Data_for_IC_trend_tables!$A$1:$G$49194,7,FALSE)*1000000,"-")</f>
        <v>-</v>
      </c>
      <c r="AP6" s="30" t="str">
        <f>IFERROR(VLOOKUP(CONCATENATE($B6,"_",AP$4,"_",$C$85,"_",$C$84),Data_for_IC_trend_tables!$A$1:$G$49194,7,FALSE)*1000000,"-")</f>
        <v>-</v>
      </c>
      <c r="AQ6" s="30">
        <f>IFERROR(VLOOKUP(CONCATENATE($B6,"_",AQ$4,"_",$C$85,"_",$C$84),Data_for_IC_trend_tables!$A$1:$G$49194,7,FALSE)*1000000,"-")</f>
        <v>3.0512867850200002E-3</v>
      </c>
      <c r="AR6" s="30">
        <f>IFERROR(VLOOKUP(CONCATENATE($B6,"_",AR$4,"_",$C$85,"_",$C$84),Data_for_IC_trend_tables!$A$1:$G$49194,7,FALSE)*1000000,"-")</f>
        <v>1.7102910528E-2</v>
      </c>
      <c r="AS6" s="30">
        <f>IFERROR(VLOOKUP(CONCATENATE($B6,"_",AS$4,"_",$C$85,"_",$C$84),Data_for_IC_trend_tables!$A$1:$G$49194,7,FALSE)*1000000,"-")</f>
        <v>1.5260718527999999E-2</v>
      </c>
      <c r="AT6" s="30">
        <f>IFERROR(VLOOKUP(CONCATENATE($B6,"_",AT$4,"_",$C$85,"_",$C$84),Data_for_IC_trend_tables!$A$1:$G$49194,7,FALSE)*1000000,"-")</f>
        <v>1.7102910528E-2</v>
      </c>
      <c r="AU6" s="30">
        <f>IFERROR(VLOOKUP(CONCATENATE($B6,"_",AU$4,"_",$C$85,"_",$C$84),Data_for_IC_trend_tables!$A$1:$G$49194,7,FALSE)*1000000,"-")</f>
        <v>2.5558236863999998E-2</v>
      </c>
      <c r="AV6" s="30"/>
      <c r="AW6" s="30">
        <f>IFERROR(VLOOKUP(CONCATENATE($B6,"_",AW$4,"_",$C$85,"_",$C$84),Data_for_IC_trend_tables!$A$1:$G$49194,7,FALSE)*1000000,"-")</f>
        <v>2.5558236863999998E-2</v>
      </c>
      <c r="AX6" s="82"/>
      <c r="AY6" s="38" t="str">
        <f t="shared" ref="AY6:AY55" si="0">IF(ISBLANK(AX6),"",IF(AW6="-",CONCATENATE("no data for ",$AW$4),IF(AZ6&gt;0,"No","Yes")))</f>
        <v/>
      </c>
      <c r="AZ6" s="58" t="str">
        <f t="shared" ref="AZ6:AZ55" si="1">IFERROR(IF(AW6=0,"",(AW6-AX6)/AX6),"")</f>
        <v/>
      </c>
      <c r="BA6" s="86"/>
      <c r="BC6" s="21"/>
    </row>
    <row r="7" spans="2:55" s="3" customFormat="1" x14ac:dyDescent="0.2">
      <c r="B7" s="53" t="s">
        <v>133</v>
      </c>
      <c r="C7" s="71" t="s">
        <v>2</v>
      </c>
      <c r="D7" s="69">
        <v>1987</v>
      </c>
      <c r="E7" s="30" t="str">
        <f>IFERROR(VLOOKUP(CONCATENATE($B7,"_",E$4,"_",$C$85,"_",$C$84),Data_for_IC_trend_tables!$A$1:$G$49194,7,FALSE)*1000000,"-")</f>
        <v>-</v>
      </c>
      <c r="F7" s="30" t="str">
        <f>IFERROR(VLOOKUP(CONCATENATE($B7,"_",F$4,"_",$C$85,"_",$C$84),Data_for_IC_trend_tables!$A$1:$G$49194,7,FALSE)*1000000,"-")</f>
        <v>-</v>
      </c>
      <c r="G7" s="30" t="str">
        <f>IFERROR(VLOOKUP(CONCATENATE($B7,"_",G$4,"_",$C$85,"_",$C$84),Data_for_IC_trend_tables!$A$1:$G$49194,7,FALSE)*1000000,"-")</f>
        <v>-</v>
      </c>
      <c r="H7" s="30" t="str">
        <f>IFERROR(VLOOKUP(CONCATENATE($B7,"_",H$4,"_",$C$85,"_",$C$84),Data_for_IC_trend_tables!$A$1:$G$49194,7,FALSE)*1000000,"-")</f>
        <v>-</v>
      </c>
      <c r="I7" s="30" t="str">
        <f>IFERROR(VLOOKUP(CONCATENATE($B7,"_",I$4,"_",$C$85,"_",$C$84),Data_for_IC_trend_tables!$A$1:$G$49194,7,FALSE)*1000000,"-")</f>
        <v>-</v>
      </c>
      <c r="J7" s="30">
        <f>IFERROR(VLOOKUP(CONCATENATE($B7,"_",J$4,"_",$C$85,"_",$C$84),Data_for_IC_trend_tables!$A$1:$G$49194,7,FALSE)*1000000,"-")</f>
        <v>106.316904146968</v>
      </c>
      <c r="K7" s="30">
        <f>IFERROR(VLOOKUP(CONCATENATE($B7,"_",K$4,"_",$C$85,"_",$C$84),Data_for_IC_trend_tables!$A$1:$G$49194,7,FALSE)*1000000,"-")</f>
        <v>103.76593229053901</v>
      </c>
      <c r="L7" s="30">
        <f>IFERROR(VLOOKUP(CONCATENATE($B7,"_",L$4,"_",$C$85,"_",$C$84),Data_for_IC_trend_tables!$A$1:$G$49194,7,FALSE)*1000000,"-")</f>
        <v>106.575474980653</v>
      </c>
      <c r="M7" s="30">
        <f>IFERROR(VLOOKUP(CONCATENATE($B7,"_",M$4,"_",$C$85,"_",$C$84),Data_for_IC_trend_tables!$A$1:$G$49194,7,FALSE)*1000000,"-")</f>
        <v>98.074155457427295</v>
      </c>
      <c r="N7" s="30">
        <f>IFERROR(VLOOKUP(CONCATENATE($B7,"_",N$4,"_",$C$85,"_",$C$84),Data_for_IC_trend_tables!$A$1:$G$49194,7,FALSE)*1000000,"-")</f>
        <v>94.841174048096804</v>
      </c>
      <c r="O7" s="30">
        <f>IFERROR(VLOOKUP(CONCATENATE($B7,"_",O$4,"_",$C$85,"_",$C$84),Data_for_IC_trend_tables!$A$1:$G$49194,7,FALSE)*1000000,"-")</f>
        <v>81.655541182997098</v>
      </c>
      <c r="P7" s="30">
        <f>IFERROR(VLOOKUP(CONCATENATE($B7,"_",P$4,"_",$C$85,"_",$C$84),Data_for_IC_trend_tables!$A$1:$G$49194,7,FALSE)*1000000,"-")</f>
        <v>79.9709570900377</v>
      </c>
      <c r="Q7" s="30">
        <f>IFERROR(VLOOKUP(CONCATENATE($B7,"_",Q$4,"_",$C$85,"_",$C$84),Data_for_IC_trend_tables!$A$1:$G$49194,7,FALSE)*1000000,"-")</f>
        <v>67.71843080919551</v>
      </c>
      <c r="R7" s="30">
        <f>IFERROR(VLOOKUP(CONCATENATE($B7,"_",R$4,"_",$C$85,"_",$C$84),Data_for_IC_trend_tables!$A$1:$G$49194,7,FALSE)*1000000,"-")</f>
        <v>60.143869226982297</v>
      </c>
      <c r="S7" s="30">
        <f>IFERROR(VLOOKUP(CONCATENATE($B7,"_",S$4,"_",$C$85,"_",$C$84),Data_for_IC_trend_tables!$A$1:$G$49194,7,FALSE)*1000000,"-")</f>
        <v>45.657975168782002</v>
      </c>
      <c r="T7" s="30">
        <f>IFERROR(VLOOKUP(CONCATENATE($B7,"_",T$4,"_",$C$85,"_",$C$84),Data_for_IC_trend_tables!$A$1:$G$49194,7,FALSE)*1000000,"-")</f>
        <v>42.8300577208378</v>
      </c>
      <c r="U7" s="30">
        <f>IFERROR(VLOOKUP(CONCATENATE($B7,"_",U$4,"_",$C$85,"_",$C$84),Data_for_IC_trend_tables!$A$1:$G$49194,7,FALSE)*1000000,"-")</f>
        <v>39.692195966120302</v>
      </c>
      <c r="V7" s="30">
        <f>IFERROR(VLOOKUP(CONCATENATE($B7,"_",V$4,"_",$C$85,"_",$C$84),Data_for_IC_trend_tables!$A$1:$G$49194,7,FALSE)*1000000,"-")</f>
        <v>36.081258772513401</v>
      </c>
      <c r="W7" s="30">
        <f>IFERROR(VLOOKUP(CONCATENATE($B7,"_",W$4,"_",$C$85,"_",$C$84),Data_for_IC_trend_tables!$A$1:$G$49194,7,FALSE)*1000000,"-")</f>
        <v>30.523165726245402</v>
      </c>
      <c r="X7" s="30">
        <f>IFERROR(VLOOKUP(CONCATENATE($B7,"_",X$4,"_",$C$85,"_",$C$84),Data_for_IC_trend_tables!$A$1:$G$49194,7,FALSE)*1000000,"-")</f>
        <v>26.423105825681901</v>
      </c>
      <c r="Y7" s="30">
        <f>IFERROR(VLOOKUP(CONCATENATE($B7,"_",Y$4,"_",$C$85,"_",$C$84),Data_for_IC_trend_tables!$A$1:$G$49194,7,FALSE)*1000000,"-")</f>
        <v>20.2632064723736</v>
      </c>
      <c r="Z7" s="30">
        <f>IFERROR(VLOOKUP(CONCATENATE($B7,"_",Z$4,"_",$C$85,"_",$C$84),Data_for_IC_trend_tables!$A$1:$G$49194,7,FALSE)*1000000,"-")</f>
        <v>20.285484607671101</v>
      </c>
      <c r="AA7" s="30">
        <f>IFERROR(VLOOKUP(CONCATENATE($B7,"_",AA$4,"_",$C$85,"_",$C$84),Data_for_IC_trend_tables!$A$1:$G$49194,7,FALSE)*1000000,"-")</f>
        <v>15.900512430907199</v>
      </c>
      <c r="AB7" s="30">
        <f>IFERROR(VLOOKUP(CONCATENATE($B7,"_",AB$4,"_",$C$85,"_",$C$84),Data_for_IC_trend_tables!$A$1:$G$49194,7,FALSE)*1000000,"-")</f>
        <v>15.3248956046197</v>
      </c>
      <c r="AC7" s="30">
        <f>IFERROR(VLOOKUP(CONCATENATE($B7,"_",AC$4,"_",$C$85,"_",$C$84),Data_for_IC_trend_tables!$A$1:$G$49194,7,FALSE)*1000000,"-")</f>
        <v>14.6223510160315</v>
      </c>
      <c r="AD7" s="30">
        <f>IFERROR(VLOOKUP(CONCATENATE($B7,"_",AD$4,"_",$C$85,"_",$C$84),Data_for_IC_trend_tables!$A$1:$G$49194,7,FALSE)*1000000,"-")</f>
        <v>13.6358102055259</v>
      </c>
      <c r="AE7" s="30">
        <f>IFERROR(VLOOKUP(CONCATENATE($B7,"_",AE$4,"_",$C$85,"_",$C$84),Data_for_IC_trend_tables!$A$1:$G$49194,7,FALSE)*1000000,"-")</f>
        <v>13.7779991880391</v>
      </c>
      <c r="AF7" s="30">
        <f>IFERROR(VLOOKUP(CONCATENATE($B7,"_",AF$4,"_",$C$85,"_",$C$84),Data_for_IC_trend_tables!$A$1:$G$49194,7,FALSE)*1000000,"-")</f>
        <v>13.100698491897301</v>
      </c>
      <c r="AG7" s="30">
        <f>IFERROR(VLOOKUP(CONCATENATE($B7,"_",AG$4,"_",$C$85,"_",$C$84),Data_for_IC_trend_tables!$A$1:$G$49194,7,FALSE)*1000000,"-")</f>
        <v>13.0839647100451</v>
      </c>
      <c r="AH7" s="30">
        <f>IFERROR(VLOOKUP(CONCATENATE($B7,"_",AH$4,"_",$C$85,"_",$C$84),Data_for_IC_trend_tables!$A$1:$G$49194,7,FALSE)*1000000,"-")</f>
        <v>12.9866445792573</v>
      </c>
      <c r="AI7" s="30">
        <f>IFERROR(VLOOKUP(CONCATENATE($B7,"_",AI$4,"_",$C$85,"_",$C$84),Data_for_IC_trend_tables!$A$1:$G$49194,7,FALSE)*1000000,"-")</f>
        <v>15.2192839557258</v>
      </c>
      <c r="AJ7" s="30">
        <f>IFERROR(VLOOKUP(CONCATENATE($B7,"_",AJ$4,"_",$C$85,"_",$C$84),Data_for_IC_trend_tables!$A$1:$G$49194,7,FALSE)*1000000,"-")</f>
        <v>13.597001565728801</v>
      </c>
      <c r="AK7" s="30">
        <f>IFERROR(VLOOKUP(CONCATENATE($B7,"_",AK$4,"_",$C$85,"_",$C$84),Data_for_IC_trend_tables!$A$1:$G$49194,7,FALSE)*1000000,"-")</f>
        <v>38.018610305113398</v>
      </c>
      <c r="AL7" s="30">
        <f>IFERROR(VLOOKUP(CONCATENATE($B7,"_",AL$4,"_",$C$85,"_",$C$84),Data_for_IC_trend_tables!$A$1:$G$49194,7,FALSE)*1000000,"-")</f>
        <v>116.44860126698599</v>
      </c>
      <c r="AM7" s="30">
        <f>IFERROR(VLOOKUP(CONCATENATE($B7,"_",AM$4,"_",$C$85,"_",$C$84),Data_for_IC_trend_tables!$A$1:$G$49194,7,FALSE)*1000000,"-")</f>
        <v>120.580994683665</v>
      </c>
      <c r="AN7" s="30">
        <f>IFERROR(VLOOKUP(CONCATENATE($B7,"_",AN$4,"_",$C$85,"_",$C$84),Data_for_IC_trend_tables!$A$1:$G$49194,7,FALSE)*1000000,"-")</f>
        <v>12.4539819914707</v>
      </c>
      <c r="AO7" s="30">
        <f>IFERROR(VLOOKUP(CONCATENATE($B7,"_",AO$4,"_",$C$85,"_",$C$84),Data_for_IC_trend_tables!$A$1:$G$49194,7,FALSE)*1000000,"-")</f>
        <v>13.1702166298378</v>
      </c>
      <c r="AP7" s="30">
        <f>IFERROR(VLOOKUP(CONCATENATE($B7,"_",AP$4,"_",$C$85,"_",$C$84),Data_for_IC_trend_tables!$A$1:$G$49194,7,FALSE)*1000000,"-")</f>
        <v>14.237820829073101</v>
      </c>
      <c r="AQ7" s="30">
        <f>IFERROR(VLOOKUP(CONCATENATE($B7,"_",AQ$4,"_",$C$85,"_",$C$84),Data_for_IC_trend_tables!$A$1:$G$49194,7,FALSE)*1000000,"-")</f>
        <v>12.7640572321933</v>
      </c>
      <c r="AR7" s="30">
        <f>IFERROR(VLOOKUP(CONCATENATE($B7,"_",AR$4,"_",$C$85,"_",$C$84),Data_for_IC_trend_tables!$A$1:$G$49194,7,FALSE)*1000000,"-")</f>
        <v>13.632128935063999</v>
      </c>
      <c r="AS7" s="30">
        <f>IFERROR(VLOOKUP(CONCATENATE($B7,"_",AS$4,"_",$C$85,"_",$C$84),Data_for_IC_trend_tables!$A$1:$G$49194,7,FALSE)*1000000,"-")</f>
        <v>11.158653983516899</v>
      </c>
      <c r="AT7" s="30">
        <f>IFERROR(VLOOKUP(CONCATENATE($B7,"_",AT$4,"_",$C$85,"_",$C$84),Data_for_IC_trend_tables!$A$1:$G$49194,7,FALSE)*1000000,"-")</f>
        <v>12.6642511953876</v>
      </c>
      <c r="AU7" s="30">
        <f>IFERROR(VLOOKUP(CONCATENATE($B7,"_",AU$4,"_",$C$85,"_",$C$84),Data_for_IC_trend_tables!$A$1:$G$49194,7,FALSE)*1000000,"-")</f>
        <v>10.402272201354801</v>
      </c>
      <c r="AV7" s="30"/>
      <c r="AW7" s="30">
        <f>IFERROR(VLOOKUP(CONCATENATE($B7,"_",AW$4,"_",$C$85,"_",$C$84),Data_for_IC_trend_tables!$A$1:$G$49194,7,FALSE)*1000000,"-")</f>
        <v>10.402272201354801</v>
      </c>
      <c r="AX7" s="79">
        <f>L7</f>
        <v>106.575474980653</v>
      </c>
      <c r="AY7" s="38" t="str">
        <f t="shared" si="0"/>
        <v>Yes</v>
      </c>
      <c r="AZ7" s="58">
        <f t="shared" si="1"/>
        <v>-0.90239525366184703</v>
      </c>
      <c r="BA7" s="32" t="s">
        <v>76</v>
      </c>
      <c r="BC7" s="21"/>
    </row>
    <row r="8" spans="2:55" s="3" customFormat="1" x14ac:dyDescent="0.2">
      <c r="B8" s="53" t="s">
        <v>135</v>
      </c>
      <c r="C8" s="71" t="s">
        <v>88</v>
      </c>
      <c r="D8" s="56"/>
      <c r="E8" s="30" t="str">
        <f>IFERROR(VLOOKUP(CONCATENATE($B8,"_",E$4,"_",$C$85,"_",$C$84),Data_for_IC_trend_tables!$A$1:$G$49194,7,FALSE)*1000000,"-")</f>
        <v>-</v>
      </c>
      <c r="F8" s="30" t="str">
        <f>IFERROR(VLOOKUP(CONCATENATE($B8,"_",F$4,"_",$C$85,"_",$C$84),Data_for_IC_trend_tables!$A$1:$G$49194,7,FALSE)*1000000,"-")</f>
        <v>-</v>
      </c>
      <c r="G8" s="30" t="str">
        <f>IFERROR(VLOOKUP(CONCATENATE($B8,"_",G$4,"_",$C$85,"_",$C$84),Data_for_IC_trend_tables!$A$1:$G$49194,7,FALSE)*1000000,"-")</f>
        <v>-</v>
      </c>
      <c r="H8" s="30" t="str">
        <f>IFERROR(VLOOKUP(CONCATENATE($B8,"_",H$4,"_",$C$85,"_",$C$84),Data_for_IC_trend_tables!$A$1:$G$49194,7,FALSE)*1000000,"-")</f>
        <v>-</v>
      </c>
      <c r="I8" s="30" t="str">
        <f>IFERROR(VLOOKUP(CONCATENATE($B8,"_",I$4,"_",$C$85,"_",$C$84),Data_for_IC_trend_tables!$A$1:$G$49194,7,FALSE)*1000000,"-")</f>
        <v>-</v>
      </c>
      <c r="J8" s="30" t="str">
        <f>IFERROR(VLOOKUP(CONCATENATE($B8,"_",J$4,"_",$C$85,"_",$C$84),Data_for_IC_trend_tables!$A$1:$G$49194,7,FALSE)*1000000,"-")</f>
        <v>-</v>
      </c>
      <c r="K8" s="30" t="str">
        <f>IFERROR(VLOOKUP(CONCATENATE($B8,"_",K$4,"_",$C$85,"_",$C$84),Data_for_IC_trend_tables!$A$1:$G$49194,7,FALSE)*1000000,"-")</f>
        <v>-</v>
      </c>
      <c r="L8" s="30" t="str">
        <f>IFERROR(VLOOKUP(CONCATENATE($B8,"_",L$4,"_",$C$85,"_",$C$84),Data_for_IC_trend_tables!$A$1:$G$49194,7,FALSE)*1000000,"-")</f>
        <v>-</v>
      </c>
      <c r="M8" s="30" t="str">
        <f>IFERROR(VLOOKUP(CONCATENATE($B8,"_",M$4,"_",$C$85,"_",$C$84),Data_for_IC_trend_tables!$A$1:$G$49194,7,FALSE)*1000000,"-")</f>
        <v>-</v>
      </c>
      <c r="N8" s="30" t="str">
        <f>IFERROR(VLOOKUP(CONCATENATE($B8,"_",N$4,"_",$C$85,"_",$C$84),Data_for_IC_trend_tables!$A$1:$G$49194,7,FALSE)*1000000,"-")</f>
        <v>-</v>
      </c>
      <c r="O8" s="30" t="str">
        <f>IFERROR(VLOOKUP(CONCATENATE($B8,"_",O$4,"_",$C$85,"_",$C$84),Data_for_IC_trend_tables!$A$1:$G$49194,7,FALSE)*1000000,"-")</f>
        <v>-</v>
      </c>
      <c r="P8" s="30">
        <f>IFERROR(VLOOKUP(CONCATENATE($B8,"_",P$4,"_",$C$85,"_",$C$84),Data_for_IC_trend_tables!$A$1:$G$49194,7,FALSE)*1000000,"-")</f>
        <v>5.3286999999999996E-3</v>
      </c>
      <c r="Q8" s="30" t="str">
        <f>IFERROR(VLOOKUP(CONCATENATE($B8,"_",Q$4,"_",$C$85,"_",$C$84),Data_for_IC_trend_tables!$A$1:$G$49194,7,FALSE)*1000000,"-")</f>
        <v>-</v>
      </c>
      <c r="R8" s="30" t="str">
        <f>IFERROR(VLOOKUP(CONCATENATE($B8,"_",R$4,"_",$C$85,"_",$C$84),Data_for_IC_trend_tables!$A$1:$G$49194,7,FALSE)*1000000,"-")</f>
        <v>-</v>
      </c>
      <c r="S8" s="30" t="str">
        <f>IFERROR(VLOOKUP(CONCATENATE($B8,"_",S$4,"_",$C$85,"_",$C$84),Data_for_IC_trend_tables!$A$1:$G$49194,7,FALSE)*1000000,"-")</f>
        <v>-</v>
      </c>
      <c r="T8" s="30">
        <f>IFERROR(VLOOKUP(CONCATENATE($B8,"_",T$4,"_",$C$85,"_",$C$84),Data_for_IC_trend_tables!$A$1:$G$49194,7,FALSE)*1000000,"-")</f>
        <v>4.1400000000000003E-4</v>
      </c>
      <c r="U8" s="30">
        <f>IFERROR(VLOOKUP(CONCATENATE($B8,"_",U$4,"_",$C$85,"_",$C$84),Data_for_IC_trend_tables!$A$1:$G$49194,7,FALSE)*1000000,"-")</f>
        <v>2.43E-4</v>
      </c>
      <c r="V8" s="30">
        <f>IFERROR(VLOOKUP(CONCATENATE($B8,"_",V$4,"_",$C$85,"_",$C$84),Data_for_IC_trend_tables!$A$1:$G$49194,7,FALSE)*1000000,"-")</f>
        <v>4.86E-4</v>
      </c>
      <c r="W8" s="30" t="str">
        <f>IFERROR(VLOOKUP(CONCATENATE($B8,"_",W$4,"_",$C$85,"_",$C$84),Data_for_IC_trend_tables!$A$1:$G$49194,7,FALSE)*1000000,"-")</f>
        <v>-</v>
      </c>
      <c r="X8" s="30">
        <f>IFERROR(VLOOKUP(CONCATENATE($B8,"_",X$4,"_",$C$85,"_",$C$84),Data_for_IC_trend_tables!$A$1:$G$49194,7,FALSE)*1000000,"-")</f>
        <v>2.2499999999999999E-4</v>
      </c>
      <c r="Y8" s="30">
        <f>IFERROR(VLOOKUP(CONCATENATE($B8,"_",Y$4,"_",$C$85,"_",$C$84),Data_for_IC_trend_tables!$A$1:$G$49194,7,FALSE)*1000000,"-")</f>
        <v>3.57E-4</v>
      </c>
      <c r="Z8" s="30">
        <f>IFERROR(VLOOKUP(CONCATENATE($B8,"_",Z$4,"_",$C$85,"_",$C$84),Data_for_IC_trend_tables!$A$1:$G$49194,7,FALSE)*1000000,"-")</f>
        <v>1.467E-3</v>
      </c>
      <c r="AA8" s="30">
        <f>IFERROR(VLOOKUP(CONCATENATE($B8,"_",AA$4,"_",$C$85,"_",$C$84),Data_for_IC_trend_tables!$A$1:$G$49194,7,FALSE)*1000000,"-")</f>
        <v>3.8609999999999998E-3</v>
      </c>
      <c r="AB8" s="30">
        <f>IFERROR(VLOOKUP(CONCATENATE($B8,"_",AB$4,"_",$C$85,"_",$C$84),Data_for_IC_trend_tables!$A$1:$G$49194,7,FALSE)*1000000,"-")</f>
        <v>5.7600000000000004E-3</v>
      </c>
      <c r="AC8" s="30">
        <f>IFERROR(VLOOKUP(CONCATENATE($B8,"_",AC$4,"_",$C$85,"_",$C$84),Data_for_IC_trend_tables!$A$1:$G$49194,7,FALSE)*1000000,"-")</f>
        <v>8.4450000000000011E-3</v>
      </c>
      <c r="AD8" s="30">
        <f>IFERROR(VLOOKUP(CONCATENATE($B8,"_",AD$4,"_",$C$85,"_",$C$84),Data_for_IC_trend_tables!$A$1:$G$49194,7,FALSE)*1000000,"-")</f>
        <v>1.5875999999999998E-2</v>
      </c>
      <c r="AE8" s="30">
        <f>IFERROR(VLOOKUP(CONCATENATE($B8,"_",AE$4,"_",$C$85,"_",$C$84),Data_for_IC_trend_tables!$A$1:$G$49194,7,FALSE)*1000000,"-")</f>
        <v>1.8863999999999999E-2</v>
      </c>
      <c r="AF8" s="30">
        <f>IFERROR(VLOOKUP(CONCATENATE($B8,"_",AF$4,"_",$C$85,"_",$C$84),Data_for_IC_trend_tables!$A$1:$G$49194,7,FALSE)*1000000,"-")</f>
        <v>7.0352999999999999E-2</v>
      </c>
      <c r="AG8" s="30">
        <f>IFERROR(VLOOKUP(CONCATENATE($B8,"_",AG$4,"_",$C$85,"_",$C$84),Data_for_IC_trend_tables!$A$1:$G$49194,7,FALSE)*1000000,"-")</f>
        <v>6.4356999999999998E-2</v>
      </c>
      <c r="AH8" s="30">
        <f>IFERROR(VLOOKUP(CONCATENATE($B8,"_",AH$4,"_",$C$85,"_",$C$84),Data_for_IC_trend_tables!$A$1:$G$49194,7,FALSE)*1000000,"-")</f>
        <v>4.6989999999999997E-2</v>
      </c>
      <c r="AI8" s="30">
        <f>IFERROR(VLOOKUP(CONCATENATE($B8,"_",AI$4,"_",$C$85,"_",$C$84),Data_for_IC_trend_tables!$A$1:$G$49194,7,FALSE)*1000000,"-")</f>
        <v>0.14025200000000002</v>
      </c>
      <c r="AJ8" s="30">
        <f>IFERROR(VLOOKUP(CONCATENATE($B8,"_",AJ$4,"_",$C$85,"_",$C$84),Data_for_IC_trend_tables!$A$1:$G$49194,7,FALSE)*1000000,"-")</f>
        <v>0.16107099999999999</v>
      </c>
      <c r="AK8" s="30">
        <f>IFERROR(VLOOKUP(CONCATENATE($B8,"_",AK$4,"_",$C$85,"_",$C$84),Data_for_IC_trend_tables!$A$1:$G$49194,7,FALSE)*1000000,"-")</f>
        <v>0.159222</v>
      </c>
      <c r="AL8" s="30">
        <f>IFERROR(VLOOKUP(CONCATENATE($B8,"_",AL$4,"_",$C$85,"_",$C$84),Data_for_IC_trend_tables!$A$1:$G$49194,7,FALSE)*1000000,"-")</f>
        <v>0.14970900000000001</v>
      </c>
      <c r="AM8" s="30">
        <f>IFERROR(VLOOKUP(CONCATENATE($B8,"_",AM$4,"_",$C$85,"_",$C$84),Data_for_IC_trend_tables!$A$1:$G$49194,7,FALSE)*1000000,"-")</f>
        <v>0.12776000000000001</v>
      </c>
      <c r="AN8" s="30">
        <f>IFERROR(VLOOKUP(CONCATENATE($B8,"_",AN$4,"_",$C$85,"_",$C$84),Data_for_IC_trend_tables!$A$1:$G$49194,7,FALSE)*1000000,"-")</f>
        <v>0.13086500000000001</v>
      </c>
      <c r="AO8" s="30">
        <f>IFERROR(VLOOKUP(CONCATENATE($B8,"_",AO$4,"_",$C$85,"_",$C$84),Data_for_IC_trend_tables!$A$1:$G$49194,7,FALSE)*1000000,"-")</f>
        <v>0.10539900000000001</v>
      </c>
      <c r="AP8" s="30">
        <f>IFERROR(VLOOKUP(CONCATENATE($B8,"_",AP$4,"_",$C$85,"_",$C$84),Data_for_IC_trend_tables!$A$1:$G$49194,7,FALSE)*1000000,"-")</f>
        <v>0.10864799999999999</v>
      </c>
      <c r="AQ8" s="30">
        <f>IFERROR(VLOOKUP(CONCATENATE($B8,"_",AQ$4,"_",$C$85,"_",$C$84),Data_for_IC_trend_tables!$A$1:$G$49194,7,FALSE)*1000000,"-")</f>
        <v>0.117905</v>
      </c>
      <c r="AR8" s="30">
        <f>IFERROR(VLOOKUP(CONCATENATE($B8,"_",AR$4,"_",$C$85,"_",$C$84),Data_for_IC_trend_tables!$A$1:$G$49194,7,FALSE)*1000000,"-")</f>
        <v>0.128168</v>
      </c>
      <c r="AS8" s="30">
        <f>IFERROR(VLOOKUP(CONCATENATE($B8,"_",AS$4,"_",$C$85,"_",$C$84),Data_for_IC_trend_tables!$A$1:$G$49194,7,FALSE)*1000000,"-")</f>
        <v>0.135685</v>
      </c>
      <c r="AT8" s="30">
        <f>IFERROR(VLOOKUP(CONCATENATE($B8,"_",AT$4,"_",$C$85,"_",$C$84),Data_for_IC_trend_tables!$A$1:$G$49194,7,FALSE)*1000000,"-")</f>
        <v>0.15248100000000001</v>
      </c>
      <c r="AU8" s="30">
        <f>IFERROR(VLOOKUP(CONCATENATE($B8,"_",AU$4,"_",$C$85,"_",$C$84),Data_for_IC_trend_tables!$A$1:$G$49194,7,FALSE)*1000000,"-")</f>
        <v>0.15964600000000001</v>
      </c>
      <c r="AV8" s="30"/>
      <c r="AW8" s="30">
        <f>IFERROR(VLOOKUP(CONCATENATE($B8,"_",AW$4,"_",$C$85,"_",$C$84),Data_for_IC_trend_tables!$A$1:$G$49194,7,FALSE)*1000000,"-")</f>
        <v>0.15964600000000001</v>
      </c>
      <c r="AX8" s="82"/>
      <c r="AY8" s="38" t="str">
        <f t="shared" si="0"/>
        <v/>
      </c>
      <c r="AZ8" s="58" t="str">
        <f t="shared" si="1"/>
        <v/>
      </c>
      <c r="BA8" s="86"/>
      <c r="BC8" s="21"/>
    </row>
    <row r="9" spans="2:55" s="3" customFormat="1" x14ac:dyDescent="0.2">
      <c r="B9" s="53" t="s">
        <v>136</v>
      </c>
      <c r="C9" s="71" t="s">
        <v>3</v>
      </c>
      <c r="D9" s="56"/>
      <c r="E9" s="30" t="str">
        <f>IFERROR(VLOOKUP(CONCATENATE($B9,"_",E$4,"_",$C$85,"_",$C$84),Data_for_IC_trend_tables!$A$1:$G$49194,7,FALSE)*1000000,"-")</f>
        <v>-</v>
      </c>
      <c r="F9" s="30" t="str">
        <f>IFERROR(VLOOKUP(CONCATENATE($B9,"_",F$4,"_",$C$85,"_",$C$84),Data_for_IC_trend_tables!$A$1:$G$49194,7,FALSE)*1000000,"-")</f>
        <v>-</v>
      </c>
      <c r="G9" s="30" t="str">
        <f>IFERROR(VLOOKUP(CONCATENATE($B9,"_",G$4,"_",$C$85,"_",$C$84),Data_for_IC_trend_tables!$A$1:$G$49194,7,FALSE)*1000000,"-")</f>
        <v>-</v>
      </c>
      <c r="H9" s="30" t="str">
        <f>IFERROR(VLOOKUP(CONCATENATE($B9,"_",H$4,"_",$C$85,"_",$C$84),Data_for_IC_trend_tables!$A$1:$G$49194,7,FALSE)*1000000,"-")</f>
        <v>-</v>
      </c>
      <c r="I9" s="30" t="str">
        <f>IFERROR(VLOOKUP(CONCATENATE($B9,"_",I$4,"_",$C$85,"_",$C$84),Data_for_IC_trend_tables!$A$1:$G$49194,7,FALSE)*1000000,"-")</f>
        <v>-</v>
      </c>
      <c r="J9" s="30" t="str">
        <f>IFERROR(VLOOKUP(CONCATENATE($B9,"_",J$4,"_",$C$85,"_",$C$84),Data_for_IC_trend_tables!$A$1:$G$49194,7,FALSE)*1000000,"-")</f>
        <v>-</v>
      </c>
      <c r="K9" s="30" t="str">
        <f>IFERROR(VLOOKUP(CONCATENATE($B9,"_",K$4,"_",$C$85,"_",$C$84),Data_for_IC_trend_tables!$A$1:$G$49194,7,FALSE)*1000000,"-")</f>
        <v>-</v>
      </c>
      <c r="L9" s="30" t="str">
        <f>IFERROR(VLOOKUP(CONCATENATE($B9,"_",L$4,"_",$C$85,"_",$C$84),Data_for_IC_trend_tables!$A$1:$G$49194,7,FALSE)*1000000,"-")</f>
        <v>-</v>
      </c>
      <c r="M9" s="30" t="str">
        <f>IFERROR(VLOOKUP(CONCATENATE($B9,"_",M$4,"_",$C$85,"_",$C$84),Data_for_IC_trend_tables!$A$1:$G$49194,7,FALSE)*1000000,"-")</f>
        <v>-</v>
      </c>
      <c r="N9" s="30" t="str">
        <f>IFERROR(VLOOKUP(CONCATENATE($B9,"_",N$4,"_",$C$85,"_",$C$84),Data_for_IC_trend_tables!$A$1:$G$49194,7,FALSE)*1000000,"-")</f>
        <v>-</v>
      </c>
      <c r="O9" s="30">
        <f>IFERROR(VLOOKUP(CONCATENATE($B9,"_",O$4,"_",$C$85,"_",$C$84),Data_for_IC_trend_tables!$A$1:$G$49194,7,FALSE)*1000000,"-")</f>
        <v>0.48199999999999998</v>
      </c>
      <c r="P9" s="30">
        <f>IFERROR(VLOOKUP(CONCATENATE($B9,"_",P$4,"_",$C$85,"_",$C$84),Data_for_IC_trend_tables!$A$1:$G$49194,7,FALSE)*1000000,"-")</f>
        <v>0.47499999999999998</v>
      </c>
      <c r="Q9" s="30">
        <f>IFERROR(VLOOKUP(CONCATENATE($B9,"_",Q$4,"_",$C$85,"_",$C$84),Data_for_IC_trend_tables!$A$1:$G$49194,7,FALSE)*1000000,"-")</f>
        <v>0.46100000000000002</v>
      </c>
      <c r="R9" s="30">
        <f>IFERROR(VLOOKUP(CONCATENATE($B9,"_",R$4,"_",$C$85,"_",$C$84),Data_for_IC_trend_tables!$A$1:$G$49194,7,FALSE)*1000000,"-")</f>
        <v>0.48400000000000004</v>
      </c>
      <c r="S9" s="30">
        <f>IFERROR(VLOOKUP(CONCATENATE($B9,"_",S$4,"_",$C$85,"_",$C$84),Data_for_IC_trend_tables!$A$1:$G$49194,7,FALSE)*1000000,"-")</f>
        <v>0.35799999999999998</v>
      </c>
      <c r="T9" s="30">
        <f>IFERROR(VLOOKUP(CONCATENATE($B9,"_",T$4,"_",$C$85,"_",$C$84),Data_for_IC_trend_tables!$A$1:$G$49194,7,FALSE)*1000000,"-")</f>
        <v>0.34400000000000003</v>
      </c>
      <c r="U9" s="30">
        <f>IFERROR(VLOOKUP(CONCATENATE($B9,"_",U$4,"_",$C$85,"_",$C$84),Data_for_IC_trend_tables!$A$1:$G$49194,7,FALSE)*1000000,"-")</f>
        <v>0.33900000000000002</v>
      </c>
      <c r="V9" s="30">
        <f>IFERROR(VLOOKUP(CONCATENATE($B9,"_",V$4,"_",$C$85,"_",$C$84),Data_for_IC_trend_tables!$A$1:$G$49194,7,FALSE)*1000000,"-")</f>
        <v>0.76</v>
      </c>
      <c r="W9" s="30">
        <f>IFERROR(VLOOKUP(CONCATENATE($B9,"_",W$4,"_",$C$85,"_",$C$84),Data_for_IC_trend_tables!$A$1:$G$49194,7,FALSE)*1000000,"-")</f>
        <v>0.316</v>
      </c>
      <c r="X9" s="30">
        <f>IFERROR(VLOOKUP(CONCATENATE($B9,"_",X$4,"_",$C$85,"_",$C$84),Data_for_IC_trend_tables!$A$1:$G$49194,7,FALSE)*1000000,"-")</f>
        <v>0.30499999999999999</v>
      </c>
      <c r="Y9" s="30">
        <f>IFERROR(VLOOKUP(CONCATENATE($B9,"_",Y$4,"_",$C$85,"_",$C$84),Data_for_IC_trend_tables!$A$1:$G$49194,7,FALSE)*1000000,"-")</f>
        <v>0.49</v>
      </c>
      <c r="Z9" s="30">
        <f>IFERROR(VLOOKUP(CONCATENATE($B9,"_",Z$4,"_",$C$85,"_",$C$84),Data_for_IC_trend_tables!$A$1:$G$49194,7,FALSE)*1000000,"-")</f>
        <v>0.61499999999999999</v>
      </c>
      <c r="AA9" s="30">
        <f>IFERROR(VLOOKUP(CONCATENATE($B9,"_",AA$4,"_",$C$85,"_",$C$84),Data_for_IC_trend_tables!$A$1:$G$49194,7,FALSE)*1000000,"-")</f>
        <v>0.68599999999999994</v>
      </c>
      <c r="AB9" s="30">
        <f>IFERROR(VLOOKUP(CONCATENATE($B9,"_",AB$4,"_",$C$85,"_",$C$84),Data_for_IC_trend_tables!$A$1:$G$49194,7,FALSE)*1000000,"-")</f>
        <v>0.64700000000000002</v>
      </c>
      <c r="AC9" s="30">
        <f>IFERROR(VLOOKUP(CONCATENATE($B9,"_",AC$4,"_",$C$85,"_",$C$84),Data_for_IC_trend_tables!$A$1:$G$49194,7,FALSE)*1000000,"-")</f>
        <v>0.58732208800000008</v>
      </c>
      <c r="AD9" s="30">
        <f>IFERROR(VLOOKUP(CONCATENATE($B9,"_",AD$4,"_",$C$85,"_",$C$84),Data_for_IC_trend_tables!$A$1:$G$49194,7,FALSE)*1000000,"-")</f>
        <v>0.78</v>
      </c>
      <c r="AE9" s="30">
        <f>IFERROR(VLOOKUP(CONCATENATE($B9,"_",AE$4,"_",$C$85,"_",$C$84),Data_for_IC_trend_tables!$A$1:$G$49194,7,FALSE)*1000000,"-")</f>
        <v>0.60092299999999998</v>
      </c>
      <c r="AF9" s="30">
        <f>IFERROR(VLOOKUP(CONCATENATE($B9,"_",AF$4,"_",$C$85,"_",$C$84),Data_for_IC_trend_tables!$A$1:$G$49194,7,FALSE)*1000000,"-")</f>
        <v>0.61399999999999999</v>
      </c>
      <c r="AG9" s="30">
        <f>IFERROR(VLOOKUP(CONCATENATE($B9,"_",AG$4,"_",$C$85,"_",$C$84),Data_for_IC_trend_tables!$A$1:$G$49194,7,FALSE)*1000000,"-")</f>
        <v>0.81599999999999995</v>
      </c>
      <c r="AH9" s="30">
        <f>IFERROR(VLOOKUP(CONCATENATE($B9,"_",AH$4,"_",$C$85,"_",$C$84),Data_for_IC_trend_tables!$A$1:$G$49194,7,FALSE)*1000000,"-")</f>
        <v>0.92600000000000005</v>
      </c>
      <c r="AI9" s="30">
        <f>IFERROR(VLOOKUP(CONCATENATE($B9,"_",AI$4,"_",$C$85,"_",$C$84),Data_for_IC_trend_tables!$A$1:$G$49194,7,FALSE)*1000000,"-")</f>
        <v>0.88300000000000001</v>
      </c>
      <c r="AJ9" s="30">
        <f>IFERROR(VLOOKUP(CONCATENATE($B9,"_",AJ$4,"_",$C$85,"_",$C$84),Data_for_IC_trend_tables!$A$1:$G$49194,7,FALSE)*1000000,"-")</f>
        <v>0.88800000000000001</v>
      </c>
      <c r="AK9" s="30">
        <f>IFERROR(VLOOKUP(CONCATENATE($B9,"_",AK$4,"_",$C$85,"_",$C$84),Data_for_IC_trend_tables!$A$1:$G$49194,7,FALSE)*1000000,"-")</f>
        <v>0.91300000000000003</v>
      </c>
      <c r="AL9" s="30">
        <f>IFERROR(VLOOKUP(CONCATENATE($B9,"_",AL$4,"_",$C$85,"_",$C$84),Data_for_IC_trend_tables!$A$1:$G$49194,7,FALSE)*1000000,"-")</f>
        <v>0.93200000000000005</v>
      </c>
      <c r="AM9" s="30">
        <f>IFERROR(VLOOKUP(CONCATENATE($B9,"_",AM$4,"_",$C$85,"_",$C$84),Data_for_IC_trend_tables!$A$1:$G$49194,7,FALSE)*1000000,"-")</f>
        <v>0.8899999999999999</v>
      </c>
      <c r="AN9" s="30">
        <f>IFERROR(VLOOKUP(CONCATENATE($B9,"_",AN$4,"_",$C$85,"_",$C$84),Data_for_IC_trend_tables!$A$1:$G$49194,7,FALSE)*1000000,"-")</f>
        <v>0.79200000000000004</v>
      </c>
      <c r="AO9" s="30">
        <f>IFERROR(VLOOKUP(CONCATENATE($B9,"_",AO$4,"_",$C$85,"_",$C$84),Data_for_IC_trend_tables!$A$1:$G$49194,7,FALSE)*1000000,"-")</f>
        <v>1.048</v>
      </c>
      <c r="AP9" s="30">
        <f>IFERROR(VLOOKUP(CONCATENATE($B9,"_",AP$4,"_",$C$85,"_",$C$84),Data_for_IC_trend_tables!$A$1:$G$49194,7,FALSE)*1000000,"-")</f>
        <v>1.4107999999999998</v>
      </c>
      <c r="AQ9" s="30">
        <f>IFERROR(VLOOKUP(CONCATENATE($B9,"_",AQ$4,"_",$C$85,"_",$C$84),Data_for_IC_trend_tables!$A$1:$G$49194,7,FALSE)*1000000,"-")</f>
        <v>1.3471</v>
      </c>
      <c r="AR9" s="30">
        <f>IFERROR(VLOOKUP(CONCATENATE($B9,"_",AR$4,"_",$C$85,"_",$C$84),Data_for_IC_trend_tables!$A$1:$G$49194,7,FALSE)*1000000,"-")</f>
        <v>1.0764</v>
      </c>
      <c r="AS9" s="30">
        <f>IFERROR(VLOOKUP(CONCATENATE($B9,"_",AS$4,"_",$C$85,"_",$C$84),Data_for_IC_trend_tables!$A$1:$G$49194,7,FALSE)*1000000,"-")</f>
        <v>0.91999999999999993</v>
      </c>
      <c r="AT9" s="30">
        <f>IFERROR(VLOOKUP(CONCATENATE($B9,"_",AT$4,"_",$C$85,"_",$C$84),Data_for_IC_trend_tables!$A$1:$G$49194,7,FALSE)*1000000,"-")</f>
        <v>1.0150000000000001</v>
      </c>
      <c r="AU9" s="30">
        <f>IFERROR(VLOOKUP(CONCATENATE($B9,"_",AU$4,"_",$C$85,"_",$C$84),Data_for_IC_trend_tables!$A$1:$G$49194,7,FALSE)*1000000,"-")</f>
        <v>0.78500000000000003</v>
      </c>
      <c r="AV9" s="30"/>
      <c r="AW9" s="30">
        <f>IFERROR(VLOOKUP(CONCATENATE($B9,"_",AW$4,"_",$C$85,"_",$C$84),Data_for_IC_trend_tables!$A$1:$G$49194,7,FALSE)*1000000,"-")</f>
        <v>0.78500000000000003</v>
      </c>
      <c r="AX9" s="82"/>
      <c r="AY9" s="38" t="str">
        <f t="shared" si="0"/>
        <v/>
      </c>
      <c r="AZ9" s="58" t="str">
        <f t="shared" si="1"/>
        <v/>
      </c>
      <c r="BA9" s="86"/>
      <c r="BC9" s="21"/>
    </row>
    <row r="10" spans="2:55" s="3" customFormat="1" x14ac:dyDescent="0.2">
      <c r="B10" s="53" t="s">
        <v>137</v>
      </c>
      <c r="C10" s="71" t="s">
        <v>4</v>
      </c>
      <c r="D10" s="56">
        <v>1990</v>
      </c>
      <c r="E10" s="30" t="str">
        <f>IFERROR(VLOOKUP(CONCATENATE($B10,"_",E$4,"_",$C$85,"_",$C$84),Data_for_IC_trend_tables!$A$1:$G$49194,7,FALSE)*1000000,"-")</f>
        <v>-</v>
      </c>
      <c r="F10" s="30" t="str">
        <f>IFERROR(VLOOKUP(CONCATENATE($B10,"_",F$4,"_",$C$85,"_",$C$84),Data_for_IC_trend_tables!$A$1:$G$49194,7,FALSE)*1000000,"-")</f>
        <v>-</v>
      </c>
      <c r="G10" s="30" t="str">
        <f>IFERROR(VLOOKUP(CONCATENATE($B10,"_",G$4,"_",$C$85,"_",$C$84),Data_for_IC_trend_tables!$A$1:$G$49194,7,FALSE)*1000000,"-")</f>
        <v>-</v>
      </c>
      <c r="H10" s="30" t="str">
        <f>IFERROR(VLOOKUP(CONCATENATE($B10,"_",H$4,"_",$C$85,"_",$C$84),Data_for_IC_trend_tables!$A$1:$G$49194,7,FALSE)*1000000,"-")</f>
        <v>-</v>
      </c>
      <c r="I10" s="30" t="str">
        <f>IFERROR(VLOOKUP(CONCATENATE($B10,"_",I$4,"_",$C$85,"_",$C$84),Data_for_IC_trend_tables!$A$1:$G$49194,7,FALSE)*1000000,"-")</f>
        <v>-</v>
      </c>
      <c r="J10" s="30" t="str">
        <f>IFERROR(VLOOKUP(CONCATENATE($B10,"_",J$4,"_",$C$85,"_",$C$84),Data_for_IC_trend_tables!$A$1:$G$49194,7,FALSE)*1000000,"-")</f>
        <v>-</v>
      </c>
      <c r="K10" s="30" t="str">
        <f>IFERROR(VLOOKUP(CONCATENATE($B10,"_",K$4,"_",$C$85,"_",$C$84),Data_for_IC_trend_tables!$A$1:$G$49194,7,FALSE)*1000000,"-")</f>
        <v>-</v>
      </c>
      <c r="L10" s="30" t="str">
        <f>IFERROR(VLOOKUP(CONCATENATE($B10,"_",L$4,"_",$C$85,"_",$C$84),Data_for_IC_trend_tables!$A$1:$G$49194,7,FALSE)*1000000,"-")</f>
        <v>-</v>
      </c>
      <c r="M10" s="30" t="str">
        <f>IFERROR(VLOOKUP(CONCATENATE($B10,"_",M$4,"_",$C$85,"_",$C$84),Data_for_IC_trend_tables!$A$1:$G$49194,7,FALSE)*1000000,"-")</f>
        <v>-</v>
      </c>
      <c r="N10" s="30" t="str">
        <f>IFERROR(VLOOKUP(CONCATENATE($B10,"_",N$4,"_",$C$85,"_",$C$84),Data_for_IC_trend_tables!$A$1:$G$49194,7,FALSE)*1000000,"-")</f>
        <v>-</v>
      </c>
      <c r="O10" s="30">
        <f>IFERROR(VLOOKUP(CONCATENATE($B10,"_",O$4,"_",$C$85,"_",$C$84),Data_for_IC_trend_tables!$A$1:$G$49194,7,FALSE)*1000000,"-")</f>
        <v>40.1404917210359</v>
      </c>
      <c r="P10" s="30">
        <f>IFERROR(VLOOKUP(CONCATENATE($B10,"_",P$4,"_",$C$85,"_",$C$84),Data_for_IC_trend_tables!$A$1:$G$49194,7,FALSE)*1000000,"-")</f>
        <v>39.320966840064401</v>
      </c>
      <c r="Q10" s="30">
        <f>IFERROR(VLOOKUP(CONCATENATE($B10,"_",Q$4,"_",$C$85,"_",$C$84),Data_for_IC_trend_tables!$A$1:$G$49194,7,FALSE)*1000000,"-")</f>
        <v>38.639481194479302</v>
      </c>
      <c r="R10" s="30">
        <f>IFERROR(VLOOKUP(CONCATENATE($B10,"_",R$4,"_",$C$85,"_",$C$84),Data_for_IC_trend_tables!$A$1:$G$49194,7,FALSE)*1000000,"-")</f>
        <v>58.098641378284306</v>
      </c>
      <c r="S10" s="30">
        <f>IFERROR(VLOOKUP(CONCATENATE($B10,"_",S$4,"_",$C$85,"_",$C$84),Data_for_IC_trend_tables!$A$1:$G$49194,7,FALSE)*1000000,"-")</f>
        <v>86.393392693733503</v>
      </c>
      <c r="T10" s="30">
        <f>IFERROR(VLOOKUP(CONCATENATE($B10,"_",T$4,"_",$C$85,"_",$C$84),Data_for_IC_trend_tables!$A$1:$G$49194,7,FALSE)*1000000,"-")</f>
        <v>114.92551780741101</v>
      </c>
      <c r="U10" s="30">
        <f>IFERROR(VLOOKUP(CONCATENATE($B10,"_",U$4,"_",$C$85,"_",$C$84),Data_for_IC_trend_tables!$A$1:$G$49194,7,FALSE)*1000000,"-")</f>
        <v>92.690849429836106</v>
      </c>
      <c r="V10" s="30">
        <f>IFERROR(VLOOKUP(CONCATENATE($B10,"_",V$4,"_",$C$85,"_",$C$84),Data_for_IC_trend_tables!$A$1:$G$49194,7,FALSE)*1000000,"-")</f>
        <v>82.394453574976907</v>
      </c>
      <c r="W10" s="30">
        <f>IFERROR(VLOOKUP(CONCATENATE($B10,"_",W$4,"_",$C$85,"_",$C$84),Data_for_IC_trend_tables!$A$1:$G$49194,7,FALSE)*1000000,"-")</f>
        <v>56.2251222674658</v>
      </c>
      <c r="X10" s="30">
        <f>IFERROR(VLOOKUP(CONCATENATE($B10,"_",X$4,"_",$C$85,"_",$C$84),Data_for_IC_trend_tables!$A$1:$G$49194,7,FALSE)*1000000,"-")</f>
        <v>41.146203864844402</v>
      </c>
      <c r="Y10" s="30">
        <f>IFERROR(VLOOKUP(CONCATENATE($B10,"_",Y$4,"_",$C$85,"_",$C$84),Data_for_IC_trend_tables!$A$1:$G$49194,7,FALSE)*1000000,"-")</f>
        <v>21.0507990151272</v>
      </c>
      <c r="Z10" s="30">
        <f>IFERROR(VLOOKUP(CONCATENATE($B10,"_",Z$4,"_",$C$85,"_",$C$84),Data_for_IC_trend_tables!$A$1:$G$49194,7,FALSE)*1000000,"-")</f>
        <v>20.702183111068003</v>
      </c>
      <c r="AA10" s="30">
        <f>IFERROR(VLOOKUP(CONCATENATE($B10,"_",AA$4,"_",$C$85,"_",$C$84),Data_for_IC_trend_tables!$A$1:$G$49194,7,FALSE)*1000000,"-")</f>
        <v>20.7302625571802</v>
      </c>
      <c r="AB10" s="30">
        <f>IFERROR(VLOOKUP(CONCATENATE($B10,"_",AB$4,"_",$C$85,"_",$C$84),Data_for_IC_trend_tables!$A$1:$G$49194,7,FALSE)*1000000,"-")</f>
        <v>19.781726265207599</v>
      </c>
      <c r="AC10" s="30">
        <f>IFERROR(VLOOKUP(CONCATENATE($B10,"_",AC$4,"_",$C$85,"_",$C$84),Data_for_IC_trend_tables!$A$1:$G$49194,7,FALSE)*1000000,"-")</f>
        <v>19.788494693925198</v>
      </c>
      <c r="AD10" s="30">
        <f>IFERROR(VLOOKUP(CONCATENATE($B10,"_",AD$4,"_",$C$85,"_",$C$84),Data_for_IC_trend_tables!$A$1:$G$49194,7,FALSE)*1000000,"-")</f>
        <v>19.242106784293199</v>
      </c>
      <c r="AE10" s="30">
        <f>IFERROR(VLOOKUP(CONCATENATE($B10,"_",AE$4,"_",$C$85,"_",$C$84),Data_for_IC_trend_tables!$A$1:$G$49194,7,FALSE)*1000000,"-")</f>
        <v>19.9949853324575</v>
      </c>
      <c r="AF10" s="30">
        <f>IFERROR(VLOOKUP(CONCATENATE($B10,"_",AF$4,"_",$C$85,"_",$C$84),Data_for_IC_trend_tables!$A$1:$G$49194,7,FALSE)*1000000,"-")</f>
        <v>20.228859671445999</v>
      </c>
      <c r="AG10" s="30">
        <f>IFERROR(VLOOKUP(CONCATENATE($B10,"_",AG$4,"_",$C$85,"_",$C$84),Data_for_IC_trend_tables!$A$1:$G$49194,7,FALSE)*1000000,"-")</f>
        <v>19.0815464104654</v>
      </c>
      <c r="AH10" s="30">
        <f>IFERROR(VLOOKUP(CONCATENATE($B10,"_",AH$4,"_",$C$85,"_",$C$84),Data_for_IC_trend_tables!$A$1:$G$49194,7,FALSE)*1000000,"-")</f>
        <v>10.7923123116485</v>
      </c>
      <c r="AI10" s="30">
        <f>IFERROR(VLOOKUP(CONCATENATE($B10,"_",AI$4,"_",$C$85,"_",$C$84),Data_for_IC_trend_tables!$A$1:$G$49194,7,FALSE)*1000000,"-")</f>
        <v>10.6578571290044</v>
      </c>
      <c r="AJ10" s="30">
        <f>IFERROR(VLOOKUP(CONCATENATE($B10,"_",AJ$4,"_",$C$85,"_",$C$84),Data_for_IC_trend_tables!$A$1:$G$49194,7,FALSE)*1000000,"-")</f>
        <v>25.640050221586598</v>
      </c>
      <c r="AK10" s="30">
        <f>IFERROR(VLOOKUP(CONCATENATE($B10,"_",AK$4,"_",$C$85,"_",$C$84),Data_for_IC_trend_tables!$A$1:$G$49194,7,FALSE)*1000000,"-")</f>
        <v>14.9685700431677</v>
      </c>
      <c r="AL10" s="30">
        <f>IFERROR(VLOOKUP(CONCATENATE($B10,"_",AL$4,"_",$C$85,"_",$C$84),Data_for_IC_trend_tables!$A$1:$G$49194,7,FALSE)*1000000,"-")</f>
        <v>4.1248412009406801</v>
      </c>
      <c r="AM10" s="30">
        <f>IFERROR(VLOOKUP(CONCATENATE($B10,"_",AM$4,"_",$C$85,"_",$C$84),Data_for_IC_trend_tables!$A$1:$G$49194,7,FALSE)*1000000,"-")</f>
        <v>4.4251902927965698</v>
      </c>
      <c r="AN10" s="30">
        <f>IFERROR(VLOOKUP(CONCATENATE($B10,"_",AN$4,"_",$C$85,"_",$C$84),Data_for_IC_trend_tables!$A$1:$G$49194,7,FALSE)*1000000,"-")</f>
        <v>2.5628941206985303</v>
      </c>
      <c r="AO10" s="30">
        <f>IFERROR(VLOOKUP(CONCATENATE($B10,"_",AO$4,"_",$C$85,"_",$C$84),Data_for_IC_trend_tables!$A$1:$G$49194,7,FALSE)*1000000,"-")</f>
        <v>2.1480310972952599</v>
      </c>
      <c r="AP10" s="30">
        <f>IFERROR(VLOOKUP(CONCATENATE($B10,"_",AP$4,"_",$C$85,"_",$C$84),Data_for_IC_trend_tables!$A$1:$G$49194,7,FALSE)*1000000,"-")</f>
        <v>32.056256059296203</v>
      </c>
      <c r="AQ10" s="30">
        <f>IFERROR(VLOOKUP(CONCATENATE($B10,"_",AQ$4,"_",$C$85,"_",$C$84),Data_for_IC_trend_tables!$A$1:$G$49194,7,FALSE)*1000000,"-")</f>
        <v>2.9780649785215698</v>
      </c>
      <c r="AR10" s="30">
        <f>IFERROR(VLOOKUP(CONCATENATE($B10,"_",AR$4,"_",$C$85,"_",$C$84),Data_for_IC_trend_tables!$A$1:$G$49194,7,FALSE)*1000000,"-")</f>
        <v>2.0336763204420798</v>
      </c>
      <c r="AS10" s="30">
        <f>IFERROR(VLOOKUP(CONCATENATE($B10,"_",AS$4,"_",$C$85,"_",$C$84),Data_for_IC_trend_tables!$A$1:$G$49194,7,FALSE)*1000000,"-")</f>
        <v>2.2900496589061903</v>
      </c>
      <c r="AT10" s="30">
        <f>IFERROR(VLOOKUP(CONCATENATE($B10,"_",AT$4,"_",$C$85,"_",$C$84),Data_for_IC_trend_tables!$A$1:$G$49194,7,FALSE)*1000000,"-")</f>
        <v>2.0533406829711902</v>
      </c>
      <c r="AU10" s="30">
        <f>IFERROR(VLOOKUP(CONCATENATE($B10,"_",AU$4,"_",$C$85,"_",$C$84),Data_for_IC_trend_tables!$A$1:$G$49194,7,FALSE)*1000000,"-")</f>
        <v>1.9373703871349999</v>
      </c>
      <c r="AV10" s="30"/>
      <c r="AW10" s="30">
        <f>IFERROR(VLOOKUP(CONCATENATE($B10,"_",AW$4,"_",$C$85,"_",$C$84),Data_for_IC_trend_tables!$A$1:$G$49194,7,FALSE)*1000000,"-")</f>
        <v>1.9373703871349999</v>
      </c>
      <c r="AX10" s="82">
        <f>O10</f>
        <v>40.1404917210359</v>
      </c>
      <c r="AY10" s="38" t="str">
        <f t="shared" si="0"/>
        <v>Yes</v>
      </c>
      <c r="AZ10" s="58">
        <f t="shared" si="1"/>
        <v>-0.95173526023051414</v>
      </c>
      <c r="BA10" s="32" t="s">
        <v>76</v>
      </c>
      <c r="BC10" s="21"/>
    </row>
    <row r="11" spans="2:55" s="3" customFormat="1" x14ac:dyDescent="0.2">
      <c r="B11" s="53" t="s">
        <v>139</v>
      </c>
      <c r="C11" s="71" t="s">
        <v>48</v>
      </c>
      <c r="D11" s="56"/>
      <c r="E11" s="30" t="str">
        <f>IFERROR(VLOOKUP(CONCATENATE($B11,"_",E$4,"_",$C$85,"_",$C$84),Data_for_IC_trend_tables!$A$1:$G$49194,7,FALSE)*1000000,"-")</f>
        <v>-</v>
      </c>
      <c r="F11" s="30" t="str">
        <f>IFERROR(VLOOKUP(CONCATENATE($B11,"_",F$4,"_",$C$85,"_",$C$84),Data_for_IC_trend_tables!$A$1:$G$49194,7,FALSE)*1000000,"-")</f>
        <v>-</v>
      </c>
      <c r="G11" s="30" t="str">
        <f>IFERROR(VLOOKUP(CONCATENATE($B11,"_",G$4,"_",$C$85,"_",$C$84),Data_for_IC_trend_tables!$A$1:$G$49194,7,FALSE)*1000000,"-")</f>
        <v>-</v>
      </c>
      <c r="H11" s="30" t="str">
        <f>IFERROR(VLOOKUP(CONCATENATE($B11,"_",H$4,"_",$C$85,"_",$C$84),Data_for_IC_trend_tables!$A$1:$G$49194,7,FALSE)*1000000,"-")</f>
        <v>-</v>
      </c>
      <c r="I11" s="30" t="str">
        <f>IFERROR(VLOOKUP(CONCATENATE($B11,"_",I$4,"_",$C$85,"_",$C$84),Data_for_IC_trend_tables!$A$1:$G$49194,7,FALSE)*1000000,"-")</f>
        <v>-</v>
      </c>
      <c r="J11" s="30" t="str">
        <f>IFERROR(VLOOKUP(CONCATENATE($B11,"_",J$4,"_",$C$85,"_",$C$84),Data_for_IC_trend_tables!$A$1:$G$49194,7,FALSE)*1000000,"-")</f>
        <v>-</v>
      </c>
      <c r="K11" s="30" t="str">
        <f>IFERROR(VLOOKUP(CONCATENATE($B11,"_",K$4,"_",$C$85,"_",$C$84),Data_for_IC_trend_tables!$A$1:$G$49194,7,FALSE)*1000000,"-")</f>
        <v>-</v>
      </c>
      <c r="L11" s="30" t="str">
        <f>IFERROR(VLOOKUP(CONCATENATE($B11,"_",L$4,"_",$C$85,"_",$C$84),Data_for_IC_trend_tables!$A$1:$G$49194,7,FALSE)*1000000,"-")</f>
        <v>-</v>
      </c>
      <c r="M11" s="30" t="str">
        <f>IFERROR(VLOOKUP(CONCATENATE($B11,"_",M$4,"_",$C$85,"_",$C$84),Data_for_IC_trend_tables!$A$1:$G$49194,7,FALSE)*1000000,"-")</f>
        <v>-</v>
      </c>
      <c r="N11" s="30" t="str">
        <f>IFERROR(VLOOKUP(CONCATENATE($B11,"_",N$4,"_",$C$85,"_",$C$84),Data_for_IC_trend_tables!$A$1:$G$49194,7,FALSE)*1000000,"-")</f>
        <v>-</v>
      </c>
      <c r="O11" s="30" t="str">
        <f>IFERROR(VLOOKUP(CONCATENATE($B11,"_",O$4,"_",$C$85,"_",$C$84),Data_for_IC_trend_tables!$A$1:$G$49194,7,FALSE)*1000000,"-")</f>
        <v>-</v>
      </c>
      <c r="P11" s="30" t="str">
        <f>IFERROR(VLOOKUP(CONCATENATE($B11,"_",P$4,"_",$C$85,"_",$C$84),Data_for_IC_trend_tables!$A$1:$G$49194,7,FALSE)*1000000,"-")</f>
        <v>-</v>
      </c>
      <c r="Q11" s="30" t="str">
        <f>IFERROR(VLOOKUP(CONCATENATE($B11,"_",Q$4,"_",$C$85,"_",$C$84),Data_for_IC_trend_tables!$A$1:$G$49194,7,FALSE)*1000000,"-")</f>
        <v>-</v>
      </c>
      <c r="R11" s="30" t="str">
        <f>IFERROR(VLOOKUP(CONCATENATE($B11,"_",R$4,"_",$C$85,"_",$C$84),Data_for_IC_trend_tables!$A$1:$G$49194,7,FALSE)*1000000,"-")</f>
        <v>-</v>
      </c>
      <c r="S11" s="30" t="str">
        <f>IFERROR(VLOOKUP(CONCATENATE($B11,"_",S$4,"_",$C$85,"_",$C$84),Data_for_IC_trend_tables!$A$1:$G$49194,7,FALSE)*1000000,"-")</f>
        <v>-</v>
      </c>
      <c r="T11" s="30" t="str">
        <f>IFERROR(VLOOKUP(CONCATENATE($B11,"_",T$4,"_",$C$85,"_",$C$84),Data_for_IC_trend_tables!$A$1:$G$49194,7,FALSE)*1000000,"-")</f>
        <v>-</v>
      </c>
      <c r="U11" s="30" t="str">
        <f>IFERROR(VLOOKUP(CONCATENATE($B11,"_",U$4,"_",$C$85,"_",$C$84),Data_for_IC_trend_tables!$A$1:$G$49194,7,FALSE)*1000000,"-")</f>
        <v>-</v>
      </c>
      <c r="V11" s="30" t="str">
        <f>IFERROR(VLOOKUP(CONCATENATE($B11,"_",V$4,"_",$C$85,"_",$C$84),Data_for_IC_trend_tables!$A$1:$G$49194,7,FALSE)*1000000,"-")</f>
        <v>-</v>
      </c>
      <c r="W11" s="30" t="str">
        <f>IFERROR(VLOOKUP(CONCATENATE($B11,"_",W$4,"_",$C$85,"_",$C$84),Data_for_IC_trend_tables!$A$1:$G$49194,7,FALSE)*1000000,"-")</f>
        <v>-</v>
      </c>
      <c r="X11" s="30" t="str">
        <f>IFERROR(VLOOKUP(CONCATENATE($B11,"_",X$4,"_",$C$85,"_",$C$84),Data_for_IC_trend_tables!$A$1:$G$49194,7,FALSE)*1000000,"-")</f>
        <v>-</v>
      </c>
      <c r="Y11" s="30" t="str">
        <f>IFERROR(VLOOKUP(CONCATENATE($B11,"_",Y$4,"_",$C$85,"_",$C$84),Data_for_IC_trend_tables!$A$1:$G$49194,7,FALSE)*1000000,"-")</f>
        <v>-</v>
      </c>
      <c r="Z11" s="30" t="str">
        <f>IFERROR(VLOOKUP(CONCATENATE($B11,"_",Z$4,"_",$C$85,"_",$C$84),Data_for_IC_trend_tables!$A$1:$G$49194,7,FALSE)*1000000,"-")</f>
        <v>-</v>
      </c>
      <c r="AA11" s="30" t="str">
        <f>IFERROR(VLOOKUP(CONCATENATE($B11,"_",AA$4,"_",$C$85,"_",$C$84),Data_for_IC_trend_tables!$A$1:$G$49194,7,FALSE)*1000000,"-")</f>
        <v>-</v>
      </c>
      <c r="AB11" s="30" t="str">
        <f>IFERROR(VLOOKUP(CONCATENATE($B11,"_",AB$4,"_",$C$85,"_",$C$84),Data_for_IC_trend_tables!$A$1:$G$49194,7,FALSE)*1000000,"-")</f>
        <v>-</v>
      </c>
      <c r="AC11" s="30" t="str">
        <f>IFERROR(VLOOKUP(CONCATENATE($B11,"_",AC$4,"_",$C$85,"_",$C$84),Data_for_IC_trend_tables!$A$1:$G$49194,7,FALSE)*1000000,"-")</f>
        <v>-</v>
      </c>
      <c r="AD11" s="30" t="str">
        <f>IFERROR(VLOOKUP(CONCATENATE($B11,"_",AD$4,"_",$C$85,"_",$C$84),Data_for_IC_trend_tables!$A$1:$G$49194,7,FALSE)*1000000,"-")</f>
        <v>-</v>
      </c>
      <c r="AE11" s="30" t="str">
        <f>IFERROR(VLOOKUP(CONCATENATE($B11,"_",AE$4,"_",$C$85,"_",$C$84),Data_for_IC_trend_tables!$A$1:$G$49194,7,FALSE)*1000000,"-")</f>
        <v>-</v>
      </c>
      <c r="AF11" s="30" t="str">
        <f>IFERROR(VLOOKUP(CONCATENATE($B11,"_",AF$4,"_",$C$85,"_",$C$84),Data_for_IC_trend_tables!$A$1:$G$49194,7,FALSE)*1000000,"-")</f>
        <v>-</v>
      </c>
      <c r="AG11" s="30" t="str">
        <f>IFERROR(VLOOKUP(CONCATENATE($B11,"_",AG$4,"_",$C$85,"_",$C$84),Data_for_IC_trend_tables!$A$1:$G$49194,7,FALSE)*1000000,"-")</f>
        <v>-</v>
      </c>
      <c r="AH11" s="30" t="str">
        <f>IFERROR(VLOOKUP(CONCATENATE($B11,"_",AH$4,"_",$C$85,"_",$C$84),Data_for_IC_trend_tables!$A$1:$G$49194,7,FALSE)*1000000,"-")</f>
        <v>-</v>
      </c>
      <c r="AI11" s="30" t="str">
        <f>IFERROR(VLOOKUP(CONCATENATE($B11,"_",AI$4,"_",$C$85,"_",$C$84),Data_for_IC_trend_tables!$A$1:$G$49194,7,FALSE)*1000000,"-")</f>
        <v>-</v>
      </c>
      <c r="AJ11" s="30" t="str">
        <f>IFERROR(VLOOKUP(CONCATENATE($B11,"_",AJ$4,"_",$C$85,"_",$C$84),Data_for_IC_trend_tables!$A$1:$G$49194,7,FALSE)*1000000,"-")</f>
        <v>-</v>
      </c>
      <c r="AK11" s="30" t="str">
        <f>IFERROR(VLOOKUP(CONCATENATE($B11,"_",AK$4,"_",$C$85,"_",$C$84),Data_for_IC_trend_tables!$A$1:$G$49194,7,FALSE)*1000000,"-")</f>
        <v>-</v>
      </c>
      <c r="AL11" s="30" t="str">
        <f>IFERROR(VLOOKUP(CONCATENATE($B11,"_",AL$4,"_",$C$85,"_",$C$84),Data_for_IC_trend_tables!$A$1:$G$49194,7,FALSE)*1000000,"-")</f>
        <v>-</v>
      </c>
      <c r="AM11" s="30" t="str">
        <f>IFERROR(VLOOKUP(CONCATENATE($B11,"_",AM$4,"_",$C$85,"_",$C$84),Data_for_IC_trend_tables!$A$1:$G$49194,7,FALSE)*1000000,"-")</f>
        <v>-</v>
      </c>
      <c r="AN11" s="30" t="str">
        <f>IFERROR(VLOOKUP(CONCATENATE($B11,"_",AN$4,"_",$C$85,"_",$C$84),Data_for_IC_trend_tables!$A$1:$G$49194,7,FALSE)*1000000,"-")</f>
        <v>-</v>
      </c>
      <c r="AO11" s="30" t="str">
        <f>IFERROR(VLOOKUP(CONCATENATE($B11,"_",AO$4,"_",$C$85,"_",$C$84),Data_for_IC_trend_tables!$A$1:$G$49194,7,FALSE)*1000000,"-")</f>
        <v>-</v>
      </c>
      <c r="AP11" s="30" t="str">
        <f>IFERROR(VLOOKUP(CONCATENATE($B11,"_",AP$4,"_",$C$85,"_",$C$84),Data_for_IC_trend_tables!$A$1:$G$49194,7,FALSE)*1000000,"-")</f>
        <v>-</v>
      </c>
      <c r="AQ11" s="30" t="str">
        <f>IFERROR(VLOOKUP(CONCATENATE($B11,"_",AQ$4,"_",$C$85,"_",$C$84),Data_for_IC_trend_tables!$A$1:$G$49194,7,FALSE)*1000000,"-")</f>
        <v>-</v>
      </c>
      <c r="AR11" s="30" t="str">
        <f>IFERROR(VLOOKUP(CONCATENATE($B11,"_",AR$4,"_",$C$85,"_",$C$84),Data_for_IC_trend_tables!$A$1:$G$49194,7,FALSE)*1000000,"-")</f>
        <v>-</v>
      </c>
      <c r="AS11" s="30" t="str">
        <f>IFERROR(VLOOKUP(CONCATENATE($B11,"_",AS$4,"_",$C$85,"_",$C$84),Data_for_IC_trend_tables!$A$1:$G$49194,7,FALSE)*1000000,"-")</f>
        <v>-</v>
      </c>
      <c r="AT11" s="30" t="str">
        <f>IFERROR(VLOOKUP(CONCATENATE($B11,"_",AT$4,"_",$C$85,"_",$C$84),Data_for_IC_trend_tables!$A$1:$G$49194,7,FALSE)*1000000,"-")</f>
        <v>-</v>
      </c>
      <c r="AU11" s="30" t="str">
        <f>IFERROR(VLOOKUP(CONCATENATE($B11,"_",AU$4,"_",$C$85,"_",$C$84),Data_for_IC_trend_tables!$A$1:$G$49194,7,FALSE)*1000000,"-")</f>
        <v>-</v>
      </c>
      <c r="AV11" s="30"/>
      <c r="AW11" s="30" t="str">
        <f>IFERROR(VLOOKUP(CONCATENATE($B11,"_",AW$4,"_",$C$85,"_",$C$84),Data_for_IC_trend_tables!$A$1:$G$49194,7,FALSE)*1000000,"-")</f>
        <v>-</v>
      </c>
      <c r="AX11" s="82"/>
      <c r="AY11" s="38" t="str">
        <f t="shared" si="0"/>
        <v/>
      </c>
      <c r="AZ11" s="58" t="str">
        <f t="shared" si="1"/>
        <v/>
      </c>
      <c r="BA11" s="86"/>
      <c r="BC11" s="21"/>
    </row>
    <row r="12" spans="2:55" s="3" customFormat="1" x14ac:dyDescent="0.2">
      <c r="B12" s="53" t="s">
        <v>140</v>
      </c>
      <c r="C12" s="71" t="s">
        <v>5</v>
      </c>
      <c r="D12" s="56">
        <v>1990</v>
      </c>
      <c r="E12" s="30" t="str">
        <f>IFERROR(VLOOKUP(CONCATENATE($B12,"_",E$4,"_",$C$85,"_",$C$84),Data_for_IC_trend_tables!$A$1:$G$49194,7,FALSE)*1000000,"-")</f>
        <v>-</v>
      </c>
      <c r="F12" s="30" t="str">
        <f>IFERROR(VLOOKUP(CONCATENATE($B12,"_",F$4,"_",$C$85,"_",$C$84),Data_for_IC_trend_tables!$A$1:$G$49194,7,FALSE)*1000000,"-")</f>
        <v>-</v>
      </c>
      <c r="G12" s="30" t="str">
        <f>IFERROR(VLOOKUP(CONCATENATE($B12,"_",G$4,"_",$C$85,"_",$C$84),Data_for_IC_trend_tables!$A$1:$G$49194,7,FALSE)*1000000,"-")</f>
        <v>-</v>
      </c>
      <c r="H12" s="30" t="str">
        <f>IFERROR(VLOOKUP(CONCATENATE($B12,"_",H$4,"_",$C$85,"_",$C$84),Data_for_IC_trend_tables!$A$1:$G$49194,7,FALSE)*1000000,"-")</f>
        <v>-</v>
      </c>
      <c r="I12" s="30" t="str">
        <f>IFERROR(VLOOKUP(CONCATENATE($B12,"_",I$4,"_",$C$85,"_",$C$84),Data_for_IC_trend_tables!$A$1:$G$49194,7,FALSE)*1000000,"-")</f>
        <v>-</v>
      </c>
      <c r="J12" s="30" t="str">
        <f>IFERROR(VLOOKUP(CONCATENATE($B12,"_",J$4,"_",$C$85,"_",$C$84),Data_for_IC_trend_tables!$A$1:$G$49194,7,FALSE)*1000000,"-")</f>
        <v>-</v>
      </c>
      <c r="K12" s="30" t="str">
        <f>IFERROR(VLOOKUP(CONCATENATE($B12,"_",K$4,"_",$C$85,"_",$C$84),Data_for_IC_trend_tables!$A$1:$G$49194,7,FALSE)*1000000,"-")</f>
        <v>-</v>
      </c>
      <c r="L12" s="30" t="str">
        <f>IFERROR(VLOOKUP(CONCATENATE($B12,"_",L$4,"_",$C$85,"_",$C$84),Data_for_IC_trend_tables!$A$1:$G$49194,7,FALSE)*1000000,"-")</f>
        <v>-</v>
      </c>
      <c r="M12" s="30" t="str">
        <f>IFERROR(VLOOKUP(CONCATENATE($B12,"_",M$4,"_",$C$85,"_",$C$84),Data_for_IC_trend_tables!$A$1:$G$49194,7,FALSE)*1000000,"-")</f>
        <v>-</v>
      </c>
      <c r="N12" s="30" t="str">
        <f>IFERROR(VLOOKUP(CONCATENATE($B12,"_",N$4,"_",$C$85,"_",$C$84),Data_for_IC_trend_tables!$A$1:$G$49194,7,FALSE)*1000000,"-")</f>
        <v>-</v>
      </c>
      <c r="O12" s="30">
        <f>IFERROR(VLOOKUP(CONCATENATE($B12,"_",O$4,"_",$C$85,"_",$C$84),Data_for_IC_trend_tables!$A$1:$G$49194,7,FALSE)*1000000,"-")</f>
        <v>2.0674252699092799</v>
      </c>
      <c r="P12" s="30">
        <f>IFERROR(VLOOKUP(CONCATENATE($B12,"_",P$4,"_",$C$85,"_",$C$84),Data_for_IC_trend_tables!$A$1:$G$49194,7,FALSE)*1000000,"-")</f>
        <v>1.8622696649933901</v>
      </c>
      <c r="Q12" s="30">
        <f>IFERROR(VLOOKUP(CONCATENATE($B12,"_",Q$4,"_",$C$85,"_",$C$84),Data_for_IC_trend_tables!$A$1:$G$49194,7,FALSE)*1000000,"-")</f>
        <v>1.62563199420458</v>
      </c>
      <c r="R12" s="30">
        <f>IFERROR(VLOOKUP(CONCATENATE($B12,"_",R$4,"_",$C$85,"_",$C$84),Data_for_IC_trend_tables!$A$1:$G$49194,7,FALSE)*1000000,"-")</f>
        <v>1.2275948919628301</v>
      </c>
      <c r="S12" s="30">
        <f>IFERROR(VLOOKUP(CONCATENATE($B12,"_",S$4,"_",$C$85,"_",$C$84),Data_for_IC_trend_tables!$A$1:$G$49194,7,FALSE)*1000000,"-")</f>
        <v>2.0393197198781898</v>
      </c>
      <c r="T12" s="30">
        <f>IFERROR(VLOOKUP(CONCATENATE($B12,"_",T$4,"_",$C$85,"_",$C$84),Data_for_IC_trend_tables!$A$1:$G$49194,7,FALSE)*1000000,"-")</f>
        <v>2.0566670161935301</v>
      </c>
      <c r="U12" s="30">
        <f>IFERROR(VLOOKUP(CONCATENATE($B12,"_",U$4,"_",$C$85,"_",$C$84),Data_for_IC_trend_tables!$A$1:$G$49194,7,FALSE)*1000000,"-")</f>
        <v>2.0263379372544801</v>
      </c>
      <c r="V12" s="30">
        <f>IFERROR(VLOOKUP(CONCATENATE($B12,"_",V$4,"_",$C$85,"_",$C$84),Data_for_IC_trend_tables!$A$1:$G$49194,7,FALSE)*1000000,"-")</f>
        <v>2.08882661193894</v>
      </c>
      <c r="W12" s="30">
        <f>IFERROR(VLOOKUP(CONCATENATE($B12,"_",W$4,"_",$C$85,"_",$C$84),Data_for_IC_trend_tables!$A$1:$G$49194,7,FALSE)*1000000,"-")</f>
        <v>2.0795890697711701</v>
      </c>
      <c r="X12" s="30">
        <f>IFERROR(VLOOKUP(CONCATENATE($B12,"_",X$4,"_",$C$85,"_",$C$84),Data_for_IC_trend_tables!$A$1:$G$49194,7,FALSE)*1000000,"-")</f>
        <v>1.8368261027447002</v>
      </c>
      <c r="Y12" s="30">
        <f>IFERROR(VLOOKUP(CONCATENATE($B12,"_",Y$4,"_",$C$85,"_",$C$84),Data_for_IC_trend_tables!$A$1:$G$49194,7,FALSE)*1000000,"-")</f>
        <v>2.07033053008317</v>
      </c>
      <c r="Z12" s="30">
        <f>IFERROR(VLOOKUP(CONCATENATE($B12,"_",Z$4,"_",$C$85,"_",$C$84),Data_for_IC_trend_tables!$A$1:$G$49194,7,FALSE)*1000000,"-")</f>
        <v>1.9467228241165599</v>
      </c>
      <c r="AA12" s="30">
        <f>IFERROR(VLOOKUP(CONCATENATE($B12,"_",AA$4,"_",$C$85,"_",$C$84),Data_for_IC_trend_tables!$A$1:$G$49194,7,FALSE)*1000000,"-")</f>
        <v>1.88191238052166</v>
      </c>
      <c r="AB12" s="30">
        <f>IFERROR(VLOOKUP(CONCATENATE($B12,"_",AB$4,"_",$C$85,"_",$C$84),Data_for_IC_trend_tables!$A$1:$G$49194,7,FALSE)*1000000,"-")</f>
        <v>2.1426783095811301</v>
      </c>
      <c r="AC12" s="30">
        <f>IFERROR(VLOOKUP(CONCATENATE($B12,"_",AC$4,"_",$C$85,"_",$C$84),Data_for_IC_trend_tables!$A$1:$G$49194,7,FALSE)*1000000,"-")</f>
        <v>2.2814759500092601</v>
      </c>
      <c r="AD12" s="30">
        <f>IFERROR(VLOOKUP(CONCATENATE($B12,"_",AD$4,"_",$C$85,"_",$C$84),Data_for_IC_trend_tables!$A$1:$G$49194,7,FALSE)*1000000,"-")</f>
        <v>2.3214744711785902</v>
      </c>
      <c r="AE12" s="30">
        <f>IFERROR(VLOOKUP(CONCATENATE($B12,"_",AE$4,"_",$C$85,"_",$C$84),Data_for_IC_trend_tables!$A$1:$G$49194,7,FALSE)*1000000,"-")</f>
        <v>2.7123872888854299</v>
      </c>
      <c r="AF12" s="30">
        <f>IFERROR(VLOOKUP(CONCATENATE($B12,"_",AF$4,"_",$C$85,"_",$C$84),Data_for_IC_trend_tables!$A$1:$G$49194,7,FALSE)*1000000,"-")</f>
        <v>2.8152501925208799</v>
      </c>
      <c r="AG12" s="30">
        <f>IFERROR(VLOOKUP(CONCATENATE($B12,"_",AG$4,"_",$C$85,"_",$C$84),Data_for_IC_trend_tables!$A$1:$G$49194,7,FALSE)*1000000,"-")</f>
        <v>2.7285163606927396</v>
      </c>
      <c r="AH12" s="30">
        <f>IFERROR(VLOOKUP(CONCATENATE($B12,"_",AH$4,"_",$C$85,"_",$C$84),Data_for_IC_trend_tables!$A$1:$G$49194,7,FALSE)*1000000,"-")</f>
        <v>2.2737696347780698</v>
      </c>
      <c r="AI12" s="30">
        <f>IFERROR(VLOOKUP(CONCATENATE($B12,"_",AI$4,"_",$C$85,"_",$C$84),Data_for_IC_trend_tables!$A$1:$G$49194,7,FALSE)*1000000,"-")</f>
        <v>2.1300508767299902</v>
      </c>
      <c r="AJ12" s="30">
        <f>IFERROR(VLOOKUP(CONCATENATE($B12,"_",AJ$4,"_",$C$85,"_",$C$84),Data_for_IC_trend_tables!$A$1:$G$49194,7,FALSE)*1000000,"-")</f>
        <v>3.1567071162380498</v>
      </c>
      <c r="AK12" s="30">
        <f>IFERROR(VLOOKUP(CONCATENATE($B12,"_",AK$4,"_",$C$85,"_",$C$84),Data_for_IC_trend_tables!$A$1:$G$49194,7,FALSE)*1000000,"-")</f>
        <v>2.74192058803242</v>
      </c>
      <c r="AL12" s="30">
        <f>IFERROR(VLOOKUP(CONCATENATE($B12,"_",AL$4,"_",$C$85,"_",$C$84),Data_for_IC_trend_tables!$A$1:$G$49194,7,FALSE)*1000000,"-")</f>
        <v>2.16236476987911</v>
      </c>
      <c r="AM12" s="30">
        <f>IFERROR(VLOOKUP(CONCATENATE($B12,"_",AM$4,"_",$C$85,"_",$C$84),Data_for_IC_trend_tables!$A$1:$G$49194,7,FALSE)*1000000,"-")</f>
        <v>2.2733043116595599</v>
      </c>
      <c r="AN12" s="30">
        <f>IFERROR(VLOOKUP(CONCATENATE($B12,"_",AN$4,"_",$C$85,"_",$C$84),Data_for_IC_trend_tables!$A$1:$G$49194,7,FALSE)*1000000,"-")</f>
        <v>2.35013975775894</v>
      </c>
      <c r="AO12" s="30">
        <f>IFERROR(VLOOKUP(CONCATENATE($B12,"_",AO$4,"_",$C$85,"_",$C$84),Data_for_IC_trend_tables!$A$1:$G$49194,7,FALSE)*1000000,"-")</f>
        <v>1.7976937852986001</v>
      </c>
      <c r="AP12" s="30">
        <f>IFERROR(VLOOKUP(CONCATENATE($B12,"_",AP$4,"_",$C$85,"_",$C$84),Data_for_IC_trend_tables!$A$1:$G$49194,7,FALSE)*1000000,"-")</f>
        <v>1.9845542705989399</v>
      </c>
      <c r="AQ12" s="30">
        <f>IFERROR(VLOOKUP(CONCATENATE($B12,"_",AQ$4,"_",$C$85,"_",$C$84),Data_for_IC_trend_tables!$A$1:$G$49194,7,FALSE)*1000000,"-")</f>
        <v>1.84232811549748</v>
      </c>
      <c r="AR12" s="30">
        <f>IFERROR(VLOOKUP(CONCATENATE($B12,"_",AR$4,"_",$C$85,"_",$C$84),Data_for_IC_trend_tables!$A$1:$G$49194,7,FALSE)*1000000,"-")</f>
        <v>1.6741033077906302</v>
      </c>
      <c r="AS12" s="30">
        <f>IFERROR(VLOOKUP(CONCATENATE($B12,"_",AS$4,"_",$C$85,"_",$C$84),Data_for_IC_trend_tables!$A$1:$G$49194,7,FALSE)*1000000,"-")</f>
        <v>1.6808314708820999</v>
      </c>
      <c r="AT12" s="30">
        <f>IFERROR(VLOOKUP(CONCATENATE($B12,"_",AT$4,"_",$C$85,"_",$C$84),Data_for_IC_trend_tables!$A$1:$G$49194,7,FALSE)*1000000,"-")</f>
        <v>1.81710622182777</v>
      </c>
      <c r="AU12" s="30">
        <f>IFERROR(VLOOKUP(CONCATENATE($B12,"_",AU$4,"_",$C$85,"_",$C$84),Data_for_IC_trend_tables!$A$1:$G$49194,7,FALSE)*1000000,"-")</f>
        <v>2.4624796505674502</v>
      </c>
      <c r="AV12" s="30"/>
      <c r="AW12" s="30">
        <f>IFERROR(VLOOKUP(CONCATENATE($B12,"_",AW$4,"_",$C$85,"_",$C$84),Data_for_IC_trend_tables!$A$1:$G$49194,7,FALSE)*1000000,"-")</f>
        <v>2.4624796505674502</v>
      </c>
      <c r="AX12" s="83">
        <f t="shared" ref="AX12:AX20" si="2">O12</f>
        <v>2.0674252699092799</v>
      </c>
      <c r="AY12" s="38" t="str">
        <f t="shared" si="0"/>
        <v>No</v>
      </c>
      <c r="AZ12" s="58">
        <f t="shared" si="1"/>
        <v>0.19108520458178671</v>
      </c>
      <c r="BA12" s="32" t="s">
        <v>76</v>
      </c>
      <c r="BC12" s="21"/>
    </row>
    <row r="13" spans="2:55" s="3" customFormat="1" x14ac:dyDescent="0.2">
      <c r="B13" s="53" t="s">
        <v>141</v>
      </c>
      <c r="C13" s="61" t="s">
        <v>87</v>
      </c>
      <c r="D13" s="56">
        <v>1990</v>
      </c>
      <c r="E13" s="30" t="str">
        <f>IFERROR(VLOOKUP(CONCATENATE($B13,"_",E$4,"_",$C$85,"_",$C$84),Data_for_IC_trend_tables!$A$1:$G$49194,7,FALSE)*1000000,"-")</f>
        <v>-</v>
      </c>
      <c r="F13" s="30" t="str">
        <f>IFERROR(VLOOKUP(CONCATENATE($B13,"_",F$4,"_",$C$85,"_",$C$84),Data_for_IC_trend_tables!$A$1:$G$49194,7,FALSE)*1000000,"-")</f>
        <v>-</v>
      </c>
      <c r="G13" s="30" t="str">
        <f>IFERROR(VLOOKUP(CONCATENATE($B13,"_",G$4,"_",$C$85,"_",$C$84),Data_for_IC_trend_tables!$A$1:$G$49194,7,FALSE)*1000000,"-")</f>
        <v>-</v>
      </c>
      <c r="H13" s="30" t="str">
        <f>IFERROR(VLOOKUP(CONCATENATE($B13,"_",H$4,"_",$C$85,"_",$C$84),Data_for_IC_trend_tables!$A$1:$G$49194,7,FALSE)*1000000,"-")</f>
        <v>-</v>
      </c>
      <c r="I13" s="30" t="str">
        <f>IFERROR(VLOOKUP(CONCATENATE($B13,"_",I$4,"_",$C$85,"_",$C$84),Data_for_IC_trend_tables!$A$1:$G$49194,7,FALSE)*1000000,"-")</f>
        <v>-</v>
      </c>
      <c r="J13" s="30" t="str">
        <f>IFERROR(VLOOKUP(CONCATENATE($B13,"_",J$4,"_",$C$85,"_",$C$84),Data_for_IC_trend_tables!$A$1:$G$49194,7,FALSE)*1000000,"-")</f>
        <v>-</v>
      </c>
      <c r="K13" s="30" t="str">
        <f>IFERROR(VLOOKUP(CONCATENATE($B13,"_",K$4,"_",$C$85,"_",$C$84),Data_for_IC_trend_tables!$A$1:$G$49194,7,FALSE)*1000000,"-")</f>
        <v>-</v>
      </c>
      <c r="L13" s="30" t="str">
        <f>IFERROR(VLOOKUP(CONCATENATE($B13,"_",L$4,"_",$C$85,"_",$C$84),Data_for_IC_trend_tables!$A$1:$G$49194,7,FALSE)*1000000,"-")</f>
        <v>-</v>
      </c>
      <c r="M13" s="30" t="str">
        <f>IFERROR(VLOOKUP(CONCATENATE($B13,"_",M$4,"_",$C$85,"_",$C$84),Data_for_IC_trend_tables!$A$1:$G$49194,7,FALSE)*1000000,"-")</f>
        <v>-</v>
      </c>
      <c r="N13" s="30" t="str">
        <f>IFERROR(VLOOKUP(CONCATENATE($B13,"_",N$4,"_",$C$85,"_",$C$84),Data_for_IC_trend_tables!$A$1:$G$49194,7,FALSE)*1000000,"-")</f>
        <v>-</v>
      </c>
      <c r="O13" s="30">
        <f>IFERROR(VLOOKUP(CONCATENATE($B13,"_",O$4,"_",$C$85,"_",$C$84),Data_for_IC_trend_tables!$A$1:$G$49194,7,FALSE)*1000000,"-")</f>
        <v>39.051009501580296</v>
      </c>
      <c r="P13" s="30">
        <f>IFERROR(VLOOKUP(CONCATENATE($B13,"_",P$4,"_",$C$85,"_",$C$84),Data_for_IC_trend_tables!$A$1:$G$49194,7,FALSE)*1000000,"-")</f>
        <v>41.493776370112201</v>
      </c>
      <c r="Q13" s="30">
        <f>IFERROR(VLOOKUP(CONCATENATE($B13,"_",Q$4,"_",$C$85,"_",$C$84),Data_for_IC_trend_tables!$A$1:$G$49194,7,FALSE)*1000000,"-")</f>
        <v>41.282813079934101</v>
      </c>
      <c r="R13" s="30">
        <f>IFERROR(VLOOKUP(CONCATENATE($B13,"_",R$4,"_",$C$85,"_",$C$84),Data_for_IC_trend_tables!$A$1:$G$49194,7,FALSE)*1000000,"-")</f>
        <v>43.528320024185497</v>
      </c>
      <c r="S13" s="30">
        <f>IFERROR(VLOOKUP(CONCATENATE($B13,"_",S$4,"_",$C$85,"_",$C$84),Data_for_IC_trend_tables!$A$1:$G$49194,7,FALSE)*1000000,"-")</f>
        <v>43.354846283255696</v>
      </c>
      <c r="T13" s="30">
        <f>IFERROR(VLOOKUP(CONCATENATE($B13,"_",T$4,"_",$C$85,"_",$C$84),Data_for_IC_trend_tables!$A$1:$G$49194,7,FALSE)*1000000,"-")</f>
        <v>43.483794673895304</v>
      </c>
      <c r="U13" s="30">
        <f>IFERROR(VLOOKUP(CONCATENATE($B13,"_",U$4,"_",$C$85,"_",$C$84),Data_for_IC_trend_tables!$A$1:$G$49194,7,FALSE)*1000000,"-")</f>
        <v>43.583400336220102</v>
      </c>
      <c r="V13" s="30">
        <f>IFERROR(VLOOKUP(CONCATENATE($B13,"_",V$4,"_",$C$85,"_",$C$84),Data_for_IC_trend_tables!$A$1:$G$49194,7,FALSE)*1000000,"-")</f>
        <v>42.2826721927173</v>
      </c>
      <c r="W13" s="30">
        <f>IFERROR(VLOOKUP(CONCATENATE($B13,"_",W$4,"_",$C$85,"_",$C$84),Data_for_IC_trend_tables!$A$1:$G$49194,7,FALSE)*1000000,"-")</f>
        <v>43.298345021124398</v>
      </c>
      <c r="X13" s="30">
        <f>IFERROR(VLOOKUP(CONCATENATE($B13,"_",X$4,"_",$C$85,"_",$C$84),Data_for_IC_trend_tables!$A$1:$G$49194,7,FALSE)*1000000,"-")</f>
        <v>42.660067360190602</v>
      </c>
      <c r="Y13" s="30">
        <f>IFERROR(VLOOKUP(CONCATENATE($B13,"_",Y$4,"_",$C$85,"_",$C$84),Data_for_IC_trend_tables!$A$1:$G$49194,7,FALSE)*1000000,"-")</f>
        <v>46.479581117395199</v>
      </c>
      <c r="Z13" s="30">
        <f>IFERROR(VLOOKUP(CONCATENATE($B13,"_",Z$4,"_",$C$85,"_",$C$84),Data_for_IC_trend_tables!$A$1:$G$49194,7,FALSE)*1000000,"-")</f>
        <v>38.572446443910799</v>
      </c>
      <c r="AA13" s="30">
        <f>IFERROR(VLOOKUP(CONCATENATE($B13,"_",AA$4,"_",$C$85,"_",$C$84),Data_for_IC_trend_tables!$A$1:$G$49194,7,FALSE)*1000000,"-")</f>
        <v>50.634223881353996</v>
      </c>
      <c r="AB13" s="30">
        <f>IFERROR(VLOOKUP(CONCATENATE($B13,"_",AB$4,"_",$C$85,"_",$C$84),Data_for_IC_trend_tables!$A$1:$G$49194,7,FALSE)*1000000,"-")</f>
        <v>23.4599635340664</v>
      </c>
      <c r="AC13" s="30">
        <f>IFERROR(VLOOKUP(CONCATENATE($B13,"_",AC$4,"_",$C$85,"_",$C$84),Data_for_IC_trend_tables!$A$1:$G$49194,7,FALSE)*1000000,"-")</f>
        <v>18.4711981121966</v>
      </c>
      <c r="AD13" s="30">
        <f>IFERROR(VLOOKUP(CONCATENATE($B13,"_",AD$4,"_",$C$85,"_",$C$84),Data_for_IC_trend_tables!$A$1:$G$49194,7,FALSE)*1000000,"-")</f>
        <v>18.330384972790998</v>
      </c>
      <c r="AE13" s="30">
        <f>IFERROR(VLOOKUP(CONCATENATE($B13,"_",AE$4,"_",$C$85,"_",$C$84),Data_for_IC_trend_tables!$A$1:$G$49194,7,FALSE)*1000000,"-")</f>
        <v>14.5693319027252</v>
      </c>
      <c r="AF13" s="30">
        <f>IFERROR(VLOOKUP(CONCATENATE($B13,"_",AF$4,"_",$C$85,"_",$C$84),Data_for_IC_trend_tables!$A$1:$G$49194,7,FALSE)*1000000,"-")</f>
        <v>11.5266111319686</v>
      </c>
      <c r="AG13" s="30">
        <f>IFERROR(VLOOKUP(CONCATENATE($B13,"_",AG$4,"_",$C$85,"_",$C$84),Data_for_IC_trend_tables!$A$1:$G$49194,7,FALSE)*1000000,"-")</f>
        <v>9.6460499758110991</v>
      </c>
      <c r="AH13" s="30">
        <f>IFERROR(VLOOKUP(CONCATENATE($B13,"_",AH$4,"_",$C$85,"_",$C$84),Data_for_IC_trend_tables!$A$1:$G$49194,7,FALSE)*1000000,"-")</f>
        <v>6.4615026918835401</v>
      </c>
      <c r="AI13" s="30">
        <f>IFERROR(VLOOKUP(CONCATENATE($B13,"_",AI$4,"_",$C$85,"_",$C$84),Data_for_IC_trend_tables!$A$1:$G$49194,7,FALSE)*1000000,"-")</f>
        <v>6.2192536044707296</v>
      </c>
      <c r="AJ13" s="30">
        <f>IFERROR(VLOOKUP(CONCATENATE($B13,"_",AJ$4,"_",$C$85,"_",$C$84),Data_for_IC_trend_tables!$A$1:$G$49194,7,FALSE)*1000000,"-")</f>
        <v>6.1627904915383702</v>
      </c>
      <c r="AK13" s="30">
        <f>IFERROR(VLOOKUP(CONCATENATE($B13,"_",AK$4,"_",$C$85,"_",$C$84),Data_for_IC_trend_tables!$A$1:$G$49194,7,FALSE)*1000000,"-")</f>
        <v>4.6329938242211002</v>
      </c>
      <c r="AL13" s="30">
        <f>IFERROR(VLOOKUP(CONCATENATE($B13,"_",AL$4,"_",$C$85,"_",$C$84),Data_for_IC_trend_tables!$A$1:$G$49194,7,FALSE)*1000000,"-")</f>
        <v>3.9976409576674796</v>
      </c>
      <c r="AM13" s="30">
        <f>IFERROR(VLOOKUP(CONCATENATE($B13,"_",AM$4,"_",$C$85,"_",$C$84),Data_for_IC_trend_tables!$A$1:$G$49194,7,FALSE)*1000000,"-")</f>
        <v>3.24949424907041</v>
      </c>
      <c r="AN13" s="30">
        <f>IFERROR(VLOOKUP(CONCATENATE($B13,"_",AN$4,"_",$C$85,"_",$C$84),Data_for_IC_trend_tables!$A$1:$G$49194,7,FALSE)*1000000,"-")</f>
        <v>3.7322683592756101</v>
      </c>
      <c r="AO13" s="30">
        <f>IFERROR(VLOOKUP(CONCATENATE($B13,"_",AO$4,"_",$C$85,"_",$C$84),Data_for_IC_trend_tables!$A$1:$G$49194,7,FALSE)*1000000,"-")</f>
        <v>4.07005618338997</v>
      </c>
      <c r="AP13" s="30">
        <f>IFERROR(VLOOKUP(CONCATENATE($B13,"_",AP$4,"_",$C$85,"_",$C$84),Data_for_IC_trend_tables!$A$1:$G$49194,7,FALSE)*1000000,"-")</f>
        <v>3.8750849505235698</v>
      </c>
      <c r="AQ13" s="30">
        <f>IFERROR(VLOOKUP(CONCATENATE($B13,"_",AQ$4,"_",$C$85,"_",$C$84),Data_for_IC_trend_tables!$A$1:$G$49194,7,FALSE)*1000000,"-")</f>
        <v>4.4038645933806002</v>
      </c>
      <c r="AR13" s="30">
        <f>IFERROR(VLOOKUP(CONCATENATE($B13,"_",AR$4,"_",$C$85,"_",$C$84),Data_for_IC_trend_tables!$A$1:$G$49194,7,FALSE)*1000000,"-")</f>
        <v>5.6815145118532095</v>
      </c>
      <c r="AS13" s="30">
        <f>IFERROR(VLOOKUP(CONCATENATE($B13,"_",AS$4,"_",$C$85,"_",$C$84),Data_for_IC_trend_tables!$A$1:$G$49194,7,FALSE)*1000000,"-")</f>
        <v>3.7521688303178102</v>
      </c>
      <c r="AT13" s="30">
        <f>IFERROR(VLOOKUP(CONCATENATE($B13,"_",AT$4,"_",$C$85,"_",$C$84),Data_for_IC_trend_tables!$A$1:$G$49194,7,FALSE)*1000000,"-")</f>
        <v>8.7940275481158494</v>
      </c>
      <c r="AU13" s="30">
        <f>IFERROR(VLOOKUP(CONCATENATE($B13,"_",AU$4,"_",$C$85,"_",$C$84),Data_for_IC_trend_tables!$A$1:$G$49194,7,FALSE)*1000000,"-")</f>
        <v>4.2052968246528595</v>
      </c>
      <c r="AV13" s="30"/>
      <c r="AW13" s="30">
        <f>IFERROR(VLOOKUP(CONCATENATE($B13,"_",AW$4,"_",$C$85,"_",$C$84),Data_for_IC_trend_tables!$A$1:$G$49194,7,FALSE)*1000000,"-")</f>
        <v>4.2052968246528595</v>
      </c>
      <c r="AX13" s="82">
        <f t="shared" si="2"/>
        <v>39.051009501580296</v>
      </c>
      <c r="AY13" s="38" t="str">
        <f t="shared" si="0"/>
        <v>Yes</v>
      </c>
      <c r="AZ13" s="58">
        <f t="shared" si="1"/>
        <v>-0.89231272434883702</v>
      </c>
      <c r="BA13" s="32" t="s">
        <v>76</v>
      </c>
      <c r="BC13" s="21"/>
    </row>
    <row r="14" spans="2:55" s="3" customFormat="1" x14ac:dyDescent="0.2">
      <c r="B14" s="53" t="s">
        <v>142</v>
      </c>
      <c r="C14" s="71" t="s">
        <v>6</v>
      </c>
      <c r="D14" s="56">
        <v>1990</v>
      </c>
      <c r="E14" s="30" t="str">
        <f>IFERROR(VLOOKUP(CONCATENATE($B14,"_",E$4,"_",$C$85,"_",$C$84),Data_for_IC_trend_tables!$A$1:$G$49194,7,FALSE)*1000000,"-")</f>
        <v>-</v>
      </c>
      <c r="F14" s="30" t="str">
        <f>IFERROR(VLOOKUP(CONCATENATE($B14,"_",F$4,"_",$C$85,"_",$C$84),Data_for_IC_trend_tables!$A$1:$G$49194,7,FALSE)*1000000,"-")</f>
        <v>-</v>
      </c>
      <c r="G14" s="30" t="str">
        <f>IFERROR(VLOOKUP(CONCATENATE($B14,"_",G$4,"_",$C$85,"_",$C$84),Data_for_IC_trend_tables!$A$1:$G$49194,7,FALSE)*1000000,"-")</f>
        <v>-</v>
      </c>
      <c r="H14" s="30" t="str">
        <f>IFERROR(VLOOKUP(CONCATENATE($B14,"_",H$4,"_",$C$85,"_",$C$84),Data_for_IC_trend_tables!$A$1:$G$49194,7,FALSE)*1000000,"-")</f>
        <v>-</v>
      </c>
      <c r="I14" s="30" t="str">
        <f>IFERROR(VLOOKUP(CONCATENATE($B14,"_",I$4,"_",$C$85,"_",$C$84),Data_for_IC_trend_tables!$A$1:$G$49194,7,FALSE)*1000000,"-")</f>
        <v>-</v>
      </c>
      <c r="J14" s="30" t="str">
        <f>IFERROR(VLOOKUP(CONCATENATE($B14,"_",J$4,"_",$C$85,"_",$C$84),Data_for_IC_trend_tables!$A$1:$G$49194,7,FALSE)*1000000,"-")</f>
        <v>-</v>
      </c>
      <c r="K14" s="30" t="str">
        <f>IFERROR(VLOOKUP(CONCATENATE($B14,"_",K$4,"_",$C$85,"_",$C$84),Data_for_IC_trend_tables!$A$1:$G$49194,7,FALSE)*1000000,"-")</f>
        <v>-</v>
      </c>
      <c r="L14" s="30">
        <f>IFERROR(VLOOKUP(CONCATENATE($B14,"_",L$4,"_",$C$85,"_",$C$84),Data_for_IC_trend_tables!$A$1:$G$49194,7,FALSE)*1000000,"-")</f>
        <v>0.15600643417999999</v>
      </c>
      <c r="M14" s="30">
        <f>IFERROR(VLOOKUP(CONCATENATE($B14,"_",M$4,"_",$C$85,"_",$C$84),Data_for_IC_trend_tables!$A$1:$G$49194,7,FALSE)*1000000,"-")</f>
        <v>0.15241630354499999</v>
      </c>
      <c r="N14" s="30" t="str">
        <f>IFERROR(VLOOKUP(CONCATENATE($B14,"_",N$4,"_",$C$85,"_",$C$84),Data_for_IC_trend_tables!$A$1:$G$49194,7,FALSE)*1000000,"-")</f>
        <v>-</v>
      </c>
      <c r="O14" s="30">
        <f>IFERROR(VLOOKUP(CONCATENATE($B14,"_",O$4,"_",$C$85,"_",$C$84),Data_for_IC_trend_tables!$A$1:$G$49194,7,FALSE)*1000000,"-")</f>
        <v>7.0914114619240998</v>
      </c>
      <c r="P14" s="30">
        <f>IFERROR(VLOOKUP(CONCATENATE($B14,"_",P$4,"_",$C$85,"_",$C$84),Data_for_IC_trend_tables!$A$1:$G$49194,7,FALSE)*1000000,"-")</f>
        <v>6.5189002124358204</v>
      </c>
      <c r="Q14" s="30">
        <f>IFERROR(VLOOKUP(CONCATENATE($B14,"_",Q$4,"_",$C$85,"_",$C$84),Data_for_IC_trend_tables!$A$1:$G$49194,7,FALSE)*1000000,"-")</f>
        <v>8.0521381416295004</v>
      </c>
      <c r="R14" s="30">
        <f>IFERROR(VLOOKUP(CONCATENATE($B14,"_",R$4,"_",$C$85,"_",$C$84),Data_for_IC_trend_tables!$A$1:$G$49194,7,FALSE)*1000000,"-")</f>
        <v>8.2557541828125984</v>
      </c>
      <c r="S14" s="30">
        <f>IFERROR(VLOOKUP(CONCATENATE($B14,"_",S$4,"_",$C$85,"_",$C$84),Data_for_IC_trend_tables!$A$1:$G$49194,7,FALSE)*1000000,"-")</f>
        <v>8.9058141456521991</v>
      </c>
      <c r="T14" s="30">
        <f>IFERROR(VLOOKUP(CONCATENATE($B14,"_",T$4,"_",$C$85,"_",$C$84),Data_for_IC_trend_tables!$A$1:$G$49194,7,FALSE)*1000000,"-")</f>
        <v>6.4322026556019996</v>
      </c>
      <c r="U14" s="30">
        <f>IFERROR(VLOOKUP(CONCATENATE($B14,"_",U$4,"_",$C$85,"_",$C$84),Data_for_IC_trend_tables!$A$1:$G$49194,7,FALSE)*1000000,"-")</f>
        <v>5.8093807776210005</v>
      </c>
      <c r="V14" s="30">
        <f>IFERROR(VLOOKUP(CONCATENATE($B14,"_",V$4,"_",$C$85,"_",$C$84),Data_for_IC_trend_tables!$A$1:$G$49194,7,FALSE)*1000000,"-")</f>
        <v>5.1590737803760005</v>
      </c>
      <c r="W14" s="30">
        <f>IFERROR(VLOOKUP(CONCATENATE($B14,"_",W$4,"_",$C$85,"_",$C$84),Data_for_IC_trend_tables!$A$1:$G$49194,7,FALSE)*1000000,"-")</f>
        <v>5.4214815832459999</v>
      </c>
      <c r="X14" s="30">
        <f>IFERROR(VLOOKUP(CONCATENATE($B14,"_",X$4,"_",$C$85,"_",$C$84),Data_for_IC_trend_tables!$A$1:$G$49194,7,FALSE)*1000000,"-")</f>
        <v>4.8147568495629995</v>
      </c>
      <c r="Y14" s="30">
        <f>IFERROR(VLOOKUP(CONCATENATE($B14,"_",Y$4,"_",$C$85,"_",$C$84),Data_for_IC_trend_tables!$A$1:$G$49194,7,FALSE)*1000000,"-")</f>
        <v>1.9886500063659998</v>
      </c>
      <c r="Z14" s="30">
        <f>IFERROR(VLOOKUP(CONCATENATE($B14,"_",Z$4,"_",$C$85,"_",$C$84),Data_for_IC_trend_tables!$A$1:$G$49194,7,FALSE)*1000000,"-")</f>
        <v>2.0609082866140001</v>
      </c>
      <c r="AA14" s="30">
        <f>IFERROR(VLOOKUP(CONCATENATE($B14,"_",AA$4,"_",$C$85,"_",$C$84),Data_for_IC_trend_tables!$A$1:$G$49194,7,FALSE)*1000000,"-")</f>
        <v>1.3611584843219999</v>
      </c>
      <c r="AB14" s="30">
        <f>IFERROR(VLOOKUP(CONCATENATE($B14,"_",AB$4,"_",$C$85,"_",$C$84),Data_for_IC_trend_tables!$A$1:$G$49194,7,FALSE)*1000000,"-")</f>
        <v>0.98716192731800001</v>
      </c>
      <c r="AC14" s="30">
        <f>IFERROR(VLOOKUP(CONCATENATE($B14,"_",AC$4,"_",$C$85,"_",$C$84),Data_for_IC_trend_tables!$A$1:$G$49194,7,FALSE)*1000000,"-")</f>
        <v>0.84353775387099994</v>
      </c>
      <c r="AD14" s="30">
        <f>IFERROR(VLOOKUP(CONCATENATE($B14,"_",AD$4,"_",$C$85,"_",$C$84),Data_for_IC_trend_tables!$A$1:$G$49194,7,FALSE)*1000000,"-")</f>
        <v>0.45072310192037401</v>
      </c>
      <c r="AE14" s="30">
        <f>IFERROR(VLOOKUP(CONCATENATE($B14,"_",AE$4,"_",$C$85,"_",$C$84),Data_for_IC_trend_tables!$A$1:$G$49194,7,FALSE)*1000000,"-")</f>
        <v>0.43421770932999998</v>
      </c>
      <c r="AF14" s="30">
        <f>IFERROR(VLOOKUP(CONCATENATE($B14,"_",AF$4,"_",$C$85,"_",$C$84),Data_for_IC_trend_tables!$A$1:$G$49194,7,FALSE)*1000000,"-")</f>
        <v>0.428471038832</v>
      </c>
      <c r="AG14" s="30">
        <f>IFERROR(VLOOKUP(CONCATENATE($B14,"_",AG$4,"_",$C$85,"_",$C$84),Data_for_IC_trend_tables!$A$1:$G$49194,7,FALSE)*1000000,"-")</f>
        <v>0.42401262672039997</v>
      </c>
      <c r="AH14" s="30">
        <f>IFERROR(VLOOKUP(CONCATENATE($B14,"_",AH$4,"_",$C$85,"_",$C$84),Data_for_IC_trend_tables!$A$1:$G$49194,7,FALSE)*1000000,"-")</f>
        <v>0.43082268234386001</v>
      </c>
      <c r="AI14" s="30">
        <f>IFERROR(VLOOKUP(CONCATENATE($B14,"_",AI$4,"_",$C$85,"_",$C$84),Data_for_IC_trend_tables!$A$1:$G$49194,7,FALSE)*1000000,"-")</f>
        <v>0.85054232398540697</v>
      </c>
      <c r="AJ14" s="30">
        <f>IFERROR(VLOOKUP(CONCATENATE($B14,"_",AJ$4,"_",$C$85,"_",$C$84),Data_for_IC_trend_tables!$A$1:$G$49194,7,FALSE)*1000000,"-")</f>
        <v>0.84649773570199993</v>
      </c>
      <c r="AK14" s="30">
        <f>IFERROR(VLOOKUP(CONCATENATE($B14,"_",AK$4,"_",$C$85,"_",$C$84),Data_for_IC_trend_tables!$A$1:$G$49194,7,FALSE)*1000000,"-")</f>
        <v>0.85039809209239992</v>
      </c>
      <c r="AL14" s="30">
        <f>IFERROR(VLOOKUP(CONCATENATE($B14,"_",AL$4,"_",$C$85,"_",$C$84),Data_for_IC_trend_tables!$A$1:$G$49194,7,FALSE)*1000000,"-")</f>
        <v>0.84598905732225005</v>
      </c>
      <c r="AM14" s="30">
        <f>IFERROR(VLOOKUP(CONCATENATE($B14,"_",AM$4,"_",$C$85,"_",$C$84),Data_for_IC_trend_tables!$A$1:$G$49194,7,FALSE)*1000000,"-")</f>
        <v>0.62042189874819997</v>
      </c>
      <c r="AN14" s="30">
        <f>IFERROR(VLOOKUP(CONCATENATE($B14,"_",AN$4,"_",$C$85,"_",$C$84),Data_for_IC_trend_tables!$A$1:$G$49194,7,FALSE)*1000000,"-")</f>
        <v>0.42989259179563599</v>
      </c>
      <c r="AO14" s="30">
        <f>IFERROR(VLOOKUP(CONCATENATE($B14,"_",AO$4,"_",$C$85,"_",$C$84),Data_for_IC_trend_tables!$A$1:$G$49194,7,FALSE)*1000000,"-")</f>
        <v>0.47024769443980002</v>
      </c>
      <c r="AP14" s="30">
        <f>IFERROR(VLOOKUP(CONCATENATE($B14,"_",AP$4,"_",$C$85,"_",$C$84),Data_for_IC_trend_tables!$A$1:$G$49194,7,FALSE)*1000000,"-")</f>
        <v>0.46395687303007999</v>
      </c>
      <c r="AQ14" s="30">
        <f>IFERROR(VLOOKUP(CONCATENATE($B14,"_",AQ$4,"_",$C$85,"_",$C$84),Data_for_IC_trend_tables!$A$1:$G$49194,7,FALSE)*1000000,"-")</f>
        <v>0.55416379585824005</v>
      </c>
      <c r="AR14" s="30">
        <f>IFERROR(VLOOKUP(CONCATENATE($B14,"_",AR$4,"_",$C$85,"_",$C$84),Data_for_IC_trend_tables!$A$1:$G$49194,7,FALSE)*1000000,"-")</f>
        <v>0.60279888541799997</v>
      </c>
      <c r="AS14" s="30">
        <f>IFERROR(VLOOKUP(CONCATENATE($B14,"_",AS$4,"_",$C$85,"_",$C$84),Data_for_IC_trend_tables!$A$1:$G$49194,7,FALSE)*1000000,"-")</f>
        <v>0.35932224924997797</v>
      </c>
      <c r="AT14" s="30">
        <f>IFERROR(VLOOKUP(CONCATENATE($B14,"_",AT$4,"_",$C$85,"_",$C$84),Data_for_IC_trend_tables!$A$1:$G$49194,7,FALSE)*1000000,"-")</f>
        <v>0.33446646939382702</v>
      </c>
      <c r="AU14" s="30">
        <f>IFERROR(VLOOKUP(CONCATENATE($B14,"_",AU$4,"_",$C$85,"_",$C$84),Data_for_IC_trend_tables!$A$1:$G$49194,7,FALSE)*1000000,"-")</f>
        <v>0.32106195653668002</v>
      </c>
      <c r="AV14" s="30"/>
      <c r="AW14" s="30">
        <f>IFERROR(VLOOKUP(CONCATENATE($B14,"_",AW$4,"_",$C$85,"_",$C$84),Data_for_IC_trend_tables!$A$1:$G$49194,7,FALSE)*1000000,"-")</f>
        <v>0.32106195653668002</v>
      </c>
      <c r="AX14" s="83">
        <f t="shared" si="2"/>
        <v>7.0914114619240998</v>
      </c>
      <c r="AY14" s="38" t="str">
        <f t="shared" si="0"/>
        <v>Yes</v>
      </c>
      <c r="AZ14" s="58">
        <f t="shared" si="1"/>
        <v>-0.95472523936023768</v>
      </c>
      <c r="BA14" s="32" t="s">
        <v>76</v>
      </c>
      <c r="BC14" s="21"/>
    </row>
    <row r="15" spans="2:55" s="17" customFormat="1" x14ac:dyDescent="0.2">
      <c r="B15" s="53" t="s">
        <v>143</v>
      </c>
      <c r="C15" s="71" t="s">
        <v>7</v>
      </c>
      <c r="D15" s="56">
        <v>1990</v>
      </c>
      <c r="E15" s="30" t="str">
        <f>IFERROR(VLOOKUP(CONCATENATE($B15,"_",E$4,"_",$C$85,"_",$C$84),Data_for_IC_trend_tables!$A$1:$G$49194,7,FALSE)*1000000,"-")</f>
        <v>-</v>
      </c>
      <c r="F15" s="30" t="str">
        <f>IFERROR(VLOOKUP(CONCATENATE($B15,"_",F$4,"_",$C$85,"_",$C$84),Data_for_IC_trend_tables!$A$1:$G$49194,7,FALSE)*1000000,"-")</f>
        <v>-</v>
      </c>
      <c r="G15" s="30" t="str">
        <f>IFERROR(VLOOKUP(CONCATENATE($B15,"_",G$4,"_",$C$85,"_",$C$84),Data_for_IC_trend_tables!$A$1:$G$49194,7,FALSE)*1000000,"-")</f>
        <v>-</v>
      </c>
      <c r="H15" s="30" t="str">
        <f>IFERROR(VLOOKUP(CONCATENATE($B15,"_",H$4,"_",$C$85,"_",$C$84),Data_for_IC_trend_tables!$A$1:$G$49194,7,FALSE)*1000000,"-")</f>
        <v>-</v>
      </c>
      <c r="I15" s="30" t="str">
        <f>IFERROR(VLOOKUP(CONCATENATE($B15,"_",I$4,"_",$C$85,"_",$C$84),Data_for_IC_trend_tables!$A$1:$G$49194,7,FALSE)*1000000,"-")</f>
        <v>-</v>
      </c>
      <c r="J15" s="30" t="str">
        <f>IFERROR(VLOOKUP(CONCATENATE($B15,"_",J$4,"_",$C$85,"_",$C$84),Data_for_IC_trend_tables!$A$1:$G$49194,7,FALSE)*1000000,"-")</f>
        <v>-</v>
      </c>
      <c r="K15" s="30" t="str">
        <f>IFERROR(VLOOKUP(CONCATENATE($B15,"_",K$4,"_",$C$85,"_",$C$84),Data_for_IC_trend_tables!$A$1:$G$49194,7,FALSE)*1000000,"-")</f>
        <v>-</v>
      </c>
      <c r="L15" s="30" t="str">
        <f>IFERROR(VLOOKUP(CONCATENATE($B15,"_",L$4,"_",$C$85,"_",$C$84),Data_for_IC_trend_tables!$A$1:$G$49194,7,FALSE)*1000000,"-")</f>
        <v>-</v>
      </c>
      <c r="M15" s="30" t="str">
        <f>IFERROR(VLOOKUP(CONCATENATE($B15,"_",M$4,"_",$C$85,"_",$C$84),Data_for_IC_trend_tables!$A$1:$G$49194,7,FALSE)*1000000,"-")</f>
        <v>-</v>
      </c>
      <c r="N15" s="30" t="str">
        <f>IFERROR(VLOOKUP(CONCATENATE($B15,"_",N$4,"_",$C$85,"_",$C$84),Data_for_IC_trend_tables!$A$1:$G$49194,7,FALSE)*1000000,"-")</f>
        <v>-</v>
      </c>
      <c r="O15" s="30">
        <f>IFERROR(VLOOKUP(CONCATENATE($B15,"_",O$4,"_",$C$85,"_",$C$84),Data_for_IC_trend_tables!$A$1:$G$49194,7,FALSE)*1000000,"-")</f>
        <v>4.8449628752980603E-2</v>
      </c>
      <c r="P15" s="30">
        <f>IFERROR(VLOOKUP(CONCATENATE($B15,"_",P$4,"_",$C$85,"_",$C$84),Data_for_IC_trend_tables!$A$1:$G$49194,7,FALSE)*1000000,"-")</f>
        <v>4.9204352517111499E-2</v>
      </c>
      <c r="Q15" s="30">
        <f>IFERROR(VLOOKUP(CONCATENATE($B15,"_",Q$4,"_",$C$85,"_",$C$84),Data_for_IC_trend_tables!$A$1:$G$49194,7,FALSE)*1000000,"-")</f>
        <v>5.0920657937658202E-2</v>
      </c>
      <c r="R15" s="30">
        <f>IFERROR(VLOOKUP(CONCATENATE($B15,"_",R$4,"_",$C$85,"_",$C$84),Data_for_IC_trend_tables!$A$1:$G$49194,7,FALSE)*1000000,"-")</f>
        <v>5.2661026414810505E-2</v>
      </c>
      <c r="S15" s="30">
        <f>IFERROR(VLOOKUP(CONCATENATE($B15,"_",S$4,"_",$C$85,"_",$C$84),Data_for_IC_trend_tables!$A$1:$G$49194,7,FALSE)*1000000,"-")</f>
        <v>5.4000519774954299E-2</v>
      </c>
      <c r="T15" s="30">
        <f>IFERROR(VLOOKUP(CONCATENATE($B15,"_",T$4,"_",$C$85,"_",$C$84),Data_for_IC_trend_tables!$A$1:$G$49194,7,FALSE)*1000000,"-")</f>
        <v>5.4683320708046601E-2</v>
      </c>
      <c r="U15" s="30">
        <f>IFERROR(VLOOKUP(CONCATENATE($B15,"_",U$4,"_",$C$85,"_",$C$84),Data_for_IC_trend_tables!$A$1:$G$49194,7,FALSE)*1000000,"-")</f>
        <v>5.6032274101308399E-2</v>
      </c>
      <c r="V15" s="30">
        <f>IFERROR(VLOOKUP(CONCATENATE($B15,"_",V$4,"_",$C$85,"_",$C$84),Data_for_IC_trend_tables!$A$1:$G$49194,7,FALSE)*1000000,"-")</f>
        <v>5.6535579111276102E-2</v>
      </c>
      <c r="W15" s="30">
        <f>IFERROR(VLOOKUP(CONCATENATE($B15,"_",W$4,"_",$C$85,"_",$C$84),Data_for_IC_trend_tables!$A$1:$G$49194,7,FALSE)*1000000,"-")</f>
        <v>5.6898926327836899E-2</v>
      </c>
      <c r="X15" s="30">
        <f>IFERROR(VLOOKUP(CONCATENATE($B15,"_",X$4,"_",$C$85,"_",$C$84),Data_for_IC_trend_tables!$A$1:$G$49194,7,FALSE)*1000000,"-")</f>
        <v>5.7496838800668998E-2</v>
      </c>
      <c r="Y15" s="30">
        <f>IFERROR(VLOOKUP(CONCATENATE($B15,"_",Y$4,"_",$C$85,"_",$C$84),Data_for_IC_trend_tables!$A$1:$G$49194,7,FALSE)*1000000,"-")</f>
        <v>5.8266382713430605E-2</v>
      </c>
      <c r="Z15" s="30">
        <f>IFERROR(VLOOKUP(CONCATENATE($B15,"_",Z$4,"_",$C$85,"_",$C$84),Data_for_IC_trend_tables!$A$1:$G$49194,7,FALSE)*1000000,"-")</f>
        <v>5.8643618773251804E-2</v>
      </c>
      <c r="AA15" s="30">
        <f>IFERROR(VLOOKUP(CONCATENATE($B15,"_",AA$4,"_",$C$85,"_",$C$84),Data_for_IC_trend_tables!$A$1:$G$49194,7,FALSE)*1000000,"-")</f>
        <v>5.9401283207919001E-2</v>
      </c>
      <c r="AB15" s="30">
        <f>IFERROR(VLOOKUP(CONCATENATE($B15,"_",AB$4,"_",$C$85,"_",$C$84),Data_for_IC_trend_tables!$A$1:$G$49194,7,FALSE)*1000000,"-")</f>
        <v>1.95605477708461E-2</v>
      </c>
      <c r="AC15" s="30">
        <f>IFERROR(VLOOKUP(CONCATENATE($B15,"_",AC$4,"_",$C$85,"_",$C$84),Data_for_IC_trend_tables!$A$1:$G$49194,7,FALSE)*1000000,"-")</f>
        <v>7.5050839937397798E-3</v>
      </c>
      <c r="AD15" s="30">
        <f>IFERROR(VLOOKUP(CONCATENATE($B15,"_",AD$4,"_",$C$85,"_",$C$84),Data_for_IC_trend_tables!$A$1:$G$49194,7,FALSE)*1000000,"-")</f>
        <v>7.4908544530483193E-3</v>
      </c>
      <c r="AE15" s="30">
        <f>IFERROR(VLOOKUP(CONCATENATE($B15,"_",AE$4,"_",$C$85,"_",$C$84),Data_for_IC_trend_tables!$A$1:$G$49194,7,FALSE)*1000000,"-")</f>
        <v>7.9550174339632594E-3</v>
      </c>
      <c r="AF15" s="30">
        <f>IFERROR(VLOOKUP(CONCATENATE($B15,"_",AF$4,"_",$C$85,"_",$C$84),Data_for_IC_trend_tables!$A$1:$G$49194,7,FALSE)*1000000,"-")</f>
        <v>7.6934222119660001E-2</v>
      </c>
      <c r="AG15" s="30">
        <f>IFERROR(VLOOKUP(CONCATENATE($B15,"_",AG$4,"_",$C$85,"_",$C$84),Data_for_IC_trend_tables!$A$1:$G$49194,7,FALSE)*1000000,"-")</f>
        <v>1.45758892304883E-2</v>
      </c>
      <c r="AH15" s="30">
        <f>IFERROR(VLOOKUP(CONCATENATE($B15,"_",AH$4,"_",$C$85,"_",$C$84),Data_for_IC_trend_tables!$A$1:$G$49194,7,FALSE)*1000000,"-")</f>
        <v>1.09074070888428E-2</v>
      </c>
      <c r="AI15" s="30">
        <f>IFERROR(VLOOKUP(CONCATENATE($B15,"_",AI$4,"_",$C$85,"_",$C$84),Data_for_IC_trend_tables!$A$1:$G$49194,7,FALSE)*1000000,"-")</f>
        <v>2.00736443767775E-2</v>
      </c>
      <c r="AJ15" s="30">
        <f>IFERROR(VLOOKUP(CONCATENATE($B15,"_",AJ$4,"_",$C$85,"_",$C$84),Data_for_IC_trend_tables!$A$1:$G$49194,7,FALSE)*1000000,"-")</f>
        <v>7.5035943517401706E-3</v>
      </c>
      <c r="AK15" s="30">
        <f>IFERROR(VLOOKUP(CONCATENATE($B15,"_",AK$4,"_",$C$85,"_",$C$84),Data_for_IC_trend_tables!$A$1:$G$49194,7,FALSE)*1000000,"-")</f>
        <v>2.0958182107622601E-2</v>
      </c>
      <c r="AL15" s="30">
        <f>IFERROR(VLOOKUP(CONCATENATE($B15,"_",AL$4,"_",$C$85,"_",$C$84),Data_for_IC_trend_tables!$A$1:$G$49194,7,FALSE)*1000000,"-")</f>
        <v>2.1434922823742601E-2</v>
      </c>
      <c r="AM15" s="30">
        <f>IFERROR(VLOOKUP(CONCATENATE($B15,"_",AM$4,"_",$C$85,"_",$C$84),Data_for_IC_trend_tables!$A$1:$G$49194,7,FALSE)*1000000,"-")</f>
        <v>1.18743820140138E-2</v>
      </c>
      <c r="AN15" s="30">
        <f>IFERROR(VLOOKUP(CONCATENATE($B15,"_",AN$4,"_",$C$85,"_",$C$84),Data_for_IC_trend_tables!$A$1:$G$49194,7,FALSE)*1000000,"-")</f>
        <v>9.0624430680638392E-3</v>
      </c>
      <c r="AO15" s="30">
        <f>IFERROR(VLOOKUP(CONCATENATE($B15,"_",AO$4,"_",$C$85,"_",$C$84),Data_for_IC_trend_tables!$A$1:$G$49194,7,FALSE)*1000000,"-")</f>
        <v>1.34583818002926E-2</v>
      </c>
      <c r="AP15" s="30">
        <f>IFERROR(VLOOKUP(CONCATENATE($B15,"_",AP$4,"_",$C$85,"_",$C$84),Data_for_IC_trend_tables!$A$1:$G$49194,7,FALSE)*1000000,"-")</f>
        <v>2.9136210588840902E-2</v>
      </c>
      <c r="AQ15" s="30">
        <f>IFERROR(VLOOKUP(CONCATENATE($B15,"_",AQ$4,"_",$C$85,"_",$C$84),Data_for_IC_trend_tables!$A$1:$G$49194,7,FALSE)*1000000,"-")</f>
        <v>2.3142002546933799E-2</v>
      </c>
      <c r="AR15" s="30">
        <f>IFERROR(VLOOKUP(CONCATENATE($B15,"_",AR$4,"_",$C$85,"_",$C$84),Data_for_IC_trend_tables!$A$1:$G$49194,7,FALSE)*1000000,"-")</f>
        <v>4.2649247154309899E-2</v>
      </c>
      <c r="AS15" s="30">
        <f>IFERROR(VLOOKUP(CONCATENATE($B15,"_",AS$4,"_",$C$85,"_",$C$84),Data_for_IC_trend_tables!$A$1:$G$49194,7,FALSE)*1000000,"-")</f>
        <v>4.3345673178876103E-2</v>
      </c>
      <c r="AT15" s="30">
        <f>IFERROR(VLOOKUP(CONCATENATE($B15,"_",AT$4,"_",$C$85,"_",$C$84),Data_for_IC_trend_tables!$A$1:$G$49194,7,FALSE)*1000000,"-")</f>
        <v>9.2635345996190995E-3</v>
      </c>
      <c r="AU15" s="30">
        <f>IFERROR(VLOOKUP(CONCATENATE($B15,"_",AU$4,"_",$C$85,"_",$C$84),Data_for_IC_trend_tables!$A$1:$G$49194,7,FALSE)*1000000,"-")</f>
        <v>9.21542604421971E-3</v>
      </c>
      <c r="AV15" s="30"/>
      <c r="AW15" s="30">
        <f>IFERROR(VLOOKUP(CONCATENATE($B15,"_",AW$4,"_",$C$85,"_",$C$84),Data_for_IC_trend_tables!$A$1:$G$49194,7,FALSE)*1000000,"-")</f>
        <v>9.21542604421971E-3</v>
      </c>
      <c r="AX15" s="83">
        <f t="shared" si="2"/>
        <v>4.8449628752980603E-2</v>
      </c>
      <c r="AY15" s="38" t="str">
        <f t="shared" si="0"/>
        <v>Yes</v>
      </c>
      <c r="AZ15" s="58">
        <f t="shared" si="1"/>
        <v>-0.80979367063462215</v>
      </c>
      <c r="BA15" s="32" t="s">
        <v>76</v>
      </c>
      <c r="BC15" s="21"/>
    </row>
    <row r="16" spans="2:55" s="3" customFormat="1" x14ac:dyDescent="0.2">
      <c r="B16" s="53" t="s">
        <v>144</v>
      </c>
      <c r="C16" s="71" t="s">
        <v>187</v>
      </c>
      <c r="D16" s="56">
        <v>1990</v>
      </c>
      <c r="E16" s="30" t="str">
        <f>IFERROR(VLOOKUP(CONCATENATE($B16,"_",E$4,"_",$C$85,"_",$C$84),Data_for_IC_trend_tables!$A$1:$G$49194,7,FALSE)*1000000,"-")</f>
        <v>-</v>
      </c>
      <c r="F16" s="30" t="str">
        <f>IFERROR(VLOOKUP(CONCATENATE($B16,"_",F$4,"_",$C$85,"_",$C$84),Data_for_IC_trend_tables!$A$1:$G$49194,7,FALSE)*1000000,"-")</f>
        <v>-</v>
      </c>
      <c r="G16" s="30" t="str">
        <f>IFERROR(VLOOKUP(CONCATENATE($B16,"_",G$4,"_",$C$85,"_",$C$84),Data_for_IC_trend_tables!$A$1:$G$49194,7,FALSE)*1000000,"-")</f>
        <v>-</v>
      </c>
      <c r="H16" s="30" t="str">
        <f>IFERROR(VLOOKUP(CONCATENATE($B16,"_",H$4,"_",$C$85,"_",$C$84),Data_for_IC_trend_tables!$A$1:$G$49194,7,FALSE)*1000000,"-")</f>
        <v>-</v>
      </c>
      <c r="I16" s="30" t="str">
        <f>IFERROR(VLOOKUP(CONCATENATE($B16,"_",I$4,"_",$C$85,"_",$C$84),Data_for_IC_trend_tables!$A$1:$G$49194,7,FALSE)*1000000,"-")</f>
        <v>-</v>
      </c>
      <c r="J16" s="30" t="str">
        <f>IFERROR(VLOOKUP(CONCATENATE($B16,"_",J$4,"_",$C$85,"_",$C$84),Data_for_IC_trend_tables!$A$1:$G$49194,7,FALSE)*1000000,"-")</f>
        <v>-</v>
      </c>
      <c r="K16" s="30" t="str">
        <f>IFERROR(VLOOKUP(CONCATENATE($B16,"_",K$4,"_",$C$85,"_",$C$84),Data_for_IC_trend_tables!$A$1:$G$49194,7,FALSE)*1000000,"-")</f>
        <v>-</v>
      </c>
      <c r="L16" s="30" t="str">
        <f>IFERROR(VLOOKUP(CONCATENATE($B16,"_",L$4,"_",$C$85,"_",$C$84),Data_for_IC_trend_tables!$A$1:$G$49194,7,FALSE)*1000000,"-")</f>
        <v>-</v>
      </c>
      <c r="M16" s="30" t="str">
        <f>IFERROR(VLOOKUP(CONCATENATE($B16,"_",M$4,"_",$C$85,"_",$C$84),Data_for_IC_trend_tables!$A$1:$G$49194,7,FALSE)*1000000,"-")</f>
        <v>-</v>
      </c>
      <c r="N16" s="30" t="str">
        <f>IFERROR(VLOOKUP(CONCATENATE($B16,"_",N$4,"_",$C$85,"_",$C$84),Data_for_IC_trend_tables!$A$1:$G$49194,7,FALSE)*1000000,"-")</f>
        <v>-</v>
      </c>
      <c r="O16" s="30">
        <f>IFERROR(VLOOKUP(CONCATENATE($B16,"_",O$4,"_",$C$85,"_",$C$84),Data_for_IC_trend_tables!$A$1:$G$49194,7,FALSE)*1000000,"-")</f>
        <v>515.68338366022999</v>
      </c>
      <c r="P16" s="30">
        <f>IFERROR(VLOOKUP(CONCATENATE($B16,"_",P$4,"_",$C$85,"_",$C$84),Data_for_IC_trend_tables!$A$1:$G$49194,7,FALSE)*1000000,"-")</f>
        <v>367.86671307159401</v>
      </c>
      <c r="Q16" s="30">
        <f>IFERROR(VLOOKUP(CONCATENATE($B16,"_",Q$4,"_",$C$85,"_",$C$84),Data_for_IC_trend_tables!$A$1:$G$49194,7,FALSE)*1000000,"-")</f>
        <v>315.04272364421001</v>
      </c>
      <c r="R16" s="30">
        <f>IFERROR(VLOOKUP(CONCATENATE($B16,"_",R$4,"_",$C$85,"_",$C$84),Data_for_IC_trend_tables!$A$1:$G$49194,7,FALSE)*1000000,"-")</f>
        <v>303.13289841274201</v>
      </c>
      <c r="S16" s="30">
        <f>IFERROR(VLOOKUP(CONCATENATE($B16,"_",S$4,"_",$C$85,"_",$C$84),Data_for_IC_trend_tables!$A$1:$G$49194,7,FALSE)*1000000,"-")</f>
        <v>262.60733144365702</v>
      </c>
      <c r="T16" s="30">
        <f>IFERROR(VLOOKUP(CONCATENATE($B16,"_",T$4,"_",$C$85,"_",$C$84),Data_for_IC_trend_tables!$A$1:$G$49194,7,FALSE)*1000000,"-")</f>
        <v>253.83071028872797</v>
      </c>
      <c r="U16" s="30">
        <f>IFERROR(VLOOKUP(CONCATENATE($B16,"_",U$4,"_",$C$85,"_",$C$84),Data_for_IC_trend_tables!$A$1:$G$49194,7,FALSE)*1000000,"-")</f>
        <v>313.15821536261302</v>
      </c>
      <c r="V16" s="30">
        <f>IFERROR(VLOOKUP(CONCATENATE($B16,"_",V$4,"_",$C$85,"_",$C$84),Data_for_IC_trend_tables!$A$1:$G$49194,7,FALSE)*1000000,"-")</f>
        <v>333.53672972708898</v>
      </c>
      <c r="W16" s="30">
        <f>IFERROR(VLOOKUP(CONCATENATE($B16,"_",W$4,"_",$C$85,"_",$C$84),Data_for_IC_trend_tables!$A$1:$G$49194,7,FALSE)*1000000,"-")</f>
        <v>349.07933724157101</v>
      </c>
      <c r="X16" s="30">
        <f>IFERROR(VLOOKUP(CONCATENATE($B16,"_",X$4,"_",$C$85,"_",$C$84),Data_for_IC_trend_tables!$A$1:$G$49194,7,FALSE)*1000000,"-")</f>
        <v>338.28720198820196</v>
      </c>
      <c r="Y16" s="30">
        <f>IFERROR(VLOOKUP(CONCATENATE($B16,"_",Y$4,"_",$C$85,"_",$C$84),Data_for_IC_trend_tables!$A$1:$G$49194,7,FALSE)*1000000,"-")</f>
        <v>172.45340419384598</v>
      </c>
      <c r="Z16" s="30">
        <f>IFERROR(VLOOKUP(CONCATENATE($B16,"_",Z$4,"_",$C$85,"_",$C$84),Data_for_IC_trend_tables!$A$1:$G$49194,7,FALSE)*1000000,"-")</f>
        <v>189.267579919848</v>
      </c>
      <c r="AA16" s="30">
        <f>IFERROR(VLOOKUP(CONCATENATE($B16,"_",AA$4,"_",$C$85,"_",$C$84),Data_for_IC_trend_tables!$A$1:$G$49194,7,FALSE)*1000000,"-")</f>
        <v>234.18765819085598</v>
      </c>
      <c r="AB16" s="30">
        <f>IFERROR(VLOOKUP(CONCATENATE($B16,"_",AB$4,"_",$C$85,"_",$C$84),Data_for_IC_trend_tables!$A$1:$G$49194,7,FALSE)*1000000,"-")</f>
        <v>15.753120579133199</v>
      </c>
      <c r="AC16" s="30">
        <f>IFERROR(VLOOKUP(CONCATENATE($B16,"_",AC$4,"_",$C$85,"_",$C$84),Data_for_IC_trend_tables!$A$1:$G$49194,7,FALSE)*1000000,"-")</f>
        <v>17.368309537110601</v>
      </c>
      <c r="AD16" s="30">
        <f>IFERROR(VLOOKUP(CONCATENATE($B16,"_",AD$4,"_",$C$85,"_",$C$84),Data_for_IC_trend_tables!$A$1:$G$49194,7,FALSE)*1000000,"-")</f>
        <v>13.6378192339837</v>
      </c>
      <c r="AE16" s="30">
        <f>IFERROR(VLOOKUP(CONCATENATE($B16,"_",AE$4,"_",$C$85,"_",$C$84),Data_for_IC_trend_tables!$A$1:$G$49194,7,FALSE)*1000000,"-")</f>
        <v>13.5868183739193</v>
      </c>
      <c r="AF16" s="30">
        <f>IFERROR(VLOOKUP(CONCATENATE($B16,"_",AF$4,"_",$C$85,"_",$C$84),Data_for_IC_trend_tables!$A$1:$G$49194,7,FALSE)*1000000,"-")</f>
        <v>11.5529201251539</v>
      </c>
      <c r="AG16" s="30">
        <f>IFERROR(VLOOKUP(CONCATENATE($B16,"_",AG$4,"_",$C$85,"_",$C$84),Data_for_IC_trend_tables!$A$1:$G$49194,7,FALSE)*1000000,"-")</f>
        <v>10.733063066308</v>
      </c>
      <c r="AH16" s="30">
        <f>IFERROR(VLOOKUP(CONCATENATE($B16,"_",AH$4,"_",$C$85,"_",$C$84),Data_for_IC_trend_tables!$A$1:$G$49194,7,FALSE)*1000000,"-")</f>
        <v>12.1671502593396</v>
      </c>
      <c r="AI16" s="30">
        <f>IFERROR(VLOOKUP(CONCATENATE($B16,"_",AI$4,"_",$C$85,"_",$C$84),Data_for_IC_trend_tables!$A$1:$G$49194,7,FALSE)*1000000,"-")</f>
        <v>21.7265137868289</v>
      </c>
      <c r="AJ16" s="30">
        <f>IFERROR(VLOOKUP(CONCATENATE($B16,"_",AJ$4,"_",$C$85,"_",$C$84),Data_for_IC_trend_tables!$A$1:$G$49194,7,FALSE)*1000000,"-")</f>
        <v>18.424277627930099</v>
      </c>
      <c r="AK16" s="30">
        <f>IFERROR(VLOOKUP(CONCATENATE($B16,"_",AK$4,"_",$C$85,"_",$C$84),Data_for_IC_trend_tables!$A$1:$G$49194,7,FALSE)*1000000,"-")</f>
        <v>24.441534403274002</v>
      </c>
      <c r="AL16" s="30">
        <f>IFERROR(VLOOKUP(CONCATENATE($B16,"_",AL$4,"_",$C$85,"_",$C$84),Data_for_IC_trend_tables!$A$1:$G$49194,7,FALSE)*1000000,"-")</f>
        <v>22.4091546154032</v>
      </c>
      <c r="AM16" s="30">
        <f>IFERROR(VLOOKUP(CONCATENATE($B16,"_",AM$4,"_",$C$85,"_",$C$84),Data_for_IC_trend_tables!$A$1:$G$49194,7,FALSE)*1000000,"-")</f>
        <v>22.239348781040402</v>
      </c>
      <c r="AN16" s="30">
        <f>IFERROR(VLOOKUP(CONCATENATE($B16,"_",AN$4,"_",$C$85,"_",$C$84),Data_for_IC_trend_tables!$A$1:$G$49194,7,FALSE)*1000000,"-")</f>
        <v>25.786150085932203</v>
      </c>
      <c r="AO16" s="30">
        <f>IFERROR(VLOOKUP(CONCATENATE($B16,"_",AO$4,"_",$C$85,"_",$C$84),Data_for_IC_trend_tables!$A$1:$G$49194,7,FALSE)*1000000,"-")</f>
        <v>24.712921918607801</v>
      </c>
      <c r="AP16" s="30">
        <f>IFERROR(VLOOKUP(CONCATENATE($B16,"_",AP$4,"_",$C$85,"_",$C$84),Data_for_IC_trend_tables!$A$1:$G$49194,7,FALSE)*1000000,"-")</f>
        <v>22.2462404627308</v>
      </c>
      <c r="AQ16" s="30">
        <f>IFERROR(VLOOKUP(CONCATENATE($B16,"_",AQ$4,"_",$C$85,"_",$C$84),Data_for_IC_trend_tables!$A$1:$G$49194,7,FALSE)*1000000,"-")</f>
        <v>20.912424564629902</v>
      </c>
      <c r="AR16" s="30">
        <f>IFERROR(VLOOKUP(CONCATENATE($B16,"_",AR$4,"_",$C$85,"_",$C$84),Data_for_IC_trend_tables!$A$1:$G$49194,7,FALSE)*1000000,"-")</f>
        <v>15.349285372413499</v>
      </c>
      <c r="AS16" s="30">
        <f>IFERROR(VLOOKUP(CONCATENATE($B16,"_",AS$4,"_",$C$85,"_",$C$84),Data_for_IC_trend_tables!$A$1:$G$49194,7,FALSE)*1000000,"-")</f>
        <v>12.935598800008099</v>
      </c>
      <c r="AT16" s="30">
        <f>IFERROR(VLOOKUP(CONCATENATE($B16,"_",AT$4,"_",$C$85,"_",$C$84),Data_for_IC_trend_tables!$A$1:$G$49194,7,FALSE)*1000000,"-")</f>
        <v>11.334494125610501</v>
      </c>
      <c r="AU16" s="30">
        <f>IFERROR(VLOOKUP(CONCATENATE($B16,"_",AU$4,"_",$C$85,"_",$C$84),Data_for_IC_trend_tables!$A$1:$G$49194,7,FALSE)*1000000,"-")</f>
        <v>9.9330874665989786</v>
      </c>
      <c r="AV16" s="30"/>
      <c r="AW16" s="30">
        <f>IFERROR(VLOOKUP(CONCATENATE($B16,"_",AW$4,"_",$C$85,"_",$C$84),Data_for_IC_trend_tables!$A$1:$G$49194,7,FALSE)*1000000,"-")</f>
        <v>9.9330874665989786</v>
      </c>
      <c r="AX16" s="82">
        <f t="shared" si="2"/>
        <v>515.68338366022999</v>
      </c>
      <c r="AY16" s="38" t="str">
        <f t="shared" si="0"/>
        <v>Yes</v>
      </c>
      <c r="AZ16" s="58">
        <f t="shared" si="1"/>
        <v>-0.98073801138191485</v>
      </c>
      <c r="BA16" s="32" t="s">
        <v>76</v>
      </c>
      <c r="BC16" s="21"/>
    </row>
    <row r="17" spans="2:64" s="3" customFormat="1" x14ac:dyDescent="0.2">
      <c r="B17" s="53" t="s">
        <v>145</v>
      </c>
      <c r="C17" s="71" t="s">
        <v>8</v>
      </c>
      <c r="D17" s="56">
        <v>1990</v>
      </c>
      <c r="E17" s="30" t="str">
        <f>IFERROR(VLOOKUP(CONCATENATE($B17,"_",E$4,"_",$C$85,"_",$C$84),Data_for_IC_trend_tables!$A$1:$G$49194,7,FALSE)*1000000,"-")</f>
        <v>-</v>
      </c>
      <c r="F17" s="30" t="str">
        <f>IFERROR(VLOOKUP(CONCATENATE($B17,"_",F$4,"_",$C$85,"_",$C$84),Data_for_IC_trend_tables!$A$1:$G$49194,7,FALSE)*1000000,"-")</f>
        <v>-</v>
      </c>
      <c r="G17" s="30" t="str">
        <f>IFERROR(VLOOKUP(CONCATENATE($B17,"_",G$4,"_",$C$85,"_",$C$84),Data_for_IC_trend_tables!$A$1:$G$49194,7,FALSE)*1000000,"-")</f>
        <v>-</v>
      </c>
      <c r="H17" s="30" t="str">
        <f>IFERROR(VLOOKUP(CONCATENATE($B17,"_",H$4,"_",$C$85,"_",$C$84),Data_for_IC_trend_tables!$A$1:$G$49194,7,FALSE)*1000000,"-")</f>
        <v>-</v>
      </c>
      <c r="I17" s="30" t="str">
        <f>IFERROR(VLOOKUP(CONCATENATE($B17,"_",I$4,"_",$C$85,"_",$C$84),Data_for_IC_trend_tables!$A$1:$G$49194,7,FALSE)*1000000,"-")</f>
        <v>-</v>
      </c>
      <c r="J17" s="30" t="str">
        <f>IFERROR(VLOOKUP(CONCATENATE($B17,"_",J$4,"_",$C$85,"_",$C$84),Data_for_IC_trend_tables!$A$1:$G$49194,7,FALSE)*1000000,"-")</f>
        <v>-</v>
      </c>
      <c r="K17" s="30" t="str">
        <f>IFERROR(VLOOKUP(CONCATENATE($B17,"_",K$4,"_",$C$85,"_",$C$84),Data_for_IC_trend_tables!$A$1:$G$49194,7,FALSE)*1000000,"-")</f>
        <v>-</v>
      </c>
      <c r="L17" s="30" t="str">
        <f>IFERROR(VLOOKUP(CONCATENATE($B17,"_",L$4,"_",$C$85,"_",$C$84),Data_for_IC_trend_tables!$A$1:$G$49194,7,FALSE)*1000000,"-")</f>
        <v>-</v>
      </c>
      <c r="M17" s="30" t="str">
        <f>IFERROR(VLOOKUP(CONCATENATE($B17,"_",M$4,"_",$C$85,"_",$C$84),Data_for_IC_trend_tables!$A$1:$G$49194,7,FALSE)*1000000,"-")</f>
        <v>-</v>
      </c>
      <c r="N17" s="30" t="str">
        <f>IFERROR(VLOOKUP(CONCATENATE($B17,"_",N$4,"_",$C$85,"_",$C$84),Data_for_IC_trend_tables!$A$1:$G$49194,7,FALSE)*1000000,"-")</f>
        <v>-</v>
      </c>
      <c r="O17" s="30">
        <f>IFERROR(VLOOKUP(CONCATENATE($B17,"_",O$4,"_",$C$85,"_",$C$84),Data_for_IC_trend_tables!$A$1:$G$49194,7,FALSE)*1000000,"-")</f>
        <v>13.307935624197601</v>
      </c>
      <c r="P17" s="30">
        <f>IFERROR(VLOOKUP(CONCATENATE($B17,"_",P$4,"_",$C$85,"_",$C$84),Data_for_IC_trend_tables!$A$1:$G$49194,7,FALSE)*1000000,"-")</f>
        <v>23.306718302679602</v>
      </c>
      <c r="Q17" s="30">
        <f>IFERROR(VLOOKUP(CONCATENATE($B17,"_",Q$4,"_",$C$85,"_",$C$84),Data_for_IC_trend_tables!$A$1:$G$49194,7,FALSE)*1000000,"-")</f>
        <v>16.165841633785</v>
      </c>
      <c r="R17" s="30">
        <f>IFERROR(VLOOKUP(CONCATENATE($B17,"_",R$4,"_",$C$85,"_",$C$84),Data_for_IC_trend_tables!$A$1:$G$49194,7,FALSE)*1000000,"-")</f>
        <v>11.960081908560399</v>
      </c>
      <c r="S17" s="30">
        <f>IFERROR(VLOOKUP(CONCATENATE($B17,"_",S$4,"_",$C$85,"_",$C$84),Data_for_IC_trend_tables!$A$1:$G$49194,7,FALSE)*1000000,"-")</f>
        <v>12.2044643053691</v>
      </c>
      <c r="T17" s="30">
        <f>IFERROR(VLOOKUP(CONCATENATE($B17,"_",T$4,"_",$C$85,"_",$C$84),Data_for_IC_trend_tables!$A$1:$G$49194,7,FALSE)*1000000,"-")</f>
        <v>11.1609021992428</v>
      </c>
      <c r="U17" s="30">
        <f>IFERROR(VLOOKUP(CONCATENATE($B17,"_",U$4,"_",$C$85,"_",$C$84),Data_for_IC_trend_tables!$A$1:$G$49194,7,FALSE)*1000000,"-")</f>
        <v>11.5808626552897</v>
      </c>
      <c r="V17" s="30">
        <f>IFERROR(VLOOKUP(CONCATENATE($B17,"_",V$4,"_",$C$85,"_",$C$84),Data_for_IC_trend_tables!$A$1:$G$49194,7,FALSE)*1000000,"-")</f>
        <v>19.109579052431499</v>
      </c>
      <c r="W17" s="30">
        <f>IFERROR(VLOOKUP(CONCATENATE($B17,"_",W$4,"_",$C$85,"_",$C$84),Data_for_IC_trend_tables!$A$1:$G$49194,7,FALSE)*1000000,"-")</f>
        <v>14.1978285702313</v>
      </c>
      <c r="X17" s="30">
        <f>IFERROR(VLOOKUP(CONCATENATE($B17,"_",X$4,"_",$C$85,"_",$C$84),Data_for_IC_trend_tables!$A$1:$G$49194,7,FALSE)*1000000,"-")</f>
        <v>9.6974497412140899</v>
      </c>
      <c r="Y17" s="30">
        <f>IFERROR(VLOOKUP(CONCATENATE($B17,"_",Y$4,"_",$C$85,"_",$C$84),Data_for_IC_trend_tables!$A$1:$G$49194,7,FALSE)*1000000,"-")</f>
        <v>5.52524574871111</v>
      </c>
      <c r="Z17" s="30">
        <f>IFERROR(VLOOKUP(CONCATENATE($B17,"_",Z$4,"_",$C$85,"_",$C$84),Data_for_IC_trend_tables!$A$1:$G$49194,7,FALSE)*1000000,"-")</f>
        <v>5.6199820211043301</v>
      </c>
      <c r="AA17" s="30">
        <f>IFERROR(VLOOKUP(CONCATENATE($B17,"_",AA$4,"_",$C$85,"_",$C$84),Data_for_IC_trend_tables!$A$1:$G$49194,7,FALSE)*1000000,"-")</f>
        <v>3.1790967884481902</v>
      </c>
      <c r="AB17" s="30">
        <f>IFERROR(VLOOKUP(CONCATENATE($B17,"_",AB$4,"_",$C$85,"_",$C$84),Data_for_IC_trend_tables!$A$1:$G$49194,7,FALSE)*1000000,"-")</f>
        <v>3.5407945500440499</v>
      </c>
      <c r="AC17" s="30">
        <f>IFERROR(VLOOKUP(CONCATENATE($B17,"_",AC$4,"_",$C$85,"_",$C$84),Data_for_IC_trend_tables!$A$1:$G$49194,7,FALSE)*1000000,"-")</f>
        <v>3.0398535006491203</v>
      </c>
      <c r="AD17" s="30">
        <f>IFERROR(VLOOKUP(CONCATENATE($B17,"_",AD$4,"_",$C$85,"_",$C$84),Data_for_IC_trend_tables!$A$1:$G$49194,7,FALSE)*1000000,"-")</f>
        <v>3.6781761459003599</v>
      </c>
      <c r="AE17" s="30">
        <f>IFERROR(VLOOKUP(CONCATENATE($B17,"_",AE$4,"_",$C$85,"_",$C$84),Data_for_IC_trend_tables!$A$1:$G$49194,7,FALSE)*1000000,"-")</f>
        <v>3.6148056425975801</v>
      </c>
      <c r="AF17" s="30">
        <f>IFERROR(VLOOKUP(CONCATENATE($B17,"_",AF$4,"_",$C$85,"_",$C$84),Data_for_IC_trend_tables!$A$1:$G$49194,7,FALSE)*1000000,"-")</f>
        <v>3.5516012707525699</v>
      </c>
      <c r="AG17" s="30">
        <f>IFERROR(VLOOKUP(CONCATENATE($B17,"_",AG$4,"_",$C$85,"_",$C$84),Data_for_IC_trend_tables!$A$1:$G$49194,7,FALSE)*1000000,"-")</f>
        <v>3.4199808137781202</v>
      </c>
      <c r="AH17" s="30">
        <f>IFERROR(VLOOKUP(CONCATENATE($B17,"_",AH$4,"_",$C$85,"_",$C$84),Data_for_IC_trend_tables!$A$1:$G$49194,7,FALSE)*1000000,"-")</f>
        <v>2.6202774172257199</v>
      </c>
      <c r="AI17" s="30">
        <f>IFERROR(VLOOKUP(CONCATENATE($B17,"_",AI$4,"_",$C$85,"_",$C$84),Data_for_IC_trend_tables!$A$1:$G$49194,7,FALSE)*1000000,"-")</f>
        <v>2.7338139890415398</v>
      </c>
      <c r="AJ17" s="30">
        <f>IFERROR(VLOOKUP(CONCATENATE($B17,"_",AJ$4,"_",$C$85,"_",$C$84),Data_for_IC_trend_tables!$A$1:$G$49194,7,FALSE)*1000000,"-")</f>
        <v>2.5903064274093799</v>
      </c>
      <c r="AK17" s="30">
        <f>IFERROR(VLOOKUP(CONCATENATE($B17,"_",AK$4,"_",$C$85,"_",$C$84),Data_for_IC_trend_tables!$A$1:$G$49194,7,FALSE)*1000000,"-")</f>
        <v>2.3289275645379304</v>
      </c>
      <c r="AL17" s="30">
        <f>IFERROR(VLOOKUP(CONCATENATE($B17,"_",AL$4,"_",$C$85,"_",$C$84),Data_for_IC_trend_tables!$A$1:$G$49194,7,FALSE)*1000000,"-")</f>
        <v>2.5427763984397398</v>
      </c>
      <c r="AM17" s="30">
        <f>IFERROR(VLOOKUP(CONCATENATE($B17,"_",AM$4,"_",$C$85,"_",$C$84),Data_for_IC_trend_tables!$A$1:$G$49194,7,FALSE)*1000000,"-")</f>
        <v>2.34428911732136</v>
      </c>
      <c r="AN17" s="30">
        <f>IFERROR(VLOOKUP(CONCATENATE($B17,"_",AN$4,"_",$C$85,"_",$C$84),Data_for_IC_trend_tables!$A$1:$G$49194,7,FALSE)*1000000,"-")</f>
        <v>2.1623444041800597</v>
      </c>
      <c r="AO17" s="30">
        <f>IFERROR(VLOOKUP(CONCATENATE($B17,"_",AO$4,"_",$C$85,"_",$C$84),Data_for_IC_trend_tables!$A$1:$G$49194,7,FALSE)*1000000,"-")</f>
        <v>2.3241413954451997</v>
      </c>
      <c r="AP17" s="30">
        <f>IFERROR(VLOOKUP(CONCATENATE($B17,"_",AP$4,"_",$C$85,"_",$C$84),Data_for_IC_trend_tables!$A$1:$G$49194,7,FALSE)*1000000,"-")</f>
        <v>2.39222676594785</v>
      </c>
      <c r="AQ17" s="30">
        <f>IFERROR(VLOOKUP(CONCATENATE($B17,"_",AQ$4,"_",$C$85,"_",$C$84),Data_for_IC_trend_tables!$A$1:$G$49194,7,FALSE)*1000000,"-")</f>
        <v>2.38372915619696</v>
      </c>
      <c r="AR17" s="30">
        <f>IFERROR(VLOOKUP(CONCATENATE($B17,"_",AR$4,"_",$C$85,"_",$C$84),Data_for_IC_trend_tables!$A$1:$G$49194,7,FALSE)*1000000,"-")</f>
        <v>2.1275391111217399</v>
      </c>
      <c r="AS17" s="30">
        <f>IFERROR(VLOOKUP(CONCATENATE($B17,"_",AS$4,"_",$C$85,"_",$C$84),Data_for_IC_trend_tables!$A$1:$G$49194,7,FALSE)*1000000,"-")</f>
        <v>2.0642749287965101</v>
      </c>
      <c r="AT17" s="30">
        <f>IFERROR(VLOOKUP(CONCATENATE($B17,"_",AT$4,"_",$C$85,"_",$C$84),Data_for_IC_trend_tables!$A$1:$G$49194,7,FALSE)*1000000,"-")</f>
        <v>2.3514941116063501</v>
      </c>
      <c r="AU17" s="30">
        <f>IFERROR(VLOOKUP(CONCATENATE($B17,"_",AU$4,"_",$C$85,"_",$C$84),Data_for_IC_trend_tables!$A$1:$G$49194,7,FALSE)*1000000,"-")</f>
        <v>2.2343183071877699</v>
      </c>
      <c r="AV17" s="30"/>
      <c r="AW17" s="30">
        <f>IFERROR(VLOOKUP(CONCATENATE($B17,"_",AW$4,"_",$C$85,"_",$C$84),Data_for_IC_trend_tables!$A$1:$G$49194,7,FALSE)*1000000,"-")</f>
        <v>2.2343183071877699</v>
      </c>
      <c r="AX17" s="82">
        <f t="shared" si="2"/>
        <v>13.307935624197601</v>
      </c>
      <c r="AY17" s="38" t="str">
        <f t="shared" si="0"/>
        <v>Yes</v>
      </c>
      <c r="AZ17" s="58">
        <f t="shared" si="1"/>
        <v>-0.83210631834398519</v>
      </c>
      <c r="BA17" s="32" t="s">
        <v>76</v>
      </c>
      <c r="BC17" s="21"/>
    </row>
    <row r="18" spans="2:64" s="3" customFormat="1" x14ac:dyDescent="0.2">
      <c r="B18" s="53" t="s">
        <v>146</v>
      </c>
      <c r="C18" s="71" t="s">
        <v>9</v>
      </c>
      <c r="D18" s="69">
        <v>1995</v>
      </c>
      <c r="E18" s="30" t="str">
        <f>IFERROR(VLOOKUP(CONCATENATE($B18,"_",E$4,"_",$C$85,"_",$C$84),Data_for_IC_trend_tables!$A$1:$G$49194,7,FALSE)*1000000,"-")</f>
        <v>-</v>
      </c>
      <c r="F18" s="30" t="str">
        <f>IFERROR(VLOOKUP(CONCATENATE($B18,"_",F$4,"_",$C$85,"_",$C$84),Data_for_IC_trend_tables!$A$1:$G$49194,7,FALSE)*1000000,"-")</f>
        <v>-</v>
      </c>
      <c r="G18" s="30" t="str">
        <f>IFERROR(VLOOKUP(CONCATENATE($B18,"_",G$4,"_",$C$85,"_",$C$84),Data_for_IC_trend_tables!$A$1:$G$49194,7,FALSE)*1000000,"-")</f>
        <v>-</v>
      </c>
      <c r="H18" s="30" t="str">
        <f>IFERROR(VLOOKUP(CONCATENATE($B18,"_",H$4,"_",$C$85,"_",$C$84),Data_for_IC_trend_tables!$A$1:$G$49194,7,FALSE)*1000000,"-")</f>
        <v>-</v>
      </c>
      <c r="I18" s="30" t="str">
        <f>IFERROR(VLOOKUP(CONCATENATE($B18,"_",I$4,"_",$C$85,"_",$C$84),Data_for_IC_trend_tables!$A$1:$G$49194,7,FALSE)*1000000,"-")</f>
        <v>-</v>
      </c>
      <c r="J18" s="30" t="str">
        <f>IFERROR(VLOOKUP(CONCATENATE($B18,"_",J$4,"_",$C$85,"_",$C$84),Data_for_IC_trend_tables!$A$1:$G$49194,7,FALSE)*1000000,"-")</f>
        <v>-</v>
      </c>
      <c r="K18" s="30" t="str">
        <f>IFERROR(VLOOKUP(CONCATENATE($B18,"_",K$4,"_",$C$85,"_",$C$84),Data_for_IC_trend_tables!$A$1:$G$49194,7,FALSE)*1000000,"-")</f>
        <v>-</v>
      </c>
      <c r="L18" s="30" t="str">
        <f>IFERROR(VLOOKUP(CONCATENATE($B18,"_",L$4,"_",$C$85,"_",$C$84),Data_for_IC_trend_tables!$A$1:$G$49194,7,FALSE)*1000000,"-")</f>
        <v>-</v>
      </c>
      <c r="M18" s="30" t="str">
        <f>IFERROR(VLOOKUP(CONCATENATE($B18,"_",M$4,"_",$C$85,"_",$C$84),Data_for_IC_trend_tables!$A$1:$G$49194,7,FALSE)*1000000,"-")</f>
        <v>-</v>
      </c>
      <c r="N18" s="30" t="str">
        <f>IFERROR(VLOOKUP(CONCATENATE($B18,"_",N$4,"_",$C$85,"_",$C$84),Data_for_IC_trend_tables!$A$1:$G$49194,7,FALSE)*1000000,"-")</f>
        <v>-</v>
      </c>
      <c r="O18" s="30">
        <f>IFERROR(VLOOKUP(CONCATENATE($B18,"_",O$4,"_",$C$85,"_",$C$84),Data_for_IC_trend_tables!$A$1:$G$49194,7,FALSE)*1000000,"-")</f>
        <v>0.54357473290000002</v>
      </c>
      <c r="P18" s="30">
        <f>IFERROR(VLOOKUP(CONCATENATE($B18,"_",P$4,"_",$C$85,"_",$C$84),Data_for_IC_trend_tables!$A$1:$G$49194,7,FALSE)*1000000,"-")</f>
        <v>0.5301085807</v>
      </c>
      <c r="Q18" s="30">
        <f>IFERROR(VLOOKUP(CONCATENATE($B18,"_",Q$4,"_",$C$85,"_",$C$84),Data_for_IC_trend_tables!$A$1:$G$49194,7,FALSE)*1000000,"-")</f>
        <v>0.55904596959999997</v>
      </c>
      <c r="R18" s="30">
        <f>IFERROR(VLOOKUP(CONCATENATE($B18,"_",R$4,"_",$C$85,"_",$C$84),Data_for_IC_trend_tables!$A$1:$G$49194,7,FALSE)*1000000,"-")</f>
        <v>0.48659154290000001</v>
      </c>
      <c r="S18" s="30">
        <f>IFERROR(VLOOKUP(CONCATENATE($B18,"_",S$4,"_",$C$85,"_",$C$84),Data_for_IC_trend_tables!$A$1:$G$49194,7,FALSE)*1000000,"-")</f>
        <v>0.61840765120000007</v>
      </c>
      <c r="T18" s="30">
        <f>IFERROR(VLOOKUP(CONCATENATE($B18,"_",T$4,"_",$C$85,"_",$C$84),Data_for_IC_trend_tables!$A$1:$G$49194,7,FALSE)*1000000,"-")</f>
        <v>0.74769103189999997</v>
      </c>
      <c r="U18" s="30">
        <f>IFERROR(VLOOKUP(CONCATENATE($B18,"_",U$4,"_",$C$85,"_",$C$84),Data_for_IC_trend_tables!$A$1:$G$49194,7,FALSE)*1000000,"-")</f>
        <v>0.83272683389999991</v>
      </c>
      <c r="V18" s="30">
        <f>IFERROR(VLOOKUP(CONCATENATE($B18,"_",V$4,"_",$C$85,"_",$C$84),Data_for_IC_trend_tables!$A$1:$G$49194,7,FALSE)*1000000,"-")</f>
        <v>0.85801951009999999</v>
      </c>
      <c r="W18" s="30">
        <f>IFERROR(VLOOKUP(CONCATENATE($B18,"_",W$4,"_",$C$85,"_",$C$84),Data_for_IC_trend_tables!$A$1:$G$49194,7,FALSE)*1000000,"-")</f>
        <v>0.76377671849999995</v>
      </c>
      <c r="X18" s="30">
        <f>IFERROR(VLOOKUP(CONCATENATE($B18,"_",X$4,"_",$C$85,"_",$C$84),Data_for_IC_trend_tables!$A$1:$G$49194,7,FALSE)*1000000,"-")</f>
        <v>0.76133105730000006</v>
      </c>
      <c r="Y18" s="30">
        <f>IFERROR(VLOOKUP(CONCATENATE($B18,"_",Y$4,"_",$C$85,"_",$C$84),Data_for_IC_trend_tables!$A$1:$G$49194,7,FALSE)*1000000,"-")</f>
        <v>0.76768661930000004</v>
      </c>
      <c r="Z18" s="30">
        <f>IFERROR(VLOOKUP(CONCATENATE($B18,"_",Z$4,"_",$C$85,"_",$C$84),Data_for_IC_trend_tables!$A$1:$G$49194,7,FALSE)*1000000,"-")</f>
        <v>0.62967027840000001</v>
      </c>
      <c r="AA18" s="30">
        <f>IFERROR(VLOOKUP(CONCATENATE($B18,"_",AA$4,"_",$C$85,"_",$C$84),Data_for_IC_trend_tables!$A$1:$G$49194,7,FALSE)*1000000,"-")</f>
        <v>0.64821609280000003</v>
      </c>
      <c r="AB18" s="30">
        <f>IFERROR(VLOOKUP(CONCATENATE($B18,"_",AB$4,"_",$C$85,"_",$C$84),Data_for_IC_trend_tables!$A$1:$G$49194,7,FALSE)*1000000,"-")</f>
        <v>0.69036122589999993</v>
      </c>
      <c r="AC18" s="30">
        <f>IFERROR(VLOOKUP(CONCATENATE($B18,"_",AC$4,"_",$C$85,"_",$C$84),Data_for_IC_trend_tables!$A$1:$G$49194,7,FALSE)*1000000,"-")</f>
        <v>0.51456792020000008</v>
      </c>
      <c r="AD18" s="30">
        <f>IFERROR(VLOOKUP(CONCATENATE($B18,"_",AD$4,"_",$C$85,"_",$C$84),Data_for_IC_trend_tables!$A$1:$G$49194,7,FALSE)*1000000,"-")</f>
        <v>0.48975463719999995</v>
      </c>
      <c r="AE18" s="30">
        <f>IFERROR(VLOOKUP(CONCATENATE($B18,"_",AE$4,"_",$C$85,"_",$C$84),Data_for_IC_trend_tables!$A$1:$G$49194,7,FALSE)*1000000,"-")</f>
        <v>0.47329910159999999</v>
      </c>
      <c r="AF18" s="30">
        <f>IFERROR(VLOOKUP(CONCATENATE($B18,"_",AF$4,"_",$C$85,"_",$C$84),Data_for_IC_trend_tables!$A$1:$G$49194,7,FALSE)*1000000,"-")</f>
        <v>0.50928393400000005</v>
      </c>
      <c r="AG18" s="30">
        <f>IFERROR(VLOOKUP(CONCATENATE($B18,"_",AG$4,"_",$C$85,"_",$C$84),Data_for_IC_trend_tables!$A$1:$G$49194,7,FALSE)*1000000,"-")</f>
        <v>0.50044717249999993</v>
      </c>
      <c r="AH18" s="30">
        <f>IFERROR(VLOOKUP(CONCATENATE($B18,"_",AH$4,"_",$C$85,"_",$C$84),Data_for_IC_trend_tables!$A$1:$G$49194,7,FALSE)*1000000,"-")</f>
        <v>0.48970205949999995</v>
      </c>
      <c r="AI18" s="30">
        <f>IFERROR(VLOOKUP(CONCATENATE($B18,"_",AI$4,"_",$C$85,"_",$C$84),Data_for_IC_trend_tables!$A$1:$G$49194,7,FALSE)*1000000,"-")</f>
        <v>0.53104285360000003</v>
      </c>
      <c r="AJ18" s="30">
        <f>IFERROR(VLOOKUP(CONCATENATE($B18,"_",AJ$4,"_",$C$85,"_",$C$84),Data_for_IC_trend_tables!$A$1:$G$49194,7,FALSE)*1000000,"-")</f>
        <v>0.50753480719999999</v>
      </c>
      <c r="AK18" s="30">
        <f>IFERROR(VLOOKUP(CONCATENATE($B18,"_",AK$4,"_",$C$85,"_",$C$84),Data_for_IC_trend_tables!$A$1:$G$49194,7,FALSE)*1000000,"-")</f>
        <v>0.50394116519999999</v>
      </c>
      <c r="AL18" s="30">
        <f>IFERROR(VLOOKUP(CONCATENATE($B18,"_",AL$4,"_",$C$85,"_",$C$84),Data_for_IC_trend_tables!$A$1:$G$49194,7,FALSE)*1000000,"-")</f>
        <v>0.49996692629999995</v>
      </c>
      <c r="AM18" s="30">
        <f>IFERROR(VLOOKUP(CONCATENATE($B18,"_",AM$4,"_",$C$85,"_",$C$84),Data_for_IC_trend_tables!$A$1:$G$49194,7,FALSE)*1000000,"-")</f>
        <v>0.50126568790000003</v>
      </c>
      <c r="AN18" s="30">
        <f>IFERROR(VLOOKUP(CONCATENATE($B18,"_",AN$4,"_",$C$85,"_",$C$84),Data_for_IC_trend_tables!$A$1:$G$49194,7,FALSE)*1000000,"-")</f>
        <v>0.43072611250000004</v>
      </c>
      <c r="AO18" s="30">
        <f>IFERROR(VLOOKUP(CONCATENATE($B18,"_",AO$4,"_",$C$85,"_",$C$84),Data_for_IC_trend_tables!$A$1:$G$49194,7,FALSE)*1000000,"-")</f>
        <v>0.46136012999999998</v>
      </c>
      <c r="AP18" s="30">
        <f>IFERROR(VLOOKUP(CONCATENATE($B18,"_",AP$4,"_",$C$85,"_",$C$84),Data_for_IC_trend_tables!$A$1:$G$49194,7,FALSE)*1000000,"-")</f>
        <v>0.48354026040000003</v>
      </c>
      <c r="AQ18" s="30">
        <f>IFERROR(VLOOKUP(CONCATENATE($B18,"_",AQ$4,"_",$C$85,"_",$C$84),Data_for_IC_trend_tables!$A$1:$G$49194,7,FALSE)*1000000,"-")</f>
        <v>0.49777146129999994</v>
      </c>
      <c r="AR18" s="30">
        <f>IFERROR(VLOOKUP(CONCATENATE($B18,"_",AR$4,"_",$C$85,"_",$C$84),Data_for_IC_trend_tables!$A$1:$G$49194,7,FALSE)*1000000,"-")</f>
        <v>0.46275859650000001</v>
      </c>
      <c r="AS18" s="30">
        <f>IFERROR(VLOOKUP(CONCATENATE($B18,"_",AS$4,"_",$C$85,"_",$C$84),Data_for_IC_trend_tables!$A$1:$G$49194,7,FALSE)*1000000,"-")</f>
        <v>0.50241969980000001</v>
      </c>
      <c r="AT18" s="30">
        <f>IFERROR(VLOOKUP(CONCATENATE($B18,"_",AT$4,"_",$C$85,"_",$C$84),Data_for_IC_trend_tables!$A$1:$G$49194,7,FALSE)*1000000,"-")</f>
        <v>0.49233892269999996</v>
      </c>
      <c r="AU18" s="30">
        <f>IFERROR(VLOOKUP(CONCATENATE($B18,"_",AU$4,"_",$C$85,"_",$C$84),Data_for_IC_trend_tables!$A$1:$G$49194,7,FALSE)*1000000,"-")</f>
        <v>0.49612714499999999</v>
      </c>
      <c r="AV18" s="30"/>
      <c r="AW18" s="30">
        <f>IFERROR(VLOOKUP(CONCATENATE($B18,"_",AW$4,"_",$C$85,"_",$C$84),Data_for_IC_trend_tables!$A$1:$G$49194,7,FALSE)*1000000,"-")</f>
        <v>0.49612714499999999</v>
      </c>
      <c r="AX18" s="83">
        <f>T18</f>
        <v>0.74769103189999997</v>
      </c>
      <c r="AY18" s="38" t="str">
        <f t="shared" si="0"/>
        <v>Yes</v>
      </c>
      <c r="AZ18" s="58">
        <f t="shared" si="1"/>
        <v>-0.33645433229383098</v>
      </c>
      <c r="BA18" s="32" t="s">
        <v>76</v>
      </c>
      <c r="BB18"/>
      <c r="BC18"/>
      <c r="BD18"/>
      <c r="BE18"/>
      <c r="BF18"/>
      <c r="BG18"/>
      <c r="BH18"/>
      <c r="BI18"/>
      <c r="BJ18"/>
      <c r="BK18"/>
      <c r="BL18"/>
    </row>
    <row r="19" spans="2:64" s="3" customFormat="1" x14ac:dyDescent="0.2">
      <c r="B19" s="53" t="s">
        <v>147</v>
      </c>
      <c r="C19" s="71" t="s">
        <v>10</v>
      </c>
      <c r="D19" s="69">
        <v>1994</v>
      </c>
      <c r="E19" s="30" t="str">
        <f>IFERROR(VLOOKUP(CONCATENATE($B19,"_",E$4,"_",$C$85,"_",$C$84),Data_for_IC_trend_tables!$A$1:$G$49194,7,FALSE)*1000000,"-")</f>
        <v>-</v>
      </c>
      <c r="F19" s="30" t="str">
        <f>IFERROR(VLOOKUP(CONCATENATE($B19,"_",F$4,"_",$C$85,"_",$C$84),Data_for_IC_trend_tables!$A$1:$G$49194,7,FALSE)*1000000,"-")</f>
        <v>-</v>
      </c>
      <c r="G19" s="30" t="str">
        <f>IFERROR(VLOOKUP(CONCATENATE($B19,"_",G$4,"_",$C$85,"_",$C$84),Data_for_IC_trend_tables!$A$1:$G$49194,7,FALSE)*1000000,"-")</f>
        <v>-</v>
      </c>
      <c r="H19" s="30" t="str">
        <f>IFERROR(VLOOKUP(CONCATENATE($B19,"_",H$4,"_",$C$85,"_",$C$84),Data_for_IC_trend_tables!$A$1:$G$49194,7,FALSE)*1000000,"-")</f>
        <v>-</v>
      </c>
      <c r="I19" s="30" t="str">
        <f>IFERROR(VLOOKUP(CONCATENATE($B19,"_",I$4,"_",$C$85,"_",$C$84),Data_for_IC_trend_tables!$A$1:$G$49194,7,FALSE)*1000000,"-")</f>
        <v>-</v>
      </c>
      <c r="J19" s="30" t="str">
        <f>IFERROR(VLOOKUP(CONCATENATE($B19,"_",J$4,"_",$C$85,"_",$C$84),Data_for_IC_trend_tables!$A$1:$G$49194,7,FALSE)*1000000,"-")</f>
        <v>-</v>
      </c>
      <c r="K19" s="30" t="str">
        <f>IFERROR(VLOOKUP(CONCATENATE($B19,"_",K$4,"_",$C$85,"_",$C$84),Data_for_IC_trend_tables!$A$1:$G$49194,7,FALSE)*1000000,"-")</f>
        <v>-</v>
      </c>
      <c r="L19" s="30" t="str">
        <f>IFERROR(VLOOKUP(CONCATENATE($B19,"_",L$4,"_",$C$85,"_",$C$84),Data_for_IC_trend_tables!$A$1:$G$49194,7,FALSE)*1000000,"-")</f>
        <v>-</v>
      </c>
      <c r="M19" s="30" t="str">
        <f>IFERROR(VLOOKUP(CONCATENATE($B19,"_",M$4,"_",$C$85,"_",$C$84),Data_for_IC_trend_tables!$A$1:$G$49194,7,FALSE)*1000000,"-")</f>
        <v>-</v>
      </c>
      <c r="N19" s="30" t="str">
        <f>IFERROR(VLOOKUP(CONCATENATE($B19,"_",N$4,"_",$C$85,"_",$C$84),Data_for_IC_trend_tables!$A$1:$G$49194,7,FALSE)*1000000,"-")</f>
        <v>-</v>
      </c>
      <c r="O19" s="30">
        <f>IFERROR(VLOOKUP(CONCATENATE($B19,"_",O$4,"_",$C$85,"_",$C$84),Data_for_IC_trend_tables!$A$1:$G$49194,7,FALSE)*1000000,"-")</f>
        <v>35.676563345921501</v>
      </c>
      <c r="P19" s="30">
        <f>IFERROR(VLOOKUP(CONCATENATE($B19,"_",P$4,"_",$C$85,"_",$C$84),Data_for_IC_trend_tables!$A$1:$G$49194,7,FALSE)*1000000,"-")</f>
        <v>35.566621619345099</v>
      </c>
      <c r="Q19" s="30">
        <f>IFERROR(VLOOKUP(CONCATENATE($B19,"_",Q$4,"_",$C$85,"_",$C$84),Data_for_IC_trend_tables!$A$1:$G$49194,7,FALSE)*1000000,"-")</f>
        <v>36.361158178666003</v>
      </c>
      <c r="R19" s="30">
        <f>IFERROR(VLOOKUP(CONCATENATE($B19,"_",R$4,"_",$C$85,"_",$C$84),Data_for_IC_trend_tables!$A$1:$G$49194,7,FALSE)*1000000,"-")</f>
        <v>36.3794611148965</v>
      </c>
      <c r="S19" s="30">
        <f>IFERROR(VLOOKUP(CONCATENATE($B19,"_",S$4,"_",$C$85,"_",$C$84),Data_for_IC_trend_tables!$A$1:$G$49194,7,FALSE)*1000000,"-")</f>
        <v>36.054065675675801</v>
      </c>
      <c r="T19" s="30">
        <f>IFERROR(VLOOKUP(CONCATENATE($B19,"_",T$4,"_",$C$85,"_",$C$84),Data_for_IC_trend_tables!$A$1:$G$49194,7,FALSE)*1000000,"-")</f>
        <v>35.5718112533729</v>
      </c>
      <c r="U19" s="30">
        <f>IFERROR(VLOOKUP(CONCATENATE($B19,"_",U$4,"_",$C$85,"_",$C$84),Data_for_IC_trend_tables!$A$1:$G$49194,7,FALSE)*1000000,"-")</f>
        <v>38.003430829382602</v>
      </c>
      <c r="V19" s="30">
        <f>IFERROR(VLOOKUP(CONCATENATE($B19,"_",V$4,"_",$C$85,"_",$C$84),Data_for_IC_trend_tables!$A$1:$G$49194,7,FALSE)*1000000,"-")</f>
        <v>38.457673945093703</v>
      </c>
      <c r="W19" s="30">
        <f>IFERROR(VLOOKUP(CONCATENATE($B19,"_",W$4,"_",$C$85,"_",$C$84),Data_for_IC_trend_tables!$A$1:$G$49194,7,FALSE)*1000000,"-")</f>
        <v>38.377148724780604</v>
      </c>
      <c r="X19" s="30">
        <f>IFERROR(VLOOKUP(CONCATENATE($B19,"_",X$4,"_",$C$85,"_",$C$84),Data_for_IC_trend_tables!$A$1:$G$49194,7,FALSE)*1000000,"-")</f>
        <v>38.125895452778103</v>
      </c>
      <c r="Y19" s="30">
        <f>IFERROR(VLOOKUP(CONCATENATE($B19,"_",Y$4,"_",$C$85,"_",$C$84),Data_for_IC_trend_tables!$A$1:$G$49194,7,FALSE)*1000000,"-")</f>
        <v>38.596119079348696</v>
      </c>
      <c r="Z19" s="30">
        <f>IFERROR(VLOOKUP(CONCATENATE($B19,"_",Z$4,"_",$C$85,"_",$C$84),Data_for_IC_trend_tables!$A$1:$G$49194,7,FALSE)*1000000,"-")</f>
        <v>18.186384629369201</v>
      </c>
      <c r="AA19" s="30">
        <f>IFERROR(VLOOKUP(CONCATENATE($B19,"_",AA$4,"_",$C$85,"_",$C$84),Data_for_IC_trend_tables!$A$1:$G$49194,7,FALSE)*1000000,"-")</f>
        <v>12.024258987480099</v>
      </c>
      <c r="AB19" s="30">
        <f>IFERROR(VLOOKUP(CONCATENATE($B19,"_",AB$4,"_",$C$85,"_",$C$84),Data_for_IC_trend_tables!$A$1:$G$49194,7,FALSE)*1000000,"-")</f>
        <v>9.9123581392138593</v>
      </c>
      <c r="AC19" s="30">
        <f>IFERROR(VLOOKUP(CONCATENATE($B19,"_",AC$4,"_",$C$85,"_",$C$84),Data_for_IC_trend_tables!$A$1:$G$49194,7,FALSE)*1000000,"-")</f>
        <v>26.0388764488916</v>
      </c>
      <c r="AD19" s="30">
        <f>IFERROR(VLOOKUP(CONCATENATE($B19,"_",AD$4,"_",$C$85,"_",$C$84),Data_for_IC_trend_tables!$A$1:$G$49194,7,FALSE)*1000000,"-")</f>
        <v>32.374497859475795</v>
      </c>
      <c r="AE19" s="30">
        <f>IFERROR(VLOOKUP(CONCATENATE($B19,"_",AE$4,"_",$C$85,"_",$C$84),Data_for_IC_trend_tables!$A$1:$G$49194,7,FALSE)*1000000,"-")</f>
        <v>36.122118404457204</v>
      </c>
      <c r="AF19" s="30">
        <f>IFERROR(VLOOKUP(CONCATENATE($B19,"_",AF$4,"_",$C$85,"_",$C$84),Data_for_IC_trend_tables!$A$1:$G$49194,7,FALSE)*1000000,"-")</f>
        <v>38.181970960569295</v>
      </c>
      <c r="AG19" s="30">
        <f>IFERROR(VLOOKUP(CONCATENATE($B19,"_",AG$4,"_",$C$85,"_",$C$84),Data_for_IC_trend_tables!$A$1:$G$49194,7,FALSE)*1000000,"-")</f>
        <v>18.6905450533494</v>
      </c>
      <c r="AH19" s="30">
        <f>IFERROR(VLOOKUP(CONCATENATE($B19,"_",AH$4,"_",$C$85,"_",$C$84),Data_for_IC_trend_tables!$A$1:$G$49194,7,FALSE)*1000000,"-")</f>
        <v>26.567901776981802</v>
      </c>
      <c r="AI19" s="30">
        <f>IFERROR(VLOOKUP(CONCATENATE($B19,"_",AI$4,"_",$C$85,"_",$C$84),Data_for_IC_trend_tables!$A$1:$G$49194,7,FALSE)*1000000,"-")</f>
        <v>8.7491111356955287</v>
      </c>
      <c r="AJ19" s="30">
        <f>IFERROR(VLOOKUP(CONCATENATE($B19,"_",AJ$4,"_",$C$85,"_",$C$84),Data_for_IC_trend_tables!$A$1:$G$49194,7,FALSE)*1000000,"-")</f>
        <v>26.113224044972302</v>
      </c>
      <c r="AK19" s="30">
        <f>IFERROR(VLOOKUP(CONCATENATE($B19,"_",AK$4,"_",$C$85,"_",$C$84),Data_for_IC_trend_tables!$A$1:$G$49194,7,FALSE)*1000000,"-")</f>
        <v>9.4635346450529507</v>
      </c>
      <c r="AL19" s="30">
        <f>IFERROR(VLOOKUP(CONCATENATE($B19,"_",AL$4,"_",$C$85,"_",$C$84),Data_for_IC_trend_tables!$A$1:$G$49194,7,FALSE)*1000000,"-")</f>
        <v>17.306749558926899</v>
      </c>
      <c r="AM19" s="30">
        <f>IFERROR(VLOOKUP(CONCATENATE($B19,"_",AM$4,"_",$C$85,"_",$C$84),Data_for_IC_trend_tables!$A$1:$G$49194,7,FALSE)*1000000,"-")</f>
        <v>21.622896350674502</v>
      </c>
      <c r="AN19" s="30">
        <f>IFERROR(VLOOKUP(CONCATENATE($B19,"_",AN$4,"_",$C$85,"_",$C$84),Data_for_IC_trend_tables!$A$1:$G$49194,7,FALSE)*1000000,"-")</f>
        <v>16.205535805727699</v>
      </c>
      <c r="AO19" s="30">
        <f>IFERROR(VLOOKUP(CONCATENATE($B19,"_",AO$4,"_",$C$85,"_",$C$84),Data_for_IC_trend_tables!$A$1:$G$49194,7,FALSE)*1000000,"-")</f>
        <v>59.696071206224595</v>
      </c>
      <c r="AP19" s="30">
        <f>IFERROR(VLOOKUP(CONCATENATE($B19,"_",AP$4,"_",$C$85,"_",$C$84),Data_for_IC_trend_tables!$A$1:$G$49194,7,FALSE)*1000000,"-")</f>
        <v>33.404888495740302</v>
      </c>
      <c r="AQ19" s="30">
        <f>IFERROR(VLOOKUP(CONCATENATE($B19,"_",AQ$4,"_",$C$85,"_",$C$84),Data_for_IC_trend_tables!$A$1:$G$49194,7,FALSE)*1000000,"-")</f>
        <v>31.8832269951081</v>
      </c>
      <c r="AR19" s="30">
        <f>IFERROR(VLOOKUP(CONCATENATE($B19,"_",AR$4,"_",$C$85,"_",$C$84),Data_for_IC_trend_tables!$A$1:$G$49194,7,FALSE)*1000000,"-")</f>
        <v>22.626922876755401</v>
      </c>
      <c r="AS19" s="30">
        <f>IFERROR(VLOOKUP(CONCATENATE($B19,"_",AS$4,"_",$C$85,"_",$C$84),Data_for_IC_trend_tables!$A$1:$G$49194,7,FALSE)*1000000,"-")</f>
        <v>21.155621626440702</v>
      </c>
      <c r="AT19" s="30">
        <f>IFERROR(VLOOKUP(CONCATENATE($B19,"_",AT$4,"_",$C$85,"_",$C$84),Data_for_IC_trend_tables!$A$1:$G$49194,7,FALSE)*1000000,"-")</f>
        <v>23.045411547629001</v>
      </c>
      <c r="AU19" s="30">
        <f>IFERROR(VLOOKUP(CONCATENATE($B19,"_",AU$4,"_",$C$85,"_",$C$84),Data_for_IC_trend_tables!$A$1:$G$49194,7,FALSE)*1000000,"-")</f>
        <v>29.2446028480386</v>
      </c>
      <c r="AV19" s="30"/>
      <c r="AW19" s="30">
        <f>IFERROR(VLOOKUP(CONCATENATE($B19,"_",AW$4,"_",$C$85,"_",$C$84),Data_for_IC_trend_tables!$A$1:$G$49194,7,FALSE)*1000000,"-")</f>
        <v>29.2446028480386</v>
      </c>
      <c r="AX19" s="82">
        <f>S19</f>
        <v>36.054065675675801</v>
      </c>
      <c r="AY19" s="38" t="str">
        <f t="shared" si="0"/>
        <v>Yes</v>
      </c>
      <c r="AZ19" s="58">
        <f t="shared" si="1"/>
        <v>-0.18886809850771605</v>
      </c>
      <c r="BA19" s="32" t="s">
        <v>76</v>
      </c>
      <c r="BB19"/>
      <c r="BC19"/>
      <c r="BD19"/>
      <c r="BE19"/>
      <c r="BF19"/>
      <c r="BG19"/>
      <c r="BH19"/>
      <c r="BI19"/>
      <c r="BJ19"/>
      <c r="BK19"/>
      <c r="BL19"/>
    </row>
    <row r="20" spans="2:64" s="3" customFormat="1" x14ac:dyDescent="0.2">
      <c r="B20" s="53" t="s">
        <v>148</v>
      </c>
      <c r="C20" s="71" t="s">
        <v>11</v>
      </c>
      <c r="D20" s="56">
        <v>1990</v>
      </c>
      <c r="E20" s="30" t="str">
        <f>IFERROR(VLOOKUP(CONCATENATE($B20,"_",E$4,"_",$C$85,"_",$C$84),Data_for_IC_trend_tables!$A$1:$G$49194,7,FALSE)*1000000,"-")</f>
        <v>-</v>
      </c>
      <c r="F20" s="30" t="str">
        <f>IFERROR(VLOOKUP(CONCATENATE($B20,"_",F$4,"_",$C$85,"_",$C$84),Data_for_IC_trend_tables!$A$1:$G$49194,7,FALSE)*1000000,"-")</f>
        <v>-</v>
      </c>
      <c r="G20" s="30" t="str">
        <f>IFERROR(VLOOKUP(CONCATENATE($B20,"_",G$4,"_",$C$85,"_",$C$84),Data_for_IC_trend_tables!$A$1:$G$49194,7,FALSE)*1000000,"-")</f>
        <v>-</v>
      </c>
      <c r="H20" s="30" t="str">
        <f>IFERROR(VLOOKUP(CONCATENATE($B20,"_",H$4,"_",$C$85,"_",$C$84),Data_for_IC_trend_tables!$A$1:$G$49194,7,FALSE)*1000000,"-")</f>
        <v>-</v>
      </c>
      <c r="I20" s="30" t="str">
        <f>IFERROR(VLOOKUP(CONCATENATE($B20,"_",I$4,"_",$C$85,"_",$C$84),Data_for_IC_trend_tables!$A$1:$G$49194,7,FALSE)*1000000,"-")</f>
        <v>-</v>
      </c>
      <c r="J20" s="30" t="str">
        <f>IFERROR(VLOOKUP(CONCATENATE($B20,"_",J$4,"_",$C$85,"_",$C$84),Data_for_IC_trend_tables!$A$1:$G$49194,7,FALSE)*1000000,"-")</f>
        <v>-</v>
      </c>
      <c r="K20" s="30" t="str">
        <f>IFERROR(VLOOKUP(CONCATENATE($B20,"_",K$4,"_",$C$85,"_",$C$84),Data_for_IC_trend_tables!$A$1:$G$49194,7,FALSE)*1000000,"-")</f>
        <v>-</v>
      </c>
      <c r="L20" s="30" t="str">
        <f>IFERROR(VLOOKUP(CONCATENATE($B20,"_",L$4,"_",$C$85,"_",$C$84),Data_for_IC_trend_tables!$A$1:$G$49194,7,FALSE)*1000000,"-")</f>
        <v>-</v>
      </c>
      <c r="M20" s="30" t="str">
        <f>IFERROR(VLOOKUP(CONCATENATE($B20,"_",M$4,"_",$C$85,"_",$C$84),Data_for_IC_trend_tables!$A$1:$G$49194,7,FALSE)*1000000,"-")</f>
        <v>-</v>
      </c>
      <c r="N20" s="30" t="str">
        <f>IFERROR(VLOOKUP(CONCATENATE($B20,"_",N$4,"_",$C$85,"_",$C$84),Data_for_IC_trend_tables!$A$1:$G$49194,7,FALSE)*1000000,"-")</f>
        <v>-</v>
      </c>
      <c r="O20" s="30">
        <f>IFERROR(VLOOKUP(CONCATENATE($B20,"_",O$4,"_",$C$85,"_",$C$84),Data_for_IC_trend_tables!$A$1:$G$49194,7,FALSE)*1000000,"-")</f>
        <v>1635.65748932056</v>
      </c>
      <c r="P20" s="30">
        <f>IFERROR(VLOOKUP(CONCATENATE($B20,"_",P$4,"_",$C$85,"_",$C$84),Data_for_IC_trend_tables!$A$1:$G$49194,7,FALSE)*1000000,"-")</f>
        <v>1647.8221435847699</v>
      </c>
      <c r="Q20" s="30">
        <f>IFERROR(VLOOKUP(CONCATENATE($B20,"_",Q$4,"_",$C$85,"_",$C$84),Data_for_IC_trend_tables!$A$1:$G$49194,7,FALSE)*1000000,"-")</f>
        <v>1679.7177479227198</v>
      </c>
      <c r="R20" s="30">
        <f>IFERROR(VLOOKUP(CONCATENATE($B20,"_",R$4,"_",$C$85,"_",$C$84),Data_for_IC_trend_tables!$A$1:$G$49194,7,FALSE)*1000000,"-")</f>
        <v>1045.6680617161699</v>
      </c>
      <c r="S20" s="30">
        <f>IFERROR(VLOOKUP(CONCATENATE($B20,"_",S$4,"_",$C$85,"_",$C$84),Data_for_IC_trend_tables!$A$1:$G$49194,7,FALSE)*1000000,"-")</f>
        <v>477.76462464214501</v>
      </c>
      <c r="T20" s="30">
        <f>IFERROR(VLOOKUP(CONCATENATE($B20,"_",T$4,"_",$C$85,"_",$C$84),Data_for_IC_trend_tables!$A$1:$G$49194,7,FALSE)*1000000,"-")</f>
        <v>468.57547520041896</v>
      </c>
      <c r="U20" s="30">
        <f>IFERROR(VLOOKUP(CONCATENATE($B20,"_",U$4,"_",$C$85,"_",$C$84),Data_for_IC_trend_tables!$A$1:$G$49194,7,FALSE)*1000000,"-")</f>
        <v>481.12340155305998</v>
      </c>
      <c r="V20" s="30">
        <f>IFERROR(VLOOKUP(CONCATENATE($B20,"_",V$4,"_",$C$85,"_",$C$84),Data_for_IC_trend_tables!$A$1:$G$49194,7,FALSE)*1000000,"-")</f>
        <v>495.67995235263896</v>
      </c>
      <c r="W20" s="30">
        <f>IFERROR(VLOOKUP(CONCATENATE($B20,"_",W$4,"_",$C$85,"_",$C$84),Data_for_IC_trend_tables!$A$1:$G$49194,7,FALSE)*1000000,"-")</f>
        <v>494.67823553523999</v>
      </c>
      <c r="X20" s="30">
        <f>IFERROR(VLOOKUP(CONCATENATE($B20,"_",X$4,"_",$C$85,"_",$C$84),Data_for_IC_trend_tables!$A$1:$G$49194,7,FALSE)*1000000,"-")</f>
        <v>452.55399749696403</v>
      </c>
      <c r="Y20" s="30">
        <f>IFERROR(VLOOKUP(CONCATENATE($B20,"_",Y$4,"_",$C$85,"_",$C$84),Data_for_IC_trend_tables!$A$1:$G$49194,7,FALSE)*1000000,"-")</f>
        <v>100.47292536009701</v>
      </c>
      <c r="Z20" s="30">
        <f>IFERROR(VLOOKUP(CONCATENATE($B20,"_",Z$4,"_",$C$85,"_",$C$84),Data_for_IC_trend_tables!$A$1:$G$49194,7,FALSE)*1000000,"-")</f>
        <v>87.578625735992091</v>
      </c>
      <c r="AA20" s="30">
        <f>IFERROR(VLOOKUP(CONCATENATE($B20,"_",AA$4,"_",$C$85,"_",$C$84),Data_for_IC_trend_tables!$A$1:$G$49194,7,FALSE)*1000000,"-")</f>
        <v>80.863838657481807</v>
      </c>
      <c r="AB20" s="30">
        <f>IFERROR(VLOOKUP(CONCATENATE($B20,"_",AB$4,"_",$C$85,"_",$C$84),Data_for_IC_trend_tables!$A$1:$G$49194,7,FALSE)*1000000,"-")</f>
        <v>72.894102608239294</v>
      </c>
      <c r="AC20" s="30">
        <f>IFERROR(VLOOKUP(CONCATENATE($B20,"_",AC$4,"_",$C$85,"_",$C$84),Data_for_IC_trend_tables!$A$1:$G$49194,7,FALSE)*1000000,"-")</f>
        <v>69.209087229728198</v>
      </c>
      <c r="AD20" s="30">
        <f>IFERROR(VLOOKUP(CONCATENATE($B20,"_",AD$4,"_",$C$85,"_",$C$84),Data_for_IC_trend_tables!$A$1:$G$49194,7,FALSE)*1000000,"-")</f>
        <v>25.673859716191298</v>
      </c>
      <c r="AE20" s="30">
        <f>IFERROR(VLOOKUP(CONCATENATE($B20,"_",AE$4,"_",$C$85,"_",$C$84),Data_for_IC_trend_tables!$A$1:$G$49194,7,FALSE)*1000000,"-")</f>
        <v>19.320515252077801</v>
      </c>
      <c r="AF20" s="30">
        <f>IFERROR(VLOOKUP(CONCATENATE($B20,"_",AF$4,"_",$C$85,"_",$C$84),Data_for_IC_trend_tables!$A$1:$G$49194,7,FALSE)*1000000,"-")</f>
        <v>18.889391594389402</v>
      </c>
      <c r="AG20" s="30">
        <f>IFERROR(VLOOKUP(CONCATENATE($B20,"_",AG$4,"_",$C$85,"_",$C$84),Data_for_IC_trend_tables!$A$1:$G$49194,7,FALSE)*1000000,"-")</f>
        <v>17.773162953654801</v>
      </c>
      <c r="AH20" s="30">
        <f>IFERROR(VLOOKUP(CONCATENATE($B20,"_",AH$4,"_",$C$85,"_",$C$84),Data_for_IC_trend_tables!$A$1:$G$49194,7,FALSE)*1000000,"-")</f>
        <v>18.6212966357776</v>
      </c>
      <c r="AI20" s="30">
        <f>IFERROR(VLOOKUP(CONCATENATE($B20,"_",AI$4,"_",$C$85,"_",$C$84),Data_for_IC_trend_tables!$A$1:$G$49194,7,FALSE)*1000000,"-")</f>
        <v>59.690673285794503</v>
      </c>
      <c r="AJ20" s="30">
        <f>IFERROR(VLOOKUP(CONCATENATE($B20,"_",AJ$4,"_",$C$85,"_",$C$84),Data_for_IC_trend_tables!$A$1:$G$49194,7,FALSE)*1000000,"-")</f>
        <v>56.807249221547799</v>
      </c>
      <c r="AK20" s="30">
        <f>IFERROR(VLOOKUP(CONCATENATE($B20,"_",AK$4,"_",$C$85,"_",$C$84),Data_for_IC_trend_tables!$A$1:$G$49194,7,FALSE)*1000000,"-")</f>
        <v>52.341536451926096</v>
      </c>
      <c r="AL20" s="30">
        <f>IFERROR(VLOOKUP(CONCATENATE($B20,"_",AL$4,"_",$C$85,"_",$C$84),Data_for_IC_trend_tables!$A$1:$G$49194,7,FALSE)*1000000,"-")</f>
        <v>56.055530895940599</v>
      </c>
      <c r="AM20" s="30">
        <f>IFERROR(VLOOKUP(CONCATENATE($B20,"_",AM$4,"_",$C$85,"_",$C$84),Data_for_IC_trend_tables!$A$1:$G$49194,7,FALSE)*1000000,"-")</f>
        <v>63.250250021526895</v>
      </c>
      <c r="AN20" s="30">
        <f>IFERROR(VLOOKUP(CONCATENATE($B20,"_",AN$4,"_",$C$85,"_",$C$84),Data_for_IC_trend_tables!$A$1:$G$49194,7,FALSE)*1000000,"-")</f>
        <v>71.85299909940359</v>
      </c>
      <c r="AO20" s="30">
        <f>IFERROR(VLOOKUP(CONCATENATE($B20,"_",AO$4,"_",$C$85,"_",$C$84),Data_for_IC_trend_tables!$A$1:$G$49194,7,FALSE)*1000000,"-")</f>
        <v>81.2680467193629</v>
      </c>
      <c r="AP20" s="30">
        <f>IFERROR(VLOOKUP(CONCATENATE($B20,"_",AP$4,"_",$C$85,"_",$C$84),Data_for_IC_trend_tables!$A$1:$G$49194,7,FALSE)*1000000,"-")</f>
        <v>80.448665004507305</v>
      </c>
      <c r="AQ20" s="30">
        <f>IFERROR(VLOOKUP(CONCATENATE($B20,"_",AQ$4,"_",$C$85,"_",$C$84),Data_for_IC_trend_tables!$A$1:$G$49194,7,FALSE)*1000000,"-")</f>
        <v>84.580833891577001</v>
      </c>
      <c r="AR20" s="30">
        <f>IFERROR(VLOOKUP(CONCATENATE($B20,"_",AR$4,"_",$C$85,"_",$C$84),Data_for_IC_trend_tables!$A$1:$G$49194,7,FALSE)*1000000,"-")</f>
        <v>68.015963313904805</v>
      </c>
      <c r="AS20" s="30">
        <f>IFERROR(VLOOKUP(CONCATENATE($B20,"_",AS$4,"_",$C$85,"_",$C$84),Data_for_IC_trend_tables!$A$1:$G$49194,7,FALSE)*1000000,"-")</f>
        <v>34.643261984125104</v>
      </c>
      <c r="AT20" s="30">
        <f>IFERROR(VLOOKUP(CONCATENATE($B20,"_",AT$4,"_",$C$85,"_",$C$84),Data_for_IC_trend_tables!$A$1:$G$49194,7,FALSE)*1000000,"-")</f>
        <v>18.494270263293</v>
      </c>
      <c r="AU20" s="30">
        <f>IFERROR(VLOOKUP(CONCATENATE($B20,"_",AU$4,"_",$C$85,"_",$C$84),Data_for_IC_trend_tables!$A$1:$G$49194,7,FALSE)*1000000,"-")</f>
        <v>7.9759973703325402</v>
      </c>
      <c r="AV20" s="30"/>
      <c r="AW20" s="30">
        <f>IFERROR(VLOOKUP(CONCATENATE($B20,"_",AW$4,"_",$C$85,"_",$C$84),Data_for_IC_trend_tables!$A$1:$G$49194,7,FALSE)*1000000,"-")</f>
        <v>7.9759973703325402</v>
      </c>
      <c r="AX20" s="79">
        <f t="shared" si="2"/>
        <v>1635.65748932056</v>
      </c>
      <c r="AY20" s="38" t="str">
        <f t="shared" si="0"/>
        <v>Yes</v>
      </c>
      <c r="AZ20" s="58">
        <f t="shared" si="1"/>
        <v>-0.99512367508331723</v>
      </c>
      <c r="BA20" s="32" t="s">
        <v>76</v>
      </c>
      <c r="BB20"/>
      <c r="BC20"/>
      <c r="BD20"/>
      <c r="BE20"/>
      <c r="BF20"/>
      <c r="BG20"/>
      <c r="BH20"/>
      <c r="BI20"/>
      <c r="BJ20"/>
      <c r="BK20"/>
      <c r="BL20"/>
    </row>
    <row r="21" spans="2:64" s="3" customFormat="1" x14ac:dyDescent="0.2">
      <c r="B21" s="53" t="s">
        <v>149</v>
      </c>
      <c r="C21" s="71" t="s">
        <v>12</v>
      </c>
      <c r="D21" s="56"/>
      <c r="E21" s="30" t="str">
        <f>IFERROR(VLOOKUP(CONCATENATE($B21,"_",E$4,"_",$C$85,"_",$C$84),Data_for_IC_trend_tables!$A$1:$G$49194,7,FALSE)*1000000,"-")</f>
        <v>-</v>
      </c>
      <c r="F21" s="30" t="str">
        <f>IFERROR(VLOOKUP(CONCATENATE($B21,"_",F$4,"_",$C$85,"_",$C$84),Data_for_IC_trend_tables!$A$1:$G$49194,7,FALSE)*1000000,"-")</f>
        <v>-</v>
      </c>
      <c r="G21" s="30" t="str">
        <f>IFERROR(VLOOKUP(CONCATENATE($B21,"_",G$4,"_",$C$85,"_",$C$84),Data_for_IC_trend_tables!$A$1:$G$49194,7,FALSE)*1000000,"-")</f>
        <v>-</v>
      </c>
      <c r="H21" s="30" t="str">
        <f>IFERROR(VLOOKUP(CONCATENATE($B21,"_",H$4,"_",$C$85,"_",$C$84),Data_for_IC_trend_tables!$A$1:$G$49194,7,FALSE)*1000000,"-")</f>
        <v>-</v>
      </c>
      <c r="I21" s="30" t="str">
        <f>IFERROR(VLOOKUP(CONCATENATE($B21,"_",I$4,"_",$C$85,"_",$C$84),Data_for_IC_trend_tables!$A$1:$G$49194,7,FALSE)*1000000,"-")</f>
        <v>-</v>
      </c>
      <c r="J21" s="30" t="str">
        <f>IFERROR(VLOOKUP(CONCATENATE($B21,"_",J$4,"_",$C$85,"_",$C$84),Data_for_IC_trend_tables!$A$1:$G$49194,7,FALSE)*1000000,"-")</f>
        <v>-</v>
      </c>
      <c r="K21" s="30" t="str">
        <f>IFERROR(VLOOKUP(CONCATENATE($B21,"_",K$4,"_",$C$85,"_",$C$84),Data_for_IC_trend_tables!$A$1:$G$49194,7,FALSE)*1000000,"-")</f>
        <v>-</v>
      </c>
      <c r="L21" s="30" t="str">
        <f>IFERROR(VLOOKUP(CONCATENATE($B21,"_",L$4,"_",$C$85,"_",$C$84),Data_for_IC_trend_tables!$A$1:$G$49194,7,FALSE)*1000000,"-")</f>
        <v>-</v>
      </c>
      <c r="M21" s="30" t="str">
        <f>IFERROR(VLOOKUP(CONCATENATE($B21,"_",M$4,"_",$C$85,"_",$C$84),Data_for_IC_trend_tables!$A$1:$G$49194,7,FALSE)*1000000,"-")</f>
        <v>-</v>
      </c>
      <c r="N21" s="30" t="str">
        <f>IFERROR(VLOOKUP(CONCATENATE($B21,"_",N$4,"_",$C$85,"_",$C$84),Data_for_IC_trend_tables!$A$1:$G$49194,7,FALSE)*1000000,"-")</f>
        <v>-</v>
      </c>
      <c r="O21" s="30">
        <f>IFERROR(VLOOKUP(CONCATENATE($B21,"_",O$4,"_",$C$85,"_",$C$84),Data_for_IC_trend_tables!$A$1:$G$49194,7,FALSE)*1000000,"-")</f>
        <v>0.201187409699848</v>
      </c>
      <c r="P21" s="30">
        <f>IFERROR(VLOOKUP(CONCATENATE($B21,"_",P$4,"_",$C$85,"_",$C$84),Data_for_IC_trend_tables!$A$1:$G$49194,7,FALSE)*1000000,"-")</f>
        <v>0.18800375265453401</v>
      </c>
      <c r="Q21" s="30">
        <f>IFERROR(VLOOKUP(CONCATENATE($B21,"_",Q$4,"_",$C$85,"_",$C$84),Data_for_IC_trend_tables!$A$1:$G$49194,7,FALSE)*1000000,"-")</f>
        <v>0.196651841273703</v>
      </c>
      <c r="R21" s="30">
        <f>IFERROR(VLOOKUP(CONCATENATE($B21,"_",R$4,"_",$C$85,"_",$C$84),Data_for_IC_trend_tables!$A$1:$G$49194,7,FALSE)*1000000,"-")</f>
        <v>0.231792906717388</v>
      </c>
      <c r="S21" s="30">
        <f>IFERROR(VLOOKUP(CONCATENATE($B21,"_",S$4,"_",$C$85,"_",$C$84),Data_for_IC_trend_tables!$A$1:$G$49194,7,FALSE)*1000000,"-")</f>
        <v>6.3171749253618001E-2</v>
      </c>
      <c r="T21" s="30">
        <f>IFERROR(VLOOKUP(CONCATENATE($B21,"_",T$4,"_",$C$85,"_",$C$84),Data_for_IC_trend_tables!$A$1:$G$49194,7,FALSE)*1000000,"-")</f>
        <v>0.14604921225429901</v>
      </c>
      <c r="U21" s="30">
        <f>IFERROR(VLOOKUP(CONCATENATE($B21,"_",U$4,"_",$C$85,"_",$C$84),Data_for_IC_trend_tables!$A$1:$G$49194,7,FALSE)*1000000,"-")</f>
        <v>0.20288617338298301</v>
      </c>
      <c r="V21" s="30">
        <f>IFERROR(VLOOKUP(CONCATENATE($B21,"_",V$4,"_",$C$85,"_",$C$84),Data_for_IC_trend_tables!$A$1:$G$49194,7,FALSE)*1000000,"-")</f>
        <v>0.16741085825271501</v>
      </c>
      <c r="W21" s="30">
        <f>IFERROR(VLOOKUP(CONCATENATE($B21,"_",W$4,"_",$C$85,"_",$C$84),Data_for_IC_trend_tables!$A$1:$G$49194,7,FALSE)*1000000,"-")</f>
        <v>0.14951651819315401</v>
      </c>
      <c r="X21" s="30">
        <f>IFERROR(VLOOKUP(CONCATENATE($B21,"_",X$4,"_",$C$85,"_",$C$84),Data_for_IC_trend_tables!$A$1:$G$49194,7,FALSE)*1000000,"-")</f>
        <v>0.142009913294282</v>
      </c>
      <c r="Y21" s="30">
        <f>IFERROR(VLOOKUP(CONCATENATE($B21,"_",Y$4,"_",$C$85,"_",$C$84),Data_for_IC_trend_tables!$A$1:$G$49194,7,FALSE)*1000000,"-")</f>
        <v>0.13598612708906399</v>
      </c>
      <c r="Z21" s="30">
        <f>IFERROR(VLOOKUP(CONCATENATE($B21,"_",Z$4,"_",$C$85,"_",$C$84),Data_for_IC_trend_tables!$A$1:$G$49194,7,FALSE)*1000000,"-")</f>
        <v>0.13597661040705902</v>
      </c>
      <c r="AA21" s="30">
        <f>IFERROR(VLOOKUP(CONCATENATE($B21,"_",AA$4,"_",$C$85,"_",$C$84),Data_for_IC_trend_tables!$A$1:$G$49194,7,FALSE)*1000000,"-")</f>
        <v>0.13599769493121999</v>
      </c>
      <c r="AB21" s="30">
        <f>IFERROR(VLOOKUP(CONCATENATE($B21,"_",AB$4,"_",$C$85,"_",$C$84),Data_for_IC_trend_tables!$A$1:$G$49194,7,FALSE)*1000000,"-")</f>
        <v>0.13622765252576</v>
      </c>
      <c r="AC21" s="30">
        <f>IFERROR(VLOOKUP(CONCATENATE($B21,"_",AC$4,"_",$C$85,"_",$C$84),Data_for_IC_trend_tables!$A$1:$G$49194,7,FALSE)*1000000,"-")</f>
        <v>0.13662765281313199</v>
      </c>
      <c r="AD21" s="30">
        <f>IFERROR(VLOOKUP(CONCATENATE($B21,"_",AD$4,"_",$C$85,"_",$C$84),Data_for_IC_trend_tables!$A$1:$G$49194,7,FALSE)*1000000,"-")</f>
        <v>7.1632742395110402E-2</v>
      </c>
      <c r="AE21" s="30">
        <f>IFERROR(VLOOKUP(CONCATENATE($B21,"_",AE$4,"_",$C$85,"_",$C$84),Data_for_IC_trend_tables!$A$1:$G$49194,7,FALSE)*1000000,"-")</f>
        <v>7.9214165655329599E-2</v>
      </c>
      <c r="AF21" s="30">
        <f>IFERROR(VLOOKUP(CONCATENATE($B21,"_",AF$4,"_",$C$85,"_",$C$84),Data_for_IC_trend_tables!$A$1:$G$49194,7,FALSE)*1000000,"-")</f>
        <v>8.9443700587190006E-2</v>
      </c>
      <c r="AG21" s="30">
        <f>IFERROR(VLOOKUP(CONCATENATE($B21,"_",AG$4,"_",$C$85,"_",$C$84),Data_for_IC_trend_tables!$A$1:$G$49194,7,FALSE)*1000000,"-")</f>
        <v>8.6488483700046595E-2</v>
      </c>
      <c r="AH21" s="30">
        <f>IFERROR(VLOOKUP(CONCATENATE($B21,"_",AH$4,"_",$C$85,"_",$C$84),Data_for_IC_trend_tables!$A$1:$G$49194,7,FALSE)*1000000,"-")</f>
        <v>8.3934940130375196E-2</v>
      </c>
      <c r="AI21" s="30">
        <f>IFERROR(VLOOKUP(CONCATENATE($B21,"_",AI$4,"_",$C$85,"_",$C$84),Data_for_IC_trend_tables!$A$1:$G$49194,7,FALSE)*1000000,"-")</f>
        <v>7.75459933282419E-2</v>
      </c>
      <c r="AJ21" s="30">
        <f>IFERROR(VLOOKUP(CONCATENATE($B21,"_",AJ$4,"_",$C$85,"_",$C$84),Data_for_IC_trend_tables!$A$1:$G$49194,7,FALSE)*1000000,"-")</f>
        <v>7.2294898650753295E-2</v>
      </c>
      <c r="AK21" s="30">
        <f>IFERROR(VLOOKUP(CONCATENATE($B21,"_",AK$4,"_",$C$85,"_",$C$84),Data_for_IC_trend_tables!$A$1:$G$49194,7,FALSE)*1000000,"-")</f>
        <v>7.4581135867390097E-2</v>
      </c>
      <c r="AL21" s="30">
        <f>IFERROR(VLOOKUP(CONCATENATE($B21,"_",AL$4,"_",$C$85,"_",$C$84),Data_for_IC_trend_tables!$A$1:$G$49194,7,FALSE)*1000000,"-")</f>
        <v>6.6165420956946894</v>
      </c>
      <c r="AM21" s="30">
        <f>IFERROR(VLOOKUP(CONCATENATE($B21,"_",AM$4,"_",$C$85,"_",$C$84),Data_for_IC_trend_tables!$A$1:$G$49194,7,FALSE)*1000000,"-")</f>
        <v>12.9056537961389</v>
      </c>
      <c r="AN21" s="30">
        <f>IFERROR(VLOOKUP(CONCATENATE($B21,"_",AN$4,"_",$C$85,"_",$C$84),Data_for_IC_trend_tables!$A$1:$G$49194,7,FALSE)*1000000,"-")</f>
        <v>19.197268804734698</v>
      </c>
      <c r="AO21" s="30">
        <f>IFERROR(VLOOKUP(CONCATENATE($B21,"_",AO$4,"_",$C$85,"_",$C$84),Data_for_IC_trend_tables!$A$1:$G$49194,7,FALSE)*1000000,"-")</f>
        <v>22.834226554274998</v>
      </c>
      <c r="AP21" s="30">
        <f>IFERROR(VLOOKUP(CONCATENATE($B21,"_",AP$4,"_",$C$85,"_",$C$84),Data_for_IC_trend_tables!$A$1:$G$49194,7,FALSE)*1000000,"-")</f>
        <v>21.094048122343899</v>
      </c>
      <c r="AQ21" s="30">
        <f>IFERROR(VLOOKUP(CONCATENATE($B21,"_",AQ$4,"_",$C$85,"_",$C$84),Data_for_IC_trend_tables!$A$1:$G$49194,7,FALSE)*1000000,"-")</f>
        <v>6.7158735688573499</v>
      </c>
      <c r="AR21" s="30">
        <f>IFERROR(VLOOKUP(CONCATENATE($B21,"_",AR$4,"_",$C$85,"_",$C$84),Data_for_IC_trend_tables!$A$1:$G$49194,7,FALSE)*1000000,"-")</f>
        <v>5.2877216246999996</v>
      </c>
      <c r="AS21" s="30">
        <f>IFERROR(VLOOKUP(CONCATENATE($B21,"_",AS$4,"_",$C$85,"_",$C$84),Data_for_IC_trend_tables!$A$1:$G$49194,7,FALSE)*1000000,"-")</f>
        <v>22.066153622399998</v>
      </c>
      <c r="AT21" s="30">
        <f>IFERROR(VLOOKUP(CONCATENATE($B21,"_",AT$4,"_",$C$85,"_",$C$84),Data_for_IC_trend_tables!$A$1:$G$49194,7,FALSE)*1000000,"-")</f>
        <v>29.006548079400002</v>
      </c>
      <c r="AU21" s="30">
        <f>IFERROR(VLOOKUP(CONCATENATE($B21,"_",AU$4,"_",$C$85,"_",$C$84),Data_for_IC_trend_tables!$A$1:$G$49194,7,FALSE)*1000000,"-")</f>
        <v>24.308724947199998</v>
      </c>
      <c r="AV21" s="30"/>
      <c r="AW21" s="30">
        <f>IFERROR(VLOOKUP(CONCATENATE($B21,"_",AW$4,"_",$C$85,"_",$C$84),Data_for_IC_trend_tables!$A$1:$G$49194,7,FALSE)*1000000,"-")</f>
        <v>24.308724947199998</v>
      </c>
      <c r="AX21" s="82"/>
      <c r="AY21" s="38" t="str">
        <f t="shared" si="0"/>
        <v/>
      </c>
      <c r="AZ21" s="58" t="str">
        <f t="shared" si="1"/>
        <v/>
      </c>
      <c r="BA21" s="31"/>
      <c r="BB21"/>
      <c r="BC21"/>
      <c r="BD21"/>
      <c r="BE21"/>
      <c r="BF21"/>
      <c r="BG21"/>
      <c r="BH21"/>
      <c r="BI21"/>
      <c r="BJ21"/>
      <c r="BK21"/>
      <c r="BL21"/>
    </row>
    <row r="22" spans="2:64" s="3" customFormat="1" x14ac:dyDescent="0.2">
      <c r="B22" s="53" t="s">
        <v>150</v>
      </c>
      <c r="C22" s="71" t="s">
        <v>13</v>
      </c>
      <c r="D22" s="56">
        <v>1990</v>
      </c>
      <c r="E22" s="30" t="str">
        <f>IFERROR(VLOOKUP(CONCATENATE($B22,"_",E$4,"_",$C$85,"_",$C$84),Data_for_IC_trend_tables!$A$1:$G$49194,7,FALSE)*1000000,"-")</f>
        <v>-</v>
      </c>
      <c r="F22" s="30" t="str">
        <f>IFERROR(VLOOKUP(CONCATENATE($B22,"_",F$4,"_",$C$85,"_",$C$84),Data_for_IC_trend_tables!$A$1:$G$49194,7,FALSE)*1000000,"-")</f>
        <v>-</v>
      </c>
      <c r="G22" s="30" t="str">
        <f>IFERROR(VLOOKUP(CONCATENATE($B22,"_",G$4,"_",$C$85,"_",$C$84),Data_for_IC_trend_tables!$A$1:$G$49194,7,FALSE)*1000000,"-")</f>
        <v>-</v>
      </c>
      <c r="H22" s="30" t="str">
        <f>IFERROR(VLOOKUP(CONCATENATE($B22,"_",H$4,"_",$C$85,"_",$C$84),Data_for_IC_trend_tables!$A$1:$G$49194,7,FALSE)*1000000,"-")</f>
        <v>-</v>
      </c>
      <c r="I22" s="30" t="str">
        <f>IFERROR(VLOOKUP(CONCATENATE($B22,"_",I$4,"_",$C$85,"_",$C$84),Data_for_IC_trend_tables!$A$1:$G$49194,7,FALSE)*1000000,"-")</f>
        <v>-</v>
      </c>
      <c r="J22" s="30" t="str">
        <f>IFERROR(VLOOKUP(CONCATENATE($B22,"_",J$4,"_",$C$85,"_",$C$84),Data_for_IC_trend_tables!$A$1:$G$49194,7,FALSE)*1000000,"-")</f>
        <v>-</v>
      </c>
      <c r="K22" s="30" t="str">
        <f>IFERROR(VLOOKUP(CONCATENATE($B22,"_",K$4,"_",$C$85,"_",$C$84),Data_for_IC_trend_tables!$A$1:$G$49194,7,FALSE)*1000000,"-")</f>
        <v>-</v>
      </c>
      <c r="L22" s="30" t="str">
        <f>IFERROR(VLOOKUP(CONCATENATE($B22,"_",L$4,"_",$C$85,"_",$C$84),Data_for_IC_trend_tables!$A$1:$G$49194,7,FALSE)*1000000,"-")</f>
        <v>-</v>
      </c>
      <c r="M22" s="30" t="str">
        <f>IFERROR(VLOOKUP(CONCATENATE($B22,"_",M$4,"_",$C$85,"_",$C$84),Data_for_IC_trend_tables!$A$1:$G$49194,7,FALSE)*1000000,"-")</f>
        <v>-</v>
      </c>
      <c r="N22" s="30" t="str">
        <f>IFERROR(VLOOKUP(CONCATENATE($B22,"_",N$4,"_",$C$85,"_",$C$84),Data_for_IC_trend_tables!$A$1:$G$49194,7,FALSE)*1000000,"-")</f>
        <v>-</v>
      </c>
      <c r="O22" s="30">
        <f>IFERROR(VLOOKUP(CONCATENATE($B22,"_",O$4,"_",$C$85,"_",$C$84),Data_for_IC_trend_tables!$A$1:$G$49194,7,FALSE)*1000000,"-")</f>
        <v>2900.5235496292898</v>
      </c>
      <c r="P22" s="30">
        <f>IFERROR(VLOOKUP(CONCATENATE($B22,"_",P$4,"_",$C$85,"_",$C$84),Data_for_IC_trend_tables!$A$1:$G$49194,7,FALSE)*1000000,"-")</f>
        <v>2854.2170474033701</v>
      </c>
      <c r="Q22" s="30">
        <f>IFERROR(VLOOKUP(CONCATENATE($B22,"_",Q$4,"_",$C$85,"_",$C$84),Data_for_IC_trend_tables!$A$1:$G$49194,7,FALSE)*1000000,"-")</f>
        <v>2741.7183647368597</v>
      </c>
      <c r="R22" s="30">
        <f>IFERROR(VLOOKUP(CONCATENATE($B22,"_",R$4,"_",$C$85,"_",$C$84),Data_for_IC_trend_tables!$A$1:$G$49194,7,FALSE)*1000000,"-")</f>
        <v>2075.5413112562201</v>
      </c>
      <c r="S22" s="30">
        <f>IFERROR(VLOOKUP(CONCATENATE($B22,"_",S$4,"_",$C$85,"_",$C$84),Data_for_IC_trend_tables!$A$1:$G$49194,7,FALSE)*1000000,"-")</f>
        <v>2222.3184775742097</v>
      </c>
      <c r="T22" s="30">
        <f>IFERROR(VLOOKUP(CONCATENATE($B22,"_",T$4,"_",$C$85,"_",$C$84),Data_for_IC_trend_tables!$A$1:$G$49194,7,FALSE)*1000000,"-")</f>
        <v>2118.36059938481</v>
      </c>
      <c r="U22" s="30">
        <f>IFERROR(VLOOKUP(CONCATENATE($B22,"_",U$4,"_",$C$85,"_",$C$84),Data_for_IC_trend_tables!$A$1:$G$49194,7,FALSE)*1000000,"-")</f>
        <v>2116.7957718282501</v>
      </c>
      <c r="V22" s="30">
        <f>IFERROR(VLOOKUP(CONCATENATE($B22,"_",V$4,"_",$C$85,"_",$C$84),Data_for_IC_trend_tables!$A$1:$G$49194,7,FALSE)*1000000,"-")</f>
        <v>2189.7079082958398</v>
      </c>
      <c r="W22" s="30">
        <f>IFERROR(VLOOKUP(CONCATENATE($B22,"_",W$4,"_",$C$85,"_",$C$84),Data_for_IC_trend_tables!$A$1:$G$49194,7,FALSE)*1000000,"-")</f>
        <v>2485.4277188320898</v>
      </c>
      <c r="X22" s="30">
        <f>IFERROR(VLOOKUP(CONCATENATE($B22,"_",X$4,"_",$C$85,"_",$C$84),Data_for_IC_trend_tables!$A$1:$G$49194,7,FALSE)*1000000,"-")</f>
        <v>2625.3901766927597</v>
      </c>
      <c r="Y22" s="30">
        <f>IFERROR(VLOOKUP(CONCATENATE($B22,"_",Y$4,"_",$C$85,"_",$C$84),Data_for_IC_trend_tables!$A$1:$G$49194,7,FALSE)*1000000,"-")</f>
        <v>2883.8945154087901</v>
      </c>
      <c r="Z22" s="30">
        <f>IFERROR(VLOOKUP(CONCATENATE($B22,"_",Z$4,"_",$C$85,"_",$C$84),Data_for_IC_trend_tables!$A$1:$G$49194,7,FALSE)*1000000,"-")</f>
        <v>3120.8055270375198</v>
      </c>
      <c r="AA22" s="30">
        <f>IFERROR(VLOOKUP(CONCATENATE($B22,"_",AA$4,"_",$C$85,"_",$C$84),Data_for_IC_trend_tables!$A$1:$G$49194,7,FALSE)*1000000,"-")</f>
        <v>5.6054960805381899</v>
      </c>
      <c r="AB22" s="30">
        <f>IFERROR(VLOOKUP(CONCATENATE($B22,"_",AB$4,"_",$C$85,"_",$C$84),Data_for_IC_trend_tables!$A$1:$G$49194,7,FALSE)*1000000,"-")</f>
        <v>13.809522957467699</v>
      </c>
      <c r="AC22" s="30">
        <f>IFERROR(VLOOKUP(CONCATENATE($B22,"_",AC$4,"_",$C$85,"_",$C$84),Data_for_IC_trend_tables!$A$1:$G$49194,7,FALSE)*1000000,"-")</f>
        <v>5.3862354626702702</v>
      </c>
      <c r="AD22" s="30">
        <f>IFERROR(VLOOKUP(CONCATENATE($B22,"_",AD$4,"_",$C$85,"_",$C$84),Data_for_IC_trend_tables!$A$1:$G$49194,7,FALSE)*1000000,"-")</f>
        <v>38.099812120217102</v>
      </c>
      <c r="AE22" s="30">
        <f>IFERROR(VLOOKUP(CONCATENATE($B22,"_",AE$4,"_",$C$85,"_",$C$84),Data_for_IC_trend_tables!$A$1:$G$49194,7,FALSE)*1000000,"-")</f>
        <v>40.424023568358699</v>
      </c>
      <c r="AF22" s="30">
        <f>IFERROR(VLOOKUP(CONCATENATE($B22,"_",AF$4,"_",$C$85,"_",$C$84),Data_for_IC_trend_tables!$A$1:$G$49194,7,FALSE)*1000000,"-")</f>
        <v>34.167510484179701</v>
      </c>
      <c r="AG22" s="30">
        <f>IFERROR(VLOOKUP(CONCATENATE($B22,"_",AG$4,"_",$C$85,"_",$C$84),Data_for_IC_trend_tables!$A$1:$G$49194,7,FALSE)*1000000,"-")</f>
        <v>33.217579943517002</v>
      </c>
      <c r="AH22" s="30">
        <f>IFERROR(VLOOKUP(CONCATENATE($B22,"_",AH$4,"_",$C$85,"_",$C$84),Data_for_IC_trend_tables!$A$1:$G$49194,7,FALSE)*1000000,"-")</f>
        <v>24.9888427184733</v>
      </c>
      <c r="AI22" s="30">
        <f>IFERROR(VLOOKUP(CONCATENATE($B22,"_",AI$4,"_",$C$85,"_",$C$84),Data_for_IC_trend_tables!$A$1:$G$49194,7,FALSE)*1000000,"-")</f>
        <v>29.340292123824401</v>
      </c>
      <c r="AJ22" s="30">
        <f>IFERROR(VLOOKUP(CONCATENATE($B22,"_",AJ$4,"_",$C$85,"_",$C$84),Data_for_IC_trend_tables!$A$1:$G$49194,7,FALSE)*1000000,"-")</f>
        <v>30.413608725948901</v>
      </c>
      <c r="AK22" s="30">
        <f>IFERROR(VLOOKUP(CONCATENATE($B22,"_",AK$4,"_",$C$85,"_",$C$84),Data_for_IC_trend_tables!$A$1:$G$49194,7,FALSE)*1000000,"-")</f>
        <v>25.437465798989802</v>
      </c>
      <c r="AL22" s="30">
        <f>IFERROR(VLOOKUP(CONCATENATE($B22,"_",AL$4,"_",$C$85,"_",$C$84),Data_for_IC_trend_tables!$A$1:$G$49194,7,FALSE)*1000000,"-")</f>
        <v>27.356635541598799</v>
      </c>
      <c r="AM22" s="30">
        <f>IFERROR(VLOOKUP(CONCATENATE($B22,"_",AM$4,"_",$C$85,"_",$C$84),Data_for_IC_trend_tables!$A$1:$G$49194,7,FALSE)*1000000,"-")</f>
        <v>44.524192164027006</v>
      </c>
      <c r="AN22" s="30">
        <f>IFERROR(VLOOKUP(CONCATENATE($B22,"_",AN$4,"_",$C$85,"_",$C$84),Data_for_IC_trend_tables!$A$1:$G$49194,7,FALSE)*1000000,"-")</f>
        <v>39.875801957345196</v>
      </c>
      <c r="AO22" s="30">
        <f>IFERROR(VLOOKUP(CONCATENATE($B22,"_",AO$4,"_",$C$85,"_",$C$84),Data_for_IC_trend_tables!$A$1:$G$49194,7,FALSE)*1000000,"-")</f>
        <v>50.3028229424988</v>
      </c>
      <c r="AP22" s="30">
        <f>IFERROR(VLOOKUP(CONCATENATE($B22,"_",AP$4,"_",$C$85,"_",$C$84),Data_for_IC_trend_tables!$A$1:$G$49194,7,FALSE)*1000000,"-")</f>
        <v>61.110176072584402</v>
      </c>
      <c r="AQ22" s="30">
        <f>IFERROR(VLOOKUP(CONCATENATE($B22,"_",AQ$4,"_",$C$85,"_",$C$84),Data_for_IC_trend_tables!$A$1:$G$49194,7,FALSE)*1000000,"-")</f>
        <v>12.8955993909046</v>
      </c>
      <c r="AR22" s="30">
        <f>IFERROR(VLOOKUP(CONCATENATE($B22,"_",AR$4,"_",$C$85,"_",$C$84),Data_for_IC_trend_tables!$A$1:$G$49194,7,FALSE)*1000000,"-")</f>
        <v>13.420464130387</v>
      </c>
      <c r="AS22" s="30">
        <f>IFERROR(VLOOKUP(CONCATENATE($B22,"_",AS$4,"_",$C$85,"_",$C$84),Data_for_IC_trend_tables!$A$1:$G$49194,7,FALSE)*1000000,"-")</f>
        <v>5.1858368065817606</v>
      </c>
      <c r="AT22" s="30">
        <f>IFERROR(VLOOKUP(CONCATENATE($B22,"_",AT$4,"_",$C$85,"_",$C$84),Data_for_IC_trend_tables!$A$1:$G$49194,7,FALSE)*1000000,"-")</f>
        <v>4.5629255593397602</v>
      </c>
      <c r="AU22" s="30">
        <f>IFERROR(VLOOKUP(CONCATENATE($B22,"_",AU$4,"_",$C$85,"_",$C$84),Data_for_IC_trend_tables!$A$1:$G$49194,7,FALSE)*1000000,"-")</f>
        <v>4.6323776761444195</v>
      </c>
      <c r="AV22" s="30"/>
      <c r="AW22" s="30">
        <f>IFERROR(VLOOKUP(CONCATENATE($B22,"_",AW$4,"_",$C$85,"_",$C$84),Data_for_IC_trend_tables!$A$1:$G$49194,7,FALSE)*1000000,"-")</f>
        <v>4.6323776761444195</v>
      </c>
      <c r="AX22" s="79">
        <f>O22</f>
        <v>2900.5235496292898</v>
      </c>
      <c r="AY22" s="38" t="str">
        <f t="shared" si="0"/>
        <v>Yes</v>
      </c>
      <c r="AZ22" s="58">
        <f t="shared" si="1"/>
        <v>-0.99840291671593684</v>
      </c>
      <c r="BA22" s="32" t="s">
        <v>76</v>
      </c>
      <c r="BB22"/>
      <c r="BC22"/>
      <c r="BD22"/>
      <c r="BE22"/>
      <c r="BF22"/>
      <c r="BG22"/>
      <c r="BH22"/>
      <c r="BI22"/>
      <c r="BJ22"/>
      <c r="BK22"/>
      <c r="BL22"/>
    </row>
    <row r="23" spans="2:64" s="3" customFormat="1" x14ac:dyDescent="0.2">
      <c r="B23" s="53" t="s">
        <v>151</v>
      </c>
      <c r="C23" s="71" t="s">
        <v>14</v>
      </c>
      <c r="D23" s="56"/>
      <c r="E23" s="30" t="str">
        <f>IFERROR(VLOOKUP(CONCATENATE($B23,"_",E$4,"_",$C$85,"_",$C$84),Data_for_IC_trend_tables!$A$1:$G$49194,7,FALSE)*1000000,"-")</f>
        <v>-</v>
      </c>
      <c r="F23" s="30" t="str">
        <f>IFERROR(VLOOKUP(CONCATENATE($B23,"_",F$4,"_",$C$85,"_",$C$84),Data_for_IC_trend_tables!$A$1:$G$49194,7,FALSE)*1000000,"-")</f>
        <v>-</v>
      </c>
      <c r="G23" s="30" t="str">
        <f>IFERROR(VLOOKUP(CONCATENATE($B23,"_",G$4,"_",$C$85,"_",$C$84),Data_for_IC_trend_tables!$A$1:$G$49194,7,FALSE)*1000000,"-")</f>
        <v>-</v>
      </c>
      <c r="H23" s="30" t="str">
        <f>IFERROR(VLOOKUP(CONCATENATE($B23,"_",H$4,"_",$C$85,"_",$C$84),Data_for_IC_trend_tables!$A$1:$G$49194,7,FALSE)*1000000,"-")</f>
        <v>-</v>
      </c>
      <c r="I23" s="30" t="str">
        <f>IFERROR(VLOOKUP(CONCATENATE($B23,"_",I$4,"_",$C$85,"_",$C$84),Data_for_IC_trend_tables!$A$1:$G$49194,7,FALSE)*1000000,"-")</f>
        <v>-</v>
      </c>
      <c r="J23" s="30" t="str">
        <f>IFERROR(VLOOKUP(CONCATENATE($B23,"_",J$4,"_",$C$85,"_",$C$84),Data_for_IC_trend_tables!$A$1:$G$49194,7,FALSE)*1000000,"-")</f>
        <v>-</v>
      </c>
      <c r="K23" s="30" t="str">
        <f>IFERROR(VLOOKUP(CONCATENATE($B23,"_",K$4,"_",$C$85,"_",$C$84),Data_for_IC_trend_tables!$A$1:$G$49194,7,FALSE)*1000000,"-")</f>
        <v>-</v>
      </c>
      <c r="L23" s="30" t="str">
        <f>IFERROR(VLOOKUP(CONCATENATE($B23,"_",L$4,"_",$C$85,"_",$C$84),Data_for_IC_trend_tables!$A$1:$G$49194,7,FALSE)*1000000,"-")</f>
        <v>-</v>
      </c>
      <c r="M23" s="30" t="str">
        <f>IFERROR(VLOOKUP(CONCATENATE($B23,"_",M$4,"_",$C$85,"_",$C$84),Data_for_IC_trend_tables!$A$1:$G$49194,7,FALSE)*1000000,"-")</f>
        <v>-</v>
      </c>
      <c r="N23" s="30" t="str">
        <f>IFERROR(VLOOKUP(CONCATENATE($B23,"_",N$4,"_",$C$85,"_",$C$84),Data_for_IC_trend_tables!$A$1:$G$49194,7,FALSE)*1000000,"-")</f>
        <v>-</v>
      </c>
      <c r="O23" s="30">
        <f>IFERROR(VLOOKUP(CONCATENATE($B23,"_",O$4,"_",$C$85,"_",$C$84),Data_for_IC_trend_tables!$A$1:$G$49194,7,FALSE)*1000000,"-")</f>
        <v>21.254570539492299</v>
      </c>
      <c r="P23" s="30">
        <f>IFERROR(VLOOKUP(CONCATENATE($B23,"_",P$4,"_",$C$85,"_",$C$84),Data_for_IC_trend_tables!$A$1:$G$49194,7,FALSE)*1000000,"-")</f>
        <v>20.331900755364199</v>
      </c>
      <c r="Q23" s="30">
        <f>IFERROR(VLOOKUP(CONCATENATE($B23,"_",Q$4,"_",$C$85,"_",$C$84),Data_for_IC_trend_tables!$A$1:$G$49194,7,FALSE)*1000000,"-")</f>
        <v>21.795339719257601</v>
      </c>
      <c r="R23" s="30">
        <f>IFERROR(VLOOKUP(CONCATENATE($B23,"_",R$4,"_",$C$85,"_",$C$84),Data_for_IC_trend_tables!$A$1:$G$49194,7,FALSE)*1000000,"-")</f>
        <v>21.662070658195098</v>
      </c>
      <c r="S23" s="30">
        <f>IFERROR(VLOOKUP(CONCATENATE($B23,"_",S$4,"_",$C$85,"_",$C$84),Data_for_IC_trend_tables!$A$1:$G$49194,7,FALSE)*1000000,"-")</f>
        <v>22.8047579562148</v>
      </c>
      <c r="T23" s="30">
        <f>IFERROR(VLOOKUP(CONCATENATE($B23,"_",T$4,"_",$C$85,"_",$C$84),Data_for_IC_trend_tables!$A$1:$G$49194,7,FALSE)*1000000,"-")</f>
        <v>21.776839842314001</v>
      </c>
      <c r="U23" s="30">
        <f>IFERROR(VLOOKUP(CONCATENATE($B23,"_",U$4,"_",$C$85,"_",$C$84),Data_for_IC_trend_tables!$A$1:$G$49194,7,FALSE)*1000000,"-")</f>
        <v>21.158757990123199</v>
      </c>
      <c r="V23" s="30">
        <f>IFERROR(VLOOKUP(CONCATENATE($B23,"_",V$4,"_",$C$85,"_",$C$84),Data_for_IC_trend_tables!$A$1:$G$49194,7,FALSE)*1000000,"-")</f>
        <v>23.238098075540101</v>
      </c>
      <c r="W23" s="30">
        <f>IFERROR(VLOOKUP(CONCATENATE($B23,"_",W$4,"_",$C$85,"_",$C$84),Data_for_IC_trend_tables!$A$1:$G$49194,7,FALSE)*1000000,"-")</f>
        <v>24.442597677206301</v>
      </c>
      <c r="X23" s="30">
        <f>IFERROR(VLOOKUP(CONCATENATE($B23,"_",X$4,"_",$C$85,"_",$C$84),Data_for_IC_trend_tables!$A$1:$G$49194,7,FALSE)*1000000,"-")</f>
        <v>23.996490691409598</v>
      </c>
      <c r="Y23" s="30">
        <f>IFERROR(VLOOKUP(CONCATENATE($B23,"_",Y$4,"_",$C$85,"_",$C$84),Data_for_IC_trend_tables!$A$1:$G$49194,7,FALSE)*1000000,"-")</f>
        <v>25.429242984998098</v>
      </c>
      <c r="Z23" s="30">
        <f>IFERROR(VLOOKUP(CONCATENATE($B23,"_",Z$4,"_",$C$85,"_",$C$84),Data_for_IC_trend_tables!$A$1:$G$49194,7,FALSE)*1000000,"-")</f>
        <v>26.019891620561101</v>
      </c>
      <c r="AA23" s="30">
        <f>IFERROR(VLOOKUP(CONCATENATE($B23,"_",AA$4,"_",$C$85,"_",$C$84),Data_for_IC_trend_tables!$A$1:$G$49194,7,FALSE)*1000000,"-")</f>
        <v>25.5743887036109</v>
      </c>
      <c r="AB23" s="30">
        <f>IFERROR(VLOOKUP(CONCATENATE($B23,"_",AB$4,"_",$C$85,"_",$C$84),Data_for_IC_trend_tables!$A$1:$G$49194,7,FALSE)*1000000,"-")</f>
        <v>25.912869379885901</v>
      </c>
      <c r="AC23" s="30">
        <f>IFERROR(VLOOKUP(CONCATENATE($B23,"_",AC$4,"_",$C$85,"_",$C$84),Data_for_IC_trend_tables!$A$1:$G$49194,7,FALSE)*1000000,"-")</f>
        <v>26.862794269759199</v>
      </c>
      <c r="AD23" s="30">
        <f>IFERROR(VLOOKUP(CONCATENATE($B23,"_",AD$4,"_",$C$85,"_",$C$84),Data_for_IC_trend_tables!$A$1:$G$49194,7,FALSE)*1000000,"-")</f>
        <v>26.947780205876199</v>
      </c>
      <c r="AE23" s="30">
        <f>IFERROR(VLOOKUP(CONCATENATE($B23,"_",AE$4,"_",$C$85,"_",$C$84),Data_for_IC_trend_tables!$A$1:$G$49194,7,FALSE)*1000000,"-")</f>
        <v>24.8102878785167</v>
      </c>
      <c r="AF23" s="30">
        <f>IFERROR(VLOOKUP(CONCATENATE($B23,"_",AF$4,"_",$C$85,"_",$C$84),Data_for_IC_trend_tables!$A$1:$G$49194,7,FALSE)*1000000,"-")</f>
        <v>26.016448673139198</v>
      </c>
      <c r="AG23" s="30">
        <f>IFERROR(VLOOKUP(CONCATENATE($B23,"_",AG$4,"_",$C$85,"_",$C$84),Data_for_IC_trend_tables!$A$1:$G$49194,7,FALSE)*1000000,"-")</f>
        <v>25.227323705662698</v>
      </c>
      <c r="AH23" s="30">
        <f>IFERROR(VLOOKUP(CONCATENATE($B23,"_",AH$4,"_",$C$85,"_",$C$84),Data_for_IC_trend_tables!$A$1:$G$49194,7,FALSE)*1000000,"-")</f>
        <v>26.125277903098901</v>
      </c>
      <c r="AI23" s="30">
        <f>IFERROR(VLOOKUP(CONCATENATE($B23,"_",AI$4,"_",$C$85,"_",$C$84),Data_for_IC_trend_tables!$A$1:$G$49194,7,FALSE)*1000000,"-")</f>
        <v>11.883422543026901</v>
      </c>
      <c r="AJ23" s="30">
        <f>IFERROR(VLOOKUP(CONCATENATE($B23,"_",AJ$4,"_",$C$85,"_",$C$84),Data_for_IC_trend_tables!$A$1:$G$49194,7,FALSE)*1000000,"-")</f>
        <v>11.9778675675876</v>
      </c>
      <c r="AK23" s="30">
        <f>IFERROR(VLOOKUP(CONCATENATE($B23,"_",AK$4,"_",$C$85,"_",$C$84),Data_for_IC_trend_tables!$A$1:$G$49194,7,FALSE)*1000000,"-")</f>
        <v>10.550817009537001</v>
      </c>
      <c r="AL23" s="30">
        <f>IFERROR(VLOOKUP(CONCATENATE($B23,"_",AL$4,"_",$C$85,"_",$C$84),Data_for_IC_trend_tables!$A$1:$G$49194,7,FALSE)*1000000,"-")</f>
        <v>9.4180032980703796</v>
      </c>
      <c r="AM23" s="30">
        <f>IFERROR(VLOOKUP(CONCATENATE($B23,"_",AM$4,"_",$C$85,"_",$C$84),Data_for_IC_trend_tables!$A$1:$G$49194,7,FALSE)*1000000,"-")</f>
        <v>10.4593760770377</v>
      </c>
      <c r="AN23" s="30">
        <f>IFERROR(VLOOKUP(CONCATENATE($B23,"_",AN$4,"_",$C$85,"_",$C$84),Data_for_IC_trend_tables!$A$1:$G$49194,7,FALSE)*1000000,"-")</f>
        <v>3.1384056895877497</v>
      </c>
      <c r="AO23" s="30">
        <f>IFERROR(VLOOKUP(CONCATENATE($B23,"_",AO$4,"_",$C$85,"_",$C$84),Data_for_IC_trend_tables!$A$1:$G$49194,7,FALSE)*1000000,"-")</f>
        <v>2.7435011321451599</v>
      </c>
      <c r="AP23" s="30">
        <f>IFERROR(VLOOKUP(CONCATENATE($B23,"_",AP$4,"_",$C$85,"_",$C$84),Data_for_IC_trend_tables!$A$1:$G$49194,7,FALSE)*1000000,"-")</f>
        <v>3.2841154878047902</v>
      </c>
      <c r="AQ23" s="30">
        <f>IFERROR(VLOOKUP(CONCATENATE($B23,"_",AQ$4,"_",$C$85,"_",$C$84),Data_for_IC_trend_tables!$A$1:$G$49194,7,FALSE)*1000000,"-")</f>
        <v>2.5462369711688</v>
      </c>
      <c r="AR23" s="30">
        <f>IFERROR(VLOOKUP(CONCATENATE($B23,"_",AR$4,"_",$C$85,"_",$C$84),Data_for_IC_trend_tables!$A$1:$G$49194,7,FALSE)*1000000,"-")</f>
        <v>1.5505325942777</v>
      </c>
      <c r="AS23" s="30">
        <f>IFERROR(VLOOKUP(CONCATENATE($B23,"_",AS$4,"_",$C$85,"_",$C$84),Data_for_IC_trend_tables!$A$1:$G$49194,7,FALSE)*1000000,"-")</f>
        <v>0.90451504753779799</v>
      </c>
      <c r="AT23" s="30">
        <f>IFERROR(VLOOKUP(CONCATENATE($B23,"_",AT$4,"_",$C$85,"_",$C$84),Data_for_IC_trend_tables!$A$1:$G$49194,7,FALSE)*1000000,"-")</f>
        <v>0.91357717782552095</v>
      </c>
      <c r="AU23" s="30">
        <f>IFERROR(VLOOKUP(CONCATENATE($B23,"_",AU$4,"_",$C$85,"_",$C$84),Data_for_IC_trend_tables!$A$1:$G$49194,7,FALSE)*1000000,"-")</f>
        <v>0.88848154228971499</v>
      </c>
      <c r="AV23" s="30"/>
      <c r="AW23" s="30">
        <f>IFERROR(VLOOKUP(CONCATENATE($B23,"_",AW$4,"_",$C$85,"_",$C$84),Data_for_IC_trend_tables!$A$1:$G$49194,7,FALSE)*1000000,"-")</f>
        <v>0.88848154228971499</v>
      </c>
      <c r="AX23" s="82"/>
      <c r="AY23" s="38" t="str">
        <f t="shared" si="0"/>
        <v/>
      </c>
      <c r="AZ23" s="58" t="str">
        <f t="shared" si="1"/>
        <v/>
      </c>
      <c r="BA23" s="31"/>
      <c r="BB23"/>
      <c r="BC23"/>
      <c r="BD23"/>
      <c r="BE23"/>
      <c r="BF23"/>
      <c r="BG23"/>
      <c r="BH23"/>
      <c r="BI23"/>
      <c r="BJ23"/>
      <c r="BK23"/>
      <c r="BL23"/>
    </row>
    <row r="24" spans="2:64" s="3" customFormat="1" x14ac:dyDescent="0.2">
      <c r="B24" s="53" t="s">
        <v>152</v>
      </c>
      <c r="C24" s="71" t="s">
        <v>15</v>
      </c>
      <c r="D24" s="56">
        <v>1990</v>
      </c>
      <c r="E24" s="30">
        <f>IFERROR(VLOOKUP(CONCATENATE($B24,"_",E$4,"_",$C$85,"_",$C$84),Data_for_IC_trend_tables!$A$1:$G$49194,7,FALSE)*1000000,"-")</f>
        <v>0.62</v>
      </c>
      <c r="F24" s="30" t="str">
        <f>IFERROR(VLOOKUP(CONCATENATE($B24,"_",F$4,"_",$C$85,"_",$C$84),Data_for_IC_trend_tables!$A$1:$G$49194,7,FALSE)*1000000,"-")</f>
        <v>-</v>
      </c>
      <c r="G24" s="30" t="str">
        <f>IFERROR(VLOOKUP(CONCATENATE($B24,"_",G$4,"_",$C$85,"_",$C$84),Data_for_IC_trend_tables!$A$1:$G$49194,7,FALSE)*1000000,"-")</f>
        <v>-</v>
      </c>
      <c r="H24" s="30" t="str">
        <f>IFERROR(VLOOKUP(CONCATENATE($B24,"_",H$4,"_",$C$85,"_",$C$84),Data_for_IC_trend_tables!$A$1:$G$49194,7,FALSE)*1000000,"-")</f>
        <v>-</v>
      </c>
      <c r="I24" s="30" t="str">
        <f>IFERROR(VLOOKUP(CONCATENATE($B24,"_",I$4,"_",$C$85,"_",$C$84),Data_for_IC_trend_tables!$A$1:$G$49194,7,FALSE)*1000000,"-")</f>
        <v>-</v>
      </c>
      <c r="J24" s="30">
        <f>IFERROR(VLOOKUP(CONCATENATE($B24,"_",J$4,"_",$C$85,"_",$C$84),Data_for_IC_trend_tables!$A$1:$G$49194,7,FALSE)*1000000,"-")</f>
        <v>0.48599999999999999</v>
      </c>
      <c r="K24" s="30" t="str">
        <f>IFERROR(VLOOKUP(CONCATENATE($B24,"_",K$4,"_",$C$85,"_",$C$84),Data_for_IC_trend_tables!$A$1:$G$49194,7,FALSE)*1000000,"-")</f>
        <v>-</v>
      </c>
      <c r="L24" s="30" t="str">
        <f>IFERROR(VLOOKUP(CONCATENATE($B24,"_",L$4,"_",$C$85,"_",$C$84),Data_for_IC_trend_tables!$A$1:$G$49194,7,FALSE)*1000000,"-")</f>
        <v>-</v>
      </c>
      <c r="M24" s="30" t="str">
        <f>IFERROR(VLOOKUP(CONCATENATE($B24,"_",M$4,"_",$C$85,"_",$C$84),Data_for_IC_trend_tables!$A$1:$G$49194,7,FALSE)*1000000,"-")</f>
        <v>-</v>
      </c>
      <c r="N24" s="30" t="str">
        <f>IFERROR(VLOOKUP(CONCATENATE($B24,"_",N$4,"_",$C$85,"_",$C$84),Data_for_IC_trend_tables!$A$1:$G$49194,7,FALSE)*1000000,"-")</f>
        <v>-</v>
      </c>
      <c r="O24" s="30">
        <f>IFERROR(VLOOKUP(CONCATENATE($B24,"_",O$4,"_",$C$85,"_",$C$84),Data_for_IC_trend_tables!$A$1:$G$49194,7,FALSE)*1000000,"-")</f>
        <v>257.17220217209996</v>
      </c>
      <c r="P24" s="30">
        <f>IFERROR(VLOOKUP(CONCATENATE($B24,"_",P$4,"_",$C$85,"_",$C$84),Data_for_IC_trend_tables!$A$1:$G$49194,7,FALSE)*1000000,"-")</f>
        <v>334.27171685180002</v>
      </c>
      <c r="Q24" s="30">
        <f>IFERROR(VLOOKUP(CONCATENATE($B24,"_",Q$4,"_",$C$85,"_",$C$84),Data_for_IC_trend_tables!$A$1:$G$49194,7,FALSE)*1000000,"-")</f>
        <v>407.00819109630004</v>
      </c>
      <c r="R24" s="30">
        <f>IFERROR(VLOOKUP(CONCATENATE($B24,"_",R$4,"_",$C$85,"_",$C$84),Data_for_IC_trend_tables!$A$1:$G$49194,7,FALSE)*1000000,"-")</f>
        <v>480.19834368229999</v>
      </c>
      <c r="S24" s="30">
        <f>IFERROR(VLOOKUP(CONCATENATE($B24,"_",S$4,"_",$C$85,"_",$C$84),Data_for_IC_trend_tables!$A$1:$G$49194,7,FALSE)*1000000,"-")</f>
        <v>555.26090336850007</v>
      </c>
      <c r="T24" s="30">
        <f>IFERROR(VLOOKUP(CONCATENATE($B24,"_",T$4,"_",$C$85,"_",$C$84),Data_for_IC_trend_tables!$A$1:$G$49194,7,FALSE)*1000000,"-")</f>
        <v>630.45517637989997</v>
      </c>
      <c r="U24" s="30">
        <f>IFERROR(VLOOKUP(CONCATENATE($B24,"_",U$4,"_",$C$85,"_",$C$84),Data_for_IC_trend_tables!$A$1:$G$49194,7,FALSE)*1000000,"-")</f>
        <v>622.39152845989997</v>
      </c>
      <c r="V24" s="30">
        <f>IFERROR(VLOOKUP(CONCATENATE($B24,"_",V$4,"_",$C$85,"_",$C$84),Data_for_IC_trend_tables!$A$1:$G$49194,7,FALSE)*1000000,"-")</f>
        <v>595.40060255310004</v>
      </c>
      <c r="W24" s="30">
        <f>IFERROR(VLOOKUP(CONCATENATE($B24,"_",W$4,"_",$C$85,"_",$C$84),Data_for_IC_trend_tables!$A$1:$G$49194,7,FALSE)*1000000,"-")</f>
        <v>516.02688998050007</v>
      </c>
      <c r="X24" s="30">
        <f>IFERROR(VLOOKUP(CONCATENATE($B24,"_",X$4,"_",$C$85,"_",$C$84),Data_for_IC_trend_tables!$A$1:$G$49194,7,FALSE)*1000000,"-")</f>
        <v>376.20818311959999</v>
      </c>
      <c r="Y24" s="30">
        <f>IFERROR(VLOOKUP(CONCATENATE($B24,"_",Y$4,"_",$C$85,"_",$C$84),Data_for_IC_trend_tables!$A$1:$G$49194,7,FALSE)*1000000,"-")</f>
        <v>366.56434553145903</v>
      </c>
      <c r="Z24" s="30">
        <f>IFERROR(VLOOKUP(CONCATENATE($B24,"_",Z$4,"_",$C$85,"_",$C$84),Data_for_IC_trend_tables!$A$1:$G$49194,7,FALSE)*1000000,"-")</f>
        <v>307.19940494866103</v>
      </c>
      <c r="AA24" s="30">
        <f>IFERROR(VLOOKUP(CONCATENATE($B24,"_",AA$4,"_",$C$85,"_",$C$84),Data_for_IC_trend_tables!$A$1:$G$49194,7,FALSE)*1000000,"-")</f>
        <v>120.69616078210599</v>
      </c>
      <c r="AB24" s="30">
        <f>IFERROR(VLOOKUP(CONCATENATE($B24,"_",AB$4,"_",$C$85,"_",$C$84),Data_for_IC_trend_tables!$A$1:$G$49194,7,FALSE)*1000000,"-")</f>
        <v>28.9740694199138</v>
      </c>
      <c r="AC24" s="30">
        <f>IFERROR(VLOOKUP(CONCATENATE($B24,"_",AC$4,"_",$C$85,"_",$C$84),Data_for_IC_trend_tables!$A$1:$G$49194,7,FALSE)*1000000,"-")</f>
        <v>4.9790932021395502</v>
      </c>
      <c r="AD24" s="30">
        <f>IFERROR(VLOOKUP(CONCATENATE($B24,"_",AD$4,"_",$C$85,"_",$C$84),Data_for_IC_trend_tables!$A$1:$G$49194,7,FALSE)*1000000,"-")</f>
        <v>3.2606848664786701</v>
      </c>
      <c r="AE24" s="30">
        <f>IFERROR(VLOOKUP(CONCATENATE($B24,"_",AE$4,"_",$C$85,"_",$C$84),Data_for_IC_trend_tables!$A$1:$G$49194,7,FALSE)*1000000,"-")</f>
        <v>2.1821584813223001</v>
      </c>
      <c r="AF24" s="30">
        <f>IFERROR(VLOOKUP(CONCATENATE($B24,"_",AF$4,"_",$C$85,"_",$C$84),Data_for_IC_trend_tables!$A$1:$G$49194,7,FALSE)*1000000,"-")</f>
        <v>2.1206699586101299</v>
      </c>
      <c r="AG24" s="30">
        <f>IFERROR(VLOOKUP(CONCATENATE($B24,"_",AG$4,"_",$C$85,"_",$C$84),Data_for_IC_trend_tables!$A$1:$G$49194,7,FALSE)*1000000,"-")</f>
        <v>1.8065437623179699</v>
      </c>
      <c r="AH24" s="30">
        <f>IFERROR(VLOOKUP(CONCATENATE($B24,"_",AH$4,"_",$C$85,"_",$C$84),Data_for_IC_trend_tables!$A$1:$G$49194,7,FALSE)*1000000,"-")</f>
        <v>1.7416958413904</v>
      </c>
      <c r="AI24" s="30">
        <f>IFERROR(VLOOKUP(CONCATENATE($B24,"_",AI$4,"_",$C$85,"_",$C$84),Data_for_IC_trend_tables!$A$1:$G$49194,7,FALSE)*1000000,"-")</f>
        <v>2.2193613131865297</v>
      </c>
      <c r="AJ24" s="30">
        <f>IFERROR(VLOOKUP(CONCATENATE($B24,"_",AJ$4,"_",$C$85,"_",$C$84),Data_for_IC_trend_tables!$A$1:$G$49194,7,FALSE)*1000000,"-")</f>
        <v>2.4828547900604501</v>
      </c>
      <c r="AK24" s="30">
        <f>IFERROR(VLOOKUP(CONCATENATE($B24,"_",AK$4,"_",$C$85,"_",$C$84),Data_for_IC_trend_tables!$A$1:$G$49194,7,FALSE)*1000000,"-")</f>
        <v>2.6423799690930001</v>
      </c>
      <c r="AL24" s="30">
        <f>IFERROR(VLOOKUP(CONCATENATE($B24,"_",AL$4,"_",$C$85,"_",$C$84),Data_for_IC_trend_tables!$A$1:$G$49194,7,FALSE)*1000000,"-")</f>
        <v>2.41471448902151</v>
      </c>
      <c r="AM24" s="30">
        <f>IFERROR(VLOOKUP(CONCATENATE($B24,"_",AM$4,"_",$C$85,"_",$C$84),Data_for_IC_trend_tables!$A$1:$G$49194,7,FALSE)*1000000,"-")</f>
        <v>3.0338006150177801</v>
      </c>
      <c r="AN24" s="30">
        <f>IFERROR(VLOOKUP(CONCATENATE($B24,"_",AN$4,"_",$C$85,"_",$C$84),Data_for_IC_trend_tables!$A$1:$G$49194,7,FALSE)*1000000,"-")</f>
        <v>3.1515820196367001</v>
      </c>
      <c r="AO24" s="30">
        <f>IFERROR(VLOOKUP(CONCATENATE($B24,"_",AO$4,"_",$C$85,"_",$C$84),Data_for_IC_trend_tables!$A$1:$G$49194,7,FALSE)*1000000,"-")</f>
        <v>3.2062188590255398</v>
      </c>
      <c r="AP24" s="30">
        <f>IFERROR(VLOOKUP(CONCATENATE($B24,"_",AP$4,"_",$C$85,"_",$C$84),Data_for_IC_trend_tables!$A$1:$G$49194,7,FALSE)*1000000,"-")</f>
        <v>3.22878804120429</v>
      </c>
      <c r="AQ24" s="30">
        <f>IFERROR(VLOOKUP(CONCATENATE($B24,"_",AQ$4,"_",$C$85,"_",$C$84),Data_for_IC_trend_tables!$A$1:$G$49194,7,FALSE)*1000000,"-")</f>
        <v>2.85590012676355</v>
      </c>
      <c r="AR24" s="30">
        <f>IFERROR(VLOOKUP(CONCATENATE($B24,"_",AR$4,"_",$C$85,"_",$C$84),Data_for_IC_trend_tables!$A$1:$G$49194,7,FALSE)*1000000,"-")</f>
        <v>3.22692685560523</v>
      </c>
      <c r="AS24" s="30">
        <f>IFERROR(VLOOKUP(CONCATENATE($B24,"_",AS$4,"_",$C$85,"_",$C$84),Data_for_IC_trend_tables!$A$1:$G$49194,7,FALSE)*1000000,"-")</f>
        <v>2.1093881950714404</v>
      </c>
      <c r="AT24" s="30">
        <f>IFERROR(VLOOKUP(CONCATENATE($B24,"_",AT$4,"_",$C$85,"_",$C$84),Data_for_IC_trend_tables!$A$1:$G$49194,7,FALSE)*1000000,"-")</f>
        <v>1.64063979716855</v>
      </c>
      <c r="AU24" s="30">
        <f>IFERROR(VLOOKUP(CONCATENATE($B24,"_",AU$4,"_",$C$85,"_",$C$84),Data_for_IC_trend_tables!$A$1:$G$49194,7,FALSE)*1000000,"-")</f>
        <v>1.6044773546049098</v>
      </c>
      <c r="AV24" s="30"/>
      <c r="AW24" s="30">
        <f>IFERROR(VLOOKUP(CONCATENATE($B24,"_",AW$4,"_",$C$85,"_",$C$84),Data_for_IC_trend_tables!$A$1:$G$49194,7,FALSE)*1000000,"-")</f>
        <v>1.6044773546049098</v>
      </c>
      <c r="AX24" s="82">
        <f>O24</f>
        <v>257.17220217209996</v>
      </c>
      <c r="AY24" s="38" t="str">
        <f t="shared" si="0"/>
        <v>Yes</v>
      </c>
      <c r="AZ24" s="58">
        <f t="shared" si="1"/>
        <v>-0.99376107782624501</v>
      </c>
      <c r="BA24" s="32" t="s">
        <v>76</v>
      </c>
      <c r="BB24"/>
      <c r="BC24"/>
      <c r="BD24"/>
      <c r="BE24"/>
      <c r="BF24"/>
      <c r="BG24"/>
      <c r="BH24"/>
      <c r="BI24"/>
      <c r="BJ24"/>
      <c r="BK24"/>
      <c r="BL24"/>
    </row>
    <row r="25" spans="2:64" s="3" customFormat="1" x14ac:dyDescent="0.2">
      <c r="B25" s="53" t="s">
        <v>153</v>
      </c>
      <c r="C25" s="71" t="s">
        <v>16</v>
      </c>
      <c r="D25" s="56">
        <v>1990</v>
      </c>
      <c r="E25" s="30" t="str">
        <f>IFERROR(VLOOKUP(CONCATENATE($B25,"_",E$4,"_",$C$85,"_",$C$84),Data_for_IC_trend_tables!$A$1:$G$49194,7,FALSE)*1000000,"-")</f>
        <v>-</v>
      </c>
      <c r="F25" s="30" t="str">
        <f>IFERROR(VLOOKUP(CONCATENATE($B25,"_",F$4,"_",$C$85,"_",$C$84),Data_for_IC_trend_tables!$A$1:$G$49194,7,FALSE)*1000000,"-")</f>
        <v>-</v>
      </c>
      <c r="G25" s="30" t="str">
        <f>IFERROR(VLOOKUP(CONCATENATE($B25,"_",G$4,"_",$C$85,"_",$C$84),Data_for_IC_trend_tables!$A$1:$G$49194,7,FALSE)*1000000,"-")</f>
        <v>-</v>
      </c>
      <c r="H25" s="30" t="str">
        <f>IFERROR(VLOOKUP(CONCATENATE($B25,"_",H$4,"_",$C$85,"_",$C$84),Data_for_IC_trend_tables!$A$1:$G$49194,7,FALSE)*1000000,"-")</f>
        <v>-</v>
      </c>
      <c r="I25" s="30" t="str">
        <f>IFERROR(VLOOKUP(CONCATENATE($B25,"_",I$4,"_",$C$85,"_",$C$84),Data_for_IC_trend_tables!$A$1:$G$49194,7,FALSE)*1000000,"-")</f>
        <v>-</v>
      </c>
      <c r="J25" s="30" t="str">
        <f>IFERROR(VLOOKUP(CONCATENATE($B25,"_",J$4,"_",$C$85,"_",$C$84),Data_for_IC_trend_tables!$A$1:$G$49194,7,FALSE)*1000000,"-")</f>
        <v>-</v>
      </c>
      <c r="K25" s="30" t="str">
        <f>IFERROR(VLOOKUP(CONCATENATE($B25,"_",K$4,"_",$C$85,"_",$C$84),Data_for_IC_trend_tables!$A$1:$G$49194,7,FALSE)*1000000,"-")</f>
        <v>-</v>
      </c>
      <c r="L25" s="30" t="str">
        <f>IFERROR(VLOOKUP(CONCATENATE($B25,"_",L$4,"_",$C$85,"_",$C$84),Data_for_IC_trend_tables!$A$1:$G$49194,7,FALSE)*1000000,"-")</f>
        <v>-</v>
      </c>
      <c r="M25" s="30" t="str">
        <f>IFERROR(VLOOKUP(CONCATENATE($B25,"_",M$4,"_",$C$85,"_",$C$84),Data_for_IC_trend_tables!$A$1:$G$49194,7,FALSE)*1000000,"-")</f>
        <v>-</v>
      </c>
      <c r="N25" s="30" t="str">
        <f>IFERROR(VLOOKUP(CONCATENATE($B25,"_",N$4,"_",$C$85,"_",$C$84),Data_for_IC_trend_tables!$A$1:$G$49194,7,FALSE)*1000000,"-")</f>
        <v>-</v>
      </c>
      <c r="O25" s="30">
        <f>IFERROR(VLOOKUP(CONCATENATE($B25,"_",O$4,"_",$C$85,"_",$C$84),Data_for_IC_trend_tables!$A$1:$G$49194,7,FALSE)*1000000,"-")</f>
        <v>0.26737281265968199</v>
      </c>
      <c r="P25" s="30">
        <f>IFERROR(VLOOKUP(CONCATENATE($B25,"_",P$4,"_",$C$85,"_",$C$84),Data_for_IC_trend_tables!$A$1:$G$49194,7,FALSE)*1000000,"-")</f>
        <v>0.24272246877199102</v>
      </c>
      <c r="Q25" s="30">
        <f>IFERROR(VLOOKUP(CONCATENATE($B25,"_",Q$4,"_",$C$85,"_",$C$84),Data_for_IC_trend_tables!$A$1:$G$49194,7,FALSE)*1000000,"-")</f>
        <v>0.30660633770421503</v>
      </c>
      <c r="R25" s="30">
        <f>IFERROR(VLOOKUP(CONCATENATE($B25,"_",R$4,"_",$C$85,"_",$C$84),Data_for_IC_trend_tables!$A$1:$G$49194,7,FALSE)*1000000,"-")</f>
        <v>0.28564312218427296</v>
      </c>
      <c r="S25" s="30">
        <f>IFERROR(VLOOKUP(CONCATENATE($B25,"_",S$4,"_",$C$85,"_",$C$84),Data_for_IC_trend_tables!$A$1:$G$49194,7,FALSE)*1000000,"-")</f>
        <v>0.26768213391533402</v>
      </c>
      <c r="T25" s="30">
        <f>IFERROR(VLOOKUP(CONCATENATE($B25,"_",T$4,"_",$C$85,"_",$C$84),Data_for_IC_trend_tables!$A$1:$G$49194,7,FALSE)*1000000,"-")</f>
        <v>0.268277162521872</v>
      </c>
      <c r="U25" s="30">
        <f>IFERROR(VLOOKUP(CONCATENATE($B25,"_",U$4,"_",$C$85,"_",$C$84),Data_for_IC_trend_tables!$A$1:$G$49194,7,FALSE)*1000000,"-")</f>
        <v>0.299859732212997</v>
      </c>
      <c r="V25" s="30">
        <f>IFERROR(VLOOKUP(CONCATENATE($B25,"_",V$4,"_",$C$85,"_",$C$84),Data_for_IC_trend_tables!$A$1:$G$49194,7,FALSE)*1000000,"-")</f>
        <v>0.32953062653564302</v>
      </c>
      <c r="W25" s="30">
        <f>IFERROR(VLOOKUP(CONCATENATE($B25,"_",W$4,"_",$C$85,"_",$C$84),Data_for_IC_trend_tables!$A$1:$G$49194,7,FALSE)*1000000,"-")</f>
        <v>0.38008423474389497</v>
      </c>
      <c r="X25" s="30">
        <f>IFERROR(VLOOKUP(CONCATENATE($B25,"_",X$4,"_",$C$85,"_",$C$84),Data_for_IC_trend_tables!$A$1:$G$49194,7,FALSE)*1000000,"-")</f>
        <v>0.64697025821212595</v>
      </c>
      <c r="Y25" s="30">
        <f>IFERROR(VLOOKUP(CONCATENATE($B25,"_",Y$4,"_",$C$85,"_",$C$84),Data_for_IC_trend_tables!$A$1:$G$49194,7,FALSE)*1000000,"-")</f>
        <v>0.47218537498588598</v>
      </c>
      <c r="Z25" s="30">
        <f>IFERROR(VLOOKUP(CONCATENATE($B25,"_",Z$4,"_",$C$85,"_",$C$84),Data_for_IC_trend_tables!$A$1:$G$49194,7,FALSE)*1000000,"-")</f>
        <v>0.57063234983017097</v>
      </c>
      <c r="AA25" s="30">
        <f>IFERROR(VLOOKUP(CONCATENATE($B25,"_",AA$4,"_",$C$85,"_",$C$84),Data_for_IC_trend_tables!$A$1:$G$49194,7,FALSE)*1000000,"-")</f>
        <v>0.41699680069261602</v>
      </c>
      <c r="AB25" s="30">
        <f>IFERROR(VLOOKUP(CONCATENATE($B25,"_",AB$4,"_",$C$85,"_",$C$84),Data_for_IC_trend_tables!$A$1:$G$49194,7,FALSE)*1000000,"-")</f>
        <v>0.60395421645110703</v>
      </c>
      <c r="AC25" s="30">
        <f>IFERROR(VLOOKUP(CONCATENATE($B25,"_",AC$4,"_",$C$85,"_",$C$84),Data_for_IC_trend_tables!$A$1:$G$49194,7,FALSE)*1000000,"-")</f>
        <v>0.66012136067781801</v>
      </c>
      <c r="AD25" s="30">
        <f>IFERROR(VLOOKUP(CONCATENATE($B25,"_",AD$4,"_",$C$85,"_",$C$84),Data_for_IC_trend_tables!$A$1:$G$49194,7,FALSE)*1000000,"-")</f>
        <v>0.71778883492009593</v>
      </c>
      <c r="AE25" s="30">
        <f>IFERROR(VLOOKUP(CONCATENATE($B25,"_",AE$4,"_",$C$85,"_",$C$84),Data_for_IC_trend_tables!$A$1:$G$49194,7,FALSE)*1000000,"-")</f>
        <v>1.1283903351235001</v>
      </c>
      <c r="AF25" s="30">
        <f>IFERROR(VLOOKUP(CONCATENATE($B25,"_",AF$4,"_",$C$85,"_",$C$84),Data_for_IC_trend_tables!$A$1:$G$49194,7,FALSE)*1000000,"-")</f>
        <v>1.2007141773042</v>
      </c>
      <c r="AG25" s="30">
        <f>IFERROR(VLOOKUP(CONCATENATE($B25,"_",AG$4,"_",$C$85,"_",$C$84),Data_for_IC_trend_tables!$A$1:$G$49194,7,FALSE)*1000000,"-")</f>
        <v>0.57216674615921692</v>
      </c>
      <c r="AH25" s="30">
        <f>IFERROR(VLOOKUP(CONCATENATE($B25,"_",AH$4,"_",$C$85,"_",$C$84),Data_for_IC_trend_tables!$A$1:$G$49194,7,FALSE)*1000000,"-")</f>
        <v>0.49758539043949296</v>
      </c>
      <c r="AI25" s="30">
        <f>IFERROR(VLOOKUP(CONCATENATE($B25,"_",AI$4,"_",$C$85,"_",$C$84),Data_for_IC_trend_tables!$A$1:$G$49194,7,FALSE)*1000000,"-")</f>
        <v>0.56062275717620702</v>
      </c>
      <c r="AJ25" s="30">
        <f>IFERROR(VLOOKUP(CONCATENATE($B25,"_",AJ$4,"_",$C$85,"_",$C$84),Data_for_IC_trend_tables!$A$1:$G$49194,7,FALSE)*1000000,"-")</f>
        <v>0.61620221738971503</v>
      </c>
      <c r="AK25" s="30">
        <f>IFERROR(VLOOKUP(CONCATENATE($B25,"_",AK$4,"_",$C$85,"_",$C$84),Data_for_IC_trend_tables!$A$1:$G$49194,7,FALSE)*1000000,"-")</f>
        <v>0.68671189230051699</v>
      </c>
      <c r="AL25" s="30">
        <f>IFERROR(VLOOKUP(CONCATENATE($B25,"_",AL$4,"_",$C$85,"_",$C$84),Data_for_IC_trend_tables!$A$1:$G$49194,7,FALSE)*1000000,"-")</f>
        <v>0.38739246346434197</v>
      </c>
      <c r="AM25" s="30">
        <f>IFERROR(VLOOKUP(CONCATENATE($B25,"_",AM$4,"_",$C$85,"_",$C$84),Data_for_IC_trend_tables!$A$1:$G$49194,7,FALSE)*1000000,"-")</f>
        <v>0.42013562820231998</v>
      </c>
      <c r="AN25" s="30">
        <f>IFERROR(VLOOKUP(CONCATENATE($B25,"_",AN$4,"_",$C$85,"_",$C$84),Data_for_IC_trend_tables!$A$1:$G$49194,7,FALSE)*1000000,"-")</f>
        <v>0.38269646405393598</v>
      </c>
      <c r="AO25" s="30">
        <f>IFERROR(VLOOKUP(CONCATENATE($B25,"_",AO$4,"_",$C$85,"_",$C$84),Data_for_IC_trend_tables!$A$1:$G$49194,7,FALSE)*1000000,"-")</f>
        <v>0.28833251049351699</v>
      </c>
      <c r="AP25" s="30">
        <f>IFERROR(VLOOKUP(CONCATENATE($B25,"_",AP$4,"_",$C$85,"_",$C$84),Data_for_IC_trend_tables!$A$1:$G$49194,7,FALSE)*1000000,"-")</f>
        <v>0.19594846861322399</v>
      </c>
      <c r="AQ25" s="30">
        <f>IFERROR(VLOOKUP(CONCATENATE($B25,"_",AQ$4,"_",$C$85,"_",$C$84),Data_for_IC_trend_tables!$A$1:$G$49194,7,FALSE)*1000000,"-")</f>
        <v>0.10620607233092699</v>
      </c>
      <c r="AR25" s="30">
        <f>IFERROR(VLOOKUP(CONCATENATE($B25,"_",AR$4,"_",$C$85,"_",$C$84),Data_for_IC_trend_tables!$A$1:$G$49194,7,FALSE)*1000000,"-")</f>
        <v>9.4324886961934098E-2</v>
      </c>
      <c r="AS25" s="30">
        <f>IFERROR(VLOOKUP(CONCATENATE($B25,"_",AS$4,"_",$C$85,"_",$C$84),Data_for_IC_trend_tables!$A$1:$G$49194,7,FALSE)*1000000,"-")</f>
        <v>9.3955527671552602E-2</v>
      </c>
      <c r="AT25" s="30">
        <f>IFERROR(VLOOKUP(CONCATENATE($B25,"_",AT$4,"_",$C$85,"_",$C$84),Data_for_IC_trend_tables!$A$1:$G$49194,7,FALSE)*1000000,"-")</f>
        <v>0.10152955975108</v>
      </c>
      <c r="AU25" s="30">
        <f>IFERROR(VLOOKUP(CONCATENATE($B25,"_",AU$4,"_",$C$85,"_",$C$84),Data_for_IC_trend_tables!$A$1:$G$49194,7,FALSE)*1000000,"-")</f>
        <v>0.113609411529475</v>
      </c>
      <c r="AV25" s="30"/>
      <c r="AW25" s="30">
        <f>IFERROR(VLOOKUP(CONCATENATE($B25,"_",AW$4,"_",$C$85,"_",$C$84),Data_for_IC_trend_tables!$A$1:$G$49194,7,FALSE)*1000000,"-")</f>
        <v>0.113609411529475</v>
      </c>
      <c r="AX25" s="83">
        <f>O25</f>
        <v>0.26737281265968199</v>
      </c>
      <c r="AY25" s="38" t="str">
        <f t="shared" si="0"/>
        <v>Yes</v>
      </c>
      <c r="AZ25" s="58">
        <f t="shared" si="1"/>
        <v>-0.57508988891073387</v>
      </c>
      <c r="BA25" s="32" t="s">
        <v>76</v>
      </c>
      <c r="BB25"/>
      <c r="BC25"/>
      <c r="BD25"/>
      <c r="BE25"/>
      <c r="BF25"/>
      <c r="BG25"/>
      <c r="BH25"/>
      <c r="BI25"/>
      <c r="BJ25"/>
      <c r="BK25"/>
      <c r="BL25"/>
    </row>
    <row r="26" spans="2:64" s="3" customFormat="1" x14ac:dyDescent="0.2">
      <c r="B26" s="53" t="s">
        <v>154</v>
      </c>
      <c r="C26" s="71" t="s">
        <v>17</v>
      </c>
      <c r="D26" s="56"/>
      <c r="E26" s="30" t="str">
        <f>IFERROR(VLOOKUP(CONCATENATE($B26,"_",E$4,"_",$C$85,"_",$C$84),Data_for_IC_trend_tables!$A$1:$G$49194,7,FALSE)*1000000,"-")</f>
        <v>-</v>
      </c>
      <c r="F26" s="30" t="str">
        <f>IFERROR(VLOOKUP(CONCATENATE($B26,"_",F$4,"_",$C$85,"_",$C$84),Data_for_IC_trend_tables!$A$1:$G$49194,7,FALSE)*1000000,"-")</f>
        <v>-</v>
      </c>
      <c r="G26" s="30" t="str">
        <f>IFERROR(VLOOKUP(CONCATENATE($B26,"_",G$4,"_",$C$85,"_",$C$84),Data_for_IC_trend_tables!$A$1:$G$49194,7,FALSE)*1000000,"-")</f>
        <v>-</v>
      </c>
      <c r="H26" s="30" t="str">
        <f>IFERROR(VLOOKUP(CONCATENATE($B26,"_",H$4,"_",$C$85,"_",$C$84),Data_for_IC_trend_tables!$A$1:$G$49194,7,FALSE)*1000000,"-")</f>
        <v>-</v>
      </c>
      <c r="I26" s="30" t="str">
        <f>IFERROR(VLOOKUP(CONCATENATE($B26,"_",I$4,"_",$C$85,"_",$C$84),Data_for_IC_trend_tables!$A$1:$G$49194,7,FALSE)*1000000,"-")</f>
        <v>-</v>
      </c>
      <c r="J26" s="30" t="str">
        <f>IFERROR(VLOOKUP(CONCATENATE($B26,"_",J$4,"_",$C$85,"_",$C$84),Data_for_IC_trend_tables!$A$1:$G$49194,7,FALSE)*1000000,"-")</f>
        <v>-</v>
      </c>
      <c r="K26" s="30" t="str">
        <f>IFERROR(VLOOKUP(CONCATENATE($B26,"_",K$4,"_",$C$85,"_",$C$84),Data_for_IC_trend_tables!$A$1:$G$49194,7,FALSE)*1000000,"-")</f>
        <v>-</v>
      </c>
      <c r="L26" s="30" t="str">
        <f>IFERROR(VLOOKUP(CONCATENATE($B26,"_",L$4,"_",$C$85,"_",$C$84),Data_for_IC_trend_tables!$A$1:$G$49194,7,FALSE)*1000000,"-")</f>
        <v>-</v>
      </c>
      <c r="M26" s="30" t="str">
        <f>IFERROR(VLOOKUP(CONCATENATE($B26,"_",M$4,"_",$C$85,"_",$C$84),Data_for_IC_trend_tables!$A$1:$G$49194,7,FALSE)*1000000,"-")</f>
        <v>-</v>
      </c>
      <c r="N26" s="30" t="str">
        <f>IFERROR(VLOOKUP(CONCATENATE($B26,"_",N$4,"_",$C$85,"_",$C$84),Data_for_IC_trend_tables!$A$1:$G$49194,7,FALSE)*1000000,"-")</f>
        <v>-</v>
      </c>
      <c r="O26" s="30">
        <f>IFERROR(VLOOKUP(CONCATENATE($B26,"_",O$4,"_",$C$85,"_",$C$84),Data_for_IC_trend_tables!$A$1:$G$49194,7,FALSE)*1000000,"-")</f>
        <v>47.782857245445101</v>
      </c>
      <c r="P26" s="30">
        <f>IFERROR(VLOOKUP(CONCATENATE($B26,"_",P$4,"_",$C$85,"_",$C$84),Data_for_IC_trend_tables!$A$1:$G$49194,7,FALSE)*1000000,"-")</f>
        <v>47.714516993256403</v>
      </c>
      <c r="Q26" s="30">
        <f>IFERROR(VLOOKUP(CONCATENATE($B26,"_",Q$4,"_",$C$85,"_",$C$84),Data_for_IC_trend_tables!$A$1:$G$49194,7,FALSE)*1000000,"-")</f>
        <v>47.772227533035903</v>
      </c>
      <c r="R26" s="30">
        <f>IFERROR(VLOOKUP(CONCATENATE($B26,"_",R$4,"_",$C$85,"_",$C$84),Data_for_IC_trend_tables!$A$1:$G$49194,7,FALSE)*1000000,"-")</f>
        <v>47.958947569174804</v>
      </c>
      <c r="S26" s="30">
        <f>IFERROR(VLOOKUP(CONCATENATE($B26,"_",S$4,"_",$C$85,"_",$C$84),Data_for_IC_trend_tables!$A$1:$G$49194,7,FALSE)*1000000,"-")</f>
        <v>47.899209377871301</v>
      </c>
      <c r="T26" s="30">
        <f>IFERROR(VLOOKUP(CONCATENATE($B26,"_",T$4,"_",$C$85,"_",$C$84),Data_for_IC_trend_tables!$A$1:$G$49194,7,FALSE)*1000000,"-")</f>
        <v>47.904072971281899</v>
      </c>
      <c r="U26" s="30">
        <f>IFERROR(VLOOKUP(CONCATENATE($B26,"_",U$4,"_",$C$85,"_",$C$84),Data_for_IC_trend_tables!$A$1:$G$49194,7,FALSE)*1000000,"-")</f>
        <v>48.025486024608</v>
      </c>
      <c r="V26" s="30">
        <f>IFERROR(VLOOKUP(CONCATENATE($B26,"_",V$4,"_",$C$85,"_",$C$84),Data_for_IC_trend_tables!$A$1:$G$49194,7,FALSE)*1000000,"-")</f>
        <v>8.1436907435562507</v>
      </c>
      <c r="W26" s="30">
        <f>IFERROR(VLOOKUP(CONCATENATE($B26,"_",W$4,"_",$C$85,"_",$C$84),Data_for_IC_trend_tables!$A$1:$G$49194,7,FALSE)*1000000,"-")</f>
        <v>8.0274869725593003</v>
      </c>
      <c r="X26" s="30">
        <f>IFERROR(VLOOKUP(CONCATENATE($B26,"_",X$4,"_",$C$85,"_",$C$84),Data_for_IC_trend_tables!$A$1:$G$49194,7,FALSE)*1000000,"-")</f>
        <v>7.8389446572762704</v>
      </c>
      <c r="Y26" s="30">
        <f>IFERROR(VLOOKUP(CONCATENATE($B26,"_",Y$4,"_",$C$85,"_",$C$84),Data_for_IC_trend_tables!$A$1:$G$49194,7,FALSE)*1000000,"-")</f>
        <v>7.9099369110155004</v>
      </c>
      <c r="Z26" s="30">
        <f>IFERROR(VLOOKUP(CONCATENATE($B26,"_",Z$4,"_",$C$85,"_",$C$84),Data_for_IC_trend_tables!$A$1:$G$49194,7,FALSE)*1000000,"-")</f>
        <v>8.2044112901847601</v>
      </c>
      <c r="AA26" s="30">
        <f>IFERROR(VLOOKUP(CONCATENATE($B26,"_",AA$4,"_",$C$85,"_",$C$84),Data_for_IC_trend_tables!$A$1:$G$49194,7,FALSE)*1000000,"-")</f>
        <v>8.3369710157685795</v>
      </c>
      <c r="AB26" s="30">
        <f>IFERROR(VLOOKUP(CONCATENATE($B26,"_",AB$4,"_",$C$85,"_",$C$84),Data_for_IC_trend_tables!$A$1:$G$49194,7,FALSE)*1000000,"-")</f>
        <v>8.5297688109933603</v>
      </c>
      <c r="AC26" s="30">
        <f>IFERROR(VLOOKUP(CONCATENATE($B26,"_",AC$4,"_",$C$85,"_",$C$84),Data_for_IC_trend_tables!$A$1:$G$49194,7,FALSE)*1000000,"-")</f>
        <v>8.6340429265054297</v>
      </c>
      <c r="AD26" s="30">
        <f>IFERROR(VLOOKUP(CONCATENATE($B26,"_",AD$4,"_",$C$85,"_",$C$84),Data_for_IC_trend_tables!$A$1:$G$49194,7,FALSE)*1000000,"-")</f>
        <v>2.6473479960170998</v>
      </c>
      <c r="AE26" s="30">
        <f>IFERROR(VLOOKUP(CONCATENATE($B26,"_",AE$4,"_",$C$85,"_",$C$84),Data_for_IC_trend_tables!$A$1:$G$49194,7,FALSE)*1000000,"-")</f>
        <v>2.6122759166926999</v>
      </c>
      <c r="AF26" s="30">
        <f>IFERROR(VLOOKUP(CONCATENATE($B26,"_",AF$4,"_",$C$85,"_",$C$84),Data_for_IC_trend_tables!$A$1:$G$49194,7,FALSE)*1000000,"-")</f>
        <v>2.61916784919844</v>
      </c>
      <c r="AG26" s="30">
        <f>IFERROR(VLOOKUP(CONCATENATE($B26,"_",AG$4,"_",$C$85,"_",$C$84),Data_for_IC_trend_tables!$A$1:$G$49194,7,FALSE)*1000000,"-")</f>
        <v>2.58886093253816</v>
      </c>
      <c r="AH26" s="30">
        <f>IFERROR(VLOOKUP(CONCATENATE($B26,"_",AH$4,"_",$C$85,"_",$C$84),Data_for_IC_trend_tables!$A$1:$G$49194,7,FALSE)*1000000,"-")</f>
        <v>2.5480677951291604</v>
      </c>
      <c r="AI26" s="30">
        <f>IFERROR(VLOOKUP(CONCATENATE($B26,"_",AI$4,"_",$C$85,"_",$C$84),Data_for_IC_trend_tables!$A$1:$G$49194,7,FALSE)*1000000,"-")</f>
        <v>2.5971804294307304</v>
      </c>
      <c r="AJ26" s="30">
        <f>IFERROR(VLOOKUP(CONCATENATE($B26,"_",AJ$4,"_",$C$85,"_",$C$84),Data_for_IC_trend_tables!$A$1:$G$49194,7,FALSE)*1000000,"-")</f>
        <v>2.6286956631044598</v>
      </c>
      <c r="AK26" s="30">
        <f>IFERROR(VLOOKUP(CONCATENATE($B26,"_",AK$4,"_",$C$85,"_",$C$84),Data_for_IC_trend_tables!$A$1:$G$49194,7,FALSE)*1000000,"-")</f>
        <v>2.7373024515881199</v>
      </c>
      <c r="AL26" s="30">
        <f>IFERROR(VLOOKUP(CONCATENATE($B26,"_",AL$4,"_",$C$85,"_",$C$84),Data_for_IC_trend_tables!$A$1:$G$49194,7,FALSE)*1000000,"-")</f>
        <v>2.6620949528849001</v>
      </c>
      <c r="AM26" s="30">
        <f>IFERROR(VLOOKUP(CONCATENATE($B26,"_",AM$4,"_",$C$85,"_",$C$84),Data_for_IC_trend_tables!$A$1:$G$49194,7,FALSE)*1000000,"-")</f>
        <v>2.6373273937444299</v>
      </c>
      <c r="AN26" s="30">
        <f>IFERROR(VLOOKUP(CONCATENATE($B26,"_",AN$4,"_",$C$85,"_",$C$84),Data_for_IC_trend_tables!$A$1:$G$49194,7,FALSE)*1000000,"-")</f>
        <v>2.6602155753992096</v>
      </c>
      <c r="AO26" s="30">
        <f>IFERROR(VLOOKUP(CONCATENATE($B26,"_",AO$4,"_",$C$85,"_",$C$84),Data_for_IC_trend_tables!$A$1:$G$49194,7,FALSE)*1000000,"-")</f>
        <v>2.63081078917571</v>
      </c>
      <c r="AP26" s="30">
        <f>IFERROR(VLOOKUP(CONCATENATE($B26,"_",AP$4,"_",$C$85,"_",$C$84),Data_for_IC_trend_tables!$A$1:$G$49194,7,FALSE)*1000000,"-")</f>
        <v>2.5733352871138302</v>
      </c>
      <c r="AQ26" s="30">
        <f>IFERROR(VLOOKUP(CONCATENATE($B26,"_",AQ$4,"_",$C$85,"_",$C$84),Data_for_IC_trend_tables!$A$1:$G$49194,7,FALSE)*1000000,"-")</f>
        <v>2.4323128782088701</v>
      </c>
      <c r="AR26" s="30">
        <f>IFERROR(VLOOKUP(CONCATENATE($B26,"_",AR$4,"_",$C$85,"_",$C$84),Data_for_IC_trend_tables!$A$1:$G$49194,7,FALSE)*1000000,"-")</f>
        <v>2.3325172524614399</v>
      </c>
      <c r="AS26" s="30">
        <f>IFERROR(VLOOKUP(CONCATENATE($B26,"_",AS$4,"_",$C$85,"_",$C$84),Data_for_IC_trend_tables!$A$1:$G$49194,7,FALSE)*1000000,"-")</f>
        <v>2.3687171842541201</v>
      </c>
      <c r="AT26" s="30">
        <f>IFERROR(VLOOKUP(CONCATENATE($B26,"_",AT$4,"_",$C$85,"_",$C$84),Data_for_IC_trend_tables!$A$1:$G$49194,7,FALSE)*1000000,"-")</f>
        <v>2.52466216405473</v>
      </c>
      <c r="AU26" s="30">
        <f>IFERROR(VLOOKUP(CONCATENATE($B26,"_",AU$4,"_",$C$85,"_",$C$84),Data_for_IC_trend_tables!$A$1:$G$49194,7,FALSE)*1000000,"-")</f>
        <v>2.5991688913251596</v>
      </c>
      <c r="AV26" s="30"/>
      <c r="AW26" s="30">
        <f>IFERROR(VLOOKUP(CONCATENATE($B26,"_",AW$4,"_",$C$85,"_",$C$84),Data_for_IC_trend_tables!$A$1:$G$49194,7,FALSE)*1000000,"-")</f>
        <v>2.5991688913251596</v>
      </c>
      <c r="AX26" s="83">
        <f>O26</f>
        <v>47.782857245445101</v>
      </c>
      <c r="AY26" s="38" t="str">
        <f t="shared" si="0"/>
        <v>Yes</v>
      </c>
      <c r="AZ26" s="58">
        <f t="shared" si="1"/>
        <v>-0.94560457366594752</v>
      </c>
      <c r="BA26" s="32" t="s">
        <v>76</v>
      </c>
      <c r="BB26"/>
      <c r="BC26"/>
      <c r="BD26"/>
      <c r="BE26"/>
      <c r="BF26"/>
      <c r="BG26"/>
      <c r="BH26"/>
      <c r="BI26"/>
      <c r="BJ26"/>
      <c r="BK26"/>
      <c r="BL26"/>
    </row>
    <row r="27" spans="2:64" s="3" customFormat="1" x14ac:dyDescent="0.2">
      <c r="B27" s="53" t="s">
        <v>155</v>
      </c>
      <c r="C27" s="71" t="s">
        <v>18</v>
      </c>
      <c r="D27" s="56">
        <v>1990</v>
      </c>
      <c r="E27" s="30" t="str">
        <f>IFERROR(VLOOKUP(CONCATENATE($B27,"_",E$4,"_",$C$85,"_",$C$84),Data_for_IC_trend_tables!$A$1:$G$49194,7,FALSE)*1000000,"-")</f>
        <v>-</v>
      </c>
      <c r="F27" s="30" t="str">
        <f>IFERROR(VLOOKUP(CONCATENATE($B27,"_",F$4,"_",$C$85,"_",$C$84),Data_for_IC_trend_tables!$A$1:$G$49194,7,FALSE)*1000000,"-")</f>
        <v>-</v>
      </c>
      <c r="G27" s="30" t="str">
        <f>IFERROR(VLOOKUP(CONCATENATE($B27,"_",G$4,"_",$C$85,"_",$C$84),Data_for_IC_trend_tables!$A$1:$G$49194,7,FALSE)*1000000,"-")</f>
        <v>-</v>
      </c>
      <c r="H27" s="30" t="str">
        <f>IFERROR(VLOOKUP(CONCATENATE($B27,"_",H$4,"_",$C$85,"_",$C$84),Data_for_IC_trend_tables!$A$1:$G$49194,7,FALSE)*1000000,"-")</f>
        <v>-</v>
      </c>
      <c r="I27" s="30" t="str">
        <f>IFERROR(VLOOKUP(CONCATENATE($B27,"_",I$4,"_",$C$85,"_",$C$84),Data_for_IC_trend_tables!$A$1:$G$49194,7,FALSE)*1000000,"-")</f>
        <v>-</v>
      </c>
      <c r="J27" s="30" t="str">
        <f>IFERROR(VLOOKUP(CONCATENATE($B27,"_",J$4,"_",$C$85,"_",$C$84),Data_for_IC_trend_tables!$A$1:$G$49194,7,FALSE)*1000000,"-")</f>
        <v>-</v>
      </c>
      <c r="K27" s="30" t="str">
        <f>IFERROR(VLOOKUP(CONCATENATE($B27,"_",K$4,"_",$C$85,"_",$C$84),Data_for_IC_trend_tables!$A$1:$G$49194,7,FALSE)*1000000,"-")</f>
        <v>-</v>
      </c>
      <c r="L27" s="30" t="str">
        <f>IFERROR(VLOOKUP(CONCATENATE($B27,"_",L$4,"_",$C$85,"_",$C$84),Data_for_IC_trend_tables!$A$1:$G$49194,7,FALSE)*1000000,"-")</f>
        <v>-</v>
      </c>
      <c r="M27" s="30" t="str">
        <f>IFERROR(VLOOKUP(CONCATENATE($B27,"_",M$4,"_",$C$85,"_",$C$84),Data_for_IC_trend_tables!$A$1:$G$49194,7,FALSE)*1000000,"-")</f>
        <v>-</v>
      </c>
      <c r="N27" s="30" t="str">
        <f>IFERROR(VLOOKUP(CONCATENATE($B27,"_",N$4,"_",$C$85,"_",$C$84),Data_for_IC_trend_tables!$A$1:$G$49194,7,FALSE)*1000000,"-")</f>
        <v>-</v>
      </c>
      <c r="O27" s="30">
        <f>IFERROR(VLOOKUP(CONCATENATE($B27,"_",O$4,"_",$C$85,"_",$C$84),Data_for_IC_trend_tables!$A$1:$G$49194,7,FALSE)*1000000,"-")</f>
        <v>142.41005586972599</v>
      </c>
      <c r="P27" s="30">
        <f>IFERROR(VLOOKUP(CONCATENATE($B27,"_",P$4,"_",$C$85,"_",$C$84),Data_for_IC_trend_tables!$A$1:$G$49194,7,FALSE)*1000000,"-")</f>
        <v>136.223644757203</v>
      </c>
      <c r="Q27" s="30">
        <f>IFERROR(VLOOKUP(CONCATENATE($B27,"_",Q$4,"_",$C$85,"_",$C$84),Data_for_IC_trend_tables!$A$1:$G$49194,7,FALSE)*1000000,"-")</f>
        <v>129.27646678056499</v>
      </c>
      <c r="R27" s="30">
        <f>IFERROR(VLOOKUP(CONCATENATE($B27,"_",R$4,"_",$C$85,"_",$C$84),Data_for_IC_trend_tables!$A$1:$G$49194,7,FALSE)*1000000,"-")</f>
        <v>123.16710198556399</v>
      </c>
      <c r="S27" s="30">
        <f>IFERROR(VLOOKUP(CONCATENATE($B27,"_",S$4,"_",$C$85,"_",$C$84),Data_for_IC_trend_tables!$A$1:$G$49194,7,FALSE)*1000000,"-")</f>
        <v>116.662165887035</v>
      </c>
      <c r="T27" s="30">
        <f>IFERROR(VLOOKUP(CONCATENATE($B27,"_",T$4,"_",$C$85,"_",$C$84),Data_for_IC_trend_tables!$A$1:$G$49194,7,FALSE)*1000000,"-")</f>
        <v>110.19729411727801</v>
      </c>
      <c r="U27" s="30">
        <f>IFERROR(VLOOKUP(CONCATENATE($B27,"_",U$4,"_",$C$85,"_",$C$84),Data_for_IC_trend_tables!$A$1:$G$49194,7,FALSE)*1000000,"-")</f>
        <v>90.499797262408308</v>
      </c>
      <c r="V27" s="30">
        <f>IFERROR(VLOOKUP(CONCATENATE($B27,"_",V$4,"_",$C$85,"_",$C$84),Data_for_IC_trend_tables!$A$1:$G$49194,7,FALSE)*1000000,"-")</f>
        <v>114.568849864771</v>
      </c>
      <c r="W27" s="30">
        <f>IFERROR(VLOOKUP(CONCATENATE($B27,"_",W$4,"_",$C$85,"_",$C$84),Data_for_IC_trend_tables!$A$1:$G$49194,7,FALSE)*1000000,"-")</f>
        <v>143.46273713994202</v>
      </c>
      <c r="X27" s="30">
        <f>IFERROR(VLOOKUP(CONCATENATE($B27,"_",X$4,"_",$C$85,"_",$C$84),Data_for_IC_trend_tables!$A$1:$G$49194,7,FALSE)*1000000,"-")</f>
        <v>53.246252427406297</v>
      </c>
      <c r="Y27" s="30">
        <f>IFERROR(VLOOKUP(CONCATENATE($B27,"_",Y$4,"_",$C$85,"_",$C$84),Data_for_IC_trend_tables!$A$1:$G$49194,7,FALSE)*1000000,"-")</f>
        <v>33.003962385378401</v>
      </c>
      <c r="Z27" s="30">
        <f>IFERROR(VLOOKUP(CONCATENATE($B27,"_",Z$4,"_",$C$85,"_",$C$84),Data_for_IC_trend_tables!$A$1:$G$49194,7,FALSE)*1000000,"-")</f>
        <v>41.0412016393824</v>
      </c>
      <c r="AA27" s="30">
        <f>IFERROR(VLOOKUP(CONCATENATE($B27,"_",AA$4,"_",$C$85,"_",$C$84),Data_for_IC_trend_tables!$A$1:$G$49194,7,FALSE)*1000000,"-")</f>
        <v>37.887574317991202</v>
      </c>
      <c r="AB27" s="30">
        <f>IFERROR(VLOOKUP(CONCATENATE($B27,"_",AB$4,"_",$C$85,"_",$C$84),Data_for_IC_trend_tables!$A$1:$G$49194,7,FALSE)*1000000,"-")</f>
        <v>38.690551237190199</v>
      </c>
      <c r="AC27" s="30">
        <f>IFERROR(VLOOKUP(CONCATENATE($B27,"_",AC$4,"_",$C$85,"_",$C$84),Data_for_IC_trend_tables!$A$1:$G$49194,7,FALSE)*1000000,"-")</f>
        <v>30.449737351268301</v>
      </c>
      <c r="AD27" s="30">
        <f>IFERROR(VLOOKUP(CONCATENATE($B27,"_",AD$4,"_",$C$85,"_",$C$84),Data_for_IC_trend_tables!$A$1:$G$49194,7,FALSE)*1000000,"-")</f>
        <v>27.181004606607598</v>
      </c>
      <c r="AE27" s="30">
        <f>IFERROR(VLOOKUP(CONCATENATE($B27,"_",AE$4,"_",$C$85,"_",$C$84),Data_for_IC_trend_tables!$A$1:$G$49194,7,FALSE)*1000000,"-")</f>
        <v>29.583482479750202</v>
      </c>
      <c r="AF27" s="30">
        <f>IFERROR(VLOOKUP(CONCATENATE($B27,"_",AF$4,"_",$C$85,"_",$C$84),Data_for_IC_trend_tables!$A$1:$G$49194,7,FALSE)*1000000,"-")</f>
        <v>27.336821393364698</v>
      </c>
      <c r="AG27" s="30">
        <f>IFERROR(VLOOKUP(CONCATENATE($B27,"_",AG$4,"_",$C$85,"_",$C$84),Data_for_IC_trend_tables!$A$1:$G$49194,7,FALSE)*1000000,"-")</f>
        <v>23.381123328597599</v>
      </c>
      <c r="AH27" s="30">
        <f>IFERROR(VLOOKUP(CONCATENATE($B27,"_",AH$4,"_",$C$85,"_",$C$84),Data_for_IC_trend_tables!$A$1:$G$49194,7,FALSE)*1000000,"-")</f>
        <v>16.780179099938799</v>
      </c>
      <c r="AI27" s="30">
        <f>IFERROR(VLOOKUP(CONCATENATE($B27,"_",AI$4,"_",$C$85,"_",$C$84),Data_for_IC_trend_tables!$A$1:$G$49194,7,FALSE)*1000000,"-")</f>
        <v>15.676139100928202</v>
      </c>
      <c r="AJ27" s="30">
        <f>IFERROR(VLOOKUP(CONCATENATE($B27,"_",AJ$4,"_",$C$85,"_",$C$84),Data_for_IC_trend_tables!$A$1:$G$49194,7,FALSE)*1000000,"-")</f>
        <v>15.772748895612201</v>
      </c>
      <c r="AK27" s="30">
        <f>IFERROR(VLOOKUP(CONCATENATE($B27,"_",AK$4,"_",$C$85,"_",$C$84),Data_for_IC_trend_tables!$A$1:$G$49194,7,FALSE)*1000000,"-")</f>
        <v>15.634645599289401</v>
      </c>
      <c r="AL27" s="30">
        <f>IFERROR(VLOOKUP(CONCATENATE($B27,"_",AL$4,"_",$C$85,"_",$C$84),Data_for_IC_trend_tables!$A$1:$G$49194,7,FALSE)*1000000,"-")</f>
        <v>15.6638927229577</v>
      </c>
      <c r="AM27" s="30">
        <f>IFERROR(VLOOKUP(CONCATENATE($B27,"_",AM$4,"_",$C$85,"_",$C$84),Data_for_IC_trend_tables!$A$1:$G$49194,7,FALSE)*1000000,"-")</f>
        <v>16.977688851410399</v>
      </c>
      <c r="AN27" s="30">
        <f>IFERROR(VLOOKUP(CONCATENATE($B27,"_",AN$4,"_",$C$85,"_",$C$84),Data_for_IC_trend_tables!$A$1:$G$49194,7,FALSE)*1000000,"-")</f>
        <v>15.858878133590999</v>
      </c>
      <c r="AO27" s="30">
        <f>IFERROR(VLOOKUP(CONCATENATE($B27,"_",AO$4,"_",$C$85,"_",$C$84),Data_for_IC_trend_tables!$A$1:$G$49194,7,FALSE)*1000000,"-")</f>
        <v>15.449942943970498</v>
      </c>
      <c r="AP27" s="30">
        <f>IFERROR(VLOOKUP(CONCATENATE($B27,"_",AP$4,"_",$C$85,"_",$C$84),Data_for_IC_trend_tables!$A$1:$G$49194,7,FALSE)*1000000,"-")</f>
        <v>15.795796772685899</v>
      </c>
      <c r="AQ27" s="30">
        <f>IFERROR(VLOOKUP(CONCATENATE($B27,"_",AQ$4,"_",$C$85,"_",$C$84),Data_for_IC_trend_tables!$A$1:$G$49194,7,FALSE)*1000000,"-")</f>
        <v>14.593179382892799</v>
      </c>
      <c r="AR27" s="30">
        <f>IFERROR(VLOOKUP(CONCATENATE($B27,"_",AR$4,"_",$C$85,"_",$C$84),Data_for_IC_trend_tables!$A$1:$G$49194,7,FALSE)*1000000,"-")</f>
        <v>14.7771297815663</v>
      </c>
      <c r="AS27" s="30">
        <f>IFERROR(VLOOKUP(CONCATENATE($B27,"_",AS$4,"_",$C$85,"_",$C$84),Data_for_IC_trend_tables!$A$1:$G$49194,7,FALSE)*1000000,"-")</f>
        <v>11.150101426238001</v>
      </c>
      <c r="AT27" s="30">
        <f>IFERROR(VLOOKUP(CONCATENATE($B27,"_",AT$4,"_",$C$85,"_",$C$84),Data_for_IC_trend_tables!$A$1:$G$49194,7,FALSE)*1000000,"-")</f>
        <v>13.176252357261999</v>
      </c>
      <c r="AU27" s="30">
        <f>IFERROR(VLOOKUP(CONCATENATE($B27,"_",AU$4,"_",$C$85,"_",$C$84),Data_for_IC_trend_tables!$A$1:$G$49194,7,FALSE)*1000000,"-")</f>
        <v>12.4807047125145</v>
      </c>
      <c r="AV27" s="30"/>
      <c r="AW27" s="30">
        <f>IFERROR(VLOOKUP(CONCATENATE($B27,"_",AW$4,"_",$C$85,"_",$C$84),Data_for_IC_trend_tables!$A$1:$G$49194,7,FALSE)*1000000,"-")</f>
        <v>12.4807047125145</v>
      </c>
      <c r="AX27" s="82">
        <f>O27</f>
        <v>142.41005586972599</v>
      </c>
      <c r="AY27" s="38" t="str">
        <f t="shared" si="0"/>
        <v>Yes</v>
      </c>
      <c r="AZ27" s="58">
        <f t="shared" si="1"/>
        <v>-0.91236079056150643</v>
      </c>
      <c r="BA27" s="32" t="s">
        <v>76</v>
      </c>
      <c r="BC27" s="21"/>
    </row>
    <row r="28" spans="2:64" s="3" customFormat="1" x14ac:dyDescent="0.2">
      <c r="B28" s="53" t="s">
        <v>156</v>
      </c>
      <c r="C28" s="71" t="s">
        <v>19</v>
      </c>
      <c r="D28" s="56"/>
      <c r="E28" s="30" t="str">
        <f>IFERROR(VLOOKUP(CONCATENATE($B28,"_",E$4,"_",$C$85,"_",$C$84),Data_for_IC_trend_tables!$A$1:$G$49194,7,FALSE)*1000000,"-")</f>
        <v>-</v>
      </c>
      <c r="F28" s="30" t="str">
        <f>IFERROR(VLOOKUP(CONCATENATE($B28,"_",F$4,"_",$C$85,"_",$C$84),Data_for_IC_trend_tables!$A$1:$G$49194,7,FALSE)*1000000,"-")</f>
        <v>-</v>
      </c>
      <c r="G28" s="30" t="str">
        <f>IFERROR(VLOOKUP(CONCATENATE($B28,"_",G$4,"_",$C$85,"_",$C$84),Data_for_IC_trend_tables!$A$1:$G$49194,7,FALSE)*1000000,"-")</f>
        <v>-</v>
      </c>
      <c r="H28" s="30" t="str">
        <f>IFERROR(VLOOKUP(CONCATENATE($B28,"_",H$4,"_",$C$85,"_",$C$84),Data_for_IC_trend_tables!$A$1:$G$49194,7,FALSE)*1000000,"-")</f>
        <v>-</v>
      </c>
      <c r="I28" s="30" t="str">
        <f>IFERROR(VLOOKUP(CONCATENATE($B28,"_",I$4,"_",$C$85,"_",$C$84),Data_for_IC_trend_tables!$A$1:$G$49194,7,FALSE)*1000000,"-")</f>
        <v>-</v>
      </c>
      <c r="J28" s="30" t="str">
        <f>IFERROR(VLOOKUP(CONCATENATE($B28,"_",J$4,"_",$C$85,"_",$C$84),Data_for_IC_trend_tables!$A$1:$G$49194,7,FALSE)*1000000,"-")</f>
        <v>-</v>
      </c>
      <c r="K28" s="30" t="str">
        <f>IFERROR(VLOOKUP(CONCATENATE($B28,"_",K$4,"_",$C$85,"_",$C$84),Data_for_IC_trend_tables!$A$1:$G$49194,7,FALSE)*1000000,"-")</f>
        <v>-</v>
      </c>
      <c r="L28" s="30" t="str">
        <f>IFERROR(VLOOKUP(CONCATENATE($B28,"_",L$4,"_",$C$85,"_",$C$84),Data_for_IC_trend_tables!$A$1:$G$49194,7,FALSE)*1000000,"-")</f>
        <v>-</v>
      </c>
      <c r="M28" s="30" t="str">
        <f>IFERROR(VLOOKUP(CONCATENATE($B28,"_",M$4,"_",$C$85,"_",$C$84),Data_for_IC_trend_tables!$A$1:$G$49194,7,FALSE)*1000000,"-")</f>
        <v>-</v>
      </c>
      <c r="N28" s="30" t="str">
        <f>IFERROR(VLOOKUP(CONCATENATE($B28,"_",N$4,"_",$C$85,"_",$C$84),Data_for_IC_trend_tables!$A$1:$G$49194,7,FALSE)*1000000,"-")</f>
        <v>-</v>
      </c>
      <c r="O28" s="30">
        <f>IFERROR(VLOOKUP(CONCATENATE($B28,"_",O$4,"_",$C$85,"_",$C$84),Data_for_IC_trend_tables!$A$1:$G$49194,7,FALSE)*1000000,"-")</f>
        <v>6.1696161491204098</v>
      </c>
      <c r="P28" s="30">
        <f>IFERROR(VLOOKUP(CONCATENATE($B28,"_",P$4,"_",$C$85,"_",$C$84),Data_for_IC_trend_tables!$A$1:$G$49194,7,FALSE)*1000000,"-")</f>
        <v>6.3542654633825597</v>
      </c>
      <c r="Q28" s="30">
        <f>IFERROR(VLOOKUP(CONCATENATE($B28,"_",Q$4,"_",$C$85,"_",$C$84),Data_for_IC_trend_tables!$A$1:$G$49194,7,FALSE)*1000000,"-")</f>
        <v>6.7625787839267604</v>
      </c>
      <c r="R28" s="30">
        <f>IFERROR(VLOOKUP(CONCATENATE($B28,"_",R$4,"_",$C$85,"_",$C$84),Data_for_IC_trend_tables!$A$1:$G$49194,7,FALSE)*1000000,"-")</f>
        <v>6.2327704958099899</v>
      </c>
      <c r="S28" s="30">
        <f>IFERROR(VLOOKUP(CONCATENATE($B28,"_",S$4,"_",$C$85,"_",$C$84),Data_for_IC_trend_tables!$A$1:$G$49194,7,FALSE)*1000000,"-")</f>
        <v>5.3275552726889197</v>
      </c>
      <c r="T28" s="30">
        <f>IFERROR(VLOOKUP(CONCATENATE($B28,"_",T$4,"_",$C$85,"_",$C$84),Data_for_IC_trend_tables!$A$1:$G$49194,7,FALSE)*1000000,"-")</f>
        <v>5.19067366010675</v>
      </c>
      <c r="U28" s="30">
        <f>IFERROR(VLOOKUP(CONCATENATE($B28,"_",U$4,"_",$C$85,"_",$C$84),Data_for_IC_trend_tables!$A$1:$G$49194,7,FALSE)*1000000,"-")</f>
        <v>4.6069045020464499</v>
      </c>
      <c r="V28" s="30">
        <f>IFERROR(VLOOKUP(CONCATENATE($B28,"_",V$4,"_",$C$85,"_",$C$84),Data_for_IC_trend_tables!$A$1:$G$49194,7,FALSE)*1000000,"-")</f>
        <v>4.1503483965075301</v>
      </c>
      <c r="W28" s="30">
        <f>IFERROR(VLOOKUP(CONCATENATE($B28,"_",W$4,"_",$C$85,"_",$C$84),Data_for_IC_trend_tables!$A$1:$G$49194,7,FALSE)*1000000,"-")</f>
        <v>3.8911811268351699</v>
      </c>
      <c r="X28" s="30">
        <f>IFERROR(VLOOKUP(CONCATENATE($B28,"_",X$4,"_",$C$85,"_",$C$84),Data_for_IC_trend_tables!$A$1:$G$49194,7,FALSE)*1000000,"-")</f>
        <v>6.1952263250158</v>
      </c>
      <c r="Y28" s="30">
        <f>IFERROR(VLOOKUP(CONCATENATE($B28,"_",Y$4,"_",$C$85,"_",$C$84),Data_for_IC_trend_tables!$A$1:$G$49194,7,FALSE)*1000000,"-")</f>
        <v>7.2029013227597503</v>
      </c>
      <c r="Z28" s="30">
        <f>IFERROR(VLOOKUP(CONCATENATE($B28,"_",Z$4,"_",$C$85,"_",$C$84),Data_for_IC_trend_tables!$A$1:$G$49194,7,FALSE)*1000000,"-")</f>
        <v>6.5709697742677502</v>
      </c>
      <c r="AA28" s="30">
        <f>IFERROR(VLOOKUP(CONCATENATE($B28,"_",AA$4,"_",$C$85,"_",$C$84),Data_for_IC_trend_tables!$A$1:$G$49194,7,FALSE)*1000000,"-")</f>
        <v>8.1824833994082002</v>
      </c>
      <c r="AB28" s="30">
        <f>IFERROR(VLOOKUP(CONCATENATE($B28,"_",AB$4,"_",$C$85,"_",$C$84),Data_for_IC_trend_tables!$A$1:$G$49194,7,FALSE)*1000000,"-")</f>
        <v>9.0089749815999998</v>
      </c>
      <c r="AC28" s="30">
        <f>IFERROR(VLOOKUP(CONCATENATE($B28,"_",AC$4,"_",$C$85,"_",$C$84),Data_for_IC_trend_tables!$A$1:$G$49194,7,FALSE)*1000000,"-")</f>
        <v>9.3253549049185995</v>
      </c>
      <c r="AD28" s="30">
        <f>IFERROR(VLOOKUP(CONCATENATE($B28,"_",AD$4,"_",$C$85,"_",$C$84),Data_for_IC_trend_tables!$A$1:$G$49194,7,FALSE)*1000000,"-")</f>
        <v>10.297961232434599</v>
      </c>
      <c r="AE28" s="30">
        <f>IFERROR(VLOOKUP(CONCATENATE($B28,"_",AE$4,"_",$C$85,"_",$C$84),Data_for_IC_trend_tables!$A$1:$G$49194,7,FALSE)*1000000,"-")</f>
        <v>10.819397610600001</v>
      </c>
      <c r="AF28" s="30">
        <f>IFERROR(VLOOKUP(CONCATENATE($B28,"_",AF$4,"_",$C$85,"_",$C$84),Data_for_IC_trend_tables!$A$1:$G$49194,7,FALSE)*1000000,"-")</f>
        <v>13.077252403346499</v>
      </c>
      <c r="AG28" s="30">
        <f>IFERROR(VLOOKUP(CONCATENATE($B28,"_",AG$4,"_",$C$85,"_",$C$84),Data_for_IC_trend_tables!$A$1:$G$49194,7,FALSE)*1000000,"-")</f>
        <v>13.0257478612107</v>
      </c>
      <c r="AH28" s="30">
        <f>IFERROR(VLOOKUP(CONCATENATE($B28,"_",AH$4,"_",$C$85,"_",$C$84),Data_for_IC_trend_tables!$A$1:$G$49194,7,FALSE)*1000000,"-")</f>
        <v>12.042318195576101</v>
      </c>
      <c r="AI28" s="30">
        <f>IFERROR(VLOOKUP(CONCATENATE($B28,"_",AI$4,"_",$C$85,"_",$C$84),Data_for_IC_trend_tables!$A$1:$G$49194,7,FALSE)*1000000,"-")</f>
        <v>12.8605295945043</v>
      </c>
      <c r="AJ28" s="30">
        <f>IFERROR(VLOOKUP(CONCATENATE($B28,"_",AJ$4,"_",$C$85,"_",$C$84),Data_for_IC_trend_tables!$A$1:$G$49194,7,FALSE)*1000000,"-")</f>
        <v>13.0307198062851</v>
      </c>
      <c r="AK28" s="30">
        <f>IFERROR(VLOOKUP(CONCATENATE($B28,"_",AK$4,"_",$C$85,"_",$C$84),Data_for_IC_trend_tables!$A$1:$G$49194,7,FALSE)*1000000,"-")</f>
        <v>13.4848977405938</v>
      </c>
      <c r="AL28" s="30">
        <f>IFERROR(VLOOKUP(CONCATENATE($B28,"_",AL$4,"_",$C$85,"_",$C$84),Data_for_IC_trend_tables!$A$1:$G$49194,7,FALSE)*1000000,"-")</f>
        <v>13.671672292405301</v>
      </c>
      <c r="AM28" s="30">
        <f>IFERROR(VLOOKUP(CONCATENATE($B28,"_",AM$4,"_",$C$85,"_",$C$84),Data_for_IC_trend_tables!$A$1:$G$49194,7,FALSE)*1000000,"-")</f>
        <v>13.215459076840601</v>
      </c>
      <c r="AN28" s="30">
        <f>IFERROR(VLOOKUP(CONCATENATE($B28,"_",AN$4,"_",$C$85,"_",$C$84),Data_for_IC_trend_tables!$A$1:$G$49194,7,FALSE)*1000000,"-")</f>
        <v>29.589434864642101</v>
      </c>
      <c r="AO28" s="30">
        <f>IFERROR(VLOOKUP(CONCATENATE($B28,"_",AO$4,"_",$C$85,"_",$C$84),Data_for_IC_trend_tables!$A$1:$G$49194,7,FALSE)*1000000,"-")</f>
        <v>30.372477565451501</v>
      </c>
      <c r="AP28" s="30">
        <f>IFERROR(VLOOKUP(CONCATENATE($B28,"_",AP$4,"_",$C$85,"_",$C$84),Data_for_IC_trend_tables!$A$1:$G$49194,7,FALSE)*1000000,"-")</f>
        <v>31.725802956574203</v>
      </c>
      <c r="AQ28" s="30">
        <f>IFERROR(VLOOKUP(CONCATENATE($B28,"_",AQ$4,"_",$C$85,"_",$C$84),Data_for_IC_trend_tables!$A$1:$G$49194,7,FALSE)*1000000,"-")</f>
        <v>31.296721575325396</v>
      </c>
      <c r="AR28" s="30">
        <f>IFERROR(VLOOKUP(CONCATENATE($B28,"_",AR$4,"_",$C$85,"_",$C$84),Data_for_IC_trend_tables!$A$1:$G$49194,7,FALSE)*1000000,"-")</f>
        <v>33.323618483043603</v>
      </c>
      <c r="AS28" s="30">
        <f>IFERROR(VLOOKUP(CONCATENATE($B28,"_",AS$4,"_",$C$85,"_",$C$84),Data_for_IC_trend_tables!$A$1:$G$49194,7,FALSE)*1000000,"-")</f>
        <v>33.719852664349204</v>
      </c>
      <c r="AT28" s="30">
        <f>IFERROR(VLOOKUP(CONCATENATE($B28,"_",AT$4,"_",$C$85,"_",$C$84),Data_for_IC_trend_tables!$A$1:$G$49194,7,FALSE)*1000000,"-")</f>
        <v>6.8436487006710003</v>
      </c>
      <c r="AU28" s="30">
        <f>IFERROR(VLOOKUP(CONCATENATE($B28,"_",AU$4,"_",$C$85,"_",$C$84),Data_for_IC_trend_tables!$A$1:$G$49194,7,FALSE)*1000000,"-")</f>
        <v>10.54870275004</v>
      </c>
      <c r="AV28" s="30"/>
      <c r="AW28" s="30">
        <f>IFERROR(VLOOKUP(CONCATENATE($B28,"_",AW$4,"_",$C$85,"_",$C$84),Data_for_IC_trend_tables!$A$1:$G$49194,7,FALSE)*1000000,"-")</f>
        <v>10.54870275004</v>
      </c>
      <c r="AX28" s="82"/>
      <c r="AY28" s="38" t="str">
        <f t="shared" si="0"/>
        <v/>
      </c>
      <c r="AZ28" s="58" t="str">
        <f t="shared" si="1"/>
        <v/>
      </c>
      <c r="BA28" s="86"/>
      <c r="BC28" s="21"/>
    </row>
    <row r="29" spans="2:64" s="3" customFormat="1" ht="12.6" customHeight="1" x14ac:dyDescent="0.2">
      <c r="B29" s="53" t="s">
        <v>157</v>
      </c>
      <c r="C29" s="71" t="s">
        <v>20</v>
      </c>
      <c r="D29" s="56"/>
      <c r="E29" s="30" t="str">
        <f>IFERROR(VLOOKUP(CONCATENATE($B29,"_",E$4,"_",$C$85,"_",$C$84),Data_for_IC_trend_tables!$A$1:$G$49194,7,FALSE)*1000000,"-")</f>
        <v>-</v>
      </c>
      <c r="F29" s="30" t="str">
        <f>IFERROR(VLOOKUP(CONCATENATE($B29,"_",F$4,"_",$C$85,"_",$C$84),Data_for_IC_trend_tables!$A$1:$G$49194,7,FALSE)*1000000,"-")</f>
        <v>-</v>
      </c>
      <c r="G29" s="30" t="str">
        <f>IFERROR(VLOOKUP(CONCATENATE($B29,"_",G$4,"_",$C$85,"_",$C$84),Data_for_IC_trend_tables!$A$1:$G$49194,7,FALSE)*1000000,"-")</f>
        <v>-</v>
      </c>
      <c r="H29" s="30" t="str">
        <f>IFERROR(VLOOKUP(CONCATENATE($B29,"_",H$4,"_",$C$85,"_",$C$84),Data_for_IC_trend_tables!$A$1:$G$49194,7,FALSE)*1000000,"-")</f>
        <v>-</v>
      </c>
      <c r="I29" s="30" t="str">
        <f>IFERROR(VLOOKUP(CONCATENATE($B29,"_",I$4,"_",$C$85,"_",$C$84),Data_for_IC_trend_tables!$A$1:$G$49194,7,FALSE)*1000000,"-")</f>
        <v>-</v>
      </c>
      <c r="J29" s="30" t="str">
        <f>IFERROR(VLOOKUP(CONCATENATE($B29,"_",J$4,"_",$C$85,"_",$C$84),Data_for_IC_trend_tables!$A$1:$G$49194,7,FALSE)*1000000,"-")</f>
        <v>-</v>
      </c>
      <c r="K29" s="30" t="str">
        <f>IFERROR(VLOOKUP(CONCATENATE($B29,"_",K$4,"_",$C$85,"_",$C$84),Data_for_IC_trend_tables!$A$1:$G$49194,7,FALSE)*1000000,"-")</f>
        <v>-</v>
      </c>
      <c r="L29" s="30" t="str">
        <f>IFERROR(VLOOKUP(CONCATENATE($B29,"_",L$4,"_",$C$85,"_",$C$84),Data_for_IC_trend_tables!$A$1:$G$49194,7,FALSE)*1000000,"-")</f>
        <v>-</v>
      </c>
      <c r="M29" s="30" t="str">
        <f>IFERROR(VLOOKUP(CONCATENATE($B29,"_",M$4,"_",$C$85,"_",$C$84),Data_for_IC_trend_tables!$A$1:$G$49194,7,FALSE)*1000000,"-")</f>
        <v>-</v>
      </c>
      <c r="N29" s="30" t="str">
        <f>IFERROR(VLOOKUP(CONCATENATE($B29,"_",N$4,"_",$C$85,"_",$C$84),Data_for_IC_trend_tables!$A$1:$G$49194,7,FALSE)*1000000,"-")</f>
        <v>-</v>
      </c>
      <c r="O29" s="30">
        <f>IFERROR(VLOOKUP(CONCATENATE($B29,"_",O$4,"_",$C$85,"_",$C$84),Data_for_IC_trend_tables!$A$1:$G$49194,7,FALSE)*1000000,"-")</f>
        <v>4.1716000000000003E-2</v>
      </c>
      <c r="P29" s="30">
        <f>IFERROR(VLOOKUP(CONCATENATE($B29,"_",P$4,"_",$C$85,"_",$C$84),Data_for_IC_trend_tables!$A$1:$G$49194,7,FALSE)*1000000,"-")</f>
        <v>4.2403999999999997E-2</v>
      </c>
      <c r="Q29" s="30">
        <f>IFERROR(VLOOKUP(CONCATENATE($B29,"_",Q$4,"_",$C$85,"_",$C$84),Data_for_IC_trend_tables!$A$1:$G$49194,7,FALSE)*1000000,"-")</f>
        <v>4.2896000000000004E-2</v>
      </c>
      <c r="R29" s="30">
        <f>IFERROR(VLOOKUP(CONCATENATE($B29,"_",R$4,"_",$C$85,"_",$C$84),Data_for_IC_trend_tables!$A$1:$G$49194,7,FALSE)*1000000,"-")</f>
        <v>4.2908999999999996E-2</v>
      </c>
      <c r="S29" s="30">
        <f>IFERROR(VLOOKUP(CONCATENATE($B29,"_",S$4,"_",$C$85,"_",$C$84),Data_for_IC_trend_tables!$A$1:$G$49194,7,FALSE)*1000000,"-")</f>
        <v>4.2893000000000001E-2</v>
      </c>
      <c r="T29" s="30">
        <f>IFERROR(VLOOKUP(CONCATENATE($B29,"_",T$4,"_",$C$85,"_",$C$84),Data_for_IC_trend_tables!$A$1:$G$49194,7,FALSE)*1000000,"-")</f>
        <v>4.3324000000000001E-2</v>
      </c>
      <c r="U29" s="30">
        <f>IFERROR(VLOOKUP(CONCATENATE($B29,"_",U$4,"_",$C$85,"_",$C$84),Data_for_IC_trend_tables!$A$1:$G$49194,7,FALSE)*1000000,"-")</f>
        <v>4.3970000000000002E-2</v>
      </c>
      <c r="V29" s="30">
        <f>IFERROR(VLOOKUP(CONCATENATE($B29,"_",V$4,"_",$C$85,"_",$C$84),Data_for_IC_trend_tables!$A$1:$G$49194,7,FALSE)*1000000,"-")</f>
        <v>4.4616000000000003E-2</v>
      </c>
      <c r="W29" s="30">
        <f>IFERROR(VLOOKUP(CONCATENATE($B29,"_",W$4,"_",$C$85,"_",$C$84),Data_for_IC_trend_tables!$A$1:$G$49194,7,FALSE)*1000000,"-")</f>
        <v>4.5305999999999999E-2</v>
      </c>
      <c r="X29" s="30">
        <f>IFERROR(VLOOKUP(CONCATENATE($B29,"_",X$4,"_",$C$85,"_",$C$84),Data_for_IC_trend_tables!$A$1:$G$49194,7,FALSE)*1000000,"-")</f>
        <v>9.2822000000000002E-2</v>
      </c>
      <c r="Y29" s="30">
        <f>IFERROR(VLOOKUP(CONCATENATE($B29,"_",Y$4,"_",$C$85,"_",$C$84),Data_for_IC_trend_tables!$A$1:$G$49194,7,FALSE)*1000000,"-")</f>
        <v>9.9116999999999997E-2</v>
      </c>
      <c r="Z29" s="30">
        <f>IFERROR(VLOOKUP(CONCATENATE($B29,"_",Z$4,"_",$C$85,"_",$C$84),Data_for_IC_trend_tables!$A$1:$G$49194,7,FALSE)*1000000,"-")</f>
        <v>0.100991</v>
      </c>
      <c r="AA29" s="30">
        <f>IFERROR(VLOOKUP(CONCATENATE($B29,"_",AA$4,"_",$C$85,"_",$C$84),Data_for_IC_trend_tables!$A$1:$G$49194,7,FALSE)*1000000,"-")</f>
        <v>0.102855</v>
      </c>
      <c r="AB29" s="30">
        <f>IFERROR(VLOOKUP(CONCATENATE($B29,"_",AB$4,"_",$C$85,"_",$C$84),Data_for_IC_trend_tables!$A$1:$G$49194,7,FALSE)*1000000,"-")</f>
        <v>0.10478499999999999</v>
      </c>
      <c r="AC29" s="30">
        <f>IFERROR(VLOOKUP(CONCATENATE($B29,"_",AC$4,"_",$C$85,"_",$C$84),Data_for_IC_trend_tables!$A$1:$G$49194,7,FALSE)*1000000,"-")</f>
        <v>0.10680000000000001</v>
      </c>
      <c r="AD29" s="30">
        <f>IFERROR(VLOOKUP(CONCATENATE($B29,"_",AD$4,"_",$C$85,"_",$C$84),Data_for_IC_trend_tables!$A$1:$G$49194,7,FALSE)*1000000,"-")</f>
        <v>0.108779</v>
      </c>
      <c r="AE29" s="30">
        <f>IFERROR(VLOOKUP(CONCATENATE($B29,"_",AE$4,"_",$C$85,"_",$C$84),Data_for_IC_trend_tables!$A$1:$G$49194,7,FALSE)*1000000,"-")</f>
        <v>0.108014</v>
      </c>
      <c r="AF29" s="30">
        <f>IFERROR(VLOOKUP(CONCATENATE($B29,"_",AF$4,"_",$C$85,"_",$C$84),Data_for_IC_trend_tables!$A$1:$G$49194,7,FALSE)*1000000,"-")</f>
        <v>0.109031</v>
      </c>
      <c r="AG29" s="30">
        <f>IFERROR(VLOOKUP(CONCATENATE($B29,"_",AG$4,"_",$C$85,"_",$C$84),Data_for_IC_trend_tables!$A$1:$G$49194,7,FALSE)*1000000,"-")</f>
        <v>0.12676999999999999</v>
      </c>
      <c r="AH29" s="30">
        <f>IFERROR(VLOOKUP(CONCATENATE($B29,"_",AH$4,"_",$C$85,"_",$C$84),Data_for_IC_trend_tables!$A$1:$G$49194,7,FALSE)*1000000,"-")</f>
        <v>0.121979</v>
      </c>
      <c r="AI29" s="30">
        <f>IFERROR(VLOOKUP(CONCATENATE($B29,"_",AI$4,"_",$C$85,"_",$C$84),Data_for_IC_trend_tables!$A$1:$G$49194,7,FALSE)*1000000,"-")</f>
        <v>0.11183399999999999</v>
      </c>
      <c r="AJ29" s="30">
        <f>IFERROR(VLOOKUP(CONCATENATE($B29,"_",AJ$4,"_",$C$85,"_",$C$84),Data_for_IC_trend_tables!$A$1:$G$49194,7,FALSE)*1000000,"-")</f>
        <v>0.11926900000000001</v>
      </c>
      <c r="AK29" s="30">
        <f>IFERROR(VLOOKUP(CONCATENATE($B29,"_",AK$4,"_",$C$85,"_",$C$84),Data_for_IC_trend_tables!$A$1:$G$49194,7,FALSE)*1000000,"-")</f>
        <v>0.12615400000000002</v>
      </c>
      <c r="AL29" s="30">
        <f>IFERROR(VLOOKUP(CONCATENATE($B29,"_",AL$4,"_",$C$85,"_",$C$84),Data_for_IC_trend_tables!$A$1:$G$49194,7,FALSE)*1000000,"-")</f>
        <v>0.122255</v>
      </c>
      <c r="AM29" s="30">
        <f>IFERROR(VLOOKUP(CONCATENATE($B29,"_",AM$4,"_",$C$85,"_",$C$84),Data_for_IC_trend_tables!$A$1:$G$49194,7,FALSE)*1000000,"-")</f>
        <v>0.149311</v>
      </c>
      <c r="AN29" s="30">
        <f>IFERROR(VLOOKUP(CONCATENATE($B29,"_",AN$4,"_",$C$85,"_",$C$84),Data_for_IC_trend_tables!$A$1:$G$49194,7,FALSE)*1000000,"-")</f>
        <v>0.162352</v>
      </c>
      <c r="AO29" s="30">
        <f>IFERROR(VLOOKUP(CONCATENATE($B29,"_",AO$4,"_",$C$85,"_",$C$84),Data_for_IC_trend_tables!$A$1:$G$49194,7,FALSE)*1000000,"-")</f>
        <v>0.134793</v>
      </c>
      <c r="AP29" s="30">
        <f>IFERROR(VLOOKUP(CONCATENATE($B29,"_",AP$4,"_",$C$85,"_",$C$84),Data_for_IC_trend_tables!$A$1:$G$49194,7,FALSE)*1000000,"-")</f>
        <v>0.125421</v>
      </c>
      <c r="AQ29" s="30">
        <f>IFERROR(VLOOKUP(CONCATENATE($B29,"_",AQ$4,"_",$C$85,"_",$C$84),Data_for_IC_trend_tables!$A$1:$G$49194,7,FALSE)*1000000,"-")</f>
        <v>0.13483300000000001</v>
      </c>
      <c r="AR29" s="30">
        <f>IFERROR(VLOOKUP(CONCATENATE($B29,"_",AR$4,"_",$C$85,"_",$C$84),Data_for_IC_trend_tables!$A$1:$G$49194,7,FALSE)*1000000,"-")</f>
        <v>0.12086999999999999</v>
      </c>
      <c r="AS29" s="30">
        <f>IFERROR(VLOOKUP(CONCATENATE($B29,"_",AS$4,"_",$C$85,"_",$C$84),Data_for_IC_trend_tables!$A$1:$G$49194,7,FALSE)*1000000,"-")</f>
        <v>0.132966</v>
      </c>
      <c r="AT29" s="30">
        <f>IFERROR(VLOOKUP(CONCATENATE($B29,"_",AT$4,"_",$C$85,"_",$C$84),Data_for_IC_trend_tables!$A$1:$G$49194,7,FALSE)*1000000,"-")</f>
        <v>0.183838</v>
      </c>
      <c r="AU29" s="30">
        <f>IFERROR(VLOOKUP(CONCATENATE($B29,"_",AU$4,"_",$C$85,"_",$C$84),Data_for_IC_trend_tables!$A$1:$G$49194,7,FALSE)*1000000,"-")</f>
        <v>0.18489699999999998</v>
      </c>
      <c r="AV29" s="30"/>
      <c r="AW29" s="30">
        <f>IFERROR(VLOOKUP(CONCATENATE($B29,"_",AW$4,"_",$C$85,"_",$C$84),Data_for_IC_trend_tables!$A$1:$G$49194,7,FALSE)*1000000,"-")</f>
        <v>0.18489699999999998</v>
      </c>
      <c r="AX29" s="82"/>
      <c r="AY29" s="38" t="str">
        <f t="shared" si="0"/>
        <v/>
      </c>
      <c r="AZ29" s="58" t="str">
        <f t="shared" si="1"/>
        <v/>
      </c>
      <c r="BA29" s="31"/>
      <c r="BC29" s="21"/>
    </row>
    <row r="30" spans="2:64" s="17" customFormat="1" x14ac:dyDescent="0.2">
      <c r="B30" s="53" t="s">
        <v>158</v>
      </c>
      <c r="C30" s="71" t="s">
        <v>21</v>
      </c>
      <c r="D30" s="56">
        <v>1990</v>
      </c>
      <c r="E30" s="30" t="str">
        <f>IFERROR(VLOOKUP(CONCATENATE($B30,"_",E$4,"_",$C$85,"_",$C$84),Data_for_IC_trend_tables!$A$1:$G$49194,7,FALSE)*1000000,"-")</f>
        <v>-</v>
      </c>
      <c r="F30" s="30" t="str">
        <f>IFERROR(VLOOKUP(CONCATENATE($B30,"_",F$4,"_",$C$85,"_",$C$84),Data_for_IC_trend_tables!$A$1:$G$49194,7,FALSE)*1000000,"-")</f>
        <v>-</v>
      </c>
      <c r="G30" s="30" t="str">
        <f>IFERROR(VLOOKUP(CONCATENATE($B30,"_",G$4,"_",$C$85,"_",$C$84),Data_for_IC_trend_tables!$A$1:$G$49194,7,FALSE)*1000000,"-")</f>
        <v>-</v>
      </c>
      <c r="H30" s="30" t="str">
        <f>IFERROR(VLOOKUP(CONCATENATE($B30,"_",H$4,"_",$C$85,"_",$C$84),Data_for_IC_trend_tables!$A$1:$G$49194,7,FALSE)*1000000,"-")</f>
        <v>-</v>
      </c>
      <c r="I30" s="30" t="str">
        <f>IFERROR(VLOOKUP(CONCATENATE($B30,"_",I$4,"_",$C$85,"_",$C$84),Data_for_IC_trend_tables!$A$1:$G$49194,7,FALSE)*1000000,"-")</f>
        <v>-</v>
      </c>
      <c r="J30" s="30" t="str">
        <f>IFERROR(VLOOKUP(CONCATENATE($B30,"_",J$4,"_",$C$85,"_",$C$84),Data_for_IC_trend_tables!$A$1:$G$49194,7,FALSE)*1000000,"-")</f>
        <v>-</v>
      </c>
      <c r="K30" s="30" t="str">
        <f>IFERROR(VLOOKUP(CONCATENATE($B30,"_",K$4,"_",$C$85,"_",$C$84),Data_for_IC_trend_tables!$A$1:$G$49194,7,FALSE)*1000000,"-")</f>
        <v>-</v>
      </c>
      <c r="L30" s="30" t="str">
        <f>IFERROR(VLOOKUP(CONCATENATE($B30,"_",L$4,"_",$C$85,"_",$C$84),Data_for_IC_trend_tables!$A$1:$G$49194,7,FALSE)*1000000,"-")</f>
        <v>-</v>
      </c>
      <c r="M30" s="30" t="str">
        <f>IFERROR(VLOOKUP(CONCATENATE($B30,"_",M$4,"_",$C$85,"_",$C$84),Data_for_IC_trend_tables!$A$1:$G$49194,7,FALSE)*1000000,"-")</f>
        <v>-</v>
      </c>
      <c r="N30" s="30" t="str">
        <f>IFERROR(VLOOKUP(CONCATENATE($B30,"_",N$4,"_",$C$85,"_",$C$84),Data_for_IC_trend_tables!$A$1:$G$49194,7,FALSE)*1000000,"-")</f>
        <v>-</v>
      </c>
      <c r="O30" s="30">
        <f>IFERROR(VLOOKUP(CONCATENATE($B30,"_",O$4,"_",$C$85,"_",$C$84),Data_for_IC_trend_tables!$A$1:$G$49194,7,FALSE)*1000000,"-")</f>
        <v>5.65813727438361</v>
      </c>
      <c r="P30" s="30">
        <f>IFERROR(VLOOKUP(CONCATENATE($B30,"_",P$4,"_",$C$85,"_",$C$84),Data_for_IC_trend_tables!$A$1:$G$49194,7,FALSE)*1000000,"-")</f>
        <v>4.9221765670836097</v>
      </c>
      <c r="Q30" s="30">
        <f>IFERROR(VLOOKUP(CONCATENATE($B30,"_",Q$4,"_",$C$85,"_",$C$84),Data_for_IC_trend_tables!$A$1:$G$49194,7,FALSE)*1000000,"-")</f>
        <v>5.4769878001836094</v>
      </c>
      <c r="R30" s="30">
        <f>IFERROR(VLOOKUP(CONCATENATE($B30,"_",R$4,"_",$C$85,"_",$C$84),Data_for_IC_trend_tables!$A$1:$G$49194,7,FALSE)*1000000,"-")</f>
        <v>3.5267364477294598</v>
      </c>
      <c r="S30" s="30">
        <f>IFERROR(VLOOKUP(CONCATENATE($B30,"_",S$4,"_",$C$85,"_",$C$84),Data_for_IC_trend_tables!$A$1:$G$49194,7,FALSE)*1000000,"-")</f>
        <v>0.24533722526594101</v>
      </c>
      <c r="T30" s="30">
        <f>IFERROR(VLOOKUP(CONCATENATE($B30,"_",T$4,"_",$C$85,"_",$C$84),Data_for_IC_trend_tables!$A$1:$G$49194,7,FALSE)*1000000,"-")</f>
        <v>0.26607347448132196</v>
      </c>
      <c r="U30" s="30">
        <f>IFERROR(VLOOKUP(CONCATENATE($B30,"_",U$4,"_",$C$85,"_",$C$84),Data_for_IC_trend_tables!$A$1:$G$49194,7,FALSE)*1000000,"-")</f>
        <v>0.26562213769327897</v>
      </c>
      <c r="V30" s="30">
        <f>IFERROR(VLOOKUP(CONCATENATE($B30,"_",V$4,"_",$C$85,"_",$C$84),Data_for_IC_trend_tables!$A$1:$G$49194,7,FALSE)*1000000,"-")</f>
        <v>0.26347352481158598</v>
      </c>
      <c r="W30" s="30">
        <f>IFERROR(VLOOKUP(CONCATENATE($B30,"_",W$4,"_",$C$85,"_",$C$84),Data_for_IC_trend_tables!$A$1:$G$49194,7,FALSE)*1000000,"-")</f>
        <v>0.25292007099069302</v>
      </c>
      <c r="X30" s="30">
        <f>IFERROR(VLOOKUP(CONCATENATE($B30,"_",X$4,"_",$C$85,"_",$C$84),Data_for_IC_trend_tables!$A$1:$G$49194,7,FALSE)*1000000,"-")</f>
        <v>0.255377694125137</v>
      </c>
      <c r="Y30" s="30">
        <f>IFERROR(VLOOKUP(CONCATENATE($B30,"_",Y$4,"_",$C$85,"_",$C$84),Data_for_IC_trend_tables!$A$1:$G$49194,7,FALSE)*1000000,"-")</f>
        <v>0.23869490242292904</v>
      </c>
      <c r="Z30" s="30">
        <f>IFERROR(VLOOKUP(CONCATENATE($B30,"_",Z$4,"_",$C$85,"_",$C$84),Data_for_IC_trend_tables!$A$1:$G$49194,7,FALSE)*1000000,"-")</f>
        <v>0.27893840397747199</v>
      </c>
      <c r="AA30" s="30">
        <f>IFERROR(VLOOKUP(CONCATENATE($B30,"_",AA$4,"_",$C$85,"_",$C$84),Data_for_IC_trend_tables!$A$1:$G$49194,7,FALSE)*1000000,"-")</f>
        <v>0.25900614555428297</v>
      </c>
      <c r="AB30" s="30">
        <f>IFERROR(VLOOKUP(CONCATENATE($B30,"_",AB$4,"_",$C$85,"_",$C$84),Data_for_IC_trend_tables!$A$1:$G$49194,7,FALSE)*1000000,"-")</f>
        <v>0.26939901608410799</v>
      </c>
      <c r="AC30" s="30">
        <f>IFERROR(VLOOKUP(CONCATENATE($B30,"_",AC$4,"_",$C$85,"_",$C$84),Data_for_IC_trend_tables!$A$1:$G$49194,7,FALSE)*1000000,"-")</f>
        <v>0.30859512707710501</v>
      </c>
      <c r="AD30" s="30">
        <f>IFERROR(VLOOKUP(CONCATENATE($B30,"_",AD$4,"_",$C$85,"_",$C$84),Data_for_IC_trend_tables!$A$1:$G$49194,7,FALSE)*1000000,"-")</f>
        <v>0.27860980161210896</v>
      </c>
      <c r="AE30" s="30">
        <f>IFERROR(VLOOKUP(CONCATENATE($B30,"_",AE$4,"_",$C$85,"_",$C$84),Data_for_IC_trend_tables!$A$1:$G$49194,7,FALSE)*1000000,"-")</f>
        <v>0.29178445893168098</v>
      </c>
      <c r="AF30" s="30">
        <f>IFERROR(VLOOKUP(CONCATENATE($B30,"_",AF$4,"_",$C$85,"_",$C$84),Data_for_IC_trend_tables!$A$1:$G$49194,7,FALSE)*1000000,"-")</f>
        <v>0.29744322957681002</v>
      </c>
      <c r="AG30" s="30">
        <f>IFERROR(VLOOKUP(CONCATENATE($B30,"_",AG$4,"_",$C$85,"_",$C$84),Data_for_IC_trend_tables!$A$1:$G$49194,7,FALSE)*1000000,"-")</f>
        <v>0.25028041184487404</v>
      </c>
      <c r="AH30" s="30">
        <f>IFERROR(VLOOKUP(CONCATENATE($B30,"_",AH$4,"_",$C$85,"_",$C$84),Data_for_IC_trend_tables!$A$1:$G$49194,7,FALSE)*1000000,"-")</f>
        <v>0.295651412961839</v>
      </c>
      <c r="AI30" s="30">
        <f>IFERROR(VLOOKUP(CONCATENATE($B30,"_",AI$4,"_",$C$85,"_",$C$84),Data_for_IC_trend_tables!$A$1:$G$49194,7,FALSE)*1000000,"-")</f>
        <v>0.291997073321417</v>
      </c>
      <c r="AJ30" s="30">
        <f>IFERROR(VLOOKUP(CONCATENATE($B30,"_",AJ$4,"_",$C$85,"_",$C$84),Data_for_IC_trend_tables!$A$1:$G$49194,7,FALSE)*1000000,"-")</f>
        <v>0.31384821585139999</v>
      </c>
      <c r="AK30" s="30">
        <f>IFERROR(VLOOKUP(CONCATENATE($B30,"_",AK$4,"_",$C$85,"_",$C$84),Data_for_IC_trend_tables!$A$1:$G$49194,7,FALSE)*1000000,"-")</f>
        <v>0.323709355209579</v>
      </c>
      <c r="AL30" s="30">
        <f>IFERROR(VLOOKUP(CONCATENATE($B30,"_",AL$4,"_",$C$85,"_",$C$84),Data_for_IC_trend_tables!$A$1:$G$49194,7,FALSE)*1000000,"-")</f>
        <v>0.40384120932141704</v>
      </c>
      <c r="AM30" s="30">
        <f>IFERROR(VLOOKUP(CONCATENATE($B30,"_",AM$4,"_",$C$85,"_",$C$84),Data_for_IC_trend_tables!$A$1:$G$49194,7,FALSE)*1000000,"-")</f>
        <v>0.43764885950939098</v>
      </c>
      <c r="AN30" s="30">
        <f>IFERROR(VLOOKUP(CONCATENATE($B30,"_",AN$4,"_",$C$85,"_",$C$84),Data_for_IC_trend_tables!$A$1:$G$49194,7,FALSE)*1000000,"-")</f>
        <v>0.42654341145128299</v>
      </c>
      <c r="AO30" s="30">
        <f>IFERROR(VLOOKUP(CONCATENATE($B30,"_",AO$4,"_",$C$85,"_",$C$84),Data_for_IC_trend_tables!$A$1:$G$49194,7,FALSE)*1000000,"-")</f>
        <v>0.49209834985309503</v>
      </c>
      <c r="AP30" s="30">
        <f>IFERROR(VLOOKUP(CONCATENATE($B30,"_",AP$4,"_",$C$85,"_",$C$84),Data_for_IC_trend_tables!$A$1:$G$49194,7,FALSE)*1000000,"-")</f>
        <v>0.50249086968354895</v>
      </c>
      <c r="AQ30" s="30">
        <f>IFERROR(VLOOKUP(CONCATENATE($B30,"_",AQ$4,"_",$C$85,"_",$C$84),Data_for_IC_trend_tables!$A$1:$G$49194,7,FALSE)*1000000,"-")</f>
        <v>0.51545607183341702</v>
      </c>
      <c r="AR30" s="30">
        <f>IFERROR(VLOOKUP(CONCATENATE($B30,"_",AR$4,"_",$C$85,"_",$C$84),Data_for_IC_trend_tables!$A$1:$G$49194,7,FALSE)*1000000,"-")</f>
        <v>0.51475641426060803</v>
      </c>
      <c r="AS30" s="30">
        <f>IFERROR(VLOOKUP(CONCATENATE($B30,"_",AS$4,"_",$C$85,"_",$C$84),Data_for_IC_trend_tables!$A$1:$G$49194,7,FALSE)*1000000,"-")</f>
        <v>0.49604580803689702</v>
      </c>
      <c r="AT30" s="30">
        <f>IFERROR(VLOOKUP(CONCATENATE($B30,"_",AT$4,"_",$C$85,"_",$C$84),Data_for_IC_trend_tables!$A$1:$G$49194,7,FALSE)*1000000,"-")</f>
        <v>0.51706915359894101</v>
      </c>
      <c r="AU30" s="30">
        <f>IFERROR(VLOOKUP(CONCATENATE($B30,"_",AU$4,"_",$C$85,"_",$C$84),Data_for_IC_trend_tables!$A$1:$G$49194,7,FALSE)*1000000,"-")</f>
        <v>0.521234541265714</v>
      </c>
      <c r="AV30" s="30"/>
      <c r="AW30" s="30">
        <f>IFERROR(VLOOKUP(CONCATENATE($B30,"_",AW$4,"_",$C$85,"_",$C$84),Data_for_IC_trend_tables!$A$1:$G$49194,7,FALSE)*1000000,"-")</f>
        <v>0.521234541265714</v>
      </c>
      <c r="AX30" s="83">
        <f>O30</f>
        <v>5.65813727438361</v>
      </c>
      <c r="AY30" s="38" t="str">
        <f t="shared" si="0"/>
        <v>Yes</v>
      </c>
      <c r="AZ30" s="58">
        <f t="shared" si="1"/>
        <v>-0.90787877423449459</v>
      </c>
      <c r="BA30" s="32" t="s">
        <v>76</v>
      </c>
      <c r="BC30" s="21"/>
    </row>
    <row r="31" spans="2:64" s="17" customFormat="1" x14ac:dyDescent="0.2">
      <c r="B31" s="53" t="s">
        <v>159</v>
      </c>
      <c r="C31" s="71" t="s">
        <v>22</v>
      </c>
      <c r="D31" s="56">
        <v>1990</v>
      </c>
      <c r="E31" s="30" t="str">
        <f>IFERROR(VLOOKUP(CONCATENATE($B31,"_",E$4,"_",$C$85,"_",$C$84),Data_for_IC_trend_tables!$A$1:$G$49194,7,FALSE)*1000000,"-")</f>
        <v>-</v>
      </c>
      <c r="F31" s="30" t="str">
        <f>IFERROR(VLOOKUP(CONCATENATE($B31,"_",F$4,"_",$C$85,"_",$C$84),Data_for_IC_trend_tables!$A$1:$G$49194,7,FALSE)*1000000,"-")</f>
        <v>-</v>
      </c>
      <c r="G31" s="30" t="str">
        <f>IFERROR(VLOOKUP(CONCATENATE($B31,"_",G$4,"_",$C$85,"_",$C$84),Data_for_IC_trend_tables!$A$1:$G$49194,7,FALSE)*1000000,"-")</f>
        <v>-</v>
      </c>
      <c r="H31" s="30" t="str">
        <f>IFERROR(VLOOKUP(CONCATENATE($B31,"_",H$4,"_",$C$85,"_",$C$84),Data_for_IC_trend_tables!$A$1:$G$49194,7,FALSE)*1000000,"-")</f>
        <v>-</v>
      </c>
      <c r="I31" s="30" t="str">
        <f>IFERROR(VLOOKUP(CONCATENATE($B31,"_",I$4,"_",$C$85,"_",$C$84),Data_for_IC_trend_tables!$A$1:$G$49194,7,FALSE)*1000000,"-")</f>
        <v>-</v>
      </c>
      <c r="J31" s="30" t="str">
        <f>IFERROR(VLOOKUP(CONCATENATE($B31,"_",J$4,"_",$C$85,"_",$C$84),Data_for_IC_trend_tables!$A$1:$G$49194,7,FALSE)*1000000,"-")</f>
        <v>-</v>
      </c>
      <c r="K31" s="30" t="str">
        <f>IFERROR(VLOOKUP(CONCATENATE($B31,"_",K$4,"_",$C$85,"_",$C$84),Data_for_IC_trend_tables!$A$1:$G$49194,7,FALSE)*1000000,"-")</f>
        <v>-</v>
      </c>
      <c r="L31" s="30" t="str">
        <f>IFERROR(VLOOKUP(CONCATENATE($B31,"_",L$4,"_",$C$85,"_",$C$84),Data_for_IC_trend_tables!$A$1:$G$49194,7,FALSE)*1000000,"-")</f>
        <v>-</v>
      </c>
      <c r="M31" s="30" t="str">
        <f>IFERROR(VLOOKUP(CONCATENATE($B31,"_",M$4,"_",$C$85,"_",$C$84),Data_for_IC_trend_tables!$A$1:$G$49194,7,FALSE)*1000000,"-")</f>
        <v>-</v>
      </c>
      <c r="N31" s="30" t="str">
        <f>IFERROR(VLOOKUP(CONCATENATE($B31,"_",N$4,"_",$C$85,"_",$C$84),Data_for_IC_trend_tables!$A$1:$G$49194,7,FALSE)*1000000,"-")</f>
        <v>-</v>
      </c>
      <c r="O31" s="30">
        <f>IFERROR(VLOOKUP(CONCATENATE($B31,"_",O$4,"_",$C$85,"_",$C$84),Data_for_IC_trend_tables!$A$1:$G$49194,7,FALSE)*1000000,"-")</f>
        <v>4.9330204697200001E-4</v>
      </c>
      <c r="P31" s="30">
        <f>IFERROR(VLOOKUP(CONCATENATE($B31,"_",P$4,"_",$C$85,"_",$C$84),Data_for_IC_trend_tables!$A$1:$G$49194,7,FALSE)*1000000,"-")</f>
        <v>3.9237377741600002E-4</v>
      </c>
      <c r="Q31" s="30">
        <f>IFERROR(VLOOKUP(CONCATENATE($B31,"_",Q$4,"_",$C$85,"_",$C$84),Data_for_IC_trend_tables!$A$1:$G$49194,7,FALSE)*1000000,"-")</f>
        <v>4.4835351972000002E-4</v>
      </c>
      <c r="R31" s="30">
        <f>IFERROR(VLOOKUP(CONCATENATE($B31,"_",R$4,"_",$C$85,"_",$C$84),Data_for_IC_trend_tables!$A$1:$G$49194,7,FALSE)*1000000,"-")</f>
        <v>4.5248844940399998E-4</v>
      </c>
      <c r="S31" s="30">
        <f>IFERROR(VLOOKUP(CONCATENATE($B31,"_",S$4,"_",$C$85,"_",$C$84),Data_for_IC_trend_tables!$A$1:$G$49194,7,FALSE)*1000000,"-")</f>
        <v>4.8102574224000004E-4</v>
      </c>
      <c r="T31" s="30">
        <f>IFERROR(VLOOKUP(CONCATENATE($B31,"_",T$4,"_",$C$85,"_",$C$84),Data_for_IC_trend_tables!$A$1:$G$49194,7,FALSE)*1000000,"-")</f>
        <v>4.1047864567999995E-4</v>
      </c>
      <c r="U31" s="30">
        <f>IFERROR(VLOOKUP(CONCATENATE($B31,"_",U$4,"_",$C$85,"_",$C$84),Data_for_IC_trend_tables!$A$1:$G$49194,7,FALSE)*1000000,"-")</f>
        <v>3.7922656480000004E-4</v>
      </c>
      <c r="V31" s="30">
        <f>IFERROR(VLOOKUP(CONCATENATE($B31,"_",V$4,"_",$C$85,"_",$C$84),Data_for_IC_trend_tables!$A$1:$G$49194,7,FALSE)*1000000,"-")</f>
        <v>4.41954512828E-4</v>
      </c>
      <c r="W31" s="30">
        <f>IFERROR(VLOOKUP(CONCATENATE($B31,"_",W$4,"_",$C$85,"_",$C$84),Data_for_IC_trend_tables!$A$1:$G$49194,7,FALSE)*1000000,"-")</f>
        <v>4.8053783745600001E-4</v>
      </c>
      <c r="X31" s="30">
        <f>IFERROR(VLOOKUP(CONCATENATE($B31,"_",X$4,"_",$C$85,"_",$C$84),Data_for_IC_trend_tables!$A$1:$G$49194,7,FALSE)*1000000,"-")</f>
        <v>4.6560697807999999E-4</v>
      </c>
      <c r="Y31" s="30">
        <f>IFERROR(VLOOKUP(CONCATENATE($B31,"_",Y$4,"_",$C$85,"_",$C$84),Data_for_IC_trend_tables!$A$1:$G$49194,7,FALSE)*1000000,"-")</f>
        <v>6.07030295652E-4</v>
      </c>
      <c r="Z31" s="30">
        <f>IFERROR(VLOOKUP(CONCATENATE($B31,"_",Z$4,"_",$C$85,"_",$C$84),Data_for_IC_trend_tables!$A$1:$G$49194,7,FALSE)*1000000,"-")</f>
        <v>4.3593097735599996E-4</v>
      </c>
      <c r="AA31" s="30">
        <f>IFERROR(VLOOKUP(CONCATENATE($B31,"_",AA$4,"_",$C$85,"_",$C$84),Data_for_IC_trend_tables!$A$1:$G$49194,7,FALSE)*1000000,"-")</f>
        <v>4.6701326710800001E-4</v>
      </c>
      <c r="AB31" s="30">
        <f>IFERROR(VLOOKUP(CONCATENATE($B31,"_",AB$4,"_",$C$85,"_",$C$84),Data_for_IC_trend_tables!$A$1:$G$49194,7,FALSE)*1000000,"-")</f>
        <v>5.5254826299999996E-4</v>
      </c>
      <c r="AC31" s="30">
        <f>IFERROR(VLOOKUP(CONCATENATE($B31,"_",AC$4,"_",$C$85,"_",$C$84),Data_for_IC_trend_tables!$A$1:$G$49194,7,FALSE)*1000000,"-")</f>
        <v>5.6686994439999994E-4</v>
      </c>
      <c r="AD31" s="30">
        <f>IFERROR(VLOOKUP(CONCATENATE($B31,"_",AD$4,"_",$C$85,"_",$C$84),Data_for_IC_trend_tables!$A$1:$G$49194,7,FALSE)*1000000,"-")</f>
        <v>5.8318021180800005E-4</v>
      </c>
      <c r="AE31" s="30">
        <f>IFERROR(VLOOKUP(CONCATENATE($B31,"_",AE$4,"_",$C$85,"_",$C$84),Data_for_IC_trend_tables!$A$1:$G$49194,7,FALSE)*1000000,"-")</f>
        <v>6.3222688306000007E-4</v>
      </c>
      <c r="AF31" s="30">
        <f>IFERROR(VLOOKUP(CONCATENATE($B31,"_",AF$4,"_",$C$85,"_",$C$84),Data_for_IC_trend_tables!$A$1:$G$49194,7,FALSE)*1000000,"-")</f>
        <v>6.57457875485E-4</v>
      </c>
      <c r="AG31" s="30">
        <f>IFERROR(VLOOKUP(CONCATENATE($B31,"_",AG$4,"_",$C$85,"_",$C$84),Data_for_IC_trend_tables!$A$1:$G$49194,7,FALSE)*1000000,"-")</f>
        <v>6.7974435099999993E-4</v>
      </c>
      <c r="AH31" s="30">
        <f>IFERROR(VLOOKUP(CONCATENATE($B31,"_",AH$4,"_",$C$85,"_",$C$84),Data_for_IC_trend_tables!$A$1:$G$49194,7,FALSE)*1000000,"-")</f>
        <v>7.9180783760000005E-4</v>
      </c>
      <c r="AI31" s="30">
        <f>IFERROR(VLOOKUP(CONCATENATE($B31,"_",AI$4,"_",$C$85,"_",$C$84),Data_for_IC_trend_tables!$A$1:$G$49194,7,FALSE)*1000000,"-")</f>
        <v>7.6992310400000104E-4</v>
      </c>
      <c r="AJ31" s="30">
        <f>IFERROR(VLOOKUP(CONCATENATE($B31,"_",AJ$4,"_",$C$85,"_",$C$84),Data_for_IC_trend_tables!$A$1:$G$49194,7,FALSE)*1000000,"-")</f>
        <v>7.8855283400000001E-4</v>
      </c>
      <c r="AK31" s="30">
        <f>IFERROR(VLOOKUP(CONCATENATE($B31,"_",AK$4,"_",$C$85,"_",$C$84),Data_for_IC_trend_tables!$A$1:$G$49194,7,FALSE)*1000000,"-")</f>
        <v>7.91106075E-4</v>
      </c>
      <c r="AL31" s="30">
        <f>IFERROR(VLOOKUP(CONCATENATE($B31,"_",AL$4,"_",$C$85,"_",$C$84),Data_for_IC_trend_tables!$A$1:$G$49194,7,FALSE)*1000000,"-")</f>
        <v>6.9087370800000004E-4</v>
      </c>
      <c r="AM31" s="30">
        <f>IFERROR(VLOOKUP(CONCATENATE($B31,"_",AM$4,"_",$C$85,"_",$C$84),Data_for_IC_trend_tables!$A$1:$G$49194,7,FALSE)*1000000,"-")</f>
        <v>6.7382316600000003E-4</v>
      </c>
      <c r="AN31" s="30">
        <f>IFERROR(VLOOKUP(CONCATENATE($B31,"_",AN$4,"_",$C$85,"_",$C$84),Data_for_IC_trend_tables!$A$1:$G$49194,7,FALSE)*1000000,"-")</f>
        <v>7.4782931721428607E-4</v>
      </c>
      <c r="AO31" s="30">
        <f>IFERROR(VLOOKUP(CONCATENATE($B31,"_",AO$4,"_",$C$85,"_",$C$84),Data_for_IC_trend_tables!$A$1:$G$49194,7,FALSE)*1000000,"-")</f>
        <v>6.8632815642857099E-4</v>
      </c>
      <c r="AP31" s="30">
        <f>IFERROR(VLOOKUP(CONCATENATE($B31,"_",AP$4,"_",$C$85,"_",$C$84),Data_for_IC_trend_tables!$A$1:$G$49194,7,FALSE)*1000000,"-")</f>
        <v>6.4076795935714297E-4</v>
      </c>
      <c r="AQ31" s="30">
        <f>IFERROR(VLOOKUP(CONCATENATE($B31,"_",AQ$4,"_",$C$85,"_",$C$84),Data_for_IC_trend_tables!$A$1:$G$49194,7,FALSE)*1000000,"-")</f>
        <v>7.0577597742857196E-4</v>
      </c>
      <c r="AR31" s="30">
        <f>IFERROR(VLOOKUP(CONCATENATE($B31,"_",AR$4,"_",$C$85,"_",$C$84),Data_for_IC_trend_tables!$A$1:$G$49194,7,FALSE)*1000000,"-")</f>
        <v>6.6070273199999999E-4</v>
      </c>
      <c r="AS31" s="30">
        <f>IFERROR(VLOOKUP(CONCATENATE($B31,"_",AS$4,"_",$C$85,"_",$C$84),Data_for_IC_trend_tables!$A$1:$G$49194,7,FALSE)*1000000,"-")</f>
        <v>5.2997991471428606E-4</v>
      </c>
      <c r="AT31" s="30">
        <f>IFERROR(VLOOKUP(CONCATENATE($B31,"_",AT$4,"_",$C$85,"_",$C$84),Data_for_IC_trend_tables!$A$1:$G$49194,7,FALSE)*1000000,"-")</f>
        <v>4.9005867299999994E-4</v>
      </c>
      <c r="AU31" s="30">
        <f>IFERROR(VLOOKUP(CONCATENATE($B31,"_",AU$4,"_",$C$85,"_",$C$84),Data_for_IC_trend_tables!$A$1:$G$49194,7,FALSE)*1000000,"-")</f>
        <v>5.5185196628571508E-4</v>
      </c>
      <c r="AV31" s="30"/>
      <c r="AW31" s="30">
        <f>IFERROR(VLOOKUP(CONCATENATE($B31,"_",AW$4,"_",$C$85,"_",$C$84),Data_for_IC_trend_tables!$A$1:$G$49194,7,FALSE)*1000000,"-")</f>
        <v>5.5185196628571508E-4</v>
      </c>
      <c r="AX31" s="99">
        <f>O31</f>
        <v>4.9330204697200001E-4</v>
      </c>
      <c r="AY31" s="38" t="str">
        <f t="shared" si="0"/>
        <v>No</v>
      </c>
      <c r="AZ31" s="58">
        <f t="shared" si="1"/>
        <v>0.11868979598424084</v>
      </c>
      <c r="BA31" s="32" t="s">
        <v>76</v>
      </c>
      <c r="BC31" s="21"/>
    </row>
    <row r="32" spans="2:64" s="3" customFormat="1" x14ac:dyDescent="0.2">
      <c r="B32" s="53" t="s">
        <v>160</v>
      </c>
      <c r="C32" s="71" t="s">
        <v>23</v>
      </c>
      <c r="D32" s="56">
        <v>1990</v>
      </c>
      <c r="E32" s="30" t="str">
        <f>IFERROR(VLOOKUP(CONCATENATE($B32,"_",E$4,"_",$C$85,"_",$C$84),Data_for_IC_trend_tables!$A$1:$G$49194,7,FALSE)*1000000,"-")</f>
        <v>-</v>
      </c>
      <c r="F32" s="30" t="str">
        <f>IFERROR(VLOOKUP(CONCATENATE($B32,"_",F$4,"_",$C$85,"_",$C$84),Data_for_IC_trend_tables!$A$1:$G$49194,7,FALSE)*1000000,"-")</f>
        <v>-</v>
      </c>
      <c r="G32" s="30" t="str">
        <f>IFERROR(VLOOKUP(CONCATENATE($B32,"_",G$4,"_",$C$85,"_",$C$84),Data_for_IC_trend_tables!$A$1:$G$49194,7,FALSE)*1000000,"-")</f>
        <v>-</v>
      </c>
      <c r="H32" s="30" t="str">
        <f>IFERROR(VLOOKUP(CONCATENATE($B32,"_",H$4,"_",$C$85,"_",$C$84),Data_for_IC_trend_tables!$A$1:$G$49194,7,FALSE)*1000000,"-")</f>
        <v>-</v>
      </c>
      <c r="I32" s="30" t="str">
        <f>IFERROR(VLOOKUP(CONCATENATE($B32,"_",I$4,"_",$C$85,"_",$C$84),Data_for_IC_trend_tables!$A$1:$G$49194,7,FALSE)*1000000,"-")</f>
        <v>-</v>
      </c>
      <c r="J32" s="30" t="str">
        <f>IFERROR(VLOOKUP(CONCATENATE($B32,"_",J$4,"_",$C$85,"_",$C$84),Data_for_IC_trend_tables!$A$1:$G$49194,7,FALSE)*1000000,"-")</f>
        <v>-</v>
      </c>
      <c r="K32" s="30" t="str">
        <f>IFERROR(VLOOKUP(CONCATENATE($B32,"_",K$4,"_",$C$85,"_",$C$84),Data_for_IC_trend_tables!$A$1:$G$49194,7,FALSE)*1000000,"-")</f>
        <v>-</v>
      </c>
      <c r="L32" s="30" t="str">
        <f>IFERROR(VLOOKUP(CONCATENATE($B32,"_",L$4,"_",$C$85,"_",$C$84),Data_for_IC_trend_tables!$A$1:$G$49194,7,FALSE)*1000000,"-")</f>
        <v>-</v>
      </c>
      <c r="M32" s="30" t="str">
        <f>IFERROR(VLOOKUP(CONCATENATE($B32,"_",M$4,"_",$C$85,"_",$C$84),Data_for_IC_trend_tables!$A$1:$G$49194,7,FALSE)*1000000,"-")</f>
        <v>-</v>
      </c>
      <c r="N32" s="30" t="str">
        <f>IFERROR(VLOOKUP(CONCATENATE($B32,"_",N$4,"_",$C$85,"_",$C$84),Data_for_IC_trend_tables!$A$1:$G$49194,7,FALSE)*1000000,"-")</f>
        <v>-</v>
      </c>
      <c r="O32" s="30">
        <f>IFERROR(VLOOKUP(CONCATENATE($B32,"_",O$4,"_",$C$85,"_",$C$84),Data_for_IC_trend_tables!$A$1:$G$49194,7,FALSE)*1000000,"-")</f>
        <v>10.978207097834899</v>
      </c>
      <c r="P32" s="30">
        <f>IFERROR(VLOOKUP(CONCATENATE($B32,"_",P$4,"_",$C$85,"_",$C$84),Data_for_IC_trend_tables!$A$1:$G$49194,7,FALSE)*1000000,"-")</f>
        <v>13.722076286656099</v>
      </c>
      <c r="Q32" s="30">
        <f>IFERROR(VLOOKUP(CONCATENATE($B32,"_",Q$4,"_",$C$85,"_",$C$84),Data_for_IC_trend_tables!$A$1:$G$49194,7,FALSE)*1000000,"-")</f>
        <v>9.3997018670227686</v>
      </c>
      <c r="R32" s="30">
        <f>IFERROR(VLOOKUP(CONCATENATE($B32,"_",R$4,"_",$C$85,"_",$C$84),Data_for_IC_trend_tables!$A$1:$G$49194,7,FALSE)*1000000,"-")</f>
        <v>7.4282608781647701</v>
      </c>
      <c r="S32" s="30">
        <f>IFERROR(VLOOKUP(CONCATENATE($B32,"_",S$4,"_",$C$85,"_",$C$84),Data_for_IC_trend_tables!$A$1:$G$49194,7,FALSE)*1000000,"-")</f>
        <v>4.2994306340247697</v>
      </c>
      <c r="T32" s="30">
        <f>IFERROR(VLOOKUP(CONCATENATE($B32,"_",T$4,"_",$C$85,"_",$C$84),Data_for_IC_trend_tables!$A$1:$G$49194,7,FALSE)*1000000,"-")</f>
        <v>4.6904870705487696</v>
      </c>
      <c r="U32" s="30">
        <f>IFERROR(VLOOKUP(CONCATENATE($B32,"_",U$4,"_",$C$85,"_",$C$84),Data_for_IC_trend_tables!$A$1:$G$49194,7,FALSE)*1000000,"-")</f>
        <v>4.9696154590294901</v>
      </c>
      <c r="V32" s="30">
        <f>IFERROR(VLOOKUP(CONCATENATE($B32,"_",V$4,"_",$C$85,"_",$C$84),Data_for_IC_trend_tables!$A$1:$G$49194,7,FALSE)*1000000,"-")</f>
        <v>5.0605572258900402</v>
      </c>
      <c r="W32" s="30">
        <f>IFERROR(VLOOKUP(CONCATENATE($B32,"_",W$4,"_",$C$85,"_",$C$84),Data_for_IC_trend_tables!$A$1:$G$49194,7,FALSE)*1000000,"-")</f>
        <v>4.3308761893447905</v>
      </c>
      <c r="X32" s="30">
        <f>IFERROR(VLOOKUP(CONCATENATE($B32,"_",X$4,"_",$C$85,"_",$C$84),Data_for_IC_trend_tables!$A$1:$G$49194,7,FALSE)*1000000,"-")</f>
        <v>2.4339163192748603</v>
      </c>
      <c r="Y32" s="30">
        <f>IFERROR(VLOOKUP(CONCATENATE($B32,"_",Y$4,"_",$C$85,"_",$C$84),Data_for_IC_trend_tables!$A$1:$G$49194,7,FALSE)*1000000,"-")</f>
        <v>1.8520134169386899</v>
      </c>
      <c r="Z32" s="30">
        <f>IFERROR(VLOOKUP(CONCATENATE($B32,"_",Z$4,"_",$C$85,"_",$C$84),Data_for_IC_trend_tables!$A$1:$G$49194,7,FALSE)*1000000,"-")</f>
        <v>1.23391237244154</v>
      </c>
      <c r="AA32" s="30">
        <f>IFERROR(VLOOKUP(CONCATENATE($B32,"_",AA$4,"_",$C$85,"_",$C$84),Data_for_IC_trend_tables!$A$1:$G$49194,7,FALSE)*1000000,"-")</f>
        <v>1.09714215645238</v>
      </c>
      <c r="AB32" s="30">
        <f>IFERROR(VLOOKUP(CONCATENATE($B32,"_",AB$4,"_",$C$85,"_",$C$84),Data_for_IC_trend_tables!$A$1:$G$49194,7,FALSE)*1000000,"-")</f>
        <v>1.15560973449506</v>
      </c>
      <c r="AC32" s="30">
        <f>IFERROR(VLOOKUP(CONCATENATE($B32,"_",AC$4,"_",$C$85,"_",$C$84),Data_for_IC_trend_tables!$A$1:$G$49194,7,FALSE)*1000000,"-")</f>
        <v>1.59304398687634</v>
      </c>
      <c r="AD32" s="30">
        <f>IFERROR(VLOOKUP(CONCATENATE($B32,"_",AD$4,"_",$C$85,"_",$C$84),Data_for_IC_trend_tables!$A$1:$G$49194,7,FALSE)*1000000,"-")</f>
        <v>0.22983420963471302</v>
      </c>
      <c r="AE32" s="30">
        <f>IFERROR(VLOOKUP(CONCATENATE($B32,"_",AE$4,"_",$C$85,"_",$C$84),Data_for_IC_trend_tables!$A$1:$G$49194,7,FALSE)*1000000,"-")</f>
        <v>0.23624850068752201</v>
      </c>
      <c r="AF32" s="30">
        <f>IFERROR(VLOOKUP(CONCATENATE($B32,"_",AF$4,"_",$C$85,"_",$C$84),Data_for_IC_trend_tables!$A$1:$G$49194,7,FALSE)*1000000,"-")</f>
        <v>0.23202016408630399</v>
      </c>
      <c r="AG32" s="30">
        <f>IFERROR(VLOOKUP(CONCATENATE($B32,"_",AG$4,"_",$C$85,"_",$C$84),Data_for_IC_trend_tables!$A$1:$G$49194,7,FALSE)*1000000,"-")</f>
        <v>0.24152715481043802</v>
      </c>
      <c r="AH32" s="30">
        <f>IFERROR(VLOOKUP(CONCATENATE($B32,"_",AH$4,"_",$C$85,"_",$C$84),Data_for_IC_trend_tables!$A$1:$G$49194,7,FALSE)*1000000,"-")</f>
        <v>0.25197850073600198</v>
      </c>
      <c r="AI32" s="30">
        <f>IFERROR(VLOOKUP(CONCATENATE($B32,"_",AI$4,"_",$C$85,"_",$C$84),Data_for_IC_trend_tables!$A$1:$G$49194,7,FALSE)*1000000,"-")</f>
        <v>0.25420070473294404</v>
      </c>
      <c r="AJ32" s="30">
        <f>IFERROR(VLOOKUP(CONCATENATE($B32,"_",AJ$4,"_",$C$85,"_",$C$84),Data_for_IC_trend_tables!$A$1:$G$49194,7,FALSE)*1000000,"-")</f>
        <v>0.25160865449545999</v>
      </c>
      <c r="AK32" s="30">
        <f>IFERROR(VLOOKUP(CONCATENATE($B32,"_",AK$4,"_",$C$85,"_",$C$84),Data_for_IC_trend_tables!$A$1:$G$49194,7,FALSE)*1000000,"-")</f>
        <v>0.27096245568115701</v>
      </c>
      <c r="AL32" s="30">
        <f>IFERROR(VLOOKUP(CONCATENATE($B32,"_",AL$4,"_",$C$85,"_",$C$84),Data_for_IC_trend_tables!$A$1:$G$49194,7,FALSE)*1000000,"-")</f>
        <v>0.28307347377227698</v>
      </c>
      <c r="AM32" s="30">
        <f>IFERROR(VLOOKUP(CONCATENATE($B32,"_",AM$4,"_",$C$85,"_",$C$84),Data_for_IC_trend_tables!$A$1:$G$49194,7,FALSE)*1000000,"-")</f>
        <v>0.29845693320190397</v>
      </c>
      <c r="AN32" s="30">
        <f>IFERROR(VLOOKUP(CONCATENATE($B32,"_",AN$4,"_",$C$85,"_",$C$84),Data_for_IC_trend_tables!$A$1:$G$49194,7,FALSE)*1000000,"-")</f>
        <v>0.32004408872339701</v>
      </c>
      <c r="AO32" s="30">
        <f>IFERROR(VLOOKUP(CONCATENATE($B32,"_",AO$4,"_",$C$85,"_",$C$84),Data_for_IC_trend_tables!$A$1:$G$49194,7,FALSE)*1000000,"-")</f>
        <v>0.32779847657014399</v>
      </c>
      <c r="AP32" s="30">
        <f>IFERROR(VLOOKUP(CONCATENATE($B32,"_",AP$4,"_",$C$85,"_",$C$84),Data_for_IC_trend_tables!$A$1:$G$49194,7,FALSE)*1000000,"-")</f>
        <v>0.34122508830779702</v>
      </c>
      <c r="AQ32" s="30">
        <f>IFERROR(VLOOKUP(CONCATENATE($B32,"_",AQ$4,"_",$C$85,"_",$C$84),Data_for_IC_trend_tables!$A$1:$G$49194,7,FALSE)*1000000,"-")</f>
        <v>0.344025254859531</v>
      </c>
      <c r="AR32" s="30">
        <f>IFERROR(VLOOKUP(CONCATENATE($B32,"_",AR$4,"_",$C$85,"_",$C$84),Data_for_IC_trend_tables!$A$1:$G$49194,7,FALSE)*1000000,"-")</f>
        <v>0.33997756396583295</v>
      </c>
      <c r="AS32" s="30">
        <f>IFERROR(VLOOKUP(CONCATENATE($B32,"_",AS$4,"_",$C$85,"_",$C$84),Data_for_IC_trend_tables!$A$1:$G$49194,7,FALSE)*1000000,"-")</f>
        <v>0.35151899631021499</v>
      </c>
      <c r="AT32" s="30">
        <f>IFERROR(VLOOKUP(CONCATENATE($B32,"_",AT$4,"_",$C$85,"_",$C$84),Data_for_IC_trend_tables!$A$1:$G$49194,7,FALSE)*1000000,"-")</f>
        <v>0.39156683284563698</v>
      </c>
      <c r="AU32" s="30">
        <f>IFERROR(VLOOKUP(CONCATENATE($B32,"_",AU$4,"_",$C$85,"_",$C$84),Data_for_IC_trend_tables!$A$1:$G$49194,7,FALSE)*1000000,"-")</f>
        <v>0.36576432537000003</v>
      </c>
      <c r="AV32" s="30"/>
      <c r="AW32" s="30">
        <f>IFERROR(VLOOKUP(CONCATENATE($B32,"_",AW$4,"_",$C$85,"_",$C$84),Data_for_IC_trend_tables!$A$1:$G$49194,7,FALSE)*1000000,"-")</f>
        <v>0.36576432537000003</v>
      </c>
      <c r="AX32" s="82">
        <f>O32</f>
        <v>10.978207097834899</v>
      </c>
      <c r="AY32" s="38" t="str">
        <f t="shared" si="0"/>
        <v>Yes</v>
      </c>
      <c r="AZ32" s="58">
        <f t="shared" si="1"/>
        <v>-0.96668269034183774</v>
      </c>
      <c r="BA32" s="32" t="s">
        <v>76</v>
      </c>
      <c r="BC32" s="21"/>
    </row>
    <row r="33" spans="2:55" s="17" customFormat="1" x14ac:dyDescent="0.2">
      <c r="B33" s="53" t="s">
        <v>161</v>
      </c>
      <c r="C33" s="71" t="s">
        <v>24</v>
      </c>
      <c r="D33" s="56">
        <v>1990</v>
      </c>
      <c r="E33" s="30" t="str">
        <f>IFERROR(VLOOKUP(CONCATENATE($B33,"_",E$4,"_",$C$85,"_",$C$84),Data_for_IC_trend_tables!$A$1:$G$49194,7,FALSE)*1000000,"-")</f>
        <v>-</v>
      </c>
      <c r="F33" s="30" t="str">
        <f>IFERROR(VLOOKUP(CONCATENATE($B33,"_",F$4,"_",$C$85,"_",$C$84),Data_for_IC_trend_tables!$A$1:$G$49194,7,FALSE)*1000000,"-")</f>
        <v>-</v>
      </c>
      <c r="G33" s="30" t="str">
        <f>IFERROR(VLOOKUP(CONCATENATE($B33,"_",G$4,"_",$C$85,"_",$C$84),Data_for_IC_trend_tables!$A$1:$G$49194,7,FALSE)*1000000,"-")</f>
        <v>-</v>
      </c>
      <c r="H33" s="30" t="str">
        <f>IFERROR(VLOOKUP(CONCATENATE($B33,"_",H$4,"_",$C$85,"_",$C$84),Data_for_IC_trend_tables!$A$1:$G$49194,7,FALSE)*1000000,"-")</f>
        <v>-</v>
      </c>
      <c r="I33" s="30" t="str">
        <f>IFERROR(VLOOKUP(CONCATENATE($B33,"_",I$4,"_",$C$85,"_",$C$84),Data_for_IC_trend_tables!$A$1:$G$49194,7,FALSE)*1000000,"-")</f>
        <v>-</v>
      </c>
      <c r="J33" s="30" t="str">
        <f>IFERROR(VLOOKUP(CONCATENATE($B33,"_",J$4,"_",$C$85,"_",$C$84),Data_for_IC_trend_tables!$A$1:$G$49194,7,FALSE)*1000000,"-")</f>
        <v>-</v>
      </c>
      <c r="K33" s="30" t="str">
        <f>IFERROR(VLOOKUP(CONCATENATE($B33,"_",K$4,"_",$C$85,"_",$C$84),Data_for_IC_trend_tables!$A$1:$G$49194,7,FALSE)*1000000,"-")</f>
        <v>-</v>
      </c>
      <c r="L33" s="30" t="str">
        <f>IFERROR(VLOOKUP(CONCATENATE($B33,"_",L$4,"_",$C$85,"_",$C$84),Data_for_IC_trend_tables!$A$1:$G$49194,7,FALSE)*1000000,"-")</f>
        <v>-</v>
      </c>
      <c r="M33" s="30" t="str">
        <f>IFERROR(VLOOKUP(CONCATENATE($B33,"_",M$4,"_",$C$85,"_",$C$84),Data_for_IC_trend_tables!$A$1:$G$49194,7,FALSE)*1000000,"-")</f>
        <v>-</v>
      </c>
      <c r="N33" s="30" t="str">
        <f>IFERROR(VLOOKUP(CONCATENATE($B33,"_",N$4,"_",$C$85,"_",$C$84),Data_for_IC_trend_tables!$A$1:$G$49194,7,FALSE)*1000000,"-")</f>
        <v>-</v>
      </c>
      <c r="O33" s="30">
        <f>IFERROR(VLOOKUP(CONCATENATE($B33,"_",O$4,"_",$C$85,"_",$C$84),Data_for_IC_trend_tables!$A$1:$G$49194,7,FALSE)*1000000,"-")</f>
        <v>2.3731849959930997</v>
      </c>
      <c r="P33" s="30">
        <f>IFERROR(VLOOKUP(CONCATENATE($B33,"_",P$4,"_",$C$85,"_",$C$84),Data_for_IC_trend_tables!$A$1:$G$49194,7,FALSE)*1000000,"-")</f>
        <v>2.00297991586875</v>
      </c>
      <c r="Q33" s="30">
        <f>IFERROR(VLOOKUP(CONCATENATE($B33,"_",Q$4,"_",$C$85,"_",$C$84),Data_for_IC_trend_tables!$A$1:$G$49194,7,FALSE)*1000000,"-")</f>
        <v>1.57230457578925</v>
      </c>
      <c r="R33" s="30">
        <f>IFERROR(VLOOKUP(CONCATENATE($B33,"_",R$4,"_",$C$85,"_",$C$84),Data_for_IC_trend_tables!$A$1:$G$49194,7,FALSE)*1000000,"-")</f>
        <v>1.52063536912626</v>
      </c>
      <c r="S33" s="30">
        <f>IFERROR(VLOOKUP(CONCATENATE($B33,"_",S$4,"_",$C$85,"_",$C$84),Data_for_IC_trend_tables!$A$1:$G$49194,7,FALSE)*1000000,"-")</f>
        <v>0.96768665022605505</v>
      </c>
      <c r="T33" s="30">
        <f>IFERROR(VLOOKUP(CONCATENATE($B33,"_",T$4,"_",$C$85,"_",$C$84),Data_for_IC_trend_tables!$A$1:$G$49194,7,FALSE)*1000000,"-")</f>
        <v>1.86221656989415</v>
      </c>
      <c r="U33" s="30">
        <f>IFERROR(VLOOKUP(CONCATENATE($B33,"_",U$4,"_",$C$85,"_",$C$84),Data_for_IC_trend_tables!$A$1:$G$49194,7,FALSE)*1000000,"-")</f>
        <v>1.2228967213214399</v>
      </c>
      <c r="V33" s="30">
        <f>IFERROR(VLOOKUP(CONCATENATE($B33,"_",V$4,"_",$C$85,"_",$C$84),Data_for_IC_trend_tables!$A$1:$G$49194,7,FALSE)*1000000,"-")</f>
        <v>0.84449789021072308</v>
      </c>
      <c r="W33" s="30">
        <f>IFERROR(VLOOKUP(CONCATENATE($B33,"_",W$4,"_",$C$85,"_",$C$84),Data_for_IC_trend_tables!$A$1:$G$49194,7,FALSE)*1000000,"-")</f>
        <v>1.35939370069229</v>
      </c>
      <c r="X33" s="30">
        <f>IFERROR(VLOOKUP(CONCATENATE($B33,"_",X$4,"_",$C$85,"_",$C$84),Data_for_IC_trend_tables!$A$1:$G$49194,7,FALSE)*1000000,"-")</f>
        <v>1.4988974460220901</v>
      </c>
      <c r="Y33" s="30">
        <f>IFERROR(VLOOKUP(CONCATENATE($B33,"_",Y$4,"_",$C$85,"_",$C$84),Data_for_IC_trend_tables!$A$1:$G$49194,7,FALSE)*1000000,"-")</f>
        <v>1.5328882031664901</v>
      </c>
      <c r="Z33" s="30">
        <f>IFERROR(VLOOKUP(CONCATENATE($B33,"_",Z$4,"_",$C$85,"_",$C$84),Data_for_IC_trend_tables!$A$1:$G$49194,7,FALSE)*1000000,"-")</f>
        <v>1.1660924357687501</v>
      </c>
      <c r="AA33" s="30">
        <f>IFERROR(VLOOKUP(CONCATENATE($B33,"_",AA$4,"_",$C$85,"_",$C$84),Data_for_IC_trend_tables!$A$1:$G$49194,7,FALSE)*1000000,"-")</f>
        <v>1.1062848018076399</v>
      </c>
      <c r="AB33" s="30">
        <f>IFERROR(VLOOKUP(CONCATENATE($B33,"_",AB$4,"_",$C$85,"_",$C$84),Data_for_IC_trend_tables!$A$1:$G$49194,7,FALSE)*1000000,"-")</f>
        <v>1.10178983412265</v>
      </c>
      <c r="AC33" s="30">
        <f>IFERROR(VLOOKUP(CONCATENATE($B33,"_",AC$4,"_",$C$85,"_",$C$84),Data_for_IC_trend_tables!$A$1:$G$49194,7,FALSE)*1000000,"-")</f>
        <v>0.95758189621445999</v>
      </c>
      <c r="AD33" s="30">
        <f>IFERROR(VLOOKUP(CONCATENATE($B33,"_",AD$4,"_",$C$85,"_",$C$84),Data_for_IC_trend_tables!$A$1:$G$49194,7,FALSE)*1000000,"-")</f>
        <v>0.767767230514104</v>
      </c>
      <c r="AE33" s="30">
        <f>IFERROR(VLOOKUP(CONCATENATE($B33,"_",AE$4,"_",$C$85,"_",$C$84),Data_for_IC_trend_tables!$A$1:$G$49194,7,FALSE)*1000000,"-")</f>
        <v>0.896839064044886</v>
      </c>
      <c r="AF33" s="30">
        <f>IFERROR(VLOOKUP(CONCATENATE($B33,"_",AF$4,"_",$C$85,"_",$C$84),Data_for_IC_trend_tables!$A$1:$G$49194,7,FALSE)*1000000,"-")</f>
        <v>0.79201909875399001</v>
      </c>
      <c r="AG33" s="30">
        <f>IFERROR(VLOOKUP(CONCATENATE($B33,"_",AG$4,"_",$C$85,"_",$C$84),Data_for_IC_trend_tables!$A$1:$G$49194,7,FALSE)*1000000,"-")</f>
        <v>0.79311419869368494</v>
      </c>
      <c r="AH33" s="30">
        <f>IFERROR(VLOOKUP(CONCATENATE($B33,"_",AH$4,"_",$C$85,"_",$C$84),Data_for_IC_trend_tables!$A$1:$G$49194,7,FALSE)*1000000,"-")</f>
        <v>0.698416610015825</v>
      </c>
      <c r="AI33" s="30">
        <f>IFERROR(VLOOKUP(CONCATENATE($B33,"_",AI$4,"_",$C$85,"_",$C$84),Data_for_IC_trend_tables!$A$1:$G$49194,7,FALSE)*1000000,"-")</f>
        <v>0.80745157636484799</v>
      </c>
      <c r="AJ33" s="30">
        <f>IFERROR(VLOOKUP(CONCATENATE($B33,"_",AJ$4,"_",$C$85,"_",$C$84),Data_for_IC_trend_tables!$A$1:$G$49194,7,FALSE)*1000000,"-")</f>
        <v>0.77813471937303202</v>
      </c>
      <c r="AK33" s="30">
        <f>IFERROR(VLOOKUP(CONCATENATE($B33,"_",AK$4,"_",$C$85,"_",$C$84),Data_for_IC_trend_tables!$A$1:$G$49194,7,FALSE)*1000000,"-")</f>
        <v>0.70361283530409702</v>
      </c>
      <c r="AL33" s="30">
        <f>IFERROR(VLOOKUP(CONCATENATE($B33,"_",AL$4,"_",$C$85,"_",$C$84),Data_for_IC_trend_tables!$A$1:$G$49194,7,FALSE)*1000000,"-")</f>
        <v>0.66182099084040602</v>
      </c>
      <c r="AM33" s="30">
        <f>IFERROR(VLOOKUP(CONCATENATE($B33,"_",AM$4,"_",$C$85,"_",$C$84),Data_for_IC_trend_tables!$A$1:$G$49194,7,FALSE)*1000000,"-")</f>
        <v>0.69728379267502405</v>
      </c>
      <c r="AN33" s="30">
        <f>IFERROR(VLOOKUP(CONCATENATE($B33,"_",AN$4,"_",$C$85,"_",$C$84),Data_for_IC_trend_tables!$A$1:$G$49194,7,FALSE)*1000000,"-")</f>
        <v>0.6664678263993481</v>
      </c>
      <c r="AO33" s="30">
        <f>IFERROR(VLOOKUP(CONCATENATE($B33,"_",AO$4,"_",$C$85,"_",$C$84),Data_for_IC_trend_tables!$A$1:$G$49194,7,FALSE)*1000000,"-")</f>
        <v>1.2320903460272601</v>
      </c>
      <c r="AP33" s="30">
        <f>IFERROR(VLOOKUP(CONCATENATE($B33,"_",AP$4,"_",$C$85,"_",$C$84),Data_for_IC_trend_tables!$A$1:$G$49194,7,FALSE)*1000000,"-")</f>
        <v>0.99927318866762405</v>
      </c>
      <c r="AQ33" s="30">
        <f>IFERROR(VLOOKUP(CONCATENATE($B33,"_",AQ$4,"_",$C$85,"_",$C$84),Data_for_IC_trend_tables!$A$1:$G$49194,7,FALSE)*1000000,"-")</f>
        <v>0.92706105189019805</v>
      </c>
      <c r="AR33" s="30">
        <f>IFERROR(VLOOKUP(CONCATENATE($B33,"_",AR$4,"_",$C$85,"_",$C$84),Data_for_IC_trend_tables!$A$1:$G$49194,7,FALSE)*1000000,"-")</f>
        <v>0.85934326476854495</v>
      </c>
      <c r="AS33" s="30">
        <f>IFERROR(VLOOKUP(CONCATENATE($B33,"_",AS$4,"_",$C$85,"_",$C$84),Data_for_IC_trend_tables!$A$1:$G$49194,7,FALSE)*1000000,"-")</f>
        <v>1.0963526593025801</v>
      </c>
      <c r="AT33" s="30">
        <f>IFERROR(VLOOKUP(CONCATENATE($B33,"_",AT$4,"_",$C$85,"_",$C$84),Data_for_IC_trend_tables!$A$1:$G$49194,7,FALSE)*1000000,"-")</f>
        <v>1.2485822696784799</v>
      </c>
      <c r="AU33" s="30">
        <f>IFERROR(VLOOKUP(CONCATENATE($B33,"_",AU$4,"_",$C$85,"_",$C$84),Data_for_IC_trend_tables!$A$1:$G$49194,7,FALSE)*1000000,"-")</f>
        <v>1.2485822696784799</v>
      </c>
      <c r="AV33" s="30"/>
      <c r="AW33" s="30">
        <f>IFERROR(VLOOKUP(CONCATENATE($B33,"_",AW$4,"_",$C$85,"_",$C$84),Data_for_IC_trend_tables!$A$1:$G$49194,7,FALSE)*1000000,"-")</f>
        <v>1.2485822696784799</v>
      </c>
      <c r="AX33" s="82">
        <f>O33</f>
        <v>2.3731849959930997</v>
      </c>
      <c r="AY33" s="38" t="str">
        <f t="shared" si="0"/>
        <v>Yes</v>
      </c>
      <c r="AZ33" s="58">
        <f t="shared" si="1"/>
        <v>-0.47387908157746073</v>
      </c>
      <c r="BA33" s="32" t="s">
        <v>76</v>
      </c>
      <c r="BC33" s="21"/>
    </row>
    <row r="34" spans="2:55" s="3" customFormat="1" x14ac:dyDescent="0.2">
      <c r="B34" s="53" t="s">
        <v>162</v>
      </c>
      <c r="C34" s="71" t="s">
        <v>25</v>
      </c>
      <c r="D34" s="56"/>
      <c r="E34" s="30" t="str">
        <f>IFERROR(VLOOKUP(CONCATENATE($B34,"_",E$4,"_",$C$85,"_",$C$84),Data_for_IC_trend_tables!$A$1:$G$49194,7,FALSE)*1000000,"-")</f>
        <v>-</v>
      </c>
      <c r="F34" s="30" t="str">
        <f>IFERROR(VLOOKUP(CONCATENATE($B34,"_",F$4,"_",$C$85,"_",$C$84),Data_for_IC_trend_tables!$A$1:$G$49194,7,FALSE)*1000000,"-")</f>
        <v>-</v>
      </c>
      <c r="G34" s="30" t="str">
        <f>IFERROR(VLOOKUP(CONCATENATE($B34,"_",G$4,"_",$C$85,"_",$C$84),Data_for_IC_trend_tables!$A$1:$G$49194,7,FALSE)*1000000,"-")</f>
        <v>-</v>
      </c>
      <c r="H34" s="30" t="str">
        <f>IFERROR(VLOOKUP(CONCATENATE($B34,"_",H$4,"_",$C$85,"_",$C$84),Data_for_IC_trend_tables!$A$1:$G$49194,7,FALSE)*1000000,"-")</f>
        <v>-</v>
      </c>
      <c r="I34" s="30" t="str">
        <f>IFERROR(VLOOKUP(CONCATENATE($B34,"_",I$4,"_",$C$85,"_",$C$84),Data_for_IC_trend_tables!$A$1:$G$49194,7,FALSE)*1000000,"-")</f>
        <v>-</v>
      </c>
      <c r="J34" s="30" t="str">
        <f>IFERROR(VLOOKUP(CONCATENATE($B34,"_",J$4,"_",$C$85,"_",$C$84),Data_for_IC_trend_tables!$A$1:$G$49194,7,FALSE)*1000000,"-")</f>
        <v>-</v>
      </c>
      <c r="K34" s="30" t="str">
        <f>IFERROR(VLOOKUP(CONCATENATE($B34,"_",K$4,"_",$C$85,"_",$C$84),Data_for_IC_trend_tables!$A$1:$G$49194,7,FALSE)*1000000,"-")</f>
        <v>-</v>
      </c>
      <c r="L34" s="30" t="str">
        <f>IFERROR(VLOOKUP(CONCATENATE($B34,"_",L$4,"_",$C$85,"_",$C$84),Data_for_IC_trend_tables!$A$1:$G$49194,7,FALSE)*1000000,"-")</f>
        <v>-</v>
      </c>
      <c r="M34" s="30" t="str">
        <f>IFERROR(VLOOKUP(CONCATENATE($B34,"_",M$4,"_",$C$85,"_",$C$84),Data_for_IC_trend_tables!$A$1:$G$49194,7,FALSE)*1000000,"-")</f>
        <v>-</v>
      </c>
      <c r="N34" s="30" t="str">
        <f>IFERROR(VLOOKUP(CONCATENATE($B34,"_",N$4,"_",$C$85,"_",$C$84),Data_for_IC_trend_tables!$A$1:$G$49194,7,FALSE)*1000000,"-")</f>
        <v>-</v>
      </c>
      <c r="O34" s="30">
        <f>IFERROR(VLOOKUP(CONCATENATE($B34,"_",O$4,"_",$C$85,"_",$C$84),Data_for_IC_trend_tables!$A$1:$G$49194,7,FALSE)*1000000,"-")</f>
        <v>5.1224824794306602E-2</v>
      </c>
      <c r="P34" s="30">
        <f>IFERROR(VLOOKUP(CONCATENATE($B34,"_",P$4,"_",$C$85,"_",$C$84),Data_for_IC_trend_tables!$A$1:$G$49194,7,FALSE)*1000000,"-")</f>
        <v>4.1739946252643503E-2</v>
      </c>
      <c r="Q34" s="30">
        <f>IFERROR(VLOOKUP(CONCATENATE($B34,"_",Q$4,"_",$C$85,"_",$C$84),Data_for_IC_trend_tables!$A$1:$G$49194,7,FALSE)*1000000,"-")</f>
        <v>3.5647164211289301E-2</v>
      </c>
      <c r="R34" s="30">
        <f>IFERROR(VLOOKUP(CONCATENATE($B34,"_",R$4,"_",$C$85,"_",$C$84),Data_for_IC_trend_tables!$A$1:$G$49194,7,FALSE)*1000000,"-")</f>
        <v>5.1574250089159904E-2</v>
      </c>
      <c r="S34" s="30">
        <f>IFERROR(VLOOKUP(CONCATENATE($B34,"_",S$4,"_",$C$85,"_",$C$84),Data_for_IC_trend_tables!$A$1:$G$49194,7,FALSE)*1000000,"-")</f>
        <v>3.5597789326875302E-2</v>
      </c>
      <c r="T34" s="30">
        <f>IFERROR(VLOOKUP(CONCATENATE($B34,"_",T$4,"_",$C$85,"_",$C$84),Data_for_IC_trend_tables!$A$1:$G$49194,7,FALSE)*1000000,"-")</f>
        <v>1.02665006460094E-2</v>
      </c>
      <c r="U34" s="30">
        <f>IFERROR(VLOOKUP(CONCATENATE($B34,"_",U$4,"_",$C$85,"_",$C$84),Data_for_IC_trend_tables!$A$1:$G$49194,7,FALSE)*1000000,"-")</f>
        <v>1.7177150069068799E-3</v>
      </c>
      <c r="V34" s="30">
        <f>IFERROR(VLOOKUP(CONCATENATE($B34,"_",V$4,"_",$C$85,"_",$C$84),Data_for_IC_trend_tables!$A$1:$G$49194,7,FALSE)*1000000,"-")</f>
        <v>1.78217400717894E-3</v>
      </c>
      <c r="W34" s="30">
        <f>IFERROR(VLOOKUP(CONCATENATE($B34,"_",W$4,"_",$C$85,"_",$C$84),Data_for_IC_trend_tables!$A$1:$G$49194,7,FALSE)*1000000,"-")</f>
        <v>1.7959127020874999E-3</v>
      </c>
      <c r="X34" s="30">
        <f>IFERROR(VLOOKUP(CONCATENATE($B34,"_",X$4,"_",$C$85,"_",$C$84),Data_for_IC_trend_tables!$A$1:$G$49194,7,FALSE)*1000000,"-")</f>
        <v>1.9283071084279901E-3</v>
      </c>
      <c r="Y34" s="30">
        <f>IFERROR(VLOOKUP(CONCATENATE($B34,"_",Y$4,"_",$C$85,"_",$C$84),Data_for_IC_trend_tables!$A$1:$G$49194,7,FALSE)*1000000,"-")</f>
        <v>2.04081455997077E-3</v>
      </c>
      <c r="Z34" s="30">
        <f>IFERROR(VLOOKUP(CONCATENATE($B34,"_",Z$4,"_",$C$85,"_",$C$84),Data_for_IC_trend_tables!$A$1:$G$49194,7,FALSE)*1000000,"-")</f>
        <v>1.58265334924105E-3</v>
      </c>
      <c r="AA34" s="30">
        <f>IFERROR(VLOOKUP(CONCATENATE($B34,"_",AA$4,"_",$C$85,"_",$C$84),Data_for_IC_trend_tables!$A$1:$G$49194,7,FALSE)*1000000,"-")</f>
        <v>1.6791967358989E-3</v>
      </c>
      <c r="AB34" s="30">
        <f>IFERROR(VLOOKUP(CONCATENATE($B34,"_",AB$4,"_",$C$85,"_",$C$84),Data_for_IC_trend_tables!$A$1:$G$49194,7,FALSE)*1000000,"-")</f>
        <v>1.70839864733171E-3</v>
      </c>
      <c r="AC34" s="30">
        <f>IFERROR(VLOOKUP(CONCATENATE($B34,"_",AC$4,"_",$C$85,"_",$C$84),Data_for_IC_trend_tables!$A$1:$G$49194,7,FALSE)*1000000,"-")</f>
        <v>1.61124966157561E-3</v>
      </c>
      <c r="AD34" s="30">
        <f>IFERROR(VLOOKUP(CONCATENATE($B34,"_",AD$4,"_",$C$85,"_",$C$84),Data_for_IC_trend_tables!$A$1:$G$49194,7,FALSE)*1000000,"-")</f>
        <v>1.1854365621406799E-3</v>
      </c>
      <c r="AE34" s="30">
        <f>IFERROR(VLOOKUP(CONCATENATE($B34,"_",AE$4,"_",$C$85,"_",$C$84),Data_for_IC_trend_tables!$A$1:$G$49194,7,FALSE)*1000000,"-")</f>
        <v>1.1081263456733199E-3</v>
      </c>
      <c r="AF34" s="30">
        <f>IFERROR(VLOOKUP(CONCATENATE($B34,"_",AF$4,"_",$C$85,"_",$C$84),Data_for_IC_trend_tables!$A$1:$G$49194,7,FALSE)*1000000,"-")</f>
        <v>1.1864538621406799E-3</v>
      </c>
      <c r="AG34" s="30">
        <f>IFERROR(VLOOKUP(CONCATENATE($B34,"_",AG$4,"_",$C$85,"_",$C$84),Data_for_IC_trend_tables!$A$1:$G$49194,7,FALSE)*1000000,"-")</f>
        <v>1.23984633035972E-3</v>
      </c>
      <c r="AH34" s="30">
        <f>IFERROR(VLOOKUP(CONCATENATE($B34,"_",AH$4,"_",$C$85,"_",$C$84),Data_for_IC_trend_tables!$A$1:$G$49194,7,FALSE)*1000000,"-")</f>
        <v>4.5233768123722796E-2</v>
      </c>
      <c r="AI34" s="30">
        <f>IFERROR(VLOOKUP(CONCATENATE($B34,"_",AI$4,"_",$C$85,"_",$C$84),Data_for_IC_trend_tables!$A$1:$G$49194,7,FALSE)*1000000,"-")</f>
        <v>4.1483655291552304E-2</v>
      </c>
      <c r="AJ34" s="30">
        <f>IFERROR(VLOOKUP(CONCATENATE($B34,"_",AJ$4,"_",$C$85,"_",$C$84),Data_for_IC_trend_tables!$A$1:$G$49194,7,FALSE)*1000000,"-")</f>
        <v>4.4411515914955298E-2</v>
      </c>
      <c r="AK34" s="30">
        <f>IFERROR(VLOOKUP(CONCATENATE($B34,"_",AK$4,"_",$C$85,"_",$C$84),Data_for_IC_trend_tables!$A$1:$G$49194,7,FALSE)*1000000,"-")</f>
        <v>4.5349580496069096E-2</v>
      </c>
      <c r="AL34" s="30">
        <f>IFERROR(VLOOKUP(CONCATENATE($B34,"_",AL$4,"_",$C$85,"_",$C$84),Data_for_IC_trend_tables!$A$1:$G$49194,7,FALSE)*1000000,"-")</f>
        <v>4.7351912636365304E-2</v>
      </c>
      <c r="AM34" s="30">
        <f>IFERROR(VLOOKUP(CONCATENATE($B34,"_",AM$4,"_",$C$85,"_",$C$84),Data_for_IC_trend_tables!$A$1:$G$49194,7,FALSE)*1000000,"-")</f>
        <v>4.87568997456913E-2</v>
      </c>
      <c r="AN34" s="30">
        <f>IFERROR(VLOOKUP(CONCATENATE($B34,"_",AN$4,"_",$C$85,"_",$C$84),Data_for_IC_trend_tables!$A$1:$G$49194,7,FALSE)*1000000,"-")</f>
        <v>5.09868793209384E-2</v>
      </c>
      <c r="AO34" s="30">
        <f>IFERROR(VLOOKUP(CONCATENATE($B34,"_",AO$4,"_",$C$85,"_",$C$84),Data_for_IC_trend_tables!$A$1:$G$49194,7,FALSE)*1000000,"-")</f>
        <v>5.4664006793195302E-2</v>
      </c>
      <c r="AP34" s="30">
        <f>IFERROR(VLOOKUP(CONCATENATE($B34,"_",AP$4,"_",$C$85,"_",$C$84),Data_for_IC_trend_tables!$A$1:$G$49194,7,FALSE)*1000000,"-")</f>
        <v>5.57482543245384E-2</v>
      </c>
      <c r="AQ34" s="30">
        <f>IFERROR(VLOOKUP(CONCATENATE($B34,"_",AQ$4,"_",$C$85,"_",$C$84),Data_for_IC_trend_tables!$A$1:$G$49194,7,FALSE)*1000000,"-")</f>
        <v>5.8860888843578103E-2</v>
      </c>
      <c r="AR34" s="30">
        <f>IFERROR(VLOOKUP(CONCATENATE($B34,"_",AR$4,"_",$C$85,"_",$C$84),Data_for_IC_trend_tables!$A$1:$G$49194,7,FALSE)*1000000,"-")</f>
        <v>6.0861671113426705E-2</v>
      </c>
      <c r="AS34" s="30">
        <f>IFERROR(VLOOKUP(CONCATENATE($B34,"_",AS$4,"_",$C$85,"_",$C$84),Data_for_IC_trend_tables!$A$1:$G$49194,7,FALSE)*1000000,"-")</f>
        <v>8.0110646821064099E-2</v>
      </c>
      <c r="AT34" s="30">
        <f>IFERROR(VLOOKUP(CONCATENATE($B34,"_",AT$4,"_",$C$85,"_",$C$84),Data_for_IC_trend_tables!$A$1:$G$49194,7,FALSE)*1000000,"-")</f>
        <v>6.1757691545798694E-2</v>
      </c>
      <c r="AU34" s="30">
        <f>IFERROR(VLOOKUP(CONCATENATE($B34,"_",AU$4,"_",$C$85,"_",$C$84),Data_for_IC_trend_tables!$A$1:$G$49194,7,FALSE)*1000000,"-")</f>
        <v>4.0758404009190702E-2</v>
      </c>
      <c r="AV34" s="30"/>
      <c r="AW34" s="30">
        <f>IFERROR(VLOOKUP(CONCATENATE($B34,"_",AW$4,"_",$C$85,"_",$C$84),Data_for_IC_trend_tables!$A$1:$G$49194,7,FALSE)*1000000,"-")</f>
        <v>4.0758404009190702E-2</v>
      </c>
      <c r="AX34" s="82"/>
      <c r="AY34" s="38" t="str">
        <f t="shared" si="0"/>
        <v/>
      </c>
      <c r="AZ34" s="58" t="str">
        <f t="shared" si="1"/>
        <v/>
      </c>
      <c r="BA34" s="31"/>
      <c r="BC34" s="21"/>
    </row>
    <row r="35" spans="2:55" s="17" customFormat="1" x14ac:dyDescent="0.2">
      <c r="B35" s="100" t="s">
        <v>163</v>
      </c>
      <c r="C35" s="71" t="s">
        <v>49</v>
      </c>
      <c r="D35" s="56">
        <v>1990</v>
      </c>
      <c r="E35" s="30" t="str">
        <f>IFERROR(VLOOKUP(CONCATENATE($B35,"_",E$4,"_",$C$85,"_",$C$84),Data_for_IC_trend_tables!$A$1:$G$49194,7,FALSE)*1000000,"-")</f>
        <v>-</v>
      </c>
      <c r="F35" s="30" t="str">
        <f>IFERROR(VLOOKUP(CONCATENATE($B35,"_",F$4,"_",$C$85,"_",$C$84),Data_for_IC_trend_tables!$A$1:$G$49194,7,FALSE)*1000000,"-")</f>
        <v>-</v>
      </c>
      <c r="G35" s="30" t="str">
        <f>IFERROR(VLOOKUP(CONCATENATE($B35,"_",G$4,"_",$C$85,"_",$C$84),Data_for_IC_trend_tables!$A$1:$G$49194,7,FALSE)*1000000,"-")</f>
        <v>-</v>
      </c>
      <c r="H35" s="30" t="str">
        <f>IFERROR(VLOOKUP(CONCATENATE($B35,"_",H$4,"_",$C$85,"_",$C$84),Data_for_IC_trend_tables!$A$1:$G$49194,7,FALSE)*1000000,"-")</f>
        <v>-</v>
      </c>
      <c r="I35" s="30" t="str">
        <f>IFERROR(VLOOKUP(CONCATENATE($B35,"_",I$4,"_",$C$85,"_",$C$84),Data_for_IC_trend_tables!$A$1:$G$49194,7,FALSE)*1000000,"-")</f>
        <v>-</v>
      </c>
      <c r="J35" s="30" t="str">
        <f>IFERROR(VLOOKUP(CONCATENATE($B35,"_",J$4,"_",$C$85,"_",$C$84),Data_for_IC_trend_tables!$A$1:$G$49194,7,FALSE)*1000000,"-")</f>
        <v>-</v>
      </c>
      <c r="K35" s="30" t="str">
        <f>IFERROR(VLOOKUP(CONCATENATE($B35,"_",K$4,"_",$C$85,"_",$C$84),Data_for_IC_trend_tables!$A$1:$G$49194,7,FALSE)*1000000,"-")</f>
        <v>-</v>
      </c>
      <c r="L35" s="30" t="str">
        <f>IFERROR(VLOOKUP(CONCATENATE($B35,"_",L$4,"_",$C$85,"_",$C$84),Data_for_IC_trend_tables!$A$1:$G$49194,7,FALSE)*1000000,"-")</f>
        <v>-</v>
      </c>
      <c r="M35" s="30" t="str">
        <f>IFERROR(VLOOKUP(CONCATENATE($B35,"_",M$4,"_",$C$85,"_",$C$84),Data_for_IC_trend_tables!$A$1:$G$49194,7,FALSE)*1000000,"-")</f>
        <v>-</v>
      </c>
      <c r="N35" s="30" t="str">
        <f>IFERROR(VLOOKUP(CONCATENATE($B35,"_",N$4,"_",$C$85,"_",$C$84),Data_for_IC_trend_tables!$A$1:$G$49194,7,FALSE)*1000000,"-")</f>
        <v>-</v>
      </c>
      <c r="O35" s="30">
        <f>IFERROR(VLOOKUP(CONCATENATE($B35,"_",O$4,"_",$C$85,"_",$C$84),Data_for_IC_trend_tables!$A$1:$G$49194,7,FALSE)*1000000,"-")</f>
        <v>0.51668975657668093</v>
      </c>
      <c r="P35" s="30">
        <f>IFERROR(VLOOKUP(CONCATENATE($B35,"_",P$4,"_",$C$85,"_",$C$84),Data_for_IC_trend_tables!$A$1:$G$49194,7,FALSE)*1000000,"-")</f>
        <v>0.47923444657701697</v>
      </c>
      <c r="Q35" s="30">
        <f>IFERROR(VLOOKUP(CONCATENATE($B35,"_",Q$4,"_",$C$85,"_",$C$84),Data_for_IC_trend_tables!$A$1:$G$49194,7,FALSE)*1000000,"-")</f>
        <v>0.35363582083573203</v>
      </c>
      <c r="R35" s="30">
        <f>IFERROR(VLOOKUP(CONCATENATE($B35,"_",R$4,"_",$C$85,"_",$C$84),Data_for_IC_trend_tables!$A$1:$G$49194,7,FALSE)*1000000,"-")</f>
        <v>0.32906764128336796</v>
      </c>
      <c r="S35" s="30">
        <f>IFERROR(VLOOKUP(CONCATENATE($B35,"_",S$4,"_",$C$85,"_",$C$84),Data_for_IC_trend_tables!$A$1:$G$49194,7,FALSE)*1000000,"-")</f>
        <v>0.32963554518858101</v>
      </c>
      <c r="T35" s="30">
        <f>IFERROR(VLOOKUP(CONCATENATE($B35,"_",T$4,"_",$C$85,"_",$C$84),Data_for_IC_trend_tables!$A$1:$G$49194,7,FALSE)*1000000,"-")</f>
        <v>0.19213874075800599</v>
      </c>
      <c r="U35" s="30">
        <f>IFERROR(VLOOKUP(CONCATENATE($B35,"_",U$4,"_",$C$85,"_",$C$84),Data_for_IC_trend_tables!$A$1:$G$49194,7,FALSE)*1000000,"-")</f>
        <v>0.18480507216563399</v>
      </c>
      <c r="V35" s="30">
        <f>IFERROR(VLOOKUP(CONCATENATE($B35,"_",V$4,"_",$C$85,"_",$C$84),Data_for_IC_trend_tables!$A$1:$G$49194,7,FALSE)*1000000,"-")</f>
        <v>9.4674929676216601E-2</v>
      </c>
      <c r="W35" s="30">
        <f>IFERROR(VLOOKUP(CONCATENATE($B35,"_",W$4,"_",$C$85,"_",$C$84),Data_for_IC_trend_tables!$A$1:$G$49194,7,FALSE)*1000000,"-")</f>
        <v>7.7139049608823507E-2</v>
      </c>
      <c r="X35" s="30">
        <f>IFERROR(VLOOKUP(CONCATENATE($B35,"_",X$4,"_",$C$85,"_",$C$84),Data_for_IC_trend_tables!$A$1:$G$49194,7,FALSE)*1000000,"-")</f>
        <v>4.45075415438577E-2</v>
      </c>
      <c r="Y35" s="30">
        <f>IFERROR(VLOOKUP(CONCATENATE($B35,"_",Y$4,"_",$C$85,"_",$C$84),Data_for_IC_trend_tables!$A$1:$G$49194,7,FALSE)*1000000,"-")</f>
        <v>4.5497549238369704E-2</v>
      </c>
      <c r="Z35" s="30">
        <f>IFERROR(VLOOKUP(CONCATENATE($B35,"_",Z$4,"_",$C$85,"_",$C$84),Data_for_IC_trend_tables!$A$1:$G$49194,7,FALSE)*1000000,"-")</f>
        <v>4.6972923429357598E-2</v>
      </c>
      <c r="AA35" s="30">
        <f>IFERROR(VLOOKUP(CONCATENATE($B35,"_",AA$4,"_",$C$85,"_",$C$84),Data_for_IC_trend_tables!$A$1:$G$49194,7,FALSE)*1000000,"-")</f>
        <v>5.1172435592324601E-2</v>
      </c>
      <c r="AB35" s="30">
        <f>IFERROR(VLOOKUP(CONCATENATE($B35,"_",AB$4,"_",$C$85,"_",$C$84),Data_for_IC_trend_tables!$A$1:$G$49194,7,FALSE)*1000000,"-")</f>
        <v>5.6679613311219797E-2</v>
      </c>
      <c r="AC35" s="30">
        <f>IFERROR(VLOOKUP(CONCATENATE($B35,"_",AC$4,"_",$C$85,"_",$C$84),Data_for_IC_trend_tables!$A$1:$G$49194,7,FALSE)*1000000,"-")</f>
        <v>5.5005140330486896E-2</v>
      </c>
      <c r="AD35" s="30">
        <f>IFERROR(VLOOKUP(CONCATENATE($B35,"_",AD$4,"_",$C$85,"_",$C$84),Data_for_IC_trend_tables!$A$1:$G$49194,7,FALSE)*1000000,"-")</f>
        <v>5.6719307044130397E-2</v>
      </c>
      <c r="AE35" s="30">
        <f>IFERROR(VLOOKUP(CONCATENATE($B35,"_",AE$4,"_",$C$85,"_",$C$84),Data_for_IC_trend_tables!$A$1:$G$49194,7,FALSE)*1000000,"-")</f>
        <v>6.1270789333608897E-2</v>
      </c>
      <c r="AF35" s="30">
        <f>IFERROR(VLOOKUP(CONCATENATE($B35,"_",AF$4,"_",$C$85,"_",$C$84),Data_for_IC_trend_tables!$A$1:$G$49194,7,FALSE)*1000000,"-")</f>
        <v>5.9744343495486699E-2</v>
      </c>
      <c r="AG35" s="30">
        <f>IFERROR(VLOOKUP(CONCATENATE($B35,"_",AG$4,"_",$C$85,"_",$C$84),Data_for_IC_trend_tables!$A$1:$G$49194,7,FALSE)*1000000,"-")</f>
        <v>6.5515186300059203E-2</v>
      </c>
      <c r="AH35" s="30">
        <f>IFERROR(VLOOKUP(CONCATENATE($B35,"_",AH$4,"_",$C$85,"_",$C$84),Data_for_IC_trend_tables!$A$1:$G$49194,7,FALSE)*1000000,"-")</f>
        <v>6.8276539564102803E-2</v>
      </c>
      <c r="AI35" s="30">
        <f>IFERROR(VLOOKUP(CONCATENATE($B35,"_",AI$4,"_",$C$85,"_",$C$84),Data_for_IC_trend_tables!$A$1:$G$49194,7,FALSE)*1000000,"-")</f>
        <v>6.9503516326826498E-2</v>
      </c>
      <c r="AJ35" s="30">
        <f>IFERROR(VLOOKUP(CONCATENATE($B35,"_",AJ$4,"_",$C$85,"_",$C$84),Data_for_IC_trend_tables!$A$1:$G$49194,7,FALSE)*1000000,"-")</f>
        <v>9.4915718925397199E-2</v>
      </c>
      <c r="AK35" s="30">
        <f>IFERROR(VLOOKUP(CONCATENATE($B35,"_",AK$4,"_",$C$85,"_",$C$84),Data_for_IC_trend_tables!$A$1:$G$49194,7,FALSE)*1000000,"-")</f>
        <v>9.7507932576183801E-2</v>
      </c>
      <c r="AL35" s="30">
        <f>IFERROR(VLOOKUP(CONCATENATE($B35,"_",AL$4,"_",$C$85,"_",$C$84),Data_for_IC_trend_tables!$A$1:$G$49194,7,FALSE)*1000000,"-")</f>
        <v>0.15240275795211999</v>
      </c>
      <c r="AM35" s="30">
        <f>IFERROR(VLOOKUP(CONCATENATE($B35,"_",AM$4,"_",$C$85,"_",$C$84),Data_for_IC_trend_tables!$A$1:$G$49194,7,FALSE)*1000000,"-")</f>
        <v>0.13256279314550501</v>
      </c>
      <c r="AN35" s="30">
        <f>IFERROR(VLOOKUP(CONCATENATE($B35,"_",AN$4,"_",$C$85,"_",$C$84),Data_for_IC_trend_tables!$A$1:$G$49194,7,FALSE)*1000000,"-")</f>
        <v>0.13149651585234901</v>
      </c>
      <c r="AO35" s="30">
        <f>IFERROR(VLOOKUP(CONCATENATE($B35,"_",AO$4,"_",$C$85,"_",$C$84),Data_for_IC_trend_tables!$A$1:$G$49194,7,FALSE)*1000000,"-")</f>
        <v>0.13595978626107502</v>
      </c>
      <c r="AP35" s="30">
        <f>IFERROR(VLOOKUP(CONCATENATE($B35,"_",AP$4,"_",$C$85,"_",$C$84),Data_for_IC_trend_tables!$A$1:$G$49194,7,FALSE)*1000000,"-")</f>
        <v>0.156002652592935</v>
      </c>
      <c r="AQ35" s="30">
        <f>IFERROR(VLOOKUP(CONCATENATE($B35,"_",AQ$4,"_",$C$85,"_",$C$84),Data_for_IC_trend_tables!$A$1:$G$49194,7,FALSE)*1000000,"-")</f>
        <v>0.21738905160559502</v>
      </c>
      <c r="AR35" s="30">
        <f>IFERROR(VLOOKUP(CONCATENATE($B35,"_",AR$4,"_",$C$85,"_",$C$84),Data_for_IC_trend_tables!$A$1:$G$49194,7,FALSE)*1000000,"-")</f>
        <v>0.187254366888254</v>
      </c>
      <c r="AS35" s="30">
        <f>IFERROR(VLOOKUP(CONCATENATE($B35,"_",AS$4,"_",$C$85,"_",$C$84),Data_for_IC_trend_tables!$A$1:$G$49194,7,FALSE)*1000000,"-")</f>
        <v>0.18755513165852</v>
      </c>
      <c r="AT35" s="30" t="str">
        <f>IFERROR(VLOOKUP(CONCATENATE($B35,"_",AT$4,"_",$C$85,"_",$C$84),Data_for_IC_trend_tables!$A$1:$G$49194,7,FALSE)*1000000,"-")</f>
        <v>-</v>
      </c>
      <c r="AU35" s="30" t="str">
        <f>IFERROR(VLOOKUP(CONCATENATE($B35,"_",AU$4,"_",$C$85,"_",$C$84),Data_for_IC_trend_tables!$A$1:$G$49194,7,FALSE)*1000000,"-")</f>
        <v>-</v>
      </c>
      <c r="AV35" s="30"/>
      <c r="AW35" s="30" t="str">
        <f>IFERROR(VLOOKUP(CONCATENATE($B35,"_",AW$4,"_",$C$85,"_",$C$84),Data_for_IC_trend_tables!$A$1:$G$49194,7,FALSE)*1000000,"-")</f>
        <v>-</v>
      </c>
      <c r="AX35" s="82">
        <f>O35</f>
        <v>0.51668975657668093</v>
      </c>
      <c r="AY35" s="38" t="str">
        <f t="shared" si="0"/>
        <v>no data for 2022</v>
      </c>
      <c r="AZ35" s="58" t="str">
        <f t="shared" si="1"/>
        <v/>
      </c>
      <c r="BA35" s="32" t="s">
        <v>76</v>
      </c>
      <c r="BC35" s="21"/>
    </row>
    <row r="36" spans="2:55" s="3" customFormat="1" x14ac:dyDescent="0.2">
      <c r="B36" s="53" t="s">
        <v>164</v>
      </c>
      <c r="C36" s="71" t="s">
        <v>26</v>
      </c>
      <c r="D36" s="56"/>
      <c r="E36" s="30" t="str">
        <f>IFERROR(VLOOKUP(CONCATENATE($B36,"_",E$4,"_",$C$85,"_",$C$84),Data_for_IC_trend_tables!$A$1:$G$49194,7,FALSE)*1000000,"-")</f>
        <v>-</v>
      </c>
      <c r="F36" s="30" t="str">
        <f>IFERROR(VLOOKUP(CONCATENATE($B36,"_",F$4,"_",$C$85,"_",$C$84),Data_for_IC_trend_tables!$A$1:$G$49194,7,FALSE)*1000000,"-")</f>
        <v>-</v>
      </c>
      <c r="G36" s="30" t="str">
        <f>IFERROR(VLOOKUP(CONCATENATE($B36,"_",G$4,"_",$C$85,"_",$C$84),Data_for_IC_trend_tables!$A$1:$G$49194,7,FALSE)*1000000,"-")</f>
        <v>-</v>
      </c>
      <c r="H36" s="30" t="str">
        <f>IFERROR(VLOOKUP(CONCATENATE($B36,"_",H$4,"_",$C$85,"_",$C$84),Data_for_IC_trend_tables!$A$1:$G$49194,7,FALSE)*1000000,"-")</f>
        <v>-</v>
      </c>
      <c r="I36" s="30" t="str">
        <f>IFERROR(VLOOKUP(CONCATENATE($B36,"_",I$4,"_",$C$85,"_",$C$84),Data_for_IC_trend_tables!$A$1:$G$49194,7,FALSE)*1000000,"-")</f>
        <v>-</v>
      </c>
      <c r="J36" s="30" t="str">
        <f>IFERROR(VLOOKUP(CONCATENATE($B36,"_",J$4,"_",$C$85,"_",$C$84),Data_for_IC_trend_tables!$A$1:$G$49194,7,FALSE)*1000000,"-")</f>
        <v>-</v>
      </c>
      <c r="K36" s="30" t="str">
        <f>IFERROR(VLOOKUP(CONCATENATE($B36,"_",K$4,"_",$C$85,"_",$C$84),Data_for_IC_trend_tables!$A$1:$G$49194,7,FALSE)*1000000,"-")</f>
        <v>-</v>
      </c>
      <c r="L36" s="30" t="str">
        <f>IFERROR(VLOOKUP(CONCATENATE($B36,"_",L$4,"_",$C$85,"_",$C$84),Data_for_IC_trend_tables!$A$1:$G$49194,7,FALSE)*1000000,"-")</f>
        <v>-</v>
      </c>
      <c r="M36" s="30" t="str">
        <f>IFERROR(VLOOKUP(CONCATENATE($B36,"_",M$4,"_",$C$85,"_",$C$84),Data_for_IC_trend_tables!$A$1:$G$49194,7,FALSE)*1000000,"-")</f>
        <v>-</v>
      </c>
      <c r="N36" s="30" t="str">
        <f>IFERROR(VLOOKUP(CONCATENATE($B36,"_",N$4,"_",$C$85,"_",$C$84),Data_for_IC_trend_tables!$A$1:$G$49194,7,FALSE)*1000000,"-")</f>
        <v>-</v>
      </c>
      <c r="O36" s="30">
        <f>IFERROR(VLOOKUP(CONCATENATE($B36,"_",O$4,"_",$C$85,"_",$C$84),Data_for_IC_trend_tables!$A$1:$G$49194,7,FALSE)*1000000,"-")</f>
        <v>2.5824729535999999E-3</v>
      </c>
      <c r="P36" s="30">
        <f>IFERROR(VLOOKUP(CONCATENATE($B36,"_",P$4,"_",$C$85,"_",$C$84),Data_for_IC_trend_tables!$A$1:$G$49194,7,FALSE)*1000000,"-")</f>
        <v>8.5010755808000004E-3</v>
      </c>
      <c r="Q36" s="30">
        <f>IFERROR(VLOOKUP(CONCATENATE($B36,"_",Q$4,"_",$C$85,"_",$C$84),Data_for_IC_trend_tables!$A$1:$G$49194,7,FALSE)*1000000,"-")</f>
        <v>8.7030748360190594E-3</v>
      </c>
      <c r="R36" s="30">
        <f>IFERROR(VLOOKUP(CONCATENATE($B36,"_",R$4,"_",$C$85,"_",$C$84),Data_for_IC_trend_tables!$A$1:$G$49194,7,FALSE)*1000000,"-")</f>
        <v>1.1422009281149901E-2</v>
      </c>
      <c r="S36" s="30">
        <f>IFERROR(VLOOKUP(CONCATENATE($B36,"_",S$4,"_",$C$85,"_",$C$84),Data_for_IC_trend_tables!$A$1:$G$49194,7,FALSE)*1000000,"-")</f>
        <v>1.14485177418446E-2</v>
      </c>
      <c r="T36" s="30">
        <f>IFERROR(VLOOKUP(CONCATENATE($B36,"_",T$4,"_",$C$85,"_",$C$84),Data_for_IC_trend_tables!$A$1:$G$49194,7,FALSE)*1000000,"-")</f>
        <v>1.1336099802473099E-2</v>
      </c>
      <c r="U36" s="30">
        <f>IFERROR(VLOOKUP(CONCATENATE($B36,"_",U$4,"_",$C$85,"_",$C$84),Data_for_IC_trend_tables!$A$1:$G$49194,7,FALSE)*1000000,"-")</f>
        <v>1.1811391383576899E-2</v>
      </c>
      <c r="V36" s="30">
        <f>IFERROR(VLOOKUP(CONCATENATE($B36,"_",V$4,"_",$C$85,"_",$C$84),Data_for_IC_trend_tables!$A$1:$G$49194,7,FALSE)*1000000,"-")</f>
        <v>1.28875654672306E-2</v>
      </c>
      <c r="W36" s="30">
        <f>IFERROR(VLOOKUP(CONCATENATE($B36,"_",W$4,"_",$C$85,"_",$C$84),Data_for_IC_trend_tables!$A$1:$G$49194,7,FALSE)*1000000,"-")</f>
        <v>1.2700411676406899E-2</v>
      </c>
      <c r="X36" s="30">
        <f>IFERROR(VLOOKUP(CONCATENATE($B36,"_",X$4,"_",$C$85,"_",$C$84),Data_for_IC_trend_tables!$A$1:$G$49194,7,FALSE)*1000000,"-")</f>
        <v>1.1984623357481199E-2</v>
      </c>
      <c r="Y36" s="30">
        <f>IFERROR(VLOOKUP(CONCATENATE($B36,"_",Y$4,"_",$C$85,"_",$C$84),Data_for_IC_trend_tables!$A$1:$G$49194,7,FALSE)*1000000,"-")</f>
        <v>1.2728011164256599E-2</v>
      </c>
      <c r="Z36" s="30">
        <f>IFERROR(VLOOKUP(CONCATENATE($B36,"_",Z$4,"_",$C$85,"_",$C$84),Data_for_IC_trend_tables!$A$1:$G$49194,7,FALSE)*1000000,"-")</f>
        <v>1.2515649930017601E-2</v>
      </c>
      <c r="AA36" s="30">
        <f>IFERROR(VLOOKUP(CONCATENATE($B36,"_",AA$4,"_",$C$85,"_",$C$84),Data_for_IC_trend_tables!$A$1:$G$49194,7,FALSE)*1000000,"-")</f>
        <v>1.1756149959250799E-2</v>
      </c>
      <c r="AB36" s="30">
        <f>IFERROR(VLOOKUP(CONCATENATE($B36,"_",AB$4,"_",$C$85,"_",$C$84),Data_for_IC_trend_tables!$A$1:$G$49194,7,FALSE)*1000000,"-")</f>
        <v>1.2132620600663901E-2</v>
      </c>
      <c r="AC36" s="30">
        <f>IFERROR(VLOOKUP(CONCATENATE($B36,"_",AC$4,"_",$C$85,"_",$C$84),Data_for_IC_trend_tables!$A$1:$G$49194,7,FALSE)*1000000,"-")</f>
        <v>1.2440712551484701E-2</v>
      </c>
      <c r="AD36" s="30">
        <f>IFERROR(VLOOKUP(CONCATENATE($B36,"_",AD$4,"_",$C$85,"_",$C$84),Data_for_IC_trend_tables!$A$1:$G$49194,7,FALSE)*1000000,"-")</f>
        <v>1.10181420065749E-2</v>
      </c>
      <c r="AE36" s="30">
        <f>IFERROR(VLOOKUP(CONCATENATE($B36,"_",AE$4,"_",$C$85,"_",$C$84),Data_for_IC_trend_tables!$A$1:$G$49194,7,FALSE)*1000000,"-")</f>
        <v>8.6926627307492496E-3</v>
      </c>
      <c r="AF36" s="30">
        <f>IFERROR(VLOOKUP(CONCATENATE($B36,"_",AF$4,"_",$C$85,"_",$C$84),Data_for_IC_trend_tables!$A$1:$G$49194,7,FALSE)*1000000,"-")</f>
        <v>1.1823536101806E-2</v>
      </c>
      <c r="AG36" s="30">
        <f>IFERROR(VLOOKUP(CONCATENATE($B36,"_",AG$4,"_",$C$85,"_",$C$84),Data_for_IC_trend_tables!$A$1:$G$49194,7,FALSE)*1000000,"-")</f>
        <v>9.4274877750445702E-3</v>
      </c>
      <c r="AH36" s="30">
        <f>IFERROR(VLOOKUP(CONCATENATE($B36,"_",AH$4,"_",$C$85,"_",$C$84),Data_for_IC_trend_tables!$A$1:$G$49194,7,FALSE)*1000000,"-")</f>
        <v>1.21400462168713E-2</v>
      </c>
      <c r="AI36" s="30">
        <f>IFERROR(VLOOKUP(CONCATENATE($B36,"_",AI$4,"_",$C$85,"_",$C$84),Data_for_IC_trend_tables!$A$1:$G$49194,7,FALSE)*1000000,"-")</f>
        <v>1.2693554285779E-2</v>
      </c>
      <c r="AJ36" s="30">
        <f>IFERROR(VLOOKUP(CONCATENATE($B36,"_",AJ$4,"_",$C$85,"_",$C$84),Data_for_IC_trend_tables!$A$1:$G$49194,7,FALSE)*1000000,"-")</f>
        <v>9.9834868944137893E-3</v>
      </c>
      <c r="AK36" s="30">
        <f>IFERROR(VLOOKUP(CONCATENATE($B36,"_",AK$4,"_",$C$85,"_",$C$84),Data_for_IC_trend_tables!$A$1:$G$49194,7,FALSE)*1000000,"-")</f>
        <v>1.264746646176E-2</v>
      </c>
      <c r="AL36" s="30">
        <f>IFERROR(VLOOKUP(CONCATENATE($B36,"_",AL$4,"_",$C$85,"_",$C$84),Data_for_IC_trend_tables!$A$1:$G$49194,7,FALSE)*1000000,"-")</f>
        <v>1.6087058906945898E-2</v>
      </c>
      <c r="AM36" s="30">
        <f>IFERROR(VLOOKUP(CONCATENATE($B36,"_",AM$4,"_",$C$85,"_",$C$84),Data_for_IC_trend_tables!$A$1:$G$49194,7,FALSE)*1000000,"-")</f>
        <v>1.5814763936743501E-2</v>
      </c>
      <c r="AN36" s="30">
        <f>IFERROR(VLOOKUP(CONCATENATE($B36,"_",AN$4,"_",$C$85,"_",$C$84),Data_for_IC_trend_tables!$A$1:$G$49194,7,FALSE)*1000000,"-")</f>
        <v>1.6414863747493999E-2</v>
      </c>
      <c r="AO36" s="30">
        <f>IFERROR(VLOOKUP(CONCATENATE($B36,"_",AO$4,"_",$C$85,"_",$C$84),Data_for_IC_trend_tables!$A$1:$G$49194,7,FALSE)*1000000,"-")</f>
        <v>1.4631166270588599E-2</v>
      </c>
      <c r="AP36" s="30">
        <f>IFERROR(VLOOKUP(CONCATENATE($B36,"_",AP$4,"_",$C$85,"_",$C$84),Data_for_IC_trend_tables!$A$1:$G$49194,7,FALSE)*1000000,"-")</f>
        <v>1.2220178727851E-2</v>
      </c>
      <c r="AQ36" s="30">
        <f>IFERROR(VLOOKUP(CONCATENATE($B36,"_",AQ$4,"_",$C$85,"_",$C$84),Data_for_IC_trend_tables!$A$1:$G$49194,7,FALSE)*1000000,"-")</f>
        <v>1.3046227537539501E-2</v>
      </c>
      <c r="AR36" s="30">
        <f>IFERROR(VLOOKUP(CONCATENATE($B36,"_",AR$4,"_",$C$85,"_",$C$84),Data_for_IC_trend_tables!$A$1:$G$49194,7,FALSE)*1000000,"-")</f>
        <v>1.12113183051243E-2</v>
      </c>
      <c r="AS36" s="30">
        <f>IFERROR(VLOOKUP(CONCATENATE($B36,"_",AS$4,"_",$C$85,"_",$C$84),Data_for_IC_trend_tables!$A$1:$G$49194,7,FALSE)*1000000,"-")</f>
        <v>7.6643869812585003E-3</v>
      </c>
      <c r="AT36" s="30">
        <f>IFERROR(VLOOKUP(CONCATENATE($B36,"_",AT$4,"_",$C$85,"_",$C$84),Data_for_IC_trend_tables!$A$1:$G$49194,7,FALSE)*1000000,"-")</f>
        <v>9.9761616221626295E-3</v>
      </c>
      <c r="AU36" s="30">
        <f>IFERROR(VLOOKUP(CONCATENATE($B36,"_",AU$4,"_",$C$85,"_",$C$84),Data_for_IC_trend_tables!$A$1:$G$49194,7,FALSE)*1000000,"-")</f>
        <v>9.7574606667653104E-3</v>
      </c>
      <c r="AV36" s="30"/>
      <c r="AW36" s="30">
        <f>IFERROR(VLOOKUP(CONCATENATE($B36,"_",AW$4,"_",$C$85,"_",$C$84),Data_for_IC_trend_tables!$A$1:$G$49194,7,FALSE)*1000000,"-")</f>
        <v>9.7574606667653104E-3</v>
      </c>
      <c r="AX36" s="82"/>
      <c r="AY36" s="38" t="str">
        <f t="shared" si="0"/>
        <v/>
      </c>
      <c r="AZ36" s="58" t="str">
        <f t="shared" si="1"/>
        <v/>
      </c>
      <c r="BA36" s="98"/>
      <c r="BC36" s="21"/>
    </row>
    <row r="37" spans="2:55" s="17" customFormat="1" x14ac:dyDescent="0.2">
      <c r="B37" s="100" t="s">
        <v>165</v>
      </c>
      <c r="C37" s="71" t="s">
        <v>27</v>
      </c>
      <c r="D37" s="56">
        <v>1990</v>
      </c>
      <c r="E37" s="30" t="str">
        <f>IFERROR(VLOOKUP(CONCATENATE($B37,"_",E$4,"_",$C$85,"_",$C$84),Data_for_IC_trend_tables!$A$1:$G$49194,7,FALSE)*1000000,"-")</f>
        <v>-</v>
      </c>
      <c r="F37" s="30" t="str">
        <f>IFERROR(VLOOKUP(CONCATENATE($B37,"_",F$4,"_",$C$85,"_",$C$84),Data_for_IC_trend_tables!$A$1:$G$49194,7,FALSE)*1000000,"-")</f>
        <v>-</v>
      </c>
      <c r="G37" s="30" t="str">
        <f>IFERROR(VLOOKUP(CONCATENATE($B37,"_",G$4,"_",$C$85,"_",$C$84),Data_for_IC_trend_tables!$A$1:$G$49194,7,FALSE)*1000000,"-")</f>
        <v>-</v>
      </c>
      <c r="H37" s="30" t="str">
        <f>IFERROR(VLOOKUP(CONCATENATE($B37,"_",H$4,"_",$C$85,"_",$C$84),Data_for_IC_trend_tables!$A$1:$G$49194,7,FALSE)*1000000,"-")</f>
        <v>-</v>
      </c>
      <c r="I37" s="30" t="str">
        <f>IFERROR(VLOOKUP(CONCATENATE($B37,"_",I$4,"_",$C$85,"_",$C$84),Data_for_IC_trend_tables!$A$1:$G$49194,7,FALSE)*1000000,"-")</f>
        <v>-</v>
      </c>
      <c r="J37" s="30" t="str">
        <f>IFERROR(VLOOKUP(CONCATENATE($B37,"_",J$4,"_",$C$85,"_",$C$84),Data_for_IC_trend_tables!$A$1:$G$49194,7,FALSE)*1000000,"-")</f>
        <v>-</v>
      </c>
      <c r="K37" s="30" t="str">
        <f>IFERROR(VLOOKUP(CONCATENATE($B37,"_",K$4,"_",$C$85,"_",$C$84),Data_for_IC_trend_tables!$A$1:$G$49194,7,FALSE)*1000000,"-")</f>
        <v>-</v>
      </c>
      <c r="L37" s="30" t="str">
        <f>IFERROR(VLOOKUP(CONCATENATE($B37,"_",L$4,"_",$C$85,"_",$C$84),Data_for_IC_trend_tables!$A$1:$G$49194,7,FALSE)*1000000,"-")</f>
        <v>-</v>
      </c>
      <c r="M37" s="30" t="str">
        <f>IFERROR(VLOOKUP(CONCATENATE($B37,"_",M$4,"_",$C$85,"_",$C$84),Data_for_IC_trend_tables!$A$1:$G$49194,7,FALSE)*1000000,"-")</f>
        <v>-</v>
      </c>
      <c r="N37" s="30" t="str">
        <f>IFERROR(VLOOKUP(CONCATENATE($B37,"_",N$4,"_",$C$85,"_",$C$84),Data_for_IC_trend_tables!$A$1:$G$49194,7,FALSE)*1000000,"-")</f>
        <v>-</v>
      </c>
      <c r="O37" s="30">
        <f>IFERROR(VLOOKUP(CONCATENATE($B37,"_",O$4,"_",$C$85,"_",$C$84),Data_for_IC_trend_tables!$A$1:$G$49194,7,FALSE)*1000000,"-")</f>
        <v>0.13405557785483599</v>
      </c>
      <c r="P37" s="30">
        <f>IFERROR(VLOOKUP(CONCATENATE($B37,"_",P$4,"_",$C$85,"_",$C$84),Data_for_IC_trend_tables!$A$1:$G$49194,7,FALSE)*1000000,"-")</f>
        <v>0.11229243127081599</v>
      </c>
      <c r="Q37" s="30">
        <f>IFERROR(VLOOKUP(CONCATENATE($B37,"_",Q$4,"_",$C$85,"_",$C$84),Data_for_IC_trend_tables!$A$1:$G$49194,7,FALSE)*1000000,"-")</f>
        <v>9.9619131761488011E-2</v>
      </c>
      <c r="R37" s="30">
        <f>IFERROR(VLOOKUP(CONCATENATE($B37,"_",R$4,"_",$C$85,"_",$C$84),Data_for_IC_trend_tables!$A$1:$G$49194,7,FALSE)*1000000,"-")</f>
        <v>9.43744950196512E-2</v>
      </c>
      <c r="S37" s="30">
        <f>IFERROR(VLOOKUP(CONCATENATE($B37,"_",S$4,"_",$C$85,"_",$C$84),Data_for_IC_trend_tables!$A$1:$G$49194,7,FALSE)*1000000,"-")</f>
        <v>7.1669308021851105E-2</v>
      </c>
      <c r="T37" s="30">
        <f>IFERROR(VLOOKUP(CONCATENATE($B37,"_",T$4,"_",$C$85,"_",$C$84),Data_for_IC_trend_tables!$A$1:$G$49194,7,FALSE)*1000000,"-")</f>
        <v>3.2943771428833701E-2</v>
      </c>
      <c r="U37" s="30">
        <f>IFERROR(VLOOKUP(CONCATENATE($B37,"_",U$4,"_",$C$85,"_",$C$84),Data_for_IC_trend_tables!$A$1:$G$49194,7,FALSE)*1000000,"-")</f>
        <v>9.6647254089346088E-2</v>
      </c>
      <c r="V37" s="30">
        <f>IFERROR(VLOOKUP(CONCATENATE($B37,"_",V$4,"_",$C$85,"_",$C$84),Data_for_IC_trend_tables!$A$1:$G$49194,7,FALSE)*1000000,"-")</f>
        <v>8.6488232420016589E-2</v>
      </c>
      <c r="W37" s="30">
        <f>IFERROR(VLOOKUP(CONCATENATE($B37,"_",W$4,"_",$C$85,"_",$C$84),Data_for_IC_trend_tables!$A$1:$G$49194,7,FALSE)*1000000,"-")</f>
        <v>0.103684258270041</v>
      </c>
      <c r="X37" s="30">
        <f>IFERROR(VLOOKUP(CONCATENATE($B37,"_",X$4,"_",$C$85,"_",$C$84),Data_for_IC_trend_tables!$A$1:$G$49194,7,FALSE)*1000000,"-")</f>
        <v>0.10788493549535201</v>
      </c>
      <c r="Y37" s="30">
        <f>IFERROR(VLOOKUP(CONCATENATE($B37,"_",Y$4,"_",$C$85,"_",$C$84),Data_for_IC_trend_tables!$A$1:$G$49194,7,FALSE)*1000000,"-")</f>
        <v>0.10570766250482701</v>
      </c>
      <c r="Z37" s="30">
        <f>IFERROR(VLOOKUP(CONCATENATE($B37,"_",Z$4,"_",$C$85,"_",$C$84),Data_for_IC_trend_tables!$A$1:$G$49194,7,FALSE)*1000000,"-")</f>
        <v>8.0562912100866108E-2</v>
      </c>
      <c r="AA37" s="30">
        <f>IFERROR(VLOOKUP(CONCATENATE($B37,"_",AA$4,"_",$C$85,"_",$C$84),Data_for_IC_trend_tables!$A$1:$G$49194,7,FALSE)*1000000,"-")</f>
        <v>0.12720026630057299</v>
      </c>
      <c r="AB37" s="30">
        <f>IFERROR(VLOOKUP(CONCATENATE($B37,"_",AB$4,"_",$C$85,"_",$C$84),Data_for_IC_trend_tables!$A$1:$G$49194,7,FALSE)*1000000,"-")</f>
        <v>0.122307164682769</v>
      </c>
      <c r="AC37" s="30">
        <f>IFERROR(VLOOKUP(CONCATENATE($B37,"_",AC$4,"_",$C$85,"_",$C$84),Data_for_IC_trend_tables!$A$1:$G$49194,7,FALSE)*1000000,"-")</f>
        <v>0.11952765781199701</v>
      </c>
      <c r="AD37" s="30">
        <f>IFERROR(VLOOKUP(CONCATENATE($B37,"_",AD$4,"_",$C$85,"_",$C$84),Data_for_IC_trend_tables!$A$1:$G$49194,7,FALSE)*1000000,"-")</f>
        <v>0.107088621977</v>
      </c>
      <c r="AE37" s="30">
        <f>IFERROR(VLOOKUP(CONCATENATE($B37,"_",AE$4,"_",$C$85,"_",$C$84),Data_for_IC_trend_tables!$A$1:$G$49194,7,FALSE)*1000000,"-")</f>
        <v>0.11720138505699999</v>
      </c>
      <c r="AF37" s="30">
        <f>IFERROR(VLOOKUP(CONCATENATE($B37,"_",AF$4,"_",$C$85,"_",$C$84),Data_for_IC_trend_tables!$A$1:$G$49194,7,FALSE)*1000000,"-")</f>
        <v>9.9761459098800007E-2</v>
      </c>
      <c r="AG37" s="30">
        <f>IFERROR(VLOOKUP(CONCATENATE($B37,"_",AG$4,"_",$C$85,"_",$C$84),Data_for_IC_trend_tables!$A$1:$G$49194,7,FALSE)*1000000,"-")</f>
        <v>0.1350163605485</v>
      </c>
      <c r="AH37" s="30">
        <f>IFERROR(VLOOKUP(CONCATENATE($B37,"_",AH$4,"_",$C$85,"_",$C$84),Data_for_IC_trend_tables!$A$1:$G$49194,7,FALSE)*1000000,"-")</f>
        <v>8.8617409352300003E-2</v>
      </c>
      <c r="AI37" s="30">
        <f>IFERROR(VLOOKUP(CONCATENATE($B37,"_",AI$4,"_",$C$85,"_",$C$84),Data_for_IC_trend_tables!$A$1:$G$49194,7,FALSE)*1000000,"-")</f>
        <v>0.14914609275230001</v>
      </c>
      <c r="AJ37" s="30">
        <f>IFERROR(VLOOKUP(CONCATENATE($B37,"_",AJ$4,"_",$C$85,"_",$C$84),Data_for_IC_trend_tables!$A$1:$G$49194,7,FALSE)*1000000,"-")</f>
        <v>0.15456035679669999</v>
      </c>
      <c r="AK37" s="30">
        <f>IFERROR(VLOOKUP(CONCATENATE($B37,"_",AK$4,"_",$C$85,"_",$C$84),Data_for_IC_trend_tables!$A$1:$G$49194,7,FALSE)*1000000,"-")</f>
        <v>0.14286909274519999</v>
      </c>
      <c r="AL37" s="30">
        <f>IFERROR(VLOOKUP(CONCATENATE($B37,"_",AL$4,"_",$C$85,"_",$C$84),Data_for_IC_trend_tables!$A$1:$G$49194,7,FALSE)*1000000,"-")</f>
        <v>0.13752869946270002</v>
      </c>
      <c r="AM37" s="30">
        <f>IFERROR(VLOOKUP(CONCATENATE($B37,"_",AM$4,"_",$C$85,"_",$C$84),Data_for_IC_trend_tables!$A$1:$G$49194,7,FALSE)*1000000,"-")</f>
        <v>0.1339910482527</v>
      </c>
      <c r="AN37" s="30">
        <f>IFERROR(VLOOKUP(CONCATENATE($B37,"_",AN$4,"_",$C$85,"_",$C$84),Data_for_IC_trend_tables!$A$1:$G$49194,7,FALSE)*1000000,"-")</f>
        <v>0.14161871371699999</v>
      </c>
      <c r="AO37" s="30">
        <f>IFERROR(VLOOKUP(CONCATENATE($B37,"_",AO$4,"_",$C$85,"_",$C$84),Data_for_IC_trend_tables!$A$1:$G$49194,7,FALSE)*1000000,"-")</f>
        <v>0.12156444123169999</v>
      </c>
      <c r="AP37" s="30">
        <f>IFERROR(VLOOKUP(CONCATENATE($B37,"_",AP$4,"_",$C$85,"_",$C$84),Data_for_IC_trend_tables!$A$1:$G$49194,7,FALSE)*1000000,"-")</f>
        <v>0.12576511300173002</v>
      </c>
      <c r="AQ37" s="30">
        <f>IFERROR(VLOOKUP(CONCATENATE($B37,"_",AQ$4,"_",$C$85,"_",$C$84),Data_for_IC_trend_tables!$A$1:$G$49194,7,FALSE)*1000000,"-")</f>
        <v>0.13591474701444001</v>
      </c>
      <c r="AR37" s="30">
        <f>IFERROR(VLOOKUP(CONCATENATE($B37,"_",AR$4,"_",$C$85,"_",$C$84),Data_for_IC_trend_tables!$A$1:$G$49194,7,FALSE)*1000000,"-")</f>
        <v>0.14021504585431002</v>
      </c>
      <c r="AS37" s="30">
        <f>IFERROR(VLOOKUP(CONCATENATE($B37,"_",AS$4,"_",$C$85,"_",$C$84),Data_for_IC_trend_tables!$A$1:$G$49194,7,FALSE)*1000000,"-")</f>
        <v>0.14463345871811001</v>
      </c>
      <c r="AT37" s="30">
        <f>IFERROR(VLOOKUP(CONCATENATE($B37,"_",AT$4,"_",$C$85,"_",$C$84),Data_for_IC_trend_tables!$A$1:$G$49194,7,FALSE)*1000000,"-")</f>
        <v>0.13208294023070002</v>
      </c>
      <c r="AU37" s="30">
        <f>IFERROR(VLOOKUP(CONCATENATE($B37,"_",AU$4,"_",$C$85,"_",$C$84),Data_for_IC_trend_tables!$A$1:$G$49194,7,FALSE)*1000000,"-")</f>
        <v>0.14440247108444998</v>
      </c>
      <c r="AV37" s="30"/>
      <c r="AW37" s="30">
        <f>IFERROR(VLOOKUP(CONCATENATE($B37,"_",AW$4,"_",$C$85,"_",$C$84),Data_for_IC_trend_tables!$A$1:$G$49194,7,FALSE)*1000000,"-")</f>
        <v>0.14440247108444998</v>
      </c>
      <c r="AX37" s="82">
        <f>O37</f>
        <v>0.13405557785483599</v>
      </c>
      <c r="AY37" s="38" t="str">
        <f t="shared" si="0"/>
        <v>No</v>
      </c>
      <c r="AZ37" s="58">
        <f t="shared" si="1"/>
        <v>7.7183608434542514E-2</v>
      </c>
      <c r="BA37" s="32" t="s">
        <v>76</v>
      </c>
      <c r="BC37" s="21"/>
    </row>
    <row r="38" spans="2:55" s="3" customFormat="1" x14ac:dyDescent="0.2">
      <c r="B38" s="53" t="s">
        <v>166</v>
      </c>
      <c r="C38" s="71" t="s">
        <v>100</v>
      </c>
      <c r="D38" s="56">
        <v>1990</v>
      </c>
      <c r="E38" s="30" t="str">
        <f>IFERROR(VLOOKUP(CONCATENATE($B38,"_",E$4,"_",$C$85,"_",$C$84),Data_for_IC_trend_tables!$A$1:$G$49194,7,FALSE)*1000000,"-")</f>
        <v>-</v>
      </c>
      <c r="F38" s="30" t="str">
        <f>IFERROR(VLOOKUP(CONCATENATE($B38,"_",F$4,"_",$C$85,"_",$C$84),Data_for_IC_trend_tables!$A$1:$G$49194,7,FALSE)*1000000,"-")</f>
        <v>-</v>
      </c>
      <c r="G38" s="30" t="str">
        <f>IFERROR(VLOOKUP(CONCATENATE($B38,"_",G$4,"_",$C$85,"_",$C$84),Data_for_IC_trend_tables!$A$1:$G$49194,7,FALSE)*1000000,"-")</f>
        <v>-</v>
      </c>
      <c r="H38" s="30" t="str">
        <f>IFERROR(VLOOKUP(CONCATENATE($B38,"_",H$4,"_",$C$85,"_",$C$84),Data_for_IC_trend_tables!$A$1:$G$49194,7,FALSE)*1000000,"-")</f>
        <v>-</v>
      </c>
      <c r="I38" s="30" t="str">
        <f>IFERROR(VLOOKUP(CONCATENATE($B38,"_",I$4,"_",$C$85,"_",$C$84),Data_for_IC_trend_tables!$A$1:$G$49194,7,FALSE)*1000000,"-")</f>
        <v>-</v>
      </c>
      <c r="J38" s="30" t="str">
        <f>IFERROR(VLOOKUP(CONCATENATE($B38,"_",J$4,"_",$C$85,"_",$C$84),Data_for_IC_trend_tables!$A$1:$G$49194,7,FALSE)*1000000,"-")</f>
        <v>-</v>
      </c>
      <c r="K38" s="30" t="str">
        <f>IFERROR(VLOOKUP(CONCATENATE($B38,"_",K$4,"_",$C$85,"_",$C$84),Data_for_IC_trend_tables!$A$1:$G$49194,7,FALSE)*1000000,"-")</f>
        <v>-</v>
      </c>
      <c r="L38" s="30" t="str">
        <f>IFERROR(VLOOKUP(CONCATENATE($B38,"_",L$4,"_",$C$85,"_",$C$84),Data_for_IC_trend_tables!$A$1:$G$49194,7,FALSE)*1000000,"-")</f>
        <v>-</v>
      </c>
      <c r="M38" s="30" t="str">
        <f>IFERROR(VLOOKUP(CONCATENATE($B38,"_",M$4,"_",$C$85,"_",$C$84),Data_for_IC_trend_tables!$A$1:$G$49194,7,FALSE)*1000000,"-")</f>
        <v>-</v>
      </c>
      <c r="N38" s="30" t="str">
        <f>IFERROR(VLOOKUP(CONCATENATE($B38,"_",N$4,"_",$C$85,"_",$C$84),Data_for_IC_trend_tables!$A$1:$G$49194,7,FALSE)*1000000,"-")</f>
        <v>-</v>
      </c>
      <c r="O38" s="30">
        <f>IFERROR(VLOOKUP(CONCATENATE($B38,"_",O$4,"_",$C$85,"_",$C$84),Data_for_IC_trend_tables!$A$1:$G$49194,7,FALSE)*1000000,"-")</f>
        <v>66.429369611000013</v>
      </c>
      <c r="P38" s="30">
        <f>IFERROR(VLOOKUP(CONCATENATE($B38,"_",P$4,"_",$C$85,"_",$C$84),Data_for_IC_trend_tables!$A$1:$G$49194,7,FALSE)*1000000,"-")</f>
        <v>59.362933548999997</v>
      </c>
      <c r="Q38" s="30">
        <f>IFERROR(VLOOKUP(CONCATENATE($B38,"_",Q$4,"_",$C$85,"_",$C$84),Data_for_IC_trend_tables!$A$1:$G$49194,7,FALSE)*1000000,"-")</f>
        <v>55.985695526000001</v>
      </c>
      <c r="R38" s="30">
        <f>IFERROR(VLOOKUP(CONCATENATE($B38,"_",R$4,"_",$C$85,"_",$C$84),Data_for_IC_trend_tables!$A$1:$G$49194,7,FALSE)*1000000,"-")</f>
        <v>52.060079238999997</v>
      </c>
      <c r="S38" s="30">
        <f>IFERROR(VLOOKUP(CONCATENATE($B38,"_",S$4,"_",$C$85,"_",$C$84),Data_for_IC_trend_tables!$A$1:$G$49194,7,FALSE)*1000000,"-")</f>
        <v>43.752737969999998</v>
      </c>
      <c r="T38" s="30">
        <f>IFERROR(VLOOKUP(CONCATENATE($B38,"_",T$4,"_",$C$85,"_",$C$84),Data_for_IC_trend_tables!$A$1:$G$49194,7,FALSE)*1000000,"-")</f>
        <v>40.462677141</v>
      </c>
      <c r="U38" s="30">
        <f>IFERROR(VLOOKUP(CONCATENATE($B38,"_",U$4,"_",$C$85,"_",$C$84),Data_for_IC_trend_tables!$A$1:$G$49194,7,FALSE)*1000000,"-")</f>
        <v>34.123211965000003</v>
      </c>
      <c r="V38" s="30">
        <f>IFERROR(VLOOKUP(CONCATENATE($B38,"_",V$4,"_",$C$85,"_",$C$84),Data_for_IC_trend_tables!$A$1:$G$49194,7,FALSE)*1000000,"-")</f>
        <v>66.528924783999997</v>
      </c>
      <c r="W38" s="30">
        <f>IFERROR(VLOOKUP(CONCATENATE($B38,"_",W$4,"_",$C$85,"_",$C$84),Data_for_IC_trend_tables!$A$1:$G$49194,7,FALSE)*1000000,"-")</f>
        <v>130.20467368999999</v>
      </c>
      <c r="X38" s="30">
        <f>IFERROR(VLOOKUP(CONCATENATE($B38,"_",X$4,"_",$C$85,"_",$C$84),Data_for_IC_trend_tables!$A$1:$G$49194,7,FALSE)*1000000,"-")</f>
        <v>101.745036398</v>
      </c>
      <c r="Y38" s="30">
        <f>IFERROR(VLOOKUP(CONCATENATE($B38,"_",Y$4,"_",$C$85,"_",$C$84),Data_for_IC_trend_tables!$A$1:$G$49194,7,FALSE)*1000000,"-")</f>
        <v>17.111790177</v>
      </c>
      <c r="Z38" s="30">
        <f>IFERROR(VLOOKUP(CONCATENATE($B38,"_",Z$4,"_",$C$85,"_",$C$84),Data_for_IC_trend_tables!$A$1:$G$49194,7,FALSE)*1000000,"-")</f>
        <v>5.8919142710000001</v>
      </c>
      <c r="AA38" s="30">
        <f>IFERROR(VLOOKUP(CONCATENATE($B38,"_",AA$4,"_",$C$85,"_",$C$84),Data_for_IC_trend_tables!$A$1:$G$49194,7,FALSE)*1000000,"-")</f>
        <v>24.239295717000001</v>
      </c>
      <c r="AB38" s="30">
        <f>IFERROR(VLOOKUP(CONCATENATE($B38,"_",AB$4,"_",$C$85,"_",$C$84),Data_for_IC_trend_tables!$A$1:$G$49194,7,FALSE)*1000000,"-")</f>
        <v>6.8331566270000001</v>
      </c>
      <c r="AC38" s="30">
        <f>IFERROR(VLOOKUP(CONCATENATE($B38,"_",AC$4,"_",$C$85,"_",$C$84),Data_for_IC_trend_tables!$A$1:$G$49194,7,FALSE)*1000000,"-")</f>
        <v>8.0395521110000008</v>
      </c>
      <c r="AD38" s="30">
        <f>IFERROR(VLOOKUP(CONCATENATE($B38,"_",AD$4,"_",$C$85,"_",$C$84),Data_for_IC_trend_tables!$A$1:$G$49194,7,FALSE)*1000000,"-")</f>
        <v>3.4379301959999999</v>
      </c>
      <c r="AE38" s="30">
        <f>IFERROR(VLOOKUP(CONCATENATE($B38,"_",AE$4,"_",$C$85,"_",$C$84),Data_for_IC_trend_tables!$A$1:$G$49194,7,FALSE)*1000000,"-")</f>
        <v>3.2959188699999999</v>
      </c>
      <c r="AF38" s="30">
        <f>IFERROR(VLOOKUP(CONCATENATE($B38,"_",AF$4,"_",$C$85,"_",$C$84),Data_for_IC_trend_tables!$A$1:$G$49194,7,FALSE)*1000000,"-")</f>
        <v>3.6607684890000001</v>
      </c>
      <c r="AG38" s="30">
        <f>IFERROR(VLOOKUP(CONCATENATE($B38,"_",AG$4,"_",$C$85,"_",$C$84),Data_for_IC_trend_tables!$A$1:$G$49194,7,FALSE)*1000000,"-")</f>
        <v>3.2095932400000002</v>
      </c>
      <c r="AH38" s="30">
        <f>IFERROR(VLOOKUP(CONCATENATE($B38,"_",AH$4,"_",$C$85,"_",$C$84),Data_for_IC_trend_tables!$A$1:$G$49194,7,FALSE)*1000000,"-")</f>
        <v>3.0512956419999999</v>
      </c>
      <c r="AI38" s="30">
        <f>IFERROR(VLOOKUP(CONCATENATE($B38,"_",AI$4,"_",$C$85,"_",$C$84),Data_for_IC_trend_tables!$A$1:$G$49194,7,FALSE)*1000000,"-")</f>
        <v>3.471880842</v>
      </c>
      <c r="AJ38" s="30">
        <f>IFERROR(VLOOKUP(CONCATENATE($B38,"_",AJ$4,"_",$C$85,"_",$C$84),Data_for_IC_trend_tables!$A$1:$G$49194,7,FALSE)*1000000,"-")</f>
        <v>3.6815362980000002</v>
      </c>
      <c r="AK38" s="30">
        <f>IFERROR(VLOOKUP(CONCATENATE($B38,"_",AK$4,"_",$C$85,"_",$C$84),Data_for_IC_trend_tables!$A$1:$G$49194,7,FALSE)*1000000,"-")</f>
        <v>4.0200321790000002</v>
      </c>
      <c r="AL38" s="30">
        <f>IFERROR(VLOOKUP(CONCATENATE($B38,"_",AL$4,"_",$C$85,"_",$C$84),Data_for_IC_trend_tables!$A$1:$G$49194,7,FALSE)*1000000,"-")</f>
        <v>3.717647103</v>
      </c>
      <c r="AM38" s="30">
        <f>IFERROR(VLOOKUP(CONCATENATE($B38,"_",AM$4,"_",$C$85,"_",$C$84),Data_for_IC_trend_tables!$A$1:$G$49194,7,FALSE)*1000000,"-")</f>
        <v>3.7301449800000004</v>
      </c>
      <c r="AN38" s="30">
        <f>IFERROR(VLOOKUP(CONCATENATE($B38,"_",AN$4,"_",$C$85,"_",$C$84),Data_for_IC_trend_tables!$A$1:$G$49194,7,FALSE)*1000000,"-")</f>
        <v>4.1031728090000001</v>
      </c>
      <c r="AO38" s="30">
        <f>IFERROR(VLOOKUP(CONCATENATE($B38,"_",AO$4,"_",$C$85,"_",$C$84),Data_for_IC_trend_tables!$A$1:$G$49194,7,FALSE)*1000000,"-")</f>
        <v>4.282871407</v>
      </c>
      <c r="AP38" s="30">
        <f>IFERROR(VLOOKUP(CONCATENATE($B38,"_",AP$4,"_",$C$85,"_",$C$84),Data_for_IC_trend_tables!$A$1:$G$49194,7,FALSE)*1000000,"-")</f>
        <v>4.0903284129999999</v>
      </c>
      <c r="AQ38" s="30">
        <f>IFERROR(VLOOKUP(CONCATENATE($B38,"_",AQ$4,"_",$C$85,"_",$C$84),Data_for_IC_trend_tables!$A$1:$G$49194,7,FALSE)*1000000,"-")</f>
        <v>3.9898353389999999</v>
      </c>
      <c r="AR38" s="30">
        <f>IFERROR(VLOOKUP(CONCATENATE($B38,"_",AR$4,"_",$C$85,"_",$C$84),Data_for_IC_trend_tables!$A$1:$G$49194,7,FALSE)*1000000,"-")</f>
        <v>3.7646947609999999</v>
      </c>
      <c r="AS38" s="30">
        <f>IFERROR(VLOOKUP(CONCATENATE($B38,"_",AS$4,"_",$C$85,"_",$C$84),Data_for_IC_trend_tables!$A$1:$G$49194,7,FALSE)*1000000,"-")</f>
        <v>3.4499082959999998</v>
      </c>
      <c r="AT38" s="30">
        <f>IFERROR(VLOOKUP(CONCATENATE($B38,"_",AT$4,"_",$C$85,"_",$C$84),Data_for_IC_trend_tables!$A$1:$G$49194,7,FALSE)*1000000,"-")</f>
        <v>3.3665935380000001</v>
      </c>
      <c r="AU38" s="30">
        <f>IFERROR(VLOOKUP(CONCATENATE($B38,"_",AU$4,"_",$C$85,"_",$C$84),Data_for_IC_trend_tables!$A$1:$G$49194,7,FALSE)*1000000,"-")</f>
        <v>3.3247289549999999</v>
      </c>
      <c r="AV38" s="30"/>
      <c r="AW38" s="30">
        <f>IFERROR(VLOOKUP(CONCATENATE($B38,"_",AW$4,"_",$C$85,"_",$C$84),Data_for_IC_trend_tables!$A$1:$G$49194,7,FALSE)*1000000,"-")</f>
        <v>3.3247289549999999</v>
      </c>
      <c r="AX38" s="82">
        <f>O38</f>
        <v>66.429369611000013</v>
      </c>
      <c r="AY38" s="38" t="str">
        <f t="shared" si="0"/>
        <v>Yes</v>
      </c>
      <c r="AZ38" s="58">
        <f t="shared" si="1"/>
        <v>-0.94995091817867472</v>
      </c>
      <c r="BA38" s="32" t="s">
        <v>76</v>
      </c>
      <c r="BC38" s="21"/>
    </row>
    <row r="39" spans="2:55" s="3" customFormat="1" x14ac:dyDescent="0.2">
      <c r="B39" s="53" t="s">
        <v>167</v>
      </c>
      <c r="C39" s="71" t="s">
        <v>28</v>
      </c>
      <c r="D39" s="56">
        <v>1990</v>
      </c>
      <c r="E39" s="30" t="str">
        <f>IFERROR(VLOOKUP(CONCATENATE($B39,"_",E$4,"_",$C$85,"_",$C$84),Data_for_IC_trend_tables!$A$1:$G$49194,7,FALSE)*1000000,"-")</f>
        <v>-</v>
      </c>
      <c r="F39" s="30" t="str">
        <f>IFERROR(VLOOKUP(CONCATENATE($B39,"_",F$4,"_",$C$85,"_",$C$84),Data_for_IC_trend_tables!$A$1:$G$49194,7,FALSE)*1000000,"-")</f>
        <v>-</v>
      </c>
      <c r="G39" s="30" t="str">
        <f>IFERROR(VLOOKUP(CONCATENATE($B39,"_",G$4,"_",$C$85,"_",$C$84),Data_for_IC_trend_tables!$A$1:$G$49194,7,FALSE)*1000000,"-")</f>
        <v>-</v>
      </c>
      <c r="H39" s="30" t="str">
        <f>IFERROR(VLOOKUP(CONCATENATE($B39,"_",H$4,"_",$C$85,"_",$C$84),Data_for_IC_trend_tables!$A$1:$G$49194,7,FALSE)*1000000,"-")</f>
        <v>-</v>
      </c>
      <c r="I39" s="30" t="str">
        <f>IFERROR(VLOOKUP(CONCATENATE($B39,"_",I$4,"_",$C$85,"_",$C$84),Data_for_IC_trend_tables!$A$1:$G$49194,7,FALSE)*1000000,"-")</f>
        <v>-</v>
      </c>
      <c r="J39" s="30" t="str">
        <f>IFERROR(VLOOKUP(CONCATENATE($B39,"_",J$4,"_",$C$85,"_",$C$84),Data_for_IC_trend_tables!$A$1:$G$49194,7,FALSE)*1000000,"-")</f>
        <v>-</v>
      </c>
      <c r="K39" s="30" t="str">
        <f>IFERROR(VLOOKUP(CONCATENATE($B39,"_",K$4,"_",$C$85,"_",$C$84),Data_for_IC_trend_tables!$A$1:$G$49194,7,FALSE)*1000000,"-")</f>
        <v>-</v>
      </c>
      <c r="L39" s="30" t="str">
        <f>IFERROR(VLOOKUP(CONCATENATE($B39,"_",L$4,"_",$C$85,"_",$C$84),Data_for_IC_trend_tables!$A$1:$G$49194,7,FALSE)*1000000,"-")</f>
        <v>-</v>
      </c>
      <c r="M39" s="30" t="str">
        <f>IFERROR(VLOOKUP(CONCATENATE($B39,"_",M$4,"_",$C$85,"_",$C$84),Data_for_IC_trend_tables!$A$1:$G$49194,7,FALSE)*1000000,"-")</f>
        <v>-</v>
      </c>
      <c r="N39" s="30" t="str">
        <f>IFERROR(VLOOKUP(CONCATENATE($B39,"_",N$4,"_",$C$85,"_",$C$84),Data_for_IC_trend_tables!$A$1:$G$49194,7,FALSE)*1000000,"-")</f>
        <v>-</v>
      </c>
      <c r="O39" s="30">
        <f>IFERROR(VLOOKUP(CONCATENATE($B39,"_",O$4,"_",$C$85,"_",$C$84),Data_for_IC_trend_tables!$A$1:$G$49194,7,FALSE)*1000000,"-")</f>
        <v>124.12730780888</v>
      </c>
      <c r="P39" s="30">
        <f>IFERROR(VLOOKUP(CONCATENATE($B39,"_",P$4,"_",$C$85,"_",$C$84),Data_for_IC_trend_tables!$A$1:$G$49194,7,FALSE)*1000000,"-")</f>
        <v>124.22167582349999</v>
      </c>
      <c r="Q39" s="30">
        <f>IFERROR(VLOOKUP(CONCATENATE($B39,"_",Q$4,"_",$C$85,"_",$C$84),Data_for_IC_trend_tables!$A$1:$G$49194,7,FALSE)*1000000,"-")</f>
        <v>124.409601172864</v>
      </c>
      <c r="R39" s="30">
        <f>IFERROR(VLOOKUP(CONCATENATE($B39,"_",R$4,"_",$C$85,"_",$C$84),Data_for_IC_trend_tables!$A$1:$G$49194,7,FALSE)*1000000,"-")</f>
        <v>136.52499998550601</v>
      </c>
      <c r="S39" s="30">
        <f>IFERROR(VLOOKUP(CONCATENATE($B39,"_",S$4,"_",$C$85,"_",$C$84),Data_for_IC_trend_tables!$A$1:$G$49194,7,FALSE)*1000000,"-")</f>
        <v>127.6258445359</v>
      </c>
      <c r="T39" s="30">
        <f>IFERROR(VLOOKUP(CONCATENATE($B39,"_",T$4,"_",$C$85,"_",$C$84),Data_for_IC_trend_tables!$A$1:$G$49194,7,FALSE)*1000000,"-")</f>
        <v>84.059550135199999</v>
      </c>
      <c r="U39" s="30">
        <f>IFERROR(VLOOKUP(CONCATENATE($B39,"_",U$4,"_",$C$85,"_",$C$84),Data_for_IC_trend_tables!$A$1:$G$49194,7,FALSE)*1000000,"-")</f>
        <v>47.66372625108</v>
      </c>
      <c r="V39" s="30">
        <f>IFERROR(VLOOKUP(CONCATENATE($B39,"_",V$4,"_",$C$85,"_",$C$84),Data_for_IC_trend_tables!$A$1:$G$49194,7,FALSE)*1000000,"-")</f>
        <v>63.147604421580006</v>
      </c>
      <c r="W39" s="30">
        <f>IFERROR(VLOOKUP(CONCATENATE($B39,"_",W$4,"_",$C$85,"_",$C$84),Data_for_IC_trend_tables!$A$1:$G$49194,7,FALSE)*1000000,"-")</f>
        <v>54.660025084983999</v>
      </c>
      <c r="X39" s="30">
        <f>IFERROR(VLOOKUP(CONCATENATE($B39,"_",X$4,"_",$C$85,"_",$C$84),Data_for_IC_trend_tables!$A$1:$G$49194,7,FALSE)*1000000,"-")</f>
        <v>38.681264759221996</v>
      </c>
      <c r="Y39" s="30">
        <f>IFERROR(VLOOKUP(CONCATENATE($B39,"_",Y$4,"_",$C$85,"_",$C$84),Data_for_IC_trend_tables!$A$1:$G$49194,7,FALSE)*1000000,"-")</f>
        <v>46.364504951220006</v>
      </c>
      <c r="Z39" s="30">
        <f>IFERROR(VLOOKUP(CONCATENATE($B39,"_",Z$4,"_",$C$85,"_",$C$84),Data_for_IC_trend_tables!$A$1:$G$49194,7,FALSE)*1000000,"-")</f>
        <v>50.362361812880003</v>
      </c>
      <c r="AA39" s="30">
        <f>IFERROR(VLOOKUP(CONCATENATE($B39,"_",AA$4,"_",$C$85,"_",$C$84),Data_for_IC_trend_tables!$A$1:$G$49194,7,FALSE)*1000000,"-")</f>
        <v>8.0721621523000007</v>
      </c>
      <c r="AB39" s="30">
        <f>IFERROR(VLOOKUP(CONCATENATE($B39,"_",AB$4,"_",$C$85,"_",$C$84),Data_for_IC_trend_tables!$A$1:$G$49194,7,FALSE)*1000000,"-")</f>
        <v>1.7600430521270001</v>
      </c>
      <c r="AC39" s="30">
        <f>IFERROR(VLOOKUP(CONCATENATE($B39,"_",AC$4,"_",$C$85,"_",$C$84),Data_for_IC_trend_tables!$A$1:$G$49194,7,FALSE)*1000000,"-")</f>
        <v>1.6996046299000001</v>
      </c>
      <c r="AD39" s="30">
        <f>IFERROR(VLOOKUP(CONCATENATE($B39,"_",AD$4,"_",$C$85,"_",$C$84),Data_for_IC_trend_tables!$A$1:$G$49194,7,FALSE)*1000000,"-")</f>
        <v>0.91224687264999993</v>
      </c>
      <c r="AE39" s="30">
        <f>IFERROR(VLOOKUP(CONCATENATE($B39,"_",AE$4,"_",$C$85,"_",$C$84),Data_for_IC_trend_tables!$A$1:$G$49194,7,FALSE)*1000000,"-")</f>
        <v>0.96148871094999988</v>
      </c>
      <c r="AF39" s="30">
        <f>IFERROR(VLOOKUP(CONCATENATE($B39,"_",AF$4,"_",$C$85,"_",$C$84),Data_for_IC_trend_tables!$A$1:$G$49194,7,FALSE)*1000000,"-")</f>
        <v>1.0011418743</v>
      </c>
      <c r="AG39" s="30">
        <f>IFERROR(VLOOKUP(CONCATENATE($B39,"_",AG$4,"_",$C$85,"_",$C$84),Data_for_IC_trend_tables!$A$1:$G$49194,7,FALSE)*1000000,"-")</f>
        <v>0.99537510039999999</v>
      </c>
      <c r="AH39" s="30">
        <f>IFERROR(VLOOKUP(CONCATENATE($B39,"_",AH$4,"_",$C$85,"_",$C$84),Data_for_IC_trend_tables!$A$1:$G$49194,7,FALSE)*1000000,"-")</f>
        <v>1.0124175142499998</v>
      </c>
      <c r="AI39" s="30">
        <f>IFERROR(VLOOKUP(CONCATENATE($B39,"_",AI$4,"_",$C$85,"_",$C$84),Data_for_IC_trend_tables!$A$1:$G$49194,7,FALSE)*1000000,"-")</f>
        <v>0.9897549484</v>
      </c>
      <c r="AJ39" s="30">
        <f>IFERROR(VLOOKUP(CONCATENATE($B39,"_",AJ$4,"_",$C$85,"_",$C$84),Data_for_IC_trend_tables!$A$1:$G$49194,7,FALSE)*1000000,"-")</f>
        <v>1.2370832737000002</v>
      </c>
      <c r="AK39" s="30">
        <f>IFERROR(VLOOKUP(CONCATENATE($B39,"_",AK$4,"_",$C$85,"_",$C$84),Data_for_IC_trend_tables!$A$1:$G$49194,7,FALSE)*1000000,"-")</f>
        <v>1.2477960538999999</v>
      </c>
      <c r="AL39" s="30">
        <f>IFERROR(VLOOKUP(CONCATENATE($B39,"_",AL$4,"_",$C$85,"_",$C$84),Data_for_IC_trend_tables!$A$1:$G$49194,7,FALSE)*1000000,"-")</f>
        <v>1.2589057186200001</v>
      </c>
      <c r="AM39" s="30">
        <f>IFERROR(VLOOKUP(CONCATENATE($B39,"_",AM$4,"_",$C$85,"_",$C$84),Data_for_IC_trend_tables!$A$1:$G$49194,7,FALSE)*1000000,"-")</f>
        <v>1.277757591024</v>
      </c>
      <c r="AN39" s="30">
        <f>IFERROR(VLOOKUP(CONCATENATE($B39,"_",AN$4,"_",$C$85,"_",$C$84),Data_for_IC_trend_tables!$A$1:$G$49194,7,FALSE)*1000000,"-")</f>
        <v>1.3205202034999999</v>
      </c>
      <c r="AO39" s="30">
        <f>IFERROR(VLOOKUP(CONCATENATE($B39,"_",AO$4,"_",$C$85,"_",$C$84),Data_for_IC_trend_tables!$A$1:$G$49194,7,FALSE)*1000000,"-")</f>
        <v>1.3547835338000001</v>
      </c>
      <c r="AP39" s="30">
        <f>IFERROR(VLOOKUP(CONCATENATE($B39,"_",AP$4,"_",$C$85,"_",$C$84),Data_for_IC_trend_tables!$A$1:$G$49194,7,FALSE)*1000000,"-")</f>
        <v>1.3684872859999999</v>
      </c>
      <c r="AQ39" s="30">
        <f>IFERROR(VLOOKUP(CONCATENATE($B39,"_",AQ$4,"_",$C$85,"_",$C$84),Data_for_IC_trend_tables!$A$1:$G$49194,7,FALSE)*1000000,"-")</f>
        <v>1.3731296832872002</v>
      </c>
      <c r="AR39" s="30">
        <f>IFERROR(VLOOKUP(CONCATENATE($B39,"_",AR$4,"_",$C$85,"_",$C$84),Data_for_IC_trend_tables!$A$1:$G$49194,7,FALSE)*1000000,"-")</f>
        <v>1.3212561110914001</v>
      </c>
      <c r="AS39" s="30">
        <f>IFERROR(VLOOKUP(CONCATENATE($B39,"_",AS$4,"_",$C$85,"_",$C$84),Data_for_IC_trend_tables!$A$1:$G$49194,7,FALSE)*1000000,"-")</f>
        <v>1.2879435948406901</v>
      </c>
      <c r="AT39" s="30">
        <f>IFERROR(VLOOKUP(CONCATENATE($B39,"_",AT$4,"_",$C$85,"_",$C$84),Data_for_IC_trend_tables!$A$1:$G$49194,7,FALSE)*1000000,"-")</f>
        <v>1.3277252642999999</v>
      </c>
      <c r="AU39" s="30">
        <f>IFERROR(VLOOKUP(CONCATENATE($B39,"_",AU$4,"_",$C$85,"_",$C$84),Data_for_IC_trend_tables!$A$1:$G$49194,7,FALSE)*1000000,"-")</f>
        <v>1.2599091337999999</v>
      </c>
      <c r="AV39" s="30"/>
      <c r="AW39" s="30">
        <f>IFERROR(VLOOKUP(CONCATENATE($B39,"_",AW$4,"_",$C$85,"_",$C$84),Data_for_IC_trend_tables!$A$1:$G$49194,7,FALSE)*1000000,"-")</f>
        <v>1.2599091337999999</v>
      </c>
      <c r="AX39" s="79">
        <f>O39</f>
        <v>124.12730780888</v>
      </c>
      <c r="AY39" s="38" t="str">
        <f t="shared" si="0"/>
        <v>Yes</v>
      </c>
      <c r="AZ39" s="58">
        <f t="shared" si="1"/>
        <v>-0.98984986336979219</v>
      </c>
      <c r="BA39" s="32" t="s">
        <v>76</v>
      </c>
      <c r="BC39" s="21"/>
    </row>
    <row r="40" spans="2:55" s="3" customFormat="1" x14ac:dyDescent="0.2">
      <c r="B40" s="53" t="s">
        <v>168</v>
      </c>
      <c r="C40" s="71" t="s">
        <v>29</v>
      </c>
      <c r="D40" s="56"/>
      <c r="E40" s="30" t="str">
        <f>IFERROR(VLOOKUP(CONCATENATE($B40,"_",E$4,"_",$C$85,"_",$C$84),Data_for_IC_trend_tables!$A$1:$G$49194,7,FALSE)*1000000,"-")</f>
        <v>-</v>
      </c>
      <c r="F40" s="30" t="str">
        <f>IFERROR(VLOOKUP(CONCATENATE($B40,"_",F$4,"_",$C$85,"_",$C$84),Data_for_IC_trend_tables!$A$1:$G$49194,7,FALSE)*1000000,"-")</f>
        <v>-</v>
      </c>
      <c r="G40" s="30" t="str">
        <f>IFERROR(VLOOKUP(CONCATENATE($B40,"_",G$4,"_",$C$85,"_",$C$84),Data_for_IC_trend_tables!$A$1:$G$49194,7,FALSE)*1000000,"-")</f>
        <v>-</v>
      </c>
      <c r="H40" s="30" t="str">
        <f>IFERROR(VLOOKUP(CONCATENATE($B40,"_",H$4,"_",$C$85,"_",$C$84),Data_for_IC_trend_tables!$A$1:$G$49194,7,FALSE)*1000000,"-")</f>
        <v>-</v>
      </c>
      <c r="I40" s="30" t="str">
        <f>IFERROR(VLOOKUP(CONCATENATE($B40,"_",I$4,"_",$C$85,"_",$C$84),Data_for_IC_trend_tables!$A$1:$G$49194,7,FALSE)*1000000,"-")</f>
        <v>-</v>
      </c>
      <c r="J40" s="30" t="str">
        <f>IFERROR(VLOOKUP(CONCATENATE($B40,"_",J$4,"_",$C$85,"_",$C$84),Data_for_IC_trend_tables!$A$1:$G$49194,7,FALSE)*1000000,"-")</f>
        <v>-</v>
      </c>
      <c r="K40" s="30" t="str">
        <f>IFERROR(VLOOKUP(CONCATENATE($B40,"_",K$4,"_",$C$85,"_",$C$84),Data_for_IC_trend_tables!$A$1:$G$49194,7,FALSE)*1000000,"-")</f>
        <v>-</v>
      </c>
      <c r="L40" s="30" t="str">
        <f>IFERROR(VLOOKUP(CONCATENATE($B40,"_",L$4,"_",$C$85,"_",$C$84),Data_for_IC_trend_tables!$A$1:$G$49194,7,FALSE)*1000000,"-")</f>
        <v>-</v>
      </c>
      <c r="M40" s="30" t="str">
        <f>IFERROR(VLOOKUP(CONCATENATE($B40,"_",M$4,"_",$C$85,"_",$C$84),Data_for_IC_trend_tables!$A$1:$G$49194,7,FALSE)*1000000,"-")</f>
        <v>-</v>
      </c>
      <c r="N40" s="30" t="str">
        <f>IFERROR(VLOOKUP(CONCATENATE($B40,"_",N$4,"_",$C$85,"_",$C$84),Data_for_IC_trend_tables!$A$1:$G$49194,7,FALSE)*1000000,"-")</f>
        <v>-</v>
      </c>
      <c r="O40" s="30">
        <f>IFERROR(VLOOKUP(CONCATENATE($B40,"_",O$4,"_",$C$85,"_",$C$84),Data_for_IC_trend_tables!$A$1:$G$49194,7,FALSE)*1000000,"-")</f>
        <v>83.261177072256899</v>
      </c>
      <c r="P40" s="30">
        <f>IFERROR(VLOOKUP(CONCATENATE($B40,"_",P$4,"_",$C$85,"_",$C$84),Data_for_IC_trend_tables!$A$1:$G$49194,7,FALSE)*1000000,"-")</f>
        <v>82.979807647968599</v>
      </c>
      <c r="Q40" s="30">
        <f>IFERROR(VLOOKUP(CONCATENATE($B40,"_",Q$4,"_",$C$85,"_",$C$84),Data_for_IC_trend_tables!$A$1:$G$49194,7,FALSE)*1000000,"-")</f>
        <v>82.843955045263598</v>
      </c>
      <c r="R40" s="30">
        <f>IFERROR(VLOOKUP(CONCATENATE($B40,"_",R$4,"_",$C$85,"_",$C$84),Data_for_IC_trend_tables!$A$1:$G$49194,7,FALSE)*1000000,"-")</f>
        <v>83.0640786693737</v>
      </c>
      <c r="S40" s="30">
        <f>IFERROR(VLOOKUP(CONCATENATE($B40,"_",S$4,"_",$C$85,"_",$C$84),Data_for_IC_trend_tables!$A$1:$G$49194,7,FALSE)*1000000,"-")</f>
        <v>83.061811465265095</v>
      </c>
      <c r="T40" s="30">
        <f>IFERROR(VLOOKUP(CONCATENATE($B40,"_",T$4,"_",$C$85,"_",$C$84),Data_for_IC_trend_tables!$A$1:$G$49194,7,FALSE)*1000000,"-")</f>
        <v>83.297930943584703</v>
      </c>
      <c r="U40" s="30">
        <f>IFERROR(VLOOKUP(CONCATENATE($B40,"_",U$4,"_",$C$85,"_",$C$84),Data_for_IC_trend_tables!$A$1:$G$49194,7,FALSE)*1000000,"-")</f>
        <v>82.330691180830101</v>
      </c>
      <c r="V40" s="30">
        <f>IFERROR(VLOOKUP(CONCATENATE($B40,"_",V$4,"_",$C$85,"_",$C$84),Data_for_IC_trend_tables!$A$1:$G$49194,7,FALSE)*1000000,"-")</f>
        <v>82.086836875475498</v>
      </c>
      <c r="W40" s="30">
        <f>IFERROR(VLOOKUP(CONCATENATE($B40,"_",W$4,"_",$C$85,"_",$C$84),Data_for_IC_trend_tables!$A$1:$G$49194,7,FALSE)*1000000,"-")</f>
        <v>81.5605132724219</v>
      </c>
      <c r="X40" s="30">
        <f>IFERROR(VLOOKUP(CONCATENATE($B40,"_",X$4,"_",$C$85,"_",$C$84),Data_for_IC_trend_tables!$A$1:$G$49194,7,FALSE)*1000000,"-")</f>
        <v>81.561372244640097</v>
      </c>
      <c r="Y40" s="30">
        <f>IFERROR(VLOOKUP(CONCATENATE($B40,"_",Y$4,"_",$C$85,"_",$C$84),Data_for_IC_trend_tables!$A$1:$G$49194,7,FALSE)*1000000,"-")</f>
        <v>12.812439996790399</v>
      </c>
      <c r="Z40" s="30">
        <f>IFERROR(VLOOKUP(CONCATENATE($B40,"_",Z$4,"_",$C$85,"_",$C$84),Data_for_IC_trend_tables!$A$1:$G$49194,7,FALSE)*1000000,"-")</f>
        <v>12.815270114442001</v>
      </c>
      <c r="AA40" s="30">
        <f>IFERROR(VLOOKUP(CONCATENATE($B40,"_",AA$4,"_",$C$85,"_",$C$84),Data_for_IC_trend_tables!$A$1:$G$49194,7,FALSE)*1000000,"-")</f>
        <v>12.3037920477342</v>
      </c>
      <c r="AB40" s="30">
        <f>IFERROR(VLOOKUP(CONCATENATE($B40,"_",AB$4,"_",$C$85,"_",$C$84),Data_for_IC_trend_tables!$A$1:$G$49194,7,FALSE)*1000000,"-")</f>
        <v>11.8417894539476</v>
      </c>
      <c r="AC40" s="30">
        <f>IFERROR(VLOOKUP(CONCATENATE($B40,"_",AC$4,"_",$C$85,"_",$C$84),Data_for_IC_trend_tables!$A$1:$G$49194,7,FALSE)*1000000,"-")</f>
        <v>11.9110140839307</v>
      </c>
      <c r="AD40" s="30">
        <f>IFERROR(VLOOKUP(CONCATENATE($B40,"_",AD$4,"_",$C$85,"_",$C$84),Data_for_IC_trend_tables!$A$1:$G$49194,7,FALSE)*1000000,"-")</f>
        <v>11.408997727059699</v>
      </c>
      <c r="AE40" s="30">
        <f>IFERROR(VLOOKUP(CONCATENATE($B40,"_",AE$4,"_",$C$85,"_",$C$84),Data_for_IC_trend_tables!$A$1:$G$49194,7,FALSE)*1000000,"-")</f>
        <v>11.722550310763001</v>
      </c>
      <c r="AF40" s="30">
        <f>IFERROR(VLOOKUP(CONCATENATE($B40,"_",AF$4,"_",$C$85,"_",$C$84),Data_for_IC_trend_tables!$A$1:$G$49194,7,FALSE)*1000000,"-")</f>
        <v>11.2355812038608</v>
      </c>
      <c r="AG40" s="30">
        <f>IFERROR(VLOOKUP(CONCATENATE($B40,"_",AG$4,"_",$C$85,"_",$C$84),Data_for_IC_trend_tables!$A$1:$G$49194,7,FALSE)*1000000,"-")</f>
        <v>11.4270417441693</v>
      </c>
      <c r="AH40" s="30">
        <f>IFERROR(VLOOKUP(CONCATENATE($B40,"_",AH$4,"_",$C$85,"_",$C$84),Data_for_IC_trend_tables!$A$1:$G$49194,7,FALSE)*1000000,"-")</f>
        <v>11.3840831304774</v>
      </c>
      <c r="AI40" s="30">
        <f>IFERROR(VLOOKUP(CONCATENATE($B40,"_",AI$4,"_",$C$85,"_",$C$84),Data_for_IC_trend_tables!$A$1:$G$49194,7,FALSE)*1000000,"-")</f>
        <v>10.7482542971432</v>
      </c>
      <c r="AJ40" s="30">
        <f>IFERROR(VLOOKUP(CONCATENATE($B40,"_",AJ$4,"_",$C$85,"_",$C$84),Data_for_IC_trend_tables!$A$1:$G$49194,7,FALSE)*1000000,"-")</f>
        <v>11.154884971131301</v>
      </c>
      <c r="AK40" s="30">
        <f>IFERROR(VLOOKUP(CONCATENATE($B40,"_",AK$4,"_",$C$85,"_",$C$84),Data_for_IC_trend_tables!$A$1:$G$49194,7,FALSE)*1000000,"-")</f>
        <v>12.0741606442582</v>
      </c>
      <c r="AL40" s="30">
        <f>IFERROR(VLOOKUP(CONCATENATE($B40,"_",AL$4,"_",$C$85,"_",$C$84),Data_for_IC_trend_tables!$A$1:$G$49194,7,FALSE)*1000000,"-")</f>
        <v>8.611324607941139</v>
      </c>
      <c r="AM40" s="30">
        <f>IFERROR(VLOOKUP(CONCATENATE($B40,"_",AM$4,"_",$C$85,"_",$C$84),Data_for_IC_trend_tables!$A$1:$G$49194,7,FALSE)*1000000,"-")</f>
        <v>11.4219287350877</v>
      </c>
      <c r="AN40" s="30">
        <f>IFERROR(VLOOKUP(CONCATENATE($B40,"_",AN$4,"_",$C$85,"_",$C$84),Data_for_IC_trend_tables!$A$1:$G$49194,7,FALSE)*1000000,"-")</f>
        <v>11.3297297170063</v>
      </c>
      <c r="AO40" s="30">
        <f>IFERROR(VLOOKUP(CONCATENATE($B40,"_",AO$4,"_",$C$85,"_",$C$84),Data_for_IC_trend_tables!$A$1:$G$49194,7,FALSE)*1000000,"-")</f>
        <v>12.164341742639799</v>
      </c>
      <c r="AP40" s="30">
        <f>IFERROR(VLOOKUP(CONCATENATE($B40,"_",AP$4,"_",$C$85,"_",$C$84),Data_for_IC_trend_tables!$A$1:$G$49194,7,FALSE)*1000000,"-")</f>
        <v>12.950600327674401</v>
      </c>
      <c r="AQ40" s="30">
        <f>IFERROR(VLOOKUP(CONCATENATE($B40,"_",AQ$4,"_",$C$85,"_",$C$84),Data_for_IC_trend_tables!$A$1:$G$49194,7,FALSE)*1000000,"-")</f>
        <v>13.205736437196901</v>
      </c>
      <c r="AR40" s="30">
        <f>IFERROR(VLOOKUP(CONCATENATE($B40,"_",AR$4,"_",$C$85,"_",$C$84),Data_for_IC_trend_tables!$A$1:$G$49194,7,FALSE)*1000000,"-")</f>
        <v>14.8551876975004</v>
      </c>
      <c r="AS40" s="30">
        <f>IFERROR(VLOOKUP(CONCATENATE($B40,"_",AS$4,"_",$C$85,"_",$C$84),Data_for_IC_trend_tables!$A$1:$G$49194,7,FALSE)*1000000,"-")</f>
        <v>3.3128807220197301</v>
      </c>
      <c r="AT40" s="30">
        <f>IFERROR(VLOOKUP(CONCATENATE($B40,"_",AT$4,"_",$C$85,"_",$C$84),Data_for_IC_trend_tables!$A$1:$G$49194,7,FALSE)*1000000,"-")</f>
        <v>3.6278959231380896</v>
      </c>
      <c r="AU40" s="30">
        <f>IFERROR(VLOOKUP(CONCATENATE($B40,"_",AU$4,"_",$C$85,"_",$C$84),Data_for_IC_trend_tables!$A$1:$G$49194,7,FALSE)*1000000,"-")</f>
        <v>3.6599352688314699</v>
      </c>
      <c r="AV40" s="30"/>
      <c r="AW40" s="30">
        <f>IFERROR(VLOOKUP(CONCATENATE($B40,"_",AW$4,"_",$C$85,"_",$C$84),Data_for_IC_trend_tables!$A$1:$G$49194,7,FALSE)*1000000,"-")</f>
        <v>3.6599352688314699</v>
      </c>
      <c r="AX40" s="82"/>
      <c r="AY40" s="38" t="str">
        <f t="shared" si="0"/>
        <v/>
      </c>
      <c r="AZ40" s="58" t="str">
        <f t="shared" si="1"/>
        <v/>
      </c>
      <c r="BA40" s="86"/>
      <c r="BC40" s="21"/>
    </row>
    <row r="41" spans="2:55" s="3" customFormat="1" x14ac:dyDescent="0.2">
      <c r="B41" s="53" t="s">
        <v>169</v>
      </c>
      <c r="C41" s="71" t="s">
        <v>30</v>
      </c>
      <c r="D41" s="56"/>
      <c r="E41" s="30" t="str">
        <f>IFERROR(VLOOKUP(CONCATENATE($B41,"_",E$4,"_",$C$85,"_",$C$84),Data_for_IC_trend_tables!$A$1:$G$49194,7,FALSE)*1000000,"-")</f>
        <v>-</v>
      </c>
      <c r="F41" s="30" t="str">
        <f>IFERROR(VLOOKUP(CONCATENATE($B41,"_",F$4,"_",$C$85,"_",$C$84),Data_for_IC_trend_tables!$A$1:$G$49194,7,FALSE)*1000000,"-")</f>
        <v>-</v>
      </c>
      <c r="G41" s="30" t="str">
        <f>IFERROR(VLOOKUP(CONCATENATE($B41,"_",G$4,"_",$C$85,"_",$C$84),Data_for_IC_trend_tables!$A$1:$G$49194,7,FALSE)*1000000,"-")</f>
        <v>-</v>
      </c>
      <c r="H41" s="30" t="str">
        <f>IFERROR(VLOOKUP(CONCATENATE($B41,"_",H$4,"_",$C$85,"_",$C$84),Data_for_IC_trend_tables!$A$1:$G$49194,7,FALSE)*1000000,"-")</f>
        <v>-</v>
      </c>
      <c r="I41" s="30" t="str">
        <f>IFERROR(VLOOKUP(CONCATENATE($B41,"_",I$4,"_",$C$85,"_",$C$84),Data_for_IC_trend_tables!$A$1:$G$49194,7,FALSE)*1000000,"-")</f>
        <v>-</v>
      </c>
      <c r="J41" s="30" t="str">
        <f>IFERROR(VLOOKUP(CONCATENATE($B41,"_",J$4,"_",$C$85,"_",$C$84),Data_for_IC_trend_tables!$A$1:$G$49194,7,FALSE)*1000000,"-")</f>
        <v>-</v>
      </c>
      <c r="K41" s="30" t="str">
        <f>IFERROR(VLOOKUP(CONCATENATE($B41,"_",K$4,"_",$C$85,"_",$C$84),Data_for_IC_trend_tables!$A$1:$G$49194,7,FALSE)*1000000,"-")</f>
        <v>-</v>
      </c>
      <c r="L41" s="30" t="str">
        <f>IFERROR(VLOOKUP(CONCATENATE($B41,"_",L$4,"_",$C$85,"_",$C$84),Data_for_IC_trend_tables!$A$1:$G$49194,7,FALSE)*1000000,"-")</f>
        <v>-</v>
      </c>
      <c r="M41" s="30" t="str">
        <f>IFERROR(VLOOKUP(CONCATENATE($B41,"_",M$4,"_",$C$85,"_",$C$84),Data_for_IC_trend_tables!$A$1:$G$49194,7,FALSE)*1000000,"-")</f>
        <v>-</v>
      </c>
      <c r="N41" s="30" t="str">
        <f>IFERROR(VLOOKUP(CONCATENATE($B41,"_",N$4,"_",$C$85,"_",$C$84),Data_for_IC_trend_tables!$A$1:$G$49194,7,FALSE)*1000000,"-")</f>
        <v>-</v>
      </c>
      <c r="O41" s="30">
        <f>IFERROR(VLOOKUP(CONCATENATE($B41,"_",O$4,"_",$C$85,"_",$C$84),Data_for_IC_trend_tables!$A$1:$G$49194,7,FALSE)*1000000,"-")</f>
        <v>60.447285857573597</v>
      </c>
      <c r="P41" s="30">
        <f>IFERROR(VLOOKUP(CONCATENATE($B41,"_",P$4,"_",$C$85,"_",$C$84),Data_for_IC_trend_tables!$A$1:$G$49194,7,FALSE)*1000000,"-")</f>
        <v>62.381688047624799</v>
      </c>
      <c r="Q41" s="30">
        <f>IFERROR(VLOOKUP(CONCATENATE($B41,"_",Q$4,"_",$C$85,"_",$C$84),Data_for_IC_trend_tables!$A$1:$G$49194,7,FALSE)*1000000,"-")</f>
        <v>64.23347627993121</v>
      </c>
      <c r="R41" s="30">
        <f>IFERROR(VLOOKUP(CONCATENATE($B41,"_",R$4,"_",$C$85,"_",$C$84),Data_for_IC_trend_tables!$A$1:$G$49194,7,FALSE)*1000000,"-")</f>
        <v>63.099180518875308</v>
      </c>
      <c r="S41" s="30">
        <f>IFERROR(VLOOKUP(CONCATENATE($B41,"_",S$4,"_",$C$85,"_",$C$84),Data_for_IC_trend_tables!$A$1:$G$49194,7,FALSE)*1000000,"-")</f>
        <v>61.938015319204794</v>
      </c>
      <c r="T41" s="30">
        <f>IFERROR(VLOOKUP(CONCATENATE($B41,"_",T$4,"_",$C$85,"_",$C$84),Data_for_IC_trend_tables!$A$1:$G$49194,7,FALSE)*1000000,"-")</f>
        <v>75.672124403634399</v>
      </c>
      <c r="U41" s="30">
        <f>IFERROR(VLOOKUP(CONCATENATE($B41,"_",U$4,"_",$C$85,"_",$C$84),Data_for_IC_trend_tables!$A$1:$G$49194,7,FALSE)*1000000,"-")</f>
        <v>84.202903605079101</v>
      </c>
      <c r="V41" s="30">
        <f>IFERROR(VLOOKUP(CONCATENATE($B41,"_",V$4,"_",$C$85,"_",$C$84),Data_for_IC_trend_tables!$A$1:$G$49194,7,FALSE)*1000000,"-")</f>
        <v>83.691060610036999</v>
      </c>
      <c r="W41" s="30">
        <f>IFERROR(VLOOKUP(CONCATENATE($B41,"_",W$4,"_",$C$85,"_",$C$84),Data_for_IC_trend_tables!$A$1:$G$49194,7,FALSE)*1000000,"-")</f>
        <v>92.802923436508507</v>
      </c>
      <c r="X41" s="30">
        <f>IFERROR(VLOOKUP(CONCATENATE($B41,"_",X$4,"_",$C$85,"_",$C$84),Data_for_IC_trend_tables!$A$1:$G$49194,7,FALSE)*1000000,"-")</f>
        <v>88.681083647291103</v>
      </c>
      <c r="Y41" s="30">
        <f>IFERROR(VLOOKUP(CONCATENATE($B41,"_",Y$4,"_",$C$85,"_",$C$84),Data_for_IC_trend_tables!$A$1:$G$49194,7,FALSE)*1000000,"-")</f>
        <v>100.769326314406</v>
      </c>
      <c r="Z41" s="30">
        <f>IFERROR(VLOOKUP(CONCATENATE($B41,"_",Z$4,"_",$C$85,"_",$C$84),Data_for_IC_trend_tables!$A$1:$G$49194,7,FALSE)*1000000,"-")</f>
        <v>76.61757869717691</v>
      </c>
      <c r="AA41" s="30">
        <f>IFERROR(VLOOKUP(CONCATENATE($B41,"_",AA$4,"_",$C$85,"_",$C$84),Data_for_IC_trend_tables!$A$1:$G$49194,7,FALSE)*1000000,"-")</f>
        <v>102.73176161292099</v>
      </c>
      <c r="AB41" s="30">
        <f>IFERROR(VLOOKUP(CONCATENATE($B41,"_",AB$4,"_",$C$85,"_",$C$84),Data_for_IC_trend_tables!$A$1:$G$49194,7,FALSE)*1000000,"-")</f>
        <v>1.7444050216087401</v>
      </c>
      <c r="AC41" s="30">
        <f>IFERROR(VLOOKUP(CONCATENATE($B41,"_",AC$4,"_",$C$85,"_",$C$84),Data_for_IC_trend_tables!$A$1:$G$49194,7,FALSE)*1000000,"-")</f>
        <v>1.7106890932434502</v>
      </c>
      <c r="AD41" s="30">
        <f>IFERROR(VLOOKUP(CONCATENATE($B41,"_",AD$4,"_",$C$85,"_",$C$84),Data_for_IC_trend_tables!$A$1:$G$49194,7,FALSE)*1000000,"-")</f>
        <v>1.6676685619195699</v>
      </c>
      <c r="AE41" s="30">
        <f>IFERROR(VLOOKUP(CONCATENATE($B41,"_",AE$4,"_",$C$85,"_",$C$84),Data_for_IC_trend_tables!$A$1:$G$49194,7,FALSE)*1000000,"-")</f>
        <v>1.6044625018385699</v>
      </c>
      <c r="AF41" s="30">
        <f>IFERROR(VLOOKUP(CONCATENATE($B41,"_",AF$4,"_",$C$85,"_",$C$84),Data_for_IC_trend_tables!$A$1:$G$49194,7,FALSE)*1000000,"-")</f>
        <v>1.6525925131936798</v>
      </c>
      <c r="AG41" s="30">
        <f>IFERROR(VLOOKUP(CONCATENATE($B41,"_",AG$4,"_",$C$85,"_",$C$84),Data_for_IC_trend_tables!$A$1:$G$49194,7,FALSE)*1000000,"-")</f>
        <v>1.6136906477100799</v>
      </c>
      <c r="AH41" s="30">
        <f>IFERROR(VLOOKUP(CONCATENATE($B41,"_",AH$4,"_",$C$85,"_",$C$84),Data_for_IC_trend_tables!$A$1:$G$49194,7,FALSE)*1000000,"-")</f>
        <v>1.6644300704680099</v>
      </c>
      <c r="AI41" s="30">
        <f>IFERROR(VLOOKUP(CONCATENATE($B41,"_",AI$4,"_",$C$85,"_",$C$84),Data_for_IC_trend_tables!$A$1:$G$49194,7,FALSE)*1000000,"-")</f>
        <v>1.3884700229715701</v>
      </c>
      <c r="AJ41" s="30">
        <f>IFERROR(VLOOKUP(CONCATENATE($B41,"_",AJ$4,"_",$C$85,"_",$C$84),Data_for_IC_trend_tables!$A$1:$G$49194,7,FALSE)*1000000,"-")</f>
        <v>1.3667546327154401</v>
      </c>
      <c r="AK41" s="30">
        <f>IFERROR(VLOOKUP(CONCATENATE($B41,"_",AK$4,"_",$C$85,"_",$C$84),Data_for_IC_trend_tables!$A$1:$G$49194,7,FALSE)*1000000,"-")</f>
        <v>1.4959237854430298</v>
      </c>
      <c r="AL41" s="30">
        <f>IFERROR(VLOOKUP(CONCATENATE($B41,"_",AL$4,"_",$C$85,"_",$C$84),Data_for_IC_trend_tables!$A$1:$G$49194,7,FALSE)*1000000,"-")</f>
        <v>1.46636259466148</v>
      </c>
      <c r="AM41" s="30">
        <f>IFERROR(VLOOKUP(CONCATENATE($B41,"_",AM$4,"_",$C$85,"_",$C$84),Data_for_IC_trend_tables!$A$1:$G$49194,7,FALSE)*1000000,"-")</f>
        <v>1.56237328348013</v>
      </c>
      <c r="AN41" s="30">
        <f>IFERROR(VLOOKUP(CONCATENATE($B41,"_",AN$4,"_",$C$85,"_",$C$84),Data_for_IC_trend_tables!$A$1:$G$49194,7,FALSE)*1000000,"-")</f>
        <v>1.7562266691427499</v>
      </c>
      <c r="AO41" s="30">
        <f>IFERROR(VLOOKUP(CONCATENATE($B41,"_",AO$4,"_",$C$85,"_",$C$84),Data_for_IC_trend_tables!$A$1:$G$49194,7,FALSE)*1000000,"-")</f>
        <v>1.9128009316309103</v>
      </c>
      <c r="AP41" s="30">
        <f>IFERROR(VLOOKUP(CONCATENATE($B41,"_",AP$4,"_",$C$85,"_",$C$84),Data_for_IC_trend_tables!$A$1:$G$49194,7,FALSE)*1000000,"-")</f>
        <v>2.0168685112715101</v>
      </c>
      <c r="AQ41" s="30">
        <f>IFERROR(VLOOKUP(CONCATENATE($B41,"_",AQ$4,"_",$C$85,"_",$C$84),Data_for_IC_trend_tables!$A$1:$G$49194,7,FALSE)*1000000,"-")</f>
        <v>2.3871839602340499</v>
      </c>
      <c r="AR41" s="30">
        <f>IFERROR(VLOOKUP(CONCATENATE($B41,"_",AR$4,"_",$C$85,"_",$C$84),Data_for_IC_trend_tables!$A$1:$G$49194,7,FALSE)*1000000,"-")</f>
        <v>2.3872189142581401</v>
      </c>
      <c r="AS41" s="30">
        <f>IFERROR(VLOOKUP(CONCATENATE($B41,"_",AS$4,"_",$C$85,"_",$C$84),Data_for_IC_trend_tables!$A$1:$G$49194,7,FALSE)*1000000,"-")</f>
        <v>1.4179451737333899</v>
      </c>
      <c r="AT41" s="30">
        <f>IFERROR(VLOOKUP(CONCATENATE($B41,"_",AT$4,"_",$C$85,"_",$C$84),Data_for_IC_trend_tables!$A$1:$G$49194,7,FALSE)*1000000,"-")</f>
        <v>1.2731811947190801</v>
      </c>
      <c r="AU41" s="30">
        <f>IFERROR(VLOOKUP(CONCATENATE($B41,"_",AU$4,"_",$C$85,"_",$C$84),Data_for_IC_trend_tables!$A$1:$G$49194,7,FALSE)*1000000,"-")</f>
        <v>1.2240529000187199</v>
      </c>
      <c r="AV41" s="30"/>
      <c r="AW41" s="30">
        <f>IFERROR(VLOOKUP(CONCATENATE($B41,"_",AW$4,"_",$C$85,"_",$C$84),Data_for_IC_trend_tables!$A$1:$G$49194,7,FALSE)*1000000,"-")</f>
        <v>1.2240529000187199</v>
      </c>
      <c r="AX41" s="82"/>
      <c r="AY41" s="38" t="str">
        <f t="shared" si="0"/>
        <v/>
      </c>
      <c r="AZ41" s="58" t="str">
        <f t="shared" si="1"/>
        <v/>
      </c>
      <c r="BA41" s="86"/>
      <c r="BC41" s="21"/>
    </row>
    <row r="42" spans="2:55" s="20" customFormat="1" x14ac:dyDescent="0.2">
      <c r="B42" s="53" t="s">
        <v>170</v>
      </c>
      <c r="C42" s="71" t="s">
        <v>31</v>
      </c>
      <c r="D42" s="69">
        <v>1989</v>
      </c>
      <c r="E42" s="30" t="str">
        <f>IFERROR(VLOOKUP(CONCATENATE($B42,"_",E$4,"_",$C$85,"_",$C$84),Data_for_IC_trend_tables!$A$1:$G$49194,7,FALSE)*1000000,"-")</f>
        <v>-</v>
      </c>
      <c r="F42" s="30" t="str">
        <f>IFERROR(VLOOKUP(CONCATENATE($B42,"_",F$4,"_",$C$85,"_",$C$84),Data_for_IC_trend_tables!$A$1:$G$49194,7,FALSE)*1000000,"-")</f>
        <v>-</v>
      </c>
      <c r="G42" s="30" t="str">
        <f>IFERROR(VLOOKUP(CONCATENATE($B42,"_",G$4,"_",$C$85,"_",$C$84),Data_for_IC_trend_tables!$A$1:$G$49194,7,FALSE)*1000000,"-")</f>
        <v>-</v>
      </c>
      <c r="H42" s="30" t="str">
        <f>IFERROR(VLOOKUP(CONCATENATE($B42,"_",H$4,"_",$C$85,"_",$C$84),Data_for_IC_trend_tables!$A$1:$G$49194,7,FALSE)*1000000,"-")</f>
        <v>-</v>
      </c>
      <c r="I42" s="30" t="str">
        <f>IFERROR(VLOOKUP(CONCATENATE($B42,"_",I$4,"_",$C$85,"_",$C$84),Data_for_IC_trend_tables!$A$1:$G$49194,7,FALSE)*1000000,"-")</f>
        <v>-</v>
      </c>
      <c r="J42" s="30" t="str">
        <f>IFERROR(VLOOKUP(CONCATENATE($B42,"_",J$4,"_",$C$85,"_",$C$84),Data_for_IC_trend_tables!$A$1:$G$49194,7,FALSE)*1000000,"-")</f>
        <v>-</v>
      </c>
      <c r="K42" s="30" t="str">
        <f>IFERROR(VLOOKUP(CONCATENATE($B42,"_",K$4,"_",$C$85,"_",$C$84),Data_for_IC_trend_tables!$A$1:$G$49194,7,FALSE)*1000000,"-")</f>
        <v>-</v>
      </c>
      <c r="L42" s="30" t="str">
        <f>IFERROR(VLOOKUP(CONCATENATE($B42,"_",L$4,"_",$C$85,"_",$C$84),Data_for_IC_trend_tables!$A$1:$G$49194,7,FALSE)*1000000,"-")</f>
        <v>-</v>
      </c>
      <c r="M42" s="30" t="str">
        <f>IFERROR(VLOOKUP(CONCATENATE($B42,"_",M$4,"_",$C$85,"_",$C$84),Data_for_IC_trend_tables!$A$1:$G$49194,7,FALSE)*1000000,"-")</f>
        <v>-</v>
      </c>
      <c r="N42" s="30">
        <f>IFERROR(VLOOKUP(CONCATENATE($B42,"_",N$4,"_",$C$85,"_",$C$84),Data_for_IC_trend_tables!$A$1:$G$49194,7,FALSE)*1000000,"-")</f>
        <v>56.95</v>
      </c>
      <c r="O42" s="30">
        <f>IFERROR(VLOOKUP(CONCATENATE($B42,"_",O$4,"_",$C$85,"_",$C$84),Data_for_IC_trend_tables!$A$1:$G$49194,7,FALSE)*1000000,"-")</f>
        <v>2.8427217529631199</v>
      </c>
      <c r="P42" s="30">
        <f>IFERROR(VLOOKUP(CONCATENATE($B42,"_",P$4,"_",$C$85,"_",$C$84),Data_for_IC_trend_tables!$A$1:$G$49194,7,FALSE)*1000000,"-")</f>
        <v>2.5779027753031301</v>
      </c>
      <c r="Q42" s="30">
        <f>IFERROR(VLOOKUP(CONCATENATE($B42,"_",Q$4,"_",$C$85,"_",$C$84),Data_for_IC_trend_tables!$A$1:$G$49194,7,FALSE)*1000000,"-")</f>
        <v>2.6974146054423902</v>
      </c>
      <c r="R42" s="30">
        <f>IFERROR(VLOOKUP(CONCATENATE($B42,"_",R$4,"_",$C$85,"_",$C$84),Data_for_IC_trend_tables!$A$1:$G$49194,7,FALSE)*1000000,"-")</f>
        <v>2.7950568699381901</v>
      </c>
      <c r="S42" s="30">
        <f>IFERROR(VLOOKUP(CONCATENATE($B42,"_",S$4,"_",$C$85,"_",$C$84),Data_for_IC_trend_tables!$A$1:$G$49194,7,FALSE)*1000000,"-")</f>
        <v>2.7900901712253798</v>
      </c>
      <c r="T42" s="30">
        <f>IFERROR(VLOOKUP(CONCATENATE($B42,"_",T$4,"_",$C$85,"_",$C$84),Data_for_IC_trend_tables!$A$1:$G$49194,7,FALSE)*1000000,"-")</f>
        <v>2.9227802835384402</v>
      </c>
      <c r="U42" s="30">
        <f>IFERROR(VLOOKUP(CONCATENATE($B42,"_",U$4,"_",$C$85,"_",$C$84),Data_for_IC_trend_tables!$A$1:$G$49194,7,FALSE)*1000000,"-")</f>
        <v>3.1440527599999997</v>
      </c>
      <c r="V42" s="30">
        <f>IFERROR(VLOOKUP(CONCATENATE($B42,"_",V$4,"_",$C$85,"_",$C$84),Data_for_IC_trend_tables!$A$1:$G$49194,7,FALSE)*1000000,"-")</f>
        <v>3.0043384</v>
      </c>
      <c r="W42" s="30">
        <f>IFERROR(VLOOKUP(CONCATENATE($B42,"_",W$4,"_",$C$85,"_",$C$84),Data_for_IC_trend_tables!$A$1:$G$49194,7,FALSE)*1000000,"-")</f>
        <v>2.6987499399999999</v>
      </c>
      <c r="X42" s="30">
        <f>IFERROR(VLOOKUP(CONCATENATE($B42,"_",X$4,"_",$C$85,"_",$C$84),Data_for_IC_trend_tables!$A$1:$G$49194,7,FALSE)*1000000,"-")</f>
        <v>3.283335466</v>
      </c>
      <c r="Y42" s="30">
        <f>IFERROR(VLOOKUP(CONCATENATE($B42,"_",Y$4,"_",$C$85,"_",$C$84),Data_for_IC_trend_tables!$A$1:$G$49194,7,FALSE)*1000000,"-")</f>
        <v>3.8753863980000003</v>
      </c>
      <c r="Z42" s="30">
        <f>IFERROR(VLOOKUP(CONCATENATE($B42,"_",Z$4,"_",$C$85,"_",$C$84),Data_for_IC_trend_tables!$A$1:$G$49194,7,FALSE)*1000000,"-")</f>
        <v>4.1740495656924805</v>
      </c>
      <c r="AA42" s="30">
        <f>IFERROR(VLOOKUP(CONCATENATE($B42,"_",AA$4,"_",$C$85,"_",$C$84),Data_for_IC_trend_tables!$A$1:$G$49194,7,FALSE)*1000000,"-")</f>
        <v>4.0855018546377204</v>
      </c>
      <c r="AB42" s="30">
        <f>IFERROR(VLOOKUP(CONCATENATE($B42,"_",AB$4,"_",$C$85,"_",$C$84),Data_for_IC_trend_tables!$A$1:$G$49194,7,FALSE)*1000000,"-")</f>
        <v>4.6752664528000007</v>
      </c>
      <c r="AC42" s="30">
        <f>IFERROR(VLOOKUP(CONCATENATE($B42,"_",AC$4,"_",$C$85,"_",$C$84),Data_for_IC_trend_tables!$A$1:$G$49194,7,FALSE)*1000000,"-")</f>
        <v>4.5075325480000004</v>
      </c>
      <c r="AD42" s="30">
        <f>IFERROR(VLOOKUP(CONCATENATE($B42,"_",AD$4,"_",$C$85,"_",$C$84),Data_for_IC_trend_tables!$A$1:$G$49194,7,FALSE)*1000000,"-")</f>
        <v>4.2052525374461007</v>
      </c>
      <c r="AE42" s="30">
        <f>IFERROR(VLOOKUP(CONCATENATE($B42,"_",AE$4,"_",$C$85,"_",$C$84),Data_for_IC_trend_tables!$A$1:$G$49194,7,FALSE)*1000000,"-")</f>
        <v>4.2324544515160198</v>
      </c>
      <c r="AF42" s="30">
        <f>IFERROR(VLOOKUP(CONCATENATE($B42,"_",AF$4,"_",$C$85,"_",$C$84),Data_for_IC_trend_tables!$A$1:$G$49194,7,FALSE)*1000000,"-")</f>
        <v>3.9848275222752298</v>
      </c>
      <c r="AG42" s="30">
        <f>IFERROR(VLOOKUP(CONCATENATE($B42,"_",AG$4,"_",$C$85,"_",$C$84),Data_for_IC_trend_tables!$A$1:$G$49194,7,FALSE)*1000000,"-")</f>
        <v>3.7627446807998401</v>
      </c>
      <c r="AH42" s="30">
        <f>IFERROR(VLOOKUP(CONCATENATE($B42,"_",AH$4,"_",$C$85,"_",$C$84),Data_for_IC_trend_tables!$A$1:$G$49194,7,FALSE)*1000000,"-")</f>
        <v>3.1976911658139699</v>
      </c>
      <c r="AI42" s="30">
        <f>IFERROR(VLOOKUP(CONCATENATE($B42,"_",AI$4,"_",$C$85,"_",$C$84),Data_for_IC_trend_tables!$A$1:$G$49194,7,FALSE)*1000000,"-")</f>
        <v>3.2041078350944101</v>
      </c>
      <c r="AJ42" s="30">
        <f>IFERROR(VLOOKUP(CONCATENATE($B42,"_",AJ$4,"_",$C$85,"_",$C$84),Data_for_IC_trend_tables!$A$1:$G$49194,7,FALSE)*1000000,"-")</f>
        <v>3.4507407387807301</v>
      </c>
      <c r="AK42" s="30">
        <f>IFERROR(VLOOKUP(CONCATENATE($B42,"_",AK$4,"_",$C$85,"_",$C$84),Data_for_IC_trend_tables!$A$1:$G$49194,7,FALSE)*1000000,"-")</f>
        <v>3.3600959417450498</v>
      </c>
      <c r="AL42" s="30">
        <f>IFERROR(VLOOKUP(CONCATENATE($B42,"_",AL$4,"_",$C$85,"_",$C$84),Data_for_IC_trend_tables!$A$1:$G$49194,7,FALSE)*1000000,"-")</f>
        <v>2.86676180008571</v>
      </c>
      <c r="AM42" s="30">
        <f>IFERROR(VLOOKUP(CONCATENATE($B42,"_",AM$4,"_",$C$85,"_",$C$84),Data_for_IC_trend_tables!$A$1:$G$49194,7,FALSE)*1000000,"-")</f>
        <v>2.9320334507857098</v>
      </c>
      <c r="AN42" s="30">
        <f>IFERROR(VLOOKUP(CONCATENATE($B42,"_",AN$4,"_",$C$85,"_",$C$84),Data_for_IC_trend_tables!$A$1:$G$49194,7,FALSE)*1000000,"-")</f>
        <v>3.0253807751195403</v>
      </c>
      <c r="AO42" s="30">
        <f>IFERROR(VLOOKUP(CONCATENATE($B42,"_",AO$4,"_",$C$85,"_",$C$84),Data_for_IC_trend_tables!$A$1:$G$49194,7,FALSE)*1000000,"-")</f>
        <v>2.9480850091803799</v>
      </c>
      <c r="AP42" s="30">
        <f>IFERROR(VLOOKUP(CONCATENATE($B42,"_",AP$4,"_",$C$85,"_",$C$84),Data_for_IC_trend_tables!$A$1:$G$49194,7,FALSE)*1000000,"-")</f>
        <v>3.1106876926560401</v>
      </c>
      <c r="AQ42" s="30">
        <f>IFERROR(VLOOKUP(CONCATENATE($B42,"_",AQ$4,"_",$C$85,"_",$C$84),Data_for_IC_trend_tables!$A$1:$G$49194,7,FALSE)*1000000,"-")</f>
        <v>3.1345456181046303</v>
      </c>
      <c r="AR42" s="30">
        <f>IFERROR(VLOOKUP(CONCATENATE($B42,"_",AR$4,"_",$C$85,"_",$C$84),Data_for_IC_trend_tables!$A$1:$G$49194,7,FALSE)*1000000,"-")</f>
        <v>3.12488888353518</v>
      </c>
      <c r="AS42" s="30">
        <f>IFERROR(VLOOKUP(CONCATENATE($B42,"_",AS$4,"_",$C$85,"_",$C$84),Data_for_IC_trend_tables!$A$1:$G$49194,7,FALSE)*1000000,"-")</f>
        <v>2.9952010606108601</v>
      </c>
      <c r="AT42" s="30">
        <f>IFERROR(VLOOKUP(CONCATENATE($B42,"_",AT$4,"_",$C$85,"_",$C$84),Data_for_IC_trend_tables!$A$1:$G$49194,7,FALSE)*1000000,"-")</f>
        <v>3.59438046413932</v>
      </c>
      <c r="AU42" s="30">
        <f>IFERROR(VLOOKUP(CONCATENATE($B42,"_",AU$4,"_",$C$85,"_",$C$84),Data_for_IC_trend_tables!$A$1:$G$49194,7,FALSE)*1000000,"-")</f>
        <v>3.1340511990368598</v>
      </c>
      <c r="AV42" s="30"/>
      <c r="AW42" s="30">
        <f>IFERROR(VLOOKUP(CONCATENATE($B42,"_",AW$4,"_",$C$85,"_",$C$84),Data_for_IC_trend_tables!$A$1:$G$49194,7,FALSE)*1000000,"-")</f>
        <v>3.1340511990368598</v>
      </c>
      <c r="AX42" s="82">
        <f>N42</f>
        <v>56.95</v>
      </c>
      <c r="AY42" s="38" t="str">
        <f t="shared" si="0"/>
        <v>Yes</v>
      </c>
      <c r="AZ42" s="58">
        <f t="shared" si="1"/>
        <v>-0.94496837227327724</v>
      </c>
      <c r="BA42" s="32" t="s">
        <v>76</v>
      </c>
      <c r="BC42" s="21"/>
    </row>
    <row r="43" spans="2:55" s="3" customFormat="1" x14ac:dyDescent="0.2">
      <c r="B43" s="53" t="s">
        <v>171</v>
      </c>
      <c r="C43" s="61" t="s">
        <v>58</v>
      </c>
      <c r="D43" s="56"/>
      <c r="E43" s="30" t="str">
        <f>IFERROR(VLOOKUP(CONCATENATE($B43,"_",E$4,"_",$C$85,"_",$C$84),Data_for_IC_trend_tables!$A$1:$G$49194,7,FALSE)*1000000,"-")</f>
        <v>-</v>
      </c>
      <c r="F43" s="30" t="str">
        <f>IFERROR(VLOOKUP(CONCATENATE($B43,"_",F$4,"_",$C$85,"_",$C$84),Data_for_IC_trend_tables!$A$1:$G$49194,7,FALSE)*1000000,"-")</f>
        <v>-</v>
      </c>
      <c r="G43" s="30" t="str">
        <f>IFERROR(VLOOKUP(CONCATENATE($B43,"_",G$4,"_",$C$85,"_",$C$84),Data_for_IC_trend_tables!$A$1:$G$49194,7,FALSE)*1000000,"-")</f>
        <v>-</v>
      </c>
      <c r="H43" s="30" t="str">
        <f>IFERROR(VLOOKUP(CONCATENATE($B43,"_",H$4,"_",$C$85,"_",$C$84),Data_for_IC_trend_tables!$A$1:$G$49194,7,FALSE)*1000000,"-")</f>
        <v>-</v>
      </c>
      <c r="I43" s="30" t="str">
        <f>IFERROR(VLOOKUP(CONCATENATE($B43,"_",I$4,"_",$C$85,"_",$C$84),Data_for_IC_trend_tables!$A$1:$G$49194,7,FALSE)*1000000,"-")</f>
        <v>-</v>
      </c>
      <c r="J43" s="30" t="str">
        <f>IFERROR(VLOOKUP(CONCATENATE($B43,"_",J$4,"_",$C$85,"_",$C$84),Data_for_IC_trend_tables!$A$1:$G$49194,7,FALSE)*1000000,"-")</f>
        <v>-</v>
      </c>
      <c r="K43" s="30" t="str">
        <f>IFERROR(VLOOKUP(CONCATENATE($B43,"_",K$4,"_",$C$85,"_",$C$84),Data_for_IC_trend_tables!$A$1:$G$49194,7,FALSE)*1000000,"-")</f>
        <v>-</v>
      </c>
      <c r="L43" s="30" t="str">
        <f>IFERROR(VLOOKUP(CONCATENATE($B43,"_",L$4,"_",$C$85,"_",$C$84),Data_for_IC_trend_tables!$A$1:$G$49194,7,FALSE)*1000000,"-")</f>
        <v>-</v>
      </c>
      <c r="M43" s="30" t="str">
        <f>IFERROR(VLOOKUP(CONCATENATE($B43,"_",M$4,"_",$C$85,"_",$C$84),Data_for_IC_trend_tables!$A$1:$G$49194,7,FALSE)*1000000,"-")</f>
        <v>-</v>
      </c>
      <c r="N43" s="30" t="str">
        <f>IFERROR(VLOOKUP(CONCATENATE($B43,"_",N$4,"_",$C$85,"_",$C$84),Data_for_IC_trend_tables!$A$1:$G$49194,7,FALSE)*1000000,"-")</f>
        <v>-</v>
      </c>
      <c r="O43" s="30">
        <f>IFERROR(VLOOKUP(CONCATENATE($B43,"_",O$4,"_",$C$85,"_",$C$84),Data_for_IC_trend_tables!$A$1:$G$49194,7,FALSE)*1000000,"-")</f>
        <v>1.637</v>
      </c>
      <c r="P43" s="30">
        <f>IFERROR(VLOOKUP(CONCATENATE($B43,"_",P$4,"_",$C$85,"_",$C$84),Data_for_IC_trend_tables!$A$1:$G$49194,7,FALSE)*1000000,"-")</f>
        <v>1.637</v>
      </c>
      <c r="Q43" s="30">
        <f>IFERROR(VLOOKUP(CONCATENATE($B43,"_",Q$4,"_",$C$85,"_",$C$84),Data_for_IC_trend_tables!$A$1:$G$49194,7,FALSE)*1000000,"-")</f>
        <v>1.637</v>
      </c>
      <c r="R43" s="30">
        <f>IFERROR(VLOOKUP(CONCATENATE($B43,"_",R$4,"_",$C$85,"_",$C$84),Data_for_IC_trend_tables!$A$1:$G$49194,7,FALSE)*1000000,"-")</f>
        <v>1.6869999999999998</v>
      </c>
      <c r="S43" s="30">
        <f>IFERROR(VLOOKUP(CONCATENATE($B43,"_",S$4,"_",$C$85,"_",$C$84),Data_for_IC_trend_tables!$A$1:$G$49194,7,FALSE)*1000000,"-")</f>
        <v>1.5999999999999999</v>
      </c>
      <c r="T43" s="30">
        <f>IFERROR(VLOOKUP(CONCATENATE($B43,"_",T$4,"_",$C$85,"_",$C$84),Data_for_IC_trend_tables!$A$1:$G$49194,7,FALSE)*1000000,"-")</f>
        <v>1.3</v>
      </c>
      <c r="U43" s="30">
        <f>IFERROR(VLOOKUP(CONCATENATE($B43,"_",U$4,"_",$C$85,"_",$C$84),Data_for_IC_trend_tables!$A$1:$G$49194,7,FALSE)*1000000,"-")</f>
        <v>1.1000000000000001</v>
      </c>
      <c r="V43" s="30">
        <f>IFERROR(VLOOKUP(CONCATENATE($B43,"_",V$4,"_",$C$85,"_",$C$84),Data_for_IC_trend_tables!$A$1:$G$49194,7,FALSE)*1000000,"-")</f>
        <v>0.97900000000000009</v>
      </c>
      <c r="W43" s="30">
        <f>IFERROR(VLOOKUP(CONCATENATE($B43,"_",W$4,"_",$C$85,"_",$C$84),Data_for_IC_trend_tables!$A$1:$G$49194,7,FALSE)*1000000,"-")</f>
        <v>0.95</v>
      </c>
      <c r="X43" s="30">
        <f>IFERROR(VLOOKUP(CONCATENATE($B43,"_",X$4,"_",$C$85,"_",$C$84),Data_for_IC_trend_tables!$A$1:$G$49194,7,FALSE)*1000000,"-")</f>
        <v>0.98</v>
      </c>
      <c r="Y43" s="30">
        <f>IFERROR(VLOOKUP(CONCATENATE($B43,"_",Y$4,"_",$C$85,"_",$C$84),Data_for_IC_trend_tables!$A$1:$G$49194,7,FALSE)*1000000,"-")</f>
        <v>1.1000000000000001</v>
      </c>
      <c r="Z43" s="30" t="str">
        <f>IFERROR(VLOOKUP(CONCATENATE($B43,"_",Z$4,"_",$C$85,"_",$C$84),Data_for_IC_trend_tables!$A$1:$G$49194,7,FALSE)*1000000,"-")</f>
        <v>-</v>
      </c>
      <c r="AA43" s="30" t="str">
        <f>IFERROR(VLOOKUP(CONCATENATE($B43,"_",AA$4,"_",$C$85,"_",$C$84),Data_for_IC_trend_tables!$A$1:$G$49194,7,FALSE)*1000000,"-")</f>
        <v>-</v>
      </c>
      <c r="AB43" s="30" t="str">
        <f>IFERROR(VLOOKUP(CONCATENATE($B43,"_",AB$4,"_",$C$85,"_",$C$84),Data_for_IC_trend_tables!$A$1:$G$49194,7,FALSE)*1000000,"-")</f>
        <v>-</v>
      </c>
      <c r="AC43" s="30" t="str">
        <f>IFERROR(VLOOKUP(CONCATENATE($B43,"_",AC$4,"_",$C$85,"_",$C$84),Data_for_IC_trend_tables!$A$1:$G$49194,7,FALSE)*1000000,"-")</f>
        <v>-</v>
      </c>
      <c r="AD43" s="30" t="str">
        <f>IFERROR(VLOOKUP(CONCATENATE($B43,"_",AD$4,"_",$C$85,"_",$C$84),Data_for_IC_trend_tables!$A$1:$G$49194,7,FALSE)*1000000,"-")</f>
        <v>-</v>
      </c>
      <c r="AE43" s="30" t="str">
        <f>IFERROR(VLOOKUP(CONCATENATE($B43,"_",AE$4,"_",$C$85,"_",$C$84),Data_for_IC_trend_tables!$A$1:$G$49194,7,FALSE)*1000000,"-")</f>
        <v>-</v>
      </c>
      <c r="AF43" s="30" t="str">
        <f>IFERROR(VLOOKUP(CONCATENATE($B43,"_",AF$4,"_",$C$85,"_",$C$84),Data_for_IC_trend_tables!$A$1:$G$49194,7,FALSE)*1000000,"-")</f>
        <v>-</v>
      </c>
      <c r="AG43" s="30" t="str">
        <f>IFERROR(VLOOKUP(CONCATENATE($B43,"_",AG$4,"_",$C$85,"_",$C$84),Data_for_IC_trend_tables!$A$1:$G$49194,7,FALSE)*1000000,"-")</f>
        <v>-</v>
      </c>
      <c r="AH43" s="30" t="str">
        <f>IFERROR(VLOOKUP(CONCATENATE($B43,"_",AH$4,"_",$C$85,"_",$C$84),Data_for_IC_trend_tables!$A$1:$G$49194,7,FALSE)*1000000,"-")</f>
        <v>-</v>
      </c>
      <c r="AI43" s="30" t="str">
        <f>IFERROR(VLOOKUP(CONCATENATE($B43,"_",AI$4,"_",$C$85,"_",$C$84),Data_for_IC_trend_tables!$A$1:$G$49194,7,FALSE)*1000000,"-")</f>
        <v>-</v>
      </c>
      <c r="AJ43" s="30" t="str">
        <f>IFERROR(VLOOKUP(CONCATENATE($B43,"_",AJ$4,"_",$C$85,"_",$C$84),Data_for_IC_trend_tables!$A$1:$G$49194,7,FALSE)*1000000,"-")</f>
        <v>-</v>
      </c>
      <c r="AK43" s="30" t="str">
        <f>IFERROR(VLOOKUP(CONCATENATE($B43,"_",AK$4,"_",$C$85,"_",$C$84),Data_for_IC_trend_tables!$A$1:$G$49194,7,FALSE)*1000000,"-")</f>
        <v>-</v>
      </c>
      <c r="AL43" s="30" t="str">
        <f>IFERROR(VLOOKUP(CONCATENATE($B43,"_",AL$4,"_",$C$85,"_",$C$84),Data_for_IC_trend_tables!$A$1:$G$49194,7,FALSE)*1000000,"-")</f>
        <v>-</v>
      </c>
      <c r="AM43" s="30" t="str">
        <f>IFERROR(VLOOKUP(CONCATENATE($B43,"_",AM$4,"_",$C$85,"_",$C$84),Data_for_IC_trend_tables!$A$1:$G$49194,7,FALSE)*1000000,"-")</f>
        <v>-</v>
      </c>
      <c r="AN43" s="30" t="str">
        <f>IFERROR(VLOOKUP(CONCATENATE($B43,"_",AN$4,"_",$C$85,"_",$C$84),Data_for_IC_trend_tables!$A$1:$G$49194,7,FALSE)*1000000,"-")</f>
        <v>-</v>
      </c>
      <c r="AO43" s="30" t="str">
        <f>IFERROR(VLOOKUP(CONCATENATE($B43,"_",AO$4,"_",$C$85,"_",$C$84),Data_for_IC_trend_tables!$A$1:$G$49194,7,FALSE)*1000000,"-")</f>
        <v>-</v>
      </c>
      <c r="AP43" s="30" t="str">
        <f>IFERROR(VLOOKUP(CONCATENATE($B43,"_",AP$4,"_",$C$85,"_",$C$84),Data_for_IC_trend_tables!$A$1:$G$49194,7,FALSE)*1000000,"-")</f>
        <v>-</v>
      </c>
      <c r="AQ43" s="30" t="str">
        <f>IFERROR(VLOOKUP(CONCATENATE($B43,"_",AQ$4,"_",$C$85,"_",$C$84),Data_for_IC_trend_tables!$A$1:$G$49194,7,FALSE)*1000000,"-")</f>
        <v>-</v>
      </c>
      <c r="AR43" s="30" t="str">
        <f>IFERROR(VLOOKUP(CONCATENATE($B43,"_",AR$4,"_",$C$85,"_",$C$84),Data_for_IC_trend_tables!$A$1:$G$49194,7,FALSE)*1000000,"-")</f>
        <v>-</v>
      </c>
      <c r="AS43" s="30" t="str">
        <f>IFERROR(VLOOKUP(CONCATENATE($B43,"_",AS$4,"_",$C$85,"_",$C$84),Data_for_IC_trend_tables!$A$1:$G$49194,7,FALSE)*1000000,"-")</f>
        <v>-</v>
      </c>
      <c r="AT43" s="30" t="str">
        <f>IFERROR(VLOOKUP(CONCATENATE($B43,"_",AT$4,"_",$C$85,"_",$C$84),Data_for_IC_trend_tables!$A$1:$G$49194,7,FALSE)*1000000,"-")</f>
        <v>-</v>
      </c>
      <c r="AU43" s="30" t="str">
        <f>IFERROR(VLOOKUP(CONCATENATE($B43,"_",AU$4,"_",$C$85,"_",$C$84),Data_for_IC_trend_tables!$A$1:$G$49194,7,FALSE)*1000000,"-")</f>
        <v>-</v>
      </c>
      <c r="AV43" s="30"/>
      <c r="AW43" s="30" t="str">
        <f>IFERROR(VLOOKUP(CONCATENATE($B43,"_",AW$4,"_",$C$85,"_",$C$84),Data_for_IC_trend_tables!$A$1:$G$49194,7,FALSE)*1000000,"-")</f>
        <v>-</v>
      </c>
      <c r="AX43" s="82"/>
      <c r="AY43" s="38" t="str">
        <f t="shared" si="0"/>
        <v/>
      </c>
      <c r="AZ43" s="58" t="str">
        <f t="shared" si="1"/>
        <v/>
      </c>
      <c r="BA43" s="86"/>
      <c r="BC43" s="21"/>
    </row>
    <row r="44" spans="2:55" s="3" customFormat="1" x14ac:dyDescent="0.2">
      <c r="B44" s="53" t="s">
        <v>172</v>
      </c>
      <c r="C44" s="71" t="s">
        <v>32</v>
      </c>
      <c r="D44" s="56">
        <v>1990</v>
      </c>
      <c r="E44" s="30" t="str">
        <f>IFERROR(VLOOKUP(CONCATENATE($B44,"_",E$4,"_",$C$85,"_",$C$84),Data_for_IC_trend_tables!$A$1:$G$49194,7,FALSE)*1000000,"-")</f>
        <v>-</v>
      </c>
      <c r="F44" s="30" t="str">
        <f>IFERROR(VLOOKUP(CONCATENATE($B44,"_",F$4,"_",$C$85,"_",$C$84),Data_for_IC_trend_tables!$A$1:$G$49194,7,FALSE)*1000000,"-")</f>
        <v>-</v>
      </c>
      <c r="G44" s="30" t="str">
        <f>IFERROR(VLOOKUP(CONCATENATE($B44,"_",G$4,"_",$C$85,"_",$C$84),Data_for_IC_trend_tables!$A$1:$G$49194,7,FALSE)*1000000,"-")</f>
        <v>-</v>
      </c>
      <c r="H44" s="30" t="str">
        <f>IFERROR(VLOOKUP(CONCATENATE($B44,"_",H$4,"_",$C$85,"_",$C$84),Data_for_IC_trend_tables!$A$1:$G$49194,7,FALSE)*1000000,"-")</f>
        <v>-</v>
      </c>
      <c r="I44" s="30" t="str">
        <f>IFERROR(VLOOKUP(CONCATENATE($B44,"_",I$4,"_",$C$85,"_",$C$84),Data_for_IC_trend_tables!$A$1:$G$49194,7,FALSE)*1000000,"-")</f>
        <v>-</v>
      </c>
      <c r="J44" s="30" t="str">
        <f>IFERROR(VLOOKUP(CONCATENATE($B44,"_",J$4,"_",$C$85,"_",$C$84),Data_for_IC_trend_tables!$A$1:$G$49194,7,FALSE)*1000000,"-")</f>
        <v>-</v>
      </c>
      <c r="K44" s="30" t="str">
        <f>IFERROR(VLOOKUP(CONCATENATE($B44,"_",K$4,"_",$C$85,"_",$C$84),Data_for_IC_trend_tables!$A$1:$G$49194,7,FALSE)*1000000,"-")</f>
        <v>-</v>
      </c>
      <c r="L44" s="30" t="str">
        <f>IFERROR(VLOOKUP(CONCATENATE($B44,"_",L$4,"_",$C$85,"_",$C$84),Data_for_IC_trend_tables!$A$1:$G$49194,7,FALSE)*1000000,"-")</f>
        <v>-</v>
      </c>
      <c r="M44" s="30" t="str">
        <f>IFERROR(VLOOKUP(CONCATENATE($B44,"_",M$4,"_",$C$85,"_",$C$84),Data_for_IC_trend_tables!$A$1:$G$49194,7,FALSE)*1000000,"-")</f>
        <v>-</v>
      </c>
      <c r="N44" s="30" t="str">
        <f>IFERROR(VLOOKUP(CONCATENATE($B44,"_",N$4,"_",$C$85,"_",$C$84),Data_for_IC_trend_tables!$A$1:$G$49194,7,FALSE)*1000000,"-")</f>
        <v>-</v>
      </c>
      <c r="O44" s="30">
        <f>IFERROR(VLOOKUP(CONCATENATE($B44,"_",O$4,"_",$C$85,"_",$C$84),Data_for_IC_trend_tables!$A$1:$G$49194,7,FALSE)*1000000,"-")</f>
        <v>2.8689330583950401</v>
      </c>
      <c r="P44" s="30">
        <f>IFERROR(VLOOKUP(CONCATENATE($B44,"_",P$4,"_",$C$85,"_",$C$84),Data_for_IC_trend_tables!$A$1:$G$49194,7,FALSE)*1000000,"-")</f>
        <v>2.5046623759926803</v>
      </c>
      <c r="Q44" s="30">
        <f>IFERROR(VLOOKUP(CONCATENATE($B44,"_",Q$4,"_",$C$85,"_",$C$84),Data_for_IC_trend_tables!$A$1:$G$49194,7,FALSE)*1000000,"-")</f>
        <v>2.3254853851927102</v>
      </c>
      <c r="R44" s="30">
        <f>IFERROR(VLOOKUP(CONCATENATE($B44,"_",R$4,"_",$C$85,"_",$C$84),Data_for_IC_trend_tables!$A$1:$G$49194,7,FALSE)*1000000,"-")</f>
        <v>2.2160161993621701</v>
      </c>
      <c r="S44" s="30">
        <f>IFERROR(VLOOKUP(CONCATENATE($B44,"_",S$4,"_",$C$85,"_",$C$84),Data_for_IC_trend_tables!$A$1:$G$49194,7,FALSE)*1000000,"-")</f>
        <v>2.0452596286290898</v>
      </c>
      <c r="T44" s="30">
        <f>IFERROR(VLOOKUP(CONCATENATE($B44,"_",T$4,"_",$C$85,"_",$C$84),Data_for_IC_trend_tables!$A$1:$G$49194,7,FALSE)*1000000,"-")</f>
        <v>2.5041793947747699</v>
      </c>
      <c r="U44" s="30">
        <f>IFERROR(VLOOKUP(CONCATENATE($B44,"_",U$4,"_",$C$85,"_",$C$84),Data_for_IC_trend_tables!$A$1:$G$49194,7,FALSE)*1000000,"-")</f>
        <v>2.4484519241422102</v>
      </c>
      <c r="V44" s="30">
        <f>IFERROR(VLOOKUP(CONCATENATE($B44,"_",V$4,"_",$C$85,"_",$C$84),Data_for_IC_trend_tables!$A$1:$G$49194,7,FALSE)*1000000,"-")</f>
        <v>2.6188850787251901</v>
      </c>
      <c r="W44" s="30">
        <f>IFERROR(VLOOKUP(CONCATENATE($B44,"_",W$4,"_",$C$85,"_",$C$84),Data_for_IC_trend_tables!$A$1:$G$49194,7,FALSE)*1000000,"-")</f>
        <v>2.6671582124122399</v>
      </c>
      <c r="X44" s="30">
        <f>IFERROR(VLOOKUP(CONCATENATE($B44,"_",X$4,"_",$C$85,"_",$C$84),Data_for_IC_trend_tables!$A$1:$G$49194,7,FALSE)*1000000,"-")</f>
        <v>2.0320195210948202</v>
      </c>
      <c r="Y44" s="30">
        <f>IFERROR(VLOOKUP(CONCATENATE($B44,"_",Y$4,"_",$C$85,"_",$C$84),Data_for_IC_trend_tables!$A$1:$G$49194,7,FALSE)*1000000,"-")</f>
        <v>2.3071352994932499</v>
      </c>
      <c r="Z44" s="30">
        <f>IFERROR(VLOOKUP(CONCATENATE($B44,"_",Z$4,"_",$C$85,"_",$C$84),Data_for_IC_trend_tables!$A$1:$G$49194,7,FALSE)*1000000,"-")</f>
        <v>2.2572276863131</v>
      </c>
      <c r="AA44" s="30">
        <f>IFERROR(VLOOKUP(CONCATENATE($B44,"_",AA$4,"_",$C$85,"_",$C$84),Data_for_IC_trend_tables!$A$1:$G$49194,7,FALSE)*1000000,"-")</f>
        <v>2.3759645675422703</v>
      </c>
      <c r="AB44" s="30">
        <f>IFERROR(VLOOKUP(CONCATENATE($B44,"_",AB$4,"_",$C$85,"_",$C$84),Data_for_IC_trend_tables!$A$1:$G$49194,7,FALSE)*1000000,"-")</f>
        <v>2.47923904789823</v>
      </c>
      <c r="AC44" s="30">
        <f>IFERROR(VLOOKUP(CONCATENATE($B44,"_",AC$4,"_",$C$85,"_",$C$84),Data_for_IC_trend_tables!$A$1:$G$49194,7,FALSE)*1000000,"-")</f>
        <v>2.5776258641672998</v>
      </c>
      <c r="AD44" s="30">
        <f>IFERROR(VLOOKUP(CONCATENATE($B44,"_",AD$4,"_",$C$85,"_",$C$84),Data_for_IC_trend_tables!$A$1:$G$49194,7,FALSE)*1000000,"-")</f>
        <v>2.2317503183264402</v>
      </c>
      <c r="AE44" s="30">
        <f>IFERROR(VLOOKUP(CONCATENATE($B44,"_",AE$4,"_",$C$85,"_",$C$84),Data_for_IC_trend_tables!$A$1:$G$49194,7,FALSE)*1000000,"-")</f>
        <v>2.3742358605109399</v>
      </c>
      <c r="AF44" s="30">
        <f>IFERROR(VLOOKUP(CONCATENATE($B44,"_",AF$4,"_",$C$85,"_",$C$84),Data_for_IC_trend_tables!$A$1:$G$49194,7,FALSE)*1000000,"-")</f>
        <v>2.3571952671062699</v>
      </c>
      <c r="AG44" s="30">
        <f>IFERROR(VLOOKUP(CONCATENATE($B44,"_",AG$4,"_",$C$85,"_",$C$84),Data_for_IC_trend_tables!$A$1:$G$49194,7,FALSE)*1000000,"-")</f>
        <v>2.4418912810327198</v>
      </c>
      <c r="AH44" s="30">
        <f>IFERROR(VLOOKUP(CONCATENATE($B44,"_",AH$4,"_",$C$85,"_",$C$84),Data_for_IC_trend_tables!$A$1:$G$49194,7,FALSE)*1000000,"-")</f>
        <v>2.2668610955475197</v>
      </c>
      <c r="AI44" s="30">
        <f>IFERROR(VLOOKUP(CONCATENATE($B44,"_",AI$4,"_",$C$85,"_",$C$84),Data_for_IC_trend_tables!$A$1:$G$49194,7,FALSE)*1000000,"-")</f>
        <v>2.1202047612000001</v>
      </c>
      <c r="AJ44" s="30">
        <f>IFERROR(VLOOKUP(CONCATENATE($B44,"_",AJ$4,"_",$C$85,"_",$C$84),Data_for_IC_trend_tables!$A$1:$G$49194,7,FALSE)*1000000,"-")</f>
        <v>2.38577175587</v>
      </c>
      <c r="AK44" s="30">
        <f>IFERROR(VLOOKUP(CONCATENATE($B44,"_",AK$4,"_",$C$85,"_",$C$84),Data_for_IC_trend_tables!$A$1:$G$49194,7,FALSE)*1000000,"-")</f>
        <v>2.16995459872</v>
      </c>
      <c r="AL44" s="30">
        <f>IFERROR(VLOOKUP(CONCATENATE($B44,"_",AL$4,"_",$C$85,"_",$C$84),Data_for_IC_trend_tables!$A$1:$G$49194,7,FALSE)*1000000,"-")</f>
        <v>2.2669722498599998</v>
      </c>
      <c r="AM44" s="30">
        <f>IFERROR(VLOOKUP(CONCATENATE($B44,"_",AM$4,"_",$C$85,"_",$C$84),Data_for_IC_trend_tables!$A$1:$G$49194,7,FALSE)*1000000,"-")</f>
        <v>1.8362190441799999</v>
      </c>
      <c r="AN44" s="30">
        <f>IFERROR(VLOOKUP(CONCATENATE($B44,"_",AN$4,"_",$C$85,"_",$C$84),Data_for_IC_trend_tables!$A$1:$G$49194,7,FALSE)*1000000,"-")</f>
        <v>2.2076377456</v>
      </c>
      <c r="AO44" s="30">
        <f>IFERROR(VLOOKUP(CONCATENATE($B44,"_",AO$4,"_",$C$85,"_",$C$84),Data_for_IC_trend_tables!$A$1:$G$49194,7,FALSE)*1000000,"-")</f>
        <v>2.2132858872100001</v>
      </c>
      <c r="AP44" s="30">
        <f>IFERROR(VLOOKUP(CONCATENATE($B44,"_",AP$4,"_",$C$85,"_",$C$84),Data_for_IC_trend_tables!$A$1:$G$49194,7,FALSE)*1000000,"-")</f>
        <v>2.2364762219068899</v>
      </c>
      <c r="AQ44" s="30">
        <f>IFERROR(VLOOKUP(CONCATENATE($B44,"_",AQ$4,"_",$C$85,"_",$C$84),Data_for_IC_trend_tables!$A$1:$G$49194,7,FALSE)*1000000,"-")</f>
        <v>2.1489408707031399</v>
      </c>
      <c r="AR44" s="30">
        <f>IFERROR(VLOOKUP(CONCATENATE($B44,"_",AR$4,"_",$C$85,"_",$C$84),Data_for_IC_trend_tables!$A$1:$G$49194,7,FALSE)*1000000,"-")</f>
        <v>2.1365537193511002</v>
      </c>
      <c r="AS44" s="30">
        <f>IFERROR(VLOOKUP(CONCATENATE($B44,"_",AS$4,"_",$C$85,"_",$C$84),Data_for_IC_trend_tables!$A$1:$G$49194,7,FALSE)*1000000,"-")</f>
        <v>2.3150434321648801</v>
      </c>
      <c r="AT44" s="30">
        <f>IFERROR(VLOOKUP(CONCATENATE($B44,"_",AT$4,"_",$C$85,"_",$C$84),Data_for_IC_trend_tables!$A$1:$G$49194,7,FALSE)*1000000,"-")</f>
        <v>2.1626608336378799</v>
      </c>
      <c r="AU44" s="30">
        <f>IFERROR(VLOOKUP(CONCATENATE($B44,"_",AU$4,"_",$C$85,"_",$C$84),Data_for_IC_trend_tables!$A$1:$G$49194,7,FALSE)*1000000,"-")</f>
        <v>2.1754075021463</v>
      </c>
      <c r="AV44" s="30"/>
      <c r="AW44" s="30">
        <f>IFERROR(VLOOKUP(CONCATENATE($B44,"_",AW$4,"_",$C$85,"_",$C$84),Data_for_IC_trend_tables!$A$1:$G$49194,7,FALSE)*1000000,"-")</f>
        <v>2.1754075021463</v>
      </c>
      <c r="AX44" s="82">
        <f t="shared" ref="AX44:AX50" si="3">O44</f>
        <v>2.8689330583950401</v>
      </c>
      <c r="AY44" s="38" t="str">
        <f t="shared" si="0"/>
        <v>Yes</v>
      </c>
      <c r="AZ44" s="58">
        <f t="shared" si="1"/>
        <v>-0.24173640239508321</v>
      </c>
      <c r="BA44" s="32" t="s">
        <v>76</v>
      </c>
      <c r="BC44" s="21"/>
    </row>
    <row r="45" spans="2:55" s="3" customFormat="1" x14ac:dyDescent="0.2">
      <c r="B45" s="53" t="s">
        <v>173</v>
      </c>
      <c r="C45" s="71" t="s">
        <v>33</v>
      </c>
      <c r="D45" s="56">
        <v>1990</v>
      </c>
      <c r="E45" s="30" t="str">
        <f>IFERROR(VLOOKUP(CONCATENATE($B45,"_",E$4,"_",$C$85,"_",$C$84),Data_for_IC_trend_tables!$A$1:$G$49194,7,FALSE)*1000000,"-")</f>
        <v>-</v>
      </c>
      <c r="F45" s="30" t="str">
        <f>IFERROR(VLOOKUP(CONCATENATE($B45,"_",F$4,"_",$C$85,"_",$C$84),Data_for_IC_trend_tables!$A$1:$G$49194,7,FALSE)*1000000,"-")</f>
        <v>-</v>
      </c>
      <c r="G45" s="30" t="str">
        <f>IFERROR(VLOOKUP(CONCATENATE($B45,"_",G$4,"_",$C$85,"_",$C$84),Data_for_IC_trend_tables!$A$1:$G$49194,7,FALSE)*1000000,"-")</f>
        <v>-</v>
      </c>
      <c r="H45" s="30" t="str">
        <f>IFERROR(VLOOKUP(CONCATENATE($B45,"_",H$4,"_",$C$85,"_",$C$84),Data_for_IC_trend_tables!$A$1:$G$49194,7,FALSE)*1000000,"-")</f>
        <v>-</v>
      </c>
      <c r="I45" s="30" t="str">
        <f>IFERROR(VLOOKUP(CONCATENATE($B45,"_",I$4,"_",$C$85,"_",$C$84),Data_for_IC_trend_tables!$A$1:$G$49194,7,FALSE)*1000000,"-")</f>
        <v>-</v>
      </c>
      <c r="J45" s="30" t="str">
        <f>IFERROR(VLOOKUP(CONCATENATE($B45,"_",J$4,"_",$C$85,"_",$C$84),Data_for_IC_trend_tables!$A$1:$G$49194,7,FALSE)*1000000,"-")</f>
        <v>-</v>
      </c>
      <c r="K45" s="30" t="str">
        <f>IFERROR(VLOOKUP(CONCATENATE($B45,"_",K$4,"_",$C$85,"_",$C$84),Data_for_IC_trend_tables!$A$1:$G$49194,7,FALSE)*1000000,"-")</f>
        <v>-</v>
      </c>
      <c r="L45" s="30" t="str">
        <f>IFERROR(VLOOKUP(CONCATENATE($B45,"_",L$4,"_",$C$85,"_",$C$84),Data_for_IC_trend_tables!$A$1:$G$49194,7,FALSE)*1000000,"-")</f>
        <v>-</v>
      </c>
      <c r="M45" s="30" t="str">
        <f>IFERROR(VLOOKUP(CONCATENATE($B45,"_",M$4,"_",$C$85,"_",$C$84),Data_for_IC_trend_tables!$A$1:$G$49194,7,FALSE)*1000000,"-")</f>
        <v>-</v>
      </c>
      <c r="N45" s="30" t="str">
        <f>IFERROR(VLOOKUP(CONCATENATE($B45,"_",N$4,"_",$C$85,"_",$C$84),Data_for_IC_trend_tables!$A$1:$G$49194,7,FALSE)*1000000,"-")</f>
        <v>-</v>
      </c>
      <c r="O45" s="30">
        <f>IFERROR(VLOOKUP(CONCATENATE($B45,"_",O$4,"_",$C$85,"_",$C$84),Data_for_IC_trend_tables!$A$1:$G$49194,7,FALSE)*1000000,"-")</f>
        <v>15.673570692443501</v>
      </c>
      <c r="P45" s="30">
        <f>IFERROR(VLOOKUP(CONCATENATE($B45,"_",P$4,"_",$C$85,"_",$C$84),Data_for_IC_trend_tables!$A$1:$G$49194,7,FALSE)*1000000,"-")</f>
        <v>11.7412199139163</v>
      </c>
      <c r="Q45" s="30">
        <f>IFERROR(VLOOKUP(CONCATENATE($B45,"_",Q$4,"_",$C$85,"_",$C$84),Data_for_IC_trend_tables!$A$1:$G$49194,7,FALSE)*1000000,"-")</f>
        <v>11.2790254229793</v>
      </c>
      <c r="R45" s="30">
        <f>IFERROR(VLOOKUP(CONCATENATE($B45,"_",R$4,"_",$C$85,"_",$C$84),Data_for_IC_trend_tables!$A$1:$G$49194,7,FALSE)*1000000,"-")</f>
        <v>6.7546960687936899</v>
      </c>
      <c r="S45" s="30">
        <f>IFERROR(VLOOKUP(CONCATENATE($B45,"_",S$4,"_",$C$85,"_",$C$84),Data_for_IC_trend_tables!$A$1:$G$49194,7,FALSE)*1000000,"-")</f>
        <v>5.9224808808771803</v>
      </c>
      <c r="T45" s="30">
        <f>IFERROR(VLOOKUP(CONCATENATE($B45,"_",T$4,"_",$C$85,"_",$C$84),Data_for_IC_trend_tables!$A$1:$G$49194,7,FALSE)*1000000,"-")</f>
        <v>5.7666699472121801</v>
      </c>
      <c r="U45" s="30">
        <f>IFERROR(VLOOKUP(CONCATENATE($B45,"_",U$4,"_",$C$85,"_",$C$84),Data_for_IC_trend_tables!$A$1:$G$49194,7,FALSE)*1000000,"-")</f>
        <v>6.2179366547802202</v>
      </c>
      <c r="V45" s="30">
        <f>IFERROR(VLOOKUP(CONCATENATE($B45,"_",V$4,"_",$C$85,"_",$C$84),Data_for_IC_trend_tables!$A$1:$G$49194,7,FALSE)*1000000,"-")</f>
        <v>5.0026625778749105</v>
      </c>
      <c r="W45" s="30">
        <f>IFERROR(VLOOKUP(CONCATENATE($B45,"_",W$4,"_",$C$85,"_",$C$84),Data_for_IC_trend_tables!$A$1:$G$49194,7,FALSE)*1000000,"-")</f>
        <v>5.1211880716165998</v>
      </c>
      <c r="X45" s="30">
        <f>IFERROR(VLOOKUP(CONCATENATE($B45,"_",X$4,"_",$C$85,"_",$C$84),Data_for_IC_trend_tables!$A$1:$G$49194,7,FALSE)*1000000,"-")</f>
        <v>4.8861568375845099</v>
      </c>
      <c r="Y45" s="30">
        <f>IFERROR(VLOOKUP(CONCATENATE($B45,"_",Y$4,"_",$C$85,"_",$C$84),Data_for_IC_trend_tables!$A$1:$G$49194,7,FALSE)*1000000,"-")</f>
        <v>5.3921572827683706</v>
      </c>
      <c r="Z45" s="30">
        <f>IFERROR(VLOOKUP(CONCATENATE($B45,"_",Z$4,"_",$C$85,"_",$C$84),Data_for_IC_trend_tables!$A$1:$G$49194,7,FALSE)*1000000,"-")</f>
        <v>4.9455573016049099</v>
      </c>
      <c r="AA45" s="30">
        <f>IFERROR(VLOOKUP(CONCATENATE($B45,"_",AA$4,"_",$C$85,"_",$C$84),Data_for_IC_trend_tables!$A$1:$G$49194,7,FALSE)*1000000,"-")</f>
        <v>4.6679181902932303</v>
      </c>
      <c r="AB45" s="30">
        <f>IFERROR(VLOOKUP(CONCATENATE($B45,"_",AB$4,"_",$C$85,"_",$C$84),Data_for_IC_trend_tables!$A$1:$G$49194,7,FALSE)*1000000,"-")</f>
        <v>5.6620488305060404</v>
      </c>
      <c r="AC45" s="30">
        <f>IFERROR(VLOOKUP(CONCATENATE($B45,"_",AC$4,"_",$C$85,"_",$C$84),Data_for_IC_trend_tables!$A$1:$G$49194,7,FALSE)*1000000,"-")</f>
        <v>4.0435826790769305</v>
      </c>
      <c r="AD45" s="30">
        <f>IFERROR(VLOOKUP(CONCATENATE($B45,"_",AD$4,"_",$C$85,"_",$C$84),Data_for_IC_trend_tables!$A$1:$G$49194,7,FALSE)*1000000,"-")</f>
        <v>3.6426710756706</v>
      </c>
      <c r="AE45" s="30">
        <f>IFERROR(VLOOKUP(CONCATENATE($B45,"_",AE$4,"_",$C$85,"_",$C$84),Data_for_IC_trend_tables!$A$1:$G$49194,7,FALSE)*1000000,"-")</f>
        <v>4.2624572056034298</v>
      </c>
      <c r="AF45" s="30">
        <f>IFERROR(VLOOKUP(CONCATENATE($B45,"_",AF$4,"_",$C$85,"_",$C$84),Data_for_IC_trend_tables!$A$1:$G$49194,7,FALSE)*1000000,"-")</f>
        <v>3.54643533683678</v>
      </c>
      <c r="AG45" s="30">
        <f>IFERROR(VLOOKUP(CONCATENATE($B45,"_",AG$4,"_",$C$85,"_",$C$84),Data_for_IC_trend_tables!$A$1:$G$49194,7,FALSE)*1000000,"-")</f>
        <v>3.4107403692606599</v>
      </c>
      <c r="AH45" s="30">
        <f>IFERROR(VLOOKUP(CONCATENATE($B45,"_",AH$4,"_",$C$85,"_",$C$84),Data_for_IC_trend_tables!$A$1:$G$49194,7,FALSE)*1000000,"-")</f>
        <v>3.3286351003049699</v>
      </c>
      <c r="AI45" s="30">
        <f>IFERROR(VLOOKUP(CONCATENATE($B45,"_",AI$4,"_",$C$85,"_",$C$84),Data_for_IC_trend_tables!$A$1:$G$49194,7,FALSE)*1000000,"-")</f>
        <v>3.4075568656510002</v>
      </c>
      <c r="AJ45" s="30">
        <f>IFERROR(VLOOKUP(CONCATENATE($B45,"_",AJ$4,"_",$C$85,"_",$C$84),Data_for_IC_trend_tables!$A$1:$G$49194,7,FALSE)*1000000,"-")</f>
        <v>3.4852144052979801</v>
      </c>
      <c r="AK45" s="30">
        <f>IFERROR(VLOOKUP(CONCATENATE($B45,"_",AK$4,"_",$C$85,"_",$C$84),Data_for_IC_trend_tables!$A$1:$G$49194,7,FALSE)*1000000,"-")</f>
        <v>3.4601396599972198</v>
      </c>
      <c r="AL45" s="30">
        <f>IFERROR(VLOOKUP(CONCATENATE($B45,"_",AL$4,"_",$C$85,"_",$C$84),Data_for_IC_trend_tables!$A$1:$G$49194,7,FALSE)*1000000,"-")</f>
        <v>3.5310941402351701</v>
      </c>
      <c r="AM45" s="30">
        <f>IFERROR(VLOOKUP(CONCATENATE($B45,"_",AM$4,"_",$C$85,"_",$C$84),Data_for_IC_trend_tables!$A$1:$G$49194,7,FALSE)*1000000,"-")</f>
        <v>3.12739998999555</v>
      </c>
      <c r="AN45" s="30">
        <f>IFERROR(VLOOKUP(CONCATENATE($B45,"_",AN$4,"_",$C$85,"_",$C$84),Data_for_IC_trend_tables!$A$1:$G$49194,7,FALSE)*1000000,"-")</f>
        <v>3.3478114998691302</v>
      </c>
      <c r="AO45" s="30">
        <f>IFERROR(VLOOKUP(CONCATENATE($B45,"_",AO$4,"_",$C$85,"_",$C$84),Data_for_IC_trend_tables!$A$1:$G$49194,7,FALSE)*1000000,"-")</f>
        <v>3.01959563812501</v>
      </c>
      <c r="AP45" s="30">
        <f>IFERROR(VLOOKUP(CONCATENATE($B45,"_",AP$4,"_",$C$85,"_",$C$84),Data_for_IC_trend_tables!$A$1:$G$49194,7,FALSE)*1000000,"-")</f>
        <v>3.8846862964374802</v>
      </c>
      <c r="AQ45" s="30">
        <f>IFERROR(VLOOKUP(CONCATENATE($B45,"_",AQ$4,"_",$C$85,"_",$C$84),Data_for_IC_trend_tables!$A$1:$G$49194,7,FALSE)*1000000,"-")</f>
        <v>3.3270513915879802</v>
      </c>
      <c r="AR45" s="30">
        <f>IFERROR(VLOOKUP(CONCATENATE($B45,"_",AR$4,"_",$C$85,"_",$C$84),Data_for_IC_trend_tables!$A$1:$G$49194,7,FALSE)*1000000,"-")</f>
        <v>3.33391600001509</v>
      </c>
      <c r="AS45" s="30">
        <f>IFERROR(VLOOKUP(CONCATENATE($B45,"_",AS$4,"_",$C$85,"_",$C$84),Data_for_IC_trend_tables!$A$1:$G$49194,7,FALSE)*1000000,"-")</f>
        <v>3.14882224998839</v>
      </c>
      <c r="AT45" s="30">
        <f>IFERROR(VLOOKUP(CONCATENATE($B45,"_",AT$4,"_",$C$85,"_",$C$84),Data_for_IC_trend_tables!$A$1:$G$49194,7,FALSE)*1000000,"-")</f>
        <v>3.0959203228434</v>
      </c>
      <c r="AU45" s="30">
        <f>IFERROR(VLOOKUP(CONCATENATE($B45,"_",AU$4,"_",$C$85,"_",$C$84),Data_for_IC_trend_tables!$A$1:$G$49194,7,FALSE)*1000000,"-")</f>
        <v>2.3748632860714003</v>
      </c>
      <c r="AV45" s="30"/>
      <c r="AW45" s="30">
        <f>IFERROR(VLOOKUP(CONCATENATE($B45,"_",AW$4,"_",$C$85,"_",$C$84),Data_for_IC_trend_tables!$A$1:$G$49194,7,FALSE)*1000000,"-")</f>
        <v>2.3748632860714003</v>
      </c>
      <c r="AX45" s="82">
        <f t="shared" si="3"/>
        <v>15.673570692443501</v>
      </c>
      <c r="AY45" s="38" t="str">
        <f t="shared" si="0"/>
        <v>Yes</v>
      </c>
      <c r="AZ45" s="58">
        <f t="shared" si="1"/>
        <v>-0.84847975406035825</v>
      </c>
      <c r="BA45" s="32" t="s">
        <v>76</v>
      </c>
      <c r="BC45" s="21"/>
    </row>
    <row r="46" spans="2:55" s="3" customFormat="1" x14ac:dyDescent="0.2">
      <c r="B46" s="53" t="s">
        <v>174</v>
      </c>
      <c r="C46" s="71" t="s">
        <v>34</v>
      </c>
      <c r="D46" s="56">
        <v>1990</v>
      </c>
      <c r="E46" s="30" t="str">
        <f>IFERROR(VLOOKUP(CONCATENATE($B46,"_",E$4,"_",$C$85,"_",$C$84),Data_for_IC_trend_tables!$A$1:$G$49194,7,FALSE)*1000000,"-")</f>
        <v>-</v>
      </c>
      <c r="F46" s="30" t="str">
        <f>IFERROR(VLOOKUP(CONCATENATE($B46,"_",F$4,"_",$C$85,"_",$C$84),Data_for_IC_trend_tables!$A$1:$G$49194,7,FALSE)*1000000,"-")</f>
        <v>-</v>
      </c>
      <c r="G46" s="30" t="str">
        <f>IFERROR(VLOOKUP(CONCATENATE($B46,"_",G$4,"_",$C$85,"_",$C$84),Data_for_IC_trend_tables!$A$1:$G$49194,7,FALSE)*1000000,"-")</f>
        <v>-</v>
      </c>
      <c r="H46" s="30" t="str">
        <f>IFERROR(VLOOKUP(CONCATENATE($B46,"_",H$4,"_",$C$85,"_",$C$84),Data_for_IC_trend_tables!$A$1:$G$49194,7,FALSE)*1000000,"-")</f>
        <v>-</v>
      </c>
      <c r="I46" s="30" t="str">
        <f>IFERROR(VLOOKUP(CONCATENATE($B46,"_",I$4,"_",$C$85,"_",$C$84),Data_for_IC_trend_tables!$A$1:$G$49194,7,FALSE)*1000000,"-")</f>
        <v>-</v>
      </c>
      <c r="J46" s="30" t="str">
        <f>IFERROR(VLOOKUP(CONCATENATE($B46,"_",J$4,"_",$C$85,"_",$C$84),Data_for_IC_trend_tables!$A$1:$G$49194,7,FALSE)*1000000,"-")</f>
        <v>-</v>
      </c>
      <c r="K46" s="30" t="str">
        <f>IFERROR(VLOOKUP(CONCATENATE($B46,"_",K$4,"_",$C$85,"_",$C$84),Data_for_IC_trend_tables!$A$1:$G$49194,7,FALSE)*1000000,"-")</f>
        <v>-</v>
      </c>
      <c r="L46" s="30" t="str">
        <f>IFERROR(VLOOKUP(CONCATENATE($B46,"_",L$4,"_",$C$85,"_",$C$84),Data_for_IC_trend_tables!$A$1:$G$49194,7,FALSE)*1000000,"-")</f>
        <v>-</v>
      </c>
      <c r="M46" s="30" t="str">
        <f>IFERROR(VLOOKUP(CONCATENATE($B46,"_",M$4,"_",$C$85,"_",$C$84),Data_for_IC_trend_tables!$A$1:$G$49194,7,FALSE)*1000000,"-")</f>
        <v>-</v>
      </c>
      <c r="N46" s="30" t="str">
        <f>IFERROR(VLOOKUP(CONCATENATE($B46,"_",N$4,"_",$C$85,"_",$C$84),Data_for_IC_trend_tables!$A$1:$G$49194,7,FALSE)*1000000,"-")</f>
        <v>-</v>
      </c>
      <c r="O46" s="30">
        <f>IFERROR(VLOOKUP(CONCATENATE($B46,"_",O$4,"_",$C$85,"_",$C$84),Data_for_IC_trend_tables!$A$1:$G$49194,7,FALSE)*1000000,"-")</f>
        <v>21.404339651295299</v>
      </c>
      <c r="P46" s="30">
        <f>IFERROR(VLOOKUP(CONCATENATE($B46,"_",P$4,"_",$C$85,"_",$C$84),Data_for_IC_trend_tables!$A$1:$G$49194,7,FALSE)*1000000,"-")</f>
        <v>18.9757491425914</v>
      </c>
      <c r="Q46" s="30">
        <f>IFERROR(VLOOKUP(CONCATENATE($B46,"_",Q$4,"_",$C$85,"_",$C$84),Data_for_IC_trend_tables!$A$1:$G$49194,7,FALSE)*1000000,"-")</f>
        <v>17.759262938934302</v>
      </c>
      <c r="R46" s="30">
        <f>IFERROR(VLOOKUP(CONCATENATE($B46,"_",R$4,"_",$C$85,"_",$C$84),Data_for_IC_trend_tables!$A$1:$G$49194,7,FALSE)*1000000,"-")</f>
        <v>17.816801868401001</v>
      </c>
      <c r="S46" s="30">
        <f>IFERROR(VLOOKUP(CONCATENATE($B46,"_",S$4,"_",$C$85,"_",$C$84),Data_for_IC_trend_tables!$A$1:$G$49194,7,FALSE)*1000000,"-")</f>
        <v>17.739847984868</v>
      </c>
      <c r="T46" s="30">
        <f>IFERROR(VLOOKUP(CONCATENATE($B46,"_",T$4,"_",$C$85,"_",$C$84),Data_for_IC_trend_tables!$A$1:$G$49194,7,FALSE)*1000000,"-")</f>
        <v>17.707245686199201</v>
      </c>
      <c r="U46" s="30">
        <f>IFERROR(VLOOKUP(CONCATENATE($B46,"_",U$4,"_",$C$85,"_",$C$84),Data_for_IC_trend_tables!$A$1:$G$49194,7,FALSE)*1000000,"-")</f>
        <v>15.112089420945001</v>
      </c>
      <c r="V46" s="30">
        <f>IFERROR(VLOOKUP(CONCATENATE($B46,"_",V$4,"_",$C$85,"_",$C$84),Data_for_IC_trend_tables!$A$1:$G$49194,7,FALSE)*1000000,"-")</f>
        <v>15.706081021551801</v>
      </c>
      <c r="W46" s="30">
        <f>IFERROR(VLOOKUP(CONCATENATE($B46,"_",W$4,"_",$C$85,"_",$C$84),Data_for_IC_trend_tables!$A$1:$G$49194,7,FALSE)*1000000,"-")</f>
        <v>15.580274135741799</v>
      </c>
      <c r="X46" s="30">
        <f>IFERROR(VLOOKUP(CONCATENATE($B46,"_",X$4,"_",$C$85,"_",$C$84),Data_for_IC_trend_tables!$A$1:$G$49194,7,FALSE)*1000000,"-")</f>
        <v>16.158345901072799</v>
      </c>
      <c r="Y46" s="30">
        <f>IFERROR(VLOOKUP(CONCATENATE($B46,"_",Y$4,"_",$C$85,"_",$C$84),Data_for_IC_trend_tables!$A$1:$G$49194,7,FALSE)*1000000,"-")</f>
        <v>19.514321102524701</v>
      </c>
      <c r="Z46" s="30">
        <f>IFERROR(VLOOKUP(CONCATENATE($B46,"_",Z$4,"_",$C$85,"_",$C$84),Data_for_IC_trend_tables!$A$1:$G$49194,7,FALSE)*1000000,"-")</f>
        <v>21.5742574664594</v>
      </c>
      <c r="AA46" s="30">
        <f>IFERROR(VLOOKUP(CONCATENATE($B46,"_",AA$4,"_",$C$85,"_",$C$84),Data_for_IC_trend_tables!$A$1:$G$49194,7,FALSE)*1000000,"-")</f>
        <v>0.87478374897455191</v>
      </c>
      <c r="AB46" s="30">
        <f>IFERROR(VLOOKUP(CONCATENATE($B46,"_",AB$4,"_",$C$85,"_",$C$84),Data_for_IC_trend_tables!$A$1:$G$49194,7,FALSE)*1000000,"-")</f>
        <v>0.92248150176311894</v>
      </c>
      <c r="AC46" s="30">
        <f>IFERROR(VLOOKUP(CONCATENATE($B46,"_",AC$4,"_",$C$85,"_",$C$84),Data_for_IC_trend_tables!$A$1:$G$49194,7,FALSE)*1000000,"-")</f>
        <v>0.93231043353597398</v>
      </c>
      <c r="AD46" s="30">
        <f>IFERROR(VLOOKUP(CONCATENATE($B46,"_",AD$4,"_",$C$85,"_",$C$84),Data_for_IC_trend_tables!$A$1:$G$49194,7,FALSE)*1000000,"-")</f>
        <v>0.91936162894705997</v>
      </c>
      <c r="AE46" s="30">
        <f>IFERROR(VLOOKUP(CONCATENATE($B46,"_",AE$4,"_",$C$85,"_",$C$84),Data_for_IC_trend_tables!$A$1:$G$49194,7,FALSE)*1000000,"-")</f>
        <v>0.87552009390035201</v>
      </c>
      <c r="AF46" s="30">
        <f>IFERROR(VLOOKUP(CONCATENATE($B46,"_",AF$4,"_",$C$85,"_",$C$84),Data_for_IC_trend_tables!$A$1:$G$49194,7,FALSE)*1000000,"-")</f>
        <v>0.86958724333027804</v>
      </c>
      <c r="AG46" s="30">
        <f>IFERROR(VLOOKUP(CONCATENATE($B46,"_",AG$4,"_",$C$85,"_",$C$84),Data_for_IC_trend_tables!$A$1:$G$49194,7,FALSE)*1000000,"-")</f>
        <v>0.93146389406234908</v>
      </c>
      <c r="AH46" s="30">
        <f>IFERROR(VLOOKUP(CONCATENATE($B46,"_",AH$4,"_",$C$85,"_",$C$84),Data_for_IC_trend_tables!$A$1:$G$49194,7,FALSE)*1000000,"-")</f>
        <v>0.97579874270242106</v>
      </c>
      <c r="AI46" s="30">
        <f>IFERROR(VLOOKUP(CONCATENATE($B46,"_",AI$4,"_",$C$85,"_",$C$84),Data_for_IC_trend_tables!$A$1:$G$49194,7,FALSE)*1000000,"-")</f>
        <v>1.2870424486240302</v>
      </c>
      <c r="AJ46" s="30">
        <f>IFERROR(VLOOKUP(CONCATENATE($B46,"_",AJ$4,"_",$C$85,"_",$C$84),Data_for_IC_trend_tables!$A$1:$G$49194,7,FALSE)*1000000,"-")</f>
        <v>0.81903997639142601</v>
      </c>
      <c r="AK46" s="30">
        <f>IFERROR(VLOOKUP(CONCATENATE($B46,"_",AK$4,"_",$C$85,"_",$C$84),Data_for_IC_trend_tables!$A$1:$G$49194,7,FALSE)*1000000,"-")</f>
        <v>0.78637413334972306</v>
      </c>
      <c r="AL46" s="30">
        <f>IFERROR(VLOOKUP(CONCATENATE($B46,"_",AL$4,"_",$C$85,"_",$C$84),Data_for_IC_trend_tables!$A$1:$G$49194,7,FALSE)*1000000,"-")</f>
        <v>0.78245109780414102</v>
      </c>
      <c r="AM46" s="30">
        <f>IFERROR(VLOOKUP(CONCATENATE($B46,"_",AM$4,"_",$C$85,"_",$C$84),Data_for_IC_trend_tables!$A$1:$G$49194,7,FALSE)*1000000,"-")</f>
        <v>0.66462119101518802</v>
      </c>
      <c r="AN46" s="30">
        <f>IFERROR(VLOOKUP(CONCATENATE($B46,"_",AN$4,"_",$C$85,"_",$C$84),Data_for_IC_trend_tables!$A$1:$G$49194,7,FALSE)*1000000,"-")</f>
        <v>0.58047999069096601</v>
      </c>
      <c r="AO46" s="30">
        <f>IFERROR(VLOOKUP(CONCATENATE($B46,"_",AO$4,"_",$C$85,"_",$C$84),Data_for_IC_trend_tables!$A$1:$G$49194,7,FALSE)*1000000,"-")</f>
        <v>0.561096668404233</v>
      </c>
      <c r="AP46" s="30">
        <f>IFERROR(VLOOKUP(CONCATENATE($B46,"_",AP$4,"_",$C$85,"_",$C$84),Data_for_IC_trend_tables!$A$1:$G$49194,7,FALSE)*1000000,"-")</f>
        <v>0.52003951959278905</v>
      </c>
      <c r="AQ46" s="30">
        <f>IFERROR(VLOOKUP(CONCATENATE($B46,"_",AQ$4,"_",$C$85,"_",$C$84),Data_for_IC_trend_tables!$A$1:$G$49194,7,FALSE)*1000000,"-")</f>
        <v>0.52361473368084299</v>
      </c>
      <c r="AR46" s="30">
        <f>IFERROR(VLOOKUP(CONCATENATE($B46,"_",AR$4,"_",$C$85,"_",$C$84),Data_for_IC_trend_tables!$A$1:$G$49194,7,FALSE)*1000000,"-")</f>
        <v>0.51286740152403509</v>
      </c>
      <c r="AS46" s="30">
        <f>IFERROR(VLOOKUP(CONCATENATE($B46,"_",AS$4,"_",$C$85,"_",$C$84),Data_for_IC_trend_tables!$A$1:$G$49194,7,FALSE)*1000000,"-")</f>
        <v>0.45915618392567703</v>
      </c>
      <c r="AT46" s="30">
        <f>IFERROR(VLOOKUP(CONCATENATE($B46,"_",AT$4,"_",$C$85,"_",$C$84),Data_for_IC_trend_tables!$A$1:$G$49194,7,FALSE)*1000000,"-")</f>
        <v>0.46256640672161697</v>
      </c>
      <c r="AU46" s="30">
        <f>IFERROR(VLOOKUP(CONCATENATE($B46,"_",AU$4,"_",$C$85,"_",$C$84),Data_for_IC_trend_tables!$A$1:$G$49194,7,FALSE)*1000000,"-")</f>
        <v>0.38901642889355004</v>
      </c>
      <c r="AV46" s="30"/>
      <c r="AW46" s="30">
        <f>IFERROR(VLOOKUP(CONCATENATE($B46,"_",AW$4,"_",$C$85,"_",$C$84),Data_for_IC_trend_tables!$A$1:$G$49194,7,FALSE)*1000000,"-")</f>
        <v>0.38901642889355004</v>
      </c>
      <c r="AX46" s="82">
        <f t="shared" si="3"/>
        <v>21.404339651295299</v>
      </c>
      <c r="AY46" s="38" t="str">
        <f t="shared" si="0"/>
        <v>Yes</v>
      </c>
      <c r="AZ46" s="58">
        <f t="shared" si="1"/>
        <v>-0.9818253477924973</v>
      </c>
      <c r="BA46" s="32" t="s">
        <v>76</v>
      </c>
      <c r="BC46" s="21"/>
    </row>
    <row r="47" spans="2:55" s="3" customFormat="1" x14ac:dyDescent="0.2">
      <c r="B47" s="53" t="s">
        <v>175</v>
      </c>
      <c r="C47" s="71" t="s">
        <v>35</v>
      </c>
      <c r="D47" s="56">
        <v>1990</v>
      </c>
      <c r="E47" s="30" t="str">
        <f>IFERROR(VLOOKUP(CONCATENATE($B47,"_",E$4,"_",$C$85,"_",$C$84),Data_for_IC_trend_tables!$A$1:$G$49194,7,FALSE)*1000000,"-")</f>
        <v>-</v>
      </c>
      <c r="F47" s="30" t="str">
        <f>IFERROR(VLOOKUP(CONCATENATE($B47,"_",F$4,"_",$C$85,"_",$C$84),Data_for_IC_trend_tables!$A$1:$G$49194,7,FALSE)*1000000,"-")</f>
        <v>-</v>
      </c>
      <c r="G47" s="30" t="str">
        <f>IFERROR(VLOOKUP(CONCATENATE($B47,"_",G$4,"_",$C$85,"_",$C$84),Data_for_IC_trend_tables!$A$1:$G$49194,7,FALSE)*1000000,"-")</f>
        <v>-</v>
      </c>
      <c r="H47" s="30" t="str">
        <f>IFERROR(VLOOKUP(CONCATENATE($B47,"_",H$4,"_",$C$85,"_",$C$84),Data_for_IC_trend_tables!$A$1:$G$49194,7,FALSE)*1000000,"-")</f>
        <v>-</v>
      </c>
      <c r="I47" s="30" t="str">
        <f>IFERROR(VLOOKUP(CONCATENATE($B47,"_",I$4,"_",$C$85,"_",$C$84),Data_for_IC_trend_tables!$A$1:$G$49194,7,FALSE)*1000000,"-")</f>
        <v>-</v>
      </c>
      <c r="J47" s="30" t="str">
        <f>IFERROR(VLOOKUP(CONCATENATE($B47,"_",J$4,"_",$C$85,"_",$C$84),Data_for_IC_trend_tables!$A$1:$G$49194,7,FALSE)*1000000,"-")</f>
        <v>-</v>
      </c>
      <c r="K47" s="30" t="str">
        <f>IFERROR(VLOOKUP(CONCATENATE($B47,"_",K$4,"_",$C$85,"_",$C$84),Data_for_IC_trend_tables!$A$1:$G$49194,7,FALSE)*1000000,"-")</f>
        <v>-</v>
      </c>
      <c r="L47" s="30" t="str">
        <f>IFERROR(VLOOKUP(CONCATENATE($B47,"_",L$4,"_",$C$85,"_",$C$84),Data_for_IC_trend_tables!$A$1:$G$49194,7,FALSE)*1000000,"-")</f>
        <v>-</v>
      </c>
      <c r="M47" s="30" t="str">
        <f>IFERROR(VLOOKUP(CONCATENATE($B47,"_",M$4,"_",$C$85,"_",$C$84),Data_for_IC_trend_tables!$A$1:$G$49194,7,FALSE)*1000000,"-")</f>
        <v>-</v>
      </c>
      <c r="N47" s="30" t="str">
        <f>IFERROR(VLOOKUP(CONCATENATE($B47,"_",N$4,"_",$C$85,"_",$C$84),Data_for_IC_trend_tables!$A$1:$G$49194,7,FALSE)*1000000,"-")</f>
        <v>-</v>
      </c>
      <c r="O47" s="30">
        <f>IFERROR(VLOOKUP(CONCATENATE($B47,"_",O$4,"_",$C$85,"_",$C$84),Data_for_IC_trend_tables!$A$1:$G$49194,7,FALSE)*1000000,"-")</f>
        <v>57.479116363079399</v>
      </c>
      <c r="P47" s="30">
        <f>IFERROR(VLOOKUP(CONCATENATE($B47,"_",P$4,"_",$C$85,"_",$C$84),Data_for_IC_trend_tables!$A$1:$G$49194,7,FALSE)*1000000,"-")</f>
        <v>54.108513071568495</v>
      </c>
      <c r="Q47" s="30">
        <f>IFERROR(VLOOKUP(CONCATENATE($B47,"_",Q$4,"_",$C$85,"_",$C$84),Data_for_IC_trend_tables!$A$1:$G$49194,7,FALSE)*1000000,"-")</f>
        <v>51.397968867824602</v>
      </c>
      <c r="R47" s="30">
        <f>IFERROR(VLOOKUP(CONCATENATE($B47,"_",R$4,"_",$C$85,"_",$C$84),Data_for_IC_trend_tables!$A$1:$G$49194,7,FALSE)*1000000,"-")</f>
        <v>52.719647777149802</v>
      </c>
      <c r="S47" s="30">
        <f>IFERROR(VLOOKUP(CONCATENATE($B47,"_",S$4,"_",$C$85,"_",$C$84),Data_for_IC_trend_tables!$A$1:$G$49194,7,FALSE)*1000000,"-")</f>
        <v>59.783480949127302</v>
      </c>
      <c r="T47" s="30">
        <f>IFERROR(VLOOKUP(CONCATENATE($B47,"_",T$4,"_",$C$85,"_",$C$84),Data_for_IC_trend_tables!$A$1:$G$49194,7,FALSE)*1000000,"-")</f>
        <v>59.704545236806204</v>
      </c>
      <c r="U47" s="30">
        <f>IFERROR(VLOOKUP(CONCATENATE($B47,"_",U$4,"_",$C$85,"_",$C$84),Data_for_IC_trend_tables!$A$1:$G$49194,7,FALSE)*1000000,"-")</f>
        <v>69.64848035922661</v>
      </c>
      <c r="V47" s="30">
        <f>IFERROR(VLOOKUP(CONCATENATE($B47,"_",V$4,"_",$C$85,"_",$C$84),Data_for_IC_trend_tables!$A$1:$G$49194,7,FALSE)*1000000,"-")</f>
        <v>78.215630997555294</v>
      </c>
      <c r="W47" s="30">
        <f>IFERROR(VLOOKUP(CONCATENATE($B47,"_",W$4,"_",$C$85,"_",$C$84),Data_for_IC_trend_tables!$A$1:$G$49194,7,FALSE)*1000000,"-")</f>
        <v>82.916050175445108</v>
      </c>
      <c r="X47" s="30">
        <f>IFERROR(VLOOKUP(CONCATENATE($B47,"_",X$4,"_",$C$85,"_",$C$84),Data_for_IC_trend_tables!$A$1:$G$49194,7,FALSE)*1000000,"-")</f>
        <v>86.3900445157212</v>
      </c>
      <c r="Y47" s="30">
        <f>IFERROR(VLOOKUP(CONCATENATE($B47,"_",Y$4,"_",$C$85,"_",$C$84),Data_for_IC_trend_tables!$A$1:$G$49194,7,FALSE)*1000000,"-")</f>
        <v>15.578096243456999</v>
      </c>
      <c r="Z47" s="30">
        <f>IFERROR(VLOOKUP(CONCATENATE($B47,"_",Z$4,"_",$C$85,"_",$C$84),Data_for_IC_trend_tables!$A$1:$G$49194,7,FALSE)*1000000,"-")</f>
        <v>15.901663179794202</v>
      </c>
      <c r="AA47" s="30">
        <f>IFERROR(VLOOKUP(CONCATENATE($B47,"_",AA$4,"_",$C$85,"_",$C$84),Data_for_IC_trend_tables!$A$1:$G$49194,7,FALSE)*1000000,"-")</f>
        <v>16.3491489310689</v>
      </c>
      <c r="AB47" s="30">
        <f>IFERROR(VLOOKUP(CONCATENATE($B47,"_",AB$4,"_",$C$85,"_",$C$84),Data_for_IC_trend_tables!$A$1:$G$49194,7,FALSE)*1000000,"-")</f>
        <v>15.658963937509402</v>
      </c>
      <c r="AC47" s="30">
        <f>IFERROR(VLOOKUP(CONCATENATE($B47,"_",AC$4,"_",$C$85,"_",$C$84),Data_for_IC_trend_tables!$A$1:$G$49194,7,FALSE)*1000000,"-")</f>
        <v>15.1955699627939</v>
      </c>
      <c r="AD47" s="30">
        <f>IFERROR(VLOOKUP(CONCATENATE($B47,"_",AD$4,"_",$C$85,"_",$C$84),Data_for_IC_trend_tables!$A$1:$G$49194,7,FALSE)*1000000,"-")</f>
        <v>4.56008118065877</v>
      </c>
      <c r="AE47" s="30">
        <f>IFERROR(VLOOKUP(CONCATENATE($B47,"_",AE$4,"_",$C$85,"_",$C$84),Data_for_IC_trend_tables!$A$1:$G$49194,7,FALSE)*1000000,"-")</f>
        <v>4.6782040750574794</v>
      </c>
      <c r="AF47" s="30">
        <f>IFERROR(VLOOKUP(CONCATENATE($B47,"_",AF$4,"_",$C$85,"_",$C$84),Data_for_IC_trend_tables!$A$1:$G$49194,7,FALSE)*1000000,"-")</f>
        <v>4.5856749742341094</v>
      </c>
      <c r="AG47" s="30">
        <f>IFERROR(VLOOKUP(CONCATENATE($B47,"_",AG$4,"_",$C$85,"_",$C$84),Data_for_IC_trend_tables!$A$1:$G$49194,7,FALSE)*1000000,"-")</f>
        <v>4.8290151175166702</v>
      </c>
      <c r="AH47" s="30">
        <f>IFERROR(VLOOKUP(CONCATENATE($B47,"_",AH$4,"_",$C$85,"_",$C$84),Data_for_IC_trend_tables!$A$1:$G$49194,7,FALSE)*1000000,"-")</f>
        <v>4.4878320326822703</v>
      </c>
      <c r="AI47" s="30">
        <f>IFERROR(VLOOKUP(CONCATENATE($B47,"_",AI$4,"_",$C$85,"_",$C$84),Data_for_IC_trend_tables!$A$1:$G$49194,7,FALSE)*1000000,"-")</f>
        <v>12.326558602307301</v>
      </c>
      <c r="AJ47" s="30">
        <f>IFERROR(VLOOKUP(CONCATENATE($B47,"_",AJ$4,"_",$C$85,"_",$C$84),Data_for_IC_trend_tables!$A$1:$G$49194,7,FALSE)*1000000,"-")</f>
        <v>12.8174636747059</v>
      </c>
      <c r="AK47" s="30">
        <f>IFERROR(VLOOKUP(CONCATENATE($B47,"_",AK$4,"_",$C$85,"_",$C$84),Data_for_IC_trend_tables!$A$1:$G$49194,7,FALSE)*1000000,"-")</f>
        <v>11.6744011318077</v>
      </c>
      <c r="AL47" s="30">
        <f>IFERROR(VLOOKUP(CONCATENATE($B47,"_",AL$4,"_",$C$85,"_",$C$84),Data_for_IC_trend_tables!$A$1:$G$49194,7,FALSE)*1000000,"-")</f>
        <v>7.9705051744887703</v>
      </c>
      <c r="AM47" s="30">
        <f>IFERROR(VLOOKUP(CONCATENATE($B47,"_",AM$4,"_",$C$85,"_",$C$84),Data_for_IC_trend_tables!$A$1:$G$49194,7,FALSE)*1000000,"-")</f>
        <v>11.8755059333094</v>
      </c>
      <c r="AN47" s="30">
        <f>IFERROR(VLOOKUP(CONCATENATE($B47,"_",AN$4,"_",$C$85,"_",$C$84),Data_for_IC_trend_tables!$A$1:$G$49194,7,FALSE)*1000000,"-")</f>
        <v>10.400308078760801</v>
      </c>
      <c r="AO47" s="30">
        <f>IFERROR(VLOOKUP(CONCATENATE($B47,"_",AO$4,"_",$C$85,"_",$C$84),Data_for_IC_trend_tables!$A$1:$G$49194,7,FALSE)*1000000,"-")</f>
        <v>12.259920213446499</v>
      </c>
      <c r="AP47" s="30">
        <f>IFERROR(VLOOKUP(CONCATENATE($B47,"_",AP$4,"_",$C$85,"_",$C$84),Data_for_IC_trend_tables!$A$1:$G$49194,7,FALSE)*1000000,"-")</f>
        <v>12.362890334838299</v>
      </c>
      <c r="AQ47" s="30">
        <f>IFERROR(VLOOKUP(CONCATENATE($B47,"_",AQ$4,"_",$C$85,"_",$C$84),Data_for_IC_trend_tables!$A$1:$G$49194,7,FALSE)*1000000,"-")</f>
        <v>13.3695838465039</v>
      </c>
      <c r="AR47" s="30">
        <f>IFERROR(VLOOKUP(CONCATENATE($B47,"_",AR$4,"_",$C$85,"_",$C$84),Data_for_IC_trend_tables!$A$1:$G$49194,7,FALSE)*1000000,"-")</f>
        <v>13.305335293829801</v>
      </c>
      <c r="AS47" s="30">
        <f>IFERROR(VLOOKUP(CONCATENATE($B47,"_",AS$4,"_",$C$85,"_",$C$84),Data_for_IC_trend_tables!$A$1:$G$49194,7,FALSE)*1000000,"-")</f>
        <v>9.01261244191811</v>
      </c>
      <c r="AT47" s="30">
        <f>IFERROR(VLOOKUP(CONCATENATE($B47,"_",AT$4,"_",$C$85,"_",$C$84),Data_for_IC_trend_tables!$A$1:$G$49194,7,FALSE)*1000000,"-")</f>
        <v>2.0458501474399</v>
      </c>
      <c r="AU47" s="30">
        <f>IFERROR(VLOOKUP(CONCATENATE($B47,"_",AU$4,"_",$C$85,"_",$C$84),Data_for_IC_trend_tables!$A$1:$G$49194,7,FALSE)*1000000,"-")</f>
        <v>1.9486894698247199</v>
      </c>
      <c r="AV47" s="30"/>
      <c r="AW47" s="30">
        <f>IFERROR(VLOOKUP(CONCATENATE($B47,"_",AW$4,"_",$C$85,"_",$C$84),Data_for_IC_trend_tables!$A$1:$G$49194,7,FALSE)*1000000,"-")</f>
        <v>1.9486894698247199</v>
      </c>
      <c r="AX47" s="79">
        <f t="shared" si="3"/>
        <v>57.479116363079399</v>
      </c>
      <c r="AY47" s="38" t="str">
        <f t="shared" si="0"/>
        <v>Yes</v>
      </c>
      <c r="AZ47" s="58">
        <f t="shared" si="1"/>
        <v>-0.9660974351533973</v>
      </c>
      <c r="BA47" s="32" t="s">
        <v>76</v>
      </c>
      <c r="BC47" s="21"/>
    </row>
    <row r="48" spans="2:55" s="3" customFormat="1" x14ac:dyDescent="0.2">
      <c r="B48" s="53" t="s">
        <v>176</v>
      </c>
      <c r="C48" s="71" t="s">
        <v>36</v>
      </c>
      <c r="D48" s="56">
        <v>1990</v>
      </c>
      <c r="E48" s="30" t="str">
        <f>IFERROR(VLOOKUP(CONCATENATE($B48,"_",E$4,"_",$C$85,"_",$C$84),Data_for_IC_trend_tables!$A$1:$G$49194,7,FALSE)*1000000,"-")</f>
        <v>-</v>
      </c>
      <c r="F48" s="30" t="str">
        <f>IFERROR(VLOOKUP(CONCATENATE($B48,"_",F$4,"_",$C$85,"_",$C$84),Data_for_IC_trend_tables!$A$1:$G$49194,7,FALSE)*1000000,"-")</f>
        <v>-</v>
      </c>
      <c r="G48" s="30" t="str">
        <f>IFERROR(VLOOKUP(CONCATENATE($B48,"_",G$4,"_",$C$85,"_",$C$84),Data_for_IC_trend_tables!$A$1:$G$49194,7,FALSE)*1000000,"-")</f>
        <v>-</v>
      </c>
      <c r="H48" s="30" t="str">
        <f>IFERROR(VLOOKUP(CONCATENATE($B48,"_",H$4,"_",$C$85,"_",$C$84),Data_for_IC_trend_tables!$A$1:$G$49194,7,FALSE)*1000000,"-")</f>
        <v>-</v>
      </c>
      <c r="I48" s="30" t="str">
        <f>IFERROR(VLOOKUP(CONCATENATE($B48,"_",I$4,"_",$C$85,"_",$C$84),Data_for_IC_trend_tables!$A$1:$G$49194,7,FALSE)*1000000,"-")</f>
        <v>-</v>
      </c>
      <c r="J48" s="30" t="str">
        <f>IFERROR(VLOOKUP(CONCATENATE($B48,"_",J$4,"_",$C$85,"_",$C$84),Data_for_IC_trend_tables!$A$1:$G$49194,7,FALSE)*1000000,"-")</f>
        <v>-</v>
      </c>
      <c r="K48" s="30" t="str">
        <f>IFERROR(VLOOKUP(CONCATENATE($B48,"_",K$4,"_",$C$85,"_",$C$84),Data_for_IC_trend_tables!$A$1:$G$49194,7,FALSE)*1000000,"-")</f>
        <v>-</v>
      </c>
      <c r="L48" s="30" t="str">
        <f>IFERROR(VLOOKUP(CONCATENATE($B48,"_",L$4,"_",$C$85,"_",$C$84),Data_for_IC_trend_tables!$A$1:$G$49194,7,FALSE)*1000000,"-")</f>
        <v>-</v>
      </c>
      <c r="M48" s="30" t="str">
        <f>IFERROR(VLOOKUP(CONCATENATE($B48,"_",M$4,"_",$C$85,"_",$C$84),Data_for_IC_trend_tables!$A$1:$G$49194,7,FALSE)*1000000,"-")</f>
        <v>-</v>
      </c>
      <c r="N48" s="30" t="str">
        <f>IFERROR(VLOOKUP(CONCATENATE($B48,"_",N$4,"_",$C$85,"_",$C$84),Data_for_IC_trend_tables!$A$1:$G$49194,7,FALSE)*1000000,"-")</f>
        <v>-</v>
      </c>
      <c r="O48" s="30">
        <f>IFERROR(VLOOKUP(CONCATENATE($B48,"_",O$4,"_",$C$85,"_",$C$84),Data_for_IC_trend_tables!$A$1:$G$49194,7,FALSE)*1000000,"-")</f>
        <v>16.558077175471801</v>
      </c>
      <c r="P48" s="30">
        <f>IFERROR(VLOOKUP(CONCATENATE($B48,"_",P$4,"_",$C$85,"_",$C$84),Data_for_IC_trend_tables!$A$1:$G$49194,7,FALSE)*1000000,"-")</f>
        <v>16.606171292695802</v>
      </c>
      <c r="Q48" s="30">
        <f>IFERROR(VLOOKUP(CONCATENATE($B48,"_",Q$4,"_",$C$85,"_",$C$84),Data_for_IC_trend_tables!$A$1:$G$49194,7,FALSE)*1000000,"-")</f>
        <v>16.6428167968831</v>
      </c>
      <c r="R48" s="30">
        <f>IFERROR(VLOOKUP(CONCATENATE($B48,"_",R$4,"_",$C$85,"_",$C$84),Data_for_IC_trend_tables!$A$1:$G$49194,7,FALSE)*1000000,"-")</f>
        <v>16.723268911722599</v>
      </c>
      <c r="S48" s="30">
        <f>IFERROR(VLOOKUP(CONCATENATE($B48,"_",S$4,"_",$C$85,"_",$C$84),Data_for_IC_trend_tables!$A$1:$G$49194,7,FALSE)*1000000,"-")</f>
        <v>16.818558104492098</v>
      </c>
      <c r="T48" s="30">
        <f>IFERROR(VLOOKUP(CONCATENATE($B48,"_",T$4,"_",$C$85,"_",$C$84),Data_for_IC_trend_tables!$A$1:$G$49194,7,FALSE)*1000000,"-")</f>
        <v>16.8399631802824</v>
      </c>
      <c r="U48" s="30">
        <f>IFERROR(VLOOKUP(CONCATENATE($B48,"_",U$4,"_",$C$85,"_",$C$84),Data_for_IC_trend_tables!$A$1:$G$49194,7,FALSE)*1000000,"-")</f>
        <v>16.948181065520298</v>
      </c>
      <c r="V48" s="30">
        <f>IFERROR(VLOOKUP(CONCATENATE($B48,"_",V$4,"_",$C$85,"_",$C$84),Data_for_IC_trend_tables!$A$1:$G$49194,7,FALSE)*1000000,"-")</f>
        <v>16.794412278122</v>
      </c>
      <c r="W48" s="30">
        <f>IFERROR(VLOOKUP(CONCATENATE($B48,"_",W$4,"_",$C$85,"_",$C$84),Data_for_IC_trend_tables!$A$1:$G$49194,7,FALSE)*1000000,"-")</f>
        <v>16.7782651185661</v>
      </c>
      <c r="X48" s="30">
        <f>IFERROR(VLOOKUP(CONCATENATE($B48,"_",X$4,"_",$C$85,"_",$C$84),Data_for_IC_trend_tables!$A$1:$G$49194,7,FALSE)*1000000,"-")</f>
        <v>16.6720010222467</v>
      </c>
      <c r="Y48" s="30">
        <f>IFERROR(VLOOKUP(CONCATENATE($B48,"_",Y$4,"_",$C$85,"_",$C$84),Data_for_IC_trend_tables!$A$1:$G$49194,7,FALSE)*1000000,"-")</f>
        <v>10.642383453870801</v>
      </c>
      <c r="Z48" s="30">
        <f>IFERROR(VLOOKUP(CONCATENATE($B48,"_",Z$4,"_",$C$85,"_",$C$84),Data_for_IC_trend_tables!$A$1:$G$49194,7,FALSE)*1000000,"-")</f>
        <v>5.8857858598452708</v>
      </c>
      <c r="AA48" s="30">
        <f>IFERROR(VLOOKUP(CONCATENATE($B48,"_",AA$4,"_",$C$85,"_",$C$84),Data_for_IC_trend_tables!$A$1:$G$49194,7,FALSE)*1000000,"-")</f>
        <v>8.5274005539590298</v>
      </c>
      <c r="AB48" s="30">
        <f>IFERROR(VLOOKUP(CONCATENATE($B48,"_",AB$4,"_",$C$85,"_",$C$84),Data_for_IC_trend_tables!$A$1:$G$49194,7,FALSE)*1000000,"-")</f>
        <v>14.398823837383</v>
      </c>
      <c r="AC48" s="30">
        <f>IFERROR(VLOOKUP(CONCATENATE($B48,"_",AC$4,"_",$C$85,"_",$C$84),Data_for_IC_trend_tables!$A$1:$G$49194,7,FALSE)*1000000,"-")</f>
        <v>3.5336874918383701</v>
      </c>
      <c r="AD48" s="30">
        <f>IFERROR(VLOOKUP(CONCATENATE($B48,"_",AD$4,"_",$C$85,"_",$C$84),Data_for_IC_trend_tables!$A$1:$G$49194,7,FALSE)*1000000,"-")</f>
        <v>4.4979662359847303</v>
      </c>
      <c r="AE48" s="30">
        <f>IFERROR(VLOOKUP(CONCATENATE($B48,"_",AE$4,"_",$C$85,"_",$C$84),Data_for_IC_trend_tables!$A$1:$G$49194,7,FALSE)*1000000,"-")</f>
        <v>5.2521085099304203</v>
      </c>
      <c r="AF48" s="30">
        <f>IFERROR(VLOOKUP(CONCATENATE($B48,"_",AF$4,"_",$C$85,"_",$C$84),Data_for_IC_trend_tables!$A$1:$G$49194,7,FALSE)*1000000,"-")</f>
        <v>5.84505772724824</v>
      </c>
      <c r="AG48" s="30">
        <f>IFERROR(VLOOKUP(CONCATENATE($B48,"_",AG$4,"_",$C$85,"_",$C$84),Data_for_IC_trend_tables!$A$1:$G$49194,7,FALSE)*1000000,"-")</f>
        <v>3.6612055401977699</v>
      </c>
      <c r="AH48" s="30">
        <f>IFERROR(VLOOKUP(CONCATENATE($B48,"_",AH$4,"_",$C$85,"_",$C$84),Data_for_IC_trend_tables!$A$1:$G$49194,7,FALSE)*1000000,"-")</f>
        <v>9.8976541016093016</v>
      </c>
      <c r="AI48" s="30">
        <f>IFERROR(VLOOKUP(CONCATENATE($B48,"_",AI$4,"_",$C$85,"_",$C$84),Data_for_IC_trend_tables!$A$1:$G$49194,7,FALSE)*1000000,"-")</f>
        <v>6.5596764694828495</v>
      </c>
      <c r="AJ48" s="30">
        <f>IFERROR(VLOOKUP(CONCATENATE($B48,"_",AJ$4,"_",$C$85,"_",$C$84),Data_for_IC_trend_tables!$A$1:$G$49194,7,FALSE)*1000000,"-")</f>
        <v>4.2624002197549595</v>
      </c>
      <c r="AK48" s="30">
        <f>IFERROR(VLOOKUP(CONCATENATE($B48,"_",AK$4,"_",$C$85,"_",$C$84),Data_for_IC_trend_tables!$A$1:$G$49194,7,FALSE)*1000000,"-")</f>
        <v>3.77083709935083</v>
      </c>
      <c r="AL48" s="30">
        <f>IFERROR(VLOOKUP(CONCATENATE($B48,"_",AL$4,"_",$C$85,"_",$C$84),Data_for_IC_trend_tables!$A$1:$G$49194,7,FALSE)*1000000,"-")</f>
        <v>4.2772638608653297</v>
      </c>
      <c r="AM48" s="30">
        <f>IFERROR(VLOOKUP(CONCATENATE($B48,"_",AM$4,"_",$C$85,"_",$C$84),Data_for_IC_trend_tables!$A$1:$G$49194,7,FALSE)*1000000,"-")</f>
        <v>3.4288130215759898</v>
      </c>
      <c r="AN48" s="30">
        <f>IFERROR(VLOOKUP(CONCATENATE($B48,"_",AN$4,"_",$C$85,"_",$C$84),Data_for_IC_trend_tables!$A$1:$G$49194,7,FALSE)*1000000,"-")</f>
        <v>3.8338718002239998</v>
      </c>
      <c r="AO48" s="30">
        <f>IFERROR(VLOOKUP(CONCATENATE($B48,"_",AO$4,"_",$C$85,"_",$C$84),Data_for_IC_trend_tables!$A$1:$G$49194,7,FALSE)*1000000,"-")</f>
        <v>2.72186251670318</v>
      </c>
      <c r="AP48" s="30">
        <f>IFERROR(VLOOKUP(CONCATENATE($B48,"_",AP$4,"_",$C$85,"_",$C$84),Data_for_IC_trend_tables!$A$1:$G$49194,7,FALSE)*1000000,"-")</f>
        <v>3.0861275161537196</v>
      </c>
      <c r="AQ48" s="30">
        <f>IFERROR(VLOOKUP(CONCATENATE($B48,"_",AQ$4,"_",$C$85,"_",$C$84),Data_for_IC_trend_tables!$A$1:$G$49194,7,FALSE)*1000000,"-")</f>
        <v>2.7995267537304001</v>
      </c>
      <c r="AR48" s="30">
        <f>IFERROR(VLOOKUP(CONCATENATE($B48,"_",AR$4,"_",$C$85,"_",$C$84),Data_for_IC_trend_tables!$A$1:$G$49194,7,FALSE)*1000000,"-")</f>
        <v>2.72823655418332</v>
      </c>
      <c r="AS48" s="30">
        <f>IFERROR(VLOOKUP(CONCATENATE($B48,"_",AS$4,"_",$C$85,"_",$C$84),Data_for_IC_trend_tables!$A$1:$G$49194,7,FALSE)*1000000,"-")</f>
        <v>2.59425899177868</v>
      </c>
      <c r="AT48" s="30">
        <f>IFERROR(VLOOKUP(CONCATENATE($B48,"_",AT$4,"_",$C$85,"_",$C$84),Data_for_IC_trend_tables!$A$1:$G$49194,7,FALSE)*1000000,"-")</f>
        <v>3.0542050350025201</v>
      </c>
      <c r="AU48" s="30">
        <f>IFERROR(VLOOKUP(CONCATENATE($B48,"_",AU$4,"_",$C$85,"_",$C$84),Data_for_IC_trend_tables!$A$1:$G$49194,7,FALSE)*1000000,"-")</f>
        <v>2.6938390403041699</v>
      </c>
      <c r="AV48" s="30"/>
      <c r="AW48" s="30">
        <f>IFERROR(VLOOKUP(CONCATENATE($B48,"_",AW$4,"_",$C$85,"_",$C$84),Data_for_IC_trend_tables!$A$1:$G$49194,7,FALSE)*1000000,"-")</f>
        <v>2.6938390403041699</v>
      </c>
      <c r="AX48" s="82">
        <f t="shared" si="3"/>
        <v>16.558077175471801</v>
      </c>
      <c r="AY48" s="38" t="str">
        <f t="shared" si="0"/>
        <v>Yes</v>
      </c>
      <c r="AZ48" s="58">
        <f t="shared" si="1"/>
        <v>-0.83730966997214684</v>
      </c>
      <c r="BA48" s="32" t="s">
        <v>76</v>
      </c>
      <c r="BC48" s="21"/>
    </row>
    <row r="49" spans="2:55" s="3" customFormat="1" x14ac:dyDescent="0.2">
      <c r="B49" s="53" t="s">
        <v>177</v>
      </c>
      <c r="C49" s="71" t="s">
        <v>37</v>
      </c>
      <c r="D49" s="56">
        <v>1990</v>
      </c>
      <c r="E49" s="30">
        <f>IFERROR(VLOOKUP(CONCATENATE($B49,"_",E$4,"_",$C$85,"_",$C$84),Data_for_IC_trend_tables!$A$1:$G$49194,7,FALSE)*1000000,"-")</f>
        <v>97.496134280293703</v>
      </c>
      <c r="F49" s="30">
        <f>IFERROR(VLOOKUP(CONCATENATE($B49,"_",F$4,"_",$C$85,"_",$C$84),Data_for_IC_trend_tables!$A$1:$G$49194,7,FALSE)*1000000,"-")</f>
        <v>99.046402898116099</v>
      </c>
      <c r="G49" s="30">
        <f>IFERROR(VLOOKUP(CONCATENATE($B49,"_",G$4,"_",$C$85,"_",$C$84),Data_for_IC_trend_tables!$A$1:$G$49194,7,FALSE)*1000000,"-")</f>
        <v>100.59404501687101</v>
      </c>
      <c r="H49" s="30">
        <f>IFERROR(VLOOKUP(CONCATENATE($B49,"_",H$4,"_",$C$85,"_",$C$84),Data_for_IC_trend_tables!$A$1:$G$49194,7,FALSE)*1000000,"-")</f>
        <v>102.146474614577</v>
      </c>
      <c r="I49" s="30">
        <f>IFERROR(VLOOKUP(CONCATENATE($B49,"_",I$4,"_",$C$85,"_",$C$84),Data_for_IC_trend_tables!$A$1:$G$49194,7,FALSE)*1000000,"-")</f>
        <v>103.70130259163099</v>
      </c>
      <c r="J49" s="30">
        <f>IFERROR(VLOOKUP(CONCATENATE($B49,"_",J$4,"_",$C$85,"_",$C$84),Data_for_IC_trend_tables!$A$1:$G$49194,7,FALSE)*1000000,"-")</f>
        <v>115.17773535136401</v>
      </c>
      <c r="K49" s="30">
        <f>IFERROR(VLOOKUP(CONCATENATE($B49,"_",K$4,"_",$C$85,"_",$C$84),Data_for_IC_trend_tables!$A$1:$G$49194,7,FALSE)*1000000,"-")</f>
        <v>126.655249269504</v>
      </c>
      <c r="L49" s="30">
        <f>IFERROR(VLOOKUP(CONCATENATE($B49,"_",L$4,"_",$C$85,"_",$C$84),Data_for_IC_trend_tables!$A$1:$G$49194,7,FALSE)*1000000,"-")</f>
        <v>138.130601345347</v>
      </c>
      <c r="M49" s="30">
        <f>IFERROR(VLOOKUP(CONCATENATE($B49,"_",M$4,"_",$C$85,"_",$C$84),Data_for_IC_trend_tables!$A$1:$G$49194,7,FALSE)*1000000,"-")</f>
        <v>149.60482448727799</v>
      </c>
      <c r="N49" s="30">
        <f>IFERROR(VLOOKUP(CONCATENATE($B49,"_",N$4,"_",$C$85,"_",$C$84),Data_for_IC_trend_tables!$A$1:$G$49194,7,FALSE)*1000000,"-")</f>
        <v>161.07728218359401</v>
      </c>
      <c r="O49" s="30">
        <f>IFERROR(VLOOKUP(CONCATENATE($B49,"_",O$4,"_",$C$85,"_",$C$84),Data_for_IC_trend_tables!$A$1:$G$49194,7,FALSE)*1000000,"-")</f>
        <v>172.54430556562099</v>
      </c>
      <c r="P49" s="30">
        <f>IFERROR(VLOOKUP(CONCATENATE($B49,"_",P$4,"_",$C$85,"_",$C$84),Data_for_IC_trend_tables!$A$1:$G$49194,7,FALSE)*1000000,"-")</f>
        <v>172.56720099933801</v>
      </c>
      <c r="Q49" s="30">
        <f>IFERROR(VLOOKUP(CONCATENATE($B49,"_",Q$4,"_",$C$85,"_",$C$84),Data_for_IC_trend_tables!$A$1:$G$49194,7,FALSE)*1000000,"-")</f>
        <v>172.53875576892199</v>
      </c>
      <c r="R49" s="30">
        <f>IFERROR(VLOOKUP(CONCATENATE($B49,"_",R$4,"_",$C$85,"_",$C$84),Data_for_IC_trend_tables!$A$1:$G$49194,7,FALSE)*1000000,"-")</f>
        <v>0.52305514038479706</v>
      </c>
      <c r="S49" s="30">
        <f>IFERROR(VLOOKUP(CONCATENATE($B49,"_",S$4,"_",$C$85,"_",$C$84),Data_for_IC_trend_tables!$A$1:$G$49194,7,FALSE)*1000000,"-")</f>
        <v>0.48074135371707</v>
      </c>
      <c r="T49" s="30">
        <f>IFERROR(VLOOKUP(CONCATENATE($B49,"_",T$4,"_",$C$85,"_",$C$84),Data_for_IC_trend_tables!$A$1:$G$49194,7,FALSE)*1000000,"-")</f>
        <v>0.49176202580349004</v>
      </c>
      <c r="U49" s="30">
        <f>IFERROR(VLOOKUP(CONCATENATE($B49,"_",U$4,"_",$C$85,"_",$C$84),Data_for_IC_trend_tables!$A$1:$G$49194,7,FALSE)*1000000,"-")</f>
        <v>0.5101998130875991</v>
      </c>
      <c r="V49" s="30">
        <f>IFERROR(VLOOKUP(CONCATENATE($B49,"_",V$4,"_",$C$85,"_",$C$84),Data_for_IC_trend_tables!$A$1:$G$49194,7,FALSE)*1000000,"-")</f>
        <v>0.457665940669853</v>
      </c>
      <c r="W49" s="30">
        <f>IFERROR(VLOOKUP(CONCATENATE($B49,"_",W$4,"_",$C$85,"_",$C$84),Data_for_IC_trend_tables!$A$1:$G$49194,7,FALSE)*1000000,"-")</f>
        <v>0.46175011187621101</v>
      </c>
      <c r="X49" s="30">
        <f>IFERROR(VLOOKUP(CONCATENATE($B49,"_",X$4,"_",$C$85,"_",$C$84),Data_for_IC_trend_tables!$A$1:$G$49194,7,FALSE)*1000000,"-")</f>
        <v>0.45534906548481002</v>
      </c>
      <c r="Y49" s="30">
        <f>IFERROR(VLOOKUP(CONCATENATE($B49,"_",Y$4,"_",$C$85,"_",$C$84),Data_for_IC_trend_tables!$A$1:$G$49194,7,FALSE)*1000000,"-")</f>
        <v>0.43295748168203502</v>
      </c>
      <c r="Z49" s="30">
        <f>IFERROR(VLOOKUP(CONCATENATE($B49,"_",Z$4,"_",$C$85,"_",$C$84),Data_for_IC_trend_tables!$A$1:$G$49194,7,FALSE)*1000000,"-")</f>
        <v>0.44985205332980599</v>
      </c>
      <c r="AA49" s="30">
        <f>IFERROR(VLOOKUP(CONCATENATE($B49,"_",AA$4,"_",$C$85,"_",$C$84),Data_for_IC_trend_tables!$A$1:$G$49194,7,FALSE)*1000000,"-")</f>
        <v>0.42881337435505201</v>
      </c>
      <c r="AB49" s="30">
        <f>IFERROR(VLOOKUP(CONCATENATE($B49,"_",AB$4,"_",$C$85,"_",$C$84),Data_for_IC_trend_tables!$A$1:$G$49194,7,FALSE)*1000000,"-")</f>
        <v>0.437705501622561</v>
      </c>
      <c r="AC49" s="30">
        <f>IFERROR(VLOOKUP(CONCATENATE($B49,"_",AC$4,"_",$C$85,"_",$C$84),Data_for_IC_trend_tables!$A$1:$G$49194,7,FALSE)*1000000,"-")</f>
        <v>0.43411261601540502</v>
      </c>
      <c r="AD49" s="30">
        <f>IFERROR(VLOOKUP(CONCATENATE($B49,"_",AD$4,"_",$C$85,"_",$C$84),Data_for_IC_trend_tables!$A$1:$G$49194,7,FALSE)*1000000,"-")</f>
        <v>0.44442042340662996</v>
      </c>
      <c r="AE49" s="30">
        <f>IFERROR(VLOOKUP(CONCATENATE($B49,"_",AE$4,"_",$C$85,"_",$C$84),Data_for_IC_trend_tables!$A$1:$G$49194,7,FALSE)*1000000,"-")</f>
        <v>0.45296652061231102</v>
      </c>
      <c r="AF49" s="30">
        <f>IFERROR(VLOOKUP(CONCATENATE($B49,"_",AF$4,"_",$C$85,"_",$C$84),Data_for_IC_trend_tables!$A$1:$G$49194,7,FALSE)*1000000,"-")</f>
        <v>0.423999314554938</v>
      </c>
      <c r="AG49" s="30">
        <f>IFERROR(VLOOKUP(CONCATENATE($B49,"_",AG$4,"_",$C$85,"_",$C$84),Data_for_IC_trend_tables!$A$1:$G$49194,7,FALSE)*1000000,"-")</f>
        <v>0.44364293265543503</v>
      </c>
      <c r="AH49" s="30">
        <f>IFERROR(VLOOKUP(CONCATENATE($B49,"_",AH$4,"_",$C$85,"_",$C$84),Data_for_IC_trend_tables!$A$1:$G$49194,7,FALSE)*1000000,"-")</f>
        <v>0.43251833143728496</v>
      </c>
      <c r="AI49" s="30">
        <f>IFERROR(VLOOKUP(CONCATENATE($B49,"_",AI$4,"_",$C$85,"_",$C$84),Data_for_IC_trend_tables!$A$1:$G$49194,7,FALSE)*1000000,"-")</f>
        <v>0.44550939013457902</v>
      </c>
      <c r="AJ49" s="30">
        <f>IFERROR(VLOOKUP(CONCATENATE($B49,"_",AJ$4,"_",$C$85,"_",$C$84),Data_for_IC_trend_tables!$A$1:$G$49194,7,FALSE)*1000000,"-")</f>
        <v>0.38687817695403298</v>
      </c>
      <c r="AK49" s="30">
        <f>IFERROR(VLOOKUP(CONCATENATE($B49,"_",AK$4,"_",$C$85,"_",$C$84),Data_for_IC_trend_tables!$A$1:$G$49194,7,FALSE)*1000000,"-")</f>
        <v>0.40117690496087299</v>
      </c>
      <c r="AL49" s="30">
        <f>IFERROR(VLOOKUP(CONCATENATE($B49,"_",AL$4,"_",$C$85,"_",$C$84),Data_for_IC_trend_tables!$A$1:$G$49194,7,FALSE)*1000000,"-")</f>
        <v>0.40076233146820101</v>
      </c>
      <c r="AM49" s="30">
        <f>IFERROR(VLOOKUP(CONCATENATE($B49,"_",AM$4,"_",$C$85,"_",$C$84),Data_for_IC_trend_tables!$A$1:$G$49194,7,FALSE)*1000000,"-")</f>
        <v>0.34799793894632702</v>
      </c>
      <c r="AN49" s="30">
        <f>IFERROR(VLOOKUP(CONCATENATE($B49,"_",AN$4,"_",$C$85,"_",$C$84),Data_for_IC_trend_tables!$A$1:$G$49194,7,FALSE)*1000000,"-")</f>
        <v>0.36069462798289603</v>
      </c>
      <c r="AO49" s="30">
        <f>IFERROR(VLOOKUP(CONCATENATE($B49,"_",AO$4,"_",$C$85,"_",$C$84),Data_for_IC_trend_tables!$A$1:$G$49194,7,FALSE)*1000000,"-")</f>
        <v>0.37586458804281897</v>
      </c>
      <c r="AP49" s="30">
        <f>IFERROR(VLOOKUP(CONCATENATE($B49,"_",AP$4,"_",$C$85,"_",$C$84),Data_for_IC_trend_tables!$A$1:$G$49194,7,FALSE)*1000000,"-")</f>
        <v>0.37159877598201402</v>
      </c>
      <c r="AQ49" s="30">
        <f>IFERROR(VLOOKUP(CONCATENATE($B49,"_",AQ$4,"_",$C$85,"_",$C$84),Data_for_IC_trend_tables!$A$1:$G$49194,7,FALSE)*1000000,"-")</f>
        <v>0.36022456213487902</v>
      </c>
      <c r="AR49" s="30">
        <f>IFERROR(VLOOKUP(CONCATENATE($B49,"_",AR$4,"_",$C$85,"_",$C$84),Data_for_IC_trend_tables!$A$1:$G$49194,7,FALSE)*1000000,"-")</f>
        <v>0.36244935473760204</v>
      </c>
      <c r="AS49" s="30">
        <f>IFERROR(VLOOKUP(CONCATENATE($B49,"_",AS$4,"_",$C$85,"_",$C$84),Data_for_IC_trend_tables!$A$1:$G$49194,7,FALSE)*1000000,"-")</f>
        <v>0.35235896235278197</v>
      </c>
      <c r="AT49" s="30">
        <f>IFERROR(VLOOKUP(CONCATENATE($B49,"_",AT$4,"_",$C$85,"_",$C$84),Data_for_IC_trend_tables!$A$1:$G$49194,7,FALSE)*1000000,"-")</f>
        <v>0.37075050332311299</v>
      </c>
      <c r="AU49" s="30">
        <f>IFERROR(VLOOKUP(CONCATENATE($B49,"_",AU$4,"_",$C$85,"_",$C$84),Data_for_IC_trend_tables!$A$1:$G$49194,7,FALSE)*1000000,"-")</f>
        <v>0.33870811399227801</v>
      </c>
      <c r="AV49" s="30"/>
      <c r="AW49" s="30">
        <f>IFERROR(VLOOKUP(CONCATENATE($B49,"_",AW$4,"_",$C$85,"_",$C$84),Data_for_IC_trend_tables!$A$1:$G$49194,7,FALSE)*1000000,"-")</f>
        <v>0.33870811399227801</v>
      </c>
      <c r="AX49" s="79">
        <f t="shared" si="3"/>
        <v>172.54430556562099</v>
      </c>
      <c r="AY49" s="38" t="str">
        <f t="shared" si="0"/>
        <v>Yes</v>
      </c>
      <c r="AZ49" s="58">
        <f t="shared" si="1"/>
        <v>-0.99803697889141019</v>
      </c>
      <c r="BA49" s="32" t="s">
        <v>76</v>
      </c>
      <c r="BC49" s="21"/>
    </row>
    <row r="50" spans="2:55" s="3" customFormat="1" x14ac:dyDescent="0.2">
      <c r="B50" s="53" t="s">
        <v>178</v>
      </c>
      <c r="C50" s="71" t="s">
        <v>114</v>
      </c>
      <c r="D50" s="56">
        <v>1990</v>
      </c>
      <c r="E50" s="30" t="str">
        <f>IFERROR(VLOOKUP(CONCATENATE($B50,"_",E$4,"_",$C$85,"_",$C$84),Data_for_IC_trend_tables!$A$1:$G$49194,7,FALSE)*1000000,"-")</f>
        <v>-</v>
      </c>
      <c r="F50" s="30" t="str">
        <f>IFERROR(VLOOKUP(CONCATENATE($B50,"_",F$4,"_",$C$85,"_",$C$84),Data_for_IC_trend_tables!$A$1:$G$49194,7,FALSE)*1000000,"-")</f>
        <v>-</v>
      </c>
      <c r="G50" s="30" t="str">
        <f>IFERROR(VLOOKUP(CONCATENATE($B50,"_",G$4,"_",$C$85,"_",$C$84),Data_for_IC_trend_tables!$A$1:$G$49194,7,FALSE)*1000000,"-")</f>
        <v>-</v>
      </c>
      <c r="H50" s="30" t="str">
        <f>IFERROR(VLOOKUP(CONCATENATE($B50,"_",H$4,"_",$C$85,"_",$C$84),Data_for_IC_trend_tables!$A$1:$G$49194,7,FALSE)*1000000,"-")</f>
        <v>-</v>
      </c>
      <c r="I50" s="30" t="str">
        <f>IFERROR(VLOOKUP(CONCATENATE($B50,"_",I$4,"_",$C$85,"_",$C$84),Data_for_IC_trend_tables!$A$1:$G$49194,7,FALSE)*1000000,"-")</f>
        <v>-</v>
      </c>
      <c r="J50" s="30" t="str">
        <f>IFERROR(VLOOKUP(CONCATENATE($B50,"_",J$4,"_",$C$85,"_",$C$84),Data_for_IC_trend_tables!$A$1:$G$49194,7,FALSE)*1000000,"-")</f>
        <v>-</v>
      </c>
      <c r="K50" s="30" t="str">
        <f>IFERROR(VLOOKUP(CONCATENATE($B50,"_",K$4,"_",$C$85,"_",$C$84),Data_for_IC_trend_tables!$A$1:$G$49194,7,FALSE)*1000000,"-")</f>
        <v>-</v>
      </c>
      <c r="L50" s="30" t="str">
        <f>IFERROR(VLOOKUP(CONCATENATE($B50,"_",L$4,"_",$C$85,"_",$C$84),Data_for_IC_trend_tables!$A$1:$G$49194,7,FALSE)*1000000,"-")</f>
        <v>-</v>
      </c>
      <c r="M50" s="30" t="str">
        <f>IFERROR(VLOOKUP(CONCATENATE($B50,"_",M$4,"_",$C$85,"_",$C$84),Data_for_IC_trend_tables!$A$1:$G$49194,7,FALSE)*1000000,"-")</f>
        <v>-</v>
      </c>
      <c r="N50" s="30" t="str">
        <f>IFERROR(VLOOKUP(CONCATENATE($B50,"_",N$4,"_",$C$85,"_",$C$84),Data_for_IC_trend_tables!$A$1:$G$49194,7,FALSE)*1000000,"-")</f>
        <v>-</v>
      </c>
      <c r="O50" s="30">
        <f>IFERROR(VLOOKUP(CONCATENATE($B50,"_",O$4,"_",$C$85,"_",$C$84),Data_for_IC_trend_tables!$A$1:$G$49194,7,FALSE)*1000000,"-")</f>
        <v>44.288099937127697</v>
      </c>
      <c r="P50" s="30">
        <f>IFERROR(VLOOKUP(CONCATENATE($B50,"_",P$4,"_",$C$85,"_",$C$84),Data_for_IC_trend_tables!$A$1:$G$49194,7,FALSE)*1000000,"-")</f>
        <v>39.217308496118399</v>
      </c>
      <c r="Q50" s="30">
        <f>IFERROR(VLOOKUP(CONCATENATE($B50,"_",Q$4,"_",$C$85,"_",$C$84),Data_for_IC_trend_tables!$A$1:$G$49194,7,FALSE)*1000000,"-")</f>
        <v>25.828860000110101</v>
      </c>
      <c r="R50" s="30">
        <f>IFERROR(VLOOKUP(CONCATENATE($B50,"_",R$4,"_",$C$85,"_",$C$84),Data_for_IC_trend_tables!$A$1:$G$49194,7,FALSE)*1000000,"-")</f>
        <v>24.182478019420198</v>
      </c>
      <c r="S50" s="30">
        <f>IFERROR(VLOOKUP(CONCATENATE($B50,"_",S$4,"_",$C$85,"_",$C$84),Data_for_IC_trend_tables!$A$1:$G$49194,7,FALSE)*1000000,"-")</f>
        <v>25.0380052522016</v>
      </c>
      <c r="T50" s="30">
        <f>IFERROR(VLOOKUP(CONCATENATE($B50,"_",T$4,"_",$C$85,"_",$C$84),Data_for_IC_trend_tables!$A$1:$G$49194,7,FALSE)*1000000,"-")</f>
        <v>18.628654208708802</v>
      </c>
      <c r="U50" s="30">
        <f>IFERROR(VLOOKUP(CONCATENATE($B50,"_",U$4,"_",$C$85,"_",$C$84),Data_for_IC_trend_tables!$A$1:$G$49194,7,FALSE)*1000000,"-")</f>
        <v>19.701372634557501</v>
      </c>
      <c r="V50" s="30">
        <f>IFERROR(VLOOKUP(CONCATENATE($B50,"_",V$4,"_",$C$85,"_",$C$84),Data_for_IC_trend_tables!$A$1:$G$49194,7,FALSE)*1000000,"-")</f>
        <v>27.8874081997118</v>
      </c>
      <c r="W50" s="30">
        <f>IFERROR(VLOOKUP(CONCATENATE($B50,"_",W$4,"_",$C$85,"_",$C$84),Data_for_IC_trend_tables!$A$1:$G$49194,7,FALSE)*1000000,"-")</f>
        <v>29.336501905989497</v>
      </c>
      <c r="X50" s="30">
        <f>IFERROR(VLOOKUP(CONCATENATE($B50,"_",X$4,"_",$C$85,"_",$C$84),Data_for_IC_trend_tables!$A$1:$G$49194,7,FALSE)*1000000,"-")</f>
        <v>53.974536305311901</v>
      </c>
      <c r="Y50" s="30">
        <f>IFERROR(VLOOKUP(CONCATENATE($B50,"_",Y$4,"_",$C$85,"_",$C$84),Data_for_IC_trend_tables!$A$1:$G$49194,7,FALSE)*1000000,"-")</f>
        <v>38.320473062744696</v>
      </c>
      <c r="Z50" s="30">
        <f>IFERROR(VLOOKUP(CONCATENATE($B50,"_",Z$4,"_",$C$85,"_",$C$84),Data_for_IC_trend_tables!$A$1:$G$49194,7,FALSE)*1000000,"-")</f>
        <v>34.146177010348303</v>
      </c>
      <c r="AA50" s="30">
        <f>IFERROR(VLOOKUP(CONCATENATE($B50,"_",AA$4,"_",$C$85,"_",$C$84),Data_for_IC_trend_tables!$A$1:$G$49194,7,FALSE)*1000000,"-")</f>
        <v>52.683197731501998</v>
      </c>
      <c r="AB50" s="30">
        <f>IFERROR(VLOOKUP(CONCATENATE($B50,"_",AB$4,"_",$C$85,"_",$C$84),Data_for_IC_trend_tables!$A$1:$G$49194,7,FALSE)*1000000,"-")</f>
        <v>42.978274568571301</v>
      </c>
      <c r="AC50" s="30">
        <f>IFERROR(VLOOKUP(CONCATENATE($B50,"_",AC$4,"_",$C$85,"_",$C$84),Data_for_IC_trend_tables!$A$1:$G$49194,7,FALSE)*1000000,"-")</f>
        <v>8.515173293322329</v>
      </c>
      <c r="AD50" s="30">
        <f>IFERROR(VLOOKUP(CONCATENATE($B50,"_",AD$4,"_",$C$85,"_",$C$84),Data_for_IC_trend_tables!$A$1:$G$49194,7,FALSE)*1000000,"-")</f>
        <v>7.5441278094272297</v>
      </c>
      <c r="AE50" s="30">
        <f>IFERROR(VLOOKUP(CONCATENATE($B50,"_",AE$4,"_",$C$85,"_",$C$84),Data_for_IC_trend_tables!$A$1:$G$49194,7,FALSE)*1000000,"-")</f>
        <v>11.6650422062428</v>
      </c>
      <c r="AF50" s="30">
        <f>IFERROR(VLOOKUP(CONCATENATE($B50,"_",AF$4,"_",$C$85,"_",$C$84),Data_for_IC_trend_tables!$A$1:$G$49194,7,FALSE)*1000000,"-")</f>
        <v>8.8707036643990698</v>
      </c>
      <c r="AG50" s="30">
        <f>IFERROR(VLOOKUP(CONCATENATE($B50,"_",AG$4,"_",$C$85,"_",$C$84),Data_for_IC_trend_tables!$A$1:$G$49194,7,FALSE)*1000000,"-")</f>
        <v>7.7408910013571495</v>
      </c>
      <c r="AH50" s="30">
        <f>IFERROR(VLOOKUP(CONCATENATE($B50,"_",AH$4,"_",$C$85,"_",$C$84),Data_for_IC_trend_tables!$A$1:$G$49194,7,FALSE)*1000000,"-")</f>
        <v>8.2754296468167308</v>
      </c>
      <c r="AI50" s="30">
        <f>IFERROR(VLOOKUP(CONCATENATE($B50,"_",AI$4,"_",$C$85,"_",$C$84),Data_for_IC_trend_tables!$A$1:$G$49194,7,FALSE)*1000000,"-")</f>
        <v>9.5801311644223599</v>
      </c>
      <c r="AJ50" s="30">
        <f>IFERROR(VLOOKUP(CONCATENATE($B50,"_",AJ$4,"_",$C$85,"_",$C$84),Data_for_IC_trend_tables!$A$1:$G$49194,7,FALSE)*1000000,"-")</f>
        <v>10.5047766942215</v>
      </c>
      <c r="AK50" s="30">
        <f>IFERROR(VLOOKUP(CONCATENATE($B50,"_",AK$4,"_",$C$85,"_",$C$84),Data_for_IC_trend_tables!$A$1:$G$49194,7,FALSE)*1000000,"-")</f>
        <v>9.4740374335020991</v>
      </c>
      <c r="AL50" s="30">
        <f>IFERROR(VLOOKUP(CONCATENATE($B50,"_",AL$4,"_",$C$85,"_",$C$84),Data_for_IC_trend_tables!$A$1:$G$49194,7,FALSE)*1000000,"-")</f>
        <v>6.3524167652105197</v>
      </c>
      <c r="AM50" s="30">
        <f>IFERROR(VLOOKUP(CONCATENATE($B50,"_",AM$4,"_",$C$85,"_",$C$84),Data_for_IC_trend_tables!$A$1:$G$49194,7,FALSE)*1000000,"-")</f>
        <v>4.1864742543120705</v>
      </c>
      <c r="AN50" s="30">
        <f>IFERROR(VLOOKUP(CONCATENATE($B50,"_",AN$4,"_",$C$85,"_",$C$84),Data_for_IC_trend_tables!$A$1:$G$49194,7,FALSE)*1000000,"-")</f>
        <v>0.95632691572885598</v>
      </c>
      <c r="AO50" s="30">
        <f>IFERROR(VLOOKUP(CONCATENATE($B50,"_",AO$4,"_",$C$85,"_",$C$84),Data_for_IC_trend_tables!$A$1:$G$49194,7,FALSE)*1000000,"-")</f>
        <v>0.76642313745680701</v>
      </c>
      <c r="AP50" s="30">
        <f>IFERROR(VLOOKUP(CONCATENATE($B50,"_",AP$4,"_",$C$85,"_",$C$84),Data_for_IC_trend_tables!$A$1:$G$49194,7,FALSE)*1000000,"-")</f>
        <v>2.0623080585037101</v>
      </c>
      <c r="AQ50" s="30">
        <f>IFERROR(VLOOKUP(CONCATENATE($B50,"_",AQ$4,"_",$C$85,"_",$C$84),Data_for_IC_trend_tables!$A$1:$G$49194,7,FALSE)*1000000,"-")</f>
        <v>1.53196360800956</v>
      </c>
      <c r="AR50" s="30">
        <f>IFERROR(VLOOKUP(CONCATENATE($B50,"_",AR$4,"_",$C$85,"_",$C$84),Data_for_IC_trend_tables!$A$1:$G$49194,7,FALSE)*1000000,"-")</f>
        <v>4.4315829615085001</v>
      </c>
      <c r="AS50" s="30">
        <f>IFERROR(VLOOKUP(CONCATENATE($B50,"_",AS$4,"_",$C$85,"_",$C$84),Data_for_IC_trend_tables!$A$1:$G$49194,7,FALSE)*1000000,"-")</f>
        <v>0.15549120654876999</v>
      </c>
      <c r="AT50" s="30">
        <f>IFERROR(VLOOKUP(CONCATENATE($B50,"_",AT$4,"_",$C$85,"_",$C$84),Data_for_IC_trend_tables!$A$1:$G$49194,7,FALSE)*1000000,"-")</f>
        <v>0.16427931776211299</v>
      </c>
      <c r="AU50" s="30">
        <f>IFERROR(VLOOKUP(CONCATENATE($B50,"_",AU$4,"_",$C$85,"_",$C$84),Data_for_IC_trend_tables!$A$1:$G$49194,7,FALSE)*1000000,"-")</f>
        <v>0.150959054784539</v>
      </c>
      <c r="AV50" s="30"/>
      <c r="AW50" s="30">
        <f>IFERROR(VLOOKUP(CONCATENATE($B50,"_",AW$4,"_",$C$85,"_",$C$84),Data_for_IC_trend_tables!$A$1:$G$49194,7,FALSE)*1000000,"-")</f>
        <v>0.150959054784539</v>
      </c>
      <c r="AX50" s="82">
        <f t="shared" si="3"/>
        <v>44.288099937127697</v>
      </c>
      <c r="AY50" s="38" t="str">
        <f t="shared" si="0"/>
        <v>Yes</v>
      </c>
      <c r="AZ50" s="58">
        <f t="shared" si="1"/>
        <v>-0.99659143076811063</v>
      </c>
      <c r="BA50" s="33" t="s">
        <v>76</v>
      </c>
      <c r="BC50" s="21"/>
    </row>
    <row r="51" spans="2:55" s="3" customFormat="1" x14ac:dyDescent="0.2">
      <c r="B51" s="53" t="s">
        <v>179</v>
      </c>
      <c r="C51" s="71" t="s">
        <v>38</v>
      </c>
      <c r="D51" s="56"/>
      <c r="E51" s="30" t="str">
        <f>IFERROR(VLOOKUP(CONCATENATE($B51,"_",E$4,"_",$C$85,"_",$C$84),Data_for_IC_trend_tables!$A$1:$G$49194,7,FALSE)*1000000,"-")</f>
        <v>-</v>
      </c>
      <c r="F51" s="30" t="str">
        <f>IFERROR(VLOOKUP(CONCATENATE($B51,"_",F$4,"_",$C$85,"_",$C$84),Data_for_IC_trend_tables!$A$1:$G$49194,7,FALSE)*1000000,"-")</f>
        <v>-</v>
      </c>
      <c r="G51" s="30" t="str">
        <f>IFERROR(VLOOKUP(CONCATENATE($B51,"_",G$4,"_",$C$85,"_",$C$84),Data_for_IC_trend_tables!$A$1:$G$49194,7,FALSE)*1000000,"-")</f>
        <v>-</v>
      </c>
      <c r="H51" s="30" t="str">
        <f>IFERROR(VLOOKUP(CONCATENATE($B51,"_",H$4,"_",$C$85,"_",$C$84),Data_for_IC_trend_tables!$A$1:$G$49194,7,FALSE)*1000000,"-")</f>
        <v>-</v>
      </c>
      <c r="I51" s="30" t="str">
        <f>IFERROR(VLOOKUP(CONCATENATE($B51,"_",I$4,"_",$C$85,"_",$C$84),Data_for_IC_trend_tables!$A$1:$G$49194,7,FALSE)*1000000,"-")</f>
        <v>-</v>
      </c>
      <c r="J51" s="30" t="str">
        <f>IFERROR(VLOOKUP(CONCATENATE($B51,"_",J$4,"_",$C$85,"_",$C$84),Data_for_IC_trend_tables!$A$1:$G$49194,7,FALSE)*1000000,"-")</f>
        <v>-</v>
      </c>
      <c r="K51" s="30" t="str">
        <f>IFERROR(VLOOKUP(CONCATENATE($B51,"_",K$4,"_",$C$85,"_",$C$84),Data_for_IC_trend_tables!$A$1:$G$49194,7,FALSE)*1000000,"-")</f>
        <v>-</v>
      </c>
      <c r="L51" s="30" t="str">
        <f>IFERROR(VLOOKUP(CONCATENATE($B51,"_",L$4,"_",$C$85,"_",$C$84),Data_for_IC_trend_tables!$A$1:$G$49194,7,FALSE)*1000000,"-")</f>
        <v>-</v>
      </c>
      <c r="M51" s="30" t="str">
        <f>IFERROR(VLOOKUP(CONCATENATE($B51,"_",M$4,"_",$C$85,"_",$C$84),Data_for_IC_trend_tables!$A$1:$G$49194,7,FALSE)*1000000,"-")</f>
        <v>-</v>
      </c>
      <c r="N51" s="30" t="str">
        <f>IFERROR(VLOOKUP(CONCATENATE($B51,"_",N$4,"_",$C$85,"_",$C$84),Data_for_IC_trend_tables!$A$1:$G$49194,7,FALSE)*1000000,"-")</f>
        <v>-</v>
      </c>
      <c r="O51" s="30" t="str">
        <f>IFERROR(VLOOKUP(CONCATENATE($B51,"_",O$4,"_",$C$85,"_",$C$84),Data_for_IC_trend_tables!$A$1:$G$49194,7,FALSE)*1000000,"-")</f>
        <v>-</v>
      </c>
      <c r="P51" s="30" t="str">
        <f>IFERROR(VLOOKUP(CONCATENATE($B51,"_",P$4,"_",$C$85,"_",$C$84),Data_for_IC_trend_tables!$A$1:$G$49194,7,FALSE)*1000000,"-")</f>
        <v>-</v>
      </c>
      <c r="Q51" s="30" t="str">
        <f>IFERROR(VLOOKUP(CONCATENATE($B51,"_",Q$4,"_",$C$85,"_",$C$84),Data_for_IC_trend_tables!$A$1:$G$49194,7,FALSE)*1000000,"-")</f>
        <v>-</v>
      </c>
      <c r="R51" s="30" t="str">
        <f>IFERROR(VLOOKUP(CONCATENATE($B51,"_",R$4,"_",$C$85,"_",$C$84),Data_for_IC_trend_tables!$A$1:$G$49194,7,FALSE)*1000000,"-")</f>
        <v>-</v>
      </c>
      <c r="S51" s="30" t="str">
        <f>IFERROR(VLOOKUP(CONCATENATE($B51,"_",S$4,"_",$C$85,"_",$C$84),Data_for_IC_trend_tables!$A$1:$G$49194,7,FALSE)*1000000,"-")</f>
        <v>-</v>
      </c>
      <c r="T51" s="30" t="str">
        <f>IFERROR(VLOOKUP(CONCATENATE($B51,"_",T$4,"_",$C$85,"_",$C$84),Data_for_IC_trend_tables!$A$1:$G$49194,7,FALSE)*1000000,"-")</f>
        <v>-</v>
      </c>
      <c r="U51" s="30" t="str">
        <f>IFERROR(VLOOKUP(CONCATENATE($B51,"_",U$4,"_",$C$85,"_",$C$84),Data_for_IC_trend_tables!$A$1:$G$49194,7,FALSE)*1000000,"-")</f>
        <v>-</v>
      </c>
      <c r="V51" s="30" t="str">
        <f>IFERROR(VLOOKUP(CONCATENATE($B51,"_",V$4,"_",$C$85,"_",$C$84),Data_for_IC_trend_tables!$A$1:$G$49194,7,FALSE)*1000000,"-")</f>
        <v>-</v>
      </c>
      <c r="W51" s="30" t="str">
        <f>IFERROR(VLOOKUP(CONCATENATE($B51,"_",W$4,"_",$C$85,"_",$C$84),Data_for_IC_trend_tables!$A$1:$G$49194,7,FALSE)*1000000,"-")</f>
        <v>-</v>
      </c>
      <c r="X51" s="30" t="str">
        <f>IFERROR(VLOOKUP(CONCATENATE($B51,"_",X$4,"_",$C$85,"_",$C$84),Data_for_IC_trend_tables!$A$1:$G$49194,7,FALSE)*1000000,"-")</f>
        <v>-</v>
      </c>
      <c r="Y51" s="30" t="str">
        <f>IFERROR(VLOOKUP(CONCATENATE($B51,"_",Y$4,"_",$C$85,"_",$C$84),Data_for_IC_trend_tables!$A$1:$G$49194,7,FALSE)*1000000,"-")</f>
        <v>-</v>
      </c>
      <c r="Z51" s="30" t="str">
        <f>IFERROR(VLOOKUP(CONCATENATE($B51,"_",Z$4,"_",$C$85,"_",$C$84),Data_for_IC_trend_tables!$A$1:$G$49194,7,FALSE)*1000000,"-")</f>
        <v>-</v>
      </c>
      <c r="AA51" s="30" t="str">
        <f>IFERROR(VLOOKUP(CONCATENATE($B51,"_",AA$4,"_",$C$85,"_",$C$84),Data_for_IC_trend_tables!$A$1:$G$49194,7,FALSE)*1000000,"-")</f>
        <v>-</v>
      </c>
      <c r="AB51" s="30" t="str">
        <f>IFERROR(VLOOKUP(CONCATENATE($B51,"_",AB$4,"_",$C$85,"_",$C$84),Data_for_IC_trend_tables!$A$1:$G$49194,7,FALSE)*1000000,"-")</f>
        <v>-</v>
      </c>
      <c r="AC51" s="30" t="str">
        <f>IFERROR(VLOOKUP(CONCATENATE($B51,"_",AC$4,"_",$C$85,"_",$C$84),Data_for_IC_trend_tables!$A$1:$G$49194,7,FALSE)*1000000,"-")</f>
        <v>-</v>
      </c>
      <c r="AD51" s="30" t="str">
        <f>IFERROR(VLOOKUP(CONCATENATE($B51,"_",AD$4,"_",$C$85,"_",$C$84),Data_for_IC_trend_tables!$A$1:$G$49194,7,FALSE)*1000000,"-")</f>
        <v>-</v>
      </c>
      <c r="AE51" s="30" t="str">
        <f>IFERROR(VLOOKUP(CONCATENATE($B51,"_",AE$4,"_",$C$85,"_",$C$84),Data_for_IC_trend_tables!$A$1:$G$49194,7,FALSE)*1000000,"-")</f>
        <v>-</v>
      </c>
      <c r="AF51" s="30" t="str">
        <f>IFERROR(VLOOKUP(CONCATENATE($B51,"_",AF$4,"_",$C$85,"_",$C$84),Data_for_IC_trend_tables!$A$1:$G$49194,7,FALSE)*1000000,"-")</f>
        <v>-</v>
      </c>
      <c r="AG51" s="30" t="str">
        <f>IFERROR(VLOOKUP(CONCATENATE($B51,"_",AG$4,"_",$C$85,"_",$C$84),Data_for_IC_trend_tables!$A$1:$G$49194,7,FALSE)*1000000,"-")</f>
        <v>-</v>
      </c>
      <c r="AH51" s="30" t="str">
        <f>IFERROR(VLOOKUP(CONCATENATE($B51,"_",AH$4,"_",$C$85,"_",$C$84),Data_for_IC_trend_tables!$A$1:$G$49194,7,FALSE)*1000000,"-")</f>
        <v>-</v>
      </c>
      <c r="AI51" s="30" t="str">
        <f>IFERROR(VLOOKUP(CONCATENATE($B51,"_",AI$4,"_",$C$85,"_",$C$84),Data_for_IC_trend_tables!$A$1:$G$49194,7,FALSE)*1000000,"-")</f>
        <v>-</v>
      </c>
      <c r="AJ51" s="30" t="str">
        <f>IFERROR(VLOOKUP(CONCATENATE($B51,"_",AJ$4,"_",$C$85,"_",$C$84),Data_for_IC_trend_tables!$A$1:$G$49194,7,FALSE)*1000000,"-")</f>
        <v>-</v>
      </c>
      <c r="AK51" s="30" t="str">
        <f>IFERROR(VLOOKUP(CONCATENATE($B51,"_",AK$4,"_",$C$85,"_",$C$84),Data_for_IC_trend_tables!$A$1:$G$49194,7,FALSE)*1000000,"-")</f>
        <v>-</v>
      </c>
      <c r="AL51" s="30" t="str">
        <f>IFERROR(VLOOKUP(CONCATENATE($B51,"_",AL$4,"_",$C$85,"_",$C$84),Data_for_IC_trend_tables!$A$1:$G$49194,7,FALSE)*1000000,"-")</f>
        <v>-</v>
      </c>
      <c r="AM51" s="30" t="str">
        <f>IFERROR(VLOOKUP(CONCATENATE($B51,"_",AM$4,"_",$C$85,"_",$C$84),Data_for_IC_trend_tables!$A$1:$G$49194,7,FALSE)*1000000,"-")</f>
        <v>-</v>
      </c>
      <c r="AN51" s="30" t="str">
        <f>IFERROR(VLOOKUP(CONCATENATE($B51,"_",AN$4,"_",$C$85,"_",$C$84),Data_for_IC_trend_tables!$A$1:$G$49194,7,FALSE)*1000000,"-")</f>
        <v>-</v>
      </c>
      <c r="AO51" s="30" t="str">
        <f>IFERROR(VLOOKUP(CONCATENATE($B51,"_",AO$4,"_",$C$85,"_",$C$84),Data_for_IC_trend_tables!$A$1:$G$49194,7,FALSE)*1000000,"-")</f>
        <v>-</v>
      </c>
      <c r="AP51" s="30" t="str">
        <f>IFERROR(VLOOKUP(CONCATENATE($B51,"_",AP$4,"_",$C$85,"_",$C$84),Data_for_IC_trend_tables!$A$1:$G$49194,7,FALSE)*1000000,"-")</f>
        <v>-</v>
      </c>
      <c r="AQ51" s="30" t="str">
        <f>IFERROR(VLOOKUP(CONCATENATE($B51,"_",AQ$4,"_",$C$85,"_",$C$84),Data_for_IC_trend_tables!$A$1:$G$49194,7,FALSE)*1000000,"-")</f>
        <v>-</v>
      </c>
      <c r="AR51" s="30" t="str">
        <f>IFERROR(VLOOKUP(CONCATENATE($B51,"_",AR$4,"_",$C$85,"_",$C$84),Data_for_IC_trend_tables!$A$1:$G$49194,7,FALSE)*1000000,"-")</f>
        <v>-</v>
      </c>
      <c r="AS51" s="30" t="str">
        <f>IFERROR(VLOOKUP(CONCATENATE($B51,"_",AS$4,"_",$C$85,"_",$C$84),Data_for_IC_trend_tables!$A$1:$G$49194,7,FALSE)*1000000,"-")</f>
        <v>-</v>
      </c>
      <c r="AT51" s="30" t="str">
        <f>IFERROR(VLOOKUP(CONCATENATE($B51,"_",AT$4,"_",$C$85,"_",$C$84),Data_for_IC_trend_tables!$A$1:$G$49194,7,FALSE)*1000000,"-")</f>
        <v>-</v>
      </c>
      <c r="AU51" s="30" t="str">
        <f>IFERROR(VLOOKUP(CONCATENATE($B51,"_",AU$4,"_",$C$85,"_",$C$84),Data_for_IC_trend_tables!$A$1:$G$49194,7,FALSE)*1000000,"-")</f>
        <v>-</v>
      </c>
      <c r="AV51" s="30"/>
      <c r="AW51" s="30" t="str">
        <f>IFERROR(VLOOKUP(CONCATENATE($B51,"_",AW$4,"_",$C$85,"_",$C$84),Data_for_IC_trend_tables!$A$1:$G$49194,7,FALSE)*1000000,"-")</f>
        <v>-</v>
      </c>
      <c r="AX51" s="82"/>
      <c r="AY51" s="38" t="str">
        <f t="shared" si="0"/>
        <v/>
      </c>
      <c r="AZ51" s="58" t="str">
        <f t="shared" si="1"/>
        <v/>
      </c>
      <c r="BA51" s="86"/>
      <c r="BC51" s="21"/>
    </row>
    <row r="52" spans="2:55" s="3" customFormat="1" x14ac:dyDescent="0.2">
      <c r="B52" s="53" t="s">
        <v>180</v>
      </c>
      <c r="C52" s="71" t="s">
        <v>39</v>
      </c>
      <c r="D52" s="56"/>
      <c r="E52" s="30" t="str">
        <f>IFERROR(VLOOKUP(CONCATENATE($B52,"_",E$4,"_",$C$85,"_",$C$84),Data_for_IC_trend_tables!$A$1:$G$49194,7,FALSE)*1000000,"-")</f>
        <v>-</v>
      </c>
      <c r="F52" s="30" t="str">
        <f>IFERROR(VLOOKUP(CONCATENATE($B52,"_",F$4,"_",$C$85,"_",$C$84),Data_for_IC_trend_tables!$A$1:$G$49194,7,FALSE)*1000000,"-")</f>
        <v>-</v>
      </c>
      <c r="G52" s="30" t="str">
        <f>IFERROR(VLOOKUP(CONCATENATE($B52,"_",G$4,"_",$C$85,"_",$C$84),Data_for_IC_trend_tables!$A$1:$G$49194,7,FALSE)*1000000,"-")</f>
        <v>-</v>
      </c>
      <c r="H52" s="30" t="str">
        <f>IFERROR(VLOOKUP(CONCATENATE($B52,"_",H$4,"_",$C$85,"_",$C$84),Data_for_IC_trend_tables!$A$1:$G$49194,7,FALSE)*1000000,"-")</f>
        <v>-</v>
      </c>
      <c r="I52" s="30" t="str">
        <f>IFERROR(VLOOKUP(CONCATENATE($B52,"_",I$4,"_",$C$85,"_",$C$84),Data_for_IC_trend_tables!$A$1:$G$49194,7,FALSE)*1000000,"-")</f>
        <v>-</v>
      </c>
      <c r="J52" s="30" t="str">
        <f>IFERROR(VLOOKUP(CONCATENATE($B52,"_",J$4,"_",$C$85,"_",$C$84),Data_for_IC_trend_tables!$A$1:$G$49194,7,FALSE)*1000000,"-")</f>
        <v>-</v>
      </c>
      <c r="K52" s="30" t="str">
        <f>IFERROR(VLOOKUP(CONCATENATE($B52,"_",K$4,"_",$C$85,"_",$C$84),Data_for_IC_trend_tables!$A$1:$G$49194,7,FALSE)*1000000,"-")</f>
        <v>-</v>
      </c>
      <c r="L52" s="30" t="str">
        <f>IFERROR(VLOOKUP(CONCATENATE($B52,"_",L$4,"_",$C$85,"_",$C$84),Data_for_IC_trend_tables!$A$1:$G$49194,7,FALSE)*1000000,"-")</f>
        <v>-</v>
      </c>
      <c r="M52" s="30" t="str">
        <f>IFERROR(VLOOKUP(CONCATENATE($B52,"_",M$4,"_",$C$85,"_",$C$84),Data_for_IC_trend_tables!$A$1:$G$49194,7,FALSE)*1000000,"-")</f>
        <v>-</v>
      </c>
      <c r="N52" s="30" t="str">
        <f>IFERROR(VLOOKUP(CONCATENATE($B52,"_",N$4,"_",$C$85,"_",$C$84),Data_for_IC_trend_tables!$A$1:$G$49194,7,FALSE)*1000000,"-")</f>
        <v>-</v>
      </c>
      <c r="O52" s="30">
        <f>IFERROR(VLOOKUP(CONCATENATE($B52,"_",O$4,"_",$C$85,"_",$C$84),Data_for_IC_trend_tables!$A$1:$G$49194,7,FALSE)*1000000,"-")</f>
        <v>2.8259799999999999</v>
      </c>
      <c r="P52" s="30">
        <f>IFERROR(VLOOKUP(CONCATENATE($B52,"_",P$4,"_",$C$85,"_",$C$84),Data_for_IC_trend_tables!$A$1:$G$49194,7,FALSE)*1000000,"-")</f>
        <v>2.6690999999999998</v>
      </c>
      <c r="Q52" s="30">
        <f>IFERROR(VLOOKUP(CONCATENATE($B52,"_",Q$4,"_",$C$85,"_",$C$84),Data_for_IC_trend_tables!$A$1:$G$49194,7,FALSE)*1000000,"-")</f>
        <v>3.49722</v>
      </c>
      <c r="R52" s="30">
        <f>IFERROR(VLOOKUP(CONCATENATE($B52,"_",R$4,"_",$C$85,"_",$C$84),Data_for_IC_trend_tables!$A$1:$G$49194,7,FALSE)*1000000,"-")</f>
        <v>3.41222</v>
      </c>
      <c r="S52" s="30">
        <f>IFERROR(VLOOKUP(CONCATENATE($B52,"_",S$4,"_",$C$85,"_",$C$84),Data_for_IC_trend_tables!$A$1:$G$49194,7,FALSE)*1000000,"-")</f>
        <v>3.02719</v>
      </c>
      <c r="T52" s="30">
        <f>IFERROR(VLOOKUP(CONCATENATE($B52,"_",T$4,"_",$C$85,"_",$C$84),Data_for_IC_trend_tables!$A$1:$G$49194,7,FALSE)*1000000,"-")</f>
        <v>3.1859899999999999</v>
      </c>
      <c r="U52" s="30">
        <f>IFERROR(VLOOKUP(CONCATENATE($B52,"_",U$4,"_",$C$85,"_",$C$84),Data_for_IC_trend_tables!$A$1:$G$49194,7,FALSE)*1000000,"-")</f>
        <v>2.2737100000000003</v>
      </c>
      <c r="V52" s="30">
        <f>IFERROR(VLOOKUP(CONCATENATE($B52,"_",V$4,"_",$C$85,"_",$C$84),Data_for_IC_trend_tables!$A$1:$G$49194,7,FALSE)*1000000,"-")</f>
        <v>2.68601</v>
      </c>
      <c r="W52" s="30">
        <f>IFERROR(VLOOKUP(CONCATENATE($B52,"_",W$4,"_",$C$85,"_",$C$84),Data_for_IC_trend_tables!$A$1:$G$49194,7,FALSE)*1000000,"-")</f>
        <v>1.5226599999999999</v>
      </c>
      <c r="X52" s="30">
        <f>IFERROR(VLOOKUP(CONCATENATE($B52,"_",X$4,"_",$C$85,"_",$C$84),Data_for_IC_trend_tables!$A$1:$G$49194,7,FALSE)*1000000,"-")</f>
        <v>1.6158300000000001</v>
      </c>
      <c r="Y52" s="30">
        <f>IFERROR(VLOOKUP(CONCATENATE($B52,"_",Y$4,"_",$C$85,"_",$C$84),Data_for_IC_trend_tables!$A$1:$G$49194,7,FALSE)*1000000,"-")</f>
        <v>1.4690000000000001</v>
      </c>
      <c r="Z52" s="30">
        <f>IFERROR(VLOOKUP(CONCATENATE($B52,"_",Z$4,"_",$C$85,"_",$C$84),Data_for_IC_trend_tables!$A$1:$G$49194,7,FALSE)*1000000,"-")</f>
        <v>1.63896</v>
      </c>
      <c r="AA52" s="30">
        <f>IFERROR(VLOOKUP(CONCATENATE($B52,"_",AA$4,"_",$C$85,"_",$C$84),Data_for_IC_trend_tables!$A$1:$G$49194,7,FALSE)*1000000,"-")</f>
        <v>1.70079</v>
      </c>
      <c r="AB52" s="30">
        <f>IFERROR(VLOOKUP(CONCATENATE($B52,"_",AB$4,"_",$C$85,"_",$C$84),Data_for_IC_trend_tables!$A$1:$G$49194,7,FALSE)*1000000,"-")</f>
        <v>1.40347</v>
      </c>
      <c r="AC52" s="30">
        <f>IFERROR(VLOOKUP(CONCATENATE($B52,"_",AC$4,"_",$C$85,"_",$C$84),Data_for_IC_trend_tables!$A$1:$G$49194,7,FALSE)*1000000,"-")</f>
        <v>11401.598980000001</v>
      </c>
      <c r="AD52" s="30">
        <f>IFERROR(VLOOKUP(CONCATENATE($B52,"_",AD$4,"_",$C$85,"_",$C$84),Data_for_IC_trend_tables!$A$1:$G$49194,7,FALSE)*1000000,"-")</f>
        <v>361.90708000000001</v>
      </c>
      <c r="AE52" s="30">
        <f>IFERROR(VLOOKUP(CONCATENATE($B52,"_",AE$4,"_",$C$85,"_",$C$84),Data_for_IC_trend_tables!$A$1:$G$49194,7,FALSE)*1000000,"-")</f>
        <v>82.317679999999996</v>
      </c>
      <c r="AF52" s="30">
        <f>IFERROR(VLOOKUP(CONCATENATE($B52,"_",AF$4,"_",$C$85,"_",$C$84),Data_for_IC_trend_tables!$A$1:$G$49194,7,FALSE)*1000000,"-")</f>
        <v>2.3953000000000002</v>
      </c>
      <c r="AG52" s="30">
        <f>IFERROR(VLOOKUP(CONCATENATE($B52,"_",AG$4,"_",$C$85,"_",$C$84),Data_for_IC_trend_tables!$A$1:$G$49194,7,FALSE)*1000000,"-")</f>
        <v>2.3826299999999998</v>
      </c>
      <c r="AH52" s="30">
        <f>IFERROR(VLOOKUP(CONCATENATE($B52,"_",AH$4,"_",$C$85,"_",$C$84),Data_for_IC_trend_tables!$A$1:$G$49194,7,FALSE)*1000000,"-")</f>
        <v>2.0789499999999999</v>
      </c>
      <c r="AI52" s="30">
        <f>IFERROR(VLOOKUP(CONCATENATE($B52,"_",AI$4,"_",$C$85,"_",$C$84),Data_for_IC_trend_tables!$A$1:$G$49194,7,FALSE)*1000000,"-")</f>
        <v>2.2240300000000004</v>
      </c>
      <c r="AJ52" s="30">
        <f>IFERROR(VLOOKUP(CONCATENATE($B52,"_",AJ$4,"_",$C$85,"_",$C$84),Data_for_IC_trend_tables!$A$1:$G$49194,7,FALSE)*1000000,"-")</f>
        <v>40.409880000000001</v>
      </c>
      <c r="AK52" s="30">
        <f>IFERROR(VLOOKUP(CONCATENATE($B52,"_",AK$4,"_",$C$85,"_",$C$84),Data_for_IC_trend_tables!$A$1:$G$49194,7,FALSE)*1000000,"-")</f>
        <v>36.60181</v>
      </c>
      <c r="AL52" s="30">
        <f>IFERROR(VLOOKUP(CONCATENATE($B52,"_",AL$4,"_",$C$85,"_",$C$84),Data_for_IC_trend_tables!$A$1:$G$49194,7,FALSE)*1000000,"-")</f>
        <v>38.537690000000005</v>
      </c>
      <c r="AM52" s="30">
        <f>IFERROR(VLOOKUP(CONCATENATE($B52,"_",AM$4,"_",$C$85,"_",$C$84),Data_for_IC_trend_tables!$A$1:$G$49194,7,FALSE)*1000000,"-")</f>
        <v>34.334629999999997</v>
      </c>
      <c r="AN52" s="30">
        <f>IFERROR(VLOOKUP(CONCATENATE($B52,"_",AN$4,"_",$C$85,"_",$C$84),Data_for_IC_trend_tables!$A$1:$G$49194,7,FALSE)*1000000,"-")</f>
        <v>31.976919999999996</v>
      </c>
      <c r="AO52" s="30">
        <f>IFERROR(VLOOKUP(CONCATENATE($B52,"_",AO$4,"_",$C$85,"_",$C$84),Data_for_IC_trend_tables!$A$1:$G$49194,7,FALSE)*1000000,"-")</f>
        <v>38.43036</v>
      </c>
      <c r="AP52" s="30">
        <f>IFERROR(VLOOKUP(CONCATENATE($B52,"_",AP$4,"_",$C$85,"_",$C$84),Data_for_IC_trend_tables!$A$1:$G$49194,7,FALSE)*1000000,"-")</f>
        <v>34.263929999999995</v>
      </c>
      <c r="AQ52" s="30">
        <f>IFERROR(VLOOKUP(CONCATENATE($B52,"_",AQ$4,"_",$C$85,"_",$C$84),Data_for_IC_trend_tables!$A$1:$G$49194,7,FALSE)*1000000,"-")</f>
        <v>33.414999999999999</v>
      </c>
      <c r="AR52" s="30">
        <f>IFERROR(VLOOKUP(CONCATENATE($B52,"_",AR$4,"_",$C$85,"_",$C$84),Data_for_IC_trend_tables!$A$1:$G$49194,7,FALSE)*1000000,"-")</f>
        <v>26.225830000000002</v>
      </c>
      <c r="AS52" s="30">
        <f>IFERROR(VLOOKUP(CONCATENATE($B52,"_",AS$4,"_",$C$85,"_",$C$84),Data_for_IC_trend_tables!$A$1:$G$49194,7,FALSE)*1000000,"-")</f>
        <v>4.0457899999999993</v>
      </c>
      <c r="AT52" s="30" t="str">
        <f>IFERROR(VLOOKUP(CONCATENATE($B52,"_",AT$4,"_",$C$85,"_",$C$84),Data_for_IC_trend_tables!$A$1:$G$49194,7,FALSE)*1000000,"-")</f>
        <v>-</v>
      </c>
      <c r="AU52" s="30" t="str">
        <f>IFERROR(VLOOKUP(CONCATENATE($B52,"_",AU$4,"_",$C$85,"_",$C$84),Data_for_IC_trend_tables!$A$1:$G$49194,7,FALSE)*1000000,"-")</f>
        <v>-</v>
      </c>
      <c r="AV52" s="30"/>
      <c r="AW52" s="30" t="str">
        <f>IFERROR(VLOOKUP(CONCATENATE($B52,"_",AW$4,"_",$C$85,"_",$C$84),Data_for_IC_trend_tables!$A$1:$G$49194,7,FALSE)*1000000,"-")</f>
        <v>-</v>
      </c>
      <c r="AX52" s="82"/>
      <c r="AY52" s="38" t="str">
        <f t="shared" si="0"/>
        <v/>
      </c>
      <c r="AZ52" s="58" t="str">
        <f t="shared" si="1"/>
        <v/>
      </c>
      <c r="BA52" s="86"/>
      <c r="BC52" s="21"/>
    </row>
    <row r="53" spans="2:55" s="3" customFormat="1" x14ac:dyDescent="0.2">
      <c r="B53" s="53" t="s">
        <v>181</v>
      </c>
      <c r="C53" s="71" t="s">
        <v>113</v>
      </c>
      <c r="D53" s="56">
        <v>1990</v>
      </c>
      <c r="E53" s="30" t="str">
        <f>IFERROR(VLOOKUP(CONCATENATE($B53,"_",E$4,"_",$C$85,"_",$C$84),Data_for_IC_trend_tables!$A$1:$G$49194,7,FALSE)*1000000,"-")</f>
        <v>-</v>
      </c>
      <c r="F53" s="30" t="str">
        <f>IFERROR(VLOOKUP(CONCATENATE($B53,"_",F$4,"_",$C$85,"_",$C$84),Data_for_IC_trend_tables!$A$1:$G$49194,7,FALSE)*1000000,"-")</f>
        <v>-</v>
      </c>
      <c r="G53" s="30" t="str">
        <f>IFERROR(VLOOKUP(CONCATENATE($B53,"_",G$4,"_",$C$85,"_",$C$84),Data_for_IC_trend_tables!$A$1:$G$49194,7,FALSE)*1000000,"-")</f>
        <v>-</v>
      </c>
      <c r="H53" s="30" t="str">
        <f>IFERROR(VLOOKUP(CONCATENATE($B53,"_",H$4,"_",$C$85,"_",$C$84),Data_for_IC_trend_tables!$A$1:$G$49194,7,FALSE)*1000000,"-")</f>
        <v>-</v>
      </c>
      <c r="I53" s="30" t="str">
        <f>IFERROR(VLOOKUP(CONCATENATE($B53,"_",I$4,"_",$C$85,"_",$C$84),Data_for_IC_trend_tables!$A$1:$G$49194,7,FALSE)*1000000,"-")</f>
        <v>-</v>
      </c>
      <c r="J53" s="30" t="str">
        <f>IFERROR(VLOOKUP(CONCATENATE($B53,"_",J$4,"_",$C$85,"_",$C$84),Data_for_IC_trend_tables!$A$1:$G$49194,7,FALSE)*1000000,"-")</f>
        <v>-</v>
      </c>
      <c r="K53" s="30" t="str">
        <f>IFERROR(VLOOKUP(CONCATENATE($B53,"_",K$4,"_",$C$85,"_",$C$84),Data_for_IC_trend_tables!$A$1:$G$49194,7,FALSE)*1000000,"-")</f>
        <v>-</v>
      </c>
      <c r="L53" s="30" t="str">
        <f>IFERROR(VLOOKUP(CONCATENATE($B53,"_",L$4,"_",$C$85,"_",$C$84),Data_for_IC_trend_tables!$A$1:$G$49194,7,FALSE)*1000000,"-")</f>
        <v>-</v>
      </c>
      <c r="M53" s="30" t="str">
        <f>IFERROR(VLOOKUP(CONCATENATE($B53,"_",M$4,"_",$C$85,"_",$C$84),Data_for_IC_trend_tables!$A$1:$G$49194,7,FALSE)*1000000,"-")</f>
        <v>-</v>
      </c>
      <c r="N53" s="30" t="str">
        <f>IFERROR(VLOOKUP(CONCATENATE($B53,"_",N$4,"_",$C$85,"_",$C$84),Data_for_IC_trend_tables!$A$1:$G$49194,7,FALSE)*1000000,"-")</f>
        <v>-</v>
      </c>
      <c r="O53" s="30">
        <f>IFERROR(VLOOKUP(CONCATENATE($B53,"_",O$4,"_",$C$85,"_",$C$84),Data_for_IC_trend_tables!$A$1:$G$49194,7,FALSE)*1000000,"-")</f>
        <v>3157.1426108198498</v>
      </c>
      <c r="P53" s="30">
        <f>IFERROR(VLOOKUP(CONCATENATE($B53,"_",P$4,"_",$C$85,"_",$C$84),Data_for_IC_trend_tables!$A$1:$G$49194,7,FALSE)*1000000,"-")</f>
        <v>3064.5591124429698</v>
      </c>
      <c r="Q53" s="30">
        <f>IFERROR(VLOOKUP(CONCATENATE($B53,"_",Q$4,"_",$C$85,"_",$C$84),Data_for_IC_trend_tables!$A$1:$G$49194,7,FALSE)*1000000,"-")</f>
        <v>3372.97307391195</v>
      </c>
      <c r="R53" s="30">
        <f>IFERROR(VLOOKUP(CONCATENATE($B53,"_",R$4,"_",$C$85,"_",$C$84),Data_for_IC_trend_tables!$A$1:$G$49194,7,FALSE)*1000000,"-")</f>
        <v>3686.67629251686</v>
      </c>
      <c r="S53" s="30">
        <f>IFERROR(VLOOKUP(CONCATENATE($B53,"_",S$4,"_",$C$85,"_",$C$84),Data_for_IC_trend_tables!$A$1:$G$49194,7,FALSE)*1000000,"-")</f>
        <v>3959.1460181495299</v>
      </c>
      <c r="T53" s="30">
        <f>IFERROR(VLOOKUP(CONCATENATE($B53,"_",T$4,"_",$C$85,"_",$C$84),Data_for_IC_trend_tables!$A$1:$G$49194,7,FALSE)*1000000,"-")</f>
        <v>4132.1925818367499</v>
      </c>
      <c r="U53" s="30">
        <f>IFERROR(VLOOKUP(CONCATENATE($B53,"_",U$4,"_",$C$85,"_",$C$84),Data_for_IC_trend_tables!$A$1:$G$49194,7,FALSE)*1000000,"-")</f>
        <v>4174.0448606149603</v>
      </c>
      <c r="V53" s="30">
        <f>IFERROR(VLOOKUP(CONCATENATE($B53,"_",V$4,"_",$C$85,"_",$C$84),Data_for_IC_trend_tables!$A$1:$G$49194,7,FALSE)*1000000,"-")</f>
        <v>4174.4861686306504</v>
      </c>
      <c r="W53" s="30">
        <f>IFERROR(VLOOKUP(CONCATENATE($B53,"_",W$4,"_",$C$85,"_",$C$84),Data_for_IC_trend_tables!$A$1:$G$49194,7,FALSE)*1000000,"-")</f>
        <v>4431.1963784399404</v>
      </c>
      <c r="X53" s="30">
        <f>IFERROR(VLOOKUP(CONCATENATE($B53,"_",X$4,"_",$C$85,"_",$C$84),Data_for_IC_trend_tables!$A$1:$G$49194,7,FALSE)*1000000,"-")</f>
        <v>96.909216813357006</v>
      </c>
      <c r="Y53" s="30">
        <f>IFERROR(VLOOKUP(CONCATENATE($B53,"_",Y$4,"_",$C$85,"_",$C$84),Data_for_IC_trend_tables!$A$1:$G$49194,7,FALSE)*1000000,"-")</f>
        <v>82.79504308367801</v>
      </c>
      <c r="Z53" s="30">
        <f>IFERROR(VLOOKUP(CONCATENATE($B53,"_",Z$4,"_",$C$85,"_",$C$84),Data_for_IC_trend_tables!$A$1:$G$49194,7,FALSE)*1000000,"-")</f>
        <v>73.285130611048004</v>
      </c>
      <c r="AA53" s="30">
        <f>IFERROR(VLOOKUP(CONCATENATE($B53,"_",AA$4,"_",$C$85,"_",$C$84),Data_for_IC_trend_tables!$A$1:$G$49194,7,FALSE)*1000000,"-")</f>
        <v>68.354906732730001</v>
      </c>
      <c r="AB53" s="30">
        <f>IFERROR(VLOOKUP(CONCATENATE($B53,"_",AB$4,"_",$C$85,"_",$C$84),Data_for_IC_trend_tables!$A$1:$G$49194,7,FALSE)*1000000,"-")</f>
        <v>63.388333874057004</v>
      </c>
      <c r="AC53" s="30">
        <f>IFERROR(VLOOKUP(CONCATENATE($B53,"_",AC$4,"_",$C$85,"_",$C$84),Data_for_IC_trend_tables!$A$1:$G$49194,7,FALSE)*1000000,"-")</f>
        <v>76.61695852521801</v>
      </c>
      <c r="AD53" s="30">
        <f>IFERROR(VLOOKUP(CONCATENATE($B53,"_",AD$4,"_",$C$85,"_",$C$84),Data_for_IC_trend_tables!$A$1:$G$49194,7,FALSE)*1000000,"-")</f>
        <v>73.19486938384</v>
      </c>
      <c r="AE53" s="30">
        <f>IFERROR(VLOOKUP(CONCATENATE($B53,"_",AE$4,"_",$C$85,"_",$C$84),Data_for_IC_trend_tables!$A$1:$G$49194,7,FALSE)*1000000,"-")</f>
        <v>68.803804984937997</v>
      </c>
      <c r="AF53" s="30">
        <f>IFERROR(VLOOKUP(CONCATENATE($B53,"_",AF$4,"_",$C$85,"_",$C$84),Data_for_IC_trend_tables!$A$1:$G$49194,7,FALSE)*1000000,"-")</f>
        <v>59.381282200759998</v>
      </c>
      <c r="AG53" s="30">
        <f>IFERROR(VLOOKUP(CONCATENATE($B53,"_",AG$4,"_",$C$85,"_",$C$84),Data_for_IC_trend_tables!$A$1:$G$49194,7,FALSE)*1000000,"-")</f>
        <v>54.967677673837002</v>
      </c>
      <c r="AH53" s="30">
        <f>IFERROR(VLOOKUP(CONCATENATE($B53,"_",AH$4,"_",$C$85,"_",$C$84),Data_for_IC_trend_tables!$A$1:$G$49194,7,FALSE)*1000000,"-")</f>
        <v>36.209312250181</v>
      </c>
      <c r="AI53" s="30">
        <f>IFERROR(VLOOKUP(CONCATENATE($B53,"_",AI$4,"_",$C$85,"_",$C$84),Data_for_IC_trend_tables!$A$1:$G$49194,7,FALSE)*1000000,"-")</f>
        <v>35.029898669282005</v>
      </c>
      <c r="AJ53" s="30">
        <f>IFERROR(VLOOKUP(CONCATENATE($B53,"_",AJ$4,"_",$C$85,"_",$C$84),Data_for_IC_trend_tables!$A$1:$G$49194,7,FALSE)*1000000,"-")</f>
        <v>25.630447931124998</v>
      </c>
      <c r="AK53" s="30">
        <f>IFERROR(VLOOKUP(CONCATENATE($B53,"_",AK$4,"_",$C$85,"_",$C$84),Data_for_IC_trend_tables!$A$1:$G$49194,7,FALSE)*1000000,"-")</f>
        <v>24.573069912987002</v>
      </c>
      <c r="AL53" s="30">
        <f>IFERROR(VLOOKUP(CONCATENATE($B53,"_",AL$4,"_",$C$85,"_",$C$84),Data_for_IC_trend_tables!$A$1:$G$49194,7,FALSE)*1000000,"-")</f>
        <v>20.807173709413998</v>
      </c>
      <c r="AM53" s="30">
        <f>IFERROR(VLOOKUP(CONCATENATE($B53,"_",AM$4,"_",$C$85,"_",$C$84),Data_for_IC_trend_tables!$A$1:$G$49194,7,FALSE)*1000000,"-")</f>
        <v>24.527649179320001</v>
      </c>
      <c r="AN53" s="30">
        <f>IFERROR(VLOOKUP(CONCATENATE($B53,"_",AN$4,"_",$C$85,"_",$C$84),Data_for_IC_trend_tables!$A$1:$G$49194,7,FALSE)*1000000,"-")</f>
        <v>28.182065957073</v>
      </c>
      <c r="AO53" s="30">
        <f>IFERROR(VLOOKUP(CONCATENATE($B53,"_",AO$4,"_",$C$85,"_",$C$84),Data_for_IC_trend_tables!$A$1:$G$49194,7,FALSE)*1000000,"-")</f>
        <v>33.528955238918002</v>
      </c>
      <c r="AP53" s="30">
        <f>IFERROR(VLOOKUP(CONCATENATE($B53,"_",AP$4,"_",$C$85,"_",$C$84),Data_for_IC_trend_tables!$A$1:$G$49194,7,FALSE)*1000000,"-")</f>
        <v>36.691732297815996</v>
      </c>
      <c r="AQ53" s="30">
        <f>IFERROR(VLOOKUP(CONCATENATE($B53,"_",AQ$4,"_",$C$85,"_",$C$84),Data_for_IC_trend_tables!$A$1:$G$49194,7,FALSE)*1000000,"-")</f>
        <v>38.864553399622999</v>
      </c>
      <c r="AR53" s="30">
        <f>IFERROR(VLOOKUP(CONCATENATE($B53,"_",AR$4,"_",$C$85,"_",$C$84),Data_for_IC_trend_tables!$A$1:$G$49194,7,FALSE)*1000000,"-")</f>
        <v>38.732548543549001</v>
      </c>
      <c r="AS53" s="30">
        <f>IFERROR(VLOOKUP(CONCATENATE($B53,"_",AS$4,"_",$C$85,"_",$C$84),Data_for_IC_trend_tables!$A$1:$G$49194,7,FALSE)*1000000,"-")</f>
        <v>38.044963010779</v>
      </c>
      <c r="AT53" s="30">
        <f>IFERROR(VLOOKUP(CONCATENATE($B53,"_",AT$4,"_",$C$85,"_",$C$84),Data_for_IC_trend_tables!$A$1:$G$49194,7,FALSE)*1000000,"-")</f>
        <v>39.091821305155001</v>
      </c>
      <c r="AU53" s="30">
        <f>IFERROR(VLOOKUP(CONCATENATE($B53,"_",AU$4,"_",$C$85,"_",$C$84),Data_for_IC_trend_tables!$A$1:$G$49194,7,FALSE)*1000000,"-")</f>
        <v>38.730401235113</v>
      </c>
      <c r="AV53" s="30"/>
      <c r="AW53" s="30">
        <f>IFERROR(VLOOKUP(CONCATENATE($B53,"_",AW$4,"_",$C$85,"_",$C$84),Data_for_IC_trend_tables!$A$1:$G$49194,7,FALSE)*1000000,"-")</f>
        <v>38.730401235113</v>
      </c>
      <c r="AX53" s="79">
        <f>O53</f>
        <v>3157.1426108198498</v>
      </c>
      <c r="AY53" s="38" t="str">
        <f t="shared" si="0"/>
        <v>Yes</v>
      </c>
      <c r="AZ53" s="58">
        <f t="shared" si="1"/>
        <v>-0.9877324511403508</v>
      </c>
      <c r="BA53" s="32" t="s">
        <v>76</v>
      </c>
      <c r="BC53" s="21"/>
    </row>
    <row r="54" spans="2:55" s="3" customFormat="1" x14ac:dyDescent="0.2">
      <c r="B54" s="53" t="s">
        <v>182</v>
      </c>
      <c r="C54" s="61" t="s">
        <v>73</v>
      </c>
      <c r="D54" s="56"/>
      <c r="E54" s="30" t="str">
        <f>IFERROR(VLOOKUP(CONCATENATE($B54,"_",E$4,"_",$C$85,"_",$C$84),Data_for_IC_trend_tables!$A$1:$G$49194,7,FALSE)*1000000,"-")</f>
        <v>-</v>
      </c>
      <c r="F54" s="30" t="str">
        <f>IFERROR(VLOOKUP(CONCATENATE($B54,"_",F$4,"_",$C$85,"_",$C$84),Data_for_IC_trend_tables!$A$1:$G$49194,7,FALSE)*1000000,"-")</f>
        <v>-</v>
      </c>
      <c r="G54" s="30" t="str">
        <f>IFERROR(VLOOKUP(CONCATENATE($B54,"_",G$4,"_",$C$85,"_",$C$84),Data_for_IC_trend_tables!$A$1:$G$49194,7,FALSE)*1000000,"-")</f>
        <v>-</v>
      </c>
      <c r="H54" s="30" t="str">
        <f>IFERROR(VLOOKUP(CONCATENATE($B54,"_",H$4,"_",$C$85,"_",$C$84),Data_for_IC_trend_tables!$A$1:$G$49194,7,FALSE)*1000000,"-")</f>
        <v>-</v>
      </c>
      <c r="I54" s="30" t="str">
        <f>IFERROR(VLOOKUP(CONCATENATE($B54,"_",I$4,"_",$C$85,"_",$C$84),Data_for_IC_trend_tables!$A$1:$G$49194,7,FALSE)*1000000,"-")</f>
        <v>-</v>
      </c>
      <c r="J54" s="30" t="str">
        <f>IFERROR(VLOOKUP(CONCATENATE($B54,"_",J$4,"_",$C$85,"_",$C$84),Data_for_IC_trend_tables!$A$1:$G$49194,7,FALSE)*1000000,"-")</f>
        <v>-</v>
      </c>
      <c r="K54" s="30" t="str">
        <f>IFERROR(VLOOKUP(CONCATENATE($B54,"_",K$4,"_",$C$85,"_",$C$84),Data_for_IC_trend_tables!$A$1:$G$49194,7,FALSE)*1000000,"-")</f>
        <v>-</v>
      </c>
      <c r="L54" s="30" t="str">
        <f>IFERROR(VLOOKUP(CONCATENATE($B54,"_",L$4,"_",$C$85,"_",$C$84),Data_for_IC_trend_tables!$A$1:$G$49194,7,FALSE)*1000000,"-")</f>
        <v>-</v>
      </c>
      <c r="M54" s="30" t="str">
        <f>IFERROR(VLOOKUP(CONCATENATE($B54,"_",M$4,"_",$C$85,"_",$C$84),Data_for_IC_trend_tables!$A$1:$G$49194,7,FALSE)*1000000,"-")</f>
        <v>-</v>
      </c>
      <c r="N54" s="30" t="str">
        <f>IFERROR(VLOOKUP(CONCATENATE($B54,"_",N$4,"_",$C$85,"_",$C$84),Data_for_IC_trend_tables!$A$1:$G$49194,7,FALSE)*1000000,"-")</f>
        <v>-</v>
      </c>
      <c r="O54" s="30">
        <f>IFERROR(VLOOKUP(CONCATENATE($B54,"_",O$4,"_",$C$85,"_",$C$84),Data_for_IC_trend_tables!$A$1:$G$49194,7,FALSE)*1000000,"-")</f>
        <v>1450</v>
      </c>
      <c r="P54" s="30" t="str">
        <f>IFERROR(VLOOKUP(CONCATENATE($B54,"_",P$4,"_",$C$85,"_",$C$84),Data_for_IC_trend_tables!$A$1:$G$49194,7,FALSE)*1000000,"-")</f>
        <v>-</v>
      </c>
      <c r="Q54" s="30" t="str">
        <f>IFERROR(VLOOKUP(CONCATENATE($B54,"_",Q$4,"_",$C$85,"_",$C$84),Data_for_IC_trend_tables!$A$1:$G$49194,7,FALSE)*1000000,"-")</f>
        <v>-</v>
      </c>
      <c r="R54" s="30" t="str">
        <f>IFERROR(VLOOKUP(CONCATENATE($B54,"_",R$4,"_",$C$85,"_",$C$84),Data_for_IC_trend_tables!$A$1:$G$49194,7,FALSE)*1000000,"-")</f>
        <v>-</v>
      </c>
      <c r="S54" s="30" t="str">
        <f>IFERROR(VLOOKUP(CONCATENATE($B54,"_",S$4,"_",$C$85,"_",$C$84),Data_for_IC_trend_tables!$A$1:$G$49194,7,FALSE)*1000000,"-")</f>
        <v>-</v>
      </c>
      <c r="T54" s="30" t="str">
        <f>IFERROR(VLOOKUP(CONCATENATE($B54,"_",T$4,"_",$C$85,"_",$C$84),Data_for_IC_trend_tables!$A$1:$G$49194,7,FALSE)*1000000,"-")</f>
        <v>-</v>
      </c>
      <c r="U54" s="30">
        <f>IFERROR(VLOOKUP(CONCATENATE($B54,"_",U$4,"_",$C$85,"_",$C$84),Data_for_IC_trend_tables!$A$1:$G$49194,7,FALSE)*1000000,"-")</f>
        <v>281</v>
      </c>
      <c r="V54" s="30" t="str">
        <f>IFERROR(VLOOKUP(CONCATENATE($B54,"_",V$4,"_",$C$85,"_",$C$84),Data_for_IC_trend_tables!$A$1:$G$49194,7,FALSE)*1000000,"-")</f>
        <v>-</v>
      </c>
      <c r="W54" s="30" t="str">
        <f>IFERROR(VLOOKUP(CONCATENATE($B54,"_",W$4,"_",$C$85,"_",$C$84),Data_for_IC_trend_tables!$A$1:$G$49194,7,FALSE)*1000000,"-")</f>
        <v>-</v>
      </c>
      <c r="X54" s="30">
        <f>IFERROR(VLOOKUP(CONCATENATE($B54,"_",X$4,"_",$C$85,"_",$C$84),Data_for_IC_trend_tables!$A$1:$G$49194,7,FALSE)*1000000,"-")</f>
        <v>4835</v>
      </c>
      <c r="Y54" s="30" t="str">
        <f>IFERROR(VLOOKUP(CONCATENATE($B54,"_",Y$4,"_",$C$85,"_",$C$84),Data_for_IC_trend_tables!$A$1:$G$49194,7,FALSE)*1000000,"-")</f>
        <v>-</v>
      </c>
      <c r="Z54" s="30" t="str">
        <f>IFERROR(VLOOKUP(CONCATENATE($B54,"_",Z$4,"_",$C$85,"_",$C$84),Data_for_IC_trend_tables!$A$1:$G$49194,7,FALSE)*1000000,"-")</f>
        <v>-</v>
      </c>
      <c r="AA54" s="30">
        <f>IFERROR(VLOOKUP(CONCATENATE($B54,"_",AA$4,"_",$C$85,"_",$C$84),Data_for_IC_trend_tables!$A$1:$G$49194,7,FALSE)*1000000,"-")</f>
        <v>907.2</v>
      </c>
      <c r="AB54" s="30" t="str">
        <f>IFERROR(VLOOKUP(CONCATENATE($B54,"_",AB$4,"_",$C$85,"_",$C$84),Data_for_IC_trend_tables!$A$1:$G$49194,7,FALSE)*1000000,"-")</f>
        <v>-</v>
      </c>
      <c r="AC54" s="30" t="str">
        <f>IFERROR(VLOOKUP(CONCATENATE($B54,"_",AC$4,"_",$C$85,"_",$C$84),Data_for_IC_trend_tables!$A$1:$G$49194,7,FALSE)*1000000,"-")</f>
        <v>-</v>
      </c>
      <c r="AD54" s="30">
        <f>IFERROR(VLOOKUP(CONCATENATE($B54,"_",AD$4,"_",$C$85,"_",$C$84),Data_for_IC_trend_tables!$A$1:$G$49194,7,FALSE)*1000000,"-")</f>
        <v>988</v>
      </c>
      <c r="AE54" s="30" t="str">
        <f>IFERROR(VLOOKUP(CONCATENATE($B54,"_",AE$4,"_",$C$85,"_",$C$84),Data_for_IC_trend_tables!$A$1:$G$49194,7,FALSE)*1000000,"-")</f>
        <v>-</v>
      </c>
      <c r="AF54" s="30" t="str">
        <f>IFERROR(VLOOKUP(CONCATENATE($B54,"_",AF$4,"_",$C$85,"_",$C$84),Data_for_IC_trend_tables!$A$1:$G$49194,7,FALSE)*1000000,"-")</f>
        <v>-</v>
      </c>
      <c r="AG54" s="30">
        <f>IFERROR(VLOOKUP(CONCATENATE($B54,"_",AG$4,"_",$C$85,"_",$C$84),Data_for_IC_trend_tables!$A$1:$G$49194,7,FALSE)*1000000,"-")</f>
        <v>1128</v>
      </c>
      <c r="AH54" s="30" t="str">
        <f>IFERROR(VLOOKUP(CONCATENATE($B54,"_",AH$4,"_",$C$85,"_",$C$84),Data_for_IC_trend_tables!$A$1:$G$49194,7,FALSE)*1000000,"-")</f>
        <v>-</v>
      </c>
      <c r="AI54" s="30" t="str">
        <f>IFERROR(VLOOKUP(CONCATENATE($B54,"_",AI$4,"_",$C$85,"_",$C$84),Data_for_IC_trend_tables!$A$1:$G$49194,7,FALSE)*1000000,"-")</f>
        <v>-</v>
      </c>
      <c r="AJ54" s="30">
        <f>IFERROR(VLOOKUP(CONCATENATE($B54,"_",AJ$4,"_",$C$85,"_",$C$84),Data_for_IC_trend_tables!$A$1:$G$49194,7,FALSE)*1000000,"-")</f>
        <v>1170</v>
      </c>
      <c r="AK54" s="30" t="str">
        <f>IFERROR(VLOOKUP(CONCATENATE($B54,"_",AK$4,"_",$C$85,"_",$C$84),Data_for_IC_trend_tables!$A$1:$G$49194,7,FALSE)*1000000,"-")</f>
        <v>-</v>
      </c>
      <c r="AL54" s="30" t="str">
        <f>IFERROR(VLOOKUP(CONCATENATE($B54,"_",AL$4,"_",$C$85,"_",$C$84),Data_for_IC_trend_tables!$A$1:$G$49194,7,FALSE)*1000000,"-")</f>
        <v>-</v>
      </c>
      <c r="AM54" s="30">
        <f>IFERROR(VLOOKUP(CONCATENATE($B54,"_",AM$4,"_",$C$85,"_",$C$84),Data_for_IC_trend_tables!$A$1:$G$49194,7,FALSE)*1000000,"-")</f>
        <v>1436</v>
      </c>
      <c r="AN54" s="30" t="str">
        <f>IFERROR(VLOOKUP(CONCATENATE($B54,"_",AN$4,"_",$C$85,"_",$C$84),Data_for_IC_trend_tables!$A$1:$G$49194,7,FALSE)*1000000,"-")</f>
        <v>-</v>
      </c>
      <c r="AO54" s="30" t="str">
        <f>IFERROR(VLOOKUP(CONCATENATE($B54,"_",AO$4,"_",$C$85,"_",$C$84),Data_for_IC_trend_tables!$A$1:$G$49194,7,FALSE)*1000000,"-")</f>
        <v>-</v>
      </c>
      <c r="AP54" s="30" t="str">
        <f>IFERROR(VLOOKUP(CONCATENATE($B54,"_",AP$4,"_",$C$85,"_",$C$84),Data_for_IC_trend_tables!$A$1:$G$49194,7,FALSE)*1000000,"-")</f>
        <v>-</v>
      </c>
      <c r="AQ54" s="30" t="str">
        <f>IFERROR(VLOOKUP(CONCATENATE($B54,"_",AQ$4,"_",$C$85,"_",$C$84),Data_for_IC_trend_tables!$A$1:$G$49194,7,FALSE)*1000000,"-")</f>
        <v>-</v>
      </c>
      <c r="AR54" s="30" t="str">
        <f>IFERROR(VLOOKUP(CONCATENATE($B54,"_",AR$4,"_",$C$85,"_",$C$84),Data_for_IC_trend_tables!$A$1:$G$49194,7,FALSE)*1000000,"-")</f>
        <v>-</v>
      </c>
      <c r="AS54" s="30" t="str">
        <f>IFERROR(VLOOKUP(CONCATENATE($B54,"_",AS$4,"_",$C$85,"_",$C$84),Data_for_IC_trend_tables!$A$1:$G$49194,7,FALSE)*1000000,"-")</f>
        <v>-</v>
      </c>
      <c r="AT54" s="30" t="str">
        <f>IFERROR(VLOOKUP(CONCATENATE($B54,"_",AT$4,"_",$C$85,"_",$C$84),Data_for_IC_trend_tables!$A$1:$G$49194,7,FALSE)*1000000,"-")</f>
        <v>-</v>
      </c>
      <c r="AU54" s="30" t="str">
        <f>IFERROR(VLOOKUP(CONCATENATE($B54,"_",AU$4,"_",$C$85,"_",$C$84),Data_for_IC_trend_tables!$A$1:$G$49194,7,FALSE)*1000000,"-")</f>
        <v>-</v>
      </c>
      <c r="AV54" s="30"/>
      <c r="AW54" s="30" t="str">
        <f>IFERROR(VLOOKUP(CONCATENATE($B54,"_",AW$4,"_",$C$85,"_",$C$84),Data_for_IC_trend_tables!$A$1:$G$49194,7,FALSE)*1000000,"-")</f>
        <v>-</v>
      </c>
      <c r="AX54" s="79"/>
      <c r="AY54" s="38" t="str">
        <f t="shared" si="0"/>
        <v/>
      </c>
      <c r="AZ54" s="58" t="str">
        <f t="shared" si="1"/>
        <v/>
      </c>
      <c r="BA54" s="86"/>
      <c r="BC54" s="21"/>
    </row>
    <row r="55" spans="2:55" s="3" customFormat="1" x14ac:dyDescent="0.2">
      <c r="B55" s="100" t="s">
        <v>220</v>
      </c>
      <c r="C55" s="61" t="s">
        <v>220</v>
      </c>
      <c r="D55" s="56">
        <v>1990</v>
      </c>
      <c r="E55" s="30" t="str">
        <f>IFERROR(VLOOKUP(CONCATENATE($B55,"_",E$4,"_",$C$85,"_",$C$84),Data_for_IC_trend_tables!$A$1:$G$49194,7,FALSE)*1000000,"-")</f>
        <v>-</v>
      </c>
      <c r="F55" s="30" t="str">
        <f>IFERROR(VLOOKUP(CONCATENATE($B55,"_",F$4,"_",$C$85,"_",$C$84),Data_for_IC_trend_tables!$A$1:$G$49194,7,FALSE)*1000000,"-")</f>
        <v>-</v>
      </c>
      <c r="G55" s="30" t="str">
        <f>IFERROR(VLOOKUP(CONCATENATE($B55,"_",G$4,"_",$C$85,"_",$C$84),Data_for_IC_trend_tables!$A$1:$G$49194,7,FALSE)*1000000,"-")</f>
        <v>-</v>
      </c>
      <c r="H55" s="30" t="str">
        <f>IFERROR(VLOOKUP(CONCATENATE($B55,"_",H$4,"_",$C$85,"_",$C$84),Data_for_IC_trend_tables!$A$1:$G$49194,7,FALSE)*1000000,"-")</f>
        <v>-</v>
      </c>
      <c r="I55" s="30" t="str">
        <f>IFERROR(VLOOKUP(CONCATENATE($B55,"_",I$4,"_",$C$85,"_",$C$84),Data_for_IC_trend_tables!$A$1:$G$49194,7,FALSE)*1000000,"-")</f>
        <v>-</v>
      </c>
      <c r="J55" s="30" t="str">
        <f>IFERROR(VLOOKUP(CONCATENATE($B55,"_",J$4,"_",$C$85,"_",$C$84),Data_for_IC_trend_tables!$A$1:$G$49194,7,FALSE)*1000000,"-")</f>
        <v>-</v>
      </c>
      <c r="K55" s="30" t="str">
        <f>IFERROR(VLOOKUP(CONCATENATE($B55,"_",K$4,"_",$C$85,"_",$C$84),Data_for_IC_trend_tables!$A$1:$G$49194,7,FALSE)*1000000,"-")</f>
        <v>-</v>
      </c>
      <c r="L55" s="30" t="str">
        <f>IFERROR(VLOOKUP(CONCATENATE($B55,"_",L$4,"_",$C$85,"_",$C$84),Data_for_IC_trend_tables!$A$1:$G$49194,7,FALSE)*1000000,"-")</f>
        <v>-</v>
      </c>
      <c r="M55" s="30" t="str">
        <f>IFERROR(VLOOKUP(CONCATENATE($B55,"_",M$4,"_",$C$85,"_",$C$84),Data_for_IC_trend_tables!$A$1:$G$49194,7,FALSE)*1000000,"-")</f>
        <v>-</v>
      </c>
      <c r="N55" s="30" t="str">
        <f>IFERROR(VLOOKUP(CONCATENATE($B55,"_",N$4,"_",$C$85,"_",$C$84),Data_for_IC_trend_tables!$A$1:$G$49194,7,FALSE)*1000000,"-")</f>
        <v>-</v>
      </c>
      <c r="O55" s="30">
        <f>IFERROR(VLOOKUP(CONCATENATE($B55,"_",O$4,"_",$C$85,"_",$C$84),Data_for_IC_trend_tables!$A$1:$G$49194,7,FALSE)*1000000,"-")</f>
        <v>6044.1657709609999</v>
      </c>
      <c r="P55" s="30">
        <f>IFERROR(VLOOKUP(CONCATENATE($B55,"_",P$4,"_",$C$85,"_",$C$84),Data_for_IC_trend_tables!$A$1:$G$49194,7,FALSE)*1000000,"-")</f>
        <v>5924.9995662845004</v>
      </c>
      <c r="Q55" s="30">
        <f>IFERROR(VLOOKUP(CONCATENATE($B55,"_",Q$4,"_",$C$85,"_",$C$84),Data_for_IC_trend_tables!$A$1:$G$49194,7,FALSE)*1000000,"-")</f>
        <v>5830.8248156099999</v>
      </c>
      <c r="R55" s="30">
        <f>IFERROR(VLOOKUP(CONCATENATE($B55,"_",R$4,"_",$C$85,"_",$C$84),Data_for_IC_trend_tables!$A$1:$G$49194,7,FALSE)*1000000,"-")</f>
        <v>4581.4924913229997</v>
      </c>
      <c r="S55" s="30">
        <f>IFERROR(VLOOKUP(CONCATENATE($B55,"_",S$4,"_",$C$85,"_",$C$84),Data_for_IC_trend_tables!$A$1:$G$49194,7,FALSE)*1000000,"-")</f>
        <v>4194.5974043606002</v>
      </c>
      <c r="T55" s="30">
        <f>IFERROR(VLOOKUP(CONCATENATE($B55,"_",T$4,"_",$C$85,"_",$C$84),Data_for_IC_trend_tables!$A$1:$G$49194,7,FALSE)*1000000,"-")</f>
        <v>4174.0826332453998</v>
      </c>
      <c r="U55" s="30">
        <f>IFERROR(VLOOKUP(CONCATENATE($B55,"_",U$4,"_",$C$85,"_",$C$84),Data_for_IC_trend_tables!$A$1:$G$49194,7,FALSE)*1000000,"-")</f>
        <v>4202.0329778946998</v>
      </c>
      <c r="V55" s="30">
        <f>IFERROR(VLOOKUP(CONCATENATE($B55,"_",V$4,"_",$C$85,"_",$C$84),Data_for_IC_trend_tables!$A$1:$G$49194,7,FALSE)*1000000,"-")</f>
        <v>4301.6861440927996</v>
      </c>
      <c r="W55" s="30">
        <f>IFERROR(VLOOKUP(CONCATENATE($B55,"_",W$4,"_",$C$85,"_",$C$84),Data_for_IC_trend_tables!$A$1:$G$49194,7,FALSE)*1000000,"-")</f>
        <v>4602.4001323864004</v>
      </c>
      <c r="X55" s="30">
        <f>IFERROR(VLOOKUP(CONCATENATE($B55,"_",X$4,"_",$C$85,"_",$C$84),Data_for_IC_trend_tables!$A$1:$G$49194,7,FALSE)*1000000,"-")</f>
        <v>4403.9486470772999</v>
      </c>
      <c r="Y55" s="30">
        <f>IFERROR(VLOOKUP(CONCATENATE($B55,"_",Y$4,"_",$C$85,"_",$C$84),Data_for_IC_trend_tables!$A$1:$G$49194,7,FALSE)*1000000,"-")</f>
        <v>3869.3678069257003</v>
      </c>
      <c r="Z55" s="30">
        <f>IFERROR(VLOOKUP(CONCATENATE($B55,"_",Z$4,"_",$C$85,"_",$C$84),Data_for_IC_trend_tables!$A$1:$G$49194,7,FALSE)*1000000,"-")</f>
        <v>4000.0897750627996</v>
      </c>
      <c r="AA55" s="30">
        <f>IFERROR(VLOOKUP(CONCATENATE($B55,"_",AA$4,"_",$C$85,"_",$C$84),Data_for_IC_trend_tables!$A$1:$G$49194,7,FALSE)*1000000,"-")</f>
        <v>745.18157839599996</v>
      </c>
      <c r="AB55" s="30">
        <f>IFERROR(VLOOKUP(CONCATENATE($B55,"_",AB$4,"_",$C$85,"_",$C$84),Data_for_IC_trend_tables!$A$1:$G$49194,7,FALSE)*1000000,"-")</f>
        <v>321.22857090499997</v>
      </c>
      <c r="AC55" s="30">
        <f>IFERROR(VLOOKUP(CONCATENATE($B55,"_",AC$4,"_",$C$85,"_",$C$84),Data_for_IC_trend_tables!$A$1:$G$49194,7,FALSE)*1000000,"-")</f>
        <v>282.76069074899999</v>
      </c>
      <c r="AD55" s="30">
        <f>IFERROR(VLOOKUP(CONCATENATE($B55,"_",AD$4,"_",$C$85,"_",$C$84),Data_for_IC_trend_tables!$A$1:$G$49194,7,FALSE)*1000000,"-")</f>
        <v>245.26573105</v>
      </c>
      <c r="AE55" s="30">
        <f>IFERROR(VLOOKUP(CONCATENATE($B55,"_",AE$4,"_",$C$85,"_",$C$84),Data_for_IC_trend_tables!$A$1:$G$49194,7,FALSE)*1000000,"-")</f>
        <v>247.007090476</v>
      </c>
      <c r="AF55" s="30">
        <f>IFERROR(VLOOKUP(CONCATENATE($B55,"_",AF$4,"_",$C$85,"_",$C$84),Data_for_IC_trend_tables!$A$1:$G$49194,7,FALSE)*1000000,"-")</f>
        <v>238.29923803099999</v>
      </c>
      <c r="AG55" s="30">
        <f>IFERROR(VLOOKUP(CONCATENATE($B55,"_",AG$4,"_",$C$85,"_",$C$84),Data_for_IC_trend_tables!$A$1:$G$49194,7,FALSE)*1000000,"-")</f>
        <v>206.80298179800002</v>
      </c>
      <c r="AH55" s="30">
        <f>IFERROR(VLOOKUP(CONCATENATE($B55,"_",AH$4,"_",$C$85,"_",$C$84),Data_for_IC_trend_tables!$A$1:$G$49194,7,FALSE)*1000000,"-")</f>
        <v>198.423591257</v>
      </c>
      <c r="AI55" s="30">
        <f>IFERROR(VLOOKUP(CONCATENATE($B55,"_",AI$4,"_",$C$85,"_",$C$84),Data_for_IC_trend_tables!$A$1:$G$49194,7,FALSE)*1000000,"-")</f>
        <v>227.81449300700001</v>
      </c>
      <c r="AJ55" s="30">
        <f>IFERROR(VLOOKUP(CONCATENATE($B55,"_",AJ$4,"_",$C$85,"_",$C$84),Data_for_IC_trend_tables!$A$1:$G$49194,7,FALSE)*1000000,"-")</f>
        <v>253.39174251100002</v>
      </c>
      <c r="AK55" s="30">
        <f>IFERROR(VLOOKUP(CONCATENATE($B55,"_",AK$4,"_",$C$85,"_",$C$84),Data_for_IC_trend_tables!$A$1:$G$49194,7,FALSE)*1000000,"-")</f>
        <v>244.668208171</v>
      </c>
      <c r="AL55" s="30">
        <f>IFERROR(VLOOKUP(CONCATENATE($B55,"_",AL$4,"_",$C$85,"_",$C$84),Data_for_IC_trend_tables!$A$1:$G$49194,7,FALSE)*1000000,"-")</f>
        <v>314.55148546699996</v>
      </c>
      <c r="AM55" s="30">
        <f>IFERROR(VLOOKUP(CONCATENATE($B55,"_",AM$4,"_",$C$85,"_",$C$84),Data_for_IC_trend_tables!$A$1:$G$49194,7,FALSE)*1000000,"-")</f>
        <v>355.72604155600004</v>
      </c>
      <c r="AN55" s="30">
        <f>IFERROR(VLOOKUP(CONCATENATE($B55,"_",AN$4,"_",$C$85,"_",$C$84),Data_for_IC_trend_tables!$A$1:$G$49194,7,FALSE)*1000000,"-")</f>
        <v>238.77000157500001</v>
      </c>
      <c r="AO55" s="30">
        <f>IFERROR(VLOOKUP(CONCATENATE($B55,"_",AO$4,"_",$C$85,"_",$C$84),Data_for_IC_trend_tables!$A$1:$G$49194,7,FALSE)*1000000,"-")</f>
        <v>302.37267682499999</v>
      </c>
      <c r="AP55" s="30">
        <f>IFERROR(VLOOKUP(CONCATENATE($B55,"_",AP$4,"_",$C$85,"_",$C$84),Data_for_IC_trend_tables!$A$1:$G$49194,7,FALSE)*1000000,"-")</f>
        <v>317.66008317499995</v>
      </c>
      <c r="AQ55" s="30">
        <f>IFERROR(VLOOKUP(CONCATENATE($B55,"_",AQ$4,"_",$C$85,"_",$C$84),Data_for_IC_trend_tables!$A$1:$G$49194,7,FALSE)*1000000,"-")</f>
        <v>238.325370502</v>
      </c>
      <c r="AR55" s="30">
        <f>IFERROR(VLOOKUP(CONCATENATE($B55,"_",AR$4,"_",$C$85,"_",$C$84),Data_for_IC_trend_tables!$A$1:$G$49194,7,FALSE)*1000000,"-")</f>
        <v>207.66323560200001</v>
      </c>
      <c r="AS55" s="30">
        <f>IFERROR(VLOOKUP(CONCATENATE($B55,"_",AS$4,"_",$C$85,"_",$C$84),Data_for_IC_trend_tables!$A$1:$G$49194,7,FALSE)*1000000,"-")</f>
        <v>136.96678725299998</v>
      </c>
      <c r="AT55" s="30">
        <f>IFERROR(VLOOKUP(CONCATENATE($B55,"_",AT$4,"_",$C$85,"_",$C$84),Data_for_IC_trend_tables!$A$1:$G$49194,7,FALSE)*1000000,"-")</f>
        <v>118.154178286</v>
      </c>
      <c r="AU55" s="30">
        <f>IFERROR(VLOOKUP(CONCATENATE($B55,"_",AU$4,"_",$C$85,"_",$C$84),Data_for_IC_trend_tables!$A$1:$G$49194,7,FALSE)*1000000,"-")</f>
        <v>107.36202795600001</v>
      </c>
      <c r="AV55" s="30"/>
      <c r="AW55" s="30">
        <f>IFERROR(VLOOKUP(CONCATENATE($B55,"_",AW$4,"_",$C$85,"_",$C$84),Data_for_IC_trend_tables!$A$1:$G$49194,7,FALSE)*1000000,"-")</f>
        <v>107.36202795600001</v>
      </c>
      <c r="AX55" s="79">
        <f>O55</f>
        <v>6044.1657709609999</v>
      </c>
      <c r="AY55" s="38" t="str">
        <f t="shared" si="0"/>
        <v>Yes</v>
      </c>
      <c r="AZ55" s="58">
        <f t="shared" si="1"/>
        <v>-0.98223708084384165</v>
      </c>
      <c r="BA55" s="32" t="s">
        <v>76</v>
      </c>
      <c r="BC55" s="21"/>
    </row>
    <row r="56" spans="2:55" ht="13.5" thickBot="1" x14ac:dyDescent="0.25">
      <c r="B56"/>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L56" s="359"/>
      <c r="AM56" s="359"/>
      <c r="AN56" s="359"/>
      <c r="AO56" s="359"/>
      <c r="AP56" s="359"/>
      <c r="AQ56" s="359"/>
      <c r="AR56" s="359"/>
      <c r="AS56" s="359"/>
      <c r="AT56" s="359"/>
      <c r="AU56" s="359"/>
      <c r="AV56" s="359"/>
      <c r="AW56" s="359"/>
      <c r="AX56" s="362">
        <f>COUNT(AX5:AX55)</f>
        <v>34</v>
      </c>
      <c r="AY56" s="359"/>
      <c r="AZ56" s="359"/>
      <c r="BA56" s="363">
        <f>COUNTIFS(BA5:BA55,"x")</f>
        <v>34</v>
      </c>
      <c r="BC56" s="21"/>
    </row>
    <row r="57" spans="2:55" x14ac:dyDescent="0.2">
      <c r="B57"/>
      <c r="C57" s="253" t="s">
        <v>108</v>
      </c>
      <c r="D57" s="456" t="s">
        <v>107</v>
      </c>
      <c r="E57" s="436"/>
      <c r="F57" s="436"/>
      <c r="G57" s="436"/>
      <c r="H57" s="436"/>
      <c r="I57" s="436"/>
      <c r="J57" s="436"/>
      <c r="K57" s="436"/>
      <c r="L57" s="437"/>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288"/>
      <c r="AX57" s="288"/>
      <c r="AY57" s="288"/>
      <c r="AZ57" s="288"/>
      <c r="BA57" s="169"/>
      <c r="BC57" s="21"/>
    </row>
    <row r="58" spans="2:55" ht="31.5" customHeight="1" x14ac:dyDescent="0.2">
      <c r="B58"/>
      <c r="C58" s="228"/>
      <c r="D58" s="466" t="s">
        <v>99</v>
      </c>
      <c r="E58" s="467"/>
      <c r="F58" s="467"/>
      <c r="G58" s="467"/>
      <c r="H58" s="467"/>
      <c r="I58" s="467"/>
      <c r="J58" s="467"/>
      <c r="K58" s="467"/>
      <c r="L58" s="468"/>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266"/>
      <c r="AU58" s="315"/>
      <c r="AV58" s="266"/>
      <c r="AW58" s="266"/>
      <c r="AX58" s="162"/>
      <c r="AY58" s="162"/>
      <c r="AZ58" s="162"/>
      <c r="BA58" s="162"/>
    </row>
    <row r="59" spans="2:55" ht="72" customHeight="1" thickBot="1" x14ac:dyDescent="0.25">
      <c r="C59" s="254" t="s">
        <v>260</v>
      </c>
      <c r="D59" s="465"/>
      <c r="E59" s="454"/>
      <c r="F59" s="454"/>
      <c r="G59" s="454"/>
      <c r="H59" s="454"/>
      <c r="I59" s="454"/>
      <c r="J59" s="454"/>
      <c r="K59" s="454"/>
      <c r="L59" s="455"/>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266"/>
      <c r="AU59" s="315"/>
      <c r="AV59" s="266"/>
      <c r="AW59" s="266"/>
      <c r="AX59" s="162"/>
      <c r="AY59" s="162"/>
      <c r="AZ59" s="162"/>
      <c r="BA59" s="162"/>
    </row>
    <row r="60" spans="2:55" x14ac:dyDescent="0.2">
      <c r="C60" s="112"/>
      <c r="D60" s="167"/>
      <c r="AN60" s="5"/>
      <c r="AO60" s="5"/>
      <c r="AP60" s="5"/>
      <c r="AQ60" s="5"/>
      <c r="AR60" s="5"/>
      <c r="AS60" s="5"/>
      <c r="AT60" s="5"/>
      <c r="AU60" s="5"/>
      <c r="AV60" s="273"/>
      <c r="AW60" s="5"/>
    </row>
    <row r="61" spans="2:55" x14ac:dyDescent="0.2">
      <c r="C61" s="19"/>
      <c r="AN61" s="5"/>
      <c r="AO61" s="5"/>
      <c r="AP61" s="5"/>
      <c r="AQ61" s="5"/>
      <c r="AR61" s="5"/>
      <c r="AS61" s="5"/>
      <c r="AT61" s="5"/>
      <c r="AU61" s="5"/>
      <c r="AV61" s="273"/>
      <c r="AW61" s="5"/>
    </row>
    <row r="84" spans="3:3" x14ac:dyDescent="0.2">
      <c r="C84" s="22" t="s">
        <v>130</v>
      </c>
    </row>
    <row r="85" spans="3:3" x14ac:dyDescent="0.2">
      <c r="C85" s="40" t="s">
        <v>122</v>
      </c>
    </row>
    <row r="86" spans="3:3" x14ac:dyDescent="0.2">
      <c r="C86" s="40" t="s">
        <v>134</v>
      </c>
    </row>
    <row r="87" spans="3:3" x14ac:dyDescent="0.2">
      <c r="C87" s="40" t="s">
        <v>132</v>
      </c>
    </row>
    <row r="88" spans="3:3" x14ac:dyDescent="0.2">
      <c r="C88" s="40" t="s">
        <v>138</v>
      </c>
    </row>
  </sheetData>
  <mergeCells count="4">
    <mergeCell ref="D56:AI56"/>
    <mergeCell ref="D57:L57"/>
    <mergeCell ref="D58:L58"/>
    <mergeCell ref="D59:L59"/>
  </mergeCells>
  <conditionalFormatting sqref="AY5:AY55">
    <cfRule type="cellIs" dxfId="0" priority="1" operator="equal">
      <formula>"No"</formula>
    </cfRule>
  </conditionalFormatting>
  <printOptions gridLines="1" gridLinesSet="0"/>
  <pageMargins left="0.75" right="0.75" top="1" bottom="1" header="0.5" footer="0.5"/>
  <pageSetup paperSize="9" scale="83"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14</vt:i4>
      </vt:variant>
    </vt:vector>
  </HeadingPairs>
  <TitlesOfParts>
    <vt:vector size="14" baseType="lpstr">
      <vt:lpstr>Data_for_IC_trend_tables</vt:lpstr>
      <vt:lpstr>NOx</vt:lpstr>
      <vt:lpstr>NOx (ameded GB P)</vt:lpstr>
      <vt:lpstr>NMVOC</vt:lpstr>
      <vt:lpstr>NH3</vt:lpstr>
      <vt:lpstr>SOx</vt:lpstr>
      <vt:lpstr>PM2.5</vt:lpstr>
      <vt:lpstr>Pb</vt:lpstr>
      <vt:lpstr>Cd</vt:lpstr>
      <vt:lpstr>Hg</vt:lpstr>
      <vt:lpstr>PCDD PCDF</vt:lpstr>
      <vt:lpstr>PAH</vt:lpstr>
      <vt:lpstr>PCB</vt:lpstr>
      <vt:lpstr>HCB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 Wenzel</dc:creator>
  <cp:lastModifiedBy>Schindlbacher Sabine</cp:lastModifiedBy>
  <cp:lastPrinted>2018-09-06T08:16:17Z</cp:lastPrinted>
  <dcterms:created xsi:type="dcterms:W3CDTF">2011-05-09T14:00:22Z</dcterms:created>
  <dcterms:modified xsi:type="dcterms:W3CDTF">2024-08-10T14:01:11Z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8b681e-0fbe-4622-9196-26fab0415503_Enabled">
    <vt:lpwstr>true</vt:lpwstr>
  </property>
  <property fmtid="{D5CDD505-2E9C-101B-9397-08002B2CF9AE}" pid="3" name="MSIP_Label_c98b681e-0fbe-4622-9196-26fab0415503_SetDate">
    <vt:lpwstr>2024-07-26T15:33:46Z</vt:lpwstr>
  </property>
  <property fmtid="{D5CDD505-2E9C-101B-9397-08002B2CF9AE}" pid="4" name="MSIP_Label_c98b681e-0fbe-4622-9196-26fab0415503_Method">
    <vt:lpwstr>Privileged</vt:lpwstr>
  </property>
  <property fmtid="{D5CDD505-2E9C-101B-9397-08002B2CF9AE}" pid="5" name="MSIP_Label_c98b681e-0fbe-4622-9196-26fab0415503_Name">
    <vt:lpwstr>Offen</vt:lpwstr>
  </property>
  <property fmtid="{D5CDD505-2E9C-101B-9397-08002B2CF9AE}" pid="6" name="MSIP_Label_c98b681e-0fbe-4622-9196-26fab0415503_SiteId">
    <vt:lpwstr>344fca12-964d-42f0-9c3b-ff24b97e2be7</vt:lpwstr>
  </property>
  <property fmtid="{D5CDD505-2E9C-101B-9397-08002B2CF9AE}" pid="7" name="MSIP_Label_c98b681e-0fbe-4622-9196-26fab0415503_ActionId">
    <vt:lpwstr>9ca06479-f8ac-4b82-89b1-16ad604cbf26</vt:lpwstr>
  </property>
  <property fmtid="{D5CDD505-2E9C-101B-9397-08002B2CF9AE}" pid="8" name="MSIP_Label_c98b681e-0fbe-4622-9196-26fab0415503_ContentBits">
    <vt:lpwstr>0</vt:lpwstr>
  </property>
</Properties>
</file>